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2061c8811b9492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puts" sheetId="1" r:id="Ra6ab045ea6c3435b"/>
    <x:sheet xmlns:r="http://schemas.openxmlformats.org/officeDocument/2006/relationships" name="Cost Structure" sheetId="2" r:id="R08319b0011434b72"/>
    <x:sheet xmlns:r="http://schemas.openxmlformats.org/officeDocument/2006/relationships" name="Marginal Cost" sheetId="3" r:id="R478f6e874a284e15"/>
    <x:sheet xmlns:r="http://schemas.openxmlformats.org/officeDocument/2006/relationships" name="Optimization" sheetId="4" r:id="R65f3617927fd42bd"/>
    <x:sheet xmlns:r="http://schemas.openxmlformats.org/officeDocument/2006/relationships" name="Checks" sheetId="5" r:id="R54f9346eaf5848c4"/>
    <x:sheet xmlns:r="http://schemas.openxmlformats.org/officeDocument/2006/relationships" name="Optimum Charts" sheetId="6" r:id="R1bbf0200a660484a"/>
  </x:sheets>
  <x:definedNames>
    <x:definedName name="WEEKS">'Inputs'!$B$4</x:definedName>
    <x:definedName name="FIXED_COST">'Inputs'!$B$5</x:definedName>
    <x:definedName name="TOTAL_BED_CAP">'Inputs'!$B$6</x:definedName>
    <x:definedName name="FARMER_HOURS">'Inputs'!$B$7</x:definedName>
    <x:definedName name="FARMER_SALARY">'Inputs'!$B$8</x:definedName>
    <x:definedName name="FARMER_TOTAL_HOURS">'Inputs'!$B$9</x:definedName>
    <x:definedName name="FARMER_RATE">'Inputs'!$B$10</x:definedName>
    <x:definedName name="TEMP_WORKER_SALARY">'Inputs'!$B$11</x:definedName>
    <x:definedName name="TEMP_HOURS_PER_WORKER">'Inputs'!$B$12</x:definedName>
    <x:definedName name="TEMP_RATE">'Inputs'!$B$13</x:definedName>
    <x:definedName name="TEMP_WORKER_CAP">'Inputs'!$B$14</x:definedName>
    <x:definedName name="TOMATO_PRICE">'Inputs'!$B$15</x:definedName>
    <x:definedName name="TOMATO_HOURS">'Inputs'!$B$16</x:definedName>
    <x:definedName name="TOMATO_FERTILIZER">'Inputs'!$B$17</x:definedName>
    <x:definedName name="TOMATO_DIM">'Inputs'!$B$18</x:definedName>
    <x:definedName name="TOMATO_CAP">'Inputs'!$B$19</x:definedName>
    <x:definedName name="CARROT_PRICE">'Inputs'!$B$20</x:definedName>
    <x:definedName name="CARROT_HOURS">'Inputs'!$B$21</x:definedName>
    <x:definedName name="CARROT_FERTILIZER">'Inputs'!$B$22</x:definedName>
    <x:definedName name="CARROT_DIM">'Inputs'!$B$23</x:definedName>
    <x:definedName name="CARROT_CAP">'Inputs'!$B$24</x:definedName>
    <x:definedName name="MESCLUN_PRICE">'Inputs'!$B$25</x:definedName>
    <x:definedName name="MESCLUN_HOURS">'Inputs'!$B$26</x:definedName>
    <x:definedName name="MESCLUN_FERTILIZER">'Inputs'!$B$27</x:definedName>
    <x:definedName name="MESCLUN_DIM">'Inputs'!$B$28</x:definedName>
    <x:definedName name="MESCLUN_CAP">'Inputs'!$B$29</x:definedName>
    <x:definedName name="TOMATO_BEDS">'Optimization'!$B$6</x:definedName>
    <x:definedName name="CARROT_BEDS">'Optimization'!$B$7</x:definedName>
    <x:definedName name="MESCLUN_BEDS">'Optimization'!$B$8</x:definedName>
    <x:definedName name="TOTAL_BEDS">'Cost Structure'!$B$11</x:definedName>
    <x:definedName name="UNUSED_BEDS">'Cost Structure'!$B$12</x:definedName>
    <x:definedName name="TOTAL_LABOR">'Cost Structure'!$B$13</x:definedName>
    <x:definedName name="FARMER_HOURS_USED">'Cost Structure'!$B$14</x:definedName>
    <x:definedName name="TEMP_HOURS">'Cost Structure'!$B$15</x:definedName>
    <x:definedName name="TEMP_WORKERS">'Cost Structure'!$B$16</x:definedName>
    <x:definedName name="LABOR_COST">'Cost Structure'!$B$17</x:definedName>
    <x:definedName name="BLENDED_LABOR_RATE">'Cost Structure'!$B$18</x:definedName>
    <x:definedName name="FERTILIZER_COST">'Cost Structure'!$B$19</x:definedName>
    <x:definedName name="TOTAL_REVENUE">'Cost Structure'!$B$20</x:definedName>
    <x:definedName name="VARIABLE_COST">'Cost Structure'!$B$21</x:definedName>
    <x:definedName name="TOTAL_COST">'Cost Structure'!$B$23</x:definedName>
    <x:definedName name="PROFIT">'Cost Structure'!$B$24</x:definedName>
    <x:definedName name="OPTIMAL_TOMATO_BEDS">'Optimization'!$I$6</x:definedName>
    <x:definedName name="OPTIMAL_CARROT_BEDS">'Optimization'!$I$7</x:definedName>
    <x:definedName name="OPTIMAL_MESCLUN_BEDS">'Optimization'!$I$8</x:definedName>
    <x:definedName name="OPTIMAL_PROFIT">'Optimization'!$I$9</x:definedName>
    <x:definedName name="OPTIMAL_TEMP_WORKERS">'Optimization'!$I$10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00"/>
    <x:numFmt numFmtId="201" formatCode="$#,##0.0000"/>
    <x:numFmt numFmtId="202" formatCode="0.00%"/>
    <x:numFmt numFmtId="203" formatCode="0"/>
    <x:numFmt numFmtId="204" formatCode="#,##0.00"/>
    <x:numFmt numFmtId="205" formatCode="0.00"/>
    <x:numFmt numFmtId="206" formatCode="$#,##0"/>
    <x:numFmt numFmtId="207" formatCode="$#,##0.00"/>
    <x:numFmt numFmtId="208" formatCode="0.0"/>
  </x:numFmts>
  <x:fonts count="20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sz val="11"/>
      <x:color rgb="FF000000"/>
      <x:name val="Carlito"/>
    </x:font>
    <x:font>
      <x:sz val="11"/>
      <x:color rgb="FF0070C0"/>
      <x:name val="Carlito"/>
    </x:font>
    <x:font>
      <x:i/>
      <x:sz val="11"/>
      <x:color rgb="FF666666"/>
      <x:name val="Carlito"/>
    </x:font>
    <x:font>
      <x:b/>
      <x:sz val="11"/>
      <x:color rgb="FF000000"/>
      <x:name val="Carlito"/>
    </x:font>
    <x:font>
      <x:b/>
      <x:sz val="11"/>
      <x:color rgb="FF0070C0"/>
      <x:name val="Carlito"/>
    </x:font>
    <x:font>
      <x:sz val="11"/>
      <x:color rgb="FF666666"/>
      <x:name val="Carlito"/>
    </x:font>
    <x:font>
      <x:sz val="11"/>
      <x:color rgb="FF006100"/>
      <x:name val="Carlito"/>
    </x:font>
    <x:font>
      <x:b/>
      <x:sz val="10"/>
      <x:color rgb="FFFFFFFF"/>
      <x:name val="Aptos"/>
    </x:font>
    <x:font>
      <x:sz val="10"/>
      <x:name val="Aptos"/>
    </x:font>
    <x:font>
      <x:sz val="10"/>
      <x:color rgb="FF000000"/>
      <x:name val="Aptos"/>
    </x:font>
    <x:font>
      <x:sz val="10"/>
      <x:color rgb="FF0070C0"/>
      <x:name val="Aptos"/>
    </x:font>
    <x:font>
      <x:b/>
      <x:sz val="16"/>
      <x:color rgb="FFFFFFFF"/>
      <x:name val="Aptos Display"/>
    </x:font>
    <x:font>
      <x:b/>
      <x:sz val="10"/>
      <x:color rgb="FF0070C0"/>
      <x:name val="Aptos"/>
    </x:font>
    <x:font>
      <x:b/>
      <x:sz val="10"/>
      <x:color rgb="FF000000"/>
      <x:name val="Aptos"/>
    </x:font>
    <x:font>
      <x:i/>
      <x:sz val="10"/>
      <x:color rgb="FF666666"/>
      <x:name val="Aptos"/>
    </x:font>
    <x:font>
      <x:sz val="10"/>
      <x:color rgb="FF666666"/>
      <x:name val="Aptos"/>
    </x:font>
    <x:font>
      <x:sz val="10"/>
      <x:color rgb="FF006100"/>
      <x:name val="Aptos"/>
    </x:font>
  </x:fonts>
  <x:fills count="8">
    <x:fill>
      <x:patternFill patternType="none"/>
    </x:fill>
    <x:fill>
      <x:patternFill patternType="gray125"/>
    </x:fill>
    <x:fill>
      <x:patternFill patternType="solid">
        <x:fgColor rgb="FF17633F"/>
      </x:patternFill>
    </x:fill>
    <x:fill>
      <x:patternFill patternType="solid">
        <x:fgColor rgb="FFFCE4D6"/>
      </x:patternFill>
    </x:fill>
    <x:fill>
      <x:patternFill patternType="solid">
        <x:fgColor rgb="FFF2F2F2"/>
      </x:patternFill>
    </x:fill>
    <x:fill>
      <x:patternFill patternType="solid">
        <x:fgColor rgb="FFFFD966"/>
      </x:patternFill>
    </x:fill>
    <x:fill>
      <x:patternFill patternType="solid">
        <x:fgColor rgb="FFF4CCCC"/>
      </x:patternFill>
    </x:fill>
    <x:fill>
      <x:patternFill patternType="solid">
        <x:fgColor rgb="FFE2F0D9"/>
      </x:patternFill>
    </x:fill>
  </x:fills>
  <x:borders count="24">
    <x:border/>
    <x:border>
      <x:left style="thin">
        <x:color rgb="FFA6A6A6"/>
      </x:left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bottom style="thin">
        <x:color rgb="FFD9E2F3"/>
      </x:bottom>
    </x:border>
    <x:border>
      <x:top style="thin">
        <x:color rgb="FFD9E2F3"/>
      </x:top>
      <x:bottom style="thin">
        <x:color rgb="FFD9E2F3"/>
      </x:bottom>
    </x:border>
    <x:border>
      <x:top style="thin">
        <x:color rgb="FFD9E2F3"/>
      </x:top>
    </x:border>
    <x:border>
      <x:left style="thin">
        <x:color rgb="FFC9B458"/>
      </x:left>
      <x:right style="thin">
        <x:color rgb="FFC9B458"/>
      </x:right>
      <x:top style="thin">
        <x:color rgb="FFC9B458"/>
      </x:top>
      <x:bottom style="thin">
        <x:color rgb="FFC9B458"/>
      </x:bottom>
    </x:border>
    <x:border>
      <x:left style="thin">
        <x:color rgb="FF17633F"/>
      </x:left>
      <x:top style="thin">
        <x:color rgb="FF17633F"/>
      </x:top>
      <x:bottom style="thin">
        <x:color rgb="FF17633F"/>
      </x:bottom>
    </x:border>
    <x:border>
      <x:top style="thin">
        <x:color rgb="FF17633F"/>
      </x:top>
      <x:bottom style="thin">
        <x:color rgb="FF17633F"/>
      </x:bottom>
    </x:border>
    <x:border>
      <x:right style="thin">
        <x:color rgb="FF17633F"/>
      </x:right>
      <x:top style="thin">
        <x:color rgb="FF17633F"/>
      </x:top>
      <x:bottom style="thin">
        <x:color rgb="FF17633F"/>
      </x:bottom>
    </x:border>
    <x:border>
      <x:left style="thin">
        <x:color rgb="FFA9D18E"/>
      </x:left>
      <x:right style="thin">
        <x:color rgb="FFA9D18E"/>
      </x:right>
      <x:top style="thin">
        <x:color rgb="FFA9D18E"/>
      </x:top>
      <x:bottom style="thin">
        <x:color rgb="FFA9D18E"/>
      </x:bottom>
    </x:border>
    <x:border>
      <x:left style="thin">
        <x:color rgb="FF9FBAD0"/>
      </x:left>
      <x:top style="thin">
        <x:color rgb="FF9FBAD0"/>
      </x:top>
    </x:border>
    <x:border>
      <x:right style="thin">
        <x:color rgb="FF9FBAD0"/>
      </x:right>
      <x:top style="thin">
        <x:color rgb="FF9FBAD0"/>
      </x:top>
    </x:border>
    <x:border>
      <x:left style="thin">
        <x:color rgb="FF9FBAD0"/>
      </x:left>
    </x:border>
    <x:border>
      <x:right style="thin">
        <x:color rgb="FF9FBAD0"/>
      </x:right>
    </x:border>
    <x:border>
      <x:left style="thin">
        <x:color rgb="FF9FBAD0"/>
      </x:left>
      <x:bottom style="thin">
        <x:color rgb="FF9FBAD0"/>
      </x:bottom>
    </x:border>
    <x:border>
      <x:right style="thin">
        <x:color rgb="FF9FBAD0"/>
      </x:right>
      <x:bottom style="thin">
        <x:color rgb="FF9FBAD0"/>
      </x:bottom>
    </x:border>
    <x:border>
      <x:left style="medium">
        <x:color rgb="FF17633F"/>
      </x:left>
      <x:top style="medium">
        <x:color rgb="FF17633F"/>
      </x:top>
      <x:bottom style="medium">
        <x:color rgb="FF17633F"/>
      </x:bottom>
    </x:border>
    <x:border>
      <x:right style="medium">
        <x:color rgb="FF17633F"/>
      </x:right>
      <x:top style="medium">
        <x:color rgb="FF17633F"/>
      </x:top>
      <x:bottom style="medium">
        <x:color rgb="FF17633F"/>
      </x:bottom>
    </x:border>
    <x:border>
      <x:left style="thin">
        <x:color rgb="FF70AD47"/>
      </x:left>
      <x:top style="thin">
        <x:color rgb="FF70AD47"/>
      </x:top>
    </x:border>
    <x:border>
      <x:top style="thin">
        <x:color rgb="FF70AD47"/>
      </x:top>
    </x:border>
    <x:border>
      <x:right style="thin">
        <x:color rgb="FF70AD47"/>
      </x:right>
      <x:top style="thin">
        <x:color rgb="FF70AD47"/>
      </x:top>
    </x:border>
    <x:border>
      <x:left style="thin">
        <x:color rgb="FF70AD47"/>
      </x:left>
      <x:bottom style="thin">
        <x:color rgb="FF70AD47"/>
      </x:bottom>
    </x:border>
    <x:border>
      <x:bottom style="thin">
        <x:color rgb="FF70AD47"/>
      </x:bottom>
    </x:border>
    <x:border>
      <x:right style="thin">
        <x:color rgb="FF70AD47"/>
      </x:right>
      <x:bottom style="thin">
        <x:color rgb="FF70AD47"/>
      </x:bottom>
    </x:border>
  </x:borders>
  <x:cellStyleXfs count="1">
    <x:xf numFmtId="0" fontId="0" fillId="0" borderId="0"/>
  </x:cellStyleXfs>
  <x:cellXfs count="27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wrapText="1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3" borderId="2" xfId="0" applyNumberFormat="1" applyFont="1" applyFill="1" applyBorder="1"/>
    <x:xf numFmtId="0" fontId="3" fillId="3" borderId="2" xfId="0" applyNumberFormat="1" applyFont="1" applyFill="1" applyBorder="1"/>
    <x:xf numFmtId="200" fontId="3" fillId="3" borderId="2" xfId="0" applyNumberFormat="1" applyFont="1" applyFill="1" applyBorder="1"/>
    <x:xf numFmtId="0" fontId="0" fillId="3" borderId="3" xfId="0" applyNumberFormat="1" applyFont="1" applyFill="1" applyBorder="1"/>
    <x:xf numFmtId="0" fontId="3" fillId="3" borderId="3" xfId="0" applyNumberFormat="1" applyFont="1" applyFill="1" applyBorder="1"/>
    <x:xf numFmtId="201" fontId="3" fillId="3" borderId="3" xfId="0" applyNumberFormat="1" applyFont="1" applyFill="1" applyBorder="1"/>
    <x:xf numFmtId="200" fontId="3" fillId="3" borderId="3" xfId="0" applyNumberFormat="1" applyFont="1" applyFill="1" applyBorder="1"/>
    <x:xf numFmtId="0" fontId="0" fillId="4" borderId="3" xfId="0" applyNumberFormat="1" applyFont="1" applyFill="1" applyBorder="1"/>
    <x:xf numFmtId="0" fontId="4" fillId="4" borderId="3" xfId="0" applyNumberFormat="1" applyFont="1" applyFill="1" applyBorder="1"/>
    <x:xf numFmtId="201" fontId="4" fillId="4" borderId="3" xfId="0" applyNumberFormat="1" applyFont="1" applyFill="1" applyBorder="1"/>
    <x:xf numFmtId="202" fontId="3" fillId="3" borderId="3" xfId="0" applyNumberFormat="1" applyFont="1" applyFill="1" applyBorder="1"/>
    <x:xf numFmtId="200" fontId="4" fillId="4" borderId="3" xfId="0" applyNumberFormat="1" applyFont="1" applyFill="1" applyBorder="1"/>
    <x:xf numFmtId="0" fontId="0" fillId="3" borderId="4" xfId="0" applyNumberFormat="1" applyFont="1" applyFill="1" applyBorder="1"/>
    <x:xf numFmtId="0" fontId="3" fillId="3" borderId="4" xfId="0" applyNumberFormat="1" applyFont="1" applyFill="1" applyBorder="1"/>
    <x:xf numFmtId="200" fontId="3" fillId="3" borderId="4" xfId="0" applyNumberFormat="1" applyFont="1" applyFill="1" applyBorder="1"/>
    <x:xf numFmtId="0" fontId="0" fillId="4" borderId="0" xfId="0" applyNumberFormat="1" applyFont="1" applyFill="1" applyBorder="1"/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6" fillId="3" borderId="0" xfId="0" applyNumberFormat="1" applyFont="1" applyFill="1" applyBorder="1"/>
    <x:xf numFmtId="0" fontId="6" fillId="3" borderId="5" xfId="0" applyNumberFormat="1" applyFont="1" applyFill="1" applyBorder="1"/>
    <x:xf numFmtId="203" fontId="6" fillId="3" borderId="5" xfId="0" applyNumberFormat="1" applyFont="1" applyFill="1" applyBorder="1"/>
    <x:xf numFmtId="0" fontId="7" fillId="4" borderId="0" xfId="0" applyNumberFormat="1" applyFont="1" applyFill="1" applyBorder="1"/>
    <x:xf numFmtId="204" fontId="7" fillId="4" borderId="0" xfId="0" applyNumberFormat="1" applyFont="1" applyFill="1" applyBorder="1"/>
    <x:xf numFmtId="205" fontId="7" fillId="4" borderId="0" xfId="0" applyNumberFormat="1" applyFont="1" applyFill="1" applyBorder="1"/>
    <x:xf numFmtId="206" fontId="7" fillId="4" borderId="0" xfId="0" applyNumberFormat="1" applyFont="1" applyFill="1" applyBorder="1"/>
    <x:xf numFmtId="0" fontId="7" fillId="5" borderId="0" xfId="0" applyNumberFormat="1" applyFont="1" applyFill="1" applyBorder="1"/>
    <x:xf numFmtId="0" fontId="6" fillId="5" borderId="0" xfId="0" applyNumberFormat="1" applyFont="1" applyFill="1" applyBorder="1"/>
    <x:xf numFmtId="206" fontId="6" fillId="5" borderId="0" xfId="0" applyNumberFormat="1" applyFont="1" applyFill="1" applyBorder="1"/>
    <x:xf numFmtId="0" fontId="2" fillId="2" borderId="6" xfId="0" applyNumberFormat="1" applyFont="1" applyFill="1" applyBorder="1"/>
    <x:xf numFmtId="0" fontId="2" fillId="2" borderId="7" xfId="0" applyNumberFormat="1" applyFont="1" applyFill="1" applyBorder="1"/>
    <x:xf numFmtId="0" fontId="2" fillId="2" borderId="8" xfId="0" applyNumberFormat="1" applyFont="1" applyFill="1" applyBorder="1"/>
    <x:xf numFmtId="0" fontId="7" fillId="4" borderId="9" xfId="0" applyNumberFormat="1" applyFont="1" applyFill="1" applyBorder="1"/>
    <x:xf numFmtId="203" fontId="7" fillId="4" borderId="9" xfId="0" applyNumberFormat="1" applyFont="1" applyFill="1" applyBorder="1"/>
    <x:xf numFmtId="0" fontId="7" fillId="5" borderId="9" xfId="0" applyNumberFormat="1" applyFont="1" applyFill="1" applyBorder="1"/>
    <x:xf numFmtId="0" fontId="6" fillId="5" borderId="9" xfId="0" applyNumberFormat="1" applyFont="1" applyFill="1" applyBorder="1"/>
    <x:xf numFmtId="207" fontId="6" fillId="5" borderId="9" xfId="0" applyNumberFormat="1" applyFont="1" applyFill="1" applyBorder="1"/>
    <x:xf numFmtId="205" fontId="7" fillId="4" borderId="9" xfId="0" applyNumberFormat="1" applyFont="1" applyFill="1" applyBorder="1"/>
    <x:xf numFmtId="0" fontId="8" fillId="4" borderId="0" xfId="0" applyNumberFormat="1" applyFont="1" applyFill="1" applyBorder="1"/>
    <x:xf numFmtId="0" fontId="8" fillId="4" borderId="10" xfId="0" applyNumberFormat="1" applyFont="1" applyFill="1" applyBorder="1"/>
    <x:xf numFmtId="0" fontId="8" fillId="4" borderId="11" xfId="0" applyNumberFormat="1" applyFont="1" applyFill="1" applyBorder="1"/>
    <x:xf numFmtId="0" fontId="8" fillId="4" borderId="12" xfId="0" applyNumberFormat="1" applyFont="1" applyFill="1" applyBorder="1"/>
    <x:xf numFmtId="0" fontId="8" fillId="4" borderId="13" xfId="0" applyNumberFormat="1" applyFont="1" applyFill="1" applyBorder="1"/>
    <x:xf numFmtId="0" fontId="8" fillId="4" borderId="14" xfId="0" applyNumberFormat="1" applyFont="1" applyFill="1" applyBorder="1"/>
    <x:xf numFmtId="0" fontId="8" fillId="4" borderId="15" xfId="0" applyNumberFormat="1" applyFont="1" applyFill="1" applyBorder="1"/>
    <x:xf numFmtId="0" fontId="8" fillId="4" borderId="10" xfId="0" applyNumberFormat="1" applyFont="1" applyFill="1" applyBorder="1" applyAlignment="1">
      <x:alignment wrapText="1"/>
    </x:xf>
    <x:xf numFmtId="0" fontId="8" fillId="4" borderId="11" xfId="0" applyNumberFormat="1" applyFont="1" applyFill="1" applyBorder="1" applyAlignment="1">
      <x:alignment wrapText="1"/>
    </x:xf>
    <x:xf numFmtId="0" fontId="8" fillId="4" borderId="12" xfId="0" applyNumberFormat="1" applyFont="1" applyFill="1" applyBorder="1" applyAlignment="1">
      <x:alignment wrapText="1"/>
    </x:xf>
    <x:xf numFmtId="0" fontId="8" fillId="4" borderId="13" xfId="0" applyNumberFormat="1" applyFont="1" applyFill="1" applyBorder="1" applyAlignment="1">
      <x:alignment wrapText="1"/>
    </x:xf>
    <x:xf numFmtId="0" fontId="8" fillId="4" borderId="14" xfId="0" applyNumberFormat="1" applyFont="1" applyFill="1" applyBorder="1" applyAlignment="1">
      <x:alignment wrapText="1"/>
    </x:xf>
    <x:xf numFmtId="0" fontId="8" fillId="4" borderId="15" xfId="0" applyNumberFormat="1" applyFont="1" applyFill="1" applyBorder="1" applyAlignment="1">
      <x:alignment wrapText="1"/>
    </x:xf>
    <x:xf numFmtId="205" fontId="0" fillId="0" borderId="2" xfId="0" applyNumberFormat="1" applyFont="1" applyFill="1" applyBorder="1"/>
    <x:xf numFmtId="205" fontId="0" fillId="0" borderId="3" xfId="0" applyNumberFormat="1" applyFont="1" applyFill="1" applyBorder="1"/>
    <x:xf numFmtId="205" fontId="0" fillId="0" borderId="4" xfId="0" applyNumberFormat="1" applyFont="1" applyFill="1" applyBorder="1"/>
    <x:xf numFmtId="205" fontId="4" fillId="0" borderId="2" xfId="0" applyNumberFormat="1" applyFont="1" applyFill="1" applyBorder="1"/>
    <x:xf numFmtId="0" fontId="4" fillId="0" borderId="2" xfId="0" applyNumberFormat="1" applyFont="1" applyFill="1" applyBorder="1"/>
    <x:xf numFmtId="205" fontId="4" fillId="0" borderId="3" xfId="0" applyNumberFormat="1" applyFont="1" applyFill="1" applyBorder="1"/>
    <x:xf numFmtId="0" fontId="4" fillId="0" borderId="3" xfId="0" applyNumberFormat="1" applyFont="1" applyFill="1" applyBorder="1"/>
    <x:xf numFmtId="205" fontId="4" fillId="0" borderId="4" xfId="0" applyNumberFormat="1" applyFont="1" applyFill="1" applyBorder="1"/>
    <x:xf numFmtId="0" fontId="4" fillId="0" borderId="4" xfId="0" applyNumberFormat="1" applyFont="1" applyFill="1" applyBorder="1"/>
    <x:xf numFmtId="205" fontId="4" fillId="6" borderId="2" xfId="0" applyNumberFormat="1" applyFont="1" applyFill="1" applyBorder="1"/>
    <x:xf numFmtId="205" fontId="4" fillId="6" borderId="3" xfId="0" applyNumberFormat="1" applyFont="1" applyFill="1" applyBorder="1"/>
    <x:xf numFmtId="205" fontId="4" fillId="6" borderId="4" xfId="0" applyNumberFormat="1" applyFont="1" applyFill="1" applyBorder="1"/>
    <x:xf numFmtId="0" fontId="4" fillId="0" borderId="0" xfId="0" applyNumberFormat="1" applyFont="1" applyFill="1" applyBorder="1"/>
    <x:xf numFmtId="0" fontId="0" fillId="7" borderId="0" xfId="0" applyNumberFormat="1" applyFont="1" applyFill="1" applyBorder="1"/>
    <x:xf numFmtId="0" fontId="4" fillId="7" borderId="0" xfId="0" applyNumberFormat="1" applyFont="1" applyFill="1" applyBorder="1"/>
    <x:xf numFmtId="0" fontId="7" fillId="7" borderId="0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205" fontId="4" fillId="0" borderId="0" xfId="0" applyNumberFormat="1" applyFont="1" applyFill="1" applyBorder="1"/>
    <x:xf numFmtId="206" fontId="4" fillId="0" borderId="0" xfId="0" applyNumberFormat="1" applyFont="1" applyFill="1" applyBorder="1"/>
    <x:xf numFmtId="204" fontId="4" fillId="0" borderId="0" xfId="0" applyNumberFormat="1" applyFont="1" applyFill="1" applyBorder="1"/>
    <x:xf numFmtId="207" fontId="4" fillId="0" borderId="0" xfId="0" applyNumberFormat="1" applyFont="1" applyFill="1" applyBorder="1"/>
    <x:xf numFmtId="207" fontId="7" fillId="7" borderId="0" xfId="0" applyNumberFormat="1" applyFont="1" applyFill="1" applyBorder="1"/>
    <x:xf numFmtId="207" fontId="6" fillId="5" borderId="0" xfId="0" applyNumberFormat="1" applyFont="1" applyFill="1" applyBorder="1"/>
    <x:xf numFmtId="206" fontId="4" fillId="0" borderId="2" xfId="0" applyNumberFormat="1" applyFont="1" applyFill="1" applyBorder="1"/>
    <x:xf numFmtId="204" fontId="4" fillId="0" borderId="2" xfId="0" applyNumberFormat="1" applyFont="1" applyFill="1" applyBorder="1"/>
    <x:xf numFmtId="206" fontId="4" fillId="0" borderId="3" xfId="0" applyNumberFormat="1" applyFont="1" applyFill="1" applyBorder="1"/>
    <x:xf numFmtId="204" fontId="4" fillId="0" borderId="3" xfId="0" applyNumberFormat="1" applyFont="1" applyFill="1" applyBorder="1"/>
    <x:xf numFmtId="206" fontId="4" fillId="0" borderId="4" xfId="0" applyNumberFormat="1" applyFont="1" applyFill="1" applyBorder="1"/>
    <x:xf numFmtId="204" fontId="4" fillId="0" borderId="4" xfId="0" applyNumberFormat="1" applyFont="1" applyFill="1" applyBorder="1"/>
    <x:xf numFmtId="207" fontId="4" fillId="0" borderId="3" xfId="0" applyNumberFormat="1" applyFont="1" applyFill="1" applyBorder="1"/>
    <x:xf numFmtId="0" fontId="7" fillId="7" borderId="3" xfId="0" applyNumberFormat="1" applyFont="1" applyFill="1" applyBorder="1"/>
    <x:xf numFmtId="207" fontId="7" fillId="7" borderId="3" xfId="0" applyNumberFormat="1" applyFont="1" applyFill="1" applyBorder="1"/>
    <x:xf numFmtId="0" fontId="6" fillId="5" borderId="3" xfId="0" applyNumberFormat="1" applyFont="1" applyFill="1" applyBorder="1"/>
    <x:xf numFmtId="207" fontId="6" fillId="5" borderId="3" xfId="0" applyNumberFormat="1" applyFont="1" applyFill="1" applyBorder="1"/>
    <x:xf numFmtId="207" fontId="4" fillId="0" borderId="2" xfId="0" applyNumberFormat="1" applyFont="1" applyFill="1" applyBorder="1"/>
    <x:xf numFmtId="207" fontId="4" fillId="0" borderId="4" xfId="0" applyNumberFormat="1" applyFont="1" applyFill="1" applyBorder="1"/>
    <x:xf numFmtId="204" fontId="0" fillId="0" borderId="2" xfId="0" applyNumberFormat="1" applyFont="1" applyFill="1" applyBorder="1"/>
    <x:xf numFmtId="204" fontId="0" fillId="0" borderId="3" xfId="0" applyNumberFormat="1" applyFont="1" applyFill="1" applyBorder="1"/>
    <x:xf numFmtId="204" fontId="0" fillId="0" borderId="4" xfId="0" applyNumberFormat="1" applyFont="1" applyFill="1" applyBorder="1"/>
    <x:xf numFmtId="0" fontId="4" fillId="6" borderId="0" xfId="0" applyNumberFormat="1" applyFont="1" applyFill="1" applyBorder="1"/>
    <x:xf numFmtId="206" fontId="0" fillId="0" borderId="0" xfId="0" applyNumberFormat="1" applyFont="1" applyFill="1" applyBorder="1"/>
    <x:xf numFmtId="0" fontId="6" fillId="5" borderId="16" xfId="0" applyNumberFormat="1" applyFont="1" applyFill="1" applyBorder="1"/>
    <x:xf numFmtId="0" fontId="6" fillId="5" borderId="17" xfId="0" applyNumberFormat="1" applyFont="1" applyFill="1" applyBorder="1"/>
    <x:xf numFmtId="0" fontId="9" fillId="7" borderId="0" xfId="0" applyNumberFormat="1" applyFont="1" applyFill="1" applyBorder="1"/>
    <x:xf numFmtId="0" fontId="9" fillId="7" borderId="18" xfId="0" applyNumberFormat="1" applyFont="1" applyFill="1" applyBorder="1"/>
    <x:xf numFmtId="0" fontId="9" fillId="7" borderId="19" xfId="0" applyNumberFormat="1" applyFont="1" applyFill="1" applyBorder="1"/>
    <x:xf numFmtId="0" fontId="9" fillId="7" borderId="20" xfId="0" applyNumberFormat="1" applyFont="1" applyFill="1" applyBorder="1"/>
    <x:xf numFmtId="0" fontId="9" fillId="7" borderId="21" xfId="0" applyNumberFormat="1" applyFont="1" applyFill="1" applyBorder="1"/>
    <x:xf numFmtId="0" fontId="9" fillId="7" borderId="22" xfId="0" applyNumberFormat="1" applyFont="1" applyFill="1" applyBorder="1"/>
    <x:xf numFmtId="0" fontId="9" fillId="7" borderId="23" xfId="0" applyNumberFormat="1" applyFont="1" applyFill="1" applyBorder="1"/>
    <x:xf numFmtId="0" fontId="9" fillId="7" borderId="18" xfId="0" applyNumberFormat="1" applyFont="1" applyFill="1" applyBorder="1" applyAlignment="1">
      <x:alignment wrapText="1"/>
    </x:xf>
    <x:xf numFmtId="0" fontId="9" fillId="7" borderId="19" xfId="0" applyNumberFormat="1" applyFont="1" applyFill="1" applyBorder="1" applyAlignment="1">
      <x:alignment wrapText="1"/>
    </x:xf>
    <x:xf numFmtId="0" fontId="9" fillId="7" borderId="20" xfId="0" applyNumberFormat="1" applyFont="1" applyFill="1" applyBorder="1" applyAlignment="1">
      <x:alignment wrapText="1"/>
    </x:xf>
    <x:xf numFmtId="0" fontId="9" fillId="7" borderId="21" xfId="0" applyNumberFormat="1" applyFont="1" applyFill="1" applyBorder="1" applyAlignment="1">
      <x:alignment wrapText="1"/>
    </x:xf>
    <x:xf numFmtId="0" fontId="9" fillId="7" borderId="22" xfId="0" applyNumberFormat="1" applyFont="1" applyFill="1" applyBorder="1" applyAlignment="1">
      <x:alignment wrapText="1"/>
    </x:xf>
    <x:xf numFmtId="0" fontId="9" fillId="7" borderId="23" xfId="0" applyNumberFormat="1" applyFont="1" applyFill="1" applyBorder="1" applyAlignment="1">
      <x:alignment wrapText="1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207" fontId="0" fillId="0" borderId="0" xfId="0" applyNumberFormat="1" applyFont="1" applyFill="1" applyBorder="1"/>
    <x:xf numFmtId="203" fontId="7" fillId="4" borderId="0" xfId="0" applyNumberFormat="1" applyFont="1" applyFill="1" applyBorder="1"/>
    <x:xf numFmtId="0" fontId="4" fillId="3" borderId="0" xfId="0" applyNumberFormat="1" applyFont="1" applyFill="1" applyBorder="1"/>
    <x:xf numFmtId="208" fontId="4" fillId="3" borderId="0" xfId="0" applyNumberFormat="1" applyFont="1" applyFill="1" applyBorder="1"/>
    <x:xf numFmtId="0" fontId="10" fillId="2" borderId="0" xfId="0" applyNumberFormat="1" applyFont="1" applyFill="1" applyBorder="1"/>
    <x:xf numFmtId="0" fontId="11" fillId="0" borderId="0" xfId="0" applyNumberFormat="1" applyFont="1" applyFill="1" applyBorder="1"/>
    <x:xf numFmtId="0" fontId="10" fillId="2" borderId="1" xfId="0" applyNumberFormat="1" applyFont="1" applyFill="1" applyBorder="1" applyAlignment="1">
      <x:alignment wrapText="1"/>
    </x:xf>
    <x:xf numFmtId="0" fontId="11" fillId="0" borderId="2" xfId="0" applyNumberFormat="1" applyFont="1" applyFill="1" applyBorder="1"/>
    <x:xf numFmtId="200" fontId="12" fillId="3" borderId="2" xfId="0" applyNumberFormat="1" applyFont="1" applyFill="1" applyBorder="1"/>
    <x:xf numFmtId="0" fontId="11" fillId="0" borderId="3" xfId="0" applyNumberFormat="1" applyFont="1" applyFill="1" applyBorder="1"/>
    <x:xf numFmtId="201" fontId="12" fillId="3" borderId="3" xfId="0" applyNumberFormat="1" applyFont="1" applyFill="1" applyBorder="1"/>
    <x:xf numFmtId="200" fontId="12" fillId="3" borderId="3" xfId="0" applyNumberFormat="1" applyFont="1" applyFill="1" applyBorder="1"/>
    <x:xf numFmtId="201" fontId="13" fillId="4" borderId="3" xfId="0" applyNumberFormat="1" applyFont="1" applyFill="1" applyBorder="1"/>
    <x:xf numFmtId="202" fontId="12" fillId="3" borderId="3" xfId="0" applyNumberFormat="1" applyFont="1" applyFill="1" applyBorder="1"/>
    <x:xf numFmtId="200" fontId="13" fillId="4" borderId="3" xfId="0" applyNumberFormat="1" applyFont="1" applyFill="1" applyBorder="1"/>
    <x:xf numFmtId="0" fontId="11" fillId="0" borderId="4" xfId="0" applyNumberFormat="1" applyFont="1" applyFill="1" applyBorder="1"/>
    <x:xf numFmtId="200" fontId="12" fillId="3" borderId="4" xfId="0" applyNumberFormat="1" applyFont="1" applyFill="1" applyBorder="1"/>
    <x:xf numFmtId="0" fontId="14" fillId="2" borderId="0" xfId="0" applyNumberFormat="1" applyFont="1" applyFill="1" applyBorder="1"/>
    <x:xf numFmtId="0" fontId="14" fillId="2" borderId="0" xfId="0" applyNumberFormat="1" applyFont="1" applyFill="1" applyBorder="1" applyAlignment="1">
      <x:alignment vertical="center"/>
    </x:xf>
    <x:xf numFmtId="0" fontId="10" fillId="2" borderId="0" xfId="0" applyNumberFormat="1" applyFont="1" applyFill="1" applyBorder="1" applyAlignment="1">
      <x:alignment vertical="center"/>
    </x:xf>
    <x:xf numFmtId="0" fontId="11" fillId="0" borderId="0" xfId="0" applyNumberFormat="1" applyFont="1" applyFill="1" applyBorder="1" applyAlignment="1">
      <x:alignment vertical="center"/>
    </x:xf>
    <x:xf numFmtId="0" fontId="10" fillId="2" borderId="1" xfId="0" applyNumberFormat="1" applyFont="1" applyFill="1" applyBorder="1" applyAlignment="1">
      <x:alignment vertical="center" wrapText="1"/>
    </x:xf>
    <x:xf numFmtId="0" fontId="11" fillId="0" borderId="2" xfId="0" applyNumberFormat="1" applyFont="1" applyFill="1" applyBorder="1" applyAlignment="1">
      <x:alignment vertical="center"/>
    </x:xf>
    <x:xf numFmtId="200" fontId="12" fillId="3" borderId="2" xfId="0" applyNumberFormat="1" applyFont="1" applyFill="1" applyBorder="1" applyAlignment="1">
      <x:alignment vertical="center"/>
    </x:xf>
    <x:xf numFmtId="0" fontId="11" fillId="0" borderId="3" xfId="0" applyNumberFormat="1" applyFont="1" applyFill="1" applyBorder="1" applyAlignment="1">
      <x:alignment vertical="center"/>
    </x:xf>
    <x:xf numFmtId="201" fontId="12" fillId="3" borderId="3" xfId="0" applyNumberFormat="1" applyFont="1" applyFill="1" applyBorder="1" applyAlignment="1">
      <x:alignment vertical="center"/>
    </x:xf>
    <x:xf numFmtId="200" fontId="12" fillId="3" borderId="3" xfId="0" applyNumberFormat="1" applyFont="1" applyFill="1" applyBorder="1" applyAlignment="1">
      <x:alignment vertical="center"/>
    </x:xf>
    <x:xf numFmtId="201" fontId="13" fillId="4" borderId="3" xfId="0" applyNumberFormat="1" applyFont="1" applyFill="1" applyBorder="1" applyAlignment="1">
      <x:alignment vertical="center"/>
    </x:xf>
    <x:xf numFmtId="202" fontId="12" fillId="3" borderId="3" xfId="0" applyNumberFormat="1" applyFont="1" applyFill="1" applyBorder="1" applyAlignment="1">
      <x:alignment vertical="center"/>
    </x:xf>
    <x:xf numFmtId="200" fontId="13" fillId="4" borderId="3" xfId="0" applyNumberFormat="1" applyFont="1" applyFill="1" applyBorder="1" applyAlignment="1">
      <x:alignment vertical="center"/>
    </x:xf>
    <x:xf numFmtId="0" fontId="11" fillId="0" borderId="4" xfId="0" applyNumberFormat="1" applyFont="1" applyFill="1" applyBorder="1" applyAlignment="1">
      <x:alignment vertical="center"/>
    </x:xf>
    <x:xf numFmtId="200" fontId="12" fillId="3" borderId="4" xfId="0" applyNumberFormat="1" applyFont="1" applyFill="1" applyBorder="1" applyAlignment="1">
      <x:alignment vertical="center"/>
    </x:xf>
    <x:xf numFmtId="0" fontId="13" fillId="0" borderId="2" xfId="0" applyNumberFormat="1" applyFont="1" applyFill="1" applyBorder="1"/>
    <x:xf numFmtId="206" fontId="13" fillId="0" borderId="2" xfId="0" applyNumberFormat="1" applyFont="1" applyFill="1" applyBorder="1"/>
    <x:xf numFmtId="204" fontId="13" fillId="0" borderId="2" xfId="0" applyNumberFormat="1" applyFont="1" applyFill="1" applyBorder="1"/>
    <x:xf numFmtId="0" fontId="13" fillId="0" borderId="3" xfId="0" applyNumberFormat="1" applyFont="1" applyFill="1" applyBorder="1"/>
    <x:xf numFmtId="206" fontId="13" fillId="0" borderId="3" xfId="0" applyNumberFormat="1" applyFont="1" applyFill="1" applyBorder="1"/>
    <x:xf numFmtId="204" fontId="13" fillId="0" borderId="3" xfId="0" applyNumberFormat="1" applyFont="1" applyFill="1" applyBorder="1"/>
    <x:xf numFmtId="0" fontId="13" fillId="0" borderId="4" xfId="0" applyNumberFormat="1" applyFont="1" applyFill="1" applyBorder="1"/>
    <x:xf numFmtId="206" fontId="13" fillId="0" borderId="4" xfId="0" applyNumberFormat="1" applyFont="1" applyFill="1" applyBorder="1"/>
    <x:xf numFmtId="204" fontId="13" fillId="0" borderId="4" xfId="0" applyNumberFormat="1" applyFont="1" applyFill="1" applyBorder="1"/>
    <x:xf numFmtId="0" fontId="10" fillId="2" borderId="6" xfId="0" applyNumberFormat="1" applyFont="1" applyFill="1" applyBorder="1"/>
    <x:xf numFmtId="0" fontId="10" fillId="2" borderId="7" xfId="0" applyNumberFormat="1" applyFont="1" applyFill="1" applyBorder="1"/>
    <x:xf numFmtId="0" fontId="10" fillId="2" borderId="8" xfId="0" applyNumberFormat="1" applyFont="1" applyFill="1" applyBorder="1"/>
    <x:xf numFmtId="205" fontId="13" fillId="0" borderId="3" xfId="0" applyNumberFormat="1" applyFont="1" applyFill="1" applyBorder="1"/>
    <x:xf numFmtId="207" fontId="13" fillId="0" borderId="3" xfId="0" applyNumberFormat="1" applyFont="1" applyFill="1" applyBorder="1"/>
    <x:xf numFmtId="0" fontId="15" fillId="7" borderId="3" xfId="0" applyNumberFormat="1" applyFont="1" applyFill="1" applyBorder="1"/>
    <x:xf numFmtId="207" fontId="15" fillId="7" borderId="3" xfId="0" applyNumberFormat="1" applyFont="1" applyFill="1" applyBorder="1"/>
    <x:xf numFmtId="0" fontId="16" fillId="5" borderId="3" xfId="0" applyNumberFormat="1" applyFont="1" applyFill="1" applyBorder="1"/>
    <x:xf numFmtId="207" fontId="16" fillId="5" borderId="3" xfId="0" applyNumberFormat="1" applyFont="1" applyFill="1" applyBorder="1"/>
    <x:xf numFmtId="205" fontId="13" fillId="0" borderId="4" xfId="0" applyNumberFormat="1" applyFont="1" applyFill="1" applyBorder="1"/>
    <x:xf numFmtId="0" fontId="13" fillId="0" borderId="2" xfId="0" applyNumberFormat="1" applyFont="1" applyFill="1" applyBorder="1" applyAlignment="1">
      <x:alignment vertical="center"/>
    </x:xf>
    <x:xf numFmtId="206" fontId="13" fillId="0" borderId="2" xfId="0" applyNumberFormat="1" applyFont="1" applyFill="1" applyBorder="1" applyAlignment="1">
      <x:alignment vertical="center"/>
    </x:xf>
    <x:xf numFmtId="204" fontId="13" fillId="0" borderId="2" xfId="0" applyNumberFormat="1" applyFont="1" applyFill="1" applyBorder="1" applyAlignment="1">
      <x:alignment vertical="center"/>
    </x:xf>
    <x:xf numFmtId="0" fontId="13" fillId="0" borderId="3" xfId="0" applyNumberFormat="1" applyFont="1" applyFill="1" applyBorder="1" applyAlignment="1">
      <x:alignment vertical="center"/>
    </x:xf>
    <x:xf numFmtId="206" fontId="13" fillId="0" borderId="3" xfId="0" applyNumberFormat="1" applyFont="1" applyFill="1" applyBorder="1" applyAlignment="1">
      <x:alignment vertical="center"/>
    </x:xf>
    <x:xf numFmtId="204" fontId="13" fillId="0" borderId="3" xfId="0" applyNumberFormat="1" applyFont="1" applyFill="1" applyBorder="1" applyAlignment="1">
      <x:alignment vertical="center"/>
    </x:xf>
    <x:xf numFmtId="0" fontId="13" fillId="0" borderId="4" xfId="0" applyNumberFormat="1" applyFont="1" applyFill="1" applyBorder="1" applyAlignment="1">
      <x:alignment vertical="center"/>
    </x:xf>
    <x:xf numFmtId="206" fontId="13" fillId="0" borderId="4" xfId="0" applyNumberFormat="1" applyFont="1" applyFill="1" applyBorder="1" applyAlignment="1">
      <x:alignment vertical="center"/>
    </x:xf>
    <x:xf numFmtId="204" fontId="13" fillId="0" borderId="4" xfId="0" applyNumberFormat="1" applyFont="1" applyFill="1" applyBorder="1" applyAlignment="1">
      <x:alignment vertical="center"/>
    </x:xf>
    <x:xf numFmtId="0" fontId="10" fillId="2" borderId="6" xfId="0" applyNumberFormat="1" applyFont="1" applyFill="1" applyBorder="1" applyAlignment="1">
      <x:alignment vertical="center"/>
    </x:xf>
    <x:xf numFmtId="0" fontId="10" fillId="2" borderId="7" xfId="0" applyNumberFormat="1" applyFont="1" applyFill="1" applyBorder="1" applyAlignment="1">
      <x:alignment vertical="center"/>
    </x:xf>
    <x:xf numFmtId="0" fontId="10" fillId="2" borderId="8" xfId="0" applyNumberFormat="1" applyFont="1" applyFill="1" applyBorder="1" applyAlignment="1">
      <x:alignment vertical="center"/>
    </x:xf>
    <x:xf numFmtId="205" fontId="13" fillId="0" borderId="3" xfId="0" applyNumberFormat="1" applyFont="1" applyFill="1" applyBorder="1" applyAlignment="1">
      <x:alignment vertical="center"/>
    </x:xf>
    <x:xf numFmtId="207" fontId="13" fillId="0" borderId="3" xfId="0" applyNumberFormat="1" applyFont="1" applyFill="1" applyBorder="1" applyAlignment="1">
      <x:alignment vertical="center"/>
    </x:xf>
    <x:xf numFmtId="0" fontId="15" fillId="7" borderId="3" xfId="0" applyNumberFormat="1" applyFont="1" applyFill="1" applyBorder="1" applyAlignment="1">
      <x:alignment vertical="center"/>
    </x:xf>
    <x:xf numFmtId="207" fontId="15" fillId="7" borderId="3" xfId="0" applyNumberFormat="1" applyFont="1" applyFill="1" applyBorder="1" applyAlignment="1">
      <x:alignment vertical="center"/>
    </x:xf>
    <x:xf numFmtId="0" fontId="16" fillId="5" borderId="3" xfId="0" applyNumberFormat="1" applyFont="1" applyFill="1" applyBorder="1" applyAlignment="1">
      <x:alignment vertical="center"/>
    </x:xf>
    <x:xf numFmtId="207" fontId="16" fillId="5" borderId="3" xfId="0" applyNumberFormat="1" applyFont="1" applyFill="1" applyBorder="1" applyAlignment="1">
      <x:alignment vertical="center"/>
    </x:xf>
    <x:xf numFmtId="205" fontId="13" fillId="0" borderId="4" xfId="0" applyNumberFormat="1" applyFont="1" applyFill="1" applyBorder="1" applyAlignment="1">
      <x:alignment vertical="center"/>
    </x:xf>
    <x:xf numFmtId="0" fontId="11" fillId="3" borderId="2" xfId="0" applyNumberFormat="1" applyFont="1" applyFill="1" applyBorder="1"/>
    <x:xf numFmtId="207" fontId="13" fillId="0" borderId="2" xfId="0" applyNumberFormat="1" applyFont="1" applyFill="1" applyBorder="1"/>
    <x:xf numFmtId="0" fontId="11" fillId="3" borderId="3" xfId="0" applyNumberFormat="1" applyFont="1" applyFill="1" applyBorder="1"/>
    <x:xf numFmtId="0" fontId="11" fillId="3" borderId="4" xfId="0" applyNumberFormat="1" applyFont="1" applyFill="1" applyBorder="1"/>
    <x:xf numFmtId="207" fontId="13" fillId="0" borderId="4" xfId="0" applyNumberFormat="1" applyFont="1" applyFill="1" applyBorder="1"/>
    <x:xf numFmtId="0" fontId="11" fillId="3" borderId="2" xfId="0" applyNumberFormat="1" applyFont="1" applyFill="1" applyBorder="1" applyAlignment="1">
      <x:alignment vertical="center"/>
    </x:xf>
    <x:xf numFmtId="207" fontId="13" fillId="0" borderId="2" xfId="0" applyNumberFormat="1" applyFont="1" applyFill="1" applyBorder="1" applyAlignment="1">
      <x:alignment vertical="center"/>
    </x:xf>
    <x:xf numFmtId="0" fontId="11" fillId="3" borderId="3" xfId="0" applyNumberFormat="1" applyFont="1" applyFill="1" applyBorder="1" applyAlignment="1">
      <x:alignment vertical="center"/>
    </x:xf>
    <x:xf numFmtId="0" fontId="11" fillId="3" borderId="4" xfId="0" applyNumberFormat="1" applyFont="1" applyFill="1" applyBorder="1" applyAlignment="1">
      <x:alignment vertical="center"/>
    </x:xf>
    <x:xf numFmtId="207" fontId="13" fillId="0" borderId="4" xfId="0" applyNumberFormat="1" applyFont="1" applyFill="1" applyBorder="1" applyAlignment="1">
      <x:alignment vertical="center"/>
    </x:xf>
    <x:xf numFmtId="0" fontId="17" fillId="4" borderId="0" xfId="0" applyNumberFormat="1" applyFont="1" applyFill="1" applyBorder="1" applyAlignment="1">
      <x:alignment wrapText="1"/>
    </x:xf>
    <x:xf numFmtId="0" fontId="18" fillId="4" borderId="10" xfId="0" applyNumberFormat="1" applyFont="1" applyFill="1" applyBorder="1" applyAlignment="1">
      <x:alignment wrapText="1"/>
    </x:xf>
    <x:xf numFmtId="0" fontId="18" fillId="4" borderId="11" xfId="0" applyNumberFormat="1" applyFont="1" applyFill="1" applyBorder="1" applyAlignment="1">
      <x:alignment wrapText="1"/>
    </x:xf>
    <x:xf numFmtId="203" fontId="16" fillId="3" borderId="5" xfId="0" applyNumberFormat="1" applyFont="1" applyFill="1" applyBorder="1"/>
    <x:xf numFmtId="0" fontId="15" fillId="4" borderId="0" xfId="0" applyNumberFormat="1" applyFont="1" applyFill="1" applyBorder="1"/>
    <x:xf numFmtId="203" fontId="15" fillId="4" borderId="9" xfId="0" applyNumberFormat="1" applyFont="1" applyFill="1" applyBorder="1"/>
    <x:xf numFmtId="0" fontId="18" fillId="4" borderId="12" xfId="0" applyNumberFormat="1" applyFont="1" applyFill="1" applyBorder="1" applyAlignment="1">
      <x:alignment wrapText="1"/>
    </x:xf>
    <x:xf numFmtId="0" fontId="18" fillId="4" borderId="13" xfId="0" applyNumberFormat="1" applyFont="1" applyFill="1" applyBorder="1" applyAlignment="1">
      <x:alignment wrapText="1"/>
    </x:xf>
    <x:xf numFmtId="204" fontId="15" fillId="4" borderId="0" xfId="0" applyNumberFormat="1" applyFont="1" applyFill="1" applyBorder="1"/>
    <x:xf numFmtId="205" fontId="15" fillId="4" borderId="0" xfId="0" applyNumberFormat="1" applyFont="1" applyFill="1" applyBorder="1"/>
    <x:xf numFmtId="207" fontId="16" fillId="5" borderId="9" xfId="0" applyNumberFormat="1" applyFont="1" applyFill="1" applyBorder="1"/>
    <x:xf numFmtId="206" fontId="15" fillId="4" borderId="0" xfId="0" applyNumberFormat="1" applyFont="1" applyFill="1" applyBorder="1"/>
    <x:xf numFmtId="205" fontId="15" fillId="4" borderId="9" xfId="0" applyNumberFormat="1" applyFont="1" applyFill="1" applyBorder="1"/>
    <x:xf numFmtId="0" fontId="15" fillId="4" borderId="9" xfId="0" applyNumberFormat="1" applyFont="1" applyFill="1" applyBorder="1"/>
    <x:xf numFmtId="0" fontId="18" fillId="4" borderId="14" xfId="0" applyNumberFormat="1" applyFont="1" applyFill="1" applyBorder="1" applyAlignment="1">
      <x:alignment wrapText="1"/>
    </x:xf>
    <x:xf numFmtId="0" fontId="18" fillId="4" borderId="15" xfId="0" applyNumberFormat="1" applyFont="1" applyFill="1" applyBorder="1" applyAlignment="1">
      <x:alignment wrapText="1"/>
    </x:xf>
    <x:xf numFmtId="206" fontId="16" fillId="5" borderId="0" xfId="0" applyNumberFormat="1" applyFont="1" applyFill="1" applyBorder="1"/>
    <x:xf numFmtId="205" fontId="13" fillId="0" borderId="2" xfId="0" applyNumberFormat="1" applyFont="1" applyFill="1" applyBorder="1"/>
    <x:xf numFmtId="205" fontId="13" fillId="6" borderId="2" xfId="0" applyNumberFormat="1" applyFont="1" applyFill="1" applyBorder="1"/>
    <x:xf numFmtId="205" fontId="13" fillId="6" borderId="3" xfId="0" applyNumberFormat="1" applyFont="1" applyFill="1" applyBorder="1"/>
    <x:xf numFmtId="205" fontId="13" fillId="6" borderId="4" xfId="0" applyNumberFormat="1" applyFont="1" applyFill="1" applyBorder="1"/>
    <x:xf numFmtId="0" fontId="17" fillId="4" borderId="0" xfId="0" applyNumberFormat="1" applyFont="1" applyFill="1" applyBorder="1" applyAlignment="1">
      <x:alignment vertical="center" wrapText="1"/>
    </x:xf>
    <x:xf numFmtId="0" fontId="18" fillId="4" borderId="10" xfId="0" applyNumberFormat="1" applyFont="1" applyFill="1" applyBorder="1" applyAlignment="1">
      <x:alignment vertical="center" wrapText="1"/>
    </x:xf>
    <x:xf numFmtId="0" fontId="18" fillId="4" borderId="11" xfId="0" applyNumberFormat="1" applyFont="1" applyFill="1" applyBorder="1" applyAlignment="1">
      <x:alignment vertical="center" wrapText="1"/>
    </x:xf>
    <x:xf numFmtId="203" fontId="16" fillId="3" borderId="5" xfId="0" applyNumberFormat="1" applyFont="1" applyFill="1" applyBorder="1" applyAlignment="1">
      <x:alignment vertical="center"/>
    </x:xf>
    <x:xf numFmtId="0" fontId="15" fillId="4" borderId="0" xfId="0" applyNumberFormat="1" applyFont="1" applyFill="1" applyBorder="1" applyAlignment="1">
      <x:alignment vertical="center"/>
    </x:xf>
    <x:xf numFmtId="203" fontId="15" fillId="4" borderId="9" xfId="0" applyNumberFormat="1" applyFont="1" applyFill="1" applyBorder="1" applyAlignment="1">
      <x:alignment vertical="center"/>
    </x:xf>
    <x:xf numFmtId="0" fontId="18" fillId="4" borderId="12" xfId="0" applyNumberFormat="1" applyFont="1" applyFill="1" applyBorder="1" applyAlignment="1">
      <x:alignment vertical="center" wrapText="1"/>
    </x:xf>
    <x:xf numFmtId="0" fontId="18" fillId="4" borderId="13" xfId="0" applyNumberFormat="1" applyFont="1" applyFill="1" applyBorder="1" applyAlignment="1">
      <x:alignment vertical="center" wrapText="1"/>
    </x:xf>
    <x:xf numFmtId="204" fontId="15" fillId="4" borderId="0" xfId="0" applyNumberFormat="1" applyFont="1" applyFill="1" applyBorder="1" applyAlignment="1">
      <x:alignment vertical="center"/>
    </x:xf>
    <x:xf numFmtId="205" fontId="15" fillId="4" borderId="0" xfId="0" applyNumberFormat="1" applyFont="1" applyFill="1" applyBorder="1" applyAlignment="1">
      <x:alignment vertical="center"/>
    </x:xf>
    <x:xf numFmtId="207" fontId="16" fillId="5" borderId="9" xfId="0" applyNumberFormat="1" applyFont="1" applyFill="1" applyBorder="1" applyAlignment="1">
      <x:alignment vertical="center"/>
    </x:xf>
    <x:xf numFmtId="206" fontId="15" fillId="4" borderId="0" xfId="0" applyNumberFormat="1" applyFont="1" applyFill="1" applyBorder="1" applyAlignment="1">
      <x:alignment vertical="center"/>
    </x:xf>
    <x:xf numFmtId="205" fontId="15" fillId="4" borderId="9" xfId="0" applyNumberFormat="1" applyFont="1" applyFill="1" applyBorder="1" applyAlignment="1">
      <x:alignment vertical="center"/>
    </x:xf>
    <x:xf numFmtId="0" fontId="15" fillId="4" borderId="9" xfId="0" applyNumberFormat="1" applyFont="1" applyFill="1" applyBorder="1" applyAlignment="1">
      <x:alignment vertical="center"/>
    </x:xf>
    <x:xf numFmtId="0" fontId="18" fillId="4" borderId="14" xfId="0" applyNumberFormat="1" applyFont="1" applyFill="1" applyBorder="1" applyAlignment="1">
      <x:alignment vertical="center" wrapText="1"/>
    </x:xf>
    <x:xf numFmtId="0" fontId="18" fillId="4" borderId="15" xfId="0" applyNumberFormat="1" applyFont="1" applyFill="1" applyBorder="1" applyAlignment="1">
      <x:alignment vertical="center" wrapText="1"/>
    </x:xf>
    <x:xf numFmtId="206" fontId="16" fillId="5" borderId="0" xfId="0" applyNumberFormat="1" applyFont="1" applyFill="1" applyBorder="1" applyAlignment="1">
      <x:alignment vertical="center"/>
    </x:xf>
    <x:xf numFmtId="205" fontId="13" fillId="0" borderId="2" xfId="0" applyNumberFormat="1" applyFont="1" applyFill="1" applyBorder="1" applyAlignment="1">
      <x:alignment vertical="center"/>
    </x:xf>
    <x:xf numFmtId="205" fontId="13" fillId="6" borderId="2" xfId="0" applyNumberFormat="1" applyFont="1" applyFill="1" applyBorder="1" applyAlignment="1">
      <x:alignment vertical="center"/>
    </x:xf>
    <x:xf numFmtId="205" fontId="13" fillId="6" borderId="3" xfId="0" applyNumberFormat="1" applyFont="1" applyFill="1" applyBorder="1" applyAlignment="1">
      <x:alignment vertical="center"/>
    </x:xf>
    <x:xf numFmtId="205" fontId="13" fillId="6" borderId="4" xfId="0" applyNumberFormat="1" applyFont="1" applyFill="1" applyBorder="1" applyAlignment="1">
      <x:alignment vertical="center"/>
    </x:xf>
    <x:xf numFmtId="0" fontId="13" fillId="0" borderId="0" xfId="0" applyNumberFormat="1" applyFont="1" applyFill="1" applyBorder="1"/>
    <x:xf numFmtId="0" fontId="13" fillId="6" borderId="0" xfId="0" applyNumberFormat="1" applyFont="1" applyFill="1" applyBorder="1"/>
    <x:xf numFmtId="206" fontId="11" fillId="0" borderId="0" xfId="0" applyNumberFormat="1" applyFont="1" applyFill="1" applyBorder="1"/>
    <x:xf numFmtId="0" fontId="16" fillId="5" borderId="16" xfId="0" applyNumberFormat="1" applyFont="1" applyFill="1" applyBorder="1"/>
    <x:xf numFmtId="0" fontId="16" fillId="5" borderId="17" xfId="0" applyNumberFormat="1" applyFont="1" applyFill="1" applyBorder="1"/>
    <x:xf numFmtId="0" fontId="19" fillId="7" borderId="18" xfId="0" applyNumberFormat="1" applyFont="1" applyFill="1" applyBorder="1" applyAlignment="1">
      <x:alignment wrapText="1"/>
    </x:xf>
    <x:xf numFmtId="0" fontId="19" fillId="7" borderId="19" xfId="0" applyNumberFormat="1" applyFont="1" applyFill="1" applyBorder="1" applyAlignment="1">
      <x:alignment wrapText="1"/>
    </x:xf>
    <x:xf numFmtId="0" fontId="19" fillId="7" borderId="20" xfId="0" applyNumberFormat="1" applyFont="1" applyFill="1" applyBorder="1" applyAlignment="1">
      <x:alignment wrapText="1"/>
    </x:xf>
    <x:xf numFmtId="0" fontId="19" fillId="7" borderId="21" xfId="0" applyNumberFormat="1" applyFont="1" applyFill="1" applyBorder="1" applyAlignment="1">
      <x:alignment wrapText="1"/>
    </x:xf>
    <x:xf numFmtId="0" fontId="19" fillId="7" borderId="22" xfId="0" applyNumberFormat="1" applyFont="1" applyFill="1" applyBorder="1" applyAlignment="1">
      <x:alignment wrapText="1"/>
    </x:xf>
    <x:xf numFmtId="0" fontId="19" fillId="7" borderId="23" xfId="0" applyNumberFormat="1" applyFont="1" applyFill="1" applyBorder="1" applyAlignment="1">
      <x:alignment wrapText="1"/>
    </x:xf>
    <x:xf numFmtId="203" fontId="11" fillId="0" borderId="0" xfId="0" applyNumberFormat="1" applyFont="1" applyFill="1" applyBorder="1"/>
    <x:xf numFmtId="204" fontId="11" fillId="0" borderId="0" xfId="0" applyNumberFormat="1" applyFont="1" applyFill="1" applyBorder="1"/>
    <x:xf numFmtId="207" fontId="11" fillId="0" borderId="0" xfId="0" applyNumberFormat="1" applyFont="1" applyFill="1" applyBorder="1"/>
    <x:xf numFmtId="0" fontId="13" fillId="0" borderId="0" xfId="0" applyNumberFormat="1" applyFont="1" applyFill="1" applyBorder="1" applyAlignment="1">
      <x:alignment vertical="center"/>
    </x:xf>
    <x:xf numFmtId="0" fontId="13" fillId="6" borderId="0" xfId="0" applyNumberFormat="1" applyFont="1" applyFill="1" applyBorder="1" applyAlignment="1">
      <x:alignment vertical="center"/>
    </x:xf>
    <x:xf numFmtId="206" fontId="11" fillId="0" borderId="0" xfId="0" applyNumberFormat="1" applyFont="1" applyFill="1" applyBorder="1" applyAlignment="1">
      <x:alignment vertical="center"/>
    </x:xf>
    <x:xf numFmtId="0" fontId="16" fillId="5" borderId="16" xfId="0" applyNumberFormat="1" applyFont="1" applyFill="1" applyBorder="1" applyAlignment="1">
      <x:alignment vertical="center"/>
    </x:xf>
    <x:xf numFmtId="0" fontId="16" fillId="5" borderId="17" xfId="0" applyNumberFormat="1" applyFont="1" applyFill="1" applyBorder="1" applyAlignment="1">
      <x:alignment vertical="center"/>
    </x:xf>
    <x:xf numFmtId="0" fontId="19" fillId="7" borderId="18" xfId="0" applyNumberFormat="1" applyFont="1" applyFill="1" applyBorder="1" applyAlignment="1">
      <x:alignment vertical="center" wrapText="1"/>
    </x:xf>
    <x:xf numFmtId="0" fontId="19" fillId="7" borderId="19" xfId="0" applyNumberFormat="1" applyFont="1" applyFill="1" applyBorder="1" applyAlignment="1">
      <x:alignment vertical="center" wrapText="1"/>
    </x:xf>
    <x:xf numFmtId="0" fontId="19" fillId="7" borderId="20" xfId="0" applyNumberFormat="1" applyFont="1" applyFill="1" applyBorder="1" applyAlignment="1">
      <x:alignment vertical="center" wrapText="1"/>
    </x:xf>
    <x:xf numFmtId="0" fontId="19" fillId="7" borderId="21" xfId="0" applyNumberFormat="1" applyFont="1" applyFill="1" applyBorder="1" applyAlignment="1">
      <x:alignment vertical="center" wrapText="1"/>
    </x:xf>
    <x:xf numFmtId="0" fontId="19" fillId="7" borderId="22" xfId="0" applyNumberFormat="1" applyFont="1" applyFill="1" applyBorder="1" applyAlignment="1">
      <x:alignment vertical="center" wrapText="1"/>
    </x:xf>
    <x:xf numFmtId="0" fontId="19" fillId="7" borderId="23" xfId="0" applyNumberFormat="1" applyFont="1" applyFill="1" applyBorder="1" applyAlignment="1">
      <x:alignment vertical="center" wrapText="1"/>
    </x:xf>
    <x:xf numFmtId="203" fontId="11" fillId="0" borderId="0" xfId="0" applyNumberFormat="1" applyFont="1" applyFill="1" applyBorder="1" applyAlignment="1">
      <x:alignment vertical="center"/>
    </x:xf>
    <x:xf numFmtId="204" fontId="11" fillId="0" borderId="0" xfId="0" applyNumberFormat="1" applyFont="1" applyFill="1" applyBorder="1" applyAlignment="1">
      <x:alignment vertical="center"/>
    </x:xf>
    <x:xf numFmtId="207" fontId="11" fillId="0" borderId="0" xfId="0" applyNumberFormat="1" applyFont="1" applyFill="1" applyBorder="1" applyAlignment="1">
      <x:alignment vertical="center"/>
    </x:xf>
    <x:xf numFmtId="203" fontId="15" fillId="4" borderId="0" xfId="0" applyNumberFormat="1" applyFont="1" applyFill="1" applyBorder="1"/>
    <x:xf numFmtId="208" fontId="13" fillId="3" borderId="0" xfId="0" applyNumberFormat="1" applyFont="1" applyFill="1" applyBorder="1"/>
    <x:xf numFmtId="206" fontId="13" fillId="0" borderId="0" xfId="0" applyNumberFormat="1" applyFont="1" applyFill="1" applyBorder="1"/>
    <x:xf numFmtId="203" fontId="15" fillId="4" borderId="0" xfId="0" applyNumberFormat="1" applyFont="1" applyFill="1" applyBorder="1" applyAlignment="1">
      <x:alignment vertical="center"/>
    </x:xf>
    <x:xf numFmtId="208" fontId="13" fillId="3" borderId="0" xfId="0" applyNumberFormat="1" applyFont="1" applyFill="1" applyBorder="1" applyAlignment="1">
      <x:alignment vertical="center"/>
    </x:xf>
    <x:xf numFmtId="206" fontId="13" fillId="0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3b0ad770a1e435c" /><Relationship Type="http://schemas.openxmlformats.org/officeDocument/2006/relationships/theme" Target="/xl/theme/theme1.xml" Id="Ra4c3985cccce4d43" /><Relationship Type="http://schemas.openxmlformats.org/officeDocument/2006/relationships/sharedStrings" Target="/xl/sharedStrings.xml" Id="R860a04c9accf4745" /><Relationship Type="http://schemas.openxmlformats.org/officeDocument/2006/relationships/worksheet" Target="/xl/worksheets/sheet1.xml" Id="Ra6ab045ea6c3435b" /><Relationship Type="http://schemas.openxmlformats.org/officeDocument/2006/relationships/worksheet" Target="/xl/worksheets/sheet2.xml" Id="R08319b0011434b72" /><Relationship Type="http://schemas.openxmlformats.org/officeDocument/2006/relationships/worksheet" Target="/xl/worksheets/sheet3.xml" Id="R478f6e874a284e15" /><Relationship Type="http://schemas.openxmlformats.org/officeDocument/2006/relationships/worksheet" Target="/xl/worksheets/sheet4.xml" Id="R65f3617927fd42bd" /><Relationship Type="http://schemas.openxmlformats.org/officeDocument/2006/relationships/worksheet" Target="/xl/worksheets/sheet5.xml" Id="R54f9346eaf5848c4" /><Relationship Type="http://schemas.openxmlformats.org/officeDocument/2006/relationships/worksheet" Target="/xl/worksheets/sheet6.xml" Id="R1bbf0200a660484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37a0cc83d9854ab0" /><Relationship Type="http://schemas.openxmlformats.org/officeDocument/2006/relationships/chart" Target="/xl/drawings/charts/chart2.xml" Id="Rc0ba01b15bfc4fb6" /><Relationship Type="http://schemas.openxmlformats.org/officeDocument/2006/relationships/chart" Target="/xl/drawings/charts/chart3.xml" Id="R45c2efdaed574e49" /><Relationship Type="http://schemas.openxmlformats.org/officeDocument/2006/relationships/chart" Target="/xl/drawings/charts/chart4.xml" Id="R35c316dc62634f1b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Profit-maximizing crop mix (beds)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Optimal beds</c:v>
          </c:tx>
          <c:cat>
            <c:strRef>
              <c:f>'Optimum Charts'!$V$6:$V$8</c:f>
              <c:strCache>
                <c:ptCount val="0"/>
              </c:strCache>
            </c:strRef>
          </c:cat>
          <c:val>
            <c:numRef>
              <c:f>'Optimum Charts'!$W$6:$W$8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Tomatoes: marginal cost vs price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Marginal cost</c:v>
          </c:tx>
          <c:marker>
            <c:symbol val="none"/>
          </c:marker>
          <c:cat>
            <c:strRef>
              <c:f>'Optimum Charts'!$A$51:$A$70</c:f>
              <c:strCache>
                <c:ptCount val="0"/>
              </c:strCache>
            </c:strRef>
          </c:cat>
          <c:val>
            <c:numRef>
              <c:f>'Optimum Charts'!$B$51:$B$70</c:f>
              <c:numCache>
                <c:formatCode>$#,##0</c:formatCode>
                <c:ptCount val="0"/>
              </c:numCache>
            </c:numRef>
          </c:val>
          <c:smooth val="0"/>
        </c:ser>
        <c:ser>
          <c:idx val="1"/>
          <c:order val="1"/>
          <c:tx>
            <c:v>Price</c:v>
          </c:tx>
          <c:marker>
            <c:symbol val="none"/>
          </c:marker>
          <c:cat>
            <c:strRef>
              <c:f>'Optimum Charts'!$A$51:$A$70</c:f>
              <c:strCache>
                <c:ptCount val="0"/>
              </c:strCache>
            </c:strRef>
          </c:cat>
          <c:val>
            <c:numRef>
              <c:f>'Optimum Charts'!$C$51:$C$70</c:f>
              <c:numCache>
                <c:formatCode>$#,##0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Beds (midpoint)</a:t>
                </a:r>
              </a:p>
            </c:rich>
          </c:tx>
          <c:overlay val="0"/>
        </c:title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$ per bed</a:t>
                </a:r>
              </a:p>
            </c:rich>
          </c:tx>
          <c:overlay val="0"/>
        </c:title>
        <c:numFmt formatCode="$#,##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Carrots: marginal cost vs price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Marginal cost</c:v>
          </c:tx>
          <c:marker>
            <c:symbol val="none"/>
          </c:marker>
          <c:cat>
            <c:strRef>
              <c:f>'Optimum Charts'!$A$75:$A$94</c:f>
              <c:strCache>
                <c:ptCount val="0"/>
              </c:strCache>
            </c:strRef>
          </c:cat>
          <c:val>
            <c:numRef>
              <c:f>'Optimum Charts'!$B$75:$B$94</c:f>
              <c:numCache>
                <c:formatCode>$#,##0</c:formatCode>
                <c:ptCount val="0"/>
              </c:numCache>
            </c:numRef>
          </c:val>
          <c:smooth val="0"/>
        </c:ser>
        <c:ser>
          <c:idx val="1"/>
          <c:order val="1"/>
          <c:tx>
            <c:v>Price</c:v>
          </c:tx>
          <c:marker>
            <c:symbol val="none"/>
          </c:marker>
          <c:cat>
            <c:strRef>
              <c:f>'Optimum Charts'!$A$75:$A$94</c:f>
              <c:strCache>
                <c:ptCount val="0"/>
              </c:strCache>
            </c:strRef>
          </c:cat>
          <c:val>
            <c:numRef>
              <c:f>'Optimum Charts'!$C$75:$C$94</c:f>
              <c:numCache>
                <c:formatCode>$#,##0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Beds (midpoint)</a:t>
                </a:r>
              </a:p>
            </c:rich>
          </c:tx>
          <c:overlay val="0"/>
        </c:title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$ per bed</a:t>
                </a:r>
              </a:p>
            </c:rich>
          </c:tx>
          <c:overlay val="0"/>
        </c:title>
        <c:numFmt formatCode="$#,##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Mesclun: marginal cost vs price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Marginal cost</c:v>
          </c:tx>
          <c:marker>
            <c:symbol val="none"/>
          </c:marker>
          <c:cat>
            <c:strRef>
              <c:f>'Optimum Charts'!$A$99:$A$128</c:f>
              <c:strCache>
                <c:ptCount val="0"/>
              </c:strCache>
            </c:strRef>
          </c:cat>
          <c:val>
            <c:numRef>
              <c:f>'Optimum Charts'!$B$99:$B$128</c:f>
              <c:numCache>
                <c:formatCode>$#,##0</c:formatCode>
                <c:ptCount val="0"/>
              </c:numCache>
            </c:numRef>
          </c:val>
          <c:smooth val="0"/>
        </c:ser>
        <c:ser>
          <c:idx val="1"/>
          <c:order val="1"/>
          <c:tx>
            <c:v>Price</c:v>
          </c:tx>
          <c:marker>
            <c:symbol val="none"/>
          </c:marker>
          <c:cat>
            <c:strRef>
              <c:f>'Optimum Charts'!$A$99:$A$128</c:f>
              <c:strCache>
                <c:ptCount val="0"/>
              </c:strCache>
            </c:strRef>
          </c:cat>
          <c:val>
            <c:numRef>
              <c:f>'Optimum Charts'!$C$99:$C$128</c:f>
              <c:numCache>
                <c:formatCode>$#,##0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Beds (midpoint)</a:t>
                </a:r>
              </a:p>
            </c:rich>
          </c:tx>
          <c:overlay val="0"/>
        </c:title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$ per bed</a:t>
                </a:r>
              </a:p>
            </c:rich>
          </c:tx>
          <c:overlay val="0"/>
        </c:title>
        <c:numFmt formatCode="$#,##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23</xdr:col>
      <xdr:colOff>0</xdr:colOff>
      <xdr:row>4</xdr:row>
      <xdr:rowOff>0</xdr:rowOff>
    </xdr:from>
    <xdr:to>
      <xdr:col>30</xdr:col>
      <xdr:colOff>0</xdr:colOff>
      <xdr:row>23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7a0cc83d9854ab0"/>
        </a:graphicData>
      </a:graphic>
    </xdr:graphicFrame>
    <xdr:clientData/>
  </xdr:twoCellAnchor>
  <xdr:twoCellAnchor>
    <xdr:from>
      <xdr:col>4</xdr:col>
      <xdr:colOff>0</xdr:colOff>
      <xdr:row>49</xdr:row>
      <xdr:rowOff>0</xdr:rowOff>
    </xdr:from>
    <xdr:to>
      <xdr:col>14</xdr:col>
      <xdr:colOff>0</xdr:colOff>
      <xdr:row>70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0ba01b15bfc4fb6"/>
        </a:graphicData>
      </a:graphic>
    </xdr:graphicFrame>
    <xdr:clientData/>
  </xdr:twoCellAnchor>
  <xdr:twoCellAnchor>
    <xdr:from>
      <xdr:col>4</xdr:col>
      <xdr:colOff>0</xdr:colOff>
      <xdr:row>73</xdr:row>
      <xdr:rowOff>0</xdr:rowOff>
    </xdr:from>
    <xdr:to>
      <xdr:col>14</xdr:col>
      <xdr:colOff>0</xdr:colOff>
      <xdr:row>94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5c2efdaed574e49"/>
        </a:graphicData>
      </a:graphic>
    </xdr:graphicFrame>
    <xdr:clientData/>
  </xdr:twoCellAnchor>
  <xdr:twoCellAnchor>
    <xdr:from>
      <xdr:col>4</xdr:col>
      <xdr:colOff>0</xdr:colOff>
      <xdr:row>97</xdr:row>
      <xdr:rowOff>0</xdr:rowOff>
    </xdr:from>
    <xdr:to>
      <xdr:col>14</xdr:col>
      <xdr:colOff>0</xdr:colOff>
      <xdr:row>128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5c316dc62634f1b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6.xml.rels>&#65279;<?xml version="1.0" encoding="utf-8"?><Relationships xmlns="http://schemas.openxmlformats.org/package/2006/relationships"><Relationship Type="http://schemas.openxmlformats.org/officeDocument/2006/relationships/drawing" Target="/xl/drawings/drawing1.xml" Id="Rf11c7a9c4e3b439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" hidden="0" customWidth="1"/>
    <x:col min="2" max="2" width="14" hidden="0" customWidth="1"/>
    <x:col min="3" max="3" width="22" hidden="0" customWidth="1"/>
    <x:col min="4" max="4" width="18" hidden="0" customWidth="1"/>
    <x:col min="5" max="5" width="12" hidden="0" customWidth="1"/>
  </x:cols>
  <x:sheetData>
    <x:row r="1" ht="28" customHeight="1">
      <x:c r="A1" s="137" t="str">
        <x:v>Perfect Competition Farm — Inputs</x:v>
      </x:c>
      <x:c r="B1" s="138"/>
      <x:c r="C1" s="138"/>
      <x:c r="D1" s="138"/>
      <x:c r="E1" s="138"/>
    </x:row>
    <x:row r="2">
      <x:c r="A2" s="139"/>
      <x:c r="B2" s="139"/>
      <x:c r="C2" s="139"/>
      <x:c r="D2" s="139"/>
      <x:c r="E2" s="139"/>
    </x:row>
    <x:row r="3">
      <x:c r="A3" s="140" t="str">
        <x:v>Named range</x:v>
      </x:c>
      <x:c r="B3" s="140" t="str">
        <x:v>Value</x:v>
      </x:c>
      <x:c r="C3" s="140" t="str">
        <x:v>Unit</x:v>
      </x:c>
      <x:c r="D3" s="140" t="str">
        <x:v>Source</x:v>
      </x:c>
      <x:c r="E3" s="140" t="str">
        <x:v>Role</x:v>
      </x:c>
    </x:row>
    <x:row r="4">
      <x:c r="A4" s="141" t="str">
        <x:v>WEEKS</x:v>
      </x:c>
      <x:c r="B4" s="142" t="n">
        <x:v>36</x:v>
      </x:c>
      <x:c r="C4" s="141" t="str">
        <x:v>weeks</x:v>
      </x:c>
      <x:c r="D4" s="141" t="str">
        <x:v>Case scenario</x:v>
      </x:c>
      <x:c r="E4" s="141" t="str">
        <x:v>Input</x:v>
      </x:c>
    </x:row>
    <x:row r="5">
      <x:c r="A5" s="143" t="str">
        <x:v>FIXED_COST</x:v>
      </x:c>
      <x:c r="B5" s="144" t="n">
        <x:v>20000</x:v>
      </x:c>
      <x:c r="C5" s="143" t="str">
        <x:v>dollars/season</x:v>
      </x:c>
      <x:c r="D5" s="143" t="str">
        <x:v>Case scenario</x:v>
      </x:c>
      <x:c r="E5" s="143" t="str">
        <x:v>Input</x:v>
      </x:c>
    </x:row>
    <x:row r="6">
      <x:c r="A6" s="143" t="str">
        <x:v>TOTAL_BED_CAP</x:v>
      </x:c>
      <x:c r="B6" s="145" t="n">
        <x:v>64</x:v>
      </x:c>
      <x:c r="C6" s="143" t="str">
        <x:v>beds</x:v>
      </x:c>
      <x:c r="D6" s="143" t="str">
        <x:v>Case scenario</x:v>
      </x:c>
      <x:c r="E6" s="143" t="str">
        <x:v>Input</x:v>
      </x:c>
    </x:row>
    <x:row r="7">
      <x:c r="A7" s="143" t="str">
        <x:v>FARMER_HOURS</x:v>
      </x:c>
      <x:c r="B7" s="145" t="n">
        <x:v>720</x:v>
      </x:c>
      <x:c r="C7" s="143" t="str">
        <x:v>field hours/season</x:v>
      </x:c>
      <x:c r="D7" s="143" t="str">
        <x:v>Case scenario</x:v>
      </x:c>
      <x:c r="E7" s="143" t="str">
        <x:v>Input</x:v>
      </x:c>
    </x:row>
    <x:row r="8">
      <x:c r="A8" s="143" t="str">
        <x:v>FARMER_SALARY</x:v>
      </x:c>
      <x:c r="B8" s="144" t="n">
        <x:v>50000</x:v>
      </x:c>
      <x:c r="C8" s="143" t="str">
        <x:v>dollars/season</x:v>
      </x:c>
      <x:c r="D8" s="143" t="str">
        <x:v>Case scenario</x:v>
      </x:c>
      <x:c r="E8" s="143" t="str">
        <x:v>Input</x:v>
      </x:c>
    </x:row>
    <x:row r="9">
      <x:c r="A9" s="143" t="str">
        <x:v>FARMER_TOTAL_HOURS</x:v>
      </x:c>
      <x:c r="B9" s="145" t="n">
        <x:v>1440</x:v>
      </x:c>
      <x:c r="C9" s="143" t="str">
        <x:v>paid hours/season</x:v>
      </x:c>
      <x:c r="D9" s="143" t="str">
        <x:v>Case scenario</x:v>
      </x:c>
      <x:c r="E9" s="143" t="str">
        <x:v>Input</x:v>
      </x:c>
    </x:row>
    <x:row r="10">
      <x:c r="A10" s="143" t="str">
        <x:v>FARMER_RATE</x:v>
      </x:c>
      <x:c r="B10" s="146" t="n">
        <x:f>FARMER_SALARY/FARMER_TOTAL_HOURS</x:f>
        <x:v>34.72222222222222</x:v>
      </x:c>
      <x:c r="C10" s="143" t="str">
        <x:v>dollars/hour</x:v>
      </x:c>
      <x:c r="D10" s="143" t="str">
        <x:v>Derived from salary and paid hours</x:v>
      </x:c>
      <x:c r="E10" s="143" t="str">
        <x:v>Derived</x:v>
      </x:c>
    </x:row>
    <x:row r="11">
      <x:c r="A11" s="143" t="str">
        <x:v>TEMP_WORKER_SALARY</x:v>
      </x:c>
      <x:c r="B11" s="144" t="n">
        <x:v>25000</x:v>
      </x:c>
      <x:c r="C11" s="143" t="str">
        <x:v>dollars/worker/season</x:v>
      </x:c>
      <x:c r="D11" s="143" t="str">
        <x:v>Case scenario</x:v>
      </x:c>
      <x:c r="E11" s="143" t="str">
        <x:v>Input</x:v>
      </x:c>
    </x:row>
    <x:row r="12">
      <x:c r="A12" s="143" t="str">
        <x:v>TEMP_HOURS_PER_WORKER</x:v>
      </x:c>
      <x:c r="B12" s="145" t="n">
        <x:v>1440</x:v>
      </x:c>
      <x:c r="C12" s="143" t="str">
        <x:v>hours/worker</x:v>
      </x:c>
      <x:c r="D12" s="143" t="str">
        <x:v>Case scenario</x:v>
      </x:c>
      <x:c r="E12" s="143" t="str">
        <x:v>Input</x:v>
      </x:c>
    </x:row>
    <x:row r="13">
      <x:c r="A13" s="143" t="str">
        <x:v>TEMP_RATE</x:v>
      </x:c>
      <x:c r="B13" s="146" t="n">
        <x:f>TEMP_WORKER_SALARY/TEMP_HOURS_PER_WORKER</x:f>
        <x:v>17.36111111111111</x:v>
      </x:c>
      <x:c r="C13" s="143" t="str">
        <x:v>dollars/hour</x:v>
      </x:c>
      <x:c r="D13" s="143" t="str">
        <x:v>Derived from salary and worker hours</x:v>
      </x:c>
      <x:c r="E13" s="143" t="str">
        <x:v>Derived</x:v>
      </x:c>
    </x:row>
    <x:row r="14">
      <x:c r="A14" s="143" t="str">
        <x:v>TEMP_WORKER_CAP</x:v>
      </x:c>
      <x:c r="B14" s="145" t="n">
        <x:v>4</x:v>
      </x:c>
      <x:c r="C14" s="143" t="str">
        <x:v>workers</x:v>
      </x:c>
      <x:c r="D14" s="143" t="str">
        <x:v>Case scenario</x:v>
      </x:c>
      <x:c r="E14" s="143" t="str">
        <x:v>Input</x:v>
      </x:c>
    </x:row>
    <x:row r="15">
      <x:c r="A15" s="143" t="str">
        <x:v>TOMATO_PRICE</x:v>
      </x:c>
      <x:c r="B15" s="144" t="n">
        <x:v>8800</x:v>
      </x:c>
      <x:c r="C15" s="143" t="str">
        <x:v>dollars/bed</x:v>
      </x:c>
      <x:c r="D15" s="143" t="str">
        <x:v>Case scenario</x:v>
      </x:c>
      <x:c r="E15" s="143" t="str">
        <x:v>Input</x:v>
      </x:c>
    </x:row>
    <x:row r="16">
      <x:c r="A16" s="143" t="str">
        <x:v>TOMATO_HOURS</x:v>
      </x:c>
      <x:c r="B16" s="145" t="n">
        <x:v>2.5</x:v>
      </x:c>
      <x:c r="C16" s="143" t="str">
        <x:v>hours/week/bed</x:v>
      </x:c>
      <x:c r="D16" s="143" t="str">
        <x:v>Case scenario</x:v>
      </x:c>
      <x:c r="E16" s="143" t="str">
        <x:v>Input</x:v>
      </x:c>
    </x:row>
    <x:row r="17">
      <x:c r="A17" s="143" t="str">
        <x:v>TOMATO_FERTILIZER</x:v>
      </x:c>
      <x:c r="B17" s="144" t="n">
        <x:v>880</x:v>
      </x:c>
      <x:c r="C17" s="143" t="str">
        <x:v>dollars/bed</x:v>
      </x:c>
      <x:c r="D17" s="143" t="str">
        <x:v>Case scenario</x:v>
      </x:c>
      <x:c r="E17" s="143" t="str">
        <x:v>Input</x:v>
      </x:c>
    </x:row>
    <x:row r="18">
      <x:c r="A18" s="143" t="str">
        <x:v>TOMATO_DIM</x:v>
      </x:c>
      <x:c r="B18" s="147" t="n">
        <x:v>0.1</x:v>
      </x:c>
      <x:c r="C18" s="143" t="str">
        <x:v>per additional bed</x:v>
      </x:c>
      <x:c r="D18" s="143" t="str">
        <x:v>Case scenario</x:v>
      </x:c>
      <x:c r="E18" s="143" t="str">
        <x:v>Input</x:v>
      </x:c>
    </x:row>
    <x:row r="19">
      <x:c r="A19" s="143" t="str">
        <x:v>TOMATO_CAP</x:v>
      </x:c>
      <x:c r="B19" s="145" t="n">
        <x:v>20</x:v>
      </x:c>
      <x:c r="C19" s="143" t="str">
        <x:v>beds</x:v>
      </x:c>
      <x:c r="D19" s="143" t="str">
        <x:v>Case scenario</x:v>
      </x:c>
      <x:c r="E19" s="143" t="str">
        <x:v>Input</x:v>
      </x:c>
    </x:row>
    <x:row r="20">
      <x:c r="A20" s="143" t="str">
        <x:v>CARROT_PRICE</x:v>
      </x:c>
      <x:c r="B20" s="144" t="n">
        <x:v>2094</x:v>
      </x:c>
      <x:c r="C20" s="143" t="str">
        <x:v>dollars/bed</x:v>
      </x:c>
      <x:c r="D20" s="143" t="str">
        <x:v>Case scenario</x:v>
      </x:c>
      <x:c r="E20" s="143" t="str">
        <x:v>Input</x:v>
      </x:c>
    </x:row>
    <x:row r="21">
      <x:c r="A21" s="143" t="str">
        <x:v>CARROT_HOURS</x:v>
      </x:c>
      <x:c r="B21" s="148" t="n">
        <x:f>TOMATO_HOURS/3</x:f>
        <x:v>0.8333333333333334</x:v>
      </x:c>
      <x:c r="C21" s="143" t="str">
        <x:v>hours/week/bed</x:v>
      </x:c>
      <x:c r="D21" s="143" t="str">
        <x:v>Derived as tomato labor ÷ 3</x:v>
      </x:c>
      <x:c r="E21" s="143" t="str">
        <x:v>Derived</x:v>
      </x:c>
    </x:row>
    <x:row r="22">
      <x:c r="A22" s="143" t="str">
        <x:v>CARROT_FERTILIZER</x:v>
      </x:c>
      <x:c r="B22" s="144" t="n">
        <x:v>440</x:v>
      </x:c>
      <x:c r="C22" s="143" t="str">
        <x:v>dollars/bed</x:v>
      </x:c>
      <x:c r="D22" s="143" t="str">
        <x:v>Case scenario</x:v>
      </x:c>
      <x:c r="E22" s="143" t="str">
        <x:v>Input</x:v>
      </x:c>
    </x:row>
    <x:row r="23">
      <x:c r="A23" s="143" t="str">
        <x:v>CARROT_DIM</x:v>
      </x:c>
      <x:c r="B23" s="147" t="n">
        <x:v>0.025</x:v>
      </x:c>
      <x:c r="C23" s="143" t="str">
        <x:v>per additional bed</x:v>
      </x:c>
      <x:c r="D23" s="143" t="str">
        <x:v>Case scenario</x:v>
      </x:c>
      <x:c r="E23" s="143" t="str">
        <x:v>Input</x:v>
      </x:c>
    </x:row>
    <x:row r="24">
      <x:c r="A24" s="143" t="str">
        <x:v>CARROT_CAP</x:v>
      </x:c>
      <x:c r="B24" s="145" t="n">
        <x:v>20</x:v>
      </x:c>
      <x:c r="C24" s="143" t="str">
        <x:v>beds</x:v>
      </x:c>
      <x:c r="D24" s="143" t="str">
        <x:v>Case scenario</x:v>
      </x:c>
      <x:c r="E24" s="143" t="str">
        <x:v>Input</x:v>
      </x:c>
    </x:row>
    <x:row r="25">
      <x:c r="A25" s="143" t="str">
        <x:v>MESCLUN_PRICE</x:v>
      </x:c>
      <x:c r="B25" s="144" t="n">
        <x:v>2700</x:v>
      </x:c>
      <x:c r="C25" s="143" t="str">
        <x:v>dollars/bed</x:v>
      </x:c>
      <x:c r="D25" s="143" t="str">
        <x:v>Case scenario</x:v>
      </x:c>
      <x:c r="E25" s="143" t="str">
        <x:v>Input</x:v>
      </x:c>
    </x:row>
    <x:row r="26">
      <x:c r="A26" s="143" t="str">
        <x:v>MESCLUN_HOURS</x:v>
      </x:c>
      <x:c r="B26" s="145" t="n">
        <x:v>1.25</x:v>
      </x:c>
      <x:c r="C26" s="143" t="str">
        <x:v>hours/week/bed</x:v>
      </x:c>
      <x:c r="D26" s="143" t="str">
        <x:v>Case scenario</x:v>
      </x:c>
      <x:c r="E26" s="143" t="str">
        <x:v>Input</x:v>
      </x:c>
    </x:row>
    <x:row r="27">
      <x:c r="A27" s="143" t="str">
        <x:v>MESCLUN_FERTILIZER</x:v>
      </x:c>
      <x:c r="B27" s="144" t="n">
        <x:v>880</x:v>
      </x:c>
      <x:c r="C27" s="143" t="str">
        <x:v>dollars/bed</x:v>
      </x:c>
      <x:c r="D27" s="143" t="str">
        <x:v>Case scenario</x:v>
      </x:c>
      <x:c r="E27" s="143" t="str">
        <x:v>Input</x:v>
      </x:c>
    </x:row>
    <x:row r="28">
      <x:c r="A28" s="143" t="str">
        <x:v>MESCLUN_DIM</x:v>
      </x:c>
      <x:c r="B28" s="147" t="n">
        <x:v>0.0125</x:v>
      </x:c>
      <x:c r="C28" s="143" t="str">
        <x:v>per additional bed</x:v>
      </x:c>
      <x:c r="D28" s="143" t="str">
        <x:v>Case scenario</x:v>
      </x:c>
      <x:c r="E28" s="143" t="str">
        <x:v>Input</x:v>
      </x:c>
    </x:row>
    <x:row r="29">
      <x:c r="A29" s="149" t="str">
        <x:v>MESCLUN_CAP</x:v>
      </x:c>
      <x:c r="B29" s="150" t="n">
        <x:v>30</x:v>
      </x:c>
      <x:c r="C29" s="149" t="str">
        <x:v>beds</x:v>
      </x:c>
      <x:c r="D29" s="149" t="str">
        <x:v>Case scenario</x:v>
      </x:c>
      <x:c r="E29" s="149" t="str">
        <x:v>Input</x:v>
      </x:c>
    </x:row>
  </x:sheetData>
  <x:mergeCells>
    <x:mergeCell ref="A1:E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15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5" hidden="0" customWidth="1"/>
    <x:col min="8" max="8" width="16" hidden="0" customWidth="1"/>
  </x:cols>
  <x:sheetData>
    <x:row r="1" ht="28" customHeight="1">
      <x:c r="A1" s="137" t="str">
        <x:v>Cost Structure — Formula-Driven Farm Economics</x:v>
      </x:c>
      <x:c r="B1" s="138"/>
      <x:c r="C1" s="138"/>
      <x:c r="D1" s="138"/>
      <x:c r="E1" s="138"/>
      <x:c r="F1" s="138"/>
      <x:c r="G1" s="138"/>
      <x:c r="H1" s="138"/>
    </x:row>
    <x:row r="2">
      <x:c r="A2" s="139"/>
      <x:c r="B2" s="139"/>
      <x:c r="C2" s="139"/>
      <x:c r="D2" s="139"/>
      <x:c r="E2" s="139"/>
      <x:c r="F2" s="139"/>
      <x:c r="G2" s="139"/>
      <x:c r="H2" s="139"/>
    </x:row>
    <x:row r="3">
      <x:c r="A3" s="140" t="str">
        <x:v>Crop</x:v>
      </x:c>
      <x:c r="B3" s="140" t="str">
        <x:v>Beds</x:v>
      </x:c>
      <x:c r="C3" s="140" t="str">
        <x:v>Revenue</x:v>
      </x:c>
      <x:c r="D3" s="140" t="str">
        <x:v>Labor hours</x:v>
      </x:c>
      <x:c r="E3" s="140" t="str">
        <x:v>Labor cost</x:v>
      </x:c>
      <x:c r="F3" s="140" t="str">
        <x:v>Fertilizer</x:v>
      </x:c>
      <x:c r="G3" s="140" t="str">
        <x:v>Current MC</x:v>
      </x:c>
      <x:c r="H3" s="140" t="str">
        <x:v>Price − MC</x:v>
      </x:c>
    </x:row>
    <x:row r="4">
      <x:c r="A4" s="141" t="str">
        <x:v>Tomatoes</x:v>
      </x:c>
      <x:c r="B4" s="170" t="n">
        <x:f>TOMATO_BEDS</x:f>
        <x:v>10</x:v>
      </x:c>
      <x:c r="C4" s="171" t="n">
        <x:f>B4*TOMATO_PRICE</x:f>
        <x:v>88000</x:v>
      </x:c>
      <x:c r="D4" s="172" t="n">
        <x:f>B4*TOMATO_HOURS*WEEKS*(1+TOMATO_DIM)^B4</x:f>
        <x:v>2334.368214090002</x:v>
      </x:c>
      <x:c r="E4" s="171" t="n">
        <x:f>D4*BLENDED_LABOR_RATE</x:f>
        <x:v>46056.58119840082</x:v>
      </x:c>
      <x:c r="F4" s="171" t="n">
        <x:f>B4*TOMATO_FERTILIZER</x:f>
        <x:v>8800</x:v>
      </x:c>
      <x:c r="G4" s="171" t="n">
        <x:f>IF(B4=0,"",INDEX('Marginal Cost'!$E$6:$E$26,MATCH(B4,'Marginal Cost'!$A$6:$A$26,0)))</x:f>
        <x:v>8248.586534375005</x:v>
      </x:c>
      <x:c r="H4" s="171" t="n">
        <x:f>IF(G4="","",TOMATO_PRICE-G4)</x:f>
        <x:v>551.4134656249953</x:v>
      </x:c>
    </x:row>
    <x:row r="5">
      <x:c r="A5" s="143" t="str">
        <x:v>Carrots</x:v>
      </x:c>
      <x:c r="B5" s="173" t="n">
        <x:f>CARROT_BEDS</x:f>
        <x:v>20</x:v>
      </x:c>
      <x:c r="C5" s="174" t="n">
        <x:f>B5*CARROT_PRICE</x:f>
        <x:v>41880</x:v>
      </x:c>
      <x:c r="D5" s="175" t="n">
        <x:f>B5*CARROT_HOURS*WEEKS*(1+CARROT_DIM)^B5</x:f>
        <x:v>983.1698641742365</x:v>
      </x:c>
      <x:c r="E5" s="174" t="n">
        <x:f>D5*BLENDED_LABOR_RATE</x:f>
        <x:v>19397.72929045529</x:v>
      </x:c>
      <x:c r="F5" s="174" t="n">
        <x:f>B5*CARROT_FERTILIZER</x:f>
        <x:v>8800</x:v>
      </x:c>
      <x:c r="G5" s="174" t="n">
        <x:f>IF(B5=0,"",INDEX('Marginal Cost'!$L$6:$L$26,MATCH(B5,'Marginal Cost'!$H$6:$H$26,0)))</x:f>
        <x:v>1688.9454575384007</x:v>
      </x:c>
      <x:c r="H5" s="174" t="n">
        <x:f>IF(G5="","",CARROT_PRICE-G5)</x:f>
        <x:v>405.05454246159934</x:v>
      </x:c>
    </x:row>
    <x:row r="6">
      <x:c r="A6" s="149" t="str">
        <x:v>Mesclun</x:v>
      </x:c>
      <x:c r="B6" s="176" t="n">
        <x:f>MESCLUN_BEDS</x:f>
        <x:v>30</x:v>
      </x:c>
      <x:c r="C6" s="177" t="n">
        <x:f>B6*MESCLUN_PRICE</x:f>
        <x:v>81000</x:v>
      </x:c>
      <x:c r="D6" s="178" t="n">
        <x:f>B6*MESCLUN_HOURS*WEEKS*(1+MESCLUN_DIM)^B6</x:f>
        <x:v>1959.6780360096466</x:v>
      </x:c>
      <x:c r="E6" s="177" t="n">
        <x:f>D6*BLENDED_LABOR_RATE</x:f>
        <x:v>38664.024828398855</x:v>
      </x:c>
      <x:c r="F6" s="177" t="n">
        <x:f>B6*MESCLUN_FERTILIZER</x:f>
        <x:v>26400</x:v>
      </x:c>
      <x:c r="G6" s="177" t="n">
        <x:f>IF(B6=0,"",INDEX('Marginal Cost'!$S$6:$S$36,MATCH(B6,'Marginal Cost'!$O$6:$O$36,0)))</x:f>
        <x:v>2420.0990509335097</x:v>
      </x:c>
      <x:c r="H6" s="177" t="n">
        <x:f>IF(G6="","",MESCLUN_PRICE-G6)</x:f>
        <x:v>279.9009490664903</x:v>
      </x:c>
    </x:row>
    <x:row r="7">
      <x:c r="A7" s="139"/>
      <x:c r="B7" s="139"/>
      <x:c r="C7" s="139"/>
      <x:c r="D7" s="139"/>
      <x:c r="E7" s="139"/>
      <x:c r="F7" s="139"/>
      <x:c r="G7" s="139"/>
      <x:c r="H7" s="139"/>
    </x:row>
    <x:row r="8">
      <x:c r="A8" s="179" t="str">
        <x:v>Farm totals and objective</x:v>
      </x:c>
      <x:c r="B8" s="180"/>
      <x:c r="C8" s="180"/>
      <x:c r="D8" s="180"/>
      <x:c r="E8" s="181"/>
      <x:c r="F8" s="139"/>
      <x:c r="G8" s="139"/>
      <x:c r="H8" s="139"/>
    </x:row>
    <x:row r="9">
      <x:c r="A9" s="139"/>
      <x:c r="B9" s="139"/>
      <x:c r="C9" s="139"/>
      <x:c r="D9" s="139"/>
      <x:c r="E9" s="139"/>
      <x:c r="F9" s="139"/>
      <x:c r="G9" s="139"/>
      <x:c r="H9" s="139"/>
    </x:row>
    <x:row r="10">
      <x:c r="A10" s="140" t="str">
        <x:v>Metric</x:v>
      </x:c>
      <x:c r="B10" s="140" t="str">
        <x:v>Formula result</x:v>
      </x:c>
      <x:c r="C10" s="139"/>
      <x:c r="D10" s="139"/>
      <x:c r="E10" s="139"/>
      <x:c r="F10" s="139"/>
      <x:c r="G10" s="139"/>
      <x:c r="H10" s="139"/>
    </x:row>
    <x:row r="11">
      <x:c r="A11" s="141" t="str">
        <x:v>TOTAL_BEDS</x:v>
      </x:c>
      <x:c r="B11" s="170" t="n">
        <x:f>SUM(B4:B6)</x:f>
        <x:v>60</x:v>
      </x:c>
      <x:c r="C11" s="139"/>
      <x:c r="D11" s="139"/>
      <x:c r="E11" s="139"/>
      <x:c r="F11" s="139"/>
      <x:c r="G11" s="139"/>
      <x:c r="H11" s="139"/>
    </x:row>
    <x:row r="12">
      <x:c r="A12" s="143" t="str">
        <x:v>UNUSED_BEDS</x:v>
      </x:c>
      <x:c r="B12" s="173" t="n">
        <x:f>TOTAL_BED_CAP-B11</x:f>
        <x:v>4</x:v>
      </x:c>
      <x:c r="C12" s="139"/>
      <x:c r="D12" s="139"/>
      <x:c r="E12" s="139"/>
      <x:c r="F12" s="139"/>
      <x:c r="G12" s="139"/>
      <x:c r="H12" s="139"/>
    </x:row>
    <x:row r="13">
      <x:c r="A13" s="143" t="str">
        <x:v>TOTAL_LABOR</x:v>
      </x:c>
      <x:c r="B13" s="175" t="n">
        <x:f>SUM(D4:D6)</x:f>
        <x:v>5277.216114273885</x:v>
      </x:c>
      <x:c r="C13" s="139"/>
      <x:c r="D13" s="139"/>
      <x:c r="E13" s="139"/>
      <x:c r="F13" s="139"/>
      <x:c r="G13" s="139"/>
      <x:c r="H13" s="139"/>
    </x:row>
    <x:row r="14">
      <x:c r="A14" s="143" t="str">
        <x:v>FARMER_HOURS_USED</x:v>
      </x:c>
      <x:c r="B14" s="175" t="n">
        <x:f>MIN(B13,FARMER_HOURS)</x:f>
        <x:v>720</x:v>
      </x:c>
      <x:c r="C14" s="139"/>
      <x:c r="D14" s="139"/>
      <x:c r="E14" s="139"/>
      <x:c r="F14" s="139"/>
      <x:c r="G14" s="139"/>
      <x:c r="H14" s="139"/>
    </x:row>
    <x:row r="15">
      <x:c r="A15" s="143" t="str">
        <x:v>TEMP_HOURS</x:v>
      </x:c>
      <x:c r="B15" s="175" t="n">
        <x:f>MAX(B13-FARMER_HOURS,0)</x:f>
        <x:v>4557.216114273885</x:v>
      </x:c>
      <x:c r="C15" s="139"/>
      <x:c r="D15" s="139"/>
      <x:c r="E15" s="139"/>
      <x:c r="F15" s="139"/>
      <x:c r="G15" s="139"/>
      <x:c r="H15" s="139"/>
    </x:row>
    <x:row r="16">
      <x:c r="A16" s="143" t="str">
        <x:v>TEMP_WORKERS</x:v>
      </x:c>
      <x:c r="B16" s="182" t="n">
        <x:f>B15/TEMP_HOURS_PER_WORKER</x:f>
        <x:v>3.164733412690198</x:v>
      </x:c>
      <x:c r="C16" s="139"/>
      <x:c r="D16" s="139"/>
      <x:c r="E16" s="139"/>
      <x:c r="F16" s="139"/>
      <x:c r="G16" s="139"/>
      <x:c r="H16" s="139"/>
    </x:row>
    <x:row r="17">
      <x:c r="A17" s="143" t="str">
        <x:v>LABOR_COST</x:v>
      </x:c>
      <x:c r="B17" s="183" t="n">
        <x:f>B14*FARMER_RATE+B15*TEMP_RATE</x:f>
        <x:v>104118.33531725495</x:v>
      </x:c>
      <x:c r="C17" s="139"/>
      <x:c r="D17" s="139"/>
      <x:c r="E17" s="139"/>
      <x:c r="F17" s="139"/>
      <x:c r="G17" s="139"/>
      <x:c r="H17" s="139"/>
    </x:row>
    <x:row r="18">
      <x:c r="A18" s="143" t="str">
        <x:v>BLENDED_LABOR_RATE</x:v>
      </x:c>
      <x:c r="B18" s="183" t="n">
        <x:f>IF(B13=0,0,B17/B13)</x:f>
        <x:v>19.729784239010847</x:v>
      </x:c>
      <x:c r="C18" s="139"/>
      <x:c r="D18" s="139"/>
      <x:c r="E18" s="139"/>
      <x:c r="F18" s="139"/>
      <x:c r="G18" s="139"/>
      <x:c r="H18" s="139"/>
    </x:row>
    <x:row r="19">
      <x:c r="A19" s="143" t="str">
        <x:v>FERTILIZER_COST</x:v>
      </x:c>
      <x:c r="B19" s="183" t="n">
        <x:f>SUM(F4:F6)</x:f>
        <x:v>44000</x:v>
      </x:c>
      <x:c r="C19" s="139"/>
      <x:c r="D19" s="139"/>
      <x:c r="E19" s="139"/>
      <x:c r="F19" s="139"/>
      <x:c r="G19" s="139"/>
      <x:c r="H19" s="139"/>
    </x:row>
    <x:row r="20">
      <x:c r="A20" s="143" t="str">
        <x:v>TOTAL_REVENUE</x:v>
      </x:c>
      <x:c r="B20" s="183" t="n">
        <x:f>SUM(C4:C6)</x:f>
        <x:v>210880</x:v>
      </x:c>
      <x:c r="C20" s="139"/>
      <x:c r="D20" s="139"/>
      <x:c r="E20" s="139"/>
      <x:c r="F20" s="139"/>
      <x:c r="G20" s="139"/>
      <x:c r="H20" s="139"/>
    </x:row>
    <x:row r="21">
      <x:c r="A21" s="143" t="str">
        <x:v>VARIABLE_COST</x:v>
      </x:c>
      <x:c r="B21" s="183" t="n">
        <x:f>B17+B19</x:f>
        <x:v>148118.33531725494</x:v>
      </x:c>
      <x:c r="C21" s="139"/>
      <x:c r="D21" s="139"/>
      <x:c r="E21" s="139"/>
      <x:c r="F21" s="139"/>
      <x:c r="G21" s="139"/>
      <x:c r="H21" s="139"/>
    </x:row>
    <x:row r="22">
      <x:c r="A22" s="143" t="str">
        <x:v>FIXED_COST</x:v>
      </x:c>
      <x:c r="B22" s="183" t="n">
        <x:f>FIXED_COST</x:f>
        <x:v>20000</x:v>
      </x:c>
      <x:c r="C22" s="139"/>
      <x:c r="D22" s="139"/>
      <x:c r="E22" s="139"/>
      <x:c r="F22" s="139"/>
      <x:c r="G22" s="139"/>
      <x:c r="H22" s="139"/>
    </x:row>
    <x:row r="23">
      <x:c r="A23" s="184" t="str">
        <x:v>TOTAL_COST</x:v>
      </x:c>
      <x:c r="B23" s="185" t="n">
        <x:f>B21+B22</x:f>
        <x:v>168118.33531725494</x:v>
      </x:c>
      <x:c r="C23" s="139"/>
      <x:c r="D23" s="139"/>
      <x:c r="E23" s="139"/>
      <x:c r="F23" s="139"/>
      <x:c r="G23" s="139"/>
      <x:c r="H23" s="139"/>
    </x:row>
    <x:row r="24">
      <x:c r="A24" s="186" t="str">
        <x:v>PROFIT</x:v>
      </x:c>
      <x:c r="B24" s="187" t="n">
        <x:f>B20-B23</x:f>
        <x:v>42761.66468274506</x:v>
      </x:c>
      <x:c r="C24" s="139"/>
      <x:c r="D24" s="139"/>
      <x:c r="E24" s="139"/>
      <x:c r="F24" s="139"/>
      <x:c r="G24" s="139"/>
      <x:c r="H24" s="139"/>
    </x:row>
    <x:row r="25">
      <x:c r="A25" s="149" t="str">
        <x:v>Labor allocation check</x:v>
      </x:c>
      <x:c r="B25" s="188" t="n">
        <x:f>SUM(E4:E6)-B17</x:f>
        <x:v>1.4551915228366852e-11</x:v>
      </x:c>
      <x:c r="C25" s="139"/>
      <x:c r="D25" s="139"/>
      <x:c r="E25" s="139"/>
      <x:c r="F25" s="139"/>
      <x:c r="G25" s="139"/>
      <x:c r="H25" s="139"/>
    </x:row>
  </x:sheetData>
  <x:mergeCells>
    <x:mergeCell ref="A1:H1"/>
    <x:mergeCell ref="A8:E8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2" hidden="0" customWidth="1"/>
    <x:col min="8" max="8" width="8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2" hidden="0" customWidth="1"/>
    <x:col min="15" max="15" width="8" hidden="0" customWidth="1"/>
    <x:col min="16" max="16" width="15" hidden="0" customWidth="1"/>
    <x:col min="17" max="17" width="15" hidden="0" customWidth="1"/>
    <x:col min="18" max="18" width="15" hidden="0" customWidth="1"/>
    <x:col min="19" max="19" width="15" hidden="0" customWidth="1"/>
    <x:col min="20" max="20" width="15" hidden="0" customWidth="1"/>
    <x:col min="21" max="21" width="12" hidden="0" customWidth="1"/>
  </x:cols>
  <x:sheetData>
    <x:row r="1" ht="28" customHeight="1">
      <x:c r="A1" s="137" t="str">
        <x:v>Standalone Marginal-Cost Schedules</x:v>
      </x:c>
      <x:c r="B1" s="138"/>
      <x:c r="C1" s="138"/>
      <x:c r="D1" s="138"/>
      <x:c r="E1" s="138"/>
      <x:c r="F1" s="138"/>
      <x:c r="G1" s="138"/>
      <x:c r="H1" s="138"/>
      <x:c r="I1" s="138"/>
      <x:c r="J1" s="138"/>
      <x:c r="K1" s="138"/>
      <x:c r="L1" s="138"/>
      <x:c r="M1" s="138"/>
      <x:c r="N1" s="138"/>
      <x:c r="O1" s="138"/>
      <x:c r="P1" s="138"/>
      <x:c r="Q1" s="138"/>
      <x:c r="R1" s="138"/>
      <x:c r="S1" s="138"/>
      <x:c r="T1" s="138"/>
      <x:c r="U1" s="138"/>
    </x:row>
    <x:row r="2">
      <x:c r="A2" s="139"/>
      <x:c r="B2" s="139"/>
      <x:c r="C2" s="139"/>
      <x:c r="D2" s="139"/>
      <x:c r="E2" s="139"/>
      <x:c r="F2" s="139"/>
      <x:c r="G2" s="139"/>
      <x:c r="H2" s="139"/>
      <x:c r="I2" s="139"/>
      <x:c r="J2" s="139"/>
      <x:c r="K2" s="139"/>
      <x:c r="L2" s="139"/>
      <x:c r="M2" s="139"/>
      <x:c r="N2" s="139"/>
      <x:c r="O2" s="139"/>
      <x:c r="P2" s="139"/>
      <x:c r="Q2" s="139"/>
      <x:c r="R2" s="139"/>
      <x:c r="S2" s="139"/>
      <x:c r="T2" s="139"/>
      <x:c r="U2" s="139"/>
    </x:row>
    <x:row r="3">
      <x:c r="A3" s="179" t="str">
        <x:v>Tomato standalone schedule</x:v>
      </x:c>
      <x:c r="B3" s="180"/>
      <x:c r="C3" s="180"/>
      <x:c r="D3" s="180"/>
      <x:c r="E3" s="180"/>
      <x:c r="F3" s="180"/>
      <x:c r="G3" s="181"/>
      <x:c r="H3" s="179" t="str">
        <x:v>Carrot standalone schedule</x:v>
      </x:c>
      <x:c r="I3" s="180"/>
      <x:c r="J3" s="180"/>
      <x:c r="K3" s="180"/>
      <x:c r="L3" s="180"/>
      <x:c r="M3" s="180"/>
      <x:c r="N3" s="181"/>
      <x:c r="O3" s="179" t="str">
        <x:v>Mesclun standalone schedule</x:v>
      </x:c>
      <x:c r="P3" s="180"/>
      <x:c r="Q3" s="180"/>
      <x:c r="R3" s="180"/>
      <x:c r="S3" s="180"/>
      <x:c r="T3" s="180"/>
      <x:c r="U3" s="181"/>
    </x:row>
    <x:row r="4">
      <x:c r="A4" s="139"/>
      <x:c r="B4" s="139"/>
      <x:c r="C4" s="139"/>
      <x:c r="D4" s="139"/>
      <x:c r="E4" s="139"/>
      <x:c r="F4" s="139"/>
      <x:c r="G4" s="139"/>
      <x:c r="H4" s="139"/>
      <x:c r="I4" s="139"/>
      <x:c r="J4" s="139"/>
      <x:c r="K4" s="139"/>
      <x:c r="L4" s="139"/>
      <x:c r="M4" s="139"/>
      <x:c r="N4" s="139"/>
      <x:c r="O4" s="139"/>
      <x:c r="P4" s="139"/>
      <x:c r="Q4" s="139"/>
      <x:c r="R4" s="139"/>
      <x:c r="S4" s="139"/>
      <x:c r="T4" s="139"/>
      <x:c r="U4" s="139"/>
    </x:row>
    <x:row r="5">
      <x:c r="A5" s="140" t="str">
        <x:v>q</x:v>
      </x:c>
      <x:c r="B5" s="140" t="str">
        <x:v>Labor hours</x:v>
      </x:c>
      <x:c r="C5" s="140" t="str">
        <x:v>Labor cost</x:v>
      </x:c>
      <x:c r="D5" s="140" t="str">
        <x:v>Total variable cost</x:v>
      </x:c>
      <x:c r="E5" s="140" t="str">
        <x:v>Marginal cost</x:v>
      </x:c>
      <x:c r="F5" s="140" t="str">
        <x:v>Price</x:v>
      </x:c>
      <x:c r="G5" s="140" t="str">
        <x:v>Crossing</x:v>
      </x:c>
      <x:c r="H5" s="140" t="str">
        <x:v>q</x:v>
      </x:c>
      <x:c r="I5" s="140" t="str">
        <x:v>Labor hours</x:v>
      </x:c>
      <x:c r="J5" s="140" t="str">
        <x:v>Labor cost</x:v>
      </x:c>
      <x:c r="K5" s="140" t="str">
        <x:v>Total variable cost</x:v>
      </x:c>
      <x:c r="L5" s="140" t="str">
        <x:v>Marginal cost</x:v>
      </x:c>
      <x:c r="M5" s="140" t="str">
        <x:v>Price</x:v>
      </x:c>
      <x:c r="N5" s="140" t="str">
        <x:v>Crossing</x:v>
      </x:c>
      <x:c r="O5" s="140" t="str">
        <x:v>q</x:v>
      </x:c>
      <x:c r="P5" s="140" t="str">
        <x:v>Labor hours</x:v>
      </x:c>
      <x:c r="Q5" s="140" t="str">
        <x:v>Labor cost</x:v>
      </x:c>
      <x:c r="R5" s="140" t="str">
        <x:v>Total variable cost</x:v>
      </x:c>
      <x:c r="S5" s="140" t="str">
        <x:v>Marginal cost</x:v>
      </x:c>
      <x:c r="T5" s="140" t="str">
        <x:v>Price</x:v>
      </x:c>
      <x:c r="U5" s="140" t="str">
        <x:v>Crossing</x:v>
      </x:c>
    </x:row>
    <x:row r="6">
      <x:c r="A6" s="194" t="n">
        <x:v>0</x:v>
      </x:c>
      <x:c r="B6" s="172" t="n">
        <x:f>A6*TOMATO_HOURS*WEEKS*(1+TOMATO_DIM)^A6</x:f>
        <x:v>0</x:v>
      </x:c>
      <x:c r="C6" s="195" t="n">
        <x:f>MIN(B6,FARMER_HOURS)*FARMER_RATE+MAX(B6-FARMER_HOURS,0)*TEMP_RATE</x:f>
        <x:v>0</x:v>
      </x:c>
      <x:c r="D6" s="195" t="n">
        <x:f>C6+A6*TOMATO_FERTILIZER</x:f>
        <x:v>0</x:v>
      </x:c>
      <x:c r="E6" s="195" t="str">
        <x:f>""</x:f>
      </x:c>
      <x:c r="F6" s="195" t="n">
        <x:f>TOMATO_PRICE</x:f>
        <x:v>8800</x:v>
      </x:c>
      <x:c r="G6" s="170" t="str">
        <x:f>IF(AND(E6&lt;=F6,E7&gt;F6),"CROSS","")</x:f>
      </x:c>
      <x:c r="H6" s="194" t="n">
        <x:v>0</x:v>
      </x:c>
      <x:c r="I6" s="172" t="n">
        <x:f>H6*CARROT_HOURS*WEEKS*(1+CARROT_DIM)^H6</x:f>
        <x:v>0</x:v>
      </x:c>
      <x:c r="J6" s="195" t="n">
        <x:f>MIN(I6,FARMER_HOURS)*FARMER_RATE+MAX(I6-FARMER_HOURS,0)*TEMP_RATE</x:f>
        <x:v>0</x:v>
      </x:c>
      <x:c r="K6" s="195" t="n">
        <x:f>J6+H6*CARROT_FERTILIZER</x:f>
        <x:v>0</x:v>
      </x:c>
      <x:c r="L6" s="195" t="str">
        <x:f>""</x:f>
      </x:c>
      <x:c r="M6" s="195" t="n">
        <x:f>CARROT_PRICE</x:f>
        <x:v>2094</x:v>
      </x:c>
      <x:c r="N6" s="170" t="str">
        <x:f>IF(AND(L6&lt;=M6,L7&gt;M6),"CROSS","")</x:f>
      </x:c>
      <x:c r="O6" s="194" t="n">
        <x:v>0</x:v>
      </x:c>
      <x:c r="P6" s="172" t="n">
        <x:f>O6*MESCLUN_HOURS*WEEKS*(1+MESCLUN_DIM)^O6</x:f>
        <x:v>0</x:v>
      </x:c>
      <x:c r="Q6" s="195" t="n">
        <x:f>MIN(P6,FARMER_HOURS)*FARMER_RATE+MAX(P6-FARMER_HOURS,0)*TEMP_RATE</x:f>
        <x:v>0</x:v>
      </x:c>
      <x:c r="R6" s="195" t="n">
        <x:f>Q6+O6*MESCLUN_FERTILIZER</x:f>
        <x:v>0</x:v>
      </x:c>
      <x:c r="S6" s="195" t="str">
        <x:f>""</x:f>
      </x:c>
      <x:c r="T6" s="195" t="n">
        <x:f>MESCLUN_PRICE</x:f>
        <x:v>2700</x:v>
      </x:c>
      <x:c r="U6" s="170" t="str">
        <x:f>IF(AND(S6&lt;=T6,S7&gt;T6),"CROSS","")</x:f>
      </x:c>
    </x:row>
    <x:row r="7">
      <x:c r="A7" s="196" t="n">
        <x:v>1</x:v>
      </x:c>
      <x:c r="B7" s="175" t="n">
        <x:f>A7*TOMATO_HOURS*WEEKS*(1+TOMATO_DIM)^A7</x:f>
        <x:v>99.00000000000001</x:v>
      </x:c>
      <x:c r="C7" s="183" t="n">
        <x:f>MIN(B7,FARMER_HOURS)*FARMER_RATE+MAX(B7-FARMER_HOURS,0)*TEMP_RATE</x:f>
        <x:v>3437.5000000000005</x:v>
      </x:c>
      <x:c r="D7" s="183" t="n">
        <x:f>C7+A7*TOMATO_FERTILIZER</x:f>
        <x:v>4317.5</x:v>
      </x:c>
      <x:c r="E7" s="183" t="n">
        <x:f>D7-D6</x:f>
        <x:v>4317.5</x:v>
      </x:c>
      <x:c r="F7" s="183" t="n">
        <x:f>TOMATO_PRICE</x:f>
        <x:v>8800</x:v>
      </x:c>
      <x:c r="G7" s="173" t="str">
        <x:f>IF(AND(E7&lt;=F7,E8&gt;F7),"CROSS","")</x:f>
      </x:c>
      <x:c r="H7" s="196" t="n">
        <x:v>1</x:v>
      </x:c>
      <x:c r="I7" s="175" t="n">
        <x:f>H7*CARROT_HOURS*WEEKS*(1+CARROT_DIM)^H7</x:f>
        <x:v>30.749999999999996</x:v>
      </x:c>
      <x:c r="J7" s="183" t="n">
        <x:f>MIN(I7,FARMER_HOURS)*FARMER_RATE+MAX(I7-FARMER_HOURS,0)*TEMP_RATE</x:f>
        <x:v>1067.7083333333333</x:v>
      </x:c>
      <x:c r="K7" s="183" t="n">
        <x:f>J7+H7*CARROT_FERTILIZER</x:f>
        <x:v>1507.7083333333333</x:v>
      </x:c>
      <x:c r="L7" s="183" t="n">
        <x:f>K7-K6</x:f>
        <x:v>1507.7083333333333</x:v>
      </x:c>
      <x:c r="M7" s="183" t="n">
        <x:f>CARROT_PRICE</x:f>
        <x:v>2094</x:v>
      </x:c>
      <x:c r="N7" s="173" t="str">
        <x:f>IF(AND(L7&lt;=M7,L8&gt;M7),"CROSS","")</x:f>
      </x:c>
      <x:c r="O7" s="196" t="n">
        <x:v>1</x:v>
      </x:c>
      <x:c r="P7" s="175" t="n">
        <x:f>O7*MESCLUN_HOURS*WEEKS*(1+MESCLUN_DIM)^O7</x:f>
        <x:v>45.5625</x:v>
      </x:c>
      <x:c r="Q7" s="183" t="n">
        <x:f>MIN(P7,FARMER_HOURS)*FARMER_RATE+MAX(P7-FARMER_HOURS,0)*TEMP_RATE</x:f>
        <x:v>1582.03125</x:v>
      </x:c>
      <x:c r="R7" s="183" t="n">
        <x:f>Q7+O7*MESCLUN_FERTILIZER</x:f>
        <x:v>2462.03125</x:v>
      </x:c>
      <x:c r="S7" s="183" t="n">
        <x:f>R7-R6</x:f>
        <x:v>2462.03125</x:v>
      </x:c>
      <x:c r="T7" s="183" t="n">
        <x:f>MESCLUN_PRICE</x:f>
        <x:v>2700</x:v>
      </x:c>
      <x:c r="U7" s="173" t="str">
        <x:f>IF(AND(S7&lt;=T7,S8&gt;T7),"CROSS","")</x:f>
      </x:c>
    </x:row>
    <x:row r="8">
      <x:c r="A8" s="196" t="n">
        <x:v>2</x:v>
      </x:c>
      <x:c r="B8" s="175" t="n">
        <x:f>A8*TOMATO_HOURS*WEEKS*(1+TOMATO_DIM)^A8</x:f>
        <x:v>217.80000000000004</x:v>
      </x:c>
      <x:c r="C8" s="183" t="n">
        <x:f>MIN(B8,FARMER_HOURS)*FARMER_RATE+MAX(B8-FARMER_HOURS,0)*TEMP_RATE</x:f>
        <x:v>7562.500000000001</x:v>
      </x:c>
      <x:c r="D8" s="183" t="n">
        <x:f>C8+A8*TOMATO_FERTILIZER</x:f>
        <x:v>9322.5</x:v>
      </x:c>
      <x:c r="E8" s="183" t="n">
        <x:f>D8-D7</x:f>
        <x:v>5005</x:v>
      </x:c>
      <x:c r="F8" s="183" t="n">
        <x:f>TOMATO_PRICE</x:f>
        <x:v>8800</x:v>
      </x:c>
      <x:c r="G8" s="173" t="str">
        <x:f>IF(AND(E8&lt;=F8,E9&gt;F8),"CROSS","")</x:f>
      </x:c>
      <x:c r="H8" s="196" t="n">
        <x:v>2</x:v>
      </x:c>
      <x:c r="I8" s="175" t="n">
        <x:f>H8*CARROT_HOURS*WEEKS*(1+CARROT_DIM)^H8</x:f>
        <x:v>63.037499999999994</x:v>
      </x:c>
      <x:c r="J8" s="183" t="n">
        <x:f>MIN(I8,FARMER_HOURS)*FARMER_RATE+MAX(I8-FARMER_HOURS,0)*TEMP_RATE</x:f>
        <x:v>2188.802083333333</x:v>
      </x:c>
      <x:c r="K8" s="183" t="n">
        <x:f>J8+H8*CARROT_FERTILIZER</x:f>
        <x:v>3068.802083333333</x:v>
      </x:c>
      <x:c r="L8" s="183" t="n">
        <x:f>K8-K7</x:f>
        <x:v>1561.0937499999998</x:v>
      </x:c>
      <x:c r="M8" s="183" t="n">
        <x:f>CARROT_PRICE</x:f>
        <x:v>2094</x:v>
      </x:c>
      <x:c r="N8" s="173" t="str">
        <x:f>IF(AND(L8&lt;=M8,L9&gt;M8),"CROSS","")</x:f>
      </x:c>
      <x:c r="O8" s="196" t="n">
        <x:v>2</x:v>
      </x:c>
      <x:c r="P8" s="175" t="n">
        <x:f>O8*MESCLUN_HOURS*WEEKS*(1+MESCLUN_DIM)^O8</x:f>
        <x:v>92.2640625</x:v>
      </x:c>
      <x:c r="Q8" s="183" t="n">
        <x:f>MIN(P8,FARMER_HOURS)*FARMER_RATE+MAX(P8-FARMER_HOURS,0)*TEMP_RATE</x:f>
        <x:v>3203.6132812499995</x:v>
      </x:c>
      <x:c r="R8" s="183" t="n">
        <x:f>Q8+O8*MESCLUN_FERTILIZER</x:f>
        <x:v>4963.61328125</x:v>
      </x:c>
      <x:c r="S8" s="183" t="n">
        <x:f>R8-R7</x:f>
        <x:v>2501.58203125</x:v>
      </x:c>
      <x:c r="T8" s="183" t="n">
        <x:f>MESCLUN_PRICE</x:f>
        <x:v>2700</x:v>
      </x:c>
      <x:c r="U8" s="173" t="str">
        <x:f>IF(AND(S8&lt;=T8,S9&gt;T8),"CROSS","")</x:f>
      </x:c>
    </x:row>
    <x:row r="9">
      <x:c r="A9" s="196" t="n">
        <x:v>3</x:v>
      </x:c>
      <x:c r="B9" s="175" t="n">
        <x:f>A9*TOMATO_HOURS*WEEKS*(1+TOMATO_DIM)^A9</x:f>
        <x:v>359.3700000000001</x:v>
      </x:c>
      <x:c r="C9" s="183" t="n">
        <x:f>MIN(B9,FARMER_HOURS)*FARMER_RATE+MAX(B9-FARMER_HOURS,0)*TEMP_RATE</x:f>
        <x:v>12478.125000000004</x:v>
      </x:c>
      <x:c r="D9" s="183" t="n">
        <x:f>C9+A9*TOMATO_FERTILIZER</x:f>
        <x:v>15118.125000000004</x:v>
      </x:c>
      <x:c r="E9" s="183" t="n">
        <x:f>D9-D8</x:f>
        <x:v>5795.625000000004</x:v>
      </x:c>
      <x:c r="F9" s="183" t="n">
        <x:f>TOMATO_PRICE</x:f>
        <x:v>8800</x:v>
      </x:c>
      <x:c r="G9" s="173" t="str">
        <x:f>IF(AND(E9&lt;=F9,E10&gt;F9),"CROSS","")</x:f>
      </x:c>
      <x:c r="H9" s="196" t="n">
        <x:v>3</x:v>
      </x:c>
      <x:c r="I9" s="175" t="n">
        <x:f>H9*CARROT_HOURS*WEEKS*(1+CARROT_DIM)^H9</x:f>
        <x:v>96.92015624999996</x:v>
      </x:c>
      <x:c r="J9" s="183" t="n">
        <x:f>MIN(I9,FARMER_HOURS)*FARMER_RATE+MAX(I9-FARMER_HOURS,0)*TEMP_RATE</x:f>
        <x:v>3365.2832031249986</x:v>
      </x:c>
      <x:c r="K9" s="183" t="n">
        <x:f>J9+H9*CARROT_FERTILIZER</x:f>
        <x:v>4685.283203124998</x:v>
      </x:c>
      <x:c r="L9" s="183" t="n">
        <x:f>K9-K8</x:f>
        <x:v>1616.4811197916652</x:v>
      </x:c>
      <x:c r="M9" s="183" t="n">
        <x:f>CARROT_PRICE</x:f>
        <x:v>2094</x:v>
      </x:c>
      <x:c r="N9" s="173" t="str">
        <x:f>IF(AND(L9&lt;=M9,L10&gt;M9),"CROSS","")</x:f>
      </x:c>
      <x:c r="O9" s="196" t="n">
        <x:v>3</x:v>
      </x:c>
      <x:c r="P9" s="175" t="n">
        <x:f>O9*MESCLUN_HOURS*WEEKS*(1+MESCLUN_DIM)^O9</x:f>
        <x:v>140.12604492187498</x:v>
      </x:c>
      <x:c r="Q9" s="183" t="n">
        <x:f>MIN(P9,FARMER_HOURS)*FARMER_RATE+MAX(P9-FARMER_HOURS,0)*TEMP_RATE</x:f>
        <x:v>4865.487670898437</x:v>
      </x:c>
      <x:c r="R9" s="183" t="n">
        <x:f>Q9+O9*MESCLUN_FERTILIZER</x:f>
        <x:v>7505.487670898437</x:v>
      </x:c>
      <x:c r="S9" s="183" t="n">
        <x:f>R9-R8</x:f>
        <x:v>2541.8743896484366</x:v>
      </x:c>
      <x:c r="T9" s="183" t="n">
        <x:f>MESCLUN_PRICE</x:f>
        <x:v>2700</x:v>
      </x:c>
      <x:c r="U9" s="173" t="str">
        <x:f>IF(AND(S9&lt;=T9,S10&gt;T9),"CROSS","")</x:f>
      </x:c>
    </x:row>
    <x:row r="10">
      <x:c r="A10" s="196" t="n">
        <x:v>4</x:v>
      </x:c>
      <x:c r="B10" s="175" t="n">
        <x:f>A10*TOMATO_HOURS*WEEKS*(1+TOMATO_DIM)^A10</x:f>
        <x:v>527.0760000000001</x:v>
      </x:c>
      <x:c r="C10" s="183" t="n">
        <x:f>MIN(B10,FARMER_HOURS)*FARMER_RATE+MAX(B10-FARMER_HOURS,0)*TEMP_RATE</x:f>
        <x:v>18301.250000000004</x:v>
      </x:c>
      <x:c r="D10" s="183" t="n">
        <x:f>C10+A10*TOMATO_FERTILIZER</x:f>
        <x:v>21821.250000000004</x:v>
      </x:c>
      <x:c r="E10" s="183" t="n">
        <x:f>D10-D9</x:f>
        <x:v>6703.125</x:v>
      </x:c>
      <x:c r="F10" s="183" t="n">
        <x:f>TOMATO_PRICE</x:f>
        <x:v>8800</x:v>
      </x:c>
      <x:c r="G10" s="173" t="str">
        <x:f>IF(AND(E10&lt;=F10,E11&gt;F10),"CROSS","")</x:f>
      </x:c>
      <x:c r="H10" s="196" t="n">
        <x:v>4</x:v>
      </x:c>
      <x:c r="I10" s="175" t="n">
        <x:f>H10*CARROT_HOURS*WEEKS*(1+CARROT_DIM)^H10</x:f>
        <x:v>132.45754687499993</x:v>
      </x:c>
      <x:c r="J10" s="183" t="n">
        <x:f>MIN(I10,FARMER_HOURS)*FARMER_RATE+MAX(I10-FARMER_HOURS,0)*TEMP_RATE</x:f>
        <x:v>4599.220377604164</x:v>
      </x:c>
      <x:c r="K10" s="183" t="n">
        <x:f>J10+H10*CARROT_FERTILIZER</x:f>
        <x:v>6359.220377604164</x:v>
      </x:c>
      <x:c r="L10" s="183" t="n">
        <x:f>K10-K9</x:f>
        <x:v>1673.937174479166</x:v>
      </x:c>
      <x:c r="M10" s="183" t="n">
        <x:f>CARROT_PRICE</x:f>
        <x:v>2094</x:v>
      </x:c>
      <x:c r="N10" s="173" t="str">
        <x:f>IF(AND(L10&lt;=M10,L11&gt;M10),"CROSS","")</x:f>
      </x:c>
      <x:c r="O10" s="196" t="n">
        <x:v>4</x:v>
      </x:c>
      <x:c r="P10" s="175" t="n">
        <x:f>O10*MESCLUN_HOURS*WEEKS*(1+MESCLUN_DIM)^O10</x:f>
        <x:v>189.1701606445312</x:v>
      </x:c>
      <x:c r="Q10" s="183" t="n">
        <x:f>MIN(P10,FARMER_HOURS)*FARMER_RATE+MAX(P10-FARMER_HOURS,0)*TEMP_RATE</x:f>
        <x:v>6568.408355712889</x:v>
      </x:c>
      <x:c r="R10" s="183" t="n">
        <x:f>Q10+O10*MESCLUN_FERTILIZER</x:f>
        <x:v>10088.408355712889</x:v>
      </x:c>
      <x:c r="S10" s="183" t="n">
        <x:f>R10-R9</x:f>
        <x:v>2582.920684814452</x:v>
      </x:c>
      <x:c r="T10" s="183" t="n">
        <x:f>MESCLUN_PRICE</x:f>
        <x:v>2700</x:v>
      </x:c>
      <x:c r="U10" s="173" t="str">
        <x:f>IF(AND(S10&lt;=T10,S11&gt;T10),"CROSS","")</x:f>
      </x:c>
    </x:row>
    <x:row r="11">
      <x:c r="A11" s="196" t="n">
        <x:v>5</x:v>
      </x:c>
      <x:c r="B11" s="175" t="n">
        <x:f>A11*TOMATO_HOURS*WEEKS*(1+TOMATO_DIM)^A11</x:f>
        <x:v>724.7295000000003</x:v>
      </x:c>
      <x:c r="C11" s="183" t="n">
        <x:f>MIN(B11,FARMER_HOURS)*FARMER_RATE+MAX(B11-FARMER_HOURS,0)*TEMP_RATE</x:f>
        <x:v>25082.109375000004</x:v>
      </x:c>
      <x:c r="D11" s="183" t="n">
        <x:f>C11+A11*TOMATO_FERTILIZER</x:f>
        <x:v>29482.109375000004</x:v>
      </x:c>
      <x:c r="E11" s="183" t="n">
        <x:f>D11-D10</x:f>
        <x:v>7660.859375</x:v>
      </x:c>
      <x:c r="F11" s="183" t="n">
        <x:f>TOMATO_PRICE</x:f>
        <x:v>8800</x:v>
      </x:c>
      <x:c r="G11" s="173" t="str">
        <x:f>IF(AND(E11&lt;=F11,E12&gt;F11),"CROSS","")</x:f>
      </x:c>
      <x:c r="H11" s="196" t="n">
        <x:v>5</x:v>
      </x:c>
      <x:c r="I11" s="175" t="n">
        <x:f>H11*CARROT_HOURS*WEEKS*(1+CARROT_DIM)^H11</x:f>
        <x:v>169.71123193359367</x:v>
      </x:c>
      <x:c r="J11" s="183" t="n">
        <x:f>MIN(I11,FARMER_HOURS)*FARMER_RATE+MAX(I11-FARMER_HOURS,0)*TEMP_RATE</x:f>
        <x:v>5892.751108805335</x:v>
      </x:c>
      <x:c r="K11" s="183" t="n">
        <x:f>J11+H11*CARROT_FERTILIZER</x:f>
        <x:v>8092.751108805335</x:v>
      </x:c>
      <x:c r="L11" s="183" t="n">
        <x:f>K11-K10</x:f>
        <x:v>1733.530731201171</x:v>
      </x:c>
      <x:c r="M11" s="183" t="n">
        <x:f>CARROT_PRICE</x:f>
        <x:v>2094</x:v>
      </x:c>
      <x:c r="N11" s="173" t="str">
        <x:f>IF(AND(L11&lt;=M11,L12&gt;M11),"CROSS","")</x:f>
      </x:c>
      <x:c r="O11" s="196" t="n">
        <x:v>5</x:v>
      </x:c>
      <x:c r="P11" s="175" t="n">
        <x:f>O11*MESCLUN_HOURS*WEEKS*(1+MESCLUN_DIM)^O11</x:f>
        <x:v>239.41848456573481</x:v>
      </x:c>
      <x:c r="Q11" s="183" t="n">
        <x:f>MIN(P11,FARMER_HOURS)*FARMER_RATE+MAX(P11-FARMER_HOURS,0)*TEMP_RATE</x:f>
        <x:v>8313.141825199125</x:v>
      </x:c>
      <x:c r="R11" s="183" t="n">
        <x:f>Q11+O11*MESCLUN_FERTILIZER</x:f>
        <x:v>12713.141825199125</x:v>
      </x:c>
      <x:c r="S11" s="183" t="n">
        <x:f>R11-R10</x:f>
        <x:v>2624.7334694862366</x:v>
      </x:c>
      <x:c r="T11" s="183" t="n">
        <x:f>MESCLUN_PRICE</x:f>
        <x:v>2700</x:v>
      </x:c>
      <x:c r="U11" s="173" t="str">
        <x:f>IF(AND(S11&lt;=T11,S12&gt;T11),"CROSS","")</x:f>
      </x:c>
    </x:row>
    <x:row r="12">
      <x:c r="A12" s="196" t="n">
        <x:v>6</x:v>
      </x:c>
      <x:c r="B12" s="175" t="n">
        <x:f>A12*TOMATO_HOURS*WEEKS*(1+TOMATO_DIM)^A12</x:f>
        <x:v>956.6429400000004</x:v>
      </x:c>
      <x:c r="C12" s="183" t="n">
        <x:f>MIN(B12,FARMER_HOURS)*FARMER_RATE+MAX(B12-FARMER_HOURS,0)*TEMP_RATE</x:f>
        <x:v>29108.38437500001</x:v>
      </x:c>
      <x:c r="D12" s="183" t="n">
        <x:f>C12+A12*TOMATO_FERTILIZER</x:f>
        <x:v>34388.38437500001</x:v>
      </x:c>
      <x:c r="E12" s="183" t="n">
        <x:f>D12-D11</x:f>
        <x:v>4906.275000000005</x:v>
      </x:c>
      <x:c r="F12" s="183" t="n">
        <x:f>TOMATO_PRICE</x:f>
        <x:v>8800</x:v>
      </x:c>
      <x:c r="G12" s="173" t="str">
        <x:f>IF(AND(E12&lt;=F12,E13&gt;F12),"CROSS","")</x:f>
      </x:c>
      <x:c r="H12" s="196" t="n">
        <x:v>6</x:v>
      </x:c>
      <x:c r="I12" s="175" t="n">
        <x:f>H12*CARROT_HOURS*WEEKS*(1+CARROT_DIM)^H12</x:f>
        <x:v>208.7448152783202</x:v>
      </x:c>
      <x:c r="J12" s="183" t="n">
        <x:f>MIN(I12,FARMER_HOURS)*FARMER_RATE+MAX(I12-FARMER_HOURS,0)*TEMP_RATE</x:f>
        <x:v>7248.083863830562</x:v>
      </x:c>
      <x:c r="K12" s="183" t="n">
        <x:f>J12+H12*CARROT_FERTILIZER</x:f>
        <x:v>9888.083863830561</x:v>
      </x:c>
      <x:c r="L12" s="183" t="n">
        <x:f>K12-K11</x:f>
        <x:v>1795.332755025226</x:v>
      </x:c>
      <x:c r="M12" s="183" t="n">
        <x:f>CARROT_PRICE</x:f>
        <x:v>2094</x:v>
      </x:c>
      <x:c r="N12" s="173" t="str">
        <x:f>IF(AND(L12&lt;=M12,L13&gt;M12),"CROSS","")</x:f>
      </x:c>
      <x:c r="O12" s="196" t="n">
        <x:v>6</x:v>
      </x:c>
      <x:c r="P12" s="175" t="n">
        <x:f>O12*MESCLUN_HOURS*WEEKS*(1+MESCLUN_DIM)^O12</x:f>
        <x:v>290.89345874736773</x:v>
      </x:c>
      <x:c r="Q12" s="183" t="n">
        <x:f>MIN(P12,FARMER_HOURS)*FARMER_RATE+MAX(P12-FARMER_HOURS,0)*TEMP_RATE</x:f>
        <x:v>10100.467317616934</x:v>
      </x:c>
      <x:c r="R12" s="183" t="n">
        <x:f>Q12+O12*MESCLUN_FERTILIZER</x:f>
        <x:v>15380.467317616934</x:v>
      </x:c>
      <x:c r="S12" s="183" t="n">
        <x:f>R12-R11</x:f>
        <x:v>2667.325492417809</x:v>
      </x:c>
      <x:c r="T12" s="183" t="n">
        <x:f>MESCLUN_PRICE</x:f>
        <x:v>2700</x:v>
      </x:c>
      <x:c r="U12" s="173" t="str">
        <x:f>IF(AND(S12&lt;=T12,S13&gt;T12),"CROSS","")</x:f>
        <x:v>CROSS</x:v>
      </x:c>
    </x:row>
    <x:row r="13">
      <x:c r="A13" s="196" t="n">
        <x:v>7</x:v>
      </x:c>
      <x:c r="B13" s="175" t="n">
        <x:f>A13*TOMATO_HOURS*WEEKS*(1+TOMATO_DIM)^A13</x:f>
        <x:v>1227.6917730000007</x:v>
      </x:c>
      <x:c r="C13" s="183" t="n">
        <x:f>MIN(B13,FARMER_HOURS)*FARMER_RATE+MAX(B13-FARMER_HOURS,0)*TEMP_RATE</x:f>
        <x:v>33814.09328125001</x:v>
      </x:c>
      <x:c r="D13" s="183" t="n">
        <x:f>C13+A13*TOMATO_FERTILIZER</x:f>
        <x:v>39974.09328125001</x:v>
      </x:c>
      <x:c r="E13" s="183" t="n">
        <x:f>D13-D12</x:f>
        <x:v>5585.708906250002</x:v>
      </x:c>
      <x:c r="F13" s="183" t="n">
        <x:f>TOMATO_PRICE</x:f>
        <x:v>8800</x:v>
      </x:c>
      <x:c r="G13" s="173" t="str">
        <x:f>IF(AND(E13&lt;=F13,E14&gt;F13),"CROSS","")</x:f>
      </x:c>
      <x:c r="H13" s="196" t="n">
        <x:v>7</x:v>
      </x:c>
      <x:c r="I13" s="175" t="n">
        <x:f>H13*CARROT_HOURS*WEEKS*(1+CARROT_DIM)^H13</x:f>
        <x:v>249.62400827032462</x:v>
      </x:c>
      <x:c r="J13" s="183" t="n">
        <x:f>MIN(I13,FARMER_HOURS)*FARMER_RATE+MAX(I13-FARMER_HOURS,0)*TEMP_RATE</x:f>
        <x:v>8667.50028716405</x:v>
      </x:c>
      <x:c r="K13" s="183" t="n">
        <x:f>J13+H13*CARROT_FERTILIZER</x:f>
        <x:v>11747.50028716405</x:v>
      </x:c>
      <x:c r="L13" s="183" t="n">
        <x:f>K13-K12</x:f>
        <x:v>1859.4164233334886</x:v>
      </x:c>
      <x:c r="M13" s="183" t="n">
        <x:f>CARROT_PRICE</x:f>
        <x:v>2094</x:v>
      </x:c>
      <x:c r="N13" s="173" t="str">
        <x:f>IF(AND(L13&lt;=M13,L14&gt;M13),"CROSS","")</x:f>
      </x:c>
      <x:c r="O13" s="196" t="n">
        <x:v>7</x:v>
      </x:c>
      <x:c r="P13" s="175" t="n">
        <x:f>O13*MESCLUN_HOURS*WEEKS*(1+MESCLUN_DIM)^O13</x:f>
        <x:v>343.6178981453282</x:v>
      </x:c>
      <x:c r="Q13" s="183" t="n">
        <x:f>MIN(P13,FARMER_HOURS)*FARMER_RATE+MAX(P13-FARMER_HOURS,0)*TEMP_RATE</x:f>
        <x:v>11931.177018935006</x:v>
      </x:c>
      <x:c r="R13" s="183" t="n">
        <x:f>Q13+O13*MESCLUN_FERTILIZER</x:f>
        <x:v>18091.177018935006</x:v>
      </x:c>
      <x:c r="S13" s="183" t="n">
        <x:f>R13-R12</x:f>
        <x:v>2710.709701318072</x:v>
      </x:c>
      <x:c r="T13" s="183" t="n">
        <x:f>MESCLUN_PRICE</x:f>
        <x:v>2700</x:v>
      </x:c>
      <x:c r="U13" s="173" t="str">
        <x:f>IF(AND(S13&lt;=T13,S14&gt;T13),"CROSS","")</x:f>
      </x:c>
    </x:row>
    <x:row r="14">
      <x:c r="A14" s="196" t="n">
        <x:v>8</x:v>
      </x:c>
      <x:c r="B14" s="175" t="n">
        <x:f>A14*TOMATO_HOURS*WEEKS*(1+TOMATO_DIM)^A14</x:f>
        <x:v>1543.383943200001</x:v>
      </x:c>
      <x:c r="C14" s="183" t="n">
        <x:f>MIN(B14,FARMER_HOURS)*FARMER_RATE+MAX(B14-FARMER_HOURS,0)*TEMP_RATE</x:f>
        <x:v>39294.86012500002</x:v>
      </x:c>
      <x:c r="D14" s="183" t="n">
        <x:f>C14+A14*TOMATO_FERTILIZER</x:f>
        <x:v>46334.86012500002</x:v>
      </x:c>
      <x:c r="E14" s="183" t="n">
        <x:f>D14-D13</x:f>
        <x:v>6360.766843750011</x:v>
      </x:c>
      <x:c r="F14" s="183" t="n">
        <x:f>TOMATO_PRICE</x:f>
        <x:v>8800</x:v>
      </x:c>
      <x:c r="G14" s="173" t="str">
        <x:f>IF(AND(E14&lt;=F14,E15&gt;F14),"CROSS","")</x:f>
      </x:c>
      <x:c r="H14" s="196" t="n">
        <x:v>8</x:v>
      </x:c>
      <x:c r="I14" s="175" t="n">
        <x:f>H14*CARROT_HOURS*WEEKS*(1+CARROT_DIM)^H14</x:f>
        <x:v>292.4166954023801</x:v>
      </x:c>
      <x:c r="J14" s="183" t="n">
        <x:f>MIN(I14,FARMER_HOURS)*FARMER_RATE+MAX(I14-FARMER_HOURS,0)*TEMP_RATE</x:f>
        <x:v>10153.35747924931</x:v>
      </x:c>
      <x:c r="K14" s="183" t="n">
        <x:f>J14+H14*CARROT_FERTILIZER</x:f>
        <x:v>13673.35747924931</x:v>
      </x:c>
      <x:c r="L14" s="183" t="n">
        <x:f>K14-K13</x:f>
        <x:v>1925.8571920852592</x:v>
      </x:c>
      <x:c r="M14" s="183" t="n">
        <x:f>CARROT_PRICE</x:f>
        <x:v>2094</x:v>
      </x:c>
      <x:c r="N14" s="173" t="str">
        <x:f>IF(AND(L14&lt;=M14,L15&gt;M14),"CROSS","")</x:f>
      </x:c>
      <x:c r="O14" s="196" t="n">
        <x:v>8</x:v>
      </x:c>
      <x:c r="P14" s="175" t="n">
        <x:f>O14*MESCLUN_HOURS*WEEKS*(1+MESCLUN_DIM)^O14</x:f>
        <x:v>397.61499642530833</x:v>
      </x:c>
      <x:c r="Q14" s="183" t="n">
        <x:f>MIN(P14,FARMER_HOURS)*FARMER_RATE+MAX(P14-FARMER_HOURS,0)*TEMP_RATE</x:f>
        <x:v>13806.07626476765</x:v>
      </x:c>
      <x:c r="R14" s="183" t="n">
        <x:f>Q14+O14*MESCLUN_FERTILIZER</x:f>
        <x:v>20846.07626476765</x:v>
      </x:c>
      <x:c r="S14" s="183" t="n">
        <x:f>R14-R13</x:f>
        <x:v>2754.899245832643</x:v>
      </x:c>
      <x:c r="T14" s="183" t="n">
        <x:f>MESCLUN_PRICE</x:f>
        <x:v>2700</x:v>
      </x:c>
      <x:c r="U14" s="173" t="str">
        <x:f>IF(AND(S14&lt;=T14,S15&gt;T14),"CROSS","")</x:f>
      </x:c>
    </x:row>
    <x:row r="15">
      <x:c r="A15" s="196" t="n">
        <x:v>9</x:v>
      </x:c>
      <x:c r="B15" s="175" t="n">
        <x:f>A15*TOMATO_HOURS*WEEKS*(1+TOMATO_DIM)^A15</x:f>
        <x:v>1909.9376297100016</x:v>
      </x:c>
      <x:c r="C15" s="183" t="n">
        <x:f>MIN(B15,FARMER_HOURS)*FARMER_RATE+MAX(B15-FARMER_HOURS,0)*TEMP_RATE</x:f>
        <x:v>45658.63940468753</x:v>
      </x:c>
      <x:c r="D15" s="183" t="n">
        <x:f>C15+A15*TOMATO_FERTILIZER</x:f>
        <x:v>53578.63940468753</x:v>
      </x:c>
      <x:c r="E15" s="183" t="n">
        <x:f>D15-D14</x:f>
        <x:v>7243.779279687507</x:v>
      </x:c>
      <x:c r="F15" s="183" t="n">
        <x:f>TOMATO_PRICE</x:f>
        <x:v>8800</x:v>
      </x:c>
      <x:c r="G15" s="173" t="str">
        <x:f>IF(AND(E15&lt;=F15,E16&gt;F15),"CROSS","")</x:f>
      </x:c>
      <x:c r="H15" s="196" t="n">
        <x:v>9</x:v>
      </x:c>
      <x:c r="I15" s="175" t="n">
        <x:f>H15*CARROT_HOURS*WEEKS*(1+CARROT_DIM)^H15</x:f>
        <x:v>337.1930018858696</x:v>
      </x:c>
      <x:c r="J15" s="183" t="n">
        <x:f>MIN(I15,FARMER_HOURS)*FARMER_RATE+MAX(I15-FARMER_HOURS,0)*TEMP_RATE</x:f>
        <x:v>11708.09034325936</x:v>
      </x:c>
      <x:c r="K15" s="183" t="n">
        <x:f>J15+H15*CARROT_FERTILIZER</x:f>
        <x:v>15668.09034325936</x:v>
      </x:c>
      <x:c r="L15" s="183" t="n">
        <x:f>K15-K14</x:f>
        <x:v>1994.7328640100513</x:v>
      </x:c>
      <x:c r="M15" s="183" t="n">
        <x:f>CARROT_PRICE</x:f>
        <x:v>2094</x:v>
      </x:c>
      <x:c r="N15" s="173" t="str">
        <x:f>IF(AND(L15&lt;=M15,L16&gt;M15),"CROSS","")</x:f>
      </x:c>
      <x:c r="O15" s="196" t="n">
        <x:v>9</x:v>
      </x:c>
      <x:c r="P15" s="175" t="n">
        <x:f>O15*MESCLUN_HOURS*WEEKS*(1+MESCLUN_DIM)^O15</x:f>
        <x:v>452.90833186570273</x:v>
      </x:c>
      <x:c r="Q15" s="183" t="n">
        <x:f>MIN(P15,FARMER_HOURS)*FARMER_RATE+MAX(P15-FARMER_HOURS,0)*TEMP_RATE</x:f>
        <x:v>15725.9837453369</x:v>
      </x:c>
      <x:c r="R15" s="183" t="n">
        <x:f>Q15+O15*MESCLUN_FERTILIZER</x:f>
        <x:v>23645.9837453369</x:v>
      </x:c>
      <x:c r="S15" s="183" t="n">
        <x:f>R15-R14</x:f>
        <x:v>2799.9074805692508</x:v>
      </x:c>
      <x:c r="T15" s="183" t="n">
        <x:f>MESCLUN_PRICE</x:f>
        <x:v>2700</x:v>
      </x:c>
      <x:c r="U15" s="173" t="str">
        <x:f>IF(AND(S15&lt;=T15,S16&gt;T15),"CROSS","")</x:f>
      </x:c>
    </x:row>
    <x:row r="16">
      <x:c r="A16" s="196" t="n">
        <x:v>10</x:v>
      </x:c>
      <x:c r="B16" s="175" t="n">
        <x:f>A16*TOMATO_HOURS*WEEKS*(1+TOMATO_DIM)^A16</x:f>
        <x:v>2334.368214090002</x:v>
      </x:c>
      <x:c r="C16" s="183" t="n">
        <x:f>MIN(B16,FARMER_HOURS)*FARMER_RATE+MAX(B16-FARMER_HOURS,0)*TEMP_RATE</x:f>
        <x:v>53027.22593906253</x:v>
      </x:c>
      <x:c r="D16" s="183" t="n">
        <x:f>C16+A16*TOMATO_FERTILIZER</x:f>
        <x:v>61827.22593906253</x:v>
      </x:c>
      <x:c r="E16" s="183" t="n">
        <x:f>D16-D15</x:f>
        <x:v>8248.586534375005</x:v>
      </x:c>
      <x:c r="F16" s="183" t="n">
        <x:f>TOMATO_PRICE</x:f>
        <x:v>8800</x:v>
      </x:c>
      <x:c r="G16" s="173" t="str">
        <x:f>IF(AND(E16&lt;=F16,E17&gt;F16),"CROSS","")</x:f>
        <x:v>CROSS</x:v>
      </x:c>
      <x:c r="H16" s="196" t="n">
        <x:v>10</x:v>
      </x:c>
      <x:c r="I16" s="175" t="n">
        <x:f>H16*CARROT_HOURS*WEEKS*(1+CARROT_DIM)^H16</x:f>
        <x:v>384.025363258907</x:v>
      </x:c>
      <x:c r="J16" s="183" t="n">
        <x:f>MIN(I16,FARMER_HOURS)*FARMER_RATE+MAX(I16-FARMER_HOURS,0)*TEMP_RATE</x:f>
        <x:v>13334.214002045383</x:v>
      </x:c>
      <x:c r="K16" s="183" t="n">
        <x:f>J16+H16*CARROT_FERTILIZER</x:f>
        <x:v>17734.21400204538</x:v>
      </x:c>
      <x:c r="L16" s="183" t="n">
        <x:f>K16-K15</x:f>
        <x:v>2066.1236587860203</x:v>
      </x:c>
      <x:c r="M16" s="183" t="n">
        <x:f>CARROT_PRICE</x:f>
        <x:v>2094</x:v>
      </x:c>
      <x:c r="N16" s="173" t="str">
        <x:f>IF(AND(L16&lt;=M16,L17&gt;M16),"CROSS","")</x:f>
        <x:v>CROSS</x:v>
      </x:c>
      <x:c r="O16" s="196" t="n">
        <x:v>10</x:v>
      </x:c>
      <x:c r="P16" s="175" t="n">
        <x:f>O16*MESCLUN_HOURS*WEEKS*(1+MESCLUN_DIM)^O16</x:f>
        <x:v>509.5218733489155</x:v>
      </x:c>
      <x:c r="Q16" s="183" t="n">
        <x:f>MIN(P16,FARMER_HOURS)*FARMER_RATE+MAX(P16-FARMER_HOURS,0)*TEMP_RATE</x:f>
        <x:v>17691.73171350401</x:v>
      </x:c>
      <x:c r="R16" s="183" t="n">
        <x:f>Q16+O16*MESCLUN_FERTILIZER</x:f>
        <x:v>26491.73171350401</x:v>
      </x:c>
      <x:c r="S16" s="183" t="n">
        <x:f>R16-R15</x:f>
        <x:v>2845.7479681671102</x:v>
      </x:c>
      <x:c r="T16" s="183" t="n">
        <x:f>MESCLUN_PRICE</x:f>
        <x:v>2700</x:v>
      </x:c>
      <x:c r="U16" s="173" t="str">
        <x:f>IF(AND(S16&lt;=T16,S17&gt;T16),"CROSS","")</x:f>
      </x:c>
    </x:row>
    <x:row r="17">
      <x:c r="A17" s="196" t="n">
        <x:v>11</x:v>
      </x:c>
      <x:c r="B17" s="175" t="n">
        <x:f>A17*TOMATO_HOURS*WEEKS*(1+TOMATO_DIM)^A17</x:f>
        <x:v>2824.5855390489023</x:v>
      </x:c>
      <x:c r="C17" s="183" t="n">
        <x:f>MIN(B17,FARMER_HOURS)*FARMER_RATE+MAX(B17-FARMER_HOURS,0)*TEMP_RATE</x:f>
        <x:v>61537.943386265666</x:v>
      </x:c>
      <x:c r="D17" s="183" t="n">
        <x:f>C17+A17*TOMATO_FERTILIZER</x:f>
        <x:v>71217.94338626566</x:v>
      </x:c>
      <x:c r="E17" s="183" t="n">
        <x:f>D17-D16</x:f>
        <x:v>9390.717447203126</x:v>
      </x:c>
      <x:c r="F17" s="183" t="n">
        <x:f>TOMATO_PRICE</x:f>
        <x:v>8800</x:v>
      </x:c>
      <x:c r="G17" s="173" t="str">
        <x:f>IF(AND(E17&lt;=F17,E18&gt;F17),"CROSS","")</x:f>
      </x:c>
      <x:c r="H17" s="196" t="n">
        <x:v>11</x:v>
      </x:c>
      <x:c r="I17" s="175" t="n">
        <x:f>H17*CARROT_HOURS*WEEKS*(1+CARROT_DIM)^H17</x:f>
        <x:v>432.9885970744177</x:v>
      </x:c>
      <x:c r="J17" s="183" t="n">
        <x:f>MIN(I17,FARMER_HOURS)*FARMER_RATE+MAX(I17-FARMER_HOURS,0)*TEMP_RATE</x:f>
        <x:v>15034.32628730617</x:v>
      </x:c>
      <x:c r="K17" s="183" t="n">
        <x:f>J17+H17*CARROT_FERTILIZER</x:f>
        <x:v>19874.32628730617</x:v>
      </x:c>
      <x:c r="L17" s="183" t="n">
        <x:f>K17-K16</x:f>
        <x:v>2140.1122852607878</x:v>
      </x:c>
      <x:c r="M17" s="183" t="n">
        <x:f>CARROT_PRICE</x:f>
        <x:v>2094</x:v>
      </x:c>
      <x:c r="N17" s="173" t="str">
        <x:f>IF(AND(L17&lt;=M17,L18&gt;M17),"CROSS","")</x:f>
      </x:c>
      <x:c r="O17" s="196" t="n">
        <x:v>11</x:v>
      </x:c>
      <x:c r="P17" s="175" t="n">
        <x:f>O17*MESCLUN_HOURS*WEEKS*(1+MESCLUN_DIM)^O17</x:f>
        <x:v>567.4799864423546</x:v>
      </x:c>
      <x:c r="Q17" s="183" t="n">
        <x:f>MIN(P17,FARMER_HOURS)*FARMER_RATE+MAX(P17-FARMER_HOURS,0)*TEMP_RATE</x:f>
        <x:v>19704.16619591509</x:v>
      </x:c>
      <x:c r="R17" s="183" t="n">
        <x:f>Q17+O17*MESCLUN_FERTILIZER</x:f>
        <x:v>29384.16619591509</x:v>
      </x:c>
      <x:c r="S17" s="183" t="n">
        <x:f>R17-R16</x:f>
        <x:v>2892.4344824110813</x:v>
      </x:c>
      <x:c r="T17" s="183" t="n">
        <x:f>MESCLUN_PRICE</x:f>
        <x:v>2700</x:v>
      </x:c>
      <x:c r="U17" s="173" t="str">
        <x:f>IF(AND(S17&lt;=T17,S18&gt;T17),"CROSS","")</x:f>
      </x:c>
    </x:row>
    <x:row r="18">
      <x:c r="A18" s="196" t="n">
        <x:v>12</x:v>
      </x:c>
      <x:c r="B18" s="175" t="n">
        <x:f>A18*TOMATO_HOURS*WEEKS*(1+TOMATO_DIM)^A18</x:f>
        <x:v>3389.5026468586834</x:v>
      </x:c>
      <x:c r="C18" s="183" t="n">
        <x:f>MIN(B18,FARMER_HOURS)*FARMER_RATE+MAX(B18-FARMER_HOURS,0)*TEMP_RATE</x:f>
        <x:v>71345.53206351881</x:v>
      </x:c>
      <x:c r="D18" s="183" t="n">
        <x:f>C18+A18*TOMATO_FERTILIZER</x:f>
        <x:v>81905.53206351881</x:v>
      </x:c>
      <x:c r="E18" s="183" t="n">
        <x:f>D18-D17</x:f>
        <x:v>10687.588677253152</x:v>
      </x:c>
      <x:c r="F18" s="183" t="n">
        <x:f>TOMATO_PRICE</x:f>
        <x:v>8800</x:v>
      </x:c>
      <x:c r="G18" s="173" t="str">
        <x:f>IF(AND(E18&lt;=F18,E19&gt;F18),"CROSS","")</x:f>
      </x:c>
      <x:c r="H18" s="196" t="n">
        <x:v>12</x:v>
      </x:c>
      <x:c r="I18" s="175" t="n">
        <x:f>H18*CARROT_HOURS*WEEKS*(1+CARROT_DIM)^H18</x:f>
        <x:v>484.15997672866695</x:v>
      </x:c>
      <x:c r="J18" s="183" t="n">
        <x:f>MIN(I18,FARMER_HOURS)*FARMER_RATE+MAX(I18-FARMER_HOURS,0)*TEMP_RATE</x:f>
        <x:v>16811.110303078713</x:v>
      </x:c>
      <x:c r="K18" s="183" t="n">
        <x:f>J18+H18*CARROT_FERTILIZER</x:f>
        <x:v>22091.110303078713</x:v>
      </x:c>
      <x:c r="L18" s="183" t="n">
        <x:f>K18-K17</x:f>
        <x:v>2216.784015772544</x:v>
      </x:c>
      <x:c r="M18" s="183" t="n">
        <x:f>CARROT_PRICE</x:f>
        <x:v>2094</x:v>
      </x:c>
      <x:c r="N18" s="173" t="str">
        <x:f>IF(AND(L18&lt;=M18,L19&gt;M18),"CROSS","")</x:f>
      </x:c>
      <x:c r="O18" s="196" t="n">
        <x:v>12</x:v>
      </x:c>
      <x:c r="P18" s="175" t="n">
        <x:f>O18*MESCLUN_HOURS*WEEKS*(1+MESCLUN_DIM)^O18</x:f>
        <x:v>626.807439570419</x:v>
      </x:c>
      <x:c r="Q18" s="183" t="n">
        <x:f>MIN(P18,FARMER_HOURS)*FARMER_RATE+MAX(P18-FARMER_HOURS,0)*TEMP_RATE</x:f>
        <x:v>21764.147207306214</x:v>
      </x:c>
      <x:c r="R18" s="183" t="n">
        <x:f>Q18+O18*MESCLUN_FERTILIZER</x:f>
        <x:v>32324.147207306214</x:v>
      </x:c>
      <x:c r="S18" s="183" t="n">
        <x:f>R18-R17</x:f>
        <x:v>2939.9810113911226</x:v>
      </x:c>
      <x:c r="T18" s="183" t="n">
        <x:f>MESCLUN_PRICE</x:f>
        <x:v>2700</x:v>
      </x:c>
      <x:c r="U18" s="173" t="str">
        <x:f>IF(AND(S18&lt;=T18,S19&gt;T18),"CROSS","")</x:f>
      </x:c>
    </x:row>
    <x:row r="19">
      <x:c r="A19" s="196" t="n">
        <x:v>13</x:v>
      </x:c>
      <x:c r="B19" s="175" t="n">
        <x:f>A19*TOMATO_HOURS*WEEKS*(1+TOMATO_DIM)^A19</x:f>
        <x:v>4039.1573208399313</x:v>
      </x:c>
      <x:c r="C19" s="183" t="n">
        <x:f>MIN(B19,FARMER_HOURS)*FARMER_RATE+MAX(B19-FARMER_HOURS,0)*TEMP_RATE</x:f>
        <x:v>82624.25904235992</x:v>
      </x:c>
      <x:c r="D19" s="183" t="n">
        <x:f>C19+A19*TOMATO_FERTILIZER</x:f>
        <x:v>94064.25904235992</x:v>
      </x:c>
      <x:c r="E19" s="183" t="n">
        <x:f>D19-D18</x:f>
        <x:v>12158.726978841107</x:v>
      </x:c>
      <x:c r="F19" s="183" t="n">
        <x:f>TOMATO_PRICE</x:f>
        <x:v>8800</x:v>
      </x:c>
      <x:c r="G19" s="173" t="str">
        <x:f>IF(AND(E19&lt;=F19,E20&gt;F19),"CROSS","")</x:f>
      </x:c>
      <x:c r="H19" s="196" t="n">
        <x:v>13</x:v>
      </x:c>
      <x:c r="I19" s="175" t="n">
        <x:f>H19*CARROT_HOURS*WEEKS*(1+CARROT_DIM)^H19</x:f>
        <x:v>537.6193074924571</x:v>
      </x:c>
      <x:c r="J19" s="183" t="n">
        <x:f>MIN(I19,FARMER_HOURS)*FARMER_RATE+MAX(I19-FARMER_HOURS,0)*TEMP_RATE</x:f>
        <x:v>18667.337065710315</x:v>
      </x:c>
      <x:c r="K19" s="183" t="n">
        <x:f>J19+H19*CARROT_FERTILIZER</x:f>
        <x:v>24387.337065710315</x:v>
      </x:c>
      <x:c r="L19" s="183" t="n">
        <x:f>K19-K18</x:f>
        <x:v>2296.2267626316025</x:v>
      </x:c>
      <x:c r="M19" s="183" t="n">
        <x:f>CARROT_PRICE</x:f>
        <x:v>2094</x:v>
      </x:c>
      <x:c r="N19" s="173" t="str">
        <x:f>IF(AND(L19&lt;=M19,L20&gt;M19),"CROSS","")</x:f>
      </x:c>
      <x:c r="O19" s="196" t="n">
        <x:v>13</x:v>
      </x:c>
      <x:c r="P19" s="175" t="n">
        <x:f>O19*MESCLUN_HOURS*WEEKS*(1+MESCLUN_DIM)^O19</x:f>
        <x:v>687.5294102788033</x:v>
      </x:c>
      <x:c r="Q19" s="183" t="n">
        <x:f>MIN(P19,FARMER_HOURS)*FARMER_RATE+MAX(P19-FARMER_HOURS,0)*TEMP_RATE</x:f>
        <x:v>23872.548968014</x:v>
      </x:c>
      <x:c r="R19" s="183" t="n">
        <x:f>Q19+O19*MESCLUN_FERTILIZER</x:f>
        <x:v>35312.548968014</x:v>
      </x:c>
      <x:c r="S19" s="183" t="n">
        <x:f>R19-R18</x:f>
        <x:v>2988.4017607077876</x:v>
      </x:c>
      <x:c r="T19" s="183" t="n">
        <x:f>MESCLUN_PRICE</x:f>
        <x:v>2700</x:v>
      </x:c>
      <x:c r="U19" s="173" t="str">
        <x:f>IF(AND(S19&lt;=T19,S20&gt;T19),"CROSS","")</x:f>
      </x:c>
    </x:row>
    <x:row r="20">
      <x:c r="A20" s="196" t="n">
        <x:v>14</x:v>
      </x:c>
      <x:c r="B20" s="175" t="n">
        <x:f>A20*TOMATO_HOURS*WEEKS*(1+TOMATO_DIM)^A20</x:f>
        <x:v>4784.847903148842</x:v>
      </x:c>
      <x:c r="C20" s="183" t="n">
        <x:f>MIN(B20,FARMER_HOURS)*FARMER_RATE+MAX(B20-FARMER_HOURS,0)*TEMP_RATE</x:f>
        <x:v>95570.27609633407</x:v>
      </x:c>
      <x:c r="D20" s="183" t="n">
        <x:f>C20+A20*TOMATO_FERTILIZER</x:f>
        <x:v>107890.27609633407</x:v>
      </x:c>
      <x:c r="E20" s="183" t="n">
        <x:f>D20-D19</x:f>
        <x:v>13826.017053974152</x:v>
      </x:c>
      <x:c r="F20" s="183" t="n">
        <x:f>TOMATO_PRICE</x:f>
        <x:v>8800</x:v>
      </x:c>
      <x:c r="G20" s="173" t="str">
        <x:f>IF(AND(E20&lt;=F20,E21&gt;F20),"CROSS","")</x:f>
      </x:c>
      <x:c r="H20" s="196" t="n">
        <x:v>14</x:v>
      </x:c>
      <x:c r="I20" s="175" t="n">
        <x:f>H20*CARROT_HOURS*WEEKS*(1+CARROT_DIM)^H20</x:f>
        <x:v>593.4490048089816</x:v>
      </x:c>
      <x:c r="J20" s="183" t="n">
        <x:f>MIN(I20,FARMER_HOURS)*FARMER_RATE+MAX(I20-FARMER_HOURS,0)*TEMP_RATE</x:f>
        <x:v>20605.86822253408</x:v>
      </x:c>
      <x:c r="K20" s="183" t="n">
        <x:f>J20+H20*CARROT_FERTILIZER</x:f>
        <x:v>26765.86822253408</x:v>
      </x:c>
      <x:c r="L20" s="183" t="n">
        <x:f>K20-K19</x:f>
        <x:v>2378.5311568237667</x:v>
      </x:c>
      <x:c r="M20" s="183" t="n">
        <x:f>CARROT_PRICE</x:f>
        <x:v>2094</x:v>
      </x:c>
      <x:c r="N20" s="173" t="str">
        <x:f>IF(AND(L20&lt;=M20,L21&gt;M20),"CROSS","")</x:f>
      </x:c>
      <x:c r="O20" s="196" t="n">
        <x:v>14</x:v>
      </x:c>
      <x:c r="P20" s="175" t="n">
        <x:f>O20*MESCLUN_HOURS*WEEKS*(1+MESCLUN_DIM)^O20</x:f>
        <x:v>749.6714915924643</x:v>
      </x:c>
      <x:c r="Q20" s="183" t="n">
        <x:f>MIN(P20,FARMER_HOURS)*FARMER_RATE+MAX(P20-FARMER_HOURS,0)*TEMP_RATE</x:f>
        <x:v>25515.13006236917</x:v>
      </x:c>
      <x:c r="R20" s="183" t="n">
        <x:f>Q20+O20*MESCLUN_FERTILIZER</x:f>
        <x:v>37835.13006236917</x:v>
      </x:c>
      <x:c r="S20" s="183" t="n">
        <x:f>R20-R19</x:f>
        <x:v>2522.5810943551696</x:v>
      </x:c>
      <x:c r="T20" s="183" t="n">
        <x:f>MESCLUN_PRICE</x:f>
        <x:v>2700</x:v>
      </x:c>
      <x:c r="U20" s="173" t="str">
        <x:f>IF(AND(S20&lt;=T20,S21&gt;T20),"CROSS","")</x:f>
      </x:c>
    </x:row>
    <x:row r="21">
      <x:c r="A21" s="196" t="n">
        <x:v>15</x:v>
      </x:c>
      <x:c r="B21" s="175" t="n">
        <x:f>A21*TOMATO_HOURS*WEEKS*(1+TOMATO_DIM)^A21</x:f>
        <x:v>5639.285028711136</x:v>
      </x:c>
      <x:c r="C21" s="183" t="n">
        <x:f>MIN(B21,FARMER_HOURS)*FARMER_RATE+MAX(B21-FARMER_HOURS,0)*TEMP_RATE</x:f>
        <x:v>110404.25397067945</x:v>
      </x:c>
      <x:c r="D21" s="183" t="n">
        <x:f>C21+A21*TOMATO_FERTILIZER</x:f>
        <x:v>123604.25397067945</x:v>
      </x:c>
      <x:c r="E21" s="183" t="n">
        <x:f>D21-D20</x:f>
        <x:v>15713.977874345379</x:v>
      </x:c>
      <x:c r="F21" s="183" t="n">
        <x:f>TOMATO_PRICE</x:f>
        <x:v>8800</x:v>
      </x:c>
      <x:c r="G21" s="173" t="str">
        <x:f>IF(AND(E21&lt;=F21,E22&gt;F21),"CROSS","")</x:f>
      </x:c>
      <x:c r="H21" s="196" t="n">
        <x:v>15</x:v>
      </x:c>
      <x:c r="I21" s="175" t="n">
        <x:f>H21*CARROT_HOURS*WEEKS*(1+CARROT_DIM)^H21</x:f>
        <x:v>651.7341749241493</x:v>
      </x:c>
      <x:c r="J21" s="183" t="n">
        <x:f>MIN(I21,FARMER_HOURS)*FARMER_RATE+MAX(I21-FARMER_HOURS,0)*TEMP_RATE</x:f>
        <x:v>22629.658851532964</x:v>
      </x:c>
      <x:c r="K21" s="183" t="n">
        <x:f>J21+H21*CARROT_FERTILIZER</x:f>
        <x:v>29229.658851532964</x:v>
      </x:c>
      <x:c r="L21" s="183" t="n">
        <x:f>K21-K20</x:f>
        <x:v>2463.7906289988823</x:v>
      </x:c>
      <x:c r="M21" s="183" t="n">
        <x:f>CARROT_PRICE</x:f>
        <x:v>2094</x:v>
      </x:c>
      <x:c r="N21" s="173" t="str">
        <x:f>IF(AND(L21&lt;=M21,L22&gt;M21),"CROSS","")</x:f>
      </x:c>
      <x:c r="O21" s="196" t="n">
        <x:v>15</x:v>
      </x:c>
      <x:c r="P21" s="175" t="n">
        <x:f>O21*MESCLUN_HOURS*WEEKS*(1+MESCLUN_DIM)^O21</x:f>
        <x:v>813.2596984686107</x:v>
      </x:c>
      <x:c r="Q21" s="183" t="n">
        <x:f>MIN(P21,FARMER_HOURS)*FARMER_RATE+MAX(P21-FARMER_HOURS,0)*TEMP_RATE</x:f>
        <x:v>26619.09198730227</x:v>
      </x:c>
      <x:c r="R21" s="183" t="n">
        <x:f>Q21+O21*MESCLUN_FERTILIZER</x:f>
        <x:v>39819.091987302265</x:v>
      </x:c>
      <x:c r="S21" s="183" t="n">
        <x:f>R21-R20</x:f>
        <x:v>1983.9619249330935</x:v>
      </x:c>
      <x:c r="T21" s="183" t="n">
        <x:f>MESCLUN_PRICE</x:f>
        <x:v>2700</x:v>
      </x:c>
      <x:c r="U21" s="173" t="str">
        <x:f>IF(AND(S21&lt;=T21,S22&gt;T21),"CROSS","")</x:f>
      </x:c>
    </x:row>
    <x:row r="22">
      <x:c r="A22" s="196" t="n">
        <x:v>16</x:v>
      </x:c>
      <x:c r="B22" s="175" t="n">
        <x:f>A22*TOMATO_HOURS*WEEKS*(1+TOMATO_DIM)^A22</x:f>
        <x:v>6616.7611003544</x:v>
      </x:c>
      <x:c r="C22" s="183" t="n">
        <x:f>MIN(B22,FARMER_HOURS)*FARMER_RATE+MAX(B22-FARMER_HOURS,0)*TEMP_RATE</x:f>
        <x:v>127374.32465893055</x:v>
      </x:c>
      <x:c r="D22" s="183" t="n">
        <x:f>C22+A22*TOMATO_FERTILIZER</x:f>
        <x:v>141454.32465893053</x:v>
      </x:c>
      <x:c r="E22" s="183" t="n">
        <x:f>D22-D21</x:f>
        <x:v>17850.070688251086</x:v>
      </x:c>
      <x:c r="F22" s="183" t="n">
        <x:f>TOMATO_PRICE</x:f>
        <x:v>8800</x:v>
      </x:c>
      <x:c r="G22" s="173" t="str">
        <x:f>IF(AND(E22&lt;=F22,E23&gt;F22),"CROSS","")</x:f>
      </x:c>
      <x:c r="H22" s="196" t="n">
        <x:v>16</x:v>
      </x:c>
      <x:c r="I22" s="175" t="n">
        <x:f>H22*CARROT_HOURS*WEEKS*(1+CARROT_DIM)^H22</x:f>
        <x:v>712.5626979170698</x:v>
      </x:c>
      <x:c r="J22" s="183" t="n">
        <x:f>MIN(I22,FARMER_HOURS)*FARMER_RATE+MAX(I22-FARMER_HOURS,0)*TEMP_RATE</x:f>
        <x:v>24741.760344342703</x:v>
      </x:c>
      <x:c r="K22" s="183" t="n">
        <x:f>J22+H22*CARROT_FERTILIZER</x:f>
        <x:v>31781.760344342703</x:v>
      </x:c>
      <x:c r="L22" s="183" t="n">
        <x:f>K22-K21</x:f>
        <x:v>2552.1014928097393</x:v>
      </x:c>
      <x:c r="M22" s="183" t="n">
        <x:f>CARROT_PRICE</x:f>
        <x:v>2094</x:v>
      </x:c>
      <x:c r="N22" s="173" t="str">
        <x:f>IF(AND(L22&lt;=M22,L23&gt;M22),"CROSS","")</x:f>
      </x:c>
      <x:c r="O22" s="196" t="n">
        <x:v>16</x:v>
      </x:c>
      <x:c r="P22" s="175" t="n">
        <x:f>O22*MESCLUN_HOURS*WEEKS*(1+MESCLUN_DIM)^O22</x:f>
        <x:v>878.3204743460997</x:v>
      </x:c>
      <x:c r="Q22" s="183" t="n">
        <x:f>MIN(P22,FARMER_HOURS)*FARMER_RATE+MAX(P22-FARMER_HOURS,0)*TEMP_RATE</x:f>
        <x:v>27748.619346286454</x:v>
      </x:c>
      <x:c r="R22" s="183" t="n">
        <x:f>Q22+O22*MESCLUN_FERTILIZER</x:f>
        <x:v>41828.619346286454</x:v>
      </x:c>
      <x:c r="S22" s="183" t="n">
        <x:f>R22-R21</x:f>
        <x:v>2009.527358984189</x:v>
      </x:c>
      <x:c r="T22" s="183" t="n">
        <x:f>MESCLUN_PRICE</x:f>
        <x:v>2700</x:v>
      </x:c>
      <x:c r="U22" s="173" t="str">
        <x:f>IF(AND(S22&lt;=T22,S23&gt;T22),"CROSS","")</x:f>
      </x:c>
    </x:row>
    <x:row r="23">
      <x:c r="A23" s="196" t="n">
        <x:v>17</x:v>
      </x:c>
      <x:c r="B23" s="175" t="n">
        <x:f>A23*TOMATO_HOURS*WEEKS*(1+TOMATO_DIM)^A23</x:f>
        <x:v>7733.339536039206</x:v>
      </x:c>
      <x:c r="C23" s="183" t="n">
        <x:f>MIN(B23,FARMER_HOURS)*FARMER_RATE+MAX(B23-FARMER_HOURS,0)*TEMP_RATE</x:f>
        <x:v>146759.3669451251</x:v>
      </x:c>
      <x:c r="D23" s="183" t="n">
        <x:f>C23+A23*TOMATO_FERTILIZER</x:f>
        <x:v>161719.3669451251</x:v>
      </x:c>
      <x:c r="E23" s="183" t="n">
        <x:f>D23-D22</x:f>
        <x:v>20265.04228619457</x:v>
      </x:c>
      <x:c r="F23" s="183" t="n">
        <x:f>TOMATO_PRICE</x:f>
        <x:v>8800</x:v>
      </x:c>
      <x:c r="G23" s="173" t="str">
        <x:f>IF(AND(E23&lt;=F23,E24&gt;F23),"CROSS","")</x:f>
      </x:c>
      <x:c r="H23" s="196" t="n">
        <x:v>17</x:v>
      </x:c>
      <x:c r="I23" s="175" t="n">
        <x:f>H23*CARROT_HOURS*WEEKS*(1+CARROT_DIM)^H23</x:f>
        <x:v>776.0253132003089</x:v>
      </x:c>
      <x:c r="J23" s="183" t="n">
        <x:f>MIN(I23,FARMER_HOURS)*FARMER_RATE+MAX(I23-FARMER_HOURS,0)*TEMP_RATE</x:f>
        <x:v>25972.661687505362</x:v>
      </x:c>
      <x:c r="K23" s="183" t="n">
        <x:f>J23+H23*CARROT_FERTILIZER</x:f>
        <x:v>33452.66168750536</x:v>
      </x:c>
      <x:c r="L23" s="183" t="n">
        <x:f>K23-K22</x:f>
        <x:v>1670.9013431626554</x:v>
      </x:c>
      <x:c r="M23" s="183" t="n">
        <x:f>CARROT_PRICE</x:f>
        <x:v>2094</x:v>
      </x:c>
      <x:c r="N23" s="173" t="str">
        <x:f>IF(AND(L23&lt;=M23,L24&gt;M23),"CROSS","")</x:f>
      </x:c>
      <x:c r="O23" s="196" t="n">
        <x:v>17</x:v>
      </x:c>
      <x:c r="P23" s="175" t="n">
        <x:f>O23*MESCLUN_HOURS*WEEKS*(1+MESCLUN_DIM)^O23</x:f>
        <x:v>944.8806977926399</x:v>
      </x:c>
      <x:c r="Q23" s="183" t="n">
        <x:f>MIN(P23,FARMER_HOURS)*FARMER_RATE+MAX(P23-FARMER_HOURS,0)*TEMP_RATE</x:f>
        <x:v>28904.17878112222</x:v>
      </x:c>
      <x:c r="R23" s="183" t="n">
        <x:f>Q23+O23*MESCLUN_FERTILIZER</x:f>
        <x:v>43864.17878112222</x:v>
      </x:c>
      <x:c r="S23" s="183" t="n">
        <x:f>R23-R22</x:f>
        <x:v>2035.5594348357627</x:v>
      </x:c>
      <x:c r="T23" s="183" t="n">
        <x:f>MESCLUN_PRICE</x:f>
        <x:v>2700</x:v>
      </x:c>
      <x:c r="U23" s="173" t="str">
        <x:f>IF(AND(S23&lt;=T23,S24&gt;T23),"CROSS","")</x:f>
      </x:c>
    </x:row>
    <x:row r="24">
      <x:c r="A24" s="196" t="n">
        <x:v>18</x:v>
      </x:c>
      <x:c r="B24" s="175" t="n">
        <x:f>A24*TOMATO_HOURS*WEEKS*(1+TOMATO_DIM)^A24</x:f>
        <x:v>9007.066047857428</x:v>
      </x:c>
      <x:c r="C24" s="183" t="n">
        <x:f>MIN(B24,FARMER_HOURS)*FARMER_RATE+MAX(B24-FARMER_HOURS,0)*TEMP_RATE</x:f>
        <x:v>168872.67444196923</x:v>
      </x:c>
      <x:c r="D24" s="183" t="n">
        <x:f>C24+A24*TOMATO_FERTILIZER</x:f>
        <x:v>184712.67444196923</x:v>
      </x:c>
      <x:c r="E24" s="183" t="n">
        <x:f>D24-D23</x:f>
        <x:v>22993.30749684412</x:v>
      </x:c>
      <x:c r="F24" s="183" t="n">
        <x:f>TOMATO_PRICE</x:f>
        <x:v>8800</x:v>
      </x:c>
      <x:c r="G24" s="173" t="str">
        <x:f>IF(AND(E24&lt;=F24,E25&gt;F24),"CROSS","")</x:f>
      </x:c>
      <x:c r="H24" s="196" t="n">
        <x:v>18</x:v>
      </x:c>
      <x:c r="I24" s="175" t="n">
        <x:f>H24*CARROT_HOURS*WEEKS*(1+CARROT_DIM)^H24</x:f>
        <x:v>842.2157075615115</x:v>
      </x:c>
      <x:c r="J24" s="183" t="n">
        <x:f>MIN(I24,FARMER_HOURS)*FARMER_RATE+MAX(I24-FARMER_HOURS,0)*TEMP_RATE</x:f>
        <x:v>27121.800478498462</x:v>
      </x:c>
      <x:c r="K24" s="183" t="n">
        <x:f>J24+H24*CARROT_FERTILIZER</x:f>
        <x:v>35041.800478498466</x:v>
      </x:c>
      <x:c r="L24" s="183" t="n">
        <x:f>K24-K23</x:f>
        <x:v>1589.1387909931072</x:v>
      </x:c>
      <x:c r="M24" s="183" t="n">
        <x:f>CARROT_PRICE</x:f>
        <x:v>2094</x:v>
      </x:c>
      <x:c r="N24" s="173" t="str">
        <x:f>IF(AND(L24&lt;=M24,L25&gt;M24),"CROSS","")</x:f>
      </x:c>
      <x:c r="O24" s="196" t="n">
        <x:v>18</x:v>
      </x:c>
      <x:c r="P24" s="175" t="n">
        <x:f>O24*MESCLUN_HOURS*WEEKS*(1+MESCLUN_DIM)^O24</x:f>
        <x:v>1012.9676892512272</x:v>
      </x:c>
      <x:c r="Q24" s="183" t="n">
        <x:f>MIN(P24,FARMER_HOURS)*FARMER_RATE+MAX(P24-FARMER_HOURS,0)*TEMP_RATE</x:f>
        <x:v>30086.24460505603</x:v>
      </x:c>
      <x:c r="R24" s="183" t="n">
        <x:f>Q24+O24*MESCLUN_FERTILIZER</x:f>
        <x:v>45926.244605056025</x:v>
      </x:c>
      <x:c r="S24" s="183" t="n">
        <x:f>R24-R23</x:f>
        <x:v>2062.065823933808</x:v>
      </x:c>
      <x:c r="T24" s="183" t="n">
        <x:f>MESCLUN_PRICE</x:f>
        <x:v>2700</x:v>
      </x:c>
      <x:c r="U24" s="173" t="str">
        <x:f>IF(AND(S24&lt;=T24,S25&gt;T24),"CROSS","")</x:f>
      </x:c>
    </x:row>
    <x:row r="25">
      <x:c r="A25" s="196" t="n">
        <x:v>19</x:v>
      </x:c>
      <x:c r="B25" s="175" t="n">
        <x:f>A25*TOMATO_HOURS*WEEKS*(1+TOMATO_DIM)^A25</x:f>
        <x:v>10458.204466678904</x:v>
      </x:c>
      <x:c r="C25" s="183" t="n">
        <x:f>MIN(B25,FARMER_HOURS)*FARMER_RATE+MAX(B25-FARMER_HOURS,0)*TEMP_RATE</x:f>
        <x:v>194066.04976873097</x:v>
      </x:c>
      <x:c r="D25" s="183" t="n">
        <x:f>C25+A25*TOMATO_FERTILIZER</x:f>
        <x:v>210786.04976873097</x:v>
      </x:c>
      <x:c r="E25" s="183" t="n">
        <x:f>D25-D24</x:f>
        <x:v>26073.375326761743</x:v>
      </x:c>
      <x:c r="F25" s="183" t="n">
        <x:f>TOMATO_PRICE</x:f>
        <x:v>8800</x:v>
      </x:c>
      <x:c r="G25" s="173" t="str">
        <x:f>IF(AND(E25&lt;=F25,E26&gt;F25),"CROSS","")</x:f>
      </x:c>
      <x:c r="H25" s="196" t="n">
        <x:v>19</x:v>
      </x:c>
      <x:c r="I25" s="175" t="n">
        <x:f>H25*CARROT_HOURS*WEEKS*(1+CARROT_DIM)^H25</x:f>
        <x:v>911.2306058200242</x:v>
      </x:c>
      <x:c r="J25" s="183" t="n">
        <x:f>MIN(I25,FARMER_HOURS)*FARMER_RATE+MAX(I25-FARMER_HOURS,0)*TEMP_RATE</x:f>
        <x:v>28319.97579548653</x:v>
      </x:c>
      <x:c r="K25" s="183" t="n">
        <x:f>J25+H25*CARROT_FERTILIZER</x:f>
        <x:v>36679.975795486534</x:v>
      </x:c>
      <x:c r="L25" s="183" t="n">
        <x:f>K25-K24</x:f>
        <x:v>1638.1753169880685</x:v>
      </x:c>
      <x:c r="M25" s="183" t="n">
        <x:f>CARROT_PRICE</x:f>
        <x:v>2094</x:v>
      </x:c>
      <x:c r="N25" s="173" t="str">
        <x:f>IF(AND(L25&lt;=M25,L26&gt;M25),"CROSS","")</x:f>
      </x:c>
      <x:c r="O25" s="196" t="n">
        <x:v>19</x:v>
      </x:c>
      <x:c r="P25" s="175" t="n">
        <x:f>O25*MESCLUN_HOURS*WEEKS*(1+MESCLUN_DIM)^O25</x:f>
        <x:v>1082.609217887249</x:v>
      </x:c>
      <x:c r="Q25" s="183" t="n">
        <x:f>MIN(P25,FARMER_HOURS)*FARMER_RATE+MAX(P25-FARMER_HOURS,0)*TEMP_RATE</x:f>
        <x:v>31295.29892165363</x:v>
      </x:c>
      <x:c r="R25" s="183" t="n">
        <x:f>Q25+O25*MESCLUN_FERTILIZER</x:f>
        <x:v>48015.29892165363</x:v>
      </x:c>
      <x:c r="S25" s="183" t="n">
        <x:f>R25-R24</x:f>
        <x:v>2089.054316597605</x:v>
      </x:c>
      <x:c r="T25" s="183" t="n">
        <x:f>MESCLUN_PRICE</x:f>
        <x:v>2700</x:v>
      </x:c>
      <x:c r="U25" s="173" t="str">
        <x:f>IF(AND(S25&lt;=T25,S26&gt;T25),"CROSS","")</x:f>
      </x:c>
    </x:row>
    <x:row r="26">
      <x:c r="A26" s="197" t="n">
        <x:v>20</x:v>
      </x:c>
      <x:c r="B26" s="178" t="n">
        <x:f>A26*TOMATO_HOURS*WEEKS*(1+TOMATO_DIM)^A26</x:f>
        <x:v>12109.4999087861</x:v>
      </x:c>
      <x:c r="C26" s="198" t="n">
        <x:f>MIN(B26,FARMER_HOURS)*FARMER_RATE+MAX(B26-FARMER_HOURS,0)*TEMP_RATE</x:f>
        <x:v>222734.37341642534</x:v>
      </x:c>
      <x:c r="D26" s="198" t="n">
        <x:f>C26+A26*TOMATO_FERTILIZER</x:f>
        <x:v>240334.37341642534</x:v>
      </x:c>
      <x:c r="E26" s="198" t="n">
        <x:f>D26-D25</x:f>
        <x:v>29548.32364769437</x:v>
      </x:c>
      <x:c r="F26" s="198" t="n">
        <x:f>TOMATO_PRICE</x:f>
        <x:v>8800</x:v>
      </x:c>
      <x:c r="G26" s="176" t="str">
        <x:f>""</x:f>
      </x:c>
      <x:c r="H26" s="197" t="n">
        <x:v>20</x:v>
      </x:c>
      <x:c r="I26" s="178" t="n">
        <x:f>H26*CARROT_HOURS*WEEKS*(1+CARROT_DIM)^H26</x:f>
        <x:v>983.1698641742365</x:v>
      </x:c>
      <x:c r="J26" s="198" t="n">
        <x:f>MIN(I26,FARMER_HOURS)*FARMER_RATE+MAX(I26-FARMER_HOURS,0)*TEMP_RATE</x:f>
        <x:v>29568.92125302494</x:v>
      </x:c>
      <x:c r="K26" s="198" t="n">
        <x:f>J26+H26*CARROT_FERTILIZER</x:f>
        <x:v>38368.921253024935</x:v>
      </x:c>
      <x:c r="L26" s="198" t="n">
        <x:f>K26-K25</x:f>
        <x:v>1688.9454575384007</x:v>
      </x:c>
      <x:c r="M26" s="198" t="n">
        <x:f>CARROT_PRICE</x:f>
        <x:v>2094</x:v>
      </x:c>
      <x:c r="N26" s="176" t="str">
        <x:f>""</x:f>
      </x:c>
      <x:c r="O26" s="196" t="n">
        <x:v>20</x:v>
      </x:c>
      <x:c r="P26" s="175" t="n">
        <x:f>O26*MESCLUN_HOURS*WEEKS*(1+MESCLUN_DIM)^O26</x:f>
        <x:v>1153.833508537726</x:v>
      </x:c>
      <x:c r="Q26" s="183" t="n">
        <x:f>MIN(P26,FARMER_HOURS)*FARMER_RATE+MAX(P26-FARMER_HOURS,0)*TEMP_RATE</x:f>
        <x:v>32531.83174544663</x:v>
      </x:c>
      <x:c r="R26" s="183" t="n">
        <x:f>Q26+O26*MESCLUN_FERTILIZER</x:f>
        <x:v>50131.83174544663</x:v>
      </x:c>
      <x:c r="S26" s="183" t="n">
        <x:f>R26-R25</x:f>
        <x:v>2116.5328237930007</x:v>
      </x:c>
      <x:c r="T26" s="183" t="n">
        <x:f>MESCLUN_PRICE</x:f>
        <x:v>2700</x:v>
      </x:c>
      <x:c r="U26" s="173" t="str">
        <x:f>IF(AND(S26&lt;=T26,S27&gt;T26),"CROSS","")</x:f>
      </x:c>
    </x:row>
    <x:row r="27">
      <x:c r="A27" s="139"/>
      <x:c r="B27" s="139"/>
      <x:c r="C27" s="139"/>
      <x:c r="D27" s="139"/>
      <x:c r="E27" s="139"/>
      <x:c r="F27" s="139"/>
      <x:c r="G27" s="139"/>
      <x:c r="H27" s="139"/>
      <x:c r="I27" s="139"/>
      <x:c r="J27" s="139"/>
      <x:c r="K27" s="139"/>
      <x:c r="L27" s="139"/>
      <x:c r="M27" s="139"/>
      <x:c r="N27" s="139"/>
      <x:c r="O27" s="196" t="n">
        <x:v>21</x:v>
      </x:c>
      <x:c r="P27" s="175" t="n">
        <x:f>O27*MESCLUN_HOURS*WEEKS*(1+MESCLUN_DIM)^O27</x:f>
        <x:v>1226.6692487641699</x:v>
      </x:c>
      <x:c r="Q27" s="183" t="n">
        <x:f>MIN(P27,FARMER_HOURS)*FARMER_RATE+MAX(P27-FARMER_HOURS,0)*TEMP_RATE</x:f>
        <x:v>33796.34112437795</x:v>
      </x:c>
      <x:c r="R27" s="183" t="n">
        <x:f>Q27+O27*MESCLUN_FERTILIZER</x:f>
        <x:v>52276.34112437795</x:v>
      </x:c>
      <x:c r="S27" s="183" t="n">
        <x:f>R27-R26</x:f>
        <x:v>2144.5093789313178</x:v>
      </x:c>
      <x:c r="T27" s="183" t="n">
        <x:f>MESCLUN_PRICE</x:f>
        <x:v>2700</x:v>
      </x:c>
      <x:c r="U27" s="173" t="str">
        <x:f>IF(AND(S27&lt;=T27,S28&gt;T27),"CROSS","")</x:f>
      </x:c>
    </x:row>
    <x:row r="28">
      <x:c r="A28" s="139"/>
      <x:c r="B28" s="139"/>
      <x:c r="C28" s="139"/>
      <x:c r="D28" s="139"/>
      <x:c r="E28" s="139"/>
      <x:c r="F28" s="139"/>
      <x:c r="G28" s="139"/>
      <x:c r="H28" s="139"/>
      <x:c r="I28" s="139"/>
      <x:c r="J28" s="139"/>
      <x:c r="K28" s="139"/>
      <x:c r="L28" s="139"/>
      <x:c r="M28" s="139"/>
      <x:c r="N28" s="139"/>
      <x:c r="O28" s="196" t="n">
        <x:v>22</x:v>
      </x:c>
      <x:c r="P28" s="175" t="n">
        <x:f>O28*MESCLUN_HOURS*WEEKS*(1+MESCLUN_DIM)^O28</x:f>
        <x:v>1301.145596010566</x:v>
      </x:c>
      <x:c r="Q28" s="183" t="n">
        <x:f>MIN(P28,FARMER_HOURS)*FARMER_RATE+MAX(P28-FARMER_HOURS,0)*TEMP_RATE</x:f>
        <x:v>35089.333264072324</x:v>
      </x:c>
      <x:c r="R28" s="183" t="n">
        <x:f>Q28+O28*MESCLUN_FERTILIZER</x:f>
        <x:v>54449.333264072324</x:v>
      </x:c>
      <x:c r="S28" s="183" t="n">
        <x:f>R28-R27</x:f>
        <x:v>2172.9921396943755</x:v>
      </x:c>
      <x:c r="T28" s="183" t="n">
        <x:f>MESCLUN_PRICE</x:f>
        <x:v>2700</x:v>
      </x:c>
      <x:c r="U28" s="173" t="str">
        <x:f>IF(AND(S28&lt;=T28,S29&gt;T28),"CROSS","")</x:f>
      </x:c>
    </x:row>
    <x:row r="29">
      <x:c r="A29" s="139"/>
      <x:c r="B29" s="139"/>
      <x:c r="C29" s="139"/>
      <x:c r="D29" s="139"/>
      <x:c r="E29" s="139"/>
      <x:c r="F29" s="139"/>
      <x:c r="G29" s="139"/>
      <x:c r="H29" s="139"/>
      <x:c r="I29" s="139"/>
      <x:c r="J29" s="139"/>
      <x:c r="K29" s="139"/>
      <x:c r="L29" s="139"/>
      <x:c r="M29" s="139"/>
      <x:c r="N29" s="139"/>
      <x:c r="O29" s="196" t="n">
        <x:v>23</x:v>
      </x:c>
      <x:c r="P29" s="175" t="n">
        <x:f>O29*MESCLUN_HOURS*WEEKS*(1+MESCLUN_DIM)^O29</x:f>
        <x:v>1377.2921848680023</x:v>
      </x:c>
      <x:c r="Q29" s="183" t="n">
        <x:f>MIN(P29,FARMER_HOURS)*FARMER_RATE+MAX(P29-FARMER_HOURS,0)*TEMP_RATE</x:f>
        <x:v>36411.32265395837</x:v>
      </x:c>
      <x:c r="R29" s="183" t="n">
        <x:f>Q29+O29*MESCLUN_FERTILIZER</x:f>
        <x:v>56651.32265395837</x:v>
      </x:c>
      <x:c r="S29" s="183" t="n">
        <x:f>R29-R28</x:f>
        <x:v>2201.9893898860464</x:v>
      </x:c>
      <x:c r="T29" s="183" t="n">
        <x:f>MESCLUN_PRICE</x:f>
        <x:v>2700</x:v>
      </x:c>
      <x:c r="U29" s="173" t="str">
        <x:f>IF(AND(S29&lt;=T29,S30&gt;T29),"CROSS","")</x:f>
      </x:c>
    </x:row>
    <x:row r="30">
      <x:c r="A30" s="139"/>
      <x:c r="B30" s="139"/>
      <x:c r="C30" s="139"/>
      <x:c r="D30" s="139"/>
      <x:c r="E30" s="139"/>
      <x:c r="F30" s="139"/>
      <x:c r="G30" s="139"/>
      <x:c r="H30" s="139"/>
      <x:c r="I30" s="139"/>
      <x:c r="J30" s="139"/>
      <x:c r="K30" s="139"/>
      <x:c r="L30" s="139"/>
      <x:c r="M30" s="139"/>
      <x:c r="N30" s="139"/>
      <x:c r="O30" s="196" t="n">
        <x:v>24</x:v>
      </x:c>
      <x:c r="P30" s="175" t="n">
        <x:f>O30*MESCLUN_HOURS*WEEKS*(1+MESCLUN_DIM)^O30</x:f>
        <x:v>1455.139134447498</x:v>
      </x:c>
      <x:c r="Q30" s="183" t="n">
        <x:f>MIN(P30,FARMER_HOURS)*FARMER_RATE+MAX(P30-FARMER_HOURS,0)*TEMP_RATE</x:f>
        <x:v>37762.83219526906</x:v>
      </x:c>
      <x:c r="R30" s="183" t="n">
        <x:f>Q30+O30*MESCLUN_FERTILIZER</x:f>
        <x:v>58882.83219526906</x:v>
      </x:c>
      <x:c r="S30" s="183" t="n">
        <x:f>R30-R29</x:f>
        <x:v>2231.50954131069</x:v>
      </x:c>
      <x:c r="T30" s="183" t="n">
        <x:f>MESCLUN_PRICE</x:f>
        <x:v>2700</x:v>
      </x:c>
      <x:c r="U30" s="173" t="str">
        <x:f>IF(AND(S30&lt;=T30,S31&gt;T30),"CROSS","")</x:f>
      </x:c>
    </x:row>
    <x:row r="31">
      <x:c r="A31" s="139"/>
      <x:c r="B31" s="139"/>
      <x:c r="C31" s="139"/>
      <x:c r="D31" s="139"/>
      <x:c r="E31" s="139"/>
      <x:c r="F31" s="139"/>
      <x:c r="G31" s="139"/>
      <x:c r="H31" s="139"/>
      <x:c r="I31" s="139"/>
      <x:c r="J31" s="139"/>
      <x:c r="K31" s="139"/>
      <x:c r="L31" s="139"/>
      <x:c r="M31" s="139"/>
      <x:c r="N31" s="139"/>
      <x:c r="O31" s="196" t="n">
        <x:v>25</x:v>
      </x:c>
      <x:c r="P31" s="175" t="n">
        <x:f>O31*MESCLUN_HOURS*WEEKS*(1+MESCLUN_DIM)^O31</x:f>
        <x:v>1534.7170558625955</x:v>
      </x:c>
      <x:c r="Q31" s="183" t="n">
        <x:f>MIN(P31,FARMER_HOURS)*FARMER_RATE+MAX(P31-FARMER_HOURS,0)*TEMP_RATE</x:f>
        <x:v>39144.39333094784</x:v>
      </x:c>
      <x:c r="R31" s="183" t="n">
        <x:f>Q31+O31*MESCLUN_FERTILIZER</x:f>
        <x:v>61144.39333094784</x:v>
      </x:c>
      <x:c r="S31" s="183" t="n">
        <x:f>R31-R30</x:f>
        <x:v>2261.5611356787776</x:v>
      </x:c>
      <x:c r="T31" s="183" t="n">
        <x:f>MESCLUN_PRICE</x:f>
        <x:v>2700</x:v>
      </x:c>
      <x:c r="U31" s="173" t="str">
        <x:f>IF(AND(S31&lt;=T31,S32&gt;T31),"CROSS","")</x:f>
      </x:c>
    </x:row>
    <x:row r="32">
      <x:c r="A32" s="139"/>
      <x:c r="B32" s="139"/>
      <x:c r="C32" s="139"/>
      <x:c r="D32" s="139"/>
      <x:c r="E32" s="139"/>
      <x:c r="F32" s="139"/>
      <x:c r="G32" s="139"/>
      <x:c r="H32" s="139"/>
      <x:c r="I32" s="139"/>
      <x:c r="J32" s="139"/>
      <x:c r="K32" s="139"/>
      <x:c r="L32" s="139"/>
      <x:c r="M32" s="139"/>
      <x:c r="N32" s="139"/>
      <x:c r="O32" s="196" t="n">
        <x:v>26</x:v>
      </x:c>
      <x:c r="P32" s="175" t="n">
        <x:f>O32*MESCLUN_HOURS*WEEKS*(1+MESCLUN_DIM)^O32</x:f>
        <x:v>1616.0570598233128</x:v>
      </x:c>
      <x:c r="Q32" s="183" t="n">
        <x:f>MIN(P32,FARMER_HOURS)*FARMER_RATE+MAX(P32-FARMER_HOURS,0)*TEMP_RATE</x:f>
        <x:v>40556.54617748807</x:v>
      </x:c>
      <x:c r="R32" s="183" t="n">
        <x:f>Q32+O32*MESCLUN_FERTILIZER</x:f>
        <x:v>63436.54617748807</x:v>
      </x:c>
      <x:c r="S32" s="183" t="n">
        <x:f>R32-R31</x:f>
        <x:v>2292.15284654023</x:v>
      </x:c>
      <x:c r="T32" s="183" t="n">
        <x:f>MESCLUN_PRICE</x:f>
        <x:v>2700</x:v>
      </x:c>
      <x:c r="U32" s="173" t="str">
        <x:f>IF(AND(S32&lt;=T32,S33&gt;T32),"CROSS","")</x:f>
      </x:c>
    </x:row>
    <x:row r="33">
      <x:c r="A33" s="139"/>
      <x:c r="B33" s="139"/>
      <x:c r="C33" s="139"/>
      <x:c r="D33" s="139"/>
      <x:c r="E33" s="139"/>
      <x:c r="F33" s="139"/>
      <x:c r="G33" s="139"/>
      <x:c r="H33" s="139"/>
      <x:c r="I33" s="139"/>
      <x:c r="J33" s="139"/>
      <x:c r="K33" s="139"/>
      <x:c r="L33" s="139"/>
      <x:c r="M33" s="139"/>
      <x:c r="N33" s="139"/>
      <x:c r="O33" s="196" t="n">
        <x:v>27</x:v>
      </x:c>
      <x:c r="P33" s="175" t="n">
        <x:f>O33*MESCLUN_HOURS*WEEKS*(1+MESCLUN_DIM)^O33</x:f>
        <x:v>1699.19076434307</x:v>
      </x:c>
      <x:c r="Q33" s="183" t="n">
        <x:f>MIN(P33,FARMER_HOURS)*FARMER_RATE+MAX(P33-FARMER_HOURS,0)*TEMP_RATE</x:f>
        <x:v>41999.83965873385</x:v>
      </x:c>
      <x:c r="R33" s="183" t="n">
        <x:f>Q33+O33*MESCLUN_FERTILIZER</x:f>
        <x:v>65759.83965873385</x:v>
      </x:c>
      <x:c r="S33" s="183" t="n">
        <x:f>R33-R32</x:f>
        <x:v>2323.2934812457825</x:v>
      </x:c>
      <x:c r="T33" s="183" t="n">
        <x:f>MESCLUN_PRICE</x:f>
        <x:v>2700</x:v>
      </x:c>
      <x:c r="U33" s="173" t="str">
        <x:f>IF(AND(S33&lt;=T33,S34&gt;T33),"CROSS","")</x:f>
      </x:c>
    </x:row>
    <x:row r="34">
      <x:c r="A34" s="139"/>
      <x:c r="B34" s="139"/>
      <x:c r="C34" s="139"/>
      <x:c r="D34" s="139"/>
      <x:c r="E34" s="139"/>
      <x:c r="F34" s="139"/>
      <x:c r="G34" s="139"/>
      <x:c r="H34" s="139"/>
      <x:c r="I34" s="139"/>
      <x:c r="J34" s="139"/>
      <x:c r="K34" s="139"/>
      <x:c r="L34" s="139"/>
      <x:c r="M34" s="139"/>
      <x:c r="N34" s="139"/>
      <x:c r="O34" s="196" t="n">
        <x:v>28</x:v>
      </x:c>
      <x:c r="P34" s="175" t="n">
        <x:f>O34*MESCLUN_HOURS*WEEKS*(1+MESCLUN_DIM)^O34</x:f>
        <x:v>1784.1503025602233</x:v>
      </x:c>
      <x:c r="Q34" s="183" t="n">
        <x:f>MIN(P34,FARMER_HOURS)*FARMER_RATE+MAX(P34-FARMER_HOURS,0)*TEMP_RATE</x:f>
        <x:v>43474.83164167054</x:v>
      </x:c>
      <x:c r="R34" s="183" t="n">
        <x:f>Q34+O34*MESCLUN_FERTILIZER</x:f>
        <x:v>68114.83164167055</x:v>
      </x:c>
      <x:c r="S34" s="183" t="n">
        <x:f>R34-R33</x:f>
        <x:v>2354.991982936699</x:v>
      </x:c>
      <x:c r="T34" s="183" t="n">
        <x:f>MESCLUN_PRICE</x:f>
        <x:v>2700</x:v>
      </x:c>
      <x:c r="U34" s="173" t="str">
        <x:f>IF(AND(S34&lt;=T34,S35&gt;T34),"CROSS","")</x:f>
      </x:c>
    </x:row>
    <x:row r="35">
      <x:c r="A35" s="139"/>
      <x:c r="B35" s="139"/>
      <x:c r="C35" s="139"/>
      <x:c r="D35" s="139"/>
      <x:c r="E35" s="139"/>
      <x:c r="F35" s="139"/>
      <x:c r="G35" s="139"/>
      <x:c r="H35" s="139"/>
      <x:c r="I35" s="139"/>
      <x:c r="J35" s="139"/>
      <x:c r="K35" s="139"/>
      <x:c r="L35" s="139"/>
      <x:c r="M35" s="139"/>
      <x:c r="N35" s="139"/>
      <x:c r="O35" s="196" t="n">
        <x:v>29</x:v>
      </x:c>
      <x:c r="P35" s="175" t="n">
        <x:f>O35*MESCLUN_HOURS*WEEKS*(1+MESCLUN_DIM)^O35</x:f>
        <x:v>1870.9683306758766</x:v>
      </x:c>
      <x:c r="Q35" s="183" t="n">
        <x:f>MIN(P35,FARMER_HOURS)*FARMER_RATE+MAX(P35-FARMER_HOURS,0)*TEMP_RATE</x:f>
        <x:v>44982.08907423397</x:v>
      </x:c>
      <x:c r="R35" s="183" t="n">
        <x:f>Q35+O35*MESCLUN_FERTILIZER</x:f>
        <x:v>70502.08907423397</x:v>
      </x:c>
      <x:c r="S35" s="183" t="n">
        <x:f>R35-R34</x:f>
        <x:v>2387.2574325634196</x:v>
      </x:c>
      <x:c r="T35" s="183" t="n">
        <x:f>MESCLUN_PRICE</x:f>
        <x:v>2700</x:v>
      </x:c>
      <x:c r="U35" s="173" t="str">
        <x:f>IF(AND(S35&lt;=T35,S36&gt;T35),"CROSS","")</x:f>
      </x:c>
    </x:row>
    <x:row r="36">
      <x:c r="A36" s="139"/>
      <x:c r="B36" s="139"/>
      <x:c r="C36" s="139"/>
      <x:c r="D36" s="139"/>
      <x:c r="E36" s="139"/>
      <x:c r="F36" s="139"/>
      <x:c r="G36" s="139"/>
      <x:c r="H36" s="139"/>
      <x:c r="I36" s="139"/>
      <x:c r="J36" s="139"/>
      <x:c r="K36" s="139"/>
      <x:c r="L36" s="139"/>
      <x:c r="M36" s="139"/>
      <x:c r="N36" s="139"/>
      <x:c r="O36" s="197" t="n">
        <x:v>30</x:v>
      </x:c>
      <x:c r="P36" s="178" t="n">
        <x:f>O36*MESCLUN_HOURS*WEEKS*(1+MESCLUN_DIM)^O36</x:f>
        <x:v>1959.6780360096466</x:v>
      </x:c>
      <x:c r="Q36" s="198" t="n">
        <x:f>MIN(P36,FARMER_HOURS)*FARMER_RATE+MAX(P36-FARMER_HOURS,0)*TEMP_RATE</x:f>
        <x:v>46522.18812516748</x:v>
      </x:c>
      <x:c r="R36" s="198" t="n">
        <x:f>Q36+O36*MESCLUN_FERTILIZER</x:f>
        <x:v>72922.18812516748</x:v>
      </x:c>
      <x:c r="S36" s="198" t="n">
        <x:f>R36-R35</x:f>
        <x:v>2420.0990509335097</x:v>
      </x:c>
      <x:c r="T36" s="198" t="n">
        <x:f>MESCLUN_PRICE</x:f>
        <x:v>2700</x:v>
      </x:c>
      <x:c r="U36" s="176" t="str">
        <x:f>""</x:f>
      </x:c>
    </x:row>
    <x:row r="37">
      <x:c r="A37" s="139"/>
      <x:c r="B37" s="139"/>
      <x:c r="C37" s="139"/>
      <x:c r="D37" s="139"/>
      <x:c r="E37" s="139"/>
      <x:c r="F37" s="139"/>
      <x:c r="G37" s="139"/>
      <x:c r="H37" s="139"/>
      <x:c r="I37" s="139"/>
      <x:c r="J37" s="139"/>
      <x:c r="K37" s="139"/>
      <x:c r="L37" s="139"/>
      <x:c r="M37" s="139"/>
      <x:c r="N37" s="139"/>
      <x:c r="O37" s="139"/>
      <x:c r="P37" s="139"/>
      <x:c r="Q37" s="139"/>
      <x:c r="R37" s="139"/>
      <x:c r="S37" s="139"/>
      <x:c r="T37" s="139"/>
      <x:c r="U37" s="139"/>
    </x:row>
    <x:row r="38">
      <x:c r="A38" s="139"/>
      <x:c r="B38" s="139"/>
      <x:c r="C38" s="139"/>
      <x:c r="D38" s="139"/>
      <x:c r="E38" s="139"/>
      <x:c r="F38" s="139"/>
      <x:c r="G38" s="139"/>
      <x:c r="H38" s="139"/>
      <x:c r="I38" s="139"/>
      <x:c r="J38" s="139"/>
      <x:c r="K38" s="139"/>
      <x:c r="L38" s="139"/>
      <x:c r="M38" s="139"/>
      <x:c r="N38" s="139"/>
      <x:c r="O38" s="139"/>
      <x:c r="P38" s="139"/>
      <x:c r="Q38" s="139"/>
      <x:c r="R38" s="139"/>
      <x:c r="S38" s="139"/>
      <x:c r="T38" s="139"/>
      <x:c r="U38" s="139"/>
    </x:row>
    <x:row r="39">
      <x:c r="A39" s="140" t="str">
        <x:v>Crop</x:v>
      </x:c>
      <x:c r="B39" s="140" t="str">
        <x:v>Computed crossing</x:v>
      </x:c>
      <x:c r="C39" s="140" t="str">
        <x:v>Expected</x:v>
      </x:c>
      <x:c r="D39" s="140" t="str">
        <x:v>Status</x:v>
      </x:c>
      <x:c r="E39" s="140" t="str">
        <x:v>MC check</x:v>
      </x:c>
      <x:c r="F39" s="140" t="str">
        <x:v>Expected</x:v>
      </x:c>
      <x:c r="G39" s="140" t="str">
        <x:v>Status</x:v>
      </x:c>
      <x:c r="H39" s="139"/>
      <x:c r="I39" s="139"/>
      <x:c r="J39" s="139"/>
      <x:c r="K39" s="139"/>
      <x:c r="L39" s="139"/>
      <x:c r="M39" s="139"/>
      <x:c r="N39" s="139"/>
      <x:c r="O39" s="139"/>
      <x:c r="P39" s="139"/>
      <x:c r="Q39" s="139"/>
      <x:c r="R39" s="139"/>
      <x:c r="S39" s="139"/>
      <x:c r="T39" s="139"/>
      <x:c r="U39" s="139"/>
    </x:row>
    <x:row r="40">
      <x:c r="A40" s="139" t="str">
        <x:v>Tomato</x:v>
      </x:c>
      <x:c r="B40" s="139" t="n">
        <x:f>SUMIF(G6:G25,"CROSS",A6:A25)</x:f>
        <x:v>10</x:v>
      </x:c>
      <x:c r="C40" s="139" t="n">
        <x:v>10</x:v>
      </x:c>
      <x:c r="D40" s="139" t="str">
        <x:f>IF(B40=C40,"PASS","FAIL")</x:f>
        <x:v>PASS</x:v>
      </x:c>
      <x:c r="E40" s="139" t="n">
        <x:f>E16</x:f>
        <x:v>8248.586534375005</x:v>
      </x:c>
      <x:c r="F40" s="139" t="n">
        <x:v>8249</x:v>
      </x:c>
      <x:c r="G40" s="139" t="str">
        <x:f>IF(ABS(E40-F40)&lt;=1,"PASS","FAIL")</x:f>
        <x:v>PASS</x:v>
      </x:c>
      <x:c r="H40" s="139"/>
      <x:c r="I40" s="139"/>
      <x:c r="J40" s="139"/>
      <x:c r="K40" s="139"/>
      <x:c r="L40" s="139"/>
      <x:c r="M40" s="139"/>
      <x:c r="N40" s="139"/>
      <x:c r="O40" s="139"/>
      <x:c r="P40" s="139"/>
      <x:c r="Q40" s="139"/>
      <x:c r="R40" s="139"/>
      <x:c r="S40" s="139"/>
      <x:c r="T40" s="139"/>
      <x:c r="U40" s="139"/>
    </x:row>
    <x:row r="41">
      <x:c r="A41" s="139" t="str">
        <x:v>Carrot</x:v>
      </x:c>
      <x:c r="B41" s="139" t="n">
        <x:f>SUMIF(N6:N25,"CROSS",H6:H25)</x:f>
        <x:v>10</x:v>
      </x:c>
      <x:c r="C41" s="139" t="n">
        <x:v>10</x:v>
      </x:c>
      <x:c r="D41" s="139" t="str">
        <x:f>IF(B41=C41,"PASS","FAIL")</x:f>
        <x:v>PASS</x:v>
      </x:c>
      <x:c r="E41" s="139" t="n">
        <x:f>E17</x:f>
        <x:v>9390.717447203126</x:v>
      </x:c>
      <x:c r="F41" s="139" t="n">
        <x:v>9391</x:v>
      </x:c>
      <x:c r="G41" s="139" t="str">
        <x:f>IF(ABS(E41-F41)&lt;=1,"PASS","FAIL")</x:f>
        <x:v>PASS</x:v>
      </x:c>
      <x:c r="H41" s="139"/>
      <x:c r="I41" s="139"/>
      <x:c r="J41" s="139"/>
      <x:c r="K41" s="139"/>
      <x:c r="L41" s="139"/>
      <x:c r="M41" s="139"/>
      <x:c r="N41" s="139"/>
      <x:c r="O41" s="139"/>
      <x:c r="P41" s="139"/>
      <x:c r="Q41" s="139"/>
      <x:c r="R41" s="139"/>
      <x:c r="S41" s="139"/>
      <x:c r="T41" s="139"/>
      <x:c r="U41" s="139"/>
    </x:row>
    <x:row r="42">
      <x:c r="A42" s="139" t="str">
        <x:v>Mesclun</x:v>
      </x:c>
      <x:c r="B42" s="139" t="n">
        <x:f>SUMIF(U6:U35,"CROSS",O6:O35)</x:f>
        <x:v>6</x:v>
      </x:c>
      <x:c r="C42" s="139" t="n">
        <x:v>6</x:v>
      </x:c>
      <x:c r="D42" s="139" t="str">
        <x:f>IF(B42=C42,"PASS","FAIL")</x:f>
        <x:v>PASS</x:v>
      </x:c>
      <x:c r="E42" s="139" t="str">
        <x:f>""</x:f>
      </x:c>
      <x:c r="F42" s="139" t="str"/>
      <x:c r="G42" s="139" t="str">
        <x:f>""</x:f>
      </x:c>
      <x:c r="H42" s="139"/>
      <x:c r="I42" s="139"/>
      <x:c r="J42" s="139"/>
      <x:c r="K42" s="139"/>
      <x:c r="L42" s="139"/>
      <x:c r="M42" s="139"/>
      <x:c r="N42" s="139"/>
      <x:c r="O42" s="139"/>
      <x:c r="P42" s="139"/>
      <x:c r="Q42" s="139"/>
      <x:c r="R42" s="139"/>
      <x:c r="S42" s="139"/>
      <x:c r="T42" s="139"/>
      <x:c r="U42" s="139"/>
    </x:row>
  </x:sheetData>
  <x:mergeCells>
    <x:mergeCell ref="A1:U1"/>
    <x:mergeCell ref="A3:G3"/>
    <x:mergeCell ref="H3:N3"/>
    <x:mergeCell ref="O3:U3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14" hidden="0" customWidth="1"/>
    <x:col min="3" max="3" width="33" hidden="0" customWidth="1"/>
    <x:col min="4" max="4" width="14" hidden="0" customWidth="1"/>
    <x:col min="5" max="5" width="14" hidden="0" customWidth="1"/>
    <x:col min="6" max="6" width="34" hidden="0" customWidth="1"/>
    <x:col min="7" max="7" width="3" hidden="0" customWidth="1"/>
    <x:col min="8" max="8" width="24" hidden="0" customWidth="1"/>
    <x:col min="9" max="9" width="23" hidden="0" customWidth="1"/>
    <x:col min="10" max="10" width="24" hidden="0" customWidth="1"/>
    <x:col min="11" max="11" width="24" hidden="0" customWidth="1"/>
  </x:cols>
  <x:sheetData>
    <x:row r="1" ht="28" customHeight="1">
      <x:c r="A1" s="137" t="str">
        <x:v>Optimization — Solver Decision Model and Formula-Derived Optimum</x:v>
      </x:c>
      <x:c r="B1" s="138"/>
      <x:c r="C1" s="138"/>
      <x:c r="D1" s="138"/>
      <x:c r="E1" s="138"/>
      <x:c r="F1" s="138"/>
      <x:c r="G1" s="138"/>
      <x:c r="H1" s="138"/>
      <x:c r="I1" s="138"/>
      <x:c r="J1" s="138"/>
      <x:c r="K1" s="138"/>
    </x:row>
    <x:row r="2">
      <x:c r="A2" s="139"/>
      <x:c r="B2" s="139"/>
      <x:c r="C2" s="139"/>
      <x:c r="D2" s="139"/>
      <x:c r="E2" s="139"/>
      <x:c r="F2" s="139"/>
      <x:c r="G2" s="139"/>
      <x:c r="H2" s="139"/>
      <x:c r="I2" s="139"/>
      <x:c r="J2" s="139"/>
      <x:c r="K2" s="139"/>
    </x:row>
    <x:row r="3">
      <x:c r="A3" s="220" t="str">
        <x:v>Objective: maximize PROFIT. Solver method: GRG Nonlinear. Only the three tan bed cells change.</x:v>
      </x:c>
      <x:c r="B3" s="220"/>
      <x:c r="C3" s="220"/>
      <x:c r="D3" s="220"/>
      <x:c r="E3" s="220"/>
      <x:c r="F3" s="220"/>
      <x:c r="G3" s="139"/>
      <x:c r="H3" s="179" t="str">
        <x:v>Formula-driven exhaustive optimizer</x:v>
      </x:c>
      <x:c r="I3" s="180"/>
      <x:c r="J3" s="180"/>
      <x:c r="K3" s="181"/>
    </x:row>
    <x:row r="4">
      <x:c r="A4" s="139"/>
      <x:c r="B4" s="139"/>
      <x:c r="C4" s="139"/>
      <x:c r="D4" s="139"/>
      <x:c r="E4" s="139"/>
      <x:c r="F4" s="139"/>
      <x:c r="G4" s="139"/>
      <x:c r="H4" s="139"/>
      <x:c r="I4" s="139"/>
      <x:c r="J4" s="139"/>
      <x:c r="K4" s="139"/>
    </x:row>
    <x:row r="5">
      <x:c r="A5" s="140" t="str">
        <x:v>Decision cell</x:v>
      </x:c>
      <x:c r="B5" s="140" t="str">
        <x:v>Beds</x:v>
      </x:c>
      <x:c r="C5" s="140" t="str">
        <x:v>Restriction</x:v>
      </x:c>
      <x:c r="D5" s="139"/>
      <x:c r="E5" s="140" t="str">
        <x:v>Major output</x:v>
      </x:c>
      <x:c r="F5" s="140" t="str">
        <x:v>Formula result</x:v>
      </x:c>
      <x:c r="G5" s="139"/>
      <x:c r="H5" s="140" t="str">
        <x:v>Recommended result</x:v>
      </x:c>
      <x:c r="I5" s="140" t="str">
        <x:v>Formula-derived value</x:v>
      </x:c>
      <x:c r="J5" s="221" t="str">
        <x:v>This panel evaluates every permitted whole-number crop mix, removes combinations that violate the 64-bed or temporary-worker limits, and returns the feasible mix with the highest formula-calculated profit. Use it to verify Solver or copy its bed quantities into the tan decision cells.</x:v>
      </x:c>
      <x:c r="K5" s="222"/>
    </x:row>
    <x:row r="6">
      <x:c r="A6" s="139" t="str">
        <x:v>TOMATO_BEDS</x:v>
      </x:c>
      <x:c r="B6" s="223" t="n">
        <x:v>10</x:v>
      </x:c>
      <x:c r="C6" s="139" t="str">
        <x:v>Nonnegative integer; ≤ TOMATO_CAP</x:v>
      </x:c>
      <x:c r="D6" s="139"/>
      <x:c r="E6" s="139" t="str">
        <x:v>TOTAL_BEDS</x:v>
      </x:c>
      <x:c r="F6" s="224" t="n">
        <x:f>TOTAL_BEDS</x:f>
        <x:v>60</x:v>
      </x:c>
      <x:c r="G6" s="139"/>
      <x:c r="H6" s="139" t="str">
        <x:v>Tomato beds</x:v>
      </x:c>
      <x:c r="I6" s="225" t="n">
        <x:f>INDEX('Checks'!$I$46:$I$13716,MATCH(MAX('Checks'!$T$46:$T$13716),'Checks'!$T$46:$T$13716,0))</x:f>
        <x:v>10</x:v>
      </x:c>
      <x:c r="J6" s="226"/>
      <x:c r="K6" s="227"/>
    </x:row>
    <x:row r="7">
      <x:c r="A7" s="139" t="str">
        <x:v>CARROT_BEDS</x:v>
      </x:c>
      <x:c r="B7" s="223" t="n">
        <x:v>20</x:v>
      </x:c>
      <x:c r="C7" s="139" t="str">
        <x:v>Nonnegative integer; ≤ CARROT_CAP</x:v>
      </x:c>
      <x:c r="D7" s="139"/>
      <x:c r="E7" s="139" t="str">
        <x:v>UNUSED_BEDS</x:v>
      </x:c>
      <x:c r="F7" s="224" t="n">
        <x:f>UNUSED_BEDS</x:f>
        <x:v>4</x:v>
      </x:c>
      <x:c r="G7" s="139"/>
      <x:c r="H7" s="139" t="str">
        <x:v>Carrot beds</x:v>
      </x:c>
      <x:c r="I7" s="225" t="n">
        <x:f>INDEX('Checks'!$J$46:$J$13716,MATCH(MAX('Checks'!$T$46:$T$13716),'Checks'!$T$46:$T$13716,0))</x:f>
        <x:v>20</x:v>
      </x:c>
      <x:c r="J7" s="226"/>
      <x:c r="K7" s="227"/>
    </x:row>
    <x:row r="8">
      <x:c r="A8" s="139" t="str">
        <x:v>MESCLUN_BEDS</x:v>
      </x:c>
      <x:c r="B8" s="223" t="n">
        <x:v>30</x:v>
      </x:c>
      <x:c r="C8" s="139" t="str">
        <x:v>Nonnegative integer; ≤ MESCLUN_CAP</x:v>
      </x:c>
      <x:c r="D8" s="139"/>
      <x:c r="E8" s="139" t="str">
        <x:v>TOTAL_LABOR</x:v>
      </x:c>
      <x:c r="F8" s="228" t="n">
        <x:f>TOTAL_LABOR</x:f>
        <x:v>5277.216114273885</x:v>
      </x:c>
      <x:c r="G8" s="139"/>
      <x:c r="H8" s="139" t="str">
        <x:v>Mesclun beds</x:v>
      </x:c>
      <x:c r="I8" s="225" t="n">
        <x:f>INDEX('Checks'!$K$46:$K$13716,MATCH(MAX('Checks'!$T$46:$T$13716),'Checks'!$T$46:$T$13716,0))</x:f>
        <x:v>30</x:v>
      </x:c>
      <x:c r="J8" s="226"/>
      <x:c r="K8" s="227"/>
    </x:row>
    <x:row r="9">
      <x:c r="A9" s="139"/>
      <x:c r="B9" s="139"/>
      <x:c r="C9" s="139"/>
      <x:c r="D9" s="139"/>
      <x:c r="E9" s="139" t="str">
        <x:v>TEMP_WORKERS</x:v>
      </x:c>
      <x:c r="F9" s="229" t="n">
        <x:f>TEMP_WORKERS</x:f>
        <x:v>3.164733412690198</x:v>
      </x:c>
      <x:c r="G9" s="139"/>
      <x:c r="H9" s="139" t="str">
        <x:v>Maximum profit</x:v>
      </x:c>
      <x:c r="I9" s="230" t="n">
        <x:f>MAX('Checks'!$T$46:$T$13716)</x:f>
        <x:v>42761.664682745046</x:v>
      </x:c>
      <x:c r="J9" s="226"/>
      <x:c r="K9" s="227"/>
    </x:row>
    <x:row r="10">
      <x:c r="A10" s="139"/>
      <x:c r="B10" s="139"/>
      <x:c r="C10" s="139"/>
      <x:c r="D10" s="139"/>
      <x:c r="E10" s="139" t="str">
        <x:v>TOTAL_REVENUE</x:v>
      </x:c>
      <x:c r="F10" s="231" t="n">
        <x:f>TOTAL_REVENUE</x:f>
        <x:v>210880</x:v>
      </x:c>
      <x:c r="G10" s="139"/>
      <x:c r="H10" s="139" t="str">
        <x:v>Temporary workers</x:v>
      </x:c>
      <x:c r="I10" s="232" t="n">
        <x:f>INDEX('Checks'!$N$46:$N$13716,MATCH(MAX('Checks'!$T$46:$T$13716),'Checks'!$T$46:$T$13716,0))</x:f>
        <x:v>3.164733412690198</x:v>
      </x:c>
      <x:c r="J10" s="226"/>
      <x:c r="K10" s="227"/>
    </x:row>
    <x:row r="11">
      <x:c r="A11" s="179" t="str">
        <x:v>Solver constraints</x:v>
      </x:c>
      <x:c r="B11" s="180"/>
      <x:c r="C11" s="181"/>
      <x:c r="D11" s="139"/>
      <x:c r="E11" s="139" t="str">
        <x:v>TOTAL_COST</x:v>
      </x:c>
      <x:c r="F11" s="231" t="n">
        <x:f>TOTAL_COST</x:f>
        <x:v>168118.33531725494</x:v>
      </x:c>
      <x:c r="G11" s="139"/>
      <x:c r="H11" s="139" t="str">
        <x:v>Comparison to tan cells</x:v>
      </x:c>
      <x:c r="I11" s="233" t="str">
        <x:f>IF(AND(I6=TOMATO_BEDS,I7=CARROT_BEDS,I8=MESCLUN_BEDS),"MATCHES YELLOW CELLS","COPY OPTIMUM TO YELLOW CELLS")</x:f>
        <x:v>MATCHES YELLOW CELLS</x:v>
      </x:c>
      <x:c r="J11" s="234"/>
      <x:c r="K11" s="235"/>
    </x:row>
    <x:row r="12">
      <x:c r="A12" s="139"/>
      <x:c r="B12" s="139"/>
      <x:c r="C12" s="139"/>
      <x:c r="D12" s="139"/>
      <x:c r="E12" s="139" t="str">
        <x:v>PROFIT</x:v>
      </x:c>
      <x:c r="F12" s="236" t="n">
        <x:f>PROFIT</x:f>
        <x:v>42761.66468274506</x:v>
      </x:c>
      <x:c r="G12" s="139"/>
      <x:c r="H12" s="139"/>
      <x:c r="I12" s="139"/>
      <x:c r="J12" s="139"/>
      <x:c r="K12" s="139"/>
    </x:row>
    <x:row r="13">
      <x:c r="A13" s="140" t="str">
        <x:v>Constraint</x:v>
      </x:c>
      <x:c r="B13" s="140" t="str">
        <x:v>Actual</x:v>
      </x:c>
      <x:c r="C13" s="140" t="str">
        <x:v>Limit</x:v>
      </x:c>
      <x:c r="D13" s="140" t="str">
        <x:v>Slack</x:v>
      </x:c>
      <x:c r="E13" s="140" t="str">
        <x:v>Status</x:v>
      </x:c>
      <x:c r="F13" s="140" t="str">
        <x:v>Solver entry</x:v>
      </x:c>
      <x:c r="G13" s="139"/>
      <x:c r="H13" s="139"/>
      <x:c r="I13" s="139"/>
      <x:c r="J13" s="139"/>
      <x:c r="K13" s="139"/>
    </x:row>
    <x:row r="14">
      <x:c r="A14" s="141" t="str">
        <x:v>Total beds</x:v>
      </x:c>
      <x:c r="B14" s="237" t="n">
        <x:f>TOTAL_BEDS</x:f>
        <x:v>60</x:v>
      </x:c>
      <x:c r="C14" s="238" t="n">
        <x:f>TOTAL_BED_CAP</x:f>
        <x:v>64</x:v>
      </x:c>
      <x:c r="D14" s="237" t="n">
        <x:f>C14-B14</x:f>
        <x:v>4</x:v>
      </x:c>
      <x:c r="E14" s="170" t="str">
        <x:f>IF(D14&gt;=0,"PASS","FAIL")</x:f>
        <x:v>PASS</x:v>
      </x:c>
      <x:c r="F14" s="141" t="str">
        <x:v>TOTAL_BEDS ≤ TOTAL_BED_CAP</x:v>
      </x:c>
      <x:c r="G14" s="139"/>
      <x:c r="H14" s="139"/>
      <x:c r="I14" s="139"/>
      <x:c r="J14" s="139"/>
      <x:c r="K14" s="139"/>
    </x:row>
    <x:row r="15">
      <x:c r="A15" s="143" t="str">
        <x:v>Tomato beds</x:v>
      </x:c>
      <x:c r="B15" s="182" t="n">
        <x:f>TOMATO_BEDS</x:f>
        <x:v>10</x:v>
      </x:c>
      <x:c r="C15" s="239" t="n">
        <x:f>TOMATO_CAP</x:f>
        <x:v>20</x:v>
      </x:c>
      <x:c r="D15" s="182" t="n">
        <x:f>C15-B15</x:f>
        <x:v>10</x:v>
      </x:c>
      <x:c r="E15" s="173" t="str">
        <x:f>IF(D15&gt;=0,"PASS","FAIL")</x:f>
        <x:v>PASS</x:v>
      </x:c>
      <x:c r="F15" s="143" t="str">
        <x:v>TOMATO_BEDS ≤ TOMATO_CAP</x:v>
      </x:c>
      <x:c r="G15" s="139"/>
      <x:c r="H15" s="139"/>
      <x:c r="I15" s="139"/>
      <x:c r="J15" s="139"/>
      <x:c r="K15" s="139"/>
    </x:row>
    <x:row r="16">
      <x:c r="A16" s="143" t="str">
        <x:v>Carrot beds</x:v>
      </x:c>
      <x:c r="B16" s="182" t="n">
        <x:f>CARROT_BEDS</x:f>
        <x:v>20</x:v>
      </x:c>
      <x:c r="C16" s="239" t="n">
        <x:f>CARROT_CAP</x:f>
        <x:v>20</x:v>
      </x:c>
      <x:c r="D16" s="182" t="n">
        <x:f>C16-B16</x:f>
        <x:v>0</x:v>
      </x:c>
      <x:c r="E16" s="173" t="str">
        <x:f>IF(D16&gt;=0,"PASS","FAIL")</x:f>
        <x:v>PASS</x:v>
      </x:c>
      <x:c r="F16" s="143" t="str">
        <x:v>CARROT_BEDS ≤ CARROT_CAP</x:v>
      </x:c>
      <x:c r="G16" s="139"/>
      <x:c r="H16" s="139"/>
      <x:c r="I16" s="139"/>
      <x:c r="J16" s="139"/>
      <x:c r="K16" s="139"/>
    </x:row>
    <x:row r="17">
      <x:c r="A17" s="143" t="str">
        <x:v>Mesclun beds</x:v>
      </x:c>
      <x:c r="B17" s="182" t="n">
        <x:f>MESCLUN_BEDS</x:f>
        <x:v>30</x:v>
      </x:c>
      <x:c r="C17" s="239" t="n">
        <x:f>MESCLUN_CAP</x:f>
        <x:v>30</x:v>
      </x:c>
      <x:c r="D17" s="182" t="n">
        <x:f>C17-B17</x:f>
        <x:v>0</x:v>
      </x:c>
      <x:c r="E17" s="173" t="str">
        <x:f>IF(D17&gt;=0,"PASS","FAIL")</x:f>
        <x:v>PASS</x:v>
      </x:c>
      <x:c r="F17" s="143" t="str">
        <x:v>MESCLUN_BEDS ≤ MESCLUN_CAP</x:v>
      </x:c>
      <x:c r="G17" s="139"/>
      <x:c r="H17" s="139"/>
      <x:c r="I17" s="139"/>
      <x:c r="J17" s="139"/>
      <x:c r="K17" s="139"/>
    </x:row>
    <x:row r="18">
      <x:c r="A18" s="149" t="str">
        <x:v>Temporary workers</x:v>
      </x:c>
      <x:c r="B18" s="188" t="n">
        <x:f>TEMP_WORKERS</x:f>
        <x:v>3.164733412690198</x:v>
      </x:c>
      <x:c r="C18" s="240" t="n">
        <x:f>TEMP_WORKER_CAP</x:f>
        <x:v>4</x:v>
      </x:c>
      <x:c r="D18" s="188" t="n">
        <x:f>C18-B18</x:f>
        <x:v>0.835266587309802</x:v>
      </x:c>
      <x:c r="E18" s="176" t="str">
        <x:f>IF(D18&gt;=0,"PASS","FAIL")</x:f>
        <x:v>PASS</x:v>
      </x:c>
      <x:c r="F18" s="149" t="str">
        <x:v>TEMP_WORKERS ≤ TEMP_WORKER_CAP</x:v>
      </x:c>
      <x:c r="G18" s="139"/>
      <x:c r="H18" s="139"/>
      <x:c r="I18" s="139"/>
      <x:c r="J18" s="139"/>
      <x:c r="K18" s="139"/>
    </x:row>
    <x:row r="19">
      <x:c r="A19" s="139"/>
      <x:c r="B19" s="139"/>
      <x:c r="C19" s="139"/>
      <x:c r="D19" s="139"/>
      <x:c r="E19" s="139"/>
      <x:c r="F19" s="139"/>
      <x:c r="G19" s="139"/>
      <x:c r="H19" s="139"/>
      <x:c r="I19" s="139"/>
      <x:c r="J19" s="139"/>
      <x:c r="K19" s="139"/>
    </x:row>
    <x:row r="20">
      <x:c r="A20" s="139"/>
      <x:c r="B20" s="139"/>
      <x:c r="C20" s="139"/>
      <x:c r="D20" s="139"/>
      <x:c r="E20" s="139"/>
      <x:c r="F20" s="139"/>
      <x:c r="G20" s="139"/>
      <x:c r="H20" s="139"/>
      <x:c r="I20" s="139"/>
      <x:c r="J20" s="139"/>
      <x:c r="K20" s="139"/>
    </x:row>
    <x:row r="21">
      <x:c r="A21" s="220" t="str">
        <x:v>Run from 0/0/0 and 20/0/0; if results differ, retain both and select the feasible result with higher profit.</x:v>
      </x:c>
      <x:c r="B21" s="220"/>
      <x:c r="C21" s="220"/>
      <x:c r="D21" s="220"/>
      <x:c r="E21" s="220"/>
      <x:c r="F21" s="220"/>
      <x:c r="G21" s="139"/>
      <x:c r="H21" s="139"/>
      <x:c r="I21" s="139"/>
      <x:c r="J21" s="139"/>
      <x:c r="K21" s="139"/>
    </x:row>
  </x:sheetData>
  <x:mergeCells>
    <x:mergeCell ref="A1:K1"/>
    <x:mergeCell ref="A3:F3"/>
    <x:mergeCell ref="H3:K3"/>
    <x:mergeCell ref="J5:K11"/>
    <x:mergeCell ref="A11:C11"/>
    <x:mergeCell ref="A21:F2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0" max="20" width="16" hidden="0" customWidth="1"/>
    <x:col min="1" max="1" width="31" hidden="0" customWidth="1"/>
    <x:col min="2" max="2" width="15" hidden="0" customWidth="1"/>
    <x:col min="3" max="3" width="15" hidden="0" customWidth="1"/>
    <x:col min="4" max="4" width="12" hidden="0" customWidth="1"/>
    <x:col min="5" max="5" width="14" hidden="0" customWidth="1"/>
    <x:col min="6" max="6" width="13" hidden="0" customWidth="1"/>
    <x:col min="7" max="7" width="34" hidden="0" customWidth="1"/>
  </x:cols>
  <x:sheetData>
    <x:row r="1" ht="28" customHeight="1">
      <x:c r="A1" s="137" t="str">
        <x:v>Checks — Acceptance Criteria and Solver Runs</x:v>
      </x:c>
      <x:c r="B1" s="138"/>
      <x:c r="C1" s="138"/>
      <x:c r="D1" s="138"/>
      <x:c r="E1" s="138"/>
      <x:c r="F1" s="138"/>
      <x:c r="G1" s="138"/>
      <x:c r="H1" s="139"/>
      <x:c r="I1" s="139"/>
      <x:c r="J1" s="139"/>
      <x:c r="K1" s="139"/>
      <x:c r="L1" s="139"/>
      <x:c r="M1" s="139"/>
      <x:c r="N1" s="139"/>
      <x:c r="O1" s="139"/>
      <x:c r="P1" s="139"/>
      <x:c r="Q1" s="139"/>
      <x:c r="R1" s="139"/>
      <x:c r="S1" s="139"/>
      <x:c r="T1" s="139"/>
    </x:row>
    <x:row r="2">
      <x:c r="A2" s="139"/>
      <x:c r="B2" s="139"/>
      <x:c r="C2" s="139"/>
      <x:c r="D2" s="139"/>
      <x:c r="E2" s="139"/>
      <x:c r="F2" s="139"/>
      <x:c r="G2" s="139"/>
      <x:c r="H2" s="139"/>
      <x:c r="I2" s="139"/>
      <x:c r="J2" s="139"/>
      <x:c r="K2" s="139"/>
      <x:c r="L2" s="139"/>
      <x:c r="M2" s="139"/>
      <x:c r="N2" s="139"/>
      <x:c r="O2" s="139"/>
      <x:c r="P2" s="139"/>
      <x:c r="Q2" s="139"/>
      <x:c r="R2" s="139"/>
      <x:c r="S2" s="139"/>
      <x:c r="T2" s="139"/>
    </x:row>
    <x:row r="3">
      <x:c r="A3" s="140" t="str">
        <x:v>Acceptance criterion</x:v>
      </x:c>
      <x:c r="B3" s="140" t="str">
        <x:v>Actual</x:v>
      </x:c>
      <x:c r="C3" s="140" t="str">
        <x:v>Expected</x:v>
      </x:c>
      <x:c r="D3" s="140" t="str">
        <x:v>Tolerance</x:v>
      </x:c>
      <x:c r="E3" s="140" t="str">
        <x:v>Variance</x:v>
      </x:c>
      <x:c r="F3" s="140" t="str">
        <x:v>Status</x:v>
      </x:c>
      <x:c r="G3" s="140" t="str">
        <x:v>What it catches</x:v>
      </x:c>
      <x:c r="H3" s="139"/>
      <x:c r="I3" s="139"/>
      <x:c r="J3" s="139"/>
      <x:c r="K3" s="139"/>
      <x:c r="L3" s="139"/>
      <x:c r="M3" s="139"/>
      <x:c r="N3" s="139"/>
      <x:c r="O3" s="139"/>
      <x:c r="P3" s="139"/>
      <x:c r="Q3" s="139"/>
      <x:c r="R3" s="139"/>
      <x:c r="S3" s="139"/>
      <x:c r="T3" s="139"/>
    </x:row>
    <x:row r="4">
      <x:c r="A4" s="141" t="str">
        <x:v>Tomato labor at q=1</x:v>
      </x:c>
      <x:c r="B4" s="172" t="n">
        <x:f>'Marginal Cost'!B7</x:f>
        <x:v>99.00000000000001</x:v>
      </x:c>
      <x:c r="C4" s="172" t="n">
        <x:v>99</x:v>
      </x:c>
      <x:c r="D4" s="172" t="n">
        <x:v>0.01</x:v>
      </x:c>
      <x:c r="E4" s="172" t="n">
        <x:f>ABS(B4-C4)</x:f>
        <x:v>1.4210854715202004e-14</x:v>
      </x:c>
      <x:c r="F4" s="170" t="str">
        <x:f>IF(E4&lt;=D4,"PASS","FAIL")</x:f>
        <x:v>PASS</x:v>
      </x:c>
      <x:c r="G4" s="141" t="str">
        <x:v>Labor exponent or hours error</x:v>
      </x:c>
      <x:c r="H4" s="139"/>
      <x:c r="I4" s="139"/>
      <x:c r="J4" s="139"/>
      <x:c r="K4" s="139"/>
      <x:c r="L4" s="139"/>
      <x:c r="M4" s="139"/>
      <x:c r="N4" s="139"/>
      <x:c r="O4" s="139"/>
      <x:c r="P4" s="139"/>
      <x:c r="Q4" s="139"/>
      <x:c r="R4" s="139"/>
      <x:c r="S4" s="139"/>
      <x:c r="T4" s="139"/>
    </x:row>
    <x:row r="5">
      <x:c r="A5" s="143" t="str">
        <x:v>Carrot labor at q=1</x:v>
      </x:c>
      <x:c r="B5" s="175" t="n">
        <x:f>'Marginal Cost'!I7</x:f>
        <x:v>30.749999999999996</x:v>
      </x:c>
      <x:c r="C5" s="175" t="n">
        <x:v>30.75</x:v>
      </x:c>
      <x:c r="D5" s="175" t="n">
        <x:v>0.01</x:v>
      </x:c>
      <x:c r="E5" s="175" t="n">
        <x:f>ABS(B5-C5)</x:f>
        <x:v>3.552713678800501e-15</x:v>
      </x:c>
      <x:c r="F5" s="173" t="str">
        <x:f>IF(E5&lt;=D5,"PASS","FAIL")</x:f>
        <x:v>PASS</x:v>
      </x:c>
      <x:c r="G5" s="143" t="str">
        <x:v>Tomato-hours-divided-by-three error</x:v>
      </x:c>
      <x:c r="H5" s="139"/>
      <x:c r="I5" s="139"/>
      <x:c r="J5" s="139"/>
      <x:c r="K5" s="139"/>
      <x:c r="L5" s="139"/>
      <x:c r="M5" s="139"/>
      <x:c r="N5" s="139"/>
      <x:c r="O5" s="139"/>
      <x:c r="P5" s="139"/>
      <x:c r="Q5" s="139"/>
      <x:c r="R5" s="139"/>
      <x:c r="S5" s="139"/>
      <x:c r="T5" s="139"/>
    </x:row>
    <x:row r="6">
      <x:c r="A6" s="143" t="str">
        <x:v>Mesclun labor at q=1</x:v>
      </x:c>
      <x:c r="B6" s="175" t="n">
        <x:f>'Marginal Cost'!P7</x:f>
        <x:v>45.5625</x:v>
      </x:c>
      <x:c r="C6" s="175" t="n">
        <x:v>45.56</x:v>
      </x:c>
      <x:c r="D6" s="175" t="n">
        <x:v>0.01</x:v>
      </x:c>
      <x:c r="E6" s="175" t="n">
        <x:f>ABS(B6-C6)</x:f>
        <x:v>0.0024999999999977263</x:v>
      </x:c>
      <x:c r="F6" s="173" t="str">
        <x:f>IF(E6&lt;=D6,"PASS","FAIL")</x:f>
        <x:v>PASS</x:v>
      </x:c>
      <x:c r="G6" s="143" t="str">
        <x:v>Labor exponent or hours error</x:v>
      </x:c>
      <x:c r="H6" s="139"/>
      <x:c r="I6" s="139"/>
      <x:c r="J6" s="139"/>
      <x:c r="K6" s="139"/>
      <x:c r="L6" s="139"/>
      <x:c r="M6" s="139"/>
      <x:c r="N6" s="139"/>
      <x:c r="O6" s="139"/>
      <x:c r="P6" s="139"/>
      <x:c r="Q6" s="139"/>
      <x:c r="R6" s="139"/>
      <x:c r="S6" s="139"/>
      <x:c r="T6" s="139"/>
    </x:row>
    <x:row r="7">
      <x:c r="A7" s="143" t="str">
        <x:v>Optimized tomato beds</x:v>
      </x:c>
      <x:c r="B7" s="175" t="n">
        <x:f>OPTIMAL_TOMATO_BEDS</x:f>
        <x:v>10</x:v>
      </x:c>
      <x:c r="C7" s="175" t="n">
        <x:v>10</x:v>
      </x:c>
      <x:c r="D7" s="175" t="n">
        <x:v>0</x:v>
      </x:c>
      <x:c r="E7" s="175" t="n">
        <x:f>ABS(B7-C7)</x:f>
        <x:v>0</x:v>
      </x:c>
      <x:c r="F7" s="173" t="str">
        <x:f>IF(E7&lt;=D7,"PASS","FAIL")</x:f>
        <x:v>PASS</x:v>
      </x:c>
      <x:c r="G7" s="143" t="str">
        <x:v>Incorrect formula-derived optimum</x:v>
      </x:c>
      <x:c r="H7" s="139"/>
      <x:c r="I7" s="139"/>
      <x:c r="J7" s="139"/>
      <x:c r="K7" s="139"/>
      <x:c r="L7" s="139"/>
      <x:c r="M7" s="139"/>
      <x:c r="N7" s="139"/>
      <x:c r="O7" s="139"/>
      <x:c r="P7" s="139"/>
      <x:c r="Q7" s="139"/>
      <x:c r="R7" s="139"/>
      <x:c r="S7" s="139"/>
      <x:c r="T7" s="139"/>
    </x:row>
    <x:row r="8">
      <x:c r="A8" s="143" t="str">
        <x:v>Optimized carrot beds</x:v>
      </x:c>
      <x:c r="B8" s="175" t="n">
        <x:f>OPTIMAL_CARROT_BEDS</x:f>
        <x:v>20</x:v>
      </x:c>
      <x:c r="C8" s="175" t="n">
        <x:v>20</x:v>
      </x:c>
      <x:c r="D8" s="175" t="n">
        <x:v>0</x:v>
      </x:c>
      <x:c r="E8" s="175" t="n">
        <x:f>ABS(B8-C8)</x:f>
        <x:v>0</x:v>
      </x:c>
      <x:c r="F8" s="173" t="str">
        <x:f>IF(E8&lt;=D8,"PASS","FAIL")</x:f>
        <x:v>PASS</x:v>
      </x:c>
      <x:c r="G8" s="143" t="str">
        <x:v>Incorrect formula-derived optimum</x:v>
      </x:c>
      <x:c r="H8" s="139"/>
      <x:c r="I8" s="139"/>
      <x:c r="J8" s="139"/>
      <x:c r="K8" s="139"/>
      <x:c r="L8" s="139"/>
      <x:c r="M8" s="139"/>
      <x:c r="N8" s="139"/>
      <x:c r="O8" s="139"/>
      <x:c r="P8" s="139"/>
      <x:c r="Q8" s="139"/>
      <x:c r="R8" s="139"/>
      <x:c r="S8" s="139"/>
      <x:c r="T8" s="139"/>
    </x:row>
    <x:row r="9">
      <x:c r="A9" s="143" t="str">
        <x:v>Optimized mesclun beds</x:v>
      </x:c>
      <x:c r="B9" s="175" t="n">
        <x:f>OPTIMAL_MESCLUN_BEDS</x:f>
        <x:v>30</x:v>
      </x:c>
      <x:c r="C9" s="175" t="n">
        <x:v>30</x:v>
      </x:c>
      <x:c r="D9" s="175" t="n">
        <x:v>0</x:v>
      </x:c>
      <x:c r="E9" s="175" t="n">
        <x:f>ABS(B9-C9)</x:f>
        <x:v>0</x:v>
      </x:c>
      <x:c r="F9" s="173" t="str">
        <x:f>IF(E9&lt;=D9,"PASS","FAIL")</x:f>
        <x:v>PASS</x:v>
      </x:c>
      <x:c r="G9" s="143" t="str">
        <x:v>Incorrect formula-derived optimum</x:v>
      </x:c>
      <x:c r="H9" s="139"/>
      <x:c r="I9" s="139"/>
      <x:c r="J9" s="139"/>
      <x:c r="K9" s="139"/>
      <x:c r="L9" s="139"/>
      <x:c r="M9" s="139"/>
      <x:c r="N9" s="139"/>
      <x:c r="O9" s="139"/>
      <x:c r="P9" s="139"/>
      <x:c r="Q9" s="139"/>
      <x:c r="R9" s="139"/>
      <x:c r="S9" s="139"/>
      <x:c r="T9" s="139"/>
    </x:row>
    <x:row r="10">
      <x:c r="A10" s="143" t="str">
        <x:v>Optimized profit</x:v>
      </x:c>
      <x:c r="B10" s="175" t="n">
        <x:f>OPTIMAL_PROFIT</x:f>
        <x:v>42761.664682745046</x:v>
      </x:c>
      <x:c r="C10" s="175" t="n">
        <x:v>42762</x:v>
      </x:c>
      <x:c r="D10" s="175" t="n">
        <x:v>1</x:v>
      </x:c>
      <x:c r="E10" s="175" t="n">
        <x:f>ABS(B10-C10)</x:f>
        <x:v>0.3353172549541341</x:v>
      </x:c>
      <x:c r="F10" s="173" t="str">
        <x:f>IF(E10&lt;=D10,"PASS","FAIL")</x:f>
        <x:v>PASS</x:v>
      </x:c>
      <x:c r="G10" s="143" t="str">
        <x:v>Objective calculation or published-check discrepancy</x:v>
      </x:c>
      <x:c r="H10" s="139"/>
      <x:c r="I10" s="139"/>
      <x:c r="J10" s="139"/>
      <x:c r="K10" s="139"/>
      <x:c r="L10" s="139"/>
      <x:c r="M10" s="139"/>
      <x:c r="N10" s="139"/>
      <x:c r="O10" s="139"/>
      <x:c r="P10" s="139"/>
      <x:c r="Q10" s="139"/>
      <x:c r="R10" s="139"/>
      <x:c r="S10" s="139"/>
      <x:c r="T10" s="139"/>
    </x:row>
    <x:row r="11">
      <x:c r="A11" s="143" t="str">
        <x:v>Temporary workers</x:v>
      </x:c>
      <x:c r="B11" s="175" t="n">
        <x:f>OPTIMAL_TEMP_WORKERS</x:f>
        <x:v>3.164733412690198</x:v>
      </x:c>
      <x:c r="C11" s="175" t="n">
        <x:v>3.16</x:v>
      </x:c>
      <x:c r="D11" s="175" t="n">
        <x:v>0.01</x:v>
      </x:c>
      <x:c r="E11" s="175" t="n">
        <x:f>ABS(B11-C11)</x:f>
        <x:v>0.004733412690197891</x:v>
      </x:c>
      <x:c r="F11" s="173" t="str">
        <x:f>IF(E11&lt;=D11,"PASS","FAIL")</x:f>
        <x:v>PASS</x:v>
      </x:c>
      <x:c r="G11" s="143" t="str">
        <x:v>Labor-capacity error</x:v>
      </x:c>
      <x:c r="H11" s="139"/>
      <x:c r="I11" s="139"/>
      <x:c r="J11" s="139"/>
      <x:c r="K11" s="139"/>
      <x:c r="L11" s="139"/>
      <x:c r="M11" s="139"/>
      <x:c r="N11" s="139"/>
      <x:c r="O11" s="139"/>
      <x:c r="P11" s="139"/>
      <x:c r="Q11" s="139"/>
      <x:c r="R11" s="139"/>
      <x:c r="S11" s="139"/>
      <x:c r="T11" s="139"/>
    </x:row>
    <x:row r="12">
      <x:c r="A12" s="143" t="str">
        <x:v>Tomato crossing</x:v>
      </x:c>
      <x:c r="B12" s="175" t="n">
        <x:f>'Marginal Cost'!B40</x:f>
        <x:v>10</x:v>
      </x:c>
      <x:c r="C12" s="175" t="n">
        <x:v>10</x:v>
      </x:c>
      <x:c r="D12" s="175" t="n">
        <x:v>0</x:v>
      </x:c>
      <x:c r="E12" s="175" t="n">
        <x:f>ABS(B12-C12)</x:f>
        <x:v>0</x:v>
      </x:c>
      <x:c r="F12" s="173" t="str">
        <x:f>IF(E12&lt;=D12,"PASS","FAIL")</x:f>
        <x:v>PASS</x:v>
      </x:c>
      <x:c r="G12" s="143" t="str">
        <x:v>Crossing-rule error</x:v>
      </x:c>
      <x:c r="H12" s="139"/>
      <x:c r="I12" s="139"/>
      <x:c r="J12" s="139"/>
      <x:c r="K12" s="139"/>
      <x:c r="L12" s="139"/>
      <x:c r="M12" s="139"/>
      <x:c r="N12" s="139"/>
      <x:c r="O12" s="139"/>
      <x:c r="P12" s="139"/>
      <x:c r="Q12" s="139"/>
      <x:c r="R12" s="139"/>
      <x:c r="S12" s="139"/>
      <x:c r="T12" s="139"/>
    </x:row>
    <x:row r="13">
      <x:c r="A13" s="143" t="str">
        <x:v>Carrot crossing</x:v>
      </x:c>
      <x:c r="B13" s="175" t="n">
        <x:f>'Marginal Cost'!B41</x:f>
        <x:v>10</x:v>
      </x:c>
      <x:c r="C13" s="175" t="n">
        <x:v>10</x:v>
      </x:c>
      <x:c r="D13" s="175" t="n">
        <x:v>0</x:v>
      </x:c>
      <x:c r="E13" s="175" t="n">
        <x:f>ABS(B13-C13)</x:f>
        <x:v>0</x:v>
      </x:c>
      <x:c r="F13" s="173" t="str">
        <x:f>IF(E13&lt;=D13,"PASS","FAIL")</x:f>
        <x:v>PASS</x:v>
      </x:c>
      <x:c r="G13" s="143" t="str">
        <x:v>Crossing-rule error</x:v>
      </x:c>
      <x:c r="H13" s="139"/>
      <x:c r="I13" s="139"/>
      <x:c r="J13" s="139"/>
      <x:c r="K13" s="139"/>
      <x:c r="L13" s="139"/>
      <x:c r="M13" s="139"/>
      <x:c r="N13" s="139"/>
      <x:c r="O13" s="139"/>
      <x:c r="P13" s="139"/>
      <x:c r="Q13" s="139"/>
      <x:c r="R13" s="139"/>
      <x:c r="S13" s="139"/>
      <x:c r="T13" s="139"/>
    </x:row>
    <x:row r="14">
      <x:c r="A14" s="143" t="str">
        <x:v>Mesclun crossing</x:v>
      </x:c>
      <x:c r="B14" s="175" t="n">
        <x:f>'Marginal Cost'!B42</x:f>
        <x:v>6</x:v>
      </x:c>
      <x:c r="C14" s="175" t="n">
        <x:v>6</x:v>
      </x:c>
      <x:c r="D14" s="175" t="n">
        <x:v>0</x:v>
      </x:c>
      <x:c r="E14" s="175" t="n">
        <x:f>ABS(B14-C14)</x:f>
        <x:v>0</x:v>
      </x:c>
      <x:c r="F14" s="173" t="str">
        <x:f>IF(E14&lt;=D14,"PASS","FAIL")</x:f>
        <x:v>PASS</x:v>
      </x:c>
      <x:c r="G14" s="143" t="str">
        <x:v>Crossing-rule error</x:v>
      </x:c>
      <x:c r="H14" s="139"/>
      <x:c r="I14" s="139"/>
      <x:c r="J14" s="139"/>
      <x:c r="K14" s="139"/>
      <x:c r="L14" s="139"/>
      <x:c r="M14" s="139"/>
      <x:c r="N14" s="139"/>
      <x:c r="O14" s="139"/>
      <x:c r="P14" s="139"/>
      <x:c r="Q14" s="139"/>
      <x:c r="R14" s="139"/>
      <x:c r="S14" s="139"/>
      <x:c r="T14" s="139"/>
    </x:row>
    <x:row r="15">
      <x:c r="A15" s="143" t="str">
        <x:v>Tomato MC at bed 10</x:v>
      </x:c>
      <x:c r="B15" s="175" t="n">
        <x:f>'Marginal Cost'!E16</x:f>
        <x:v>8248.586534375005</x:v>
      </x:c>
      <x:c r="C15" s="175" t="n">
        <x:v>8249</x:v>
      </x:c>
      <x:c r="D15" s="175" t="n">
        <x:v>1</x:v>
      </x:c>
      <x:c r="E15" s="175" t="n">
        <x:f>ABS(B15-C15)</x:f>
        <x:v>0.4134656249952968</x:v>
      </x:c>
      <x:c r="F15" s="173" t="str">
        <x:f>IF(E15&lt;=D15,"PASS","FAIL")</x:f>
        <x:v>PASS</x:v>
      </x:c>
      <x:c r="G15" s="143" t="str">
        <x:v>Marginal-cost schedule error</x:v>
      </x:c>
      <x:c r="H15" s="139"/>
      <x:c r="I15" s="139"/>
      <x:c r="J15" s="139"/>
      <x:c r="K15" s="139"/>
      <x:c r="L15" s="139"/>
      <x:c r="M15" s="139"/>
      <x:c r="N15" s="139"/>
      <x:c r="O15" s="139"/>
      <x:c r="P15" s="139"/>
      <x:c r="Q15" s="139"/>
      <x:c r="R15" s="139"/>
      <x:c r="S15" s="139"/>
      <x:c r="T15" s="139"/>
    </x:row>
    <x:row r="16">
      <x:c r="A16" s="143" t="str">
        <x:v>Tomato MC at bed 11</x:v>
      </x:c>
      <x:c r="B16" s="175" t="n">
        <x:f>'Marginal Cost'!E17</x:f>
        <x:v>9390.717447203126</x:v>
      </x:c>
      <x:c r="C16" s="175" t="n">
        <x:v>9391</x:v>
      </x:c>
      <x:c r="D16" s="175" t="n">
        <x:v>1</x:v>
      </x:c>
      <x:c r="E16" s="175" t="n">
        <x:f>ABS(B16-C16)</x:f>
        <x:v>0.28255279687436996</x:v>
      </x:c>
      <x:c r="F16" s="173" t="str">
        <x:f>IF(E16&lt;=D16,"PASS","FAIL")</x:f>
        <x:v>PASS</x:v>
      </x:c>
      <x:c r="G16" s="143" t="str">
        <x:v>Marginal-cost schedule error</x:v>
      </x:c>
      <x:c r="H16" s="139"/>
      <x:c r="I16" s="139"/>
      <x:c r="J16" s="139"/>
      <x:c r="K16" s="139"/>
      <x:c r="L16" s="139"/>
      <x:c r="M16" s="139"/>
      <x:c r="N16" s="139"/>
      <x:c r="O16" s="139"/>
      <x:c r="P16" s="139"/>
      <x:c r="Q16" s="139"/>
      <x:c r="R16" s="139"/>
      <x:c r="S16" s="139"/>
      <x:c r="T16" s="139"/>
    </x:row>
    <x:row r="17">
      <x:c r="A17" s="149" t="str">
        <x:v>Crop labor allocation</x:v>
      </x:c>
      <x:c r="B17" s="178" t="n">
        <x:f>ABS(SUM('Cost Structure'!E4:E6)-LABOR_COST)</x:f>
        <x:v>1.4551915228366852e-11</x:v>
      </x:c>
      <x:c r="C17" s="178" t="n">
        <x:v>0</x:v>
      </x:c>
      <x:c r="D17" s="178" t="n">
        <x:v>0.01</x:v>
      </x:c>
      <x:c r="E17" s="178" t="n">
        <x:f>ABS(B17-C17)</x:f>
        <x:v>1.4551915228366852e-11</x:v>
      </x:c>
      <x:c r="F17" s="176" t="str">
        <x:f>IF(E17&lt;=D17,"PASS","FAIL")</x:f>
        <x:v>PASS</x:v>
      </x:c>
      <x:c r="G17" s="149" t="str">
        <x:v>Crop allocations do not reconcile</x:v>
      </x:c>
      <x:c r="H17" s="139"/>
      <x:c r="I17" s="139"/>
      <x:c r="J17" s="139"/>
      <x:c r="K17" s="139"/>
      <x:c r="L17" s="139"/>
      <x:c r="M17" s="139"/>
      <x:c r="N17" s="139"/>
      <x:c r="O17" s="139"/>
      <x:c r="P17" s="139"/>
      <x:c r="Q17" s="139"/>
      <x:c r="R17" s="139"/>
      <x:c r="S17" s="139"/>
      <x:c r="T17" s="139"/>
    </x:row>
    <x:row r="18">
      <x:c r="A18" s="139"/>
      <x:c r="B18" s="139"/>
      <x:c r="C18" s="139"/>
      <x:c r="D18" s="139"/>
      <x:c r="E18" s="139"/>
      <x:c r="F18" s="139"/>
      <x:c r="G18" s="139"/>
      <x:c r="H18" s="139"/>
      <x:c r="I18" s="139"/>
      <x:c r="J18" s="139"/>
      <x:c r="K18" s="139"/>
      <x:c r="L18" s="139"/>
      <x:c r="M18" s="139"/>
      <x:c r="N18" s="139"/>
      <x:c r="O18" s="139"/>
      <x:c r="P18" s="139"/>
      <x:c r="Q18" s="139"/>
      <x:c r="R18" s="139"/>
      <x:c r="S18" s="139"/>
      <x:c r="T18" s="139"/>
    </x:row>
    <x:row r="19">
      <x:c r="A19" s="139"/>
      <x:c r="B19" s="139"/>
      <x:c r="C19" s="139"/>
      <x:c r="D19" s="139"/>
      <x:c r="E19" s="139"/>
      <x:c r="F19" s="139"/>
      <x:c r="G19" s="139"/>
      <x:c r="H19" s="139"/>
      <x:c r="I19" s="139"/>
      <x:c r="J19" s="139"/>
      <x:c r="K19" s="139"/>
      <x:c r="L19" s="139"/>
      <x:c r="M19" s="139"/>
      <x:c r="N19" s="139"/>
      <x:c r="O19" s="139"/>
      <x:c r="P19" s="139"/>
      <x:c r="Q19" s="139"/>
      <x:c r="R19" s="139"/>
      <x:c r="S19" s="139"/>
      <x:c r="T19" s="139"/>
    </x:row>
    <x:row r="20">
      <x:c r="A20" s="179" t="str">
        <x:v>Constraint checks (actual, limit, slack, and status are formulas)</x:v>
      </x:c>
      <x:c r="B20" s="180"/>
      <x:c r="C20" s="180"/>
      <x:c r="D20" s="180"/>
      <x:c r="E20" s="180"/>
      <x:c r="F20" s="180"/>
      <x:c r="G20" s="181"/>
      <x:c r="H20" s="139"/>
      <x:c r="I20" s="139"/>
      <x:c r="J20" s="139"/>
      <x:c r="K20" s="139"/>
      <x:c r="L20" s="139"/>
      <x:c r="M20" s="139"/>
      <x:c r="N20" s="139"/>
      <x:c r="O20" s="139"/>
      <x:c r="P20" s="139"/>
      <x:c r="Q20" s="139"/>
      <x:c r="R20" s="139"/>
      <x:c r="S20" s="139"/>
      <x:c r="T20" s="139"/>
    </x:row>
    <x:row r="21">
      <x:c r="A21" s="139"/>
      <x:c r="B21" s="139"/>
      <x:c r="C21" s="139"/>
      <x:c r="D21" s="139"/>
      <x:c r="E21" s="139"/>
      <x:c r="F21" s="139"/>
      <x:c r="G21" s="139"/>
      <x:c r="H21" s="139"/>
      <x:c r="I21" s="139"/>
      <x:c r="J21" s="139"/>
      <x:c r="K21" s="139"/>
      <x:c r="L21" s="139"/>
      <x:c r="M21" s="139"/>
      <x:c r="N21" s="139"/>
      <x:c r="O21" s="139"/>
      <x:c r="P21" s="139"/>
      <x:c r="Q21" s="139"/>
      <x:c r="R21" s="139"/>
      <x:c r="S21" s="139"/>
      <x:c r="T21" s="139"/>
    </x:row>
    <x:row r="22">
      <x:c r="A22" s="140" t="str">
        <x:v>Constraint</x:v>
      </x:c>
      <x:c r="B22" s="140" t="str">
        <x:v>Actual</x:v>
      </x:c>
      <x:c r="C22" s="140" t="str">
        <x:v>Limit</x:v>
      </x:c>
      <x:c r="D22" s="140" t="str">
        <x:v>Slack</x:v>
      </x:c>
      <x:c r="E22" s="140" t="str">
        <x:v>Status</x:v>
      </x:c>
      <x:c r="F22" s="139"/>
      <x:c r="G22" s="139"/>
      <x:c r="H22" s="139"/>
      <x:c r="I22" s="139"/>
      <x:c r="J22" s="139"/>
      <x:c r="K22" s="139"/>
      <x:c r="L22" s="139"/>
      <x:c r="M22" s="139"/>
      <x:c r="N22" s="139"/>
      <x:c r="O22" s="139"/>
      <x:c r="P22" s="139"/>
      <x:c r="Q22" s="139"/>
      <x:c r="R22" s="139"/>
      <x:c r="S22" s="139"/>
      <x:c r="T22" s="139"/>
    </x:row>
    <x:row r="23">
      <x:c r="A23" s="255" t="str">
        <x:f>'Optimization'!A14</x:f>
        <x:v>Total beds</x:v>
      </x:c>
      <x:c r="B23" s="255" t="n">
        <x:f>'Optimization'!B14</x:f>
        <x:v>60</x:v>
      </x:c>
      <x:c r="C23" s="256" t="n">
        <x:f>'Optimization'!C14</x:f>
        <x:v>64</x:v>
      </x:c>
      <x:c r="D23" s="255" t="n">
        <x:f>'Optimization'!D14</x:f>
        <x:v>4</x:v>
      </x:c>
      <x:c r="E23" s="255" t="str">
        <x:f>'Optimization'!E14</x:f>
        <x:v>PASS</x:v>
      </x:c>
      <x:c r="F23" s="139"/>
      <x:c r="G23" s="139"/>
      <x:c r="H23" s="139"/>
      <x:c r="I23" s="139"/>
      <x:c r="J23" s="139"/>
      <x:c r="K23" s="139"/>
      <x:c r="L23" s="139"/>
      <x:c r="M23" s="139"/>
      <x:c r="N23" s="139"/>
      <x:c r="O23" s="139"/>
      <x:c r="P23" s="139"/>
      <x:c r="Q23" s="139"/>
      <x:c r="R23" s="139"/>
      <x:c r="S23" s="139"/>
      <x:c r="T23" s="139"/>
    </x:row>
    <x:row r="24">
      <x:c r="A24" s="255" t="str">
        <x:f>'Optimization'!A15</x:f>
        <x:v>Tomato beds</x:v>
      </x:c>
      <x:c r="B24" s="255" t="n">
        <x:f>'Optimization'!B15</x:f>
        <x:v>10</x:v>
      </x:c>
      <x:c r="C24" s="256" t="n">
        <x:f>'Optimization'!C15</x:f>
        <x:v>20</x:v>
      </x:c>
      <x:c r="D24" s="255" t="n">
        <x:f>'Optimization'!D15</x:f>
        <x:v>10</x:v>
      </x:c>
      <x:c r="E24" s="255" t="str">
        <x:f>'Optimization'!E15</x:f>
        <x:v>PASS</x:v>
      </x:c>
      <x:c r="F24" s="139"/>
      <x:c r="G24" s="139"/>
      <x:c r="H24" s="139"/>
      <x:c r="I24" s="139"/>
      <x:c r="J24" s="139"/>
      <x:c r="K24" s="139"/>
      <x:c r="L24" s="139"/>
      <x:c r="M24" s="139"/>
      <x:c r="N24" s="139"/>
      <x:c r="O24" s="139"/>
      <x:c r="P24" s="139"/>
      <x:c r="Q24" s="139"/>
      <x:c r="R24" s="139"/>
      <x:c r="S24" s="139"/>
      <x:c r="T24" s="139"/>
    </x:row>
    <x:row r="25">
      <x:c r="A25" s="255" t="str">
        <x:f>'Optimization'!A16</x:f>
        <x:v>Carrot beds</x:v>
      </x:c>
      <x:c r="B25" s="255" t="n">
        <x:f>'Optimization'!B16</x:f>
        <x:v>20</x:v>
      </x:c>
      <x:c r="C25" s="256" t="n">
        <x:f>'Optimization'!C16</x:f>
        <x:v>20</x:v>
      </x:c>
      <x:c r="D25" s="255" t="n">
        <x:f>'Optimization'!D16</x:f>
        <x:v>0</x:v>
      </x:c>
      <x:c r="E25" s="255" t="str">
        <x:f>'Optimization'!E16</x:f>
        <x:v>PASS</x:v>
      </x:c>
      <x:c r="F25" s="139"/>
      <x:c r="G25" s="139"/>
      <x:c r="H25" s="139"/>
      <x:c r="I25" s="139"/>
      <x:c r="J25" s="139"/>
      <x:c r="K25" s="139"/>
      <x:c r="L25" s="139"/>
      <x:c r="M25" s="139"/>
      <x:c r="N25" s="139"/>
      <x:c r="O25" s="139"/>
      <x:c r="P25" s="139"/>
      <x:c r="Q25" s="139"/>
      <x:c r="R25" s="139"/>
      <x:c r="S25" s="139"/>
      <x:c r="T25" s="139"/>
    </x:row>
    <x:row r="26">
      <x:c r="A26" s="255" t="str">
        <x:f>'Optimization'!A17</x:f>
        <x:v>Mesclun beds</x:v>
      </x:c>
      <x:c r="B26" s="255" t="n">
        <x:f>'Optimization'!B17</x:f>
        <x:v>30</x:v>
      </x:c>
      <x:c r="C26" s="256" t="n">
        <x:f>'Optimization'!C17</x:f>
        <x:v>30</x:v>
      </x:c>
      <x:c r="D26" s="255" t="n">
        <x:f>'Optimization'!D17</x:f>
        <x:v>0</x:v>
      </x:c>
      <x:c r="E26" s="255" t="str">
        <x:f>'Optimization'!E17</x:f>
        <x:v>PASS</x:v>
      </x:c>
      <x:c r="F26" s="139"/>
      <x:c r="G26" s="139"/>
      <x:c r="H26" s="139"/>
      <x:c r="I26" s="139"/>
      <x:c r="J26" s="139"/>
      <x:c r="K26" s="139"/>
      <x:c r="L26" s="139"/>
      <x:c r="M26" s="139"/>
      <x:c r="N26" s="139"/>
      <x:c r="O26" s="139"/>
      <x:c r="P26" s="139"/>
      <x:c r="Q26" s="139"/>
      <x:c r="R26" s="139"/>
      <x:c r="S26" s="139"/>
      <x:c r="T26" s="139"/>
    </x:row>
    <x:row r="27">
      <x:c r="A27" s="255" t="str">
        <x:f>'Optimization'!A18</x:f>
        <x:v>Temporary workers</x:v>
      </x:c>
      <x:c r="B27" s="255" t="n">
        <x:f>'Optimization'!B18</x:f>
        <x:v>3.164733412690198</x:v>
      </x:c>
      <x:c r="C27" s="256" t="n">
        <x:f>'Optimization'!C18</x:f>
        <x:v>4</x:v>
      </x:c>
      <x:c r="D27" s="255" t="n">
        <x:f>'Optimization'!D18</x:f>
        <x:v>0.835266587309802</x:v>
      </x:c>
      <x:c r="E27" s="255" t="str">
        <x:f>'Optimization'!E18</x:f>
        <x:v>PASS</x:v>
      </x:c>
      <x:c r="F27" s="139"/>
      <x:c r="G27" s="139"/>
      <x:c r="H27" s="139"/>
      <x:c r="I27" s="139"/>
      <x:c r="J27" s="139"/>
      <x:c r="K27" s="139"/>
      <x:c r="L27" s="139"/>
      <x:c r="M27" s="139"/>
      <x:c r="N27" s="139"/>
      <x:c r="O27" s="139"/>
      <x:c r="P27" s="139"/>
      <x:c r="Q27" s="139"/>
      <x:c r="R27" s="139"/>
      <x:c r="S27" s="139"/>
      <x:c r="T27" s="139"/>
    </x:row>
    <x:row r="28">
      <x:c r="A28" s="139"/>
      <x:c r="B28" s="139"/>
      <x:c r="C28" s="139"/>
      <x:c r="D28" s="139"/>
      <x:c r="E28" s="139"/>
      <x:c r="F28" s="139"/>
      <x:c r="G28" s="139"/>
      <x:c r="H28" s="139"/>
      <x:c r="I28" s="139"/>
      <x:c r="J28" s="139"/>
      <x:c r="K28" s="139"/>
      <x:c r="L28" s="139"/>
      <x:c r="M28" s="139"/>
      <x:c r="N28" s="139"/>
      <x:c r="O28" s="139"/>
      <x:c r="P28" s="139"/>
      <x:c r="Q28" s="139"/>
      <x:c r="R28" s="139"/>
      <x:c r="S28" s="139"/>
      <x:c r="T28" s="139"/>
    </x:row>
    <x:row r="29">
      <x:c r="A29" s="139"/>
      <x:c r="B29" s="139"/>
      <x:c r="C29" s="139"/>
      <x:c r="D29" s="139"/>
      <x:c r="E29" s="139"/>
      <x:c r="F29" s="139"/>
      <x:c r="G29" s="139"/>
      <x:c r="H29" s="139"/>
      <x:c r="I29" s="139"/>
      <x:c r="J29" s="139"/>
      <x:c r="K29" s="139"/>
      <x:c r="L29" s="139"/>
      <x:c r="M29" s="139"/>
      <x:c r="N29" s="139"/>
      <x:c r="O29" s="139"/>
      <x:c r="P29" s="139"/>
      <x:c r="Q29" s="139"/>
      <x:c r="R29" s="139"/>
      <x:c r="S29" s="139"/>
      <x:c r="T29" s="139"/>
    </x:row>
    <x:row r="30">
      <x:c r="A30" s="179" t="str">
        <x:v>Solver starting-point results</x:v>
      </x:c>
      <x:c r="B30" s="180"/>
      <x:c r="C30" s="180"/>
      <x:c r="D30" s="180"/>
      <x:c r="E30" s="180"/>
      <x:c r="F30" s="180"/>
      <x:c r="G30" s="181"/>
      <x:c r="H30" s="139"/>
      <x:c r="I30" s="139"/>
      <x:c r="J30" s="139"/>
      <x:c r="K30" s="139"/>
      <x:c r="L30" s="139"/>
      <x:c r="M30" s="139"/>
      <x:c r="N30" s="139"/>
      <x:c r="O30" s="139"/>
      <x:c r="P30" s="139"/>
      <x:c r="Q30" s="139"/>
      <x:c r="R30" s="139"/>
      <x:c r="S30" s="139"/>
      <x:c r="T30" s="139"/>
    </x:row>
    <x:row r="31">
      <x:c r="A31" s="139"/>
      <x:c r="B31" s="139"/>
      <x:c r="C31" s="139"/>
      <x:c r="D31" s="139"/>
      <x:c r="E31" s="139"/>
      <x:c r="F31" s="139"/>
      <x:c r="G31" s="139"/>
      <x:c r="H31" s="139"/>
      <x:c r="I31" s="139"/>
      <x:c r="J31" s="139"/>
      <x:c r="K31" s="139"/>
      <x:c r="L31" s="139"/>
      <x:c r="M31" s="139"/>
      <x:c r="N31" s="139"/>
      <x:c r="O31" s="139"/>
      <x:c r="P31" s="139"/>
      <x:c r="Q31" s="139"/>
      <x:c r="R31" s="139"/>
      <x:c r="S31" s="139"/>
      <x:c r="T31" s="139"/>
    </x:row>
    <x:row r="32">
      <x:c r="A32" s="140" t="str">
        <x:v>Start</x:v>
      </x:c>
      <x:c r="B32" s="140" t="str">
        <x:v>Tomato result</x:v>
      </x:c>
      <x:c r="C32" s="140" t="str">
        <x:v>Carrot result</x:v>
      </x:c>
      <x:c r="D32" s="140" t="str">
        <x:v>Mesclun result</x:v>
      </x:c>
      <x:c r="E32" s="140" t="str">
        <x:v>Profit</x:v>
      </x:c>
      <x:c r="F32" s="140" t="str">
        <x:v>Feasible</x:v>
      </x:c>
      <x:c r="G32" s="140" t="str">
        <x:v>Selected</x:v>
      </x:c>
      <x:c r="H32" s="139"/>
      <x:c r="I32" s="139"/>
      <x:c r="J32" s="139"/>
      <x:c r="K32" s="139"/>
      <x:c r="L32" s="139"/>
      <x:c r="M32" s="139"/>
      <x:c r="N32" s="139"/>
      <x:c r="O32" s="139"/>
      <x:c r="P32" s="139"/>
      <x:c r="Q32" s="139"/>
      <x:c r="R32" s="139"/>
      <x:c r="S32" s="139"/>
      <x:c r="T32" s="139"/>
    </x:row>
    <x:row r="33">
      <x:c r="A33" s="139" t="str">
        <x:v>0/0/0</x:v>
      </x:c>
      <x:c r="B33" s="139" t="n">
        <x:f>TOMATO_BEDS</x:f>
        <x:v>10</x:v>
      </x:c>
      <x:c r="C33" s="139" t="n">
        <x:f>CARROT_BEDS</x:f>
        <x:v>20</x:v>
      </x:c>
      <x:c r="D33" s="139" t="n">
        <x:f>MESCLUN_BEDS</x:f>
        <x:v>30</x:v>
      </x:c>
      <x:c r="E33" s="257" t="n">
        <x:f>PROFIT</x:f>
        <x:v>42761.66468274506</x:v>
      </x:c>
      <x:c r="F33" s="139" t="str">
        <x:f>IF(COUNTIF(E23:E27,"FAIL")=0,"YES","NO")</x:f>
        <x:v>YES</x:v>
      </x:c>
      <x:c r="G33" s="139" t="str">
        <x:f>IF(AND(F33="YES",E33=MAX(E33:E34)),"SELECTED","")</x:f>
        <x:v>SELECTED</x:v>
      </x:c>
      <x:c r="H33" s="139"/>
      <x:c r="I33" s="139"/>
      <x:c r="J33" s="139"/>
      <x:c r="K33" s="139"/>
      <x:c r="L33" s="139"/>
      <x:c r="M33" s="139"/>
      <x:c r="N33" s="139"/>
      <x:c r="O33" s="139"/>
      <x:c r="P33" s="139"/>
      <x:c r="Q33" s="139"/>
      <x:c r="R33" s="139"/>
      <x:c r="S33" s="139"/>
      <x:c r="T33" s="139"/>
    </x:row>
    <x:row r="34">
      <x:c r="A34" s="139" t="str">
        <x:v>20/0/0</x:v>
      </x:c>
      <x:c r="B34" s="139" t="n">
        <x:f>TOMATO_BEDS</x:f>
        <x:v>10</x:v>
      </x:c>
      <x:c r="C34" s="139" t="n">
        <x:f>CARROT_BEDS</x:f>
        <x:v>20</x:v>
      </x:c>
      <x:c r="D34" s="139" t="n">
        <x:f>MESCLUN_BEDS</x:f>
        <x:v>30</x:v>
      </x:c>
      <x:c r="E34" s="257" t="n">
        <x:f>PROFIT</x:f>
        <x:v>42761.66468274506</x:v>
      </x:c>
      <x:c r="F34" s="139" t="str">
        <x:f>IF(COUNTIF(E23:E27,"FAIL")=0,"YES","NO")</x:f>
        <x:v>YES</x:v>
      </x:c>
      <x:c r="G34" s="139" t="str">
        <x:f>IF(AND(F34="YES",E34=MAX(E33:E34),G33&lt;&gt;"SELECTED"),"SELECTED","")</x:f>
      </x:c>
      <x:c r="H34" s="139"/>
      <x:c r="I34" s="139"/>
      <x:c r="J34" s="139"/>
      <x:c r="K34" s="139"/>
      <x:c r="L34" s="139"/>
      <x:c r="M34" s="139"/>
      <x:c r="N34" s="139"/>
      <x:c r="O34" s="139"/>
      <x:c r="P34" s="139"/>
      <x:c r="Q34" s="139"/>
      <x:c r="R34" s="139"/>
      <x:c r="S34" s="139"/>
      <x:c r="T34" s="139"/>
    </x:row>
    <x:row r="35">
      <x:c r="A35" s="139"/>
      <x:c r="B35" s="139"/>
      <x:c r="C35" s="139"/>
      <x:c r="D35" s="139"/>
      <x:c r="E35" s="139"/>
      <x:c r="F35" s="139"/>
      <x:c r="G35" s="139"/>
      <x:c r="H35" s="139"/>
      <x:c r="I35" s="139"/>
      <x:c r="J35" s="139"/>
      <x:c r="K35" s="139"/>
      <x:c r="L35" s="139"/>
      <x:c r="M35" s="139"/>
      <x:c r="N35" s="139"/>
      <x:c r="O35" s="139"/>
      <x:c r="P35" s="139"/>
      <x:c r="Q35" s="139"/>
      <x:c r="R35" s="139"/>
      <x:c r="S35" s="139"/>
      <x:c r="T35" s="139"/>
    </x:row>
    <x:row r="36">
      <x:c r="A36" s="139"/>
      <x:c r="B36" s="139"/>
      <x:c r="C36" s="139"/>
      <x:c r="D36" s="139"/>
      <x:c r="E36" s="139"/>
      <x:c r="F36" s="139"/>
      <x:c r="G36" s="139"/>
      <x:c r="H36" s="139"/>
      <x:c r="I36" s="139"/>
      <x:c r="J36" s="139"/>
      <x:c r="K36" s="139"/>
      <x:c r="L36" s="139"/>
      <x:c r="M36" s="139"/>
      <x:c r="N36" s="139"/>
      <x:c r="O36" s="139"/>
      <x:c r="P36" s="139"/>
      <x:c r="Q36" s="139"/>
      <x:c r="R36" s="139"/>
      <x:c r="S36" s="139"/>
      <x:c r="T36" s="139"/>
    </x:row>
    <x:row r="37">
      <x:c r="A37" s="258" t="str">
        <x:v>Overall acceptance status</x:v>
      </x:c>
      <x:c r="B37" s="259" t="str">
        <x:f>IF(COUNTIF(F4:F17,"FAIL")+COUNTIF(E23:E27,"FAIL")=0,"PASS","FAIL")</x:f>
        <x:v>PASS</x:v>
      </x:c>
      <x:c r="C37" s="139"/>
      <x:c r="D37" s="139"/>
      <x:c r="E37" s="139"/>
      <x:c r="F37" s="139"/>
      <x:c r="G37" s="139"/>
      <x:c r="H37" s="139"/>
      <x:c r="I37" s="139"/>
      <x:c r="J37" s="139"/>
      <x:c r="K37" s="139"/>
      <x:c r="L37" s="139"/>
      <x:c r="M37" s="139"/>
      <x:c r="N37" s="139"/>
      <x:c r="O37" s="139"/>
      <x:c r="P37" s="139"/>
      <x:c r="Q37" s="139"/>
      <x:c r="R37" s="139"/>
      <x:c r="S37" s="139"/>
      <x:c r="T37" s="139"/>
    </x:row>
    <x:row r="38">
      <x:c r="A38" s="139"/>
      <x:c r="B38" s="139"/>
      <x:c r="C38" s="139"/>
      <x:c r="D38" s="139"/>
      <x:c r="E38" s="139"/>
      <x:c r="F38" s="139"/>
      <x:c r="G38" s="139"/>
      <x:c r="H38" s="139"/>
      <x:c r="I38" s="139"/>
      <x:c r="J38" s="139"/>
      <x:c r="K38" s="139"/>
      <x:c r="L38" s="139"/>
      <x:c r="M38" s="139"/>
      <x:c r="N38" s="139"/>
      <x:c r="O38" s="139"/>
      <x:c r="P38" s="139"/>
      <x:c r="Q38" s="139"/>
      <x:c r="R38" s="139"/>
      <x:c r="S38" s="139"/>
      <x:c r="T38" s="139"/>
    </x:row>
    <x:row r="39">
      <x:c r="A39" s="179" t="str">
        <x:v>Audit finding — rounded-input precision corrected</x:v>
      </x:c>
      <x:c r="B39" s="180"/>
      <x:c r="C39" s="180"/>
      <x:c r="D39" s="180"/>
      <x:c r="E39" s="180"/>
      <x:c r="F39" s="180"/>
      <x:c r="G39" s="181"/>
      <x:c r="H39" s="139"/>
      <x:c r="I39" s="139"/>
      <x:c r="J39" s="139"/>
      <x:c r="K39" s="139"/>
      <x:c r="L39" s="139"/>
      <x:c r="M39" s="139"/>
      <x:c r="N39" s="139"/>
      <x:c r="O39" s="139"/>
      <x:c r="P39" s="139"/>
      <x:c r="Q39" s="139"/>
      <x:c r="R39" s="139"/>
      <x:c r="S39" s="139"/>
      <x:c r="T39" s="139"/>
    </x:row>
    <x:row r="40" ht="28" customHeight="1">
      <x:c r="A40" s="260" t="str">
        <x:v>The first build treated displayed rounded values as exact. The workbook now derives hourly wages from seasonal salaries and derives carrot labor as TOMATO_HOURS ÷ 3, as the case specifies.</x:v>
      </x:c>
      <x:c r="B40" s="261"/>
      <x:c r="C40" s="261"/>
      <x:c r="D40" s="261"/>
      <x:c r="E40" s="261"/>
      <x:c r="F40" s="261"/>
      <x:c r="G40" s="262"/>
      <x:c r="H40" s="139"/>
      <x:c r="I40" s="139"/>
      <x:c r="J40" s="139"/>
      <x:c r="K40" s="139"/>
      <x:c r="L40" s="139"/>
      <x:c r="M40" s="139"/>
      <x:c r="N40" s="139"/>
      <x:c r="O40" s="139"/>
      <x:c r="P40" s="139"/>
      <x:c r="Q40" s="139"/>
      <x:c r="R40" s="139"/>
      <x:c r="S40" s="139"/>
      <x:c r="T40" s="139"/>
    </x:row>
    <x:row r="41" ht="28" customHeight="1">
      <x:c r="A41" s="263" t="str">
        <x:v>At 10/20/30, the corrected precision reproduces approximately $104,118 in labor cost and $42,762 in profit. The earlier carrot-price adjustment theory was rejected as a compensating error.</x:v>
      </x:c>
      <x:c r="B41" s="264"/>
      <x:c r="C41" s="264"/>
      <x:c r="D41" s="264"/>
      <x:c r="E41" s="264"/>
      <x:c r="F41" s="264"/>
      <x:c r="G41" s="265"/>
      <x:c r="H41" s="139"/>
      <x:c r="I41" s="139"/>
      <x:c r="J41" s="139"/>
      <x:c r="K41" s="139"/>
      <x:c r="L41" s="139"/>
      <x:c r="M41" s="139"/>
      <x:c r="N41" s="139"/>
      <x:c r="O41" s="139"/>
      <x:c r="P41" s="139"/>
      <x:c r="Q41" s="139"/>
      <x:c r="R41" s="139"/>
      <x:c r="S41" s="139"/>
      <x:c r="T41" s="139"/>
    </x:row>
    <x:row r="42">
      <x:c r="A42" s="139"/>
      <x:c r="B42" s="139"/>
      <x:c r="C42" s="139"/>
      <x:c r="D42" s="139"/>
      <x:c r="E42" s="139"/>
      <x:c r="F42" s="139"/>
      <x:c r="G42" s="139"/>
      <x:c r="H42" s="139"/>
      <x:c r="I42" s="139"/>
      <x:c r="J42" s="139"/>
      <x:c r="K42" s="139"/>
      <x:c r="L42" s="139"/>
      <x:c r="M42" s="139"/>
      <x:c r="N42" s="139"/>
      <x:c r="O42" s="139"/>
      <x:c r="P42" s="139"/>
      <x:c r="Q42" s="139"/>
      <x:c r="R42" s="139"/>
      <x:c r="S42" s="139"/>
      <x:c r="T42" s="139"/>
    </x:row>
    <x:row r="43">
      <x:c r="A43" s="139"/>
      <x:c r="B43" s="139"/>
      <x:c r="C43" s="139"/>
      <x:c r="D43" s="139"/>
      <x:c r="E43" s="139"/>
      <x:c r="F43" s="139"/>
      <x:c r="G43" s="139"/>
      <x:c r="H43" s="139"/>
      <x:c r="I43" s="139"/>
      <x:c r="J43" s="139"/>
      <x:c r="K43" s="139"/>
      <x:c r="L43" s="139"/>
      <x:c r="M43" s="139"/>
      <x:c r="N43" s="139"/>
      <x:c r="O43" s="139"/>
      <x:c r="P43" s="139"/>
      <x:c r="Q43" s="139"/>
      <x:c r="R43" s="139"/>
      <x:c r="S43" s="139"/>
      <x:c r="T43" s="139"/>
    </x:row>
    <x:row r="44">
      <x:c r="A44" s="139"/>
      <x:c r="B44" s="139"/>
      <x:c r="C44" s="139"/>
      <x:c r="D44" s="139"/>
      <x:c r="E44" s="139"/>
      <x:c r="F44" s="139"/>
      <x:c r="G44" s="139"/>
      <x:c r="H44" s="139"/>
      <x:c r="I44" s="179" t="str">
        <x:v>Exhaustive feasible-mix search — every row is formula-driven</x:v>
      </x:c>
      <x:c r="J44" s="180"/>
      <x:c r="K44" s="180"/>
      <x:c r="L44" s="180"/>
      <x:c r="M44" s="180"/>
      <x:c r="N44" s="180"/>
      <x:c r="O44" s="180"/>
      <x:c r="P44" s="180"/>
      <x:c r="Q44" s="180"/>
      <x:c r="R44" s="180"/>
      <x:c r="S44" s="180"/>
      <x:c r="T44" s="181"/>
    </x:row>
    <x:row r="45">
      <x:c r="A45" s="139"/>
      <x:c r="B45" s="139"/>
      <x:c r="C45" s="139"/>
      <x:c r="D45" s="139"/>
      <x:c r="E45" s="139"/>
      <x:c r="F45" s="139"/>
      <x:c r="G45" s="139"/>
      <x:c r="H45" s="139"/>
      <x:c r="I45" s="140" t="str">
        <x:v>Tomato</x:v>
      </x:c>
      <x:c r="J45" s="140" t="str">
        <x:v>Carrot</x:v>
      </x:c>
      <x:c r="K45" s="140" t="str">
        <x:v>Mesclun</x:v>
      </x:c>
      <x:c r="L45" s="140" t="str">
        <x:v>Total beds</x:v>
      </x:c>
      <x:c r="M45" s="140" t="str">
        <x:v>Total labor</x:v>
      </x:c>
      <x:c r="N45" s="140" t="str">
        <x:v>Temp workers</x:v>
      </x:c>
      <x:c r="O45" s="140" t="str">
        <x:v>Revenue</x:v>
      </x:c>
      <x:c r="P45" s="140" t="str">
        <x:v>Fertilizer</x:v>
      </x:c>
      <x:c r="Q45" s="140" t="str">
        <x:v>Labor cost</x:v>
      </x:c>
      <x:c r="R45" s="140" t="str">
        <x:v>Profit</x:v>
      </x:c>
      <x:c r="S45" s="140" t="str">
        <x:v>Feasible</x:v>
      </x:c>
      <x:c r="T45" s="140" t="str">
        <x:v>Feasible profit</x:v>
      </x:c>
    </x:row>
    <x:row r="46">
      <x:c r="A46" s="139"/>
      <x:c r="B46" s="139"/>
      <x:c r="C46" s="139"/>
      <x:c r="D46" s="139"/>
      <x:c r="E46" s="139"/>
      <x:c r="F46" s="139"/>
      <x:c r="G46" s="139"/>
      <x:c r="H46" s="139"/>
      <x:c r="I46" s="266" t="n">
        <x:f>INT((ROW()-ROW($I$46))/((CARROT_CAP+1)*(MESCLUN_CAP+1)))</x:f>
        <x:v>0</x:v>
      </x:c>
      <x:c r="J46" s="266" t="n">
        <x:f>MOD(INT((ROW()-ROW($I$46))/(MESCLUN_CAP+1)),CARROT_CAP+1)</x:f>
        <x:v>0</x:v>
      </x:c>
      <x:c r="K46" s="266" t="n">
        <x:f>MOD(ROW()-ROW($I$46),MESCLUN_CAP+1)</x:f>
        <x:v>0</x:v>
      </x:c>
      <x:c r="L46" s="266" t="n">
        <x:f>SUM(I46:K46)</x:f>
        <x:v>0</x:v>
      </x:c>
      <x:c r="M46" s="267" t="n">
        <x:f>I46*TOMATO_HOURS*WEEKS*(1+TOMATO_DIM)^I46+J46*CARROT_HOURS*WEEKS*(1+CARROT_DIM)^J46+K46*MESCLUN_HOURS*WEEKS*(1+MESCLUN_DIM)^K46</x:f>
        <x:v>0</x:v>
      </x:c>
      <x:c r="N46" s="267" t="n">
        <x:f>MAX(M46-FARMER_HOURS,0)/TEMP_HOURS_PER_WORKER</x:f>
        <x:v>0</x:v>
      </x:c>
      <x:c r="O46" s="268" t="n">
        <x:f>I46*TOMATO_PRICE+J46*CARROT_PRICE+K46*MESCLUN_PRICE</x:f>
        <x:v>0</x:v>
      </x:c>
      <x:c r="P46" s="268" t="n">
        <x:f>I46*TOMATO_FERTILIZER+J46*CARROT_FERTILIZER+K46*MESCLUN_FERTILIZER</x:f>
        <x:v>0</x:v>
      </x:c>
      <x:c r="Q46" s="268" t="n">
        <x:f>MIN(M46,FARMER_HOURS)*FARMER_RATE+MAX(M46-FARMER_HOURS,0)*TEMP_RATE</x:f>
        <x:v>0</x:v>
      </x:c>
      <x:c r="R46" s="268" t="n">
        <x:f>O46-P46-Q46-FIXED_COST</x:f>
        <x:v>-20000</x:v>
      </x:c>
      <x:c r="S46" s="139" t="str">
        <x:f>IF(AND(L46&lt;=TOTAL_BED_CAP,N46&lt;=TEMP_WORKER_CAP),"YES","NO")</x:f>
        <x:v>YES</x:v>
      </x:c>
      <x:c r="T46" s="139" t="n">
        <x:f>IF(S46="YES",R46,-1E+99)</x:f>
        <x:v>-20000</x:v>
      </x:c>
    </x:row>
    <x:row r="47">
      <x:c r="A47" s="139"/>
      <x:c r="B47" s="139"/>
      <x:c r="C47" s="139"/>
      <x:c r="D47" s="139"/>
      <x:c r="E47" s="139"/>
      <x:c r="F47" s="139"/>
      <x:c r="G47" s="139"/>
      <x:c r="H47" s="139"/>
      <x:c r="I47" s="266" t="n">
        <x:f>INT((ROW()-ROW($I$46))/((CARROT_CAP+1)*(MESCLUN_CAP+1)))</x:f>
        <x:v>0</x:v>
      </x:c>
      <x:c r="J47" s="266" t="n">
        <x:f>MOD(INT((ROW()-ROW($I$46))/(MESCLUN_CAP+1)),CARROT_CAP+1)</x:f>
        <x:v>0</x:v>
      </x:c>
      <x:c r="K47" s="266" t="n">
        <x:f>MOD(ROW()-ROW($I$46),MESCLUN_CAP+1)</x:f>
        <x:v>1</x:v>
      </x:c>
      <x:c r="L47" s="266" t="n">
        <x:f>SUM(I47:K47)</x:f>
        <x:v>1</x:v>
      </x:c>
      <x:c r="M47" s="267" t="n">
        <x:f>I47*TOMATO_HOURS*WEEKS*(1+TOMATO_DIM)^I47+J47*CARROT_HOURS*WEEKS*(1+CARROT_DIM)^J47+K47*MESCLUN_HOURS*WEEKS*(1+MESCLUN_DIM)^K47</x:f>
        <x:v>45.5625</x:v>
      </x:c>
      <x:c r="N47" s="267" t="n">
        <x:f>MAX(M47-FARMER_HOURS,0)/TEMP_HOURS_PER_WORKER</x:f>
        <x:v>0</x:v>
      </x:c>
      <x:c r="O47" s="268" t="n">
        <x:f>I47*TOMATO_PRICE+J47*CARROT_PRICE+K47*MESCLUN_PRICE</x:f>
        <x:v>2700</x:v>
      </x:c>
      <x:c r="P47" s="268" t="n">
        <x:f>I47*TOMATO_FERTILIZER+J47*CARROT_FERTILIZER+K47*MESCLUN_FERTILIZER</x:f>
        <x:v>880</x:v>
      </x:c>
      <x:c r="Q47" s="268" t="n">
        <x:f>MIN(M47,FARMER_HOURS)*FARMER_RATE+MAX(M47-FARMER_HOURS,0)*TEMP_RATE</x:f>
        <x:v>1582.03125</x:v>
      </x:c>
      <x:c r="R47" s="268" t="n">
        <x:f>O47-P47-Q47-FIXED_COST</x:f>
        <x:v>-19762.03125</x:v>
      </x:c>
      <x:c r="S47" s="139" t="str">
        <x:f>IF(AND(L47&lt;=TOTAL_BED_CAP,N47&lt;=TEMP_WORKER_CAP),"YES","NO")</x:f>
        <x:v>YES</x:v>
      </x:c>
      <x:c r="T47" s="139" t="n">
        <x:f>IF(S47="YES",R47,-1E+99)</x:f>
        <x:v>-19762.03125</x:v>
      </x:c>
    </x:row>
    <x:row r="48">
      <x:c r="A48" s="139"/>
      <x:c r="B48" s="139"/>
      <x:c r="C48" s="139"/>
      <x:c r="D48" s="139"/>
      <x:c r="E48" s="139"/>
      <x:c r="F48" s="139"/>
      <x:c r="G48" s="139"/>
      <x:c r="H48" s="139"/>
      <x:c r="I48" s="266" t="n">
        <x:f>INT((ROW()-ROW($I$46))/((CARROT_CAP+1)*(MESCLUN_CAP+1)))</x:f>
        <x:v>0</x:v>
      </x:c>
      <x:c r="J48" s="266" t="n">
        <x:f>MOD(INT((ROW()-ROW($I$46))/(MESCLUN_CAP+1)),CARROT_CAP+1)</x:f>
        <x:v>0</x:v>
      </x:c>
      <x:c r="K48" s="266" t="n">
        <x:f>MOD(ROW()-ROW($I$46),MESCLUN_CAP+1)</x:f>
        <x:v>2</x:v>
      </x:c>
      <x:c r="L48" s="266" t="n">
        <x:f>SUM(I48:K48)</x:f>
        <x:v>2</x:v>
      </x:c>
      <x:c r="M48" s="267" t="n">
        <x:f>I48*TOMATO_HOURS*WEEKS*(1+TOMATO_DIM)^I48+J48*CARROT_HOURS*WEEKS*(1+CARROT_DIM)^J48+K48*MESCLUN_HOURS*WEEKS*(1+MESCLUN_DIM)^K48</x:f>
        <x:v>92.2640625</x:v>
      </x:c>
      <x:c r="N48" s="267" t="n">
        <x:f>MAX(M48-FARMER_HOURS,0)/TEMP_HOURS_PER_WORKER</x:f>
        <x:v>0</x:v>
      </x:c>
      <x:c r="O48" s="268" t="n">
        <x:f>I48*TOMATO_PRICE+J48*CARROT_PRICE+K48*MESCLUN_PRICE</x:f>
        <x:v>5400</x:v>
      </x:c>
      <x:c r="P48" s="268" t="n">
        <x:f>I48*TOMATO_FERTILIZER+J48*CARROT_FERTILIZER+K48*MESCLUN_FERTILIZER</x:f>
        <x:v>1760</x:v>
      </x:c>
      <x:c r="Q48" s="268" t="n">
        <x:f>MIN(M48,FARMER_HOURS)*FARMER_RATE+MAX(M48-FARMER_HOURS,0)*TEMP_RATE</x:f>
        <x:v>3203.6132812499995</x:v>
      </x:c>
      <x:c r="R48" s="268" t="n">
        <x:f>O48-P48-Q48-FIXED_COST</x:f>
        <x:v>-19563.61328125</x:v>
      </x:c>
      <x:c r="S48" s="139" t="str">
        <x:f>IF(AND(L48&lt;=TOTAL_BED_CAP,N48&lt;=TEMP_WORKER_CAP),"YES","NO")</x:f>
        <x:v>YES</x:v>
      </x:c>
      <x:c r="T48" s="139" t="n">
        <x:f>IF(S48="YES",R48,-1E+99)</x:f>
        <x:v>-19563.61328125</x:v>
      </x:c>
    </x:row>
    <x:row r="49">
      <x:c r="A49" s="139"/>
      <x:c r="B49" s="139"/>
      <x:c r="C49" s="139"/>
      <x:c r="D49" s="139"/>
      <x:c r="E49" s="139"/>
      <x:c r="F49" s="139"/>
      <x:c r="G49" s="139"/>
      <x:c r="H49" s="139"/>
      <x:c r="I49" s="266" t="n">
        <x:f>INT((ROW()-ROW($I$46))/((CARROT_CAP+1)*(MESCLUN_CAP+1)))</x:f>
        <x:v>0</x:v>
      </x:c>
      <x:c r="J49" s="266" t="n">
        <x:f>MOD(INT((ROW()-ROW($I$46))/(MESCLUN_CAP+1)),CARROT_CAP+1)</x:f>
        <x:v>0</x:v>
      </x:c>
      <x:c r="K49" s="266" t="n">
        <x:f>MOD(ROW()-ROW($I$46),MESCLUN_CAP+1)</x:f>
        <x:v>3</x:v>
      </x:c>
      <x:c r="L49" s="266" t="n">
        <x:f>SUM(I49:K49)</x:f>
        <x:v>3</x:v>
      </x:c>
      <x:c r="M49" s="267" t="n">
        <x:f>I49*TOMATO_HOURS*WEEKS*(1+TOMATO_DIM)^I49+J49*CARROT_HOURS*WEEKS*(1+CARROT_DIM)^J49+K49*MESCLUN_HOURS*WEEKS*(1+MESCLUN_DIM)^K49</x:f>
        <x:v>140.12604492187498</x:v>
      </x:c>
      <x:c r="N49" s="267" t="n">
        <x:f>MAX(M49-FARMER_HOURS,0)/TEMP_HOURS_PER_WORKER</x:f>
        <x:v>0</x:v>
      </x:c>
      <x:c r="O49" s="268" t="n">
        <x:f>I49*TOMATO_PRICE+J49*CARROT_PRICE+K49*MESCLUN_PRICE</x:f>
        <x:v>8100</x:v>
      </x:c>
      <x:c r="P49" s="268" t="n">
        <x:f>I49*TOMATO_FERTILIZER+J49*CARROT_FERTILIZER+K49*MESCLUN_FERTILIZER</x:f>
        <x:v>2640</x:v>
      </x:c>
      <x:c r="Q49" s="268" t="n">
        <x:f>MIN(M49,FARMER_HOURS)*FARMER_RATE+MAX(M49-FARMER_HOURS,0)*TEMP_RATE</x:f>
        <x:v>4865.487670898437</x:v>
      </x:c>
      <x:c r="R49" s="268" t="n">
        <x:f>O49-P49-Q49-FIXED_COST</x:f>
        <x:v>-19405.487670898438</x:v>
      </x:c>
      <x:c r="S49" s="139" t="str">
        <x:f>IF(AND(L49&lt;=TOTAL_BED_CAP,N49&lt;=TEMP_WORKER_CAP),"YES","NO")</x:f>
        <x:v>YES</x:v>
      </x:c>
      <x:c r="T49" s="139" t="n">
        <x:f>IF(S49="YES",R49,-1E+99)</x:f>
        <x:v>-19405.487670898438</x:v>
      </x:c>
    </x:row>
    <x:row r="50">
      <x:c r="A50" s="139"/>
      <x:c r="B50" s="139"/>
      <x:c r="C50" s="139"/>
      <x:c r="D50" s="139"/>
      <x:c r="E50" s="139"/>
      <x:c r="F50" s="139"/>
      <x:c r="G50" s="139"/>
      <x:c r="H50" s="139"/>
      <x:c r="I50" s="266" t="n">
        <x:f>INT((ROW()-ROW($I$46))/((CARROT_CAP+1)*(MESCLUN_CAP+1)))</x:f>
        <x:v>0</x:v>
      </x:c>
      <x:c r="J50" s="266" t="n">
        <x:f>MOD(INT((ROW()-ROW($I$46))/(MESCLUN_CAP+1)),CARROT_CAP+1)</x:f>
        <x:v>0</x:v>
      </x:c>
      <x:c r="K50" s="266" t="n">
        <x:f>MOD(ROW()-ROW($I$46),MESCLUN_CAP+1)</x:f>
        <x:v>4</x:v>
      </x:c>
      <x:c r="L50" s="266" t="n">
        <x:f>SUM(I50:K50)</x:f>
        <x:v>4</x:v>
      </x:c>
      <x:c r="M50" s="267" t="n">
        <x:f>I50*TOMATO_HOURS*WEEKS*(1+TOMATO_DIM)^I50+J50*CARROT_HOURS*WEEKS*(1+CARROT_DIM)^J50+K50*MESCLUN_HOURS*WEEKS*(1+MESCLUN_DIM)^K50</x:f>
        <x:v>189.1701606445312</x:v>
      </x:c>
      <x:c r="N50" s="267" t="n">
        <x:f>MAX(M50-FARMER_HOURS,0)/TEMP_HOURS_PER_WORKER</x:f>
        <x:v>0</x:v>
      </x:c>
      <x:c r="O50" s="268" t="n">
        <x:f>I50*TOMATO_PRICE+J50*CARROT_PRICE+K50*MESCLUN_PRICE</x:f>
        <x:v>10800</x:v>
      </x:c>
      <x:c r="P50" s="268" t="n">
        <x:f>I50*TOMATO_FERTILIZER+J50*CARROT_FERTILIZER+K50*MESCLUN_FERTILIZER</x:f>
        <x:v>3520</x:v>
      </x:c>
      <x:c r="Q50" s="268" t="n">
        <x:f>MIN(M50,FARMER_HOURS)*FARMER_RATE+MAX(M50-FARMER_HOURS,0)*TEMP_RATE</x:f>
        <x:v>6568.408355712889</x:v>
      </x:c>
      <x:c r="R50" s="268" t="n">
        <x:f>O50-P50-Q50-FIXED_COST</x:f>
        <x:v>-19288.40835571289</x:v>
      </x:c>
      <x:c r="S50" s="139" t="str">
        <x:f>IF(AND(L50&lt;=TOTAL_BED_CAP,N50&lt;=TEMP_WORKER_CAP),"YES","NO")</x:f>
        <x:v>YES</x:v>
      </x:c>
      <x:c r="T50" s="139" t="n">
        <x:f>IF(S50="YES",R50,-1E+99)</x:f>
        <x:v>-19288.40835571289</x:v>
      </x:c>
    </x:row>
    <x:row r="51">
      <x:c r="A51" s="139"/>
      <x:c r="B51" s="139"/>
      <x:c r="C51" s="139"/>
      <x:c r="D51" s="139"/>
      <x:c r="E51" s="139"/>
      <x:c r="F51" s="139"/>
      <x:c r="G51" s="139"/>
      <x:c r="H51" s="139"/>
      <x:c r="I51" s="266" t="n">
        <x:f>INT((ROW()-ROW($I$46))/((CARROT_CAP+1)*(MESCLUN_CAP+1)))</x:f>
        <x:v>0</x:v>
      </x:c>
      <x:c r="J51" s="266" t="n">
        <x:f>MOD(INT((ROW()-ROW($I$46))/(MESCLUN_CAP+1)),CARROT_CAP+1)</x:f>
        <x:v>0</x:v>
      </x:c>
      <x:c r="K51" s="266" t="n">
        <x:f>MOD(ROW()-ROW($I$46),MESCLUN_CAP+1)</x:f>
        <x:v>5</x:v>
      </x:c>
      <x:c r="L51" s="266" t="n">
        <x:f>SUM(I51:K51)</x:f>
        <x:v>5</x:v>
      </x:c>
      <x:c r="M51" s="267" t="n">
        <x:f>I51*TOMATO_HOURS*WEEKS*(1+TOMATO_DIM)^I51+J51*CARROT_HOURS*WEEKS*(1+CARROT_DIM)^J51+K51*MESCLUN_HOURS*WEEKS*(1+MESCLUN_DIM)^K51</x:f>
        <x:v>239.41848456573481</x:v>
      </x:c>
      <x:c r="N51" s="267" t="n">
        <x:f>MAX(M51-FARMER_HOURS,0)/TEMP_HOURS_PER_WORKER</x:f>
        <x:v>0</x:v>
      </x:c>
      <x:c r="O51" s="268" t="n">
        <x:f>I51*TOMATO_PRICE+J51*CARROT_PRICE+K51*MESCLUN_PRICE</x:f>
        <x:v>13500</x:v>
      </x:c>
      <x:c r="P51" s="268" t="n">
        <x:f>I51*TOMATO_FERTILIZER+J51*CARROT_FERTILIZER+K51*MESCLUN_FERTILIZER</x:f>
        <x:v>4400</x:v>
      </x:c>
      <x:c r="Q51" s="268" t="n">
        <x:f>MIN(M51,FARMER_HOURS)*FARMER_RATE+MAX(M51-FARMER_HOURS,0)*TEMP_RATE</x:f>
        <x:v>8313.141825199125</x:v>
      </x:c>
      <x:c r="R51" s="268" t="n">
        <x:f>O51-P51-Q51-FIXED_COST</x:f>
        <x:v>-19213.141825199127</x:v>
      </x:c>
      <x:c r="S51" s="139" t="str">
        <x:f>IF(AND(L51&lt;=TOTAL_BED_CAP,N51&lt;=TEMP_WORKER_CAP),"YES","NO")</x:f>
        <x:v>YES</x:v>
      </x:c>
      <x:c r="T51" s="139" t="n">
        <x:f>IF(S51="YES",R51,-1E+99)</x:f>
        <x:v>-19213.141825199127</x:v>
      </x:c>
    </x:row>
    <x:row r="52">
      <x:c r="A52" s="139"/>
      <x:c r="B52" s="139"/>
      <x:c r="C52" s="139"/>
      <x:c r="D52" s="139"/>
      <x:c r="E52" s="139"/>
      <x:c r="F52" s="139"/>
      <x:c r="G52" s="139"/>
      <x:c r="H52" s="139"/>
      <x:c r="I52" s="266" t="n">
        <x:f>INT((ROW()-ROW($I$46))/((CARROT_CAP+1)*(MESCLUN_CAP+1)))</x:f>
        <x:v>0</x:v>
      </x:c>
      <x:c r="J52" s="266" t="n">
        <x:f>MOD(INT((ROW()-ROW($I$46))/(MESCLUN_CAP+1)),CARROT_CAP+1)</x:f>
        <x:v>0</x:v>
      </x:c>
      <x:c r="K52" s="266" t="n">
        <x:f>MOD(ROW()-ROW($I$46),MESCLUN_CAP+1)</x:f>
        <x:v>6</x:v>
      </x:c>
      <x:c r="L52" s="266" t="n">
        <x:f>SUM(I52:K52)</x:f>
        <x:v>6</x:v>
      </x:c>
      <x:c r="M52" s="267" t="n">
        <x:f>I52*TOMATO_HOURS*WEEKS*(1+TOMATO_DIM)^I52+J52*CARROT_HOURS*WEEKS*(1+CARROT_DIM)^J52+K52*MESCLUN_HOURS*WEEKS*(1+MESCLUN_DIM)^K52</x:f>
        <x:v>290.89345874736773</x:v>
      </x:c>
      <x:c r="N52" s="267" t="n">
        <x:f>MAX(M52-FARMER_HOURS,0)/TEMP_HOURS_PER_WORKER</x:f>
        <x:v>0</x:v>
      </x:c>
      <x:c r="O52" s="268" t="n">
        <x:f>I52*TOMATO_PRICE+J52*CARROT_PRICE+K52*MESCLUN_PRICE</x:f>
        <x:v>16200</x:v>
      </x:c>
      <x:c r="P52" s="268" t="n">
        <x:f>I52*TOMATO_FERTILIZER+J52*CARROT_FERTILIZER+K52*MESCLUN_FERTILIZER</x:f>
        <x:v>5280</x:v>
      </x:c>
      <x:c r="Q52" s="268" t="n">
        <x:f>MIN(M52,FARMER_HOURS)*FARMER_RATE+MAX(M52-FARMER_HOURS,0)*TEMP_RATE</x:f>
        <x:v>10100.467317616934</x:v>
      </x:c>
      <x:c r="R52" s="268" t="n">
        <x:f>O52-P52-Q52-FIXED_COST</x:f>
        <x:v>-19180.467317616934</x:v>
      </x:c>
      <x:c r="S52" s="139" t="str">
        <x:f>IF(AND(L52&lt;=TOTAL_BED_CAP,N52&lt;=TEMP_WORKER_CAP),"YES","NO")</x:f>
        <x:v>YES</x:v>
      </x:c>
      <x:c r="T52" s="139" t="n">
        <x:f>IF(S52="YES",R52,-1E+99)</x:f>
        <x:v>-19180.467317616934</x:v>
      </x:c>
    </x:row>
    <x:row r="53">
      <x:c r="A53" s="139"/>
      <x:c r="B53" s="139"/>
      <x:c r="C53" s="139"/>
      <x:c r="D53" s="139"/>
      <x:c r="E53" s="139"/>
      <x:c r="F53" s="139"/>
      <x:c r="G53" s="139"/>
      <x:c r="H53" s="139"/>
      <x:c r="I53" s="266" t="n">
        <x:f>INT((ROW()-ROW($I$46))/((CARROT_CAP+1)*(MESCLUN_CAP+1)))</x:f>
        <x:v>0</x:v>
      </x:c>
      <x:c r="J53" s="266" t="n">
        <x:f>MOD(INT((ROW()-ROW($I$46))/(MESCLUN_CAP+1)),CARROT_CAP+1)</x:f>
        <x:v>0</x:v>
      </x:c>
      <x:c r="K53" s="266" t="n">
        <x:f>MOD(ROW()-ROW($I$46),MESCLUN_CAP+1)</x:f>
        <x:v>7</x:v>
      </x:c>
      <x:c r="L53" s="266" t="n">
        <x:f>SUM(I53:K53)</x:f>
        <x:v>7</x:v>
      </x:c>
      <x:c r="M53" s="267" t="n">
        <x:f>I53*TOMATO_HOURS*WEEKS*(1+TOMATO_DIM)^I53+J53*CARROT_HOURS*WEEKS*(1+CARROT_DIM)^J53+K53*MESCLUN_HOURS*WEEKS*(1+MESCLUN_DIM)^K53</x:f>
        <x:v>343.6178981453282</x:v>
      </x:c>
      <x:c r="N53" s="267" t="n">
        <x:f>MAX(M53-FARMER_HOURS,0)/TEMP_HOURS_PER_WORKER</x:f>
        <x:v>0</x:v>
      </x:c>
      <x:c r="O53" s="268" t="n">
        <x:f>I53*TOMATO_PRICE+J53*CARROT_PRICE+K53*MESCLUN_PRICE</x:f>
        <x:v>18900</x:v>
      </x:c>
      <x:c r="P53" s="268" t="n">
        <x:f>I53*TOMATO_FERTILIZER+J53*CARROT_FERTILIZER+K53*MESCLUN_FERTILIZER</x:f>
        <x:v>6160</x:v>
      </x:c>
      <x:c r="Q53" s="268" t="n">
        <x:f>MIN(M53,FARMER_HOURS)*FARMER_RATE+MAX(M53-FARMER_HOURS,0)*TEMP_RATE</x:f>
        <x:v>11931.177018935006</x:v>
      </x:c>
      <x:c r="R53" s="268" t="n">
        <x:f>O53-P53-Q53-FIXED_COST</x:f>
        <x:v>-19191.177018935006</x:v>
      </x:c>
      <x:c r="S53" s="139" t="str">
        <x:f>IF(AND(L53&lt;=TOTAL_BED_CAP,N53&lt;=TEMP_WORKER_CAP),"YES","NO")</x:f>
        <x:v>YES</x:v>
      </x:c>
      <x:c r="T53" s="139" t="n">
        <x:f>IF(S53="YES",R53,-1E+99)</x:f>
        <x:v>-19191.177018935006</x:v>
      </x:c>
    </x:row>
    <x:row r="54">
      <x:c r="A54" s="139"/>
      <x:c r="B54" s="139"/>
      <x:c r="C54" s="139"/>
      <x:c r="D54" s="139"/>
      <x:c r="E54" s="139"/>
      <x:c r="F54" s="139"/>
      <x:c r="G54" s="139"/>
      <x:c r="H54" s="139"/>
      <x:c r="I54" s="266" t="n">
        <x:f>INT((ROW()-ROW($I$46))/((CARROT_CAP+1)*(MESCLUN_CAP+1)))</x:f>
        <x:v>0</x:v>
      </x:c>
      <x:c r="J54" s="266" t="n">
        <x:f>MOD(INT((ROW()-ROW($I$46))/(MESCLUN_CAP+1)),CARROT_CAP+1)</x:f>
        <x:v>0</x:v>
      </x:c>
      <x:c r="K54" s="266" t="n">
        <x:f>MOD(ROW()-ROW($I$46),MESCLUN_CAP+1)</x:f>
        <x:v>8</x:v>
      </x:c>
      <x:c r="L54" s="266" t="n">
        <x:f>SUM(I54:K54)</x:f>
        <x:v>8</x:v>
      </x:c>
      <x:c r="M54" s="267" t="n">
        <x:f>I54*TOMATO_HOURS*WEEKS*(1+TOMATO_DIM)^I54+J54*CARROT_HOURS*WEEKS*(1+CARROT_DIM)^J54+K54*MESCLUN_HOURS*WEEKS*(1+MESCLUN_DIM)^K54</x:f>
        <x:v>397.61499642530833</x:v>
      </x:c>
      <x:c r="N54" s="267" t="n">
        <x:f>MAX(M54-FARMER_HOURS,0)/TEMP_HOURS_PER_WORKER</x:f>
        <x:v>0</x:v>
      </x:c>
      <x:c r="O54" s="268" t="n">
        <x:f>I54*TOMATO_PRICE+J54*CARROT_PRICE+K54*MESCLUN_PRICE</x:f>
        <x:v>21600</x:v>
      </x:c>
      <x:c r="P54" s="268" t="n">
        <x:f>I54*TOMATO_FERTILIZER+J54*CARROT_FERTILIZER+K54*MESCLUN_FERTILIZER</x:f>
        <x:v>7040</x:v>
      </x:c>
      <x:c r="Q54" s="268" t="n">
        <x:f>MIN(M54,FARMER_HOURS)*FARMER_RATE+MAX(M54-FARMER_HOURS,0)*TEMP_RATE</x:f>
        <x:v>13806.07626476765</x:v>
      </x:c>
      <x:c r="R54" s="268" t="n">
        <x:f>O54-P54-Q54-FIXED_COST</x:f>
        <x:v>-19246.07626476765</x:v>
      </x:c>
      <x:c r="S54" s="139" t="str">
        <x:f>IF(AND(L54&lt;=TOTAL_BED_CAP,N54&lt;=TEMP_WORKER_CAP),"YES","NO")</x:f>
        <x:v>YES</x:v>
      </x:c>
      <x:c r="T54" s="139" t="n">
        <x:f>IF(S54="YES",R54,-1E+99)</x:f>
        <x:v>-19246.07626476765</x:v>
      </x:c>
    </x:row>
    <x:row r="55">
      <x:c r="A55" s="139"/>
      <x:c r="B55" s="139"/>
      <x:c r="C55" s="139"/>
      <x:c r="D55" s="139"/>
      <x:c r="E55" s="139"/>
      <x:c r="F55" s="139"/>
      <x:c r="G55" s="139"/>
      <x:c r="H55" s="139"/>
      <x:c r="I55" s="266" t="n">
        <x:f>INT((ROW()-ROW($I$46))/((CARROT_CAP+1)*(MESCLUN_CAP+1)))</x:f>
        <x:v>0</x:v>
      </x:c>
      <x:c r="J55" s="266" t="n">
        <x:f>MOD(INT((ROW()-ROW($I$46))/(MESCLUN_CAP+1)),CARROT_CAP+1)</x:f>
        <x:v>0</x:v>
      </x:c>
      <x:c r="K55" s="266" t="n">
        <x:f>MOD(ROW()-ROW($I$46),MESCLUN_CAP+1)</x:f>
        <x:v>9</x:v>
      </x:c>
      <x:c r="L55" s="266" t="n">
        <x:f>SUM(I55:K55)</x:f>
        <x:v>9</x:v>
      </x:c>
      <x:c r="M55" s="267" t="n">
        <x:f>I55*TOMATO_HOURS*WEEKS*(1+TOMATO_DIM)^I55+J55*CARROT_HOURS*WEEKS*(1+CARROT_DIM)^J55+K55*MESCLUN_HOURS*WEEKS*(1+MESCLUN_DIM)^K55</x:f>
        <x:v>452.90833186570273</x:v>
      </x:c>
      <x:c r="N55" s="267" t="n">
        <x:f>MAX(M55-FARMER_HOURS,0)/TEMP_HOURS_PER_WORKER</x:f>
        <x:v>0</x:v>
      </x:c>
      <x:c r="O55" s="268" t="n">
        <x:f>I55*TOMATO_PRICE+J55*CARROT_PRICE+K55*MESCLUN_PRICE</x:f>
        <x:v>24300</x:v>
      </x:c>
      <x:c r="P55" s="268" t="n">
        <x:f>I55*TOMATO_FERTILIZER+J55*CARROT_FERTILIZER+K55*MESCLUN_FERTILIZER</x:f>
        <x:v>7920</x:v>
      </x:c>
      <x:c r="Q55" s="268" t="n">
        <x:f>MIN(M55,FARMER_HOURS)*FARMER_RATE+MAX(M55-FARMER_HOURS,0)*TEMP_RATE</x:f>
        <x:v>15725.9837453369</x:v>
      </x:c>
      <x:c r="R55" s="268" t="n">
        <x:f>O55-P55-Q55-FIXED_COST</x:f>
        <x:v>-19345.9837453369</x:v>
      </x:c>
      <x:c r="S55" s="139" t="str">
        <x:f>IF(AND(L55&lt;=TOTAL_BED_CAP,N55&lt;=TEMP_WORKER_CAP),"YES","NO")</x:f>
        <x:v>YES</x:v>
      </x:c>
      <x:c r="T55" s="139" t="n">
        <x:f>IF(S55="YES",R55,-1E+99)</x:f>
        <x:v>-19345.9837453369</x:v>
      </x:c>
    </x:row>
    <x:row r="56">
      <x:c r="A56" s="139"/>
      <x:c r="B56" s="139"/>
      <x:c r="C56" s="139"/>
      <x:c r="D56" s="139"/>
      <x:c r="E56" s="139"/>
      <x:c r="F56" s="139"/>
      <x:c r="G56" s="139"/>
      <x:c r="H56" s="139"/>
      <x:c r="I56" s="266" t="n">
        <x:f>INT((ROW()-ROW($I$46))/((CARROT_CAP+1)*(MESCLUN_CAP+1)))</x:f>
        <x:v>0</x:v>
      </x:c>
      <x:c r="J56" s="266" t="n">
        <x:f>MOD(INT((ROW()-ROW($I$46))/(MESCLUN_CAP+1)),CARROT_CAP+1)</x:f>
        <x:v>0</x:v>
      </x:c>
      <x:c r="K56" s="266" t="n">
        <x:f>MOD(ROW()-ROW($I$46),MESCLUN_CAP+1)</x:f>
        <x:v>10</x:v>
      </x:c>
      <x:c r="L56" s="266" t="n">
        <x:f>SUM(I56:K56)</x:f>
        <x:v>10</x:v>
      </x:c>
      <x:c r="M56" s="267" t="n">
        <x:f>I56*TOMATO_HOURS*WEEKS*(1+TOMATO_DIM)^I56+J56*CARROT_HOURS*WEEKS*(1+CARROT_DIM)^J56+K56*MESCLUN_HOURS*WEEKS*(1+MESCLUN_DIM)^K56</x:f>
        <x:v>509.5218733489155</x:v>
      </x:c>
      <x:c r="N56" s="267" t="n">
        <x:f>MAX(M56-FARMER_HOURS,0)/TEMP_HOURS_PER_WORKER</x:f>
        <x:v>0</x:v>
      </x:c>
      <x:c r="O56" s="268" t="n">
        <x:f>I56*TOMATO_PRICE+J56*CARROT_PRICE+K56*MESCLUN_PRICE</x:f>
        <x:v>27000</x:v>
      </x:c>
      <x:c r="P56" s="268" t="n">
        <x:f>I56*TOMATO_FERTILIZER+J56*CARROT_FERTILIZER+K56*MESCLUN_FERTILIZER</x:f>
        <x:v>8800</x:v>
      </x:c>
      <x:c r="Q56" s="268" t="n">
        <x:f>MIN(M56,FARMER_HOURS)*FARMER_RATE+MAX(M56-FARMER_HOURS,0)*TEMP_RATE</x:f>
        <x:v>17691.73171350401</x:v>
      </x:c>
      <x:c r="R56" s="268" t="n">
        <x:f>O56-P56-Q56-FIXED_COST</x:f>
        <x:v>-19491.73171350401</x:v>
      </x:c>
      <x:c r="S56" s="139" t="str">
        <x:f>IF(AND(L56&lt;=TOTAL_BED_CAP,N56&lt;=TEMP_WORKER_CAP),"YES","NO")</x:f>
        <x:v>YES</x:v>
      </x:c>
      <x:c r="T56" s="139" t="n">
        <x:f>IF(S56="YES",R56,-1E+99)</x:f>
        <x:v>-19491.73171350401</x:v>
      </x:c>
    </x:row>
    <x:row r="57">
      <x:c r="A57" s="139"/>
      <x:c r="B57" s="139"/>
      <x:c r="C57" s="139"/>
      <x:c r="D57" s="139"/>
      <x:c r="E57" s="139"/>
      <x:c r="F57" s="139"/>
      <x:c r="G57" s="139"/>
      <x:c r="H57" s="139"/>
      <x:c r="I57" s="266" t="n">
        <x:f>INT((ROW()-ROW($I$46))/((CARROT_CAP+1)*(MESCLUN_CAP+1)))</x:f>
        <x:v>0</x:v>
      </x:c>
      <x:c r="J57" s="266" t="n">
        <x:f>MOD(INT((ROW()-ROW($I$46))/(MESCLUN_CAP+1)),CARROT_CAP+1)</x:f>
        <x:v>0</x:v>
      </x:c>
      <x:c r="K57" s="266" t="n">
        <x:f>MOD(ROW()-ROW($I$46),MESCLUN_CAP+1)</x:f>
        <x:v>11</x:v>
      </x:c>
      <x:c r="L57" s="266" t="n">
        <x:f>SUM(I57:K57)</x:f>
        <x:v>11</x:v>
      </x:c>
      <x:c r="M57" s="267" t="n">
        <x:f>I57*TOMATO_HOURS*WEEKS*(1+TOMATO_DIM)^I57+J57*CARROT_HOURS*WEEKS*(1+CARROT_DIM)^J57+K57*MESCLUN_HOURS*WEEKS*(1+MESCLUN_DIM)^K57</x:f>
        <x:v>567.4799864423546</x:v>
      </x:c>
      <x:c r="N57" s="267" t="n">
        <x:f>MAX(M57-FARMER_HOURS,0)/TEMP_HOURS_PER_WORKER</x:f>
        <x:v>0</x:v>
      </x:c>
      <x:c r="O57" s="268" t="n">
        <x:f>I57*TOMATO_PRICE+J57*CARROT_PRICE+K57*MESCLUN_PRICE</x:f>
        <x:v>29700</x:v>
      </x:c>
      <x:c r="P57" s="268" t="n">
        <x:f>I57*TOMATO_FERTILIZER+J57*CARROT_FERTILIZER+K57*MESCLUN_FERTILIZER</x:f>
        <x:v>9680</x:v>
      </x:c>
      <x:c r="Q57" s="268" t="n">
        <x:f>MIN(M57,FARMER_HOURS)*FARMER_RATE+MAX(M57-FARMER_HOURS,0)*TEMP_RATE</x:f>
        <x:v>19704.16619591509</x:v>
      </x:c>
      <x:c r="R57" s="268" t="n">
        <x:f>O57-P57-Q57-FIXED_COST</x:f>
        <x:v>-19684.16619591509</x:v>
      </x:c>
      <x:c r="S57" s="139" t="str">
        <x:f>IF(AND(L57&lt;=TOTAL_BED_CAP,N57&lt;=TEMP_WORKER_CAP),"YES","NO")</x:f>
        <x:v>YES</x:v>
      </x:c>
      <x:c r="T57" s="139" t="n">
        <x:f>IF(S57="YES",R57,-1E+99)</x:f>
        <x:v>-19684.16619591509</x:v>
      </x:c>
    </x:row>
    <x:row r="58">
      <x:c r="A58" s="139"/>
      <x:c r="B58" s="139"/>
      <x:c r="C58" s="139"/>
      <x:c r="D58" s="139"/>
      <x:c r="E58" s="139"/>
      <x:c r="F58" s="139"/>
      <x:c r="G58" s="139"/>
      <x:c r="H58" s="139"/>
      <x:c r="I58" s="266" t="n">
        <x:f>INT((ROW()-ROW($I$46))/((CARROT_CAP+1)*(MESCLUN_CAP+1)))</x:f>
        <x:v>0</x:v>
      </x:c>
      <x:c r="J58" s="266" t="n">
        <x:f>MOD(INT((ROW()-ROW($I$46))/(MESCLUN_CAP+1)),CARROT_CAP+1)</x:f>
        <x:v>0</x:v>
      </x:c>
      <x:c r="K58" s="266" t="n">
        <x:f>MOD(ROW()-ROW($I$46),MESCLUN_CAP+1)</x:f>
        <x:v>12</x:v>
      </x:c>
      <x:c r="L58" s="266" t="n">
        <x:f>SUM(I58:K58)</x:f>
        <x:v>12</x:v>
      </x:c>
      <x:c r="M58" s="267" t="n">
        <x:f>I58*TOMATO_HOURS*WEEKS*(1+TOMATO_DIM)^I58+J58*CARROT_HOURS*WEEKS*(1+CARROT_DIM)^J58+K58*MESCLUN_HOURS*WEEKS*(1+MESCLUN_DIM)^K58</x:f>
        <x:v>626.807439570419</x:v>
      </x:c>
      <x:c r="N58" s="267" t="n">
        <x:f>MAX(M58-FARMER_HOURS,0)/TEMP_HOURS_PER_WORKER</x:f>
        <x:v>0</x:v>
      </x:c>
      <x:c r="O58" s="268" t="n">
        <x:f>I58*TOMATO_PRICE+J58*CARROT_PRICE+K58*MESCLUN_PRICE</x:f>
        <x:v>32400</x:v>
      </x:c>
      <x:c r="P58" s="268" t="n">
        <x:f>I58*TOMATO_FERTILIZER+J58*CARROT_FERTILIZER+K58*MESCLUN_FERTILIZER</x:f>
        <x:v>10560</x:v>
      </x:c>
      <x:c r="Q58" s="268" t="n">
        <x:f>MIN(M58,FARMER_HOURS)*FARMER_RATE+MAX(M58-FARMER_HOURS,0)*TEMP_RATE</x:f>
        <x:v>21764.147207306214</x:v>
      </x:c>
      <x:c r="R58" s="268" t="n">
        <x:f>O58-P58-Q58-FIXED_COST</x:f>
        <x:v>-19924.147207306214</x:v>
      </x:c>
      <x:c r="S58" s="139" t="str">
        <x:f>IF(AND(L58&lt;=TOTAL_BED_CAP,N58&lt;=TEMP_WORKER_CAP),"YES","NO")</x:f>
        <x:v>YES</x:v>
      </x:c>
      <x:c r="T58" s="139" t="n">
        <x:f>IF(S58="YES",R58,-1E+99)</x:f>
        <x:v>-19924.147207306214</x:v>
      </x:c>
    </x:row>
    <x:row r="59">
      <x:c r="A59" s="139"/>
      <x:c r="B59" s="139"/>
      <x:c r="C59" s="139"/>
      <x:c r="D59" s="139"/>
      <x:c r="E59" s="139"/>
      <x:c r="F59" s="139"/>
      <x:c r="G59" s="139"/>
      <x:c r="H59" s="139"/>
      <x:c r="I59" s="266" t="n">
        <x:f>INT((ROW()-ROW($I$46))/((CARROT_CAP+1)*(MESCLUN_CAP+1)))</x:f>
        <x:v>0</x:v>
      </x:c>
      <x:c r="J59" s="266" t="n">
        <x:f>MOD(INT((ROW()-ROW($I$46))/(MESCLUN_CAP+1)),CARROT_CAP+1)</x:f>
        <x:v>0</x:v>
      </x:c>
      <x:c r="K59" s="266" t="n">
        <x:f>MOD(ROW()-ROW($I$46),MESCLUN_CAP+1)</x:f>
        <x:v>13</x:v>
      </x:c>
      <x:c r="L59" s="266" t="n">
        <x:f>SUM(I59:K59)</x:f>
        <x:v>13</x:v>
      </x:c>
      <x:c r="M59" s="267" t="n">
        <x:f>I59*TOMATO_HOURS*WEEKS*(1+TOMATO_DIM)^I59+J59*CARROT_HOURS*WEEKS*(1+CARROT_DIM)^J59+K59*MESCLUN_HOURS*WEEKS*(1+MESCLUN_DIM)^K59</x:f>
        <x:v>687.5294102788033</x:v>
      </x:c>
      <x:c r="N59" s="267" t="n">
        <x:f>MAX(M59-FARMER_HOURS,0)/TEMP_HOURS_PER_WORKER</x:f>
        <x:v>0</x:v>
      </x:c>
      <x:c r="O59" s="268" t="n">
        <x:f>I59*TOMATO_PRICE+J59*CARROT_PRICE+K59*MESCLUN_PRICE</x:f>
        <x:v>35100</x:v>
      </x:c>
      <x:c r="P59" s="268" t="n">
        <x:f>I59*TOMATO_FERTILIZER+J59*CARROT_FERTILIZER+K59*MESCLUN_FERTILIZER</x:f>
        <x:v>11440</x:v>
      </x:c>
      <x:c r="Q59" s="268" t="n">
        <x:f>MIN(M59,FARMER_HOURS)*FARMER_RATE+MAX(M59-FARMER_HOURS,0)*TEMP_RATE</x:f>
        <x:v>23872.548968014</x:v>
      </x:c>
      <x:c r="R59" s="268" t="n">
        <x:f>O59-P59-Q59-FIXED_COST</x:f>
        <x:v>-20212.548968014</x:v>
      </x:c>
      <x:c r="S59" s="139" t="str">
        <x:f>IF(AND(L59&lt;=TOTAL_BED_CAP,N59&lt;=TEMP_WORKER_CAP),"YES","NO")</x:f>
        <x:v>YES</x:v>
      </x:c>
      <x:c r="T59" s="139" t="n">
        <x:f>IF(S59="YES",R59,-1E+99)</x:f>
        <x:v>-20212.548968014</x:v>
      </x:c>
    </x:row>
    <x:row r="60">
      <x:c r="A60" s="139"/>
      <x:c r="B60" s="139"/>
      <x:c r="C60" s="139"/>
      <x:c r="D60" s="139"/>
      <x:c r="E60" s="139"/>
      <x:c r="F60" s="139"/>
      <x:c r="G60" s="139"/>
      <x:c r="H60" s="139"/>
      <x:c r="I60" s="266" t="n">
        <x:f>INT((ROW()-ROW($I$46))/((CARROT_CAP+1)*(MESCLUN_CAP+1)))</x:f>
        <x:v>0</x:v>
      </x:c>
      <x:c r="J60" s="266" t="n">
        <x:f>MOD(INT((ROW()-ROW($I$46))/(MESCLUN_CAP+1)),CARROT_CAP+1)</x:f>
        <x:v>0</x:v>
      </x:c>
      <x:c r="K60" s="266" t="n">
        <x:f>MOD(ROW()-ROW($I$46),MESCLUN_CAP+1)</x:f>
        <x:v>14</x:v>
      </x:c>
      <x:c r="L60" s="266" t="n">
        <x:f>SUM(I60:K60)</x:f>
        <x:v>14</x:v>
      </x:c>
      <x:c r="M60" s="267" t="n">
        <x:f>I60*TOMATO_HOURS*WEEKS*(1+TOMATO_DIM)^I60+J60*CARROT_HOURS*WEEKS*(1+CARROT_DIM)^J60+K60*MESCLUN_HOURS*WEEKS*(1+MESCLUN_DIM)^K60</x:f>
        <x:v>749.6714915924643</x:v>
      </x:c>
      <x:c r="N60" s="267" t="n">
        <x:f>MAX(M60-FARMER_HOURS,0)/TEMP_HOURS_PER_WORKER</x:f>
        <x:v>0.020605202494766908</x:v>
      </x:c>
      <x:c r="O60" s="268" t="n">
        <x:f>I60*TOMATO_PRICE+J60*CARROT_PRICE+K60*MESCLUN_PRICE</x:f>
        <x:v>37800</x:v>
      </x:c>
      <x:c r="P60" s="268" t="n">
        <x:f>I60*TOMATO_FERTILIZER+J60*CARROT_FERTILIZER+K60*MESCLUN_FERTILIZER</x:f>
        <x:v>12320</x:v>
      </x:c>
      <x:c r="Q60" s="268" t="n">
        <x:f>MIN(M60,FARMER_HOURS)*FARMER_RATE+MAX(M60-FARMER_HOURS,0)*TEMP_RATE</x:f>
        <x:v>25515.13006236917</x:v>
      </x:c>
      <x:c r="R60" s="268" t="n">
        <x:f>O60-P60-Q60-FIXED_COST</x:f>
        <x:v>-20035.13006236917</x:v>
      </x:c>
      <x:c r="S60" s="139" t="str">
        <x:f>IF(AND(L60&lt;=TOTAL_BED_CAP,N60&lt;=TEMP_WORKER_CAP),"YES","NO")</x:f>
        <x:v>YES</x:v>
      </x:c>
      <x:c r="T60" s="139" t="n">
        <x:f>IF(S60="YES",R60,-1E+99)</x:f>
        <x:v>-20035.13006236917</x:v>
      </x:c>
    </x:row>
    <x:row r="61">
      <x:c r="A61" s="139"/>
      <x:c r="B61" s="139"/>
      <x:c r="C61" s="139"/>
      <x:c r="D61" s="139"/>
      <x:c r="E61" s="139"/>
      <x:c r="F61" s="139"/>
      <x:c r="G61" s="139"/>
      <x:c r="H61" s="139"/>
      <x:c r="I61" s="266" t="n">
        <x:f>INT((ROW()-ROW($I$46))/((CARROT_CAP+1)*(MESCLUN_CAP+1)))</x:f>
        <x:v>0</x:v>
      </x:c>
      <x:c r="J61" s="266" t="n">
        <x:f>MOD(INT((ROW()-ROW($I$46))/(MESCLUN_CAP+1)),CARROT_CAP+1)</x:f>
        <x:v>0</x:v>
      </x:c>
      <x:c r="K61" s="266" t="n">
        <x:f>MOD(ROW()-ROW($I$46),MESCLUN_CAP+1)</x:f>
        <x:v>15</x:v>
      </x:c>
      <x:c r="L61" s="266" t="n">
        <x:f>SUM(I61:K61)</x:f>
        <x:v>15</x:v>
      </x:c>
      <x:c r="M61" s="267" t="n">
        <x:f>I61*TOMATO_HOURS*WEEKS*(1+TOMATO_DIM)^I61+J61*CARROT_HOURS*WEEKS*(1+CARROT_DIM)^J61+K61*MESCLUN_HOURS*WEEKS*(1+MESCLUN_DIM)^K61</x:f>
        <x:v>813.2596984686107</x:v>
      </x:c>
      <x:c r="N61" s="267" t="n">
        <x:f>MAX(M61-FARMER_HOURS,0)/TEMP_HOURS_PER_WORKER</x:f>
        <x:v>0.06476367949209079</x:v>
      </x:c>
      <x:c r="O61" s="268" t="n">
        <x:f>I61*TOMATO_PRICE+J61*CARROT_PRICE+K61*MESCLUN_PRICE</x:f>
        <x:v>40500</x:v>
      </x:c>
      <x:c r="P61" s="268" t="n">
        <x:f>I61*TOMATO_FERTILIZER+J61*CARROT_FERTILIZER+K61*MESCLUN_FERTILIZER</x:f>
        <x:v>13200</x:v>
      </x:c>
      <x:c r="Q61" s="268" t="n">
        <x:f>MIN(M61,FARMER_HOURS)*FARMER_RATE+MAX(M61-FARMER_HOURS,0)*TEMP_RATE</x:f>
        <x:v>26619.09198730227</x:v>
      </x:c>
      <x:c r="R61" s="268" t="n">
        <x:f>O61-P61-Q61-FIXED_COST</x:f>
        <x:v>-19319.09198730227</x:v>
      </x:c>
      <x:c r="S61" s="139" t="str">
        <x:f>IF(AND(L61&lt;=TOTAL_BED_CAP,N61&lt;=TEMP_WORKER_CAP),"YES","NO")</x:f>
        <x:v>YES</x:v>
      </x:c>
      <x:c r="T61" s="139" t="n">
        <x:f>IF(S61="YES",R61,-1E+99)</x:f>
        <x:v>-19319.09198730227</x:v>
      </x:c>
    </x:row>
    <x:row r="62">
      <x:c r="A62" s="139"/>
      <x:c r="B62" s="139"/>
      <x:c r="C62" s="139"/>
      <x:c r="D62" s="139"/>
      <x:c r="E62" s="139"/>
      <x:c r="F62" s="139"/>
      <x:c r="G62" s="139"/>
      <x:c r="H62" s="139"/>
      <x:c r="I62" s="266" t="n">
        <x:f>INT((ROW()-ROW($I$46))/((CARROT_CAP+1)*(MESCLUN_CAP+1)))</x:f>
        <x:v>0</x:v>
      </x:c>
      <x:c r="J62" s="266" t="n">
        <x:f>MOD(INT((ROW()-ROW($I$46))/(MESCLUN_CAP+1)),CARROT_CAP+1)</x:f>
        <x:v>0</x:v>
      </x:c>
      <x:c r="K62" s="266" t="n">
        <x:f>MOD(ROW()-ROW($I$46),MESCLUN_CAP+1)</x:f>
        <x:v>16</x:v>
      </x:c>
      <x:c r="L62" s="266" t="n">
        <x:f>SUM(I62:K62)</x:f>
        <x:v>16</x:v>
      </x:c>
      <x:c r="M62" s="267" t="n">
        <x:f>I62*TOMATO_HOURS*WEEKS*(1+TOMATO_DIM)^I62+J62*CARROT_HOURS*WEEKS*(1+CARROT_DIM)^J62+K62*MESCLUN_HOURS*WEEKS*(1+MESCLUN_DIM)^K62</x:f>
        <x:v>878.3204743460997</x:v>
      </x:c>
      <x:c r="N62" s="267" t="n">
        <x:f>MAX(M62-FARMER_HOURS,0)/TEMP_HOURS_PER_WORKER</x:f>
        <x:v>0.10994477385145811</x:v>
      </x:c>
      <x:c r="O62" s="268" t="n">
        <x:f>I62*TOMATO_PRICE+J62*CARROT_PRICE+K62*MESCLUN_PRICE</x:f>
        <x:v>43200</x:v>
      </x:c>
      <x:c r="P62" s="268" t="n">
        <x:f>I62*TOMATO_FERTILIZER+J62*CARROT_FERTILIZER+K62*MESCLUN_FERTILIZER</x:f>
        <x:v>14080</x:v>
      </x:c>
      <x:c r="Q62" s="268" t="n">
        <x:f>MIN(M62,FARMER_HOURS)*FARMER_RATE+MAX(M62-FARMER_HOURS,0)*TEMP_RATE</x:f>
        <x:v>27748.619346286454</x:v>
      </x:c>
      <x:c r="R62" s="268" t="n">
        <x:f>O62-P62-Q62-FIXED_COST</x:f>
        <x:v>-18628.619346286454</x:v>
      </x:c>
      <x:c r="S62" s="139" t="str">
        <x:f>IF(AND(L62&lt;=TOTAL_BED_CAP,N62&lt;=TEMP_WORKER_CAP),"YES","NO")</x:f>
        <x:v>YES</x:v>
      </x:c>
      <x:c r="T62" s="139" t="n">
        <x:f>IF(S62="YES",R62,-1E+99)</x:f>
        <x:v>-18628.619346286454</x:v>
      </x:c>
    </x:row>
    <x:row r="63">
      <x:c r="A63" s="139"/>
      <x:c r="B63" s="139"/>
      <x:c r="C63" s="139"/>
      <x:c r="D63" s="139"/>
      <x:c r="E63" s="139"/>
      <x:c r="F63" s="139"/>
      <x:c r="G63" s="139"/>
      <x:c r="H63" s="139"/>
      <x:c r="I63" s="266" t="n">
        <x:f>INT((ROW()-ROW($I$46))/((CARROT_CAP+1)*(MESCLUN_CAP+1)))</x:f>
        <x:v>0</x:v>
      </x:c>
      <x:c r="J63" s="266" t="n">
        <x:f>MOD(INT((ROW()-ROW($I$46))/(MESCLUN_CAP+1)),CARROT_CAP+1)</x:f>
        <x:v>0</x:v>
      </x:c>
      <x:c r="K63" s="266" t="n">
        <x:f>MOD(ROW()-ROW($I$46),MESCLUN_CAP+1)</x:f>
        <x:v>17</x:v>
      </x:c>
      <x:c r="L63" s="266" t="n">
        <x:f>SUM(I63:K63)</x:f>
        <x:v>17</x:v>
      </x:c>
      <x:c r="M63" s="267" t="n">
        <x:f>I63*TOMATO_HOURS*WEEKS*(1+TOMATO_DIM)^I63+J63*CARROT_HOURS*WEEKS*(1+CARROT_DIM)^J63+K63*MESCLUN_HOURS*WEEKS*(1+MESCLUN_DIM)^K63</x:f>
        <x:v>944.8806977926399</x:v>
      </x:c>
      <x:c r="N63" s="267" t="n">
        <x:f>MAX(M63-FARMER_HOURS,0)/TEMP_HOURS_PER_WORKER</x:f>
        <x:v>0.15616715124488884</x:v>
      </x:c>
      <x:c r="O63" s="268" t="n">
        <x:f>I63*TOMATO_PRICE+J63*CARROT_PRICE+K63*MESCLUN_PRICE</x:f>
        <x:v>45900</x:v>
      </x:c>
      <x:c r="P63" s="268" t="n">
        <x:f>I63*TOMATO_FERTILIZER+J63*CARROT_FERTILIZER+K63*MESCLUN_FERTILIZER</x:f>
        <x:v>14960</x:v>
      </x:c>
      <x:c r="Q63" s="268" t="n">
        <x:f>MIN(M63,FARMER_HOURS)*FARMER_RATE+MAX(M63-FARMER_HOURS,0)*TEMP_RATE</x:f>
        <x:v>28904.17878112222</x:v>
      </x:c>
      <x:c r="R63" s="268" t="n">
        <x:f>O63-P63-Q63-FIXED_COST</x:f>
        <x:v>-17964.17878112222</x:v>
      </x:c>
      <x:c r="S63" s="139" t="str">
        <x:f>IF(AND(L63&lt;=TOTAL_BED_CAP,N63&lt;=TEMP_WORKER_CAP),"YES","NO")</x:f>
        <x:v>YES</x:v>
      </x:c>
      <x:c r="T63" s="139" t="n">
        <x:f>IF(S63="YES",R63,-1E+99)</x:f>
        <x:v>-17964.17878112222</x:v>
      </x:c>
    </x:row>
    <x:row r="64">
      <x:c r="A64" s="139"/>
      <x:c r="B64" s="139"/>
      <x:c r="C64" s="139"/>
      <x:c r="D64" s="139"/>
      <x:c r="E64" s="139"/>
      <x:c r="F64" s="139"/>
      <x:c r="G64" s="139"/>
      <x:c r="H64" s="139"/>
      <x:c r="I64" s="266" t="n">
        <x:f>INT((ROW()-ROW($I$46))/((CARROT_CAP+1)*(MESCLUN_CAP+1)))</x:f>
        <x:v>0</x:v>
      </x:c>
      <x:c r="J64" s="266" t="n">
        <x:f>MOD(INT((ROW()-ROW($I$46))/(MESCLUN_CAP+1)),CARROT_CAP+1)</x:f>
        <x:v>0</x:v>
      </x:c>
      <x:c r="K64" s="266" t="n">
        <x:f>MOD(ROW()-ROW($I$46),MESCLUN_CAP+1)</x:f>
        <x:v>18</x:v>
      </x:c>
      <x:c r="L64" s="266" t="n">
        <x:f>SUM(I64:K64)</x:f>
        <x:v>18</x:v>
      </x:c>
      <x:c r="M64" s="267" t="n">
        <x:f>I64*TOMATO_HOURS*WEEKS*(1+TOMATO_DIM)^I64+J64*CARROT_HOURS*WEEKS*(1+CARROT_DIM)^J64+K64*MESCLUN_HOURS*WEEKS*(1+MESCLUN_DIM)^K64</x:f>
        <x:v>1012.9676892512272</x:v>
      </x:c>
      <x:c r="N64" s="267" t="n">
        <x:f>MAX(M64-FARMER_HOURS,0)/TEMP_HOURS_PER_WORKER</x:f>
        <x:v>0.20344978420224108</x:v>
      </x:c>
      <x:c r="O64" s="268" t="n">
        <x:f>I64*TOMATO_PRICE+J64*CARROT_PRICE+K64*MESCLUN_PRICE</x:f>
        <x:v>48600</x:v>
      </x:c>
      <x:c r="P64" s="268" t="n">
        <x:f>I64*TOMATO_FERTILIZER+J64*CARROT_FERTILIZER+K64*MESCLUN_FERTILIZER</x:f>
        <x:v>15840</x:v>
      </x:c>
      <x:c r="Q64" s="268" t="n">
        <x:f>MIN(M64,FARMER_HOURS)*FARMER_RATE+MAX(M64-FARMER_HOURS,0)*TEMP_RATE</x:f>
        <x:v>30086.24460505603</x:v>
      </x:c>
      <x:c r="R64" s="268" t="n">
        <x:f>O64-P64-Q64-FIXED_COST</x:f>
        <x:v>-17326.24460505603</x:v>
      </x:c>
      <x:c r="S64" s="139" t="str">
        <x:f>IF(AND(L64&lt;=TOTAL_BED_CAP,N64&lt;=TEMP_WORKER_CAP),"YES","NO")</x:f>
        <x:v>YES</x:v>
      </x:c>
      <x:c r="T64" s="139" t="n">
        <x:f>IF(S64="YES",R64,-1E+99)</x:f>
        <x:v>-17326.24460505603</x:v>
      </x:c>
    </x:row>
    <x:row r="65">
      <x:c r="A65" s="139"/>
      <x:c r="B65" s="139"/>
      <x:c r="C65" s="139"/>
      <x:c r="D65" s="139"/>
      <x:c r="E65" s="139"/>
      <x:c r="F65" s="139"/>
      <x:c r="G65" s="139"/>
      <x:c r="H65" s="139"/>
      <x:c r="I65" s="266" t="n">
        <x:f>INT((ROW()-ROW($I$46))/((CARROT_CAP+1)*(MESCLUN_CAP+1)))</x:f>
        <x:v>0</x:v>
      </x:c>
      <x:c r="J65" s="266" t="n">
        <x:f>MOD(INT((ROW()-ROW($I$46))/(MESCLUN_CAP+1)),CARROT_CAP+1)</x:f>
        <x:v>0</x:v>
      </x:c>
      <x:c r="K65" s="266" t="n">
        <x:f>MOD(ROW()-ROW($I$46),MESCLUN_CAP+1)</x:f>
        <x:v>19</x:v>
      </x:c>
      <x:c r="L65" s="266" t="n">
        <x:f>SUM(I65:K65)</x:f>
        <x:v>19</x:v>
      </x:c>
      <x:c r="M65" s="267" t="n">
        <x:f>I65*TOMATO_HOURS*WEEKS*(1+TOMATO_DIM)^I65+J65*CARROT_HOURS*WEEKS*(1+CARROT_DIM)^J65+K65*MESCLUN_HOURS*WEEKS*(1+MESCLUN_DIM)^K65</x:f>
        <x:v>1082.609217887249</x:v>
      </x:c>
      <x:c r="N65" s="267" t="n">
        <x:f>MAX(M65-FARMER_HOURS,0)/TEMP_HOURS_PER_WORKER</x:f>
        <x:v>0.2518119568661452</x:v>
      </x:c>
      <x:c r="O65" s="268" t="n">
        <x:f>I65*TOMATO_PRICE+J65*CARROT_PRICE+K65*MESCLUN_PRICE</x:f>
        <x:v>51300</x:v>
      </x:c>
      <x:c r="P65" s="268" t="n">
        <x:f>I65*TOMATO_FERTILIZER+J65*CARROT_FERTILIZER+K65*MESCLUN_FERTILIZER</x:f>
        <x:v>16720</x:v>
      </x:c>
      <x:c r="Q65" s="268" t="n">
        <x:f>MIN(M65,FARMER_HOURS)*FARMER_RATE+MAX(M65-FARMER_HOURS,0)*TEMP_RATE</x:f>
        <x:v>31295.29892165363</x:v>
      </x:c>
      <x:c r="R65" s="268" t="n">
        <x:f>O65-P65-Q65-FIXED_COST</x:f>
        <x:v>-16715.29892165363</x:v>
      </x:c>
      <x:c r="S65" s="139" t="str">
        <x:f>IF(AND(L65&lt;=TOTAL_BED_CAP,N65&lt;=TEMP_WORKER_CAP),"YES","NO")</x:f>
        <x:v>YES</x:v>
      </x:c>
      <x:c r="T65" s="139" t="n">
        <x:f>IF(S65="YES",R65,-1E+99)</x:f>
        <x:v>-16715.29892165363</x:v>
      </x:c>
    </x:row>
    <x:row r="66">
      <x:c r="A66" s="139"/>
      <x:c r="B66" s="139"/>
      <x:c r="C66" s="139"/>
      <x:c r="D66" s="139"/>
      <x:c r="E66" s="139"/>
      <x:c r="F66" s="139"/>
      <x:c r="G66" s="139"/>
      <x:c r="H66" s="139"/>
      <x:c r="I66" s="266" t="n">
        <x:f>INT((ROW()-ROW($I$46))/((CARROT_CAP+1)*(MESCLUN_CAP+1)))</x:f>
        <x:v>0</x:v>
      </x:c>
      <x:c r="J66" s="266" t="n">
        <x:f>MOD(INT((ROW()-ROW($I$46))/(MESCLUN_CAP+1)),CARROT_CAP+1)</x:f>
        <x:v>0</x:v>
      </x:c>
      <x:c r="K66" s="266" t="n">
        <x:f>MOD(ROW()-ROW($I$46),MESCLUN_CAP+1)</x:f>
        <x:v>20</x:v>
      </x:c>
      <x:c r="L66" s="266" t="n">
        <x:f>SUM(I66:K66)</x:f>
        <x:v>20</x:v>
      </x:c>
      <x:c r="M66" s="267" t="n">
        <x:f>I66*TOMATO_HOURS*WEEKS*(1+TOMATO_DIM)^I66+J66*CARROT_HOURS*WEEKS*(1+CARROT_DIM)^J66+K66*MESCLUN_HOURS*WEEKS*(1+MESCLUN_DIM)^K66</x:f>
        <x:v>1153.833508537726</x:v>
      </x:c>
      <x:c r="N66" s="267" t="n">
        <x:f>MAX(M66-FARMER_HOURS,0)/TEMP_HOURS_PER_WORKER</x:f>
        <x:v>0.30127326981786523</x:v>
      </x:c>
      <x:c r="O66" s="268" t="n">
        <x:f>I66*TOMATO_PRICE+J66*CARROT_PRICE+K66*MESCLUN_PRICE</x:f>
        <x:v>54000</x:v>
      </x:c>
      <x:c r="P66" s="268" t="n">
        <x:f>I66*TOMATO_FERTILIZER+J66*CARROT_FERTILIZER+K66*MESCLUN_FERTILIZER</x:f>
        <x:v>17600</x:v>
      </x:c>
      <x:c r="Q66" s="268" t="n">
        <x:f>MIN(M66,FARMER_HOURS)*FARMER_RATE+MAX(M66-FARMER_HOURS,0)*TEMP_RATE</x:f>
        <x:v>32531.83174544663</x:v>
      </x:c>
      <x:c r="R66" s="268" t="n">
        <x:f>O66-P66-Q66-FIXED_COST</x:f>
        <x:v>-16131.83174544663</x:v>
      </x:c>
      <x:c r="S66" s="139" t="str">
        <x:f>IF(AND(L66&lt;=TOTAL_BED_CAP,N66&lt;=TEMP_WORKER_CAP),"YES","NO")</x:f>
        <x:v>YES</x:v>
      </x:c>
      <x:c r="T66" s="139" t="n">
        <x:f>IF(S66="YES",R66,-1E+99)</x:f>
        <x:v>-16131.83174544663</x:v>
      </x:c>
    </x:row>
    <x:row r="67">
      <x:c r="A67" s="139"/>
      <x:c r="B67" s="139"/>
      <x:c r="C67" s="139"/>
      <x:c r="D67" s="139"/>
      <x:c r="E67" s="139"/>
      <x:c r="F67" s="139"/>
      <x:c r="G67" s="139"/>
      <x:c r="H67" s="139"/>
      <x:c r="I67" s="266" t="n">
        <x:f>INT((ROW()-ROW($I$46))/((CARROT_CAP+1)*(MESCLUN_CAP+1)))</x:f>
        <x:v>0</x:v>
      </x:c>
      <x:c r="J67" s="266" t="n">
        <x:f>MOD(INT((ROW()-ROW($I$46))/(MESCLUN_CAP+1)),CARROT_CAP+1)</x:f>
        <x:v>0</x:v>
      </x:c>
      <x:c r="K67" s="266" t="n">
        <x:f>MOD(ROW()-ROW($I$46),MESCLUN_CAP+1)</x:f>
        <x:v>21</x:v>
      </x:c>
      <x:c r="L67" s="266" t="n">
        <x:f>SUM(I67:K67)</x:f>
        <x:v>21</x:v>
      </x:c>
      <x:c r="M67" s="267" t="n">
        <x:f>I67*TOMATO_HOURS*WEEKS*(1+TOMATO_DIM)^I67+J67*CARROT_HOURS*WEEKS*(1+CARROT_DIM)^J67+K67*MESCLUN_HOURS*WEEKS*(1+MESCLUN_DIM)^K67</x:f>
        <x:v>1226.6692487641699</x:v>
      </x:c>
      <x:c r="N67" s="267" t="n">
        <x:f>MAX(M67-FARMER_HOURS,0)/TEMP_HOURS_PER_WORKER</x:f>
        <x:v>0.35185364497511795</x:v>
      </x:c>
      <x:c r="O67" s="268" t="n">
        <x:f>I67*TOMATO_PRICE+J67*CARROT_PRICE+K67*MESCLUN_PRICE</x:f>
        <x:v>56700</x:v>
      </x:c>
      <x:c r="P67" s="268" t="n">
        <x:f>I67*TOMATO_FERTILIZER+J67*CARROT_FERTILIZER+K67*MESCLUN_FERTILIZER</x:f>
        <x:v>18480</x:v>
      </x:c>
      <x:c r="Q67" s="268" t="n">
        <x:f>MIN(M67,FARMER_HOURS)*FARMER_RATE+MAX(M67-FARMER_HOURS,0)*TEMP_RATE</x:f>
        <x:v>33796.34112437795</x:v>
      </x:c>
      <x:c r="R67" s="268" t="n">
        <x:f>O67-P67-Q67-FIXED_COST</x:f>
        <x:v>-15576.341124377948</x:v>
      </x:c>
      <x:c r="S67" s="139" t="str">
        <x:f>IF(AND(L67&lt;=TOTAL_BED_CAP,N67&lt;=TEMP_WORKER_CAP),"YES","NO")</x:f>
        <x:v>YES</x:v>
      </x:c>
      <x:c r="T67" s="139" t="n">
        <x:f>IF(S67="YES",R67,-1E+99)</x:f>
        <x:v>-15576.341124377948</x:v>
      </x:c>
    </x:row>
    <x:row r="68">
      <x:c r="A68" s="139"/>
      <x:c r="B68" s="139"/>
      <x:c r="C68" s="139"/>
      <x:c r="D68" s="139"/>
      <x:c r="E68" s="139"/>
      <x:c r="F68" s="139"/>
      <x:c r="G68" s="139"/>
      <x:c r="H68" s="139"/>
      <x:c r="I68" s="266" t="n">
        <x:f>INT((ROW()-ROW($I$46))/((CARROT_CAP+1)*(MESCLUN_CAP+1)))</x:f>
        <x:v>0</x:v>
      </x:c>
      <x:c r="J68" s="266" t="n">
        <x:f>MOD(INT((ROW()-ROW($I$46))/(MESCLUN_CAP+1)),CARROT_CAP+1)</x:f>
        <x:v>0</x:v>
      </x:c>
      <x:c r="K68" s="266" t="n">
        <x:f>MOD(ROW()-ROW($I$46),MESCLUN_CAP+1)</x:f>
        <x:v>22</x:v>
      </x:c>
      <x:c r="L68" s="266" t="n">
        <x:f>SUM(I68:K68)</x:f>
        <x:v>22</x:v>
      </x:c>
      <x:c r="M68" s="267" t="n">
        <x:f>I68*TOMATO_HOURS*WEEKS*(1+TOMATO_DIM)^I68+J68*CARROT_HOURS*WEEKS*(1+CARROT_DIM)^J68+K68*MESCLUN_HOURS*WEEKS*(1+MESCLUN_DIM)^K68</x:f>
        <x:v>1301.145596010566</x:v>
      </x:c>
      <x:c r="N68" s="267" t="n">
        <x:f>MAX(M68-FARMER_HOURS,0)/TEMP_HOURS_PER_WORKER</x:f>
        <x:v>0.40357333056289296</x:v>
      </x:c>
      <x:c r="O68" s="268" t="n">
        <x:f>I68*TOMATO_PRICE+J68*CARROT_PRICE+K68*MESCLUN_PRICE</x:f>
        <x:v>59400</x:v>
      </x:c>
      <x:c r="P68" s="268" t="n">
        <x:f>I68*TOMATO_FERTILIZER+J68*CARROT_FERTILIZER+K68*MESCLUN_FERTILIZER</x:f>
        <x:v>19360</x:v>
      </x:c>
      <x:c r="Q68" s="268" t="n">
        <x:f>MIN(M68,FARMER_HOURS)*FARMER_RATE+MAX(M68-FARMER_HOURS,0)*TEMP_RATE</x:f>
        <x:v>35089.333264072324</x:v>
      </x:c>
      <x:c r="R68" s="268" t="n">
        <x:f>O68-P68-Q68-FIXED_COST</x:f>
        <x:v>-15049.333264072324</x:v>
      </x:c>
      <x:c r="S68" s="139" t="str">
        <x:f>IF(AND(L68&lt;=TOTAL_BED_CAP,N68&lt;=TEMP_WORKER_CAP),"YES","NO")</x:f>
        <x:v>YES</x:v>
      </x:c>
      <x:c r="T68" s="139" t="n">
        <x:f>IF(S68="YES",R68,-1E+99)</x:f>
        <x:v>-15049.333264072324</x:v>
      </x:c>
    </x:row>
    <x:row r="69">
      <x:c r="A69" s="139"/>
      <x:c r="B69" s="139"/>
      <x:c r="C69" s="139"/>
      <x:c r="D69" s="139"/>
      <x:c r="E69" s="139"/>
      <x:c r="F69" s="139"/>
      <x:c r="G69" s="139"/>
      <x:c r="H69" s="139"/>
      <x:c r="I69" s="266" t="n">
        <x:f>INT((ROW()-ROW($I$46))/((CARROT_CAP+1)*(MESCLUN_CAP+1)))</x:f>
        <x:v>0</x:v>
      </x:c>
      <x:c r="J69" s="266" t="n">
        <x:f>MOD(INT((ROW()-ROW($I$46))/(MESCLUN_CAP+1)),CARROT_CAP+1)</x:f>
        <x:v>0</x:v>
      </x:c>
      <x:c r="K69" s="266" t="n">
        <x:f>MOD(ROW()-ROW($I$46),MESCLUN_CAP+1)</x:f>
        <x:v>23</x:v>
      </x:c>
      <x:c r="L69" s="266" t="n">
        <x:f>SUM(I69:K69)</x:f>
        <x:v>23</x:v>
      </x:c>
      <x:c r="M69" s="267" t="n">
        <x:f>I69*TOMATO_HOURS*WEEKS*(1+TOMATO_DIM)^I69+J69*CARROT_HOURS*WEEKS*(1+CARROT_DIM)^J69+K69*MESCLUN_HOURS*WEEKS*(1+MESCLUN_DIM)^K69</x:f>
        <x:v>1377.2921848680023</x:v>
      </x:c>
      <x:c r="N69" s="267" t="n">
        <x:f>MAX(M69-FARMER_HOURS,0)/TEMP_HOURS_PER_WORKER</x:f>
        <x:v>0.45645290615833495</x:v>
      </x:c>
      <x:c r="O69" s="268" t="n">
        <x:f>I69*TOMATO_PRICE+J69*CARROT_PRICE+K69*MESCLUN_PRICE</x:f>
        <x:v>62100</x:v>
      </x:c>
      <x:c r="P69" s="268" t="n">
        <x:f>I69*TOMATO_FERTILIZER+J69*CARROT_FERTILIZER+K69*MESCLUN_FERTILIZER</x:f>
        <x:v>20240</x:v>
      </x:c>
      <x:c r="Q69" s="268" t="n">
        <x:f>MIN(M69,FARMER_HOURS)*FARMER_RATE+MAX(M69-FARMER_HOURS,0)*TEMP_RATE</x:f>
        <x:v>36411.32265395837</x:v>
      </x:c>
      <x:c r="R69" s="268" t="n">
        <x:f>O69-P69-Q69-FIXED_COST</x:f>
        <x:v>-14551.32265395837</x:v>
      </x:c>
      <x:c r="S69" s="139" t="str">
        <x:f>IF(AND(L69&lt;=TOTAL_BED_CAP,N69&lt;=TEMP_WORKER_CAP),"YES","NO")</x:f>
        <x:v>YES</x:v>
      </x:c>
      <x:c r="T69" s="139" t="n">
        <x:f>IF(S69="YES",R69,-1E+99)</x:f>
        <x:v>-14551.32265395837</x:v>
      </x:c>
    </x:row>
    <x:row r="70">
      <x:c r="A70" s="139"/>
      <x:c r="B70" s="139"/>
      <x:c r="C70" s="139"/>
      <x:c r="D70" s="139"/>
      <x:c r="E70" s="139"/>
      <x:c r="F70" s="139"/>
      <x:c r="G70" s="139"/>
      <x:c r="H70" s="139"/>
      <x:c r="I70" s="266" t="n">
        <x:f>INT((ROW()-ROW($I$46))/((CARROT_CAP+1)*(MESCLUN_CAP+1)))</x:f>
        <x:v>0</x:v>
      </x:c>
      <x:c r="J70" s="266" t="n">
        <x:f>MOD(INT((ROW()-ROW($I$46))/(MESCLUN_CAP+1)),CARROT_CAP+1)</x:f>
        <x:v>0</x:v>
      </x:c>
      <x:c r="K70" s="266" t="n">
        <x:f>MOD(ROW()-ROW($I$46),MESCLUN_CAP+1)</x:f>
        <x:v>24</x:v>
      </x:c>
      <x:c r="L70" s="266" t="n">
        <x:f>SUM(I70:K70)</x:f>
        <x:v>24</x:v>
      </x:c>
      <x:c r="M70" s="267" t="n">
        <x:f>I70*TOMATO_HOURS*WEEKS*(1+TOMATO_DIM)^I70+J70*CARROT_HOURS*WEEKS*(1+CARROT_DIM)^J70+K70*MESCLUN_HOURS*WEEKS*(1+MESCLUN_DIM)^K70</x:f>
        <x:v>1455.139134447498</x:v>
      </x:c>
      <x:c r="N70" s="267" t="n">
        <x:f>MAX(M70-FARMER_HOURS,0)/TEMP_HOURS_PER_WORKER</x:f>
        <x:v>0.5105132878107626</x:v>
      </x:c>
      <x:c r="O70" s="268" t="n">
        <x:f>I70*TOMATO_PRICE+J70*CARROT_PRICE+K70*MESCLUN_PRICE</x:f>
        <x:v>64800</x:v>
      </x:c>
      <x:c r="P70" s="268" t="n">
        <x:f>I70*TOMATO_FERTILIZER+J70*CARROT_FERTILIZER+K70*MESCLUN_FERTILIZER</x:f>
        <x:v>21120</x:v>
      </x:c>
      <x:c r="Q70" s="268" t="n">
        <x:f>MIN(M70,FARMER_HOURS)*FARMER_RATE+MAX(M70-FARMER_HOURS,0)*TEMP_RATE</x:f>
        <x:v>37762.83219526906</x:v>
      </x:c>
      <x:c r="R70" s="268" t="n">
        <x:f>O70-P70-Q70-FIXED_COST</x:f>
        <x:v>-14082.83219526906</x:v>
      </x:c>
      <x:c r="S70" s="139" t="str">
        <x:f>IF(AND(L70&lt;=TOTAL_BED_CAP,N70&lt;=TEMP_WORKER_CAP),"YES","NO")</x:f>
        <x:v>YES</x:v>
      </x:c>
      <x:c r="T70" s="139" t="n">
        <x:f>IF(S70="YES",R70,-1E+99)</x:f>
        <x:v>-14082.83219526906</x:v>
      </x:c>
    </x:row>
    <x:row r="71">
      <x:c r="A71" s="139"/>
      <x:c r="B71" s="139"/>
      <x:c r="C71" s="139"/>
      <x:c r="D71" s="139"/>
      <x:c r="E71" s="139"/>
      <x:c r="F71" s="139"/>
      <x:c r="G71" s="139"/>
      <x:c r="H71" s="139"/>
      <x:c r="I71" s="266" t="n">
        <x:f>INT((ROW()-ROW($I$46))/((CARROT_CAP+1)*(MESCLUN_CAP+1)))</x:f>
        <x:v>0</x:v>
      </x:c>
      <x:c r="J71" s="266" t="n">
        <x:f>MOD(INT((ROW()-ROW($I$46))/(MESCLUN_CAP+1)),CARROT_CAP+1)</x:f>
        <x:v>0</x:v>
      </x:c>
      <x:c r="K71" s="266" t="n">
        <x:f>MOD(ROW()-ROW($I$46),MESCLUN_CAP+1)</x:f>
        <x:v>25</x:v>
      </x:c>
      <x:c r="L71" s="266" t="n">
        <x:f>SUM(I71:K71)</x:f>
        <x:v>25</x:v>
      </x:c>
      <x:c r="M71" s="267" t="n">
        <x:f>I71*TOMATO_HOURS*WEEKS*(1+TOMATO_DIM)^I71+J71*CARROT_HOURS*WEEKS*(1+CARROT_DIM)^J71+K71*MESCLUN_HOURS*WEEKS*(1+MESCLUN_DIM)^K71</x:f>
        <x:v>1534.7170558625955</x:v>
      </x:c>
      <x:c r="N71" s="267" t="n">
        <x:f>MAX(M71-FARMER_HOURS,0)/TEMP_HOURS_PER_WORKER</x:f>
        <x:v>0.5657757332379135</x:v>
      </x:c>
      <x:c r="O71" s="268" t="n">
        <x:f>I71*TOMATO_PRICE+J71*CARROT_PRICE+K71*MESCLUN_PRICE</x:f>
        <x:v>67500</x:v>
      </x:c>
      <x:c r="P71" s="268" t="n">
        <x:f>I71*TOMATO_FERTILIZER+J71*CARROT_FERTILIZER+K71*MESCLUN_FERTILIZER</x:f>
        <x:v>22000</x:v>
      </x:c>
      <x:c r="Q71" s="268" t="n">
        <x:f>MIN(M71,FARMER_HOURS)*FARMER_RATE+MAX(M71-FARMER_HOURS,0)*TEMP_RATE</x:f>
        <x:v>39144.39333094784</x:v>
      </x:c>
      <x:c r="R71" s="268" t="n">
        <x:f>O71-P71-Q71-FIXED_COST</x:f>
        <x:v>-13644.393330947838</x:v>
      </x:c>
      <x:c r="S71" s="139" t="str">
        <x:f>IF(AND(L71&lt;=TOTAL_BED_CAP,N71&lt;=TEMP_WORKER_CAP),"YES","NO")</x:f>
        <x:v>YES</x:v>
      </x:c>
      <x:c r="T71" s="139" t="n">
        <x:f>IF(S71="YES",R71,-1E+99)</x:f>
        <x:v>-13644.393330947838</x:v>
      </x:c>
    </x:row>
    <x:row r="72">
      <x:c r="A72" s="139"/>
      <x:c r="B72" s="139"/>
      <x:c r="C72" s="139"/>
      <x:c r="D72" s="139"/>
      <x:c r="E72" s="139"/>
      <x:c r="F72" s="139"/>
      <x:c r="G72" s="139"/>
      <x:c r="H72" s="139"/>
      <x:c r="I72" s="266" t="n">
        <x:f>INT((ROW()-ROW($I$46))/((CARROT_CAP+1)*(MESCLUN_CAP+1)))</x:f>
        <x:v>0</x:v>
      </x:c>
      <x:c r="J72" s="266" t="n">
        <x:f>MOD(INT((ROW()-ROW($I$46))/(MESCLUN_CAP+1)),CARROT_CAP+1)</x:f>
        <x:v>0</x:v>
      </x:c>
      <x:c r="K72" s="266" t="n">
        <x:f>MOD(ROW()-ROW($I$46),MESCLUN_CAP+1)</x:f>
        <x:v>26</x:v>
      </x:c>
      <x:c r="L72" s="266" t="n">
        <x:f>SUM(I72:K72)</x:f>
        <x:v>26</x:v>
      </x:c>
      <x:c r="M72" s="267" t="n">
        <x:f>I72*TOMATO_HOURS*WEEKS*(1+TOMATO_DIM)^I72+J72*CARROT_HOURS*WEEKS*(1+CARROT_DIM)^J72+K72*MESCLUN_HOURS*WEEKS*(1+MESCLUN_DIM)^K72</x:f>
        <x:v>1616.0570598233128</x:v>
      </x:c>
      <x:c r="N72" s="267" t="n">
        <x:f>MAX(M72-FARMER_HOURS,0)/TEMP_HOURS_PER_WORKER</x:f>
        <x:v>0.6222618470995228</x:v>
      </x:c>
      <x:c r="O72" s="268" t="n">
        <x:f>I72*TOMATO_PRICE+J72*CARROT_PRICE+K72*MESCLUN_PRICE</x:f>
        <x:v>70200</x:v>
      </x:c>
      <x:c r="P72" s="268" t="n">
        <x:f>I72*TOMATO_FERTILIZER+J72*CARROT_FERTILIZER+K72*MESCLUN_FERTILIZER</x:f>
        <x:v>22880</x:v>
      </x:c>
      <x:c r="Q72" s="268" t="n">
        <x:f>MIN(M72,FARMER_HOURS)*FARMER_RATE+MAX(M72-FARMER_HOURS,0)*TEMP_RATE</x:f>
        <x:v>40556.54617748807</x:v>
      </x:c>
      <x:c r="R72" s="268" t="n">
        <x:f>O72-P72-Q72-FIXED_COST</x:f>
        <x:v>-13236.546177488068</x:v>
      </x:c>
      <x:c r="S72" s="139" t="str">
        <x:f>IF(AND(L72&lt;=TOTAL_BED_CAP,N72&lt;=TEMP_WORKER_CAP),"YES","NO")</x:f>
        <x:v>YES</x:v>
      </x:c>
      <x:c r="T72" s="139" t="n">
        <x:f>IF(S72="YES",R72,-1E+99)</x:f>
        <x:v>-13236.546177488068</x:v>
      </x:c>
    </x:row>
    <x:row r="73">
      <x:c r="A73" s="139"/>
      <x:c r="B73" s="139"/>
      <x:c r="C73" s="139"/>
      <x:c r="D73" s="139"/>
      <x:c r="E73" s="139"/>
      <x:c r="F73" s="139"/>
      <x:c r="G73" s="139"/>
      <x:c r="H73" s="139"/>
      <x:c r="I73" s="266" t="n">
        <x:f>INT((ROW()-ROW($I$46))/((CARROT_CAP+1)*(MESCLUN_CAP+1)))</x:f>
        <x:v>0</x:v>
      </x:c>
      <x:c r="J73" s="266" t="n">
        <x:f>MOD(INT((ROW()-ROW($I$46))/(MESCLUN_CAP+1)),CARROT_CAP+1)</x:f>
        <x:v>0</x:v>
      </x:c>
      <x:c r="K73" s="266" t="n">
        <x:f>MOD(ROW()-ROW($I$46),MESCLUN_CAP+1)</x:f>
        <x:v>27</x:v>
      </x:c>
      <x:c r="L73" s="266" t="n">
        <x:f>SUM(I73:K73)</x:f>
        <x:v>27</x:v>
      </x:c>
      <x:c r="M73" s="267" t="n">
        <x:f>I73*TOMATO_HOURS*WEEKS*(1+TOMATO_DIM)^I73+J73*CARROT_HOURS*WEEKS*(1+CARROT_DIM)^J73+K73*MESCLUN_HOURS*WEEKS*(1+MESCLUN_DIM)^K73</x:f>
        <x:v>1699.19076434307</x:v>
      </x:c>
      <x:c r="N73" s="267" t="n">
        <x:f>MAX(M73-FARMER_HOURS,0)/TEMP_HOURS_PER_WORKER</x:f>
        <x:v>0.6799935863493541</x:v>
      </x:c>
      <x:c r="O73" s="268" t="n">
        <x:f>I73*TOMATO_PRICE+J73*CARROT_PRICE+K73*MESCLUN_PRICE</x:f>
        <x:v>72900</x:v>
      </x:c>
      <x:c r="P73" s="268" t="n">
        <x:f>I73*TOMATO_FERTILIZER+J73*CARROT_FERTILIZER+K73*MESCLUN_FERTILIZER</x:f>
        <x:v>23760</x:v>
      </x:c>
      <x:c r="Q73" s="268" t="n">
        <x:f>MIN(M73,FARMER_HOURS)*FARMER_RATE+MAX(M73-FARMER_HOURS,0)*TEMP_RATE</x:f>
        <x:v>41999.83965873385</x:v>
      </x:c>
      <x:c r="R73" s="268" t="n">
        <x:f>O73-P73-Q73-FIXED_COST</x:f>
        <x:v>-12859.83965873385</x:v>
      </x:c>
      <x:c r="S73" s="139" t="str">
        <x:f>IF(AND(L73&lt;=TOTAL_BED_CAP,N73&lt;=TEMP_WORKER_CAP),"YES","NO")</x:f>
        <x:v>YES</x:v>
      </x:c>
      <x:c r="T73" s="139" t="n">
        <x:f>IF(S73="YES",R73,-1E+99)</x:f>
        <x:v>-12859.83965873385</x:v>
      </x:c>
    </x:row>
    <x:row r="74">
      <x:c r="A74" s="139"/>
      <x:c r="B74" s="139"/>
      <x:c r="C74" s="139"/>
      <x:c r="D74" s="139"/>
      <x:c r="E74" s="139"/>
      <x:c r="F74" s="139"/>
      <x:c r="G74" s="139"/>
      <x:c r="H74" s="139"/>
      <x:c r="I74" s="266" t="n">
        <x:f>INT((ROW()-ROW($I$46))/((CARROT_CAP+1)*(MESCLUN_CAP+1)))</x:f>
        <x:v>0</x:v>
      </x:c>
      <x:c r="J74" s="266" t="n">
        <x:f>MOD(INT((ROW()-ROW($I$46))/(MESCLUN_CAP+1)),CARROT_CAP+1)</x:f>
        <x:v>0</x:v>
      </x:c>
      <x:c r="K74" s="266" t="n">
        <x:f>MOD(ROW()-ROW($I$46),MESCLUN_CAP+1)</x:f>
        <x:v>28</x:v>
      </x:c>
      <x:c r="L74" s="266" t="n">
        <x:f>SUM(I74:K74)</x:f>
        <x:v>28</x:v>
      </x:c>
      <x:c r="M74" s="267" t="n">
        <x:f>I74*TOMATO_HOURS*WEEKS*(1+TOMATO_DIM)^I74+J74*CARROT_HOURS*WEEKS*(1+CARROT_DIM)^J74+K74*MESCLUN_HOURS*WEEKS*(1+MESCLUN_DIM)^K74</x:f>
        <x:v>1784.1503025602233</x:v>
      </x:c>
      <x:c r="N74" s="267" t="n">
        <x:f>MAX(M74-FARMER_HOURS,0)/TEMP_HOURS_PER_WORKER</x:f>
        <x:v>0.7389932656668218</x:v>
      </x:c>
      <x:c r="O74" s="268" t="n">
        <x:f>I74*TOMATO_PRICE+J74*CARROT_PRICE+K74*MESCLUN_PRICE</x:f>
        <x:v>75600</x:v>
      </x:c>
      <x:c r="P74" s="268" t="n">
        <x:f>I74*TOMATO_FERTILIZER+J74*CARROT_FERTILIZER+K74*MESCLUN_FERTILIZER</x:f>
        <x:v>24640</x:v>
      </x:c>
      <x:c r="Q74" s="268" t="n">
        <x:f>MIN(M74,FARMER_HOURS)*FARMER_RATE+MAX(M74-FARMER_HOURS,0)*TEMP_RATE</x:f>
        <x:v>43474.83164167054</x:v>
      </x:c>
      <x:c r="R74" s="268" t="n">
        <x:f>O74-P74-Q74-FIXED_COST</x:f>
        <x:v>-12514.831641670542</x:v>
      </x:c>
      <x:c r="S74" s="139" t="str">
        <x:f>IF(AND(L74&lt;=TOTAL_BED_CAP,N74&lt;=TEMP_WORKER_CAP),"YES","NO")</x:f>
        <x:v>YES</x:v>
      </x:c>
      <x:c r="T74" s="139" t="n">
        <x:f>IF(S74="YES",R74,-1E+99)</x:f>
        <x:v>-12514.831641670542</x:v>
      </x:c>
    </x:row>
    <x:row r="75">
      <x:c r="A75" s="139"/>
      <x:c r="B75" s="139"/>
      <x:c r="C75" s="139"/>
      <x:c r="D75" s="139"/>
      <x:c r="E75" s="139"/>
      <x:c r="F75" s="139"/>
      <x:c r="G75" s="139"/>
      <x:c r="H75" s="139"/>
      <x:c r="I75" s="266" t="n">
        <x:f>INT((ROW()-ROW($I$46))/((CARROT_CAP+1)*(MESCLUN_CAP+1)))</x:f>
        <x:v>0</x:v>
      </x:c>
      <x:c r="J75" s="266" t="n">
        <x:f>MOD(INT((ROW()-ROW($I$46))/(MESCLUN_CAP+1)),CARROT_CAP+1)</x:f>
        <x:v>0</x:v>
      </x:c>
      <x:c r="K75" s="266" t="n">
        <x:f>MOD(ROW()-ROW($I$46),MESCLUN_CAP+1)</x:f>
        <x:v>29</x:v>
      </x:c>
      <x:c r="L75" s="266" t="n">
        <x:f>SUM(I75:K75)</x:f>
        <x:v>29</x:v>
      </x:c>
      <x:c r="M75" s="267" t="n">
        <x:f>I75*TOMATO_HOURS*WEEKS*(1+TOMATO_DIM)^I75+J75*CARROT_HOURS*WEEKS*(1+CARROT_DIM)^J75+K75*MESCLUN_HOURS*WEEKS*(1+MESCLUN_DIM)^K75</x:f>
        <x:v>1870.9683306758766</x:v>
      </x:c>
      <x:c r="N75" s="267" t="n">
        <x:f>MAX(M75-FARMER_HOURS,0)/TEMP_HOURS_PER_WORKER</x:f>
        <x:v>0.7992835629693588</x:v>
      </x:c>
      <x:c r="O75" s="268" t="n">
        <x:f>I75*TOMATO_PRICE+J75*CARROT_PRICE+K75*MESCLUN_PRICE</x:f>
        <x:v>78300</x:v>
      </x:c>
      <x:c r="P75" s="268" t="n">
        <x:f>I75*TOMATO_FERTILIZER+J75*CARROT_FERTILIZER+K75*MESCLUN_FERTILIZER</x:f>
        <x:v>25520</x:v>
      </x:c>
      <x:c r="Q75" s="268" t="n">
        <x:f>MIN(M75,FARMER_HOURS)*FARMER_RATE+MAX(M75-FARMER_HOURS,0)*TEMP_RATE</x:f>
        <x:v>44982.08907423397</x:v>
      </x:c>
      <x:c r="R75" s="268" t="n">
        <x:f>O75-P75-Q75-FIXED_COST</x:f>
        <x:v>-12202.089074233969</x:v>
      </x:c>
      <x:c r="S75" s="139" t="str">
        <x:f>IF(AND(L75&lt;=TOTAL_BED_CAP,N75&lt;=TEMP_WORKER_CAP),"YES","NO")</x:f>
        <x:v>YES</x:v>
      </x:c>
      <x:c r="T75" s="139" t="n">
        <x:f>IF(S75="YES",R75,-1E+99)</x:f>
        <x:v>-12202.089074233969</x:v>
      </x:c>
    </x:row>
    <x:row r="76">
      <x:c r="A76" s="139"/>
      <x:c r="B76" s="139"/>
      <x:c r="C76" s="139"/>
      <x:c r="D76" s="139"/>
      <x:c r="E76" s="139"/>
      <x:c r="F76" s="139"/>
      <x:c r="G76" s="139"/>
      <x:c r="H76" s="139"/>
      <x:c r="I76" s="266" t="n">
        <x:f>INT((ROW()-ROW($I$46))/((CARROT_CAP+1)*(MESCLUN_CAP+1)))</x:f>
        <x:v>0</x:v>
      </x:c>
      <x:c r="J76" s="266" t="n">
        <x:f>MOD(INT((ROW()-ROW($I$46))/(MESCLUN_CAP+1)),CARROT_CAP+1)</x:f>
        <x:v>0</x:v>
      </x:c>
      <x:c r="K76" s="266" t="n">
        <x:f>MOD(ROW()-ROW($I$46),MESCLUN_CAP+1)</x:f>
        <x:v>30</x:v>
      </x:c>
      <x:c r="L76" s="266" t="n">
        <x:f>SUM(I76:K76)</x:f>
        <x:v>30</x:v>
      </x:c>
      <x:c r="M76" s="267" t="n">
        <x:f>I76*TOMATO_HOURS*WEEKS*(1+TOMATO_DIM)^I76+J76*CARROT_HOURS*WEEKS*(1+CARROT_DIM)^J76+K76*MESCLUN_HOURS*WEEKS*(1+MESCLUN_DIM)^K76</x:f>
        <x:v>1959.6780360096466</x:v>
      </x:c>
      <x:c r="N76" s="267" t="n">
        <x:f>MAX(M76-FARMER_HOURS,0)/TEMP_HOURS_PER_WORKER</x:f>
        <x:v>0.860887525006699</x:v>
      </x:c>
      <x:c r="O76" s="268" t="n">
        <x:f>I76*TOMATO_PRICE+J76*CARROT_PRICE+K76*MESCLUN_PRICE</x:f>
        <x:v>81000</x:v>
      </x:c>
      <x:c r="P76" s="268" t="n">
        <x:f>I76*TOMATO_FERTILIZER+J76*CARROT_FERTILIZER+K76*MESCLUN_FERTILIZER</x:f>
        <x:v>26400</x:v>
      </x:c>
      <x:c r="Q76" s="268" t="n">
        <x:f>MIN(M76,FARMER_HOURS)*FARMER_RATE+MAX(M76-FARMER_HOURS,0)*TEMP_RATE</x:f>
        <x:v>46522.18812516748</x:v>
      </x:c>
      <x:c r="R76" s="268" t="n">
        <x:f>O76-P76-Q76-FIXED_COST</x:f>
        <x:v>-11922.188125167479</x:v>
      </x:c>
      <x:c r="S76" s="139" t="str">
        <x:f>IF(AND(L76&lt;=TOTAL_BED_CAP,N76&lt;=TEMP_WORKER_CAP),"YES","NO")</x:f>
        <x:v>YES</x:v>
      </x:c>
      <x:c r="T76" s="139" t="n">
        <x:f>IF(S76="YES",R76,-1E+99)</x:f>
        <x:v>-11922.188125167479</x:v>
      </x:c>
    </x:row>
    <x:row r="77">
      <x:c r="A77" s="139"/>
      <x:c r="B77" s="139"/>
      <x:c r="C77" s="139"/>
      <x:c r="D77" s="139"/>
      <x:c r="E77" s="139"/>
      <x:c r="F77" s="139"/>
      <x:c r="G77" s="139"/>
      <x:c r="H77" s="139"/>
      <x:c r="I77" s="266" t="n">
        <x:f>INT((ROW()-ROW($I$46))/((CARROT_CAP+1)*(MESCLUN_CAP+1)))</x:f>
        <x:v>0</x:v>
      </x:c>
      <x:c r="J77" s="266" t="n">
        <x:f>MOD(INT((ROW()-ROW($I$46))/(MESCLUN_CAP+1)),CARROT_CAP+1)</x:f>
        <x:v>1</x:v>
      </x:c>
      <x:c r="K77" s="266" t="n">
        <x:f>MOD(ROW()-ROW($I$46),MESCLUN_CAP+1)</x:f>
        <x:v>0</x:v>
      </x:c>
      <x:c r="L77" s="266" t="n">
        <x:f>SUM(I77:K77)</x:f>
        <x:v>1</x:v>
      </x:c>
      <x:c r="M77" s="267" t="n">
        <x:f>I77*TOMATO_HOURS*WEEKS*(1+TOMATO_DIM)^I77+J77*CARROT_HOURS*WEEKS*(1+CARROT_DIM)^J77+K77*MESCLUN_HOURS*WEEKS*(1+MESCLUN_DIM)^K77</x:f>
        <x:v>30.749999999999996</x:v>
      </x:c>
      <x:c r="N77" s="267" t="n">
        <x:f>MAX(M77-FARMER_HOURS,0)/TEMP_HOURS_PER_WORKER</x:f>
        <x:v>0</x:v>
      </x:c>
      <x:c r="O77" s="268" t="n">
        <x:f>I77*TOMATO_PRICE+J77*CARROT_PRICE+K77*MESCLUN_PRICE</x:f>
        <x:v>2094</x:v>
      </x:c>
      <x:c r="P77" s="268" t="n">
        <x:f>I77*TOMATO_FERTILIZER+J77*CARROT_FERTILIZER+K77*MESCLUN_FERTILIZER</x:f>
        <x:v>440</x:v>
      </x:c>
      <x:c r="Q77" s="268" t="n">
        <x:f>MIN(M77,FARMER_HOURS)*FARMER_RATE+MAX(M77-FARMER_HOURS,0)*TEMP_RATE</x:f>
        <x:v>1067.7083333333333</x:v>
      </x:c>
      <x:c r="R77" s="268" t="n">
        <x:f>O77-P77-Q77-FIXED_COST</x:f>
        <x:v>-19413.708333333332</x:v>
      </x:c>
      <x:c r="S77" s="139" t="str">
        <x:f>IF(AND(L77&lt;=TOTAL_BED_CAP,N77&lt;=TEMP_WORKER_CAP),"YES","NO")</x:f>
        <x:v>YES</x:v>
      </x:c>
      <x:c r="T77" s="139" t="n">
        <x:f>IF(S77="YES",R77,-1E+99)</x:f>
        <x:v>-19413.708333333332</x:v>
      </x:c>
    </x:row>
    <x:row r="78">
      <x:c r="A78" s="139"/>
      <x:c r="B78" s="139"/>
      <x:c r="C78" s="139"/>
      <x:c r="D78" s="139"/>
      <x:c r="E78" s="139"/>
      <x:c r="F78" s="139"/>
      <x:c r="G78" s="139"/>
      <x:c r="H78" s="139"/>
      <x:c r="I78" s="266" t="n">
        <x:f>INT((ROW()-ROW($I$46))/((CARROT_CAP+1)*(MESCLUN_CAP+1)))</x:f>
        <x:v>0</x:v>
      </x:c>
      <x:c r="J78" s="266" t="n">
        <x:f>MOD(INT((ROW()-ROW($I$46))/(MESCLUN_CAP+1)),CARROT_CAP+1)</x:f>
        <x:v>1</x:v>
      </x:c>
      <x:c r="K78" s="266" t="n">
        <x:f>MOD(ROW()-ROW($I$46),MESCLUN_CAP+1)</x:f>
        <x:v>1</x:v>
      </x:c>
      <x:c r="L78" s="266" t="n">
        <x:f>SUM(I78:K78)</x:f>
        <x:v>2</x:v>
      </x:c>
      <x:c r="M78" s="267" t="n">
        <x:f>I78*TOMATO_HOURS*WEEKS*(1+TOMATO_DIM)^I78+J78*CARROT_HOURS*WEEKS*(1+CARROT_DIM)^J78+K78*MESCLUN_HOURS*WEEKS*(1+MESCLUN_DIM)^K78</x:f>
        <x:v>76.3125</x:v>
      </x:c>
      <x:c r="N78" s="267" t="n">
        <x:f>MAX(M78-FARMER_HOURS,0)/TEMP_HOURS_PER_WORKER</x:f>
        <x:v>0</x:v>
      </x:c>
      <x:c r="O78" s="268" t="n">
        <x:f>I78*TOMATO_PRICE+J78*CARROT_PRICE+K78*MESCLUN_PRICE</x:f>
        <x:v>4794</x:v>
      </x:c>
      <x:c r="P78" s="268" t="n">
        <x:f>I78*TOMATO_FERTILIZER+J78*CARROT_FERTILIZER+K78*MESCLUN_FERTILIZER</x:f>
        <x:v>1320</x:v>
      </x:c>
      <x:c r="Q78" s="268" t="n">
        <x:f>MIN(M78,FARMER_HOURS)*FARMER_RATE+MAX(M78-FARMER_HOURS,0)*TEMP_RATE</x:f>
        <x:v>2649.7395833333335</x:v>
      </x:c>
      <x:c r="R78" s="268" t="n">
        <x:f>O78-P78-Q78-FIXED_COST</x:f>
        <x:v>-19175.739583333332</x:v>
      </x:c>
      <x:c r="S78" s="139" t="str">
        <x:f>IF(AND(L78&lt;=TOTAL_BED_CAP,N78&lt;=TEMP_WORKER_CAP),"YES","NO")</x:f>
        <x:v>YES</x:v>
      </x:c>
      <x:c r="T78" s="139" t="n">
        <x:f>IF(S78="YES",R78,-1E+99)</x:f>
        <x:v>-19175.739583333332</x:v>
      </x:c>
    </x:row>
    <x:row r="79">
      <x:c r="A79" s="139"/>
      <x:c r="B79" s="139"/>
      <x:c r="C79" s="139"/>
      <x:c r="D79" s="139"/>
      <x:c r="E79" s="139"/>
      <x:c r="F79" s="139"/>
      <x:c r="G79" s="139"/>
      <x:c r="H79" s="139"/>
      <x:c r="I79" s="266" t="n">
        <x:f>INT((ROW()-ROW($I$46))/((CARROT_CAP+1)*(MESCLUN_CAP+1)))</x:f>
        <x:v>0</x:v>
      </x:c>
      <x:c r="J79" s="266" t="n">
        <x:f>MOD(INT((ROW()-ROW($I$46))/(MESCLUN_CAP+1)),CARROT_CAP+1)</x:f>
        <x:v>1</x:v>
      </x:c>
      <x:c r="K79" s="266" t="n">
        <x:f>MOD(ROW()-ROW($I$46),MESCLUN_CAP+1)</x:f>
        <x:v>2</x:v>
      </x:c>
      <x:c r="L79" s="266" t="n">
        <x:f>SUM(I79:K79)</x:f>
        <x:v>3</x:v>
      </x:c>
      <x:c r="M79" s="267" t="n">
        <x:f>I79*TOMATO_HOURS*WEEKS*(1+TOMATO_DIM)^I79+J79*CARROT_HOURS*WEEKS*(1+CARROT_DIM)^J79+K79*MESCLUN_HOURS*WEEKS*(1+MESCLUN_DIM)^K79</x:f>
        <x:v>123.0140625</x:v>
      </x:c>
      <x:c r="N79" s="267" t="n">
        <x:f>MAX(M79-FARMER_HOURS,0)/TEMP_HOURS_PER_WORKER</x:f>
        <x:v>0</x:v>
      </x:c>
      <x:c r="O79" s="268" t="n">
        <x:f>I79*TOMATO_PRICE+J79*CARROT_PRICE+K79*MESCLUN_PRICE</x:f>
        <x:v>7494</x:v>
      </x:c>
      <x:c r="P79" s="268" t="n">
        <x:f>I79*TOMATO_FERTILIZER+J79*CARROT_FERTILIZER+K79*MESCLUN_FERTILIZER</x:f>
        <x:v>2200</x:v>
      </x:c>
      <x:c r="Q79" s="268" t="n">
        <x:f>MIN(M79,FARMER_HOURS)*FARMER_RATE+MAX(M79-FARMER_HOURS,0)*TEMP_RATE</x:f>
        <x:v>4271.321614583333</x:v>
      </x:c>
      <x:c r="R79" s="268" t="n">
        <x:f>O79-P79-Q79-FIXED_COST</x:f>
        <x:v>-18977.321614583332</x:v>
      </x:c>
      <x:c r="S79" s="139" t="str">
        <x:f>IF(AND(L79&lt;=TOTAL_BED_CAP,N79&lt;=TEMP_WORKER_CAP),"YES","NO")</x:f>
        <x:v>YES</x:v>
      </x:c>
      <x:c r="T79" s="139" t="n">
        <x:f>IF(S79="YES",R79,-1E+99)</x:f>
        <x:v>-18977.321614583332</x:v>
      </x:c>
    </x:row>
    <x:row r="80">
      <x:c r="A80" s="139"/>
      <x:c r="B80" s="139"/>
      <x:c r="C80" s="139"/>
      <x:c r="D80" s="139"/>
      <x:c r="E80" s="139"/>
      <x:c r="F80" s="139"/>
      <x:c r="G80" s="139"/>
      <x:c r="H80" s="139"/>
      <x:c r="I80" s="266" t="n">
        <x:f>INT((ROW()-ROW($I$46))/((CARROT_CAP+1)*(MESCLUN_CAP+1)))</x:f>
        <x:v>0</x:v>
      </x:c>
      <x:c r="J80" s="266" t="n">
        <x:f>MOD(INT((ROW()-ROW($I$46))/(MESCLUN_CAP+1)),CARROT_CAP+1)</x:f>
        <x:v>1</x:v>
      </x:c>
      <x:c r="K80" s="266" t="n">
        <x:f>MOD(ROW()-ROW($I$46),MESCLUN_CAP+1)</x:f>
        <x:v>3</x:v>
      </x:c>
      <x:c r="L80" s="266" t="n">
        <x:f>SUM(I80:K80)</x:f>
        <x:v>4</x:v>
      </x:c>
      <x:c r="M80" s="267" t="n">
        <x:f>I80*TOMATO_HOURS*WEEKS*(1+TOMATO_DIM)^I80+J80*CARROT_HOURS*WEEKS*(1+CARROT_DIM)^J80+K80*MESCLUN_HOURS*WEEKS*(1+MESCLUN_DIM)^K80</x:f>
        <x:v>170.87604492187498</x:v>
      </x:c>
      <x:c r="N80" s="267" t="n">
        <x:f>MAX(M80-FARMER_HOURS,0)/TEMP_HOURS_PER_WORKER</x:f>
        <x:v>0</x:v>
      </x:c>
      <x:c r="O80" s="268" t="n">
        <x:f>I80*TOMATO_PRICE+J80*CARROT_PRICE+K80*MESCLUN_PRICE</x:f>
        <x:v>10194</x:v>
      </x:c>
      <x:c r="P80" s="268" t="n">
        <x:f>I80*TOMATO_FERTILIZER+J80*CARROT_FERTILIZER+K80*MESCLUN_FERTILIZER</x:f>
        <x:v>3080</x:v>
      </x:c>
      <x:c r="Q80" s="268" t="n">
        <x:f>MIN(M80,FARMER_HOURS)*FARMER_RATE+MAX(M80-FARMER_HOURS,0)*TEMP_RATE</x:f>
        <x:v>5933.19600423177</x:v>
      </x:c>
      <x:c r="R80" s="268" t="n">
        <x:f>O80-P80-Q80-FIXED_COST</x:f>
        <x:v>-18819.19600423177</x:v>
      </x:c>
      <x:c r="S80" s="139" t="str">
        <x:f>IF(AND(L80&lt;=TOTAL_BED_CAP,N80&lt;=TEMP_WORKER_CAP),"YES","NO")</x:f>
        <x:v>YES</x:v>
      </x:c>
      <x:c r="T80" s="139" t="n">
        <x:f>IF(S80="YES",R80,-1E+99)</x:f>
        <x:v>-18819.19600423177</x:v>
      </x:c>
    </x:row>
    <x:row r="81">
      <x:c r="A81" s="139"/>
      <x:c r="B81" s="139"/>
      <x:c r="C81" s="139"/>
      <x:c r="D81" s="139"/>
      <x:c r="E81" s="139"/>
      <x:c r="F81" s="139"/>
      <x:c r="G81" s="139"/>
      <x:c r="H81" s="139"/>
      <x:c r="I81" s="266" t="n">
        <x:f>INT((ROW()-ROW($I$46))/((CARROT_CAP+1)*(MESCLUN_CAP+1)))</x:f>
        <x:v>0</x:v>
      </x:c>
      <x:c r="J81" s="266" t="n">
        <x:f>MOD(INT((ROW()-ROW($I$46))/(MESCLUN_CAP+1)),CARROT_CAP+1)</x:f>
        <x:v>1</x:v>
      </x:c>
      <x:c r="K81" s="266" t="n">
        <x:f>MOD(ROW()-ROW($I$46),MESCLUN_CAP+1)</x:f>
        <x:v>4</x:v>
      </x:c>
      <x:c r="L81" s="266" t="n">
        <x:f>SUM(I81:K81)</x:f>
        <x:v>5</x:v>
      </x:c>
      <x:c r="M81" s="267" t="n">
        <x:f>I81*TOMATO_HOURS*WEEKS*(1+TOMATO_DIM)^I81+J81*CARROT_HOURS*WEEKS*(1+CARROT_DIM)^J81+K81*MESCLUN_HOURS*WEEKS*(1+MESCLUN_DIM)^K81</x:f>
        <x:v>219.9201606445312</x:v>
      </x:c>
      <x:c r="N81" s="267" t="n">
        <x:f>MAX(M81-FARMER_HOURS,0)/TEMP_HOURS_PER_WORKER</x:f>
        <x:v>0</x:v>
      </x:c>
      <x:c r="O81" s="268" t="n">
        <x:f>I81*TOMATO_PRICE+J81*CARROT_PRICE+K81*MESCLUN_PRICE</x:f>
        <x:v>12894</x:v>
      </x:c>
      <x:c r="P81" s="268" t="n">
        <x:f>I81*TOMATO_FERTILIZER+J81*CARROT_FERTILIZER+K81*MESCLUN_FERTILIZER</x:f>
        <x:v>3960</x:v>
      </x:c>
      <x:c r="Q81" s="268" t="n">
        <x:f>MIN(M81,FARMER_HOURS)*FARMER_RATE+MAX(M81-FARMER_HOURS,0)*TEMP_RATE</x:f>
        <x:v>7636.116689046222</x:v>
      </x:c>
      <x:c r="R81" s="268" t="n">
        <x:f>O81-P81-Q81-FIXED_COST</x:f>
        <x:v>-18702.116689046223</x:v>
      </x:c>
      <x:c r="S81" s="139" t="str">
        <x:f>IF(AND(L81&lt;=TOTAL_BED_CAP,N81&lt;=TEMP_WORKER_CAP),"YES","NO")</x:f>
        <x:v>YES</x:v>
      </x:c>
      <x:c r="T81" s="139" t="n">
        <x:f>IF(S81="YES",R81,-1E+99)</x:f>
        <x:v>-18702.116689046223</x:v>
      </x:c>
    </x:row>
    <x:row r="82">
      <x:c r="A82" s="139"/>
      <x:c r="B82" s="139"/>
      <x:c r="C82" s="139"/>
      <x:c r="D82" s="139"/>
      <x:c r="E82" s="139"/>
      <x:c r="F82" s="139"/>
      <x:c r="G82" s="139"/>
      <x:c r="H82" s="139"/>
      <x:c r="I82" s="266" t="n">
        <x:f>INT((ROW()-ROW($I$46))/((CARROT_CAP+1)*(MESCLUN_CAP+1)))</x:f>
        <x:v>0</x:v>
      </x:c>
      <x:c r="J82" s="266" t="n">
        <x:f>MOD(INT((ROW()-ROW($I$46))/(MESCLUN_CAP+1)),CARROT_CAP+1)</x:f>
        <x:v>1</x:v>
      </x:c>
      <x:c r="K82" s="266" t="n">
        <x:f>MOD(ROW()-ROW($I$46),MESCLUN_CAP+1)</x:f>
        <x:v>5</x:v>
      </x:c>
      <x:c r="L82" s="266" t="n">
        <x:f>SUM(I82:K82)</x:f>
        <x:v>6</x:v>
      </x:c>
      <x:c r="M82" s="267" t="n">
        <x:f>I82*TOMATO_HOURS*WEEKS*(1+TOMATO_DIM)^I82+J82*CARROT_HOURS*WEEKS*(1+CARROT_DIM)^J82+K82*MESCLUN_HOURS*WEEKS*(1+MESCLUN_DIM)^K82</x:f>
        <x:v>270.1684845657348</x:v>
      </x:c>
      <x:c r="N82" s="267" t="n">
        <x:f>MAX(M82-FARMER_HOURS,0)/TEMP_HOURS_PER_WORKER</x:f>
        <x:v>0</x:v>
      </x:c>
      <x:c r="O82" s="268" t="n">
        <x:f>I82*TOMATO_PRICE+J82*CARROT_PRICE+K82*MESCLUN_PRICE</x:f>
        <x:v>15594</x:v>
      </x:c>
      <x:c r="P82" s="268" t="n">
        <x:f>I82*TOMATO_FERTILIZER+J82*CARROT_FERTILIZER+K82*MESCLUN_FERTILIZER</x:f>
        <x:v>4840</x:v>
      </x:c>
      <x:c r="Q82" s="268" t="n">
        <x:f>MIN(M82,FARMER_HOURS)*FARMER_RATE+MAX(M82-FARMER_HOURS,0)*TEMP_RATE</x:f>
        <x:v>9380.850158532457</x:v>
      </x:c>
      <x:c r="R82" s="268" t="n">
        <x:f>O82-P82-Q82-FIXED_COST</x:f>
        <x:v>-18626.850158532456</x:v>
      </x:c>
      <x:c r="S82" s="139" t="str">
        <x:f>IF(AND(L82&lt;=TOTAL_BED_CAP,N82&lt;=TEMP_WORKER_CAP),"YES","NO")</x:f>
        <x:v>YES</x:v>
      </x:c>
      <x:c r="T82" s="139" t="n">
        <x:f>IF(S82="YES",R82,-1E+99)</x:f>
        <x:v>-18626.850158532456</x:v>
      </x:c>
    </x:row>
    <x:row r="83">
      <x:c r="A83" s="139"/>
      <x:c r="B83" s="139"/>
      <x:c r="C83" s="139"/>
      <x:c r="D83" s="139"/>
      <x:c r="E83" s="139"/>
      <x:c r="F83" s="139"/>
      <x:c r="G83" s="139"/>
      <x:c r="H83" s="139"/>
      <x:c r="I83" s="266" t="n">
        <x:f>INT((ROW()-ROW($I$46))/((CARROT_CAP+1)*(MESCLUN_CAP+1)))</x:f>
        <x:v>0</x:v>
      </x:c>
      <x:c r="J83" s="266" t="n">
        <x:f>MOD(INT((ROW()-ROW($I$46))/(MESCLUN_CAP+1)),CARROT_CAP+1)</x:f>
        <x:v>1</x:v>
      </x:c>
      <x:c r="K83" s="266" t="n">
        <x:f>MOD(ROW()-ROW($I$46),MESCLUN_CAP+1)</x:f>
        <x:v>6</x:v>
      </x:c>
      <x:c r="L83" s="266" t="n">
        <x:f>SUM(I83:K83)</x:f>
        <x:v>7</x:v>
      </x:c>
      <x:c r="M83" s="267" t="n">
        <x:f>I83*TOMATO_HOURS*WEEKS*(1+TOMATO_DIM)^I83+J83*CARROT_HOURS*WEEKS*(1+CARROT_DIM)^J83+K83*MESCLUN_HOURS*WEEKS*(1+MESCLUN_DIM)^K83</x:f>
        <x:v>321.64345874736773</x:v>
      </x:c>
      <x:c r="N83" s="267" t="n">
        <x:f>MAX(M83-FARMER_HOURS,0)/TEMP_HOURS_PER_WORKER</x:f>
        <x:v>0</x:v>
      </x:c>
      <x:c r="O83" s="268" t="n">
        <x:f>I83*TOMATO_PRICE+J83*CARROT_PRICE+K83*MESCLUN_PRICE</x:f>
        <x:v>18294</x:v>
      </x:c>
      <x:c r="P83" s="268" t="n">
        <x:f>I83*TOMATO_FERTILIZER+J83*CARROT_FERTILIZER+K83*MESCLUN_FERTILIZER</x:f>
        <x:v>5720</x:v>
      </x:c>
      <x:c r="Q83" s="268" t="n">
        <x:f>MIN(M83,FARMER_HOURS)*FARMER_RATE+MAX(M83-FARMER_HOURS,0)*TEMP_RATE</x:f>
        <x:v>11168.175650950268</x:v>
      </x:c>
      <x:c r="R83" s="268" t="n">
        <x:f>O83-P83-Q83-FIXED_COST</x:f>
        <x:v>-18594.175650950267</x:v>
      </x:c>
      <x:c r="S83" s="139" t="str">
        <x:f>IF(AND(L83&lt;=TOTAL_BED_CAP,N83&lt;=TEMP_WORKER_CAP),"YES","NO")</x:f>
        <x:v>YES</x:v>
      </x:c>
      <x:c r="T83" s="139" t="n">
        <x:f>IF(S83="YES",R83,-1E+99)</x:f>
        <x:v>-18594.175650950267</x:v>
      </x:c>
    </x:row>
    <x:row r="84">
      <x:c r="A84" s="139"/>
      <x:c r="B84" s="139"/>
      <x:c r="C84" s="139"/>
      <x:c r="D84" s="139"/>
      <x:c r="E84" s="139"/>
      <x:c r="F84" s="139"/>
      <x:c r="G84" s="139"/>
      <x:c r="H84" s="139"/>
      <x:c r="I84" s="266" t="n">
        <x:f>INT((ROW()-ROW($I$46))/((CARROT_CAP+1)*(MESCLUN_CAP+1)))</x:f>
        <x:v>0</x:v>
      </x:c>
      <x:c r="J84" s="266" t="n">
        <x:f>MOD(INT((ROW()-ROW($I$46))/(MESCLUN_CAP+1)),CARROT_CAP+1)</x:f>
        <x:v>1</x:v>
      </x:c>
      <x:c r="K84" s="266" t="n">
        <x:f>MOD(ROW()-ROW($I$46),MESCLUN_CAP+1)</x:f>
        <x:v>7</x:v>
      </x:c>
      <x:c r="L84" s="266" t="n">
        <x:f>SUM(I84:K84)</x:f>
        <x:v>8</x:v>
      </x:c>
      <x:c r="M84" s="267" t="n">
        <x:f>I84*TOMATO_HOURS*WEEKS*(1+TOMATO_DIM)^I84+J84*CARROT_HOURS*WEEKS*(1+CARROT_DIM)^J84+K84*MESCLUN_HOURS*WEEKS*(1+MESCLUN_DIM)^K84</x:f>
        <x:v>374.3678981453282</x:v>
      </x:c>
      <x:c r="N84" s="267" t="n">
        <x:f>MAX(M84-FARMER_HOURS,0)/TEMP_HOURS_PER_WORKER</x:f>
        <x:v>0</x:v>
      </x:c>
      <x:c r="O84" s="268" t="n">
        <x:f>I84*TOMATO_PRICE+J84*CARROT_PRICE+K84*MESCLUN_PRICE</x:f>
        <x:v>20994</x:v>
      </x:c>
      <x:c r="P84" s="268" t="n">
        <x:f>I84*TOMATO_FERTILIZER+J84*CARROT_FERTILIZER+K84*MESCLUN_FERTILIZER</x:f>
        <x:v>6600</x:v>
      </x:c>
      <x:c r="Q84" s="268" t="n">
        <x:f>MIN(M84,FARMER_HOURS)*FARMER_RATE+MAX(M84-FARMER_HOURS,0)*TEMP_RATE</x:f>
        <x:v>12998.88535226834</x:v>
      </x:c>
      <x:c r="R84" s="268" t="n">
        <x:f>O84-P84-Q84-FIXED_COST</x:f>
        <x:v>-18604.885352268342</x:v>
      </x:c>
      <x:c r="S84" s="139" t="str">
        <x:f>IF(AND(L84&lt;=TOTAL_BED_CAP,N84&lt;=TEMP_WORKER_CAP),"YES","NO")</x:f>
        <x:v>YES</x:v>
      </x:c>
      <x:c r="T84" s="139" t="n">
        <x:f>IF(S84="YES",R84,-1E+99)</x:f>
        <x:v>-18604.885352268342</x:v>
      </x:c>
    </x:row>
    <x:row r="85">
      <x:c r="A85" s="139"/>
      <x:c r="B85" s="139"/>
      <x:c r="C85" s="139"/>
      <x:c r="D85" s="139"/>
      <x:c r="E85" s="139"/>
      <x:c r="F85" s="139"/>
      <x:c r="G85" s="139"/>
      <x:c r="H85" s="139"/>
      <x:c r="I85" s="266" t="n">
        <x:f>INT((ROW()-ROW($I$46))/((CARROT_CAP+1)*(MESCLUN_CAP+1)))</x:f>
        <x:v>0</x:v>
      </x:c>
      <x:c r="J85" s="266" t="n">
        <x:f>MOD(INT((ROW()-ROW($I$46))/(MESCLUN_CAP+1)),CARROT_CAP+1)</x:f>
        <x:v>1</x:v>
      </x:c>
      <x:c r="K85" s="266" t="n">
        <x:f>MOD(ROW()-ROW($I$46),MESCLUN_CAP+1)</x:f>
        <x:v>8</x:v>
      </x:c>
      <x:c r="L85" s="266" t="n">
        <x:f>SUM(I85:K85)</x:f>
        <x:v>9</x:v>
      </x:c>
      <x:c r="M85" s="267" t="n">
        <x:f>I85*TOMATO_HOURS*WEEKS*(1+TOMATO_DIM)^I85+J85*CARROT_HOURS*WEEKS*(1+CARROT_DIM)^J85+K85*MESCLUN_HOURS*WEEKS*(1+MESCLUN_DIM)^K85</x:f>
        <x:v>428.36499642530833</x:v>
      </x:c>
      <x:c r="N85" s="267" t="n">
        <x:f>MAX(M85-FARMER_HOURS,0)/TEMP_HOURS_PER_WORKER</x:f>
        <x:v>0</x:v>
      </x:c>
      <x:c r="O85" s="268" t="n">
        <x:f>I85*TOMATO_PRICE+J85*CARROT_PRICE+K85*MESCLUN_PRICE</x:f>
        <x:v>23694</x:v>
      </x:c>
      <x:c r="P85" s="268" t="n">
        <x:f>I85*TOMATO_FERTILIZER+J85*CARROT_FERTILIZER+K85*MESCLUN_FERTILIZER</x:f>
        <x:v>7480</x:v>
      </x:c>
      <x:c r="Q85" s="268" t="n">
        <x:f>MIN(M85,FARMER_HOURS)*FARMER_RATE+MAX(M85-FARMER_HOURS,0)*TEMP_RATE</x:f>
        <x:v>14873.784598100983</x:v>
      </x:c>
      <x:c r="R85" s="268" t="n">
        <x:f>O85-P85-Q85-FIXED_COST</x:f>
        <x:v>-18659.78459810098</x:v>
      </x:c>
      <x:c r="S85" s="139" t="str">
        <x:f>IF(AND(L85&lt;=TOTAL_BED_CAP,N85&lt;=TEMP_WORKER_CAP),"YES","NO")</x:f>
        <x:v>YES</x:v>
      </x:c>
      <x:c r="T85" s="139" t="n">
        <x:f>IF(S85="YES",R85,-1E+99)</x:f>
        <x:v>-18659.78459810098</x:v>
      </x:c>
    </x:row>
    <x:row r="86">
      <x:c r="A86" s="139"/>
      <x:c r="B86" s="139"/>
      <x:c r="C86" s="139"/>
      <x:c r="D86" s="139"/>
      <x:c r="E86" s="139"/>
      <x:c r="F86" s="139"/>
      <x:c r="G86" s="139"/>
      <x:c r="H86" s="139"/>
      <x:c r="I86" s="266" t="n">
        <x:f>INT((ROW()-ROW($I$46))/((CARROT_CAP+1)*(MESCLUN_CAP+1)))</x:f>
        <x:v>0</x:v>
      </x:c>
      <x:c r="J86" s="266" t="n">
        <x:f>MOD(INT((ROW()-ROW($I$46))/(MESCLUN_CAP+1)),CARROT_CAP+1)</x:f>
        <x:v>1</x:v>
      </x:c>
      <x:c r="K86" s="266" t="n">
        <x:f>MOD(ROW()-ROW($I$46),MESCLUN_CAP+1)</x:f>
        <x:v>9</x:v>
      </x:c>
      <x:c r="L86" s="266" t="n">
        <x:f>SUM(I86:K86)</x:f>
        <x:v>10</x:v>
      </x:c>
      <x:c r="M86" s="267" t="n">
        <x:f>I86*TOMATO_HOURS*WEEKS*(1+TOMATO_DIM)^I86+J86*CARROT_HOURS*WEEKS*(1+CARROT_DIM)^J86+K86*MESCLUN_HOURS*WEEKS*(1+MESCLUN_DIM)^K86</x:f>
        <x:v>483.65833186570273</x:v>
      </x:c>
      <x:c r="N86" s="267" t="n">
        <x:f>MAX(M86-FARMER_HOURS,0)/TEMP_HOURS_PER_WORKER</x:f>
        <x:v>0</x:v>
      </x:c>
      <x:c r="O86" s="268" t="n">
        <x:f>I86*TOMATO_PRICE+J86*CARROT_PRICE+K86*MESCLUN_PRICE</x:f>
        <x:v>26394</x:v>
      </x:c>
      <x:c r="P86" s="268" t="n">
        <x:f>I86*TOMATO_FERTILIZER+J86*CARROT_FERTILIZER+K86*MESCLUN_FERTILIZER</x:f>
        <x:v>8360</x:v>
      </x:c>
      <x:c r="Q86" s="268" t="n">
        <x:f>MIN(M86,FARMER_HOURS)*FARMER_RATE+MAX(M86-FARMER_HOURS,0)*TEMP_RATE</x:f>
        <x:v>16793.692078670232</x:v>
      </x:c>
      <x:c r="R86" s="268" t="n">
        <x:f>O86-P86-Q86-FIXED_COST</x:f>
        <x:v>-18759.692078670232</x:v>
      </x:c>
      <x:c r="S86" s="139" t="str">
        <x:f>IF(AND(L86&lt;=TOTAL_BED_CAP,N86&lt;=TEMP_WORKER_CAP),"YES","NO")</x:f>
        <x:v>YES</x:v>
      </x:c>
      <x:c r="T86" s="139" t="n">
        <x:f>IF(S86="YES",R86,-1E+99)</x:f>
        <x:v>-18759.692078670232</x:v>
      </x:c>
    </x:row>
    <x:row r="87">
      <x:c r="A87" s="139"/>
      <x:c r="B87" s="139"/>
      <x:c r="C87" s="139"/>
      <x:c r="D87" s="139"/>
      <x:c r="E87" s="139"/>
      <x:c r="F87" s="139"/>
      <x:c r="G87" s="139"/>
      <x:c r="H87" s="139"/>
      <x:c r="I87" s="266" t="n">
        <x:f>INT((ROW()-ROW($I$46))/((CARROT_CAP+1)*(MESCLUN_CAP+1)))</x:f>
        <x:v>0</x:v>
      </x:c>
      <x:c r="J87" s="266" t="n">
        <x:f>MOD(INT((ROW()-ROW($I$46))/(MESCLUN_CAP+1)),CARROT_CAP+1)</x:f>
        <x:v>1</x:v>
      </x:c>
      <x:c r="K87" s="266" t="n">
        <x:f>MOD(ROW()-ROW($I$46),MESCLUN_CAP+1)</x:f>
        <x:v>10</x:v>
      </x:c>
      <x:c r="L87" s="266" t="n">
        <x:f>SUM(I87:K87)</x:f>
        <x:v>11</x:v>
      </x:c>
      <x:c r="M87" s="267" t="n">
        <x:f>I87*TOMATO_HOURS*WEEKS*(1+TOMATO_DIM)^I87+J87*CARROT_HOURS*WEEKS*(1+CARROT_DIM)^J87+K87*MESCLUN_HOURS*WEEKS*(1+MESCLUN_DIM)^K87</x:f>
        <x:v>540.2718733489155</x:v>
      </x:c>
      <x:c r="N87" s="267" t="n">
        <x:f>MAX(M87-FARMER_HOURS,0)/TEMP_HOURS_PER_WORKER</x:f>
        <x:v>0</x:v>
      </x:c>
      <x:c r="O87" s="268" t="n">
        <x:f>I87*TOMATO_PRICE+J87*CARROT_PRICE+K87*MESCLUN_PRICE</x:f>
        <x:v>29094</x:v>
      </x:c>
      <x:c r="P87" s="268" t="n">
        <x:f>I87*TOMATO_FERTILIZER+J87*CARROT_FERTILIZER+K87*MESCLUN_FERTILIZER</x:f>
        <x:v>9240</x:v>
      </x:c>
      <x:c r="Q87" s="268" t="n">
        <x:f>MIN(M87,FARMER_HOURS)*FARMER_RATE+MAX(M87-FARMER_HOURS,0)*TEMP_RATE</x:f>
        <x:v>18759.440046837342</x:v>
      </x:c>
      <x:c r="R87" s="268" t="n">
        <x:f>O87-P87-Q87-FIXED_COST</x:f>
        <x:v>-18905.440046837342</x:v>
      </x:c>
      <x:c r="S87" s="139" t="str">
        <x:f>IF(AND(L87&lt;=TOTAL_BED_CAP,N87&lt;=TEMP_WORKER_CAP),"YES","NO")</x:f>
        <x:v>YES</x:v>
      </x:c>
      <x:c r="T87" s="139" t="n">
        <x:f>IF(S87="YES",R87,-1E+99)</x:f>
        <x:v>-18905.440046837342</x:v>
      </x:c>
    </x:row>
    <x:row r="88">
      <x:c r="A88" s="139"/>
      <x:c r="B88" s="139"/>
      <x:c r="C88" s="139"/>
      <x:c r="D88" s="139"/>
      <x:c r="E88" s="139"/>
      <x:c r="F88" s="139"/>
      <x:c r="G88" s="139"/>
      <x:c r="H88" s="139"/>
      <x:c r="I88" s="266" t="n">
        <x:f>INT((ROW()-ROW($I$46))/((CARROT_CAP+1)*(MESCLUN_CAP+1)))</x:f>
        <x:v>0</x:v>
      </x:c>
      <x:c r="J88" s="266" t="n">
        <x:f>MOD(INT((ROW()-ROW($I$46))/(MESCLUN_CAP+1)),CARROT_CAP+1)</x:f>
        <x:v>1</x:v>
      </x:c>
      <x:c r="K88" s="266" t="n">
        <x:f>MOD(ROW()-ROW($I$46),MESCLUN_CAP+1)</x:f>
        <x:v>11</x:v>
      </x:c>
      <x:c r="L88" s="266" t="n">
        <x:f>SUM(I88:K88)</x:f>
        <x:v>12</x:v>
      </x:c>
      <x:c r="M88" s="267" t="n">
        <x:f>I88*TOMATO_HOURS*WEEKS*(1+TOMATO_DIM)^I88+J88*CARROT_HOURS*WEEKS*(1+CARROT_DIM)^J88+K88*MESCLUN_HOURS*WEEKS*(1+MESCLUN_DIM)^K88</x:f>
        <x:v>598.2299864423546</x:v>
      </x:c>
      <x:c r="N88" s="267" t="n">
        <x:f>MAX(M88-FARMER_HOURS,0)/TEMP_HOURS_PER_WORKER</x:f>
        <x:v>0</x:v>
      </x:c>
      <x:c r="O88" s="268" t="n">
        <x:f>I88*TOMATO_PRICE+J88*CARROT_PRICE+K88*MESCLUN_PRICE</x:f>
        <x:v>31794</x:v>
      </x:c>
      <x:c r="P88" s="268" t="n">
        <x:f>I88*TOMATO_FERTILIZER+J88*CARROT_FERTILIZER+K88*MESCLUN_FERTILIZER</x:f>
        <x:v>10120</x:v>
      </x:c>
      <x:c r="Q88" s="268" t="n">
        <x:f>MIN(M88,FARMER_HOURS)*FARMER_RATE+MAX(M88-FARMER_HOURS,0)*TEMP_RATE</x:f>
        <x:v>20771.874529248424</x:v>
      </x:c>
      <x:c r="R88" s="268" t="n">
        <x:f>O88-P88-Q88-FIXED_COST</x:f>
        <x:v>-19097.874529248424</x:v>
      </x:c>
      <x:c r="S88" s="139" t="str">
        <x:f>IF(AND(L88&lt;=TOTAL_BED_CAP,N88&lt;=TEMP_WORKER_CAP),"YES","NO")</x:f>
        <x:v>YES</x:v>
      </x:c>
      <x:c r="T88" s="139" t="n">
        <x:f>IF(S88="YES",R88,-1E+99)</x:f>
        <x:v>-19097.874529248424</x:v>
      </x:c>
    </x:row>
    <x:row r="89">
      <x:c r="A89" s="139"/>
      <x:c r="B89" s="139"/>
      <x:c r="C89" s="139"/>
      <x:c r="D89" s="139"/>
      <x:c r="E89" s="139"/>
      <x:c r="F89" s="139"/>
      <x:c r="G89" s="139"/>
      <x:c r="H89" s="139"/>
      <x:c r="I89" s="266" t="n">
        <x:f>INT((ROW()-ROW($I$46))/((CARROT_CAP+1)*(MESCLUN_CAP+1)))</x:f>
        <x:v>0</x:v>
      </x:c>
      <x:c r="J89" s="266" t="n">
        <x:f>MOD(INT((ROW()-ROW($I$46))/(MESCLUN_CAP+1)),CARROT_CAP+1)</x:f>
        <x:v>1</x:v>
      </x:c>
      <x:c r="K89" s="266" t="n">
        <x:f>MOD(ROW()-ROW($I$46),MESCLUN_CAP+1)</x:f>
        <x:v>12</x:v>
      </x:c>
      <x:c r="L89" s="266" t="n">
        <x:f>SUM(I89:K89)</x:f>
        <x:v>13</x:v>
      </x:c>
      <x:c r="M89" s="267" t="n">
        <x:f>I89*TOMATO_HOURS*WEEKS*(1+TOMATO_DIM)^I89+J89*CARROT_HOURS*WEEKS*(1+CARROT_DIM)^J89+K89*MESCLUN_HOURS*WEEKS*(1+MESCLUN_DIM)^K89</x:f>
        <x:v>657.557439570419</x:v>
      </x:c>
      <x:c r="N89" s="267" t="n">
        <x:f>MAX(M89-FARMER_HOURS,0)/TEMP_HOURS_PER_WORKER</x:f>
        <x:v>0</x:v>
      </x:c>
      <x:c r="O89" s="268" t="n">
        <x:f>I89*TOMATO_PRICE+J89*CARROT_PRICE+K89*MESCLUN_PRICE</x:f>
        <x:v>34494</x:v>
      </x:c>
      <x:c r="P89" s="268" t="n">
        <x:f>I89*TOMATO_FERTILIZER+J89*CARROT_FERTILIZER+K89*MESCLUN_FERTILIZER</x:f>
        <x:v>11000</x:v>
      </x:c>
      <x:c r="Q89" s="268" t="n">
        <x:f>MIN(M89,FARMER_HOURS)*FARMER_RATE+MAX(M89-FARMER_HOURS,0)*TEMP_RATE</x:f>
        <x:v>22831.855540639546</x:v>
      </x:c>
      <x:c r="R89" s="268" t="n">
        <x:f>O89-P89-Q89-FIXED_COST</x:f>
        <x:v>-19337.855540639546</x:v>
      </x:c>
      <x:c r="S89" s="139" t="str">
        <x:f>IF(AND(L89&lt;=TOTAL_BED_CAP,N89&lt;=TEMP_WORKER_CAP),"YES","NO")</x:f>
        <x:v>YES</x:v>
      </x:c>
      <x:c r="T89" s="139" t="n">
        <x:f>IF(S89="YES",R89,-1E+99)</x:f>
        <x:v>-19337.855540639546</x:v>
      </x:c>
    </x:row>
    <x:row r="90">
      <x:c r="A90" s="139"/>
      <x:c r="B90" s="139"/>
      <x:c r="C90" s="139"/>
      <x:c r="D90" s="139"/>
      <x:c r="E90" s="139"/>
      <x:c r="F90" s="139"/>
      <x:c r="G90" s="139"/>
      <x:c r="H90" s="139"/>
      <x:c r="I90" s="266" t="n">
        <x:f>INT((ROW()-ROW($I$46))/((CARROT_CAP+1)*(MESCLUN_CAP+1)))</x:f>
        <x:v>0</x:v>
      </x:c>
      <x:c r="J90" s="266" t="n">
        <x:f>MOD(INT((ROW()-ROW($I$46))/(MESCLUN_CAP+1)),CARROT_CAP+1)</x:f>
        <x:v>1</x:v>
      </x:c>
      <x:c r="K90" s="266" t="n">
        <x:f>MOD(ROW()-ROW($I$46),MESCLUN_CAP+1)</x:f>
        <x:v>13</x:v>
      </x:c>
      <x:c r="L90" s="266" t="n">
        <x:f>SUM(I90:K90)</x:f>
        <x:v>14</x:v>
      </x:c>
      <x:c r="M90" s="267" t="n">
        <x:f>I90*TOMATO_HOURS*WEEKS*(1+TOMATO_DIM)^I90+J90*CARROT_HOURS*WEEKS*(1+CARROT_DIM)^J90+K90*MESCLUN_HOURS*WEEKS*(1+MESCLUN_DIM)^K90</x:f>
        <x:v>718.2794102788033</x:v>
      </x:c>
      <x:c r="N90" s="267" t="n">
        <x:f>MAX(M90-FARMER_HOURS,0)/TEMP_HOURS_PER_WORKER</x:f>
        <x:v>0</x:v>
      </x:c>
      <x:c r="O90" s="268" t="n">
        <x:f>I90*TOMATO_PRICE+J90*CARROT_PRICE+K90*MESCLUN_PRICE</x:f>
        <x:v>37194</x:v>
      </x:c>
      <x:c r="P90" s="268" t="n">
        <x:f>I90*TOMATO_FERTILIZER+J90*CARROT_FERTILIZER+K90*MESCLUN_FERTILIZER</x:f>
        <x:v>11880</x:v>
      </x:c>
      <x:c r="Q90" s="268" t="n">
        <x:f>MIN(M90,FARMER_HOURS)*FARMER_RATE+MAX(M90-FARMER_HOURS,0)*TEMP_RATE</x:f>
        <x:v>24940.257301347337</x:v>
      </x:c>
      <x:c r="R90" s="268" t="n">
        <x:f>O90-P90-Q90-FIXED_COST</x:f>
        <x:v>-19626.257301347337</x:v>
      </x:c>
      <x:c r="S90" s="139" t="str">
        <x:f>IF(AND(L90&lt;=TOTAL_BED_CAP,N90&lt;=TEMP_WORKER_CAP),"YES","NO")</x:f>
        <x:v>YES</x:v>
      </x:c>
      <x:c r="T90" s="139" t="n">
        <x:f>IF(S90="YES",R90,-1E+99)</x:f>
        <x:v>-19626.257301347337</x:v>
      </x:c>
    </x:row>
    <x:row r="91">
      <x:c r="A91" s="139"/>
      <x:c r="B91" s="139"/>
      <x:c r="C91" s="139"/>
      <x:c r="D91" s="139"/>
      <x:c r="E91" s="139"/>
      <x:c r="F91" s="139"/>
      <x:c r="G91" s="139"/>
      <x:c r="H91" s="139"/>
      <x:c r="I91" s="266" t="n">
        <x:f>INT((ROW()-ROW($I$46))/((CARROT_CAP+1)*(MESCLUN_CAP+1)))</x:f>
        <x:v>0</x:v>
      </x:c>
      <x:c r="J91" s="266" t="n">
        <x:f>MOD(INT((ROW()-ROW($I$46))/(MESCLUN_CAP+1)),CARROT_CAP+1)</x:f>
        <x:v>1</x:v>
      </x:c>
      <x:c r="K91" s="266" t="n">
        <x:f>MOD(ROW()-ROW($I$46),MESCLUN_CAP+1)</x:f>
        <x:v>14</x:v>
      </x:c>
      <x:c r="L91" s="266" t="n">
        <x:f>SUM(I91:K91)</x:f>
        <x:v>15</x:v>
      </x:c>
      <x:c r="M91" s="267" t="n">
        <x:f>I91*TOMATO_HOURS*WEEKS*(1+TOMATO_DIM)^I91+J91*CARROT_HOURS*WEEKS*(1+CARROT_DIM)^J91+K91*MESCLUN_HOURS*WEEKS*(1+MESCLUN_DIM)^K91</x:f>
        <x:v>780.4214915924643</x:v>
      </x:c>
      <x:c r="N91" s="267" t="n">
        <x:f>MAX(M91-FARMER_HOURS,0)/TEMP_HOURS_PER_WORKER</x:f>
        <x:v>0.04195936916143358</x:v>
      </x:c>
      <x:c r="O91" s="268" t="n">
        <x:f>I91*TOMATO_PRICE+J91*CARROT_PRICE+K91*MESCLUN_PRICE</x:f>
        <x:v>39894</x:v>
      </x:c>
      <x:c r="P91" s="268" t="n">
        <x:f>I91*TOMATO_FERTILIZER+J91*CARROT_FERTILIZER+K91*MESCLUN_FERTILIZER</x:f>
        <x:v>12760</x:v>
      </x:c>
      <x:c r="Q91" s="268" t="n">
        <x:f>MIN(M91,FARMER_HOURS)*FARMER_RATE+MAX(M91-FARMER_HOURS,0)*TEMP_RATE</x:f>
        <x:v>26048.98422903584</x:v>
      </x:c>
      <x:c r="R91" s="268" t="n">
        <x:f>O91-P91-Q91-FIXED_COST</x:f>
        <x:v>-18914.98422903584</x:v>
      </x:c>
      <x:c r="S91" s="139" t="str">
        <x:f>IF(AND(L91&lt;=TOTAL_BED_CAP,N91&lt;=TEMP_WORKER_CAP),"YES","NO")</x:f>
        <x:v>YES</x:v>
      </x:c>
      <x:c r="T91" s="139" t="n">
        <x:f>IF(S91="YES",R91,-1E+99)</x:f>
        <x:v>-18914.98422903584</x:v>
      </x:c>
    </x:row>
    <x:row r="92">
      <x:c r="A92" s="139"/>
      <x:c r="B92" s="139"/>
      <x:c r="C92" s="139"/>
      <x:c r="D92" s="139"/>
      <x:c r="E92" s="139"/>
      <x:c r="F92" s="139"/>
      <x:c r="G92" s="139"/>
      <x:c r="H92" s="139"/>
      <x:c r="I92" s="266" t="n">
        <x:f>INT((ROW()-ROW($I$46))/((CARROT_CAP+1)*(MESCLUN_CAP+1)))</x:f>
        <x:v>0</x:v>
      </x:c>
      <x:c r="J92" s="266" t="n">
        <x:f>MOD(INT((ROW()-ROW($I$46))/(MESCLUN_CAP+1)),CARROT_CAP+1)</x:f>
        <x:v>1</x:v>
      </x:c>
      <x:c r="K92" s="266" t="n">
        <x:f>MOD(ROW()-ROW($I$46),MESCLUN_CAP+1)</x:f>
        <x:v>15</x:v>
      </x:c>
      <x:c r="L92" s="266" t="n">
        <x:f>SUM(I92:K92)</x:f>
        <x:v>16</x:v>
      </x:c>
      <x:c r="M92" s="267" t="n">
        <x:f>I92*TOMATO_HOURS*WEEKS*(1+TOMATO_DIM)^I92+J92*CARROT_HOURS*WEEKS*(1+CARROT_DIM)^J92+K92*MESCLUN_HOURS*WEEKS*(1+MESCLUN_DIM)^K92</x:f>
        <x:v>844.0096984686107</x:v>
      </x:c>
      <x:c r="N92" s="267" t="n">
        <x:f>MAX(M92-FARMER_HOURS,0)/TEMP_HOURS_PER_WORKER</x:f>
        <x:v>0.08611784615875745</x:v>
      </x:c>
      <x:c r="O92" s="268" t="n">
        <x:f>I92*TOMATO_PRICE+J92*CARROT_PRICE+K92*MESCLUN_PRICE</x:f>
        <x:v>42594</x:v>
      </x:c>
      <x:c r="P92" s="268" t="n">
        <x:f>I92*TOMATO_FERTILIZER+J92*CARROT_FERTILIZER+K92*MESCLUN_FERTILIZER</x:f>
        <x:v>13640</x:v>
      </x:c>
      <x:c r="Q92" s="268" t="n">
        <x:f>MIN(M92,FARMER_HOURS)*FARMER_RATE+MAX(M92-FARMER_HOURS,0)*TEMP_RATE</x:f>
        <x:v>27152.946153968936</x:v>
      </x:c>
      <x:c r="R92" s="268" t="n">
        <x:f>O92-P92-Q92-FIXED_COST</x:f>
        <x:v>-18198.946153968936</x:v>
      </x:c>
      <x:c r="S92" s="139" t="str">
        <x:f>IF(AND(L92&lt;=TOTAL_BED_CAP,N92&lt;=TEMP_WORKER_CAP),"YES","NO")</x:f>
        <x:v>YES</x:v>
      </x:c>
      <x:c r="T92" s="139" t="n">
        <x:f>IF(S92="YES",R92,-1E+99)</x:f>
        <x:v>-18198.946153968936</x:v>
      </x:c>
    </x:row>
    <x:row r="93">
      <x:c r="A93" s="139"/>
      <x:c r="B93" s="139"/>
      <x:c r="C93" s="139"/>
      <x:c r="D93" s="139"/>
      <x:c r="E93" s="139"/>
      <x:c r="F93" s="139"/>
      <x:c r="G93" s="139"/>
      <x:c r="H93" s="139"/>
      <x:c r="I93" s="266" t="n">
        <x:f>INT((ROW()-ROW($I$46))/((CARROT_CAP+1)*(MESCLUN_CAP+1)))</x:f>
        <x:v>0</x:v>
      </x:c>
      <x:c r="J93" s="266" t="n">
        <x:f>MOD(INT((ROW()-ROW($I$46))/(MESCLUN_CAP+1)),CARROT_CAP+1)</x:f>
        <x:v>1</x:v>
      </x:c>
      <x:c r="K93" s="266" t="n">
        <x:f>MOD(ROW()-ROW($I$46),MESCLUN_CAP+1)</x:f>
        <x:v>16</x:v>
      </x:c>
      <x:c r="L93" s="266" t="n">
        <x:f>SUM(I93:K93)</x:f>
        <x:v>17</x:v>
      </x:c>
      <x:c r="M93" s="267" t="n">
        <x:f>I93*TOMATO_HOURS*WEEKS*(1+TOMATO_DIM)^I93+J93*CARROT_HOURS*WEEKS*(1+CARROT_DIM)^J93+K93*MESCLUN_HOURS*WEEKS*(1+MESCLUN_DIM)^K93</x:f>
        <x:v>909.0704743460997</x:v>
      </x:c>
      <x:c r="N93" s="267" t="n">
        <x:f>MAX(M93-FARMER_HOURS,0)/TEMP_HOURS_PER_WORKER</x:f>
        <x:v>0.13129894051812477</x:v>
      </x:c>
      <x:c r="O93" s="268" t="n">
        <x:f>I93*TOMATO_PRICE+J93*CARROT_PRICE+K93*MESCLUN_PRICE</x:f>
        <x:v>45294</x:v>
      </x:c>
      <x:c r="P93" s="268" t="n">
        <x:f>I93*TOMATO_FERTILIZER+J93*CARROT_FERTILIZER+K93*MESCLUN_FERTILIZER</x:f>
        <x:v>14520</x:v>
      </x:c>
      <x:c r="Q93" s="268" t="n">
        <x:f>MIN(M93,FARMER_HOURS)*FARMER_RATE+MAX(M93-FARMER_HOURS,0)*TEMP_RATE</x:f>
        <x:v>28282.47351295312</x:v>
      </x:c>
      <x:c r="R93" s="268" t="n">
        <x:f>O93-P93-Q93-FIXED_COST</x:f>
        <x:v>-17508.47351295312</x:v>
      </x:c>
      <x:c r="S93" s="139" t="str">
        <x:f>IF(AND(L93&lt;=TOTAL_BED_CAP,N93&lt;=TEMP_WORKER_CAP),"YES","NO")</x:f>
        <x:v>YES</x:v>
      </x:c>
      <x:c r="T93" s="139" t="n">
        <x:f>IF(S93="YES",R93,-1E+99)</x:f>
        <x:v>-17508.47351295312</x:v>
      </x:c>
    </x:row>
    <x:row r="94">
      <x:c r="A94" s="139"/>
      <x:c r="B94" s="139"/>
      <x:c r="C94" s="139"/>
      <x:c r="D94" s="139"/>
      <x:c r="E94" s="139"/>
      <x:c r="F94" s="139"/>
      <x:c r="G94" s="139"/>
      <x:c r="H94" s="139"/>
      <x:c r="I94" s="266" t="n">
        <x:f>INT((ROW()-ROW($I$46))/((CARROT_CAP+1)*(MESCLUN_CAP+1)))</x:f>
        <x:v>0</x:v>
      </x:c>
      <x:c r="J94" s="266" t="n">
        <x:f>MOD(INT((ROW()-ROW($I$46))/(MESCLUN_CAP+1)),CARROT_CAP+1)</x:f>
        <x:v>1</x:v>
      </x:c>
      <x:c r="K94" s="266" t="n">
        <x:f>MOD(ROW()-ROW($I$46),MESCLUN_CAP+1)</x:f>
        <x:v>17</x:v>
      </x:c>
      <x:c r="L94" s="266" t="n">
        <x:f>SUM(I94:K94)</x:f>
        <x:v>18</x:v>
      </x:c>
      <x:c r="M94" s="267" t="n">
        <x:f>I94*TOMATO_HOURS*WEEKS*(1+TOMATO_DIM)^I94+J94*CARROT_HOURS*WEEKS*(1+CARROT_DIM)^J94+K94*MESCLUN_HOURS*WEEKS*(1+MESCLUN_DIM)^K94</x:f>
        <x:v>975.6306977926399</x:v>
      </x:c>
      <x:c r="N94" s="267" t="n">
        <x:f>MAX(M94-FARMER_HOURS,0)/TEMP_HOURS_PER_WORKER</x:f>
        <x:v>0.1775213179115555</x:v>
      </x:c>
      <x:c r="O94" s="268" t="n">
        <x:f>I94*TOMATO_PRICE+J94*CARROT_PRICE+K94*MESCLUN_PRICE</x:f>
        <x:v>47994</x:v>
      </x:c>
      <x:c r="P94" s="268" t="n">
        <x:f>I94*TOMATO_FERTILIZER+J94*CARROT_FERTILIZER+K94*MESCLUN_FERTILIZER</x:f>
        <x:v>15400</x:v>
      </x:c>
      <x:c r="Q94" s="268" t="n">
        <x:f>MIN(M94,FARMER_HOURS)*FARMER_RATE+MAX(M94-FARMER_HOURS,0)*TEMP_RATE</x:f>
        <x:v>29438.032947788888</x:v>
      </x:c>
      <x:c r="R94" s="268" t="n">
        <x:f>O94-P94-Q94-FIXED_COST</x:f>
        <x:v>-16844.032947788888</x:v>
      </x:c>
      <x:c r="S94" s="139" t="str">
        <x:f>IF(AND(L94&lt;=TOTAL_BED_CAP,N94&lt;=TEMP_WORKER_CAP),"YES","NO")</x:f>
        <x:v>YES</x:v>
      </x:c>
      <x:c r="T94" s="139" t="n">
        <x:f>IF(S94="YES",R94,-1E+99)</x:f>
        <x:v>-16844.032947788888</x:v>
      </x:c>
    </x:row>
    <x:row r="95">
      <x:c r="A95" s="139"/>
      <x:c r="B95" s="139"/>
      <x:c r="C95" s="139"/>
      <x:c r="D95" s="139"/>
      <x:c r="E95" s="139"/>
      <x:c r="F95" s="139"/>
      <x:c r="G95" s="139"/>
      <x:c r="H95" s="139"/>
      <x:c r="I95" s="266" t="n">
        <x:f>INT((ROW()-ROW($I$46))/((CARROT_CAP+1)*(MESCLUN_CAP+1)))</x:f>
        <x:v>0</x:v>
      </x:c>
      <x:c r="J95" s="266" t="n">
        <x:f>MOD(INT((ROW()-ROW($I$46))/(MESCLUN_CAP+1)),CARROT_CAP+1)</x:f>
        <x:v>1</x:v>
      </x:c>
      <x:c r="K95" s="266" t="n">
        <x:f>MOD(ROW()-ROW($I$46),MESCLUN_CAP+1)</x:f>
        <x:v>18</x:v>
      </x:c>
      <x:c r="L95" s="266" t="n">
        <x:f>SUM(I95:K95)</x:f>
        <x:v>19</x:v>
      </x:c>
      <x:c r="M95" s="267" t="n">
        <x:f>I95*TOMATO_HOURS*WEEKS*(1+TOMATO_DIM)^I95+J95*CARROT_HOURS*WEEKS*(1+CARROT_DIM)^J95+K95*MESCLUN_HOURS*WEEKS*(1+MESCLUN_DIM)^K95</x:f>
        <x:v>1043.717689251227</x:v>
      </x:c>
      <x:c r="N95" s="267" t="n">
        <x:f>MAX(M95-FARMER_HOURS,0)/TEMP_HOURS_PER_WORKER</x:f>
        <x:v>0.22480395086890767</x:v>
      </x:c>
      <x:c r="O95" s="268" t="n">
        <x:f>I95*TOMATO_PRICE+J95*CARROT_PRICE+K95*MESCLUN_PRICE</x:f>
        <x:v>50694</x:v>
      </x:c>
      <x:c r="P95" s="268" t="n">
        <x:f>I95*TOMATO_FERTILIZER+J95*CARROT_FERTILIZER+K95*MESCLUN_FERTILIZER</x:f>
        <x:v>16280</x:v>
      </x:c>
      <x:c r="Q95" s="268" t="n">
        <x:f>MIN(M95,FARMER_HOURS)*FARMER_RATE+MAX(M95-FARMER_HOURS,0)*TEMP_RATE</x:f>
        <x:v>30620.098771722693</x:v>
      </x:c>
      <x:c r="R95" s="268" t="n">
        <x:f>O95-P95-Q95-FIXED_COST</x:f>
        <x:v>-16206.098771722693</x:v>
      </x:c>
      <x:c r="S95" s="139" t="str">
        <x:f>IF(AND(L95&lt;=TOTAL_BED_CAP,N95&lt;=TEMP_WORKER_CAP),"YES","NO")</x:f>
        <x:v>YES</x:v>
      </x:c>
      <x:c r="T95" s="139" t="n">
        <x:f>IF(S95="YES",R95,-1E+99)</x:f>
        <x:v>-16206.098771722693</x:v>
      </x:c>
    </x:row>
    <x:row r="96">
      <x:c r="A96" s="139"/>
      <x:c r="B96" s="139"/>
      <x:c r="C96" s="139"/>
      <x:c r="D96" s="139"/>
      <x:c r="E96" s="139"/>
      <x:c r="F96" s="139"/>
      <x:c r="G96" s="139"/>
      <x:c r="H96" s="139"/>
      <x:c r="I96" s="266" t="n">
        <x:f>INT((ROW()-ROW($I$46))/((CARROT_CAP+1)*(MESCLUN_CAP+1)))</x:f>
        <x:v>0</x:v>
      </x:c>
      <x:c r="J96" s="266" t="n">
        <x:f>MOD(INT((ROW()-ROW($I$46))/(MESCLUN_CAP+1)),CARROT_CAP+1)</x:f>
        <x:v>1</x:v>
      </x:c>
      <x:c r="K96" s="266" t="n">
        <x:f>MOD(ROW()-ROW($I$46),MESCLUN_CAP+1)</x:f>
        <x:v>19</x:v>
      </x:c>
      <x:c r="L96" s="266" t="n">
        <x:f>SUM(I96:K96)</x:f>
        <x:v>20</x:v>
      </x:c>
      <x:c r="M96" s="267" t="n">
        <x:f>I96*TOMATO_HOURS*WEEKS*(1+TOMATO_DIM)^I96+J96*CARROT_HOURS*WEEKS*(1+CARROT_DIM)^J96+K96*MESCLUN_HOURS*WEEKS*(1+MESCLUN_DIM)^K96</x:f>
        <x:v>1113.359217887249</x:v>
      </x:c>
      <x:c r="N96" s="267" t="n">
        <x:f>MAX(M96-FARMER_HOURS,0)/TEMP_HOURS_PER_WORKER</x:f>
        <x:v>0.2731661235328119</x:v>
      </x:c>
      <x:c r="O96" s="268" t="n">
        <x:f>I96*TOMATO_PRICE+J96*CARROT_PRICE+K96*MESCLUN_PRICE</x:f>
        <x:v>53394</x:v>
      </x:c>
      <x:c r="P96" s="268" t="n">
        <x:f>I96*TOMATO_FERTILIZER+J96*CARROT_FERTILIZER+K96*MESCLUN_FERTILIZER</x:f>
        <x:v>17160</x:v>
      </x:c>
      <x:c r="Q96" s="268" t="n">
        <x:f>MIN(M96,FARMER_HOURS)*FARMER_RATE+MAX(M96-FARMER_HOURS,0)*TEMP_RATE</x:f>
        <x:v>31829.153088320298</x:v>
      </x:c>
      <x:c r="R96" s="268" t="n">
        <x:f>O96-P96-Q96-FIXED_COST</x:f>
        <x:v>-15595.153088320298</x:v>
      </x:c>
      <x:c r="S96" s="139" t="str">
        <x:f>IF(AND(L96&lt;=TOTAL_BED_CAP,N96&lt;=TEMP_WORKER_CAP),"YES","NO")</x:f>
        <x:v>YES</x:v>
      </x:c>
      <x:c r="T96" s="139" t="n">
        <x:f>IF(S96="YES",R96,-1E+99)</x:f>
        <x:v>-15595.153088320298</x:v>
      </x:c>
    </x:row>
    <x:row r="97">
      <x:c r="A97" s="139"/>
      <x:c r="B97" s="139"/>
      <x:c r="C97" s="139"/>
      <x:c r="D97" s="139"/>
      <x:c r="E97" s="139"/>
      <x:c r="F97" s="139"/>
      <x:c r="G97" s="139"/>
      <x:c r="H97" s="139"/>
      <x:c r="I97" s="266" t="n">
        <x:f>INT((ROW()-ROW($I$46))/((CARROT_CAP+1)*(MESCLUN_CAP+1)))</x:f>
        <x:v>0</x:v>
      </x:c>
      <x:c r="J97" s="266" t="n">
        <x:f>MOD(INT((ROW()-ROW($I$46))/(MESCLUN_CAP+1)),CARROT_CAP+1)</x:f>
        <x:v>1</x:v>
      </x:c>
      <x:c r="K97" s="266" t="n">
        <x:f>MOD(ROW()-ROW($I$46),MESCLUN_CAP+1)</x:f>
        <x:v>20</x:v>
      </x:c>
      <x:c r="L97" s="266" t="n">
        <x:f>SUM(I97:K97)</x:f>
        <x:v>21</x:v>
      </x:c>
      <x:c r="M97" s="267" t="n">
        <x:f>I97*TOMATO_HOURS*WEEKS*(1+TOMATO_DIM)^I97+J97*CARROT_HOURS*WEEKS*(1+CARROT_DIM)^J97+K97*MESCLUN_HOURS*WEEKS*(1+MESCLUN_DIM)^K97</x:f>
        <x:v>1184.583508537726</x:v>
      </x:c>
      <x:c r="N97" s="267" t="n">
        <x:f>MAX(M97-FARMER_HOURS,0)/TEMP_HOURS_PER_WORKER</x:f>
        <x:v>0.3226274364845319</x:v>
      </x:c>
      <x:c r="O97" s="268" t="n">
        <x:f>I97*TOMATO_PRICE+J97*CARROT_PRICE+K97*MESCLUN_PRICE</x:f>
        <x:v>56094</x:v>
      </x:c>
      <x:c r="P97" s="268" t="n">
        <x:f>I97*TOMATO_FERTILIZER+J97*CARROT_FERTILIZER+K97*MESCLUN_FERTILIZER</x:f>
        <x:v>18040</x:v>
      </x:c>
      <x:c r="Q97" s="268" t="n">
        <x:f>MIN(M97,FARMER_HOURS)*FARMER_RATE+MAX(M97-FARMER_HOURS,0)*TEMP_RATE</x:f>
        <x:v>33065.685912113295</x:v>
      </x:c>
      <x:c r="R97" s="268" t="n">
        <x:f>O97-P97-Q97-FIXED_COST</x:f>
        <x:v>-15011.685912113295</x:v>
      </x:c>
      <x:c r="S97" s="139" t="str">
        <x:f>IF(AND(L97&lt;=TOTAL_BED_CAP,N97&lt;=TEMP_WORKER_CAP),"YES","NO")</x:f>
        <x:v>YES</x:v>
      </x:c>
      <x:c r="T97" s="139" t="n">
        <x:f>IF(S97="YES",R97,-1E+99)</x:f>
        <x:v>-15011.685912113295</x:v>
      </x:c>
    </x:row>
    <x:row r="98">
      <x:c r="A98" s="139"/>
      <x:c r="B98" s="139"/>
      <x:c r="C98" s="139"/>
      <x:c r="D98" s="139"/>
      <x:c r="E98" s="139"/>
      <x:c r="F98" s="139"/>
      <x:c r="G98" s="139"/>
      <x:c r="H98" s="139"/>
      <x:c r="I98" s="266" t="n">
        <x:f>INT((ROW()-ROW($I$46))/((CARROT_CAP+1)*(MESCLUN_CAP+1)))</x:f>
        <x:v>0</x:v>
      </x:c>
      <x:c r="J98" s="266" t="n">
        <x:f>MOD(INT((ROW()-ROW($I$46))/(MESCLUN_CAP+1)),CARROT_CAP+1)</x:f>
        <x:v>1</x:v>
      </x:c>
      <x:c r="K98" s="266" t="n">
        <x:f>MOD(ROW()-ROW($I$46),MESCLUN_CAP+1)</x:f>
        <x:v>21</x:v>
      </x:c>
      <x:c r="L98" s="266" t="n">
        <x:f>SUM(I98:K98)</x:f>
        <x:v>22</x:v>
      </x:c>
      <x:c r="M98" s="267" t="n">
        <x:f>I98*TOMATO_HOURS*WEEKS*(1+TOMATO_DIM)^I98+J98*CARROT_HOURS*WEEKS*(1+CARROT_DIM)^J98+K98*MESCLUN_HOURS*WEEKS*(1+MESCLUN_DIM)^K98</x:f>
        <x:v>1257.4192487641699</x:v>
      </x:c>
      <x:c r="N98" s="267" t="n">
        <x:f>MAX(M98-FARMER_HOURS,0)/TEMP_HOURS_PER_WORKER</x:f>
        <x:v>0.3732078116417846</x:v>
      </x:c>
      <x:c r="O98" s="268" t="n">
        <x:f>I98*TOMATO_PRICE+J98*CARROT_PRICE+K98*MESCLUN_PRICE</x:f>
        <x:v>58794</x:v>
      </x:c>
      <x:c r="P98" s="268" t="n">
        <x:f>I98*TOMATO_FERTILIZER+J98*CARROT_FERTILIZER+K98*MESCLUN_FERTILIZER</x:f>
        <x:v>18920</x:v>
      </x:c>
      <x:c r="Q98" s="268" t="n">
        <x:f>MIN(M98,FARMER_HOURS)*FARMER_RATE+MAX(M98-FARMER_HOURS,0)*TEMP_RATE</x:f>
        <x:v>34330.19529104461</x:v>
      </x:c>
      <x:c r="R98" s="268" t="n">
        <x:f>O98-P98-Q98-FIXED_COST</x:f>
        <x:v>-14456.195291044613</x:v>
      </x:c>
      <x:c r="S98" s="139" t="str">
        <x:f>IF(AND(L98&lt;=TOTAL_BED_CAP,N98&lt;=TEMP_WORKER_CAP),"YES","NO")</x:f>
        <x:v>YES</x:v>
      </x:c>
      <x:c r="T98" s="139" t="n">
        <x:f>IF(S98="YES",R98,-1E+99)</x:f>
        <x:v>-14456.195291044613</x:v>
      </x:c>
    </x:row>
    <x:row r="99">
      <x:c r="A99" s="139"/>
      <x:c r="B99" s="139"/>
      <x:c r="C99" s="139"/>
      <x:c r="D99" s="139"/>
      <x:c r="E99" s="139"/>
      <x:c r="F99" s="139"/>
      <x:c r="G99" s="139"/>
      <x:c r="H99" s="139"/>
      <x:c r="I99" s="266" t="n">
        <x:f>INT((ROW()-ROW($I$46))/((CARROT_CAP+1)*(MESCLUN_CAP+1)))</x:f>
        <x:v>0</x:v>
      </x:c>
      <x:c r="J99" s="266" t="n">
        <x:f>MOD(INT((ROW()-ROW($I$46))/(MESCLUN_CAP+1)),CARROT_CAP+1)</x:f>
        <x:v>1</x:v>
      </x:c>
      <x:c r="K99" s="266" t="n">
        <x:f>MOD(ROW()-ROW($I$46),MESCLUN_CAP+1)</x:f>
        <x:v>22</x:v>
      </x:c>
      <x:c r="L99" s="266" t="n">
        <x:f>SUM(I99:K99)</x:f>
        <x:v>23</x:v>
      </x:c>
      <x:c r="M99" s="267" t="n">
        <x:f>I99*TOMATO_HOURS*WEEKS*(1+TOMATO_DIM)^I99+J99*CARROT_HOURS*WEEKS*(1+CARROT_DIM)^J99+K99*MESCLUN_HOURS*WEEKS*(1+MESCLUN_DIM)^K99</x:f>
        <x:v>1331.895596010566</x:v>
      </x:c>
      <x:c r="N99" s="267" t="n">
        <x:f>MAX(M99-FARMER_HOURS,0)/TEMP_HOURS_PER_WORKER</x:f>
        <x:v>0.42492749722955964</x:v>
      </x:c>
      <x:c r="O99" s="268" t="n">
        <x:f>I99*TOMATO_PRICE+J99*CARROT_PRICE+K99*MESCLUN_PRICE</x:f>
        <x:v>61494</x:v>
      </x:c>
      <x:c r="P99" s="268" t="n">
        <x:f>I99*TOMATO_FERTILIZER+J99*CARROT_FERTILIZER+K99*MESCLUN_FERTILIZER</x:f>
        <x:v>19800</x:v>
      </x:c>
      <x:c r="Q99" s="268" t="n">
        <x:f>MIN(M99,FARMER_HOURS)*FARMER_RATE+MAX(M99-FARMER_HOURS,0)*TEMP_RATE</x:f>
        <x:v>35623.187430738995</x:v>
      </x:c>
      <x:c r="R99" s="268" t="n">
        <x:f>O99-P99-Q99-FIXED_COST</x:f>
        <x:v>-13929.187430738995</x:v>
      </x:c>
      <x:c r="S99" s="139" t="str">
        <x:f>IF(AND(L99&lt;=TOTAL_BED_CAP,N99&lt;=TEMP_WORKER_CAP),"YES","NO")</x:f>
        <x:v>YES</x:v>
      </x:c>
      <x:c r="T99" s="139" t="n">
        <x:f>IF(S99="YES",R99,-1E+99)</x:f>
        <x:v>-13929.187430738995</x:v>
      </x:c>
    </x:row>
    <x:row r="100">
      <x:c r="A100" s="139"/>
      <x:c r="B100" s="139"/>
      <x:c r="C100" s="139"/>
      <x:c r="D100" s="139"/>
      <x:c r="E100" s="139"/>
      <x:c r="F100" s="139"/>
      <x:c r="G100" s="139"/>
      <x:c r="H100" s="139"/>
      <x:c r="I100" s="266" t="n">
        <x:f>INT((ROW()-ROW($I$46))/((CARROT_CAP+1)*(MESCLUN_CAP+1)))</x:f>
        <x:v>0</x:v>
      </x:c>
      <x:c r="J100" s="266" t="n">
        <x:f>MOD(INT((ROW()-ROW($I$46))/(MESCLUN_CAP+1)),CARROT_CAP+1)</x:f>
        <x:v>1</x:v>
      </x:c>
      <x:c r="K100" s="266" t="n">
        <x:f>MOD(ROW()-ROW($I$46),MESCLUN_CAP+1)</x:f>
        <x:v>23</x:v>
      </x:c>
      <x:c r="L100" s="266" t="n">
        <x:f>SUM(I100:K100)</x:f>
        <x:v>24</x:v>
      </x:c>
      <x:c r="M100" s="267" t="n">
        <x:f>I100*TOMATO_HOURS*WEEKS*(1+TOMATO_DIM)^I100+J100*CARROT_HOURS*WEEKS*(1+CARROT_DIM)^J100+K100*MESCLUN_HOURS*WEEKS*(1+MESCLUN_DIM)^K100</x:f>
        <x:v>1408.0421848680023</x:v>
      </x:c>
      <x:c r="N100" s="267" t="n">
        <x:f>MAX(M100-FARMER_HOURS,0)/TEMP_HOURS_PER_WORKER</x:f>
        <x:v>0.4778070728250016</x:v>
      </x:c>
      <x:c r="O100" s="268" t="n">
        <x:f>I100*TOMATO_PRICE+J100*CARROT_PRICE+K100*MESCLUN_PRICE</x:f>
        <x:v>64194</x:v>
      </x:c>
      <x:c r="P100" s="268" t="n">
        <x:f>I100*TOMATO_FERTILIZER+J100*CARROT_FERTILIZER+K100*MESCLUN_FERTILIZER</x:f>
        <x:v>20680</x:v>
      </x:c>
      <x:c r="Q100" s="268" t="n">
        <x:f>MIN(M100,FARMER_HOURS)*FARMER_RATE+MAX(M100-FARMER_HOURS,0)*TEMP_RATE</x:f>
        <x:v>36945.17682062504</x:v>
      </x:c>
      <x:c r="R100" s="268" t="n">
        <x:f>O100-P100-Q100-FIXED_COST</x:f>
        <x:v>-13431.176820625042</x:v>
      </x:c>
      <x:c r="S100" s="139" t="str">
        <x:f>IF(AND(L100&lt;=TOTAL_BED_CAP,N100&lt;=TEMP_WORKER_CAP),"YES","NO")</x:f>
        <x:v>YES</x:v>
      </x:c>
      <x:c r="T100" s="139" t="n">
        <x:f>IF(S100="YES",R100,-1E+99)</x:f>
        <x:v>-13431.176820625042</x:v>
      </x:c>
    </x:row>
    <x:row r="101">
      <x:c r="A101" s="139"/>
      <x:c r="B101" s="139"/>
      <x:c r="C101" s="139"/>
      <x:c r="D101" s="139"/>
      <x:c r="E101" s="139"/>
      <x:c r="F101" s="139"/>
      <x:c r="G101" s="139"/>
      <x:c r="H101" s="139"/>
      <x:c r="I101" s="266" t="n">
        <x:f>INT((ROW()-ROW($I$46))/((CARROT_CAP+1)*(MESCLUN_CAP+1)))</x:f>
        <x:v>0</x:v>
      </x:c>
      <x:c r="J101" s="266" t="n">
        <x:f>MOD(INT((ROW()-ROW($I$46))/(MESCLUN_CAP+1)),CARROT_CAP+1)</x:f>
        <x:v>1</x:v>
      </x:c>
      <x:c r="K101" s="266" t="n">
        <x:f>MOD(ROW()-ROW($I$46),MESCLUN_CAP+1)</x:f>
        <x:v>24</x:v>
      </x:c>
      <x:c r="L101" s="266" t="n">
        <x:f>SUM(I101:K101)</x:f>
        <x:v>25</x:v>
      </x:c>
      <x:c r="M101" s="267" t="n">
        <x:f>I101*TOMATO_HOURS*WEEKS*(1+TOMATO_DIM)^I101+J101*CARROT_HOURS*WEEKS*(1+CARROT_DIM)^J101+K101*MESCLUN_HOURS*WEEKS*(1+MESCLUN_DIM)^K101</x:f>
        <x:v>1485.889134447498</x:v>
      </x:c>
      <x:c r="N101" s="267" t="n">
        <x:f>MAX(M101-FARMER_HOURS,0)/TEMP_HOURS_PER_WORKER</x:f>
        <x:v>0.5318674544774292</x:v>
      </x:c>
      <x:c r="O101" s="268" t="n">
        <x:f>I101*TOMATO_PRICE+J101*CARROT_PRICE+K101*MESCLUN_PRICE</x:f>
        <x:v>66894</x:v>
      </x:c>
      <x:c r="P101" s="268" t="n">
        <x:f>I101*TOMATO_FERTILIZER+J101*CARROT_FERTILIZER+K101*MESCLUN_FERTILIZER</x:f>
        <x:v>21560</x:v>
      </x:c>
      <x:c r="Q101" s="268" t="n">
        <x:f>MIN(M101,FARMER_HOURS)*FARMER_RATE+MAX(M101-FARMER_HOURS,0)*TEMP_RATE</x:f>
        <x:v>38296.68636193573</x:v>
      </x:c>
      <x:c r="R101" s="268" t="n">
        <x:f>O101-P101-Q101-FIXED_COST</x:f>
        <x:v>-12962.686361935732</x:v>
      </x:c>
      <x:c r="S101" s="139" t="str">
        <x:f>IF(AND(L101&lt;=TOTAL_BED_CAP,N101&lt;=TEMP_WORKER_CAP),"YES","NO")</x:f>
        <x:v>YES</x:v>
      </x:c>
      <x:c r="T101" s="139" t="n">
        <x:f>IF(S101="YES",R101,-1E+99)</x:f>
        <x:v>-12962.686361935732</x:v>
      </x:c>
    </x:row>
    <x:row r="102">
      <x:c r="A102" s="139"/>
      <x:c r="B102" s="139"/>
      <x:c r="C102" s="139"/>
      <x:c r="D102" s="139"/>
      <x:c r="E102" s="139"/>
      <x:c r="F102" s="139"/>
      <x:c r="G102" s="139"/>
      <x:c r="H102" s="139"/>
      <x:c r="I102" s="266" t="n">
        <x:f>INT((ROW()-ROW($I$46))/((CARROT_CAP+1)*(MESCLUN_CAP+1)))</x:f>
        <x:v>0</x:v>
      </x:c>
      <x:c r="J102" s="266" t="n">
        <x:f>MOD(INT((ROW()-ROW($I$46))/(MESCLUN_CAP+1)),CARROT_CAP+1)</x:f>
        <x:v>1</x:v>
      </x:c>
      <x:c r="K102" s="266" t="n">
        <x:f>MOD(ROW()-ROW($I$46),MESCLUN_CAP+1)</x:f>
        <x:v>25</x:v>
      </x:c>
      <x:c r="L102" s="266" t="n">
        <x:f>SUM(I102:K102)</x:f>
        <x:v>26</x:v>
      </x:c>
      <x:c r="M102" s="267" t="n">
        <x:f>I102*TOMATO_HOURS*WEEKS*(1+TOMATO_DIM)^I102+J102*CARROT_HOURS*WEEKS*(1+CARROT_DIM)^J102+K102*MESCLUN_HOURS*WEEKS*(1+MESCLUN_DIM)^K102</x:f>
        <x:v>1565.4670558625955</x:v>
      </x:c>
      <x:c r="N102" s="267" t="n">
        <x:f>MAX(M102-FARMER_HOURS,0)/TEMP_HOURS_PER_WORKER</x:f>
        <x:v>0.5871298999045802</x:v>
      </x:c>
      <x:c r="O102" s="268" t="n">
        <x:f>I102*TOMATO_PRICE+J102*CARROT_PRICE+K102*MESCLUN_PRICE</x:f>
        <x:v>69594</x:v>
      </x:c>
      <x:c r="P102" s="268" t="n">
        <x:f>I102*TOMATO_FERTILIZER+J102*CARROT_FERTILIZER+K102*MESCLUN_FERTILIZER</x:f>
        <x:v>22440</x:v>
      </x:c>
      <x:c r="Q102" s="268" t="n">
        <x:f>MIN(M102,FARMER_HOURS)*FARMER_RATE+MAX(M102-FARMER_HOURS,0)*TEMP_RATE</x:f>
        <x:v>39678.2474976145</x:v>
      </x:c>
      <x:c r="R102" s="268" t="n">
        <x:f>O102-P102-Q102-FIXED_COST</x:f>
        <x:v>-12524.247497614502</x:v>
      </x:c>
      <x:c r="S102" s="139" t="str">
        <x:f>IF(AND(L102&lt;=TOTAL_BED_CAP,N102&lt;=TEMP_WORKER_CAP),"YES","NO")</x:f>
        <x:v>YES</x:v>
      </x:c>
      <x:c r="T102" s="139" t="n">
        <x:f>IF(S102="YES",R102,-1E+99)</x:f>
        <x:v>-12524.247497614502</x:v>
      </x:c>
    </x:row>
    <x:row r="103">
      <x:c r="A103" s="139"/>
      <x:c r="B103" s="139"/>
      <x:c r="C103" s="139"/>
      <x:c r="D103" s="139"/>
      <x:c r="E103" s="139"/>
      <x:c r="F103" s="139"/>
      <x:c r="G103" s="139"/>
      <x:c r="H103" s="139"/>
      <x:c r="I103" s="266" t="n">
        <x:f>INT((ROW()-ROW($I$46))/((CARROT_CAP+1)*(MESCLUN_CAP+1)))</x:f>
        <x:v>0</x:v>
      </x:c>
      <x:c r="J103" s="266" t="n">
        <x:f>MOD(INT((ROW()-ROW($I$46))/(MESCLUN_CAP+1)),CARROT_CAP+1)</x:f>
        <x:v>1</x:v>
      </x:c>
      <x:c r="K103" s="266" t="n">
        <x:f>MOD(ROW()-ROW($I$46),MESCLUN_CAP+1)</x:f>
        <x:v>26</x:v>
      </x:c>
      <x:c r="L103" s="266" t="n">
        <x:f>SUM(I103:K103)</x:f>
        <x:v>27</x:v>
      </x:c>
      <x:c r="M103" s="267" t="n">
        <x:f>I103*TOMATO_HOURS*WEEKS*(1+TOMATO_DIM)^I103+J103*CARROT_HOURS*WEEKS*(1+CARROT_DIM)^J103+K103*MESCLUN_HOURS*WEEKS*(1+MESCLUN_DIM)^K103</x:f>
        <x:v>1646.8070598233128</x:v>
      </x:c>
      <x:c r="N103" s="267" t="n">
        <x:f>MAX(M103-FARMER_HOURS,0)/TEMP_HOURS_PER_WORKER</x:f>
        <x:v>0.6436160137661895</x:v>
      </x:c>
      <x:c r="O103" s="268" t="n">
        <x:f>I103*TOMATO_PRICE+J103*CARROT_PRICE+K103*MESCLUN_PRICE</x:f>
        <x:v>72294</x:v>
      </x:c>
      <x:c r="P103" s="268" t="n">
        <x:f>I103*TOMATO_FERTILIZER+J103*CARROT_FERTILIZER+K103*MESCLUN_FERTILIZER</x:f>
        <x:v>23320</x:v>
      </x:c>
      <x:c r="Q103" s="268" t="n">
        <x:f>MIN(M103,FARMER_HOURS)*FARMER_RATE+MAX(M103-FARMER_HOURS,0)*TEMP_RATE</x:f>
        <x:v>41090.40034415474</x:v>
      </x:c>
      <x:c r="R103" s="268" t="n">
        <x:f>O103-P103-Q103-FIXED_COST</x:f>
        <x:v>-12116.40034415474</x:v>
      </x:c>
      <x:c r="S103" s="139" t="str">
        <x:f>IF(AND(L103&lt;=TOTAL_BED_CAP,N103&lt;=TEMP_WORKER_CAP),"YES","NO")</x:f>
        <x:v>YES</x:v>
      </x:c>
      <x:c r="T103" s="139" t="n">
        <x:f>IF(S103="YES",R103,-1E+99)</x:f>
        <x:v>-12116.40034415474</x:v>
      </x:c>
    </x:row>
    <x:row r="104">
      <x:c r="A104" s="139"/>
      <x:c r="B104" s="139"/>
      <x:c r="C104" s="139"/>
      <x:c r="D104" s="139"/>
      <x:c r="E104" s="139"/>
      <x:c r="F104" s="139"/>
      <x:c r="G104" s="139"/>
      <x:c r="H104" s="139"/>
      <x:c r="I104" s="266" t="n">
        <x:f>INT((ROW()-ROW($I$46))/((CARROT_CAP+1)*(MESCLUN_CAP+1)))</x:f>
        <x:v>0</x:v>
      </x:c>
      <x:c r="J104" s="266" t="n">
        <x:f>MOD(INT((ROW()-ROW($I$46))/(MESCLUN_CAP+1)),CARROT_CAP+1)</x:f>
        <x:v>1</x:v>
      </x:c>
      <x:c r="K104" s="266" t="n">
        <x:f>MOD(ROW()-ROW($I$46),MESCLUN_CAP+1)</x:f>
        <x:v>27</x:v>
      </x:c>
      <x:c r="L104" s="266" t="n">
        <x:f>SUM(I104:K104)</x:f>
        <x:v>28</x:v>
      </x:c>
      <x:c r="M104" s="267" t="n">
        <x:f>I104*TOMATO_HOURS*WEEKS*(1+TOMATO_DIM)^I104+J104*CARROT_HOURS*WEEKS*(1+CARROT_DIM)^J104+K104*MESCLUN_HOURS*WEEKS*(1+MESCLUN_DIM)^K104</x:f>
        <x:v>1729.94076434307</x:v>
      </x:c>
      <x:c r="N104" s="267" t="n">
        <x:f>MAX(M104-FARMER_HOURS,0)/TEMP_HOURS_PER_WORKER</x:f>
        <x:v>0.7013477530160208</x:v>
      </x:c>
      <x:c r="O104" s="268" t="n">
        <x:f>I104*TOMATO_PRICE+J104*CARROT_PRICE+K104*MESCLUN_PRICE</x:f>
        <x:v>74994</x:v>
      </x:c>
      <x:c r="P104" s="268" t="n">
        <x:f>I104*TOMATO_FERTILIZER+J104*CARROT_FERTILIZER+K104*MESCLUN_FERTILIZER</x:f>
        <x:v>24200</x:v>
      </x:c>
      <x:c r="Q104" s="268" t="n">
        <x:f>MIN(M104,FARMER_HOURS)*FARMER_RATE+MAX(M104-FARMER_HOURS,0)*TEMP_RATE</x:f>
        <x:v>42533.69382540052</x:v>
      </x:c>
      <x:c r="R104" s="268" t="n">
        <x:f>O104-P104-Q104-FIXED_COST</x:f>
        <x:v>-11739.693825400522</x:v>
      </x:c>
      <x:c r="S104" s="139" t="str">
        <x:f>IF(AND(L104&lt;=TOTAL_BED_CAP,N104&lt;=TEMP_WORKER_CAP),"YES","NO")</x:f>
        <x:v>YES</x:v>
      </x:c>
      <x:c r="T104" s="139" t="n">
        <x:f>IF(S104="YES",R104,-1E+99)</x:f>
        <x:v>-11739.693825400522</x:v>
      </x:c>
    </x:row>
    <x:row r="105">
      <x:c r="A105" s="139"/>
      <x:c r="B105" s="139"/>
      <x:c r="C105" s="139"/>
      <x:c r="D105" s="139"/>
      <x:c r="E105" s="139"/>
      <x:c r="F105" s="139"/>
      <x:c r="G105" s="139"/>
      <x:c r="H105" s="139"/>
      <x:c r="I105" s="266" t="n">
        <x:f>INT((ROW()-ROW($I$46))/((CARROT_CAP+1)*(MESCLUN_CAP+1)))</x:f>
        <x:v>0</x:v>
      </x:c>
      <x:c r="J105" s="266" t="n">
        <x:f>MOD(INT((ROW()-ROW($I$46))/(MESCLUN_CAP+1)),CARROT_CAP+1)</x:f>
        <x:v>1</x:v>
      </x:c>
      <x:c r="K105" s="266" t="n">
        <x:f>MOD(ROW()-ROW($I$46),MESCLUN_CAP+1)</x:f>
        <x:v>28</x:v>
      </x:c>
      <x:c r="L105" s="266" t="n">
        <x:f>SUM(I105:K105)</x:f>
        <x:v>29</x:v>
      </x:c>
      <x:c r="M105" s="267" t="n">
        <x:f>I105*TOMATO_HOURS*WEEKS*(1+TOMATO_DIM)^I105+J105*CARROT_HOURS*WEEKS*(1+CARROT_DIM)^J105+K105*MESCLUN_HOURS*WEEKS*(1+MESCLUN_DIM)^K105</x:f>
        <x:v>1814.9003025602233</x:v>
      </x:c>
      <x:c r="N105" s="267" t="n">
        <x:f>MAX(M105-FARMER_HOURS,0)/TEMP_HOURS_PER_WORKER</x:f>
        <x:v>0.7603474323334883</x:v>
      </x:c>
      <x:c r="O105" s="268" t="n">
        <x:f>I105*TOMATO_PRICE+J105*CARROT_PRICE+K105*MESCLUN_PRICE</x:f>
        <x:v>77694</x:v>
      </x:c>
      <x:c r="P105" s="268" t="n">
        <x:f>I105*TOMATO_FERTILIZER+J105*CARROT_FERTILIZER+K105*MESCLUN_FERTILIZER</x:f>
        <x:v>25080</x:v>
      </x:c>
      <x:c r="Q105" s="268" t="n">
        <x:f>MIN(M105,FARMER_HOURS)*FARMER_RATE+MAX(M105-FARMER_HOURS,0)*TEMP_RATE</x:f>
        <x:v>44008.685808337206</x:v>
      </x:c>
      <x:c r="R105" s="268" t="n">
        <x:f>O105-P105-Q105-FIXED_COST</x:f>
        <x:v>-11394.685808337206</x:v>
      </x:c>
      <x:c r="S105" s="139" t="str">
        <x:f>IF(AND(L105&lt;=TOTAL_BED_CAP,N105&lt;=TEMP_WORKER_CAP),"YES","NO")</x:f>
        <x:v>YES</x:v>
      </x:c>
      <x:c r="T105" s="139" t="n">
        <x:f>IF(S105="YES",R105,-1E+99)</x:f>
        <x:v>-11394.685808337206</x:v>
      </x:c>
    </x:row>
    <x:row r="106">
      <x:c r="A106" s="139"/>
      <x:c r="B106" s="139"/>
      <x:c r="C106" s="139"/>
      <x:c r="D106" s="139"/>
      <x:c r="E106" s="139"/>
      <x:c r="F106" s="139"/>
      <x:c r="G106" s="139"/>
      <x:c r="H106" s="139"/>
      <x:c r="I106" s="266" t="n">
        <x:f>INT((ROW()-ROW($I$46))/((CARROT_CAP+1)*(MESCLUN_CAP+1)))</x:f>
        <x:v>0</x:v>
      </x:c>
      <x:c r="J106" s="266" t="n">
        <x:f>MOD(INT((ROW()-ROW($I$46))/(MESCLUN_CAP+1)),CARROT_CAP+1)</x:f>
        <x:v>1</x:v>
      </x:c>
      <x:c r="K106" s="266" t="n">
        <x:f>MOD(ROW()-ROW($I$46),MESCLUN_CAP+1)</x:f>
        <x:v>29</x:v>
      </x:c>
      <x:c r="L106" s="266" t="n">
        <x:f>SUM(I106:K106)</x:f>
        <x:v>30</x:v>
      </x:c>
      <x:c r="M106" s="267" t="n">
        <x:f>I106*TOMATO_HOURS*WEEKS*(1+TOMATO_DIM)^I106+J106*CARROT_HOURS*WEEKS*(1+CARROT_DIM)^J106+K106*MESCLUN_HOURS*WEEKS*(1+MESCLUN_DIM)^K106</x:f>
        <x:v>1901.7183306758766</x:v>
      </x:c>
      <x:c r="N106" s="267" t="n">
        <x:f>MAX(M106-FARMER_HOURS,0)/TEMP_HOURS_PER_WORKER</x:f>
        <x:v>0.8206377296360254</x:v>
      </x:c>
      <x:c r="O106" s="268" t="n">
        <x:f>I106*TOMATO_PRICE+J106*CARROT_PRICE+K106*MESCLUN_PRICE</x:f>
        <x:v>80394</x:v>
      </x:c>
      <x:c r="P106" s="268" t="n">
        <x:f>I106*TOMATO_FERTILIZER+J106*CARROT_FERTILIZER+K106*MESCLUN_FERTILIZER</x:f>
        <x:v>25960</x:v>
      </x:c>
      <x:c r="Q106" s="268" t="n">
        <x:f>MIN(M106,FARMER_HOURS)*FARMER_RATE+MAX(M106-FARMER_HOURS,0)*TEMP_RATE</x:f>
        <x:v>45515.94324090063</x:v>
      </x:c>
      <x:c r="R106" s="268" t="n">
        <x:f>O106-P106-Q106-FIXED_COST</x:f>
        <x:v>-11081.943240900633</x:v>
      </x:c>
      <x:c r="S106" s="139" t="str">
        <x:f>IF(AND(L106&lt;=TOTAL_BED_CAP,N106&lt;=TEMP_WORKER_CAP),"YES","NO")</x:f>
        <x:v>YES</x:v>
      </x:c>
      <x:c r="T106" s="139" t="n">
        <x:f>IF(S106="YES",R106,-1E+99)</x:f>
        <x:v>-11081.943240900633</x:v>
      </x:c>
    </x:row>
    <x:row r="107">
      <x:c r="A107" s="139"/>
      <x:c r="B107" s="139"/>
      <x:c r="C107" s="139"/>
      <x:c r="D107" s="139"/>
      <x:c r="E107" s="139"/>
      <x:c r="F107" s="139"/>
      <x:c r="G107" s="139"/>
      <x:c r="H107" s="139"/>
      <x:c r="I107" s="266" t="n">
        <x:f>INT((ROW()-ROW($I$46))/((CARROT_CAP+1)*(MESCLUN_CAP+1)))</x:f>
        <x:v>0</x:v>
      </x:c>
      <x:c r="J107" s="266" t="n">
        <x:f>MOD(INT((ROW()-ROW($I$46))/(MESCLUN_CAP+1)),CARROT_CAP+1)</x:f>
        <x:v>1</x:v>
      </x:c>
      <x:c r="K107" s="266" t="n">
        <x:f>MOD(ROW()-ROW($I$46),MESCLUN_CAP+1)</x:f>
        <x:v>30</x:v>
      </x:c>
      <x:c r="L107" s="266" t="n">
        <x:f>SUM(I107:K107)</x:f>
        <x:v>31</x:v>
      </x:c>
      <x:c r="M107" s="267" t="n">
        <x:f>I107*TOMATO_HOURS*WEEKS*(1+TOMATO_DIM)^I107+J107*CARROT_HOURS*WEEKS*(1+CARROT_DIM)^J107+K107*MESCLUN_HOURS*WEEKS*(1+MESCLUN_DIM)^K107</x:f>
        <x:v>1990.4280360096466</x:v>
      </x:c>
      <x:c r="N107" s="267" t="n">
        <x:f>MAX(M107-FARMER_HOURS,0)/TEMP_HOURS_PER_WORKER</x:f>
        <x:v>0.8822416916733656</x:v>
      </x:c>
      <x:c r="O107" s="268" t="n">
        <x:f>I107*TOMATO_PRICE+J107*CARROT_PRICE+K107*MESCLUN_PRICE</x:f>
        <x:v>83094</x:v>
      </x:c>
      <x:c r="P107" s="268" t="n">
        <x:f>I107*TOMATO_FERTILIZER+J107*CARROT_FERTILIZER+K107*MESCLUN_FERTILIZER</x:f>
        <x:v>26840</x:v>
      </x:c>
      <x:c r="Q107" s="268" t="n">
        <x:f>MIN(M107,FARMER_HOURS)*FARMER_RATE+MAX(M107-FARMER_HOURS,0)*TEMP_RATE</x:f>
        <x:v>47056.04229183414</x:v>
      </x:c>
      <x:c r="R107" s="268" t="n">
        <x:f>O107-P107-Q107-FIXED_COST</x:f>
        <x:v>-10802.042291834143</x:v>
      </x:c>
      <x:c r="S107" s="139" t="str">
        <x:f>IF(AND(L107&lt;=TOTAL_BED_CAP,N107&lt;=TEMP_WORKER_CAP),"YES","NO")</x:f>
        <x:v>YES</x:v>
      </x:c>
      <x:c r="T107" s="139" t="n">
        <x:f>IF(S107="YES",R107,-1E+99)</x:f>
        <x:v>-10802.042291834143</x:v>
      </x:c>
    </x:row>
    <x:row r="108">
      <x:c r="A108" s="139"/>
      <x:c r="B108" s="139"/>
      <x:c r="C108" s="139"/>
      <x:c r="D108" s="139"/>
      <x:c r="E108" s="139"/>
      <x:c r="F108" s="139"/>
      <x:c r="G108" s="139"/>
      <x:c r="H108" s="139"/>
      <x:c r="I108" s="266" t="n">
        <x:f>INT((ROW()-ROW($I$46))/((CARROT_CAP+1)*(MESCLUN_CAP+1)))</x:f>
        <x:v>0</x:v>
      </x:c>
      <x:c r="J108" s="266" t="n">
        <x:f>MOD(INT((ROW()-ROW($I$46))/(MESCLUN_CAP+1)),CARROT_CAP+1)</x:f>
        <x:v>2</x:v>
      </x:c>
      <x:c r="K108" s="266" t="n">
        <x:f>MOD(ROW()-ROW($I$46),MESCLUN_CAP+1)</x:f>
        <x:v>0</x:v>
      </x:c>
      <x:c r="L108" s="266" t="n">
        <x:f>SUM(I108:K108)</x:f>
        <x:v>2</x:v>
      </x:c>
      <x:c r="M108" s="267" t="n">
        <x:f>I108*TOMATO_HOURS*WEEKS*(1+TOMATO_DIM)^I108+J108*CARROT_HOURS*WEEKS*(1+CARROT_DIM)^J108+K108*MESCLUN_HOURS*WEEKS*(1+MESCLUN_DIM)^K108</x:f>
        <x:v>63.037499999999994</x:v>
      </x:c>
      <x:c r="N108" s="267" t="n">
        <x:f>MAX(M108-FARMER_HOURS,0)/TEMP_HOURS_PER_WORKER</x:f>
        <x:v>0</x:v>
      </x:c>
      <x:c r="O108" s="268" t="n">
        <x:f>I108*TOMATO_PRICE+J108*CARROT_PRICE+K108*MESCLUN_PRICE</x:f>
        <x:v>4188</x:v>
      </x:c>
      <x:c r="P108" s="268" t="n">
        <x:f>I108*TOMATO_FERTILIZER+J108*CARROT_FERTILIZER+K108*MESCLUN_FERTILIZER</x:f>
        <x:v>880</x:v>
      </x:c>
      <x:c r="Q108" s="268" t="n">
        <x:f>MIN(M108,FARMER_HOURS)*FARMER_RATE+MAX(M108-FARMER_HOURS,0)*TEMP_RATE</x:f>
        <x:v>2188.802083333333</x:v>
      </x:c>
      <x:c r="R108" s="268" t="n">
        <x:f>O108-P108-Q108-FIXED_COST</x:f>
        <x:v>-18880.802083333332</x:v>
      </x:c>
      <x:c r="S108" s="139" t="str">
        <x:f>IF(AND(L108&lt;=TOTAL_BED_CAP,N108&lt;=TEMP_WORKER_CAP),"YES","NO")</x:f>
        <x:v>YES</x:v>
      </x:c>
      <x:c r="T108" s="139" t="n">
        <x:f>IF(S108="YES",R108,-1E+99)</x:f>
        <x:v>-18880.802083333332</x:v>
      </x:c>
    </x:row>
    <x:row r="109">
      <x:c r="A109" s="139"/>
      <x:c r="B109" s="139"/>
      <x:c r="C109" s="139"/>
      <x:c r="D109" s="139"/>
      <x:c r="E109" s="139"/>
      <x:c r="F109" s="139"/>
      <x:c r="G109" s="139"/>
      <x:c r="H109" s="139"/>
      <x:c r="I109" s="266" t="n">
        <x:f>INT((ROW()-ROW($I$46))/((CARROT_CAP+1)*(MESCLUN_CAP+1)))</x:f>
        <x:v>0</x:v>
      </x:c>
      <x:c r="J109" s="266" t="n">
        <x:f>MOD(INT((ROW()-ROW($I$46))/(MESCLUN_CAP+1)),CARROT_CAP+1)</x:f>
        <x:v>2</x:v>
      </x:c>
      <x:c r="K109" s="266" t="n">
        <x:f>MOD(ROW()-ROW($I$46),MESCLUN_CAP+1)</x:f>
        <x:v>1</x:v>
      </x:c>
      <x:c r="L109" s="266" t="n">
        <x:f>SUM(I109:K109)</x:f>
        <x:v>3</x:v>
      </x:c>
      <x:c r="M109" s="267" t="n">
        <x:f>I109*TOMATO_HOURS*WEEKS*(1+TOMATO_DIM)^I109+J109*CARROT_HOURS*WEEKS*(1+CARROT_DIM)^J109+K109*MESCLUN_HOURS*WEEKS*(1+MESCLUN_DIM)^K109</x:f>
        <x:v>108.6</x:v>
      </x:c>
      <x:c r="N109" s="267" t="n">
        <x:f>MAX(M109-FARMER_HOURS,0)/TEMP_HOURS_PER_WORKER</x:f>
        <x:v>0</x:v>
      </x:c>
      <x:c r="O109" s="268" t="n">
        <x:f>I109*TOMATO_PRICE+J109*CARROT_PRICE+K109*MESCLUN_PRICE</x:f>
        <x:v>6888</x:v>
      </x:c>
      <x:c r="P109" s="268" t="n">
        <x:f>I109*TOMATO_FERTILIZER+J109*CARROT_FERTILIZER+K109*MESCLUN_FERTILIZER</x:f>
        <x:v>1760</x:v>
      </x:c>
      <x:c r="Q109" s="268" t="n">
        <x:f>MIN(M109,FARMER_HOURS)*FARMER_RATE+MAX(M109-FARMER_HOURS,0)*TEMP_RATE</x:f>
        <x:v>3770.833333333333</x:v>
      </x:c>
      <x:c r="R109" s="268" t="n">
        <x:f>O109-P109-Q109-FIXED_COST</x:f>
        <x:v>-18642.833333333332</x:v>
      </x:c>
      <x:c r="S109" s="139" t="str">
        <x:f>IF(AND(L109&lt;=TOTAL_BED_CAP,N109&lt;=TEMP_WORKER_CAP),"YES","NO")</x:f>
        <x:v>YES</x:v>
      </x:c>
      <x:c r="T109" s="139" t="n">
        <x:f>IF(S109="YES",R109,-1E+99)</x:f>
        <x:v>-18642.833333333332</x:v>
      </x:c>
    </x:row>
    <x:row r="110">
      <x:c r="A110" s="139"/>
      <x:c r="B110" s="139"/>
      <x:c r="C110" s="139"/>
      <x:c r="D110" s="139"/>
      <x:c r="E110" s="139"/>
      <x:c r="F110" s="139"/>
      <x:c r="G110" s="139"/>
      <x:c r="H110" s="139"/>
      <x:c r="I110" s="266" t="n">
        <x:f>INT((ROW()-ROW($I$46))/((CARROT_CAP+1)*(MESCLUN_CAP+1)))</x:f>
        <x:v>0</x:v>
      </x:c>
      <x:c r="J110" s="266" t="n">
        <x:f>MOD(INT((ROW()-ROW($I$46))/(MESCLUN_CAP+1)),CARROT_CAP+1)</x:f>
        <x:v>2</x:v>
      </x:c>
      <x:c r="K110" s="266" t="n">
        <x:f>MOD(ROW()-ROW($I$46),MESCLUN_CAP+1)</x:f>
        <x:v>2</x:v>
      </x:c>
      <x:c r="L110" s="266" t="n">
        <x:f>SUM(I110:K110)</x:f>
        <x:v>4</x:v>
      </x:c>
      <x:c r="M110" s="267" t="n">
        <x:f>I110*TOMATO_HOURS*WEEKS*(1+TOMATO_DIM)^I110+J110*CARROT_HOURS*WEEKS*(1+CARROT_DIM)^J110+K110*MESCLUN_HOURS*WEEKS*(1+MESCLUN_DIM)^K110</x:f>
        <x:v>155.3015625</x:v>
      </x:c>
      <x:c r="N110" s="267" t="n">
        <x:f>MAX(M110-FARMER_HOURS,0)/TEMP_HOURS_PER_WORKER</x:f>
        <x:v>0</x:v>
      </x:c>
      <x:c r="O110" s="268" t="n">
        <x:f>I110*TOMATO_PRICE+J110*CARROT_PRICE+K110*MESCLUN_PRICE</x:f>
        <x:v>9588</x:v>
      </x:c>
      <x:c r="P110" s="268" t="n">
        <x:f>I110*TOMATO_FERTILIZER+J110*CARROT_FERTILIZER+K110*MESCLUN_FERTILIZER</x:f>
        <x:v>2640</x:v>
      </x:c>
      <x:c r="Q110" s="268" t="n">
        <x:f>MIN(M110,FARMER_HOURS)*FARMER_RATE+MAX(M110-FARMER_HOURS,0)*TEMP_RATE</x:f>
        <x:v>5392.415364583333</x:v>
      </x:c>
      <x:c r="R110" s="268" t="n">
        <x:f>O110-P110-Q110-FIXED_COST</x:f>
        <x:v>-18444.415364583332</x:v>
      </x:c>
      <x:c r="S110" s="139" t="str">
        <x:f>IF(AND(L110&lt;=TOTAL_BED_CAP,N110&lt;=TEMP_WORKER_CAP),"YES","NO")</x:f>
        <x:v>YES</x:v>
      </x:c>
      <x:c r="T110" s="139" t="n">
        <x:f>IF(S110="YES",R110,-1E+99)</x:f>
        <x:v>-18444.415364583332</x:v>
      </x:c>
    </x:row>
    <x:row r="111">
      <x:c r="A111" s="139"/>
      <x:c r="B111" s="139"/>
      <x:c r="C111" s="139"/>
      <x:c r="D111" s="139"/>
      <x:c r="E111" s="139"/>
      <x:c r="F111" s="139"/>
      <x:c r="G111" s="139"/>
      <x:c r="H111" s="139"/>
      <x:c r="I111" s="266" t="n">
        <x:f>INT((ROW()-ROW($I$46))/((CARROT_CAP+1)*(MESCLUN_CAP+1)))</x:f>
        <x:v>0</x:v>
      </x:c>
      <x:c r="J111" s="266" t="n">
        <x:f>MOD(INT((ROW()-ROW($I$46))/(MESCLUN_CAP+1)),CARROT_CAP+1)</x:f>
        <x:v>2</x:v>
      </x:c>
      <x:c r="K111" s="266" t="n">
        <x:f>MOD(ROW()-ROW($I$46),MESCLUN_CAP+1)</x:f>
        <x:v>3</x:v>
      </x:c>
      <x:c r="L111" s="266" t="n">
        <x:f>SUM(I111:K111)</x:f>
        <x:v>5</x:v>
      </x:c>
      <x:c r="M111" s="267" t="n">
        <x:f>I111*TOMATO_HOURS*WEEKS*(1+TOMATO_DIM)^I111+J111*CARROT_HOURS*WEEKS*(1+CARROT_DIM)^J111+K111*MESCLUN_HOURS*WEEKS*(1+MESCLUN_DIM)^K111</x:f>
        <x:v>203.16354492187497</x:v>
      </x:c>
      <x:c r="N111" s="267" t="n">
        <x:f>MAX(M111-FARMER_HOURS,0)/TEMP_HOURS_PER_WORKER</x:f>
        <x:v>0</x:v>
      </x:c>
      <x:c r="O111" s="268" t="n">
        <x:f>I111*TOMATO_PRICE+J111*CARROT_PRICE+K111*MESCLUN_PRICE</x:f>
        <x:v>12288</x:v>
      </x:c>
      <x:c r="P111" s="268" t="n">
        <x:f>I111*TOMATO_FERTILIZER+J111*CARROT_FERTILIZER+K111*MESCLUN_FERTILIZER</x:f>
        <x:v>3520</x:v>
      </x:c>
      <x:c r="Q111" s="268" t="n">
        <x:f>MIN(M111,FARMER_HOURS)*FARMER_RATE+MAX(M111-FARMER_HOURS,0)*TEMP_RATE</x:f>
        <x:v>7054.28975423177</x:v>
      </x:c>
      <x:c r="R111" s="268" t="n">
        <x:f>O111-P111-Q111-FIXED_COST</x:f>
        <x:v>-18286.28975423177</x:v>
      </x:c>
      <x:c r="S111" s="139" t="str">
        <x:f>IF(AND(L111&lt;=TOTAL_BED_CAP,N111&lt;=TEMP_WORKER_CAP),"YES","NO")</x:f>
        <x:v>YES</x:v>
      </x:c>
      <x:c r="T111" s="139" t="n">
        <x:f>IF(S111="YES",R111,-1E+99)</x:f>
        <x:v>-18286.28975423177</x:v>
      </x:c>
    </x:row>
    <x:row r="112">
      <x:c r="A112" s="139"/>
      <x:c r="B112" s="139"/>
      <x:c r="C112" s="139"/>
      <x:c r="D112" s="139"/>
      <x:c r="E112" s="139"/>
      <x:c r="F112" s="139"/>
      <x:c r="G112" s="139"/>
      <x:c r="H112" s="139"/>
      <x:c r="I112" s="266" t="n">
        <x:f>INT((ROW()-ROW($I$46))/((CARROT_CAP+1)*(MESCLUN_CAP+1)))</x:f>
        <x:v>0</x:v>
      </x:c>
      <x:c r="J112" s="266" t="n">
        <x:f>MOD(INT((ROW()-ROW($I$46))/(MESCLUN_CAP+1)),CARROT_CAP+1)</x:f>
        <x:v>2</x:v>
      </x:c>
      <x:c r="K112" s="266" t="n">
        <x:f>MOD(ROW()-ROW($I$46),MESCLUN_CAP+1)</x:f>
        <x:v>4</x:v>
      </x:c>
      <x:c r="L112" s="266" t="n">
        <x:f>SUM(I112:K112)</x:f>
        <x:v>6</x:v>
      </x:c>
      <x:c r="M112" s="267" t="n">
        <x:f>I112*TOMATO_HOURS*WEEKS*(1+TOMATO_DIM)^I112+J112*CARROT_HOURS*WEEKS*(1+CARROT_DIM)^J112+K112*MESCLUN_HOURS*WEEKS*(1+MESCLUN_DIM)^K112</x:f>
        <x:v>252.2076606445312</x:v>
      </x:c>
      <x:c r="N112" s="267" t="n">
        <x:f>MAX(M112-FARMER_HOURS,0)/TEMP_HOURS_PER_WORKER</x:f>
        <x:v>0</x:v>
      </x:c>
      <x:c r="O112" s="268" t="n">
        <x:f>I112*TOMATO_PRICE+J112*CARROT_PRICE+K112*MESCLUN_PRICE</x:f>
        <x:v>14988</x:v>
      </x:c>
      <x:c r="P112" s="268" t="n">
        <x:f>I112*TOMATO_FERTILIZER+J112*CARROT_FERTILIZER+K112*MESCLUN_FERTILIZER</x:f>
        <x:v>4400</x:v>
      </x:c>
      <x:c r="Q112" s="268" t="n">
        <x:f>MIN(M112,FARMER_HOURS)*FARMER_RATE+MAX(M112-FARMER_HOURS,0)*TEMP_RATE</x:f>
        <x:v>8757.210439046221</x:v>
      </x:c>
      <x:c r="R112" s="268" t="n">
        <x:f>O112-P112-Q112-FIXED_COST</x:f>
        <x:v>-18169.21043904622</x:v>
      </x:c>
      <x:c r="S112" s="139" t="str">
        <x:f>IF(AND(L112&lt;=TOTAL_BED_CAP,N112&lt;=TEMP_WORKER_CAP),"YES","NO")</x:f>
        <x:v>YES</x:v>
      </x:c>
      <x:c r="T112" s="139" t="n">
        <x:f>IF(S112="YES",R112,-1E+99)</x:f>
        <x:v>-18169.21043904622</x:v>
      </x:c>
    </x:row>
    <x:row r="113">
      <x:c r="A113" s="139"/>
      <x:c r="B113" s="139"/>
      <x:c r="C113" s="139"/>
      <x:c r="D113" s="139"/>
      <x:c r="E113" s="139"/>
      <x:c r="F113" s="139"/>
      <x:c r="G113" s="139"/>
      <x:c r="H113" s="139"/>
      <x:c r="I113" s="266" t="n">
        <x:f>INT((ROW()-ROW($I$46))/((CARROT_CAP+1)*(MESCLUN_CAP+1)))</x:f>
        <x:v>0</x:v>
      </x:c>
      <x:c r="J113" s="266" t="n">
        <x:f>MOD(INT((ROW()-ROW($I$46))/(MESCLUN_CAP+1)),CARROT_CAP+1)</x:f>
        <x:v>2</x:v>
      </x:c>
      <x:c r="K113" s="266" t="n">
        <x:f>MOD(ROW()-ROW($I$46),MESCLUN_CAP+1)</x:f>
        <x:v>5</x:v>
      </x:c>
      <x:c r="L113" s="266" t="n">
        <x:f>SUM(I113:K113)</x:f>
        <x:v>7</x:v>
      </x:c>
      <x:c r="M113" s="267" t="n">
        <x:f>I113*TOMATO_HOURS*WEEKS*(1+TOMATO_DIM)^I113+J113*CARROT_HOURS*WEEKS*(1+CARROT_DIM)^J113+K113*MESCLUN_HOURS*WEEKS*(1+MESCLUN_DIM)^K113</x:f>
        <x:v>302.4559845657348</x:v>
      </x:c>
      <x:c r="N113" s="267" t="n">
        <x:f>MAX(M113-FARMER_HOURS,0)/TEMP_HOURS_PER_WORKER</x:f>
        <x:v>0</x:v>
      </x:c>
      <x:c r="O113" s="268" t="n">
        <x:f>I113*TOMATO_PRICE+J113*CARROT_PRICE+K113*MESCLUN_PRICE</x:f>
        <x:v>17688</x:v>
      </x:c>
      <x:c r="P113" s="268" t="n">
        <x:f>I113*TOMATO_FERTILIZER+J113*CARROT_FERTILIZER+K113*MESCLUN_FERTILIZER</x:f>
        <x:v>5280</x:v>
      </x:c>
      <x:c r="Q113" s="268" t="n">
        <x:f>MIN(M113,FARMER_HOURS)*FARMER_RATE+MAX(M113-FARMER_HOURS,0)*TEMP_RATE</x:f>
        <x:v>10501.94390853246</x:v>
      </x:c>
      <x:c r="R113" s="268" t="n">
        <x:f>O113-P113-Q113-FIXED_COST</x:f>
        <x:v>-18093.94390853246</x:v>
      </x:c>
      <x:c r="S113" s="139" t="str">
        <x:f>IF(AND(L113&lt;=TOTAL_BED_CAP,N113&lt;=TEMP_WORKER_CAP),"YES","NO")</x:f>
        <x:v>YES</x:v>
      </x:c>
      <x:c r="T113" s="139" t="n">
        <x:f>IF(S113="YES",R113,-1E+99)</x:f>
        <x:v>-18093.94390853246</x:v>
      </x:c>
    </x:row>
    <x:row r="114">
      <x:c r="A114" s="139"/>
      <x:c r="B114" s="139"/>
      <x:c r="C114" s="139"/>
      <x:c r="D114" s="139"/>
      <x:c r="E114" s="139"/>
      <x:c r="F114" s="139"/>
      <x:c r="G114" s="139"/>
      <x:c r="H114" s="139"/>
      <x:c r="I114" s="266" t="n">
        <x:f>INT((ROW()-ROW($I$46))/((CARROT_CAP+1)*(MESCLUN_CAP+1)))</x:f>
        <x:v>0</x:v>
      </x:c>
      <x:c r="J114" s="266" t="n">
        <x:f>MOD(INT((ROW()-ROW($I$46))/(MESCLUN_CAP+1)),CARROT_CAP+1)</x:f>
        <x:v>2</x:v>
      </x:c>
      <x:c r="K114" s="266" t="n">
        <x:f>MOD(ROW()-ROW($I$46),MESCLUN_CAP+1)</x:f>
        <x:v>6</x:v>
      </x:c>
      <x:c r="L114" s="266" t="n">
        <x:f>SUM(I114:K114)</x:f>
        <x:v>8</x:v>
      </x:c>
      <x:c r="M114" s="267" t="n">
        <x:f>I114*TOMATO_HOURS*WEEKS*(1+TOMATO_DIM)^I114+J114*CARROT_HOURS*WEEKS*(1+CARROT_DIM)^J114+K114*MESCLUN_HOURS*WEEKS*(1+MESCLUN_DIM)^K114</x:f>
        <x:v>353.93095874736775</x:v>
      </x:c>
      <x:c r="N114" s="267" t="n">
        <x:f>MAX(M114-FARMER_HOURS,0)/TEMP_HOURS_PER_WORKER</x:f>
        <x:v>0</x:v>
      </x:c>
      <x:c r="O114" s="268" t="n">
        <x:f>I114*TOMATO_PRICE+J114*CARROT_PRICE+K114*MESCLUN_PRICE</x:f>
        <x:v>20388</x:v>
      </x:c>
      <x:c r="P114" s="268" t="n">
        <x:f>I114*TOMATO_FERTILIZER+J114*CARROT_FERTILIZER+K114*MESCLUN_FERTILIZER</x:f>
        <x:v>6160</x:v>
      </x:c>
      <x:c r="Q114" s="268" t="n">
        <x:f>MIN(M114,FARMER_HOURS)*FARMER_RATE+MAX(M114-FARMER_HOURS,0)*TEMP_RATE</x:f>
        <x:v>12289.269400950268</x:v>
      </x:c>
      <x:c r="R114" s="268" t="n">
        <x:f>O114-P114-Q114-FIXED_COST</x:f>
        <x:v>-18061.269400950267</x:v>
      </x:c>
      <x:c r="S114" s="139" t="str">
        <x:f>IF(AND(L114&lt;=TOTAL_BED_CAP,N114&lt;=TEMP_WORKER_CAP),"YES","NO")</x:f>
        <x:v>YES</x:v>
      </x:c>
      <x:c r="T114" s="139" t="n">
        <x:f>IF(S114="YES",R114,-1E+99)</x:f>
        <x:v>-18061.269400950267</x:v>
      </x:c>
    </x:row>
    <x:row r="115">
      <x:c r="A115" s="139"/>
      <x:c r="B115" s="139"/>
      <x:c r="C115" s="139"/>
      <x:c r="D115" s="139"/>
      <x:c r="E115" s="139"/>
      <x:c r="F115" s="139"/>
      <x:c r="G115" s="139"/>
      <x:c r="H115" s="139"/>
      <x:c r="I115" s="266" t="n">
        <x:f>INT((ROW()-ROW($I$46))/((CARROT_CAP+1)*(MESCLUN_CAP+1)))</x:f>
        <x:v>0</x:v>
      </x:c>
      <x:c r="J115" s="266" t="n">
        <x:f>MOD(INT((ROW()-ROW($I$46))/(MESCLUN_CAP+1)),CARROT_CAP+1)</x:f>
        <x:v>2</x:v>
      </x:c>
      <x:c r="K115" s="266" t="n">
        <x:f>MOD(ROW()-ROW($I$46),MESCLUN_CAP+1)</x:f>
        <x:v>7</x:v>
      </x:c>
      <x:c r="L115" s="266" t="n">
        <x:f>SUM(I115:K115)</x:f>
        <x:v>9</x:v>
      </x:c>
      <x:c r="M115" s="267" t="n">
        <x:f>I115*TOMATO_HOURS*WEEKS*(1+TOMATO_DIM)^I115+J115*CARROT_HOURS*WEEKS*(1+CARROT_DIM)^J115+K115*MESCLUN_HOURS*WEEKS*(1+MESCLUN_DIM)^K115</x:f>
        <x:v>406.65539814532815</x:v>
      </x:c>
      <x:c r="N115" s="267" t="n">
        <x:f>MAX(M115-FARMER_HOURS,0)/TEMP_HOURS_PER_WORKER</x:f>
        <x:v>0</x:v>
      </x:c>
      <x:c r="O115" s="268" t="n">
        <x:f>I115*TOMATO_PRICE+J115*CARROT_PRICE+K115*MESCLUN_PRICE</x:f>
        <x:v>23088</x:v>
      </x:c>
      <x:c r="P115" s="268" t="n">
        <x:f>I115*TOMATO_FERTILIZER+J115*CARROT_FERTILIZER+K115*MESCLUN_FERTILIZER</x:f>
        <x:v>7040</x:v>
      </x:c>
      <x:c r="Q115" s="268" t="n">
        <x:f>MIN(M115,FARMER_HOURS)*FARMER_RATE+MAX(M115-FARMER_HOURS,0)*TEMP_RATE</x:f>
        <x:v>14119.979102268338</x:v>
      </x:c>
      <x:c r="R115" s="268" t="n">
        <x:f>O115-P115-Q115-FIXED_COST</x:f>
        <x:v>-18071.97910226834</x:v>
      </x:c>
      <x:c r="S115" s="139" t="str">
        <x:f>IF(AND(L115&lt;=TOTAL_BED_CAP,N115&lt;=TEMP_WORKER_CAP),"YES","NO")</x:f>
        <x:v>YES</x:v>
      </x:c>
      <x:c r="T115" s="139" t="n">
        <x:f>IF(S115="YES",R115,-1E+99)</x:f>
        <x:v>-18071.97910226834</x:v>
      </x:c>
    </x:row>
    <x:row r="116">
      <x:c r="A116" s="139"/>
      <x:c r="B116" s="139"/>
      <x:c r="C116" s="139"/>
      <x:c r="D116" s="139"/>
      <x:c r="E116" s="139"/>
      <x:c r="F116" s="139"/>
      <x:c r="G116" s="139"/>
      <x:c r="H116" s="139"/>
      <x:c r="I116" s="266" t="n">
        <x:f>INT((ROW()-ROW($I$46))/((CARROT_CAP+1)*(MESCLUN_CAP+1)))</x:f>
        <x:v>0</x:v>
      </x:c>
      <x:c r="J116" s="266" t="n">
        <x:f>MOD(INT((ROW()-ROW($I$46))/(MESCLUN_CAP+1)),CARROT_CAP+1)</x:f>
        <x:v>2</x:v>
      </x:c>
      <x:c r="K116" s="266" t="n">
        <x:f>MOD(ROW()-ROW($I$46),MESCLUN_CAP+1)</x:f>
        <x:v>8</x:v>
      </x:c>
      <x:c r="L116" s="266" t="n">
        <x:f>SUM(I116:K116)</x:f>
        <x:v>10</x:v>
      </x:c>
      <x:c r="M116" s="267" t="n">
        <x:f>I116*TOMATO_HOURS*WEEKS*(1+TOMATO_DIM)^I116+J116*CARROT_HOURS*WEEKS*(1+CARROT_DIM)^J116+K116*MESCLUN_HOURS*WEEKS*(1+MESCLUN_DIM)^K116</x:f>
        <x:v>460.6524964253083</x:v>
      </x:c>
      <x:c r="N116" s="267" t="n">
        <x:f>MAX(M116-FARMER_HOURS,0)/TEMP_HOURS_PER_WORKER</x:f>
        <x:v>0</x:v>
      </x:c>
      <x:c r="O116" s="268" t="n">
        <x:f>I116*TOMATO_PRICE+J116*CARROT_PRICE+K116*MESCLUN_PRICE</x:f>
        <x:v>25788</x:v>
      </x:c>
      <x:c r="P116" s="268" t="n">
        <x:f>I116*TOMATO_FERTILIZER+J116*CARROT_FERTILIZER+K116*MESCLUN_FERTILIZER</x:f>
        <x:v>7920</x:v>
      </x:c>
      <x:c r="Q116" s="268" t="n">
        <x:f>MIN(M116,FARMER_HOURS)*FARMER_RATE+MAX(M116-FARMER_HOURS,0)*TEMP_RATE</x:f>
        <x:v>15994.878348100981</x:v>
      </x:c>
      <x:c r="R116" s="268" t="n">
        <x:f>O116-P116-Q116-FIXED_COST</x:f>
        <x:v>-18126.87834810098</x:v>
      </x:c>
      <x:c r="S116" s="139" t="str">
        <x:f>IF(AND(L116&lt;=TOTAL_BED_CAP,N116&lt;=TEMP_WORKER_CAP),"YES","NO")</x:f>
        <x:v>YES</x:v>
      </x:c>
      <x:c r="T116" s="139" t="n">
        <x:f>IF(S116="YES",R116,-1E+99)</x:f>
        <x:v>-18126.87834810098</x:v>
      </x:c>
    </x:row>
    <x:row r="117">
      <x:c r="A117" s="139"/>
      <x:c r="B117" s="139"/>
      <x:c r="C117" s="139"/>
      <x:c r="D117" s="139"/>
      <x:c r="E117" s="139"/>
      <x:c r="F117" s="139"/>
      <x:c r="G117" s="139"/>
      <x:c r="H117" s="139"/>
      <x:c r="I117" s="266" t="n">
        <x:f>INT((ROW()-ROW($I$46))/((CARROT_CAP+1)*(MESCLUN_CAP+1)))</x:f>
        <x:v>0</x:v>
      </x:c>
      <x:c r="J117" s="266" t="n">
        <x:f>MOD(INT((ROW()-ROW($I$46))/(MESCLUN_CAP+1)),CARROT_CAP+1)</x:f>
        <x:v>2</x:v>
      </x:c>
      <x:c r="K117" s="266" t="n">
        <x:f>MOD(ROW()-ROW($I$46),MESCLUN_CAP+1)</x:f>
        <x:v>9</x:v>
      </x:c>
      <x:c r="L117" s="266" t="n">
        <x:f>SUM(I117:K117)</x:f>
        <x:v>11</x:v>
      </x:c>
      <x:c r="M117" s="267" t="n">
        <x:f>I117*TOMATO_HOURS*WEEKS*(1+TOMATO_DIM)^I117+J117*CARROT_HOURS*WEEKS*(1+CARROT_DIM)^J117+K117*MESCLUN_HOURS*WEEKS*(1+MESCLUN_DIM)^K117</x:f>
        <x:v>515.9458318657028</x:v>
      </x:c>
      <x:c r="N117" s="267" t="n">
        <x:f>MAX(M117-FARMER_HOURS,0)/TEMP_HOURS_PER_WORKER</x:f>
        <x:v>0</x:v>
      </x:c>
      <x:c r="O117" s="268" t="n">
        <x:f>I117*TOMATO_PRICE+J117*CARROT_PRICE+K117*MESCLUN_PRICE</x:f>
        <x:v>28488</x:v>
      </x:c>
      <x:c r="P117" s="268" t="n">
        <x:f>I117*TOMATO_FERTILIZER+J117*CARROT_FERTILIZER+K117*MESCLUN_FERTILIZER</x:f>
        <x:v>8800</x:v>
      </x:c>
      <x:c r="Q117" s="268" t="n">
        <x:f>MIN(M117,FARMER_HOURS)*FARMER_RATE+MAX(M117-FARMER_HOURS,0)*TEMP_RATE</x:f>
        <x:v>17914.785828670236</x:v>
      </x:c>
      <x:c r="R117" s="268" t="n">
        <x:f>O117-P117-Q117-FIXED_COST</x:f>
        <x:v>-18226.785828670236</x:v>
      </x:c>
      <x:c r="S117" s="139" t="str">
        <x:f>IF(AND(L117&lt;=TOTAL_BED_CAP,N117&lt;=TEMP_WORKER_CAP),"YES","NO")</x:f>
        <x:v>YES</x:v>
      </x:c>
      <x:c r="T117" s="139" t="n">
        <x:f>IF(S117="YES",R117,-1E+99)</x:f>
        <x:v>-18226.785828670236</x:v>
      </x:c>
    </x:row>
    <x:row r="118">
      <x:c r="A118" s="139"/>
      <x:c r="B118" s="139"/>
      <x:c r="C118" s="139"/>
      <x:c r="D118" s="139"/>
      <x:c r="E118" s="139"/>
      <x:c r="F118" s="139"/>
      <x:c r="G118" s="139"/>
      <x:c r="H118" s="139"/>
      <x:c r="I118" s="266" t="n">
        <x:f>INT((ROW()-ROW($I$46))/((CARROT_CAP+1)*(MESCLUN_CAP+1)))</x:f>
        <x:v>0</x:v>
      </x:c>
      <x:c r="J118" s="266" t="n">
        <x:f>MOD(INT((ROW()-ROW($I$46))/(MESCLUN_CAP+1)),CARROT_CAP+1)</x:f>
        <x:v>2</x:v>
      </x:c>
      <x:c r="K118" s="266" t="n">
        <x:f>MOD(ROW()-ROW($I$46),MESCLUN_CAP+1)</x:f>
        <x:v>10</x:v>
      </x:c>
      <x:c r="L118" s="266" t="n">
        <x:f>SUM(I118:K118)</x:f>
        <x:v>12</x:v>
      </x:c>
      <x:c r="M118" s="267" t="n">
        <x:f>I118*TOMATO_HOURS*WEEKS*(1+TOMATO_DIM)^I118+J118*CARROT_HOURS*WEEKS*(1+CARROT_DIM)^J118+K118*MESCLUN_HOURS*WEEKS*(1+MESCLUN_DIM)^K118</x:f>
        <x:v>572.5593733489155</x:v>
      </x:c>
      <x:c r="N118" s="267" t="n">
        <x:f>MAX(M118-FARMER_HOURS,0)/TEMP_HOURS_PER_WORKER</x:f>
        <x:v>0</x:v>
      </x:c>
      <x:c r="O118" s="268" t="n">
        <x:f>I118*TOMATO_PRICE+J118*CARROT_PRICE+K118*MESCLUN_PRICE</x:f>
        <x:v>31188</x:v>
      </x:c>
      <x:c r="P118" s="268" t="n">
        <x:f>I118*TOMATO_FERTILIZER+J118*CARROT_FERTILIZER+K118*MESCLUN_FERTILIZER</x:f>
        <x:v>9680</x:v>
      </x:c>
      <x:c r="Q118" s="268" t="n">
        <x:f>MIN(M118,FARMER_HOURS)*FARMER_RATE+MAX(M118-FARMER_HOURS,0)*TEMP_RATE</x:f>
        <x:v>19880.533796837346</x:v>
      </x:c>
      <x:c r="R118" s="268" t="n">
        <x:f>O118-P118-Q118-FIXED_COST</x:f>
        <x:v>-18372.533796837346</x:v>
      </x:c>
      <x:c r="S118" s="139" t="str">
        <x:f>IF(AND(L118&lt;=TOTAL_BED_CAP,N118&lt;=TEMP_WORKER_CAP),"YES","NO")</x:f>
        <x:v>YES</x:v>
      </x:c>
      <x:c r="T118" s="139" t="n">
        <x:f>IF(S118="YES",R118,-1E+99)</x:f>
        <x:v>-18372.533796837346</x:v>
      </x:c>
    </x:row>
    <x:row r="119">
      <x:c r="A119" s="139"/>
      <x:c r="B119" s="139"/>
      <x:c r="C119" s="139"/>
      <x:c r="D119" s="139"/>
      <x:c r="E119" s="139"/>
      <x:c r="F119" s="139"/>
      <x:c r="G119" s="139"/>
      <x:c r="H119" s="139"/>
      <x:c r="I119" s="266" t="n">
        <x:f>INT((ROW()-ROW($I$46))/((CARROT_CAP+1)*(MESCLUN_CAP+1)))</x:f>
        <x:v>0</x:v>
      </x:c>
      <x:c r="J119" s="266" t="n">
        <x:f>MOD(INT((ROW()-ROW($I$46))/(MESCLUN_CAP+1)),CARROT_CAP+1)</x:f>
        <x:v>2</x:v>
      </x:c>
      <x:c r="K119" s="266" t="n">
        <x:f>MOD(ROW()-ROW($I$46),MESCLUN_CAP+1)</x:f>
        <x:v>11</x:v>
      </x:c>
      <x:c r="L119" s="266" t="n">
        <x:f>SUM(I119:K119)</x:f>
        <x:v>13</x:v>
      </x:c>
      <x:c r="M119" s="267" t="n">
        <x:f>I119*TOMATO_HOURS*WEEKS*(1+TOMATO_DIM)^I119+J119*CARROT_HOURS*WEEKS*(1+CARROT_DIM)^J119+K119*MESCLUN_HOURS*WEEKS*(1+MESCLUN_DIM)^K119</x:f>
        <x:v>630.5174864423547</x:v>
      </x:c>
      <x:c r="N119" s="267" t="n">
        <x:f>MAX(M119-FARMER_HOURS,0)/TEMP_HOURS_PER_WORKER</x:f>
        <x:v>0</x:v>
      </x:c>
      <x:c r="O119" s="268" t="n">
        <x:f>I119*TOMATO_PRICE+J119*CARROT_PRICE+K119*MESCLUN_PRICE</x:f>
        <x:v>33888</x:v>
      </x:c>
      <x:c r="P119" s="268" t="n">
        <x:f>I119*TOMATO_FERTILIZER+J119*CARROT_FERTILIZER+K119*MESCLUN_FERTILIZER</x:f>
        <x:v>10560</x:v>
      </x:c>
      <x:c r="Q119" s="268" t="n">
        <x:f>MIN(M119,FARMER_HOURS)*FARMER_RATE+MAX(M119-FARMER_HOURS,0)*TEMP_RATE</x:f>
        <x:v>21892.968279248424</x:v>
      </x:c>
      <x:c r="R119" s="268" t="n">
        <x:f>O119-P119-Q119-FIXED_COST</x:f>
        <x:v>-18564.968279248424</x:v>
      </x:c>
      <x:c r="S119" s="139" t="str">
        <x:f>IF(AND(L119&lt;=TOTAL_BED_CAP,N119&lt;=TEMP_WORKER_CAP),"YES","NO")</x:f>
        <x:v>YES</x:v>
      </x:c>
      <x:c r="T119" s="139" t="n">
        <x:f>IF(S119="YES",R119,-1E+99)</x:f>
        <x:v>-18564.968279248424</x:v>
      </x:c>
    </x:row>
    <x:row r="120">
      <x:c r="A120" s="139"/>
      <x:c r="B120" s="139"/>
      <x:c r="C120" s="139"/>
      <x:c r="D120" s="139"/>
      <x:c r="E120" s="139"/>
      <x:c r="F120" s="139"/>
      <x:c r="G120" s="139"/>
      <x:c r="H120" s="139"/>
      <x:c r="I120" s="266" t="n">
        <x:f>INT((ROW()-ROW($I$46))/((CARROT_CAP+1)*(MESCLUN_CAP+1)))</x:f>
        <x:v>0</x:v>
      </x:c>
      <x:c r="J120" s="266" t="n">
        <x:f>MOD(INT((ROW()-ROW($I$46))/(MESCLUN_CAP+1)),CARROT_CAP+1)</x:f>
        <x:v>2</x:v>
      </x:c>
      <x:c r="K120" s="266" t="n">
        <x:f>MOD(ROW()-ROW($I$46),MESCLUN_CAP+1)</x:f>
        <x:v>12</x:v>
      </x:c>
      <x:c r="L120" s="266" t="n">
        <x:f>SUM(I120:K120)</x:f>
        <x:v>14</x:v>
      </x:c>
      <x:c r="M120" s="267" t="n">
        <x:f>I120*TOMATO_HOURS*WEEKS*(1+TOMATO_DIM)^I120+J120*CARROT_HOURS*WEEKS*(1+CARROT_DIM)^J120+K120*MESCLUN_HOURS*WEEKS*(1+MESCLUN_DIM)^K120</x:f>
        <x:v>689.844939570419</x:v>
      </x:c>
      <x:c r="N120" s="267" t="n">
        <x:f>MAX(M120-FARMER_HOURS,0)/TEMP_HOURS_PER_WORKER</x:f>
        <x:v>0</x:v>
      </x:c>
      <x:c r="O120" s="268" t="n">
        <x:f>I120*TOMATO_PRICE+J120*CARROT_PRICE+K120*MESCLUN_PRICE</x:f>
        <x:v>36588</x:v>
      </x:c>
      <x:c r="P120" s="268" t="n">
        <x:f>I120*TOMATO_FERTILIZER+J120*CARROT_FERTILIZER+K120*MESCLUN_FERTILIZER</x:f>
        <x:v>11440</x:v>
      </x:c>
      <x:c r="Q120" s="268" t="n">
        <x:f>MIN(M120,FARMER_HOURS)*FARMER_RATE+MAX(M120-FARMER_HOURS,0)*TEMP_RATE</x:f>
        <x:v>23952.94929063955</x:v>
      </x:c>
      <x:c r="R120" s="268" t="n">
        <x:f>O120-P120-Q120-FIXED_COST</x:f>
        <x:v>-18804.94929063955</x:v>
      </x:c>
      <x:c r="S120" s="139" t="str">
        <x:f>IF(AND(L120&lt;=TOTAL_BED_CAP,N120&lt;=TEMP_WORKER_CAP),"YES","NO")</x:f>
        <x:v>YES</x:v>
      </x:c>
      <x:c r="T120" s="139" t="n">
        <x:f>IF(S120="YES",R120,-1E+99)</x:f>
        <x:v>-18804.94929063955</x:v>
      </x:c>
    </x:row>
    <x:row r="121">
      <x:c r="A121" s="139"/>
      <x:c r="B121" s="139"/>
      <x:c r="C121" s="139"/>
      <x:c r="D121" s="139"/>
      <x:c r="E121" s="139"/>
      <x:c r="F121" s="139"/>
      <x:c r="G121" s="139"/>
      <x:c r="H121" s="139"/>
      <x:c r="I121" s="266" t="n">
        <x:f>INT((ROW()-ROW($I$46))/((CARROT_CAP+1)*(MESCLUN_CAP+1)))</x:f>
        <x:v>0</x:v>
      </x:c>
      <x:c r="J121" s="266" t="n">
        <x:f>MOD(INT((ROW()-ROW($I$46))/(MESCLUN_CAP+1)),CARROT_CAP+1)</x:f>
        <x:v>2</x:v>
      </x:c>
      <x:c r="K121" s="266" t="n">
        <x:f>MOD(ROW()-ROW($I$46),MESCLUN_CAP+1)</x:f>
        <x:v>13</x:v>
      </x:c>
      <x:c r="L121" s="266" t="n">
        <x:f>SUM(I121:K121)</x:f>
        <x:v>15</x:v>
      </x:c>
      <x:c r="M121" s="267" t="n">
        <x:f>I121*TOMATO_HOURS*WEEKS*(1+TOMATO_DIM)^I121+J121*CARROT_HOURS*WEEKS*(1+CARROT_DIM)^J121+K121*MESCLUN_HOURS*WEEKS*(1+MESCLUN_DIM)^K121</x:f>
        <x:v>750.5669102788033</x:v>
      </x:c>
      <x:c r="N121" s="267" t="n">
        <x:f>MAX(M121-FARMER_HOURS,0)/TEMP_HOURS_PER_WORKER</x:f>
        <x:v>0.02122702102694676</x:v>
      </x:c>
      <x:c r="O121" s="268" t="n">
        <x:f>I121*TOMATO_PRICE+J121*CARROT_PRICE+K121*MESCLUN_PRICE</x:f>
        <x:v>39288</x:v>
      </x:c>
      <x:c r="P121" s="268" t="n">
        <x:f>I121*TOMATO_FERTILIZER+J121*CARROT_FERTILIZER+K121*MESCLUN_FERTILIZER</x:f>
        <x:v>12320</x:v>
      </x:c>
      <x:c r="Q121" s="268" t="n">
        <x:f>MIN(M121,FARMER_HOURS)*FARMER_RATE+MAX(M121-FARMER_HOURS,0)*TEMP_RATE</x:f>
        <x:v>25530.67552567367</x:v>
      </x:c>
      <x:c r="R121" s="268" t="n">
        <x:f>O121-P121-Q121-FIXED_COST</x:f>
        <x:v>-18562.67552567367</x:v>
      </x:c>
      <x:c r="S121" s="139" t="str">
        <x:f>IF(AND(L121&lt;=TOTAL_BED_CAP,N121&lt;=TEMP_WORKER_CAP),"YES","NO")</x:f>
        <x:v>YES</x:v>
      </x:c>
      <x:c r="T121" s="139" t="n">
        <x:f>IF(S121="YES",R121,-1E+99)</x:f>
        <x:v>-18562.67552567367</x:v>
      </x:c>
    </x:row>
    <x:row r="122">
      <x:c r="A122" s="139"/>
      <x:c r="B122" s="139"/>
      <x:c r="C122" s="139"/>
      <x:c r="D122" s="139"/>
      <x:c r="E122" s="139"/>
      <x:c r="F122" s="139"/>
      <x:c r="G122" s="139"/>
      <x:c r="H122" s="139"/>
      <x:c r="I122" s="266" t="n">
        <x:f>INT((ROW()-ROW($I$46))/((CARROT_CAP+1)*(MESCLUN_CAP+1)))</x:f>
        <x:v>0</x:v>
      </x:c>
      <x:c r="J122" s="266" t="n">
        <x:f>MOD(INT((ROW()-ROW($I$46))/(MESCLUN_CAP+1)),CARROT_CAP+1)</x:f>
        <x:v>2</x:v>
      </x:c>
      <x:c r="K122" s="266" t="n">
        <x:f>MOD(ROW()-ROW($I$46),MESCLUN_CAP+1)</x:f>
        <x:v>14</x:v>
      </x:c>
      <x:c r="L122" s="266" t="n">
        <x:f>SUM(I122:K122)</x:f>
        <x:v>16</x:v>
      </x:c>
      <x:c r="M122" s="267" t="n">
        <x:f>I122*TOMATO_HOURS*WEEKS*(1+TOMATO_DIM)^I122+J122*CARROT_HOURS*WEEKS*(1+CARROT_DIM)^J122+K122*MESCLUN_HOURS*WEEKS*(1+MESCLUN_DIM)^K122</x:f>
        <x:v>812.7089915924644</x:v>
      </x:c>
      <x:c r="N122" s="267" t="n">
        <x:f>MAX(M122-FARMER_HOURS,0)/TEMP_HOURS_PER_WORKER</x:f>
        <x:v>0.06438124416143359</x:v>
      </x:c>
      <x:c r="O122" s="268" t="n">
        <x:f>I122*TOMATO_PRICE+J122*CARROT_PRICE+K122*MESCLUN_PRICE</x:f>
        <x:v>41988</x:v>
      </x:c>
      <x:c r="P122" s="268" t="n">
        <x:f>I122*TOMATO_FERTILIZER+J122*CARROT_FERTILIZER+K122*MESCLUN_FERTILIZER</x:f>
        <x:v>13200</x:v>
      </x:c>
      <x:c r="Q122" s="268" t="n">
        <x:f>MIN(M122,FARMER_HOURS)*FARMER_RATE+MAX(M122-FARMER_HOURS,0)*TEMP_RATE</x:f>
        <x:v>26609.53110403584</x:v>
      </x:c>
      <x:c r="R122" s="268" t="n">
        <x:f>O122-P122-Q122-FIXED_COST</x:f>
        <x:v>-17821.53110403584</x:v>
      </x:c>
      <x:c r="S122" s="139" t="str">
        <x:f>IF(AND(L122&lt;=TOTAL_BED_CAP,N122&lt;=TEMP_WORKER_CAP),"YES","NO")</x:f>
        <x:v>YES</x:v>
      </x:c>
      <x:c r="T122" s="139" t="n">
        <x:f>IF(S122="YES",R122,-1E+99)</x:f>
        <x:v>-17821.53110403584</x:v>
      </x:c>
    </x:row>
    <x:row r="123">
      <x:c r="A123" s="139"/>
      <x:c r="B123" s="139"/>
      <x:c r="C123" s="139"/>
      <x:c r="D123" s="139"/>
      <x:c r="E123" s="139"/>
      <x:c r="F123" s="139"/>
      <x:c r="G123" s="139"/>
      <x:c r="H123" s="139"/>
      <x:c r="I123" s="266" t="n">
        <x:f>INT((ROW()-ROW($I$46))/((CARROT_CAP+1)*(MESCLUN_CAP+1)))</x:f>
        <x:v>0</x:v>
      </x:c>
      <x:c r="J123" s="266" t="n">
        <x:f>MOD(INT((ROW()-ROW($I$46))/(MESCLUN_CAP+1)),CARROT_CAP+1)</x:f>
        <x:v>2</x:v>
      </x:c>
      <x:c r="K123" s="266" t="n">
        <x:f>MOD(ROW()-ROW($I$46),MESCLUN_CAP+1)</x:f>
        <x:v>15</x:v>
      </x:c>
      <x:c r="L123" s="266" t="n">
        <x:f>SUM(I123:K123)</x:f>
        <x:v>17</x:v>
      </x:c>
      <x:c r="M123" s="267" t="n">
        <x:f>I123*TOMATO_HOURS*WEEKS*(1+TOMATO_DIM)^I123+J123*CARROT_HOURS*WEEKS*(1+CARROT_DIM)^J123+K123*MESCLUN_HOURS*WEEKS*(1+MESCLUN_DIM)^K123</x:f>
        <x:v>876.2971984686108</x:v>
      </x:c>
      <x:c r="N123" s="267" t="n">
        <x:f>MAX(M123-FARMER_HOURS,0)/TEMP_HOURS_PER_WORKER</x:f>
        <x:v>0.10853972115875747</x:v>
      </x:c>
      <x:c r="O123" s="268" t="n">
        <x:f>I123*TOMATO_PRICE+J123*CARROT_PRICE+K123*MESCLUN_PRICE</x:f>
        <x:v>44688</x:v>
      </x:c>
      <x:c r="P123" s="268" t="n">
        <x:f>I123*TOMATO_FERTILIZER+J123*CARROT_FERTILIZER+K123*MESCLUN_FERTILIZER</x:f>
        <x:v>14080</x:v>
      </x:c>
      <x:c r="Q123" s="268" t="n">
        <x:f>MIN(M123,FARMER_HOURS)*FARMER_RATE+MAX(M123-FARMER_HOURS,0)*TEMP_RATE</x:f>
        <x:v>27713.493028968936</x:v>
      </x:c>
      <x:c r="R123" s="268" t="n">
        <x:f>O123-P123-Q123-FIXED_COST</x:f>
        <x:v>-17105.493028968936</x:v>
      </x:c>
      <x:c r="S123" s="139" t="str">
        <x:f>IF(AND(L123&lt;=TOTAL_BED_CAP,N123&lt;=TEMP_WORKER_CAP),"YES","NO")</x:f>
        <x:v>YES</x:v>
      </x:c>
      <x:c r="T123" s="139" t="n">
        <x:f>IF(S123="YES",R123,-1E+99)</x:f>
        <x:v>-17105.493028968936</x:v>
      </x:c>
    </x:row>
    <x:row r="124">
      <x:c r="A124" s="139"/>
      <x:c r="B124" s="139"/>
      <x:c r="C124" s="139"/>
      <x:c r="D124" s="139"/>
      <x:c r="E124" s="139"/>
      <x:c r="F124" s="139"/>
      <x:c r="G124" s="139"/>
      <x:c r="H124" s="139"/>
      <x:c r="I124" s="266" t="n">
        <x:f>INT((ROW()-ROW($I$46))/((CARROT_CAP+1)*(MESCLUN_CAP+1)))</x:f>
        <x:v>0</x:v>
      </x:c>
      <x:c r="J124" s="266" t="n">
        <x:f>MOD(INT((ROW()-ROW($I$46))/(MESCLUN_CAP+1)),CARROT_CAP+1)</x:f>
        <x:v>2</x:v>
      </x:c>
      <x:c r="K124" s="266" t="n">
        <x:f>MOD(ROW()-ROW($I$46),MESCLUN_CAP+1)</x:f>
        <x:v>16</x:v>
      </x:c>
      <x:c r="L124" s="266" t="n">
        <x:f>SUM(I124:K124)</x:f>
        <x:v>18</x:v>
      </x:c>
      <x:c r="M124" s="267" t="n">
        <x:f>I124*TOMATO_HOURS*WEEKS*(1+TOMATO_DIM)^I124+J124*CARROT_HOURS*WEEKS*(1+CARROT_DIM)^J124+K124*MESCLUN_HOURS*WEEKS*(1+MESCLUN_DIM)^K124</x:f>
        <x:v>941.3579743460997</x:v>
      </x:c>
      <x:c r="N124" s="267" t="n">
        <x:f>MAX(M124-FARMER_HOURS,0)/TEMP_HOURS_PER_WORKER</x:f>
        <x:v>0.15372081551812478</x:v>
      </x:c>
      <x:c r="O124" s="268" t="n">
        <x:f>I124*TOMATO_PRICE+J124*CARROT_PRICE+K124*MESCLUN_PRICE</x:f>
        <x:v>47388</x:v>
      </x:c>
      <x:c r="P124" s="268" t="n">
        <x:f>I124*TOMATO_FERTILIZER+J124*CARROT_FERTILIZER+K124*MESCLUN_FERTILIZER</x:f>
        <x:v>14960</x:v>
      </x:c>
      <x:c r="Q124" s="268" t="n">
        <x:f>MIN(M124,FARMER_HOURS)*FARMER_RATE+MAX(M124-FARMER_HOURS,0)*TEMP_RATE</x:f>
        <x:v>28843.02038795312</x:v>
      </x:c>
      <x:c r="R124" s="268" t="n">
        <x:f>O124-P124-Q124-FIXED_COST</x:f>
        <x:v>-16415.02038795312</x:v>
      </x:c>
      <x:c r="S124" s="139" t="str">
        <x:f>IF(AND(L124&lt;=TOTAL_BED_CAP,N124&lt;=TEMP_WORKER_CAP),"YES","NO")</x:f>
        <x:v>YES</x:v>
      </x:c>
      <x:c r="T124" s="139" t="n">
        <x:f>IF(S124="YES",R124,-1E+99)</x:f>
        <x:v>-16415.02038795312</x:v>
      </x:c>
    </x:row>
    <x:row r="125">
      <x:c r="A125" s="139"/>
      <x:c r="B125" s="139"/>
      <x:c r="C125" s="139"/>
      <x:c r="D125" s="139"/>
      <x:c r="E125" s="139"/>
      <x:c r="F125" s="139"/>
      <x:c r="G125" s="139"/>
      <x:c r="H125" s="139"/>
      <x:c r="I125" s="266" t="n">
        <x:f>INT((ROW()-ROW($I$46))/((CARROT_CAP+1)*(MESCLUN_CAP+1)))</x:f>
        <x:v>0</x:v>
      </x:c>
      <x:c r="J125" s="266" t="n">
        <x:f>MOD(INT((ROW()-ROW($I$46))/(MESCLUN_CAP+1)),CARROT_CAP+1)</x:f>
        <x:v>2</x:v>
      </x:c>
      <x:c r="K125" s="266" t="n">
        <x:f>MOD(ROW()-ROW($I$46),MESCLUN_CAP+1)</x:f>
        <x:v>17</x:v>
      </x:c>
      <x:c r="L125" s="266" t="n">
        <x:f>SUM(I125:K125)</x:f>
        <x:v>19</x:v>
      </x:c>
      <x:c r="M125" s="267" t="n">
        <x:f>I125*TOMATO_HOURS*WEEKS*(1+TOMATO_DIM)^I125+J125*CARROT_HOURS*WEEKS*(1+CARROT_DIM)^J125+K125*MESCLUN_HOURS*WEEKS*(1+MESCLUN_DIM)^K125</x:f>
        <x:v>1007.91819779264</x:v>
      </x:c>
      <x:c r="N125" s="267" t="n">
        <x:f>MAX(M125-FARMER_HOURS,0)/TEMP_HOURS_PER_WORKER</x:f>
        <x:v>0.19994319291155552</x:v>
      </x:c>
      <x:c r="O125" s="268" t="n">
        <x:f>I125*TOMATO_PRICE+J125*CARROT_PRICE+K125*MESCLUN_PRICE</x:f>
        <x:v>50088</x:v>
      </x:c>
      <x:c r="P125" s="268" t="n">
        <x:f>I125*TOMATO_FERTILIZER+J125*CARROT_FERTILIZER+K125*MESCLUN_FERTILIZER</x:f>
        <x:v>15840</x:v>
      </x:c>
      <x:c r="Q125" s="268" t="n">
        <x:f>MIN(M125,FARMER_HOURS)*FARMER_RATE+MAX(M125-FARMER_HOURS,0)*TEMP_RATE</x:f>
        <x:v>29998.579822788888</x:v>
      </x:c>
      <x:c r="R125" s="268" t="n">
        <x:f>O125-P125-Q125-FIXED_COST</x:f>
        <x:v>-15750.579822788888</x:v>
      </x:c>
      <x:c r="S125" s="139" t="str">
        <x:f>IF(AND(L125&lt;=TOTAL_BED_CAP,N125&lt;=TEMP_WORKER_CAP),"YES","NO")</x:f>
        <x:v>YES</x:v>
      </x:c>
      <x:c r="T125" s="139" t="n">
        <x:f>IF(S125="YES",R125,-1E+99)</x:f>
        <x:v>-15750.579822788888</x:v>
      </x:c>
    </x:row>
    <x:row r="126">
      <x:c r="A126" s="139"/>
      <x:c r="B126" s="139"/>
      <x:c r="C126" s="139"/>
      <x:c r="D126" s="139"/>
      <x:c r="E126" s="139"/>
      <x:c r="F126" s="139"/>
      <x:c r="G126" s="139"/>
      <x:c r="H126" s="139"/>
      <x:c r="I126" s="266" t="n">
        <x:f>INT((ROW()-ROW($I$46))/((CARROT_CAP+1)*(MESCLUN_CAP+1)))</x:f>
        <x:v>0</x:v>
      </x:c>
      <x:c r="J126" s="266" t="n">
        <x:f>MOD(INT((ROW()-ROW($I$46))/(MESCLUN_CAP+1)),CARROT_CAP+1)</x:f>
        <x:v>2</x:v>
      </x:c>
      <x:c r="K126" s="266" t="n">
        <x:f>MOD(ROW()-ROW($I$46),MESCLUN_CAP+1)</x:f>
        <x:v>18</x:v>
      </x:c>
      <x:c r="L126" s="266" t="n">
        <x:f>SUM(I126:K126)</x:f>
        <x:v>20</x:v>
      </x:c>
      <x:c r="M126" s="267" t="n">
        <x:f>I126*TOMATO_HOURS*WEEKS*(1+TOMATO_DIM)^I126+J126*CARROT_HOURS*WEEKS*(1+CARROT_DIM)^J126+K126*MESCLUN_HOURS*WEEKS*(1+MESCLUN_DIM)^K126</x:f>
        <x:v>1076.0051892512272</x:v>
      </x:c>
      <x:c r="N126" s="267" t="n">
        <x:f>MAX(M126-FARMER_HOURS,0)/TEMP_HOURS_PER_WORKER</x:f>
        <x:v>0.24722582586890776</x:v>
      </x:c>
      <x:c r="O126" s="268" t="n">
        <x:f>I126*TOMATO_PRICE+J126*CARROT_PRICE+K126*MESCLUN_PRICE</x:f>
        <x:v>52788</x:v>
      </x:c>
      <x:c r="P126" s="268" t="n">
        <x:f>I126*TOMATO_FERTILIZER+J126*CARROT_FERTILIZER+K126*MESCLUN_FERTILIZER</x:f>
        <x:v>16720</x:v>
      </x:c>
      <x:c r="Q126" s="268" t="n">
        <x:f>MIN(M126,FARMER_HOURS)*FARMER_RATE+MAX(M126-FARMER_HOURS,0)*TEMP_RATE</x:f>
        <x:v>31180.645646722696</x:v>
      </x:c>
      <x:c r="R126" s="268" t="n">
        <x:f>O126-P126-Q126-FIXED_COST</x:f>
        <x:v>-15112.645646722696</x:v>
      </x:c>
      <x:c r="S126" s="139" t="str">
        <x:f>IF(AND(L126&lt;=TOTAL_BED_CAP,N126&lt;=TEMP_WORKER_CAP),"YES","NO")</x:f>
        <x:v>YES</x:v>
      </x:c>
      <x:c r="T126" s="139" t="n">
        <x:f>IF(S126="YES",R126,-1E+99)</x:f>
        <x:v>-15112.645646722696</x:v>
      </x:c>
    </x:row>
    <x:row r="127">
      <x:c r="A127" s="139"/>
      <x:c r="B127" s="139"/>
      <x:c r="C127" s="139"/>
      <x:c r="D127" s="139"/>
      <x:c r="E127" s="139"/>
      <x:c r="F127" s="139"/>
      <x:c r="G127" s="139"/>
      <x:c r="H127" s="139"/>
      <x:c r="I127" s="266" t="n">
        <x:f>INT((ROW()-ROW($I$46))/((CARROT_CAP+1)*(MESCLUN_CAP+1)))</x:f>
        <x:v>0</x:v>
      </x:c>
      <x:c r="J127" s="266" t="n">
        <x:f>MOD(INT((ROW()-ROW($I$46))/(MESCLUN_CAP+1)),CARROT_CAP+1)</x:f>
        <x:v>2</x:v>
      </x:c>
      <x:c r="K127" s="266" t="n">
        <x:f>MOD(ROW()-ROW($I$46),MESCLUN_CAP+1)</x:f>
        <x:v>19</x:v>
      </x:c>
      <x:c r="L127" s="266" t="n">
        <x:f>SUM(I127:K127)</x:f>
        <x:v>21</x:v>
      </x:c>
      <x:c r="M127" s="267" t="n">
        <x:f>I127*TOMATO_HOURS*WEEKS*(1+TOMATO_DIM)^I127+J127*CARROT_HOURS*WEEKS*(1+CARROT_DIM)^J127+K127*MESCLUN_HOURS*WEEKS*(1+MESCLUN_DIM)^K127</x:f>
        <x:v>1145.646717887249</x:v>
      </x:c>
      <x:c r="N127" s="267" t="n">
        <x:f>MAX(M127-FARMER_HOURS,0)/TEMP_HOURS_PER_WORKER</x:f>
        <x:v>0.2955879985328118</x:v>
      </x:c>
      <x:c r="O127" s="268" t="n">
        <x:f>I127*TOMATO_PRICE+J127*CARROT_PRICE+K127*MESCLUN_PRICE</x:f>
        <x:v>55488</x:v>
      </x:c>
      <x:c r="P127" s="268" t="n">
        <x:f>I127*TOMATO_FERTILIZER+J127*CARROT_FERTILIZER+K127*MESCLUN_FERTILIZER</x:f>
        <x:v>17600</x:v>
      </x:c>
      <x:c r="Q127" s="268" t="n">
        <x:f>MIN(M127,FARMER_HOURS)*FARMER_RATE+MAX(M127-FARMER_HOURS,0)*TEMP_RATE</x:f>
        <x:v>32389.699963320294</x:v>
      </x:c>
      <x:c r="R127" s="268" t="n">
        <x:f>O127-P127-Q127-FIXED_COST</x:f>
        <x:v>-14501.699963320294</x:v>
      </x:c>
      <x:c r="S127" s="139" t="str">
        <x:f>IF(AND(L127&lt;=TOTAL_BED_CAP,N127&lt;=TEMP_WORKER_CAP),"YES","NO")</x:f>
        <x:v>YES</x:v>
      </x:c>
      <x:c r="T127" s="139" t="n">
        <x:f>IF(S127="YES",R127,-1E+99)</x:f>
        <x:v>-14501.699963320294</x:v>
      </x:c>
    </x:row>
    <x:row r="128">
      <x:c r="A128" s="139"/>
      <x:c r="B128" s="139"/>
      <x:c r="C128" s="139"/>
      <x:c r="D128" s="139"/>
      <x:c r="E128" s="139"/>
      <x:c r="F128" s="139"/>
      <x:c r="G128" s="139"/>
      <x:c r="H128" s="139"/>
      <x:c r="I128" s="266" t="n">
        <x:f>INT((ROW()-ROW($I$46))/((CARROT_CAP+1)*(MESCLUN_CAP+1)))</x:f>
        <x:v>0</x:v>
      </x:c>
      <x:c r="J128" s="266" t="n">
        <x:f>MOD(INT((ROW()-ROW($I$46))/(MESCLUN_CAP+1)),CARROT_CAP+1)</x:f>
        <x:v>2</x:v>
      </x:c>
      <x:c r="K128" s="266" t="n">
        <x:f>MOD(ROW()-ROW($I$46),MESCLUN_CAP+1)</x:f>
        <x:v>20</x:v>
      </x:c>
      <x:c r="L128" s="266" t="n">
        <x:f>SUM(I128:K128)</x:f>
        <x:v>22</x:v>
      </x:c>
      <x:c r="M128" s="267" t="n">
        <x:f>I128*TOMATO_HOURS*WEEKS*(1+TOMATO_DIM)^I128+J128*CARROT_HOURS*WEEKS*(1+CARROT_DIM)^J128+K128*MESCLUN_HOURS*WEEKS*(1+MESCLUN_DIM)^K128</x:f>
        <x:v>1216.8710085377259</x:v>
      </x:c>
      <x:c r="N128" s="267" t="n">
        <x:f>MAX(M128-FARMER_HOURS,0)/TEMP_HOURS_PER_WORKER</x:f>
        <x:v>0.34504931148453183</x:v>
      </x:c>
      <x:c r="O128" s="268" t="n">
        <x:f>I128*TOMATO_PRICE+J128*CARROT_PRICE+K128*MESCLUN_PRICE</x:f>
        <x:v>58188</x:v>
      </x:c>
      <x:c r="P128" s="268" t="n">
        <x:f>I128*TOMATO_FERTILIZER+J128*CARROT_FERTILIZER+K128*MESCLUN_FERTILIZER</x:f>
        <x:v>18480</x:v>
      </x:c>
      <x:c r="Q128" s="268" t="n">
        <x:f>MIN(M128,FARMER_HOURS)*FARMER_RATE+MAX(M128-FARMER_HOURS,0)*TEMP_RATE</x:f>
        <x:v>33626.232787113295</x:v>
      </x:c>
      <x:c r="R128" s="268" t="n">
        <x:f>O128-P128-Q128-FIXED_COST</x:f>
        <x:v>-13918.232787113295</x:v>
      </x:c>
      <x:c r="S128" s="139" t="str">
        <x:f>IF(AND(L128&lt;=TOTAL_BED_CAP,N128&lt;=TEMP_WORKER_CAP),"YES","NO")</x:f>
        <x:v>YES</x:v>
      </x:c>
      <x:c r="T128" s="139" t="n">
        <x:f>IF(S128="YES",R128,-1E+99)</x:f>
        <x:v>-13918.232787113295</x:v>
      </x:c>
    </x:row>
    <x:row r="129">
      <x:c r="A129" s="139"/>
      <x:c r="B129" s="139"/>
      <x:c r="C129" s="139"/>
      <x:c r="D129" s="139"/>
      <x:c r="E129" s="139"/>
      <x:c r="F129" s="139"/>
      <x:c r="G129" s="139"/>
      <x:c r="H129" s="139"/>
      <x:c r="I129" s="266" t="n">
        <x:f>INT((ROW()-ROW($I$46))/((CARROT_CAP+1)*(MESCLUN_CAP+1)))</x:f>
        <x:v>0</x:v>
      </x:c>
      <x:c r="J129" s="266" t="n">
        <x:f>MOD(INT((ROW()-ROW($I$46))/(MESCLUN_CAP+1)),CARROT_CAP+1)</x:f>
        <x:v>2</x:v>
      </x:c>
      <x:c r="K129" s="266" t="n">
        <x:f>MOD(ROW()-ROW($I$46),MESCLUN_CAP+1)</x:f>
        <x:v>21</x:v>
      </x:c>
      <x:c r="L129" s="266" t="n">
        <x:f>SUM(I129:K129)</x:f>
        <x:v>23</x:v>
      </x:c>
      <x:c r="M129" s="267" t="n">
        <x:f>I129*TOMATO_HOURS*WEEKS*(1+TOMATO_DIM)^I129+J129*CARROT_HOURS*WEEKS*(1+CARROT_DIM)^J129+K129*MESCLUN_HOURS*WEEKS*(1+MESCLUN_DIM)^K129</x:f>
        <x:v>1289.7067487641698</x:v>
      </x:c>
      <x:c r="N129" s="267" t="n">
        <x:f>MAX(M129-FARMER_HOURS,0)/TEMP_HOURS_PER_WORKER</x:f>
        <x:v>0.39562968664178455</x:v>
      </x:c>
      <x:c r="O129" s="268" t="n">
        <x:f>I129*TOMATO_PRICE+J129*CARROT_PRICE+K129*MESCLUN_PRICE</x:f>
        <x:v>60888</x:v>
      </x:c>
      <x:c r="P129" s="268" t="n">
        <x:f>I129*TOMATO_FERTILIZER+J129*CARROT_FERTILIZER+K129*MESCLUN_FERTILIZER</x:f>
        <x:v>19360</x:v>
      </x:c>
      <x:c r="Q129" s="268" t="n">
        <x:f>MIN(M129,FARMER_HOURS)*FARMER_RATE+MAX(M129-FARMER_HOURS,0)*TEMP_RATE</x:f>
        <x:v>34890.74216604461</x:v>
      </x:c>
      <x:c r="R129" s="268" t="n">
        <x:f>O129-P129-Q129-FIXED_COST</x:f>
        <x:v>-13362.742166044613</x:v>
      </x:c>
      <x:c r="S129" s="139" t="str">
        <x:f>IF(AND(L129&lt;=TOTAL_BED_CAP,N129&lt;=TEMP_WORKER_CAP),"YES","NO")</x:f>
        <x:v>YES</x:v>
      </x:c>
      <x:c r="T129" s="139" t="n">
        <x:f>IF(S129="YES",R129,-1E+99)</x:f>
        <x:v>-13362.742166044613</x:v>
      </x:c>
    </x:row>
    <x:row r="130">
      <x:c r="A130" s="139"/>
      <x:c r="B130" s="139"/>
      <x:c r="C130" s="139"/>
      <x:c r="D130" s="139"/>
      <x:c r="E130" s="139"/>
      <x:c r="F130" s="139"/>
      <x:c r="G130" s="139"/>
      <x:c r="H130" s="139"/>
      <x:c r="I130" s="266" t="n">
        <x:f>INT((ROW()-ROW($I$46))/((CARROT_CAP+1)*(MESCLUN_CAP+1)))</x:f>
        <x:v>0</x:v>
      </x:c>
      <x:c r="J130" s="266" t="n">
        <x:f>MOD(INT((ROW()-ROW($I$46))/(MESCLUN_CAP+1)),CARROT_CAP+1)</x:f>
        <x:v>2</x:v>
      </x:c>
      <x:c r="K130" s="266" t="n">
        <x:f>MOD(ROW()-ROW($I$46),MESCLUN_CAP+1)</x:f>
        <x:v>22</x:v>
      </x:c>
      <x:c r="L130" s="266" t="n">
        <x:f>SUM(I130:K130)</x:f>
        <x:v>24</x:v>
      </x:c>
      <x:c r="M130" s="267" t="n">
        <x:f>I130*TOMATO_HOURS*WEEKS*(1+TOMATO_DIM)^I130+J130*CARROT_HOURS*WEEKS*(1+CARROT_DIM)^J130+K130*MESCLUN_HOURS*WEEKS*(1+MESCLUN_DIM)^K130</x:f>
        <x:v>1364.1830960105658</x:v>
      </x:c>
      <x:c r="N130" s="267" t="n">
        <x:f>MAX(M130-FARMER_HOURS,0)/TEMP_HOURS_PER_WORKER</x:f>
        <x:v>0.44734937222955956</x:v>
      </x:c>
      <x:c r="O130" s="268" t="n">
        <x:f>I130*TOMATO_PRICE+J130*CARROT_PRICE+K130*MESCLUN_PRICE</x:f>
        <x:v>63588</x:v>
      </x:c>
      <x:c r="P130" s="268" t="n">
        <x:f>I130*TOMATO_FERTILIZER+J130*CARROT_FERTILIZER+K130*MESCLUN_FERTILIZER</x:f>
        <x:v>20240</x:v>
      </x:c>
      <x:c r="Q130" s="268" t="n">
        <x:f>MIN(M130,FARMER_HOURS)*FARMER_RATE+MAX(M130-FARMER_HOURS,0)*TEMP_RATE</x:f>
        <x:v>36183.73430573899</x:v>
      </x:c>
      <x:c r="R130" s="268" t="n">
        <x:f>O130-P130-Q130-FIXED_COST</x:f>
        <x:v>-12835.734305738988</x:v>
      </x:c>
      <x:c r="S130" s="139" t="str">
        <x:f>IF(AND(L130&lt;=TOTAL_BED_CAP,N130&lt;=TEMP_WORKER_CAP),"YES","NO")</x:f>
        <x:v>YES</x:v>
      </x:c>
      <x:c r="T130" s="139" t="n">
        <x:f>IF(S130="YES",R130,-1E+99)</x:f>
        <x:v>-12835.734305738988</x:v>
      </x:c>
    </x:row>
    <x:row r="131">
      <x:c r="A131" s="139"/>
      <x:c r="B131" s="139"/>
      <x:c r="C131" s="139"/>
      <x:c r="D131" s="139"/>
      <x:c r="E131" s="139"/>
      <x:c r="F131" s="139"/>
      <x:c r="G131" s="139"/>
      <x:c r="H131" s="139"/>
      <x:c r="I131" s="266" t="n">
        <x:f>INT((ROW()-ROW($I$46))/((CARROT_CAP+1)*(MESCLUN_CAP+1)))</x:f>
        <x:v>0</x:v>
      </x:c>
      <x:c r="J131" s="266" t="n">
        <x:f>MOD(INT((ROW()-ROW($I$46))/(MESCLUN_CAP+1)),CARROT_CAP+1)</x:f>
        <x:v>2</x:v>
      </x:c>
      <x:c r="K131" s="266" t="n">
        <x:f>MOD(ROW()-ROW($I$46),MESCLUN_CAP+1)</x:f>
        <x:v>23</x:v>
      </x:c>
      <x:c r="L131" s="266" t="n">
        <x:f>SUM(I131:K131)</x:f>
        <x:v>25</x:v>
      </x:c>
      <x:c r="M131" s="267" t="n">
        <x:f>I131*TOMATO_HOURS*WEEKS*(1+TOMATO_DIM)^I131+J131*CARROT_HOURS*WEEKS*(1+CARROT_DIM)^J131+K131*MESCLUN_HOURS*WEEKS*(1+MESCLUN_DIM)^K131</x:f>
        <x:v>1440.3296848680022</x:v>
      </x:c>
      <x:c r="N131" s="267" t="n">
        <x:f>MAX(M131-FARMER_HOURS,0)/TEMP_HOURS_PER_WORKER</x:f>
        <x:v>0.5002289478250016</x:v>
      </x:c>
      <x:c r="O131" s="268" t="n">
        <x:f>I131*TOMATO_PRICE+J131*CARROT_PRICE+K131*MESCLUN_PRICE</x:f>
        <x:v>66288</x:v>
      </x:c>
      <x:c r="P131" s="268" t="n">
        <x:f>I131*TOMATO_FERTILIZER+J131*CARROT_FERTILIZER+K131*MESCLUN_FERTILIZER</x:f>
        <x:v>21120</x:v>
      </x:c>
      <x:c r="Q131" s="268" t="n">
        <x:f>MIN(M131,FARMER_HOURS)*FARMER_RATE+MAX(M131-FARMER_HOURS,0)*TEMP_RATE</x:f>
        <x:v>37505.72369562504</x:v>
      </x:c>
      <x:c r="R131" s="268" t="n">
        <x:f>O131-P131-Q131-FIXED_COST</x:f>
        <x:v>-12337.723695625042</x:v>
      </x:c>
      <x:c r="S131" s="139" t="str">
        <x:f>IF(AND(L131&lt;=TOTAL_BED_CAP,N131&lt;=TEMP_WORKER_CAP),"YES","NO")</x:f>
        <x:v>YES</x:v>
      </x:c>
      <x:c r="T131" s="139" t="n">
        <x:f>IF(S131="YES",R131,-1E+99)</x:f>
        <x:v>-12337.723695625042</x:v>
      </x:c>
    </x:row>
    <x:row r="132">
      <x:c r="A132" s="139"/>
      <x:c r="B132" s="139"/>
      <x:c r="C132" s="139"/>
      <x:c r="D132" s="139"/>
      <x:c r="E132" s="139"/>
      <x:c r="F132" s="139"/>
      <x:c r="G132" s="139"/>
      <x:c r="H132" s="139"/>
      <x:c r="I132" s="266" t="n">
        <x:f>INT((ROW()-ROW($I$46))/((CARROT_CAP+1)*(MESCLUN_CAP+1)))</x:f>
        <x:v>0</x:v>
      </x:c>
      <x:c r="J132" s="266" t="n">
        <x:f>MOD(INT((ROW()-ROW($I$46))/(MESCLUN_CAP+1)),CARROT_CAP+1)</x:f>
        <x:v>2</x:v>
      </x:c>
      <x:c r="K132" s="266" t="n">
        <x:f>MOD(ROW()-ROW($I$46),MESCLUN_CAP+1)</x:f>
        <x:v>24</x:v>
      </x:c>
      <x:c r="L132" s="266" t="n">
        <x:f>SUM(I132:K132)</x:f>
        <x:v>26</x:v>
      </x:c>
      <x:c r="M132" s="267" t="n">
        <x:f>I132*TOMATO_HOURS*WEEKS*(1+TOMATO_DIM)^I132+J132*CARROT_HOURS*WEEKS*(1+CARROT_DIM)^J132+K132*MESCLUN_HOURS*WEEKS*(1+MESCLUN_DIM)^K132</x:f>
        <x:v>1518.176634447498</x:v>
      </x:c>
      <x:c r="N132" s="267" t="n">
        <x:f>MAX(M132-FARMER_HOURS,0)/TEMP_HOURS_PER_WORKER</x:f>
        <x:v>0.5542893294774291</x:v>
      </x:c>
      <x:c r="O132" s="268" t="n">
        <x:f>I132*TOMATO_PRICE+J132*CARROT_PRICE+K132*MESCLUN_PRICE</x:f>
        <x:v>68988</x:v>
      </x:c>
      <x:c r="P132" s="268" t="n">
        <x:f>I132*TOMATO_FERTILIZER+J132*CARROT_FERTILIZER+K132*MESCLUN_FERTILIZER</x:f>
        <x:v>22000</x:v>
      </x:c>
      <x:c r="Q132" s="268" t="n">
        <x:f>MIN(M132,FARMER_HOURS)*FARMER_RATE+MAX(M132-FARMER_HOURS,0)*TEMP_RATE</x:f>
        <x:v>38857.23323693573</x:v>
      </x:c>
      <x:c r="R132" s="268" t="n">
        <x:f>O132-P132-Q132-FIXED_COST</x:f>
        <x:v>-11869.233236935732</x:v>
      </x:c>
      <x:c r="S132" s="139" t="str">
        <x:f>IF(AND(L132&lt;=TOTAL_BED_CAP,N132&lt;=TEMP_WORKER_CAP),"YES","NO")</x:f>
        <x:v>YES</x:v>
      </x:c>
      <x:c r="T132" s="139" t="n">
        <x:f>IF(S132="YES",R132,-1E+99)</x:f>
        <x:v>-11869.233236935732</x:v>
      </x:c>
    </x:row>
    <x:row r="133">
      <x:c r="A133" s="139"/>
      <x:c r="B133" s="139"/>
      <x:c r="C133" s="139"/>
      <x:c r="D133" s="139"/>
      <x:c r="E133" s="139"/>
      <x:c r="F133" s="139"/>
      <x:c r="G133" s="139"/>
      <x:c r="H133" s="139"/>
      <x:c r="I133" s="266" t="n">
        <x:f>INT((ROW()-ROW($I$46))/((CARROT_CAP+1)*(MESCLUN_CAP+1)))</x:f>
        <x:v>0</x:v>
      </x:c>
      <x:c r="J133" s="266" t="n">
        <x:f>MOD(INT((ROW()-ROW($I$46))/(MESCLUN_CAP+1)),CARROT_CAP+1)</x:f>
        <x:v>2</x:v>
      </x:c>
      <x:c r="K133" s="266" t="n">
        <x:f>MOD(ROW()-ROW($I$46),MESCLUN_CAP+1)</x:f>
        <x:v>25</x:v>
      </x:c>
      <x:c r="L133" s="266" t="n">
        <x:f>SUM(I133:K133)</x:f>
        <x:v>27</x:v>
      </x:c>
      <x:c r="M133" s="267" t="n">
        <x:f>I133*TOMATO_HOURS*WEEKS*(1+TOMATO_DIM)^I133+J133*CARROT_HOURS*WEEKS*(1+CARROT_DIM)^J133+K133*MESCLUN_HOURS*WEEKS*(1+MESCLUN_DIM)^K133</x:f>
        <x:v>1597.7545558625955</x:v>
      </x:c>
      <x:c r="N133" s="267" t="n">
        <x:f>MAX(M133-FARMER_HOURS,0)/TEMP_HOURS_PER_WORKER</x:f>
        <x:v>0.6095517749045801</x:v>
      </x:c>
      <x:c r="O133" s="268" t="n">
        <x:f>I133*TOMATO_PRICE+J133*CARROT_PRICE+K133*MESCLUN_PRICE</x:f>
        <x:v>71688</x:v>
      </x:c>
      <x:c r="P133" s="268" t="n">
        <x:f>I133*TOMATO_FERTILIZER+J133*CARROT_FERTILIZER+K133*MESCLUN_FERTILIZER</x:f>
        <x:v>22880</x:v>
      </x:c>
      <x:c r="Q133" s="268" t="n">
        <x:f>MIN(M133,FARMER_HOURS)*FARMER_RATE+MAX(M133-FARMER_HOURS,0)*TEMP_RATE</x:f>
        <x:v>40238.7943726145</x:v>
      </x:c>
      <x:c r="R133" s="268" t="n">
        <x:f>O133-P133-Q133-FIXED_COST</x:f>
        <x:v>-11430.794372614502</x:v>
      </x:c>
      <x:c r="S133" s="139" t="str">
        <x:f>IF(AND(L133&lt;=TOTAL_BED_CAP,N133&lt;=TEMP_WORKER_CAP),"YES","NO")</x:f>
        <x:v>YES</x:v>
      </x:c>
      <x:c r="T133" s="139" t="n">
        <x:f>IF(S133="YES",R133,-1E+99)</x:f>
        <x:v>-11430.794372614502</x:v>
      </x:c>
    </x:row>
    <x:row r="134">
      <x:c r="A134" s="139"/>
      <x:c r="B134" s="139"/>
      <x:c r="C134" s="139"/>
      <x:c r="D134" s="139"/>
      <x:c r="E134" s="139"/>
      <x:c r="F134" s="139"/>
      <x:c r="G134" s="139"/>
      <x:c r="H134" s="139"/>
      <x:c r="I134" s="266" t="n">
        <x:f>INT((ROW()-ROW($I$46))/((CARROT_CAP+1)*(MESCLUN_CAP+1)))</x:f>
        <x:v>0</x:v>
      </x:c>
      <x:c r="J134" s="266" t="n">
        <x:f>MOD(INT((ROW()-ROW($I$46))/(MESCLUN_CAP+1)),CARROT_CAP+1)</x:f>
        <x:v>2</x:v>
      </x:c>
      <x:c r="K134" s="266" t="n">
        <x:f>MOD(ROW()-ROW($I$46),MESCLUN_CAP+1)</x:f>
        <x:v>26</x:v>
      </x:c>
      <x:c r="L134" s="266" t="n">
        <x:f>SUM(I134:K134)</x:f>
        <x:v>28</x:v>
      </x:c>
      <x:c r="M134" s="267" t="n">
        <x:f>I134*TOMATO_HOURS*WEEKS*(1+TOMATO_DIM)^I134+J134*CARROT_HOURS*WEEKS*(1+CARROT_DIM)^J134+K134*MESCLUN_HOURS*WEEKS*(1+MESCLUN_DIM)^K134</x:f>
        <x:v>1679.0945598233127</x:v>
      </x:c>
      <x:c r="N134" s="267" t="n">
        <x:f>MAX(M134-FARMER_HOURS,0)/TEMP_HOURS_PER_WORKER</x:f>
        <x:v>0.6660378887661894</x:v>
      </x:c>
      <x:c r="O134" s="268" t="n">
        <x:f>I134*TOMATO_PRICE+J134*CARROT_PRICE+K134*MESCLUN_PRICE</x:f>
        <x:v>74388</x:v>
      </x:c>
      <x:c r="P134" s="268" t="n">
        <x:f>I134*TOMATO_FERTILIZER+J134*CARROT_FERTILIZER+K134*MESCLUN_FERTILIZER</x:f>
        <x:v>23760</x:v>
      </x:c>
      <x:c r="Q134" s="268" t="n">
        <x:f>MIN(M134,FARMER_HOURS)*FARMER_RATE+MAX(M134-FARMER_HOURS,0)*TEMP_RATE</x:f>
        <x:v>41650.94721915474</x:v>
      </x:c>
      <x:c r="R134" s="268" t="n">
        <x:f>O134-P134-Q134-FIXED_COST</x:f>
        <x:v>-11022.94721915474</x:v>
      </x:c>
      <x:c r="S134" s="139" t="str">
        <x:f>IF(AND(L134&lt;=TOTAL_BED_CAP,N134&lt;=TEMP_WORKER_CAP),"YES","NO")</x:f>
        <x:v>YES</x:v>
      </x:c>
      <x:c r="T134" s="139" t="n">
        <x:f>IF(S134="YES",R134,-1E+99)</x:f>
        <x:v>-11022.94721915474</x:v>
      </x:c>
    </x:row>
    <x:row r="135">
      <x:c r="A135" s="139"/>
      <x:c r="B135" s="139"/>
      <x:c r="C135" s="139"/>
      <x:c r="D135" s="139"/>
      <x:c r="E135" s="139"/>
      <x:c r="F135" s="139"/>
      <x:c r="G135" s="139"/>
      <x:c r="H135" s="139"/>
      <x:c r="I135" s="266" t="n">
        <x:f>INT((ROW()-ROW($I$46))/((CARROT_CAP+1)*(MESCLUN_CAP+1)))</x:f>
        <x:v>0</x:v>
      </x:c>
      <x:c r="J135" s="266" t="n">
        <x:f>MOD(INT((ROW()-ROW($I$46))/(MESCLUN_CAP+1)),CARROT_CAP+1)</x:f>
        <x:v>2</x:v>
      </x:c>
      <x:c r="K135" s="266" t="n">
        <x:f>MOD(ROW()-ROW($I$46),MESCLUN_CAP+1)</x:f>
        <x:v>27</x:v>
      </x:c>
      <x:c r="L135" s="266" t="n">
        <x:f>SUM(I135:K135)</x:f>
        <x:v>29</x:v>
      </x:c>
      <x:c r="M135" s="267" t="n">
        <x:f>I135*TOMATO_HOURS*WEEKS*(1+TOMATO_DIM)^I135+J135*CARROT_HOURS*WEEKS*(1+CARROT_DIM)^J135+K135*MESCLUN_HOURS*WEEKS*(1+MESCLUN_DIM)^K135</x:f>
        <x:v>1762.22826434307</x:v>
      </x:c>
      <x:c r="N135" s="267" t="n">
        <x:f>MAX(M135-FARMER_HOURS,0)/TEMP_HOURS_PER_WORKER</x:f>
        <x:v>0.7237696280160207</x:v>
      </x:c>
      <x:c r="O135" s="268" t="n">
        <x:f>I135*TOMATO_PRICE+J135*CARROT_PRICE+K135*MESCLUN_PRICE</x:f>
        <x:v>77088</x:v>
      </x:c>
      <x:c r="P135" s="268" t="n">
        <x:f>I135*TOMATO_FERTILIZER+J135*CARROT_FERTILIZER+K135*MESCLUN_FERTILIZER</x:f>
        <x:v>24640</x:v>
      </x:c>
      <x:c r="Q135" s="268" t="n">
        <x:f>MIN(M135,FARMER_HOURS)*FARMER_RATE+MAX(M135-FARMER_HOURS,0)*TEMP_RATE</x:f>
        <x:v>43094.24070040052</x:v>
      </x:c>
      <x:c r="R135" s="268" t="n">
        <x:f>O135-P135-Q135-FIXED_COST</x:f>
        <x:v>-10646.240700400522</x:v>
      </x:c>
      <x:c r="S135" s="139" t="str">
        <x:f>IF(AND(L135&lt;=TOTAL_BED_CAP,N135&lt;=TEMP_WORKER_CAP),"YES","NO")</x:f>
        <x:v>YES</x:v>
      </x:c>
      <x:c r="T135" s="139" t="n">
        <x:f>IF(S135="YES",R135,-1E+99)</x:f>
        <x:v>-10646.240700400522</x:v>
      </x:c>
    </x:row>
    <x:row r="136">
      <x:c r="A136" s="139"/>
      <x:c r="B136" s="139"/>
      <x:c r="C136" s="139"/>
      <x:c r="D136" s="139"/>
      <x:c r="E136" s="139"/>
      <x:c r="F136" s="139"/>
      <x:c r="G136" s="139"/>
      <x:c r="H136" s="139"/>
      <x:c r="I136" s="266" t="n">
        <x:f>INT((ROW()-ROW($I$46))/((CARROT_CAP+1)*(MESCLUN_CAP+1)))</x:f>
        <x:v>0</x:v>
      </x:c>
      <x:c r="J136" s="266" t="n">
        <x:f>MOD(INT((ROW()-ROW($I$46))/(MESCLUN_CAP+1)),CARROT_CAP+1)</x:f>
        <x:v>2</x:v>
      </x:c>
      <x:c r="K136" s="266" t="n">
        <x:f>MOD(ROW()-ROW($I$46),MESCLUN_CAP+1)</x:f>
        <x:v>28</x:v>
      </x:c>
      <x:c r="L136" s="266" t="n">
        <x:f>SUM(I136:K136)</x:f>
        <x:v>30</x:v>
      </x:c>
      <x:c r="M136" s="267" t="n">
        <x:f>I136*TOMATO_HOURS*WEEKS*(1+TOMATO_DIM)^I136+J136*CARROT_HOURS*WEEKS*(1+CARROT_DIM)^J136+K136*MESCLUN_HOURS*WEEKS*(1+MESCLUN_DIM)^K136</x:f>
        <x:v>1847.1878025602232</x:v>
      </x:c>
      <x:c r="N136" s="267" t="n">
        <x:f>MAX(M136-FARMER_HOURS,0)/TEMP_HOURS_PER_WORKER</x:f>
        <x:v>0.7827693073334884</x:v>
      </x:c>
      <x:c r="O136" s="268" t="n">
        <x:f>I136*TOMATO_PRICE+J136*CARROT_PRICE+K136*MESCLUN_PRICE</x:f>
        <x:v>79788</x:v>
      </x:c>
      <x:c r="P136" s="268" t="n">
        <x:f>I136*TOMATO_FERTILIZER+J136*CARROT_FERTILIZER+K136*MESCLUN_FERTILIZER</x:f>
        <x:v>25520</x:v>
      </x:c>
      <x:c r="Q136" s="268" t="n">
        <x:f>MIN(M136,FARMER_HOURS)*FARMER_RATE+MAX(M136-FARMER_HOURS,0)*TEMP_RATE</x:f>
        <x:v>44569.232683337206</x:v>
      </x:c>
      <x:c r="R136" s="268" t="n">
        <x:f>O136-P136-Q136-FIXED_COST</x:f>
        <x:v>-10301.232683337206</x:v>
      </x:c>
      <x:c r="S136" s="139" t="str">
        <x:f>IF(AND(L136&lt;=TOTAL_BED_CAP,N136&lt;=TEMP_WORKER_CAP),"YES","NO")</x:f>
        <x:v>YES</x:v>
      </x:c>
      <x:c r="T136" s="139" t="n">
        <x:f>IF(S136="YES",R136,-1E+99)</x:f>
        <x:v>-10301.232683337206</x:v>
      </x:c>
    </x:row>
    <x:row r="137">
      <x:c r="A137" s="139"/>
      <x:c r="B137" s="139"/>
      <x:c r="C137" s="139"/>
      <x:c r="D137" s="139"/>
      <x:c r="E137" s="139"/>
      <x:c r="F137" s="139"/>
      <x:c r="G137" s="139"/>
      <x:c r="H137" s="139"/>
      <x:c r="I137" s="266" t="n">
        <x:f>INT((ROW()-ROW($I$46))/((CARROT_CAP+1)*(MESCLUN_CAP+1)))</x:f>
        <x:v>0</x:v>
      </x:c>
      <x:c r="J137" s="266" t="n">
        <x:f>MOD(INT((ROW()-ROW($I$46))/(MESCLUN_CAP+1)),CARROT_CAP+1)</x:f>
        <x:v>2</x:v>
      </x:c>
      <x:c r="K137" s="266" t="n">
        <x:f>MOD(ROW()-ROW($I$46),MESCLUN_CAP+1)</x:f>
        <x:v>29</x:v>
      </x:c>
      <x:c r="L137" s="266" t="n">
        <x:f>SUM(I137:K137)</x:f>
        <x:v>31</x:v>
      </x:c>
      <x:c r="M137" s="267" t="n">
        <x:f>I137*TOMATO_HOURS*WEEKS*(1+TOMATO_DIM)^I137+J137*CARROT_HOURS*WEEKS*(1+CARROT_DIM)^J137+K137*MESCLUN_HOURS*WEEKS*(1+MESCLUN_DIM)^K137</x:f>
        <x:v>1934.0058306758765</x:v>
      </x:c>
      <x:c r="N137" s="267" t="n">
        <x:f>MAX(M137-FARMER_HOURS,0)/TEMP_HOURS_PER_WORKER</x:f>
        <x:v>0.8430596046360254</x:v>
      </x:c>
      <x:c r="O137" s="268" t="n">
        <x:f>I137*TOMATO_PRICE+J137*CARROT_PRICE+K137*MESCLUN_PRICE</x:f>
        <x:v>82488</x:v>
      </x:c>
      <x:c r="P137" s="268" t="n">
        <x:f>I137*TOMATO_FERTILIZER+J137*CARROT_FERTILIZER+K137*MESCLUN_FERTILIZER</x:f>
        <x:v>26400</x:v>
      </x:c>
      <x:c r="Q137" s="268" t="n">
        <x:f>MIN(M137,FARMER_HOURS)*FARMER_RATE+MAX(M137-FARMER_HOURS,0)*TEMP_RATE</x:f>
        <x:v>46076.49011590063</x:v>
      </x:c>
      <x:c r="R137" s="268" t="n">
        <x:f>O137-P137-Q137-FIXED_COST</x:f>
        <x:v>-9988.490115900633</x:v>
      </x:c>
      <x:c r="S137" s="139" t="str">
        <x:f>IF(AND(L137&lt;=TOTAL_BED_CAP,N137&lt;=TEMP_WORKER_CAP),"YES","NO")</x:f>
        <x:v>YES</x:v>
      </x:c>
      <x:c r="T137" s="139" t="n">
        <x:f>IF(S137="YES",R137,-1E+99)</x:f>
        <x:v>-9988.490115900633</x:v>
      </x:c>
    </x:row>
    <x:row r="138">
      <x:c r="A138" s="139"/>
      <x:c r="B138" s="139"/>
      <x:c r="C138" s="139"/>
      <x:c r="D138" s="139"/>
      <x:c r="E138" s="139"/>
      <x:c r="F138" s="139"/>
      <x:c r="G138" s="139"/>
      <x:c r="H138" s="139"/>
      <x:c r="I138" s="266" t="n">
        <x:f>INT((ROW()-ROW($I$46))/((CARROT_CAP+1)*(MESCLUN_CAP+1)))</x:f>
        <x:v>0</x:v>
      </x:c>
      <x:c r="J138" s="266" t="n">
        <x:f>MOD(INT((ROW()-ROW($I$46))/(MESCLUN_CAP+1)),CARROT_CAP+1)</x:f>
        <x:v>2</x:v>
      </x:c>
      <x:c r="K138" s="266" t="n">
        <x:f>MOD(ROW()-ROW($I$46),MESCLUN_CAP+1)</x:f>
        <x:v>30</x:v>
      </x:c>
      <x:c r="L138" s="266" t="n">
        <x:f>SUM(I138:K138)</x:f>
        <x:v>32</x:v>
      </x:c>
      <x:c r="M138" s="267" t="n">
        <x:f>I138*TOMATO_HOURS*WEEKS*(1+TOMATO_DIM)^I138+J138*CARROT_HOURS*WEEKS*(1+CARROT_DIM)^J138+K138*MESCLUN_HOURS*WEEKS*(1+MESCLUN_DIM)^K138</x:f>
        <x:v>2022.7155360096465</x:v>
      </x:c>
      <x:c r="N138" s="267" t="n">
        <x:f>MAX(M138-FARMER_HOURS,0)/TEMP_HOURS_PER_WORKER</x:f>
        <x:v>0.9046635666733656</x:v>
      </x:c>
      <x:c r="O138" s="268" t="n">
        <x:f>I138*TOMATO_PRICE+J138*CARROT_PRICE+K138*MESCLUN_PRICE</x:f>
        <x:v>85188</x:v>
      </x:c>
      <x:c r="P138" s="268" t="n">
        <x:f>I138*TOMATO_FERTILIZER+J138*CARROT_FERTILIZER+K138*MESCLUN_FERTILIZER</x:f>
        <x:v>27280</x:v>
      </x:c>
      <x:c r="Q138" s="268" t="n">
        <x:f>MIN(M138,FARMER_HOURS)*FARMER_RATE+MAX(M138-FARMER_HOURS,0)*TEMP_RATE</x:f>
        <x:v>47616.589166834136</x:v>
      </x:c>
      <x:c r="R138" s="268" t="n">
        <x:f>O138-P138-Q138-FIXED_COST</x:f>
        <x:v>-9708.589166834136</x:v>
      </x:c>
      <x:c r="S138" s="139" t="str">
        <x:f>IF(AND(L138&lt;=TOTAL_BED_CAP,N138&lt;=TEMP_WORKER_CAP),"YES","NO")</x:f>
        <x:v>YES</x:v>
      </x:c>
      <x:c r="T138" s="139" t="n">
        <x:f>IF(S138="YES",R138,-1E+99)</x:f>
        <x:v>-9708.589166834136</x:v>
      </x:c>
    </x:row>
    <x:row r="139">
      <x:c r="A139" s="139"/>
      <x:c r="B139" s="139"/>
      <x:c r="C139" s="139"/>
      <x:c r="D139" s="139"/>
      <x:c r="E139" s="139"/>
      <x:c r="F139" s="139"/>
      <x:c r="G139" s="139"/>
      <x:c r="H139" s="139"/>
      <x:c r="I139" s="266" t="n">
        <x:f>INT((ROW()-ROW($I$46))/((CARROT_CAP+1)*(MESCLUN_CAP+1)))</x:f>
        <x:v>0</x:v>
      </x:c>
      <x:c r="J139" s="266" t="n">
        <x:f>MOD(INT((ROW()-ROW($I$46))/(MESCLUN_CAP+1)),CARROT_CAP+1)</x:f>
        <x:v>3</x:v>
      </x:c>
      <x:c r="K139" s="266" t="n">
        <x:f>MOD(ROW()-ROW($I$46),MESCLUN_CAP+1)</x:f>
        <x:v>0</x:v>
      </x:c>
      <x:c r="L139" s="266" t="n">
        <x:f>SUM(I139:K139)</x:f>
        <x:v>3</x:v>
      </x:c>
      <x:c r="M139" s="267" t="n">
        <x:f>I139*TOMATO_HOURS*WEEKS*(1+TOMATO_DIM)^I139+J139*CARROT_HOURS*WEEKS*(1+CARROT_DIM)^J139+K139*MESCLUN_HOURS*WEEKS*(1+MESCLUN_DIM)^K139</x:f>
        <x:v>96.92015624999996</x:v>
      </x:c>
      <x:c r="N139" s="267" t="n">
        <x:f>MAX(M139-FARMER_HOURS,0)/TEMP_HOURS_PER_WORKER</x:f>
        <x:v>0</x:v>
      </x:c>
      <x:c r="O139" s="268" t="n">
        <x:f>I139*TOMATO_PRICE+J139*CARROT_PRICE+K139*MESCLUN_PRICE</x:f>
        <x:v>6282</x:v>
      </x:c>
      <x:c r="P139" s="268" t="n">
        <x:f>I139*TOMATO_FERTILIZER+J139*CARROT_FERTILIZER+K139*MESCLUN_FERTILIZER</x:f>
        <x:v>1320</x:v>
      </x:c>
      <x:c r="Q139" s="268" t="n">
        <x:f>MIN(M139,FARMER_HOURS)*FARMER_RATE+MAX(M139-FARMER_HOURS,0)*TEMP_RATE</x:f>
        <x:v>3365.2832031249986</x:v>
      </x:c>
      <x:c r="R139" s="268" t="n">
        <x:f>O139-P139-Q139-FIXED_COST</x:f>
        <x:v>-18403.283203125</x:v>
      </x:c>
      <x:c r="S139" s="139" t="str">
        <x:f>IF(AND(L139&lt;=TOTAL_BED_CAP,N139&lt;=TEMP_WORKER_CAP),"YES","NO")</x:f>
        <x:v>YES</x:v>
      </x:c>
      <x:c r="T139" s="139" t="n">
        <x:f>IF(S139="YES",R139,-1E+99)</x:f>
        <x:v>-18403.283203125</x:v>
      </x:c>
    </x:row>
    <x:row r="140">
      <x:c r="A140" s="139"/>
      <x:c r="B140" s="139"/>
      <x:c r="C140" s="139"/>
      <x:c r="D140" s="139"/>
      <x:c r="E140" s="139"/>
      <x:c r="F140" s="139"/>
      <x:c r="G140" s="139"/>
      <x:c r="H140" s="139"/>
      <x:c r="I140" s="266" t="n">
        <x:f>INT((ROW()-ROW($I$46))/((CARROT_CAP+1)*(MESCLUN_CAP+1)))</x:f>
        <x:v>0</x:v>
      </x:c>
      <x:c r="J140" s="266" t="n">
        <x:f>MOD(INT((ROW()-ROW($I$46))/(MESCLUN_CAP+1)),CARROT_CAP+1)</x:f>
        <x:v>3</x:v>
      </x:c>
      <x:c r="K140" s="266" t="n">
        <x:f>MOD(ROW()-ROW($I$46),MESCLUN_CAP+1)</x:f>
        <x:v>1</x:v>
      </x:c>
      <x:c r="L140" s="266" t="n">
        <x:f>SUM(I140:K140)</x:f>
        <x:v>4</x:v>
      </x:c>
      <x:c r="M140" s="267" t="n">
        <x:f>I140*TOMATO_HOURS*WEEKS*(1+TOMATO_DIM)^I140+J140*CARROT_HOURS*WEEKS*(1+CARROT_DIM)^J140+K140*MESCLUN_HOURS*WEEKS*(1+MESCLUN_DIM)^K140</x:f>
        <x:v>142.48265624999996</x:v>
      </x:c>
      <x:c r="N140" s="267" t="n">
        <x:f>MAX(M140-FARMER_HOURS,0)/TEMP_HOURS_PER_WORKER</x:f>
        <x:v>0</x:v>
      </x:c>
      <x:c r="O140" s="268" t="n">
        <x:f>I140*TOMATO_PRICE+J140*CARROT_PRICE+K140*MESCLUN_PRICE</x:f>
        <x:v>8982</x:v>
      </x:c>
      <x:c r="P140" s="268" t="n">
        <x:f>I140*TOMATO_FERTILIZER+J140*CARROT_FERTILIZER+K140*MESCLUN_FERTILIZER</x:f>
        <x:v>2200</x:v>
      </x:c>
      <x:c r="Q140" s="268" t="n">
        <x:f>MIN(M140,FARMER_HOURS)*FARMER_RATE+MAX(M140-FARMER_HOURS,0)*TEMP_RATE</x:f>
        <x:v>4947.314453124998</x:v>
      </x:c>
      <x:c r="R140" s="268" t="n">
        <x:f>O140-P140-Q140-FIXED_COST</x:f>
        <x:v>-18165.314453125</x:v>
      </x:c>
      <x:c r="S140" s="139" t="str">
        <x:f>IF(AND(L140&lt;=TOTAL_BED_CAP,N140&lt;=TEMP_WORKER_CAP),"YES","NO")</x:f>
        <x:v>YES</x:v>
      </x:c>
      <x:c r="T140" s="139" t="n">
        <x:f>IF(S140="YES",R140,-1E+99)</x:f>
        <x:v>-18165.314453125</x:v>
      </x:c>
    </x:row>
    <x:row r="141">
      <x:c r="A141" s="139"/>
      <x:c r="B141" s="139"/>
      <x:c r="C141" s="139"/>
      <x:c r="D141" s="139"/>
      <x:c r="E141" s="139"/>
      <x:c r="F141" s="139"/>
      <x:c r="G141" s="139"/>
      <x:c r="H141" s="139"/>
      <x:c r="I141" s="266" t="n">
        <x:f>INT((ROW()-ROW($I$46))/((CARROT_CAP+1)*(MESCLUN_CAP+1)))</x:f>
        <x:v>0</x:v>
      </x:c>
      <x:c r="J141" s="266" t="n">
        <x:f>MOD(INT((ROW()-ROW($I$46))/(MESCLUN_CAP+1)),CARROT_CAP+1)</x:f>
        <x:v>3</x:v>
      </x:c>
      <x:c r="K141" s="266" t="n">
        <x:f>MOD(ROW()-ROW($I$46),MESCLUN_CAP+1)</x:f>
        <x:v>2</x:v>
      </x:c>
      <x:c r="L141" s="266" t="n">
        <x:f>SUM(I141:K141)</x:f>
        <x:v>5</x:v>
      </x:c>
      <x:c r="M141" s="267" t="n">
        <x:f>I141*TOMATO_HOURS*WEEKS*(1+TOMATO_DIM)^I141+J141*CARROT_HOURS*WEEKS*(1+CARROT_DIM)^J141+K141*MESCLUN_HOURS*WEEKS*(1+MESCLUN_DIM)^K141</x:f>
        <x:v>189.18421874999996</x:v>
      </x:c>
      <x:c r="N141" s="267" t="n">
        <x:f>MAX(M141-FARMER_HOURS,0)/TEMP_HOURS_PER_WORKER</x:f>
        <x:v>0</x:v>
      </x:c>
      <x:c r="O141" s="268" t="n">
        <x:f>I141*TOMATO_PRICE+J141*CARROT_PRICE+K141*MESCLUN_PRICE</x:f>
        <x:v>11682</x:v>
      </x:c>
      <x:c r="P141" s="268" t="n">
        <x:f>I141*TOMATO_FERTILIZER+J141*CARROT_FERTILIZER+K141*MESCLUN_FERTILIZER</x:f>
        <x:v>3080</x:v>
      </x:c>
      <x:c r="Q141" s="268" t="n">
        <x:f>MIN(M141,FARMER_HOURS)*FARMER_RATE+MAX(M141-FARMER_HOURS,0)*TEMP_RATE</x:f>
        <x:v>6568.896484374998</x:v>
      </x:c>
      <x:c r="R141" s="268" t="n">
        <x:f>O141-P141-Q141-FIXED_COST</x:f>
        <x:v>-17966.896484375</x:v>
      </x:c>
      <x:c r="S141" s="139" t="str">
        <x:f>IF(AND(L141&lt;=TOTAL_BED_CAP,N141&lt;=TEMP_WORKER_CAP),"YES","NO")</x:f>
        <x:v>YES</x:v>
      </x:c>
      <x:c r="T141" s="139" t="n">
        <x:f>IF(S141="YES",R141,-1E+99)</x:f>
        <x:v>-17966.896484375</x:v>
      </x:c>
    </x:row>
    <x:row r="142">
      <x:c r="A142" s="139"/>
      <x:c r="B142" s="139"/>
      <x:c r="C142" s="139"/>
      <x:c r="D142" s="139"/>
      <x:c r="E142" s="139"/>
      <x:c r="F142" s="139"/>
      <x:c r="G142" s="139"/>
      <x:c r="H142" s="139"/>
      <x:c r="I142" s="266" t="n">
        <x:f>INT((ROW()-ROW($I$46))/((CARROT_CAP+1)*(MESCLUN_CAP+1)))</x:f>
        <x:v>0</x:v>
      </x:c>
      <x:c r="J142" s="266" t="n">
        <x:f>MOD(INT((ROW()-ROW($I$46))/(MESCLUN_CAP+1)),CARROT_CAP+1)</x:f>
        <x:v>3</x:v>
      </x:c>
      <x:c r="K142" s="266" t="n">
        <x:f>MOD(ROW()-ROW($I$46),MESCLUN_CAP+1)</x:f>
        <x:v>3</x:v>
      </x:c>
      <x:c r="L142" s="266" t="n">
        <x:f>SUM(I142:K142)</x:f>
        <x:v>6</x:v>
      </x:c>
      <x:c r="M142" s="267" t="n">
        <x:f>I142*TOMATO_HOURS*WEEKS*(1+TOMATO_DIM)^I142+J142*CARROT_HOURS*WEEKS*(1+CARROT_DIM)^J142+K142*MESCLUN_HOURS*WEEKS*(1+MESCLUN_DIM)^K142</x:f>
        <x:v>237.04620117187494</x:v>
      </x:c>
      <x:c r="N142" s="267" t="n">
        <x:f>MAX(M142-FARMER_HOURS,0)/TEMP_HOURS_PER_WORKER</x:f>
        <x:v>0</x:v>
      </x:c>
      <x:c r="O142" s="268" t="n">
        <x:f>I142*TOMATO_PRICE+J142*CARROT_PRICE+K142*MESCLUN_PRICE</x:f>
        <x:v>14382</x:v>
      </x:c>
      <x:c r="P142" s="268" t="n">
        <x:f>I142*TOMATO_FERTILIZER+J142*CARROT_FERTILIZER+K142*MESCLUN_FERTILIZER</x:f>
        <x:v>3960</x:v>
      </x:c>
      <x:c r="Q142" s="268" t="n">
        <x:f>MIN(M142,FARMER_HOURS)*FARMER_RATE+MAX(M142-FARMER_HOURS,0)*TEMP_RATE</x:f>
        <x:v>8230.770874023436</x:v>
      </x:c>
      <x:c r="R142" s="268" t="n">
        <x:f>O142-P142-Q142-FIXED_COST</x:f>
        <x:v>-17808.770874023438</x:v>
      </x:c>
      <x:c r="S142" s="139" t="str">
        <x:f>IF(AND(L142&lt;=TOTAL_BED_CAP,N142&lt;=TEMP_WORKER_CAP),"YES","NO")</x:f>
        <x:v>YES</x:v>
      </x:c>
      <x:c r="T142" s="139" t="n">
        <x:f>IF(S142="YES",R142,-1E+99)</x:f>
        <x:v>-17808.770874023438</x:v>
      </x:c>
    </x:row>
    <x:row r="143">
      <x:c r="A143" s="139"/>
      <x:c r="B143" s="139"/>
      <x:c r="C143" s="139"/>
      <x:c r="D143" s="139"/>
      <x:c r="E143" s="139"/>
      <x:c r="F143" s="139"/>
      <x:c r="G143" s="139"/>
      <x:c r="H143" s="139"/>
      <x:c r="I143" s="266" t="n">
        <x:f>INT((ROW()-ROW($I$46))/((CARROT_CAP+1)*(MESCLUN_CAP+1)))</x:f>
        <x:v>0</x:v>
      </x:c>
      <x:c r="J143" s="266" t="n">
        <x:f>MOD(INT((ROW()-ROW($I$46))/(MESCLUN_CAP+1)),CARROT_CAP+1)</x:f>
        <x:v>3</x:v>
      </x:c>
      <x:c r="K143" s="266" t="n">
        <x:f>MOD(ROW()-ROW($I$46),MESCLUN_CAP+1)</x:f>
        <x:v>4</x:v>
      </x:c>
      <x:c r="L143" s="266" t="n">
        <x:f>SUM(I143:K143)</x:f>
        <x:v>7</x:v>
      </x:c>
      <x:c r="M143" s="267" t="n">
        <x:f>I143*TOMATO_HOURS*WEEKS*(1+TOMATO_DIM)^I143+J143*CARROT_HOURS*WEEKS*(1+CARROT_DIM)^J143+K143*MESCLUN_HOURS*WEEKS*(1+MESCLUN_DIM)^K143</x:f>
        <x:v>286.09031689453116</x:v>
      </x:c>
      <x:c r="N143" s="267" t="n">
        <x:f>MAX(M143-FARMER_HOURS,0)/TEMP_HOURS_PER_WORKER</x:f>
        <x:v>0</x:v>
      </x:c>
      <x:c r="O143" s="268" t="n">
        <x:f>I143*TOMATO_PRICE+J143*CARROT_PRICE+K143*MESCLUN_PRICE</x:f>
        <x:v>17082</x:v>
      </x:c>
      <x:c r="P143" s="268" t="n">
        <x:f>I143*TOMATO_FERTILIZER+J143*CARROT_FERTILIZER+K143*MESCLUN_FERTILIZER</x:f>
        <x:v>4840</x:v>
      </x:c>
      <x:c r="Q143" s="268" t="n">
        <x:f>MIN(M143,FARMER_HOURS)*FARMER_RATE+MAX(M143-FARMER_HOURS,0)*TEMP_RATE</x:f>
        <x:v>9933.691558837887</x:v>
      </x:c>
      <x:c r="R143" s="268" t="n">
        <x:f>O143-P143-Q143-FIXED_COST</x:f>
        <x:v>-17691.691558837887</x:v>
      </x:c>
      <x:c r="S143" s="139" t="str">
        <x:f>IF(AND(L143&lt;=TOTAL_BED_CAP,N143&lt;=TEMP_WORKER_CAP),"YES","NO")</x:f>
        <x:v>YES</x:v>
      </x:c>
      <x:c r="T143" s="139" t="n">
        <x:f>IF(S143="YES",R143,-1E+99)</x:f>
        <x:v>-17691.691558837887</x:v>
      </x:c>
    </x:row>
    <x:row r="144">
      <x:c r="A144" s="139"/>
      <x:c r="B144" s="139"/>
      <x:c r="C144" s="139"/>
      <x:c r="D144" s="139"/>
      <x:c r="E144" s="139"/>
      <x:c r="F144" s="139"/>
      <x:c r="G144" s="139"/>
      <x:c r="H144" s="139"/>
      <x:c r="I144" s="266" t="n">
        <x:f>INT((ROW()-ROW($I$46))/((CARROT_CAP+1)*(MESCLUN_CAP+1)))</x:f>
        <x:v>0</x:v>
      </x:c>
      <x:c r="J144" s="266" t="n">
        <x:f>MOD(INT((ROW()-ROW($I$46))/(MESCLUN_CAP+1)),CARROT_CAP+1)</x:f>
        <x:v>3</x:v>
      </x:c>
      <x:c r="K144" s="266" t="n">
        <x:f>MOD(ROW()-ROW($I$46),MESCLUN_CAP+1)</x:f>
        <x:v>5</x:v>
      </x:c>
      <x:c r="L144" s="266" t="n">
        <x:f>SUM(I144:K144)</x:f>
        <x:v>8</x:v>
      </x:c>
      <x:c r="M144" s="267" t="n">
        <x:f>I144*TOMATO_HOURS*WEEKS*(1+TOMATO_DIM)^I144+J144*CARROT_HOURS*WEEKS*(1+CARROT_DIM)^J144+K144*MESCLUN_HOURS*WEEKS*(1+MESCLUN_DIM)^K144</x:f>
        <x:v>336.3386408157348</x:v>
      </x:c>
      <x:c r="N144" s="267" t="n">
        <x:f>MAX(M144-FARMER_HOURS,0)/TEMP_HOURS_PER_WORKER</x:f>
        <x:v>0</x:v>
      </x:c>
      <x:c r="O144" s="268" t="n">
        <x:f>I144*TOMATO_PRICE+J144*CARROT_PRICE+K144*MESCLUN_PRICE</x:f>
        <x:v>19782</x:v>
      </x:c>
      <x:c r="P144" s="268" t="n">
        <x:f>I144*TOMATO_FERTILIZER+J144*CARROT_FERTILIZER+K144*MESCLUN_FERTILIZER</x:f>
        <x:v>5720</x:v>
      </x:c>
      <x:c r="Q144" s="268" t="n">
        <x:f>MIN(M144,FARMER_HOURS)*FARMER_RATE+MAX(M144-FARMER_HOURS,0)*TEMP_RATE</x:f>
        <x:v>11678.425028324124</x:v>
      </x:c>
      <x:c r="R144" s="268" t="n">
        <x:f>O144-P144-Q144-FIXED_COST</x:f>
        <x:v>-17616.425028324124</x:v>
      </x:c>
      <x:c r="S144" s="139" t="str">
        <x:f>IF(AND(L144&lt;=TOTAL_BED_CAP,N144&lt;=TEMP_WORKER_CAP),"YES","NO")</x:f>
        <x:v>YES</x:v>
      </x:c>
      <x:c r="T144" s="139" t="n">
        <x:f>IF(S144="YES",R144,-1E+99)</x:f>
        <x:v>-17616.425028324124</x:v>
      </x:c>
    </x:row>
    <x:row r="145">
      <x:c r="A145" s="139"/>
      <x:c r="B145" s="139"/>
      <x:c r="C145" s="139"/>
      <x:c r="D145" s="139"/>
      <x:c r="E145" s="139"/>
      <x:c r="F145" s="139"/>
      <x:c r="G145" s="139"/>
      <x:c r="H145" s="139"/>
      <x:c r="I145" s="266" t="n">
        <x:f>INT((ROW()-ROW($I$46))/((CARROT_CAP+1)*(MESCLUN_CAP+1)))</x:f>
        <x:v>0</x:v>
      </x:c>
      <x:c r="J145" s="266" t="n">
        <x:f>MOD(INT((ROW()-ROW($I$46))/(MESCLUN_CAP+1)),CARROT_CAP+1)</x:f>
        <x:v>3</x:v>
      </x:c>
      <x:c r="K145" s="266" t="n">
        <x:f>MOD(ROW()-ROW($I$46),MESCLUN_CAP+1)</x:f>
        <x:v>6</x:v>
      </x:c>
      <x:c r="L145" s="266" t="n">
        <x:f>SUM(I145:K145)</x:f>
        <x:v>9</x:v>
      </x:c>
      <x:c r="M145" s="267" t="n">
        <x:f>I145*TOMATO_HOURS*WEEKS*(1+TOMATO_DIM)^I145+J145*CARROT_HOURS*WEEKS*(1+CARROT_DIM)^J145+K145*MESCLUN_HOURS*WEEKS*(1+MESCLUN_DIM)^K145</x:f>
        <x:v>387.8136149973677</x:v>
      </x:c>
      <x:c r="N145" s="267" t="n">
        <x:f>MAX(M145-FARMER_HOURS,0)/TEMP_HOURS_PER_WORKER</x:f>
        <x:v>0</x:v>
      </x:c>
      <x:c r="O145" s="268" t="n">
        <x:f>I145*TOMATO_PRICE+J145*CARROT_PRICE+K145*MESCLUN_PRICE</x:f>
        <x:v>22482</x:v>
      </x:c>
      <x:c r="P145" s="268" t="n">
        <x:f>I145*TOMATO_FERTILIZER+J145*CARROT_FERTILIZER+K145*MESCLUN_FERTILIZER</x:f>
        <x:v>6600</x:v>
      </x:c>
      <x:c r="Q145" s="268" t="n">
        <x:f>MIN(M145,FARMER_HOURS)*FARMER_RATE+MAX(M145-FARMER_HOURS,0)*TEMP_RATE</x:f>
        <x:v>13465.750520741934</x:v>
      </x:c>
      <x:c r="R145" s="268" t="n">
        <x:f>O145-P145-Q145-FIXED_COST</x:f>
        <x:v>-17583.750520741934</x:v>
      </x:c>
      <x:c r="S145" s="139" t="str">
        <x:f>IF(AND(L145&lt;=TOTAL_BED_CAP,N145&lt;=TEMP_WORKER_CAP),"YES","NO")</x:f>
        <x:v>YES</x:v>
      </x:c>
      <x:c r="T145" s="139" t="n">
        <x:f>IF(S145="YES",R145,-1E+99)</x:f>
        <x:v>-17583.750520741934</x:v>
      </x:c>
    </x:row>
    <x:row r="146">
      <x:c r="A146" s="139"/>
      <x:c r="B146" s="139"/>
      <x:c r="C146" s="139"/>
      <x:c r="D146" s="139"/>
      <x:c r="E146" s="139"/>
      <x:c r="F146" s="139"/>
      <x:c r="G146" s="139"/>
      <x:c r="H146" s="139"/>
      <x:c r="I146" s="266" t="n">
        <x:f>INT((ROW()-ROW($I$46))/((CARROT_CAP+1)*(MESCLUN_CAP+1)))</x:f>
        <x:v>0</x:v>
      </x:c>
      <x:c r="J146" s="266" t="n">
        <x:f>MOD(INT((ROW()-ROW($I$46))/(MESCLUN_CAP+1)),CARROT_CAP+1)</x:f>
        <x:v>3</x:v>
      </x:c>
      <x:c r="K146" s="266" t="n">
        <x:f>MOD(ROW()-ROW($I$46),MESCLUN_CAP+1)</x:f>
        <x:v>7</x:v>
      </x:c>
      <x:c r="L146" s="266" t="n">
        <x:f>SUM(I146:K146)</x:f>
        <x:v>10</x:v>
      </x:c>
      <x:c r="M146" s="267" t="n">
        <x:f>I146*TOMATO_HOURS*WEEKS*(1+TOMATO_DIM)^I146+J146*CARROT_HOURS*WEEKS*(1+CARROT_DIM)^J146+K146*MESCLUN_HOURS*WEEKS*(1+MESCLUN_DIM)^K146</x:f>
        <x:v>440.5380543953281</x:v>
      </x:c>
      <x:c r="N146" s="267" t="n">
        <x:f>MAX(M146-FARMER_HOURS,0)/TEMP_HOURS_PER_WORKER</x:f>
        <x:v>0</x:v>
      </x:c>
      <x:c r="O146" s="268" t="n">
        <x:f>I146*TOMATO_PRICE+J146*CARROT_PRICE+K146*MESCLUN_PRICE</x:f>
        <x:v>25182</x:v>
      </x:c>
      <x:c r="P146" s="268" t="n">
        <x:f>I146*TOMATO_FERTILIZER+J146*CARROT_FERTILIZER+K146*MESCLUN_FERTILIZER</x:f>
        <x:v>7480</x:v>
      </x:c>
      <x:c r="Q146" s="268" t="n">
        <x:f>MIN(M146,FARMER_HOURS)*FARMER_RATE+MAX(M146-FARMER_HOURS,0)*TEMP_RATE</x:f>
        <x:v>15296.460222060005</x:v>
      </x:c>
      <x:c r="R146" s="268" t="n">
        <x:f>O146-P146-Q146-FIXED_COST</x:f>
        <x:v>-17594.460222060006</x:v>
      </x:c>
      <x:c r="S146" s="139" t="str">
        <x:f>IF(AND(L146&lt;=TOTAL_BED_CAP,N146&lt;=TEMP_WORKER_CAP),"YES","NO")</x:f>
        <x:v>YES</x:v>
      </x:c>
      <x:c r="T146" s="139" t="n">
        <x:f>IF(S146="YES",R146,-1E+99)</x:f>
        <x:v>-17594.460222060006</x:v>
      </x:c>
    </x:row>
    <x:row r="147">
      <x:c r="A147" s="139"/>
      <x:c r="B147" s="139"/>
      <x:c r="C147" s="139"/>
      <x:c r="D147" s="139"/>
      <x:c r="E147" s="139"/>
      <x:c r="F147" s="139"/>
      <x:c r="G147" s="139"/>
      <x:c r="H147" s="139"/>
      <x:c r="I147" s="266" t="n">
        <x:f>INT((ROW()-ROW($I$46))/((CARROT_CAP+1)*(MESCLUN_CAP+1)))</x:f>
        <x:v>0</x:v>
      </x:c>
      <x:c r="J147" s="266" t="n">
        <x:f>MOD(INT((ROW()-ROW($I$46))/(MESCLUN_CAP+1)),CARROT_CAP+1)</x:f>
        <x:v>3</x:v>
      </x:c>
      <x:c r="K147" s="266" t="n">
        <x:f>MOD(ROW()-ROW($I$46),MESCLUN_CAP+1)</x:f>
        <x:v>8</x:v>
      </x:c>
      <x:c r="L147" s="266" t="n">
        <x:f>SUM(I147:K147)</x:f>
        <x:v>11</x:v>
      </x:c>
      <x:c r="M147" s="267" t="n">
        <x:f>I147*TOMATO_HOURS*WEEKS*(1+TOMATO_DIM)^I147+J147*CARROT_HOURS*WEEKS*(1+CARROT_DIM)^J147+K147*MESCLUN_HOURS*WEEKS*(1+MESCLUN_DIM)^K147</x:f>
        <x:v>494.53515267530827</x:v>
      </x:c>
      <x:c r="N147" s="267" t="n">
        <x:f>MAX(M147-FARMER_HOURS,0)/TEMP_HOURS_PER_WORKER</x:f>
        <x:v>0</x:v>
      </x:c>
      <x:c r="O147" s="268" t="n">
        <x:f>I147*TOMATO_PRICE+J147*CARROT_PRICE+K147*MESCLUN_PRICE</x:f>
        <x:v>27882</x:v>
      </x:c>
      <x:c r="P147" s="268" t="n">
        <x:f>I147*TOMATO_FERTILIZER+J147*CARROT_FERTILIZER+K147*MESCLUN_FERTILIZER</x:f>
        <x:v>8360</x:v>
      </x:c>
      <x:c r="Q147" s="268" t="n">
        <x:f>MIN(M147,FARMER_HOURS)*FARMER_RATE+MAX(M147-FARMER_HOURS,0)*TEMP_RATE</x:f>
        <x:v>17171.35946789265</x:v>
      </x:c>
      <x:c r="R147" s="268" t="n">
        <x:f>O147-P147-Q147-FIXED_COST</x:f>
        <x:v>-17649.35946789265</x:v>
      </x:c>
      <x:c r="S147" s="139" t="str">
        <x:f>IF(AND(L147&lt;=TOTAL_BED_CAP,N147&lt;=TEMP_WORKER_CAP),"YES","NO")</x:f>
        <x:v>YES</x:v>
      </x:c>
      <x:c r="T147" s="139" t="n">
        <x:f>IF(S147="YES",R147,-1E+99)</x:f>
        <x:v>-17649.35946789265</x:v>
      </x:c>
    </x:row>
    <x:row r="148">
      <x:c r="A148" s="139"/>
      <x:c r="B148" s="139"/>
      <x:c r="C148" s="139"/>
      <x:c r="D148" s="139"/>
      <x:c r="E148" s="139"/>
      <x:c r="F148" s="139"/>
      <x:c r="G148" s="139"/>
      <x:c r="H148" s="139"/>
      <x:c r="I148" s="266" t="n">
        <x:f>INT((ROW()-ROW($I$46))/((CARROT_CAP+1)*(MESCLUN_CAP+1)))</x:f>
        <x:v>0</x:v>
      </x:c>
      <x:c r="J148" s="266" t="n">
        <x:f>MOD(INT((ROW()-ROW($I$46))/(MESCLUN_CAP+1)),CARROT_CAP+1)</x:f>
        <x:v>3</x:v>
      </x:c>
      <x:c r="K148" s="266" t="n">
        <x:f>MOD(ROW()-ROW($I$46),MESCLUN_CAP+1)</x:f>
        <x:v>9</x:v>
      </x:c>
      <x:c r="L148" s="266" t="n">
        <x:f>SUM(I148:K148)</x:f>
        <x:v>12</x:v>
      </x:c>
      <x:c r="M148" s="267" t="n">
        <x:f>I148*TOMATO_HOURS*WEEKS*(1+TOMATO_DIM)^I148+J148*CARROT_HOURS*WEEKS*(1+CARROT_DIM)^J148+K148*MESCLUN_HOURS*WEEKS*(1+MESCLUN_DIM)^K148</x:f>
        <x:v>549.8284881157027</x:v>
      </x:c>
      <x:c r="N148" s="267" t="n">
        <x:f>MAX(M148-FARMER_HOURS,0)/TEMP_HOURS_PER_WORKER</x:f>
        <x:v>0</x:v>
      </x:c>
      <x:c r="O148" s="268" t="n">
        <x:f>I148*TOMATO_PRICE+J148*CARROT_PRICE+K148*MESCLUN_PRICE</x:f>
        <x:v>30582</x:v>
      </x:c>
      <x:c r="P148" s="268" t="n">
        <x:f>I148*TOMATO_FERTILIZER+J148*CARROT_FERTILIZER+K148*MESCLUN_FERTILIZER</x:f>
        <x:v>9240</x:v>
      </x:c>
      <x:c r="Q148" s="268" t="n">
        <x:f>MIN(M148,FARMER_HOURS)*FARMER_RATE+MAX(M148-FARMER_HOURS,0)*TEMP_RATE</x:f>
        <x:v>19091.2669484619</x:v>
      </x:c>
      <x:c r="R148" s="268" t="n">
        <x:f>O148-P148-Q148-FIXED_COST</x:f>
        <x:v>-17749.2669484619</x:v>
      </x:c>
      <x:c r="S148" s="139" t="str">
        <x:f>IF(AND(L148&lt;=TOTAL_BED_CAP,N148&lt;=TEMP_WORKER_CAP),"YES","NO")</x:f>
        <x:v>YES</x:v>
      </x:c>
      <x:c r="T148" s="139" t="n">
        <x:f>IF(S148="YES",R148,-1E+99)</x:f>
        <x:v>-17749.2669484619</x:v>
      </x:c>
    </x:row>
    <x:row r="149">
      <x:c r="A149" s="139"/>
      <x:c r="B149" s="139"/>
      <x:c r="C149" s="139"/>
      <x:c r="D149" s="139"/>
      <x:c r="E149" s="139"/>
      <x:c r="F149" s="139"/>
      <x:c r="G149" s="139"/>
      <x:c r="H149" s="139"/>
      <x:c r="I149" s="266" t="n">
        <x:f>INT((ROW()-ROW($I$46))/((CARROT_CAP+1)*(MESCLUN_CAP+1)))</x:f>
        <x:v>0</x:v>
      </x:c>
      <x:c r="J149" s="266" t="n">
        <x:f>MOD(INT((ROW()-ROW($I$46))/(MESCLUN_CAP+1)),CARROT_CAP+1)</x:f>
        <x:v>3</x:v>
      </x:c>
      <x:c r="K149" s="266" t="n">
        <x:f>MOD(ROW()-ROW($I$46),MESCLUN_CAP+1)</x:f>
        <x:v>10</x:v>
      </x:c>
      <x:c r="L149" s="266" t="n">
        <x:f>SUM(I149:K149)</x:f>
        <x:v>13</x:v>
      </x:c>
      <x:c r="M149" s="267" t="n">
        <x:f>I149*TOMATO_HOURS*WEEKS*(1+TOMATO_DIM)^I149+J149*CARROT_HOURS*WEEKS*(1+CARROT_DIM)^J149+K149*MESCLUN_HOURS*WEEKS*(1+MESCLUN_DIM)^K149</x:f>
        <x:v>606.4420295989155</x:v>
      </x:c>
      <x:c r="N149" s="267" t="n">
        <x:f>MAX(M149-FARMER_HOURS,0)/TEMP_HOURS_PER_WORKER</x:f>
        <x:v>0</x:v>
      </x:c>
      <x:c r="O149" s="268" t="n">
        <x:f>I149*TOMATO_PRICE+J149*CARROT_PRICE+K149*MESCLUN_PRICE</x:f>
        <x:v>33282</x:v>
      </x:c>
      <x:c r="P149" s="268" t="n">
        <x:f>I149*TOMATO_FERTILIZER+J149*CARROT_FERTILIZER+K149*MESCLUN_FERTILIZER</x:f>
        <x:v>10120</x:v>
      </x:c>
      <x:c r="Q149" s="268" t="n">
        <x:f>MIN(M149,FARMER_HOURS)*FARMER_RATE+MAX(M149-FARMER_HOURS,0)*TEMP_RATE</x:f>
        <x:v>21057.01491662901</x:v>
      </x:c>
      <x:c r="R149" s="268" t="n">
        <x:f>O149-P149-Q149-FIXED_COST</x:f>
        <x:v>-17895.01491662901</x:v>
      </x:c>
      <x:c r="S149" s="139" t="str">
        <x:f>IF(AND(L149&lt;=TOTAL_BED_CAP,N149&lt;=TEMP_WORKER_CAP),"YES","NO")</x:f>
        <x:v>YES</x:v>
      </x:c>
      <x:c r="T149" s="139" t="n">
        <x:f>IF(S149="YES",R149,-1E+99)</x:f>
        <x:v>-17895.01491662901</x:v>
      </x:c>
    </x:row>
    <x:row r="150">
      <x:c r="A150" s="139"/>
      <x:c r="B150" s="139"/>
      <x:c r="C150" s="139"/>
      <x:c r="D150" s="139"/>
      <x:c r="E150" s="139"/>
      <x:c r="F150" s="139"/>
      <x:c r="G150" s="139"/>
      <x:c r="H150" s="139"/>
      <x:c r="I150" s="266" t="n">
        <x:f>INT((ROW()-ROW($I$46))/((CARROT_CAP+1)*(MESCLUN_CAP+1)))</x:f>
        <x:v>0</x:v>
      </x:c>
      <x:c r="J150" s="266" t="n">
        <x:f>MOD(INT((ROW()-ROW($I$46))/(MESCLUN_CAP+1)),CARROT_CAP+1)</x:f>
        <x:v>3</x:v>
      </x:c>
      <x:c r="K150" s="266" t="n">
        <x:f>MOD(ROW()-ROW($I$46),MESCLUN_CAP+1)</x:f>
        <x:v>11</x:v>
      </x:c>
      <x:c r="L150" s="266" t="n">
        <x:f>SUM(I150:K150)</x:f>
        <x:v>14</x:v>
      </x:c>
      <x:c r="M150" s="267" t="n">
        <x:f>I150*TOMATO_HOURS*WEEKS*(1+TOMATO_DIM)^I150+J150*CARROT_HOURS*WEEKS*(1+CARROT_DIM)^J150+K150*MESCLUN_HOURS*WEEKS*(1+MESCLUN_DIM)^K150</x:f>
        <x:v>664.4001426923546</x:v>
      </x:c>
      <x:c r="N150" s="267" t="n">
        <x:f>MAX(M150-FARMER_HOURS,0)/TEMP_HOURS_PER_WORKER</x:f>
        <x:v>0</x:v>
      </x:c>
      <x:c r="O150" s="268" t="n">
        <x:f>I150*TOMATO_PRICE+J150*CARROT_PRICE+K150*MESCLUN_PRICE</x:f>
        <x:v>35982</x:v>
      </x:c>
      <x:c r="P150" s="268" t="n">
        <x:f>I150*TOMATO_FERTILIZER+J150*CARROT_FERTILIZER+K150*MESCLUN_FERTILIZER</x:f>
        <x:v>11000</x:v>
      </x:c>
      <x:c r="Q150" s="268" t="n">
        <x:f>MIN(M150,FARMER_HOURS)*FARMER_RATE+MAX(M150-FARMER_HOURS,0)*TEMP_RATE</x:f>
        <x:v>23069.44939904009</x:v>
      </x:c>
      <x:c r="R150" s="268" t="n">
        <x:f>O150-P150-Q150-FIXED_COST</x:f>
        <x:v>-18087.44939904009</x:v>
      </x:c>
      <x:c r="S150" s="139" t="str">
        <x:f>IF(AND(L150&lt;=TOTAL_BED_CAP,N150&lt;=TEMP_WORKER_CAP),"YES","NO")</x:f>
        <x:v>YES</x:v>
      </x:c>
      <x:c r="T150" s="139" t="n">
        <x:f>IF(S150="YES",R150,-1E+99)</x:f>
        <x:v>-18087.44939904009</x:v>
      </x:c>
    </x:row>
    <x:row r="151">
      <x:c r="A151" s="139"/>
      <x:c r="B151" s="139"/>
      <x:c r="C151" s="139"/>
      <x:c r="D151" s="139"/>
      <x:c r="E151" s="139"/>
      <x:c r="F151" s="139"/>
      <x:c r="G151" s="139"/>
      <x:c r="H151" s="139"/>
      <x:c r="I151" s="266" t="n">
        <x:f>INT((ROW()-ROW($I$46))/((CARROT_CAP+1)*(MESCLUN_CAP+1)))</x:f>
        <x:v>0</x:v>
      </x:c>
      <x:c r="J151" s="266" t="n">
        <x:f>MOD(INT((ROW()-ROW($I$46))/(MESCLUN_CAP+1)),CARROT_CAP+1)</x:f>
        <x:v>3</x:v>
      </x:c>
      <x:c r="K151" s="266" t="n">
        <x:f>MOD(ROW()-ROW($I$46),MESCLUN_CAP+1)</x:f>
        <x:v>12</x:v>
      </x:c>
      <x:c r="L151" s="266" t="n">
        <x:f>SUM(I151:K151)</x:f>
        <x:v>15</x:v>
      </x:c>
      <x:c r="M151" s="267" t="n">
        <x:f>I151*TOMATO_HOURS*WEEKS*(1+TOMATO_DIM)^I151+J151*CARROT_HOURS*WEEKS*(1+CARROT_DIM)^J151+K151*MESCLUN_HOURS*WEEKS*(1+MESCLUN_DIM)^K151</x:f>
        <x:v>723.727595820419</x:v>
      </x:c>
      <x:c r="N151" s="267" t="n">
        <x:f>MAX(M151-FARMER_HOURS,0)/TEMP_HOURS_PER_WORKER</x:f>
        <x:v>0.002588608208624284</x:v>
      </x:c>
      <x:c r="O151" s="268" t="n">
        <x:f>I151*TOMATO_PRICE+J151*CARROT_PRICE+K151*MESCLUN_PRICE</x:f>
        <x:v>38682</x:v>
      </x:c>
      <x:c r="P151" s="268" t="n">
        <x:f>I151*TOMATO_FERTILIZER+J151*CARROT_FERTILIZER+K151*MESCLUN_FERTILIZER</x:f>
        <x:v>11880</x:v>
      </x:c>
      <x:c r="Q151" s="268" t="n">
        <x:f>MIN(M151,FARMER_HOURS)*FARMER_RATE+MAX(M151-FARMER_HOURS,0)*TEMP_RATE</x:f>
        <x:v>25064.71520521561</x:v>
      </x:c>
      <x:c r="R151" s="268" t="n">
        <x:f>O151-P151-Q151-FIXED_COST</x:f>
        <x:v>-18262.71520521561</x:v>
      </x:c>
      <x:c r="S151" s="139" t="str">
        <x:f>IF(AND(L151&lt;=TOTAL_BED_CAP,N151&lt;=TEMP_WORKER_CAP),"YES","NO")</x:f>
        <x:v>YES</x:v>
      </x:c>
      <x:c r="T151" s="139" t="n">
        <x:f>IF(S151="YES",R151,-1E+99)</x:f>
        <x:v>-18262.71520521561</x:v>
      </x:c>
    </x:row>
    <x:row r="152">
      <x:c r="A152" s="139"/>
      <x:c r="B152" s="139"/>
      <x:c r="C152" s="139"/>
      <x:c r="D152" s="139"/>
      <x:c r="E152" s="139"/>
      <x:c r="F152" s="139"/>
      <x:c r="G152" s="139"/>
      <x:c r="H152" s="139"/>
      <x:c r="I152" s="266" t="n">
        <x:f>INT((ROW()-ROW($I$46))/((CARROT_CAP+1)*(MESCLUN_CAP+1)))</x:f>
        <x:v>0</x:v>
      </x:c>
      <x:c r="J152" s="266" t="n">
        <x:f>MOD(INT((ROW()-ROW($I$46))/(MESCLUN_CAP+1)),CARROT_CAP+1)</x:f>
        <x:v>3</x:v>
      </x:c>
      <x:c r="K152" s="266" t="n">
        <x:f>MOD(ROW()-ROW($I$46),MESCLUN_CAP+1)</x:f>
        <x:v>13</x:v>
      </x:c>
      <x:c r="L152" s="266" t="n">
        <x:f>SUM(I152:K152)</x:f>
        <x:v>16</x:v>
      </x:c>
      <x:c r="M152" s="267" t="n">
        <x:f>I152*TOMATO_HOURS*WEEKS*(1+TOMATO_DIM)^I152+J152*CARROT_HOURS*WEEKS*(1+CARROT_DIM)^J152+K152*MESCLUN_HOURS*WEEKS*(1+MESCLUN_DIM)^K152</x:f>
        <x:v>784.4495665288033</x:v>
      </x:c>
      <x:c r="N152" s="267" t="n">
        <x:f>MAX(M152-FARMER_HOURS,0)/TEMP_HOURS_PER_WORKER</x:f>
        <x:v>0.044756643422780074</x:v>
      </x:c>
      <x:c r="O152" s="268" t="n">
        <x:f>I152*TOMATO_PRICE+J152*CARROT_PRICE+K152*MESCLUN_PRICE</x:f>
        <x:v>41382</x:v>
      </x:c>
      <x:c r="P152" s="268" t="n">
        <x:f>I152*TOMATO_FERTILIZER+J152*CARROT_FERTILIZER+K152*MESCLUN_FERTILIZER</x:f>
        <x:v>12760</x:v>
      </x:c>
      <x:c r="Q152" s="268" t="n">
        <x:f>MIN(M152,FARMER_HOURS)*FARMER_RATE+MAX(M152-FARMER_HOURS,0)*TEMP_RATE</x:f>
        <x:v>26118.9160855695</x:v>
      </x:c>
      <x:c r="R152" s="268" t="n">
        <x:f>O152-P152-Q152-FIXED_COST</x:f>
        <x:v>-17496.9160855695</x:v>
      </x:c>
      <x:c r="S152" s="139" t="str">
        <x:f>IF(AND(L152&lt;=TOTAL_BED_CAP,N152&lt;=TEMP_WORKER_CAP),"YES","NO")</x:f>
        <x:v>YES</x:v>
      </x:c>
      <x:c r="T152" s="139" t="n">
        <x:f>IF(S152="YES",R152,-1E+99)</x:f>
        <x:v>-17496.9160855695</x:v>
      </x:c>
    </x:row>
    <x:row r="153">
      <x:c r="A153" s="139"/>
      <x:c r="B153" s="139"/>
      <x:c r="C153" s="139"/>
      <x:c r="D153" s="139"/>
      <x:c r="E153" s="139"/>
      <x:c r="F153" s="139"/>
      <x:c r="G153" s="139"/>
      <x:c r="H153" s="139"/>
      <x:c r="I153" s="266" t="n">
        <x:f>INT((ROW()-ROW($I$46))/((CARROT_CAP+1)*(MESCLUN_CAP+1)))</x:f>
        <x:v>0</x:v>
      </x:c>
      <x:c r="J153" s="266" t="n">
        <x:f>MOD(INT((ROW()-ROW($I$46))/(MESCLUN_CAP+1)),CARROT_CAP+1)</x:f>
        <x:v>3</x:v>
      </x:c>
      <x:c r="K153" s="266" t="n">
        <x:f>MOD(ROW()-ROW($I$46),MESCLUN_CAP+1)</x:f>
        <x:v>14</x:v>
      </x:c>
      <x:c r="L153" s="266" t="n">
        <x:f>SUM(I153:K153)</x:f>
        <x:v>17</x:v>
      </x:c>
      <x:c r="M153" s="267" t="n">
        <x:f>I153*TOMATO_HOURS*WEEKS*(1+TOMATO_DIM)^I153+J153*CARROT_HOURS*WEEKS*(1+CARROT_DIM)^J153+K153*MESCLUN_HOURS*WEEKS*(1+MESCLUN_DIM)^K153</x:f>
        <x:v>846.5916478424643</x:v>
      </x:c>
      <x:c r="N153" s="267" t="n">
        <x:f>MAX(M153-FARMER_HOURS,0)/TEMP_HOURS_PER_WORKER</x:f>
        <x:v>0.0879108665572669</x:v>
      </x:c>
      <x:c r="O153" s="268" t="n">
        <x:f>I153*TOMATO_PRICE+J153*CARROT_PRICE+K153*MESCLUN_PRICE</x:f>
        <x:v>44082</x:v>
      </x:c>
      <x:c r="P153" s="268" t="n">
        <x:f>I153*TOMATO_FERTILIZER+J153*CARROT_FERTILIZER+K153*MESCLUN_FERTILIZER</x:f>
        <x:v>13640</x:v>
      </x:c>
      <x:c r="Q153" s="268" t="n">
        <x:f>MIN(M153,FARMER_HOURS)*FARMER_RATE+MAX(M153-FARMER_HOURS,0)*TEMP_RATE</x:f>
        <x:v>27197.77166393167</x:v>
      </x:c>
      <x:c r="R153" s="268" t="n">
        <x:f>O153-P153-Q153-FIXED_COST</x:f>
        <x:v>-16755.77166393167</x:v>
      </x:c>
      <x:c r="S153" s="139" t="str">
        <x:f>IF(AND(L153&lt;=TOTAL_BED_CAP,N153&lt;=TEMP_WORKER_CAP),"YES","NO")</x:f>
        <x:v>YES</x:v>
      </x:c>
      <x:c r="T153" s="139" t="n">
        <x:f>IF(S153="YES",R153,-1E+99)</x:f>
        <x:v>-16755.77166393167</x:v>
      </x:c>
    </x:row>
    <x:row r="154">
      <x:c r="A154" s="139"/>
      <x:c r="B154" s="139"/>
      <x:c r="C154" s="139"/>
      <x:c r="D154" s="139"/>
      <x:c r="E154" s="139"/>
      <x:c r="F154" s="139"/>
      <x:c r="G154" s="139"/>
      <x:c r="H154" s="139"/>
      <x:c r="I154" s="266" t="n">
        <x:f>INT((ROW()-ROW($I$46))/((CARROT_CAP+1)*(MESCLUN_CAP+1)))</x:f>
        <x:v>0</x:v>
      </x:c>
      <x:c r="J154" s="266" t="n">
        <x:f>MOD(INT((ROW()-ROW($I$46))/(MESCLUN_CAP+1)),CARROT_CAP+1)</x:f>
        <x:v>3</x:v>
      </x:c>
      <x:c r="K154" s="266" t="n">
        <x:f>MOD(ROW()-ROW($I$46),MESCLUN_CAP+1)</x:f>
        <x:v>15</x:v>
      </x:c>
      <x:c r="L154" s="266" t="n">
        <x:f>SUM(I154:K154)</x:f>
        <x:v>18</x:v>
      </x:c>
      <x:c r="M154" s="267" t="n">
        <x:f>I154*TOMATO_HOURS*WEEKS*(1+TOMATO_DIM)^I154+J154*CARROT_HOURS*WEEKS*(1+CARROT_DIM)^J154+K154*MESCLUN_HOURS*WEEKS*(1+MESCLUN_DIM)^K154</x:f>
        <x:v>910.1798547186107</x:v>
      </x:c>
      <x:c r="N154" s="267" t="n">
        <x:f>MAX(M154-FARMER_HOURS,0)/TEMP_HOURS_PER_WORKER</x:f>
        <x:v>0.1320693435545908</x:v>
      </x:c>
      <x:c r="O154" s="268" t="n">
        <x:f>I154*TOMATO_PRICE+J154*CARROT_PRICE+K154*MESCLUN_PRICE</x:f>
        <x:v>46782</x:v>
      </x:c>
      <x:c r="P154" s="268" t="n">
        <x:f>I154*TOMATO_FERTILIZER+J154*CARROT_FERTILIZER+K154*MESCLUN_FERTILIZER</x:f>
        <x:v>14520</x:v>
      </x:c>
      <x:c r="Q154" s="268" t="n">
        <x:f>MIN(M154,FARMER_HOURS)*FARMER_RATE+MAX(M154-FARMER_HOURS,0)*TEMP_RATE</x:f>
        <x:v>28301.73358886477</x:v>
      </x:c>
      <x:c r="R154" s="268" t="n">
        <x:f>O154-P154-Q154-FIXED_COST</x:f>
        <x:v>-16039.733588864769</x:v>
      </x:c>
      <x:c r="S154" s="139" t="str">
        <x:f>IF(AND(L154&lt;=TOTAL_BED_CAP,N154&lt;=TEMP_WORKER_CAP),"YES","NO")</x:f>
        <x:v>YES</x:v>
      </x:c>
      <x:c r="T154" s="139" t="n">
        <x:f>IF(S154="YES",R154,-1E+99)</x:f>
        <x:v>-16039.733588864769</x:v>
      </x:c>
    </x:row>
    <x:row r="155">
      <x:c r="A155" s="139"/>
      <x:c r="B155" s="139"/>
      <x:c r="C155" s="139"/>
      <x:c r="D155" s="139"/>
      <x:c r="E155" s="139"/>
      <x:c r="F155" s="139"/>
      <x:c r="G155" s="139"/>
      <x:c r="H155" s="139"/>
      <x:c r="I155" s="266" t="n">
        <x:f>INT((ROW()-ROW($I$46))/((CARROT_CAP+1)*(MESCLUN_CAP+1)))</x:f>
        <x:v>0</x:v>
      </x:c>
      <x:c r="J155" s="266" t="n">
        <x:f>MOD(INT((ROW()-ROW($I$46))/(MESCLUN_CAP+1)),CARROT_CAP+1)</x:f>
        <x:v>3</x:v>
      </x:c>
      <x:c r="K155" s="266" t="n">
        <x:f>MOD(ROW()-ROW($I$46),MESCLUN_CAP+1)</x:f>
        <x:v>16</x:v>
      </x:c>
      <x:c r="L155" s="266" t="n">
        <x:f>SUM(I155:K155)</x:f>
        <x:v>19</x:v>
      </x:c>
      <x:c r="M155" s="267" t="n">
        <x:f>I155*TOMATO_HOURS*WEEKS*(1+TOMATO_DIM)^I155+J155*CARROT_HOURS*WEEKS*(1+CARROT_DIM)^J155+K155*MESCLUN_HOURS*WEEKS*(1+MESCLUN_DIM)^K155</x:f>
        <x:v>975.2406305960997</x:v>
      </x:c>
      <x:c r="N155" s="267" t="n">
        <x:f>MAX(M155-FARMER_HOURS,0)/TEMP_HOURS_PER_WORKER</x:f>
        <x:v>0.1772504379139581</x:v>
      </x:c>
      <x:c r="O155" s="268" t="n">
        <x:f>I155*TOMATO_PRICE+J155*CARROT_PRICE+K155*MESCLUN_PRICE</x:f>
        <x:v>49482</x:v>
      </x:c>
      <x:c r="P155" s="268" t="n">
        <x:f>I155*TOMATO_FERTILIZER+J155*CARROT_FERTILIZER+K155*MESCLUN_FERTILIZER</x:f>
        <x:v>15400</x:v>
      </x:c>
      <x:c r="Q155" s="268" t="n">
        <x:f>MIN(M155,FARMER_HOURS)*FARMER_RATE+MAX(M155-FARMER_HOURS,0)*TEMP_RATE</x:f>
        <x:v>29431.260947848954</x:v>
      </x:c>
      <x:c r="R155" s="268" t="n">
        <x:f>O155-P155-Q155-FIXED_COST</x:f>
        <x:v>-15349.260947848954</x:v>
      </x:c>
      <x:c r="S155" s="139" t="str">
        <x:f>IF(AND(L155&lt;=TOTAL_BED_CAP,N155&lt;=TEMP_WORKER_CAP),"YES","NO")</x:f>
        <x:v>YES</x:v>
      </x:c>
      <x:c r="T155" s="139" t="n">
        <x:f>IF(S155="YES",R155,-1E+99)</x:f>
        <x:v>-15349.260947848954</x:v>
      </x:c>
    </x:row>
    <x:row r="156">
      <x:c r="A156" s="139"/>
      <x:c r="B156" s="139"/>
      <x:c r="C156" s="139"/>
      <x:c r="D156" s="139"/>
      <x:c r="E156" s="139"/>
      <x:c r="F156" s="139"/>
      <x:c r="G156" s="139"/>
      <x:c r="H156" s="139"/>
      <x:c r="I156" s="266" t="n">
        <x:f>INT((ROW()-ROW($I$46))/((CARROT_CAP+1)*(MESCLUN_CAP+1)))</x:f>
        <x:v>0</x:v>
      </x:c>
      <x:c r="J156" s="266" t="n">
        <x:f>MOD(INT((ROW()-ROW($I$46))/(MESCLUN_CAP+1)),CARROT_CAP+1)</x:f>
        <x:v>3</x:v>
      </x:c>
      <x:c r="K156" s="266" t="n">
        <x:f>MOD(ROW()-ROW($I$46),MESCLUN_CAP+1)</x:f>
        <x:v>17</x:v>
      </x:c>
      <x:c r="L156" s="266" t="n">
        <x:f>SUM(I156:K156)</x:f>
        <x:v>20</x:v>
      </x:c>
      <x:c r="M156" s="267" t="n">
        <x:f>I156*TOMATO_HOURS*WEEKS*(1+TOMATO_DIM)^I156+J156*CARROT_HOURS*WEEKS*(1+CARROT_DIM)^J156+K156*MESCLUN_HOURS*WEEKS*(1+MESCLUN_DIM)^K156</x:f>
        <x:v>1041.80085404264</x:v>
      </x:c>
      <x:c r="N156" s="267" t="n">
        <x:f>MAX(M156-FARMER_HOURS,0)/TEMP_HOURS_PER_WORKER</x:f>
        <x:v>0.22347281530738883</x:v>
      </x:c>
      <x:c r="O156" s="268" t="n">
        <x:f>I156*TOMATO_PRICE+J156*CARROT_PRICE+K156*MESCLUN_PRICE</x:f>
        <x:v>52182</x:v>
      </x:c>
      <x:c r="P156" s="268" t="n">
        <x:f>I156*TOMATO_FERTILIZER+J156*CARROT_FERTILIZER+K156*MESCLUN_FERTILIZER</x:f>
        <x:v>16280</x:v>
      </x:c>
      <x:c r="Q156" s="268" t="n">
        <x:f>MIN(M156,FARMER_HOURS)*FARMER_RATE+MAX(M156-FARMER_HOURS,0)*TEMP_RATE</x:f>
        <x:v>30586.82038268472</x:v>
      </x:c>
      <x:c r="R156" s="268" t="n">
        <x:f>O156-P156-Q156-FIXED_COST</x:f>
        <x:v>-14684.82038268472</x:v>
      </x:c>
      <x:c r="S156" s="139" t="str">
        <x:f>IF(AND(L156&lt;=TOTAL_BED_CAP,N156&lt;=TEMP_WORKER_CAP),"YES","NO")</x:f>
        <x:v>YES</x:v>
      </x:c>
      <x:c r="T156" s="139" t="n">
        <x:f>IF(S156="YES",R156,-1E+99)</x:f>
        <x:v>-14684.82038268472</x:v>
      </x:c>
    </x:row>
    <x:row r="157">
      <x:c r="A157" s="139"/>
      <x:c r="B157" s="139"/>
      <x:c r="C157" s="139"/>
      <x:c r="D157" s="139"/>
      <x:c r="E157" s="139"/>
      <x:c r="F157" s="139"/>
      <x:c r="G157" s="139"/>
      <x:c r="H157" s="139"/>
      <x:c r="I157" s="266" t="n">
        <x:f>INT((ROW()-ROW($I$46))/((CARROT_CAP+1)*(MESCLUN_CAP+1)))</x:f>
        <x:v>0</x:v>
      </x:c>
      <x:c r="J157" s="266" t="n">
        <x:f>MOD(INT((ROW()-ROW($I$46))/(MESCLUN_CAP+1)),CARROT_CAP+1)</x:f>
        <x:v>3</x:v>
      </x:c>
      <x:c r="K157" s="266" t="n">
        <x:f>MOD(ROW()-ROW($I$46),MESCLUN_CAP+1)</x:f>
        <x:v>18</x:v>
      </x:c>
      <x:c r="L157" s="266" t="n">
        <x:f>SUM(I157:K157)</x:f>
        <x:v>21</x:v>
      </x:c>
      <x:c r="M157" s="267" t="n">
        <x:f>I157*TOMATO_HOURS*WEEKS*(1+TOMATO_DIM)^I157+J157*CARROT_HOURS*WEEKS*(1+CARROT_DIM)^J157+K157*MESCLUN_HOURS*WEEKS*(1+MESCLUN_DIM)^K157</x:f>
        <x:v>1109.887845501227</x:v>
      </x:c>
      <x:c r="N157" s="267" t="n">
        <x:f>MAX(M157-FARMER_HOURS,0)/TEMP_HOURS_PER_WORKER</x:f>
        <x:v>0.270755448264741</x:v>
      </x:c>
      <x:c r="O157" s="268" t="n">
        <x:f>I157*TOMATO_PRICE+J157*CARROT_PRICE+K157*MESCLUN_PRICE</x:f>
        <x:v>54882</x:v>
      </x:c>
      <x:c r="P157" s="268" t="n">
        <x:f>I157*TOMATO_FERTILIZER+J157*CARROT_FERTILIZER+K157*MESCLUN_FERTILIZER</x:f>
        <x:v>17160</x:v>
      </x:c>
      <x:c r="Q157" s="268" t="n">
        <x:f>MIN(M157,FARMER_HOURS)*FARMER_RATE+MAX(M157-FARMER_HOURS,0)*TEMP_RATE</x:f>
        <x:v>31768.886206618525</x:v>
      </x:c>
      <x:c r="R157" s="268" t="n">
        <x:f>O157-P157-Q157-FIXED_COST</x:f>
        <x:v>-14046.886206618525</x:v>
      </x:c>
      <x:c r="S157" s="139" t="str">
        <x:f>IF(AND(L157&lt;=TOTAL_BED_CAP,N157&lt;=TEMP_WORKER_CAP),"YES","NO")</x:f>
        <x:v>YES</x:v>
      </x:c>
      <x:c r="T157" s="139" t="n">
        <x:f>IF(S157="YES",R157,-1E+99)</x:f>
        <x:v>-14046.886206618525</x:v>
      </x:c>
    </x:row>
    <x:row r="158">
      <x:c r="A158" s="139"/>
      <x:c r="B158" s="139"/>
      <x:c r="C158" s="139"/>
      <x:c r="D158" s="139"/>
      <x:c r="E158" s="139"/>
      <x:c r="F158" s="139"/>
      <x:c r="G158" s="139"/>
      <x:c r="H158" s="139"/>
      <x:c r="I158" s="266" t="n">
        <x:f>INT((ROW()-ROW($I$46))/((CARROT_CAP+1)*(MESCLUN_CAP+1)))</x:f>
        <x:v>0</x:v>
      </x:c>
      <x:c r="J158" s="266" t="n">
        <x:f>MOD(INT((ROW()-ROW($I$46))/(MESCLUN_CAP+1)),CARROT_CAP+1)</x:f>
        <x:v>3</x:v>
      </x:c>
      <x:c r="K158" s="266" t="n">
        <x:f>MOD(ROW()-ROW($I$46),MESCLUN_CAP+1)</x:f>
        <x:v>19</x:v>
      </x:c>
      <x:c r="L158" s="266" t="n">
        <x:f>SUM(I158:K158)</x:f>
        <x:v>22</x:v>
      </x:c>
      <x:c r="M158" s="267" t="n">
        <x:f>I158*TOMATO_HOURS*WEEKS*(1+TOMATO_DIM)^I158+J158*CARROT_HOURS*WEEKS*(1+CARROT_DIM)^J158+K158*MESCLUN_HOURS*WEEKS*(1+MESCLUN_DIM)^K158</x:f>
        <x:v>1179.529374137249</x:v>
      </x:c>
      <x:c r="N158" s="267" t="n">
        <x:f>MAX(M158-FARMER_HOURS,0)/TEMP_HOURS_PER_WORKER</x:f>
        <x:v>0.3191176209286452</x:v>
      </x:c>
      <x:c r="O158" s="268" t="n">
        <x:f>I158*TOMATO_PRICE+J158*CARROT_PRICE+K158*MESCLUN_PRICE</x:f>
        <x:v>57582</x:v>
      </x:c>
      <x:c r="P158" s="268" t="n">
        <x:f>I158*TOMATO_FERTILIZER+J158*CARROT_FERTILIZER+K158*MESCLUN_FERTILIZER</x:f>
        <x:v>18040</x:v>
      </x:c>
      <x:c r="Q158" s="268" t="n">
        <x:f>MIN(M158,FARMER_HOURS)*FARMER_RATE+MAX(M158-FARMER_HOURS,0)*TEMP_RATE</x:f>
        <x:v>32977.94052321613</x:v>
      </x:c>
      <x:c r="R158" s="268" t="n">
        <x:f>O158-P158-Q158-FIXED_COST</x:f>
        <x:v>-13435.94052321613</x:v>
      </x:c>
      <x:c r="S158" s="139" t="str">
        <x:f>IF(AND(L158&lt;=TOTAL_BED_CAP,N158&lt;=TEMP_WORKER_CAP),"YES","NO")</x:f>
        <x:v>YES</x:v>
      </x:c>
      <x:c r="T158" s="139" t="n">
        <x:f>IF(S158="YES",R158,-1E+99)</x:f>
        <x:v>-13435.94052321613</x:v>
      </x:c>
    </x:row>
    <x:row r="159">
      <x:c r="A159" s="139"/>
      <x:c r="B159" s="139"/>
      <x:c r="C159" s="139"/>
      <x:c r="D159" s="139"/>
      <x:c r="E159" s="139"/>
      <x:c r="F159" s="139"/>
      <x:c r="G159" s="139"/>
      <x:c r="H159" s="139"/>
      <x:c r="I159" s="266" t="n">
        <x:f>INT((ROW()-ROW($I$46))/((CARROT_CAP+1)*(MESCLUN_CAP+1)))</x:f>
        <x:v>0</x:v>
      </x:c>
      <x:c r="J159" s="266" t="n">
        <x:f>MOD(INT((ROW()-ROW($I$46))/(MESCLUN_CAP+1)),CARROT_CAP+1)</x:f>
        <x:v>3</x:v>
      </x:c>
      <x:c r="K159" s="266" t="n">
        <x:f>MOD(ROW()-ROW($I$46),MESCLUN_CAP+1)</x:f>
        <x:v>20</x:v>
      </x:c>
      <x:c r="L159" s="266" t="n">
        <x:f>SUM(I159:K159)</x:f>
        <x:v>23</x:v>
      </x:c>
      <x:c r="M159" s="267" t="n">
        <x:f>I159*TOMATO_HOURS*WEEKS*(1+TOMATO_DIM)^I159+J159*CARROT_HOURS*WEEKS*(1+CARROT_DIM)^J159+K159*MESCLUN_HOURS*WEEKS*(1+MESCLUN_DIM)^K159</x:f>
        <x:v>1250.753664787726</x:v>
      </x:c>
      <x:c r="N159" s="267" t="n">
        <x:f>MAX(M159-FARMER_HOURS,0)/TEMP_HOURS_PER_WORKER</x:f>
        <x:v>0.3685789338803652</x:v>
      </x:c>
      <x:c r="O159" s="268" t="n">
        <x:f>I159*TOMATO_PRICE+J159*CARROT_PRICE+K159*MESCLUN_PRICE</x:f>
        <x:v>60282</x:v>
      </x:c>
      <x:c r="P159" s="268" t="n">
        <x:f>I159*TOMATO_FERTILIZER+J159*CARROT_FERTILIZER+K159*MESCLUN_FERTILIZER</x:f>
        <x:v>18920</x:v>
      </x:c>
      <x:c r="Q159" s="268" t="n">
        <x:f>MIN(M159,FARMER_HOURS)*FARMER_RATE+MAX(M159-FARMER_HOURS,0)*TEMP_RATE</x:f>
        <x:v>34214.47334700913</x:v>
      </x:c>
      <x:c r="R159" s="268" t="n">
        <x:f>O159-P159-Q159-FIXED_COST</x:f>
        <x:v>-12852.47334700913</x:v>
      </x:c>
      <x:c r="S159" s="139" t="str">
        <x:f>IF(AND(L159&lt;=TOTAL_BED_CAP,N159&lt;=TEMP_WORKER_CAP),"YES","NO")</x:f>
        <x:v>YES</x:v>
      </x:c>
      <x:c r="T159" s="139" t="n">
        <x:f>IF(S159="YES",R159,-1E+99)</x:f>
        <x:v>-12852.47334700913</x:v>
      </x:c>
    </x:row>
    <x:row r="160">
      <x:c r="A160" s="139"/>
      <x:c r="B160" s="139"/>
      <x:c r="C160" s="139"/>
      <x:c r="D160" s="139"/>
      <x:c r="E160" s="139"/>
      <x:c r="F160" s="139"/>
      <x:c r="G160" s="139"/>
      <x:c r="H160" s="139"/>
      <x:c r="I160" s="266" t="n">
        <x:f>INT((ROW()-ROW($I$46))/((CARROT_CAP+1)*(MESCLUN_CAP+1)))</x:f>
        <x:v>0</x:v>
      </x:c>
      <x:c r="J160" s="266" t="n">
        <x:f>MOD(INT((ROW()-ROW($I$46))/(MESCLUN_CAP+1)),CARROT_CAP+1)</x:f>
        <x:v>3</x:v>
      </x:c>
      <x:c r="K160" s="266" t="n">
        <x:f>MOD(ROW()-ROW($I$46),MESCLUN_CAP+1)</x:f>
        <x:v>21</x:v>
      </x:c>
      <x:c r="L160" s="266" t="n">
        <x:f>SUM(I160:K160)</x:f>
        <x:v>24</x:v>
      </x:c>
      <x:c r="M160" s="267" t="n">
        <x:f>I160*TOMATO_HOURS*WEEKS*(1+TOMATO_DIM)^I160+J160*CARROT_HOURS*WEEKS*(1+CARROT_DIM)^J160+K160*MESCLUN_HOURS*WEEKS*(1+MESCLUN_DIM)^K160</x:f>
        <x:v>1323.5894050141699</x:v>
      </x:c>
      <x:c r="N160" s="267" t="n">
        <x:f>MAX(M160-FARMER_HOURS,0)/TEMP_HOURS_PER_WORKER</x:f>
        <x:v>0.41915930903761794</x:v>
      </x:c>
      <x:c r="O160" s="268" t="n">
        <x:f>I160*TOMATO_PRICE+J160*CARROT_PRICE+K160*MESCLUN_PRICE</x:f>
        <x:v>62982</x:v>
      </x:c>
      <x:c r="P160" s="268" t="n">
        <x:f>I160*TOMATO_FERTILIZER+J160*CARROT_FERTILIZER+K160*MESCLUN_FERTILIZER</x:f>
        <x:v>19800</x:v>
      </x:c>
      <x:c r="Q160" s="268" t="n">
        <x:f>MIN(M160,FARMER_HOURS)*FARMER_RATE+MAX(M160-FARMER_HOURS,0)*TEMP_RATE</x:f>
        <x:v>35478.98272594045</x:v>
      </x:c>
      <x:c r="R160" s="268" t="n">
        <x:f>O160-P160-Q160-FIXED_COST</x:f>
        <x:v>-12296.982725940448</x:v>
      </x:c>
      <x:c r="S160" s="139" t="str">
        <x:f>IF(AND(L160&lt;=TOTAL_BED_CAP,N160&lt;=TEMP_WORKER_CAP),"YES","NO")</x:f>
        <x:v>YES</x:v>
      </x:c>
      <x:c r="T160" s="139" t="n">
        <x:f>IF(S160="YES",R160,-1E+99)</x:f>
        <x:v>-12296.982725940448</x:v>
      </x:c>
    </x:row>
    <x:row r="161">
      <x:c r="A161" s="139"/>
      <x:c r="B161" s="139"/>
      <x:c r="C161" s="139"/>
      <x:c r="D161" s="139"/>
      <x:c r="E161" s="139"/>
      <x:c r="F161" s="139"/>
      <x:c r="G161" s="139"/>
      <x:c r="H161" s="139"/>
      <x:c r="I161" s="266" t="n">
        <x:f>INT((ROW()-ROW($I$46))/((CARROT_CAP+1)*(MESCLUN_CAP+1)))</x:f>
        <x:v>0</x:v>
      </x:c>
      <x:c r="J161" s="266" t="n">
        <x:f>MOD(INT((ROW()-ROW($I$46))/(MESCLUN_CAP+1)),CARROT_CAP+1)</x:f>
        <x:v>3</x:v>
      </x:c>
      <x:c r="K161" s="266" t="n">
        <x:f>MOD(ROW()-ROW($I$46),MESCLUN_CAP+1)</x:f>
        <x:v>22</x:v>
      </x:c>
      <x:c r="L161" s="266" t="n">
        <x:f>SUM(I161:K161)</x:f>
        <x:v>25</x:v>
      </x:c>
      <x:c r="M161" s="267" t="n">
        <x:f>I161*TOMATO_HOURS*WEEKS*(1+TOMATO_DIM)^I161+J161*CARROT_HOURS*WEEKS*(1+CARROT_DIM)^J161+K161*MESCLUN_HOURS*WEEKS*(1+MESCLUN_DIM)^K161</x:f>
        <x:v>1398.065752260566</x:v>
      </x:c>
      <x:c r="N161" s="267" t="n">
        <x:f>MAX(M161-FARMER_HOURS,0)/TEMP_HOURS_PER_WORKER</x:f>
        <x:v>0.47087899462539295</x:v>
      </x:c>
      <x:c r="O161" s="268" t="n">
        <x:f>I161*TOMATO_PRICE+J161*CARROT_PRICE+K161*MESCLUN_PRICE</x:f>
        <x:v>65682</x:v>
      </x:c>
      <x:c r="P161" s="268" t="n">
        <x:f>I161*TOMATO_FERTILIZER+J161*CARROT_FERTILIZER+K161*MESCLUN_FERTILIZER</x:f>
        <x:v>20680</x:v>
      </x:c>
      <x:c r="Q161" s="268" t="n">
        <x:f>MIN(M161,FARMER_HOURS)*FARMER_RATE+MAX(M161-FARMER_HOURS,0)*TEMP_RATE</x:f>
        <x:v>36771.974865634824</x:v>
      </x:c>
      <x:c r="R161" s="268" t="n">
        <x:f>O161-P161-Q161-FIXED_COST</x:f>
        <x:v>-11769.974865634824</x:v>
      </x:c>
      <x:c r="S161" s="139" t="str">
        <x:f>IF(AND(L161&lt;=TOTAL_BED_CAP,N161&lt;=TEMP_WORKER_CAP),"YES","NO")</x:f>
        <x:v>YES</x:v>
      </x:c>
      <x:c r="T161" s="139" t="n">
        <x:f>IF(S161="YES",R161,-1E+99)</x:f>
        <x:v>-11769.974865634824</x:v>
      </x:c>
    </x:row>
    <x:row r="162">
      <x:c r="A162" s="139"/>
      <x:c r="B162" s="139"/>
      <x:c r="C162" s="139"/>
      <x:c r="D162" s="139"/>
      <x:c r="E162" s="139"/>
      <x:c r="F162" s="139"/>
      <x:c r="G162" s="139"/>
      <x:c r="H162" s="139"/>
      <x:c r="I162" s="266" t="n">
        <x:f>INT((ROW()-ROW($I$46))/((CARROT_CAP+1)*(MESCLUN_CAP+1)))</x:f>
        <x:v>0</x:v>
      </x:c>
      <x:c r="J162" s="266" t="n">
        <x:f>MOD(INT((ROW()-ROW($I$46))/(MESCLUN_CAP+1)),CARROT_CAP+1)</x:f>
        <x:v>3</x:v>
      </x:c>
      <x:c r="K162" s="266" t="n">
        <x:f>MOD(ROW()-ROW($I$46),MESCLUN_CAP+1)</x:f>
        <x:v>23</x:v>
      </x:c>
      <x:c r="L162" s="266" t="n">
        <x:f>SUM(I162:K162)</x:f>
        <x:v>26</x:v>
      </x:c>
      <x:c r="M162" s="267" t="n">
        <x:f>I162*TOMATO_HOURS*WEEKS*(1+TOMATO_DIM)^I162+J162*CARROT_HOURS*WEEKS*(1+CARROT_DIM)^J162+K162*MESCLUN_HOURS*WEEKS*(1+MESCLUN_DIM)^K162</x:f>
        <x:v>1474.2123411180023</x:v>
      </x:c>
      <x:c r="N162" s="267" t="n">
        <x:f>MAX(M162-FARMER_HOURS,0)/TEMP_HOURS_PER_WORKER</x:f>
        <x:v>0.5237585702208349</x:v>
      </x:c>
      <x:c r="O162" s="268" t="n">
        <x:f>I162*TOMATO_PRICE+J162*CARROT_PRICE+K162*MESCLUN_PRICE</x:f>
        <x:v>68382</x:v>
      </x:c>
      <x:c r="P162" s="268" t="n">
        <x:f>I162*TOMATO_FERTILIZER+J162*CARROT_FERTILIZER+K162*MESCLUN_FERTILIZER</x:f>
        <x:v>21560</x:v>
      </x:c>
      <x:c r="Q162" s="268" t="n">
        <x:f>MIN(M162,FARMER_HOURS)*FARMER_RATE+MAX(M162-FARMER_HOURS,0)*TEMP_RATE</x:f>
        <x:v>38093.96425552087</x:v>
      </x:c>
      <x:c r="R162" s="268" t="n">
        <x:f>O162-P162-Q162-FIXED_COST</x:f>
        <x:v>-11271.96425552087</x:v>
      </x:c>
      <x:c r="S162" s="139" t="str">
        <x:f>IF(AND(L162&lt;=TOTAL_BED_CAP,N162&lt;=TEMP_WORKER_CAP),"YES","NO")</x:f>
        <x:v>YES</x:v>
      </x:c>
      <x:c r="T162" s="139" t="n">
        <x:f>IF(S162="YES",R162,-1E+99)</x:f>
        <x:v>-11271.96425552087</x:v>
      </x:c>
    </x:row>
    <x:row r="163">
      <x:c r="A163" s="139"/>
      <x:c r="B163" s="139"/>
      <x:c r="C163" s="139"/>
      <x:c r="D163" s="139"/>
      <x:c r="E163" s="139"/>
      <x:c r="F163" s="139"/>
      <x:c r="G163" s="139"/>
      <x:c r="H163" s="139"/>
      <x:c r="I163" s="266" t="n">
        <x:f>INT((ROW()-ROW($I$46))/((CARROT_CAP+1)*(MESCLUN_CAP+1)))</x:f>
        <x:v>0</x:v>
      </x:c>
      <x:c r="J163" s="266" t="n">
        <x:f>MOD(INT((ROW()-ROW($I$46))/(MESCLUN_CAP+1)),CARROT_CAP+1)</x:f>
        <x:v>3</x:v>
      </x:c>
      <x:c r="K163" s="266" t="n">
        <x:f>MOD(ROW()-ROW($I$46),MESCLUN_CAP+1)</x:f>
        <x:v>24</x:v>
      </x:c>
      <x:c r="L163" s="266" t="n">
        <x:f>SUM(I163:K163)</x:f>
        <x:v>27</x:v>
      </x:c>
      <x:c r="M163" s="267" t="n">
        <x:f>I163*TOMATO_HOURS*WEEKS*(1+TOMATO_DIM)^I163+J163*CARROT_HOURS*WEEKS*(1+CARROT_DIM)^J163+K163*MESCLUN_HOURS*WEEKS*(1+MESCLUN_DIM)^K163</x:f>
        <x:v>1552.059290697498</x:v>
      </x:c>
      <x:c r="N163" s="267" t="n">
        <x:f>MAX(M163-FARMER_HOURS,0)/TEMP_HOURS_PER_WORKER</x:f>
        <x:v>0.5778189518732625</x:v>
      </x:c>
      <x:c r="O163" s="268" t="n">
        <x:f>I163*TOMATO_PRICE+J163*CARROT_PRICE+K163*MESCLUN_PRICE</x:f>
        <x:v>71082</x:v>
      </x:c>
      <x:c r="P163" s="268" t="n">
        <x:f>I163*TOMATO_FERTILIZER+J163*CARROT_FERTILIZER+K163*MESCLUN_FERTILIZER</x:f>
        <x:v>22440</x:v>
      </x:c>
      <x:c r="Q163" s="268" t="n">
        <x:f>MIN(M163,FARMER_HOURS)*FARMER_RATE+MAX(M163-FARMER_HOURS,0)*TEMP_RATE</x:f>
        <x:v>39445.47379683156</x:v>
      </x:c>
      <x:c r="R163" s="268" t="n">
        <x:f>O163-P163-Q163-FIXED_COST</x:f>
        <x:v>-10803.47379683156</x:v>
      </x:c>
      <x:c r="S163" s="139" t="str">
        <x:f>IF(AND(L163&lt;=TOTAL_BED_CAP,N163&lt;=TEMP_WORKER_CAP),"YES","NO")</x:f>
        <x:v>YES</x:v>
      </x:c>
      <x:c r="T163" s="139" t="n">
        <x:f>IF(S163="YES",R163,-1E+99)</x:f>
        <x:v>-10803.47379683156</x:v>
      </x:c>
    </x:row>
    <x:row r="164">
      <x:c r="A164" s="139"/>
      <x:c r="B164" s="139"/>
      <x:c r="C164" s="139"/>
      <x:c r="D164" s="139"/>
      <x:c r="E164" s="139"/>
      <x:c r="F164" s="139"/>
      <x:c r="G164" s="139"/>
      <x:c r="H164" s="139"/>
      <x:c r="I164" s="266" t="n">
        <x:f>INT((ROW()-ROW($I$46))/((CARROT_CAP+1)*(MESCLUN_CAP+1)))</x:f>
        <x:v>0</x:v>
      </x:c>
      <x:c r="J164" s="266" t="n">
        <x:f>MOD(INT((ROW()-ROW($I$46))/(MESCLUN_CAP+1)),CARROT_CAP+1)</x:f>
        <x:v>3</x:v>
      </x:c>
      <x:c r="K164" s="266" t="n">
        <x:f>MOD(ROW()-ROW($I$46),MESCLUN_CAP+1)</x:f>
        <x:v>25</x:v>
      </x:c>
      <x:c r="L164" s="266" t="n">
        <x:f>SUM(I164:K164)</x:f>
        <x:v>28</x:v>
      </x:c>
      <x:c r="M164" s="267" t="n">
        <x:f>I164*TOMATO_HOURS*WEEKS*(1+TOMATO_DIM)^I164+J164*CARROT_HOURS*WEEKS*(1+CARROT_DIM)^J164+K164*MESCLUN_HOURS*WEEKS*(1+MESCLUN_DIM)^K164</x:f>
        <x:v>1631.6372121125955</x:v>
      </x:c>
      <x:c r="N164" s="267" t="n">
        <x:f>MAX(M164-FARMER_HOURS,0)/TEMP_HOURS_PER_WORKER</x:f>
        <x:v>0.6330813973004136</x:v>
      </x:c>
      <x:c r="O164" s="268" t="n">
        <x:f>I164*TOMATO_PRICE+J164*CARROT_PRICE+K164*MESCLUN_PRICE</x:f>
        <x:v>73782</x:v>
      </x:c>
      <x:c r="P164" s="268" t="n">
        <x:f>I164*TOMATO_FERTILIZER+J164*CARROT_FERTILIZER+K164*MESCLUN_FERTILIZER</x:f>
        <x:v>23320</x:v>
      </x:c>
      <x:c r="Q164" s="268" t="n">
        <x:f>MIN(M164,FARMER_HOURS)*FARMER_RATE+MAX(M164-FARMER_HOURS,0)*TEMP_RATE</x:f>
        <x:v>40827.03493251034</x:v>
      </x:c>
      <x:c r="R164" s="268" t="n">
        <x:f>O164-P164-Q164-FIXED_COST</x:f>
        <x:v>-10365.034932510338</x:v>
      </x:c>
      <x:c r="S164" s="139" t="str">
        <x:f>IF(AND(L164&lt;=TOTAL_BED_CAP,N164&lt;=TEMP_WORKER_CAP),"YES","NO")</x:f>
        <x:v>YES</x:v>
      </x:c>
      <x:c r="T164" s="139" t="n">
        <x:f>IF(S164="YES",R164,-1E+99)</x:f>
        <x:v>-10365.034932510338</x:v>
      </x:c>
    </x:row>
    <x:row r="165">
      <x:c r="A165" s="139"/>
      <x:c r="B165" s="139"/>
      <x:c r="C165" s="139"/>
      <x:c r="D165" s="139"/>
      <x:c r="E165" s="139"/>
      <x:c r="F165" s="139"/>
      <x:c r="G165" s="139"/>
      <x:c r="H165" s="139"/>
      <x:c r="I165" s="266" t="n">
        <x:f>INT((ROW()-ROW($I$46))/((CARROT_CAP+1)*(MESCLUN_CAP+1)))</x:f>
        <x:v>0</x:v>
      </x:c>
      <x:c r="J165" s="266" t="n">
        <x:f>MOD(INT((ROW()-ROW($I$46))/(MESCLUN_CAP+1)),CARROT_CAP+1)</x:f>
        <x:v>3</x:v>
      </x:c>
      <x:c r="K165" s="266" t="n">
        <x:f>MOD(ROW()-ROW($I$46),MESCLUN_CAP+1)</x:f>
        <x:v>26</x:v>
      </x:c>
      <x:c r="L165" s="266" t="n">
        <x:f>SUM(I165:K165)</x:f>
        <x:v>29</x:v>
      </x:c>
      <x:c r="M165" s="267" t="n">
        <x:f>I165*TOMATO_HOURS*WEEKS*(1+TOMATO_DIM)^I165+J165*CARROT_HOURS*WEEKS*(1+CARROT_DIM)^J165+K165*MESCLUN_HOURS*WEEKS*(1+MESCLUN_DIM)^K165</x:f>
        <x:v>1712.9772160733128</x:v>
      </x:c>
      <x:c r="N165" s="267" t="n">
        <x:f>MAX(M165-FARMER_HOURS,0)/TEMP_HOURS_PER_WORKER</x:f>
        <x:v>0.6895675111620228</x:v>
      </x:c>
      <x:c r="O165" s="268" t="n">
        <x:f>I165*TOMATO_PRICE+J165*CARROT_PRICE+K165*MESCLUN_PRICE</x:f>
        <x:v>76482</x:v>
      </x:c>
      <x:c r="P165" s="268" t="n">
        <x:f>I165*TOMATO_FERTILIZER+J165*CARROT_FERTILIZER+K165*MESCLUN_FERTILIZER</x:f>
        <x:v>24200</x:v>
      </x:c>
      <x:c r="Q165" s="268" t="n">
        <x:f>MIN(M165,FARMER_HOURS)*FARMER_RATE+MAX(M165-FARMER_HOURS,0)*TEMP_RATE</x:f>
        <x:v>42239.18777905057</x:v>
      </x:c>
      <x:c r="R165" s="268" t="n">
        <x:f>O165-P165-Q165-FIXED_COST</x:f>
        <x:v>-9957.187779050568</x:v>
      </x:c>
      <x:c r="S165" s="139" t="str">
        <x:f>IF(AND(L165&lt;=TOTAL_BED_CAP,N165&lt;=TEMP_WORKER_CAP),"YES","NO")</x:f>
        <x:v>YES</x:v>
      </x:c>
      <x:c r="T165" s="139" t="n">
        <x:f>IF(S165="YES",R165,-1E+99)</x:f>
        <x:v>-9957.187779050568</x:v>
      </x:c>
    </x:row>
    <x:row r="166">
      <x:c r="A166" s="139"/>
      <x:c r="B166" s="139"/>
      <x:c r="C166" s="139"/>
      <x:c r="D166" s="139"/>
      <x:c r="E166" s="139"/>
      <x:c r="F166" s="139"/>
      <x:c r="G166" s="139"/>
      <x:c r="H166" s="139"/>
      <x:c r="I166" s="266" t="n">
        <x:f>INT((ROW()-ROW($I$46))/((CARROT_CAP+1)*(MESCLUN_CAP+1)))</x:f>
        <x:v>0</x:v>
      </x:c>
      <x:c r="J166" s="266" t="n">
        <x:f>MOD(INT((ROW()-ROW($I$46))/(MESCLUN_CAP+1)),CARROT_CAP+1)</x:f>
        <x:v>3</x:v>
      </x:c>
      <x:c r="K166" s="266" t="n">
        <x:f>MOD(ROW()-ROW($I$46),MESCLUN_CAP+1)</x:f>
        <x:v>27</x:v>
      </x:c>
      <x:c r="L166" s="266" t="n">
        <x:f>SUM(I166:K166)</x:f>
        <x:v>30</x:v>
      </x:c>
      <x:c r="M166" s="267" t="n">
        <x:f>I166*TOMATO_HOURS*WEEKS*(1+TOMATO_DIM)^I166+J166*CARROT_HOURS*WEEKS*(1+CARROT_DIM)^J166+K166*MESCLUN_HOURS*WEEKS*(1+MESCLUN_DIM)^K166</x:f>
        <x:v>1796.11092059307</x:v>
      </x:c>
      <x:c r="N166" s="267" t="n">
        <x:f>MAX(M166-FARMER_HOURS,0)/TEMP_HOURS_PER_WORKER</x:f>
        <x:v>0.7472992504118542</x:v>
      </x:c>
      <x:c r="O166" s="268" t="n">
        <x:f>I166*TOMATO_PRICE+J166*CARROT_PRICE+K166*MESCLUN_PRICE</x:f>
        <x:v>79182</x:v>
      </x:c>
      <x:c r="P166" s="268" t="n">
        <x:f>I166*TOMATO_FERTILIZER+J166*CARROT_FERTILIZER+K166*MESCLUN_FERTILIZER</x:f>
        <x:v>25080</x:v>
      </x:c>
      <x:c r="Q166" s="268" t="n">
        <x:f>MIN(M166,FARMER_HOURS)*FARMER_RATE+MAX(M166-FARMER_HOURS,0)*TEMP_RATE</x:f>
        <x:v>43682.48126029635</x:v>
      </x:c>
      <x:c r="R166" s="268" t="n">
        <x:f>O166-P166-Q166-FIXED_COST</x:f>
        <x:v>-9580.48126029635</x:v>
      </x:c>
      <x:c r="S166" s="139" t="str">
        <x:f>IF(AND(L166&lt;=TOTAL_BED_CAP,N166&lt;=TEMP_WORKER_CAP),"YES","NO")</x:f>
        <x:v>YES</x:v>
      </x:c>
      <x:c r="T166" s="139" t="n">
        <x:f>IF(S166="YES",R166,-1E+99)</x:f>
        <x:v>-9580.48126029635</x:v>
      </x:c>
    </x:row>
    <x:row r="167">
      <x:c r="A167" s="139"/>
      <x:c r="B167" s="139"/>
      <x:c r="C167" s="139"/>
      <x:c r="D167" s="139"/>
      <x:c r="E167" s="139"/>
      <x:c r="F167" s="139"/>
      <x:c r="G167" s="139"/>
      <x:c r="H167" s="139"/>
      <x:c r="I167" s="266" t="n">
        <x:f>INT((ROW()-ROW($I$46))/((CARROT_CAP+1)*(MESCLUN_CAP+1)))</x:f>
        <x:v>0</x:v>
      </x:c>
      <x:c r="J167" s="266" t="n">
        <x:f>MOD(INT((ROW()-ROW($I$46))/(MESCLUN_CAP+1)),CARROT_CAP+1)</x:f>
        <x:v>3</x:v>
      </x:c>
      <x:c r="K167" s="266" t="n">
        <x:f>MOD(ROW()-ROW($I$46),MESCLUN_CAP+1)</x:f>
        <x:v>28</x:v>
      </x:c>
      <x:c r="L167" s="266" t="n">
        <x:f>SUM(I167:K167)</x:f>
        <x:v>31</x:v>
      </x:c>
      <x:c r="M167" s="267" t="n">
        <x:f>I167*TOMATO_HOURS*WEEKS*(1+TOMATO_DIM)^I167+J167*CARROT_HOURS*WEEKS*(1+CARROT_DIM)^J167+K167*MESCLUN_HOURS*WEEKS*(1+MESCLUN_DIM)^K167</x:f>
        <x:v>1881.0704588102233</x:v>
      </x:c>
      <x:c r="N167" s="267" t="n">
        <x:f>MAX(M167-FARMER_HOURS,0)/TEMP_HOURS_PER_WORKER</x:f>
        <x:v>0.8062989297293217</x:v>
      </x:c>
      <x:c r="O167" s="268" t="n">
        <x:f>I167*TOMATO_PRICE+J167*CARROT_PRICE+K167*MESCLUN_PRICE</x:f>
        <x:v>81882</x:v>
      </x:c>
      <x:c r="P167" s="268" t="n">
        <x:f>I167*TOMATO_FERTILIZER+J167*CARROT_FERTILIZER+K167*MESCLUN_FERTILIZER</x:f>
        <x:v>25960</x:v>
      </x:c>
      <x:c r="Q167" s="268" t="n">
        <x:f>MIN(M167,FARMER_HOURS)*FARMER_RATE+MAX(M167-FARMER_HOURS,0)*TEMP_RATE</x:f>
        <x:v>45157.47324323304</x:v>
      </x:c>
      <x:c r="R167" s="268" t="n">
        <x:f>O167-P167-Q167-FIXED_COST</x:f>
        <x:v>-9235.473243233042</x:v>
      </x:c>
      <x:c r="S167" s="139" t="str">
        <x:f>IF(AND(L167&lt;=TOTAL_BED_CAP,N167&lt;=TEMP_WORKER_CAP),"YES","NO")</x:f>
        <x:v>YES</x:v>
      </x:c>
      <x:c r="T167" s="139" t="n">
        <x:f>IF(S167="YES",R167,-1E+99)</x:f>
        <x:v>-9235.473243233042</x:v>
      </x:c>
    </x:row>
    <x:row r="168">
      <x:c r="A168" s="139"/>
      <x:c r="B168" s="139"/>
      <x:c r="C168" s="139"/>
      <x:c r="D168" s="139"/>
      <x:c r="E168" s="139"/>
      <x:c r="F168" s="139"/>
      <x:c r="G168" s="139"/>
      <x:c r="H168" s="139"/>
      <x:c r="I168" s="266" t="n">
        <x:f>INT((ROW()-ROW($I$46))/((CARROT_CAP+1)*(MESCLUN_CAP+1)))</x:f>
        <x:v>0</x:v>
      </x:c>
      <x:c r="J168" s="266" t="n">
        <x:f>MOD(INT((ROW()-ROW($I$46))/(MESCLUN_CAP+1)),CARROT_CAP+1)</x:f>
        <x:v>3</x:v>
      </x:c>
      <x:c r="K168" s="266" t="n">
        <x:f>MOD(ROW()-ROW($I$46),MESCLUN_CAP+1)</x:f>
        <x:v>29</x:v>
      </x:c>
      <x:c r="L168" s="266" t="n">
        <x:f>SUM(I168:K168)</x:f>
        <x:v>32</x:v>
      </x:c>
      <x:c r="M168" s="267" t="n">
        <x:f>I168*TOMATO_HOURS*WEEKS*(1+TOMATO_DIM)^I168+J168*CARROT_HOURS*WEEKS*(1+CARROT_DIM)^J168+K168*MESCLUN_HOURS*WEEKS*(1+MESCLUN_DIM)^K168</x:f>
        <x:v>1967.8884869258766</x:v>
      </x:c>
      <x:c r="N168" s="267" t="n">
        <x:f>MAX(M168-FARMER_HOURS,0)/TEMP_HOURS_PER_WORKER</x:f>
        <x:v>0.8665892270318587</x:v>
      </x:c>
      <x:c r="O168" s="268" t="n">
        <x:f>I168*TOMATO_PRICE+J168*CARROT_PRICE+K168*MESCLUN_PRICE</x:f>
        <x:v>84582</x:v>
      </x:c>
      <x:c r="P168" s="268" t="n">
        <x:f>I168*TOMATO_FERTILIZER+J168*CARROT_FERTILIZER+K168*MESCLUN_FERTILIZER</x:f>
        <x:v>26840</x:v>
      </x:c>
      <x:c r="Q168" s="268" t="n">
        <x:f>MIN(M168,FARMER_HOURS)*FARMER_RATE+MAX(M168-FARMER_HOURS,0)*TEMP_RATE</x:f>
        <x:v>46664.73067579647</x:v>
      </x:c>
      <x:c r="R168" s="268" t="n">
        <x:f>O168-P168-Q168-FIXED_COST</x:f>
        <x:v>-8922.730675796469</x:v>
      </x:c>
      <x:c r="S168" s="139" t="str">
        <x:f>IF(AND(L168&lt;=TOTAL_BED_CAP,N168&lt;=TEMP_WORKER_CAP),"YES","NO")</x:f>
        <x:v>YES</x:v>
      </x:c>
      <x:c r="T168" s="139" t="n">
        <x:f>IF(S168="YES",R168,-1E+99)</x:f>
        <x:v>-8922.730675796469</x:v>
      </x:c>
    </x:row>
    <x:row r="169">
      <x:c r="A169" s="139"/>
      <x:c r="B169" s="139"/>
      <x:c r="C169" s="139"/>
      <x:c r="D169" s="139"/>
      <x:c r="E169" s="139"/>
      <x:c r="F169" s="139"/>
      <x:c r="G169" s="139"/>
      <x:c r="H169" s="139"/>
      <x:c r="I169" s="266" t="n">
        <x:f>INT((ROW()-ROW($I$46))/((CARROT_CAP+1)*(MESCLUN_CAP+1)))</x:f>
        <x:v>0</x:v>
      </x:c>
      <x:c r="J169" s="266" t="n">
        <x:f>MOD(INT((ROW()-ROW($I$46))/(MESCLUN_CAP+1)),CARROT_CAP+1)</x:f>
        <x:v>3</x:v>
      </x:c>
      <x:c r="K169" s="266" t="n">
        <x:f>MOD(ROW()-ROW($I$46),MESCLUN_CAP+1)</x:f>
        <x:v>30</x:v>
      </x:c>
      <x:c r="L169" s="266" t="n">
        <x:f>SUM(I169:K169)</x:f>
        <x:v>33</x:v>
      </x:c>
      <x:c r="M169" s="267" t="n">
        <x:f>I169*TOMATO_HOURS*WEEKS*(1+TOMATO_DIM)^I169+J169*CARROT_HOURS*WEEKS*(1+CARROT_DIM)^J169+K169*MESCLUN_HOURS*WEEKS*(1+MESCLUN_DIM)^K169</x:f>
        <x:v>2056.5981922596466</x:v>
      </x:c>
      <x:c r="N169" s="267" t="n">
        <x:f>MAX(M169-FARMER_HOURS,0)/TEMP_HOURS_PER_WORKER</x:f>
        <x:v>0.928193189069199</x:v>
      </x:c>
      <x:c r="O169" s="268" t="n">
        <x:f>I169*TOMATO_PRICE+J169*CARROT_PRICE+K169*MESCLUN_PRICE</x:f>
        <x:v>87282</x:v>
      </x:c>
      <x:c r="P169" s="268" t="n">
        <x:f>I169*TOMATO_FERTILIZER+J169*CARROT_FERTILIZER+K169*MESCLUN_FERTILIZER</x:f>
        <x:v>27720</x:v>
      </x:c>
      <x:c r="Q169" s="268" t="n">
        <x:f>MIN(M169,FARMER_HOURS)*FARMER_RATE+MAX(M169-FARMER_HOURS,0)*TEMP_RATE</x:f>
        <x:v>48204.82972672998</x:v>
      </x:c>
      <x:c r="R169" s="268" t="n">
        <x:f>O169-P169-Q169-FIXED_COST</x:f>
        <x:v>-8642.829726729979</x:v>
      </x:c>
      <x:c r="S169" s="139" t="str">
        <x:f>IF(AND(L169&lt;=TOTAL_BED_CAP,N169&lt;=TEMP_WORKER_CAP),"YES","NO")</x:f>
        <x:v>YES</x:v>
      </x:c>
      <x:c r="T169" s="139" t="n">
        <x:f>IF(S169="YES",R169,-1E+99)</x:f>
        <x:v>-8642.829726729979</x:v>
      </x:c>
    </x:row>
    <x:row r="170">
      <x:c r="A170" s="139"/>
      <x:c r="B170" s="139"/>
      <x:c r="C170" s="139"/>
      <x:c r="D170" s="139"/>
      <x:c r="E170" s="139"/>
      <x:c r="F170" s="139"/>
      <x:c r="G170" s="139"/>
      <x:c r="H170" s="139"/>
      <x:c r="I170" s="266" t="n">
        <x:f>INT((ROW()-ROW($I$46))/((CARROT_CAP+1)*(MESCLUN_CAP+1)))</x:f>
        <x:v>0</x:v>
      </x:c>
      <x:c r="J170" s="266" t="n">
        <x:f>MOD(INT((ROW()-ROW($I$46))/(MESCLUN_CAP+1)),CARROT_CAP+1)</x:f>
        <x:v>4</x:v>
      </x:c>
      <x:c r="K170" s="266" t="n">
        <x:f>MOD(ROW()-ROW($I$46),MESCLUN_CAP+1)</x:f>
        <x:v>0</x:v>
      </x:c>
      <x:c r="L170" s="266" t="n">
        <x:f>SUM(I170:K170)</x:f>
        <x:v>4</x:v>
      </x:c>
      <x:c r="M170" s="267" t="n">
        <x:f>I170*TOMATO_HOURS*WEEKS*(1+TOMATO_DIM)^I170+J170*CARROT_HOURS*WEEKS*(1+CARROT_DIM)^J170+K170*MESCLUN_HOURS*WEEKS*(1+MESCLUN_DIM)^K170</x:f>
        <x:v>132.45754687499993</x:v>
      </x:c>
      <x:c r="N170" s="267" t="n">
        <x:f>MAX(M170-FARMER_HOURS,0)/TEMP_HOURS_PER_WORKER</x:f>
        <x:v>0</x:v>
      </x:c>
      <x:c r="O170" s="268" t="n">
        <x:f>I170*TOMATO_PRICE+J170*CARROT_PRICE+K170*MESCLUN_PRICE</x:f>
        <x:v>8376</x:v>
      </x:c>
      <x:c r="P170" s="268" t="n">
        <x:f>I170*TOMATO_FERTILIZER+J170*CARROT_FERTILIZER+K170*MESCLUN_FERTILIZER</x:f>
        <x:v>1760</x:v>
      </x:c>
      <x:c r="Q170" s="268" t="n">
        <x:f>MIN(M170,FARMER_HOURS)*FARMER_RATE+MAX(M170-FARMER_HOURS,0)*TEMP_RATE</x:f>
        <x:v>4599.220377604164</x:v>
      </x:c>
      <x:c r="R170" s="268" t="n">
        <x:f>O170-P170-Q170-FIXED_COST</x:f>
        <x:v>-17983.220377604164</x:v>
      </x:c>
      <x:c r="S170" s="139" t="str">
        <x:f>IF(AND(L170&lt;=TOTAL_BED_CAP,N170&lt;=TEMP_WORKER_CAP),"YES","NO")</x:f>
        <x:v>YES</x:v>
      </x:c>
      <x:c r="T170" s="139" t="n">
        <x:f>IF(S170="YES",R170,-1E+99)</x:f>
        <x:v>-17983.220377604164</x:v>
      </x:c>
    </x:row>
    <x:row r="171">
      <x:c r="A171" s="139"/>
      <x:c r="B171" s="139"/>
      <x:c r="C171" s="139"/>
      <x:c r="D171" s="139"/>
      <x:c r="E171" s="139"/>
      <x:c r="F171" s="139"/>
      <x:c r="G171" s="139"/>
      <x:c r="H171" s="139"/>
      <x:c r="I171" s="266" t="n">
        <x:f>INT((ROW()-ROW($I$46))/((CARROT_CAP+1)*(MESCLUN_CAP+1)))</x:f>
        <x:v>0</x:v>
      </x:c>
      <x:c r="J171" s="266" t="n">
        <x:f>MOD(INT((ROW()-ROW($I$46))/(MESCLUN_CAP+1)),CARROT_CAP+1)</x:f>
        <x:v>4</x:v>
      </x:c>
      <x:c r="K171" s="266" t="n">
        <x:f>MOD(ROW()-ROW($I$46),MESCLUN_CAP+1)</x:f>
        <x:v>1</x:v>
      </x:c>
      <x:c r="L171" s="266" t="n">
        <x:f>SUM(I171:K171)</x:f>
        <x:v>5</x:v>
      </x:c>
      <x:c r="M171" s="267" t="n">
        <x:f>I171*TOMATO_HOURS*WEEKS*(1+TOMATO_DIM)^I171+J171*CARROT_HOURS*WEEKS*(1+CARROT_DIM)^J171+K171*MESCLUN_HOURS*WEEKS*(1+MESCLUN_DIM)^K171</x:f>
        <x:v>178.02004687499993</x:v>
      </x:c>
      <x:c r="N171" s="267" t="n">
        <x:f>MAX(M171-FARMER_HOURS,0)/TEMP_HOURS_PER_WORKER</x:f>
        <x:v>0</x:v>
      </x:c>
      <x:c r="O171" s="268" t="n">
        <x:f>I171*TOMATO_PRICE+J171*CARROT_PRICE+K171*MESCLUN_PRICE</x:f>
        <x:v>11076</x:v>
      </x:c>
      <x:c r="P171" s="268" t="n">
        <x:f>I171*TOMATO_FERTILIZER+J171*CARROT_FERTILIZER+K171*MESCLUN_FERTILIZER</x:f>
        <x:v>2640</x:v>
      </x:c>
      <x:c r="Q171" s="268" t="n">
        <x:f>MIN(M171,FARMER_HOURS)*FARMER_RATE+MAX(M171-FARMER_HOURS,0)*TEMP_RATE</x:f>
        <x:v>6181.251627604164</x:v>
      </x:c>
      <x:c r="R171" s="268" t="n">
        <x:f>O171-P171-Q171-FIXED_COST</x:f>
        <x:v>-17745.251627604164</x:v>
      </x:c>
      <x:c r="S171" s="139" t="str">
        <x:f>IF(AND(L171&lt;=TOTAL_BED_CAP,N171&lt;=TEMP_WORKER_CAP),"YES","NO")</x:f>
        <x:v>YES</x:v>
      </x:c>
      <x:c r="T171" s="139" t="n">
        <x:f>IF(S171="YES",R171,-1E+99)</x:f>
        <x:v>-17745.251627604164</x:v>
      </x:c>
    </x:row>
    <x:row r="172">
      <x:c r="A172" s="139"/>
      <x:c r="B172" s="139"/>
      <x:c r="C172" s="139"/>
      <x:c r="D172" s="139"/>
      <x:c r="E172" s="139"/>
      <x:c r="F172" s="139"/>
      <x:c r="G172" s="139"/>
      <x:c r="H172" s="139"/>
      <x:c r="I172" s="266" t="n">
        <x:f>INT((ROW()-ROW($I$46))/((CARROT_CAP+1)*(MESCLUN_CAP+1)))</x:f>
        <x:v>0</x:v>
      </x:c>
      <x:c r="J172" s="266" t="n">
        <x:f>MOD(INT((ROW()-ROW($I$46))/(MESCLUN_CAP+1)),CARROT_CAP+1)</x:f>
        <x:v>4</x:v>
      </x:c>
      <x:c r="K172" s="266" t="n">
        <x:f>MOD(ROW()-ROW($I$46),MESCLUN_CAP+1)</x:f>
        <x:v>2</x:v>
      </x:c>
      <x:c r="L172" s="266" t="n">
        <x:f>SUM(I172:K172)</x:f>
        <x:v>6</x:v>
      </x:c>
      <x:c r="M172" s="267" t="n">
        <x:f>I172*TOMATO_HOURS*WEEKS*(1+TOMATO_DIM)^I172+J172*CARROT_HOURS*WEEKS*(1+CARROT_DIM)^J172+K172*MESCLUN_HOURS*WEEKS*(1+MESCLUN_DIM)^K172</x:f>
        <x:v>224.72160937499993</x:v>
      </x:c>
      <x:c r="N172" s="267" t="n">
        <x:f>MAX(M172-FARMER_HOURS,0)/TEMP_HOURS_PER_WORKER</x:f>
        <x:v>0</x:v>
      </x:c>
      <x:c r="O172" s="268" t="n">
        <x:f>I172*TOMATO_PRICE+J172*CARROT_PRICE+K172*MESCLUN_PRICE</x:f>
        <x:v>13776</x:v>
      </x:c>
      <x:c r="P172" s="268" t="n">
        <x:f>I172*TOMATO_FERTILIZER+J172*CARROT_FERTILIZER+K172*MESCLUN_FERTILIZER</x:f>
        <x:v>3520</x:v>
      </x:c>
      <x:c r="Q172" s="268" t="n">
        <x:f>MIN(M172,FARMER_HOURS)*FARMER_RATE+MAX(M172-FARMER_HOURS,0)*TEMP_RATE</x:f>
        <x:v>7802.833658854164</x:v>
      </x:c>
      <x:c r="R172" s="268" t="n">
        <x:f>O172-P172-Q172-FIXED_COST</x:f>
        <x:v>-17546.833658854164</x:v>
      </x:c>
      <x:c r="S172" s="139" t="str">
        <x:f>IF(AND(L172&lt;=TOTAL_BED_CAP,N172&lt;=TEMP_WORKER_CAP),"YES","NO")</x:f>
        <x:v>YES</x:v>
      </x:c>
      <x:c r="T172" s="139" t="n">
        <x:f>IF(S172="YES",R172,-1E+99)</x:f>
        <x:v>-17546.833658854164</x:v>
      </x:c>
    </x:row>
    <x:row r="173">
      <x:c r="A173" s="139"/>
      <x:c r="B173" s="139"/>
      <x:c r="C173" s="139"/>
      <x:c r="D173" s="139"/>
      <x:c r="E173" s="139"/>
      <x:c r="F173" s="139"/>
      <x:c r="G173" s="139"/>
      <x:c r="H173" s="139"/>
      <x:c r="I173" s="266" t="n">
        <x:f>INT((ROW()-ROW($I$46))/((CARROT_CAP+1)*(MESCLUN_CAP+1)))</x:f>
        <x:v>0</x:v>
      </x:c>
      <x:c r="J173" s="266" t="n">
        <x:f>MOD(INT((ROW()-ROW($I$46))/(MESCLUN_CAP+1)),CARROT_CAP+1)</x:f>
        <x:v>4</x:v>
      </x:c>
      <x:c r="K173" s="266" t="n">
        <x:f>MOD(ROW()-ROW($I$46),MESCLUN_CAP+1)</x:f>
        <x:v>3</x:v>
      </x:c>
      <x:c r="L173" s="266" t="n">
        <x:f>SUM(I173:K173)</x:f>
        <x:v>7</x:v>
      </x:c>
      <x:c r="M173" s="267" t="n">
        <x:f>I173*TOMATO_HOURS*WEEKS*(1+TOMATO_DIM)^I173+J173*CARROT_HOURS*WEEKS*(1+CARROT_DIM)^J173+K173*MESCLUN_HOURS*WEEKS*(1+MESCLUN_DIM)^K173</x:f>
        <x:v>272.5835917968749</x:v>
      </x:c>
      <x:c r="N173" s="267" t="n">
        <x:f>MAX(M173-FARMER_HOURS,0)/TEMP_HOURS_PER_WORKER</x:f>
        <x:v>0</x:v>
      </x:c>
      <x:c r="O173" s="268" t="n">
        <x:f>I173*TOMATO_PRICE+J173*CARROT_PRICE+K173*MESCLUN_PRICE</x:f>
        <x:v>16476</x:v>
      </x:c>
      <x:c r="P173" s="268" t="n">
        <x:f>I173*TOMATO_FERTILIZER+J173*CARROT_FERTILIZER+K173*MESCLUN_FERTILIZER</x:f>
        <x:v>4400</x:v>
      </x:c>
      <x:c r="Q173" s="268" t="n">
        <x:f>MIN(M173,FARMER_HOURS)*FARMER_RATE+MAX(M173-FARMER_HOURS,0)*TEMP_RATE</x:f>
        <x:v>9464.7080485026</x:v>
      </x:c>
      <x:c r="R173" s="268" t="n">
        <x:f>O173-P173-Q173-FIXED_COST</x:f>
        <x:v>-17388.7080485026</x:v>
      </x:c>
      <x:c r="S173" s="139" t="str">
        <x:f>IF(AND(L173&lt;=TOTAL_BED_CAP,N173&lt;=TEMP_WORKER_CAP),"YES","NO")</x:f>
        <x:v>YES</x:v>
      </x:c>
      <x:c r="T173" s="139" t="n">
        <x:f>IF(S173="YES",R173,-1E+99)</x:f>
        <x:v>-17388.7080485026</x:v>
      </x:c>
    </x:row>
    <x:row r="174">
      <x:c r="A174" s="139"/>
      <x:c r="B174" s="139"/>
      <x:c r="C174" s="139"/>
      <x:c r="D174" s="139"/>
      <x:c r="E174" s="139"/>
      <x:c r="F174" s="139"/>
      <x:c r="G174" s="139"/>
      <x:c r="H174" s="139"/>
      <x:c r="I174" s="266" t="n">
        <x:f>INT((ROW()-ROW($I$46))/((CARROT_CAP+1)*(MESCLUN_CAP+1)))</x:f>
        <x:v>0</x:v>
      </x:c>
      <x:c r="J174" s="266" t="n">
        <x:f>MOD(INT((ROW()-ROW($I$46))/(MESCLUN_CAP+1)),CARROT_CAP+1)</x:f>
        <x:v>4</x:v>
      </x:c>
      <x:c r="K174" s="266" t="n">
        <x:f>MOD(ROW()-ROW($I$46),MESCLUN_CAP+1)</x:f>
        <x:v>4</x:v>
      </x:c>
      <x:c r="L174" s="266" t="n">
        <x:f>SUM(I174:K174)</x:f>
        <x:v>8</x:v>
      </x:c>
      <x:c r="M174" s="267" t="n">
        <x:f>I174*TOMATO_HOURS*WEEKS*(1+TOMATO_DIM)^I174+J174*CARROT_HOURS*WEEKS*(1+CARROT_DIM)^J174+K174*MESCLUN_HOURS*WEEKS*(1+MESCLUN_DIM)^K174</x:f>
        <x:v>321.6277075195311</x:v>
      </x:c>
      <x:c r="N174" s="267" t="n">
        <x:f>MAX(M174-FARMER_HOURS,0)/TEMP_HOURS_PER_WORKER</x:f>
        <x:v>0</x:v>
      </x:c>
      <x:c r="O174" s="268" t="n">
        <x:f>I174*TOMATO_PRICE+J174*CARROT_PRICE+K174*MESCLUN_PRICE</x:f>
        <x:v>19176</x:v>
      </x:c>
      <x:c r="P174" s="268" t="n">
        <x:f>I174*TOMATO_FERTILIZER+J174*CARROT_FERTILIZER+K174*MESCLUN_FERTILIZER</x:f>
        <x:v>5280</x:v>
      </x:c>
      <x:c r="Q174" s="268" t="n">
        <x:f>MIN(M174,FARMER_HOURS)*FARMER_RATE+MAX(M174-FARMER_HOURS,0)*TEMP_RATE</x:f>
        <x:v>11167.628733317051</x:v>
      </x:c>
      <x:c r="R174" s="268" t="n">
        <x:f>O174-P174-Q174-FIXED_COST</x:f>
        <x:v>-17271.62873331705</x:v>
      </x:c>
      <x:c r="S174" s="139" t="str">
        <x:f>IF(AND(L174&lt;=TOTAL_BED_CAP,N174&lt;=TEMP_WORKER_CAP),"YES","NO")</x:f>
        <x:v>YES</x:v>
      </x:c>
      <x:c r="T174" s="139" t="n">
        <x:f>IF(S174="YES",R174,-1E+99)</x:f>
        <x:v>-17271.62873331705</x:v>
      </x:c>
    </x:row>
    <x:row r="175">
      <x:c r="A175" s="139"/>
      <x:c r="B175" s="139"/>
      <x:c r="C175" s="139"/>
      <x:c r="D175" s="139"/>
      <x:c r="E175" s="139"/>
      <x:c r="F175" s="139"/>
      <x:c r="G175" s="139"/>
      <x:c r="H175" s="139"/>
      <x:c r="I175" s="266" t="n">
        <x:f>INT((ROW()-ROW($I$46))/((CARROT_CAP+1)*(MESCLUN_CAP+1)))</x:f>
        <x:v>0</x:v>
      </x:c>
      <x:c r="J175" s="266" t="n">
        <x:f>MOD(INT((ROW()-ROW($I$46))/(MESCLUN_CAP+1)),CARROT_CAP+1)</x:f>
        <x:v>4</x:v>
      </x:c>
      <x:c r="K175" s="266" t="n">
        <x:f>MOD(ROW()-ROW($I$46),MESCLUN_CAP+1)</x:f>
        <x:v>5</x:v>
      </x:c>
      <x:c r="L175" s="266" t="n">
        <x:f>SUM(I175:K175)</x:f>
        <x:v>9</x:v>
      </x:c>
      <x:c r="M175" s="267" t="n">
        <x:f>I175*TOMATO_HOURS*WEEKS*(1+TOMATO_DIM)^I175+J175*CARROT_HOURS*WEEKS*(1+CARROT_DIM)^J175+K175*MESCLUN_HOURS*WEEKS*(1+MESCLUN_DIM)^K175</x:f>
        <x:v>371.8760314407348</x:v>
      </x:c>
      <x:c r="N175" s="267" t="n">
        <x:f>MAX(M175-FARMER_HOURS,0)/TEMP_HOURS_PER_WORKER</x:f>
        <x:v>0</x:v>
      </x:c>
      <x:c r="O175" s="268" t="n">
        <x:f>I175*TOMATO_PRICE+J175*CARROT_PRICE+K175*MESCLUN_PRICE</x:f>
        <x:v>21876</x:v>
      </x:c>
      <x:c r="P175" s="268" t="n">
        <x:f>I175*TOMATO_FERTILIZER+J175*CARROT_FERTILIZER+K175*MESCLUN_FERTILIZER</x:f>
        <x:v>6160</x:v>
      </x:c>
      <x:c r="Q175" s="268" t="n">
        <x:f>MIN(M175,FARMER_HOURS)*FARMER_RATE+MAX(M175-FARMER_HOURS,0)*TEMP_RATE</x:f>
        <x:v>12912.362202803291</x:v>
      </x:c>
      <x:c r="R175" s="268" t="n">
        <x:f>O175-P175-Q175-FIXED_COST</x:f>
        <x:v>-17196.36220280329</x:v>
      </x:c>
      <x:c r="S175" s="139" t="str">
        <x:f>IF(AND(L175&lt;=TOTAL_BED_CAP,N175&lt;=TEMP_WORKER_CAP),"YES","NO")</x:f>
        <x:v>YES</x:v>
      </x:c>
      <x:c r="T175" s="139" t="n">
        <x:f>IF(S175="YES",R175,-1E+99)</x:f>
        <x:v>-17196.36220280329</x:v>
      </x:c>
    </x:row>
    <x:row r="176">
      <x:c r="A176" s="139"/>
      <x:c r="B176" s="139"/>
      <x:c r="C176" s="139"/>
      <x:c r="D176" s="139"/>
      <x:c r="E176" s="139"/>
      <x:c r="F176" s="139"/>
      <x:c r="G176" s="139"/>
      <x:c r="H176" s="139"/>
      <x:c r="I176" s="266" t="n">
        <x:f>INT((ROW()-ROW($I$46))/((CARROT_CAP+1)*(MESCLUN_CAP+1)))</x:f>
        <x:v>0</x:v>
      </x:c>
      <x:c r="J176" s="266" t="n">
        <x:f>MOD(INT((ROW()-ROW($I$46))/(MESCLUN_CAP+1)),CARROT_CAP+1)</x:f>
        <x:v>4</x:v>
      </x:c>
      <x:c r="K176" s="266" t="n">
        <x:f>MOD(ROW()-ROW($I$46),MESCLUN_CAP+1)</x:f>
        <x:v>6</x:v>
      </x:c>
      <x:c r="L176" s="266" t="n">
        <x:f>SUM(I176:K176)</x:f>
        <x:v>10</x:v>
      </x:c>
      <x:c r="M176" s="267" t="n">
        <x:f>I176*TOMATO_HOURS*WEEKS*(1+TOMATO_DIM)^I176+J176*CARROT_HOURS*WEEKS*(1+CARROT_DIM)^J176+K176*MESCLUN_HOURS*WEEKS*(1+MESCLUN_DIM)^K176</x:f>
        <x:v>423.35100562236767</x:v>
      </x:c>
      <x:c r="N176" s="267" t="n">
        <x:f>MAX(M176-FARMER_HOURS,0)/TEMP_HOURS_PER_WORKER</x:f>
        <x:v>0</x:v>
      </x:c>
      <x:c r="O176" s="268" t="n">
        <x:f>I176*TOMATO_PRICE+J176*CARROT_PRICE+K176*MESCLUN_PRICE</x:f>
        <x:v>24576</x:v>
      </x:c>
      <x:c r="P176" s="268" t="n">
        <x:f>I176*TOMATO_FERTILIZER+J176*CARROT_FERTILIZER+K176*MESCLUN_FERTILIZER</x:f>
        <x:v>7040</x:v>
      </x:c>
      <x:c r="Q176" s="268" t="n">
        <x:f>MIN(M176,FARMER_HOURS)*FARMER_RATE+MAX(M176-FARMER_HOURS,0)*TEMP_RATE</x:f>
        <x:v>14699.687695221099</x:v>
      </x:c>
      <x:c r="R176" s="268" t="n">
        <x:f>O176-P176-Q176-FIXED_COST</x:f>
        <x:v>-17163.6876952211</x:v>
      </x:c>
      <x:c r="S176" s="139" t="str">
        <x:f>IF(AND(L176&lt;=TOTAL_BED_CAP,N176&lt;=TEMP_WORKER_CAP),"YES","NO")</x:f>
        <x:v>YES</x:v>
      </x:c>
      <x:c r="T176" s="139" t="n">
        <x:f>IF(S176="YES",R176,-1E+99)</x:f>
        <x:v>-17163.6876952211</x:v>
      </x:c>
    </x:row>
    <x:row r="177">
      <x:c r="A177" s="139"/>
      <x:c r="B177" s="139"/>
      <x:c r="C177" s="139"/>
      <x:c r="D177" s="139"/>
      <x:c r="E177" s="139"/>
      <x:c r="F177" s="139"/>
      <x:c r="G177" s="139"/>
      <x:c r="H177" s="139"/>
      <x:c r="I177" s="266" t="n">
        <x:f>INT((ROW()-ROW($I$46))/((CARROT_CAP+1)*(MESCLUN_CAP+1)))</x:f>
        <x:v>0</x:v>
      </x:c>
      <x:c r="J177" s="266" t="n">
        <x:f>MOD(INT((ROW()-ROW($I$46))/(MESCLUN_CAP+1)),CARROT_CAP+1)</x:f>
        <x:v>4</x:v>
      </x:c>
      <x:c r="K177" s="266" t="n">
        <x:f>MOD(ROW()-ROW($I$46),MESCLUN_CAP+1)</x:f>
        <x:v>7</x:v>
      </x:c>
      <x:c r="L177" s="266" t="n">
        <x:f>SUM(I177:K177)</x:f>
        <x:v>11</x:v>
      </x:c>
      <x:c r="M177" s="267" t="n">
        <x:f>I177*TOMATO_HOURS*WEEKS*(1+TOMATO_DIM)^I177+J177*CARROT_HOURS*WEEKS*(1+CARROT_DIM)^J177+K177*MESCLUN_HOURS*WEEKS*(1+MESCLUN_DIM)^K177</x:f>
        <x:v>476.0754450203281</x:v>
      </x:c>
      <x:c r="N177" s="267" t="n">
        <x:f>MAX(M177-FARMER_HOURS,0)/TEMP_HOURS_PER_WORKER</x:f>
        <x:v>0</x:v>
      </x:c>
      <x:c r="O177" s="268" t="n">
        <x:f>I177*TOMATO_PRICE+J177*CARROT_PRICE+K177*MESCLUN_PRICE</x:f>
        <x:v>27276</x:v>
      </x:c>
      <x:c r="P177" s="268" t="n">
        <x:f>I177*TOMATO_FERTILIZER+J177*CARROT_FERTILIZER+K177*MESCLUN_FERTILIZER</x:f>
        <x:v>7920</x:v>
      </x:c>
      <x:c r="Q177" s="268" t="n">
        <x:f>MIN(M177,FARMER_HOURS)*FARMER_RATE+MAX(M177-FARMER_HOURS,0)*TEMP_RATE</x:f>
        <x:v>16530.39739653917</x:v>
      </x:c>
      <x:c r="R177" s="268" t="n">
        <x:f>O177-P177-Q177-FIXED_COST</x:f>
        <x:v>-17174.39739653917</x:v>
      </x:c>
      <x:c r="S177" s="139" t="str">
        <x:f>IF(AND(L177&lt;=TOTAL_BED_CAP,N177&lt;=TEMP_WORKER_CAP),"YES","NO")</x:f>
        <x:v>YES</x:v>
      </x:c>
      <x:c r="T177" s="139" t="n">
        <x:f>IF(S177="YES",R177,-1E+99)</x:f>
        <x:v>-17174.39739653917</x:v>
      </x:c>
    </x:row>
    <x:row r="178">
      <x:c r="A178" s="139"/>
      <x:c r="B178" s="139"/>
      <x:c r="C178" s="139"/>
      <x:c r="D178" s="139"/>
      <x:c r="E178" s="139"/>
      <x:c r="F178" s="139"/>
      <x:c r="G178" s="139"/>
      <x:c r="H178" s="139"/>
      <x:c r="I178" s="266" t="n">
        <x:f>INT((ROW()-ROW($I$46))/((CARROT_CAP+1)*(MESCLUN_CAP+1)))</x:f>
        <x:v>0</x:v>
      </x:c>
      <x:c r="J178" s="266" t="n">
        <x:f>MOD(INT((ROW()-ROW($I$46))/(MESCLUN_CAP+1)),CARROT_CAP+1)</x:f>
        <x:v>4</x:v>
      </x:c>
      <x:c r="K178" s="266" t="n">
        <x:f>MOD(ROW()-ROW($I$46),MESCLUN_CAP+1)</x:f>
        <x:v>8</x:v>
      </x:c>
      <x:c r="L178" s="266" t="n">
        <x:f>SUM(I178:K178)</x:f>
        <x:v>12</x:v>
      </x:c>
      <x:c r="M178" s="267" t="n">
        <x:f>I178*TOMATO_HOURS*WEEKS*(1+TOMATO_DIM)^I178+J178*CARROT_HOURS*WEEKS*(1+CARROT_DIM)^J178+K178*MESCLUN_HOURS*WEEKS*(1+MESCLUN_DIM)^K178</x:f>
        <x:v>530.0725433003083</x:v>
      </x:c>
      <x:c r="N178" s="267" t="n">
        <x:f>MAX(M178-FARMER_HOURS,0)/TEMP_HOURS_PER_WORKER</x:f>
        <x:v>0</x:v>
      </x:c>
      <x:c r="O178" s="268" t="n">
        <x:f>I178*TOMATO_PRICE+J178*CARROT_PRICE+K178*MESCLUN_PRICE</x:f>
        <x:v>29976</x:v>
      </x:c>
      <x:c r="P178" s="268" t="n">
        <x:f>I178*TOMATO_FERTILIZER+J178*CARROT_FERTILIZER+K178*MESCLUN_FERTILIZER</x:f>
        <x:v>8800</x:v>
      </x:c>
      <x:c r="Q178" s="268" t="n">
        <x:f>MIN(M178,FARMER_HOURS)*FARMER_RATE+MAX(M178-FARMER_HOURS,0)*TEMP_RATE</x:f>
        <x:v>18405.296642371817</x:v>
      </x:c>
      <x:c r="R178" s="268" t="n">
        <x:f>O178-P178-Q178-FIXED_COST</x:f>
        <x:v>-17229.296642371817</x:v>
      </x:c>
      <x:c r="S178" s="139" t="str">
        <x:f>IF(AND(L178&lt;=TOTAL_BED_CAP,N178&lt;=TEMP_WORKER_CAP),"YES","NO")</x:f>
        <x:v>YES</x:v>
      </x:c>
      <x:c r="T178" s="139" t="n">
        <x:f>IF(S178="YES",R178,-1E+99)</x:f>
        <x:v>-17229.296642371817</x:v>
      </x:c>
    </x:row>
    <x:row r="179">
      <x:c r="A179" s="139"/>
      <x:c r="B179" s="139"/>
      <x:c r="C179" s="139"/>
      <x:c r="D179" s="139"/>
      <x:c r="E179" s="139"/>
      <x:c r="F179" s="139"/>
      <x:c r="G179" s="139"/>
      <x:c r="H179" s="139"/>
      <x:c r="I179" s="266" t="n">
        <x:f>INT((ROW()-ROW($I$46))/((CARROT_CAP+1)*(MESCLUN_CAP+1)))</x:f>
        <x:v>0</x:v>
      </x:c>
      <x:c r="J179" s="266" t="n">
        <x:f>MOD(INT((ROW()-ROW($I$46))/(MESCLUN_CAP+1)),CARROT_CAP+1)</x:f>
        <x:v>4</x:v>
      </x:c>
      <x:c r="K179" s="266" t="n">
        <x:f>MOD(ROW()-ROW($I$46),MESCLUN_CAP+1)</x:f>
        <x:v>9</x:v>
      </x:c>
      <x:c r="L179" s="266" t="n">
        <x:f>SUM(I179:K179)</x:f>
        <x:v>13</x:v>
      </x:c>
      <x:c r="M179" s="267" t="n">
        <x:f>I179*TOMATO_HOURS*WEEKS*(1+TOMATO_DIM)^I179+J179*CARROT_HOURS*WEEKS*(1+CARROT_DIM)^J179+K179*MESCLUN_HOURS*WEEKS*(1+MESCLUN_DIM)^K179</x:f>
        <x:v>585.3658787407027</x:v>
      </x:c>
      <x:c r="N179" s="267" t="n">
        <x:f>MAX(M179-FARMER_HOURS,0)/TEMP_HOURS_PER_WORKER</x:f>
        <x:v>0</x:v>
      </x:c>
      <x:c r="O179" s="268" t="n">
        <x:f>I179*TOMATO_PRICE+J179*CARROT_PRICE+K179*MESCLUN_PRICE</x:f>
        <x:v>32676</x:v>
      </x:c>
      <x:c r="P179" s="268" t="n">
        <x:f>I179*TOMATO_FERTILIZER+J179*CARROT_FERTILIZER+K179*MESCLUN_FERTILIZER</x:f>
        <x:v>9680</x:v>
      </x:c>
      <x:c r="Q179" s="268" t="n">
        <x:f>MIN(M179,FARMER_HOURS)*FARMER_RATE+MAX(M179-FARMER_HOURS,0)*TEMP_RATE</x:f>
        <x:v>20325.204122941064</x:v>
      </x:c>
      <x:c r="R179" s="268" t="n">
        <x:f>O179-P179-Q179-FIXED_COST</x:f>
        <x:v>-17329.204122941064</x:v>
      </x:c>
      <x:c r="S179" s="139" t="str">
        <x:f>IF(AND(L179&lt;=TOTAL_BED_CAP,N179&lt;=TEMP_WORKER_CAP),"YES","NO")</x:f>
        <x:v>YES</x:v>
      </x:c>
      <x:c r="T179" s="139" t="n">
        <x:f>IF(S179="YES",R179,-1E+99)</x:f>
        <x:v>-17329.204122941064</x:v>
      </x:c>
    </x:row>
    <x:row r="180">
      <x:c r="A180" s="139"/>
      <x:c r="B180" s="139"/>
      <x:c r="C180" s="139"/>
      <x:c r="D180" s="139"/>
      <x:c r="E180" s="139"/>
      <x:c r="F180" s="139"/>
      <x:c r="G180" s="139"/>
      <x:c r="H180" s="139"/>
      <x:c r="I180" s="266" t="n">
        <x:f>INT((ROW()-ROW($I$46))/((CARROT_CAP+1)*(MESCLUN_CAP+1)))</x:f>
        <x:v>0</x:v>
      </x:c>
      <x:c r="J180" s="266" t="n">
        <x:f>MOD(INT((ROW()-ROW($I$46))/(MESCLUN_CAP+1)),CARROT_CAP+1)</x:f>
        <x:v>4</x:v>
      </x:c>
      <x:c r="K180" s="266" t="n">
        <x:f>MOD(ROW()-ROW($I$46),MESCLUN_CAP+1)</x:f>
        <x:v>10</x:v>
      </x:c>
      <x:c r="L180" s="266" t="n">
        <x:f>SUM(I180:K180)</x:f>
        <x:v>14</x:v>
      </x:c>
      <x:c r="M180" s="267" t="n">
        <x:f>I180*TOMATO_HOURS*WEEKS*(1+TOMATO_DIM)^I180+J180*CARROT_HOURS*WEEKS*(1+CARROT_DIM)^J180+K180*MESCLUN_HOURS*WEEKS*(1+MESCLUN_DIM)^K180</x:f>
        <x:v>641.9794202239154</x:v>
      </x:c>
      <x:c r="N180" s="267" t="n">
        <x:f>MAX(M180-FARMER_HOURS,0)/TEMP_HOURS_PER_WORKER</x:f>
        <x:v>0</x:v>
      </x:c>
      <x:c r="O180" s="268" t="n">
        <x:f>I180*TOMATO_PRICE+J180*CARROT_PRICE+K180*MESCLUN_PRICE</x:f>
        <x:v>35376</x:v>
      </x:c>
      <x:c r="P180" s="268" t="n">
        <x:f>I180*TOMATO_FERTILIZER+J180*CARROT_FERTILIZER+K180*MESCLUN_FERTILIZER</x:f>
        <x:v>10560</x:v>
      </x:c>
      <x:c r="Q180" s="268" t="n">
        <x:f>MIN(M180,FARMER_HOURS)*FARMER_RATE+MAX(M180-FARMER_HOURS,0)*TEMP_RATE</x:f>
        <x:v>22290.952091108174</x:v>
      </x:c>
      <x:c r="R180" s="268" t="n">
        <x:f>O180-P180-Q180-FIXED_COST</x:f>
        <x:v>-17474.952091108174</x:v>
      </x:c>
      <x:c r="S180" s="139" t="str">
        <x:f>IF(AND(L180&lt;=TOTAL_BED_CAP,N180&lt;=TEMP_WORKER_CAP),"YES","NO")</x:f>
        <x:v>YES</x:v>
      </x:c>
      <x:c r="T180" s="139" t="n">
        <x:f>IF(S180="YES",R180,-1E+99)</x:f>
        <x:v>-17474.952091108174</x:v>
      </x:c>
    </x:row>
    <x:row r="181">
      <x:c r="A181" s="139"/>
      <x:c r="B181" s="139"/>
      <x:c r="C181" s="139"/>
      <x:c r="D181" s="139"/>
      <x:c r="E181" s="139"/>
      <x:c r="F181" s="139"/>
      <x:c r="G181" s="139"/>
      <x:c r="H181" s="139"/>
      <x:c r="I181" s="266" t="n">
        <x:f>INT((ROW()-ROW($I$46))/((CARROT_CAP+1)*(MESCLUN_CAP+1)))</x:f>
        <x:v>0</x:v>
      </x:c>
      <x:c r="J181" s="266" t="n">
        <x:f>MOD(INT((ROW()-ROW($I$46))/(MESCLUN_CAP+1)),CARROT_CAP+1)</x:f>
        <x:v>4</x:v>
      </x:c>
      <x:c r="K181" s="266" t="n">
        <x:f>MOD(ROW()-ROW($I$46),MESCLUN_CAP+1)</x:f>
        <x:v>11</x:v>
      </x:c>
      <x:c r="L181" s="266" t="n">
        <x:f>SUM(I181:K181)</x:f>
        <x:v>15</x:v>
      </x:c>
      <x:c r="M181" s="267" t="n">
        <x:f>I181*TOMATO_HOURS*WEEKS*(1+TOMATO_DIM)^I181+J181*CARROT_HOURS*WEEKS*(1+CARROT_DIM)^J181+K181*MESCLUN_HOURS*WEEKS*(1+MESCLUN_DIM)^K181</x:f>
        <x:v>699.9375333173546</x:v>
      </x:c>
      <x:c r="N181" s="267" t="n">
        <x:f>MAX(M181-FARMER_HOURS,0)/TEMP_HOURS_PER_WORKER</x:f>
        <x:v>0</x:v>
      </x:c>
      <x:c r="O181" s="268" t="n">
        <x:f>I181*TOMATO_PRICE+J181*CARROT_PRICE+K181*MESCLUN_PRICE</x:f>
        <x:v>38076</x:v>
      </x:c>
      <x:c r="P181" s="268" t="n">
        <x:f>I181*TOMATO_FERTILIZER+J181*CARROT_FERTILIZER+K181*MESCLUN_FERTILIZER</x:f>
        <x:v>11440</x:v>
      </x:c>
      <x:c r="Q181" s="268" t="n">
        <x:f>MIN(M181,FARMER_HOURS)*FARMER_RATE+MAX(M181-FARMER_HOURS,0)*TEMP_RATE</x:f>
        <x:v>24303.386573519256</x:v>
      </x:c>
      <x:c r="R181" s="268" t="n">
        <x:f>O181-P181-Q181-FIXED_COST</x:f>
        <x:v>-17667.386573519256</x:v>
      </x:c>
      <x:c r="S181" s="139" t="str">
        <x:f>IF(AND(L181&lt;=TOTAL_BED_CAP,N181&lt;=TEMP_WORKER_CAP),"YES","NO")</x:f>
        <x:v>YES</x:v>
      </x:c>
      <x:c r="T181" s="139" t="n">
        <x:f>IF(S181="YES",R181,-1E+99)</x:f>
        <x:v>-17667.386573519256</x:v>
      </x:c>
    </x:row>
    <x:row r="182">
      <x:c r="A182" s="139"/>
      <x:c r="B182" s="139"/>
      <x:c r="C182" s="139"/>
      <x:c r="D182" s="139"/>
      <x:c r="E182" s="139"/>
      <x:c r="F182" s="139"/>
      <x:c r="G182" s="139"/>
      <x:c r="H182" s="139"/>
      <x:c r="I182" s="266" t="n">
        <x:f>INT((ROW()-ROW($I$46))/((CARROT_CAP+1)*(MESCLUN_CAP+1)))</x:f>
        <x:v>0</x:v>
      </x:c>
      <x:c r="J182" s="266" t="n">
        <x:f>MOD(INT((ROW()-ROW($I$46))/(MESCLUN_CAP+1)),CARROT_CAP+1)</x:f>
        <x:v>4</x:v>
      </x:c>
      <x:c r="K182" s="266" t="n">
        <x:f>MOD(ROW()-ROW($I$46),MESCLUN_CAP+1)</x:f>
        <x:v>12</x:v>
      </x:c>
      <x:c r="L182" s="266" t="n">
        <x:f>SUM(I182:K182)</x:f>
        <x:v>16</x:v>
      </x:c>
      <x:c r="M182" s="267" t="n">
        <x:f>I182*TOMATO_HOURS*WEEKS*(1+TOMATO_DIM)^I182+J182*CARROT_HOURS*WEEKS*(1+CARROT_DIM)^J182+K182*MESCLUN_HOURS*WEEKS*(1+MESCLUN_DIM)^K182</x:f>
        <x:v>759.2649864454189</x:v>
      </x:c>
      <x:c r="N182" s="267" t="n">
        <x:f>MAX(M182-FARMER_HOURS,0)/TEMP_HOURS_PER_WORKER</x:f>
        <x:v>0.027267351698207577</x:v>
      </x:c>
      <x:c r="O182" s="268" t="n">
        <x:f>I182*TOMATO_PRICE+J182*CARROT_PRICE+K182*MESCLUN_PRICE</x:f>
        <x:v>40776</x:v>
      </x:c>
      <x:c r="P182" s="268" t="n">
        <x:f>I182*TOMATO_FERTILIZER+J182*CARROT_FERTILIZER+K182*MESCLUN_FERTILIZER</x:f>
        <x:v>12320</x:v>
      </x:c>
      <x:c r="Q182" s="268" t="n">
        <x:f>MIN(M182,FARMER_HOURS)*FARMER_RATE+MAX(M182-FARMER_HOURS,0)*TEMP_RATE</x:f>
        <x:v>25681.68379245519</x:v>
      </x:c>
      <x:c r="R182" s="268" t="n">
        <x:f>O182-P182-Q182-FIXED_COST</x:f>
        <x:v>-17225.68379245519</x:v>
      </x:c>
      <x:c r="S182" s="139" t="str">
        <x:f>IF(AND(L182&lt;=TOTAL_BED_CAP,N182&lt;=TEMP_WORKER_CAP),"YES","NO")</x:f>
        <x:v>YES</x:v>
      </x:c>
      <x:c r="T182" s="139" t="n">
        <x:f>IF(S182="YES",R182,-1E+99)</x:f>
        <x:v>-17225.68379245519</x:v>
      </x:c>
    </x:row>
    <x:row r="183">
      <x:c r="A183" s="139"/>
      <x:c r="B183" s="139"/>
      <x:c r="C183" s="139"/>
      <x:c r="D183" s="139"/>
      <x:c r="E183" s="139"/>
      <x:c r="F183" s="139"/>
      <x:c r="G183" s="139"/>
      <x:c r="H183" s="139"/>
      <x:c r="I183" s="266" t="n">
        <x:f>INT((ROW()-ROW($I$46))/((CARROT_CAP+1)*(MESCLUN_CAP+1)))</x:f>
        <x:v>0</x:v>
      </x:c>
      <x:c r="J183" s="266" t="n">
        <x:f>MOD(INT((ROW()-ROW($I$46))/(MESCLUN_CAP+1)),CARROT_CAP+1)</x:f>
        <x:v>4</x:v>
      </x:c>
      <x:c r="K183" s="266" t="n">
        <x:f>MOD(ROW()-ROW($I$46),MESCLUN_CAP+1)</x:f>
        <x:v>13</x:v>
      </x:c>
      <x:c r="L183" s="266" t="n">
        <x:f>SUM(I183:K183)</x:f>
        <x:v>17</x:v>
      </x:c>
      <x:c r="M183" s="267" t="n">
        <x:f>I183*TOMATO_HOURS*WEEKS*(1+TOMATO_DIM)^I183+J183*CARROT_HOURS*WEEKS*(1+CARROT_DIM)^J183+K183*MESCLUN_HOURS*WEEKS*(1+MESCLUN_DIM)^K183</x:f>
        <x:v>819.9869571538032</x:v>
      </x:c>
      <x:c r="N183" s="267" t="n">
        <x:f>MAX(M183-FARMER_HOURS,0)/TEMP_HOURS_PER_WORKER</x:f>
        <x:v>0.06943538691236337</x:v>
      </x:c>
      <x:c r="O183" s="268" t="n">
        <x:f>I183*TOMATO_PRICE+J183*CARROT_PRICE+K183*MESCLUN_PRICE</x:f>
        <x:v>43476</x:v>
      </x:c>
      <x:c r="P183" s="268" t="n">
        <x:f>I183*TOMATO_FERTILIZER+J183*CARROT_FERTILIZER+K183*MESCLUN_FERTILIZER</x:f>
        <x:v>13200</x:v>
      </x:c>
      <x:c r="Q183" s="268" t="n">
        <x:f>MIN(M183,FARMER_HOURS)*FARMER_RATE+MAX(M183-FARMER_HOURS,0)*TEMP_RATE</x:f>
        <x:v>26735.884672809083</x:v>
      </x:c>
      <x:c r="R183" s="268" t="n">
        <x:f>O183-P183-Q183-FIXED_COST</x:f>
        <x:v>-16459.884672809083</x:v>
      </x:c>
      <x:c r="S183" s="139" t="str">
        <x:f>IF(AND(L183&lt;=TOTAL_BED_CAP,N183&lt;=TEMP_WORKER_CAP),"YES","NO")</x:f>
        <x:v>YES</x:v>
      </x:c>
      <x:c r="T183" s="139" t="n">
        <x:f>IF(S183="YES",R183,-1E+99)</x:f>
        <x:v>-16459.884672809083</x:v>
      </x:c>
    </x:row>
    <x:row r="184">
      <x:c r="A184" s="139"/>
      <x:c r="B184" s="139"/>
      <x:c r="C184" s="139"/>
      <x:c r="D184" s="139"/>
      <x:c r="E184" s="139"/>
      <x:c r="F184" s="139"/>
      <x:c r="G184" s="139"/>
      <x:c r="H184" s="139"/>
      <x:c r="I184" s="266" t="n">
        <x:f>INT((ROW()-ROW($I$46))/((CARROT_CAP+1)*(MESCLUN_CAP+1)))</x:f>
        <x:v>0</x:v>
      </x:c>
      <x:c r="J184" s="266" t="n">
        <x:f>MOD(INT((ROW()-ROW($I$46))/(MESCLUN_CAP+1)),CARROT_CAP+1)</x:f>
        <x:v>4</x:v>
      </x:c>
      <x:c r="K184" s="266" t="n">
        <x:f>MOD(ROW()-ROW($I$46),MESCLUN_CAP+1)</x:f>
        <x:v>14</x:v>
      </x:c>
      <x:c r="L184" s="266" t="n">
        <x:f>SUM(I184:K184)</x:f>
        <x:v>18</x:v>
      </x:c>
      <x:c r="M184" s="267" t="n">
        <x:f>I184*TOMATO_HOURS*WEEKS*(1+TOMATO_DIM)^I184+J184*CARROT_HOURS*WEEKS*(1+CARROT_DIM)^J184+K184*MESCLUN_HOURS*WEEKS*(1+MESCLUN_DIM)^K184</x:f>
        <x:v>882.1290384674643</x:v>
      </x:c>
      <x:c r="N184" s="267" t="n">
        <x:f>MAX(M184-FARMER_HOURS,0)/TEMP_HOURS_PER_WORKER</x:f>
        <x:v>0.1125896100468502</x:v>
      </x:c>
      <x:c r="O184" s="268" t="n">
        <x:f>I184*TOMATO_PRICE+J184*CARROT_PRICE+K184*MESCLUN_PRICE</x:f>
        <x:v>46176</x:v>
      </x:c>
      <x:c r="P184" s="268" t="n">
        <x:f>I184*TOMATO_FERTILIZER+J184*CARROT_FERTILIZER+K184*MESCLUN_FERTILIZER</x:f>
        <x:v>14080</x:v>
      </x:c>
      <x:c r="Q184" s="268" t="n">
        <x:f>MIN(M184,FARMER_HOURS)*FARMER_RATE+MAX(M184-FARMER_HOURS,0)*TEMP_RATE</x:f>
        <x:v>27814.740251171253</x:v>
      </x:c>
      <x:c r="R184" s="268" t="n">
        <x:f>O184-P184-Q184-FIXED_COST</x:f>
        <x:v>-15718.740251171253</x:v>
      </x:c>
      <x:c r="S184" s="139" t="str">
        <x:f>IF(AND(L184&lt;=TOTAL_BED_CAP,N184&lt;=TEMP_WORKER_CAP),"YES","NO")</x:f>
        <x:v>YES</x:v>
      </x:c>
      <x:c r="T184" s="139" t="n">
        <x:f>IF(S184="YES",R184,-1E+99)</x:f>
        <x:v>-15718.740251171253</x:v>
      </x:c>
    </x:row>
    <x:row r="185">
      <x:c r="A185" s="139"/>
      <x:c r="B185" s="139"/>
      <x:c r="C185" s="139"/>
      <x:c r="D185" s="139"/>
      <x:c r="E185" s="139"/>
      <x:c r="F185" s="139"/>
      <x:c r="G185" s="139"/>
      <x:c r="H185" s="139"/>
      <x:c r="I185" s="266" t="n">
        <x:f>INT((ROW()-ROW($I$46))/((CARROT_CAP+1)*(MESCLUN_CAP+1)))</x:f>
        <x:v>0</x:v>
      </x:c>
      <x:c r="J185" s="266" t="n">
        <x:f>MOD(INT((ROW()-ROW($I$46))/(MESCLUN_CAP+1)),CARROT_CAP+1)</x:f>
        <x:v>4</x:v>
      </x:c>
      <x:c r="K185" s="266" t="n">
        <x:f>MOD(ROW()-ROW($I$46),MESCLUN_CAP+1)</x:f>
        <x:v>15</x:v>
      </x:c>
      <x:c r="L185" s="266" t="n">
        <x:f>SUM(I185:K185)</x:f>
        <x:v>19</x:v>
      </x:c>
      <x:c r="M185" s="267" t="n">
        <x:f>I185*TOMATO_HOURS*WEEKS*(1+TOMATO_DIM)^I185+J185*CARROT_HOURS*WEEKS*(1+CARROT_DIM)^J185+K185*MESCLUN_HOURS*WEEKS*(1+MESCLUN_DIM)^K185</x:f>
        <x:v>945.7172453436107</x:v>
      </x:c>
      <x:c r="N185" s="267" t="n">
        <x:f>MAX(M185-FARMER_HOURS,0)/TEMP_HOURS_PER_WORKER</x:f>
        <x:v>0.1567480870441741</x:v>
      </x:c>
      <x:c r="O185" s="268" t="n">
        <x:f>I185*TOMATO_PRICE+J185*CARROT_PRICE+K185*MESCLUN_PRICE</x:f>
        <x:v>48876</x:v>
      </x:c>
      <x:c r="P185" s="268" t="n">
        <x:f>I185*TOMATO_FERTILIZER+J185*CARROT_FERTILIZER+K185*MESCLUN_FERTILIZER</x:f>
        <x:v>14960</x:v>
      </x:c>
      <x:c r="Q185" s="268" t="n">
        <x:f>MIN(M185,FARMER_HOURS)*FARMER_RATE+MAX(M185-FARMER_HOURS,0)*TEMP_RATE</x:f>
        <x:v>28918.70217610435</x:v>
      </x:c>
      <x:c r="R185" s="268" t="n">
        <x:f>O185-P185-Q185-FIXED_COST</x:f>
        <x:v>-15002.70217610435</x:v>
      </x:c>
      <x:c r="S185" s="139" t="str">
        <x:f>IF(AND(L185&lt;=TOTAL_BED_CAP,N185&lt;=TEMP_WORKER_CAP),"YES","NO")</x:f>
        <x:v>YES</x:v>
      </x:c>
      <x:c r="T185" s="139" t="n">
        <x:f>IF(S185="YES",R185,-1E+99)</x:f>
        <x:v>-15002.70217610435</x:v>
      </x:c>
    </x:row>
    <x:row r="186">
      <x:c r="A186" s="139"/>
      <x:c r="B186" s="139"/>
      <x:c r="C186" s="139"/>
      <x:c r="D186" s="139"/>
      <x:c r="E186" s="139"/>
      <x:c r="F186" s="139"/>
      <x:c r="G186" s="139"/>
      <x:c r="H186" s="139"/>
      <x:c r="I186" s="266" t="n">
        <x:f>INT((ROW()-ROW($I$46))/((CARROT_CAP+1)*(MESCLUN_CAP+1)))</x:f>
        <x:v>0</x:v>
      </x:c>
      <x:c r="J186" s="266" t="n">
        <x:f>MOD(INT((ROW()-ROW($I$46))/(MESCLUN_CAP+1)),CARROT_CAP+1)</x:f>
        <x:v>4</x:v>
      </x:c>
      <x:c r="K186" s="266" t="n">
        <x:f>MOD(ROW()-ROW($I$46),MESCLUN_CAP+1)</x:f>
        <x:v>16</x:v>
      </x:c>
      <x:c r="L186" s="266" t="n">
        <x:f>SUM(I186:K186)</x:f>
        <x:v>20</x:v>
      </x:c>
      <x:c r="M186" s="267" t="n">
        <x:f>I186*TOMATO_HOURS*WEEKS*(1+TOMATO_DIM)^I186+J186*CARROT_HOURS*WEEKS*(1+CARROT_DIM)^J186+K186*MESCLUN_HOURS*WEEKS*(1+MESCLUN_DIM)^K186</x:f>
        <x:v>1010.7780212210996</x:v>
      </x:c>
      <x:c r="N186" s="267" t="n">
        <x:f>MAX(M186-FARMER_HOURS,0)/TEMP_HOURS_PER_WORKER</x:f>
        <x:v>0.20192918140354138</x:v>
      </x:c>
      <x:c r="O186" s="268" t="n">
        <x:f>I186*TOMATO_PRICE+J186*CARROT_PRICE+K186*MESCLUN_PRICE</x:f>
        <x:v>51576</x:v>
      </x:c>
      <x:c r="P186" s="268" t="n">
        <x:f>I186*TOMATO_FERTILIZER+J186*CARROT_FERTILIZER+K186*MESCLUN_FERTILIZER</x:f>
        <x:v>15840</x:v>
      </x:c>
      <x:c r="Q186" s="268" t="n">
        <x:f>MIN(M186,FARMER_HOURS)*FARMER_RATE+MAX(M186-FARMER_HOURS,0)*TEMP_RATE</x:f>
        <x:v>30048.229535088536</x:v>
      </x:c>
      <x:c r="R186" s="268" t="n">
        <x:f>O186-P186-Q186-FIXED_COST</x:f>
        <x:v>-14312.229535088536</x:v>
      </x:c>
      <x:c r="S186" s="139" t="str">
        <x:f>IF(AND(L186&lt;=TOTAL_BED_CAP,N186&lt;=TEMP_WORKER_CAP),"YES","NO")</x:f>
        <x:v>YES</x:v>
      </x:c>
      <x:c r="T186" s="139" t="n">
        <x:f>IF(S186="YES",R186,-1E+99)</x:f>
        <x:v>-14312.229535088536</x:v>
      </x:c>
    </x:row>
    <x:row r="187">
      <x:c r="A187" s="139"/>
      <x:c r="B187" s="139"/>
      <x:c r="C187" s="139"/>
      <x:c r="D187" s="139"/>
      <x:c r="E187" s="139"/>
      <x:c r="F187" s="139"/>
      <x:c r="G187" s="139"/>
      <x:c r="H187" s="139"/>
      <x:c r="I187" s="266" t="n">
        <x:f>INT((ROW()-ROW($I$46))/((CARROT_CAP+1)*(MESCLUN_CAP+1)))</x:f>
        <x:v>0</x:v>
      </x:c>
      <x:c r="J187" s="266" t="n">
        <x:f>MOD(INT((ROW()-ROW($I$46))/(MESCLUN_CAP+1)),CARROT_CAP+1)</x:f>
        <x:v>4</x:v>
      </x:c>
      <x:c r="K187" s="266" t="n">
        <x:f>MOD(ROW()-ROW($I$46),MESCLUN_CAP+1)</x:f>
        <x:v>17</x:v>
      </x:c>
      <x:c r="L187" s="266" t="n">
        <x:f>SUM(I187:K187)</x:f>
        <x:v>21</x:v>
      </x:c>
      <x:c r="M187" s="267" t="n">
        <x:f>I187*TOMATO_HOURS*WEEKS*(1+TOMATO_DIM)^I187+J187*CARROT_HOURS*WEEKS*(1+CARROT_DIM)^J187+K187*MESCLUN_HOURS*WEEKS*(1+MESCLUN_DIM)^K187</x:f>
        <x:v>1077.3382446676399</x:v>
      </x:c>
      <x:c r="N187" s="267" t="n">
        <x:f>MAX(M187-FARMER_HOURS,0)/TEMP_HOURS_PER_WORKER</x:f>
        <x:v>0.24815155879697212</x:v>
      </x:c>
      <x:c r="O187" s="268" t="n">
        <x:f>I187*TOMATO_PRICE+J187*CARROT_PRICE+K187*MESCLUN_PRICE</x:f>
        <x:v>54276</x:v>
      </x:c>
      <x:c r="P187" s="268" t="n">
        <x:f>I187*TOMATO_FERTILIZER+J187*CARROT_FERTILIZER+K187*MESCLUN_FERTILIZER</x:f>
        <x:v>16720</x:v>
      </x:c>
      <x:c r="Q187" s="268" t="n">
        <x:f>MIN(M187,FARMER_HOURS)*FARMER_RATE+MAX(M187-FARMER_HOURS,0)*TEMP_RATE</x:f>
        <x:v>31203.788969924302</x:v>
      </x:c>
      <x:c r="R187" s="268" t="n">
        <x:f>O187-P187-Q187-FIXED_COST</x:f>
        <x:v>-13647.788969924302</x:v>
      </x:c>
      <x:c r="S187" s="139" t="str">
        <x:f>IF(AND(L187&lt;=TOTAL_BED_CAP,N187&lt;=TEMP_WORKER_CAP),"YES","NO")</x:f>
        <x:v>YES</x:v>
      </x:c>
      <x:c r="T187" s="139" t="n">
        <x:f>IF(S187="YES",R187,-1E+99)</x:f>
        <x:v>-13647.788969924302</x:v>
      </x:c>
    </x:row>
    <x:row r="188">
      <x:c r="A188" s="139"/>
      <x:c r="B188" s="139"/>
      <x:c r="C188" s="139"/>
      <x:c r="D188" s="139"/>
      <x:c r="E188" s="139"/>
      <x:c r="F188" s="139"/>
      <x:c r="G188" s="139"/>
      <x:c r="H188" s="139"/>
      <x:c r="I188" s="266" t="n">
        <x:f>INT((ROW()-ROW($I$46))/((CARROT_CAP+1)*(MESCLUN_CAP+1)))</x:f>
        <x:v>0</x:v>
      </x:c>
      <x:c r="J188" s="266" t="n">
        <x:f>MOD(INT((ROW()-ROW($I$46))/(MESCLUN_CAP+1)),CARROT_CAP+1)</x:f>
        <x:v>4</x:v>
      </x:c>
      <x:c r="K188" s="266" t="n">
        <x:f>MOD(ROW()-ROW($I$46),MESCLUN_CAP+1)</x:f>
        <x:v>18</x:v>
      </x:c>
      <x:c r="L188" s="266" t="n">
        <x:f>SUM(I188:K188)</x:f>
        <x:v>22</x:v>
      </x:c>
      <x:c r="M188" s="267" t="n">
        <x:f>I188*TOMATO_HOURS*WEEKS*(1+TOMATO_DIM)^I188+J188*CARROT_HOURS*WEEKS*(1+CARROT_DIM)^J188+K188*MESCLUN_HOURS*WEEKS*(1+MESCLUN_DIM)^K188</x:f>
        <x:v>1145.425236126227</x:v>
      </x:c>
      <x:c r="N188" s="267" t="n">
        <x:f>MAX(M188-FARMER_HOURS,0)/TEMP_HOURS_PER_WORKER</x:f>
        <x:v>0.2954341917543243</x:v>
      </x:c>
      <x:c r="O188" s="268" t="n">
        <x:f>I188*TOMATO_PRICE+J188*CARROT_PRICE+K188*MESCLUN_PRICE</x:f>
        <x:v>56976</x:v>
      </x:c>
      <x:c r="P188" s="268" t="n">
        <x:f>I188*TOMATO_FERTILIZER+J188*CARROT_FERTILIZER+K188*MESCLUN_FERTILIZER</x:f>
        <x:v>17600</x:v>
      </x:c>
      <x:c r="Q188" s="268" t="n">
        <x:f>MIN(M188,FARMER_HOURS)*FARMER_RATE+MAX(M188-FARMER_HOURS,0)*TEMP_RATE</x:f>
        <x:v>32385.854793858107</x:v>
      </x:c>
      <x:c r="R188" s="268" t="n">
        <x:f>O188-P188-Q188-FIXED_COST</x:f>
        <x:v>-13009.854793858107</x:v>
      </x:c>
      <x:c r="S188" s="139" t="str">
        <x:f>IF(AND(L188&lt;=TOTAL_BED_CAP,N188&lt;=TEMP_WORKER_CAP),"YES","NO")</x:f>
        <x:v>YES</x:v>
      </x:c>
      <x:c r="T188" s="139" t="n">
        <x:f>IF(S188="YES",R188,-1E+99)</x:f>
        <x:v>-13009.854793858107</x:v>
      </x:c>
    </x:row>
    <x:row r="189">
      <x:c r="A189" s="139"/>
      <x:c r="B189" s="139"/>
      <x:c r="C189" s="139"/>
      <x:c r="D189" s="139"/>
      <x:c r="E189" s="139"/>
      <x:c r="F189" s="139"/>
      <x:c r="G189" s="139"/>
      <x:c r="H189" s="139"/>
      <x:c r="I189" s="266" t="n">
        <x:f>INT((ROW()-ROW($I$46))/((CARROT_CAP+1)*(MESCLUN_CAP+1)))</x:f>
        <x:v>0</x:v>
      </x:c>
      <x:c r="J189" s="266" t="n">
        <x:f>MOD(INT((ROW()-ROW($I$46))/(MESCLUN_CAP+1)),CARROT_CAP+1)</x:f>
        <x:v>4</x:v>
      </x:c>
      <x:c r="K189" s="266" t="n">
        <x:f>MOD(ROW()-ROW($I$46),MESCLUN_CAP+1)</x:f>
        <x:v>19</x:v>
      </x:c>
      <x:c r="L189" s="266" t="n">
        <x:f>SUM(I189:K189)</x:f>
        <x:v>23</x:v>
      </x:c>
      <x:c r="M189" s="267" t="n">
        <x:f>I189*TOMATO_HOURS*WEEKS*(1+TOMATO_DIM)^I189+J189*CARROT_HOURS*WEEKS*(1+CARROT_DIM)^J189+K189*MESCLUN_HOURS*WEEKS*(1+MESCLUN_DIM)^K189</x:f>
        <x:v>1215.066764762249</x:v>
      </x:c>
      <x:c r="N189" s="267" t="n">
        <x:f>MAX(M189-FARMER_HOURS,0)/TEMP_HOURS_PER_WORKER</x:f>
        <x:v>0.3437963644182285</x:v>
      </x:c>
      <x:c r="O189" s="268" t="n">
        <x:f>I189*TOMATO_PRICE+J189*CARROT_PRICE+K189*MESCLUN_PRICE</x:f>
        <x:v>59676</x:v>
      </x:c>
      <x:c r="P189" s="268" t="n">
        <x:f>I189*TOMATO_FERTILIZER+J189*CARROT_FERTILIZER+K189*MESCLUN_FERTILIZER</x:f>
        <x:v>18480</x:v>
      </x:c>
      <x:c r="Q189" s="268" t="n">
        <x:f>MIN(M189,FARMER_HOURS)*FARMER_RATE+MAX(M189-FARMER_HOURS,0)*TEMP_RATE</x:f>
        <x:v>33594.909110455716</x:v>
      </x:c>
      <x:c r="R189" s="268" t="n">
        <x:f>O189-P189-Q189-FIXED_COST</x:f>
        <x:v>-12398.909110455716</x:v>
      </x:c>
      <x:c r="S189" s="139" t="str">
        <x:f>IF(AND(L189&lt;=TOTAL_BED_CAP,N189&lt;=TEMP_WORKER_CAP),"YES","NO")</x:f>
        <x:v>YES</x:v>
      </x:c>
      <x:c r="T189" s="139" t="n">
        <x:f>IF(S189="YES",R189,-1E+99)</x:f>
        <x:v>-12398.909110455716</x:v>
      </x:c>
    </x:row>
    <x:row r="190">
      <x:c r="A190" s="139"/>
      <x:c r="B190" s="139"/>
      <x:c r="C190" s="139"/>
      <x:c r="D190" s="139"/>
      <x:c r="E190" s="139"/>
      <x:c r="F190" s="139"/>
      <x:c r="G190" s="139"/>
      <x:c r="H190" s="139"/>
      <x:c r="I190" s="266" t="n">
        <x:f>INT((ROW()-ROW($I$46))/((CARROT_CAP+1)*(MESCLUN_CAP+1)))</x:f>
        <x:v>0</x:v>
      </x:c>
      <x:c r="J190" s="266" t="n">
        <x:f>MOD(INT((ROW()-ROW($I$46))/(MESCLUN_CAP+1)),CARROT_CAP+1)</x:f>
        <x:v>4</x:v>
      </x:c>
      <x:c r="K190" s="266" t="n">
        <x:f>MOD(ROW()-ROW($I$46),MESCLUN_CAP+1)</x:f>
        <x:v>20</x:v>
      </x:c>
      <x:c r="L190" s="266" t="n">
        <x:f>SUM(I190:K190)</x:f>
        <x:v>24</x:v>
      </x:c>
      <x:c r="M190" s="267" t="n">
        <x:f>I190*TOMATO_HOURS*WEEKS*(1+TOMATO_DIM)^I190+J190*CARROT_HOURS*WEEKS*(1+CARROT_DIM)^J190+K190*MESCLUN_HOURS*WEEKS*(1+MESCLUN_DIM)^K190</x:f>
        <x:v>1286.2910554127259</x:v>
      </x:c>
      <x:c r="N190" s="267" t="n">
        <x:f>MAX(M190-FARMER_HOURS,0)/TEMP_HOURS_PER_WORKER</x:f>
        <x:v>0.39325767736994854</x:v>
      </x:c>
      <x:c r="O190" s="268" t="n">
        <x:f>I190*TOMATO_PRICE+J190*CARROT_PRICE+K190*MESCLUN_PRICE</x:f>
        <x:v>62376</x:v>
      </x:c>
      <x:c r="P190" s="268" t="n">
        <x:f>I190*TOMATO_FERTILIZER+J190*CARROT_FERTILIZER+K190*MESCLUN_FERTILIZER</x:f>
        <x:v>19360</x:v>
      </x:c>
      <x:c r="Q190" s="268" t="n">
        <x:f>MIN(M190,FARMER_HOURS)*FARMER_RATE+MAX(M190-FARMER_HOURS,0)*TEMP_RATE</x:f>
        <x:v>34831.44193424871</x:v>
      </x:c>
      <x:c r="R190" s="268" t="n">
        <x:f>O190-P190-Q190-FIXED_COST</x:f>
        <x:v>-11815.441934248709</x:v>
      </x:c>
      <x:c r="S190" s="139" t="str">
        <x:f>IF(AND(L190&lt;=TOTAL_BED_CAP,N190&lt;=TEMP_WORKER_CAP),"YES","NO")</x:f>
        <x:v>YES</x:v>
      </x:c>
      <x:c r="T190" s="139" t="n">
        <x:f>IF(S190="YES",R190,-1E+99)</x:f>
        <x:v>-11815.441934248709</x:v>
      </x:c>
    </x:row>
    <x:row r="191">
      <x:c r="A191" s="139"/>
      <x:c r="B191" s="139"/>
      <x:c r="C191" s="139"/>
      <x:c r="D191" s="139"/>
      <x:c r="E191" s="139"/>
      <x:c r="F191" s="139"/>
      <x:c r="G191" s="139"/>
      <x:c r="H191" s="139"/>
      <x:c r="I191" s="266" t="n">
        <x:f>INT((ROW()-ROW($I$46))/((CARROT_CAP+1)*(MESCLUN_CAP+1)))</x:f>
        <x:v>0</x:v>
      </x:c>
      <x:c r="J191" s="266" t="n">
        <x:f>MOD(INT((ROW()-ROW($I$46))/(MESCLUN_CAP+1)),CARROT_CAP+1)</x:f>
        <x:v>4</x:v>
      </x:c>
      <x:c r="K191" s="266" t="n">
        <x:f>MOD(ROW()-ROW($I$46),MESCLUN_CAP+1)</x:f>
        <x:v>21</x:v>
      </x:c>
      <x:c r="L191" s="266" t="n">
        <x:f>SUM(I191:K191)</x:f>
        <x:v>25</x:v>
      </x:c>
      <x:c r="M191" s="267" t="n">
        <x:f>I191*TOMATO_HOURS*WEEKS*(1+TOMATO_DIM)^I191+J191*CARROT_HOURS*WEEKS*(1+CARROT_DIM)^J191+K191*MESCLUN_HOURS*WEEKS*(1+MESCLUN_DIM)^K191</x:f>
        <x:v>1359.1267956391698</x:v>
      </x:c>
      <x:c r="N191" s="267" t="n">
        <x:f>MAX(M191-FARMER_HOURS,0)/TEMP_HOURS_PER_WORKER</x:f>
        <x:v>0.44383805252720127</x:v>
      </x:c>
      <x:c r="O191" s="268" t="n">
        <x:f>I191*TOMATO_PRICE+J191*CARROT_PRICE+K191*MESCLUN_PRICE</x:f>
        <x:v>65076</x:v>
      </x:c>
      <x:c r="P191" s="268" t="n">
        <x:f>I191*TOMATO_FERTILIZER+J191*CARROT_FERTILIZER+K191*MESCLUN_FERTILIZER</x:f>
        <x:v>20240</x:v>
      </x:c>
      <x:c r="Q191" s="268" t="n">
        <x:f>MIN(M191,FARMER_HOURS)*FARMER_RATE+MAX(M191-FARMER_HOURS,0)*TEMP_RATE</x:f>
        <x:v>36095.951313180034</x:v>
      </x:c>
      <x:c r="R191" s="268" t="n">
        <x:f>O191-P191-Q191-FIXED_COST</x:f>
        <x:v>-11259.951313180034</x:v>
      </x:c>
      <x:c r="S191" s="139" t="str">
        <x:f>IF(AND(L191&lt;=TOTAL_BED_CAP,N191&lt;=TEMP_WORKER_CAP),"YES","NO")</x:f>
        <x:v>YES</x:v>
      </x:c>
      <x:c r="T191" s="139" t="n">
        <x:f>IF(S191="YES",R191,-1E+99)</x:f>
        <x:v>-11259.951313180034</x:v>
      </x:c>
    </x:row>
    <x:row r="192">
      <x:c r="A192" s="139"/>
      <x:c r="B192" s="139"/>
      <x:c r="C192" s="139"/>
      <x:c r="D192" s="139"/>
      <x:c r="E192" s="139"/>
      <x:c r="F192" s="139"/>
      <x:c r="G192" s="139"/>
      <x:c r="H192" s="139"/>
      <x:c r="I192" s="266" t="n">
        <x:f>INT((ROW()-ROW($I$46))/((CARROT_CAP+1)*(MESCLUN_CAP+1)))</x:f>
        <x:v>0</x:v>
      </x:c>
      <x:c r="J192" s="266" t="n">
        <x:f>MOD(INT((ROW()-ROW($I$46))/(MESCLUN_CAP+1)),CARROT_CAP+1)</x:f>
        <x:v>4</x:v>
      </x:c>
      <x:c r="K192" s="266" t="n">
        <x:f>MOD(ROW()-ROW($I$46),MESCLUN_CAP+1)</x:f>
        <x:v>22</x:v>
      </x:c>
      <x:c r="L192" s="266" t="n">
        <x:f>SUM(I192:K192)</x:f>
        <x:v>26</x:v>
      </x:c>
      <x:c r="M192" s="267" t="n">
        <x:f>I192*TOMATO_HOURS*WEEKS*(1+TOMATO_DIM)^I192+J192*CARROT_HOURS*WEEKS*(1+CARROT_DIM)^J192+K192*MESCLUN_HOURS*WEEKS*(1+MESCLUN_DIM)^K192</x:f>
        <x:v>1433.6031428855658</x:v>
      </x:c>
      <x:c r="N192" s="267" t="n">
        <x:f>MAX(M192-FARMER_HOURS,0)/TEMP_HOURS_PER_WORKER</x:f>
        <x:v>0.4955577381149763</x:v>
      </x:c>
      <x:c r="O192" s="268" t="n">
        <x:f>I192*TOMATO_PRICE+J192*CARROT_PRICE+K192*MESCLUN_PRICE</x:f>
        <x:v>67776</x:v>
      </x:c>
      <x:c r="P192" s="268" t="n">
        <x:f>I192*TOMATO_FERTILIZER+J192*CARROT_FERTILIZER+K192*MESCLUN_FERTILIZER</x:f>
        <x:v>21120</x:v>
      </x:c>
      <x:c r="Q192" s="268" t="n">
        <x:f>MIN(M192,FARMER_HOURS)*FARMER_RATE+MAX(M192-FARMER_HOURS,0)*TEMP_RATE</x:f>
        <x:v>37388.9434528744</x:v>
      </x:c>
      <x:c r="R192" s="268" t="n">
        <x:f>O192-P192-Q192-FIXED_COST</x:f>
        <x:v>-10732.943452874402</x:v>
      </x:c>
      <x:c r="S192" s="139" t="str">
        <x:f>IF(AND(L192&lt;=TOTAL_BED_CAP,N192&lt;=TEMP_WORKER_CAP),"YES","NO")</x:f>
        <x:v>YES</x:v>
      </x:c>
      <x:c r="T192" s="139" t="n">
        <x:f>IF(S192="YES",R192,-1E+99)</x:f>
        <x:v>-10732.943452874402</x:v>
      </x:c>
    </x:row>
    <x:row r="193">
      <x:c r="A193" s="139"/>
      <x:c r="B193" s="139"/>
      <x:c r="C193" s="139"/>
      <x:c r="D193" s="139"/>
      <x:c r="E193" s="139"/>
      <x:c r="F193" s="139"/>
      <x:c r="G193" s="139"/>
      <x:c r="H193" s="139"/>
      <x:c r="I193" s="266" t="n">
        <x:f>INT((ROW()-ROW($I$46))/((CARROT_CAP+1)*(MESCLUN_CAP+1)))</x:f>
        <x:v>0</x:v>
      </x:c>
      <x:c r="J193" s="266" t="n">
        <x:f>MOD(INT((ROW()-ROW($I$46))/(MESCLUN_CAP+1)),CARROT_CAP+1)</x:f>
        <x:v>4</x:v>
      </x:c>
      <x:c r="K193" s="266" t="n">
        <x:f>MOD(ROW()-ROW($I$46),MESCLUN_CAP+1)</x:f>
        <x:v>23</x:v>
      </x:c>
      <x:c r="L193" s="266" t="n">
        <x:f>SUM(I193:K193)</x:f>
        <x:v>27</x:v>
      </x:c>
      <x:c r="M193" s="267" t="n">
        <x:f>I193*TOMATO_HOURS*WEEKS*(1+TOMATO_DIM)^I193+J193*CARROT_HOURS*WEEKS*(1+CARROT_DIM)^J193+K193*MESCLUN_HOURS*WEEKS*(1+MESCLUN_DIM)^K193</x:f>
        <x:v>1509.7497317430023</x:v>
      </x:c>
      <x:c r="N193" s="267" t="n">
        <x:f>MAX(M193-FARMER_HOURS,0)/TEMP_HOURS_PER_WORKER</x:f>
        <x:v>0.5484373137104183</x:v>
      </x:c>
      <x:c r="O193" s="268" t="n">
        <x:f>I193*TOMATO_PRICE+J193*CARROT_PRICE+K193*MESCLUN_PRICE</x:f>
        <x:v>70476</x:v>
      </x:c>
      <x:c r="P193" s="268" t="n">
        <x:f>I193*TOMATO_FERTILIZER+J193*CARROT_FERTILIZER+K193*MESCLUN_FERTILIZER</x:f>
        <x:v>22000</x:v>
      </x:c>
      <x:c r="Q193" s="268" t="n">
        <x:f>MIN(M193,FARMER_HOURS)*FARMER_RATE+MAX(M193-FARMER_HOURS,0)*TEMP_RATE</x:f>
        <x:v>38710.932842760456</x:v>
      </x:c>
      <x:c r="R193" s="268" t="n">
        <x:f>O193-P193-Q193-FIXED_COST</x:f>
        <x:v>-10234.932842760456</x:v>
      </x:c>
      <x:c r="S193" s="139" t="str">
        <x:f>IF(AND(L193&lt;=TOTAL_BED_CAP,N193&lt;=TEMP_WORKER_CAP),"YES","NO")</x:f>
        <x:v>YES</x:v>
      </x:c>
      <x:c r="T193" s="139" t="n">
        <x:f>IF(S193="YES",R193,-1E+99)</x:f>
        <x:v>-10234.932842760456</x:v>
      </x:c>
    </x:row>
    <x:row r="194">
      <x:c r="A194" s="139"/>
      <x:c r="B194" s="139"/>
      <x:c r="C194" s="139"/>
      <x:c r="D194" s="139"/>
      <x:c r="E194" s="139"/>
      <x:c r="F194" s="139"/>
      <x:c r="G194" s="139"/>
      <x:c r="H194" s="139"/>
      <x:c r="I194" s="266" t="n">
        <x:f>INT((ROW()-ROW($I$46))/((CARROT_CAP+1)*(MESCLUN_CAP+1)))</x:f>
        <x:v>0</x:v>
      </x:c>
      <x:c r="J194" s="266" t="n">
        <x:f>MOD(INT((ROW()-ROW($I$46))/(MESCLUN_CAP+1)),CARROT_CAP+1)</x:f>
        <x:v>4</x:v>
      </x:c>
      <x:c r="K194" s="266" t="n">
        <x:f>MOD(ROW()-ROW($I$46),MESCLUN_CAP+1)</x:f>
        <x:v>24</x:v>
      </x:c>
      <x:c r="L194" s="266" t="n">
        <x:f>SUM(I194:K194)</x:f>
        <x:v>28</x:v>
      </x:c>
      <x:c r="M194" s="267" t="n">
        <x:f>I194*TOMATO_HOURS*WEEKS*(1+TOMATO_DIM)^I194+J194*CARROT_HOURS*WEEKS*(1+CARROT_DIM)^J194+K194*MESCLUN_HOURS*WEEKS*(1+MESCLUN_DIM)^K194</x:f>
        <x:v>1587.596681322498</x:v>
      </x:c>
      <x:c r="N194" s="267" t="n">
        <x:f>MAX(M194-FARMER_HOURS,0)/TEMP_HOURS_PER_WORKER</x:f>
        <x:v>0.6024976953628458</x:v>
      </x:c>
      <x:c r="O194" s="268" t="n">
        <x:f>I194*TOMATO_PRICE+J194*CARROT_PRICE+K194*MESCLUN_PRICE</x:f>
        <x:v>73176</x:v>
      </x:c>
      <x:c r="P194" s="268" t="n">
        <x:f>I194*TOMATO_FERTILIZER+J194*CARROT_FERTILIZER+K194*MESCLUN_FERTILIZER</x:f>
        <x:v>22880</x:v>
      </x:c>
      <x:c r="Q194" s="268" t="n">
        <x:f>MIN(M194,FARMER_HOURS)*FARMER_RATE+MAX(M194-FARMER_HOURS,0)*TEMP_RATE</x:f>
        <x:v>40062.442384071146</x:v>
      </x:c>
      <x:c r="R194" s="268" t="n">
        <x:f>O194-P194-Q194-FIXED_COST</x:f>
        <x:v>-9766.442384071146</x:v>
      </x:c>
      <x:c r="S194" s="139" t="str">
        <x:f>IF(AND(L194&lt;=TOTAL_BED_CAP,N194&lt;=TEMP_WORKER_CAP),"YES","NO")</x:f>
        <x:v>YES</x:v>
      </x:c>
      <x:c r="T194" s="139" t="n">
        <x:f>IF(S194="YES",R194,-1E+99)</x:f>
        <x:v>-9766.442384071146</x:v>
      </x:c>
    </x:row>
    <x:row r="195">
      <x:c r="A195" s="139"/>
      <x:c r="B195" s="139"/>
      <x:c r="C195" s="139"/>
      <x:c r="D195" s="139"/>
      <x:c r="E195" s="139"/>
      <x:c r="F195" s="139"/>
      <x:c r="G195" s="139"/>
      <x:c r="H195" s="139"/>
      <x:c r="I195" s="266" t="n">
        <x:f>INT((ROW()-ROW($I$46))/((CARROT_CAP+1)*(MESCLUN_CAP+1)))</x:f>
        <x:v>0</x:v>
      </x:c>
      <x:c r="J195" s="266" t="n">
        <x:f>MOD(INT((ROW()-ROW($I$46))/(MESCLUN_CAP+1)),CARROT_CAP+1)</x:f>
        <x:v>4</x:v>
      </x:c>
      <x:c r="K195" s="266" t="n">
        <x:f>MOD(ROW()-ROW($I$46),MESCLUN_CAP+1)</x:f>
        <x:v>25</x:v>
      </x:c>
      <x:c r="L195" s="266" t="n">
        <x:f>SUM(I195:K195)</x:f>
        <x:v>29</x:v>
      </x:c>
      <x:c r="M195" s="267" t="n">
        <x:f>I195*TOMATO_HOURS*WEEKS*(1+TOMATO_DIM)^I195+J195*CARROT_HOURS*WEEKS*(1+CARROT_DIM)^J195+K195*MESCLUN_HOURS*WEEKS*(1+MESCLUN_DIM)^K195</x:f>
        <x:v>1667.1746027375955</x:v>
      </x:c>
      <x:c r="N195" s="267" t="n">
        <x:f>MAX(M195-FARMER_HOURS,0)/TEMP_HOURS_PER_WORKER</x:f>
        <x:v>0.6577601407899969</x:v>
      </x:c>
      <x:c r="O195" s="268" t="n">
        <x:f>I195*TOMATO_PRICE+J195*CARROT_PRICE+K195*MESCLUN_PRICE</x:f>
        <x:v>75876</x:v>
      </x:c>
      <x:c r="P195" s="268" t="n">
        <x:f>I195*TOMATO_FERTILIZER+J195*CARROT_FERTILIZER+K195*MESCLUN_FERTILIZER</x:f>
        <x:v>23760</x:v>
      </x:c>
      <x:c r="Q195" s="268" t="n">
        <x:f>MIN(M195,FARMER_HOURS)*FARMER_RATE+MAX(M195-FARMER_HOURS,0)*TEMP_RATE</x:f>
        <x:v>41444.003519749924</x:v>
      </x:c>
      <x:c r="R195" s="268" t="n">
        <x:f>O195-P195-Q195-FIXED_COST</x:f>
        <x:v>-9328.003519749924</x:v>
      </x:c>
      <x:c r="S195" s="139" t="str">
        <x:f>IF(AND(L195&lt;=TOTAL_BED_CAP,N195&lt;=TEMP_WORKER_CAP),"YES","NO")</x:f>
        <x:v>YES</x:v>
      </x:c>
      <x:c r="T195" s="139" t="n">
        <x:f>IF(S195="YES",R195,-1E+99)</x:f>
        <x:v>-9328.003519749924</x:v>
      </x:c>
    </x:row>
    <x:row r="196">
      <x:c r="A196" s="139"/>
      <x:c r="B196" s="139"/>
      <x:c r="C196" s="139"/>
      <x:c r="D196" s="139"/>
      <x:c r="E196" s="139"/>
      <x:c r="F196" s="139"/>
      <x:c r="G196" s="139"/>
      <x:c r="H196" s="139"/>
      <x:c r="I196" s="266" t="n">
        <x:f>INT((ROW()-ROW($I$46))/((CARROT_CAP+1)*(MESCLUN_CAP+1)))</x:f>
        <x:v>0</x:v>
      </x:c>
      <x:c r="J196" s="266" t="n">
        <x:f>MOD(INT((ROW()-ROW($I$46))/(MESCLUN_CAP+1)),CARROT_CAP+1)</x:f>
        <x:v>4</x:v>
      </x:c>
      <x:c r="K196" s="266" t="n">
        <x:f>MOD(ROW()-ROW($I$46),MESCLUN_CAP+1)</x:f>
        <x:v>26</x:v>
      </x:c>
      <x:c r="L196" s="266" t="n">
        <x:f>SUM(I196:K196)</x:f>
        <x:v>30</x:v>
      </x:c>
      <x:c r="M196" s="267" t="n">
        <x:f>I196*TOMATO_HOURS*WEEKS*(1+TOMATO_DIM)^I196+J196*CARROT_HOURS*WEEKS*(1+CARROT_DIM)^J196+K196*MESCLUN_HOURS*WEEKS*(1+MESCLUN_DIM)^K196</x:f>
        <x:v>1748.5146066983127</x:v>
      </x:c>
      <x:c r="N196" s="267" t="n">
        <x:f>MAX(M196-FARMER_HOURS,0)/TEMP_HOURS_PER_WORKER</x:f>
        <x:v>0.7142462546516061</x:v>
      </x:c>
      <x:c r="O196" s="268" t="n">
        <x:f>I196*TOMATO_PRICE+J196*CARROT_PRICE+K196*MESCLUN_PRICE</x:f>
        <x:v>78576</x:v>
      </x:c>
      <x:c r="P196" s="268" t="n">
        <x:f>I196*TOMATO_FERTILIZER+J196*CARROT_FERTILIZER+K196*MESCLUN_FERTILIZER</x:f>
        <x:v>24640</x:v>
      </x:c>
      <x:c r="Q196" s="268" t="n">
        <x:f>MIN(M196,FARMER_HOURS)*FARMER_RATE+MAX(M196-FARMER_HOURS,0)*TEMP_RATE</x:f>
        <x:v>42856.156366290146</x:v>
      </x:c>
      <x:c r="R196" s="268" t="n">
        <x:f>O196-P196-Q196-FIXED_COST</x:f>
        <x:v>-8920.156366290146</x:v>
      </x:c>
      <x:c r="S196" s="139" t="str">
        <x:f>IF(AND(L196&lt;=TOTAL_BED_CAP,N196&lt;=TEMP_WORKER_CAP),"YES","NO")</x:f>
        <x:v>YES</x:v>
      </x:c>
      <x:c r="T196" s="139" t="n">
        <x:f>IF(S196="YES",R196,-1E+99)</x:f>
        <x:v>-8920.156366290146</x:v>
      </x:c>
    </x:row>
    <x:row r="197">
      <x:c r="A197" s="139"/>
      <x:c r="B197" s="139"/>
      <x:c r="C197" s="139"/>
      <x:c r="D197" s="139"/>
      <x:c r="E197" s="139"/>
      <x:c r="F197" s="139"/>
      <x:c r="G197" s="139"/>
      <x:c r="H197" s="139"/>
      <x:c r="I197" s="266" t="n">
        <x:f>INT((ROW()-ROW($I$46))/((CARROT_CAP+1)*(MESCLUN_CAP+1)))</x:f>
        <x:v>0</x:v>
      </x:c>
      <x:c r="J197" s="266" t="n">
        <x:f>MOD(INT((ROW()-ROW($I$46))/(MESCLUN_CAP+1)),CARROT_CAP+1)</x:f>
        <x:v>4</x:v>
      </x:c>
      <x:c r="K197" s="266" t="n">
        <x:f>MOD(ROW()-ROW($I$46),MESCLUN_CAP+1)</x:f>
        <x:v>27</x:v>
      </x:c>
      <x:c r="L197" s="266" t="n">
        <x:f>SUM(I197:K197)</x:f>
        <x:v>31</x:v>
      </x:c>
      <x:c r="M197" s="267" t="n">
        <x:f>I197*TOMATO_HOURS*WEEKS*(1+TOMATO_DIM)^I197+J197*CARROT_HOURS*WEEKS*(1+CARROT_DIM)^J197+K197*MESCLUN_HOURS*WEEKS*(1+MESCLUN_DIM)^K197</x:f>
        <x:v>1831.64831121807</x:v>
      </x:c>
      <x:c r="N197" s="267" t="n">
        <x:f>MAX(M197-FARMER_HOURS,0)/TEMP_HOURS_PER_WORKER</x:f>
        <x:v>0.7719779939014374</x:v>
      </x:c>
      <x:c r="O197" s="268" t="n">
        <x:f>I197*TOMATO_PRICE+J197*CARROT_PRICE+K197*MESCLUN_PRICE</x:f>
        <x:v>81276</x:v>
      </x:c>
      <x:c r="P197" s="268" t="n">
        <x:f>I197*TOMATO_FERTILIZER+J197*CARROT_FERTILIZER+K197*MESCLUN_FERTILIZER</x:f>
        <x:v>25520</x:v>
      </x:c>
      <x:c r="Q197" s="268" t="n">
        <x:f>MIN(M197,FARMER_HOURS)*FARMER_RATE+MAX(M197-FARMER_HOURS,0)*TEMP_RATE</x:f>
        <x:v>44299.449847535936</x:v>
      </x:c>
      <x:c r="R197" s="268" t="n">
        <x:f>O197-P197-Q197-FIXED_COST</x:f>
        <x:v>-8543.449847535936</x:v>
      </x:c>
      <x:c r="S197" s="139" t="str">
        <x:f>IF(AND(L197&lt;=TOTAL_BED_CAP,N197&lt;=TEMP_WORKER_CAP),"YES","NO")</x:f>
        <x:v>YES</x:v>
      </x:c>
      <x:c r="T197" s="139" t="n">
        <x:f>IF(S197="YES",R197,-1E+99)</x:f>
        <x:v>-8543.449847535936</x:v>
      </x:c>
    </x:row>
    <x:row r="198">
      <x:c r="A198" s="139"/>
      <x:c r="B198" s="139"/>
      <x:c r="C198" s="139"/>
      <x:c r="D198" s="139"/>
      <x:c r="E198" s="139"/>
      <x:c r="F198" s="139"/>
      <x:c r="G198" s="139"/>
      <x:c r="H198" s="139"/>
      <x:c r="I198" s="266" t="n">
        <x:f>INT((ROW()-ROW($I$46))/((CARROT_CAP+1)*(MESCLUN_CAP+1)))</x:f>
        <x:v>0</x:v>
      </x:c>
      <x:c r="J198" s="266" t="n">
        <x:f>MOD(INT((ROW()-ROW($I$46))/(MESCLUN_CAP+1)),CARROT_CAP+1)</x:f>
        <x:v>4</x:v>
      </x:c>
      <x:c r="K198" s="266" t="n">
        <x:f>MOD(ROW()-ROW($I$46),MESCLUN_CAP+1)</x:f>
        <x:v>28</x:v>
      </x:c>
      <x:c r="L198" s="266" t="n">
        <x:f>SUM(I198:K198)</x:f>
        <x:v>32</x:v>
      </x:c>
      <x:c r="M198" s="267" t="n">
        <x:f>I198*TOMATO_HOURS*WEEKS*(1+TOMATO_DIM)^I198+J198*CARROT_HOURS*WEEKS*(1+CARROT_DIM)^J198+K198*MESCLUN_HOURS*WEEKS*(1+MESCLUN_DIM)^K198</x:f>
        <x:v>1916.6078494352232</x:v>
      </x:c>
      <x:c r="N198" s="267" t="n">
        <x:f>MAX(M198-FARMER_HOURS,0)/TEMP_HOURS_PER_WORKER</x:f>
        <x:v>0.830977673218905</x:v>
      </x:c>
      <x:c r="O198" s="268" t="n">
        <x:f>I198*TOMATO_PRICE+J198*CARROT_PRICE+K198*MESCLUN_PRICE</x:f>
        <x:v>83976</x:v>
      </x:c>
      <x:c r="P198" s="268" t="n">
        <x:f>I198*TOMATO_FERTILIZER+J198*CARROT_FERTILIZER+K198*MESCLUN_FERTILIZER</x:f>
        <x:v>26400</x:v>
      </x:c>
      <x:c r="Q198" s="268" t="n">
        <x:f>MIN(M198,FARMER_HOURS)*FARMER_RATE+MAX(M198-FARMER_HOURS,0)*TEMP_RATE</x:f>
        <x:v>45774.44183047263</x:v>
      </x:c>
      <x:c r="R198" s="268" t="n">
        <x:f>O198-P198-Q198-FIXED_COST</x:f>
        <x:v>-8198.441830472628</x:v>
      </x:c>
      <x:c r="S198" s="139" t="str">
        <x:f>IF(AND(L198&lt;=TOTAL_BED_CAP,N198&lt;=TEMP_WORKER_CAP),"YES","NO")</x:f>
        <x:v>YES</x:v>
      </x:c>
      <x:c r="T198" s="139" t="n">
        <x:f>IF(S198="YES",R198,-1E+99)</x:f>
        <x:v>-8198.441830472628</x:v>
      </x:c>
    </x:row>
    <x:row r="199">
      <x:c r="A199" s="139"/>
      <x:c r="B199" s="139"/>
      <x:c r="C199" s="139"/>
      <x:c r="D199" s="139"/>
      <x:c r="E199" s="139"/>
      <x:c r="F199" s="139"/>
      <x:c r="G199" s="139"/>
      <x:c r="H199" s="139"/>
      <x:c r="I199" s="266" t="n">
        <x:f>INT((ROW()-ROW($I$46))/((CARROT_CAP+1)*(MESCLUN_CAP+1)))</x:f>
        <x:v>0</x:v>
      </x:c>
      <x:c r="J199" s="266" t="n">
        <x:f>MOD(INT((ROW()-ROW($I$46))/(MESCLUN_CAP+1)),CARROT_CAP+1)</x:f>
        <x:v>4</x:v>
      </x:c>
      <x:c r="K199" s="266" t="n">
        <x:f>MOD(ROW()-ROW($I$46),MESCLUN_CAP+1)</x:f>
        <x:v>29</x:v>
      </x:c>
      <x:c r="L199" s="266" t="n">
        <x:f>SUM(I199:K199)</x:f>
        <x:v>33</x:v>
      </x:c>
      <x:c r="M199" s="267" t="n">
        <x:f>I199*TOMATO_HOURS*WEEKS*(1+TOMATO_DIM)^I199+J199*CARROT_HOURS*WEEKS*(1+CARROT_DIM)^J199+K199*MESCLUN_HOURS*WEEKS*(1+MESCLUN_DIM)^K199</x:f>
        <x:v>2003.4258775508765</x:v>
      </x:c>
      <x:c r="N199" s="267" t="n">
        <x:f>MAX(M199-FARMER_HOURS,0)/TEMP_HOURS_PER_WORKER</x:f>
        <x:v>0.891267970521442</x:v>
      </x:c>
      <x:c r="O199" s="268" t="n">
        <x:f>I199*TOMATO_PRICE+J199*CARROT_PRICE+K199*MESCLUN_PRICE</x:f>
        <x:v>86676</x:v>
      </x:c>
      <x:c r="P199" s="268" t="n">
        <x:f>I199*TOMATO_FERTILIZER+J199*CARROT_FERTILIZER+K199*MESCLUN_FERTILIZER</x:f>
        <x:v>27280</x:v>
      </x:c>
      <x:c r="Q199" s="268" t="n">
        <x:f>MIN(M199,FARMER_HOURS)*FARMER_RATE+MAX(M199-FARMER_HOURS,0)*TEMP_RATE</x:f>
        <x:v>47281.69926303605</x:v>
      </x:c>
      <x:c r="R199" s="268" t="n">
        <x:f>O199-P199-Q199-FIXED_COST</x:f>
        <x:v>-7885.699263036047</x:v>
      </x:c>
      <x:c r="S199" s="139" t="str">
        <x:f>IF(AND(L199&lt;=TOTAL_BED_CAP,N199&lt;=TEMP_WORKER_CAP),"YES","NO")</x:f>
        <x:v>YES</x:v>
      </x:c>
      <x:c r="T199" s="139" t="n">
        <x:f>IF(S199="YES",R199,-1E+99)</x:f>
        <x:v>-7885.699263036047</x:v>
      </x:c>
    </x:row>
    <x:row r="200">
      <x:c r="A200" s="139"/>
      <x:c r="B200" s="139"/>
      <x:c r="C200" s="139"/>
      <x:c r="D200" s="139"/>
      <x:c r="E200" s="139"/>
      <x:c r="F200" s="139"/>
      <x:c r="G200" s="139"/>
      <x:c r="H200" s="139"/>
      <x:c r="I200" s="266" t="n">
        <x:f>INT((ROW()-ROW($I$46))/((CARROT_CAP+1)*(MESCLUN_CAP+1)))</x:f>
        <x:v>0</x:v>
      </x:c>
      <x:c r="J200" s="266" t="n">
        <x:f>MOD(INT((ROW()-ROW($I$46))/(MESCLUN_CAP+1)),CARROT_CAP+1)</x:f>
        <x:v>4</x:v>
      </x:c>
      <x:c r="K200" s="266" t="n">
        <x:f>MOD(ROW()-ROW($I$46),MESCLUN_CAP+1)</x:f>
        <x:v>30</x:v>
      </x:c>
      <x:c r="L200" s="266" t="n">
        <x:f>SUM(I200:K200)</x:f>
        <x:v>34</x:v>
      </x:c>
      <x:c r="M200" s="267" t="n">
        <x:f>I200*TOMATO_HOURS*WEEKS*(1+TOMATO_DIM)^I200+J200*CARROT_HOURS*WEEKS*(1+CARROT_DIM)^J200+K200*MESCLUN_HOURS*WEEKS*(1+MESCLUN_DIM)^K200</x:f>
        <x:v>2092.1355828846463</x:v>
      </x:c>
      <x:c r="N200" s="267" t="n">
        <x:f>MAX(M200-FARMER_HOURS,0)/TEMP_HOURS_PER_WORKER</x:f>
        <x:v>0.9528719325587821</x:v>
      </x:c>
      <x:c r="O200" s="268" t="n">
        <x:f>I200*TOMATO_PRICE+J200*CARROT_PRICE+K200*MESCLUN_PRICE</x:f>
        <x:v>89376</x:v>
      </x:c>
      <x:c r="P200" s="268" t="n">
        <x:f>I200*TOMATO_FERTILIZER+J200*CARROT_FERTILIZER+K200*MESCLUN_FERTILIZER</x:f>
        <x:v>28160</x:v>
      </x:c>
      <x:c r="Q200" s="268" t="n">
        <x:f>MIN(M200,FARMER_HOURS)*FARMER_RATE+MAX(M200-FARMER_HOURS,0)*TEMP_RATE</x:f>
        <x:v>48821.79831396956</x:v>
      </x:c>
      <x:c r="R200" s="268" t="n">
        <x:f>O200-P200-Q200-FIXED_COST</x:f>
        <x:v>-7605.798313969557</x:v>
      </x:c>
      <x:c r="S200" s="139" t="str">
        <x:f>IF(AND(L200&lt;=TOTAL_BED_CAP,N200&lt;=TEMP_WORKER_CAP),"YES","NO")</x:f>
        <x:v>YES</x:v>
      </x:c>
      <x:c r="T200" s="139" t="n">
        <x:f>IF(S200="YES",R200,-1E+99)</x:f>
        <x:v>-7605.798313969557</x:v>
      </x:c>
    </x:row>
    <x:row r="201">
      <x:c r="A201" s="139"/>
      <x:c r="B201" s="139"/>
      <x:c r="C201" s="139"/>
      <x:c r="D201" s="139"/>
      <x:c r="E201" s="139"/>
      <x:c r="F201" s="139"/>
      <x:c r="G201" s="139"/>
      <x:c r="H201" s="139"/>
      <x:c r="I201" s="266" t="n">
        <x:f>INT((ROW()-ROW($I$46))/((CARROT_CAP+1)*(MESCLUN_CAP+1)))</x:f>
        <x:v>0</x:v>
      </x:c>
      <x:c r="J201" s="266" t="n">
        <x:f>MOD(INT((ROW()-ROW($I$46))/(MESCLUN_CAP+1)),CARROT_CAP+1)</x:f>
        <x:v>5</x:v>
      </x:c>
      <x:c r="K201" s="266" t="n">
        <x:f>MOD(ROW()-ROW($I$46),MESCLUN_CAP+1)</x:f>
        <x:v>0</x:v>
      </x:c>
      <x:c r="L201" s="266" t="n">
        <x:f>SUM(I201:K201)</x:f>
        <x:v>5</x:v>
      </x:c>
      <x:c r="M201" s="267" t="n">
        <x:f>I201*TOMATO_HOURS*WEEKS*(1+TOMATO_DIM)^I201+J201*CARROT_HOURS*WEEKS*(1+CARROT_DIM)^J201+K201*MESCLUN_HOURS*WEEKS*(1+MESCLUN_DIM)^K201</x:f>
        <x:v>169.71123193359367</x:v>
      </x:c>
      <x:c r="N201" s="267" t="n">
        <x:f>MAX(M201-FARMER_HOURS,0)/TEMP_HOURS_PER_WORKER</x:f>
        <x:v>0</x:v>
      </x:c>
      <x:c r="O201" s="268" t="n">
        <x:f>I201*TOMATO_PRICE+J201*CARROT_PRICE+K201*MESCLUN_PRICE</x:f>
        <x:v>10470</x:v>
      </x:c>
      <x:c r="P201" s="268" t="n">
        <x:f>I201*TOMATO_FERTILIZER+J201*CARROT_FERTILIZER+K201*MESCLUN_FERTILIZER</x:f>
        <x:v>2200</x:v>
      </x:c>
      <x:c r="Q201" s="268" t="n">
        <x:f>MIN(M201,FARMER_HOURS)*FARMER_RATE+MAX(M201-FARMER_HOURS,0)*TEMP_RATE</x:f>
        <x:v>5892.751108805335</x:v>
      </x:c>
      <x:c r="R201" s="268" t="n">
        <x:f>O201-P201-Q201-FIXED_COST</x:f>
        <x:v>-17622.751108805336</x:v>
      </x:c>
      <x:c r="S201" s="139" t="str">
        <x:f>IF(AND(L201&lt;=TOTAL_BED_CAP,N201&lt;=TEMP_WORKER_CAP),"YES","NO")</x:f>
        <x:v>YES</x:v>
      </x:c>
      <x:c r="T201" s="139" t="n">
        <x:f>IF(S201="YES",R201,-1E+99)</x:f>
        <x:v>-17622.751108805336</x:v>
      </x:c>
    </x:row>
    <x:row r="202">
      <x:c r="A202" s="139"/>
      <x:c r="B202" s="139"/>
      <x:c r="C202" s="139"/>
      <x:c r="D202" s="139"/>
      <x:c r="E202" s="139"/>
      <x:c r="F202" s="139"/>
      <x:c r="G202" s="139"/>
      <x:c r="H202" s="139"/>
      <x:c r="I202" s="266" t="n">
        <x:f>INT((ROW()-ROW($I$46))/((CARROT_CAP+1)*(MESCLUN_CAP+1)))</x:f>
        <x:v>0</x:v>
      </x:c>
      <x:c r="J202" s="266" t="n">
        <x:f>MOD(INT((ROW()-ROW($I$46))/(MESCLUN_CAP+1)),CARROT_CAP+1)</x:f>
        <x:v>5</x:v>
      </x:c>
      <x:c r="K202" s="266" t="n">
        <x:f>MOD(ROW()-ROW($I$46),MESCLUN_CAP+1)</x:f>
        <x:v>1</x:v>
      </x:c>
      <x:c r="L202" s="266" t="n">
        <x:f>SUM(I202:K202)</x:f>
        <x:v>6</x:v>
      </x:c>
      <x:c r="M202" s="267" t="n">
        <x:f>I202*TOMATO_HOURS*WEEKS*(1+TOMATO_DIM)^I202+J202*CARROT_HOURS*WEEKS*(1+CARROT_DIM)^J202+K202*MESCLUN_HOURS*WEEKS*(1+MESCLUN_DIM)^K202</x:f>
        <x:v>215.27373193359367</x:v>
      </x:c>
      <x:c r="N202" s="267" t="n">
        <x:f>MAX(M202-FARMER_HOURS,0)/TEMP_HOURS_PER_WORKER</x:f>
        <x:v>0</x:v>
      </x:c>
      <x:c r="O202" s="268" t="n">
        <x:f>I202*TOMATO_PRICE+J202*CARROT_PRICE+K202*MESCLUN_PRICE</x:f>
        <x:v>13170</x:v>
      </x:c>
      <x:c r="P202" s="268" t="n">
        <x:f>I202*TOMATO_FERTILIZER+J202*CARROT_FERTILIZER+K202*MESCLUN_FERTILIZER</x:f>
        <x:v>3080</x:v>
      </x:c>
      <x:c r="Q202" s="268" t="n">
        <x:f>MIN(M202,FARMER_HOURS)*FARMER_RATE+MAX(M202-FARMER_HOURS,0)*TEMP_RATE</x:f>
        <x:v>7474.782358805335</x:v>
      </x:c>
      <x:c r="R202" s="268" t="n">
        <x:f>O202-P202-Q202-FIXED_COST</x:f>
        <x:v>-17384.782358805336</x:v>
      </x:c>
      <x:c r="S202" s="139" t="str">
        <x:f>IF(AND(L202&lt;=TOTAL_BED_CAP,N202&lt;=TEMP_WORKER_CAP),"YES","NO")</x:f>
        <x:v>YES</x:v>
      </x:c>
      <x:c r="T202" s="139" t="n">
        <x:f>IF(S202="YES",R202,-1E+99)</x:f>
        <x:v>-17384.782358805336</x:v>
      </x:c>
    </x:row>
    <x:row r="203">
      <x:c r="A203" s="139"/>
      <x:c r="B203" s="139"/>
      <x:c r="C203" s="139"/>
      <x:c r="D203" s="139"/>
      <x:c r="E203" s="139"/>
      <x:c r="F203" s="139"/>
      <x:c r="G203" s="139"/>
      <x:c r="H203" s="139"/>
      <x:c r="I203" s="266" t="n">
        <x:f>INT((ROW()-ROW($I$46))/((CARROT_CAP+1)*(MESCLUN_CAP+1)))</x:f>
        <x:v>0</x:v>
      </x:c>
      <x:c r="J203" s="266" t="n">
        <x:f>MOD(INT((ROW()-ROW($I$46))/(MESCLUN_CAP+1)),CARROT_CAP+1)</x:f>
        <x:v>5</x:v>
      </x:c>
      <x:c r="K203" s="266" t="n">
        <x:f>MOD(ROW()-ROW($I$46),MESCLUN_CAP+1)</x:f>
        <x:v>2</x:v>
      </x:c>
      <x:c r="L203" s="266" t="n">
        <x:f>SUM(I203:K203)</x:f>
        <x:v>7</x:v>
      </x:c>
      <x:c r="M203" s="267" t="n">
        <x:f>I203*TOMATO_HOURS*WEEKS*(1+TOMATO_DIM)^I203+J203*CARROT_HOURS*WEEKS*(1+CARROT_DIM)^J203+K203*MESCLUN_HOURS*WEEKS*(1+MESCLUN_DIM)^K203</x:f>
        <x:v>261.97529443359366</x:v>
      </x:c>
      <x:c r="N203" s="267" t="n">
        <x:f>MAX(M203-FARMER_HOURS,0)/TEMP_HOURS_PER_WORKER</x:f>
        <x:v>0</x:v>
      </x:c>
      <x:c r="O203" s="268" t="n">
        <x:f>I203*TOMATO_PRICE+J203*CARROT_PRICE+K203*MESCLUN_PRICE</x:f>
        <x:v>15870</x:v>
      </x:c>
      <x:c r="P203" s="268" t="n">
        <x:f>I203*TOMATO_FERTILIZER+J203*CARROT_FERTILIZER+K203*MESCLUN_FERTILIZER</x:f>
        <x:v>3960</x:v>
      </x:c>
      <x:c r="Q203" s="268" t="n">
        <x:f>MIN(M203,FARMER_HOURS)*FARMER_RATE+MAX(M203-FARMER_HOURS,0)*TEMP_RATE</x:f>
        <x:v>9096.364390055336</x:v>
      </x:c>
      <x:c r="R203" s="268" t="n">
        <x:f>O203-P203-Q203-FIXED_COST</x:f>
        <x:v>-17186.364390055336</x:v>
      </x:c>
      <x:c r="S203" s="139" t="str">
        <x:f>IF(AND(L203&lt;=TOTAL_BED_CAP,N203&lt;=TEMP_WORKER_CAP),"YES","NO")</x:f>
        <x:v>YES</x:v>
      </x:c>
      <x:c r="T203" s="139" t="n">
        <x:f>IF(S203="YES",R203,-1E+99)</x:f>
        <x:v>-17186.364390055336</x:v>
      </x:c>
    </x:row>
    <x:row r="204">
      <x:c r="A204" s="139"/>
      <x:c r="B204" s="139"/>
      <x:c r="C204" s="139"/>
      <x:c r="D204" s="139"/>
      <x:c r="E204" s="139"/>
      <x:c r="F204" s="139"/>
      <x:c r="G204" s="139"/>
      <x:c r="H204" s="139"/>
      <x:c r="I204" s="266" t="n">
        <x:f>INT((ROW()-ROW($I$46))/((CARROT_CAP+1)*(MESCLUN_CAP+1)))</x:f>
        <x:v>0</x:v>
      </x:c>
      <x:c r="J204" s="266" t="n">
        <x:f>MOD(INT((ROW()-ROW($I$46))/(MESCLUN_CAP+1)),CARROT_CAP+1)</x:f>
        <x:v>5</x:v>
      </x:c>
      <x:c r="K204" s="266" t="n">
        <x:f>MOD(ROW()-ROW($I$46),MESCLUN_CAP+1)</x:f>
        <x:v>3</x:v>
      </x:c>
      <x:c r="L204" s="266" t="n">
        <x:f>SUM(I204:K204)</x:f>
        <x:v>8</x:v>
      </x:c>
      <x:c r="M204" s="267" t="n">
        <x:f>I204*TOMATO_HOURS*WEEKS*(1+TOMATO_DIM)^I204+J204*CARROT_HOURS*WEEKS*(1+CARROT_DIM)^J204+K204*MESCLUN_HOURS*WEEKS*(1+MESCLUN_DIM)^K204</x:f>
        <x:v>309.83727685546864</x:v>
      </x:c>
      <x:c r="N204" s="267" t="n">
        <x:f>MAX(M204-FARMER_HOURS,0)/TEMP_HOURS_PER_WORKER</x:f>
        <x:v>0</x:v>
      </x:c>
      <x:c r="O204" s="268" t="n">
        <x:f>I204*TOMATO_PRICE+J204*CARROT_PRICE+K204*MESCLUN_PRICE</x:f>
        <x:v>18570</x:v>
      </x:c>
      <x:c r="P204" s="268" t="n">
        <x:f>I204*TOMATO_FERTILIZER+J204*CARROT_FERTILIZER+K204*MESCLUN_FERTILIZER</x:f>
        <x:v>4840</x:v>
      </x:c>
      <x:c r="Q204" s="268" t="n">
        <x:f>MIN(M204,FARMER_HOURS)*FARMER_RATE+MAX(M204-FARMER_HOURS,0)*TEMP_RATE</x:f>
        <x:v>10758.238779703772</x:v>
      </x:c>
      <x:c r="R204" s="268" t="n">
        <x:f>O204-P204-Q204-FIXED_COST</x:f>
        <x:v>-17028.238779703774</x:v>
      </x:c>
      <x:c r="S204" s="139" t="str">
        <x:f>IF(AND(L204&lt;=TOTAL_BED_CAP,N204&lt;=TEMP_WORKER_CAP),"YES","NO")</x:f>
        <x:v>YES</x:v>
      </x:c>
      <x:c r="T204" s="139" t="n">
        <x:f>IF(S204="YES",R204,-1E+99)</x:f>
        <x:v>-17028.238779703774</x:v>
      </x:c>
    </x:row>
    <x:row r="205">
      <x:c r="A205" s="139"/>
      <x:c r="B205" s="139"/>
      <x:c r="C205" s="139"/>
      <x:c r="D205" s="139"/>
      <x:c r="E205" s="139"/>
      <x:c r="F205" s="139"/>
      <x:c r="G205" s="139"/>
      <x:c r="H205" s="139"/>
      <x:c r="I205" s="266" t="n">
        <x:f>INT((ROW()-ROW($I$46))/((CARROT_CAP+1)*(MESCLUN_CAP+1)))</x:f>
        <x:v>0</x:v>
      </x:c>
      <x:c r="J205" s="266" t="n">
        <x:f>MOD(INT((ROW()-ROW($I$46))/(MESCLUN_CAP+1)),CARROT_CAP+1)</x:f>
        <x:v>5</x:v>
      </x:c>
      <x:c r="K205" s="266" t="n">
        <x:f>MOD(ROW()-ROW($I$46),MESCLUN_CAP+1)</x:f>
        <x:v>4</x:v>
      </x:c>
      <x:c r="L205" s="266" t="n">
        <x:f>SUM(I205:K205)</x:f>
        <x:v>9</x:v>
      </x:c>
      <x:c r="M205" s="267" t="n">
        <x:f>I205*TOMATO_HOURS*WEEKS*(1+TOMATO_DIM)^I205+J205*CARROT_HOURS*WEEKS*(1+CARROT_DIM)^J205+K205*MESCLUN_HOURS*WEEKS*(1+MESCLUN_DIM)^K205</x:f>
        <x:v>358.88139257812486</x:v>
      </x:c>
      <x:c r="N205" s="267" t="n">
        <x:f>MAX(M205-FARMER_HOURS,0)/TEMP_HOURS_PER_WORKER</x:f>
        <x:v>0</x:v>
      </x:c>
      <x:c r="O205" s="268" t="n">
        <x:f>I205*TOMATO_PRICE+J205*CARROT_PRICE+K205*MESCLUN_PRICE</x:f>
        <x:v>21270</x:v>
      </x:c>
      <x:c r="P205" s="268" t="n">
        <x:f>I205*TOMATO_FERTILIZER+J205*CARROT_FERTILIZER+K205*MESCLUN_FERTILIZER</x:f>
        <x:v>5720</x:v>
      </x:c>
      <x:c r="Q205" s="268" t="n">
        <x:f>MIN(M205,FARMER_HOURS)*FARMER_RATE+MAX(M205-FARMER_HOURS,0)*TEMP_RATE</x:f>
        <x:v>12461.159464518225</x:v>
      </x:c>
      <x:c r="R205" s="268" t="n">
        <x:f>O205-P205-Q205-FIXED_COST</x:f>
        <x:v>-16911.159464518227</x:v>
      </x:c>
      <x:c r="S205" s="139" t="str">
        <x:f>IF(AND(L205&lt;=TOTAL_BED_CAP,N205&lt;=TEMP_WORKER_CAP),"YES","NO")</x:f>
        <x:v>YES</x:v>
      </x:c>
      <x:c r="T205" s="139" t="n">
        <x:f>IF(S205="YES",R205,-1E+99)</x:f>
        <x:v>-16911.159464518227</x:v>
      </x:c>
    </x:row>
    <x:row r="206">
      <x:c r="A206" s="139"/>
      <x:c r="B206" s="139"/>
      <x:c r="C206" s="139"/>
      <x:c r="D206" s="139"/>
      <x:c r="E206" s="139"/>
      <x:c r="F206" s="139"/>
      <x:c r="G206" s="139"/>
      <x:c r="H206" s="139"/>
      <x:c r="I206" s="266" t="n">
        <x:f>INT((ROW()-ROW($I$46))/((CARROT_CAP+1)*(MESCLUN_CAP+1)))</x:f>
        <x:v>0</x:v>
      </x:c>
      <x:c r="J206" s="266" t="n">
        <x:f>MOD(INT((ROW()-ROW($I$46))/(MESCLUN_CAP+1)),CARROT_CAP+1)</x:f>
        <x:v>5</x:v>
      </x:c>
      <x:c r="K206" s="266" t="n">
        <x:f>MOD(ROW()-ROW($I$46),MESCLUN_CAP+1)</x:f>
        <x:v>5</x:v>
      </x:c>
      <x:c r="L206" s="266" t="n">
        <x:f>SUM(I206:K206)</x:f>
        <x:v>10</x:v>
      </x:c>
      <x:c r="M206" s="267" t="n">
        <x:f>I206*TOMATO_HOURS*WEEKS*(1+TOMATO_DIM)^I206+J206*CARROT_HOURS*WEEKS*(1+CARROT_DIM)^J206+K206*MESCLUN_HOURS*WEEKS*(1+MESCLUN_DIM)^K206</x:f>
        <x:v>409.1297164993285</x:v>
      </x:c>
      <x:c r="N206" s="267" t="n">
        <x:f>MAX(M206-FARMER_HOURS,0)/TEMP_HOURS_PER_WORKER</x:f>
        <x:v>0</x:v>
      </x:c>
      <x:c r="O206" s="268" t="n">
        <x:f>I206*TOMATO_PRICE+J206*CARROT_PRICE+K206*MESCLUN_PRICE</x:f>
        <x:v>23970</x:v>
      </x:c>
      <x:c r="P206" s="268" t="n">
        <x:f>I206*TOMATO_FERTILIZER+J206*CARROT_FERTILIZER+K206*MESCLUN_FERTILIZER</x:f>
        <x:v>6600</x:v>
      </x:c>
      <x:c r="Q206" s="268" t="n">
        <x:f>MIN(M206,FARMER_HOURS)*FARMER_RATE+MAX(M206-FARMER_HOURS,0)*TEMP_RATE</x:f>
        <x:v>14205.892934004461</x:v>
      </x:c>
      <x:c r="R206" s="268" t="n">
        <x:f>O206-P206-Q206-FIXED_COST</x:f>
        <x:v>-16835.892934004463</x:v>
      </x:c>
      <x:c r="S206" s="139" t="str">
        <x:f>IF(AND(L206&lt;=TOTAL_BED_CAP,N206&lt;=TEMP_WORKER_CAP),"YES","NO")</x:f>
        <x:v>YES</x:v>
      </x:c>
      <x:c r="T206" s="139" t="n">
        <x:f>IF(S206="YES",R206,-1E+99)</x:f>
        <x:v>-16835.892934004463</x:v>
      </x:c>
    </x:row>
    <x:row r="207">
      <x:c r="A207" s="139"/>
      <x:c r="B207" s="139"/>
      <x:c r="C207" s="139"/>
      <x:c r="D207" s="139"/>
      <x:c r="E207" s="139"/>
      <x:c r="F207" s="139"/>
      <x:c r="G207" s="139"/>
      <x:c r="H207" s="139"/>
      <x:c r="I207" s="266" t="n">
        <x:f>INT((ROW()-ROW($I$46))/((CARROT_CAP+1)*(MESCLUN_CAP+1)))</x:f>
        <x:v>0</x:v>
      </x:c>
      <x:c r="J207" s="266" t="n">
        <x:f>MOD(INT((ROW()-ROW($I$46))/(MESCLUN_CAP+1)),CARROT_CAP+1)</x:f>
        <x:v>5</x:v>
      </x:c>
      <x:c r="K207" s="266" t="n">
        <x:f>MOD(ROW()-ROW($I$46),MESCLUN_CAP+1)</x:f>
        <x:v>6</x:v>
      </x:c>
      <x:c r="L207" s="266" t="n">
        <x:f>SUM(I207:K207)</x:f>
        <x:v>11</x:v>
      </x:c>
      <x:c r="M207" s="267" t="n">
        <x:f>I207*TOMATO_HOURS*WEEKS*(1+TOMATO_DIM)^I207+J207*CARROT_HOURS*WEEKS*(1+CARROT_DIM)^J207+K207*MESCLUN_HOURS*WEEKS*(1+MESCLUN_DIM)^K207</x:f>
        <x:v>460.6046906809614</x:v>
      </x:c>
      <x:c r="N207" s="267" t="n">
        <x:f>MAX(M207-FARMER_HOURS,0)/TEMP_HOURS_PER_WORKER</x:f>
        <x:v>0</x:v>
      </x:c>
      <x:c r="O207" s="268" t="n">
        <x:f>I207*TOMATO_PRICE+J207*CARROT_PRICE+K207*MESCLUN_PRICE</x:f>
        <x:v>26670</x:v>
      </x:c>
      <x:c r="P207" s="268" t="n">
        <x:f>I207*TOMATO_FERTILIZER+J207*CARROT_FERTILIZER+K207*MESCLUN_FERTILIZER</x:f>
        <x:v>7480</x:v>
      </x:c>
      <x:c r="Q207" s="268" t="n">
        <x:f>MIN(M207,FARMER_HOURS)*FARMER_RATE+MAX(M207-FARMER_HOURS,0)*TEMP_RATE</x:f>
        <x:v>15993.21842642227</x:v>
      </x:c>
      <x:c r="R207" s="268" t="n">
        <x:f>O207-P207-Q207-FIXED_COST</x:f>
        <x:v>-16803.21842642227</x:v>
      </x:c>
      <x:c r="S207" s="139" t="str">
        <x:f>IF(AND(L207&lt;=TOTAL_BED_CAP,N207&lt;=TEMP_WORKER_CAP),"YES","NO")</x:f>
        <x:v>YES</x:v>
      </x:c>
      <x:c r="T207" s="139" t="n">
        <x:f>IF(S207="YES",R207,-1E+99)</x:f>
        <x:v>-16803.21842642227</x:v>
      </x:c>
    </x:row>
    <x:row r="208">
      <x:c r="A208" s="139"/>
      <x:c r="B208" s="139"/>
      <x:c r="C208" s="139"/>
      <x:c r="D208" s="139"/>
      <x:c r="E208" s="139"/>
      <x:c r="F208" s="139"/>
      <x:c r="G208" s="139"/>
      <x:c r="H208" s="139"/>
      <x:c r="I208" s="266" t="n">
        <x:f>INT((ROW()-ROW($I$46))/((CARROT_CAP+1)*(MESCLUN_CAP+1)))</x:f>
        <x:v>0</x:v>
      </x:c>
      <x:c r="J208" s="266" t="n">
        <x:f>MOD(INT((ROW()-ROW($I$46))/(MESCLUN_CAP+1)),CARROT_CAP+1)</x:f>
        <x:v>5</x:v>
      </x:c>
      <x:c r="K208" s="266" t="n">
        <x:f>MOD(ROW()-ROW($I$46),MESCLUN_CAP+1)</x:f>
        <x:v>7</x:v>
      </x:c>
      <x:c r="L208" s="266" t="n">
        <x:f>SUM(I208:K208)</x:f>
        <x:v>12</x:v>
      </x:c>
      <x:c r="M208" s="267" t="n">
        <x:f>I208*TOMATO_HOURS*WEEKS*(1+TOMATO_DIM)^I208+J208*CARROT_HOURS*WEEKS*(1+CARROT_DIM)^J208+K208*MESCLUN_HOURS*WEEKS*(1+MESCLUN_DIM)^K208</x:f>
        <x:v>513.3291300789218</x:v>
      </x:c>
      <x:c r="N208" s="267" t="n">
        <x:f>MAX(M208-FARMER_HOURS,0)/TEMP_HOURS_PER_WORKER</x:f>
        <x:v>0</x:v>
      </x:c>
      <x:c r="O208" s="268" t="n">
        <x:f>I208*TOMATO_PRICE+J208*CARROT_PRICE+K208*MESCLUN_PRICE</x:f>
        <x:v>29370</x:v>
      </x:c>
      <x:c r="P208" s="268" t="n">
        <x:f>I208*TOMATO_FERTILIZER+J208*CARROT_FERTILIZER+K208*MESCLUN_FERTILIZER</x:f>
        <x:v>8360</x:v>
      </x:c>
      <x:c r="Q208" s="268" t="n">
        <x:f>MIN(M208,FARMER_HOURS)*FARMER_RATE+MAX(M208-FARMER_HOURS,0)*TEMP_RATE</x:f>
        <x:v>17823.92812774034</x:v>
      </x:c>
      <x:c r="R208" s="268" t="n">
        <x:f>O208-P208-Q208-FIXED_COST</x:f>
        <x:v>-16813.92812774034</x:v>
      </x:c>
      <x:c r="S208" s="139" t="str">
        <x:f>IF(AND(L208&lt;=TOTAL_BED_CAP,N208&lt;=TEMP_WORKER_CAP),"YES","NO")</x:f>
        <x:v>YES</x:v>
      </x:c>
      <x:c r="T208" s="139" t="n">
        <x:f>IF(S208="YES",R208,-1E+99)</x:f>
        <x:v>-16813.92812774034</x:v>
      </x:c>
    </x:row>
    <x:row r="209">
      <x:c r="A209" s="139"/>
      <x:c r="B209" s="139"/>
      <x:c r="C209" s="139"/>
      <x:c r="D209" s="139"/>
      <x:c r="E209" s="139"/>
      <x:c r="F209" s="139"/>
      <x:c r="G209" s="139"/>
      <x:c r="H209" s="139"/>
      <x:c r="I209" s="266" t="n">
        <x:f>INT((ROW()-ROW($I$46))/((CARROT_CAP+1)*(MESCLUN_CAP+1)))</x:f>
        <x:v>0</x:v>
      </x:c>
      <x:c r="J209" s="266" t="n">
        <x:f>MOD(INT((ROW()-ROW($I$46))/(MESCLUN_CAP+1)),CARROT_CAP+1)</x:f>
        <x:v>5</x:v>
      </x:c>
      <x:c r="K209" s="266" t="n">
        <x:f>MOD(ROW()-ROW($I$46),MESCLUN_CAP+1)</x:f>
        <x:v>8</x:v>
      </x:c>
      <x:c r="L209" s="266" t="n">
        <x:f>SUM(I209:K209)</x:f>
        <x:v>13</x:v>
      </x:c>
      <x:c r="M209" s="267" t="n">
        <x:f>I209*TOMATO_HOURS*WEEKS*(1+TOMATO_DIM)^I209+J209*CARROT_HOURS*WEEKS*(1+CARROT_DIM)^J209+K209*MESCLUN_HOURS*WEEKS*(1+MESCLUN_DIM)^K209</x:f>
        <x:v>567.326228358902</x:v>
      </x:c>
      <x:c r="N209" s="267" t="n">
        <x:f>MAX(M209-FARMER_HOURS,0)/TEMP_HOURS_PER_WORKER</x:f>
        <x:v>0</x:v>
      </x:c>
      <x:c r="O209" s="268" t="n">
        <x:f>I209*TOMATO_PRICE+J209*CARROT_PRICE+K209*MESCLUN_PRICE</x:f>
        <x:v>32070</x:v>
      </x:c>
      <x:c r="P209" s="268" t="n">
        <x:f>I209*TOMATO_FERTILIZER+J209*CARROT_FERTILIZER+K209*MESCLUN_FERTILIZER</x:f>
        <x:v>9240</x:v>
      </x:c>
      <x:c r="Q209" s="268" t="n">
        <x:f>MIN(M209,FARMER_HOURS)*FARMER_RATE+MAX(M209-FARMER_HOURS,0)*TEMP_RATE</x:f>
        <x:v>19698.827373572985</x:v>
      </x:c>
      <x:c r="R209" s="268" t="n">
        <x:f>O209-P209-Q209-FIXED_COST</x:f>
        <x:v>-16868.827373572985</x:v>
      </x:c>
      <x:c r="S209" s="139" t="str">
        <x:f>IF(AND(L209&lt;=TOTAL_BED_CAP,N209&lt;=TEMP_WORKER_CAP),"YES","NO")</x:f>
        <x:v>YES</x:v>
      </x:c>
      <x:c r="T209" s="139" t="n">
        <x:f>IF(S209="YES",R209,-1E+99)</x:f>
        <x:v>-16868.827373572985</x:v>
      </x:c>
    </x:row>
    <x:row r="210">
      <x:c r="A210" s="139"/>
      <x:c r="B210" s="139"/>
      <x:c r="C210" s="139"/>
      <x:c r="D210" s="139"/>
      <x:c r="E210" s="139"/>
      <x:c r="F210" s="139"/>
      <x:c r="G210" s="139"/>
      <x:c r="H210" s="139"/>
      <x:c r="I210" s="266" t="n">
        <x:f>INT((ROW()-ROW($I$46))/((CARROT_CAP+1)*(MESCLUN_CAP+1)))</x:f>
        <x:v>0</x:v>
      </x:c>
      <x:c r="J210" s="266" t="n">
        <x:f>MOD(INT((ROW()-ROW($I$46))/(MESCLUN_CAP+1)),CARROT_CAP+1)</x:f>
        <x:v>5</x:v>
      </x:c>
      <x:c r="K210" s="266" t="n">
        <x:f>MOD(ROW()-ROW($I$46),MESCLUN_CAP+1)</x:f>
        <x:v>9</x:v>
      </x:c>
      <x:c r="L210" s="266" t="n">
        <x:f>SUM(I210:K210)</x:f>
        <x:v>14</x:v>
      </x:c>
      <x:c r="M210" s="267" t="n">
        <x:f>I210*TOMATO_HOURS*WEEKS*(1+TOMATO_DIM)^I210+J210*CARROT_HOURS*WEEKS*(1+CARROT_DIM)^J210+K210*MESCLUN_HOURS*WEEKS*(1+MESCLUN_DIM)^K210</x:f>
        <x:v>622.6195637992964</x:v>
      </x:c>
      <x:c r="N210" s="267" t="n">
        <x:f>MAX(M210-FARMER_HOURS,0)/TEMP_HOURS_PER_WORKER</x:f>
        <x:v>0</x:v>
      </x:c>
      <x:c r="O210" s="268" t="n">
        <x:f>I210*TOMATO_PRICE+J210*CARROT_PRICE+K210*MESCLUN_PRICE</x:f>
        <x:v>34770</x:v>
      </x:c>
      <x:c r="P210" s="268" t="n">
        <x:f>I210*TOMATO_FERTILIZER+J210*CARROT_FERTILIZER+K210*MESCLUN_FERTILIZER</x:f>
        <x:v>10120</x:v>
      </x:c>
      <x:c r="Q210" s="268" t="n">
        <x:f>MIN(M210,FARMER_HOURS)*FARMER_RATE+MAX(M210-FARMER_HOURS,0)*TEMP_RATE</x:f>
        <x:v>21618.734854142236</x:v>
      </x:c>
      <x:c r="R210" s="268" t="n">
        <x:f>O210-P210-Q210-FIXED_COST</x:f>
        <x:v>-16968.734854142236</x:v>
      </x:c>
      <x:c r="S210" s="139" t="str">
        <x:f>IF(AND(L210&lt;=TOTAL_BED_CAP,N210&lt;=TEMP_WORKER_CAP),"YES","NO")</x:f>
        <x:v>YES</x:v>
      </x:c>
      <x:c r="T210" s="139" t="n">
        <x:f>IF(S210="YES",R210,-1E+99)</x:f>
        <x:v>-16968.734854142236</x:v>
      </x:c>
    </x:row>
    <x:row r="211">
      <x:c r="A211" s="139"/>
      <x:c r="B211" s="139"/>
      <x:c r="C211" s="139"/>
      <x:c r="D211" s="139"/>
      <x:c r="E211" s="139"/>
      <x:c r="F211" s="139"/>
      <x:c r="G211" s="139"/>
      <x:c r="H211" s="139"/>
      <x:c r="I211" s="266" t="n">
        <x:f>INT((ROW()-ROW($I$46))/((CARROT_CAP+1)*(MESCLUN_CAP+1)))</x:f>
        <x:v>0</x:v>
      </x:c>
      <x:c r="J211" s="266" t="n">
        <x:f>MOD(INT((ROW()-ROW($I$46))/(MESCLUN_CAP+1)),CARROT_CAP+1)</x:f>
        <x:v>5</x:v>
      </x:c>
      <x:c r="K211" s="266" t="n">
        <x:f>MOD(ROW()-ROW($I$46),MESCLUN_CAP+1)</x:f>
        <x:v>10</x:v>
      </x:c>
      <x:c r="L211" s="266" t="n">
        <x:f>SUM(I211:K211)</x:f>
        <x:v>15</x:v>
      </x:c>
      <x:c r="M211" s="267" t="n">
        <x:f>I211*TOMATO_HOURS*WEEKS*(1+TOMATO_DIM)^I211+J211*CARROT_HOURS*WEEKS*(1+CARROT_DIM)^J211+K211*MESCLUN_HOURS*WEEKS*(1+MESCLUN_DIM)^K211</x:f>
        <x:v>679.2331052825092</x:v>
      </x:c>
      <x:c r="N211" s="267" t="n">
        <x:f>MAX(M211-FARMER_HOURS,0)/TEMP_HOURS_PER_WORKER</x:f>
        <x:v>0</x:v>
      </x:c>
      <x:c r="O211" s="268" t="n">
        <x:f>I211*TOMATO_PRICE+J211*CARROT_PRICE+K211*MESCLUN_PRICE</x:f>
        <x:v>37470</x:v>
      </x:c>
      <x:c r="P211" s="268" t="n">
        <x:f>I211*TOMATO_FERTILIZER+J211*CARROT_FERTILIZER+K211*MESCLUN_FERTILIZER</x:f>
        <x:v>11000</x:v>
      </x:c>
      <x:c r="Q211" s="268" t="n">
        <x:f>MIN(M211,FARMER_HOURS)*FARMER_RATE+MAX(M211-FARMER_HOURS,0)*TEMP_RATE</x:f>
        <x:v>23584.482822309346</x:v>
      </x:c>
      <x:c r="R211" s="268" t="n">
        <x:f>O211-P211-Q211-FIXED_COST</x:f>
        <x:v>-17114.482822309346</x:v>
      </x:c>
      <x:c r="S211" s="139" t="str">
        <x:f>IF(AND(L211&lt;=TOTAL_BED_CAP,N211&lt;=TEMP_WORKER_CAP),"YES","NO")</x:f>
        <x:v>YES</x:v>
      </x:c>
      <x:c r="T211" s="139" t="n">
        <x:f>IF(S211="YES",R211,-1E+99)</x:f>
        <x:v>-17114.482822309346</x:v>
      </x:c>
    </x:row>
    <x:row r="212">
      <x:c r="A212" s="139"/>
      <x:c r="B212" s="139"/>
      <x:c r="C212" s="139"/>
      <x:c r="D212" s="139"/>
      <x:c r="E212" s="139"/>
      <x:c r="F212" s="139"/>
      <x:c r="G212" s="139"/>
      <x:c r="H212" s="139"/>
      <x:c r="I212" s="266" t="n">
        <x:f>INT((ROW()-ROW($I$46))/((CARROT_CAP+1)*(MESCLUN_CAP+1)))</x:f>
        <x:v>0</x:v>
      </x:c>
      <x:c r="J212" s="266" t="n">
        <x:f>MOD(INT((ROW()-ROW($I$46))/(MESCLUN_CAP+1)),CARROT_CAP+1)</x:f>
        <x:v>5</x:v>
      </x:c>
      <x:c r="K212" s="266" t="n">
        <x:f>MOD(ROW()-ROW($I$46),MESCLUN_CAP+1)</x:f>
        <x:v>11</x:v>
      </x:c>
      <x:c r="L212" s="266" t="n">
        <x:f>SUM(I212:K212)</x:f>
        <x:v>16</x:v>
      </x:c>
      <x:c r="M212" s="267" t="n">
        <x:f>I212*TOMATO_HOURS*WEEKS*(1+TOMATO_DIM)^I212+J212*CARROT_HOURS*WEEKS*(1+CARROT_DIM)^J212+K212*MESCLUN_HOURS*WEEKS*(1+MESCLUN_DIM)^K212</x:f>
        <x:v>737.1912183759483</x:v>
      </x:c>
      <x:c r="N212" s="267" t="n">
        <x:f>MAX(M212-FARMER_HOURS,0)/TEMP_HOURS_PER_WORKER</x:f>
        <x:v>0.011938346094408558</x:v>
      </x:c>
      <x:c r="O212" s="268" t="n">
        <x:f>I212*TOMATO_PRICE+J212*CARROT_PRICE+K212*MESCLUN_PRICE</x:f>
        <x:v>40170</x:v>
      </x:c>
      <x:c r="P212" s="268" t="n">
        <x:f>I212*TOMATO_FERTILIZER+J212*CARROT_FERTILIZER+K212*MESCLUN_FERTILIZER</x:f>
        <x:v>11880</x:v>
      </x:c>
      <x:c r="Q212" s="268" t="n">
        <x:f>MIN(M212,FARMER_HOURS)*FARMER_RATE+MAX(M212-FARMER_HOURS,0)*TEMP_RATE</x:f>
        <x:v>25298.458652360216</x:v>
      </x:c>
      <x:c r="R212" s="268" t="n">
        <x:f>O212-P212-Q212-FIXED_COST</x:f>
        <x:v>-17008.458652360216</x:v>
      </x:c>
      <x:c r="S212" s="139" t="str">
        <x:f>IF(AND(L212&lt;=TOTAL_BED_CAP,N212&lt;=TEMP_WORKER_CAP),"YES","NO")</x:f>
        <x:v>YES</x:v>
      </x:c>
      <x:c r="T212" s="139" t="n">
        <x:f>IF(S212="YES",R212,-1E+99)</x:f>
        <x:v>-17008.458652360216</x:v>
      </x:c>
    </x:row>
    <x:row r="213">
      <x:c r="A213" s="139"/>
      <x:c r="B213" s="139"/>
      <x:c r="C213" s="139"/>
      <x:c r="D213" s="139"/>
      <x:c r="E213" s="139"/>
      <x:c r="F213" s="139"/>
      <x:c r="G213" s="139"/>
      <x:c r="H213" s="139"/>
      <x:c r="I213" s="266" t="n">
        <x:f>INT((ROW()-ROW($I$46))/((CARROT_CAP+1)*(MESCLUN_CAP+1)))</x:f>
        <x:v>0</x:v>
      </x:c>
      <x:c r="J213" s="266" t="n">
        <x:f>MOD(INT((ROW()-ROW($I$46))/(MESCLUN_CAP+1)),CARROT_CAP+1)</x:f>
        <x:v>5</x:v>
      </x:c>
      <x:c r="K213" s="266" t="n">
        <x:f>MOD(ROW()-ROW($I$46),MESCLUN_CAP+1)</x:f>
        <x:v>12</x:v>
      </x:c>
      <x:c r="L213" s="266" t="n">
        <x:f>SUM(I213:K213)</x:f>
        <x:v>17</x:v>
      </x:c>
      <x:c r="M213" s="267" t="n">
        <x:f>I213*TOMATO_HOURS*WEEKS*(1+TOMATO_DIM)^I213+J213*CARROT_HOURS*WEEKS*(1+CARROT_DIM)^J213+K213*MESCLUN_HOURS*WEEKS*(1+MESCLUN_DIM)^K213</x:f>
        <x:v>796.5186715040127</x:v>
      </x:c>
      <x:c r="N213" s="267" t="n">
        <x:f>MAX(M213-FARMER_HOURS,0)/TEMP_HOURS_PER_WORKER</x:f>
        <x:v>0.05313796632223102</x:v>
      </x:c>
      <x:c r="O213" s="268" t="n">
        <x:f>I213*TOMATO_PRICE+J213*CARROT_PRICE+K213*MESCLUN_PRICE</x:f>
        <x:v>42870</x:v>
      </x:c>
      <x:c r="P213" s="268" t="n">
        <x:f>I213*TOMATO_FERTILIZER+J213*CARROT_FERTILIZER+K213*MESCLUN_FERTILIZER</x:f>
        <x:v>12760</x:v>
      </x:c>
      <x:c r="Q213" s="268" t="n">
        <x:f>MIN(M213,FARMER_HOURS)*FARMER_RATE+MAX(M213-FARMER_HOURS,0)*TEMP_RATE</x:f>
        <x:v>26328.449158055777</x:v>
      </x:c>
      <x:c r="R213" s="268" t="n">
        <x:f>O213-P213-Q213-FIXED_COST</x:f>
        <x:v>-16218.449158055777</x:v>
      </x:c>
      <x:c r="S213" s="139" t="str">
        <x:f>IF(AND(L213&lt;=TOTAL_BED_CAP,N213&lt;=TEMP_WORKER_CAP),"YES","NO")</x:f>
        <x:v>YES</x:v>
      </x:c>
      <x:c r="T213" s="139" t="n">
        <x:f>IF(S213="YES",R213,-1E+99)</x:f>
        <x:v>-16218.449158055777</x:v>
      </x:c>
    </x:row>
    <x:row r="214">
      <x:c r="A214" s="139"/>
      <x:c r="B214" s="139"/>
      <x:c r="C214" s="139"/>
      <x:c r="D214" s="139"/>
      <x:c r="E214" s="139"/>
      <x:c r="F214" s="139"/>
      <x:c r="G214" s="139"/>
      <x:c r="H214" s="139"/>
      <x:c r="I214" s="266" t="n">
        <x:f>INT((ROW()-ROW($I$46))/((CARROT_CAP+1)*(MESCLUN_CAP+1)))</x:f>
        <x:v>0</x:v>
      </x:c>
      <x:c r="J214" s="266" t="n">
        <x:f>MOD(INT((ROW()-ROW($I$46))/(MESCLUN_CAP+1)),CARROT_CAP+1)</x:f>
        <x:v>5</x:v>
      </x:c>
      <x:c r="K214" s="266" t="n">
        <x:f>MOD(ROW()-ROW($I$46),MESCLUN_CAP+1)</x:f>
        <x:v>13</x:v>
      </x:c>
      <x:c r="L214" s="266" t="n">
        <x:f>SUM(I214:K214)</x:f>
        <x:v>18</x:v>
      </x:c>
      <x:c r="M214" s="267" t="n">
        <x:f>I214*TOMATO_HOURS*WEEKS*(1+TOMATO_DIM)^I214+J214*CARROT_HOURS*WEEKS*(1+CARROT_DIM)^J214+K214*MESCLUN_HOURS*WEEKS*(1+MESCLUN_DIM)^K214</x:f>
        <x:v>857.240642212397</x:v>
      </x:c>
      <x:c r="N214" s="267" t="n">
        <x:f>MAX(M214-FARMER_HOURS,0)/TEMP_HOURS_PER_WORKER</x:f>
        <x:v>0.09530600153638681</x:v>
      </x:c>
      <x:c r="O214" s="268" t="n">
        <x:f>I214*TOMATO_PRICE+J214*CARROT_PRICE+K214*MESCLUN_PRICE</x:f>
        <x:v>45570</x:v>
      </x:c>
      <x:c r="P214" s="268" t="n">
        <x:f>I214*TOMATO_FERTILIZER+J214*CARROT_FERTILIZER+K214*MESCLUN_FERTILIZER</x:f>
        <x:v>13640</x:v>
      </x:c>
      <x:c r="Q214" s="268" t="n">
        <x:f>MIN(M214,FARMER_HOURS)*FARMER_RATE+MAX(M214-FARMER_HOURS,0)*TEMP_RATE</x:f>
        <x:v>27382.65003840967</x:v>
      </x:c>
      <x:c r="R214" s="268" t="n">
        <x:f>O214-P214-Q214-FIXED_COST</x:f>
        <x:v>-15452.650038409669</x:v>
      </x:c>
      <x:c r="S214" s="139" t="str">
        <x:f>IF(AND(L214&lt;=TOTAL_BED_CAP,N214&lt;=TEMP_WORKER_CAP),"YES","NO")</x:f>
        <x:v>YES</x:v>
      </x:c>
      <x:c r="T214" s="139" t="n">
        <x:f>IF(S214="YES",R214,-1E+99)</x:f>
        <x:v>-15452.650038409669</x:v>
      </x:c>
    </x:row>
    <x:row r="215">
      <x:c r="A215" s="139"/>
      <x:c r="B215" s="139"/>
      <x:c r="C215" s="139"/>
      <x:c r="D215" s="139"/>
      <x:c r="E215" s="139"/>
      <x:c r="F215" s="139"/>
      <x:c r="G215" s="139"/>
      <x:c r="H215" s="139"/>
      <x:c r="I215" s="266" t="n">
        <x:f>INT((ROW()-ROW($I$46))/((CARROT_CAP+1)*(MESCLUN_CAP+1)))</x:f>
        <x:v>0</x:v>
      </x:c>
      <x:c r="J215" s="266" t="n">
        <x:f>MOD(INT((ROW()-ROW($I$46))/(MESCLUN_CAP+1)),CARROT_CAP+1)</x:f>
        <x:v>5</x:v>
      </x:c>
      <x:c r="K215" s="266" t="n">
        <x:f>MOD(ROW()-ROW($I$46),MESCLUN_CAP+1)</x:f>
        <x:v>14</x:v>
      </x:c>
      <x:c r="L215" s="266" t="n">
        <x:f>SUM(I215:K215)</x:f>
        <x:v>19</x:v>
      </x:c>
      <x:c r="M215" s="267" t="n">
        <x:f>I215*TOMATO_HOURS*WEEKS*(1+TOMATO_DIM)^I215+J215*CARROT_HOURS*WEEKS*(1+CARROT_DIM)^J215+K215*MESCLUN_HOURS*WEEKS*(1+MESCLUN_DIM)^K215</x:f>
        <x:v>919.382723526058</x:v>
      </x:c>
      <x:c r="N215" s="267" t="n">
        <x:f>MAX(M215-FARMER_HOURS,0)/TEMP_HOURS_PER_WORKER</x:f>
        <x:v>0.13846022467087366</x:v>
      </x:c>
      <x:c r="O215" s="268" t="n">
        <x:f>I215*TOMATO_PRICE+J215*CARROT_PRICE+K215*MESCLUN_PRICE</x:f>
        <x:v>48270</x:v>
      </x:c>
      <x:c r="P215" s="268" t="n">
        <x:f>I215*TOMATO_FERTILIZER+J215*CARROT_FERTILIZER+K215*MESCLUN_FERTILIZER</x:f>
        <x:v>14520</x:v>
      </x:c>
      <x:c r="Q215" s="268" t="n">
        <x:f>MIN(M215,FARMER_HOURS)*FARMER_RATE+MAX(M215-FARMER_HOURS,0)*TEMP_RATE</x:f>
        <x:v>28461.50561677184</x:v>
      </x:c>
      <x:c r="R215" s="268" t="n">
        <x:f>O215-P215-Q215-FIXED_COST</x:f>
        <x:v>-14711.50561677184</x:v>
      </x:c>
      <x:c r="S215" s="139" t="str">
        <x:f>IF(AND(L215&lt;=TOTAL_BED_CAP,N215&lt;=TEMP_WORKER_CAP),"YES","NO")</x:f>
        <x:v>YES</x:v>
      </x:c>
      <x:c r="T215" s="139" t="n">
        <x:f>IF(S215="YES",R215,-1E+99)</x:f>
        <x:v>-14711.50561677184</x:v>
      </x:c>
    </x:row>
    <x:row r="216">
      <x:c r="A216" s="139"/>
      <x:c r="B216" s="139"/>
      <x:c r="C216" s="139"/>
      <x:c r="D216" s="139"/>
      <x:c r="E216" s="139"/>
      <x:c r="F216" s="139"/>
      <x:c r="G216" s="139"/>
      <x:c r="H216" s="139"/>
      <x:c r="I216" s="266" t="n">
        <x:f>INT((ROW()-ROW($I$46))/((CARROT_CAP+1)*(MESCLUN_CAP+1)))</x:f>
        <x:v>0</x:v>
      </x:c>
      <x:c r="J216" s="266" t="n">
        <x:f>MOD(INT((ROW()-ROW($I$46))/(MESCLUN_CAP+1)),CARROT_CAP+1)</x:f>
        <x:v>5</x:v>
      </x:c>
      <x:c r="K216" s="266" t="n">
        <x:f>MOD(ROW()-ROW($I$46),MESCLUN_CAP+1)</x:f>
        <x:v>15</x:v>
      </x:c>
      <x:c r="L216" s="266" t="n">
        <x:f>SUM(I216:K216)</x:f>
        <x:v>20</x:v>
      </x:c>
      <x:c r="M216" s="267" t="n">
        <x:f>I216*TOMATO_HOURS*WEEKS*(1+TOMATO_DIM)^I216+J216*CARROT_HOURS*WEEKS*(1+CARROT_DIM)^J216+K216*MESCLUN_HOURS*WEEKS*(1+MESCLUN_DIM)^K216</x:f>
        <x:v>982.9709304022044</x:v>
      </x:c>
      <x:c r="N216" s="267" t="n">
        <x:f>MAX(M216-FARMER_HOURS,0)/TEMP_HOURS_PER_WORKER</x:f>
        <x:v>0.18261870166819752</x:v>
      </x:c>
      <x:c r="O216" s="268" t="n">
        <x:f>I216*TOMATO_PRICE+J216*CARROT_PRICE+K216*MESCLUN_PRICE</x:f>
        <x:v>50970</x:v>
      </x:c>
      <x:c r="P216" s="268" t="n">
        <x:f>I216*TOMATO_FERTILIZER+J216*CARROT_FERTILIZER+K216*MESCLUN_FERTILIZER</x:f>
        <x:v>15400</x:v>
      </x:c>
      <x:c r="Q216" s="268" t="n">
        <x:f>MIN(M216,FARMER_HOURS)*FARMER_RATE+MAX(M216-FARMER_HOURS,0)*TEMP_RATE</x:f>
        <x:v>29565.467541704937</x:v>
      </x:c>
      <x:c r="R216" s="268" t="n">
        <x:f>O216-P216-Q216-FIXED_COST</x:f>
        <x:v>-13995.467541704937</x:v>
      </x:c>
      <x:c r="S216" s="139" t="str">
        <x:f>IF(AND(L216&lt;=TOTAL_BED_CAP,N216&lt;=TEMP_WORKER_CAP),"YES","NO")</x:f>
        <x:v>YES</x:v>
      </x:c>
      <x:c r="T216" s="139" t="n">
        <x:f>IF(S216="YES",R216,-1E+99)</x:f>
        <x:v>-13995.467541704937</x:v>
      </x:c>
    </x:row>
    <x:row r="217">
      <x:c r="A217" s="139"/>
      <x:c r="B217" s="139"/>
      <x:c r="C217" s="139"/>
      <x:c r="D217" s="139"/>
      <x:c r="E217" s="139"/>
      <x:c r="F217" s="139"/>
      <x:c r="G217" s="139"/>
      <x:c r="H217" s="139"/>
      <x:c r="I217" s="266" t="n">
        <x:f>INT((ROW()-ROW($I$46))/((CARROT_CAP+1)*(MESCLUN_CAP+1)))</x:f>
        <x:v>0</x:v>
      </x:c>
      <x:c r="J217" s="266" t="n">
        <x:f>MOD(INT((ROW()-ROW($I$46))/(MESCLUN_CAP+1)),CARROT_CAP+1)</x:f>
        <x:v>5</x:v>
      </x:c>
      <x:c r="K217" s="266" t="n">
        <x:f>MOD(ROW()-ROW($I$46),MESCLUN_CAP+1)</x:f>
        <x:v>16</x:v>
      </x:c>
      <x:c r="L217" s="266" t="n">
        <x:f>SUM(I217:K217)</x:f>
        <x:v>21</x:v>
      </x:c>
      <x:c r="M217" s="267" t="n">
        <x:f>I217*TOMATO_HOURS*WEEKS*(1+TOMATO_DIM)^I217+J217*CARROT_HOURS*WEEKS*(1+CARROT_DIM)^J217+K217*MESCLUN_HOURS*WEEKS*(1+MESCLUN_DIM)^K217</x:f>
        <x:v>1048.0317062796933</x:v>
      </x:c>
      <x:c r="N217" s="267" t="n">
        <x:f>MAX(M217-FARMER_HOURS,0)/TEMP_HOURS_PER_WORKER</x:f>
        <x:v>0.22779979602756475</x:v>
      </x:c>
      <x:c r="O217" s="268" t="n">
        <x:f>I217*TOMATO_PRICE+J217*CARROT_PRICE+K217*MESCLUN_PRICE</x:f>
        <x:v>53670</x:v>
      </x:c>
      <x:c r="P217" s="268" t="n">
        <x:f>I217*TOMATO_FERTILIZER+J217*CARROT_FERTILIZER+K217*MESCLUN_FERTILIZER</x:f>
        <x:v>16280</x:v>
      </x:c>
      <x:c r="Q217" s="268" t="n">
        <x:f>MIN(M217,FARMER_HOURS)*FARMER_RATE+MAX(M217-FARMER_HOURS,0)*TEMP_RATE</x:f>
        <x:v>30694.99490068912</x:v>
      </x:c>
      <x:c r="R217" s="268" t="n">
        <x:f>O217-P217-Q217-FIXED_COST</x:f>
        <x:v>-13304.994900689118</x:v>
      </x:c>
      <x:c r="S217" s="139" t="str">
        <x:f>IF(AND(L217&lt;=TOTAL_BED_CAP,N217&lt;=TEMP_WORKER_CAP),"YES","NO")</x:f>
        <x:v>YES</x:v>
      </x:c>
      <x:c r="T217" s="139" t="n">
        <x:f>IF(S217="YES",R217,-1E+99)</x:f>
        <x:v>-13304.994900689118</x:v>
      </x:c>
    </x:row>
    <x:row r="218">
      <x:c r="A218" s="139"/>
      <x:c r="B218" s="139"/>
      <x:c r="C218" s="139"/>
      <x:c r="D218" s="139"/>
      <x:c r="E218" s="139"/>
      <x:c r="F218" s="139"/>
      <x:c r="G218" s="139"/>
      <x:c r="H218" s="139"/>
      <x:c r="I218" s="266" t="n">
        <x:f>INT((ROW()-ROW($I$46))/((CARROT_CAP+1)*(MESCLUN_CAP+1)))</x:f>
        <x:v>0</x:v>
      </x:c>
      <x:c r="J218" s="266" t="n">
        <x:f>MOD(INT((ROW()-ROW($I$46))/(MESCLUN_CAP+1)),CARROT_CAP+1)</x:f>
        <x:v>5</x:v>
      </x:c>
      <x:c r="K218" s="266" t="n">
        <x:f>MOD(ROW()-ROW($I$46),MESCLUN_CAP+1)</x:f>
        <x:v>17</x:v>
      </x:c>
      <x:c r="L218" s="266" t="n">
        <x:f>SUM(I218:K218)</x:f>
        <x:v>22</x:v>
      </x:c>
      <x:c r="M218" s="267" t="n">
        <x:f>I218*TOMATO_HOURS*WEEKS*(1+TOMATO_DIM)^I218+J218*CARROT_HOURS*WEEKS*(1+CARROT_DIM)^J218+K218*MESCLUN_HOURS*WEEKS*(1+MESCLUN_DIM)^K218</x:f>
        <x:v>1114.5919297262335</x:v>
      </x:c>
      <x:c r="N218" s="267" t="n">
        <x:f>MAX(M218-FARMER_HOURS,0)/TEMP_HOURS_PER_WORKER</x:f>
        <x:v>0.2740221734209955</x:v>
      </x:c>
      <x:c r="O218" s="268" t="n">
        <x:f>I218*TOMATO_PRICE+J218*CARROT_PRICE+K218*MESCLUN_PRICE</x:f>
        <x:v>56370</x:v>
      </x:c>
      <x:c r="P218" s="268" t="n">
        <x:f>I218*TOMATO_FERTILIZER+J218*CARROT_FERTILIZER+K218*MESCLUN_FERTILIZER</x:f>
        <x:v>17160</x:v>
      </x:c>
      <x:c r="Q218" s="268" t="n">
        <x:f>MIN(M218,FARMER_HOURS)*FARMER_RATE+MAX(M218-FARMER_HOURS,0)*TEMP_RATE</x:f>
        <x:v>31850.55433552489</x:v>
      </x:c>
      <x:c r="R218" s="268" t="n">
        <x:f>O218-P218-Q218-FIXED_COST</x:f>
        <x:v>-12640.554335524888</x:v>
      </x:c>
      <x:c r="S218" s="139" t="str">
        <x:f>IF(AND(L218&lt;=TOTAL_BED_CAP,N218&lt;=TEMP_WORKER_CAP),"YES","NO")</x:f>
        <x:v>YES</x:v>
      </x:c>
      <x:c r="T218" s="139" t="n">
        <x:f>IF(S218="YES",R218,-1E+99)</x:f>
        <x:v>-12640.554335524888</x:v>
      </x:c>
    </x:row>
    <x:row r="219">
      <x:c r="A219" s="139"/>
      <x:c r="B219" s="139"/>
      <x:c r="C219" s="139"/>
      <x:c r="D219" s="139"/>
      <x:c r="E219" s="139"/>
      <x:c r="F219" s="139"/>
      <x:c r="G219" s="139"/>
      <x:c r="H219" s="139"/>
      <x:c r="I219" s="266" t="n">
        <x:f>INT((ROW()-ROW($I$46))/((CARROT_CAP+1)*(MESCLUN_CAP+1)))</x:f>
        <x:v>0</x:v>
      </x:c>
      <x:c r="J219" s="266" t="n">
        <x:f>MOD(INT((ROW()-ROW($I$46))/(MESCLUN_CAP+1)),CARROT_CAP+1)</x:f>
        <x:v>5</x:v>
      </x:c>
      <x:c r="K219" s="266" t="n">
        <x:f>MOD(ROW()-ROW($I$46),MESCLUN_CAP+1)</x:f>
        <x:v>18</x:v>
      </x:c>
      <x:c r="L219" s="266" t="n">
        <x:f>SUM(I219:K219)</x:f>
        <x:v>23</x:v>
      </x:c>
      <x:c r="M219" s="267" t="n">
        <x:f>I219*TOMATO_HOURS*WEEKS*(1+TOMATO_DIM)^I219+J219*CARROT_HOURS*WEEKS*(1+CARROT_DIM)^J219+K219*MESCLUN_HOURS*WEEKS*(1+MESCLUN_DIM)^K219</x:f>
        <x:v>1182.6789211848209</x:v>
      </x:c>
      <x:c r="N219" s="267" t="n">
        <x:f>MAX(M219-FARMER_HOURS,0)/TEMP_HOURS_PER_WORKER</x:f>
        <x:v>0.3213048063783478</x:v>
      </x:c>
      <x:c r="O219" s="268" t="n">
        <x:f>I219*TOMATO_PRICE+J219*CARROT_PRICE+K219*MESCLUN_PRICE</x:f>
        <x:v>59070</x:v>
      </x:c>
      <x:c r="P219" s="268" t="n">
        <x:f>I219*TOMATO_FERTILIZER+J219*CARROT_FERTILIZER+K219*MESCLUN_FERTILIZER</x:f>
        <x:v>18040</x:v>
      </x:c>
      <x:c r="Q219" s="268" t="n">
        <x:f>MIN(M219,FARMER_HOURS)*FARMER_RATE+MAX(M219-FARMER_HOURS,0)*TEMP_RATE</x:f>
        <x:v>33032.6201594587</x:v>
      </x:c>
      <x:c r="R219" s="268" t="n">
        <x:f>O219-P219-Q219-FIXED_COST</x:f>
        <x:v>-12002.620159458696</x:v>
      </x:c>
      <x:c r="S219" s="139" t="str">
        <x:f>IF(AND(L219&lt;=TOTAL_BED_CAP,N219&lt;=TEMP_WORKER_CAP),"YES","NO")</x:f>
        <x:v>YES</x:v>
      </x:c>
      <x:c r="T219" s="139" t="n">
        <x:f>IF(S219="YES",R219,-1E+99)</x:f>
        <x:v>-12002.620159458696</x:v>
      </x:c>
    </x:row>
    <x:row r="220">
      <x:c r="A220" s="139"/>
      <x:c r="B220" s="139"/>
      <x:c r="C220" s="139"/>
      <x:c r="D220" s="139"/>
      <x:c r="E220" s="139"/>
      <x:c r="F220" s="139"/>
      <x:c r="G220" s="139"/>
      <x:c r="H220" s="139"/>
      <x:c r="I220" s="266" t="n">
        <x:f>INT((ROW()-ROW($I$46))/((CARROT_CAP+1)*(MESCLUN_CAP+1)))</x:f>
        <x:v>0</x:v>
      </x:c>
      <x:c r="J220" s="266" t="n">
        <x:f>MOD(INT((ROW()-ROW($I$46))/(MESCLUN_CAP+1)),CARROT_CAP+1)</x:f>
        <x:v>5</x:v>
      </x:c>
      <x:c r="K220" s="266" t="n">
        <x:f>MOD(ROW()-ROW($I$46),MESCLUN_CAP+1)</x:f>
        <x:v>19</x:v>
      </x:c>
      <x:c r="L220" s="266" t="n">
        <x:f>SUM(I220:K220)</x:f>
        <x:v>24</x:v>
      </x:c>
      <x:c r="M220" s="267" t="n">
        <x:f>I220*TOMATO_HOURS*WEEKS*(1+TOMATO_DIM)^I220+J220*CARROT_HOURS*WEEKS*(1+CARROT_DIM)^J220+K220*MESCLUN_HOURS*WEEKS*(1+MESCLUN_DIM)^K220</x:f>
        <x:v>1252.3204498208427</x:v>
      </x:c>
      <x:c r="N220" s="267" t="n">
        <x:f>MAX(M220-FARMER_HOURS,0)/TEMP_HOURS_PER_WORKER</x:f>
        <x:v>0.3696669790422519</x:v>
      </x:c>
      <x:c r="O220" s="268" t="n">
        <x:f>I220*TOMATO_PRICE+J220*CARROT_PRICE+K220*MESCLUN_PRICE</x:f>
        <x:v>61770</x:v>
      </x:c>
      <x:c r="P220" s="268" t="n">
        <x:f>I220*TOMATO_FERTILIZER+J220*CARROT_FERTILIZER+K220*MESCLUN_FERTILIZER</x:f>
        <x:v>18920</x:v>
      </x:c>
      <x:c r="Q220" s="268" t="n">
        <x:f>MIN(M220,FARMER_HOURS)*FARMER_RATE+MAX(M220-FARMER_HOURS,0)*TEMP_RATE</x:f>
        <x:v>34241.674476056294</x:v>
      </x:c>
      <x:c r="R220" s="268" t="n">
        <x:f>O220-P220-Q220-FIXED_COST</x:f>
        <x:v>-11391.674476056294</x:v>
      </x:c>
      <x:c r="S220" s="139" t="str">
        <x:f>IF(AND(L220&lt;=TOTAL_BED_CAP,N220&lt;=TEMP_WORKER_CAP),"YES","NO")</x:f>
        <x:v>YES</x:v>
      </x:c>
      <x:c r="T220" s="139" t="n">
        <x:f>IF(S220="YES",R220,-1E+99)</x:f>
        <x:v>-11391.674476056294</x:v>
      </x:c>
    </x:row>
    <x:row r="221">
      <x:c r="A221" s="139"/>
      <x:c r="B221" s="139"/>
      <x:c r="C221" s="139"/>
      <x:c r="D221" s="139"/>
      <x:c r="E221" s="139"/>
      <x:c r="F221" s="139"/>
      <x:c r="G221" s="139"/>
      <x:c r="H221" s="139"/>
      <x:c r="I221" s="266" t="n">
        <x:f>INT((ROW()-ROW($I$46))/((CARROT_CAP+1)*(MESCLUN_CAP+1)))</x:f>
        <x:v>0</x:v>
      </x:c>
      <x:c r="J221" s="266" t="n">
        <x:f>MOD(INT((ROW()-ROW($I$46))/(MESCLUN_CAP+1)),CARROT_CAP+1)</x:f>
        <x:v>5</x:v>
      </x:c>
      <x:c r="K221" s="266" t="n">
        <x:f>MOD(ROW()-ROW($I$46),MESCLUN_CAP+1)</x:f>
        <x:v>20</x:v>
      </x:c>
      <x:c r="L221" s="266" t="n">
        <x:f>SUM(I221:K221)</x:f>
        <x:v>25</x:v>
      </x:c>
      <x:c r="M221" s="267" t="n">
        <x:f>I221*TOMATO_HOURS*WEEKS*(1+TOMATO_DIM)^I221+J221*CARROT_HOURS*WEEKS*(1+CARROT_DIM)^J221+K221*MESCLUN_HOURS*WEEKS*(1+MESCLUN_DIM)^K221</x:f>
        <x:v>1323.5447404713195</x:v>
      </x:c>
      <x:c r="N221" s="267" t="n">
        <x:f>MAX(M221-FARMER_HOURS,0)/TEMP_HOURS_PER_WORKER</x:f>
        <x:v>0.4191282919939719</x:v>
      </x:c>
      <x:c r="O221" s="268" t="n">
        <x:f>I221*TOMATO_PRICE+J221*CARROT_PRICE+K221*MESCLUN_PRICE</x:f>
        <x:v>64470</x:v>
      </x:c>
      <x:c r="P221" s="268" t="n">
        <x:f>I221*TOMATO_FERTILIZER+J221*CARROT_FERTILIZER+K221*MESCLUN_FERTILIZER</x:f>
        <x:v>19800</x:v>
      </x:c>
      <x:c r="Q221" s="268" t="n">
        <x:f>MIN(M221,FARMER_HOURS)*FARMER_RATE+MAX(M221-FARMER_HOURS,0)*TEMP_RATE</x:f>
        <x:v>35478.207299849295</x:v>
      </x:c>
      <x:c r="R221" s="268" t="n">
        <x:f>O221-P221-Q221-FIXED_COST</x:f>
        <x:v>-10808.207299849295</x:v>
      </x:c>
      <x:c r="S221" s="139" t="str">
        <x:f>IF(AND(L221&lt;=TOTAL_BED_CAP,N221&lt;=TEMP_WORKER_CAP),"YES","NO")</x:f>
        <x:v>YES</x:v>
      </x:c>
      <x:c r="T221" s="139" t="n">
        <x:f>IF(S221="YES",R221,-1E+99)</x:f>
        <x:v>-10808.207299849295</x:v>
      </x:c>
    </x:row>
    <x:row r="222">
      <x:c r="A222" s="139"/>
      <x:c r="B222" s="139"/>
      <x:c r="C222" s="139"/>
      <x:c r="D222" s="139"/>
      <x:c r="E222" s="139"/>
      <x:c r="F222" s="139"/>
      <x:c r="G222" s="139"/>
      <x:c r="H222" s="139"/>
      <x:c r="I222" s="266" t="n">
        <x:f>INT((ROW()-ROW($I$46))/((CARROT_CAP+1)*(MESCLUN_CAP+1)))</x:f>
        <x:v>0</x:v>
      </x:c>
      <x:c r="J222" s="266" t="n">
        <x:f>MOD(INT((ROW()-ROW($I$46))/(MESCLUN_CAP+1)),CARROT_CAP+1)</x:f>
        <x:v>5</x:v>
      </x:c>
      <x:c r="K222" s="266" t="n">
        <x:f>MOD(ROW()-ROW($I$46),MESCLUN_CAP+1)</x:f>
        <x:v>21</x:v>
      </x:c>
      <x:c r="L222" s="266" t="n">
        <x:f>SUM(I222:K222)</x:f>
        <x:v>26</x:v>
      </x:c>
      <x:c r="M222" s="267" t="n">
        <x:f>I222*TOMATO_HOURS*WEEKS*(1+TOMATO_DIM)^I222+J222*CARROT_HOURS*WEEKS*(1+CARROT_DIM)^J222+K222*MESCLUN_HOURS*WEEKS*(1+MESCLUN_DIM)^K222</x:f>
        <x:v>1396.3804806977635</x:v>
      </x:c>
      <x:c r="N222" s="267" t="n">
        <x:f>MAX(M222-FARMER_HOURS,0)/TEMP_HOURS_PER_WORKER</x:f>
        <x:v>0.4697086671512246</x:v>
      </x:c>
      <x:c r="O222" s="268" t="n">
        <x:f>I222*TOMATO_PRICE+J222*CARROT_PRICE+K222*MESCLUN_PRICE</x:f>
        <x:v>67170</x:v>
      </x:c>
      <x:c r="P222" s="268" t="n">
        <x:f>I222*TOMATO_FERTILIZER+J222*CARROT_FERTILIZER+K222*MESCLUN_FERTILIZER</x:f>
        <x:v>20680</x:v>
      </x:c>
      <x:c r="Q222" s="268" t="n">
        <x:f>MIN(M222,FARMER_HOURS)*FARMER_RATE+MAX(M222-FARMER_HOURS,0)*TEMP_RATE</x:f>
        <x:v>36742.71667878061</x:v>
      </x:c>
      <x:c r="R222" s="268" t="n">
        <x:f>O222-P222-Q222-FIXED_COST</x:f>
        <x:v>-10252.716678780613</x:v>
      </x:c>
      <x:c r="S222" s="139" t="str">
        <x:f>IF(AND(L222&lt;=TOTAL_BED_CAP,N222&lt;=TEMP_WORKER_CAP),"YES","NO")</x:f>
        <x:v>YES</x:v>
      </x:c>
      <x:c r="T222" s="139" t="n">
        <x:f>IF(S222="YES",R222,-1E+99)</x:f>
        <x:v>-10252.716678780613</x:v>
      </x:c>
    </x:row>
    <x:row r="223">
      <x:c r="A223" s="139"/>
      <x:c r="B223" s="139"/>
      <x:c r="C223" s="139"/>
      <x:c r="D223" s="139"/>
      <x:c r="E223" s="139"/>
      <x:c r="F223" s="139"/>
      <x:c r="G223" s="139"/>
      <x:c r="H223" s="139"/>
      <x:c r="I223" s="266" t="n">
        <x:f>INT((ROW()-ROW($I$46))/((CARROT_CAP+1)*(MESCLUN_CAP+1)))</x:f>
        <x:v>0</x:v>
      </x:c>
      <x:c r="J223" s="266" t="n">
        <x:f>MOD(INT((ROW()-ROW($I$46))/(MESCLUN_CAP+1)),CARROT_CAP+1)</x:f>
        <x:v>5</x:v>
      </x:c>
      <x:c r="K223" s="266" t="n">
        <x:f>MOD(ROW()-ROW($I$46),MESCLUN_CAP+1)</x:f>
        <x:v>22</x:v>
      </x:c>
      <x:c r="L223" s="266" t="n">
        <x:f>SUM(I223:K223)</x:f>
        <x:v>27</x:v>
      </x:c>
      <x:c r="M223" s="267" t="n">
        <x:f>I223*TOMATO_HOURS*WEEKS*(1+TOMATO_DIM)^I223+J223*CARROT_HOURS*WEEKS*(1+CARROT_DIM)^J223+K223*MESCLUN_HOURS*WEEKS*(1+MESCLUN_DIM)^K223</x:f>
        <x:v>1470.8568279441595</x:v>
      </x:c>
      <x:c r="N223" s="267" t="n">
        <x:f>MAX(M223-FARMER_HOURS,0)/TEMP_HOURS_PER_WORKER</x:f>
        <x:v>0.5214283527389997</x:v>
      </x:c>
      <x:c r="O223" s="268" t="n">
        <x:f>I223*TOMATO_PRICE+J223*CARROT_PRICE+K223*MESCLUN_PRICE</x:f>
        <x:v>69870</x:v>
      </x:c>
      <x:c r="P223" s="268" t="n">
        <x:f>I223*TOMATO_FERTILIZER+J223*CARROT_FERTILIZER+K223*MESCLUN_FERTILIZER</x:f>
        <x:v>21560</x:v>
      </x:c>
      <x:c r="Q223" s="268" t="n">
        <x:f>MIN(M223,FARMER_HOURS)*FARMER_RATE+MAX(M223-FARMER_HOURS,0)*TEMP_RATE</x:f>
        <x:v>38035.70881847499</x:v>
      </x:c>
      <x:c r="R223" s="268" t="n">
        <x:f>O223-P223-Q223-FIXED_COST</x:f>
        <x:v>-9725.708818474988</x:v>
      </x:c>
      <x:c r="S223" s="139" t="str">
        <x:f>IF(AND(L223&lt;=TOTAL_BED_CAP,N223&lt;=TEMP_WORKER_CAP),"YES","NO")</x:f>
        <x:v>YES</x:v>
      </x:c>
      <x:c r="T223" s="139" t="n">
        <x:f>IF(S223="YES",R223,-1E+99)</x:f>
        <x:v>-9725.708818474988</x:v>
      </x:c>
    </x:row>
    <x:row r="224">
      <x:c r="A224" s="139"/>
      <x:c r="B224" s="139"/>
      <x:c r="C224" s="139"/>
      <x:c r="D224" s="139"/>
      <x:c r="E224" s="139"/>
      <x:c r="F224" s="139"/>
      <x:c r="G224" s="139"/>
      <x:c r="H224" s="139"/>
      <x:c r="I224" s="266" t="n">
        <x:f>INT((ROW()-ROW($I$46))/((CARROT_CAP+1)*(MESCLUN_CAP+1)))</x:f>
        <x:v>0</x:v>
      </x:c>
      <x:c r="J224" s="266" t="n">
        <x:f>MOD(INT((ROW()-ROW($I$46))/(MESCLUN_CAP+1)),CARROT_CAP+1)</x:f>
        <x:v>5</x:v>
      </x:c>
      <x:c r="K224" s="266" t="n">
        <x:f>MOD(ROW()-ROW($I$46),MESCLUN_CAP+1)</x:f>
        <x:v>23</x:v>
      </x:c>
      <x:c r="L224" s="266" t="n">
        <x:f>SUM(I224:K224)</x:f>
        <x:v>28</x:v>
      </x:c>
      <x:c r="M224" s="267" t="n">
        <x:f>I224*TOMATO_HOURS*WEEKS*(1+TOMATO_DIM)^I224+J224*CARROT_HOURS*WEEKS*(1+CARROT_DIM)^J224+K224*MESCLUN_HOURS*WEEKS*(1+MESCLUN_DIM)^K224</x:f>
        <x:v>1547.003416801596</x:v>
      </x:c>
      <x:c r="N224" s="267" t="n">
        <x:f>MAX(M224-FARMER_HOURS,0)/TEMP_HOURS_PER_WORKER</x:f>
        <x:v>0.5743079283344416</x:v>
      </x:c>
      <x:c r="O224" s="268" t="n">
        <x:f>I224*TOMATO_PRICE+J224*CARROT_PRICE+K224*MESCLUN_PRICE</x:f>
        <x:v>72570</x:v>
      </x:c>
      <x:c r="P224" s="268" t="n">
        <x:f>I224*TOMATO_FERTILIZER+J224*CARROT_FERTILIZER+K224*MESCLUN_FERTILIZER</x:f>
        <x:v>22440</x:v>
      </x:c>
      <x:c r="Q224" s="268" t="n">
        <x:f>MIN(M224,FARMER_HOURS)*FARMER_RATE+MAX(M224-FARMER_HOURS,0)*TEMP_RATE</x:f>
        <x:v>39357.69820836104</x:v>
      </x:c>
      <x:c r="R224" s="268" t="n">
        <x:f>O224-P224-Q224-FIXED_COST</x:f>
        <x:v>-9227.698208361042</x:v>
      </x:c>
      <x:c r="S224" s="139" t="str">
        <x:f>IF(AND(L224&lt;=TOTAL_BED_CAP,N224&lt;=TEMP_WORKER_CAP),"YES","NO")</x:f>
        <x:v>YES</x:v>
      </x:c>
      <x:c r="T224" s="139" t="n">
        <x:f>IF(S224="YES",R224,-1E+99)</x:f>
        <x:v>-9227.698208361042</x:v>
      </x:c>
    </x:row>
    <x:row r="225">
      <x:c r="A225" s="139"/>
      <x:c r="B225" s="139"/>
      <x:c r="C225" s="139"/>
      <x:c r="D225" s="139"/>
      <x:c r="E225" s="139"/>
      <x:c r="F225" s="139"/>
      <x:c r="G225" s="139"/>
      <x:c r="H225" s="139"/>
      <x:c r="I225" s="266" t="n">
        <x:f>INT((ROW()-ROW($I$46))/((CARROT_CAP+1)*(MESCLUN_CAP+1)))</x:f>
        <x:v>0</x:v>
      </x:c>
      <x:c r="J225" s="266" t="n">
        <x:f>MOD(INT((ROW()-ROW($I$46))/(MESCLUN_CAP+1)),CARROT_CAP+1)</x:f>
        <x:v>5</x:v>
      </x:c>
      <x:c r="K225" s="266" t="n">
        <x:f>MOD(ROW()-ROW($I$46),MESCLUN_CAP+1)</x:f>
        <x:v>24</x:v>
      </x:c>
      <x:c r="L225" s="266" t="n">
        <x:f>SUM(I225:K225)</x:f>
        <x:v>29</x:v>
      </x:c>
      <x:c r="M225" s="267" t="n">
        <x:f>I225*TOMATO_HOURS*WEEKS*(1+TOMATO_DIM)^I225+J225*CARROT_HOURS*WEEKS*(1+CARROT_DIM)^J225+K225*MESCLUN_HOURS*WEEKS*(1+MESCLUN_DIM)^K225</x:f>
        <x:v>1624.8503663810916</x:v>
      </x:c>
      <x:c r="N225" s="267" t="n">
        <x:f>MAX(M225-FARMER_HOURS,0)/TEMP_HOURS_PER_WORKER</x:f>
        <x:v>0.6283683099868692</x:v>
      </x:c>
      <x:c r="O225" s="268" t="n">
        <x:f>I225*TOMATO_PRICE+J225*CARROT_PRICE+K225*MESCLUN_PRICE</x:f>
        <x:v>75270</x:v>
      </x:c>
      <x:c r="P225" s="268" t="n">
        <x:f>I225*TOMATO_FERTILIZER+J225*CARROT_FERTILIZER+K225*MESCLUN_FERTILIZER</x:f>
        <x:v>23320</x:v>
      </x:c>
      <x:c r="Q225" s="268" t="n">
        <x:f>MIN(M225,FARMER_HOURS)*FARMER_RATE+MAX(M225-FARMER_HOURS,0)*TEMP_RATE</x:f>
        <x:v>40709.207749671725</x:v>
      </x:c>
      <x:c r="R225" s="268" t="n">
        <x:f>O225-P225-Q225-FIXED_COST</x:f>
        <x:v>-8759.207749671725</x:v>
      </x:c>
      <x:c r="S225" s="139" t="str">
        <x:f>IF(AND(L225&lt;=TOTAL_BED_CAP,N225&lt;=TEMP_WORKER_CAP),"YES","NO")</x:f>
        <x:v>YES</x:v>
      </x:c>
      <x:c r="T225" s="139" t="n">
        <x:f>IF(S225="YES",R225,-1E+99)</x:f>
        <x:v>-8759.207749671725</x:v>
      </x:c>
    </x:row>
    <x:row r="226">
      <x:c r="A226" s="139"/>
      <x:c r="B226" s="139"/>
      <x:c r="C226" s="139"/>
      <x:c r="D226" s="139"/>
      <x:c r="E226" s="139"/>
      <x:c r="F226" s="139"/>
      <x:c r="G226" s="139"/>
      <x:c r="H226" s="139"/>
      <x:c r="I226" s="266" t="n">
        <x:f>INT((ROW()-ROW($I$46))/((CARROT_CAP+1)*(MESCLUN_CAP+1)))</x:f>
        <x:v>0</x:v>
      </x:c>
      <x:c r="J226" s="266" t="n">
        <x:f>MOD(INT((ROW()-ROW($I$46))/(MESCLUN_CAP+1)),CARROT_CAP+1)</x:f>
        <x:v>5</x:v>
      </x:c>
      <x:c r="K226" s="266" t="n">
        <x:f>MOD(ROW()-ROW($I$46),MESCLUN_CAP+1)</x:f>
        <x:v>25</x:v>
      </x:c>
      <x:c r="L226" s="266" t="n">
        <x:f>SUM(I226:K226)</x:f>
        <x:v>30</x:v>
      </x:c>
      <x:c r="M226" s="267" t="n">
        <x:f>I226*TOMATO_HOURS*WEEKS*(1+TOMATO_DIM)^I226+J226*CARROT_HOURS*WEEKS*(1+CARROT_DIM)^J226+K226*MESCLUN_HOURS*WEEKS*(1+MESCLUN_DIM)^K226</x:f>
        <x:v>1704.4282877961891</x:v>
      </x:c>
      <x:c r="N226" s="267" t="n">
        <x:f>MAX(M226-FARMER_HOURS,0)/TEMP_HOURS_PER_WORKER</x:f>
        <x:v>0.6836307554140202</x:v>
      </x:c>
      <x:c r="O226" s="268" t="n">
        <x:f>I226*TOMATO_PRICE+J226*CARROT_PRICE+K226*MESCLUN_PRICE</x:f>
        <x:v>77970</x:v>
      </x:c>
      <x:c r="P226" s="268" t="n">
        <x:f>I226*TOMATO_FERTILIZER+J226*CARROT_FERTILIZER+K226*MESCLUN_FERTILIZER</x:f>
        <x:v>24200</x:v>
      </x:c>
      <x:c r="Q226" s="268" t="n">
        <x:f>MIN(M226,FARMER_HOURS)*FARMER_RATE+MAX(M226-FARMER_HOURS,0)*TEMP_RATE</x:f>
        <x:v>42090.76888535051</x:v>
      </x:c>
      <x:c r="R226" s="268" t="n">
        <x:f>O226-P226-Q226-FIXED_COST</x:f>
        <x:v>-8320.76888535051</x:v>
      </x:c>
      <x:c r="S226" s="139" t="str">
        <x:f>IF(AND(L226&lt;=TOTAL_BED_CAP,N226&lt;=TEMP_WORKER_CAP),"YES","NO")</x:f>
        <x:v>YES</x:v>
      </x:c>
      <x:c r="T226" s="139" t="n">
        <x:f>IF(S226="YES",R226,-1E+99)</x:f>
        <x:v>-8320.76888535051</x:v>
      </x:c>
    </x:row>
    <x:row r="227">
      <x:c r="A227" s="139"/>
      <x:c r="B227" s="139"/>
      <x:c r="C227" s="139"/>
      <x:c r="D227" s="139"/>
      <x:c r="E227" s="139"/>
      <x:c r="F227" s="139"/>
      <x:c r="G227" s="139"/>
      <x:c r="H227" s="139"/>
      <x:c r="I227" s="266" t="n">
        <x:f>INT((ROW()-ROW($I$46))/((CARROT_CAP+1)*(MESCLUN_CAP+1)))</x:f>
        <x:v>0</x:v>
      </x:c>
      <x:c r="J227" s="266" t="n">
        <x:f>MOD(INT((ROW()-ROW($I$46))/(MESCLUN_CAP+1)),CARROT_CAP+1)</x:f>
        <x:v>5</x:v>
      </x:c>
      <x:c r="K227" s="266" t="n">
        <x:f>MOD(ROW()-ROW($I$46),MESCLUN_CAP+1)</x:f>
        <x:v>26</x:v>
      </x:c>
      <x:c r="L227" s="266" t="n">
        <x:f>SUM(I227:K227)</x:f>
        <x:v>31</x:v>
      </x:c>
      <x:c r="M227" s="267" t="n">
        <x:f>I227*TOMATO_HOURS*WEEKS*(1+TOMATO_DIM)^I227+J227*CARROT_HOURS*WEEKS*(1+CARROT_DIM)^J227+K227*MESCLUN_HOURS*WEEKS*(1+MESCLUN_DIM)^K227</x:f>
        <x:v>1785.7682917569064</x:v>
      </x:c>
      <x:c r="N227" s="267" t="n">
        <x:f>MAX(M227-FARMER_HOURS,0)/TEMP_HOURS_PER_WORKER</x:f>
        <x:v>0.7401168692756295</x:v>
      </x:c>
      <x:c r="O227" s="268" t="n">
        <x:f>I227*TOMATO_PRICE+J227*CARROT_PRICE+K227*MESCLUN_PRICE</x:f>
        <x:v>80670</x:v>
      </x:c>
      <x:c r="P227" s="268" t="n">
        <x:f>I227*TOMATO_FERTILIZER+J227*CARROT_FERTILIZER+K227*MESCLUN_FERTILIZER</x:f>
        <x:v>25080</x:v>
      </x:c>
      <x:c r="Q227" s="268" t="n">
        <x:f>MIN(M227,FARMER_HOURS)*FARMER_RATE+MAX(M227-FARMER_HOURS,0)*TEMP_RATE</x:f>
        <x:v>43502.92173189073</x:v>
      </x:c>
      <x:c r="R227" s="268" t="n">
        <x:f>O227-P227-Q227-FIXED_COST</x:f>
        <x:v>-7912.921731890732</x:v>
      </x:c>
      <x:c r="S227" s="139" t="str">
        <x:f>IF(AND(L227&lt;=TOTAL_BED_CAP,N227&lt;=TEMP_WORKER_CAP),"YES","NO")</x:f>
        <x:v>YES</x:v>
      </x:c>
      <x:c r="T227" s="139" t="n">
        <x:f>IF(S227="YES",R227,-1E+99)</x:f>
        <x:v>-7912.921731890732</x:v>
      </x:c>
    </x:row>
    <x:row r="228">
      <x:c r="A228" s="139"/>
      <x:c r="B228" s="139"/>
      <x:c r="C228" s="139"/>
      <x:c r="D228" s="139"/>
      <x:c r="E228" s="139"/>
      <x:c r="F228" s="139"/>
      <x:c r="G228" s="139"/>
      <x:c r="H228" s="139"/>
      <x:c r="I228" s="266" t="n">
        <x:f>INT((ROW()-ROW($I$46))/((CARROT_CAP+1)*(MESCLUN_CAP+1)))</x:f>
        <x:v>0</x:v>
      </x:c>
      <x:c r="J228" s="266" t="n">
        <x:f>MOD(INT((ROW()-ROW($I$46))/(MESCLUN_CAP+1)),CARROT_CAP+1)</x:f>
        <x:v>5</x:v>
      </x:c>
      <x:c r="K228" s="266" t="n">
        <x:f>MOD(ROW()-ROW($I$46),MESCLUN_CAP+1)</x:f>
        <x:v>27</x:v>
      </x:c>
      <x:c r="L228" s="266" t="n">
        <x:f>SUM(I228:K228)</x:f>
        <x:v>32</x:v>
      </x:c>
      <x:c r="M228" s="267" t="n">
        <x:f>I228*TOMATO_HOURS*WEEKS*(1+TOMATO_DIM)^I228+J228*CARROT_HOURS*WEEKS*(1+CARROT_DIM)^J228+K228*MESCLUN_HOURS*WEEKS*(1+MESCLUN_DIM)^K228</x:f>
        <x:v>1868.9019962766636</x:v>
      </x:c>
      <x:c r="N228" s="267" t="n">
        <x:f>MAX(M228-FARMER_HOURS,0)/TEMP_HOURS_PER_WORKER</x:f>
        <x:v>0.7978486085254608</x:v>
      </x:c>
      <x:c r="O228" s="268" t="n">
        <x:f>I228*TOMATO_PRICE+J228*CARROT_PRICE+K228*MESCLUN_PRICE</x:f>
        <x:v>83370</x:v>
      </x:c>
      <x:c r="P228" s="268" t="n">
        <x:f>I228*TOMATO_FERTILIZER+J228*CARROT_FERTILIZER+K228*MESCLUN_FERTILIZER</x:f>
        <x:v>25960</x:v>
      </x:c>
      <x:c r="Q228" s="268" t="n">
        <x:f>MIN(M228,FARMER_HOURS)*FARMER_RATE+MAX(M228-FARMER_HOURS,0)*TEMP_RATE</x:f>
        <x:v>44946.215213136515</x:v>
      </x:c>
      <x:c r="R228" s="268" t="n">
        <x:f>O228-P228-Q228-FIXED_COST</x:f>
        <x:v>-7536.215213136515</x:v>
      </x:c>
      <x:c r="S228" s="139" t="str">
        <x:f>IF(AND(L228&lt;=TOTAL_BED_CAP,N228&lt;=TEMP_WORKER_CAP),"YES","NO")</x:f>
        <x:v>YES</x:v>
      </x:c>
      <x:c r="T228" s="139" t="n">
        <x:f>IF(S228="YES",R228,-1E+99)</x:f>
        <x:v>-7536.215213136515</x:v>
      </x:c>
    </x:row>
    <x:row r="229">
      <x:c r="A229" s="139"/>
      <x:c r="B229" s="139"/>
      <x:c r="C229" s="139"/>
      <x:c r="D229" s="139"/>
      <x:c r="E229" s="139"/>
      <x:c r="F229" s="139"/>
      <x:c r="G229" s="139"/>
      <x:c r="H229" s="139"/>
      <x:c r="I229" s="266" t="n">
        <x:f>INT((ROW()-ROW($I$46))/((CARROT_CAP+1)*(MESCLUN_CAP+1)))</x:f>
        <x:v>0</x:v>
      </x:c>
      <x:c r="J229" s="266" t="n">
        <x:f>MOD(INT((ROW()-ROW($I$46))/(MESCLUN_CAP+1)),CARROT_CAP+1)</x:f>
        <x:v>5</x:v>
      </x:c>
      <x:c r="K229" s="266" t="n">
        <x:f>MOD(ROW()-ROW($I$46),MESCLUN_CAP+1)</x:f>
        <x:v>28</x:v>
      </x:c>
      <x:c r="L229" s="266" t="n">
        <x:f>SUM(I229:K229)</x:f>
        <x:v>33</x:v>
      </x:c>
      <x:c r="M229" s="267" t="n">
        <x:f>I229*TOMATO_HOURS*WEEKS*(1+TOMATO_DIM)^I229+J229*CARROT_HOURS*WEEKS*(1+CARROT_DIM)^J229+K229*MESCLUN_HOURS*WEEKS*(1+MESCLUN_DIM)^K229</x:f>
        <x:v>1953.8615344938169</x:v>
      </x:c>
      <x:c r="N229" s="267" t="n">
        <x:f>MAX(M229-FARMER_HOURS,0)/TEMP_HOURS_PER_WORKER</x:f>
        <x:v>0.8568482878429283</x:v>
      </x:c>
      <x:c r="O229" s="268" t="n">
        <x:f>I229*TOMATO_PRICE+J229*CARROT_PRICE+K229*MESCLUN_PRICE</x:f>
        <x:v>86070</x:v>
      </x:c>
      <x:c r="P229" s="268" t="n">
        <x:f>I229*TOMATO_FERTILIZER+J229*CARROT_FERTILIZER+K229*MESCLUN_FERTILIZER</x:f>
        <x:v>26840</x:v>
      </x:c>
      <x:c r="Q229" s="268" t="n">
        <x:f>MIN(M229,FARMER_HOURS)*FARMER_RATE+MAX(M229-FARMER_HOURS,0)*TEMP_RATE</x:f>
        <x:v>46421.207196073214</x:v>
      </x:c>
      <x:c r="R229" s="268" t="n">
        <x:f>O229-P229-Q229-FIXED_COST</x:f>
        <x:v>-7191.207196073214</x:v>
      </x:c>
      <x:c r="S229" s="139" t="str">
        <x:f>IF(AND(L229&lt;=TOTAL_BED_CAP,N229&lt;=TEMP_WORKER_CAP),"YES","NO")</x:f>
        <x:v>YES</x:v>
      </x:c>
      <x:c r="T229" s="139" t="n">
        <x:f>IF(S229="YES",R229,-1E+99)</x:f>
        <x:v>-7191.207196073214</x:v>
      </x:c>
    </x:row>
    <x:row r="230">
      <x:c r="A230" s="139"/>
      <x:c r="B230" s="139"/>
      <x:c r="C230" s="139"/>
      <x:c r="D230" s="139"/>
      <x:c r="E230" s="139"/>
      <x:c r="F230" s="139"/>
      <x:c r="G230" s="139"/>
      <x:c r="H230" s="139"/>
      <x:c r="I230" s="266" t="n">
        <x:f>INT((ROW()-ROW($I$46))/((CARROT_CAP+1)*(MESCLUN_CAP+1)))</x:f>
        <x:v>0</x:v>
      </x:c>
      <x:c r="J230" s="266" t="n">
        <x:f>MOD(INT((ROW()-ROW($I$46))/(MESCLUN_CAP+1)),CARROT_CAP+1)</x:f>
        <x:v>5</x:v>
      </x:c>
      <x:c r="K230" s="266" t="n">
        <x:f>MOD(ROW()-ROW($I$46),MESCLUN_CAP+1)</x:f>
        <x:v>29</x:v>
      </x:c>
      <x:c r="L230" s="266" t="n">
        <x:f>SUM(I230:K230)</x:f>
        <x:v>34</x:v>
      </x:c>
      <x:c r="M230" s="267" t="n">
        <x:f>I230*TOMATO_HOURS*WEEKS*(1+TOMATO_DIM)^I230+J230*CARROT_HOURS*WEEKS*(1+CARROT_DIM)^J230+K230*MESCLUN_HOURS*WEEKS*(1+MESCLUN_DIM)^K230</x:f>
        <x:v>2040.6795626094702</x:v>
      </x:c>
      <x:c r="N230" s="267" t="n">
        <x:f>MAX(M230-FARMER_HOURS,0)/TEMP_HOURS_PER_WORKER</x:f>
        <x:v>0.9171385851454654</x:v>
      </x:c>
      <x:c r="O230" s="268" t="n">
        <x:f>I230*TOMATO_PRICE+J230*CARROT_PRICE+K230*MESCLUN_PRICE</x:f>
        <x:v>88770</x:v>
      </x:c>
      <x:c r="P230" s="268" t="n">
        <x:f>I230*TOMATO_FERTILIZER+J230*CARROT_FERTILIZER+K230*MESCLUN_FERTILIZER</x:f>
        <x:v>27720</x:v>
      </x:c>
      <x:c r="Q230" s="268" t="n">
        <x:f>MIN(M230,FARMER_HOURS)*FARMER_RATE+MAX(M230-FARMER_HOURS,0)*TEMP_RATE</x:f>
        <x:v>47928.46462863663</x:v>
      </x:c>
      <x:c r="R230" s="268" t="n">
        <x:f>O230-P230-Q230-FIXED_COST</x:f>
        <x:v>-6878.464628636633</x:v>
      </x:c>
      <x:c r="S230" s="139" t="str">
        <x:f>IF(AND(L230&lt;=TOTAL_BED_CAP,N230&lt;=TEMP_WORKER_CAP),"YES","NO")</x:f>
        <x:v>YES</x:v>
      </x:c>
      <x:c r="T230" s="139" t="n">
        <x:f>IF(S230="YES",R230,-1E+99)</x:f>
        <x:v>-6878.464628636633</x:v>
      </x:c>
    </x:row>
    <x:row r="231">
      <x:c r="A231" s="139"/>
      <x:c r="B231" s="139"/>
      <x:c r="C231" s="139"/>
      <x:c r="D231" s="139"/>
      <x:c r="E231" s="139"/>
      <x:c r="F231" s="139"/>
      <x:c r="G231" s="139"/>
      <x:c r="H231" s="139"/>
      <x:c r="I231" s="266" t="n">
        <x:f>INT((ROW()-ROW($I$46))/((CARROT_CAP+1)*(MESCLUN_CAP+1)))</x:f>
        <x:v>0</x:v>
      </x:c>
      <x:c r="J231" s="266" t="n">
        <x:f>MOD(INT((ROW()-ROW($I$46))/(MESCLUN_CAP+1)),CARROT_CAP+1)</x:f>
        <x:v>5</x:v>
      </x:c>
      <x:c r="K231" s="266" t="n">
        <x:f>MOD(ROW()-ROW($I$46),MESCLUN_CAP+1)</x:f>
        <x:v>30</x:v>
      </x:c>
      <x:c r="L231" s="266" t="n">
        <x:f>SUM(I231:K231)</x:f>
        <x:v>35</x:v>
      </x:c>
      <x:c r="M231" s="267" t="n">
        <x:f>I231*TOMATO_HOURS*WEEKS*(1+TOMATO_DIM)^I231+J231*CARROT_HOURS*WEEKS*(1+CARROT_DIM)^J231+K231*MESCLUN_HOURS*WEEKS*(1+MESCLUN_DIM)^K231</x:f>
        <x:v>2129.38926794324</x:v>
      </x:c>
      <x:c r="N231" s="267" t="n">
        <x:f>MAX(M231-FARMER_HOURS,0)/TEMP_HOURS_PER_WORKER</x:f>
        <x:v>0.9787425471828056</x:v>
      </x:c>
      <x:c r="O231" s="268" t="n">
        <x:f>I231*TOMATO_PRICE+J231*CARROT_PRICE+K231*MESCLUN_PRICE</x:f>
        <x:v>91470</x:v>
      </x:c>
      <x:c r="P231" s="268" t="n">
        <x:f>I231*TOMATO_FERTILIZER+J231*CARROT_FERTILIZER+K231*MESCLUN_FERTILIZER</x:f>
        <x:v>28600</x:v>
      </x:c>
      <x:c r="Q231" s="268" t="n">
        <x:f>MIN(M231,FARMER_HOURS)*FARMER_RATE+MAX(M231-FARMER_HOURS,0)*TEMP_RATE</x:f>
        <x:v>49468.56367957014</x:v>
      </x:c>
      <x:c r="R231" s="268" t="n">
        <x:f>O231-P231-Q231-FIXED_COST</x:f>
        <x:v>-6598.563679570143</x:v>
      </x:c>
      <x:c r="S231" s="139" t="str">
        <x:f>IF(AND(L231&lt;=TOTAL_BED_CAP,N231&lt;=TEMP_WORKER_CAP),"YES","NO")</x:f>
        <x:v>YES</x:v>
      </x:c>
      <x:c r="T231" s="139" t="n">
        <x:f>IF(S231="YES",R231,-1E+99)</x:f>
        <x:v>-6598.563679570143</x:v>
      </x:c>
    </x:row>
    <x:row r="232">
      <x:c r="A232" s="139"/>
      <x:c r="B232" s="139"/>
      <x:c r="C232" s="139"/>
      <x:c r="D232" s="139"/>
      <x:c r="E232" s="139"/>
      <x:c r="F232" s="139"/>
      <x:c r="G232" s="139"/>
      <x:c r="H232" s="139"/>
      <x:c r="I232" s="266" t="n">
        <x:f>INT((ROW()-ROW($I$46))/((CARROT_CAP+1)*(MESCLUN_CAP+1)))</x:f>
        <x:v>0</x:v>
      </x:c>
      <x:c r="J232" s="266" t="n">
        <x:f>MOD(INT((ROW()-ROW($I$46))/(MESCLUN_CAP+1)),CARROT_CAP+1)</x:f>
        <x:v>6</x:v>
      </x:c>
      <x:c r="K232" s="266" t="n">
        <x:f>MOD(ROW()-ROW($I$46),MESCLUN_CAP+1)</x:f>
        <x:v>0</x:v>
      </x:c>
      <x:c r="L232" s="266" t="n">
        <x:f>SUM(I232:K232)</x:f>
        <x:v>6</x:v>
      </x:c>
      <x:c r="M232" s="267" t="n">
        <x:f>I232*TOMATO_HOURS*WEEKS*(1+TOMATO_DIM)^I232+J232*CARROT_HOURS*WEEKS*(1+CARROT_DIM)^J232+K232*MESCLUN_HOURS*WEEKS*(1+MESCLUN_DIM)^K232</x:f>
        <x:v>208.7448152783202</x:v>
      </x:c>
      <x:c r="N232" s="267" t="n">
        <x:f>MAX(M232-FARMER_HOURS,0)/TEMP_HOURS_PER_WORKER</x:f>
        <x:v>0</x:v>
      </x:c>
      <x:c r="O232" s="268" t="n">
        <x:f>I232*TOMATO_PRICE+J232*CARROT_PRICE+K232*MESCLUN_PRICE</x:f>
        <x:v>12564</x:v>
      </x:c>
      <x:c r="P232" s="268" t="n">
        <x:f>I232*TOMATO_FERTILIZER+J232*CARROT_FERTILIZER+K232*MESCLUN_FERTILIZER</x:f>
        <x:v>2640</x:v>
      </x:c>
      <x:c r="Q232" s="268" t="n">
        <x:f>MIN(M232,FARMER_HOURS)*FARMER_RATE+MAX(M232-FARMER_HOURS,0)*TEMP_RATE</x:f>
        <x:v>7248.083863830562</x:v>
      </x:c>
      <x:c r="R232" s="268" t="n">
        <x:f>O232-P232-Q232-FIXED_COST</x:f>
        <x:v>-17324.08386383056</x:v>
      </x:c>
      <x:c r="S232" s="139" t="str">
        <x:f>IF(AND(L232&lt;=TOTAL_BED_CAP,N232&lt;=TEMP_WORKER_CAP),"YES","NO")</x:f>
        <x:v>YES</x:v>
      </x:c>
      <x:c r="T232" s="139" t="n">
        <x:f>IF(S232="YES",R232,-1E+99)</x:f>
        <x:v>-17324.08386383056</x:v>
      </x:c>
    </x:row>
    <x:row r="233">
      <x:c r="A233" s="139"/>
      <x:c r="B233" s="139"/>
      <x:c r="C233" s="139"/>
      <x:c r="D233" s="139"/>
      <x:c r="E233" s="139"/>
      <x:c r="F233" s="139"/>
      <x:c r="G233" s="139"/>
      <x:c r="H233" s="139"/>
      <x:c r="I233" s="266" t="n">
        <x:f>INT((ROW()-ROW($I$46))/((CARROT_CAP+1)*(MESCLUN_CAP+1)))</x:f>
        <x:v>0</x:v>
      </x:c>
      <x:c r="J233" s="266" t="n">
        <x:f>MOD(INT((ROW()-ROW($I$46))/(MESCLUN_CAP+1)),CARROT_CAP+1)</x:f>
        <x:v>6</x:v>
      </x:c>
      <x:c r="K233" s="266" t="n">
        <x:f>MOD(ROW()-ROW($I$46),MESCLUN_CAP+1)</x:f>
        <x:v>1</x:v>
      </x:c>
      <x:c r="L233" s="266" t="n">
        <x:f>SUM(I233:K233)</x:f>
        <x:v>7</x:v>
      </x:c>
      <x:c r="M233" s="267" t="n">
        <x:f>I233*TOMATO_HOURS*WEEKS*(1+TOMATO_DIM)^I233+J233*CARROT_HOURS*WEEKS*(1+CARROT_DIM)^J233+K233*MESCLUN_HOURS*WEEKS*(1+MESCLUN_DIM)^K233</x:f>
        <x:v>254.3073152783202</x:v>
      </x:c>
      <x:c r="N233" s="267" t="n">
        <x:f>MAX(M233-FARMER_HOURS,0)/TEMP_HOURS_PER_WORKER</x:f>
        <x:v>0</x:v>
      </x:c>
      <x:c r="O233" s="268" t="n">
        <x:f>I233*TOMATO_PRICE+J233*CARROT_PRICE+K233*MESCLUN_PRICE</x:f>
        <x:v>15264</x:v>
      </x:c>
      <x:c r="P233" s="268" t="n">
        <x:f>I233*TOMATO_FERTILIZER+J233*CARROT_FERTILIZER+K233*MESCLUN_FERTILIZER</x:f>
        <x:v>3520</x:v>
      </x:c>
      <x:c r="Q233" s="268" t="n">
        <x:f>MIN(M233,FARMER_HOURS)*FARMER_RATE+MAX(M233-FARMER_HOURS,0)*TEMP_RATE</x:f>
        <x:v>8830.115113830563</x:v>
      </x:c>
      <x:c r="R233" s="268" t="n">
        <x:f>O233-P233-Q233-FIXED_COST</x:f>
        <x:v>-17086.115113830565</x:v>
      </x:c>
      <x:c r="S233" s="139" t="str">
        <x:f>IF(AND(L233&lt;=TOTAL_BED_CAP,N233&lt;=TEMP_WORKER_CAP),"YES","NO")</x:f>
        <x:v>YES</x:v>
      </x:c>
      <x:c r="T233" s="139" t="n">
        <x:f>IF(S233="YES",R233,-1E+99)</x:f>
        <x:v>-17086.115113830565</x:v>
      </x:c>
    </x:row>
    <x:row r="234">
      <x:c r="A234" s="139"/>
      <x:c r="B234" s="139"/>
      <x:c r="C234" s="139"/>
      <x:c r="D234" s="139"/>
      <x:c r="E234" s="139"/>
      <x:c r="F234" s="139"/>
      <x:c r="G234" s="139"/>
      <x:c r="H234" s="139"/>
      <x:c r="I234" s="266" t="n">
        <x:f>INT((ROW()-ROW($I$46))/((CARROT_CAP+1)*(MESCLUN_CAP+1)))</x:f>
        <x:v>0</x:v>
      </x:c>
      <x:c r="J234" s="266" t="n">
        <x:f>MOD(INT((ROW()-ROW($I$46))/(MESCLUN_CAP+1)),CARROT_CAP+1)</x:f>
        <x:v>6</x:v>
      </x:c>
      <x:c r="K234" s="266" t="n">
        <x:f>MOD(ROW()-ROW($I$46),MESCLUN_CAP+1)</x:f>
        <x:v>2</x:v>
      </x:c>
      <x:c r="L234" s="266" t="n">
        <x:f>SUM(I234:K234)</x:f>
        <x:v>8</x:v>
      </x:c>
      <x:c r="M234" s="267" t="n">
        <x:f>I234*TOMATO_HOURS*WEEKS*(1+TOMATO_DIM)^I234+J234*CARROT_HOURS*WEEKS*(1+CARROT_DIM)^J234+K234*MESCLUN_HOURS*WEEKS*(1+MESCLUN_DIM)^K234</x:f>
        <x:v>301.0088777783202</x:v>
      </x:c>
      <x:c r="N234" s="267" t="n">
        <x:f>MAX(M234-FARMER_HOURS,0)/TEMP_HOURS_PER_WORKER</x:f>
        <x:v>0</x:v>
      </x:c>
      <x:c r="O234" s="268" t="n">
        <x:f>I234*TOMATO_PRICE+J234*CARROT_PRICE+K234*MESCLUN_PRICE</x:f>
        <x:v>17964</x:v>
      </x:c>
      <x:c r="P234" s="268" t="n">
        <x:f>I234*TOMATO_FERTILIZER+J234*CARROT_FERTILIZER+K234*MESCLUN_FERTILIZER</x:f>
        <x:v>4400</x:v>
      </x:c>
      <x:c r="Q234" s="268" t="n">
        <x:f>MIN(M234,FARMER_HOURS)*FARMER_RATE+MAX(M234-FARMER_HOURS,0)*TEMP_RATE</x:f>
        <x:v>10451.697145080561</x:v>
      </x:c>
      <x:c r="R234" s="268" t="n">
        <x:f>O234-P234-Q234-FIXED_COST</x:f>
        <x:v>-16887.69714508056</x:v>
      </x:c>
      <x:c r="S234" s="139" t="str">
        <x:f>IF(AND(L234&lt;=TOTAL_BED_CAP,N234&lt;=TEMP_WORKER_CAP),"YES","NO")</x:f>
        <x:v>YES</x:v>
      </x:c>
      <x:c r="T234" s="139" t="n">
        <x:f>IF(S234="YES",R234,-1E+99)</x:f>
        <x:v>-16887.69714508056</x:v>
      </x:c>
    </x:row>
    <x:row r="235">
      <x:c r="A235" s="139"/>
      <x:c r="B235" s="139"/>
      <x:c r="C235" s="139"/>
      <x:c r="D235" s="139"/>
      <x:c r="E235" s="139"/>
      <x:c r="F235" s="139"/>
      <x:c r="G235" s="139"/>
      <x:c r="H235" s="139"/>
      <x:c r="I235" s="266" t="n">
        <x:f>INT((ROW()-ROW($I$46))/((CARROT_CAP+1)*(MESCLUN_CAP+1)))</x:f>
        <x:v>0</x:v>
      </x:c>
      <x:c r="J235" s="266" t="n">
        <x:f>MOD(INT((ROW()-ROW($I$46))/(MESCLUN_CAP+1)),CARROT_CAP+1)</x:f>
        <x:v>6</x:v>
      </x:c>
      <x:c r="K235" s="266" t="n">
        <x:f>MOD(ROW()-ROW($I$46),MESCLUN_CAP+1)</x:f>
        <x:v>3</x:v>
      </x:c>
      <x:c r="L235" s="266" t="n">
        <x:f>SUM(I235:K235)</x:f>
        <x:v>9</x:v>
      </x:c>
      <x:c r="M235" s="267" t="n">
        <x:f>I235*TOMATO_HOURS*WEEKS*(1+TOMATO_DIM)^I235+J235*CARROT_HOURS*WEEKS*(1+CARROT_DIM)^J235+K235*MESCLUN_HOURS*WEEKS*(1+MESCLUN_DIM)^K235</x:f>
        <x:v>348.8708602001952</x:v>
      </x:c>
      <x:c r="N235" s="267" t="n">
        <x:f>MAX(M235-FARMER_HOURS,0)/TEMP_HOURS_PER_WORKER</x:f>
        <x:v>0</x:v>
      </x:c>
      <x:c r="O235" s="268" t="n">
        <x:f>I235*TOMATO_PRICE+J235*CARROT_PRICE+K235*MESCLUN_PRICE</x:f>
        <x:v>20664</x:v>
      </x:c>
      <x:c r="P235" s="268" t="n">
        <x:f>I235*TOMATO_FERTILIZER+J235*CARROT_FERTILIZER+K235*MESCLUN_FERTILIZER</x:f>
        <x:v>5280</x:v>
      </x:c>
      <x:c r="Q235" s="268" t="n">
        <x:f>MIN(M235,FARMER_HOURS)*FARMER_RATE+MAX(M235-FARMER_HOURS,0)*TEMP_RATE</x:f>
        <x:v>12113.571534728999</x:v>
      </x:c>
      <x:c r="R235" s="268" t="n">
        <x:f>O235-P235-Q235-FIXED_COST</x:f>
        <x:v>-16729.571534729</x:v>
      </x:c>
      <x:c r="S235" s="139" t="str">
        <x:f>IF(AND(L235&lt;=TOTAL_BED_CAP,N235&lt;=TEMP_WORKER_CAP),"YES","NO")</x:f>
        <x:v>YES</x:v>
      </x:c>
      <x:c r="T235" s="139" t="n">
        <x:f>IF(S235="YES",R235,-1E+99)</x:f>
        <x:v>-16729.571534729</x:v>
      </x:c>
    </x:row>
    <x:row r="236">
      <x:c r="A236" s="139"/>
      <x:c r="B236" s="139"/>
      <x:c r="C236" s="139"/>
      <x:c r="D236" s="139"/>
      <x:c r="E236" s="139"/>
      <x:c r="F236" s="139"/>
      <x:c r="G236" s="139"/>
      <x:c r="H236" s="139"/>
      <x:c r="I236" s="266" t="n">
        <x:f>INT((ROW()-ROW($I$46))/((CARROT_CAP+1)*(MESCLUN_CAP+1)))</x:f>
        <x:v>0</x:v>
      </x:c>
      <x:c r="J236" s="266" t="n">
        <x:f>MOD(INT((ROW()-ROW($I$46))/(MESCLUN_CAP+1)),CARROT_CAP+1)</x:f>
        <x:v>6</x:v>
      </x:c>
      <x:c r="K236" s="266" t="n">
        <x:f>MOD(ROW()-ROW($I$46),MESCLUN_CAP+1)</x:f>
        <x:v>4</x:v>
      </x:c>
      <x:c r="L236" s="266" t="n">
        <x:f>SUM(I236:K236)</x:f>
        <x:v>10</x:v>
      </x:c>
      <x:c r="M236" s="267" t="n">
        <x:f>I236*TOMATO_HOURS*WEEKS*(1+TOMATO_DIM)^I236+J236*CARROT_HOURS*WEEKS*(1+CARROT_DIM)^J236+K236*MESCLUN_HOURS*WEEKS*(1+MESCLUN_DIM)^K236</x:f>
        <x:v>397.9149759228514</x:v>
      </x:c>
      <x:c r="N236" s="267" t="n">
        <x:f>MAX(M236-FARMER_HOURS,0)/TEMP_HOURS_PER_WORKER</x:f>
        <x:v>0</x:v>
      </x:c>
      <x:c r="O236" s="268" t="n">
        <x:f>I236*TOMATO_PRICE+J236*CARROT_PRICE+K236*MESCLUN_PRICE</x:f>
        <x:v>23364</x:v>
      </x:c>
      <x:c r="P236" s="268" t="n">
        <x:f>I236*TOMATO_FERTILIZER+J236*CARROT_FERTILIZER+K236*MESCLUN_FERTILIZER</x:f>
        <x:v>6160</x:v>
      </x:c>
      <x:c r="Q236" s="268" t="n">
        <x:f>MIN(M236,FARMER_HOURS)*FARMER_RATE+MAX(M236-FARMER_HOURS,0)*TEMP_RATE</x:f>
        <x:v>13816.49221954345</x:v>
      </x:c>
      <x:c r="R236" s="268" t="n">
        <x:f>O236-P236-Q236-FIXED_COST</x:f>
        <x:v>-16612.49221954345</x:v>
      </x:c>
      <x:c r="S236" s="139" t="str">
        <x:f>IF(AND(L236&lt;=TOTAL_BED_CAP,N236&lt;=TEMP_WORKER_CAP),"YES","NO")</x:f>
        <x:v>YES</x:v>
      </x:c>
      <x:c r="T236" s="139" t="n">
        <x:f>IF(S236="YES",R236,-1E+99)</x:f>
        <x:v>-16612.49221954345</x:v>
      </x:c>
    </x:row>
    <x:row r="237">
      <x:c r="A237" s="139"/>
      <x:c r="B237" s="139"/>
      <x:c r="C237" s="139"/>
      <x:c r="D237" s="139"/>
      <x:c r="E237" s="139"/>
      <x:c r="F237" s="139"/>
      <x:c r="G237" s="139"/>
      <x:c r="H237" s="139"/>
      <x:c r="I237" s="266" t="n">
        <x:f>INT((ROW()-ROW($I$46))/((CARROT_CAP+1)*(MESCLUN_CAP+1)))</x:f>
        <x:v>0</x:v>
      </x:c>
      <x:c r="J237" s="266" t="n">
        <x:f>MOD(INT((ROW()-ROW($I$46))/(MESCLUN_CAP+1)),CARROT_CAP+1)</x:f>
        <x:v>6</x:v>
      </x:c>
      <x:c r="K237" s="266" t="n">
        <x:f>MOD(ROW()-ROW($I$46),MESCLUN_CAP+1)</x:f>
        <x:v>5</x:v>
      </x:c>
      <x:c r="L237" s="266" t="n">
        <x:f>SUM(I237:K237)</x:f>
        <x:v>11</x:v>
      </x:c>
      <x:c r="M237" s="267" t="n">
        <x:f>I237*TOMATO_HOURS*WEEKS*(1+TOMATO_DIM)^I237+J237*CARROT_HOURS*WEEKS*(1+CARROT_DIM)^J237+K237*MESCLUN_HOURS*WEEKS*(1+MESCLUN_DIM)^K237</x:f>
        <x:v>448.163299844055</x:v>
      </x:c>
      <x:c r="N237" s="267" t="n">
        <x:f>MAX(M237-FARMER_HOURS,0)/TEMP_HOURS_PER_WORKER</x:f>
        <x:v>0</x:v>
      </x:c>
      <x:c r="O237" s="268" t="n">
        <x:f>I237*TOMATO_PRICE+J237*CARROT_PRICE+K237*MESCLUN_PRICE</x:f>
        <x:v>26064</x:v>
      </x:c>
      <x:c r="P237" s="268" t="n">
        <x:f>I237*TOMATO_FERTILIZER+J237*CARROT_FERTILIZER+K237*MESCLUN_FERTILIZER</x:f>
        <x:v>7040</x:v>
      </x:c>
      <x:c r="Q237" s="268" t="n">
        <x:f>MIN(M237,FARMER_HOURS)*FARMER_RATE+MAX(M237-FARMER_HOURS,0)*TEMP_RATE</x:f>
        <x:v>15561.225689029689</x:v>
      </x:c>
      <x:c r="R237" s="268" t="n">
        <x:f>O237-P237-Q237-FIXED_COST</x:f>
        <x:v>-16537.22568902969</x:v>
      </x:c>
      <x:c r="S237" s="139" t="str">
        <x:f>IF(AND(L237&lt;=TOTAL_BED_CAP,N237&lt;=TEMP_WORKER_CAP),"YES","NO")</x:f>
        <x:v>YES</x:v>
      </x:c>
      <x:c r="T237" s="139" t="n">
        <x:f>IF(S237="YES",R237,-1E+99)</x:f>
        <x:v>-16537.22568902969</x:v>
      </x:c>
    </x:row>
    <x:row r="238">
      <x:c r="A238" s="139"/>
      <x:c r="B238" s="139"/>
      <x:c r="C238" s="139"/>
      <x:c r="D238" s="139"/>
      <x:c r="E238" s="139"/>
      <x:c r="F238" s="139"/>
      <x:c r="G238" s="139"/>
      <x:c r="H238" s="139"/>
      <x:c r="I238" s="266" t="n">
        <x:f>INT((ROW()-ROW($I$46))/((CARROT_CAP+1)*(MESCLUN_CAP+1)))</x:f>
        <x:v>0</x:v>
      </x:c>
      <x:c r="J238" s="266" t="n">
        <x:f>MOD(INT((ROW()-ROW($I$46))/(MESCLUN_CAP+1)),CARROT_CAP+1)</x:f>
        <x:v>6</x:v>
      </x:c>
      <x:c r="K238" s="266" t="n">
        <x:f>MOD(ROW()-ROW($I$46),MESCLUN_CAP+1)</x:f>
        <x:v>6</x:v>
      </x:c>
      <x:c r="L238" s="266" t="n">
        <x:f>SUM(I238:K238)</x:f>
        <x:v>12</x:v>
      </x:c>
      <x:c r="M238" s="267" t="n">
        <x:f>I238*TOMATO_HOURS*WEEKS*(1+TOMATO_DIM)^I238+J238*CARROT_HOURS*WEEKS*(1+CARROT_DIM)^J238+K238*MESCLUN_HOURS*WEEKS*(1+MESCLUN_DIM)^K238</x:f>
        <x:v>499.6382740256879</x:v>
      </x:c>
      <x:c r="N238" s="267" t="n">
        <x:f>MAX(M238-FARMER_HOURS,0)/TEMP_HOURS_PER_WORKER</x:f>
        <x:v>0</x:v>
      </x:c>
      <x:c r="O238" s="268" t="n">
        <x:f>I238*TOMATO_PRICE+J238*CARROT_PRICE+K238*MESCLUN_PRICE</x:f>
        <x:v>28764</x:v>
      </x:c>
      <x:c r="P238" s="268" t="n">
        <x:f>I238*TOMATO_FERTILIZER+J238*CARROT_FERTILIZER+K238*MESCLUN_FERTILIZER</x:f>
        <x:v>7920</x:v>
      </x:c>
      <x:c r="Q238" s="268" t="n">
        <x:f>MIN(M238,FARMER_HOURS)*FARMER_RATE+MAX(M238-FARMER_HOURS,0)*TEMP_RATE</x:f>
        <x:v>17348.551181447496</x:v>
      </x:c>
      <x:c r="R238" s="268" t="n">
        <x:f>O238-P238-Q238-FIXED_COST</x:f>
        <x:v>-16504.551181447496</x:v>
      </x:c>
      <x:c r="S238" s="139" t="str">
        <x:f>IF(AND(L238&lt;=TOTAL_BED_CAP,N238&lt;=TEMP_WORKER_CAP),"YES","NO")</x:f>
        <x:v>YES</x:v>
      </x:c>
      <x:c r="T238" s="139" t="n">
        <x:f>IF(S238="YES",R238,-1E+99)</x:f>
        <x:v>-16504.551181447496</x:v>
      </x:c>
    </x:row>
    <x:row r="239">
      <x:c r="A239" s="139"/>
      <x:c r="B239" s="139"/>
      <x:c r="C239" s="139"/>
      <x:c r="D239" s="139"/>
      <x:c r="E239" s="139"/>
      <x:c r="F239" s="139"/>
      <x:c r="G239" s="139"/>
      <x:c r="H239" s="139"/>
      <x:c r="I239" s="266" t="n">
        <x:f>INT((ROW()-ROW($I$46))/((CARROT_CAP+1)*(MESCLUN_CAP+1)))</x:f>
        <x:v>0</x:v>
      </x:c>
      <x:c r="J239" s="266" t="n">
        <x:f>MOD(INT((ROW()-ROW($I$46))/(MESCLUN_CAP+1)),CARROT_CAP+1)</x:f>
        <x:v>6</x:v>
      </x:c>
      <x:c r="K239" s="266" t="n">
        <x:f>MOD(ROW()-ROW($I$46),MESCLUN_CAP+1)</x:f>
        <x:v>7</x:v>
      </x:c>
      <x:c r="L239" s="266" t="n">
        <x:f>SUM(I239:K239)</x:f>
        <x:v>13</x:v>
      </x:c>
      <x:c r="M239" s="267" t="n">
        <x:f>I239*TOMATO_HOURS*WEEKS*(1+TOMATO_DIM)^I239+J239*CARROT_HOURS*WEEKS*(1+CARROT_DIM)^J239+K239*MESCLUN_HOURS*WEEKS*(1+MESCLUN_DIM)^K239</x:f>
        <x:v>552.3627134236484</x:v>
      </x:c>
      <x:c r="N239" s="267" t="n">
        <x:f>MAX(M239-FARMER_HOURS,0)/TEMP_HOURS_PER_WORKER</x:f>
        <x:v>0</x:v>
      </x:c>
      <x:c r="O239" s="268" t="n">
        <x:f>I239*TOMATO_PRICE+J239*CARROT_PRICE+K239*MESCLUN_PRICE</x:f>
        <x:v>31464</x:v>
      </x:c>
      <x:c r="P239" s="268" t="n">
        <x:f>I239*TOMATO_FERTILIZER+J239*CARROT_FERTILIZER+K239*MESCLUN_FERTILIZER</x:f>
        <x:v>8800</x:v>
      </x:c>
      <x:c r="Q239" s="268" t="n">
        <x:f>MIN(M239,FARMER_HOURS)*FARMER_RATE+MAX(M239-FARMER_HOURS,0)*TEMP_RATE</x:f>
        <x:v>19179.26088276557</x:v>
      </x:c>
      <x:c r="R239" s="268" t="n">
        <x:f>O239-P239-Q239-FIXED_COST</x:f>
        <x:v>-16515.26088276557</x:v>
      </x:c>
      <x:c r="S239" s="139" t="str">
        <x:f>IF(AND(L239&lt;=TOTAL_BED_CAP,N239&lt;=TEMP_WORKER_CAP),"YES","NO")</x:f>
        <x:v>YES</x:v>
      </x:c>
      <x:c r="T239" s="139" t="n">
        <x:f>IF(S239="YES",R239,-1E+99)</x:f>
        <x:v>-16515.26088276557</x:v>
      </x:c>
    </x:row>
    <x:row r="240">
      <x:c r="A240" s="139"/>
      <x:c r="B240" s="139"/>
      <x:c r="C240" s="139"/>
      <x:c r="D240" s="139"/>
      <x:c r="E240" s="139"/>
      <x:c r="F240" s="139"/>
      <x:c r="G240" s="139"/>
      <x:c r="H240" s="139"/>
      <x:c r="I240" s="266" t="n">
        <x:f>INT((ROW()-ROW($I$46))/((CARROT_CAP+1)*(MESCLUN_CAP+1)))</x:f>
        <x:v>0</x:v>
      </x:c>
      <x:c r="J240" s="266" t="n">
        <x:f>MOD(INT((ROW()-ROW($I$46))/(MESCLUN_CAP+1)),CARROT_CAP+1)</x:f>
        <x:v>6</x:v>
      </x:c>
      <x:c r="K240" s="266" t="n">
        <x:f>MOD(ROW()-ROW($I$46),MESCLUN_CAP+1)</x:f>
        <x:v>8</x:v>
      </x:c>
      <x:c r="L240" s="266" t="n">
        <x:f>SUM(I240:K240)</x:f>
        <x:v>14</x:v>
      </x:c>
      <x:c r="M240" s="267" t="n">
        <x:f>I240*TOMATO_HOURS*WEEKS*(1+TOMATO_DIM)^I240+J240*CARROT_HOURS*WEEKS*(1+CARROT_DIM)^J240+K240*MESCLUN_HOURS*WEEKS*(1+MESCLUN_DIM)^K240</x:f>
        <x:v>606.3598117036286</x:v>
      </x:c>
      <x:c r="N240" s="267" t="n">
        <x:f>MAX(M240-FARMER_HOURS,0)/TEMP_HOURS_PER_WORKER</x:f>
        <x:v>0</x:v>
      </x:c>
      <x:c r="O240" s="268" t="n">
        <x:f>I240*TOMATO_PRICE+J240*CARROT_PRICE+K240*MESCLUN_PRICE</x:f>
        <x:v>34164</x:v>
      </x:c>
      <x:c r="P240" s="268" t="n">
        <x:f>I240*TOMATO_FERTILIZER+J240*CARROT_FERTILIZER+K240*MESCLUN_FERTILIZER</x:f>
        <x:v>9680</x:v>
      </x:c>
      <x:c r="Q240" s="268" t="n">
        <x:f>MIN(M240,FARMER_HOURS)*FARMER_RATE+MAX(M240-FARMER_HOURS,0)*TEMP_RATE</x:f>
        <x:v>21054.160128598214</x:v>
      </x:c>
      <x:c r="R240" s="268" t="n">
        <x:f>O240-P240-Q240-FIXED_COST</x:f>
        <x:v>-16570.160128598214</x:v>
      </x:c>
      <x:c r="S240" s="139" t="str">
        <x:f>IF(AND(L240&lt;=TOTAL_BED_CAP,N240&lt;=TEMP_WORKER_CAP),"YES","NO")</x:f>
        <x:v>YES</x:v>
      </x:c>
      <x:c r="T240" s="139" t="n">
        <x:f>IF(S240="YES",R240,-1E+99)</x:f>
        <x:v>-16570.160128598214</x:v>
      </x:c>
    </x:row>
    <x:row r="241">
      <x:c r="A241" s="139"/>
      <x:c r="B241" s="139"/>
      <x:c r="C241" s="139"/>
      <x:c r="D241" s="139"/>
      <x:c r="E241" s="139"/>
      <x:c r="F241" s="139"/>
      <x:c r="G241" s="139"/>
      <x:c r="H241" s="139"/>
      <x:c r="I241" s="266" t="n">
        <x:f>INT((ROW()-ROW($I$46))/((CARROT_CAP+1)*(MESCLUN_CAP+1)))</x:f>
        <x:v>0</x:v>
      </x:c>
      <x:c r="J241" s="266" t="n">
        <x:f>MOD(INT((ROW()-ROW($I$46))/(MESCLUN_CAP+1)),CARROT_CAP+1)</x:f>
        <x:v>6</x:v>
      </x:c>
      <x:c r="K241" s="266" t="n">
        <x:f>MOD(ROW()-ROW($I$46),MESCLUN_CAP+1)</x:f>
        <x:v>9</x:v>
      </x:c>
      <x:c r="L241" s="266" t="n">
        <x:f>SUM(I241:K241)</x:f>
        <x:v>15</x:v>
      </x:c>
      <x:c r="M241" s="267" t="n">
        <x:f>I241*TOMATO_HOURS*WEEKS*(1+TOMATO_DIM)^I241+J241*CARROT_HOURS*WEEKS*(1+CARROT_DIM)^J241+K241*MESCLUN_HOURS*WEEKS*(1+MESCLUN_DIM)^K241</x:f>
        <x:v>661.6531471440229</x:v>
      </x:c>
      <x:c r="N241" s="267" t="n">
        <x:f>MAX(M241-FARMER_HOURS,0)/TEMP_HOURS_PER_WORKER</x:f>
        <x:v>0</x:v>
      </x:c>
      <x:c r="O241" s="268" t="n">
        <x:f>I241*TOMATO_PRICE+J241*CARROT_PRICE+K241*MESCLUN_PRICE</x:f>
        <x:v>36864</x:v>
      </x:c>
      <x:c r="P241" s="268" t="n">
        <x:f>I241*TOMATO_FERTILIZER+J241*CARROT_FERTILIZER+K241*MESCLUN_FERTILIZER</x:f>
        <x:v>10560</x:v>
      </x:c>
      <x:c r="Q241" s="268" t="n">
        <x:f>MIN(M241,FARMER_HOURS)*FARMER_RATE+MAX(M241-FARMER_HOURS,0)*TEMP_RATE</x:f>
        <x:v>22974.06760916746</x:v>
      </x:c>
      <x:c r="R241" s="268" t="n">
        <x:f>O241-P241-Q241-FIXED_COST</x:f>
        <x:v>-16670.06760916746</x:v>
      </x:c>
      <x:c r="S241" s="139" t="str">
        <x:f>IF(AND(L241&lt;=TOTAL_BED_CAP,N241&lt;=TEMP_WORKER_CAP),"YES","NO")</x:f>
        <x:v>YES</x:v>
      </x:c>
      <x:c r="T241" s="139" t="n">
        <x:f>IF(S241="YES",R241,-1E+99)</x:f>
        <x:v>-16670.06760916746</x:v>
      </x:c>
    </x:row>
    <x:row r="242">
      <x:c r="A242" s="139"/>
      <x:c r="B242" s="139"/>
      <x:c r="C242" s="139"/>
      <x:c r="D242" s="139"/>
      <x:c r="E242" s="139"/>
      <x:c r="F242" s="139"/>
      <x:c r="G242" s="139"/>
      <x:c r="H242" s="139"/>
      <x:c r="I242" s="266" t="n">
        <x:f>INT((ROW()-ROW($I$46))/((CARROT_CAP+1)*(MESCLUN_CAP+1)))</x:f>
        <x:v>0</x:v>
      </x:c>
      <x:c r="J242" s="266" t="n">
        <x:f>MOD(INT((ROW()-ROW($I$46))/(MESCLUN_CAP+1)),CARROT_CAP+1)</x:f>
        <x:v>6</x:v>
      </x:c>
      <x:c r="K242" s="266" t="n">
        <x:f>MOD(ROW()-ROW($I$46),MESCLUN_CAP+1)</x:f>
        <x:v>10</x:v>
      </x:c>
      <x:c r="L242" s="266" t="n">
        <x:f>SUM(I242:K242)</x:f>
        <x:v>16</x:v>
      </x:c>
      <x:c r="M242" s="267" t="n">
        <x:f>I242*TOMATO_HOURS*WEEKS*(1+TOMATO_DIM)^I242+J242*CARROT_HOURS*WEEKS*(1+CARROT_DIM)^J242+K242*MESCLUN_HOURS*WEEKS*(1+MESCLUN_DIM)^K242</x:f>
        <x:v>718.2666886272357</x:v>
      </x:c>
      <x:c r="N242" s="267" t="n">
        <x:f>MAX(M242-FARMER_HOURS,0)/TEMP_HOURS_PER_WORKER</x:f>
        <x:v>0</x:v>
      </x:c>
      <x:c r="O242" s="268" t="n">
        <x:f>I242*TOMATO_PRICE+J242*CARROT_PRICE+K242*MESCLUN_PRICE</x:f>
        <x:v>39564</x:v>
      </x:c>
      <x:c r="P242" s="268" t="n">
        <x:f>I242*TOMATO_FERTILIZER+J242*CARROT_FERTILIZER+K242*MESCLUN_FERTILIZER</x:f>
        <x:v>11440</x:v>
      </x:c>
      <x:c r="Q242" s="268" t="n">
        <x:f>MIN(M242,FARMER_HOURS)*FARMER_RATE+MAX(M242-FARMER_HOURS,0)*TEMP_RATE</x:f>
        <x:v>24939.81557733457</x:v>
      </x:c>
      <x:c r="R242" s="268" t="n">
        <x:f>O242-P242-Q242-FIXED_COST</x:f>
        <x:v>-16815.81557733457</x:v>
      </x:c>
      <x:c r="S242" s="139" t="str">
        <x:f>IF(AND(L242&lt;=TOTAL_BED_CAP,N242&lt;=TEMP_WORKER_CAP),"YES","NO")</x:f>
        <x:v>YES</x:v>
      </x:c>
      <x:c r="T242" s="139" t="n">
        <x:f>IF(S242="YES",R242,-1E+99)</x:f>
        <x:v>-16815.81557733457</x:v>
      </x:c>
    </x:row>
    <x:row r="243">
      <x:c r="A243" s="139"/>
      <x:c r="B243" s="139"/>
      <x:c r="C243" s="139"/>
      <x:c r="D243" s="139"/>
      <x:c r="E243" s="139"/>
      <x:c r="F243" s="139"/>
      <x:c r="G243" s="139"/>
      <x:c r="H243" s="139"/>
      <x:c r="I243" s="266" t="n">
        <x:f>INT((ROW()-ROW($I$46))/((CARROT_CAP+1)*(MESCLUN_CAP+1)))</x:f>
        <x:v>0</x:v>
      </x:c>
      <x:c r="J243" s="266" t="n">
        <x:f>MOD(INT((ROW()-ROW($I$46))/(MESCLUN_CAP+1)),CARROT_CAP+1)</x:f>
        <x:v>6</x:v>
      </x:c>
      <x:c r="K243" s="266" t="n">
        <x:f>MOD(ROW()-ROW($I$46),MESCLUN_CAP+1)</x:f>
        <x:v>11</x:v>
      </x:c>
      <x:c r="L243" s="266" t="n">
        <x:f>SUM(I243:K243)</x:f>
        <x:v>17</x:v>
      </x:c>
      <x:c r="M243" s="267" t="n">
        <x:f>I243*TOMATO_HOURS*WEEKS*(1+TOMATO_DIM)^I243+J243*CARROT_HOURS*WEEKS*(1+CARROT_DIM)^J243+K243*MESCLUN_HOURS*WEEKS*(1+MESCLUN_DIM)^K243</x:f>
        <x:v>776.2248017206748</x:v>
      </x:c>
      <x:c r="N243" s="267" t="n">
        <x:f>MAX(M243-FARMER_HOURS,0)/TEMP_HOURS_PER_WORKER</x:f>
        <x:v>0.03904500119491306</x:v>
      </x:c>
      <x:c r="O243" s="268" t="n">
        <x:f>I243*TOMATO_PRICE+J243*CARROT_PRICE+K243*MESCLUN_PRICE</x:f>
        <x:v>42264</x:v>
      </x:c>
      <x:c r="P243" s="268" t="n">
        <x:f>I243*TOMATO_FERTILIZER+J243*CARROT_FERTILIZER+K243*MESCLUN_FERTILIZER</x:f>
        <x:v>12320</x:v>
      </x:c>
      <x:c r="Q243" s="268" t="n">
        <x:f>MIN(M243,FARMER_HOURS)*FARMER_RATE+MAX(M243-FARMER_HOURS,0)*TEMP_RATE</x:f>
        <x:v>25976.125029872826</x:v>
      </x:c>
      <x:c r="R243" s="268" t="n">
        <x:f>O243-P243-Q243-FIXED_COST</x:f>
        <x:v>-16032.125029872826</x:v>
      </x:c>
      <x:c r="S243" s="139" t="str">
        <x:f>IF(AND(L243&lt;=TOTAL_BED_CAP,N243&lt;=TEMP_WORKER_CAP),"YES","NO")</x:f>
        <x:v>YES</x:v>
      </x:c>
      <x:c r="T243" s="139" t="n">
        <x:f>IF(S243="YES",R243,-1E+99)</x:f>
        <x:v>-16032.125029872826</x:v>
      </x:c>
    </x:row>
    <x:row r="244">
      <x:c r="A244" s="139"/>
      <x:c r="B244" s="139"/>
      <x:c r="C244" s="139"/>
      <x:c r="D244" s="139"/>
      <x:c r="E244" s="139"/>
      <x:c r="F244" s="139"/>
      <x:c r="G244" s="139"/>
      <x:c r="H244" s="139"/>
      <x:c r="I244" s="266" t="n">
        <x:f>INT((ROW()-ROW($I$46))/((CARROT_CAP+1)*(MESCLUN_CAP+1)))</x:f>
        <x:v>0</x:v>
      </x:c>
      <x:c r="J244" s="266" t="n">
        <x:f>MOD(INT((ROW()-ROW($I$46))/(MESCLUN_CAP+1)),CARROT_CAP+1)</x:f>
        <x:v>6</x:v>
      </x:c>
      <x:c r="K244" s="266" t="n">
        <x:f>MOD(ROW()-ROW($I$46),MESCLUN_CAP+1)</x:f>
        <x:v>12</x:v>
      </x:c>
      <x:c r="L244" s="266" t="n">
        <x:f>SUM(I244:K244)</x:f>
        <x:v>18</x:v>
      </x:c>
      <x:c r="M244" s="267" t="n">
        <x:f>I244*TOMATO_HOURS*WEEKS*(1+TOMATO_DIM)^I244+J244*CARROT_HOURS*WEEKS*(1+CARROT_DIM)^J244+K244*MESCLUN_HOURS*WEEKS*(1+MESCLUN_DIM)^K244</x:f>
        <x:v>835.5522548487392</x:v>
      </x:c>
      <x:c r="N244" s="267" t="n">
        <x:f>MAX(M244-FARMER_HOURS,0)/TEMP_HOURS_PER_WORKER</x:f>
        <x:v>0.08024462142273553</x:v>
      </x:c>
      <x:c r="O244" s="268" t="n">
        <x:f>I244*TOMATO_PRICE+J244*CARROT_PRICE+K244*MESCLUN_PRICE</x:f>
        <x:v>44964</x:v>
      </x:c>
      <x:c r="P244" s="268" t="n">
        <x:f>I244*TOMATO_FERTILIZER+J244*CARROT_FERTILIZER+K244*MESCLUN_FERTILIZER</x:f>
        <x:v>13200</x:v>
      </x:c>
      <x:c r="Q244" s="268" t="n">
        <x:f>MIN(M244,FARMER_HOURS)*FARMER_RATE+MAX(M244-FARMER_HOURS,0)*TEMP_RATE</x:f>
        <x:v>27006.115535568388</x:v>
      </x:c>
      <x:c r="R244" s="268" t="n">
        <x:f>O244-P244-Q244-FIXED_COST</x:f>
        <x:v>-15242.115535568388</x:v>
      </x:c>
      <x:c r="S244" s="139" t="str">
        <x:f>IF(AND(L244&lt;=TOTAL_BED_CAP,N244&lt;=TEMP_WORKER_CAP),"YES","NO")</x:f>
        <x:v>YES</x:v>
      </x:c>
      <x:c r="T244" s="139" t="n">
        <x:f>IF(S244="YES",R244,-1E+99)</x:f>
        <x:v>-15242.115535568388</x:v>
      </x:c>
    </x:row>
    <x:row r="245">
      <x:c r="A245" s="139"/>
      <x:c r="B245" s="139"/>
      <x:c r="C245" s="139"/>
      <x:c r="D245" s="139"/>
      <x:c r="E245" s="139"/>
      <x:c r="F245" s="139"/>
      <x:c r="G245" s="139"/>
      <x:c r="H245" s="139"/>
      <x:c r="I245" s="266" t="n">
        <x:f>INT((ROW()-ROW($I$46))/((CARROT_CAP+1)*(MESCLUN_CAP+1)))</x:f>
        <x:v>0</x:v>
      </x:c>
      <x:c r="J245" s="266" t="n">
        <x:f>MOD(INT((ROW()-ROW($I$46))/(MESCLUN_CAP+1)),CARROT_CAP+1)</x:f>
        <x:v>6</x:v>
      </x:c>
      <x:c r="K245" s="266" t="n">
        <x:f>MOD(ROW()-ROW($I$46),MESCLUN_CAP+1)</x:f>
        <x:v>13</x:v>
      </x:c>
      <x:c r="L245" s="266" t="n">
        <x:f>SUM(I245:K245)</x:f>
        <x:v>19</x:v>
      </x:c>
      <x:c r="M245" s="267" t="n">
        <x:f>I245*TOMATO_HOURS*WEEKS*(1+TOMATO_DIM)^I245+J245*CARROT_HOURS*WEEKS*(1+CARROT_DIM)^J245+K245*MESCLUN_HOURS*WEEKS*(1+MESCLUN_DIM)^K245</x:f>
        <x:v>896.2742255571235</x:v>
      </x:c>
      <x:c r="N245" s="267" t="n">
        <x:f>MAX(M245-FARMER_HOURS,0)/TEMP_HOURS_PER_WORKER</x:f>
        <x:v>0.12241265663689131</x:v>
      </x:c>
      <x:c r="O245" s="268" t="n">
        <x:f>I245*TOMATO_PRICE+J245*CARROT_PRICE+K245*MESCLUN_PRICE</x:f>
        <x:v>47664</x:v>
      </x:c>
      <x:c r="P245" s="268" t="n">
        <x:f>I245*TOMATO_FERTILIZER+J245*CARROT_FERTILIZER+K245*MESCLUN_FERTILIZER</x:f>
        <x:v>14080</x:v>
      </x:c>
      <x:c r="Q245" s="268" t="n">
        <x:f>MIN(M245,FARMER_HOURS)*FARMER_RATE+MAX(M245-FARMER_HOURS,0)*TEMP_RATE</x:f>
        <x:v>28060.316415922283</x:v>
      </x:c>
      <x:c r="R245" s="268" t="n">
        <x:f>O245-P245-Q245-FIXED_COST</x:f>
        <x:v>-14476.316415922283</x:v>
      </x:c>
      <x:c r="S245" s="139" t="str">
        <x:f>IF(AND(L245&lt;=TOTAL_BED_CAP,N245&lt;=TEMP_WORKER_CAP),"YES","NO")</x:f>
        <x:v>YES</x:v>
      </x:c>
      <x:c r="T245" s="139" t="n">
        <x:f>IF(S245="YES",R245,-1E+99)</x:f>
        <x:v>-14476.316415922283</x:v>
      </x:c>
    </x:row>
    <x:row r="246">
      <x:c r="A246" s="139"/>
      <x:c r="B246" s="139"/>
      <x:c r="C246" s="139"/>
      <x:c r="D246" s="139"/>
      <x:c r="E246" s="139"/>
      <x:c r="F246" s="139"/>
      <x:c r="G246" s="139"/>
      <x:c r="H246" s="139"/>
      <x:c r="I246" s="266" t="n">
        <x:f>INT((ROW()-ROW($I$46))/((CARROT_CAP+1)*(MESCLUN_CAP+1)))</x:f>
        <x:v>0</x:v>
      </x:c>
      <x:c r="J246" s="266" t="n">
        <x:f>MOD(INT((ROW()-ROW($I$46))/(MESCLUN_CAP+1)),CARROT_CAP+1)</x:f>
        <x:v>6</x:v>
      </x:c>
      <x:c r="K246" s="266" t="n">
        <x:f>MOD(ROW()-ROW($I$46),MESCLUN_CAP+1)</x:f>
        <x:v>14</x:v>
      </x:c>
      <x:c r="L246" s="266" t="n">
        <x:f>SUM(I246:K246)</x:f>
        <x:v>20</x:v>
      </x:c>
      <x:c r="M246" s="267" t="n">
        <x:f>I246*TOMATO_HOURS*WEEKS*(1+TOMATO_DIM)^I246+J246*CARROT_HOURS*WEEKS*(1+CARROT_DIM)^J246+K246*MESCLUN_HOURS*WEEKS*(1+MESCLUN_DIM)^K246</x:f>
        <x:v>958.4163068707845</x:v>
      </x:c>
      <x:c r="N246" s="267" t="n">
        <x:f>MAX(M246-FARMER_HOURS,0)/TEMP_HOURS_PER_WORKER</x:f>
        <x:v>0.16556687977137813</x:v>
      </x:c>
      <x:c r="O246" s="268" t="n">
        <x:f>I246*TOMATO_PRICE+J246*CARROT_PRICE+K246*MESCLUN_PRICE</x:f>
        <x:v>50364</x:v>
      </x:c>
      <x:c r="P246" s="268" t="n">
        <x:f>I246*TOMATO_FERTILIZER+J246*CARROT_FERTILIZER+K246*MESCLUN_FERTILIZER</x:f>
        <x:v>14960</x:v>
      </x:c>
      <x:c r="Q246" s="268" t="n">
        <x:f>MIN(M246,FARMER_HOURS)*FARMER_RATE+MAX(M246-FARMER_HOURS,0)*TEMP_RATE</x:f>
        <x:v>29139.171994284454</x:v>
      </x:c>
      <x:c r="R246" s="268" t="n">
        <x:f>O246-P246-Q246-FIXED_COST</x:f>
        <x:v>-13735.171994284454</x:v>
      </x:c>
      <x:c r="S246" s="139" t="str">
        <x:f>IF(AND(L246&lt;=TOTAL_BED_CAP,N246&lt;=TEMP_WORKER_CAP),"YES","NO")</x:f>
        <x:v>YES</x:v>
      </x:c>
      <x:c r="T246" s="139" t="n">
        <x:f>IF(S246="YES",R246,-1E+99)</x:f>
        <x:v>-13735.171994284454</x:v>
      </x:c>
    </x:row>
    <x:row r="247">
      <x:c r="A247" s="139"/>
      <x:c r="B247" s="139"/>
      <x:c r="C247" s="139"/>
      <x:c r="D247" s="139"/>
      <x:c r="E247" s="139"/>
      <x:c r="F247" s="139"/>
      <x:c r="G247" s="139"/>
      <x:c r="H247" s="139"/>
      <x:c r="I247" s="266" t="n">
        <x:f>INT((ROW()-ROW($I$46))/((CARROT_CAP+1)*(MESCLUN_CAP+1)))</x:f>
        <x:v>0</x:v>
      </x:c>
      <x:c r="J247" s="266" t="n">
        <x:f>MOD(INT((ROW()-ROW($I$46))/(MESCLUN_CAP+1)),CARROT_CAP+1)</x:f>
        <x:v>6</x:v>
      </x:c>
      <x:c r="K247" s="266" t="n">
        <x:f>MOD(ROW()-ROW($I$46),MESCLUN_CAP+1)</x:f>
        <x:v>15</x:v>
      </x:c>
      <x:c r="L247" s="266" t="n">
        <x:f>SUM(I247:K247)</x:f>
        <x:v>21</x:v>
      </x:c>
      <x:c r="M247" s="267" t="n">
        <x:f>I247*TOMATO_HOURS*WEEKS*(1+TOMATO_DIM)^I247+J247*CARROT_HOURS*WEEKS*(1+CARROT_DIM)^J247+K247*MESCLUN_HOURS*WEEKS*(1+MESCLUN_DIM)^K247</x:f>
        <x:v>1022.0045137469309</x:v>
      </x:c>
      <x:c r="N247" s="267" t="n">
        <x:f>MAX(M247-FARMER_HOURS,0)/TEMP_HOURS_PER_WORKER</x:f>
        <x:v>0.20972535676870202</x:v>
      </x:c>
      <x:c r="O247" s="268" t="n">
        <x:f>I247*TOMATO_PRICE+J247*CARROT_PRICE+K247*MESCLUN_PRICE</x:f>
        <x:v>53064</x:v>
      </x:c>
      <x:c r="P247" s="268" t="n">
        <x:f>I247*TOMATO_FERTILIZER+J247*CARROT_FERTILIZER+K247*MESCLUN_FERTILIZER</x:f>
        <x:v>15840</x:v>
      </x:c>
      <x:c r="Q247" s="268" t="n">
        <x:f>MIN(M247,FARMER_HOURS)*FARMER_RATE+MAX(M247-FARMER_HOURS,0)*TEMP_RATE</x:f>
        <x:v>30243.13391921755</x:v>
      </x:c>
      <x:c r="R247" s="268" t="n">
        <x:f>O247-P247-Q247-FIXED_COST</x:f>
        <x:v>-13019.133919217551</x:v>
      </x:c>
      <x:c r="S247" s="139" t="str">
        <x:f>IF(AND(L247&lt;=TOTAL_BED_CAP,N247&lt;=TEMP_WORKER_CAP),"YES","NO")</x:f>
        <x:v>YES</x:v>
      </x:c>
      <x:c r="T247" s="139" t="n">
        <x:f>IF(S247="YES",R247,-1E+99)</x:f>
        <x:v>-13019.133919217551</x:v>
      </x:c>
    </x:row>
    <x:row r="248">
      <x:c r="A248" s="139"/>
      <x:c r="B248" s="139"/>
      <x:c r="C248" s="139"/>
      <x:c r="D248" s="139"/>
      <x:c r="E248" s="139"/>
      <x:c r="F248" s="139"/>
      <x:c r="G248" s="139"/>
      <x:c r="H248" s="139"/>
      <x:c r="I248" s="266" t="n">
        <x:f>INT((ROW()-ROW($I$46))/((CARROT_CAP+1)*(MESCLUN_CAP+1)))</x:f>
        <x:v>0</x:v>
      </x:c>
      <x:c r="J248" s="266" t="n">
        <x:f>MOD(INT((ROW()-ROW($I$46))/(MESCLUN_CAP+1)),CARROT_CAP+1)</x:f>
        <x:v>6</x:v>
      </x:c>
      <x:c r="K248" s="266" t="n">
        <x:f>MOD(ROW()-ROW($I$46),MESCLUN_CAP+1)</x:f>
        <x:v>16</x:v>
      </x:c>
      <x:c r="L248" s="266" t="n">
        <x:f>SUM(I248:K248)</x:f>
        <x:v>22</x:v>
      </x:c>
      <x:c r="M248" s="267" t="n">
        <x:f>I248*TOMATO_HOURS*WEEKS*(1+TOMATO_DIM)^I248+J248*CARROT_HOURS*WEEKS*(1+CARROT_DIM)^J248+K248*MESCLUN_HOURS*WEEKS*(1+MESCLUN_DIM)^K248</x:f>
        <x:v>1087.0652896244198</x:v>
      </x:c>
      <x:c r="N248" s="267" t="n">
        <x:f>MAX(M248-FARMER_HOURS,0)/TEMP_HOURS_PER_WORKER</x:f>
        <x:v>0.2549064511280693</x:v>
      </x:c>
      <x:c r="O248" s="268" t="n">
        <x:f>I248*TOMATO_PRICE+J248*CARROT_PRICE+K248*MESCLUN_PRICE</x:f>
        <x:v>55764</x:v>
      </x:c>
      <x:c r="P248" s="268" t="n">
        <x:f>I248*TOMATO_FERTILIZER+J248*CARROT_FERTILIZER+K248*MESCLUN_FERTILIZER</x:f>
        <x:v>16720</x:v>
      </x:c>
      <x:c r="Q248" s="268" t="n">
        <x:f>MIN(M248,FARMER_HOURS)*FARMER_RATE+MAX(M248-FARMER_HOURS,0)*TEMP_RATE</x:f>
        <x:v>31372.661278201733</x:v>
      </x:c>
      <x:c r="R248" s="268" t="n">
        <x:f>O248-P248-Q248-FIXED_COST</x:f>
        <x:v>-12328.661278201733</x:v>
      </x:c>
      <x:c r="S248" s="139" t="str">
        <x:f>IF(AND(L248&lt;=TOTAL_BED_CAP,N248&lt;=TEMP_WORKER_CAP),"YES","NO")</x:f>
        <x:v>YES</x:v>
      </x:c>
      <x:c r="T248" s="139" t="n">
        <x:f>IF(S248="YES",R248,-1E+99)</x:f>
        <x:v>-12328.661278201733</x:v>
      </x:c>
    </x:row>
    <x:row r="249">
      <x:c r="A249" s="139"/>
      <x:c r="B249" s="139"/>
      <x:c r="C249" s="139"/>
      <x:c r="D249" s="139"/>
      <x:c r="E249" s="139"/>
      <x:c r="F249" s="139"/>
      <x:c r="G249" s="139"/>
      <x:c r="H249" s="139"/>
      <x:c r="I249" s="266" t="n">
        <x:f>INT((ROW()-ROW($I$46))/((CARROT_CAP+1)*(MESCLUN_CAP+1)))</x:f>
        <x:v>0</x:v>
      </x:c>
      <x:c r="J249" s="266" t="n">
        <x:f>MOD(INT((ROW()-ROW($I$46))/(MESCLUN_CAP+1)),CARROT_CAP+1)</x:f>
        <x:v>6</x:v>
      </x:c>
      <x:c r="K249" s="266" t="n">
        <x:f>MOD(ROW()-ROW($I$46),MESCLUN_CAP+1)</x:f>
        <x:v>17</x:v>
      </x:c>
      <x:c r="L249" s="266" t="n">
        <x:f>SUM(I249:K249)</x:f>
        <x:v>23</x:v>
      </x:c>
      <x:c r="M249" s="267" t="n">
        <x:f>I249*TOMATO_HOURS*WEEKS*(1+TOMATO_DIM)^I249+J249*CARROT_HOURS*WEEKS*(1+CARROT_DIM)^J249+K249*MESCLUN_HOURS*WEEKS*(1+MESCLUN_DIM)^K249</x:f>
        <x:v>1153.62551307096</x:v>
      </x:c>
      <x:c r="N249" s="267" t="n">
        <x:f>MAX(M249-FARMER_HOURS,0)/TEMP_HOURS_PER_WORKER</x:f>
        <x:v>0.3011288285215001</x:v>
      </x:c>
      <x:c r="O249" s="268" t="n">
        <x:f>I249*TOMATO_PRICE+J249*CARROT_PRICE+K249*MESCLUN_PRICE</x:f>
        <x:v>58464</x:v>
      </x:c>
      <x:c r="P249" s="268" t="n">
        <x:f>I249*TOMATO_FERTILIZER+J249*CARROT_FERTILIZER+K249*MESCLUN_FERTILIZER</x:f>
        <x:v>17600</x:v>
      </x:c>
      <x:c r="Q249" s="268" t="n">
        <x:f>MIN(M249,FARMER_HOURS)*FARMER_RATE+MAX(M249-FARMER_HOURS,0)*TEMP_RATE</x:f>
        <x:v>32528.220713037503</x:v>
      </x:c>
      <x:c r="R249" s="268" t="n">
        <x:f>O249-P249-Q249-FIXED_COST</x:f>
        <x:v>-11664.220713037503</x:v>
      </x:c>
      <x:c r="S249" s="139" t="str">
        <x:f>IF(AND(L249&lt;=TOTAL_BED_CAP,N249&lt;=TEMP_WORKER_CAP),"YES","NO")</x:f>
        <x:v>YES</x:v>
      </x:c>
      <x:c r="T249" s="139" t="n">
        <x:f>IF(S249="YES",R249,-1E+99)</x:f>
        <x:v>-11664.220713037503</x:v>
      </x:c>
    </x:row>
    <x:row r="250">
      <x:c r="A250" s="139"/>
      <x:c r="B250" s="139"/>
      <x:c r="C250" s="139"/>
      <x:c r="D250" s="139"/>
      <x:c r="E250" s="139"/>
      <x:c r="F250" s="139"/>
      <x:c r="G250" s="139"/>
      <x:c r="H250" s="139"/>
      <x:c r="I250" s="266" t="n">
        <x:f>INT((ROW()-ROW($I$46))/((CARROT_CAP+1)*(MESCLUN_CAP+1)))</x:f>
        <x:v>0</x:v>
      </x:c>
      <x:c r="J250" s="266" t="n">
        <x:f>MOD(INT((ROW()-ROW($I$46))/(MESCLUN_CAP+1)),CARROT_CAP+1)</x:f>
        <x:v>6</x:v>
      </x:c>
      <x:c r="K250" s="266" t="n">
        <x:f>MOD(ROW()-ROW($I$46),MESCLUN_CAP+1)</x:f>
        <x:v>18</x:v>
      </x:c>
      <x:c r="L250" s="266" t="n">
        <x:f>SUM(I250:K250)</x:f>
        <x:v>24</x:v>
      </x:c>
      <x:c r="M250" s="267" t="n">
        <x:f>I250*TOMATO_HOURS*WEEKS*(1+TOMATO_DIM)^I250+J250*CARROT_HOURS*WEEKS*(1+CARROT_DIM)^J250+K250*MESCLUN_HOURS*WEEKS*(1+MESCLUN_DIM)^K250</x:f>
        <x:v>1221.7125045295475</x:v>
      </x:c>
      <x:c r="N250" s="267" t="n">
        <x:f>MAX(M250-FARMER_HOURS,0)/TEMP_HOURS_PER_WORKER</x:f>
        <x:v>0.3484114614788524</x:v>
      </x:c>
      <x:c r="O250" s="268" t="n">
        <x:f>I250*TOMATO_PRICE+J250*CARROT_PRICE+K250*MESCLUN_PRICE</x:f>
        <x:v>61164</x:v>
      </x:c>
      <x:c r="P250" s="268" t="n">
        <x:f>I250*TOMATO_FERTILIZER+J250*CARROT_FERTILIZER+K250*MESCLUN_FERTILIZER</x:f>
        <x:v>18480</x:v>
      </x:c>
      <x:c r="Q250" s="268" t="n">
        <x:f>MIN(M250,FARMER_HOURS)*FARMER_RATE+MAX(M250-FARMER_HOURS,0)*TEMP_RATE</x:f>
        <x:v>33710.28653697131</x:v>
      </x:c>
      <x:c r="R250" s="268" t="n">
        <x:f>O250-P250-Q250-FIXED_COST</x:f>
        <x:v>-11026.28653697131</x:v>
      </x:c>
      <x:c r="S250" s="139" t="str">
        <x:f>IF(AND(L250&lt;=TOTAL_BED_CAP,N250&lt;=TEMP_WORKER_CAP),"YES","NO")</x:f>
        <x:v>YES</x:v>
      </x:c>
      <x:c r="T250" s="139" t="n">
        <x:f>IF(S250="YES",R250,-1E+99)</x:f>
        <x:v>-11026.28653697131</x:v>
      </x:c>
    </x:row>
    <x:row r="251">
      <x:c r="A251" s="139"/>
      <x:c r="B251" s="139"/>
      <x:c r="C251" s="139"/>
      <x:c r="D251" s="139"/>
      <x:c r="E251" s="139"/>
      <x:c r="F251" s="139"/>
      <x:c r="G251" s="139"/>
      <x:c r="H251" s="139"/>
      <x:c r="I251" s="266" t="n">
        <x:f>INT((ROW()-ROW($I$46))/((CARROT_CAP+1)*(MESCLUN_CAP+1)))</x:f>
        <x:v>0</x:v>
      </x:c>
      <x:c r="J251" s="266" t="n">
        <x:f>MOD(INT((ROW()-ROW($I$46))/(MESCLUN_CAP+1)),CARROT_CAP+1)</x:f>
        <x:v>6</x:v>
      </x:c>
      <x:c r="K251" s="266" t="n">
        <x:f>MOD(ROW()-ROW($I$46),MESCLUN_CAP+1)</x:f>
        <x:v>19</x:v>
      </x:c>
      <x:c r="L251" s="266" t="n">
        <x:f>SUM(I251:K251)</x:f>
        <x:v>25</x:v>
      </x:c>
      <x:c r="M251" s="267" t="n">
        <x:f>I251*TOMATO_HOURS*WEEKS*(1+TOMATO_DIM)^I251+J251*CARROT_HOURS*WEEKS*(1+CARROT_DIM)^J251+K251*MESCLUN_HOURS*WEEKS*(1+MESCLUN_DIM)^K251</x:f>
        <x:v>1291.3540331655693</x:v>
      </x:c>
      <x:c r="N251" s="267" t="n">
        <x:f>MAX(M251-FARMER_HOURS,0)/TEMP_HOURS_PER_WORKER</x:f>
        <x:v>0.39677363414275646</x:v>
      </x:c>
      <x:c r="O251" s="268" t="n">
        <x:f>I251*TOMATO_PRICE+J251*CARROT_PRICE+K251*MESCLUN_PRICE</x:f>
        <x:v>63864</x:v>
      </x:c>
      <x:c r="P251" s="268" t="n">
        <x:f>I251*TOMATO_FERTILIZER+J251*CARROT_FERTILIZER+K251*MESCLUN_FERTILIZER</x:f>
        <x:v>19360</x:v>
      </x:c>
      <x:c r="Q251" s="268" t="n">
        <x:f>MIN(M251,FARMER_HOURS)*FARMER_RATE+MAX(M251-FARMER_HOURS,0)*TEMP_RATE</x:f>
        <x:v>34919.34085356891</x:v>
      </x:c>
      <x:c r="R251" s="268" t="n">
        <x:f>O251-P251-Q251-FIXED_COST</x:f>
        <x:v>-10415.340853568909</x:v>
      </x:c>
      <x:c r="S251" s="139" t="str">
        <x:f>IF(AND(L251&lt;=TOTAL_BED_CAP,N251&lt;=TEMP_WORKER_CAP),"YES","NO")</x:f>
        <x:v>YES</x:v>
      </x:c>
      <x:c r="T251" s="139" t="n">
        <x:f>IF(S251="YES",R251,-1E+99)</x:f>
        <x:v>-10415.340853568909</x:v>
      </x:c>
    </x:row>
    <x:row r="252">
      <x:c r="A252" s="139"/>
      <x:c r="B252" s="139"/>
      <x:c r="C252" s="139"/>
      <x:c r="D252" s="139"/>
      <x:c r="E252" s="139"/>
      <x:c r="F252" s="139"/>
      <x:c r="G252" s="139"/>
      <x:c r="H252" s="139"/>
      <x:c r="I252" s="266" t="n">
        <x:f>INT((ROW()-ROW($I$46))/((CARROT_CAP+1)*(MESCLUN_CAP+1)))</x:f>
        <x:v>0</x:v>
      </x:c>
      <x:c r="J252" s="266" t="n">
        <x:f>MOD(INT((ROW()-ROW($I$46))/(MESCLUN_CAP+1)),CARROT_CAP+1)</x:f>
        <x:v>6</x:v>
      </x:c>
      <x:c r="K252" s="266" t="n">
        <x:f>MOD(ROW()-ROW($I$46),MESCLUN_CAP+1)</x:f>
        <x:v>20</x:v>
      </x:c>
      <x:c r="L252" s="266" t="n">
        <x:f>SUM(I252:K252)</x:f>
        <x:v>26</x:v>
      </x:c>
      <x:c r="M252" s="267" t="n">
        <x:f>I252*TOMATO_HOURS*WEEKS*(1+TOMATO_DIM)^I252+J252*CARROT_HOURS*WEEKS*(1+CARROT_DIM)^J252+K252*MESCLUN_HOURS*WEEKS*(1+MESCLUN_DIM)^K252</x:f>
        <x:v>1362.5783238160461</x:v>
      </x:c>
      <x:c r="N252" s="267" t="n">
        <x:f>MAX(M252-FARMER_HOURS,0)/TEMP_HOURS_PER_WORKER</x:f>
        <x:v>0.4462349470944765</x:v>
      </x:c>
      <x:c r="O252" s="268" t="n">
        <x:f>I252*TOMATO_PRICE+J252*CARROT_PRICE+K252*MESCLUN_PRICE</x:f>
        <x:v>66564</x:v>
      </x:c>
      <x:c r="P252" s="268" t="n">
        <x:f>I252*TOMATO_FERTILIZER+J252*CARROT_FERTILIZER+K252*MESCLUN_FERTILIZER</x:f>
        <x:v>20240</x:v>
      </x:c>
      <x:c r="Q252" s="268" t="n">
        <x:f>MIN(M252,FARMER_HOURS)*FARMER_RATE+MAX(M252-FARMER_HOURS,0)*TEMP_RATE</x:f>
        <x:v>36155.87367736191</x:v>
      </x:c>
      <x:c r="R252" s="268" t="n">
        <x:f>O252-P252-Q252-FIXED_COST</x:f>
        <x:v>-9831.87367736191</x:v>
      </x:c>
      <x:c r="S252" s="139" t="str">
        <x:f>IF(AND(L252&lt;=TOTAL_BED_CAP,N252&lt;=TEMP_WORKER_CAP),"YES","NO")</x:f>
        <x:v>YES</x:v>
      </x:c>
      <x:c r="T252" s="139" t="n">
        <x:f>IF(S252="YES",R252,-1E+99)</x:f>
        <x:v>-9831.87367736191</x:v>
      </x:c>
    </x:row>
    <x:row r="253">
      <x:c r="A253" s="139"/>
      <x:c r="B253" s="139"/>
      <x:c r="C253" s="139"/>
      <x:c r="D253" s="139"/>
      <x:c r="E253" s="139"/>
      <x:c r="F253" s="139"/>
      <x:c r="G253" s="139"/>
      <x:c r="H253" s="139"/>
      <x:c r="I253" s="266" t="n">
        <x:f>INT((ROW()-ROW($I$46))/((CARROT_CAP+1)*(MESCLUN_CAP+1)))</x:f>
        <x:v>0</x:v>
      </x:c>
      <x:c r="J253" s="266" t="n">
        <x:f>MOD(INT((ROW()-ROW($I$46))/(MESCLUN_CAP+1)),CARROT_CAP+1)</x:f>
        <x:v>6</x:v>
      </x:c>
      <x:c r="K253" s="266" t="n">
        <x:f>MOD(ROW()-ROW($I$46),MESCLUN_CAP+1)</x:f>
        <x:v>21</x:v>
      </x:c>
      <x:c r="L253" s="266" t="n">
        <x:f>SUM(I253:K253)</x:f>
        <x:v>27</x:v>
      </x:c>
      <x:c r="M253" s="267" t="n">
        <x:f>I253*TOMATO_HOURS*WEEKS*(1+TOMATO_DIM)^I253+J253*CARROT_HOURS*WEEKS*(1+CARROT_DIM)^J253+K253*MESCLUN_HOURS*WEEKS*(1+MESCLUN_DIM)^K253</x:f>
        <x:v>1435.41406404249</x:v>
      </x:c>
      <x:c r="N253" s="267" t="n">
        <x:f>MAX(M253-FARMER_HOURS,0)/TEMP_HOURS_PER_WORKER</x:f>
        <x:v>0.4968153222517292</x:v>
      </x:c>
      <x:c r="O253" s="268" t="n">
        <x:f>I253*TOMATO_PRICE+J253*CARROT_PRICE+K253*MESCLUN_PRICE</x:f>
        <x:v>69264</x:v>
      </x:c>
      <x:c r="P253" s="268" t="n">
        <x:f>I253*TOMATO_FERTILIZER+J253*CARROT_FERTILIZER+K253*MESCLUN_FERTILIZER</x:f>
        <x:v>21120</x:v>
      </x:c>
      <x:c r="Q253" s="268" t="n">
        <x:f>MIN(M253,FARMER_HOURS)*FARMER_RATE+MAX(M253-FARMER_HOURS,0)*TEMP_RATE</x:f>
        <x:v>37420.38305629323</x:v>
      </x:c>
      <x:c r="R253" s="268" t="n">
        <x:f>O253-P253-Q253-FIXED_COST</x:f>
        <x:v>-9276.383056293227</x:v>
      </x:c>
      <x:c r="S253" s="139" t="str">
        <x:f>IF(AND(L253&lt;=TOTAL_BED_CAP,N253&lt;=TEMP_WORKER_CAP),"YES","NO")</x:f>
        <x:v>YES</x:v>
      </x:c>
      <x:c r="T253" s="139" t="n">
        <x:f>IF(S253="YES",R253,-1E+99)</x:f>
        <x:v>-9276.383056293227</x:v>
      </x:c>
    </x:row>
    <x:row r="254">
      <x:c r="A254" s="139"/>
      <x:c r="B254" s="139"/>
      <x:c r="C254" s="139"/>
      <x:c r="D254" s="139"/>
      <x:c r="E254" s="139"/>
      <x:c r="F254" s="139"/>
      <x:c r="G254" s="139"/>
      <x:c r="H254" s="139"/>
      <x:c r="I254" s="266" t="n">
        <x:f>INT((ROW()-ROW($I$46))/((CARROT_CAP+1)*(MESCLUN_CAP+1)))</x:f>
        <x:v>0</x:v>
      </x:c>
      <x:c r="J254" s="266" t="n">
        <x:f>MOD(INT((ROW()-ROW($I$46))/(MESCLUN_CAP+1)),CARROT_CAP+1)</x:f>
        <x:v>6</x:v>
      </x:c>
      <x:c r="K254" s="266" t="n">
        <x:f>MOD(ROW()-ROW($I$46),MESCLUN_CAP+1)</x:f>
        <x:v>22</x:v>
      </x:c>
      <x:c r="L254" s="266" t="n">
        <x:f>SUM(I254:K254)</x:f>
        <x:v>28</x:v>
      </x:c>
      <x:c r="M254" s="267" t="n">
        <x:f>I254*TOMATO_HOURS*WEEKS*(1+TOMATO_DIM)^I254+J254*CARROT_HOURS*WEEKS*(1+CARROT_DIM)^J254+K254*MESCLUN_HOURS*WEEKS*(1+MESCLUN_DIM)^K254</x:f>
        <x:v>1509.890411288886</x:v>
      </x:c>
      <x:c r="N254" s="267" t="n">
        <x:f>MAX(M254-FARMER_HOURS,0)/TEMP_HOURS_PER_WORKER</x:f>
        <x:v>0.5485350078395043</x:v>
      </x:c>
      <x:c r="O254" s="268" t="n">
        <x:f>I254*TOMATO_PRICE+J254*CARROT_PRICE+K254*MESCLUN_PRICE</x:f>
        <x:v>71964</x:v>
      </x:c>
      <x:c r="P254" s="268" t="n">
        <x:f>I254*TOMATO_FERTILIZER+J254*CARROT_FERTILIZER+K254*MESCLUN_FERTILIZER</x:f>
        <x:v>22000</x:v>
      </x:c>
      <x:c r="Q254" s="268" t="n">
        <x:f>MIN(M254,FARMER_HOURS)*FARMER_RATE+MAX(M254-FARMER_HOURS,0)*TEMP_RATE</x:f>
        <x:v>38713.3751959876</x:v>
      </x:c>
      <x:c r="R254" s="268" t="n">
        <x:f>O254-P254-Q254-FIXED_COST</x:f>
        <x:v>-8749.375195987603</x:v>
      </x:c>
      <x:c r="S254" s="139" t="str">
        <x:f>IF(AND(L254&lt;=TOTAL_BED_CAP,N254&lt;=TEMP_WORKER_CAP),"YES","NO")</x:f>
        <x:v>YES</x:v>
      </x:c>
      <x:c r="T254" s="139" t="n">
        <x:f>IF(S254="YES",R254,-1E+99)</x:f>
        <x:v>-8749.375195987603</x:v>
      </x:c>
    </x:row>
    <x:row r="255">
      <x:c r="A255" s="139"/>
      <x:c r="B255" s="139"/>
      <x:c r="C255" s="139"/>
      <x:c r="D255" s="139"/>
      <x:c r="E255" s="139"/>
      <x:c r="F255" s="139"/>
      <x:c r="G255" s="139"/>
      <x:c r="H255" s="139"/>
      <x:c r="I255" s="266" t="n">
        <x:f>INT((ROW()-ROW($I$46))/((CARROT_CAP+1)*(MESCLUN_CAP+1)))</x:f>
        <x:v>0</x:v>
      </x:c>
      <x:c r="J255" s="266" t="n">
        <x:f>MOD(INT((ROW()-ROW($I$46))/(MESCLUN_CAP+1)),CARROT_CAP+1)</x:f>
        <x:v>6</x:v>
      </x:c>
      <x:c r="K255" s="266" t="n">
        <x:f>MOD(ROW()-ROW($I$46),MESCLUN_CAP+1)</x:f>
        <x:v>23</x:v>
      </x:c>
      <x:c r="L255" s="266" t="n">
        <x:f>SUM(I255:K255)</x:f>
        <x:v>29</x:v>
      </x:c>
      <x:c r="M255" s="267" t="n">
        <x:f>I255*TOMATO_HOURS*WEEKS*(1+TOMATO_DIM)^I255+J255*CARROT_HOURS*WEEKS*(1+CARROT_DIM)^J255+K255*MESCLUN_HOURS*WEEKS*(1+MESCLUN_DIM)^K255</x:f>
        <x:v>1586.0370001463225</x:v>
      </x:c>
      <x:c r="N255" s="267" t="n">
        <x:f>MAX(M255-FARMER_HOURS,0)/TEMP_HOURS_PER_WORKER</x:f>
        <x:v>0.6014145834349461</x:v>
      </x:c>
      <x:c r="O255" s="268" t="n">
        <x:f>I255*TOMATO_PRICE+J255*CARROT_PRICE+K255*MESCLUN_PRICE</x:f>
        <x:v>74664</x:v>
      </x:c>
      <x:c r="P255" s="268" t="n">
        <x:f>I255*TOMATO_FERTILIZER+J255*CARROT_FERTILIZER+K255*MESCLUN_FERTILIZER</x:f>
        <x:v>22880</x:v>
      </x:c>
      <x:c r="Q255" s="268" t="n">
        <x:f>MIN(M255,FARMER_HOURS)*FARMER_RATE+MAX(M255-FARMER_HOURS,0)*TEMP_RATE</x:f>
        <x:v>40035.364585873656</x:v>
      </x:c>
      <x:c r="R255" s="268" t="n">
        <x:f>O255-P255-Q255-FIXED_COST</x:f>
        <x:v>-8251.364585873656</x:v>
      </x:c>
      <x:c r="S255" s="139" t="str">
        <x:f>IF(AND(L255&lt;=TOTAL_BED_CAP,N255&lt;=TEMP_WORKER_CAP),"YES","NO")</x:f>
        <x:v>YES</x:v>
      </x:c>
      <x:c r="T255" s="139" t="n">
        <x:f>IF(S255="YES",R255,-1E+99)</x:f>
        <x:v>-8251.364585873656</x:v>
      </x:c>
    </x:row>
    <x:row r="256">
      <x:c r="A256" s="139"/>
      <x:c r="B256" s="139"/>
      <x:c r="C256" s="139"/>
      <x:c r="D256" s="139"/>
      <x:c r="E256" s="139"/>
      <x:c r="F256" s="139"/>
      <x:c r="G256" s="139"/>
      <x:c r="H256" s="139"/>
      <x:c r="I256" s="266" t="n">
        <x:f>INT((ROW()-ROW($I$46))/((CARROT_CAP+1)*(MESCLUN_CAP+1)))</x:f>
        <x:v>0</x:v>
      </x:c>
      <x:c r="J256" s="266" t="n">
        <x:f>MOD(INT((ROW()-ROW($I$46))/(MESCLUN_CAP+1)),CARROT_CAP+1)</x:f>
        <x:v>6</x:v>
      </x:c>
      <x:c r="K256" s="266" t="n">
        <x:f>MOD(ROW()-ROW($I$46),MESCLUN_CAP+1)</x:f>
        <x:v>24</x:v>
      </x:c>
      <x:c r="L256" s="266" t="n">
        <x:f>SUM(I256:K256)</x:f>
        <x:v>30</x:v>
      </x:c>
      <x:c r="M256" s="267" t="n">
        <x:f>I256*TOMATO_HOURS*WEEKS*(1+TOMATO_DIM)^I256+J256*CARROT_HOURS*WEEKS*(1+CARROT_DIM)^J256+K256*MESCLUN_HOURS*WEEKS*(1+MESCLUN_DIM)^K256</x:f>
        <x:v>1663.8839497258182</x:v>
      </x:c>
      <x:c r="N256" s="267" t="n">
        <x:f>MAX(M256-FARMER_HOURS,0)/TEMP_HOURS_PER_WORKER</x:f>
        <x:v>0.6554749650873737</x:v>
      </x:c>
      <x:c r="O256" s="268" t="n">
        <x:f>I256*TOMATO_PRICE+J256*CARROT_PRICE+K256*MESCLUN_PRICE</x:f>
        <x:v>77364</x:v>
      </x:c>
      <x:c r="P256" s="268" t="n">
        <x:f>I256*TOMATO_FERTILIZER+J256*CARROT_FERTILIZER+K256*MESCLUN_FERTILIZER</x:f>
        <x:v>23760</x:v>
      </x:c>
      <x:c r="Q256" s="268" t="n">
        <x:f>MIN(M256,FARMER_HOURS)*FARMER_RATE+MAX(M256-FARMER_HOURS,0)*TEMP_RATE</x:f>
        <x:v>41386.87412718435</x:v>
      </x:c>
      <x:c r="R256" s="268" t="n">
        <x:f>O256-P256-Q256-FIXED_COST</x:f>
        <x:v>-7782.874127184346</x:v>
      </x:c>
      <x:c r="S256" s="139" t="str">
        <x:f>IF(AND(L256&lt;=TOTAL_BED_CAP,N256&lt;=TEMP_WORKER_CAP),"YES","NO")</x:f>
        <x:v>YES</x:v>
      </x:c>
      <x:c r="T256" s="139" t="n">
        <x:f>IF(S256="YES",R256,-1E+99)</x:f>
        <x:v>-7782.874127184346</x:v>
      </x:c>
    </x:row>
    <x:row r="257">
      <x:c r="A257" s="139"/>
      <x:c r="B257" s="139"/>
      <x:c r="C257" s="139"/>
      <x:c r="D257" s="139"/>
      <x:c r="E257" s="139"/>
      <x:c r="F257" s="139"/>
      <x:c r="G257" s="139"/>
      <x:c r="H257" s="139"/>
      <x:c r="I257" s="266" t="n">
        <x:f>INT((ROW()-ROW($I$46))/((CARROT_CAP+1)*(MESCLUN_CAP+1)))</x:f>
        <x:v>0</x:v>
      </x:c>
      <x:c r="J257" s="266" t="n">
        <x:f>MOD(INT((ROW()-ROW($I$46))/(MESCLUN_CAP+1)),CARROT_CAP+1)</x:f>
        <x:v>6</x:v>
      </x:c>
      <x:c r="K257" s="266" t="n">
        <x:f>MOD(ROW()-ROW($I$46),MESCLUN_CAP+1)</x:f>
        <x:v>25</x:v>
      </x:c>
      <x:c r="L257" s="266" t="n">
        <x:f>SUM(I257:K257)</x:f>
        <x:v>31</x:v>
      </x:c>
      <x:c r="M257" s="267" t="n">
        <x:f>I257*TOMATO_HOURS*WEEKS*(1+TOMATO_DIM)^I257+J257*CARROT_HOURS*WEEKS*(1+CARROT_DIM)^J257+K257*MESCLUN_HOURS*WEEKS*(1+MESCLUN_DIM)^K257</x:f>
        <x:v>1743.4618711409157</x:v>
      </x:c>
      <x:c r="N257" s="267" t="n">
        <x:f>MAX(M257-FARMER_HOURS,0)/TEMP_HOURS_PER_WORKER</x:f>
        <x:v>0.7107374105145248</x:v>
      </x:c>
      <x:c r="O257" s="268" t="n">
        <x:f>I257*TOMATO_PRICE+J257*CARROT_PRICE+K257*MESCLUN_PRICE</x:f>
        <x:v>80064</x:v>
      </x:c>
      <x:c r="P257" s="268" t="n">
        <x:f>I257*TOMATO_FERTILIZER+J257*CARROT_FERTILIZER+K257*MESCLUN_FERTILIZER</x:f>
        <x:v>24640</x:v>
      </x:c>
      <x:c r="Q257" s="268" t="n">
        <x:f>MIN(M257,FARMER_HOURS)*FARMER_RATE+MAX(M257-FARMER_HOURS,0)*TEMP_RATE</x:f>
        <x:v>42768.43526286312</x:v>
      </x:c>
      <x:c r="R257" s="268" t="n">
        <x:f>O257-P257-Q257-FIXED_COST</x:f>
        <x:v>-7344.435262863117</x:v>
      </x:c>
      <x:c r="S257" s="139" t="str">
        <x:f>IF(AND(L257&lt;=TOTAL_BED_CAP,N257&lt;=TEMP_WORKER_CAP),"YES","NO")</x:f>
        <x:v>YES</x:v>
      </x:c>
      <x:c r="T257" s="139" t="n">
        <x:f>IF(S257="YES",R257,-1E+99)</x:f>
        <x:v>-7344.435262863117</x:v>
      </x:c>
    </x:row>
    <x:row r="258">
      <x:c r="A258" s="139"/>
      <x:c r="B258" s="139"/>
      <x:c r="C258" s="139"/>
      <x:c r="D258" s="139"/>
      <x:c r="E258" s="139"/>
      <x:c r="F258" s="139"/>
      <x:c r="G258" s="139"/>
      <x:c r="H258" s="139"/>
      <x:c r="I258" s="266" t="n">
        <x:f>INT((ROW()-ROW($I$46))/((CARROT_CAP+1)*(MESCLUN_CAP+1)))</x:f>
        <x:v>0</x:v>
      </x:c>
      <x:c r="J258" s="266" t="n">
        <x:f>MOD(INT((ROW()-ROW($I$46))/(MESCLUN_CAP+1)),CARROT_CAP+1)</x:f>
        <x:v>6</x:v>
      </x:c>
      <x:c r="K258" s="266" t="n">
        <x:f>MOD(ROW()-ROW($I$46),MESCLUN_CAP+1)</x:f>
        <x:v>26</x:v>
      </x:c>
      <x:c r="L258" s="266" t="n">
        <x:f>SUM(I258:K258)</x:f>
        <x:v>32</x:v>
      </x:c>
      <x:c r="M258" s="267" t="n">
        <x:f>I258*TOMATO_HOURS*WEEKS*(1+TOMATO_DIM)^I258+J258*CARROT_HOURS*WEEKS*(1+CARROT_DIM)^J258+K258*MESCLUN_HOURS*WEEKS*(1+MESCLUN_DIM)^K258</x:f>
        <x:v>1824.801875101633</x:v>
      </x:c>
      <x:c r="N258" s="267" t="n">
        <x:f>MAX(M258-FARMER_HOURS,0)/TEMP_HOURS_PER_WORKER</x:f>
        <x:v>0.767223524376134</x:v>
      </x:c>
      <x:c r="O258" s="268" t="n">
        <x:f>I258*TOMATO_PRICE+J258*CARROT_PRICE+K258*MESCLUN_PRICE</x:f>
        <x:v>82764</x:v>
      </x:c>
      <x:c r="P258" s="268" t="n">
        <x:f>I258*TOMATO_FERTILIZER+J258*CARROT_FERTILIZER+K258*MESCLUN_FERTILIZER</x:f>
        <x:v>25520</x:v>
      </x:c>
      <x:c r="Q258" s="268" t="n">
        <x:f>MIN(M258,FARMER_HOURS)*FARMER_RATE+MAX(M258-FARMER_HOURS,0)*TEMP_RATE</x:f>
        <x:v>44180.588109403354</x:v>
      </x:c>
      <x:c r="R258" s="268" t="n">
        <x:f>O258-P258-Q258-FIXED_COST</x:f>
        <x:v>-6936.588109403354</x:v>
      </x:c>
      <x:c r="S258" s="139" t="str">
        <x:f>IF(AND(L258&lt;=TOTAL_BED_CAP,N258&lt;=TEMP_WORKER_CAP),"YES","NO")</x:f>
        <x:v>YES</x:v>
      </x:c>
      <x:c r="T258" s="139" t="n">
        <x:f>IF(S258="YES",R258,-1E+99)</x:f>
        <x:v>-6936.588109403354</x:v>
      </x:c>
    </x:row>
    <x:row r="259">
      <x:c r="A259" s="139"/>
      <x:c r="B259" s="139"/>
      <x:c r="C259" s="139"/>
      <x:c r="D259" s="139"/>
      <x:c r="E259" s="139"/>
      <x:c r="F259" s="139"/>
      <x:c r="G259" s="139"/>
      <x:c r="H259" s="139"/>
      <x:c r="I259" s="266" t="n">
        <x:f>INT((ROW()-ROW($I$46))/((CARROT_CAP+1)*(MESCLUN_CAP+1)))</x:f>
        <x:v>0</x:v>
      </x:c>
      <x:c r="J259" s="266" t="n">
        <x:f>MOD(INT((ROW()-ROW($I$46))/(MESCLUN_CAP+1)),CARROT_CAP+1)</x:f>
        <x:v>6</x:v>
      </x:c>
      <x:c r="K259" s="266" t="n">
        <x:f>MOD(ROW()-ROW($I$46),MESCLUN_CAP+1)</x:f>
        <x:v>27</x:v>
      </x:c>
      <x:c r="L259" s="266" t="n">
        <x:f>SUM(I259:K259)</x:f>
        <x:v>33</x:v>
      </x:c>
      <x:c r="M259" s="267" t="n">
        <x:f>I259*TOMATO_HOURS*WEEKS*(1+TOMATO_DIM)^I259+J259*CARROT_HOURS*WEEKS*(1+CARROT_DIM)^J259+K259*MESCLUN_HOURS*WEEKS*(1+MESCLUN_DIM)^K259</x:f>
        <x:v>1907.9355796213902</x:v>
      </x:c>
      <x:c r="N259" s="267" t="n">
        <x:f>MAX(M259-FARMER_HOURS,0)/TEMP_HOURS_PER_WORKER</x:f>
        <x:v>0.8249552636259654</x:v>
      </x:c>
      <x:c r="O259" s="268" t="n">
        <x:f>I259*TOMATO_PRICE+J259*CARROT_PRICE+K259*MESCLUN_PRICE</x:f>
        <x:v>85464</x:v>
      </x:c>
      <x:c r="P259" s="268" t="n">
        <x:f>I259*TOMATO_FERTILIZER+J259*CARROT_FERTILIZER+K259*MESCLUN_FERTILIZER</x:f>
        <x:v>26400</x:v>
      </x:c>
      <x:c r="Q259" s="268" t="n">
        <x:f>MIN(M259,FARMER_HOURS)*FARMER_RATE+MAX(M259-FARMER_HOURS,0)*TEMP_RATE</x:f>
        <x:v>45623.881590649136</x:v>
      </x:c>
      <x:c r="R259" s="268" t="n">
        <x:f>O259-P259-Q259-FIXED_COST</x:f>
        <x:v>-6559.881590649136</x:v>
      </x:c>
      <x:c r="S259" s="139" t="str">
        <x:f>IF(AND(L259&lt;=TOTAL_BED_CAP,N259&lt;=TEMP_WORKER_CAP),"YES","NO")</x:f>
        <x:v>YES</x:v>
      </x:c>
      <x:c r="T259" s="139" t="n">
        <x:f>IF(S259="YES",R259,-1E+99)</x:f>
        <x:v>-6559.881590649136</x:v>
      </x:c>
    </x:row>
    <x:row r="260">
      <x:c r="A260" s="139"/>
      <x:c r="B260" s="139"/>
      <x:c r="C260" s="139"/>
      <x:c r="D260" s="139"/>
      <x:c r="E260" s="139"/>
      <x:c r="F260" s="139"/>
      <x:c r="G260" s="139"/>
      <x:c r="H260" s="139"/>
      <x:c r="I260" s="266" t="n">
        <x:f>INT((ROW()-ROW($I$46))/((CARROT_CAP+1)*(MESCLUN_CAP+1)))</x:f>
        <x:v>0</x:v>
      </x:c>
      <x:c r="J260" s="266" t="n">
        <x:f>MOD(INT((ROW()-ROW($I$46))/(MESCLUN_CAP+1)),CARROT_CAP+1)</x:f>
        <x:v>6</x:v>
      </x:c>
      <x:c r="K260" s="266" t="n">
        <x:f>MOD(ROW()-ROW($I$46),MESCLUN_CAP+1)</x:f>
        <x:v>28</x:v>
      </x:c>
      <x:c r="L260" s="266" t="n">
        <x:f>SUM(I260:K260)</x:f>
        <x:v>34</x:v>
      </x:c>
      <x:c r="M260" s="267" t="n">
        <x:f>I260*TOMATO_HOURS*WEEKS*(1+TOMATO_DIM)^I260+J260*CARROT_HOURS*WEEKS*(1+CARROT_DIM)^J260+K260*MESCLUN_HOURS*WEEKS*(1+MESCLUN_DIM)^K260</x:f>
        <x:v>1992.8951178385435</x:v>
      </x:c>
      <x:c r="N260" s="267" t="n">
        <x:f>MAX(M260-FARMER_HOURS,0)/TEMP_HOURS_PER_WORKER</x:f>
        <x:v>0.8839549429434329</x:v>
      </x:c>
      <x:c r="O260" s="268" t="n">
        <x:f>I260*TOMATO_PRICE+J260*CARROT_PRICE+K260*MESCLUN_PRICE</x:f>
        <x:v>88164</x:v>
      </x:c>
      <x:c r="P260" s="268" t="n">
        <x:f>I260*TOMATO_FERTILIZER+J260*CARROT_FERTILIZER+K260*MESCLUN_FERTILIZER</x:f>
        <x:v>27280</x:v>
      </x:c>
      <x:c r="Q260" s="268" t="n">
        <x:f>MIN(M260,FARMER_HOURS)*FARMER_RATE+MAX(M260-FARMER_HOURS,0)*TEMP_RATE</x:f>
        <x:v>47098.87357358582</x:v>
      </x:c>
      <x:c r="R260" s="268" t="n">
        <x:f>O260-P260-Q260-FIXED_COST</x:f>
        <x:v>-6214.873573585821</x:v>
      </x:c>
      <x:c r="S260" s="139" t="str">
        <x:f>IF(AND(L260&lt;=TOTAL_BED_CAP,N260&lt;=TEMP_WORKER_CAP),"YES","NO")</x:f>
        <x:v>YES</x:v>
      </x:c>
      <x:c r="T260" s="139" t="n">
        <x:f>IF(S260="YES",R260,-1E+99)</x:f>
        <x:v>-6214.873573585821</x:v>
      </x:c>
    </x:row>
    <x:row r="261">
      <x:c r="A261" s="139"/>
      <x:c r="B261" s="139"/>
      <x:c r="C261" s="139"/>
      <x:c r="D261" s="139"/>
      <x:c r="E261" s="139"/>
      <x:c r="F261" s="139"/>
      <x:c r="G261" s="139"/>
      <x:c r="H261" s="139"/>
      <x:c r="I261" s="266" t="n">
        <x:f>INT((ROW()-ROW($I$46))/((CARROT_CAP+1)*(MESCLUN_CAP+1)))</x:f>
        <x:v>0</x:v>
      </x:c>
      <x:c r="J261" s="266" t="n">
        <x:f>MOD(INT((ROW()-ROW($I$46))/(MESCLUN_CAP+1)),CARROT_CAP+1)</x:f>
        <x:v>6</x:v>
      </x:c>
      <x:c r="K261" s="266" t="n">
        <x:f>MOD(ROW()-ROW($I$46),MESCLUN_CAP+1)</x:f>
        <x:v>29</x:v>
      </x:c>
      <x:c r="L261" s="266" t="n">
        <x:f>SUM(I261:K261)</x:f>
        <x:v>35</x:v>
      </x:c>
      <x:c r="M261" s="267" t="n">
        <x:f>I261*TOMATO_HOURS*WEEKS*(1+TOMATO_DIM)^I261+J261*CARROT_HOURS*WEEKS*(1+CARROT_DIM)^J261+K261*MESCLUN_HOURS*WEEKS*(1+MESCLUN_DIM)^K261</x:f>
        <x:v>2079.713145954197</x:v>
      </x:c>
      <x:c r="N261" s="267" t="n">
        <x:f>MAX(M261-FARMER_HOURS,0)/TEMP_HOURS_PER_WORKER</x:f>
        <x:v>0.9442452402459701</x:v>
      </x:c>
      <x:c r="O261" s="268" t="n">
        <x:f>I261*TOMATO_PRICE+J261*CARROT_PRICE+K261*MESCLUN_PRICE</x:f>
        <x:v>90864</x:v>
      </x:c>
      <x:c r="P261" s="268" t="n">
        <x:f>I261*TOMATO_FERTILIZER+J261*CARROT_FERTILIZER+K261*MESCLUN_FERTILIZER</x:f>
        <x:v>28160</x:v>
      </x:c>
      <x:c r="Q261" s="268" t="n">
        <x:f>MIN(M261,FARMER_HOURS)*FARMER_RATE+MAX(M261-FARMER_HOURS,0)*TEMP_RATE</x:f>
        <x:v>48606.131006149255</x:v>
      </x:c>
      <x:c r="R261" s="268" t="n">
        <x:f>O261-P261-Q261-FIXED_COST</x:f>
        <x:v>-5902.131006149255</x:v>
      </x:c>
      <x:c r="S261" s="139" t="str">
        <x:f>IF(AND(L261&lt;=TOTAL_BED_CAP,N261&lt;=TEMP_WORKER_CAP),"YES","NO")</x:f>
        <x:v>YES</x:v>
      </x:c>
      <x:c r="T261" s="139" t="n">
        <x:f>IF(S261="YES",R261,-1E+99)</x:f>
        <x:v>-5902.131006149255</x:v>
      </x:c>
    </x:row>
    <x:row r="262">
      <x:c r="A262" s="139"/>
      <x:c r="B262" s="139"/>
      <x:c r="C262" s="139"/>
      <x:c r="D262" s="139"/>
      <x:c r="E262" s="139"/>
      <x:c r="F262" s="139"/>
      <x:c r="G262" s="139"/>
      <x:c r="H262" s="139"/>
      <x:c r="I262" s="266" t="n">
        <x:f>INT((ROW()-ROW($I$46))/((CARROT_CAP+1)*(MESCLUN_CAP+1)))</x:f>
        <x:v>0</x:v>
      </x:c>
      <x:c r="J262" s="266" t="n">
        <x:f>MOD(INT((ROW()-ROW($I$46))/(MESCLUN_CAP+1)),CARROT_CAP+1)</x:f>
        <x:v>6</x:v>
      </x:c>
      <x:c r="K262" s="266" t="n">
        <x:f>MOD(ROW()-ROW($I$46),MESCLUN_CAP+1)</x:f>
        <x:v>30</x:v>
      </x:c>
      <x:c r="L262" s="266" t="n">
        <x:f>SUM(I262:K262)</x:f>
        <x:v>36</x:v>
      </x:c>
      <x:c r="M262" s="267" t="n">
        <x:f>I262*TOMATO_HOURS*WEEKS*(1+TOMATO_DIM)^I262+J262*CARROT_HOURS*WEEKS*(1+CARROT_DIM)^J262+K262*MESCLUN_HOURS*WEEKS*(1+MESCLUN_DIM)^K262</x:f>
        <x:v>2168.4228512879668</x:v>
      </x:c>
      <x:c r="N262" s="267" t="n">
        <x:f>MAX(M262-FARMER_HOURS,0)/TEMP_HOURS_PER_WORKER</x:f>
        <x:v>1.0058492022833103</x:v>
      </x:c>
      <x:c r="O262" s="268" t="n">
        <x:f>I262*TOMATO_PRICE+J262*CARROT_PRICE+K262*MESCLUN_PRICE</x:f>
        <x:v>93564</x:v>
      </x:c>
      <x:c r="P262" s="268" t="n">
        <x:f>I262*TOMATO_FERTILIZER+J262*CARROT_FERTILIZER+K262*MESCLUN_FERTILIZER</x:f>
        <x:v>29040</x:v>
      </x:c>
      <x:c r="Q262" s="268" t="n">
        <x:f>MIN(M262,FARMER_HOURS)*FARMER_RATE+MAX(M262-FARMER_HOURS,0)*TEMP_RATE</x:f>
        <x:v>50146.23005708275</x:v>
      </x:c>
      <x:c r="R262" s="268" t="n">
        <x:f>O262-P262-Q262-FIXED_COST</x:f>
        <x:v>-5622.23005708275</x:v>
      </x:c>
      <x:c r="S262" s="139" t="str">
        <x:f>IF(AND(L262&lt;=TOTAL_BED_CAP,N262&lt;=TEMP_WORKER_CAP),"YES","NO")</x:f>
        <x:v>YES</x:v>
      </x:c>
      <x:c r="T262" s="139" t="n">
        <x:f>IF(S262="YES",R262,-1E+99)</x:f>
        <x:v>-5622.23005708275</x:v>
      </x:c>
    </x:row>
    <x:row r="263">
      <x:c r="A263" s="139"/>
      <x:c r="B263" s="139"/>
      <x:c r="C263" s="139"/>
      <x:c r="D263" s="139"/>
      <x:c r="E263" s="139"/>
      <x:c r="F263" s="139"/>
      <x:c r="G263" s="139"/>
      <x:c r="H263" s="139"/>
      <x:c r="I263" s="266" t="n">
        <x:f>INT((ROW()-ROW($I$46))/((CARROT_CAP+1)*(MESCLUN_CAP+1)))</x:f>
        <x:v>0</x:v>
      </x:c>
      <x:c r="J263" s="266" t="n">
        <x:f>MOD(INT((ROW()-ROW($I$46))/(MESCLUN_CAP+1)),CARROT_CAP+1)</x:f>
        <x:v>7</x:v>
      </x:c>
      <x:c r="K263" s="266" t="n">
        <x:f>MOD(ROW()-ROW($I$46),MESCLUN_CAP+1)</x:f>
        <x:v>0</x:v>
      </x:c>
      <x:c r="L263" s="266" t="n">
        <x:f>SUM(I263:K263)</x:f>
        <x:v>7</x:v>
      </x:c>
      <x:c r="M263" s="267" t="n">
        <x:f>I263*TOMATO_HOURS*WEEKS*(1+TOMATO_DIM)^I263+J263*CARROT_HOURS*WEEKS*(1+CARROT_DIM)^J263+K263*MESCLUN_HOURS*WEEKS*(1+MESCLUN_DIM)^K263</x:f>
        <x:v>249.62400827032462</x:v>
      </x:c>
      <x:c r="N263" s="267" t="n">
        <x:f>MAX(M263-FARMER_HOURS,0)/TEMP_HOURS_PER_WORKER</x:f>
        <x:v>0</x:v>
      </x:c>
      <x:c r="O263" s="268" t="n">
        <x:f>I263*TOMATO_PRICE+J263*CARROT_PRICE+K263*MESCLUN_PRICE</x:f>
        <x:v>14658</x:v>
      </x:c>
      <x:c r="P263" s="268" t="n">
        <x:f>I263*TOMATO_FERTILIZER+J263*CARROT_FERTILIZER+K263*MESCLUN_FERTILIZER</x:f>
        <x:v>3080</x:v>
      </x:c>
      <x:c r="Q263" s="268" t="n">
        <x:f>MIN(M263,FARMER_HOURS)*FARMER_RATE+MAX(M263-FARMER_HOURS,0)*TEMP_RATE</x:f>
        <x:v>8667.50028716405</x:v>
      </x:c>
      <x:c r="R263" s="268" t="n">
        <x:f>O263-P263-Q263-FIXED_COST</x:f>
        <x:v>-17089.50028716405</x:v>
      </x:c>
      <x:c r="S263" s="139" t="str">
        <x:f>IF(AND(L263&lt;=TOTAL_BED_CAP,N263&lt;=TEMP_WORKER_CAP),"YES","NO")</x:f>
        <x:v>YES</x:v>
      </x:c>
      <x:c r="T263" s="139" t="n">
        <x:f>IF(S263="YES",R263,-1E+99)</x:f>
        <x:v>-17089.50028716405</x:v>
      </x:c>
    </x:row>
    <x:row r="264">
      <x:c r="A264" s="139"/>
      <x:c r="B264" s="139"/>
      <x:c r="C264" s="139"/>
      <x:c r="D264" s="139"/>
      <x:c r="E264" s="139"/>
      <x:c r="F264" s="139"/>
      <x:c r="G264" s="139"/>
      <x:c r="H264" s="139"/>
      <x:c r="I264" s="266" t="n">
        <x:f>INT((ROW()-ROW($I$46))/((CARROT_CAP+1)*(MESCLUN_CAP+1)))</x:f>
        <x:v>0</x:v>
      </x:c>
      <x:c r="J264" s="266" t="n">
        <x:f>MOD(INT((ROW()-ROW($I$46))/(MESCLUN_CAP+1)),CARROT_CAP+1)</x:f>
        <x:v>7</x:v>
      </x:c>
      <x:c r="K264" s="266" t="n">
        <x:f>MOD(ROW()-ROW($I$46),MESCLUN_CAP+1)</x:f>
        <x:v>1</x:v>
      </x:c>
      <x:c r="L264" s="266" t="n">
        <x:f>SUM(I264:K264)</x:f>
        <x:v>8</x:v>
      </x:c>
      <x:c r="M264" s="267" t="n">
        <x:f>I264*TOMATO_HOURS*WEEKS*(1+TOMATO_DIM)^I264+J264*CARROT_HOURS*WEEKS*(1+CARROT_DIM)^J264+K264*MESCLUN_HOURS*WEEKS*(1+MESCLUN_DIM)^K264</x:f>
        <x:v>295.1865082703246</x:v>
      </x:c>
      <x:c r="N264" s="267" t="n">
        <x:f>MAX(M264-FARMER_HOURS,0)/TEMP_HOURS_PER_WORKER</x:f>
        <x:v>0</x:v>
      </x:c>
      <x:c r="O264" s="268" t="n">
        <x:f>I264*TOMATO_PRICE+J264*CARROT_PRICE+K264*MESCLUN_PRICE</x:f>
        <x:v>17358</x:v>
      </x:c>
      <x:c r="P264" s="268" t="n">
        <x:f>I264*TOMATO_FERTILIZER+J264*CARROT_FERTILIZER+K264*MESCLUN_FERTILIZER</x:f>
        <x:v>3960</x:v>
      </x:c>
      <x:c r="Q264" s="268" t="n">
        <x:f>MIN(M264,FARMER_HOURS)*FARMER_RATE+MAX(M264-FARMER_HOURS,0)*TEMP_RATE</x:f>
        <x:v>10249.53153716405</x:v>
      </x:c>
      <x:c r="R264" s="268" t="n">
        <x:f>O264-P264-Q264-FIXED_COST</x:f>
        <x:v>-16851.53153716405</x:v>
      </x:c>
      <x:c r="S264" s="139" t="str">
        <x:f>IF(AND(L264&lt;=TOTAL_BED_CAP,N264&lt;=TEMP_WORKER_CAP),"YES","NO")</x:f>
        <x:v>YES</x:v>
      </x:c>
      <x:c r="T264" s="139" t="n">
        <x:f>IF(S264="YES",R264,-1E+99)</x:f>
        <x:v>-16851.53153716405</x:v>
      </x:c>
    </x:row>
    <x:row r="265">
      <x:c r="A265" s="139"/>
      <x:c r="B265" s="139"/>
      <x:c r="C265" s="139"/>
      <x:c r="D265" s="139"/>
      <x:c r="E265" s="139"/>
      <x:c r="F265" s="139"/>
      <x:c r="G265" s="139"/>
      <x:c r="H265" s="139"/>
      <x:c r="I265" s="266" t="n">
        <x:f>INT((ROW()-ROW($I$46))/((CARROT_CAP+1)*(MESCLUN_CAP+1)))</x:f>
        <x:v>0</x:v>
      </x:c>
      <x:c r="J265" s="266" t="n">
        <x:f>MOD(INT((ROW()-ROW($I$46))/(MESCLUN_CAP+1)),CARROT_CAP+1)</x:f>
        <x:v>7</x:v>
      </x:c>
      <x:c r="K265" s="266" t="n">
        <x:f>MOD(ROW()-ROW($I$46),MESCLUN_CAP+1)</x:f>
        <x:v>2</x:v>
      </x:c>
      <x:c r="L265" s="266" t="n">
        <x:f>SUM(I265:K265)</x:f>
        <x:v>9</x:v>
      </x:c>
      <x:c r="M265" s="267" t="n">
        <x:f>I265*TOMATO_HOURS*WEEKS*(1+TOMATO_DIM)^I265+J265*CARROT_HOURS*WEEKS*(1+CARROT_DIM)^J265+K265*MESCLUN_HOURS*WEEKS*(1+MESCLUN_DIM)^K265</x:f>
        <x:v>341.8880707703246</x:v>
      </x:c>
      <x:c r="N265" s="267" t="n">
        <x:f>MAX(M265-FARMER_HOURS,0)/TEMP_HOURS_PER_WORKER</x:f>
        <x:v>0</x:v>
      </x:c>
      <x:c r="O265" s="268" t="n">
        <x:f>I265*TOMATO_PRICE+J265*CARROT_PRICE+K265*MESCLUN_PRICE</x:f>
        <x:v>20058</x:v>
      </x:c>
      <x:c r="P265" s="268" t="n">
        <x:f>I265*TOMATO_FERTILIZER+J265*CARROT_FERTILIZER+K265*MESCLUN_FERTILIZER</x:f>
        <x:v>4840</x:v>
      </x:c>
      <x:c r="Q265" s="268" t="n">
        <x:f>MIN(M265,FARMER_HOURS)*FARMER_RATE+MAX(M265-FARMER_HOURS,0)*TEMP_RATE</x:f>
        <x:v>11871.113568414048</x:v>
      </x:c>
      <x:c r="R265" s="268" t="n">
        <x:f>O265-P265-Q265-FIXED_COST</x:f>
        <x:v>-16653.113568414046</x:v>
      </x:c>
      <x:c r="S265" s="139" t="str">
        <x:f>IF(AND(L265&lt;=TOTAL_BED_CAP,N265&lt;=TEMP_WORKER_CAP),"YES","NO")</x:f>
        <x:v>YES</x:v>
      </x:c>
      <x:c r="T265" s="139" t="n">
        <x:f>IF(S265="YES",R265,-1E+99)</x:f>
        <x:v>-16653.113568414046</x:v>
      </x:c>
    </x:row>
    <x:row r="266">
      <x:c r="A266" s="139"/>
      <x:c r="B266" s="139"/>
      <x:c r="C266" s="139"/>
      <x:c r="D266" s="139"/>
      <x:c r="E266" s="139"/>
      <x:c r="F266" s="139"/>
      <x:c r="G266" s="139"/>
      <x:c r="H266" s="139"/>
      <x:c r="I266" s="266" t="n">
        <x:f>INT((ROW()-ROW($I$46))/((CARROT_CAP+1)*(MESCLUN_CAP+1)))</x:f>
        <x:v>0</x:v>
      </x:c>
      <x:c r="J266" s="266" t="n">
        <x:f>MOD(INT((ROW()-ROW($I$46))/(MESCLUN_CAP+1)),CARROT_CAP+1)</x:f>
        <x:v>7</x:v>
      </x:c>
      <x:c r="K266" s="266" t="n">
        <x:f>MOD(ROW()-ROW($I$46),MESCLUN_CAP+1)</x:f>
        <x:v>3</x:v>
      </x:c>
      <x:c r="L266" s="266" t="n">
        <x:f>SUM(I266:K266)</x:f>
        <x:v>10</x:v>
      </x:c>
      <x:c r="M266" s="267" t="n">
        <x:f>I266*TOMATO_HOURS*WEEKS*(1+TOMATO_DIM)^I266+J266*CARROT_HOURS*WEEKS*(1+CARROT_DIM)^J266+K266*MESCLUN_HOURS*WEEKS*(1+MESCLUN_DIM)^K266</x:f>
        <x:v>389.75005319219963</x:v>
      </x:c>
      <x:c r="N266" s="267" t="n">
        <x:f>MAX(M266-FARMER_HOURS,0)/TEMP_HOURS_PER_WORKER</x:f>
        <x:v>0</x:v>
      </x:c>
      <x:c r="O266" s="268" t="n">
        <x:f>I266*TOMATO_PRICE+J266*CARROT_PRICE+K266*MESCLUN_PRICE</x:f>
        <x:v>22758</x:v>
      </x:c>
      <x:c r="P266" s="268" t="n">
        <x:f>I266*TOMATO_FERTILIZER+J266*CARROT_FERTILIZER+K266*MESCLUN_FERTILIZER</x:f>
        <x:v>5720</x:v>
      </x:c>
      <x:c r="Q266" s="268" t="n">
        <x:f>MIN(M266,FARMER_HOURS)*FARMER_RATE+MAX(M266-FARMER_HOURS,0)*TEMP_RATE</x:f>
        <x:v>13532.987958062487</x:v>
      </x:c>
      <x:c r="R266" s="268" t="n">
        <x:f>O266-P266-Q266-FIXED_COST</x:f>
        <x:v>-16494.987958062487</x:v>
      </x:c>
      <x:c r="S266" s="139" t="str">
        <x:f>IF(AND(L266&lt;=TOTAL_BED_CAP,N266&lt;=TEMP_WORKER_CAP),"YES","NO")</x:f>
        <x:v>YES</x:v>
      </x:c>
      <x:c r="T266" s="139" t="n">
        <x:f>IF(S266="YES",R266,-1E+99)</x:f>
        <x:v>-16494.987958062487</x:v>
      </x:c>
    </x:row>
    <x:row r="267">
      <x:c r="A267" s="139"/>
      <x:c r="B267" s="139"/>
      <x:c r="C267" s="139"/>
      <x:c r="D267" s="139"/>
      <x:c r="E267" s="139"/>
      <x:c r="F267" s="139"/>
      <x:c r="G267" s="139"/>
      <x:c r="H267" s="139"/>
      <x:c r="I267" s="266" t="n">
        <x:f>INT((ROW()-ROW($I$46))/((CARROT_CAP+1)*(MESCLUN_CAP+1)))</x:f>
        <x:v>0</x:v>
      </x:c>
      <x:c r="J267" s="266" t="n">
        <x:f>MOD(INT((ROW()-ROW($I$46))/(MESCLUN_CAP+1)),CARROT_CAP+1)</x:f>
        <x:v>7</x:v>
      </x:c>
      <x:c r="K267" s="266" t="n">
        <x:f>MOD(ROW()-ROW($I$46),MESCLUN_CAP+1)</x:f>
        <x:v>4</x:v>
      </x:c>
      <x:c r="L267" s="266" t="n">
        <x:f>SUM(I267:K267)</x:f>
        <x:v>11</x:v>
      </x:c>
      <x:c r="M267" s="267" t="n">
        <x:f>I267*TOMATO_HOURS*WEEKS*(1+TOMATO_DIM)^I267+J267*CARROT_HOURS*WEEKS*(1+CARROT_DIM)^J267+K267*MESCLUN_HOURS*WEEKS*(1+MESCLUN_DIM)^K267</x:f>
        <x:v>438.79416891485585</x:v>
      </x:c>
      <x:c r="N267" s="267" t="n">
        <x:f>MAX(M267-FARMER_HOURS,0)/TEMP_HOURS_PER_WORKER</x:f>
        <x:v>0</x:v>
      </x:c>
      <x:c r="O267" s="268" t="n">
        <x:f>I267*TOMATO_PRICE+J267*CARROT_PRICE+K267*MESCLUN_PRICE</x:f>
        <x:v>25458</x:v>
      </x:c>
      <x:c r="P267" s="268" t="n">
        <x:f>I267*TOMATO_FERTILIZER+J267*CARROT_FERTILIZER+K267*MESCLUN_FERTILIZER</x:f>
        <x:v>6600</x:v>
      </x:c>
      <x:c r="Q267" s="268" t="n">
        <x:f>MIN(M267,FARMER_HOURS)*FARMER_RATE+MAX(M267-FARMER_HOURS,0)*TEMP_RATE</x:f>
        <x:v>15235.908642876939</x:v>
      </x:c>
      <x:c r="R267" s="268" t="n">
        <x:f>O267-P267-Q267-FIXED_COST</x:f>
        <x:v>-16377.908642876939</x:v>
      </x:c>
      <x:c r="S267" s="139" t="str">
        <x:f>IF(AND(L267&lt;=TOTAL_BED_CAP,N267&lt;=TEMP_WORKER_CAP),"YES","NO")</x:f>
        <x:v>YES</x:v>
      </x:c>
      <x:c r="T267" s="139" t="n">
        <x:f>IF(S267="YES",R267,-1E+99)</x:f>
        <x:v>-16377.908642876939</x:v>
      </x:c>
    </x:row>
    <x:row r="268">
      <x:c r="A268" s="139"/>
      <x:c r="B268" s="139"/>
      <x:c r="C268" s="139"/>
      <x:c r="D268" s="139"/>
      <x:c r="E268" s="139"/>
      <x:c r="F268" s="139"/>
      <x:c r="G268" s="139"/>
      <x:c r="H268" s="139"/>
      <x:c r="I268" s="266" t="n">
        <x:f>INT((ROW()-ROW($I$46))/((CARROT_CAP+1)*(MESCLUN_CAP+1)))</x:f>
        <x:v>0</x:v>
      </x:c>
      <x:c r="J268" s="266" t="n">
        <x:f>MOD(INT((ROW()-ROW($I$46))/(MESCLUN_CAP+1)),CARROT_CAP+1)</x:f>
        <x:v>7</x:v>
      </x:c>
      <x:c r="K268" s="266" t="n">
        <x:f>MOD(ROW()-ROW($I$46),MESCLUN_CAP+1)</x:f>
        <x:v>5</x:v>
      </x:c>
      <x:c r="L268" s="266" t="n">
        <x:f>SUM(I268:K268)</x:f>
        <x:v>12</x:v>
      </x:c>
      <x:c r="M268" s="267" t="n">
        <x:f>I268*TOMATO_HOURS*WEEKS*(1+TOMATO_DIM)^I268+J268*CARROT_HOURS*WEEKS*(1+CARROT_DIM)^J268+K268*MESCLUN_HOURS*WEEKS*(1+MESCLUN_DIM)^K268</x:f>
        <x:v>489.0424928360594</x:v>
      </x:c>
      <x:c r="N268" s="267" t="n">
        <x:f>MAX(M268-FARMER_HOURS,0)/TEMP_HOURS_PER_WORKER</x:f>
        <x:v>0</x:v>
      </x:c>
      <x:c r="O268" s="268" t="n">
        <x:f>I268*TOMATO_PRICE+J268*CARROT_PRICE+K268*MESCLUN_PRICE</x:f>
        <x:v>28158</x:v>
      </x:c>
      <x:c r="P268" s="268" t="n">
        <x:f>I268*TOMATO_FERTILIZER+J268*CARROT_FERTILIZER+K268*MESCLUN_FERTILIZER</x:f>
        <x:v>7480</x:v>
      </x:c>
      <x:c r="Q268" s="268" t="n">
        <x:f>MIN(M268,FARMER_HOURS)*FARMER_RATE+MAX(M268-FARMER_HOURS,0)*TEMP_RATE</x:f>
        <x:v>16980.642112363174</x:v>
      </x:c>
      <x:c r="R268" s="268" t="n">
        <x:f>O268-P268-Q268-FIXED_COST</x:f>
        <x:v>-16302.642112363174</x:v>
      </x:c>
      <x:c r="S268" s="139" t="str">
        <x:f>IF(AND(L268&lt;=TOTAL_BED_CAP,N268&lt;=TEMP_WORKER_CAP),"YES","NO")</x:f>
        <x:v>YES</x:v>
      </x:c>
      <x:c r="T268" s="139" t="n">
        <x:f>IF(S268="YES",R268,-1E+99)</x:f>
        <x:v>-16302.642112363174</x:v>
      </x:c>
    </x:row>
    <x:row r="269">
      <x:c r="A269" s="139"/>
      <x:c r="B269" s="139"/>
      <x:c r="C269" s="139"/>
      <x:c r="D269" s="139"/>
      <x:c r="E269" s="139"/>
      <x:c r="F269" s="139"/>
      <x:c r="G269" s="139"/>
      <x:c r="H269" s="139"/>
      <x:c r="I269" s="266" t="n">
        <x:f>INT((ROW()-ROW($I$46))/((CARROT_CAP+1)*(MESCLUN_CAP+1)))</x:f>
        <x:v>0</x:v>
      </x:c>
      <x:c r="J269" s="266" t="n">
        <x:f>MOD(INT((ROW()-ROW($I$46))/(MESCLUN_CAP+1)),CARROT_CAP+1)</x:f>
        <x:v>7</x:v>
      </x:c>
      <x:c r="K269" s="266" t="n">
        <x:f>MOD(ROW()-ROW($I$46),MESCLUN_CAP+1)</x:f>
        <x:v>6</x:v>
      </x:c>
      <x:c r="L269" s="266" t="n">
        <x:f>SUM(I269:K269)</x:f>
        <x:v>13</x:v>
      </x:c>
      <x:c r="M269" s="267" t="n">
        <x:f>I269*TOMATO_HOURS*WEEKS*(1+TOMATO_DIM)^I269+J269*CARROT_HOURS*WEEKS*(1+CARROT_DIM)^J269+K269*MESCLUN_HOURS*WEEKS*(1+MESCLUN_DIM)^K269</x:f>
        <x:v>540.5174670176923</x:v>
      </x:c>
      <x:c r="N269" s="267" t="n">
        <x:f>MAX(M269-FARMER_HOURS,0)/TEMP_HOURS_PER_WORKER</x:f>
        <x:v>0</x:v>
      </x:c>
      <x:c r="O269" s="268" t="n">
        <x:f>I269*TOMATO_PRICE+J269*CARROT_PRICE+K269*MESCLUN_PRICE</x:f>
        <x:v>30858</x:v>
      </x:c>
      <x:c r="P269" s="268" t="n">
        <x:f>I269*TOMATO_FERTILIZER+J269*CARROT_FERTILIZER+K269*MESCLUN_FERTILIZER</x:f>
        <x:v>8360</x:v>
      </x:c>
      <x:c r="Q269" s="268" t="n">
        <x:f>MIN(M269,FARMER_HOURS)*FARMER_RATE+MAX(M269-FARMER_HOURS,0)*TEMP_RATE</x:f>
        <x:v>18767.96760478098</x:v>
      </x:c>
      <x:c r="R269" s="268" t="n">
        <x:f>O269-P269-Q269-FIXED_COST</x:f>
        <x:v>-16269.96760478098</x:v>
      </x:c>
      <x:c r="S269" s="139" t="str">
        <x:f>IF(AND(L269&lt;=TOTAL_BED_CAP,N269&lt;=TEMP_WORKER_CAP),"YES","NO")</x:f>
        <x:v>YES</x:v>
      </x:c>
      <x:c r="T269" s="139" t="n">
        <x:f>IF(S269="YES",R269,-1E+99)</x:f>
        <x:v>-16269.96760478098</x:v>
      </x:c>
    </x:row>
    <x:row r="270">
      <x:c r="A270" s="139"/>
      <x:c r="B270" s="139"/>
      <x:c r="C270" s="139"/>
      <x:c r="D270" s="139"/>
      <x:c r="E270" s="139"/>
      <x:c r="F270" s="139"/>
      <x:c r="G270" s="139"/>
      <x:c r="H270" s="139"/>
      <x:c r="I270" s="266" t="n">
        <x:f>INT((ROW()-ROW($I$46))/((CARROT_CAP+1)*(MESCLUN_CAP+1)))</x:f>
        <x:v>0</x:v>
      </x:c>
      <x:c r="J270" s="266" t="n">
        <x:f>MOD(INT((ROW()-ROW($I$46))/(MESCLUN_CAP+1)),CARROT_CAP+1)</x:f>
        <x:v>7</x:v>
      </x:c>
      <x:c r="K270" s="266" t="n">
        <x:f>MOD(ROW()-ROW($I$46),MESCLUN_CAP+1)</x:f>
        <x:v>7</x:v>
      </x:c>
      <x:c r="L270" s="266" t="n">
        <x:f>SUM(I270:K270)</x:f>
        <x:v>14</x:v>
      </x:c>
      <x:c r="M270" s="267" t="n">
        <x:f>I270*TOMATO_HOURS*WEEKS*(1+TOMATO_DIM)^I270+J270*CARROT_HOURS*WEEKS*(1+CARROT_DIM)^J270+K270*MESCLUN_HOURS*WEEKS*(1+MESCLUN_DIM)^K270</x:f>
        <x:v>593.2419064156528</x:v>
      </x:c>
      <x:c r="N270" s="267" t="n">
        <x:f>MAX(M270-FARMER_HOURS,0)/TEMP_HOURS_PER_WORKER</x:f>
        <x:v>0</x:v>
      </x:c>
      <x:c r="O270" s="268" t="n">
        <x:f>I270*TOMATO_PRICE+J270*CARROT_PRICE+K270*MESCLUN_PRICE</x:f>
        <x:v>33558</x:v>
      </x:c>
      <x:c r="P270" s="268" t="n">
        <x:f>I270*TOMATO_FERTILIZER+J270*CARROT_FERTILIZER+K270*MESCLUN_FERTILIZER</x:f>
        <x:v>9240</x:v>
      </x:c>
      <x:c r="Q270" s="268" t="n">
        <x:f>MIN(M270,FARMER_HOURS)*FARMER_RATE+MAX(M270-FARMER_HOURS,0)*TEMP_RATE</x:f>
        <x:v>20598.677306099056</x:v>
      </x:c>
      <x:c r="R270" s="268" t="n">
        <x:f>O270-P270-Q270-FIXED_COST</x:f>
        <x:v>-16280.677306099056</x:v>
      </x:c>
      <x:c r="S270" s="139" t="str">
        <x:f>IF(AND(L270&lt;=TOTAL_BED_CAP,N270&lt;=TEMP_WORKER_CAP),"YES","NO")</x:f>
        <x:v>YES</x:v>
      </x:c>
      <x:c r="T270" s="139" t="n">
        <x:f>IF(S270="YES",R270,-1E+99)</x:f>
        <x:v>-16280.677306099056</x:v>
      </x:c>
    </x:row>
    <x:row r="271">
      <x:c r="A271" s="139"/>
      <x:c r="B271" s="139"/>
      <x:c r="C271" s="139"/>
      <x:c r="D271" s="139"/>
      <x:c r="E271" s="139"/>
      <x:c r="F271" s="139"/>
      <x:c r="G271" s="139"/>
      <x:c r="H271" s="139"/>
      <x:c r="I271" s="266" t="n">
        <x:f>INT((ROW()-ROW($I$46))/((CARROT_CAP+1)*(MESCLUN_CAP+1)))</x:f>
        <x:v>0</x:v>
      </x:c>
      <x:c r="J271" s="266" t="n">
        <x:f>MOD(INT((ROW()-ROW($I$46))/(MESCLUN_CAP+1)),CARROT_CAP+1)</x:f>
        <x:v>7</x:v>
      </x:c>
      <x:c r="K271" s="266" t="n">
        <x:f>MOD(ROW()-ROW($I$46),MESCLUN_CAP+1)</x:f>
        <x:v>8</x:v>
      </x:c>
      <x:c r="L271" s="266" t="n">
        <x:f>SUM(I271:K271)</x:f>
        <x:v>15</x:v>
      </x:c>
      <x:c r="M271" s="267" t="n">
        <x:f>I271*TOMATO_HOURS*WEEKS*(1+TOMATO_DIM)^I271+J271*CARROT_HOURS*WEEKS*(1+CARROT_DIM)^J271+K271*MESCLUN_HOURS*WEEKS*(1+MESCLUN_DIM)^K271</x:f>
        <x:v>647.239004695633</x:v>
      </x:c>
      <x:c r="N271" s="267" t="n">
        <x:f>MAX(M271-FARMER_HOURS,0)/TEMP_HOURS_PER_WORKER</x:f>
        <x:v>0</x:v>
      </x:c>
      <x:c r="O271" s="268" t="n">
        <x:f>I271*TOMATO_PRICE+J271*CARROT_PRICE+K271*MESCLUN_PRICE</x:f>
        <x:v>36258</x:v>
      </x:c>
      <x:c r="P271" s="268" t="n">
        <x:f>I271*TOMATO_FERTILIZER+J271*CARROT_FERTILIZER+K271*MESCLUN_FERTILIZER</x:f>
        <x:v>10120</x:v>
      </x:c>
      <x:c r="Q271" s="268" t="n">
        <x:f>MIN(M271,FARMER_HOURS)*FARMER_RATE+MAX(M271-FARMER_HOURS,0)*TEMP_RATE</x:f>
        <x:v>22473.5765519317</x:v>
      </x:c>
      <x:c r="R271" s="268" t="n">
        <x:f>O271-P271-Q271-FIXED_COST</x:f>
        <x:v>-16335.5765519317</x:v>
      </x:c>
      <x:c r="S271" s="139" t="str">
        <x:f>IF(AND(L271&lt;=TOTAL_BED_CAP,N271&lt;=TEMP_WORKER_CAP),"YES","NO")</x:f>
        <x:v>YES</x:v>
      </x:c>
      <x:c r="T271" s="139" t="n">
        <x:f>IF(S271="YES",R271,-1E+99)</x:f>
        <x:v>-16335.5765519317</x:v>
      </x:c>
    </x:row>
    <x:row r="272">
      <x:c r="A272" s="139"/>
      <x:c r="B272" s="139"/>
      <x:c r="C272" s="139"/>
      <x:c r="D272" s="139"/>
      <x:c r="E272" s="139"/>
      <x:c r="F272" s="139"/>
      <x:c r="G272" s="139"/>
      <x:c r="H272" s="139"/>
      <x:c r="I272" s="266" t="n">
        <x:f>INT((ROW()-ROW($I$46))/((CARROT_CAP+1)*(MESCLUN_CAP+1)))</x:f>
        <x:v>0</x:v>
      </x:c>
      <x:c r="J272" s="266" t="n">
        <x:f>MOD(INT((ROW()-ROW($I$46))/(MESCLUN_CAP+1)),CARROT_CAP+1)</x:f>
        <x:v>7</x:v>
      </x:c>
      <x:c r="K272" s="266" t="n">
        <x:f>MOD(ROW()-ROW($I$46),MESCLUN_CAP+1)</x:f>
        <x:v>9</x:v>
      </x:c>
      <x:c r="L272" s="266" t="n">
        <x:f>SUM(I272:K272)</x:f>
        <x:v>16</x:v>
      </x:c>
      <x:c r="M272" s="267" t="n">
        <x:f>I272*TOMATO_HOURS*WEEKS*(1+TOMATO_DIM)^I272+J272*CARROT_HOURS*WEEKS*(1+CARROT_DIM)^J272+K272*MESCLUN_HOURS*WEEKS*(1+MESCLUN_DIM)^K272</x:f>
        <x:v>702.5323401360274</x:v>
      </x:c>
      <x:c r="N272" s="267" t="n">
        <x:f>MAX(M272-FARMER_HOURS,0)/TEMP_HOURS_PER_WORKER</x:f>
        <x:v>0</x:v>
      </x:c>
      <x:c r="O272" s="268" t="n">
        <x:f>I272*TOMATO_PRICE+J272*CARROT_PRICE+K272*MESCLUN_PRICE</x:f>
        <x:v>38958</x:v>
      </x:c>
      <x:c r="P272" s="268" t="n">
        <x:f>I272*TOMATO_FERTILIZER+J272*CARROT_FERTILIZER+K272*MESCLUN_FERTILIZER</x:f>
        <x:v>11000</x:v>
      </x:c>
      <x:c r="Q272" s="268" t="n">
        <x:f>MIN(M272,FARMER_HOURS)*FARMER_RATE+MAX(M272-FARMER_HOURS,0)*TEMP_RATE</x:f>
        <x:v>24393.48403250095</x:v>
      </x:c>
      <x:c r="R272" s="268" t="n">
        <x:f>O272-P272-Q272-FIXED_COST</x:f>
        <x:v>-16435.48403250095</x:v>
      </x:c>
      <x:c r="S272" s="139" t="str">
        <x:f>IF(AND(L272&lt;=TOTAL_BED_CAP,N272&lt;=TEMP_WORKER_CAP),"YES","NO")</x:f>
        <x:v>YES</x:v>
      </x:c>
      <x:c r="T272" s="139" t="n">
        <x:f>IF(S272="YES",R272,-1E+99)</x:f>
        <x:v>-16435.48403250095</x:v>
      </x:c>
    </x:row>
    <x:row r="273">
      <x:c r="A273" s="139"/>
      <x:c r="B273" s="139"/>
      <x:c r="C273" s="139"/>
      <x:c r="D273" s="139"/>
      <x:c r="E273" s="139"/>
      <x:c r="F273" s="139"/>
      <x:c r="G273" s="139"/>
      <x:c r="H273" s="139"/>
      <x:c r="I273" s="266" t="n">
        <x:f>INT((ROW()-ROW($I$46))/((CARROT_CAP+1)*(MESCLUN_CAP+1)))</x:f>
        <x:v>0</x:v>
      </x:c>
      <x:c r="J273" s="266" t="n">
        <x:f>MOD(INT((ROW()-ROW($I$46))/(MESCLUN_CAP+1)),CARROT_CAP+1)</x:f>
        <x:v>7</x:v>
      </x:c>
      <x:c r="K273" s="266" t="n">
        <x:f>MOD(ROW()-ROW($I$46),MESCLUN_CAP+1)</x:f>
        <x:v>10</x:v>
      </x:c>
      <x:c r="L273" s="266" t="n">
        <x:f>SUM(I273:K273)</x:f>
        <x:v>17</x:v>
      </x:c>
      <x:c r="M273" s="267" t="n">
        <x:f>I273*TOMATO_HOURS*WEEKS*(1+TOMATO_DIM)^I273+J273*CARROT_HOURS*WEEKS*(1+CARROT_DIM)^J273+K273*MESCLUN_HOURS*WEEKS*(1+MESCLUN_DIM)^K273</x:f>
        <x:v>759.1458816192401</x:v>
      </x:c>
      <x:c r="N273" s="267" t="n">
        <x:f>MAX(M273-FARMER_HOURS,0)/TEMP_HOURS_PER_WORKER</x:f>
        <x:v>0.027184640013361162</x:v>
      </x:c>
      <x:c r="O273" s="268" t="n">
        <x:f>I273*TOMATO_PRICE+J273*CARROT_PRICE+K273*MESCLUN_PRICE</x:f>
        <x:v>41658</x:v>
      </x:c>
      <x:c r="P273" s="268" t="n">
        <x:f>I273*TOMATO_FERTILIZER+J273*CARROT_FERTILIZER+K273*MESCLUN_FERTILIZER</x:f>
        <x:v>11880</x:v>
      </x:c>
      <x:c r="Q273" s="268" t="n">
        <x:f>MIN(M273,FARMER_HOURS)*FARMER_RATE+MAX(M273-FARMER_HOURS,0)*TEMP_RATE</x:f>
        <x:v>25679.61600033403</x:v>
      </x:c>
      <x:c r="R273" s="268" t="n">
        <x:f>O273-P273-Q273-FIXED_COST</x:f>
        <x:v>-15901.61600033403</x:v>
      </x:c>
      <x:c r="S273" s="139" t="str">
        <x:f>IF(AND(L273&lt;=TOTAL_BED_CAP,N273&lt;=TEMP_WORKER_CAP),"YES","NO")</x:f>
        <x:v>YES</x:v>
      </x:c>
      <x:c r="T273" s="139" t="n">
        <x:f>IF(S273="YES",R273,-1E+99)</x:f>
        <x:v>-15901.61600033403</x:v>
      </x:c>
    </x:row>
    <x:row r="274">
      <x:c r="A274" s="139"/>
      <x:c r="B274" s="139"/>
      <x:c r="C274" s="139"/>
      <x:c r="D274" s="139"/>
      <x:c r="E274" s="139"/>
      <x:c r="F274" s="139"/>
      <x:c r="G274" s="139"/>
      <x:c r="H274" s="139"/>
      <x:c r="I274" s="266" t="n">
        <x:f>INT((ROW()-ROW($I$46))/((CARROT_CAP+1)*(MESCLUN_CAP+1)))</x:f>
        <x:v>0</x:v>
      </x:c>
      <x:c r="J274" s="266" t="n">
        <x:f>MOD(INT((ROW()-ROW($I$46))/(MESCLUN_CAP+1)),CARROT_CAP+1)</x:f>
        <x:v>7</x:v>
      </x:c>
      <x:c r="K274" s="266" t="n">
        <x:f>MOD(ROW()-ROW($I$46),MESCLUN_CAP+1)</x:f>
        <x:v>11</x:v>
      </x:c>
      <x:c r="L274" s="266" t="n">
        <x:f>SUM(I274:K274)</x:f>
        <x:v>18</x:v>
      </x:c>
      <x:c r="M274" s="267" t="n">
        <x:f>I274*TOMATO_HOURS*WEEKS*(1+TOMATO_DIM)^I274+J274*CARROT_HOURS*WEEKS*(1+CARROT_DIM)^J274+K274*MESCLUN_HOURS*WEEKS*(1+MESCLUN_DIM)^K274</x:f>
        <x:v>817.1039947126792</x:v>
      </x:c>
      <x:c r="N274" s="267" t="n">
        <x:f>MAX(M274-FARMER_HOURS,0)/TEMP_HOURS_PER_WORKER</x:f>
        <x:v>0.06743332966158277</x:v>
      </x:c>
      <x:c r="O274" s="268" t="n">
        <x:f>I274*TOMATO_PRICE+J274*CARROT_PRICE+K274*MESCLUN_PRICE</x:f>
        <x:v>44358</x:v>
      </x:c>
      <x:c r="P274" s="268" t="n">
        <x:f>I274*TOMATO_FERTILIZER+J274*CARROT_FERTILIZER+K274*MESCLUN_FERTILIZER</x:f>
        <x:v>12760</x:v>
      </x:c>
      <x:c r="Q274" s="268" t="n">
        <x:f>MIN(M274,FARMER_HOURS)*FARMER_RATE+MAX(M274-FARMER_HOURS,0)*TEMP_RATE</x:f>
        <x:v>26685.83324153957</x:v>
      </x:c>
      <x:c r="R274" s="268" t="n">
        <x:f>O274-P274-Q274-FIXED_COST</x:f>
        <x:v>-15087.83324153957</x:v>
      </x:c>
      <x:c r="S274" s="139" t="str">
        <x:f>IF(AND(L274&lt;=TOTAL_BED_CAP,N274&lt;=TEMP_WORKER_CAP),"YES","NO")</x:f>
        <x:v>YES</x:v>
      </x:c>
      <x:c r="T274" s="139" t="n">
        <x:f>IF(S274="YES",R274,-1E+99)</x:f>
        <x:v>-15087.83324153957</x:v>
      </x:c>
    </x:row>
    <x:row r="275">
      <x:c r="A275" s="139"/>
      <x:c r="B275" s="139"/>
      <x:c r="C275" s="139"/>
      <x:c r="D275" s="139"/>
      <x:c r="E275" s="139"/>
      <x:c r="F275" s="139"/>
      <x:c r="G275" s="139"/>
      <x:c r="H275" s="139"/>
      <x:c r="I275" s="266" t="n">
        <x:f>INT((ROW()-ROW($I$46))/((CARROT_CAP+1)*(MESCLUN_CAP+1)))</x:f>
        <x:v>0</x:v>
      </x:c>
      <x:c r="J275" s="266" t="n">
        <x:f>MOD(INT((ROW()-ROW($I$46))/(MESCLUN_CAP+1)),CARROT_CAP+1)</x:f>
        <x:v>7</x:v>
      </x:c>
      <x:c r="K275" s="266" t="n">
        <x:f>MOD(ROW()-ROW($I$46),MESCLUN_CAP+1)</x:f>
        <x:v>12</x:v>
      </x:c>
      <x:c r="L275" s="266" t="n">
        <x:f>SUM(I275:K275)</x:f>
        <x:v>19</x:v>
      </x:c>
      <x:c r="M275" s="267" t="n">
        <x:f>I275*TOMATO_HOURS*WEEKS*(1+TOMATO_DIM)^I275+J275*CARROT_HOURS*WEEKS*(1+CARROT_DIM)^J275+K275*MESCLUN_HOURS*WEEKS*(1+MESCLUN_DIM)^K275</x:f>
        <x:v>876.4314478407437</x:v>
      </x:c>
      <x:c r="N275" s="267" t="n">
        <x:f>MAX(M275-FARMER_HOURS,0)/TEMP_HOURS_PER_WORKER</x:f>
        <x:v>0.10863294988940532</x:v>
      </x:c>
      <x:c r="O275" s="268" t="n">
        <x:f>I275*TOMATO_PRICE+J275*CARROT_PRICE+K275*MESCLUN_PRICE</x:f>
        <x:v>47058</x:v>
      </x:c>
      <x:c r="P275" s="268" t="n">
        <x:f>I275*TOMATO_FERTILIZER+J275*CARROT_FERTILIZER+K275*MESCLUN_FERTILIZER</x:f>
        <x:v>13640</x:v>
      </x:c>
      <x:c r="Q275" s="268" t="n">
        <x:f>MIN(M275,FARMER_HOURS)*FARMER_RATE+MAX(M275-FARMER_HOURS,0)*TEMP_RATE</x:f>
        <x:v>27715.823747235132</x:v>
      </x:c>
      <x:c r="R275" s="268" t="n">
        <x:f>O275-P275-Q275-FIXED_COST</x:f>
        <x:v>-14297.823747235132</x:v>
      </x:c>
      <x:c r="S275" s="139" t="str">
        <x:f>IF(AND(L275&lt;=TOTAL_BED_CAP,N275&lt;=TEMP_WORKER_CAP),"YES","NO")</x:f>
        <x:v>YES</x:v>
      </x:c>
      <x:c r="T275" s="139" t="n">
        <x:f>IF(S275="YES",R275,-1E+99)</x:f>
        <x:v>-14297.823747235132</x:v>
      </x:c>
    </x:row>
    <x:row r="276">
      <x:c r="A276" s="139"/>
      <x:c r="B276" s="139"/>
      <x:c r="C276" s="139"/>
      <x:c r="D276" s="139"/>
      <x:c r="E276" s="139"/>
      <x:c r="F276" s="139"/>
      <x:c r="G276" s="139"/>
      <x:c r="H276" s="139"/>
      <x:c r="I276" s="266" t="n">
        <x:f>INT((ROW()-ROW($I$46))/((CARROT_CAP+1)*(MESCLUN_CAP+1)))</x:f>
        <x:v>0</x:v>
      </x:c>
      <x:c r="J276" s="266" t="n">
        <x:f>MOD(INT((ROW()-ROW($I$46))/(MESCLUN_CAP+1)),CARROT_CAP+1)</x:f>
        <x:v>7</x:v>
      </x:c>
      <x:c r="K276" s="266" t="n">
        <x:f>MOD(ROW()-ROW($I$46),MESCLUN_CAP+1)</x:f>
        <x:v>13</x:v>
      </x:c>
      <x:c r="L276" s="266" t="n">
        <x:f>SUM(I276:K276)</x:f>
        <x:v>20</x:v>
      </x:c>
      <x:c r="M276" s="267" t="n">
        <x:f>I276*TOMATO_HOURS*WEEKS*(1+TOMATO_DIM)^I276+J276*CARROT_HOURS*WEEKS*(1+CARROT_DIM)^J276+K276*MESCLUN_HOURS*WEEKS*(1+MESCLUN_DIM)^K276</x:f>
        <x:v>937.153418549128</x:v>
      </x:c>
      <x:c r="N276" s="267" t="n">
        <x:f>MAX(M276-FARMER_HOURS,0)/TEMP_HOURS_PER_WORKER</x:f>
        <x:v>0.1508009851035611</x:v>
      </x:c>
      <x:c r="O276" s="268" t="n">
        <x:f>I276*TOMATO_PRICE+J276*CARROT_PRICE+K276*MESCLUN_PRICE</x:f>
        <x:v>49758</x:v>
      </x:c>
      <x:c r="P276" s="268" t="n">
        <x:f>I276*TOMATO_FERTILIZER+J276*CARROT_FERTILIZER+K276*MESCLUN_FERTILIZER</x:f>
        <x:v>14520</x:v>
      </x:c>
      <x:c r="Q276" s="268" t="n">
        <x:f>MIN(M276,FARMER_HOURS)*FARMER_RATE+MAX(M276-FARMER_HOURS,0)*TEMP_RATE</x:f>
        <x:v>28770.024627589028</x:v>
      </x:c>
      <x:c r="R276" s="268" t="n">
        <x:f>O276-P276-Q276-FIXED_COST</x:f>
        <x:v>-13532.024627589028</x:v>
      </x:c>
      <x:c r="S276" s="139" t="str">
        <x:f>IF(AND(L276&lt;=TOTAL_BED_CAP,N276&lt;=TEMP_WORKER_CAP),"YES","NO")</x:f>
        <x:v>YES</x:v>
      </x:c>
      <x:c r="T276" s="139" t="n">
        <x:f>IF(S276="YES",R276,-1E+99)</x:f>
        <x:v>-13532.024627589028</x:v>
      </x:c>
    </x:row>
    <x:row r="277">
      <x:c r="A277" s="139"/>
      <x:c r="B277" s="139"/>
      <x:c r="C277" s="139"/>
      <x:c r="D277" s="139"/>
      <x:c r="E277" s="139"/>
      <x:c r="F277" s="139"/>
      <x:c r="G277" s="139"/>
      <x:c r="H277" s="139"/>
      <x:c r="I277" s="266" t="n">
        <x:f>INT((ROW()-ROW($I$46))/((CARROT_CAP+1)*(MESCLUN_CAP+1)))</x:f>
        <x:v>0</x:v>
      </x:c>
      <x:c r="J277" s="266" t="n">
        <x:f>MOD(INT((ROW()-ROW($I$46))/(MESCLUN_CAP+1)),CARROT_CAP+1)</x:f>
        <x:v>7</x:v>
      </x:c>
      <x:c r="K277" s="266" t="n">
        <x:f>MOD(ROW()-ROW($I$46),MESCLUN_CAP+1)</x:f>
        <x:v>14</x:v>
      </x:c>
      <x:c r="L277" s="266" t="n">
        <x:f>SUM(I277:K277)</x:f>
        <x:v>21</x:v>
      </x:c>
      <x:c r="M277" s="267" t="n">
        <x:f>I277*TOMATO_HOURS*WEEKS*(1+TOMATO_DIM)^I277+J277*CARROT_HOURS*WEEKS*(1+CARROT_DIM)^J277+K277*MESCLUN_HOURS*WEEKS*(1+MESCLUN_DIM)^K277</x:f>
        <x:v>999.295499862789</x:v>
      </x:c>
      <x:c r="N277" s="267" t="n">
        <x:f>MAX(M277-FARMER_HOURS,0)/TEMP_HOURS_PER_WORKER</x:f>
        <x:v>0.19395520823804793</x:v>
      </x:c>
      <x:c r="O277" s="268" t="n">
        <x:f>I277*TOMATO_PRICE+J277*CARROT_PRICE+K277*MESCLUN_PRICE</x:f>
        <x:v>52458</x:v>
      </x:c>
      <x:c r="P277" s="268" t="n">
        <x:f>I277*TOMATO_FERTILIZER+J277*CARROT_FERTILIZER+K277*MESCLUN_FERTILIZER</x:f>
        <x:v>15400</x:v>
      </x:c>
      <x:c r="Q277" s="268" t="n">
        <x:f>MIN(M277,FARMER_HOURS)*FARMER_RATE+MAX(M277-FARMER_HOURS,0)*TEMP_RATE</x:f>
        <x:v>29848.880205951198</x:v>
      </x:c>
      <x:c r="R277" s="268" t="n">
        <x:f>O277-P277-Q277-FIXED_COST</x:f>
        <x:v>-12790.880205951198</x:v>
      </x:c>
      <x:c r="S277" s="139" t="str">
        <x:f>IF(AND(L277&lt;=TOTAL_BED_CAP,N277&lt;=TEMP_WORKER_CAP),"YES","NO")</x:f>
        <x:v>YES</x:v>
      </x:c>
      <x:c r="T277" s="139" t="n">
        <x:f>IF(S277="YES",R277,-1E+99)</x:f>
        <x:v>-12790.880205951198</x:v>
      </x:c>
    </x:row>
    <x:row r="278">
      <x:c r="A278" s="139"/>
      <x:c r="B278" s="139"/>
      <x:c r="C278" s="139"/>
      <x:c r="D278" s="139"/>
      <x:c r="E278" s="139"/>
      <x:c r="F278" s="139"/>
      <x:c r="G278" s="139"/>
      <x:c r="H278" s="139"/>
      <x:c r="I278" s="266" t="n">
        <x:f>INT((ROW()-ROW($I$46))/((CARROT_CAP+1)*(MESCLUN_CAP+1)))</x:f>
        <x:v>0</x:v>
      </x:c>
      <x:c r="J278" s="266" t="n">
        <x:f>MOD(INT((ROW()-ROW($I$46))/(MESCLUN_CAP+1)),CARROT_CAP+1)</x:f>
        <x:v>7</x:v>
      </x:c>
      <x:c r="K278" s="266" t="n">
        <x:f>MOD(ROW()-ROW($I$46),MESCLUN_CAP+1)</x:f>
        <x:v>15</x:v>
      </x:c>
      <x:c r="L278" s="266" t="n">
        <x:f>SUM(I278:K278)</x:f>
        <x:v>22</x:v>
      </x:c>
      <x:c r="M278" s="267" t="n">
        <x:f>I278*TOMATO_HOURS*WEEKS*(1+TOMATO_DIM)^I278+J278*CARROT_HOURS*WEEKS*(1+CARROT_DIM)^J278+K278*MESCLUN_HOURS*WEEKS*(1+MESCLUN_DIM)^K278</x:f>
        <x:v>1062.8837067389354</x:v>
      </x:c>
      <x:c r="N278" s="267" t="n">
        <x:f>MAX(M278-FARMER_HOURS,0)/TEMP_HOURS_PER_WORKER</x:f>
        <x:v>0.23811368523537182</x:v>
      </x:c>
      <x:c r="O278" s="268" t="n">
        <x:f>I278*TOMATO_PRICE+J278*CARROT_PRICE+K278*MESCLUN_PRICE</x:f>
        <x:v>55158</x:v>
      </x:c>
      <x:c r="P278" s="268" t="n">
        <x:f>I278*TOMATO_FERTILIZER+J278*CARROT_FERTILIZER+K278*MESCLUN_FERTILIZER</x:f>
        <x:v>16280</x:v>
      </x:c>
      <x:c r="Q278" s="268" t="n">
        <x:f>MIN(M278,FARMER_HOURS)*FARMER_RATE+MAX(M278-FARMER_HOURS,0)*TEMP_RATE</x:f>
        <x:v>30952.842130884295</x:v>
      </x:c>
      <x:c r="R278" s="268" t="n">
        <x:f>O278-P278-Q278-FIXED_COST</x:f>
        <x:v>-12074.842130884295</x:v>
      </x:c>
      <x:c r="S278" s="139" t="str">
        <x:f>IF(AND(L278&lt;=TOTAL_BED_CAP,N278&lt;=TEMP_WORKER_CAP),"YES","NO")</x:f>
        <x:v>YES</x:v>
      </x:c>
      <x:c r="T278" s="139" t="n">
        <x:f>IF(S278="YES",R278,-1E+99)</x:f>
        <x:v>-12074.842130884295</x:v>
      </x:c>
    </x:row>
    <x:row r="279">
      <x:c r="A279" s="139"/>
      <x:c r="B279" s="139"/>
      <x:c r="C279" s="139"/>
      <x:c r="D279" s="139"/>
      <x:c r="E279" s="139"/>
      <x:c r="F279" s="139"/>
      <x:c r="G279" s="139"/>
      <x:c r="H279" s="139"/>
      <x:c r="I279" s="266" t="n">
        <x:f>INT((ROW()-ROW($I$46))/((CARROT_CAP+1)*(MESCLUN_CAP+1)))</x:f>
        <x:v>0</x:v>
      </x:c>
      <x:c r="J279" s="266" t="n">
        <x:f>MOD(INT((ROW()-ROW($I$46))/(MESCLUN_CAP+1)),CARROT_CAP+1)</x:f>
        <x:v>7</x:v>
      </x:c>
      <x:c r="K279" s="266" t="n">
        <x:f>MOD(ROW()-ROW($I$46),MESCLUN_CAP+1)</x:f>
        <x:v>16</x:v>
      </x:c>
      <x:c r="L279" s="266" t="n">
        <x:f>SUM(I279:K279)</x:f>
        <x:v>23</x:v>
      </x:c>
      <x:c r="M279" s="267" t="n">
        <x:f>I279*TOMATO_HOURS*WEEKS*(1+TOMATO_DIM)^I279+J279*CARROT_HOURS*WEEKS*(1+CARROT_DIM)^J279+K279*MESCLUN_HOURS*WEEKS*(1+MESCLUN_DIM)^K279</x:f>
        <x:v>1127.9444826164242</x:v>
      </x:c>
      <x:c r="N279" s="267" t="n">
        <x:f>MAX(M279-FARMER_HOURS,0)/TEMP_HOURS_PER_WORKER</x:f>
        <x:v>0.28329477959473903</x:v>
      </x:c>
      <x:c r="O279" s="268" t="n">
        <x:f>I279*TOMATO_PRICE+J279*CARROT_PRICE+K279*MESCLUN_PRICE</x:f>
        <x:v>57858</x:v>
      </x:c>
      <x:c r="P279" s="268" t="n">
        <x:f>I279*TOMATO_FERTILIZER+J279*CARROT_FERTILIZER+K279*MESCLUN_FERTILIZER</x:f>
        <x:v>17160</x:v>
      </x:c>
      <x:c r="Q279" s="268" t="n">
        <x:f>MIN(M279,FARMER_HOURS)*FARMER_RATE+MAX(M279-FARMER_HOURS,0)*TEMP_RATE</x:f>
        <x:v>32082.369489868477</x:v>
      </x:c>
      <x:c r="R279" s="268" t="n">
        <x:f>O279-P279-Q279-FIXED_COST</x:f>
        <x:v>-11384.369489868477</x:v>
      </x:c>
      <x:c r="S279" s="139" t="str">
        <x:f>IF(AND(L279&lt;=TOTAL_BED_CAP,N279&lt;=TEMP_WORKER_CAP),"YES","NO")</x:f>
        <x:v>YES</x:v>
      </x:c>
      <x:c r="T279" s="139" t="n">
        <x:f>IF(S279="YES",R279,-1E+99)</x:f>
        <x:v>-11384.369489868477</x:v>
      </x:c>
    </x:row>
    <x:row r="280">
      <x:c r="A280" s="139"/>
      <x:c r="B280" s="139"/>
      <x:c r="C280" s="139"/>
      <x:c r="D280" s="139"/>
      <x:c r="E280" s="139"/>
      <x:c r="F280" s="139"/>
      <x:c r="G280" s="139"/>
      <x:c r="H280" s="139"/>
      <x:c r="I280" s="266" t="n">
        <x:f>INT((ROW()-ROW($I$46))/((CARROT_CAP+1)*(MESCLUN_CAP+1)))</x:f>
        <x:v>0</x:v>
      </x:c>
      <x:c r="J280" s="266" t="n">
        <x:f>MOD(INT((ROW()-ROW($I$46))/(MESCLUN_CAP+1)),CARROT_CAP+1)</x:f>
        <x:v>7</x:v>
      </x:c>
      <x:c r="K280" s="266" t="n">
        <x:f>MOD(ROW()-ROW($I$46),MESCLUN_CAP+1)</x:f>
        <x:v>17</x:v>
      </x:c>
      <x:c r="L280" s="266" t="n">
        <x:f>SUM(I280:K280)</x:f>
        <x:v>24</x:v>
      </x:c>
      <x:c r="M280" s="267" t="n">
        <x:f>I280*TOMATO_HOURS*WEEKS*(1+TOMATO_DIM)^I280+J280*CARROT_HOURS*WEEKS*(1+CARROT_DIM)^J280+K280*MESCLUN_HOURS*WEEKS*(1+MESCLUN_DIM)^K280</x:f>
        <x:v>1194.5047060629645</x:v>
      </x:c>
      <x:c r="N280" s="267" t="n">
        <x:f>MAX(M280-FARMER_HOURS,0)/TEMP_HOURS_PER_WORKER</x:f>
        <x:v>0.3295171569881698</x:v>
      </x:c>
      <x:c r="O280" s="268" t="n">
        <x:f>I280*TOMATO_PRICE+J280*CARROT_PRICE+K280*MESCLUN_PRICE</x:f>
        <x:v>60558</x:v>
      </x:c>
      <x:c r="P280" s="268" t="n">
        <x:f>I280*TOMATO_FERTILIZER+J280*CARROT_FERTILIZER+K280*MESCLUN_FERTILIZER</x:f>
        <x:v>18040</x:v>
      </x:c>
      <x:c r="Q280" s="268" t="n">
        <x:f>MIN(M280,FARMER_HOURS)*FARMER_RATE+MAX(M280-FARMER_HOURS,0)*TEMP_RATE</x:f>
        <x:v>33237.92892470425</x:v>
      </x:c>
      <x:c r="R280" s="268" t="n">
        <x:f>O280-P280-Q280-FIXED_COST</x:f>
        <x:v>-10719.928924704247</x:v>
      </x:c>
      <x:c r="S280" s="139" t="str">
        <x:f>IF(AND(L280&lt;=TOTAL_BED_CAP,N280&lt;=TEMP_WORKER_CAP),"YES","NO")</x:f>
        <x:v>YES</x:v>
      </x:c>
      <x:c r="T280" s="139" t="n">
        <x:f>IF(S280="YES",R280,-1E+99)</x:f>
        <x:v>-10719.928924704247</x:v>
      </x:c>
    </x:row>
    <x:row r="281">
      <x:c r="A281" s="139"/>
      <x:c r="B281" s="139"/>
      <x:c r="C281" s="139"/>
      <x:c r="D281" s="139"/>
      <x:c r="E281" s="139"/>
      <x:c r="F281" s="139"/>
      <x:c r="G281" s="139"/>
      <x:c r="H281" s="139"/>
      <x:c r="I281" s="266" t="n">
        <x:f>INT((ROW()-ROW($I$46))/((CARROT_CAP+1)*(MESCLUN_CAP+1)))</x:f>
        <x:v>0</x:v>
      </x:c>
      <x:c r="J281" s="266" t="n">
        <x:f>MOD(INT((ROW()-ROW($I$46))/(MESCLUN_CAP+1)),CARROT_CAP+1)</x:f>
        <x:v>7</x:v>
      </x:c>
      <x:c r="K281" s="266" t="n">
        <x:f>MOD(ROW()-ROW($I$46),MESCLUN_CAP+1)</x:f>
        <x:v>18</x:v>
      </x:c>
      <x:c r="L281" s="266" t="n">
        <x:f>SUM(I281:K281)</x:f>
        <x:v>25</x:v>
      </x:c>
      <x:c r="M281" s="267" t="n">
        <x:f>I281*TOMATO_HOURS*WEEKS*(1+TOMATO_DIM)^I281+J281*CARROT_HOURS*WEEKS*(1+CARROT_DIM)^J281+K281*MESCLUN_HOURS*WEEKS*(1+MESCLUN_DIM)^K281</x:f>
        <x:v>1262.5916975215519</x:v>
      </x:c>
      <x:c r="N281" s="267" t="n">
        <x:f>MAX(M281-FARMER_HOURS,0)/TEMP_HOURS_PER_WORKER</x:f>
        <x:v>0.3767997899455221</x:v>
      </x:c>
      <x:c r="O281" s="268" t="n">
        <x:f>I281*TOMATO_PRICE+J281*CARROT_PRICE+K281*MESCLUN_PRICE</x:f>
        <x:v>63258</x:v>
      </x:c>
      <x:c r="P281" s="268" t="n">
        <x:f>I281*TOMATO_FERTILIZER+J281*CARROT_FERTILIZER+K281*MESCLUN_FERTILIZER</x:f>
        <x:v>18920</x:v>
      </x:c>
      <x:c r="Q281" s="268" t="n">
        <x:f>MIN(M281,FARMER_HOURS)*FARMER_RATE+MAX(M281-FARMER_HOURS,0)*TEMP_RATE</x:f>
        <x:v>34419.994748638055</x:v>
      </x:c>
      <x:c r="R281" s="268" t="n">
        <x:f>O281-P281-Q281-FIXED_COST</x:f>
        <x:v>-10081.994748638055</x:v>
      </x:c>
      <x:c r="S281" s="139" t="str">
        <x:f>IF(AND(L281&lt;=TOTAL_BED_CAP,N281&lt;=TEMP_WORKER_CAP),"YES","NO")</x:f>
        <x:v>YES</x:v>
      </x:c>
      <x:c r="T281" s="139" t="n">
        <x:f>IF(S281="YES",R281,-1E+99)</x:f>
        <x:v>-10081.994748638055</x:v>
      </x:c>
    </x:row>
    <x:row r="282">
      <x:c r="A282" s="139"/>
      <x:c r="B282" s="139"/>
      <x:c r="C282" s="139"/>
      <x:c r="D282" s="139"/>
      <x:c r="E282" s="139"/>
      <x:c r="F282" s="139"/>
      <x:c r="G282" s="139"/>
      <x:c r="H282" s="139"/>
      <x:c r="I282" s="266" t="n">
        <x:f>INT((ROW()-ROW($I$46))/((CARROT_CAP+1)*(MESCLUN_CAP+1)))</x:f>
        <x:v>0</x:v>
      </x:c>
      <x:c r="J282" s="266" t="n">
        <x:f>MOD(INT((ROW()-ROW($I$46))/(MESCLUN_CAP+1)),CARROT_CAP+1)</x:f>
        <x:v>7</x:v>
      </x:c>
      <x:c r="K282" s="266" t="n">
        <x:f>MOD(ROW()-ROW($I$46),MESCLUN_CAP+1)</x:f>
        <x:v>19</x:v>
      </x:c>
      <x:c r="L282" s="266" t="n">
        <x:f>SUM(I282:K282)</x:f>
        <x:v>26</x:v>
      </x:c>
      <x:c r="M282" s="267" t="n">
        <x:f>I282*TOMATO_HOURS*WEEKS*(1+TOMATO_DIM)^I282+J282*CARROT_HOURS*WEEKS*(1+CARROT_DIM)^J282+K282*MESCLUN_HOURS*WEEKS*(1+MESCLUN_DIM)^K282</x:f>
        <x:v>1332.2332261575737</x:v>
      </x:c>
      <x:c r="N282" s="267" t="n">
        <x:f>MAX(M282-FARMER_HOURS,0)/TEMP_HOURS_PER_WORKER</x:f>
        <x:v>0.4251619626094261</x:v>
      </x:c>
      <x:c r="O282" s="268" t="n">
        <x:f>I282*TOMATO_PRICE+J282*CARROT_PRICE+K282*MESCLUN_PRICE</x:f>
        <x:v>65958</x:v>
      </x:c>
      <x:c r="P282" s="268" t="n">
        <x:f>I282*TOMATO_FERTILIZER+J282*CARROT_FERTILIZER+K282*MESCLUN_FERTILIZER</x:f>
        <x:v>19800</x:v>
      </x:c>
      <x:c r="Q282" s="268" t="n">
        <x:f>MIN(M282,FARMER_HOURS)*FARMER_RATE+MAX(M282-FARMER_HOURS,0)*TEMP_RATE</x:f>
        <x:v>35629.04906523565</x:v>
      </x:c>
      <x:c r="R282" s="268" t="n">
        <x:f>O282-P282-Q282-FIXED_COST</x:f>
        <x:v>-9471.049065235653</x:v>
      </x:c>
      <x:c r="S282" s="139" t="str">
        <x:f>IF(AND(L282&lt;=TOTAL_BED_CAP,N282&lt;=TEMP_WORKER_CAP),"YES","NO")</x:f>
        <x:v>YES</x:v>
      </x:c>
      <x:c r="T282" s="139" t="n">
        <x:f>IF(S282="YES",R282,-1E+99)</x:f>
        <x:v>-9471.049065235653</x:v>
      </x:c>
    </x:row>
    <x:row r="283">
      <x:c r="A283" s="139"/>
      <x:c r="B283" s="139"/>
      <x:c r="C283" s="139"/>
      <x:c r="D283" s="139"/>
      <x:c r="E283" s="139"/>
      <x:c r="F283" s="139"/>
      <x:c r="G283" s="139"/>
      <x:c r="H283" s="139"/>
      <x:c r="I283" s="266" t="n">
        <x:f>INT((ROW()-ROW($I$46))/((CARROT_CAP+1)*(MESCLUN_CAP+1)))</x:f>
        <x:v>0</x:v>
      </x:c>
      <x:c r="J283" s="266" t="n">
        <x:f>MOD(INT((ROW()-ROW($I$46))/(MESCLUN_CAP+1)),CARROT_CAP+1)</x:f>
        <x:v>7</x:v>
      </x:c>
      <x:c r="K283" s="266" t="n">
        <x:f>MOD(ROW()-ROW($I$46),MESCLUN_CAP+1)</x:f>
        <x:v>20</x:v>
      </x:c>
      <x:c r="L283" s="266" t="n">
        <x:f>SUM(I283:K283)</x:f>
        <x:v>27</x:v>
      </x:c>
      <x:c r="M283" s="267" t="n">
        <x:f>I283*TOMATO_HOURS*WEEKS*(1+TOMATO_DIM)^I283+J283*CARROT_HOURS*WEEKS*(1+CARROT_DIM)^J283+K283*MESCLUN_HOURS*WEEKS*(1+MESCLUN_DIM)^K283</x:f>
        <x:v>1403.4575168080505</x:v>
      </x:c>
      <x:c r="N283" s="267" t="n">
        <x:f>MAX(M283-FARMER_HOURS,0)/TEMP_HOURS_PER_WORKER</x:f>
        <x:v>0.4746232755611462</x:v>
      </x:c>
      <x:c r="O283" s="268" t="n">
        <x:f>I283*TOMATO_PRICE+J283*CARROT_PRICE+K283*MESCLUN_PRICE</x:f>
        <x:v>68658</x:v>
      </x:c>
      <x:c r="P283" s="268" t="n">
        <x:f>I283*TOMATO_FERTILIZER+J283*CARROT_FERTILIZER+K283*MESCLUN_FERTILIZER</x:f>
        <x:v>20680</x:v>
      </x:c>
      <x:c r="Q283" s="268" t="n">
        <x:f>MIN(M283,FARMER_HOURS)*FARMER_RATE+MAX(M283-FARMER_HOURS,0)*TEMP_RATE</x:f>
        <x:v>36865.581889028654</x:v>
      </x:c>
      <x:c r="R283" s="268" t="n">
        <x:f>O283-P283-Q283-FIXED_COST</x:f>
        <x:v>-8887.581889028654</x:v>
      </x:c>
      <x:c r="S283" s="139" t="str">
        <x:f>IF(AND(L283&lt;=TOTAL_BED_CAP,N283&lt;=TEMP_WORKER_CAP),"YES","NO")</x:f>
        <x:v>YES</x:v>
      </x:c>
      <x:c r="T283" s="139" t="n">
        <x:f>IF(S283="YES",R283,-1E+99)</x:f>
        <x:v>-8887.581889028654</x:v>
      </x:c>
    </x:row>
    <x:row r="284">
      <x:c r="A284" s="139"/>
      <x:c r="B284" s="139"/>
      <x:c r="C284" s="139"/>
      <x:c r="D284" s="139"/>
      <x:c r="E284" s="139"/>
      <x:c r="F284" s="139"/>
      <x:c r="G284" s="139"/>
      <x:c r="H284" s="139"/>
      <x:c r="I284" s="266" t="n">
        <x:f>INT((ROW()-ROW($I$46))/((CARROT_CAP+1)*(MESCLUN_CAP+1)))</x:f>
        <x:v>0</x:v>
      </x:c>
      <x:c r="J284" s="266" t="n">
        <x:f>MOD(INT((ROW()-ROW($I$46))/(MESCLUN_CAP+1)),CARROT_CAP+1)</x:f>
        <x:v>7</x:v>
      </x:c>
      <x:c r="K284" s="266" t="n">
        <x:f>MOD(ROW()-ROW($I$46),MESCLUN_CAP+1)</x:f>
        <x:v>21</x:v>
      </x:c>
      <x:c r="L284" s="266" t="n">
        <x:f>SUM(I284:K284)</x:f>
        <x:v>28</x:v>
      </x:c>
      <x:c r="M284" s="267" t="n">
        <x:f>I284*TOMATO_HOURS*WEEKS*(1+TOMATO_DIM)^I284+J284*CARROT_HOURS*WEEKS*(1+CARROT_DIM)^J284+K284*MESCLUN_HOURS*WEEKS*(1+MESCLUN_DIM)^K284</x:f>
        <x:v>1476.2932570344944</x:v>
      </x:c>
      <x:c r="N284" s="267" t="n">
        <x:f>MAX(M284-FARMER_HOURS,0)/TEMP_HOURS_PER_WORKER</x:f>
        <x:v>0.5252036507183989</x:v>
      </x:c>
      <x:c r="O284" s="268" t="n">
        <x:f>I284*TOMATO_PRICE+J284*CARROT_PRICE+K284*MESCLUN_PRICE</x:f>
        <x:v>71358</x:v>
      </x:c>
      <x:c r="P284" s="268" t="n">
        <x:f>I284*TOMATO_FERTILIZER+J284*CARROT_FERTILIZER+K284*MESCLUN_FERTILIZER</x:f>
        <x:v>21560</x:v>
      </x:c>
      <x:c r="Q284" s="268" t="n">
        <x:f>MIN(M284,FARMER_HOURS)*FARMER_RATE+MAX(M284-FARMER_HOURS,0)*TEMP_RATE</x:f>
        <x:v>38130.09126795997</x:v>
      </x:c>
      <x:c r="R284" s="268" t="n">
        <x:f>O284-P284-Q284-FIXED_COST</x:f>
        <x:v>-8332.091267959971</x:v>
      </x:c>
      <x:c r="S284" s="139" t="str">
        <x:f>IF(AND(L284&lt;=TOTAL_BED_CAP,N284&lt;=TEMP_WORKER_CAP),"YES","NO")</x:f>
        <x:v>YES</x:v>
      </x:c>
      <x:c r="T284" s="139" t="n">
        <x:f>IF(S284="YES",R284,-1E+99)</x:f>
        <x:v>-8332.091267959971</x:v>
      </x:c>
    </x:row>
    <x:row r="285">
      <x:c r="A285" s="139"/>
      <x:c r="B285" s="139"/>
      <x:c r="C285" s="139"/>
      <x:c r="D285" s="139"/>
      <x:c r="E285" s="139"/>
      <x:c r="F285" s="139"/>
      <x:c r="G285" s="139"/>
      <x:c r="H285" s="139"/>
      <x:c r="I285" s="266" t="n">
        <x:f>INT((ROW()-ROW($I$46))/((CARROT_CAP+1)*(MESCLUN_CAP+1)))</x:f>
        <x:v>0</x:v>
      </x:c>
      <x:c r="J285" s="266" t="n">
        <x:f>MOD(INT((ROW()-ROW($I$46))/(MESCLUN_CAP+1)),CARROT_CAP+1)</x:f>
        <x:v>7</x:v>
      </x:c>
      <x:c r="K285" s="266" t="n">
        <x:f>MOD(ROW()-ROW($I$46),MESCLUN_CAP+1)</x:f>
        <x:v>22</x:v>
      </x:c>
      <x:c r="L285" s="266" t="n">
        <x:f>SUM(I285:K285)</x:f>
        <x:v>29</x:v>
      </x:c>
      <x:c r="M285" s="267" t="n">
        <x:f>I285*TOMATO_HOURS*WEEKS*(1+TOMATO_DIM)^I285+J285*CARROT_HOURS*WEEKS*(1+CARROT_DIM)^J285+K285*MESCLUN_HOURS*WEEKS*(1+MESCLUN_DIM)^K285</x:f>
        <x:v>1550.7696042808905</x:v>
      </x:c>
      <x:c r="N285" s="267" t="n">
        <x:f>MAX(M285-FARMER_HOURS,0)/TEMP_HOURS_PER_WORKER</x:f>
        <x:v>0.576923336306174</x:v>
      </x:c>
      <x:c r="O285" s="268" t="n">
        <x:f>I285*TOMATO_PRICE+J285*CARROT_PRICE+K285*MESCLUN_PRICE</x:f>
        <x:v>74058</x:v>
      </x:c>
      <x:c r="P285" s="268" t="n">
        <x:f>I285*TOMATO_FERTILIZER+J285*CARROT_FERTILIZER+K285*MESCLUN_FERTILIZER</x:f>
        <x:v>22440</x:v>
      </x:c>
      <x:c r="Q285" s="268" t="n">
        <x:f>MIN(M285,FARMER_HOURS)*FARMER_RATE+MAX(M285-FARMER_HOURS,0)*TEMP_RATE</x:f>
        <x:v>39423.08340765435</x:v>
      </x:c>
      <x:c r="R285" s="268" t="n">
        <x:f>O285-P285-Q285-FIXED_COST</x:f>
        <x:v>-7805.083407654347</x:v>
      </x:c>
      <x:c r="S285" s="139" t="str">
        <x:f>IF(AND(L285&lt;=TOTAL_BED_CAP,N285&lt;=TEMP_WORKER_CAP),"YES","NO")</x:f>
        <x:v>YES</x:v>
      </x:c>
      <x:c r="T285" s="139" t="n">
        <x:f>IF(S285="YES",R285,-1E+99)</x:f>
        <x:v>-7805.083407654347</x:v>
      </x:c>
    </x:row>
    <x:row r="286">
      <x:c r="A286" s="139"/>
      <x:c r="B286" s="139"/>
      <x:c r="C286" s="139"/>
      <x:c r="D286" s="139"/>
      <x:c r="E286" s="139"/>
      <x:c r="F286" s="139"/>
      <x:c r="G286" s="139"/>
      <x:c r="H286" s="139"/>
      <x:c r="I286" s="266" t="n">
        <x:f>INT((ROW()-ROW($I$46))/((CARROT_CAP+1)*(MESCLUN_CAP+1)))</x:f>
        <x:v>0</x:v>
      </x:c>
      <x:c r="J286" s="266" t="n">
        <x:f>MOD(INT((ROW()-ROW($I$46))/(MESCLUN_CAP+1)),CARROT_CAP+1)</x:f>
        <x:v>7</x:v>
      </x:c>
      <x:c r="K286" s="266" t="n">
        <x:f>MOD(ROW()-ROW($I$46),MESCLUN_CAP+1)</x:f>
        <x:v>23</x:v>
      </x:c>
      <x:c r="L286" s="266" t="n">
        <x:f>SUM(I286:K286)</x:f>
        <x:v>30</x:v>
      </x:c>
      <x:c r="M286" s="267" t="n">
        <x:f>I286*TOMATO_HOURS*WEEKS*(1+TOMATO_DIM)^I286+J286*CARROT_HOURS*WEEKS*(1+CARROT_DIM)^J286+K286*MESCLUN_HOURS*WEEKS*(1+MESCLUN_DIM)^K286</x:f>
        <x:v>1626.916193138327</x:v>
      </x:c>
      <x:c r="N286" s="267" t="n">
        <x:f>MAX(M286-FARMER_HOURS,0)/TEMP_HOURS_PER_WORKER</x:f>
        <x:v>0.6298029119016159</x:v>
      </x:c>
      <x:c r="O286" s="268" t="n">
        <x:f>I286*TOMATO_PRICE+J286*CARROT_PRICE+K286*MESCLUN_PRICE</x:f>
        <x:v>76758</x:v>
      </x:c>
      <x:c r="P286" s="268" t="n">
        <x:f>I286*TOMATO_FERTILIZER+J286*CARROT_FERTILIZER+K286*MESCLUN_FERTILIZER</x:f>
        <x:v>23320</x:v>
      </x:c>
      <x:c r="Q286" s="268" t="n">
        <x:f>MIN(M286,FARMER_HOURS)*FARMER_RATE+MAX(M286-FARMER_HOURS,0)*TEMP_RATE</x:f>
        <x:v>40745.0727975404</x:v>
      </x:c>
      <x:c r="R286" s="268" t="n">
        <x:f>O286-P286-Q286-FIXED_COST</x:f>
        <x:v>-7307.072797540401</x:v>
      </x:c>
      <x:c r="S286" s="139" t="str">
        <x:f>IF(AND(L286&lt;=TOTAL_BED_CAP,N286&lt;=TEMP_WORKER_CAP),"YES","NO")</x:f>
        <x:v>YES</x:v>
      </x:c>
      <x:c r="T286" s="139" t="n">
        <x:f>IF(S286="YES",R286,-1E+99)</x:f>
        <x:v>-7307.072797540401</x:v>
      </x:c>
    </x:row>
    <x:row r="287">
      <x:c r="A287" s="139"/>
      <x:c r="B287" s="139"/>
      <x:c r="C287" s="139"/>
      <x:c r="D287" s="139"/>
      <x:c r="E287" s="139"/>
      <x:c r="F287" s="139"/>
      <x:c r="G287" s="139"/>
      <x:c r="H287" s="139"/>
      <x:c r="I287" s="266" t="n">
        <x:f>INT((ROW()-ROW($I$46))/((CARROT_CAP+1)*(MESCLUN_CAP+1)))</x:f>
        <x:v>0</x:v>
      </x:c>
      <x:c r="J287" s="266" t="n">
        <x:f>MOD(INT((ROW()-ROW($I$46))/(MESCLUN_CAP+1)),CARROT_CAP+1)</x:f>
        <x:v>7</x:v>
      </x:c>
      <x:c r="K287" s="266" t="n">
        <x:f>MOD(ROW()-ROW($I$46),MESCLUN_CAP+1)</x:f>
        <x:v>24</x:v>
      </x:c>
      <x:c r="L287" s="266" t="n">
        <x:f>SUM(I287:K287)</x:f>
        <x:v>31</x:v>
      </x:c>
      <x:c r="M287" s="267" t="n">
        <x:f>I287*TOMATO_HOURS*WEEKS*(1+TOMATO_DIM)^I287+J287*CARROT_HOURS*WEEKS*(1+CARROT_DIM)^J287+K287*MESCLUN_HOURS*WEEKS*(1+MESCLUN_DIM)^K287</x:f>
        <x:v>1704.7631427178226</x:v>
      </x:c>
      <x:c r="N287" s="267" t="n">
        <x:f>MAX(M287-FARMER_HOURS,0)/TEMP_HOURS_PER_WORKER</x:f>
        <x:v>0.6838632935540434</x:v>
      </x:c>
      <x:c r="O287" s="268" t="n">
        <x:f>I287*TOMATO_PRICE+J287*CARROT_PRICE+K287*MESCLUN_PRICE</x:f>
        <x:v>79458</x:v>
      </x:c>
      <x:c r="P287" s="268" t="n">
        <x:f>I287*TOMATO_FERTILIZER+J287*CARROT_FERTILIZER+K287*MESCLUN_FERTILIZER</x:f>
        <x:v>24200</x:v>
      </x:c>
      <x:c r="Q287" s="268" t="n">
        <x:f>MIN(M287,FARMER_HOURS)*FARMER_RATE+MAX(M287-FARMER_HOURS,0)*TEMP_RATE</x:f>
        <x:v>42096.58233885109</x:v>
      </x:c>
      <x:c r="R287" s="268" t="n">
        <x:f>O287-P287-Q287-FIXED_COST</x:f>
        <x:v>-6838.582338851091</x:v>
      </x:c>
      <x:c r="S287" s="139" t="str">
        <x:f>IF(AND(L287&lt;=TOTAL_BED_CAP,N287&lt;=TEMP_WORKER_CAP),"YES","NO")</x:f>
        <x:v>YES</x:v>
      </x:c>
      <x:c r="T287" s="139" t="n">
        <x:f>IF(S287="YES",R287,-1E+99)</x:f>
        <x:v>-6838.582338851091</x:v>
      </x:c>
    </x:row>
    <x:row r="288">
      <x:c r="A288" s="139"/>
      <x:c r="B288" s="139"/>
      <x:c r="C288" s="139"/>
      <x:c r="D288" s="139"/>
      <x:c r="E288" s="139"/>
      <x:c r="F288" s="139"/>
      <x:c r="G288" s="139"/>
      <x:c r="H288" s="139"/>
      <x:c r="I288" s="266" t="n">
        <x:f>INT((ROW()-ROW($I$46))/((CARROT_CAP+1)*(MESCLUN_CAP+1)))</x:f>
        <x:v>0</x:v>
      </x:c>
      <x:c r="J288" s="266" t="n">
        <x:f>MOD(INT((ROW()-ROW($I$46))/(MESCLUN_CAP+1)),CARROT_CAP+1)</x:f>
        <x:v>7</x:v>
      </x:c>
      <x:c r="K288" s="266" t="n">
        <x:f>MOD(ROW()-ROW($I$46),MESCLUN_CAP+1)</x:f>
        <x:v>25</x:v>
      </x:c>
      <x:c r="L288" s="266" t="n">
        <x:f>SUM(I288:K288)</x:f>
        <x:v>32</x:v>
      </x:c>
      <x:c r="M288" s="267" t="n">
        <x:f>I288*TOMATO_HOURS*WEEKS*(1+TOMATO_DIM)^I288+J288*CARROT_HOURS*WEEKS*(1+CARROT_DIM)^J288+K288*MESCLUN_HOURS*WEEKS*(1+MESCLUN_DIM)^K288</x:f>
        <x:v>1784.34106413292</x:v>
      </x:c>
      <x:c r="N288" s="267" t="n">
        <x:f>MAX(M288-FARMER_HOURS,0)/TEMP_HOURS_PER_WORKER</x:f>
        <x:v>0.7391257389811945</x:v>
      </x:c>
      <x:c r="O288" s="268" t="n">
        <x:f>I288*TOMATO_PRICE+J288*CARROT_PRICE+K288*MESCLUN_PRICE</x:f>
        <x:v>82158</x:v>
      </x:c>
      <x:c r="P288" s="268" t="n">
        <x:f>I288*TOMATO_FERTILIZER+J288*CARROT_FERTILIZER+K288*MESCLUN_FERTILIZER</x:f>
        <x:v>25080</x:v>
      </x:c>
      <x:c r="Q288" s="268" t="n">
        <x:f>MIN(M288,FARMER_HOURS)*FARMER_RATE+MAX(M288-FARMER_HOURS,0)*TEMP_RATE</x:f>
        <x:v>43478.14347452986</x:v>
      </x:c>
      <x:c r="R288" s="268" t="n">
        <x:f>O288-P288-Q288-FIXED_COST</x:f>
        <x:v>-6400.143474529861</x:v>
      </x:c>
      <x:c r="S288" s="139" t="str">
        <x:f>IF(AND(L288&lt;=TOTAL_BED_CAP,N288&lt;=TEMP_WORKER_CAP),"YES","NO")</x:f>
        <x:v>YES</x:v>
      </x:c>
      <x:c r="T288" s="139" t="n">
        <x:f>IF(S288="YES",R288,-1E+99)</x:f>
        <x:v>-6400.143474529861</x:v>
      </x:c>
    </x:row>
    <x:row r="289">
      <x:c r="A289" s="139"/>
      <x:c r="B289" s="139"/>
      <x:c r="C289" s="139"/>
      <x:c r="D289" s="139"/>
      <x:c r="E289" s="139"/>
      <x:c r="F289" s="139"/>
      <x:c r="G289" s="139"/>
      <x:c r="H289" s="139"/>
      <x:c r="I289" s="266" t="n">
        <x:f>INT((ROW()-ROW($I$46))/((CARROT_CAP+1)*(MESCLUN_CAP+1)))</x:f>
        <x:v>0</x:v>
      </x:c>
      <x:c r="J289" s="266" t="n">
        <x:f>MOD(INT((ROW()-ROW($I$46))/(MESCLUN_CAP+1)),CARROT_CAP+1)</x:f>
        <x:v>7</x:v>
      </x:c>
      <x:c r="K289" s="266" t="n">
        <x:f>MOD(ROW()-ROW($I$46),MESCLUN_CAP+1)</x:f>
        <x:v>26</x:v>
      </x:c>
      <x:c r="L289" s="266" t="n">
        <x:f>SUM(I289:K289)</x:f>
        <x:v>33</x:v>
      </x:c>
      <x:c r="M289" s="267" t="n">
        <x:f>I289*TOMATO_HOURS*WEEKS*(1+TOMATO_DIM)^I289+J289*CARROT_HOURS*WEEKS*(1+CARROT_DIM)^J289+K289*MESCLUN_HOURS*WEEKS*(1+MESCLUN_DIM)^K289</x:f>
        <x:v>1865.6810680936374</x:v>
      </x:c>
      <x:c r="N289" s="267" t="n">
        <x:f>MAX(M289-FARMER_HOURS,0)/TEMP_HOURS_PER_WORKER</x:f>
        <x:v>0.7956118528428037</x:v>
      </x:c>
      <x:c r="O289" s="268" t="n">
        <x:f>I289*TOMATO_PRICE+J289*CARROT_PRICE+K289*MESCLUN_PRICE</x:f>
        <x:v>84858</x:v>
      </x:c>
      <x:c r="P289" s="268" t="n">
        <x:f>I289*TOMATO_FERTILIZER+J289*CARROT_FERTILIZER+K289*MESCLUN_FERTILIZER</x:f>
        <x:v>25960</x:v>
      </x:c>
      <x:c r="Q289" s="268" t="n">
        <x:f>MIN(M289,FARMER_HOURS)*FARMER_RATE+MAX(M289-FARMER_HOURS,0)*TEMP_RATE</x:f>
        <x:v>44890.29632107009</x:v>
      </x:c>
      <x:c r="R289" s="268" t="n">
        <x:f>O289-P289-Q289-FIXED_COST</x:f>
        <x:v>-5992.296321070091</x:v>
      </x:c>
      <x:c r="S289" s="139" t="str">
        <x:f>IF(AND(L289&lt;=TOTAL_BED_CAP,N289&lt;=TEMP_WORKER_CAP),"YES","NO")</x:f>
        <x:v>YES</x:v>
      </x:c>
      <x:c r="T289" s="139" t="n">
        <x:f>IF(S289="YES",R289,-1E+99)</x:f>
        <x:v>-5992.296321070091</x:v>
      </x:c>
    </x:row>
    <x:row r="290">
      <x:c r="A290" s="139"/>
      <x:c r="B290" s="139"/>
      <x:c r="C290" s="139"/>
      <x:c r="D290" s="139"/>
      <x:c r="E290" s="139"/>
      <x:c r="F290" s="139"/>
      <x:c r="G290" s="139"/>
      <x:c r="H290" s="139"/>
      <x:c r="I290" s="266" t="n">
        <x:f>INT((ROW()-ROW($I$46))/((CARROT_CAP+1)*(MESCLUN_CAP+1)))</x:f>
        <x:v>0</x:v>
      </x:c>
      <x:c r="J290" s="266" t="n">
        <x:f>MOD(INT((ROW()-ROW($I$46))/(MESCLUN_CAP+1)),CARROT_CAP+1)</x:f>
        <x:v>7</x:v>
      </x:c>
      <x:c r="K290" s="266" t="n">
        <x:f>MOD(ROW()-ROW($I$46),MESCLUN_CAP+1)</x:f>
        <x:v>27</x:v>
      </x:c>
      <x:c r="L290" s="266" t="n">
        <x:f>SUM(I290:K290)</x:f>
        <x:v>34</x:v>
      </x:c>
      <x:c r="M290" s="267" t="n">
        <x:f>I290*TOMATO_HOURS*WEEKS*(1+TOMATO_DIM)^I290+J290*CARROT_HOURS*WEEKS*(1+CARROT_DIM)^J290+K290*MESCLUN_HOURS*WEEKS*(1+MESCLUN_DIM)^K290</x:f>
        <x:v>1948.8147726133946</x:v>
      </x:c>
      <x:c r="N290" s="267" t="n">
        <x:f>MAX(M290-FARMER_HOURS,0)/TEMP_HOURS_PER_WORKER</x:f>
        <x:v>0.8533435920926351</x:v>
      </x:c>
      <x:c r="O290" s="268" t="n">
        <x:f>I290*TOMATO_PRICE+J290*CARROT_PRICE+K290*MESCLUN_PRICE</x:f>
        <x:v>87558</x:v>
      </x:c>
      <x:c r="P290" s="268" t="n">
        <x:f>I290*TOMATO_FERTILIZER+J290*CARROT_FERTILIZER+K290*MESCLUN_FERTILIZER</x:f>
        <x:v>26840</x:v>
      </x:c>
      <x:c r="Q290" s="268" t="n">
        <x:f>MIN(M290,FARMER_HOURS)*FARMER_RATE+MAX(M290-FARMER_HOURS,0)*TEMP_RATE</x:f>
        <x:v>46333.58980231588</x:v>
      </x:c>
      <x:c r="R290" s="268" t="n">
        <x:f>O290-P290-Q290-FIXED_COST</x:f>
        <x:v>-5615.589802315881</x:v>
      </x:c>
      <x:c r="S290" s="139" t="str">
        <x:f>IF(AND(L290&lt;=TOTAL_BED_CAP,N290&lt;=TEMP_WORKER_CAP),"YES","NO")</x:f>
        <x:v>YES</x:v>
      </x:c>
      <x:c r="T290" s="139" t="n">
        <x:f>IF(S290="YES",R290,-1E+99)</x:f>
        <x:v>-5615.589802315881</x:v>
      </x:c>
    </x:row>
    <x:row r="291">
      <x:c r="A291" s="139"/>
      <x:c r="B291" s="139"/>
      <x:c r="C291" s="139"/>
      <x:c r="D291" s="139"/>
      <x:c r="E291" s="139"/>
      <x:c r="F291" s="139"/>
      <x:c r="G291" s="139"/>
      <x:c r="H291" s="139"/>
      <x:c r="I291" s="266" t="n">
        <x:f>INT((ROW()-ROW($I$46))/((CARROT_CAP+1)*(MESCLUN_CAP+1)))</x:f>
        <x:v>0</x:v>
      </x:c>
      <x:c r="J291" s="266" t="n">
        <x:f>MOD(INT((ROW()-ROW($I$46))/(MESCLUN_CAP+1)),CARROT_CAP+1)</x:f>
        <x:v>7</x:v>
      </x:c>
      <x:c r="K291" s="266" t="n">
        <x:f>MOD(ROW()-ROW($I$46),MESCLUN_CAP+1)</x:f>
        <x:v>28</x:v>
      </x:c>
      <x:c r="L291" s="266" t="n">
        <x:f>SUM(I291:K291)</x:f>
        <x:v>35</x:v>
      </x:c>
      <x:c r="M291" s="267" t="n">
        <x:f>I291*TOMATO_HOURS*WEEKS*(1+TOMATO_DIM)^I291+J291*CARROT_HOURS*WEEKS*(1+CARROT_DIM)^J291+K291*MESCLUN_HOURS*WEEKS*(1+MESCLUN_DIM)^K291</x:f>
        <x:v>2033.7743108305478</x:v>
      </x:c>
      <x:c r="N291" s="267" t="n">
        <x:f>MAX(M291-FARMER_HOURS,0)/TEMP_HOURS_PER_WORKER</x:f>
        <x:v>0.9123432714101026</x:v>
      </x:c>
      <x:c r="O291" s="268" t="n">
        <x:f>I291*TOMATO_PRICE+J291*CARROT_PRICE+K291*MESCLUN_PRICE</x:f>
        <x:v>90258</x:v>
      </x:c>
      <x:c r="P291" s="268" t="n">
        <x:f>I291*TOMATO_FERTILIZER+J291*CARROT_FERTILIZER+K291*MESCLUN_FERTILIZER</x:f>
        <x:v>27720</x:v>
      </x:c>
      <x:c r="Q291" s="268" t="n">
        <x:f>MIN(M291,FARMER_HOURS)*FARMER_RATE+MAX(M291-FARMER_HOURS,0)*TEMP_RATE</x:f>
        <x:v>47808.581785252565</x:v>
      </x:c>
      <x:c r="R291" s="268" t="n">
        <x:f>O291-P291-Q291-FIXED_COST</x:f>
        <x:v>-5270.581785252565</x:v>
      </x:c>
      <x:c r="S291" s="139" t="str">
        <x:f>IF(AND(L291&lt;=TOTAL_BED_CAP,N291&lt;=TEMP_WORKER_CAP),"YES","NO")</x:f>
        <x:v>YES</x:v>
      </x:c>
      <x:c r="T291" s="139" t="n">
        <x:f>IF(S291="YES",R291,-1E+99)</x:f>
        <x:v>-5270.581785252565</x:v>
      </x:c>
    </x:row>
    <x:row r="292">
      <x:c r="A292" s="139"/>
      <x:c r="B292" s="139"/>
      <x:c r="C292" s="139"/>
      <x:c r="D292" s="139"/>
      <x:c r="E292" s="139"/>
      <x:c r="F292" s="139"/>
      <x:c r="G292" s="139"/>
      <x:c r="H292" s="139"/>
      <x:c r="I292" s="266" t="n">
        <x:f>INT((ROW()-ROW($I$46))/((CARROT_CAP+1)*(MESCLUN_CAP+1)))</x:f>
        <x:v>0</x:v>
      </x:c>
      <x:c r="J292" s="266" t="n">
        <x:f>MOD(INT((ROW()-ROW($I$46))/(MESCLUN_CAP+1)),CARROT_CAP+1)</x:f>
        <x:v>7</x:v>
      </x:c>
      <x:c r="K292" s="266" t="n">
        <x:f>MOD(ROW()-ROW($I$46),MESCLUN_CAP+1)</x:f>
        <x:v>29</x:v>
      </x:c>
      <x:c r="L292" s="266" t="n">
        <x:f>SUM(I292:K292)</x:f>
        <x:v>36</x:v>
      </x:c>
      <x:c r="M292" s="267" t="n">
        <x:f>I292*TOMATO_HOURS*WEEKS*(1+TOMATO_DIM)^I292+J292*CARROT_HOURS*WEEKS*(1+CARROT_DIM)^J292+K292*MESCLUN_HOURS*WEEKS*(1+MESCLUN_DIM)^K292</x:f>
        <x:v>2120.5923389462014</x:v>
      </x:c>
      <x:c r="N292" s="267" t="n">
        <x:f>MAX(M292-FARMER_HOURS,0)/TEMP_HOURS_PER_WORKER</x:f>
        <x:v>0.9726335687126398</x:v>
      </x:c>
      <x:c r="O292" s="268" t="n">
        <x:f>I292*TOMATO_PRICE+J292*CARROT_PRICE+K292*MESCLUN_PRICE</x:f>
        <x:v>92958</x:v>
      </x:c>
      <x:c r="P292" s="268" t="n">
        <x:f>I292*TOMATO_FERTILIZER+J292*CARROT_FERTILIZER+K292*MESCLUN_FERTILIZER</x:f>
        <x:v>28600</x:v>
      </x:c>
      <x:c r="Q292" s="268" t="n">
        <x:f>MIN(M292,FARMER_HOURS)*FARMER_RATE+MAX(M292-FARMER_HOURS,0)*TEMP_RATE</x:f>
        <x:v>49315.839217816</x:v>
      </x:c>
      <x:c r="R292" s="268" t="n">
        <x:f>O292-P292-Q292-FIXED_COST</x:f>
        <x:v>-4957.839217815999</x:v>
      </x:c>
      <x:c r="S292" s="139" t="str">
        <x:f>IF(AND(L292&lt;=TOTAL_BED_CAP,N292&lt;=TEMP_WORKER_CAP),"YES","NO")</x:f>
        <x:v>YES</x:v>
      </x:c>
      <x:c r="T292" s="139" t="n">
        <x:f>IF(S292="YES",R292,-1E+99)</x:f>
        <x:v>-4957.839217815999</x:v>
      </x:c>
    </x:row>
    <x:row r="293">
      <x:c r="A293" s="139"/>
      <x:c r="B293" s="139"/>
      <x:c r="C293" s="139"/>
      <x:c r="D293" s="139"/>
      <x:c r="E293" s="139"/>
      <x:c r="F293" s="139"/>
      <x:c r="G293" s="139"/>
      <x:c r="H293" s="139"/>
      <x:c r="I293" s="266" t="n">
        <x:f>INT((ROW()-ROW($I$46))/((CARROT_CAP+1)*(MESCLUN_CAP+1)))</x:f>
        <x:v>0</x:v>
      </x:c>
      <x:c r="J293" s="266" t="n">
        <x:f>MOD(INT((ROW()-ROW($I$46))/(MESCLUN_CAP+1)),CARROT_CAP+1)</x:f>
        <x:v>7</x:v>
      </x:c>
      <x:c r="K293" s="266" t="n">
        <x:f>MOD(ROW()-ROW($I$46),MESCLUN_CAP+1)</x:f>
        <x:v>30</x:v>
      </x:c>
      <x:c r="L293" s="266" t="n">
        <x:f>SUM(I293:K293)</x:f>
        <x:v>37</x:v>
      </x:c>
      <x:c r="M293" s="267" t="n">
        <x:f>I293*TOMATO_HOURS*WEEKS*(1+TOMATO_DIM)^I293+J293*CARROT_HOURS*WEEKS*(1+CARROT_DIM)^J293+K293*MESCLUN_HOURS*WEEKS*(1+MESCLUN_DIM)^K293</x:f>
        <x:v>2209.302044279971</x:v>
      </x:c>
      <x:c r="N293" s="267" t="n">
        <x:f>MAX(M293-FARMER_HOURS,0)/TEMP_HOURS_PER_WORKER</x:f>
        <x:v>1.03423753074998</x:v>
      </x:c>
      <x:c r="O293" s="268" t="n">
        <x:f>I293*TOMATO_PRICE+J293*CARROT_PRICE+K293*MESCLUN_PRICE</x:f>
        <x:v>95658</x:v>
      </x:c>
      <x:c r="P293" s="268" t="n">
        <x:f>I293*TOMATO_FERTILIZER+J293*CARROT_FERTILIZER+K293*MESCLUN_FERTILIZER</x:f>
        <x:v>29480</x:v>
      </x:c>
      <x:c r="Q293" s="268" t="n">
        <x:f>MIN(M293,FARMER_HOURS)*FARMER_RATE+MAX(M293-FARMER_HOURS,0)*TEMP_RATE</x:f>
        <x:v>50855.938268749494</x:v>
      </x:c>
      <x:c r="R293" s="268" t="n">
        <x:f>O293-P293-Q293-FIXED_COST</x:f>
        <x:v>-4677.9382687494945</x:v>
      </x:c>
      <x:c r="S293" s="139" t="str">
        <x:f>IF(AND(L293&lt;=TOTAL_BED_CAP,N293&lt;=TEMP_WORKER_CAP),"YES","NO")</x:f>
        <x:v>YES</x:v>
      </x:c>
      <x:c r="T293" s="139" t="n">
        <x:f>IF(S293="YES",R293,-1E+99)</x:f>
        <x:v>-4677.9382687494945</x:v>
      </x:c>
    </x:row>
    <x:row r="294">
      <x:c r="A294" s="139"/>
      <x:c r="B294" s="139"/>
      <x:c r="C294" s="139"/>
      <x:c r="D294" s="139"/>
      <x:c r="E294" s="139"/>
      <x:c r="F294" s="139"/>
      <x:c r="G294" s="139"/>
      <x:c r="H294" s="139"/>
      <x:c r="I294" s="266" t="n">
        <x:f>INT((ROW()-ROW($I$46))/((CARROT_CAP+1)*(MESCLUN_CAP+1)))</x:f>
        <x:v>0</x:v>
      </x:c>
      <x:c r="J294" s="266" t="n">
        <x:f>MOD(INT((ROW()-ROW($I$46))/(MESCLUN_CAP+1)),CARROT_CAP+1)</x:f>
        <x:v>8</x:v>
      </x:c>
      <x:c r="K294" s="266" t="n">
        <x:f>MOD(ROW()-ROW($I$46),MESCLUN_CAP+1)</x:f>
        <x:v>0</x:v>
      </x:c>
      <x:c r="L294" s="266" t="n">
        <x:f>SUM(I294:K294)</x:f>
        <x:v>8</x:v>
      </x:c>
      <x:c r="M294" s="267" t="n">
        <x:f>I294*TOMATO_HOURS*WEEKS*(1+TOMATO_DIM)^I294+J294*CARROT_HOURS*WEEKS*(1+CARROT_DIM)^J294+K294*MESCLUN_HOURS*WEEKS*(1+MESCLUN_DIM)^K294</x:f>
        <x:v>292.4166954023801</x:v>
      </x:c>
      <x:c r="N294" s="267" t="n">
        <x:f>MAX(M294-FARMER_HOURS,0)/TEMP_HOURS_PER_WORKER</x:f>
        <x:v>0</x:v>
      </x:c>
      <x:c r="O294" s="268" t="n">
        <x:f>I294*TOMATO_PRICE+J294*CARROT_PRICE+K294*MESCLUN_PRICE</x:f>
        <x:v>16752</x:v>
      </x:c>
      <x:c r="P294" s="268" t="n">
        <x:f>I294*TOMATO_FERTILIZER+J294*CARROT_FERTILIZER+K294*MESCLUN_FERTILIZER</x:f>
        <x:v>3520</x:v>
      </x:c>
      <x:c r="Q294" s="268" t="n">
        <x:f>MIN(M294,FARMER_HOURS)*FARMER_RATE+MAX(M294-FARMER_HOURS,0)*TEMP_RATE</x:f>
        <x:v>10153.35747924931</x:v>
      </x:c>
      <x:c r="R294" s="268" t="n">
        <x:f>O294-P294-Q294-FIXED_COST</x:f>
        <x:v>-16921.35747924931</x:v>
      </x:c>
      <x:c r="S294" s="139" t="str">
        <x:f>IF(AND(L294&lt;=TOTAL_BED_CAP,N294&lt;=TEMP_WORKER_CAP),"YES","NO")</x:f>
        <x:v>YES</x:v>
      </x:c>
      <x:c r="T294" s="139" t="n">
        <x:f>IF(S294="YES",R294,-1E+99)</x:f>
        <x:v>-16921.35747924931</x:v>
      </x:c>
    </x:row>
    <x:row r="295">
      <x:c r="A295" s="139"/>
      <x:c r="B295" s="139"/>
      <x:c r="C295" s="139"/>
      <x:c r="D295" s="139"/>
      <x:c r="E295" s="139"/>
      <x:c r="F295" s="139"/>
      <x:c r="G295" s="139"/>
      <x:c r="H295" s="139"/>
      <x:c r="I295" s="266" t="n">
        <x:f>INT((ROW()-ROW($I$46))/((CARROT_CAP+1)*(MESCLUN_CAP+1)))</x:f>
        <x:v>0</x:v>
      </x:c>
      <x:c r="J295" s="266" t="n">
        <x:f>MOD(INT((ROW()-ROW($I$46))/(MESCLUN_CAP+1)),CARROT_CAP+1)</x:f>
        <x:v>8</x:v>
      </x:c>
      <x:c r="K295" s="266" t="n">
        <x:f>MOD(ROW()-ROW($I$46),MESCLUN_CAP+1)</x:f>
        <x:v>1</x:v>
      </x:c>
      <x:c r="L295" s="266" t="n">
        <x:f>SUM(I295:K295)</x:f>
        <x:v>9</x:v>
      </x:c>
      <x:c r="M295" s="267" t="n">
        <x:f>I295*TOMATO_HOURS*WEEKS*(1+TOMATO_DIM)^I295+J295*CARROT_HOURS*WEEKS*(1+CARROT_DIM)^J295+K295*MESCLUN_HOURS*WEEKS*(1+MESCLUN_DIM)^K295</x:f>
        <x:v>337.9791954023801</x:v>
      </x:c>
      <x:c r="N295" s="267" t="n">
        <x:f>MAX(M295-FARMER_HOURS,0)/TEMP_HOURS_PER_WORKER</x:f>
        <x:v>0</x:v>
      </x:c>
      <x:c r="O295" s="268" t="n">
        <x:f>I295*TOMATO_PRICE+J295*CARROT_PRICE+K295*MESCLUN_PRICE</x:f>
        <x:v>19452</x:v>
      </x:c>
      <x:c r="P295" s="268" t="n">
        <x:f>I295*TOMATO_FERTILIZER+J295*CARROT_FERTILIZER+K295*MESCLUN_FERTILIZER</x:f>
        <x:v>4400</x:v>
      </x:c>
      <x:c r="Q295" s="268" t="n">
        <x:f>MIN(M295,FARMER_HOURS)*FARMER_RATE+MAX(M295-FARMER_HOURS,0)*TEMP_RATE</x:f>
        <x:v>11735.38872924931</x:v>
      </x:c>
      <x:c r="R295" s="268" t="n">
        <x:f>O295-P295-Q295-FIXED_COST</x:f>
        <x:v>-16683.38872924931</x:v>
      </x:c>
      <x:c r="S295" s="139" t="str">
        <x:f>IF(AND(L295&lt;=TOTAL_BED_CAP,N295&lt;=TEMP_WORKER_CAP),"YES","NO")</x:f>
        <x:v>YES</x:v>
      </x:c>
      <x:c r="T295" s="139" t="n">
        <x:f>IF(S295="YES",R295,-1E+99)</x:f>
        <x:v>-16683.38872924931</x:v>
      </x:c>
    </x:row>
    <x:row r="296">
      <x:c r="A296" s="139"/>
      <x:c r="B296" s="139"/>
      <x:c r="C296" s="139"/>
      <x:c r="D296" s="139"/>
      <x:c r="E296" s="139"/>
      <x:c r="F296" s="139"/>
      <x:c r="G296" s="139"/>
      <x:c r="H296" s="139"/>
      <x:c r="I296" s="266" t="n">
        <x:f>INT((ROW()-ROW($I$46))/((CARROT_CAP+1)*(MESCLUN_CAP+1)))</x:f>
        <x:v>0</x:v>
      </x:c>
      <x:c r="J296" s="266" t="n">
        <x:f>MOD(INT((ROW()-ROW($I$46))/(MESCLUN_CAP+1)),CARROT_CAP+1)</x:f>
        <x:v>8</x:v>
      </x:c>
      <x:c r="K296" s="266" t="n">
        <x:f>MOD(ROW()-ROW($I$46),MESCLUN_CAP+1)</x:f>
        <x:v>2</x:v>
      </x:c>
      <x:c r="L296" s="266" t="n">
        <x:f>SUM(I296:K296)</x:f>
        <x:v>10</x:v>
      </x:c>
      <x:c r="M296" s="267" t="n">
        <x:f>I296*TOMATO_HOURS*WEEKS*(1+TOMATO_DIM)^I296+J296*CARROT_HOURS*WEEKS*(1+CARROT_DIM)^J296+K296*MESCLUN_HOURS*WEEKS*(1+MESCLUN_DIM)^K296</x:f>
        <x:v>384.68075790238015</x:v>
      </x:c>
      <x:c r="N296" s="267" t="n">
        <x:f>MAX(M296-FARMER_HOURS,0)/TEMP_HOURS_PER_WORKER</x:f>
        <x:v>0</x:v>
      </x:c>
      <x:c r="O296" s="268" t="n">
        <x:f>I296*TOMATO_PRICE+J296*CARROT_PRICE+K296*MESCLUN_PRICE</x:f>
        <x:v>22152</x:v>
      </x:c>
      <x:c r="P296" s="268" t="n">
        <x:f>I296*TOMATO_FERTILIZER+J296*CARROT_FERTILIZER+K296*MESCLUN_FERTILIZER</x:f>
        <x:v>5280</x:v>
      </x:c>
      <x:c r="Q296" s="268" t="n">
        <x:f>MIN(M296,FARMER_HOURS)*FARMER_RATE+MAX(M296-FARMER_HOURS,0)*TEMP_RATE</x:f>
        <x:v>13356.970760499311</x:v>
      </x:c>
      <x:c r="R296" s="268" t="n">
        <x:f>O296-P296-Q296-FIXED_COST</x:f>
        <x:v>-16484.97076049931</x:v>
      </x:c>
      <x:c r="S296" s="139" t="str">
        <x:f>IF(AND(L296&lt;=TOTAL_BED_CAP,N296&lt;=TEMP_WORKER_CAP),"YES","NO")</x:f>
        <x:v>YES</x:v>
      </x:c>
      <x:c r="T296" s="139" t="n">
        <x:f>IF(S296="YES",R296,-1E+99)</x:f>
        <x:v>-16484.97076049931</x:v>
      </x:c>
    </x:row>
    <x:row r="297">
      <x:c r="A297" s="139"/>
      <x:c r="B297" s="139"/>
      <x:c r="C297" s="139"/>
      <x:c r="D297" s="139"/>
      <x:c r="E297" s="139"/>
      <x:c r="F297" s="139"/>
      <x:c r="G297" s="139"/>
      <x:c r="H297" s="139"/>
      <x:c r="I297" s="266" t="n">
        <x:f>INT((ROW()-ROW($I$46))/((CARROT_CAP+1)*(MESCLUN_CAP+1)))</x:f>
        <x:v>0</x:v>
      </x:c>
      <x:c r="J297" s="266" t="n">
        <x:f>MOD(INT((ROW()-ROW($I$46))/(MESCLUN_CAP+1)),CARROT_CAP+1)</x:f>
        <x:v>8</x:v>
      </x:c>
      <x:c r="K297" s="266" t="n">
        <x:f>MOD(ROW()-ROW($I$46),MESCLUN_CAP+1)</x:f>
        <x:v>3</x:v>
      </x:c>
      <x:c r="L297" s="266" t="n">
        <x:f>SUM(I297:K297)</x:f>
        <x:v>11</x:v>
      </x:c>
      <x:c r="M297" s="267" t="n">
        <x:f>I297*TOMATO_HOURS*WEEKS*(1+TOMATO_DIM)^I297+J297*CARROT_HOURS*WEEKS*(1+CARROT_DIM)^J297+K297*MESCLUN_HOURS*WEEKS*(1+MESCLUN_DIM)^K297</x:f>
        <x:v>432.5427403242551</x:v>
      </x:c>
      <x:c r="N297" s="267" t="n">
        <x:f>MAX(M297-FARMER_HOURS,0)/TEMP_HOURS_PER_WORKER</x:f>
        <x:v>0</x:v>
      </x:c>
      <x:c r="O297" s="268" t="n">
        <x:f>I297*TOMATO_PRICE+J297*CARROT_PRICE+K297*MESCLUN_PRICE</x:f>
        <x:v>24852</x:v>
      </x:c>
      <x:c r="P297" s="268" t="n">
        <x:f>I297*TOMATO_FERTILIZER+J297*CARROT_FERTILIZER+K297*MESCLUN_FERTILIZER</x:f>
        <x:v>6160</x:v>
      </x:c>
      <x:c r="Q297" s="268" t="n">
        <x:f>MIN(M297,FARMER_HOURS)*FARMER_RATE+MAX(M297-FARMER_HOURS,0)*TEMP_RATE</x:f>
        <x:v>15018.845150147745</x:v>
      </x:c>
      <x:c r="R297" s="268" t="n">
        <x:f>O297-P297-Q297-FIXED_COST</x:f>
        <x:v>-16326.845150147745</x:v>
      </x:c>
      <x:c r="S297" s="139" t="str">
        <x:f>IF(AND(L297&lt;=TOTAL_BED_CAP,N297&lt;=TEMP_WORKER_CAP),"YES","NO")</x:f>
        <x:v>YES</x:v>
      </x:c>
      <x:c r="T297" s="139" t="n">
        <x:f>IF(S297="YES",R297,-1E+99)</x:f>
        <x:v>-16326.845150147745</x:v>
      </x:c>
    </x:row>
    <x:row r="298">
      <x:c r="A298" s="139"/>
      <x:c r="B298" s="139"/>
      <x:c r="C298" s="139"/>
      <x:c r="D298" s="139"/>
      <x:c r="E298" s="139"/>
      <x:c r="F298" s="139"/>
      <x:c r="G298" s="139"/>
      <x:c r="H298" s="139"/>
      <x:c r="I298" s="266" t="n">
        <x:f>INT((ROW()-ROW($I$46))/((CARROT_CAP+1)*(MESCLUN_CAP+1)))</x:f>
        <x:v>0</x:v>
      </x:c>
      <x:c r="J298" s="266" t="n">
        <x:f>MOD(INT((ROW()-ROW($I$46))/(MESCLUN_CAP+1)),CARROT_CAP+1)</x:f>
        <x:v>8</x:v>
      </x:c>
      <x:c r="K298" s="266" t="n">
        <x:f>MOD(ROW()-ROW($I$46),MESCLUN_CAP+1)</x:f>
        <x:v>4</x:v>
      </x:c>
      <x:c r="L298" s="266" t="n">
        <x:f>SUM(I298:K298)</x:f>
        <x:v>12</x:v>
      </x:c>
      <x:c r="M298" s="267" t="n">
        <x:f>I298*TOMATO_HOURS*WEEKS*(1+TOMATO_DIM)^I298+J298*CARROT_HOURS*WEEKS*(1+CARROT_DIM)^J298+K298*MESCLUN_HOURS*WEEKS*(1+MESCLUN_DIM)^K298</x:f>
        <x:v>481.5868560469113</x:v>
      </x:c>
      <x:c r="N298" s="267" t="n">
        <x:f>MAX(M298-FARMER_HOURS,0)/TEMP_HOURS_PER_WORKER</x:f>
        <x:v>0</x:v>
      </x:c>
      <x:c r="O298" s="268" t="n">
        <x:f>I298*TOMATO_PRICE+J298*CARROT_PRICE+K298*MESCLUN_PRICE</x:f>
        <x:v>27552</x:v>
      </x:c>
      <x:c r="P298" s="268" t="n">
        <x:f>I298*TOMATO_FERTILIZER+J298*CARROT_FERTILIZER+K298*MESCLUN_FERTILIZER</x:f>
        <x:v>7040</x:v>
      </x:c>
      <x:c r="Q298" s="268" t="n">
        <x:f>MIN(M298,FARMER_HOURS)*FARMER_RATE+MAX(M298-FARMER_HOURS,0)*TEMP_RATE</x:f>
        <x:v>16721.765834962196</x:v>
      </x:c>
      <x:c r="R298" s="268" t="n">
        <x:f>O298-P298-Q298-FIXED_COST</x:f>
        <x:v>-16209.765834962196</x:v>
      </x:c>
      <x:c r="S298" s="139" t="str">
        <x:f>IF(AND(L298&lt;=TOTAL_BED_CAP,N298&lt;=TEMP_WORKER_CAP),"YES","NO")</x:f>
        <x:v>YES</x:v>
      </x:c>
      <x:c r="T298" s="139" t="n">
        <x:f>IF(S298="YES",R298,-1E+99)</x:f>
        <x:v>-16209.765834962196</x:v>
      </x:c>
    </x:row>
    <x:row r="299">
      <x:c r="A299" s="139"/>
      <x:c r="B299" s="139"/>
      <x:c r="C299" s="139"/>
      <x:c r="D299" s="139"/>
      <x:c r="E299" s="139"/>
      <x:c r="F299" s="139"/>
      <x:c r="G299" s="139"/>
      <x:c r="H299" s="139"/>
      <x:c r="I299" s="266" t="n">
        <x:f>INT((ROW()-ROW($I$46))/((CARROT_CAP+1)*(MESCLUN_CAP+1)))</x:f>
        <x:v>0</x:v>
      </x:c>
      <x:c r="J299" s="266" t="n">
        <x:f>MOD(INT((ROW()-ROW($I$46))/(MESCLUN_CAP+1)),CARROT_CAP+1)</x:f>
        <x:v>8</x:v>
      </x:c>
      <x:c r="K299" s="266" t="n">
        <x:f>MOD(ROW()-ROW($I$46),MESCLUN_CAP+1)</x:f>
        <x:v>5</x:v>
      </x:c>
      <x:c r="L299" s="266" t="n">
        <x:f>SUM(I299:K299)</x:f>
        <x:v>13</x:v>
      </x:c>
      <x:c r="M299" s="267" t="n">
        <x:f>I299*TOMATO_HOURS*WEEKS*(1+TOMATO_DIM)^I299+J299*CARROT_HOURS*WEEKS*(1+CARROT_DIM)^J299+K299*MESCLUN_HOURS*WEEKS*(1+MESCLUN_DIM)^K299</x:f>
        <x:v>531.835179968115</x:v>
      </x:c>
      <x:c r="N299" s="267" t="n">
        <x:f>MAX(M299-FARMER_HOURS,0)/TEMP_HOURS_PER_WORKER</x:f>
        <x:v>0</x:v>
      </x:c>
      <x:c r="O299" s="268" t="n">
        <x:f>I299*TOMATO_PRICE+J299*CARROT_PRICE+K299*MESCLUN_PRICE</x:f>
        <x:v>30252</x:v>
      </x:c>
      <x:c r="P299" s="268" t="n">
        <x:f>I299*TOMATO_FERTILIZER+J299*CARROT_FERTILIZER+K299*MESCLUN_FERTILIZER</x:f>
        <x:v>7920</x:v>
      </x:c>
      <x:c r="Q299" s="268" t="n">
        <x:f>MIN(M299,FARMER_HOURS)*FARMER_RATE+MAX(M299-FARMER_HOURS,0)*TEMP_RATE</x:f>
        <x:v>18466.499304448436</x:v>
      </x:c>
      <x:c r="R299" s="268" t="n">
        <x:f>O299-P299-Q299-FIXED_COST</x:f>
        <x:v>-16134.499304448436</x:v>
      </x:c>
      <x:c r="S299" s="139" t="str">
        <x:f>IF(AND(L299&lt;=TOTAL_BED_CAP,N299&lt;=TEMP_WORKER_CAP),"YES","NO")</x:f>
        <x:v>YES</x:v>
      </x:c>
      <x:c r="T299" s="139" t="n">
        <x:f>IF(S299="YES",R299,-1E+99)</x:f>
        <x:v>-16134.499304448436</x:v>
      </x:c>
    </x:row>
    <x:row r="300">
      <x:c r="A300" s="139"/>
      <x:c r="B300" s="139"/>
      <x:c r="C300" s="139"/>
      <x:c r="D300" s="139"/>
      <x:c r="E300" s="139"/>
      <x:c r="F300" s="139"/>
      <x:c r="G300" s="139"/>
      <x:c r="H300" s="139"/>
      <x:c r="I300" s="266" t="n">
        <x:f>INT((ROW()-ROW($I$46))/((CARROT_CAP+1)*(MESCLUN_CAP+1)))</x:f>
        <x:v>0</x:v>
      </x:c>
      <x:c r="J300" s="266" t="n">
        <x:f>MOD(INT((ROW()-ROW($I$46))/(MESCLUN_CAP+1)),CARROT_CAP+1)</x:f>
        <x:v>8</x:v>
      </x:c>
      <x:c r="K300" s="266" t="n">
        <x:f>MOD(ROW()-ROW($I$46),MESCLUN_CAP+1)</x:f>
        <x:v>6</x:v>
      </x:c>
      <x:c r="L300" s="266" t="n">
        <x:f>SUM(I300:K300)</x:f>
        <x:v>14</x:v>
      </x:c>
      <x:c r="M300" s="267" t="n">
        <x:f>I300*TOMATO_HOURS*WEEKS*(1+TOMATO_DIM)^I300+J300*CARROT_HOURS*WEEKS*(1+CARROT_DIM)^J300+K300*MESCLUN_HOURS*WEEKS*(1+MESCLUN_DIM)^K300</x:f>
        <x:v>583.3101541497479</x:v>
      </x:c>
      <x:c r="N300" s="267" t="n">
        <x:f>MAX(M300-FARMER_HOURS,0)/TEMP_HOURS_PER_WORKER</x:f>
        <x:v>0</x:v>
      </x:c>
      <x:c r="O300" s="268" t="n">
        <x:f>I300*TOMATO_PRICE+J300*CARROT_PRICE+K300*MESCLUN_PRICE</x:f>
        <x:v>32952</x:v>
      </x:c>
      <x:c r="P300" s="268" t="n">
        <x:f>I300*TOMATO_FERTILIZER+J300*CARROT_FERTILIZER+K300*MESCLUN_FERTILIZER</x:f>
        <x:v>8800</x:v>
      </x:c>
      <x:c r="Q300" s="268" t="n">
        <x:f>MIN(M300,FARMER_HOURS)*FARMER_RATE+MAX(M300-FARMER_HOURS,0)*TEMP_RATE</x:f>
        <x:v>20253.824796866244</x:v>
      </x:c>
      <x:c r="R300" s="268" t="n">
        <x:f>O300-P300-Q300-FIXED_COST</x:f>
        <x:v>-16101.824796866244</x:v>
      </x:c>
      <x:c r="S300" s="139" t="str">
        <x:f>IF(AND(L300&lt;=TOTAL_BED_CAP,N300&lt;=TEMP_WORKER_CAP),"YES","NO")</x:f>
        <x:v>YES</x:v>
      </x:c>
      <x:c r="T300" s="139" t="n">
        <x:f>IF(S300="YES",R300,-1E+99)</x:f>
        <x:v>-16101.824796866244</x:v>
      </x:c>
    </x:row>
    <x:row r="301">
      <x:c r="A301" s="139"/>
      <x:c r="B301" s="139"/>
      <x:c r="C301" s="139"/>
      <x:c r="D301" s="139"/>
      <x:c r="E301" s="139"/>
      <x:c r="F301" s="139"/>
      <x:c r="G301" s="139"/>
      <x:c r="H301" s="139"/>
      <x:c r="I301" s="266" t="n">
        <x:f>INT((ROW()-ROW($I$46))/((CARROT_CAP+1)*(MESCLUN_CAP+1)))</x:f>
        <x:v>0</x:v>
      </x:c>
      <x:c r="J301" s="266" t="n">
        <x:f>MOD(INT((ROW()-ROW($I$46))/(MESCLUN_CAP+1)),CARROT_CAP+1)</x:f>
        <x:v>8</x:v>
      </x:c>
      <x:c r="K301" s="266" t="n">
        <x:f>MOD(ROW()-ROW($I$46),MESCLUN_CAP+1)</x:f>
        <x:v>7</x:v>
      </x:c>
      <x:c r="L301" s="266" t="n">
        <x:f>SUM(I301:K301)</x:f>
        <x:v>15</x:v>
      </x:c>
      <x:c r="M301" s="267" t="n">
        <x:f>I301*TOMATO_HOURS*WEEKS*(1+TOMATO_DIM)^I301+J301*CARROT_HOURS*WEEKS*(1+CARROT_DIM)^J301+K301*MESCLUN_HOURS*WEEKS*(1+MESCLUN_DIM)^K301</x:f>
        <x:v>636.0345935477083</x:v>
      </x:c>
      <x:c r="N301" s="267" t="n">
        <x:f>MAX(M301-FARMER_HOURS,0)/TEMP_HOURS_PER_WORKER</x:f>
        <x:v>0</x:v>
      </x:c>
      <x:c r="O301" s="268" t="n">
        <x:f>I301*TOMATO_PRICE+J301*CARROT_PRICE+K301*MESCLUN_PRICE</x:f>
        <x:v>35652</x:v>
      </x:c>
      <x:c r="P301" s="268" t="n">
        <x:f>I301*TOMATO_FERTILIZER+J301*CARROT_FERTILIZER+K301*MESCLUN_FERTILIZER</x:f>
        <x:v>9680</x:v>
      </x:c>
      <x:c r="Q301" s="268" t="n">
        <x:f>MIN(M301,FARMER_HOURS)*FARMER_RATE+MAX(M301-FARMER_HOURS,0)*TEMP_RATE</x:f>
        <x:v>22084.534498184315</x:v>
      </x:c>
      <x:c r="R301" s="268" t="n">
        <x:f>O301-P301-Q301-FIXED_COST</x:f>
        <x:v>-16112.534498184315</x:v>
      </x:c>
      <x:c r="S301" s="139" t="str">
        <x:f>IF(AND(L301&lt;=TOTAL_BED_CAP,N301&lt;=TEMP_WORKER_CAP),"YES","NO")</x:f>
        <x:v>YES</x:v>
      </x:c>
      <x:c r="T301" s="139" t="n">
        <x:f>IF(S301="YES",R301,-1E+99)</x:f>
        <x:v>-16112.534498184315</x:v>
      </x:c>
    </x:row>
    <x:row r="302">
      <x:c r="A302" s="139"/>
      <x:c r="B302" s="139"/>
      <x:c r="C302" s="139"/>
      <x:c r="D302" s="139"/>
      <x:c r="E302" s="139"/>
      <x:c r="F302" s="139"/>
      <x:c r="G302" s="139"/>
      <x:c r="H302" s="139"/>
      <x:c r="I302" s="266" t="n">
        <x:f>INT((ROW()-ROW($I$46))/((CARROT_CAP+1)*(MESCLUN_CAP+1)))</x:f>
        <x:v>0</x:v>
      </x:c>
      <x:c r="J302" s="266" t="n">
        <x:f>MOD(INT((ROW()-ROW($I$46))/(MESCLUN_CAP+1)),CARROT_CAP+1)</x:f>
        <x:v>8</x:v>
      </x:c>
      <x:c r="K302" s="266" t="n">
        <x:f>MOD(ROW()-ROW($I$46),MESCLUN_CAP+1)</x:f>
        <x:v>8</x:v>
      </x:c>
      <x:c r="L302" s="266" t="n">
        <x:f>SUM(I302:K302)</x:f>
        <x:v>16</x:v>
      </x:c>
      <x:c r="M302" s="267" t="n">
        <x:f>I302*TOMATO_HOURS*WEEKS*(1+TOMATO_DIM)^I302+J302*CARROT_HOURS*WEEKS*(1+CARROT_DIM)^J302+K302*MESCLUN_HOURS*WEEKS*(1+MESCLUN_DIM)^K302</x:f>
        <x:v>690.0316918276885</x:v>
      </x:c>
      <x:c r="N302" s="267" t="n">
        <x:f>MAX(M302-FARMER_HOURS,0)/TEMP_HOURS_PER_WORKER</x:f>
        <x:v>0</x:v>
      </x:c>
      <x:c r="O302" s="268" t="n">
        <x:f>I302*TOMATO_PRICE+J302*CARROT_PRICE+K302*MESCLUN_PRICE</x:f>
        <x:v>38352</x:v>
      </x:c>
      <x:c r="P302" s="268" t="n">
        <x:f>I302*TOMATO_FERTILIZER+J302*CARROT_FERTILIZER+K302*MESCLUN_FERTILIZER</x:f>
        <x:v>10560</x:v>
      </x:c>
      <x:c r="Q302" s="268" t="n">
        <x:f>MIN(M302,FARMER_HOURS)*FARMER_RATE+MAX(M302-FARMER_HOURS,0)*TEMP_RATE</x:f>
        <x:v>23959.433744016962</x:v>
      </x:c>
      <x:c r="R302" s="268" t="n">
        <x:f>O302-P302-Q302-FIXED_COST</x:f>
        <x:v>-16167.433744016962</x:v>
      </x:c>
      <x:c r="S302" s="139" t="str">
        <x:f>IF(AND(L302&lt;=TOTAL_BED_CAP,N302&lt;=TEMP_WORKER_CAP),"YES","NO")</x:f>
        <x:v>YES</x:v>
      </x:c>
      <x:c r="T302" s="139" t="n">
        <x:f>IF(S302="YES",R302,-1E+99)</x:f>
        <x:v>-16167.433744016962</x:v>
      </x:c>
    </x:row>
    <x:row r="303">
      <x:c r="A303" s="139"/>
      <x:c r="B303" s="139"/>
      <x:c r="C303" s="139"/>
      <x:c r="D303" s="139"/>
      <x:c r="E303" s="139"/>
      <x:c r="F303" s="139"/>
      <x:c r="G303" s="139"/>
      <x:c r="H303" s="139"/>
      <x:c r="I303" s="266" t="n">
        <x:f>INT((ROW()-ROW($I$46))/((CARROT_CAP+1)*(MESCLUN_CAP+1)))</x:f>
        <x:v>0</x:v>
      </x:c>
      <x:c r="J303" s="266" t="n">
        <x:f>MOD(INT((ROW()-ROW($I$46))/(MESCLUN_CAP+1)),CARROT_CAP+1)</x:f>
        <x:v>8</x:v>
      </x:c>
      <x:c r="K303" s="266" t="n">
        <x:f>MOD(ROW()-ROW($I$46),MESCLUN_CAP+1)</x:f>
        <x:v>9</x:v>
      </x:c>
      <x:c r="L303" s="266" t="n">
        <x:f>SUM(I303:K303)</x:f>
        <x:v>17</x:v>
      </x:c>
      <x:c r="M303" s="267" t="n">
        <x:f>I303*TOMATO_HOURS*WEEKS*(1+TOMATO_DIM)^I303+J303*CARROT_HOURS*WEEKS*(1+CARROT_DIM)^J303+K303*MESCLUN_HOURS*WEEKS*(1+MESCLUN_DIM)^K303</x:f>
        <x:v>745.3250272680829</x:v>
      </x:c>
      <x:c r="N303" s="267" t="n">
        <x:f>MAX(M303-FARMER_HOURS,0)/TEMP_HOURS_PER_WORKER</x:f>
        <x:v>0.01758682449172421</x:v>
      </x:c>
      <x:c r="O303" s="268" t="n">
        <x:f>I303*TOMATO_PRICE+J303*CARROT_PRICE+K303*MESCLUN_PRICE</x:f>
        <x:v>41052</x:v>
      </x:c>
      <x:c r="P303" s="268" t="n">
        <x:f>I303*TOMATO_FERTILIZER+J303*CARROT_FERTILIZER+K303*MESCLUN_FERTILIZER</x:f>
        <x:v>11440</x:v>
      </x:c>
      <x:c r="Q303" s="268" t="n">
        <x:f>MIN(M303,FARMER_HOURS)*FARMER_RATE+MAX(M303-FARMER_HOURS,0)*TEMP_RATE</x:f>
        <x:v>25439.670612293106</x:v>
      </x:c>
      <x:c r="R303" s="268" t="n">
        <x:f>O303-P303-Q303-FIXED_COST</x:f>
        <x:v>-15827.670612293106</x:v>
      </x:c>
      <x:c r="S303" s="139" t="str">
        <x:f>IF(AND(L303&lt;=TOTAL_BED_CAP,N303&lt;=TEMP_WORKER_CAP),"YES","NO")</x:f>
        <x:v>YES</x:v>
      </x:c>
      <x:c r="T303" s="139" t="n">
        <x:f>IF(S303="YES",R303,-1E+99)</x:f>
        <x:v>-15827.670612293106</x:v>
      </x:c>
    </x:row>
    <x:row r="304">
      <x:c r="A304" s="139"/>
      <x:c r="B304" s="139"/>
      <x:c r="C304" s="139"/>
      <x:c r="D304" s="139"/>
      <x:c r="E304" s="139"/>
      <x:c r="F304" s="139"/>
      <x:c r="G304" s="139"/>
      <x:c r="H304" s="139"/>
      <x:c r="I304" s="266" t="n">
        <x:f>INT((ROW()-ROW($I$46))/((CARROT_CAP+1)*(MESCLUN_CAP+1)))</x:f>
        <x:v>0</x:v>
      </x:c>
      <x:c r="J304" s="266" t="n">
        <x:f>MOD(INT((ROW()-ROW($I$46))/(MESCLUN_CAP+1)),CARROT_CAP+1)</x:f>
        <x:v>8</x:v>
      </x:c>
      <x:c r="K304" s="266" t="n">
        <x:f>MOD(ROW()-ROW($I$46),MESCLUN_CAP+1)</x:f>
        <x:v>10</x:v>
      </x:c>
      <x:c r="L304" s="266" t="n">
        <x:f>SUM(I304:K304)</x:f>
        <x:v>18</x:v>
      </x:c>
      <x:c r="M304" s="267" t="n">
        <x:f>I304*TOMATO_HOURS*WEEKS*(1+TOMATO_DIM)^I304+J304*CARROT_HOURS*WEEKS*(1+CARROT_DIM)^J304+K304*MESCLUN_HOURS*WEEKS*(1+MESCLUN_DIM)^K304</x:f>
        <x:v>801.9385687512956</x:v>
      </x:c>
      <x:c r="N304" s="267" t="n">
        <x:f>MAX(M304-FARMER_HOURS,0)/TEMP_HOURS_PER_WORKER</x:f>
        <x:v>0.05690178385506641</x:v>
      </x:c>
      <x:c r="O304" s="268" t="n">
        <x:f>I304*TOMATO_PRICE+J304*CARROT_PRICE+K304*MESCLUN_PRICE</x:f>
        <x:v>43752</x:v>
      </x:c>
      <x:c r="P304" s="268" t="n">
        <x:f>I304*TOMATO_FERTILIZER+J304*CARROT_FERTILIZER+K304*MESCLUN_FERTILIZER</x:f>
        <x:v>12320</x:v>
      </x:c>
      <x:c r="Q304" s="268" t="n">
        <x:f>MIN(M304,FARMER_HOURS)*FARMER_RATE+MAX(M304-FARMER_HOURS,0)*TEMP_RATE</x:f>
        <x:v>26422.54459637666</x:v>
      </x:c>
      <x:c r="R304" s="268" t="n">
        <x:f>O304-P304-Q304-FIXED_COST</x:f>
        <x:v>-14990.544596376662</x:v>
      </x:c>
      <x:c r="S304" s="139" t="str">
        <x:f>IF(AND(L304&lt;=TOTAL_BED_CAP,N304&lt;=TEMP_WORKER_CAP),"YES","NO")</x:f>
        <x:v>YES</x:v>
      </x:c>
      <x:c r="T304" s="139" t="n">
        <x:f>IF(S304="YES",R304,-1E+99)</x:f>
        <x:v>-14990.544596376662</x:v>
      </x:c>
    </x:row>
    <x:row r="305">
      <x:c r="A305" s="139"/>
      <x:c r="B305" s="139"/>
      <x:c r="C305" s="139"/>
      <x:c r="D305" s="139"/>
      <x:c r="E305" s="139"/>
      <x:c r="F305" s="139"/>
      <x:c r="G305" s="139"/>
      <x:c r="H305" s="139"/>
      <x:c r="I305" s="266" t="n">
        <x:f>INT((ROW()-ROW($I$46))/((CARROT_CAP+1)*(MESCLUN_CAP+1)))</x:f>
        <x:v>0</x:v>
      </x:c>
      <x:c r="J305" s="266" t="n">
        <x:f>MOD(INT((ROW()-ROW($I$46))/(MESCLUN_CAP+1)),CARROT_CAP+1)</x:f>
        <x:v>8</x:v>
      </x:c>
      <x:c r="K305" s="266" t="n">
        <x:f>MOD(ROW()-ROW($I$46),MESCLUN_CAP+1)</x:f>
        <x:v>11</x:v>
      </x:c>
      <x:c r="L305" s="266" t="n">
        <x:f>SUM(I305:K305)</x:f>
        <x:v>19</x:v>
      </x:c>
      <x:c r="M305" s="267" t="n">
        <x:f>I305*TOMATO_HOURS*WEEKS*(1+TOMATO_DIM)^I305+J305*CARROT_HOURS*WEEKS*(1+CARROT_DIM)^J305+K305*MESCLUN_HOURS*WEEKS*(1+MESCLUN_DIM)^K305</x:f>
        <x:v>859.8966818447348</x:v>
      </x:c>
      <x:c r="N305" s="267" t="n">
        <x:f>MAX(M305-FARMER_HOURS,0)/TEMP_HOURS_PER_WORKER</x:f>
        <x:v>0.09715047350328802</x:v>
      </x:c>
      <x:c r="O305" s="268" t="n">
        <x:f>I305*TOMATO_PRICE+J305*CARROT_PRICE+K305*MESCLUN_PRICE</x:f>
        <x:v>46452</x:v>
      </x:c>
      <x:c r="P305" s="268" t="n">
        <x:f>I305*TOMATO_FERTILIZER+J305*CARROT_FERTILIZER+K305*MESCLUN_FERTILIZER</x:f>
        <x:v>13200</x:v>
      </x:c>
      <x:c r="Q305" s="268" t="n">
        <x:f>MIN(M305,FARMER_HOURS)*FARMER_RATE+MAX(M305-FARMER_HOURS,0)*TEMP_RATE</x:f>
        <x:v>27428.761837582202</x:v>
      </x:c>
      <x:c r="R305" s="268" t="n">
        <x:f>O305-P305-Q305-FIXED_COST</x:f>
        <x:v>-14176.761837582202</x:v>
      </x:c>
      <x:c r="S305" s="139" t="str">
        <x:f>IF(AND(L305&lt;=TOTAL_BED_CAP,N305&lt;=TEMP_WORKER_CAP),"YES","NO")</x:f>
        <x:v>YES</x:v>
      </x:c>
      <x:c r="T305" s="139" t="n">
        <x:f>IF(S305="YES",R305,-1E+99)</x:f>
        <x:v>-14176.761837582202</x:v>
      </x:c>
    </x:row>
    <x:row r="306">
      <x:c r="A306" s="139"/>
      <x:c r="B306" s="139"/>
      <x:c r="C306" s="139"/>
      <x:c r="D306" s="139"/>
      <x:c r="E306" s="139"/>
      <x:c r="F306" s="139"/>
      <x:c r="G306" s="139"/>
      <x:c r="H306" s="139"/>
      <x:c r="I306" s="266" t="n">
        <x:f>INT((ROW()-ROW($I$46))/((CARROT_CAP+1)*(MESCLUN_CAP+1)))</x:f>
        <x:v>0</x:v>
      </x:c>
      <x:c r="J306" s="266" t="n">
        <x:f>MOD(INT((ROW()-ROW($I$46))/(MESCLUN_CAP+1)),CARROT_CAP+1)</x:f>
        <x:v>8</x:v>
      </x:c>
      <x:c r="K306" s="266" t="n">
        <x:f>MOD(ROW()-ROW($I$46),MESCLUN_CAP+1)</x:f>
        <x:v>12</x:v>
      </x:c>
      <x:c r="L306" s="266" t="n">
        <x:f>SUM(I306:K306)</x:f>
        <x:v>20</x:v>
      </x:c>
      <x:c r="M306" s="267" t="n">
        <x:f>I306*TOMATO_HOURS*WEEKS*(1+TOMATO_DIM)^I306+J306*CARROT_HOURS*WEEKS*(1+CARROT_DIM)^J306+K306*MESCLUN_HOURS*WEEKS*(1+MESCLUN_DIM)^K306</x:f>
        <x:v>919.2241349727991</x:v>
      </x:c>
      <x:c r="N306" s="267" t="n">
        <x:f>MAX(M306-FARMER_HOURS,0)/TEMP_HOURS_PER_WORKER</x:f>
        <x:v>0.13835009373111049</x:v>
      </x:c>
      <x:c r="O306" s="268" t="n">
        <x:f>I306*TOMATO_PRICE+J306*CARROT_PRICE+K306*MESCLUN_PRICE</x:f>
        <x:v>49152</x:v>
      </x:c>
      <x:c r="P306" s="268" t="n">
        <x:f>I306*TOMATO_FERTILIZER+J306*CARROT_FERTILIZER+K306*MESCLUN_FERTILIZER</x:f>
        <x:v>14080</x:v>
      </x:c>
      <x:c r="Q306" s="268" t="n">
        <x:f>MIN(M306,FARMER_HOURS)*FARMER_RATE+MAX(M306-FARMER_HOURS,0)*TEMP_RATE</x:f>
        <x:v>28458.752343277763</x:v>
      </x:c>
      <x:c r="R306" s="268" t="n">
        <x:f>O306-P306-Q306-FIXED_COST</x:f>
        <x:v>-13386.752343277763</x:v>
      </x:c>
      <x:c r="S306" s="139" t="str">
        <x:f>IF(AND(L306&lt;=TOTAL_BED_CAP,N306&lt;=TEMP_WORKER_CAP),"YES","NO")</x:f>
        <x:v>YES</x:v>
      </x:c>
      <x:c r="T306" s="139" t="n">
        <x:f>IF(S306="YES",R306,-1E+99)</x:f>
        <x:v>-13386.752343277763</x:v>
      </x:c>
    </x:row>
    <x:row r="307">
      <x:c r="A307" s="139"/>
      <x:c r="B307" s="139"/>
      <x:c r="C307" s="139"/>
      <x:c r="D307" s="139"/>
      <x:c r="E307" s="139"/>
      <x:c r="F307" s="139"/>
      <x:c r="G307" s="139"/>
      <x:c r="H307" s="139"/>
      <x:c r="I307" s="266" t="n">
        <x:f>INT((ROW()-ROW($I$46))/((CARROT_CAP+1)*(MESCLUN_CAP+1)))</x:f>
        <x:v>0</x:v>
      </x:c>
      <x:c r="J307" s="266" t="n">
        <x:f>MOD(INT((ROW()-ROW($I$46))/(MESCLUN_CAP+1)),CARROT_CAP+1)</x:f>
        <x:v>8</x:v>
      </x:c>
      <x:c r="K307" s="266" t="n">
        <x:f>MOD(ROW()-ROW($I$46),MESCLUN_CAP+1)</x:f>
        <x:v>13</x:v>
      </x:c>
      <x:c r="L307" s="266" t="n">
        <x:f>SUM(I307:K307)</x:f>
        <x:v>21</x:v>
      </x:c>
      <x:c r="M307" s="267" t="n">
        <x:f>I307*TOMATO_HOURS*WEEKS*(1+TOMATO_DIM)^I307+J307*CARROT_HOURS*WEEKS*(1+CARROT_DIM)^J307+K307*MESCLUN_HOURS*WEEKS*(1+MESCLUN_DIM)^K307</x:f>
        <x:v>979.9461056811834</x:v>
      </x:c>
      <x:c r="N307" s="267" t="n">
        <x:f>MAX(M307-FARMER_HOURS,0)/TEMP_HOURS_PER_WORKER</x:f>
        <x:v>0.18051812894526628</x:v>
      </x:c>
      <x:c r="O307" s="268" t="n">
        <x:f>I307*TOMATO_PRICE+J307*CARROT_PRICE+K307*MESCLUN_PRICE</x:f>
        <x:v>51852</x:v>
      </x:c>
      <x:c r="P307" s="268" t="n">
        <x:f>I307*TOMATO_FERTILIZER+J307*CARROT_FERTILIZER+K307*MESCLUN_FERTILIZER</x:f>
        <x:v>14960</x:v>
      </x:c>
      <x:c r="Q307" s="268" t="n">
        <x:f>MIN(M307,FARMER_HOURS)*FARMER_RATE+MAX(M307-FARMER_HOURS,0)*TEMP_RATE</x:f>
        <x:v>29512.95322363166</x:v>
      </x:c>
      <x:c r="R307" s="268" t="n">
        <x:f>O307-P307-Q307-FIXED_COST</x:f>
        <x:v>-12620.953223631659</x:v>
      </x:c>
      <x:c r="S307" s="139" t="str">
        <x:f>IF(AND(L307&lt;=TOTAL_BED_CAP,N307&lt;=TEMP_WORKER_CAP),"YES","NO")</x:f>
        <x:v>YES</x:v>
      </x:c>
      <x:c r="T307" s="139" t="n">
        <x:f>IF(S307="YES",R307,-1E+99)</x:f>
        <x:v>-12620.953223631659</x:v>
      </x:c>
    </x:row>
    <x:row r="308">
      <x:c r="A308" s="139"/>
      <x:c r="B308" s="139"/>
      <x:c r="C308" s="139"/>
      <x:c r="D308" s="139"/>
      <x:c r="E308" s="139"/>
      <x:c r="F308" s="139"/>
      <x:c r="G308" s="139"/>
      <x:c r="H308" s="139"/>
      <x:c r="I308" s="266" t="n">
        <x:f>INT((ROW()-ROW($I$46))/((CARROT_CAP+1)*(MESCLUN_CAP+1)))</x:f>
        <x:v>0</x:v>
      </x:c>
      <x:c r="J308" s="266" t="n">
        <x:f>MOD(INT((ROW()-ROW($I$46))/(MESCLUN_CAP+1)),CARROT_CAP+1)</x:f>
        <x:v>8</x:v>
      </x:c>
      <x:c r="K308" s="266" t="n">
        <x:f>MOD(ROW()-ROW($I$46),MESCLUN_CAP+1)</x:f>
        <x:v>14</x:v>
      </x:c>
      <x:c r="L308" s="266" t="n">
        <x:f>SUM(I308:K308)</x:f>
        <x:v>22</x:v>
      </x:c>
      <x:c r="M308" s="267" t="n">
        <x:f>I308*TOMATO_HOURS*WEEKS*(1+TOMATO_DIM)^I308+J308*CARROT_HOURS*WEEKS*(1+CARROT_DIM)^J308+K308*MESCLUN_HOURS*WEEKS*(1+MESCLUN_DIM)^K308</x:f>
        <x:v>1042.0881869948444</x:v>
      </x:c>
      <x:c r="N308" s="267" t="n">
        <x:f>MAX(M308-FARMER_HOURS,0)/TEMP_HOURS_PER_WORKER</x:f>
        <x:v>0.22367235207975303</x:v>
      </x:c>
      <x:c r="O308" s="268" t="n">
        <x:f>I308*TOMATO_PRICE+J308*CARROT_PRICE+K308*MESCLUN_PRICE</x:f>
        <x:v>54552</x:v>
      </x:c>
      <x:c r="P308" s="268" t="n">
        <x:f>I308*TOMATO_FERTILIZER+J308*CARROT_FERTILIZER+K308*MESCLUN_FERTILIZER</x:f>
        <x:v>15840</x:v>
      </x:c>
      <x:c r="Q308" s="268" t="n">
        <x:f>MIN(M308,FARMER_HOURS)*FARMER_RATE+MAX(M308-FARMER_HOURS,0)*TEMP_RATE</x:f>
        <x:v>30591.808801993826</x:v>
      </x:c>
      <x:c r="R308" s="268" t="n">
        <x:f>O308-P308-Q308-FIXED_COST</x:f>
        <x:v>-11879.808801993826</x:v>
      </x:c>
      <x:c r="S308" s="139" t="str">
        <x:f>IF(AND(L308&lt;=TOTAL_BED_CAP,N308&lt;=TEMP_WORKER_CAP),"YES","NO")</x:f>
        <x:v>YES</x:v>
      </x:c>
      <x:c r="T308" s="139" t="n">
        <x:f>IF(S308="YES",R308,-1E+99)</x:f>
        <x:v>-11879.808801993826</x:v>
      </x:c>
    </x:row>
    <x:row r="309">
      <x:c r="A309" s="139"/>
      <x:c r="B309" s="139"/>
      <x:c r="C309" s="139"/>
      <x:c r="D309" s="139"/>
      <x:c r="E309" s="139"/>
      <x:c r="F309" s="139"/>
      <x:c r="G309" s="139"/>
      <x:c r="H309" s="139"/>
      <x:c r="I309" s="266" t="n">
        <x:f>INT((ROW()-ROW($I$46))/((CARROT_CAP+1)*(MESCLUN_CAP+1)))</x:f>
        <x:v>0</x:v>
      </x:c>
      <x:c r="J309" s="266" t="n">
        <x:f>MOD(INT((ROW()-ROW($I$46))/(MESCLUN_CAP+1)),CARROT_CAP+1)</x:f>
        <x:v>8</x:v>
      </x:c>
      <x:c r="K309" s="266" t="n">
        <x:f>MOD(ROW()-ROW($I$46),MESCLUN_CAP+1)</x:f>
        <x:v>15</x:v>
      </x:c>
      <x:c r="L309" s="266" t="n">
        <x:f>SUM(I309:K309)</x:f>
        <x:v>23</x:v>
      </x:c>
      <x:c r="M309" s="267" t="n">
        <x:f>I309*TOMATO_HOURS*WEEKS*(1+TOMATO_DIM)^I309+J309*CARROT_HOURS*WEEKS*(1+CARROT_DIM)^J309+K309*MESCLUN_HOURS*WEEKS*(1+MESCLUN_DIM)^K309</x:f>
        <x:v>1105.676393870991</x:v>
      </x:c>
      <x:c r="N309" s="267" t="n">
        <x:f>MAX(M309-FARMER_HOURS,0)/TEMP_HOURS_PER_WORKER</x:f>
        <x:v>0.26783082907707706</x:v>
      </x:c>
      <x:c r="O309" s="268" t="n">
        <x:f>I309*TOMATO_PRICE+J309*CARROT_PRICE+K309*MESCLUN_PRICE</x:f>
        <x:v>57252</x:v>
      </x:c>
      <x:c r="P309" s="268" t="n">
        <x:f>I309*TOMATO_FERTILIZER+J309*CARROT_FERTILIZER+K309*MESCLUN_FERTILIZER</x:f>
        <x:v>16720</x:v>
      </x:c>
      <x:c r="Q309" s="268" t="n">
        <x:f>MIN(M309,FARMER_HOURS)*FARMER_RATE+MAX(M309-FARMER_HOURS,0)*TEMP_RATE</x:f>
        <x:v>31695.770726926927</x:v>
      </x:c>
      <x:c r="R309" s="268" t="n">
        <x:f>O309-P309-Q309-FIXED_COST</x:f>
        <x:v>-11163.770726926927</x:v>
      </x:c>
      <x:c r="S309" s="139" t="str">
        <x:f>IF(AND(L309&lt;=TOTAL_BED_CAP,N309&lt;=TEMP_WORKER_CAP),"YES","NO")</x:f>
        <x:v>YES</x:v>
      </x:c>
      <x:c r="T309" s="139" t="n">
        <x:f>IF(S309="YES",R309,-1E+99)</x:f>
        <x:v>-11163.770726926927</x:v>
      </x:c>
    </x:row>
    <x:row r="310">
      <x:c r="A310" s="139"/>
      <x:c r="B310" s="139"/>
      <x:c r="C310" s="139"/>
      <x:c r="D310" s="139"/>
      <x:c r="E310" s="139"/>
      <x:c r="F310" s="139"/>
      <x:c r="G310" s="139"/>
      <x:c r="H310" s="139"/>
      <x:c r="I310" s="266" t="n">
        <x:f>INT((ROW()-ROW($I$46))/((CARROT_CAP+1)*(MESCLUN_CAP+1)))</x:f>
        <x:v>0</x:v>
      </x:c>
      <x:c r="J310" s="266" t="n">
        <x:f>MOD(INT((ROW()-ROW($I$46))/(MESCLUN_CAP+1)),CARROT_CAP+1)</x:f>
        <x:v>8</x:v>
      </x:c>
      <x:c r="K310" s="266" t="n">
        <x:f>MOD(ROW()-ROW($I$46),MESCLUN_CAP+1)</x:f>
        <x:v>16</x:v>
      </x:c>
      <x:c r="L310" s="266" t="n">
        <x:f>SUM(I310:K310)</x:f>
        <x:v>24</x:v>
      </x:c>
      <x:c r="M310" s="267" t="n">
        <x:f>I310*TOMATO_HOURS*WEEKS*(1+TOMATO_DIM)^I310+J310*CARROT_HOURS*WEEKS*(1+CARROT_DIM)^J310+K310*MESCLUN_HOURS*WEEKS*(1+MESCLUN_DIM)^K310</x:f>
        <x:v>1170.7371697484798</x:v>
      </x:c>
      <x:c r="N310" s="267" t="n">
        <x:f>MAX(M310-FARMER_HOURS,0)/TEMP_HOURS_PER_WORKER</x:f>
        <x:v>0.3130119234364443</x:v>
      </x:c>
      <x:c r="O310" s="268" t="n">
        <x:f>I310*TOMATO_PRICE+J310*CARROT_PRICE+K310*MESCLUN_PRICE</x:f>
        <x:v>59952</x:v>
      </x:c>
      <x:c r="P310" s="268" t="n">
        <x:f>I310*TOMATO_FERTILIZER+J310*CARROT_FERTILIZER+K310*MESCLUN_FERTILIZER</x:f>
        <x:v>17600</x:v>
      </x:c>
      <x:c r="Q310" s="268" t="n">
        <x:f>MIN(M310,FARMER_HOURS)*FARMER_RATE+MAX(M310-FARMER_HOURS,0)*TEMP_RATE</x:f>
        <x:v>32825.298085911105</x:v>
      </x:c>
      <x:c r="R310" s="268" t="n">
        <x:f>O310-P310-Q310-FIXED_COST</x:f>
        <x:v>-10473.298085911105</x:v>
      </x:c>
      <x:c r="S310" s="139" t="str">
        <x:f>IF(AND(L310&lt;=TOTAL_BED_CAP,N310&lt;=TEMP_WORKER_CAP),"YES","NO")</x:f>
        <x:v>YES</x:v>
      </x:c>
      <x:c r="T310" s="139" t="n">
        <x:f>IF(S310="YES",R310,-1E+99)</x:f>
        <x:v>-10473.298085911105</x:v>
      </x:c>
    </x:row>
    <x:row r="311">
      <x:c r="A311" s="139"/>
      <x:c r="B311" s="139"/>
      <x:c r="C311" s="139"/>
      <x:c r="D311" s="139"/>
      <x:c r="E311" s="139"/>
      <x:c r="F311" s="139"/>
      <x:c r="G311" s="139"/>
      <x:c r="H311" s="139"/>
      <x:c r="I311" s="266" t="n">
        <x:f>INT((ROW()-ROW($I$46))/((CARROT_CAP+1)*(MESCLUN_CAP+1)))</x:f>
        <x:v>0</x:v>
      </x:c>
      <x:c r="J311" s="266" t="n">
        <x:f>MOD(INT((ROW()-ROW($I$46))/(MESCLUN_CAP+1)),CARROT_CAP+1)</x:f>
        <x:v>8</x:v>
      </x:c>
      <x:c r="K311" s="266" t="n">
        <x:f>MOD(ROW()-ROW($I$46),MESCLUN_CAP+1)</x:f>
        <x:v>17</x:v>
      </x:c>
      <x:c r="L311" s="266" t="n">
        <x:f>SUM(I311:K311)</x:f>
        <x:v>25</x:v>
      </x:c>
      <x:c r="M311" s="267" t="n">
        <x:f>I311*TOMATO_HOURS*WEEKS*(1+TOMATO_DIM)^I311+J311*CARROT_HOURS*WEEKS*(1+CARROT_DIM)^J311+K311*MESCLUN_HOURS*WEEKS*(1+MESCLUN_DIM)^K311</x:f>
        <x:v>1237.29739319502</x:v>
      </x:c>
      <x:c r="N311" s="267" t="n">
        <x:f>MAX(M311-FARMER_HOURS,0)/TEMP_HOURS_PER_WORKER</x:f>
        <x:v>0.359234300829875</x:v>
      </x:c>
      <x:c r="O311" s="268" t="n">
        <x:f>I311*TOMATO_PRICE+J311*CARROT_PRICE+K311*MESCLUN_PRICE</x:f>
        <x:v>62652</x:v>
      </x:c>
      <x:c r="P311" s="268" t="n">
        <x:f>I311*TOMATO_FERTILIZER+J311*CARROT_FERTILIZER+K311*MESCLUN_FERTILIZER</x:f>
        <x:v>18480</x:v>
      </x:c>
      <x:c r="Q311" s="268" t="n">
        <x:f>MIN(M311,FARMER_HOURS)*FARMER_RATE+MAX(M311-FARMER_HOURS,0)*TEMP_RATE</x:f>
        <x:v>33980.857520746875</x:v>
      </x:c>
      <x:c r="R311" s="268" t="n">
        <x:f>O311-P311-Q311-FIXED_COST</x:f>
        <x:v>-9808.857520746875</x:v>
      </x:c>
      <x:c r="S311" s="139" t="str">
        <x:f>IF(AND(L311&lt;=TOTAL_BED_CAP,N311&lt;=TEMP_WORKER_CAP),"YES","NO")</x:f>
        <x:v>YES</x:v>
      </x:c>
      <x:c r="T311" s="139" t="n">
        <x:f>IF(S311="YES",R311,-1E+99)</x:f>
        <x:v>-9808.857520746875</x:v>
      </x:c>
    </x:row>
    <x:row r="312">
      <x:c r="A312" s="139"/>
      <x:c r="B312" s="139"/>
      <x:c r="C312" s="139"/>
      <x:c r="D312" s="139"/>
      <x:c r="E312" s="139"/>
      <x:c r="F312" s="139"/>
      <x:c r="G312" s="139"/>
      <x:c r="H312" s="139"/>
      <x:c r="I312" s="266" t="n">
        <x:f>INT((ROW()-ROW($I$46))/((CARROT_CAP+1)*(MESCLUN_CAP+1)))</x:f>
        <x:v>0</x:v>
      </x:c>
      <x:c r="J312" s="266" t="n">
        <x:f>MOD(INT((ROW()-ROW($I$46))/(MESCLUN_CAP+1)),CARROT_CAP+1)</x:f>
        <x:v>8</x:v>
      </x:c>
      <x:c r="K312" s="266" t="n">
        <x:f>MOD(ROW()-ROW($I$46),MESCLUN_CAP+1)</x:f>
        <x:v>18</x:v>
      </x:c>
      <x:c r="L312" s="266" t="n">
        <x:f>SUM(I312:K312)</x:f>
        <x:v>26</x:v>
      </x:c>
      <x:c r="M312" s="267" t="n">
        <x:f>I312*TOMATO_HOURS*WEEKS*(1+TOMATO_DIM)^I312+J312*CARROT_HOURS*WEEKS*(1+CARROT_DIM)^J312+K312*MESCLUN_HOURS*WEEKS*(1+MESCLUN_DIM)^K312</x:f>
        <x:v>1305.3843846536074</x:v>
      </x:c>
      <x:c r="N312" s="267" t="n">
        <x:f>MAX(M312-FARMER_HOURS,0)/TEMP_HOURS_PER_WORKER</x:f>
        <x:v>0.40651693378722736</x:v>
      </x:c>
      <x:c r="O312" s="268" t="n">
        <x:f>I312*TOMATO_PRICE+J312*CARROT_PRICE+K312*MESCLUN_PRICE</x:f>
        <x:v>65352</x:v>
      </x:c>
      <x:c r="P312" s="268" t="n">
        <x:f>I312*TOMATO_FERTILIZER+J312*CARROT_FERTILIZER+K312*MESCLUN_FERTILIZER</x:f>
        <x:v>19360</x:v>
      </x:c>
      <x:c r="Q312" s="268" t="n">
        <x:f>MIN(M312,FARMER_HOURS)*FARMER_RATE+MAX(M312-FARMER_HOURS,0)*TEMP_RATE</x:f>
        <x:v>35162.92334468068</x:v>
      </x:c>
      <x:c r="R312" s="268" t="n">
        <x:f>O312-P312-Q312-FIXED_COST</x:f>
        <x:v>-9170.923344680683</x:v>
      </x:c>
      <x:c r="S312" s="139" t="str">
        <x:f>IF(AND(L312&lt;=TOTAL_BED_CAP,N312&lt;=TEMP_WORKER_CAP),"YES","NO")</x:f>
        <x:v>YES</x:v>
      </x:c>
      <x:c r="T312" s="139" t="n">
        <x:f>IF(S312="YES",R312,-1E+99)</x:f>
        <x:v>-9170.923344680683</x:v>
      </x:c>
    </x:row>
    <x:row r="313">
      <x:c r="A313" s="139"/>
      <x:c r="B313" s="139"/>
      <x:c r="C313" s="139"/>
      <x:c r="D313" s="139"/>
      <x:c r="E313" s="139"/>
      <x:c r="F313" s="139"/>
      <x:c r="G313" s="139"/>
      <x:c r="H313" s="139"/>
      <x:c r="I313" s="266" t="n">
        <x:f>INT((ROW()-ROW($I$46))/((CARROT_CAP+1)*(MESCLUN_CAP+1)))</x:f>
        <x:v>0</x:v>
      </x:c>
      <x:c r="J313" s="266" t="n">
        <x:f>MOD(INT((ROW()-ROW($I$46))/(MESCLUN_CAP+1)),CARROT_CAP+1)</x:f>
        <x:v>8</x:v>
      </x:c>
      <x:c r="K313" s="266" t="n">
        <x:f>MOD(ROW()-ROW($I$46),MESCLUN_CAP+1)</x:f>
        <x:v>19</x:v>
      </x:c>
      <x:c r="L313" s="266" t="n">
        <x:f>SUM(I313:K313)</x:f>
        <x:v>27</x:v>
      </x:c>
      <x:c r="M313" s="267" t="n">
        <x:f>I313*TOMATO_HOURS*WEEKS*(1+TOMATO_DIM)^I313+J313*CARROT_HOURS*WEEKS*(1+CARROT_DIM)^J313+K313*MESCLUN_HOURS*WEEKS*(1+MESCLUN_DIM)^K313</x:f>
        <x:v>1375.0259132896292</x:v>
      </x:c>
      <x:c r="N313" s="267" t="n">
        <x:f>MAX(M313-FARMER_HOURS,0)/TEMP_HOURS_PER_WORKER</x:f>
        <x:v>0.4548791064511314</x:v>
      </x:c>
      <x:c r="O313" s="268" t="n">
        <x:f>I313*TOMATO_PRICE+J313*CARROT_PRICE+K313*MESCLUN_PRICE</x:f>
        <x:v>68052</x:v>
      </x:c>
      <x:c r="P313" s="268" t="n">
        <x:f>I313*TOMATO_FERTILIZER+J313*CARROT_FERTILIZER+K313*MESCLUN_FERTILIZER</x:f>
        <x:v>20240</x:v>
      </x:c>
      <x:c r="Q313" s="268" t="n">
        <x:f>MIN(M313,FARMER_HOURS)*FARMER_RATE+MAX(M313-FARMER_HOURS,0)*TEMP_RATE</x:f>
        <x:v>36371.97766127829</x:v>
      </x:c>
      <x:c r="R313" s="268" t="n">
        <x:f>O313-P313-Q313-FIXED_COST</x:f>
        <x:v>-8559.977661278288</x:v>
      </x:c>
      <x:c r="S313" s="139" t="str">
        <x:f>IF(AND(L313&lt;=TOTAL_BED_CAP,N313&lt;=TEMP_WORKER_CAP),"YES","NO")</x:f>
        <x:v>YES</x:v>
      </x:c>
      <x:c r="T313" s="139" t="n">
        <x:f>IF(S313="YES",R313,-1E+99)</x:f>
        <x:v>-8559.977661278288</x:v>
      </x:c>
    </x:row>
    <x:row r="314">
      <x:c r="A314" s="139"/>
      <x:c r="B314" s="139"/>
      <x:c r="C314" s="139"/>
      <x:c r="D314" s="139"/>
      <x:c r="E314" s="139"/>
      <x:c r="F314" s="139"/>
      <x:c r="G314" s="139"/>
      <x:c r="H314" s="139"/>
      <x:c r="I314" s="266" t="n">
        <x:f>INT((ROW()-ROW($I$46))/((CARROT_CAP+1)*(MESCLUN_CAP+1)))</x:f>
        <x:v>0</x:v>
      </x:c>
      <x:c r="J314" s="266" t="n">
        <x:f>MOD(INT((ROW()-ROW($I$46))/(MESCLUN_CAP+1)),CARROT_CAP+1)</x:f>
        <x:v>8</x:v>
      </x:c>
      <x:c r="K314" s="266" t="n">
        <x:f>MOD(ROW()-ROW($I$46),MESCLUN_CAP+1)</x:f>
        <x:v>20</x:v>
      </x:c>
      <x:c r="L314" s="266" t="n">
        <x:f>SUM(I314:K314)</x:f>
        <x:v>28</x:v>
      </x:c>
      <x:c r="M314" s="267" t="n">
        <x:f>I314*TOMATO_HOURS*WEEKS*(1+TOMATO_DIM)^I314+J314*CARROT_HOURS*WEEKS*(1+CARROT_DIM)^J314+K314*MESCLUN_HOURS*WEEKS*(1+MESCLUN_DIM)^K314</x:f>
        <x:v>1446.250203940106</x:v>
      </x:c>
      <x:c r="N314" s="267" t="n">
        <x:f>MAX(M314-FARMER_HOURS,0)/TEMP_HOURS_PER_WORKER</x:f>
        <x:v>0.5043404194028515</x:v>
      </x:c>
      <x:c r="O314" s="268" t="n">
        <x:f>I314*TOMATO_PRICE+J314*CARROT_PRICE+K314*MESCLUN_PRICE</x:f>
        <x:v>70752</x:v>
      </x:c>
      <x:c r="P314" s="268" t="n">
        <x:f>I314*TOMATO_FERTILIZER+J314*CARROT_FERTILIZER+K314*MESCLUN_FERTILIZER</x:f>
        <x:v>21120</x:v>
      </x:c>
      <x:c r="Q314" s="268" t="n">
        <x:f>MIN(M314,FARMER_HOURS)*FARMER_RATE+MAX(M314-FARMER_HOURS,0)*TEMP_RATE</x:f>
        <x:v>37608.51048507128</x:v>
      </x:c>
      <x:c r="R314" s="268" t="n">
        <x:f>O314-P314-Q314-FIXED_COST</x:f>
        <x:v>-7976.510485071281</x:v>
      </x:c>
      <x:c r="S314" s="139" t="str">
        <x:f>IF(AND(L314&lt;=TOTAL_BED_CAP,N314&lt;=TEMP_WORKER_CAP),"YES","NO")</x:f>
        <x:v>YES</x:v>
      </x:c>
      <x:c r="T314" s="139" t="n">
        <x:f>IF(S314="YES",R314,-1E+99)</x:f>
        <x:v>-7976.510485071281</x:v>
      </x:c>
    </x:row>
    <x:row r="315">
      <x:c r="A315" s="139"/>
      <x:c r="B315" s="139"/>
      <x:c r="C315" s="139"/>
      <x:c r="D315" s="139"/>
      <x:c r="E315" s="139"/>
      <x:c r="F315" s="139"/>
      <x:c r="G315" s="139"/>
      <x:c r="H315" s="139"/>
      <x:c r="I315" s="266" t="n">
        <x:f>INT((ROW()-ROW($I$46))/((CARROT_CAP+1)*(MESCLUN_CAP+1)))</x:f>
        <x:v>0</x:v>
      </x:c>
      <x:c r="J315" s="266" t="n">
        <x:f>MOD(INT((ROW()-ROW($I$46))/(MESCLUN_CAP+1)),CARROT_CAP+1)</x:f>
        <x:v>8</x:v>
      </x:c>
      <x:c r="K315" s="266" t="n">
        <x:f>MOD(ROW()-ROW($I$46),MESCLUN_CAP+1)</x:f>
        <x:v>21</x:v>
      </x:c>
      <x:c r="L315" s="266" t="n">
        <x:f>SUM(I315:K315)</x:f>
        <x:v>29</x:v>
      </x:c>
      <x:c r="M315" s="267" t="n">
        <x:f>I315*TOMATO_HOURS*WEEKS*(1+TOMATO_DIM)^I315+J315*CARROT_HOURS*WEEKS*(1+CARROT_DIM)^J315+K315*MESCLUN_HOURS*WEEKS*(1+MESCLUN_DIM)^K315</x:f>
        <x:v>1519.08594416655</x:v>
      </x:c>
      <x:c r="N315" s="267" t="n">
        <x:f>MAX(M315-FARMER_HOURS,0)/TEMP_HOURS_PER_WORKER</x:f>
        <x:v>0.5549207945601041</x:v>
      </x:c>
      <x:c r="O315" s="268" t="n">
        <x:f>I315*TOMATO_PRICE+J315*CARROT_PRICE+K315*MESCLUN_PRICE</x:f>
        <x:v>73452</x:v>
      </x:c>
      <x:c r="P315" s="268" t="n">
        <x:f>I315*TOMATO_FERTILIZER+J315*CARROT_FERTILIZER+K315*MESCLUN_FERTILIZER</x:f>
        <x:v>22000</x:v>
      </x:c>
      <x:c r="Q315" s="268" t="n">
        <x:f>MIN(M315,FARMER_HOURS)*FARMER_RATE+MAX(M315-FARMER_HOURS,0)*TEMP_RATE</x:f>
        <x:v>38873.01986400261</x:v>
      </x:c>
      <x:c r="R315" s="268" t="n">
        <x:f>O315-P315-Q315-FIXED_COST</x:f>
        <x:v>-7421.0198640026065</x:v>
      </x:c>
      <x:c r="S315" s="139" t="str">
        <x:f>IF(AND(L315&lt;=TOTAL_BED_CAP,N315&lt;=TEMP_WORKER_CAP),"YES","NO")</x:f>
        <x:v>YES</x:v>
      </x:c>
      <x:c r="T315" s="139" t="n">
        <x:f>IF(S315="YES",R315,-1E+99)</x:f>
        <x:v>-7421.0198640026065</x:v>
      </x:c>
    </x:row>
    <x:row r="316">
      <x:c r="A316" s="139"/>
      <x:c r="B316" s="139"/>
      <x:c r="C316" s="139"/>
      <x:c r="D316" s="139"/>
      <x:c r="E316" s="139"/>
      <x:c r="F316" s="139"/>
      <x:c r="G316" s="139"/>
      <x:c r="H316" s="139"/>
      <x:c r="I316" s="266" t="n">
        <x:f>INT((ROW()-ROW($I$46))/((CARROT_CAP+1)*(MESCLUN_CAP+1)))</x:f>
        <x:v>0</x:v>
      </x:c>
      <x:c r="J316" s="266" t="n">
        <x:f>MOD(INT((ROW()-ROW($I$46))/(MESCLUN_CAP+1)),CARROT_CAP+1)</x:f>
        <x:v>8</x:v>
      </x:c>
      <x:c r="K316" s="266" t="n">
        <x:f>MOD(ROW()-ROW($I$46),MESCLUN_CAP+1)</x:f>
        <x:v>22</x:v>
      </x:c>
      <x:c r="L316" s="266" t="n">
        <x:f>SUM(I316:K316)</x:f>
        <x:v>30</x:v>
      </x:c>
      <x:c r="M316" s="267" t="n">
        <x:f>I316*TOMATO_HOURS*WEEKS*(1+TOMATO_DIM)^I316+J316*CARROT_HOURS*WEEKS*(1+CARROT_DIM)^J316+K316*MESCLUN_HOURS*WEEKS*(1+MESCLUN_DIM)^K316</x:f>
        <x:v>1593.562291412946</x:v>
      </x:c>
      <x:c r="N316" s="267" t="n">
        <x:f>MAX(M316-FARMER_HOURS,0)/TEMP_HOURS_PER_WORKER</x:f>
        <x:v>0.6066404801478792</x:v>
      </x:c>
      <x:c r="O316" s="268" t="n">
        <x:f>I316*TOMATO_PRICE+J316*CARROT_PRICE+K316*MESCLUN_PRICE</x:f>
        <x:v>76152</x:v>
      </x:c>
      <x:c r="P316" s="268" t="n">
        <x:f>I316*TOMATO_FERTILIZER+J316*CARROT_FERTILIZER+K316*MESCLUN_FERTILIZER</x:f>
        <x:v>22880</x:v>
      </x:c>
      <x:c r="Q316" s="268" t="n">
        <x:f>MIN(M316,FARMER_HOURS)*FARMER_RATE+MAX(M316-FARMER_HOURS,0)*TEMP_RATE</x:f>
        <x:v>40166.012003696975</x:v>
      </x:c>
      <x:c r="R316" s="268" t="n">
        <x:f>O316-P316-Q316-FIXED_COST</x:f>
        <x:v>-6894.012003696975</x:v>
      </x:c>
      <x:c r="S316" s="139" t="str">
        <x:f>IF(AND(L316&lt;=TOTAL_BED_CAP,N316&lt;=TEMP_WORKER_CAP),"YES","NO")</x:f>
        <x:v>YES</x:v>
      </x:c>
      <x:c r="T316" s="139" t="n">
        <x:f>IF(S316="YES",R316,-1E+99)</x:f>
        <x:v>-6894.012003696975</x:v>
      </x:c>
    </x:row>
    <x:row r="317">
      <x:c r="A317" s="139"/>
      <x:c r="B317" s="139"/>
      <x:c r="C317" s="139"/>
      <x:c r="D317" s="139"/>
      <x:c r="E317" s="139"/>
      <x:c r="F317" s="139"/>
      <x:c r="G317" s="139"/>
      <x:c r="H317" s="139"/>
      <x:c r="I317" s="266" t="n">
        <x:f>INT((ROW()-ROW($I$46))/((CARROT_CAP+1)*(MESCLUN_CAP+1)))</x:f>
        <x:v>0</x:v>
      </x:c>
      <x:c r="J317" s="266" t="n">
        <x:f>MOD(INT((ROW()-ROW($I$46))/(MESCLUN_CAP+1)),CARROT_CAP+1)</x:f>
        <x:v>8</x:v>
      </x:c>
      <x:c r="K317" s="266" t="n">
        <x:f>MOD(ROW()-ROW($I$46),MESCLUN_CAP+1)</x:f>
        <x:v>23</x:v>
      </x:c>
      <x:c r="L317" s="266" t="n">
        <x:f>SUM(I317:K317)</x:f>
        <x:v>31</x:v>
      </x:c>
      <x:c r="M317" s="267" t="n">
        <x:f>I317*TOMATO_HOURS*WEEKS*(1+TOMATO_DIM)^I317+J317*CARROT_HOURS*WEEKS*(1+CARROT_DIM)^J317+K317*MESCLUN_HOURS*WEEKS*(1+MESCLUN_DIM)^K317</x:f>
        <x:v>1669.7088802703825</x:v>
      </x:c>
      <x:c r="N317" s="267" t="n">
        <x:f>MAX(M317-FARMER_HOURS,0)/TEMP_HOURS_PER_WORKER</x:f>
        <x:v>0.6595200557433212</x:v>
      </x:c>
      <x:c r="O317" s="268" t="n">
        <x:f>I317*TOMATO_PRICE+J317*CARROT_PRICE+K317*MESCLUN_PRICE</x:f>
        <x:v>78852</x:v>
      </x:c>
      <x:c r="P317" s="268" t="n">
        <x:f>I317*TOMATO_FERTILIZER+J317*CARROT_FERTILIZER+K317*MESCLUN_FERTILIZER</x:f>
        <x:v>23760</x:v>
      </x:c>
      <x:c r="Q317" s="268" t="n">
        <x:f>MIN(M317,FARMER_HOURS)*FARMER_RATE+MAX(M317-FARMER_HOURS,0)*TEMP_RATE</x:f>
        <x:v>41488.00139358303</x:v>
      </x:c>
      <x:c r="R317" s="268" t="n">
        <x:f>O317-P317-Q317-FIXED_COST</x:f>
        <x:v>-6396.001393583028</x:v>
      </x:c>
      <x:c r="S317" s="139" t="str">
        <x:f>IF(AND(L317&lt;=TOTAL_BED_CAP,N317&lt;=TEMP_WORKER_CAP),"YES","NO")</x:f>
        <x:v>YES</x:v>
      </x:c>
      <x:c r="T317" s="139" t="n">
        <x:f>IF(S317="YES",R317,-1E+99)</x:f>
        <x:v>-6396.001393583028</x:v>
      </x:c>
    </x:row>
    <x:row r="318">
      <x:c r="A318" s="139"/>
      <x:c r="B318" s="139"/>
      <x:c r="C318" s="139"/>
      <x:c r="D318" s="139"/>
      <x:c r="E318" s="139"/>
      <x:c r="F318" s="139"/>
      <x:c r="G318" s="139"/>
      <x:c r="H318" s="139"/>
      <x:c r="I318" s="266" t="n">
        <x:f>INT((ROW()-ROW($I$46))/((CARROT_CAP+1)*(MESCLUN_CAP+1)))</x:f>
        <x:v>0</x:v>
      </x:c>
      <x:c r="J318" s="266" t="n">
        <x:f>MOD(INT((ROW()-ROW($I$46))/(MESCLUN_CAP+1)),CARROT_CAP+1)</x:f>
        <x:v>8</x:v>
      </x:c>
      <x:c r="K318" s="266" t="n">
        <x:f>MOD(ROW()-ROW($I$46),MESCLUN_CAP+1)</x:f>
        <x:v>24</x:v>
      </x:c>
      <x:c r="L318" s="266" t="n">
        <x:f>SUM(I318:K318)</x:f>
        <x:v>32</x:v>
      </x:c>
      <x:c r="M318" s="267" t="n">
        <x:f>I318*TOMATO_HOURS*WEEKS*(1+TOMATO_DIM)^I318+J318*CARROT_HOURS*WEEKS*(1+CARROT_DIM)^J318+K318*MESCLUN_HOURS*WEEKS*(1+MESCLUN_DIM)^K318</x:f>
        <x:v>1747.5558298498781</x:v>
      </x:c>
      <x:c r="N318" s="267" t="n">
        <x:f>MAX(M318-FARMER_HOURS,0)/TEMP_HOURS_PER_WORKER</x:f>
        <x:v>0.7135804373957487</x:v>
      </x:c>
      <x:c r="O318" s="268" t="n">
        <x:f>I318*TOMATO_PRICE+J318*CARROT_PRICE+K318*MESCLUN_PRICE</x:f>
        <x:v>81552</x:v>
      </x:c>
      <x:c r="P318" s="268" t="n">
        <x:f>I318*TOMATO_FERTILIZER+J318*CARROT_FERTILIZER+K318*MESCLUN_FERTILIZER</x:f>
        <x:v>24640</x:v>
      </x:c>
      <x:c r="Q318" s="268" t="n">
        <x:f>MIN(M318,FARMER_HOURS)*FARMER_RATE+MAX(M318-FARMER_HOURS,0)*TEMP_RATE</x:f>
        <x:v>42839.51093489372</x:v>
      </x:c>
      <x:c r="R318" s="268" t="n">
        <x:f>O318-P318-Q318-FIXED_COST</x:f>
        <x:v>-5927.5109348937185</x:v>
      </x:c>
      <x:c r="S318" s="139" t="str">
        <x:f>IF(AND(L318&lt;=TOTAL_BED_CAP,N318&lt;=TEMP_WORKER_CAP),"YES","NO")</x:f>
        <x:v>YES</x:v>
      </x:c>
      <x:c r="T318" s="139" t="n">
        <x:f>IF(S318="YES",R318,-1E+99)</x:f>
        <x:v>-5927.5109348937185</x:v>
      </x:c>
    </x:row>
    <x:row r="319">
      <x:c r="A319" s="139"/>
      <x:c r="B319" s="139"/>
      <x:c r="C319" s="139"/>
      <x:c r="D319" s="139"/>
      <x:c r="E319" s="139"/>
      <x:c r="F319" s="139"/>
      <x:c r="G319" s="139"/>
      <x:c r="H319" s="139"/>
      <x:c r="I319" s="266" t="n">
        <x:f>INT((ROW()-ROW($I$46))/((CARROT_CAP+1)*(MESCLUN_CAP+1)))</x:f>
        <x:v>0</x:v>
      </x:c>
      <x:c r="J319" s="266" t="n">
        <x:f>MOD(INT((ROW()-ROW($I$46))/(MESCLUN_CAP+1)),CARROT_CAP+1)</x:f>
        <x:v>8</x:v>
      </x:c>
      <x:c r="K319" s="266" t="n">
        <x:f>MOD(ROW()-ROW($I$46),MESCLUN_CAP+1)</x:f>
        <x:v>25</x:v>
      </x:c>
      <x:c r="L319" s="266" t="n">
        <x:f>SUM(I319:K319)</x:f>
        <x:v>33</x:v>
      </x:c>
      <x:c r="M319" s="267" t="n">
        <x:f>I319*TOMATO_HOURS*WEEKS*(1+TOMATO_DIM)^I319+J319*CARROT_HOURS*WEEKS*(1+CARROT_DIM)^J319+K319*MESCLUN_HOURS*WEEKS*(1+MESCLUN_DIM)^K319</x:f>
        <x:v>1827.1337512649757</x:v>
      </x:c>
      <x:c r="N319" s="267" t="n">
        <x:f>MAX(M319-FARMER_HOURS,0)/TEMP_HOURS_PER_WORKER</x:f>
        <x:v>0.7688428828228998</x:v>
      </x:c>
      <x:c r="O319" s="268" t="n">
        <x:f>I319*TOMATO_PRICE+J319*CARROT_PRICE+K319*MESCLUN_PRICE</x:f>
        <x:v>84252</x:v>
      </x:c>
      <x:c r="P319" s="268" t="n">
        <x:f>I319*TOMATO_FERTILIZER+J319*CARROT_FERTILIZER+K319*MESCLUN_FERTILIZER</x:f>
        <x:v>25520</x:v>
      </x:c>
      <x:c r="Q319" s="268" t="n">
        <x:f>MIN(M319,FARMER_HOURS)*FARMER_RATE+MAX(M319-FARMER_HOURS,0)*TEMP_RATE</x:f>
        <x:v>44221.072070572496</x:v>
      </x:c>
      <x:c r="R319" s="268" t="n">
        <x:f>O319-P319-Q319-FIXED_COST</x:f>
        <x:v>-5489.072070572496</x:v>
      </x:c>
      <x:c r="S319" s="139" t="str">
        <x:f>IF(AND(L319&lt;=TOTAL_BED_CAP,N319&lt;=TEMP_WORKER_CAP),"YES","NO")</x:f>
        <x:v>YES</x:v>
      </x:c>
      <x:c r="T319" s="139" t="n">
        <x:f>IF(S319="YES",R319,-1E+99)</x:f>
        <x:v>-5489.072070572496</x:v>
      </x:c>
    </x:row>
    <x:row r="320">
      <x:c r="A320" s="139"/>
      <x:c r="B320" s="139"/>
      <x:c r="C320" s="139"/>
      <x:c r="D320" s="139"/>
      <x:c r="E320" s="139"/>
      <x:c r="F320" s="139"/>
      <x:c r="G320" s="139"/>
      <x:c r="H320" s="139"/>
      <x:c r="I320" s="266" t="n">
        <x:f>INT((ROW()-ROW($I$46))/((CARROT_CAP+1)*(MESCLUN_CAP+1)))</x:f>
        <x:v>0</x:v>
      </x:c>
      <x:c r="J320" s="266" t="n">
        <x:f>MOD(INT((ROW()-ROW($I$46))/(MESCLUN_CAP+1)),CARROT_CAP+1)</x:f>
        <x:v>8</x:v>
      </x:c>
      <x:c r="K320" s="266" t="n">
        <x:f>MOD(ROW()-ROW($I$46),MESCLUN_CAP+1)</x:f>
        <x:v>26</x:v>
      </x:c>
      <x:c r="L320" s="266" t="n">
        <x:f>SUM(I320:K320)</x:f>
        <x:v>34</x:v>
      </x:c>
      <x:c r="M320" s="267" t="n">
        <x:f>I320*TOMATO_HOURS*WEEKS*(1+TOMATO_DIM)^I320+J320*CARROT_HOURS*WEEKS*(1+CARROT_DIM)^J320+K320*MESCLUN_HOURS*WEEKS*(1+MESCLUN_DIM)^K320</x:f>
        <x:v>1908.473755225693</x:v>
      </x:c>
      <x:c r="N320" s="267" t="n">
        <x:f>MAX(M320-FARMER_HOURS,0)/TEMP_HOURS_PER_WORKER</x:f>
        <x:v>0.825328996684509</x:v>
      </x:c>
      <x:c r="O320" s="268" t="n">
        <x:f>I320*TOMATO_PRICE+J320*CARROT_PRICE+K320*MESCLUN_PRICE</x:f>
        <x:v>86952</x:v>
      </x:c>
      <x:c r="P320" s="268" t="n">
        <x:f>I320*TOMATO_FERTILIZER+J320*CARROT_FERTILIZER+K320*MESCLUN_FERTILIZER</x:f>
        <x:v>26400</x:v>
      </x:c>
      <x:c r="Q320" s="268" t="n">
        <x:f>MIN(M320,FARMER_HOURS)*FARMER_RATE+MAX(M320-FARMER_HOURS,0)*TEMP_RATE</x:f>
        <x:v>45633.22491711272</x:v>
      </x:c>
      <x:c r="R320" s="268" t="n">
        <x:f>O320-P320-Q320-FIXED_COST</x:f>
        <x:v>-5081.224917112719</x:v>
      </x:c>
      <x:c r="S320" s="139" t="str">
        <x:f>IF(AND(L320&lt;=TOTAL_BED_CAP,N320&lt;=TEMP_WORKER_CAP),"YES","NO")</x:f>
        <x:v>YES</x:v>
      </x:c>
      <x:c r="T320" s="139" t="n">
        <x:f>IF(S320="YES",R320,-1E+99)</x:f>
        <x:v>-5081.224917112719</x:v>
      </x:c>
    </x:row>
    <x:row r="321">
      <x:c r="A321" s="139"/>
      <x:c r="B321" s="139"/>
      <x:c r="C321" s="139"/>
      <x:c r="D321" s="139"/>
      <x:c r="E321" s="139"/>
      <x:c r="F321" s="139"/>
      <x:c r="G321" s="139"/>
      <x:c r="H321" s="139"/>
      <x:c r="I321" s="266" t="n">
        <x:f>INT((ROW()-ROW($I$46))/((CARROT_CAP+1)*(MESCLUN_CAP+1)))</x:f>
        <x:v>0</x:v>
      </x:c>
      <x:c r="J321" s="266" t="n">
        <x:f>MOD(INT((ROW()-ROW($I$46))/(MESCLUN_CAP+1)),CARROT_CAP+1)</x:f>
        <x:v>8</x:v>
      </x:c>
      <x:c r="K321" s="266" t="n">
        <x:f>MOD(ROW()-ROW($I$46),MESCLUN_CAP+1)</x:f>
        <x:v>27</x:v>
      </x:c>
      <x:c r="L321" s="266" t="n">
        <x:f>SUM(I321:K321)</x:f>
        <x:v>35</x:v>
      </x:c>
      <x:c r="M321" s="267" t="n">
        <x:f>I321*TOMATO_HOURS*WEEKS*(1+TOMATO_DIM)^I321+J321*CARROT_HOURS*WEEKS*(1+CARROT_DIM)^J321+K321*MESCLUN_HOURS*WEEKS*(1+MESCLUN_DIM)^K321</x:f>
        <x:v>1991.6074597454501</x:v>
      </x:c>
      <x:c r="N321" s="267" t="n">
        <x:f>MAX(M321-FARMER_HOURS,0)/TEMP_HOURS_PER_WORKER</x:f>
        <x:v>0.8830607359343403</x:v>
      </x:c>
      <x:c r="O321" s="268" t="n">
        <x:f>I321*TOMATO_PRICE+J321*CARROT_PRICE+K321*MESCLUN_PRICE</x:f>
        <x:v>89652</x:v>
      </x:c>
      <x:c r="P321" s="268" t="n">
        <x:f>I321*TOMATO_FERTILIZER+J321*CARROT_FERTILIZER+K321*MESCLUN_FERTILIZER</x:f>
        <x:v>27280</x:v>
      </x:c>
      <x:c r="Q321" s="268" t="n">
        <x:f>MIN(M321,FARMER_HOURS)*FARMER_RATE+MAX(M321-FARMER_HOURS,0)*TEMP_RATE</x:f>
        <x:v>47076.51839835851</x:v>
      </x:c>
      <x:c r="R321" s="268" t="n">
        <x:f>O321-P321-Q321-FIXED_COST</x:f>
        <x:v>-4704.518398358508</x:v>
      </x:c>
      <x:c r="S321" s="139" t="str">
        <x:f>IF(AND(L321&lt;=TOTAL_BED_CAP,N321&lt;=TEMP_WORKER_CAP),"YES","NO")</x:f>
        <x:v>YES</x:v>
      </x:c>
      <x:c r="T321" s="139" t="n">
        <x:f>IF(S321="YES",R321,-1E+99)</x:f>
        <x:v>-4704.518398358508</x:v>
      </x:c>
    </x:row>
    <x:row r="322">
      <x:c r="A322" s="139"/>
      <x:c r="B322" s="139"/>
      <x:c r="C322" s="139"/>
      <x:c r="D322" s="139"/>
      <x:c r="E322" s="139"/>
      <x:c r="F322" s="139"/>
      <x:c r="G322" s="139"/>
      <x:c r="H322" s="139"/>
      <x:c r="I322" s="266" t="n">
        <x:f>INT((ROW()-ROW($I$46))/((CARROT_CAP+1)*(MESCLUN_CAP+1)))</x:f>
        <x:v>0</x:v>
      </x:c>
      <x:c r="J322" s="266" t="n">
        <x:f>MOD(INT((ROW()-ROW($I$46))/(MESCLUN_CAP+1)),CARROT_CAP+1)</x:f>
        <x:v>8</x:v>
      </x:c>
      <x:c r="K322" s="266" t="n">
        <x:f>MOD(ROW()-ROW($I$46),MESCLUN_CAP+1)</x:f>
        <x:v>28</x:v>
      </x:c>
      <x:c r="L322" s="266" t="n">
        <x:f>SUM(I322:K322)</x:f>
        <x:v>36</x:v>
      </x:c>
      <x:c r="M322" s="267" t="n">
        <x:f>I322*TOMATO_HOURS*WEEKS*(1+TOMATO_DIM)^I322+J322*CARROT_HOURS*WEEKS*(1+CARROT_DIM)^J322+K322*MESCLUN_HOURS*WEEKS*(1+MESCLUN_DIM)^K322</x:f>
        <x:v>2076.5669979626036</x:v>
      </x:c>
      <x:c r="N322" s="267" t="n">
        <x:f>MAX(M322-FARMER_HOURS,0)/TEMP_HOURS_PER_WORKER</x:f>
        <x:v>0.9420604152518081</x:v>
      </x:c>
      <x:c r="O322" s="268" t="n">
        <x:f>I322*TOMATO_PRICE+J322*CARROT_PRICE+K322*MESCLUN_PRICE</x:f>
        <x:v>92352</x:v>
      </x:c>
      <x:c r="P322" s="268" t="n">
        <x:f>I322*TOMATO_FERTILIZER+J322*CARROT_FERTILIZER+K322*MESCLUN_FERTILIZER</x:f>
        <x:v>28160</x:v>
      </x:c>
      <x:c r="Q322" s="268" t="n">
        <x:f>MIN(M322,FARMER_HOURS)*FARMER_RATE+MAX(M322-FARMER_HOURS,0)*TEMP_RATE</x:f>
        <x:v>48551.5103812952</x:v>
      </x:c>
      <x:c r="R322" s="268" t="n">
        <x:f>O322-P322-Q322-FIXED_COST</x:f>
        <x:v>-4359.5103812952</x:v>
      </x:c>
      <x:c r="S322" s="139" t="str">
        <x:f>IF(AND(L322&lt;=TOTAL_BED_CAP,N322&lt;=TEMP_WORKER_CAP),"YES","NO")</x:f>
        <x:v>YES</x:v>
      </x:c>
      <x:c r="T322" s="139" t="n">
        <x:f>IF(S322="YES",R322,-1E+99)</x:f>
        <x:v>-4359.5103812952</x:v>
      </x:c>
    </x:row>
    <x:row r="323">
      <x:c r="A323" s="139"/>
      <x:c r="B323" s="139"/>
      <x:c r="C323" s="139"/>
      <x:c r="D323" s="139"/>
      <x:c r="E323" s="139"/>
      <x:c r="F323" s="139"/>
      <x:c r="G323" s="139"/>
      <x:c r="H323" s="139"/>
      <x:c r="I323" s="266" t="n">
        <x:f>INT((ROW()-ROW($I$46))/((CARROT_CAP+1)*(MESCLUN_CAP+1)))</x:f>
        <x:v>0</x:v>
      </x:c>
      <x:c r="J323" s="266" t="n">
        <x:f>MOD(INT((ROW()-ROW($I$46))/(MESCLUN_CAP+1)),CARROT_CAP+1)</x:f>
        <x:v>8</x:v>
      </x:c>
      <x:c r="K323" s="266" t="n">
        <x:f>MOD(ROW()-ROW($I$46),MESCLUN_CAP+1)</x:f>
        <x:v>29</x:v>
      </x:c>
      <x:c r="L323" s="266" t="n">
        <x:f>SUM(I323:K323)</x:f>
        <x:v>37</x:v>
      </x:c>
      <x:c r="M323" s="267" t="n">
        <x:f>I323*TOMATO_HOURS*WEEKS*(1+TOMATO_DIM)^I323+J323*CARROT_HOURS*WEEKS*(1+CARROT_DIM)^J323+K323*MESCLUN_HOURS*WEEKS*(1+MESCLUN_DIM)^K323</x:f>
        <x:v>2163.3850260782565</x:v>
      </x:c>
      <x:c r="N323" s="267" t="n">
        <x:f>MAX(M323-FARMER_HOURS,0)/TEMP_HOURS_PER_WORKER</x:f>
        <x:v>1.0023507125543447</x:v>
      </x:c>
      <x:c r="O323" s="268" t="n">
        <x:f>I323*TOMATO_PRICE+J323*CARROT_PRICE+K323*MESCLUN_PRICE</x:f>
        <x:v>95052</x:v>
      </x:c>
      <x:c r="P323" s="268" t="n">
        <x:f>I323*TOMATO_FERTILIZER+J323*CARROT_FERTILIZER+K323*MESCLUN_FERTILIZER</x:f>
        <x:v>29040</x:v>
      </x:c>
      <x:c r="Q323" s="268" t="n">
        <x:f>MIN(M323,FARMER_HOURS)*FARMER_RATE+MAX(M323-FARMER_HOURS,0)*TEMP_RATE</x:f>
        <x:v>50058.76781385862</x:v>
      </x:c>
      <x:c r="R323" s="268" t="n">
        <x:f>O323-P323-Q323-FIXED_COST</x:f>
        <x:v>-4046.76781385862</x:v>
      </x:c>
      <x:c r="S323" s="139" t="str">
        <x:f>IF(AND(L323&lt;=TOTAL_BED_CAP,N323&lt;=TEMP_WORKER_CAP),"YES","NO")</x:f>
        <x:v>YES</x:v>
      </x:c>
      <x:c r="T323" s="139" t="n">
        <x:f>IF(S323="YES",R323,-1E+99)</x:f>
        <x:v>-4046.76781385862</x:v>
      </x:c>
    </x:row>
    <x:row r="324">
      <x:c r="A324" s="139"/>
      <x:c r="B324" s="139"/>
      <x:c r="C324" s="139"/>
      <x:c r="D324" s="139"/>
      <x:c r="E324" s="139"/>
      <x:c r="F324" s="139"/>
      <x:c r="G324" s="139"/>
      <x:c r="H324" s="139"/>
      <x:c r="I324" s="266" t="n">
        <x:f>INT((ROW()-ROW($I$46))/((CARROT_CAP+1)*(MESCLUN_CAP+1)))</x:f>
        <x:v>0</x:v>
      </x:c>
      <x:c r="J324" s="266" t="n">
        <x:f>MOD(INT((ROW()-ROW($I$46))/(MESCLUN_CAP+1)),CARROT_CAP+1)</x:f>
        <x:v>8</x:v>
      </x:c>
      <x:c r="K324" s="266" t="n">
        <x:f>MOD(ROW()-ROW($I$46),MESCLUN_CAP+1)</x:f>
        <x:v>30</x:v>
      </x:c>
      <x:c r="L324" s="266" t="n">
        <x:f>SUM(I324:K324)</x:f>
        <x:v>38</x:v>
      </x:c>
      <x:c r="M324" s="267" t="n">
        <x:f>I324*TOMATO_HOURS*WEEKS*(1+TOMATO_DIM)^I324+J324*CARROT_HOURS*WEEKS*(1+CARROT_DIM)^J324+K324*MESCLUN_HOURS*WEEKS*(1+MESCLUN_DIM)^K324</x:f>
        <x:v>2252.0947314120267</x:v>
      </x:c>
      <x:c r="N324" s="267" t="n">
        <x:f>MAX(M324-FARMER_HOURS,0)/TEMP_HOURS_PER_WORKER</x:f>
        <x:v>1.0639546745916852</x:v>
      </x:c>
      <x:c r="O324" s="268" t="n">
        <x:f>I324*TOMATO_PRICE+J324*CARROT_PRICE+K324*MESCLUN_PRICE</x:f>
        <x:v>97752</x:v>
      </x:c>
      <x:c r="P324" s="268" t="n">
        <x:f>I324*TOMATO_FERTILIZER+J324*CARROT_FERTILIZER+K324*MESCLUN_FERTILIZER</x:f>
        <x:v>29920</x:v>
      </x:c>
      <x:c r="Q324" s="268" t="n">
        <x:f>MIN(M324,FARMER_HOURS)*FARMER_RATE+MAX(M324-FARMER_HOURS,0)*TEMP_RATE</x:f>
        <x:v>51598.86686479213</x:v>
      </x:c>
      <x:c r="R324" s="268" t="n">
        <x:f>O324-P324-Q324-FIXED_COST</x:f>
        <x:v>-3766.8668647921295</x:v>
      </x:c>
      <x:c r="S324" s="139" t="str">
        <x:f>IF(AND(L324&lt;=TOTAL_BED_CAP,N324&lt;=TEMP_WORKER_CAP),"YES","NO")</x:f>
        <x:v>YES</x:v>
      </x:c>
      <x:c r="T324" s="139" t="n">
        <x:f>IF(S324="YES",R324,-1E+99)</x:f>
        <x:v>-3766.8668647921295</x:v>
      </x:c>
    </x:row>
    <x:row r="325">
      <x:c r="A325" s="139"/>
      <x:c r="B325" s="139"/>
      <x:c r="C325" s="139"/>
      <x:c r="D325" s="139"/>
      <x:c r="E325" s="139"/>
      <x:c r="F325" s="139"/>
      <x:c r="G325" s="139"/>
      <x:c r="H325" s="139"/>
      <x:c r="I325" s="266" t="n">
        <x:f>INT((ROW()-ROW($I$46))/((CARROT_CAP+1)*(MESCLUN_CAP+1)))</x:f>
        <x:v>0</x:v>
      </x:c>
      <x:c r="J325" s="266" t="n">
        <x:f>MOD(INT((ROW()-ROW($I$46))/(MESCLUN_CAP+1)),CARROT_CAP+1)</x:f>
        <x:v>9</x:v>
      </x:c>
      <x:c r="K325" s="266" t="n">
        <x:f>MOD(ROW()-ROW($I$46),MESCLUN_CAP+1)</x:f>
        <x:v>0</x:v>
      </x:c>
      <x:c r="L325" s="266" t="n">
        <x:f>SUM(I325:K325)</x:f>
        <x:v>9</x:v>
      </x:c>
      <x:c r="M325" s="267" t="n">
        <x:f>I325*TOMATO_HOURS*WEEKS*(1+TOMATO_DIM)^I325+J325*CARROT_HOURS*WEEKS*(1+CARROT_DIM)^J325+K325*MESCLUN_HOURS*WEEKS*(1+MESCLUN_DIM)^K325</x:f>
        <x:v>337.1930018858696</x:v>
      </x:c>
      <x:c r="N325" s="267" t="n">
        <x:f>MAX(M325-FARMER_HOURS,0)/TEMP_HOURS_PER_WORKER</x:f>
        <x:v>0</x:v>
      </x:c>
      <x:c r="O325" s="268" t="n">
        <x:f>I325*TOMATO_PRICE+J325*CARROT_PRICE+K325*MESCLUN_PRICE</x:f>
        <x:v>18846</x:v>
      </x:c>
      <x:c r="P325" s="268" t="n">
        <x:f>I325*TOMATO_FERTILIZER+J325*CARROT_FERTILIZER+K325*MESCLUN_FERTILIZER</x:f>
        <x:v>3960</x:v>
      </x:c>
      <x:c r="Q325" s="268" t="n">
        <x:f>MIN(M325,FARMER_HOURS)*FARMER_RATE+MAX(M325-FARMER_HOURS,0)*TEMP_RATE</x:f>
        <x:v>11708.09034325936</x:v>
      </x:c>
      <x:c r="R325" s="268" t="n">
        <x:f>O325-P325-Q325-FIXED_COST</x:f>
        <x:v>-16822.090343259362</x:v>
      </x:c>
      <x:c r="S325" s="139" t="str">
        <x:f>IF(AND(L325&lt;=TOTAL_BED_CAP,N325&lt;=TEMP_WORKER_CAP),"YES","NO")</x:f>
        <x:v>YES</x:v>
      </x:c>
      <x:c r="T325" s="139" t="n">
        <x:f>IF(S325="YES",R325,-1E+99)</x:f>
        <x:v>-16822.090343259362</x:v>
      </x:c>
    </x:row>
    <x:row r="326">
      <x:c r="A326" s="139"/>
      <x:c r="B326" s="139"/>
      <x:c r="C326" s="139"/>
      <x:c r="D326" s="139"/>
      <x:c r="E326" s="139"/>
      <x:c r="F326" s="139"/>
      <x:c r="G326" s="139"/>
      <x:c r="H326" s="139"/>
      <x:c r="I326" s="266" t="n">
        <x:f>INT((ROW()-ROW($I$46))/((CARROT_CAP+1)*(MESCLUN_CAP+1)))</x:f>
        <x:v>0</x:v>
      </x:c>
      <x:c r="J326" s="266" t="n">
        <x:f>MOD(INT((ROW()-ROW($I$46))/(MESCLUN_CAP+1)),CARROT_CAP+1)</x:f>
        <x:v>9</x:v>
      </x:c>
      <x:c r="K326" s="266" t="n">
        <x:f>MOD(ROW()-ROW($I$46),MESCLUN_CAP+1)</x:f>
        <x:v>1</x:v>
      </x:c>
      <x:c r="L326" s="266" t="n">
        <x:f>SUM(I326:K326)</x:f>
        <x:v>10</x:v>
      </x:c>
      <x:c r="M326" s="267" t="n">
        <x:f>I326*TOMATO_HOURS*WEEKS*(1+TOMATO_DIM)^I326+J326*CARROT_HOURS*WEEKS*(1+CARROT_DIM)^J326+K326*MESCLUN_HOURS*WEEKS*(1+MESCLUN_DIM)^K326</x:f>
        <x:v>382.7555018858696</x:v>
      </x:c>
      <x:c r="N326" s="267" t="n">
        <x:f>MAX(M326-FARMER_HOURS,0)/TEMP_HOURS_PER_WORKER</x:f>
        <x:v>0</x:v>
      </x:c>
      <x:c r="O326" s="268" t="n">
        <x:f>I326*TOMATO_PRICE+J326*CARROT_PRICE+K326*MESCLUN_PRICE</x:f>
        <x:v>21546</x:v>
      </x:c>
      <x:c r="P326" s="268" t="n">
        <x:f>I326*TOMATO_FERTILIZER+J326*CARROT_FERTILIZER+K326*MESCLUN_FERTILIZER</x:f>
        <x:v>4840</x:v>
      </x:c>
      <x:c r="Q326" s="268" t="n">
        <x:f>MIN(M326,FARMER_HOURS)*FARMER_RATE+MAX(M326-FARMER_HOURS,0)*TEMP_RATE</x:f>
        <x:v>13290.12159325936</x:v>
      </x:c>
      <x:c r="R326" s="268" t="n">
        <x:f>O326-P326-Q326-FIXED_COST</x:f>
        <x:v>-16584.121593259362</x:v>
      </x:c>
      <x:c r="S326" s="139" t="str">
        <x:f>IF(AND(L326&lt;=TOTAL_BED_CAP,N326&lt;=TEMP_WORKER_CAP),"YES","NO")</x:f>
        <x:v>YES</x:v>
      </x:c>
      <x:c r="T326" s="139" t="n">
        <x:f>IF(S326="YES",R326,-1E+99)</x:f>
        <x:v>-16584.121593259362</x:v>
      </x:c>
    </x:row>
    <x:row r="327">
      <x:c r="A327" s="139"/>
      <x:c r="B327" s="139"/>
      <x:c r="C327" s="139"/>
      <x:c r="D327" s="139"/>
      <x:c r="E327" s="139"/>
      <x:c r="F327" s="139"/>
      <x:c r="G327" s="139"/>
      <x:c r="H327" s="139"/>
      <x:c r="I327" s="266" t="n">
        <x:f>INT((ROW()-ROW($I$46))/((CARROT_CAP+1)*(MESCLUN_CAP+1)))</x:f>
        <x:v>0</x:v>
      </x:c>
      <x:c r="J327" s="266" t="n">
        <x:f>MOD(INT((ROW()-ROW($I$46))/(MESCLUN_CAP+1)),CARROT_CAP+1)</x:f>
        <x:v>9</x:v>
      </x:c>
      <x:c r="K327" s="266" t="n">
        <x:f>MOD(ROW()-ROW($I$46),MESCLUN_CAP+1)</x:f>
        <x:v>2</x:v>
      </x:c>
      <x:c r="L327" s="266" t="n">
        <x:f>SUM(I327:K327)</x:f>
        <x:v>11</x:v>
      </x:c>
      <x:c r="M327" s="267" t="n">
        <x:f>I327*TOMATO_HOURS*WEEKS*(1+TOMATO_DIM)^I327+J327*CARROT_HOURS*WEEKS*(1+CARROT_DIM)^J327+K327*MESCLUN_HOURS*WEEKS*(1+MESCLUN_DIM)^K327</x:f>
        <x:v>429.45706438586956</x:v>
      </x:c>
      <x:c r="N327" s="267" t="n">
        <x:f>MAX(M327-FARMER_HOURS,0)/TEMP_HOURS_PER_WORKER</x:f>
        <x:v>0</x:v>
      </x:c>
      <x:c r="O327" s="268" t="n">
        <x:f>I327*TOMATO_PRICE+J327*CARROT_PRICE+K327*MESCLUN_PRICE</x:f>
        <x:v>24246</x:v>
      </x:c>
      <x:c r="P327" s="268" t="n">
        <x:f>I327*TOMATO_FERTILIZER+J327*CARROT_FERTILIZER+K327*MESCLUN_FERTILIZER</x:f>
        <x:v>5720</x:v>
      </x:c>
      <x:c r="Q327" s="268" t="n">
        <x:f>MIN(M327,FARMER_HOURS)*FARMER_RATE+MAX(M327-FARMER_HOURS,0)*TEMP_RATE</x:f>
        <x:v>14911.703624509359</x:v>
      </x:c>
      <x:c r="R327" s="268" t="n">
        <x:f>O327-P327-Q327-FIXED_COST</x:f>
        <x:v>-16385.70362450936</x:v>
      </x:c>
      <x:c r="S327" s="139" t="str">
        <x:f>IF(AND(L327&lt;=TOTAL_BED_CAP,N327&lt;=TEMP_WORKER_CAP),"YES","NO")</x:f>
        <x:v>YES</x:v>
      </x:c>
      <x:c r="T327" s="139" t="n">
        <x:f>IF(S327="YES",R327,-1E+99)</x:f>
        <x:v>-16385.70362450936</x:v>
      </x:c>
    </x:row>
    <x:row r="328">
      <x:c r="A328" s="139"/>
      <x:c r="B328" s="139"/>
      <x:c r="C328" s="139"/>
      <x:c r="D328" s="139"/>
      <x:c r="E328" s="139"/>
      <x:c r="F328" s="139"/>
      <x:c r="G328" s="139"/>
      <x:c r="H328" s="139"/>
      <x:c r="I328" s="266" t="n">
        <x:f>INT((ROW()-ROW($I$46))/((CARROT_CAP+1)*(MESCLUN_CAP+1)))</x:f>
        <x:v>0</x:v>
      </x:c>
      <x:c r="J328" s="266" t="n">
        <x:f>MOD(INT((ROW()-ROW($I$46))/(MESCLUN_CAP+1)),CARROT_CAP+1)</x:f>
        <x:v>9</x:v>
      </x:c>
      <x:c r="K328" s="266" t="n">
        <x:f>MOD(ROW()-ROW($I$46),MESCLUN_CAP+1)</x:f>
        <x:v>3</x:v>
      </x:c>
      <x:c r="L328" s="266" t="n">
        <x:f>SUM(I328:K328)</x:f>
        <x:v>12</x:v>
      </x:c>
      <x:c r="M328" s="267" t="n">
        <x:f>I328*TOMATO_HOURS*WEEKS*(1+TOMATO_DIM)^I328+J328*CARROT_HOURS*WEEKS*(1+CARROT_DIM)^J328+K328*MESCLUN_HOURS*WEEKS*(1+MESCLUN_DIM)^K328</x:f>
        <x:v>477.3190468077446</x:v>
      </x:c>
      <x:c r="N328" s="267" t="n">
        <x:f>MAX(M328-FARMER_HOURS,0)/TEMP_HOURS_PER_WORKER</x:f>
        <x:v>0</x:v>
      </x:c>
      <x:c r="O328" s="268" t="n">
        <x:f>I328*TOMATO_PRICE+J328*CARROT_PRICE+K328*MESCLUN_PRICE</x:f>
        <x:v>26946</x:v>
      </x:c>
      <x:c r="P328" s="268" t="n">
        <x:f>I328*TOMATO_FERTILIZER+J328*CARROT_FERTILIZER+K328*MESCLUN_FERTILIZER</x:f>
        <x:v>6600</x:v>
      </x:c>
      <x:c r="Q328" s="268" t="n">
        <x:f>MIN(M328,FARMER_HOURS)*FARMER_RATE+MAX(M328-FARMER_HOURS,0)*TEMP_RATE</x:f>
        <x:v>16573.5780141578</x:v>
      </x:c>
      <x:c r="R328" s="268" t="n">
        <x:f>O328-P328-Q328-FIXED_COST</x:f>
        <x:v>-16227.5780141578</x:v>
      </x:c>
      <x:c r="S328" s="139" t="str">
        <x:f>IF(AND(L328&lt;=TOTAL_BED_CAP,N328&lt;=TEMP_WORKER_CAP),"YES","NO")</x:f>
        <x:v>YES</x:v>
      </x:c>
      <x:c r="T328" s="139" t="n">
        <x:f>IF(S328="YES",R328,-1E+99)</x:f>
        <x:v>-16227.5780141578</x:v>
      </x:c>
    </x:row>
    <x:row r="329">
      <x:c r="A329" s="139"/>
      <x:c r="B329" s="139"/>
      <x:c r="C329" s="139"/>
      <x:c r="D329" s="139"/>
      <x:c r="E329" s="139"/>
      <x:c r="F329" s="139"/>
      <x:c r="G329" s="139"/>
      <x:c r="H329" s="139"/>
      <x:c r="I329" s="266" t="n">
        <x:f>INT((ROW()-ROW($I$46))/((CARROT_CAP+1)*(MESCLUN_CAP+1)))</x:f>
        <x:v>0</x:v>
      </x:c>
      <x:c r="J329" s="266" t="n">
        <x:f>MOD(INT((ROW()-ROW($I$46))/(MESCLUN_CAP+1)),CARROT_CAP+1)</x:f>
        <x:v>9</x:v>
      </x:c>
      <x:c r="K329" s="266" t="n">
        <x:f>MOD(ROW()-ROW($I$46),MESCLUN_CAP+1)</x:f>
        <x:v>4</x:v>
      </x:c>
      <x:c r="L329" s="266" t="n">
        <x:f>SUM(I329:K329)</x:f>
        <x:v>13</x:v>
      </x:c>
      <x:c r="M329" s="267" t="n">
        <x:f>I329*TOMATO_HOURS*WEEKS*(1+TOMATO_DIM)^I329+J329*CARROT_HOURS*WEEKS*(1+CARROT_DIM)^J329+K329*MESCLUN_HOURS*WEEKS*(1+MESCLUN_DIM)^K329</x:f>
        <x:v>526.3631625304008</x:v>
      </x:c>
      <x:c r="N329" s="267" t="n">
        <x:f>MAX(M329-FARMER_HOURS,0)/TEMP_HOURS_PER_WORKER</x:f>
        <x:v>0</x:v>
      </x:c>
      <x:c r="O329" s="268" t="n">
        <x:f>I329*TOMATO_PRICE+J329*CARROT_PRICE+K329*MESCLUN_PRICE</x:f>
        <x:v>29646</x:v>
      </x:c>
      <x:c r="P329" s="268" t="n">
        <x:f>I329*TOMATO_FERTILIZER+J329*CARROT_FERTILIZER+K329*MESCLUN_FERTILIZER</x:f>
        <x:v>7480</x:v>
      </x:c>
      <x:c r="Q329" s="268" t="n">
        <x:f>MIN(M329,FARMER_HOURS)*FARMER_RATE+MAX(M329-FARMER_HOURS,0)*TEMP_RATE</x:f>
        <x:v>18276.49869897225</x:v>
      </x:c>
      <x:c r="R329" s="268" t="n">
        <x:f>O329-P329-Q329-FIXED_COST</x:f>
        <x:v>-16110.49869897225</x:v>
      </x:c>
      <x:c r="S329" s="139" t="str">
        <x:f>IF(AND(L329&lt;=TOTAL_BED_CAP,N329&lt;=TEMP_WORKER_CAP),"YES","NO")</x:f>
        <x:v>YES</x:v>
      </x:c>
      <x:c r="T329" s="139" t="n">
        <x:f>IF(S329="YES",R329,-1E+99)</x:f>
        <x:v>-16110.49869897225</x:v>
      </x:c>
    </x:row>
    <x:row r="330">
      <x:c r="A330" s="139"/>
      <x:c r="B330" s="139"/>
      <x:c r="C330" s="139"/>
      <x:c r="D330" s="139"/>
      <x:c r="E330" s="139"/>
      <x:c r="F330" s="139"/>
      <x:c r="G330" s="139"/>
      <x:c r="H330" s="139"/>
      <x:c r="I330" s="266" t="n">
        <x:f>INT((ROW()-ROW($I$46))/((CARROT_CAP+1)*(MESCLUN_CAP+1)))</x:f>
        <x:v>0</x:v>
      </x:c>
      <x:c r="J330" s="266" t="n">
        <x:f>MOD(INT((ROW()-ROW($I$46))/(MESCLUN_CAP+1)),CARROT_CAP+1)</x:f>
        <x:v>9</x:v>
      </x:c>
      <x:c r="K330" s="266" t="n">
        <x:f>MOD(ROW()-ROW($I$46),MESCLUN_CAP+1)</x:f>
        <x:v>5</x:v>
      </x:c>
      <x:c r="L330" s="266" t="n">
        <x:f>SUM(I330:K330)</x:f>
        <x:v>14</x:v>
      </x:c>
      <x:c r="M330" s="267" t="n">
        <x:f>I330*TOMATO_HOURS*WEEKS*(1+TOMATO_DIM)^I330+J330*CARROT_HOURS*WEEKS*(1+CARROT_DIM)^J330+K330*MESCLUN_HOURS*WEEKS*(1+MESCLUN_DIM)^K330</x:f>
        <x:v>576.6114864516044</x:v>
      </x:c>
      <x:c r="N330" s="267" t="n">
        <x:f>MAX(M330-FARMER_HOURS,0)/TEMP_HOURS_PER_WORKER</x:f>
        <x:v>0</x:v>
      </x:c>
      <x:c r="O330" s="268" t="n">
        <x:f>I330*TOMATO_PRICE+J330*CARROT_PRICE+K330*MESCLUN_PRICE</x:f>
        <x:v>32346</x:v>
      </x:c>
      <x:c r="P330" s="268" t="n">
        <x:f>I330*TOMATO_FERTILIZER+J330*CARROT_FERTILIZER+K330*MESCLUN_FERTILIZER</x:f>
        <x:v>8360</x:v>
      </x:c>
      <x:c r="Q330" s="268" t="n">
        <x:f>MIN(M330,FARMER_HOURS)*FARMER_RATE+MAX(M330-FARMER_HOURS,0)*TEMP_RATE</x:f>
        <x:v>20021.232168458486</x:v>
      </x:c>
      <x:c r="R330" s="268" t="n">
        <x:f>O330-P330-Q330-FIXED_COST</x:f>
        <x:v>-16035.232168458486</x:v>
      </x:c>
      <x:c r="S330" s="139" t="str">
        <x:f>IF(AND(L330&lt;=TOTAL_BED_CAP,N330&lt;=TEMP_WORKER_CAP),"YES","NO")</x:f>
        <x:v>YES</x:v>
      </x:c>
      <x:c r="T330" s="139" t="n">
        <x:f>IF(S330="YES",R330,-1E+99)</x:f>
        <x:v>-16035.232168458486</x:v>
      </x:c>
    </x:row>
    <x:row r="331">
      <x:c r="A331" s="139"/>
      <x:c r="B331" s="139"/>
      <x:c r="C331" s="139"/>
      <x:c r="D331" s="139"/>
      <x:c r="E331" s="139"/>
      <x:c r="F331" s="139"/>
      <x:c r="G331" s="139"/>
      <x:c r="H331" s="139"/>
      <x:c r="I331" s="266" t="n">
        <x:f>INT((ROW()-ROW($I$46))/((CARROT_CAP+1)*(MESCLUN_CAP+1)))</x:f>
        <x:v>0</x:v>
      </x:c>
      <x:c r="J331" s="266" t="n">
        <x:f>MOD(INT((ROW()-ROW($I$46))/(MESCLUN_CAP+1)),CARROT_CAP+1)</x:f>
        <x:v>9</x:v>
      </x:c>
      <x:c r="K331" s="266" t="n">
        <x:f>MOD(ROW()-ROW($I$46),MESCLUN_CAP+1)</x:f>
        <x:v>6</x:v>
      </x:c>
      <x:c r="L331" s="266" t="n">
        <x:f>SUM(I331:K331)</x:f>
        <x:v>15</x:v>
      </x:c>
      <x:c r="M331" s="267" t="n">
        <x:f>I331*TOMATO_HOURS*WEEKS*(1+TOMATO_DIM)^I331+J331*CARROT_HOURS*WEEKS*(1+CARROT_DIM)^J331+K331*MESCLUN_HOURS*WEEKS*(1+MESCLUN_DIM)^K331</x:f>
        <x:v>628.0864606332373</x:v>
      </x:c>
      <x:c r="N331" s="267" t="n">
        <x:f>MAX(M331-FARMER_HOURS,0)/TEMP_HOURS_PER_WORKER</x:f>
        <x:v>0</x:v>
      </x:c>
      <x:c r="O331" s="268" t="n">
        <x:f>I331*TOMATO_PRICE+J331*CARROT_PRICE+K331*MESCLUN_PRICE</x:f>
        <x:v>35046</x:v>
      </x:c>
      <x:c r="P331" s="268" t="n">
        <x:f>I331*TOMATO_FERTILIZER+J331*CARROT_FERTILIZER+K331*MESCLUN_FERTILIZER</x:f>
        <x:v>9240</x:v>
      </x:c>
      <x:c r="Q331" s="268" t="n">
        <x:f>MIN(M331,FARMER_HOURS)*FARMER_RATE+MAX(M331-FARMER_HOURS,0)*TEMP_RATE</x:f>
        <x:v>21808.557660876293</x:v>
      </x:c>
      <x:c r="R331" s="268" t="n">
        <x:f>O331-P331-Q331-FIXED_COST</x:f>
        <x:v>-16002.557660876293</x:v>
      </x:c>
      <x:c r="S331" s="139" t="str">
        <x:f>IF(AND(L331&lt;=TOTAL_BED_CAP,N331&lt;=TEMP_WORKER_CAP),"YES","NO")</x:f>
        <x:v>YES</x:v>
      </x:c>
      <x:c r="T331" s="139" t="n">
        <x:f>IF(S331="YES",R331,-1E+99)</x:f>
        <x:v>-16002.557660876293</x:v>
      </x:c>
    </x:row>
    <x:row r="332">
      <x:c r="A332" s="139"/>
      <x:c r="B332" s="139"/>
      <x:c r="C332" s="139"/>
      <x:c r="D332" s="139"/>
      <x:c r="E332" s="139"/>
      <x:c r="F332" s="139"/>
      <x:c r="G332" s="139"/>
      <x:c r="H332" s="139"/>
      <x:c r="I332" s="266" t="n">
        <x:f>INT((ROW()-ROW($I$46))/((CARROT_CAP+1)*(MESCLUN_CAP+1)))</x:f>
        <x:v>0</x:v>
      </x:c>
      <x:c r="J332" s="266" t="n">
        <x:f>MOD(INT((ROW()-ROW($I$46))/(MESCLUN_CAP+1)),CARROT_CAP+1)</x:f>
        <x:v>9</x:v>
      </x:c>
      <x:c r="K332" s="266" t="n">
        <x:f>MOD(ROW()-ROW($I$46),MESCLUN_CAP+1)</x:f>
        <x:v>7</x:v>
      </x:c>
      <x:c r="L332" s="266" t="n">
        <x:f>SUM(I332:K332)</x:f>
        <x:v>16</x:v>
      </x:c>
      <x:c r="M332" s="267" t="n">
        <x:f>I332*TOMATO_HOURS*WEEKS*(1+TOMATO_DIM)^I332+J332*CARROT_HOURS*WEEKS*(1+CARROT_DIM)^J332+K332*MESCLUN_HOURS*WEEKS*(1+MESCLUN_DIM)^K332</x:f>
        <x:v>680.8109000311978</x:v>
      </x:c>
      <x:c r="N332" s="267" t="n">
        <x:f>MAX(M332-FARMER_HOURS,0)/TEMP_HOURS_PER_WORKER</x:f>
        <x:v>0</x:v>
      </x:c>
      <x:c r="O332" s="268" t="n">
        <x:f>I332*TOMATO_PRICE+J332*CARROT_PRICE+K332*MESCLUN_PRICE</x:f>
        <x:v>37746</x:v>
      </x:c>
      <x:c r="P332" s="268" t="n">
        <x:f>I332*TOMATO_FERTILIZER+J332*CARROT_FERTILIZER+K332*MESCLUN_FERTILIZER</x:f>
        <x:v>10120</x:v>
      </x:c>
      <x:c r="Q332" s="268" t="n">
        <x:f>MIN(M332,FARMER_HOURS)*FARMER_RATE+MAX(M332-FARMER_HOURS,0)*TEMP_RATE</x:f>
        <x:v>23639.267362194365</x:v>
      </x:c>
      <x:c r="R332" s="268" t="n">
        <x:f>O332-P332-Q332-FIXED_COST</x:f>
        <x:v>-16013.267362194365</x:v>
      </x:c>
      <x:c r="S332" s="139" t="str">
        <x:f>IF(AND(L332&lt;=TOTAL_BED_CAP,N332&lt;=TEMP_WORKER_CAP),"YES","NO")</x:f>
        <x:v>YES</x:v>
      </x:c>
      <x:c r="T332" s="139" t="n">
        <x:f>IF(S332="YES",R332,-1E+99)</x:f>
        <x:v>-16013.267362194365</x:v>
      </x:c>
    </x:row>
    <x:row r="333">
      <x:c r="A333" s="139"/>
      <x:c r="B333" s="139"/>
      <x:c r="C333" s="139"/>
      <x:c r="D333" s="139"/>
      <x:c r="E333" s="139"/>
      <x:c r="F333" s="139"/>
      <x:c r="G333" s="139"/>
      <x:c r="H333" s="139"/>
      <x:c r="I333" s="266" t="n">
        <x:f>INT((ROW()-ROW($I$46))/((CARROT_CAP+1)*(MESCLUN_CAP+1)))</x:f>
        <x:v>0</x:v>
      </x:c>
      <x:c r="J333" s="266" t="n">
        <x:f>MOD(INT((ROW()-ROW($I$46))/(MESCLUN_CAP+1)),CARROT_CAP+1)</x:f>
        <x:v>9</x:v>
      </x:c>
      <x:c r="K333" s="266" t="n">
        <x:f>MOD(ROW()-ROW($I$46),MESCLUN_CAP+1)</x:f>
        <x:v>8</x:v>
      </x:c>
      <x:c r="L333" s="266" t="n">
        <x:f>SUM(I333:K333)</x:f>
        <x:v>17</x:v>
      </x:c>
      <x:c r="M333" s="267" t="n">
        <x:f>I333*TOMATO_HOURS*WEEKS*(1+TOMATO_DIM)^I333+J333*CARROT_HOURS*WEEKS*(1+CARROT_DIM)^J333+K333*MESCLUN_HOURS*WEEKS*(1+MESCLUN_DIM)^K333</x:f>
        <x:v>734.8079983111779</x:v>
      </x:c>
      <x:c r="N333" s="267" t="n">
        <x:f>MAX(M333-FARMER_HOURS,0)/TEMP_HOURS_PER_WORKER</x:f>
        <x:v>0.010283332160540226</x:v>
      </x:c>
      <x:c r="O333" s="268" t="n">
        <x:f>I333*TOMATO_PRICE+J333*CARROT_PRICE+K333*MESCLUN_PRICE</x:f>
        <x:v>40446</x:v>
      </x:c>
      <x:c r="P333" s="268" t="n">
        <x:f>I333*TOMATO_FERTILIZER+J333*CARROT_FERTILIZER+K333*MESCLUN_FERTILIZER</x:f>
        <x:v>11000</x:v>
      </x:c>
      <x:c r="Q333" s="268" t="n">
        <x:f>MIN(M333,FARMER_HOURS)*FARMER_RATE+MAX(M333-FARMER_HOURS,0)*TEMP_RATE</x:f>
        <x:v>25257.083304013504</x:v>
      </x:c>
      <x:c r="R333" s="268" t="n">
        <x:f>O333-P333-Q333-FIXED_COST</x:f>
        <x:v>-15811.083304013504</x:v>
      </x:c>
      <x:c r="S333" s="139" t="str">
        <x:f>IF(AND(L333&lt;=TOTAL_BED_CAP,N333&lt;=TEMP_WORKER_CAP),"YES","NO")</x:f>
        <x:v>YES</x:v>
      </x:c>
      <x:c r="T333" s="139" t="n">
        <x:f>IF(S333="YES",R333,-1E+99)</x:f>
        <x:v>-15811.083304013504</x:v>
      </x:c>
    </x:row>
    <x:row r="334">
      <x:c r="A334" s="139"/>
      <x:c r="B334" s="139"/>
      <x:c r="C334" s="139"/>
      <x:c r="D334" s="139"/>
      <x:c r="E334" s="139"/>
      <x:c r="F334" s="139"/>
      <x:c r="G334" s="139"/>
      <x:c r="H334" s="139"/>
      <x:c r="I334" s="266" t="n">
        <x:f>INT((ROW()-ROW($I$46))/((CARROT_CAP+1)*(MESCLUN_CAP+1)))</x:f>
        <x:v>0</x:v>
      </x:c>
      <x:c r="J334" s="266" t="n">
        <x:f>MOD(INT((ROW()-ROW($I$46))/(MESCLUN_CAP+1)),CARROT_CAP+1)</x:f>
        <x:v>9</x:v>
      </x:c>
      <x:c r="K334" s="266" t="n">
        <x:f>MOD(ROW()-ROW($I$46),MESCLUN_CAP+1)</x:f>
        <x:v>9</x:v>
      </x:c>
      <x:c r="L334" s="266" t="n">
        <x:f>SUM(I334:K334)</x:f>
        <x:v>18</x:v>
      </x:c>
      <x:c r="M334" s="267" t="n">
        <x:f>I334*TOMATO_HOURS*WEEKS*(1+TOMATO_DIM)^I334+J334*CARROT_HOURS*WEEKS*(1+CARROT_DIM)^J334+K334*MESCLUN_HOURS*WEEKS*(1+MESCLUN_DIM)^K334</x:f>
        <x:v>790.1013337515724</x:v>
      </x:c>
      <x:c r="N334" s="267" t="n">
        <x:f>MAX(M334-FARMER_HOURS,0)/TEMP_HOURS_PER_WORKER</x:f>
        <x:v>0.048681481771925265</x:v>
      </x:c>
      <x:c r="O334" s="268" t="n">
        <x:f>I334*TOMATO_PRICE+J334*CARROT_PRICE+K334*MESCLUN_PRICE</x:f>
        <x:v>43146</x:v>
      </x:c>
      <x:c r="P334" s="268" t="n">
        <x:f>I334*TOMATO_FERTILIZER+J334*CARROT_FERTILIZER+K334*MESCLUN_FERTILIZER</x:f>
        <x:v>11880</x:v>
      </x:c>
      <x:c r="Q334" s="268" t="n">
        <x:f>MIN(M334,FARMER_HOURS)*FARMER_RATE+MAX(M334-FARMER_HOURS,0)*TEMP_RATE</x:f>
        <x:v>26217.037044298133</x:v>
      </x:c>
      <x:c r="R334" s="268" t="n">
        <x:f>O334-P334-Q334-FIXED_COST</x:f>
        <x:v>-14951.037044298133</x:v>
      </x:c>
      <x:c r="S334" s="139" t="str">
        <x:f>IF(AND(L334&lt;=TOTAL_BED_CAP,N334&lt;=TEMP_WORKER_CAP),"YES","NO")</x:f>
        <x:v>YES</x:v>
      </x:c>
      <x:c r="T334" s="139" t="n">
        <x:f>IF(S334="YES",R334,-1E+99)</x:f>
        <x:v>-14951.037044298133</x:v>
      </x:c>
    </x:row>
    <x:row r="335">
      <x:c r="A335" s="139"/>
      <x:c r="B335" s="139"/>
      <x:c r="C335" s="139"/>
      <x:c r="D335" s="139"/>
      <x:c r="E335" s="139"/>
      <x:c r="F335" s="139"/>
      <x:c r="G335" s="139"/>
      <x:c r="H335" s="139"/>
      <x:c r="I335" s="266" t="n">
        <x:f>INT((ROW()-ROW($I$46))/((CARROT_CAP+1)*(MESCLUN_CAP+1)))</x:f>
        <x:v>0</x:v>
      </x:c>
      <x:c r="J335" s="266" t="n">
        <x:f>MOD(INT((ROW()-ROW($I$46))/(MESCLUN_CAP+1)),CARROT_CAP+1)</x:f>
        <x:v>9</x:v>
      </x:c>
      <x:c r="K335" s="266" t="n">
        <x:f>MOD(ROW()-ROW($I$46),MESCLUN_CAP+1)</x:f>
        <x:v>10</x:v>
      </x:c>
      <x:c r="L335" s="266" t="n">
        <x:f>SUM(I335:K335)</x:f>
        <x:v>19</x:v>
      </x:c>
      <x:c r="M335" s="267" t="n">
        <x:f>I335*TOMATO_HOURS*WEEKS*(1+TOMATO_DIM)^I335+J335*CARROT_HOURS*WEEKS*(1+CARROT_DIM)^J335+K335*MESCLUN_HOURS*WEEKS*(1+MESCLUN_DIM)^K335</x:f>
        <x:v>846.714875234785</x:v>
      </x:c>
      <x:c r="N335" s="267" t="n">
        <x:f>MAX(M335-FARMER_HOURS,0)/TEMP_HOURS_PER_WORKER</x:f>
        <x:v>0.08799644113526739</x:v>
      </x:c>
      <x:c r="O335" s="268" t="n">
        <x:f>I335*TOMATO_PRICE+J335*CARROT_PRICE+K335*MESCLUN_PRICE</x:f>
        <x:v>45846</x:v>
      </x:c>
      <x:c r="P335" s="268" t="n">
        <x:f>I335*TOMATO_FERTILIZER+J335*CARROT_FERTILIZER+K335*MESCLUN_FERTILIZER</x:f>
        <x:v>12760</x:v>
      </x:c>
      <x:c r="Q335" s="268" t="n">
        <x:f>MIN(M335,FARMER_HOURS)*FARMER_RATE+MAX(M335-FARMER_HOURS,0)*TEMP_RATE</x:f>
        <x:v>27199.911028381684</x:v>
      </x:c>
      <x:c r="R335" s="268" t="n">
        <x:f>O335-P335-Q335-FIXED_COST</x:f>
        <x:v>-14113.911028381684</x:v>
      </x:c>
      <x:c r="S335" s="139" t="str">
        <x:f>IF(AND(L335&lt;=TOTAL_BED_CAP,N335&lt;=TEMP_WORKER_CAP),"YES","NO")</x:f>
        <x:v>YES</x:v>
      </x:c>
      <x:c r="T335" s="139" t="n">
        <x:f>IF(S335="YES",R335,-1E+99)</x:f>
        <x:v>-14113.911028381684</x:v>
      </x:c>
    </x:row>
    <x:row r="336">
      <x:c r="A336" s="139"/>
      <x:c r="B336" s="139"/>
      <x:c r="C336" s="139"/>
      <x:c r="D336" s="139"/>
      <x:c r="E336" s="139"/>
      <x:c r="F336" s="139"/>
      <x:c r="G336" s="139"/>
      <x:c r="H336" s="139"/>
      <x:c r="I336" s="266" t="n">
        <x:f>INT((ROW()-ROW($I$46))/((CARROT_CAP+1)*(MESCLUN_CAP+1)))</x:f>
        <x:v>0</x:v>
      </x:c>
      <x:c r="J336" s="266" t="n">
        <x:f>MOD(INT((ROW()-ROW($I$46))/(MESCLUN_CAP+1)),CARROT_CAP+1)</x:f>
        <x:v>9</x:v>
      </x:c>
      <x:c r="K336" s="266" t="n">
        <x:f>MOD(ROW()-ROW($I$46),MESCLUN_CAP+1)</x:f>
        <x:v>11</x:v>
      </x:c>
      <x:c r="L336" s="266" t="n">
        <x:f>SUM(I336:K336)</x:f>
        <x:v>20</x:v>
      </x:c>
      <x:c r="M336" s="267" t="n">
        <x:f>I336*TOMATO_HOURS*WEEKS*(1+TOMATO_DIM)^I336+J336*CARROT_HOURS*WEEKS*(1+CARROT_DIM)^J336+K336*MESCLUN_HOURS*WEEKS*(1+MESCLUN_DIM)^K336</x:f>
        <x:v>904.6729883282242</x:v>
      </x:c>
      <x:c r="N336" s="267" t="n">
        <x:f>MAX(M336-FARMER_HOURS,0)/TEMP_HOURS_PER_WORKER</x:f>
        <x:v>0.128245130783489</x:v>
      </x:c>
      <x:c r="O336" s="268" t="n">
        <x:f>I336*TOMATO_PRICE+J336*CARROT_PRICE+K336*MESCLUN_PRICE</x:f>
        <x:v>48546</x:v>
      </x:c>
      <x:c r="P336" s="268" t="n">
        <x:f>I336*TOMATO_FERTILIZER+J336*CARROT_FERTILIZER+K336*MESCLUN_FERTILIZER</x:f>
        <x:v>13640</x:v>
      </x:c>
      <x:c r="Q336" s="268" t="n">
        <x:f>MIN(M336,FARMER_HOURS)*FARMER_RATE+MAX(M336-FARMER_HOURS,0)*TEMP_RATE</x:f>
        <x:v>28206.128269587225</x:v>
      </x:c>
      <x:c r="R336" s="268" t="n">
        <x:f>O336-P336-Q336-FIXED_COST</x:f>
        <x:v>-13300.128269587225</x:v>
      </x:c>
      <x:c r="S336" s="139" t="str">
        <x:f>IF(AND(L336&lt;=TOTAL_BED_CAP,N336&lt;=TEMP_WORKER_CAP),"YES","NO")</x:f>
        <x:v>YES</x:v>
      </x:c>
      <x:c r="T336" s="139" t="n">
        <x:f>IF(S336="YES",R336,-1E+99)</x:f>
        <x:v>-13300.128269587225</x:v>
      </x:c>
    </x:row>
    <x:row r="337">
      <x:c r="A337" s="139"/>
      <x:c r="B337" s="139"/>
      <x:c r="C337" s="139"/>
      <x:c r="D337" s="139"/>
      <x:c r="E337" s="139"/>
      <x:c r="F337" s="139"/>
      <x:c r="G337" s="139"/>
      <x:c r="H337" s="139"/>
      <x:c r="I337" s="266" t="n">
        <x:f>INT((ROW()-ROW($I$46))/((CARROT_CAP+1)*(MESCLUN_CAP+1)))</x:f>
        <x:v>0</x:v>
      </x:c>
      <x:c r="J337" s="266" t="n">
        <x:f>MOD(INT((ROW()-ROW($I$46))/(MESCLUN_CAP+1)),CARROT_CAP+1)</x:f>
        <x:v>9</x:v>
      </x:c>
      <x:c r="K337" s="266" t="n">
        <x:f>MOD(ROW()-ROW($I$46),MESCLUN_CAP+1)</x:f>
        <x:v>12</x:v>
      </x:c>
      <x:c r="L337" s="266" t="n">
        <x:f>SUM(I337:K337)</x:f>
        <x:v>21</x:v>
      </x:c>
      <x:c r="M337" s="267" t="n">
        <x:f>I337*TOMATO_HOURS*WEEKS*(1+TOMATO_DIM)^I337+J337*CARROT_HOURS*WEEKS*(1+CARROT_DIM)^J337+K337*MESCLUN_HOURS*WEEKS*(1+MESCLUN_DIM)^K337</x:f>
        <x:v>964.0004414562886</x:v>
      </x:c>
      <x:c r="N337" s="267" t="n">
        <x:f>MAX(M337-FARMER_HOURS,0)/TEMP_HOURS_PER_WORKER</x:f>
        <x:v>0.16944475101131154</x:v>
      </x:c>
      <x:c r="O337" s="268" t="n">
        <x:f>I337*TOMATO_PRICE+J337*CARROT_PRICE+K337*MESCLUN_PRICE</x:f>
        <x:v>51246</x:v>
      </x:c>
      <x:c r="P337" s="268" t="n">
        <x:f>I337*TOMATO_FERTILIZER+J337*CARROT_FERTILIZER+K337*MESCLUN_FERTILIZER</x:f>
        <x:v>14520</x:v>
      </x:c>
      <x:c r="Q337" s="268" t="n">
        <x:f>MIN(M337,FARMER_HOURS)*FARMER_RATE+MAX(M337-FARMER_HOURS,0)*TEMP_RATE</x:f>
        <x:v>29236.11877528279</x:v>
      </x:c>
      <x:c r="R337" s="268" t="n">
        <x:f>O337-P337-Q337-FIXED_COST</x:f>
        <x:v>-12510.11877528279</x:v>
      </x:c>
      <x:c r="S337" s="139" t="str">
        <x:f>IF(AND(L337&lt;=TOTAL_BED_CAP,N337&lt;=TEMP_WORKER_CAP),"YES","NO")</x:f>
        <x:v>YES</x:v>
      </x:c>
      <x:c r="T337" s="139" t="n">
        <x:f>IF(S337="YES",R337,-1E+99)</x:f>
        <x:v>-12510.11877528279</x:v>
      </x:c>
    </x:row>
    <x:row r="338">
      <x:c r="A338" s="139"/>
      <x:c r="B338" s="139"/>
      <x:c r="C338" s="139"/>
      <x:c r="D338" s="139"/>
      <x:c r="E338" s="139"/>
      <x:c r="F338" s="139"/>
      <x:c r="G338" s="139"/>
      <x:c r="H338" s="139"/>
      <x:c r="I338" s="266" t="n">
        <x:f>INT((ROW()-ROW($I$46))/((CARROT_CAP+1)*(MESCLUN_CAP+1)))</x:f>
        <x:v>0</x:v>
      </x:c>
      <x:c r="J338" s="266" t="n">
        <x:f>MOD(INT((ROW()-ROW($I$46))/(MESCLUN_CAP+1)),CARROT_CAP+1)</x:f>
        <x:v>9</x:v>
      </x:c>
      <x:c r="K338" s="266" t="n">
        <x:f>MOD(ROW()-ROW($I$46),MESCLUN_CAP+1)</x:f>
        <x:v>13</x:v>
      </x:c>
      <x:c r="L338" s="266" t="n">
        <x:f>SUM(I338:K338)</x:f>
        <x:v>22</x:v>
      </x:c>
      <x:c r="M338" s="267" t="n">
        <x:f>I338*TOMATO_HOURS*WEEKS*(1+TOMATO_DIM)^I338+J338*CARROT_HOURS*WEEKS*(1+CARROT_DIM)^J338+K338*MESCLUN_HOURS*WEEKS*(1+MESCLUN_DIM)^K338</x:f>
        <x:v>1024.722412164673</x:v>
      </x:c>
      <x:c r="N338" s="267" t="n">
        <x:f>MAX(M338-FARMER_HOURS,0)/TEMP_HOURS_PER_WORKER</x:f>
        <x:v>0.21161278622546734</x:v>
      </x:c>
      <x:c r="O338" s="268" t="n">
        <x:f>I338*TOMATO_PRICE+J338*CARROT_PRICE+K338*MESCLUN_PRICE</x:f>
        <x:v>53946</x:v>
      </x:c>
      <x:c r="P338" s="268" t="n">
        <x:f>I338*TOMATO_FERTILIZER+J338*CARROT_FERTILIZER+K338*MESCLUN_FERTILIZER</x:f>
        <x:v>15400</x:v>
      </x:c>
      <x:c r="Q338" s="268" t="n">
        <x:f>MIN(M338,FARMER_HOURS)*FARMER_RATE+MAX(M338-FARMER_HOURS,0)*TEMP_RATE</x:f>
        <x:v>30290.319655636682</x:v>
      </x:c>
      <x:c r="R338" s="268" t="n">
        <x:f>O338-P338-Q338-FIXED_COST</x:f>
        <x:v>-11744.319655636682</x:v>
      </x:c>
      <x:c r="S338" s="139" t="str">
        <x:f>IF(AND(L338&lt;=TOTAL_BED_CAP,N338&lt;=TEMP_WORKER_CAP),"YES","NO")</x:f>
        <x:v>YES</x:v>
      </x:c>
      <x:c r="T338" s="139" t="n">
        <x:f>IF(S338="YES",R338,-1E+99)</x:f>
        <x:v>-11744.319655636682</x:v>
      </x:c>
    </x:row>
    <x:row r="339">
      <x:c r="A339" s="139"/>
      <x:c r="B339" s="139"/>
      <x:c r="C339" s="139"/>
      <x:c r="D339" s="139"/>
      <x:c r="E339" s="139"/>
      <x:c r="F339" s="139"/>
      <x:c r="G339" s="139"/>
      <x:c r="H339" s="139"/>
      <x:c r="I339" s="266" t="n">
        <x:f>INT((ROW()-ROW($I$46))/((CARROT_CAP+1)*(MESCLUN_CAP+1)))</x:f>
        <x:v>0</x:v>
      </x:c>
      <x:c r="J339" s="266" t="n">
        <x:f>MOD(INT((ROW()-ROW($I$46))/(MESCLUN_CAP+1)),CARROT_CAP+1)</x:f>
        <x:v>9</x:v>
      </x:c>
      <x:c r="K339" s="266" t="n">
        <x:f>MOD(ROW()-ROW($I$46),MESCLUN_CAP+1)</x:f>
        <x:v>14</x:v>
      </x:c>
      <x:c r="L339" s="266" t="n">
        <x:f>SUM(I339:K339)</x:f>
        <x:v>23</x:v>
      </x:c>
      <x:c r="M339" s="267" t="n">
        <x:f>I339*TOMATO_HOURS*WEEKS*(1+TOMATO_DIM)^I339+J339*CARROT_HOURS*WEEKS*(1+CARROT_DIM)^J339+K339*MESCLUN_HOURS*WEEKS*(1+MESCLUN_DIM)^K339</x:f>
        <x:v>1086.864493478334</x:v>
      </x:c>
      <x:c r="N339" s="267" t="n">
        <x:f>MAX(M339-FARMER_HOURS,0)/TEMP_HOURS_PER_WORKER</x:f>
        <x:v>0.25476700935995417</x:v>
      </x:c>
      <x:c r="O339" s="268" t="n">
        <x:f>I339*TOMATO_PRICE+J339*CARROT_PRICE+K339*MESCLUN_PRICE</x:f>
        <x:v>56646</x:v>
      </x:c>
      <x:c r="P339" s="268" t="n">
        <x:f>I339*TOMATO_FERTILIZER+J339*CARROT_FERTILIZER+K339*MESCLUN_FERTILIZER</x:f>
        <x:v>16280</x:v>
      </x:c>
      <x:c r="Q339" s="268" t="n">
        <x:f>MIN(M339,FARMER_HOURS)*FARMER_RATE+MAX(M339-FARMER_HOURS,0)*TEMP_RATE</x:f>
        <x:v>31369.175233998852</x:v>
      </x:c>
      <x:c r="R339" s="268" t="n">
        <x:f>O339-P339-Q339-FIXED_COST</x:f>
        <x:v>-11003.175233998852</x:v>
      </x:c>
      <x:c r="S339" s="139" t="str">
        <x:f>IF(AND(L339&lt;=TOTAL_BED_CAP,N339&lt;=TEMP_WORKER_CAP),"YES","NO")</x:f>
        <x:v>YES</x:v>
      </x:c>
      <x:c r="T339" s="139" t="n">
        <x:f>IF(S339="YES",R339,-1E+99)</x:f>
        <x:v>-11003.175233998852</x:v>
      </x:c>
    </x:row>
    <x:row r="340">
      <x:c r="A340" s="139"/>
      <x:c r="B340" s="139"/>
      <x:c r="C340" s="139"/>
      <x:c r="D340" s="139"/>
      <x:c r="E340" s="139"/>
      <x:c r="F340" s="139"/>
      <x:c r="G340" s="139"/>
      <x:c r="H340" s="139"/>
      <x:c r="I340" s="266" t="n">
        <x:f>INT((ROW()-ROW($I$46))/((CARROT_CAP+1)*(MESCLUN_CAP+1)))</x:f>
        <x:v>0</x:v>
      </x:c>
      <x:c r="J340" s="266" t="n">
        <x:f>MOD(INT((ROW()-ROW($I$46))/(MESCLUN_CAP+1)),CARROT_CAP+1)</x:f>
        <x:v>9</x:v>
      </x:c>
      <x:c r="K340" s="266" t="n">
        <x:f>MOD(ROW()-ROW($I$46),MESCLUN_CAP+1)</x:f>
        <x:v>15</x:v>
      </x:c>
      <x:c r="L340" s="266" t="n">
        <x:f>SUM(I340:K340)</x:f>
        <x:v>24</x:v>
      </x:c>
      <x:c r="M340" s="267" t="n">
        <x:f>I340*TOMATO_HOURS*WEEKS*(1+TOMATO_DIM)^I340+J340*CARROT_HOURS*WEEKS*(1+CARROT_DIM)^J340+K340*MESCLUN_HOURS*WEEKS*(1+MESCLUN_DIM)^K340</x:f>
        <x:v>1150.4527003544804</x:v>
      </x:c>
      <x:c r="N340" s="267" t="n">
        <x:f>MAX(M340-FARMER_HOURS,0)/TEMP_HOURS_PER_WORKER</x:f>
        <x:v>0.29892548635727806</x:v>
      </x:c>
      <x:c r="O340" s="268" t="n">
        <x:f>I340*TOMATO_PRICE+J340*CARROT_PRICE+K340*MESCLUN_PRICE</x:f>
        <x:v>59346</x:v>
      </x:c>
      <x:c r="P340" s="268" t="n">
        <x:f>I340*TOMATO_FERTILIZER+J340*CARROT_FERTILIZER+K340*MESCLUN_FERTILIZER</x:f>
        <x:v>17160</x:v>
      </x:c>
      <x:c r="Q340" s="268" t="n">
        <x:f>MIN(M340,FARMER_HOURS)*FARMER_RATE+MAX(M340-FARMER_HOURS,0)*TEMP_RATE</x:f>
        <x:v>32473.13715893195</x:v>
      </x:c>
      <x:c r="R340" s="268" t="n">
        <x:f>O340-P340-Q340-FIXED_COST</x:f>
        <x:v>-10287.13715893195</x:v>
      </x:c>
      <x:c r="S340" s="139" t="str">
        <x:f>IF(AND(L340&lt;=TOTAL_BED_CAP,N340&lt;=TEMP_WORKER_CAP),"YES","NO")</x:f>
        <x:v>YES</x:v>
      </x:c>
      <x:c r="T340" s="139" t="n">
        <x:f>IF(S340="YES",R340,-1E+99)</x:f>
        <x:v>-10287.13715893195</x:v>
      </x:c>
    </x:row>
    <x:row r="341">
      <x:c r="A341" s="139"/>
      <x:c r="B341" s="139"/>
      <x:c r="C341" s="139"/>
      <x:c r="D341" s="139"/>
      <x:c r="E341" s="139"/>
      <x:c r="F341" s="139"/>
      <x:c r="G341" s="139"/>
      <x:c r="H341" s="139"/>
      <x:c r="I341" s="266" t="n">
        <x:f>INT((ROW()-ROW($I$46))/((CARROT_CAP+1)*(MESCLUN_CAP+1)))</x:f>
        <x:v>0</x:v>
      </x:c>
      <x:c r="J341" s="266" t="n">
        <x:f>MOD(INT((ROW()-ROW($I$46))/(MESCLUN_CAP+1)),CARROT_CAP+1)</x:f>
        <x:v>9</x:v>
      </x:c>
      <x:c r="K341" s="266" t="n">
        <x:f>MOD(ROW()-ROW($I$46),MESCLUN_CAP+1)</x:f>
        <x:v>16</x:v>
      </x:c>
      <x:c r="L341" s="266" t="n">
        <x:f>SUM(I341:K341)</x:f>
        <x:v>25</x:v>
      </x:c>
      <x:c r="M341" s="267" t="n">
        <x:f>I341*TOMATO_HOURS*WEEKS*(1+TOMATO_DIM)^I341+J341*CARROT_HOURS*WEEKS*(1+CARROT_DIM)^J341+K341*MESCLUN_HOURS*WEEKS*(1+MESCLUN_DIM)^K341</x:f>
        <x:v>1215.5134762319692</x:v>
      </x:c>
      <x:c r="N341" s="267" t="n">
        <x:f>MAX(M341-FARMER_HOURS,0)/TEMP_HOURS_PER_WORKER</x:f>
        <x:v>0.3441065807166453</x:v>
      </x:c>
      <x:c r="O341" s="268" t="n">
        <x:f>I341*TOMATO_PRICE+J341*CARROT_PRICE+K341*MESCLUN_PRICE</x:f>
        <x:v>62046</x:v>
      </x:c>
      <x:c r="P341" s="268" t="n">
        <x:f>I341*TOMATO_FERTILIZER+J341*CARROT_FERTILIZER+K341*MESCLUN_FERTILIZER</x:f>
        <x:v>18040</x:v>
      </x:c>
      <x:c r="Q341" s="268" t="n">
        <x:f>MIN(M341,FARMER_HOURS)*FARMER_RATE+MAX(M341-FARMER_HOURS,0)*TEMP_RATE</x:f>
        <x:v>33602.66451791613</x:v>
      </x:c>
      <x:c r="R341" s="268" t="n">
        <x:f>O341-P341-Q341-FIXED_COST</x:f>
        <x:v>-9596.664517916128</x:v>
      </x:c>
      <x:c r="S341" s="139" t="str">
        <x:f>IF(AND(L341&lt;=TOTAL_BED_CAP,N341&lt;=TEMP_WORKER_CAP),"YES","NO")</x:f>
        <x:v>YES</x:v>
      </x:c>
      <x:c r="T341" s="139" t="n">
        <x:f>IF(S341="YES",R341,-1E+99)</x:f>
        <x:v>-9596.664517916128</x:v>
      </x:c>
    </x:row>
    <x:row r="342">
      <x:c r="A342" s="139"/>
      <x:c r="B342" s="139"/>
      <x:c r="C342" s="139"/>
      <x:c r="D342" s="139"/>
      <x:c r="E342" s="139"/>
      <x:c r="F342" s="139"/>
      <x:c r="G342" s="139"/>
      <x:c r="H342" s="139"/>
      <x:c r="I342" s="266" t="n">
        <x:f>INT((ROW()-ROW($I$46))/((CARROT_CAP+1)*(MESCLUN_CAP+1)))</x:f>
        <x:v>0</x:v>
      </x:c>
      <x:c r="J342" s="266" t="n">
        <x:f>MOD(INT((ROW()-ROW($I$46))/(MESCLUN_CAP+1)),CARROT_CAP+1)</x:f>
        <x:v>9</x:v>
      </x:c>
      <x:c r="K342" s="266" t="n">
        <x:f>MOD(ROW()-ROW($I$46),MESCLUN_CAP+1)</x:f>
        <x:v>17</x:v>
      </x:c>
      <x:c r="L342" s="266" t="n">
        <x:f>SUM(I342:K342)</x:f>
        <x:v>26</x:v>
      </x:c>
      <x:c r="M342" s="267" t="n">
        <x:f>I342*TOMATO_HOURS*WEEKS*(1+TOMATO_DIM)^I342+J342*CARROT_HOURS*WEEKS*(1+CARROT_DIM)^J342+K342*MESCLUN_HOURS*WEEKS*(1+MESCLUN_DIM)^K342</x:f>
        <x:v>1282.0736996785095</x:v>
      </x:c>
      <x:c r="N342" s="267" t="n">
        <x:f>MAX(M342-FARMER_HOURS,0)/TEMP_HOURS_PER_WORKER</x:f>
        <x:v>0.390328958110076</x:v>
      </x:c>
      <x:c r="O342" s="268" t="n">
        <x:f>I342*TOMATO_PRICE+J342*CARROT_PRICE+K342*MESCLUN_PRICE</x:f>
        <x:v>64746</x:v>
      </x:c>
      <x:c r="P342" s="268" t="n">
        <x:f>I342*TOMATO_FERTILIZER+J342*CARROT_FERTILIZER+K342*MESCLUN_FERTILIZER</x:f>
        <x:v>18920</x:v>
      </x:c>
      <x:c r="Q342" s="268" t="n">
        <x:f>MIN(M342,FARMER_HOURS)*FARMER_RATE+MAX(M342-FARMER_HOURS,0)*TEMP_RATE</x:f>
        <x:v>34758.2239527519</x:v>
      </x:c>
      <x:c r="R342" s="268" t="n">
        <x:f>O342-P342-Q342-FIXED_COST</x:f>
        <x:v>-8932.223952751898</x:v>
      </x:c>
      <x:c r="S342" s="139" t="str">
        <x:f>IF(AND(L342&lt;=TOTAL_BED_CAP,N342&lt;=TEMP_WORKER_CAP),"YES","NO")</x:f>
        <x:v>YES</x:v>
      </x:c>
      <x:c r="T342" s="139" t="n">
        <x:f>IF(S342="YES",R342,-1E+99)</x:f>
        <x:v>-8932.223952751898</x:v>
      </x:c>
    </x:row>
    <x:row r="343">
      <x:c r="A343" s="139"/>
      <x:c r="B343" s="139"/>
      <x:c r="C343" s="139"/>
      <x:c r="D343" s="139"/>
      <x:c r="E343" s="139"/>
      <x:c r="F343" s="139"/>
      <x:c r="G343" s="139"/>
      <x:c r="H343" s="139"/>
      <x:c r="I343" s="266" t="n">
        <x:f>INT((ROW()-ROW($I$46))/((CARROT_CAP+1)*(MESCLUN_CAP+1)))</x:f>
        <x:v>0</x:v>
      </x:c>
      <x:c r="J343" s="266" t="n">
        <x:f>MOD(INT((ROW()-ROW($I$46))/(MESCLUN_CAP+1)),CARROT_CAP+1)</x:f>
        <x:v>9</x:v>
      </x:c>
      <x:c r="K343" s="266" t="n">
        <x:f>MOD(ROW()-ROW($I$46),MESCLUN_CAP+1)</x:f>
        <x:v>18</x:v>
      </x:c>
      <x:c r="L343" s="266" t="n">
        <x:f>SUM(I343:K343)</x:f>
        <x:v>27</x:v>
      </x:c>
      <x:c r="M343" s="267" t="n">
        <x:f>I343*TOMATO_HOURS*WEEKS*(1+TOMATO_DIM)^I343+J343*CARROT_HOURS*WEEKS*(1+CARROT_DIM)^J343+K343*MESCLUN_HOURS*WEEKS*(1+MESCLUN_DIM)^K343</x:f>
        <x:v>1350.1606911370968</x:v>
      </x:c>
      <x:c r="N343" s="267" t="n">
        <x:f>MAX(M343-FARMER_HOURS,0)/TEMP_HOURS_PER_WORKER</x:f>
        <x:v>0.43761159106742836</x:v>
      </x:c>
      <x:c r="O343" s="268" t="n">
        <x:f>I343*TOMATO_PRICE+J343*CARROT_PRICE+K343*MESCLUN_PRICE</x:f>
        <x:v>67446</x:v>
      </x:c>
      <x:c r="P343" s="268" t="n">
        <x:f>I343*TOMATO_FERTILIZER+J343*CARROT_FERTILIZER+K343*MESCLUN_FERTILIZER</x:f>
        <x:v>19800</x:v>
      </x:c>
      <x:c r="Q343" s="268" t="n">
        <x:f>MIN(M343,FARMER_HOURS)*FARMER_RATE+MAX(M343-FARMER_HOURS,0)*TEMP_RATE</x:f>
        <x:v>35940.289776685706</x:v>
      </x:c>
      <x:c r="R343" s="268" t="n">
        <x:f>O343-P343-Q343-FIXED_COST</x:f>
        <x:v>-8294.289776685706</x:v>
      </x:c>
      <x:c r="S343" s="139" t="str">
        <x:f>IF(AND(L343&lt;=TOTAL_BED_CAP,N343&lt;=TEMP_WORKER_CAP),"YES","NO")</x:f>
        <x:v>YES</x:v>
      </x:c>
      <x:c r="T343" s="139" t="n">
        <x:f>IF(S343="YES",R343,-1E+99)</x:f>
        <x:v>-8294.289776685706</x:v>
      </x:c>
    </x:row>
    <x:row r="344">
      <x:c r="A344" s="139"/>
      <x:c r="B344" s="139"/>
      <x:c r="C344" s="139"/>
      <x:c r="D344" s="139"/>
      <x:c r="E344" s="139"/>
      <x:c r="F344" s="139"/>
      <x:c r="G344" s="139"/>
      <x:c r="H344" s="139"/>
      <x:c r="I344" s="266" t="n">
        <x:f>INT((ROW()-ROW($I$46))/((CARROT_CAP+1)*(MESCLUN_CAP+1)))</x:f>
        <x:v>0</x:v>
      </x:c>
      <x:c r="J344" s="266" t="n">
        <x:f>MOD(INT((ROW()-ROW($I$46))/(MESCLUN_CAP+1)),CARROT_CAP+1)</x:f>
        <x:v>9</x:v>
      </x:c>
      <x:c r="K344" s="266" t="n">
        <x:f>MOD(ROW()-ROW($I$46),MESCLUN_CAP+1)</x:f>
        <x:v>19</x:v>
      </x:c>
      <x:c r="L344" s="266" t="n">
        <x:f>SUM(I344:K344)</x:f>
        <x:v>28</x:v>
      </x:c>
      <x:c r="M344" s="267" t="n">
        <x:f>I344*TOMATO_HOURS*WEEKS*(1+TOMATO_DIM)^I344+J344*CARROT_HOURS*WEEKS*(1+CARROT_DIM)^J344+K344*MESCLUN_HOURS*WEEKS*(1+MESCLUN_DIM)^K344</x:f>
        <x:v>1419.8022197731186</x:v>
      </x:c>
      <x:c r="N344" s="267" t="n">
        <x:f>MAX(M344-FARMER_HOURS,0)/TEMP_HOURS_PER_WORKER</x:f>
        <x:v>0.4859737637313324</x:v>
      </x:c>
      <x:c r="O344" s="268" t="n">
        <x:f>I344*TOMATO_PRICE+J344*CARROT_PRICE+K344*MESCLUN_PRICE</x:f>
        <x:v>70146</x:v>
      </x:c>
      <x:c r="P344" s="268" t="n">
        <x:f>I344*TOMATO_FERTILIZER+J344*CARROT_FERTILIZER+K344*MESCLUN_FERTILIZER</x:f>
        <x:v>20680</x:v>
      </x:c>
      <x:c r="Q344" s="268" t="n">
        <x:f>MIN(M344,FARMER_HOURS)*FARMER_RATE+MAX(M344-FARMER_HOURS,0)*TEMP_RATE</x:f>
        <x:v>37149.34409328331</x:v>
      </x:c>
      <x:c r="R344" s="268" t="n">
        <x:f>O344-P344-Q344-FIXED_COST</x:f>
        <x:v>-7683.344093283311</x:v>
      </x:c>
      <x:c r="S344" s="139" t="str">
        <x:f>IF(AND(L344&lt;=TOTAL_BED_CAP,N344&lt;=TEMP_WORKER_CAP),"YES","NO")</x:f>
        <x:v>YES</x:v>
      </x:c>
      <x:c r="T344" s="139" t="n">
        <x:f>IF(S344="YES",R344,-1E+99)</x:f>
        <x:v>-7683.344093283311</x:v>
      </x:c>
    </x:row>
    <x:row r="345">
      <x:c r="A345" s="139"/>
      <x:c r="B345" s="139"/>
      <x:c r="C345" s="139"/>
      <x:c r="D345" s="139"/>
      <x:c r="E345" s="139"/>
      <x:c r="F345" s="139"/>
      <x:c r="G345" s="139"/>
      <x:c r="H345" s="139"/>
      <x:c r="I345" s="266" t="n">
        <x:f>INT((ROW()-ROW($I$46))/((CARROT_CAP+1)*(MESCLUN_CAP+1)))</x:f>
        <x:v>0</x:v>
      </x:c>
      <x:c r="J345" s="266" t="n">
        <x:f>MOD(INT((ROW()-ROW($I$46))/(MESCLUN_CAP+1)),CARROT_CAP+1)</x:f>
        <x:v>9</x:v>
      </x:c>
      <x:c r="K345" s="266" t="n">
        <x:f>MOD(ROW()-ROW($I$46),MESCLUN_CAP+1)</x:f>
        <x:v>20</x:v>
      </x:c>
      <x:c r="L345" s="266" t="n">
        <x:f>SUM(I345:K345)</x:f>
        <x:v>29</x:v>
      </x:c>
      <x:c r="M345" s="267" t="n">
        <x:f>I345*TOMATO_HOURS*WEEKS*(1+TOMATO_DIM)^I345+J345*CARROT_HOURS*WEEKS*(1+CARROT_DIM)^J345+K345*MESCLUN_HOURS*WEEKS*(1+MESCLUN_DIM)^K345</x:f>
        <x:v>1491.0265104235955</x:v>
      </x:c>
      <x:c r="N345" s="267" t="n">
        <x:f>MAX(M345-FARMER_HOURS,0)/TEMP_HOURS_PER_WORKER</x:f>
        <x:v>0.5354350766830525</x:v>
      </x:c>
      <x:c r="O345" s="268" t="n">
        <x:f>I345*TOMATO_PRICE+J345*CARROT_PRICE+K345*MESCLUN_PRICE</x:f>
        <x:v>72846</x:v>
      </x:c>
      <x:c r="P345" s="268" t="n">
        <x:f>I345*TOMATO_FERTILIZER+J345*CARROT_FERTILIZER+K345*MESCLUN_FERTILIZER</x:f>
        <x:v>21560</x:v>
      </x:c>
      <x:c r="Q345" s="268" t="n">
        <x:f>MIN(M345,FARMER_HOURS)*FARMER_RATE+MAX(M345-FARMER_HOURS,0)*TEMP_RATE</x:f>
        <x:v>38385.87691707631</x:v>
      </x:c>
      <x:c r="R345" s="268" t="n">
        <x:f>O345-P345-Q345-FIXED_COST</x:f>
        <x:v>-7099.876917076312</x:v>
      </x:c>
      <x:c r="S345" s="139" t="str">
        <x:f>IF(AND(L345&lt;=TOTAL_BED_CAP,N345&lt;=TEMP_WORKER_CAP),"YES","NO")</x:f>
        <x:v>YES</x:v>
      </x:c>
      <x:c r="T345" s="139" t="n">
        <x:f>IF(S345="YES",R345,-1E+99)</x:f>
        <x:v>-7099.876917076312</x:v>
      </x:c>
    </x:row>
    <x:row r="346">
      <x:c r="A346" s="139"/>
      <x:c r="B346" s="139"/>
      <x:c r="C346" s="139"/>
      <x:c r="D346" s="139"/>
      <x:c r="E346" s="139"/>
      <x:c r="F346" s="139"/>
      <x:c r="G346" s="139"/>
      <x:c r="H346" s="139"/>
      <x:c r="I346" s="266" t="n">
        <x:f>INT((ROW()-ROW($I$46))/((CARROT_CAP+1)*(MESCLUN_CAP+1)))</x:f>
        <x:v>0</x:v>
      </x:c>
      <x:c r="J346" s="266" t="n">
        <x:f>MOD(INT((ROW()-ROW($I$46))/(MESCLUN_CAP+1)),CARROT_CAP+1)</x:f>
        <x:v>9</x:v>
      </x:c>
      <x:c r="K346" s="266" t="n">
        <x:f>MOD(ROW()-ROW($I$46),MESCLUN_CAP+1)</x:f>
        <x:v>21</x:v>
      </x:c>
      <x:c r="L346" s="266" t="n">
        <x:f>SUM(I346:K346)</x:f>
        <x:v>30</x:v>
      </x:c>
      <x:c r="M346" s="267" t="n">
        <x:f>I346*TOMATO_HOURS*WEEKS*(1+TOMATO_DIM)^I346+J346*CARROT_HOURS*WEEKS*(1+CARROT_DIM)^J346+K346*MESCLUN_HOURS*WEEKS*(1+MESCLUN_DIM)^K346</x:f>
        <x:v>1563.8622506500394</x:v>
      </x:c>
      <x:c r="N346" s="267" t="n">
        <x:f>MAX(M346-FARMER_HOURS,0)/TEMP_HOURS_PER_WORKER</x:f>
        <x:v>0.5860154518403051</x:v>
      </x:c>
      <x:c r="O346" s="268" t="n">
        <x:f>I346*TOMATO_PRICE+J346*CARROT_PRICE+K346*MESCLUN_PRICE</x:f>
        <x:v>75546</x:v>
      </x:c>
      <x:c r="P346" s="268" t="n">
        <x:f>I346*TOMATO_FERTILIZER+J346*CARROT_FERTILIZER+K346*MESCLUN_FERTILIZER</x:f>
        <x:v>22440</x:v>
      </x:c>
      <x:c r="Q346" s="268" t="n">
        <x:f>MIN(M346,FARMER_HOURS)*FARMER_RATE+MAX(M346-FARMER_HOURS,0)*TEMP_RATE</x:f>
        <x:v>39650.38629600763</x:v>
      </x:c>
      <x:c r="R346" s="268" t="n">
        <x:f>O346-P346-Q346-FIXED_COST</x:f>
        <x:v>-6544.386296007629</x:v>
      </x:c>
      <x:c r="S346" s="139" t="str">
        <x:f>IF(AND(L346&lt;=TOTAL_BED_CAP,N346&lt;=TEMP_WORKER_CAP),"YES","NO")</x:f>
        <x:v>YES</x:v>
      </x:c>
      <x:c r="T346" s="139" t="n">
        <x:f>IF(S346="YES",R346,-1E+99)</x:f>
        <x:v>-6544.386296007629</x:v>
      </x:c>
    </x:row>
    <x:row r="347">
      <x:c r="A347" s="139"/>
      <x:c r="B347" s="139"/>
      <x:c r="C347" s="139"/>
      <x:c r="D347" s="139"/>
      <x:c r="E347" s="139"/>
      <x:c r="F347" s="139"/>
      <x:c r="G347" s="139"/>
      <x:c r="H347" s="139"/>
      <x:c r="I347" s="266" t="n">
        <x:f>INT((ROW()-ROW($I$46))/((CARROT_CAP+1)*(MESCLUN_CAP+1)))</x:f>
        <x:v>0</x:v>
      </x:c>
      <x:c r="J347" s="266" t="n">
        <x:f>MOD(INT((ROW()-ROW($I$46))/(MESCLUN_CAP+1)),CARROT_CAP+1)</x:f>
        <x:v>9</x:v>
      </x:c>
      <x:c r="K347" s="266" t="n">
        <x:f>MOD(ROW()-ROW($I$46),MESCLUN_CAP+1)</x:f>
        <x:v>22</x:v>
      </x:c>
      <x:c r="L347" s="266" t="n">
        <x:f>SUM(I347:K347)</x:f>
        <x:v>31</x:v>
      </x:c>
      <x:c r="M347" s="267" t="n">
        <x:f>I347*TOMATO_HOURS*WEEKS*(1+TOMATO_DIM)^I347+J347*CARROT_HOURS*WEEKS*(1+CARROT_DIM)^J347+K347*MESCLUN_HOURS*WEEKS*(1+MESCLUN_DIM)^K347</x:f>
        <x:v>1638.3385978964354</x:v>
      </x:c>
      <x:c r="N347" s="267" t="n">
        <x:f>MAX(M347-FARMER_HOURS,0)/TEMP_HOURS_PER_WORKER</x:f>
        <x:v>0.6377351374280802</x:v>
      </x:c>
      <x:c r="O347" s="268" t="n">
        <x:f>I347*TOMATO_PRICE+J347*CARROT_PRICE+K347*MESCLUN_PRICE</x:f>
        <x:v>78246</x:v>
      </x:c>
      <x:c r="P347" s="268" t="n">
        <x:f>I347*TOMATO_FERTILIZER+J347*CARROT_FERTILIZER+K347*MESCLUN_FERTILIZER</x:f>
        <x:v>23320</x:v>
      </x:c>
      <x:c r="Q347" s="268" t="n">
        <x:f>MIN(M347,FARMER_HOURS)*FARMER_RATE+MAX(M347-FARMER_HOURS,0)*TEMP_RATE</x:f>
        <x:v>40943.378435702005</x:v>
      </x:c>
      <x:c r="R347" s="268" t="n">
        <x:f>O347-P347-Q347-FIXED_COST</x:f>
        <x:v>-6017.378435702005</x:v>
      </x:c>
      <x:c r="S347" s="139" t="str">
        <x:f>IF(AND(L347&lt;=TOTAL_BED_CAP,N347&lt;=TEMP_WORKER_CAP),"YES","NO")</x:f>
        <x:v>YES</x:v>
      </x:c>
      <x:c r="T347" s="139" t="n">
        <x:f>IF(S347="YES",R347,-1E+99)</x:f>
        <x:v>-6017.378435702005</x:v>
      </x:c>
    </x:row>
    <x:row r="348">
      <x:c r="A348" s="139"/>
      <x:c r="B348" s="139"/>
      <x:c r="C348" s="139"/>
      <x:c r="D348" s="139"/>
      <x:c r="E348" s="139"/>
      <x:c r="F348" s="139"/>
      <x:c r="G348" s="139"/>
      <x:c r="H348" s="139"/>
      <x:c r="I348" s="266" t="n">
        <x:f>INT((ROW()-ROW($I$46))/((CARROT_CAP+1)*(MESCLUN_CAP+1)))</x:f>
        <x:v>0</x:v>
      </x:c>
      <x:c r="J348" s="266" t="n">
        <x:f>MOD(INT((ROW()-ROW($I$46))/(MESCLUN_CAP+1)),CARROT_CAP+1)</x:f>
        <x:v>9</x:v>
      </x:c>
      <x:c r="K348" s="266" t="n">
        <x:f>MOD(ROW()-ROW($I$46),MESCLUN_CAP+1)</x:f>
        <x:v>23</x:v>
      </x:c>
      <x:c r="L348" s="266" t="n">
        <x:f>SUM(I348:K348)</x:f>
        <x:v>32</x:v>
      </x:c>
      <x:c r="M348" s="267" t="n">
        <x:f>I348*TOMATO_HOURS*WEEKS*(1+TOMATO_DIM)^I348+J348*CARROT_HOURS*WEEKS*(1+CARROT_DIM)^J348+K348*MESCLUN_HOURS*WEEKS*(1+MESCLUN_DIM)^K348</x:f>
        <x:v>1714.4851867538719</x:v>
      </x:c>
      <x:c r="N348" s="267" t="n">
        <x:f>MAX(M348-FARMER_HOURS,0)/TEMP_HOURS_PER_WORKER</x:f>
        <x:v>0.6906147130235222</x:v>
      </x:c>
      <x:c r="O348" s="268" t="n">
        <x:f>I348*TOMATO_PRICE+J348*CARROT_PRICE+K348*MESCLUN_PRICE</x:f>
        <x:v>80946</x:v>
      </x:c>
      <x:c r="P348" s="268" t="n">
        <x:f>I348*TOMATO_FERTILIZER+J348*CARROT_FERTILIZER+K348*MESCLUN_FERTILIZER</x:f>
        <x:v>24200</x:v>
      </x:c>
      <x:c r="Q348" s="268" t="n">
        <x:f>MIN(M348,FARMER_HOURS)*FARMER_RATE+MAX(M348-FARMER_HOURS,0)*TEMP_RATE</x:f>
        <x:v>42265.36782558805</x:v>
      </x:c>
      <x:c r="R348" s="268" t="n">
        <x:f>O348-P348-Q348-FIXED_COST</x:f>
        <x:v>-5519.367825588051</x:v>
      </x:c>
      <x:c r="S348" s="139" t="str">
        <x:f>IF(AND(L348&lt;=TOTAL_BED_CAP,N348&lt;=TEMP_WORKER_CAP),"YES","NO")</x:f>
        <x:v>YES</x:v>
      </x:c>
      <x:c r="T348" s="139" t="n">
        <x:f>IF(S348="YES",R348,-1E+99)</x:f>
        <x:v>-5519.367825588051</x:v>
      </x:c>
    </x:row>
    <x:row r="349">
      <x:c r="A349" s="139"/>
      <x:c r="B349" s="139"/>
      <x:c r="C349" s="139"/>
      <x:c r="D349" s="139"/>
      <x:c r="E349" s="139"/>
      <x:c r="F349" s="139"/>
      <x:c r="G349" s="139"/>
      <x:c r="H349" s="139"/>
      <x:c r="I349" s="266" t="n">
        <x:f>INT((ROW()-ROW($I$46))/((CARROT_CAP+1)*(MESCLUN_CAP+1)))</x:f>
        <x:v>0</x:v>
      </x:c>
      <x:c r="J349" s="266" t="n">
        <x:f>MOD(INT((ROW()-ROW($I$46))/(MESCLUN_CAP+1)),CARROT_CAP+1)</x:f>
        <x:v>9</x:v>
      </x:c>
      <x:c r="K349" s="266" t="n">
        <x:f>MOD(ROW()-ROW($I$46),MESCLUN_CAP+1)</x:f>
        <x:v>24</x:v>
      </x:c>
      <x:c r="L349" s="266" t="n">
        <x:f>SUM(I349:K349)</x:f>
        <x:v>33</x:v>
      </x:c>
      <x:c r="M349" s="267" t="n">
        <x:f>I349*TOMATO_HOURS*WEEKS*(1+TOMATO_DIM)^I349+J349*CARROT_HOURS*WEEKS*(1+CARROT_DIM)^J349+K349*MESCLUN_HOURS*WEEKS*(1+MESCLUN_DIM)^K349</x:f>
        <x:v>1792.3321363333675</x:v>
      </x:c>
      <x:c r="N349" s="267" t="n">
        <x:f>MAX(M349-FARMER_HOURS,0)/TEMP_HOURS_PER_WORKER</x:f>
        <x:v>0.7446750946759497</x:v>
      </x:c>
      <x:c r="O349" s="268" t="n">
        <x:f>I349*TOMATO_PRICE+J349*CARROT_PRICE+K349*MESCLUN_PRICE</x:f>
        <x:v>83646</x:v>
      </x:c>
      <x:c r="P349" s="268" t="n">
        <x:f>I349*TOMATO_FERTILIZER+J349*CARROT_FERTILIZER+K349*MESCLUN_FERTILIZER</x:f>
        <x:v>25080</x:v>
      </x:c>
      <x:c r="Q349" s="268" t="n">
        <x:f>MIN(M349,FARMER_HOURS)*FARMER_RATE+MAX(M349-FARMER_HOURS,0)*TEMP_RATE</x:f>
        <x:v>43616.87736689874</x:v>
      </x:c>
      <x:c r="R349" s="268" t="n">
        <x:f>O349-P349-Q349-FIXED_COST</x:f>
        <x:v>-5050.8773668987415</x:v>
      </x:c>
      <x:c r="S349" s="139" t="str">
        <x:f>IF(AND(L349&lt;=TOTAL_BED_CAP,N349&lt;=TEMP_WORKER_CAP),"YES","NO")</x:f>
        <x:v>YES</x:v>
      </x:c>
      <x:c r="T349" s="139" t="n">
        <x:f>IF(S349="YES",R349,-1E+99)</x:f>
        <x:v>-5050.8773668987415</x:v>
      </x:c>
    </x:row>
    <x:row r="350">
      <x:c r="A350" s="139"/>
      <x:c r="B350" s="139"/>
      <x:c r="C350" s="139"/>
      <x:c r="D350" s="139"/>
      <x:c r="E350" s="139"/>
      <x:c r="F350" s="139"/>
      <x:c r="G350" s="139"/>
      <x:c r="H350" s="139"/>
      <x:c r="I350" s="266" t="n">
        <x:f>INT((ROW()-ROW($I$46))/((CARROT_CAP+1)*(MESCLUN_CAP+1)))</x:f>
        <x:v>0</x:v>
      </x:c>
      <x:c r="J350" s="266" t="n">
        <x:f>MOD(INT((ROW()-ROW($I$46))/(MESCLUN_CAP+1)),CARROT_CAP+1)</x:f>
        <x:v>9</x:v>
      </x:c>
      <x:c r="K350" s="266" t="n">
        <x:f>MOD(ROW()-ROW($I$46),MESCLUN_CAP+1)</x:f>
        <x:v>25</x:v>
      </x:c>
      <x:c r="L350" s="266" t="n">
        <x:f>SUM(I350:K350)</x:f>
        <x:v>34</x:v>
      </x:c>
      <x:c r="M350" s="267" t="n">
        <x:f>I350*TOMATO_HOURS*WEEKS*(1+TOMATO_DIM)^I350+J350*CARROT_HOURS*WEEKS*(1+CARROT_DIM)^J350+K350*MESCLUN_HOURS*WEEKS*(1+MESCLUN_DIM)^K350</x:f>
        <x:v>1871.910057748465</x:v>
      </x:c>
      <x:c r="N350" s="267" t="n">
        <x:f>MAX(M350-FARMER_HOURS,0)/TEMP_HOURS_PER_WORKER</x:f>
        <x:v>0.7999375401031007</x:v>
      </x:c>
      <x:c r="O350" s="268" t="n">
        <x:f>I350*TOMATO_PRICE+J350*CARROT_PRICE+K350*MESCLUN_PRICE</x:f>
        <x:v>86346</x:v>
      </x:c>
      <x:c r="P350" s="268" t="n">
        <x:f>I350*TOMATO_FERTILIZER+J350*CARROT_FERTILIZER+K350*MESCLUN_FERTILIZER</x:f>
        <x:v>25960</x:v>
      </x:c>
      <x:c r="Q350" s="268" t="n">
        <x:f>MIN(M350,FARMER_HOURS)*FARMER_RATE+MAX(M350-FARMER_HOURS,0)*TEMP_RATE</x:f>
        <x:v>44998.43850257752</x:v>
      </x:c>
      <x:c r="R350" s="268" t="n">
        <x:f>O350-P350-Q350-FIXED_COST</x:f>
        <x:v>-4612.438502577519</x:v>
      </x:c>
      <x:c r="S350" s="139" t="str">
        <x:f>IF(AND(L350&lt;=TOTAL_BED_CAP,N350&lt;=TEMP_WORKER_CAP),"YES","NO")</x:f>
        <x:v>YES</x:v>
      </x:c>
      <x:c r="T350" s="139" t="n">
        <x:f>IF(S350="YES",R350,-1E+99)</x:f>
        <x:v>-4612.438502577519</x:v>
      </x:c>
    </x:row>
    <x:row r="351">
      <x:c r="A351" s="139"/>
      <x:c r="B351" s="139"/>
      <x:c r="C351" s="139"/>
      <x:c r="D351" s="139"/>
      <x:c r="E351" s="139"/>
      <x:c r="F351" s="139"/>
      <x:c r="G351" s="139"/>
      <x:c r="H351" s="139"/>
      <x:c r="I351" s="266" t="n">
        <x:f>INT((ROW()-ROW($I$46))/((CARROT_CAP+1)*(MESCLUN_CAP+1)))</x:f>
        <x:v>0</x:v>
      </x:c>
      <x:c r="J351" s="266" t="n">
        <x:f>MOD(INT((ROW()-ROW($I$46))/(MESCLUN_CAP+1)),CARROT_CAP+1)</x:f>
        <x:v>9</x:v>
      </x:c>
      <x:c r="K351" s="266" t="n">
        <x:f>MOD(ROW()-ROW($I$46),MESCLUN_CAP+1)</x:f>
        <x:v>26</x:v>
      </x:c>
      <x:c r="L351" s="266" t="n">
        <x:f>SUM(I351:K351)</x:f>
        <x:v>35</x:v>
      </x:c>
      <x:c r="M351" s="267" t="n">
        <x:f>I351*TOMATO_HOURS*WEEKS*(1+TOMATO_DIM)^I351+J351*CARROT_HOURS*WEEKS*(1+CARROT_DIM)^J351+K351*MESCLUN_HOURS*WEEKS*(1+MESCLUN_DIM)^K351</x:f>
        <x:v>1953.2500617091823</x:v>
      </x:c>
      <x:c r="N351" s="267" t="n">
        <x:f>MAX(M351-FARMER_HOURS,0)/TEMP_HOURS_PER_WORKER</x:f>
        <x:v>0.85642365396471</x:v>
      </x:c>
      <x:c r="O351" s="268" t="n">
        <x:f>I351*TOMATO_PRICE+J351*CARROT_PRICE+K351*MESCLUN_PRICE</x:f>
        <x:v>89046</x:v>
      </x:c>
      <x:c r="P351" s="268" t="n">
        <x:f>I351*TOMATO_FERTILIZER+J351*CARROT_FERTILIZER+K351*MESCLUN_FERTILIZER</x:f>
        <x:v>26840</x:v>
      </x:c>
      <x:c r="Q351" s="268" t="n">
        <x:f>MIN(M351,FARMER_HOURS)*FARMER_RATE+MAX(M351-FARMER_HOURS,0)*TEMP_RATE</x:f>
        <x:v>46410.59134911775</x:v>
      </x:c>
      <x:c r="R351" s="268" t="n">
        <x:f>O351-P351-Q351-FIXED_COST</x:f>
        <x:v>-4204.591349117749</x:v>
      </x:c>
      <x:c r="S351" s="139" t="str">
        <x:f>IF(AND(L351&lt;=TOTAL_BED_CAP,N351&lt;=TEMP_WORKER_CAP),"YES","NO")</x:f>
        <x:v>YES</x:v>
      </x:c>
      <x:c r="T351" s="139" t="n">
        <x:f>IF(S351="YES",R351,-1E+99)</x:f>
        <x:v>-4204.591349117749</x:v>
      </x:c>
    </x:row>
    <x:row r="352">
      <x:c r="A352" s="139"/>
      <x:c r="B352" s="139"/>
      <x:c r="C352" s="139"/>
      <x:c r="D352" s="139"/>
      <x:c r="E352" s="139"/>
      <x:c r="F352" s="139"/>
      <x:c r="G352" s="139"/>
      <x:c r="H352" s="139"/>
      <x:c r="I352" s="266" t="n">
        <x:f>INT((ROW()-ROW($I$46))/((CARROT_CAP+1)*(MESCLUN_CAP+1)))</x:f>
        <x:v>0</x:v>
      </x:c>
      <x:c r="J352" s="266" t="n">
        <x:f>MOD(INT((ROW()-ROW($I$46))/(MESCLUN_CAP+1)),CARROT_CAP+1)</x:f>
        <x:v>9</x:v>
      </x:c>
      <x:c r="K352" s="266" t="n">
        <x:f>MOD(ROW()-ROW($I$46),MESCLUN_CAP+1)</x:f>
        <x:v>27</x:v>
      </x:c>
      <x:c r="L352" s="266" t="n">
        <x:f>SUM(I352:K352)</x:f>
        <x:v>36</x:v>
      </x:c>
      <x:c r="M352" s="267" t="n">
        <x:f>I352*TOMATO_HOURS*WEEKS*(1+TOMATO_DIM)^I352+J352*CARROT_HOURS*WEEKS*(1+CARROT_DIM)^J352+K352*MESCLUN_HOURS*WEEKS*(1+MESCLUN_DIM)^K352</x:f>
        <x:v>2036.3837662289395</x:v>
      </x:c>
      <x:c r="N352" s="267" t="n">
        <x:f>MAX(M352-FARMER_HOURS,0)/TEMP_HOURS_PER_WORKER</x:f>
        <x:v>0.9141553932145413</x:v>
      </x:c>
      <x:c r="O352" s="268" t="n">
        <x:f>I352*TOMATO_PRICE+J352*CARROT_PRICE+K352*MESCLUN_PRICE</x:f>
        <x:v>91746</x:v>
      </x:c>
      <x:c r="P352" s="268" t="n">
        <x:f>I352*TOMATO_FERTILIZER+J352*CARROT_FERTILIZER+K352*MESCLUN_FERTILIZER</x:f>
        <x:v>27720</x:v>
      </x:c>
      <x:c r="Q352" s="268" t="n">
        <x:f>MIN(M352,FARMER_HOURS)*FARMER_RATE+MAX(M352-FARMER_HOURS,0)*TEMP_RATE</x:f>
        <x:v>47853.88483036353</x:v>
      </x:c>
      <x:c r="R352" s="268" t="n">
        <x:f>O352-P352-Q352-FIXED_COST</x:f>
        <x:v>-3827.8848303635314</x:v>
      </x:c>
      <x:c r="S352" s="139" t="str">
        <x:f>IF(AND(L352&lt;=TOTAL_BED_CAP,N352&lt;=TEMP_WORKER_CAP),"YES","NO")</x:f>
        <x:v>YES</x:v>
      </x:c>
      <x:c r="T352" s="139" t="n">
        <x:f>IF(S352="YES",R352,-1E+99)</x:f>
        <x:v>-3827.8848303635314</x:v>
      </x:c>
    </x:row>
    <x:row r="353">
      <x:c r="A353" s="139"/>
      <x:c r="B353" s="139"/>
      <x:c r="C353" s="139"/>
      <x:c r="D353" s="139"/>
      <x:c r="E353" s="139"/>
      <x:c r="F353" s="139"/>
      <x:c r="G353" s="139"/>
      <x:c r="H353" s="139"/>
      <x:c r="I353" s="266" t="n">
        <x:f>INT((ROW()-ROW($I$46))/((CARROT_CAP+1)*(MESCLUN_CAP+1)))</x:f>
        <x:v>0</x:v>
      </x:c>
      <x:c r="J353" s="266" t="n">
        <x:f>MOD(INT((ROW()-ROW($I$46))/(MESCLUN_CAP+1)),CARROT_CAP+1)</x:f>
        <x:v>9</x:v>
      </x:c>
      <x:c r="K353" s="266" t="n">
        <x:f>MOD(ROW()-ROW($I$46),MESCLUN_CAP+1)</x:f>
        <x:v>28</x:v>
      </x:c>
      <x:c r="L353" s="266" t="n">
        <x:f>SUM(I353:K353)</x:f>
        <x:v>37</x:v>
      </x:c>
      <x:c r="M353" s="267" t="n">
        <x:f>I353*TOMATO_HOURS*WEEKS*(1+TOMATO_DIM)^I353+J353*CARROT_HOURS*WEEKS*(1+CARROT_DIM)^J353+K353*MESCLUN_HOURS*WEEKS*(1+MESCLUN_DIM)^K353</x:f>
        <x:v>2121.343304446093</x:v>
      </x:c>
      <x:c r="N353" s="267" t="n">
        <x:f>MAX(M353-FARMER_HOURS,0)/TEMP_HOURS_PER_WORKER</x:f>
        <x:v>0.9731550725320091</x:v>
      </x:c>
      <x:c r="O353" s="268" t="n">
        <x:f>I353*TOMATO_PRICE+J353*CARROT_PRICE+K353*MESCLUN_PRICE</x:f>
        <x:v>94446</x:v>
      </x:c>
      <x:c r="P353" s="268" t="n">
        <x:f>I353*TOMATO_FERTILIZER+J353*CARROT_FERTILIZER+K353*MESCLUN_FERTILIZER</x:f>
        <x:v>28600</x:v>
      </x:c>
      <x:c r="Q353" s="268" t="n">
        <x:f>MIN(M353,FARMER_HOURS)*FARMER_RATE+MAX(M353-FARMER_HOURS,0)*TEMP_RATE</x:f>
        <x:v>49328.87681330023</x:v>
      </x:c>
      <x:c r="R353" s="268" t="n">
        <x:f>O353-P353-Q353-FIXED_COST</x:f>
        <x:v>-3482.8768133002304</x:v>
      </x:c>
      <x:c r="S353" s="139" t="str">
        <x:f>IF(AND(L353&lt;=TOTAL_BED_CAP,N353&lt;=TEMP_WORKER_CAP),"YES","NO")</x:f>
        <x:v>YES</x:v>
      </x:c>
      <x:c r="T353" s="139" t="n">
        <x:f>IF(S353="YES",R353,-1E+99)</x:f>
        <x:v>-3482.8768133002304</x:v>
      </x:c>
    </x:row>
    <x:row r="354">
      <x:c r="A354" s="139"/>
      <x:c r="B354" s="139"/>
      <x:c r="C354" s="139"/>
      <x:c r="D354" s="139"/>
      <x:c r="E354" s="139"/>
      <x:c r="F354" s="139"/>
      <x:c r="G354" s="139"/>
      <x:c r="H354" s="139"/>
      <x:c r="I354" s="266" t="n">
        <x:f>INT((ROW()-ROW($I$46))/((CARROT_CAP+1)*(MESCLUN_CAP+1)))</x:f>
        <x:v>0</x:v>
      </x:c>
      <x:c r="J354" s="266" t="n">
        <x:f>MOD(INT((ROW()-ROW($I$46))/(MESCLUN_CAP+1)),CARROT_CAP+1)</x:f>
        <x:v>9</x:v>
      </x:c>
      <x:c r="K354" s="266" t="n">
        <x:f>MOD(ROW()-ROW($I$46),MESCLUN_CAP+1)</x:f>
        <x:v>29</x:v>
      </x:c>
      <x:c r="L354" s="266" t="n">
        <x:f>SUM(I354:K354)</x:f>
        <x:v>38</x:v>
      </x:c>
      <x:c r="M354" s="267" t="n">
        <x:f>I354*TOMATO_HOURS*WEEKS*(1+TOMATO_DIM)^I354+J354*CARROT_HOURS*WEEKS*(1+CARROT_DIM)^J354+K354*MESCLUN_HOURS*WEEKS*(1+MESCLUN_DIM)^K354</x:f>
        <x:v>2208.1613325617463</x:v>
      </x:c>
      <x:c r="N354" s="267" t="n">
        <x:f>MAX(M354-FARMER_HOURS,0)/TEMP_HOURS_PER_WORKER</x:f>
        <x:v>1.033445369834546</x:v>
      </x:c>
      <x:c r="O354" s="268" t="n">
        <x:f>I354*TOMATO_PRICE+J354*CARROT_PRICE+K354*MESCLUN_PRICE</x:f>
        <x:v>97146</x:v>
      </x:c>
      <x:c r="P354" s="268" t="n">
        <x:f>I354*TOMATO_FERTILIZER+J354*CARROT_FERTILIZER+K354*MESCLUN_FERTILIZER</x:f>
        <x:v>29480</x:v>
      </x:c>
      <x:c r="Q354" s="268" t="n">
        <x:f>MIN(M354,FARMER_HOURS)*FARMER_RATE+MAX(M354-FARMER_HOURS,0)*TEMP_RATE</x:f>
        <x:v>50836.13424586365</x:v>
      </x:c>
      <x:c r="R354" s="268" t="n">
        <x:f>O354-P354-Q354-FIXED_COST</x:f>
        <x:v>-3170.13424586365</x:v>
      </x:c>
      <x:c r="S354" s="139" t="str">
        <x:f>IF(AND(L354&lt;=TOTAL_BED_CAP,N354&lt;=TEMP_WORKER_CAP),"YES","NO")</x:f>
        <x:v>YES</x:v>
      </x:c>
      <x:c r="T354" s="139" t="n">
        <x:f>IF(S354="YES",R354,-1E+99)</x:f>
        <x:v>-3170.13424586365</x:v>
      </x:c>
    </x:row>
    <x:row r="355">
      <x:c r="A355" s="139"/>
      <x:c r="B355" s="139"/>
      <x:c r="C355" s="139"/>
      <x:c r="D355" s="139"/>
      <x:c r="E355" s="139"/>
      <x:c r="F355" s="139"/>
      <x:c r="G355" s="139"/>
      <x:c r="H355" s="139"/>
      <x:c r="I355" s="266" t="n">
        <x:f>INT((ROW()-ROW($I$46))/((CARROT_CAP+1)*(MESCLUN_CAP+1)))</x:f>
        <x:v>0</x:v>
      </x:c>
      <x:c r="J355" s="266" t="n">
        <x:f>MOD(INT((ROW()-ROW($I$46))/(MESCLUN_CAP+1)),CARROT_CAP+1)</x:f>
        <x:v>9</x:v>
      </x:c>
      <x:c r="K355" s="266" t="n">
        <x:f>MOD(ROW()-ROW($I$46),MESCLUN_CAP+1)</x:f>
        <x:v>30</x:v>
      </x:c>
      <x:c r="L355" s="266" t="n">
        <x:f>SUM(I355:K355)</x:f>
        <x:v>39</x:v>
      </x:c>
      <x:c r="M355" s="267" t="n">
        <x:f>I355*TOMATO_HOURS*WEEKS*(1+TOMATO_DIM)^I355+J355*CARROT_HOURS*WEEKS*(1+CARROT_DIM)^J355+K355*MESCLUN_HOURS*WEEKS*(1+MESCLUN_DIM)^K355</x:f>
        <x:v>2296.871037895516</x:v>
      </x:c>
      <x:c r="N355" s="267" t="n">
        <x:f>MAX(M355-FARMER_HOURS,0)/TEMP_HOURS_PER_WORKER</x:f>
        <x:v>1.0950493318718861</x:v>
      </x:c>
      <x:c r="O355" s="268" t="n">
        <x:f>I355*TOMATO_PRICE+J355*CARROT_PRICE+K355*MESCLUN_PRICE</x:f>
        <x:v>99846</x:v>
      </x:c>
      <x:c r="P355" s="268" t="n">
        <x:f>I355*TOMATO_FERTILIZER+J355*CARROT_FERTILIZER+K355*MESCLUN_FERTILIZER</x:f>
        <x:v>30360</x:v>
      </x:c>
      <x:c r="Q355" s="268" t="n">
        <x:f>MIN(M355,FARMER_HOURS)*FARMER_RATE+MAX(M355-FARMER_HOURS,0)*TEMP_RATE</x:f>
        <x:v>52376.23329679715</x:v>
      </x:c>
      <x:c r="R355" s="268" t="n">
        <x:f>O355-P355-Q355-FIXED_COST</x:f>
        <x:v>-2890.2332967971524</x:v>
      </x:c>
      <x:c r="S355" s="139" t="str">
        <x:f>IF(AND(L355&lt;=TOTAL_BED_CAP,N355&lt;=TEMP_WORKER_CAP),"YES","NO")</x:f>
        <x:v>YES</x:v>
      </x:c>
      <x:c r="T355" s="139" t="n">
        <x:f>IF(S355="YES",R355,-1E+99)</x:f>
        <x:v>-2890.2332967971524</x:v>
      </x:c>
    </x:row>
    <x:row r="356">
      <x:c r="A356" s="139"/>
      <x:c r="B356" s="139"/>
      <x:c r="C356" s="139"/>
      <x:c r="D356" s="139"/>
      <x:c r="E356" s="139"/>
      <x:c r="F356" s="139"/>
      <x:c r="G356" s="139"/>
      <x:c r="H356" s="139"/>
      <x:c r="I356" s="266" t="n">
        <x:f>INT((ROW()-ROW($I$46))/((CARROT_CAP+1)*(MESCLUN_CAP+1)))</x:f>
        <x:v>0</x:v>
      </x:c>
      <x:c r="J356" s="266" t="n">
        <x:f>MOD(INT((ROW()-ROW($I$46))/(MESCLUN_CAP+1)),CARROT_CAP+1)</x:f>
        <x:v>10</x:v>
      </x:c>
      <x:c r="K356" s="266" t="n">
        <x:f>MOD(ROW()-ROW($I$46),MESCLUN_CAP+1)</x:f>
        <x:v>0</x:v>
      </x:c>
      <x:c r="L356" s="266" t="n">
        <x:f>SUM(I356:K356)</x:f>
        <x:v>10</x:v>
      </x:c>
      <x:c r="M356" s="267" t="n">
        <x:f>I356*TOMATO_HOURS*WEEKS*(1+TOMATO_DIM)^I356+J356*CARROT_HOURS*WEEKS*(1+CARROT_DIM)^J356+K356*MESCLUN_HOURS*WEEKS*(1+MESCLUN_DIM)^K356</x:f>
        <x:v>384.025363258907</x:v>
      </x:c>
      <x:c r="N356" s="267" t="n">
        <x:f>MAX(M356-FARMER_HOURS,0)/TEMP_HOURS_PER_WORKER</x:f>
        <x:v>0</x:v>
      </x:c>
      <x:c r="O356" s="268" t="n">
        <x:f>I356*TOMATO_PRICE+J356*CARROT_PRICE+K356*MESCLUN_PRICE</x:f>
        <x:v>20940</x:v>
      </x:c>
      <x:c r="P356" s="268" t="n">
        <x:f>I356*TOMATO_FERTILIZER+J356*CARROT_FERTILIZER+K356*MESCLUN_FERTILIZER</x:f>
        <x:v>4400</x:v>
      </x:c>
      <x:c r="Q356" s="268" t="n">
        <x:f>MIN(M356,FARMER_HOURS)*FARMER_RATE+MAX(M356-FARMER_HOURS,0)*TEMP_RATE</x:f>
        <x:v>13334.214002045383</x:v>
      </x:c>
      <x:c r="R356" s="268" t="n">
        <x:f>O356-P356-Q356-FIXED_COST</x:f>
        <x:v>-16794.21400204538</x:v>
      </x:c>
      <x:c r="S356" s="139" t="str">
        <x:f>IF(AND(L356&lt;=TOTAL_BED_CAP,N356&lt;=TEMP_WORKER_CAP),"YES","NO")</x:f>
        <x:v>YES</x:v>
      </x:c>
      <x:c r="T356" s="139" t="n">
        <x:f>IF(S356="YES",R356,-1E+99)</x:f>
        <x:v>-16794.21400204538</x:v>
      </x:c>
    </x:row>
    <x:row r="357">
      <x:c r="A357" s="139"/>
      <x:c r="B357" s="139"/>
      <x:c r="C357" s="139"/>
      <x:c r="D357" s="139"/>
      <x:c r="E357" s="139"/>
      <x:c r="F357" s="139"/>
      <x:c r="G357" s="139"/>
      <x:c r="H357" s="139"/>
      <x:c r="I357" s="266" t="n">
        <x:f>INT((ROW()-ROW($I$46))/((CARROT_CAP+1)*(MESCLUN_CAP+1)))</x:f>
        <x:v>0</x:v>
      </x:c>
      <x:c r="J357" s="266" t="n">
        <x:f>MOD(INT((ROW()-ROW($I$46))/(MESCLUN_CAP+1)),CARROT_CAP+1)</x:f>
        <x:v>10</x:v>
      </x:c>
      <x:c r="K357" s="266" t="n">
        <x:f>MOD(ROW()-ROW($I$46),MESCLUN_CAP+1)</x:f>
        <x:v>1</x:v>
      </x:c>
      <x:c r="L357" s="266" t="n">
        <x:f>SUM(I357:K357)</x:f>
        <x:v>11</x:v>
      </x:c>
      <x:c r="M357" s="267" t="n">
        <x:f>I357*TOMATO_HOURS*WEEKS*(1+TOMATO_DIM)^I357+J357*CARROT_HOURS*WEEKS*(1+CARROT_DIM)^J357+K357*MESCLUN_HOURS*WEEKS*(1+MESCLUN_DIM)^K357</x:f>
        <x:v>429.587863258907</x:v>
      </x:c>
      <x:c r="N357" s="267" t="n">
        <x:f>MAX(M357-FARMER_HOURS,0)/TEMP_HOURS_PER_WORKER</x:f>
        <x:v>0</x:v>
      </x:c>
      <x:c r="O357" s="268" t="n">
        <x:f>I357*TOMATO_PRICE+J357*CARROT_PRICE+K357*MESCLUN_PRICE</x:f>
        <x:v>23640</x:v>
      </x:c>
      <x:c r="P357" s="268" t="n">
        <x:f>I357*TOMATO_FERTILIZER+J357*CARROT_FERTILIZER+K357*MESCLUN_FERTILIZER</x:f>
        <x:v>5280</x:v>
      </x:c>
      <x:c r="Q357" s="268" t="n">
        <x:f>MIN(M357,FARMER_HOURS)*FARMER_RATE+MAX(M357-FARMER_HOURS,0)*TEMP_RATE</x:f>
        <x:v>14916.245252045383</x:v>
      </x:c>
      <x:c r="R357" s="268" t="n">
        <x:f>O357-P357-Q357-FIXED_COST</x:f>
        <x:v>-16556.24525204538</x:v>
      </x:c>
      <x:c r="S357" s="139" t="str">
        <x:f>IF(AND(L357&lt;=TOTAL_BED_CAP,N357&lt;=TEMP_WORKER_CAP),"YES","NO")</x:f>
        <x:v>YES</x:v>
      </x:c>
      <x:c r="T357" s="139" t="n">
        <x:f>IF(S357="YES",R357,-1E+99)</x:f>
        <x:v>-16556.24525204538</x:v>
      </x:c>
    </x:row>
    <x:row r="358">
      <x:c r="A358" s="139"/>
      <x:c r="B358" s="139"/>
      <x:c r="C358" s="139"/>
      <x:c r="D358" s="139"/>
      <x:c r="E358" s="139"/>
      <x:c r="F358" s="139"/>
      <x:c r="G358" s="139"/>
      <x:c r="H358" s="139"/>
      <x:c r="I358" s="266" t="n">
        <x:f>INT((ROW()-ROW($I$46))/((CARROT_CAP+1)*(MESCLUN_CAP+1)))</x:f>
        <x:v>0</x:v>
      </x:c>
      <x:c r="J358" s="266" t="n">
        <x:f>MOD(INT((ROW()-ROW($I$46))/(MESCLUN_CAP+1)),CARROT_CAP+1)</x:f>
        <x:v>10</x:v>
      </x:c>
      <x:c r="K358" s="266" t="n">
        <x:f>MOD(ROW()-ROW($I$46),MESCLUN_CAP+1)</x:f>
        <x:v>2</x:v>
      </x:c>
      <x:c r="L358" s="266" t="n">
        <x:f>SUM(I358:K358)</x:f>
        <x:v>12</x:v>
      </x:c>
      <x:c r="M358" s="267" t="n">
        <x:f>I358*TOMATO_HOURS*WEEKS*(1+TOMATO_DIM)^I358+J358*CARROT_HOURS*WEEKS*(1+CARROT_DIM)^J358+K358*MESCLUN_HOURS*WEEKS*(1+MESCLUN_DIM)^K358</x:f>
        <x:v>476.289425758907</x:v>
      </x:c>
      <x:c r="N358" s="267" t="n">
        <x:f>MAX(M358-FARMER_HOURS,0)/TEMP_HOURS_PER_WORKER</x:f>
        <x:v>0</x:v>
      </x:c>
      <x:c r="O358" s="268" t="n">
        <x:f>I358*TOMATO_PRICE+J358*CARROT_PRICE+K358*MESCLUN_PRICE</x:f>
        <x:v>26340</x:v>
      </x:c>
      <x:c r="P358" s="268" t="n">
        <x:f>I358*TOMATO_FERTILIZER+J358*CARROT_FERTILIZER+K358*MESCLUN_FERTILIZER</x:f>
        <x:v>6160</x:v>
      </x:c>
      <x:c r="Q358" s="268" t="n">
        <x:f>MIN(M358,FARMER_HOURS)*FARMER_RATE+MAX(M358-FARMER_HOURS,0)*TEMP_RATE</x:f>
        <x:v>16537.82728329538</x:v>
      </x:c>
      <x:c r="R358" s="268" t="n">
        <x:f>O358-P358-Q358-FIXED_COST</x:f>
        <x:v>-16357.82728329538</x:v>
      </x:c>
      <x:c r="S358" s="139" t="str">
        <x:f>IF(AND(L358&lt;=TOTAL_BED_CAP,N358&lt;=TEMP_WORKER_CAP),"YES","NO")</x:f>
        <x:v>YES</x:v>
      </x:c>
      <x:c r="T358" s="139" t="n">
        <x:f>IF(S358="YES",R358,-1E+99)</x:f>
        <x:v>-16357.82728329538</x:v>
      </x:c>
    </x:row>
    <x:row r="359">
      <x:c r="A359" s="139"/>
      <x:c r="B359" s="139"/>
      <x:c r="C359" s="139"/>
      <x:c r="D359" s="139"/>
      <x:c r="E359" s="139"/>
      <x:c r="F359" s="139"/>
      <x:c r="G359" s="139"/>
      <x:c r="H359" s="139"/>
      <x:c r="I359" s="266" t="n">
        <x:f>INT((ROW()-ROW($I$46))/((CARROT_CAP+1)*(MESCLUN_CAP+1)))</x:f>
        <x:v>0</x:v>
      </x:c>
      <x:c r="J359" s="266" t="n">
        <x:f>MOD(INT((ROW()-ROW($I$46))/(MESCLUN_CAP+1)),CARROT_CAP+1)</x:f>
        <x:v>10</x:v>
      </x:c>
      <x:c r="K359" s="266" t="n">
        <x:f>MOD(ROW()-ROW($I$46),MESCLUN_CAP+1)</x:f>
        <x:v>3</x:v>
      </x:c>
      <x:c r="L359" s="266" t="n">
        <x:f>SUM(I359:K359)</x:f>
        <x:v>13</x:v>
      </x:c>
      <x:c r="M359" s="267" t="n">
        <x:f>I359*TOMATO_HOURS*WEEKS*(1+TOMATO_DIM)^I359+J359*CARROT_HOURS*WEEKS*(1+CARROT_DIM)^J359+K359*MESCLUN_HOURS*WEEKS*(1+MESCLUN_DIM)^K359</x:f>
        <x:v>524.151408180782</x:v>
      </x:c>
      <x:c r="N359" s="267" t="n">
        <x:f>MAX(M359-FARMER_HOURS,0)/TEMP_HOURS_PER_WORKER</x:f>
        <x:v>0</x:v>
      </x:c>
      <x:c r="O359" s="268" t="n">
        <x:f>I359*TOMATO_PRICE+J359*CARROT_PRICE+K359*MESCLUN_PRICE</x:f>
        <x:v>29040</x:v>
      </x:c>
      <x:c r="P359" s="268" t="n">
        <x:f>I359*TOMATO_FERTILIZER+J359*CARROT_FERTILIZER+K359*MESCLUN_FERTILIZER</x:f>
        <x:v>7040</x:v>
      </x:c>
      <x:c r="Q359" s="268" t="n">
        <x:f>MIN(M359,FARMER_HOURS)*FARMER_RATE+MAX(M359-FARMER_HOURS,0)*TEMP_RATE</x:f>
        <x:v>18199.70167294382</x:v>
      </x:c>
      <x:c r="R359" s="268" t="n">
        <x:f>O359-P359-Q359-FIXED_COST</x:f>
        <x:v>-16199.701672943818</x:v>
      </x:c>
      <x:c r="S359" s="139" t="str">
        <x:f>IF(AND(L359&lt;=TOTAL_BED_CAP,N359&lt;=TEMP_WORKER_CAP),"YES","NO")</x:f>
        <x:v>YES</x:v>
      </x:c>
      <x:c r="T359" s="139" t="n">
        <x:f>IF(S359="YES",R359,-1E+99)</x:f>
        <x:v>-16199.701672943818</x:v>
      </x:c>
    </x:row>
    <x:row r="360">
      <x:c r="A360" s="139"/>
      <x:c r="B360" s="139"/>
      <x:c r="C360" s="139"/>
      <x:c r="D360" s="139"/>
      <x:c r="E360" s="139"/>
      <x:c r="F360" s="139"/>
      <x:c r="G360" s="139"/>
      <x:c r="H360" s="139"/>
      <x:c r="I360" s="266" t="n">
        <x:f>INT((ROW()-ROW($I$46))/((CARROT_CAP+1)*(MESCLUN_CAP+1)))</x:f>
        <x:v>0</x:v>
      </x:c>
      <x:c r="J360" s="266" t="n">
        <x:f>MOD(INT((ROW()-ROW($I$46))/(MESCLUN_CAP+1)),CARROT_CAP+1)</x:f>
        <x:v>10</x:v>
      </x:c>
      <x:c r="K360" s="266" t="n">
        <x:f>MOD(ROW()-ROW($I$46),MESCLUN_CAP+1)</x:f>
        <x:v>4</x:v>
      </x:c>
      <x:c r="L360" s="266" t="n">
        <x:f>SUM(I360:K360)</x:f>
        <x:v>14</x:v>
      </x:c>
      <x:c r="M360" s="267" t="n">
        <x:f>I360*TOMATO_HOURS*WEEKS*(1+TOMATO_DIM)^I360+J360*CARROT_HOURS*WEEKS*(1+CARROT_DIM)^J360+K360*MESCLUN_HOURS*WEEKS*(1+MESCLUN_DIM)^K360</x:f>
        <x:v>573.1955239034382</x:v>
      </x:c>
      <x:c r="N360" s="267" t="n">
        <x:f>MAX(M360-FARMER_HOURS,0)/TEMP_HOURS_PER_WORKER</x:f>
        <x:v>0</x:v>
      </x:c>
      <x:c r="O360" s="268" t="n">
        <x:f>I360*TOMATO_PRICE+J360*CARROT_PRICE+K360*MESCLUN_PRICE</x:f>
        <x:v>31740</x:v>
      </x:c>
      <x:c r="P360" s="268" t="n">
        <x:f>I360*TOMATO_FERTILIZER+J360*CARROT_FERTILIZER+K360*MESCLUN_FERTILIZER</x:f>
        <x:v>7920</x:v>
      </x:c>
      <x:c r="Q360" s="268" t="n">
        <x:f>MIN(M360,FARMER_HOURS)*FARMER_RATE+MAX(M360-FARMER_HOURS,0)*TEMP_RATE</x:f>
        <x:v>19902.62235775827</x:v>
      </x:c>
      <x:c r="R360" s="268" t="n">
        <x:f>O360-P360-Q360-FIXED_COST</x:f>
        <x:v>-16082.622357758271</x:v>
      </x:c>
      <x:c r="S360" s="139" t="str">
        <x:f>IF(AND(L360&lt;=TOTAL_BED_CAP,N360&lt;=TEMP_WORKER_CAP),"YES","NO")</x:f>
        <x:v>YES</x:v>
      </x:c>
      <x:c r="T360" s="139" t="n">
        <x:f>IF(S360="YES",R360,-1E+99)</x:f>
        <x:v>-16082.622357758271</x:v>
      </x:c>
    </x:row>
    <x:row r="361">
      <x:c r="A361" s="139"/>
      <x:c r="B361" s="139"/>
      <x:c r="C361" s="139"/>
      <x:c r="D361" s="139"/>
      <x:c r="E361" s="139"/>
      <x:c r="F361" s="139"/>
      <x:c r="G361" s="139"/>
      <x:c r="H361" s="139"/>
      <x:c r="I361" s="266" t="n">
        <x:f>INT((ROW()-ROW($I$46))/((CARROT_CAP+1)*(MESCLUN_CAP+1)))</x:f>
        <x:v>0</x:v>
      </x:c>
      <x:c r="J361" s="266" t="n">
        <x:f>MOD(INT((ROW()-ROW($I$46))/(MESCLUN_CAP+1)),CARROT_CAP+1)</x:f>
        <x:v>10</x:v>
      </x:c>
      <x:c r="K361" s="266" t="n">
        <x:f>MOD(ROW()-ROW($I$46),MESCLUN_CAP+1)</x:f>
        <x:v>5</x:v>
      </x:c>
      <x:c r="L361" s="266" t="n">
        <x:f>SUM(I361:K361)</x:f>
        <x:v>15</x:v>
      </x:c>
      <x:c r="M361" s="267" t="n">
        <x:f>I361*TOMATO_HOURS*WEEKS*(1+TOMATO_DIM)^I361+J361*CARROT_HOURS*WEEKS*(1+CARROT_DIM)^J361+K361*MESCLUN_HOURS*WEEKS*(1+MESCLUN_DIM)^K361</x:f>
        <x:v>623.4438478246418</x:v>
      </x:c>
      <x:c r="N361" s="267" t="n">
        <x:f>MAX(M361-FARMER_HOURS,0)/TEMP_HOURS_PER_WORKER</x:f>
        <x:v>0</x:v>
      </x:c>
      <x:c r="O361" s="268" t="n">
        <x:f>I361*TOMATO_PRICE+J361*CARROT_PRICE+K361*MESCLUN_PRICE</x:f>
        <x:v>34440</x:v>
      </x:c>
      <x:c r="P361" s="268" t="n">
        <x:f>I361*TOMATO_FERTILIZER+J361*CARROT_FERTILIZER+K361*MESCLUN_FERTILIZER</x:f>
        <x:v>8800</x:v>
      </x:c>
      <x:c r="Q361" s="268" t="n">
        <x:f>MIN(M361,FARMER_HOURS)*FARMER_RATE+MAX(M361-FARMER_HOURS,0)*TEMP_RATE</x:f>
        <x:v>21647.355827244508</x:v>
      </x:c>
      <x:c r="R361" s="268" t="n">
        <x:f>O361-P361-Q361-FIXED_COST</x:f>
        <x:v>-16007.355827244508</x:v>
      </x:c>
      <x:c r="S361" s="139" t="str">
        <x:f>IF(AND(L361&lt;=TOTAL_BED_CAP,N361&lt;=TEMP_WORKER_CAP),"YES","NO")</x:f>
        <x:v>YES</x:v>
      </x:c>
      <x:c r="T361" s="139" t="n">
        <x:f>IF(S361="YES",R361,-1E+99)</x:f>
        <x:v>-16007.355827244508</x:v>
      </x:c>
    </x:row>
    <x:row r="362">
      <x:c r="A362" s="139"/>
      <x:c r="B362" s="139"/>
      <x:c r="C362" s="139"/>
      <x:c r="D362" s="139"/>
      <x:c r="E362" s="139"/>
      <x:c r="F362" s="139"/>
      <x:c r="G362" s="139"/>
      <x:c r="H362" s="139"/>
      <x:c r="I362" s="266" t="n">
        <x:f>INT((ROW()-ROW($I$46))/((CARROT_CAP+1)*(MESCLUN_CAP+1)))</x:f>
        <x:v>0</x:v>
      </x:c>
      <x:c r="J362" s="266" t="n">
        <x:f>MOD(INT((ROW()-ROW($I$46))/(MESCLUN_CAP+1)),CARROT_CAP+1)</x:f>
        <x:v>10</x:v>
      </x:c>
      <x:c r="K362" s="266" t="n">
        <x:f>MOD(ROW()-ROW($I$46),MESCLUN_CAP+1)</x:f>
        <x:v>6</x:v>
      </x:c>
      <x:c r="L362" s="266" t="n">
        <x:f>SUM(I362:K362)</x:f>
        <x:v>16</x:v>
      </x:c>
      <x:c r="M362" s="267" t="n">
        <x:f>I362*TOMATO_HOURS*WEEKS*(1+TOMATO_DIM)^I362+J362*CARROT_HOURS*WEEKS*(1+CARROT_DIM)^J362+K362*MESCLUN_HOURS*WEEKS*(1+MESCLUN_DIM)^K362</x:f>
        <x:v>674.9188220062747</x:v>
      </x:c>
      <x:c r="N362" s="267" t="n">
        <x:f>MAX(M362-FARMER_HOURS,0)/TEMP_HOURS_PER_WORKER</x:f>
        <x:v>0</x:v>
      </x:c>
      <x:c r="O362" s="268" t="n">
        <x:f>I362*TOMATO_PRICE+J362*CARROT_PRICE+K362*MESCLUN_PRICE</x:f>
        <x:v>37140</x:v>
      </x:c>
      <x:c r="P362" s="268" t="n">
        <x:f>I362*TOMATO_FERTILIZER+J362*CARROT_FERTILIZER+K362*MESCLUN_FERTILIZER</x:f>
        <x:v>9680</x:v>
      </x:c>
      <x:c r="Q362" s="268" t="n">
        <x:f>MIN(M362,FARMER_HOURS)*FARMER_RATE+MAX(M362-FARMER_HOURS,0)*TEMP_RATE</x:f>
        <x:v>23434.681319662315</x:v>
      </x:c>
      <x:c r="R362" s="268" t="n">
        <x:f>O362-P362-Q362-FIXED_COST</x:f>
        <x:v>-15974.681319662315</x:v>
      </x:c>
      <x:c r="S362" s="139" t="str">
        <x:f>IF(AND(L362&lt;=TOTAL_BED_CAP,N362&lt;=TEMP_WORKER_CAP),"YES","NO")</x:f>
        <x:v>YES</x:v>
      </x:c>
      <x:c r="T362" s="139" t="n">
        <x:f>IF(S362="YES",R362,-1E+99)</x:f>
        <x:v>-15974.681319662315</x:v>
      </x:c>
    </x:row>
    <x:row r="363">
      <x:c r="A363" s="139"/>
      <x:c r="B363" s="139"/>
      <x:c r="C363" s="139"/>
      <x:c r="D363" s="139"/>
      <x:c r="E363" s="139"/>
      <x:c r="F363" s="139"/>
      <x:c r="G363" s="139"/>
      <x:c r="H363" s="139"/>
      <x:c r="I363" s="266" t="n">
        <x:f>INT((ROW()-ROW($I$46))/((CARROT_CAP+1)*(MESCLUN_CAP+1)))</x:f>
        <x:v>0</x:v>
      </x:c>
      <x:c r="J363" s="266" t="n">
        <x:f>MOD(INT((ROW()-ROW($I$46))/(MESCLUN_CAP+1)),CARROT_CAP+1)</x:f>
        <x:v>10</x:v>
      </x:c>
      <x:c r="K363" s="266" t="n">
        <x:f>MOD(ROW()-ROW($I$46),MESCLUN_CAP+1)</x:f>
        <x:v>7</x:v>
      </x:c>
      <x:c r="L363" s="266" t="n">
        <x:f>SUM(I363:K363)</x:f>
        <x:v>17</x:v>
      </x:c>
      <x:c r="M363" s="267" t="n">
        <x:f>I363*TOMATO_HOURS*WEEKS*(1+TOMATO_DIM)^I363+J363*CARROT_HOURS*WEEKS*(1+CARROT_DIM)^J363+K363*MESCLUN_HOURS*WEEKS*(1+MESCLUN_DIM)^K363</x:f>
        <x:v>727.6432614042352</x:v>
      </x:c>
      <x:c r="N363" s="267" t="n">
        <x:f>MAX(M363-FARMER_HOURS,0)/TEMP_HOURS_PER_WORKER</x:f>
        <x:v>0.00530782041960778</x:v>
      </x:c>
      <x:c r="O363" s="268" t="n">
        <x:f>I363*TOMATO_PRICE+J363*CARROT_PRICE+K363*MESCLUN_PRICE</x:f>
        <x:v>39840</x:v>
      </x:c>
      <x:c r="P363" s="268" t="n">
        <x:f>I363*TOMATO_FERTILIZER+J363*CARROT_FERTILIZER+K363*MESCLUN_FERTILIZER</x:f>
        <x:v>10560</x:v>
      </x:c>
      <x:c r="Q363" s="268" t="n">
        <x:f>MIN(M363,FARMER_HOURS)*FARMER_RATE+MAX(M363-FARMER_HOURS,0)*TEMP_RATE</x:f>
        <x:v>25132.695510490194</x:v>
      </x:c>
      <x:c r="R363" s="268" t="n">
        <x:f>O363-P363-Q363-FIXED_COST</x:f>
        <x:v>-15852.695510490194</x:v>
      </x:c>
      <x:c r="S363" s="139" t="str">
        <x:f>IF(AND(L363&lt;=TOTAL_BED_CAP,N363&lt;=TEMP_WORKER_CAP),"YES","NO")</x:f>
        <x:v>YES</x:v>
      </x:c>
      <x:c r="T363" s="139" t="n">
        <x:f>IF(S363="YES",R363,-1E+99)</x:f>
        <x:v>-15852.695510490194</x:v>
      </x:c>
    </x:row>
    <x:row r="364">
      <x:c r="A364" s="139"/>
      <x:c r="B364" s="139"/>
      <x:c r="C364" s="139"/>
      <x:c r="D364" s="139"/>
      <x:c r="E364" s="139"/>
      <x:c r="F364" s="139"/>
      <x:c r="G364" s="139"/>
      <x:c r="H364" s="139"/>
      <x:c r="I364" s="266" t="n">
        <x:f>INT((ROW()-ROW($I$46))/((CARROT_CAP+1)*(MESCLUN_CAP+1)))</x:f>
        <x:v>0</x:v>
      </x:c>
      <x:c r="J364" s="266" t="n">
        <x:f>MOD(INT((ROW()-ROW($I$46))/(MESCLUN_CAP+1)),CARROT_CAP+1)</x:f>
        <x:v>10</x:v>
      </x:c>
      <x:c r="K364" s="266" t="n">
        <x:f>MOD(ROW()-ROW($I$46),MESCLUN_CAP+1)</x:f>
        <x:v>8</x:v>
      </x:c>
      <x:c r="L364" s="266" t="n">
        <x:f>SUM(I364:K364)</x:f>
        <x:v>18</x:v>
      </x:c>
      <x:c r="M364" s="267" t="n">
        <x:f>I364*TOMATO_HOURS*WEEKS*(1+TOMATO_DIM)^I364+J364*CARROT_HOURS*WEEKS*(1+CARROT_DIM)^J364+K364*MESCLUN_HOURS*WEEKS*(1+MESCLUN_DIM)^K364</x:f>
        <x:v>781.6403596842154</x:v>
      </x:c>
      <x:c r="N364" s="267" t="n">
        <x:f>MAX(M364-FARMER_HOURS,0)/TEMP_HOURS_PER_WORKER</x:f>
        <x:v>0.04280580533626066</x:v>
      </x:c>
      <x:c r="O364" s="268" t="n">
        <x:f>I364*TOMATO_PRICE+J364*CARROT_PRICE+K364*MESCLUN_PRICE</x:f>
        <x:v>42540</x:v>
      </x:c>
      <x:c r="P364" s="268" t="n">
        <x:f>I364*TOMATO_FERTILIZER+J364*CARROT_FERTILIZER+K364*MESCLUN_FERTILIZER</x:f>
        <x:v>11440</x:v>
      </x:c>
      <x:c r="Q364" s="268" t="n">
        <x:f>MIN(M364,FARMER_HOURS)*FARMER_RATE+MAX(M364-FARMER_HOURS,0)*TEMP_RATE</x:f>
        <x:v>26070.145133406517</x:v>
      </x:c>
      <x:c r="R364" s="268" t="n">
        <x:f>O364-P364-Q364-FIXED_COST</x:f>
        <x:v>-14970.145133406517</x:v>
      </x:c>
      <x:c r="S364" s="139" t="str">
        <x:f>IF(AND(L364&lt;=TOTAL_BED_CAP,N364&lt;=TEMP_WORKER_CAP),"YES","NO")</x:f>
        <x:v>YES</x:v>
      </x:c>
      <x:c r="T364" s="139" t="n">
        <x:f>IF(S364="YES",R364,-1E+99)</x:f>
        <x:v>-14970.145133406517</x:v>
      </x:c>
    </x:row>
    <x:row r="365">
      <x:c r="A365" s="139"/>
      <x:c r="B365" s="139"/>
      <x:c r="C365" s="139"/>
      <x:c r="D365" s="139"/>
      <x:c r="E365" s="139"/>
      <x:c r="F365" s="139"/>
      <x:c r="G365" s="139"/>
      <x:c r="H365" s="139"/>
      <x:c r="I365" s="266" t="n">
        <x:f>INT((ROW()-ROW($I$46))/((CARROT_CAP+1)*(MESCLUN_CAP+1)))</x:f>
        <x:v>0</x:v>
      </x:c>
      <x:c r="J365" s="266" t="n">
        <x:f>MOD(INT((ROW()-ROW($I$46))/(MESCLUN_CAP+1)),CARROT_CAP+1)</x:f>
        <x:v>10</x:v>
      </x:c>
      <x:c r="K365" s="266" t="n">
        <x:f>MOD(ROW()-ROW($I$46),MESCLUN_CAP+1)</x:f>
        <x:v>9</x:v>
      </x:c>
      <x:c r="L365" s="266" t="n">
        <x:f>SUM(I365:K365)</x:f>
        <x:v>19</x:v>
      </x:c>
      <x:c r="M365" s="267" t="n">
        <x:f>I365*TOMATO_HOURS*WEEKS*(1+TOMATO_DIM)^I365+J365*CARROT_HOURS*WEEKS*(1+CARROT_DIM)^J365+K365*MESCLUN_HOURS*WEEKS*(1+MESCLUN_DIM)^K365</x:f>
        <x:v>836.9336951246098</x:v>
      </x:c>
      <x:c r="N365" s="267" t="n">
        <x:f>MAX(M365-FARMER_HOURS,0)/TEMP_HOURS_PER_WORKER</x:f>
        <x:v>0.0812039549476457</x:v>
      </x:c>
      <x:c r="O365" s="268" t="n">
        <x:f>I365*TOMATO_PRICE+J365*CARROT_PRICE+K365*MESCLUN_PRICE</x:f>
        <x:v>45240</x:v>
      </x:c>
      <x:c r="P365" s="268" t="n">
        <x:f>I365*TOMATO_FERTILIZER+J365*CARROT_FERTILIZER+K365*MESCLUN_FERTILIZER</x:f>
        <x:v>12320</x:v>
      </x:c>
      <x:c r="Q365" s="268" t="n">
        <x:f>MIN(M365,FARMER_HOURS)*FARMER_RATE+MAX(M365-FARMER_HOURS,0)*TEMP_RATE</x:f>
        <x:v>27030.098873691142</x:v>
      </x:c>
      <x:c r="R365" s="268" t="n">
        <x:f>O365-P365-Q365-FIXED_COST</x:f>
        <x:v>-14110.098873691142</x:v>
      </x:c>
      <x:c r="S365" s="139" t="str">
        <x:f>IF(AND(L365&lt;=TOTAL_BED_CAP,N365&lt;=TEMP_WORKER_CAP),"YES","NO")</x:f>
        <x:v>YES</x:v>
      </x:c>
      <x:c r="T365" s="139" t="n">
        <x:f>IF(S365="YES",R365,-1E+99)</x:f>
        <x:v>-14110.098873691142</x:v>
      </x:c>
    </x:row>
    <x:row r="366">
      <x:c r="A366" s="139"/>
      <x:c r="B366" s="139"/>
      <x:c r="C366" s="139"/>
      <x:c r="D366" s="139"/>
      <x:c r="E366" s="139"/>
      <x:c r="F366" s="139"/>
      <x:c r="G366" s="139"/>
      <x:c r="H366" s="139"/>
      <x:c r="I366" s="266" t="n">
        <x:f>INT((ROW()-ROW($I$46))/((CARROT_CAP+1)*(MESCLUN_CAP+1)))</x:f>
        <x:v>0</x:v>
      </x:c>
      <x:c r="J366" s="266" t="n">
        <x:f>MOD(INT((ROW()-ROW($I$46))/(MESCLUN_CAP+1)),CARROT_CAP+1)</x:f>
        <x:v>10</x:v>
      </x:c>
      <x:c r="K366" s="266" t="n">
        <x:f>MOD(ROW()-ROW($I$46),MESCLUN_CAP+1)</x:f>
        <x:v>10</x:v>
      </x:c>
      <x:c r="L366" s="266" t="n">
        <x:f>SUM(I366:K366)</x:f>
        <x:v>20</x:v>
      </x:c>
      <x:c r="M366" s="267" t="n">
        <x:f>I366*TOMATO_HOURS*WEEKS*(1+TOMATO_DIM)^I366+J366*CARROT_HOURS*WEEKS*(1+CARROT_DIM)^J366+K366*MESCLUN_HOURS*WEEKS*(1+MESCLUN_DIM)^K366</x:f>
        <x:v>893.5472366078225</x:v>
      </x:c>
      <x:c r="N366" s="267" t="n">
        <x:f>MAX(M366-FARMER_HOURS,0)/TEMP_HOURS_PER_WORKER</x:f>
        <x:v>0.12051891431098782</x:v>
      </x:c>
      <x:c r="O366" s="268" t="n">
        <x:f>I366*TOMATO_PRICE+J366*CARROT_PRICE+K366*MESCLUN_PRICE</x:f>
        <x:v>47940</x:v>
      </x:c>
      <x:c r="P366" s="268" t="n">
        <x:f>I366*TOMATO_FERTILIZER+J366*CARROT_FERTILIZER+K366*MESCLUN_FERTILIZER</x:f>
        <x:v>13200</x:v>
      </x:c>
      <x:c r="Q366" s="268" t="n">
        <x:f>MIN(M366,FARMER_HOURS)*FARMER_RATE+MAX(M366-FARMER_HOURS,0)*TEMP_RATE</x:f>
        <x:v>28012.972857774694</x:v>
      </x:c>
      <x:c r="R366" s="268" t="n">
        <x:f>O366-P366-Q366-FIXED_COST</x:f>
        <x:v>-13272.972857774694</x:v>
      </x:c>
      <x:c r="S366" s="139" t="str">
        <x:f>IF(AND(L366&lt;=TOTAL_BED_CAP,N366&lt;=TEMP_WORKER_CAP),"YES","NO")</x:f>
        <x:v>YES</x:v>
      </x:c>
      <x:c r="T366" s="139" t="n">
        <x:f>IF(S366="YES",R366,-1E+99)</x:f>
        <x:v>-13272.972857774694</x:v>
      </x:c>
    </x:row>
    <x:row r="367">
      <x:c r="A367" s="139"/>
      <x:c r="B367" s="139"/>
      <x:c r="C367" s="139"/>
      <x:c r="D367" s="139"/>
      <x:c r="E367" s="139"/>
      <x:c r="F367" s="139"/>
      <x:c r="G367" s="139"/>
      <x:c r="H367" s="139"/>
      <x:c r="I367" s="266" t="n">
        <x:f>INT((ROW()-ROW($I$46))/((CARROT_CAP+1)*(MESCLUN_CAP+1)))</x:f>
        <x:v>0</x:v>
      </x:c>
      <x:c r="J367" s="266" t="n">
        <x:f>MOD(INT((ROW()-ROW($I$46))/(MESCLUN_CAP+1)),CARROT_CAP+1)</x:f>
        <x:v>10</x:v>
      </x:c>
      <x:c r="K367" s="266" t="n">
        <x:f>MOD(ROW()-ROW($I$46),MESCLUN_CAP+1)</x:f>
        <x:v>11</x:v>
      </x:c>
      <x:c r="L367" s="266" t="n">
        <x:f>SUM(I367:K367)</x:f>
        <x:v>21</x:v>
      </x:c>
      <x:c r="M367" s="267" t="n">
        <x:f>I367*TOMATO_HOURS*WEEKS*(1+TOMATO_DIM)^I367+J367*CARROT_HOURS*WEEKS*(1+CARROT_DIM)^J367+K367*MESCLUN_HOURS*WEEKS*(1+MESCLUN_DIM)^K367</x:f>
        <x:v>951.5053497012616</x:v>
      </x:c>
      <x:c r="N367" s="267" t="n">
        <x:f>MAX(M367-FARMER_HOURS,0)/TEMP_HOURS_PER_WORKER</x:f>
        <x:v>0.16076760395920944</x:v>
      </x:c>
      <x:c r="O367" s="268" t="n">
        <x:f>I367*TOMATO_PRICE+J367*CARROT_PRICE+K367*MESCLUN_PRICE</x:f>
        <x:v>50640</x:v>
      </x:c>
      <x:c r="P367" s="268" t="n">
        <x:f>I367*TOMATO_FERTILIZER+J367*CARROT_FERTILIZER+K367*MESCLUN_FERTILIZER</x:f>
        <x:v>14080</x:v>
      </x:c>
      <x:c r="Q367" s="268" t="n">
        <x:f>MIN(M367,FARMER_HOURS)*FARMER_RATE+MAX(M367-FARMER_HOURS,0)*TEMP_RATE</x:f>
        <x:v>29019.190098980234</x:v>
      </x:c>
      <x:c r="R367" s="268" t="n">
        <x:f>O367-P367-Q367-FIXED_COST</x:f>
        <x:v>-12459.190098980234</x:v>
      </x:c>
      <x:c r="S367" s="139" t="str">
        <x:f>IF(AND(L367&lt;=TOTAL_BED_CAP,N367&lt;=TEMP_WORKER_CAP),"YES","NO")</x:f>
        <x:v>YES</x:v>
      </x:c>
      <x:c r="T367" s="139" t="n">
        <x:f>IF(S367="YES",R367,-1E+99)</x:f>
        <x:v>-12459.190098980234</x:v>
      </x:c>
    </x:row>
    <x:row r="368">
      <x:c r="A368" s="139"/>
      <x:c r="B368" s="139"/>
      <x:c r="C368" s="139"/>
      <x:c r="D368" s="139"/>
      <x:c r="E368" s="139"/>
      <x:c r="F368" s="139"/>
      <x:c r="G368" s="139"/>
      <x:c r="H368" s="139"/>
      <x:c r="I368" s="266" t="n">
        <x:f>INT((ROW()-ROW($I$46))/((CARROT_CAP+1)*(MESCLUN_CAP+1)))</x:f>
        <x:v>0</x:v>
      </x:c>
      <x:c r="J368" s="266" t="n">
        <x:f>MOD(INT((ROW()-ROW($I$46))/(MESCLUN_CAP+1)),CARROT_CAP+1)</x:f>
        <x:v>10</x:v>
      </x:c>
      <x:c r="K368" s="266" t="n">
        <x:f>MOD(ROW()-ROW($I$46),MESCLUN_CAP+1)</x:f>
        <x:v>12</x:v>
      </x:c>
      <x:c r="L368" s="266" t="n">
        <x:f>SUM(I368:K368)</x:f>
        <x:v>22</x:v>
      </x:c>
      <x:c r="M368" s="267" t="n">
        <x:f>I368*TOMATO_HOURS*WEEKS*(1+TOMATO_DIM)^I368+J368*CARROT_HOURS*WEEKS*(1+CARROT_DIM)^J368+K368*MESCLUN_HOURS*WEEKS*(1+MESCLUN_DIM)^K368</x:f>
        <x:v>1010.832802829326</x:v>
      </x:c>
      <x:c r="N368" s="267" t="n">
        <x:f>MAX(M368-FARMER_HOURS,0)/TEMP_HOURS_PER_WORKER</x:f>
        <x:v>0.20196722418703197</x:v>
      </x:c>
      <x:c r="O368" s="268" t="n">
        <x:f>I368*TOMATO_PRICE+J368*CARROT_PRICE+K368*MESCLUN_PRICE</x:f>
        <x:v>53340</x:v>
      </x:c>
      <x:c r="P368" s="268" t="n">
        <x:f>I368*TOMATO_FERTILIZER+J368*CARROT_FERTILIZER+K368*MESCLUN_FERTILIZER</x:f>
        <x:v>14960</x:v>
      </x:c>
      <x:c r="Q368" s="268" t="n">
        <x:f>MIN(M368,FARMER_HOURS)*FARMER_RATE+MAX(M368-FARMER_HOURS,0)*TEMP_RATE</x:f>
        <x:v>30049.1806046758</x:v>
      </x:c>
      <x:c r="R368" s="268" t="n">
        <x:f>O368-P368-Q368-FIXED_COST</x:f>
        <x:v>-11669.1806046758</x:v>
      </x:c>
      <x:c r="S368" s="139" t="str">
        <x:f>IF(AND(L368&lt;=TOTAL_BED_CAP,N368&lt;=TEMP_WORKER_CAP),"YES","NO")</x:f>
        <x:v>YES</x:v>
      </x:c>
      <x:c r="T368" s="139" t="n">
        <x:f>IF(S368="YES",R368,-1E+99)</x:f>
        <x:v>-11669.1806046758</x:v>
      </x:c>
    </x:row>
    <x:row r="369">
      <x:c r="A369" s="139"/>
      <x:c r="B369" s="139"/>
      <x:c r="C369" s="139"/>
      <x:c r="D369" s="139"/>
      <x:c r="E369" s="139"/>
      <x:c r="F369" s="139"/>
      <x:c r="G369" s="139"/>
      <x:c r="H369" s="139"/>
      <x:c r="I369" s="266" t="n">
        <x:f>INT((ROW()-ROW($I$46))/((CARROT_CAP+1)*(MESCLUN_CAP+1)))</x:f>
        <x:v>0</x:v>
      </x:c>
      <x:c r="J369" s="266" t="n">
        <x:f>MOD(INT((ROW()-ROW($I$46))/(MESCLUN_CAP+1)),CARROT_CAP+1)</x:f>
        <x:v>10</x:v>
      </x:c>
      <x:c r="K369" s="266" t="n">
        <x:f>MOD(ROW()-ROW($I$46),MESCLUN_CAP+1)</x:f>
        <x:v>13</x:v>
      </x:c>
      <x:c r="L369" s="266" t="n">
        <x:f>SUM(I369:K369)</x:f>
        <x:v>23</x:v>
      </x:c>
      <x:c r="M369" s="267" t="n">
        <x:f>I369*TOMATO_HOURS*WEEKS*(1+TOMATO_DIM)^I369+J369*CARROT_HOURS*WEEKS*(1+CARROT_DIM)^J369+K369*MESCLUN_HOURS*WEEKS*(1+MESCLUN_DIM)^K369</x:f>
        <x:v>1071.5547735377104</x:v>
      </x:c>
      <x:c r="N369" s="267" t="n">
        <x:f>MAX(M369-FARMER_HOURS,0)/TEMP_HOURS_PER_WORKER</x:f>
        <x:v>0.24413525940118777</x:v>
      </x:c>
      <x:c r="O369" s="268" t="n">
        <x:f>I369*TOMATO_PRICE+J369*CARROT_PRICE+K369*MESCLUN_PRICE</x:f>
        <x:v>56040</x:v>
      </x:c>
      <x:c r="P369" s="268" t="n">
        <x:f>I369*TOMATO_FERTILIZER+J369*CARROT_FERTILIZER+K369*MESCLUN_FERTILIZER</x:f>
        <x:v>15840</x:v>
      </x:c>
      <x:c r="Q369" s="268" t="n">
        <x:f>MIN(M369,FARMER_HOURS)*FARMER_RATE+MAX(M369-FARMER_HOURS,0)*TEMP_RATE</x:f>
        <x:v>31103.381485029695</x:v>
      </x:c>
      <x:c r="R369" s="268" t="n">
        <x:f>O369-P369-Q369-FIXED_COST</x:f>
        <x:v>-10903.381485029695</x:v>
      </x:c>
      <x:c r="S369" s="139" t="str">
        <x:f>IF(AND(L369&lt;=TOTAL_BED_CAP,N369&lt;=TEMP_WORKER_CAP),"YES","NO")</x:f>
        <x:v>YES</x:v>
      </x:c>
      <x:c r="T369" s="139" t="n">
        <x:f>IF(S369="YES",R369,-1E+99)</x:f>
        <x:v>-10903.381485029695</x:v>
      </x:c>
    </x:row>
    <x:row r="370">
      <x:c r="A370" s="139"/>
      <x:c r="B370" s="139"/>
      <x:c r="C370" s="139"/>
      <x:c r="D370" s="139"/>
      <x:c r="E370" s="139"/>
      <x:c r="F370" s="139"/>
      <x:c r="G370" s="139"/>
      <x:c r="H370" s="139"/>
      <x:c r="I370" s="266" t="n">
        <x:f>INT((ROW()-ROW($I$46))/((CARROT_CAP+1)*(MESCLUN_CAP+1)))</x:f>
        <x:v>0</x:v>
      </x:c>
      <x:c r="J370" s="266" t="n">
        <x:f>MOD(INT((ROW()-ROW($I$46))/(MESCLUN_CAP+1)),CARROT_CAP+1)</x:f>
        <x:v>10</x:v>
      </x:c>
      <x:c r="K370" s="266" t="n">
        <x:f>MOD(ROW()-ROW($I$46),MESCLUN_CAP+1)</x:f>
        <x:v>14</x:v>
      </x:c>
      <x:c r="L370" s="266" t="n">
        <x:f>SUM(I370:K370)</x:f>
        <x:v>24</x:v>
      </x:c>
      <x:c r="M370" s="267" t="n">
        <x:f>I370*TOMATO_HOURS*WEEKS*(1+TOMATO_DIM)^I370+J370*CARROT_HOURS*WEEKS*(1+CARROT_DIM)^J370+K370*MESCLUN_HOURS*WEEKS*(1+MESCLUN_DIM)^K370</x:f>
        <x:v>1133.6968548513714</x:v>
      </x:c>
      <x:c r="N370" s="267" t="n">
        <x:f>MAX(M370-FARMER_HOURS,0)/TEMP_HOURS_PER_WORKER</x:f>
        <x:v>0.2872894825356746</x:v>
      </x:c>
      <x:c r="O370" s="268" t="n">
        <x:f>I370*TOMATO_PRICE+J370*CARROT_PRICE+K370*MESCLUN_PRICE</x:f>
        <x:v>58740</x:v>
      </x:c>
      <x:c r="P370" s="268" t="n">
        <x:f>I370*TOMATO_FERTILIZER+J370*CARROT_FERTILIZER+K370*MESCLUN_FERTILIZER</x:f>
        <x:v>16720</x:v>
      </x:c>
      <x:c r="Q370" s="268" t="n">
        <x:f>MIN(M370,FARMER_HOURS)*FARMER_RATE+MAX(M370-FARMER_HOURS,0)*TEMP_RATE</x:f>
        <x:v>32182.237063391865</x:v>
      </x:c>
      <x:c r="R370" s="268" t="n">
        <x:f>O370-P370-Q370-FIXED_COST</x:f>
        <x:v>-10162.237063391865</x:v>
      </x:c>
      <x:c r="S370" s="139" t="str">
        <x:f>IF(AND(L370&lt;=TOTAL_BED_CAP,N370&lt;=TEMP_WORKER_CAP),"YES","NO")</x:f>
        <x:v>YES</x:v>
      </x:c>
      <x:c r="T370" s="139" t="n">
        <x:f>IF(S370="YES",R370,-1E+99)</x:f>
        <x:v>-10162.237063391865</x:v>
      </x:c>
    </x:row>
    <x:row r="371">
      <x:c r="A371" s="139"/>
      <x:c r="B371" s="139"/>
      <x:c r="C371" s="139"/>
      <x:c r="D371" s="139"/>
      <x:c r="E371" s="139"/>
      <x:c r="F371" s="139"/>
      <x:c r="G371" s="139"/>
      <x:c r="H371" s="139"/>
      <x:c r="I371" s="266" t="n">
        <x:f>INT((ROW()-ROW($I$46))/((CARROT_CAP+1)*(MESCLUN_CAP+1)))</x:f>
        <x:v>0</x:v>
      </x:c>
      <x:c r="J371" s="266" t="n">
        <x:f>MOD(INT((ROW()-ROW($I$46))/(MESCLUN_CAP+1)),CARROT_CAP+1)</x:f>
        <x:v>10</x:v>
      </x:c>
      <x:c r="K371" s="266" t="n">
        <x:f>MOD(ROW()-ROW($I$46),MESCLUN_CAP+1)</x:f>
        <x:v>15</x:v>
      </x:c>
      <x:c r="L371" s="266" t="n">
        <x:f>SUM(I371:K371)</x:f>
        <x:v>25</x:v>
      </x:c>
      <x:c r="M371" s="267" t="n">
        <x:f>I371*TOMATO_HOURS*WEEKS*(1+TOMATO_DIM)^I371+J371*CARROT_HOURS*WEEKS*(1+CARROT_DIM)^J371+K371*MESCLUN_HOURS*WEEKS*(1+MESCLUN_DIM)^K371</x:f>
        <x:v>1197.2850617275178</x:v>
      </x:c>
      <x:c r="N371" s="267" t="n">
        <x:f>MAX(M371-FARMER_HOURS,0)/TEMP_HOURS_PER_WORKER</x:f>
        <x:v>0.3314479595329985</x:v>
      </x:c>
      <x:c r="O371" s="268" t="n">
        <x:f>I371*TOMATO_PRICE+J371*CARROT_PRICE+K371*MESCLUN_PRICE</x:f>
        <x:v>61440</x:v>
      </x:c>
      <x:c r="P371" s="268" t="n">
        <x:f>I371*TOMATO_FERTILIZER+J371*CARROT_FERTILIZER+K371*MESCLUN_FERTILIZER</x:f>
        <x:v>17600</x:v>
      </x:c>
      <x:c r="Q371" s="268" t="n">
        <x:f>MIN(M371,FARMER_HOURS)*FARMER_RATE+MAX(M371-FARMER_HOURS,0)*TEMP_RATE</x:f>
        <x:v>33286.19898832496</x:v>
      </x:c>
      <x:c r="R371" s="268" t="n">
        <x:f>O371-P371-Q371-FIXED_COST</x:f>
        <x:v>-9446.198988324963</x:v>
      </x:c>
      <x:c r="S371" s="139" t="str">
        <x:f>IF(AND(L371&lt;=TOTAL_BED_CAP,N371&lt;=TEMP_WORKER_CAP),"YES","NO")</x:f>
        <x:v>YES</x:v>
      </x:c>
      <x:c r="T371" s="139" t="n">
        <x:f>IF(S371="YES",R371,-1E+99)</x:f>
        <x:v>-9446.198988324963</x:v>
      </x:c>
    </x:row>
    <x:row r="372">
      <x:c r="A372" s="139"/>
      <x:c r="B372" s="139"/>
      <x:c r="C372" s="139"/>
      <x:c r="D372" s="139"/>
      <x:c r="E372" s="139"/>
      <x:c r="F372" s="139"/>
      <x:c r="G372" s="139"/>
      <x:c r="H372" s="139"/>
      <x:c r="I372" s="266" t="n">
        <x:f>INT((ROW()-ROW($I$46))/((CARROT_CAP+1)*(MESCLUN_CAP+1)))</x:f>
        <x:v>0</x:v>
      </x:c>
      <x:c r="J372" s="266" t="n">
        <x:f>MOD(INT((ROW()-ROW($I$46))/(MESCLUN_CAP+1)),CARROT_CAP+1)</x:f>
        <x:v>10</x:v>
      </x:c>
      <x:c r="K372" s="266" t="n">
        <x:f>MOD(ROW()-ROW($I$46),MESCLUN_CAP+1)</x:f>
        <x:v>16</x:v>
      </x:c>
      <x:c r="L372" s="266" t="n">
        <x:f>SUM(I372:K372)</x:f>
        <x:v>26</x:v>
      </x:c>
      <x:c r="M372" s="267" t="n">
        <x:f>I372*TOMATO_HOURS*WEEKS*(1+TOMATO_DIM)^I372+J372*CARROT_HOURS*WEEKS*(1+CARROT_DIM)^J372+K372*MESCLUN_HOURS*WEEKS*(1+MESCLUN_DIM)^K372</x:f>
        <x:v>1262.3458376050066</x:v>
      </x:c>
      <x:c r="N372" s="267" t="n">
        <x:f>MAX(M372-FARMER_HOURS,0)/TEMP_HOURS_PER_WORKER</x:f>
        <x:v>0.37662905389236573</x:v>
      </x:c>
      <x:c r="O372" s="268" t="n">
        <x:f>I372*TOMATO_PRICE+J372*CARROT_PRICE+K372*MESCLUN_PRICE</x:f>
        <x:v>64140</x:v>
      </x:c>
      <x:c r="P372" s="268" t="n">
        <x:f>I372*TOMATO_FERTILIZER+J372*CARROT_FERTILIZER+K372*MESCLUN_FERTILIZER</x:f>
        <x:v>18480</x:v>
      </x:c>
      <x:c r="Q372" s="268" t="n">
        <x:f>MIN(M372,FARMER_HOURS)*FARMER_RATE+MAX(M372-FARMER_HOURS,0)*TEMP_RATE</x:f>
        <x:v>34415.726347309144</x:v>
      </x:c>
      <x:c r="R372" s="268" t="n">
        <x:f>O372-P372-Q372-FIXED_COST</x:f>
        <x:v>-8755.726347309144</x:v>
      </x:c>
      <x:c r="S372" s="139" t="str">
        <x:f>IF(AND(L372&lt;=TOTAL_BED_CAP,N372&lt;=TEMP_WORKER_CAP),"YES","NO")</x:f>
        <x:v>YES</x:v>
      </x:c>
      <x:c r="T372" s="139" t="n">
        <x:f>IF(S372="YES",R372,-1E+99)</x:f>
        <x:v>-8755.726347309144</x:v>
      </x:c>
    </x:row>
    <x:row r="373">
      <x:c r="A373" s="139"/>
      <x:c r="B373" s="139"/>
      <x:c r="C373" s="139"/>
      <x:c r="D373" s="139"/>
      <x:c r="E373" s="139"/>
      <x:c r="F373" s="139"/>
      <x:c r="G373" s="139"/>
      <x:c r="H373" s="139"/>
      <x:c r="I373" s="266" t="n">
        <x:f>INT((ROW()-ROW($I$46))/((CARROT_CAP+1)*(MESCLUN_CAP+1)))</x:f>
        <x:v>0</x:v>
      </x:c>
      <x:c r="J373" s="266" t="n">
        <x:f>MOD(INT((ROW()-ROW($I$46))/(MESCLUN_CAP+1)),CARROT_CAP+1)</x:f>
        <x:v>10</x:v>
      </x:c>
      <x:c r="K373" s="266" t="n">
        <x:f>MOD(ROW()-ROW($I$46),MESCLUN_CAP+1)</x:f>
        <x:v>17</x:v>
      </x:c>
      <x:c r="L373" s="266" t="n">
        <x:f>SUM(I373:K373)</x:f>
        <x:v>27</x:v>
      </x:c>
      <x:c r="M373" s="267" t="n">
        <x:f>I373*TOMATO_HOURS*WEEKS*(1+TOMATO_DIM)^I373+J373*CARROT_HOURS*WEEKS*(1+CARROT_DIM)^J373+K373*MESCLUN_HOURS*WEEKS*(1+MESCLUN_DIM)^K373</x:f>
        <x:v>1328.9060610515469</x:v>
      </x:c>
      <x:c r="N373" s="267" t="n">
        <x:f>MAX(M373-FARMER_HOURS,0)/TEMP_HOURS_PER_WORKER</x:f>
        <x:v>0.42285143128579644</x:v>
      </x:c>
      <x:c r="O373" s="268" t="n">
        <x:f>I373*TOMATO_PRICE+J373*CARROT_PRICE+K373*MESCLUN_PRICE</x:f>
        <x:v>66840</x:v>
      </x:c>
      <x:c r="P373" s="268" t="n">
        <x:f>I373*TOMATO_FERTILIZER+J373*CARROT_FERTILIZER+K373*MESCLUN_FERTILIZER</x:f>
        <x:v>19360</x:v>
      </x:c>
      <x:c r="Q373" s="268" t="n">
        <x:f>MIN(M373,FARMER_HOURS)*FARMER_RATE+MAX(M373-FARMER_HOURS,0)*TEMP_RATE</x:f>
        <x:v>35571.285782144914</x:v>
      </x:c>
      <x:c r="R373" s="268" t="n">
        <x:f>O373-P373-Q373-FIXED_COST</x:f>
        <x:v>-8091.285782144914</x:v>
      </x:c>
      <x:c r="S373" s="139" t="str">
        <x:f>IF(AND(L373&lt;=TOTAL_BED_CAP,N373&lt;=TEMP_WORKER_CAP),"YES","NO")</x:f>
        <x:v>YES</x:v>
      </x:c>
      <x:c r="T373" s="139" t="n">
        <x:f>IF(S373="YES",R373,-1E+99)</x:f>
        <x:v>-8091.285782144914</x:v>
      </x:c>
    </x:row>
    <x:row r="374">
      <x:c r="A374" s="139"/>
      <x:c r="B374" s="139"/>
      <x:c r="C374" s="139"/>
      <x:c r="D374" s="139"/>
      <x:c r="E374" s="139"/>
      <x:c r="F374" s="139"/>
      <x:c r="G374" s="139"/>
      <x:c r="H374" s="139"/>
      <x:c r="I374" s="266" t="n">
        <x:f>INT((ROW()-ROW($I$46))/((CARROT_CAP+1)*(MESCLUN_CAP+1)))</x:f>
        <x:v>0</x:v>
      </x:c>
      <x:c r="J374" s="266" t="n">
        <x:f>MOD(INT((ROW()-ROW($I$46))/(MESCLUN_CAP+1)),CARROT_CAP+1)</x:f>
        <x:v>10</x:v>
      </x:c>
      <x:c r="K374" s="266" t="n">
        <x:f>MOD(ROW()-ROW($I$46),MESCLUN_CAP+1)</x:f>
        <x:v>18</x:v>
      </x:c>
      <x:c r="L374" s="266" t="n">
        <x:f>SUM(I374:K374)</x:f>
        <x:v>28</x:v>
      </x:c>
      <x:c r="M374" s="267" t="n">
        <x:f>I374*TOMATO_HOURS*WEEKS*(1+TOMATO_DIM)^I374+J374*CARROT_HOURS*WEEKS*(1+CARROT_DIM)^J374+K374*MESCLUN_HOURS*WEEKS*(1+MESCLUN_DIM)^K374</x:f>
        <x:v>1396.9930525101342</x:v>
      </x:c>
      <x:c r="N374" s="267" t="n">
        <x:f>MAX(M374-FARMER_HOURS,0)/TEMP_HOURS_PER_WORKER</x:f>
        <x:v>0.4701340642431488</x:v>
      </x:c>
      <x:c r="O374" s="268" t="n">
        <x:f>I374*TOMATO_PRICE+J374*CARROT_PRICE+K374*MESCLUN_PRICE</x:f>
        <x:v>69540</x:v>
      </x:c>
      <x:c r="P374" s="268" t="n">
        <x:f>I374*TOMATO_FERTILIZER+J374*CARROT_FERTILIZER+K374*MESCLUN_FERTILIZER</x:f>
        <x:v>20240</x:v>
      </x:c>
      <x:c r="Q374" s="268" t="n">
        <x:f>MIN(M374,FARMER_HOURS)*FARMER_RATE+MAX(M374-FARMER_HOURS,0)*TEMP_RATE</x:f>
        <x:v>36753.35160607872</x:v>
      </x:c>
      <x:c r="R374" s="268" t="n">
        <x:f>O374-P374-Q374-FIXED_COST</x:f>
        <x:v>-7453.351606078722</x:v>
      </x:c>
      <x:c r="S374" s="139" t="str">
        <x:f>IF(AND(L374&lt;=TOTAL_BED_CAP,N374&lt;=TEMP_WORKER_CAP),"YES","NO")</x:f>
        <x:v>YES</x:v>
      </x:c>
      <x:c r="T374" s="139" t="n">
        <x:f>IF(S374="YES",R374,-1E+99)</x:f>
        <x:v>-7453.351606078722</x:v>
      </x:c>
    </x:row>
    <x:row r="375">
      <x:c r="A375" s="139"/>
      <x:c r="B375" s="139"/>
      <x:c r="C375" s="139"/>
      <x:c r="D375" s="139"/>
      <x:c r="E375" s="139"/>
      <x:c r="F375" s="139"/>
      <x:c r="G375" s="139"/>
      <x:c r="H375" s="139"/>
      <x:c r="I375" s="266" t="n">
        <x:f>INT((ROW()-ROW($I$46))/((CARROT_CAP+1)*(MESCLUN_CAP+1)))</x:f>
        <x:v>0</x:v>
      </x:c>
      <x:c r="J375" s="266" t="n">
        <x:f>MOD(INT((ROW()-ROW($I$46))/(MESCLUN_CAP+1)),CARROT_CAP+1)</x:f>
        <x:v>10</x:v>
      </x:c>
      <x:c r="K375" s="266" t="n">
        <x:f>MOD(ROW()-ROW($I$46),MESCLUN_CAP+1)</x:f>
        <x:v>19</x:v>
      </x:c>
      <x:c r="L375" s="266" t="n">
        <x:f>SUM(I375:K375)</x:f>
        <x:v>29</x:v>
      </x:c>
      <x:c r="M375" s="267" t="n">
        <x:f>I375*TOMATO_HOURS*WEEKS*(1+TOMATO_DIM)^I375+J375*CARROT_HOURS*WEEKS*(1+CARROT_DIM)^J375+K375*MESCLUN_HOURS*WEEKS*(1+MESCLUN_DIM)^K375</x:f>
        <x:v>1466.634581146156</x:v>
      </x:c>
      <x:c r="N375" s="267" t="n">
        <x:f>MAX(M375-FARMER_HOURS,0)/TEMP_HOURS_PER_WORKER</x:f>
        <x:v>0.5184962369070528</x:v>
      </x:c>
      <x:c r="O375" s="268" t="n">
        <x:f>I375*TOMATO_PRICE+J375*CARROT_PRICE+K375*MESCLUN_PRICE</x:f>
        <x:v>72240</x:v>
      </x:c>
      <x:c r="P375" s="268" t="n">
        <x:f>I375*TOMATO_FERTILIZER+J375*CARROT_FERTILIZER+K375*MESCLUN_FERTILIZER</x:f>
        <x:v>21120</x:v>
      </x:c>
      <x:c r="Q375" s="268" t="n">
        <x:f>MIN(M375,FARMER_HOURS)*FARMER_RATE+MAX(M375-FARMER_HOURS,0)*TEMP_RATE</x:f>
        <x:v>37962.40592267632</x:v>
      </x:c>
      <x:c r="R375" s="268" t="n">
        <x:f>O375-P375-Q375-FIXED_COST</x:f>
        <x:v>-6842.40592267632</x:v>
      </x:c>
      <x:c r="S375" s="139" t="str">
        <x:f>IF(AND(L375&lt;=TOTAL_BED_CAP,N375&lt;=TEMP_WORKER_CAP),"YES","NO")</x:f>
        <x:v>YES</x:v>
      </x:c>
      <x:c r="T375" s="139" t="n">
        <x:f>IF(S375="YES",R375,-1E+99)</x:f>
        <x:v>-6842.40592267632</x:v>
      </x:c>
    </x:row>
    <x:row r="376">
      <x:c r="A376" s="139"/>
      <x:c r="B376" s="139"/>
      <x:c r="C376" s="139"/>
      <x:c r="D376" s="139"/>
      <x:c r="E376" s="139"/>
      <x:c r="F376" s="139"/>
      <x:c r="G376" s="139"/>
      <x:c r="H376" s="139"/>
      <x:c r="I376" s="266" t="n">
        <x:f>INT((ROW()-ROW($I$46))/((CARROT_CAP+1)*(MESCLUN_CAP+1)))</x:f>
        <x:v>0</x:v>
      </x:c>
      <x:c r="J376" s="266" t="n">
        <x:f>MOD(INT((ROW()-ROW($I$46))/(MESCLUN_CAP+1)),CARROT_CAP+1)</x:f>
        <x:v>10</x:v>
      </x:c>
      <x:c r="K376" s="266" t="n">
        <x:f>MOD(ROW()-ROW($I$46),MESCLUN_CAP+1)</x:f>
        <x:v>20</x:v>
      </x:c>
      <x:c r="L376" s="266" t="n">
        <x:f>SUM(I376:K376)</x:f>
        <x:v>30</x:v>
      </x:c>
      <x:c r="M376" s="267" t="n">
        <x:f>I376*TOMATO_HOURS*WEEKS*(1+TOMATO_DIM)^I376+J376*CARROT_HOURS*WEEKS*(1+CARROT_DIM)^J376+K376*MESCLUN_HOURS*WEEKS*(1+MESCLUN_DIM)^K376</x:f>
        <x:v>1537.858871796633</x:v>
      </x:c>
      <x:c r="N376" s="267" t="n">
        <x:f>MAX(M376-FARMER_HOURS,0)/TEMP_HOURS_PER_WORKER</x:f>
        <x:v>0.5679575498587729</x:v>
      </x:c>
      <x:c r="O376" s="268" t="n">
        <x:f>I376*TOMATO_PRICE+J376*CARROT_PRICE+K376*MESCLUN_PRICE</x:f>
        <x:v>74940</x:v>
      </x:c>
      <x:c r="P376" s="268" t="n">
        <x:f>I376*TOMATO_FERTILIZER+J376*CARROT_FERTILIZER+K376*MESCLUN_FERTILIZER</x:f>
        <x:v>22000</x:v>
      </x:c>
      <x:c r="Q376" s="268" t="n">
        <x:f>MIN(M376,FARMER_HOURS)*FARMER_RATE+MAX(M376-FARMER_HOURS,0)*TEMP_RATE</x:f>
        <x:v>39198.93874646932</x:v>
      </x:c>
      <x:c r="R376" s="268" t="n">
        <x:f>O376-P376-Q376-FIXED_COST</x:f>
        <x:v>-6258.938746469321</x:v>
      </x:c>
      <x:c r="S376" s="139" t="str">
        <x:f>IF(AND(L376&lt;=TOTAL_BED_CAP,N376&lt;=TEMP_WORKER_CAP),"YES","NO")</x:f>
        <x:v>YES</x:v>
      </x:c>
      <x:c r="T376" s="139" t="n">
        <x:f>IF(S376="YES",R376,-1E+99)</x:f>
        <x:v>-6258.938746469321</x:v>
      </x:c>
    </x:row>
    <x:row r="377">
      <x:c r="A377" s="139"/>
      <x:c r="B377" s="139"/>
      <x:c r="C377" s="139"/>
      <x:c r="D377" s="139"/>
      <x:c r="E377" s="139"/>
      <x:c r="F377" s="139"/>
      <x:c r="G377" s="139"/>
      <x:c r="H377" s="139"/>
      <x:c r="I377" s="266" t="n">
        <x:f>INT((ROW()-ROW($I$46))/((CARROT_CAP+1)*(MESCLUN_CAP+1)))</x:f>
        <x:v>0</x:v>
      </x:c>
      <x:c r="J377" s="266" t="n">
        <x:f>MOD(INT((ROW()-ROW($I$46))/(MESCLUN_CAP+1)),CARROT_CAP+1)</x:f>
        <x:v>10</x:v>
      </x:c>
      <x:c r="K377" s="266" t="n">
        <x:f>MOD(ROW()-ROW($I$46),MESCLUN_CAP+1)</x:f>
        <x:v>21</x:v>
      </x:c>
      <x:c r="L377" s="266" t="n">
        <x:f>SUM(I377:K377)</x:f>
        <x:v>31</x:v>
      </x:c>
      <x:c r="M377" s="267" t="n">
        <x:f>I377*TOMATO_HOURS*WEEKS*(1+TOMATO_DIM)^I377+J377*CARROT_HOURS*WEEKS*(1+CARROT_DIM)^J377+K377*MESCLUN_HOURS*WEEKS*(1+MESCLUN_DIM)^K377</x:f>
        <x:v>1610.6946120230768</x:v>
      </x:c>
      <x:c r="N377" s="267" t="n">
        <x:f>MAX(M377-FARMER_HOURS,0)/TEMP_HOURS_PER_WORKER</x:f>
        <x:v>0.6185379250160256</x:v>
      </x:c>
      <x:c r="O377" s="268" t="n">
        <x:f>I377*TOMATO_PRICE+J377*CARROT_PRICE+K377*MESCLUN_PRICE</x:f>
        <x:v>77640</x:v>
      </x:c>
      <x:c r="P377" s="268" t="n">
        <x:f>I377*TOMATO_FERTILIZER+J377*CARROT_FERTILIZER+K377*MESCLUN_FERTILIZER</x:f>
        <x:v>22880</x:v>
      </x:c>
      <x:c r="Q377" s="268" t="n">
        <x:f>MIN(M377,FARMER_HOURS)*FARMER_RATE+MAX(M377-FARMER_HOURS,0)*TEMP_RATE</x:f>
        <x:v>40463.44812540064</x:v>
      </x:c>
      <x:c r="R377" s="268" t="n">
        <x:f>O377-P377-Q377-FIXED_COST</x:f>
        <x:v>-5703.448125400639</x:v>
      </x:c>
      <x:c r="S377" s="139" t="str">
        <x:f>IF(AND(L377&lt;=TOTAL_BED_CAP,N377&lt;=TEMP_WORKER_CAP),"YES","NO")</x:f>
        <x:v>YES</x:v>
      </x:c>
      <x:c r="T377" s="139" t="n">
        <x:f>IF(S377="YES",R377,-1E+99)</x:f>
        <x:v>-5703.448125400639</x:v>
      </x:c>
    </x:row>
    <x:row r="378">
      <x:c r="A378" s="139"/>
      <x:c r="B378" s="139"/>
      <x:c r="C378" s="139"/>
      <x:c r="D378" s="139"/>
      <x:c r="E378" s="139"/>
      <x:c r="F378" s="139"/>
      <x:c r="G378" s="139"/>
      <x:c r="H378" s="139"/>
      <x:c r="I378" s="266" t="n">
        <x:f>INT((ROW()-ROW($I$46))/((CARROT_CAP+1)*(MESCLUN_CAP+1)))</x:f>
        <x:v>0</x:v>
      </x:c>
      <x:c r="J378" s="266" t="n">
        <x:f>MOD(INT((ROW()-ROW($I$46))/(MESCLUN_CAP+1)),CARROT_CAP+1)</x:f>
        <x:v>10</x:v>
      </x:c>
      <x:c r="K378" s="266" t="n">
        <x:f>MOD(ROW()-ROW($I$46),MESCLUN_CAP+1)</x:f>
        <x:v>22</x:v>
      </x:c>
      <x:c r="L378" s="266" t="n">
        <x:f>SUM(I378:K378)</x:f>
        <x:v>32</x:v>
      </x:c>
      <x:c r="M378" s="267" t="n">
        <x:f>I378*TOMATO_HOURS*WEEKS*(1+TOMATO_DIM)^I378+J378*CARROT_HOURS*WEEKS*(1+CARROT_DIM)^J378+K378*MESCLUN_HOURS*WEEKS*(1+MESCLUN_DIM)^K378</x:f>
        <x:v>1685.1709592694729</x:v>
      </x:c>
      <x:c r="N378" s="267" t="n">
        <x:f>MAX(M378-FARMER_HOURS,0)/TEMP_HOURS_PER_WORKER</x:f>
        <x:v>0.6702576106038006</x:v>
      </x:c>
      <x:c r="O378" s="268" t="n">
        <x:f>I378*TOMATO_PRICE+J378*CARROT_PRICE+K378*MESCLUN_PRICE</x:f>
        <x:v>80340</x:v>
      </x:c>
      <x:c r="P378" s="268" t="n">
        <x:f>I378*TOMATO_FERTILIZER+J378*CARROT_FERTILIZER+K378*MESCLUN_FERTILIZER</x:f>
        <x:v>23760</x:v>
      </x:c>
      <x:c r="Q378" s="268" t="n">
        <x:f>MIN(M378,FARMER_HOURS)*FARMER_RATE+MAX(M378-FARMER_HOURS,0)*TEMP_RATE</x:f>
        <x:v>41756.440265095014</x:v>
      </x:c>
      <x:c r="R378" s="268" t="n">
        <x:f>O378-P378-Q378-FIXED_COST</x:f>
        <x:v>-5176.440265095014</x:v>
      </x:c>
      <x:c r="S378" s="139" t="str">
        <x:f>IF(AND(L378&lt;=TOTAL_BED_CAP,N378&lt;=TEMP_WORKER_CAP),"YES","NO")</x:f>
        <x:v>YES</x:v>
      </x:c>
      <x:c r="T378" s="139" t="n">
        <x:f>IF(S378="YES",R378,-1E+99)</x:f>
        <x:v>-5176.440265095014</x:v>
      </x:c>
    </x:row>
    <x:row r="379">
      <x:c r="A379" s="139"/>
      <x:c r="B379" s="139"/>
      <x:c r="C379" s="139"/>
      <x:c r="D379" s="139"/>
      <x:c r="E379" s="139"/>
      <x:c r="F379" s="139"/>
      <x:c r="G379" s="139"/>
      <x:c r="H379" s="139"/>
      <x:c r="I379" s="266" t="n">
        <x:f>INT((ROW()-ROW($I$46))/((CARROT_CAP+1)*(MESCLUN_CAP+1)))</x:f>
        <x:v>0</x:v>
      </x:c>
      <x:c r="J379" s="266" t="n">
        <x:f>MOD(INT((ROW()-ROW($I$46))/(MESCLUN_CAP+1)),CARROT_CAP+1)</x:f>
        <x:v>10</x:v>
      </x:c>
      <x:c r="K379" s="266" t="n">
        <x:f>MOD(ROW()-ROW($I$46),MESCLUN_CAP+1)</x:f>
        <x:v>23</x:v>
      </x:c>
      <x:c r="L379" s="266" t="n">
        <x:f>SUM(I379:K379)</x:f>
        <x:v>33</x:v>
      </x:c>
      <x:c r="M379" s="267" t="n">
        <x:f>I379*TOMATO_HOURS*WEEKS*(1+TOMATO_DIM)^I379+J379*CARROT_HOURS*WEEKS*(1+CARROT_DIM)^J379+K379*MESCLUN_HOURS*WEEKS*(1+MESCLUN_DIM)^K379</x:f>
        <x:v>1761.3175481269093</x:v>
      </x:c>
      <x:c r="N379" s="267" t="n">
        <x:f>MAX(M379-FARMER_HOURS,0)/TEMP_HOURS_PER_WORKER</x:f>
        <x:v>0.7231371861992426</x:v>
      </x:c>
      <x:c r="O379" s="268" t="n">
        <x:f>I379*TOMATO_PRICE+J379*CARROT_PRICE+K379*MESCLUN_PRICE</x:f>
        <x:v>83040</x:v>
      </x:c>
      <x:c r="P379" s="268" t="n">
        <x:f>I379*TOMATO_FERTILIZER+J379*CARROT_FERTILIZER+K379*MESCLUN_FERTILIZER</x:f>
        <x:v>24640</x:v>
      </x:c>
      <x:c r="Q379" s="268" t="n">
        <x:f>MIN(M379,FARMER_HOURS)*FARMER_RATE+MAX(M379-FARMER_HOURS,0)*TEMP_RATE</x:f>
        <x:v>43078.42965498107</x:v>
      </x:c>
      <x:c r="R379" s="268" t="n">
        <x:f>O379-P379-Q379-FIXED_COST</x:f>
        <x:v>-4678.429654981068</x:v>
      </x:c>
      <x:c r="S379" s="139" t="str">
        <x:f>IF(AND(L379&lt;=TOTAL_BED_CAP,N379&lt;=TEMP_WORKER_CAP),"YES","NO")</x:f>
        <x:v>YES</x:v>
      </x:c>
      <x:c r="T379" s="139" t="n">
        <x:f>IF(S379="YES",R379,-1E+99)</x:f>
        <x:v>-4678.429654981068</x:v>
      </x:c>
    </x:row>
    <x:row r="380">
      <x:c r="A380" s="139"/>
      <x:c r="B380" s="139"/>
      <x:c r="C380" s="139"/>
      <x:c r="D380" s="139"/>
      <x:c r="E380" s="139"/>
      <x:c r="F380" s="139"/>
      <x:c r="G380" s="139"/>
      <x:c r="H380" s="139"/>
      <x:c r="I380" s="266" t="n">
        <x:f>INT((ROW()-ROW($I$46))/((CARROT_CAP+1)*(MESCLUN_CAP+1)))</x:f>
        <x:v>0</x:v>
      </x:c>
      <x:c r="J380" s="266" t="n">
        <x:f>MOD(INT((ROW()-ROW($I$46))/(MESCLUN_CAP+1)),CARROT_CAP+1)</x:f>
        <x:v>10</x:v>
      </x:c>
      <x:c r="K380" s="266" t="n">
        <x:f>MOD(ROW()-ROW($I$46),MESCLUN_CAP+1)</x:f>
        <x:v>24</x:v>
      </x:c>
      <x:c r="L380" s="266" t="n">
        <x:f>SUM(I380:K380)</x:f>
        <x:v>34</x:v>
      </x:c>
      <x:c r="M380" s="267" t="n">
        <x:f>I380*TOMATO_HOURS*WEEKS*(1+TOMATO_DIM)^I380+J380*CARROT_HOURS*WEEKS*(1+CARROT_DIM)^J380+K380*MESCLUN_HOURS*WEEKS*(1+MESCLUN_DIM)^K380</x:f>
        <x:v>1839.164497706405</x:v>
      </x:c>
      <x:c r="N380" s="267" t="n">
        <x:f>MAX(M380-FARMER_HOURS,0)/TEMP_HOURS_PER_WORKER</x:f>
        <x:v>0.7771975678516702</x:v>
      </x:c>
      <x:c r="O380" s="268" t="n">
        <x:f>I380*TOMATO_PRICE+J380*CARROT_PRICE+K380*MESCLUN_PRICE</x:f>
        <x:v>85740</x:v>
      </x:c>
      <x:c r="P380" s="268" t="n">
        <x:f>I380*TOMATO_FERTILIZER+J380*CARROT_FERTILIZER+K380*MESCLUN_FERTILIZER</x:f>
        <x:v>25520</x:v>
      </x:c>
      <x:c r="Q380" s="268" t="n">
        <x:f>MIN(M380,FARMER_HOURS)*FARMER_RATE+MAX(M380-FARMER_HOURS,0)*TEMP_RATE</x:f>
        <x:v>44429.93919629176</x:v>
      </x:c>
      <x:c r="R380" s="268" t="n">
        <x:f>O380-P380-Q380-FIXED_COST</x:f>
        <x:v>-4209.939196291758</x:v>
      </x:c>
      <x:c r="S380" s="139" t="str">
        <x:f>IF(AND(L380&lt;=TOTAL_BED_CAP,N380&lt;=TEMP_WORKER_CAP),"YES","NO")</x:f>
        <x:v>YES</x:v>
      </x:c>
      <x:c r="T380" s="139" t="n">
        <x:f>IF(S380="YES",R380,-1E+99)</x:f>
        <x:v>-4209.939196291758</x:v>
      </x:c>
    </x:row>
    <x:row r="381">
      <x:c r="A381" s="139"/>
      <x:c r="B381" s="139"/>
      <x:c r="C381" s="139"/>
      <x:c r="D381" s="139"/>
      <x:c r="E381" s="139"/>
      <x:c r="F381" s="139"/>
      <x:c r="G381" s="139"/>
      <x:c r="H381" s="139"/>
      <x:c r="I381" s="266" t="n">
        <x:f>INT((ROW()-ROW($I$46))/((CARROT_CAP+1)*(MESCLUN_CAP+1)))</x:f>
        <x:v>0</x:v>
      </x:c>
      <x:c r="J381" s="266" t="n">
        <x:f>MOD(INT((ROW()-ROW($I$46))/(MESCLUN_CAP+1)),CARROT_CAP+1)</x:f>
        <x:v>10</x:v>
      </x:c>
      <x:c r="K381" s="266" t="n">
        <x:f>MOD(ROW()-ROW($I$46),MESCLUN_CAP+1)</x:f>
        <x:v>25</x:v>
      </x:c>
      <x:c r="L381" s="266" t="n">
        <x:f>SUM(I381:K381)</x:f>
        <x:v>35</x:v>
      </x:c>
      <x:c r="M381" s="267" t="n">
        <x:f>I381*TOMATO_HOURS*WEEKS*(1+TOMATO_DIM)^I381+J381*CARROT_HOURS*WEEKS*(1+CARROT_DIM)^J381+K381*MESCLUN_HOURS*WEEKS*(1+MESCLUN_DIM)^K381</x:f>
        <x:v>1918.7424191215025</x:v>
      </x:c>
      <x:c r="N381" s="267" t="n">
        <x:f>MAX(M381-FARMER_HOURS,0)/TEMP_HOURS_PER_WORKER</x:f>
        <x:v>0.8324600132788211</x:v>
      </x:c>
      <x:c r="O381" s="268" t="n">
        <x:f>I381*TOMATO_PRICE+J381*CARROT_PRICE+K381*MESCLUN_PRICE</x:f>
        <x:v>88440</x:v>
      </x:c>
      <x:c r="P381" s="268" t="n">
        <x:f>I381*TOMATO_FERTILIZER+J381*CARROT_FERTILIZER+K381*MESCLUN_FERTILIZER</x:f>
        <x:v>26400</x:v>
      </x:c>
      <x:c r="Q381" s="268" t="n">
        <x:f>MIN(M381,FARMER_HOURS)*FARMER_RATE+MAX(M381-FARMER_HOURS,0)*TEMP_RATE</x:f>
        <x:v>45811.50033197053</x:v>
      </x:c>
      <x:c r="R381" s="268" t="n">
        <x:f>O381-P381-Q381-FIXED_COST</x:f>
        <x:v>-3771.5003319705284</x:v>
      </x:c>
      <x:c r="S381" s="139" t="str">
        <x:f>IF(AND(L381&lt;=TOTAL_BED_CAP,N381&lt;=TEMP_WORKER_CAP),"YES","NO")</x:f>
        <x:v>YES</x:v>
      </x:c>
      <x:c r="T381" s="139" t="n">
        <x:f>IF(S381="YES",R381,-1E+99)</x:f>
        <x:v>-3771.5003319705284</x:v>
      </x:c>
    </x:row>
    <x:row r="382">
      <x:c r="A382" s="139"/>
      <x:c r="B382" s="139"/>
      <x:c r="C382" s="139"/>
      <x:c r="D382" s="139"/>
      <x:c r="E382" s="139"/>
      <x:c r="F382" s="139"/>
      <x:c r="G382" s="139"/>
      <x:c r="H382" s="139"/>
      <x:c r="I382" s="266" t="n">
        <x:f>INT((ROW()-ROW($I$46))/((CARROT_CAP+1)*(MESCLUN_CAP+1)))</x:f>
        <x:v>0</x:v>
      </x:c>
      <x:c r="J382" s="266" t="n">
        <x:f>MOD(INT((ROW()-ROW($I$46))/(MESCLUN_CAP+1)),CARROT_CAP+1)</x:f>
        <x:v>10</x:v>
      </x:c>
      <x:c r="K382" s="266" t="n">
        <x:f>MOD(ROW()-ROW($I$46),MESCLUN_CAP+1)</x:f>
        <x:v>26</x:v>
      </x:c>
      <x:c r="L382" s="266" t="n">
        <x:f>SUM(I382:K382)</x:f>
        <x:v>36</x:v>
      </x:c>
      <x:c r="M382" s="267" t="n">
        <x:f>I382*TOMATO_HOURS*WEEKS*(1+TOMATO_DIM)^I382+J382*CARROT_HOURS*WEEKS*(1+CARROT_DIM)^J382+K382*MESCLUN_HOURS*WEEKS*(1+MESCLUN_DIM)^K382</x:f>
        <x:v>2000.0824230822197</x:v>
      </x:c>
      <x:c r="N382" s="267" t="n">
        <x:f>MAX(M382-FARMER_HOURS,0)/TEMP_HOURS_PER_WORKER</x:f>
        <x:v>0.8889461271404304</x:v>
      </x:c>
      <x:c r="O382" s="268" t="n">
        <x:f>I382*TOMATO_PRICE+J382*CARROT_PRICE+K382*MESCLUN_PRICE</x:f>
        <x:v>91140</x:v>
      </x:c>
      <x:c r="P382" s="268" t="n">
        <x:f>I382*TOMATO_FERTILIZER+J382*CARROT_FERTILIZER+K382*MESCLUN_FERTILIZER</x:f>
        <x:v>27280</x:v>
      </x:c>
      <x:c r="Q382" s="268" t="n">
        <x:f>MIN(M382,FARMER_HOURS)*FARMER_RATE+MAX(M382-FARMER_HOURS,0)*TEMP_RATE</x:f>
        <x:v>47223.65317851076</x:v>
      </x:c>
      <x:c r="R382" s="268" t="n">
        <x:f>O382-P382-Q382-FIXED_COST</x:f>
        <x:v>-3363.653178510758</x:v>
      </x:c>
      <x:c r="S382" s="139" t="str">
        <x:f>IF(AND(L382&lt;=TOTAL_BED_CAP,N382&lt;=TEMP_WORKER_CAP),"YES","NO")</x:f>
        <x:v>YES</x:v>
      </x:c>
      <x:c r="T382" s="139" t="n">
        <x:f>IF(S382="YES",R382,-1E+99)</x:f>
        <x:v>-3363.653178510758</x:v>
      </x:c>
    </x:row>
    <x:row r="383">
      <x:c r="A383" s="139"/>
      <x:c r="B383" s="139"/>
      <x:c r="C383" s="139"/>
      <x:c r="D383" s="139"/>
      <x:c r="E383" s="139"/>
      <x:c r="F383" s="139"/>
      <x:c r="G383" s="139"/>
      <x:c r="H383" s="139"/>
      <x:c r="I383" s="266" t="n">
        <x:f>INT((ROW()-ROW($I$46))/((CARROT_CAP+1)*(MESCLUN_CAP+1)))</x:f>
        <x:v>0</x:v>
      </x:c>
      <x:c r="J383" s="266" t="n">
        <x:f>MOD(INT((ROW()-ROW($I$46))/(MESCLUN_CAP+1)),CARROT_CAP+1)</x:f>
        <x:v>10</x:v>
      </x:c>
      <x:c r="K383" s="266" t="n">
        <x:f>MOD(ROW()-ROW($I$46),MESCLUN_CAP+1)</x:f>
        <x:v>27</x:v>
      </x:c>
      <x:c r="L383" s="266" t="n">
        <x:f>SUM(I383:K383)</x:f>
        <x:v>37</x:v>
      </x:c>
      <x:c r="M383" s="267" t="n">
        <x:f>I383*TOMATO_HOURS*WEEKS*(1+TOMATO_DIM)^I383+J383*CARROT_HOURS*WEEKS*(1+CARROT_DIM)^J383+K383*MESCLUN_HOURS*WEEKS*(1+MESCLUN_DIM)^K383</x:f>
        <x:v>2083.216127601977</x:v>
      </x:c>
      <x:c r="N383" s="267" t="n">
        <x:f>MAX(M383-FARMER_HOURS,0)/TEMP_HOURS_PER_WORKER</x:f>
        <x:v>0.9466778663902617</x:v>
      </x:c>
      <x:c r="O383" s="268" t="n">
        <x:f>I383*TOMATO_PRICE+J383*CARROT_PRICE+K383*MESCLUN_PRICE</x:f>
        <x:v>93840</x:v>
      </x:c>
      <x:c r="P383" s="268" t="n">
        <x:f>I383*TOMATO_FERTILIZER+J383*CARROT_FERTILIZER+K383*MESCLUN_FERTILIZER</x:f>
        <x:v>28160</x:v>
      </x:c>
      <x:c r="Q383" s="268" t="n">
        <x:f>MIN(M383,FARMER_HOURS)*FARMER_RATE+MAX(M383-FARMER_HOURS,0)*TEMP_RATE</x:f>
        <x:v>48666.94665975655</x:v>
      </x:c>
      <x:c r="R383" s="268" t="n">
        <x:f>O383-P383-Q383-FIXED_COST</x:f>
        <x:v>-2986.946659756548</x:v>
      </x:c>
      <x:c r="S383" s="139" t="str">
        <x:f>IF(AND(L383&lt;=TOTAL_BED_CAP,N383&lt;=TEMP_WORKER_CAP),"YES","NO")</x:f>
        <x:v>YES</x:v>
      </x:c>
      <x:c r="T383" s="139" t="n">
        <x:f>IF(S383="YES",R383,-1E+99)</x:f>
        <x:v>-2986.946659756548</x:v>
      </x:c>
    </x:row>
    <x:row r="384">
      <x:c r="A384" s="139"/>
      <x:c r="B384" s="139"/>
      <x:c r="C384" s="139"/>
      <x:c r="D384" s="139"/>
      <x:c r="E384" s="139"/>
      <x:c r="F384" s="139"/>
      <x:c r="G384" s="139"/>
      <x:c r="H384" s="139"/>
      <x:c r="I384" s="266" t="n">
        <x:f>INT((ROW()-ROW($I$46))/((CARROT_CAP+1)*(MESCLUN_CAP+1)))</x:f>
        <x:v>0</x:v>
      </x:c>
      <x:c r="J384" s="266" t="n">
        <x:f>MOD(INT((ROW()-ROW($I$46))/(MESCLUN_CAP+1)),CARROT_CAP+1)</x:f>
        <x:v>10</x:v>
      </x:c>
      <x:c r="K384" s="266" t="n">
        <x:f>MOD(ROW()-ROW($I$46),MESCLUN_CAP+1)</x:f>
        <x:v>28</x:v>
      </x:c>
      <x:c r="L384" s="266" t="n">
        <x:f>SUM(I384:K384)</x:f>
        <x:v>38</x:v>
      </x:c>
      <x:c r="M384" s="267" t="n">
        <x:f>I384*TOMATO_HOURS*WEEKS*(1+TOMATO_DIM)^I384+J384*CARROT_HOURS*WEEKS*(1+CARROT_DIM)^J384+K384*MESCLUN_HOURS*WEEKS*(1+MESCLUN_DIM)^K384</x:f>
        <x:v>2168.1756658191302</x:v>
      </x:c>
      <x:c r="N384" s="267" t="n">
        <x:f>MAX(M384-FARMER_HOURS,0)/TEMP_HOURS_PER_WORKER</x:f>
        <x:v>1.0056775457077294</x:v>
      </x:c>
      <x:c r="O384" s="268" t="n">
        <x:f>I384*TOMATO_PRICE+J384*CARROT_PRICE+K384*MESCLUN_PRICE</x:f>
        <x:v>96540</x:v>
      </x:c>
      <x:c r="P384" s="268" t="n">
        <x:f>I384*TOMATO_FERTILIZER+J384*CARROT_FERTILIZER+K384*MESCLUN_FERTILIZER</x:f>
        <x:v>29040</x:v>
      </x:c>
      <x:c r="Q384" s="268" t="n">
        <x:f>MIN(M384,FARMER_HOURS)*FARMER_RATE+MAX(M384-FARMER_HOURS,0)*TEMP_RATE</x:f>
        <x:v>50141.93864269323</x:v>
      </x:c>
      <x:c r="R384" s="268" t="n">
        <x:f>O384-P384-Q384-FIXED_COST</x:f>
        <x:v>-2641.9386426932324</x:v>
      </x:c>
      <x:c r="S384" s="139" t="str">
        <x:f>IF(AND(L384&lt;=TOTAL_BED_CAP,N384&lt;=TEMP_WORKER_CAP),"YES","NO")</x:f>
        <x:v>YES</x:v>
      </x:c>
      <x:c r="T384" s="139" t="n">
        <x:f>IF(S384="YES",R384,-1E+99)</x:f>
        <x:v>-2641.9386426932324</x:v>
      </x:c>
    </x:row>
    <x:row r="385">
      <x:c r="A385" s="139"/>
      <x:c r="B385" s="139"/>
      <x:c r="C385" s="139"/>
      <x:c r="D385" s="139"/>
      <x:c r="E385" s="139"/>
      <x:c r="F385" s="139"/>
      <x:c r="G385" s="139"/>
      <x:c r="H385" s="139"/>
      <x:c r="I385" s="266" t="n">
        <x:f>INT((ROW()-ROW($I$46))/((CARROT_CAP+1)*(MESCLUN_CAP+1)))</x:f>
        <x:v>0</x:v>
      </x:c>
      <x:c r="J385" s="266" t="n">
        <x:f>MOD(INT((ROW()-ROW($I$46))/(MESCLUN_CAP+1)),CARROT_CAP+1)</x:f>
        <x:v>10</x:v>
      </x:c>
      <x:c r="K385" s="266" t="n">
        <x:f>MOD(ROW()-ROW($I$46),MESCLUN_CAP+1)</x:f>
        <x:v>29</x:v>
      </x:c>
      <x:c r="L385" s="266" t="n">
        <x:f>SUM(I385:K385)</x:f>
        <x:v>39</x:v>
      </x:c>
      <x:c r="M385" s="267" t="n">
        <x:f>I385*TOMATO_HOURS*WEEKS*(1+TOMATO_DIM)^I385+J385*CARROT_HOURS*WEEKS*(1+CARROT_DIM)^J385+K385*MESCLUN_HOURS*WEEKS*(1+MESCLUN_DIM)^K385</x:f>
        <x:v>2254.9936939347836</x:v>
      </x:c>
      <x:c r="N385" s="267" t="n">
        <x:f>MAX(M385-FARMER_HOURS,0)/TEMP_HOURS_PER_WORKER</x:f>
        <x:v>1.0659678430102664</x:v>
      </x:c>
      <x:c r="O385" s="268" t="n">
        <x:f>I385*TOMATO_PRICE+J385*CARROT_PRICE+K385*MESCLUN_PRICE</x:f>
        <x:v>99240</x:v>
      </x:c>
      <x:c r="P385" s="268" t="n">
        <x:f>I385*TOMATO_FERTILIZER+J385*CARROT_FERTILIZER+K385*MESCLUN_FERTILIZER</x:f>
        <x:v>29920</x:v>
      </x:c>
      <x:c r="Q385" s="268" t="n">
        <x:f>MIN(M385,FARMER_HOURS)*FARMER_RATE+MAX(M385-FARMER_HOURS,0)*TEMP_RATE</x:f>
        <x:v>51649.19607525666</x:v>
      </x:c>
      <x:c r="R385" s="268" t="n">
        <x:f>O385-P385-Q385-FIXED_COST</x:f>
        <x:v>-2329.1960752566592</x:v>
      </x:c>
      <x:c r="S385" s="139" t="str">
        <x:f>IF(AND(L385&lt;=TOTAL_BED_CAP,N385&lt;=TEMP_WORKER_CAP),"YES","NO")</x:f>
        <x:v>YES</x:v>
      </x:c>
      <x:c r="T385" s="139" t="n">
        <x:f>IF(S385="YES",R385,-1E+99)</x:f>
        <x:v>-2329.1960752566592</x:v>
      </x:c>
    </x:row>
    <x:row r="386">
      <x:c r="A386" s="139"/>
      <x:c r="B386" s="139"/>
      <x:c r="C386" s="139"/>
      <x:c r="D386" s="139"/>
      <x:c r="E386" s="139"/>
      <x:c r="F386" s="139"/>
      <x:c r="G386" s="139"/>
      <x:c r="H386" s="139"/>
      <x:c r="I386" s="266" t="n">
        <x:f>INT((ROW()-ROW($I$46))/((CARROT_CAP+1)*(MESCLUN_CAP+1)))</x:f>
        <x:v>0</x:v>
      </x:c>
      <x:c r="J386" s="266" t="n">
        <x:f>MOD(INT((ROW()-ROW($I$46))/(MESCLUN_CAP+1)),CARROT_CAP+1)</x:f>
        <x:v>10</x:v>
      </x:c>
      <x:c r="K386" s="266" t="n">
        <x:f>MOD(ROW()-ROW($I$46),MESCLUN_CAP+1)</x:f>
        <x:v>30</x:v>
      </x:c>
      <x:c r="L386" s="266" t="n">
        <x:f>SUM(I386:K386)</x:f>
        <x:v>40</x:v>
      </x:c>
      <x:c r="M386" s="267" t="n">
        <x:f>I386*TOMATO_HOURS*WEEKS*(1+TOMATO_DIM)^I386+J386*CARROT_HOURS*WEEKS*(1+CARROT_DIM)^J386+K386*MESCLUN_HOURS*WEEKS*(1+MESCLUN_DIM)^K386</x:f>
        <x:v>2343.7033992685538</x:v>
      </x:c>
      <x:c r="N386" s="267" t="n">
        <x:f>MAX(M386-FARMER_HOURS,0)/TEMP_HOURS_PER_WORKER</x:f>
        <x:v>1.1275718050476067</x:v>
      </x:c>
      <x:c r="O386" s="268" t="n">
        <x:f>I386*TOMATO_PRICE+J386*CARROT_PRICE+K386*MESCLUN_PRICE</x:f>
        <x:v>101940</x:v>
      </x:c>
      <x:c r="P386" s="268" t="n">
        <x:f>I386*TOMATO_FERTILIZER+J386*CARROT_FERTILIZER+K386*MESCLUN_FERTILIZER</x:f>
        <x:v>30800</x:v>
      </x:c>
      <x:c r="Q386" s="268" t="n">
        <x:f>MIN(M386,FARMER_HOURS)*FARMER_RATE+MAX(M386-FARMER_HOURS,0)*TEMP_RATE</x:f>
        <x:v>53189.29512619017</x:v>
      </x:c>
      <x:c r="R386" s="268" t="n">
        <x:f>O386-P386-Q386-FIXED_COST</x:f>
        <x:v>-2049.295126190169</x:v>
      </x:c>
      <x:c r="S386" s="139" t="str">
        <x:f>IF(AND(L386&lt;=TOTAL_BED_CAP,N386&lt;=TEMP_WORKER_CAP),"YES","NO")</x:f>
        <x:v>YES</x:v>
      </x:c>
      <x:c r="T386" s="139" t="n">
        <x:f>IF(S386="YES",R386,-1E+99)</x:f>
        <x:v>-2049.295126190169</x:v>
      </x:c>
    </x:row>
    <x:row r="387">
      <x:c r="A387" s="139"/>
      <x:c r="B387" s="139"/>
      <x:c r="C387" s="139"/>
      <x:c r="D387" s="139"/>
      <x:c r="E387" s="139"/>
      <x:c r="F387" s="139"/>
      <x:c r="G387" s="139"/>
      <x:c r="H387" s="139"/>
      <x:c r="I387" s="266" t="n">
        <x:f>INT((ROW()-ROW($I$46))/((CARROT_CAP+1)*(MESCLUN_CAP+1)))</x:f>
        <x:v>0</x:v>
      </x:c>
      <x:c r="J387" s="266" t="n">
        <x:f>MOD(INT((ROW()-ROW($I$46))/(MESCLUN_CAP+1)),CARROT_CAP+1)</x:f>
        <x:v>11</x:v>
      </x:c>
      <x:c r="K387" s="266" t="n">
        <x:f>MOD(ROW()-ROW($I$46),MESCLUN_CAP+1)</x:f>
        <x:v>0</x:v>
      </x:c>
      <x:c r="L387" s="266" t="n">
        <x:f>SUM(I387:K387)</x:f>
        <x:v>11</x:v>
      </x:c>
      <x:c r="M387" s="267" t="n">
        <x:f>I387*TOMATO_HOURS*WEEKS*(1+TOMATO_DIM)^I387+J387*CARROT_HOURS*WEEKS*(1+CARROT_DIM)^J387+K387*MESCLUN_HOURS*WEEKS*(1+MESCLUN_DIM)^K387</x:f>
        <x:v>432.9885970744177</x:v>
      </x:c>
      <x:c r="N387" s="267" t="n">
        <x:f>MAX(M387-FARMER_HOURS,0)/TEMP_HOURS_PER_WORKER</x:f>
        <x:v>0</x:v>
      </x:c>
      <x:c r="O387" s="268" t="n">
        <x:f>I387*TOMATO_PRICE+J387*CARROT_PRICE+K387*MESCLUN_PRICE</x:f>
        <x:v>23034</x:v>
      </x:c>
      <x:c r="P387" s="268" t="n">
        <x:f>I387*TOMATO_FERTILIZER+J387*CARROT_FERTILIZER+K387*MESCLUN_FERTILIZER</x:f>
        <x:v>4840</x:v>
      </x:c>
      <x:c r="Q387" s="268" t="n">
        <x:f>MIN(M387,FARMER_HOURS)*FARMER_RATE+MAX(M387-FARMER_HOURS,0)*TEMP_RATE</x:f>
        <x:v>15034.32628730617</x:v>
      </x:c>
      <x:c r="R387" s="268" t="n">
        <x:f>O387-P387-Q387-FIXED_COST</x:f>
        <x:v>-16840.32628730617</x:v>
      </x:c>
      <x:c r="S387" s="139" t="str">
        <x:f>IF(AND(L387&lt;=TOTAL_BED_CAP,N387&lt;=TEMP_WORKER_CAP),"YES","NO")</x:f>
        <x:v>YES</x:v>
      </x:c>
      <x:c r="T387" s="139" t="n">
        <x:f>IF(S387="YES",R387,-1E+99)</x:f>
        <x:v>-16840.32628730617</x:v>
      </x:c>
    </x:row>
    <x:row r="388">
      <x:c r="A388" s="139"/>
      <x:c r="B388" s="139"/>
      <x:c r="C388" s="139"/>
      <x:c r="D388" s="139"/>
      <x:c r="E388" s="139"/>
      <x:c r="F388" s="139"/>
      <x:c r="G388" s="139"/>
      <x:c r="H388" s="139"/>
      <x:c r="I388" s="266" t="n">
        <x:f>INT((ROW()-ROW($I$46))/((CARROT_CAP+1)*(MESCLUN_CAP+1)))</x:f>
        <x:v>0</x:v>
      </x:c>
      <x:c r="J388" s="266" t="n">
        <x:f>MOD(INT((ROW()-ROW($I$46))/(MESCLUN_CAP+1)),CARROT_CAP+1)</x:f>
        <x:v>11</x:v>
      </x:c>
      <x:c r="K388" s="266" t="n">
        <x:f>MOD(ROW()-ROW($I$46),MESCLUN_CAP+1)</x:f>
        <x:v>1</x:v>
      </x:c>
      <x:c r="L388" s="266" t="n">
        <x:f>SUM(I388:K388)</x:f>
        <x:v>12</x:v>
      </x:c>
      <x:c r="M388" s="267" t="n">
        <x:f>I388*TOMATO_HOURS*WEEKS*(1+TOMATO_DIM)^I388+J388*CARROT_HOURS*WEEKS*(1+CARROT_DIM)^J388+K388*MESCLUN_HOURS*WEEKS*(1+MESCLUN_DIM)^K388</x:f>
        <x:v>478.5510970744177</x:v>
      </x:c>
      <x:c r="N388" s="267" t="n">
        <x:f>MAX(M388-FARMER_HOURS,0)/TEMP_HOURS_PER_WORKER</x:f>
        <x:v>0</x:v>
      </x:c>
      <x:c r="O388" s="268" t="n">
        <x:f>I388*TOMATO_PRICE+J388*CARROT_PRICE+K388*MESCLUN_PRICE</x:f>
        <x:v>25734</x:v>
      </x:c>
      <x:c r="P388" s="268" t="n">
        <x:f>I388*TOMATO_FERTILIZER+J388*CARROT_FERTILIZER+K388*MESCLUN_FERTILIZER</x:f>
        <x:v>5720</x:v>
      </x:c>
      <x:c r="Q388" s="268" t="n">
        <x:f>MIN(M388,FARMER_HOURS)*FARMER_RATE+MAX(M388-FARMER_HOURS,0)*TEMP_RATE</x:f>
        <x:v>16616.357537306172</x:v>
      </x:c>
      <x:c r="R388" s="268" t="n">
        <x:f>O388-P388-Q388-FIXED_COST</x:f>
        <x:v>-16602.357537306172</x:v>
      </x:c>
      <x:c r="S388" s="139" t="str">
        <x:f>IF(AND(L388&lt;=TOTAL_BED_CAP,N388&lt;=TEMP_WORKER_CAP),"YES","NO")</x:f>
        <x:v>YES</x:v>
      </x:c>
      <x:c r="T388" s="139" t="n">
        <x:f>IF(S388="YES",R388,-1E+99)</x:f>
        <x:v>-16602.357537306172</x:v>
      </x:c>
    </x:row>
    <x:row r="389">
      <x:c r="A389" s="139"/>
      <x:c r="B389" s="139"/>
      <x:c r="C389" s="139"/>
      <x:c r="D389" s="139"/>
      <x:c r="E389" s="139"/>
      <x:c r="F389" s="139"/>
      <x:c r="G389" s="139"/>
      <x:c r="H389" s="139"/>
      <x:c r="I389" s="266" t="n">
        <x:f>INT((ROW()-ROW($I$46))/((CARROT_CAP+1)*(MESCLUN_CAP+1)))</x:f>
        <x:v>0</x:v>
      </x:c>
      <x:c r="J389" s="266" t="n">
        <x:f>MOD(INT((ROW()-ROW($I$46))/(MESCLUN_CAP+1)),CARROT_CAP+1)</x:f>
        <x:v>11</x:v>
      </x:c>
      <x:c r="K389" s="266" t="n">
        <x:f>MOD(ROW()-ROW($I$46),MESCLUN_CAP+1)</x:f>
        <x:v>2</x:v>
      </x:c>
      <x:c r="L389" s="266" t="n">
        <x:f>SUM(I389:K389)</x:f>
        <x:v>13</x:v>
      </x:c>
      <x:c r="M389" s="267" t="n">
        <x:f>I389*TOMATO_HOURS*WEEKS*(1+TOMATO_DIM)^I389+J389*CARROT_HOURS*WEEKS*(1+CARROT_DIM)^J389+K389*MESCLUN_HOURS*WEEKS*(1+MESCLUN_DIM)^K389</x:f>
        <x:v>525.2526595744177</x:v>
      </x:c>
      <x:c r="N389" s="267" t="n">
        <x:f>MAX(M389-FARMER_HOURS,0)/TEMP_HOURS_PER_WORKER</x:f>
        <x:v>0</x:v>
      </x:c>
      <x:c r="O389" s="268" t="n">
        <x:f>I389*TOMATO_PRICE+J389*CARROT_PRICE+K389*MESCLUN_PRICE</x:f>
        <x:v>28434</x:v>
      </x:c>
      <x:c r="P389" s="268" t="n">
        <x:f>I389*TOMATO_FERTILIZER+J389*CARROT_FERTILIZER+K389*MESCLUN_FERTILIZER</x:f>
        <x:v>6600</x:v>
      </x:c>
      <x:c r="Q389" s="268" t="n">
        <x:f>MIN(M389,FARMER_HOURS)*FARMER_RATE+MAX(M389-FARMER_HOURS,0)*TEMP_RATE</x:f>
        <x:v>18237.939568556172</x:v>
      </x:c>
      <x:c r="R389" s="268" t="n">
        <x:f>O389-P389-Q389-FIXED_COST</x:f>
        <x:v>-16403.939568556172</x:v>
      </x:c>
      <x:c r="S389" s="139" t="str">
        <x:f>IF(AND(L389&lt;=TOTAL_BED_CAP,N389&lt;=TEMP_WORKER_CAP),"YES","NO")</x:f>
        <x:v>YES</x:v>
      </x:c>
      <x:c r="T389" s="139" t="n">
        <x:f>IF(S389="YES",R389,-1E+99)</x:f>
        <x:v>-16403.939568556172</x:v>
      </x:c>
    </x:row>
    <x:row r="390">
      <x:c r="A390" s="139"/>
      <x:c r="B390" s="139"/>
      <x:c r="C390" s="139"/>
      <x:c r="D390" s="139"/>
      <x:c r="E390" s="139"/>
      <x:c r="F390" s="139"/>
      <x:c r="G390" s="139"/>
      <x:c r="H390" s="139"/>
      <x:c r="I390" s="266" t="n">
        <x:f>INT((ROW()-ROW($I$46))/((CARROT_CAP+1)*(MESCLUN_CAP+1)))</x:f>
        <x:v>0</x:v>
      </x:c>
      <x:c r="J390" s="266" t="n">
        <x:f>MOD(INT((ROW()-ROW($I$46))/(MESCLUN_CAP+1)),CARROT_CAP+1)</x:f>
        <x:v>11</x:v>
      </x:c>
      <x:c r="K390" s="266" t="n">
        <x:f>MOD(ROW()-ROW($I$46),MESCLUN_CAP+1)</x:f>
        <x:v>3</x:v>
      </x:c>
      <x:c r="L390" s="266" t="n">
        <x:f>SUM(I390:K390)</x:f>
        <x:v>14</x:v>
      </x:c>
      <x:c r="M390" s="267" t="n">
        <x:f>I390*TOMATO_HOURS*WEEKS*(1+TOMATO_DIM)^I390+J390*CARROT_HOURS*WEEKS*(1+CARROT_DIM)^J390+K390*MESCLUN_HOURS*WEEKS*(1+MESCLUN_DIM)^K390</x:f>
        <x:v>573.1146419962927</x:v>
      </x:c>
      <x:c r="N390" s="267" t="n">
        <x:f>MAX(M390-FARMER_HOURS,0)/TEMP_HOURS_PER_WORKER</x:f>
        <x:v>0</x:v>
      </x:c>
      <x:c r="O390" s="268" t="n">
        <x:f>I390*TOMATO_PRICE+J390*CARROT_PRICE+K390*MESCLUN_PRICE</x:f>
        <x:v>31134</x:v>
      </x:c>
      <x:c r="P390" s="268" t="n">
        <x:f>I390*TOMATO_FERTILIZER+J390*CARROT_FERTILIZER+K390*MESCLUN_FERTILIZER</x:f>
        <x:v>7480</x:v>
      </x:c>
      <x:c r="Q390" s="268" t="n">
        <x:f>MIN(M390,FARMER_HOURS)*FARMER_RATE+MAX(M390-FARMER_HOURS,0)*TEMP_RATE</x:f>
        <x:v>19899.813958204606</x:v>
      </x:c>
      <x:c r="R390" s="268" t="n">
        <x:f>O390-P390-Q390-FIXED_COST</x:f>
        <x:v>-16245.813958204606</x:v>
      </x:c>
      <x:c r="S390" s="139" t="str">
        <x:f>IF(AND(L390&lt;=TOTAL_BED_CAP,N390&lt;=TEMP_WORKER_CAP),"YES","NO")</x:f>
        <x:v>YES</x:v>
      </x:c>
      <x:c r="T390" s="139" t="n">
        <x:f>IF(S390="YES",R390,-1E+99)</x:f>
        <x:v>-16245.813958204606</x:v>
      </x:c>
    </x:row>
    <x:row r="391">
      <x:c r="A391" s="139"/>
      <x:c r="B391" s="139"/>
      <x:c r="C391" s="139"/>
      <x:c r="D391" s="139"/>
      <x:c r="E391" s="139"/>
      <x:c r="F391" s="139"/>
      <x:c r="G391" s="139"/>
      <x:c r="H391" s="139"/>
      <x:c r="I391" s="266" t="n">
        <x:f>INT((ROW()-ROW($I$46))/((CARROT_CAP+1)*(MESCLUN_CAP+1)))</x:f>
        <x:v>0</x:v>
      </x:c>
      <x:c r="J391" s="266" t="n">
        <x:f>MOD(INT((ROW()-ROW($I$46))/(MESCLUN_CAP+1)),CARROT_CAP+1)</x:f>
        <x:v>11</x:v>
      </x:c>
      <x:c r="K391" s="266" t="n">
        <x:f>MOD(ROW()-ROW($I$46),MESCLUN_CAP+1)</x:f>
        <x:v>4</x:v>
      </x:c>
      <x:c r="L391" s="266" t="n">
        <x:f>SUM(I391:K391)</x:f>
        <x:v>15</x:v>
      </x:c>
      <x:c r="M391" s="267" t="n">
        <x:f>I391*TOMATO_HOURS*WEEKS*(1+TOMATO_DIM)^I391+J391*CARROT_HOURS*WEEKS*(1+CARROT_DIM)^J391+K391*MESCLUN_HOURS*WEEKS*(1+MESCLUN_DIM)^K391</x:f>
        <x:v>622.1587577189489</x:v>
      </x:c>
      <x:c r="N391" s="267" t="n">
        <x:f>MAX(M391-FARMER_HOURS,0)/TEMP_HOURS_PER_WORKER</x:f>
        <x:v>0</x:v>
      </x:c>
      <x:c r="O391" s="268" t="n">
        <x:f>I391*TOMATO_PRICE+J391*CARROT_PRICE+K391*MESCLUN_PRICE</x:f>
        <x:v>33834</x:v>
      </x:c>
      <x:c r="P391" s="268" t="n">
        <x:f>I391*TOMATO_FERTILIZER+J391*CARROT_FERTILIZER+K391*MESCLUN_FERTILIZER</x:f>
        <x:v>8360</x:v>
      </x:c>
      <x:c r="Q391" s="268" t="n">
        <x:f>MIN(M391,FARMER_HOURS)*FARMER_RATE+MAX(M391-FARMER_HOURS,0)*TEMP_RATE</x:f>
        <x:v>21602.73464301906</x:v>
      </x:c>
      <x:c r="R391" s="268" t="n">
        <x:f>O391-P391-Q391-FIXED_COST</x:f>
        <x:v>-16128.73464301906</x:v>
      </x:c>
      <x:c r="S391" s="139" t="str">
        <x:f>IF(AND(L391&lt;=TOTAL_BED_CAP,N391&lt;=TEMP_WORKER_CAP),"YES","NO")</x:f>
        <x:v>YES</x:v>
      </x:c>
      <x:c r="T391" s="139" t="n">
        <x:f>IF(S391="YES",R391,-1E+99)</x:f>
        <x:v>-16128.73464301906</x:v>
      </x:c>
    </x:row>
    <x:row r="392">
      <x:c r="A392" s="139"/>
      <x:c r="B392" s="139"/>
      <x:c r="C392" s="139"/>
      <x:c r="D392" s="139"/>
      <x:c r="E392" s="139"/>
      <x:c r="F392" s="139"/>
      <x:c r="G392" s="139"/>
      <x:c r="H392" s="139"/>
      <x:c r="I392" s="266" t="n">
        <x:f>INT((ROW()-ROW($I$46))/((CARROT_CAP+1)*(MESCLUN_CAP+1)))</x:f>
        <x:v>0</x:v>
      </x:c>
      <x:c r="J392" s="266" t="n">
        <x:f>MOD(INT((ROW()-ROW($I$46))/(MESCLUN_CAP+1)),CARROT_CAP+1)</x:f>
        <x:v>11</x:v>
      </x:c>
      <x:c r="K392" s="266" t="n">
        <x:f>MOD(ROW()-ROW($I$46),MESCLUN_CAP+1)</x:f>
        <x:v>5</x:v>
      </x:c>
      <x:c r="L392" s="266" t="n">
        <x:f>SUM(I392:K392)</x:f>
        <x:v>16</x:v>
      </x:c>
      <x:c r="M392" s="267" t="n">
        <x:f>I392*TOMATO_HOURS*WEEKS*(1+TOMATO_DIM)^I392+J392*CARROT_HOURS*WEEKS*(1+CARROT_DIM)^J392+K392*MESCLUN_HOURS*WEEKS*(1+MESCLUN_DIM)^K392</x:f>
        <x:v>672.4070816401526</x:v>
      </x:c>
      <x:c r="N392" s="267" t="n">
        <x:f>MAX(M392-FARMER_HOURS,0)/TEMP_HOURS_PER_WORKER</x:f>
        <x:v>0</x:v>
      </x:c>
      <x:c r="O392" s="268" t="n">
        <x:f>I392*TOMATO_PRICE+J392*CARROT_PRICE+K392*MESCLUN_PRICE</x:f>
        <x:v>36534</x:v>
      </x:c>
      <x:c r="P392" s="268" t="n">
        <x:f>I392*TOMATO_FERTILIZER+J392*CARROT_FERTILIZER+K392*MESCLUN_FERTILIZER</x:f>
        <x:v>9240</x:v>
      </x:c>
      <x:c r="Q392" s="268" t="n">
        <x:f>MIN(M392,FARMER_HOURS)*FARMER_RATE+MAX(M392-FARMER_HOURS,0)*TEMP_RATE</x:f>
        <x:v>23347.468112505296</x:v>
      </x:c>
      <x:c r="R392" s="268" t="n">
        <x:f>O392-P392-Q392-FIXED_COST</x:f>
        <x:v>-16053.468112505296</x:v>
      </x:c>
      <x:c r="S392" s="139" t="str">
        <x:f>IF(AND(L392&lt;=TOTAL_BED_CAP,N392&lt;=TEMP_WORKER_CAP),"YES","NO")</x:f>
        <x:v>YES</x:v>
      </x:c>
      <x:c r="T392" s="139" t="n">
        <x:f>IF(S392="YES",R392,-1E+99)</x:f>
        <x:v>-16053.468112505296</x:v>
      </x:c>
    </x:row>
    <x:row r="393">
      <x:c r="A393" s="139"/>
      <x:c r="B393" s="139"/>
      <x:c r="C393" s="139"/>
      <x:c r="D393" s="139"/>
      <x:c r="E393" s="139"/>
      <x:c r="F393" s="139"/>
      <x:c r="G393" s="139"/>
      <x:c r="H393" s="139"/>
      <x:c r="I393" s="266" t="n">
        <x:f>INT((ROW()-ROW($I$46))/((CARROT_CAP+1)*(MESCLUN_CAP+1)))</x:f>
        <x:v>0</x:v>
      </x:c>
      <x:c r="J393" s="266" t="n">
        <x:f>MOD(INT((ROW()-ROW($I$46))/(MESCLUN_CAP+1)),CARROT_CAP+1)</x:f>
        <x:v>11</x:v>
      </x:c>
      <x:c r="K393" s="266" t="n">
        <x:f>MOD(ROW()-ROW($I$46),MESCLUN_CAP+1)</x:f>
        <x:v>6</x:v>
      </x:c>
      <x:c r="L393" s="266" t="n">
        <x:f>SUM(I393:K393)</x:f>
        <x:v>17</x:v>
      </x:c>
      <x:c r="M393" s="267" t="n">
        <x:f>I393*TOMATO_HOURS*WEEKS*(1+TOMATO_DIM)^I393+J393*CARROT_HOURS*WEEKS*(1+CARROT_DIM)^J393+K393*MESCLUN_HOURS*WEEKS*(1+MESCLUN_DIM)^K393</x:f>
        <x:v>723.8820558217855</x:v>
      </x:c>
      <x:c r="N393" s="267" t="n">
        <x:f>MAX(M393-FARMER_HOURS,0)/TEMP_HOURS_PER_WORKER</x:f>
        <x:v>0.0026958720984621228</x:v>
      </x:c>
      <x:c r="O393" s="268" t="n">
        <x:f>I393*TOMATO_PRICE+J393*CARROT_PRICE+K393*MESCLUN_PRICE</x:f>
        <x:v>39234</x:v>
      </x:c>
      <x:c r="P393" s="268" t="n">
        <x:f>I393*TOMATO_FERTILIZER+J393*CARROT_FERTILIZER+K393*MESCLUN_FERTILIZER</x:f>
        <x:v>10120</x:v>
      </x:c>
      <x:c r="Q393" s="268" t="n">
        <x:f>MIN(M393,FARMER_HOURS)*FARMER_RATE+MAX(M393-FARMER_HOURS,0)*TEMP_RATE</x:f>
        <x:v>25067.396802461553</x:v>
      </x:c>
      <x:c r="R393" s="268" t="n">
        <x:f>O393-P393-Q393-FIXED_COST</x:f>
        <x:v>-15953.396802461553</x:v>
      </x:c>
      <x:c r="S393" s="139" t="str">
        <x:f>IF(AND(L393&lt;=TOTAL_BED_CAP,N393&lt;=TEMP_WORKER_CAP),"YES","NO")</x:f>
        <x:v>YES</x:v>
      </x:c>
      <x:c r="T393" s="139" t="n">
        <x:f>IF(S393="YES",R393,-1E+99)</x:f>
        <x:v>-15953.396802461553</x:v>
      </x:c>
    </x:row>
    <x:row r="394">
      <x:c r="A394" s="139"/>
      <x:c r="B394" s="139"/>
      <x:c r="C394" s="139"/>
      <x:c r="D394" s="139"/>
      <x:c r="E394" s="139"/>
      <x:c r="F394" s="139"/>
      <x:c r="G394" s="139"/>
      <x:c r="H394" s="139"/>
      <x:c r="I394" s="266" t="n">
        <x:f>INT((ROW()-ROW($I$46))/((CARROT_CAP+1)*(MESCLUN_CAP+1)))</x:f>
        <x:v>0</x:v>
      </x:c>
      <x:c r="J394" s="266" t="n">
        <x:f>MOD(INT((ROW()-ROW($I$46))/(MESCLUN_CAP+1)),CARROT_CAP+1)</x:f>
        <x:v>11</x:v>
      </x:c>
      <x:c r="K394" s="266" t="n">
        <x:f>MOD(ROW()-ROW($I$46),MESCLUN_CAP+1)</x:f>
        <x:v>7</x:v>
      </x:c>
      <x:c r="L394" s="266" t="n">
        <x:f>SUM(I394:K394)</x:f>
        <x:v>18</x:v>
      </x:c>
      <x:c r="M394" s="267" t="n">
        <x:f>I394*TOMATO_HOURS*WEEKS*(1+TOMATO_DIM)^I394+J394*CARROT_HOURS*WEEKS*(1+CARROT_DIM)^J394+K394*MESCLUN_HOURS*WEEKS*(1+MESCLUN_DIM)^K394</x:f>
        <x:v>776.606495219746</x:v>
      </x:c>
      <x:c r="N394" s="267" t="n">
        <x:f>MAX(M394-FARMER_HOURS,0)/TEMP_HOURS_PER_WORKER</x:f>
        <x:v>0.03931006612482359</x:v>
      </x:c>
      <x:c r="O394" s="268" t="n">
        <x:f>I394*TOMATO_PRICE+J394*CARROT_PRICE+K394*MESCLUN_PRICE</x:f>
        <x:v>41934</x:v>
      </x:c>
      <x:c r="P394" s="268" t="n">
        <x:f>I394*TOMATO_FERTILIZER+J394*CARROT_FERTILIZER+K394*MESCLUN_FERTILIZER</x:f>
        <x:v>11000</x:v>
      </x:c>
      <x:c r="Q394" s="268" t="n">
        <x:f>MIN(M394,FARMER_HOURS)*FARMER_RATE+MAX(M394-FARMER_HOURS,0)*TEMP_RATE</x:f>
        <x:v>25982.75165312059</x:v>
      </x:c>
      <x:c r="R394" s="268" t="n">
        <x:f>O394-P394-Q394-FIXED_COST</x:f>
        <x:v>-15048.751653120591</x:v>
      </x:c>
      <x:c r="S394" s="139" t="str">
        <x:f>IF(AND(L394&lt;=TOTAL_BED_CAP,N394&lt;=TEMP_WORKER_CAP),"YES","NO")</x:f>
        <x:v>YES</x:v>
      </x:c>
      <x:c r="T394" s="139" t="n">
        <x:f>IF(S394="YES",R394,-1E+99)</x:f>
        <x:v>-15048.751653120591</x:v>
      </x:c>
    </x:row>
    <x:row r="395">
      <x:c r="A395" s="139"/>
      <x:c r="B395" s="139"/>
      <x:c r="C395" s="139"/>
      <x:c r="D395" s="139"/>
      <x:c r="E395" s="139"/>
      <x:c r="F395" s="139"/>
      <x:c r="G395" s="139"/>
      <x:c r="H395" s="139"/>
      <x:c r="I395" s="266" t="n">
        <x:f>INT((ROW()-ROW($I$46))/((CARROT_CAP+1)*(MESCLUN_CAP+1)))</x:f>
        <x:v>0</x:v>
      </x:c>
      <x:c r="J395" s="266" t="n">
        <x:f>MOD(INT((ROW()-ROW($I$46))/(MESCLUN_CAP+1)),CARROT_CAP+1)</x:f>
        <x:v>11</x:v>
      </x:c>
      <x:c r="K395" s="266" t="n">
        <x:f>MOD(ROW()-ROW($I$46),MESCLUN_CAP+1)</x:f>
        <x:v>8</x:v>
      </x:c>
      <x:c r="L395" s="266" t="n">
        <x:f>SUM(I395:K395)</x:f>
        <x:v>19</x:v>
      </x:c>
      <x:c r="M395" s="267" t="n">
        <x:f>I395*TOMATO_HOURS*WEEKS*(1+TOMATO_DIM)^I395+J395*CARROT_HOURS*WEEKS*(1+CARROT_DIM)^J395+K395*MESCLUN_HOURS*WEEKS*(1+MESCLUN_DIM)^K395</x:f>
        <x:v>830.603593499726</x:v>
      </x:c>
      <x:c r="N395" s="267" t="n">
        <x:f>MAX(M395-FARMER_HOURS,0)/TEMP_HOURS_PER_WORKER</x:f>
        <x:v>0.0768080510414764</x:v>
      </x:c>
      <x:c r="O395" s="268" t="n">
        <x:f>I395*TOMATO_PRICE+J395*CARROT_PRICE+K395*MESCLUN_PRICE</x:f>
        <x:v>44634</x:v>
      </x:c>
      <x:c r="P395" s="268" t="n">
        <x:f>I395*TOMATO_FERTILIZER+J395*CARROT_FERTILIZER+K395*MESCLUN_FERTILIZER</x:f>
        <x:v>11880</x:v>
      </x:c>
      <x:c r="Q395" s="268" t="n">
        <x:f>MIN(M395,FARMER_HOURS)*FARMER_RATE+MAX(M395-FARMER_HOURS,0)*TEMP_RATE</x:f>
        <x:v>26920.20127603691</x:v>
      </x:c>
      <x:c r="R395" s="268" t="n">
        <x:f>O395-P395-Q395-FIXED_COST</x:f>
        <x:v>-14166.20127603691</x:v>
      </x:c>
      <x:c r="S395" s="139" t="str">
        <x:f>IF(AND(L395&lt;=TOTAL_BED_CAP,N395&lt;=TEMP_WORKER_CAP),"YES","NO")</x:f>
        <x:v>YES</x:v>
      </x:c>
      <x:c r="T395" s="139" t="n">
        <x:f>IF(S395="YES",R395,-1E+99)</x:f>
        <x:v>-14166.20127603691</x:v>
      </x:c>
    </x:row>
    <x:row r="396">
      <x:c r="A396" s="139"/>
      <x:c r="B396" s="139"/>
      <x:c r="C396" s="139"/>
      <x:c r="D396" s="139"/>
      <x:c r="E396" s="139"/>
      <x:c r="F396" s="139"/>
      <x:c r="G396" s="139"/>
      <x:c r="H396" s="139"/>
      <x:c r="I396" s="266" t="n">
        <x:f>INT((ROW()-ROW($I$46))/((CARROT_CAP+1)*(MESCLUN_CAP+1)))</x:f>
        <x:v>0</x:v>
      </x:c>
      <x:c r="J396" s="266" t="n">
        <x:f>MOD(INT((ROW()-ROW($I$46))/(MESCLUN_CAP+1)),CARROT_CAP+1)</x:f>
        <x:v>11</x:v>
      </x:c>
      <x:c r="K396" s="266" t="n">
        <x:f>MOD(ROW()-ROW($I$46),MESCLUN_CAP+1)</x:f>
        <x:v>9</x:v>
      </x:c>
      <x:c r="L396" s="266" t="n">
        <x:f>SUM(I396:K396)</x:f>
        <x:v>20</x:v>
      </x:c>
      <x:c r="M396" s="267" t="n">
        <x:f>I396*TOMATO_HOURS*WEEKS*(1+TOMATO_DIM)^I396+J396*CARROT_HOURS*WEEKS*(1+CARROT_DIM)^J396+K396*MESCLUN_HOURS*WEEKS*(1+MESCLUN_DIM)^K396</x:f>
        <x:v>885.8969289401205</x:v>
      </x:c>
      <x:c r="N396" s="267" t="n">
        <x:f>MAX(M396-FARMER_HOURS,0)/TEMP_HOURS_PER_WORKER</x:f>
        <x:v>0.11520620065286143</x:v>
      </x:c>
      <x:c r="O396" s="268" t="n">
        <x:f>I396*TOMATO_PRICE+J396*CARROT_PRICE+K396*MESCLUN_PRICE</x:f>
        <x:v>47334</x:v>
      </x:c>
      <x:c r="P396" s="268" t="n">
        <x:f>I396*TOMATO_FERTILIZER+J396*CARROT_FERTILIZER+K396*MESCLUN_FERTILIZER</x:f>
        <x:v>12760</x:v>
      </x:c>
      <x:c r="Q396" s="268" t="n">
        <x:f>MIN(M396,FARMER_HOURS)*FARMER_RATE+MAX(M396-FARMER_HOURS,0)*TEMP_RATE</x:f>
        <x:v>27880.155016321536</x:v>
      </x:c>
      <x:c r="R396" s="268" t="n">
        <x:f>O396-P396-Q396-FIXED_COST</x:f>
        <x:v>-13306.155016321536</x:v>
      </x:c>
      <x:c r="S396" s="139" t="str">
        <x:f>IF(AND(L396&lt;=TOTAL_BED_CAP,N396&lt;=TEMP_WORKER_CAP),"YES","NO")</x:f>
        <x:v>YES</x:v>
      </x:c>
      <x:c r="T396" s="139" t="n">
        <x:f>IF(S396="YES",R396,-1E+99)</x:f>
        <x:v>-13306.155016321536</x:v>
      </x:c>
    </x:row>
    <x:row r="397">
      <x:c r="A397" s="139"/>
      <x:c r="B397" s="139"/>
      <x:c r="C397" s="139"/>
      <x:c r="D397" s="139"/>
      <x:c r="E397" s="139"/>
      <x:c r="F397" s="139"/>
      <x:c r="G397" s="139"/>
      <x:c r="H397" s="139"/>
      <x:c r="I397" s="266" t="n">
        <x:f>INT((ROW()-ROW($I$46))/((CARROT_CAP+1)*(MESCLUN_CAP+1)))</x:f>
        <x:v>0</x:v>
      </x:c>
      <x:c r="J397" s="266" t="n">
        <x:f>MOD(INT((ROW()-ROW($I$46))/(MESCLUN_CAP+1)),CARROT_CAP+1)</x:f>
        <x:v>11</x:v>
      </x:c>
      <x:c r="K397" s="266" t="n">
        <x:f>MOD(ROW()-ROW($I$46),MESCLUN_CAP+1)</x:f>
        <x:v>10</x:v>
      </x:c>
      <x:c r="L397" s="266" t="n">
        <x:f>SUM(I397:K397)</x:f>
        <x:v>21</x:v>
      </x:c>
      <x:c r="M397" s="267" t="n">
        <x:f>I397*TOMATO_HOURS*WEEKS*(1+TOMATO_DIM)^I397+J397*CARROT_HOURS*WEEKS*(1+CARROT_DIM)^J397+K397*MESCLUN_HOURS*WEEKS*(1+MESCLUN_DIM)^K397</x:f>
        <x:v>942.5104704233332</x:v>
      </x:c>
      <x:c r="N397" s="267" t="n">
        <x:f>MAX(M397-FARMER_HOURS,0)/TEMP_HOURS_PER_WORKER</x:f>
        <x:v>0.15452116001620364</x:v>
      </x:c>
      <x:c r="O397" s="268" t="n">
        <x:f>I397*TOMATO_PRICE+J397*CARROT_PRICE+K397*MESCLUN_PRICE</x:f>
        <x:v>50034</x:v>
      </x:c>
      <x:c r="P397" s="268" t="n">
        <x:f>I397*TOMATO_FERTILIZER+J397*CARROT_FERTILIZER+K397*MESCLUN_FERTILIZER</x:f>
        <x:v>13640</x:v>
      </x:c>
      <x:c r="Q397" s="268" t="n">
        <x:f>MIN(M397,FARMER_HOURS)*FARMER_RATE+MAX(M397-FARMER_HOURS,0)*TEMP_RATE</x:f>
        <x:v>28863.02900040509</x:v>
      </x:c>
      <x:c r="R397" s="268" t="n">
        <x:f>O397-P397-Q397-FIXED_COST</x:f>
        <x:v>-12469.029000405091</x:v>
      </x:c>
      <x:c r="S397" s="139" t="str">
        <x:f>IF(AND(L397&lt;=TOTAL_BED_CAP,N397&lt;=TEMP_WORKER_CAP),"YES","NO")</x:f>
        <x:v>YES</x:v>
      </x:c>
      <x:c r="T397" s="139" t="n">
        <x:f>IF(S397="YES",R397,-1E+99)</x:f>
        <x:v>-12469.029000405091</x:v>
      </x:c>
    </x:row>
    <x:row r="398">
      <x:c r="A398" s="139"/>
      <x:c r="B398" s="139"/>
      <x:c r="C398" s="139"/>
      <x:c r="D398" s="139"/>
      <x:c r="E398" s="139"/>
      <x:c r="F398" s="139"/>
      <x:c r="G398" s="139"/>
      <x:c r="H398" s="139"/>
      <x:c r="I398" s="266" t="n">
        <x:f>INT((ROW()-ROW($I$46))/((CARROT_CAP+1)*(MESCLUN_CAP+1)))</x:f>
        <x:v>0</x:v>
      </x:c>
      <x:c r="J398" s="266" t="n">
        <x:f>MOD(INT((ROW()-ROW($I$46))/(MESCLUN_CAP+1)),CARROT_CAP+1)</x:f>
        <x:v>11</x:v>
      </x:c>
      <x:c r="K398" s="266" t="n">
        <x:f>MOD(ROW()-ROW($I$46),MESCLUN_CAP+1)</x:f>
        <x:v>11</x:v>
      </x:c>
      <x:c r="L398" s="266" t="n">
        <x:f>SUM(I398:K398)</x:f>
        <x:v>22</x:v>
      </x:c>
      <x:c r="M398" s="267" t="n">
        <x:f>I398*TOMATO_HOURS*WEEKS*(1+TOMATO_DIM)^I398+J398*CARROT_HOURS*WEEKS*(1+CARROT_DIM)^J398+K398*MESCLUN_HOURS*WEEKS*(1+MESCLUN_DIM)^K398</x:f>
        <x:v>1000.4685835167724</x:v>
      </x:c>
      <x:c r="N398" s="267" t="n">
        <x:f>MAX(M398-FARMER_HOURS,0)/TEMP_HOURS_PER_WORKER</x:f>
        <x:v>0.19476984966442526</x:v>
      </x:c>
      <x:c r="O398" s="268" t="n">
        <x:f>I398*TOMATO_PRICE+J398*CARROT_PRICE+K398*MESCLUN_PRICE</x:f>
        <x:v>52734</x:v>
      </x:c>
      <x:c r="P398" s="268" t="n">
        <x:f>I398*TOMATO_FERTILIZER+J398*CARROT_FERTILIZER+K398*MESCLUN_FERTILIZER</x:f>
        <x:v>14520</x:v>
      </x:c>
      <x:c r="Q398" s="268" t="n">
        <x:f>MIN(M398,FARMER_HOURS)*FARMER_RATE+MAX(M398-FARMER_HOURS,0)*TEMP_RATE</x:f>
        <x:v>29869.246241610632</x:v>
      </x:c>
      <x:c r="R398" s="268" t="n">
        <x:f>O398-P398-Q398-FIXED_COST</x:f>
        <x:v>-11655.246241610632</x:v>
      </x:c>
      <x:c r="S398" s="139" t="str">
        <x:f>IF(AND(L398&lt;=TOTAL_BED_CAP,N398&lt;=TEMP_WORKER_CAP),"YES","NO")</x:f>
        <x:v>YES</x:v>
      </x:c>
      <x:c r="T398" s="139" t="n">
        <x:f>IF(S398="YES",R398,-1E+99)</x:f>
        <x:v>-11655.246241610632</x:v>
      </x:c>
    </x:row>
    <x:row r="399">
      <x:c r="A399" s="139"/>
      <x:c r="B399" s="139"/>
      <x:c r="C399" s="139"/>
      <x:c r="D399" s="139"/>
      <x:c r="E399" s="139"/>
      <x:c r="F399" s="139"/>
      <x:c r="G399" s="139"/>
      <x:c r="H399" s="139"/>
      <x:c r="I399" s="266" t="n">
        <x:f>INT((ROW()-ROW($I$46))/((CARROT_CAP+1)*(MESCLUN_CAP+1)))</x:f>
        <x:v>0</x:v>
      </x:c>
      <x:c r="J399" s="266" t="n">
        <x:f>MOD(INT((ROW()-ROW($I$46))/(MESCLUN_CAP+1)),CARROT_CAP+1)</x:f>
        <x:v>11</x:v>
      </x:c>
      <x:c r="K399" s="266" t="n">
        <x:f>MOD(ROW()-ROW($I$46),MESCLUN_CAP+1)</x:f>
        <x:v>12</x:v>
      </x:c>
      <x:c r="L399" s="266" t="n">
        <x:f>SUM(I399:K399)</x:f>
        <x:v>23</x:v>
      </x:c>
      <x:c r="M399" s="267" t="n">
        <x:f>I399*TOMATO_HOURS*WEEKS*(1+TOMATO_DIM)^I399+J399*CARROT_HOURS*WEEKS*(1+CARROT_DIM)^J399+K399*MESCLUN_HOURS*WEEKS*(1+MESCLUN_DIM)^K399</x:f>
        <x:v>1059.7960366448367</x:v>
      </x:c>
      <x:c r="N399" s="267" t="n">
        <x:f>MAX(M399-FARMER_HOURS,0)/TEMP_HOURS_PER_WORKER</x:f>
        <x:v>0.2359694698922477</x:v>
      </x:c>
      <x:c r="O399" s="268" t="n">
        <x:f>I399*TOMATO_PRICE+J399*CARROT_PRICE+K399*MESCLUN_PRICE</x:f>
        <x:v>55434</x:v>
      </x:c>
      <x:c r="P399" s="268" t="n">
        <x:f>I399*TOMATO_FERTILIZER+J399*CARROT_FERTILIZER+K399*MESCLUN_FERTILIZER</x:f>
        <x:v>15400</x:v>
      </x:c>
      <x:c r="Q399" s="268" t="n">
        <x:f>MIN(M399,FARMER_HOURS)*FARMER_RATE+MAX(M399-FARMER_HOURS,0)*TEMP_RATE</x:f>
        <x:v>30899.236747306193</x:v>
      </x:c>
      <x:c r="R399" s="268" t="n">
        <x:f>O399-P399-Q399-FIXED_COST</x:f>
        <x:v>-10865.236747306193</x:v>
      </x:c>
      <x:c r="S399" s="139" t="str">
        <x:f>IF(AND(L399&lt;=TOTAL_BED_CAP,N399&lt;=TEMP_WORKER_CAP),"YES","NO")</x:f>
        <x:v>YES</x:v>
      </x:c>
      <x:c r="T399" s="139" t="n">
        <x:f>IF(S399="YES",R399,-1E+99)</x:f>
        <x:v>-10865.236747306193</x:v>
      </x:c>
    </x:row>
    <x:row r="400">
      <x:c r="A400" s="139"/>
      <x:c r="B400" s="139"/>
      <x:c r="C400" s="139"/>
      <x:c r="D400" s="139"/>
      <x:c r="E400" s="139"/>
      <x:c r="F400" s="139"/>
      <x:c r="G400" s="139"/>
      <x:c r="H400" s="139"/>
      <x:c r="I400" s="266" t="n">
        <x:f>INT((ROW()-ROW($I$46))/((CARROT_CAP+1)*(MESCLUN_CAP+1)))</x:f>
        <x:v>0</x:v>
      </x:c>
      <x:c r="J400" s="266" t="n">
        <x:f>MOD(INT((ROW()-ROW($I$46))/(MESCLUN_CAP+1)),CARROT_CAP+1)</x:f>
        <x:v>11</x:v>
      </x:c>
      <x:c r="K400" s="266" t="n">
        <x:f>MOD(ROW()-ROW($I$46),MESCLUN_CAP+1)</x:f>
        <x:v>13</x:v>
      </x:c>
      <x:c r="L400" s="266" t="n">
        <x:f>SUM(I400:K400)</x:f>
        <x:v>24</x:v>
      </x:c>
      <x:c r="M400" s="267" t="n">
        <x:f>I400*TOMATO_HOURS*WEEKS*(1+TOMATO_DIM)^I400+J400*CARROT_HOURS*WEEKS*(1+CARROT_DIM)^J400+K400*MESCLUN_HOURS*WEEKS*(1+MESCLUN_DIM)^K400</x:f>
        <x:v>1120.518007353221</x:v>
      </x:c>
      <x:c r="N400" s="267" t="n">
        <x:f>MAX(M400-FARMER_HOURS,0)/TEMP_HOURS_PER_WORKER</x:f>
        <x:v>0.2781375051064035</x:v>
      </x:c>
      <x:c r="O400" s="268" t="n">
        <x:f>I400*TOMATO_PRICE+J400*CARROT_PRICE+K400*MESCLUN_PRICE</x:f>
        <x:v>58134</x:v>
      </x:c>
      <x:c r="P400" s="268" t="n">
        <x:f>I400*TOMATO_FERTILIZER+J400*CARROT_FERTILIZER+K400*MESCLUN_FERTILIZER</x:f>
        <x:v>16280</x:v>
      </x:c>
      <x:c r="Q400" s="268" t="n">
        <x:f>MIN(M400,FARMER_HOURS)*FARMER_RATE+MAX(M400-FARMER_HOURS,0)*TEMP_RATE</x:f>
        <x:v>31953.43762766009</x:v>
      </x:c>
      <x:c r="R400" s="268" t="n">
        <x:f>O400-P400-Q400-FIXED_COST</x:f>
        <x:v>-10099.437627660089</x:v>
      </x:c>
      <x:c r="S400" s="139" t="str">
        <x:f>IF(AND(L400&lt;=TOTAL_BED_CAP,N400&lt;=TEMP_WORKER_CAP),"YES","NO")</x:f>
        <x:v>YES</x:v>
      </x:c>
      <x:c r="T400" s="139" t="n">
        <x:f>IF(S400="YES",R400,-1E+99)</x:f>
        <x:v>-10099.437627660089</x:v>
      </x:c>
    </x:row>
    <x:row r="401">
      <x:c r="A401" s="139"/>
      <x:c r="B401" s="139"/>
      <x:c r="C401" s="139"/>
      <x:c r="D401" s="139"/>
      <x:c r="E401" s="139"/>
      <x:c r="F401" s="139"/>
      <x:c r="G401" s="139"/>
      <x:c r="H401" s="139"/>
      <x:c r="I401" s="266" t="n">
        <x:f>INT((ROW()-ROW($I$46))/((CARROT_CAP+1)*(MESCLUN_CAP+1)))</x:f>
        <x:v>0</x:v>
      </x:c>
      <x:c r="J401" s="266" t="n">
        <x:f>MOD(INT((ROW()-ROW($I$46))/(MESCLUN_CAP+1)),CARROT_CAP+1)</x:f>
        <x:v>11</x:v>
      </x:c>
      <x:c r="K401" s="266" t="n">
        <x:f>MOD(ROW()-ROW($I$46),MESCLUN_CAP+1)</x:f>
        <x:v>14</x:v>
      </x:c>
      <x:c r="L401" s="266" t="n">
        <x:f>SUM(I401:K401)</x:f>
        <x:v>25</x:v>
      </x:c>
      <x:c r="M401" s="267" t="n">
        <x:f>I401*TOMATO_HOURS*WEEKS*(1+TOMATO_DIM)^I401+J401*CARROT_HOURS*WEEKS*(1+CARROT_DIM)^J401+K401*MESCLUN_HOURS*WEEKS*(1+MESCLUN_DIM)^K401</x:f>
        <x:v>1182.660088666882</x:v>
      </x:c>
      <x:c r="N401" s="267" t="n">
        <x:f>MAX(M401-FARMER_HOURS,0)/TEMP_HOURS_PER_WORKER</x:f>
        <x:v>0.3212917282408903</x:v>
      </x:c>
      <x:c r="O401" s="268" t="n">
        <x:f>I401*TOMATO_PRICE+J401*CARROT_PRICE+K401*MESCLUN_PRICE</x:f>
        <x:v>60834</x:v>
      </x:c>
      <x:c r="P401" s="268" t="n">
        <x:f>I401*TOMATO_FERTILIZER+J401*CARROT_FERTILIZER+K401*MESCLUN_FERTILIZER</x:f>
        <x:v>17160</x:v>
      </x:c>
      <x:c r="Q401" s="268" t="n">
        <x:f>MIN(M401,FARMER_HOURS)*FARMER_RATE+MAX(M401-FARMER_HOURS,0)*TEMP_RATE</x:f>
        <x:v>33032.29320602226</x:v>
      </x:c>
      <x:c r="R401" s="268" t="n">
        <x:f>O401-P401-Q401-FIXED_COST</x:f>
        <x:v>-9358.29320602226</x:v>
      </x:c>
      <x:c r="S401" s="139" t="str">
        <x:f>IF(AND(L401&lt;=TOTAL_BED_CAP,N401&lt;=TEMP_WORKER_CAP),"YES","NO")</x:f>
        <x:v>YES</x:v>
      </x:c>
      <x:c r="T401" s="139" t="n">
        <x:f>IF(S401="YES",R401,-1E+99)</x:f>
        <x:v>-9358.29320602226</x:v>
      </x:c>
    </x:row>
    <x:row r="402">
      <x:c r="A402" s="139"/>
      <x:c r="B402" s="139"/>
      <x:c r="C402" s="139"/>
      <x:c r="D402" s="139"/>
      <x:c r="E402" s="139"/>
      <x:c r="F402" s="139"/>
      <x:c r="G402" s="139"/>
      <x:c r="H402" s="139"/>
      <x:c r="I402" s="266" t="n">
        <x:f>INT((ROW()-ROW($I$46))/((CARROT_CAP+1)*(MESCLUN_CAP+1)))</x:f>
        <x:v>0</x:v>
      </x:c>
      <x:c r="J402" s="266" t="n">
        <x:f>MOD(INT((ROW()-ROW($I$46))/(MESCLUN_CAP+1)),CARROT_CAP+1)</x:f>
        <x:v>11</x:v>
      </x:c>
      <x:c r="K402" s="266" t="n">
        <x:f>MOD(ROW()-ROW($I$46),MESCLUN_CAP+1)</x:f>
        <x:v>15</x:v>
      </x:c>
      <x:c r="L402" s="266" t="n">
        <x:f>SUM(I402:K402)</x:f>
        <x:v>26</x:v>
      </x:c>
      <x:c r="M402" s="267" t="n">
        <x:f>I402*TOMATO_HOURS*WEEKS*(1+TOMATO_DIM)^I402+J402*CARROT_HOURS*WEEKS*(1+CARROT_DIM)^J402+K402*MESCLUN_HOURS*WEEKS*(1+MESCLUN_DIM)^K402</x:f>
        <x:v>1246.2482955430285</x:v>
      </x:c>
      <x:c r="N402" s="267" t="n">
        <x:f>MAX(M402-FARMER_HOURS,0)/TEMP_HOURS_PER_WORKER</x:f>
        <x:v>0.3654502052382142</x:v>
      </x:c>
      <x:c r="O402" s="268" t="n">
        <x:f>I402*TOMATO_PRICE+J402*CARROT_PRICE+K402*MESCLUN_PRICE</x:f>
        <x:v>63534</x:v>
      </x:c>
      <x:c r="P402" s="268" t="n">
        <x:f>I402*TOMATO_FERTILIZER+J402*CARROT_FERTILIZER+K402*MESCLUN_FERTILIZER</x:f>
        <x:v>18040</x:v>
      </x:c>
      <x:c r="Q402" s="268" t="n">
        <x:f>MIN(M402,FARMER_HOURS)*FARMER_RATE+MAX(M402-FARMER_HOURS,0)*TEMP_RATE</x:f>
        <x:v>34136.25513095535</x:v>
      </x:c>
      <x:c r="R402" s="268" t="n">
        <x:f>O402-P402-Q402-FIXED_COST</x:f>
        <x:v>-8642.255130955353</x:v>
      </x:c>
      <x:c r="S402" s="139" t="str">
        <x:f>IF(AND(L402&lt;=TOTAL_BED_CAP,N402&lt;=TEMP_WORKER_CAP),"YES","NO")</x:f>
        <x:v>YES</x:v>
      </x:c>
      <x:c r="T402" s="139" t="n">
        <x:f>IF(S402="YES",R402,-1E+99)</x:f>
        <x:v>-8642.255130955353</x:v>
      </x:c>
    </x:row>
    <x:row r="403">
      <x:c r="A403" s="139"/>
      <x:c r="B403" s="139"/>
      <x:c r="C403" s="139"/>
      <x:c r="D403" s="139"/>
      <x:c r="E403" s="139"/>
      <x:c r="F403" s="139"/>
      <x:c r="G403" s="139"/>
      <x:c r="H403" s="139"/>
      <x:c r="I403" s="266" t="n">
        <x:f>INT((ROW()-ROW($I$46))/((CARROT_CAP+1)*(MESCLUN_CAP+1)))</x:f>
        <x:v>0</x:v>
      </x:c>
      <x:c r="J403" s="266" t="n">
        <x:f>MOD(INT((ROW()-ROW($I$46))/(MESCLUN_CAP+1)),CARROT_CAP+1)</x:f>
        <x:v>11</x:v>
      </x:c>
      <x:c r="K403" s="266" t="n">
        <x:f>MOD(ROW()-ROW($I$46),MESCLUN_CAP+1)</x:f>
        <x:v>16</x:v>
      </x:c>
      <x:c r="L403" s="266" t="n">
        <x:f>SUM(I403:K403)</x:f>
        <x:v>27</x:v>
      </x:c>
      <x:c r="M403" s="267" t="n">
        <x:f>I403*TOMATO_HOURS*WEEKS*(1+TOMATO_DIM)^I403+J403*CARROT_HOURS*WEEKS*(1+CARROT_DIM)^J403+K403*MESCLUN_HOURS*WEEKS*(1+MESCLUN_DIM)^K403</x:f>
        <x:v>1311.3090714205173</x:v>
      </x:c>
      <x:c r="N403" s="267" t="n">
        <x:f>MAX(M403-FARMER_HOURS,0)/TEMP_HOURS_PER_WORKER</x:f>
        <x:v>0.41063129959758143</x:v>
      </x:c>
      <x:c r="O403" s="268" t="n">
        <x:f>I403*TOMATO_PRICE+J403*CARROT_PRICE+K403*MESCLUN_PRICE</x:f>
        <x:v>66234</x:v>
      </x:c>
      <x:c r="P403" s="268" t="n">
        <x:f>I403*TOMATO_FERTILIZER+J403*CARROT_FERTILIZER+K403*MESCLUN_FERTILIZER</x:f>
        <x:v>18920</x:v>
      </x:c>
      <x:c r="Q403" s="268" t="n">
        <x:f>MIN(M403,FARMER_HOURS)*FARMER_RATE+MAX(M403-FARMER_HOURS,0)*TEMP_RATE</x:f>
        <x:v>35265.782489939535</x:v>
      </x:c>
      <x:c r="R403" s="268" t="n">
        <x:f>O403-P403-Q403-FIXED_COST</x:f>
        <x:v>-7951.782489939535</x:v>
      </x:c>
      <x:c r="S403" s="139" t="str">
        <x:f>IF(AND(L403&lt;=TOTAL_BED_CAP,N403&lt;=TEMP_WORKER_CAP),"YES","NO")</x:f>
        <x:v>YES</x:v>
      </x:c>
      <x:c r="T403" s="139" t="n">
        <x:f>IF(S403="YES",R403,-1E+99)</x:f>
        <x:v>-7951.782489939535</x:v>
      </x:c>
    </x:row>
    <x:row r="404">
      <x:c r="A404" s="139"/>
      <x:c r="B404" s="139"/>
      <x:c r="C404" s="139"/>
      <x:c r="D404" s="139"/>
      <x:c r="E404" s="139"/>
      <x:c r="F404" s="139"/>
      <x:c r="G404" s="139"/>
      <x:c r="H404" s="139"/>
      <x:c r="I404" s="266" t="n">
        <x:f>INT((ROW()-ROW($I$46))/((CARROT_CAP+1)*(MESCLUN_CAP+1)))</x:f>
        <x:v>0</x:v>
      </x:c>
      <x:c r="J404" s="266" t="n">
        <x:f>MOD(INT((ROW()-ROW($I$46))/(MESCLUN_CAP+1)),CARROT_CAP+1)</x:f>
        <x:v>11</x:v>
      </x:c>
      <x:c r="K404" s="266" t="n">
        <x:f>MOD(ROW()-ROW($I$46),MESCLUN_CAP+1)</x:f>
        <x:v>17</x:v>
      </x:c>
      <x:c r="L404" s="266" t="n">
        <x:f>SUM(I404:K404)</x:f>
        <x:v>28</x:v>
      </x:c>
      <x:c r="M404" s="267" t="n">
        <x:f>I404*TOMATO_HOURS*WEEKS*(1+TOMATO_DIM)^I404+J404*CARROT_HOURS*WEEKS*(1+CARROT_DIM)^J404+K404*MESCLUN_HOURS*WEEKS*(1+MESCLUN_DIM)^K404</x:f>
        <x:v>1377.8692948670578</x:v>
      </x:c>
      <x:c r="N404" s="267" t="n">
        <x:f>MAX(M404-FARMER_HOURS,0)/TEMP_HOURS_PER_WORKER</x:f>
        <x:v>0.4568536769910123</x:v>
      </x:c>
      <x:c r="O404" s="268" t="n">
        <x:f>I404*TOMATO_PRICE+J404*CARROT_PRICE+K404*MESCLUN_PRICE</x:f>
        <x:v>68934</x:v>
      </x:c>
      <x:c r="P404" s="268" t="n">
        <x:f>I404*TOMATO_FERTILIZER+J404*CARROT_FERTILIZER+K404*MESCLUN_FERTILIZER</x:f>
        <x:v>19800</x:v>
      </x:c>
      <x:c r="Q404" s="268" t="n">
        <x:f>MIN(M404,FARMER_HOURS)*FARMER_RATE+MAX(M404-FARMER_HOURS,0)*TEMP_RATE</x:f>
        <x:v>36421.341924775305</x:v>
      </x:c>
      <x:c r="R404" s="268" t="n">
        <x:f>O404-P404-Q404-FIXED_COST</x:f>
        <x:v>-7287.3419247753045</x:v>
      </x:c>
      <x:c r="S404" s="139" t="str">
        <x:f>IF(AND(L404&lt;=TOTAL_BED_CAP,N404&lt;=TEMP_WORKER_CAP),"YES","NO")</x:f>
        <x:v>YES</x:v>
      </x:c>
      <x:c r="T404" s="139" t="n">
        <x:f>IF(S404="YES",R404,-1E+99)</x:f>
        <x:v>-7287.3419247753045</x:v>
      </x:c>
    </x:row>
    <x:row r="405">
      <x:c r="A405" s="139"/>
      <x:c r="B405" s="139"/>
      <x:c r="C405" s="139"/>
      <x:c r="D405" s="139"/>
      <x:c r="E405" s="139"/>
      <x:c r="F405" s="139"/>
      <x:c r="G405" s="139"/>
      <x:c r="H405" s="139"/>
      <x:c r="I405" s="266" t="n">
        <x:f>INT((ROW()-ROW($I$46))/((CARROT_CAP+1)*(MESCLUN_CAP+1)))</x:f>
        <x:v>0</x:v>
      </x:c>
      <x:c r="J405" s="266" t="n">
        <x:f>MOD(INT((ROW()-ROW($I$46))/(MESCLUN_CAP+1)),CARROT_CAP+1)</x:f>
        <x:v>11</x:v>
      </x:c>
      <x:c r="K405" s="266" t="n">
        <x:f>MOD(ROW()-ROW($I$46),MESCLUN_CAP+1)</x:f>
        <x:v>18</x:v>
      </x:c>
      <x:c r="L405" s="266" t="n">
        <x:f>SUM(I405:K405)</x:f>
        <x:v>29</x:v>
      </x:c>
      <x:c r="M405" s="267" t="n">
        <x:f>I405*TOMATO_HOURS*WEEKS*(1+TOMATO_DIM)^I405+J405*CARROT_HOURS*WEEKS*(1+CARROT_DIM)^J405+K405*MESCLUN_HOURS*WEEKS*(1+MESCLUN_DIM)^K405</x:f>
        <x:v>1445.956286325645</x:v>
      </x:c>
      <x:c r="N405" s="267" t="n">
        <x:f>MAX(M405-FARMER_HOURS,0)/TEMP_HOURS_PER_WORKER</x:f>
        <x:v>0.5041363099483646</x:v>
      </x:c>
      <x:c r="O405" s="268" t="n">
        <x:f>I405*TOMATO_PRICE+J405*CARROT_PRICE+K405*MESCLUN_PRICE</x:f>
        <x:v>71634</x:v>
      </x:c>
      <x:c r="P405" s="268" t="n">
        <x:f>I405*TOMATO_FERTILIZER+J405*CARROT_FERTILIZER+K405*MESCLUN_FERTILIZER</x:f>
        <x:v>20680</x:v>
      </x:c>
      <x:c r="Q405" s="268" t="n">
        <x:f>MIN(M405,FARMER_HOURS)*FARMER_RATE+MAX(M405-FARMER_HOURS,0)*TEMP_RATE</x:f>
        <x:v>37603.40774870911</x:v>
      </x:c>
      <x:c r="R405" s="268" t="n">
        <x:f>O405-P405-Q405-FIXED_COST</x:f>
        <x:v>-6649.407748709113</x:v>
      </x:c>
      <x:c r="S405" s="139" t="str">
        <x:f>IF(AND(L405&lt;=TOTAL_BED_CAP,N405&lt;=TEMP_WORKER_CAP),"YES","NO")</x:f>
        <x:v>YES</x:v>
      </x:c>
      <x:c r="T405" s="139" t="n">
        <x:f>IF(S405="YES",R405,-1E+99)</x:f>
        <x:v>-6649.407748709113</x:v>
      </x:c>
    </x:row>
    <x:row r="406">
      <x:c r="A406" s="139"/>
      <x:c r="B406" s="139"/>
      <x:c r="C406" s="139"/>
      <x:c r="D406" s="139"/>
      <x:c r="E406" s="139"/>
      <x:c r="F406" s="139"/>
      <x:c r="G406" s="139"/>
      <x:c r="H406" s="139"/>
      <x:c r="I406" s="266" t="n">
        <x:f>INT((ROW()-ROW($I$46))/((CARROT_CAP+1)*(MESCLUN_CAP+1)))</x:f>
        <x:v>0</x:v>
      </x:c>
      <x:c r="J406" s="266" t="n">
        <x:f>MOD(INT((ROW()-ROW($I$46))/(MESCLUN_CAP+1)),CARROT_CAP+1)</x:f>
        <x:v>11</x:v>
      </x:c>
      <x:c r="K406" s="266" t="n">
        <x:f>MOD(ROW()-ROW($I$46),MESCLUN_CAP+1)</x:f>
        <x:v>19</x:v>
      </x:c>
      <x:c r="L406" s="266" t="n">
        <x:f>SUM(I406:K406)</x:f>
        <x:v>30</x:v>
      </x:c>
      <x:c r="M406" s="267" t="n">
        <x:f>I406*TOMATO_HOURS*WEEKS*(1+TOMATO_DIM)^I406+J406*CARROT_HOURS*WEEKS*(1+CARROT_DIM)^J406+K406*MESCLUN_HOURS*WEEKS*(1+MESCLUN_DIM)^K406</x:f>
        <x:v>1515.5978149616667</x:v>
      </x:c>
      <x:c r="N406" s="267" t="n">
        <x:f>MAX(M406-FARMER_HOURS,0)/TEMP_HOURS_PER_WORKER</x:f>
        <x:v>0.5524984826122685</x:v>
      </x:c>
      <x:c r="O406" s="268" t="n">
        <x:f>I406*TOMATO_PRICE+J406*CARROT_PRICE+K406*MESCLUN_PRICE</x:f>
        <x:v>74334</x:v>
      </x:c>
      <x:c r="P406" s="268" t="n">
        <x:f>I406*TOMATO_FERTILIZER+J406*CARROT_FERTILIZER+K406*MESCLUN_FERTILIZER</x:f>
        <x:v>21560</x:v>
      </x:c>
      <x:c r="Q406" s="268" t="n">
        <x:f>MIN(M406,FARMER_HOURS)*FARMER_RATE+MAX(M406-FARMER_HOURS,0)*TEMP_RATE</x:f>
        <x:v>38812.46206530671</x:v>
      </x:c>
      <x:c r="R406" s="268" t="n">
        <x:f>O406-P406-Q406-FIXED_COST</x:f>
        <x:v>-6038.46206530671</x:v>
      </x:c>
      <x:c r="S406" s="139" t="str">
        <x:f>IF(AND(L406&lt;=TOTAL_BED_CAP,N406&lt;=TEMP_WORKER_CAP),"YES","NO")</x:f>
        <x:v>YES</x:v>
      </x:c>
      <x:c r="T406" s="139" t="n">
        <x:f>IF(S406="YES",R406,-1E+99)</x:f>
        <x:v>-6038.46206530671</x:v>
      </x:c>
    </x:row>
    <x:row r="407">
      <x:c r="A407" s="139"/>
      <x:c r="B407" s="139"/>
      <x:c r="C407" s="139"/>
      <x:c r="D407" s="139"/>
      <x:c r="E407" s="139"/>
      <x:c r="F407" s="139"/>
      <x:c r="G407" s="139"/>
      <x:c r="H407" s="139"/>
      <x:c r="I407" s="266" t="n">
        <x:f>INT((ROW()-ROW($I$46))/((CARROT_CAP+1)*(MESCLUN_CAP+1)))</x:f>
        <x:v>0</x:v>
      </x:c>
      <x:c r="J407" s="266" t="n">
        <x:f>MOD(INT((ROW()-ROW($I$46))/(MESCLUN_CAP+1)),CARROT_CAP+1)</x:f>
        <x:v>11</x:v>
      </x:c>
      <x:c r="K407" s="266" t="n">
        <x:f>MOD(ROW()-ROW($I$46),MESCLUN_CAP+1)</x:f>
        <x:v>20</x:v>
      </x:c>
      <x:c r="L407" s="266" t="n">
        <x:f>SUM(I407:K407)</x:f>
        <x:v>31</x:v>
      </x:c>
      <x:c r="M407" s="267" t="n">
        <x:f>I407*TOMATO_HOURS*WEEKS*(1+TOMATO_DIM)^I407+J407*CARROT_HOURS*WEEKS*(1+CARROT_DIM)^J407+K407*MESCLUN_HOURS*WEEKS*(1+MESCLUN_DIM)^K407</x:f>
        <x:v>1586.8221056121438</x:v>
      </x:c>
      <x:c r="N407" s="267" t="n">
        <x:f>MAX(M407-FARMER_HOURS,0)/TEMP_HOURS_PER_WORKER</x:f>
        <x:v>0.6019597955639887</x:v>
      </x:c>
      <x:c r="O407" s="268" t="n">
        <x:f>I407*TOMATO_PRICE+J407*CARROT_PRICE+K407*MESCLUN_PRICE</x:f>
        <x:v>77034</x:v>
      </x:c>
      <x:c r="P407" s="268" t="n">
        <x:f>I407*TOMATO_FERTILIZER+J407*CARROT_FERTILIZER+K407*MESCLUN_FERTILIZER</x:f>
        <x:v>22440</x:v>
      </x:c>
      <x:c r="Q407" s="268" t="n">
        <x:f>MIN(M407,FARMER_HOURS)*FARMER_RATE+MAX(M407-FARMER_HOURS,0)*TEMP_RATE</x:f>
        <x:v>40048.99488909972</x:v>
      </x:c>
      <x:c r="R407" s="268" t="n">
        <x:f>O407-P407-Q407-FIXED_COST</x:f>
        <x:v>-5454.994889099718</x:v>
      </x:c>
      <x:c r="S407" s="139" t="str">
        <x:f>IF(AND(L407&lt;=TOTAL_BED_CAP,N407&lt;=TEMP_WORKER_CAP),"YES","NO")</x:f>
        <x:v>YES</x:v>
      </x:c>
      <x:c r="T407" s="139" t="n">
        <x:f>IF(S407="YES",R407,-1E+99)</x:f>
        <x:v>-5454.994889099718</x:v>
      </x:c>
    </x:row>
    <x:row r="408">
      <x:c r="A408" s="139"/>
      <x:c r="B408" s="139"/>
      <x:c r="C408" s="139"/>
      <x:c r="D408" s="139"/>
      <x:c r="E408" s="139"/>
      <x:c r="F408" s="139"/>
      <x:c r="G408" s="139"/>
      <x:c r="H408" s="139"/>
      <x:c r="I408" s="266" t="n">
        <x:f>INT((ROW()-ROW($I$46))/((CARROT_CAP+1)*(MESCLUN_CAP+1)))</x:f>
        <x:v>0</x:v>
      </x:c>
      <x:c r="J408" s="266" t="n">
        <x:f>MOD(INT((ROW()-ROW($I$46))/(MESCLUN_CAP+1)),CARROT_CAP+1)</x:f>
        <x:v>11</x:v>
      </x:c>
      <x:c r="K408" s="266" t="n">
        <x:f>MOD(ROW()-ROW($I$46),MESCLUN_CAP+1)</x:f>
        <x:v>21</x:v>
      </x:c>
      <x:c r="L408" s="266" t="n">
        <x:f>SUM(I408:K408)</x:f>
        <x:v>32</x:v>
      </x:c>
      <x:c r="M408" s="267" t="n">
        <x:f>I408*TOMATO_HOURS*WEEKS*(1+TOMATO_DIM)^I408+J408*CARROT_HOURS*WEEKS*(1+CARROT_DIM)^J408+K408*MESCLUN_HOURS*WEEKS*(1+MESCLUN_DIM)^K408</x:f>
        <x:v>1659.6578458385875</x:v>
      </x:c>
      <x:c r="N408" s="267" t="n">
        <x:f>MAX(M408-FARMER_HOURS,0)/TEMP_HOURS_PER_WORKER</x:f>
        <x:v>0.6525401707212413</x:v>
      </x:c>
      <x:c r="O408" s="268" t="n">
        <x:f>I408*TOMATO_PRICE+J408*CARROT_PRICE+K408*MESCLUN_PRICE</x:f>
        <x:v>79734</x:v>
      </x:c>
      <x:c r="P408" s="268" t="n">
        <x:f>I408*TOMATO_FERTILIZER+J408*CARROT_FERTILIZER+K408*MESCLUN_FERTILIZER</x:f>
        <x:v>23320</x:v>
      </x:c>
      <x:c r="Q408" s="268" t="n">
        <x:f>MIN(M408,FARMER_HOURS)*FARMER_RATE+MAX(M408-FARMER_HOURS,0)*TEMP_RATE</x:f>
        <x:v>41313.50426803103</x:v>
      </x:c>
      <x:c r="R408" s="268" t="n">
        <x:f>O408-P408-Q408-FIXED_COST</x:f>
        <x:v>-4899.504268031029</x:v>
      </x:c>
      <x:c r="S408" s="139" t="str">
        <x:f>IF(AND(L408&lt;=TOTAL_BED_CAP,N408&lt;=TEMP_WORKER_CAP),"YES","NO")</x:f>
        <x:v>YES</x:v>
      </x:c>
      <x:c r="T408" s="139" t="n">
        <x:f>IF(S408="YES",R408,-1E+99)</x:f>
        <x:v>-4899.504268031029</x:v>
      </x:c>
    </x:row>
    <x:row r="409">
      <x:c r="A409" s="139"/>
      <x:c r="B409" s="139"/>
      <x:c r="C409" s="139"/>
      <x:c r="D409" s="139"/>
      <x:c r="E409" s="139"/>
      <x:c r="F409" s="139"/>
      <x:c r="G409" s="139"/>
      <x:c r="H409" s="139"/>
      <x:c r="I409" s="266" t="n">
        <x:f>INT((ROW()-ROW($I$46))/((CARROT_CAP+1)*(MESCLUN_CAP+1)))</x:f>
        <x:v>0</x:v>
      </x:c>
      <x:c r="J409" s="266" t="n">
        <x:f>MOD(INT((ROW()-ROW($I$46))/(MESCLUN_CAP+1)),CARROT_CAP+1)</x:f>
        <x:v>11</x:v>
      </x:c>
      <x:c r="K409" s="266" t="n">
        <x:f>MOD(ROW()-ROW($I$46),MESCLUN_CAP+1)</x:f>
        <x:v>22</x:v>
      </x:c>
      <x:c r="L409" s="266" t="n">
        <x:f>SUM(I409:K409)</x:f>
        <x:v>33</x:v>
      </x:c>
      <x:c r="M409" s="267" t="n">
        <x:f>I409*TOMATO_HOURS*WEEKS*(1+TOMATO_DIM)^I409+J409*CARROT_HOURS*WEEKS*(1+CARROT_DIM)^J409+K409*MESCLUN_HOURS*WEEKS*(1+MESCLUN_DIM)^K409</x:f>
        <x:v>1734.1341930849835</x:v>
      </x:c>
      <x:c r="N409" s="267" t="n">
        <x:f>MAX(M409-FARMER_HOURS,0)/TEMP_HOURS_PER_WORKER</x:f>
        <x:v>0.7042598563090163</x:v>
      </x:c>
      <x:c r="O409" s="268" t="n">
        <x:f>I409*TOMATO_PRICE+J409*CARROT_PRICE+K409*MESCLUN_PRICE</x:f>
        <x:v>82434</x:v>
      </x:c>
      <x:c r="P409" s="268" t="n">
        <x:f>I409*TOMATO_FERTILIZER+J409*CARROT_FERTILIZER+K409*MESCLUN_FERTILIZER</x:f>
        <x:v>24200</x:v>
      </x:c>
      <x:c r="Q409" s="268" t="n">
        <x:f>MIN(M409,FARMER_HOURS)*FARMER_RATE+MAX(M409-FARMER_HOURS,0)*TEMP_RATE</x:f>
        <x:v>42606.49640772541</x:v>
      </x:c>
      <x:c r="R409" s="268" t="n">
        <x:f>O409-P409-Q409-FIXED_COST</x:f>
        <x:v>-4372.496407725412</x:v>
      </x:c>
      <x:c r="S409" s="139" t="str">
        <x:f>IF(AND(L409&lt;=TOTAL_BED_CAP,N409&lt;=TEMP_WORKER_CAP),"YES","NO")</x:f>
        <x:v>YES</x:v>
      </x:c>
      <x:c r="T409" s="139" t="n">
        <x:f>IF(S409="YES",R409,-1E+99)</x:f>
        <x:v>-4372.496407725412</x:v>
      </x:c>
    </x:row>
    <x:row r="410">
      <x:c r="A410" s="139"/>
      <x:c r="B410" s="139"/>
      <x:c r="C410" s="139"/>
      <x:c r="D410" s="139"/>
      <x:c r="E410" s="139"/>
      <x:c r="F410" s="139"/>
      <x:c r="G410" s="139"/>
      <x:c r="H410" s="139"/>
      <x:c r="I410" s="266" t="n">
        <x:f>INT((ROW()-ROW($I$46))/((CARROT_CAP+1)*(MESCLUN_CAP+1)))</x:f>
        <x:v>0</x:v>
      </x:c>
      <x:c r="J410" s="266" t="n">
        <x:f>MOD(INT((ROW()-ROW($I$46))/(MESCLUN_CAP+1)),CARROT_CAP+1)</x:f>
        <x:v>11</x:v>
      </x:c>
      <x:c r="K410" s="266" t="n">
        <x:f>MOD(ROW()-ROW($I$46),MESCLUN_CAP+1)</x:f>
        <x:v>23</x:v>
      </x:c>
      <x:c r="L410" s="266" t="n">
        <x:f>SUM(I410:K410)</x:f>
        <x:v>34</x:v>
      </x:c>
      <x:c r="M410" s="267" t="n">
        <x:f>I410*TOMATO_HOURS*WEEKS*(1+TOMATO_DIM)^I410+J410*CARROT_HOURS*WEEKS*(1+CARROT_DIM)^J410+K410*MESCLUN_HOURS*WEEKS*(1+MESCLUN_DIM)^K410</x:f>
        <x:v>1810.2807819424202</x:v>
      </x:c>
      <x:c r="N410" s="267" t="n">
        <x:f>MAX(M410-FARMER_HOURS,0)/TEMP_HOURS_PER_WORKER</x:f>
        <x:v>0.7571394319044584</x:v>
      </x:c>
      <x:c r="O410" s="268" t="n">
        <x:f>I410*TOMATO_PRICE+J410*CARROT_PRICE+K410*MESCLUN_PRICE</x:f>
        <x:v>85134</x:v>
      </x:c>
      <x:c r="P410" s="268" t="n">
        <x:f>I410*TOMATO_FERTILIZER+J410*CARROT_FERTILIZER+K410*MESCLUN_FERTILIZER</x:f>
        <x:v>25080</x:v>
      </x:c>
      <x:c r="Q410" s="268" t="n">
        <x:f>MIN(M410,FARMER_HOURS)*FARMER_RATE+MAX(M410-FARMER_HOURS,0)*TEMP_RATE</x:f>
        <x:v>43928.48579761146</x:v>
      </x:c>
      <x:c r="R410" s="268" t="n">
        <x:f>O410-P410-Q410-FIXED_COST</x:f>
        <x:v>-3874.485797611458</x:v>
      </x:c>
      <x:c r="S410" s="139" t="str">
        <x:f>IF(AND(L410&lt;=TOTAL_BED_CAP,N410&lt;=TEMP_WORKER_CAP),"YES","NO")</x:f>
        <x:v>YES</x:v>
      </x:c>
      <x:c r="T410" s="139" t="n">
        <x:f>IF(S410="YES",R410,-1E+99)</x:f>
        <x:v>-3874.485797611458</x:v>
      </x:c>
    </x:row>
    <x:row r="411">
      <x:c r="A411" s="139"/>
      <x:c r="B411" s="139"/>
      <x:c r="C411" s="139"/>
      <x:c r="D411" s="139"/>
      <x:c r="E411" s="139"/>
      <x:c r="F411" s="139"/>
      <x:c r="G411" s="139"/>
      <x:c r="H411" s="139"/>
      <x:c r="I411" s="266" t="n">
        <x:f>INT((ROW()-ROW($I$46))/((CARROT_CAP+1)*(MESCLUN_CAP+1)))</x:f>
        <x:v>0</x:v>
      </x:c>
      <x:c r="J411" s="266" t="n">
        <x:f>MOD(INT((ROW()-ROW($I$46))/(MESCLUN_CAP+1)),CARROT_CAP+1)</x:f>
        <x:v>11</x:v>
      </x:c>
      <x:c r="K411" s="266" t="n">
        <x:f>MOD(ROW()-ROW($I$46),MESCLUN_CAP+1)</x:f>
        <x:v>24</x:v>
      </x:c>
      <x:c r="L411" s="266" t="n">
        <x:f>SUM(I411:K411)</x:f>
        <x:v>35</x:v>
      </x:c>
      <x:c r="M411" s="267" t="n">
        <x:f>I411*TOMATO_HOURS*WEEKS*(1+TOMATO_DIM)^I411+J411*CARROT_HOURS*WEEKS*(1+CARROT_DIM)^J411+K411*MESCLUN_HOURS*WEEKS*(1+MESCLUN_DIM)^K411</x:f>
        <x:v>1888.1277315219158</x:v>
      </x:c>
      <x:c r="N411" s="267" t="n">
        <x:f>MAX(M411-FARMER_HOURS,0)/TEMP_HOURS_PER_WORKER</x:f>
        <x:v>0.811199813556886</x:v>
      </x:c>
      <x:c r="O411" s="268" t="n">
        <x:f>I411*TOMATO_PRICE+J411*CARROT_PRICE+K411*MESCLUN_PRICE</x:f>
        <x:v>87834</x:v>
      </x:c>
      <x:c r="P411" s="268" t="n">
        <x:f>I411*TOMATO_FERTILIZER+J411*CARROT_FERTILIZER+K411*MESCLUN_FERTILIZER</x:f>
        <x:v>25960</x:v>
      </x:c>
      <x:c r="Q411" s="268" t="n">
        <x:f>MIN(M411,FARMER_HOURS)*FARMER_RATE+MAX(M411-FARMER_HOURS,0)*TEMP_RATE</x:f>
        <x:v>45279.99533892215</x:v>
      </x:c>
      <x:c r="R411" s="268" t="n">
        <x:f>O411-P411-Q411-FIXED_COST</x:f>
        <x:v>-3405.995338922148</x:v>
      </x:c>
      <x:c r="S411" s="139" t="str">
        <x:f>IF(AND(L411&lt;=TOTAL_BED_CAP,N411&lt;=TEMP_WORKER_CAP),"YES","NO")</x:f>
        <x:v>YES</x:v>
      </x:c>
      <x:c r="T411" s="139" t="n">
        <x:f>IF(S411="YES",R411,-1E+99)</x:f>
        <x:v>-3405.995338922148</x:v>
      </x:c>
    </x:row>
    <x:row r="412">
      <x:c r="A412" s="139"/>
      <x:c r="B412" s="139"/>
      <x:c r="C412" s="139"/>
      <x:c r="D412" s="139"/>
      <x:c r="E412" s="139"/>
      <x:c r="F412" s="139"/>
      <x:c r="G412" s="139"/>
      <x:c r="H412" s="139"/>
      <x:c r="I412" s="266" t="n">
        <x:f>INT((ROW()-ROW($I$46))/((CARROT_CAP+1)*(MESCLUN_CAP+1)))</x:f>
        <x:v>0</x:v>
      </x:c>
      <x:c r="J412" s="266" t="n">
        <x:f>MOD(INT((ROW()-ROW($I$46))/(MESCLUN_CAP+1)),CARROT_CAP+1)</x:f>
        <x:v>11</x:v>
      </x:c>
      <x:c r="K412" s="266" t="n">
        <x:f>MOD(ROW()-ROW($I$46),MESCLUN_CAP+1)</x:f>
        <x:v>25</x:v>
      </x:c>
      <x:c r="L412" s="266" t="n">
        <x:f>SUM(I412:K412)</x:f>
        <x:v>36</x:v>
      </x:c>
      <x:c r="M412" s="267" t="n">
        <x:f>I412*TOMATO_HOURS*WEEKS*(1+TOMATO_DIM)^I412+J412*CARROT_HOURS*WEEKS*(1+CARROT_DIM)^J412+K412*MESCLUN_HOURS*WEEKS*(1+MESCLUN_DIM)^K412</x:f>
        <x:v>1967.7056529370134</x:v>
      </x:c>
      <x:c r="N412" s="267" t="n">
        <x:f>MAX(M412-FARMER_HOURS,0)/TEMP_HOURS_PER_WORKER</x:f>
        <x:v>0.8664622589840371</x:v>
      </x:c>
      <x:c r="O412" s="268" t="n">
        <x:f>I412*TOMATO_PRICE+J412*CARROT_PRICE+K412*MESCLUN_PRICE</x:f>
        <x:v>90534</x:v>
      </x:c>
      <x:c r="P412" s="268" t="n">
        <x:f>I412*TOMATO_FERTILIZER+J412*CARROT_FERTILIZER+K412*MESCLUN_FERTILIZER</x:f>
        <x:v>26840</x:v>
      </x:c>
      <x:c r="Q412" s="268" t="n">
        <x:f>MIN(M412,FARMER_HOURS)*FARMER_RATE+MAX(M412-FARMER_HOURS,0)*TEMP_RATE</x:f>
        <x:v>46661.556474600926</x:v>
      </x:c>
      <x:c r="R412" s="268" t="n">
        <x:f>O412-P412-Q412-FIXED_COST</x:f>
        <x:v>-2967.556474600926</x:v>
      </x:c>
      <x:c r="S412" s="139" t="str">
        <x:f>IF(AND(L412&lt;=TOTAL_BED_CAP,N412&lt;=TEMP_WORKER_CAP),"YES","NO")</x:f>
        <x:v>YES</x:v>
      </x:c>
      <x:c r="T412" s="139" t="n">
        <x:f>IF(S412="YES",R412,-1E+99)</x:f>
        <x:v>-2967.556474600926</x:v>
      </x:c>
    </x:row>
    <x:row r="413">
      <x:c r="A413" s="139"/>
      <x:c r="B413" s="139"/>
      <x:c r="C413" s="139"/>
      <x:c r="D413" s="139"/>
      <x:c r="E413" s="139"/>
      <x:c r="F413" s="139"/>
      <x:c r="G413" s="139"/>
      <x:c r="H413" s="139"/>
      <x:c r="I413" s="266" t="n">
        <x:f>INT((ROW()-ROW($I$46))/((CARROT_CAP+1)*(MESCLUN_CAP+1)))</x:f>
        <x:v>0</x:v>
      </x:c>
      <x:c r="J413" s="266" t="n">
        <x:f>MOD(INT((ROW()-ROW($I$46))/(MESCLUN_CAP+1)),CARROT_CAP+1)</x:f>
        <x:v>11</x:v>
      </x:c>
      <x:c r="K413" s="266" t="n">
        <x:f>MOD(ROW()-ROW($I$46),MESCLUN_CAP+1)</x:f>
        <x:v>26</x:v>
      </x:c>
      <x:c r="L413" s="266" t="n">
        <x:f>SUM(I413:K413)</x:f>
        <x:v>37</x:v>
      </x:c>
      <x:c r="M413" s="267" t="n">
        <x:f>I413*TOMATO_HOURS*WEEKS*(1+TOMATO_DIM)^I413+J413*CARROT_HOURS*WEEKS*(1+CARROT_DIM)^J413+K413*MESCLUN_HOURS*WEEKS*(1+MESCLUN_DIM)^K413</x:f>
        <x:v>2049.0456568977306</x:v>
      </x:c>
      <x:c r="N413" s="267" t="n">
        <x:f>MAX(M413-FARMER_HOURS,0)/TEMP_HOURS_PER_WORKER</x:f>
        <x:v>0.9229483728456462</x:v>
      </x:c>
      <x:c r="O413" s="268" t="n">
        <x:f>I413*TOMATO_PRICE+J413*CARROT_PRICE+K413*MESCLUN_PRICE</x:f>
        <x:v>93234</x:v>
      </x:c>
      <x:c r="P413" s="268" t="n">
        <x:f>I413*TOMATO_FERTILIZER+J413*CARROT_FERTILIZER+K413*MESCLUN_FERTILIZER</x:f>
        <x:v>27720</x:v>
      </x:c>
      <x:c r="Q413" s="268" t="n">
        <x:f>MIN(M413,FARMER_HOURS)*FARMER_RATE+MAX(M413-FARMER_HOURS,0)*TEMP_RATE</x:f>
        <x:v>48073.709321141156</x:v>
      </x:c>
      <x:c r="R413" s="268" t="n">
        <x:f>O413-P413-Q413-FIXED_COST</x:f>
        <x:v>-2559.7093211411557</x:v>
      </x:c>
      <x:c r="S413" s="139" t="str">
        <x:f>IF(AND(L413&lt;=TOTAL_BED_CAP,N413&lt;=TEMP_WORKER_CAP),"YES","NO")</x:f>
        <x:v>YES</x:v>
      </x:c>
      <x:c r="T413" s="139" t="n">
        <x:f>IF(S413="YES",R413,-1E+99)</x:f>
        <x:v>-2559.7093211411557</x:v>
      </x:c>
    </x:row>
    <x:row r="414">
      <x:c r="A414" s="139"/>
      <x:c r="B414" s="139"/>
      <x:c r="C414" s="139"/>
      <x:c r="D414" s="139"/>
      <x:c r="E414" s="139"/>
      <x:c r="F414" s="139"/>
      <x:c r="G414" s="139"/>
      <x:c r="H414" s="139"/>
      <x:c r="I414" s="266" t="n">
        <x:f>INT((ROW()-ROW($I$46))/((CARROT_CAP+1)*(MESCLUN_CAP+1)))</x:f>
        <x:v>0</x:v>
      </x:c>
      <x:c r="J414" s="266" t="n">
        <x:f>MOD(INT((ROW()-ROW($I$46))/(MESCLUN_CAP+1)),CARROT_CAP+1)</x:f>
        <x:v>11</x:v>
      </x:c>
      <x:c r="K414" s="266" t="n">
        <x:f>MOD(ROW()-ROW($I$46),MESCLUN_CAP+1)</x:f>
        <x:v>27</x:v>
      </x:c>
      <x:c r="L414" s="266" t="n">
        <x:f>SUM(I414:K414)</x:f>
        <x:v>38</x:v>
      </x:c>
      <x:c r="M414" s="267" t="n">
        <x:f>I414*TOMATO_HOURS*WEEKS*(1+TOMATO_DIM)^I414+J414*CARROT_HOURS*WEEKS*(1+CARROT_DIM)^J414+K414*MESCLUN_HOURS*WEEKS*(1+MESCLUN_DIM)^K414</x:f>
        <x:v>2132.1793614174876</x:v>
      </x:c>
      <x:c r="N414" s="267" t="n">
        <x:f>MAX(M414-FARMER_HOURS,0)/TEMP_HOURS_PER_WORKER</x:f>
        <x:v>0.9806801120954775</x:v>
      </x:c>
      <x:c r="O414" s="268" t="n">
        <x:f>I414*TOMATO_PRICE+J414*CARROT_PRICE+K414*MESCLUN_PRICE</x:f>
        <x:v>95934</x:v>
      </x:c>
      <x:c r="P414" s="268" t="n">
        <x:f>I414*TOMATO_FERTILIZER+J414*CARROT_FERTILIZER+K414*MESCLUN_FERTILIZER</x:f>
        <x:v>28600</x:v>
      </x:c>
      <x:c r="Q414" s="268" t="n">
        <x:f>MIN(M414,FARMER_HOURS)*FARMER_RATE+MAX(M414-FARMER_HOURS,0)*TEMP_RATE</x:f>
        <x:v>49517.00280238694</x:v>
      </x:c>
      <x:c r="R414" s="268" t="n">
        <x:f>O414-P414-Q414-FIXED_COST</x:f>
        <x:v>-2183.002802386938</x:v>
      </x:c>
      <x:c r="S414" s="139" t="str">
        <x:f>IF(AND(L414&lt;=TOTAL_BED_CAP,N414&lt;=TEMP_WORKER_CAP),"YES","NO")</x:f>
        <x:v>YES</x:v>
      </x:c>
      <x:c r="T414" s="139" t="n">
        <x:f>IF(S414="YES",R414,-1E+99)</x:f>
        <x:v>-2183.002802386938</x:v>
      </x:c>
    </x:row>
    <x:row r="415">
      <x:c r="A415" s="139"/>
      <x:c r="B415" s="139"/>
      <x:c r="C415" s="139"/>
      <x:c r="D415" s="139"/>
      <x:c r="E415" s="139"/>
      <x:c r="F415" s="139"/>
      <x:c r="G415" s="139"/>
      <x:c r="H415" s="139"/>
      <x:c r="I415" s="266" t="n">
        <x:f>INT((ROW()-ROW($I$46))/((CARROT_CAP+1)*(MESCLUN_CAP+1)))</x:f>
        <x:v>0</x:v>
      </x:c>
      <x:c r="J415" s="266" t="n">
        <x:f>MOD(INT((ROW()-ROW($I$46))/(MESCLUN_CAP+1)),CARROT_CAP+1)</x:f>
        <x:v>11</x:v>
      </x:c>
      <x:c r="K415" s="266" t="n">
        <x:f>MOD(ROW()-ROW($I$46),MESCLUN_CAP+1)</x:f>
        <x:v>28</x:v>
      </x:c>
      <x:c r="L415" s="266" t="n">
        <x:f>SUM(I415:K415)</x:f>
        <x:v>39</x:v>
      </x:c>
      <x:c r="M415" s="267" t="n">
        <x:f>I415*TOMATO_HOURS*WEEKS*(1+TOMATO_DIM)^I415+J415*CARROT_HOURS*WEEKS*(1+CARROT_DIM)^J415+K415*MESCLUN_HOURS*WEEKS*(1+MESCLUN_DIM)^K415</x:f>
        <x:v>2217.138899634641</x:v>
      </x:c>
      <x:c r="N415" s="267" t="n">
        <x:f>MAX(M415-FARMER_HOURS,0)/TEMP_HOURS_PER_WORKER</x:f>
        <x:v>1.039679791412945</x:v>
      </x:c>
      <x:c r="O415" s="268" t="n">
        <x:f>I415*TOMATO_PRICE+J415*CARROT_PRICE+K415*MESCLUN_PRICE</x:f>
        <x:v>98634</x:v>
      </x:c>
      <x:c r="P415" s="268" t="n">
        <x:f>I415*TOMATO_FERTILIZER+J415*CARROT_FERTILIZER+K415*MESCLUN_FERTILIZER</x:f>
        <x:v>29480</x:v>
      </x:c>
      <x:c r="Q415" s="268" t="n">
        <x:f>MIN(M415,FARMER_HOURS)*FARMER_RATE+MAX(M415-FARMER_HOURS,0)*TEMP_RATE</x:f>
        <x:v>50991.99478532362</x:v>
      </x:c>
      <x:c r="R415" s="268" t="n">
        <x:f>O415-P415-Q415-FIXED_COST</x:f>
        <x:v>-1837.9947853236226</x:v>
      </x:c>
      <x:c r="S415" s="139" t="str">
        <x:f>IF(AND(L415&lt;=TOTAL_BED_CAP,N415&lt;=TEMP_WORKER_CAP),"YES","NO")</x:f>
        <x:v>YES</x:v>
      </x:c>
      <x:c r="T415" s="139" t="n">
        <x:f>IF(S415="YES",R415,-1E+99)</x:f>
        <x:v>-1837.9947853236226</x:v>
      </x:c>
    </x:row>
    <x:row r="416">
      <x:c r="A416" s="139"/>
      <x:c r="B416" s="139"/>
      <x:c r="C416" s="139"/>
      <x:c r="D416" s="139"/>
      <x:c r="E416" s="139"/>
      <x:c r="F416" s="139"/>
      <x:c r="G416" s="139"/>
      <x:c r="H416" s="139"/>
      <x:c r="I416" s="266" t="n">
        <x:f>INT((ROW()-ROW($I$46))/((CARROT_CAP+1)*(MESCLUN_CAP+1)))</x:f>
        <x:v>0</x:v>
      </x:c>
      <x:c r="J416" s="266" t="n">
        <x:f>MOD(INT((ROW()-ROW($I$46))/(MESCLUN_CAP+1)),CARROT_CAP+1)</x:f>
        <x:v>11</x:v>
      </x:c>
      <x:c r="K416" s="266" t="n">
        <x:f>MOD(ROW()-ROW($I$46),MESCLUN_CAP+1)</x:f>
        <x:v>29</x:v>
      </x:c>
      <x:c r="L416" s="266" t="n">
        <x:f>SUM(I416:K416)</x:f>
        <x:v>40</x:v>
      </x:c>
      <x:c r="M416" s="267" t="n">
        <x:f>I416*TOMATO_HOURS*WEEKS*(1+TOMATO_DIM)^I416+J416*CARROT_HOURS*WEEKS*(1+CARROT_DIM)^J416+K416*MESCLUN_HOURS*WEEKS*(1+MESCLUN_DIM)^K416</x:f>
        <x:v>2303.956927750294</x:v>
      </x:c>
      <x:c r="N416" s="267" t="n">
        <x:f>MAX(M416-FARMER_HOURS,0)/TEMP_HOURS_PER_WORKER</x:f>
        <x:v>1.0999700887154822</x:v>
      </x:c>
      <x:c r="O416" s="268" t="n">
        <x:f>I416*TOMATO_PRICE+J416*CARROT_PRICE+K416*MESCLUN_PRICE</x:f>
        <x:v>101334</x:v>
      </x:c>
      <x:c r="P416" s="268" t="n">
        <x:f>I416*TOMATO_FERTILIZER+J416*CARROT_FERTILIZER+K416*MESCLUN_FERTILIZER</x:f>
        <x:v>30360</x:v>
      </x:c>
      <x:c r="Q416" s="268" t="n">
        <x:f>MIN(M416,FARMER_HOURS)*FARMER_RATE+MAX(M416-FARMER_HOURS,0)*TEMP_RATE</x:f>
        <x:v>52499.25221788706</x:v>
      </x:c>
      <x:c r="R416" s="268" t="n">
        <x:f>O416-P416-Q416-FIXED_COST</x:f>
        <x:v>-1525.2522178870568</x:v>
      </x:c>
      <x:c r="S416" s="139" t="str">
        <x:f>IF(AND(L416&lt;=TOTAL_BED_CAP,N416&lt;=TEMP_WORKER_CAP),"YES","NO")</x:f>
        <x:v>YES</x:v>
      </x:c>
      <x:c r="T416" s="139" t="n">
        <x:f>IF(S416="YES",R416,-1E+99)</x:f>
        <x:v>-1525.2522178870568</x:v>
      </x:c>
    </x:row>
    <x:row r="417">
      <x:c r="A417" s="139"/>
      <x:c r="B417" s="139"/>
      <x:c r="C417" s="139"/>
      <x:c r="D417" s="139"/>
      <x:c r="E417" s="139"/>
      <x:c r="F417" s="139"/>
      <x:c r="G417" s="139"/>
      <x:c r="H417" s="139"/>
      <x:c r="I417" s="266" t="n">
        <x:f>INT((ROW()-ROW($I$46))/((CARROT_CAP+1)*(MESCLUN_CAP+1)))</x:f>
        <x:v>0</x:v>
      </x:c>
      <x:c r="J417" s="266" t="n">
        <x:f>MOD(INT((ROW()-ROW($I$46))/(MESCLUN_CAP+1)),CARROT_CAP+1)</x:f>
        <x:v>11</x:v>
      </x:c>
      <x:c r="K417" s="266" t="n">
        <x:f>MOD(ROW()-ROW($I$46),MESCLUN_CAP+1)</x:f>
        <x:v>30</x:v>
      </x:c>
      <x:c r="L417" s="266" t="n">
        <x:f>SUM(I417:K417)</x:f>
        <x:v>41</x:v>
      </x:c>
      <x:c r="M417" s="267" t="n">
        <x:f>I417*TOMATO_HOURS*WEEKS*(1+TOMATO_DIM)^I417+J417*CARROT_HOURS*WEEKS*(1+CARROT_DIM)^J417+K417*MESCLUN_HOURS*WEEKS*(1+MESCLUN_DIM)^K417</x:f>
        <x:v>2392.6666330840644</x:v>
      </x:c>
      <x:c r="N417" s="267" t="n">
        <x:f>MAX(M417-FARMER_HOURS,0)/TEMP_HOURS_PER_WORKER</x:f>
        <x:v>1.1615740507528225</x:v>
      </x:c>
      <x:c r="O417" s="268" t="n">
        <x:f>I417*TOMATO_PRICE+J417*CARROT_PRICE+K417*MESCLUN_PRICE</x:f>
        <x:v>104034</x:v>
      </x:c>
      <x:c r="P417" s="268" t="n">
        <x:f>I417*TOMATO_FERTILIZER+J417*CARROT_FERTILIZER+K417*MESCLUN_FERTILIZER</x:f>
        <x:v>31240</x:v>
      </x:c>
      <x:c r="Q417" s="268" t="n">
        <x:f>MIN(M417,FARMER_HOURS)*FARMER_RATE+MAX(M417-FARMER_HOURS,0)*TEMP_RATE</x:f>
        <x:v>54039.35126882057</x:v>
      </x:c>
      <x:c r="R417" s="268" t="n">
        <x:f>O417-P417-Q417-FIXED_COST</x:f>
        <x:v>-1245.3512688205665</x:v>
      </x:c>
      <x:c r="S417" s="139" t="str">
        <x:f>IF(AND(L417&lt;=TOTAL_BED_CAP,N417&lt;=TEMP_WORKER_CAP),"YES","NO")</x:f>
        <x:v>YES</x:v>
      </x:c>
      <x:c r="T417" s="139" t="n">
        <x:f>IF(S417="YES",R417,-1E+99)</x:f>
        <x:v>-1245.3512688205665</x:v>
      </x:c>
    </x:row>
    <x:row r="418">
      <x:c r="A418" s="139"/>
      <x:c r="B418" s="139"/>
      <x:c r="C418" s="139"/>
      <x:c r="D418" s="139"/>
      <x:c r="E418" s="139"/>
      <x:c r="F418" s="139"/>
      <x:c r="G418" s="139"/>
      <x:c r="H418" s="139"/>
      <x:c r="I418" s="266" t="n">
        <x:f>INT((ROW()-ROW($I$46))/((CARROT_CAP+1)*(MESCLUN_CAP+1)))</x:f>
        <x:v>0</x:v>
      </x:c>
      <x:c r="J418" s="266" t="n">
        <x:f>MOD(INT((ROW()-ROW($I$46))/(MESCLUN_CAP+1)),CARROT_CAP+1)</x:f>
        <x:v>12</x:v>
      </x:c>
      <x:c r="K418" s="266" t="n">
        <x:f>MOD(ROW()-ROW($I$46),MESCLUN_CAP+1)</x:f>
        <x:v>0</x:v>
      </x:c>
      <x:c r="L418" s="266" t="n">
        <x:f>SUM(I418:K418)</x:f>
        <x:v>12</x:v>
      </x:c>
      <x:c r="M418" s="267" t="n">
        <x:f>I418*TOMATO_HOURS*WEEKS*(1+TOMATO_DIM)^I418+J418*CARROT_HOURS*WEEKS*(1+CARROT_DIM)^J418+K418*MESCLUN_HOURS*WEEKS*(1+MESCLUN_DIM)^K418</x:f>
        <x:v>484.15997672866695</x:v>
      </x:c>
      <x:c r="N418" s="267" t="n">
        <x:f>MAX(M418-FARMER_HOURS,0)/TEMP_HOURS_PER_WORKER</x:f>
        <x:v>0</x:v>
      </x:c>
      <x:c r="O418" s="268" t="n">
        <x:f>I418*TOMATO_PRICE+J418*CARROT_PRICE+K418*MESCLUN_PRICE</x:f>
        <x:v>25128</x:v>
      </x:c>
      <x:c r="P418" s="268" t="n">
        <x:f>I418*TOMATO_FERTILIZER+J418*CARROT_FERTILIZER+K418*MESCLUN_FERTILIZER</x:f>
        <x:v>5280</x:v>
      </x:c>
      <x:c r="Q418" s="268" t="n">
        <x:f>MIN(M418,FARMER_HOURS)*FARMER_RATE+MAX(M418-FARMER_HOURS,0)*TEMP_RATE</x:f>
        <x:v>16811.110303078713</x:v>
      </x:c>
      <x:c r="R418" s="268" t="n">
        <x:f>O418-P418-Q418-FIXED_COST</x:f>
        <x:v>-16963.110303078713</x:v>
      </x:c>
      <x:c r="S418" s="139" t="str">
        <x:f>IF(AND(L418&lt;=TOTAL_BED_CAP,N418&lt;=TEMP_WORKER_CAP),"YES","NO")</x:f>
        <x:v>YES</x:v>
      </x:c>
      <x:c r="T418" s="139" t="n">
        <x:f>IF(S418="YES",R418,-1E+99)</x:f>
        <x:v>-16963.110303078713</x:v>
      </x:c>
    </x:row>
    <x:row r="419">
      <x:c r="A419" s="139"/>
      <x:c r="B419" s="139"/>
      <x:c r="C419" s="139"/>
      <x:c r="D419" s="139"/>
      <x:c r="E419" s="139"/>
      <x:c r="F419" s="139"/>
      <x:c r="G419" s="139"/>
      <x:c r="H419" s="139"/>
      <x:c r="I419" s="266" t="n">
        <x:f>INT((ROW()-ROW($I$46))/((CARROT_CAP+1)*(MESCLUN_CAP+1)))</x:f>
        <x:v>0</x:v>
      </x:c>
      <x:c r="J419" s="266" t="n">
        <x:f>MOD(INT((ROW()-ROW($I$46))/(MESCLUN_CAP+1)),CARROT_CAP+1)</x:f>
        <x:v>12</x:v>
      </x:c>
      <x:c r="K419" s="266" t="n">
        <x:f>MOD(ROW()-ROW($I$46),MESCLUN_CAP+1)</x:f>
        <x:v>1</x:v>
      </x:c>
      <x:c r="L419" s="266" t="n">
        <x:f>SUM(I419:K419)</x:f>
        <x:v>13</x:v>
      </x:c>
      <x:c r="M419" s="267" t="n">
        <x:f>I419*TOMATO_HOURS*WEEKS*(1+TOMATO_DIM)^I419+J419*CARROT_HOURS*WEEKS*(1+CARROT_DIM)^J419+K419*MESCLUN_HOURS*WEEKS*(1+MESCLUN_DIM)^K419</x:f>
        <x:v>529.722476728667</x:v>
      </x:c>
      <x:c r="N419" s="267" t="n">
        <x:f>MAX(M419-FARMER_HOURS,0)/TEMP_HOURS_PER_WORKER</x:f>
        <x:v>0</x:v>
      </x:c>
      <x:c r="O419" s="268" t="n">
        <x:f>I419*TOMATO_PRICE+J419*CARROT_PRICE+K419*MESCLUN_PRICE</x:f>
        <x:v>27828</x:v>
      </x:c>
      <x:c r="P419" s="268" t="n">
        <x:f>I419*TOMATO_FERTILIZER+J419*CARROT_FERTILIZER+K419*MESCLUN_FERTILIZER</x:f>
        <x:v>6160</x:v>
      </x:c>
      <x:c r="Q419" s="268" t="n">
        <x:f>MIN(M419,FARMER_HOURS)*FARMER_RATE+MAX(M419-FARMER_HOURS,0)*TEMP_RATE</x:f>
        <x:v>18393.141553078713</x:v>
      </x:c>
      <x:c r="R419" s="268" t="n">
        <x:f>O419-P419-Q419-FIXED_COST</x:f>
        <x:v>-16725.141553078713</x:v>
      </x:c>
      <x:c r="S419" s="139" t="str">
        <x:f>IF(AND(L419&lt;=TOTAL_BED_CAP,N419&lt;=TEMP_WORKER_CAP),"YES","NO")</x:f>
        <x:v>YES</x:v>
      </x:c>
      <x:c r="T419" s="139" t="n">
        <x:f>IF(S419="YES",R419,-1E+99)</x:f>
        <x:v>-16725.141553078713</x:v>
      </x:c>
    </x:row>
    <x:row r="420">
      <x:c r="A420" s="139"/>
      <x:c r="B420" s="139"/>
      <x:c r="C420" s="139"/>
      <x:c r="D420" s="139"/>
      <x:c r="E420" s="139"/>
      <x:c r="F420" s="139"/>
      <x:c r="G420" s="139"/>
      <x:c r="H420" s="139"/>
      <x:c r="I420" s="266" t="n">
        <x:f>INT((ROW()-ROW($I$46))/((CARROT_CAP+1)*(MESCLUN_CAP+1)))</x:f>
        <x:v>0</x:v>
      </x:c>
      <x:c r="J420" s="266" t="n">
        <x:f>MOD(INT((ROW()-ROW($I$46))/(MESCLUN_CAP+1)),CARROT_CAP+1)</x:f>
        <x:v>12</x:v>
      </x:c>
      <x:c r="K420" s="266" t="n">
        <x:f>MOD(ROW()-ROW($I$46),MESCLUN_CAP+1)</x:f>
        <x:v>2</x:v>
      </x:c>
      <x:c r="L420" s="266" t="n">
        <x:f>SUM(I420:K420)</x:f>
        <x:v>14</x:v>
      </x:c>
      <x:c r="M420" s="267" t="n">
        <x:f>I420*TOMATO_HOURS*WEEKS*(1+TOMATO_DIM)^I420+J420*CARROT_HOURS*WEEKS*(1+CARROT_DIM)^J420+K420*MESCLUN_HOURS*WEEKS*(1+MESCLUN_DIM)^K420</x:f>
        <x:v>576.424039228667</x:v>
      </x:c>
      <x:c r="N420" s="267" t="n">
        <x:f>MAX(M420-FARMER_HOURS,0)/TEMP_HOURS_PER_WORKER</x:f>
        <x:v>0</x:v>
      </x:c>
      <x:c r="O420" s="268" t="n">
        <x:f>I420*TOMATO_PRICE+J420*CARROT_PRICE+K420*MESCLUN_PRICE</x:f>
        <x:v>30528</x:v>
      </x:c>
      <x:c r="P420" s="268" t="n">
        <x:f>I420*TOMATO_FERTILIZER+J420*CARROT_FERTILIZER+K420*MESCLUN_FERTILIZER</x:f>
        <x:v>7040</x:v>
      </x:c>
      <x:c r="Q420" s="268" t="n">
        <x:f>MIN(M420,FARMER_HOURS)*FARMER_RATE+MAX(M420-FARMER_HOURS,0)*TEMP_RATE</x:f>
        <x:v>20014.723584328713</x:v>
      </x:c>
      <x:c r="R420" s="268" t="n">
        <x:f>O420-P420-Q420-FIXED_COST</x:f>
        <x:v>-16526.723584328713</x:v>
      </x:c>
      <x:c r="S420" s="139" t="str">
        <x:f>IF(AND(L420&lt;=TOTAL_BED_CAP,N420&lt;=TEMP_WORKER_CAP),"YES","NO")</x:f>
        <x:v>YES</x:v>
      </x:c>
      <x:c r="T420" s="139" t="n">
        <x:f>IF(S420="YES",R420,-1E+99)</x:f>
        <x:v>-16526.723584328713</x:v>
      </x:c>
    </x:row>
    <x:row r="421">
      <x:c r="A421" s="139"/>
      <x:c r="B421" s="139"/>
      <x:c r="C421" s="139"/>
      <x:c r="D421" s="139"/>
      <x:c r="E421" s="139"/>
      <x:c r="F421" s="139"/>
      <x:c r="G421" s="139"/>
      <x:c r="H421" s="139"/>
      <x:c r="I421" s="266" t="n">
        <x:f>INT((ROW()-ROW($I$46))/((CARROT_CAP+1)*(MESCLUN_CAP+1)))</x:f>
        <x:v>0</x:v>
      </x:c>
      <x:c r="J421" s="266" t="n">
        <x:f>MOD(INT((ROW()-ROW($I$46))/(MESCLUN_CAP+1)),CARROT_CAP+1)</x:f>
        <x:v>12</x:v>
      </x:c>
      <x:c r="K421" s="266" t="n">
        <x:f>MOD(ROW()-ROW($I$46),MESCLUN_CAP+1)</x:f>
        <x:v>3</x:v>
      </x:c>
      <x:c r="L421" s="266" t="n">
        <x:f>SUM(I421:K421)</x:f>
        <x:v>15</x:v>
      </x:c>
      <x:c r="M421" s="267" t="n">
        <x:f>I421*TOMATO_HOURS*WEEKS*(1+TOMATO_DIM)^I421+J421*CARROT_HOURS*WEEKS*(1+CARROT_DIM)^J421+K421*MESCLUN_HOURS*WEEKS*(1+MESCLUN_DIM)^K421</x:f>
        <x:v>624.2860216505419</x:v>
      </x:c>
      <x:c r="N421" s="267" t="n">
        <x:f>MAX(M421-FARMER_HOURS,0)/TEMP_HOURS_PER_WORKER</x:f>
        <x:v>0</x:v>
      </x:c>
      <x:c r="O421" s="268" t="n">
        <x:f>I421*TOMATO_PRICE+J421*CARROT_PRICE+K421*MESCLUN_PRICE</x:f>
        <x:v>33228</x:v>
      </x:c>
      <x:c r="P421" s="268" t="n">
        <x:f>I421*TOMATO_FERTILIZER+J421*CARROT_FERTILIZER+K421*MESCLUN_FERTILIZER</x:f>
        <x:v>7920</x:v>
      </x:c>
      <x:c r="Q421" s="268" t="n">
        <x:f>MIN(M421,FARMER_HOURS)*FARMER_RATE+MAX(M421-FARMER_HOURS,0)*TEMP_RATE</x:f>
        <x:v>21676.59797397715</x:v>
      </x:c>
      <x:c r="R421" s="268" t="n">
        <x:f>O421-P421-Q421-FIXED_COST</x:f>
        <x:v>-16368.59797397715</x:v>
      </x:c>
      <x:c r="S421" s="139" t="str">
        <x:f>IF(AND(L421&lt;=TOTAL_BED_CAP,N421&lt;=TEMP_WORKER_CAP),"YES","NO")</x:f>
        <x:v>YES</x:v>
      </x:c>
      <x:c r="T421" s="139" t="n">
        <x:f>IF(S421="YES",R421,-1E+99)</x:f>
        <x:v>-16368.59797397715</x:v>
      </x:c>
    </x:row>
    <x:row r="422">
      <x:c r="A422" s="139"/>
      <x:c r="B422" s="139"/>
      <x:c r="C422" s="139"/>
      <x:c r="D422" s="139"/>
      <x:c r="E422" s="139"/>
      <x:c r="F422" s="139"/>
      <x:c r="G422" s="139"/>
      <x:c r="H422" s="139"/>
      <x:c r="I422" s="266" t="n">
        <x:f>INT((ROW()-ROW($I$46))/((CARROT_CAP+1)*(MESCLUN_CAP+1)))</x:f>
        <x:v>0</x:v>
      </x:c>
      <x:c r="J422" s="266" t="n">
        <x:f>MOD(INT((ROW()-ROW($I$46))/(MESCLUN_CAP+1)),CARROT_CAP+1)</x:f>
        <x:v>12</x:v>
      </x:c>
      <x:c r="K422" s="266" t="n">
        <x:f>MOD(ROW()-ROW($I$46),MESCLUN_CAP+1)</x:f>
        <x:v>4</x:v>
      </x:c>
      <x:c r="L422" s="266" t="n">
        <x:f>SUM(I422:K422)</x:f>
        <x:v>16</x:v>
      </x:c>
      <x:c r="M422" s="267" t="n">
        <x:f>I422*TOMATO_HOURS*WEEKS*(1+TOMATO_DIM)^I422+J422*CARROT_HOURS*WEEKS*(1+CARROT_DIM)^J422+K422*MESCLUN_HOURS*WEEKS*(1+MESCLUN_DIM)^K422</x:f>
        <x:v>673.3301373731981</x:v>
      </x:c>
      <x:c r="N422" s="267" t="n">
        <x:f>MAX(M422-FARMER_HOURS,0)/TEMP_HOURS_PER_WORKER</x:f>
        <x:v>0</x:v>
      </x:c>
      <x:c r="O422" s="268" t="n">
        <x:f>I422*TOMATO_PRICE+J422*CARROT_PRICE+K422*MESCLUN_PRICE</x:f>
        <x:v>35928</x:v>
      </x:c>
      <x:c r="P422" s="268" t="n">
        <x:f>I422*TOMATO_FERTILIZER+J422*CARROT_FERTILIZER+K422*MESCLUN_FERTILIZER</x:f>
        <x:v>8800</x:v>
      </x:c>
      <x:c r="Q422" s="268" t="n">
        <x:f>MIN(M422,FARMER_HOURS)*FARMER_RATE+MAX(M422-FARMER_HOURS,0)*TEMP_RATE</x:f>
        <x:v>23379.5186587916</x:v>
      </x:c>
      <x:c r="R422" s="268" t="n">
        <x:f>O422-P422-Q422-FIXED_COST</x:f>
        <x:v>-16251.5186587916</x:v>
      </x:c>
      <x:c r="S422" s="139" t="str">
        <x:f>IF(AND(L422&lt;=TOTAL_BED_CAP,N422&lt;=TEMP_WORKER_CAP),"YES","NO")</x:f>
        <x:v>YES</x:v>
      </x:c>
      <x:c r="T422" s="139" t="n">
        <x:f>IF(S422="YES",R422,-1E+99)</x:f>
        <x:v>-16251.5186587916</x:v>
      </x:c>
    </x:row>
    <x:row r="423">
      <x:c r="A423" s="139"/>
      <x:c r="B423" s="139"/>
      <x:c r="C423" s="139"/>
      <x:c r="D423" s="139"/>
      <x:c r="E423" s="139"/>
      <x:c r="F423" s="139"/>
      <x:c r="G423" s="139"/>
      <x:c r="H423" s="139"/>
      <x:c r="I423" s="266" t="n">
        <x:f>INT((ROW()-ROW($I$46))/((CARROT_CAP+1)*(MESCLUN_CAP+1)))</x:f>
        <x:v>0</x:v>
      </x:c>
      <x:c r="J423" s="266" t="n">
        <x:f>MOD(INT((ROW()-ROW($I$46))/(MESCLUN_CAP+1)),CARROT_CAP+1)</x:f>
        <x:v>12</x:v>
      </x:c>
      <x:c r="K423" s="266" t="n">
        <x:f>MOD(ROW()-ROW($I$46),MESCLUN_CAP+1)</x:f>
        <x:v>5</x:v>
      </x:c>
      <x:c r="L423" s="266" t="n">
        <x:f>SUM(I423:K423)</x:f>
        <x:v>17</x:v>
      </x:c>
      <x:c r="M423" s="267" t="n">
        <x:f>I423*TOMATO_HOURS*WEEKS*(1+TOMATO_DIM)^I423+J423*CARROT_HOURS*WEEKS*(1+CARROT_DIM)^J423+K423*MESCLUN_HOURS*WEEKS*(1+MESCLUN_DIM)^K423</x:f>
        <x:v>723.5784612944018</x:v>
      </x:c>
      <x:c r="N423" s="267" t="n">
        <x:f>MAX(M423-FARMER_HOURS,0)/TEMP_HOURS_PER_WORKER</x:f>
        <x:v>0.002485042565556799</x:v>
      </x:c>
      <x:c r="O423" s="268" t="n">
        <x:f>I423*TOMATO_PRICE+J423*CARROT_PRICE+K423*MESCLUN_PRICE</x:f>
        <x:v>38628</x:v>
      </x:c>
      <x:c r="P423" s="268" t="n">
        <x:f>I423*TOMATO_FERTILIZER+J423*CARROT_FERTILIZER+K423*MESCLUN_FERTILIZER</x:f>
        <x:v>9680</x:v>
      </x:c>
      <x:c r="Q423" s="268" t="n">
        <x:f>MIN(M423,FARMER_HOURS)*FARMER_RATE+MAX(M423-FARMER_HOURS,0)*TEMP_RATE</x:f>
        <x:v>25062.12606413892</x:v>
      </x:c>
      <x:c r="R423" s="268" t="n">
        <x:f>O423-P423-Q423-FIXED_COST</x:f>
        <x:v>-16114.12606413892</x:v>
      </x:c>
      <x:c r="S423" s="139" t="str">
        <x:f>IF(AND(L423&lt;=TOTAL_BED_CAP,N423&lt;=TEMP_WORKER_CAP),"YES","NO")</x:f>
        <x:v>YES</x:v>
      </x:c>
      <x:c r="T423" s="139" t="n">
        <x:f>IF(S423="YES",R423,-1E+99)</x:f>
        <x:v>-16114.12606413892</x:v>
      </x:c>
    </x:row>
    <x:row r="424">
      <x:c r="A424" s="139"/>
      <x:c r="B424" s="139"/>
      <x:c r="C424" s="139"/>
      <x:c r="D424" s="139"/>
      <x:c r="E424" s="139"/>
      <x:c r="F424" s="139"/>
      <x:c r="G424" s="139"/>
      <x:c r="H424" s="139"/>
      <x:c r="I424" s="266" t="n">
        <x:f>INT((ROW()-ROW($I$46))/((CARROT_CAP+1)*(MESCLUN_CAP+1)))</x:f>
        <x:v>0</x:v>
      </x:c>
      <x:c r="J424" s="266" t="n">
        <x:f>MOD(INT((ROW()-ROW($I$46))/(MESCLUN_CAP+1)),CARROT_CAP+1)</x:f>
        <x:v>12</x:v>
      </x:c>
      <x:c r="K424" s="266" t="n">
        <x:f>MOD(ROW()-ROW($I$46),MESCLUN_CAP+1)</x:f>
        <x:v>6</x:v>
      </x:c>
      <x:c r="L424" s="266" t="n">
        <x:f>SUM(I424:K424)</x:f>
        <x:v>18</x:v>
      </x:c>
      <x:c r="M424" s="267" t="n">
        <x:f>I424*TOMATO_HOURS*WEEKS*(1+TOMATO_DIM)^I424+J424*CARROT_HOURS*WEEKS*(1+CARROT_DIM)^J424+K424*MESCLUN_HOURS*WEEKS*(1+MESCLUN_DIM)^K424</x:f>
        <x:v>775.0534354760347</x:v>
      </x:c>
      <x:c r="N424" s="267" t="n">
        <x:f>MAX(M424-FARMER_HOURS,0)/TEMP_HOURS_PER_WORKER</x:f>
        <x:v>0.03823155241391297</x:v>
      </x:c>
      <x:c r="O424" s="268" t="n">
        <x:f>I424*TOMATO_PRICE+J424*CARROT_PRICE+K424*MESCLUN_PRICE</x:f>
        <x:v>41328</x:v>
      </x:c>
      <x:c r="P424" s="268" t="n">
        <x:f>I424*TOMATO_FERTILIZER+J424*CARROT_FERTILIZER+K424*MESCLUN_FERTILIZER</x:f>
        <x:v>10560</x:v>
      </x:c>
      <x:c r="Q424" s="268" t="n">
        <x:f>MIN(M424,FARMER_HOURS)*FARMER_RATE+MAX(M424-FARMER_HOURS,0)*TEMP_RATE</x:f>
        <x:v>25955.788810347825</x:v>
      </x:c>
      <x:c r="R424" s="268" t="n">
        <x:f>O424-P424-Q424-FIXED_COST</x:f>
        <x:v>-15187.788810347825</x:v>
      </x:c>
      <x:c r="S424" s="139" t="str">
        <x:f>IF(AND(L424&lt;=TOTAL_BED_CAP,N424&lt;=TEMP_WORKER_CAP),"YES","NO")</x:f>
        <x:v>YES</x:v>
      </x:c>
      <x:c r="T424" s="139" t="n">
        <x:f>IF(S424="YES",R424,-1E+99)</x:f>
        <x:v>-15187.788810347825</x:v>
      </x:c>
    </x:row>
    <x:row r="425">
      <x:c r="A425" s="139"/>
      <x:c r="B425" s="139"/>
      <x:c r="C425" s="139"/>
      <x:c r="D425" s="139"/>
      <x:c r="E425" s="139"/>
      <x:c r="F425" s="139"/>
      <x:c r="G425" s="139"/>
      <x:c r="H425" s="139"/>
      <x:c r="I425" s="266" t="n">
        <x:f>INT((ROW()-ROW($I$46))/((CARROT_CAP+1)*(MESCLUN_CAP+1)))</x:f>
        <x:v>0</x:v>
      </x:c>
      <x:c r="J425" s="266" t="n">
        <x:f>MOD(INT((ROW()-ROW($I$46))/(MESCLUN_CAP+1)),CARROT_CAP+1)</x:f>
        <x:v>12</x:v>
      </x:c>
      <x:c r="K425" s="266" t="n">
        <x:f>MOD(ROW()-ROW($I$46),MESCLUN_CAP+1)</x:f>
        <x:v>7</x:v>
      </x:c>
      <x:c r="L425" s="266" t="n">
        <x:f>SUM(I425:K425)</x:f>
        <x:v>19</x:v>
      </x:c>
      <x:c r="M425" s="267" t="n">
        <x:f>I425*TOMATO_HOURS*WEEKS*(1+TOMATO_DIM)^I425+J425*CARROT_HOURS*WEEKS*(1+CARROT_DIM)^J425+K425*MESCLUN_HOURS*WEEKS*(1+MESCLUN_DIM)^K425</x:f>
        <x:v>827.7778748739952</x:v>
      </x:c>
      <x:c r="N425" s="267" t="n">
        <x:f>MAX(M425-FARMER_HOURS,0)/TEMP_HOURS_PER_WORKER</x:f>
        <x:v>0.07484574644027443</x:v>
      </x:c>
      <x:c r="O425" s="268" t="n">
        <x:f>I425*TOMATO_PRICE+J425*CARROT_PRICE+K425*MESCLUN_PRICE</x:f>
        <x:v>44028</x:v>
      </x:c>
      <x:c r="P425" s="268" t="n">
        <x:f>I425*TOMATO_FERTILIZER+J425*CARROT_FERTILIZER+K425*MESCLUN_FERTILIZER</x:f>
        <x:v>11440</x:v>
      </x:c>
      <x:c r="Q425" s="268" t="n">
        <x:f>MIN(M425,FARMER_HOURS)*FARMER_RATE+MAX(M425-FARMER_HOURS,0)*TEMP_RATE</x:f>
        <x:v>26871.14366100686</x:v>
      </x:c>
      <x:c r="R425" s="268" t="n">
        <x:f>O425-P425-Q425-FIXED_COST</x:f>
        <x:v>-14283.14366100686</x:v>
      </x:c>
      <x:c r="S425" s="139" t="str">
        <x:f>IF(AND(L425&lt;=TOTAL_BED_CAP,N425&lt;=TEMP_WORKER_CAP),"YES","NO")</x:f>
        <x:v>YES</x:v>
      </x:c>
      <x:c r="T425" s="139" t="n">
        <x:f>IF(S425="YES",R425,-1E+99)</x:f>
        <x:v>-14283.14366100686</x:v>
      </x:c>
    </x:row>
    <x:row r="426">
      <x:c r="A426" s="139"/>
      <x:c r="B426" s="139"/>
      <x:c r="C426" s="139"/>
      <x:c r="D426" s="139"/>
      <x:c r="E426" s="139"/>
      <x:c r="F426" s="139"/>
      <x:c r="G426" s="139"/>
      <x:c r="H426" s="139"/>
      <x:c r="I426" s="266" t="n">
        <x:f>INT((ROW()-ROW($I$46))/((CARROT_CAP+1)*(MESCLUN_CAP+1)))</x:f>
        <x:v>0</x:v>
      </x:c>
      <x:c r="J426" s="266" t="n">
        <x:f>MOD(INT((ROW()-ROW($I$46))/(MESCLUN_CAP+1)),CARROT_CAP+1)</x:f>
        <x:v>12</x:v>
      </x:c>
      <x:c r="K426" s="266" t="n">
        <x:f>MOD(ROW()-ROW($I$46),MESCLUN_CAP+1)</x:f>
        <x:v>8</x:v>
      </x:c>
      <x:c r="L426" s="266" t="n">
        <x:f>SUM(I426:K426)</x:f>
        <x:v>20</x:v>
      </x:c>
      <x:c r="M426" s="267" t="n">
        <x:f>I426*TOMATO_HOURS*WEEKS*(1+TOMATO_DIM)^I426+J426*CARROT_HOURS*WEEKS*(1+CARROT_DIM)^J426+K426*MESCLUN_HOURS*WEEKS*(1+MESCLUN_DIM)^K426</x:f>
        <x:v>881.7749731539752</x:v>
      </x:c>
      <x:c r="N426" s="267" t="n">
        <x:f>MAX(M426-FARMER_HOURS,0)/TEMP_HOURS_PER_WORKER</x:f>
        <x:v>0.11234373135692724</x:v>
      </x:c>
      <x:c r="O426" s="268" t="n">
        <x:f>I426*TOMATO_PRICE+J426*CARROT_PRICE+K426*MESCLUN_PRICE</x:f>
        <x:v>46728</x:v>
      </x:c>
      <x:c r="P426" s="268" t="n">
        <x:f>I426*TOMATO_FERTILIZER+J426*CARROT_FERTILIZER+K426*MESCLUN_FERTILIZER</x:f>
        <x:v>12320</x:v>
      </x:c>
      <x:c r="Q426" s="268" t="n">
        <x:f>MIN(M426,FARMER_HOURS)*FARMER_RATE+MAX(M426-FARMER_HOURS,0)*TEMP_RATE</x:f>
        <x:v>27808.593283923183</x:v>
      </x:c>
      <x:c r="R426" s="268" t="n">
        <x:f>O426-P426-Q426-FIXED_COST</x:f>
        <x:v>-13400.593283923183</x:v>
      </x:c>
      <x:c r="S426" s="139" t="str">
        <x:f>IF(AND(L426&lt;=TOTAL_BED_CAP,N426&lt;=TEMP_WORKER_CAP),"YES","NO")</x:f>
        <x:v>YES</x:v>
      </x:c>
      <x:c r="T426" s="139" t="n">
        <x:f>IF(S426="YES",R426,-1E+99)</x:f>
        <x:v>-13400.593283923183</x:v>
      </x:c>
    </x:row>
    <x:row r="427">
      <x:c r="A427" s="139"/>
      <x:c r="B427" s="139"/>
      <x:c r="C427" s="139"/>
      <x:c r="D427" s="139"/>
      <x:c r="E427" s="139"/>
      <x:c r="F427" s="139"/>
      <x:c r="G427" s="139"/>
      <x:c r="H427" s="139"/>
      <x:c r="I427" s="266" t="n">
        <x:f>INT((ROW()-ROW($I$46))/((CARROT_CAP+1)*(MESCLUN_CAP+1)))</x:f>
        <x:v>0</x:v>
      </x:c>
      <x:c r="J427" s="266" t="n">
        <x:f>MOD(INT((ROW()-ROW($I$46))/(MESCLUN_CAP+1)),CARROT_CAP+1)</x:f>
        <x:v>12</x:v>
      </x:c>
      <x:c r="K427" s="266" t="n">
        <x:f>MOD(ROW()-ROW($I$46),MESCLUN_CAP+1)</x:f>
        <x:v>9</x:v>
      </x:c>
      <x:c r="L427" s="266" t="n">
        <x:f>SUM(I427:K427)</x:f>
        <x:v>21</x:v>
      </x:c>
      <x:c r="M427" s="267" t="n">
        <x:f>I427*TOMATO_HOURS*WEEKS*(1+TOMATO_DIM)^I427+J427*CARROT_HOURS*WEEKS*(1+CARROT_DIM)^J427+K427*MESCLUN_HOURS*WEEKS*(1+MESCLUN_DIM)^K427</x:f>
        <x:v>937.0683085943697</x:v>
      </x:c>
      <x:c r="N427" s="267" t="n">
        <x:f>MAX(M427-FARMER_HOURS,0)/TEMP_HOURS_PER_WORKER</x:f>
        <x:v>0.1507418809683123</x:v>
      </x:c>
      <x:c r="O427" s="268" t="n">
        <x:f>I427*TOMATO_PRICE+J427*CARROT_PRICE+K427*MESCLUN_PRICE</x:f>
        <x:v>49428</x:v>
      </x:c>
      <x:c r="P427" s="268" t="n">
        <x:f>I427*TOMATO_FERTILIZER+J427*CARROT_FERTILIZER+K427*MESCLUN_FERTILIZER</x:f>
        <x:v>13200</x:v>
      </x:c>
      <x:c r="Q427" s="268" t="n">
        <x:f>MIN(M427,FARMER_HOURS)*FARMER_RATE+MAX(M427-FARMER_HOURS,0)*TEMP_RATE</x:f>
        <x:v>28768.547024207808</x:v>
      </x:c>
      <x:c r="R427" s="268" t="n">
        <x:f>O427-P427-Q427-FIXED_COST</x:f>
        <x:v>-12540.547024207808</x:v>
      </x:c>
      <x:c r="S427" s="139" t="str">
        <x:f>IF(AND(L427&lt;=TOTAL_BED_CAP,N427&lt;=TEMP_WORKER_CAP),"YES","NO")</x:f>
        <x:v>YES</x:v>
      </x:c>
      <x:c r="T427" s="139" t="n">
        <x:f>IF(S427="YES",R427,-1E+99)</x:f>
        <x:v>-12540.547024207808</x:v>
      </x:c>
    </x:row>
    <x:row r="428">
      <x:c r="A428" s="139"/>
      <x:c r="B428" s="139"/>
      <x:c r="C428" s="139"/>
      <x:c r="D428" s="139"/>
      <x:c r="E428" s="139"/>
      <x:c r="F428" s="139"/>
      <x:c r="G428" s="139"/>
      <x:c r="H428" s="139"/>
      <x:c r="I428" s="266" t="n">
        <x:f>INT((ROW()-ROW($I$46))/((CARROT_CAP+1)*(MESCLUN_CAP+1)))</x:f>
        <x:v>0</x:v>
      </x:c>
      <x:c r="J428" s="266" t="n">
        <x:f>MOD(INT((ROW()-ROW($I$46))/(MESCLUN_CAP+1)),CARROT_CAP+1)</x:f>
        <x:v>12</x:v>
      </x:c>
      <x:c r="K428" s="266" t="n">
        <x:f>MOD(ROW()-ROW($I$46),MESCLUN_CAP+1)</x:f>
        <x:v>10</x:v>
      </x:c>
      <x:c r="L428" s="266" t="n">
        <x:f>SUM(I428:K428)</x:f>
        <x:v>22</x:v>
      </x:c>
      <x:c r="M428" s="267" t="n">
        <x:f>I428*TOMATO_HOURS*WEEKS*(1+TOMATO_DIM)^I428+J428*CARROT_HOURS*WEEKS*(1+CARROT_DIM)^J428+K428*MESCLUN_HOURS*WEEKS*(1+MESCLUN_DIM)^K428</x:f>
        <x:v>993.6818500775825</x:v>
      </x:c>
      <x:c r="N428" s="267" t="n">
        <x:f>MAX(M428-FARMER_HOURS,0)/TEMP_HOURS_PER_WORKER</x:f>
        <x:v>0.1900568403316545</x:v>
      </x:c>
      <x:c r="O428" s="268" t="n">
        <x:f>I428*TOMATO_PRICE+J428*CARROT_PRICE+K428*MESCLUN_PRICE</x:f>
        <x:v>52128</x:v>
      </x:c>
      <x:c r="P428" s="268" t="n">
        <x:f>I428*TOMATO_FERTILIZER+J428*CARROT_FERTILIZER+K428*MESCLUN_FERTILIZER</x:f>
        <x:v>14080</x:v>
      </x:c>
      <x:c r="Q428" s="268" t="n">
        <x:f>MIN(M428,FARMER_HOURS)*FARMER_RATE+MAX(M428-FARMER_HOURS,0)*TEMP_RATE</x:f>
        <x:v>29751.421008291363</x:v>
      </x:c>
      <x:c r="R428" s="268" t="n">
        <x:f>O428-P428-Q428-FIXED_COST</x:f>
        <x:v>-11703.421008291363</x:v>
      </x:c>
      <x:c r="S428" s="139" t="str">
        <x:f>IF(AND(L428&lt;=TOTAL_BED_CAP,N428&lt;=TEMP_WORKER_CAP),"YES","NO")</x:f>
        <x:v>YES</x:v>
      </x:c>
      <x:c r="T428" s="139" t="n">
        <x:f>IF(S428="YES",R428,-1E+99)</x:f>
        <x:v>-11703.421008291363</x:v>
      </x:c>
    </x:row>
    <x:row r="429">
      <x:c r="A429" s="139"/>
      <x:c r="B429" s="139"/>
      <x:c r="C429" s="139"/>
      <x:c r="D429" s="139"/>
      <x:c r="E429" s="139"/>
      <x:c r="F429" s="139"/>
      <x:c r="G429" s="139"/>
      <x:c r="H429" s="139"/>
      <x:c r="I429" s="266" t="n">
        <x:f>INT((ROW()-ROW($I$46))/((CARROT_CAP+1)*(MESCLUN_CAP+1)))</x:f>
        <x:v>0</x:v>
      </x:c>
      <x:c r="J429" s="266" t="n">
        <x:f>MOD(INT((ROW()-ROW($I$46))/(MESCLUN_CAP+1)),CARROT_CAP+1)</x:f>
        <x:v>12</x:v>
      </x:c>
      <x:c r="K429" s="266" t="n">
        <x:f>MOD(ROW()-ROW($I$46),MESCLUN_CAP+1)</x:f>
        <x:v>11</x:v>
      </x:c>
      <x:c r="L429" s="266" t="n">
        <x:f>SUM(I429:K429)</x:f>
        <x:v>23</x:v>
      </x:c>
      <x:c r="M429" s="267" t="n">
        <x:f>I429*TOMATO_HOURS*WEEKS*(1+TOMATO_DIM)^I429+J429*CARROT_HOURS*WEEKS*(1+CARROT_DIM)^J429+K429*MESCLUN_HOURS*WEEKS*(1+MESCLUN_DIM)^K429</x:f>
        <x:v>1051.6399631710215</x:v>
      </x:c>
      <x:c r="N429" s="267" t="n">
        <x:f>MAX(M429-FARMER_HOURS,0)/TEMP_HOURS_PER_WORKER</x:f>
        <x:v>0.23030552997987602</x:v>
      </x:c>
      <x:c r="O429" s="268" t="n">
        <x:f>I429*TOMATO_PRICE+J429*CARROT_PRICE+K429*MESCLUN_PRICE</x:f>
        <x:v>54828</x:v>
      </x:c>
      <x:c r="P429" s="268" t="n">
        <x:f>I429*TOMATO_FERTILIZER+J429*CARROT_FERTILIZER+K429*MESCLUN_FERTILIZER</x:f>
        <x:v>14960</x:v>
      </x:c>
      <x:c r="Q429" s="268" t="n">
        <x:f>MIN(M429,FARMER_HOURS)*FARMER_RATE+MAX(M429-FARMER_HOURS,0)*TEMP_RATE</x:f>
        <x:v>30757.6382494969</x:v>
      </x:c>
      <x:c r="R429" s="268" t="n">
        <x:f>O429-P429-Q429-FIXED_COST</x:f>
        <x:v>-10889.6382494969</x:v>
      </x:c>
      <x:c r="S429" s="139" t="str">
        <x:f>IF(AND(L429&lt;=TOTAL_BED_CAP,N429&lt;=TEMP_WORKER_CAP),"YES","NO")</x:f>
        <x:v>YES</x:v>
      </x:c>
      <x:c r="T429" s="139" t="n">
        <x:f>IF(S429="YES",R429,-1E+99)</x:f>
        <x:v>-10889.6382494969</x:v>
      </x:c>
    </x:row>
    <x:row r="430">
      <x:c r="A430" s="139"/>
      <x:c r="B430" s="139"/>
      <x:c r="C430" s="139"/>
      <x:c r="D430" s="139"/>
      <x:c r="E430" s="139"/>
      <x:c r="F430" s="139"/>
      <x:c r="G430" s="139"/>
      <x:c r="H430" s="139"/>
      <x:c r="I430" s="266" t="n">
        <x:f>INT((ROW()-ROW($I$46))/((CARROT_CAP+1)*(MESCLUN_CAP+1)))</x:f>
        <x:v>0</x:v>
      </x:c>
      <x:c r="J430" s="266" t="n">
        <x:f>MOD(INT((ROW()-ROW($I$46))/(MESCLUN_CAP+1)),CARROT_CAP+1)</x:f>
        <x:v>12</x:v>
      </x:c>
      <x:c r="K430" s="266" t="n">
        <x:f>MOD(ROW()-ROW($I$46),MESCLUN_CAP+1)</x:f>
        <x:v>12</x:v>
      </x:c>
      <x:c r="L430" s="266" t="n">
        <x:f>SUM(I430:K430)</x:f>
        <x:v>24</x:v>
      </x:c>
      <x:c r="M430" s="267" t="n">
        <x:f>I430*TOMATO_HOURS*WEEKS*(1+TOMATO_DIM)^I430+J430*CARROT_HOURS*WEEKS*(1+CARROT_DIM)^J430+K430*MESCLUN_HOURS*WEEKS*(1+MESCLUN_DIM)^K430</x:f>
        <x:v>1110.967416299086</x:v>
      </x:c>
      <x:c r="N430" s="267" t="n">
        <x:f>MAX(M430-FARMER_HOURS,0)/TEMP_HOURS_PER_WORKER</x:f>
        <x:v>0.27150515020769855</x:v>
      </x:c>
      <x:c r="O430" s="268" t="n">
        <x:f>I430*TOMATO_PRICE+J430*CARROT_PRICE+K430*MESCLUN_PRICE</x:f>
        <x:v>57528</x:v>
      </x:c>
      <x:c r="P430" s="268" t="n">
        <x:f>I430*TOMATO_FERTILIZER+J430*CARROT_FERTILIZER+K430*MESCLUN_FERTILIZER</x:f>
        <x:v>15840</x:v>
      </x:c>
      <x:c r="Q430" s="268" t="n">
        <x:f>MIN(M430,FARMER_HOURS)*FARMER_RATE+MAX(M430-FARMER_HOURS,0)*TEMP_RATE</x:f>
        <x:v>31787.628755192465</x:v>
      </x:c>
      <x:c r="R430" s="268" t="n">
        <x:f>O430-P430-Q430-FIXED_COST</x:f>
        <x:v>-10099.628755192465</x:v>
      </x:c>
      <x:c r="S430" s="139" t="str">
        <x:f>IF(AND(L430&lt;=TOTAL_BED_CAP,N430&lt;=TEMP_WORKER_CAP),"YES","NO")</x:f>
        <x:v>YES</x:v>
      </x:c>
      <x:c r="T430" s="139" t="n">
        <x:f>IF(S430="YES",R430,-1E+99)</x:f>
        <x:v>-10099.628755192465</x:v>
      </x:c>
    </x:row>
    <x:row r="431">
      <x:c r="A431" s="139"/>
      <x:c r="B431" s="139"/>
      <x:c r="C431" s="139"/>
      <x:c r="D431" s="139"/>
      <x:c r="E431" s="139"/>
      <x:c r="F431" s="139"/>
      <x:c r="G431" s="139"/>
      <x:c r="H431" s="139"/>
      <x:c r="I431" s="266" t="n">
        <x:f>INT((ROW()-ROW($I$46))/((CARROT_CAP+1)*(MESCLUN_CAP+1)))</x:f>
        <x:v>0</x:v>
      </x:c>
      <x:c r="J431" s="266" t="n">
        <x:f>MOD(INT((ROW()-ROW($I$46))/(MESCLUN_CAP+1)),CARROT_CAP+1)</x:f>
        <x:v>12</x:v>
      </x:c>
      <x:c r="K431" s="266" t="n">
        <x:f>MOD(ROW()-ROW($I$46),MESCLUN_CAP+1)</x:f>
        <x:v>13</x:v>
      </x:c>
      <x:c r="L431" s="266" t="n">
        <x:f>SUM(I431:K431)</x:f>
        <x:v>25</x:v>
      </x:c>
      <x:c r="M431" s="267" t="n">
        <x:f>I431*TOMATO_HOURS*WEEKS*(1+TOMATO_DIM)^I431+J431*CARROT_HOURS*WEEKS*(1+CARROT_DIM)^J431+K431*MESCLUN_HOURS*WEEKS*(1+MESCLUN_DIM)^K431</x:f>
        <x:v>1171.6893870074703</x:v>
      </x:c>
      <x:c r="N431" s="267" t="n">
        <x:f>MAX(M431-FARMER_HOURS,0)/TEMP_HOURS_PER_WORKER</x:f>
        <x:v>0.31367318542185435</x:v>
      </x:c>
      <x:c r="O431" s="268" t="n">
        <x:f>I431*TOMATO_PRICE+J431*CARROT_PRICE+K431*MESCLUN_PRICE</x:f>
        <x:v>60228</x:v>
      </x:c>
      <x:c r="P431" s="268" t="n">
        <x:f>I431*TOMATO_FERTILIZER+J431*CARROT_FERTILIZER+K431*MESCLUN_FERTILIZER</x:f>
        <x:v>16720</x:v>
      </x:c>
      <x:c r="Q431" s="268" t="n">
        <x:f>MIN(M431,FARMER_HOURS)*FARMER_RATE+MAX(M431-FARMER_HOURS,0)*TEMP_RATE</x:f>
        <x:v>32841.82963554636</x:v>
      </x:c>
      <x:c r="R431" s="268" t="n">
        <x:f>O431-P431-Q431-FIXED_COST</x:f>
        <x:v>-9333.82963554636</x:v>
      </x:c>
      <x:c r="S431" s="139" t="str">
        <x:f>IF(AND(L431&lt;=TOTAL_BED_CAP,N431&lt;=TEMP_WORKER_CAP),"YES","NO")</x:f>
        <x:v>YES</x:v>
      </x:c>
      <x:c r="T431" s="139" t="n">
        <x:f>IF(S431="YES",R431,-1E+99)</x:f>
        <x:v>-9333.82963554636</x:v>
      </x:c>
    </x:row>
    <x:row r="432">
      <x:c r="A432" s="139"/>
      <x:c r="B432" s="139"/>
      <x:c r="C432" s="139"/>
      <x:c r="D432" s="139"/>
      <x:c r="E432" s="139"/>
      <x:c r="F432" s="139"/>
      <x:c r="G432" s="139"/>
      <x:c r="H432" s="139"/>
      <x:c r="I432" s="266" t="n">
        <x:f>INT((ROW()-ROW($I$46))/((CARROT_CAP+1)*(MESCLUN_CAP+1)))</x:f>
        <x:v>0</x:v>
      </x:c>
      <x:c r="J432" s="266" t="n">
        <x:f>MOD(INT((ROW()-ROW($I$46))/(MESCLUN_CAP+1)),CARROT_CAP+1)</x:f>
        <x:v>12</x:v>
      </x:c>
      <x:c r="K432" s="266" t="n">
        <x:f>MOD(ROW()-ROW($I$46),MESCLUN_CAP+1)</x:f>
        <x:v>14</x:v>
      </x:c>
      <x:c r="L432" s="266" t="n">
        <x:f>SUM(I432:K432)</x:f>
        <x:v>26</x:v>
      </x:c>
      <x:c r="M432" s="267" t="n">
        <x:f>I432*TOMATO_HOURS*WEEKS*(1+TOMATO_DIM)^I432+J432*CARROT_HOURS*WEEKS*(1+CARROT_DIM)^J432+K432*MESCLUN_HOURS*WEEKS*(1+MESCLUN_DIM)^K432</x:f>
        <x:v>1233.8314683211313</x:v>
      </x:c>
      <x:c r="N432" s="267" t="n">
        <x:f>MAX(M432-FARMER_HOURS,0)/TEMP_HOURS_PER_WORKER</x:f>
        <x:v>0.35682740855634115</x:v>
      </x:c>
      <x:c r="O432" s="268" t="n">
        <x:f>I432*TOMATO_PRICE+J432*CARROT_PRICE+K432*MESCLUN_PRICE</x:f>
        <x:v>62928</x:v>
      </x:c>
      <x:c r="P432" s="268" t="n">
        <x:f>I432*TOMATO_FERTILIZER+J432*CARROT_FERTILIZER+K432*MESCLUN_FERTILIZER</x:f>
        <x:v>17600</x:v>
      </x:c>
      <x:c r="Q432" s="268" t="n">
        <x:f>MIN(M432,FARMER_HOURS)*FARMER_RATE+MAX(M432-FARMER_HOURS,0)*TEMP_RATE</x:f>
        <x:v>33920.68521390853</x:v>
      </x:c>
      <x:c r="R432" s="268" t="n">
        <x:f>O432-P432-Q432-FIXED_COST</x:f>
        <x:v>-8592.685213908531</x:v>
      </x:c>
      <x:c r="S432" s="139" t="str">
        <x:f>IF(AND(L432&lt;=TOTAL_BED_CAP,N432&lt;=TEMP_WORKER_CAP),"YES","NO")</x:f>
        <x:v>YES</x:v>
      </x:c>
      <x:c r="T432" s="139" t="n">
        <x:f>IF(S432="YES",R432,-1E+99)</x:f>
        <x:v>-8592.685213908531</x:v>
      </x:c>
    </x:row>
    <x:row r="433">
      <x:c r="A433" s="139"/>
      <x:c r="B433" s="139"/>
      <x:c r="C433" s="139"/>
      <x:c r="D433" s="139"/>
      <x:c r="E433" s="139"/>
      <x:c r="F433" s="139"/>
      <x:c r="G433" s="139"/>
      <x:c r="H433" s="139"/>
      <x:c r="I433" s="266" t="n">
        <x:f>INT((ROW()-ROW($I$46))/((CARROT_CAP+1)*(MESCLUN_CAP+1)))</x:f>
        <x:v>0</x:v>
      </x:c>
      <x:c r="J433" s="266" t="n">
        <x:f>MOD(INT((ROW()-ROW($I$46))/(MESCLUN_CAP+1)),CARROT_CAP+1)</x:f>
        <x:v>12</x:v>
      </x:c>
      <x:c r="K433" s="266" t="n">
        <x:f>MOD(ROW()-ROW($I$46),MESCLUN_CAP+1)</x:f>
        <x:v>15</x:v>
      </x:c>
      <x:c r="L433" s="266" t="n">
        <x:f>SUM(I433:K433)</x:f>
        <x:v>27</x:v>
      </x:c>
      <x:c r="M433" s="267" t="n">
        <x:f>I433*TOMATO_HOURS*WEEKS*(1+TOMATO_DIM)^I433+J433*CARROT_HOURS*WEEKS*(1+CARROT_DIM)^J433+K433*MESCLUN_HOURS*WEEKS*(1+MESCLUN_DIM)^K433</x:f>
        <x:v>1297.4196751972777</x:v>
      </x:c>
      <x:c r="N433" s="267" t="n">
        <x:f>MAX(M433-FARMER_HOURS,0)/TEMP_HOURS_PER_WORKER</x:f>
        <x:v>0.40098588555366504</x:v>
      </x:c>
      <x:c r="O433" s="268" t="n">
        <x:f>I433*TOMATO_PRICE+J433*CARROT_PRICE+K433*MESCLUN_PRICE</x:f>
        <x:v>65628</x:v>
      </x:c>
      <x:c r="P433" s="268" t="n">
        <x:f>I433*TOMATO_FERTILIZER+J433*CARROT_FERTILIZER+K433*MESCLUN_FERTILIZER</x:f>
        <x:v>18480</x:v>
      </x:c>
      <x:c r="Q433" s="268" t="n">
        <x:f>MIN(M433,FARMER_HOURS)*FARMER_RATE+MAX(M433-FARMER_HOURS,0)*TEMP_RATE</x:f>
        <x:v>35024.647138841625</x:v>
      </x:c>
      <x:c r="R433" s="268" t="n">
        <x:f>O433-P433-Q433-FIXED_COST</x:f>
        <x:v>-7876.647138841625</x:v>
      </x:c>
      <x:c r="S433" s="139" t="str">
        <x:f>IF(AND(L433&lt;=TOTAL_BED_CAP,N433&lt;=TEMP_WORKER_CAP),"YES","NO")</x:f>
        <x:v>YES</x:v>
      </x:c>
      <x:c r="T433" s="139" t="n">
        <x:f>IF(S433="YES",R433,-1E+99)</x:f>
        <x:v>-7876.647138841625</x:v>
      </x:c>
    </x:row>
    <x:row r="434">
      <x:c r="A434" s="139"/>
      <x:c r="B434" s="139"/>
      <x:c r="C434" s="139"/>
      <x:c r="D434" s="139"/>
      <x:c r="E434" s="139"/>
      <x:c r="F434" s="139"/>
      <x:c r="G434" s="139"/>
      <x:c r="H434" s="139"/>
      <x:c r="I434" s="266" t="n">
        <x:f>INT((ROW()-ROW($I$46))/((CARROT_CAP+1)*(MESCLUN_CAP+1)))</x:f>
        <x:v>0</x:v>
      </x:c>
      <x:c r="J434" s="266" t="n">
        <x:f>MOD(INT((ROW()-ROW($I$46))/(MESCLUN_CAP+1)),CARROT_CAP+1)</x:f>
        <x:v>12</x:v>
      </x:c>
      <x:c r="K434" s="266" t="n">
        <x:f>MOD(ROW()-ROW($I$46),MESCLUN_CAP+1)</x:f>
        <x:v>16</x:v>
      </x:c>
      <x:c r="L434" s="266" t="n">
        <x:f>SUM(I434:K434)</x:f>
        <x:v>28</x:v>
      </x:c>
      <x:c r="M434" s="267" t="n">
        <x:f>I434*TOMATO_HOURS*WEEKS*(1+TOMATO_DIM)^I434+J434*CARROT_HOURS*WEEKS*(1+CARROT_DIM)^J434+K434*MESCLUN_HOURS*WEEKS*(1+MESCLUN_DIM)^K434</x:f>
        <x:v>1362.4804510747667</x:v>
      </x:c>
      <x:c r="N434" s="267" t="n">
        <x:f>MAX(M434-FARMER_HOURS,0)/TEMP_HOURS_PER_WORKER</x:f>
        <x:v>0.44616697991303245</x:v>
      </x:c>
      <x:c r="O434" s="268" t="n">
        <x:f>I434*TOMATO_PRICE+J434*CARROT_PRICE+K434*MESCLUN_PRICE</x:f>
        <x:v>68328</x:v>
      </x:c>
      <x:c r="P434" s="268" t="n">
        <x:f>I434*TOMATO_FERTILIZER+J434*CARROT_FERTILIZER+K434*MESCLUN_FERTILIZER</x:f>
        <x:v>19360</x:v>
      </x:c>
      <x:c r="Q434" s="268" t="n">
        <x:f>MIN(M434,FARMER_HOURS)*FARMER_RATE+MAX(M434-FARMER_HOURS,0)*TEMP_RATE</x:f>
        <x:v>36154.17449782581</x:v>
      </x:c>
      <x:c r="R434" s="268" t="n">
        <x:f>O434-P434-Q434-FIXED_COST</x:f>
        <x:v>-7186.174497825807</x:v>
      </x:c>
      <x:c r="S434" s="139" t="str">
        <x:f>IF(AND(L434&lt;=TOTAL_BED_CAP,N434&lt;=TEMP_WORKER_CAP),"YES","NO")</x:f>
        <x:v>YES</x:v>
      </x:c>
      <x:c r="T434" s="139" t="n">
        <x:f>IF(S434="YES",R434,-1E+99)</x:f>
        <x:v>-7186.174497825807</x:v>
      </x:c>
    </x:row>
    <x:row r="435">
      <x:c r="A435" s="139"/>
      <x:c r="B435" s="139"/>
      <x:c r="C435" s="139"/>
      <x:c r="D435" s="139"/>
      <x:c r="E435" s="139"/>
      <x:c r="F435" s="139"/>
      <x:c r="G435" s="139"/>
      <x:c r="H435" s="139"/>
      <x:c r="I435" s="266" t="n">
        <x:f>INT((ROW()-ROW($I$46))/((CARROT_CAP+1)*(MESCLUN_CAP+1)))</x:f>
        <x:v>0</x:v>
      </x:c>
      <x:c r="J435" s="266" t="n">
        <x:f>MOD(INT((ROW()-ROW($I$46))/(MESCLUN_CAP+1)),CARROT_CAP+1)</x:f>
        <x:v>12</x:v>
      </x:c>
      <x:c r="K435" s="266" t="n">
        <x:f>MOD(ROW()-ROW($I$46),MESCLUN_CAP+1)</x:f>
        <x:v>17</x:v>
      </x:c>
      <x:c r="L435" s="266" t="n">
        <x:f>SUM(I435:K435)</x:f>
        <x:v>29</x:v>
      </x:c>
      <x:c r="M435" s="267" t="n">
        <x:f>I435*TOMATO_HOURS*WEEKS*(1+TOMATO_DIM)^I435+J435*CARROT_HOURS*WEEKS*(1+CARROT_DIM)^J435+K435*MESCLUN_HOURS*WEEKS*(1+MESCLUN_DIM)^K435</x:f>
        <x:v>1429.0406745213068</x:v>
      </x:c>
      <x:c r="N435" s="267" t="n">
        <x:f>MAX(M435-FARMER_HOURS,0)/TEMP_HOURS_PER_WORKER</x:f>
        <x:v>0.49238935730646305</x:v>
      </x:c>
      <x:c r="O435" s="268" t="n">
        <x:f>I435*TOMATO_PRICE+J435*CARROT_PRICE+K435*MESCLUN_PRICE</x:f>
        <x:v>71028</x:v>
      </x:c>
      <x:c r="P435" s="268" t="n">
        <x:f>I435*TOMATO_FERTILIZER+J435*CARROT_FERTILIZER+K435*MESCLUN_FERTILIZER</x:f>
        <x:v>20240</x:v>
      </x:c>
      <x:c r="Q435" s="268" t="n">
        <x:f>MIN(M435,FARMER_HOURS)*FARMER_RATE+MAX(M435-FARMER_HOURS,0)*TEMP_RATE</x:f>
        <x:v>37309.73393266158</x:v>
      </x:c>
      <x:c r="R435" s="268" t="n">
        <x:f>O435-P435-Q435-FIXED_COST</x:f>
        <x:v>-6521.733932661577</x:v>
      </x:c>
      <x:c r="S435" s="139" t="str">
        <x:f>IF(AND(L435&lt;=TOTAL_BED_CAP,N435&lt;=TEMP_WORKER_CAP),"YES","NO")</x:f>
        <x:v>YES</x:v>
      </x:c>
      <x:c r="T435" s="139" t="n">
        <x:f>IF(S435="YES",R435,-1E+99)</x:f>
        <x:v>-6521.733932661577</x:v>
      </x:c>
    </x:row>
    <x:row r="436">
      <x:c r="A436" s="139"/>
      <x:c r="B436" s="139"/>
      <x:c r="C436" s="139"/>
      <x:c r="D436" s="139"/>
      <x:c r="E436" s="139"/>
      <x:c r="F436" s="139"/>
      <x:c r="G436" s="139"/>
      <x:c r="H436" s="139"/>
      <x:c r="I436" s="266" t="n">
        <x:f>INT((ROW()-ROW($I$46))/((CARROT_CAP+1)*(MESCLUN_CAP+1)))</x:f>
        <x:v>0</x:v>
      </x:c>
      <x:c r="J436" s="266" t="n">
        <x:f>MOD(INT((ROW()-ROW($I$46))/(MESCLUN_CAP+1)),CARROT_CAP+1)</x:f>
        <x:v>12</x:v>
      </x:c>
      <x:c r="K436" s="266" t="n">
        <x:f>MOD(ROW()-ROW($I$46),MESCLUN_CAP+1)</x:f>
        <x:v>18</x:v>
      </x:c>
      <x:c r="L436" s="266" t="n">
        <x:f>SUM(I436:K436)</x:f>
        <x:v>30</x:v>
      </x:c>
      <x:c r="M436" s="267" t="n">
        <x:f>I436*TOMATO_HOURS*WEEKS*(1+TOMATO_DIM)^I436+J436*CARROT_HOURS*WEEKS*(1+CARROT_DIM)^J436+K436*MESCLUN_HOURS*WEEKS*(1+MESCLUN_DIM)^K436</x:f>
        <x:v>1497.1276659798941</x:v>
      </x:c>
      <x:c r="N436" s="267" t="n">
        <x:f>MAX(M436-FARMER_HOURS,0)/TEMP_HOURS_PER_WORKER</x:f>
        <x:v>0.5396719902638154</x:v>
      </x:c>
      <x:c r="O436" s="268" t="n">
        <x:f>I436*TOMATO_PRICE+J436*CARROT_PRICE+K436*MESCLUN_PRICE</x:f>
        <x:v>73728</x:v>
      </x:c>
      <x:c r="P436" s="268" t="n">
        <x:f>I436*TOMATO_FERTILIZER+J436*CARROT_FERTILIZER+K436*MESCLUN_FERTILIZER</x:f>
        <x:v>21120</x:v>
      </x:c>
      <x:c r="Q436" s="268" t="n">
        <x:f>MIN(M436,FARMER_HOURS)*FARMER_RATE+MAX(M436-FARMER_HOURS,0)*TEMP_RATE</x:f>
        <x:v>38491.799756595385</x:v>
      </x:c>
      <x:c r="R436" s="268" t="n">
        <x:f>O436-P436-Q436-FIXED_COST</x:f>
        <x:v>-5883.799756595385</x:v>
      </x:c>
      <x:c r="S436" s="139" t="str">
        <x:f>IF(AND(L436&lt;=TOTAL_BED_CAP,N436&lt;=TEMP_WORKER_CAP),"YES","NO")</x:f>
        <x:v>YES</x:v>
      </x:c>
      <x:c r="T436" s="139" t="n">
        <x:f>IF(S436="YES",R436,-1E+99)</x:f>
        <x:v>-5883.799756595385</x:v>
      </x:c>
    </x:row>
    <x:row r="437">
      <x:c r="A437" s="139"/>
      <x:c r="B437" s="139"/>
      <x:c r="C437" s="139"/>
      <x:c r="D437" s="139"/>
      <x:c r="E437" s="139"/>
      <x:c r="F437" s="139"/>
      <x:c r="G437" s="139"/>
      <x:c r="H437" s="139"/>
      <x:c r="I437" s="266" t="n">
        <x:f>INT((ROW()-ROW($I$46))/((CARROT_CAP+1)*(MESCLUN_CAP+1)))</x:f>
        <x:v>0</x:v>
      </x:c>
      <x:c r="J437" s="266" t="n">
        <x:f>MOD(INT((ROW()-ROW($I$46))/(MESCLUN_CAP+1)),CARROT_CAP+1)</x:f>
        <x:v>12</x:v>
      </x:c>
      <x:c r="K437" s="266" t="n">
        <x:f>MOD(ROW()-ROW($I$46),MESCLUN_CAP+1)</x:f>
        <x:v>19</x:v>
      </x:c>
      <x:c r="L437" s="266" t="n">
        <x:f>SUM(I437:K437)</x:f>
        <x:v>31</x:v>
      </x:c>
      <x:c r="M437" s="267" t="n">
        <x:f>I437*TOMATO_HOURS*WEEKS*(1+TOMATO_DIM)^I437+J437*CARROT_HOURS*WEEKS*(1+CARROT_DIM)^J437+K437*MESCLUN_HOURS*WEEKS*(1+MESCLUN_DIM)^K437</x:f>
        <x:v>1566.7691946159161</x:v>
      </x:c>
      <x:c r="N437" s="267" t="n">
        <x:f>MAX(M437-FARMER_HOURS,0)/TEMP_HOURS_PER_WORKER</x:f>
        <x:v>0.5880341629277196</x:v>
      </x:c>
      <x:c r="O437" s="268" t="n">
        <x:f>I437*TOMATO_PRICE+J437*CARROT_PRICE+K437*MESCLUN_PRICE</x:f>
        <x:v>76428</x:v>
      </x:c>
      <x:c r="P437" s="268" t="n">
        <x:f>I437*TOMATO_FERTILIZER+J437*CARROT_FERTILIZER+K437*MESCLUN_FERTILIZER</x:f>
        <x:v>22000</x:v>
      </x:c>
      <x:c r="Q437" s="268" t="n">
        <x:f>MIN(M437,FARMER_HOURS)*FARMER_RATE+MAX(M437-FARMER_HOURS,0)*TEMP_RATE</x:f>
        <x:v>39700.85407319299</x:v>
      </x:c>
      <x:c r="R437" s="268" t="n">
        <x:f>O437-P437-Q437-FIXED_COST</x:f>
        <x:v>-5272.85407319299</x:v>
      </x:c>
      <x:c r="S437" s="139" t="str">
        <x:f>IF(AND(L437&lt;=TOTAL_BED_CAP,N437&lt;=TEMP_WORKER_CAP),"YES","NO")</x:f>
        <x:v>YES</x:v>
      </x:c>
      <x:c r="T437" s="139" t="n">
        <x:f>IF(S437="YES",R437,-1E+99)</x:f>
        <x:v>-5272.85407319299</x:v>
      </x:c>
    </x:row>
    <x:row r="438">
      <x:c r="A438" s="139"/>
      <x:c r="B438" s="139"/>
      <x:c r="C438" s="139"/>
      <x:c r="D438" s="139"/>
      <x:c r="E438" s="139"/>
      <x:c r="F438" s="139"/>
      <x:c r="G438" s="139"/>
      <x:c r="H438" s="139"/>
      <x:c r="I438" s="266" t="n">
        <x:f>INT((ROW()-ROW($I$46))/((CARROT_CAP+1)*(MESCLUN_CAP+1)))</x:f>
        <x:v>0</x:v>
      </x:c>
      <x:c r="J438" s="266" t="n">
        <x:f>MOD(INT((ROW()-ROW($I$46))/(MESCLUN_CAP+1)),CARROT_CAP+1)</x:f>
        <x:v>12</x:v>
      </x:c>
      <x:c r="K438" s="266" t="n">
        <x:f>MOD(ROW()-ROW($I$46),MESCLUN_CAP+1)</x:f>
        <x:v>20</x:v>
      </x:c>
      <x:c r="L438" s="266" t="n">
        <x:f>SUM(I438:K438)</x:f>
        <x:v>32</x:v>
      </x:c>
      <x:c r="M438" s="267" t="n">
        <x:f>I438*TOMATO_HOURS*WEEKS*(1+TOMATO_DIM)^I438+J438*CARROT_HOURS*WEEKS*(1+CARROT_DIM)^J438+K438*MESCLUN_HOURS*WEEKS*(1+MESCLUN_DIM)^K438</x:f>
        <x:v>1637.9934852663928</x:v>
      </x:c>
      <x:c r="N438" s="267" t="n">
        <x:f>MAX(M438-FARMER_HOURS,0)/TEMP_HOURS_PER_WORKER</x:f>
        <x:v>0.6374954758794394</x:v>
      </x:c>
      <x:c r="O438" s="268" t="n">
        <x:f>I438*TOMATO_PRICE+J438*CARROT_PRICE+K438*MESCLUN_PRICE</x:f>
        <x:v>79128</x:v>
      </x:c>
      <x:c r="P438" s="268" t="n">
        <x:f>I438*TOMATO_FERTILIZER+J438*CARROT_FERTILIZER+K438*MESCLUN_FERTILIZER</x:f>
        <x:v>22880</x:v>
      </x:c>
      <x:c r="Q438" s="268" t="n">
        <x:f>MIN(M438,FARMER_HOURS)*FARMER_RATE+MAX(M438-FARMER_HOURS,0)*TEMP_RATE</x:f>
        <x:v>40937.38689698598</x:v>
      </x:c>
      <x:c r="R438" s="268" t="n">
        <x:f>O438-P438-Q438-FIXED_COST</x:f>
        <x:v>-4689.386896985983</x:v>
      </x:c>
      <x:c r="S438" s="139" t="str">
        <x:f>IF(AND(L438&lt;=TOTAL_BED_CAP,N438&lt;=TEMP_WORKER_CAP),"YES","NO")</x:f>
        <x:v>YES</x:v>
      </x:c>
      <x:c r="T438" s="139" t="n">
        <x:f>IF(S438="YES",R438,-1E+99)</x:f>
        <x:v>-4689.386896985983</x:v>
      </x:c>
    </x:row>
    <x:row r="439">
      <x:c r="A439" s="139"/>
      <x:c r="B439" s="139"/>
      <x:c r="C439" s="139"/>
      <x:c r="D439" s="139"/>
      <x:c r="E439" s="139"/>
      <x:c r="F439" s="139"/>
      <x:c r="G439" s="139"/>
      <x:c r="H439" s="139"/>
      <x:c r="I439" s="266" t="n">
        <x:f>INT((ROW()-ROW($I$46))/((CARROT_CAP+1)*(MESCLUN_CAP+1)))</x:f>
        <x:v>0</x:v>
      </x:c>
      <x:c r="J439" s="266" t="n">
        <x:f>MOD(INT((ROW()-ROW($I$46))/(MESCLUN_CAP+1)),CARROT_CAP+1)</x:f>
        <x:v>12</x:v>
      </x:c>
      <x:c r="K439" s="266" t="n">
        <x:f>MOD(ROW()-ROW($I$46),MESCLUN_CAP+1)</x:f>
        <x:v>21</x:v>
      </x:c>
      <x:c r="L439" s="266" t="n">
        <x:f>SUM(I439:K439)</x:f>
        <x:v>33</x:v>
      </x:c>
      <x:c r="M439" s="267" t="n">
        <x:f>I439*TOMATO_HOURS*WEEKS*(1+TOMATO_DIM)^I439+J439*CARROT_HOURS*WEEKS*(1+CARROT_DIM)^J439+K439*MESCLUN_HOURS*WEEKS*(1+MESCLUN_DIM)^K439</x:f>
        <x:v>1710.829225492837</x:v>
      </x:c>
      <x:c r="N439" s="267" t="n">
        <x:f>MAX(M439-FARMER_HOURS,0)/TEMP_HOURS_PER_WORKER</x:f>
        <x:v>0.6880758510366923</x:v>
      </x:c>
      <x:c r="O439" s="268" t="n">
        <x:f>I439*TOMATO_PRICE+J439*CARROT_PRICE+K439*MESCLUN_PRICE</x:f>
        <x:v>81828</x:v>
      </x:c>
      <x:c r="P439" s="268" t="n">
        <x:f>I439*TOMATO_FERTILIZER+J439*CARROT_FERTILIZER+K439*MESCLUN_FERTILIZER</x:f>
        <x:v>23760</x:v>
      </x:c>
      <x:c r="Q439" s="268" t="n">
        <x:f>MIN(M439,FARMER_HOURS)*FARMER_RATE+MAX(M439-FARMER_HOURS,0)*TEMP_RATE</x:f>
        <x:v>42201.89627591731</x:v>
      </x:c>
      <x:c r="R439" s="268" t="n">
        <x:f>O439-P439-Q439-FIXED_COST</x:f>
        <x:v>-4133.896275917308</x:v>
      </x:c>
      <x:c r="S439" s="139" t="str">
        <x:f>IF(AND(L439&lt;=TOTAL_BED_CAP,N439&lt;=TEMP_WORKER_CAP),"YES","NO")</x:f>
        <x:v>YES</x:v>
      </x:c>
      <x:c r="T439" s="139" t="n">
        <x:f>IF(S439="YES",R439,-1E+99)</x:f>
        <x:v>-4133.896275917308</x:v>
      </x:c>
    </x:row>
    <x:row r="440">
      <x:c r="A440" s="139"/>
      <x:c r="B440" s="139"/>
      <x:c r="C440" s="139"/>
      <x:c r="D440" s="139"/>
      <x:c r="E440" s="139"/>
      <x:c r="F440" s="139"/>
      <x:c r="G440" s="139"/>
      <x:c r="H440" s="139"/>
      <x:c r="I440" s="266" t="n">
        <x:f>INT((ROW()-ROW($I$46))/((CARROT_CAP+1)*(MESCLUN_CAP+1)))</x:f>
        <x:v>0</x:v>
      </x:c>
      <x:c r="J440" s="266" t="n">
        <x:f>MOD(INT((ROW()-ROW($I$46))/(MESCLUN_CAP+1)),CARROT_CAP+1)</x:f>
        <x:v>12</x:v>
      </x:c>
      <x:c r="K440" s="266" t="n">
        <x:f>MOD(ROW()-ROW($I$46),MESCLUN_CAP+1)</x:f>
        <x:v>22</x:v>
      </x:c>
      <x:c r="L440" s="266" t="n">
        <x:f>SUM(I440:K440)</x:f>
        <x:v>34</x:v>
      </x:c>
      <x:c r="M440" s="267" t="n">
        <x:f>I440*TOMATO_HOURS*WEEKS*(1+TOMATO_DIM)^I440+J440*CARROT_HOURS*WEEKS*(1+CARROT_DIM)^J440+K440*MESCLUN_HOURS*WEEKS*(1+MESCLUN_DIM)^K440</x:f>
        <x:v>1785.305572739233</x:v>
      </x:c>
      <x:c r="N440" s="267" t="n">
        <x:f>MAX(M440-FARMER_HOURS,0)/TEMP_HOURS_PER_WORKER</x:f>
        <x:v>0.7397955366244673</x:v>
      </x:c>
      <x:c r="O440" s="268" t="n">
        <x:f>I440*TOMATO_PRICE+J440*CARROT_PRICE+K440*MESCLUN_PRICE</x:f>
        <x:v>84528</x:v>
      </x:c>
      <x:c r="P440" s="268" t="n">
        <x:f>I440*TOMATO_FERTILIZER+J440*CARROT_FERTILIZER+K440*MESCLUN_FERTILIZER</x:f>
        <x:v>24640</x:v>
      </x:c>
      <x:c r="Q440" s="268" t="n">
        <x:f>MIN(M440,FARMER_HOURS)*FARMER_RATE+MAX(M440-FARMER_HOURS,0)*TEMP_RATE</x:f>
        <x:v>43494.888415611684</x:v>
      </x:c>
      <x:c r="R440" s="268" t="n">
        <x:f>O440-P440-Q440-FIXED_COST</x:f>
        <x:v>-3606.8884156116837</x:v>
      </x:c>
      <x:c r="S440" s="139" t="str">
        <x:f>IF(AND(L440&lt;=TOTAL_BED_CAP,N440&lt;=TEMP_WORKER_CAP),"YES","NO")</x:f>
        <x:v>YES</x:v>
      </x:c>
      <x:c r="T440" s="139" t="n">
        <x:f>IF(S440="YES",R440,-1E+99)</x:f>
        <x:v>-3606.8884156116837</x:v>
      </x:c>
    </x:row>
    <x:row r="441">
      <x:c r="A441" s="139"/>
      <x:c r="B441" s="139"/>
      <x:c r="C441" s="139"/>
      <x:c r="D441" s="139"/>
      <x:c r="E441" s="139"/>
      <x:c r="F441" s="139"/>
      <x:c r="G441" s="139"/>
      <x:c r="H441" s="139"/>
      <x:c r="I441" s="266" t="n">
        <x:f>INT((ROW()-ROW($I$46))/((CARROT_CAP+1)*(MESCLUN_CAP+1)))</x:f>
        <x:v>0</x:v>
      </x:c>
      <x:c r="J441" s="266" t="n">
        <x:f>MOD(INT((ROW()-ROW($I$46))/(MESCLUN_CAP+1)),CARROT_CAP+1)</x:f>
        <x:v>12</x:v>
      </x:c>
      <x:c r="K441" s="266" t="n">
        <x:f>MOD(ROW()-ROW($I$46),MESCLUN_CAP+1)</x:f>
        <x:v>23</x:v>
      </x:c>
      <x:c r="L441" s="266" t="n">
        <x:f>SUM(I441:K441)</x:f>
        <x:v>35</x:v>
      </x:c>
      <x:c r="M441" s="267" t="n">
        <x:f>I441*TOMATO_HOURS*WEEKS*(1+TOMATO_DIM)^I441+J441*CARROT_HOURS*WEEKS*(1+CARROT_DIM)^J441+K441*MESCLUN_HOURS*WEEKS*(1+MESCLUN_DIM)^K441</x:f>
        <x:v>1861.4521615966692</x:v>
      </x:c>
      <x:c r="N441" s="267" t="n">
        <x:f>MAX(M441-FARMER_HOURS,0)/TEMP_HOURS_PER_WORKER</x:f>
        <x:v>0.7926751122199092</x:v>
      </x:c>
      <x:c r="O441" s="268" t="n">
        <x:f>I441*TOMATO_PRICE+J441*CARROT_PRICE+K441*MESCLUN_PRICE</x:f>
        <x:v>87228</x:v>
      </x:c>
      <x:c r="P441" s="268" t="n">
        <x:f>I441*TOMATO_FERTILIZER+J441*CARROT_FERTILIZER+K441*MESCLUN_FERTILIZER</x:f>
        <x:v>25520</x:v>
      </x:c>
      <x:c r="Q441" s="268" t="n">
        <x:f>MIN(M441,FARMER_HOURS)*FARMER_RATE+MAX(M441-FARMER_HOURS,0)*TEMP_RATE</x:f>
        <x:v>44816.87780549773</x:v>
      </x:c>
      <x:c r="R441" s="268" t="n">
        <x:f>O441-P441-Q441-FIXED_COST</x:f>
        <x:v>-3108.87780549773</x:v>
      </x:c>
      <x:c r="S441" s="139" t="str">
        <x:f>IF(AND(L441&lt;=TOTAL_BED_CAP,N441&lt;=TEMP_WORKER_CAP),"YES","NO")</x:f>
        <x:v>YES</x:v>
      </x:c>
      <x:c r="T441" s="139" t="n">
        <x:f>IF(S441="YES",R441,-1E+99)</x:f>
        <x:v>-3108.87780549773</x:v>
      </x:c>
    </x:row>
    <x:row r="442">
      <x:c r="A442" s="139"/>
      <x:c r="B442" s="139"/>
      <x:c r="C442" s="139"/>
      <x:c r="D442" s="139"/>
      <x:c r="E442" s="139"/>
      <x:c r="F442" s="139"/>
      <x:c r="G442" s="139"/>
      <x:c r="H442" s="139"/>
      <x:c r="I442" s="266" t="n">
        <x:f>INT((ROW()-ROW($I$46))/((CARROT_CAP+1)*(MESCLUN_CAP+1)))</x:f>
        <x:v>0</x:v>
      </x:c>
      <x:c r="J442" s="266" t="n">
        <x:f>MOD(INT((ROW()-ROW($I$46))/(MESCLUN_CAP+1)),CARROT_CAP+1)</x:f>
        <x:v>12</x:v>
      </x:c>
      <x:c r="K442" s="266" t="n">
        <x:f>MOD(ROW()-ROW($I$46),MESCLUN_CAP+1)</x:f>
        <x:v>24</x:v>
      </x:c>
      <x:c r="L442" s="266" t="n">
        <x:f>SUM(I442:K442)</x:f>
        <x:v>36</x:v>
      </x:c>
      <x:c r="M442" s="267" t="n">
        <x:f>I442*TOMATO_HOURS*WEEKS*(1+TOMATO_DIM)^I442+J442*CARROT_HOURS*WEEKS*(1+CARROT_DIM)^J442+K442*MESCLUN_HOURS*WEEKS*(1+MESCLUN_DIM)^K442</x:f>
        <x:v>1939.2991111761648</x:v>
      </x:c>
      <x:c r="N442" s="267" t="n">
        <x:f>MAX(M442-FARMER_HOURS,0)/TEMP_HOURS_PER_WORKER</x:f>
        <x:v>0.8467354938723367</x:v>
      </x:c>
      <x:c r="O442" s="268" t="n">
        <x:f>I442*TOMATO_PRICE+J442*CARROT_PRICE+K442*MESCLUN_PRICE</x:f>
        <x:v>89928</x:v>
      </x:c>
      <x:c r="P442" s="268" t="n">
        <x:f>I442*TOMATO_FERTILIZER+J442*CARROT_FERTILIZER+K442*MESCLUN_FERTILIZER</x:f>
        <x:v>26400</x:v>
      </x:c>
      <x:c r="Q442" s="268" t="n">
        <x:f>MIN(M442,FARMER_HOURS)*FARMER_RATE+MAX(M442-FARMER_HOURS,0)*TEMP_RATE</x:f>
        <x:v>46168.38734680842</x:v>
      </x:c>
      <x:c r="R442" s="268" t="n">
        <x:f>O442-P442-Q442-FIXED_COST</x:f>
        <x:v>-2640.3873468084203</x:v>
      </x:c>
      <x:c r="S442" s="139" t="str">
        <x:f>IF(AND(L442&lt;=TOTAL_BED_CAP,N442&lt;=TEMP_WORKER_CAP),"YES","NO")</x:f>
        <x:v>YES</x:v>
      </x:c>
      <x:c r="T442" s="139" t="n">
        <x:f>IF(S442="YES",R442,-1E+99)</x:f>
        <x:v>-2640.3873468084203</x:v>
      </x:c>
    </x:row>
    <x:row r="443">
      <x:c r="A443" s="139"/>
      <x:c r="B443" s="139"/>
      <x:c r="C443" s="139"/>
      <x:c r="D443" s="139"/>
      <x:c r="E443" s="139"/>
      <x:c r="F443" s="139"/>
      <x:c r="G443" s="139"/>
      <x:c r="H443" s="139"/>
      <x:c r="I443" s="266" t="n">
        <x:f>INT((ROW()-ROW($I$46))/((CARROT_CAP+1)*(MESCLUN_CAP+1)))</x:f>
        <x:v>0</x:v>
      </x:c>
      <x:c r="J443" s="266" t="n">
        <x:f>MOD(INT((ROW()-ROW($I$46))/(MESCLUN_CAP+1)),CARROT_CAP+1)</x:f>
        <x:v>12</x:v>
      </x:c>
      <x:c r="K443" s="266" t="n">
        <x:f>MOD(ROW()-ROW($I$46),MESCLUN_CAP+1)</x:f>
        <x:v>25</x:v>
      </x:c>
      <x:c r="L443" s="266" t="n">
        <x:f>SUM(I443:K443)</x:f>
        <x:v>37</x:v>
      </x:c>
      <x:c r="M443" s="267" t="n">
        <x:f>I443*TOMATO_HOURS*WEEKS*(1+TOMATO_DIM)^I443+J443*CARROT_HOURS*WEEKS*(1+CARROT_DIM)^J443+K443*MESCLUN_HOURS*WEEKS*(1+MESCLUN_DIM)^K443</x:f>
        <x:v>2018.8770325912624</x:v>
      </x:c>
      <x:c r="N443" s="267" t="n">
        <x:f>MAX(M443-FARMER_HOURS,0)/TEMP_HOURS_PER_WORKER</x:f>
        <x:v>0.9019979392994878</x:v>
      </x:c>
      <x:c r="O443" s="268" t="n">
        <x:f>I443*TOMATO_PRICE+J443*CARROT_PRICE+K443*MESCLUN_PRICE</x:f>
        <x:v>92628</x:v>
      </x:c>
      <x:c r="P443" s="268" t="n">
        <x:f>I443*TOMATO_FERTILIZER+J443*CARROT_FERTILIZER+K443*MESCLUN_FERTILIZER</x:f>
        <x:v>27280</x:v>
      </x:c>
      <x:c r="Q443" s="268" t="n">
        <x:f>MIN(M443,FARMER_HOURS)*FARMER_RATE+MAX(M443-FARMER_HOURS,0)*TEMP_RATE</x:f>
        <x:v>47549.94848248719</x:v>
      </x:c>
      <x:c r="R443" s="268" t="n">
        <x:f>O443-P443-Q443-FIXED_COST</x:f>
        <x:v>-2201.9484824871906</x:v>
      </x:c>
      <x:c r="S443" s="139" t="str">
        <x:f>IF(AND(L443&lt;=TOTAL_BED_CAP,N443&lt;=TEMP_WORKER_CAP),"YES","NO")</x:f>
        <x:v>YES</x:v>
      </x:c>
      <x:c r="T443" s="139" t="n">
        <x:f>IF(S443="YES",R443,-1E+99)</x:f>
        <x:v>-2201.9484824871906</x:v>
      </x:c>
    </x:row>
    <x:row r="444">
      <x:c r="A444" s="139"/>
      <x:c r="B444" s="139"/>
      <x:c r="C444" s="139"/>
      <x:c r="D444" s="139"/>
      <x:c r="E444" s="139"/>
      <x:c r="F444" s="139"/>
      <x:c r="G444" s="139"/>
      <x:c r="H444" s="139"/>
      <x:c r="I444" s="266" t="n">
        <x:f>INT((ROW()-ROW($I$46))/((CARROT_CAP+1)*(MESCLUN_CAP+1)))</x:f>
        <x:v>0</x:v>
      </x:c>
      <x:c r="J444" s="266" t="n">
        <x:f>MOD(INT((ROW()-ROW($I$46))/(MESCLUN_CAP+1)),CARROT_CAP+1)</x:f>
        <x:v>12</x:v>
      </x:c>
      <x:c r="K444" s="266" t="n">
        <x:f>MOD(ROW()-ROW($I$46),MESCLUN_CAP+1)</x:f>
        <x:v>26</x:v>
      </x:c>
      <x:c r="L444" s="266" t="n">
        <x:f>SUM(I444:K444)</x:f>
        <x:v>38</x:v>
      </x:c>
      <x:c r="M444" s="267" t="n">
        <x:f>I444*TOMATO_HOURS*WEEKS*(1+TOMATO_DIM)^I444+J444*CARROT_HOURS*WEEKS*(1+CARROT_DIM)^J444+K444*MESCLUN_HOURS*WEEKS*(1+MESCLUN_DIM)^K444</x:f>
        <x:v>2100.2170365519796</x:v>
      </x:c>
      <x:c r="N444" s="267" t="n">
        <x:f>MAX(M444-FARMER_HOURS,0)/TEMP_HOURS_PER_WORKER</x:f>
        <x:v>0.958484053161097</x:v>
      </x:c>
      <x:c r="O444" s="268" t="n">
        <x:f>I444*TOMATO_PRICE+J444*CARROT_PRICE+K444*MESCLUN_PRICE</x:f>
        <x:v>95328</x:v>
      </x:c>
      <x:c r="P444" s="268" t="n">
        <x:f>I444*TOMATO_FERTILIZER+J444*CARROT_FERTILIZER+K444*MESCLUN_FERTILIZER</x:f>
        <x:v>28160</x:v>
      </x:c>
      <x:c r="Q444" s="268" t="n">
        <x:f>MIN(M444,FARMER_HOURS)*FARMER_RATE+MAX(M444-FARMER_HOURS,0)*TEMP_RATE</x:f>
        <x:v>48962.10132902743</x:v>
      </x:c>
      <x:c r="R444" s="268" t="n">
        <x:f>O444-P444-Q444-FIXED_COST</x:f>
        <x:v>-1794.1013290274277</x:v>
      </x:c>
      <x:c r="S444" s="139" t="str">
        <x:f>IF(AND(L444&lt;=TOTAL_BED_CAP,N444&lt;=TEMP_WORKER_CAP),"YES","NO")</x:f>
        <x:v>YES</x:v>
      </x:c>
      <x:c r="T444" s="139" t="n">
        <x:f>IF(S444="YES",R444,-1E+99)</x:f>
        <x:v>-1794.1013290274277</x:v>
      </x:c>
    </x:row>
    <x:row r="445">
      <x:c r="A445" s="139"/>
      <x:c r="B445" s="139"/>
      <x:c r="C445" s="139"/>
      <x:c r="D445" s="139"/>
      <x:c r="E445" s="139"/>
      <x:c r="F445" s="139"/>
      <x:c r="G445" s="139"/>
      <x:c r="H445" s="139"/>
      <x:c r="I445" s="266" t="n">
        <x:f>INT((ROW()-ROW($I$46))/((CARROT_CAP+1)*(MESCLUN_CAP+1)))</x:f>
        <x:v>0</x:v>
      </x:c>
      <x:c r="J445" s="266" t="n">
        <x:f>MOD(INT((ROW()-ROW($I$46))/(MESCLUN_CAP+1)),CARROT_CAP+1)</x:f>
        <x:v>12</x:v>
      </x:c>
      <x:c r="K445" s="266" t="n">
        <x:f>MOD(ROW()-ROW($I$46),MESCLUN_CAP+1)</x:f>
        <x:v>27</x:v>
      </x:c>
      <x:c r="L445" s="266" t="n">
        <x:f>SUM(I445:K445)</x:f>
        <x:v>39</x:v>
      </x:c>
      <x:c r="M445" s="267" t="n">
        <x:f>I445*TOMATO_HOURS*WEEKS*(1+TOMATO_DIM)^I445+J445*CARROT_HOURS*WEEKS*(1+CARROT_DIM)^J445+K445*MESCLUN_HOURS*WEEKS*(1+MESCLUN_DIM)^K445</x:f>
        <x:v>2183.350741071737</x:v>
      </x:c>
      <x:c r="N445" s="267" t="n">
        <x:f>MAX(M445-FARMER_HOURS,0)/TEMP_HOURS_PER_WORKER</x:f>
        <x:v>1.0162157924109285</x:v>
      </x:c>
      <x:c r="O445" s="268" t="n">
        <x:f>I445*TOMATO_PRICE+J445*CARROT_PRICE+K445*MESCLUN_PRICE</x:f>
        <x:v>98028</x:v>
      </x:c>
      <x:c r="P445" s="268" t="n">
        <x:f>I445*TOMATO_FERTILIZER+J445*CARROT_FERTILIZER+K445*MESCLUN_FERTILIZER</x:f>
        <x:v>29040</x:v>
      </x:c>
      <x:c r="Q445" s="268" t="n">
        <x:f>MIN(M445,FARMER_HOURS)*FARMER_RATE+MAX(M445-FARMER_HOURS,0)*TEMP_RATE</x:f>
        <x:v>50405.39481027321</x:v>
      </x:c>
      <x:c r="R445" s="268" t="n">
        <x:f>O445-P445-Q445-FIXED_COST</x:f>
        <x:v>-1417.3948102732102</x:v>
      </x:c>
      <x:c r="S445" s="139" t="str">
        <x:f>IF(AND(L445&lt;=TOTAL_BED_CAP,N445&lt;=TEMP_WORKER_CAP),"YES","NO")</x:f>
        <x:v>YES</x:v>
      </x:c>
      <x:c r="T445" s="139" t="n">
        <x:f>IF(S445="YES",R445,-1E+99)</x:f>
        <x:v>-1417.3948102732102</x:v>
      </x:c>
    </x:row>
    <x:row r="446">
      <x:c r="A446" s="139"/>
      <x:c r="B446" s="139"/>
      <x:c r="C446" s="139"/>
      <x:c r="D446" s="139"/>
      <x:c r="E446" s="139"/>
      <x:c r="F446" s="139"/>
      <x:c r="G446" s="139"/>
      <x:c r="H446" s="139"/>
      <x:c r="I446" s="266" t="n">
        <x:f>INT((ROW()-ROW($I$46))/((CARROT_CAP+1)*(MESCLUN_CAP+1)))</x:f>
        <x:v>0</x:v>
      </x:c>
      <x:c r="J446" s="266" t="n">
        <x:f>MOD(INT((ROW()-ROW($I$46))/(MESCLUN_CAP+1)),CARROT_CAP+1)</x:f>
        <x:v>12</x:v>
      </x:c>
      <x:c r="K446" s="266" t="n">
        <x:f>MOD(ROW()-ROW($I$46),MESCLUN_CAP+1)</x:f>
        <x:v>28</x:v>
      </x:c>
      <x:c r="L446" s="266" t="n">
        <x:f>SUM(I446:K446)</x:f>
        <x:v>40</x:v>
      </x:c>
      <x:c r="M446" s="267" t="n">
        <x:f>I446*TOMATO_HOURS*WEEKS*(1+TOMATO_DIM)^I446+J446*CARROT_HOURS*WEEKS*(1+CARROT_DIM)^J446+K446*MESCLUN_HOURS*WEEKS*(1+MESCLUN_DIM)^K446</x:f>
        <x:v>2268.3102792888903</x:v>
      </x:c>
      <x:c r="N446" s="267" t="n">
        <x:f>MAX(M446-FARMER_HOURS,0)/TEMP_HOURS_PER_WORKER</x:f>
        <x:v>1.0752154717283962</x:v>
      </x:c>
      <x:c r="O446" s="268" t="n">
        <x:f>I446*TOMATO_PRICE+J446*CARROT_PRICE+K446*MESCLUN_PRICE</x:f>
        <x:v>100728</x:v>
      </x:c>
      <x:c r="P446" s="268" t="n">
        <x:f>I446*TOMATO_FERTILIZER+J446*CARROT_FERTILIZER+K446*MESCLUN_FERTILIZER</x:f>
        <x:v>29920</x:v>
      </x:c>
      <x:c r="Q446" s="268" t="n">
        <x:f>MIN(M446,FARMER_HOURS)*FARMER_RATE+MAX(M446-FARMER_HOURS,0)*TEMP_RATE</x:f>
        <x:v>51880.3867932099</x:v>
      </x:c>
      <x:c r="R446" s="268" t="n">
        <x:f>O446-P446-Q446-FIXED_COST</x:f>
        <x:v>-1072.386793209902</x:v>
      </x:c>
      <x:c r="S446" s="139" t="str">
        <x:f>IF(AND(L446&lt;=TOTAL_BED_CAP,N446&lt;=TEMP_WORKER_CAP),"YES","NO")</x:f>
        <x:v>YES</x:v>
      </x:c>
      <x:c r="T446" s="139" t="n">
        <x:f>IF(S446="YES",R446,-1E+99)</x:f>
        <x:v>-1072.386793209902</x:v>
      </x:c>
    </x:row>
    <x:row r="447">
      <x:c r="A447" s="139"/>
      <x:c r="B447" s="139"/>
      <x:c r="C447" s="139"/>
      <x:c r="D447" s="139"/>
      <x:c r="E447" s="139"/>
      <x:c r="F447" s="139"/>
      <x:c r="G447" s="139"/>
      <x:c r="H447" s="139"/>
      <x:c r="I447" s="266" t="n">
        <x:f>INT((ROW()-ROW($I$46))/((CARROT_CAP+1)*(MESCLUN_CAP+1)))</x:f>
        <x:v>0</x:v>
      </x:c>
      <x:c r="J447" s="266" t="n">
        <x:f>MOD(INT((ROW()-ROW($I$46))/(MESCLUN_CAP+1)),CARROT_CAP+1)</x:f>
        <x:v>12</x:v>
      </x:c>
      <x:c r="K447" s="266" t="n">
        <x:f>MOD(ROW()-ROW($I$46),MESCLUN_CAP+1)</x:f>
        <x:v>29</x:v>
      </x:c>
      <x:c r="L447" s="266" t="n">
        <x:f>SUM(I447:K447)</x:f>
        <x:v>41</x:v>
      </x:c>
      <x:c r="M447" s="267" t="n">
        <x:f>I447*TOMATO_HOURS*WEEKS*(1+TOMATO_DIM)^I447+J447*CARROT_HOURS*WEEKS*(1+CARROT_DIM)^J447+K447*MESCLUN_HOURS*WEEKS*(1+MESCLUN_DIM)^K447</x:f>
        <x:v>2355.1283074045436</x:v>
      </x:c>
      <x:c r="N447" s="267" t="n">
        <x:f>MAX(M447-FARMER_HOURS,0)/TEMP_HOURS_PER_WORKER</x:f>
        <x:v>1.1355057690309331</x:v>
      </x:c>
      <x:c r="O447" s="268" t="n">
        <x:f>I447*TOMATO_PRICE+J447*CARROT_PRICE+K447*MESCLUN_PRICE</x:f>
        <x:v>103428</x:v>
      </x:c>
      <x:c r="P447" s="268" t="n">
        <x:f>I447*TOMATO_FERTILIZER+J447*CARROT_FERTILIZER+K447*MESCLUN_FERTILIZER</x:f>
        <x:v>30800</x:v>
      </x:c>
      <x:c r="Q447" s="268" t="n">
        <x:f>MIN(M447,FARMER_HOURS)*FARMER_RATE+MAX(M447-FARMER_HOURS,0)*TEMP_RATE</x:f>
        <x:v>53387.64422577333</x:v>
      </x:c>
      <x:c r="R447" s="268" t="n">
        <x:f>O447-P447-Q447-FIXED_COST</x:f>
        <x:v>-759.6442257733288</x:v>
      </x:c>
      <x:c r="S447" s="139" t="str">
        <x:f>IF(AND(L447&lt;=TOTAL_BED_CAP,N447&lt;=TEMP_WORKER_CAP),"YES","NO")</x:f>
        <x:v>YES</x:v>
      </x:c>
      <x:c r="T447" s="139" t="n">
        <x:f>IF(S447="YES",R447,-1E+99)</x:f>
        <x:v>-759.6442257733288</x:v>
      </x:c>
    </x:row>
    <x:row r="448">
      <x:c r="A448" s="139"/>
      <x:c r="B448" s="139"/>
      <x:c r="C448" s="139"/>
      <x:c r="D448" s="139"/>
      <x:c r="E448" s="139"/>
      <x:c r="F448" s="139"/>
      <x:c r="G448" s="139"/>
      <x:c r="H448" s="139"/>
      <x:c r="I448" s="266" t="n">
        <x:f>INT((ROW()-ROW($I$46))/((CARROT_CAP+1)*(MESCLUN_CAP+1)))</x:f>
        <x:v>0</x:v>
      </x:c>
      <x:c r="J448" s="266" t="n">
        <x:f>MOD(INT((ROW()-ROW($I$46))/(MESCLUN_CAP+1)),CARROT_CAP+1)</x:f>
        <x:v>12</x:v>
      </x:c>
      <x:c r="K448" s="266" t="n">
        <x:f>MOD(ROW()-ROW($I$46),MESCLUN_CAP+1)</x:f>
        <x:v>30</x:v>
      </x:c>
      <x:c r="L448" s="266" t="n">
        <x:f>SUM(I448:K448)</x:f>
        <x:v>42</x:v>
      </x:c>
      <x:c r="M448" s="267" t="n">
        <x:f>I448*TOMATO_HOURS*WEEKS*(1+TOMATO_DIM)^I448+J448*CARROT_HOURS*WEEKS*(1+CARROT_DIM)^J448+K448*MESCLUN_HOURS*WEEKS*(1+MESCLUN_DIM)^K448</x:f>
        <x:v>2443.8380127383134</x:v>
      </x:c>
      <x:c r="N448" s="267" t="n">
        <x:f>MAX(M448-FARMER_HOURS,0)/TEMP_HOURS_PER_WORKER</x:f>
        <x:v>1.1971097310682732</x:v>
      </x:c>
      <x:c r="O448" s="268" t="n">
        <x:f>I448*TOMATO_PRICE+J448*CARROT_PRICE+K448*MESCLUN_PRICE</x:f>
        <x:v>106128</x:v>
      </x:c>
      <x:c r="P448" s="268" t="n">
        <x:f>I448*TOMATO_FERTILIZER+J448*CARROT_FERTILIZER+K448*MESCLUN_FERTILIZER</x:f>
        <x:v>31680</x:v>
      </x:c>
      <x:c r="Q448" s="268" t="n">
        <x:f>MIN(M448,FARMER_HOURS)*FARMER_RATE+MAX(M448-FARMER_HOURS,0)*TEMP_RATE</x:f>
        <x:v>54927.743276706824</x:v>
      </x:c>
      <x:c r="R448" s="268" t="n">
        <x:f>O448-P448-Q448-FIXED_COST</x:f>
        <x:v>-479.74327670682396</x:v>
      </x:c>
      <x:c r="S448" s="139" t="str">
        <x:f>IF(AND(L448&lt;=TOTAL_BED_CAP,N448&lt;=TEMP_WORKER_CAP),"YES","NO")</x:f>
        <x:v>YES</x:v>
      </x:c>
      <x:c r="T448" s="139" t="n">
        <x:f>IF(S448="YES",R448,-1E+99)</x:f>
        <x:v>-479.74327670682396</x:v>
      </x:c>
    </x:row>
    <x:row r="449">
      <x:c r="A449" s="139"/>
      <x:c r="B449" s="139"/>
      <x:c r="C449" s="139"/>
      <x:c r="D449" s="139"/>
      <x:c r="E449" s="139"/>
      <x:c r="F449" s="139"/>
      <x:c r="G449" s="139"/>
      <x:c r="H449" s="139"/>
      <x:c r="I449" s="266" t="n">
        <x:f>INT((ROW()-ROW($I$46))/((CARROT_CAP+1)*(MESCLUN_CAP+1)))</x:f>
        <x:v>0</x:v>
      </x:c>
      <x:c r="J449" s="266" t="n">
        <x:f>MOD(INT((ROW()-ROW($I$46))/(MESCLUN_CAP+1)),CARROT_CAP+1)</x:f>
        <x:v>13</x:v>
      </x:c>
      <x:c r="K449" s="266" t="n">
        <x:f>MOD(ROW()-ROW($I$46),MESCLUN_CAP+1)</x:f>
        <x:v>0</x:v>
      </x:c>
      <x:c r="L449" s="266" t="n">
        <x:f>SUM(I449:K449)</x:f>
        <x:v>13</x:v>
      </x:c>
      <x:c r="M449" s="267" t="n">
        <x:f>I449*TOMATO_HOURS*WEEKS*(1+TOMATO_DIM)^I449+J449*CARROT_HOURS*WEEKS*(1+CARROT_DIM)^J449+K449*MESCLUN_HOURS*WEEKS*(1+MESCLUN_DIM)^K449</x:f>
        <x:v>537.6193074924571</x:v>
      </x:c>
      <x:c r="N449" s="267" t="n">
        <x:f>MAX(M449-FARMER_HOURS,0)/TEMP_HOURS_PER_WORKER</x:f>
        <x:v>0</x:v>
      </x:c>
      <x:c r="O449" s="268" t="n">
        <x:f>I449*TOMATO_PRICE+J449*CARROT_PRICE+K449*MESCLUN_PRICE</x:f>
        <x:v>27222</x:v>
      </x:c>
      <x:c r="P449" s="268" t="n">
        <x:f>I449*TOMATO_FERTILIZER+J449*CARROT_FERTILIZER+K449*MESCLUN_FERTILIZER</x:f>
        <x:v>5720</x:v>
      </x:c>
      <x:c r="Q449" s="268" t="n">
        <x:f>MIN(M449,FARMER_HOURS)*FARMER_RATE+MAX(M449-FARMER_HOURS,0)*TEMP_RATE</x:f>
        <x:v>18667.337065710315</x:v>
      </x:c>
      <x:c r="R449" s="268" t="n">
        <x:f>O449-P449-Q449-FIXED_COST</x:f>
        <x:v>-17165.337065710315</x:v>
      </x:c>
      <x:c r="S449" s="139" t="str">
        <x:f>IF(AND(L449&lt;=TOTAL_BED_CAP,N449&lt;=TEMP_WORKER_CAP),"YES","NO")</x:f>
        <x:v>YES</x:v>
      </x:c>
      <x:c r="T449" s="139" t="n">
        <x:f>IF(S449="YES",R449,-1E+99)</x:f>
        <x:v>-17165.337065710315</x:v>
      </x:c>
    </x:row>
    <x:row r="450">
      <x:c r="A450" s="139"/>
      <x:c r="B450" s="139"/>
      <x:c r="C450" s="139"/>
      <x:c r="D450" s="139"/>
      <x:c r="E450" s="139"/>
      <x:c r="F450" s="139"/>
      <x:c r="G450" s="139"/>
      <x:c r="H450" s="139"/>
      <x:c r="I450" s="266" t="n">
        <x:f>INT((ROW()-ROW($I$46))/((CARROT_CAP+1)*(MESCLUN_CAP+1)))</x:f>
        <x:v>0</x:v>
      </x:c>
      <x:c r="J450" s="266" t="n">
        <x:f>MOD(INT((ROW()-ROW($I$46))/(MESCLUN_CAP+1)),CARROT_CAP+1)</x:f>
        <x:v>13</x:v>
      </x:c>
      <x:c r="K450" s="266" t="n">
        <x:f>MOD(ROW()-ROW($I$46),MESCLUN_CAP+1)</x:f>
        <x:v>1</x:v>
      </x:c>
      <x:c r="L450" s="266" t="n">
        <x:f>SUM(I450:K450)</x:f>
        <x:v>14</x:v>
      </x:c>
      <x:c r="M450" s="267" t="n">
        <x:f>I450*TOMATO_HOURS*WEEKS*(1+TOMATO_DIM)^I450+J450*CARROT_HOURS*WEEKS*(1+CARROT_DIM)^J450+K450*MESCLUN_HOURS*WEEKS*(1+MESCLUN_DIM)^K450</x:f>
        <x:v>583.1818074924571</x:v>
      </x:c>
      <x:c r="N450" s="267" t="n">
        <x:f>MAX(M450-FARMER_HOURS,0)/TEMP_HOURS_PER_WORKER</x:f>
        <x:v>0</x:v>
      </x:c>
      <x:c r="O450" s="268" t="n">
        <x:f>I450*TOMATO_PRICE+J450*CARROT_PRICE+K450*MESCLUN_PRICE</x:f>
        <x:v>29922</x:v>
      </x:c>
      <x:c r="P450" s="268" t="n">
        <x:f>I450*TOMATO_FERTILIZER+J450*CARROT_FERTILIZER+K450*MESCLUN_FERTILIZER</x:f>
        <x:v>6600</x:v>
      </x:c>
      <x:c r="Q450" s="268" t="n">
        <x:f>MIN(M450,FARMER_HOURS)*FARMER_RATE+MAX(M450-FARMER_HOURS,0)*TEMP_RATE</x:f>
        <x:v>20249.368315710315</x:v>
      </x:c>
      <x:c r="R450" s="268" t="n">
        <x:f>O450-P450-Q450-FIXED_COST</x:f>
        <x:v>-16927.368315710315</x:v>
      </x:c>
      <x:c r="S450" s="139" t="str">
        <x:f>IF(AND(L450&lt;=TOTAL_BED_CAP,N450&lt;=TEMP_WORKER_CAP),"YES","NO")</x:f>
        <x:v>YES</x:v>
      </x:c>
      <x:c r="T450" s="139" t="n">
        <x:f>IF(S450="YES",R450,-1E+99)</x:f>
        <x:v>-16927.368315710315</x:v>
      </x:c>
    </x:row>
    <x:row r="451">
      <x:c r="A451" s="139"/>
      <x:c r="B451" s="139"/>
      <x:c r="C451" s="139"/>
      <x:c r="D451" s="139"/>
      <x:c r="E451" s="139"/>
      <x:c r="F451" s="139"/>
      <x:c r="G451" s="139"/>
      <x:c r="H451" s="139"/>
      <x:c r="I451" s="266" t="n">
        <x:f>INT((ROW()-ROW($I$46))/((CARROT_CAP+1)*(MESCLUN_CAP+1)))</x:f>
        <x:v>0</x:v>
      </x:c>
      <x:c r="J451" s="266" t="n">
        <x:f>MOD(INT((ROW()-ROW($I$46))/(MESCLUN_CAP+1)),CARROT_CAP+1)</x:f>
        <x:v>13</x:v>
      </x:c>
      <x:c r="K451" s="266" t="n">
        <x:f>MOD(ROW()-ROW($I$46),MESCLUN_CAP+1)</x:f>
        <x:v>2</x:v>
      </x:c>
      <x:c r="L451" s="266" t="n">
        <x:f>SUM(I451:K451)</x:f>
        <x:v>15</x:v>
      </x:c>
      <x:c r="M451" s="267" t="n">
        <x:f>I451*TOMATO_HOURS*WEEKS*(1+TOMATO_DIM)^I451+J451*CARROT_HOURS*WEEKS*(1+CARROT_DIM)^J451+K451*MESCLUN_HOURS*WEEKS*(1+MESCLUN_DIM)^K451</x:f>
        <x:v>629.8833699924571</x:v>
      </x:c>
      <x:c r="N451" s="267" t="n">
        <x:f>MAX(M451-FARMER_HOURS,0)/TEMP_HOURS_PER_WORKER</x:f>
        <x:v>0</x:v>
      </x:c>
      <x:c r="O451" s="268" t="n">
        <x:f>I451*TOMATO_PRICE+J451*CARROT_PRICE+K451*MESCLUN_PRICE</x:f>
        <x:v>32622</x:v>
      </x:c>
      <x:c r="P451" s="268" t="n">
        <x:f>I451*TOMATO_FERTILIZER+J451*CARROT_FERTILIZER+K451*MESCLUN_FERTILIZER</x:f>
        <x:v>7480</x:v>
      </x:c>
      <x:c r="Q451" s="268" t="n">
        <x:f>MIN(M451,FARMER_HOURS)*FARMER_RATE+MAX(M451-FARMER_HOURS,0)*TEMP_RATE</x:f>
        <x:v>21870.950346960315</x:v>
      </x:c>
      <x:c r="R451" s="268" t="n">
        <x:f>O451-P451-Q451-FIXED_COST</x:f>
        <x:v>-16728.950346960315</x:v>
      </x:c>
      <x:c r="S451" s="139" t="str">
        <x:f>IF(AND(L451&lt;=TOTAL_BED_CAP,N451&lt;=TEMP_WORKER_CAP),"YES","NO")</x:f>
        <x:v>YES</x:v>
      </x:c>
      <x:c r="T451" s="139" t="n">
        <x:f>IF(S451="YES",R451,-1E+99)</x:f>
        <x:v>-16728.950346960315</x:v>
      </x:c>
    </x:row>
    <x:row r="452">
      <x:c r="A452" s="139"/>
      <x:c r="B452" s="139"/>
      <x:c r="C452" s="139"/>
      <x:c r="D452" s="139"/>
      <x:c r="E452" s="139"/>
      <x:c r="F452" s="139"/>
      <x:c r="G452" s="139"/>
      <x:c r="H452" s="139"/>
      <x:c r="I452" s="266" t="n">
        <x:f>INT((ROW()-ROW($I$46))/((CARROT_CAP+1)*(MESCLUN_CAP+1)))</x:f>
        <x:v>0</x:v>
      </x:c>
      <x:c r="J452" s="266" t="n">
        <x:f>MOD(INT((ROW()-ROW($I$46))/(MESCLUN_CAP+1)),CARROT_CAP+1)</x:f>
        <x:v>13</x:v>
      </x:c>
      <x:c r="K452" s="266" t="n">
        <x:f>MOD(ROW()-ROW($I$46),MESCLUN_CAP+1)</x:f>
        <x:v>3</x:v>
      </x:c>
      <x:c r="L452" s="266" t="n">
        <x:f>SUM(I452:K452)</x:f>
        <x:v>16</x:v>
      </x:c>
      <x:c r="M452" s="267" t="n">
        <x:f>I452*TOMATO_HOURS*WEEKS*(1+TOMATO_DIM)^I452+J452*CARROT_HOURS*WEEKS*(1+CARROT_DIM)^J452+K452*MESCLUN_HOURS*WEEKS*(1+MESCLUN_DIM)^K452</x:f>
        <x:v>677.745352414332</x:v>
      </x:c>
      <x:c r="N452" s="267" t="n">
        <x:f>MAX(M452-FARMER_HOURS,0)/TEMP_HOURS_PER_WORKER</x:f>
        <x:v>0</x:v>
      </x:c>
      <x:c r="O452" s="268" t="n">
        <x:f>I452*TOMATO_PRICE+J452*CARROT_PRICE+K452*MESCLUN_PRICE</x:f>
        <x:v>35322</x:v>
      </x:c>
      <x:c r="P452" s="268" t="n">
        <x:f>I452*TOMATO_FERTILIZER+J452*CARROT_FERTILIZER+K452*MESCLUN_FERTILIZER</x:f>
        <x:v>8360</x:v>
      </x:c>
      <x:c r="Q452" s="268" t="n">
        <x:f>MIN(M452,FARMER_HOURS)*FARMER_RATE+MAX(M452-FARMER_HOURS,0)*TEMP_RATE</x:f>
        <x:v>23532.824736608753</x:v>
      </x:c>
      <x:c r="R452" s="268" t="n">
        <x:f>O452-P452-Q452-FIXED_COST</x:f>
        <x:v>-16570.824736608753</x:v>
      </x:c>
      <x:c r="S452" s="139" t="str">
        <x:f>IF(AND(L452&lt;=TOTAL_BED_CAP,N452&lt;=TEMP_WORKER_CAP),"YES","NO")</x:f>
        <x:v>YES</x:v>
      </x:c>
      <x:c r="T452" s="139" t="n">
        <x:f>IF(S452="YES",R452,-1E+99)</x:f>
        <x:v>-16570.824736608753</x:v>
      </x:c>
    </x:row>
    <x:row r="453">
      <x:c r="A453" s="139"/>
      <x:c r="B453" s="139"/>
      <x:c r="C453" s="139"/>
      <x:c r="D453" s="139"/>
      <x:c r="E453" s="139"/>
      <x:c r="F453" s="139"/>
      <x:c r="G453" s="139"/>
      <x:c r="H453" s="139"/>
      <x:c r="I453" s="266" t="n">
        <x:f>INT((ROW()-ROW($I$46))/((CARROT_CAP+1)*(MESCLUN_CAP+1)))</x:f>
        <x:v>0</x:v>
      </x:c>
      <x:c r="J453" s="266" t="n">
        <x:f>MOD(INT((ROW()-ROW($I$46))/(MESCLUN_CAP+1)),CARROT_CAP+1)</x:f>
        <x:v>13</x:v>
      </x:c>
      <x:c r="K453" s="266" t="n">
        <x:f>MOD(ROW()-ROW($I$46),MESCLUN_CAP+1)</x:f>
        <x:v>4</x:v>
      </x:c>
      <x:c r="L453" s="266" t="n">
        <x:f>SUM(I453:K453)</x:f>
        <x:v>17</x:v>
      </x:c>
      <x:c r="M453" s="267" t="n">
        <x:f>I453*TOMATO_HOURS*WEEKS*(1+TOMATO_DIM)^I453+J453*CARROT_HOURS*WEEKS*(1+CARROT_DIM)^J453+K453*MESCLUN_HOURS*WEEKS*(1+MESCLUN_DIM)^K453</x:f>
        <x:v>726.7894681369883</x:v>
      </x:c>
      <x:c r="N453" s="267" t="n">
        <x:f>MAX(M453-FARMER_HOURS,0)/TEMP_HOURS_PER_WORKER</x:f>
        <x:v>0.004714908428464071</x:v>
      </x:c>
      <x:c r="O453" s="268" t="n">
        <x:f>I453*TOMATO_PRICE+J453*CARROT_PRICE+K453*MESCLUN_PRICE</x:f>
        <x:v>38022</x:v>
      </x:c>
      <x:c r="P453" s="268" t="n">
        <x:f>I453*TOMATO_FERTILIZER+J453*CARROT_FERTILIZER+K453*MESCLUN_FERTILIZER</x:f>
        <x:v>9240</x:v>
      </x:c>
      <x:c r="Q453" s="268" t="n">
        <x:f>MIN(M453,FARMER_HOURS)*FARMER_RATE+MAX(M453-FARMER_HOURS,0)*TEMP_RATE</x:f>
        <x:v>25117.872710711603</x:v>
      </x:c>
      <x:c r="R453" s="268" t="n">
        <x:f>O453-P453-Q453-FIXED_COST</x:f>
        <x:v>-16335.872710711603</x:v>
      </x:c>
      <x:c r="S453" s="139" t="str">
        <x:f>IF(AND(L453&lt;=TOTAL_BED_CAP,N453&lt;=TEMP_WORKER_CAP),"YES","NO")</x:f>
        <x:v>YES</x:v>
      </x:c>
      <x:c r="T453" s="139" t="n">
        <x:f>IF(S453="YES",R453,-1E+99)</x:f>
        <x:v>-16335.872710711603</x:v>
      </x:c>
    </x:row>
    <x:row r="454">
      <x:c r="A454" s="139"/>
      <x:c r="B454" s="139"/>
      <x:c r="C454" s="139"/>
      <x:c r="D454" s="139"/>
      <x:c r="E454" s="139"/>
      <x:c r="F454" s="139"/>
      <x:c r="G454" s="139"/>
      <x:c r="H454" s="139"/>
      <x:c r="I454" s="266" t="n">
        <x:f>INT((ROW()-ROW($I$46))/((CARROT_CAP+1)*(MESCLUN_CAP+1)))</x:f>
        <x:v>0</x:v>
      </x:c>
      <x:c r="J454" s="266" t="n">
        <x:f>MOD(INT((ROW()-ROW($I$46))/(MESCLUN_CAP+1)),CARROT_CAP+1)</x:f>
        <x:v>13</x:v>
      </x:c>
      <x:c r="K454" s="266" t="n">
        <x:f>MOD(ROW()-ROW($I$46),MESCLUN_CAP+1)</x:f>
        <x:v>5</x:v>
      </x:c>
      <x:c r="L454" s="266" t="n">
        <x:f>SUM(I454:K454)</x:f>
        <x:v>18</x:v>
      </x:c>
      <x:c r="M454" s="267" t="n">
        <x:f>I454*TOMATO_HOURS*WEEKS*(1+TOMATO_DIM)^I454+J454*CARROT_HOURS*WEEKS*(1+CARROT_DIM)^J454+K454*MESCLUN_HOURS*WEEKS*(1+MESCLUN_DIM)^K454</x:f>
        <x:v>777.0377920581919</x:v>
      </x:c>
      <x:c r="N454" s="267" t="n">
        <x:f>MAX(M454-FARMER_HOURS,0)/TEMP_HOURS_PER_WORKER</x:f>
        <x:v>0.03960957781818885</x:v>
      </x:c>
      <x:c r="O454" s="268" t="n">
        <x:f>I454*TOMATO_PRICE+J454*CARROT_PRICE+K454*MESCLUN_PRICE</x:f>
        <x:v>40722</x:v>
      </x:c>
      <x:c r="P454" s="268" t="n">
        <x:f>I454*TOMATO_FERTILIZER+J454*CARROT_FERTILIZER+K454*MESCLUN_FERTILIZER</x:f>
        <x:v>10120</x:v>
      </x:c>
      <x:c r="Q454" s="268" t="n">
        <x:f>MIN(M454,FARMER_HOURS)*FARMER_RATE+MAX(M454-FARMER_HOURS,0)*TEMP_RATE</x:f>
        <x:v>25990.23944545472</x:v>
      </x:c>
      <x:c r="R454" s="268" t="n">
        <x:f>O454-P454-Q454-FIXED_COST</x:f>
        <x:v>-15388.239445454721</x:v>
      </x:c>
      <x:c r="S454" s="139" t="str">
        <x:f>IF(AND(L454&lt;=TOTAL_BED_CAP,N454&lt;=TEMP_WORKER_CAP),"YES","NO")</x:f>
        <x:v>YES</x:v>
      </x:c>
      <x:c r="T454" s="139" t="n">
        <x:f>IF(S454="YES",R454,-1E+99)</x:f>
        <x:v>-15388.239445454721</x:v>
      </x:c>
    </x:row>
    <x:row r="455">
      <x:c r="A455" s="139"/>
      <x:c r="B455" s="139"/>
      <x:c r="C455" s="139"/>
      <x:c r="D455" s="139"/>
      <x:c r="E455" s="139"/>
      <x:c r="F455" s="139"/>
      <x:c r="G455" s="139"/>
      <x:c r="H455" s="139"/>
      <x:c r="I455" s="266" t="n">
        <x:f>INT((ROW()-ROW($I$46))/((CARROT_CAP+1)*(MESCLUN_CAP+1)))</x:f>
        <x:v>0</x:v>
      </x:c>
      <x:c r="J455" s="266" t="n">
        <x:f>MOD(INT((ROW()-ROW($I$46))/(MESCLUN_CAP+1)),CARROT_CAP+1)</x:f>
        <x:v>13</x:v>
      </x:c>
      <x:c r="K455" s="266" t="n">
        <x:f>MOD(ROW()-ROW($I$46),MESCLUN_CAP+1)</x:f>
        <x:v>6</x:v>
      </x:c>
      <x:c r="L455" s="266" t="n">
        <x:f>SUM(I455:K455)</x:f>
        <x:v>19</x:v>
      </x:c>
      <x:c r="M455" s="267" t="n">
        <x:f>I455*TOMATO_HOURS*WEEKS*(1+TOMATO_DIM)^I455+J455*CARROT_HOURS*WEEKS*(1+CARROT_DIM)^J455+K455*MESCLUN_HOURS*WEEKS*(1+MESCLUN_DIM)^K455</x:f>
        <x:v>828.5127662398248</x:v>
      </x:c>
      <x:c r="N455" s="267" t="n">
        <x:f>MAX(M455-FARMER_HOURS,0)/TEMP_HOURS_PER_WORKER</x:f>
        <x:v>0.07535608766654502</x:v>
      </x:c>
      <x:c r="O455" s="268" t="n">
        <x:f>I455*TOMATO_PRICE+J455*CARROT_PRICE+K455*MESCLUN_PRICE</x:f>
        <x:v>43422</x:v>
      </x:c>
      <x:c r="P455" s="268" t="n">
        <x:f>I455*TOMATO_FERTILIZER+J455*CARROT_FERTILIZER+K455*MESCLUN_FERTILIZER</x:f>
        <x:v>11000</x:v>
      </x:c>
      <x:c r="Q455" s="268" t="n">
        <x:f>MIN(M455,FARMER_HOURS)*FARMER_RATE+MAX(M455-FARMER_HOURS,0)*TEMP_RATE</x:f>
        <x:v>26883.902191663627</x:v>
      </x:c>
      <x:c r="R455" s="268" t="n">
        <x:f>O455-P455-Q455-FIXED_COST</x:f>
        <x:v>-14461.902191663627</x:v>
      </x:c>
      <x:c r="S455" s="139" t="str">
        <x:f>IF(AND(L455&lt;=TOTAL_BED_CAP,N455&lt;=TEMP_WORKER_CAP),"YES","NO")</x:f>
        <x:v>YES</x:v>
      </x:c>
      <x:c r="T455" s="139" t="n">
        <x:f>IF(S455="YES",R455,-1E+99)</x:f>
        <x:v>-14461.902191663627</x:v>
      </x:c>
    </x:row>
    <x:row r="456">
      <x:c r="A456" s="139"/>
      <x:c r="B456" s="139"/>
      <x:c r="C456" s="139"/>
      <x:c r="D456" s="139"/>
      <x:c r="E456" s="139"/>
      <x:c r="F456" s="139"/>
      <x:c r="G456" s="139"/>
      <x:c r="H456" s="139"/>
      <x:c r="I456" s="266" t="n">
        <x:f>INT((ROW()-ROW($I$46))/((CARROT_CAP+1)*(MESCLUN_CAP+1)))</x:f>
        <x:v>0</x:v>
      </x:c>
      <x:c r="J456" s="266" t="n">
        <x:f>MOD(INT((ROW()-ROW($I$46))/(MESCLUN_CAP+1)),CARROT_CAP+1)</x:f>
        <x:v>13</x:v>
      </x:c>
      <x:c r="K456" s="266" t="n">
        <x:f>MOD(ROW()-ROW($I$46),MESCLUN_CAP+1)</x:f>
        <x:v>7</x:v>
      </x:c>
      <x:c r="L456" s="266" t="n">
        <x:f>SUM(I456:K456)</x:f>
        <x:v>20</x:v>
      </x:c>
      <x:c r="M456" s="267" t="n">
        <x:f>I456*TOMATO_HOURS*WEEKS*(1+TOMATO_DIM)^I456+J456*CARROT_HOURS*WEEKS*(1+CARROT_DIM)^J456+K456*MESCLUN_HOURS*WEEKS*(1+MESCLUN_DIM)^K456</x:f>
        <x:v>881.2372056377853</x:v>
      </x:c>
      <x:c r="N456" s="267" t="n">
        <x:f>MAX(M456-FARMER_HOURS,0)/TEMP_HOURS_PER_WORKER</x:f>
        <x:v>0.11197028169290649</x:v>
      </x:c>
      <x:c r="O456" s="268" t="n">
        <x:f>I456*TOMATO_PRICE+J456*CARROT_PRICE+K456*MESCLUN_PRICE</x:f>
        <x:v>46122</x:v>
      </x:c>
      <x:c r="P456" s="268" t="n">
        <x:f>I456*TOMATO_FERTILIZER+J456*CARROT_FERTILIZER+K456*MESCLUN_FERTILIZER</x:f>
        <x:v>11880</x:v>
      </x:c>
      <x:c r="Q456" s="268" t="n">
        <x:f>MIN(M456,FARMER_HOURS)*FARMER_RATE+MAX(M456-FARMER_HOURS,0)*TEMP_RATE</x:f>
        <x:v>27799.25704232266</x:v>
      </x:c>
      <x:c r="R456" s="268" t="n">
        <x:f>O456-P456-Q456-FIXED_COST</x:f>
        <x:v>-13557.25704232266</x:v>
      </x:c>
      <x:c r="S456" s="139" t="str">
        <x:f>IF(AND(L456&lt;=TOTAL_BED_CAP,N456&lt;=TEMP_WORKER_CAP),"YES","NO")</x:f>
        <x:v>YES</x:v>
      </x:c>
      <x:c r="T456" s="139" t="n">
        <x:f>IF(S456="YES",R456,-1E+99)</x:f>
        <x:v>-13557.25704232266</x:v>
      </x:c>
    </x:row>
    <x:row r="457">
      <x:c r="A457" s="139"/>
      <x:c r="B457" s="139"/>
      <x:c r="C457" s="139"/>
      <x:c r="D457" s="139"/>
      <x:c r="E457" s="139"/>
      <x:c r="F457" s="139"/>
      <x:c r="G457" s="139"/>
      <x:c r="H457" s="139"/>
      <x:c r="I457" s="266" t="n">
        <x:f>INT((ROW()-ROW($I$46))/((CARROT_CAP+1)*(MESCLUN_CAP+1)))</x:f>
        <x:v>0</x:v>
      </x:c>
      <x:c r="J457" s="266" t="n">
        <x:f>MOD(INT((ROW()-ROW($I$46))/(MESCLUN_CAP+1)),CARROT_CAP+1)</x:f>
        <x:v>13</x:v>
      </x:c>
      <x:c r="K457" s="266" t="n">
        <x:f>MOD(ROW()-ROW($I$46),MESCLUN_CAP+1)</x:f>
        <x:v>8</x:v>
      </x:c>
      <x:c r="L457" s="266" t="n">
        <x:f>SUM(I457:K457)</x:f>
        <x:v>21</x:v>
      </x:c>
      <x:c r="M457" s="267" t="n">
        <x:f>I457*TOMATO_HOURS*WEEKS*(1+TOMATO_DIM)^I457+J457*CARROT_HOURS*WEEKS*(1+CARROT_DIM)^J457+K457*MESCLUN_HOURS*WEEKS*(1+MESCLUN_DIM)^K457</x:f>
        <x:v>935.2343039177654</x:v>
      </x:c>
      <x:c r="N457" s="267" t="n">
        <x:f>MAX(M457-FARMER_HOURS,0)/TEMP_HOURS_PER_WORKER</x:f>
        <x:v>0.14946826660955928</x:v>
      </x:c>
      <x:c r="O457" s="268" t="n">
        <x:f>I457*TOMATO_PRICE+J457*CARROT_PRICE+K457*MESCLUN_PRICE</x:f>
        <x:v>48822</x:v>
      </x:c>
      <x:c r="P457" s="268" t="n">
        <x:f>I457*TOMATO_FERTILIZER+J457*CARROT_FERTILIZER+K457*MESCLUN_FERTILIZER</x:f>
        <x:v>12760</x:v>
      </x:c>
      <x:c r="Q457" s="268" t="n">
        <x:f>MIN(M457,FARMER_HOURS)*FARMER_RATE+MAX(M457-FARMER_HOURS,0)*TEMP_RATE</x:f>
        <x:v>28736.706665238984</x:v>
      </x:c>
      <x:c r="R457" s="268" t="n">
        <x:f>O457-P457-Q457-FIXED_COST</x:f>
        <x:v>-12674.706665238984</x:v>
      </x:c>
      <x:c r="S457" s="139" t="str">
        <x:f>IF(AND(L457&lt;=TOTAL_BED_CAP,N457&lt;=TEMP_WORKER_CAP),"YES","NO")</x:f>
        <x:v>YES</x:v>
      </x:c>
      <x:c r="T457" s="139" t="n">
        <x:f>IF(S457="YES",R457,-1E+99)</x:f>
        <x:v>-12674.706665238984</x:v>
      </x:c>
    </x:row>
    <x:row r="458">
      <x:c r="A458" s="139"/>
      <x:c r="B458" s="139"/>
      <x:c r="C458" s="139"/>
      <x:c r="D458" s="139"/>
      <x:c r="E458" s="139"/>
      <x:c r="F458" s="139"/>
      <x:c r="G458" s="139"/>
      <x:c r="H458" s="139"/>
      <x:c r="I458" s="266" t="n">
        <x:f>INT((ROW()-ROW($I$46))/((CARROT_CAP+1)*(MESCLUN_CAP+1)))</x:f>
        <x:v>0</x:v>
      </x:c>
      <x:c r="J458" s="266" t="n">
        <x:f>MOD(INT((ROW()-ROW($I$46))/(MESCLUN_CAP+1)),CARROT_CAP+1)</x:f>
        <x:v>13</x:v>
      </x:c>
      <x:c r="K458" s="266" t="n">
        <x:f>MOD(ROW()-ROW($I$46),MESCLUN_CAP+1)</x:f>
        <x:v>9</x:v>
      </x:c>
      <x:c r="L458" s="266" t="n">
        <x:f>SUM(I458:K458)</x:f>
        <x:v>22</x:v>
      </x:c>
      <x:c r="M458" s="267" t="n">
        <x:f>I458*TOMATO_HOURS*WEEKS*(1+TOMATO_DIM)^I458+J458*CARROT_HOURS*WEEKS*(1+CARROT_DIM)^J458+K458*MESCLUN_HOURS*WEEKS*(1+MESCLUN_DIM)^K458</x:f>
        <x:v>990.5276393581598</x:v>
      </x:c>
      <x:c r="N458" s="267" t="n">
        <x:f>MAX(M458-FARMER_HOURS,0)/TEMP_HOURS_PER_WORKER</x:f>
        <x:v>0.18786641622094433</x:v>
      </x:c>
      <x:c r="O458" s="268" t="n">
        <x:f>I458*TOMATO_PRICE+J458*CARROT_PRICE+K458*MESCLUN_PRICE</x:f>
        <x:v>51522</x:v>
      </x:c>
      <x:c r="P458" s="268" t="n">
        <x:f>I458*TOMATO_FERTILIZER+J458*CARROT_FERTILIZER+K458*MESCLUN_FERTILIZER</x:f>
        <x:v>13640</x:v>
      </x:c>
      <x:c r="Q458" s="268" t="n">
        <x:f>MIN(M458,FARMER_HOURS)*FARMER_RATE+MAX(M458-FARMER_HOURS,0)*TEMP_RATE</x:f>
        <x:v>29696.66040552361</x:v>
      </x:c>
      <x:c r="R458" s="268" t="n">
        <x:f>O458-P458-Q458-FIXED_COST</x:f>
        <x:v>-11814.66040552361</x:v>
      </x:c>
      <x:c r="S458" s="139" t="str">
        <x:f>IF(AND(L458&lt;=TOTAL_BED_CAP,N458&lt;=TEMP_WORKER_CAP),"YES","NO")</x:f>
        <x:v>YES</x:v>
      </x:c>
      <x:c r="T458" s="139" t="n">
        <x:f>IF(S458="YES",R458,-1E+99)</x:f>
        <x:v>-11814.66040552361</x:v>
      </x:c>
    </x:row>
    <x:row r="459">
      <x:c r="A459" s="139"/>
      <x:c r="B459" s="139"/>
      <x:c r="C459" s="139"/>
      <x:c r="D459" s="139"/>
      <x:c r="E459" s="139"/>
      <x:c r="F459" s="139"/>
      <x:c r="G459" s="139"/>
      <x:c r="H459" s="139"/>
      <x:c r="I459" s="266" t="n">
        <x:f>INT((ROW()-ROW($I$46))/((CARROT_CAP+1)*(MESCLUN_CAP+1)))</x:f>
        <x:v>0</x:v>
      </x:c>
      <x:c r="J459" s="266" t="n">
        <x:f>MOD(INT((ROW()-ROW($I$46))/(MESCLUN_CAP+1)),CARROT_CAP+1)</x:f>
        <x:v>13</x:v>
      </x:c>
      <x:c r="K459" s="266" t="n">
        <x:f>MOD(ROW()-ROW($I$46),MESCLUN_CAP+1)</x:f>
        <x:v>10</x:v>
      </x:c>
      <x:c r="L459" s="266" t="n">
        <x:f>SUM(I459:K459)</x:f>
        <x:v>23</x:v>
      </x:c>
      <x:c r="M459" s="267" t="n">
        <x:f>I459*TOMATO_HOURS*WEEKS*(1+TOMATO_DIM)^I459+J459*CARROT_HOURS*WEEKS*(1+CARROT_DIM)^J459+K459*MESCLUN_HOURS*WEEKS*(1+MESCLUN_DIM)^K459</x:f>
        <x:v>1047.1411808413727</x:v>
      </x:c>
      <x:c r="N459" s="267" t="n">
        <x:f>MAX(M459-FARMER_HOURS,0)/TEMP_HOURS_PER_WORKER</x:f>
        <x:v>0.2271813755842866</x:v>
      </x:c>
      <x:c r="O459" s="268" t="n">
        <x:f>I459*TOMATO_PRICE+J459*CARROT_PRICE+K459*MESCLUN_PRICE</x:f>
        <x:v>54222</x:v>
      </x:c>
      <x:c r="P459" s="268" t="n">
        <x:f>I459*TOMATO_FERTILIZER+J459*CARROT_FERTILIZER+K459*MESCLUN_FERTILIZER</x:f>
        <x:v>14520</x:v>
      </x:c>
      <x:c r="Q459" s="268" t="n">
        <x:f>MIN(M459,FARMER_HOURS)*FARMER_RATE+MAX(M459-FARMER_HOURS,0)*TEMP_RATE</x:f>
        <x:v>30679.534389607164</x:v>
      </x:c>
      <x:c r="R459" s="268" t="n">
        <x:f>O459-P459-Q459-FIXED_COST</x:f>
        <x:v>-10977.534389607164</x:v>
      </x:c>
      <x:c r="S459" s="139" t="str">
        <x:f>IF(AND(L459&lt;=TOTAL_BED_CAP,N459&lt;=TEMP_WORKER_CAP),"YES","NO")</x:f>
        <x:v>YES</x:v>
      </x:c>
      <x:c r="T459" s="139" t="n">
        <x:f>IF(S459="YES",R459,-1E+99)</x:f>
        <x:v>-10977.534389607164</x:v>
      </x:c>
    </x:row>
    <x:row r="460">
      <x:c r="A460" s="139"/>
      <x:c r="B460" s="139"/>
      <x:c r="C460" s="139"/>
      <x:c r="D460" s="139"/>
      <x:c r="E460" s="139"/>
      <x:c r="F460" s="139"/>
      <x:c r="G460" s="139"/>
      <x:c r="H460" s="139"/>
      <x:c r="I460" s="266" t="n">
        <x:f>INT((ROW()-ROW($I$46))/((CARROT_CAP+1)*(MESCLUN_CAP+1)))</x:f>
        <x:v>0</x:v>
      </x:c>
      <x:c r="J460" s="266" t="n">
        <x:f>MOD(INT((ROW()-ROW($I$46))/(MESCLUN_CAP+1)),CARROT_CAP+1)</x:f>
        <x:v>13</x:v>
      </x:c>
      <x:c r="K460" s="266" t="n">
        <x:f>MOD(ROW()-ROW($I$46),MESCLUN_CAP+1)</x:f>
        <x:v>11</x:v>
      </x:c>
      <x:c r="L460" s="266" t="n">
        <x:f>SUM(I460:K460)</x:f>
        <x:v>24</x:v>
      </x:c>
      <x:c r="M460" s="267" t="n">
        <x:f>I460*TOMATO_HOURS*WEEKS*(1+TOMATO_DIM)^I460+J460*CARROT_HOURS*WEEKS*(1+CARROT_DIM)^J460+K460*MESCLUN_HOURS*WEEKS*(1+MESCLUN_DIM)^K460</x:f>
        <x:v>1105.0992939348116</x:v>
      </x:c>
      <x:c r="N460" s="267" t="n">
        <x:f>MAX(M460-FARMER_HOURS,0)/TEMP_HOURS_PER_WORKER</x:f>
        <x:v>0.26743006523250806</x:v>
      </x:c>
      <x:c r="O460" s="268" t="n">
        <x:f>I460*TOMATO_PRICE+J460*CARROT_PRICE+K460*MESCLUN_PRICE</x:f>
        <x:v>56922</x:v>
      </x:c>
      <x:c r="P460" s="268" t="n">
        <x:f>I460*TOMATO_FERTILIZER+J460*CARROT_FERTILIZER+K460*MESCLUN_FERTILIZER</x:f>
        <x:v>15400</x:v>
      </x:c>
      <x:c r="Q460" s="268" t="n">
        <x:f>MIN(M460,FARMER_HOURS)*FARMER_RATE+MAX(M460-FARMER_HOURS,0)*TEMP_RATE</x:f>
        <x:v>31685.7516308127</x:v>
      </x:c>
      <x:c r="R460" s="268" t="n">
        <x:f>O460-P460-Q460-FIXED_COST</x:f>
        <x:v>-10163.751630812701</x:v>
      </x:c>
      <x:c r="S460" s="139" t="str">
        <x:f>IF(AND(L460&lt;=TOTAL_BED_CAP,N460&lt;=TEMP_WORKER_CAP),"YES","NO")</x:f>
        <x:v>YES</x:v>
      </x:c>
      <x:c r="T460" s="139" t="n">
        <x:f>IF(S460="YES",R460,-1E+99)</x:f>
        <x:v>-10163.751630812701</x:v>
      </x:c>
    </x:row>
    <x:row r="461">
      <x:c r="A461" s="139"/>
      <x:c r="B461" s="139"/>
      <x:c r="C461" s="139"/>
      <x:c r="D461" s="139"/>
      <x:c r="E461" s="139"/>
      <x:c r="F461" s="139"/>
      <x:c r="G461" s="139"/>
      <x:c r="H461" s="139"/>
      <x:c r="I461" s="266" t="n">
        <x:f>INT((ROW()-ROW($I$46))/((CARROT_CAP+1)*(MESCLUN_CAP+1)))</x:f>
        <x:v>0</x:v>
      </x:c>
      <x:c r="J461" s="266" t="n">
        <x:f>MOD(INT((ROW()-ROW($I$46))/(MESCLUN_CAP+1)),CARROT_CAP+1)</x:f>
        <x:v>13</x:v>
      </x:c>
      <x:c r="K461" s="266" t="n">
        <x:f>MOD(ROW()-ROW($I$46),MESCLUN_CAP+1)</x:f>
        <x:v>12</x:v>
      </x:c>
      <x:c r="L461" s="266" t="n">
        <x:f>SUM(I461:K461)</x:f>
        <x:v>25</x:v>
      </x:c>
      <x:c r="M461" s="267" t="n">
        <x:f>I461*TOMATO_HOURS*WEEKS*(1+TOMATO_DIM)^I461+J461*CARROT_HOURS*WEEKS*(1+CARROT_DIM)^J461+K461*MESCLUN_HOURS*WEEKS*(1+MESCLUN_DIM)^K461</x:f>
        <x:v>1164.426747062876</x:v>
      </x:c>
      <x:c r="N461" s="267" t="n">
        <x:f>MAX(M461-FARMER_HOURS,0)/TEMP_HOURS_PER_WORKER</x:f>
        <x:v>0.3086296854603306</x:v>
      </x:c>
      <x:c r="O461" s="268" t="n">
        <x:f>I461*TOMATO_PRICE+J461*CARROT_PRICE+K461*MESCLUN_PRICE</x:f>
        <x:v>59622</x:v>
      </x:c>
      <x:c r="P461" s="268" t="n">
        <x:f>I461*TOMATO_FERTILIZER+J461*CARROT_FERTILIZER+K461*MESCLUN_FERTILIZER</x:f>
        <x:v>16280</x:v>
      </x:c>
      <x:c r="Q461" s="268" t="n">
        <x:f>MIN(M461,FARMER_HOURS)*FARMER_RATE+MAX(M461-FARMER_HOURS,0)*TEMP_RATE</x:f>
        <x:v>32715.742136508263</x:v>
      </x:c>
      <x:c r="R461" s="268" t="n">
        <x:f>O461-P461-Q461-FIXED_COST</x:f>
        <x:v>-9373.742136508263</x:v>
      </x:c>
      <x:c r="S461" s="139" t="str">
        <x:f>IF(AND(L461&lt;=TOTAL_BED_CAP,N461&lt;=TEMP_WORKER_CAP),"YES","NO")</x:f>
        <x:v>YES</x:v>
      </x:c>
      <x:c r="T461" s="139" t="n">
        <x:f>IF(S461="YES",R461,-1E+99)</x:f>
        <x:v>-9373.742136508263</x:v>
      </x:c>
    </x:row>
    <x:row r="462">
      <x:c r="A462" s="139"/>
      <x:c r="B462" s="139"/>
      <x:c r="C462" s="139"/>
      <x:c r="D462" s="139"/>
      <x:c r="E462" s="139"/>
      <x:c r="F462" s="139"/>
      <x:c r="G462" s="139"/>
      <x:c r="H462" s="139"/>
      <x:c r="I462" s="266" t="n">
        <x:f>INT((ROW()-ROW($I$46))/((CARROT_CAP+1)*(MESCLUN_CAP+1)))</x:f>
        <x:v>0</x:v>
      </x:c>
      <x:c r="J462" s="266" t="n">
        <x:f>MOD(INT((ROW()-ROW($I$46))/(MESCLUN_CAP+1)),CARROT_CAP+1)</x:f>
        <x:v>13</x:v>
      </x:c>
      <x:c r="K462" s="266" t="n">
        <x:f>MOD(ROW()-ROW($I$46),MESCLUN_CAP+1)</x:f>
        <x:v>13</x:v>
      </x:c>
      <x:c r="L462" s="266" t="n">
        <x:f>SUM(I462:K462)</x:f>
        <x:v>26</x:v>
      </x:c>
      <x:c r="M462" s="267" t="n">
        <x:f>I462*TOMATO_HOURS*WEEKS*(1+TOMATO_DIM)^I462+J462*CARROT_HOURS*WEEKS*(1+CARROT_DIM)^J462+K462*MESCLUN_HOURS*WEEKS*(1+MESCLUN_DIM)^K462</x:f>
        <x:v>1225.1487177712604</x:v>
      </x:c>
      <x:c r="N462" s="267" t="n">
        <x:f>MAX(M462-FARMER_HOURS,0)/TEMP_HOURS_PER_WORKER</x:f>
        <x:v>0.3507977206744864</x:v>
      </x:c>
      <x:c r="O462" s="268" t="n">
        <x:f>I462*TOMATO_PRICE+J462*CARROT_PRICE+K462*MESCLUN_PRICE</x:f>
        <x:v>62322</x:v>
      </x:c>
      <x:c r="P462" s="268" t="n">
        <x:f>I462*TOMATO_FERTILIZER+J462*CARROT_FERTILIZER+K462*MESCLUN_FERTILIZER</x:f>
        <x:v>17160</x:v>
      </x:c>
      <x:c r="Q462" s="268" t="n">
        <x:f>MIN(M462,FARMER_HOURS)*FARMER_RATE+MAX(M462-FARMER_HOURS,0)*TEMP_RATE</x:f>
        <x:v>33769.94301686216</x:v>
      </x:c>
      <x:c r="R462" s="268" t="n">
        <x:f>O462-P462-Q462-FIXED_COST</x:f>
        <x:v>-8607.943016862162</x:v>
      </x:c>
      <x:c r="S462" s="139" t="str">
        <x:f>IF(AND(L462&lt;=TOTAL_BED_CAP,N462&lt;=TEMP_WORKER_CAP),"YES","NO")</x:f>
        <x:v>YES</x:v>
      </x:c>
      <x:c r="T462" s="139" t="n">
        <x:f>IF(S462="YES",R462,-1E+99)</x:f>
        <x:v>-8607.943016862162</x:v>
      </x:c>
    </x:row>
    <x:row r="463">
      <x:c r="A463" s="139"/>
      <x:c r="B463" s="139"/>
      <x:c r="C463" s="139"/>
      <x:c r="D463" s="139"/>
      <x:c r="E463" s="139"/>
      <x:c r="F463" s="139"/>
      <x:c r="G463" s="139"/>
      <x:c r="H463" s="139"/>
      <x:c r="I463" s="266" t="n">
        <x:f>INT((ROW()-ROW($I$46))/((CARROT_CAP+1)*(MESCLUN_CAP+1)))</x:f>
        <x:v>0</x:v>
      </x:c>
      <x:c r="J463" s="266" t="n">
        <x:f>MOD(INT((ROW()-ROW($I$46))/(MESCLUN_CAP+1)),CARROT_CAP+1)</x:f>
        <x:v>13</x:v>
      </x:c>
      <x:c r="K463" s="266" t="n">
        <x:f>MOD(ROW()-ROW($I$46),MESCLUN_CAP+1)</x:f>
        <x:v>14</x:v>
      </x:c>
      <x:c r="L463" s="266" t="n">
        <x:f>SUM(I463:K463)</x:f>
        <x:v>27</x:v>
      </x:c>
      <x:c r="M463" s="267" t="n">
        <x:f>I463*TOMATO_HOURS*WEEKS*(1+TOMATO_DIM)^I463+J463*CARROT_HOURS*WEEKS*(1+CARROT_DIM)^J463+K463*MESCLUN_HOURS*WEEKS*(1+MESCLUN_DIM)^K463</x:f>
        <x:v>1287.2907990849214</x:v>
      </x:c>
      <x:c r="N463" s="267" t="n">
        <x:f>MAX(M463-FARMER_HOURS,0)/TEMP_HOURS_PER_WORKER</x:f>
        <x:v>0.39395194380897325</x:v>
      </x:c>
      <x:c r="O463" s="268" t="n">
        <x:f>I463*TOMATO_PRICE+J463*CARROT_PRICE+K463*MESCLUN_PRICE</x:f>
        <x:v>65022</x:v>
      </x:c>
      <x:c r="P463" s="268" t="n">
        <x:f>I463*TOMATO_FERTILIZER+J463*CARROT_FERTILIZER+K463*MESCLUN_FERTILIZER</x:f>
        <x:v>18040</x:v>
      </x:c>
      <x:c r="Q463" s="268" t="n">
        <x:f>MIN(M463,FARMER_HOURS)*FARMER_RATE+MAX(M463-FARMER_HOURS,0)*TEMP_RATE</x:f>
        <x:v>34848.79859522433</x:v>
      </x:c>
      <x:c r="R463" s="268" t="n">
        <x:f>O463-P463-Q463-FIXED_COST</x:f>
        <x:v>-7866.7985952243325</x:v>
      </x:c>
      <x:c r="S463" s="139" t="str">
        <x:f>IF(AND(L463&lt;=TOTAL_BED_CAP,N463&lt;=TEMP_WORKER_CAP),"YES","NO")</x:f>
        <x:v>YES</x:v>
      </x:c>
      <x:c r="T463" s="139" t="n">
        <x:f>IF(S463="YES",R463,-1E+99)</x:f>
        <x:v>-7866.7985952243325</x:v>
      </x:c>
    </x:row>
    <x:row r="464">
      <x:c r="A464" s="139"/>
      <x:c r="B464" s="139"/>
      <x:c r="C464" s="139"/>
      <x:c r="D464" s="139"/>
      <x:c r="E464" s="139"/>
      <x:c r="F464" s="139"/>
      <x:c r="G464" s="139"/>
      <x:c r="H464" s="139"/>
      <x:c r="I464" s="266" t="n">
        <x:f>INT((ROW()-ROW($I$46))/((CARROT_CAP+1)*(MESCLUN_CAP+1)))</x:f>
        <x:v>0</x:v>
      </x:c>
      <x:c r="J464" s="266" t="n">
        <x:f>MOD(INT((ROW()-ROW($I$46))/(MESCLUN_CAP+1)),CARROT_CAP+1)</x:f>
        <x:v>13</x:v>
      </x:c>
      <x:c r="K464" s="266" t="n">
        <x:f>MOD(ROW()-ROW($I$46),MESCLUN_CAP+1)</x:f>
        <x:v>15</x:v>
      </x:c>
      <x:c r="L464" s="266" t="n">
        <x:f>SUM(I464:K464)</x:f>
        <x:v>28</x:v>
      </x:c>
      <x:c r="M464" s="267" t="n">
        <x:f>I464*TOMATO_HOURS*WEEKS*(1+TOMATO_DIM)^I464+J464*CARROT_HOURS*WEEKS*(1+CARROT_DIM)^J464+K464*MESCLUN_HOURS*WEEKS*(1+MESCLUN_DIM)^K464</x:f>
        <x:v>1350.8790059610678</x:v>
      </x:c>
      <x:c r="N464" s="267" t="n">
        <x:f>MAX(M464-FARMER_HOURS,0)/TEMP_HOURS_PER_WORKER</x:f>
        <x:v>0.4381104208062971</x:v>
      </x:c>
      <x:c r="O464" s="268" t="n">
        <x:f>I464*TOMATO_PRICE+J464*CARROT_PRICE+K464*MESCLUN_PRICE</x:f>
        <x:v>67722</x:v>
      </x:c>
      <x:c r="P464" s="268" t="n">
        <x:f>I464*TOMATO_FERTILIZER+J464*CARROT_FERTILIZER+K464*MESCLUN_FERTILIZER</x:f>
        <x:v>18920</x:v>
      </x:c>
      <x:c r="Q464" s="268" t="n">
        <x:f>MIN(M464,FARMER_HOURS)*FARMER_RATE+MAX(M464-FARMER_HOURS,0)*TEMP_RATE</x:f>
        <x:v>35952.760520157426</x:v>
      </x:c>
      <x:c r="R464" s="268" t="n">
        <x:f>O464-P464-Q464-FIXED_COST</x:f>
        <x:v>-7150.760520157426</x:v>
      </x:c>
      <x:c r="S464" s="139" t="str">
        <x:f>IF(AND(L464&lt;=TOTAL_BED_CAP,N464&lt;=TEMP_WORKER_CAP),"YES","NO")</x:f>
        <x:v>YES</x:v>
      </x:c>
      <x:c r="T464" s="139" t="n">
        <x:f>IF(S464="YES",R464,-1E+99)</x:f>
        <x:v>-7150.760520157426</x:v>
      </x:c>
    </x:row>
    <x:row r="465">
      <x:c r="A465" s="139"/>
      <x:c r="B465" s="139"/>
      <x:c r="C465" s="139"/>
      <x:c r="D465" s="139"/>
      <x:c r="E465" s="139"/>
      <x:c r="F465" s="139"/>
      <x:c r="G465" s="139"/>
      <x:c r="H465" s="139"/>
      <x:c r="I465" s="266" t="n">
        <x:f>INT((ROW()-ROW($I$46))/((CARROT_CAP+1)*(MESCLUN_CAP+1)))</x:f>
        <x:v>0</x:v>
      </x:c>
      <x:c r="J465" s="266" t="n">
        <x:f>MOD(INT((ROW()-ROW($I$46))/(MESCLUN_CAP+1)),CARROT_CAP+1)</x:f>
        <x:v>13</x:v>
      </x:c>
      <x:c r="K465" s="266" t="n">
        <x:f>MOD(ROW()-ROW($I$46),MESCLUN_CAP+1)</x:f>
        <x:v>16</x:v>
      </x:c>
      <x:c r="L465" s="266" t="n">
        <x:f>SUM(I465:K465)</x:f>
        <x:v>29</x:v>
      </x:c>
      <x:c r="M465" s="267" t="n">
        <x:f>I465*TOMATO_HOURS*WEEKS*(1+TOMATO_DIM)^I465+J465*CARROT_HOURS*WEEKS*(1+CARROT_DIM)^J465+K465*MESCLUN_HOURS*WEEKS*(1+MESCLUN_DIM)^K465</x:f>
        <x:v>1415.9397818385569</x:v>
      </x:c>
      <x:c r="N465" s="267" t="n">
        <x:f>MAX(M465-FARMER_HOURS,0)/TEMP_HOURS_PER_WORKER</x:f>
        <x:v>0.4832915151656645</x:v>
      </x:c>
      <x:c r="O465" s="268" t="n">
        <x:f>I465*TOMATO_PRICE+J465*CARROT_PRICE+K465*MESCLUN_PRICE</x:f>
        <x:v>70422</x:v>
      </x:c>
      <x:c r="P465" s="268" t="n">
        <x:f>I465*TOMATO_FERTILIZER+J465*CARROT_FERTILIZER+K465*MESCLUN_FERTILIZER</x:f>
        <x:v>19800</x:v>
      </x:c>
      <x:c r="Q465" s="268" t="n">
        <x:f>MIN(M465,FARMER_HOURS)*FARMER_RATE+MAX(M465-FARMER_HOURS,0)*TEMP_RATE</x:f>
        <x:v>37082.287879141615</x:v>
      </x:c>
      <x:c r="R465" s="268" t="n">
        <x:f>O465-P465-Q465-FIXED_COST</x:f>
        <x:v>-6460.287879141615</x:v>
      </x:c>
      <x:c r="S465" s="139" t="str">
        <x:f>IF(AND(L465&lt;=TOTAL_BED_CAP,N465&lt;=TEMP_WORKER_CAP),"YES","NO")</x:f>
        <x:v>YES</x:v>
      </x:c>
      <x:c r="T465" s="139" t="n">
        <x:f>IF(S465="YES",R465,-1E+99)</x:f>
        <x:v>-6460.287879141615</x:v>
      </x:c>
    </x:row>
    <x:row r="466">
      <x:c r="A466" s="139"/>
      <x:c r="B466" s="139"/>
      <x:c r="C466" s="139"/>
      <x:c r="D466" s="139"/>
      <x:c r="E466" s="139"/>
      <x:c r="F466" s="139"/>
      <x:c r="G466" s="139"/>
      <x:c r="H466" s="139"/>
      <x:c r="I466" s="266" t="n">
        <x:f>INT((ROW()-ROW($I$46))/((CARROT_CAP+1)*(MESCLUN_CAP+1)))</x:f>
        <x:v>0</x:v>
      </x:c>
      <x:c r="J466" s="266" t="n">
        <x:f>MOD(INT((ROW()-ROW($I$46))/(MESCLUN_CAP+1)),CARROT_CAP+1)</x:f>
        <x:v>13</x:v>
      </x:c>
      <x:c r="K466" s="266" t="n">
        <x:f>MOD(ROW()-ROW($I$46),MESCLUN_CAP+1)</x:f>
        <x:v>17</x:v>
      </x:c>
      <x:c r="L466" s="266" t="n">
        <x:f>SUM(I466:K466)</x:f>
        <x:v>30</x:v>
      </x:c>
      <x:c r="M466" s="267" t="n">
        <x:f>I466*TOMATO_HOURS*WEEKS*(1+TOMATO_DIM)^I466+J466*CARROT_HOURS*WEEKS*(1+CARROT_DIM)^J466+K466*MESCLUN_HOURS*WEEKS*(1+MESCLUN_DIM)^K466</x:f>
        <x:v>1482.500005285097</x:v>
      </x:c>
      <x:c r="N466" s="267" t="n">
        <x:f>MAX(M466-FARMER_HOURS,0)/TEMP_HOURS_PER_WORKER</x:f>
        <x:v>0.5295138925590951</x:v>
      </x:c>
      <x:c r="O466" s="268" t="n">
        <x:f>I466*TOMATO_PRICE+J466*CARROT_PRICE+K466*MESCLUN_PRICE</x:f>
        <x:v>73122</x:v>
      </x:c>
      <x:c r="P466" s="268" t="n">
        <x:f>I466*TOMATO_FERTILIZER+J466*CARROT_FERTILIZER+K466*MESCLUN_FERTILIZER</x:f>
        <x:v>20680</x:v>
      </x:c>
      <x:c r="Q466" s="268" t="n">
        <x:f>MIN(M466,FARMER_HOURS)*FARMER_RATE+MAX(M466-FARMER_HOURS,0)*TEMP_RATE</x:f>
        <x:v>38237.84731397738</x:v>
      </x:c>
      <x:c r="R466" s="268" t="n">
        <x:f>O466-P466-Q466-FIXED_COST</x:f>
        <x:v>-5795.847313977378</x:v>
      </x:c>
      <x:c r="S466" s="139" t="str">
        <x:f>IF(AND(L466&lt;=TOTAL_BED_CAP,N466&lt;=TEMP_WORKER_CAP),"YES","NO")</x:f>
        <x:v>YES</x:v>
      </x:c>
      <x:c r="T466" s="139" t="n">
        <x:f>IF(S466="YES",R466,-1E+99)</x:f>
        <x:v>-5795.847313977378</x:v>
      </x:c>
    </x:row>
    <x:row r="467">
      <x:c r="A467" s="139"/>
      <x:c r="B467" s="139"/>
      <x:c r="C467" s="139"/>
      <x:c r="D467" s="139"/>
      <x:c r="E467" s="139"/>
      <x:c r="F467" s="139"/>
      <x:c r="G467" s="139"/>
      <x:c r="H467" s="139"/>
      <x:c r="I467" s="266" t="n">
        <x:f>INT((ROW()-ROW($I$46))/((CARROT_CAP+1)*(MESCLUN_CAP+1)))</x:f>
        <x:v>0</x:v>
      </x:c>
      <x:c r="J467" s="266" t="n">
        <x:f>MOD(INT((ROW()-ROW($I$46))/(MESCLUN_CAP+1)),CARROT_CAP+1)</x:f>
        <x:v>13</x:v>
      </x:c>
      <x:c r="K467" s="266" t="n">
        <x:f>MOD(ROW()-ROW($I$46),MESCLUN_CAP+1)</x:f>
        <x:v>18</x:v>
      </x:c>
      <x:c r="L467" s="266" t="n">
        <x:f>SUM(I467:K467)</x:f>
        <x:v>31</x:v>
      </x:c>
      <x:c r="M467" s="267" t="n">
        <x:f>I467*TOMATO_HOURS*WEEKS*(1+TOMATO_DIM)^I467+J467*CARROT_HOURS*WEEKS*(1+CARROT_DIM)^J467+K467*MESCLUN_HOURS*WEEKS*(1+MESCLUN_DIM)^K467</x:f>
        <x:v>1550.5869967436843</x:v>
      </x:c>
      <x:c r="N467" s="267" t="n">
        <x:f>MAX(M467-FARMER_HOURS,0)/TEMP_HOURS_PER_WORKER</x:f>
        <x:v>0.5767965255164474</x:v>
      </x:c>
      <x:c r="O467" s="268" t="n">
        <x:f>I467*TOMATO_PRICE+J467*CARROT_PRICE+K467*MESCLUN_PRICE</x:f>
        <x:v>75822</x:v>
      </x:c>
      <x:c r="P467" s="268" t="n">
        <x:f>I467*TOMATO_FERTILIZER+J467*CARROT_FERTILIZER+K467*MESCLUN_FERTILIZER</x:f>
        <x:v>21560</x:v>
      </x:c>
      <x:c r="Q467" s="268" t="n">
        <x:f>MIN(M467,FARMER_HOURS)*FARMER_RATE+MAX(M467-FARMER_HOURS,0)*TEMP_RATE</x:f>
        <x:v>39419.913137911186</x:v>
      </x:c>
      <x:c r="R467" s="268" t="n">
        <x:f>O467-P467-Q467-FIXED_COST</x:f>
        <x:v>-5157.913137911186</x:v>
      </x:c>
      <x:c r="S467" s="139" t="str">
        <x:f>IF(AND(L467&lt;=TOTAL_BED_CAP,N467&lt;=TEMP_WORKER_CAP),"YES","NO")</x:f>
        <x:v>YES</x:v>
      </x:c>
      <x:c r="T467" s="139" t="n">
        <x:f>IF(S467="YES",R467,-1E+99)</x:f>
        <x:v>-5157.913137911186</x:v>
      </x:c>
    </x:row>
    <x:row r="468">
      <x:c r="A468" s="139"/>
      <x:c r="B468" s="139"/>
      <x:c r="C468" s="139"/>
      <x:c r="D468" s="139"/>
      <x:c r="E468" s="139"/>
      <x:c r="F468" s="139"/>
      <x:c r="G468" s="139"/>
      <x:c r="H468" s="139"/>
      <x:c r="I468" s="266" t="n">
        <x:f>INT((ROW()-ROW($I$46))/((CARROT_CAP+1)*(MESCLUN_CAP+1)))</x:f>
        <x:v>0</x:v>
      </x:c>
      <x:c r="J468" s="266" t="n">
        <x:f>MOD(INT((ROW()-ROW($I$46))/(MESCLUN_CAP+1)),CARROT_CAP+1)</x:f>
        <x:v>13</x:v>
      </x:c>
      <x:c r="K468" s="266" t="n">
        <x:f>MOD(ROW()-ROW($I$46),MESCLUN_CAP+1)</x:f>
        <x:v>19</x:v>
      </x:c>
      <x:c r="L468" s="266" t="n">
        <x:f>SUM(I468:K468)</x:f>
        <x:v>32</x:v>
      </x:c>
      <x:c r="M468" s="267" t="n">
        <x:f>I468*TOMATO_HOURS*WEEKS*(1+TOMATO_DIM)^I468+J468*CARROT_HOURS*WEEKS*(1+CARROT_DIM)^J468+K468*MESCLUN_HOURS*WEEKS*(1+MESCLUN_DIM)^K468</x:f>
        <x:v>1620.2285253797063</x:v>
      </x:c>
      <x:c r="N468" s="267" t="n">
        <x:f>MAX(M468-FARMER_HOURS,0)/TEMP_HOURS_PER_WORKER</x:f>
        <x:v>0.6251586981803516</x:v>
      </x:c>
      <x:c r="O468" s="268" t="n">
        <x:f>I468*TOMATO_PRICE+J468*CARROT_PRICE+K468*MESCLUN_PRICE</x:f>
        <x:v>78522</x:v>
      </x:c>
      <x:c r="P468" s="268" t="n">
        <x:f>I468*TOMATO_FERTILIZER+J468*CARROT_FERTILIZER+K468*MESCLUN_FERTILIZER</x:f>
        <x:v>22440</x:v>
      </x:c>
      <x:c r="Q468" s="268" t="n">
        <x:f>MIN(M468,FARMER_HOURS)*FARMER_RATE+MAX(M468-FARMER_HOURS,0)*TEMP_RATE</x:f>
        <x:v>40628.96745450879</x:v>
      </x:c>
      <x:c r="R468" s="268" t="n">
        <x:f>O468-P468-Q468-FIXED_COST</x:f>
        <x:v>-4546.967454508791</x:v>
      </x:c>
      <x:c r="S468" s="139" t="str">
        <x:f>IF(AND(L468&lt;=TOTAL_BED_CAP,N468&lt;=TEMP_WORKER_CAP),"YES","NO")</x:f>
        <x:v>YES</x:v>
      </x:c>
      <x:c r="T468" s="139" t="n">
        <x:f>IF(S468="YES",R468,-1E+99)</x:f>
        <x:v>-4546.967454508791</x:v>
      </x:c>
    </x:row>
    <x:row r="469">
      <x:c r="A469" s="139"/>
      <x:c r="B469" s="139"/>
      <x:c r="C469" s="139"/>
      <x:c r="D469" s="139"/>
      <x:c r="E469" s="139"/>
      <x:c r="F469" s="139"/>
      <x:c r="G469" s="139"/>
      <x:c r="H469" s="139"/>
      <x:c r="I469" s="266" t="n">
        <x:f>INT((ROW()-ROW($I$46))/((CARROT_CAP+1)*(MESCLUN_CAP+1)))</x:f>
        <x:v>0</x:v>
      </x:c>
      <x:c r="J469" s="266" t="n">
        <x:f>MOD(INT((ROW()-ROW($I$46))/(MESCLUN_CAP+1)),CARROT_CAP+1)</x:f>
        <x:v>13</x:v>
      </x:c>
      <x:c r="K469" s="266" t="n">
        <x:f>MOD(ROW()-ROW($I$46),MESCLUN_CAP+1)</x:f>
        <x:v>20</x:v>
      </x:c>
      <x:c r="L469" s="266" t="n">
        <x:f>SUM(I469:K469)</x:f>
        <x:v>33</x:v>
      </x:c>
      <x:c r="M469" s="267" t="n">
        <x:f>I469*TOMATO_HOURS*WEEKS*(1+TOMATO_DIM)^I469+J469*CARROT_HOURS*WEEKS*(1+CARROT_DIM)^J469+K469*MESCLUN_HOURS*WEEKS*(1+MESCLUN_DIM)^K469</x:f>
        <x:v>1691.452816030183</x:v>
      </x:c>
      <x:c r="N469" s="267" t="n">
        <x:f>MAX(M469-FARMER_HOURS,0)/TEMP_HOURS_PER_WORKER</x:f>
        <x:v>0.6746200111320715</x:v>
      </x:c>
      <x:c r="O469" s="268" t="n">
        <x:f>I469*TOMATO_PRICE+J469*CARROT_PRICE+K469*MESCLUN_PRICE</x:f>
        <x:v>81222</x:v>
      </x:c>
      <x:c r="P469" s="268" t="n">
        <x:f>I469*TOMATO_FERTILIZER+J469*CARROT_FERTILIZER+K469*MESCLUN_FERTILIZER</x:f>
        <x:v>23320</x:v>
      </x:c>
      <x:c r="Q469" s="268" t="n">
        <x:f>MIN(M469,FARMER_HOURS)*FARMER_RATE+MAX(M469-FARMER_HOURS,0)*TEMP_RATE</x:f>
        <x:v>41865.500278301784</x:v>
      </x:c>
      <x:c r="R469" s="268" t="n">
        <x:f>O469-P469-Q469-FIXED_COST</x:f>
        <x:v>-3963.5002783017844</x:v>
      </x:c>
      <x:c r="S469" s="139" t="str">
        <x:f>IF(AND(L469&lt;=TOTAL_BED_CAP,N469&lt;=TEMP_WORKER_CAP),"YES","NO")</x:f>
        <x:v>YES</x:v>
      </x:c>
      <x:c r="T469" s="139" t="n">
        <x:f>IF(S469="YES",R469,-1E+99)</x:f>
        <x:v>-3963.5002783017844</x:v>
      </x:c>
    </x:row>
    <x:row r="470">
      <x:c r="A470" s="139"/>
      <x:c r="B470" s="139"/>
      <x:c r="C470" s="139"/>
      <x:c r="D470" s="139"/>
      <x:c r="E470" s="139"/>
      <x:c r="F470" s="139"/>
      <x:c r="G470" s="139"/>
      <x:c r="H470" s="139"/>
      <x:c r="I470" s="266" t="n">
        <x:f>INT((ROW()-ROW($I$46))/((CARROT_CAP+1)*(MESCLUN_CAP+1)))</x:f>
        <x:v>0</x:v>
      </x:c>
      <x:c r="J470" s="266" t="n">
        <x:f>MOD(INT((ROW()-ROW($I$46))/(MESCLUN_CAP+1)),CARROT_CAP+1)</x:f>
        <x:v>13</x:v>
      </x:c>
      <x:c r="K470" s="266" t="n">
        <x:f>MOD(ROW()-ROW($I$46),MESCLUN_CAP+1)</x:f>
        <x:v>21</x:v>
      </x:c>
      <x:c r="L470" s="266" t="n">
        <x:f>SUM(I470:K470)</x:f>
        <x:v>34</x:v>
      </x:c>
      <x:c r="M470" s="267" t="n">
        <x:f>I470*TOMATO_HOURS*WEEKS*(1+TOMATO_DIM)^I470+J470*CARROT_HOURS*WEEKS*(1+CARROT_DIM)^J470+K470*MESCLUN_HOURS*WEEKS*(1+MESCLUN_DIM)^K470</x:f>
        <x:v>1764.288556256627</x:v>
      </x:c>
      <x:c r="N470" s="267" t="n">
        <x:f>MAX(M470-FARMER_HOURS,0)/TEMP_HOURS_PER_WORKER</x:f>
        <x:v>0.7252003862893244</x:v>
      </x:c>
      <x:c r="O470" s="268" t="n">
        <x:f>I470*TOMATO_PRICE+J470*CARROT_PRICE+K470*MESCLUN_PRICE</x:f>
        <x:v>83922</x:v>
      </x:c>
      <x:c r="P470" s="268" t="n">
        <x:f>I470*TOMATO_FERTILIZER+J470*CARROT_FERTILIZER+K470*MESCLUN_FERTILIZER</x:f>
        <x:v>24200</x:v>
      </x:c>
      <x:c r="Q470" s="268" t="n">
        <x:f>MIN(M470,FARMER_HOURS)*FARMER_RATE+MAX(M470-FARMER_HOURS,0)*TEMP_RATE</x:f>
        <x:v>43130.00965723311</x:v>
      </x:c>
      <x:c r="R470" s="268" t="n">
        <x:f>O470-P470-Q470-FIXED_COST</x:f>
        <x:v>-3408.0096572331095</x:v>
      </x:c>
      <x:c r="S470" s="139" t="str">
        <x:f>IF(AND(L470&lt;=TOTAL_BED_CAP,N470&lt;=TEMP_WORKER_CAP),"YES","NO")</x:f>
        <x:v>YES</x:v>
      </x:c>
      <x:c r="T470" s="139" t="n">
        <x:f>IF(S470="YES",R470,-1E+99)</x:f>
        <x:v>-3408.0096572331095</x:v>
      </x:c>
    </x:row>
    <x:row r="471">
      <x:c r="A471" s="139"/>
      <x:c r="B471" s="139"/>
      <x:c r="C471" s="139"/>
      <x:c r="D471" s="139"/>
      <x:c r="E471" s="139"/>
      <x:c r="F471" s="139"/>
      <x:c r="G471" s="139"/>
      <x:c r="H471" s="139"/>
      <x:c r="I471" s="266" t="n">
        <x:f>INT((ROW()-ROW($I$46))/((CARROT_CAP+1)*(MESCLUN_CAP+1)))</x:f>
        <x:v>0</x:v>
      </x:c>
      <x:c r="J471" s="266" t="n">
        <x:f>MOD(INT((ROW()-ROW($I$46))/(MESCLUN_CAP+1)),CARROT_CAP+1)</x:f>
        <x:v>13</x:v>
      </x:c>
      <x:c r="K471" s="266" t="n">
        <x:f>MOD(ROW()-ROW($I$46),MESCLUN_CAP+1)</x:f>
        <x:v>22</x:v>
      </x:c>
      <x:c r="L471" s="266" t="n">
        <x:f>SUM(I471:K471)</x:f>
        <x:v>35</x:v>
      </x:c>
      <x:c r="M471" s="267" t="n">
        <x:f>I471*TOMATO_HOURS*WEEKS*(1+TOMATO_DIM)^I471+J471*CARROT_HOURS*WEEKS*(1+CARROT_DIM)^J471+K471*MESCLUN_HOURS*WEEKS*(1+MESCLUN_DIM)^K471</x:f>
        <x:v>1838.764903503023</x:v>
      </x:c>
      <x:c r="N471" s="267" t="n">
        <x:f>MAX(M471-FARMER_HOURS,0)/TEMP_HOURS_PER_WORKER</x:f>
        <x:v>0.7769200718770993</x:v>
      </x:c>
      <x:c r="O471" s="268" t="n">
        <x:f>I471*TOMATO_PRICE+J471*CARROT_PRICE+K471*MESCLUN_PRICE</x:f>
        <x:v>86622</x:v>
      </x:c>
      <x:c r="P471" s="268" t="n">
        <x:f>I471*TOMATO_FERTILIZER+J471*CARROT_FERTILIZER+K471*MESCLUN_FERTILIZER</x:f>
        <x:v>25080</x:v>
      </x:c>
      <x:c r="Q471" s="268" t="n">
        <x:f>MIN(M471,FARMER_HOURS)*FARMER_RATE+MAX(M471-FARMER_HOURS,0)*TEMP_RATE</x:f>
        <x:v>44423.001796927485</x:v>
      </x:c>
      <x:c r="R471" s="268" t="n">
        <x:f>O471-P471-Q471-FIXED_COST</x:f>
        <x:v>-2881.001796927485</x:v>
      </x:c>
      <x:c r="S471" s="139" t="str">
        <x:f>IF(AND(L471&lt;=TOTAL_BED_CAP,N471&lt;=TEMP_WORKER_CAP),"YES","NO")</x:f>
        <x:v>YES</x:v>
      </x:c>
      <x:c r="T471" s="139" t="n">
        <x:f>IF(S471="YES",R471,-1E+99)</x:f>
        <x:v>-2881.001796927485</x:v>
      </x:c>
    </x:row>
    <x:row r="472">
      <x:c r="A472" s="139"/>
      <x:c r="B472" s="139"/>
      <x:c r="C472" s="139"/>
      <x:c r="D472" s="139"/>
      <x:c r="E472" s="139"/>
      <x:c r="F472" s="139"/>
      <x:c r="G472" s="139"/>
      <x:c r="H472" s="139"/>
      <x:c r="I472" s="266" t="n">
        <x:f>INT((ROW()-ROW($I$46))/((CARROT_CAP+1)*(MESCLUN_CAP+1)))</x:f>
        <x:v>0</x:v>
      </x:c>
      <x:c r="J472" s="266" t="n">
        <x:f>MOD(INT((ROW()-ROW($I$46))/(MESCLUN_CAP+1)),CARROT_CAP+1)</x:f>
        <x:v>13</x:v>
      </x:c>
      <x:c r="K472" s="266" t="n">
        <x:f>MOD(ROW()-ROW($I$46),MESCLUN_CAP+1)</x:f>
        <x:v>23</x:v>
      </x:c>
      <x:c r="L472" s="266" t="n">
        <x:f>SUM(I472:K472)</x:f>
        <x:v>36</x:v>
      </x:c>
      <x:c r="M472" s="267" t="n">
        <x:f>I472*TOMATO_HOURS*WEEKS*(1+TOMATO_DIM)^I472+J472*CARROT_HOURS*WEEKS*(1+CARROT_DIM)^J472+K472*MESCLUN_HOURS*WEEKS*(1+MESCLUN_DIM)^K472</x:f>
        <x:v>1914.9114923604593</x:v>
      </x:c>
      <x:c r="N472" s="267" t="n">
        <x:f>MAX(M472-FARMER_HOURS,0)/TEMP_HOURS_PER_WORKER</x:f>
        <x:v>0.8297996474725412</x:v>
      </x:c>
      <x:c r="O472" s="268" t="n">
        <x:f>I472*TOMATO_PRICE+J472*CARROT_PRICE+K472*MESCLUN_PRICE</x:f>
        <x:v>89322</x:v>
      </x:c>
      <x:c r="P472" s="268" t="n">
        <x:f>I472*TOMATO_FERTILIZER+J472*CARROT_FERTILIZER+K472*MESCLUN_FERTILIZER</x:f>
        <x:v>25960</x:v>
      </x:c>
      <x:c r="Q472" s="268" t="n">
        <x:f>MIN(M472,FARMER_HOURS)*FARMER_RATE+MAX(M472-FARMER_HOURS,0)*TEMP_RATE</x:f>
        <x:v>45744.991186813524</x:v>
      </x:c>
      <x:c r="R472" s="268" t="n">
        <x:f>O472-P472-Q472-FIXED_COST</x:f>
        <x:v>-2382.991186813524</x:v>
      </x:c>
      <x:c r="S472" s="139" t="str">
        <x:f>IF(AND(L472&lt;=TOTAL_BED_CAP,N472&lt;=TEMP_WORKER_CAP),"YES","NO")</x:f>
        <x:v>YES</x:v>
      </x:c>
      <x:c r="T472" s="139" t="n">
        <x:f>IF(S472="YES",R472,-1E+99)</x:f>
        <x:v>-2382.991186813524</x:v>
      </x:c>
    </x:row>
    <x:row r="473">
      <x:c r="A473" s="139"/>
      <x:c r="B473" s="139"/>
      <x:c r="C473" s="139"/>
      <x:c r="D473" s="139"/>
      <x:c r="E473" s="139"/>
      <x:c r="F473" s="139"/>
      <x:c r="G473" s="139"/>
      <x:c r="H473" s="139"/>
      <x:c r="I473" s="266" t="n">
        <x:f>INT((ROW()-ROW($I$46))/((CARROT_CAP+1)*(MESCLUN_CAP+1)))</x:f>
        <x:v>0</x:v>
      </x:c>
      <x:c r="J473" s="266" t="n">
        <x:f>MOD(INT((ROW()-ROW($I$46))/(MESCLUN_CAP+1)),CARROT_CAP+1)</x:f>
        <x:v>13</x:v>
      </x:c>
      <x:c r="K473" s="266" t="n">
        <x:f>MOD(ROW()-ROW($I$46),MESCLUN_CAP+1)</x:f>
        <x:v>24</x:v>
      </x:c>
      <x:c r="L473" s="266" t="n">
        <x:f>SUM(I473:K473)</x:f>
        <x:v>37</x:v>
      </x:c>
      <x:c r="M473" s="267" t="n">
        <x:f>I473*TOMATO_HOURS*WEEKS*(1+TOMATO_DIM)^I473+J473*CARROT_HOURS*WEEKS*(1+CARROT_DIM)^J473+K473*MESCLUN_HOURS*WEEKS*(1+MESCLUN_DIM)^K473</x:f>
        <x:v>1992.758441939955</x:v>
      </x:c>
      <x:c r="N473" s="267" t="n">
        <x:f>MAX(M473-FARMER_HOURS,0)/TEMP_HOURS_PER_WORKER</x:f>
        <x:v>0.8838600291249687</x:v>
      </x:c>
      <x:c r="O473" s="268" t="n">
        <x:f>I473*TOMATO_PRICE+J473*CARROT_PRICE+K473*MESCLUN_PRICE</x:f>
        <x:v>92022</x:v>
      </x:c>
      <x:c r="P473" s="268" t="n">
        <x:f>I473*TOMATO_FERTILIZER+J473*CARROT_FERTILIZER+K473*MESCLUN_FERTILIZER</x:f>
        <x:v>26840</x:v>
      </x:c>
      <x:c r="Q473" s="268" t="n">
        <x:f>MIN(M473,FARMER_HOURS)*FARMER_RATE+MAX(M473-FARMER_HOURS,0)*TEMP_RATE</x:f>
        <x:v>47096.500728124214</x:v>
      </x:c>
      <x:c r="R473" s="268" t="n">
        <x:f>O473-P473-Q473-FIXED_COST</x:f>
        <x:v>-1914.5007281242142</x:v>
      </x:c>
      <x:c r="S473" s="139" t="str">
        <x:f>IF(AND(L473&lt;=TOTAL_BED_CAP,N473&lt;=TEMP_WORKER_CAP),"YES","NO")</x:f>
        <x:v>YES</x:v>
      </x:c>
      <x:c r="T473" s="139" t="n">
        <x:f>IF(S473="YES",R473,-1E+99)</x:f>
        <x:v>-1914.5007281242142</x:v>
      </x:c>
    </x:row>
    <x:row r="474">
      <x:c r="A474" s="139"/>
      <x:c r="B474" s="139"/>
      <x:c r="C474" s="139"/>
      <x:c r="D474" s="139"/>
      <x:c r="E474" s="139"/>
      <x:c r="F474" s="139"/>
      <x:c r="G474" s="139"/>
      <x:c r="H474" s="139"/>
      <x:c r="I474" s="266" t="n">
        <x:f>INT((ROW()-ROW($I$46))/((CARROT_CAP+1)*(MESCLUN_CAP+1)))</x:f>
        <x:v>0</x:v>
      </x:c>
      <x:c r="J474" s="266" t="n">
        <x:f>MOD(INT((ROW()-ROW($I$46))/(MESCLUN_CAP+1)),CARROT_CAP+1)</x:f>
        <x:v>13</x:v>
      </x:c>
      <x:c r="K474" s="266" t="n">
        <x:f>MOD(ROW()-ROW($I$46),MESCLUN_CAP+1)</x:f>
        <x:v>25</x:v>
      </x:c>
      <x:c r="L474" s="266" t="n">
        <x:f>SUM(I474:K474)</x:f>
        <x:v>38</x:v>
      </x:c>
      <x:c r="M474" s="267" t="n">
        <x:f>I474*TOMATO_HOURS*WEEKS*(1+TOMATO_DIM)^I474+J474*CARROT_HOURS*WEEKS*(1+CARROT_DIM)^J474+K474*MESCLUN_HOURS*WEEKS*(1+MESCLUN_DIM)^K474</x:f>
        <x:v>2072.3363633550525</x:v>
      </x:c>
      <x:c r="N474" s="267" t="n">
        <x:f>MAX(M474-FARMER_HOURS,0)/TEMP_HOURS_PER_WORKER</x:f>
        <x:v>0.9391224745521198</x:v>
      </x:c>
      <x:c r="O474" s="268" t="n">
        <x:f>I474*TOMATO_PRICE+J474*CARROT_PRICE+K474*MESCLUN_PRICE</x:f>
        <x:v>94722</x:v>
      </x:c>
      <x:c r="P474" s="268" t="n">
        <x:f>I474*TOMATO_FERTILIZER+J474*CARROT_FERTILIZER+K474*MESCLUN_FERTILIZER</x:f>
        <x:v>27720</x:v>
      </x:c>
      <x:c r="Q474" s="268" t="n">
        <x:f>MIN(M474,FARMER_HOURS)*FARMER_RATE+MAX(M474-FARMER_HOURS,0)*TEMP_RATE</x:f>
        <x:v>48478.061863803</x:v>
      </x:c>
      <x:c r="R474" s="268" t="n">
        <x:f>O474-P474-Q474-FIXED_COST</x:f>
        <x:v>-1476.0618638029991</x:v>
      </x:c>
      <x:c r="S474" s="139" t="str">
        <x:f>IF(AND(L474&lt;=TOTAL_BED_CAP,N474&lt;=TEMP_WORKER_CAP),"YES","NO")</x:f>
        <x:v>YES</x:v>
      </x:c>
      <x:c r="T474" s="139" t="n">
        <x:f>IF(S474="YES",R474,-1E+99)</x:f>
        <x:v>-1476.0618638029991</x:v>
      </x:c>
    </x:row>
    <x:row r="475">
      <x:c r="A475" s="139"/>
      <x:c r="B475" s="139"/>
      <x:c r="C475" s="139"/>
      <x:c r="D475" s="139"/>
      <x:c r="E475" s="139"/>
      <x:c r="F475" s="139"/>
      <x:c r="G475" s="139"/>
      <x:c r="H475" s="139"/>
      <x:c r="I475" s="266" t="n">
        <x:f>INT((ROW()-ROW($I$46))/((CARROT_CAP+1)*(MESCLUN_CAP+1)))</x:f>
        <x:v>0</x:v>
      </x:c>
      <x:c r="J475" s="266" t="n">
        <x:f>MOD(INT((ROW()-ROW($I$46))/(MESCLUN_CAP+1)),CARROT_CAP+1)</x:f>
        <x:v>13</x:v>
      </x:c>
      <x:c r="K475" s="266" t="n">
        <x:f>MOD(ROW()-ROW($I$46),MESCLUN_CAP+1)</x:f>
        <x:v>26</x:v>
      </x:c>
      <x:c r="L475" s="266" t="n">
        <x:f>SUM(I475:K475)</x:f>
        <x:v>39</x:v>
      </x:c>
      <x:c r="M475" s="267" t="n">
        <x:f>I475*TOMATO_HOURS*WEEKS*(1+TOMATO_DIM)^I475+J475*CARROT_HOURS*WEEKS*(1+CARROT_DIM)^J475+K475*MESCLUN_HOURS*WEEKS*(1+MESCLUN_DIM)^K475</x:f>
        <x:v>2153.6763673157698</x:v>
      </x:c>
      <x:c r="N475" s="267" t="n">
        <x:f>MAX(M475-FARMER_HOURS,0)/TEMP_HOURS_PER_WORKER</x:f>
        <x:v>0.995608588413729</x:v>
      </x:c>
      <x:c r="O475" s="268" t="n">
        <x:f>I475*TOMATO_PRICE+J475*CARROT_PRICE+K475*MESCLUN_PRICE</x:f>
        <x:v>97422</x:v>
      </x:c>
      <x:c r="P475" s="268" t="n">
        <x:f>I475*TOMATO_FERTILIZER+J475*CARROT_FERTILIZER+K475*MESCLUN_FERTILIZER</x:f>
        <x:v>28600</x:v>
      </x:c>
      <x:c r="Q475" s="268" t="n">
        <x:f>MIN(M475,FARMER_HOURS)*FARMER_RATE+MAX(M475-FARMER_HOURS,0)*TEMP_RATE</x:f>
        <x:v>49890.21471034322</x:v>
      </x:c>
      <x:c r="R475" s="268" t="n">
        <x:f>O475-P475-Q475-FIXED_COST</x:f>
        <x:v>-1068.2147103432217</x:v>
      </x:c>
      <x:c r="S475" s="139" t="str">
        <x:f>IF(AND(L475&lt;=TOTAL_BED_CAP,N475&lt;=TEMP_WORKER_CAP),"YES","NO")</x:f>
        <x:v>YES</x:v>
      </x:c>
      <x:c r="T475" s="139" t="n">
        <x:f>IF(S475="YES",R475,-1E+99)</x:f>
        <x:v>-1068.2147103432217</x:v>
      </x:c>
    </x:row>
    <x:row r="476">
      <x:c r="A476" s="139"/>
      <x:c r="B476" s="139"/>
      <x:c r="C476" s="139"/>
      <x:c r="D476" s="139"/>
      <x:c r="E476" s="139"/>
      <x:c r="F476" s="139"/>
      <x:c r="G476" s="139"/>
      <x:c r="H476" s="139"/>
      <x:c r="I476" s="266" t="n">
        <x:f>INT((ROW()-ROW($I$46))/((CARROT_CAP+1)*(MESCLUN_CAP+1)))</x:f>
        <x:v>0</x:v>
      </x:c>
      <x:c r="J476" s="266" t="n">
        <x:f>MOD(INT((ROW()-ROW($I$46))/(MESCLUN_CAP+1)),CARROT_CAP+1)</x:f>
        <x:v>13</x:v>
      </x:c>
      <x:c r="K476" s="266" t="n">
        <x:f>MOD(ROW()-ROW($I$46),MESCLUN_CAP+1)</x:f>
        <x:v>27</x:v>
      </x:c>
      <x:c r="L476" s="266" t="n">
        <x:f>SUM(I476:K476)</x:f>
        <x:v>40</x:v>
      </x:c>
      <x:c r="M476" s="267" t="n">
        <x:f>I476*TOMATO_HOURS*WEEKS*(1+TOMATO_DIM)^I476+J476*CARROT_HOURS*WEEKS*(1+CARROT_DIM)^J476+K476*MESCLUN_HOURS*WEEKS*(1+MESCLUN_DIM)^K476</x:f>
        <x:v>2236.810071835527</x:v>
      </x:c>
      <x:c r="N476" s="267" t="n">
        <x:f>MAX(M476-FARMER_HOURS,0)/TEMP_HOURS_PER_WORKER</x:f>
        <x:v>1.0533403276635604</x:v>
      </x:c>
      <x:c r="O476" s="268" t="n">
        <x:f>I476*TOMATO_PRICE+J476*CARROT_PRICE+K476*MESCLUN_PRICE</x:f>
        <x:v>100122</x:v>
      </x:c>
      <x:c r="P476" s="268" t="n">
        <x:f>I476*TOMATO_FERTILIZER+J476*CARROT_FERTILIZER+K476*MESCLUN_FERTILIZER</x:f>
        <x:v>29480</x:v>
      </x:c>
      <x:c r="Q476" s="268" t="n">
        <x:f>MIN(M476,FARMER_HOURS)*FARMER_RATE+MAX(M476-FARMER_HOURS,0)*TEMP_RATE</x:f>
        <x:v>51333.50819158902</x:v>
      </x:c>
      <x:c r="R476" s="268" t="n">
        <x:f>O476-P476-Q476-FIXED_COST</x:f>
        <x:v>-691.5081915890187</x:v>
      </x:c>
      <x:c r="S476" s="139" t="str">
        <x:f>IF(AND(L476&lt;=TOTAL_BED_CAP,N476&lt;=TEMP_WORKER_CAP),"YES","NO")</x:f>
        <x:v>YES</x:v>
      </x:c>
      <x:c r="T476" s="139" t="n">
        <x:f>IF(S476="YES",R476,-1E+99)</x:f>
        <x:v>-691.5081915890187</x:v>
      </x:c>
    </x:row>
    <x:row r="477">
      <x:c r="A477" s="139"/>
      <x:c r="B477" s="139"/>
      <x:c r="C477" s="139"/>
      <x:c r="D477" s="139"/>
      <x:c r="E477" s="139"/>
      <x:c r="F477" s="139"/>
      <x:c r="G477" s="139"/>
      <x:c r="H477" s="139"/>
      <x:c r="I477" s="266" t="n">
        <x:f>INT((ROW()-ROW($I$46))/((CARROT_CAP+1)*(MESCLUN_CAP+1)))</x:f>
        <x:v>0</x:v>
      </x:c>
      <x:c r="J477" s="266" t="n">
        <x:f>MOD(INT((ROW()-ROW($I$46))/(MESCLUN_CAP+1)),CARROT_CAP+1)</x:f>
        <x:v>13</x:v>
      </x:c>
      <x:c r="K477" s="266" t="n">
        <x:f>MOD(ROW()-ROW($I$46),MESCLUN_CAP+1)</x:f>
        <x:v>28</x:v>
      </x:c>
      <x:c r="L477" s="266" t="n">
        <x:f>SUM(I477:K477)</x:f>
        <x:v>41</x:v>
      </x:c>
      <x:c r="M477" s="267" t="n">
        <x:f>I477*TOMATO_HOURS*WEEKS*(1+TOMATO_DIM)^I477+J477*CARROT_HOURS*WEEKS*(1+CARROT_DIM)^J477+K477*MESCLUN_HOURS*WEEKS*(1+MESCLUN_DIM)^K477</x:f>
        <x:v>2321.7696100526805</x:v>
      </x:c>
      <x:c r="N477" s="267" t="n">
        <x:f>MAX(M477-FARMER_HOURS,0)/TEMP_HOURS_PER_WORKER</x:f>
        <x:v>1.112340006981028</x:v>
      </x:c>
      <x:c r="O477" s="268" t="n">
        <x:f>I477*TOMATO_PRICE+J477*CARROT_PRICE+K477*MESCLUN_PRICE</x:f>
        <x:v>102822</x:v>
      </x:c>
      <x:c r="P477" s="268" t="n">
        <x:f>I477*TOMATO_FERTILIZER+J477*CARROT_FERTILIZER+K477*MESCLUN_FERTILIZER</x:f>
        <x:v>30360</x:v>
      </x:c>
      <x:c r="Q477" s="268" t="n">
        <x:f>MIN(M477,FARMER_HOURS)*FARMER_RATE+MAX(M477-FARMER_HOURS,0)*TEMP_RATE</x:f>
        <x:v>52808.5001745257</x:v>
      </x:c>
      <x:c r="R477" s="268" t="n">
        <x:f>O477-P477-Q477-FIXED_COST</x:f>
        <x:v>-346.5001745257032</x:v>
      </x:c>
      <x:c r="S477" s="139" t="str">
        <x:f>IF(AND(L477&lt;=TOTAL_BED_CAP,N477&lt;=TEMP_WORKER_CAP),"YES","NO")</x:f>
        <x:v>YES</x:v>
      </x:c>
      <x:c r="T477" s="139" t="n">
        <x:f>IF(S477="YES",R477,-1E+99)</x:f>
        <x:v>-346.5001745257032</x:v>
      </x:c>
    </x:row>
    <x:row r="478">
      <x:c r="A478" s="139"/>
      <x:c r="B478" s="139"/>
      <x:c r="C478" s="139"/>
      <x:c r="D478" s="139"/>
      <x:c r="E478" s="139"/>
      <x:c r="F478" s="139"/>
      <x:c r="G478" s="139"/>
      <x:c r="H478" s="139"/>
      <x:c r="I478" s="266" t="n">
        <x:f>INT((ROW()-ROW($I$46))/((CARROT_CAP+1)*(MESCLUN_CAP+1)))</x:f>
        <x:v>0</x:v>
      </x:c>
      <x:c r="J478" s="266" t="n">
        <x:f>MOD(INT((ROW()-ROW($I$46))/(MESCLUN_CAP+1)),CARROT_CAP+1)</x:f>
        <x:v>13</x:v>
      </x:c>
      <x:c r="K478" s="266" t="n">
        <x:f>MOD(ROW()-ROW($I$46),MESCLUN_CAP+1)</x:f>
        <x:v>29</x:v>
      </x:c>
      <x:c r="L478" s="266" t="n">
        <x:f>SUM(I478:K478)</x:f>
        <x:v>42</x:v>
      </x:c>
      <x:c r="M478" s="267" t="n">
        <x:f>I478*TOMATO_HOURS*WEEKS*(1+TOMATO_DIM)^I478+J478*CARROT_HOURS*WEEKS*(1+CARROT_DIM)^J478+K478*MESCLUN_HOURS*WEEKS*(1+MESCLUN_DIM)^K478</x:f>
        <x:v>2408.587638168334</x:v>
      </x:c>
      <x:c r="N478" s="267" t="n">
        <x:f>MAX(M478-FARMER_HOURS,0)/TEMP_HOURS_PER_WORKER</x:f>
        <x:v>1.172630304283565</x:v>
      </x:c>
      <x:c r="O478" s="268" t="n">
        <x:f>I478*TOMATO_PRICE+J478*CARROT_PRICE+K478*MESCLUN_PRICE</x:f>
        <x:v>105522</x:v>
      </x:c>
      <x:c r="P478" s="268" t="n">
        <x:f>I478*TOMATO_FERTILIZER+J478*CARROT_FERTILIZER+K478*MESCLUN_FERTILIZER</x:f>
        <x:v>31240</x:v>
      </x:c>
      <x:c r="Q478" s="268" t="n">
        <x:f>MIN(M478,FARMER_HOURS)*FARMER_RATE+MAX(M478-FARMER_HOURS,0)*TEMP_RATE</x:f>
        <x:v>54315.75760708912</x:v>
      </x:c>
      <x:c r="R478" s="268" t="n">
        <x:f>O478-P478-Q478-FIXED_COST</x:f>
        <x:v>-33.75760708912276</x:v>
      </x:c>
      <x:c r="S478" s="139" t="str">
        <x:f>IF(AND(L478&lt;=TOTAL_BED_CAP,N478&lt;=TEMP_WORKER_CAP),"YES","NO")</x:f>
        <x:v>YES</x:v>
      </x:c>
      <x:c r="T478" s="139" t="n">
        <x:f>IF(S478="YES",R478,-1E+99)</x:f>
        <x:v>-33.75760708912276</x:v>
      </x:c>
    </x:row>
    <x:row r="479">
      <x:c r="A479" s="139"/>
      <x:c r="B479" s="139"/>
      <x:c r="C479" s="139"/>
      <x:c r="D479" s="139"/>
      <x:c r="E479" s="139"/>
      <x:c r="F479" s="139"/>
      <x:c r="G479" s="139"/>
      <x:c r="H479" s="139"/>
      <x:c r="I479" s="266" t="n">
        <x:f>INT((ROW()-ROW($I$46))/((CARROT_CAP+1)*(MESCLUN_CAP+1)))</x:f>
        <x:v>0</x:v>
      </x:c>
      <x:c r="J479" s="266" t="n">
        <x:f>MOD(INT((ROW()-ROW($I$46))/(MESCLUN_CAP+1)),CARROT_CAP+1)</x:f>
        <x:v>13</x:v>
      </x:c>
      <x:c r="K479" s="266" t="n">
        <x:f>MOD(ROW()-ROW($I$46),MESCLUN_CAP+1)</x:f>
        <x:v>30</x:v>
      </x:c>
      <x:c r="L479" s="266" t="n">
        <x:f>SUM(I479:K479)</x:f>
        <x:v>43</x:v>
      </x:c>
      <x:c r="M479" s="267" t="n">
        <x:f>I479*TOMATO_HOURS*WEEKS*(1+TOMATO_DIM)^I479+J479*CARROT_HOURS*WEEKS*(1+CARROT_DIM)^J479+K479*MESCLUN_HOURS*WEEKS*(1+MESCLUN_DIM)^K479</x:f>
        <x:v>2497.2973435021036</x:v>
      </x:c>
      <x:c r="N479" s="267" t="n">
        <x:f>MAX(M479-FARMER_HOURS,0)/TEMP_HOURS_PER_WORKER</x:f>
        <x:v>1.2342342663209052</x:v>
      </x:c>
      <x:c r="O479" s="268" t="n">
        <x:f>I479*TOMATO_PRICE+J479*CARROT_PRICE+K479*MESCLUN_PRICE</x:f>
        <x:v>108222</x:v>
      </x:c>
      <x:c r="P479" s="268" t="n">
        <x:f>I479*TOMATO_FERTILIZER+J479*CARROT_FERTILIZER+K479*MESCLUN_FERTILIZER</x:f>
        <x:v>32120</x:v>
      </x:c>
      <x:c r="Q479" s="268" t="n">
        <x:f>MIN(M479,FARMER_HOURS)*FARMER_RATE+MAX(M479-FARMER_HOURS,0)*TEMP_RATE</x:f>
        <x:v>55855.85665802263</x:v>
      </x:c>
      <x:c r="R479" s="268" t="n">
        <x:f>O479-P479-Q479-FIXED_COST</x:f>
        <x:v>246.14334197736753</x:v>
      </x:c>
      <x:c r="S479" s="139" t="str">
        <x:f>IF(AND(L479&lt;=TOTAL_BED_CAP,N479&lt;=TEMP_WORKER_CAP),"YES","NO")</x:f>
        <x:v>YES</x:v>
      </x:c>
      <x:c r="T479" s="139" t="n">
        <x:f>IF(S479="YES",R479,-1E+99)</x:f>
        <x:v>246.14334197736753</x:v>
      </x:c>
    </x:row>
    <x:row r="480">
      <x:c r="A480" s="139"/>
      <x:c r="B480" s="139"/>
      <x:c r="C480" s="139"/>
      <x:c r="D480" s="139"/>
      <x:c r="E480" s="139"/>
      <x:c r="F480" s="139"/>
      <x:c r="G480" s="139"/>
      <x:c r="H480" s="139"/>
      <x:c r="I480" s="266" t="n">
        <x:f>INT((ROW()-ROW($I$46))/((CARROT_CAP+1)*(MESCLUN_CAP+1)))</x:f>
        <x:v>0</x:v>
      </x:c>
      <x:c r="J480" s="266" t="n">
        <x:f>MOD(INT((ROW()-ROW($I$46))/(MESCLUN_CAP+1)),CARROT_CAP+1)</x:f>
        <x:v>14</x:v>
      </x:c>
      <x:c r="K480" s="266" t="n">
        <x:f>MOD(ROW()-ROW($I$46),MESCLUN_CAP+1)</x:f>
        <x:v>0</x:v>
      </x:c>
      <x:c r="L480" s="266" t="n">
        <x:f>SUM(I480:K480)</x:f>
        <x:v>14</x:v>
      </x:c>
      <x:c r="M480" s="267" t="n">
        <x:f>I480*TOMATO_HOURS*WEEKS*(1+TOMATO_DIM)^I480+J480*CARROT_HOURS*WEEKS*(1+CARROT_DIM)^J480+K480*MESCLUN_HOURS*WEEKS*(1+MESCLUN_DIM)^K480</x:f>
        <x:v>593.4490048089816</x:v>
      </x:c>
      <x:c r="N480" s="267" t="n">
        <x:f>MAX(M480-FARMER_HOURS,0)/TEMP_HOURS_PER_WORKER</x:f>
        <x:v>0</x:v>
      </x:c>
      <x:c r="O480" s="268" t="n">
        <x:f>I480*TOMATO_PRICE+J480*CARROT_PRICE+K480*MESCLUN_PRICE</x:f>
        <x:v>29316</x:v>
      </x:c>
      <x:c r="P480" s="268" t="n">
        <x:f>I480*TOMATO_FERTILIZER+J480*CARROT_FERTILIZER+K480*MESCLUN_FERTILIZER</x:f>
        <x:v>6160</x:v>
      </x:c>
      <x:c r="Q480" s="268" t="n">
        <x:f>MIN(M480,FARMER_HOURS)*FARMER_RATE+MAX(M480-FARMER_HOURS,0)*TEMP_RATE</x:f>
        <x:v>20605.86822253408</x:v>
      </x:c>
      <x:c r="R480" s="268" t="n">
        <x:f>O480-P480-Q480-FIXED_COST</x:f>
        <x:v>-17449.86822253408</x:v>
      </x:c>
      <x:c r="S480" s="139" t="str">
        <x:f>IF(AND(L480&lt;=TOTAL_BED_CAP,N480&lt;=TEMP_WORKER_CAP),"YES","NO")</x:f>
        <x:v>YES</x:v>
      </x:c>
      <x:c r="T480" s="139" t="n">
        <x:f>IF(S480="YES",R480,-1E+99)</x:f>
        <x:v>-17449.86822253408</x:v>
      </x:c>
    </x:row>
    <x:row r="481">
      <x:c r="A481" s="139"/>
      <x:c r="B481" s="139"/>
      <x:c r="C481" s="139"/>
      <x:c r="D481" s="139"/>
      <x:c r="E481" s="139"/>
      <x:c r="F481" s="139"/>
      <x:c r="G481" s="139"/>
      <x:c r="H481" s="139"/>
      <x:c r="I481" s="266" t="n">
        <x:f>INT((ROW()-ROW($I$46))/((CARROT_CAP+1)*(MESCLUN_CAP+1)))</x:f>
        <x:v>0</x:v>
      </x:c>
      <x:c r="J481" s="266" t="n">
        <x:f>MOD(INT((ROW()-ROW($I$46))/(MESCLUN_CAP+1)),CARROT_CAP+1)</x:f>
        <x:v>14</x:v>
      </x:c>
      <x:c r="K481" s="266" t="n">
        <x:f>MOD(ROW()-ROW($I$46),MESCLUN_CAP+1)</x:f>
        <x:v>1</x:v>
      </x:c>
      <x:c r="L481" s="266" t="n">
        <x:f>SUM(I481:K481)</x:f>
        <x:v>15</x:v>
      </x:c>
      <x:c r="M481" s="267" t="n">
        <x:f>I481*TOMATO_HOURS*WEEKS*(1+TOMATO_DIM)^I481+J481*CARROT_HOURS*WEEKS*(1+CARROT_DIM)^J481+K481*MESCLUN_HOURS*WEEKS*(1+MESCLUN_DIM)^K481</x:f>
        <x:v>639.0115048089816</x:v>
      </x:c>
      <x:c r="N481" s="267" t="n">
        <x:f>MAX(M481-FARMER_HOURS,0)/TEMP_HOURS_PER_WORKER</x:f>
        <x:v>0</x:v>
      </x:c>
      <x:c r="O481" s="268" t="n">
        <x:f>I481*TOMATO_PRICE+J481*CARROT_PRICE+K481*MESCLUN_PRICE</x:f>
        <x:v>32016</x:v>
      </x:c>
      <x:c r="P481" s="268" t="n">
        <x:f>I481*TOMATO_FERTILIZER+J481*CARROT_FERTILIZER+K481*MESCLUN_FERTILIZER</x:f>
        <x:v>7040</x:v>
      </x:c>
      <x:c r="Q481" s="268" t="n">
        <x:f>MIN(M481,FARMER_HOURS)*FARMER_RATE+MAX(M481-FARMER_HOURS,0)*TEMP_RATE</x:f>
        <x:v>22187.89947253408</x:v>
      </x:c>
      <x:c r="R481" s="268" t="n">
        <x:f>O481-P481-Q481-FIXED_COST</x:f>
        <x:v>-17211.89947253408</x:v>
      </x:c>
      <x:c r="S481" s="139" t="str">
        <x:f>IF(AND(L481&lt;=TOTAL_BED_CAP,N481&lt;=TEMP_WORKER_CAP),"YES","NO")</x:f>
        <x:v>YES</x:v>
      </x:c>
      <x:c r="T481" s="139" t="n">
        <x:f>IF(S481="YES",R481,-1E+99)</x:f>
        <x:v>-17211.89947253408</x:v>
      </x:c>
    </x:row>
    <x:row r="482">
      <x:c r="A482" s="139"/>
      <x:c r="B482" s="139"/>
      <x:c r="C482" s="139"/>
      <x:c r="D482" s="139"/>
      <x:c r="E482" s="139"/>
      <x:c r="F482" s="139"/>
      <x:c r="G482" s="139"/>
      <x:c r="H482" s="139"/>
      <x:c r="I482" s="266" t="n">
        <x:f>INT((ROW()-ROW($I$46))/((CARROT_CAP+1)*(MESCLUN_CAP+1)))</x:f>
        <x:v>0</x:v>
      </x:c>
      <x:c r="J482" s="266" t="n">
        <x:f>MOD(INT((ROW()-ROW($I$46))/(MESCLUN_CAP+1)),CARROT_CAP+1)</x:f>
        <x:v>14</x:v>
      </x:c>
      <x:c r="K482" s="266" t="n">
        <x:f>MOD(ROW()-ROW($I$46),MESCLUN_CAP+1)</x:f>
        <x:v>2</x:v>
      </x:c>
      <x:c r="L482" s="266" t="n">
        <x:f>SUM(I482:K482)</x:f>
        <x:v>16</x:v>
      </x:c>
      <x:c r="M482" s="267" t="n">
        <x:f>I482*TOMATO_HOURS*WEEKS*(1+TOMATO_DIM)^I482+J482*CARROT_HOURS*WEEKS*(1+CARROT_DIM)^J482+K482*MESCLUN_HOURS*WEEKS*(1+MESCLUN_DIM)^K482</x:f>
        <x:v>685.7130673089816</x:v>
      </x:c>
      <x:c r="N482" s="267" t="n">
        <x:f>MAX(M482-FARMER_HOURS,0)/TEMP_HOURS_PER_WORKER</x:f>
        <x:v>0</x:v>
      </x:c>
      <x:c r="O482" s="268" t="n">
        <x:f>I482*TOMATO_PRICE+J482*CARROT_PRICE+K482*MESCLUN_PRICE</x:f>
        <x:v>34716</x:v>
      </x:c>
      <x:c r="P482" s="268" t="n">
        <x:f>I482*TOMATO_FERTILIZER+J482*CARROT_FERTILIZER+K482*MESCLUN_FERTILIZER</x:f>
        <x:v>7920</x:v>
      </x:c>
      <x:c r="Q482" s="268" t="n">
        <x:f>MIN(M482,FARMER_HOURS)*FARMER_RATE+MAX(M482-FARMER_HOURS,0)*TEMP_RATE</x:f>
        <x:v>23809.481503784085</x:v>
      </x:c>
      <x:c r="R482" s="268" t="n">
        <x:f>O482-P482-Q482-FIXED_COST</x:f>
        <x:v>-17013.481503784085</x:v>
      </x:c>
      <x:c r="S482" s="139" t="str">
        <x:f>IF(AND(L482&lt;=TOTAL_BED_CAP,N482&lt;=TEMP_WORKER_CAP),"YES","NO")</x:f>
        <x:v>YES</x:v>
      </x:c>
      <x:c r="T482" s="139" t="n">
        <x:f>IF(S482="YES",R482,-1E+99)</x:f>
        <x:v>-17013.481503784085</x:v>
      </x:c>
    </x:row>
    <x:row r="483">
      <x:c r="A483" s="139"/>
      <x:c r="B483" s="139"/>
      <x:c r="C483" s="139"/>
      <x:c r="D483" s="139"/>
      <x:c r="E483" s="139"/>
      <x:c r="F483" s="139"/>
      <x:c r="G483" s="139"/>
      <x:c r="H483" s="139"/>
      <x:c r="I483" s="266" t="n">
        <x:f>INT((ROW()-ROW($I$46))/((CARROT_CAP+1)*(MESCLUN_CAP+1)))</x:f>
        <x:v>0</x:v>
      </x:c>
      <x:c r="J483" s="266" t="n">
        <x:f>MOD(INT((ROW()-ROW($I$46))/(MESCLUN_CAP+1)),CARROT_CAP+1)</x:f>
        <x:v>14</x:v>
      </x:c>
      <x:c r="K483" s="266" t="n">
        <x:f>MOD(ROW()-ROW($I$46),MESCLUN_CAP+1)</x:f>
        <x:v>3</x:v>
      </x:c>
      <x:c r="L483" s="266" t="n">
        <x:f>SUM(I483:K483)</x:f>
        <x:v>17</x:v>
      </x:c>
      <x:c r="M483" s="267" t="n">
        <x:f>I483*TOMATO_HOURS*WEEKS*(1+TOMATO_DIM)^I483+J483*CARROT_HOURS*WEEKS*(1+CARROT_DIM)^J483+K483*MESCLUN_HOURS*WEEKS*(1+MESCLUN_DIM)^K483</x:f>
        <x:v>733.5750497308566</x:v>
      </x:c>
      <x:c r="N483" s="267" t="n">
        <x:f>MAX(M483-FARMER_HOURS,0)/TEMP_HOURS_PER_WORKER</x:f>
        <x:v>0.00942711786865039</x:v>
      </x:c>
      <x:c r="O483" s="268" t="n">
        <x:f>I483*TOMATO_PRICE+J483*CARROT_PRICE+K483*MESCLUN_PRICE</x:f>
        <x:v>37416</x:v>
      </x:c>
      <x:c r="P483" s="268" t="n">
        <x:f>I483*TOMATO_FERTILIZER+J483*CARROT_FERTILIZER+K483*MESCLUN_FERTILIZER</x:f>
        <x:v>8800</x:v>
      </x:c>
      <x:c r="Q483" s="268" t="n">
        <x:f>MIN(M483,FARMER_HOURS)*FARMER_RATE+MAX(M483-FARMER_HOURS,0)*TEMP_RATE</x:f>
        <x:v>25235.67794671626</x:v>
      </x:c>
      <x:c r="R483" s="268" t="n">
        <x:f>O483-P483-Q483-FIXED_COST</x:f>
        <x:v>-16619.67794671626</x:v>
      </x:c>
      <x:c r="S483" s="139" t="str">
        <x:f>IF(AND(L483&lt;=TOTAL_BED_CAP,N483&lt;=TEMP_WORKER_CAP),"YES","NO")</x:f>
        <x:v>YES</x:v>
      </x:c>
      <x:c r="T483" s="139" t="n">
        <x:f>IF(S483="YES",R483,-1E+99)</x:f>
        <x:v>-16619.67794671626</x:v>
      </x:c>
    </x:row>
    <x:row r="484">
      <x:c r="A484" s="139"/>
      <x:c r="B484" s="139"/>
      <x:c r="C484" s="139"/>
      <x:c r="D484" s="139"/>
      <x:c r="E484" s="139"/>
      <x:c r="F484" s="139"/>
      <x:c r="G484" s="139"/>
      <x:c r="H484" s="139"/>
      <x:c r="I484" s="266" t="n">
        <x:f>INT((ROW()-ROW($I$46))/((CARROT_CAP+1)*(MESCLUN_CAP+1)))</x:f>
        <x:v>0</x:v>
      </x:c>
      <x:c r="J484" s="266" t="n">
        <x:f>MOD(INT((ROW()-ROW($I$46))/(MESCLUN_CAP+1)),CARROT_CAP+1)</x:f>
        <x:v>14</x:v>
      </x:c>
      <x:c r="K484" s="266" t="n">
        <x:f>MOD(ROW()-ROW($I$46),MESCLUN_CAP+1)</x:f>
        <x:v>4</x:v>
      </x:c>
      <x:c r="L484" s="266" t="n">
        <x:f>SUM(I484:K484)</x:f>
        <x:v>18</x:v>
      </x:c>
      <x:c r="M484" s="267" t="n">
        <x:f>I484*TOMATO_HOURS*WEEKS*(1+TOMATO_DIM)^I484+J484*CARROT_HOURS*WEEKS*(1+CARROT_DIM)^J484+K484*MESCLUN_HOURS*WEEKS*(1+MESCLUN_DIM)^K484</x:f>
        <x:v>782.6191654535128</x:v>
      </x:c>
      <x:c r="N484" s="267" t="n">
        <x:f>MAX(M484-FARMER_HOURS,0)/TEMP_HOURS_PER_WORKER</x:f>
        <x:v>0.04348553156493943</x:v>
      </x:c>
      <x:c r="O484" s="268" t="n">
        <x:f>I484*TOMATO_PRICE+J484*CARROT_PRICE+K484*MESCLUN_PRICE</x:f>
        <x:v>40116</x:v>
      </x:c>
      <x:c r="P484" s="268" t="n">
        <x:f>I484*TOMATO_FERTILIZER+J484*CARROT_FERTILIZER+K484*MESCLUN_FERTILIZER</x:f>
        <x:v>9680</x:v>
      </x:c>
      <x:c r="Q484" s="268" t="n">
        <x:f>MIN(M484,FARMER_HOURS)*FARMER_RATE+MAX(M484-FARMER_HOURS,0)*TEMP_RATE</x:f>
        <x:v>26087.138289123486</x:v>
      </x:c>
      <x:c r="R484" s="268" t="n">
        <x:f>O484-P484-Q484-FIXED_COST</x:f>
        <x:v>-15651.138289123486</x:v>
      </x:c>
      <x:c r="S484" s="139" t="str">
        <x:f>IF(AND(L484&lt;=TOTAL_BED_CAP,N484&lt;=TEMP_WORKER_CAP),"YES","NO")</x:f>
        <x:v>YES</x:v>
      </x:c>
      <x:c r="T484" s="139" t="n">
        <x:f>IF(S484="YES",R484,-1E+99)</x:f>
        <x:v>-15651.138289123486</x:v>
      </x:c>
    </x:row>
    <x:row r="485">
      <x:c r="A485" s="139"/>
      <x:c r="B485" s="139"/>
      <x:c r="C485" s="139"/>
      <x:c r="D485" s="139"/>
      <x:c r="E485" s="139"/>
      <x:c r="F485" s="139"/>
      <x:c r="G485" s="139"/>
      <x:c r="H485" s="139"/>
      <x:c r="I485" s="266" t="n">
        <x:f>INT((ROW()-ROW($I$46))/((CARROT_CAP+1)*(MESCLUN_CAP+1)))</x:f>
        <x:v>0</x:v>
      </x:c>
      <x:c r="J485" s="266" t="n">
        <x:f>MOD(INT((ROW()-ROW($I$46))/(MESCLUN_CAP+1)),CARROT_CAP+1)</x:f>
        <x:v>14</x:v>
      </x:c>
      <x:c r="K485" s="266" t="n">
        <x:f>MOD(ROW()-ROW($I$46),MESCLUN_CAP+1)</x:f>
        <x:v>5</x:v>
      </x:c>
      <x:c r="L485" s="266" t="n">
        <x:f>SUM(I485:K485)</x:f>
        <x:v>19</x:v>
      </x:c>
      <x:c r="M485" s="267" t="n">
        <x:f>I485*TOMATO_HOURS*WEEKS*(1+TOMATO_DIM)^I485+J485*CARROT_HOURS*WEEKS*(1+CARROT_DIM)^J485+K485*MESCLUN_HOURS*WEEKS*(1+MESCLUN_DIM)^K485</x:f>
        <x:v>832.8674893747165</x:v>
      </x:c>
      <x:c r="N485" s="267" t="n">
        <x:f>MAX(M485-FARMER_HOURS,0)/TEMP_HOURS_PER_WORKER</x:f>
        <x:v>0.0783802009546642</x:v>
      </x:c>
      <x:c r="O485" s="268" t="n">
        <x:f>I485*TOMATO_PRICE+J485*CARROT_PRICE+K485*MESCLUN_PRICE</x:f>
        <x:v>42816</x:v>
      </x:c>
      <x:c r="P485" s="268" t="n">
        <x:f>I485*TOMATO_FERTILIZER+J485*CARROT_FERTILIZER+K485*MESCLUN_FERTILIZER</x:f>
        <x:v>10560</x:v>
      </x:c>
      <x:c r="Q485" s="268" t="n">
        <x:f>MIN(M485,FARMER_HOURS)*FARMER_RATE+MAX(M485-FARMER_HOURS,0)*TEMP_RATE</x:f>
        <x:v>26959.505023866604</x:v>
      </x:c>
      <x:c r="R485" s="268" t="n">
        <x:f>O485-P485-Q485-FIXED_COST</x:f>
        <x:v>-14703.505023866604</x:v>
      </x:c>
      <x:c r="S485" s="139" t="str">
        <x:f>IF(AND(L485&lt;=TOTAL_BED_CAP,N485&lt;=TEMP_WORKER_CAP),"YES","NO")</x:f>
        <x:v>YES</x:v>
      </x:c>
      <x:c r="T485" s="139" t="n">
        <x:f>IF(S485="YES",R485,-1E+99)</x:f>
        <x:v>-14703.505023866604</x:v>
      </x:c>
    </x:row>
    <x:row r="486">
      <x:c r="A486" s="139"/>
      <x:c r="B486" s="139"/>
      <x:c r="C486" s="139"/>
      <x:c r="D486" s="139"/>
      <x:c r="E486" s="139"/>
      <x:c r="F486" s="139"/>
      <x:c r="G486" s="139"/>
      <x:c r="H486" s="139"/>
      <x:c r="I486" s="266" t="n">
        <x:f>INT((ROW()-ROW($I$46))/((CARROT_CAP+1)*(MESCLUN_CAP+1)))</x:f>
        <x:v>0</x:v>
      </x:c>
      <x:c r="J486" s="266" t="n">
        <x:f>MOD(INT((ROW()-ROW($I$46))/(MESCLUN_CAP+1)),CARROT_CAP+1)</x:f>
        <x:v>14</x:v>
      </x:c>
      <x:c r="K486" s="266" t="n">
        <x:f>MOD(ROW()-ROW($I$46),MESCLUN_CAP+1)</x:f>
        <x:v>6</x:v>
      </x:c>
      <x:c r="L486" s="266" t="n">
        <x:f>SUM(I486:K486)</x:f>
        <x:v>20</x:v>
      </x:c>
      <x:c r="M486" s="267" t="n">
        <x:f>I486*TOMATO_HOURS*WEEKS*(1+TOMATO_DIM)^I486+J486*CARROT_HOURS*WEEKS*(1+CARROT_DIM)^J486+K486*MESCLUN_HOURS*WEEKS*(1+MESCLUN_DIM)^K486</x:f>
        <x:v>884.3424635563493</x:v>
      </x:c>
      <x:c r="N486" s="267" t="n">
        <x:f>MAX(M486-FARMER_HOURS,0)/TEMP_HOURS_PER_WORKER</x:f>
        <x:v>0.11412671080302038</x:v>
      </x:c>
      <x:c r="O486" s="268" t="n">
        <x:f>I486*TOMATO_PRICE+J486*CARROT_PRICE+K486*MESCLUN_PRICE</x:f>
        <x:v>45516</x:v>
      </x:c>
      <x:c r="P486" s="268" t="n">
        <x:f>I486*TOMATO_FERTILIZER+J486*CARROT_FERTILIZER+K486*MESCLUN_FERTILIZER</x:f>
        <x:v>11440</x:v>
      </x:c>
      <x:c r="Q486" s="268" t="n">
        <x:f>MIN(M486,FARMER_HOURS)*FARMER_RATE+MAX(M486-FARMER_HOURS,0)*TEMP_RATE</x:f>
        <x:v>27853.16777007551</x:v>
      </x:c>
      <x:c r="R486" s="268" t="n">
        <x:f>O486-P486-Q486-FIXED_COST</x:f>
        <x:v>-13777.16777007551</x:v>
      </x:c>
      <x:c r="S486" s="139" t="str">
        <x:f>IF(AND(L486&lt;=TOTAL_BED_CAP,N486&lt;=TEMP_WORKER_CAP),"YES","NO")</x:f>
        <x:v>YES</x:v>
      </x:c>
      <x:c r="T486" s="139" t="n">
        <x:f>IF(S486="YES",R486,-1E+99)</x:f>
        <x:v>-13777.16777007551</x:v>
      </x:c>
    </x:row>
    <x:row r="487">
      <x:c r="A487" s="139"/>
      <x:c r="B487" s="139"/>
      <x:c r="C487" s="139"/>
      <x:c r="D487" s="139"/>
      <x:c r="E487" s="139"/>
      <x:c r="F487" s="139"/>
      <x:c r="G487" s="139"/>
      <x:c r="H487" s="139"/>
      <x:c r="I487" s="266" t="n">
        <x:f>INT((ROW()-ROW($I$46))/((CARROT_CAP+1)*(MESCLUN_CAP+1)))</x:f>
        <x:v>0</x:v>
      </x:c>
      <x:c r="J487" s="266" t="n">
        <x:f>MOD(INT((ROW()-ROW($I$46))/(MESCLUN_CAP+1)),CARROT_CAP+1)</x:f>
        <x:v>14</x:v>
      </x:c>
      <x:c r="K487" s="266" t="n">
        <x:f>MOD(ROW()-ROW($I$46),MESCLUN_CAP+1)</x:f>
        <x:v>7</x:v>
      </x:c>
      <x:c r="L487" s="266" t="n">
        <x:f>SUM(I487:K487)</x:f>
        <x:v>21</x:v>
      </x:c>
      <x:c r="M487" s="267" t="n">
        <x:f>I487*TOMATO_HOURS*WEEKS*(1+TOMATO_DIM)^I487+J487*CARROT_HOURS*WEEKS*(1+CARROT_DIM)^J487+K487*MESCLUN_HOURS*WEEKS*(1+MESCLUN_DIM)^K487</x:f>
        <x:v>937.0669029543099</x:v>
      </x:c>
      <x:c r="N487" s="267" t="n">
        <x:f>MAX(M487-FARMER_HOURS,0)/TEMP_HOURS_PER_WORKER</x:f>
        <x:v>0.15074090482938185</x:v>
      </x:c>
      <x:c r="O487" s="268" t="n">
        <x:f>I487*TOMATO_PRICE+J487*CARROT_PRICE+K487*MESCLUN_PRICE</x:f>
        <x:v>48216</x:v>
      </x:c>
      <x:c r="P487" s="268" t="n">
        <x:f>I487*TOMATO_FERTILIZER+J487*CARROT_FERTILIZER+K487*MESCLUN_FERTILIZER</x:f>
        <x:v>12320</x:v>
      </x:c>
      <x:c r="Q487" s="268" t="n">
        <x:f>MIN(M487,FARMER_HOURS)*FARMER_RATE+MAX(M487-FARMER_HOURS,0)*TEMP_RATE</x:f>
        <x:v>28768.522620734548</x:v>
      </x:c>
      <x:c r="R487" s="268" t="n">
        <x:f>O487-P487-Q487-FIXED_COST</x:f>
        <x:v>-12872.522620734548</x:v>
      </x:c>
      <x:c r="S487" s="139" t="str">
        <x:f>IF(AND(L487&lt;=TOTAL_BED_CAP,N487&lt;=TEMP_WORKER_CAP),"YES","NO")</x:f>
        <x:v>YES</x:v>
      </x:c>
      <x:c r="T487" s="139" t="n">
        <x:f>IF(S487="YES",R487,-1E+99)</x:f>
        <x:v>-12872.522620734548</x:v>
      </x:c>
    </x:row>
    <x:row r="488">
      <x:c r="A488" s="139"/>
      <x:c r="B488" s="139"/>
      <x:c r="C488" s="139"/>
      <x:c r="D488" s="139"/>
      <x:c r="E488" s="139"/>
      <x:c r="F488" s="139"/>
      <x:c r="G488" s="139"/>
      <x:c r="H488" s="139"/>
      <x:c r="I488" s="266" t="n">
        <x:f>INT((ROW()-ROW($I$46))/((CARROT_CAP+1)*(MESCLUN_CAP+1)))</x:f>
        <x:v>0</x:v>
      </x:c>
      <x:c r="J488" s="266" t="n">
        <x:f>MOD(INT((ROW()-ROW($I$46))/(MESCLUN_CAP+1)),CARROT_CAP+1)</x:f>
        <x:v>14</x:v>
      </x:c>
      <x:c r="K488" s="266" t="n">
        <x:f>MOD(ROW()-ROW($I$46),MESCLUN_CAP+1)</x:f>
        <x:v>8</x:v>
      </x:c>
      <x:c r="L488" s="266" t="n">
        <x:f>SUM(I488:K488)</x:f>
        <x:v>22</x:v>
      </x:c>
      <x:c r="M488" s="267" t="n">
        <x:f>I488*TOMATO_HOURS*WEEKS*(1+TOMATO_DIM)^I488+J488*CARROT_HOURS*WEEKS*(1+CARROT_DIM)^J488+K488*MESCLUN_HOURS*WEEKS*(1+MESCLUN_DIM)^K488</x:f>
        <x:v>991.0640012342899</x:v>
      </x:c>
      <x:c r="N488" s="267" t="n">
        <x:f>MAX(M488-FARMER_HOURS,0)/TEMP_HOURS_PER_WORKER</x:f>
        <x:v>0.18823888974603464</x:v>
      </x:c>
      <x:c r="O488" s="268" t="n">
        <x:f>I488*TOMATO_PRICE+J488*CARROT_PRICE+K488*MESCLUN_PRICE</x:f>
        <x:v>50916</x:v>
      </x:c>
      <x:c r="P488" s="268" t="n">
        <x:f>I488*TOMATO_FERTILIZER+J488*CARROT_FERTILIZER+K488*MESCLUN_FERTILIZER</x:f>
        <x:v>13200</x:v>
      </x:c>
      <x:c r="Q488" s="268" t="n">
        <x:f>MIN(M488,FARMER_HOURS)*FARMER_RATE+MAX(M488-FARMER_HOURS,0)*TEMP_RATE</x:f>
        <x:v>29705.972243650867</x:v>
      </x:c>
      <x:c r="R488" s="268" t="n">
        <x:f>O488-P488-Q488-FIXED_COST</x:f>
        <x:v>-11989.972243650867</x:v>
      </x:c>
      <x:c r="S488" s="139" t="str">
        <x:f>IF(AND(L488&lt;=TOTAL_BED_CAP,N488&lt;=TEMP_WORKER_CAP),"YES","NO")</x:f>
        <x:v>YES</x:v>
      </x:c>
      <x:c r="T488" s="139" t="n">
        <x:f>IF(S488="YES",R488,-1E+99)</x:f>
        <x:v>-11989.972243650867</x:v>
      </x:c>
    </x:row>
    <x:row r="489">
      <x:c r="A489" s="139"/>
      <x:c r="B489" s="139"/>
      <x:c r="C489" s="139"/>
      <x:c r="D489" s="139"/>
      <x:c r="E489" s="139"/>
      <x:c r="F489" s="139"/>
      <x:c r="G489" s="139"/>
      <x:c r="H489" s="139"/>
      <x:c r="I489" s="266" t="n">
        <x:f>INT((ROW()-ROW($I$46))/((CARROT_CAP+1)*(MESCLUN_CAP+1)))</x:f>
        <x:v>0</x:v>
      </x:c>
      <x:c r="J489" s="266" t="n">
        <x:f>MOD(INT((ROW()-ROW($I$46))/(MESCLUN_CAP+1)),CARROT_CAP+1)</x:f>
        <x:v>14</x:v>
      </x:c>
      <x:c r="K489" s="266" t="n">
        <x:f>MOD(ROW()-ROW($I$46),MESCLUN_CAP+1)</x:f>
        <x:v>9</x:v>
      </x:c>
      <x:c r="L489" s="266" t="n">
        <x:f>SUM(I489:K489)</x:f>
        <x:v>23</x:v>
      </x:c>
      <x:c r="M489" s="267" t="n">
        <x:f>I489*TOMATO_HOURS*WEEKS*(1+TOMATO_DIM)^I489+J489*CARROT_HOURS*WEEKS*(1+CARROT_DIM)^J489+K489*MESCLUN_HOURS*WEEKS*(1+MESCLUN_DIM)^K489</x:f>
        <x:v>1046.3573366746843</x:v>
      </x:c>
      <x:c r="N489" s="267" t="n">
        <x:f>MAX(M489-FARMER_HOURS,0)/TEMP_HOURS_PER_WORKER</x:f>
        <x:v>0.2266370393574197</x:v>
      </x:c>
      <x:c r="O489" s="268" t="n">
        <x:f>I489*TOMATO_PRICE+J489*CARROT_PRICE+K489*MESCLUN_PRICE</x:f>
        <x:v>53616</x:v>
      </x:c>
      <x:c r="P489" s="268" t="n">
        <x:f>I489*TOMATO_FERTILIZER+J489*CARROT_FERTILIZER+K489*MESCLUN_FERTILIZER</x:f>
        <x:v>14080</x:v>
      </x:c>
      <x:c r="Q489" s="268" t="n">
        <x:f>MIN(M489,FARMER_HOURS)*FARMER_RATE+MAX(M489-FARMER_HOURS,0)*TEMP_RATE</x:f>
        <x:v>30665.925983935493</x:v>
      </x:c>
      <x:c r="R489" s="268" t="n">
        <x:f>O489-P489-Q489-FIXED_COST</x:f>
        <x:v>-11129.925983935493</x:v>
      </x:c>
      <x:c r="S489" s="139" t="str">
        <x:f>IF(AND(L489&lt;=TOTAL_BED_CAP,N489&lt;=TEMP_WORKER_CAP),"YES","NO")</x:f>
        <x:v>YES</x:v>
      </x:c>
      <x:c r="T489" s="139" t="n">
        <x:f>IF(S489="YES",R489,-1E+99)</x:f>
        <x:v>-11129.925983935493</x:v>
      </x:c>
    </x:row>
    <x:row r="490">
      <x:c r="A490" s="139"/>
      <x:c r="B490" s="139"/>
      <x:c r="C490" s="139"/>
      <x:c r="D490" s="139"/>
      <x:c r="E490" s="139"/>
      <x:c r="F490" s="139"/>
      <x:c r="G490" s="139"/>
      <x:c r="H490" s="139"/>
      <x:c r="I490" s="266" t="n">
        <x:f>INT((ROW()-ROW($I$46))/((CARROT_CAP+1)*(MESCLUN_CAP+1)))</x:f>
        <x:v>0</x:v>
      </x:c>
      <x:c r="J490" s="266" t="n">
        <x:f>MOD(INT((ROW()-ROW($I$46))/(MESCLUN_CAP+1)),CARROT_CAP+1)</x:f>
        <x:v>14</x:v>
      </x:c>
      <x:c r="K490" s="266" t="n">
        <x:f>MOD(ROW()-ROW($I$46),MESCLUN_CAP+1)</x:f>
        <x:v>10</x:v>
      </x:c>
      <x:c r="L490" s="266" t="n">
        <x:f>SUM(I490:K490)</x:f>
        <x:v>24</x:v>
      </x:c>
      <x:c r="M490" s="267" t="n">
        <x:f>I490*TOMATO_HOURS*WEEKS*(1+TOMATO_DIM)^I490+J490*CARROT_HOURS*WEEKS*(1+CARROT_DIM)^J490+K490*MESCLUN_HOURS*WEEKS*(1+MESCLUN_DIM)^K490</x:f>
        <x:v>1102.970878157897</x:v>
      </x:c>
      <x:c r="N490" s="267" t="n">
        <x:f>MAX(M490-FARMER_HOURS,0)/TEMP_HOURS_PER_WORKER</x:f>
        <x:v>0.2659519987207618</x:v>
      </x:c>
      <x:c r="O490" s="268" t="n">
        <x:f>I490*TOMATO_PRICE+J490*CARROT_PRICE+K490*MESCLUN_PRICE</x:f>
        <x:v>56316</x:v>
      </x:c>
      <x:c r="P490" s="268" t="n">
        <x:f>I490*TOMATO_FERTILIZER+J490*CARROT_FERTILIZER+K490*MESCLUN_FERTILIZER</x:f>
        <x:v>14960</x:v>
      </x:c>
      <x:c r="Q490" s="268" t="n">
        <x:f>MIN(M490,FARMER_HOURS)*FARMER_RATE+MAX(M490-FARMER_HOURS,0)*TEMP_RATE</x:f>
        <x:v>31648.799968019044</x:v>
      </x:c>
      <x:c r="R490" s="268" t="n">
        <x:f>O490-P490-Q490-FIXED_COST</x:f>
        <x:v>-10292.799968019044</x:v>
      </x:c>
      <x:c r="S490" s="139" t="str">
        <x:f>IF(AND(L490&lt;=TOTAL_BED_CAP,N490&lt;=TEMP_WORKER_CAP),"YES","NO")</x:f>
        <x:v>YES</x:v>
      </x:c>
      <x:c r="T490" s="139" t="n">
        <x:f>IF(S490="YES",R490,-1E+99)</x:f>
        <x:v>-10292.799968019044</x:v>
      </x:c>
    </x:row>
    <x:row r="491">
      <x:c r="A491" s="139"/>
      <x:c r="B491" s="139"/>
      <x:c r="C491" s="139"/>
      <x:c r="D491" s="139"/>
      <x:c r="E491" s="139"/>
      <x:c r="F491" s="139"/>
      <x:c r="G491" s="139"/>
      <x:c r="H491" s="139"/>
      <x:c r="I491" s="266" t="n">
        <x:f>INT((ROW()-ROW($I$46))/((CARROT_CAP+1)*(MESCLUN_CAP+1)))</x:f>
        <x:v>0</x:v>
      </x:c>
      <x:c r="J491" s="266" t="n">
        <x:f>MOD(INT((ROW()-ROW($I$46))/(MESCLUN_CAP+1)),CARROT_CAP+1)</x:f>
        <x:v>14</x:v>
      </x:c>
      <x:c r="K491" s="266" t="n">
        <x:f>MOD(ROW()-ROW($I$46),MESCLUN_CAP+1)</x:f>
        <x:v>11</x:v>
      </x:c>
      <x:c r="L491" s="266" t="n">
        <x:f>SUM(I491:K491)</x:f>
        <x:v>25</x:v>
      </x:c>
      <x:c r="M491" s="267" t="n">
        <x:f>I491*TOMATO_HOURS*WEEKS*(1+TOMATO_DIM)^I491+J491*CARROT_HOURS*WEEKS*(1+CARROT_DIM)^J491+K491*MESCLUN_HOURS*WEEKS*(1+MESCLUN_DIM)^K491</x:f>
        <x:v>1160.9289912513364</x:v>
      </x:c>
      <x:c r="N491" s="267" t="n">
        <x:f>MAX(M491-FARMER_HOURS,0)/TEMP_HOURS_PER_WORKER</x:f>
        <x:v>0.30620068836898356</x:v>
      </x:c>
      <x:c r="O491" s="268" t="n">
        <x:f>I491*TOMATO_PRICE+J491*CARROT_PRICE+K491*MESCLUN_PRICE</x:f>
        <x:v>59016</x:v>
      </x:c>
      <x:c r="P491" s="268" t="n">
        <x:f>I491*TOMATO_FERTILIZER+J491*CARROT_FERTILIZER+K491*MESCLUN_FERTILIZER</x:f>
        <x:v>15840</x:v>
      </x:c>
      <x:c r="Q491" s="268" t="n">
        <x:f>MIN(M491,FARMER_HOURS)*FARMER_RATE+MAX(M491-FARMER_HOURS,0)*TEMP_RATE</x:f>
        <x:v>32655.01720922459</x:v>
      </x:c>
      <x:c r="R491" s="268" t="n">
        <x:f>O491-P491-Q491-FIXED_COST</x:f>
        <x:v>-9479.017209224588</x:v>
      </x:c>
      <x:c r="S491" s="139" t="str">
        <x:f>IF(AND(L491&lt;=TOTAL_BED_CAP,N491&lt;=TEMP_WORKER_CAP),"YES","NO")</x:f>
        <x:v>YES</x:v>
      </x:c>
      <x:c r="T491" s="139" t="n">
        <x:f>IF(S491="YES",R491,-1E+99)</x:f>
        <x:v>-9479.017209224588</x:v>
      </x:c>
    </x:row>
    <x:row r="492">
      <x:c r="A492" s="139"/>
      <x:c r="B492" s="139"/>
      <x:c r="C492" s="139"/>
      <x:c r="D492" s="139"/>
      <x:c r="E492" s="139"/>
      <x:c r="F492" s="139"/>
      <x:c r="G492" s="139"/>
      <x:c r="H492" s="139"/>
      <x:c r="I492" s="266" t="n">
        <x:f>INT((ROW()-ROW($I$46))/((CARROT_CAP+1)*(MESCLUN_CAP+1)))</x:f>
        <x:v>0</x:v>
      </x:c>
      <x:c r="J492" s="266" t="n">
        <x:f>MOD(INT((ROW()-ROW($I$46))/(MESCLUN_CAP+1)),CARROT_CAP+1)</x:f>
        <x:v>14</x:v>
      </x:c>
      <x:c r="K492" s="266" t="n">
        <x:f>MOD(ROW()-ROW($I$46),MESCLUN_CAP+1)</x:f>
        <x:v>12</x:v>
      </x:c>
      <x:c r="L492" s="266" t="n">
        <x:f>SUM(I492:K492)</x:f>
        <x:v>26</x:v>
      </x:c>
      <x:c r="M492" s="267" t="n">
        <x:f>I492*TOMATO_HOURS*WEEKS*(1+TOMATO_DIM)^I492+J492*CARROT_HOURS*WEEKS*(1+CARROT_DIM)^J492+K492*MESCLUN_HOURS*WEEKS*(1+MESCLUN_DIM)^K492</x:f>
        <x:v>1220.2564443794006</x:v>
      </x:c>
      <x:c r="N492" s="267" t="n">
        <x:f>MAX(M492-FARMER_HOURS,0)/TEMP_HOURS_PER_WORKER</x:f>
        <x:v>0.347400308596806</x:v>
      </x:c>
      <x:c r="O492" s="268" t="n">
        <x:f>I492*TOMATO_PRICE+J492*CARROT_PRICE+K492*MESCLUN_PRICE</x:f>
        <x:v>61716</x:v>
      </x:c>
      <x:c r="P492" s="268" t="n">
        <x:f>I492*TOMATO_FERTILIZER+J492*CARROT_FERTILIZER+K492*MESCLUN_FERTILIZER</x:f>
        <x:v>16720</x:v>
      </x:c>
      <x:c r="Q492" s="268" t="n">
        <x:f>MIN(M492,FARMER_HOURS)*FARMER_RATE+MAX(M492-FARMER_HOURS,0)*TEMP_RATE</x:f>
        <x:v>33685.00771492015</x:v>
      </x:c>
      <x:c r="R492" s="268" t="n">
        <x:f>O492-P492-Q492-FIXED_COST</x:f>
        <x:v>-8689.007714920153</x:v>
      </x:c>
      <x:c r="S492" s="139" t="str">
        <x:f>IF(AND(L492&lt;=TOTAL_BED_CAP,N492&lt;=TEMP_WORKER_CAP),"YES","NO")</x:f>
        <x:v>YES</x:v>
      </x:c>
      <x:c r="T492" s="139" t="n">
        <x:f>IF(S492="YES",R492,-1E+99)</x:f>
        <x:v>-8689.007714920153</x:v>
      </x:c>
    </x:row>
    <x:row r="493">
      <x:c r="A493" s="139"/>
      <x:c r="B493" s="139"/>
      <x:c r="C493" s="139"/>
      <x:c r="D493" s="139"/>
      <x:c r="E493" s="139"/>
      <x:c r="F493" s="139"/>
      <x:c r="G493" s="139"/>
      <x:c r="H493" s="139"/>
      <x:c r="I493" s="266" t="n">
        <x:f>INT((ROW()-ROW($I$46))/((CARROT_CAP+1)*(MESCLUN_CAP+1)))</x:f>
        <x:v>0</x:v>
      </x:c>
      <x:c r="J493" s="266" t="n">
        <x:f>MOD(INT((ROW()-ROW($I$46))/(MESCLUN_CAP+1)),CARROT_CAP+1)</x:f>
        <x:v>14</x:v>
      </x:c>
      <x:c r="K493" s="266" t="n">
        <x:f>MOD(ROW()-ROW($I$46),MESCLUN_CAP+1)</x:f>
        <x:v>13</x:v>
      </x:c>
      <x:c r="L493" s="266" t="n">
        <x:f>SUM(I493:K493)</x:f>
        <x:v>27</x:v>
      </x:c>
      <x:c r="M493" s="267" t="n">
        <x:f>I493*TOMATO_HOURS*WEEKS*(1+TOMATO_DIM)^I493+J493*CARROT_HOURS*WEEKS*(1+CARROT_DIM)^J493+K493*MESCLUN_HOURS*WEEKS*(1+MESCLUN_DIM)^K493</x:f>
        <x:v>1280.978415087785</x:v>
      </x:c>
      <x:c r="N493" s="267" t="n">
        <x:f>MAX(M493-FARMER_HOURS,0)/TEMP_HOURS_PER_WORKER</x:f>
        <x:v>0.3895683438109617</x:v>
      </x:c>
      <x:c r="O493" s="268" t="n">
        <x:f>I493*TOMATO_PRICE+J493*CARROT_PRICE+K493*MESCLUN_PRICE</x:f>
        <x:v>64416</x:v>
      </x:c>
      <x:c r="P493" s="268" t="n">
        <x:f>I493*TOMATO_FERTILIZER+J493*CARROT_FERTILIZER+K493*MESCLUN_FERTILIZER</x:f>
        <x:v>17600</x:v>
      </x:c>
      <x:c r="Q493" s="268" t="n">
        <x:f>MIN(M493,FARMER_HOURS)*FARMER_RATE+MAX(M493-FARMER_HOURS,0)*TEMP_RATE</x:f>
        <x:v>34739.208595274045</x:v>
      </x:c>
      <x:c r="R493" s="268" t="n">
        <x:f>O493-P493-Q493-FIXED_COST</x:f>
        <x:v>-7923.208595274045</x:v>
      </x:c>
      <x:c r="S493" s="139" t="str">
        <x:f>IF(AND(L493&lt;=TOTAL_BED_CAP,N493&lt;=TEMP_WORKER_CAP),"YES","NO")</x:f>
        <x:v>YES</x:v>
      </x:c>
      <x:c r="T493" s="139" t="n">
        <x:f>IF(S493="YES",R493,-1E+99)</x:f>
        <x:v>-7923.208595274045</x:v>
      </x:c>
    </x:row>
    <x:row r="494">
      <x:c r="A494" s="139"/>
      <x:c r="B494" s="139"/>
      <x:c r="C494" s="139"/>
      <x:c r="D494" s="139"/>
      <x:c r="E494" s="139"/>
      <x:c r="F494" s="139"/>
      <x:c r="G494" s="139"/>
      <x:c r="H494" s="139"/>
      <x:c r="I494" s="266" t="n">
        <x:f>INT((ROW()-ROW($I$46))/((CARROT_CAP+1)*(MESCLUN_CAP+1)))</x:f>
        <x:v>0</x:v>
      </x:c>
      <x:c r="J494" s="266" t="n">
        <x:f>MOD(INT((ROW()-ROW($I$46))/(MESCLUN_CAP+1)),CARROT_CAP+1)</x:f>
        <x:v>14</x:v>
      </x:c>
      <x:c r="K494" s="266" t="n">
        <x:f>MOD(ROW()-ROW($I$46),MESCLUN_CAP+1)</x:f>
        <x:v>14</x:v>
      </x:c>
      <x:c r="L494" s="266" t="n">
        <x:f>SUM(I494:K494)</x:f>
        <x:v>28</x:v>
      </x:c>
      <x:c r="M494" s="267" t="n">
        <x:f>I494*TOMATO_HOURS*WEEKS*(1+TOMATO_DIM)^I494+J494*CARROT_HOURS*WEEKS*(1+CARROT_DIM)^J494+K494*MESCLUN_HOURS*WEEKS*(1+MESCLUN_DIM)^K494</x:f>
        <x:v>1343.120496401446</x:v>
      </x:c>
      <x:c r="N494" s="267" t="n">
        <x:f>MAX(M494-FARMER_HOURS,0)/TEMP_HOURS_PER_WORKER</x:f>
        <x:v>0.4327225669454486</x:v>
      </x:c>
      <x:c r="O494" s="268" t="n">
        <x:f>I494*TOMATO_PRICE+J494*CARROT_PRICE+K494*MESCLUN_PRICE</x:f>
        <x:v>67116</x:v>
      </x:c>
      <x:c r="P494" s="268" t="n">
        <x:f>I494*TOMATO_FERTILIZER+J494*CARROT_FERTILIZER+K494*MESCLUN_FERTILIZER</x:f>
        <x:v>18480</x:v>
      </x:c>
      <x:c r="Q494" s="268" t="n">
        <x:f>MIN(M494,FARMER_HOURS)*FARMER_RATE+MAX(M494-FARMER_HOURS,0)*TEMP_RATE</x:f>
        <x:v>35818.064173636216</x:v>
      </x:c>
      <x:c r="R494" s="268" t="n">
        <x:f>O494-P494-Q494-FIXED_COST</x:f>
        <x:v>-7182.064173636216</x:v>
      </x:c>
      <x:c r="S494" s="139" t="str">
        <x:f>IF(AND(L494&lt;=TOTAL_BED_CAP,N494&lt;=TEMP_WORKER_CAP),"YES","NO")</x:f>
        <x:v>YES</x:v>
      </x:c>
      <x:c r="T494" s="139" t="n">
        <x:f>IF(S494="YES",R494,-1E+99)</x:f>
        <x:v>-7182.064173636216</x:v>
      </x:c>
    </x:row>
    <x:row r="495">
      <x:c r="A495" s="139"/>
      <x:c r="B495" s="139"/>
      <x:c r="C495" s="139"/>
      <x:c r="D495" s="139"/>
      <x:c r="E495" s="139"/>
      <x:c r="F495" s="139"/>
      <x:c r="G495" s="139"/>
      <x:c r="H495" s="139"/>
      <x:c r="I495" s="266" t="n">
        <x:f>INT((ROW()-ROW($I$46))/((CARROT_CAP+1)*(MESCLUN_CAP+1)))</x:f>
        <x:v>0</x:v>
      </x:c>
      <x:c r="J495" s="266" t="n">
        <x:f>MOD(INT((ROW()-ROW($I$46))/(MESCLUN_CAP+1)),CARROT_CAP+1)</x:f>
        <x:v>14</x:v>
      </x:c>
      <x:c r="K495" s="266" t="n">
        <x:f>MOD(ROW()-ROW($I$46),MESCLUN_CAP+1)</x:f>
        <x:v>15</x:v>
      </x:c>
      <x:c r="L495" s="266" t="n">
        <x:f>SUM(I495:K495)</x:f>
        <x:v>29</x:v>
      </x:c>
      <x:c r="M495" s="267" t="n">
        <x:f>I495*TOMATO_HOURS*WEEKS*(1+TOMATO_DIM)^I495+J495*CARROT_HOURS*WEEKS*(1+CARROT_DIM)^J495+K495*MESCLUN_HOURS*WEEKS*(1+MESCLUN_DIM)^K495</x:f>
        <x:v>1406.7087032775923</x:v>
      </x:c>
      <x:c r="N495" s="267" t="n">
        <x:f>MAX(M495-FARMER_HOURS,0)/TEMP_HOURS_PER_WORKER</x:f>
        <x:v>0.4768810439427725</x:v>
      </x:c>
      <x:c r="O495" s="268" t="n">
        <x:f>I495*TOMATO_PRICE+J495*CARROT_PRICE+K495*MESCLUN_PRICE</x:f>
        <x:v>69816</x:v>
      </x:c>
      <x:c r="P495" s="268" t="n">
        <x:f>I495*TOMATO_FERTILIZER+J495*CARROT_FERTILIZER+K495*MESCLUN_FERTILIZER</x:f>
        <x:v>19360</x:v>
      </x:c>
      <x:c r="Q495" s="268" t="n">
        <x:f>MIN(M495,FARMER_HOURS)*FARMER_RATE+MAX(M495-FARMER_HOURS,0)*TEMP_RATE</x:f>
        <x:v>36922.02609856931</x:v>
      </x:c>
      <x:c r="R495" s="268" t="n">
        <x:f>O495-P495-Q495-FIXED_COST</x:f>
        <x:v>-6466.026098569309</x:v>
      </x:c>
      <x:c r="S495" s="139" t="str">
        <x:f>IF(AND(L495&lt;=TOTAL_BED_CAP,N495&lt;=TEMP_WORKER_CAP),"YES","NO")</x:f>
        <x:v>YES</x:v>
      </x:c>
      <x:c r="T495" s="139" t="n">
        <x:f>IF(S495="YES",R495,-1E+99)</x:f>
        <x:v>-6466.026098569309</x:v>
      </x:c>
    </x:row>
    <x:row r="496">
      <x:c r="A496" s="139"/>
      <x:c r="B496" s="139"/>
      <x:c r="C496" s="139"/>
      <x:c r="D496" s="139"/>
      <x:c r="E496" s="139"/>
      <x:c r="F496" s="139"/>
      <x:c r="G496" s="139"/>
      <x:c r="H496" s="139"/>
      <x:c r="I496" s="266" t="n">
        <x:f>INT((ROW()-ROW($I$46))/((CARROT_CAP+1)*(MESCLUN_CAP+1)))</x:f>
        <x:v>0</x:v>
      </x:c>
      <x:c r="J496" s="266" t="n">
        <x:f>MOD(INT((ROW()-ROW($I$46))/(MESCLUN_CAP+1)),CARROT_CAP+1)</x:f>
        <x:v>14</x:v>
      </x:c>
      <x:c r="K496" s="266" t="n">
        <x:f>MOD(ROW()-ROW($I$46),MESCLUN_CAP+1)</x:f>
        <x:v>16</x:v>
      </x:c>
      <x:c r="L496" s="266" t="n">
        <x:f>SUM(I496:K496)</x:f>
        <x:v>30</x:v>
      </x:c>
      <x:c r="M496" s="267" t="n">
        <x:f>I496*TOMATO_HOURS*WEEKS*(1+TOMATO_DIM)^I496+J496*CARROT_HOURS*WEEKS*(1+CARROT_DIM)^J496+K496*MESCLUN_HOURS*WEEKS*(1+MESCLUN_DIM)^K496</x:f>
        <x:v>1471.7694791550812</x:v>
      </x:c>
      <x:c r="N496" s="267" t="n">
        <x:f>MAX(M496-FARMER_HOURS,0)/TEMP_HOURS_PER_WORKER</x:f>
        <x:v>0.5220621383021397</x:v>
      </x:c>
      <x:c r="O496" s="268" t="n">
        <x:f>I496*TOMATO_PRICE+J496*CARROT_PRICE+K496*MESCLUN_PRICE</x:f>
        <x:v>72516</x:v>
      </x:c>
      <x:c r="P496" s="268" t="n">
        <x:f>I496*TOMATO_FERTILIZER+J496*CARROT_FERTILIZER+K496*MESCLUN_FERTILIZER</x:f>
        <x:v>20240</x:v>
      </x:c>
      <x:c r="Q496" s="268" t="n">
        <x:f>MIN(M496,FARMER_HOURS)*FARMER_RATE+MAX(M496-FARMER_HOURS,0)*TEMP_RATE</x:f>
        <x:v>38051.55345755349</x:v>
      </x:c>
      <x:c r="R496" s="268" t="n">
        <x:f>O496-P496-Q496-FIXED_COST</x:f>
        <x:v>-5775.553457553491</x:v>
      </x:c>
      <x:c r="S496" s="139" t="str">
        <x:f>IF(AND(L496&lt;=TOTAL_BED_CAP,N496&lt;=TEMP_WORKER_CAP),"YES","NO")</x:f>
        <x:v>YES</x:v>
      </x:c>
      <x:c r="T496" s="139" t="n">
        <x:f>IF(S496="YES",R496,-1E+99)</x:f>
        <x:v>-5775.553457553491</x:v>
      </x:c>
    </x:row>
    <x:row r="497">
      <x:c r="A497" s="139"/>
      <x:c r="B497" s="139"/>
      <x:c r="C497" s="139"/>
      <x:c r="D497" s="139"/>
      <x:c r="E497" s="139"/>
      <x:c r="F497" s="139"/>
      <x:c r="G497" s="139"/>
      <x:c r="H497" s="139"/>
      <x:c r="I497" s="266" t="n">
        <x:f>INT((ROW()-ROW($I$46))/((CARROT_CAP+1)*(MESCLUN_CAP+1)))</x:f>
        <x:v>0</x:v>
      </x:c>
      <x:c r="J497" s="266" t="n">
        <x:f>MOD(INT((ROW()-ROW($I$46))/(MESCLUN_CAP+1)),CARROT_CAP+1)</x:f>
        <x:v>14</x:v>
      </x:c>
      <x:c r="K497" s="266" t="n">
        <x:f>MOD(ROW()-ROW($I$46),MESCLUN_CAP+1)</x:f>
        <x:v>17</x:v>
      </x:c>
      <x:c r="L497" s="266" t="n">
        <x:f>SUM(I497:K497)</x:f>
        <x:v>31</x:v>
      </x:c>
      <x:c r="M497" s="267" t="n">
        <x:f>I497*TOMATO_HOURS*WEEKS*(1+TOMATO_DIM)^I497+J497*CARROT_HOURS*WEEKS*(1+CARROT_DIM)^J497+K497*MESCLUN_HOURS*WEEKS*(1+MESCLUN_DIM)^K497</x:f>
        <x:v>1538.3297026016216</x:v>
      </x:c>
      <x:c r="N497" s="267" t="n">
        <x:f>MAX(M497-FARMER_HOURS,0)/TEMP_HOURS_PER_WORKER</x:f>
        <x:v>0.5682845156955706</x:v>
      </x:c>
      <x:c r="O497" s="268" t="n">
        <x:f>I497*TOMATO_PRICE+J497*CARROT_PRICE+K497*MESCLUN_PRICE</x:f>
        <x:v>75216</x:v>
      </x:c>
      <x:c r="P497" s="268" t="n">
        <x:f>I497*TOMATO_FERTILIZER+J497*CARROT_FERTILIZER+K497*MESCLUN_FERTILIZER</x:f>
        <x:v>21120</x:v>
      </x:c>
      <x:c r="Q497" s="268" t="n">
        <x:f>MIN(M497,FARMER_HOURS)*FARMER_RATE+MAX(M497-FARMER_HOURS,0)*TEMP_RATE</x:f>
        <x:v>39207.11289238927</x:v>
      </x:c>
      <x:c r="R497" s="268" t="n">
        <x:f>O497-P497-Q497-FIXED_COST</x:f>
        <x:v>-5111.112892389268</x:v>
      </x:c>
      <x:c r="S497" s="139" t="str">
        <x:f>IF(AND(L497&lt;=TOTAL_BED_CAP,N497&lt;=TEMP_WORKER_CAP),"YES","NO")</x:f>
        <x:v>YES</x:v>
      </x:c>
      <x:c r="T497" s="139" t="n">
        <x:f>IF(S497="YES",R497,-1E+99)</x:f>
        <x:v>-5111.112892389268</x:v>
      </x:c>
    </x:row>
    <x:row r="498">
      <x:c r="A498" s="139"/>
      <x:c r="B498" s="139"/>
      <x:c r="C498" s="139"/>
      <x:c r="D498" s="139"/>
      <x:c r="E498" s="139"/>
      <x:c r="F498" s="139"/>
      <x:c r="G498" s="139"/>
      <x:c r="H498" s="139"/>
      <x:c r="I498" s="266" t="n">
        <x:f>INT((ROW()-ROW($I$46))/((CARROT_CAP+1)*(MESCLUN_CAP+1)))</x:f>
        <x:v>0</x:v>
      </x:c>
      <x:c r="J498" s="266" t="n">
        <x:f>MOD(INT((ROW()-ROW($I$46))/(MESCLUN_CAP+1)),CARROT_CAP+1)</x:f>
        <x:v>14</x:v>
      </x:c>
      <x:c r="K498" s="266" t="n">
        <x:f>MOD(ROW()-ROW($I$46),MESCLUN_CAP+1)</x:f>
        <x:v>18</x:v>
      </x:c>
      <x:c r="L498" s="266" t="n">
        <x:f>SUM(I498:K498)</x:f>
        <x:v>32</x:v>
      </x:c>
      <x:c r="M498" s="267" t="n">
        <x:f>I498*TOMATO_HOURS*WEEKS*(1+TOMATO_DIM)^I498+J498*CARROT_HOURS*WEEKS*(1+CARROT_DIM)^J498+K498*MESCLUN_HOURS*WEEKS*(1+MESCLUN_DIM)^K498</x:f>
        <x:v>1606.4166940602088</x:v>
      </x:c>
      <x:c r="N498" s="267" t="n">
        <x:f>MAX(M498-FARMER_HOURS,0)/TEMP_HOURS_PER_WORKER</x:f>
        <x:v>0.6155671486529227</x:v>
      </x:c>
      <x:c r="O498" s="268" t="n">
        <x:f>I498*TOMATO_PRICE+J498*CARROT_PRICE+K498*MESCLUN_PRICE</x:f>
        <x:v>77916</x:v>
      </x:c>
      <x:c r="P498" s="268" t="n">
        <x:f>I498*TOMATO_FERTILIZER+J498*CARROT_FERTILIZER+K498*MESCLUN_FERTILIZER</x:f>
        <x:v>22000</x:v>
      </x:c>
      <x:c r="Q498" s="268" t="n">
        <x:f>MIN(M498,FARMER_HOURS)*FARMER_RATE+MAX(M498-FARMER_HOURS,0)*TEMP_RATE</x:f>
        <x:v>40389.17871632307</x:v>
      </x:c>
      <x:c r="R498" s="268" t="n">
        <x:f>O498-P498-Q498-FIXED_COST</x:f>
        <x:v>-4473.178716323069</x:v>
      </x:c>
      <x:c r="S498" s="139" t="str">
        <x:f>IF(AND(L498&lt;=TOTAL_BED_CAP,N498&lt;=TEMP_WORKER_CAP),"YES","NO")</x:f>
        <x:v>YES</x:v>
      </x:c>
      <x:c r="T498" s="139" t="n">
        <x:f>IF(S498="YES",R498,-1E+99)</x:f>
        <x:v>-4473.178716323069</x:v>
      </x:c>
    </x:row>
    <x:row r="499">
      <x:c r="A499" s="139"/>
      <x:c r="B499" s="139"/>
      <x:c r="C499" s="139"/>
      <x:c r="D499" s="139"/>
      <x:c r="E499" s="139"/>
      <x:c r="F499" s="139"/>
      <x:c r="G499" s="139"/>
      <x:c r="H499" s="139"/>
      <x:c r="I499" s="266" t="n">
        <x:f>INT((ROW()-ROW($I$46))/((CARROT_CAP+1)*(MESCLUN_CAP+1)))</x:f>
        <x:v>0</x:v>
      </x:c>
      <x:c r="J499" s="266" t="n">
        <x:f>MOD(INT((ROW()-ROW($I$46))/(MESCLUN_CAP+1)),CARROT_CAP+1)</x:f>
        <x:v>14</x:v>
      </x:c>
      <x:c r="K499" s="266" t="n">
        <x:f>MOD(ROW()-ROW($I$46),MESCLUN_CAP+1)</x:f>
        <x:v>19</x:v>
      </x:c>
      <x:c r="L499" s="266" t="n">
        <x:f>SUM(I499:K499)</x:f>
        <x:v>33</x:v>
      </x:c>
      <x:c r="M499" s="267" t="n">
        <x:f>I499*TOMATO_HOURS*WEEKS*(1+TOMATO_DIM)^I499+J499*CARROT_HOURS*WEEKS*(1+CARROT_DIM)^J499+K499*MESCLUN_HOURS*WEEKS*(1+MESCLUN_DIM)^K499</x:f>
        <x:v>1676.0582226962306</x:v>
      </x:c>
      <x:c r="N499" s="267" t="n">
        <x:f>MAX(M499-FARMER_HOURS,0)/TEMP_HOURS_PER_WORKER</x:f>
        <x:v>0.6639293213168268</x:v>
      </x:c>
      <x:c r="O499" s="268" t="n">
        <x:f>I499*TOMATO_PRICE+J499*CARROT_PRICE+K499*MESCLUN_PRICE</x:f>
        <x:v>80616</x:v>
      </x:c>
      <x:c r="P499" s="268" t="n">
        <x:f>I499*TOMATO_FERTILIZER+J499*CARROT_FERTILIZER+K499*MESCLUN_FERTILIZER</x:f>
        <x:v>22880</x:v>
      </x:c>
      <x:c r="Q499" s="268" t="n">
        <x:f>MIN(M499,FARMER_HOURS)*FARMER_RATE+MAX(M499-FARMER_HOURS,0)*TEMP_RATE</x:f>
        <x:v>41598.233032920674</x:v>
      </x:c>
      <x:c r="R499" s="268" t="n">
        <x:f>O499-P499-Q499-FIXED_COST</x:f>
        <x:v>-3862.2330329206743</x:v>
      </x:c>
      <x:c r="S499" s="139" t="str">
        <x:f>IF(AND(L499&lt;=TOTAL_BED_CAP,N499&lt;=TEMP_WORKER_CAP),"YES","NO")</x:f>
        <x:v>YES</x:v>
      </x:c>
      <x:c r="T499" s="139" t="n">
        <x:f>IF(S499="YES",R499,-1E+99)</x:f>
        <x:v>-3862.2330329206743</x:v>
      </x:c>
    </x:row>
    <x:row r="500">
      <x:c r="A500" s="139"/>
      <x:c r="B500" s="139"/>
      <x:c r="C500" s="139"/>
      <x:c r="D500" s="139"/>
      <x:c r="E500" s="139"/>
      <x:c r="F500" s="139"/>
      <x:c r="G500" s="139"/>
      <x:c r="H500" s="139"/>
      <x:c r="I500" s="266" t="n">
        <x:f>INT((ROW()-ROW($I$46))/((CARROT_CAP+1)*(MESCLUN_CAP+1)))</x:f>
        <x:v>0</x:v>
      </x:c>
      <x:c r="J500" s="266" t="n">
        <x:f>MOD(INT((ROW()-ROW($I$46))/(MESCLUN_CAP+1)),CARROT_CAP+1)</x:f>
        <x:v>14</x:v>
      </x:c>
      <x:c r="K500" s="266" t="n">
        <x:f>MOD(ROW()-ROW($I$46),MESCLUN_CAP+1)</x:f>
        <x:v>20</x:v>
      </x:c>
      <x:c r="L500" s="266" t="n">
        <x:f>SUM(I500:K500)</x:f>
        <x:v>34</x:v>
      </x:c>
      <x:c r="M500" s="267" t="n">
        <x:f>I500*TOMATO_HOURS*WEEKS*(1+TOMATO_DIM)^I500+J500*CARROT_HOURS*WEEKS*(1+CARROT_DIM)^J500+K500*MESCLUN_HOURS*WEEKS*(1+MESCLUN_DIM)^K500</x:f>
        <x:v>1747.2825133467077</x:v>
      </x:c>
      <x:c r="N500" s="267" t="n">
        <x:f>MAX(M500-FARMER_HOURS,0)/TEMP_HOURS_PER_WORKER</x:f>
        <x:v>0.713390634268547</x:v>
      </x:c>
      <x:c r="O500" s="268" t="n">
        <x:f>I500*TOMATO_PRICE+J500*CARROT_PRICE+K500*MESCLUN_PRICE</x:f>
        <x:v>83316</x:v>
      </x:c>
      <x:c r="P500" s="268" t="n">
        <x:f>I500*TOMATO_FERTILIZER+J500*CARROT_FERTILIZER+K500*MESCLUN_FERTILIZER</x:f>
        <x:v>23760</x:v>
      </x:c>
      <x:c r="Q500" s="268" t="n">
        <x:f>MIN(M500,FARMER_HOURS)*FARMER_RATE+MAX(M500-FARMER_HOURS,0)*TEMP_RATE</x:f>
        <x:v>42834.765856713675</x:v>
      </x:c>
      <x:c r="R500" s="268" t="n">
        <x:f>O500-P500-Q500-FIXED_COST</x:f>
        <x:v>-3278.765856713675</x:v>
      </x:c>
      <x:c r="S500" s="139" t="str">
        <x:f>IF(AND(L500&lt;=TOTAL_BED_CAP,N500&lt;=TEMP_WORKER_CAP),"YES","NO")</x:f>
        <x:v>YES</x:v>
      </x:c>
      <x:c r="T500" s="139" t="n">
        <x:f>IF(S500="YES",R500,-1E+99)</x:f>
        <x:v>-3278.765856713675</x:v>
      </x:c>
    </x:row>
    <x:row r="501">
      <x:c r="A501" s="139"/>
      <x:c r="B501" s="139"/>
      <x:c r="C501" s="139"/>
      <x:c r="D501" s="139"/>
      <x:c r="E501" s="139"/>
      <x:c r="F501" s="139"/>
      <x:c r="G501" s="139"/>
      <x:c r="H501" s="139"/>
      <x:c r="I501" s="266" t="n">
        <x:f>INT((ROW()-ROW($I$46))/((CARROT_CAP+1)*(MESCLUN_CAP+1)))</x:f>
        <x:v>0</x:v>
      </x:c>
      <x:c r="J501" s="266" t="n">
        <x:f>MOD(INT((ROW()-ROW($I$46))/(MESCLUN_CAP+1)),CARROT_CAP+1)</x:f>
        <x:v>14</x:v>
      </x:c>
      <x:c r="K501" s="266" t="n">
        <x:f>MOD(ROW()-ROW($I$46),MESCLUN_CAP+1)</x:f>
        <x:v>21</x:v>
      </x:c>
      <x:c r="L501" s="266" t="n">
        <x:f>SUM(I501:K501)</x:f>
        <x:v>35</x:v>
      </x:c>
      <x:c r="M501" s="267" t="n">
        <x:f>I501*TOMATO_HOURS*WEEKS*(1+TOMATO_DIM)^I501+J501*CARROT_HOURS*WEEKS*(1+CARROT_DIM)^J501+K501*MESCLUN_HOURS*WEEKS*(1+MESCLUN_DIM)^K501</x:f>
        <x:v>1820.1182535731514</x:v>
      </x:c>
      <x:c r="N501" s="267" t="n">
        <x:f>MAX(M501-FARMER_HOURS,0)/TEMP_HOURS_PER_WORKER</x:f>
        <x:v>0.7639710094257995</x:v>
      </x:c>
      <x:c r="O501" s="268" t="n">
        <x:f>I501*TOMATO_PRICE+J501*CARROT_PRICE+K501*MESCLUN_PRICE</x:f>
        <x:v>86016</x:v>
      </x:c>
      <x:c r="P501" s="268" t="n">
        <x:f>I501*TOMATO_FERTILIZER+J501*CARROT_FERTILIZER+K501*MESCLUN_FERTILIZER</x:f>
        <x:v>24640</x:v>
      </x:c>
      <x:c r="Q501" s="268" t="n">
        <x:f>MIN(M501,FARMER_HOURS)*FARMER_RATE+MAX(M501-FARMER_HOURS,0)*TEMP_RATE</x:f>
        <x:v>44099.27523564499</x:v>
      </x:c>
      <x:c r="R501" s="268" t="n">
        <x:f>O501-P501-Q501-FIXED_COST</x:f>
        <x:v>-2723.275235644993</x:v>
      </x:c>
      <x:c r="S501" s="139" t="str">
        <x:f>IF(AND(L501&lt;=TOTAL_BED_CAP,N501&lt;=TEMP_WORKER_CAP),"YES","NO")</x:f>
        <x:v>YES</x:v>
      </x:c>
      <x:c r="T501" s="139" t="n">
        <x:f>IF(S501="YES",R501,-1E+99)</x:f>
        <x:v>-2723.275235644993</x:v>
      </x:c>
    </x:row>
    <x:row r="502">
      <x:c r="A502" s="139"/>
      <x:c r="B502" s="139"/>
      <x:c r="C502" s="139"/>
      <x:c r="D502" s="139"/>
      <x:c r="E502" s="139"/>
      <x:c r="F502" s="139"/>
      <x:c r="G502" s="139"/>
      <x:c r="H502" s="139"/>
      <x:c r="I502" s="266" t="n">
        <x:f>INT((ROW()-ROW($I$46))/((CARROT_CAP+1)*(MESCLUN_CAP+1)))</x:f>
        <x:v>0</x:v>
      </x:c>
      <x:c r="J502" s="266" t="n">
        <x:f>MOD(INT((ROW()-ROW($I$46))/(MESCLUN_CAP+1)),CARROT_CAP+1)</x:f>
        <x:v>14</x:v>
      </x:c>
      <x:c r="K502" s="266" t="n">
        <x:f>MOD(ROW()-ROW($I$46),MESCLUN_CAP+1)</x:f>
        <x:v>22</x:v>
      </x:c>
      <x:c r="L502" s="266" t="n">
        <x:f>SUM(I502:K502)</x:f>
        <x:v>36</x:v>
      </x:c>
      <x:c r="M502" s="267" t="n">
        <x:f>I502*TOMATO_HOURS*WEEKS*(1+TOMATO_DIM)^I502+J502*CARROT_HOURS*WEEKS*(1+CARROT_DIM)^J502+K502*MESCLUN_HOURS*WEEKS*(1+MESCLUN_DIM)^K502</x:f>
        <x:v>1894.5946008195474</x:v>
      </x:c>
      <x:c r="N502" s="267" t="n">
        <x:f>MAX(M502-FARMER_HOURS,0)/TEMP_HOURS_PER_WORKER</x:f>
        <x:v>0.8156906950135746</x:v>
      </x:c>
      <x:c r="O502" s="268" t="n">
        <x:f>I502*TOMATO_PRICE+J502*CARROT_PRICE+K502*MESCLUN_PRICE</x:f>
        <x:v>88716</x:v>
      </x:c>
      <x:c r="P502" s="268" t="n">
        <x:f>I502*TOMATO_FERTILIZER+J502*CARROT_FERTILIZER+K502*MESCLUN_FERTILIZER</x:f>
        <x:v>25520</x:v>
      </x:c>
      <x:c r="Q502" s="268" t="n">
        <x:f>MIN(M502,FARMER_HOURS)*FARMER_RATE+MAX(M502-FARMER_HOURS,0)*TEMP_RATE</x:f>
        <x:v>45392.26737533936</x:v>
      </x:c>
      <x:c r="R502" s="268" t="n">
        <x:f>O502-P502-Q502-FIXED_COST</x:f>
        <x:v>-2196.267375339361</x:v>
      </x:c>
      <x:c r="S502" s="139" t="str">
        <x:f>IF(AND(L502&lt;=TOTAL_BED_CAP,N502&lt;=TEMP_WORKER_CAP),"YES","NO")</x:f>
        <x:v>YES</x:v>
      </x:c>
      <x:c r="T502" s="139" t="n">
        <x:f>IF(S502="YES",R502,-1E+99)</x:f>
        <x:v>-2196.267375339361</x:v>
      </x:c>
    </x:row>
    <x:row r="503">
      <x:c r="A503" s="139"/>
      <x:c r="B503" s="139"/>
      <x:c r="C503" s="139"/>
      <x:c r="D503" s="139"/>
      <x:c r="E503" s="139"/>
      <x:c r="F503" s="139"/>
      <x:c r="G503" s="139"/>
      <x:c r="H503" s="139"/>
      <x:c r="I503" s="266" t="n">
        <x:f>INT((ROW()-ROW($I$46))/((CARROT_CAP+1)*(MESCLUN_CAP+1)))</x:f>
        <x:v>0</x:v>
      </x:c>
      <x:c r="J503" s="266" t="n">
        <x:f>MOD(INT((ROW()-ROW($I$46))/(MESCLUN_CAP+1)),CARROT_CAP+1)</x:f>
        <x:v>14</x:v>
      </x:c>
      <x:c r="K503" s="266" t="n">
        <x:f>MOD(ROW()-ROW($I$46),MESCLUN_CAP+1)</x:f>
        <x:v>23</x:v>
      </x:c>
      <x:c r="L503" s="266" t="n">
        <x:f>SUM(I503:K503)</x:f>
        <x:v>37</x:v>
      </x:c>
      <x:c r="M503" s="267" t="n">
        <x:f>I503*TOMATO_HOURS*WEEKS*(1+TOMATO_DIM)^I503+J503*CARROT_HOURS*WEEKS*(1+CARROT_DIM)^J503+K503*MESCLUN_HOURS*WEEKS*(1+MESCLUN_DIM)^K503</x:f>
        <x:v>1970.741189676984</x:v>
      </x:c>
      <x:c r="N503" s="267" t="n">
        <x:f>MAX(M503-FARMER_HOURS,0)/TEMP_HOURS_PER_WORKER</x:f>
        <x:v>0.8685702706090167</x:v>
      </x:c>
      <x:c r="O503" s="268" t="n">
        <x:f>I503*TOMATO_PRICE+J503*CARROT_PRICE+K503*MESCLUN_PRICE</x:f>
        <x:v>91416</x:v>
      </x:c>
      <x:c r="P503" s="268" t="n">
        <x:f>I503*TOMATO_FERTILIZER+J503*CARROT_FERTILIZER+K503*MESCLUN_FERTILIZER</x:f>
        <x:v>26400</x:v>
      </x:c>
      <x:c r="Q503" s="268" t="n">
        <x:f>MIN(M503,FARMER_HOURS)*FARMER_RATE+MAX(M503-FARMER_HOURS,0)*TEMP_RATE</x:f>
        <x:v>46714.25676522542</x:v>
      </x:c>
      <x:c r="R503" s="268" t="n">
        <x:f>O503-P503-Q503-FIXED_COST</x:f>
        <x:v>-1698.256765225422</x:v>
      </x:c>
      <x:c r="S503" s="139" t="str">
        <x:f>IF(AND(L503&lt;=TOTAL_BED_CAP,N503&lt;=TEMP_WORKER_CAP),"YES","NO")</x:f>
        <x:v>YES</x:v>
      </x:c>
      <x:c r="T503" s="139" t="n">
        <x:f>IF(S503="YES",R503,-1E+99)</x:f>
        <x:v>-1698.256765225422</x:v>
      </x:c>
    </x:row>
    <x:row r="504">
      <x:c r="A504" s="139"/>
      <x:c r="B504" s="139"/>
      <x:c r="C504" s="139"/>
      <x:c r="D504" s="139"/>
      <x:c r="E504" s="139"/>
      <x:c r="F504" s="139"/>
      <x:c r="G504" s="139"/>
      <x:c r="H504" s="139"/>
      <x:c r="I504" s="266" t="n">
        <x:f>INT((ROW()-ROW($I$46))/((CARROT_CAP+1)*(MESCLUN_CAP+1)))</x:f>
        <x:v>0</x:v>
      </x:c>
      <x:c r="J504" s="266" t="n">
        <x:f>MOD(INT((ROW()-ROW($I$46))/(MESCLUN_CAP+1)),CARROT_CAP+1)</x:f>
        <x:v>14</x:v>
      </x:c>
      <x:c r="K504" s="266" t="n">
        <x:f>MOD(ROW()-ROW($I$46),MESCLUN_CAP+1)</x:f>
        <x:v>24</x:v>
      </x:c>
      <x:c r="L504" s="266" t="n">
        <x:f>SUM(I504:K504)</x:f>
        <x:v>38</x:v>
      </x:c>
      <x:c r="M504" s="267" t="n">
        <x:f>I504*TOMATO_HOURS*WEEKS*(1+TOMATO_DIM)^I504+J504*CARROT_HOURS*WEEKS*(1+CARROT_DIM)^J504+K504*MESCLUN_HOURS*WEEKS*(1+MESCLUN_DIM)^K504</x:f>
        <x:v>2048.5881392564797</x:v>
      </x:c>
      <x:c r="N504" s="267" t="n">
        <x:f>MAX(M504-FARMER_HOURS,0)/TEMP_HOURS_PER_WORKER</x:f>
        <x:v>0.9226306522614443</x:v>
      </x:c>
      <x:c r="O504" s="268" t="n">
        <x:f>I504*TOMATO_PRICE+J504*CARROT_PRICE+K504*MESCLUN_PRICE</x:f>
        <x:v>94116</x:v>
      </x:c>
      <x:c r="P504" s="268" t="n">
        <x:f>I504*TOMATO_FERTILIZER+J504*CARROT_FERTILIZER+K504*MESCLUN_FERTILIZER</x:f>
        <x:v>27280</x:v>
      </x:c>
      <x:c r="Q504" s="268" t="n">
        <x:f>MIN(M504,FARMER_HOURS)*FARMER_RATE+MAX(M504-FARMER_HOURS,0)*TEMP_RATE</x:f>
        <x:v>48065.766306536105</x:v>
      </x:c>
      <x:c r="R504" s="268" t="n">
        <x:f>O504-P504-Q504-FIXED_COST</x:f>
        <x:v>-1229.7663065361048</x:v>
      </x:c>
      <x:c r="S504" s="139" t="str">
        <x:f>IF(AND(L504&lt;=TOTAL_BED_CAP,N504&lt;=TEMP_WORKER_CAP),"YES","NO")</x:f>
        <x:v>YES</x:v>
      </x:c>
      <x:c r="T504" s="139" t="n">
        <x:f>IF(S504="YES",R504,-1E+99)</x:f>
        <x:v>-1229.7663065361048</x:v>
      </x:c>
    </x:row>
    <x:row r="505">
      <x:c r="A505" s="139"/>
      <x:c r="B505" s="139"/>
      <x:c r="C505" s="139"/>
      <x:c r="D505" s="139"/>
      <x:c r="E505" s="139"/>
      <x:c r="F505" s="139"/>
      <x:c r="G505" s="139"/>
      <x:c r="H505" s="139"/>
      <x:c r="I505" s="266" t="n">
        <x:f>INT((ROW()-ROW($I$46))/((CARROT_CAP+1)*(MESCLUN_CAP+1)))</x:f>
        <x:v>0</x:v>
      </x:c>
      <x:c r="J505" s="266" t="n">
        <x:f>MOD(INT((ROW()-ROW($I$46))/(MESCLUN_CAP+1)),CARROT_CAP+1)</x:f>
        <x:v>14</x:v>
      </x:c>
      <x:c r="K505" s="266" t="n">
        <x:f>MOD(ROW()-ROW($I$46),MESCLUN_CAP+1)</x:f>
        <x:v>25</x:v>
      </x:c>
      <x:c r="L505" s="266" t="n">
        <x:f>SUM(I505:K505)</x:f>
        <x:v>39</x:v>
      </x:c>
      <x:c r="M505" s="267" t="n">
        <x:f>I505*TOMATO_HOURS*WEEKS*(1+TOMATO_DIM)^I505+J505*CARROT_HOURS*WEEKS*(1+CARROT_DIM)^J505+K505*MESCLUN_HOURS*WEEKS*(1+MESCLUN_DIM)^K505</x:f>
        <x:v>2128.1660606715773</x:v>
      </x:c>
      <x:c r="N505" s="267" t="n">
        <x:f>MAX(M505-FARMER_HOURS,0)/TEMP_HOURS_PER_WORKER</x:f>
        <x:v>0.9778930976885953</x:v>
      </x:c>
      <x:c r="O505" s="268" t="n">
        <x:f>I505*TOMATO_PRICE+J505*CARROT_PRICE+K505*MESCLUN_PRICE</x:f>
        <x:v>96816</x:v>
      </x:c>
      <x:c r="P505" s="268" t="n">
        <x:f>I505*TOMATO_FERTILIZER+J505*CARROT_FERTILIZER+K505*MESCLUN_FERTILIZER</x:f>
        <x:v>28160</x:v>
      </x:c>
      <x:c r="Q505" s="268" t="n">
        <x:f>MIN(M505,FARMER_HOURS)*FARMER_RATE+MAX(M505-FARMER_HOURS,0)*TEMP_RATE</x:f>
        <x:v>49447.32744221488</x:v>
      </x:c>
      <x:c r="R505" s="268" t="n">
        <x:f>O505-P505-Q505-FIXED_COST</x:f>
        <x:v>-791.3274422148825</x:v>
      </x:c>
      <x:c r="S505" s="139" t="str">
        <x:f>IF(AND(L505&lt;=TOTAL_BED_CAP,N505&lt;=TEMP_WORKER_CAP),"YES","NO")</x:f>
        <x:v>YES</x:v>
      </x:c>
      <x:c r="T505" s="139" t="n">
        <x:f>IF(S505="YES",R505,-1E+99)</x:f>
        <x:v>-791.3274422148825</x:v>
      </x:c>
    </x:row>
    <x:row r="506">
      <x:c r="A506" s="139"/>
      <x:c r="B506" s="139"/>
      <x:c r="C506" s="139"/>
      <x:c r="D506" s="139"/>
      <x:c r="E506" s="139"/>
      <x:c r="F506" s="139"/>
      <x:c r="G506" s="139"/>
      <x:c r="H506" s="139"/>
      <x:c r="I506" s="266" t="n">
        <x:f>INT((ROW()-ROW($I$46))/((CARROT_CAP+1)*(MESCLUN_CAP+1)))</x:f>
        <x:v>0</x:v>
      </x:c>
      <x:c r="J506" s="266" t="n">
        <x:f>MOD(INT((ROW()-ROW($I$46))/(MESCLUN_CAP+1)),CARROT_CAP+1)</x:f>
        <x:v>14</x:v>
      </x:c>
      <x:c r="K506" s="266" t="n">
        <x:f>MOD(ROW()-ROW($I$46),MESCLUN_CAP+1)</x:f>
        <x:v>26</x:v>
      </x:c>
      <x:c r="L506" s="266" t="n">
        <x:f>SUM(I506:K506)</x:f>
        <x:v>40</x:v>
      </x:c>
      <x:c r="M506" s="267" t="n">
        <x:f>I506*TOMATO_HOURS*WEEKS*(1+TOMATO_DIM)^I506+J506*CARROT_HOURS*WEEKS*(1+CARROT_DIM)^J506+K506*MESCLUN_HOURS*WEEKS*(1+MESCLUN_DIM)^K506</x:f>
        <x:v>2209.5060646322945</x:v>
      </x:c>
      <x:c r="N506" s="267" t="n">
        <x:f>MAX(M506-FARMER_HOURS,0)/TEMP_HOURS_PER_WORKER</x:f>
        <x:v>1.0343792115502046</x:v>
      </x:c>
      <x:c r="O506" s="268" t="n">
        <x:f>I506*TOMATO_PRICE+J506*CARROT_PRICE+K506*MESCLUN_PRICE</x:f>
        <x:v>99516</x:v>
      </x:c>
      <x:c r="P506" s="268" t="n">
        <x:f>I506*TOMATO_FERTILIZER+J506*CARROT_FERTILIZER+K506*MESCLUN_FERTILIZER</x:f>
        <x:v>29040</x:v>
      </x:c>
      <x:c r="Q506" s="268" t="n">
        <x:f>MIN(M506,FARMER_HOURS)*FARMER_RATE+MAX(M506-FARMER_HOURS,0)*TEMP_RATE</x:f>
        <x:v>50859.48028875511</x:v>
      </x:c>
      <x:c r="R506" s="268" t="n">
        <x:f>O506-P506-Q506-FIXED_COST</x:f>
        <x:v>-383.48028875511227</x:v>
      </x:c>
      <x:c r="S506" s="139" t="str">
        <x:f>IF(AND(L506&lt;=TOTAL_BED_CAP,N506&lt;=TEMP_WORKER_CAP),"YES","NO")</x:f>
        <x:v>YES</x:v>
      </x:c>
      <x:c r="T506" s="139" t="n">
        <x:f>IF(S506="YES",R506,-1E+99)</x:f>
        <x:v>-383.48028875511227</x:v>
      </x:c>
    </x:row>
    <x:row r="507">
      <x:c r="A507" s="139"/>
      <x:c r="B507" s="139"/>
      <x:c r="C507" s="139"/>
      <x:c r="D507" s="139"/>
      <x:c r="E507" s="139"/>
      <x:c r="F507" s="139"/>
      <x:c r="G507" s="139"/>
      <x:c r="H507" s="139"/>
      <x:c r="I507" s="266" t="n">
        <x:f>INT((ROW()-ROW($I$46))/((CARROT_CAP+1)*(MESCLUN_CAP+1)))</x:f>
        <x:v>0</x:v>
      </x:c>
      <x:c r="J507" s="266" t="n">
        <x:f>MOD(INT((ROW()-ROW($I$46))/(MESCLUN_CAP+1)),CARROT_CAP+1)</x:f>
        <x:v>14</x:v>
      </x:c>
      <x:c r="K507" s="266" t="n">
        <x:f>MOD(ROW()-ROW($I$46),MESCLUN_CAP+1)</x:f>
        <x:v>27</x:v>
      </x:c>
      <x:c r="L507" s="266" t="n">
        <x:f>SUM(I507:K507)</x:f>
        <x:v>41</x:v>
      </x:c>
      <x:c r="M507" s="267" t="n">
        <x:f>I507*TOMATO_HOURS*WEEKS*(1+TOMATO_DIM)^I507+J507*CARROT_HOURS*WEEKS*(1+CARROT_DIM)^J507+K507*MESCLUN_HOURS*WEEKS*(1+MESCLUN_DIM)^K507</x:f>
        <x:v>2292.6397691520515</x:v>
      </x:c>
      <x:c r="N507" s="267" t="n">
        <x:f>MAX(M507-FARMER_HOURS,0)/TEMP_HOURS_PER_WORKER</x:f>
        <x:v>1.0921109508000357</x:v>
      </x:c>
      <x:c r="O507" s="268" t="n">
        <x:f>I507*TOMATO_PRICE+J507*CARROT_PRICE+K507*MESCLUN_PRICE</x:f>
        <x:v>102216</x:v>
      </x:c>
      <x:c r="P507" s="268" t="n">
        <x:f>I507*TOMATO_FERTILIZER+J507*CARROT_FERTILIZER+K507*MESCLUN_FERTILIZER</x:f>
        <x:v>29920</x:v>
      </x:c>
      <x:c r="Q507" s="268" t="n">
        <x:f>MIN(M507,FARMER_HOURS)*FARMER_RATE+MAX(M507-FARMER_HOURS,0)*TEMP_RATE</x:f>
        <x:v>52302.773770000895</x:v>
      </x:c>
      <x:c r="R507" s="268" t="n">
        <x:f>O507-P507-Q507-FIXED_COST</x:f>
        <x:v>-6.773770000894729</x:v>
      </x:c>
      <x:c r="S507" s="139" t="str">
        <x:f>IF(AND(L507&lt;=TOTAL_BED_CAP,N507&lt;=TEMP_WORKER_CAP),"YES","NO")</x:f>
        <x:v>YES</x:v>
      </x:c>
      <x:c r="T507" s="139" t="n">
        <x:f>IF(S507="YES",R507,-1E+99)</x:f>
        <x:v>-6.773770000894729</x:v>
      </x:c>
    </x:row>
    <x:row r="508">
      <x:c r="A508" s="139"/>
      <x:c r="B508" s="139"/>
      <x:c r="C508" s="139"/>
      <x:c r="D508" s="139"/>
      <x:c r="E508" s="139"/>
      <x:c r="F508" s="139"/>
      <x:c r="G508" s="139"/>
      <x:c r="H508" s="139"/>
      <x:c r="I508" s="266" t="n">
        <x:f>INT((ROW()-ROW($I$46))/((CARROT_CAP+1)*(MESCLUN_CAP+1)))</x:f>
        <x:v>0</x:v>
      </x:c>
      <x:c r="J508" s="266" t="n">
        <x:f>MOD(INT((ROW()-ROW($I$46))/(MESCLUN_CAP+1)),CARROT_CAP+1)</x:f>
        <x:v>14</x:v>
      </x:c>
      <x:c r="K508" s="266" t="n">
        <x:f>MOD(ROW()-ROW($I$46),MESCLUN_CAP+1)</x:f>
        <x:v>28</x:v>
      </x:c>
      <x:c r="L508" s="266" t="n">
        <x:f>SUM(I508:K508)</x:f>
        <x:v>42</x:v>
      </x:c>
      <x:c r="M508" s="267" t="n">
        <x:f>I508*TOMATO_HOURS*WEEKS*(1+TOMATO_DIM)^I508+J508*CARROT_HOURS*WEEKS*(1+CARROT_DIM)^J508+K508*MESCLUN_HOURS*WEEKS*(1+MESCLUN_DIM)^K508</x:f>
        <x:v>2377.599307369205</x:v>
      </x:c>
      <x:c r="N508" s="267" t="n">
        <x:f>MAX(M508-FARMER_HOURS,0)/TEMP_HOURS_PER_WORKER</x:f>
        <x:v>1.1511106301175034</x:v>
      </x:c>
      <x:c r="O508" s="268" t="n">
        <x:f>I508*TOMATO_PRICE+J508*CARROT_PRICE+K508*MESCLUN_PRICE</x:f>
        <x:v>104916</x:v>
      </x:c>
      <x:c r="P508" s="268" t="n">
        <x:f>I508*TOMATO_FERTILIZER+J508*CARROT_FERTILIZER+K508*MESCLUN_FERTILIZER</x:f>
        <x:v>30800</x:v>
      </x:c>
      <x:c r="Q508" s="268" t="n">
        <x:f>MIN(M508,FARMER_HOURS)*FARMER_RATE+MAX(M508-FARMER_HOURS,0)*TEMP_RATE</x:f>
        <x:v>53777.76575293759</x:v>
      </x:c>
      <x:c r="R508" s="268" t="n">
        <x:f>O508-P508-Q508-FIXED_COST</x:f>
        <x:v>338.2342470624135</x:v>
      </x:c>
      <x:c r="S508" s="139" t="str">
        <x:f>IF(AND(L508&lt;=TOTAL_BED_CAP,N508&lt;=TEMP_WORKER_CAP),"YES","NO")</x:f>
        <x:v>YES</x:v>
      </x:c>
      <x:c r="T508" s="139" t="n">
        <x:f>IF(S508="YES",R508,-1E+99)</x:f>
        <x:v>338.2342470624135</x:v>
      </x:c>
    </x:row>
    <x:row r="509">
      <x:c r="A509" s="139"/>
      <x:c r="B509" s="139"/>
      <x:c r="C509" s="139"/>
      <x:c r="D509" s="139"/>
      <x:c r="E509" s="139"/>
      <x:c r="F509" s="139"/>
      <x:c r="G509" s="139"/>
      <x:c r="H509" s="139"/>
      <x:c r="I509" s="266" t="n">
        <x:f>INT((ROW()-ROW($I$46))/((CARROT_CAP+1)*(MESCLUN_CAP+1)))</x:f>
        <x:v>0</x:v>
      </x:c>
      <x:c r="J509" s="266" t="n">
        <x:f>MOD(INT((ROW()-ROW($I$46))/(MESCLUN_CAP+1)),CARROT_CAP+1)</x:f>
        <x:v>14</x:v>
      </x:c>
      <x:c r="K509" s="266" t="n">
        <x:f>MOD(ROW()-ROW($I$46),MESCLUN_CAP+1)</x:f>
        <x:v>29</x:v>
      </x:c>
      <x:c r="L509" s="266" t="n">
        <x:f>SUM(I509:K509)</x:f>
        <x:v>43</x:v>
      </x:c>
      <x:c r="M509" s="267" t="n">
        <x:f>I509*TOMATO_HOURS*WEEKS*(1+TOMATO_DIM)^I509+J509*CARROT_HOURS*WEEKS*(1+CARROT_DIM)^J509+K509*MESCLUN_HOURS*WEEKS*(1+MESCLUN_DIM)^K509</x:f>
        <x:v>2464.417335484858</x:v>
      </x:c>
      <x:c r="N509" s="267" t="n">
        <x:f>MAX(M509-FARMER_HOURS,0)/TEMP_HOURS_PER_WORKER</x:f>
        <x:v>1.2114009274200404</x:v>
      </x:c>
      <x:c r="O509" s="268" t="n">
        <x:f>I509*TOMATO_PRICE+J509*CARROT_PRICE+K509*MESCLUN_PRICE</x:f>
        <x:v>107616</x:v>
      </x:c>
      <x:c r="P509" s="268" t="n">
        <x:f>I509*TOMATO_FERTILIZER+J509*CARROT_FERTILIZER+K509*MESCLUN_FERTILIZER</x:f>
        <x:v>31680</x:v>
      </x:c>
      <x:c r="Q509" s="268" t="n">
        <x:f>MIN(M509,FARMER_HOURS)*FARMER_RATE+MAX(M509-FARMER_HOURS,0)*TEMP_RATE</x:f>
        <x:v>55285.023185501006</x:v>
      </x:c>
      <x:c r="R509" s="268" t="n">
        <x:f>O509-P509-Q509-FIXED_COST</x:f>
        <x:v>650.9768144989939</x:v>
      </x:c>
      <x:c r="S509" s="139" t="str">
        <x:f>IF(AND(L509&lt;=TOTAL_BED_CAP,N509&lt;=TEMP_WORKER_CAP),"YES","NO")</x:f>
        <x:v>YES</x:v>
      </x:c>
      <x:c r="T509" s="139" t="n">
        <x:f>IF(S509="YES",R509,-1E+99)</x:f>
        <x:v>650.9768144989939</x:v>
      </x:c>
    </x:row>
    <x:row r="510">
      <x:c r="A510" s="139"/>
      <x:c r="B510" s="139"/>
      <x:c r="C510" s="139"/>
      <x:c r="D510" s="139"/>
      <x:c r="E510" s="139"/>
      <x:c r="F510" s="139"/>
      <x:c r="G510" s="139"/>
      <x:c r="H510" s="139"/>
      <x:c r="I510" s="266" t="n">
        <x:f>INT((ROW()-ROW($I$46))/((CARROT_CAP+1)*(MESCLUN_CAP+1)))</x:f>
        <x:v>0</x:v>
      </x:c>
      <x:c r="J510" s="266" t="n">
        <x:f>MOD(INT((ROW()-ROW($I$46))/(MESCLUN_CAP+1)),CARROT_CAP+1)</x:f>
        <x:v>14</x:v>
      </x:c>
      <x:c r="K510" s="266" t="n">
        <x:f>MOD(ROW()-ROW($I$46),MESCLUN_CAP+1)</x:f>
        <x:v>30</x:v>
      </x:c>
      <x:c r="L510" s="266" t="n">
        <x:f>SUM(I510:K510)</x:f>
        <x:v>44</x:v>
      </x:c>
      <x:c r="M510" s="267" t="n">
        <x:f>I510*TOMATO_HOURS*WEEKS*(1+TOMATO_DIM)^I510+J510*CARROT_HOURS*WEEKS*(1+CARROT_DIM)^J510+K510*MESCLUN_HOURS*WEEKS*(1+MESCLUN_DIM)^K510</x:f>
        <x:v>2553.1270408186283</x:v>
      </x:c>
      <x:c r="N510" s="267" t="n">
        <x:f>MAX(M510-FARMER_HOURS,0)/TEMP_HOURS_PER_WORKER</x:f>
        <x:v>1.2730048894573807</x:v>
      </x:c>
      <x:c r="O510" s="268" t="n">
        <x:f>I510*TOMATO_PRICE+J510*CARROT_PRICE+K510*MESCLUN_PRICE</x:f>
        <x:v>110316</x:v>
      </x:c>
      <x:c r="P510" s="268" t="n">
        <x:f>I510*TOMATO_FERTILIZER+J510*CARROT_FERTILIZER+K510*MESCLUN_FERTILIZER</x:f>
        <x:v>32560</x:v>
      </x:c>
      <x:c r="Q510" s="268" t="n">
        <x:f>MIN(M510,FARMER_HOURS)*FARMER_RATE+MAX(M510-FARMER_HOURS,0)*TEMP_RATE</x:f>
        <x:v>56825.122236434516</x:v>
      </x:c>
      <x:c r="R510" s="268" t="n">
        <x:f>O510-P510-Q510-FIXED_COST</x:f>
        <x:v>930.8777635654842</x:v>
      </x:c>
      <x:c r="S510" s="139" t="str">
        <x:f>IF(AND(L510&lt;=TOTAL_BED_CAP,N510&lt;=TEMP_WORKER_CAP),"YES","NO")</x:f>
        <x:v>YES</x:v>
      </x:c>
      <x:c r="T510" s="139" t="n">
        <x:f>IF(S510="YES",R510,-1E+99)</x:f>
        <x:v>930.8777635654842</x:v>
      </x:c>
    </x:row>
    <x:row r="511">
      <x:c r="A511" s="139"/>
      <x:c r="B511" s="139"/>
      <x:c r="C511" s="139"/>
      <x:c r="D511" s="139"/>
      <x:c r="E511" s="139"/>
      <x:c r="F511" s="139"/>
      <x:c r="G511" s="139"/>
      <x:c r="H511" s="139"/>
      <x:c r="I511" s="266" t="n">
        <x:f>INT((ROW()-ROW($I$46))/((CARROT_CAP+1)*(MESCLUN_CAP+1)))</x:f>
        <x:v>0</x:v>
      </x:c>
      <x:c r="J511" s="266" t="n">
        <x:f>MOD(INT((ROW()-ROW($I$46))/(MESCLUN_CAP+1)),CARROT_CAP+1)</x:f>
        <x:v>15</x:v>
      </x:c>
      <x:c r="K511" s="266" t="n">
        <x:f>MOD(ROW()-ROW($I$46),MESCLUN_CAP+1)</x:f>
        <x:v>0</x:v>
      </x:c>
      <x:c r="L511" s="266" t="n">
        <x:f>SUM(I511:K511)</x:f>
        <x:v>15</x:v>
      </x:c>
      <x:c r="M511" s="267" t="n">
        <x:f>I511*TOMATO_HOURS*WEEKS*(1+TOMATO_DIM)^I511+J511*CARROT_HOURS*WEEKS*(1+CARROT_DIM)^J511+K511*MESCLUN_HOURS*WEEKS*(1+MESCLUN_DIM)^K511</x:f>
        <x:v>651.7341749241493</x:v>
      </x:c>
      <x:c r="N511" s="267" t="n">
        <x:f>MAX(M511-FARMER_HOURS,0)/TEMP_HOURS_PER_WORKER</x:f>
        <x:v>0</x:v>
      </x:c>
      <x:c r="O511" s="268" t="n">
        <x:f>I511*TOMATO_PRICE+J511*CARROT_PRICE+K511*MESCLUN_PRICE</x:f>
        <x:v>31410</x:v>
      </x:c>
      <x:c r="P511" s="268" t="n">
        <x:f>I511*TOMATO_FERTILIZER+J511*CARROT_FERTILIZER+K511*MESCLUN_FERTILIZER</x:f>
        <x:v>6600</x:v>
      </x:c>
      <x:c r="Q511" s="268" t="n">
        <x:f>MIN(M511,FARMER_HOURS)*FARMER_RATE+MAX(M511-FARMER_HOURS,0)*TEMP_RATE</x:f>
        <x:v>22629.658851532964</x:v>
      </x:c>
      <x:c r="R511" s="268" t="n">
        <x:f>O511-P511-Q511-FIXED_COST</x:f>
        <x:v>-17819.658851532964</x:v>
      </x:c>
      <x:c r="S511" s="139" t="str">
        <x:f>IF(AND(L511&lt;=TOTAL_BED_CAP,N511&lt;=TEMP_WORKER_CAP),"YES","NO")</x:f>
        <x:v>YES</x:v>
      </x:c>
      <x:c r="T511" s="139" t="n">
        <x:f>IF(S511="YES",R511,-1E+99)</x:f>
        <x:v>-17819.658851532964</x:v>
      </x:c>
    </x:row>
    <x:row r="512">
      <x:c r="A512" s="139"/>
      <x:c r="B512" s="139"/>
      <x:c r="C512" s="139"/>
      <x:c r="D512" s="139"/>
      <x:c r="E512" s="139"/>
      <x:c r="F512" s="139"/>
      <x:c r="G512" s="139"/>
      <x:c r="H512" s="139"/>
      <x:c r="I512" s="266" t="n">
        <x:f>INT((ROW()-ROW($I$46))/((CARROT_CAP+1)*(MESCLUN_CAP+1)))</x:f>
        <x:v>0</x:v>
      </x:c>
      <x:c r="J512" s="266" t="n">
        <x:f>MOD(INT((ROW()-ROW($I$46))/(MESCLUN_CAP+1)),CARROT_CAP+1)</x:f>
        <x:v>15</x:v>
      </x:c>
      <x:c r="K512" s="266" t="n">
        <x:f>MOD(ROW()-ROW($I$46),MESCLUN_CAP+1)</x:f>
        <x:v>1</x:v>
      </x:c>
      <x:c r="L512" s="266" t="n">
        <x:f>SUM(I512:K512)</x:f>
        <x:v>16</x:v>
      </x:c>
      <x:c r="M512" s="267" t="n">
        <x:f>I512*TOMATO_HOURS*WEEKS*(1+TOMATO_DIM)^I512+J512*CARROT_HOURS*WEEKS*(1+CARROT_DIM)^J512+K512*MESCLUN_HOURS*WEEKS*(1+MESCLUN_DIM)^K512</x:f>
        <x:v>697.2966749241493</x:v>
      </x:c>
      <x:c r="N512" s="267" t="n">
        <x:f>MAX(M512-FARMER_HOURS,0)/TEMP_HOURS_PER_WORKER</x:f>
        <x:v>0</x:v>
      </x:c>
      <x:c r="O512" s="268" t="n">
        <x:f>I512*TOMATO_PRICE+J512*CARROT_PRICE+K512*MESCLUN_PRICE</x:f>
        <x:v>34110</x:v>
      </x:c>
      <x:c r="P512" s="268" t="n">
        <x:f>I512*TOMATO_FERTILIZER+J512*CARROT_FERTILIZER+K512*MESCLUN_FERTILIZER</x:f>
        <x:v>7480</x:v>
      </x:c>
      <x:c r="Q512" s="268" t="n">
        <x:f>MIN(M512,FARMER_HOURS)*FARMER_RATE+MAX(M512-FARMER_HOURS,0)*TEMP_RATE</x:f>
        <x:v>24211.690101532964</x:v>
      </x:c>
      <x:c r="R512" s="268" t="n">
        <x:f>O512-P512-Q512-FIXED_COST</x:f>
        <x:v>-17581.690101532964</x:v>
      </x:c>
      <x:c r="S512" s="139" t="str">
        <x:f>IF(AND(L512&lt;=TOTAL_BED_CAP,N512&lt;=TEMP_WORKER_CAP),"YES","NO")</x:f>
        <x:v>YES</x:v>
      </x:c>
      <x:c r="T512" s="139" t="n">
        <x:f>IF(S512="YES",R512,-1E+99)</x:f>
        <x:v>-17581.690101532964</x:v>
      </x:c>
    </x:row>
    <x:row r="513">
      <x:c r="A513" s="139"/>
      <x:c r="B513" s="139"/>
      <x:c r="C513" s="139"/>
      <x:c r="D513" s="139"/>
      <x:c r="E513" s="139"/>
      <x:c r="F513" s="139"/>
      <x:c r="G513" s="139"/>
      <x:c r="H513" s="139"/>
      <x:c r="I513" s="266" t="n">
        <x:f>INT((ROW()-ROW($I$46))/((CARROT_CAP+1)*(MESCLUN_CAP+1)))</x:f>
        <x:v>0</x:v>
      </x:c>
      <x:c r="J513" s="266" t="n">
        <x:f>MOD(INT((ROW()-ROW($I$46))/(MESCLUN_CAP+1)),CARROT_CAP+1)</x:f>
        <x:v>15</x:v>
      </x:c>
      <x:c r="K513" s="266" t="n">
        <x:f>MOD(ROW()-ROW($I$46),MESCLUN_CAP+1)</x:f>
        <x:v>2</x:v>
      </x:c>
      <x:c r="L513" s="266" t="n">
        <x:f>SUM(I513:K513)</x:f>
        <x:v>17</x:v>
      </x:c>
      <x:c r="M513" s="267" t="n">
        <x:f>I513*TOMATO_HOURS*WEEKS*(1+TOMATO_DIM)^I513+J513*CARROT_HOURS*WEEKS*(1+CARROT_DIM)^J513+K513*MESCLUN_HOURS*WEEKS*(1+MESCLUN_DIM)^K513</x:f>
        <x:v>743.9982374241494</x:v>
      </x:c>
      <x:c r="N513" s="267" t="n">
        <x:f>MAX(M513-FARMER_HOURS,0)/TEMP_HOURS_PER_WORKER</x:f>
        <x:v>0.016665442655659272</x:v>
      </x:c>
      <x:c r="O513" s="268" t="n">
        <x:f>I513*TOMATO_PRICE+J513*CARROT_PRICE+K513*MESCLUN_PRICE</x:f>
        <x:v>36810</x:v>
      </x:c>
      <x:c r="P513" s="268" t="n">
        <x:f>I513*TOMATO_FERTILIZER+J513*CARROT_FERTILIZER+K513*MESCLUN_FERTILIZER</x:f>
        <x:v>8360</x:v>
      </x:c>
      <x:c r="Q513" s="268" t="n">
        <x:f>MIN(M513,FARMER_HOURS)*FARMER_RATE+MAX(M513-FARMER_HOURS,0)*TEMP_RATE</x:f>
        <x:v>25416.636066391482</x:v>
      </x:c>
      <x:c r="R513" s="268" t="n">
        <x:f>O513-P513-Q513-FIXED_COST</x:f>
        <x:v>-16966.636066391482</x:v>
      </x:c>
      <x:c r="S513" s="139" t="str">
        <x:f>IF(AND(L513&lt;=TOTAL_BED_CAP,N513&lt;=TEMP_WORKER_CAP),"YES","NO")</x:f>
        <x:v>YES</x:v>
      </x:c>
      <x:c r="T513" s="139" t="n">
        <x:f>IF(S513="YES",R513,-1E+99)</x:f>
        <x:v>-16966.636066391482</x:v>
      </x:c>
    </x:row>
    <x:row r="514">
      <x:c r="A514" s="139"/>
      <x:c r="B514" s="139"/>
      <x:c r="C514" s="139"/>
      <x:c r="D514" s="139"/>
      <x:c r="E514" s="139"/>
      <x:c r="F514" s="139"/>
      <x:c r="G514" s="139"/>
      <x:c r="H514" s="139"/>
      <x:c r="I514" s="266" t="n">
        <x:f>INT((ROW()-ROW($I$46))/((CARROT_CAP+1)*(MESCLUN_CAP+1)))</x:f>
        <x:v>0</x:v>
      </x:c>
      <x:c r="J514" s="266" t="n">
        <x:f>MOD(INT((ROW()-ROW($I$46))/(MESCLUN_CAP+1)),CARROT_CAP+1)</x:f>
        <x:v>15</x:v>
      </x:c>
      <x:c r="K514" s="266" t="n">
        <x:f>MOD(ROW()-ROW($I$46),MESCLUN_CAP+1)</x:f>
        <x:v>3</x:v>
      </x:c>
      <x:c r="L514" s="266" t="n">
        <x:f>SUM(I514:K514)</x:f>
        <x:v>18</x:v>
      </x:c>
      <x:c r="M514" s="267" t="n">
        <x:f>I514*TOMATO_HOURS*WEEKS*(1+TOMATO_DIM)^I514+J514*CARROT_HOURS*WEEKS*(1+CARROT_DIM)^J514+K514*MESCLUN_HOURS*WEEKS*(1+MESCLUN_DIM)^K514</x:f>
        <x:v>791.8602198460243</x:v>
      </x:c>
      <x:c r="N514" s="267" t="n">
        <x:f>MAX(M514-FARMER_HOURS,0)/TEMP_HOURS_PER_WORKER</x:f>
        <x:v>0.04990293044862797</x:v>
      </x:c>
      <x:c r="O514" s="268" t="n">
        <x:f>I514*TOMATO_PRICE+J514*CARROT_PRICE+K514*MESCLUN_PRICE</x:f>
        <x:v>39510</x:v>
      </x:c>
      <x:c r="P514" s="268" t="n">
        <x:f>I514*TOMATO_FERTILIZER+J514*CARROT_FERTILIZER+K514*MESCLUN_FERTILIZER</x:f>
        <x:v>9240</x:v>
      </x:c>
      <x:c r="Q514" s="268" t="n">
        <x:f>MIN(M514,FARMER_HOURS)*FARMER_RATE+MAX(M514-FARMER_HOURS,0)*TEMP_RATE</x:f>
        <x:v>26247.5732612157</x:v>
      </x:c>
      <x:c r="R514" s="268" t="n">
        <x:f>O514-P514-Q514-FIXED_COST</x:f>
        <x:v>-15977.5732612157</x:v>
      </x:c>
      <x:c r="S514" s="139" t="str">
        <x:f>IF(AND(L514&lt;=TOTAL_BED_CAP,N514&lt;=TEMP_WORKER_CAP),"YES","NO")</x:f>
        <x:v>YES</x:v>
      </x:c>
      <x:c r="T514" s="139" t="n">
        <x:f>IF(S514="YES",R514,-1E+99)</x:f>
        <x:v>-15977.5732612157</x:v>
      </x:c>
    </x:row>
    <x:row r="515">
      <x:c r="A515" s="139"/>
      <x:c r="B515" s="139"/>
      <x:c r="C515" s="139"/>
      <x:c r="D515" s="139"/>
      <x:c r="E515" s="139"/>
      <x:c r="F515" s="139"/>
      <x:c r="G515" s="139"/>
      <x:c r="H515" s="139"/>
      <x:c r="I515" s="266" t="n">
        <x:f>INT((ROW()-ROW($I$46))/((CARROT_CAP+1)*(MESCLUN_CAP+1)))</x:f>
        <x:v>0</x:v>
      </x:c>
      <x:c r="J515" s="266" t="n">
        <x:f>MOD(INT((ROW()-ROW($I$46))/(MESCLUN_CAP+1)),CARROT_CAP+1)</x:f>
        <x:v>15</x:v>
      </x:c>
      <x:c r="K515" s="266" t="n">
        <x:f>MOD(ROW()-ROW($I$46),MESCLUN_CAP+1)</x:f>
        <x:v>4</x:v>
      </x:c>
      <x:c r="L515" s="266" t="n">
        <x:f>SUM(I515:K515)</x:f>
        <x:v>19</x:v>
      </x:c>
      <x:c r="M515" s="267" t="n">
        <x:f>I515*TOMATO_HOURS*WEEKS*(1+TOMATO_DIM)^I515+J515*CARROT_HOURS*WEEKS*(1+CARROT_DIM)^J515+K515*MESCLUN_HOURS*WEEKS*(1+MESCLUN_DIM)^K515</x:f>
        <x:v>840.9043355686805</x:v>
      </x:c>
      <x:c r="N515" s="267" t="n">
        <x:f>MAX(M515-FARMER_HOURS,0)/TEMP_HOURS_PER_WORKER</x:f>
        <x:v>0.08396134414491702</x:v>
      </x:c>
      <x:c r="O515" s="268" t="n">
        <x:f>I515*TOMATO_PRICE+J515*CARROT_PRICE+K515*MESCLUN_PRICE</x:f>
        <x:v>42210</x:v>
      </x:c>
      <x:c r="P515" s="268" t="n">
        <x:f>I515*TOMATO_FERTILIZER+J515*CARROT_FERTILIZER+K515*MESCLUN_FERTILIZER</x:f>
        <x:v>10120</x:v>
      </x:c>
      <x:c r="Q515" s="268" t="n">
        <x:f>MIN(M515,FARMER_HOURS)*FARMER_RATE+MAX(M515-FARMER_HOURS,0)*TEMP_RATE</x:f>
        <x:v>27099.033603622924</x:v>
      </x:c>
      <x:c r="R515" s="268" t="n">
        <x:f>O515-P515-Q515-FIXED_COST</x:f>
        <x:v>-15009.033603622924</x:v>
      </x:c>
      <x:c r="S515" s="139" t="str">
        <x:f>IF(AND(L515&lt;=TOTAL_BED_CAP,N515&lt;=TEMP_WORKER_CAP),"YES","NO")</x:f>
        <x:v>YES</x:v>
      </x:c>
      <x:c r="T515" s="139" t="n">
        <x:f>IF(S515="YES",R515,-1E+99)</x:f>
        <x:v>-15009.033603622924</x:v>
      </x:c>
    </x:row>
    <x:row r="516">
      <x:c r="A516" s="139"/>
      <x:c r="B516" s="139"/>
      <x:c r="C516" s="139"/>
      <x:c r="D516" s="139"/>
      <x:c r="E516" s="139"/>
      <x:c r="F516" s="139"/>
      <x:c r="G516" s="139"/>
      <x:c r="H516" s="139"/>
      <x:c r="I516" s="266" t="n">
        <x:f>INT((ROW()-ROW($I$46))/((CARROT_CAP+1)*(MESCLUN_CAP+1)))</x:f>
        <x:v>0</x:v>
      </x:c>
      <x:c r="J516" s="266" t="n">
        <x:f>MOD(INT((ROW()-ROW($I$46))/(MESCLUN_CAP+1)),CARROT_CAP+1)</x:f>
        <x:v>15</x:v>
      </x:c>
      <x:c r="K516" s="266" t="n">
        <x:f>MOD(ROW()-ROW($I$46),MESCLUN_CAP+1)</x:f>
        <x:v>5</x:v>
      </x:c>
      <x:c r="L516" s="266" t="n">
        <x:f>SUM(I516:K516)</x:f>
        <x:v>20</x:v>
      </x:c>
      <x:c r="M516" s="267" t="n">
        <x:f>I516*TOMATO_HOURS*WEEKS*(1+TOMATO_DIM)^I516+J516*CARROT_HOURS*WEEKS*(1+CARROT_DIM)^J516+K516*MESCLUN_HOURS*WEEKS*(1+MESCLUN_DIM)^K516</x:f>
        <x:v>891.1526594898842</x:v>
      </x:c>
      <x:c r="N516" s="267" t="n">
        <x:f>MAX(M516-FARMER_HOURS,0)/TEMP_HOURS_PER_WORKER</x:f>
        <x:v>0.11885601353464179</x:v>
      </x:c>
      <x:c r="O516" s="268" t="n">
        <x:f>I516*TOMATO_PRICE+J516*CARROT_PRICE+K516*MESCLUN_PRICE</x:f>
        <x:v>44910</x:v>
      </x:c>
      <x:c r="P516" s="268" t="n">
        <x:f>I516*TOMATO_FERTILIZER+J516*CARROT_FERTILIZER+K516*MESCLUN_FERTILIZER</x:f>
        <x:v>11000</x:v>
      </x:c>
      <x:c r="Q516" s="268" t="n">
        <x:f>MIN(M516,FARMER_HOURS)*FARMER_RATE+MAX(M516-FARMER_HOURS,0)*TEMP_RATE</x:f>
        <x:v>27971.400338366046</x:v>
      </x:c>
      <x:c r="R516" s="268" t="n">
        <x:f>O516-P516-Q516-FIXED_COST</x:f>
        <x:v>-14061.400338366046</x:v>
      </x:c>
      <x:c r="S516" s="139" t="str">
        <x:f>IF(AND(L516&lt;=TOTAL_BED_CAP,N516&lt;=TEMP_WORKER_CAP),"YES","NO")</x:f>
        <x:v>YES</x:v>
      </x:c>
      <x:c r="T516" s="139" t="n">
        <x:f>IF(S516="YES",R516,-1E+99)</x:f>
        <x:v>-14061.400338366046</x:v>
      </x:c>
    </x:row>
    <x:row r="517">
      <x:c r="A517" s="139"/>
      <x:c r="B517" s="139"/>
      <x:c r="C517" s="139"/>
      <x:c r="D517" s="139"/>
      <x:c r="E517" s="139"/>
      <x:c r="F517" s="139"/>
      <x:c r="G517" s="139"/>
      <x:c r="H517" s="139"/>
      <x:c r="I517" s="266" t="n">
        <x:f>INT((ROW()-ROW($I$46))/((CARROT_CAP+1)*(MESCLUN_CAP+1)))</x:f>
        <x:v>0</x:v>
      </x:c>
      <x:c r="J517" s="266" t="n">
        <x:f>MOD(INT((ROW()-ROW($I$46))/(MESCLUN_CAP+1)),CARROT_CAP+1)</x:f>
        <x:v>15</x:v>
      </x:c>
      <x:c r="K517" s="266" t="n">
        <x:f>MOD(ROW()-ROW($I$46),MESCLUN_CAP+1)</x:f>
        <x:v>6</x:v>
      </x:c>
      <x:c r="L517" s="266" t="n">
        <x:f>SUM(I517:K517)</x:f>
        <x:v>21</x:v>
      </x:c>
      <x:c r="M517" s="267" t="n">
        <x:f>I517*TOMATO_HOURS*WEEKS*(1+TOMATO_DIM)^I517+J517*CARROT_HOURS*WEEKS*(1+CARROT_DIM)^J517+K517*MESCLUN_HOURS*WEEKS*(1+MESCLUN_DIM)^K517</x:f>
        <x:v>942.6276336715171</x:v>
      </x:c>
      <x:c r="N517" s="267" t="n">
        <x:f>MAX(M517-FARMER_HOURS,0)/TEMP_HOURS_PER_WORKER</x:f>
        <x:v>0.15460252338299796</x:v>
      </x:c>
      <x:c r="O517" s="268" t="n">
        <x:f>I517*TOMATO_PRICE+J517*CARROT_PRICE+K517*MESCLUN_PRICE</x:f>
        <x:v>47610</x:v>
      </x:c>
      <x:c r="P517" s="268" t="n">
        <x:f>I517*TOMATO_FERTILIZER+J517*CARROT_FERTILIZER+K517*MESCLUN_FERTILIZER</x:f>
        <x:v>11880</x:v>
      </x:c>
      <x:c r="Q517" s="268" t="n">
        <x:f>MIN(M517,FARMER_HOURS)*FARMER_RATE+MAX(M517-FARMER_HOURS,0)*TEMP_RATE</x:f>
        <x:v>28865.063084574947</x:v>
      </x:c>
      <x:c r="R517" s="268" t="n">
        <x:f>O517-P517-Q517-FIXED_COST</x:f>
        <x:v>-13135.063084574947</x:v>
      </x:c>
      <x:c r="S517" s="139" t="str">
        <x:f>IF(AND(L517&lt;=TOTAL_BED_CAP,N517&lt;=TEMP_WORKER_CAP),"YES","NO")</x:f>
        <x:v>YES</x:v>
      </x:c>
      <x:c r="T517" s="139" t="n">
        <x:f>IF(S517="YES",R517,-1E+99)</x:f>
        <x:v>-13135.063084574947</x:v>
      </x:c>
    </x:row>
    <x:row r="518">
      <x:c r="A518" s="139"/>
      <x:c r="B518" s="139"/>
      <x:c r="C518" s="139"/>
      <x:c r="D518" s="139"/>
      <x:c r="E518" s="139"/>
      <x:c r="F518" s="139"/>
      <x:c r="G518" s="139"/>
      <x:c r="H518" s="139"/>
      <x:c r="I518" s="266" t="n">
        <x:f>INT((ROW()-ROW($I$46))/((CARROT_CAP+1)*(MESCLUN_CAP+1)))</x:f>
        <x:v>0</x:v>
      </x:c>
      <x:c r="J518" s="266" t="n">
        <x:f>MOD(INT((ROW()-ROW($I$46))/(MESCLUN_CAP+1)),CARROT_CAP+1)</x:f>
        <x:v>15</x:v>
      </x:c>
      <x:c r="K518" s="266" t="n">
        <x:f>MOD(ROW()-ROW($I$46),MESCLUN_CAP+1)</x:f>
        <x:v>7</x:v>
      </x:c>
      <x:c r="L518" s="266" t="n">
        <x:f>SUM(I518:K518)</x:f>
        <x:v>22</x:v>
      </x:c>
      <x:c r="M518" s="267" t="n">
        <x:f>I518*TOMATO_HOURS*WEEKS*(1+TOMATO_DIM)^I518+J518*CARROT_HOURS*WEEKS*(1+CARROT_DIM)^J518+K518*MESCLUN_HOURS*WEEKS*(1+MESCLUN_DIM)^K518</x:f>
        <x:v>995.3520730694775</x:v>
      </x:c>
      <x:c r="N518" s="267" t="n">
        <x:f>MAX(M518-FARMER_HOURS,0)/TEMP_HOURS_PER_WORKER</x:f>
        <x:v>0.19121671740935933</x:v>
      </x:c>
      <x:c r="O518" s="268" t="n">
        <x:f>I518*TOMATO_PRICE+J518*CARROT_PRICE+K518*MESCLUN_PRICE</x:f>
        <x:v>50310</x:v>
      </x:c>
      <x:c r="P518" s="268" t="n">
        <x:f>I518*TOMATO_FERTILIZER+J518*CARROT_FERTILIZER+K518*MESCLUN_FERTILIZER</x:f>
        <x:v>12760</x:v>
      </x:c>
      <x:c r="Q518" s="268" t="n">
        <x:f>MIN(M518,FARMER_HOURS)*FARMER_RATE+MAX(M518-FARMER_HOURS,0)*TEMP_RATE</x:f>
        <x:v>29780.417935233985</x:v>
      </x:c>
      <x:c r="R518" s="268" t="n">
        <x:f>O518-P518-Q518-FIXED_COST</x:f>
        <x:v>-12230.417935233985</x:v>
      </x:c>
      <x:c r="S518" s="139" t="str">
        <x:f>IF(AND(L518&lt;=TOTAL_BED_CAP,N518&lt;=TEMP_WORKER_CAP),"YES","NO")</x:f>
        <x:v>YES</x:v>
      </x:c>
      <x:c r="T518" s="139" t="n">
        <x:f>IF(S518="YES",R518,-1E+99)</x:f>
        <x:v>-12230.417935233985</x:v>
      </x:c>
    </x:row>
    <x:row r="519">
      <x:c r="A519" s="139"/>
      <x:c r="B519" s="139"/>
      <x:c r="C519" s="139"/>
      <x:c r="D519" s="139"/>
      <x:c r="E519" s="139"/>
      <x:c r="F519" s="139"/>
      <x:c r="G519" s="139"/>
      <x:c r="H519" s="139"/>
      <x:c r="I519" s="266" t="n">
        <x:f>INT((ROW()-ROW($I$46))/((CARROT_CAP+1)*(MESCLUN_CAP+1)))</x:f>
        <x:v>0</x:v>
      </x:c>
      <x:c r="J519" s="266" t="n">
        <x:f>MOD(INT((ROW()-ROW($I$46))/(MESCLUN_CAP+1)),CARROT_CAP+1)</x:f>
        <x:v>15</x:v>
      </x:c>
      <x:c r="K519" s="266" t="n">
        <x:f>MOD(ROW()-ROW($I$46),MESCLUN_CAP+1)</x:f>
        <x:v>8</x:v>
      </x:c>
      <x:c r="L519" s="266" t="n">
        <x:f>SUM(I519:K519)</x:f>
        <x:v>23</x:v>
      </x:c>
      <x:c r="M519" s="267" t="n">
        <x:f>I519*TOMATO_HOURS*WEEKS*(1+TOMATO_DIM)^I519+J519*CARROT_HOURS*WEEKS*(1+CARROT_DIM)^J519+K519*MESCLUN_HOURS*WEEKS*(1+MESCLUN_DIM)^K519</x:f>
        <x:v>1049.3491713494577</x:v>
      </x:c>
      <x:c r="N519" s="267" t="n">
        <x:f>MAX(M519-FARMER_HOURS,0)/TEMP_HOURS_PER_WORKER</x:f>
        <x:v>0.2287147023260123</x:v>
      </x:c>
      <x:c r="O519" s="268" t="n">
        <x:f>I519*TOMATO_PRICE+J519*CARROT_PRICE+K519*MESCLUN_PRICE</x:f>
        <x:v>53010</x:v>
      </x:c>
      <x:c r="P519" s="268" t="n">
        <x:f>I519*TOMATO_FERTILIZER+J519*CARROT_FERTILIZER+K519*MESCLUN_FERTILIZER</x:f>
        <x:v>13640</x:v>
      </x:c>
      <x:c r="Q519" s="268" t="n">
        <x:f>MIN(M519,FARMER_HOURS)*FARMER_RATE+MAX(M519-FARMER_HOURS,0)*TEMP_RATE</x:f>
        <x:v>30717.86755815031</x:v>
      </x:c>
      <x:c r="R519" s="268" t="n">
        <x:f>O519-P519-Q519-FIXED_COST</x:f>
        <x:v>-11347.867558150308</x:v>
      </x:c>
      <x:c r="S519" s="139" t="str">
        <x:f>IF(AND(L519&lt;=TOTAL_BED_CAP,N519&lt;=TEMP_WORKER_CAP),"YES","NO")</x:f>
        <x:v>YES</x:v>
      </x:c>
      <x:c r="T519" s="139" t="n">
        <x:f>IF(S519="YES",R519,-1E+99)</x:f>
        <x:v>-11347.867558150308</x:v>
      </x:c>
    </x:row>
    <x:row r="520">
      <x:c r="A520" s="139"/>
      <x:c r="B520" s="139"/>
      <x:c r="C520" s="139"/>
      <x:c r="D520" s="139"/>
      <x:c r="E520" s="139"/>
      <x:c r="F520" s="139"/>
      <x:c r="G520" s="139"/>
      <x:c r="H520" s="139"/>
      <x:c r="I520" s="266" t="n">
        <x:f>INT((ROW()-ROW($I$46))/((CARROT_CAP+1)*(MESCLUN_CAP+1)))</x:f>
        <x:v>0</x:v>
      </x:c>
      <x:c r="J520" s="266" t="n">
        <x:f>MOD(INT((ROW()-ROW($I$46))/(MESCLUN_CAP+1)),CARROT_CAP+1)</x:f>
        <x:v>15</x:v>
      </x:c>
      <x:c r="K520" s="266" t="n">
        <x:f>MOD(ROW()-ROW($I$46),MESCLUN_CAP+1)</x:f>
        <x:v>9</x:v>
      </x:c>
      <x:c r="L520" s="266" t="n">
        <x:f>SUM(I520:K520)</x:f>
        <x:v>24</x:v>
      </x:c>
      <x:c r="M520" s="267" t="n">
        <x:f>I520*TOMATO_HOURS*WEEKS*(1+TOMATO_DIM)^I520+J520*CARROT_HOURS*WEEKS*(1+CARROT_DIM)^J520+K520*MESCLUN_HOURS*WEEKS*(1+MESCLUN_DIM)^K520</x:f>
        <x:v>1104.6425067898522</x:v>
      </x:c>
      <x:c r="N520" s="267" t="n">
        <x:f>MAX(M520-FARMER_HOURS,0)/TEMP_HOURS_PER_WORKER</x:f>
        <x:v>0.26711285193739737</x:v>
      </x:c>
      <x:c r="O520" s="268" t="n">
        <x:f>I520*TOMATO_PRICE+J520*CARROT_PRICE+K520*MESCLUN_PRICE</x:f>
        <x:v>55710</x:v>
      </x:c>
      <x:c r="P520" s="268" t="n">
        <x:f>I520*TOMATO_FERTILIZER+J520*CARROT_FERTILIZER+K520*MESCLUN_FERTILIZER</x:f>
        <x:v>14520</x:v>
      </x:c>
      <x:c r="Q520" s="268" t="n">
        <x:f>MIN(M520,FARMER_HOURS)*FARMER_RATE+MAX(M520-FARMER_HOURS,0)*TEMP_RATE</x:f>
        <x:v>31677.821298434934</x:v>
      </x:c>
      <x:c r="R520" s="268" t="n">
        <x:f>O520-P520-Q520-FIXED_COST</x:f>
        <x:v>-10487.821298434934</x:v>
      </x:c>
      <x:c r="S520" s="139" t="str">
        <x:f>IF(AND(L520&lt;=TOTAL_BED_CAP,N520&lt;=TEMP_WORKER_CAP),"YES","NO")</x:f>
        <x:v>YES</x:v>
      </x:c>
      <x:c r="T520" s="139" t="n">
        <x:f>IF(S520="YES",R520,-1E+99)</x:f>
        <x:v>-10487.821298434934</x:v>
      </x:c>
    </x:row>
    <x:row r="521">
      <x:c r="A521" s="139"/>
      <x:c r="B521" s="139"/>
      <x:c r="C521" s="139"/>
      <x:c r="D521" s="139"/>
      <x:c r="E521" s="139"/>
      <x:c r="F521" s="139"/>
      <x:c r="G521" s="139"/>
      <x:c r="H521" s="139"/>
      <x:c r="I521" s="266" t="n">
        <x:f>INT((ROW()-ROW($I$46))/((CARROT_CAP+1)*(MESCLUN_CAP+1)))</x:f>
        <x:v>0</x:v>
      </x:c>
      <x:c r="J521" s="266" t="n">
        <x:f>MOD(INT((ROW()-ROW($I$46))/(MESCLUN_CAP+1)),CARROT_CAP+1)</x:f>
        <x:v>15</x:v>
      </x:c>
      <x:c r="K521" s="266" t="n">
        <x:f>MOD(ROW()-ROW($I$46),MESCLUN_CAP+1)</x:f>
        <x:v>10</x:v>
      </x:c>
      <x:c r="L521" s="266" t="n">
        <x:f>SUM(I521:K521)</x:f>
        <x:v>25</x:v>
      </x:c>
      <x:c r="M521" s="267" t="n">
        <x:f>I521*TOMATO_HOURS*WEEKS*(1+TOMATO_DIM)^I521+J521*CARROT_HOURS*WEEKS*(1+CARROT_DIM)^J521+K521*MESCLUN_HOURS*WEEKS*(1+MESCLUN_DIM)^K521</x:f>
        <x:v>1161.2560482730648</x:v>
      </x:c>
      <x:c r="N521" s="267" t="n">
        <x:f>MAX(M521-FARMER_HOURS,0)/TEMP_HOURS_PER_WORKER</x:f>
        <x:v>0.3064278113007395</x:v>
      </x:c>
      <x:c r="O521" s="268" t="n">
        <x:f>I521*TOMATO_PRICE+J521*CARROT_PRICE+K521*MESCLUN_PRICE</x:f>
        <x:v>58410</x:v>
      </x:c>
      <x:c r="P521" s="268" t="n">
        <x:f>I521*TOMATO_FERTILIZER+J521*CARROT_FERTILIZER+K521*MESCLUN_FERTILIZER</x:f>
        <x:v>15400</x:v>
      </x:c>
      <x:c r="Q521" s="268" t="n">
        <x:f>MIN(M521,FARMER_HOURS)*FARMER_RATE+MAX(M521-FARMER_HOURS,0)*TEMP_RATE</x:f>
        <x:v>32660.695282518485</x:v>
      </x:c>
      <x:c r="R521" s="268" t="n">
        <x:f>O521-P521-Q521-FIXED_COST</x:f>
        <x:v>-9650.695282518485</x:v>
      </x:c>
      <x:c r="S521" s="139" t="str">
        <x:f>IF(AND(L521&lt;=TOTAL_BED_CAP,N521&lt;=TEMP_WORKER_CAP),"YES","NO")</x:f>
        <x:v>YES</x:v>
      </x:c>
      <x:c r="T521" s="139" t="n">
        <x:f>IF(S521="YES",R521,-1E+99)</x:f>
        <x:v>-9650.695282518485</x:v>
      </x:c>
    </x:row>
    <x:row r="522">
      <x:c r="A522" s="139"/>
      <x:c r="B522" s="139"/>
      <x:c r="C522" s="139"/>
      <x:c r="D522" s="139"/>
      <x:c r="E522" s="139"/>
      <x:c r="F522" s="139"/>
      <x:c r="G522" s="139"/>
      <x:c r="H522" s="139"/>
      <x:c r="I522" s="266" t="n">
        <x:f>INT((ROW()-ROW($I$46))/((CARROT_CAP+1)*(MESCLUN_CAP+1)))</x:f>
        <x:v>0</x:v>
      </x:c>
      <x:c r="J522" s="266" t="n">
        <x:f>MOD(INT((ROW()-ROW($I$46))/(MESCLUN_CAP+1)),CARROT_CAP+1)</x:f>
        <x:v>15</x:v>
      </x:c>
      <x:c r="K522" s="266" t="n">
        <x:f>MOD(ROW()-ROW($I$46),MESCLUN_CAP+1)</x:f>
        <x:v>11</x:v>
      </x:c>
      <x:c r="L522" s="266" t="n">
        <x:f>SUM(I522:K522)</x:f>
        <x:v>26</x:v>
      </x:c>
      <x:c r="M522" s="267" t="n">
        <x:f>I522*TOMATO_HOURS*WEEKS*(1+TOMATO_DIM)^I522+J522*CARROT_HOURS*WEEKS*(1+CARROT_DIM)^J522+K522*MESCLUN_HOURS*WEEKS*(1+MESCLUN_DIM)^K522</x:f>
        <x:v>1219.214161366504</x:v>
      </x:c>
      <x:c r="N522" s="267" t="n">
        <x:f>MAX(M522-FARMER_HOURS,0)/TEMP_HOURS_PER_WORKER</x:f>
        <x:v>0.3466765009489611</x:v>
      </x:c>
      <x:c r="O522" s="268" t="n">
        <x:f>I522*TOMATO_PRICE+J522*CARROT_PRICE+K522*MESCLUN_PRICE</x:f>
        <x:v>61110</x:v>
      </x:c>
      <x:c r="P522" s="268" t="n">
        <x:f>I522*TOMATO_FERTILIZER+J522*CARROT_FERTILIZER+K522*MESCLUN_FERTILIZER</x:f>
        <x:v>16280</x:v>
      </x:c>
      <x:c r="Q522" s="268" t="n">
        <x:f>MIN(M522,FARMER_HOURS)*FARMER_RATE+MAX(M522-FARMER_HOURS,0)*TEMP_RATE</x:f>
        <x:v>33666.91252372402</x:v>
      </x:c>
      <x:c r="R522" s="268" t="n">
        <x:f>O522-P522-Q522-FIXED_COST</x:f>
        <x:v>-8836.912523724022</x:v>
      </x:c>
      <x:c r="S522" s="139" t="str">
        <x:f>IF(AND(L522&lt;=TOTAL_BED_CAP,N522&lt;=TEMP_WORKER_CAP),"YES","NO")</x:f>
        <x:v>YES</x:v>
      </x:c>
      <x:c r="T522" s="139" t="n">
        <x:f>IF(S522="YES",R522,-1E+99)</x:f>
        <x:v>-8836.912523724022</x:v>
      </x:c>
    </x:row>
    <x:row r="523">
      <x:c r="A523" s="139"/>
      <x:c r="B523" s="139"/>
      <x:c r="C523" s="139"/>
      <x:c r="D523" s="139"/>
      <x:c r="E523" s="139"/>
      <x:c r="F523" s="139"/>
      <x:c r="G523" s="139"/>
      <x:c r="H523" s="139"/>
      <x:c r="I523" s="266" t="n">
        <x:f>INT((ROW()-ROW($I$46))/((CARROT_CAP+1)*(MESCLUN_CAP+1)))</x:f>
        <x:v>0</x:v>
      </x:c>
      <x:c r="J523" s="266" t="n">
        <x:f>MOD(INT((ROW()-ROW($I$46))/(MESCLUN_CAP+1)),CARROT_CAP+1)</x:f>
        <x:v>15</x:v>
      </x:c>
      <x:c r="K523" s="266" t="n">
        <x:f>MOD(ROW()-ROW($I$46),MESCLUN_CAP+1)</x:f>
        <x:v>12</x:v>
      </x:c>
      <x:c r="L523" s="266" t="n">
        <x:f>SUM(I523:K523)</x:f>
        <x:v>27</x:v>
      </x:c>
      <x:c r="M523" s="267" t="n">
        <x:f>I523*TOMATO_HOURS*WEEKS*(1+TOMATO_DIM)^I523+J523*CARROT_HOURS*WEEKS*(1+CARROT_DIM)^J523+K523*MESCLUN_HOURS*WEEKS*(1+MESCLUN_DIM)^K523</x:f>
        <x:v>1278.5416144945684</x:v>
      </x:c>
      <x:c r="N523" s="267" t="n">
        <x:f>MAX(M523-FARMER_HOURS,0)/TEMP_HOURS_PER_WORKER</x:f>
        <x:v>0.3878761211767836</x:v>
      </x:c>
      <x:c r="O523" s="268" t="n">
        <x:f>I523*TOMATO_PRICE+J523*CARROT_PRICE+K523*MESCLUN_PRICE</x:f>
        <x:v>63810</x:v>
      </x:c>
      <x:c r="P523" s="268" t="n">
        <x:f>I523*TOMATO_FERTILIZER+J523*CARROT_FERTILIZER+K523*MESCLUN_FERTILIZER</x:f>
        <x:v>17160</x:v>
      </x:c>
      <x:c r="Q523" s="268" t="n">
        <x:f>MIN(M523,FARMER_HOURS)*FARMER_RATE+MAX(M523-FARMER_HOURS,0)*TEMP_RATE</x:f>
        <x:v>34696.90302941959</x:v>
      </x:c>
      <x:c r="R523" s="268" t="n">
        <x:f>O523-P523-Q523-FIXED_COST</x:f>
        <x:v>-8046.903029419591</x:v>
      </x:c>
      <x:c r="S523" s="139" t="str">
        <x:f>IF(AND(L523&lt;=TOTAL_BED_CAP,N523&lt;=TEMP_WORKER_CAP),"YES","NO")</x:f>
        <x:v>YES</x:v>
      </x:c>
      <x:c r="T523" s="139" t="n">
        <x:f>IF(S523="YES",R523,-1E+99)</x:f>
        <x:v>-8046.903029419591</x:v>
      </x:c>
    </x:row>
    <x:row r="524">
      <x:c r="A524" s="139"/>
      <x:c r="B524" s="139"/>
      <x:c r="C524" s="139"/>
      <x:c r="D524" s="139"/>
      <x:c r="E524" s="139"/>
      <x:c r="F524" s="139"/>
      <x:c r="G524" s="139"/>
      <x:c r="H524" s="139"/>
      <x:c r="I524" s="266" t="n">
        <x:f>INT((ROW()-ROW($I$46))/((CARROT_CAP+1)*(MESCLUN_CAP+1)))</x:f>
        <x:v>0</x:v>
      </x:c>
      <x:c r="J524" s="266" t="n">
        <x:f>MOD(INT((ROW()-ROW($I$46))/(MESCLUN_CAP+1)),CARROT_CAP+1)</x:f>
        <x:v>15</x:v>
      </x:c>
      <x:c r="K524" s="266" t="n">
        <x:f>MOD(ROW()-ROW($I$46),MESCLUN_CAP+1)</x:f>
        <x:v>13</x:v>
      </x:c>
      <x:c r="L524" s="266" t="n">
        <x:f>SUM(I524:K524)</x:f>
        <x:v>28</x:v>
      </x:c>
      <x:c r="M524" s="267" t="n">
        <x:f>I524*TOMATO_HOURS*WEEKS*(1+TOMATO_DIM)^I524+J524*CARROT_HOURS*WEEKS*(1+CARROT_DIM)^J524+K524*MESCLUN_HOURS*WEEKS*(1+MESCLUN_DIM)^K524</x:f>
        <x:v>1339.2635852029525</x:v>
      </x:c>
      <x:c r="N524" s="267" t="n">
        <x:f>MAX(M524-FARMER_HOURS,0)/TEMP_HOURS_PER_WORKER</x:f>
        <x:v>0.43004415639093924</x:v>
      </x:c>
      <x:c r="O524" s="268" t="n">
        <x:f>I524*TOMATO_PRICE+J524*CARROT_PRICE+K524*MESCLUN_PRICE</x:f>
        <x:v>66510</x:v>
      </x:c>
      <x:c r="P524" s="268" t="n">
        <x:f>I524*TOMATO_FERTILIZER+J524*CARROT_FERTILIZER+K524*MESCLUN_FERTILIZER</x:f>
        <x:v>18040</x:v>
      </x:c>
      <x:c r="Q524" s="268" t="n">
        <x:f>MIN(M524,FARMER_HOURS)*FARMER_RATE+MAX(M524-FARMER_HOURS,0)*TEMP_RATE</x:f>
        <x:v>35751.10390977348</x:v>
      </x:c>
      <x:c r="R524" s="268" t="n">
        <x:f>O524-P524-Q524-FIXED_COST</x:f>
        <x:v>-7281.103909773483</x:v>
      </x:c>
      <x:c r="S524" s="139" t="str">
        <x:f>IF(AND(L524&lt;=TOTAL_BED_CAP,N524&lt;=TEMP_WORKER_CAP),"YES","NO")</x:f>
        <x:v>YES</x:v>
      </x:c>
      <x:c r="T524" s="139" t="n">
        <x:f>IF(S524="YES",R524,-1E+99)</x:f>
        <x:v>-7281.103909773483</x:v>
      </x:c>
    </x:row>
    <x:row r="525">
      <x:c r="A525" s="139"/>
      <x:c r="B525" s="139"/>
      <x:c r="C525" s="139"/>
      <x:c r="D525" s="139"/>
      <x:c r="E525" s="139"/>
      <x:c r="F525" s="139"/>
      <x:c r="G525" s="139"/>
      <x:c r="H525" s="139"/>
      <x:c r="I525" s="266" t="n">
        <x:f>INT((ROW()-ROW($I$46))/((CARROT_CAP+1)*(MESCLUN_CAP+1)))</x:f>
        <x:v>0</x:v>
      </x:c>
      <x:c r="J525" s="266" t="n">
        <x:f>MOD(INT((ROW()-ROW($I$46))/(MESCLUN_CAP+1)),CARROT_CAP+1)</x:f>
        <x:v>15</x:v>
      </x:c>
      <x:c r="K525" s="266" t="n">
        <x:f>MOD(ROW()-ROW($I$46),MESCLUN_CAP+1)</x:f>
        <x:v>14</x:v>
      </x:c>
      <x:c r="L525" s="266" t="n">
        <x:f>SUM(I525:K525)</x:f>
        <x:v>29</x:v>
      </x:c>
      <x:c r="M525" s="267" t="n">
        <x:f>I525*TOMATO_HOURS*WEEKS*(1+TOMATO_DIM)^I525+J525*CARROT_HOURS*WEEKS*(1+CARROT_DIM)^J525+K525*MESCLUN_HOURS*WEEKS*(1+MESCLUN_DIM)^K525</x:f>
        <x:v>1401.4056665166136</x:v>
      </x:c>
      <x:c r="N525" s="267" t="n">
        <x:f>MAX(M525-FARMER_HOURS,0)/TEMP_HOURS_PER_WORKER</x:f>
        <x:v>0.4731983795254261</x:v>
      </x:c>
      <x:c r="O525" s="268" t="n">
        <x:f>I525*TOMATO_PRICE+J525*CARROT_PRICE+K525*MESCLUN_PRICE</x:f>
        <x:v>69210</x:v>
      </x:c>
      <x:c r="P525" s="268" t="n">
        <x:f>I525*TOMATO_FERTILIZER+J525*CARROT_FERTILIZER+K525*MESCLUN_FERTILIZER</x:f>
        <x:v>18920</x:v>
      </x:c>
      <x:c r="Q525" s="268" t="n">
        <x:f>MIN(M525,FARMER_HOURS)*FARMER_RATE+MAX(M525-FARMER_HOURS,0)*TEMP_RATE</x:f>
        <x:v>36829.95948813565</x:v>
      </x:c>
      <x:c r="R525" s="268" t="n">
        <x:f>O525-P525-Q525-FIXED_COST</x:f>
        <x:v>-6539.959488135653</x:v>
      </x:c>
      <x:c r="S525" s="139" t="str">
        <x:f>IF(AND(L525&lt;=TOTAL_BED_CAP,N525&lt;=TEMP_WORKER_CAP),"YES","NO")</x:f>
        <x:v>YES</x:v>
      </x:c>
      <x:c r="T525" s="139" t="n">
        <x:f>IF(S525="YES",R525,-1E+99)</x:f>
        <x:v>-6539.959488135653</x:v>
      </x:c>
    </x:row>
    <x:row r="526">
      <x:c r="A526" s="139"/>
      <x:c r="B526" s="139"/>
      <x:c r="C526" s="139"/>
      <x:c r="D526" s="139"/>
      <x:c r="E526" s="139"/>
      <x:c r="F526" s="139"/>
      <x:c r="G526" s="139"/>
      <x:c r="H526" s="139"/>
      <x:c r="I526" s="266" t="n">
        <x:f>INT((ROW()-ROW($I$46))/((CARROT_CAP+1)*(MESCLUN_CAP+1)))</x:f>
        <x:v>0</x:v>
      </x:c>
      <x:c r="J526" s="266" t="n">
        <x:f>MOD(INT((ROW()-ROW($I$46))/(MESCLUN_CAP+1)),CARROT_CAP+1)</x:f>
        <x:v>15</x:v>
      </x:c>
      <x:c r="K526" s="266" t="n">
        <x:f>MOD(ROW()-ROW($I$46),MESCLUN_CAP+1)</x:f>
        <x:v>15</x:v>
      </x:c>
      <x:c r="L526" s="266" t="n">
        <x:f>SUM(I526:K526)</x:f>
        <x:v>30</x:v>
      </x:c>
      <x:c r="M526" s="267" t="n">
        <x:f>I526*TOMATO_HOURS*WEEKS*(1+TOMATO_DIM)^I526+J526*CARROT_HOURS*WEEKS*(1+CARROT_DIM)^J526+K526*MESCLUN_HOURS*WEEKS*(1+MESCLUN_DIM)^K526</x:f>
        <x:v>1464.9938733927602</x:v>
      </x:c>
      <x:c r="N526" s="267" t="n">
        <x:f>MAX(M526-FARMER_HOURS,0)/TEMP_HOURS_PER_WORKER</x:f>
        <x:v>0.5173568565227501</x:v>
      </x:c>
      <x:c r="O526" s="268" t="n">
        <x:f>I526*TOMATO_PRICE+J526*CARROT_PRICE+K526*MESCLUN_PRICE</x:f>
        <x:v>71910</x:v>
      </x:c>
      <x:c r="P526" s="268" t="n">
        <x:f>I526*TOMATO_FERTILIZER+J526*CARROT_FERTILIZER+K526*MESCLUN_FERTILIZER</x:f>
        <x:v>19800</x:v>
      </x:c>
      <x:c r="Q526" s="268" t="n">
        <x:f>MIN(M526,FARMER_HOURS)*FARMER_RATE+MAX(M526-FARMER_HOURS,0)*TEMP_RATE</x:f>
        <x:v>37933.921413068754</x:v>
      </x:c>
      <x:c r="R526" s="268" t="n">
        <x:f>O526-P526-Q526-FIXED_COST</x:f>
        <x:v>-5823.921413068754</x:v>
      </x:c>
      <x:c r="S526" s="139" t="str">
        <x:f>IF(AND(L526&lt;=TOTAL_BED_CAP,N526&lt;=TEMP_WORKER_CAP),"YES","NO")</x:f>
        <x:v>YES</x:v>
      </x:c>
      <x:c r="T526" s="139" t="n">
        <x:f>IF(S526="YES",R526,-1E+99)</x:f>
        <x:v>-5823.921413068754</x:v>
      </x:c>
    </x:row>
    <x:row r="527">
      <x:c r="A527" s="139"/>
      <x:c r="B527" s="139"/>
      <x:c r="C527" s="139"/>
      <x:c r="D527" s="139"/>
      <x:c r="E527" s="139"/>
      <x:c r="F527" s="139"/>
      <x:c r="G527" s="139"/>
      <x:c r="H527" s="139"/>
      <x:c r="I527" s="266" t="n">
        <x:f>INT((ROW()-ROW($I$46))/((CARROT_CAP+1)*(MESCLUN_CAP+1)))</x:f>
        <x:v>0</x:v>
      </x:c>
      <x:c r="J527" s="266" t="n">
        <x:f>MOD(INT((ROW()-ROW($I$46))/(MESCLUN_CAP+1)),CARROT_CAP+1)</x:f>
        <x:v>15</x:v>
      </x:c>
      <x:c r="K527" s="266" t="n">
        <x:f>MOD(ROW()-ROW($I$46),MESCLUN_CAP+1)</x:f>
        <x:v>16</x:v>
      </x:c>
      <x:c r="L527" s="266" t="n">
        <x:f>SUM(I527:K527)</x:f>
        <x:v>31</x:v>
      </x:c>
      <x:c r="M527" s="267" t="n">
        <x:f>I527*TOMATO_HOURS*WEEKS*(1+TOMATO_DIM)^I527+J527*CARROT_HOURS*WEEKS*(1+CARROT_DIM)^J527+K527*MESCLUN_HOURS*WEEKS*(1+MESCLUN_DIM)^K527</x:f>
        <x:v>1530.054649270249</x:v>
      </x:c>
      <x:c r="N527" s="267" t="n">
        <x:f>MAX(M527-FARMER_HOURS,0)/TEMP_HOURS_PER_WORKER</x:f>
        <x:v>0.5625379508821173</x:v>
      </x:c>
      <x:c r="O527" s="268" t="n">
        <x:f>I527*TOMATO_PRICE+J527*CARROT_PRICE+K527*MESCLUN_PRICE</x:f>
        <x:v>74610</x:v>
      </x:c>
      <x:c r="P527" s="268" t="n">
        <x:f>I527*TOMATO_FERTILIZER+J527*CARROT_FERTILIZER+K527*MESCLUN_FERTILIZER</x:f>
        <x:v>20680</x:v>
      </x:c>
      <x:c r="Q527" s="268" t="n">
        <x:f>MIN(M527,FARMER_HOURS)*FARMER_RATE+MAX(M527-FARMER_HOURS,0)*TEMP_RATE</x:f>
        <x:v>39063.448772052936</x:v>
      </x:c>
      <x:c r="R527" s="268" t="n">
        <x:f>O527-P527-Q527-FIXED_COST</x:f>
        <x:v>-5133.448772052936</x:v>
      </x:c>
      <x:c r="S527" s="139" t="str">
        <x:f>IF(AND(L527&lt;=TOTAL_BED_CAP,N527&lt;=TEMP_WORKER_CAP),"YES","NO")</x:f>
        <x:v>YES</x:v>
      </x:c>
      <x:c r="T527" s="139" t="n">
        <x:f>IF(S527="YES",R527,-1E+99)</x:f>
        <x:v>-5133.448772052936</x:v>
      </x:c>
    </x:row>
    <x:row r="528">
      <x:c r="A528" s="139"/>
      <x:c r="B528" s="139"/>
      <x:c r="C528" s="139"/>
      <x:c r="D528" s="139"/>
      <x:c r="E528" s="139"/>
      <x:c r="F528" s="139"/>
      <x:c r="G528" s="139"/>
      <x:c r="H528" s="139"/>
      <x:c r="I528" s="266" t="n">
        <x:f>INT((ROW()-ROW($I$46))/((CARROT_CAP+1)*(MESCLUN_CAP+1)))</x:f>
        <x:v>0</x:v>
      </x:c>
      <x:c r="J528" s="266" t="n">
        <x:f>MOD(INT((ROW()-ROW($I$46))/(MESCLUN_CAP+1)),CARROT_CAP+1)</x:f>
        <x:v>15</x:v>
      </x:c>
      <x:c r="K528" s="266" t="n">
        <x:f>MOD(ROW()-ROW($I$46),MESCLUN_CAP+1)</x:f>
        <x:v>17</x:v>
      </x:c>
      <x:c r="L528" s="266" t="n">
        <x:f>SUM(I528:K528)</x:f>
        <x:v>32</x:v>
      </x:c>
      <x:c r="M528" s="267" t="n">
        <x:f>I528*TOMATO_HOURS*WEEKS*(1+TOMATO_DIM)^I528+J528*CARROT_HOURS*WEEKS*(1+CARROT_DIM)^J528+K528*MESCLUN_HOURS*WEEKS*(1+MESCLUN_DIM)^K528</x:f>
        <x:v>1596.6148727167893</x:v>
      </x:c>
      <x:c r="N528" s="267" t="n">
        <x:f>MAX(M528-FARMER_HOURS,0)/TEMP_HOURS_PER_WORKER</x:f>
        <x:v>0.608760328275548</x:v>
      </x:c>
      <x:c r="O528" s="268" t="n">
        <x:f>I528*TOMATO_PRICE+J528*CARROT_PRICE+K528*MESCLUN_PRICE</x:f>
        <x:v>77310</x:v>
      </x:c>
      <x:c r="P528" s="268" t="n">
        <x:f>I528*TOMATO_FERTILIZER+J528*CARROT_FERTILIZER+K528*MESCLUN_FERTILIZER</x:f>
        <x:v>21560</x:v>
      </x:c>
      <x:c r="Q528" s="268" t="n">
        <x:f>MIN(M528,FARMER_HOURS)*FARMER_RATE+MAX(M528-FARMER_HOURS,0)*TEMP_RATE</x:f>
        <x:v>40219.0082068887</x:v>
      </x:c>
      <x:c r="R528" s="268" t="n">
        <x:f>O528-P528-Q528-FIXED_COST</x:f>
        <x:v>-4469.008206888699</x:v>
      </x:c>
      <x:c r="S528" s="139" t="str">
        <x:f>IF(AND(L528&lt;=TOTAL_BED_CAP,N528&lt;=TEMP_WORKER_CAP),"YES","NO")</x:f>
        <x:v>YES</x:v>
      </x:c>
      <x:c r="T528" s="139" t="n">
        <x:f>IF(S528="YES",R528,-1E+99)</x:f>
        <x:v>-4469.008206888699</x:v>
      </x:c>
    </x:row>
    <x:row r="529">
      <x:c r="A529" s="139"/>
      <x:c r="B529" s="139"/>
      <x:c r="C529" s="139"/>
      <x:c r="D529" s="139"/>
      <x:c r="E529" s="139"/>
      <x:c r="F529" s="139"/>
      <x:c r="G529" s="139"/>
      <x:c r="H529" s="139"/>
      <x:c r="I529" s="266" t="n">
        <x:f>INT((ROW()-ROW($I$46))/((CARROT_CAP+1)*(MESCLUN_CAP+1)))</x:f>
        <x:v>0</x:v>
      </x:c>
      <x:c r="J529" s="266" t="n">
        <x:f>MOD(INT((ROW()-ROW($I$46))/(MESCLUN_CAP+1)),CARROT_CAP+1)</x:f>
        <x:v>15</x:v>
      </x:c>
      <x:c r="K529" s="266" t="n">
        <x:f>MOD(ROW()-ROW($I$46),MESCLUN_CAP+1)</x:f>
        <x:v>18</x:v>
      </x:c>
      <x:c r="L529" s="266" t="n">
        <x:f>SUM(I529:K529)</x:f>
        <x:v>33</x:v>
      </x:c>
      <x:c r="M529" s="267" t="n">
        <x:f>I529*TOMATO_HOURS*WEEKS*(1+TOMATO_DIM)^I529+J529*CARROT_HOURS*WEEKS*(1+CARROT_DIM)^J529+K529*MESCLUN_HOURS*WEEKS*(1+MESCLUN_DIM)^K529</x:f>
        <x:v>1664.7018641753766</x:v>
      </x:c>
      <x:c r="N529" s="267" t="n">
        <x:f>MAX(M529-FARMER_HOURS,0)/TEMP_HOURS_PER_WORKER</x:f>
        <x:v>0.6560429612329004</x:v>
      </x:c>
      <x:c r="O529" s="268" t="n">
        <x:f>I529*TOMATO_PRICE+J529*CARROT_PRICE+K529*MESCLUN_PRICE</x:f>
        <x:v>80010</x:v>
      </x:c>
      <x:c r="P529" s="268" t="n">
        <x:f>I529*TOMATO_FERTILIZER+J529*CARROT_FERTILIZER+K529*MESCLUN_FERTILIZER</x:f>
        <x:v>22440</x:v>
      </x:c>
      <x:c r="Q529" s="268" t="n">
        <x:f>MIN(M529,FARMER_HOURS)*FARMER_RATE+MAX(M529-FARMER_HOURS,0)*TEMP_RATE</x:f>
        <x:v>41401.07403082251</x:v>
      </x:c>
      <x:c r="R529" s="268" t="n">
        <x:f>O529-P529-Q529-FIXED_COST</x:f>
        <x:v>-3831.0740308225068</x:v>
      </x:c>
      <x:c r="S529" s="139" t="str">
        <x:f>IF(AND(L529&lt;=TOTAL_BED_CAP,N529&lt;=TEMP_WORKER_CAP),"YES","NO")</x:f>
        <x:v>YES</x:v>
      </x:c>
      <x:c r="T529" s="139" t="n">
        <x:f>IF(S529="YES",R529,-1E+99)</x:f>
        <x:v>-3831.0740308225068</x:v>
      </x:c>
    </x:row>
    <x:row r="530">
      <x:c r="A530" s="139"/>
      <x:c r="B530" s="139"/>
      <x:c r="C530" s="139"/>
      <x:c r="D530" s="139"/>
      <x:c r="E530" s="139"/>
      <x:c r="F530" s="139"/>
      <x:c r="G530" s="139"/>
      <x:c r="H530" s="139"/>
      <x:c r="I530" s="266" t="n">
        <x:f>INT((ROW()-ROW($I$46))/((CARROT_CAP+1)*(MESCLUN_CAP+1)))</x:f>
        <x:v>0</x:v>
      </x:c>
      <x:c r="J530" s="266" t="n">
        <x:f>MOD(INT((ROW()-ROW($I$46))/(MESCLUN_CAP+1)),CARROT_CAP+1)</x:f>
        <x:v>15</x:v>
      </x:c>
      <x:c r="K530" s="266" t="n">
        <x:f>MOD(ROW()-ROW($I$46),MESCLUN_CAP+1)</x:f>
        <x:v>19</x:v>
      </x:c>
      <x:c r="L530" s="266" t="n">
        <x:f>SUM(I530:K530)</x:f>
        <x:v>34</x:v>
      </x:c>
      <x:c r="M530" s="267" t="n">
        <x:f>I530*TOMATO_HOURS*WEEKS*(1+TOMATO_DIM)^I530+J530*CARROT_HOURS*WEEKS*(1+CARROT_DIM)^J530+K530*MESCLUN_HOURS*WEEKS*(1+MESCLUN_DIM)^K530</x:f>
        <x:v>1734.3433928113984</x:v>
      </x:c>
      <x:c r="N530" s="267" t="n">
        <x:f>MAX(M530-FARMER_HOURS,0)/TEMP_HOURS_PER_WORKER</x:f>
        <x:v>0.7044051338968045</x:v>
      </x:c>
      <x:c r="O530" s="268" t="n">
        <x:f>I530*TOMATO_PRICE+J530*CARROT_PRICE+K530*MESCLUN_PRICE</x:f>
        <x:v>82710</x:v>
      </x:c>
      <x:c r="P530" s="268" t="n">
        <x:f>I530*TOMATO_FERTILIZER+J530*CARROT_FERTILIZER+K530*MESCLUN_FERTILIZER</x:f>
        <x:v>23320</x:v>
      </x:c>
      <x:c r="Q530" s="268" t="n">
        <x:f>MIN(M530,FARMER_HOURS)*FARMER_RATE+MAX(M530-FARMER_HOURS,0)*TEMP_RATE</x:f>
        <x:v>42610.12834742011</x:v>
      </x:c>
      <x:c r="R530" s="268" t="n">
        <x:f>O530-P530-Q530-FIXED_COST</x:f>
        <x:v>-3220.128347420112</x:v>
      </x:c>
      <x:c r="S530" s="139" t="str">
        <x:f>IF(AND(L530&lt;=TOTAL_BED_CAP,N530&lt;=TEMP_WORKER_CAP),"YES","NO")</x:f>
        <x:v>YES</x:v>
      </x:c>
      <x:c r="T530" s="139" t="n">
        <x:f>IF(S530="YES",R530,-1E+99)</x:f>
        <x:v>-3220.128347420112</x:v>
      </x:c>
    </x:row>
    <x:row r="531">
      <x:c r="A531" s="139"/>
      <x:c r="B531" s="139"/>
      <x:c r="C531" s="139"/>
      <x:c r="D531" s="139"/>
      <x:c r="E531" s="139"/>
      <x:c r="F531" s="139"/>
      <x:c r="G531" s="139"/>
      <x:c r="H531" s="139"/>
      <x:c r="I531" s="266" t="n">
        <x:f>INT((ROW()-ROW($I$46))/((CARROT_CAP+1)*(MESCLUN_CAP+1)))</x:f>
        <x:v>0</x:v>
      </x:c>
      <x:c r="J531" s="266" t="n">
        <x:f>MOD(INT((ROW()-ROW($I$46))/(MESCLUN_CAP+1)),CARROT_CAP+1)</x:f>
        <x:v>15</x:v>
      </x:c>
      <x:c r="K531" s="266" t="n">
        <x:f>MOD(ROW()-ROW($I$46),MESCLUN_CAP+1)</x:f>
        <x:v>20</x:v>
      </x:c>
      <x:c r="L531" s="266" t="n">
        <x:f>SUM(I531:K531)</x:f>
        <x:v>35</x:v>
      </x:c>
      <x:c r="M531" s="267" t="n">
        <x:f>I531*TOMATO_HOURS*WEEKS*(1+TOMATO_DIM)^I531+J531*CARROT_HOURS*WEEKS*(1+CARROT_DIM)^J531+K531*MESCLUN_HOURS*WEEKS*(1+MESCLUN_DIM)^K531</x:f>
        <x:v>1805.5676834618753</x:v>
      </x:c>
      <x:c r="N531" s="267" t="n">
        <x:f>MAX(M531-FARMER_HOURS,0)/TEMP_HOURS_PER_WORKER</x:f>
        <x:v>0.7538664468485246</x:v>
      </x:c>
      <x:c r="O531" s="268" t="n">
        <x:f>I531*TOMATO_PRICE+J531*CARROT_PRICE+K531*MESCLUN_PRICE</x:f>
        <x:v>85410</x:v>
      </x:c>
      <x:c r="P531" s="268" t="n">
        <x:f>I531*TOMATO_FERTILIZER+J531*CARROT_FERTILIZER+K531*MESCLUN_FERTILIZER</x:f>
        <x:v>24200</x:v>
      </x:c>
      <x:c r="Q531" s="268" t="n">
        <x:f>MIN(M531,FARMER_HOURS)*FARMER_RATE+MAX(M531-FARMER_HOURS,0)*TEMP_RATE</x:f>
        <x:v>43846.66117121311</x:v>
      </x:c>
      <x:c r="R531" s="268" t="n">
        <x:f>O531-P531-Q531-FIXED_COST</x:f>
        <x:v>-2636.6611712131125</x:v>
      </x:c>
      <x:c r="S531" s="139" t="str">
        <x:f>IF(AND(L531&lt;=TOTAL_BED_CAP,N531&lt;=TEMP_WORKER_CAP),"YES","NO")</x:f>
        <x:v>YES</x:v>
      </x:c>
      <x:c r="T531" s="139" t="n">
        <x:f>IF(S531="YES",R531,-1E+99)</x:f>
        <x:v>-2636.6611712131125</x:v>
      </x:c>
    </x:row>
    <x:row r="532">
      <x:c r="A532" s="139"/>
      <x:c r="B532" s="139"/>
      <x:c r="C532" s="139"/>
      <x:c r="D532" s="139"/>
      <x:c r="E532" s="139"/>
      <x:c r="F532" s="139"/>
      <x:c r="G532" s="139"/>
      <x:c r="H532" s="139"/>
      <x:c r="I532" s="266" t="n">
        <x:f>INT((ROW()-ROW($I$46))/((CARROT_CAP+1)*(MESCLUN_CAP+1)))</x:f>
        <x:v>0</x:v>
      </x:c>
      <x:c r="J532" s="266" t="n">
        <x:f>MOD(INT((ROW()-ROW($I$46))/(MESCLUN_CAP+1)),CARROT_CAP+1)</x:f>
        <x:v>15</x:v>
      </x:c>
      <x:c r="K532" s="266" t="n">
        <x:f>MOD(ROW()-ROW($I$46),MESCLUN_CAP+1)</x:f>
        <x:v>21</x:v>
      </x:c>
      <x:c r="L532" s="266" t="n">
        <x:f>SUM(I532:K532)</x:f>
        <x:v>36</x:v>
      </x:c>
      <x:c r="M532" s="267" t="n">
        <x:f>I532*TOMATO_HOURS*WEEKS*(1+TOMATO_DIM)^I532+J532*CARROT_HOURS*WEEKS*(1+CARROT_DIM)^J532+K532*MESCLUN_HOURS*WEEKS*(1+MESCLUN_DIM)^K532</x:f>
        <x:v>1878.4034236883192</x:v>
      </x:c>
      <x:c r="N532" s="267" t="n">
        <x:f>MAX(M532-FARMER_HOURS,0)/TEMP_HOURS_PER_WORKER</x:f>
        <x:v>0.8044468220057772</x:v>
      </x:c>
      <x:c r="O532" s="268" t="n">
        <x:f>I532*TOMATO_PRICE+J532*CARROT_PRICE+K532*MESCLUN_PRICE</x:f>
        <x:v>88110</x:v>
      </x:c>
      <x:c r="P532" s="268" t="n">
        <x:f>I532*TOMATO_FERTILIZER+J532*CARROT_FERTILIZER+K532*MESCLUN_FERTILIZER</x:f>
        <x:v>25080</x:v>
      </x:c>
      <x:c r="Q532" s="268" t="n">
        <x:f>MIN(M532,FARMER_HOURS)*FARMER_RATE+MAX(M532-FARMER_HOURS,0)*TEMP_RATE</x:f>
        <x:v>45111.17055014443</x:v>
      </x:c>
      <x:c r="R532" s="268" t="n">
        <x:f>O532-P532-Q532-FIXED_COST</x:f>
        <x:v>-2081.1705501444303</x:v>
      </x:c>
      <x:c r="S532" s="139" t="str">
        <x:f>IF(AND(L532&lt;=TOTAL_BED_CAP,N532&lt;=TEMP_WORKER_CAP),"YES","NO")</x:f>
        <x:v>YES</x:v>
      </x:c>
      <x:c r="T532" s="139" t="n">
        <x:f>IF(S532="YES",R532,-1E+99)</x:f>
        <x:v>-2081.1705501444303</x:v>
      </x:c>
    </x:row>
    <x:row r="533">
      <x:c r="A533" s="139"/>
      <x:c r="B533" s="139"/>
      <x:c r="C533" s="139"/>
      <x:c r="D533" s="139"/>
      <x:c r="E533" s="139"/>
      <x:c r="F533" s="139"/>
      <x:c r="G533" s="139"/>
      <x:c r="H533" s="139"/>
      <x:c r="I533" s="266" t="n">
        <x:f>INT((ROW()-ROW($I$46))/((CARROT_CAP+1)*(MESCLUN_CAP+1)))</x:f>
        <x:v>0</x:v>
      </x:c>
      <x:c r="J533" s="266" t="n">
        <x:f>MOD(INT((ROW()-ROW($I$46))/(MESCLUN_CAP+1)),CARROT_CAP+1)</x:f>
        <x:v>15</x:v>
      </x:c>
      <x:c r="K533" s="266" t="n">
        <x:f>MOD(ROW()-ROW($I$46),MESCLUN_CAP+1)</x:f>
        <x:v>22</x:v>
      </x:c>
      <x:c r="L533" s="266" t="n">
        <x:f>SUM(I533:K533)</x:f>
        <x:v>37</x:v>
      </x:c>
      <x:c r="M533" s="267" t="n">
        <x:f>I533*TOMATO_HOURS*WEEKS*(1+TOMATO_DIM)^I533+J533*CARROT_HOURS*WEEKS*(1+CARROT_DIM)^J533+K533*MESCLUN_HOURS*WEEKS*(1+MESCLUN_DIM)^K533</x:f>
        <x:v>1952.8797709347152</x:v>
      </x:c>
      <x:c r="N533" s="267" t="n">
        <x:f>MAX(M533-FARMER_HOURS,0)/TEMP_HOURS_PER_WORKER</x:f>
        <x:v>0.8561665075935523</x:v>
      </x:c>
      <x:c r="O533" s="268" t="n">
        <x:f>I533*TOMATO_PRICE+J533*CARROT_PRICE+K533*MESCLUN_PRICE</x:f>
        <x:v>90810</x:v>
      </x:c>
      <x:c r="P533" s="268" t="n">
        <x:f>I533*TOMATO_FERTILIZER+J533*CARROT_FERTILIZER+K533*MESCLUN_FERTILIZER</x:f>
        <x:v>25960</x:v>
      </x:c>
      <x:c r="Q533" s="268" t="n">
        <x:f>MIN(M533,FARMER_HOURS)*FARMER_RATE+MAX(M533-FARMER_HOURS,0)*TEMP_RATE</x:f>
        <x:v>46404.162689838806</x:v>
      </x:c>
      <x:c r="R533" s="268" t="n">
        <x:f>O533-P533-Q533-FIXED_COST</x:f>
        <x:v>-1554.1626898388058</x:v>
      </x:c>
      <x:c r="S533" s="139" t="str">
        <x:f>IF(AND(L533&lt;=TOTAL_BED_CAP,N533&lt;=TEMP_WORKER_CAP),"YES","NO")</x:f>
        <x:v>YES</x:v>
      </x:c>
      <x:c r="T533" s="139" t="n">
        <x:f>IF(S533="YES",R533,-1E+99)</x:f>
        <x:v>-1554.1626898388058</x:v>
      </x:c>
    </x:row>
    <x:row r="534">
      <x:c r="A534" s="139"/>
      <x:c r="B534" s="139"/>
      <x:c r="C534" s="139"/>
      <x:c r="D534" s="139"/>
      <x:c r="E534" s="139"/>
      <x:c r="F534" s="139"/>
      <x:c r="G534" s="139"/>
      <x:c r="H534" s="139"/>
      <x:c r="I534" s="266" t="n">
        <x:f>INT((ROW()-ROW($I$46))/((CARROT_CAP+1)*(MESCLUN_CAP+1)))</x:f>
        <x:v>0</x:v>
      </x:c>
      <x:c r="J534" s="266" t="n">
        <x:f>MOD(INT((ROW()-ROW($I$46))/(MESCLUN_CAP+1)),CARROT_CAP+1)</x:f>
        <x:v>15</x:v>
      </x:c>
      <x:c r="K534" s="266" t="n">
        <x:f>MOD(ROW()-ROW($I$46),MESCLUN_CAP+1)</x:f>
        <x:v>23</x:v>
      </x:c>
      <x:c r="L534" s="266" t="n">
        <x:f>SUM(I534:K534)</x:f>
        <x:v>38</x:v>
      </x:c>
      <x:c r="M534" s="267" t="n">
        <x:f>I534*TOMATO_HOURS*WEEKS*(1+TOMATO_DIM)^I534+J534*CARROT_HOURS*WEEKS*(1+CARROT_DIM)^J534+K534*MESCLUN_HOURS*WEEKS*(1+MESCLUN_DIM)^K534</x:f>
        <x:v>2029.0263597921517</x:v>
      </x:c>
      <x:c r="N534" s="267" t="n">
        <x:f>MAX(M534-FARMER_HOURS,0)/TEMP_HOURS_PER_WORKER</x:f>
        <x:v>0.9090460831889942</x:v>
      </x:c>
      <x:c r="O534" s="268" t="n">
        <x:f>I534*TOMATO_PRICE+J534*CARROT_PRICE+K534*MESCLUN_PRICE</x:f>
        <x:v>93510</x:v>
      </x:c>
      <x:c r="P534" s="268" t="n">
        <x:f>I534*TOMATO_FERTILIZER+J534*CARROT_FERTILIZER+K534*MESCLUN_FERTILIZER</x:f>
        <x:v>26840</x:v>
      </x:c>
      <x:c r="Q534" s="268" t="n">
        <x:f>MIN(M534,FARMER_HOURS)*FARMER_RATE+MAX(M534-FARMER_HOURS,0)*TEMP_RATE</x:f>
        <x:v>47726.15207972485</x:v>
      </x:c>
      <x:c r="R534" s="268" t="n">
        <x:f>O534-P534-Q534-FIXED_COST</x:f>
        <x:v>-1056.1520797248522</x:v>
      </x:c>
      <x:c r="S534" s="139" t="str">
        <x:f>IF(AND(L534&lt;=TOTAL_BED_CAP,N534&lt;=TEMP_WORKER_CAP),"YES","NO")</x:f>
        <x:v>YES</x:v>
      </x:c>
      <x:c r="T534" s="139" t="n">
        <x:f>IF(S534="YES",R534,-1E+99)</x:f>
        <x:v>-1056.1520797248522</x:v>
      </x:c>
    </x:row>
    <x:row r="535">
      <x:c r="A535" s="139"/>
      <x:c r="B535" s="139"/>
      <x:c r="C535" s="139"/>
      <x:c r="D535" s="139"/>
      <x:c r="E535" s="139"/>
      <x:c r="F535" s="139"/>
      <x:c r="G535" s="139"/>
      <x:c r="H535" s="139"/>
      <x:c r="I535" s="266" t="n">
        <x:f>INT((ROW()-ROW($I$46))/((CARROT_CAP+1)*(MESCLUN_CAP+1)))</x:f>
        <x:v>0</x:v>
      </x:c>
      <x:c r="J535" s="266" t="n">
        <x:f>MOD(INT((ROW()-ROW($I$46))/(MESCLUN_CAP+1)),CARROT_CAP+1)</x:f>
        <x:v>15</x:v>
      </x:c>
      <x:c r="K535" s="266" t="n">
        <x:f>MOD(ROW()-ROW($I$46),MESCLUN_CAP+1)</x:f>
        <x:v>24</x:v>
      </x:c>
      <x:c r="L535" s="266" t="n">
        <x:f>SUM(I535:K535)</x:f>
        <x:v>39</x:v>
      </x:c>
      <x:c r="M535" s="267" t="n">
        <x:f>I535*TOMATO_HOURS*WEEKS*(1+TOMATO_DIM)^I535+J535*CARROT_HOURS*WEEKS*(1+CARROT_DIM)^J535+K535*MESCLUN_HOURS*WEEKS*(1+MESCLUN_DIM)^K535</x:f>
        <x:v>2106.8733093716473</x:v>
      </x:c>
      <x:c r="N535" s="267" t="n">
        <x:f>MAX(M535-FARMER_HOURS,0)/TEMP_HOURS_PER_WORKER</x:f>
        <x:v>0.9631064648414218</x:v>
      </x:c>
      <x:c r="O535" s="268" t="n">
        <x:f>I535*TOMATO_PRICE+J535*CARROT_PRICE+K535*MESCLUN_PRICE</x:f>
        <x:v>96210</x:v>
      </x:c>
      <x:c r="P535" s="268" t="n">
        <x:f>I535*TOMATO_FERTILIZER+J535*CARROT_FERTILIZER+K535*MESCLUN_FERTILIZER</x:f>
        <x:v>27720</x:v>
      </x:c>
      <x:c r="Q535" s="268" t="n">
        <x:f>MIN(M535,FARMER_HOURS)*FARMER_RATE+MAX(M535-FARMER_HOURS,0)*TEMP_RATE</x:f>
        <x:v>49077.66162103554</x:v>
      </x:c>
      <x:c r="R535" s="268" t="n">
        <x:f>O535-P535-Q535-FIXED_COST</x:f>
        <x:v>-587.6616210355423</x:v>
      </x:c>
      <x:c r="S535" s="139" t="str">
        <x:f>IF(AND(L535&lt;=TOTAL_BED_CAP,N535&lt;=TEMP_WORKER_CAP),"YES","NO")</x:f>
        <x:v>YES</x:v>
      </x:c>
      <x:c r="T535" s="139" t="n">
        <x:f>IF(S535="YES",R535,-1E+99)</x:f>
        <x:v>-587.6616210355423</x:v>
      </x:c>
    </x:row>
    <x:row r="536">
      <x:c r="A536" s="139"/>
      <x:c r="B536" s="139"/>
      <x:c r="C536" s="139"/>
      <x:c r="D536" s="139"/>
      <x:c r="E536" s="139"/>
      <x:c r="F536" s="139"/>
      <x:c r="G536" s="139"/>
      <x:c r="H536" s="139"/>
      <x:c r="I536" s="266" t="n">
        <x:f>INT((ROW()-ROW($I$46))/((CARROT_CAP+1)*(MESCLUN_CAP+1)))</x:f>
        <x:v>0</x:v>
      </x:c>
      <x:c r="J536" s="266" t="n">
        <x:f>MOD(INT((ROW()-ROW($I$46))/(MESCLUN_CAP+1)),CARROT_CAP+1)</x:f>
        <x:v>15</x:v>
      </x:c>
      <x:c r="K536" s="266" t="n">
        <x:f>MOD(ROW()-ROW($I$46),MESCLUN_CAP+1)</x:f>
        <x:v>25</x:v>
      </x:c>
      <x:c r="L536" s="266" t="n">
        <x:f>SUM(I536:K536)</x:f>
        <x:v>40</x:v>
      </x:c>
      <x:c r="M536" s="267" t="n">
        <x:f>I536*TOMATO_HOURS*WEEKS*(1+TOMATO_DIM)^I536+J536*CARROT_HOURS*WEEKS*(1+CARROT_DIM)^J536+K536*MESCLUN_HOURS*WEEKS*(1+MESCLUN_DIM)^K536</x:f>
        <x:v>2186.451230786745</x:v>
      </x:c>
      <x:c r="N536" s="267" t="n">
        <x:f>MAX(M536-FARMER_HOURS,0)/TEMP_HOURS_PER_WORKER</x:f>
        <x:v>1.018368910268573</x:v>
      </x:c>
      <x:c r="O536" s="268" t="n">
        <x:f>I536*TOMATO_PRICE+J536*CARROT_PRICE+K536*MESCLUN_PRICE</x:f>
        <x:v>98910</x:v>
      </x:c>
      <x:c r="P536" s="268" t="n">
        <x:f>I536*TOMATO_FERTILIZER+J536*CARROT_FERTILIZER+K536*MESCLUN_FERTILIZER</x:f>
        <x:v>28600</x:v>
      </x:c>
      <x:c r="Q536" s="268" t="n">
        <x:f>MIN(M536,FARMER_HOURS)*FARMER_RATE+MAX(M536-FARMER_HOURS,0)*TEMP_RATE</x:f>
        <x:v>50459.22275671432</x:v>
      </x:c>
      <x:c r="R536" s="268" t="n">
        <x:f>O536-P536-Q536-FIXED_COST</x:f>
        <x:v>-149.22275671431998</x:v>
      </x:c>
      <x:c r="S536" s="139" t="str">
        <x:f>IF(AND(L536&lt;=TOTAL_BED_CAP,N536&lt;=TEMP_WORKER_CAP),"YES","NO")</x:f>
        <x:v>YES</x:v>
      </x:c>
      <x:c r="T536" s="139" t="n">
        <x:f>IF(S536="YES",R536,-1E+99)</x:f>
        <x:v>-149.22275671431998</x:v>
      </x:c>
    </x:row>
    <x:row r="537">
      <x:c r="A537" s="139"/>
      <x:c r="B537" s="139"/>
      <x:c r="C537" s="139"/>
      <x:c r="D537" s="139"/>
      <x:c r="E537" s="139"/>
      <x:c r="F537" s="139"/>
      <x:c r="G537" s="139"/>
      <x:c r="H537" s="139"/>
      <x:c r="I537" s="266" t="n">
        <x:f>INT((ROW()-ROW($I$46))/((CARROT_CAP+1)*(MESCLUN_CAP+1)))</x:f>
        <x:v>0</x:v>
      </x:c>
      <x:c r="J537" s="266" t="n">
        <x:f>MOD(INT((ROW()-ROW($I$46))/(MESCLUN_CAP+1)),CARROT_CAP+1)</x:f>
        <x:v>15</x:v>
      </x:c>
      <x:c r="K537" s="266" t="n">
        <x:f>MOD(ROW()-ROW($I$46),MESCLUN_CAP+1)</x:f>
        <x:v>26</x:v>
      </x:c>
      <x:c r="L537" s="266" t="n">
        <x:f>SUM(I537:K537)</x:f>
        <x:v>41</x:v>
      </x:c>
      <x:c r="M537" s="267" t="n">
        <x:f>I537*TOMATO_HOURS*WEEKS*(1+TOMATO_DIM)^I537+J537*CARROT_HOURS*WEEKS*(1+CARROT_DIM)^J537+K537*MESCLUN_HOURS*WEEKS*(1+MESCLUN_DIM)^K537</x:f>
        <x:v>2267.791234747462</x:v>
      </x:c>
      <x:c r="N537" s="267" t="n">
        <x:f>MAX(M537-FARMER_HOURS,0)/TEMP_HOURS_PER_WORKER</x:f>
        <x:v>1.074855024130182</x:v>
      </x:c>
      <x:c r="O537" s="268" t="n">
        <x:f>I537*TOMATO_PRICE+J537*CARROT_PRICE+K537*MESCLUN_PRICE</x:f>
        <x:v>101610</x:v>
      </x:c>
      <x:c r="P537" s="268" t="n">
        <x:f>I537*TOMATO_FERTILIZER+J537*CARROT_FERTILIZER+K537*MESCLUN_FERTILIZER</x:f>
        <x:v>29480</x:v>
      </x:c>
      <x:c r="Q537" s="268" t="n">
        <x:f>MIN(M537,FARMER_HOURS)*FARMER_RATE+MAX(M537-FARMER_HOURS,0)*TEMP_RATE</x:f>
        <x:v>51871.37560325455</x:v>
      </x:c>
      <x:c r="R537" s="268" t="n">
        <x:f>O537-P537-Q537-FIXED_COST</x:f>
        <x:v>258.6243967454502</x:v>
      </x:c>
      <x:c r="S537" s="139" t="str">
        <x:f>IF(AND(L537&lt;=TOTAL_BED_CAP,N537&lt;=TEMP_WORKER_CAP),"YES","NO")</x:f>
        <x:v>YES</x:v>
      </x:c>
      <x:c r="T537" s="139" t="n">
        <x:f>IF(S537="YES",R537,-1E+99)</x:f>
        <x:v>258.6243967454502</x:v>
      </x:c>
    </x:row>
    <x:row r="538">
      <x:c r="A538" s="139"/>
      <x:c r="B538" s="139"/>
      <x:c r="C538" s="139"/>
      <x:c r="D538" s="139"/>
      <x:c r="E538" s="139"/>
      <x:c r="F538" s="139"/>
      <x:c r="G538" s="139"/>
      <x:c r="H538" s="139"/>
      <x:c r="I538" s="266" t="n">
        <x:f>INT((ROW()-ROW($I$46))/((CARROT_CAP+1)*(MESCLUN_CAP+1)))</x:f>
        <x:v>0</x:v>
      </x:c>
      <x:c r="J538" s="266" t="n">
        <x:f>MOD(INT((ROW()-ROW($I$46))/(MESCLUN_CAP+1)),CARROT_CAP+1)</x:f>
        <x:v>15</x:v>
      </x:c>
      <x:c r="K538" s="266" t="n">
        <x:f>MOD(ROW()-ROW($I$46),MESCLUN_CAP+1)</x:f>
        <x:v>27</x:v>
      </x:c>
      <x:c r="L538" s="266" t="n">
        <x:f>SUM(I538:K538)</x:f>
        <x:v>42</x:v>
      </x:c>
      <x:c r="M538" s="267" t="n">
        <x:f>I538*TOMATO_HOURS*WEEKS*(1+TOMATO_DIM)^I538+J538*CARROT_HOURS*WEEKS*(1+CARROT_DIM)^J538+K538*MESCLUN_HOURS*WEEKS*(1+MESCLUN_DIM)^K538</x:f>
        <x:v>2350.924939267219</x:v>
      </x:c>
      <x:c r="N538" s="267" t="n">
        <x:f>MAX(M538-FARMER_HOURS,0)/TEMP_HOURS_PER_WORKER</x:f>
        <x:v>1.1325867633800133</x:v>
      </x:c>
      <x:c r="O538" s="268" t="n">
        <x:f>I538*TOMATO_PRICE+J538*CARROT_PRICE+K538*MESCLUN_PRICE</x:f>
        <x:v>104310</x:v>
      </x:c>
      <x:c r="P538" s="268" t="n">
        <x:f>I538*TOMATO_FERTILIZER+J538*CARROT_FERTILIZER+K538*MESCLUN_FERTILIZER</x:f>
        <x:v>30360</x:v>
      </x:c>
      <x:c r="Q538" s="268" t="n">
        <x:f>MIN(M538,FARMER_HOURS)*FARMER_RATE+MAX(M538-FARMER_HOURS,0)*TEMP_RATE</x:f>
        <x:v>53314.66908450033</x:v>
      </x:c>
      <x:c r="R538" s="268" t="n">
        <x:f>O538-P538-Q538-FIXED_COST</x:f>
        <x:v>635.3309154996678</x:v>
      </x:c>
      <x:c r="S538" s="139" t="str">
        <x:f>IF(AND(L538&lt;=TOTAL_BED_CAP,N538&lt;=TEMP_WORKER_CAP),"YES","NO")</x:f>
        <x:v>YES</x:v>
      </x:c>
      <x:c r="T538" s="139" t="n">
        <x:f>IF(S538="YES",R538,-1E+99)</x:f>
        <x:v>635.3309154996678</x:v>
      </x:c>
    </x:row>
    <x:row r="539">
      <x:c r="A539" s="139"/>
      <x:c r="B539" s="139"/>
      <x:c r="C539" s="139"/>
      <x:c r="D539" s="139"/>
      <x:c r="E539" s="139"/>
      <x:c r="F539" s="139"/>
      <x:c r="G539" s="139"/>
      <x:c r="H539" s="139"/>
      <x:c r="I539" s="266" t="n">
        <x:f>INT((ROW()-ROW($I$46))/((CARROT_CAP+1)*(MESCLUN_CAP+1)))</x:f>
        <x:v>0</x:v>
      </x:c>
      <x:c r="J539" s="266" t="n">
        <x:f>MOD(INT((ROW()-ROW($I$46))/(MESCLUN_CAP+1)),CARROT_CAP+1)</x:f>
        <x:v>15</x:v>
      </x:c>
      <x:c r="K539" s="266" t="n">
        <x:f>MOD(ROW()-ROW($I$46),MESCLUN_CAP+1)</x:f>
        <x:v>28</x:v>
      </x:c>
      <x:c r="L539" s="266" t="n">
        <x:f>SUM(I539:K539)</x:f>
        <x:v>43</x:v>
      </x:c>
      <x:c r="M539" s="267" t="n">
        <x:f>I539*TOMATO_HOURS*WEEKS*(1+TOMATO_DIM)^I539+J539*CARROT_HOURS*WEEKS*(1+CARROT_DIM)^J539+K539*MESCLUN_HOURS*WEEKS*(1+MESCLUN_DIM)^K539</x:f>
        <x:v>2435.884477484373</x:v>
      </x:c>
      <x:c r="N539" s="267" t="n">
        <x:f>MAX(M539-FARMER_HOURS,0)/TEMP_HOURS_PER_WORKER</x:f>
        <x:v>1.1915864426974812</x:v>
      </x:c>
      <x:c r="O539" s="268" t="n">
        <x:f>I539*TOMATO_PRICE+J539*CARROT_PRICE+K539*MESCLUN_PRICE</x:f>
        <x:v>107010</x:v>
      </x:c>
      <x:c r="P539" s="268" t="n">
        <x:f>I539*TOMATO_FERTILIZER+J539*CARROT_FERTILIZER+K539*MESCLUN_FERTILIZER</x:f>
        <x:v>31240</x:v>
      </x:c>
      <x:c r="Q539" s="268" t="n">
        <x:f>MIN(M539,FARMER_HOURS)*FARMER_RATE+MAX(M539-FARMER_HOURS,0)*TEMP_RATE</x:f>
        <x:v>54789.66106743703</x:v>
      </x:c>
      <x:c r="R539" s="268" t="n">
        <x:f>O539-P539-Q539-FIXED_COST</x:f>
        <x:v>980.3389325629687</x:v>
      </x:c>
      <x:c r="S539" s="139" t="str">
        <x:f>IF(AND(L539&lt;=TOTAL_BED_CAP,N539&lt;=TEMP_WORKER_CAP),"YES","NO")</x:f>
        <x:v>YES</x:v>
      </x:c>
      <x:c r="T539" s="139" t="n">
        <x:f>IF(S539="YES",R539,-1E+99)</x:f>
        <x:v>980.3389325629687</x:v>
      </x:c>
    </x:row>
    <x:row r="540">
      <x:c r="A540" s="139"/>
      <x:c r="B540" s="139"/>
      <x:c r="C540" s="139"/>
      <x:c r="D540" s="139"/>
      <x:c r="E540" s="139"/>
      <x:c r="F540" s="139"/>
      <x:c r="G540" s="139"/>
      <x:c r="H540" s="139"/>
      <x:c r="I540" s="266" t="n">
        <x:f>INT((ROW()-ROW($I$46))/((CARROT_CAP+1)*(MESCLUN_CAP+1)))</x:f>
        <x:v>0</x:v>
      </x:c>
      <x:c r="J540" s="266" t="n">
        <x:f>MOD(INT((ROW()-ROW($I$46))/(MESCLUN_CAP+1)),CARROT_CAP+1)</x:f>
        <x:v>15</x:v>
      </x:c>
      <x:c r="K540" s="266" t="n">
        <x:f>MOD(ROW()-ROW($I$46),MESCLUN_CAP+1)</x:f>
        <x:v>29</x:v>
      </x:c>
      <x:c r="L540" s="266" t="n">
        <x:f>SUM(I540:K540)</x:f>
        <x:v>44</x:v>
      </x:c>
      <x:c r="M540" s="267" t="n">
        <x:f>I540*TOMATO_HOURS*WEEKS*(1+TOMATO_DIM)^I540+J540*CARROT_HOURS*WEEKS*(1+CARROT_DIM)^J540+K540*MESCLUN_HOURS*WEEKS*(1+MESCLUN_DIM)^K540</x:f>
        <x:v>2522.7025056000257</x:v>
      </x:c>
      <x:c r="N540" s="267" t="n">
        <x:f>MAX(M540-FARMER_HOURS,0)/TEMP_HOURS_PER_WORKER</x:f>
        <x:v>1.251876740000018</x:v>
      </x:c>
      <x:c r="O540" s="268" t="n">
        <x:f>I540*TOMATO_PRICE+J540*CARROT_PRICE+K540*MESCLUN_PRICE</x:f>
        <x:v>109710</x:v>
      </x:c>
      <x:c r="P540" s="268" t="n">
        <x:f>I540*TOMATO_FERTILIZER+J540*CARROT_FERTILIZER+K540*MESCLUN_FERTILIZER</x:f>
        <x:v>32120</x:v>
      </x:c>
      <x:c r="Q540" s="268" t="n">
        <x:f>MIN(M540,FARMER_HOURS)*FARMER_RATE+MAX(M540-FARMER_HOURS,0)*TEMP_RATE</x:f>
        <x:v>56296.91850000044</x:v>
      </x:c>
      <x:c r="R540" s="268" t="n">
        <x:f>O540-P540-Q540-FIXED_COST</x:f>
        <x:v>1293.0814999995564</x:v>
      </x:c>
      <x:c r="S540" s="139" t="str">
        <x:f>IF(AND(L540&lt;=TOTAL_BED_CAP,N540&lt;=TEMP_WORKER_CAP),"YES","NO")</x:f>
        <x:v>YES</x:v>
      </x:c>
      <x:c r="T540" s="139" t="n">
        <x:f>IF(S540="YES",R540,-1E+99)</x:f>
        <x:v>1293.0814999995564</x:v>
      </x:c>
    </x:row>
    <x:row r="541">
      <x:c r="A541" s="139"/>
      <x:c r="B541" s="139"/>
      <x:c r="C541" s="139"/>
      <x:c r="D541" s="139"/>
      <x:c r="E541" s="139"/>
      <x:c r="F541" s="139"/>
      <x:c r="G541" s="139"/>
      <x:c r="H541" s="139"/>
      <x:c r="I541" s="266" t="n">
        <x:f>INT((ROW()-ROW($I$46))/((CARROT_CAP+1)*(MESCLUN_CAP+1)))</x:f>
        <x:v>0</x:v>
      </x:c>
      <x:c r="J541" s="266" t="n">
        <x:f>MOD(INT((ROW()-ROW($I$46))/(MESCLUN_CAP+1)),CARROT_CAP+1)</x:f>
        <x:v>15</x:v>
      </x:c>
      <x:c r="K541" s="266" t="n">
        <x:f>MOD(ROW()-ROW($I$46),MESCLUN_CAP+1)</x:f>
        <x:v>30</x:v>
      </x:c>
      <x:c r="L541" s="266" t="n">
        <x:f>SUM(I541:K541)</x:f>
        <x:v>45</x:v>
      </x:c>
      <x:c r="M541" s="267" t="n">
        <x:f>I541*TOMATO_HOURS*WEEKS*(1+TOMATO_DIM)^I541+J541*CARROT_HOURS*WEEKS*(1+CARROT_DIM)^J541+K541*MESCLUN_HOURS*WEEKS*(1+MESCLUN_DIM)^K541</x:f>
        <x:v>2611.412210933796</x:v>
      </x:c>
      <x:c r="N541" s="267" t="n">
        <x:f>MAX(M541-FARMER_HOURS,0)/TEMP_HOURS_PER_WORKER</x:f>
        <x:v>1.3134807020373582</x:v>
      </x:c>
      <x:c r="O541" s="268" t="n">
        <x:f>I541*TOMATO_PRICE+J541*CARROT_PRICE+K541*MESCLUN_PRICE</x:f>
        <x:v>112410</x:v>
      </x:c>
      <x:c r="P541" s="268" t="n">
        <x:f>I541*TOMATO_FERTILIZER+J541*CARROT_FERTILIZER+K541*MESCLUN_FERTILIZER</x:f>
        <x:v>33000</x:v>
      </x:c>
      <x:c r="Q541" s="268" t="n">
        <x:f>MIN(M541,FARMER_HOURS)*FARMER_RATE+MAX(M541-FARMER_HOURS,0)*TEMP_RATE</x:f>
        <x:v>57837.01755093395</x:v>
      </x:c>
      <x:c r="R541" s="268" t="n">
        <x:f>O541-P541-Q541-FIXED_COST</x:f>
        <x:v>1572.9824490660467</x:v>
      </x:c>
      <x:c r="S541" s="139" t="str">
        <x:f>IF(AND(L541&lt;=TOTAL_BED_CAP,N541&lt;=TEMP_WORKER_CAP),"YES","NO")</x:f>
        <x:v>YES</x:v>
      </x:c>
      <x:c r="T541" s="139" t="n">
        <x:f>IF(S541="YES",R541,-1E+99)</x:f>
        <x:v>1572.9824490660467</x:v>
      </x:c>
    </x:row>
    <x:row r="542">
      <x:c r="A542" s="139"/>
      <x:c r="B542" s="139"/>
      <x:c r="C542" s="139"/>
      <x:c r="D542" s="139"/>
      <x:c r="E542" s="139"/>
      <x:c r="F542" s="139"/>
      <x:c r="G542" s="139"/>
      <x:c r="H542" s="139"/>
      <x:c r="I542" s="266" t="n">
        <x:f>INT((ROW()-ROW($I$46))/((CARROT_CAP+1)*(MESCLUN_CAP+1)))</x:f>
        <x:v>0</x:v>
      </x:c>
      <x:c r="J542" s="266" t="n">
        <x:f>MOD(INT((ROW()-ROW($I$46))/(MESCLUN_CAP+1)),CARROT_CAP+1)</x:f>
        <x:v>16</x:v>
      </x:c>
      <x:c r="K542" s="266" t="n">
        <x:f>MOD(ROW()-ROW($I$46),MESCLUN_CAP+1)</x:f>
        <x:v>0</x:v>
      </x:c>
      <x:c r="L542" s="266" t="n">
        <x:f>SUM(I542:K542)</x:f>
        <x:v>16</x:v>
      </x:c>
      <x:c r="M542" s="267" t="n">
        <x:f>I542*TOMATO_HOURS*WEEKS*(1+TOMATO_DIM)^I542+J542*CARROT_HOURS*WEEKS*(1+CARROT_DIM)^J542+K542*MESCLUN_HOURS*WEEKS*(1+MESCLUN_DIM)^K542</x:f>
        <x:v>712.5626979170698</x:v>
      </x:c>
      <x:c r="N542" s="267" t="n">
        <x:f>MAX(M542-FARMER_HOURS,0)/TEMP_HOURS_PER_WORKER</x:f>
        <x:v>0</x:v>
      </x:c>
      <x:c r="O542" s="268" t="n">
        <x:f>I542*TOMATO_PRICE+J542*CARROT_PRICE+K542*MESCLUN_PRICE</x:f>
        <x:v>33504</x:v>
      </x:c>
      <x:c r="P542" s="268" t="n">
        <x:f>I542*TOMATO_FERTILIZER+J542*CARROT_FERTILIZER+K542*MESCLUN_FERTILIZER</x:f>
        <x:v>7040</x:v>
      </x:c>
      <x:c r="Q542" s="268" t="n">
        <x:f>MIN(M542,FARMER_HOURS)*FARMER_RATE+MAX(M542-FARMER_HOURS,0)*TEMP_RATE</x:f>
        <x:v>24741.760344342703</x:v>
      </x:c>
      <x:c r="R542" s="268" t="n">
        <x:f>O542-P542-Q542-FIXED_COST</x:f>
        <x:v>-18277.760344342703</x:v>
      </x:c>
      <x:c r="S542" s="139" t="str">
        <x:f>IF(AND(L542&lt;=TOTAL_BED_CAP,N542&lt;=TEMP_WORKER_CAP),"YES","NO")</x:f>
        <x:v>YES</x:v>
      </x:c>
      <x:c r="T542" s="139" t="n">
        <x:f>IF(S542="YES",R542,-1E+99)</x:f>
        <x:v>-18277.760344342703</x:v>
      </x:c>
    </x:row>
    <x:row r="543">
      <x:c r="A543" s="139"/>
      <x:c r="B543" s="139"/>
      <x:c r="C543" s="139"/>
      <x:c r="D543" s="139"/>
      <x:c r="E543" s="139"/>
      <x:c r="F543" s="139"/>
      <x:c r="G543" s="139"/>
      <x:c r="H543" s="139"/>
      <x:c r="I543" s="266" t="n">
        <x:f>INT((ROW()-ROW($I$46))/((CARROT_CAP+1)*(MESCLUN_CAP+1)))</x:f>
        <x:v>0</x:v>
      </x:c>
      <x:c r="J543" s="266" t="n">
        <x:f>MOD(INT((ROW()-ROW($I$46))/(MESCLUN_CAP+1)),CARROT_CAP+1)</x:f>
        <x:v>16</x:v>
      </x:c>
      <x:c r="K543" s="266" t="n">
        <x:f>MOD(ROW()-ROW($I$46),MESCLUN_CAP+1)</x:f>
        <x:v>1</x:v>
      </x:c>
      <x:c r="L543" s="266" t="n">
        <x:f>SUM(I543:K543)</x:f>
        <x:v>17</x:v>
      </x:c>
      <x:c r="M543" s="267" t="n">
        <x:f>I543*TOMATO_HOURS*WEEKS*(1+TOMATO_DIM)^I543+J543*CARROT_HOURS*WEEKS*(1+CARROT_DIM)^J543+K543*MESCLUN_HOURS*WEEKS*(1+MESCLUN_DIM)^K543</x:f>
        <x:v>758.1251979170698</x:v>
      </x:c>
      <x:c r="N543" s="267" t="n">
        <x:f>MAX(M543-FARMER_HOURS,0)/TEMP_HOURS_PER_WORKER</x:f>
        <x:v>0.026475831886854057</x:v>
      </x:c>
      <x:c r="O543" s="268" t="n">
        <x:f>I543*TOMATO_PRICE+J543*CARROT_PRICE+K543*MESCLUN_PRICE</x:f>
        <x:v>36204</x:v>
      </x:c>
      <x:c r="P543" s="268" t="n">
        <x:f>I543*TOMATO_FERTILIZER+J543*CARROT_FERTILIZER+K543*MESCLUN_FERTILIZER</x:f>
        <x:v>7920</x:v>
      </x:c>
      <x:c r="Q543" s="268" t="n">
        <x:f>MIN(M543,FARMER_HOURS)*FARMER_RATE+MAX(M543-FARMER_HOURS,0)*TEMP_RATE</x:f>
        <x:v>25661.89579717135</x:v>
      </x:c>
      <x:c r="R543" s="268" t="n">
        <x:f>O543-P543-Q543-FIXED_COST</x:f>
        <x:v>-17377.89579717135</x:v>
      </x:c>
      <x:c r="S543" s="139" t="str">
        <x:f>IF(AND(L543&lt;=TOTAL_BED_CAP,N543&lt;=TEMP_WORKER_CAP),"YES","NO")</x:f>
        <x:v>YES</x:v>
      </x:c>
      <x:c r="T543" s="139" t="n">
        <x:f>IF(S543="YES",R543,-1E+99)</x:f>
        <x:v>-17377.89579717135</x:v>
      </x:c>
    </x:row>
    <x:row r="544">
      <x:c r="A544" s="139"/>
      <x:c r="B544" s="139"/>
      <x:c r="C544" s="139"/>
      <x:c r="D544" s="139"/>
      <x:c r="E544" s="139"/>
      <x:c r="F544" s="139"/>
      <x:c r="G544" s="139"/>
      <x:c r="H544" s="139"/>
      <x:c r="I544" s="266" t="n">
        <x:f>INT((ROW()-ROW($I$46))/((CARROT_CAP+1)*(MESCLUN_CAP+1)))</x:f>
        <x:v>0</x:v>
      </x:c>
      <x:c r="J544" s="266" t="n">
        <x:f>MOD(INT((ROW()-ROW($I$46))/(MESCLUN_CAP+1)),CARROT_CAP+1)</x:f>
        <x:v>16</x:v>
      </x:c>
      <x:c r="K544" s="266" t="n">
        <x:f>MOD(ROW()-ROW($I$46),MESCLUN_CAP+1)</x:f>
        <x:v>2</x:v>
      </x:c>
      <x:c r="L544" s="266" t="n">
        <x:f>SUM(I544:K544)</x:f>
        <x:v>18</x:v>
      </x:c>
      <x:c r="M544" s="267" t="n">
        <x:f>I544*TOMATO_HOURS*WEEKS*(1+TOMATO_DIM)^I544+J544*CARROT_HOURS*WEEKS*(1+CARROT_DIM)^J544+K544*MESCLUN_HOURS*WEEKS*(1+MESCLUN_DIM)^K544</x:f>
        <x:v>804.8267604170699</x:v>
      </x:c>
      <x:c r="N544" s="267" t="n">
        <x:f>MAX(M544-FARMER_HOURS,0)/TEMP_HOURS_PER_WORKER</x:f>
        <x:v>0.05890747251185407</x:v>
      </x:c>
      <x:c r="O544" s="268" t="n">
        <x:f>I544*TOMATO_PRICE+J544*CARROT_PRICE+K544*MESCLUN_PRICE</x:f>
        <x:v>38904</x:v>
      </x:c>
      <x:c r="P544" s="268" t="n">
        <x:f>I544*TOMATO_FERTILIZER+J544*CARROT_FERTILIZER+K544*MESCLUN_FERTILIZER</x:f>
        <x:v>8800</x:v>
      </x:c>
      <x:c r="Q544" s="268" t="n">
        <x:f>MIN(M544,FARMER_HOURS)*FARMER_RATE+MAX(M544-FARMER_HOURS,0)*TEMP_RATE</x:f>
        <x:v>26472.686812796353</x:v>
      </x:c>
      <x:c r="R544" s="268" t="n">
        <x:f>O544-P544-Q544-FIXED_COST</x:f>
        <x:v>-16368.686812796353</x:v>
      </x:c>
      <x:c r="S544" s="139" t="str">
        <x:f>IF(AND(L544&lt;=TOTAL_BED_CAP,N544&lt;=TEMP_WORKER_CAP),"YES","NO")</x:f>
        <x:v>YES</x:v>
      </x:c>
      <x:c r="T544" s="139" t="n">
        <x:f>IF(S544="YES",R544,-1E+99)</x:f>
        <x:v>-16368.686812796353</x:v>
      </x:c>
    </x:row>
    <x:row r="545">
      <x:c r="A545" s="139"/>
      <x:c r="B545" s="139"/>
      <x:c r="C545" s="139"/>
      <x:c r="D545" s="139"/>
      <x:c r="E545" s="139"/>
      <x:c r="F545" s="139"/>
      <x:c r="G545" s="139"/>
      <x:c r="H545" s="139"/>
      <x:c r="I545" s="266" t="n">
        <x:f>INT((ROW()-ROW($I$46))/((CARROT_CAP+1)*(MESCLUN_CAP+1)))</x:f>
        <x:v>0</x:v>
      </x:c>
      <x:c r="J545" s="266" t="n">
        <x:f>MOD(INT((ROW()-ROW($I$46))/(MESCLUN_CAP+1)),CARROT_CAP+1)</x:f>
        <x:v>16</x:v>
      </x:c>
      <x:c r="K545" s="266" t="n">
        <x:f>MOD(ROW()-ROW($I$46),MESCLUN_CAP+1)</x:f>
        <x:v>3</x:v>
      </x:c>
      <x:c r="L545" s="266" t="n">
        <x:f>SUM(I545:K545)</x:f>
        <x:v>19</x:v>
      </x:c>
      <x:c r="M545" s="267" t="n">
        <x:f>I545*TOMATO_HOURS*WEEKS*(1+TOMATO_DIM)^I545+J545*CARROT_HOURS*WEEKS*(1+CARROT_DIM)^J545+K545*MESCLUN_HOURS*WEEKS*(1+MESCLUN_DIM)^K545</x:f>
        <x:v>852.6887428389448</x:v>
      </x:c>
      <x:c r="N545" s="267" t="n">
        <x:f>MAX(M545-FARMER_HOURS,0)/TEMP_HOURS_PER_WORKER</x:f>
        <x:v>0.09214496030482278</x:v>
      </x:c>
      <x:c r="O545" s="268" t="n">
        <x:f>I545*TOMATO_PRICE+J545*CARROT_PRICE+K545*MESCLUN_PRICE</x:f>
        <x:v>41604</x:v>
      </x:c>
      <x:c r="P545" s="268" t="n">
        <x:f>I545*TOMATO_FERTILIZER+J545*CARROT_FERTILIZER+K545*MESCLUN_FERTILIZER</x:f>
        <x:v>9680</x:v>
      </x:c>
      <x:c r="Q545" s="268" t="n">
        <x:f>MIN(M545,FARMER_HOURS)*FARMER_RATE+MAX(M545-FARMER_HOURS,0)*TEMP_RATE</x:f>
        <x:v>27303.62400762057</x:v>
      </x:c>
      <x:c r="R545" s="268" t="n">
        <x:f>O545-P545-Q545-FIXED_COST</x:f>
        <x:v>-15379.624007620569</x:v>
      </x:c>
      <x:c r="S545" s="139" t="str">
        <x:f>IF(AND(L545&lt;=TOTAL_BED_CAP,N545&lt;=TEMP_WORKER_CAP),"YES","NO")</x:f>
        <x:v>YES</x:v>
      </x:c>
      <x:c r="T545" s="139" t="n">
        <x:f>IF(S545="YES",R545,-1E+99)</x:f>
        <x:v>-15379.624007620569</x:v>
      </x:c>
    </x:row>
    <x:row r="546">
      <x:c r="A546" s="139"/>
      <x:c r="B546" s="139"/>
      <x:c r="C546" s="139"/>
      <x:c r="D546" s="139"/>
      <x:c r="E546" s="139"/>
      <x:c r="F546" s="139"/>
      <x:c r="G546" s="139"/>
      <x:c r="H546" s="139"/>
      <x:c r="I546" s="266" t="n">
        <x:f>INT((ROW()-ROW($I$46))/((CARROT_CAP+1)*(MESCLUN_CAP+1)))</x:f>
        <x:v>0</x:v>
      </x:c>
      <x:c r="J546" s="266" t="n">
        <x:f>MOD(INT((ROW()-ROW($I$46))/(MESCLUN_CAP+1)),CARROT_CAP+1)</x:f>
        <x:v>16</x:v>
      </x:c>
      <x:c r="K546" s="266" t="n">
        <x:f>MOD(ROW()-ROW($I$46),MESCLUN_CAP+1)</x:f>
        <x:v>4</x:v>
      </x:c>
      <x:c r="L546" s="266" t="n">
        <x:f>SUM(I546:K546)</x:f>
        <x:v>20</x:v>
      </x:c>
      <x:c r="M546" s="267" t="n">
        <x:f>I546*TOMATO_HOURS*WEEKS*(1+TOMATO_DIM)^I546+J546*CARROT_HOURS*WEEKS*(1+CARROT_DIM)^J546+K546*MESCLUN_HOURS*WEEKS*(1+MESCLUN_DIM)^K546</x:f>
        <x:v>901.732858561601</x:v>
      </x:c>
      <x:c r="N546" s="267" t="n">
        <x:f>MAX(M546-FARMER_HOURS,0)/TEMP_HOURS_PER_WORKER</x:f>
        <x:v>0.1262033740011118</x:v>
      </x:c>
      <x:c r="O546" s="268" t="n">
        <x:f>I546*TOMATO_PRICE+J546*CARROT_PRICE+K546*MESCLUN_PRICE</x:f>
        <x:v>44304</x:v>
      </x:c>
      <x:c r="P546" s="268" t="n">
        <x:f>I546*TOMATO_FERTILIZER+J546*CARROT_FERTILIZER+K546*MESCLUN_FERTILIZER</x:f>
        <x:v>10560</x:v>
      </x:c>
      <x:c r="Q546" s="268" t="n">
        <x:f>MIN(M546,FARMER_HOURS)*FARMER_RATE+MAX(M546-FARMER_HOURS,0)*TEMP_RATE</x:f>
        <x:v>28155.084350027795</x:v>
      </x:c>
      <x:c r="R546" s="268" t="n">
        <x:f>O546-P546-Q546-FIXED_COST</x:f>
        <x:v>-14411.084350027795</x:v>
      </x:c>
      <x:c r="S546" s="139" t="str">
        <x:f>IF(AND(L546&lt;=TOTAL_BED_CAP,N546&lt;=TEMP_WORKER_CAP),"YES","NO")</x:f>
        <x:v>YES</x:v>
      </x:c>
      <x:c r="T546" s="139" t="n">
        <x:f>IF(S546="YES",R546,-1E+99)</x:f>
        <x:v>-14411.084350027795</x:v>
      </x:c>
    </x:row>
    <x:row r="547">
      <x:c r="A547" s="139"/>
      <x:c r="B547" s="139"/>
      <x:c r="C547" s="139"/>
      <x:c r="D547" s="139"/>
      <x:c r="E547" s="139"/>
      <x:c r="F547" s="139"/>
      <x:c r="G547" s="139"/>
      <x:c r="H547" s="139"/>
      <x:c r="I547" s="266" t="n">
        <x:f>INT((ROW()-ROW($I$46))/((CARROT_CAP+1)*(MESCLUN_CAP+1)))</x:f>
        <x:v>0</x:v>
      </x:c>
      <x:c r="J547" s="266" t="n">
        <x:f>MOD(INT((ROW()-ROW($I$46))/(MESCLUN_CAP+1)),CARROT_CAP+1)</x:f>
        <x:v>16</x:v>
      </x:c>
      <x:c r="K547" s="266" t="n">
        <x:f>MOD(ROW()-ROW($I$46),MESCLUN_CAP+1)</x:f>
        <x:v>5</x:v>
      </x:c>
      <x:c r="L547" s="266" t="n">
        <x:f>SUM(I547:K547)</x:f>
        <x:v>21</x:v>
      </x:c>
      <x:c r="M547" s="267" t="n">
        <x:f>I547*TOMATO_HOURS*WEEKS*(1+TOMATO_DIM)^I547+J547*CARROT_HOURS*WEEKS*(1+CARROT_DIM)^J547+K547*MESCLUN_HOURS*WEEKS*(1+MESCLUN_DIM)^K547</x:f>
        <x:v>951.9811824828047</x:v>
      </x:c>
      <x:c r="N547" s="267" t="n">
        <x:f>MAX(M547-FARMER_HOURS,0)/TEMP_HOURS_PER_WORKER</x:f>
        <x:v>0.16109804339083658</x:v>
      </x:c>
      <x:c r="O547" s="268" t="n">
        <x:f>I547*TOMATO_PRICE+J547*CARROT_PRICE+K547*MESCLUN_PRICE</x:f>
        <x:v>47004</x:v>
      </x:c>
      <x:c r="P547" s="268" t="n">
        <x:f>I547*TOMATO_FERTILIZER+J547*CARROT_FERTILIZER+K547*MESCLUN_FERTILIZER</x:f>
        <x:v>11440</x:v>
      </x:c>
      <x:c r="Q547" s="268" t="n">
        <x:f>MIN(M547,FARMER_HOURS)*FARMER_RATE+MAX(M547-FARMER_HOURS,0)*TEMP_RATE</x:f>
        <x:v>29027.451084770913</x:v>
      </x:c>
      <x:c r="R547" s="268" t="n">
        <x:f>O547-P547-Q547-FIXED_COST</x:f>
        <x:v>-13463.451084770913</x:v>
      </x:c>
      <x:c r="S547" s="139" t="str">
        <x:f>IF(AND(L547&lt;=TOTAL_BED_CAP,N547&lt;=TEMP_WORKER_CAP),"YES","NO")</x:f>
        <x:v>YES</x:v>
      </x:c>
      <x:c r="T547" s="139" t="n">
        <x:f>IF(S547="YES",R547,-1E+99)</x:f>
        <x:v>-13463.451084770913</x:v>
      </x:c>
    </x:row>
    <x:row r="548">
      <x:c r="A548" s="139"/>
      <x:c r="B548" s="139"/>
      <x:c r="C548" s="139"/>
      <x:c r="D548" s="139"/>
      <x:c r="E548" s="139"/>
      <x:c r="F548" s="139"/>
      <x:c r="G548" s="139"/>
      <x:c r="H548" s="139"/>
      <x:c r="I548" s="266" t="n">
        <x:f>INT((ROW()-ROW($I$46))/((CARROT_CAP+1)*(MESCLUN_CAP+1)))</x:f>
        <x:v>0</x:v>
      </x:c>
      <x:c r="J548" s="266" t="n">
        <x:f>MOD(INT((ROW()-ROW($I$46))/(MESCLUN_CAP+1)),CARROT_CAP+1)</x:f>
        <x:v>16</x:v>
      </x:c>
      <x:c r="K548" s="266" t="n">
        <x:f>MOD(ROW()-ROW($I$46),MESCLUN_CAP+1)</x:f>
        <x:v>6</x:v>
      </x:c>
      <x:c r="L548" s="266" t="n">
        <x:f>SUM(I548:K548)</x:f>
        <x:v>22</x:v>
      </x:c>
      <x:c r="M548" s="267" t="n">
        <x:f>I548*TOMATO_HOURS*WEEKS*(1+TOMATO_DIM)^I548+J548*CARROT_HOURS*WEEKS*(1+CARROT_DIM)^J548+K548*MESCLUN_HOURS*WEEKS*(1+MESCLUN_DIM)^K548</x:f>
        <x:v>1003.4561566644376</x:v>
      </x:c>
      <x:c r="N548" s="267" t="n">
        <x:f>MAX(M548-FARMER_HOURS,0)/TEMP_HOURS_PER_WORKER</x:f>
        <x:v>0.19684455323919275</x:v>
      </x:c>
      <x:c r="O548" s="268" t="n">
        <x:f>I548*TOMATO_PRICE+J548*CARROT_PRICE+K548*MESCLUN_PRICE</x:f>
        <x:v>49704</x:v>
      </x:c>
      <x:c r="P548" s="268" t="n">
        <x:f>I548*TOMATO_FERTILIZER+J548*CARROT_FERTILIZER+K548*MESCLUN_FERTILIZER</x:f>
        <x:v>12320</x:v>
      </x:c>
      <x:c r="Q548" s="268" t="n">
        <x:f>MIN(M548,FARMER_HOURS)*FARMER_RATE+MAX(M548-FARMER_HOURS,0)*TEMP_RATE</x:f>
        <x:v>29921.11383097982</x:v>
      </x:c>
      <x:c r="R548" s="268" t="n">
        <x:f>O548-P548-Q548-FIXED_COST</x:f>
        <x:v>-12537.113830979819</x:v>
      </x:c>
      <x:c r="S548" s="139" t="str">
        <x:f>IF(AND(L548&lt;=TOTAL_BED_CAP,N548&lt;=TEMP_WORKER_CAP),"YES","NO")</x:f>
        <x:v>YES</x:v>
      </x:c>
      <x:c r="T548" s="139" t="n">
        <x:f>IF(S548="YES",R548,-1E+99)</x:f>
        <x:v>-12537.113830979819</x:v>
      </x:c>
    </x:row>
    <x:row r="549">
      <x:c r="A549" s="139"/>
      <x:c r="B549" s="139"/>
      <x:c r="C549" s="139"/>
      <x:c r="D549" s="139"/>
      <x:c r="E549" s="139"/>
      <x:c r="F549" s="139"/>
      <x:c r="G549" s="139"/>
      <x:c r="H549" s="139"/>
      <x:c r="I549" s="266" t="n">
        <x:f>INT((ROW()-ROW($I$46))/((CARROT_CAP+1)*(MESCLUN_CAP+1)))</x:f>
        <x:v>0</x:v>
      </x:c>
      <x:c r="J549" s="266" t="n">
        <x:f>MOD(INT((ROW()-ROW($I$46))/(MESCLUN_CAP+1)),CARROT_CAP+1)</x:f>
        <x:v>16</x:v>
      </x:c>
      <x:c r="K549" s="266" t="n">
        <x:f>MOD(ROW()-ROW($I$46),MESCLUN_CAP+1)</x:f>
        <x:v>7</x:v>
      </x:c>
      <x:c r="L549" s="266" t="n">
        <x:f>SUM(I549:K549)</x:f>
        <x:v>23</x:v>
      </x:c>
      <x:c r="M549" s="267" t="n">
        <x:f>I549*TOMATO_HOURS*WEEKS*(1+TOMATO_DIM)^I549+J549*CARROT_HOURS*WEEKS*(1+CARROT_DIM)^J549+K549*MESCLUN_HOURS*WEEKS*(1+MESCLUN_DIM)^K549</x:f>
        <x:v>1056.180596062398</x:v>
      </x:c>
      <x:c r="N549" s="267" t="n">
        <x:f>MAX(M549-FARMER_HOURS,0)/TEMP_HOURS_PER_WORKER</x:f>
        <x:v>0.2334587472655542</x:v>
      </x:c>
      <x:c r="O549" s="268" t="n">
        <x:f>I549*TOMATO_PRICE+J549*CARROT_PRICE+K549*MESCLUN_PRICE</x:f>
        <x:v>52404</x:v>
      </x:c>
      <x:c r="P549" s="268" t="n">
        <x:f>I549*TOMATO_FERTILIZER+J549*CARROT_FERTILIZER+K549*MESCLUN_FERTILIZER</x:f>
        <x:v>13200</x:v>
      </x:c>
      <x:c r="Q549" s="268" t="n">
        <x:f>MIN(M549,FARMER_HOURS)*FARMER_RATE+MAX(M549-FARMER_HOURS,0)*TEMP_RATE</x:f>
        <x:v>30836.468681638857</x:v>
      </x:c>
      <x:c r="R549" s="268" t="n">
        <x:f>O549-P549-Q549-FIXED_COST</x:f>
        <x:v>-11632.468681638857</x:v>
      </x:c>
      <x:c r="S549" s="139" t="str">
        <x:f>IF(AND(L549&lt;=TOTAL_BED_CAP,N549&lt;=TEMP_WORKER_CAP),"YES","NO")</x:f>
        <x:v>YES</x:v>
      </x:c>
      <x:c r="T549" s="139" t="n">
        <x:f>IF(S549="YES",R549,-1E+99)</x:f>
        <x:v>-11632.468681638857</x:v>
      </x:c>
    </x:row>
    <x:row r="550">
      <x:c r="A550" s="139"/>
      <x:c r="B550" s="139"/>
      <x:c r="C550" s="139"/>
      <x:c r="D550" s="139"/>
      <x:c r="E550" s="139"/>
      <x:c r="F550" s="139"/>
      <x:c r="G550" s="139"/>
      <x:c r="H550" s="139"/>
      <x:c r="I550" s="266" t="n">
        <x:f>INT((ROW()-ROW($I$46))/((CARROT_CAP+1)*(MESCLUN_CAP+1)))</x:f>
        <x:v>0</x:v>
      </x:c>
      <x:c r="J550" s="266" t="n">
        <x:f>MOD(INT((ROW()-ROW($I$46))/(MESCLUN_CAP+1)),CARROT_CAP+1)</x:f>
        <x:v>16</x:v>
      </x:c>
      <x:c r="K550" s="266" t="n">
        <x:f>MOD(ROW()-ROW($I$46),MESCLUN_CAP+1)</x:f>
        <x:v>8</x:v>
      </x:c>
      <x:c r="L550" s="266" t="n">
        <x:f>SUM(I550:K550)</x:f>
        <x:v>24</x:v>
      </x:c>
      <x:c r="M550" s="267" t="n">
        <x:f>I550*TOMATO_HOURS*WEEKS*(1+TOMATO_DIM)^I550+J550*CARROT_HOURS*WEEKS*(1+CARROT_DIM)^J550+K550*MESCLUN_HOURS*WEEKS*(1+MESCLUN_DIM)^K550</x:f>
        <x:v>1110.1776943423781</x:v>
      </x:c>
      <x:c r="N550" s="267" t="n">
        <x:f>MAX(M550-FARMER_HOURS,0)/TEMP_HOURS_PER_WORKER</x:f>
        <x:v>0.270956732182207</x:v>
      </x:c>
      <x:c r="O550" s="268" t="n">
        <x:f>I550*TOMATO_PRICE+J550*CARROT_PRICE+K550*MESCLUN_PRICE</x:f>
        <x:v>55104</x:v>
      </x:c>
      <x:c r="P550" s="268" t="n">
        <x:f>I550*TOMATO_FERTILIZER+J550*CARROT_FERTILIZER+K550*MESCLUN_FERTILIZER</x:f>
        <x:v>14080</x:v>
      </x:c>
      <x:c r="Q550" s="268" t="n">
        <x:f>MIN(M550,FARMER_HOURS)*FARMER_RATE+MAX(M550-FARMER_HOURS,0)*TEMP_RATE</x:f>
        <x:v>31773.918304555176</x:v>
      </x:c>
      <x:c r="R550" s="268" t="n">
        <x:f>O550-P550-Q550-FIXED_COST</x:f>
        <x:v>-10749.918304555176</x:v>
      </x:c>
      <x:c r="S550" s="139" t="str">
        <x:f>IF(AND(L550&lt;=TOTAL_BED_CAP,N550&lt;=TEMP_WORKER_CAP),"YES","NO")</x:f>
        <x:v>YES</x:v>
      </x:c>
      <x:c r="T550" s="139" t="n">
        <x:f>IF(S550="YES",R550,-1E+99)</x:f>
        <x:v>-10749.918304555176</x:v>
      </x:c>
    </x:row>
    <x:row r="551">
      <x:c r="A551" s="139"/>
      <x:c r="B551" s="139"/>
      <x:c r="C551" s="139"/>
      <x:c r="D551" s="139"/>
      <x:c r="E551" s="139"/>
      <x:c r="F551" s="139"/>
      <x:c r="G551" s="139"/>
      <x:c r="H551" s="139"/>
      <x:c r="I551" s="266" t="n">
        <x:f>INT((ROW()-ROW($I$46))/((CARROT_CAP+1)*(MESCLUN_CAP+1)))</x:f>
        <x:v>0</x:v>
      </x:c>
      <x:c r="J551" s="266" t="n">
        <x:f>MOD(INT((ROW()-ROW($I$46))/(MESCLUN_CAP+1)),CARROT_CAP+1)</x:f>
        <x:v>16</x:v>
      </x:c>
      <x:c r="K551" s="266" t="n">
        <x:f>MOD(ROW()-ROW($I$46),MESCLUN_CAP+1)</x:f>
        <x:v>9</x:v>
      </x:c>
      <x:c r="L551" s="266" t="n">
        <x:f>SUM(I551:K551)</x:f>
        <x:v>25</x:v>
      </x:c>
      <x:c r="M551" s="267" t="n">
        <x:f>I551*TOMATO_HOURS*WEEKS*(1+TOMATO_DIM)^I551+J551*CARROT_HOURS*WEEKS*(1+CARROT_DIM)^J551+K551*MESCLUN_HOURS*WEEKS*(1+MESCLUN_DIM)^K551</x:f>
        <x:v>1165.4710297827726</x:v>
      </x:c>
      <x:c r="N551" s="267" t="n">
        <x:f>MAX(M551-FARMER_HOURS,0)/TEMP_HOURS_PER_WORKER</x:f>
        <x:v>0.30935488179359205</x:v>
      </x:c>
      <x:c r="O551" s="268" t="n">
        <x:f>I551*TOMATO_PRICE+J551*CARROT_PRICE+K551*MESCLUN_PRICE</x:f>
        <x:v>57804</x:v>
      </x:c>
      <x:c r="P551" s="268" t="n">
        <x:f>I551*TOMATO_FERTILIZER+J551*CARROT_FERTILIZER+K551*MESCLUN_FERTILIZER</x:f>
        <x:v>14960</x:v>
      </x:c>
      <x:c r="Q551" s="268" t="n">
        <x:f>MIN(M551,FARMER_HOURS)*FARMER_RATE+MAX(M551-FARMER_HOURS,0)*TEMP_RATE</x:f>
        <x:v>32733.8720448398</x:v>
      </x:c>
      <x:c r="R551" s="268" t="n">
        <x:f>O551-P551-Q551-FIXED_COST</x:f>
        <x:v>-9889.872044839802</x:v>
      </x:c>
      <x:c r="S551" s="139" t="str">
        <x:f>IF(AND(L551&lt;=TOTAL_BED_CAP,N551&lt;=TEMP_WORKER_CAP),"YES","NO")</x:f>
        <x:v>YES</x:v>
      </x:c>
      <x:c r="T551" s="139" t="n">
        <x:f>IF(S551="YES",R551,-1E+99)</x:f>
        <x:v>-9889.872044839802</x:v>
      </x:c>
    </x:row>
    <x:row r="552">
      <x:c r="A552" s="139"/>
      <x:c r="B552" s="139"/>
      <x:c r="C552" s="139"/>
      <x:c r="D552" s="139"/>
      <x:c r="E552" s="139"/>
      <x:c r="F552" s="139"/>
      <x:c r="G552" s="139"/>
      <x:c r="H552" s="139"/>
      <x:c r="I552" s="266" t="n">
        <x:f>INT((ROW()-ROW($I$46))/((CARROT_CAP+1)*(MESCLUN_CAP+1)))</x:f>
        <x:v>0</x:v>
      </x:c>
      <x:c r="J552" s="266" t="n">
        <x:f>MOD(INT((ROW()-ROW($I$46))/(MESCLUN_CAP+1)),CARROT_CAP+1)</x:f>
        <x:v>16</x:v>
      </x:c>
      <x:c r="K552" s="266" t="n">
        <x:f>MOD(ROW()-ROW($I$46),MESCLUN_CAP+1)</x:f>
        <x:v>10</x:v>
      </x:c>
      <x:c r="L552" s="266" t="n">
        <x:f>SUM(I552:K552)</x:f>
        <x:v>26</x:v>
      </x:c>
      <x:c r="M552" s="267" t="n">
        <x:f>I552*TOMATO_HOURS*WEEKS*(1+TOMATO_DIM)^I552+J552*CARROT_HOURS*WEEKS*(1+CARROT_DIM)^J552+K552*MESCLUN_HOURS*WEEKS*(1+MESCLUN_DIM)^K552</x:f>
        <x:v>1222.0845712659852</x:v>
      </x:c>
      <x:c r="N552" s="267" t="n">
        <x:f>MAX(M552-FARMER_HOURS,0)/TEMP_HOURS_PER_WORKER</x:f>
        <x:v>0.34866984115693417</x:v>
      </x:c>
      <x:c r="O552" s="268" t="n">
        <x:f>I552*TOMATO_PRICE+J552*CARROT_PRICE+K552*MESCLUN_PRICE</x:f>
        <x:v>60504</x:v>
      </x:c>
      <x:c r="P552" s="268" t="n">
        <x:f>I552*TOMATO_FERTILIZER+J552*CARROT_FERTILIZER+K552*MESCLUN_FERTILIZER</x:f>
        <x:v>15840</x:v>
      </x:c>
      <x:c r="Q552" s="268" t="n">
        <x:f>MIN(M552,FARMER_HOURS)*FARMER_RATE+MAX(M552-FARMER_HOURS,0)*TEMP_RATE</x:f>
        <x:v>33716.74602892336</x:v>
      </x:c>
      <x:c r="R552" s="268" t="n">
        <x:f>O552-P552-Q552-FIXED_COST</x:f>
        <x:v>-9052.746028923357</x:v>
      </x:c>
      <x:c r="S552" s="139" t="str">
        <x:f>IF(AND(L552&lt;=TOTAL_BED_CAP,N552&lt;=TEMP_WORKER_CAP),"YES","NO")</x:f>
        <x:v>YES</x:v>
      </x:c>
      <x:c r="T552" s="139" t="n">
        <x:f>IF(S552="YES",R552,-1E+99)</x:f>
        <x:v>-9052.746028923357</x:v>
      </x:c>
    </x:row>
    <x:row r="553">
      <x:c r="A553" s="139"/>
      <x:c r="B553" s="139"/>
      <x:c r="C553" s="139"/>
      <x:c r="D553" s="139"/>
      <x:c r="E553" s="139"/>
      <x:c r="F553" s="139"/>
      <x:c r="G553" s="139"/>
      <x:c r="H553" s="139"/>
      <x:c r="I553" s="266" t="n">
        <x:f>INT((ROW()-ROW($I$46))/((CARROT_CAP+1)*(MESCLUN_CAP+1)))</x:f>
        <x:v>0</x:v>
      </x:c>
      <x:c r="J553" s="266" t="n">
        <x:f>MOD(INT((ROW()-ROW($I$46))/(MESCLUN_CAP+1)),CARROT_CAP+1)</x:f>
        <x:v>16</x:v>
      </x:c>
      <x:c r="K553" s="266" t="n">
        <x:f>MOD(ROW()-ROW($I$46),MESCLUN_CAP+1)</x:f>
        <x:v>11</x:v>
      </x:c>
      <x:c r="L553" s="266" t="n">
        <x:f>SUM(I553:K553)</x:f>
        <x:v>27</x:v>
      </x:c>
      <x:c r="M553" s="267" t="n">
        <x:f>I553*TOMATO_HOURS*WEEKS*(1+TOMATO_DIM)^I553+J553*CARROT_HOURS*WEEKS*(1+CARROT_DIM)^J553+K553*MESCLUN_HOURS*WEEKS*(1+MESCLUN_DIM)^K553</x:f>
        <x:v>1280.0426843594246</x:v>
      </x:c>
      <x:c r="N553" s="267" t="n">
        <x:f>MAX(M553-FARMER_HOURS,0)/TEMP_HOURS_PER_WORKER</x:f>
        <x:v>0.388918530805156</x:v>
      </x:c>
      <x:c r="O553" s="268" t="n">
        <x:f>I553*TOMATO_PRICE+J553*CARROT_PRICE+K553*MESCLUN_PRICE</x:f>
        <x:v>63204</x:v>
      </x:c>
      <x:c r="P553" s="268" t="n">
        <x:f>I553*TOMATO_FERTILIZER+J553*CARROT_FERTILIZER+K553*MESCLUN_FERTILIZER</x:f>
        <x:v>16720</x:v>
      </x:c>
      <x:c r="Q553" s="268" t="n">
        <x:f>MIN(M553,FARMER_HOURS)*FARMER_RATE+MAX(M553-FARMER_HOURS,0)*TEMP_RATE</x:f>
        <x:v>34722.9632701289</x:v>
      </x:c>
      <x:c r="R553" s="268" t="n">
        <x:f>O553-P553-Q553-FIXED_COST</x:f>
        <x:v>-8238.963270128901</x:v>
      </x:c>
      <x:c r="S553" s="139" t="str">
        <x:f>IF(AND(L553&lt;=TOTAL_BED_CAP,N553&lt;=TEMP_WORKER_CAP),"YES","NO")</x:f>
        <x:v>YES</x:v>
      </x:c>
      <x:c r="T553" s="139" t="n">
        <x:f>IF(S553="YES",R553,-1E+99)</x:f>
        <x:v>-8238.963270128901</x:v>
      </x:c>
    </x:row>
    <x:row r="554">
      <x:c r="A554" s="139"/>
      <x:c r="B554" s="139"/>
      <x:c r="C554" s="139"/>
      <x:c r="D554" s="139"/>
      <x:c r="E554" s="139"/>
      <x:c r="F554" s="139"/>
      <x:c r="G554" s="139"/>
      <x:c r="H554" s="139"/>
      <x:c r="I554" s="266" t="n">
        <x:f>INT((ROW()-ROW($I$46))/((CARROT_CAP+1)*(MESCLUN_CAP+1)))</x:f>
        <x:v>0</x:v>
      </x:c>
      <x:c r="J554" s="266" t="n">
        <x:f>MOD(INT((ROW()-ROW($I$46))/(MESCLUN_CAP+1)),CARROT_CAP+1)</x:f>
        <x:v>16</x:v>
      </x:c>
      <x:c r="K554" s="266" t="n">
        <x:f>MOD(ROW()-ROW($I$46),MESCLUN_CAP+1)</x:f>
        <x:v>12</x:v>
      </x:c>
      <x:c r="L554" s="266" t="n">
        <x:f>SUM(I554:K554)</x:f>
        <x:v>28</x:v>
      </x:c>
      <x:c r="M554" s="267" t="n">
        <x:f>I554*TOMATO_HOURS*WEEKS*(1+TOMATO_DIM)^I554+J554*CARROT_HOURS*WEEKS*(1+CARROT_DIM)^J554+K554*MESCLUN_HOURS*WEEKS*(1+MESCLUN_DIM)^K554</x:f>
        <x:v>1339.3701374874888</x:v>
      </x:c>
      <x:c r="N554" s="267" t="n">
        <x:f>MAX(M554-FARMER_HOURS,0)/TEMP_HOURS_PER_WORKER</x:f>
        <x:v>0.43011815103297835</x:v>
      </x:c>
      <x:c r="O554" s="268" t="n">
        <x:f>I554*TOMATO_PRICE+J554*CARROT_PRICE+K554*MESCLUN_PRICE</x:f>
        <x:v>65904</x:v>
      </x:c>
      <x:c r="P554" s="268" t="n">
        <x:f>I554*TOMATO_FERTILIZER+J554*CARROT_FERTILIZER+K554*MESCLUN_FERTILIZER</x:f>
        <x:v>17600</x:v>
      </x:c>
      <x:c r="Q554" s="268" t="n">
        <x:f>MIN(M554,FARMER_HOURS)*FARMER_RATE+MAX(M554-FARMER_HOURS,0)*TEMP_RATE</x:f>
        <x:v>35752.953775824455</x:v>
      </x:c>
      <x:c r="R554" s="268" t="n">
        <x:f>O554-P554-Q554-FIXED_COST</x:f>
        <x:v>-7448.953775824455</x:v>
      </x:c>
      <x:c r="S554" s="139" t="str">
        <x:f>IF(AND(L554&lt;=TOTAL_BED_CAP,N554&lt;=TEMP_WORKER_CAP),"YES","NO")</x:f>
        <x:v>YES</x:v>
      </x:c>
      <x:c r="T554" s="139" t="n">
        <x:f>IF(S554="YES",R554,-1E+99)</x:f>
        <x:v>-7448.953775824455</x:v>
      </x:c>
    </x:row>
    <x:row r="555">
      <x:c r="A555" s="139"/>
      <x:c r="B555" s="139"/>
      <x:c r="C555" s="139"/>
      <x:c r="D555" s="139"/>
      <x:c r="E555" s="139"/>
      <x:c r="F555" s="139"/>
      <x:c r="G555" s="139"/>
      <x:c r="H555" s="139"/>
      <x:c r="I555" s="266" t="n">
        <x:f>INT((ROW()-ROW($I$46))/((CARROT_CAP+1)*(MESCLUN_CAP+1)))</x:f>
        <x:v>0</x:v>
      </x:c>
      <x:c r="J555" s="266" t="n">
        <x:f>MOD(INT((ROW()-ROW($I$46))/(MESCLUN_CAP+1)),CARROT_CAP+1)</x:f>
        <x:v>16</x:v>
      </x:c>
      <x:c r="K555" s="266" t="n">
        <x:f>MOD(ROW()-ROW($I$46),MESCLUN_CAP+1)</x:f>
        <x:v>13</x:v>
      </x:c>
      <x:c r="L555" s="266" t="n">
        <x:f>SUM(I555:K555)</x:f>
        <x:v>29</x:v>
      </x:c>
      <x:c r="M555" s="267" t="n">
        <x:f>I555*TOMATO_HOURS*WEEKS*(1+TOMATO_DIM)^I555+J555*CARROT_HOURS*WEEKS*(1+CARROT_DIM)^J555+K555*MESCLUN_HOURS*WEEKS*(1+MESCLUN_DIM)^K555</x:f>
        <x:v>1400.0921081958732</x:v>
      </x:c>
      <x:c r="N555" s="267" t="n">
        <x:f>MAX(M555-FARMER_HOURS,0)/TEMP_HOURS_PER_WORKER</x:f>
        <x:v>0.47228618624713414</x:v>
      </x:c>
      <x:c r="O555" s="268" t="n">
        <x:f>I555*TOMATO_PRICE+J555*CARROT_PRICE+K555*MESCLUN_PRICE</x:f>
        <x:v>68604</x:v>
      </x:c>
      <x:c r="P555" s="268" t="n">
        <x:f>I555*TOMATO_FERTILIZER+J555*CARROT_FERTILIZER+K555*MESCLUN_FERTILIZER</x:f>
        <x:v>18480</x:v>
      </x:c>
      <x:c r="Q555" s="268" t="n">
        <x:f>MIN(M555,FARMER_HOURS)*FARMER_RATE+MAX(M555-FARMER_HOURS,0)*TEMP_RATE</x:f>
        <x:v>36807.154656178354</x:v>
      </x:c>
      <x:c r="R555" s="268" t="n">
        <x:f>O555-P555-Q555-FIXED_COST</x:f>
        <x:v>-6683.154656178354</x:v>
      </x:c>
      <x:c r="S555" s="139" t="str">
        <x:f>IF(AND(L555&lt;=TOTAL_BED_CAP,N555&lt;=TEMP_WORKER_CAP),"YES","NO")</x:f>
        <x:v>YES</x:v>
      </x:c>
      <x:c r="T555" s="139" t="n">
        <x:f>IF(S555="YES",R555,-1E+99)</x:f>
        <x:v>-6683.154656178354</x:v>
      </x:c>
    </x:row>
    <x:row r="556">
      <x:c r="A556" s="139"/>
      <x:c r="B556" s="139"/>
      <x:c r="C556" s="139"/>
      <x:c r="D556" s="139"/>
      <x:c r="E556" s="139"/>
      <x:c r="F556" s="139"/>
      <x:c r="G556" s="139"/>
      <x:c r="H556" s="139"/>
      <x:c r="I556" s="266" t="n">
        <x:f>INT((ROW()-ROW($I$46))/((CARROT_CAP+1)*(MESCLUN_CAP+1)))</x:f>
        <x:v>0</x:v>
      </x:c>
      <x:c r="J556" s="266" t="n">
        <x:f>MOD(INT((ROW()-ROW($I$46))/(MESCLUN_CAP+1)),CARROT_CAP+1)</x:f>
        <x:v>16</x:v>
      </x:c>
      <x:c r="K556" s="266" t="n">
        <x:f>MOD(ROW()-ROW($I$46),MESCLUN_CAP+1)</x:f>
        <x:v>14</x:v>
      </x:c>
      <x:c r="L556" s="266" t="n">
        <x:f>SUM(I556:K556)</x:f>
        <x:v>30</x:v>
      </x:c>
      <x:c r="M556" s="267" t="n">
        <x:f>I556*TOMATO_HOURS*WEEKS*(1+TOMATO_DIM)^I556+J556*CARROT_HOURS*WEEKS*(1+CARROT_DIM)^J556+K556*MESCLUN_HOURS*WEEKS*(1+MESCLUN_DIM)^K556</x:f>
        <x:v>1462.2341895095342</x:v>
      </x:c>
      <x:c r="N556" s="267" t="n">
        <x:f>MAX(M556-FARMER_HOURS,0)/TEMP_HOURS_PER_WORKER</x:f>
        <x:v>0.515440409381621</x:v>
      </x:c>
      <x:c r="O556" s="268" t="n">
        <x:f>I556*TOMATO_PRICE+J556*CARROT_PRICE+K556*MESCLUN_PRICE</x:f>
        <x:v>71304</x:v>
      </x:c>
      <x:c r="P556" s="268" t="n">
        <x:f>I556*TOMATO_FERTILIZER+J556*CARROT_FERTILIZER+K556*MESCLUN_FERTILIZER</x:f>
        <x:v>19360</x:v>
      </x:c>
      <x:c r="Q556" s="268" t="n">
        <x:f>MIN(M556,FARMER_HOURS)*FARMER_RATE+MAX(M556-FARMER_HOURS,0)*TEMP_RATE</x:f>
        <x:v>37886.010234540525</x:v>
      </x:c>
      <x:c r="R556" s="268" t="n">
        <x:f>O556-P556-Q556-FIXED_COST</x:f>
        <x:v>-5942.010234540525</x:v>
      </x:c>
      <x:c r="S556" s="139" t="str">
        <x:f>IF(AND(L556&lt;=TOTAL_BED_CAP,N556&lt;=TEMP_WORKER_CAP),"YES","NO")</x:f>
        <x:v>YES</x:v>
      </x:c>
      <x:c r="T556" s="139" t="n">
        <x:f>IF(S556="YES",R556,-1E+99)</x:f>
        <x:v>-5942.010234540525</x:v>
      </x:c>
    </x:row>
    <x:row r="557">
      <x:c r="A557" s="139"/>
      <x:c r="B557" s="139"/>
      <x:c r="C557" s="139"/>
      <x:c r="D557" s="139"/>
      <x:c r="E557" s="139"/>
      <x:c r="F557" s="139"/>
      <x:c r="G557" s="139"/>
      <x:c r="H557" s="139"/>
      <x:c r="I557" s="266" t="n">
        <x:f>INT((ROW()-ROW($I$46))/((CARROT_CAP+1)*(MESCLUN_CAP+1)))</x:f>
        <x:v>0</x:v>
      </x:c>
      <x:c r="J557" s="266" t="n">
        <x:f>MOD(INT((ROW()-ROW($I$46))/(MESCLUN_CAP+1)),CARROT_CAP+1)</x:f>
        <x:v>16</x:v>
      </x:c>
      <x:c r="K557" s="266" t="n">
        <x:f>MOD(ROW()-ROW($I$46),MESCLUN_CAP+1)</x:f>
        <x:v>15</x:v>
      </x:c>
      <x:c r="L557" s="266" t="n">
        <x:f>SUM(I557:K557)</x:f>
        <x:v>31</x:v>
      </x:c>
      <x:c r="M557" s="267" t="n">
        <x:f>I557*TOMATO_HOURS*WEEKS*(1+TOMATO_DIM)^I557+J557*CARROT_HOURS*WEEKS*(1+CARROT_DIM)^J557+K557*MESCLUN_HOURS*WEEKS*(1+MESCLUN_DIM)^K557</x:f>
        <x:v>1525.8223963856806</x:v>
      </x:c>
      <x:c r="N557" s="267" t="n">
        <x:f>MAX(M557-FARMER_HOURS,0)/TEMP_HOURS_PER_WORKER</x:f>
        <x:v>0.5595988863789448</x:v>
      </x:c>
      <x:c r="O557" s="268" t="n">
        <x:f>I557*TOMATO_PRICE+J557*CARROT_PRICE+K557*MESCLUN_PRICE</x:f>
        <x:v>74004</x:v>
      </x:c>
      <x:c r="P557" s="268" t="n">
        <x:f>I557*TOMATO_FERTILIZER+J557*CARROT_FERTILIZER+K557*MESCLUN_FERTILIZER</x:f>
        <x:v>20240</x:v>
      </x:c>
      <x:c r="Q557" s="268" t="n">
        <x:f>MIN(M557,FARMER_HOURS)*FARMER_RATE+MAX(M557-FARMER_HOURS,0)*TEMP_RATE</x:f>
        <x:v>38989.97215947362</x:v>
      </x:c>
      <x:c r="R557" s="268" t="n">
        <x:f>O557-P557-Q557-FIXED_COST</x:f>
        <x:v>-5225.972159473618</x:v>
      </x:c>
      <x:c r="S557" s="139" t="str">
        <x:f>IF(AND(L557&lt;=TOTAL_BED_CAP,N557&lt;=TEMP_WORKER_CAP),"YES","NO")</x:f>
        <x:v>YES</x:v>
      </x:c>
      <x:c r="T557" s="139" t="n">
        <x:f>IF(S557="YES",R557,-1E+99)</x:f>
        <x:v>-5225.972159473618</x:v>
      </x:c>
    </x:row>
    <x:row r="558">
      <x:c r="A558" s="139"/>
      <x:c r="B558" s="139"/>
      <x:c r="C558" s="139"/>
      <x:c r="D558" s="139"/>
      <x:c r="E558" s="139"/>
      <x:c r="F558" s="139"/>
      <x:c r="G558" s="139"/>
      <x:c r="H558" s="139"/>
      <x:c r="I558" s="266" t="n">
        <x:f>INT((ROW()-ROW($I$46))/((CARROT_CAP+1)*(MESCLUN_CAP+1)))</x:f>
        <x:v>0</x:v>
      </x:c>
      <x:c r="J558" s="266" t="n">
        <x:f>MOD(INT((ROW()-ROW($I$46))/(MESCLUN_CAP+1)),CARROT_CAP+1)</x:f>
        <x:v>16</x:v>
      </x:c>
      <x:c r="K558" s="266" t="n">
        <x:f>MOD(ROW()-ROW($I$46),MESCLUN_CAP+1)</x:f>
        <x:v>16</x:v>
      </x:c>
      <x:c r="L558" s="266" t="n">
        <x:f>SUM(I558:K558)</x:f>
        <x:v>32</x:v>
      </x:c>
      <x:c r="M558" s="267" t="n">
        <x:f>I558*TOMATO_HOURS*WEEKS*(1+TOMATO_DIM)^I558+J558*CARROT_HOURS*WEEKS*(1+CARROT_DIM)^J558+K558*MESCLUN_HOURS*WEEKS*(1+MESCLUN_DIM)^K558</x:f>
        <x:v>1590.8831722631694</x:v>
      </x:c>
      <x:c r="N558" s="267" t="n">
        <x:f>MAX(M558-FARMER_HOURS,0)/TEMP_HOURS_PER_WORKER</x:f>
        <x:v>0.6047799807383121</x:v>
      </x:c>
      <x:c r="O558" s="268" t="n">
        <x:f>I558*TOMATO_PRICE+J558*CARROT_PRICE+K558*MESCLUN_PRICE</x:f>
        <x:v>76704</x:v>
      </x:c>
      <x:c r="P558" s="268" t="n">
        <x:f>I558*TOMATO_FERTILIZER+J558*CARROT_FERTILIZER+K558*MESCLUN_FERTILIZER</x:f>
        <x:v>21120</x:v>
      </x:c>
      <x:c r="Q558" s="268" t="n">
        <x:f>MIN(M558,FARMER_HOURS)*FARMER_RATE+MAX(M558-FARMER_HOURS,0)*TEMP_RATE</x:f>
        <x:v>40119.4995184578</x:v>
      </x:c>
      <x:c r="R558" s="268" t="n">
        <x:f>O558-P558-Q558-FIXED_COST</x:f>
        <x:v>-4535.4995184578</x:v>
      </x:c>
      <x:c r="S558" s="139" t="str">
        <x:f>IF(AND(L558&lt;=TOTAL_BED_CAP,N558&lt;=TEMP_WORKER_CAP),"YES","NO")</x:f>
        <x:v>YES</x:v>
      </x:c>
      <x:c r="T558" s="139" t="n">
        <x:f>IF(S558="YES",R558,-1E+99)</x:f>
        <x:v>-4535.4995184578</x:v>
      </x:c>
    </x:row>
    <x:row r="559">
      <x:c r="A559" s="139"/>
      <x:c r="B559" s="139"/>
      <x:c r="C559" s="139"/>
      <x:c r="D559" s="139"/>
      <x:c r="E559" s="139"/>
      <x:c r="F559" s="139"/>
      <x:c r="G559" s="139"/>
      <x:c r="H559" s="139"/>
      <x:c r="I559" s="266" t="n">
        <x:f>INT((ROW()-ROW($I$46))/((CARROT_CAP+1)*(MESCLUN_CAP+1)))</x:f>
        <x:v>0</x:v>
      </x:c>
      <x:c r="J559" s="266" t="n">
        <x:f>MOD(INT((ROW()-ROW($I$46))/(MESCLUN_CAP+1)),CARROT_CAP+1)</x:f>
        <x:v>16</x:v>
      </x:c>
      <x:c r="K559" s="266" t="n">
        <x:f>MOD(ROW()-ROW($I$46),MESCLUN_CAP+1)</x:f>
        <x:v>17</x:v>
      </x:c>
      <x:c r="L559" s="266" t="n">
        <x:f>SUM(I559:K559)</x:f>
        <x:v>33</x:v>
      </x:c>
      <x:c r="M559" s="267" t="n">
        <x:f>I559*TOMATO_HOURS*WEEKS*(1+TOMATO_DIM)^I559+J559*CARROT_HOURS*WEEKS*(1+CARROT_DIM)^J559+K559*MESCLUN_HOURS*WEEKS*(1+MESCLUN_DIM)^K559</x:f>
        <x:v>1657.4433957097099</x:v>
      </x:c>
      <x:c r="N559" s="267" t="n">
        <x:f>MAX(M559-FARMER_HOURS,0)/TEMP_HOURS_PER_WORKER</x:f>
        <x:v>0.651002358131743</x:v>
      </x:c>
      <x:c r="O559" s="268" t="n">
        <x:f>I559*TOMATO_PRICE+J559*CARROT_PRICE+K559*MESCLUN_PRICE</x:f>
        <x:v>79404</x:v>
      </x:c>
      <x:c r="P559" s="268" t="n">
        <x:f>I559*TOMATO_FERTILIZER+J559*CARROT_FERTILIZER+K559*MESCLUN_FERTILIZER</x:f>
        <x:v>22000</x:v>
      </x:c>
      <x:c r="Q559" s="268" t="n">
        <x:f>MIN(M559,FARMER_HOURS)*FARMER_RATE+MAX(M559-FARMER_HOURS,0)*TEMP_RATE</x:f>
        <x:v>41275.05895329357</x:v>
      </x:c>
      <x:c r="R559" s="268" t="n">
        <x:f>O559-P559-Q559-FIXED_COST</x:f>
        <x:v>-3871.05895329357</x:v>
      </x:c>
      <x:c r="S559" s="139" t="str">
        <x:f>IF(AND(L559&lt;=TOTAL_BED_CAP,N559&lt;=TEMP_WORKER_CAP),"YES","NO")</x:f>
        <x:v>YES</x:v>
      </x:c>
      <x:c r="T559" s="139" t="n">
        <x:f>IF(S559="YES",R559,-1E+99)</x:f>
        <x:v>-3871.05895329357</x:v>
      </x:c>
    </x:row>
    <x:row r="560">
      <x:c r="A560" s="139"/>
      <x:c r="B560" s="139"/>
      <x:c r="C560" s="139"/>
      <x:c r="D560" s="139"/>
      <x:c r="E560" s="139"/>
      <x:c r="F560" s="139"/>
      <x:c r="G560" s="139"/>
      <x:c r="H560" s="139"/>
      <x:c r="I560" s="266" t="n">
        <x:f>INT((ROW()-ROW($I$46))/((CARROT_CAP+1)*(MESCLUN_CAP+1)))</x:f>
        <x:v>0</x:v>
      </x:c>
      <x:c r="J560" s="266" t="n">
        <x:f>MOD(INT((ROW()-ROW($I$46))/(MESCLUN_CAP+1)),CARROT_CAP+1)</x:f>
        <x:v>16</x:v>
      </x:c>
      <x:c r="K560" s="266" t="n">
        <x:f>MOD(ROW()-ROW($I$46),MESCLUN_CAP+1)</x:f>
        <x:v>18</x:v>
      </x:c>
      <x:c r="L560" s="266" t="n">
        <x:f>SUM(I560:K560)</x:f>
        <x:v>34</x:v>
      </x:c>
      <x:c r="M560" s="267" t="n">
        <x:f>I560*TOMATO_HOURS*WEEKS*(1+TOMATO_DIM)^I560+J560*CARROT_HOURS*WEEKS*(1+CARROT_DIM)^J560+K560*MESCLUN_HOURS*WEEKS*(1+MESCLUN_DIM)^K560</x:f>
        <x:v>1725.530387168297</x:v>
      </x:c>
      <x:c r="N560" s="267" t="n">
        <x:f>MAX(M560-FARMER_HOURS,0)/TEMP_HOURS_PER_WORKER</x:f>
        <x:v>0.6982849910890951</x:v>
      </x:c>
      <x:c r="O560" s="268" t="n">
        <x:f>I560*TOMATO_PRICE+J560*CARROT_PRICE+K560*MESCLUN_PRICE</x:f>
        <x:v>82104</x:v>
      </x:c>
      <x:c r="P560" s="268" t="n">
        <x:f>I560*TOMATO_FERTILIZER+J560*CARROT_FERTILIZER+K560*MESCLUN_FERTILIZER</x:f>
        <x:v>22880</x:v>
      </x:c>
      <x:c r="Q560" s="268" t="n">
        <x:f>MIN(M560,FARMER_HOURS)*FARMER_RATE+MAX(M560-FARMER_HOURS,0)*TEMP_RATE</x:f>
        <x:v>42457.12477722738</x:v>
      </x:c>
      <x:c r="R560" s="268" t="n">
        <x:f>O560-P560-Q560-FIXED_COST</x:f>
        <x:v>-3233.124777227378</x:v>
      </x:c>
      <x:c r="S560" s="139" t="str">
        <x:f>IF(AND(L560&lt;=TOTAL_BED_CAP,N560&lt;=TEMP_WORKER_CAP),"YES","NO")</x:f>
        <x:v>YES</x:v>
      </x:c>
      <x:c r="T560" s="139" t="n">
        <x:f>IF(S560="YES",R560,-1E+99)</x:f>
        <x:v>-3233.124777227378</x:v>
      </x:c>
    </x:row>
    <x:row r="561">
      <x:c r="A561" s="139"/>
      <x:c r="B561" s="139"/>
      <x:c r="C561" s="139"/>
      <x:c r="D561" s="139"/>
      <x:c r="E561" s="139"/>
      <x:c r="F561" s="139"/>
      <x:c r="G561" s="139"/>
      <x:c r="H561" s="139"/>
      <x:c r="I561" s="266" t="n">
        <x:f>INT((ROW()-ROW($I$46))/((CARROT_CAP+1)*(MESCLUN_CAP+1)))</x:f>
        <x:v>0</x:v>
      </x:c>
      <x:c r="J561" s="266" t="n">
        <x:f>MOD(INT((ROW()-ROW($I$46))/(MESCLUN_CAP+1)),CARROT_CAP+1)</x:f>
        <x:v>16</x:v>
      </x:c>
      <x:c r="K561" s="266" t="n">
        <x:f>MOD(ROW()-ROW($I$46),MESCLUN_CAP+1)</x:f>
        <x:v>19</x:v>
      </x:c>
      <x:c r="L561" s="266" t="n">
        <x:f>SUM(I561:K561)</x:f>
        <x:v>35</x:v>
      </x:c>
      <x:c r="M561" s="267" t="n">
        <x:f>I561*TOMATO_HOURS*WEEKS*(1+TOMATO_DIM)^I561+J561*CARROT_HOURS*WEEKS*(1+CARROT_DIM)^J561+K561*MESCLUN_HOURS*WEEKS*(1+MESCLUN_DIM)^K561</x:f>
        <x:v>1795.1719158043188</x:v>
      </x:c>
      <x:c r="N561" s="267" t="n">
        <x:f>MAX(M561-FARMER_HOURS,0)/TEMP_HOURS_PER_WORKER</x:f>
        <x:v>0.7466471637529992</x:v>
      </x:c>
      <x:c r="O561" s="268" t="n">
        <x:f>I561*TOMATO_PRICE+J561*CARROT_PRICE+K561*MESCLUN_PRICE</x:f>
        <x:v>84804</x:v>
      </x:c>
      <x:c r="P561" s="268" t="n">
        <x:f>I561*TOMATO_FERTILIZER+J561*CARROT_FERTILIZER+K561*MESCLUN_FERTILIZER</x:f>
        <x:v>23760</x:v>
      </x:c>
      <x:c r="Q561" s="268" t="n">
        <x:f>MIN(M561,FARMER_HOURS)*FARMER_RATE+MAX(M561-FARMER_HOURS,0)*TEMP_RATE</x:f>
        <x:v>43666.179093824976</x:v>
      </x:c>
      <x:c r="R561" s="268" t="n">
        <x:f>O561-P561-Q561-FIXED_COST</x:f>
        <x:v>-2622.179093824976</x:v>
      </x:c>
      <x:c r="S561" s="139" t="str">
        <x:f>IF(AND(L561&lt;=TOTAL_BED_CAP,N561&lt;=TEMP_WORKER_CAP),"YES","NO")</x:f>
        <x:v>YES</x:v>
      </x:c>
      <x:c r="T561" s="139" t="n">
        <x:f>IF(S561="YES",R561,-1E+99)</x:f>
        <x:v>-2622.179093824976</x:v>
      </x:c>
    </x:row>
    <x:row r="562">
      <x:c r="A562" s="139"/>
      <x:c r="B562" s="139"/>
      <x:c r="C562" s="139"/>
      <x:c r="D562" s="139"/>
      <x:c r="E562" s="139"/>
      <x:c r="F562" s="139"/>
      <x:c r="G562" s="139"/>
      <x:c r="H562" s="139"/>
      <x:c r="I562" s="266" t="n">
        <x:f>INT((ROW()-ROW($I$46))/((CARROT_CAP+1)*(MESCLUN_CAP+1)))</x:f>
        <x:v>0</x:v>
      </x:c>
      <x:c r="J562" s="266" t="n">
        <x:f>MOD(INT((ROW()-ROW($I$46))/(MESCLUN_CAP+1)),CARROT_CAP+1)</x:f>
        <x:v>16</x:v>
      </x:c>
      <x:c r="K562" s="266" t="n">
        <x:f>MOD(ROW()-ROW($I$46),MESCLUN_CAP+1)</x:f>
        <x:v>20</x:v>
      </x:c>
      <x:c r="L562" s="266" t="n">
        <x:f>SUM(I562:K562)</x:f>
        <x:v>36</x:v>
      </x:c>
      <x:c r="M562" s="267" t="n">
        <x:f>I562*TOMATO_HOURS*WEEKS*(1+TOMATO_DIM)^I562+J562*CARROT_HOURS*WEEKS*(1+CARROT_DIM)^J562+K562*MESCLUN_HOURS*WEEKS*(1+MESCLUN_DIM)^K562</x:f>
        <x:v>1866.396206454796</x:v>
      </x:c>
      <x:c r="N562" s="267" t="n">
        <x:f>MAX(M562-FARMER_HOURS,0)/TEMP_HOURS_PER_WORKER</x:f>
        <x:v>0.7961084767047194</x:v>
      </x:c>
      <x:c r="O562" s="268" t="n">
        <x:f>I562*TOMATO_PRICE+J562*CARROT_PRICE+K562*MESCLUN_PRICE</x:f>
        <x:v>87504</x:v>
      </x:c>
      <x:c r="P562" s="268" t="n">
        <x:f>I562*TOMATO_FERTILIZER+J562*CARROT_FERTILIZER+K562*MESCLUN_FERTILIZER</x:f>
        <x:v>24640</x:v>
      </x:c>
      <x:c r="Q562" s="268" t="n">
        <x:f>MIN(M562,FARMER_HOURS)*FARMER_RATE+MAX(M562-FARMER_HOURS,0)*TEMP_RATE</x:f>
        <x:v>44902.711917617984</x:v>
      </x:c>
      <x:c r="R562" s="268" t="n">
        <x:f>O562-P562-Q562-FIXED_COST</x:f>
        <x:v>-2038.711917617984</x:v>
      </x:c>
      <x:c r="S562" s="139" t="str">
        <x:f>IF(AND(L562&lt;=TOTAL_BED_CAP,N562&lt;=TEMP_WORKER_CAP),"YES","NO")</x:f>
        <x:v>YES</x:v>
      </x:c>
      <x:c r="T562" s="139" t="n">
        <x:f>IF(S562="YES",R562,-1E+99)</x:f>
        <x:v>-2038.711917617984</x:v>
      </x:c>
    </x:row>
    <x:row r="563">
      <x:c r="A563" s="139"/>
      <x:c r="B563" s="139"/>
      <x:c r="C563" s="139"/>
      <x:c r="D563" s="139"/>
      <x:c r="E563" s="139"/>
      <x:c r="F563" s="139"/>
      <x:c r="G563" s="139"/>
      <x:c r="H563" s="139"/>
      <x:c r="I563" s="266" t="n">
        <x:f>INT((ROW()-ROW($I$46))/((CARROT_CAP+1)*(MESCLUN_CAP+1)))</x:f>
        <x:v>0</x:v>
      </x:c>
      <x:c r="J563" s="266" t="n">
        <x:f>MOD(INT((ROW()-ROW($I$46))/(MESCLUN_CAP+1)),CARROT_CAP+1)</x:f>
        <x:v>16</x:v>
      </x:c>
      <x:c r="K563" s="266" t="n">
        <x:f>MOD(ROW()-ROW($I$46),MESCLUN_CAP+1)</x:f>
        <x:v>21</x:v>
      </x:c>
      <x:c r="L563" s="266" t="n">
        <x:f>SUM(I563:K563)</x:f>
        <x:v>37</x:v>
      </x:c>
      <x:c r="M563" s="267" t="n">
        <x:f>I563*TOMATO_HOURS*WEEKS*(1+TOMATO_DIM)^I563+J563*CARROT_HOURS*WEEKS*(1+CARROT_DIM)^J563+K563*MESCLUN_HOURS*WEEKS*(1+MESCLUN_DIM)^K563</x:f>
        <x:v>1939.2319466812396</x:v>
      </x:c>
      <x:c r="N563" s="267" t="n">
        <x:f>MAX(M563-FARMER_HOURS,0)/TEMP_HOURS_PER_WORKER</x:f>
        <x:v>0.846688851861972</x:v>
      </x:c>
      <x:c r="O563" s="268" t="n">
        <x:f>I563*TOMATO_PRICE+J563*CARROT_PRICE+K563*MESCLUN_PRICE</x:f>
        <x:v>90204</x:v>
      </x:c>
      <x:c r="P563" s="268" t="n">
        <x:f>I563*TOMATO_FERTILIZER+J563*CARROT_FERTILIZER+K563*MESCLUN_FERTILIZER</x:f>
        <x:v>25520</x:v>
      </x:c>
      <x:c r="Q563" s="268" t="n">
        <x:f>MIN(M563,FARMER_HOURS)*FARMER_RATE+MAX(M563-FARMER_HOURS,0)*TEMP_RATE</x:f>
        <x:v>46167.221296549294</x:v>
      </x:c>
      <x:c r="R563" s="268" t="n">
        <x:f>O563-P563-Q563-FIXED_COST</x:f>
        <x:v>-1483.2212965492945</x:v>
      </x:c>
      <x:c r="S563" s="139" t="str">
        <x:f>IF(AND(L563&lt;=TOTAL_BED_CAP,N563&lt;=TEMP_WORKER_CAP),"YES","NO")</x:f>
        <x:v>YES</x:v>
      </x:c>
      <x:c r="T563" s="139" t="n">
        <x:f>IF(S563="YES",R563,-1E+99)</x:f>
        <x:v>-1483.2212965492945</x:v>
      </x:c>
    </x:row>
    <x:row r="564">
      <x:c r="A564" s="139"/>
      <x:c r="B564" s="139"/>
      <x:c r="C564" s="139"/>
      <x:c r="D564" s="139"/>
      <x:c r="E564" s="139"/>
      <x:c r="F564" s="139"/>
      <x:c r="G564" s="139"/>
      <x:c r="H564" s="139"/>
      <x:c r="I564" s="266" t="n">
        <x:f>INT((ROW()-ROW($I$46))/((CARROT_CAP+1)*(MESCLUN_CAP+1)))</x:f>
        <x:v>0</x:v>
      </x:c>
      <x:c r="J564" s="266" t="n">
        <x:f>MOD(INT((ROW()-ROW($I$46))/(MESCLUN_CAP+1)),CARROT_CAP+1)</x:f>
        <x:v>16</x:v>
      </x:c>
      <x:c r="K564" s="266" t="n">
        <x:f>MOD(ROW()-ROW($I$46),MESCLUN_CAP+1)</x:f>
        <x:v>22</x:v>
      </x:c>
      <x:c r="L564" s="266" t="n">
        <x:f>SUM(I564:K564)</x:f>
        <x:v>38</x:v>
      </x:c>
      <x:c r="M564" s="267" t="n">
        <x:f>I564*TOMATO_HOURS*WEEKS*(1+TOMATO_DIM)^I564+J564*CARROT_HOURS*WEEKS*(1+CARROT_DIM)^J564+K564*MESCLUN_HOURS*WEEKS*(1+MESCLUN_DIM)^K564</x:f>
        <x:v>2013.7082939276356</x:v>
      </x:c>
      <x:c r="N564" s="267" t="n">
        <x:f>MAX(M564-FARMER_HOURS,0)/TEMP_HOURS_PER_WORKER</x:f>
        <x:v>0.8984085374497469</x:v>
      </x:c>
      <x:c r="O564" s="268" t="n">
        <x:f>I564*TOMATO_PRICE+J564*CARROT_PRICE+K564*MESCLUN_PRICE</x:f>
        <x:v>92904</x:v>
      </x:c>
      <x:c r="P564" s="268" t="n">
        <x:f>I564*TOMATO_FERTILIZER+J564*CARROT_FERTILIZER+K564*MESCLUN_FERTILIZER</x:f>
        <x:v>26400</x:v>
      </x:c>
      <x:c r="Q564" s="268" t="n">
        <x:f>MIN(M564,FARMER_HOURS)*FARMER_RATE+MAX(M564-FARMER_HOURS,0)*TEMP_RATE</x:f>
        <x:v>47460.21343624368</x:v>
      </x:c>
      <x:c r="R564" s="268" t="n">
        <x:f>O564-P564-Q564-FIXED_COST</x:f>
        <x:v>-956.2134362436773</x:v>
      </x:c>
      <x:c r="S564" s="139" t="str">
        <x:f>IF(AND(L564&lt;=TOTAL_BED_CAP,N564&lt;=TEMP_WORKER_CAP),"YES","NO")</x:f>
        <x:v>YES</x:v>
      </x:c>
      <x:c r="T564" s="139" t="n">
        <x:f>IF(S564="YES",R564,-1E+99)</x:f>
        <x:v>-956.2134362436773</x:v>
      </x:c>
    </x:row>
    <x:row r="565">
      <x:c r="A565" s="139"/>
      <x:c r="B565" s="139"/>
      <x:c r="C565" s="139"/>
      <x:c r="D565" s="139"/>
      <x:c r="E565" s="139"/>
      <x:c r="F565" s="139"/>
      <x:c r="G565" s="139"/>
      <x:c r="H565" s="139"/>
      <x:c r="I565" s="266" t="n">
        <x:f>INT((ROW()-ROW($I$46))/((CARROT_CAP+1)*(MESCLUN_CAP+1)))</x:f>
        <x:v>0</x:v>
      </x:c>
      <x:c r="J565" s="266" t="n">
        <x:f>MOD(INT((ROW()-ROW($I$46))/(MESCLUN_CAP+1)),CARROT_CAP+1)</x:f>
        <x:v>16</x:v>
      </x:c>
      <x:c r="K565" s="266" t="n">
        <x:f>MOD(ROW()-ROW($I$46),MESCLUN_CAP+1)</x:f>
        <x:v>23</x:v>
      </x:c>
      <x:c r="L565" s="266" t="n">
        <x:f>SUM(I565:K565)</x:f>
        <x:v>39</x:v>
      </x:c>
      <x:c r="M565" s="267" t="n">
        <x:f>I565*TOMATO_HOURS*WEEKS*(1+TOMATO_DIM)^I565+J565*CARROT_HOURS*WEEKS*(1+CARROT_DIM)^J565+K565*MESCLUN_HOURS*WEEKS*(1+MESCLUN_DIM)^K565</x:f>
        <x:v>2089.8548827850723</x:v>
      </x:c>
      <x:c r="N565" s="267" t="n">
        <x:f>MAX(M565-FARMER_HOURS,0)/TEMP_HOURS_PER_WORKER</x:f>
        <x:v>0.9512881130451891</x:v>
      </x:c>
      <x:c r="O565" s="268" t="n">
        <x:f>I565*TOMATO_PRICE+J565*CARROT_PRICE+K565*MESCLUN_PRICE</x:f>
        <x:v>95604</x:v>
      </x:c>
      <x:c r="P565" s="268" t="n">
        <x:f>I565*TOMATO_FERTILIZER+J565*CARROT_FERTILIZER+K565*MESCLUN_FERTILIZER</x:f>
        <x:v>27280</x:v>
      </x:c>
      <x:c r="Q565" s="268" t="n">
        <x:f>MIN(M565,FARMER_HOURS)*FARMER_RATE+MAX(M565-FARMER_HOURS,0)*TEMP_RATE</x:f>
        <x:v>48782.202826129724</x:v>
      </x:c>
      <x:c r="R565" s="268" t="n">
        <x:f>O565-P565-Q565-FIXED_COST</x:f>
        <x:v>-458.2028261297237</x:v>
      </x:c>
      <x:c r="S565" s="139" t="str">
        <x:f>IF(AND(L565&lt;=TOTAL_BED_CAP,N565&lt;=TEMP_WORKER_CAP),"YES","NO")</x:f>
        <x:v>YES</x:v>
      </x:c>
      <x:c r="T565" s="139" t="n">
        <x:f>IF(S565="YES",R565,-1E+99)</x:f>
        <x:v>-458.2028261297237</x:v>
      </x:c>
    </x:row>
    <x:row r="566">
      <x:c r="A566" s="139"/>
      <x:c r="B566" s="139"/>
      <x:c r="C566" s="139"/>
      <x:c r="D566" s="139"/>
      <x:c r="E566" s="139"/>
      <x:c r="F566" s="139"/>
      <x:c r="G566" s="139"/>
      <x:c r="H566" s="139"/>
      <x:c r="I566" s="266" t="n">
        <x:f>INT((ROW()-ROW($I$46))/((CARROT_CAP+1)*(MESCLUN_CAP+1)))</x:f>
        <x:v>0</x:v>
      </x:c>
      <x:c r="J566" s="266" t="n">
        <x:f>MOD(INT((ROW()-ROW($I$46))/(MESCLUN_CAP+1)),CARROT_CAP+1)</x:f>
        <x:v>16</x:v>
      </x:c>
      <x:c r="K566" s="266" t="n">
        <x:f>MOD(ROW()-ROW($I$46),MESCLUN_CAP+1)</x:f>
        <x:v>24</x:v>
      </x:c>
      <x:c r="L566" s="266" t="n">
        <x:f>SUM(I566:K566)</x:f>
        <x:v>40</x:v>
      </x:c>
      <x:c r="M566" s="267" t="n">
        <x:f>I566*TOMATO_HOURS*WEEKS*(1+TOMATO_DIM)^I566+J566*CARROT_HOURS*WEEKS*(1+CARROT_DIM)^J566+K566*MESCLUN_HOURS*WEEKS*(1+MESCLUN_DIM)^K566</x:f>
        <x:v>2167.701832364568</x:v>
      </x:c>
      <x:c r="N566" s="267" t="n">
        <x:f>MAX(M566-FARMER_HOURS,0)/TEMP_HOURS_PER_WORKER</x:f>
        <x:v>1.0053484946976166</x:v>
      </x:c>
      <x:c r="O566" s="268" t="n">
        <x:f>I566*TOMATO_PRICE+J566*CARROT_PRICE+K566*MESCLUN_PRICE</x:f>
        <x:v>98304</x:v>
      </x:c>
      <x:c r="P566" s="268" t="n">
        <x:f>I566*TOMATO_FERTILIZER+J566*CARROT_FERTILIZER+K566*MESCLUN_FERTILIZER</x:f>
        <x:v>28160</x:v>
      </x:c>
      <x:c r="Q566" s="268" t="n">
        <x:f>MIN(M566,FARMER_HOURS)*FARMER_RATE+MAX(M566-FARMER_HOURS,0)*TEMP_RATE</x:f>
        <x:v>50133.712367440414</x:v>
      </x:c>
      <x:c r="R566" s="268" t="n">
        <x:f>O566-P566-Q566-FIXED_COST</x:f>
        <x:v>10.2876325595862</x:v>
      </x:c>
      <x:c r="S566" s="139" t="str">
        <x:f>IF(AND(L566&lt;=TOTAL_BED_CAP,N566&lt;=TEMP_WORKER_CAP),"YES","NO")</x:f>
        <x:v>YES</x:v>
      </x:c>
      <x:c r="T566" s="139" t="n">
        <x:f>IF(S566="YES",R566,-1E+99)</x:f>
        <x:v>10.2876325595862</x:v>
      </x:c>
    </x:row>
    <x:row r="567">
      <x:c r="A567" s="139"/>
      <x:c r="B567" s="139"/>
      <x:c r="C567" s="139"/>
      <x:c r="D567" s="139"/>
      <x:c r="E567" s="139"/>
      <x:c r="F567" s="139"/>
      <x:c r="G567" s="139"/>
      <x:c r="H567" s="139"/>
      <x:c r="I567" s="266" t="n">
        <x:f>INT((ROW()-ROW($I$46))/((CARROT_CAP+1)*(MESCLUN_CAP+1)))</x:f>
        <x:v>0</x:v>
      </x:c>
      <x:c r="J567" s="266" t="n">
        <x:f>MOD(INT((ROW()-ROW($I$46))/(MESCLUN_CAP+1)),CARROT_CAP+1)</x:f>
        <x:v>16</x:v>
      </x:c>
      <x:c r="K567" s="266" t="n">
        <x:f>MOD(ROW()-ROW($I$46),MESCLUN_CAP+1)</x:f>
        <x:v>25</x:v>
      </x:c>
      <x:c r="L567" s="266" t="n">
        <x:f>SUM(I567:K567)</x:f>
        <x:v>41</x:v>
      </x:c>
      <x:c r="M567" s="267" t="n">
        <x:f>I567*TOMATO_HOURS*WEEKS*(1+TOMATO_DIM)^I567+J567*CARROT_HOURS*WEEKS*(1+CARROT_DIM)^J567+K567*MESCLUN_HOURS*WEEKS*(1+MESCLUN_DIM)^K567</x:f>
        <x:v>2247.2797537796655</x:v>
      </x:c>
      <x:c r="N567" s="267" t="n">
        <x:f>MAX(M567-FARMER_HOURS,0)/TEMP_HOURS_PER_WORKER</x:f>
        <x:v>1.0606109401247676</x:v>
      </x:c>
      <x:c r="O567" s="268" t="n">
        <x:f>I567*TOMATO_PRICE+J567*CARROT_PRICE+K567*MESCLUN_PRICE</x:f>
        <x:v>101004</x:v>
      </x:c>
      <x:c r="P567" s="268" t="n">
        <x:f>I567*TOMATO_FERTILIZER+J567*CARROT_FERTILIZER+K567*MESCLUN_FERTILIZER</x:f>
        <x:v>29040</x:v>
      </x:c>
      <x:c r="Q567" s="268" t="n">
        <x:f>MIN(M567,FARMER_HOURS)*FARMER_RATE+MAX(M567-FARMER_HOURS,0)*TEMP_RATE</x:f>
        <x:v>51515.27350311919</x:v>
      </x:c>
      <x:c r="R567" s="268" t="n">
        <x:f>O567-P567-Q567-FIXED_COST</x:f>
        <x:v>448.72649688080855</x:v>
      </x:c>
      <x:c r="S567" s="139" t="str">
        <x:f>IF(AND(L567&lt;=TOTAL_BED_CAP,N567&lt;=TEMP_WORKER_CAP),"YES","NO")</x:f>
        <x:v>YES</x:v>
      </x:c>
      <x:c r="T567" s="139" t="n">
        <x:f>IF(S567="YES",R567,-1E+99)</x:f>
        <x:v>448.72649688080855</x:v>
      </x:c>
    </x:row>
    <x:row r="568">
      <x:c r="A568" s="139"/>
      <x:c r="B568" s="139"/>
      <x:c r="C568" s="139"/>
      <x:c r="D568" s="139"/>
      <x:c r="E568" s="139"/>
      <x:c r="F568" s="139"/>
      <x:c r="G568" s="139"/>
      <x:c r="H568" s="139"/>
      <x:c r="I568" s="266" t="n">
        <x:f>INT((ROW()-ROW($I$46))/((CARROT_CAP+1)*(MESCLUN_CAP+1)))</x:f>
        <x:v>0</x:v>
      </x:c>
      <x:c r="J568" s="266" t="n">
        <x:f>MOD(INT((ROW()-ROW($I$46))/(MESCLUN_CAP+1)),CARROT_CAP+1)</x:f>
        <x:v>16</x:v>
      </x:c>
      <x:c r="K568" s="266" t="n">
        <x:f>MOD(ROW()-ROW($I$46),MESCLUN_CAP+1)</x:f>
        <x:v>26</x:v>
      </x:c>
      <x:c r="L568" s="266" t="n">
        <x:f>SUM(I568:K568)</x:f>
        <x:v>42</x:v>
      </x:c>
      <x:c r="M568" s="267" t="n">
        <x:f>I568*TOMATO_HOURS*WEEKS*(1+TOMATO_DIM)^I568+J568*CARROT_HOURS*WEEKS*(1+CARROT_DIM)^J568+K568*MESCLUN_HOURS*WEEKS*(1+MESCLUN_DIM)^K568</x:f>
        <x:v>2328.6197577403827</x:v>
      </x:c>
      <x:c r="N568" s="267" t="n">
        <x:f>MAX(M568-FARMER_HOURS,0)/TEMP_HOURS_PER_WORKER</x:f>
        <x:v>1.117097053986377</x:v>
      </x:c>
      <x:c r="O568" s="268" t="n">
        <x:f>I568*TOMATO_PRICE+J568*CARROT_PRICE+K568*MESCLUN_PRICE</x:f>
        <x:v>103704</x:v>
      </x:c>
      <x:c r="P568" s="268" t="n">
        <x:f>I568*TOMATO_FERTILIZER+J568*CARROT_FERTILIZER+K568*MESCLUN_FERTILIZER</x:f>
        <x:v>29920</x:v>
      </x:c>
      <x:c r="Q568" s="268" t="n">
        <x:f>MIN(M568,FARMER_HOURS)*FARMER_RATE+MAX(M568-FARMER_HOURS,0)*TEMP_RATE</x:f>
        <x:v>52927.42634965942</x:v>
      </x:c>
      <x:c r="R568" s="268" t="n">
        <x:f>O568-P568-Q568-FIXED_COST</x:f>
        <x:v>856.5736503405788</x:v>
      </x:c>
      <x:c r="S568" s="139" t="str">
        <x:f>IF(AND(L568&lt;=TOTAL_BED_CAP,N568&lt;=TEMP_WORKER_CAP),"YES","NO")</x:f>
        <x:v>YES</x:v>
      </x:c>
      <x:c r="T568" s="139" t="n">
        <x:f>IF(S568="YES",R568,-1E+99)</x:f>
        <x:v>856.5736503405788</x:v>
      </x:c>
    </x:row>
    <x:row r="569">
      <x:c r="A569" s="139"/>
      <x:c r="B569" s="139"/>
      <x:c r="C569" s="139"/>
      <x:c r="D569" s="139"/>
      <x:c r="E569" s="139"/>
      <x:c r="F569" s="139"/>
      <x:c r="G569" s="139"/>
      <x:c r="H569" s="139"/>
      <x:c r="I569" s="266" t="n">
        <x:f>INT((ROW()-ROW($I$46))/((CARROT_CAP+1)*(MESCLUN_CAP+1)))</x:f>
        <x:v>0</x:v>
      </x:c>
      <x:c r="J569" s="266" t="n">
        <x:f>MOD(INT((ROW()-ROW($I$46))/(MESCLUN_CAP+1)),CARROT_CAP+1)</x:f>
        <x:v>16</x:v>
      </x:c>
      <x:c r="K569" s="266" t="n">
        <x:f>MOD(ROW()-ROW($I$46),MESCLUN_CAP+1)</x:f>
        <x:v>27</x:v>
      </x:c>
      <x:c r="L569" s="266" t="n">
        <x:f>SUM(I569:K569)</x:f>
        <x:v>43</x:v>
      </x:c>
      <x:c r="M569" s="267" t="n">
        <x:f>I569*TOMATO_HOURS*WEEKS*(1+TOMATO_DIM)^I569+J569*CARROT_HOURS*WEEKS*(1+CARROT_DIM)^J569+K569*MESCLUN_HOURS*WEEKS*(1+MESCLUN_DIM)^K569</x:f>
        <x:v>2411.7534622601397</x:v>
      </x:c>
      <x:c r="N569" s="267" t="n">
        <x:f>MAX(M569-FARMER_HOURS,0)/TEMP_HOURS_PER_WORKER</x:f>
        <x:v>1.174828793236208</x:v>
      </x:c>
      <x:c r="O569" s="268" t="n">
        <x:f>I569*TOMATO_PRICE+J569*CARROT_PRICE+K569*MESCLUN_PRICE</x:f>
        <x:v>106404</x:v>
      </x:c>
      <x:c r="P569" s="268" t="n">
        <x:f>I569*TOMATO_FERTILIZER+J569*CARROT_FERTILIZER+K569*MESCLUN_FERTILIZER</x:f>
        <x:v>30800</x:v>
      </x:c>
      <x:c r="Q569" s="268" t="n">
        <x:f>MIN(M569,FARMER_HOURS)*FARMER_RATE+MAX(M569-FARMER_HOURS,0)*TEMP_RATE</x:f>
        <x:v>54370.719830905204</x:v>
      </x:c>
      <x:c r="R569" s="268" t="n">
        <x:f>O569-P569-Q569-FIXED_COST</x:f>
        <x:v>1233.2801690947963</x:v>
      </x:c>
      <x:c r="S569" s="139" t="str">
        <x:f>IF(AND(L569&lt;=TOTAL_BED_CAP,N569&lt;=TEMP_WORKER_CAP),"YES","NO")</x:f>
        <x:v>YES</x:v>
      </x:c>
      <x:c r="T569" s="139" t="n">
        <x:f>IF(S569="YES",R569,-1E+99)</x:f>
        <x:v>1233.2801690947963</x:v>
      </x:c>
    </x:row>
    <x:row r="570">
      <x:c r="A570" s="139"/>
      <x:c r="B570" s="139"/>
      <x:c r="C570" s="139"/>
      <x:c r="D570" s="139"/>
      <x:c r="E570" s="139"/>
      <x:c r="F570" s="139"/>
      <x:c r="G570" s="139"/>
      <x:c r="H570" s="139"/>
      <x:c r="I570" s="266" t="n">
        <x:f>INT((ROW()-ROW($I$46))/((CARROT_CAP+1)*(MESCLUN_CAP+1)))</x:f>
        <x:v>0</x:v>
      </x:c>
      <x:c r="J570" s="266" t="n">
        <x:f>MOD(INT((ROW()-ROW($I$46))/(MESCLUN_CAP+1)),CARROT_CAP+1)</x:f>
        <x:v>16</x:v>
      </x:c>
      <x:c r="K570" s="266" t="n">
        <x:f>MOD(ROW()-ROW($I$46),MESCLUN_CAP+1)</x:f>
        <x:v>28</x:v>
      </x:c>
      <x:c r="L570" s="266" t="n">
        <x:f>SUM(I570:K570)</x:f>
        <x:v>44</x:v>
      </x:c>
      <x:c r="M570" s="267" t="n">
        <x:f>I570*TOMATO_HOURS*WEEKS*(1+TOMATO_DIM)^I570+J570*CARROT_HOURS*WEEKS*(1+CARROT_DIM)^J570+K570*MESCLUN_HOURS*WEEKS*(1+MESCLUN_DIM)^K570</x:f>
        <x:v>2496.713000477293</x:v>
      </x:c>
      <x:c r="N570" s="267" t="n">
        <x:f>MAX(M570-FARMER_HOURS,0)/TEMP_HOURS_PER_WORKER</x:f>
        <x:v>1.2338284725536757</x:v>
      </x:c>
      <x:c r="O570" s="268" t="n">
        <x:f>I570*TOMATO_PRICE+J570*CARROT_PRICE+K570*MESCLUN_PRICE</x:f>
        <x:v>109104</x:v>
      </x:c>
      <x:c r="P570" s="268" t="n">
        <x:f>I570*TOMATO_FERTILIZER+J570*CARROT_FERTILIZER+K570*MESCLUN_FERTILIZER</x:f>
        <x:v>31680</x:v>
      </x:c>
      <x:c r="Q570" s="268" t="n">
        <x:f>MIN(M570,FARMER_HOURS)*FARMER_RATE+MAX(M570-FARMER_HOURS,0)*TEMP_RATE</x:f>
        <x:v>55845.71181384189</x:v>
      </x:c>
      <x:c r="R570" s="268" t="n">
        <x:f>O570-P570-Q570-FIXED_COST</x:f>
        <x:v>1578.2881861581118</x:v>
      </x:c>
      <x:c r="S570" s="139" t="str">
        <x:f>IF(AND(L570&lt;=TOTAL_BED_CAP,N570&lt;=TEMP_WORKER_CAP),"YES","NO")</x:f>
        <x:v>YES</x:v>
      </x:c>
      <x:c r="T570" s="139" t="n">
        <x:f>IF(S570="YES",R570,-1E+99)</x:f>
        <x:v>1578.2881861581118</x:v>
      </x:c>
    </x:row>
    <x:row r="571">
      <x:c r="A571" s="139"/>
      <x:c r="B571" s="139"/>
      <x:c r="C571" s="139"/>
      <x:c r="D571" s="139"/>
      <x:c r="E571" s="139"/>
      <x:c r="F571" s="139"/>
      <x:c r="G571" s="139"/>
      <x:c r="H571" s="139"/>
      <x:c r="I571" s="266" t="n">
        <x:f>INT((ROW()-ROW($I$46))/((CARROT_CAP+1)*(MESCLUN_CAP+1)))</x:f>
        <x:v>0</x:v>
      </x:c>
      <x:c r="J571" s="266" t="n">
        <x:f>MOD(INT((ROW()-ROW($I$46))/(MESCLUN_CAP+1)),CARROT_CAP+1)</x:f>
        <x:v>16</x:v>
      </x:c>
      <x:c r="K571" s="266" t="n">
        <x:f>MOD(ROW()-ROW($I$46),MESCLUN_CAP+1)</x:f>
        <x:v>29</x:v>
      </x:c>
      <x:c r="L571" s="266" t="n">
        <x:f>SUM(I571:K571)</x:f>
        <x:v>45</x:v>
      </x:c>
      <x:c r="M571" s="267" t="n">
        <x:f>I571*TOMATO_HOURS*WEEKS*(1+TOMATO_DIM)^I571+J571*CARROT_HOURS*WEEKS*(1+CARROT_DIM)^J571+K571*MESCLUN_HOURS*WEEKS*(1+MESCLUN_DIM)^K571</x:f>
        <x:v>2583.5310285929463</x:v>
      </x:c>
      <x:c r="N571" s="267" t="n">
        <x:f>MAX(M571-FARMER_HOURS,0)/TEMP_HOURS_PER_WORKER</x:f>
        <x:v>1.2941187698562127</x:v>
      </x:c>
      <x:c r="O571" s="268" t="n">
        <x:f>I571*TOMATO_PRICE+J571*CARROT_PRICE+K571*MESCLUN_PRICE</x:f>
        <x:v>111804</x:v>
      </x:c>
      <x:c r="P571" s="268" t="n">
        <x:f>I571*TOMATO_FERTILIZER+J571*CARROT_FERTILIZER+K571*MESCLUN_FERTILIZER</x:f>
        <x:v>32560</x:v>
      </x:c>
      <x:c r="Q571" s="268" t="n">
        <x:f>MIN(M571,FARMER_HOURS)*FARMER_RATE+MAX(M571-FARMER_HOURS,0)*TEMP_RATE</x:f>
        <x:v>57352.96924640532</x:v>
      </x:c>
      <x:c r="R571" s="268" t="n">
        <x:f>O571-P571-Q571-FIXED_COST</x:f>
        <x:v>1891.0307535946777</x:v>
      </x:c>
      <x:c r="S571" s="139" t="str">
        <x:f>IF(AND(L571&lt;=TOTAL_BED_CAP,N571&lt;=TEMP_WORKER_CAP),"YES","NO")</x:f>
        <x:v>YES</x:v>
      </x:c>
      <x:c r="T571" s="139" t="n">
        <x:f>IF(S571="YES",R571,-1E+99)</x:f>
        <x:v>1891.0307535946777</x:v>
      </x:c>
    </x:row>
    <x:row r="572">
      <x:c r="A572" s="139"/>
      <x:c r="B572" s="139"/>
      <x:c r="C572" s="139"/>
      <x:c r="D572" s="139"/>
      <x:c r="E572" s="139"/>
      <x:c r="F572" s="139"/>
      <x:c r="G572" s="139"/>
      <x:c r="H572" s="139"/>
      <x:c r="I572" s="266" t="n">
        <x:f>INT((ROW()-ROW($I$46))/((CARROT_CAP+1)*(MESCLUN_CAP+1)))</x:f>
        <x:v>0</x:v>
      </x:c>
      <x:c r="J572" s="266" t="n">
        <x:f>MOD(INT((ROW()-ROW($I$46))/(MESCLUN_CAP+1)),CARROT_CAP+1)</x:f>
        <x:v>16</x:v>
      </x:c>
      <x:c r="K572" s="266" t="n">
        <x:f>MOD(ROW()-ROW($I$46),MESCLUN_CAP+1)</x:f>
        <x:v>30</x:v>
      </x:c>
      <x:c r="L572" s="266" t="n">
        <x:f>SUM(I572:K572)</x:f>
        <x:v>46</x:v>
      </x:c>
      <x:c r="M572" s="267" t="n">
        <x:f>I572*TOMATO_HOURS*WEEKS*(1+TOMATO_DIM)^I572+J572*CARROT_HOURS*WEEKS*(1+CARROT_DIM)^J572+K572*MESCLUN_HOURS*WEEKS*(1+MESCLUN_DIM)^K572</x:f>
        <x:v>2672.2407339267165</x:v>
      </x:c>
      <x:c r="N572" s="267" t="n">
        <x:f>MAX(M572-FARMER_HOURS,0)/TEMP_HOURS_PER_WORKER</x:f>
        <x:v>1.3557227318935532</x:v>
      </x:c>
      <x:c r="O572" s="268" t="n">
        <x:f>I572*TOMATO_PRICE+J572*CARROT_PRICE+K572*MESCLUN_PRICE</x:f>
        <x:v>114504</x:v>
      </x:c>
      <x:c r="P572" s="268" t="n">
        <x:f>I572*TOMATO_FERTILIZER+J572*CARROT_FERTILIZER+K572*MESCLUN_FERTILIZER</x:f>
        <x:v>33440</x:v>
      </x:c>
      <x:c r="Q572" s="268" t="n">
        <x:f>MIN(M572,FARMER_HOURS)*FARMER_RATE+MAX(M572-FARMER_HOURS,0)*TEMP_RATE</x:f>
        <x:v>58893.068297338825</x:v>
      </x:c>
      <x:c r="R572" s="268" t="n">
        <x:f>O572-P572-Q572-FIXED_COST</x:f>
        <x:v>2170.931702661175</x:v>
      </x:c>
      <x:c r="S572" s="139" t="str">
        <x:f>IF(AND(L572&lt;=TOTAL_BED_CAP,N572&lt;=TEMP_WORKER_CAP),"YES","NO")</x:f>
        <x:v>YES</x:v>
      </x:c>
      <x:c r="T572" s="139" t="n">
        <x:f>IF(S572="YES",R572,-1E+99)</x:f>
        <x:v>2170.931702661175</x:v>
      </x:c>
    </x:row>
    <x:row r="573">
      <x:c r="A573" s="139"/>
      <x:c r="B573" s="139"/>
      <x:c r="C573" s="139"/>
      <x:c r="D573" s="139"/>
      <x:c r="E573" s="139"/>
      <x:c r="F573" s="139"/>
      <x:c r="G573" s="139"/>
      <x:c r="H573" s="139"/>
      <x:c r="I573" s="266" t="n">
        <x:f>INT((ROW()-ROW($I$46))/((CARROT_CAP+1)*(MESCLUN_CAP+1)))</x:f>
        <x:v>0</x:v>
      </x:c>
      <x:c r="J573" s="266" t="n">
        <x:f>MOD(INT((ROW()-ROW($I$46))/(MESCLUN_CAP+1)),CARROT_CAP+1)</x:f>
        <x:v>17</x:v>
      </x:c>
      <x:c r="K573" s="266" t="n">
        <x:f>MOD(ROW()-ROW($I$46),MESCLUN_CAP+1)</x:f>
        <x:v>0</x:v>
      </x:c>
      <x:c r="L573" s="266" t="n">
        <x:f>SUM(I573:K573)</x:f>
        <x:v>17</x:v>
      </x:c>
      <x:c r="M573" s="267" t="n">
        <x:f>I573*TOMATO_HOURS*WEEKS*(1+TOMATO_DIM)^I573+J573*CARROT_HOURS*WEEKS*(1+CARROT_DIM)^J573+K573*MESCLUN_HOURS*WEEKS*(1+MESCLUN_DIM)^K573</x:f>
        <x:v>776.0253132003089</x:v>
      </x:c>
      <x:c r="N573" s="267" t="n">
        <x:f>MAX(M573-FARMER_HOURS,0)/TEMP_HOURS_PER_WORKER</x:f>
        <x:v>0.03890646750021452</x:v>
      </x:c>
      <x:c r="O573" s="268" t="n">
        <x:f>I573*TOMATO_PRICE+J573*CARROT_PRICE+K573*MESCLUN_PRICE</x:f>
        <x:v>35598</x:v>
      </x:c>
      <x:c r="P573" s="268" t="n">
        <x:f>I573*TOMATO_FERTILIZER+J573*CARROT_FERTILIZER+K573*MESCLUN_FERTILIZER</x:f>
        <x:v>7480</x:v>
      </x:c>
      <x:c r="Q573" s="268" t="n">
        <x:f>MIN(M573,FARMER_HOURS)*FARMER_RATE+MAX(M573-FARMER_HOURS,0)*TEMP_RATE</x:f>
        <x:v>25972.661687505362</x:v>
      </x:c>
      <x:c r="R573" s="268" t="n">
        <x:f>O573-P573-Q573-FIXED_COST</x:f>
        <x:v>-17854.661687505362</x:v>
      </x:c>
      <x:c r="S573" s="139" t="str">
        <x:f>IF(AND(L573&lt;=TOTAL_BED_CAP,N573&lt;=TEMP_WORKER_CAP),"YES","NO")</x:f>
        <x:v>YES</x:v>
      </x:c>
      <x:c r="T573" s="139" t="n">
        <x:f>IF(S573="YES",R573,-1E+99)</x:f>
        <x:v>-17854.661687505362</x:v>
      </x:c>
    </x:row>
    <x:row r="574">
      <x:c r="A574" s="139"/>
      <x:c r="B574" s="139"/>
      <x:c r="C574" s="139"/>
      <x:c r="D574" s="139"/>
      <x:c r="E574" s="139"/>
      <x:c r="F574" s="139"/>
      <x:c r="G574" s="139"/>
      <x:c r="H574" s="139"/>
      <x:c r="I574" s="266" t="n">
        <x:f>INT((ROW()-ROW($I$46))/((CARROT_CAP+1)*(MESCLUN_CAP+1)))</x:f>
        <x:v>0</x:v>
      </x:c>
      <x:c r="J574" s="266" t="n">
        <x:f>MOD(INT((ROW()-ROW($I$46))/(MESCLUN_CAP+1)),CARROT_CAP+1)</x:f>
        <x:v>17</x:v>
      </x:c>
      <x:c r="K574" s="266" t="n">
        <x:f>MOD(ROW()-ROW($I$46),MESCLUN_CAP+1)</x:f>
        <x:v>1</x:v>
      </x:c>
      <x:c r="L574" s="266" t="n">
        <x:f>SUM(I574:K574)</x:f>
        <x:v>18</x:v>
      </x:c>
      <x:c r="M574" s="267" t="n">
        <x:f>I574*TOMATO_HOURS*WEEKS*(1+TOMATO_DIM)^I574+J574*CARROT_HOURS*WEEKS*(1+CARROT_DIM)^J574+K574*MESCLUN_HOURS*WEEKS*(1+MESCLUN_DIM)^K574</x:f>
        <x:v>821.5878132003089</x:v>
      </x:c>
      <x:c r="N574" s="267" t="n">
        <x:f>MAX(M574-FARMER_HOURS,0)/TEMP_HOURS_PER_WORKER</x:f>
        <x:v>0.07054709250021453</x:v>
      </x:c>
      <x:c r="O574" s="268" t="n">
        <x:f>I574*TOMATO_PRICE+J574*CARROT_PRICE+K574*MESCLUN_PRICE</x:f>
        <x:v>38298</x:v>
      </x:c>
      <x:c r="P574" s="268" t="n">
        <x:f>I574*TOMATO_FERTILIZER+J574*CARROT_FERTILIZER+K574*MESCLUN_FERTILIZER</x:f>
        <x:v>8360</x:v>
      </x:c>
      <x:c r="Q574" s="268" t="n">
        <x:f>MIN(M574,FARMER_HOURS)*FARMER_RATE+MAX(M574-FARMER_HOURS,0)*TEMP_RATE</x:f>
        <x:v>26763.677312505362</x:v>
      </x:c>
      <x:c r="R574" s="268" t="n">
        <x:f>O574-P574-Q574-FIXED_COST</x:f>
        <x:v>-16825.677312505362</x:v>
      </x:c>
      <x:c r="S574" s="139" t="str">
        <x:f>IF(AND(L574&lt;=TOTAL_BED_CAP,N574&lt;=TEMP_WORKER_CAP),"YES","NO")</x:f>
        <x:v>YES</x:v>
      </x:c>
      <x:c r="T574" s="139" t="n">
        <x:f>IF(S574="YES",R574,-1E+99)</x:f>
        <x:v>-16825.677312505362</x:v>
      </x:c>
    </x:row>
    <x:row r="575">
      <x:c r="A575" s="139"/>
      <x:c r="B575" s="139"/>
      <x:c r="C575" s="139"/>
      <x:c r="D575" s="139"/>
      <x:c r="E575" s="139"/>
      <x:c r="F575" s="139"/>
      <x:c r="G575" s="139"/>
      <x:c r="H575" s="139"/>
      <x:c r="I575" s="266" t="n">
        <x:f>INT((ROW()-ROW($I$46))/((CARROT_CAP+1)*(MESCLUN_CAP+1)))</x:f>
        <x:v>0</x:v>
      </x:c>
      <x:c r="J575" s="266" t="n">
        <x:f>MOD(INT((ROW()-ROW($I$46))/(MESCLUN_CAP+1)),CARROT_CAP+1)</x:f>
        <x:v>17</x:v>
      </x:c>
      <x:c r="K575" s="266" t="n">
        <x:f>MOD(ROW()-ROW($I$46),MESCLUN_CAP+1)</x:f>
        <x:v>2</x:v>
      </x:c>
      <x:c r="L575" s="266" t="n">
        <x:f>SUM(I575:K575)</x:f>
        <x:v>19</x:v>
      </x:c>
      <x:c r="M575" s="267" t="n">
        <x:f>I575*TOMATO_HOURS*WEEKS*(1+TOMATO_DIM)^I575+J575*CARROT_HOURS*WEEKS*(1+CARROT_DIM)^J575+K575*MESCLUN_HOURS*WEEKS*(1+MESCLUN_DIM)^K575</x:f>
        <x:v>868.2893757003089</x:v>
      </x:c>
      <x:c r="N575" s="267" t="n">
        <x:f>MAX(M575-FARMER_HOURS,0)/TEMP_HOURS_PER_WORKER</x:f>
        <x:v>0.10297873312521454</x:v>
      </x:c>
      <x:c r="O575" s="268" t="n">
        <x:f>I575*TOMATO_PRICE+J575*CARROT_PRICE+K575*MESCLUN_PRICE</x:f>
        <x:v>40998</x:v>
      </x:c>
      <x:c r="P575" s="268" t="n">
        <x:f>I575*TOMATO_FERTILIZER+J575*CARROT_FERTILIZER+K575*MESCLUN_FERTILIZER</x:f>
        <x:v>9240</x:v>
      </x:c>
      <x:c r="Q575" s="268" t="n">
        <x:f>MIN(M575,FARMER_HOURS)*FARMER_RATE+MAX(M575-FARMER_HOURS,0)*TEMP_RATE</x:f>
        <x:v>27574.468328130362</x:v>
      </x:c>
      <x:c r="R575" s="268" t="n">
        <x:f>O575-P575-Q575-FIXED_COST</x:f>
        <x:v>-15816.468328130362</x:v>
      </x:c>
      <x:c r="S575" s="139" t="str">
        <x:f>IF(AND(L575&lt;=TOTAL_BED_CAP,N575&lt;=TEMP_WORKER_CAP),"YES","NO")</x:f>
        <x:v>YES</x:v>
      </x:c>
      <x:c r="T575" s="139" t="n">
        <x:f>IF(S575="YES",R575,-1E+99)</x:f>
        <x:v>-15816.468328130362</x:v>
      </x:c>
    </x:row>
    <x:row r="576">
      <x:c r="A576" s="139"/>
      <x:c r="B576" s="139"/>
      <x:c r="C576" s="139"/>
      <x:c r="D576" s="139"/>
      <x:c r="E576" s="139"/>
      <x:c r="F576" s="139"/>
      <x:c r="G576" s="139"/>
      <x:c r="H576" s="139"/>
      <x:c r="I576" s="266" t="n">
        <x:f>INT((ROW()-ROW($I$46))/((CARROT_CAP+1)*(MESCLUN_CAP+1)))</x:f>
        <x:v>0</x:v>
      </x:c>
      <x:c r="J576" s="266" t="n">
        <x:f>MOD(INT((ROW()-ROW($I$46))/(MESCLUN_CAP+1)),CARROT_CAP+1)</x:f>
        <x:v>17</x:v>
      </x:c>
      <x:c r="K576" s="266" t="n">
        <x:f>MOD(ROW()-ROW($I$46),MESCLUN_CAP+1)</x:f>
        <x:v>3</x:v>
      </x:c>
      <x:c r="L576" s="266" t="n">
        <x:f>SUM(I576:K576)</x:f>
        <x:v>20</x:v>
      </x:c>
      <x:c r="M576" s="267" t="n">
        <x:f>I576*TOMATO_HOURS*WEEKS*(1+TOMATO_DIM)^I576+J576*CARROT_HOURS*WEEKS*(1+CARROT_DIM)^J576+K576*MESCLUN_HOURS*WEEKS*(1+MESCLUN_DIM)^K576</x:f>
        <x:v>916.1513581221839</x:v>
      </x:c>
      <x:c r="N576" s="267" t="n">
        <x:f>MAX(M576-FARMER_HOURS,0)/TEMP_HOURS_PER_WORKER</x:f>
        <x:v>0.13621622091818325</x:v>
      </x:c>
      <x:c r="O576" s="268" t="n">
        <x:f>I576*TOMATO_PRICE+J576*CARROT_PRICE+K576*MESCLUN_PRICE</x:f>
        <x:v>43698</x:v>
      </x:c>
      <x:c r="P576" s="268" t="n">
        <x:f>I576*TOMATO_FERTILIZER+J576*CARROT_FERTILIZER+K576*MESCLUN_FERTILIZER</x:f>
        <x:v>10120</x:v>
      </x:c>
      <x:c r="Q576" s="268" t="n">
        <x:f>MIN(M576,FARMER_HOURS)*FARMER_RATE+MAX(M576-FARMER_HOURS,0)*TEMP_RATE</x:f>
        <x:v>28405.40552295458</x:v>
      </x:c>
      <x:c r="R576" s="268" t="n">
        <x:f>O576-P576-Q576-FIXED_COST</x:f>
        <x:v>-14827.405522954581</x:v>
      </x:c>
      <x:c r="S576" s="139" t="str">
        <x:f>IF(AND(L576&lt;=TOTAL_BED_CAP,N576&lt;=TEMP_WORKER_CAP),"YES","NO")</x:f>
        <x:v>YES</x:v>
      </x:c>
      <x:c r="T576" s="139" t="n">
        <x:f>IF(S576="YES",R576,-1E+99)</x:f>
        <x:v>-14827.405522954581</x:v>
      </x:c>
    </x:row>
    <x:row r="577">
      <x:c r="A577" s="139"/>
      <x:c r="B577" s="139"/>
      <x:c r="C577" s="139"/>
      <x:c r="D577" s="139"/>
      <x:c r="E577" s="139"/>
      <x:c r="F577" s="139"/>
      <x:c r="G577" s="139"/>
      <x:c r="H577" s="139"/>
      <x:c r="I577" s="266" t="n">
        <x:f>INT((ROW()-ROW($I$46))/((CARROT_CAP+1)*(MESCLUN_CAP+1)))</x:f>
        <x:v>0</x:v>
      </x:c>
      <x:c r="J577" s="266" t="n">
        <x:f>MOD(INT((ROW()-ROW($I$46))/(MESCLUN_CAP+1)),CARROT_CAP+1)</x:f>
        <x:v>17</x:v>
      </x:c>
      <x:c r="K577" s="266" t="n">
        <x:f>MOD(ROW()-ROW($I$46),MESCLUN_CAP+1)</x:f>
        <x:v>4</x:v>
      </x:c>
      <x:c r="L577" s="266" t="n">
        <x:f>SUM(I577:K577)</x:f>
        <x:v>21</x:v>
      </x:c>
      <x:c r="M577" s="267" t="n">
        <x:f>I577*TOMATO_HOURS*WEEKS*(1+TOMATO_DIM)^I577+J577*CARROT_HOURS*WEEKS*(1+CARROT_DIM)^J577+K577*MESCLUN_HOURS*WEEKS*(1+MESCLUN_DIM)^K577</x:f>
        <x:v>965.1954738448401</x:v>
      </x:c>
      <x:c r="N577" s="267" t="n">
        <x:f>MAX(M577-FARMER_HOURS,0)/TEMP_HOURS_PER_WORKER</x:f>
        <x:v>0.1702746346144723</x:v>
      </x:c>
      <x:c r="O577" s="268" t="n">
        <x:f>I577*TOMATO_PRICE+J577*CARROT_PRICE+K577*MESCLUN_PRICE</x:f>
        <x:v>46398</x:v>
      </x:c>
      <x:c r="P577" s="268" t="n">
        <x:f>I577*TOMATO_FERTILIZER+J577*CARROT_FERTILIZER+K577*MESCLUN_FERTILIZER</x:f>
        <x:v>11000</x:v>
      </x:c>
      <x:c r="Q577" s="268" t="n">
        <x:f>MIN(M577,FARMER_HOURS)*FARMER_RATE+MAX(M577-FARMER_HOURS,0)*TEMP_RATE</x:f>
        <x:v>29256.865865361808</x:v>
      </x:c>
      <x:c r="R577" s="268" t="n">
        <x:f>O577-P577-Q577-FIXED_COST</x:f>
        <x:v>-13858.865865361808</x:v>
      </x:c>
      <x:c r="S577" s="139" t="str">
        <x:f>IF(AND(L577&lt;=TOTAL_BED_CAP,N577&lt;=TEMP_WORKER_CAP),"YES","NO")</x:f>
        <x:v>YES</x:v>
      </x:c>
      <x:c r="T577" s="139" t="n">
        <x:f>IF(S577="YES",R577,-1E+99)</x:f>
        <x:v>-13858.865865361808</x:v>
      </x:c>
    </x:row>
    <x:row r="578">
      <x:c r="A578" s="139"/>
      <x:c r="B578" s="139"/>
      <x:c r="C578" s="139"/>
      <x:c r="D578" s="139"/>
      <x:c r="E578" s="139"/>
      <x:c r="F578" s="139"/>
      <x:c r="G578" s="139"/>
      <x:c r="H578" s="139"/>
      <x:c r="I578" s="266" t="n">
        <x:f>INT((ROW()-ROW($I$46))/((CARROT_CAP+1)*(MESCLUN_CAP+1)))</x:f>
        <x:v>0</x:v>
      </x:c>
      <x:c r="J578" s="266" t="n">
        <x:f>MOD(INT((ROW()-ROW($I$46))/(MESCLUN_CAP+1)),CARROT_CAP+1)</x:f>
        <x:v>17</x:v>
      </x:c>
      <x:c r="K578" s="266" t="n">
        <x:f>MOD(ROW()-ROW($I$46),MESCLUN_CAP+1)</x:f>
        <x:v>5</x:v>
      </x:c>
      <x:c r="L578" s="266" t="n">
        <x:f>SUM(I578:K578)</x:f>
        <x:v>22</x:v>
      </x:c>
      <x:c r="M578" s="267" t="n">
        <x:f>I578*TOMATO_HOURS*WEEKS*(1+TOMATO_DIM)^I578+J578*CARROT_HOURS*WEEKS*(1+CARROT_DIM)^J578+K578*MESCLUN_HOURS*WEEKS*(1+MESCLUN_DIM)^K578</x:f>
        <x:v>1015.4437977660438</x:v>
      </x:c>
      <x:c r="N578" s="267" t="n">
        <x:f>MAX(M578-FARMER_HOURS,0)/TEMP_HOURS_PER_WORKER</x:f>
        <x:v>0.20516930400419706</x:v>
      </x:c>
      <x:c r="O578" s="268" t="n">
        <x:f>I578*TOMATO_PRICE+J578*CARROT_PRICE+K578*MESCLUN_PRICE</x:f>
        <x:v>49098</x:v>
      </x:c>
      <x:c r="P578" s="268" t="n">
        <x:f>I578*TOMATO_FERTILIZER+J578*CARROT_FERTILIZER+K578*MESCLUN_FERTILIZER</x:f>
        <x:v>11880</x:v>
      </x:c>
      <x:c r="Q578" s="268" t="n">
        <x:f>MIN(M578,FARMER_HOURS)*FARMER_RATE+MAX(M578-FARMER_HOURS,0)*TEMP_RATE</x:f>
        <x:v>30129.232600104926</x:v>
      </x:c>
      <x:c r="R578" s="268" t="n">
        <x:f>O578-P578-Q578-FIXED_COST</x:f>
        <x:v>-12911.232600104926</x:v>
      </x:c>
      <x:c r="S578" s="139" t="str">
        <x:f>IF(AND(L578&lt;=TOTAL_BED_CAP,N578&lt;=TEMP_WORKER_CAP),"YES","NO")</x:f>
        <x:v>YES</x:v>
      </x:c>
      <x:c r="T578" s="139" t="n">
        <x:f>IF(S578="YES",R578,-1E+99)</x:f>
        <x:v>-12911.232600104926</x:v>
      </x:c>
    </x:row>
    <x:row r="579">
      <x:c r="A579" s="139"/>
      <x:c r="B579" s="139"/>
      <x:c r="C579" s="139"/>
      <x:c r="D579" s="139"/>
      <x:c r="E579" s="139"/>
      <x:c r="F579" s="139"/>
      <x:c r="G579" s="139"/>
      <x:c r="H579" s="139"/>
      <x:c r="I579" s="266" t="n">
        <x:f>INT((ROW()-ROW($I$46))/((CARROT_CAP+1)*(MESCLUN_CAP+1)))</x:f>
        <x:v>0</x:v>
      </x:c>
      <x:c r="J579" s="266" t="n">
        <x:f>MOD(INT((ROW()-ROW($I$46))/(MESCLUN_CAP+1)),CARROT_CAP+1)</x:f>
        <x:v>17</x:v>
      </x:c>
      <x:c r="K579" s="266" t="n">
        <x:f>MOD(ROW()-ROW($I$46),MESCLUN_CAP+1)</x:f>
        <x:v>6</x:v>
      </x:c>
      <x:c r="L579" s="266" t="n">
        <x:f>SUM(I579:K579)</x:f>
        <x:v>23</x:v>
      </x:c>
      <x:c r="M579" s="267" t="n">
        <x:f>I579*TOMATO_HOURS*WEEKS*(1+TOMATO_DIM)^I579+J579*CARROT_HOURS*WEEKS*(1+CARROT_DIM)^J579+K579*MESCLUN_HOURS*WEEKS*(1+MESCLUN_DIM)^K579</x:f>
        <x:v>1066.9187719476768</x:v>
      </x:c>
      <x:c r="N579" s="267" t="n">
        <x:f>MAX(M579-FARMER_HOURS,0)/TEMP_HOURS_PER_WORKER</x:f>
        <x:v>0.2409158138525533</x:v>
      </x:c>
      <x:c r="O579" s="268" t="n">
        <x:f>I579*TOMATO_PRICE+J579*CARROT_PRICE+K579*MESCLUN_PRICE</x:f>
        <x:v>51798</x:v>
      </x:c>
      <x:c r="P579" s="268" t="n">
        <x:f>I579*TOMATO_FERTILIZER+J579*CARROT_FERTILIZER+K579*MESCLUN_FERTILIZER</x:f>
        <x:v>12760</x:v>
      </x:c>
      <x:c r="Q579" s="268" t="n">
        <x:f>MIN(M579,FARMER_HOURS)*FARMER_RATE+MAX(M579-FARMER_HOURS,0)*TEMP_RATE</x:f>
        <x:v>31022.89534631383</x:v>
      </x:c>
      <x:c r="R579" s="268" t="n">
        <x:f>O579-P579-Q579-FIXED_COST</x:f>
        <x:v>-11984.895346313831</x:v>
      </x:c>
      <x:c r="S579" s="139" t="str">
        <x:f>IF(AND(L579&lt;=TOTAL_BED_CAP,N579&lt;=TEMP_WORKER_CAP),"YES","NO")</x:f>
        <x:v>YES</x:v>
      </x:c>
      <x:c r="T579" s="139" t="n">
        <x:f>IF(S579="YES",R579,-1E+99)</x:f>
        <x:v>-11984.895346313831</x:v>
      </x:c>
    </x:row>
    <x:row r="580">
      <x:c r="A580" s="139"/>
      <x:c r="B580" s="139"/>
      <x:c r="C580" s="139"/>
      <x:c r="D580" s="139"/>
      <x:c r="E580" s="139"/>
      <x:c r="F580" s="139"/>
      <x:c r="G580" s="139"/>
      <x:c r="H580" s="139"/>
      <x:c r="I580" s="266" t="n">
        <x:f>INT((ROW()-ROW($I$46))/((CARROT_CAP+1)*(MESCLUN_CAP+1)))</x:f>
        <x:v>0</x:v>
      </x:c>
      <x:c r="J580" s="266" t="n">
        <x:f>MOD(INT((ROW()-ROW($I$46))/(MESCLUN_CAP+1)),CARROT_CAP+1)</x:f>
        <x:v>17</x:v>
      </x:c>
      <x:c r="K580" s="266" t="n">
        <x:f>MOD(ROW()-ROW($I$46),MESCLUN_CAP+1)</x:f>
        <x:v>7</x:v>
      </x:c>
      <x:c r="L580" s="266" t="n">
        <x:f>SUM(I580:K580)</x:f>
        <x:v>24</x:v>
      </x:c>
      <x:c r="M580" s="267" t="n">
        <x:f>I580*TOMATO_HOURS*WEEKS*(1+TOMATO_DIM)^I580+J580*CARROT_HOURS*WEEKS*(1+CARROT_DIM)^J580+K580*MESCLUN_HOURS*WEEKS*(1+MESCLUN_DIM)^K580</x:f>
        <x:v>1119.6432113456372</x:v>
      </x:c>
      <x:c r="N580" s="267" t="n">
        <x:f>MAX(M580-FARMER_HOURS,0)/TEMP_HOURS_PER_WORKER</x:f>
        <x:v>0.2775300078789147</x:v>
      </x:c>
      <x:c r="O580" s="268" t="n">
        <x:f>I580*TOMATO_PRICE+J580*CARROT_PRICE+K580*MESCLUN_PRICE</x:f>
        <x:v>54498</x:v>
      </x:c>
      <x:c r="P580" s="268" t="n">
        <x:f>I580*TOMATO_FERTILIZER+J580*CARROT_FERTILIZER+K580*MESCLUN_FERTILIZER</x:f>
        <x:v>13640</x:v>
      </x:c>
      <x:c r="Q580" s="268" t="n">
        <x:f>MIN(M580,FARMER_HOURS)*FARMER_RATE+MAX(M580-FARMER_HOURS,0)*TEMP_RATE</x:f>
        <x:v>31938.25019697287</x:v>
      </x:c>
      <x:c r="R580" s="268" t="n">
        <x:f>O580-P580-Q580-FIXED_COST</x:f>
        <x:v>-11080.25019697287</x:v>
      </x:c>
      <x:c r="S580" s="139" t="str">
        <x:f>IF(AND(L580&lt;=TOTAL_BED_CAP,N580&lt;=TEMP_WORKER_CAP),"YES","NO")</x:f>
        <x:v>YES</x:v>
      </x:c>
      <x:c r="T580" s="139" t="n">
        <x:f>IF(S580="YES",R580,-1E+99)</x:f>
        <x:v>-11080.25019697287</x:v>
      </x:c>
    </x:row>
    <x:row r="581">
      <x:c r="A581" s="139"/>
      <x:c r="B581" s="139"/>
      <x:c r="C581" s="139"/>
      <x:c r="D581" s="139"/>
      <x:c r="E581" s="139"/>
      <x:c r="F581" s="139"/>
      <x:c r="G581" s="139"/>
      <x:c r="H581" s="139"/>
      <x:c r="I581" s="266" t="n">
        <x:f>INT((ROW()-ROW($I$46))/((CARROT_CAP+1)*(MESCLUN_CAP+1)))</x:f>
        <x:v>0</x:v>
      </x:c>
      <x:c r="J581" s="266" t="n">
        <x:f>MOD(INT((ROW()-ROW($I$46))/(MESCLUN_CAP+1)),CARROT_CAP+1)</x:f>
        <x:v>17</x:v>
      </x:c>
      <x:c r="K581" s="266" t="n">
        <x:f>MOD(ROW()-ROW($I$46),MESCLUN_CAP+1)</x:f>
        <x:v>8</x:v>
      </x:c>
      <x:c r="L581" s="266" t="n">
        <x:f>SUM(I581:K581)</x:f>
        <x:v>25</x:v>
      </x:c>
      <x:c r="M581" s="267" t="n">
        <x:f>I581*TOMATO_HOURS*WEEKS*(1+TOMATO_DIM)^I581+J581*CARROT_HOURS*WEEKS*(1+CARROT_DIM)^J581+K581*MESCLUN_HOURS*WEEKS*(1+MESCLUN_DIM)^K581</x:f>
        <x:v>1173.6403096256172</x:v>
      </x:c>
      <x:c r="N581" s="267" t="n">
        <x:f>MAX(M581-FARMER_HOURS,0)/TEMP_HOURS_PER_WORKER</x:f>
        <x:v>0.3150279927955675</x:v>
      </x:c>
      <x:c r="O581" s="268" t="n">
        <x:f>I581*TOMATO_PRICE+J581*CARROT_PRICE+K581*MESCLUN_PRICE</x:f>
        <x:v>57198</x:v>
      </x:c>
      <x:c r="P581" s="268" t="n">
        <x:f>I581*TOMATO_FERTILIZER+J581*CARROT_FERTILIZER+K581*MESCLUN_FERTILIZER</x:f>
        <x:v>14520</x:v>
      </x:c>
      <x:c r="Q581" s="268" t="n">
        <x:f>MIN(M581,FARMER_HOURS)*FARMER_RATE+MAX(M581-FARMER_HOURS,0)*TEMP_RATE</x:f>
        <x:v>32875.69981988919</x:v>
      </x:c>
      <x:c r="R581" s="268" t="n">
        <x:f>O581-P581-Q581-FIXED_COST</x:f>
        <x:v>-10197.699819889189</x:v>
      </x:c>
      <x:c r="S581" s="139" t="str">
        <x:f>IF(AND(L581&lt;=TOTAL_BED_CAP,N581&lt;=TEMP_WORKER_CAP),"YES","NO")</x:f>
        <x:v>YES</x:v>
      </x:c>
      <x:c r="T581" s="139" t="n">
        <x:f>IF(S581="YES",R581,-1E+99)</x:f>
        <x:v>-10197.699819889189</x:v>
      </x:c>
    </x:row>
    <x:row r="582">
      <x:c r="A582" s="139"/>
      <x:c r="B582" s="139"/>
      <x:c r="C582" s="139"/>
      <x:c r="D582" s="139"/>
      <x:c r="E582" s="139"/>
      <x:c r="F582" s="139"/>
      <x:c r="G582" s="139"/>
      <x:c r="H582" s="139"/>
      <x:c r="I582" s="266" t="n">
        <x:f>INT((ROW()-ROW($I$46))/((CARROT_CAP+1)*(MESCLUN_CAP+1)))</x:f>
        <x:v>0</x:v>
      </x:c>
      <x:c r="J582" s="266" t="n">
        <x:f>MOD(INT((ROW()-ROW($I$46))/(MESCLUN_CAP+1)),CARROT_CAP+1)</x:f>
        <x:v>17</x:v>
      </x:c>
      <x:c r="K582" s="266" t="n">
        <x:f>MOD(ROW()-ROW($I$46),MESCLUN_CAP+1)</x:f>
        <x:v>9</x:v>
      </x:c>
      <x:c r="L582" s="266" t="n">
        <x:f>SUM(I582:K582)</x:f>
        <x:v>26</x:v>
      </x:c>
      <x:c r="M582" s="267" t="n">
        <x:f>I582*TOMATO_HOURS*WEEKS*(1+TOMATO_DIM)^I582+J582*CARROT_HOURS*WEEKS*(1+CARROT_DIM)^J582+K582*MESCLUN_HOURS*WEEKS*(1+MESCLUN_DIM)^K582</x:f>
        <x:v>1228.9336450660116</x:v>
      </x:c>
      <x:c r="N582" s="267" t="n">
        <x:f>MAX(M582-FARMER_HOURS,0)/TEMP_HOURS_PER_WORKER</x:f>
        <x:v>0.3534261424069525</x:v>
      </x:c>
      <x:c r="O582" s="268" t="n">
        <x:f>I582*TOMATO_PRICE+J582*CARROT_PRICE+K582*MESCLUN_PRICE</x:f>
        <x:v>59898</x:v>
      </x:c>
      <x:c r="P582" s="268" t="n">
        <x:f>I582*TOMATO_FERTILIZER+J582*CARROT_FERTILIZER+K582*MESCLUN_FERTILIZER</x:f>
        <x:v>15400</x:v>
      </x:c>
      <x:c r="Q582" s="268" t="n">
        <x:f>MIN(M582,FARMER_HOURS)*FARMER_RATE+MAX(M582-FARMER_HOURS,0)*TEMP_RATE</x:f>
        <x:v>33835.653560173814</x:v>
      </x:c>
      <x:c r="R582" s="268" t="n">
        <x:f>O582-P582-Q582-FIXED_COST</x:f>
        <x:v>-9337.653560173814</x:v>
      </x:c>
      <x:c r="S582" s="139" t="str">
        <x:f>IF(AND(L582&lt;=TOTAL_BED_CAP,N582&lt;=TEMP_WORKER_CAP),"YES","NO")</x:f>
        <x:v>YES</x:v>
      </x:c>
      <x:c r="T582" s="139" t="n">
        <x:f>IF(S582="YES",R582,-1E+99)</x:f>
        <x:v>-9337.653560173814</x:v>
      </x:c>
    </x:row>
    <x:row r="583">
      <x:c r="A583" s="139"/>
      <x:c r="B583" s="139"/>
      <x:c r="C583" s="139"/>
      <x:c r="D583" s="139"/>
      <x:c r="E583" s="139"/>
      <x:c r="F583" s="139"/>
      <x:c r="G583" s="139"/>
      <x:c r="H583" s="139"/>
      <x:c r="I583" s="266" t="n">
        <x:f>INT((ROW()-ROW($I$46))/((CARROT_CAP+1)*(MESCLUN_CAP+1)))</x:f>
        <x:v>0</x:v>
      </x:c>
      <x:c r="J583" s="266" t="n">
        <x:f>MOD(INT((ROW()-ROW($I$46))/(MESCLUN_CAP+1)),CARROT_CAP+1)</x:f>
        <x:v>17</x:v>
      </x:c>
      <x:c r="K583" s="266" t="n">
        <x:f>MOD(ROW()-ROW($I$46),MESCLUN_CAP+1)</x:f>
        <x:v>10</x:v>
      </x:c>
      <x:c r="L583" s="266" t="n">
        <x:f>SUM(I583:K583)</x:f>
        <x:v>27</x:v>
      </x:c>
      <x:c r="M583" s="267" t="n">
        <x:f>I583*TOMATO_HOURS*WEEKS*(1+TOMATO_DIM)^I583+J583*CARROT_HOURS*WEEKS*(1+CARROT_DIM)^J583+K583*MESCLUN_HOURS*WEEKS*(1+MESCLUN_DIM)^K583</x:f>
        <x:v>1285.5471865492245</x:v>
      </x:c>
      <x:c r="N583" s="267" t="n">
        <x:f>MAX(M583-FARMER_HOURS,0)/TEMP_HOURS_PER_WORKER</x:f>
        <x:v>0.3927411017702948</x:v>
      </x:c>
      <x:c r="O583" s="268" t="n">
        <x:f>I583*TOMATO_PRICE+J583*CARROT_PRICE+K583*MESCLUN_PRICE</x:f>
        <x:v>62598</x:v>
      </x:c>
      <x:c r="P583" s="268" t="n">
        <x:f>I583*TOMATO_FERTILIZER+J583*CARROT_FERTILIZER+K583*MESCLUN_FERTILIZER</x:f>
        <x:v>16280</x:v>
      </x:c>
      <x:c r="Q583" s="268" t="n">
        <x:f>MIN(M583,FARMER_HOURS)*FARMER_RATE+MAX(M583-FARMER_HOURS,0)*TEMP_RATE</x:f>
        <x:v>34818.52754425737</x:v>
      </x:c>
      <x:c r="R583" s="268" t="n">
        <x:f>O583-P583-Q583-FIXED_COST</x:f>
        <x:v>-8500.52754425737</x:v>
      </x:c>
      <x:c r="S583" s="139" t="str">
        <x:f>IF(AND(L583&lt;=TOTAL_BED_CAP,N583&lt;=TEMP_WORKER_CAP),"YES","NO")</x:f>
        <x:v>YES</x:v>
      </x:c>
      <x:c r="T583" s="139" t="n">
        <x:f>IF(S583="YES",R583,-1E+99)</x:f>
        <x:v>-8500.52754425737</x:v>
      </x:c>
    </x:row>
    <x:row r="584">
      <x:c r="A584" s="139"/>
      <x:c r="B584" s="139"/>
      <x:c r="C584" s="139"/>
      <x:c r="D584" s="139"/>
      <x:c r="E584" s="139"/>
      <x:c r="F584" s="139"/>
      <x:c r="G584" s="139"/>
      <x:c r="H584" s="139"/>
      <x:c r="I584" s="266" t="n">
        <x:f>INT((ROW()-ROW($I$46))/((CARROT_CAP+1)*(MESCLUN_CAP+1)))</x:f>
        <x:v>0</x:v>
      </x:c>
      <x:c r="J584" s="266" t="n">
        <x:f>MOD(INT((ROW()-ROW($I$46))/(MESCLUN_CAP+1)),CARROT_CAP+1)</x:f>
        <x:v>17</x:v>
      </x:c>
      <x:c r="K584" s="266" t="n">
        <x:f>MOD(ROW()-ROW($I$46),MESCLUN_CAP+1)</x:f>
        <x:v>11</x:v>
      </x:c>
      <x:c r="L584" s="266" t="n">
        <x:f>SUM(I584:K584)</x:f>
        <x:v>28</x:v>
      </x:c>
      <x:c r="M584" s="267" t="n">
        <x:f>I584*TOMATO_HOURS*WEEKS*(1+TOMATO_DIM)^I584+J584*CARROT_HOURS*WEEKS*(1+CARROT_DIM)^J584+K584*MESCLUN_HOURS*WEEKS*(1+MESCLUN_DIM)^K584</x:f>
        <x:v>1343.5052996426634</x:v>
      </x:c>
      <x:c r="N584" s="267" t="n">
        <x:f>MAX(M584-FARMER_HOURS,0)/TEMP_HOURS_PER_WORKER</x:f>
        <x:v>0.4329897914185163</x:v>
      </x:c>
      <x:c r="O584" s="268" t="n">
        <x:f>I584*TOMATO_PRICE+J584*CARROT_PRICE+K584*MESCLUN_PRICE</x:f>
        <x:v>65298</x:v>
      </x:c>
      <x:c r="P584" s="268" t="n">
        <x:f>I584*TOMATO_FERTILIZER+J584*CARROT_FERTILIZER+K584*MESCLUN_FERTILIZER</x:f>
        <x:v>17160</x:v>
      </x:c>
      <x:c r="Q584" s="268" t="n">
        <x:f>MIN(M584,FARMER_HOURS)*FARMER_RATE+MAX(M584-FARMER_HOURS,0)*TEMP_RATE</x:f>
        <x:v>35824.744785462906</x:v>
      </x:c>
      <x:c r="R584" s="268" t="n">
        <x:f>O584-P584-Q584-FIXED_COST</x:f>
        <x:v>-7686.744785462906</x:v>
      </x:c>
      <x:c r="S584" s="139" t="str">
        <x:f>IF(AND(L584&lt;=TOTAL_BED_CAP,N584&lt;=TEMP_WORKER_CAP),"YES","NO")</x:f>
        <x:v>YES</x:v>
      </x:c>
      <x:c r="T584" s="139" t="n">
        <x:f>IF(S584="YES",R584,-1E+99)</x:f>
        <x:v>-7686.744785462906</x:v>
      </x:c>
    </x:row>
    <x:row r="585">
      <x:c r="A585" s="139"/>
      <x:c r="B585" s="139"/>
      <x:c r="C585" s="139"/>
      <x:c r="D585" s="139"/>
      <x:c r="E585" s="139"/>
      <x:c r="F585" s="139"/>
      <x:c r="G585" s="139"/>
      <x:c r="H585" s="139"/>
      <x:c r="I585" s="266" t="n">
        <x:f>INT((ROW()-ROW($I$46))/((CARROT_CAP+1)*(MESCLUN_CAP+1)))</x:f>
        <x:v>0</x:v>
      </x:c>
      <x:c r="J585" s="266" t="n">
        <x:f>MOD(INT((ROW()-ROW($I$46))/(MESCLUN_CAP+1)),CARROT_CAP+1)</x:f>
        <x:v>17</x:v>
      </x:c>
      <x:c r="K585" s="266" t="n">
        <x:f>MOD(ROW()-ROW($I$46),MESCLUN_CAP+1)</x:f>
        <x:v>12</x:v>
      </x:c>
      <x:c r="L585" s="266" t="n">
        <x:f>SUM(I585:K585)</x:f>
        <x:v>29</x:v>
      </x:c>
      <x:c r="M585" s="267" t="n">
        <x:f>I585*TOMATO_HOURS*WEEKS*(1+TOMATO_DIM)^I585+J585*CARROT_HOURS*WEEKS*(1+CARROT_DIM)^J585+K585*MESCLUN_HOURS*WEEKS*(1+MESCLUN_DIM)^K585</x:f>
        <x:v>1402.832752770728</x:v>
      </x:c>
      <x:c r="N585" s="267" t="n">
        <x:f>MAX(M585-FARMER_HOURS,0)/TEMP_HOURS_PER_WORKER</x:f>
        <x:v>0.4741894116463388</x:v>
      </x:c>
      <x:c r="O585" s="268" t="n">
        <x:f>I585*TOMATO_PRICE+J585*CARROT_PRICE+K585*MESCLUN_PRICE</x:f>
        <x:v>67998</x:v>
      </x:c>
      <x:c r="P585" s="268" t="n">
        <x:f>I585*TOMATO_FERTILIZER+J585*CARROT_FERTILIZER+K585*MESCLUN_FERTILIZER</x:f>
        <x:v>18040</x:v>
      </x:c>
      <x:c r="Q585" s="268" t="n">
        <x:f>MIN(M585,FARMER_HOURS)*FARMER_RATE+MAX(M585-FARMER_HOURS,0)*TEMP_RATE</x:f>
        <x:v>36854.73529115847</x:v>
      </x:c>
      <x:c r="R585" s="268" t="n">
        <x:f>O585-P585-Q585-FIXED_COST</x:f>
        <x:v>-6896.735291158468</x:v>
      </x:c>
      <x:c r="S585" s="139" t="str">
        <x:f>IF(AND(L585&lt;=TOTAL_BED_CAP,N585&lt;=TEMP_WORKER_CAP),"YES","NO")</x:f>
        <x:v>YES</x:v>
      </x:c>
      <x:c r="T585" s="139" t="n">
        <x:f>IF(S585="YES",R585,-1E+99)</x:f>
        <x:v>-6896.735291158468</x:v>
      </x:c>
    </x:row>
    <x:row r="586">
      <x:c r="A586" s="139"/>
      <x:c r="B586" s="139"/>
      <x:c r="C586" s="139"/>
      <x:c r="D586" s="139"/>
      <x:c r="E586" s="139"/>
      <x:c r="F586" s="139"/>
      <x:c r="G586" s="139"/>
      <x:c r="H586" s="139"/>
      <x:c r="I586" s="266" t="n">
        <x:f>INT((ROW()-ROW($I$46))/((CARROT_CAP+1)*(MESCLUN_CAP+1)))</x:f>
        <x:v>0</x:v>
      </x:c>
      <x:c r="J586" s="266" t="n">
        <x:f>MOD(INT((ROW()-ROW($I$46))/(MESCLUN_CAP+1)),CARROT_CAP+1)</x:f>
        <x:v>17</x:v>
      </x:c>
      <x:c r="K586" s="266" t="n">
        <x:f>MOD(ROW()-ROW($I$46),MESCLUN_CAP+1)</x:f>
        <x:v>13</x:v>
      </x:c>
      <x:c r="L586" s="266" t="n">
        <x:f>SUM(I586:K586)</x:f>
        <x:v>30</x:v>
      </x:c>
      <x:c r="M586" s="267" t="n">
        <x:f>I586*TOMATO_HOURS*WEEKS*(1+TOMATO_DIM)^I586+J586*CARROT_HOURS*WEEKS*(1+CARROT_DIM)^J586+K586*MESCLUN_HOURS*WEEKS*(1+MESCLUN_DIM)^K586</x:f>
        <x:v>1463.5547234791122</x:v>
      </x:c>
      <x:c r="N586" s="267" t="n">
        <x:f>MAX(M586-FARMER_HOURS,0)/TEMP_HOURS_PER_WORKER</x:f>
        <x:v>0.5163574468604946</x:v>
      </x:c>
      <x:c r="O586" s="268" t="n">
        <x:f>I586*TOMATO_PRICE+J586*CARROT_PRICE+K586*MESCLUN_PRICE</x:f>
        <x:v>70698</x:v>
      </x:c>
      <x:c r="P586" s="268" t="n">
        <x:f>I586*TOMATO_FERTILIZER+J586*CARROT_FERTILIZER+K586*MESCLUN_FERTILIZER</x:f>
        <x:v>18920</x:v>
      </x:c>
      <x:c r="Q586" s="268" t="n">
        <x:f>MIN(M586,FARMER_HOURS)*FARMER_RATE+MAX(M586-FARMER_HOURS,0)*TEMP_RATE</x:f>
        <x:v>37908.93617151237</x:v>
      </x:c>
      <x:c r="R586" s="268" t="n">
        <x:f>O586-P586-Q586-FIXED_COST</x:f>
        <x:v>-6130.936171512367</x:v>
      </x:c>
      <x:c r="S586" s="139" t="str">
        <x:f>IF(AND(L586&lt;=TOTAL_BED_CAP,N586&lt;=TEMP_WORKER_CAP),"YES","NO")</x:f>
        <x:v>YES</x:v>
      </x:c>
      <x:c r="T586" s="139" t="n">
        <x:f>IF(S586="YES",R586,-1E+99)</x:f>
        <x:v>-6130.936171512367</x:v>
      </x:c>
    </x:row>
    <x:row r="587">
      <x:c r="A587" s="139"/>
      <x:c r="B587" s="139"/>
      <x:c r="C587" s="139"/>
      <x:c r="D587" s="139"/>
      <x:c r="E587" s="139"/>
      <x:c r="F587" s="139"/>
      <x:c r="G587" s="139"/>
      <x:c r="H587" s="139"/>
      <x:c r="I587" s="266" t="n">
        <x:f>INT((ROW()-ROW($I$46))/((CARROT_CAP+1)*(MESCLUN_CAP+1)))</x:f>
        <x:v>0</x:v>
      </x:c>
      <x:c r="J587" s="266" t="n">
        <x:f>MOD(INT((ROW()-ROW($I$46))/(MESCLUN_CAP+1)),CARROT_CAP+1)</x:f>
        <x:v>17</x:v>
      </x:c>
      <x:c r="K587" s="266" t="n">
        <x:f>MOD(ROW()-ROW($I$46),MESCLUN_CAP+1)</x:f>
        <x:v>14</x:v>
      </x:c>
      <x:c r="L587" s="266" t="n">
        <x:f>SUM(I587:K587)</x:f>
        <x:v>31</x:v>
      </x:c>
      <x:c r="M587" s="267" t="n">
        <x:f>I587*TOMATO_HOURS*WEEKS*(1+TOMATO_DIM)^I587+J587*CARROT_HOURS*WEEKS*(1+CARROT_DIM)^J587+K587*MESCLUN_HOURS*WEEKS*(1+MESCLUN_DIM)^K587</x:f>
        <x:v>1525.6968047927733</x:v>
      </x:c>
      <x:c r="N587" s="267" t="n">
        <x:f>MAX(M587-FARMER_HOURS,0)/TEMP_HOURS_PER_WORKER</x:f>
        <x:v>0.5595116699949815</x:v>
      </x:c>
      <x:c r="O587" s="268" t="n">
        <x:f>I587*TOMATO_PRICE+J587*CARROT_PRICE+K587*MESCLUN_PRICE</x:f>
        <x:v>73398</x:v>
      </x:c>
      <x:c r="P587" s="268" t="n">
        <x:f>I587*TOMATO_FERTILIZER+J587*CARROT_FERTILIZER+K587*MESCLUN_FERTILIZER</x:f>
        <x:v>19800</x:v>
      </x:c>
      <x:c r="Q587" s="268" t="n">
        <x:f>MIN(M587,FARMER_HOURS)*FARMER_RATE+MAX(M587-FARMER_HOURS,0)*TEMP_RATE</x:f>
        <x:v>38987.79174987454</x:v>
      </x:c>
      <x:c r="R587" s="268" t="n">
        <x:f>O587-P587-Q587-FIXED_COST</x:f>
        <x:v>-5389.791749874537</x:v>
      </x:c>
      <x:c r="S587" s="139" t="str">
        <x:f>IF(AND(L587&lt;=TOTAL_BED_CAP,N587&lt;=TEMP_WORKER_CAP),"YES","NO")</x:f>
        <x:v>YES</x:v>
      </x:c>
      <x:c r="T587" s="139" t="n">
        <x:f>IF(S587="YES",R587,-1E+99)</x:f>
        <x:v>-5389.791749874537</x:v>
      </x:c>
    </x:row>
    <x:row r="588">
      <x:c r="A588" s="139"/>
      <x:c r="B588" s="139"/>
      <x:c r="C588" s="139"/>
      <x:c r="D588" s="139"/>
      <x:c r="E588" s="139"/>
      <x:c r="F588" s="139"/>
      <x:c r="G588" s="139"/>
      <x:c r="H588" s="139"/>
      <x:c r="I588" s="266" t="n">
        <x:f>INT((ROW()-ROW($I$46))/((CARROT_CAP+1)*(MESCLUN_CAP+1)))</x:f>
        <x:v>0</x:v>
      </x:c>
      <x:c r="J588" s="266" t="n">
        <x:f>MOD(INT((ROW()-ROW($I$46))/(MESCLUN_CAP+1)),CARROT_CAP+1)</x:f>
        <x:v>17</x:v>
      </x:c>
      <x:c r="K588" s="266" t="n">
        <x:f>MOD(ROW()-ROW($I$46),MESCLUN_CAP+1)</x:f>
        <x:v>15</x:v>
      </x:c>
      <x:c r="L588" s="266" t="n">
        <x:f>SUM(I588:K588)</x:f>
        <x:v>32</x:v>
      </x:c>
      <x:c r="M588" s="267" t="n">
        <x:f>I588*TOMATO_HOURS*WEEKS*(1+TOMATO_DIM)^I588+J588*CARROT_HOURS*WEEKS*(1+CARROT_DIM)^J588+K588*MESCLUN_HOURS*WEEKS*(1+MESCLUN_DIM)^K588</x:f>
        <x:v>1589.2850116689197</x:v>
      </x:c>
      <x:c r="N588" s="267" t="n">
        <x:f>MAX(M588-FARMER_HOURS,0)/TEMP_HOURS_PER_WORKER</x:f>
        <x:v>0.6036701469923054</x:v>
      </x:c>
      <x:c r="O588" s="268" t="n">
        <x:f>I588*TOMATO_PRICE+J588*CARROT_PRICE+K588*MESCLUN_PRICE</x:f>
        <x:v>76098</x:v>
      </x:c>
      <x:c r="P588" s="268" t="n">
        <x:f>I588*TOMATO_FERTILIZER+J588*CARROT_FERTILIZER+K588*MESCLUN_FERTILIZER</x:f>
        <x:v>20680</x:v>
      </x:c>
      <x:c r="Q588" s="268" t="n">
        <x:f>MIN(M588,FARMER_HOURS)*FARMER_RATE+MAX(M588-FARMER_HOURS,0)*TEMP_RATE</x:f>
        <x:v>40091.75367480763</x:v>
      </x:c>
      <x:c r="R588" s="268" t="n">
        <x:f>O588-P588-Q588-FIXED_COST</x:f>
        <x:v>-4673.753674807631</x:v>
      </x:c>
      <x:c r="S588" s="139" t="str">
        <x:f>IF(AND(L588&lt;=TOTAL_BED_CAP,N588&lt;=TEMP_WORKER_CAP),"YES","NO")</x:f>
        <x:v>YES</x:v>
      </x:c>
      <x:c r="T588" s="139" t="n">
        <x:f>IF(S588="YES",R588,-1E+99)</x:f>
        <x:v>-4673.753674807631</x:v>
      </x:c>
    </x:row>
    <x:row r="589">
      <x:c r="A589" s="139"/>
      <x:c r="B589" s="139"/>
      <x:c r="C589" s="139"/>
      <x:c r="D589" s="139"/>
      <x:c r="E589" s="139"/>
      <x:c r="F589" s="139"/>
      <x:c r="G589" s="139"/>
      <x:c r="H589" s="139"/>
      <x:c r="I589" s="266" t="n">
        <x:f>INT((ROW()-ROW($I$46))/((CARROT_CAP+1)*(MESCLUN_CAP+1)))</x:f>
        <x:v>0</x:v>
      </x:c>
      <x:c r="J589" s="266" t="n">
        <x:f>MOD(INT((ROW()-ROW($I$46))/(MESCLUN_CAP+1)),CARROT_CAP+1)</x:f>
        <x:v>17</x:v>
      </x:c>
      <x:c r="K589" s="266" t="n">
        <x:f>MOD(ROW()-ROW($I$46),MESCLUN_CAP+1)</x:f>
        <x:v>16</x:v>
      </x:c>
      <x:c r="L589" s="266" t="n">
        <x:f>SUM(I589:K589)</x:f>
        <x:v>33</x:v>
      </x:c>
      <x:c r="M589" s="267" t="n">
        <x:f>I589*TOMATO_HOURS*WEEKS*(1+TOMATO_DIM)^I589+J589*CARROT_HOURS*WEEKS*(1+CARROT_DIM)^J589+K589*MESCLUN_HOURS*WEEKS*(1+MESCLUN_DIM)^K589</x:f>
        <x:v>1654.3457875464087</x:v>
      </x:c>
      <x:c r="N589" s="267" t="n">
        <x:f>MAX(M589-FARMER_HOURS,0)/TEMP_HOURS_PER_WORKER</x:f>
        <x:v>0.6488512413516727</x:v>
      </x:c>
      <x:c r="O589" s="268" t="n">
        <x:f>I589*TOMATO_PRICE+J589*CARROT_PRICE+K589*MESCLUN_PRICE</x:f>
        <x:v>78798</x:v>
      </x:c>
      <x:c r="P589" s="268" t="n">
        <x:f>I589*TOMATO_FERTILIZER+J589*CARROT_FERTILIZER+K589*MESCLUN_FERTILIZER</x:f>
        <x:v>21560</x:v>
      </x:c>
      <x:c r="Q589" s="268" t="n">
        <x:f>MIN(M589,FARMER_HOURS)*FARMER_RATE+MAX(M589-FARMER_HOURS,0)*TEMP_RATE</x:f>
        <x:v>41221.28103379182</x:v>
      </x:c>
      <x:c r="R589" s="268" t="n">
        <x:f>O589-P589-Q589-FIXED_COST</x:f>
        <x:v>-3983.28103379182</x:v>
      </x:c>
      <x:c r="S589" s="139" t="str">
        <x:f>IF(AND(L589&lt;=TOTAL_BED_CAP,N589&lt;=TEMP_WORKER_CAP),"YES","NO")</x:f>
        <x:v>YES</x:v>
      </x:c>
      <x:c r="T589" s="139" t="n">
        <x:f>IF(S589="YES",R589,-1E+99)</x:f>
        <x:v>-3983.28103379182</x:v>
      </x:c>
    </x:row>
    <x:row r="590">
      <x:c r="A590" s="139"/>
      <x:c r="B590" s="139"/>
      <x:c r="C590" s="139"/>
      <x:c r="D590" s="139"/>
      <x:c r="E590" s="139"/>
      <x:c r="F590" s="139"/>
      <x:c r="G590" s="139"/>
      <x:c r="H590" s="139"/>
      <x:c r="I590" s="266" t="n">
        <x:f>INT((ROW()-ROW($I$46))/((CARROT_CAP+1)*(MESCLUN_CAP+1)))</x:f>
        <x:v>0</x:v>
      </x:c>
      <x:c r="J590" s="266" t="n">
        <x:f>MOD(INT((ROW()-ROW($I$46))/(MESCLUN_CAP+1)),CARROT_CAP+1)</x:f>
        <x:v>17</x:v>
      </x:c>
      <x:c r="K590" s="266" t="n">
        <x:f>MOD(ROW()-ROW($I$46),MESCLUN_CAP+1)</x:f>
        <x:v>17</x:v>
      </x:c>
      <x:c r="L590" s="266" t="n">
        <x:f>SUM(I590:K590)</x:f>
        <x:v>34</x:v>
      </x:c>
      <x:c r="M590" s="267" t="n">
        <x:f>I590*TOMATO_HOURS*WEEKS*(1+TOMATO_DIM)^I590+J590*CARROT_HOURS*WEEKS*(1+CARROT_DIM)^J590+K590*MESCLUN_HOURS*WEEKS*(1+MESCLUN_DIM)^K590</x:f>
        <x:v>1720.9060109929487</x:v>
      </x:c>
      <x:c r="N590" s="267" t="n">
        <x:f>MAX(M590-FARMER_HOURS,0)/TEMP_HOURS_PER_WORKER</x:f>
        <x:v>0.6950736187451033</x:v>
      </x:c>
      <x:c r="O590" s="268" t="n">
        <x:f>I590*TOMATO_PRICE+J590*CARROT_PRICE+K590*MESCLUN_PRICE</x:f>
        <x:v>81498</x:v>
      </x:c>
      <x:c r="P590" s="268" t="n">
        <x:f>I590*TOMATO_FERTILIZER+J590*CARROT_FERTILIZER+K590*MESCLUN_FERTILIZER</x:f>
        <x:v>22440</x:v>
      </x:c>
      <x:c r="Q590" s="268" t="n">
        <x:f>MIN(M590,FARMER_HOURS)*FARMER_RATE+MAX(M590-FARMER_HOURS,0)*TEMP_RATE</x:f>
        <x:v>42376.84046862758</x:v>
      </x:c>
      <x:c r="R590" s="268" t="n">
        <x:f>O590-P590-Q590-FIXED_COST</x:f>
        <x:v>-3318.8404686275826</x:v>
      </x:c>
      <x:c r="S590" s="139" t="str">
        <x:f>IF(AND(L590&lt;=TOTAL_BED_CAP,N590&lt;=TEMP_WORKER_CAP),"YES","NO")</x:f>
        <x:v>YES</x:v>
      </x:c>
      <x:c r="T590" s="139" t="n">
        <x:f>IF(S590="YES",R590,-1E+99)</x:f>
        <x:v>-3318.8404686275826</x:v>
      </x:c>
    </x:row>
    <x:row r="591">
      <x:c r="A591" s="139"/>
      <x:c r="B591" s="139"/>
      <x:c r="C591" s="139"/>
      <x:c r="D591" s="139"/>
      <x:c r="E591" s="139"/>
      <x:c r="F591" s="139"/>
      <x:c r="G591" s="139"/>
      <x:c r="H591" s="139"/>
      <x:c r="I591" s="266" t="n">
        <x:f>INT((ROW()-ROW($I$46))/((CARROT_CAP+1)*(MESCLUN_CAP+1)))</x:f>
        <x:v>0</x:v>
      </x:c>
      <x:c r="J591" s="266" t="n">
        <x:f>MOD(INT((ROW()-ROW($I$46))/(MESCLUN_CAP+1)),CARROT_CAP+1)</x:f>
        <x:v>17</x:v>
      </x:c>
      <x:c r="K591" s="266" t="n">
        <x:f>MOD(ROW()-ROW($I$46),MESCLUN_CAP+1)</x:f>
        <x:v>18</x:v>
      </x:c>
      <x:c r="L591" s="266" t="n">
        <x:f>SUM(I591:K591)</x:f>
        <x:v>35</x:v>
      </x:c>
      <x:c r="M591" s="267" t="n">
        <x:f>I591*TOMATO_HOURS*WEEKS*(1+TOMATO_DIM)^I591+J591*CARROT_HOURS*WEEKS*(1+CARROT_DIM)^J591+K591*MESCLUN_HOURS*WEEKS*(1+MESCLUN_DIM)^K591</x:f>
        <x:v>1788.993002451536</x:v>
      </x:c>
      <x:c r="N591" s="267" t="n">
        <x:f>MAX(M591-FARMER_HOURS,0)/TEMP_HOURS_PER_WORKER</x:f>
        <x:v>0.7423562517024556</x:v>
      </x:c>
      <x:c r="O591" s="268" t="n">
        <x:f>I591*TOMATO_PRICE+J591*CARROT_PRICE+K591*MESCLUN_PRICE</x:f>
        <x:v>84198</x:v>
      </x:c>
      <x:c r="P591" s="268" t="n">
        <x:f>I591*TOMATO_FERTILIZER+J591*CARROT_FERTILIZER+K591*MESCLUN_FERTILIZER</x:f>
        <x:v>23320</x:v>
      </x:c>
      <x:c r="Q591" s="268" t="n">
        <x:f>MIN(M591,FARMER_HOURS)*FARMER_RATE+MAX(M591-FARMER_HOURS,0)*TEMP_RATE</x:f>
        <x:v>43558.90629256139</x:v>
      </x:c>
      <x:c r="R591" s="268" t="n">
        <x:f>O591-P591-Q591-FIXED_COST</x:f>
        <x:v>-2680.9062925613907</x:v>
      </x:c>
      <x:c r="S591" s="139" t="str">
        <x:f>IF(AND(L591&lt;=TOTAL_BED_CAP,N591&lt;=TEMP_WORKER_CAP),"YES","NO")</x:f>
        <x:v>YES</x:v>
      </x:c>
      <x:c r="T591" s="139" t="n">
        <x:f>IF(S591="YES",R591,-1E+99)</x:f>
        <x:v>-2680.9062925613907</x:v>
      </x:c>
    </x:row>
    <x:row r="592">
      <x:c r="A592" s="139"/>
      <x:c r="B592" s="139"/>
      <x:c r="C592" s="139"/>
      <x:c r="D592" s="139"/>
      <x:c r="E592" s="139"/>
      <x:c r="F592" s="139"/>
      <x:c r="G592" s="139"/>
      <x:c r="H592" s="139"/>
      <x:c r="I592" s="266" t="n">
        <x:f>INT((ROW()-ROW($I$46))/((CARROT_CAP+1)*(MESCLUN_CAP+1)))</x:f>
        <x:v>0</x:v>
      </x:c>
      <x:c r="J592" s="266" t="n">
        <x:f>MOD(INT((ROW()-ROW($I$46))/(MESCLUN_CAP+1)),CARROT_CAP+1)</x:f>
        <x:v>17</x:v>
      </x:c>
      <x:c r="K592" s="266" t="n">
        <x:f>MOD(ROW()-ROW($I$46),MESCLUN_CAP+1)</x:f>
        <x:v>19</x:v>
      </x:c>
      <x:c r="L592" s="266" t="n">
        <x:f>SUM(I592:K592)</x:f>
        <x:v>36</x:v>
      </x:c>
      <x:c r="M592" s="267" t="n">
        <x:f>I592*TOMATO_HOURS*WEEKS*(1+TOMATO_DIM)^I592+J592*CARROT_HOURS*WEEKS*(1+CARROT_DIM)^J592+K592*MESCLUN_HOURS*WEEKS*(1+MESCLUN_DIM)^K592</x:f>
        <x:v>1858.6345310875581</x:v>
      </x:c>
      <x:c r="N592" s="267" t="n">
        <x:f>MAX(M592-FARMER_HOURS,0)/TEMP_HOURS_PER_WORKER</x:f>
        <x:v>0.7907184243663598</x:v>
      </x:c>
      <x:c r="O592" s="268" t="n">
        <x:f>I592*TOMATO_PRICE+J592*CARROT_PRICE+K592*MESCLUN_PRICE</x:f>
        <x:v>86898</x:v>
      </x:c>
      <x:c r="P592" s="268" t="n">
        <x:f>I592*TOMATO_FERTILIZER+J592*CARROT_FERTILIZER+K592*MESCLUN_FERTILIZER</x:f>
        <x:v>24200</x:v>
      </x:c>
      <x:c r="Q592" s="268" t="n">
        <x:f>MIN(M592,FARMER_HOURS)*FARMER_RATE+MAX(M592-FARMER_HOURS,0)*TEMP_RATE</x:f>
        <x:v>44767.960609158996</x:v>
      </x:c>
      <x:c r="R592" s="268" t="n">
        <x:f>O592-P592-Q592-FIXED_COST</x:f>
        <x:v>-2069.960609158996</x:v>
      </x:c>
      <x:c r="S592" s="139" t="str">
        <x:f>IF(AND(L592&lt;=TOTAL_BED_CAP,N592&lt;=TEMP_WORKER_CAP),"YES","NO")</x:f>
        <x:v>YES</x:v>
      </x:c>
      <x:c r="T592" s="139" t="n">
        <x:f>IF(S592="YES",R592,-1E+99)</x:f>
        <x:v>-2069.960609158996</x:v>
      </x:c>
    </x:row>
    <x:row r="593">
      <x:c r="A593" s="139"/>
      <x:c r="B593" s="139"/>
      <x:c r="C593" s="139"/>
      <x:c r="D593" s="139"/>
      <x:c r="E593" s="139"/>
      <x:c r="F593" s="139"/>
      <x:c r="G593" s="139"/>
      <x:c r="H593" s="139"/>
      <x:c r="I593" s="266" t="n">
        <x:f>INT((ROW()-ROW($I$46))/((CARROT_CAP+1)*(MESCLUN_CAP+1)))</x:f>
        <x:v>0</x:v>
      </x:c>
      <x:c r="J593" s="266" t="n">
        <x:f>MOD(INT((ROW()-ROW($I$46))/(MESCLUN_CAP+1)),CARROT_CAP+1)</x:f>
        <x:v>17</x:v>
      </x:c>
      <x:c r="K593" s="266" t="n">
        <x:f>MOD(ROW()-ROW($I$46),MESCLUN_CAP+1)</x:f>
        <x:v>20</x:v>
      </x:c>
      <x:c r="L593" s="266" t="n">
        <x:f>SUM(I593:K593)</x:f>
        <x:v>37</x:v>
      </x:c>
      <x:c r="M593" s="267" t="n">
        <x:f>I593*TOMATO_HOURS*WEEKS*(1+TOMATO_DIM)^I593+J593*CARROT_HOURS*WEEKS*(1+CARROT_DIM)^J593+K593*MESCLUN_HOURS*WEEKS*(1+MESCLUN_DIM)^K593</x:f>
        <x:v>1929.8588217380347</x:v>
      </x:c>
      <x:c r="N593" s="267" t="n">
        <x:f>MAX(M593-FARMER_HOURS,0)/TEMP_HOURS_PER_WORKER</x:f>
        <x:v>0.8401797373180797</x:v>
      </x:c>
      <x:c r="O593" s="268" t="n">
        <x:f>I593*TOMATO_PRICE+J593*CARROT_PRICE+K593*MESCLUN_PRICE</x:f>
        <x:v>89598</x:v>
      </x:c>
      <x:c r="P593" s="268" t="n">
        <x:f>I593*TOMATO_FERTILIZER+J593*CARROT_FERTILIZER+K593*MESCLUN_FERTILIZER</x:f>
        <x:v>25080</x:v>
      </x:c>
      <x:c r="Q593" s="268" t="n">
        <x:f>MIN(M593,FARMER_HOURS)*FARMER_RATE+MAX(M593-FARMER_HOURS,0)*TEMP_RATE</x:f>
        <x:v>46004.49343295199</x:v>
      </x:c>
      <x:c r="R593" s="268" t="n">
        <x:f>O593-P593-Q593-FIXED_COST</x:f>
        <x:v>-1486.4934329519892</x:v>
      </x:c>
      <x:c r="S593" s="139" t="str">
        <x:f>IF(AND(L593&lt;=TOTAL_BED_CAP,N593&lt;=TEMP_WORKER_CAP),"YES","NO")</x:f>
        <x:v>YES</x:v>
      </x:c>
      <x:c r="T593" s="139" t="n">
        <x:f>IF(S593="YES",R593,-1E+99)</x:f>
        <x:v>-1486.4934329519892</x:v>
      </x:c>
    </x:row>
    <x:row r="594">
      <x:c r="A594" s="139"/>
      <x:c r="B594" s="139"/>
      <x:c r="C594" s="139"/>
      <x:c r="D594" s="139"/>
      <x:c r="E594" s="139"/>
      <x:c r="F594" s="139"/>
      <x:c r="G594" s="139"/>
      <x:c r="H594" s="139"/>
      <x:c r="I594" s="266" t="n">
        <x:f>INT((ROW()-ROW($I$46))/((CARROT_CAP+1)*(MESCLUN_CAP+1)))</x:f>
        <x:v>0</x:v>
      </x:c>
      <x:c r="J594" s="266" t="n">
        <x:f>MOD(INT((ROW()-ROW($I$46))/(MESCLUN_CAP+1)),CARROT_CAP+1)</x:f>
        <x:v>17</x:v>
      </x:c>
      <x:c r="K594" s="266" t="n">
        <x:f>MOD(ROW()-ROW($I$46),MESCLUN_CAP+1)</x:f>
        <x:v>21</x:v>
      </x:c>
      <x:c r="L594" s="266" t="n">
        <x:f>SUM(I594:K594)</x:f>
        <x:v>38</x:v>
      </x:c>
      <x:c r="M594" s="267" t="n">
        <x:f>I594*TOMATO_HOURS*WEEKS*(1+TOMATO_DIM)^I594+J594*CARROT_HOURS*WEEKS*(1+CARROT_DIM)^J594+K594*MESCLUN_HOURS*WEEKS*(1+MESCLUN_DIM)^K594</x:f>
        <x:v>2002.694561964479</x:v>
      </x:c>
      <x:c r="N594" s="267" t="n">
        <x:f>MAX(M594-FARMER_HOURS,0)/TEMP_HOURS_PER_WORKER</x:f>
        <x:v>0.8907601124753326</x:v>
      </x:c>
      <x:c r="O594" s="268" t="n">
        <x:f>I594*TOMATO_PRICE+J594*CARROT_PRICE+K594*MESCLUN_PRICE</x:f>
        <x:v>92298</x:v>
      </x:c>
      <x:c r="P594" s="268" t="n">
        <x:f>I594*TOMATO_FERTILIZER+J594*CARROT_FERTILIZER+K594*MESCLUN_FERTILIZER</x:f>
        <x:v>25960</x:v>
      </x:c>
      <x:c r="Q594" s="268" t="n">
        <x:f>MIN(M594,FARMER_HOURS)*FARMER_RATE+MAX(M594-FARMER_HOURS,0)*TEMP_RATE</x:f>
        <x:v>47269.002811883314</x:v>
      </x:c>
      <x:c r="R594" s="268" t="n">
        <x:f>O594-P594-Q594-FIXED_COST</x:f>
        <x:v>-931.0028118833143</x:v>
      </x:c>
      <x:c r="S594" s="139" t="str">
        <x:f>IF(AND(L594&lt;=TOTAL_BED_CAP,N594&lt;=TEMP_WORKER_CAP),"YES","NO")</x:f>
        <x:v>YES</x:v>
      </x:c>
      <x:c r="T594" s="139" t="n">
        <x:f>IF(S594="YES",R594,-1E+99)</x:f>
        <x:v>-931.0028118833143</x:v>
      </x:c>
    </x:row>
    <x:row r="595">
      <x:c r="A595" s="139"/>
      <x:c r="B595" s="139"/>
      <x:c r="C595" s="139"/>
      <x:c r="D595" s="139"/>
      <x:c r="E595" s="139"/>
      <x:c r="F595" s="139"/>
      <x:c r="G595" s="139"/>
      <x:c r="H595" s="139"/>
      <x:c r="I595" s="266" t="n">
        <x:f>INT((ROW()-ROW($I$46))/((CARROT_CAP+1)*(MESCLUN_CAP+1)))</x:f>
        <x:v>0</x:v>
      </x:c>
      <x:c r="J595" s="266" t="n">
        <x:f>MOD(INT((ROW()-ROW($I$46))/(MESCLUN_CAP+1)),CARROT_CAP+1)</x:f>
        <x:v>17</x:v>
      </x:c>
      <x:c r="K595" s="266" t="n">
        <x:f>MOD(ROW()-ROW($I$46),MESCLUN_CAP+1)</x:f>
        <x:v>22</x:v>
      </x:c>
      <x:c r="L595" s="266" t="n">
        <x:f>SUM(I595:K595)</x:f>
        <x:v>39</x:v>
      </x:c>
      <x:c r="M595" s="267" t="n">
        <x:f>I595*TOMATO_HOURS*WEEKS*(1+TOMATO_DIM)^I595+J595*CARROT_HOURS*WEEKS*(1+CARROT_DIM)^J595+K595*MESCLUN_HOURS*WEEKS*(1+MESCLUN_DIM)^K595</x:f>
        <x:v>2077.170909210875</x:v>
      </x:c>
      <x:c r="N595" s="267" t="n">
        <x:f>MAX(M595-FARMER_HOURS,0)/TEMP_HOURS_PER_WORKER</x:f>
        <x:v>0.9424797980631076</x:v>
      </x:c>
      <x:c r="O595" s="268" t="n">
        <x:f>I595*TOMATO_PRICE+J595*CARROT_PRICE+K595*MESCLUN_PRICE</x:f>
        <x:v>94998</x:v>
      </x:c>
      <x:c r="P595" s="268" t="n">
        <x:f>I595*TOMATO_FERTILIZER+J595*CARROT_FERTILIZER+K595*MESCLUN_FERTILIZER</x:f>
        <x:v>26840</x:v>
      </x:c>
      <x:c r="Q595" s="268" t="n">
        <x:f>MIN(M595,FARMER_HOURS)*FARMER_RATE+MAX(M595-FARMER_HOURS,0)*TEMP_RATE</x:f>
        <x:v>48561.99495157769</x:v>
      </x:c>
      <x:c r="R595" s="268" t="n">
        <x:f>O595-P595-Q595-FIXED_COST</x:f>
        <x:v>-403.9949515776898</x:v>
      </x:c>
      <x:c r="S595" s="139" t="str">
        <x:f>IF(AND(L595&lt;=TOTAL_BED_CAP,N595&lt;=TEMP_WORKER_CAP),"YES","NO")</x:f>
        <x:v>YES</x:v>
      </x:c>
      <x:c r="T595" s="139" t="n">
        <x:f>IF(S595="YES",R595,-1E+99)</x:f>
        <x:v>-403.9949515776898</x:v>
      </x:c>
    </x:row>
    <x:row r="596">
      <x:c r="A596" s="139"/>
      <x:c r="B596" s="139"/>
      <x:c r="C596" s="139"/>
      <x:c r="D596" s="139"/>
      <x:c r="E596" s="139"/>
      <x:c r="F596" s="139"/>
      <x:c r="G596" s="139"/>
      <x:c r="H596" s="139"/>
      <x:c r="I596" s="266" t="n">
        <x:f>INT((ROW()-ROW($I$46))/((CARROT_CAP+1)*(MESCLUN_CAP+1)))</x:f>
        <x:v>0</x:v>
      </x:c>
      <x:c r="J596" s="266" t="n">
        <x:f>MOD(INT((ROW()-ROW($I$46))/(MESCLUN_CAP+1)),CARROT_CAP+1)</x:f>
        <x:v>17</x:v>
      </x:c>
      <x:c r="K596" s="266" t="n">
        <x:f>MOD(ROW()-ROW($I$46),MESCLUN_CAP+1)</x:f>
        <x:v>23</x:v>
      </x:c>
      <x:c r="L596" s="266" t="n">
        <x:f>SUM(I596:K596)</x:f>
        <x:v>40</x:v>
      </x:c>
      <x:c r="M596" s="267" t="n">
        <x:f>I596*TOMATO_HOURS*WEEKS*(1+TOMATO_DIM)^I596+J596*CARROT_HOURS*WEEKS*(1+CARROT_DIM)^J596+K596*MESCLUN_HOURS*WEEKS*(1+MESCLUN_DIM)^K596</x:f>
        <x:v>2153.317498068311</x:v>
      </x:c>
      <x:c r="N596" s="267" t="n">
        <x:f>MAX(M596-FARMER_HOURS,0)/TEMP_HOURS_PER_WORKER</x:f>
        <x:v>0.9953593736585494</x:v>
      </x:c>
      <x:c r="O596" s="268" t="n">
        <x:f>I596*TOMATO_PRICE+J596*CARROT_PRICE+K596*MESCLUN_PRICE</x:f>
        <x:v>97698</x:v>
      </x:c>
      <x:c r="P596" s="268" t="n">
        <x:f>I596*TOMATO_FERTILIZER+J596*CARROT_FERTILIZER+K596*MESCLUN_FERTILIZER</x:f>
        <x:v>27720</x:v>
      </x:c>
      <x:c r="Q596" s="268" t="n">
        <x:f>MIN(M596,FARMER_HOURS)*FARMER_RATE+MAX(M596-FARMER_HOURS,0)*TEMP_RATE</x:f>
        <x:v>49883.98434146373</x:v>
      </x:c>
      <x:c r="R596" s="268" t="n">
        <x:f>O596-P596-Q596-FIXED_COST</x:f>
        <x:v>94.01565853627108</x:v>
      </x:c>
      <x:c r="S596" s="139" t="str">
        <x:f>IF(AND(L596&lt;=TOTAL_BED_CAP,N596&lt;=TEMP_WORKER_CAP),"YES","NO")</x:f>
        <x:v>YES</x:v>
      </x:c>
      <x:c r="T596" s="139" t="n">
        <x:f>IF(S596="YES",R596,-1E+99)</x:f>
        <x:v>94.01565853627108</x:v>
      </x:c>
    </x:row>
    <x:row r="597">
      <x:c r="A597" s="139"/>
      <x:c r="B597" s="139"/>
      <x:c r="C597" s="139"/>
      <x:c r="D597" s="139"/>
      <x:c r="E597" s="139"/>
      <x:c r="F597" s="139"/>
      <x:c r="G597" s="139"/>
      <x:c r="H597" s="139"/>
      <x:c r="I597" s="266" t="n">
        <x:f>INT((ROW()-ROW($I$46))/((CARROT_CAP+1)*(MESCLUN_CAP+1)))</x:f>
        <x:v>0</x:v>
      </x:c>
      <x:c r="J597" s="266" t="n">
        <x:f>MOD(INT((ROW()-ROW($I$46))/(MESCLUN_CAP+1)),CARROT_CAP+1)</x:f>
        <x:v>17</x:v>
      </x:c>
      <x:c r="K597" s="266" t="n">
        <x:f>MOD(ROW()-ROW($I$46),MESCLUN_CAP+1)</x:f>
        <x:v>24</x:v>
      </x:c>
      <x:c r="L597" s="266" t="n">
        <x:f>SUM(I597:K597)</x:f>
        <x:v>41</x:v>
      </x:c>
      <x:c r="M597" s="267" t="n">
        <x:f>I597*TOMATO_HOURS*WEEKS*(1+TOMATO_DIM)^I597+J597*CARROT_HOURS*WEEKS*(1+CARROT_DIM)^J597+K597*MESCLUN_HOURS*WEEKS*(1+MESCLUN_DIM)^K597</x:f>
        <x:v>2231.164447647807</x:v>
      </x:c>
      <x:c r="N597" s="267" t="n">
        <x:f>MAX(M597-FARMER_HOURS,0)/TEMP_HOURS_PER_WORKER</x:f>
        <x:v>1.049419755310977</x:v>
      </x:c>
      <x:c r="O597" s="268" t="n">
        <x:f>I597*TOMATO_PRICE+J597*CARROT_PRICE+K597*MESCLUN_PRICE</x:f>
        <x:v>100398</x:v>
      </x:c>
      <x:c r="P597" s="268" t="n">
        <x:f>I597*TOMATO_FERTILIZER+J597*CARROT_FERTILIZER+K597*MESCLUN_FERTILIZER</x:f>
        <x:v>28600</x:v>
      </x:c>
      <x:c r="Q597" s="268" t="n">
        <x:f>MIN(M597,FARMER_HOURS)*FARMER_RATE+MAX(M597-FARMER_HOURS,0)*TEMP_RATE</x:f>
        <x:v>51235.49388277442</x:v>
      </x:c>
      <x:c r="R597" s="268" t="n">
        <x:f>O597-P597-Q597-FIXED_COST</x:f>
        <x:v>562.506117225581</x:v>
      </x:c>
      <x:c r="S597" s="139" t="str">
        <x:f>IF(AND(L597&lt;=TOTAL_BED_CAP,N597&lt;=TEMP_WORKER_CAP),"YES","NO")</x:f>
        <x:v>YES</x:v>
      </x:c>
      <x:c r="T597" s="139" t="n">
        <x:f>IF(S597="YES",R597,-1E+99)</x:f>
        <x:v>562.506117225581</x:v>
      </x:c>
    </x:row>
    <x:row r="598">
      <x:c r="A598" s="139"/>
      <x:c r="B598" s="139"/>
      <x:c r="C598" s="139"/>
      <x:c r="D598" s="139"/>
      <x:c r="E598" s="139"/>
      <x:c r="F598" s="139"/>
      <x:c r="G598" s="139"/>
      <x:c r="H598" s="139"/>
      <x:c r="I598" s="266" t="n">
        <x:f>INT((ROW()-ROW($I$46))/((CARROT_CAP+1)*(MESCLUN_CAP+1)))</x:f>
        <x:v>0</x:v>
      </x:c>
      <x:c r="J598" s="266" t="n">
        <x:f>MOD(INT((ROW()-ROW($I$46))/(MESCLUN_CAP+1)),CARROT_CAP+1)</x:f>
        <x:v>17</x:v>
      </x:c>
      <x:c r="K598" s="266" t="n">
        <x:f>MOD(ROW()-ROW($I$46),MESCLUN_CAP+1)</x:f>
        <x:v>25</x:v>
      </x:c>
      <x:c r="L598" s="266" t="n">
        <x:f>SUM(I598:K598)</x:f>
        <x:v>42</x:v>
      </x:c>
      <x:c r="M598" s="267" t="n">
        <x:f>I598*TOMATO_HOURS*WEEKS*(1+TOMATO_DIM)^I598+J598*CARROT_HOURS*WEEKS*(1+CARROT_DIM)^J598+K598*MESCLUN_HOURS*WEEKS*(1+MESCLUN_DIM)^K598</x:f>
        <x:v>2310.7423690629043</x:v>
      </x:c>
      <x:c r="N598" s="267" t="n">
        <x:f>MAX(M598-FARMER_HOURS,0)/TEMP_HOURS_PER_WORKER</x:f>
        <x:v>1.104682200738128</x:v>
      </x:c>
      <x:c r="O598" s="268" t="n">
        <x:f>I598*TOMATO_PRICE+J598*CARROT_PRICE+K598*MESCLUN_PRICE</x:f>
        <x:v>103098</x:v>
      </x:c>
      <x:c r="P598" s="268" t="n">
        <x:f>I598*TOMATO_FERTILIZER+J598*CARROT_FERTILIZER+K598*MESCLUN_FERTILIZER</x:f>
        <x:v>29480</x:v>
      </x:c>
      <x:c r="Q598" s="268" t="n">
        <x:f>MIN(M598,FARMER_HOURS)*FARMER_RATE+MAX(M598-FARMER_HOURS,0)*TEMP_RATE</x:f>
        <x:v>52617.055018453204</x:v>
      </x:c>
      <x:c r="R598" s="268" t="n">
        <x:f>O598-P598-Q598-FIXED_COST</x:f>
        <x:v>1000.944981546796</x:v>
      </x:c>
      <x:c r="S598" s="139" t="str">
        <x:f>IF(AND(L598&lt;=TOTAL_BED_CAP,N598&lt;=TEMP_WORKER_CAP),"YES","NO")</x:f>
        <x:v>YES</x:v>
      </x:c>
      <x:c r="T598" s="139" t="n">
        <x:f>IF(S598="YES",R598,-1E+99)</x:f>
        <x:v>1000.944981546796</x:v>
      </x:c>
    </x:row>
    <x:row r="599">
      <x:c r="A599" s="139"/>
      <x:c r="B599" s="139"/>
      <x:c r="C599" s="139"/>
      <x:c r="D599" s="139"/>
      <x:c r="E599" s="139"/>
      <x:c r="F599" s="139"/>
      <x:c r="G599" s="139"/>
      <x:c r="H599" s="139"/>
      <x:c r="I599" s="266" t="n">
        <x:f>INT((ROW()-ROW($I$46))/((CARROT_CAP+1)*(MESCLUN_CAP+1)))</x:f>
        <x:v>0</x:v>
      </x:c>
      <x:c r="J599" s="266" t="n">
        <x:f>MOD(INT((ROW()-ROW($I$46))/(MESCLUN_CAP+1)),CARROT_CAP+1)</x:f>
        <x:v>17</x:v>
      </x:c>
      <x:c r="K599" s="266" t="n">
        <x:f>MOD(ROW()-ROW($I$46),MESCLUN_CAP+1)</x:f>
        <x:v>26</x:v>
      </x:c>
      <x:c r="L599" s="266" t="n">
        <x:f>SUM(I599:K599)</x:f>
        <x:v>43</x:v>
      </x:c>
      <x:c r="M599" s="267" t="n">
        <x:f>I599*TOMATO_HOURS*WEEKS*(1+TOMATO_DIM)^I599+J599*CARROT_HOURS*WEEKS*(1+CARROT_DIM)^J599+K599*MESCLUN_HOURS*WEEKS*(1+MESCLUN_DIM)^K599</x:f>
        <x:v>2392.0823730236216</x:v>
      </x:c>
      <x:c r="N599" s="267" t="n">
        <x:f>MAX(M599-FARMER_HOURS,0)/TEMP_HOURS_PER_WORKER</x:f>
        <x:v>1.1611683145997371</x:v>
      </x:c>
      <x:c r="O599" s="268" t="n">
        <x:f>I599*TOMATO_PRICE+J599*CARROT_PRICE+K599*MESCLUN_PRICE</x:f>
        <x:v>105798</x:v>
      </x:c>
      <x:c r="P599" s="268" t="n">
        <x:f>I599*TOMATO_FERTILIZER+J599*CARROT_FERTILIZER+K599*MESCLUN_FERTILIZER</x:f>
        <x:v>30360</x:v>
      </x:c>
      <x:c r="Q599" s="268" t="n">
        <x:f>MIN(M599,FARMER_HOURS)*FARMER_RATE+MAX(M599-FARMER_HOURS,0)*TEMP_RATE</x:f>
        <x:v>54029.20786499343</x:v>
      </x:c>
      <x:c r="R599" s="268" t="n">
        <x:f>O599-P599-Q599-FIXED_COST</x:f>
        <x:v>1408.7921350065735</x:v>
      </x:c>
      <x:c r="S599" s="139" t="str">
        <x:f>IF(AND(L599&lt;=TOTAL_BED_CAP,N599&lt;=TEMP_WORKER_CAP),"YES","NO")</x:f>
        <x:v>YES</x:v>
      </x:c>
      <x:c r="T599" s="139" t="n">
        <x:f>IF(S599="YES",R599,-1E+99)</x:f>
        <x:v>1408.7921350065735</x:v>
      </x:c>
    </x:row>
    <x:row r="600">
      <x:c r="A600" s="139"/>
      <x:c r="B600" s="139"/>
      <x:c r="C600" s="139"/>
      <x:c r="D600" s="139"/>
      <x:c r="E600" s="139"/>
      <x:c r="F600" s="139"/>
      <x:c r="G600" s="139"/>
      <x:c r="H600" s="139"/>
      <x:c r="I600" s="266" t="n">
        <x:f>INT((ROW()-ROW($I$46))/((CARROT_CAP+1)*(MESCLUN_CAP+1)))</x:f>
        <x:v>0</x:v>
      </x:c>
      <x:c r="J600" s="266" t="n">
        <x:f>MOD(INT((ROW()-ROW($I$46))/(MESCLUN_CAP+1)),CARROT_CAP+1)</x:f>
        <x:v>17</x:v>
      </x:c>
      <x:c r="K600" s="266" t="n">
        <x:f>MOD(ROW()-ROW($I$46),MESCLUN_CAP+1)</x:f>
        <x:v>27</x:v>
      </x:c>
      <x:c r="L600" s="266" t="n">
        <x:f>SUM(I600:K600)</x:f>
        <x:v>44</x:v>
      </x:c>
      <x:c r="M600" s="267" t="n">
        <x:f>I600*TOMATO_HOURS*WEEKS*(1+TOMATO_DIM)^I600+J600*CARROT_HOURS*WEEKS*(1+CARROT_DIM)^J600+K600*MESCLUN_HOURS*WEEKS*(1+MESCLUN_DIM)^K600</x:f>
        <x:v>2475.216077543379</x:v>
      </x:c>
      <x:c r="N600" s="267" t="n">
        <x:f>MAX(M600-FARMER_HOURS,0)/TEMP_HOURS_PER_WORKER</x:f>
        <x:v>1.2189000538495687</x:v>
      </x:c>
      <x:c r="O600" s="268" t="n">
        <x:f>I600*TOMATO_PRICE+J600*CARROT_PRICE+K600*MESCLUN_PRICE</x:f>
        <x:v>108498</x:v>
      </x:c>
      <x:c r="P600" s="268" t="n">
        <x:f>I600*TOMATO_FERTILIZER+J600*CARROT_FERTILIZER+K600*MESCLUN_FERTILIZER</x:f>
        <x:v>31240</x:v>
      </x:c>
      <x:c r="Q600" s="268" t="n">
        <x:f>MIN(M600,FARMER_HOURS)*FARMER_RATE+MAX(M600-FARMER_HOURS,0)*TEMP_RATE</x:f>
        <x:v>55472.50134623922</x:v>
      </x:c>
      <x:c r="R600" s="268" t="n">
        <x:f>O600-P600-Q600-FIXED_COST</x:f>
        <x:v>1785.4986537607765</x:v>
      </x:c>
      <x:c r="S600" s="139" t="str">
        <x:f>IF(AND(L600&lt;=TOTAL_BED_CAP,N600&lt;=TEMP_WORKER_CAP),"YES","NO")</x:f>
        <x:v>YES</x:v>
      </x:c>
      <x:c r="T600" s="139" t="n">
        <x:f>IF(S600="YES",R600,-1E+99)</x:f>
        <x:v>1785.4986537607765</x:v>
      </x:c>
    </x:row>
    <x:row r="601">
      <x:c r="A601" s="139"/>
      <x:c r="B601" s="139"/>
      <x:c r="C601" s="139"/>
      <x:c r="D601" s="139"/>
      <x:c r="E601" s="139"/>
      <x:c r="F601" s="139"/>
      <x:c r="G601" s="139"/>
      <x:c r="H601" s="139"/>
      <x:c r="I601" s="266" t="n">
        <x:f>INT((ROW()-ROW($I$46))/((CARROT_CAP+1)*(MESCLUN_CAP+1)))</x:f>
        <x:v>0</x:v>
      </x:c>
      <x:c r="J601" s="266" t="n">
        <x:f>MOD(INT((ROW()-ROW($I$46))/(MESCLUN_CAP+1)),CARROT_CAP+1)</x:f>
        <x:v>17</x:v>
      </x:c>
      <x:c r="K601" s="266" t="n">
        <x:f>MOD(ROW()-ROW($I$46),MESCLUN_CAP+1)</x:f>
        <x:v>28</x:v>
      </x:c>
      <x:c r="L601" s="266" t="n">
        <x:f>SUM(I601:K601)</x:f>
        <x:v>45</x:v>
      </x:c>
      <x:c r="M601" s="267" t="n">
        <x:f>I601*TOMATO_HOURS*WEEKS*(1+TOMATO_DIM)^I601+J601*CARROT_HOURS*WEEKS*(1+CARROT_DIM)^J601+K601*MESCLUN_HOURS*WEEKS*(1+MESCLUN_DIM)^K601</x:f>
        <x:v>2560.1756157605323</x:v>
      </x:c>
      <x:c r="N601" s="267" t="n">
        <x:f>MAX(M601-FARMER_HOURS,0)/TEMP_HOURS_PER_WORKER</x:f>
        <x:v>1.2778997331670363</x:v>
      </x:c>
      <x:c r="O601" s="268" t="n">
        <x:f>I601*TOMATO_PRICE+J601*CARROT_PRICE+K601*MESCLUN_PRICE</x:f>
        <x:v>111198</x:v>
      </x:c>
      <x:c r="P601" s="268" t="n">
        <x:f>I601*TOMATO_FERTILIZER+J601*CARROT_FERTILIZER+K601*MESCLUN_FERTILIZER</x:f>
        <x:v>32120</x:v>
      </x:c>
      <x:c r="Q601" s="268" t="n">
        <x:f>MIN(M601,FARMER_HOURS)*FARMER_RATE+MAX(M601-FARMER_HOURS,0)*TEMP_RATE</x:f>
        <x:v>56947.49332917591</x:v>
      </x:c>
      <x:c r="R601" s="268" t="n">
        <x:f>O601-P601-Q601-FIXED_COST</x:f>
        <x:v>2130.506670824092</x:v>
      </x:c>
      <x:c r="S601" s="139" t="str">
        <x:f>IF(AND(L601&lt;=TOTAL_BED_CAP,N601&lt;=TEMP_WORKER_CAP),"YES","NO")</x:f>
        <x:v>YES</x:v>
      </x:c>
      <x:c r="T601" s="139" t="n">
        <x:f>IF(S601="YES",R601,-1E+99)</x:f>
        <x:v>2130.506670824092</x:v>
      </x:c>
    </x:row>
    <x:row r="602">
      <x:c r="A602" s="139"/>
      <x:c r="B602" s="139"/>
      <x:c r="C602" s="139"/>
      <x:c r="D602" s="139"/>
      <x:c r="E602" s="139"/>
      <x:c r="F602" s="139"/>
      <x:c r="G602" s="139"/>
      <x:c r="H602" s="139"/>
      <x:c r="I602" s="266" t="n">
        <x:f>INT((ROW()-ROW($I$46))/((CARROT_CAP+1)*(MESCLUN_CAP+1)))</x:f>
        <x:v>0</x:v>
      </x:c>
      <x:c r="J602" s="266" t="n">
        <x:f>MOD(INT((ROW()-ROW($I$46))/(MESCLUN_CAP+1)),CARROT_CAP+1)</x:f>
        <x:v>17</x:v>
      </x:c>
      <x:c r="K602" s="266" t="n">
        <x:f>MOD(ROW()-ROW($I$46),MESCLUN_CAP+1)</x:f>
        <x:v>29</x:v>
      </x:c>
      <x:c r="L602" s="266" t="n">
        <x:f>SUM(I602:K602)</x:f>
        <x:v>46</x:v>
      </x:c>
      <x:c r="M602" s="267" t="n">
        <x:f>I602*TOMATO_HOURS*WEEKS*(1+TOMATO_DIM)^I602+J602*CARROT_HOURS*WEEKS*(1+CARROT_DIM)^J602+K602*MESCLUN_HOURS*WEEKS*(1+MESCLUN_DIM)^K602</x:f>
        <x:v>2646.9936438761856</x:v>
      </x:c>
      <x:c r="N602" s="267" t="n">
        <x:f>MAX(M602-FARMER_HOURS,0)/TEMP_HOURS_PER_WORKER</x:f>
        <x:v>1.3381900304695733</x:v>
      </x:c>
      <x:c r="O602" s="268" t="n">
        <x:f>I602*TOMATO_PRICE+J602*CARROT_PRICE+K602*MESCLUN_PRICE</x:f>
        <x:v>113898</x:v>
      </x:c>
      <x:c r="P602" s="268" t="n">
        <x:f>I602*TOMATO_FERTILIZER+J602*CARROT_FERTILIZER+K602*MESCLUN_FERTILIZER</x:f>
        <x:v>33000</x:v>
      </x:c>
      <x:c r="Q602" s="268" t="n">
        <x:f>MIN(M602,FARMER_HOURS)*FARMER_RATE+MAX(M602-FARMER_HOURS,0)*TEMP_RATE</x:f>
        <x:v>58454.750761739335</x:v>
      </x:c>
      <x:c r="R602" s="268" t="n">
        <x:f>O602-P602-Q602-FIXED_COST</x:f>
        <x:v>2443.249238260665</x:v>
      </x:c>
      <x:c r="S602" s="139" t="str">
        <x:f>IF(AND(L602&lt;=TOTAL_BED_CAP,N602&lt;=TEMP_WORKER_CAP),"YES","NO")</x:f>
        <x:v>YES</x:v>
      </x:c>
      <x:c r="T602" s="139" t="n">
        <x:f>IF(S602="YES",R602,-1E+99)</x:f>
        <x:v>2443.249238260665</x:v>
      </x:c>
    </x:row>
    <x:row r="603">
      <x:c r="A603" s="139"/>
      <x:c r="B603" s="139"/>
      <x:c r="C603" s="139"/>
      <x:c r="D603" s="139"/>
      <x:c r="E603" s="139"/>
      <x:c r="F603" s="139"/>
      <x:c r="G603" s="139"/>
      <x:c r="H603" s="139"/>
      <x:c r="I603" s="266" t="n">
        <x:f>INT((ROW()-ROW($I$46))/((CARROT_CAP+1)*(MESCLUN_CAP+1)))</x:f>
        <x:v>0</x:v>
      </x:c>
      <x:c r="J603" s="266" t="n">
        <x:f>MOD(INT((ROW()-ROW($I$46))/(MESCLUN_CAP+1)),CARROT_CAP+1)</x:f>
        <x:v>17</x:v>
      </x:c>
      <x:c r="K603" s="266" t="n">
        <x:f>MOD(ROW()-ROW($I$46),MESCLUN_CAP+1)</x:f>
        <x:v>30</x:v>
      </x:c>
      <x:c r="L603" s="266" t="n">
        <x:f>SUM(I603:K603)</x:f>
        <x:v>47</x:v>
      </x:c>
      <x:c r="M603" s="267" t="n">
        <x:f>I603*TOMATO_HOURS*WEEKS*(1+TOMATO_DIM)^I603+J603*CARROT_HOURS*WEEKS*(1+CARROT_DIM)^J603+K603*MESCLUN_HOURS*WEEKS*(1+MESCLUN_DIM)^K603</x:f>
        <x:v>2735.7033492099554</x:v>
      </x:c>
      <x:c r="N603" s="267" t="n">
        <x:f>MAX(M603-FARMER_HOURS,0)/TEMP_HOURS_PER_WORKER</x:f>
        <x:v>1.3997939925069134</x:v>
      </x:c>
      <x:c r="O603" s="268" t="n">
        <x:f>I603*TOMATO_PRICE+J603*CARROT_PRICE+K603*MESCLUN_PRICE</x:f>
        <x:v>116598</x:v>
      </x:c>
      <x:c r="P603" s="268" t="n">
        <x:f>I603*TOMATO_FERTILIZER+J603*CARROT_FERTILIZER+K603*MESCLUN_FERTILIZER</x:f>
        <x:v>33880</x:v>
      </x:c>
      <x:c r="Q603" s="268" t="n">
        <x:f>MIN(M603,FARMER_HOURS)*FARMER_RATE+MAX(M603-FARMER_HOURS,0)*TEMP_RATE</x:f>
        <x:v>59994.84981267284</x:v>
      </x:c>
      <x:c r="R603" s="268" t="n">
        <x:f>O603-P603-Q603-FIXED_COST</x:f>
        <x:v>2723.1501873271627</x:v>
      </x:c>
      <x:c r="S603" s="139" t="str">
        <x:f>IF(AND(L603&lt;=TOTAL_BED_CAP,N603&lt;=TEMP_WORKER_CAP),"YES","NO")</x:f>
        <x:v>YES</x:v>
      </x:c>
      <x:c r="T603" s="139" t="n">
        <x:f>IF(S603="YES",R603,-1E+99)</x:f>
        <x:v>2723.1501873271627</x:v>
      </x:c>
    </x:row>
    <x:row r="604">
      <x:c r="A604" s="139"/>
      <x:c r="B604" s="139"/>
      <x:c r="C604" s="139"/>
      <x:c r="D604" s="139"/>
      <x:c r="E604" s="139"/>
      <x:c r="F604" s="139"/>
      <x:c r="G604" s="139"/>
      <x:c r="H604" s="139"/>
      <x:c r="I604" s="266" t="n">
        <x:f>INT((ROW()-ROW($I$46))/((CARROT_CAP+1)*(MESCLUN_CAP+1)))</x:f>
        <x:v>0</x:v>
      </x:c>
      <x:c r="J604" s="266" t="n">
        <x:f>MOD(INT((ROW()-ROW($I$46))/(MESCLUN_CAP+1)),CARROT_CAP+1)</x:f>
        <x:v>18</x:v>
      </x:c>
      <x:c r="K604" s="266" t="n">
        <x:f>MOD(ROW()-ROW($I$46),MESCLUN_CAP+1)</x:f>
        <x:v>0</x:v>
      </x:c>
      <x:c r="L604" s="266" t="n">
        <x:f>SUM(I604:K604)</x:f>
        <x:v>18</x:v>
      </x:c>
      <x:c r="M604" s="267" t="n">
        <x:f>I604*TOMATO_HOURS*WEEKS*(1+TOMATO_DIM)^I604+J604*CARROT_HOURS*WEEKS*(1+CARROT_DIM)^J604+K604*MESCLUN_HOURS*WEEKS*(1+MESCLUN_DIM)^K604</x:f>
        <x:v>842.2157075615115</x:v>
      </x:c>
      <x:c r="N604" s="267" t="n">
        <x:f>MAX(M604-FARMER_HOURS,0)/TEMP_HOURS_PER_WORKER</x:f>
        <x:v>0.08487201913993855</x:v>
      </x:c>
      <x:c r="O604" s="268" t="n">
        <x:f>I604*TOMATO_PRICE+J604*CARROT_PRICE+K604*MESCLUN_PRICE</x:f>
        <x:v>37692</x:v>
      </x:c>
      <x:c r="P604" s="268" t="n">
        <x:f>I604*TOMATO_FERTILIZER+J604*CARROT_FERTILIZER+K604*MESCLUN_FERTILIZER</x:f>
        <x:v>7920</x:v>
      </x:c>
      <x:c r="Q604" s="268" t="n">
        <x:f>MIN(M604,FARMER_HOURS)*FARMER_RATE+MAX(M604-FARMER_HOURS,0)*TEMP_RATE</x:f>
        <x:v>27121.800478498462</x:v>
      </x:c>
      <x:c r="R604" s="268" t="n">
        <x:f>O604-P604-Q604-FIXED_COST</x:f>
        <x:v>-17349.800478498462</x:v>
      </x:c>
      <x:c r="S604" s="139" t="str">
        <x:f>IF(AND(L604&lt;=TOTAL_BED_CAP,N604&lt;=TEMP_WORKER_CAP),"YES","NO")</x:f>
        <x:v>YES</x:v>
      </x:c>
      <x:c r="T604" s="139" t="n">
        <x:f>IF(S604="YES",R604,-1E+99)</x:f>
        <x:v>-17349.800478498462</x:v>
      </x:c>
    </x:row>
    <x:row r="605">
      <x:c r="A605" s="139"/>
      <x:c r="B605" s="139"/>
      <x:c r="C605" s="139"/>
      <x:c r="D605" s="139"/>
      <x:c r="E605" s="139"/>
      <x:c r="F605" s="139"/>
      <x:c r="G605" s="139"/>
      <x:c r="H605" s="139"/>
      <x:c r="I605" s="266" t="n">
        <x:f>INT((ROW()-ROW($I$46))/((CARROT_CAP+1)*(MESCLUN_CAP+1)))</x:f>
        <x:v>0</x:v>
      </x:c>
      <x:c r="J605" s="266" t="n">
        <x:f>MOD(INT((ROW()-ROW($I$46))/(MESCLUN_CAP+1)),CARROT_CAP+1)</x:f>
        <x:v>18</x:v>
      </x:c>
      <x:c r="K605" s="266" t="n">
        <x:f>MOD(ROW()-ROW($I$46),MESCLUN_CAP+1)</x:f>
        <x:v>1</x:v>
      </x:c>
      <x:c r="L605" s="266" t="n">
        <x:f>SUM(I605:K605)</x:f>
        <x:v>19</x:v>
      </x:c>
      <x:c r="M605" s="267" t="n">
        <x:f>I605*TOMATO_HOURS*WEEKS*(1+TOMATO_DIM)^I605+J605*CARROT_HOURS*WEEKS*(1+CARROT_DIM)^J605+K605*MESCLUN_HOURS*WEEKS*(1+MESCLUN_DIM)^K605</x:f>
        <x:v>887.7782075615115</x:v>
      </x:c>
      <x:c r="N605" s="267" t="n">
        <x:f>MAX(M605-FARMER_HOURS,0)/TEMP_HOURS_PER_WORKER</x:f>
        <x:v>0.11651264413993856</x:v>
      </x:c>
      <x:c r="O605" s="268" t="n">
        <x:f>I605*TOMATO_PRICE+J605*CARROT_PRICE+K605*MESCLUN_PRICE</x:f>
        <x:v>40392</x:v>
      </x:c>
      <x:c r="P605" s="268" t="n">
        <x:f>I605*TOMATO_FERTILIZER+J605*CARROT_FERTILIZER+K605*MESCLUN_FERTILIZER</x:f>
        <x:v>8800</x:v>
      </x:c>
      <x:c r="Q605" s="268" t="n">
        <x:f>MIN(M605,FARMER_HOURS)*FARMER_RATE+MAX(M605-FARMER_HOURS,0)*TEMP_RATE</x:f>
        <x:v>27912.816103498462</x:v>
      </x:c>
      <x:c r="R605" s="268" t="n">
        <x:f>O605-P605-Q605-FIXED_COST</x:f>
        <x:v>-16320.816103498462</x:v>
      </x:c>
      <x:c r="S605" s="139" t="str">
        <x:f>IF(AND(L605&lt;=TOTAL_BED_CAP,N605&lt;=TEMP_WORKER_CAP),"YES","NO")</x:f>
        <x:v>YES</x:v>
      </x:c>
      <x:c r="T605" s="139" t="n">
        <x:f>IF(S605="YES",R605,-1E+99)</x:f>
        <x:v>-16320.816103498462</x:v>
      </x:c>
    </x:row>
    <x:row r="606">
      <x:c r="A606" s="139"/>
      <x:c r="B606" s="139"/>
      <x:c r="C606" s="139"/>
      <x:c r="D606" s="139"/>
      <x:c r="E606" s="139"/>
      <x:c r="F606" s="139"/>
      <x:c r="G606" s="139"/>
      <x:c r="H606" s="139"/>
      <x:c r="I606" s="266" t="n">
        <x:f>INT((ROW()-ROW($I$46))/((CARROT_CAP+1)*(MESCLUN_CAP+1)))</x:f>
        <x:v>0</x:v>
      </x:c>
      <x:c r="J606" s="266" t="n">
        <x:f>MOD(INT((ROW()-ROW($I$46))/(MESCLUN_CAP+1)),CARROT_CAP+1)</x:f>
        <x:v>18</x:v>
      </x:c>
      <x:c r="K606" s="266" t="n">
        <x:f>MOD(ROW()-ROW($I$46),MESCLUN_CAP+1)</x:f>
        <x:v>2</x:v>
      </x:c>
      <x:c r="L606" s="266" t="n">
        <x:f>SUM(I606:K606)</x:f>
        <x:v>20</x:v>
      </x:c>
      <x:c r="M606" s="267" t="n">
        <x:f>I606*TOMATO_HOURS*WEEKS*(1+TOMATO_DIM)^I606+J606*CARROT_HOURS*WEEKS*(1+CARROT_DIM)^J606+K606*MESCLUN_HOURS*WEEKS*(1+MESCLUN_DIM)^K606</x:f>
        <x:v>934.4797700615115</x:v>
      </x:c>
      <x:c r="N606" s="267" t="n">
        <x:f>MAX(M606-FARMER_HOURS,0)/TEMP_HOURS_PER_WORKER</x:f>
        <x:v>0.14894428476493857</x:v>
      </x:c>
      <x:c r="O606" s="268" t="n">
        <x:f>I606*TOMATO_PRICE+J606*CARROT_PRICE+K606*MESCLUN_PRICE</x:f>
        <x:v>43092</x:v>
      </x:c>
      <x:c r="P606" s="268" t="n">
        <x:f>I606*TOMATO_FERTILIZER+J606*CARROT_FERTILIZER+K606*MESCLUN_FERTILIZER</x:f>
        <x:v>9680</x:v>
      </x:c>
      <x:c r="Q606" s="268" t="n">
        <x:f>MIN(M606,FARMER_HOURS)*FARMER_RATE+MAX(M606-FARMER_HOURS,0)*TEMP_RATE</x:f>
        <x:v>28723.607119123466</x:v>
      </x:c>
      <x:c r="R606" s="268" t="n">
        <x:f>O606-P606-Q606-FIXED_COST</x:f>
        <x:v>-15311.607119123466</x:v>
      </x:c>
      <x:c r="S606" s="139" t="str">
        <x:f>IF(AND(L606&lt;=TOTAL_BED_CAP,N606&lt;=TEMP_WORKER_CAP),"YES","NO")</x:f>
        <x:v>YES</x:v>
      </x:c>
      <x:c r="T606" s="139" t="n">
        <x:f>IF(S606="YES",R606,-1E+99)</x:f>
        <x:v>-15311.607119123466</x:v>
      </x:c>
    </x:row>
    <x:row r="607">
      <x:c r="A607" s="139"/>
      <x:c r="B607" s="139"/>
      <x:c r="C607" s="139"/>
      <x:c r="D607" s="139"/>
      <x:c r="E607" s="139"/>
      <x:c r="F607" s="139"/>
      <x:c r="G607" s="139"/>
      <x:c r="H607" s="139"/>
      <x:c r="I607" s="266" t="n">
        <x:f>INT((ROW()-ROW($I$46))/((CARROT_CAP+1)*(MESCLUN_CAP+1)))</x:f>
        <x:v>0</x:v>
      </x:c>
      <x:c r="J607" s="266" t="n">
        <x:f>MOD(INT((ROW()-ROW($I$46))/(MESCLUN_CAP+1)),CARROT_CAP+1)</x:f>
        <x:v>18</x:v>
      </x:c>
      <x:c r="K607" s="266" t="n">
        <x:f>MOD(ROW()-ROW($I$46),MESCLUN_CAP+1)</x:f>
        <x:v>3</x:v>
      </x:c>
      <x:c r="L607" s="266" t="n">
        <x:f>SUM(I607:K607)</x:f>
        <x:v>21</x:v>
      </x:c>
      <x:c r="M607" s="267" t="n">
        <x:f>I607*TOMATO_HOURS*WEEKS*(1+TOMATO_DIM)^I607+J607*CARROT_HOURS*WEEKS*(1+CARROT_DIM)^J607+K607*MESCLUN_HOURS*WEEKS*(1+MESCLUN_DIM)^K607</x:f>
        <x:v>982.3417524833865</x:v>
      </x:c>
      <x:c r="N607" s="267" t="n">
        <x:f>MAX(M607-FARMER_HOURS,0)/TEMP_HOURS_PER_WORKER</x:f>
        <x:v>0.18218177255790727</x:v>
      </x:c>
      <x:c r="O607" s="268" t="n">
        <x:f>I607*TOMATO_PRICE+J607*CARROT_PRICE+K607*MESCLUN_PRICE</x:f>
        <x:v>45792</x:v>
      </x:c>
      <x:c r="P607" s="268" t="n">
        <x:f>I607*TOMATO_FERTILIZER+J607*CARROT_FERTILIZER+K607*MESCLUN_FERTILIZER</x:f>
        <x:v>10560</x:v>
      </x:c>
      <x:c r="Q607" s="268" t="n">
        <x:f>MIN(M607,FARMER_HOURS)*FARMER_RATE+MAX(M607-FARMER_HOURS,0)*TEMP_RATE</x:f>
        <x:v>29554.54431394768</x:v>
      </x:c>
      <x:c r="R607" s="268" t="n">
        <x:f>O607-P607-Q607-FIXED_COST</x:f>
        <x:v>-14322.544313947681</x:v>
      </x:c>
      <x:c r="S607" s="139" t="str">
        <x:f>IF(AND(L607&lt;=TOTAL_BED_CAP,N607&lt;=TEMP_WORKER_CAP),"YES","NO")</x:f>
        <x:v>YES</x:v>
      </x:c>
      <x:c r="T607" s="139" t="n">
        <x:f>IF(S607="YES",R607,-1E+99)</x:f>
        <x:v>-14322.544313947681</x:v>
      </x:c>
    </x:row>
    <x:row r="608">
      <x:c r="A608" s="139"/>
      <x:c r="B608" s="139"/>
      <x:c r="C608" s="139"/>
      <x:c r="D608" s="139"/>
      <x:c r="E608" s="139"/>
      <x:c r="F608" s="139"/>
      <x:c r="G608" s="139"/>
      <x:c r="H608" s="139"/>
      <x:c r="I608" s="266" t="n">
        <x:f>INT((ROW()-ROW($I$46))/((CARROT_CAP+1)*(MESCLUN_CAP+1)))</x:f>
        <x:v>0</x:v>
      </x:c>
      <x:c r="J608" s="266" t="n">
        <x:f>MOD(INT((ROW()-ROW($I$46))/(MESCLUN_CAP+1)),CARROT_CAP+1)</x:f>
        <x:v>18</x:v>
      </x:c>
      <x:c r="K608" s="266" t="n">
        <x:f>MOD(ROW()-ROW($I$46),MESCLUN_CAP+1)</x:f>
        <x:v>4</x:v>
      </x:c>
      <x:c r="L608" s="266" t="n">
        <x:f>SUM(I608:K608)</x:f>
        <x:v>22</x:v>
      </x:c>
      <x:c r="M608" s="267" t="n">
        <x:f>I608*TOMATO_HOURS*WEEKS*(1+TOMATO_DIM)^I608+J608*CARROT_HOURS*WEEKS*(1+CARROT_DIM)^J608+K608*MESCLUN_HOURS*WEEKS*(1+MESCLUN_DIM)^K608</x:f>
        <x:v>1031.3858682060427</x:v>
      </x:c>
      <x:c r="N608" s="267" t="n">
        <x:f>MAX(M608-FARMER_HOURS,0)/TEMP_HOURS_PER_WORKER</x:f>
        <x:v>0.2162401862541963</x:v>
      </x:c>
      <x:c r="O608" s="268" t="n">
        <x:f>I608*TOMATO_PRICE+J608*CARROT_PRICE+K608*MESCLUN_PRICE</x:f>
        <x:v>48492</x:v>
      </x:c>
      <x:c r="P608" s="268" t="n">
        <x:f>I608*TOMATO_FERTILIZER+J608*CARROT_FERTILIZER+K608*MESCLUN_FERTILIZER</x:f>
        <x:v>11440</x:v>
      </x:c>
      <x:c r="Q608" s="268" t="n">
        <x:f>MIN(M608,FARMER_HOURS)*FARMER_RATE+MAX(M608-FARMER_HOURS,0)*TEMP_RATE</x:f>
        <x:v>30406.004656354908</x:v>
      </x:c>
      <x:c r="R608" s="268" t="n">
        <x:f>O608-P608-Q608-FIXED_COST</x:f>
        <x:v>-13354.004656354908</x:v>
      </x:c>
      <x:c r="S608" s="139" t="str">
        <x:f>IF(AND(L608&lt;=TOTAL_BED_CAP,N608&lt;=TEMP_WORKER_CAP),"YES","NO")</x:f>
        <x:v>YES</x:v>
      </x:c>
      <x:c r="T608" s="139" t="n">
        <x:f>IF(S608="YES",R608,-1E+99)</x:f>
        <x:v>-13354.004656354908</x:v>
      </x:c>
    </x:row>
    <x:row r="609">
      <x:c r="A609" s="139"/>
      <x:c r="B609" s="139"/>
      <x:c r="C609" s="139"/>
      <x:c r="D609" s="139"/>
      <x:c r="E609" s="139"/>
      <x:c r="F609" s="139"/>
      <x:c r="G609" s="139"/>
      <x:c r="H609" s="139"/>
      <x:c r="I609" s="266" t="n">
        <x:f>INT((ROW()-ROW($I$46))/((CARROT_CAP+1)*(MESCLUN_CAP+1)))</x:f>
        <x:v>0</x:v>
      </x:c>
      <x:c r="J609" s="266" t="n">
        <x:f>MOD(INT((ROW()-ROW($I$46))/(MESCLUN_CAP+1)),CARROT_CAP+1)</x:f>
        <x:v>18</x:v>
      </x:c>
      <x:c r="K609" s="266" t="n">
        <x:f>MOD(ROW()-ROW($I$46),MESCLUN_CAP+1)</x:f>
        <x:v>5</x:v>
      </x:c>
      <x:c r="L609" s="266" t="n">
        <x:f>SUM(I609:K609)</x:f>
        <x:v>23</x:v>
      </x:c>
      <x:c r="M609" s="267" t="n">
        <x:f>I609*TOMATO_HOURS*WEEKS*(1+TOMATO_DIM)^I609+J609*CARROT_HOURS*WEEKS*(1+CARROT_DIM)^J609+K609*MESCLUN_HOURS*WEEKS*(1+MESCLUN_DIM)^K609</x:f>
        <x:v>1081.6341921272463</x:v>
      </x:c>
      <x:c r="N609" s="267" t="n">
        <x:f>MAX(M609-FARMER_HOURS,0)/TEMP_HOURS_PER_WORKER</x:f>
        <x:v>0.251134855643921</x:v>
      </x:c>
      <x:c r="O609" s="268" t="n">
        <x:f>I609*TOMATO_PRICE+J609*CARROT_PRICE+K609*MESCLUN_PRICE</x:f>
        <x:v>51192</x:v>
      </x:c>
      <x:c r="P609" s="268" t="n">
        <x:f>I609*TOMATO_FERTILIZER+J609*CARROT_FERTILIZER+K609*MESCLUN_FERTILIZER</x:f>
        <x:v>12320</x:v>
      </x:c>
      <x:c r="Q609" s="268" t="n">
        <x:f>MIN(M609,FARMER_HOURS)*FARMER_RATE+MAX(M609-FARMER_HOURS,0)*TEMP_RATE</x:f>
        <x:v>31278.371391098026</x:v>
      </x:c>
      <x:c r="R609" s="268" t="n">
        <x:f>O609-P609-Q609-FIXED_COST</x:f>
        <x:v>-12406.371391098026</x:v>
      </x:c>
      <x:c r="S609" s="139" t="str">
        <x:f>IF(AND(L609&lt;=TOTAL_BED_CAP,N609&lt;=TEMP_WORKER_CAP),"YES","NO")</x:f>
        <x:v>YES</x:v>
      </x:c>
      <x:c r="T609" s="139" t="n">
        <x:f>IF(S609="YES",R609,-1E+99)</x:f>
        <x:v>-12406.371391098026</x:v>
      </x:c>
    </x:row>
    <x:row r="610">
      <x:c r="A610" s="139"/>
      <x:c r="B610" s="139"/>
      <x:c r="C610" s="139"/>
      <x:c r="D610" s="139"/>
      <x:c r="E610" s="139"/>
      <x:c r="F610" s="139"/>
      <x:c r="G610" s="139"/>
      <x:c r="H610" s="139"/>
      <x:c r="I610" s="266" t="n">
        <x:f>INT((ROW()-ROW($I$46))/((CARROT_CAP+1)*(MESCLUN_CAP+1)))</x:f>
        <x:v>0</x:v>
      </x:c>
      <x:c r="J610" s="266" t="n">
        <x:f>MOD(INT((ROW()-ROW($I$46))/(MESCLUN_CAP+1)),CARROT_CAP+1)</x:f>
        <x:v>18</x:v>
      </x:c>
      <x:c r="K610" s="266" t="n">
        <x:f>MOD(ROW()-ROW($I$46),MESCLUN_CAP+1)</x:f>
        <x:v>6</x:v>
      </x:c>
      <x:c r="L610" s="266" t="n">
        <x:f>SUM(I610:K610)</x:f>
        <x:v>24</x:v>
      </x:c>
      <x:c r="M610" s="267" t="n">
        <x:f>I610*TOMATO_HOURS*WEEKS*(1+TOMATO_DIM)^I610+J610*CARROT_HOURS*WEEKS*(1+CARROT_DIM)^J610+K610*MESCLUN_HOURS*WEEKS*(1+MESCLUN_DIM)^K610</x:f>
        <x:v>1133.1091663088791</x:v>
      </x:c>
      <x:c r="N610" s="267" t="n">
        <x:f>MAX(M610-FARMER_HOURS,0)/TEMP_HOURS_PER_WORKER</x:f>
        <x:v>0.28688136549227716</x:v>
      </x:c>
      <x:c r="O610" s="268" t="n">
        <x:f>I610*TOMATO_PRICE+J610*CARROT_PRICE+K610*MESCLUN_PRICE</x:f>
        <x:v>53892</x:v>
      </x:c>
      <x:c r="P610" s="268" t="n">
        <x:f>I610*TOMATO_FERTILIZER+J610*CARROT_FERTILIZER+K610*MESCLUN_FERTILIZER</x:f>
        <x:v>13200</x:v>
      </x:c>
      <x:c r="Q610" s="268" t="n">
        <x:f>MIN(M610,FARMER_HOURS)*FARMER_RATE+MAX(M610-FARMER_HOURS,0)*TEMP_RATE</x:f>
        <x:v>32172.03413730693</x:v>
      </x:c>
      <x:c r="R610" s="268" t="n">
        <x:f>O610-P610-Q610-FIXED_COST</x:f>
        <x:v>-11480.034137306931</x:v>
      </x:c>
      <x:c r="S610" s="139" t="str">
        <x:f>IF(AND(L610&lt;=TOTAL_BED_CAP,N610&lt;=TEMP_WORKER_CAP),"YES","NO")</x:f>
        <x:v>YES</x:v>
      </x:c>
      <x:c r="T610" s="139" t="n">
        <x:f>IF(S610="YES",R610,-1E+99)</x:f>
        <x:v>-11480.034137306931</x:v>
      </x:c>
    </x:row>
    <x:row r="611">
      <x:c r="A611" s="139"/>
      <x:c r="B611" s="139"/>
      <x:c r="C611" s="139"/>
      <x:c r="D611" s="139"/>
      <x:c r="E611" s="139"/>
      <x:c r="F611" s="139"/>
      <x:c r="G611" s="139"/>
      <x:c r="H611" s="139"/>
      <x:c r="I611" s="266" t="n">
        <x:f>INT((ROW()-ROW($I$46))/((CARROT_CAP+1)*(MESCLUN_CAP+1)))</x:f>
        <x:v>0</x:v>
      </x:c>
      <x:c r="J611" s="266" t="n">
        <x:f>MOD(INT((ROW()-ROW($I$46))/(MESCLUN_CAP+1)),CARROT_CAP+1)</x:f>
        <x:v>18</x:v>
      </x:c>
      <x:c r="K611" s="266" t="n">
        <x:f>MOD(ROW()-ROW($I$46),MESCLUN_CAP+1)</x:f>
        <x:v>7</x:v>
      </x:c>
      <x:c r="L611" s="266" t="n">
        <x:f>SUM(I611:K611)</x:f>
        <x:v>25</x:v>
      </x:c>
      <x:c r="M611" s="267" t="n">
        <x:f>I611*TOMATO_HOURS*WEEKS*(1+TOMATO_DIM)^I611+J611*CARROT_HOURS*WEEKS*(1+CARROT_DIM)^J611+K611*MESCLUN_HOURS*WEEKS*(1+MESCLUN_DIM)^K611</x:f>
        <x:v>1185.8336057068398</x:v>
      </x:c>
      <x:c r="N611" s="267" t="n">
        <x:f>MAX(M611-FARMER_HOURS,0)/TEMP_HOURS_PER_WORKER</x:f>
        <x:v>0.32349555951863873</x:v>
      </x:c>
      <x:c r="O611" s="268" t="n">
        <x:f>I611*TOMATO_PRICE+J611*CARROT_PRICE+K611*MESCLUN_PRICE</x:f>
        <x:v>56592</x:v>
      </x:c>
      <x:c r="P611" s="268" t="n">
        <x:f>I611*TOMATO_FERTILIZER+J611*CARROT_FERTILIZER+K611*MESCLUN_FERTILIZER</x:f>
        <x:v>14080</x:v>
      </x:c>
      <x:c r="Q611" s="268" t="n">
        <x:f>MIN(M611,FARMER_HOURS)*FARMER_RATE+MAX(M611-FARMER_HOURS,0)*TEMP_RATE</x:f>
        <x:v>33087.38898796597</x:v>
      </x:c>
      <x:c r="R611" s="268" t="n">
        <x:f>O611-P611-Q611-FIXED_COST</x:f>
        <x:v>-10575.38898796597</x:v>
      </x:c>
      <x:c r="S611" s="139" t="str">
        <x:f>IF(AND(L611&lt;=TOTAL_BED_CAP,N611&lt;=TEMP_WORKER_CAP),"YES","NO")</x:f>
        <x:v>YES</x:v>
      </x:c>
      <x:c r="T611" s="139" t="n">
        <x:f>IF(S611="YES",R611,-1E+99)</x:f>
        <x:v>-10575.38898796597</x:v>
      </x:c>
    </x:row>
    <x:row r="612">
      <x:c r="A612" s="139"/>
      <x:c r="B612" s="139"/>
      <x:c r="C612" s="139"/>
      <x:c r="D612" s="139"/>
      <x:c r="E612" s="139"/>
      <x:c r="F612" s="139"/>
      <x:c r="G612" s="139"/>
      <x:c r="H612" s="139"/>
      <x:c r="I612" s="266" t="n">
        <x:f>INT((ROW()-ROW($I$46))/((CARROT_CAP+1)*(MESCLUN_CAP+1)))</x:f>
        <x:v>0</x:v>
      </x:c>
      <x:c r="J612" s="266" t="n">
        <x:f>MOD(INT((ROW()-ROW($I$46))/(MESCLUN_CAP+1)),CARROT_CAP+1)</x:f>
        <x:v>18</x:v>
      </x:c>
      <x:c r="K612" s="266" t="n">
        <x:f>MOD(ROW()-ROW($I$46),MESCLUN_CAP+1)</x:f>
        <x:v>8</x:v>
      </x:c>
      <x:c r="L612" s="266" t="n">
        <x:f>SUM(I612:K612)</x:f>
        <x:v>26</x:v>
      </x:c>
      <x:c r="M612" s="267" t="n">
        <x:f>I612*TOMATO_HOURS*WEEKS*(1+TOMATO_DIM)^I612+J612*CARROT_HOURS*WEEKS*(1+CARROT_DIM)^J612+K612*MESCLUN_HOURS*WEEKS*(1+MESCLUN_DIM)^K612</x:f>
        <x:v>1239.8307039868198</x:v>
      </x:c>
      <x:c r="N612" s="267" t="n">
        <x:f>MAX(M612-FARMER_HOURS,0)/TEMP_HOURS_PER_WORKER</x:f>
        <x:v>0.3609935444352915</x:v>
      </x:c>
      <x:c r="O612" s="268" t="n">
        <x:f>I612*TOMATO_PRICE+J612*CARROT_PRICE+K612*MESCLUN_PRICE</x:f>
        <x:v>59292</x:v>
      </x:c>
      <x:c r="P612" s="268" t="n">
        <x:f>I612*TOMATO_FERTILIZER+J612*CARROT_FERTILIZER+K612*MESCLUN_FERTILIZER</x:f>
        <x:v>14960</x:v>
      </x:c>
      <x:c r="Q612" s="268" t="n">
        <x:f>MIN(M612,FARMER_HOURS)*FARMER_RATE+MAX(M612-FARMER_HOURS,0)*TEMP_RATE</x:f>
        <x:v>34024.83861088229</x:v>
      </x:c>
      <x:c r="R612" s="268" t="n">
        <x:f>O612-P612-Q612-FIXED_COST</x:f>
        <x:v>-9692.838610882289</x:v>
      </x:c>
      <x:c r="S612" s="139" t="str">
        <x:f>IF(AND(L612&lt;=TOTAL_BED_CAP,N612&lt;=TEMP_WORKER_CAP),"YES","NO")</x:f>
        <x:v>YES</x:v>
      </x:c>
      <x:c r="T612" s="139" t="n">
        <x:f>IF(S612="YES",R612,-1E+99)</x:f>
        <x:v>-9692.838610882289</x:v>
      </x:c>
    </x:row>
    <x:row r="613">
      <x:c r="A613" s="139"/>
      <x:c r="B613" s="139"/>
      <x:c r="C613" s="139"/>
      <x:c r="D613" s="139"/>
      <x:c r="E613" s="139"/>
      <x:c r="F613" s="139"/>
      <x:c r="G613" s="139"/>
      <x:c r="H613" s="139"/>
      <x:c r="I613" s="266" t="n">
        <x:f>INT((ROW()-ROW($I$46))/((CARROT_CAP+1)*(MESCLUN_CAP+1)))</x:f>
        <x:v>0</x:v>
      </x:c>
      <x:c r="J613" s="266" t="n">
        <x:f>MOD(INT((ROW()-ROW($I$46))/(MESCLUN_CAP+1)),CARROT_CAP+1)</x:f>
        <x:v>18</x:v>
      </x:c>
      <x:c r="K613" s="266" t="n">
        <x:f>MOD(ROW()-ROW($I$46),MESCLUN_CAP+1)</x:f>
        <x:v>9</x:v>
      </x:c>
      <x:c r="L613" s="266" t="n">
        <x:f>SUM(I613:K613)</x:f>
        <x:v>27</x:v>
      </x:c>
      <x:c r="M613" s="267" t="n">
        <x:f>I613*TOMATO_HOURS*WEEKS*(1+TOMATO_DIM)^I613+J613*CARROT_HOURS*WEEKS*(1+CARROT_DIM)^J613+K613*MESCLUN_HOURS*WEEKS*(1+MESCLUN_DIM)^K613</x:f>
        <x:v>1295.1240394272143</x:v>
      </x:c>
      <x:c r="N613" s="267" t="n">
        <x:f>MAX(M613-FARMER_HOURS,0)/TEMP_HOURS_PER_WORKER</x:f>
        <x:v>0.39939169404667657</x:v>
      </x:c>
      <x:c r="O613" s="268" t="n">
        <x:f>I613*TOMATO_PRICE+J613*CARROT_PRICE+K613*MESCLUN_PRICE</x:f>
        <x:v>61992</x:v>
      </x:c>
      <x:c r="P613" s="268" t="n">
        <x:f>I613*TOMATO_FERTILIZER+J613*CARROT_FERTILIZER+K613*MESCLUN_FERTILIZER</x:f>
        <x:v>15840</x:v>
      </x:c>
      <x:c r="Q613" s="268" t="n">
        <x:f>MIN(M613,FARMER_HOURS)*FARMER_RATE+MAX(M613-FARMER_HOURS,0)*TEMP_RATE</x:f>
        <x:v>34984.792351166914</x:v>
      </x:c>
      <x:c r="R613" s="268" t="n">
        <x:f>O613-P613-Q613-FIXED_COST</x:f>
        <x:v>-8832.792351166914</x:v>
      </x:c>
      <x:c r="S613" s="139" t="str">
        <x:f>IF(AND(L613&lt;=TOTAL_BED_CAP,N613&lt;=TEMP_WORKER_CAP),"YES","NO")</x:f>
        <x:v>YES</x:v>
      </x:c>
      <x:c r="T613" s="139" t="n">
        <x:f>IF(S613="YES",R613,-1E+99)</x:f>
        <x:v>-8832.792351166914</x:v>
      </x:c>
    </x:row>
    <x:row r="614">
      <x:c r="A614" s="139"/>
      <x:c r="B614" s="139"/>
      <x:c r="C614" s="139"/>
      <x:c r="D614" s="139"/>
      <x:c r="E614" s="139"/>
      <x:c r="F614" s="139"/>
      <x:c r="G614" s="139"/>
      <x:c r="H614" s="139"/>
      <x:c r="I614" s="266" t="n">
        <x:f>INT((ROW()-ROW($I$46))/((CARROT_CAP+1)*(MESCLUN_CAP+1)))</x:f>
        <x:v>0</x:v>
      </x:c>
      <x:c r="J614" s="266" t="n">
        <x:f>MOD(INT((ROW()-ROW($I$46))/(MESCLUN_CAP+1)),CARROT_CAP+1)</x:f>
        <x:v>18</x:v>
      </x:c>
      <x:c r="K614" s="266" t="n">
        <x:f>MOD(ROW()-ROW($I$46),MESCLUN_CAP+1)</x:f>
        <x:v>10</x:v>
      </x:c>
      <x:c r="L614" s="266" t="n">
        <x:f>SUM(I614:K614)</x:f>
        <x:v>28</x:v>
      </x:c>
      <x:c r="M614" s="267" t="n">
        <x:f>I614*TOMATO_HOURS*WEEKS*(1+TOMATO_DIM)^I614+J614*CARROT_HOURS*WEEKS*(1+CARROT_DIM)^J614+K614*MESCLUN_HOURS*WEEKS*(1+MESCLUN_DIM)^K614</x:f>
        <x:v>1351.737580910427</x:v>
      </x:c>
      <x:c r="N614" s="267" t="n">
        <x:f>MAX(M614-FARMER_HOURS,0)/TEMP_HOURS_PER_WORKER</x:f>
        <x:v>0.4387066534100187</x:v>
      </x:c>
      <x:c r="O614" s="268" t="n">
        <x:f>I614*TOMATO_PRICE+J614*CARROT_PRICE+K614*MESCLUN_PRICE</x:f>
        <x:v>64692</x:v>
      </x:c>
      <x:c r="P614" s="268" t="n">
        <x:f>I614*TOMATO_FERTILIZER+J614*CARROT_FERTILIZER+K614*MESCLUN_FERTILIZER</x:f>
        <x:v>16720</x:v>
      </x:c>
      <x:c r="Q614" s="268" t="n">
        <x:f>MIN(M614,FARMER_HOURS)*FARMER_RATE+MAX(M614-FARMER_HOURS,0)*TEMP_RATE</x:f>
        <x:v>35967.66633525047</x:v>
      </x:c>
      <x:c r="R614" s="268" t="n">
        <x:f>O614-P614-Q614-FIXED_COST</x:f>
        <x:v>-7995.666335250469</x:v>
      </x:c>
      <x:c r="S614" s="139" t="str">
        <x:f>IF(AND(L614&lt;=TOTAL_BED_CAP,N614&lt;=TEMP_WORKER_CAP),"YES","NO")</x:f>
        <x:v>YES</x:v>
      </x:c>
      <x:c r="T614" s="139" t="n">
        <x:f>IF(S614="YES",R614,-1E+99)</x:f>
        <x:v>-7995.666335250469</x:v>
      </x:c>
    </x:row>
    <x:row r="615">
      <x:c r="A615" s="139"/>
      <x:c r="B615" s="139"/>
      <x:c r="C615" s="139"/>
      <x:c r="D615" s="139"/>
      <x:c r="E615" s="139"/>
      <x:c r="F615" s="139"/>
      <x:c r="G615" s="139"/>
      <x:c r="H615" s="139"/>
      <x:c r="I615" s="266" t="n">
        <x:f>INT((ROW()-ROW($I$46))/((CARROT_CAP+1)*(MESCLUN_CAP+1)))</x:f>
        <x:v>0</x:v>
      </x:c>
      <x:c r="J615" s="266" t="n">
        <x:f>MOD(INT((ROW()-ROW($I$46))/(MESCLUN_CAP+1)),CARROT_CAP+1)</x:f>
        <x:v>18</x:v>
      </x:c>
      <x:c r="K615" s="266" t="n">
        <x:f>MOD(ROW()-ROW($I$46),MESCLUN_CAP+1)</x:f>
        <x:v>11</x:v>
      </x:c>
      <x:c r="L615" s="266" t="n">
        <x:f>SUM(I615:K615)</x:f>
        <x:v>29</x:v>
      </x:c>
      <x:c r="M615" s="267" t="n">
        <x:f>I615*TOMATO_HOURS*WEEKS*(1+TOMATO_DIM)^I615+J615*CARROT_HOURS*WEEKS*(1+CARROT_DIM)^J615+K615*MESCLUN_HOURS*WEEKS*(1+MESCLUN_DIM)^K615</x:f>
        <x:v>1409.6956940038663</x:v>
      </x:c>
      <x:c r="N615" s="267" t="n">
        <x:f>MAX(M615-FARMER_HOURS,0)/TEMP_HOURS_PER_WORKER</x:f>
        <x:v>0.47895534305824045</x:v>
      </x:c>
      <x:c r="O615" s="268" t="n">
        <x:f>I615*TOMATO_PRICE+J615*CARROT_PRICE+K615*MESCLUN_PRICE</x:f>
        <x:v>67392</x:v>
      </x:c>
      <x:c r="P615" s="268" t="n">
        <x:f>I615*TOMATO_FERTILIZER+J615*CARROT_FERTILIZER+K615*MESCLUN_FERTILIZER</x:f>
        <x:v>17600</x:v>
      </x:c>
      <x:c r="Q615" s="268" t="n">
        <x:f>MIN(M615,FARMER_HOURS)*FARMER_RATE+MAX(M615-FARMER_HOURS,0)*TEMP_RATE</x:f>
        <x:v>36973.88357645601</x:v>
      </x:c>
      <x:c r="R615" s="268" t="n">
        <x:f>O615-P615-Q615-FIXED_COST</x:f>
        <x:v>-7181.8835764560135</x:v>
      </x:c>
      <x:c r="S615" s="139" t="str">
        <x:f>IF(AND(L615&lt;=TOTAL_BED_CAP,N615&lt;=TEMP_WORKER_CAP),"YES","NO")</x:f>
        <x:v>YES</x:v>
      </x:c>
      <x:c r="T615" s="139" t="n">
        <x:f>IF(S615="YES",R615,-1E+99)</x:f>
        <x:v>-7181.8835764560135</x:v>
      </x:c>
    </x:row>
    <x:row r="616">
      <x:c r="A616" s="139"/>
      <x:c r="B616" s="139"/>
      <x:c r="C616" s="139"/>
      <x:c r="D616" s="139"/>
      <x:c r="E616" s="139"/>
      <x:c r="F616" s="139"/>
      <x:c r="G616" s="139"/>
      <x:c r="H616" s="139"/>
      <x:c r="I616" s="266" t="n">
        <x:f>INT((ROW()-ROW($I$46))/((CARROT_CAP+1)*(MESCLUN_CAP+1)))</x:f>
        <x:v>0</x:v>
      </x:c>
      <x:c r="J616" s="266" t="n">
        <x:f>MOD(INT((ROW()-ROW($I$46))/(MESCLUN_CAP+1)),CARROT_CAP+1)</x:f>
        <x:v>18</x:v>
      </x:c>
      <x:c r="K616" s="266" t="n">
        <x:f>MOD(ROW()-ROW($I$46),MESCLUN_CAP+1)</x:f>
        <x:v>12</x:v>
      </x:c>
      <x:c r="L616" s="266" t="n">
        <x:f>SUM(I616:K616)</x:f>
        <x:v>30</x:v>
      </x:c>
      <x:c r="M616" s="267" t="n">
        <x:f>I616*TOMATO_HOURS*WEEKS*(1+TOMATO_DIM)^I616+J616*CARROT_HOURS*WEEKS*(1+CARROT_DIM)^J616+K616*MESCLUN_HOURS*WEEKS*(1+MESCLUN_DIM)^K616</x:f>
        <x:v>1469.0231471319305</x:v>
      </x:c>
      <x:c r="N616" s="267" t="n">
        <x:f>MAX(M616-FARMER_HOURS,0)/TEMP_HOURS_PER_WORKER</x:f>
        <x:v>0.5201549632860628</x:v>
      </x:c>
      <x:c r="O616" s="268" t="n">
        <x:f>I616*TOMATO_PRICE+J616*CARROT_PRICE+K616*MESCLUN_PRICE</x:f>
        <x:v>70092</x:v>
      </x:c>
      <x:c r="P616" s="268" t="n">
        <x:f>I616*TOMATO_FERTILIZER+J616*CARROT_FERTILIZER+K616*MESCLUN_FERTILIZER</x:f>
        <x:v>18480</x:v>
      </x:c>
      <x:c r="Q616" s="268" t="n">
        <x:f>MIN(M616,FARMER_HOURS)*FARMER_RATE+MAX(M616-FARMER_HOURS,0)*TEMP_RATE</x:f>
        <x:v>38003.87408215157</x:v>
      </x:c>
      <x:c r="R616" s="268" t="n">
        <x:f>O616-P616-Q616-FIXED_COST</x:f>
        <x:v>-6391.874082151568</x:v>
      </x:c>
      <x:c r="S616" s="139" t="str">
        <x:f>IF(AND(L616&lt;=TOTAL_BED_CAP,N616&lt;=TEMP_WORKER_CAP),"YES","NO")</x:f>
        <x:v>YES</x:v>
      </x:c>
      <x:c r="T616" s="139" t="n">
        <x:f>IF(S616="YES",R616,-1E+99)</x:f>
        <x:v>-6391.874082151568</x:v>
      </x:c>
    </x:row>
    <x:row r="617">
      <x:c r="A617" s="139"/>
      <x:c r="B617" s="139"/>
      <x:c r="C617" s="139"/>
      <x:c r="D617" s="139"/>
      <x:c r="E617" s="139"/>
      <x:c r="F617" s="139"/>
      <x:c r="G617" s="139"/>
      <x:c r="H617" s="139"/>
      <x:c r="I617" s="266" t="n">
        <x:f>INT((ROW()-ROW($I$46))/((CARROT_CAP+1)*(MESCLUN_CAP+1)))</x:f>
        <x:v>0</x:v>
      </x:c>
      <x:c r="J617" s="266" t="n">
        <x:f>MOD(INT((ROW()-ROW($I$46))/(MESCLUN_CAP+1)),CARROT_CAP+1)</x:f>
        <x:v>18</x:v>
      </x:c>
      <x:c r="K617" s="266" t="n">
        <x:f>MOD(ROW()-ROW($I$46),MESCLUN_CAP+1)</x:f>
        <x:v>13</x:v>
      </x:c>
      <x:c r="L617" s="266" t="n">
        <x:f>SUM(I617:K617)</x:f>
        <x:v>31</x:v>
      </x:c>
      <x:c r="M617" s="267" t="n">
        <x:f>I617*TOMATO_HOURS*WEEKS*(1+TOMATO_DIM)^I617+J617*CARROT_HOURS*WEEKS*(1+CARROT_DIM)^J617+K617*MESCLUN_HOURS*WEEKS*(1+MESCLUN_DIM)^K617</x:f>
        <x:v>1529.7451178403148</x:v>
      </x:c>
      <x:c r="N617" s="267" t="n">
        <x:f>MAX(M617-FARMER_HOURS,0)/TEMP_HOURS_PER_WORKER</x:f>
        <x:v>0.5623229985002186</x:v>
      </x:c>
      <x:c r="O617" s="268" t="n">
        <x:f>I617*TOMATO_PRICE+J617*CARROT_PRICE+K617*MESCLUN_PRICE</x:f>
        <x:v>72792</x:v>
      </x:c>
      <x:c r="P617" s="268" t="n">
        <x:f>I617*TOMATO_FERTILIZER+J617*CARROT_FERTILIZER+K617*MESCLUN_FERTILIZER</x:f>
        <x:v>19360</x:v>
      </x:c>
      <x:c r="Q617" s="268" t="n">
        <x:f>MIN(M617,FARMER_HOURS)*FARMER_RATE+MAX(M617-FARMER_HOURS,0)*TEMP_RATE</x:f>
        <x:v>39058.07496250547</x:v>
      </x:c>
      <x:c r="R617" s="268" t="n">
        <x:f>O617-P617-Q617-FIXED_COST</x:f>
        <x:v>-5626.074962505467</x:v>
      </x:c>
      <x:c r="S617" s="139" t="str">
        <x:f>IF(AND(L617&lt;=TOTAL_BED_CAP,N617&lt;=TEMP_WORKER_CAP),"YES","NO")</x:f>
        <x:v>YES</x:v>
      </x:c>
      <x:c r="T617" s="139" t="n">
        <x:f>IF(S617="YES",R617,-1E+99)</x:f>
        <x:v>-5626.074962505467</x:v>
      </x:c>
    </x:row>
    <x:row r="618">
      <x:c r="A618" s="139"/>
      <x:c r="B618" s="139"/>
      <x:c r="C618" s="139"/>
      <x:c r="D618" s="139"/>
      <x:c r="E618" s="139"/>
      <x:c r="F618" s="139"/>
      <x:c r="G618" s="139"/>
      <x:c r="H618" s="139"/>
      <x:c r="I618" s="266" t="n">
        <x:f>INT((ROW()-ROW($I$46))/((CARROT_CAP+1)*(MESCLUN_CAP+1)))</x:f>
        <x:v>0</x:v>
      </x:c>
      <x:c r="J618" s="266" t="n">
        <x:f>MOD(INT((ROW()-ROW($I$46))/(MESCLUN_CAP+1)),CARROT_CAP+1)</x:f>
        <x:v>18</x:v>
      </x:c>
      <x:c r="K618" s="266" t="n">
        <x:f>MOD(ROW()-ROW($I$46),MESCLUN_CAP+1)</x:f>
        <x:v>14</x:v>
      </x:c>
      <x:c r="L618" s="266" t="n">
        <x:f>SUM(I618:K618)</x:f>
        <x:v>32</x:v>
      </x:c>
      <x:c r="M618" s="267" t="n">
        <x:f>I618*TOMATO_HOURS*WEEKS*(1+TOMATO_DIM)^I618+J618*CARROT_HOURS*WEEKS*(1+CARROT_DIM)^J618+K618*MESCLUN_HOURS*WEEKS*(1+MESCLUN_DIM)^K618</x:f>
        <x:v>1591.8871991539759</x:v>
      </x:c>
      <x:c r="N618" s="267" t="n">
        <x:f>MAX(M618-FARMER_HOURS,0)/TEMP_HOURS_PER_WORKER</x:f>
        <x:v>0.6054772216347055</x:v>
      </x:c>
      <x:c r="O618" s="268" t="n">
        <x:f>I618*TOMATO_PRICE+J618*CARROT_PRICE+K618*MESCLUN_PRICE</x:f>
        <x:v>75492</x:v>
      </x:c>
      <x:c r="P618" s="268" t="n">
        <x:f>I618*TOMATO_FERTILIZER+J618*CARROT_FERTILIZER+K618*MESCLUN_FERTILIZER</x:f>
        <x:v>20240</x:v>
      </x:c>
      <x:c r="Q618" s="268" t="n">
        <x:f>MIN(M618,FARMER_HOURS)*FARMER_RATE+MAX(M618-FARMER_HOURS,0)*TEMP_RATE</x:f>
        <x:v>40136.93054086764</x:v>
      </x:c>
      <x:c r="R618" s="268" t="n">
        <x:f>O618-P618-Q618-FIXED_COST</x:f>
        <x:v>-4884.930540867637</x:v>
      </x:c>
      <x:c r="S618" s="139" t="str">
        <x:f>IF(AND(L618&lt;=TOTAL_BED_CAP,N618&lt;=TEMP_WORKER_CAP),"YES","NO")</x:f>
        <x:v>YES</x:v>
      </x:c>
      <x:c r="T618" s="139" t="n">
        <x:f>IF(S618="YES",R618,-1E+99)</x:f>
        <x:v>-4884.930540867637</x:v>
      </x:c>
    </x:row>
    <x:row r="619">
      <x:c r="A619" s="139"/>
      <x:c r="B619" s="139"/>
      <x:c r="C619" s="139"/>
      <x:c r="D619" s="139"/>
      <x:c r="E619" s="139"/>
      <x:c r="F619" s="139"/>
      <x:c r="G619" s="139"/>
      <x:c r="H619" s="139"/>
      <x:c r="I619" s="266" t="n">
        <x:f>INT((ROW()-ROW($I$46))/((CARROT_CAP+1)*(MESCLUN_CAP+1)))</x:f>
        <x:v>0</x:v>
      </x:c>
      <x:c r="J619" s="266" t="n">
        <x:f>MOD(INT((ROW()-ROW($I$46))/(MESCLUN_CAP+1)),CARROT_CAP+1)</x:f>
        <x:v>18</x:v>
      </x:c>
      <x:c r="K619" s="266" t="n">
        <x:f>MOD(ROW()-ROW($I$46),MESCLUN_CAP+1)</x:f>
        <x:v>15</x:v>
      </x:c>
      <x:c r="L619" s="266" t="n">
        <x:f>SUM(I619:K619)</x:f>
        <x:v>33</x:v>
      </x:c>
      <x:c r="M619" s="267" t="n">
        <x:f>I619*TOMATO_HOURS*WEEKS*(1+TOMATO_DIM)^I619+J619*CARROT_HOURS*WEEKS*(1+CARROT_DIM)^J619+K619*MESCLUN_HOURS*WEEKS*(1+MESCLUN_DIM)^K619</x:f>
        <x:v>1655.4754060301223</x:v>
      </x:c>
      <x:c r="N619" s="267" t="n">
        <x:f>MAX(M619-FARMER_HOURS,0)/TEMP_HOURS_PER_WORKER</x:f>
        <x:v>0.6496356986320293</x:v>
      </x:c>
      <x:c r="O619" s="268" t="n">
        <x:f>I619*TOMATO_PRICE+J619*CARROT_PRICE+K619*MESCLUN_PRICE</x:f>
        <x:v>78192</x:v>
      </x:c>
      <x:c r="P619" s="268" t="n">
        <x:f>I619*TOMATO_FERTILIZER+J619*CARROT_FERTILIZER+K619*MESCLUN_FERTILIZER</x:f>
        <x:v>21120</x:v>
      </x:c>
      <x:c r="Q619" s="268" t="n">
        <x:f>MIN(M619,FARMER_HOURS)*FARMER_RATE+MAX(M619-FARMER_HOURS,0)*TEMP_RATE</x:f>
        <x:v>41240.89246580073</x:v>
      </x:c>
      <x:c r="R619" s="268" t="n">
        <x:f>O619-P619-Q619-FIXED_COST</x:f>
        <x:v>-4168.892465800731</x:v>
      </x:c>
      <x:c r="S619" s="139" t="str">
        <x:f>IF(AND(L619&lt;=TOTAL_BED_CAP,N619&lt;=TEMP_WORKER_CAP),"YES","NO")</x:f>
        <x:v>YES</x:v>
      </x:c>
      <x:c r="T619" s="139" t="n">
        <x:f>IF(S619="YES",R619,-1E+99)</x:f>
        <x:v>-4168.892465800731</x:v>
      </x:c>
    </x:row>
    <x:row r="620">
      <x:c r="A620" s="139"/>
      <x:c r="B620" s="139"/>
      <x:c r="C620" s="139"/>
      <x:c r="D620" s="139"/>
      <x:c r="E620" s="139"/>
      <x:c r="F620" s="139"/>
      <x:c r="G620" s="139"/>
      <x:c r="H620" s="139"/>
      <x:c r="I620" s="266" t="n">
        <x:f>INT((ROW()-ROW($I$46))/((CARROT_CAP+1)*(MESCLUN_CAP+1)))</x:f>
        <x:v>0</x:v>
      </x:c>
      <x:c r="J620" s="266" t="n">
        <x:f>MOD(INT((ROW()-ROW($I$46))/(MESCLUN_CAP+1)),CARROT_CAP+1)</x:f>
        <x:v>18</x:v>
      </x:c>
      <x:c r="K620" s="266" t="n">
        <x:f>MOD(ROW()-ROW($I$46),MESCLUN_CAP+1)</x:f>
        <x:v>16</x:v>
      </x:c>
      <x:c r="L620" s="266" t="n">
        <x:f>SUM(I620:K620)</x:f>
        <x:v>34</x:v>
      </x:c>
      <x:c r="M620" s="267" t="n">
        <x:f>I620*TOMATO_HOURS*WEEKS*(1+TOMATO_DIM)^I620+J620*CARROT_HOURS*WEEKS*(1+CARROT_DIM)^J620+K620*MESCLUN_HOURS*WEEKS*(1+MESCLUN_DIM)^K620</x:f>
        <x:v>1720.536181907611</x:v>
      </x:c>
      <x:c r="N620" s="267" t="n">
        <x:f>MAX(M620-FARMER_HOURS,0)/TEMP_HOURS_PER_WORKER</x:f>
        <x:v>0.6948167929913965</x:v>
      </x:c>
      <x:c r="O620" s="268" t="n">
        <x:f>I620*TOMATO_PRICE+J620*CARROT_PRICE+K620*MESCLUN_PRICE</x:f>
        <x:v>80892</x:v>
      </x:c>
      <x:c r="P620" s="268" t="n">
        <x:f>I620*TOMATO_FERTILIZER+J620*CARROT_FERTILIZER+K620*MESCLUN_FERTILIZER</x:f>
        <x:v>22000</x:v>
      </x:c>
      <x:c r="Q620" s="268" t="n">
        <x:f>MIN(M620,FARMER_HOURS)*FARMER_RATE+MAX(M620-FARMER_HOURS,0)*TEMP_RATE</x:f>
        <x:v>42370.41982478491</x:v>
      </x:c>
      <x:c r="R620" s="268" t="n">
        <x:f>O620-P620-Q620-FIXED_COST</x:f>
        <x:v>-3478.4198247849126</x:v>
      </x:c>
      <x:c r="S620" s="139" t="str">
        <x:f>IF(AND(L620&lt;=TOTAL_BED_CAP,N620&lt;=TEMP_WORKER_CAP),"YES","NO")</x:f>
        <x:v>YES</x:v>
      </x:c>
      <x:c r="T620" s="139" t="n">
        <x:f>IF(S620="YES",R620,-1E+99)</x:f>
        <x:v>-3478.4198247849126</x:v>
      </x:c>
    </x:row>
    <x:row r="621">
      <x:c r="A621" s="139"/>
      <x:c r="B621" s="139"/>
      <x:c r="C621" s="139"/>
      <x:c r="D621" s="139"/>
      <x:c r="E621" s="139"/>
      <x:c r="F621" s="139"/>
      <x:c r="G621" s="139"/>
      <x:c r="H621" s="139"/>
      <x:c r="I621" s="266" t="n">
        <x:f>INT((ROW()-ROW($I$46))/((CARROT_CAP+1)*(MESCLUN_CAP+1)))</x:f>
        <x:v>0</x:v>
      </x:c>
      <x:c r="J621" s="266" t="n">
        <x:f>MOD(INT((ROW()-ROW($I$46))/(MESCLUN_CAP+1)),CARROT_CAP+1)</x:f>
        <x:v>18</x:v>
      </x:c>
      <x:c r="K621" s="266" t="n">
        <x:f>MOD(ROW()-ROW($I$46),MESCLUN_CAP+1)</x:f>
        <x:v>17</x:v>
      </x:c>
      <x:c r="L621" s="266" t="n">
        <x:f>SUM(I621:K621)</x:f>
        <x:v>35</x:v>
      </x:c>
      <x:c r="M621" s="267" t="n">
        <x:f>I621*TOMATO_HOURS*WEEKS*(1+TOMATO_DIM)^I621+J621*CARROT_HOURS*WEEKS*(1+CARROT_DIM)^J621+K621*MESCLUN_HOURS*WEEKS*(1+MESCLUN_DIM)^K621</x:f>
        <x:v>1787.0964053541516</x:v>
      </x:c>
      <x:c r="N621" s="267" t="n">
        <x:f>MAX(M621-FARMER_HOURS,0)/TEMP_HOURS_PER_WORKER</x:f>
        <x:v>0.7410391703848275</x:v>
      </x:c>
      <x:c r="O621" s="268" t="n">
        <x:f>I621*TOMATO_PRICE+J621*CARROT_PRICE+K621*MESCLUN_PRICE</x:f>
        <x:v>83592</x:v>
      </x:c>
      <x:c r="P621" s="268" t="n">
        <x:f>I621*TOMATO_FERTILIZER+J621*CARROT_FERTILIZER+K621*MESCLUN_FERTILIZER</x:f>
        <x:v>22880</x:v>
      </x:c>
      <x:c r="Q621" s="268" t="n">
        <x:f>MIN(M621,FARMER_HOURS)*FARMER_RATE+MAX(M621-FARMER_HOURS,0)*TEMP_RATE</x:f>
        <x:v>43525.97925962068</x:v>
      </x:c>
      <x:c r="R621" s="268" t="n">
        <x:f>O621-P621-Q621-FIXED_COST</x:f>
        <x:v>-2813.9792596206826</x:v>
      </x:c>
      <x:c r="S621" s="139" t="str">
        <x:f>IF(AND(L621&lt;=TOTAL_BED_CAP,N621&lt;=TEMP_WORKER_CAP),"YES","NO")</x:f>
        <x:v>YES</x:v>
      </x:c>
      <x:c r="T621" s="139" t="n">
        <x:f>IF(S621="YES",R621,-1E+99)</x:f>
        <x:v>-2813.9792596206826</x:v>
      </x:c>
    </x:row>
    <x:row r="622">
      <x:c r="A622" s="139"/>
      <x:c r="B622" s="139"/>
      <x:c r="C622" s="139"/>
      <x:c r="D622" s="139"/>
      <x:c r="E622" s="139"/>
      <x:c r="F622" s="139"/>
      <x:c r="G622" s="139"/>
      <x:c r="H622" s="139"/>
      <x:c r="I622" s="266" t="n">
        <x:f>INT((ROW()-ROW($I$46))/((CARROT_CAP+1)*(MESCLUN_CAP+1)))</x:f>
        <x:v>0</x:v>
      </x:c>
      <x:c r="J622" s="266" t="n">
        <x:f>MOD(INT((ROW()-ROW($I$46))/(MESCLUN_CAP+1)),CARROT_CAP+1)</x:f>
        <x:v>18</x:v>
      </x:c>
      <x:c r="K622" s="266" t="n">
        <x:f>MOD(ROW()-ROW($I$46),MESCLUN_CAP+1)</x:f>
        <x:v>18</x:v>
      </x:c>
      <x:c r="L622" s="266" t="n">
        <x:f>SUM(I622:K622)</x:f>
        <x:v>36</x:v>
      </x:c>
      <x:c r="M622" s="267" t="n">
        <x:f>I622*TOMATO_HOURS*WEEKS*(1+TOMATO_DIM)^I622+J622*CARROT_HOURS*WEEKS*(1+CARROT_DIM)^J622+K622*MESCLUN_HOURS*WEEKS*(1+MESCLUN_DIM)^K622</x:f>
        <x:v>1855.1833968127387</x:v>
      </x:c>
      <x:c r="N622" s="267" t="n">
        <x:f>MAX(M622-FARMER_HOURS,0)/TEMP_HOURS_PER_WORKER</x:f>
        <x:v>0.7883218033421796</x:v>
      </x:c>
      <x:c r="O622" s="268" t="n">
        <x:f>I622*TOMATO_PRICE+J622*CARROT_PRICE+K622*MESCLUN_PRICE</x:f>
        <x:v>86292</x:v>
      </x:c>
      <x:c r="P622" s="268" t="n">
        <x:f>I622*TOMATO_FERTILIZER+J622*CARROT_FERTILIZER+K622*MESCLUN_FERTILIZER</x:f>
        <x:v>23760</x:v>
      </x:c>
      <x:c r="Q622" s="268" t="n">
        <x:f>MIN(M622,FARMER_HOURS)*FARMER_RATE+MAX(M622-FARMER_HOURS,0)*TEMP_RATE</x:f>
        <x:v>44708.04508355449</x:v>
      </x:c>
      <x:c r="R622" s="268" t="n">
        <x:f>O622-P622-Q622-FIXED_COST</x:f>
        <x:v>-2176.0450835544907</x:v>
      </x:c>
      <x:c r="S622" s="139" t="str">
        <x:f>IF(AND(L622&lt;=TOTAL_BED_CAP,N622&lt;=TEMP_WORKER_CAP),"YES","NO")</x:f>
        <x:v>YES</x:v>
      </x:c>
      <x:c r="T622" s="139" t="n">
        <x:f>IF(S622="YES",R622,-1E+99)</x:f>
        <x:v>-2176.0450835544907</x:v>
      </x:c>
    </x:row>
    <x:row r="623">
      <x:c r="A623" s="139"/>
      <x:c r="B623" s="139"/>
      <x:c r="C623" s="139"/>
      <x:c r="D623" s="139"/>
      <x:c r="E623" s="139"/>
      <x:c r="F623" s="139"/>
      <x:c r="G623" s="139"/>
      <x:c r="H623" s="139"/>
      <x:c r="I623" s="266" t="n">
        <x:f>INT((ROW()-ROW($I$46))/((CARROT_CAP+1)*(MESCLUN_CAP+1)))</x:f>
        <x:v>0</x:v>
      </x:c>
      <x:c r="J623" s="266" t="n">
        <x:f>MOD(INT((ROW()-ROW($I$46))/(MESCLUN_CAP+1)),CARROT_CAP+1)</x:f>
        <x:v>18</x:v>
      </x:c>
      <x:c r="K623" s="266" t="n">
        <x:f>MOD(ROW()-ROW($I$46),MESCLUN_CAP+1)</x:f>
        <x:v>19</x:v>
      </x:c>
      <x:c r="L623" s="266" t="n">
        <x:f>SUM(I623:K623)</x:f>
        <x:v>37</x:v>
      </x:c>
      <x:c r="M623" s="267" t="n">
        <x:f>I623*TOMATO_HOURS*WEEKS*(1+TOMATO_DIM)^I623+J623*CARROT_HOURS*WEEKS*(1+CARROT_DIM)^J623+K623*MESCLUN_HOURS*WEEKS*(1+MESCLUN_DIM)^K623</x:f>
        <x:v>1924.8249254487605</x:v>
      </x:c>
      <x:c r="N623" s="267" t="n">
        <x:f>MAX(M623-FARMER_HOURS,0)/TEMP_HOURS_PER_WORKER</x:f>
        <x:v>0.8366839760060837</x:v>
      </x:c>
      <x:c r="O623" s="268" t="n">
        <x:f>I623*TOMATO_PRICE+J623*CARROT_PRICE+K623*MESCLUN_PRICE</x:f>
        <x:v>88992</x:v>
      </x:c>
      <x:c r="P623" s="268" t="n">
        <x:f>I623*TOMATO_FERTILIZER+J623*CARROT_FERTILIZER+K623*MESCLUN_FERTILIZER</x:f>
        <x:v>24640</x:v>
      </x:c>
      <x:c r="Q623" s="268" t="n">
        <x:f>MIN(M623,FARMER_HOURS)*FARMER_RATE+MAX(M623-FARMER_HOURS,0)*TEMP_RATE</x:f>
        <x:v>45917.09940015209</x:v>
      </x:c>
      <x:c r="R623" s="268" t="n">
        <x:f>O623-P623-Q623-FIXED_COST</x:f>
        <x:v>-1565.0994001520885</x:v>
      </x:c>
      <x:c r="S623" s="139" t="str">
        <x:f>IF(AND(L623&lt;=TOTAL_BED_CAP,N623&lt;=TEMP_WORKER_CAP),"YES","NO")</x:f>
        <x:v>YES</x:v>
      </x:c>
      <x:c r="T623" s="139" t="n">
        <x:f>IF(S623="YES",R623,-1E+99)</x:f>
        <x:v>-1565.0994001520885</x:v>
      </x:c>
    </x:row>
    <x:row r="624">
      <x:c r="A624" s="139"/>
      <x:c r="B624" s="139"/>
      <x:c r="C624" s="139"/>
      <x:c r="D624" s="139"/>
      <x:c r="E624" s="139"/>
      <x:c r="F624" s="139"/>
      <x:c r="G624" s="139"/>
      <x:c r="H624" s="139"/>
      <x:c r="I624" s="266" t="n">
        <x:f>INT((ROW()-ROW($I$46))/((CARROT_CAP+1)*(MESCLUN_CAP+1)))</x:f>
        <x:v>0</x:v>
      </x:c>
      <x:c r="J624" s="266" t="n">
        <x:f>MOD(INT((ROW()-ROW($I$46))/(MESCLUN_CAP+1)),CARROT_CAP+1)</x:f>
        <x:v>18</x:v>
      </x:c>
      <x:c r="K624" s="266" t="n">
        <x:f>MOD(ROW()-ROW($I$46),MESCLUN_CAP+1)</x:f>
        <x:v>20</x:v>
      </x:c>
      <x:c r="L624" s="266" t="n">
        <x:f>SUM(I624:K624)</x:f>
        <x:v>38</x:v>
      </x:c>
      <x:c r="M624" s="267" t="n">
        <x:f>I624*TOMATO_HOURS*WEEKS*(1+TOMATO_DIM)^I624+J624*CARROT_HOURS*WEEKS*(1+CARROT_DIM)^J624+K624*MESCLUN_HOURS*WEEKS*(1+MESCLUN_DIM)^K624</x:f>
        <x:v>1996.0492160992376</x:v>
      </x:c>
      <x:c r="N624" s="267" t="n">
        <x:f>MAX(M624-FARMER_HOURS,0)/TEMP_HOURS_PER_WORKER</x:f>
        <x:v>0.8861452889578039</x:v>
      </x:c>
      <x:c r="O624" s="268" t="n">
        <x:f>I624*TOMATO_PRICE+J624*CARROT_PRICE+K624*MESCLUN_PRICE</x:f>
        <x:v>91692</x:v>
      </x:c>
      <x:c r="P624" s="268" t="n">
        <x:f>I624*TOMATO_FERTILIZER+J624*CARROT_FERTILIZER+K624*MESCLUN_FERTILIZER</x:f>
        <x:v>25520</x:v>
      </x:c>
      <x:c r="Q624" s="268" t="n">
        <x:f>MIN(M624,FARMER_HOURS)*FARMER_RATE+MAX(M624-FARMER_HOURS,0)*TEMP_RATE</x:f>
        <x:v>47153.6322239451</x:v>
      </x:c>
      <x:c r="R624" s="268" t="n">
        <x:f>O624-P624-Q624-FIXED_COST</x:f>
        <x:v>-981.6322239450965</x:v>
      </x:c>
      <x:c r="S624" s="139" t="str">
        <x:f>IF(AND(L624&lt;=TOTAL_BED_CAP,N624&lt;=TEMP_WORKER_CAP),"YES","NO")</x:f>
        <x:v>YES</x:v>
      </x:c>
      <x:c r="T624" s="139" t="n">
        <x:f>IF(S624="YES",R624,-1E+99)</x:f>
        <x:v>-981.6322239450965</x:v>
      </x:c>
    </x:row>
    <x:row r="625">
      <x:c r="A625" s="139"/>
      <x:c r="B625" s="139"/>
      <x:c r="C625" s="139"/>
      <x:c r="D625" s="139"/>
      <x:c r="E625" s="139"/>
      <x:c r="F625" s="139"/>
      <x:c r="G625" s="139"/>
      <x:c r="H625" s="139"/>
      <x:c r="I625" s="266" t="n">
        <x:f>INT((ROW()-ROW($I$46))/((CARROT_CAP+1)*(MESCLUN_CAP+1)))</x:f>
        <x:v>0</x:v>
      </x:c>
      <x:c r="J625" s="266" t="n">
        <x:f>MOD(INT((ROW()-ROW($I$46))/(MESCLUN_CAP+1)),CARROT_CAP+1)</x:f>
        <x:v>18</x:v>
      </x:c>
      <x:c r="K625" s="266" t="n">
        <x:f>MOD(ROW()-ROW($I$46),MESCLUN_CAP+1)</x:f>
        <x:v>21</x:v>
      </x:c>
      <x:c r="L625" s="266" t="n">
        <x:f>SUM(I625:K625)</x:f>
        <x:v>39</x:v>
      </x:c>
      <x:c r="M625" s="267" t="n">
        <x:f>I625*TOMATO_HOURS*WEEKS*(1+TOMATO_DIM)^I625+J625*CARROT_HOURS*WEEKS*(1+CARROT_DIM)^J625+K625*MESCLUN_HOURS*WEEKS*(1+MESCLUN_DIM)^K625</x:f>
        <x:v>2068.8849563256813</x:v>
      </x:c>
      <x:c r="N625" s="267" t="n">
        <x:f>MAX(M625-FARMER_HOURS,0)/TEMP_HOURS_PER_WORKER</x:f>
        <x:v>0.9367256641150564</x:v>
      </x:c>
      <x:c r="O625" s="268" t="n">
        <x:f>I625*TOMATO_PRICE+J625*CARROT_PRICE+K625*MESCLUN_PRICE</x:f>
        <x:v>94392</x:v>
      </x:c>
      <x:c r="P625" s="268" t="n">
        <x:f>I625*TOMATO_FERTILIZER+J625*CARROT_FERTILIZER+K625*MESCLUN_FERTILIZER</x:f>
        <x:v>26400</x:v>
      </x:c>
      <x:c r="Q625" s="268" t="n">
        <x:f>MIN(M625,FARMER_HOURS)*FARMER_RATE+MAX(M625-FARMER_HOURS,0)*TEMP_RATE</x:f>
        <x:v>48418.14160287641</x:v>
      </x:c>
      <x:c r="R625" s="268" t="n">
        <x:f>O625-P625-Q625-FIXED_COST</x:f>
        <x:v>-426.141602876407</x:v>
      </x:c>
      <x:c r="S625" s="139" t="str">
        <x:f>IF(AND(L625&lt;=TOTAL_BED_CAP,N625&lt;=TEMP_WORKER_CAP),"YES","NO")</x:f>
        <x:v>YES</x:v>
      </x:c>
      <x:c r="T625" s="139" t="n">
        <x:f>IF(S625="YES",R625,-1E+99)</x:f>
        <x:v>-426.141602876407</x:v>
      </x:c>
    </x:row>
    <x:row r="626">
      <x:c r="A626" s="139"/>
      <x:c r="B626" s="139"/>
      <x:c r="C626" s="139"/>
      <x:c r="D626" s="139"/>
      <x:c r="E626" s="139"/>
      <x:c r="F626" s="139"/>
      <x:c r="G626" s="139"/>
      <x:c r="H626" s="139"/>
      <x:c r="I626" s="266" t="n">
        <x:f>INT((ROW()-ROW($I$46))/((CARROT_CAP+1)*(MESCLUN_CAP+1)))</x:f>
        <x:v>0</x:v>
      </x:c>
      <x:c r="J626" s="266" t="n">
        <x:f>MOD(INT((ROW()-ROW($I$46))/(MESCLUN_CAP+1)),CARROT_CAP+1)</x:f>
        <x:v>18</x:v>
      </x:c>
      <x:c r="K626" s="266" t="n">
        <x:f>MOD(ROW()-ROW($I$46),MESCLUN_CAP+1)</x:f>
        <x:v>22</x:v>
      </x:c>
      <x:c r="L626" s="266" t="n">
        <x:f>SUM(I626:K626)</x:f>
        <x:v>40</x:v>
      </x:c>
      <x:c r="M626" s="267" t="n">
        <x:f>I626*TOMATO_HOURS*WEEKS*(1+TOMATO_DIM)^I626+J626*CARROT_HOURS*WEEKS*(1+CARROT_DIM)^J626+K626*MESCLUN_HOURS*WEEKS*(1+MESCLUN_DIM)^K626</x:f>
        <x:v>2143.3613035720773</x:v>
      </x:c>
      <x:c r="N626" s="267" t="n">
        <x:f>MAX(M626-FARMER_HOURS,0)/TEMP_HOURS_PER_WORKER</x:f>
        <x:v>0.9884453497028315</x:v>
      </x:c>
      <x:c r="O626" s="268" t="n">
        <x:f>I626*TOMATO_PRICE+J626*CARROT_PRICE+K626*MESCLUN_PRICE</x:f>
        <x:v>97092</x:v>
      </x:c>
      <x:c r="P626" s="268" t="n">
        <x:f>I626*TOMATO_FERTILIZER+J626*CARROT_FERTILIZER+K626*MESCLUN_FERTILIZER</x:f>
        <x:v>27280</x:v>
      </x:c>
      <x:c r="Q626" s="268" t="n">
        <x:f>MIN(M626,FARMER_HOURS)*FARMER_RATE+MAX(M626-FARMER_HOURS,0)*TEMP_RATE</x:f>
        <x:v>49711.13374257079</x:v>
      </x:c>
      <x:c r="R626" s="268" t="n">
        <x:f>O626-P626-Q626-FIXED_COST</x:f>
        <x:v>100.86625742921024</x:v>
      </x:c>
      <x:c r="S626" s="139" t="str">
        <x:f>IF(AND(L626&lt;=TOTAL_BED_CAP,N626&lt;=TEMP_WORKER_CAP),"YES","NO")</x:f>
        <x:v>YES</x:v>
      </x:c>
      <x:c r="T626" s="139" t="n">
        <x:f>IF(S626="YES",R626,-1E+99)</x:f>
        <x:v>100.86625742921024</x:v>
      </x:c>
    </x:row>
    <x:row r="627">
      <x:c r="A627" s="139"/>
      <x:c r="B627" s="139"/>
      <x:c r="C627" s="139"/>
      <x:c r="D627" s="139"/>
      <x:c r="E627" s="139"/>
      <x:c r="F627" s="139"/>
      <x:c r="G627" s="139"/>
      <x:c r="H627" s="139"/>
      <x:c r="I627" s="266" t="n">
        <x:f>INT((ROW()-ROW($I$46))/((CARROT_CAP+1)*(MESCLUN_CAP+1)))</x:f>
        <x:v>0</x:v>
      </x:c>
      <x:c r="J627" s="266" t="n">
        <x:f>MOD(INT((ROW()-ROW($I$46))/(MESCLUN_CAP+1)),CARROT_CAP+1)</x:f>
        <x:v>18</x:v>
      </x:c>
      <x:c r="K627" s="266" t="n">
        <x:f>MOD(ROW()-ROW($I$46),MESCLUN_CAP+1)</x:f>
        <x:v>23</x:v>
      </x:c>
      <x:c r="L627" s="266" t="n">
        <x:f>SUM(I627:K627)</x:f>
        <x:v>41</x:v>
      </x:c>
      <x:c r="M627" s="267" t="n">
        <x:f>I627*TOMATO_HOURS*WEEKS*(1+TOMATO_DIM)^I627+J627*CARROT_HOURS*WEEKS*(1+CARROT_DIM)^J627+K627*MESCLUN_HOURS*WEEKS*(1+MESCLUN_DIM)^K627</x:f>
        <x:v>2219.507892429514</x:v>
      </x:c>
      <x:c r="N627" s="267" t="n">
        <x:f>MAX(M627-FARMER_HOURS,0)/TEMP_HOURS_PER_WORKER</x:f>
        <x:v>1.0413249252982735</x:v>
      </x:c>
      <x:c r="O627" s="268" t="n">
        <x:f>I627*TOMATO_PRICE+J627*CARROT_PRICE+K627*MESCLUN_PRICE</x:f>
        <x:v>99792</x:v>
      </x:c>
      <x:c r="P627" s="268" t="n">
        <x:f>I627*TOMATO_FERTILIZER+J627*CARROT_FERTILIZER+K627*MESCLUN_FERTILIZER</x:f>
        <x:v>28160</x:v>
      </x:c>
      <x:c r="Q627" s="268" t="n">
        <x:f>MIN(M627,FARMER_HOURS)*FARMER_RATE+MAX(M627-FARMER_HOURS,0)*TEMP_RATE</x:f>
        <x:v>51033.123132456836</x:v>
      </x:c>
      <x:c r="R627" s="268" t="n">
        <x:f>O627-P627-Q627-FIXED_COST</x:f>
        <x:v>598.8768675431638</x:v>
      </x:c>
      <x:c r="S627" s="139" t="str">
        <x:f>IF(AND(L627&lt;=TOTAL_BED_CAP,N627&lt;=TEMP_WORKER_CAP),"YES","NO")</x:f>
        <x:v>YES</x:v>
      </x:c>
      <x:c r="T627" s="139" t="n">
        <x:f>IF(S627="YES",R627,-1E+99)</x:f>
        <x:v>598.8768675431638</x:v>
      </x:c>
    </x:row>
    <x:row r="628">
      <x:c r="A628" s="139"/>
      <x:c r="B628" s="139"/>
      <x:c r="C628" s="139"/>
      <x:c r="D628" s="139"/>
      <x:c r="E628" s="139"/>
      <x:c r="F628" s="139"/>
      <x:c r="G628" s="139"/>
      <x:c r="H628" s="139"/>
      <x:c r="I628" s="266" t="n">
        <x:f>INT((ROW()-ROW($I$46))/((CARROT_CAP+1)*(MESCLUN_CAP+1)))</x:f>
        <x:v>0</x:v>
      </x:c>
      <x:c r="J628" s="266" t="n">
        <x:f>MOD(INT((ROW()-ROW($I$46))/(MESCLUN_CAP+1)),CARROT_CAP+1)</x:f>
        <x:v>18</x:v>
      </x:c>
      <x:c r="K628" s="266" t="n">
        <x:f>MOD(ROW()-ROW($I$46),MESCLUN_CAP+1)</x:f>
        <x:v>24</x:v>
      </x:c>
      <x:c r="L628" s="266" t="n">
        <x:f>SUM(I628:K628)</x:f>
        <x:v>42</x:v>
      </x:c>
      <x:c r="M628" s="267" t="n">
        <x:f>I628*TOMATO_HOURS*WEEKS*(1+TOMATO_DIM)^I628+J628*CARROT_HOURS*WEEKS*(1+CARROT_DIM)^J628+K628*MESCLUN_HOURS*WEEKS*(1+MESCLUN_DIM)^K628</x:f>
        <x:v>2297.3548420090096</x:v>
      </x:c>
      <x:c r="N628" s="267" t="n">
        <x:f>MAX(M628-FARMER_HOURS,0)/TEMP_HOURS_PER_WORKER</x:f>
        <x:v>1.0953853069507011</x:v>
      </x:c>
      <x:c r="O628" s="268" t="n">
        <x:f>I628*TOMATO_PRICE+J628*CARROT_PRICE+K628*MESCLUN_PRICE</x:f>
        <x:v>102492</x:v>
      </x:c>
      <x:c r="P628" s="268" t="n">
        <x:f>I628*TOMATO_FERTILIZER+J628*CARROT_FERTILIZER+K628*MESCLUN_FERTILIZER</x:f>
        <x:v>29040</x:v>
      </x:c>
      <x:c r="Q628" s="268" t="n">
        <x:f>MIN(M628,FARMER_HOURS)*FARMER_RATE+MAX(M628-FARMER_HOURS,0)*TEMP_RATE</x:f>
        <x:v>52384.632673767526</x:v>
      </x:c>
      <x:c r="R628" s="268" t="n">
        <x:f>O628-P628-Q628-FIXED_COST</x:f>
        <x:v>1067.3673262324737</x:v>
      </x:c>
      <x:c r="S628" s="139" t="str">
        <x:f>IF(AND(L628&lt;=TOTAL_BED_CAP,N628&lt;=TEMP_WORKER_CAP),"YES","NO")</x:f>
        <x:v>YES</x:v>
      </x:c>
      <x:c r="T628" s="139" t="n">
        <x:f>IF(S628="YES",R628,-1E+99)</x:f>
        <x:v>1067.3673262324737</x:v>
      </x:c>
    </x:row>
    <x:row r="629">
      <x:c r="A629" s="139"/>
      <x:c r="B629" s="139"/>
      <x:c r="C629" s="139"/>
      <x:c r="D629" s="139"/>
      <x:c r="E629" s="139"/>
      <x:c r="F629" s="139"/>
      <x:c r="G629" s="139"/>
      <x:c r="H629" s="139"/>
      <x:c r="I629" s="266" t="n">
        <x:f>INT((ROW()-ROW($I$46))/((CARROT_CAP+1)*(MESCLUN_CAP+1)))</x:f>
        <x:v>0</x:v>
      </x:c>
      <x:c r="J629" s="266" t="n">
        <x:f>MOD(INT((ROW()-ROW($I$46))/(MESCLUN_CAP+1)),CARROT_CAP+1)</x:f>
        <x:v>18</x:v>
      </x:c>
      <x:c r="K629" s="266" t="n">
        <x:f>MOD(ROW()-ROW($I$46),MESCLUN_CAP+1)</x:f>
        <x:v>25</x:v>
      </x:c>
      <x:c r="L629" s="266" t="n">
        <x:f>SUM(I629:K629)</x:f>
        <x:v>43</x:v>
      </x:c>
      <x:c r="M629" s="267" t="n">
        <x:f>I629*TOMATO_HOURS*WEEKS*(1+TOMATO_DIM)^I629+J629*CARROT_HOURS*WEEKS*(1+CARROT_DIM)^J629+K629*MESCLUN_HOURS*WEEKS*(1+MESCLUN_DIM)^K629</x:f>
        <x:v>2376.932763424107</x:v>
      </x:c>
      <x:c r="N629" s="267" t="n">
        <x:f>MAX(M629-FARMER_HOURS,0)/TEMP_HOURS_PER_WORKER</x:f>
        <x:v>1.1506477523778522</x:v>
      </x:c>
      <x:c r="O629" s="268" t="n">
        <x:f>I629*TOMATO_PRICE+J629*CARROT_PRICE+K629*MESCLUN_PRICE</x:f>
        <x:v>105192</x:v>
      </x:c>
      <x:c r="P629" s="268" t="n">
        <x:f>I629*TOMATO_FERTILIZER+J629*CARROT_FERTILIZER+K629*MESCLUN_FERTILIZER</x:f>
        <x:v>29920</x:v>
      </x:c>
      <x:c r="Q629" s="268" t="n">
        <x:f>MIN(M629,FARMER_HOURS)*FARMER_RATE+MAX(M629-FARMER_HOURS,0)*TEMP_RATE</x:f>
        <x:v>53766.193809446304</x:v>
      </x:c>
      <x:c r="R629" s="268" t="n">
        <x:f>O629-P629-Q629-FIXED_COST</x:f>
        <x:v>1505.806190553696</x:v>
      </x:c>
      <x:c r="S629" s="139" t="str">
        <x:f>IF(AND(L629&lt;=TOTAL_BED_CAP,N629&lt;=TEMP_WORKER_CAP),"YES","NO")</x:f>
        <x:v>YES</x:v>
      </x:c>
      <x:c r="T629" s="139" t="n">
        <x:f>IF(S629="YES",R629,-1E+99)</x:f>
        <x:v>1505.806190553696</x:v>
      </x:c>
    </x:row>
    <x:row r="630">
      <x:c r="A630" s="139"/>
      <x:c r="B630" s="139"/>
      <x:c r="C630" s="139"/>
      <x:c r="D630" s="139"/>
      <x:c r="E630" s="139"/>
      <x:c r="F630" s="139"/>
      <x:c r="G630" s="139"/>
      <x:c r="H630" s="139"/>
      <x:c r="I630" s="266" t="n">
        <x:f>INT((ROW()-ROW($I$46))/((CARROT_CAP+1)*(MESCLUN_CAP+1)))</x:f>
        <x:v>0</x:v>
      </x:c>
      <x:c r="J630" s="266" t="n">
        <x:f>MOD(INT((ROW()-ROW($I$46))/(MESCLUN_CAP+1)),CARROT_CAP+1)</x:f>
        <x:v>18</x:v>
      </x:c>
      <x:c r="K630" s="266" t="n">
        <x:f>MOD(ROW()-ROW($I$46),MESCLUN_CAP+1)</x:f>
        <x:v>26</x:v>
      </x:c>
      <x:c r="L630" s="266" t="n">
        <x:f>SUM(I630:K630)</x:f>
        <x:v>44</x:v>
      </x:c>
      <x:c r="M630" s="267" t="n">
        <x:f>I630*TOMATO_HOURS*WEEKS*(1+TOMATO_DIM)^I630+J630*CARROT_HOURS*WEEKS*(1+CARROT_DIM)^J630+K630*MESCLUN_HOURS*WEEKS*(1+MESCLUN_DIM)^K630</x:f>
        <x:v>2458.2727673848244</x:v>
      </x:c>
      <x:c r="N630" s="267" t="n">
        <x:f>MAX(M630-FARMER_HOURS,0)/TEMP_HOURS_PER_WORKER</x:f>
        <x:v>1.2071338662394615</x:v>
      </x:c>
      <x:c r="O630" s="268" t="n">
        <x:f>I630*TOMATO_PRICE+J630*CARROT_PRICE+K630*MESCLUN_PRICE</x:f>
        <x:v>107892</x:v>
      </x:c>
      <x:c r="P630" s="268" t="n">
        <x:f>I630*TOMATO_FERTILIZER+J630*CARROT_FERTILIZER+K630*MESCLUN_FERTILIZER</x:f>
        <x:v>30800</x:v>
      </x:c>
      <x:c r="Q630" s="268" t="n">
        <x:f>MIN(M630,FARMER_HOURS)*FARMER_RATE+MAX(M630-FARMER_HOURS,0)*TEMP_RATE</x:f>
        <x:v>55178.346655986534</x:v>
      </x:c>
      <x:c r="R630" s="268" t="n">
        <x:f>O630-P630-Q630-FIXED_COST</x:f>
        <x:v>1913.6533440134663</x:v>
      </x:c>
      <x:c r="S630" s="139" t="str">
        <x:f>IF(AND(L630&lt;=TOTAL_BED_CAP,N630&lt;=TEMP_WORKER_CAP),"YES","NO")</x:f>
        <x:v>YES</x:v>
      </x:c>
      <x:c r="T630" s="139" t="n">
        <x:f>IF(S630="YES",R630,-1E+99)</x:f>
        <x:v>1913.6533440134663</x:v>
      </x:c>
    </x:row>
    <x:row r="631">
      <x:c r="A631" s="139"/>
      <x:c r="B631" s="139"/>
      <x:c r="C631" s="139"/>
      <x:c r="D631" s="139"/>
      <x:c r="E631" s="139"/>
      <x:c r="F631" s="139"/>
      <x:c r="G631" s="139"/>
      <x:c r="H631" s="139"/>
      <x:c r="I631" s="266" t="n">
        <x:f>INT((ROW()-ROW($I$46))/((CARROT_CAP+1)*(MESCLUN_CAP+1)))</x:f>
        <x:v>0</x:v>
      </x:c>
      <x:c r="J631" s="266" t="n">
        <x:f>MOD(INT((ROW()-ROW($I$46))/(MESCLUN_CAP+1)),CARROT_CAP+1)</x:f>
        <x:v>18</x:v>
      </x:c>
      <x:c r="K631" s="266" t="n">
        <x:f>MOD(ROW()-ROW($I$46),MESCLUN_CAP+1)</x:f>
        <x:v>27</x:v>
      </x:c>
      <x:c r="L631" s="266" t="n">
        <x:f>SUM(I631:K631)</x:f>
        <x:v>45</x:v>
      </x:c>
      <x:c r="M631" s="267" t="n">
        <x:f>I631*TOMATO_HOURS*WEEKS*(1+TOMATO_DIM)^I631+J631*CARROT_HOURS*WEEKS*(1+CARROT_DIM)^J631+K631*MESCLUN_HOURS*WEEKS*(1+MESCLUN_DIM)^K631</x:f>
        <x:v>2541.4064719045814</x:v>
      </x:c>
      <x:c r="N631" s="267" t="n">
        <x:f>MAX(M631-FARMER_HOURS,0)/TEMP_HOURS_PER_WORKER</x:f>
        <x:v>1.2648656054892926</x:v>
      </x:c>
      <x:c r="O631" s="268" t="n">
        <x:f>I631*TOMATO_PRICE+J631*CARROT_PRICE+K631*MESCLUN_PRICE</x:f>
        <x:v>110592</x:v>
      </x:c>
      <x:c r="P631" s="268" t="n">
        <x:f>I631*TOMATO_FERTILIZER+J631*CARROT_FERTILIZER+K631*MESCLUN_FERTILIZER</x:f>
        <x:v>31680</x:v>
      </x:c>
      <x:c r="Q631" s="268" t="n">
        <x:f>MIN(M631,FARMER_HOURS)*FARMER_RATE+MAX(M631-FARMER_HOURS,0)*TEMP_RATE</x:f>
        <x:v>56621.640137232316</x:v>
      </x:c>
      <x:c r="R631" s="268" t="n">
        <x:f>O631-P631-Q631-FIXED_COST</x:f>
        <x:v>2290.359862767684</x:v>
      </x:c>
      <x:c r="S631" s="139" t="str">
        <x:f>IF(AND(L631&lt;=TOTAL_BED_CAP,N631&lt;=TEMP_WORKER_CAP),"YES","NO")</x:f>
        <x:v>YES</x:v>
      </x:c>
      <x:c r="T631" s="139" t="n">
        <x:f>IF(S631="YES",R631,-1E+99)</x:f>
        <x:v>2290.359862767684</x:v>
      </x:c>
    </x:row>
    <x:row r="632">
      <x:c r="A632" s="139"/>
      <x:c r="B632" s="139"/>
      <x:c r="C632" s="139"/>
      <x:c r="D632" s="139"/>
      <x:c r="E632" s="139"/>
      <x:c r="F632" s="139"/>
      <x:c r="G632" s="139"/>
      <x:c r="H632" s="139"/>
      <x:c r="I632" s="266" t="n">
        <x:f>INT((ROW()-ROW($I$46))/((CARROT_CAP+1)*(MESCLUN_CAP+1)))</x:f>
        <x:v>0</x:v>
      </x:c>
      <x:c r="J632" s="266" t="n">
        <x:f>MOD(INT((ROW()-ROW($I$46))/(MESCLUN_CAP+1)),CARROT_CAP+1)</x:f>
        <x:v>18</x:v>
      </x:c>
      <x:c r="K632" s="266" t="n">
        <x:f>MOD(ROW()-ROW($I$46),MESCLUN_CAP+1)</x:f>
        <x:v>28</x:v>
      </x:c>
      <x:c r="L632" s="266" t="n">
        <x:f>SUM(I632:K632)</x:f>
        <x:v>46</x:v>
      </x:c>
      <x:c r="M632" s="267" t="n">
        <x:f>I632*TOMATO_HOURS*WEEKS*(1+TOMATO_DIM)^I632+J632*CARROT_HOURS*WEEKS*(1+CARROT_DIM)^J632+K632*MESCLUN_HOURS*WEEKS*(1+MESCLUN_DIM)^K632</x:f>
        <x:v>2626.3660101217347</x:v>
      </x:c>
      <x:c r="N632" s="267" t="n">
        <x:f>MAX(M632-FARMER_HOURS,0)/TEMP_HOURS_PER_WORKER</x:f>
        <x:v>1.3238652848067602</x:v>
      </x:c>
      <x:c r="O632" s="268" t="n">
        <x:f>I632*TOMATO_PRICE+J632*CARROT_PRICE+K632*MESCLUN_PRICE</x:f>
        <x:v>113292</x:v>
      </x:c>
      <x:c r="P632" s="268" t="n">
        <x:f>I632*TOMATO_FERTILIZER+J632*CARROT_FERTILIZER+K632*MESCLUN_FERTILIZER</x:f>
        <x:v>32560</x:v>
      </x:c>
      <x:c r="Q632" s="268" t="n">
        <x:f>MIN(M632,FARMER_HOURS)*FARMER_RATE+MAX(M632-FARMER_HOURS,0)*TEMP_RATE</x:f>
        <x:v>58096.632120169</x:v>
      </x:c>
      <x:c r="R632" s="268" t="n">
        <x:f>O632-P632-Q632-FIXED_COST</x:f>
        <x:v>2635.3678798309993</x:v>
      </x:c>
      <x:c r="S632" s="139" t="str">
        <x:f>IF(AND(L632&lt;=TOTAL_BED_CAP,N632&lt;=TEMP_WORKER_CAP),"YES","NO")</x:f>
        <x:v>YES</x:v>
      </x:c>
      <x:c r="T632" s="139" t="n">
        <x:f>IF(S632="YES",R632,-1E+99)</x:f>
        <x:v>2635.3678798309993</x:v>
      </x:c>
    </x:row>
    <x:row r="633">
      <x:c r="A633" s="139"/>
      <x:c r="B633" s="139"/>
      <x:c r="C633" s="139"/>
      <x:c r="D633" s="139"/>
      <x:c r="E633" s="139"/>
      <x:c r="F633" s="139"/>
      <x:c r="G633" s="139"/>
      <x:c r="H633" s="139"/>
      <x:c r="I633" s="266" t="n">
        <x:f>INT((ROW()-ROW($I$46))/((CARROT_CAP+1)*(MESCLUN_CAP+1)))</x:f>
        <x:v>0</x:v>
      </x:c>
      <x:c r="J633" s="266" t="n">
        <x:f>MOD(INT((ROW()-ROW($I$46))/(MESCLUN_CAP+1)),CARROT_CAP+1)</x:f>
        <x:v>18</x:v>
      </x:c>
      <x:c r="K633" s="266" t="n">
        <x:f>MOD(ROW()-ROW($I$46),MESCLUN_CAP+1)</x:f>
        <x:v>29</x:v>
      </x:c>
      <x:c r="L633" s="266" t="n">
        <x:f>SUM(I633:K633)</x:f>
        <x:v>47</x:v>
      </x:c>
      <x:c r="M633" s="267" t="n">
        <x:f>I633*TOMATO_HOURS*WEEKS*(1+TOMATO_DIM)^I633+J633*CARROT_HOURS*WEEKS*(1+CARROT_DIM)^J633+K633*MESCLUN_HOURS*WEEKS*(1+MESCLUN_DIM)^K633</x:f>
        <x:v>2713.184038237388</x:v>
      </x:c>
      <x:c r="N633" s="267" t="n">
        <x:f>MAX(M633-FARMER_HOURS,0)/TEMP_HOURS_PER_WORKER</x:f>
        <x:v>1.3841555821092972</x:v>
      </x:c>
      <x:c r="O633" s="268" t="n">
        <x:f>I633*TOMATO_PRICE+J633*CARROT_PRICE+K633*MESCLUN_PRICE</x:f>
        <x:v>115992</x:v>
      </x:c>
      <x:c r="P633" s="268" t="n">
        <x:f>I633*TOMATO_FERTILIZER+J633*CARROT_FERTILIZER+K633*MESCLUN_FERTILIZER</x:f>
        <x:v>33440</x:v>
      </x:c>
      <x:c r="Q633" s="268" t="n">
        <x:f>MIN(M633,FARMER_HOURS)*FARMER_RATE+MAX(M633-FARMER_HOURS,0)*TEMP_RATE</x:f>
        <x:v>59603.88955273243</x:v>
      </x:c>
      <x:c r="R633" s="268" t="n">
        <x:f>O633-P633-Q633-FIXED_COST</x:f>
        <x:v>2948.1104472675725</x:v>
      </x:c>
      <x:c r="S633" s="139" t="str">
        <x:f>IF(AND(L633&lt;=TOTAL_BED_CAP,N633&lt;=TEMP_WORKER_CAP),"YES","NO")</x:f>
        <x:v>YES</x:v>
      </x:c>
      <x:c r="T633" s="139" t="n">
        <x:f>IF(S633="YES",R633,-1E+99)</x:f>
        <x:v>2948.1104472675725</x:v>
      </x:c>
    </x:row>
    <x:row r="634">
      <x:c r="A634" s="139"/>
      <x:c r="B634" s="139"/>
      <x:c r="C634" s="139"/>
      <x:c r="D634" s="139"/>
      <x:c r="E634" s="139"/>
      <x:c r="F634" s="139"/>
      <x:c r="G634" s="139"/>
      <x:c r="H634" s="139"/>
      <x:c r="I634" s="266" t="n">
        <x:f>INT((ROW()-ROW($I$46))/((CARROT_CAP+1)*(MESCLUN_CAP+1)))</x:f>
        <x:v>0</x:v>
      </x:c>
      <x:c r="J634" s="266" t="n">
        <x:f>MOD(INT((ROW()-ROW($I$46))/(MESCLUN_CAP+1)),CARROT_CAP+1)</x:f>
        <x:v>18</x:v>
      </x:c>
      <x:c r="K634" s="266" t="n">
        <x:f>MOD(ROW()-ROW($I$46),MESCLUN_CAP+1)</x:f>
        <x:v>30</x:v>
      </x:c>
      <x:c r="L634" s="266" t="n">
        <x:f>SUM(I634:K634)</x:f>
        <x:v>48</x:v>
      </x:c>
      <x:c r="M634" s="267" t="n">
        <x:f>I634*TOMATO_HOURS*WEEKS*(1+TOMATO_DIM)^I634+J634*CARROT_HOURS*WEEKS*(1+CARROT_DIM)^J634+K634*MESCLUN_HOURS*WEEKS*(1+MESCLUN_DIM)^K634</x:f>
        <x:v>2801.893743571158</x:v>
      </x:c>
      <x:c r="N634" s="267" t="n">
        <x:f>MAX(M634-FARMER_HOURS,0)/TEMP_HOURS_PER_WORKER</x:f>
        <x:v>1.4457595441466375</x:v>
      </x:c>
      <x:c r="O634" s="268" t="n">
        <x:f>I634*TOMATO_PRICE+J634*CARROT_PRICE+K634*MESCLUN_PRICE</x:f>
        <x:v>118692</x:v>
      </x:c>
      <x:c r="P634" s="268" t="n">
        <x:f>I634*TOMATO_FERTILIZER+J634*CARROT_FERTILIZER+K634*MESCLUN_FERTILIZER</x:f>
        <x:v>34320</x:v>
      </x:c>
      <x:c r="Q634" s="268" t="n">
        <x:f>MIN(M634,FARMER_HOURS)*FARMER_RATE+MAX(M634-FARMER_HOURS,0)*TEMP_RATE</x:f>
        <x:v>61143.98860366594</x:v>
      </x:c>
      <x:c r="R634" s="268" t="n">
        <x:f>O634-P634-Q634-FIXED_COST</x:f>
        <x:v>3228.0113963340627</x:v>
      </x:c>
      <x:c r="S634" s="139" t="str">
        <x:f>IF(AND(L634&lt;=TOTAL_BED_CAP,N634&lt;=TEMP_WORKER_CAP),"YES","NO")</x:f>
        <x:v>YES</x:v>
      </x:c>
      <x:c r="T634" s="139" t="n">
        <x:f>IF(S634="YES",R634,-1E+99)</x:f>
        <x:v>3228.0113963340627</x:v>
      </x:c>
    </x:row>
    <x:row r="635">
      <x:c r="A635" s="139"/>
      <x:c r="B635" s="139"/>
      <x:c r="C635" s="139"/>
      <x:c r="D635" s="139"/>
      <x:c r="E635" s="139"/>
      <x:c r="F635" s="139"/>
      <x:c r="G635" s="139"/>
      <x:c r="H635" s="139"/>
      <x:c r="I635" s="266" t="n">
        <x:f>INT((ROW()-ROW($I$46))/((CARROT_CAP+1)*(MESCLUN_CAP+1)))</x:f>
        <x:v>0</x:v>
      </x:c>
      <x:c r="J635" s="266" t="n">
        <x:f>MOD(INT((ROW()-ROW($I$46))/(MESCLUN_CAP+1)),CARROT_CAP+1)</x:f>
        <x:v>19</x:v>
      </x:c>
      <x:c r="K635" s="266" t="n">
        <x:f>MOD(ROW()-ROW($I$46),MESCLUN_CAP+1)</x:f>
        <x:v>0</x:v>
      </x:c>
      <x:c r="L635" s="266" t="n">
        <x:f>SUM(I635:K635)</x:f>
        <x:v>19</x:v>
      </x:c>
      <x:c r="M635" s="267" t="n">
        <x:f>I635*TOMATO_HOURS*WEEKS*(1+TOMATO_DIM)^I635+J635*CARROT_HOURS*WEEKS*(1+CARROT_DIM)^J635+K635*MESCLUN_HOURS*WEEKS*(1+MESCLUN_DIM)^K635</x:f>
        <x:v>911.2306058200242</x:v>
      </x:c>
      <x:c r="N635" s="267" t="n">
        <x:f>MAX(M635-FARMER_HOURS,0)/TEMP_HOURS_PER_WORKER</x:f>
        <x:v>0.1327990318194612</x:v>
      </x:c>
      <x:c r="O635" s="268" t="n">
        <x:f>I635*TOMATO_PRICE+J635*CARROT_PRICE+K635*MESCLUN_PRICE</x:f>
        <x:v>39786</x:v>
      </x:c>
      <x:c r="P635" s="268" t="n">
        <x:f>I635*TOMATO_FERTILIZER+J635*CARROT_FERTILIZER+K635*MESCLUN_FERTILIZER</x:f>
        <x:v>8360</x:v>
      </x:c>
      <x:c r="Q635" s="268" t="n">
        <x:f>MIN(M635,FARMER_HOURS)*FARMER_RATE+MAX(M635-FARMER_HOURS,0)*TEMP_RATE</x:f>
        <x:v>28319.97579548653</x:v>
      </x:c>
      <x:c r="R635" s="268" t="n">
        <x:f>O635-P635-Q635-FIXED_COST</x:f>
        <x:v>-16893.97579548653</x:v>
      </x:c>
      <x:c r="S635" s="139" t="str">
        <x:f>IF(AND(L635&lt;=TOTAL_BED_CAP,N635&lt;=TEMP_WORKER_CAP),"YES","NO")</x:f>
        <x:v>YES</x:v>
      </x:c>
      <x:c r="T635" s="139" t="n">
        <x:f>IF(S635="YES",R635,-1E+99)</x:f>
        <x:v>-16893.97579548653</x:v>
      </x:c>
    </x:row>
    <x:row r="636">
      <x:c r="A636" s="139"/>
      <x:c r="B636" s="139"/>
      <x:c r="C636" s="139"/>
      <x:c r="D636" s="139"/>
      <x:c r="E636" s="139"/>
      <x:c r="F636" s="139"/>
      <x:c r="G636" s="139"/>
      <x:c r="H636" s="139"/>
      <x:c r="I636" s="266" t="n">
        <x:f>INT((ROW()-ROW($I$46))/((CARROT_CAP+1)*(MESCLUN_CAP+1)))</x:f>
        <x:v>0</x:v>
      </x:c>
      <x:c r="J636" s="266" t="n">
        <x:f>MOD(INT((ROW()-ROW($I$46))/(MESCLUN_CAP+1)),CARROT_CAP+1)</x:f>
        <x:v>19</x:v>
      </x:c>
      <x:c r="K636" s="266" t="n">
        <x:f>MOD(ROW()-ROW($I$46),MESCLUN_CAP+1)</x:f>
        <x:v>1</x:v>
      </x:c>
      <x:c r="L636" s="266" t="n">
        <x:f>SUM(I636:K636)</x:f>
        <x:v>20</x:v>
      </x:c>
      <x:c r="M636" s="267" t="n">
        <x:f>I636*TOMATO_HOURS*WEEKS*(1+TOMATO_DIM)^I636+J636*CARROT_HOURS*WEEKS*(1+CARROT_DIM)^J636+K636*MESCLUN_HOURS*WEEKS*(1+MESCLUN_DIM)^K636</x:f>
        <x:v>956.7931058200242</x:v>
      </x:c>
      <x:c r="N636" s="267" t="n">
        <x:f>MAX(M636-FARMER_HOURS,0)/TEMP_HOURS_PER_WORKER</x:f>
        <x:v>0.1644396568194612</x:v>
      </x:c>
      <x:c r="O636" s="268" t="n">
        <x:f>I636*TOMATO_PRICE+J636*CARROT_PRICE+K636*MESCLUN_PRICE</x:f>
        <x:v>42486</x:v>
      </x:c>
      <x:c r="P636" s="268" t="n">
        <x:f>I636*TOMATO_FERTILIZER+J636*CARROT_FERTILIZER+K636*MESCLUN_FERTILIZER</x:f>
        <x:v>9240</x:v>
      </x:c>
      <x:c r="Q636" s="268" t="n">
        <x:f>MIN(M636,FARMER_HOURS)*FARMER_RATE+MAX(M636-FARMER_HOURS,0)*TEMP_RATE</x:f>
        <x:v>29110.99142048653</x:v>
      </x:c>
      <x:c r="R636" s="268" t="n">
        <x:f>O636-P636-Q636-FIXED_COST</x:f>
        <x:v>-15864.99142048653</x:v>
      </x:c>
      <x:c r="S636" s="139" t="str">
        <x:f>IF(AND(L636&lt;=TOTAL_BED_CAP,N636&lt;=TEMP_WORKER_CAP),"YES","NO")</x:f>
        <x:v>YES</x:v>
      </x:c>
      <x:c r="T636" s="139" t="n">
        <x:f>IF(S636="YES",R636,-1E+99)</x:f>
        <x:v>-15864.99142048653</x:v>
      </x:c>
    </x:row>
    <x:row r="637">
      <x:c r="A637" s="139"/>
      <x:c r="B637" s="139"/>
      <x:c r="C637" s="139"/>
      <x:c r="D637" s="139"/>
      <x:c r="E637" s="139"/>
      <x:c r="F637" s="139"/>
      <x:c r="G637" s="139"/>
      <x:c r="H637" s="139"/>
      <x:c r="I637" s="266" t="n">
        <x:f>INT((ROW()-ROW($I$46))/((CARROT_CAP+1)*(MESCLUN_CAP+1)))</x:f>
        <x:v>0</x:v>
      </x:c>
      <x:c r="J637" s="266" t="n">
        <x:f>MOD(INT((ROW()-ROW($I$46))/(MESCLUN_CAP+1)),CARROT_CAP+1)</x:f>
        <x:v>19</x:v>
      </x:c>
      <x:c r="K637" s="266" t="n">
        <x:f>MOD(ROW()-ROW($I$46),MESCLUN_CAP+1)</x:f>
        <x:v>2</x:v>
      </x:c>
      <x:c r="L637" s="266" t="n">
        <x:f>SUM(I637:K637)</x:f>
        <x:v>21</x:v>
      </x:c>
      <x:c r="M637" s="267" t="n">
        <x:f>I637*TOMATO_HOURS*WEEKS*(1+TOMATO_DIM)^I637+J637*CARROT_HOURS*WEEKS*(1+CARROT_DIM)^J637+K637*MESCLUN_HOURS*WEEKS*(1+MESCLUN_DIM)^K637</x:f>
        <x:v>1003.4946683200242</x:v>
      </x:c>
      <x:c r="N637" s="267" t="n">
        <x:f>MAX(M637-FARMER_HOURS,0)/TEMP_HOURS_PER_WORKER</x:f>
        <x:v>0.19687129744446125</x:v>
      </x:c>
      <x:c r="O637" s="268" t="n">
        <x:f>I637*TOMATO_PRICE+J637*CARROT_PRICE+K637*MESCLUN_PRICE</x:f>
        <x:v>45186</x:v>
      </x:c>
      <x:c r="P637" s="268" t="n">
        <x:f>I637*TOMATO_FERTILIZER+J637*CARROT_FERTILIZER+K637*MESCLUN_FERTILIZER</x:f>
        <x:v>10120</x:v>
      </x:c>
      <x:c r="Q637" s="268" t="n">
        <x:f>MIN(M637,FARMER_HOURS)*FARMER_RATE+MAX(M637-FARMER_HOURS,0)*TEMP_RATE</x:f>
        <x:v>29921.78243611153</x:v>
      </x:c>
      <x:c r="R637" s="268" t="n">
        <x:f>O637-P637-Q637-FIXED_COST</x:f>
        <x:v>-14855.78243611153</x:v>
      </x:c>
      <x:c r="S637" s="139" t="str">
        <x:f>IF(AND(L637&lt;=TOTAL_BED_CAP,N637&lt;=TEMP_WORKER_CAP),"YES","NO")</x:f>
        <x:v>YES</x:v>
      </x:c>
      <x:c r="T637" s="139" t="n">
        <x:f>IF(S637="YES",R637,-1E+99)</x:f>
        <x:v>-14855.78243611153</x:v>
      </x:c>
    </x:row>
    <x:row r="638">
      <x:c r="A638" s="139"/>
      <x:c r="B638" s="139"/>
      <x:c r="C638" s="139"/>
      <x:c r="D638" s="139"/>
      <x:c r="E638" s="139"/>
      <x:c r="F638" s="139"/>
      <x:c r="G638" s="139"/>
      <x:c r="H638" s="139"/>
      <x:c r="I638" s="266" t="n">
        <x:f>INT((ROW()-ROW($I$46))/((CARROT_CAP+1)*(MESCLUN_CAP+1)))</x:f>
        <x:v>0</x:v>
      </x:c>
      <x:c r="J638" s="266" t="n">
        <x:f>MOD(INT((ROW()-ROW($I$46))/(MESCLUN_CAP+1)),CARROT_CAP+1)</x:f>
        <x:v>19</x:v>
      </x:c>
      <x:c r="K638" s="266" t="n">
        <x:f>MOD(ROW()-ROW($I$46),MESCLUN_CAP+1)</x:f>
        <x:v>3</x:v>
      </x:c>
      <x:c r="L638" s="266" t="n">
        <x:f>SUM(I638:K638)</x:f>
        <x:v>22</x:v>
      </x:c>
      <x:c r="M638" s="267" t="n">
        <x:f>I638*TOMATO_HOURS*WEEKS*(1+TOMATO_DIM)^I638+J638*CARROT_HOURS*WEEKS*(1+CARROT_DIM)^J638+K638*MESCLUN_HOURS*WEEKS*(1+MESCLUN_DIM)^K638</x:f>
        <x:v>1051.356650741899</x:v>
      </x:c>
      <x:c r="N638" s="267" t="n">
        <x:f>MAX(M638-FARMER_HOURS,0)/TEMP_HOURS_PER_WORKER</x:f>
        <x:v>0.23010878523742992</x:v>
      </x:c>
      <x:c r="O638" s="268" t="n">
        <x:f>I638*TOMATO_PRICE+J638*CARROT_PRICE+K638*MESCLUN_PRICE</x:f>
        <x:v>47886</x:v>
      </x:c>
      <x:c r="P638" s="268" t="n">
        <x:f>I638*TOMATO_FERTILIZER+J638*CARROT_FERTILIZER+K638*MESCLUN_FERTILIZER</x:f>
        <x:v>11000</x:v>
      </x:c>
      <x:c r="Q638" s="268" t="n">
        <x:f>MIN(M638,FARMER_HOURS)*FARMER_RATE+MAX(M638-FARMER_HOURS,0)*TEMP_RATE</x:f>
        <x:v>30752.719630935746</x:v>
      </x:c>
      <x:c r="R638" s="268" t="n">
        <x:f>O638-P638-Q638-FIXED_COST</x:f>
        <x:v>-13866.719630935746</x:v>
      </x:c>
      <x:c r="S638" s="139" t="str">
        <x:f>IF(AND(L638&lt;=TOTAL_BED_CAP,N638&lt;=TEMP_WORKER_CAP),"YES","NO")</x:f>
        <x:v>YES</x:v>
      </x:c>
      <x:c r="T638" s="139" t="n">
        <x:f>IF(S638="YES",R638,-1E+99)</x:f>
        <x:v>-13866.719630935746</x:v>
      </x:c>
    </x:row>
    <x:row r="639">
      <x:c r="A639" s="139"/>
      <x:c r="B639" s="139"/>
      <x:c r="C639" s="139"/>
      <x:c r="D639" s="139"/>
      <x:c r="E639" s="139"/>
      <x:c r="F639" s="139"/>
      <x:c r="G639" s="139"/>
      <x:c r="H639" s="139"/>
      <x:c r="I639" s="266" t="n">
        <x:f>INT((ROW()-ROW($I$46))/((CARROT_CAP+1)*(MESCLUN_CAP+1)))</x:f>
        <x:v>0</x:v>
      </x:c>
      <x:c r="J639" s="266" t="n">
        <x:f>MOD(INT((ROW()-ROW($I$46))/(MESCLUN_CAP+1)),CARROT_CAP+1)</x:f>
        <x:v>19</x:v>
      </x:c>
      <x:c r="K639" s="266" t="n">
        <x:f>MOD(ROW()-ROW($I$46),MESCLUN_CAP+1)</x:f>
        <x:v>4</x:v>
      </x:c>
      <x:c r="L639" s="266" t="n">
        <x:f>SUM(I639:K639)</x:f>
        <x:v>23</x:v>
      </x:c>
      <x:c r="M639" s="267" t="n">
        <x:f>I639*TOMATO_HOURS*WEEKS*(1+TOMATO_DIM)^I639+J639*CARROT_HOURS*WEEKS*(1+CARROT_DIM)^J639+K639*MESCLUN_HOURS*WEEKS*(1+MESCLUN_DIM)^K639</x:f>
        <x:v>1100.4007664645553</x:v>
      </x:c>
      <x:c r="N639" s="267" t="n">
        <x:f>MAX(M639-FARMER_HOURS,0)/TEMP_HOURS_PER_WORKER</x:f>
        <x:v>0.264167198933719</x:v>
      </x:c>
      <x:c r="O639" s="268" t="n">
        <x:f>I639*TOMATO_PRICE+J639*CARROT_PRICE+K639*MESCLUN_PRICE</x:f>
        <x:v>50586</x:v>
      </x:c>
      <x:c r="P639" s="268" t="n">
        <x:f>I639*TOMATO_FERTILIZER+J639*CARROT_FERTILIZER+K639*MESCLUN_FERTILIZER</x:f>
        <x:v>11880</x:v>
      </x:c>
      <x:c r="Q639" s="268" t="n">
        <x:f>MIN(M639,FARMER_HOURS)*FARMER_RATE+MAX(M639-FARMER_HOURS,0)*TEMP_RATE</x:f>
        <x:v>31604.179973342973</x:v>
      </x:c>
      <x:c r="R639" s="268" t="n">
        <x:f>O639-P639-Q639-FIXED_COST</x:f>
        <x:v>-12898.179973342973</x:v>
      </x:c>
      <x:c r="S639" s="139" t="str">
        <x:f>IF(AND(L639&lt;=TOTAL_BED_CAP,N639&lt;=TEMP_WORKER_CAP),"YES","NO")</x:f>
        <x:v>YES</x:v>
      </x:c>
      <x:c r="T639" s="139" t="n">
        <x:f>IF(S639="YES",R639,-1E+99)</x:f>
        <x:v>-12898.179973342973</x:v>
      </x:c>
    </x:row>
    <x:row r="640">
      <x:c r="A640" s="139"/>
      <x:c r="B640" s="139"/>
      <x:c r="C640" s="139"/>
      <x:c r="D640" s="139"/>
      <x:c r="E640" s="139"/>
      <x:c r="F640" s="139"/>
      <x:c r="G640" s="139"/>
      <x:c r="H640" s="139"/>
      <x:c r="I640" s="266" t="n">
        <x:f>INT((ROW()-ROW($I$46))/((CARROT_CAP+1)*(MESCLUN_CAP+1)))</x:f>
        <x:v>0</x:v>
      </x:c>
      <x:c r="J640" s="266" t="n">
        <x:f>MOD(INT((ROW()-ROW($I$46))/(MESCLUN_CAP+1)),CARROT_CAP+1)</x:f>
        <x:v>19</x:v>
      </x:c>
      <x:c r="K640" s="266" t="n">
        <x:f>MOD(ROW()-ROW($I$46),MESCLUN_CAP+1)</x:f>
        <x:v>5</x:v>
      </x:c>
      <x:c r="L640" s="266" t="n">
        <x:f>SUM(I640:K640)</x:f>
        <x:v>24</x:v>
      </x:c>
      <x:c r="M640" s="267" t="n">
        <x:f>I640*TOMATO_HOURS*WEEKS*(1+TOMATO_DIM)^I640+J640*CARROT_HOURS*WEEKS*(1+CARROT_DIM)^J640+K640*MESCLUN_HOURS*WEEKS*(1+MESCLUN_DIM)^K640</x:f>
        <x:v>1150.6490903857589</x:v>
      </x:c>
      <x:c r="N640" s="267" t="n">
        <x:f>MAX(M640-FARMER_HOURS,0)/TEMP_HOURS_PER_WORKER</x:f>
        <x:v>0.29906186832344367</x:v>
      </x:c>
      <x:c r="O640" s="268" t="n">
        <x:f>I640*TOMATO_PRICE+J640*CARROT_PRICE+K640*MESCLUN_PRICE</x:f>
        <x:v>53286</x:v>
      </x:c>
      <x:c r="P640" s="268" t="n">
        <x:f>I640*TOMATO_FERTILIZER+J640*CARROT_FERTILIZER+K640*MESCLUN_FERTILIZER</x:f>
        <x:v>12760</x:v>
      </x:c>
      <x:c r="Q640" s="268" t="n">
        <x:f>MIN(M640,FARMER_HOURS)*FARMER_RATE+MAX(M640-FARMER_HOURS,0)*TEMP_RATE</x:f>
        <x:v>32476.54670808609</x:v>
      </x:c>
      <x:c r="R640" s="268" t="n">
        <x:f>O640-P640-Q640-FIXED_COST</x:f>
        <x:v>-11950.54670808609</x:v>
      </x:c>
      <x:c r="S640" s="139" t="str">
        <x:f>IF(AND(L640&lt;=TOTAL_BED_CAP,N640&lt;=TEMP_WORKER_CAP),"YES","NO")</x:f>
        <x:v>YES</x:v>
      </x:c>
      <x:c r="T640" s="139" t="n">
        <x:f>IF(S640="YES",R640,-1E+99)</x:f>
        <x:v>-11950.54670808609</x:v>
      </x:c>
    </x:row>
    <x:row r="641">
      <x:c r="A641" s="139"/>
      <x:c r="B641" s="139"/>
      <x:c r="C641" s="139"/>
      <x:c r="D641" s="139"/>
      <x:c r="E641" s="139"/>
      <x:c r="F641" s="139"/>
      <x:c r="G641" s="139"/>
      <x:c r="H641" s="139"/>
      <x:c r="I641" s="266" t="n">
        <x:f>INT((ROW()-ROW($I$46))/((CARROT_CAP+1)*(MESCLUN_CAP+1)))</x:f>
        <x:v>0</x:v>
      </x:c>
      <x:c r="J641" s="266" t="n">
        <x:f>MOD(INT((ROW()-ROW($I$46))/(MESCLUN_CAP+1)),CARROT_CAP+1)</x:f>
        <x:v>19</x:v>
      </x:c>
      <x:c r="K641" s="266" t="n">
        <x:f>MOD(ROW()-ROW($I$46),MESCLUN_CAP+1)</x:f>
        <x:v>6</x:v>
      </x:c>
      <x:c r="L641" s="266" t="n">
        <x:f>SUM(I641:K641)</x:f>
        <x:v>25</x:v>
      </x:c>
      <x:c r="M641" s="267" t="n">
        <x:f>I641*TOMATO_HOURS*WEEKS*(1+TOMATO_DIM)^I641+J641*CARROT_HOURS*WEEKS*(1+CARROT_DIM)^J641+K641*MESCLUN_HOURS*WEEKS*(1+MESCLUN_DIM)^K641</x:f>
        <x:v>1202.124064567392</x:v>
      </x:c>
      <x:c r="N641" s="267" t="n">
        <x:f>MAX(M641-FARMER_HOURS,0)/TEMP_HOURS_PER_WORKER</x:f>
        <x:v>0.3348083781718</x:v>
      </x:c>
      <x:c r="O641" s="268" t="n">
        <x:f>I641*TOMATO_PRICE+J641*CARROT_PRICE+K641*MESCLUN_PRICE</x:f>
        <x:v>55986</x:v>
      </x:c>
      <x:c r="P641" s="268" t="n">
        <x:f>I641*TOMATO_FERTILIZER+J641*CARROT_FERTILIZER+K641*MESCLUN_FERTILIZER</x:f>
        <x:v>13640</x:v>
      </x:c>
      <x:c r="Q641" s="268" t="n">
        <x:f>MIN(M641,FARMER_HOURS)*FARMER_RATE+MAX(M641-FARMER_HOURS,0)*TEMP_RATE</x:f>
        <x:v>33370.209454295</x:v>
      </x:c>
      <x:c r="R641" s="268" t="n">
        <x:f>O641-P641-Q641-FIXED_COST</x:f>
        <x:v>-11024.209454295</x:v>
      </x:c>
      <x:c r="S641" s="139" t="str">
        <x:f>IF(AND(L641&lt;=TOTAL_BED_CAP,N641&lt;=TEMP_WORKER_CAP),"YES","NO")</x:f>
        <x:v>YES</x:v>
      </x:c>
      <x:c r="T641" s="139" t="n">
        <x:f>IF(S641="YES",R641,-1E+99)</x:f>
        <x:v>-11024.209454295</x:v>
      </x:c>
    </x:row>
    <x:row r="642">
      <x:c r="A642" s="139"/>
      <x:c r="B642" s="139"/>
      <x:c r="C642" s="139"/>
      <x:c r="D642" s="139"/>
      <x:c r="E642" s="139"/>
      <x:c r="F642" s="139"/>
      <x:c r="G642" s="139"/>
      <x:c r="H642" s="139"/>
      <x:c r="I642" s="266" t="n">
        <x:f>INT((ROW()-ROW($I$46))/((CARROT_CAP+1)*(MESCLUN_CAP+1)))</x:f>
        <x:v>0</x:v>
      </x:c>
      <x:c r="J642" s="266" t="n">
        <x:f>MOD(INT((ROW()-ROW($I$46))/(MESCLUN_CAP+1)),CARROT_CAP+1)</x:f>
        <x:v>19</x:v>
      </x:c>
      <x:c r="K642" s="266" t="n">
        <x:f>MOD(ROW()-ROW($I$46),MESCLUN_CAP+1)</x:f>
        <x:v>7</x:v>
      </x:c>
      <x:c r="L642" s="266" t="n">
        <x:f>SUM(I642:K642)</x:f>
        <x:v>26</x:v>
      </x:c>
      <x:c r="M642" s="267" t="n">
        <x:f>I642*TOMATO_HOURS*WEEKS*(1+TOMATO_DIM)^I642+J642*CARROT_HOURS*WEEKS*(1+CARROT_DIM)^J642+K642*MESCLUN_HOURS*WEEKS*(1+MESCLUN_DIM)^K642</x:f>
        <x:v>1254.8485039653524</x:v>
      </x:c>
      <x:c r="N642" s="267" t="n">
        <x:f>MAX(M642-FARMER_HOURS,0)/TEMP_HOURS_PER_WORKER</x:f>
        <x:v>0.3714225721981614</x:v>
      </x:c>
      <x:c r="O642" s="268" t="n">
        <x:f>I642*TOMATO_PRICE+J642*CARROT_PRICE+K642*MESCLUN_PRICE</x:f>
        <x:v>58686</x:v>
      </x:c>
      <x:c r="P642" s="268" t="n">
        <x:f>I642*TOMATO_FERTILIZER+J642*CARROT_FERTILIZER+K642*MESCLUN_FERTILIZER</x:f>
        <x:v>14520</x:v>
      </x:c>
      <x:c r="Q642" s="268" t="n">
        <x:f>MIN(M642,FARMER_HOURS)*FARMER_RATE+MAX(M642-FARMER_HOURS,0)*TEMP_RATE</x:f>
        <x:v>34285.56430495404</x:v>
      </x:c>
      <x:c r="R642" s="268" t="n">
        <x:f>O642-P642-Q642-FIXED_COST</x:f>
        <x:v>-10119.564304954038</x:v>
      </x:c>
      <x:c r="S642" s="139" t="str">
        <x:f>IF(AND(L642&lt;=TOTAL_BED_CAP,N642&lt;=TEMP_WORKER_CAP),"YES","NO")</x:f>
        <x:v>YES</x:v>
      </x:c>
      <x:c r="T642" s="139" t="n">
        <x:f>IF(S642="YES",R642,-1E+99)</x:f>
        <x:v>-10119.564304954038</x:v>
      </x:c>
    </x:row>
    <x:row r="643">
      <x:c r="A643" s="139"/>
      <x:c r="B643" s="139"/>
      <x:c r="C643" s="139"/>
      <x:c r="D643" s="139"/>
      <x:c r="E643" s="139"/>
      <x:c r="F643" s="139"/>
      <x:c r="G643" s="139"/>
      <x:c r="H643" s="139"/>
      <x:c r="I643" s="266" t="n">
        <x:f>INT((ROW()-ROW($I$46))/((CARROT_CAP+1)*(MESCLUN_CAP+1)))</x:f>
        <x:v>0</x:v>
      </x:c>
      <x:c r="J643" s="266" t="n">
        <x:f>MOD(INT((ROW()-ROW($I$46))/(MESCLUN_CAP+1)),CARROT_CAP+1)</x:f>
        <x:v>19</x:v>
      </x:c>
      <x:c r="K643" s="266" t="n">
        <x:f>MOD(ROW()-ROW($I$46),MESCLUN_CAP+1)</x:f>
        <x:v>8</x:v>
      </x:c>
      <x:c r="L643" s="266" t="n">
        <x:f>SUM(I643:K643)</x:f>
        <x:v>27</x:v>
      </x:c>
      <x:c r="M643" s="267" t="n">
        <x:f>I643*TOMATO_HOURS*WEEKS*(1+TOMATO_DIM)^I643+J643*CARROT_HOURS*WEEKS*(1+CARROT_DIM)^J643+K643*MESCLUN_HOURS*WEEKS*(1+MESCLUN_DIM)^K643</x:f>
        <x:v>1308.8456022453324</x:v>
      </x:c>
      <x:c r="N643" s="267" t="n">
        <x:f>MAX(M643-FARMER_HOURS,0)/TEMP_HOURS_PER_WORKER</x:f>
        <x:v>0.4089205571148142</x:v>
      </x:c>
      <x:c r="O643" s="268" t="n">
        <x:f>I643*TOMATO_PRICE+J643*CARROT_PRICE+K643*MESCLUN_PRICE</x:f>
        <x:v>61386</x:v>
      </x:c>
      <x:c r="P643" s="268" t="n">
        <x:f>I643*TOMATO_FERTILIZER+J643*CARROT_FERTILIZER+K643*MESCLUN_FERTILIZER</x:f>
        <x:v>15400</x:v>
      </x:c>
      <x:c r="Q643" s="268" t="n">
        <x:f>MIN(M643,FARMER_HOURS)*FARMER_RATE+MAX(M643-FARMER_HOURS,0)*TEMP_RATE</x:f>
        <x:v>35223.01392787036</x:v>
      </x:c>
      <x:c r="R643" s="268" t="n">
        <x:f>O643-P643-Q643-FIXED_COST</x:f>
        <x:v>-9237.013927870357</x:v>
      </x:c>
      <x:c r="S643" s="139" t="str">
        <x:f>IF(AND(L643&lt;=TOTAL_BED_CAP,N643&lt;=TEMP_WORKER_CAP),"YES","NO")</x:f>
        <x:v>YES</x:v>
      </x:c>
      <x:c r="T643" s="139" t="n">
        <x:f>IF(S643="YES",R643,-1E+99)</x:f>
        <x:v>-9237.013927870357</x:v>
      </x:c>
    </x:row>
    <x:row r="644">
      <x:c r="A644" s="139"/>
      <x:c r="B644" s="139"/>
      <x:c r="C644" s="139"/>
      <x:c r="D644" s="139"/>
      <x:c r="E644" s="139"/>
      <x:c r="F644" s="139"/>
      <x:c r="G644" s="139"/>
      <x:c r="H644" s="139"/>
      <x:c r="I644" s="266" t="n">
        <x:f>INT((ROW()-ROW($I$46))/((CARROT_CAP+1)*(MESCLUN_CAP+1)))</x:f>
        <x:v>0</x:v>
      </x:c>
      <x:c r="J644" s="266" t="n">
        <x:f>MOD(INT((ROW()-ROW($I$46))/(MESCLUN_CAP+1)),CARROT_CAP+1)</x:f>
        <x:v>19</x:v>
      </x:c>
      <x:c r="K644" s="266" t="n">
        <x:f>MOD(ROW()-ROW($I$46),MESCLUN_CAP+1)</x:f>
        <x:v>9</x:v>
      </x:c>
      <x:c r="L644" s="266" t="n">
        <x:f>SUM(I644:K644)</x:f>
        <x:v>28</x:v>
      </x:c>
      <x:c r="M644" s="267" t="n">
        <x:f>I644*TOMATO_HOURS*WEEKS*(1+TOMATO_DIM)^I644+J644*CARROT_HOURS*WEEKS*(1+CARROT_DIM)^J644+K644*MESCLUN_HOURS*WEEKS*(1+MESCLUN_DIM)^K644</x:f>
        <x:v>1364.138937685727</x:v>
      </x:c>
      <x:c r="N644" s="267" t="n">
        <x:f>MAX(M644-FARMER_HOURS,0)/TEMP_HOURS_PER_WORKER</x:f>
        <x:v>0.4473187067261992</x:v>
      </x:c>
      <x:c r="O644" s="268" t="n">
        <x:f>I644*TOMATO_PRICE+J644*CARROT_PRICE+K644*MESCLUN_PRICE</x:f>
        <x:v>64086</x:v>
      </x:c>
      <x:c r="P644" s="268" t="n">
        <x:f>I644*TOMATO_FERTILIZER+J644*CARROT_FERTILIZER+K644*MESCLUN_FERTILIZER</x:f>
        <x:v>16280</x:v>
      </x:c>
      <x:c r="Q644" s="268" t="n">
        <x:f>MIN(M644,FARMER_HOURS)*FARMER_RATE+MAX(M644-FARMER_HOURS,0)*TEMP_RATE</x:f>
        <x:v>36182.96766815498</x:v>
      </x:c>
      <x:c r="R644" s="268" t="n">
        <x:f>O644-P644-Q644-FIXED_COST</x:f>
        <x:v>-8376.967668154983</x:v>
      </x:c>
      <x:c r="S644" s="139" t="str">
        <x:f>IF(AND(L644&lt;=TOTAL_BED_CAP,N644&lt;=TEMP_WORKER_CAP),"YES","NO")</x:f>
        <x:v>YES</x:v>
      </x:c>
      <x:c r="T644" s="139" t="n">
        <x:f>IF(S644="YES",R644,-1E+99)</x:f>
        <x:v>-8376.967668154983</x:v>
      </x:c>
    </x:row>
    <x:row r="645">
      <x:c r="A645" s="139"/>
      <x:c r="B645" s="139"/>
      <x:c r="C645" s="139"/>
      <x:c r="D645" s="139"/>
      <x:c r="E645" s="139"/>
      <x:c r="F645" s="139"/>
      <x:c r="G645" s="139"/>
      <x:c r="H645" s="139"/>
      <x:c r="I645" s="266" t="n">
        <x:f>INT((ROW()-ROW($I$46))/((CARROT_CAP+1)*(MESCLUN_CAP+1)))</x:f>
        <x:v>0</x:v>
      </x:c>
      <x:c r="J645" s="266" t="n">
        <x:f>MOD(INT((ROW()-ROW($I$46))/(MESCLUN_CAP+1)),CARROT_CAP+1)</x:f>
        <x:v>19</x:v>
      </x:c>
      <x:c r="K645" s="266" t="n">
        <x:f>MOD(ROW()-ROW($I$46),MESCLUN_CAP+1)</x:f>
        <x:v>10</x:v>
      </x:c>
      <x:c r="L645" s="266" t="n">
        <x:f>SUM(I645:K645)</x:f>
        <x:v>29</x:v>
      </x:c>
      <x:c r="M645" s="267" t="n">
        <x:f>I645*TOMATO_HOURS*WEEKS*(1+TOMATO_DIM)^I645+J645*CARROT_HOURS*WEEKS*(1+CARROT_DIM)^J645+K645*MESCLUN_HOURS*WEEKS*(1+MESCLUN_DIM)^K645</x:f>
        <x:v>1420.7524791689398</x:v>
      </x:c>
      <x:c r="N645" s="267" t="n">
        <x:f>MAX(M645-FARMER_HOURS,0)/TEMP_HOURS_PER_WORKER</x:f>
        <x:v>0.4866336660895415</x:v>
      </x:c>
      <x:c r="O645" s="268" t="n">
        <x:f>I645*TOMATO_PRICE+J645*CARROT_PRICE+K645*MESCLUN_PRICE</x:f>
        <x:v>66786</x:v>
      </x:c>
      <x:c r="P645" s="268" t="n">
        <x:f>I645*TOMATO_FERTILIZER+J645*CARROT_FERTILIZER+K645*MESCLUN_FERTILIZER</x:f>
        <x:v>17160</x:v>
      </x:c>
      <x:c r="Q645" s="268" t="n">
        <x:f>MIN(M645,FARMER_HOURS)*FARMER_RATE+MAX(M645-FARMER_HOURS,0)*TEMP_RATE</x:f>
        <x:v>37165.84165223854</x:v>
      </x:c>
      <x:c r="R645" s="268" t="n">
        <x:f>O645-P645-Q645-FIXED_COST</x:f>
        <x:v>-7539.841652238538</x:v>
      </x:c>
      <x:c r="S645" s="139" t="str">
        <x:f>IF(AND(L645&lt;=TOTAL_BED_CAP,N645&lt;=TEMP_WORKER_CAP),"YES","NO")</x:f>
        <x:v>YES</x:v>
      </x:c>
      <x:c r="T645" s="139" t="n">
        <x:f>IF(S645="YES",R645,-1E+99)</x:f>
        <x:v>-7539.841652238538</x:v>
      </x:c>
    </x:row>
    <x:row r="646">
      <x:c r="A646" s="139"/>
      <x:c r="B646" s="139"/>
      <x:c r="C646" s="139"/>
      <x:c r="D646" s="139"/>
      <x:c r="E646" s="139"/>
      <x:c r="F646" s="139"/>
      <x:c r="G646" s="139"/>
      <x:c r="H646" s="139"/>
      <x:c r="I646" s="266" t="n">
        <x:f>INT((ROW()-ROW($I$46))/((CARROT_CAP+1)*(MESCLUN_CAP+1)))</x:f>
        <x:v>0</x:v>
      </x:c>
      <x:c r="J646" s="266" t="n">
        <x:f>MOD(INT((ROW()-ROW($I$46))/(MESCLUN_CAP+1)),CARROT_CAP+1)</x:f>
        <x:v>19</x:v>
      </x:c>
      <x:c r="K646" s="266" t="n">
        <x:f>MOD(ROW()-ROW($I$46),MESCLUN_CAP+1)</x:f>
        <x:v>11</x:v>
      </x:c>
      <x:c r="L646" s="266" t="n">
        <x:f>SUM(I646:K646)</x:f>
        <x:v>30</x:v>
      </x:c>
      <x:c r="M646" s="267" t="n">
        <x:f>I646*TOMATO_HOURS*WEEKS*(1+TOMATO_DIM)^I646+J646*CARROT_HOURS*WEEKS*(1+CARROT_DIM)^J646+K646*MESCLUN_HOURS*WEEKS*(1+MESCLUN_DIM)^K646</x:f>
        <x:v>1478.7105922623787</x:v>
      </x:c>
      <x:c r="N646" s="267" t="n">
        <x:f>MAX(M646-FARMER_HOURS,0)/TEMP_HOURS_PER_WORKER</x:f>
        <x:v>0.526882355737763</x:v>
      </x:c>
      <x:c r="O646" s="268" t="n">
        <x:f>I646*TOMATO_PRICE+J646*CARROT_PRICE+K646*MESCLUN_PRICE</x:f>
        <x:v>69486</x:v>
      </x:c>
      <x:c r="P646" s="268" t="n">
        <x:f>I646*TOMATO_FERTILIZER+J646*CARROT_FERTILIZER+K646*MESCLUN_FERTILIZER</x:f>
        <x:v>18040</x:v>
      </x:c>
      <x:c r="Q646" s="268" t="n">
        <x:f>MIN(M646,FARMER_HOURS)*FARMER_RATE+MAX(M646-FARMER_HOURS,0)*TEMP_RATE</x:f>
        <x:v>38172.058893444075</x:v>
      </x:c>
      <x:c r="R646" s="268" t="n">
        <x:f>O646-P646-Q646-FIXED_COST</x:f>
        <x:v>-6726.058893444075</x:v>
      </x:c>
      <x:c r="S646" s="139" t="str">
        <x:f>IF(AND(L646&lt;=TOTAL_BED_CAP,N646&lt;=TEMP_WORKER_CAP),"YES","NO")</x:f>
        <x:v>YES</x:v>
      </x:c>
      <x:c r="T646" s="139" t="n">
        <x:f>IF(S646="YES",R646,-1E+99)</x:f>
        <x:v>-6726.058893444075</x:v>
      </x:c>
    </x:row>
    <x:row r="647">
      <x:c r="A647" s="139"/>
      <x:c r="B647" s="139"/>
      <x:c r="C647" s="139"/>
      <x:c r="D647" s="139"/>
      <x:c r="E647" s="139"/>
      <x:c r="F647" s="139"/>
      <x:c r="G647" s="139"/>
      <x:c r="H647" s="139"/>
      <x:c r="I647" s="266" t="n">
        <x:f>INT((ROW()-ROW($I$46))/((CARROT_CAP+1)*(MESCLUN_CAP+1)))</x:f>
        <x:v>0</x:v>
      </x:c>
      <x:c r="J647" s="266" t="n">
        <x:f>MOD(INT((ROW()-ROW($I$46))/(MESCLUN_CAP+1)),CARROT_CAP+1)</x:f>
        <x:v>19</x:v>
      </x:c>
      <x:c r="K647" s="266" t="n">
        <x:f>MOD(ROW()-ROW($I$46),MESCLUN_CAP+1)</x:f>
        <x:v>12</x:v>
      </x:c>
      <x:c r="L647" s="266" t="n">
        <x:f>SUM(I647:K647)</x:f>
        <x:v>31</x:v>
      </x:c>
      <x:c r="M647" s="267" t="n">
        <x:f>I647*TOMATO_HOURS*WEEKS*(1+TOMATO_DIM)^I647+J647*CARROT_HOURS*WEEKS*(1+CARROT_DIM)^J647+K647*MESCLUN_HOURS*WEEKS*(1+MESCLUN_DIM)^K647</x:f>
        <x:v>1538.0380453904431</x:v>
      </x:c>
      <x:c r="N647" s="267" t="n">
        <x:f>MAX(M647-FARMER_HOURS,0)/TEMP_HOURS_PER_WORKER</x:f>
        <x:v>0.5680819759655855</x:v>
      </x:c>
      <x:c r="O647" s="268" t="n">
        <x:f>I647*TOMATO_PRICE+J647*CARROT_PRICE+K647*MESCLUN_PRICE</x:f>
        <x:v>72186</x:v>
      </x:c>
      <x:c r="P647" s="268" t="n">
        <x:f>I647*TOMATO_FERTILIZER+J647*CARROT_FERTILIZER+K647*MESCLUN_FERTILIZER</x:f>
        <x:v>18920</x:v>
      </x:c>
      <x:c r="Q647" s="268" t="n">
        <x:f>MIN(M647,FARMER_HOURS)*FARMER_RATE+MAX(M647-FARMER_HOURS,0)*TEMP_RATE</x:f>
        <x:v>39202.049399139636</x:v>
      </x:c>
      <x:c r="R647" s="268" t="n">
        <x:f>O647-P647-Q647-FIXED_COST</x:f>
        <x:v>-5936.049399139636</x:v>
      </x:c>
      <x:c r="S647" s="139" t="str">
        <x:f>IF(AND(L647&lt;=TOTAL_BED_CAP,N647&lt;=TEMP_WORKER_CAP),"YES","NO")</x:f>
        <x:v>YES</x:v>
      </x:c>
      <x:c r="T647" s="139" t="n">
        <x:f>IF(S647="YES",R647,-1E+99)</x:f>
        <x:v>-5936.049399139636</x:v>
      </x:c>
    </x:row>
    <x:row r="648">
      <x:c r="A648" s="139"/>
      <x:c r="B648" s="139"/>
      <x:c r="C648" s="139"/>
      <x:c r="D648" s="139"/>
      <x:c r="E648" s="139"/>
      <x:c r="F648" s="139"/>
      <x:c r="G648" s="139"/>
      <x:c r="H648" s="139"/>
      <x:c r="I648" s="266" t="n">
        <x:f>INT((ROW()-ROW($I$46))/((CARROT_CAP+1)*(MESCLUN_CAP+1)))</x:f>
        <x:v>0</x:v>
      </x:c>
      <x:c r="J648" s="266" t="n">
        <x:f>MOD(INT((ROW()-ROW($I$46))/(MESCLUN_CAP+1)),CARROT_CAP+1)</x:f>
        <x:v>19</x:v>
      </x:c>
      <x:c r="K648" s="266" t="n">
        <x:f>MOD(ROW()-ROW($I$46),MESCLUN_CAP+1)</x:f>
        <x:v>13</x:v>
      </x:c>
      <x:c r="L648" s="266" t="n">
        <x:f>SUM(I648:K648)</x:f>
        <x:v>32</x:v>
      </x:c>
      <x:c r="M648" s="267" t="n">
        <x:f>I648*TOMATO_HOURS*WEEKS*(1+TOMATO_DIM)^I648+J648*CARROT_HOURS*WEEKS*(1+CARROT_DIM)^J648+K648*MESCLUN_HOURS*WEEKS*(1+MESCLUN_DIM)^K648</x:f>
        <x:v>1598.7600160988275</x:v>
      </x:c>
      <x:c r="N648" s="267" t="n">
        <x:f>MAX(M648-FARMER_HOURS,0)/TEMP_HOURS_PER_WORKER</x:f>
        <x:v>0.6102500111797413</x:v>
      </x:c>
      <x:c r="O648" s="268" t="n">
        <x:f>I648*TOMATO_PRICE+J648*CARROT_PRICE+K648*MESCLUN_PRICE</x:f>
        <x:v>74886</x:v>
      </x:c>
      <x:c r="P648" s="268" t="n">
        <x:f>I648*TOMATO_FERTILIZER+J648*CARROT_FERTILIZER+K648*MESCLUN_FERTILIZER</x:f>
        <x:v>19800</x:v>
      </x:c>
      <x:c r="Q648" s="268" t="n">
        <x:f>MIN(M648,FARMER_HOURS)*FARMER_RATE+MAX(M648-FARMER_HOURS,0)*TEMP_RATE</x:f>
        <x:v>40256.25027949353</x:v>
      </x:c>
      <x:c r="R648" s="268" t="n">
        <x:f>O648-P648-Q648-FIXED_COST</x:f>
        <x:v>-5170.250279493528</x:v>
      </x:c>
      <x:c r="S648" s="139" t="str">
        <x:f>IF(AND(L648&lt;=TOTAL_BED_CAP,N648&lt;=TEMP_WORKER_CAP),"YES","NO")</x:f>
        <x:v>YES</x:v>
      </x:c>
      <x:c r="T648" s="139" t="n">
        <x:f>IF(S648="YES",R648,-1E+99)</x:f>
        <x:v>-5170.250279493528</x:v>
      </x:c>
    </x:row>
    <x:row r="649">
      <x:c r="A649" s="139"/>
      <x:c r="B649" s="139"/>
      <x:c r="C649" s="139"/>
      <x:c r="D649" s="139"/>
      <x:c r="E649" s="139"/>
      <x:c r="F649" s="139"/>
      <x:c r="G649" s="139"/>
      <x:c r="H649" s="139"/>
      <x:c r="I649" s="266" t="n">
        <x:f>INT((ROW()-ROW($I$46))/((CARROT_CAP+1)*(MESCLUN_CAP+1)))</x:f>
        <x:v>0</x:v>
      </x:c>
      <x:c r="J649" s="266" t="n">
        <x:f>MOD(INT((ROW()-ROW($I$46))/(MESCLUN_CAP+1)),CARROT_CAP+1)</x:f>
        <x:v>19</x:v>
      </x:c>
      <x:c r="K649" s="266" t="n">
        <x:f>MOD(ROW()-ROW($I$46),MESCLUN_CAP+1)</x:f>
        <x:v>14</x:v>
      </x:c>
      <x:c r="L649" s="266" t="n">
        <x:f>SUM(I649:K649)</x:f>
        <x:v>33</x:v>
      </x:c>
      <x:c r="M649" s="267" t="n">
        <x:f>I649*TOMATO_HOURS*WEEKS*(1+TOMATO_DIM)^I649+J649*CARROT_HOURS*WEEKS*(1+CARROT_DIM)^J649+K649*MESCLUN_HOURS*WEEKS*(1+MESCLUN_DIM)^K649</x:f>
        <x:v>1660.9020974124885</x:v>
      </x:c>
      <x:c r="N649" s="267" t="n">
        <x:f>MAX(M649-FARMER_HOURS,0)/TEMP_HOURS_PER_WORKER</x:f>
        <x:v>0.6534042343142281</x:v>
      </x:c>
      <x:c r="O649" s="268" t="n">
        <x:f>I649*TOMATO_PRICE+J649*CARROT_PRICE+K649*MESCLUN_PRICE</x:f>
        <x:v>77586</x:v>
      </x:c>
      <x:c r="P649" s="268" t="n">
        <x:f>I649*TOMATO_FERTILIZER+J649*CARROT_FERTILIZER+K649*MESCLUN_FERTILIZER</x:f>
        <x:v>20680</x:v>
      </x:c>
      <x:c r="Q649" s="268" t="n">
        <x:f>MIN(M649,FARMER_HOURS)*FARMER_RATE+MAX(M649-FARMER_HOURS,0)*TEMP_RATE</x:f>
        <x:v>41335.1058578557</x:v>
      </x:c>
      <x:c r="R649" s="268" t="n">
        <x:f>O649-P649-Q649-FIXED_COST</x:f>
        <x:v>-4429.105857855699</x:v>
      </x:c>
      <x:c r="S649" s="139" t="str">
        <x:f>IF(AND(L649&lt;=TOTAL_BED_CAP,N649&lt;=TEMP_WORKER_CAP),"YES","NO")</x:f>
        <x:v>YES</x:v>
      </x:c>
      <x:c r="T649" s="139" t="n">
        <x:f>IF(S649="YES",R649,-1E+99)</x:f>
        <x:v>-4429.105857855699</x:v>
      </x:c>
    </x:row>
    <x:row r="650">
      <x:c r="A650" s="139"/>
      <x:c r="B650" s="139"/>
      <x:c r="C650" s="139"/>
      <x:c r="D650" s="139"/>
      <x:c r="E650" s="139"/>
      <x:c r="F650" s="139"/>
      <x:c r="G650" s="139"/>
      <x:c r="H650" s="139"/>
      <x:c r="I650" s="266" t="n">
        <x:f>INT((ROW()-ROW($I$46))/((CARROT_CAP+1)*(MESCLUN_CAP+1)))</x:f>
        <x:v>0</x:v>
      </x:c>
      <x:c r="J650" s="266" t="n">
        <x:f>MOD(INT((ROW()-ROW($I$46))/(MESCLUN_CAP+1)),CARROT_CAP+1)</x:f>
        <x:v>19</x:v>
      </x:c>
      <x:c r="K650" s="266" t="n">
        <x:f>MOD(ROW()-ROW($I$46),MESCLUN_CAP+1)</x:f>
        <x:v>15</x:v>
      </x:c>
      <x:c r="L650" s="266" t="n">
        <x:f>SUM(I650:K650)</x:f>
        <x:v>34</x:v>
      </x:c>
      <x:c r="M650" s="267" t="n">
        <x:f>I650*TOMATO_HOURS*WEEKS*(1+TOMATO_DIM)^I650+J650*CARROT_HOURS*WEEKS*(1+CARROT_DIM)^J650+K650*MESCLUN_HOURS*WEEKS*(1+MESCLUN_DIM)^K650</x:f>
        <x:v>1724.490304288635</x:v>
      </x:c>
      <x:c r="N650" s="267" t="n">
        <x:f>MAX(M650-FARMER_HOURS,0)/TEMP_HOURS_PER_WORKER</x:f>
        <x:v>0.697562711311552</x:v>
      </x:c>
      <x:c r="O650" s="268" t="n">
        <x:f>I650*TOMATO_PRICE+J650*CARROT_PRICE+K650*MESCLUN_PRICE</x:f>
        <x:v>80286</x:v>
      </x:c>
      <x:c r="P650" s="268" t="n">
        <x:f>I650*TOMATO_FERTILIZER+J650*CARROT_FERTILIZER+K650*MESCLUN_FERTILIZER</x:f>
        <x:v>21560</x:v>
      </x:c>
      <x:c r="Q650" s="268" t="n">
        <x:f>MIN(M650,FARMER_HOURS)*FARMER_RATE+MAX(M650-FARMER_HOURS,0)*TEMP_RATE</x:f>
        <x:v>42439.0677827888</x:v>
      </x:c>
      <x:c r="R650" s="268" t="n">
        <x:f>O650-P650-Q650-FIXED_COST</x:f>
        <x:v>-3713.0677827887994</x:v>
      </x:c>
      <x:c r="S650" s="139" t="str">
        <x:f>IF(AND(L650&lt;=TOTAL_BED_CAP,N650&lt;=TEMP_WORKER_CAP),"YES","NO")</x:f>
        <x:v>YES</x:v>
      </x:c>
      <x:c r="T650" s="139" t="n">
        <x:f>IF(S650="YES",R650,-1E+99)</x:f>
        <x:v>-3713.0677827887994</x:v>
      </x:c>
    </x:row>
    <x:row r="651">
      <x:c r="A651" s="139"/>
      <x:c r="B651" s="139"/>
      <x:c r="C651" s="139"/>
      <x:c r="D651" s="139"/>
      <x:c r="E651" s="139"/>
      <x:c r="F651" s="139"/>
      <x:c r="G651" s="139"/>
      <x:c r="H651" s="139"/>
      <x:c r="I651" s="266" t="n">
        <x:f>INT((ROW()-ROW($I$46))/((CARROT_CAP+1)*(MESCLUN_CAP+1)))</x:f>
        <x:v>0</x:v>
      </x:c>
      <x:c r="J651" s="266" t="n">
        <x:f>MOD(INT((ROW()-ROW($I$46))/(MESCLUN_CAP+1)),CARROT_CAP+1)</x:f>
        <x:v>19</x:v>
      </x:c>
      <x:c r="K651" s="266" t="n">
        <x:f>MOD(ROW()-ROW($I$46),MESCLUN_CAP+1)</x:f>
        <x:v>16</x:v>
      </x:c>
      <x:c r="L651" s="266" t="n">
        <x:f>SUM(I651:K651)</x:f>
        <x:v>35</x:v>
      </x:c>
      <x:c r="M651" s="267" t="n">
        <x:f>I651*TOMATO_HOURS*WEEKS*(1+TOMATO_DIM)^I651+J651*CARROT_HOURS*WEEKS*(1+CARROT_DIM)^J651+K651*MESCLUN_HOURS*WEEKS*(1+MESCLUN_DIM)^K651</x:f>
        <x:v>1789.551080166124</x:v>
      </x:c>
      <x:c r="N651" s="267" t="n">
        <x:f>MAX(M651-FARMER_HOURS,0)/TEMP_HOURS_PER_WORKER</x:f>
        <x:v>0.7427438056709194</x:v>
      </x:c>
      <x:c r="O651" s="268" t="n">
        <x:f>I651*TOMATO_PRICE+J651*CARROT_PRICE+K651*MESCLUN_PRICE</x:f>
        <x:v>82986</x:v>
      </x:c>
      <x:c r="P651" s="268" t="n">
        <x:f>I651*TOMATO_FERTILIZER+J651*CARROT_FERTILIZER+K651*MESCLUN_FERTILIZER</x:f>
        <x:v>22440</x:v>
      </x:c>
      <x:c r="Q651" s="268" t="n">
        <x:f>MIN(M651,FARMER_HOURS)*FARMER_RATE+MAX(M651-FARMER_HOURS,0)*TEMP_RATE</x:f>
        <x:v>43568.59514177298</x:v>
      </x:c>
      <x:c r="R651" s="268" t="n">
        <x:f>O651-P651-Q651-FIXED_COST</x:f>
        <x:v>-3022.595141772981</x:v>
      </x:c>
      <x:c r="S651" s="139" t="str">
        <x:f>IF(AND(L651&lt;=TOTAL_BED_CAP,N651&lt;=TEMP_WORKER_CAP),"YES","NO")</x:f>
        <x:v>YES</x:v>
      </x:c>
      <x:c r="T651" s="139" t="n">
        <x:f>IF(S651="YES",R651,-1E+99)</x:f>
        <x:v>-3022.595141772981</x:v>
      </x:c>
    </x:row>
    <x:row r="652">
      <x:c r="A652" s="139"/>
      <x:c r="B652" s="139"/>
      <x:c r="C652" s="139"/>
      <x:c r="D652" s="139"/>
      <x:c r="E652" s="139"/>
      <x:c r="F652" s="139"/>
      <x:c r="G652" s="139"/>
      <x:c r="H652" s="139"/>
      <x:c r="I652" s="266" t="n">
        <x:f>INT((ROW()-ROW($I$46))/((CARROT_CAP+1)*(MESCLUN_CAP+1)))</x:f>
        <x:v>0</x:v>
      </x:c>
      <x:c r="J652" s="266" t="n">
        <x:f>MOD(INT((ROW()-ROW($I$46))/(MESCLUN_CAP+1)),CARROT_CAP+1)</x:f>
        <x:v>19</x:v>
      </x:c>
      <x:c r="K652" s="266" t="n">
        <x:f>MOD(ROW()-ROW($I$46),MESCLUN_CAP+1)</x:f>
        <x:v>17</x:v>
      </x:c>
      <x:c r="L652" s="266" t="n">
        <x:f>SUM(I652:K652)</x:f>
        <x:v>36</x:v>
      </x:c>
      <x:c r="M652" s="267" t="n">
        <x:f>I652*TOMATO_HOURS*WEEKS*(1+TOMATO_DIM)^I652+J652*CARROT_HOURS*WEEKS*(1+CARROT_DIM)^J652+K652*MESCLUN_HOURS*WEEKS*(1+MESCLUN_DIM)^K652</x:f>
        <x:v>1856.111303612664</x:v>
      </x:c>
      <x:c r="N652" s="267" t="n">
        <x:f>MAX(M652-FARMER_HOURS,0)/TEMP_HOURS_PER_WORKER</x:f>
        <x:v>0.78896618306435</x:v>
      </x:c>
      <x:c r="O652" s="268" t="n">
        <x:f>I652*TOMATO_PRICE+J652*CARROT_PRICE+K652*MESCLUN_PRICE</x:f>
        <x:v>85686</x:v>
      </x:c>
      <x:c r="P652" s="268" t="n">
        <x:f>I652*TOMATO_FERTILIZER+J652*CARROT_FERTILIZER+K652*MESCLUN_FERTILIZER</x:f>
        <x:v>23320</x:v>
      </x:c>
      <x:c r="Q652" s="268" t="n">
        <x:f>MIN(M652,FARMER_HOURS)*FARMER_RATE+MAX(M652-FARMER_HOURS,0)*TEMP_RATE</x:f>
        <x:v>44724.15457660875</x:v>
      </x:c>
      <x:c r="R652" s="268" t="n">
        <x:f>O652-P652-Q652-FIXED_COST</x:f>
        <x:v>-2358.154576608751</x:v>
      </x:c>
      <x:c r="S652" s="139" t="str">
        <x:f>IF(AND(L652&lt;=TOTAL_BED_CAP,N652&lt;=TEMP_WORKER_CAP),"YES","NO")</x:f>
        <x:v>YES</x:v>
      </x:c>
      <x:c r="T652" s="139" t="n">
        <x:f>IF(S652="YES",R652,-1E+99)</x:f>
        <x:v>-2358.154576608751</x:v>
      </x:c>
    </x:row>
    <x:row r="653">
      <x:c r="A653" s="139"/>
      <x:c r="B653" s="139"/>
      <x:c r="C653" s="139"/>
      <x:c r="D653" s="139"/>
      <x:c r="E653" s="139"/>
      <x:c r="F653" s="139"/>
      <x:c r="G653" s="139"/>
      <x:c r="H653" s="139"/>
      <x:c r="I653" s="266" t="n">
        <x:f>INT((ROW()-ROW($I$46))/((CARROT_CAP+1)*(MESCLUN_CAP+1)))</x:f>
        <x:v>0</x:v>
      </x:c>
      <x:c r="J653" s="266" t="n">
        <x:f>MOD(INT((ROW()-ROW($I$46))/(MESCLUN_CAP+1)),CARROT_CAP+1)</x:f>
        <x:v>19</x:v>
      </x:c>
      <x:c r="K653" s="266" t="n">
        <x:f>MOD(ROW()-ROW($I$46),MESCLUN_CAP+1)</x:f>
        <x:v>18</x:v>
      </x:c>
      <x:c r="L653" s="266" t="n">
        <x:f>SUM(I653:K653)</x:f>
        <x:v>37</x:v>
      </x:c>
      <x:c r="M653" s="267" t="n">
        <x:f>I653*TOMATO_HOURS*WEEKS*(1+TOMATO_DIM)^I653+J653*CARROT_HOURS*WEEKS*(1+CARROT_DIM)^J653+K653*MESCLUN_HOURS*WEEKS*(1+MESCLUN_DIM)^K653</x:f>
        <x:v>1924.1982950712513</x:v>
      </x:c>
      <x:c r="N653" s="267" t="n">
        <x:f>MAX(M653-FARMER_HOURS,0)/TEMP_HOURS_PER_WORKER</x:f>
        <x:v>0.8362488160217023</x:v>
      </x:c>
      <x:c r="O653" s="268" t="n">
        <x:f>I653*TOMATO_PRICE+J653*CARROT_PRICE+K653*MESCLUN_PRICE</x:f>
        <x:v>88386</x:v>
      </x:c>
      <x:c r="P653" s="268" t="n">
        <x:f>I653*TOMATO_FERTILIZER+J653*CARROT_FERTILIZER+K653*MESCLUN_FERTILIZER</x:f>
        <x:v>24200</x:v>
      </x:c>
      <x:c r="Q653" s="268" t="n">
        <x:f>MIN(M653,FARMER_HOURS)*FARMER_RATE+MAX(M653-FARMER_HOURS,0)*TEMP_RATE</x:f>
        <x:v>45906.22040054256</x:v>
      </x:c>
      <x:c r="R653" s="268" t="n">
        <x:f>O653-P653-Q653-FIXED_COST</x:f>
        <x:v>-1720.2204005425592</x:v>
      </x:c>
      <x:c r="S653" s="139" t="str">
        <x:f>IF(AND(L653&lt;=TOTAL_BED_CAP,N653&lt;=TEMP_WORKER_CAP),"YES","NO")</x:f>
        <x:v>YES</x:v>
      </x:c>
      <x:c r="T653" s="139" t="n">
        <x:f>IF(S653="YES",R653,-1E+99)</x:f>
        <x:v>-1720.2204005425592</x:v>
      </x:c>
    </x:row>
    <x:row r="654">
      <x:c r="A654" s="139"/>
      <x:c r="B654" s="139"/>
      <x:c r="C654" s="139"/>
      <x:c r="D654" s="139"/>
      <x:c r="E654" s="139"/>
      <x:c r="F654" s="139"/>
      <x:c r="G654" s="139"/>
      <x:c r="H654" s="139"/>
      <x:c r="I654" s="266" t="n">
        <x:f>INT((ROW()-ROW($I$46))/((CARROT_CAP+1)*(MESCLUN_CAP+1)))</x:f>
        <x:v>0</x:v>
      </x:c>
      <x:c r="J654" s="266" t="n">
        <x:f>MOD(INT((ROW()-ROW($I$46))/(MESCLUN_CAP+1)),CARROT_CAP+1)</x:f>
        <x:v>19</x:v>
      </x:c>
      <x:c r="K654" s="266" t="n">
        <x:f>MOD(ROW()-ROW($I$46),MESCLUN_CAP+1)</x:f>
        <x:v>19</x:v>
      </x:c>
      <x:c r="L654" s="266" t="n">
        <x:f>SUM(I654:K654)</x:f>
        <x:v>38</x:v>
      </x:c>
      <x:c r="M654" s="267" t="n">
        <x:f>I654*TOMATO_HOURS*WEEKS*(1+TOMATO_DIM)^I654+J654*CARROT_HOURS*WEEKS*(1+CARROT_DIM)^J654+K654*MESCLUN_HOURS*WEEKS*(1+MESCLUN_DIM)^K654</x:f>
        <x:v>1993.8398237072734</x:v>
      </x:c>
      <x:c r="N654" s="267" t="n">
        <x:f>MAX(M654-FARMER_HOURS,0)/TEMP_HOURS_PER_WORKER</x:f>
        <x:v>0.8846109886856065</x:v>
      </x:c>
      <x:c r="O654" s="268" t="n">
        <x:f>I654*TOMATO_PRICE+J654*CARROT_PRICE+K654*MESCLUN_PRICE</x:f>
        <x:v>91086</x:v>
      </x:c>
      <x:c r="P654" s="268" t="n">
        <x:f>I654*TOMATO_FERTILIZER+J654*CARROT_FERTILIZER+K654*MESCLUN_FERTILIZER</x:f>
        <x:v>25080</x:v>
      </x:c>
      <x:c r="Q654" s="268" t="n">
        <x:f>MIN(M654,FARMER_HOURS)*FARMER_RATE+MAX(M654-FARMER_HOURS,0)*TEMP_RATE</x:f>
        <x:v>47115.27471714016</x:v>
      </x:c>
      <x:c r="R654" s="268" t="n">
        <x:f>O654-P654-Q654-FIXED_COST</x:f>
        <x:v>-1109.274717140157</x:v>
      </x:c>
      <x:c r="S654" s="139" t="str">
        <x:f>IF(AND(L654&lt;=TOTAL_BED_CAP,N654&lt;=TEMP_WORKER_CAP),"YES","NO")</x:f>
        <x:v>YES</x:v>
      </x:c>
      <x:c r="T654" s="139" t="n">
        <x:f>IF(S654="YES",R654,-1E+99)</x:f>
        <x:v>-1109.274717140157</x:v>
      </x:c>
    </x:row>
    <x:row r="655">
      <x:c r="A655" s="139"/>
      <x:c r="B655" s="139"/>
      <x:c r="C655" s="139"/>
      <x:c r="D655" s="139"/>
      <x:c r="E655" s="139"/>
      <x:c r="F655" s="139"/>
      <x:c r="G655" s="139"/>
      <x:c r="H655" s="139"/>
      <x:c r="I655" s="266" t="n">
        <x:f>INT((ROW()-ROW($I$46))/((CARROT_CAP+1)*(MESCLUN_CAP+1)))</x:f>
        <x:v>0</x:v>
      </x:c>
      <x:c r="J655" s="266" t="n">
        <x:f>MOD(INT((ROW()-ROW($I$46))/(MESCLUN_CAP+1)),CARROT_CAP+1)</x:f>
        <x:v>19</x:v>
      </x:c>
      <x:c r="K655" s="266" t="n">
        <x:f>MOD(ROW()-ROW($I$46),MESCLUN_CAP+1)</x:f>
        <x:v>20</x:v>
      </x:c>
      <x:c r="L655" s="266" t="n">
        <x:f>SUM(I655:K655)</x:f>
        <x:v>39</x:v>
      </x:c>
      <x:c r="M655" s="267" t="n">
        <x:f>I655*TOMATO_HOURS*WEEKS*(1+TOMATO_DIM)^I655+J655*CARROT_HOURS*WEEKS*(1+CARROT_DIM)^J655+K655*MESCLUN_HOURS*WEEKS*(1+MESCLUN_DIM)^K655</x:f>
        <x:v>2065.06411435775</x:v>
      </x:c>
      <x:c r="N655" s="267" t="n">
        <x:f>MAX(M655-FARMER_HOURS,0)/TEMP_HOURS_PER_WORKER</x:f>
        <x:v>0.9340723016373264</x:v>
      </x:c>
      <x:c r="O655" s="268" t="n">
        <x:f>I655*TOMATO_PRICE+J655*CARROT_PRICE+K655*MESCLUN_PRICE</x:f>
        <x:v>93786</x:v>
      </x:c>
      <x:c r="P655" s="268" t="n">
        <x:f>I655*TOMATO_FERTILIZER+J655*CARROT_FERTILIZER+K655*MESCLUN_FERTILIZER</x:f>
        <x:v>25960</x:v>
      </x:c>
      <x:c r="Q655" s="268" t="n">
        <x:f>MIN(M655,FARMER_HOURS)*FARMER_RATE+MAX(M655-FARMER_HOURS,0)*TEMP_RATE</x:f>
        <x:v>48351.80754093316</x:v>
      </x:c>
      <x:c r="R655" s="268" t="n">
        <x:f>O655-P655-Q655-FIXED_COST</x:f>
        <x:v>-525.8075409331577</x:v>
      </x:c>
      <x:c r="S655" s="139" t="str">
        <x:f>IF(AND(L655&lt;=TOTAL_BED_CAP,N655&lt;=TEMP_WORKER_CAP),"YES","NO")</x:f>
        <x:v>YES</x:v>
      </x:c>
      <x:c r="T655" s="139" t="n">
        <x:f>IF(S655="YES",R655,-1E+99)</x:f>
        <x:v>-525.8075409331577</x:v>
      </x:c>
    </x:row>
    <x:row r="656">
      <x:c r="A656" s="139"/>
      <x:c r="B656" s="139"/>
      <x:c r="C656" s="139"/>
      <x:c r="D656" s="139"/>
      <x:c r="E656" s="139"/>
      <x:c r="F656" s="139"/>
      <x:c r="G656" s="139"/>
      <x:c r="H656" s="139"/>
      <x:c r="I656" s="266" t="n">
        <x:f>INT((ROW()-ROW($I$46))/((CARROT_CAP+1)*(MESCLUN_CAP+1)))</x:f>
        <x:v>0</x:v>
      </x:c>
      <x:c r="J656" s="266" t="n">
        <x:f>MOD(INT((ROW()-ROW($I$46))/(MESCLUN_CAP+1)),CARROT_CAP+1)</x:f>
        <x:v>19</x:v>
      </x:c>
      <x:c r="K656" s="266" t="n">
        <x:f>MOD(ROW()-ROW($I$46),MESCLUN_CAP+1)</x:f>
        <x:v>21</x:v>
      </x:c>
      <x:c r="L656" s="266" t="n">
        <x:f>SUM(I656:K656)</x:f>
        <x:v>40</x:v>
      </x:c>
      <x:c r="M656" s="267" t="n">
        <x:f>I656*TOMATO_HOURS*WEEKS*(1+TOMATO_DIM)^I656+J656*CARROT_HOURS*WEEKS*(1+CARROT_DIM)^J656+K656*MESCLUN_HOURS*WEEKS*(1+MESCLUN_DIM)^K656</x:f>
        <x:v>2137.899854584194</x:v>
      </x:c>
      <x:c r="N656" s="267" t="n">
        <x:f>MAX(M656-FARMER_HOURS,0)/TEMP_HOURS_PER_WORKER</x:f>
        <x:v>0.9846526767945792</x:v>
      </x:c>
      <x:c r="O656" s="268" t="n">
        <x:f>I656*TOMATO_PRICE+J656*CARROT_PRICE+K656*MESCLUN_PRICE</x:f>
        <x:v>96486</x:v>
      </x:c>
      <x:c r="P656" s="268" t="n">
        <x:f>I656*TOMATO_FERTILIZER+J656*CARROT_FERTILIZER+K656*MESCLUN_FERTILIZER</x:f>
        <x:v>26840</x:v>
      </x:c>
      <x:c r="Q656" s="268" t="n">
        <x:f>MIN(M656,FARMER_HOURS)*FARMER_RATE+MAX(M656-FARMER_HOURS,0)*TEMP_RATE</x:f>
        <x:v>49616.31691986448</x:v>
      </x:c>
      <x:c r="R656" s="268" t="n">
        <x:f>O656-P656-Q656-FIXED_COST</x:f>
        <x:v>29.68308013551723</x:v>
      </x:c>
      <x:c r="S656" s="139" t="str">
        <x:f>IF(AND(L656&lt;=TOTAL_BED_CAP,N656&lt;=TEMP_WORKER_CAP),"YES","NO")</x:f>
        <x:v>YES</x:v>
      </x:c>
      <x:c r="T656" s="139" t="n">
        <x:f>IF(S656="YES",R656,-1E+99)</x:f>
        <x:v>29.68308013551723</x:v>
      </x:c>
    </x:row>
    <x:row r="657">
      <x:c r="A657" s="139"/>
      <x:c r="B657" s="139"/>
      <x:c r="C657" s="139"/>
      <x:c r="D657" s="139"/>
      <x:c r="E657" s="139"/>
      <x:c r="F657" s="139"/>
      <x:c r="G657" s="139"/>
      <x:c r="H657" s="139"/>
      <x:c r="I657" s="266" t="n">
        <x:f>INT((ROW()-ROW($I$46))/((CARROT_CAP+1)*(MESCLUN_CAP+1)))</x:f>
        <x:v>0</x:v>
      </x:c>
      <x:c r="J657" s="266" t="n">
        <x:f>MOD(INT((ROW()-ROW($I$46))/(MESCLUN_CAP+1)),CARROT_CAP+1)</x:f>
        <x:v>19</x:v>
      </x:c>
      <x:c r="K657" s="266" t="n">
        <x:f>MOD(ROW()-ROW($I$46),MESCLUN_CAP+1)</x:f>
        <x:v>22</x:v>
      </x:c>
      <x:c r="L657" s="266" t="n">
        <x:f>SUM(I657:K657)</x:f>
        <x:v>41</x:v>
      </x:c>
      <x:c r="M657" s="267" t="n">
        <x:f>I657*TOMATO_HOURS*WEEKS*(1+TOMATO_DIM)^I657+J657*CARROT_HOURS*WEEKS*(1+CARROT_DIM)^J657+K657*MESCLUN_HOURS*WEEKS*(1+MESCLUN_DIM)^K657</x:f>
        <x:v>2212.37620183059</x:v>
      </x:c>
      <x:c r="N657" s="267" t="n">
        <x:f>MAX(M657-FARMER_HOURS,0)/TEMP_HOURS_PER_WORKER</x:f>
        <x:v>1.0363723623823542</x:v>
      </x:c>
      <x:c r="O657" s="268" t="n">
        <x:f>I657*TOMATO_PRICE+J657*CARROT_PRICE+K657*MESCLUN_PRICE</x:f>
        <x:v>99186</x:v>
      </x:c>
      <x:c r="P657" s="268" t="n">
        <x:f>I657*TOMATO_FERTILIZER+J657*CARROT_FERTILIZER+K657*MESCLUN_FERTILIZER</x:f>
        <x:v>27720</x:v>
      </x:c>
      <x:c r="Q657" s="268" t="n">
        <x:f>MIN(M657,FARMER_HOURS)*FARMER_RATE+MAX(M657-FARMER_HOURS,0)*TEMP_RATE</x:f>
        <x:v>50909.30905955886</x:v>
      </x:c>
      <x:c r="R657" s="268" t="n">
        <x:f>O657-P657-Q657-FIXED_COST</x:f>
        <x:v>556.6909404411417</x:v>
      </x:c>
      <x:c r="S657" s="139" t="str">
        <x:f>IF(AND(L657&lt;=TOTAL_BED_CAP,N657&lt;=TEMP_WORKER_CAP),"YES","NO")</x:f>
        <x:v>YES</x:v>
      </x:c>
      <x:c r="T657" s="139" t="n">
        <x:f>IF(S657="YES",R657,-1E+99)</x:f>
        <x:v>556.6909404411417</x:v>
      </x:c>
    </x:row>
    <x:row r="658">
      <x:c r="A658" s="139"/>
      <x:c r="B658" s="139"/>
      <x:c r="C658" s="139"/>
      <x:c r="D658" s="139"/>
      <x:c r="E658" s="139"/>
      <x:c r="F658" s="139"/>
      <x:c r="G658" s="139"/>
      <x:c r="H658" s="139"/>
      <x:c r="I658" s="266" t="n">
        <x:f>INT((ROW()-ROW($I$46))/((CARROT_CAP+1)*(MESCLUN_CAP+1)))</x:f>
        <x:v>0</x:v>
      </x:c>
      <x:c r="J658" s="266" t="n">
        <x:f>MOD(INT((ROW()-ROW($I$46))/(MESCLUN_CAP+1)),CARROT_CAP+1)</x:f>
        <x:v>19</x:v>
      </x:c>
      <x:c r="K658" s="266" t="n">
        <x:f>MOD(ROW()-ROW($I$46),MESCLUN_CAP+1)</x:f>
        <x:v>23</x:v>
      </x:c>
      <x:c r="L658" s="266" t="n">
        <x:f>SUM(I658:K658)</x:f>
        <x:v>42</x:v>
      </x:c>
      <x:c r="M658" s="267" t="n">
        <x:f>I658*TOMATO_HOURS*WEEKS*(1+TOMATO_DIM)^I658+J658*CARROT_HOURS*WEEKS*(1+CARROT_DIM)^J658+K658*MESCLUN_HOURS*WEEKS*(1+MESCLUN_DIM)^K658</x:f>
        <x:v>2288.5227906880264</x:v>
      </x:c>
      <x:c r="N658" s="267" t="n">
        <x:f>MAX(M658-FARMER_HOURS,0)/TEMP_HOURS_PER_WORKER</x:f>
        <x:v>1.089251937977796</x:v>
      </x:c>
      <x:c r="O658" s="268" t="n">
        <x:f>I658*TOMATO_PRICE+J658*CARROT_PRICE+K658*MESCLUN_PRICE</x:f>
        <x:v>101886</x:v>
      </x:c>
      <x:c r="P658" s="268" t="n">
        <x:f>I658*TOMATO_FERTILIZER+J658*CARROT_FERTILIZER+K658*MESCLUN_FERTILIZER</x:f>
        <x:v>28600</x:v>
      </x:c>
      <x:c r="Q658" s="268" t="n">
        <x:f>MIN(M658,FARMER_HOURS)*FARMER_RATE+MAX(M658-FARMER_HOURS,0)*TEMP_RATE</x:f>
        <x:v>52231.298449444905</x:v>
      </x:c>
      <x:c r="R658" s="268" t="n">
        <x:f>O658-P658-Q658-FIXED_COST</x:f>
        <x:v>1054.7015505550953</x:v>
      </x:c>
      <x:c r="S658" s="139" t="str">
        <x:f>IF(AND(L658&lt;=TOTAL_BED_CAP,N658&lt;=TEMP_WORKER_CAP),"YES","NO")</x:f>
        <x:v>YES</x:v>
      </x:c>
      <x:c r="T658" s="139" t="n">
        <x:f>IF(S658="YES",R658,-1E+99)</x:f>
        <x:v>1054.7015505550953</x:v>
      </x:c>
    </x:row>
    <x:row r="659">
      <x:c r="A659" s="139"/>
      <x:c r="B659" s="139"/>
      <x:c r="C659" s="139"/>
      <x:c r="D659" s="139"/>
      <x:c r="E659" s="139"/>
      <x:c r="F659" s="139"/>
      <x:c r="G659" s="139"/>
      <x:c r="H659" s="139"/>
      <x:c r="I659" s="266" t="n">
        <x:f>INT((ROW()-ROW($I$46))/((CARROT_CAP+1)*(MESCLUN_CAP+1)))</x:f>
        <x:v>0</x:v>
      </x:c>
      <x:c r="J659" s="266" t="n">
        <x:f>MOD(INT((ROW()-ROW($I$46))/(MESCLUN_CAP+1)),CARROT_CAP+1)</x:f>
        <x:v>19</x:v>
      </x:c>
      <x:c r="K659" s="266" t="n">
        <x:f>MOD(ROW()-ROW($I$46),MESCLUN_CAP+1)</x:f>
        <x:v>24</x:v>
      </x:c>
      <x:c r="L659" s="266" t="n">
        <x:f>SUM(I659:K659)</x:f>
        <x:v>43</x:v>
      </x:c>
      <x:c r="M659" s="267" t="n">
        <x:f>I659*TOMATO_HOURS*WEEKS*(1+TOMATO_DIM)^I659+J659*CARROT_HOURS*WEEKS*(1+CARROT_DIM)^J659+K659*MESCLUN_HOURS*WEEKS*(1+MESCLUN_DIM)^K659</x:f>
        <x:v>2366.369740267522</x:v>
      </x:c>
      <x:c r="N659" s="267" t="n">
        <x:f>MAX(M659-FARMER_HOURS,0)/TEMP_HOURS_PER_WORKER</x:f>
        <x:v>1.1433123196302237</x:v>
      </x:c>
      <x:c r="O659" s="268" t="n">
        <x:f>I659*TOMATO_PRICE+J659*CARROT_PRICE+K659*MESCLUN_PRICE</x:f>
        <x:v>104586</x:v>
      </x:c>
      <x:c r="P659" s="268" t="n">
        <x:f>I659*TOMATO_FERTILIZER+J659*CARROT_FERTILIZER+K659*MESCLUN_FERTILIZER</x:f>
        <x:v>29480</x:v>
      </x:c>
      <x:c r="Q659" s="268" t="n">
        <x:f>MIN(M659,FARMER_HOURS)*FARMER_RATE+MAX(M659-FARMER_HOURS,0)*TEMP_RATE</x:f>
        <x:v>53582.807990755595</x:v>
      </x:c>
      <x:c r="R659" s="268" t="n">
        <x:f>O659-P659-Q659-FIXED_COST</x:f>
        <x:v>1523.1920092444052</x:v>
      </x:c>
      <x:c r="S659" s="139" t="str">
        <x:f>IF(AND(L659&lt;=TOTAL_BED_CAP,N659&lt;=TEMP_WORKER_CAP),"YES","NO")</x:f>
        <x:v>YES</x:v>
      </x:c>
      <x:c r="T659" s="139" t="n">
        <x:f>IF(S659="YES",R659,-1E+99)</x:f>
        <x:v>1523.1920092444052</x:v>
      </x:c>
    </x:row>
    <x:row r="660">
      <x:c r="A660" s="139"/>
      <x:c r="B660" s="139"/>
      <x:c r="C660" s="139"/>
      <x:c r="D660" s="139"/>
      <x:c r="E660" s="139"/>
      <x:c r="F660" s="139"/>
      <x:c r="G660" s="139"/>
      <x:c r="H660" s="139"/>
      <x:c r="I660" s="266" t="n">
        <x:f>INT((ROW()-ROW($I$46))/((CARROT_CAP+1)*(MESCLUN_CAP+1)))</x:f>
        <x:v>0</x:v>
      </x:c>
      <x:c r="J660" s="266" t="n">
        <x:f>MOD(INT((ROW()-ROW($I$46))/(MESCLUN_CAP+1)),CARROT_CAP+1)</x:f>
        <x:v>19</x:v>
      </x:c>
      <x:c r="K660" s="266" t="n">
        <x:f>MOD(ROW()-ROW($I$46),MESCLUN_CAP+1)</x:f>
        <x:v>25</x:v>
      </x:c>
      <x:c r="L660" s="266" t="n">
        <x:f>SUM(I660:K660)</x:f>
        <x:v>44</x:v>
      </x:c>
      <x:c r="M660" s="267" t="n">
        <x:f>I660*TOMATO_HOURS*WEEKS*(1+TOMATO_DIM)^I660+J660*CARROT_HOURS*WEEKS*(1+CARROT_DIM)^J660+K660*MESCLUN_HOURS*WEEKS*(1+MESCLUN_DIM)^K660</x:f>
        <x:v>2445.9476616826196</x:v>
      </x:c>
      <x:c r="N660" s="267" t="n">
        <x:f>MAX(M660-FARMER_HOURS,0)/TEMP_HOURS_PER_WORKER</x:f>
        <x:v>1.1985747650573748</x:v>
      </x:c>
      <x:c r="O660" s="268" t="n">
        <x:f>I660*TOMATO_PRICE+J660*CARROT_PRICE+K660*MESCLUN_PRICE</x:f>
        <x:v>107286</x:v>
      </x:c>
      <x:c r="P660" s="268" t="n">
        <x:f>I660*TOMATO_FERTILIZER+J660*CARROT_FERTILIZER+K660*MESCLUN_FERTILIZER</x:f>
        <x:v>30360</x:v>
      </x:c>
      <x:c r="Q660" s="268" t="n">
        <x:f>MIN(M660,FARMER_HOURS)*FARMER_RATE+MAX(M660-FARMER_HOURS,0)*TEMP_RATE</x:f>
        <x:v>54964.369126434365</x:v>
      </x:c>
      <x:c r="R660" s="268" t="n">
        <x:f>O660-P660-Q660-FIXED_COST</x:f>
        <x:v>1961.6308735656348</x:v>
      </x:c>
      <x:c r="S660" s="139" t="str">
        <x:f>IF(AND(L660&lt;=TOTAL_BED_CAP,N660&lt;=TEMP_WORKER_CAP),"YES","NO")</x:f>
        <x:v>YES</x:v>
      </x:c>
      <x:c r="T660" s="139" t="n">
        <x:f>IF(S660="YES",R660,-1E+99)</x:f>
        <x:v>1961.6308735656348</x:v>
      </x:c>
    </x:row>
    <x:row r="661">
      <x:c r="A661" s="139"/>
      <x:c r="B661" s="139"/>
      <x:c r="C661" s="139"/>
      <x:c r="D661" s="139"/>
      <x:c r="E661" s="139"/>
      <x:c r="F661" s="139"/>
      <x:c r="G661" s="139"/>
      <x:c r="H661" s="139"/>
      <x:c r="I661" s="266" t="n">
        <x:f>INT((ROW()-ROW($I$46))/((CARROT_CAP+1)*(MESCLUN_CAP+1)))</x:f>
        <x:v>0</x:v>
      </x:c>
      <x:c r="J661" s="266" t="n">
        <x:f>MOD(INT((ROW()-ROW($I$46))/(MESCLUN_CAP+1)),CARROT_CAP+1)</x:f>
        <x:v>19</x:v>
      </x:c>
      <x:c r="K661" s="266" t="n">
        <x:f>MOD(ROW()-ROW($I$46),MESCLUN_CAP+1)</x:f>
        <x:v>26</x:v>
      </x:c>
      <x:c r="L661" s="266" t="n">
        <x:f>SUM(I661:K661)</x:f>
        <x:v>45</x:v>
      </x:c>
      <x:c r="M661" s="267" t="n">
        <x:f>I661*TOMATO_HOURS*WEEKS*(1+TOMATO_DIM)^I661+J661*CARROT_HOURS*WEEKS*(1+CARROT_DIM)^J661+K661*MESCLUN_HOURS*WEEKS*(1+MESCLUN_DIM)^K661</x:f>
        <x:v>2527.287665643337</x:v>
      </x:c>
      <x:c r="N661" s="267" t="n">
        <x:f>MAX(M661-FARMER_HOURS,0)/TEMP_HOURS_PER_WORKER</x:f>
        <x:v>1.2550608789189839</x:v>
      </x:c>
      <x:c r="O661" s="268" t="n">
        <x:f>I661*TOMATO_PRICE+J661*CARROT_PRICE+K661*MESCLUN_PRICE</x:f>
        <x:v>109986</x:v>
      </x:c>
      <x:c r="P661" s="268" t="n">
        <x:f>I661*TOMATO_FERTILIZER+J661*CARROT_FERTILIZER+K661*MESCLUN_FERTILIZER</x:f>
        <x:v>31240</x:v>
      </x:c>
      <x:c r="Q661" s="268" t="n">
        <x:f>MIN(M661,FARMER_HOURS)*FARMER_RATE+MAX(M661-FARMER_HOURS,0)*TEMP_RATE</x:f>
        <x:v>56376.5219729746</x:v>
      </x:c>
      <x:c r="R661" s="268" t="n">
        <x:f>O661-P661-Q661-FIXED_COST</x:f>
        <x:v>2369.4780270253978</x:v>
      </x:c>
      <x:c r="S661" s="139" t="str">
        <x:f>IF(AND(L661&lt;=TOTAL_BED_CAP,N661&lt;=TEMP_WORKER_CAP),"YES","NO")</x:f>
        <x:v>YES</x:v>
      </x:c>
      <x:c r="T661" s="139" t="n">
        <x:f>IF(S661="YES",R661,-1E+99)</x:f>
        <x:v>2369.4780270253978</x:v>
      </x:c>
    </x:row>
    <x:row r="662">
      <x:c r="A662" s="139"/>
      <x:c r="B662" s="139"/>
      <x:c r="C662" s="139"/>
      <x:c r="D662" s="139"/>
      <x:c r="E662" s="139"/>
      <x:c r="F662" s="139"/>
      <x:c r="G662" s="139"/>
      <x:c r="H662" s="139"/>
      <x:c r="I662" s="266" t="n">
        <x:f>INT((ROW()-ROW($I$46))/((CARROT_CAP+1)*(MESCLUN_CAP+1)))</x:f>
        <x:v>0</x:v>
      </x:c>
      <x:c r="J662" s="266" t="n">
        <x:f>MOD(INT((ROW()-ROW($I$46))/(MESCLUN_CAP+1)),CARROT_CAP+1)</x:f>
        <x:v>19</x:v>
      </x:c>
      <x:c r="K662" s="266" t="n">
        <x:f>MOD(ROW()-ROW($I$46),MESCLUN_CAP+1)</x:f>
        <x:v>27</x:v>
      </x:c>
      <x:c r="L662" s="266" t="n">
        <x:f>SUM(I662:K662)</x:f>
        <x:v>46</x:v>
      </x:c>
      <x:c r="M662" s="267" t="n">
        <x:f>I662*TOMATO_HOURS*WEEKS*(1+TOMATO_DIM)^I662+J662*CARROT_HOURS*WEEKS*(1+CARROT_DIM)^J662+K662*MESCLUN_HOURS*WEEKS*(1+MESCLUN_DIM)^K662</x:f>
        <x:v>2610.4213701630943</x:v>
      </x:c>
      <x:c r="N662" s="267" t="n">
        <x:f>MAX(M662-FARMER_HOURS,0)/TEMP_HOURS_PER_WORKER</x:f>
        <x:v>1.3127926181688154</x:v>
      </x:c>
      <x:c r="O662" s="268" t="n">
        <x:f>I662*TOMATO_PRICE+J662*CARROT_PRICE+K662*MESCLUN_PRICE</x:f>
        <x:v>112686</x:v>
      </x:c>
      <x:c r="P662" s="268" t="n">
        <x:f>I662*TOMATO_FERTILIZER+J662*CARROT_FERTILIZER+K662*MESCLUN_FERTILIZER</x:f>
        <x:v>32120</x:v>
      </x:c>
      <x:c r="Q662" s="268" t="n">
        <x:f>MIN(M662,FARMER_HOURS)*FARMER_RATE+MAX(M662-FARMER_HOURS,0)*TEMP_RATE</x:f>
        <x:v>57819.815454220385</x:v>
      </x:c>
      <x:c r="R662" s="268" t="n">
        <x:f>O662-P662-Q662-FIXED_COST</x:f>
        <x:v>2746.1845457796153</x:v>
      </x:c>
      <x:c r="S662" s="139" t="str">
        <x:f>IF(AND(L662&lt;=TOTAL_BED_CAP,N662&lt;=TEMP_WORKER_CAP),"YES","NO")</x:f>
        <x:v>YES</x:v>
      </x:c>
      <x:c r="T662" s="139" t="n">
        <x:f>IF(S662="YES",R662,-1E+99)</x:f>
        <x:v>2746.1845457796153</x:v>
      </x:c>
    </x:row>
    <x:row r="663">
      <x:c r="A663" s="139"/>
      <x:c r="B663" s="139"/>
      <x:c r="C663" s="139"/>
      <x:c r="D663" s="139"/>
      <x:c r="E663" s="139"/>
      <x:c r="F663" s="139"/>
      <x:c r="G663" s="139"/>
      <x:c r="H663" s="139"/>
      <x:c r="I663" s="266" t="n">
        <x:f>INT((ROW()-ROW($I$46))/((CARROT_CAP+1)*(MESCLUN_CAP+1)))</x:f>
        <x:v>0</x:v>
      </x:c>
      <x:c r="J663" s="266" t="n">
        <x:f>MOD(INT((ROW()-ROW($I$46))/(MESCLUN_CAP+1)),CARROT_CAP+1)</x:f>
        <x:v>19</x:v>
      </x:c>
      <x:c r="K663" s="266" t="n">
        <x:f>MOD(ROW()-ROW($I$46),MESCLUN_CAP+1)</x:f>
        <x:v>28</x:v>
      </x:c>
      <x:c r="L663" s="266" t="n">
        <x:f>SUM(I663:K663)</x:f>
        <x:v>47</x:v>
      </x:c>
      <x:c r="M663" s="267" t="n">
        <x:f>I663*TOMATO_HOURS*WEEKS*(1+TOMATO_DIM)^I663+J663*CARROT_HOURS*WEEKS*(1+CARROT_DIM)^J663+K663*MESCLUN_HOURS*WEEKS*(1+MESCLUN_DIM)^K663</x:f>
        <x:v>2695.3809083802475</x:v>
      </x:c>
      <x:c r="N663" s="267" t="n">
        <x:f>MAX(M663-FARMER_HOURS,0)/TEMP_HOURS_PER_WORKER</x:f>
        <x:v>1.371792297486283</x:v>
      </x:c>
      <x:c r="O663" s="268" t="n">
        <x:f>I663*TOMATO_PRICE+J663*CARROT_PRICE+K663*MESCLUN_PRICE</x:f>
        <x:v>115386</x:v>
      </x:c>
      <x:c r="P663" s="268" t="n">
        <x:f>I663*TOMATO_FERTILIZER+J663*CARROT_FERTILIZER+K663*MESCLUN_FERTILIZER</x:f>
        <x:v>33000</x:v>
      </x:c>
      <x:c r="Q663" s="268" t="n">
        <x:f>MIN(M663,FARMER_HOURS)*FARMER_RATE+MAX(M663-FARMER_HOURS,0)*TEMP_RATE</x:f>
        <x:v>59294.80743715708</x:v>
      </x:c>
      <x:c r="R663" s="268" t="n">
        <x:f>O663-P663-Q663-FIXED_COST</x:f>
        <x:v>3091.1925628429235</x:v>
      </x:c>
      <x:c r="S663" s="139" t="str">
        <x:f>IF(AND(L663&lt;=TOTAL_BED_CAP,N663&lt;=TEMP_WORKER_CAP),"YES","NO")</x:f>
        <x:v>YES</x:v>
      </x:c>
      <x:c r="T663" s="139" t="n">
        <x:f>IF(S663="YES",R663,-1E+99)</x:f>
        <x:v>3091.1925628429235</x:v>
      </x:c>
    </x:row>
    <x:row r="664">
      <x:c r="A664" s="139"/>
      <x:c r="B664" s="139"/>
      <x:c r="C664" s="139"/>
      <x:c r="D664" s="139"/>
      <x:c r="E664" s="139"/>
      <x:c r="F664" s="139"/>
      <x:c r="G664" s="139"/>
      <x:c r="H664" s="139"/>
      <x:c r="I664" s="266" t="n">
        <x:f>INT((ROW()-ROW($I$46))/((CARROT_CAP+1)*(MESCLUN_CAP+1)))</x:f>
        <x:v>0</x:v>
      </x:c>
      <x:c r="J664" s="266" t="n">
        <x:f>MOD(INT((ROW()-ROW($I$46))/(MESCLUN_CAP+1)),CARROT_CAP+1)</x:f>
        <x:v>19</x:v>
      </x:c>
      <x:c r="K664" s="266" t="n">
        <x:f>MOD(ROW()-ROW($I$46),MESCLUN_CAP+1)</x:f>
        <x:v>29</x:v>
      </x:c>
      <x:c r="L664" s="266" t="n">
        <x:f>SUM(I664:K664)</x:f>
        <x:v>48</x:v>
      </x:c>
      <x:c r="M664" s="267" t="n">
        <x:f>I664*TOMATO_HOURS*WEEKS*(1+TOMATO_DIM)^I664+J664*CARROT_HOURS*WEEKS*(1+CARROT_DIM)^J664+K664*MESCLUN_HOURS*WEEKS*(1+MESCLUN_DIM)^K664</x:f>
        <x:v>2782.198936495901</x:v>
      </x:c>
      <x:c r="N664" s="267" t="n">
        <x:f>MAX(M664-FARMER_HOURS,0)/TEMP_HOURS_PER_WORKER</x:f>
        <x:v>1.43208259478882</x:v>
      </x:c>
      <x:c r="O664" s="268" t="n">
        <x:f>I664*TOMATO_PRICE+J664*CARROT_PRICE+K664*MESCLUN_PRICE</x:f>
        <x:v>118086</x:v>
      </x:c>
      <x:c r="P664" s="268" t="n">
        <x:f>I664*TOMATO_FERTILIZER+J664*CARROT_FERTILIZER+K664*MESCLUN_FERTILIZER</x:f>
        <x:v>33880</x:v>
      </x:c>
      <x:c r="Q664" s="268" t="n">
        <x:f>MIN(M664,FARMER_HOURS)*FARMER_RATE+MAX(M664-FARMER_HOURS,0)*TEMP_RATE</x:f>
        <x:v>60802.0648697205</x:v>
      </x:c>
      <x:c r="R664" s="268" t="n">
        <x:f>O664-P664-Q664-FIXED_COST</x:f>
        <x:v>3403.9351302794967</x:v>
      </x:c>
      <x:c r="S664" s="139" t="str">
        <x:f>IF(AND(L664&lt;=TOTAL_BED_CAP,N664&lt;=TEMP_WORKER_CAP),"YES","NO")</x:f>
        <x:v>YES</x:v>
      </x:c>
      <x:c r="T664" s="139" t="n">
        <x:f>IF(S664="YES",R664,-1E+99)</x:f>
        <x:v>3403.9351302794967</x:v>
      </x:c>
    </x:row>
    <x:row r="665">
      <x:c r="A665" s="139"/>
      <x:c r="B665" s="139"/>
      <x:c r="C665" s="139"/>
      <x:c r="D665" s="139"/>
      <x:c r="E665" s="139"/>
      <x:c r="F665" s="139"/>
      <x:c r="G665" s="139"/>
      <x:c r="H665" s="139"/>
      <x:c r="I665" s="266" t="n">
        <x:f>INT((ROW()-ROW($I$46))/((CARROT_CAP+1)*(MESCLUN_CAP+1)))</x:f>
        <x:v>0</x:v>
      </x:c>
      <x:c r="J665" s="266" t="n">
        <x:f>MOD(INT((ROW()-ROW($I$46))/(MESCLUN_CAP+1)),CARROT_CAP+1)</x:f>
        <x:v>19</x:v>
      </x:c>
      <x:c r="K665" s="266" t="n">
        <x:f>MOD(ROW()-ROW($I$46),MESCLUN_CAP+1)</x:f>
        <x:v>30</x:v>
      </x:c>
      <x:c r="L665" s="266" t="n">
        <x:f>SUM(I665:K665)</x:f>
        <x:v>49</x:v>
      </x:c>
      <x:c r="M665" s="267" t="n">
        <x:f>I665*TOMATO_HOURS*WEEKS*(1+TOMATO_DIM)^I665+J665*CARROT_HOURS*WEEKS*(1+CARROT_DIM)^J665+K665*MESCLUN_HOURS*WEEKS*(1+MESCLUN_DIM)^K665</x:f>
        <x:v>2870.9086418296706</x:v>
      </x:c>
      <x:c r="N665" s="267" t="n">
        <x:f>MAX(M665-FARMER_HOURS,0)/TEMP_HOURS_PER_WORKER</x:f>
        <x:v>1.4936865568261601</x:v>
      </x:c>
      <x:c r="O665" s="268" t="n">
        <x:f>I665*TOMATO_PRICE+J665*CARROT_PRICE+K665*MESCLUN_PRICE</x:f>
        <x:v>120786</x:v>
      </x:c>
      <x:c r="P665" s="268" t="n">
        <x:f>I665*TOMATO_FERTILIZER+J665*CARROT_FERTILIZER+K665*MESCLUN_FERTILIZER</x:f>
        <x:v>34760</x:v>
      </x:c>
      <x:c r="Q665" s="268" t="n">
        <x:f>MIN(M665,FARMER_HOURS)*FARMER_RATE+MAX(M665-FARMER_HOURS,0)*TEMP_RATE</x:f>
        <x:v>62342.163920654006</x:v>
      </x:c>
      <x:c r="R665" s="268" t="n">
        <x:f>O665-P665-Q665-FIXED_COST</x:f>
        <x:v>3683.836079345994</x:v>
      </x:c>
      <x:c r="S665" s="139" t="str">
        <x:f>IF(AND(L665&lt;=TOTAL_BED_CAP,N665&lt;=TEMP_WORKER_CAP),"YES","NO")</x:f>
        <x:v>YES</x:v>
      </x:c>
      <x:c r="T665" s="139" t="n">
        <x:f>IF(S665="YES",R665,-1E+99)</x:f>
        <x:v>3683.836079345994</x:v>
      </x:c>
    </x:row>
    <x:row r="666">
      <x:c r="A666" s="139"/>
      <x:c r="B666" s="139"/>
      <x:c r="C666" s="139"/>
      <x:c r="D666" s="139"/>
      <x:c r="E666" s="139"/>
      <x:c r="F666" s="139"/>
      <x:c r="G666" s="139"/>
      <x:c r="H666" s="139"/>
      <x:c r="I666" s="266" t="n">
        <x:f>INT((ROW()-ROW($I$46))/((CARROT_CAP+1)*(MESCLUN_CAP+1)))</x:f>
        <x:v>0</x:v>
      </x:c>
      <x:c r="J666" s="266" t="n">
        <x:f>MOD(INT((ROW()-ROW($I$46))/(MESCLUN_CAP+1)),CARROT_CAP+1)</x:f>
        <x:v>20</x:v>
      </x:c>
      <x:c r="K666" s="266" t="n">
        <x:f>MOD(ROW()-ROW($I$46),MESCLUN_CAP+1)</x:f>
        <x:v>0</x:v>
      </x:c>
      <x:c r="L666" s="266" t="n">
        <x:f>SUM(I666:K666)</x:f>
        <x:v>20</x:v>
      </x:c>
      <x:c r="M666" s="267" t="n">
        <x:f>I666*TOMATO_HOURS*WEEKS*(1+TOMATO_DIM)^I666+J666*CARROT_HOURS*WEEKS*(1+CARROT_DIM)^J666+K666*MESCLUN_HOURS*WEEKS*(1+MESCLUN_DIM)^K666</x:f>
        <x:v>983.1698641742365</x:v>
      </x:c>
      <x:c r="N666" s="267" t="n">
        <x:f>MAX(M666-FARMER_HOURS,0)/TEMP_HOURS_PER_WORKER</x:f>
        <x:v>0.18275685012099757</x:v>
      </x:c>
      <x:c r="O666" s="268" t="n">
        <x:f>I666*TOMATO_PRICE+J666*CARROT_PRICE+K666*MESCLUN_PRICE</x:f>
        <x:v>41880</x:v>
      </x:c>
      <x:c r="P666" s="268" t="n">
        <x:f>I666*TOMATO_FERTILIZER+J666*CARROT_FERTILIZER+K666*MESCLUN_FERTILIZER</x:f>
        <x:v>8800</x:v>
      </x:c>
      <x:c r="Q666" s="268" t="n">
        <x:f>MIN(M666,FARMER_HOURS)*FARMER_RATE+MAX(M666-FARMER_HOURS,0)*TEMP_RATE</x:f>
        <x:v>29568.92125302494</x:v>
      </x:c>
      <x:c r="R666" s="268" t="n">
        <x:f>O666-P666-Q666-FIXED_COST</x:f>
        <x:v>-16488.92125302494</x:v>
      </x:c>
      <x:c r="S666" s="139" t="str">
        <x:f>IF(AND(L666&lt;=TOTAL_BED_CAP,N666&lt;=TEMP_WORKER_CAP),"YES","NO")</x:f>
        <x:v>YES</x:v>
      </x:c>
      <x:c r="T666" s="139" t="n">
        <x:f>IF(S666="YES",R666,-1E+99)</x:f>
        <x:v>-16488.92125302494</x:v>
      </x:c>
    </x:row>
    <x:row r="667">
      <x:c r="A667" s="139"/>
      <x:c r="B667" s="139"/>
      <x:c r="C667" s="139"/>
      <x:c r="D667" s="139"/>
      <x:c r="E667" s="139"/>
      <x:c r="F667" s="139"/>
      <x:c r="G667" s="139"/>
      <x:c r="H667" s="139"/>
      <x:c r="I667" s="266" t="n">
        <x:f>INT((ROW()-ROW($I$46))/((CARROT_CAP+1)*(MESCLUN_CAP+1)))</x:f>
        <x:v>0</x:v>
      </x:c>
      <x:c r="J667" s="266" t="n">
        <x:f>MOD(INT((ROW()-ROW($I$46))/(MESCLUN_CAP+1)),CARROT_CAP+1)</x:f>
        <x:v>20</x:v>
      </x:c>
      <x:c r="K667" s="266" t="n">
        <x:f>MOD(ROW()-ROW($I$46),MESCLUN_CAP+1)</x:f>
        <x:v>1</x:v>
      </x:c>
      <x:c r="L667" s="266" t="n">
        <x:f>SUM(I667:K667)</x:f>
        <x:v>21</x:v>
      </x:c>
      <x:c r="M667" s="267" t="n">
        <x:f>I667*TOMATO_HOURS*WEEKS*(1+TOMATO_DIM)^I667+J667*CARROT_HOURS*WEEKS*(1+CARROT_DIM)^J667+K667*MESCLUN_HOURS*WEEKS*(1+MESCLUN_DIM)^K667</x:f>
        <x:v>1028.7323641742364</x:v>
      </x:c>
      <x:c r="N667" s="267" t="n">
        <x:f>MAX(M667-FARMER_HOURS,0)/TEMP_HOURS_PER_WORKER</x:f>
        <x:v>0.2143974751209975</x:v>
      </x:c>
      <x:c r="O667" s="268" t="n">
        <x:f>I667*TOMATO_PRICE+J667*CARROT_PRICE+K667*MESCLUN_PRICE</x:f>
        <x:v>44580</x:v>
      </x:c>
      <x:c r="P667" s="268" t="n">
        <x:f>I667*TOMATO_FERTILIZER+J667*CARROT_FERTILIZER+K667*MESCLUN_FERTILIZER</x:f>
        <x:v>9680</x:v>
      </x:c>
      <x:c r="Q667" s="268" t="n">
        <x:f>MIN(M667,FARMER_HOURS)*FARMER_RATE+MAX(M667-FARMER_HOURS,0)*TEMP_RATE</x:f>
        <x:v>30359.93687802494</x:v>
      </x:c>
      <x:c r="R667" s="268" t="n">
        <x:f>O667-P667-Q667-FIXED_COST</x:f>
        <x:v>-15459.936878024939</x:v>
      </x:c>
      <x:c r="S667" s="139" t="str">
        <x:f>IF(AND(L667&lt;=TOTAL_BED_CAP,N667&lt;=TEMP_WORKER_CAP),"YES","NO")</x:f>
        <x:v>YES</x:v>
      </x:c>
      <x:c r="T667" s="139" t="n">
        <x:f>IF(S667="YES",R667,-1E+99)</x:f>
        <x:v>-15459.936878024939</x:v>
      </x:c>
    </x:row>
    <x:row r="668">
      <x:c r="A668" s="139"/>
      <x:c r="B668" s="139"/>
      <x:c r="C668" s="139"/>
      <x:c r="D668" s="139"/>
      <x:c r="E668" s="139"/>
      <x:c r="F668" s="139"/>
      <x:c r="G668" s="139"/>
      <x:c r="H668" s="139"/>
      <x:c r="I668" s="266" t="n">
        <x:f>INT((ROW()-ROW($I$46))/((CARROT_CAP+1)*(MESCLUN_CAP+1)))</x:f>
        <x:v>0</x:v>
      </x:c>
      <x:c r="J668" s="266" t="n">
        <x:f>MOD(INT((ROW()-ROW($I$46))/(MESCLUN_CAP+1)),CARROT_CAP+1)</x:f>
        <x:v>20</x:v>
      </x:c>
      <x:c r="K668" s="266" t="n">
        <x:f>MOD(ROW()-ROW($I$46),MESCLUN_CAP+1)</x:f>
        <x:v>2</x:v>
      </x:c>
      <x:c r="L668" s="266" t="n">
        <x:f>SUM(I668:K668)</x:f>
        <x:v>22</x:v>
      </x:c>
      <x:c r="M668" s="267" t="n">
        <x:f>I668*TOMATO_HOURS*WEEKS*(1+TOMATO_DIM)^I668+J668*CARROT_HOURS*WEEKS*(1+CARROT_DIM)^J668+K668*MESCLUN_HOURS*WEEKS*(1+MESCLUN_DIM)^K668</x:f>
        <x:v>1075.4339266742365</x:v>
      </x:c>
      <x:c r="N668" s="267" t="n">
        <x:f>MAX(M668-FARMER_HOURS,0)/TEMP_HOURS_PER_WORKER</x:f>
        <x:v>0.2468291157459976</x:v>
      </x:c>
      <x:c r="O668" s="268" t="n">
        <x:f>I668*TOMATO_PRICE+J668*CARROT_PRICE+K668*MESCLUN_PRICE</x:f>
        <x:v>47280</x:v>
      </x:c>
      <x:c r="P668" s="268" t="n">
        <x:f>I668*TOMATO_FERTILIZER+J668*CARROT_FERTILIZER+K668*MESCLUN_FERTILIZER</x:f>
        <x:v>10560</x:v>
      </x:c>
      <x:c r="Q668" s="268" t="n">
        <x:f>MIN(M668,FARMER_HOURS)*FARMER_RATE+MAX(M668-FARMER_HOURS,0)*TEMP_RATE</x:f>
        <x:v>31170.72789364994</x:v>
      </x:c>
      <x:c r="R668" s="268" t="n">
        <x:f>O668-P668-Q668-FIXED_COST</x:f>
        <x:v>-14450.727893649939</x:v>
      </x:c>
      <x:c r="S668" s="139" t="str">
        <x:f>IF(AND(L668&lt;=TOTAL_BED_CAP,N668&lt;=TEMP_WORKER_CAP),"YES","NO")</x:f>
        <x:v>YES</x:v>
      </x:c>
      <x:c r="T668" s="139" t="n">
        <x:f>IF(S668="YES",R668,-1E+99)</x:f>
        <x:v>-14450.727893649939</x:v>
      </x:c>
    </x:row>
    <x:row r="669">
      <x:c r="A669" s="139"/>
      <x:c r="B669" s="139"/>
      <x:c r="C669" s="139"/>
      <x:c r="D669" s="139"/>
      <x:c r="E669" s="139"/>
      <x:c r="F669" s="139"/>
      <x:c r="G669" s="139"/>
      <x:c r="H669" s="139"/>
      <x:c r="I669" s="266" t="n">
        <x:f>INT((ROW()-ROW($I$46))/((CARROT_CAP+1)*(MESCLUN_CAP+1)))</x:f>
        <x:v>0</x:v>
      </x:c>
      <x:c r="J669" s="266" t="n">
        <x:f>MOD(INT((ROW()-ROW($I$46))/(MESCLUN_CAP+1)),CARROT_CAP+1)</x:f>
        <x:v>20</x:v>
      </x:c>
      <x:c r="K669" s="266" t="n">
        <x:f>MOD(ROW()-ROW($I$46),MESCLUN_CAP+1)</x:f>
        <x:v>3</x:v>
      </x:c>
      <x:c r="L669" s="266" t="n">
        <x:f>SUM(I669:K669)</x:f>
        <x:v>23</x:v>
      </x:c>
      <x:c r="M669" s="267" t="n">
        <x:f>I669*TOMATO_HOURS*WEEKS*(1+TOMATO_DIM)^I669+J669*CARROT_HOURS*WEEKS*(1+CARROT_DIM)^J669+K669*MESCLUN_HOURS*WEEKS*(1+MESCLUN_DIM)^K669</x:f>
        <x:v>1123.2959090961115</x:v>
      </x:c>
      <x:c r="N669" s="267" t="n">
        <x:f>MAX(M669-FARMER_HOURS,0)/TEMP_HOURS_PER_WORKER</x:f>
        <x:v>0.2800666035389663</x:v>
      </x:c>
      <x:c r="O669" s="268" t="n">
        <x:f>I669*TOMATO_PRICE+J669*CARROT_PRICE+K669*MESCLUN_PRICE</x:f>
        <x:v>49980</x:v>
      </x:c>
      <x:c r="P669" s="268" t="n">
        <x:f>I669*TOMATO_FERTILIZER+J669*CARROT_FERTILIZER+K669*MESCLUN_FERTILIZER</x:f>
        <x:v>11440</x:v>
      </x:c>
      <x:c r="Q669" s="268" t="n">
        <x:f>MIN(M669,FARMER_HOURS)*FARMER_RATE+MAX(M669-FARMER_HOURS,0)*TEMP_RATE</x:f>
        <x:v>32001.665088474158</x:v>
      </x:c>
      <x:c r="R669" s="268" t="n">
        <x:f>O669-P669-Q669-FIXED_COST</x:f>
        <x:v>-13461.665088474158</x:v>
      </x:c>
      <x:c r="S669" s="139" t="str">
        <x:f>IF(AND(L669&lt;=TOTAL_BED_CAP,N669&lt;=TEMP_WORKER_CAP),"YES","NO")</x:f>
        <x:v>YES</x:v>
      </x:c>
      <x:c r="T669" s="139" t="n">
        <x:f>IF(S669="YES",R669,-1E+99)</x:f>
        <x:v>-13461.665088474158</x:v>
      </x:c>
    </x:row>
    <x:row r="670">
      <x:c r="A670" s="139"/>
      <x:c r="B670" s="139"/>
      <x:c r="C670" s="139"/>
      <x:c r="D670" s="139"/>
      <x:c r="E670" s="139"/>
      <x:c r="F670" s="139"/>
      <x:c r="G670" s="139"/>
      <x:c r="H670" s="139"/>
      <x:c r="I670" s="266" t="n">
        <x:f>INT((ROW()-ROW($I$46))/((CARROT_CAP+1)*(MESCLUN_CAP+1)))</x:f>
        <x:v>0</x:v>
      </x:c>
      <x:c r="J670" s="266" t="n">
        <x:f>MOD(INT((ROW()-ROW($I$46))/(MESCLUN_CAP+1)),CARROT_CAP+1)</x:f>
        <x:v>20</x:v>
      </x:c>
      <x:c r="K670" s="266" t="n">
        <x:f>MOD(ROW()-ROW($I$46),MESCLUN_CAP+1)</x:f>
        <x:v>4</x:v>
      </x:c>
      <x:c r="L670" s="266" t="n">
        <x:f>SUM(I670:K670)</x:f>
        <x:v>24</x:v>
      </x:c>
      <x:c r="M670" s="267" t="n">
        <x:f>I670*TOMATO_HOURS*WEEKS*(1+TOMATO_DIM)^I670+J670*CARROT_HOURS*WEEKS*(1+CARROT_DIM)^J670+K670*MESCLUN_HOURS*WEEKS*(1+MESCLUN_DIM)^K670</x:f>
        <x:v>1172.3400248187677</x:v>
      </x:c>
      <x:c r="N670" s="267" t="n">
        <x:f>MAX(M670-FARMER_HOURS,0)/TEMP_HOURS_PER_WORKER</x:f>
        <x:v>0.3141250172352553</x:v>
      </x:c>
      <x:c r="O670" s="268" t="n">
        <x:f>I670*TOMATO_PRICE+J670*CARROT_PRICE+K670*MESCLUN_PRICE</x:f>
        <x:v>52680</x:v>
      </x:c>
      <x:c r="P670" s="268" t="n">
        <x:f>I670*TOMATO_FERTILIZER+J670*CARROT_FERTILIZER+K670*MESCLUN_FERTILIZER</x:f>
        <x:v>12320</x:v>
      </x:c>
      <x:c r="Q670" s="268" t="n">
        <x:f>MIN(M670,FARMER_HOURS)*FARMER_RATE+MAX(M670-FARMER_HOURS,0)*TEMP_RATE</x:f>
        <x:v>32853.12543088138</x:v>
      </x:c>
      <x:c r="R670" s="268" t="n">
        <x:f>O670-P670-Q670-FIXED_COST</x:f>
        <x:v>-12493.12543088138</x:v>
      </x:c>
      <x:c r="S670" s="139" t="str">
        <x:f>IF(AND(L670&lt;=TOTAL_BED_CAP,N670&lt;=TEMP_WORKER_CAP),"YES","NO")</x:f>
        <x:v>YES</x:v>
      </x:c>
      <x:c r="T670" s="139" t="n">
        <x:f>IF(S670="YES",R670,-1E+99)</x:f>
        <x:v>-12493.12543088138</x:v>
      </x:c>
    </x:row>
    <x:row r="671">
      <x:c r="A671" s="139"/>
      <x:c r="B671" s="139"/>
      <x:c r="C671" s="139"/>
      <x:c r="D671" s="139"/>
      <x:c r="E671" s="139"/>
      <x:c r="F671" s="139"/>
      <x:c r="G671" s="139"/>
      <x:c r="H671" s="139"/>
      <x:c r="I671" s="266" t="n">
        <x:f>INT((ROW()-ROW($I$46))/((CARROT_CAP+1)*(MESCLUN_CAP+1)))</x:f>
        <x:v>0</x:v>
      </x:c>
      <x:c r="J671" s="266" t="n">
        <x:f>MOD(INT((ROW()-ROW($I$46))/(MESCLUN_CAP+1)),CARROT_CAP+1)</x:f>
        <x:v>20</x:v>
      </x:c>
      <x:c r="K671" s="266" t="n">
        <x:f>MOD(ROW()-ROW($I$46),MESCLUN_CAP+1)</x:f>
        <x:v>5</x:v>
      </x:c>
      <x:c r="L671" s="266" t="n">
        <x:f>SUM(I671:K671)</x:f>
        <x:v>25</x:v>
      </x:c>
      <x:c r="M671" s="267" t="n">
        <x:f>I671*TOMATO_HOURS*WEEKS*(1+TOMATO_DIM)^I671+J671*CARROT_HOURS*WEEKS*(1+CARROT_DIM)^J671+K671*MESCLUN_HOURS*WEEKS*(1+MESCLUN_DIM)^K671</x:f>
        <x:v>1222.5883487399713</x:v>
      </x:c>
      <x:c r="N671" s="267" t="n">
        <x:f>MAX(M671-FARMER_HOURS,0)/TEMP_HOURS_PER_WORKER</x:f>
        <x:v>0.34901968662498006</x:v>
      </x:c>
      <x:c r="O671" s="268" t="n">
        <x:f>I671*TOMATO_PRICE+J671*CARROT_PRICE+K671*MESCLUN_PRICE</x:f>
        <x:v>55380</x:v>
      </x:c>
      <x:c r="P671" s="268" t="n">
        <x:f>I671*TOMATO_FERTILIZER+J671*CARROT_FERTILIZER+K671*MESCLUN_FERTILIZER</x:f>
        <x:v>13200</x:v>
      </x:c>
      <x:c r="Q671" s="268" t="n">
        <x:f>MIN(M671,FARMER_HOURS)*FARMER_RATE+MAX(M671-FARMER_HOURS,0)*TEMP_RATE</x:f>
        <x:v>33725.4921656245</x:v>
      </x:c>
      <x:c r="R671" s="268" t="n">
        <x:f>O671-P671-Q671-FIXED_COST</x:f>
        <x:v>-11545.492165624499</x:v>
      </x:c>
      <x:c r="S671" s="139" t="str">
        <x:f>IF(AND(L671&lt;=TOTAL_BED_CAP,N671&lt;=TEMP_WORKER_CAP),"YES","NO")</x:f>
        <x:v>YES</x:v>
      </x:c>
      <x:c r="T671" s="139" t="n">
        <x:f>IF(S671="YES",R671,-1E+99)</x:f>
        <x:v>-11545.492165624499</x:v>
      </x:c>
    </x:row>
    <x:row r="672">
      <x:c r="A672" s="139"/>
      <x:c r="B672" s="139"/>
      <x:c r="C672" s="139"/>
      <x:c r="D672" s="139"/>
      <x:c r="E672" s="139"/>
      <x:c r="F672" s="139"/>
      <x:c r="G672" s="139"/>
      <x:c r="H672" s="139"/>
      <x:c r="I672" s="266" t="n">
        <x:f>INT((ROW()-ROW($I$46))/((CARROT_CAP+1)*(MESCLUN_CAP+1)))</x:f>
        <x:v>0</x:v>
      </x:c>
      <x:c r="J672" s="266" t="n">
        <x:f>MOD(INT((ROW()-ROW($I$46))/(MESCLUN_CAP+1)),CARROT_CAP+1)</x:f>
        <x:v>20</x:v>
      </x:c>
      <x:c r="K672" s="266" t="n">
        <x:f>MOD(ROW()-ROW($I$46),MESCLUN_CAP+1)</x:f>
        <x:v>6</x:v>
      </x:c>
      <x:c r="L672" s="266" t="n">
        <x:f>SUM(I672:K672)</x:f>
        <x:v>26</x:v>
      </x:c>
      <x:c r="M672" s="267" t="n">
        <x:f>I672*TOMATO_HOURS*WEEKS*(1+TOMATO_DIM)^I672+J672*CARROT_HOURS*WEEKS*(1+CARROT_DIM)^J672+K672*MESCLUN_HOURS*WEEKS*(1+MESCLUN_DIM)^K672</x:f>
        <x:v>1274.0633229216041</x:v>
      </x:c>
      <x:c r="N672" s="267" t="n">
        <x:f>MAX(M672-FARMER_HOURS,0)/TEMP_HOURS_PER_WORKER</x:f>
        <x:v>0.3847661964733362</x:v>
      </x:c>
      <x:c r="O672" s="268" t="n">
        <x:f>I672*TOMATO_PRICE+J672*CARROT_PRICE+K672*MESCLUN_PRICE</x:f>
        <x:v>58080</x:v>
      </x:c>
      <x:c r="P672" s="268" t="n">
        <x:f>I672*TOMATO_FERTILIZER+J672*CARROT_FERTILIZER+K672*MESCLUN_FERTILIZER</x:f>
        <x:v>14080</x:v>
      </x:c>
      <x:c r="Q672" s="268" t="n">
        <x:f>MIN(M672,FARMER_HOURS)*FARMER_RATE+MAX(M672-FARMER_HOURS,0)*TEMP_RATE</x:f>
        <x:v>34619.15491183341</x:v>
      </x:c>
      <x:c r="R672" s="268" t="n">
        <x:f>O672-P672-Q672-FIXED_COST</x:f>
        <x:v>-10619.154911833408</x:v>
      </x:c>
      <x:c r="S672" s="139" t="str">
        <x:f>IF(AND(L672&lt;=TOTAL_BED_CAP,N672&lt;=TEMP_WORKER_CAP),"YES","NO")</x:f>
        <x:v>YES</x:v>
      </x:c>
      <x:c r="T672" s="139" t="n">
        <x:f>IF(S672="YES",R672,-1E+99)</x:f>
        <x:v>-10619.154911833408</x:v>
      </x:c>
    </x:row>
    <x:row r="673">
      <x:c r="A673" s="139"/>
      <x:c r="B673" s="139"/>
      <x:c r="C673" s="139"/>
      <x:c r="D673" s="139"/>
      <x:c r="E673" s="139"/>
      <x:c r="F673" s="139"/>
      <x:c r="G673" s="139"/>
      <x:c r="H673" s="139"/>
      <x:c r="I673" s="266" t="n">
        <x:f>INT((ROW()-ROW($I$46))/((CARROT_CAP+1)*(MESCLUN_CAP+1)))</x:f>
        <x:v>0</x:v>
      </x:c>
      <x:c r="J673" s="266" t="n">
        <x:f>MOD(INT((ROW()-ROW($I$46))/(MESCLUN_CAP+1)),CARROT_CAP+1)</x:f>
        <x:v>20</x:v>
      </x:c>
      <x:c r="K673" s="266" t="n">
        <x:f>MOD(ROW()-ROW($I$46),MESCLUN_CAP+1)</x:f>
        <x:v>7</x:v>
      </x:c>
      <x:c r="L673" s="266" t="n">
        <x:f>SUM(I673:K673)</x:f>
        <x:v>27</x:v>
      </x:c>
      <x:c r="M673" s="267" t="n">
        <x:f>I673*TOMATO_HOURS*WEEKS*(1+TOMATO_DIM)^I673+J673*CARROT_HOURS*WEEKS*(1+CARROT_DIM)^J673+K673*MESCLUN_HOURS*WEEKS*(1+MESCLUN_DIM)^K673</x:f>
        <x:v>1326.7877623195648</x:v>
      </x:c>
      <x:c r="N673" s="267" t="n">
        <x:f>MAX(M673-FARMER_HOURS,0)/TEMP_HOURS_PER_WORKER</x:f>
        <x:v>0.4213803904996978</x:v>
      </x:c>
      <x:c r="O673" s="268" t="n">
        <x:f>I673*TOMATO_PRICE+J673*CARROT_PRICE+K673*MESCLUN_PRICE</x:f>
        <x:v>60780</x:v>
      </x:c>
      <x:c r="P673" s="268" t="n">
        <x:f>I673*TOMATO_FERTILIZER+J673*CARROT_FERTILIZER+K673*MESCLUN_FERTILIZER</x:f>
        <x:v>14960</x:v>
      </x:c>
      <x:c r="Q673" s="268" t="n">
        <x:f>MIN(M673,FARMER_HOURS)*FARMER_RATE+MAX(M673-FARMER_HOURS,0)*TEMP_RATE</x:f>
        <x:v>35534.509762492446</x:v>
      </x:c>
      <x:c r="R673" s="268" t="n">
        <x:f>O673-P673-Q673-FIXED_COST</x:f>
        <x:v>-9714.509762492446</x:v>
      </x:c>
      <x:c r="S673" s="139" t="str">
        <x:f>IF(AND(L673&lt;=TOTAL_BED_CAP,N673&lt;=TEMP_WORKER_CAP),"YES","NO")</x:f>
        <x:v>YES</x:v>
      </x:c>
      <x:c r="T673" s="139" t="n">
        <x:f>IF(S673="YES",R673,-1E+99)</x:f>
        <x:v>-9714.509762492446</x:v>
      </x:c>
    </x:row>
    <x:row r="674">
      <x:c r="A674" s="139"/>
      <x:c r="B674" s="139"/>
      <x:c r="C674" s="139"/>
      <x:c r="D674" s="139"/>
      <x:c r="E674" s="139"/>
      <x:c r="F674" s="139"/>
      <x:c r="G674" s="139"/>
      <x:c r="H674" s="139"/>
      <x:c r="I674" s="266" t="n">
        <x:f>INT((ROW()-ROW($I$46))/((CARROT_CAP+1)*(MESCLUN_CAP+1)))</x:f>
        <x:v>0</x:v>
      </x:c>
      <x:c r="J674" s="266" t="n">
        <x:f>MOD(INT((ROW()-ROW($I$46))/(MESCLUN_CAP+1)),CARROT_CAP+1)</x:f>
        <x:v>20</x:v>
      </x:c>
      <x:c r="K674" s="266" t="n">
        <x:f>MOD(ROW()-ROW($I$46),MESCLUN_CAP+1)</x:f>
        <x:v>8</x:v>
      </x:c>
      <x:c r="L674" s="266" t="n">
        <x:f>SUM(I674:K674)</x:f>
        <x:v>28</x:v>
      </x:c>
      <x:c r="M674" s="267" t="n">
        <x:f>I674*TOMATO_HOURS*WEEKS*(1+TOMATO_DIM)^I674+J674*CARROT_HOURS*WEEKS*(1+CARROT_DIM)^J674+K674*MESCLUN_HOURS*WEEKS*(1+MESCLUN_DIM)^K674</x:f>
        <x:v>1380.7848605995448</x:v>
      </x:c>
      <x:c r="N674" s="267" t="n">
        <x:f>MAX(M674-FARMER_HOURS,0)/TEMP_HOURS_PER_WORKER</x:f>
        <x:v>0.45887837541635057</x:v>
      </x:c>
      <x:c r="O674" s="268" t="n">
        <x:f>I674*TOMATO_PRICE+J674*CARROT_PRICE+K674*MESCLUN_PRICE</x:f>
        <x:v>63480</x:v>
      </x:c>
      <x:c r="P674" s="268" t="n">
        <x:f>I674*TOMATO_FERTILIZER+J674*CARROT_FERTILIZER+K674*MESCLUN_FERTILIZER</x:f>
        <x:v>15840</x:v>
      </x:c>
      <x:c r="Q674" s="268" t="n">
        <x:f>MIN(M674,FARMER_HOURS)*FARMER_RATE+MAX(M674-FARMER_HOURS,0)*TEMP_RATE</x:f>
        <x:v>36471.959385408765</x:v>
      </x:c>
      <x:c r="R674" s="268" t="n">
        <x:f>O674-P674-Q674-FIXED_COST</x:f>
        <x:v>-8831.959385408765</x:v>
      </x:c>
      <x:c r="S674" s="139" t="str">
        <x:f>IF(AND(L674&lt;=TOTAL_BED_CAP,N674&lt;=TEMP_WORKER_CAP),"YES","NO")</x:f>
        <x:v>YES</x:v>
      </x:c>
      <x:c r="T674" s="139" t="n">
        <x:f>IF(S674="YES",R674,-1E+99)</x:f>
        <x:v>-8831.959385408765</x:v>
      </x:c>
    </x:row>
    <x:row r="675">
      <x:c r="A675" s="139"/>
      <x:c r="B675" s="139"/>
      <x:c r="C675" s="139"/>
      <x:c r="D675" s="139"/>
      <x:c r="E675" s="139"/>
      <x:c r="F675" s="139"/>
      <x:c r="G675" s="139"/>
      <x:c r="H675" s="139"/>
      <x:c r="I675" s="266" t="n">
        <x:f>INT((ROW()-ROW($I$46))/((CARROT_CAP+1)*(MESCLUN_CAP+1)))</x:f>
        <x:v>0</x:v>
      </x:c>
      <x:c r="J675" s="266" t="n">
        <x:f>MOD(INT((ROW()-ROW($I$46))/(MESCLUN_CAP+1)),CARROT_CAP+1)</x:f>
        <x:v>20</x:v>
      </x:c>
      <x:c r="K675" s="266" t="n">
        <x:f>MOD(ROW()-ROW($I$46),MESCLUN_CAP+1)</x:f>
        <x:v>9</x:v>
      </x:c>
      <x:c r="L675" s="266" t="n">
        <x:f>SUM(I675:K675)</x:f>
        <x:v>29</x:v>
      </x:c>
      <x:c r="M675" s="267" t="n">
        <x:f>I675*TOMATO_HOURS*WEEKS*(1+TOMATO_DIM)^I675+J675*CARROT_HOURS*WEEKS*(1+CARROT_DIM)^J675+K675*MESCLUN_HOURS*WEEKS*(1+MESCLUN_DIM)^K675</x:f>
        <x:v>1436.0781960399393</x:v>
      </x:c>
      <x:c r="N675" s="267" t="n">
        <x:f>MAX(M675-FARMER_HOURS,0)/TEMP_HOURS_PER_WORKER</x:f>
        <x:v>0.4972765250277356</x:v>
      </x:c>
      <x:c r="O675" s="268" t="n">
        <x:f>I675*TOMATO_PRICE+J675*CARROT_PRICE+K675*MESCLUN_PRICE</x:f>
        <x:v>66180</x:v>
      </x:c>
      <x:c r="P675" s="268" t="n">
        <x:f>I675*TOMATO_FERTILIZER+J675*CARROT_FERTILIZER+K675*MESCLUN_FERTILIZER</x:f>
        <x:v>16720</x:v>
      </x:c>
      <x:c r="Q675" s="268" t="n">
        <x:f>MIN(M675,FARMER_HOURS)*FARMER_RATE+MAX(M675-FARMER_HOURS,0)*TEMP_RATE</x:f>
        <x:v>37431.91312569339</x:v>
      </x:c>
      <x:c r="R675" s="268" t="n">
        <x:f>O675-P675-Q675-FIXED_COST</x:f>
        <x:v>-7971.913125693391</x:v>
      </x:c>
      <x:c r="S675" s="139" t="str">
        <x:f>IF(AND(L675&lt;=TOTAL_BED_CAP,N675&lt;=TEMP_WORKER_CAP),"YES","NO")</x:f>
        <x:v>YES</x:v>
      </x:c>
      <x:c r="T675" s="139" t="n">
        <x:f>IF(S675="YES",R675,-1E+99)</x:f>
        <x:v>-7971.913125693391</x:v>
      </x:c>
    </x:row>
    <x:row r="676">
      <x:c r="A676" s="139"/>
      <x:c r="B676" s="139"/>
      <x:c r="C676" s="139"/>
      <x:c r="D676" s="139"/>
      <x:c r="E676" s="139"/>
      <x:c r="F676" s="139"/>
      <x:c r="G676" s="139"/>
      <x:c r="H676" s="139"/>
      <x:c r="I676" s="266" t="n">
        <x:f>INT((ROW()-ROW($I$46))/((CARROT_CAP+1)*(MESCLUN_CAP+1)))</x:f>
        <x:v>0</x:v>
      </x:c>
      <x:c r="J676" s="266" t="n">
        <x:f>MOD(INT((ROW()-ROW($I$46))/(MESCLUN_CAP+1)),CARROT_CAP+1)</x:f>
        <x:v>20</x:v>
      </x:c>
      <x:c r="K676" s="266" t="n">
        <x:f>MOD(ROW()-ROW($I$46),MESCLUN_CAP+1)</x:f>
        <x:v>10</x:v>
      </x:c>
      <x:c r="L676" s="266" t="n">
        <x:f>SUM(I676:K676)</x:f>
        <x:v>30</x:v>
      </x:c>
      <x:c r="M676" s="267" t="n">
        <x:f>I676*TOMATO_HOURS*WEEKS*(1+TOMATO_DIM)^I676+J676*CARROT_HOURS*WEEKS*(1+CARROT_DIM)^J676+K676*MESCLUN_HOURS*WEEKS*(1+MESCLUN_DIM)^K676</x:f>
        <x:v>1492.691737523152</x:v>
      </x:c>
      <x:c r="N676" s="267" t="n">
        <x:f>MAX(M676-FARMER_HOURS,0)/TEMP_HOURS_PER_WORKER</x:f>
        <x:v>0.5365914843910777</x:v>
      </x:c>
      <x:c r="O676" s="268" t="n">
        <x:f>I676*TOMATO_PRICE+J676*CARROT_PRICE+K676*MESCLUN_PRICE</x:f>
        <x:v>68880</x:v>
      </x:c>
      <x:c r="P676" s="268" t="n">
        <x:f>I676*TOMATO_FERTILIZER+J676*CARROT_FERTILIZER+K676*MESCLUN_FERTILIZER</x:f>
        <x:v>17600</x:v>
      </x:c>
      <x:c r="Q676" s="268" t="n">
        <x:f>MIN(M676,FARMER_HOURS)*FARMER_RATE+MAX(M676-FARMER_HOURS,0)*TEMP_RATE</x:f>
        <x:v>38414.78710977694</x:v>
      </x:c>
      <x:c r="R676" s="268" t="n">
        <x:f>O676-P676-Q676-FIXED_COST</x:f>
        <x:v>-7134.787109776938</x:v>
      </x:c>
      <x:c r="S676" s="139" t="str">
        <x:f>IF(AND(L676&lt;=TOTAL_BED_CAP,N676&lt;=TEMP_WORKER_CAP),"YES","NO")</x:f>
        <x:v>YES</x:v>
      </x:c>
      <x:c r="T676" s="139" t="n">
        <x:f>IF(S676="YES",R676,-1E+99)</x:f>
        <x:v>-7134.787109776938</x:v>
      </x:c>
    </x:row>
    <x:row r="677">
      <x:c r="A677" s="139"/>
      <x:c r="B677" s="139"/>
      <x:c r="C677" s="139"/>
      <x:c r="D677" s="139"/>
      <x:c r="E677" s="139"/>
      <x:c r="F677" s="139"/>
      <x:c r="G677" s="139"/>
      <x:c r="H677" s="139"/>
      <x:c r="I677" s="266" t="n">
        <x:f>INT((ROW()-ROW($I$46))/((CARROT_CAP+1)*(MESCLUN_CAP+1)))</x:f>
        <x:v>0</x:v>
      </x:c>
      <x:c r="J677" s="266" t="n">
        <x:f>MOD(INT((ROW()-ROW($I$46))/(MESCLUN_CAP+1)),CARROT_CAP+1)</x:f>
        <x:v>20</x:v>
      </x:c>
      <x:c r="K677" s="266" t="n">
        <x:f>MOD(ROW()-ROW($I$46),MESCLUN_CAP+1)</x:f>
        <x:v>11</x:v>
      </x:c>
      <x:c r="L677" s="266" t="n">
        <x:f>SUM(I677:K677)</x:f>
        <x:v>31</x:v>
      </x:c>
      <x:c r="M677" s="267" t="n">
        <x:f>I677*TOMATO_HOURS*WEEKS*(1+TOMATO_DIM)^I677+J677*CARROT_HOURS*WEEKS*(1+CARROT_DIM)^J677+K677*MESCLUN_HOURS*WEEKS*(1+MESCLUN_DIM)^K677</x:f>
        <x:v>1550.6498506165913</x:v>
      </x:c>
      <x:c r="N677" s="267" t="n">
        <x:f>MAX(M677-FARMER_HOURS,0)/TEMP_HOURS_PER_WORKER</x:f>
        <x:v>0.5768401740392994</x:v>
      </x:c>
      <x:c r="O677" s="268" t="n">
        <x:f>I677*TOMATO_PRICE+J677*CARROT_PRICE+K677*MESCLUN_PRICE</x:f>
        <x:v>71580</x:v>
      </x:c>
      <x:c r="P677" s="268" t="n">
        <x:f>I677*TOMATO_FERTILIZER+J677*CARROT_FERTILIZER+K677*MESCLUN_FERTILIZER</x:f>
        <x:v>18480</x:v>
      </x:c>
      <x:c r="Q677" s="268" t="n">
        <x:f>MIN(M677,FARMER_HOURS)*FARMER_RATE+MAX(M677-FARMER_HOURS,0)*TEMP_RATE</x:f>
        <x:v>39421.00435098249</x:v>
      </x:c>
      <x:c r="R677" s="268" t="n">
        <x:f>O677-P677-Q677-FIXED_COST</x:f>
        <x:v>-6321.00435098249</x:v>
      </x:c>
      <x:c r="S677" s="139" t="str">
        <x:f>IF(AND(L677&lt;=TOTAL_BED_CAP,N677&lt;=TEMP_WORKER_CAP),"YES","NO")</x:f>
        <x:v>YES</x:v>
      </x:c>
      <x:c r="T677" s="139" t="n">
        <x:f>IF(S677="YES",R677,-1E+99)</x:f>
        <x:v>-6321.00435098249</x:v>
      </x:c>
    </x:row>
    <x:row r="678">
      <x:c r="A678" s="139"/>
      <x:c r="B678" s="139"/>
      <x:c r="C678" s="139"/>
      <x:c r="D678" s="139"/>
      <x:c r="E678" s="139"/>
      <x:c r="F678" s="139"/>
      <x:c r="G678" s="139"/>
      <x:c r="H678" s="139"/>
      <x:c r="I678" s="266" t="n">
        <x:f>INT((ROW()-ROW($I$46))/((CARROT_CAP+1)*(MESCLUN_CAP+1)))</x:f>
        <x:v>0</x:v>
      </x:c>
      <x:c r="J678" s="266" t="n">
        <x:f>MOD(INT((ROW()-ROW($I$46))/(MESCLUN_CAP+1)),CARROT_CAP+1)</x:f>
        <x:v>20</x:v>
      </x:c>
      <x:c r="K678" s="266" t="n">
        <x:f>MOD(ROW()-ROW($I$46),MESCLUN_CAP+1)</x:f>
        <x:v>12</x:v>
      </x:c>
      <x:c r="L678" s="266" t="n">
        <x:f>SUM(I678:K678)</x:f>
        <x:v>32</x:v>
      </x:c>
      <x:c r="M678" s="267" t="n">
        <x:f>I678*TOMATO_HOURS*WEEKS*(1+TOMATO_DIM)^I678+J678*CARROT_HOURS*WEEKS*(1+CARROT_DIM)^J678+K678*MESCLUN_HOURS*WEEKS*(1+MESCLUN_DIM)^K678</x:f>
        <x:v>1609.9773037446555</x:v>
      </x:c>
      <x:c r="N678" s="267" t="n">
        <x:f>MAX(M678-FARMER_HOURS,0)/TEMP_HOURS_PER_WORKER</x:f>
        <x:v>0.6180397942671219</x:v>
      </x:c>
      <x:c r="O678" s="268" t="n">
        <x:f>I678*TOMATO_PRICE+J678*CARROT_PRICE+K678*MESCLUN_PRICE</x:f>
        <x:v>74280</x:v>
      </x:c>
      <x:c r="P678" s="268" t="n">
        <x:f>I678*TOMATO_FERTILIZER+J678*CARROT_FERTILIZER+K678*MESCLUN_FERTILIZER</x:f>
        <x:v>19360</x:v>
      </x:c>
      <x:c r="Q678" s="268" t="n">
        <x:f>MIN(M678,FARMER_HOURS)*FARMER_RATE+MAX(M678-FARMER_HOURS,0)*TEMP_RATE</x:f>
        <x:v>40450.994856678044</x:v>
      </x:c>
      <x:c r="R678" s="268" t="n">
        <x:f>O678-P678-Q678-FIXED_COST</x:f>
        <x:v>-5530.994856678044</x:v>
      </x:c>
      <x:c r="S678" s="139" t="str">
        <x:f>IF(AND(L678&lt;=TOTAL_BED_CAP,N678&lt;=TEMP_WORKER_CAP),"YES","NO")</x:f>
        <x:v>YES</x:v>
      </x:c>
      <x:c r="T678" s="139" t="n">
        <x:f>IF(S678="YES",R678,-1E+99)</x:f>
        <x:v>-5530.994856678044</x:v>
      </x:c>
    </x:row>
    <x:row r="679">
      <x:c r="A679" s="139"/>
      <x:c r="B679" s="139"/>
      <x:c r="C679" s="139"/>
      <x:c r="D679" s="139"/>
      <x:c r="E679" s="139"/>
      <x:c r="F679" s="139"/>
      <x:c r="G679" s="139"/>
      <x:c r="H679" s="139"/>
      <x:c r="I679" s="266" t="n">
        <x:f>INT((ROW()-ROW($I$46))/((CARROT_CAP+1)*(MESCLUN_CAP+1)))</x:f>
        <x:v>0</x:v>
      </x:c>
      <x:c r="J679" s="266" t="n">
        <x:f>MOD(INT((ROW()-ROW($I$46))/(MESCLUN_CAP+1)),CARROT_CAP+1)</x:f>
        <x:v>20</x:v>
      </x:c>
      <x:c r="K679" s="266" t="n">
        <x:f>MOD(ROW()-ROW($I$46),MESCLUN_CAP+1)</x:f>
        <x:v>13</x:v>
      </x:c>
      <x:c r="L679" s="266" t="n">
        <x:f>SUM(I679:K679)</x:f>
        <x:v>33</x:v>
      </x:c>
      <x:c r="M679" s="267" t="n">
        <x:f>I679*TOMATO_HOURS*WEEKS*(1+TOMATO_DIM)^I679+J679*CARROT_HOURS*WEEKS*(1+CARROT_DIM)^J679+K679*MESCLUN_HOURS*WEEKS*(1+MESCLUN_DIM)^K679</x:f>
        <x:v>1670.6992744530398</x:v>
      </x:c>
      <x:c r="N679" s="267" t="n">
        <x:f>MAX(M679-FARMER_HOURS,0)/TEMP_HOURS_PER_WORKER</x:f>
        <x:v>0.6602078294812777</x:v>
      </x:c>
      <x:c r="O679" s="268" t="n">
        <x:f>I679*TOMATO_PRICE+J679*CARROT_PRICE+K679*MESCLUN_PRICE</x:f>
        <x:v>76980</x:v>
      </x:c>
      <x:c r="P679" s="268" t="n">
        <x:f>I679*TOMATO_FERTILIZER+J679*CARROT_FERTILIZER+K679*MESCLUN_FERTILIZER</x:f>
        <x:v>20240</x:v>
      </x:c>
      <x:c r="Q679" s="268" t="n">
        <x:f>MIN(M679,FARMER_HOURS)*FARMER_RATE+MAX(M679-FARMER_HOURS,0)*TEMP_RATE</x:f>
        <x:v>41505.19573703194</x:v>
      </x:c>
      <x:c r="R679" s="268" t="n">
        <x:f>O679-P679-Q679-FIXED_COST</x:f>
        <x:v>-4765.195737031943</x:v>
      </x:c>
      <x:c r="S679" s="139" t="str">
        <x:f>IF(AND(L679&lt;=TOTAL_BED_CAP,N679&lt;=TEMP_WORKER_CAP),"YES","NO")</x:f>
        <x:v>YES</x:v>
      </x:c>
      <x:c r="T679" s="139" t="n">
        <x:f>IF(S679="YES",R679,-1E+99)</x:f>
        <x:v>-4765.195737031943</x:v>
      </x:c>
    </x:row>
    <x:row r="680">
      <x:c r="A680" s="139"/>
      <x:c r="B680" s="139"/>
      <x:c r="C680" s="139"/>
      <x:c r="D680" s="139"/>
      <x:c r="E680" s="139"/>
      <x:c r="F680" s="139"/>
      <x:c r="G680" s="139"/>
      <x:c r="H680" s="139"/>
      <x:c r="I680" s="266" t="n">
        <x:f>INT((ROW()-ROW($I$46))/((CARROT_CAP+1)*(MESCLUN_CAP+1)))</x:f>
        <x:v>0</x:v>
      </x:c>
      <x:c r="J680" s="266" t="n">
        <x:f>MOD(INT((ROW()-ROW($I$46))/(MESCLUN_CAP+1)),CARROT_CAP+1)</x:f>
        <x:v>20</x:v>
      </x:c>
      <x:c r="K680" s="266" t="n">
        <x:f>MOD(ROW()-ROW($I$46),MESCLUN_CAP+1)</x:f>
        <x:v>14</x:v>
      </x:c>
      <x:c r="L680" s="266" t="n">
        <x:f>SUM(I680:K680)</x:f>
        <x:v>34</x:v>
      </x:c>
      <x:c r="M680" s="267" t="n">
        <x:f>I680*TOMATO_HOURS*WEEKS*(1+TOMATO_DIM)^I680+J680*CARROT_HOURS*WEEKS*(1+CARROT_DIM)^J680+K680*MESCLUN_HOURS*WEEKS*(1+MESCLUN_DIM)^K680</x:f>
        <x:v>1732.8413557667009</x:v>
      </x:c>
      <x:c r="N680" s="267" t="n">
        <x:f>MAX(M680-FARMER_HOURS,0)/TEMP_HOURS_PER_WORKER</x:f>
        <x:v>0.7033620526157645</x:v>
      </x:c>
      <x:c r="O680" s="268" t="n">
        <x:f>I680*TOMATO_PRICE+J680*CARROT_PRICE+K680*MESCLUN_PRICE</x:f>
        <x:v>79680</x:v>
      </x:c>
      <x:c r="P680" s="268" t="n">
        <x:f>I680*TOMATO_FERTILIZER+J680*CARROT_FERTILIZER+K680*MESCLUN_FERTILIZER</x:f>
        <x:v>21120</x:v>
      </x:c>
      <x:c r="Q680" s="268" t="n">
        <x:f>MIN(M680,FARMER_HOURS)*FARMER_RATE+MAX(M680-FARMER_HOURS,0)*TEMP_RATE</x:f>
        <x:v>42584.051315394114</x:v>
      </x:c>
      <x:c r="R680" s="268" t="n">
        <x:f>O680-P680-Q680-FIXED_COST</x:f>
        <x:v>-4024.0513153941138</x:v>
      </x:c>
      <x:c r="S680" s="139" t="str">
        <x:f>IF(AND(L680&lt;=TOTAL_BED_CAP,N680&lt;=TEMP_WORKER_CAP),"YES","NO")</x:f>
        <x:v>YES</x:v>
      </x:c>
      <x:c r="T680" s="139" t="n">
        <x:f>IF(S680="YES",R680,-1E+99)</x:f>
        <x:v>-4024.0513153941138</x:v>
      </x:c>
    </x:row>
    <x:row r="681">
      <x:c r="A681" s="139"/>
      <x:c r="B681" s="139"/>
      <x:c r="C681" s="139"/>
      <x:c r="D681" s="139"/>
      <x:c r="E681" s="139"/>
      <x:c r="F681" s="139"/>
      <x:c r="G681" s="139"/>
      <x:c r="H681" s="139"/>
      <x:c r="I681" s="266" t="n">
        <x:f>INT((ROW()-ROW($I$46))/((CARROT_CAP+1)*(MESCLUN_CAP+1)))</x:f>
        <x:v>0</x:v>
      </x:c>
      <x:c r="J681" s="266" t="n">
        <x:f>MOD(INT((ROW()-ROW($I$46))/(MESCLUN_CAP+1)),CARROT_CAP+1)</x:f>
        <x:v>20</x:v>
      </x:c>
      <x:c r="K681" s="266" t="n">
        <x:f>MOD(ROW()-ROW($I$46),MESCLUN_CAP+1)</x:f>
        <x:v>15</x:v>
      </x:c>
      <x:c r="L681" s="266" t="n">
        <x:f>SUM(I681:K681)</x:f>
        <x:v>35</x:v>
      </x:c>
      <x:c r="M681" s="267" t="n">
        <x:f>I681*TOMATO_HOURS*WEEKS*(1+TOMATO_DIM)^I681+J681*CARROT_HOURS*WEEKS*(1+CARROT_DIM)^J681+K681*MESCLUN_HOURS*WEEKS*(1+MESCLUN_DIM)^K681</x:f>
        <x:v>1796.4295626428473</x:v>
      </x:c>
      <x:c r="N681" s="267" t="n">
        <x:f>MAX(M681-FARMER_HOURS,0)/TEMP_HOURS_PER_WORKER</x:f>
        <x:v>0.7475205296130883</x:v>
      </x:c>
      <x:c r="O681" s="268" t="n">
        <x:f>I681*TOMATO_PRICE+J681*CARROT_PRICE+K681*MESCLUN_PRICE</x:f>
        <x:v>82380</x:v>
      </x:c>
      <x:c r="P681" s="268" t="n">
        <x:f>I681*TOMATO_FERTILIZER+J681*CARROT_FERTILIZER+K681*MESCLUN_FERTILIZER</x:f>
        <x:v>22000</x:v>
      </x:c>
      <x:c r="Q681" s="268" t="n">
        <x:f>MIN(M681,FARMER_HOURS)*FARMER_RATE+MAX(M681-FARMER_HOURS,0)*TEMP_RATE</x:f>
        <x:v>43688.01324032721</x:v>
      </x:c>
      <x:c r="R681" s="268" t="n">
        <x:f>O681-P681-Q681-FIXED_COST</x:f>
        <x:v>-3308.0132403272073</x:v>
      </x:c>
      <x:c r="S681" s="139" t="str">
        <x:f>IF(AND(L681&lt;=TOTAL_BED_CAP,N681&lt;=TEMP_WORKER_CAP),"YES","NO")</x:f>
        <x:v>YES</x:v>
      </x:c>
      <x:c r="T681" s="139" t="n">
        <x:f>IF(S681="YES",R681,-1E+99)</x:f>
        <x:v>-3308.0132403272073</x:v>
      </x:c>
    </x:row>
    <x:row r="682">
      <x:c r="A682" s="139"/>
      <x:c r="B682" s="139"/>
      <x:c r="C682" s="139"/>
      <x:c r="D682" s="139"/>
      <x:c r="E682" s="139"/>
      <x:c r="F682" s="139"/>
      <x:c r="G682" s="139"/>
      <x:c r="H682" s="139"/>
      <x:c r="I682" s="266" t="n">
        <x:f>INT((ROW()-ROW($I$46))/((CARROT_CAP+1)*(MESCLUN_CAP+1)))</x:f>
        <x:v>0</x:v>
      </x:c>
      <x:c r="J682" s="266" t="n">
        <x:f>MOD(INT((ROW()-ROW($I$46))/(MESCLUN_CAP+1)),CARROT_CAP+1)</x:f>
        <x:v>20</x:v>
      </x:c>
      <x:c r="K682" s="266" t="n">
        <x:f>MOD(ROW()-ROW($I$46),MESCLUN_CAP+1)</x:f>
        <x:v>16</x:v>
      </x:c>
      <x:c r="L682" s="266" t="n">
        <x:f>SUM(I682:K682)</x:f>
        <x:v>36</x:v>
      </x:c>
      <x:c r="M682" s="267" t="n">
        <x:f>I682*TOMATO_HOURS*WEEKS*(1+TOMATO_DIM)^I682+J682*CARROT_HOURS*WEEKS*(1+CARROT_DIM)^J682+K682*MESCLUN_HOURS*WEEKS*(1+MESCLUN_DIM)^K682</x:f>
        <x:v>1861.490338520336</x:v>
      </x:c>
      <x:c r="N682" s="267" t="n">
        <x:f>MAX(M682-FARMER_HOURS,0)/TEMP_HOURS_PER_WORKER</x:f>
        <x:v>0.7927016239724556</x:v>
      </x:c>
      <x:c r="O682" s="268" t="n">
        <x:f>I682*TOMATO_PRICE+J682*CARROT_PRICE+K682*MESCLUN_PRICE</x:f>
        <x:v>85080</x:v>
      </x:c>
      <x:c r="P682" s="268" t="n">
        <x:f>I682*TOMATO_FERTILIZER+J682*CARROT_FERTILIZER+K682*MESCLUN_FERTILIZER</x:f>
        <x:v>22880</x:v>
      </x:c>
      <x:c r="Q682" s="268" t="n">
        <x:f>MIN(M682,FARMER_HOURS)*FARMER_RATE+MAX(M682-FARMER_HOURS,0)*TEMP_RATE</x:f>
        <x:v>44817.54059931139</x:v>
      </x:c>
      <x:c r="R682" s="268" t="n">
        <x:f>O682-P682-Q682-FIXED_COST</x:f>
        <x:v>-2617.540599311389</x:v>
      </x:c>
      <x:c r="S682" s="139" t="str">
        <x:f>IF(AND(L682&lt;=TOTAL_BED_CAP,N682&lt;=TEMP_WORKER_CAP),"YES","NO")</x:f>
        <x:v>YES</x:v>
      </x:c>
      <x:c r="T682" s="139" t="n">
        <x:f>IF(S682="YES",R682,-1E+99)</x:f>
        <x:v>-2617.540599311389</x:v>
      </x:c>
    </x:row>
    <x:row r="683">
      <x:c r="A683" s="139"/>
      <x:c r="B683" s="139"/>
      <x:c r="C683" s="139"/>
      <x:c r="D683" s="139"/>
      <x:c r="E683" s="139"/>
      <x:c r="F683" s="139"/>
      <x:c r="G683" s="139"/>
      <x:c r="H683" s="139"/>
      <x:c r="I683" s="266" t="n">
        <x:f>INT((ROW()-ROW($I$46))/((CARROT_CAP+1)*(MESCLUN_CAP+1)))</x:f>
        <x:v>0</x:v>
      </x:c>
      <x:c r="J683" s="266" t="n">
        <x:f>MOD(INT((ROW()-ROW($I$46))/(MESCLUN_CAP+1)),CARROT_CAP+1)</x:f>
        <x:v>20</x:v>
      </x:c>
      <x:c r="K683" s="266" t="n">
        <x:f>MOD(ROW()-ROW($I$46),MESCLUN_CAP+1)</x:f>
        <x:v>17</x:v>
      </x:c>
      <x:c r="L683" s="266" t="n">
        <x:f>SUM(I683:K683)</x:f>
        <x:v>37</x:v>
      </x:c>
      <x:c r="M683" s="267" t="n">
        <x:f>I683*TOMATO_HOURS*WEEKS*(1+TOMATO_DIM)^I683+J683*CARROT_HOURS*WEEKS*(1+CARROT_DIM)^J683+K683*MESCLUN_HOURS*WEEKS*(1+MESCLUN_DIM)^K683</x:f>
        <x:v>1928.0505619668766</x:v>
      </x:c>
      <x:c r="N683" s="267" t="n">
        <x:f>MAX(M683-FARMER_HOURS,0)/TEMP_HOURS_PER_WORKER</x:f>
        <x:v>0.8389240013658865</x:v>
      </x:c>
      <x:c r="O683" s="268" t="n">
        <x:f>I683*TOMATO_PRICE+J683*CARROT_PRICE+K683*MESCLUN_PRICE</x:f>
        <x:v>87780</x:v>
      </x:c>
      <x:c r="P683" s="268" t="n">
        <x:f>I683*TOMATO_FERTILIZER+J683*CARROT_FERTILIZER+K683*MESCLUN_FERTILIZER</x:f>
        <x:v>23760</x:v>
      </x:c>
      <x:c r="Q683" s="268" t="n">
        <x:f>MIN(M683,FARMER_HOURS)*FARMER_RATE+MAX(M683-FARMER_HOURS,0)*TEMP_RATE</x:f>
        <x:v>45973.100034147166</x:v>
      </x:c>
      <x:c r="R683" s="268" t="n">
        <x:f>O683-P683-Q683-FIXED_COST</x:f>
        <x:v>-1953.1000341471663</x:v>
      </x:c>
      <x:c r="S683" s="139" t="str">
        <x:f>IF(AND(L683&lt;=TOTAL_BED_CAP,N683&lt;=TEMP_WORKER_CAP),"YES","NO")</x:f>
        <x:v>YES</x:v>
      </x:c>
      <x:c r="T683" s="139" t="n">
        <x:f>IF(S683="YES",R683,-1E+99)</x:f>
        <x:v>-1953.1000341471663</x:v>
      </x:c>
    </x:row>
    <x:row r="684">
      <x:c r="A684" s="139"/>
      <x:c r="B684" s="139"/>
      <x:c r="C684" s="139"/>
      <x:c r="D684" s="139"/>
      <x:c r="E684" s="139"/>
      <x:c r="F684" s="139"/>
      <x:c r="G684" s="139"/>
      <x:c r="H684" s="139"/>
      <x:c r="I684" s="266" t="n">
        <x:f>INT((ROW()-ROW($I$46))/((CARROT_CAP+1)*(MESCLUN_CAP+1)))</x:f>
        <x:v>0</x:v>
      </x:c>
      <x:c r="J684" s="266" t="n">
        <x:f>MOD(INT((ROW()-ROW($I$46))/(MESCLUN_CAP+1)),CARROT_CAP+1)</x:f>
        <x:v>20</x:v>
      </x:c>
      <x:c r="K684" s="266" t="n">
        <x:f>MOD(ROW()-ROW($I$46),MESCLUN_CAP+1)</x:f>
        <x:v>18</x:v>
      </x:c>
      <x:c r="L684" s="266" t="n">
        <x:f>SUM(I684:K684)</x:f>
        <x:v>38</x:v>
      </x:c>
      <x:c r="M684" s="267" t="n">
        <x:f>I684*TOMATO_HOURS*WEEKS*(1+TOMATO_DIM)^I684+J684*CARROT_HOURS*WEEKS*(1+CARROT_DIM)^J684+K684*MESCLUN_HOURS*WEEKS*(1+MESCLUN_DIM)^K684</x:f>
        <x:v>1996.1375534254637</x:v>
      </x:c>
      <x:c r="N684" s="267" t="n">
        <x:f>MAX(M684-FARMER_HOURS,0)/TEMP_HOURS_PER_WORKER</x:f>
        <x:v>0.8862066343232387</x:v>
      </x:c>
      <x:c r="O684" s="268" t="n">
        <x:f>I684*TOMATO_PRICE+J684*CARROT_PRICE+K684*MESCLUN_PRICE</x:f>
        <x:v>90480</x:v>
      </x:c>
      <x:c r="P684" s="268" t="n">
        <x:f>I684*TOMATO_FERTILIZER+J684*CARROT_FERTILIZER+K684*MESCLUN_FERTILIZER</x:f>
        <x:v>24640</x:v>
      </x:c>
      <x:c r="Q684" s="268" t="n">
        <x:f>MIN(M684,FARMER_HOURS)*FARMER_RATE+MAX(M684-FARMER_HOURS,0)*TEMP_RATE</x:f>
        <x:v>47155.16585808097</x:v>
      </x:c>
      <x:c r="R684" s="268" t="n">
        <x:f>O684-P684-Q684-FIXED_COST</x:f>
        <x:v>-1315.1658580809672</x:v>
      </x:c>
      <x:c r="S684" s="139" t="str">
        <x:f>IF(AND(L684&lt;=TOTAL_BED_CAP,N684&lt;=TEMP_WORKER_CAP),"YES","NO")</x:f>
        <x:v>YES</x:v>
      </x:c>
      <x:c r="T684" s="139" t="n">
        <x:f>IF(S684="YES",R684,-1E+99)</x:f>
        <x:v>-1315.1658580809672</x:v>
      </x:c>
    </x:row>
    <x:row r="685">
      <x:c r="A685" s="139"/>
      <x:c r="B685" s="139"/>
      <x:c r="C685" s="139"/>
      <x:c r="D685" s="139"/>
      <x:c r="E685" s="139"/>
      <x:c r="F685" s="139"/>
      <x:c r="G685" s="139"/>
      <x:c r="H685" s="139"/>
      <x:c r="I685" s="266" t="n">
        <x:f>INT((ROW()-ROW($I$46))/((CARROT_CAP+1)*(MESCLUN_CAP+1)))</x:f>
        <x:v>0</x:v>
      </x:c>
      <x:c r="J685" s="266" t="n">
        <x:f>MOD(INT((ROW()-ROW($I$46))/(MESCLUN_CAP+1)),CARROT_CAP+1)</x:f>
        <x:v>20</x:v>
      </x:c>
      <x:c r="K685" s="266" t="n">
        <x:f>MOD(ROW()-ROW($I$46),MESCLUN_CAP+1)</x:f>
        <x:v>19</x:v>
      </x:c>
      <x:c r="L685" s="266" t="n">
        <x:f>SUM(I685:K685)</x:f>
        <x:v>39</x:v>
      </x:c>
      <x:c r="M685" s="267" t="n">
        <x:f>I685*TOMATO_HOURS*WEEKS*(1+TOMATO_DIM)^I685+J685*CARROT_HOURS*WEEKS*(1+CARROT_DIM)^J685+K685*MESCLUN_HOURS*WEEKS*(1+MESCLUN_DIM)^K685</x:f>
        <x:v>2065.7790820614855</x:v>
      </x:c>
      <x:c r="N685" s="267" t="n">
        <x:f>MAX(M685-FARMER_HOURS,0)/TEMP_HOURS_PER_WORKER</x:f>
        <x:v>0.9345688069871427</x:v>
      </x:c>
      <x:c r="O685" s="268" t="n">
        <x:f>I685*TOMATO_PRICE+J685*CARROT_PRICE+K685*MESCLUN_PRICE</x:f>
        <x:v>93180</x:v>
      </x:c>
      <x:c r="P685" s="268" t="n">
        <x:f>I685*TOMATO_FERTILIZER+J685*CARROT_FERTILIZER+K685*MESCLUN_FERTILIZER</x:f>
        <x:v>25520</x:v>
      </x:c>
      <x:c r="Q685" s="268" t="n">
        <x:f>MIN(M685,FARMER_HOURS)*FARMER_RATE+MAX(M685-FARMER_HOURS,0)*TEMP_RATE</x:f>
        <x:v>48364.22017467857</x:v>
      </x:c>
      <x:c r="R685" s="268" t="n">
        <x:f>O685-P685-Q685-FIXED_COST</x:f>
        <x:v>-704.2201746785722</x:v>
      </x:c>
      <x:c r="S685" s="139" t="str">
        <x:f>IF(AND(L685&lt;=TOTAL_BED_CAP,N685&lt;=TEMP_WORKER_CAP),"YES","NO")</x:f>
        <x:v>YES</x:v>
      </x:c>
      <x:c r="T685" s="139" t="n">
        <x:f>IF(S685="YES",R685,-1E+99)</x:f>
        <x:v>-704.2201746785722</x:v>
      </x:c>
    </x:row>
    <x:row r="686">
      <x:c r="A686" s="139"/>
      <x:c r="B686" s="139"/>
      <x:c r="C686" s="139"/>
      <x:c r="D686" s="139"/>
      <x:c r="E686" s="139"/>
      <x:c r="F686" s="139"/>
      <x:c r="G686" s="139"/>
      <x:c r="H686" s="139"/>
      <x:c r="I686" s="266" t="n">
        <x:f>INT((ROW()-ROW($I$46))/((CARROT_CAP+1)*(MESCLUN_CAP+1)))</x:f>
        <x:v>0</x:v>
      </x:c>
      <x:c r="J686" s="266" t="n">
        <x:f>MOD(INT((ROW()-ROW($I$46))/(MESCLUN_CAP+1)),CARROT_CAP+1)</x:f>
        <x:v>20</x:v>
      </x:c>
      <x:c r="K686" s="266" t="n">
        <x:f>MOD(ROW()-ROW($I$46),MESCLUN_CAP+1)</x:f>
        <x:v>20</x:v>
      </x:c>
      <x:c r="L686" s="266" t="n">
        <x:f>SUM(I686:K686)</x:f>
        <x:v>40</x:v>
      </x:c>
      <x:c r="M686" s="267" t="n">
        <x:f>I686*TOMATO_HOURS*WEEKS*(1+TOMATO_DIM)^I686+J686*CARROT_HOURS*WEEKS*(1+CARROT_DIM)^J686+K686*MESCLUN_HOURS*WEEKS*(1+MESCLUN_DIM)^K686</x:f>
        <x:v>2137.0033727119626</x:v>
      </x:c>
      <x:c r="N686" s="267" t="n">
        <x:f>MAX(M686-FARMER_HOURS,0)/TEMP_HOURS_PER_WORKER</x:f>
        <x:v>0.9840301199388629</x:v>
      </x:c>
      <x:c r="O686" s="268" t="n">
        <x:f>I686*TOMATO_PRICE+J686*CARROT_PRICE+K686*MESCLUN_PRICE</x:f>
        <x:v>95880</x:v>
      </x:c>
      <x:c r="P686" s="268" t="n">
        <x:f>I686*TOMATO_FERTILIZER+J686*CARROT_FERTILIZER+K686*MESCLUN_FERTILIZER</x:f>
        <x:v>26400</x:v>
      </x:c>
      <x:c r="Q686" s="268" t="n">
        <x:f>MIN(M686,FARMER_HOURS)*FARMER_RATE+MAX(M686-FARMER_HOURS,0)*TEMP_RATE</x:f>
        <x:v>49600.75299847157</x:v>
      </x:c>
      <x:c r="R686" s="268" t="n">
        <x:f>O686-P686-Q686-FIXED_COST</x:f>
        <x:v>-120.75299847157294</x:v>
      </x:c>
      <x:c r="S686" s="139" t="str">
        <x:f>IF(AND(L686&lt;=TOTAL_BED_CAP,N686&lt;=TEMP_WORKER_CAP),"YES","NO")</x:f>
        <x:v>YES</x:v>
      </x:c>
      <x:c r="T686" s="139" t="n">
        <x:f>IF(S686="YES",R686,-1E+99)</x:f>
        <x:v>-120.75299847157294</x:v>
      </x:c>
    </x:row>
    <x:row r="687">
      <x:c r="A687" s="139"/>
      <x:c r="B687" s="139"/>
      <x:c r="C687" s="139"/>
      <x:c r="D687" s="139"/>
      <x:c r="E687" s="139"/>
      <x:c r="F687" s="139"/>
      <x:c r="G687" s="139"/>
      <x:c r="H687" s="139"/>
      <x:c r="I687" s="266" t="n">
        <x:f>INT((ROW()-ROW($I$46))/((CARROT_CAP+1)*(MESCLUN_CAP+1)))</x:f>
        <x:v>0</x:v>
      </x:c>
      <x:c r="J687" s="266" t="n">
        <x:f>MOD(INT((ROW()-ROW($I$46))/(MESCLUN_CAP+1)),CARROT_CAP+1)</x:f>
        <x:v>20</x:v>
      </x:c>
      <x:c r="K687" s="266" t="n">
        <x:f>MOD(ROW()-ROW($I$46),MESCLUN_CAP+1)</x:f>
        <x:v>21</x:v>
      </x:c>
      <x:c r="L687" s="266" t="n">
        <x:f>SUM(I687:K687)</x:f>
        <x:v>41</x:v>
      </x:c>
      <x:c r="M687" s="267" t="n">
        <x:f>I687*TOMATO_HOURS*WEEKS*(1+TOMATO_DIM)^I687+J687*CARROT_HOURS*WEEKS*(1+CARROT_DIM)^J687+K687*MESCLUN_HOURS*WEEKS*(1+MESCLUN_DIM)^K687</x:f>
        <x:v>2209.8391129384063</x:v>
      </x:c>
      <x:c r="N687" s="267" t="n">
        <x:f>MAX(M687-FARMER_HOURS,0)/TEMP_HOURS_PER_WORKER</x:f>
        <x:v>1.0346104950961155</x:v>
      </x:c>
      <x:c r="O687" s="268" t="n">
        <x:f>I687*TOMATO_PRICE+J687*CARROT_PRICE+K687*MESCLUN_PRICE</x:f>
        <x:v>98580</x:v>
      </x:c>
      <x:c r="P687" s="268" t="n">
        <x:f>I687*TOMATO_FERTILIZER+J687*CARROT_FERTILIZER+K687*MESCLUN_FERTILIZER</x:f>
        <x:v>27280</x:v>
      </x:c>
      <x:c r="Q687" s="268" t="n">
        <x:f>MIN(M687,FARMER_HOURS)*FARMER_RATE+MAX(M687-FARMER_HOURS,0)*TEMP_RATE</x:f>
        <x:v>50865.26237740289</x:v>
      </x:c>
      <x:c r="R687" s="268" t="n">
        <x:f>O687-P687-Q687-FIXED_COST</x:f>
        <x:v>434.7376225971093</x:v>
      </x:c>
      <x:c r="S687" s="139" t="str">
        <x:f>IF(AND(L687&lt;=TOTAL_BED_CAP,N687&lt;=TEMP_WORKER_CAP),"YES","NO")</x:f>
        <x:v>YES</x:v>
      </x:c>
      <x:c r="T687" s="139" t="n">
        <x:f>IF(S687="YES",R687,-1E+99)</x:f>
        <x:v>434.7376225971093</x:v>
      </x:c>
    </x:row>
    <x:row r="688">
      <x:c r="A688" s="139"/>
      <x:c r="B688" s="139"/>
      <x:c r="C688" s="139"/>
      <x:c r="D688" s="139"/>
      <x:c r="E688" s="139"/>
      <x:c r="F688" s="139"/>
      <x:c r="G688" s="139"/>
      <x:c r="H688" s="139"/>
      <x:c r="I688" s="266" t="n">
        <x:f>INT((ROW()-ROW($I$46))/((CARROT_CAP+1)*(MESCLUN_CAP+1)))</x:f>
        <x:v>0</x:v>
      </x:c>
      <x:c r="J688" s="266" t="n">
        <x:f>MOD(INT((ROW()-ROW($I$46))/(MESCLUN_CAP+1)),CARROT_CAP+1)</x:f>
        <x:v>20</x:v>
      </x:c>
      <x:c r="K688" s="266" t="n">
        <x:f>MOD(ROW()-ROW($I$46),MESCLUN_CAP+1)</x:f>
        <x:v>22</x:v>
      </x:c>
      <x:c r="L688" s="266" t="n">
        <x:f>SUM(I688:K688)</x:f>
        <x:v>42</x:v>
      </x:c>
      <x:c r="M688" s="267" t="n">
        <x:f>I688*TOMATO_HOURS*WEEKS*(1+TOMATO_DIM)^I688+J688*CARROT_HOURS*WEEKS*(1+CARROT_DIM)^J688+K688*MESCLUN_HOURS*WEEKS*(1+MESCLUN_DIM)^K688</x:f>
        <x:v>2284.3154601848023</x:v>
      </x:c>
      <x:c r="N688" s="267" t="n">
        <x:f>MAX(M688-FARMER_HOURS,0)/TEMP_HOURS_PER_WORKER</x:f>
        <x:v>1.0863301806838905</x:v>
      </x:c>
      <x:c r="O688" s="268" t="n">
        <x:f>I688*TOMATO_PRICE+J688*CARROT_PRICE+K688*MESCLUN_PRICE</x:f>
        <x:v>101280</x:v>
      </x:c>
      <x:c r="P688" s="268" t="n">
        <x:f>I688*TOMATO_FERTILIZER+J688*CARROT_FERTILIZER+K688*MESCLUN_FERTILIZER</x:f>
        <x:v>28160</x:v>
      </x:c>
      <x:c r="Q688" s="268" t="n">
        <x:f>MIN(M688,FARMER_HOURS)*FARMER_RATE+MAX(M688-FARMER_HOURS,0)*TEMP_RATE</x:f>
        <x:v>52158.25451709726</x:v>
      </x:c>
      <x:c r="R688" s="268" t="n">
        <x:f>O688-P688-Q688-FIXED_COST</x:f>
        <x:v>961.7454829027411</x:v>
      </x:c>
      <x:c r="S688" s="139" t="str">
        <x:f>IF(AND(L688&lt;=TOTAL_BED_CAP,N688&lt;=TEMP_WORKER_CAP),"YES","NO")</x:f>
        <x:v>YES</x:v>
      </x:c>
      <x:c r="T688" s="139" t="n">
        <x:f>IF(S688="YES",R688,-1E+99)</x:f>
        <x:v>961.7454829027411</x:v>
      </x:c>
    </x:row>
    <x:row r="689">
      <x:c r="A689" s="139"/>
      <x:c r="B689" s="139"/>
      <x:c r="C689" s="139"/>
      <x:c r="D689" s="139"/>
      <x:c r="E689" s="139"/>
      <x:c r="F689" s="139"/>
      <x:c r="G689" s="139"/>
      <x:c r="H689" s="139"/>
      <x:c r="I689" s="266" t="n">
        <x:f>INT((ROW()-ROW($I$46))/((CARROT_CAP+1)*(MESCLUN_CAP+1)))</x:f>
        <x:v>0</x:v>
      </x:c>
      <x:c r="J689" s="266" t="n">
        <x:f>MOD(INT((ROW()-ROW($I$46))/(MESCLUN_CAP+1)),CARROT_CAP+1)</x:f>
        <x:v>20</x:v>
      </x:c>
      <x:c r="K689" s="266" t="n">
        <x:f>MOD(ROW()-ROW($I$46),MESCLUN_CAP+1)</x:f>
        <x:v>23</x:v>
      </x:c>
      <x:c r="L689" s="266" t="n">
        <x:f>SUM(I689:K689)</x:f>
        <x:v>43</x:v>
      </x:c>
      <x:c r="M689" s="267" t="n">
        <x:f>I689*TOMATO_HOURS*WEEKS*(1+TOMATO_DIM)^I689+J689*CARROT_HOURS*WEEKS*(1+CARROT_DIM)^J689+K689*MESCLUN_HOURS*WEEKS*(1+MESCLUN_DIM)^K689</x:f>
        <x:v>2360.462049042239</x:v>
      </x:c>
      <x:c r="N689" s="267" t="n">
        <x:f>MAX(M689-FARMER_HOURS,0)/TEMP_HOURS_PER_WORKER</x:f>
        <x:v>1.1392097562793326</x:v>
      </x:c>
      <x:c r="O689" s="268" t="n">
        <x:f>I689*TOMATO_PRICE+J689*CARROT_PRICE+K689*MESCLUN_PRICE</x:f>
        <x:v>103980</x:v>
      </x:c>
      <x:c r="P689" s="268" t="n">
        <x:f>I689*TOMATO_FERTILIZER+J689*CARROT_FERTILIZER+K689*MESCLUN_FERTILIZER</x:f>
        <x:v>29040</x:v>
      </x:c>
      <x:c r="Q689" s="268" t="n">
        <x:f>MIN(M689,FARMER_HOURS)*FARMER_RATE+MAX(M689-FARMER_HOURS,0)*TEMP_RATE</x:f>
        <x:v>53480.24390698332</x:v>
      </x:c>
      <x:c r="R689" s="268" t="n">
        <x:f>O689-P689-Q689-FIXED_COST</x:f>
        <x:v>1459.75609301668</x:v>
      </x:c>
      <x:c r="S689" s="139" t="str">
        <x:f>IF(AND(L689&lt;=TOTAL_BED_CAP,N689&lt;=TEMP_WORKER_CAP),"YES","NO")</x:f>
        <x:v>YES</x:v>
      </x:c>
      <x:c r="T689" s="139" t="n">
        <x:f>IF(S689="YES",R689,-1E+99)</x:f>
        <x:v>1459.75609301668</x:v>
      </x:c>
    </x:row>
    <x:row r="690">
      <x:c r="A690" s="139"/>
      <x:c r="B690" s="139"/>
      <x:c r="C690" s="139"/>
      <x:c r="D690" s="139"/>
      <x:c r="E690" s="139"/>
      <x:c r="F690" s="139"/>
      <x:c r="G690" s="139"/>
      <x:c r="H690" s="139"/>
      <x:c r="I690" s="266" t="n">
        <x:f>INT((ROW()-ROW($I$46))/((CARROT_CAP+1)*(MESCLUN_CAP+1)))</x:f>
        <x:v>0</x:v>
      </x:c>
      <x:c r="J690" s="266" t="n">
        <x:f>MOD(INT((ROW()-ROW($I$46))/(MESCLUN_CAP+1)),CARROT_CAP+1)</x:f>
        <x:v>20</x:v>
      </x:c>
      <x:c r="K690" s="266" t="n">
        <x:f>MOD(ROW()-ROW($I$46),MESCLUN_CAP+1)</x:f>
        <x:v>24</x:v>
      </x:c>
      <x:c r="L690" s="266" t="n">
        <x:f>SUM(I690:K690)</x:f>
        <x:v>44</x:v>
      </x:c>
      <x:c r="M690" s="267" t="n">
        <x:f>I690*TOMATO_HOURS*WEEKS*(1+TOMATO_DIM)^I690+J690*CARROT_HOURS*WEEKS*(1+CARROT_DIM)^J690+K690*MESCLUN_HOURS*WEEKS*(1+MESCLUN_DIM)^K690</x:f>
        <x:v>2438.3089986217346</x:v>
      </x:c>
      <x:c r="N690" s="267" t="n">
        <x:f>MAX(M690-FARMER_HOURS,0)/TEMP_HOURS_PER_WORKER</x:f>
        <x:v>1.19327013793176</x:v>
      </x:c>
      <x:c r="O690" s="268" t="n">
        <x:f>I690*TOMATO_PRICE+J690*CARROT_PRICE+K690*MESCLUN_PRICE</x:f>
        <x:v>106680</x:v>
      </x:c>
      <x:c r="P690" s="268" t="n">
        <x:f>I690*TOMATO_FERTILIZER+J690*CARROT_FERTILIZER+K690*MESCLUN_FERTILIZER</x:f>
        <x:v>29920</x:v>
      </x:c>
      <x:c r="Q690" s="268" t="n">
        <x:f>MIN(M690,FARMER_HOURS)*FARMER_RATE+MAX(M690-FARMER_HOURS,0)*TEMP_RATE</x:f>
        <x:v>54831.753448294</x:v>
      </x:c>
      <x:c r="R690" s="268" t="n">
        <x:f>O690-P690-Q690-FIXED_COST</x:f>
        <x:v>1928.2465517059973</x:v>
      </x:c>
      <x:c r="S690" s="139" t="str">
        <x:f>IF(AND(L690&lt;=TOTAL_BED_CAP,N690&lt;=TEMP_WORKER_CAP),"YES","NO")</x:f>
        <x:v>YES</x:v>
      </x:c>
      <x:c r="T690" s="139" t="n">
        <x:f>IF(S690="YES",R690,-1E+99)</x:f>
        <x:v>1928.2465517059973</x:v>
      </x:c>
    </x:row>
    <x:row r="691">
      <x:c r="A691" s="139"/>
      <x:c r="B691" s="139"/>
      <x:c r="C691" s="139"/>
      <x:c r="D691" s="139"/>
      <x:c r="E691" s="139"/>
      <x:c r="F691" s="139"/>
      <x:c r="G691" s="139"/>
      <x:c r="H691" s="139"/>
      <x:c r="I691" s="266" t="n">
        <x:f>INT((ROW()-ROW($I$46))/((CARROT_CAP+1)*(MESCLUN_CAP+1)))</x:f>
        <x:v>0</x:v>
      </x:c>
      <x:c r="J691" s="266" t="n">
        <x:f>MOD(INT((ROW()-ROW($I$46))/(MESCLUN_CAP+1)),CARROT_CAP+1)</x:f>
        <x:v>20</x:v>
      </x:c>
      <x:c r="K691" s="266" t="n">
        <x:f>MOD(ROW()-ROW($I$46),MESCLUN_CAP+1)</x:f>
        <x:v>25</x:v>
      </x:c>
      <x:c r="L691" s="266" t="n">
        <x:f>SUM(I691:K691)</x:f>
        <x:v>45</x:v>
      </x:c>
      <x:c r="M691" s="267" t="n">
        <x:f>I691*TOMATO_HOURS*WEEKS*(1+TOMATO_DIM)^I691+J691*CARROT_HOURS*WEEKS*(1+CARROT_DIM)^J691+K691*MESCLUN_HOURS*WEEKS*(1+MESCLUN_DIM)^K691</x:f>
        <x:v>2517.886920036832</x:v>
      </x:c>
      <x:c r="N691" s="267" t="n">
        <x:f>MAX(M691-FARMER_HOURS,0)/TEMP_HOURS_PER_WORKER</x:f>
        <x:v>1.2485325833589112</x:v>
      </x:c>
      <x:c r="O691" s="268" t="n">
        <x:f>I691*TOMATO_PRICE+J691*CARROT_PRICE+K691*MESCLUN_PRICE</x:f>
        <x:v>109380</x:v>
      </x:c>
      <x:c r="P691" s="268" t="n">
        <x:f>I691*TOMATO_FERTILIZER+J691*CARROT_FERTILIZER+K691*MESCLUN_FERTILIZER</x:f>
        <x:v>30800</x:v>
      </x:c>
      <x:c r="Q691" s="268" t="n">
        <x:f>MIN(M691,FARMER_HOURS)*FARMER_RATE+MAX(M691-FARMER_HOURS,0)*TEMP_RATE</x:f>
        <x:v>56213.31458397278</x:v>
      </x:c>
      <x:c r="R691" s="268" t="n">
        <x:f>O691-P691-Q691-FIXED_COST</x:f>
        <x:v>2366.6854160272196</x:v>
      </x:c>
      <x:c r="S691" s="139" t="str">
        <x:f>IF(AND(L691&lt;=TOTAL_BED_CAP,N691&lt;=TEMP_WORKER_CAP),"YES","NO")</x:f>
        <x:v>YES</x:v>
      </x:c>
      <x:c r="T691" s="139" t="n">
        <x:f>IF(S691="YES",R691,-1E+99)</x:f>
        <x:v>2366.6854160272196</x:v>
      </x:c>
    </x:row>
    <x:row r="692">
      <x:c r="A692" s="139"/>
      <x:c r="B692" s="139"/>
      <x:c r="C692" s="139"/>
      <x:c r="D692" s="139"/>
      <x:c r="E692" s="139"/>
      <x:c r="F692" s="139"/>
      <x:c r="G692" s="139"/>
      <x:c r="H692" s="139"/>
      <x:c r="I692" s="266" t="n">
        <x:f>INT((ROW()-ROW($I$46))/((CARROT_CAP+1)*(MESCLUN_CAP+1)))</x:f>
        <x:v>0</x:v>
      </x:c>
      <x:c r="J692" s="266" t="n">
        <x:f>MOD(INT((ROW()-ROW($I$46))/(MESCLUN_CAP+1)),CARROT_CAP+1)</x:f>
        <x:v>20</x:v>
      </x:c>
      <x:c r="K692" s="266" t="n">
        <x:f>MOD(ROW()-ROW($I$46),MESCLUN_CAP+1)</x:f>
        <x:v>26</x:v>
      </x:c>
      <x:c r="L692" s="266" t="n">
        <x:f>SUM(I692:K692)</x:f>
        <x:v>46</x:v>
      </x:c>
      <x:c r="M692" s="267" t="n">
        <x:f>I692*TOMATO_HOURS*WEEKS*(1+TOMATO_DIM)^I692+J692*CARROT_HOURS*WEEKS*(1+CARROT_DIM)^J692+K692*MESCLUN_HOURS*WEEKS*(1+MESCLUN_DIM)^K692</x:f>
        <x:v>2599.2269239975494</x:v>
      </x:c>
      <x:c r="N692" s="267" t="n">
        <x:f>MAX(M692-FARMER_HOURS,0)/TEMP_HOURS_PER_WORKER</x:f>
        <x:v>1.3050186972205204</x:v>
      </x:c>
      <x:c r="O692" s="268" t="n">
        <x:f>I692*TOMATO_PRICE+J692*CARROT_PRICE+K692*MESCLUN_PRICE</x:f>
        <x:v>112080</x:v>
      </x:c>
      <x:c r="P692" s="268" t="n">
        <x:f>I692*TOMATO_FERTILIZER+J692*CARROT_FERTILIZER+K692*MESCLUN_FERTILIZER</x:f>
        <x:v>31680</x:v>
      </x:c>
      <x:c r="Q692" s="268" t="n">
        <x:f>MIN(M692,FARMER_HOURS)*FARMER_RATE+MAX(M692-FARMER_HOURS,0)*TEMP_RATE</x:f>
        <x:v>57625.46743051301</x:v>
      </x:c>
      <x:c r="R692" s="268" t="n">
        <x:f>O692-P692-Q692-FIXED_COST</x:f>
        <x:v>2774.53256948699</x:v>
      </x:c>
      <x:c r="S692" s="139" t="str">
        <x:f>IF(AND(L692&lt;=TOTAL_BED_CAP,N692&lt;=TEMP_WORKER_CAP),"YES","NO")</x:f>
        <x:v>YES</x:v>
      </x:c>
      <x:c r="T692" s="139" t="n">
        <x:f>IF(S692="YES",R692,-1E+99)</x:f>
        <x:v>2774.53256948699</x:v>
      </x:c>
    </x:row>
    <x:row r="693">
      <x:c r="A693" s="139"/>
      <x:c r="B693" s="139"/>
      <x:c r="C693" s="139"/>
      <x:c r="D693" s="139"/>
      <x:c r="E693" s="139"/>
      <x:c r="F693" s="139"/>
      <x:c r="G693" s="139"/>
      <x:c r="H693" s="139"/>
      <x:c r="I693" s="266" t="n">
        <x:f>INT((ROW()-ROW($I$46))/((CARROT_CAP+1)*(MESCLUN_CAP+1)))</x:f>
        <x:v>0</x:v>
      </x:c>
      <x:c r="J693" s="266" t="n">
        <x:f>MOD(INT((ROW()-ROW($I$46))/(MESCLUN_CAP+1)),CARROT_CAP+1)</x:f>
        <x:v>20</x:v>
      </x:c>
      <x:c r="K693" s="266" t="n">
        <x:f>MOD(ROW()-ROW($I$46),MESCLUN_CAP+1)</x:f>
        <x:v>27</x:v>
      </x:c>
      <x:c r="L693" s="266" t="n">
        <x:f>SUM(I693:K693)</x:f>
        <x:v>47</x:v>
      </x:c>
      <x:c r="M693" s="267" t="n">
        <x:f>I693*TOMATO_HOURS*WEEKS*(1+TOMATO_DIM)^I693+J693*CARROT_HOURS*WEEKS*(1+CARROT_DIM)^J693+K693*MESCLUN_HOURS*WEEKS*(1+MESCLUN_DIM)^K693</x:f>
        <x:v>2682.3606285173064</x:v>
      </x:c>
      <x:c r="N693" s="267" t="n">
        <x:f>MAX(M693-FARMER_HOURS,0)/TEMP_HOURS_PER_WORKER</x:f>
        <x:v>1.3627504364703518</x:v>
      </x:c>
      <x:c r="O693" s="268" t="n">
        <x:f>I693*TOMATO_PRICE+J693*CARROT_PRICE+K693*MESCLUN_PRICE</x:f>
        <x:v>114780</x:v>
      </x:c>
      <x:c r="P693" s="268" t="n">
        <x:f>I693*TOMATO_FERTILIZER+J693*CARROT_FERTILIZER+K693*MESCLUN_FERTILIZER</x:f>
        <x:v>32560</x:v>
      </x:c>
      <x:c r="Q693" s="268" t="n">
        <x:f>MIN(M693,FARMER_HOURS)*FARMER_RATE+MAX(M693-FARMER_HOURS,0)*TEMP_RATE</x:f>
        <x:v>59068.76091175879</x:v>
      </x:c>
      <x:c r="R693" s="268" t="n">
        <x:f>O693-P693-Q693-FIXED_COST</x:f>
        <x:v>3151.2390882412074</x:v>
      </x:c>
      <x:c r="S693" s="139" t="str">
        <x:f>IF(AND(L693&lt;=TOTAL_BED_CAP,N693&lt;=TEMP_WORKER_CAP),"YES","NO")</x:f>
        <x:v>YES</x:v>
      </x:c>
      <x:c r="T693" s="139" t="n">
        <x:f>IF(S693="YES",R693,-1E+99)</x:f>
        <x:v>3151.2390882412074</x:v>
      </x:c>
    </x:row>
    <x:row r="694">
      <x:c r="A694" s="139"/>
      <x:c r="B694" s="139"/>
      <x:c r="C694" s="139"/>
      <x:c r="D694" s="139"/>
      <x:c r="E694" s="139"/>
      <x:c r="F694" s="139"/>
      <x:c r="G694" s="139"/>
      <x:c r="H694" s="139"/>
      <x:c r="I694" s="266" t="n">
        <x:f>INT((ROW()-ROW($I$46))/((CARROT_CAP+1)*(MESCLUN_CAP+1)))</x:f>
        <x:v>0</x:v>
      </x:c>
      <x:c r="J694" s="266" t="n">
        <x:f>MOD(INT((ROW()-ROW($I$46))/(MESCLUN_CAP+1)),CARROT_CAP+1)</x:f>
        <x:v>20</x:v>
      </x:c>
      <x:c r="K694" s="266" t="n">
        <x:f>MOD(ROW()-ROW($I$46),MESCLUN_CAP+1)</x:f>
        <x:v>28</x:v>
      </x:c>
      <x:c r="L694" s="266" t="n">
        <x:f>SUM(I694:K694)</x:f>
        <x:v>48</x:v>
      </x:c>
      <x:c r="M694" s="267" t="n">
        <x:f>I694*TOMATO_HOURS*WEEKS*(1+TOMATO_DIM)^I694+J694*CARROT_HOURS*WEEKS*(1+CARROT_DIM)^J694+K694*MESCLUN_HOURS*WEEKS*(1+MESCLUN_DIM)^K694</x:f>
        <x:v>2767.3201667344597</x:v>
      </x:c>
      <x:c r="N694" s="267" t="n">
        <x:f>MAX(M694-FARMER_HOURS,0)/TEMP_HOURS_PER_WORKER</x:f>
        <x:v>1.4217501157878192</x:v>
      </x:c>
      <x:c r="O694" s="268" t="n">
        <x:f>I694*TOMATO_PRICE+J694*CARROT_PRICE+K694*MESCLUN_PRICE</x:f>
        <x:v>117480</x:v>
      </x:c>
      <x:c r="P694" s="268" t="n">
        <x:f>I694*TOMATO_FERTILIZER+J694*CARROT_FERTILIZER+K694*MESCLUN_FERTILIZER</x:f>
        <x:v>33440</x:v>
      </x:c>
      <x:c r="Q694" s="268" t="n">
        <x:f>MIN(M694,FARMER_HOURS)*FARMER_RATE+MAX(M694-FARMER_HOURS,0)*TEMP_RATE</x:f>
        <x:v>60543.75289469548</x:v>
      </x:c>
      <x:c r="R694" s="268" t="n">
        <x:f>O694-P694-Q694-FIXED_COST</x:f>
        <x:v>3496.247105304523</x:v>
      </x:c>
      <x:c r="S694" s="139" t="str">
        <x:f>IF(AND(L694&lt;=TOTAL_BED_CAP,N694&lt;=TEMP_WORKER_CAP),"YES","NO")</x:f>
        <x:v>YES</x:v>
      </x:c>
      <x:c r="T694" s="139" t="n">
        <x:f>IF(S694="YES",R694,-1E+99)</x:f>
        <x:v>3496.247105304523</x:v>
      </x:c>
    </x:row>
    <x:row r="695">
      <x:c r="A695" s="139"/>
      <x:c r="B695" s="139"/>
      <x:c r="C695" s="139"/>
      <x:c r="D695" s="139"/>
      <x:c r="E695" s="139"/>
      <x:c r="F695" s="139"/>
      <x:c r="G695" s="139"/>
      <x:c r="H695" s="139"/>
      <x:c r="I695" s="266" t="n">
        <x:f>INT((ROW()-ROW($I$46))/((CARROT_CAP+1)*(MESCLUN_CAP+1)))</x:f>
        <x:v>0</x:v>
      </x:c>
      <x:c r="J695" s="266" t="n">
        <x:f>MOD(INT((ROW()-ROW($I$46))/(MESCLUN_CAP+1)),CARROT_CAP+1)</x:f>
        <x:v>20</x:v>
      </x:c>
      <x:c r="K695" s="266" t="n">
        <x:f>MOD(ROW()-ROW($I$46),MESCLUN_CAP+1)</x:f>
        <x:v>29</x:v>
      </x:c>
      <x:c r="L695" s="266" t="n">
        <x:f>SUM(I695:K695)</x:f>
        <x:v>49</x:v>
      </x:c>
      <x:c r="M695" s="267" t="n">
        <x:f>I695*TOMATO_HOURS*WEEKS*(1+TOMATO_DIM)^I695+J695*CARROT_HOURS*WEEKS*(1+CARROT_DIM)^J695+K695*MESCLUN_HOURS*WEEKS*(1+MESCLUN_DIM)^K695</x:f>
        <x:v>2854.138194850113</x:v>
      </x:c>
      <x:c r="N695" s="267" t="n">
        <x:f>MAX(M695-FARMER_HOURS,0)/TEMP_HOURS_PER_WORKER</x:f>
        <x:v>1.4820404130903562</x:v>
      </x:c>
      <x:c r="O695" s="268" t="n">
        <x:f>I695*TOMATO_PRICE+J695*CARROT_PRICE+K695*MESCLUN_PRICE</x:f>
        <x:v>120180</x:v>
      </x:c>
      <x:c r="P695" s="268" t="n">
        <x:f>I695*TOMATO_FERTILIZER+J695*CARROT_FERTILIZER+K695*MESCLUN_FERTILIZER</x:f>
        <x:v>34320</x:v>
      </x:c>
      <x:c r="Q695" s="268" t="n">
        <x:f>MIN(M695,FARMER_HOURS)*FARMER_RATE+MAX(M695-FARMER_HOURS,0)*TEMP_RATE</x:f>
        <x:v>62051.010327258904</x:v>
      </x:c>
      <x:c r="R695" s="268" t="n">
        <x:f>O695-P695-Q695-FIXED_COST</x:f>
        <x:v>3808.989672741096</x:v>
      </x:c>
      <x:c r="S695" s="139" t="str">
        <x:f>IF(AND(L695&lt;=TOTAL_BED_CAP,N695&lt;=TEMP_WORKER_CAP),"YES","NO")</x:f>
        <x:v>YES</x:v>
      </x:c>
      <x:c r="T695" s="139" t="n">
        <x:f>IF(S695="YES",R695,-1E+99)</x:f>
        <x:v>3808.989672741096</x:v>
      </x:c>
    </x:row>
    <x:row r="696">
      <x:c r="A696" s="139"/>
      <x:c r="B696" s="139"/>
      <x:c r="C696" s="139"/>
      <x:c r="D696" s="139"/>
      <x:c r="E696" s="139"/>
      <x:c r="F696" s="139"/>
      <x:c r="G696" s="139"/>
      <x:c r="H696" s="139"/>
      <x:c r="I696" s="266" t="n">
        <x:f>INT((ROW()-ROW($I$46))/((CARROT_CAP+1)*(MESCLUN_CAP+1)))</x:f>
        <x:v>0</x:v>
      </x:c>
      <x:c r="J696" s="266" t="n">
        <x:f>MOD(INT((ROW()-ROW($I$46))/(MESCLUN_CAP+1)),CARROT_CAP+1)</x:f>
        <x:v>20</x:v>
      </x:c>
      <x:c r="K696" s="266" t="n">
        <x:f>MOD(ROW()-ROW($I$46),MESCLUN_CAP+1)</x:f>
        <x:v>30</x:v>
      </x:c>
      <x:c r="L696" s="266" t="n">
        <x:f>SUM(I696:K696)</x:f>
        <x:v>50</x:v>
      </x:c>
      <x:c r="M696" s="267" t="n">
        <x:f>I696*TOMATO_HOURS*WEEKS*(1+TOMATO_DIM)^I696+J696*CARROT_HOURS*WEEKS*(1+CARROT_DIM)^J696+K696*MESCLUN_HOURS*WEEKS*(1+MESCLUN_DIM)^K696</x:f>
        <x:v>2942.847900183883</x:v>
      </x:c>
      <x:c r="N696" s="267" t="n">
        <x:f>MAX(M696-FARMER_HOURS,0)/TEMP_HOURS_PER_WORKER</x:f>
        <x:v>1.5436443751276967</x:v>
      </x:c>
      <x:c r="O696" s="268" t="n">
        <x:f>I696*TOMATO_PRICE+J696*CARROT_PRICE+K696*MESCLUN_PRICE</x:f>
        <x:v>122880</x:v>
      </x:c>
      <x:c r="P696" s="268" t="n">
        <x:f>I696*TOMATO_FERTILIZER+J696*CARROT_FERTILIZER+K696*MESCLUN_FERTILIZER</x:f>
        <x:v>35200</x:v>
      </x:c>
      <x:c r="Q696" s="268" t="n">
        <x:f>MIN(M696,FARMER_HOURS)*FARMER_RATE+MAX(M696-FARMER_HOURS,0)*TEMP_RATE</x:f>
        <x:v>63591.109378192414</x:v>
      </x:c>
      <x:c r="R696" s="268" t="n">
        <x:f>O696-P696-Q696-FIXED_COST</x:f>
        <x:v>4088.8906218075863</x:v>
      </x:c>
      <x:c r="S696" s="139" t="str">
        <x:f>IF(AND(L696&lt;=TOTAL_BED_CAP,N696&lt;=TEMP_WORKER_CAP),"YES","NO")</x:f>
        <x:v>YES</x:v>
      </x:c>
      <x:c r="T696" s="139" t="n">
        <x:f>IF(S696="YES",R696,-1E+99)</x:f>
        <x:v>4088.8906218075863</x:v>
      </x:c>
    </x:row>
    <x:row r="697">
      <x:c r="A697" s="139"/>
      <x:c r="B697" s="139"/>
      <x:c r="C697" s="139"/>
      <x:c r="D697" s="139"/>
      <x:c r="E697" s="139"/>
      <x:c r="F697" s="139"/>
      <x:c r="G697" s="139"/>
      <x:c r="H697" s="139"/>
      <x:c r="I697" s="266" t="n">
        <x:f>INT((ROW()-ROW($I$46))/((CARROT_CAP+1)*(MESCLUN_CAP+1)))</x:f>
        <x:v>1</x:v>
      </x:c>
      <x:c r="J697" s="266" t="n">
        <x:f>MOD(INT((ROW()-ROW($I$46))/(MESCLUN_CAP+1)),CARROT_CAP+1)</x:f>
        <x:v>0</x:v>
      </x:c>
      <x:c r="K697" s="266" t="n">
        <x:f>MOD(ROW()-ROW($I$46),MESCLUN_CAP+1)</x:f>
        <x:v>0</x:v>
      </x:c>
      <x:c r="L697" s="266" t="n">
        <x:f>SUM(I697:K697)</x:f>
        <x:v>1</x:v>
      </x:c>
      <x:c r="M697" s="267" t="n">
        <x:f>I697*TOMATO_HOURS*WEEKS*(1+TOMATO_DIM)^I697+J697*CARROT_HOURS*WEEKS*(1+CARROT_DIM)^J697+K697*MESCLUN_HOURS*WEEKS*(1+MESCLUN_DIM)^K697</x:f>
        <x:v>99.00000000000001</x:v>
      </x:c>
      <x:c r="N697" s="267" t="n">
        <x:f>MAX(M697-FARMER_HOURS,0)/TEMP_HOURS_PER_WORKER</x:f>
        <x:v>0</x:v>
      </x:c>
      <x:c r="O697" s="268" t="n">
        <x:f>I697*TOMATO_PRICE+J697*CARROT_PRICE+K697*MESCLUN_PRICE</x:f>
        <x:v>8800</x:v>
      </x:c>
      <x:c r="P697" s="268" t="n">
        <x:f>I697*TOMATO_FERTILIZER+J697*CARROT_FERTILIZER+K697*MESCLUN_FERTILIZER</x:f>
        <x:v>880</x:v>
      </x:c>
      <x:c r="Q697" s="268" t="n">
        <x:f>MIN(M697,FARMER_HOURS)*FARMER_RATE+MAX(M697-FARMER_HOURS,0)*TEMP_RATE</x:f>
        <x:v>3437.5000000000005</x:v>
      </x:c>
      <x:c r="R697" s="268" t="n">
        <x:f>O697-P697-Q697-FIXED_COST</x:f>
        <x:v>-15517.5</x:v>
      </x:c>
      <x:c r="S697" s="139" t="str">
        <x:f>IF(AND(L697&lt;=TOTAL_BED_CAP,N697&lt;=TEMP_WORKER_CAP),"YES","NO")</x:f>
        <x:v>YES</x:v>
      </x:c>
      <x:c r="T697" s="139" t="n">
        <x:f>IF(S697="YES",R697,-1E+99)</x:f>
        <x:v>-15517.5</x:v>
      </x:c>
    </x:row>
    <x:row r="698">
      <x:c r="A698" s="139"/>
      <x:c r="B698" s="139"/>
      <x:c r="C698" s="139"/>
      <x:c r="D698" s="139"/>
      <x:c r="E698" s="139"/>
      <x:c r="F698" s="139"/>
      <x:c r="G698" s="139"/>
      <x:c r="H698" s="139"/>
      <x:c r="I698" s="266" t="n">
        <x:f>INT((ROW()-ROW($I$46))/((CARROT_CAP+1)*(MESCLUN_CAP+1)))</x:f>
        <x:v>1</x:v>
      </x:c>
      <x:c r="J698" s="266" t="n">
        <x:f>MOD(INT((ROW()-ROW($I$46))/(MESCLUN_CAP+1)),CARROT_CAP+1)</x:f>
        <x:v>0</x:v>
      </x:c>
      <x:c r="K698" s="266" t="n">
        <x:f>MOD(ROW()-ROW($I$46),MESCLUN_CAP+1)</x:f>
        <x:v>1</x:v>
      </x:c>
      <x:c r="L698" s="266" t="n">
        <x:f>SUM(I698:K698)</x:f>
        <x:v>2</x:v>
      </x:c>
      <x:c r="M698" s="267" t="n">
        <x:f>I698*TOMATO_HOURS*WEEKS*(1+TOMATO_DIM)^I698+J698*CARROT_HOURS*WEEKS*(1+CARROT_DIM)^J698+K698*MESCLUN_HOURS*WEEKS*(1+MESCLUN_DIM)^K698</x:f>
        <x:v>144.5625</x:v>
      </x:c>
      <x:c r="N698" s="267" t="n">
        <x:f>MAX(M698-FARMER_HOURS,0)/TEMP_HOURS_PER_WORKER</x:f>
        <x:v>0</x:v>
      </x:c>
      <x:c r="O698" s="268" t="n">
        <x:f>I698*TOMATO_PRICE+J698*CARROT_PRICE+K698*MESCLUN_PRICE</x:f>
        <x:v>11500</x:v>
      </x:c>
      <x:c r="P698" s="268" t="n">
        <x:f>I698*TOMATO_FERTILIZER+J698*CARROT_FERTILIZER+K698*MESCLUN_FERTILIZER</x:f>
        <x:v>1760</x:v>
      </x:c>
      <x:c r="Q698" s="268" t="n">
        <x:f>MIN(M698,FARMER_HOURS)*FARMER_RATE+MAX(M698-FARMER_HOURS,0)*TEMP_RATE</x:f>
        <x:v>5019.53125</x:v>
      </x:c>
      <x:c r="R698" s="268" t="n">
        <x:f>O698-P698-Q698-FIXED_COST</x:f>
        <x:v>-15279.53125</x:v>
      </x:c>
      <x:c r="S698" s="139" t="str">
        <x:f>IF(AND(L698&lt;=TOTAL_BED_CAP,N698&lt;=TEMP_WORKER_CAP),"YES","NO")</x:f>
        <x:v>YES</x:v>
      </x:c>
      <x:c r="T698" s="139" t="n">
        <x:f>IF(S698="YES",R698,-1E+99)</x:f>
        <x:v>-15279.53125</x:v>
      </x:c>
    </x:row>
    <x:row r="699">
      <x:c r="A699" s="139"/>
      <x:c r="B699" s="139"/>
      <x:c r="C699" s="139"/>
      <x:c r="D699" s="139"/>
      <x:c r="E699" s="139"/>
      <x:c r="F699" s="139"/>
      <x:c r="G699" s="139"/>
      <x:c r="H699" s="139"/>
      <x:c r="I699" s="266" t="n">
        <x:f>INT((ROW()-ROW($I$46))/((CARROT_CAP+1)*(MESCLUN_CAP+1)))</x:f>
        <x:v>1</x:v>
      </x:c>
      <x:c r="J699" s="266" t="n">
        <x:f>MOD(INT((ROW()-ROW($I$46))/(MESCLUN_CAP+1)),CARROT_CAP+1)</x:f>
        <x:v>0</x:v>
      </x:c>
      <x:c r="K699" s="266" t="n">
        <x:f>MOD(ROW()-ROW($I$46),MESCLUN_CAP+1)</x:f>
        <x:v>2</x:v>
      </x:c>
      <x:c r="L699" s="266" t="n">
        <x:f>SUM(I699:K699)</x:f>
        <x:v>3</x:v>
      </x:c>
      <x:c r="M699" s="267" t="n">
        <x:f>I699*TOMATO_HOURS*WEEKS*(1+TOMATO_DIM)^I699+J699*CARROT_HOURS*WEEKS*(1+CARROT_DIM)^J699+K699*MESCLUN_HOURS*WEEKS*(1+MESCLUN_DIM)^K699</x:f>
        <x:v>191.26406250000002</x:v>
      </x:c>
      <x:c r="N699" s="267" t="n">
        <x:f>MAX(M699-FARMER_HOURS,0)/TEMP_HOURS_PER_WORKER</x:f>
        <x:v>0</x:v>
      </x:c>
      <x:c r="O699" s="268" t="n">
        <x:f>I699*TOMATO_PRICE+J699*CARROT_PRICE+K699*MESCLUN_PRICE</x:f>
        <x:v>14200</x:v>
      </x:c>
      <x:c r="P699" s="268" t="n">
        <x:f>I699*TOMATO_FERTILIZER+J699*CARROT_FERTILIZER+K699*MESCLUN_FERTILIZER</x:f>
        <x:v>2640</x:v>
      </x:c>
      <x:c r="Q699" s="268" t="n">
        <x:f>MIN(M699,FARMER_HOURS)*FARMER_RATE+MAX(M699-FARMER_HOURS,0)*TEMP_RATE</x:f>
        <x:v>6641.113281250001</x:v>
      </x:c>
      <x:c r="R699" s="268" t="n">
        <x:f>O699-P699-Q699-FIXED_COST</x:f>
        <x:v>-15081.11328125</x:v>
      </x:c>
      <x:c r="S699" s="139" t="str">
        <x:f>IF(AND(L699&lt;=TOTAL_BED_CAP,N699&lt;=TEMP_WORKER_CAP),"YES","NO")</x:f>
        <x:v>YES</x:v>
      </x:c>
      <x:c r="T699" s="139" t="n">
        <x:f>IF(S699="YES",R699,-1E+99)</x:f>
        <x:v>-15081.11328125</x:v>
      </x:c>
    </x:row>
    <x:row r="700">
      <x:c r="A700" s="139"/>
      <x:c r="B700" s="139"/>
      <x:c r="C700" s="139"/>
      <x:c r="D700" s="139"/>
      <x:c r="E700" s="139"/>
      <x:c r="F700" s="139"/>
      <x:c r="G700" s="139"/>
      <x:c r="H700" s="139"/>
      <x:c r="I700" s="266" t="n">
        <x:f>INT((ROW()-ROW($I$46))/((CARROT_CAP+1)*(MESCLUN_CAP+1)))</x:f>
        <x:v>1</x:v>
      </x:c>
      <x:c r="J700" s="266" t="n">
        <x:f>MOD(INT((ROW()-ROW($I$46))/(MESCLUN_CAP+1)),CARROT_CAP+1)</x:f>
        <x:v>0</x:v>
      </x:c>
      <x:c r="K700" s="266" t="n">
        <x:f>MOD(ROW()-ROW($I$46),MESCLUN_CAP+1)</x:f>
        <x:v>3</x:v>
      </x:c>
      <x:c r="L700" s="266" t="n">
        <x:f>SUM(I700:K700)</x:f>
        <x:v>4</x:v>
      </x:c>
      <x:c r="M700" s="267" t="n">
        <x:f>I700*TOMATO_HOURS*WEEKS*(1+TOMATO_DIM)^I700+J700*CARROT_HOURS*WEEKS*(1+CARROT_DIM)^J700+K700*MESCLUN_HOURS*WEEKS*(1+MESCLUN_DIM)^K700</x:f>
        <x:v>239.126044921875</x:v>
      </x:c>
      <x:c r="N700" s="267" t="n">
        <x:f>MAX(M700-FARMER_HOURS,0)/TEMP_HOURS_PER_WORKER</x:f>
        <x:v>0</x:v>
      </x:c>
      <x:c r="O700" s="268" t="n">
        <x:f>I700*TOMATO_PRICE+J700*CARROT_PRICE+K700*MESCLUN_PRICE</x:f>
        <x:v>16900</x:v>
      </x:c>
      <x:c r="P700" s="268" t="n">
        <x:f>I700*TOMATO_FERTILIZER+J700*CARROT_FERTILIZER+K700*MESCLUN_FERTILIZER</x:f>
        <x:v>3520</x:v>
      </x:c>
      <x:c r="Q700" s="268" t="n">
        <x:f>MIN(M700,FARMER_HOURS)*FARMER_RATE+MAX(M700-FARMER_HOURS,0)*TEMP_RATE</x:f>
        <x:v>8302.987670898438</x:v>
      </x:c>
      <x:c r="R700" s="268" t="n">
        <x:f>O700-P700-Q700-FIXED_COST</x:f>
        <x:v>-14922.987670898438</x:v>
      </x:c>
      <x:c r="S700" s="139" t="str">
        <x:f>IF(AND(L700&lt;=TOTAL_BED_CAP,N700&lt;=TEMP_WORKER_CAP),"YES","NO")</x:f>
        <x:v>YES</x:v>
      </x:c>
      <x:c r="T700" s="139" t="n">
        <x:f>IF(S700="YES",R700,-1E+99)</x:f>
        <x:v>-14922.987670898438</x:v>
      </x:c>
    </x:row>
    <x:row r="701">
      <x:c r="A701" s="139"/>
      <x:c r="B701" s="139"/>
      <x:c r="C701" s="139"/>
      <x:c r="D701" s="139"/>
      <x:c r="E701" s="139"/>
      <x:c r="F701" s="139"/>
      <x:c r="G701" s="139"/>
      <x:c r="H701" s="139"/>
      <x:c r="I701" s="266" t="n">
        <x:f>INT((ROW()-ROW($I$46))/((CARROT_CAP+1)*(MESCLUN_CAP+1)))</x:f>
        <x:v>1</x:v>
      </x:c>
      <x:c r="J701" s="266" t="n">
        <x:f>MOD(INT((ROW()-ROW($I$46))/(MESCLUN_CAP+1)),CARROT_CAP+1)</x:f>
        <x:v>0</x:v>
      </x:c>
      <x:c r="K701" s="266" t="n">
        <x:f>MOD(ROW()-ROW($I$46),MESCLUN_CAP+1)</x:f>
        <x:v>4</x:v>
      </x:c>
      <x:c r="L701" s="266" t="n">
        <x:f>SUM(I701:K701)</x:f>
        <x:v>5</x:v>
      </x:c>
      <x:c r="M701" s="267" t="n">
        <x:f>I701*TOMATO_HOURS*WEEKS*(1+TOMATO_DIM)^I701+J701*CARROT_HOURS*WEEKS*(1+CARROT_DIM)^J701+K701*MESCLUN_HOURS*WEEKS*(1+MESCLUN_DIM)^K701</x:f>
        <x:v>288.1701606445312</x:v>
      </x:c>
      <x:c r="N701" s="267" t="n">
        <x:f>MAX(M701-FARMER_HOURS,0)/TEMP_HOURS_PER_WORKER</x:f>
        <x:v>0</x:v>
      </x:c>
      <x:c r="O701" s="268" t="n">
        <x:f>I701*TOMATO_PRICE+J701*CARROT_PRICE+K701*MESCLUN_PRICE</x:f>
        <x:v>19600</x:v>
      </x:c>
      <x:c r="P701" s="268" t="n">
        <x:f>I701*TOMATO_FERTILIZER+J701*CARROT_FERTILIZER+K701*MESCLUN_FERTILIZER</x:f>
        <x:v>4400</x:v>
      </x:c>
      <x:c r="Q701" s="268" t="n">
        <x:f>MIN(M701,FARMER_HOURS)*FARMER_RATE+MAX(M701-FARMER_HOURS,0)*TEMP_RATE</x:f>
        <x:v>10005.908355712889</x:v>
      </x:c>
      <x:c r="R701" s="268" t="n">
        <x:f>O701-P701-Q701-FIXED_COST</x:f>
        <x:v>-14805.908355712889</x:v>
      </x:c>
      <x:c r="S701" s="139" t="str">
        <x:f>IF(AND(L701&lt;=TOTAL_BED_CAP,N701&lt;=TEMP_WORKER_CAP),"YES","NO")</x:f>
        <x:v>YES</x:v>
      </x:c>
      <x:c r="T701" s="139" t="n">
        <x:f>IF(S701="YES",R701,-1E+99)</x:f>
        <x:v>-14805.908355712889</x:v>
      </x:c>
    </x:row>
    <x:row r="702">
      <x:c r="A702" s="139"/>
      <x:c r="B702" s="139"/>
      <x:c r="C702" s="139"/>
      <x:c r="D702" s="139"/>
      <x:c r="E702" s="139"/>
      <x:c r="F702" s="139"/>
      <x:c r="G702" s="139"/>
      <x:c r="H702" s="139"/>
      <x:c r="I702" s="266" t="n">
        <x:f>INT((ROW()-ROW($I$46))/((CARROT_CAP+1)*(MESCLUN_CAP+1)))</x:f>
        <x:v>1</x:v>
      </x:c>
      <x:c r="J702" s="266" t="n">
        <x:f>MOD(INT((ROW()-ROW($I$46))/(MESCLUN_CAP+1)),CARROT_CAP+1)</x:f>
        <x:v>0</x:v>
      </x:c>
      <x:c r="K702" s="266" t="n">
        <x:f>MOD(ROW()-ROW($I$46),MESCLUN_CAP+1)</x:f>
        <x:v>5</x:v>
      </x:c>
      <x:c r="L702" s="266" t="n">
        <x:f>SUM(I702:K702)</x:f>
        <x:v>6</x:v>
      </x:c>
      <x:c r="M702" s="267" t="n">
        <x:f>I702*TOMATO_HOURS*WEEKS*(1+TOMATO_DIM)^I702+J702*CARROT_HOURS*WEEKS*(1+CARROT_DIM)^J702+K702*MESCLUN_HOURS*WEEKS*(1+MESCLUN_DIM)^K702</x:f>
        <x:v>338.41848456573484</x:v>
      </x:c>
      <x:c r="N702" s="267" t="n">
        <x:f>MAX(M702-FARMER_HOURS,0)/TEMP_HOURS_PER_WORKER</x:f>
        <x:v>0</x:v>
      </x:c>
      <x:c r="O702" s="268" t="n">
        <x:f>I702*TOMATO_PRICE+J702*CARROT_PRICE+K702*MESCLUN_PRICE</x:f>
        <x:v>22300</x:v>
      </x:c>
      <x:c r="P702" s="268" t="n">
        <x:f>I702*TOMATO_FERTILIZER+J702*CARROT_FERTILIZER+K702*MESCLUN_FERTILIZER</x:f>
        <x:v>5280</x:v>
      </x:c>
      <x:c r="Q702" s="268" t="n">
        <x:f>MIN(M702,FARMER_HOURS)*FARMER_RATE+MAX(M702-FARMER_HOURS,0)*TEMP_RATE</x:f>
        <x:v>11750.641825199125</x:v>
      </x:c>
      <x:c r="R702" s="268" t="n">
        <x:f>O702-P702-Q702-FIXED_COST</x:f>
        <x:v>-14730.641825199125</x:v>
      </x:c>
      <x:c r="S702" s="139" t="str">
        <x:f>IF(AND(L702&lt;=TOTAL_BED_CAP,N702&lt;=TEMP_WORKER_CAP),"YES","NO")</x:f>
        <x:v>YES</x:v>
      </x:c>
      <x:c r="T702" s="139" t="n">
        <x:f>IF(S702="YES",R702,-1E+99)</x:f>
        <x:v>-14730.641825199125</x:v>
      </x:c>
    </x:row>
    <x:row r="703">
      <x:c r="A703" s="139"/>
      <x:c r="B703" s="139"/>
      <x:c r="C703" s="139"/>
      <x:c r="D703" s="139"/>
      <x:c r="E703" s="139"/>
      <x:c r="F703" s="139"/>
      <x:c r="G703" s="139"/>
      <x:c r="H703" s="139"/>
      <x:c r="I703" s="266" t="n">
        <x:f>INT((ROW()-ROW($I$46))/((CARROT_CAP+1)*(MESCLUN_CAP+1)))</x:f>
        <x:v>1</x:v>
      </x:c>
      <x:c r="J703" s="266" t="n">
        <x:f>MOD(INT((ROW()-ROW($I$46))/(MESCLUN_CAP+1)),CARROT_CAP+1)</x:f>
        <x:v>0</x:v>
      </x:c>
      <x:c r="K703" s="266" t="n">
        <x:f>MOD(ROW()-ROW($I$46),MESCLUN_CAP+1)</x:f>
        <x:v>6</x:v>
      </x:c>
      <x:c r="L703" s="266" t="n">
        <x:f>SUM(I703:K703)</x:f>
        <x:v>7</x:v>
      </x:c>
      <x:c r="M703" s="267" t="n">
        <x:f>I703*TOMATO_HOURS*WEEKS*(1+TOMATO_DIM)^I703+J703*CARROT_HOURS*WEEKS*(1+CARROT_DIM)^J703+K703*MESCLUN_HOURS*WEEKS*(1+MESCLUN_DIM)^K703</x:f>
        <x:v>389.89345874736773</x:v>
      </x:c>
      <x:c r="N703" s="267" t="n">
        <x:f>MAX(M703-FARMER_HOURS,0)/TEMP_HOURS_PER_WORKER</x:f>
        <x:v>0</x:v>
      </x:c>
      <x:c r="O703" s="268" t="n">
        <x:f>I703*TOMATO_PRICE+J703*CARROT_PRICE+K703*MESCLUN_PRICE</x:f>
        <x:v>25000</x:v>
      </x:c>
      <x:c r="P703" s="268" t="n">
        <x:f>I703*TOMATO_FERTILIZER+J703*CARROT_FERTILIZER+K703*MESCLUN_FERTILIZER</x:f>
        <x:v>6160</x:v>
      </x:c>
      <x:c r="Q703" s="268" t="n">
        <x:f>MIN(M703,FARMER_HOURS)*FARMER_RATE+MAX(M703-FARMER_HOURS,0)*TEMP_RATE</x:f>
        <x:v>13537.967317616934</x:v>
      </x:c>
      <x:c r="R703" s="268" t="n">
        <x:f>O703-P703-Q703-FIXED_COST</x:f>
        <x:v>-14697.967317616934</x:v>
      </x:c>
      <x:c r="S703" s="139" t="str">
        <x:f>IF(AND(L703&lt;=TOTAL_BED_CAP,N703&lt;=TEMP_WORKER_CAP),"YES","NO")</x:f>
        <x:v>YES</x:v>
      </x:c>
      <x:c r="T703" s="139" t="n">
        <x:f>IF(S703="YES",R703,-1E+99)</x:f>
        <x:v>-14697.967317616934</x:v>
      </x:c>
    </x:row>
    <x:row r="704">
      <x:c r="A704" s="139"/>
      <x:c r="B704" s="139"/>
      <x:c r="C704" s="139"/>
      <x:c r="D704" s="139"/>
      <x:c r="E704" s="139"/>
      <x:c r="F704" s="139"/>
      <x:c r="G704" s="139"/>
      <x:c r="H704" s="139"/>
      <x:c r="I704" s="266" t="n">
        <x:f>INT((ROW()-ROW($I$46))/((CARROT_CAP+1)*(MESCLUN_CAP+1)))</x:f>
        <x:v>1</x:v>
      </x:c>
      <x:c r="J704" s="266" t="n">
        <x:f>MOD(INT((ROW()-ROW($I$46))/(MESCLUN_CAP+1)),CARROT_CAP+1)</x:f>
        <x:v>0</x:v>
      </x:c>
      <x:c r="K704" s="266" t="n">
        <x:f>MOD(ROW()-ROW($I$46),MESCLUN_CAP+1)</x:f>
        <x:v>7</x:v>
      </x:c>
      <x:c r="L704" s="266" t="n">
        <x:f>SUM(I704:K704)</x:f>
        <x:v>8</x:v>
      </x:c>
      <x:c r="M704" s="267" t="n">
        <x:f>I704*TOMATO_HOURS*WEEKS*(1+TOMATO_DIM)^I704+J704*CARROT_HOURS*WEEKS*(1+CARROT_DIM)^J704+K704*MESCLUN_HOURS*WEEKS*(1+MESCLUN_DIM)^K704</x:f>
        <x:v>442.6178981453282</x:v>
      </x:c>
      <x:c r="N704" s="267" t="n">
        <x:f>MAX(M704-FARMER_HOURS,0)/TEMP_HOURS_PER_WORKER</x:f>
        <x:v>0</x:v>
      </x:c>
      <x:c r="O704" s="268" t="n">
        <x:f>I704*TOMATO_PRICE+J704*CARROT_PRICE+K704*MESCLUN_PRICE</x:f>
        <x:v>27700</x:v>
      </x:c>
      <x:c r="P704" s="268" t="n">
        <x:f>I704*TOMATO_FERTILIZER+J704*CARROT_FERTILIZER+K704*MESCLUN_FERTILIZER</x:f>
        <x:v>7040</x:v>
      </x:c>
      <x:c r="Q704" s="268" t="n">
        <x:f>MIN(M704,FARMER_HOURS)*FARMER_RATE+MAX(M704-FARMER_HOURS,0)*TEMP_RATE</x:f>
        <x:v>15368.677018935006</x:v>
      </x:c>
      <x:c r="R704" s="268" t="n">
        <x:f>O704-P704-Q704-FIXED_COST</x:f>
        <x:v>-14708.677018935006</x:v>
      </x:c>
      <x:c r="S704" s="139" t="str">
        <x:f>IF(AND(L704&lt;=TOTAL_BED_CAP,N704&lt;=TEMP_WORKER_CAP),"YES","NO")</x:f>
        <x:v>YES</x:v>
      </x:c>
      <x:c r="T704" s="139" t="n">
        <x:f>IF(S704="YES",R704,-1E+99)</x:f>
        <x:v>-14708.677018935006</x:v>
      </x:c>
    </x:row>
    <x:row r="705">
      <x:c r="A705" s="139"/>
      <x:c r="B705" s="139"/>
      <x:c r="C705" s="139"/>
      <x:c r="D705" s="139"/>
      <x:c r="E705" s="139"/>
      <x:c r="F705" s="139"/>
      <x:c r="G705" s="139"/>
      <x:c r="H705" s="139"/>
      <x:c r="I705" s="266" t="n">
        <x:f>INT((ROW()-ROW($I$46))/((CARROT_CAP+1)*(MESCLUN_CAP+1)))</x:f>
        <x:v>1</x:v>
      </x:c>
      <x:c r="J705" s="266" t="n">
        <x:f>MOD(INT((ROW()-ROW($I$46))/(MESCLUN_CAP+1)),CARROT_CAP+1)</x:f>
        <x:v>0</x:v>
      </x:c>
      <x:c r="K705" s="266" t="n">
        <x:f>MOD(ROW()-ROW($I$46),MESCLUN_CAP+1)</x:f>
        <x:v>8</x:v>
      </x:c>
      <x:c r="L705" s="266" t="n">
        <x:f>SUM(I705:K705)</x:f>
        <x:v>9</x:v>
      </x:c>
      <x:c r="M705" s="267" t="n">
        <x:f>I705*TOMATO_HOURS*WEEKS*(1+TOMATO_DIM)^I705+J705*CARROT_HOURS*WEEKS*(1+CARROT_DIM)^J705+K705*MESCLUN_HOURS*WEEKS*(1+MESCLUN_DIM)^K705</x:f>
        <x:v>496.61499642530833</x:v>
      </x:c>
      <x:c r="N705" s="267" t="n">
        <x:f>MAX(M705-FARMER_HOURS,0)/TEMP_HOURS_PER_WORKER</x:f>
        <x:v>0</x:v>
      </x:c>
      <x:c r="O705" s="268" t="n">
        <x:f>I705*TOMATO_PRICE+J705*CARROT_PRICE+K705*MESCLUN_PRICE</x:f>
        <x:v>30400</x:v>
      </x:c>
      <x:c r="P705" s="268" t="n">
        <x:f>I705*TOMATO_FERTILIZER+J705*CARROT_FERTILIZER+K705*MESCLUN_FERTILIZER</x:f>
        <x:v>7920</x:v>
      </x:c>
      <x:c r="Q705" s="268" t="n">
        <x:f>MIN(M705,FARMER_HOURS)*FARMER_RATE+MAX(M705-FARMER_HOURS,0)*TEMP_RATE</x:f>
        <x:v>17243.57626476765</x:v>
      </x:c>
      <x:c r="R705" s="268" t="n">
        <x:f>O705-P705-Q705-FIXED_COST</x:f>
        <x:v>-14763.57626476765</x:v>
      </x:c>
      <x:c r="S705" s="139" t="str">
        <x:f>IF(AND(L705&lt;=TOTAL_BED_CAP,N705&lt;=TEMP_WORKER_CAP),"YES","NO")</x:f>
        <x:v>YES</x:v>
      </x:c>
      <x:c r="T705" s="139" t="n">
        <x:f>IF(S705="YES",R705,-1E+99)</x:f>
        <x:v>-14763.57626476765</x:v>
      </x:c>
    </x:row>
    <x:row r="706">
      <x:c r="A706" s="139"/>
      <x:c r="B706" s="139"/>
      <x:c r="C706" s="139"/>
      <x:c r="D706" s="139"/>
      <x:c r="E706" s="139"/>
      <x:c r="F706" s="139"/>
      <x:c r="G706" s="139"/>
      <x:c r="H706" s="139"/>
      <x:c r="I706" s="266" t="n">
        <x:f>INT((ROW()-ROW($I$46))/((CARROT_CAP+1)*(MESCLUN_CAP+1)))</x:f>
        <x:v>1</x:v>
      </x:c>
      <x:c r="J706" s="266" t="n">
        <x:f>MOD(INT((ROW()-ROW($I$46))/(MESCLUN_CAP+1)),CARROT_CAP+1)</x:f>
        <x:v>0</x:v>
      </x:c>
      <x:c r="K706" s="266" t="n">
        <x:f>MOD(ROW()-ROW($I$46),MESCLUN_CAP+1)</x:f>
        <x:v>9</x:v>
      </x:c>
      <x:c r="L706" s="266" t="n">
        <x:f>SUM(I706:K706)</x:f>
        <x:v>10</x:v>
      </x:c>
      <x:c r="M706" s="267" t="n">
        <x:f>I706*TOMATO_HOURS*WEEKS*(1+TOMATO_DIM)^I706+J706*CARROT_HOURS*WEEKS*(1+CARROT_DIM)^J706+K706*MESCLUN_HOURS*WEEKS*(1+MESCLUN_DIM)^K706</x:f>
        <x:v>551.9083318657027</x:v>
      </x:c>
      <x:c r="N706" s="267" t="n">
        <x:f>MAX(M706-FARMER_HOURS,0)/TEMP_HOURS_PER_WORKER</x:f>
        <x:v>0</x:v>
      </x:c>
      <x:c r="O706" s="268" t="n">
        <x:f>I706*TOMATO_PRICE+J706*CARROT_PRICE+K706*MESCLUN_PRICE</x:f>
        <x:v>33100</x:v>
      </x:c>
      <x:c r="P706" s="268" t="n">
        <x:f>I706*TOMATO_FERTILIZER+J706*CARROT_FERTILIZER+K706*MESCLUN_FERTILIZER</x:f>
        <x:v>8800</x:v>
      </x:c>
      <x:c r="Q706" s="268" t="n">
        <x:f>MIN(M706,FARMER_HOURS)*FARMER_RATE+MAX(M706-FARMER_HOURS,0)*TEMP_RATE</x:f>
        <x:v>19163.4837453369</x:v>
      </x:c>
      <x:c r="R706" s="268" t="n">
        <x:f>O706-P706-Q706-FIXED_COST</x:f>
        <x:v>-14863.4837453369</x:v>
      </x:c>
      <x:c r="S706" s="139" t="str">
        <x:f>IF(AND(L706&lt;=TOTAL_BED_CAP,N706&lt;=TEMP_WORKER_CAP),"YES","NO")</x:f>
        <x:v>YES</x:v>
      </x:c>
      <x:c r="T706" s="139" t="n">
        <x:f>IF(S706="YES",R706,-1E+99)</x:f>
        <x:v>-14863.4837453369</x:v>
      </x:c>
    </x:row>
    <x:row r="707">
      <x:c r="A707" s="139"/>
      <x:c r="B707" s="139"/>
      <x:c r="C707" s="139"/>
      <x:c r="D707" s="139"/>
      <x:c r="E707" s="139"/>
      <x:c r="F707" s="139"/>
      <x:c r="G707" s="139"/>
      <x:c r="H707" s="139"/>
      <x:c r="I707" s="266" t="n">
        <x:f>INT((ROW()-ROW($I$46))/((CARROT_CAP+1)*(MESCLUN_CAP+1)))</x:f>
        <x:v>1</x:v>
      </x:c>
      <x:c r="J707" s="266" t="n">
        <x:f>MOD(INT((ROW()-ROW($I$46))/(MESCLUN_CAP+1)),CARROT_CAP+1)</x:f>
        <x:v>0</x:v>
      </x:c>
      <x:c r="K707" s="266" t="n">
        <x:f>MOD(ROW()-ROW($I$46),MESCLUN_CAP+1)</x:f>
        <x:v>10</x:v>
      </x:c>
      <x:c r="L707" s="266" t="n">
        <x:f>SUM(I707:K707)</x:f>
        <x:v>11</x:v>
      </x:c>
      <x:c r="M707" s="267" t="n">
        <x:f>I707*TOMATO_HOURS*WEEKS*(1+TOMATO_DIM)^I707+J707*CARROT_HOURS*WEEKS*(1+CARROT_DIM)^J707+K707*MESCLUN_HOURS*WEEKS*(1+MESCLUN_DIM)^K707</x:f>
        <x:v>608.5218733489155</x:v>
      </x:c>
      <x:c r="N707" s="267" t="n">
        <x:f>MAX(M707-FARMER_HOURS,0)/TEMP_HOURS_PER_WORKER</x:f>
        <x:v>0</x:v>
      </x:c>
      <x:c r="O707" s="268" t="n">
        <x:f>I707*TOMATO_PRICE+J707*CARROT_PRICE+K707*MESCLUN_PRICE</x:f>
        <x:v>35800</x:v>
      </x:c>
      <x:c r="P707" s="268" t="n">
        <x:f>I707*TOMATO_FERTILIZER+J707*CARROT_FERTILIZER+K707*MESCLUN_FERTILIZER</x:f>
        <x:v>9680</x:v>
      </x:c>
      <x:c r="Q707" s="268" t="n">
        <x:f>MIN(M707,FARMER_HOURS)*FARMER_RATE+MAX(M707-FARMER_HOURS,0)*TEMP_RATE</x:f>
        <x:v>21129.23171350401</x:v>
      </x:c>
      <x:c r="R707" s="268" t="n">
        <x:f>O707-P707-Q707-FIXED_COST</x:f>
        <x:v>-15009.23171350401</x:v>
      </x:c>
      <x:c r="S707" s="139" t="str">
        <x:f>IF(AND(L707&lt;=TOTAL_BED_CAP,N707&lt;=TEMP_WORKER_CAP),"YES","NO")</x:f>
        <x:v>YES</x:v>
      </x:c>
      <x:c r="T707" s="139" t="n">
        <x:f>IF(S707="YES",R707,-1E+99)</x:f>
        <x:v>-15009.23171350401</x:v>
      </x:c>
    </x:row>
    <x:row r="708">
      <x:c r="A708" s="139"/>
      <x:c r="B708" s="139"/>
      <x:c r="C708" s="139"/>
      <x:c r="D708" s="139"/>
      <x:c r="E708" s="139"/>
      <x:c r="F708" s="139"/>
      <x:c r="G708" s="139"/>
      <x:c r="H708" s="139"/>
      <x:c r="I708" s="266" t="n">
        <x:f>INT((ROW()-ROW($I$46))/((CARROT_CAP+1)*(MESCLUN_CAP+1)))</x:f>
        <x:v>1</x:v>
      </x:c>
      <x:c r="J708" s="266" t="n">
        <x:f>MOD(INT((ROW()-ROW($I$46))/(MESCLUN_CAP+1)),CARROT_CAP+1)</x:f>
        <x:v>0</x:v>
      </x:c>
      <x:c r="K708" s="266" t="n">
        <x:f>MOD(ROW()-ROW($I$46),MESCLUN_CAP+1)</x:f>
        <x:v>11</x:v>
      </x:c>
      <x:c r="L708" s="266" t="n">
        <x:f>SUM(I708:K708)</x:f>
        <x:v>12</x:v>
      </x:c>
      <x:c r="M708" s="267" t="n">
        <x:f>I708*TOMATO_HOURS*WEEKS*(1+TOMATO_DIM)^I708+J708*CARROT_HOURS*WEEKS*(1+CARROT_DIM)^J708+K708*MESCLUN_HOURS*WEEKS*(1+MESCLUN_DIM)^K708</x:f>
        <x:v>666.4799864423546</x:v>
      </x:c>
      <x:c r="N708" s="267" t="n">
        <x:f>MAX(M708-FARMER_HOURS,0)/TEMP_HOURS_PER_WORKER</x:f>
        <x:v>0</x:v>
      </x:c>
      <x:c r="O708" s="268" t="n">
        <x:f>I708*TOMATO_PRICE+J708*CARROT_PRICE+K708*MESCLUN_PRICE</x:f>
        <x:v>38500</x:v>
      </x:c>
      <x:c r="P708" s="268" t="n">
        <x:f>I708*TOMATO_FERTILIZER+J708*CARROT_FERTILIZER+K708*MESCLUN_FERTILIZER</x:f>
        <x:v>10560</x:v>
      </x:c>
      <x:c r="Q708" s="268" t="n">
        <x:f>MIN(M708,FARMER_HOURS)*FARMER_RATE+MAX(M708-FARMER_HOURS,0)*TEMP_RATE</x:f>
        <x:v>23141.66619591509</x:v>
      </x:c>
      <x:c r="R708" s="268" t="n">
        <x:f>O708-P708-Q708-FIXED_COST</x:f>
        <x:v>-15201.666195915092</x:v>
      </x:c>
      <x:c r="S708" s="139" t="str">
        <x:f>IF(AND(L708&lt;=TOTAL_BED_CAP,N708&lt;=TEMP_WORKER_CAP),"YES","NO")</x:f>
        <x:v>YES</x:v>
      </x:c>
      <x:c r="T708" s="139" t="n">
        <x:f>IF(S708="YES",R708,-1E+99)</x:f>
        <x:v>-15201.666195915092</x:v>
      </x:c>
    </x:row>
    <x:row r="709">
      <x:c r="A709" s="139"/>
      <x:c r="B709" s="139"/>
      <x:c r="C709" s="139"/>
      <x:c r="D709" s="139"/>
      <x:c r="E709" s="139"/>
      <x:c r="F709" s="139"/>
      <x:c r="G709" s="139"/>
      <x:c r="H709" s="139"/>
      <x:c r="I709" s="266" t="n">
        <x:f>INT((ROW()-ROW($I$46))/((CARROT_CAP+1)*(MESCLUN_CAP+1)))</x:f>
        <x:v>1</x:v>
      </x:c>
      <x:c r="J709" s="266" t="n">
        <x:f>MOD(INT((ROW()-ROW($I$46))/(MESCLUN_CAP+1)),CARROT_CAP+1)</x:f>
        <x:v>0</x:v>
      </x:c>
      <x:c r="K709" s="266" t="n">
        <x:f>MOD(ROW()-ROW($I$46),MESCLUN_CAP+1)</x:f>
        <x:v>12</x:v>
      </x:c>
      <x:c r="L709" s="266" t="n">
        <x:f>SUM(I709:K709)</x:f>
        <x:v>13</x:v>
      </x:c>
      <x:c r="M709" s="267" t="n">
        <x:f>I709*TOMATO_HOURS*WEEKS*(1+TOMATO_DIM)^I709+J709*CARROT_HOURS*WEEKS*(1+CARROT_DIM)^J709+K709*MESCLUN_HOURS*WEEKS*(1+MESCLUN_DIM)^K709</x:f>
        <x:v>725.807439570419</x:v>
      </x:c>
      <x:c r="N709" s="267" t="n">
        <x:f>MAX(M709-FARMER_HOURS,0)/TEMP_HOURS_PER_WORKER</x:f>
        <x:v>0.004032944146124291</x:v>
      </x:c>
      <x:c r="O709" s="268" t="n">
        <x:f>I709*TOMATO_PRICE+J709*CARROT_PRICE+K709*MESCLUN_PRICE</x:f>
        <x:v>41200</x:v>
      </x:c>
      <x:c r="P709" s="268" t="n">
        <x:f>I709*TOMATO_FERTILIZER+J709*CARROT_FERTILIZER+K709*MESCLUN_FERTILIZER</x:f>
        <x:v>11440</x:v>
      </x:c>
      <x:c r="Q709" s="268" t="n">
        <x:f>MIN(M709,FARMER_HOURS)*FARMER_RATE+MAX(M709-FARMER_HOURS,0)*TEMP_RATE</x:f>
        <x:v>25100.82360365311</x:v>
      </x:c>
      <x:c r="R709" s="268" t="n">
        <x:f>O709-P709-Q709-FIXED_COST</x:f>
        <x:v>-15340.823603653109</x:v>
      </x:c>
      <x:c r="S709" s="139" t="str">
        <x:f>IF(AND(L709&lt;=TOTAL_BED_CAP,N709&lt;=TEMP_WORKER_CAP),"YES","NO")</x:f>
        <x:v>YES</x:v>
      </x:c>
      <x:c r="T709" s="139" t="n">
        <x:f>IF(S709="YES",R709,-1E+99)</x:f>
        <x:v>-15340.823603653109</x:v>
      </x:c>
    </x:row>
    <x:row r="710">
      <x:c r="A710" s="139"/>
      <x:c r="B710" s="139"/>
      <x:c r="C710" s="139"/>
      <x:c r="D710" s="139"/>
      <x:c r="E710" s="139"/>
      <x:c r="F710" s="139"/>
      <x:c r="G710" s="139"/>
      <x:c r="H710" s="139"/>
      <x:c r="I710" s="266" t="n">
        <x:f>INT((ROW()-ROW($I$46))/((CARROT_CAP+1)*(MESCLUN_CAP+1)))</x:f>
        <x:v>1</x:v>
      </x:c>
      <x:c r="J710" s="266" t="n">
        <x:f>MOD(INT((ROW()-ROW($I$46))/(MESCLUN_CAP+1)),CARROT_CAP+1)</x:f>
        <x:v>0</x:v>
      </x:c>
      <x:c r="K710" s="266" t="n">
        <x:f>MOD(ROW()-ROW($I$46),MESCLUN_CAP+1)</x:f>
        <x:v>13</x:v>
      </x:c>
      <x:c r="L710" s="266" t="n">
        <x:f>SUM(I710:K710)</x:f>
        <x:v>14</x:v>
      </x:c>
      <x:c r="M710" s="267" t="n">
        <x:f>I710*TOMATO_HOURS*WEEKS*(1+TOMATO_DIM)^I710+J710*CARROT_HOURS*WEEKS*(1+CARROT_DIM)^J710+K710*MESCLUN_HOURS*WEEKS*(1+MESCLUN_DIM)^K710</x:f>
        <x:v>786.5294102788033</x:v>
      </x:c>
      <x:c r="N710" s="267" t="n">
        <x:f>MAX(M710-FARMER_HOURS,0)/TEMP_HOURS_PER_WORKER</x:f>
        <x:v>0.04620097936028008</x:v>
      </x:c>
      <x:c r="O710" s="268" t="n">
        <x:f>I710*TOMATO_PRICE+J710*CARROT_PRICE+K710*MESCLUN_PRICE</x:f>
        <x:v>43900</x:v>
      </x:c>
      <x:c r="P710" s="268" t="n">
        <x:f>I710*TOMATO_FERTILIZER+J710*CARROT_FERTILIZER+K710*MESCLUN_FERTILIZER</x:f>
        <x:v>12320</x:v>
      </x:c>
      <x:c r="Q710" s="268" t="n">
        <x:f>MIN(M710,FARMER_HOURS)*FARMER_RATE+MAX(M710-FARMER_HOURS,0)*TEMP_RATE</x:f>
        <x:v>26155.024484007</x:v>
      </x:c>
      <x:c r="R710" s="268" t="n">
        <x:f>O710-P710-Q710-FIXED_COST</x:f>
        <x:v>-14575.024484007</x:v>
      </x:c>
      <x:c r="S710" s="139" t="str">
        <x:f>IF(AND(L710&lt;=TOTAL_BED_CAP,N710&lt;=TEMP_WORKER_CAP),"YES","NO")</x:f>
        <x:v>YES</x:v>
      </x:c>
      <x:c r="T710" s="139" t="n">
        <x:f>IF(S710="YES",R710,-1E+99)</x:f>
        <x:v>-14575.024484007</x:v>
      </x:c>
    </x:row>
    <x:row r="711">
      <x:c r="A711" s="139"/>
      <x:c r="B711" s="139"/>
      <x:c r="C711" s="139"/>
      <x:c r="D711" s="139"/>
      <x:c r="E711" s="139"/>
      <x:c r="F711" s="139"/>
      <x:c r="G711" s="139"/>
      <x:c r="H711" s="139"/>
      <x:c r="I711" s="266" t="n">
        <x:f>INT((ROW()-ROW($I$46))/((CARROT_CAP+1)*(MESCLUN_CAP+1)))</x:f>
        <x:v>1</x:v>
      </x:c>
      <x:c r="J711" s="266" t="n">
        <x:f>MOD(INT((ROW()-ROW($I$46))/(MESCLUN_CAP+1)),CARROT_CAP+1)</x:f>
        <x:v>0</x:v>
      </x:c>
      <x:c r="K711" s="266" t="n">
        <x:f>MOD(ROW()-ROW($I$46),MESCLUN_CAP+1)</x:f>
        <x:v>14</x:v>
      </x:c>
      <x:c r="L711" s="266" t="n">
        <x:f>SUM(I711:K711)</x:f>
        <x:v>15</x:v>
      </x:c>
      <x:c r="M711" s="267" t="n">
        <x:f>I711*TOMATO_HOURS*WEEKS*(1+TOMATO_DIM)^I711+J711*CARROT_HOURS*WEEKS*(1+CARROT_DIM)^J711+K711*MESCLUN_HOURS*WEEKS*(1+MESCLUN_DIM)^K711</x:f>
        <x:v>848.6714915924643</x:v>
      </x:c>
      <x:c r="N711" s="267" t="n">
        <x:f>MAX(M711-FARMER_HOURS,0)/TEMP_HOURS_PER_WORKER</x:f>
        <x:v>0.0893552024947669</x:v>
      </x:c>
      <x:c r="O711" s="268" t="n">
        <x:f>I711*TOMATO_PRICE+J711*CARROT_PRICE+K711*MESCLUN_PRICE</x:f>
        <x:v>46600</x:v>
      </x:c>
      <x:c r="P711" s="268" t="n">
        <x:f>I711*TOMATO_FERTILIZER+J711*CARROT_FERTILIZER+K711*MESCLUN_FERTILIZER</x:f>
        <x:v>13200</x:v>
      </x:c>
      <x:c r="Q711" s="268" t="n">
        <x:f>MIN(M711,FARMER_HOURS)*FARMER_RATE+MAX(M711-FARMER_HOURS,0)*TEMP_RATE</x:f>
        <x:v>27233.88006236917</x:v>
      </x:c>
      <x:c r="R711" s="268" t="n">
        <x:f>O711-P711-Q711-FIXED_COST</x:f>
        <x:v>-13833.880062369171</x:v>
      </x:c>
      <x:c r="S711" s="139" t="str">
        <x:f>IF(AND(L711&lt;=TOTAL_BED_CAP,N711&lt;=TEMP_WORKER_CAP),"YES","NO")</x:f>
        <x:v>YES</x:v>
      </x:c>
      <x:c r="T711" s="139" t="n">
        <x:f>IF(S711="YES",R711,-1E+99)</x:f>
        <x:v>-13833.880062369171</x:v>
      </x:c>
    </x:row>
    <x:row r="712">
      <x:c r="A712" s="139"/>
      <x:c r="B712" s="139"/>
      <x:c r="C712" s="139"/>
      <x:c r="D712" s="139"/>
      <x:c r="E712" s="139"/>
      <x:c r="F712" s="139"/>
      <x:c r="G712" s="139"/>
      <x:c r="H712" s="139"/>
      <x:c r="I712" s="266" t="n">
        <x:f>INT((ROW()-ROW($I$46))/((CARROT_CAP+1)*(MESCLUN_CAP+1)))</x:f>
        <x:v>1</x:v>
      </x:c>
      <x:c r="J712" s="266" t="n">
        <x:f>MOD(INT((ROW()-ROW($I$46))/(MESCLUN_CAP+1)),CARROT_CAP+1)</x:f>
        <x:v>0</x:v>
      </x:c>
      <x:c r="K712" s="266" t="n">
        <x:f>MOD(ROW()-ROW($I$46),MESCLUN_CAP+1)</x:f>
        <x:v>15</x:v>
      </x:c>
      <x:c r="L712" s="266" t="n">
        <x:f>SUM(I712:K712)</x:f>
        <x:v>16</x:v>
      </x:c>
      <x:c r="M712" s="267" t="n">
        <x:f>I712*TOMATO_HOURS*WEEKS*(1+TOMATO_DIM)^I712+J712*CARROT_HOURS*WEEKS*(1+CARROT_DIM)^J712+K712*MESCLUN_HOURS*WEEKS*(1+MESCLUN_DIM)^K712</x:f>
        <x:v>912.2596984686107</x:v>
      </x:c>
      <x:c r="N712" s="267" t="n">
        <x:f>MAX(M712-FARMER_HOURS,0)/TEMP_HOURS_PER_WORKER</x:f>
        <x:v>0.13351367949209078</x:v>
      </x:c>
      <x:c r="O712" s="268" t="n">
        <x:f>I712*TOMATO_PRICE+J712*CARROT_PRICE+K712*MESCLUN_PRICE</x:f>
        <x:v>49300</x:v>
      </x:c>
      <x:c r="P712" s="268" t="n">
        <x:f>I712*TOMATO_FERTILIZER+J712*CARROT_FERTILIZER+K712*MESCLUN_FERTILIZER</x:f>
        <x:v>14080</x:v>
      </x:c>
      <x:c r="Q712" s="268" t="n">
        <x:f>MIN(M712,FARMER_HOURS)*FARMER_RATE+MAX(M712-FARMER_HOURS,0)*TEMP_RATE</x:f>
        <x:v>28337.84198730227</x:v>
      </x:c>
      <x:c r="R712" s="268" t="n">
        <x:f>O712-P712-Q712-FIXED_COST</x:f>
        <x:v>-13117.841987302269</x:v>
      </x:c>
      <x:c r="S712" s="139" t="str">
        <x:f>IF(AND(L712&lt;=TOTAL_BED_CAP,N712&lt;=TEMP_WORKER_CAP),"YES","NO")</x:f>
        <x:v>YES</x:v>
      </x:c>
      <x:c r="T712" s="139" t="n">
        <x:f>IF(S712="YES",R712,-1E+99)</x:f>
        <x:v>-13117.841987302269</x:v>
      </x:c>
    </x:row>
    <x:row r="713">
      <x:c r="A713" s="139"/>
      <x:c r="B713" s="139"/>
      <x:c r="C713" s="139"/>
      <x:c r="D713" s="139"/>
      <x:c r="E713" s="139"/>
      <x:c r="F713" s="139"/>
      <x:c r="G713" s="139"/>
      <x:c r="H713" s="139"/>
      <x:c r="I713" s="266" t="n">
        <x:f>INT((ROW()-ROW($I$46))/((CARROT_CAP+1)*(MESCLUN_CAP+1)))</x:f>
        <x:v>1</x:v>
      </x:c>
      <x:c r="J713" s="266" t="n">
        <x:f>MOD(INT((ROW()-ROW($I$46))/(MESCLUN_CAP+1)),CARROT_CAP+1)</x:f>
        <x:v>0</x:v>
      </x:c>
      <x:c r="K713" s="266" t="n">
        <x:f>MOD(ROW()-ROW($I$46),MESCLUN_CAP+1)</x:f>
        <x:v>16</x:v>
      </x:c>
      <x:c r="L713" s="266" t="n">
        <x:f>SUM(I713:K713)</x:f>
        <x:v>17</x:v>
      </x:c>
      <x:c r="M713" s="267" t="n">
        <x:f>I713*TOMATO_HOURS*WEEKS*(1+TOMATO_DIM)^I713+J713*CARROT_HOURS*WEEKS*(1+CARROT_DIM)^J713+K713*MESCLUN_HOURS*WEEKS*(1+MESCLUN_DIM)^K713</x:f>
        <x:v>977.3204743460997</x:v>
      </x:c>
      <x:c r="N713" s="267" t="n">
        <x:f>MAX(M713-FARMER_HOURS,0)/TEMP_HOURS_PER_WORKER</x:f>
        <x:v>0.1786947738514581</x:v>
      </x:c>
      <x:c r="O713" s="268" t="n">
        <x:f>I713*TOMATO_PRICE+J713*CARROT_PRICE+K713*MESCLUN_PRICE</x:f>
        <x:v>52000</x:v>
      </x:c>
      <x:c r="P713" s="268" t="n">
        <x:f>I713*TOMATO_FERTILIZER+J713*CARROT_FERTILIZER+K713*MESCLUN_FERTILIZER</x:f>
        <x:v>14960</x:v>
      </x:c>
      <x:c r="Q713" s="268" t="n">
        <x:f>MIN(M713,FARMER_HOURS)*FARMER_RATE+MAX(M713-FARMER_HOURS,0)*TEMP_RATE</x:f>
        <x:v>29467.369346286454</x:v>
      </x:c>
      <x:c r="R713" s="268" t="n">
        <x:f>O713-P713-Q713-FIXED_COST</x:f>
        <x:v>-12427.369346286454</x:v>
      </x:c>
      <x:c r="S713" s="139" t="str">
        <x:f>IF(AND(L713&lt;=TOTAL_BED_CAP,N713&lt;=TEMP_WORKER_CAP),"YES","NO")</x:f>
        <x:v>YES</x:v>
      </x:c>
      <x:c r="T713" s="139" t="n">
        <x:f>IF(S713="YES",R713,-1E+99)</x:f>
        <x:v>-12427.369346286454</x:v>
      </x:c>
    </x:row>
    <x:row r="714">
      <x:c r="A714" s="139"/>
      <x:c r="B714" s="139"/>
      <x:c r="C714" s="139"/>
      <x:c r="D714" s="139"/>
      <x:c r="E714" s="139"/>
      <x:c r="F714" s="139"/>
      <x:c r="G714" s="139"/>
      <x:c r="H714" s="139"/>
      <x:c r="I714" s="266" t="n">
        <x:f>INT((ROW()-ROW($I$46))/((CARROT_CAP+1)*(MESCLUN_CAP+1)))</x:f>
        <x:v>1</x:v>
      </x:c>
      <x:c r="J714" s="266" t="n">
        <x:f>MOD(INT((ROW()-ROW($I$46))/(MESCLUN_CAP+1)),CARROT_CAP+1)</x:f>
        <x:v>0</x:v>
      </x:c>
      <x:c r="K714" s="266" t="n">
        <x:f>MOD(ROW()-ROW($I$46),MESCLUN_CAP+1)</x:f>
        <x:v>17</x:v>
      </x:c>
      <x:c r="L714" s="266" t="n">
        <x:f>SUM(I714:K714)</x:f>
        <x:v>18</x:v>
      </x:c>
      <x:c r="M714" s="267" t="n">
        <x:f>I714*TOMATO_HOURS*WEEKS*(1+TOMATO_DIM)^I714+J714*CARROT_HOURS*WEEKS*(1+CARROT_DIM)^J714+K714*MESCLUN_HOURS*WEEKS*(1+MESCLUN_DIM)^K714</x:f>
        <x:v>1043.88069779264</x:v>
      </x:c>
      <x:c r="N714" s="267" t="n">
        <x:f>MAX(M714-FARMER_HOURS,0)/TEMP_HOURS_PER_WORKER</x:f>
        <x:v>0.22491715124488884</x:v>
      </x:c>
      <x:c r="O714" s="268" t="n">
        <x:f>I714*TOMATO_PRICE+J714*CARROT_PRICE+K714*MESCLUN_PRICE</x:f>
        <x:v>54700</x:v>
      </x:c>
      <x:c r="P714" s="268" t="n">
        <x:f>I714*TOMATO_FERTILIZER+J714*CARROT_FERTILIZER+K714*MESCLUN_FERTILIZER</x:f>
        <x:v>15840</x:v>
      </x:c>
      <x:c r="Q714" s="268" t="n">
        <x:f>MIN(M714,FARMER_HOURS)*FARMER_RATE+MAX(M714-FARMER_HOURS,0)*TEMP_RATE</x:f>
        <x:v>30622.92878112222</x:v>
      </x:c>
      <x:c r="R714" s="268" t="n">
        <x:f>O714-P714-Q714-FIXED_COST</x:f>
        <x:v>-11762.92878112222</x:v>
      </x:c>
      <x:c r="S714" s="139" t="str">
        <x:f>IF(AND(L714&lt;=TOTAL_BED_CAP,N714&lt;=TEMP_WORKER_CAP),"YES","NO")</x:f>
        <x:v>YES</x:v>
      </x:c>
      <x:c r="T714" s="139" t="n">
        <x:f>IF(S714="YES",R714,-1E+99)</x:f>
        <x:v>-11762.92878112222</x:v>
      </x:c>
    </x:row>
    <x:row r="715">
      <x:c r="A715" s="139"/>
      <x:c r="B715" s="139"/>
      <x:c r="C715" s="139"/>
      <x:c r="D715" s="139"/>
      <x:c r="E715" s="139"/>
      <x:c r="F715" s="139"/>
      <x:c r="G715" s="139"/>
      <x:c r="H715" s="139"/>
      <x:c r="I715" s="266" t="n">
        <x:f>INT((ROW()-ROW($I$46))/((CARROT_CAP+1)*(MESCLUN_CAP+1)))</x:f>
        <x:v>1</x:v>
      </x:c>
      <x:c r="J715" s="266" t="n">
        <x:f>MOD(INT((ROW()-ROW($I$46))/(MESCLUN_CAP+1)),CARROT_CAP+1)</x:f>
        <x:v>0</x:v>
      </x:c>
      <x:c r="K715" s="266" t="n">
        <x:f>MOD(ROW()-ROW($I$46),MESCLUN_CAP+1)</x:f>
        <x:v>18</x:v>
      </x:c>
      <x:c r="L715" s="266" t="n">
        <x:f>SUM(I715:K715)</x:f>
        <x:v>19</x:v>
      </x:c>
      <x:c r="M715" s="267" t="n">
        <x:f>I715*TOMATO_HOURS*WEEKS*(1+TOMATO_DIM)^I715+J715*CARROT_HOURS*WEEKS*(1+CARROT_DIM)^J715+K715*MESCLUN_HOURS*WEEKS*(1+MESCLUN_DIM)^K715</x:f>
        <x:v>1111.9676892512273</x:v>
      </x:c>
      <x:c r="N715" s="267" t="n">
        <x:f>MAX(M715-FARMER_HOURS,0)/TEMP_HOURS_PER_WORKER</x:f>
        <x:v>0.27219978420224117</x:v>
      </x:c>
      <x:c r="O715" s="268" t="n">
        <x:f>I715*TOMATO_PRICE+J715*CARROT_PRICE+K715*MESCLUN_PRICE</x:f>
        <x:v>57400</x:v>
      </x:c>
      <x:c r="P715" s="268" t="n">
        <x:f>I715*TOMATO_FERTILIZER+J715*CARROT_FERTILIZER+K715*MESCLUN_FERTILIZER</x:f>
        <x:v>16720</x:v>
      </x:c>
      <x:c r="Q715" s="268" t="n">
        <x:f>MIN(M715,FARMER_HOURS)*FARMER_RATE+MAX(M715-FARMER_HOURS,0)*TEMP_RATE</x:f>
        <x:v>31804.99460505603</x:v>
      </x:c>
      <x:c r="R715" s="268" t="n">
        <x:f>O715-P715-Q715-FIXED_COST</x:f>
        <x:v>-11124.994605056028</x:v>
      </x:c>
      <x:c r="S715" s="139" t="str">
        <x:f>IF(AND(L715&lt;=TOTAL_BED_CAP,N715&lt;=TEMP_WORKER_CAP),"YES","NO")</x:f>
        <x:v>YES</x:v>
      </x:c>
      <x:c r="T715" s="139" t="n">
        <x:f>IF(S715="YES",R715,-1E+99)</x:f>
        <x:v>-11124.994605056028</x:v>
      </x:c>
    </x:row>
    <x:row r="716">
      <x:c r="A716" s="139"/>
      <x:c r="B716" s="139"/>
      <x:c r="C716" s="139"/>
      <x:c r="D716" s="139"/>
      <x:c r="E716" s="139"/>
      <x:c r="F716" s="139"/>
      <x:c r="G716" s="139"/>
      <x:c r="H716" s="139"/>
      <x:c r="I716" s="266" t="n">
        <x:f>INT((ROW()-ROW($I$46))/((CARROT_CAP+1)*(MESCLUN_CAP+1)))</x:f>
        <x:v>1</x:v>
      </x:c>
      <x:c r="J716" s="266" t="n">
        <x:f>MOD(INT((ROW()-ROW($I$46))/(MESCLUN_CAP+1)),CARROT_CAP+1)</x:f>
        <x:v>0</x:v>
      </x:c>
      <x:c r="K716" s="266" t="n">
        <x:f>MOD(ROW()-ROW($I$46),MESCLUN_CAP+1)</x:f>
        <x:v>19</x:v>
      </x:c>
      <x:c r="L716" s="266" t="n">
        <x:f>SUM(I716:K716)</x:f>
        <x:v>20</x:v>
      </x:c>
      <x:c r="M716" s="267" t="n">
        <x:f>I716*TOMATO_HOURS*WEEKS*(1+TOMATO_DIM)^I716+J716*CARROT_HOURS*WEEKS*(1+CARROT_DIM)^J716+K716*MESCLUN_HOURS*WEEKS*(1+MESCLUN_DIM)^K716</x:f>
        <x:v>1181.609217887249</x:v>
      </x:c>
      <x:c r="N716" s="267" t="n">
        <x:f>MAX(M716-FARMER_HOURS,0)/TEMP_HOURS_PER_WORKER</x:f>
        <x:v>0.3205619568661452</x:v>
      </x:c>
      <x:c r="O716" s="268" t="n">
        <x:f>I716*TOMATO_PRICE+J716*CARROT_PRICE+K716*MESCLUN_PRICE</x:f>
        <x:v>60100</x:v>
      </x:c>
      <x:c r="P716" s="268" t="n">
        <x:f>I716*TOMATO_FERTILIZER+J716*CARROT_FERTILIZER+K716*MESCLUN_FERTILIZER</x:f>
        <x:v>17600</x:v>
      </x:c>
      <x:c r="Q716" s="268" t="n">
        <x:f>MIN(M716,FARMER_HOURS)*FARMER_RATE+MAX(M716-FARMER_HOURS,0)*TEMP_RATE</x:f>
        <x:v>33014.04892165363</x:v>
      </x:c>
      <x:c r="R716" s="268" t="n">
        <x:f>O716-P716-Q716-FIXED_COST</x:f>
        <x:v>-10514.04892165363</x:v>
      </x:c>
      <x:c r="S716" s="139" t="str">
        <x:f>IF(AND(L716&lt;=TOTAL_BED_CAP,N716&lt;=TEMP_WORKER_CAP),"YES","NO")</x:f>
        <x:v>YES</x:v>
      </x:c>
      <x:c r="T716" s="139" t="n">
        <x:f>IF(S716="YES",R716,-1E+99)</x:f>
        <x:v>-10514.04892165363</x:v>
      </x:c>
    </x:row>
    <x:row r="717">
      <x:c r="A717" s="139"/>
      <x:c r="B717" s="139"/>
      <x:c r="C717" s="139"/>
      <x:c r="D717" s="139"/>
      <x:c r="E717" s="139"/>
      <x:c r="F717" s="139"/>
      <x:c r="G717" s="139"/>
      <x:c r="H717" s="139"/>
      <x:c r="I717" s="266" t="n">
        <x:f>INT((ROW()-ROW($I$46))/((CARROT_CAP+1)*(MESCLUN_CAP+1)))</x:f>
        <x:v>1</x:v>
      </x:c>
      <x:c r="J717" s="266" t="n">
        <x:f>MOD(INT((ROW()-ROW($I$46))/(MESCLUN_CAP+1)),CARROT_CAP+1)</x:f>
        <x:v>0</x:v>
      </x:c>
      <x:c r="K717" s="266" t="n">
        <x:f>MOD(ROW()-ROW($I$46),MESCLUN_CAP+1)</x:f>
        <x:v>20</x:v>
      </x:c>
      <x:c r="L717" s="266" t="n">
        <x:f>SUM(I717:K717)</x:f>
        <x:v>21</x:v>
      </x:c>
      <x:c r="M717" s="267" t="n">
        <x:f>I717*TOMATO_HOURS*WEEKS*(1+TOMATO_DIM)^I717+J717*CARROT_HOURS*WEEKS*(1+CARROT_DIM)^J717+K717*MESCLUN_HOURS*WEEKS*(1+MESCLUN_DIM)^K717</x:f>
        <x:v>1252.833508537726</x:v>
      </x:c>
      <x:c r="N717" s="267" t="n">
        <x:f>MAX(M717-FARMER_HOURS,0)/TEMP_HOURS_PER_WORKER</x:f>
        <x:v>0.37002326981786526</x:v>
      </x:c>
      <x:c r="O717" s="268" t="n">
        <x:f>I717*TOMATO_PRICE+J717*CARROT_PRICE+K717*MESCLUN_PRICE</x:f>
        <x:v>62800</x:v>
      </x:c>
      <x:c r="P717" s="268" t="n">
        <x:f>I717*TOMATO_FERTILIZER+J717*CARROT_FERTILIZER+K717*MESCLUN_FERTILIZER</x:f>
        <x:v>18480</x:v>
      </x:c>
      <x:c r="Q717" s="268" t="n">
        <x:f>MIN(M717,FARMER_HOURS)*FARMER_RATE+MAX(M717-FARMER_HOURS,0)*TEMP_RATE</x:f>
        <x:v>34250.58174544663</x:v>
      </x:c>
      <x:c r="R717" s="268" t="n">
        <x:f>O717-P717-Q717-FIXED_COST</x:f>
        <x:v>-9930.58174544663</x:v>
      </x:c>
      <x:c r="S717" s="139" t="str">
        <x:f>IF(AND(L717&lt;=TOTAL_BED_CAP,N717&lt;=TEMP_WORKER_CAP),"YES","NO")</x:f>
        <x:v>YES</x:v>
      </x:c>
      <x:c r="T717" s="139" t="n">
        <x:f>IF(S717="YES",R717,-1E+99)</x:f>
        <x:v>-9930.58174544663</x:v>
      </x:c>
    </x:row>
    <x:row r="718">
      <x:c r="A718" s="139"/>
      <x:c r="B718" s="139"/>
      <x:c r="C718" s="139"/>
      <x:c r="D718" s="139"/>
      <x:c r="E718" s="139"/>
      <x:c r="F718" s="139"/>
      <x:c r="G718" s="139"/>
      <x:c r="H718" s="139"/>
      <x:c r="I718" s="266" t="n">
        <x:f>INT((ROW()-ROW($I$46))/((CARROT_CAP+1)*(MESCLUN_CAP+1)))</x:f>
        <x:v>1</x:v>
      </x:c>
      <x:c r="J718" s="266" t="n">
        <x:f>MOD(INT((ROW()-ROW($I$46))/(MESCLUN_CAP+1)),CARROT_CAP+1)</x:f>
        <x:v>0</x:v>
      </x:c>
      <x:c r="K718" s="266" t="n">
        <x:f>MOD(ROW()-ROW($I$46),MESCLUN_CAP+1)</x:f>
        <x:v>21</x:v>
      </x:c>
      <x:c r="L718" s="266" t="n">
        <x:f>SUM(I718:K718)</x:f>
        <x:v>22</x:v>
      </x:c>
      <x:c r="M718" s="267" t="n">
        <x:f>I718*TOMATO_HOURS*WEEKS*(1+TOMATO_DIM)^I718+J718*CARROT_HOURS*WEEKS*(1+CARROT_DIM)^J718+K718*MESCLUN_HOURS*WEEKS*(1+MESCLUN_DIM)^K718</x:f>
        <x:v>1325.6692487641699</x:v>
      </x:c>
      <x:c r="N718" s="267" t="n">
        <x:f>MAX(M718-FARMER_HOURS,0)/TEMP_HOURS_PER_WORKER</x:f>
        <x:v>0.420603644975118</x:v>
      </x:c>
      <x:c r="O718" s="268" t="n">
        <x:f>I718*TOMATO_PRICE+J718*CARROT_PRICE+K718*MESCLUN_PRICE</x:f>
        <x:v>65500</x:v>
      </x:c>
      <x:c r="P718" s="268" t="n">
        <x:f>I718*TOMATO_FERTILIZER+J718*CARROT_FERTILIZER+K718*MESCLUN_FERTILIZER</x:f>
        <x:v>19360</x:v>
      </x:c>
      <x:c r="Q718" s="268" t="n">
        <x:f>MIN(M718,FARMER_HOURS)*FARMER_RATE+MAX(M718-FARMER_HOURS,0)*TEMP_RATE</x:f>
        <x:v>35515.09112437795</x:v>
      </x:c>
      <x:c r="R718" s="268" t="n">
        <x:f>O718-P718-Q718-FIXED_COST</x:f>
        <x:v>-9375.091124377948</x:v>
      </x:c>
      <x:c r="S718" s="139" t="str">
        <x:f>IF(AND(L718&lt;=TOTAL_BED_CAP,N718&lt;=TEMP_WORKER_CAP),"YES","NO")</x:f>
        <x:v>YES</x:v>
      </x:c>
      <x:c r="T718" s="139" t="n">
        <x:f>IF(S718="YES",R718,-1E+99)</x:f>
        <x:v>-9375.091124377948</x:v>
      </x:c>
    </x:row>
    <x:row r="719">
      <x:c r="A719" s="139"/>
      <x:c r="B719" s="139"/>
      <x:c r="C719" s="139"/>
      <x:c r="D719" s="139"/>
      <x:c r="E719" s="139"/>
      <x:c r="F719" s="139"/>
      <x:c r="G719" s="139"/>
      <x:c r="H719" s="139"/>
      <x:c r="I719" s="266" t="n">
        <x:f>INT((ROW()-ROW($I$46))/((CARROT_CAP+1)*(MESCLUN_CAP+1)))</x:f>
        <x:v>1</x:v>
      </x:c>
      <x:c r="J719" s="266" t="n">
        <x:f>MOD(INT((ROW()-ROW($I$46))/(MESCLUN_CAP+1)),CARROT_CAP+1)</x:f>
        <x:v>0</x:v>
      </x:c>
      <x:c r="K719" s="266" t="n">
        <x:f>MOD(ROW()-ROW($I$46),MESCLUN_CAP+1)</x:f>
        <x:v>22</x:v>
      </x:c>
      <x:c r="L719" s="266" t="n">
        <x:f>SUM(I719:K719)</x:f>
        <x:v>23</x:v>
      </x:c>
      <x:c r="M719" s="267" t="n">
        <x:f>I719*TOMATO_HOURS*WEEKS*(1+TOMATO_DIM)^I719+J719*CARROT_HOURS*WEEKS*(1+CARROT_DIM)^J719+K719*MESCLUN_HOURS*WEEKS*(1+MESCLUN_DIM)^K719</x:f>
        <x:v>1400.145596010566</x:v>
      </x:c>
      <x:c r="N719" s="267" t="n">
        <x:f>MAX(M719-FARMER_HOURS,0)/TEMP_HOURS_PER_WORKER</x:f>
        <x:v>0.472323330562893</x:v>
      </x:c>
      <x:c r="O719" s="268" t="n">
        <x:f>I719*TOMATO_PRICE+J719*CARROT_PRICE+K719*MESCLUN_PRICE</x:f>
        <x:v>68200</x:v>
      </x:c>
      <x:c r="P719" s="268" t="n">
        <x:f>I719*TOMATO_FERTILIZER+J719*CARROT_FERTILIZER+K719*MESCLUN_FERTILIZER</x:f>
        <x:v>20240</x:v>
      </x:c>
      <x:c r="Q719" s="268" t="n">
        <x:f>MIN(M719,FARMER_HOURS)*FARMER_RATE+MAX(M719-FARMER_HOURS,0)*TEMP_RATE</x:f>
        <x:v>36808.083264072324</x:v>
      </x:c>
      <x:c r="R719" s="268" t="n">
        <x:f>O719-P719-Q719-FIXED_COST</x:f>
        <x:v>-8848.083264072324</x:v>
      </x:c>
      <x:c r="S719" s="139" t="str">
        <x:f>IF(AND(L719&lt;=TOTAL_BED_CAP,N719&lt;=TEMP_WORKER_CAP),"YES","NO")</x:f>
        <x:v>YES</x:v>
      </x:c>
      <x:c r="T719" s="139" t="n">
        <x:f>IF(S719="YES",R719,-1E+99)</x:f>
        <x:v>-8848.083264072324</x:v>
      </x:c>
    </x:row>
    <x:row r="720">
      <x:c r="A720" s="139"/>
      <x:c r="B720" s="139"/>
      <x:c r="C720" s="139"/>
      <x:c r="D720" s="139"/>
      <x:c r="E720" s="139"/>
      <x:c r="F720" s="139"/>
      <x:c r="G720" s="139"/>
      <x:c r="H720" s="139"/>
      <x:c r="I720" s="266" t="n">
        <x:f>INT((ROW()-ROW($I$46))/((CARROT_CAP+1)*(MESCLUN_CAP+1)))</x:f>
        <x:v>1</x:v>
      </x:c>
      <x:c r="J720" s="266" t="n">
        <x:f>MOD(INT((ROW()-ROW($I$46))/(MESCLUN_CAP+1)),CARROT_CAP+1)</x:f>
        <x:v>0</x:v>
      </x:c>
      <x:c r="K720" s="266" t="n">
        <x:f>MOD(ROW()-ROW($I$46),MESCLUN_CAP+1)</x:f>
        <x:v>23</x:v>
      </x:c>
      <x:c r="L720" s="266" t="n">
        <x:f>SUM(I720:K720)</x:f>
        <x:v>24</x:v>
      </x:c>
      <x:c r="M720" s="267" t="n">
        <x:f>I720*TOMATO_HOURS*WEEKS*(1+TOMATO_DIM)^I720+J720*CARROT_HOURS*WEEKS*(1+CARROT_DIM)^J720+K720*MESCLUN_HOURS*WEEKS*(1+MESCLUN_DIM)^K720</x:f>
        <x:v>1476.2921848680023</x:v>
      </x:c>
      <x:c r="N720" s="267" t="n">
        <x:f>MAX(M720-FARMER_HOURS,0)/TEMP_HOURS_PER_WORKER</x:f>
        <x:v>0.525202906158335</x:v>
      </x:c>
      <x:c r="O720" s="268" t="n">
        <x:f>I720*TOMATO_PRICE+J720*CARROT_PRICE+K720*MESCLUN_PRICE</x:f>
        <x:v>70900</x:v>
      </x:c>
      <x:c r="P720" s="268" t="n">
        <x:f>I720*TOMATO_FERTILIZER+J720*CARROT_FERTILIZER+K720*MESCLUN_FERTILIZER</x:f>
        <x:v>21120</x:v>
      </x:c>
      <x:c r="Q720" s="268" t="n">
        <x:f>MIN(M720,FARMER_HOURS)*FARMER_RATE+MAX(M720-FARMER_HOURS,0)*TEMP_RATE</x:f>
        <x:v>38130.07265395837</x:v>
      </x:c>
      <x:c r="R720" s="268" t="n">
        <x:f>O720-P720-Q720-FIXED_COST</x:f>
        <x:v>-8350.07265395837</x:v>
      </x:c>
      <x:c r="S720" s="139" t="str">
        <x:f>IF(AND(L720&lt;=TOTAL_BED_CAP,N720&lt;=TEMP_WORKER_CAP),"YES","NO")</x:f>
        <x:v>YES</x:v>
      </x:c>
      <x:c r="T720" s="139" t="n">
        <x:f>IF(S720="YES",R720,-1E+99)</x:f>
        <x:v>-8350.07265395837</x:v>
      </x:c>
    </x:row>
    <x:row r="721">
      <x:c r="A721" s="139"/>
      <x:c r="B721" s="139"/>
      <x:c r="C721" s="139"/>
      <x:c r="D721" s="139"/>
      <x:c r="E721" s="139"/>
      <x:c r="F721" s="139"/>
      <x:c r="G721" s="139"/>
      <x:c r="H721" s="139"/>
      <x:c r="I721" s="266" t="n">
        <x:f>INT((ROW()-ROW($I$46))/((CARROT_CAP+1)*(MESCLUN_CAP+1)))</x:f>
        <x:v>1</x:v>
      </x:c>
      <x:c r="J721" s="266" t="n">
        <x:f>MOD(INT((ROW()-ROW($I$46))/(MESCLUN_CAP+1)),CARROT_CAP+1)</x:f>
        <x:v>0</x:v>
      </x:c>
      <x:c r="K721" s="266" t="n">
        <x:f>MOD(ROW()-ROW($I$46),MESCLUN_CAP+1)</x:f>
        <x:v>24</x:v>
      </x:c>
      <x:c r="L721" s="266" t="n">
        <x:f>SUM(I721:K721)</x:f>
        <x:v>25</x:v>
      </x:c>
      <x:c r="M721" s="267" t="n">
        <x:f>I721*TOMATO_HOURS*WEEKS*(1+TOMATO_DIM)^I721+J721*CARROT_HOURS*WEEKS*(1+CARROT_DIM)^J721+K721*MESCLUN_HOURS*WEEKS*(1+MESCLUN_DIM)^K721</x:f>
        <x:v>1554.139134447498</x:v>
      </x:c>
      <x:c r="N721" s="267" t="n">
        <x:f>MAX(M721-FARMER_HOURS,0)/TEMP_HOURS_PER_WORKER</x:f>
        <x:v>0.5792632878107625</x:v>
      </x:c>
      <x:c r="O721" s="268" t="n">
        <x:f>I721*TOMATO_PRICE+J721*CARROT_PRICE+K721*MESCLUN_PRICE</x:f>
        <x:v>73600</x:v>
      </x:c>
      <x:c r="P721" s="268" t="n">
        <x:f>I721*TOMATO_FERTILIZER+J721*CARROT_FERTILIZER+K721*MESCLUN_FERTILIZER</x:f>
        <x:v>22000</x:v>
      </x:c>
      <x:c r="Q721" s="268" t="n">
        <x:f>MIN(M721,FARMER_HOURS)*FARMER_RATE+MAX(M721-FARMER_HOURS,0)*TEMP_RATE</x:f>
        <x:v>39481.58219526906</x:v>
      </x:c>
      <x:c r="R721" s="268" t="n">
        <x:f>O721-P721-Q721-FIXED_COST</x:f>
        <x:v>-7881.58219526906</x:v>
      </x:c>
      <x:c r="S721" s="139" t="str">
        <x:f>IF(AND(L721&lt;=TOTAL_BED_CAP,N721&lt;=TEMP_WORKER_CAP),"YES","NO")</x:f>
        <x:v>YES</x:v>
      </x:c>
      <x:c r="T721" s="139" t="n">
        <x:f>IF(S721="YES",R721,-1E+99)</x:f>
        <x:v>-7881.58219526906</x:v>
      </x:c>
    </x:row>
    <x:row r="722">
      <x:c r="A722" s="139"/>
      <x:c r="B722" s="139"/>
      <x:c r="C722" s="139"/>
      <x:c r="D722" s="139"/>
      <x:c r="E722" s="139"/>
      <x:c r="F722" s="139"/>
      <x:c r="G722" s="139"/>
      <x:c r="H722" s="139"/>
      <x:c r="I722" s="266" t="n">
        <x:f>INT((ROW()-ROW($I$46))/((CARROT_CAP+1)*(MESCLUN_CAP+1)))</x:f>
        <x:v>1</x:v>
      </x:c>
      <x:c r="J722" s="266" t="n">
        <x:f>MOD(INT((ROW()-ROW($I$46))/(MESCLUN_CAP+1)),CARROT_CAP+1)</x:f>
        <x:v>0</x:v>
      </x:c>
      <x:c r="K722" s="266" t="n">
        <x:f>MOD(ROW()-ROW($I$46),MESCLUN_CAP+1)</x:f>
        <x:v>25</x:v>
      </x:c>
      <x:c r="L722" s="266" t="n">
        <x:f>SUM(I722:K722)</x:f>
        <x:v>26</x:v>
      </x:c>
      <x:c r="M722" s="267" t="n">
        <x:f>I722*TOMATO_HOURS*WEEKS*(1+TOMATO_DIM)^I722+J722*CARROT_HOURS*WEEKS*(1+CARROT_DIM)^J722+K722*MESCLUN_HOURS*WEEKS*(1+MESCLUN_DIM)^K722</x:f>
        <x:v>1633.7170558625955</x:v>
      </x:c>
      <x:c r="N722" s="267" t="n">
        <x:f>MAX(M722-FARMER_HOURS,0)/TEMP_HOURS_PER_WORKER</x:f>
        <x:v>0.6345257332379136</x:v>
      </x:c>
      <x:c r="O722" s="268" t="n">
        <x:f>I722*TOMATO_PRICE+J722*CARROT_PRICE+K722*MESCLUN_PRICE</x:f>
        <x:v>76300</x:v>
      </x:c>
      <x:c r="P722" s="268" t="n">
        <x:f>I722*TOMATO_FERTILIZER+J722*CARROT_FERTILIZER+K722*MESCLUN_FERTILIZER</x:f>
        <x:v>22880</x:v>
      </x:c>
      <x:c r="Q722" s="268" t="n">
        <x:f>MIN(M722,FARMER_HOURS)*FARMER_RATE+MAX(M722-FARMER_HOURS,0)*TEMP_RATE</x:f>
        <x:v>40863.14333094784</x:v>
      </x:c>
      <x:c r="R722" s="268" t="n">
        <x:f>O722-P722-Q722-FIXED_COST</x:f>
        <x:v>-7443.143330947838</x:v>
      </x:c>
      <x:c r="S722" s="139" t="str">
        <x:f>IF(AND(L722&lt;=TOTAL_BED_CAP,N722&lt;=TEMP_WORKER_CAP),"YES","NO")</x:f>
        <x:v>YES</x:v>
      </x:c>
      <x:c r="T722" s="139" t="n">
        <x:f>IF(S722="YES",R722,-1E+99)</x:f>
        <x:v>-7443.143330947838</x:v>
      </x:c>
    </x:row>
    <x:row r="723">
      <x:c r="A723" s="139"/>
      <x:c r="B723" s="139"/>
      <x:c r="C723" s="139"/>
      <x:c r="D723" s="139"/>
      <x:c r="E723" s="139"/>
      <x:c r="F723" s="139"/>
      <x:c r="G723" s="139"/>
      <x:c r="H723" s="139"/>
      <x:c r="I723" s="266" t="n">
        <x:f>INT((ROW()-ROW($I$46))/((CARROT_CAP+1)*(MESCLUN_CAP+1)))</x:f>
        <x:v>1</x:v>
      </x:c>
      <x:c r="J723" s="266" t="n">
        <x:f>MOD(INT((ROW()-ROW($I$46))/(MESCLUN_CAP+1)),CARROT_CAP+1)</x:f>
        <x:v>0</x:v>
      </x:c>
      <x:c r="K723" s="266" t="n">
        <x:f>MOD(ROW()-ROW($I$46),MESCLUN_CAP+1)</x:f>
        <x:v>26</x:v>
      </x:c>
      <x:c r="L723" s="266" t="n">
        <x:f>SUM(I723:K723)</x:f>
        <x:v>27</x:v>
      </x:c>
      <x:c r="M723" s="267" t="n">
        <x:f>I723*TOMATO_HOURS*WEEKS*(1+TOMATO_DIM)^I723+J723*CARROT_HOURS*WEEKS*(1+CARROT_DIM)^J723+K723*MESCLUN_HOURS*WEEKS*(1+MESCLUN_DIM)^K723</x:f>
        <x:v>1715.0570598233128</x:v>
      </x:c>
      <x:c r="N723" s="267" t="n">
        <x:f>MAX(M723-FARMER_HOURS,0)/TEMP_HOURS_PER_WORKER</x:f>
        <x:v>0.6910118470995228</x:v>
      </x:c>
      <x:c r="O723" s="268" t="n">
        <x:f>I723*TOMATO_PRICE+J723*CARROT_PRICE+K723*MESCLUN_PRICE</x:f>
        <x:v>79000</x:v>
      </x:c>
      <x:c r="P723" s="268" t="n">
        <x:f>I723*TOMATO_FERTILIZER+J723*CARROT_FERTILIZER+K723*MESCLUN_FERTILIZER</x:f>
        <x:v>23760</x:v>
      </x:c>
      <x:c r="Q723" s="268" t="n">
        <x:f>MIN(M723,FARMER_HOURS)*FARMER_RATE+MAX(M723-FARMER_HOURS,0)*TEMP_RATE</x:f>
        <x:v>42275.29617748807</x:v>
      </x:c>
      <x:c r="R723" s="268" t="n">
        <x:f>O723-P723-Q723-FIXED_COST</x:f>
        <x:v>-7035.296177488068</x:v>
      </x:c>
      <x:c r="S723" s="139" t="str">
        <x:f>IF(AND(L723&lt;=TOTAL_BED_CAP,N723&lt;=TEMP_WORKER_CAP),"YES","NO")</x:f>
        <x:v>YES</x:v>
      </x:c>
      <x:c r="T723" s="139" t="n">
        <x:f>IF(S723="YES",R723,-1E+99)</x:f>
        <x:v>-7035.296177488068</x:v>
      </x:c>
    </x:row>
    <x:row r="724">
      <x:c r="A724" s="139"/>
      <x:c r="B724" s="139"/>
      <x:c r="C724" s="139"/>
      <x:c r="D724" s="139"/>
      <x:c r="E724" s="139"/>
      <x:c r="F724" s="139"/>
      <x:c r="G724" s="139"/>
      <x:c r="H724" s="139"/>
      <x:c r="I724" s="266" t="n">
        <x:f>INT((ROW()-ROW($I$46))/((CARROT_CAP+1)*(MESCLUN_CAP+1)))</x:f>
        <x:v>1</x:v>
      </x:c>
      <x:c r="J724" s="266" t="n">
        <x:f>MOD(INT((ROW()-ROW($I$46))/(MESCLUN_CAP+1)),CARROT_CAP+1)</x:f>
        <x:v>0</x:v>
      </x:c>
      <x:c r="K724" s="266" t="n">
        <x:f>MOD(ROW()-ROW($I$46),MESCLUN_CAP+1)</x:f>
        <x:v>27</x:v>
      </x:c>
      <x:c r="L724" s="266" t="n">
        <x:f>SUM(I724:K724)</x:f>
        <x:v>28</x:v>
      </x:c>
      <x:c r="M724" s="267" t="n">
        <x:f>I724*TOMATO_HOURS*WEEKS*(1+TOMATO_DIM)^I724+J724*CARROT_HOURS*WEEKS*(1+CARROT_DIM)^J724+K724*MESCLUN_HOURS*WEEKS*(1+MESCLUN_DIM)^K724</x:f>
        <x:v>1798.19076434307</x:v>
      </x:c>
      <x:c r="N724" s="267" t="n">
        <x:f>MAX(M724-FARMER_HOURS,0)/TEMP_HOURS_PER_WORKER</x:f>
        <x:v>0.7487435863493541</x:v>
      </x:c>
      <x:c r="O724" s="268" t="n">
        <x:f>I724*TOMATO_PRICE+J724*CARROT_PRICE+K724*MESCLUN_PRICE</x:f>
        <x:v>81700</x:v>
      </x:c>
      <x:c r="P724" s="268" t="n">
        <x:f>I724*TOMATO_FERTILIZER+J724*CARROT_FERTILIZER+K724*MESCLUN_FERTILIZER</x:f>
        <x:v>24640</x:v>
      </x:c>
      <x:c r="Q724" s="268" t="n">
        <x:f>MIN(M724,FARMER_HOURS)*FARMER_RATE+MAX(M724-FARMER_HOURS,0)*TEMP_RATE</x:f>
        <x:v>43718.58965873385</x:v>
      </x:c>
      <x:c r="R724" s="268" t="n">
        <x:f>O724-P724-Q724-FIXED_COST</x:f>
        <x:v>-6658.58965873385</x:v>
      </x:c>
      <x:c r="S724" s="139" t="str">
        <x:f>IF(AND(L724&lt;=TOTAL_BED_CAP,N724&lt;=TEMP_WORKER_CAP),"YES","NO")</x:f>
        <x:v>YES</x:v>
      </x:c>
      <x:c r="T724" s="139" t="n">
        <x:f>IF(S724="YES",R724,-1E+99)</x:f>
        <x:v>-6658.58965873385</x:v>
      </x:c>
    </x:row>
    <x:row r="725">
      <x:c r="A725" s="139"/>
      <x:c r="B725" s="139"/>
      <x:c r="C725" s="139"/>
      <x:c r="D725" s="139"/>
      <x:c r="E725" s="139"/>
      <x:c r="F725" s="139"/>
      <x:c r="G725" s="139"/>
      <x:c r="H725" s="139"/>
      <x:c r="I725" s="266" t="n">
        <x:f>INT((ROW()-ROW($I$46))/((CARROT_CAP+1)*(MESCLUN_CAP+1)))</x:f>
        <x:v>1</x:v>
      </x:c>
      <x:c r="J725" s="266" t="n">
        <x:f>MOD(INT((ROW()-ROW($I$46))/(MESCLUN_CAP+1)),CARROT_CAP+1)</x:f>
        <x:v>0</x:v>
      </x:c>
      <x:c r="K725" s="266" t="n">
        <x:f>MOD(ROW()-ROW($I$46),MESCLUN_CAP+1)</x:f>
        <x:v>28</x:v>
      </x:c>
      <x:c r="L725" s="266" t="n">
        <x:f>SUM(I725:K725)</x:f>
        <x:v>29</x:v>
      </x:c>
      <x:c r="M725" s="267" t="n">
        <x:f>I725*TOMATO_HOURS*WEEKS*(1+TOMATO_DIM)^I725+J725*CARROT_HOURS*WEEKS*(1+CARROT_DIM)^J725+K725*MESCLUN_HOURS*WEEKS*(1+MESCLUN_DIM)^K725</x:f>
        <x:v>1883.1503025602233</x:v>
      </x:c>
      <x:c r="N725" s="267" t="n">
        <x:f>MAX(M725-FARMER_HOURS,0)/TEMP_HOURS_PER_WORKER</x:f>
        <x:v>0.8077432656668218</x:v>
      </x:c>
      <x:c r="O725" s="268" t="n">
        <x:f>I725*TOMATO_PRICE+J725*CARROT_PRICE+K725*MESCLUN_PRICE</x:f>
        <x:v>84400</x:v>
      </x:c>
      <x:c r="P725" s="268" t="n">
        <x:f>I725*TOMATO_FERTILIZER+J725*CARROT_FERTILIZER+K725*MESCLUN_FERTILIZER</x:f>
        <x:v>25520</x:v>
      </x:c>
      <x:c r="Q725" s="268" t="n">
        <x:f>MIN(M725,FARMER_HOURS)*FARMER_RATE+MAX(M725-FARMER_HOURS,0)*TEMP_RATE</x:f>
        <x:v>45193.58164167054</x:v>
      </x:c>
      <x:c r="R725" s="268" t="n">
        <x:f>O725-P725-Q725-FIXED_COST</x:f>
        <x:v>-6313.581641670542</x:v>
      </x:c>
      <x:c r="S725" s="139" t="str">
        <x:f>IF(AND(L725&lt;=TOTAL_BED_CAP,N725&lt;=TEMP_WORKER_CAP),"YES","NO")</x:f>
        <x:v>YES</x:v>
      </x:c>
      <x:c r="T725" s="139" t="n">
        <x:f>IF(S725="YES",R725,-1E+99)</x:f>
        <x:v>-6313.581641670542</x:v>
      </x:c>
    </x:row>
    <x:row r="726">
      <x:c r="A726" s="139"/>
      <x:c r="B726" s="139"/>
      <x:c r="C726" s="139"/>
      <x:c r="D726" s="139"/>
      <x:c r="E726" s="139"/>
      <x:c r="F726" s="139"/>
      <x:c r="G726" s="139"/>
      <x:c r="H726" s="139"/>
      <x:c r="I726" s="266" t="n">
        <x:f>INT((ROW()-ROW($I$46))/((CARROT_CAP+1)*(MESCLUN_CAP+1)))</x:f>
        <x:v>1</x:v>
      </x:c>
      <x:c r="J726" s="266" t="n">
        <x:f>MOD(INT((ROW()-ROW($I$46))/(MESCLUN_CAP+1)),CARROT_CAP+1)</x:f>
        <x:v>0</x:v>
      </x:c>
      <x:c r="K726" s="266" t="n">
        <x:f>MOD(ROW()-ROW($I$46),MESCLUN_CAP+1)</x:f>
        <x:v>29</x:v>
      </x:c>
      <x:c r="L726" s="266" t="n">
        <x:f>SUM(I726:K726)</x:f>
        <x:v>30</x:v>
      </x:c>
      <x:c r="M726" s="267" t="n">
        <x:f>I726*TOMATO_HOURS*WEEKS*(1+TOMATO_DIM)^I726+J726*CARROT_HOURS*WEEKS*(1+CARROT_DIM)^J726+K726*MESCLUN_HOURS*WEEKS*(1+MESCLUN_DIM)^K726</x:f>
        <x:v>1969.9683306758766</x:v>
      </x:c>
      <x:c r="N726" s="267" t="n">
        <x:f>MAX(M726-FARMER_HOURS,0)/TEMP_HOURS_PER_WORKER</x:f>
        <x:v>0.8680335629693587</x:v>
      </x:c>
      <x:c r="O726" s="268" t="n">
        <x:f>I726*TOMATO_PRICE+J726*CARROT_PRICE+K726*MESCLUN_PRICE</x:f>
        <x:v>87100</x:v>
      </x:c>
      <x:c r="P726" s="268" t="n">
        <x:f>I726*TOMATO_FERTILIZER+J726*CARROT_FERTILIZER+K726*MESCLUN_FERTILIZER</x:f>
        <x:v>26400</x:v>
      </x:c>
      <x:c r="Q726" s="268" t="n">
        <x:f>MIN(M726,FARMER_HOURS)*FARMER_RATE+MAX(M726-FARMER_HOURS,0)*TEMP_RATE</x:f>
        <x:v>46700.83907423397</x:v>
      </x:c>
      <x:c r="R726" s="268" t="n">
        <x:f>O726-P726-Q726-FIXED_COST</x:f>
        <x:v>-6000.839074233969</x:v>
      </x:c>
      <x:c r="S726" s="139" t="str">
        <x:f>IF(AND(L726&lt;=TOTAL_BED_CAP,N726&lt;=TEMP_WORKER_CAP),"YES","NO")</x:f>
        <x:v>YES</x:v>
      </x:c>
      <x:c r="T726" s="139" t="n">
        <x:f>IF(S726="YES",R726,-1E+99)</x:f>
        <x:v>-6000.839074233969</x:v>
      </x:c>
    </x:row>
    <x:row r="727">
      <x:c r="A727" s="139"/>
      <x:c r="B727" s="139"/>
      <x:c r="C727" s="139"/>
      <x:c r="D727" s="139"/>
      <x:c r="E727" s="139"/>
      <x:c r="F727" s="139"/>
      <x:c r="G727" s="139"/>
      <x:c r="H727" s="139"/>
      <x:c r="I727" s="266" t="n">
        <x:f>INT((ROW()-ROW($I$46))/((CARROT_CAP+1)*(MESCLUN_CAP+1)))</x:f>
        <x:v>1</x:v>
      </x:c>
      <x:c r="J727" s="266" t="n">
        <x:f>MOD(INT((ROW()-ROW($I$46))/(MESCLUN_CAP+1)),CARROT_CAP+1)</x:f>
        <x:v>0</x:v>
      </x:c>
      <x:c r="K727" s="266" t="n">
        <x:f>MOD(ROW()-ROW($I$46),MESCLUN_CAP+1)</x:f>
        <x:v>30</x:v>
      </x:c>
      <x:c r="L727" s="266" t="n">
        <x:f>SUM(I727:K727)</x:f>
        <x:v>31</x:v>
      </x:c>
      <x:c r="M727" s="267" t="n">
        <x:f>I727*TOMATO_HOURS*WEEKS*(1+TOMATO_DIM)^I727+J727*CARROT_HOURS*WEEKS*(1+CARROT_DIM)^J727+K727*MESCLUN_HOURS*WEEKS*(1+MESCLUN_DIM)^K727</x:f>
        <x:v>2058.678036009647</x:v>
      </x:c>
      <x:c r="N727" s="267" t="n">
        <x:f>MAX(M727-FARMER_HOURS,0)/TEMP_HOURS_PER_WORKER</x:f>
        <x:v>0.9296375250066992</x:v>
      </x:c>
      <x:c r="O727" s="268" t="n">
        <x:f>I727*TOMATO_PRICE+J727*CARROT_PRICE+K727*MESCLUN_PRICE</x:f>
        <x:v>89800</x:v>
      </x:c>
      <x:c r="P727" s="268" t="n">
        <x:f>I727*TOMATO_FERTILIZER+J727*CARROT_FERTILIZER+K727*MESCLUN_FERTILIZER</x:f>
        <x:v>27280</x:v>
      </x:c>
      <x:c r="Q727" s="268" t="n">
        <x:f>MIN(M727,FARMER_HOURS)*FARMER_RATE+MAX(M727-FARMER_HOURS,0)*TEMP_RATE</x:f>
        <x:v>48240.93812516748</x:v>
      </x:c>
      <x:c r="R727" s="268" t="n">
        <x:f>O727-P727-Q727-FIXED_COST</x:f>
        <x:v>-5720.938125167479</x:v>
      </x:c>
      <x:c r="S727" s="139" t="str">
        <x:f>IF(AND(L727&lt;=TOTAL_BED_CAP,N727&lt;=TEMP_WORKER_CAP),"YES","NO")</x:f>
        <x:v>YES</x:v>
      </x:c>
      <x:c r="T727" s="139" t="n">
        <x:f>IF(S727="YES",R727,-1E+99)</x:f>
        <x:v>-5720.938125167479</x:v>
      </x:c>
    </x:row>
    <x:row r="728">
      <x:c r="A728" s="139"/>
      <x:c r="B728" s="139"/>
      <x:c r="C728" s="139"/>
      <x:c r="D728" s="139"/>
      <x:c r="E728" s="139"/>
      <x:c r="F728" s="139"/>
      <x:c r="G728" s="139"/>
      <x:c r="H728" s="139"/>
      <x:c r="I728" s="266" t="n">
        <x:f>INT((ROW()-ROW($I$46))/((CARROT_CAP+1)*(MESCLUN_CAP+1)))</x:f>
        <x:v>1</x:v>
      </x:c>
      <x:c r="J728" s="266" t="n">
        <x:f>MOD(INT((ROW()-ROW($I$46))/(MESCLUN_CAP+1)),CARROT_CAP+1)</x:f>
        <x:v>1</x:v>
      </x:c>
      <x:c r="K728" s="266" t="n">
        <x:f>MOD(ROW()-ROW($I$46),MESCLUN_CAP+1)</x:f>
        <x:v>0</x:v>
      </x:c>
      <x:c r="L728" s="266" t="n">
        <x:f>SUM(I728:K728)</x:f>
        <x:v>2</x:v>
      </x:c>
      <x:c r="M728" s="267" t="n">
        <x:f>I728*TOMATO_HOURS*WEEKS*(1+TOMATO_DIM)^I728+J728*CARROT_HOURS*WEEKS*(1+CARROT_DIM)^J728+K728*MESCLUN_HOURS*WEEKS*(1+MESCLUN_DIM)^K728</x:f>
        <x:v>129.75</x:v>
      </x:c>
      <x:c r="N728" s="267" t="n">
        <x:f>MAX(M728-FARMER_HOURS,0)/TEMP_HOURS_PER_WORKER</x:f>
        <x:v>0</x:v>
      </x:c>
      <x:c r="O728" s="268" t="n">
        <x:f>I728*TOMATO_PRICE+J728*CARROT_PRICE+K728*MESCLUN_PRICE</x:f>
        <x:v>10894</x:v>
      </x:c>
      <x:c r="P728" s="268" t="n">
        <x:f>I728*TOMATO_FERTILIZER+J728*CARROT_FERTILIZER+K728*MESCLUN_FERTILIZER</x:f>
        <x:v>1320</x:v>
      </x:c>
      <x:c r="Q728" s="268" t="n">
        <x:f>MIN(M728,FARMER_HOURS)*FARMER_RATE+MAX(M728-FARMER_HOURS,0)*TEMP_RATE</x:f>
        <x:v>4505.208333333333</x:v>
      </x:c>
      <x:c r="R728" s="268" t="n">
        <x:f>O728-P728-Q728-FIXED_COST</x:f>
        <x:v>-14931.208333333332</x:v>
      </x:c>
      <x:c r="S728" s="139" t="str">
        <x:f>IF(AND(L728&lt;=TOTAL_BED_CAP,N728&lt;=TEMP_WORKER_CAP),"YES","NO")</x:f>
        <x:v>YES</x:v>
      </x:c>
      <x:c r="T728" s="139" t="n">
        <x:f>IF(S728="YES",R728,-1E+99)</x:f>
        <x:v>-14931.208333333332</x:v>
      </x:c>
    </x:row>
    <x:row r="729">
      <x:c r="A729" s="139"/>
      <x:c r="B729" s="139"/>
      <x:c r="C729" s="139"/>
      <x:c r="D729" s="139"/>
      <x:c r="E729" s="139"/>
      <x:c r="F729" s="139"/>
      <x:c r="G729" s="139"/>
      <x:c r="H729" s="139"/>
      <x:c r="I729" s="266" t="n">
        <x:f>INT((ROW()-ROW($I$46))/((CARROT_CAP+1)*(MESCLUN_CAP+1)))</x:f>
        <x:v>1</x:v>
      </x:c>
      <x:c r="J729" s="266" t="n">
        <x:f>MOD(INT((ROW()-ROW($I$46))/(MESCLUN_CAP+1)),CARROT_CAP+1)</x:f>
        <x:v>1</x:v>
      </x:c>
      <x:c r="K729" s="266" t="n">
        <x:f>MOD(ROW()-ROW($I$46),MESCLUN_CAP+1)</x:f>
        <x:v>1</x:v>
      </x:c>
      <x:c r="L729" s="266" t="n">
        <x:f>SUM(I729:K729)</x:f>
        <x:v>3</x:v>
      </x:c>
      <x:c r="M729" s="267" t="n">
        <x:f>I729*TOMATO_HOURS*WEEKS*(1+TOMATO_DIM)^I729+J729*CARROT_HOURS*WEEKS*(1+CARROT_DIM)^J729+K729*MESCLUN_HOURS*WEEKS*(1+MESCLUN_DIM)^K729</x:f>
        <x:v>175.3125</x:v>
      </x:c>
      <x:c r="N729" s="267" t="n">
        <x:f>MAX(M729-FARMER_HOURS,0)/TEMP_HOURS_PER_WORKER</x:f>
        <x:v>0</x:v>
      </x:c>
      <x:c r="O729" s="268" t="n">
        <x:f>I729*TOMATO_PRICE+J729*CARROT_PRICE+K729*MESCLUN_PRICE</x:f>
        <x:v>13594</x:v>
      </x:c>
      <x:c r="P729" s="268" t="n">
        <x:f>I729*TOMATO_FERTILIZER+J729*CARROT_FERTILIZER+K729*MESCLUN_FERTILIZER</x:f>
        <x:v>2200</x:v>
      </x:c>
      <x:c r="Q729" s="268" t="n">
        <x:f>MIN(M729,FARMER_HOURS)*FARMER_RATE+MAX(M729-FARMER_HOURS,0)*TEMP_RATE</x:f>
        <x:v>6087.239583333333</x:v>
      </x:c>
      <x:c r="R729" s="268" t="n">
        <x:f>O729-P729-Q729-FIXED_COST</x:f>
        <x:v>-14693.239583333332</x:v>
      </x:c>
      <x:c r="S729" s="139" t="str">
        <x:f>IF(AND(L729&lt;=TOTAL_BED_CAP,N729&lt;=TEMP_WORKER_CAP),"YES","NO")</x:f>
        <x:v>YES</x:v>
      </x:c>
      <x:c r="T729" s="139" t="n">
        <x:f>IF(S729="YES",R729,-1E+99)</x:f>
        <x:v>-14693.239583333332</x:v>
      </x:c>
    </x:row>
    <x:row r="730">
      <x:c r="A730" s="139"/>
      <x:c r="B730" s="139"/>
      <x:c r="C730" s="139"/>
      <x:c r="D730" s="139"/>
      <x:c r="E730" s="139"/>
      <x:c r="F730" s="139"/>
      <x:c r="G730" s="139"/>
      <x:c r="H730" s="139"/>
      <x:c r="I730" s="266" t="n">
        <x:f>INT((ROW()-ROW($I$46))/((CARROT_CAP+1)*(MESCLUN_CAP+1)))</x:f>
        <x:v>1</x:v>
      </x:c>
      <x:c r="J730" s="266" t="n">
        <x:f>MOD(INT((ROW()-ROW($I$46))/(MESCLUN_CAP+1)),CARROT_CAP+1)</x:f>
        <x:v>1</x:v>
      </x:c>
      <x:c r="K730" s="266" t="n">
        <x:f>MOD(ROW()-ROW($I$46),MESCLUN_CAP+1)</x:f>
        <x:v>2</x:v>
      </x:c>
      <x:c r="L730" s="266" t="n">
        <x:f>SUM(I730:K730)</x:f>
        <x:v>4</x:v>
      </x:c>
      <x:c r="M730" s="267" t="n">
        <x:f>I730*TOMATO_HOURS*WEEKS*(1+TOMATO_DIM)^I730+J730*CARROT_HOURS*WEEKS*(1+CARROT_DIM)^J730+K730*MESCLUN_HOURS*WEEKS*(1+MESCLUN_DIM)^K730</x:f>
        <x:v>222.0140625</x:v>
      </x:c>
      <x:c r="N730" s="267" t="n">
        <x:f>MAX(M730-FARMER_HOURS,0)/TEMP_HOURS_PER_WORKER</x:f>
        <x:v>0</x:v>
      </x:c>
      <x:c r="O730" s="268" t="n">
        <x:f>I730*TOMATO_PRICE+J730*CARROT_PRICE+K730*MESCLUN_PRICE</x:f>
        <x:v>16294</x:v>
      </x:c>
      <x:c r="P730" s="268" t="n">
        <x:f>I730*TOMATO_FERTILIZER+J730*CARROT_FERTILIZER+K730*MESCLUN_FERTILIZER</x:f>
        <x:v>3080</x:v>
      </x:c>
      <x:c r="Q730" s="268" t="n">
        <x:f>MIN(M730,FARMER_HOURS)*FARMER_RATE+MAX(M730-FARMER_HOURS,0)*TEMP_RATE</x:f>
        <x:v>7708.821614583333</x:v>
      </x:c>
      <x:c r="R730" s="268" t="n">
        <x:f>O730-P730-Q730-FIXED_COST</x:f>
        <x:v>-14494.821614583332</x:v>
      </x:c>
      <x:c r="S730" s="139" t="str">
        <x:f>IF(AND(L730&lt;=TOTAL_BED_CAP,N730&lt;=TEMP_WORKER_CAP),"YES","NO")</x:f>
        <x:v>YES</x:v>
      </x:c>
      <x:c r="T730" s="139" t="n">
        <x:f>IF(S730="YES",R730,-1E+99)</x:f>
        <x:v>-14494.821614583332</x:v>
      </x:c>
    </x:row>
    <x:row r="731">
      <x:c r="A731" s="139"/>
      <x:c r="B731" s="139"/>
      <x:c r="C731" s="139"/>
      <x:c r="D731" s="139"/>
      <x:c r="E731" s="139"/>
      <x:c r="F731" s="139"/>
      <x:c r="G731" s="139"/>
      <x:c r="H731" s="139"/>
      <x:c r="I731" s="266" t="n">
        <x:f>INT((ROW()-ROW($I$46))/((CARROT_CAP+1)*(MESCLUN_CAP+1)))</x:f>
        <x:v>1</x:v>
      </x:c>
      <x:c r="J731" s="266" t="n">
        <x:f>MOD(INT((ROW()-ROW($I$46))/(MESCLUN_CAP+1)),CARROT_CAP+1)</x:f>
        <x:v>1</x:v>
      </x:c>
      <x:c r="K731" s="266" t="n">
        <x:f>MOD(ROW()-ROW($I$46),MESCLUN_CAP+1)</x:f>
        <x:v>3</x:v>
      </x:c>
      <x:c r="L731" s="266" t="n">
        <x:f>SUM(I731:K731)</x:f>
        <x:v>5</x:v>
      </x:c>
      <x:c r="M731" s="267" t="n">
        <x:f>I731*TOMATO_HOURS*WEEKS*(1+TOMATO_DIM)^I731+J731*CARROT_HOURS*WEEKS*(1+CARROT_DIM)^J731+K731*MESCLUN_HOURS*WEEKS*(1+MESCLUN_DIM)^K731</x:f>
        <x:v>269.87604492187495</x:v>
      </x:c>
      <x:c r="N731" s="267" t="n">
        <x:f>MAX(M731-FARMER_HOURS,0)/TEMP_HOURS_PER_WORKER</x:f>
        <x:v>0</x:v>
      </x:c>
      <x:c r="O731" s="268" t="n">
        <x:f>I731*TOMATO_PRICE+J731*CARROT_PRICE+K731*MESCLUN_PRICE</x:f>
        <x:v>18994</x:v>
      </x:c>
      <x:c r="P731" s="268" t="n">
        <x:f>I731*TOMATO_FERTILIZER+J731*CARROT_FERTILIZER+K731*MESCLUN_FERTILIZER</x:f>
        <x:v>3960</x:v>
      </x:c>
      <x:c r="Q731" s="268" t="n">
        <x:f>MIN(M731,FARMER_HOURS)*FARMER_RATE+MAX(M731-FARMER_HOURS,0)*TEMP_RATE</x:f>
        <x:v>9370.69600423177</x:v>
      </x:c>
      <x:c r="R731" s="268" t="n">
        <x:f>O731-P731-Q731-FIXED_COST</x:f>
        <x:v>-14336.69600423177</x:v>
      </x:c>
      <x:c r="S731" s="139" t="str">
        <x:f>IF(AND(L731&lt;=TOTAL_BED_CAP,N731&lt;=TEMP_WORKER_CAP),"YES","NO")</x:f>
        <x:v>YES</x:v>
      </x:c>
      <x:c r="T731" s="139" t="n">
        <x:f>IF(S731="YES",R731,-1E+99)</x:f>
        <x:v>-14336.69600423177</x:v>
      </x:c>
    </x:row>
    <x:row r="732">
      <x:c r="A732" s="139"/>
      <x:c r="B732" s="139"/>
      <x:c r="C732" s="139"/>
      <x:c r="D732" s="139"/>
      <x:c r="E732" s="139"/>
      <x:c r="F732" s="139"/>
      <x:c r="G732" s="139"/>
      <x:c r="H732" s="139"/>
      <x:c r="I732" s="266" t="n">
        <x:f>INT((ROW()-ROW($I$46))/((CARROT_CAP+1)*(MESCLUN_CAP+1)))</x:f>
        <x:v>1</x:v>
      </x:c>
      <x:c r="J732" s="266" t="n">
        <x:f>MOD(INT((ROW()-ROW($I$46))/(MESCLUN_CAP+1)),CARROT_CAP+1)</x:f>
        <x:v>1</x:v>
      </x:c>
      <x:c r="K732" s="266" t="n">
        <x:f>MOD(ROW()-ROW($I$46),MESCLUN_CAP+1)</x:f>
        <x:v>4</x:v>
      </x:c>
      <x:c r="L732" s="266" t="n">
        <x:f>SUM(I732:K732)</x:f>
        <x:v>6</x:v>
      </x:c>
      <x:c r="M732" s="267" t="n">
        <x:f>I732*TOMATO_HOURS*WEEKS*(1+TOMATO_DIM)^I732+J732*CARROT_HOURS*WEEKS*(1+CARROT_DIM)^J732+K732*MESCLUN_HOURS*WEEKS*(1+MESCLUN_DIM)^K732</x:f>
        <x:v>318.92016064453117</x:v>
      </x:c>
      <x:c r="N732" s="267" t="n">
        <x:f>MAX(M732-FARMER_HOURS,0)/TEMP_HOURS_PER_WORKER</x:f>
        <x:v>0</x:v>
      </x:c>
      <x:c r="O732" s="268" t="n">
        <x:f>I732*TOMATO_PRICE+J732*CARROT_PRICE+K732*MESCLUN_PRICE</x:f>
        <x:v>21694</x:v>
      </x:c>
      <x:c r="P732" s="268" t="n">
        <x:f>I732*TOMATO_FERTILIZER+J732*CARROT_FERTILIZER+K732*MESCLUN_FERTILIZER</x:f>
        <x:v>4840</x:v>
      </x:c>
      <x:c r="Q732" s="268" t="n">
        <x:f>MIN(M732,FARMER_HOURS)*FARMER_RATE+MAX(M732-FARMER_HOURS,0)*TEMP_RATE</x:f>
        <x:v>11073.616689046221</x:v>
      </x:c>
      <x:c r="R732" s="268" t="n">
        <x:f>O732-P732-Q732-FIXED_COST</x:f>
        <x:v>-14219.616689046221</x:v>
      </x:c>
      <x:c r="S732" s="139" t="str">
        <x:f>IF(AND(L732&lt;=TOTAL_BED_CAP,N732&lt;=TEMP_WORKER_CAP),"YES","NO")</x:f>
        <x:v>YES</x:v>
      </x:c>
      <x:c r="T732" s="139" t="n">
        <x:f>IF(S732="YES",R732,-1E+99)</x:f>
        <x:v>-14219.616689046221</x:v>
      </x:c>
    </x:row>
    <x:row r="733">
      <x:c r="A733" s="139"/>
      <x:c r="B733" s="139"/>
      <x:c r="C733" s="139"/>
      <x:c r="D733" s="139"/>
      <x:c r="E733" s="139"/>
      <x:c r="F733" s="139"/>
      <x:c r="G733" s="139"/>
      <x:c r="H733" s="139"/>
      <x:c r="I733" s="266" t="n">
        <x:f>INT((ROW()-ROW($I$46))/((CARROT_CAP+1)*(MESCLUN_CAP+1)))</x:f>
        <x:v>1</x:v>
      </x:c>
      <x:c r="J733" s="266" t="n">
        <x:f>MOD(INT((ROW()-ROW($I$46))/(MESCLUN_CAP+1)),CARROT_CAP+1)</x:f>
        <x:v>1</x:v>
      </x:c>
      <x:c r="K733" s="266" t="n">
        <x:f>MOD(ROW()-ROW($I$46),MESCLUN_CAP+1)</x:f>
        <x:v>5</x:v>
      </x:c>
      <x:c r="L733" s="266" t="n">
        <x:f>SUM(I733:K733)</x:f>
        <x:v>7</x:v>
      </x:c>
      <x:c r="M733" s="267" t="n">
        <x:f>I733*TOMATO_HOURS*WEEKS*(1+TOMATO_DIM)^I733+J733*CARROT_HOURS*WEEKS*(1+CARROT_DIM)^J733+K733*MESCLUN_HOURS*WEEKS*(1+MESCLUN_DIM)^K733</x:f>
        <x:v>369.16848456573484</x:v>
      </x:c>
      <x:c r="N733" s="267" t="n">
        <x:f>MAX(M733-FARMER_HOURS,0)/TEMP_HOURS_PER_WORKER</x:f>
        <x:v>0</x:v>
      </x:c>
      <x:c r="O733" s="268" t="n">
        <x:f>I733*TOMATO_PRICE+J733*CARROT_PRICE+K733*MESCLUN_PRICE</x:f>
        <x:v>24394</x:v>
      </x:c>
      <x:c r="P733" s="268" t="n">
        <x:f>I733*TOMATO_FERTILIZER+J733*CARROT_FERTILIZER+K733*MESCLUN_FERTILIZER</x:f>
        <x:v>5720</x:v>
      </x:c>
      <x:c r="Q733" s="268" t="n">
        <x:f>MIN(M733,FARMER_HOURS)*FARMER_RATE+MAX(M733-FARMER_HOURS,0)*TEMP_RATE</x:f>
        <x:v>12818.35015853246</x:v>
      </x:c>
      <x:c r="R733" s="268" t="n">
        <x:f>O733-P733-Q733-FIXED_COST</x:f>
        <x:v>-14144.35015853246</x:v>
      </x:c>
      <x:c r="S733" s="139" t="str">
        <x:f>IF(AND(L733&lt;=TOTAL_BED_CAP,N733&lt;=TEMP_WORKER_CAP),"YES","NO")</x:f>
        <x:v>YES</x:v>
      </x:c>
      <x:c r="T733" s="139" t="n">
        <x:f>IF(S733="YES",R733,-1E+99)</x:f>
        <x:v>-14144.35015853246</x:v>
      </x:c>
    </x:row>
    <x:row r="734">
      <x:c r="A734" s="139"/>
      <x:c r="B734" s="139"/>
      <x:c r="C734" s="139"/>
      <x:c r="D734" s="139"/>
      <x:c r="E734" s="139"/>
      <x:c r="F734" s="139"/>
      <x:c r="G734" s="139"/>
      <x:c r="H734" s="139"/>
      <x:c r="I734" s="266" t="n">
        <x:f>INT((ROW()-ROW($I$46))/((CARROT_CAP+1)*(MESCLUN_CAP+1)))</x:f>
        <x:v>1</x:v>
      </x:c>
      <x:c r="J734" s="266" t="n">
        <x:f>MOD(INT((ROW()-ROW($I$46))/(MESCLUN_CAP+1)),CARROT_CAP+1)</x:f>
        <x:v>1</x:v>
      </x:c>
      <x:c r="K734" s="266" t="n">
        <x:f>MOD(ROW()-ROW($I$46),MESCLUN_CAP+1)</x:f>
        <x:v>6</x:v>
      </x:c>
      <x:c r="L734" s="266" t="n">
        <x:f>SUM(I734:K734)</x:f>
        <x:v>8</x:v>
      </x:c>
      <x:c r="M734" s="267" t="n">
        <x:f>I734*TOMATO_HOURS*WEEKS*(1+TOMATO_DIM)^I734+J734*CARROT_HOURS*WEEKS*(1+CARROT_DIM)^J734+K734*MESCLUN_HOURS*WEEKS*(1+MESCLUN_DIM)^K734</x:f>
        <x:v>420.64345874736773</x:v>
      </x:c>
      <x:c r="N734" s="267" t="n">
        <x:f>MAX(M734-FARMER_HOURS,0)/TEMP_HOURS_PER_WORKER</x:f>
        <x:v>0</x:v>
      </x:c>
      <x:c r="O734" s="268" t="n">
        <x:f>I734*TOMATO_PRICE+J734*CARROT_PRICE+K734*MESCLUN_PRICE</x:f>
        <x:v>27094</x:v>
      </x:c>
      <x:c r="P734" s="268" t="n">
        <x:f>I734*TOMATO_FERTILIZER+J734*CARROT_FERTILIZER+K734*MESCLUN_FERTILIZER</x:f>
        <x:v>6600</x:v>
      </x:c>
      <x:c r="Q734" s="268" t="n">
        <x:f>MIN(M734,FARMER_HOURS)*FARMER_RATE+MAX(M734-FARMER_HOURS,0)*TEMP_RATE</x:f>
        <x:v>14605.675650950268</x:v>
      </x:c>
      <x:c r="R734" s="268" t="n">
        <x:f>O734-P734-Q734-FIXED_COST</x:f>
        <x:v>-14111.675650950268</x:v>
      </x:c>
      <x:c r="S734" s="139" t="str">
        <x:f>IF(AND(L734&lt;=TOTAL_BED_CAP,N734&lt;=TEMP_WORKER_CAP),"YES","NO")</x:f>
        <x:v>YES</x:v>
      </x:c>
      <x:c r="T734" s="139" t="n">
        <x:f>IF(S734="YES",R734,-1E+99)</x:f>
        <x:v>-14111.675650950268</x:v>
      </x:c>
    </x:row>
    <x:row r="735">
      <x:c r="A735" s="139"/>
      <x:c r="B735" s="139"/>
      <x:c r="C735" s="139"/>
      <x:c r="D735" s="139"/>
      <x:c r="E735" s="139"/>
      <x:c r="F735" s="139"/>
      <x:c r="G735" s="139"/>
      <x:c r="H735" s="139"/>
      <x:c r="I735" s="266" t="n">
        <x:f>INT((ROW()-ROW($I$46))/((CARROT_CAP+1)*(MESCLUN_CAP+1)))</x:f>
        <x:v>1</x:v>
      </x:c>
      <x:c r="J735" s="266" t="n">
        <x:f>MOD(INT((ROW()-ROW($I$46))/(MESCLUN_CAP+1)),CARROT_CAP+1)</x:f>
        <x:v>1</x:v>
      </x:c>
      <x:c r="K735" s="266" t="n">
        <x:f>MOD(ROW()-ROW($I$46),MESCLUN_CAP+1)</x:f>
        <x:v>7</x:v>
      </x:c>
      <x:c r="L735" s="266" t="n">
        <x:f>SUM(I735:K735)</x:f>
        <x:v>9</x:v>
      </x:c>
      <x:c r="M735" s="267" t="n">
        <x:f>I735*TOMATO_HOURS*WEEKS*(1+TOMATO_DIM)^I735+J735*CARROT_HOURS*WEEKS*(1+CARROT_DIM)^J735+K735*MESCLUN_HOURS*WEEKS*(1+MESCLUN_DIM)^K735</x:f>
        <x:v>473.3678981453282</x:v>
      </x:c>
      <x:c r="N735" s="267" t="n">
        <x:f>MAX(M735-FARMER_HOURS,0)/TEMP_HOURS_PER_WORKER</x:f>
        <x:v>0</x:v>
      </x:c>
      <x:c r="O735" s="268" t="n">
        <x:f>I735*TOMATO_PRICE+J735*CARROT_PRICE+K735*MESCLUN_PRICE</x:f>
        <x:v>29794</x:v>
      </x:c>
      <x:c r="P735" s="268" t="n">
        <x:f>I735*TOMATO_FERTILIZER+J735*CARROT_FERTILIZER+K735*MESCLUN_FERTILIZER</x:f>
        <x:v>7480</x:v>
      </x:c>
      <x:c r="Q735" s="268" t="n">
        <x:f>MIN(M735,FARMER_HOURS)*FARMER_RATE+MAX(M735-FARMER_HOURS,0)*TEMP_RATE</x:f>
        <x:v>16436.38535226834</x:v>
      </x:c>
      <x:c r="R735" s="268" t="n">
        <x:f>O735-P735-Q735-FIXED_COST</x:f>
        <x:v>-14122.385352268338</x:v>
      </x:c>
      <x:c r="S735" s="139" t="str">
        <x:f>IF(AND(L735&lt;=TOTAL_BED_CAP,N735&lt;=TEMP_WORKER_CAP),"YES","NO")</x:f>
        <x:v>YES</x:v>
      </x:c>
      <x:c r="T735" s="139" t="n">
        <x:f>IF(S735="YES",R735,-1E+99)</x:f>
        <x:v>-14122.385352268338</x:v>
      </x:c>
    </x:row>
    <x:row r="736">
      <x:c r="A736" s="139"/>
      <x:c r="B736" s="139"/>
      <x:c r="C736" s="139"/>
      <x:c r="D736" s="139"/>
      <x:c r="E736" s="139"/>
      <x:c r="F736" s="139"/>
      <x:c r="G736" s="139"/>
      <x:c r="H736" s="139"/>
      <x:c r="I736" s="266" t="n">
        <x:f>INT((ROW()-ROW($I$46))/((CARROT_CAP+1)*(MESCLUN_CAP+1)))</x:f>
        <x:v>1</x:v>
      </x:c>
      <x:c r="J736" s="266" t="n">
        <x:f>MOD(INT((ROW()-ROW($I$46))/(MESCLUN_CAP+1)),CARROT_CAP+1)</x:f>
        <x:v>1</x:v>
      </x:c>
      <x:c r="K736" s="266" t="n">
        <x:f>MOD(ROW()-ROW($I$46),MESCLUN_CAP+1)</x:f>
        <x:v>8</x:v>
      </x:c>
      <x:c r="L736" s="266" t="n">
        <x:f>SUM(I736:K736)</x:f>
        <x:v>10</x:v>
      </x:c>
      <x:c r="M736" s="267" t="n">
        <x:f>I736*TOMATO_HOURS*WEEKS*(1+TOMATO_DIM)^I736+J736*CARROT_HOURS*WEEKS*(1+CARROT_DIM)^J736+K736*MESCLUN_HOURS*WEEKS*(1+MESCLUN_DIM)^K736</x:f>
        <x:v>527.3649964253084</x:v>
      </x:c>
      <x:c r="N736" s="267" t="n">
        <x:f>MAX(M736-FARMER_HOURS,0)/TEMP_HOURS_PER_WORKER</x:f>
        <x:v>0</x:v>
      </x:c>
      <x:c r="O736" s="268" t="n">
        <x:f>I736*TOMATO_PRICE+J736*CARROT_PRICE+K736*MESCLUN_PRICE</x:f>
        <x:v>32494</x:v>
      </x:c>
      <x:c r="P736" s="268" t="n">
        <x:f>I736*TOMATO_FERTILIZER+J736*CARROT_FERTILIZER+K736*MESCLUN_FERTILIZER</x:f>
        <x:v>8360</x:v>
      </x:c>
      <x:c r="Q736" s="268" t="n">
        <x:f>MIN(M736,FARMER_HOURS)*FARMER_RATE+MAX(M736-FARMER_HOURS,0)*TEMP_RATE</x:f>
        <x:v>18311.284598100985</x:v>
      </x:c>
      <x:c r="R736" s="268" t="n">
        <x:f>O736-P736-Q736-FIXED_COST</x:f>
        <x:v>-14177.284598100985</x:v>
      </x:c>
      <x:c r="S736" s="139" t="str">
        <x:f>IF(AND(L736&lt;=TOTAL_BED_CAP,N736&lt;=TEMP_WORKER_CAP),"YES","NO")</x:f>
        <x:v>YES</x:v>
      </x:c>
      <x:c r="T736" s="139" t="n">
        <x:f>IF(S736="YES",R736,-1E+99)</x:f>
        <x:v>-14177.284598100985</x:v>
      </x:c>
    </x:row>
    <x:row r="737">
      <x:c r="A737" s="139"/>
      <x:c r="B737" s="139"/>
      <x:c r="C737" s="139"/>
      <x:c r="D737" s="139"/>
      <x:c r="E737" s="139"/>
      <x:c r="F737" s="139"/>
      <x:c r="G737" s="139"/>
      <x:c r="H737" s="139"/>
      <x:c r="I737" s="266" t="n">
        <x:f>INT((ROW()-ROW($I$46))/((CARROT_CAP+1)*(MESCLUN_CAP+1)))</x:f>
        <x:v>1</x:v>
      </x:c>
      <x:c r="J737" s="266" t="n">
        <x:f>MOD(INT((ROW()-ROW($I$46))/(MESCLUN_CAP+1)),CARROT_CAP+1)</x:f>
        <x:v>1</x:v>
      </x:c>
      <x:c r="K737" s="266" t="n">
        <x:f>MOD(ROW()-ROW($I$46),MESCLUN_CAP+1)</x:f>
        <x:v>9</x:v>
      </x:c>
      <x:c r="L737" s="266" t="n">
        <x:f>SUM(I737:K737)</x:f>
        <x:v>11</x:v>
      </x:c>
      <x:c r="M737" s="267" t="n">
        <x:f>I737*TOMATO_HOURS*WEEKS*(1+TOMATO_DIM)^I737+J737*CARROT_HOURS*WEEKS*(1+CARROT_DIM)^J737+K737*MESCLUN_HOURS*WEEKS*(1+MESCLUN_DIM)^K737</x:f>
        <x:v>582.6583318657027</x:v>
      </x:c>
      <x:c r="N737" s="267" t="n">
        <x:f>MAX(M737-FARMER_HOURS,0)/TEMP_HOURS_PER_WORKER</x:f>
        <x:v>0</x:v>
      </x:c>
      <x:c r="O737" s="268" t="n">
        <x:f>I737*TOMATO_PRICE+J737*CARROT_PRICE+K737*MESCLUN_PRICE</x:f>
        <x:v>35194</x:v>
      </x:c>
      <x:c r="P737" s="268" t="n">
        <x:f>I737*TOMATO_FERTILIZER+J737*CARROT_FERTILIZER+K737*MESCLUN_FERTILIZER</x:f>
        <x:v>9240</x:v>
      </x:c>
      <x:c r="Q737" s="268" t="n">
        <x:f>MIN(M737,FARMER_HOURS)*FARMER_RATE+MAX(M737-FARMER_HOURS,0)*TEMP_RATE</x:f>
        <x:v>20231.192078670232</x:v>
      </x:c>
      <x:c r="R737" s="268" t="n">
        <x:f>O737-P737-Q737-FIXED_COST</x:f>
        <x:v>-14277.192078670232</x:v>
      </x:c>
      <x:c r="S737" s="139" t="str">
        <x:f>IF(AND(L737&lt;=TOTAL_BED_CAP,N737&lt;=TEMP_WORKER_CAP),"YES","NO")</x:f>
        <x:v>YES</x:v>
      </x:c>
      <x:c r="T737" s="139" t="n">
        <x:f>IF(S737="YES",R737,-1E+99)</x:f>
        <x:v>-14277.192078670232</x:v>
      </x:c>
    </x:row>
    <x:row r="738">
      <x:c r="A738" s="139"/>
      <x:c r="B738" s="139"/>
      <x:c r="C738" s="139"/>
      <x:c r="D738" s="139"/>
      <x:c r="E738" s="139"/>
      <x:c r="F738" s="139"/>
      <x:c r="G738" s="139"/>
      <x:c r="H738" s="139"/>
      <x:c r="I738" s="266" t="n">
        <x:f>INT((ROW()-ROW($I$46))/((CARROT_CAP+1)*(MESCLUN_CAP+1)))</x:f>
        <x:v>1</x:v>
      </x:c>
      <x:c r="J738" s="266" t="n">
        <x:f>MOD(INT((ROW()-ROW($I$46))/(MESCLUN_CAP+1)),CARROT_CAP+1)</x:f>
        <x:v>1</x:v>
      </x:c>
      <x:c r="K738" s="266" t="n">
        <x:f>MOD(ROW()-ROW($I$46),MESCLUN_CAP+1)</x:f>
        <x:v>10</x:v>
      </x:c>
      <x:c r="L738" s="266" t="n">
        <x:f>SUM(I738:K738)</x:f>
        <x:v>12</x:v>
      </x:c>
      <x:c r="M738" s="267" t="n">
        <x:f>I738*TOMATO_HOURS*WEEKS*(1+TOMATO_DIM)^I738+J738*CARROT_HOURS*WEEKS*(1+CARROT_DIM)^J738+K738*MESCLUN_HOURS*WEEKS*(1+MESCLUN_DIM)^K738</x:f>
        <x:v>639.2718733489155</x:v>
      </x:c>
      <x:c r="N738" s="267" t="n">
        <x:f>MAX(M738-FARMER_HOURS,0)/TEMP_HOURS_PER_WORKER</x:f>
        <x:v>0</x:v>
      </x:c>
      <x:c r="O738" s="268" t="n">
        <x:f>I738*TOMATO_PRICE+J738*CARROT_PRICE+K738*MESCLUN_PRICE</x:f>
        <x:v>37894</x:v>
      </x:c>
      <x:c r="P738" s="268" t="n">
        <x:f>I738*TOMATO_FERTILIZER+J738*CARROT_FERTILIZER+K738*MESCLUN_FERTILIZER</x:f>
        <x:v>10120</x:v>
      </x:c>
      <x:c r="Q738" s="268" t="n">
        <x:f>MIN(M738,FARMER_HOURS)*FARMER_RATE+MAX(M738-FARMER_HOURS,0)*TEMP_RATE</x:f>
        <x:v>22196.940046837342</x:v>
      </x:c>
      <x:c r="R738" s="268" t="n">
        <x:f>O738-P738-Q738-FIXED_COST</x:f>
        <x:v>-14422.940046837342</x:v>
      </x:c>
      <x:c r="S738" s="139" t="str">
        <x:f>IF(AND(L738&lt;=TOTAL_BED_CAP,N738&lt;=TEMP_WORKER_CAP),"YES","NO")</x:f>
        <x:v>YES</x:v>
      </x:c>
      <x:c r="T738" s="139" t="n">
        <x:f>IF(S738="YES",R738,-1E+99)</x:f>
        <x:v>-14422.940046837342</x:v>
      </x:c>
    </x:row>
    <x:row r="739">
      <x:c r="A739" s="139"/>
      <x:c r="B739" s="139"/>
      <x:c r="C739" s="139"/>
      <x:c r="D739" s="139"/>
      <x:c r="E739" s="139"/>
      <x:c r="F739" s="139"/>
      <x:c r="G739" s="139"/>
      <x:c r="H739" s="139"/>
      <x:c r="I739" s="266" t="n">
        <x:f>INT((ROW()-ROW($I$46))/((CARROT_CAP+1)*(MESCLUN_CAP+1)))</x:f>
        <x:v>1</x:v>
      </x:c>
      <x:c r="J739" s="266" t="n">
        <x:f>MOD(INT((ROW()-ROW($I$46))/(MESCLUN_CAP+1)),CARROT_CAP+1)</x:f>
        <x:v>1</x:v>
      </x:c>
      <x:c r="K739" s="266" t="n">
        <x:f>MOD(ROW()-ROW($I$46),MESCLUN_CAP+1)</x:f>
        <x:v>11</x:v>
      </x:c>
      <x:c r="L739" s="266" t="n">
        <x:f>SUM(I739:K739)</x:f>
        <x:v>13</x:v>
      </x:c>
      <x:c r="M739" s="267" t="n">
        <x:f>I739*TOMATO_HOURS*WEEKS*(1+TOMATO_DIM)^I739+J739*CARROT_HOURS*WEEKS*(1+CARROT_DIM)^J739+K739*MESCLUN_HOURS*WEEKS*(1+MESCLUN_DIM)^K739</x:f>
        <x:v>697.2299864423546</x:v>
      </x:c>
      <x:c r="N739" s="267" t="n">
        <x:f>MAX(M739-FARMER_HOURS,0)/TEMP_HOURS_PER_WORKER</x:f>
        <x:v>0</x:v>
      </x:c>
      <x:c r="O739" s="268" t="n">
        <x:f>I739*TOMATO_PRICE+J739*CARROT_PRICE+K739*MESCLUN_PRICE</x:f>
        <x:v>40594</x:v>
      </x:c>
      <x:c r="P739" s="268" t="n">
        <x:f>I739*TOMATO_FERTILIZER+J739*CARROT_FERTILIZER+K739*MESCLUN_FERTILIZER</x:f>
        <x:v>11000</x:v>
      </x:c>
      <x:c r="Q739" s="268" t="n">
        <x:f>MIN(M739,FARMER_HOURS)*FARMER_RATE+MAX(M739-FARMER_HOURS,0)*TEMP_RATE</x:f>
        <x:v>24209.374529248424</x:v>
      </x:c>
      <x:c r="R739" s="268" t="n">
        <x:f>O739-P739-Q739-FIXED_COST</x:f>
        <x:v>-14615.374529248424</x:v>
      </x:c>
      <x:c r="S739" s="139" t="str">
        <x:f>IF(AND(L739&lt;=TOTAL_BED_CAP,N739&lt;=TEMP_WORKER_CAP),"YES","NO")</x:f>
        <x:v>YES</x:v>
      </x:c>
      <x:c r="T739" s="139" t="n">
        <x:f>IF(S739="YES",R739,-1E+99)</x:f>
        <x:v>-14615.374529248424</x:v>
      </x:c>
    </x:row>
    <x:row r="740">
      <x:c r="A740" s="139"/>
      <x:c r="B740" s="139"/>
      <x:c r="C740" s="139"/>
      <x:c r="D740" s="139"/>
      <x:c r="E740" s="139"/>
      <x:c r="F740" s="139"/>
      <x:c r="G740" s="139"/>
      <x:c r="H740" s="139"/>
      <x:c r="I740" s="266" t="n">
        <x:f>INT((ROW()-ROW($I$46))/((CARROT_CAP+1)*(MESCLUN_CAP+1)))</x:f>
        <x:v>1</x:v>
      </x:c>
      <x:c r="J740" s="266" t="n">
        <x:f>MOD(INT((ROW()-ROW($I$46))/(MESCLUN_CAP+1)),CARROT_CAP+1)</x:f>
        <x:v>1</x:v>
      </x:c>
      <x:c r="K740" s="266" t="n">
        <x:f>MOD(ROW()-ROW($I$46),MESCLUN_CAP+1)</x:f>
        <x:v>12</x:v>
      </x:c>
      <x:c r="L740" s="266" t="n">
        <x:f>SUM(I740:K740)</x:f>
        <x:v>14</x:v>
      </x:c>
      <x:c r="M740" s="267" t="n">
        <x:f>I740*TOMATO_HOURS*WEEKS*(1+TOMATO_DIM)^I740+J740*CARROT_HOURS*WEEKS*(1+CARROT_DIM)^J740+K740*MESCLUN_HOURS*WEEKS*(1+MESCLUN_DIM)^K740</x:f>
        <x:v>756.557439570419</x:v>
      </x:c>
      <x:c r="N740" s="267" t="n">
        <x:f>MAX(M740-FARMER_HOURS,0)/TEMP_HOURS_PER_WORKER</x:f>
        <x:v>0.025387110812790957</x:v>
      </x:c>
      <x:c r="O740" s="268" t="n">
        <x:f>I740*TOMATO_PRICE+J740*CARROT_PRICE+K740*MESCLUN_PRICE</x:f>
        <x:v>43294</x:v>
      </x:c>
      <x:c r="P740" s="268" t="n">
        <x:f>I740*TOMATO_FERTILIZER+J740*CARROT_FERTILIZER+K740*MESCLUN_FERTILIZER</x:f>
        <x:v>11880</x:v>
      </x:c>
      <x:c r="Q740" s="268" t="n">
        <x:f>MIN(M740,FARMER_HOURS)*FARMER_RATE+MAX(M740-FARMER_HOURS,0)*TEMP_RATE</x:f>
        <x:v>25634.677770319773</x:v>
      </x:c>
      <x:c r="R740" s="268" t="n">
        <x:f>O740-P740-Q740-FIXED_COST</x:f>
        <x:v>-14220.677770319773</x:v>
      </x:c>
      <x:c r="S740" s="139" t="str">
        <x:f>IF(AND(L740&lt;=TOTAL_BED_CAP,N740&lt;=TEMP_WORKER_CAP),"YES","NO")</x:f>
        <x:v>YES</x:v>
      </x:c>
      <x:c r="T740" s="139" t="n">
        <x:f>IF(S740="YES",R740,-1E+99)</x:f>
        <x:v>-14220.677770319773</x:v>
      </x:c>
    </x:row>
    <x:row r="741">
      <x:c r="A741" s="139"/>
      <x:c r="B741" s="139"/>
      <x:c r="C741" s="139"/>
      <x:c r="D741" s="139"/>
      <x:c r="E741" s="139"/>
      <x:c r="F741" s="139"/>
      <x:c r="G741" s="139"/>
      <x:c r="H741" s="139"/>
      <x:c r="I741" s="266" t="n">
        <x:f>INT((ROW()-ROW($I$46))/((CARROT_CAP+1)*(MESCLUN_CAP+1)))</x:f>
        <x:v>1</x:v>
      </x:c>
      <x:c r="J741" s="266" t="n">
        <x:f>MOD(INT((ROW()-ROW($I$46))/(MESCLUN_CAP+1)),CARROT_CAP+1)</x:f>
        <x:v>1</x:v>
      </x:c>
      <x:c r="K741" s="266" t="n">
        <x:f>MOD(ROW()-ROW($I$46),MESCLUN_CAP+1)</x:f>
        <x:v>13</x:v>
      </x:c>
      <x:c r="L741" s="266" t="n">
        <x:f>SUM(I741:K741)</x:f>
        <x:v>15</x:v>
      </x:c>
      <x:c r="M741" s="267" t="n">
        <x:f>I741*TOMATO_HOURS*WEEKS*(1+TOMATO_DIM)^I741+J741*CARROT_HOURS*WEEKS*(1+CARROT_DIM)^J741+K741*MESCLUN_HOURS*WEEKS*(1+MESCLUN_DIM)^K741</x:f>
        <x:v>817.2794102788033</x:v>
      </x:c>
      <x:c r="N741" s="267" t="n">
        <x:f>MAX(M741-FARMER_HOURS,0)/TEMP_HOURS_PER_WORKER</x:f>
        <x:v>0.06755514602694675</x:v>
      </x:c>
      <x:c r="O741" s="268" t="n">
        <x:f>I741*TOMATO_PRICE+J741*CARROT_PRICE+K741*MESCLUN_PRICE</x:f>
        <x:v>45994</x:v>
      </x:c>
      <x:c r="P741" s="268" t="n">
        <x:f>I741*TOMATO_FERTILIZER+J741*CARROT_FERTILIZER+K741*MESCLUN_FERTILIZER</x:f>
        <x:v>12760</x:v>
      </x:c>
      <x:c r="Q741" s="268" t="n">
        <x:f>MIN(M741,FARMER_HOURS)*FARMER_RATE+MAX(M741-FARMER_HOURS,0)*TEMP_RATE</x:f>
        <x:v>26688.87865067367</x:v>
      </x:c>
      <x:c r="R741" s="268" t="n">
        <x:f>O741-P741-Q741-FIXED_COST</x:f>
        <x:v>-13454.878650673669</x:v>
      </x:c>
      <x:c r="S741" s="139" t="str">
        <x:f>IF(AND(L741&lt;=TOTAL_BED_CAP,N741&lt;=TEMP_WORKER_CAP),"YES","NO")</x:f>
        <x:v>YES</x:v>
      </x:c>
      <x:c r="T741" s="139" t="n">
        <x:f>IF(S741="YES",R741,-1E+99)</x:f>
        <x:v>-13454.878650673669</x:v>
      </x:c>
    </x:row>
    <x:row r="742">
      <x:c r="A742" s="139"/>
      <x:c r="B742" s="139"/>
      <x:c r="C742" s="139"/>
      <x:c r="D742" s="139"/>
      <x:c r="E742" s="139"/>
      <x:c r="F742" s="139"/>
      <x:c r="G742" s="139"/>
      <x:c r="H742" s="139"/>
      <x:c r="I742" s="266" t="n">
        <x:f>INT((ROW()-ROW($I$46))/((CARROT_CAP+1)*(MESCLUN_CAP+1)))</x:f>
        <x:v>1</x:v>
      </x:c>
      <x:c r="J742" s="266" t="n">
        <x:f>MOD(INT((ROW()-ROW($I$46))/(MESCLUN_CAP+1)),CARROT_CAP+1)</x:f>
        <x:v>1</x:v>
      </x:c>
      <x:c r="K742" s="266" t="n">
        <x:f>MOD(ROW()-ROW($I$46),MESCLUN_CAP+1)</x:f>
        <x:v>14</x:v>
      </x:c>
      <x:c r="L742" s="266" t="n">
        <x:f>SUM(I742:K742)</x:f>
        <x:v>16</x:v>
      </x:c>
      <x:c r="M742" s="267" t="n">
        <x:f>I742*TOMATO_HOURS*WEEKS*(1+TOMATO_DIM)^I742+J742*CARROT_HOURS*WEEKS*(1+CARROT_DIM)^J742+K742*MESCLUN_HOURS*WEEKS*(1+MESCLUN_DIM)^K742</x:f>
        <x:v>879.4214915924643</x:v>
      </x:c>
      <x:c r="N742" s="267" t="n">
        <x:f>MAX(M742-FARMER_HOURS,0)/TEMP_HOURS_PER_WORKER</x:f>
        <x:v>0.11070936916143358</x:v>
      </x:c>
      <x:c r="O742" s="268" t="n">
        <x:f>I742*TOMATO_PRICE+J742*CARROT_PRICE+K742*MESCLUN_PRICE</x:f>
        <x:v>48694</x:v>
      </x:c>
      <x:c r="P742" s="268" t="n">
        <x:f>I742*TOMATO_FERTILIZER+J742*CARROT_FERTILIZER+K742*MESCLUN_FERTILIZER</x:f>
        <x:v>13640</x:v>
      </x:c>
      <x:c r="Q742" s="268" t="n">
        <x:f>MIN(M742,FARMER_HOURS)*FARMER_RATE+MAX(M742-FARMER_HOURS,0)*TEMP_RATE</x:f>
        <x:v>27767.73422903584</x:v>
      </x:c>
      <x:c r="R742" s="268" t="n">
        <x:f>O742-P742-Q742-FIXED_COST</x:f>
        <x:v>-12713.73422903584</x:v>
      </x:c>
      <x:c r="S742" s="139" t="str">
        <x:f>IF(AND(L742&lt;=TOTAL_BED_CAP,N742&lt;=TEMP_WORKER_CAP),"YES","NO")</x:f>
        <x:v>YES</x:v>
      </x:c>
      <x:c r="T742" s="139" t="n">
        <x:f>IF(S742="YES",R742,-1E+99)</x:f>
        <x:v>-12713.73422903584</x:v>
      </x:c>
    </x:row>
    <x:row r="743">
      <x:c r="A743" s="139"/>
      <x:c r="B743" s="139"/>
      <x:c r="C743" s="139"/>
      <x:c r="D743" s="139"/>
      <x:c r="E743" s="139"/>
      <x:c r="F743" s="139"/>
      <x:c r="G743" s="139"/>
      <x:c r="H743" s="139"/>
      <x:c r="I743" s="266" t="n">
        <x:f>INT((ROW()-ROW($I$46))/((CARROT_CAP+1)*(MESCLUN_CAP+1)))</x:f>
        <x:v>1</x:v>
      </x:c>
      <x:c r="J743" s="266" t="n">
        <x:f>MOD(INT((ROW()-ROW($I$46))/(MESCLUN_CAP+1)),CARROT_CAP+1)</x:f>
        <x:v>1</x:v>
      </x:c>
      <x:c r="K743" s="266" t="n">
        <x:f>MOD(ROW()-ROW($I$46),MESCLUN_CAP+1)</x:f>
        <x:v>15</x:v>
      </x:c>
      <x:c r="L743" s="266" t="n">
        <x:f>SUM(I743:K743)</x:f>
        <x:v>17</x:v>
      </x:c>
      <x:c r="M743" s="267" t="n">
        <x:f>I743*TOMATO_HOURS*WEEKS*(1+TOMATO_DIM)^I743+J743*CARROT_HOURS*WEEKS*(1+CARROT_DIM)^J743+K743*MESCLUN_HOURS*WEEKS*(1+MESCLUN_DIM)^K743</x:f>
        <x:v>943.0096984686107</x:v>
      </x:c>
      <x:c r="N743" s="267" t="n">
        <x:f>MAX(M743-FARMER_HOURS,0)/TEMP_HOURS_PER_WORKER</x:f>
        <x:v>0.15486784615875746</x:v>
      </x:c>
      <x:c r="O743" s="268" t="n">
        <x:f>I743*TOMATO_PRICE+J743*CARROT_PRICE+K743*MESCLUN_PRICE</x:f>
        <x:v>51394</x:v>
      </x:c>
      <x:c r="P743" s="268" t="n">
        <x:f>I743*TOMATO_FERTILIZER+J743*CARROT_FERTILIZER+K743*MESCLUN_FERTILIZER</x:f>
        <x:v>14520</x:v>
      </x:c>
      <x:c r="Q743" s="268" t="n">
        <x:f>MIN(M743,FARMER_HOURS)*FARMER_RATE+MAX(M743-FARMER_HOURS,0)*TEMP_RATE</x:f>
        <x:v>28871.696153968936</x:v>
      </x:c>
      <x:c r="R743" s="268" t="n">
        <x:f>O743-P743-Q743-FIXED_COST</x:f>
        <x:v>-11997.696153968936</x:v>
      </x:c>
      <x:c r="S743" s="139" t="str">
        <x:f>IF(AND(L743&lt;=TOTAL_BED_CAP,N743&lt;=TEMP_WORKER_CAP),"YES","NO")</x:f>
        <x:v>YES</x:v>
      </x:c>
      <x:c r="T743" s="139" t="n">
        <x:f>IF(S743="YES",R743,-1E+99)</x:f>
        <x:v>-11997.696153968936</x:v>
      </x:c>
    </x:row>
    <x:row r="744">
      <x:c r="A744" s="139"/>
      <x:c r="B744" s="139"/>
      <x:c r="C744" s="139"/>
      <x:c r="D744" s="139"/>
      <x:c r="E744" s="139"/>
      <x:c r="F744" s="139"/>
      <x:c r="G744" s="139"/>
      <x:c r="H744" s="139"/>
      <x:c r="I744" s="266" t="n">
        <x:f>INT((ROW()-ROW($I$46))/((CARROT_CAP+1)*(MESCLUN_CAP+1)))</x:f>
        <x:v>1</x:v>
      </x:c>
      <x:c r="J744" s="266" t="n">
        <x:f>MOD(INT((ROW()-ROW($I$46))/(MESCLUN_CAP+1)),CARROT_CAP+1)</x:f>
        <x:v>1</x:v>
      </x:c>
      <x:c r="K744" s="266" t="n">
        <x:f>MOD(ROW()-ROW($I$46),MESCLUN_CAP+1)</x:f>
        <x:v>16</x:v>
      </x:c>
      <x:c r="L744" s="266" t="n">
        <x:f>SUM(I744:K744)</x:f>
        <x:v>18</x:v>
      </x:c>
      <x:c r="M744" s="267" t="n">
        <x:f>I744*TOMATO_HOURS*WEEKS*(1+TOMATO_DIM)^I744+J744*CARROT_HOURS*WEEKS*(1+CARROT_DIM)^J744+K744*MESCLUN_HOURS*WEEKS*(1+MESCLUN_DIM)^K744</x:f>
        <x:v>1008.0704743460997</x:v>
      </x:c>
      <x:c r="N744" s="267" t="n">
        <x:f>MAX(M744-FARMER_HOURS,0)/TEMP_HOURS_PER_WORKER</x:f>
        <x:v>0.20004894051812477</x:v>
      </x:c>
      <x:c r="O744" s="268" t="n">
        <x:f>I744*TOMATO_PRICE+J744*CARROT_PRICE+K744*MESCLUN_PRICE</x:f>
        <x:v>54094</x:v>
      </x:c>
      <x:c r="P744" s="268" t="n">
        <x:f>I744*TOMATO_FERTILIZER+J744*CARROT_FERTILIZER+K744*MESCLUN_FERTILIZER</x:f>
        <x:v>15400</x:v>
      </x:c>
      <x:c r="Q744" s="268" t="n">
        <x:f>MIN(M744,FARMER_HOURS)*FARMER_RATE+MAX(M744-FARMER_HOURS,0)*TEMP_RATE</x:f>
        <x:v>30001.22351295312</x:v>
      </x:c>
      <x:c r="R744" s="268" t="n">
        <x:f>O744-P744-Q744-FIXED_COST</x:f>
        <x:v>-11307.223512953118</x:v>
      </x:c>
      <x:c r="S744" s="139" t="str">
        <x:f>IF(AND(L744&lt;=TOTAL_BED_CAP,N744&lt;=TEMP_WORKER_CAP),"YES","NO")</x:f>
        <x:v>YES</x:v>
      </x:c>
      <x:c r="T744" s="139" t="n">
        <x:f>IF(S744="YES",R744,-1E+99)</x:f>
        <x:v>-11307.223512953118</x:v>
      </x:c>
    </x:row>
    <x:row r="745">
      <x:c r="A745" s="139"/>
      <x:c r="B745" s="139"/>
      <x:c r="C745" s="139"/>
      <x:c r="D745" s="139"/>
      <x:c r="E745" s="139"/>
      <x:c r="F745" s="139"/>
      <x:c r="G745" s="139"/>
      <x:c r="H745" s="139"/>
      <x:c r="I745" s="266" t="n">
        <x:f>INT((ROW()-ROW($I$46))/((CARROT_CAP+1)*(MESCLUN_CAP+1)))</x:f>
        <x:v>1</x:v>
      </x:c>
      <x:c r="J745" s="266" t="n">
        <x:f>MOD(INT((ROW()-ROW($I$46))/(MESCLUN_CAP+1)),CARROT_CAP+1)</x:f>
        <x:v>1</x:v>
      </x:c>
      <x:c r="K745" s="266" t="n">
        <x:f>MOD(ROW()-ROW($I$46),MESCLUN_CAP+1)</x:f>
        <x:v>17</x:v>
      </x:c>
      <x:c r="L745" s="266" t="n">
        <x:f>SUM(I745:K745)</x:f>
        <x:v>19</x:v>
      </x:c>
      <x:c r="M745" s="267" t="n">
        <x:f>I745*TOMATO_HOURS*WEEKS*(1+TOMATO_DIM)^I745+J745*CARROT_HOURS*WEEKS*(1+CARROT_DIM)^J745+K745*MESCLUN_HOURS*WEEKS*(1+MESCLUN_DIM)^K745</x:f>
        <x:v>1074.63069779264</x:v>
      </x:c>
      <x:c r="N745" s="267" t="n">
        <x:f>MAX(M745-FARMER_HOURS,0)/TEMP_HOURS_PER_WORKER</x:f>
        <x:v>0.2462713179115555</x:v>
      </x:c>
      <x:c r="O745" s="268" t="n">
        <x:f>I745*TOMATO_PRICE+J745*CARROT_PRICE+K745*MESCLUN_PRICE</x:f>
        <x:v>56794</x:v>
      </x:c>
      <x:c r="P745" s="268" t="n">
        <x:f>I745*TOMATO_FERTILIZER+J745*CARROT_FERTILIZER+K745*MESCLUN_FERTILIZER</x:f>
        <x:v>16280</x:v>
      </x:c>
      <x:c r="Q745" s="268" t="n">
        <x:f>MIN(M745,FARMER_HOURS)*FARMER_RATE+MAX(M745-FARMER_HOURS,0)*TEMP_RATE</x:f>
        <x:v>31156.782947788888</x:v>
      </x:c>
      <x:c r="R745" s="268" t="n">
        <x:f>O745-P745-Q745-FIXED_COST</x:f>
        <x:v>-10642.782947788888</x:v>
      </x:c>
      <x:c r="S745" s="139" t="str">
        <x:f>IF(AND(L745&lt;=TOTAL_BED_CAP,N745&lt;=TEMP_WORKER_CAP),"YES","NO")</x:f>
        <x:v>YES</x:v>
      </x:c>
      <x:c r="T745" s="139" t="n">
        <x:f>IF(S745="YES",R745,-1E+99)</x:f>
        <x:v>-10642.782947788888</x:v>
      </x:c>
    </x:row>
    <x:row r="746">
      <x:c r="A746" s="139"/>
      <x:c r="B746" s="139"/>
      <x:c r="C746" s="139"/>
      <x:c r="D746" s="139"/>
      <x:c r="E746" s="139"/>
      <x:c r="F746" s="139"/>
      <x:c r="G746" s="139"/>
      <x:c r="H746" s="139"/>
      <x:c r="I746" s="266" t="n">
        <x:f>INT((ROW()-ROW($I$46))/((CARROT_CAP+1)*(MESCLUN_CAP+1)))</x:f>
        <x:v>1</x:v>
      </x:c>
      <x:c r="J746" s="266" t="n">
        <x:f>MOD(INT((ROW()-ROW($I$46))/(MESCLUN_CAP+1)),CARROT_CAP+1)</x:f>
        <x:v>1</x:v>
      </x:c>
      <x:c r="K746" s="266" t="n">
        <x:f>MOD(ROW()-ROW($I$46),MESCLUN_CAP+1)</x:f>
        <x:v>18</x:v>
      </x:c>
      <x:c r="L746" s="266" t="n">
        <x:f>SUM(I746:K746)</x:f>
        <x:v>20</x:v>
      </x:c>
      <x:c r="M746" s="267" t="n">
        <x:f>I746*TOMATO_HOURS*WEEKS*(1+TOMATO_DIM)^I746+J746*CARROT_HOURS*WEEKS*(1+CARROT_DIM)^J746+K746*MESCLUN_HOURS*WEEKS*(1+MESCLUN_DIM)^K746</x:f>
        <x:v>1142.717689251227</x:v>
      </x:c>
      <x:c r="N746" s="267" t="n">
        <x:f>MAX(M746-FARMER_HOURS,0)/TEMP_HOURS_PER_WORKER</x:f>
        <x:v>0.2935539508689077</x:v>
      </x:c>
      <x:c r="O746" s="268" t="n">
        <x:f>I746*TOMATO_PRICE+J746*CARROT_PRICE+K746*MESCLUN_PRICE</x:f>
        <x:v>59494</x:v>
      </x:c>
      <x:c r="P746" s="268" t="n">
        <x:f>I746*TOMATO_FERTILIZER+J746*CARROT_FERTILIZER+K746*MESCLUN_FERTILIZER</x:f>
        <x:v>17160</x:v>
      </x:c>
      <x:c r="Q746" s="268" t="n">
        <x:f>MIN(M746,FARMER_HOURS)*FARMER_RATE+MAX(M746-FARMER_HOURS,0)*TEMP_RATE</x:f>
        <x:v>32338.848771722693</x:v>
      </x:c>
      <x:c r="R746" s="268" t="n">
        <x:f>O746-P746-Q746-FIXED_COST</x:f>
        <x:v>-10004.848771722693</x:v>
      </x:c>
      <x:c r="S746" s="139" t="str">
        <x:f>IF(AND(L746&lt;=TOTAL_BED_CAP,N746&lt;=TEMP_WORKER_CAP),"YES","NO")</x:f>
        <x:v>YES</x:v>
      </x:c>
      <x:c r="T746" s="139" t="n">
        <x:f>IF(S746="YES",R746,-1E+99)</x:f>
        <x:v>-10004.848771722693</x:v>
      </x:c>
    </x:row>
    <x:row r="747">
      <x:c r="A747" s="139"/>
      <x:c r="B747" s="139"/>
      <x:c r="C747" s="139"/>
      <x:c r="D747" s="139"/>
      <x:c r="E747" s="139"/>
      <x:c r="F747" s="139"/>
      <x:c r="G747" s="139"/>
      <x:c r="H747" s="139"/>
      <x:c r="I747" s="266" t="n">
        <x:f>INT((ROW()-ROW($I$46))/((CARROT_CAP+1)*(MESCLUN_CAP+1)))</x:f>
        <x:v>1</x:v>
      </x:c>
      <x:c r="J747" s="266" t="n">
        <x:f>MOD(INT((ROW()-ROW($I$46))/(MESCLUN_CAP+1)),CARROT_CAP+1)</x:f>
        <x:v>1</x:v>
      </x:c>
      <x:c r="K747" s="266" t="n">
        <x:f>MOD(ROW()-ROW($I$46),MESCLUN_CAP+1)</x:f>
        <x:v>19</x:v>
      </x:c>
      <x:c r="L747" s="266" t="n">
        <x:f>SUM(I747:K747)</x:f>
        <x:v>21</x:v>
      </x:c>
      <x:c r="M747" s="267" t="n">
        <x:f>I747*TOMATO_HOURS*WEEKS*(1+TOMATO_DIM)^I747+J747*CARROT_HOURS*WEEKS*(1+CARROT_DIM)^J747+K747*MESCLUN_HOURS*WEEKS*(1+MESCLUN_DIM)^K747</x:f>
        <x:v>1212.359217887249</x:v>
      </x:c>
      <x:c r="N747" s="267" t="n">
        <x:f>MAX(M747-FARMER_HOURS,0)/TEMP_HOURS_PER_WORKER</x:f>
        <x:v>0.34191612353281187</x:v>
      </x:c>
      <x:c r="O747" s="268" t="n">
        <x:f>I747*TOMATO_PRICE+J747*CARROT_PRICE+K747*MESCLUN_PRICE</x:f>
        <x:v>62194</x:v>
      </x:c>
      <x:c r="P747" s="268" t="n">
        <x:f>I747*TOMATO_FERTILIZER+J747*CARROT_FERTILIZER+K747*MESCLUN_FERTILIZER</x:f>
        <x:v>18040</x:v>
      </x:c>
      <x:c r="Q747" s="268" t="n">
        <x:f>MIN(M747,FARMER_HOURS)*FARMER_RATE+MAX(M747-FARMER_HOURS,0)*TEMP_RATE</x:f>
        <x:v>33547.903088320294</x:v>
      </x:c>
      <x:c r="R747" s="268" t="n">
        <x:f>O747-P747-Q747-FIXED_COST</x:f>
        <x:v>-9393.903088320294</x:v>
      </x:c>
      <x:c r="S747" s="139" t="str">
        <x:f>IF(AND(L747&lt;=TOTAL_BED_CAP,N747&lt;=TEMP_WORKER_CAP),"YES","NO")</x:f>
        <x:v>YES</x:v>
      </x:c>
      <x:c r="T747" s="139" t="n">
        <x:f>IF(S747="YES",R747,-1E+99)</x:f>
        <x:v>-9393.903088320294</x:v>
      </x:c>
    </x:row>
    <x:row r="748">
      <x:c r="A748" s="139"/>
      <x:c r="B748" s="139"/>
      <x:c r="C748" s="139"/>
      <x:c r="D748" s="139"/>
      <x:c r="E748" s="139"/>
      <x:c r="F748" s="139"/>
      <x:c r="G748" s="139"/>
      <x:c r="H748" s="139"/>
      <x:c r="I748" s="266" t="n">
        <x:f>INT((ROW()-ROW($I$46))/((CARROT_CAP+1)*(MESCLUN_CAP+1)))</x:f>
        <x:v>1</x:v>
      </x:c>
      <x:c r="J748" s="266" t="n">
        <x:f>MOD(INT((ROW()-ROW($I$46))/(MESCLUN_CAP+1)),CARROT_CAP+1)</x:f>
        <x:v>1</x:v>
      </x:c>
      <x:c r="K748" s="266" t="n">
        <x:f>MOD(ROW()-ROW($I$46),MESCLUN_CAP+1)</x:f>
        <x:v>20</x:v>
      </x:c>
      <x:c r="L748" s="266" t="n">
        <x:f>SUM(I748:K748)</x:f>
        <x:v>22</x:v>
      </x:c>
      <x:c r="M748" s="267" t="n">
        <x:f>I748*TOMATO_HOURS*WEEKS*(1+TOMATO_DIM)^I748+J748*CARROT_HOURS*WEEKS*(1+CARROT_DIM)^J748+K748*MESCLUN_HOURS*WEEKS*(1+MESCLUN_DIM)^K748</x:f>
        <x:v>1283.583508537726</x:v>
      </x:c>
      <x:c r="N748" s="267" t="n">
        <x:f>MAX(M748-FARMER_HOURS,0)/TEMP_HOURS_PER_WORKER</x:f>
        <x:v>0.3913774364845319</x:v>
      </x:c>
      <x:c r="O748" s="268" t="n">
        <x:f>I748*TOMATO_PRICE+J748*CARROT_PRICE+K748*MESCLUN_PRICE</x:f>
        <x:v>64894</x:v>
      </x:c>
      <x:c r="P748" s="268" t="n">
        <x:f>I748*TOMATO_FERTILIZER+J748*CARROT_FERTILIZER+K748*MESCLUN_FERTILIZER</x:f>
        <x:v>18920</x:v>
      </x:c>
      <x:c r="Q748" s="268" t="n">
        <x:f>MIN(M748,FARMER_HOURS)*FARMER_RATE+MAX(M748-FARMER_HOURS,0)*TEMP_RATE</x:f>
        <x:v>34784.435912113295</x:v>
      </x:c>
      <x:c r="R748" s="268" t="n">
        <x:f>O748-P748-Q748-FIXED_COST</x:f>
        <x:v>-8810.435912113295</x:v>
      </x:c>
      <x:c r="S748" s="139" t="str">
        <x:f>IF(AND(L748&lt;=TOTAL_BED_CAP,N748&lt;=TEMP_WORKER_CAP),"YES","NO")</x:f>
        <x:v>YES</x:v>
      </x:c>
      <x:c r="T748" s="139" t="n">
        <x:f>IF(S748="YES",R748,-1E+99)</x:f>
        <x:v>-8810.435912113295</x:v>
      </x:c>
    </x:row>
    <x:row r="749">
      <x:c r="A749" s="139"/>
      <x:c r="B749" s="139"/>
      <x:c r="C749" s="139"/>
      <x:c r="D749" s="139"/>
      <x:c r="E749" s="139"/>
      <x:c r="F749" s="139"/>
      <x:c r="G749" s="139"/>
      <x:c r="H749" s="139"/>
      <x:c r="I749" s="266" t="n">
        <x:f>INT((ROW()-ROW($I$46))/((CARROT_CAP+1)*(MESCLUN_CAP+1)))</x:f>
        <x:v>1</x:v>
      </x:c>
      <x:c r="J749" s="266" t="n">
        <x:f>MOD(INT((ROW()-ROW($I$46))/(MESCLUN_CAP+1)),CARROT_CAP+1)</x:f>
        <x:v>1</x:v>
      </x:c>
      <x:c r="K749" s="266" t="n">
        <x:f>MOD(ROW()-ROW($I$46),MESCLUN_CAP+1)</x:f>
        <x:v>21</x:v>
      </x:c>
      <x:c r="L749" s="266" t="n">
        <x:f>SUM(I749:K749)</x:f>
        <x:v>23</x:v>
      </x:c>
      <x:c r="M749" s="267" t="n">
        <x:f>I749*TOMATO_HOURS*WEEKS*(1+TOMATO_DIM)^I749+J749*CARROT_HOURS*WEEKS*(1+CARROT_DIM)^J749+K749*MESCLUN_HOURS*WEEKS*(1+MESCLUN_DIM)^K749</x:f>
        <x:v>1356.4192487641699</x:v>
      </x:c>
      <x:c r="N749" s="267" t="n">
        <x:f>MAX(M749-FARMER_HOURS,0)/TEMP_HOURS_PER_WORKER</x:f>
        <x:v>0.44195781164178466</x:v>
      </x:c>
      <x:c r="O749" s="268" t="n">
        <x:f>I749*TOMATO_PRICE+J749*CARROT_PRICE+K749*MESCLUN_PRICE</x:f>
        <x:v>67594</x:v>
      </x:c>
      <x:c r="P749" s="268" t="n">
        <x:f>I749*TOMATO_FERTILIZER+J749*CARROT_FERTILIZER+K749*MESCLUN_FERTILIZER</x:f>
        <x:v>19800</x:v>
      </x:c>
      <x:c r="Q749" s="268" t="n">
        <x:f>MIN(M749,FARMER_HOURS)*FARMER_RATE+MAX(M749-FARMER_HOURS,0)*TEMP_RATE</x:f>
        <x:v>36048.94529104461</x:v>
      </x:c>
      <x:c r="R749" s="268" t="n">
        <x:f>O749-P749-Q749-FIXED_COST</x:f>
        <x:v>-8254.945291044613</x:v>
      </x:c>
      <x:c r="S749" s="139" t="str">
        <x:f>IF(AND(L749&lt;=TOTAL_BED_CAP,N749&lt;=TEMP_WORKER_CAP),"YES","NO")</x:f>
        <x:v>YES</x:v>
      </x:c>
      <x:c r="T749" s="139" t="n">
        <x:f>IF(S749="YES",R749,-1E+99)</x:f>
        <x:v>-8254.945291044613</x:v>
      </x:c>
    </x:row>
    <x:row r="750">
      <x:c r="A750" s="139"/>
      <x:c r="B750" s="139"/>
      <x:c r="C750" s="139"/>
      <x:c r="D750" s="139"/>
      <x:c r="E750" s="139"/>
      <x:c r="F750" s="139"/>
      <x:c r="G750" s="139"/>
      <x:c r="H750" s="139"/>
      <x:c r="I750" s="266" t="n">
        <x:f>INT((ROW()-ROW($I$46))/((CARROT_CAP+1)*(MESCLUN_CAP+1)))</x:f>
        <x:v>1</x:v>
      </x:c>
      <x:c r="J750" s="266" t="n">
        <x:f>MOD(INT((ROW()-ROW($I$46))/(MESCLUN_CAP+1)),CARROT_CAP+1)</x:f>
        <x:v>1</x:v>
      </x:c>
      <x:c r="K750" s="266" t="n">
        <x:f>MOD(ROW()-ROW($I$46),MESCLUN_CAP+1)</x:f>
        <x:v>22</x:v>
      </x:c>
      <x:c r="L750" s="266" t="n">
        <x:f>SUM(I750:K750)</x:f>
        <x:v>24</x:v>
      </x:c>
      <x:c r="M750" s="267" t="n">
        <x:f>I750*TOMATO_HOURS*WEEKS*(1+TOMATO_DIM)^I750+J750*CARROT_HOURS*WEEKS*(1+CARROT_DIM)^J750+K750*MESCLUN_HOURS*WEEKS*(1+MESCLUN_DIM)^K750</x:f>
        <x:v>1430.895596010566</x:v>
      </x:c>
      <x:c r="N750" s="267" t="n">
        <x:f>MAX(M750-FARMER_HOURS,0)/TEMP_HOURS_PER_WORKER</x:f>
        <x:v>0.49367749722955967</x:v>
      </x:c>
      <x:c r="O750" s="268" t="n">
        <x:f>I750*TOMATO_PRICE+J750*CARROT_PRICE+K750*MESCLUN_PRICE</x:f>
        <x:v>70294</x:v>
      </x:c>
      <x:c r="P750" s="268" t="n">
        <x:f>I750*TOMATO_FERTILIZER+J750*CARROT_FERTILIZER+K750*MESCLUN_FERTILIZER</x:f>
        <x:v>20680</x:v>
      </x:c>
      <x:c r="Q750" s="268" t="n">
        <x:f>MIN(M750,FARMER_HOURS)*FARMER_RATE+MAX(M750-FARMER_HOURS,0)*TEMP_RATE</x:f>
        <x:v>37341.937430738995</x:v>
      </x:c>
      <x:c r="R750" s="268" t="n">
        <x:f>O750-P750-Q750-FIXED_COST</x:f>
        <x:v>-7727.937430738995</x:v>
      </x:c>
      <x:c r="S750" s="139" t="str">
        <x:f>IF(AND(L750&lt;=TOTAL_BED_CAP,N750&lt;=TEMP_WORKER_CAP),"YES","NO")</x:f>
        <x:v>YES</x:v>
      </x:c>
      <x:c r="T750" s="139" t="n">
        <x:f>IF(S750="YES",R750,-1E+99)</x:f>
        <x:v>-7727.937430738995</x:v>
      </x:c>
    </x:row>
    <x:row r="751">
      <x:c r="A751" s="139"/>
      <x:c r="B751" s="139"/>
      <x:c r="C751" s="139"/>
      <x:c r="D751" s="139"/>
      <x:c r="E751" s="139"/>
      <x:c r="F751" s="139"/>
      <x:c r="G751" s="139"/>
      <x:c r="H751" s="139"/>
      <x:c r="I751" s="266" t="n">
        <x:f>INT((ROW()-ROW($I$46))/((CARROT_CAP+1)*(MESCLUN_CAP+1)))</x:f>
        <x:v>1</x:v>
      </x:c>
      <x:c r="J751" s="266" t="n">
        <x:f>MOD(INT((ROW()-ROW($I$46))/(MESCLUN_CAP+1)),CARROT_CAP+1)</x:f>
        <x:v>1</x:v>
      </x:c>
      <x:c r="K751" s="266" t="n">
        <x:f>MOD(ROW()-ROW($I$46),MESCLUN_CAP+1)</x:f>
        <x:v>23</x:v>
      </x:c>
      <x:c r="L751" s="266" t="n">
        <x:f>SUM(I751:K751)</x:f>
        <x:v>25</x:v>
      </x:c>
      <x:c r="M751" s="267" t="n">
        <x:f>I751*TOMATO_HOURS*WEEKS*(1+TOMATO_DIM)^I751+J751*CARROT_HOURS*WEEKS*(1+CARROT_DIM)^J751+K751*MESCLUN_HOURS*WEEKS*(1+MESCLUN_DIM)^K751</x:f>
        <x:v>1507.0421848680023</x:v>
      </x:c>
      <x:c r="N751" s="267" t="n">
        <x:f>MAX(M751-FARMER_HOURS,0)/TEMP_HOURS_PER_WORKER</x:f>
        <x:v>0.5465570728250017</x:v>
      </x:c>
      <x:c r="O751" s="268" t="n">
        <x:f>I751*TOMATO_PRICE+J751*CARROT_PRICE+K751*MESCLUN_PRICE</x:f>
        <x:v>72994</x:v>
      </x:c>
      <x:c r="P751" s="268" t="n">
        <x:f>I751*TOMATO_FERTILIZER+J751*CARROT_FERTILIZER+K751*MESCLUN_FERTILIZER</x:f>
        <x:v>21560</x:v>
      </x:c>
      <x:c r="Q751" s="268" t="n">
        <x:f>MIN(M751,FARMER_HOURS)*FARMER_RATE+MAX(M751-FARMER_HOURS,0)*TEMP_RATE</x:f>
        <x:v>38663.92682062504</x:v>
      </x:c>
      <x:c r="R751" s="268" t="n">
        <x:f>O751-P751-Q751-FIXED_COST</x:f>
        <x:v>-7229.926820625042</x:v>
      </x:c>
      <x:c r="S751" s="139" t="str">
        <x:f>IF(AND(L751&lt;=TOTAL_BED_CAP,N751&lt;=TEMP_WORKER_CAP),"YES","NO")</x:f>
        <x:v>YES</x:v>
      </x:c>
      <x:c r="T751" s="139" t="n">
        <x:f>IF(S751="YES",R751,-1E+99)</x:f>
        <x:v>-7229.926820625042</x:v>
      </x:c>
    </x:row>
    <x:row r="752">
      <x:c r="A752" s="139"/>
      <x:c r="B752" s="139"/>
      <x:c r="C752" s="139"/>
      <x:c r="D752" s="139"/>
      <x:c r="E752" s="139"/>
      <x:c r="F752" s="139"/>
      <x:c r="G752" s="139"/>
      <x:c r="H752" s="139"/>
      <x:c r="I752" s="266" t="n">
        <x:f>INT((ROW()-ROW($I$46))/((CARROT_CAP+1)*(MESCLUN_CAP+1)))</x:f>
        <x:v>1</x:v>
      </x:c>
      <x:c r="J752" s="266" t="n">
        <x:f>MOD(INT((ROW()-ROW($I$46))/(MESCLUN_CAP+1)),CARROT_CAP+1)</x:f>
        <x:v>1</x:v>
      </x:c>
      <x:c r="K752" s="266" t="n">
        <x:f>MOD(ROW()-ROW($I$46),MESCLUN_CAP+1)</x:f>
        <x:v>24</x:v>
      </x:c>
      <x:c r="L752" s="266" t="n">
        <x:f>SUM(I752:K752)</x:f>
        <x:v>26</x:v>
      </x:c>
      <x:c r="M752" s="267" t="n">
        <x:f>I752*TOMATO_HOURS*WEEKS*(1+TOMATO_DIM)^I752+J752*CARROT_HOURS*WEEKS*(1+CARROT_DIM)^J752+K752*MESCLUN_HOURS*WEEKS*(1+MESCLUN_DIM)^K752</x:f>
        <x:v>1584.889134447498</x:v>
      </x:c>
      <x:c r="N752" s="267" t="n">
        <x:f>MAX(M752-FARMER_HOURS,0)/TEMP_HOURS_PER_WORKER</x:f>
        <x:v>0.6006174544774292</x:v>
      </x:c>
      <x:c r="O752" s="268" t="n">
        <x:f>I752*TOMATO_PRICE+J752*CARROT_PRICE+K752*MESCLUN_PRICE</x:f>
        <x:v>75694</x:v>
      </x:c>
      <x:c r="P752" s="268" t="n">
        <x:f>I752*TOMATO_FERTILIZER+J752*CARROT_FERTILIZER+K752*MESCLUN_FERTILIZER</x:f>
        <x:v>22440</x:v>
      </x:c>
      <x:c r="Q752" s="268" t="n">
        <x:f>MIN(M752,FARMER_HOURS)*FARMER_RATE+MAX(M752-FARMER_HOURS,0)*TEMP_RATE</x:f>
        <x:v>40015.43636193573</x:v>
      </x:c>
      <x:c r="R752" s="268" t="n">
        <x:f>O752-P752-Q752-FIXED_COST</x:f>
        <x:v>-6761.436361935732</x:v>
      </x:c>
      <x:c r="S752" s="139" t="str">
        <x:f>IF(AND(L752&lt;=TOTAL_BED_CAP,N752&lt;=TEMP_WORKER_CAP),"YES","NO")</x:f>
        <x:v>YES</x:v>
      </x:c>
      <x:c r="T752" s="139" t="n">
        <x:f>IF(S752="YES",R752,-1E+99)</x:f>
        <x:v>-6761.436361935732</x:v>
      </x:c>
    </x:row>
    <x:row r="753">
      <x:c r="A753" s="139"/>
      <x:c r="B753" s="139"/>
      <x:c r="C753" s="139"/>
      <x:c r="D753" s="139"/>
      <x:c r="E753" s="139"/>
      <x:c r="F753" s="139"/>
      <x:c r="G753" s="139"/>
      <x:c r="H753" s="139"/>
      <x:c r="I753" s="266" t="n">
        <x:f>INT((ROW()-ROW($I$46))/((CARROT_CAP+1)*(MESCLUN_CAP+1)))</x:f>
        <x:v>1</x:v>
      </x:c>
      <x:c r="J753" s="266" t="n">
        <x:f>MOD(INT((ROW()-ROW($I$46))/(MESCLUN_CAP+1)),CARROT_CAP+1)</x:f>
        <x:v>1</x:v>
      </x:c>
      <x:c r="K753" s="266" t="n">
        <x:f>MOD(ROW()-ROW($I$46),MESCLUN_CAP+1)</x:f>
        <x:v>25</x:v>
      </x:c>
      <x:c r="L753" s="266" t="n">
        <x:f>SUM(I753:K753)</x:f>
        <x:v>27</x:v>
      </x:c>
      <x:c r="M753" s="267" t="n">
        <x:f>I753*TOMATO_HOURS*WEEKS*(1+TOMATO_DIM)^I753+J753*CARROT_HOURS*WEEKS*(1+CARROT_DIM)^J753+K753*MESCLUN_HOURS*WEEKS*(1+MESCLUN_DIM)^K753</x:f>
        <x:v>1664.4670558625955</x:v>
      </x:c>
      <x:c r="N753" s="267" t="n">
        <x:f>MAX(M753-FARMER_HOURS,0)/TEMP_HOURS_PER_WORKER</x:f>
        <x:v>0.6558798999045803</x:v>
      </x:c>
      <x:c r="O753" s="268" t="n">
        <x:f>I753*TOMATO_PRICE+J753*CARROT_PRICE+K753*MESCLUN_PRICE</x:f>
        <x:v>78394</x:v>
      </x:c>
      <x:c r="P753" s="268" t="n">
        <x:f>I753*TOMATO_FERTILIZER+J753*CARROT_FERTILIZER+K753*MESCLUN_FERTILIZER</x:f>
        <x:v>23320</x:v>
      </x:c>
      <x:c r="Q753" s="268" t="n">
        <x:f>MIN(M753,FARMER_HOURS)*FARMER_RATE+MAX(M753-FARMER_HOURS,0)*TEMP_RATE</x:f>
        <x:v>41396.9974976145</x:v>
      </x:c>
      <x:c r="R753" s="268" t="n">
        <x:f>O753-P753-Q753-FIXED_COST</x:f>
        <x:v>-6322.997497614502</x:v>
      </x:c>
      <x:c r="S753" s="139" t="str">
        <x:f>IF(AND(L753&lt;=TOTAL_BED_CAP,N753&lt;=TEMP_WORKER_CAP),"YES","NO")</x:f>
        <x:v>YES</x:v>
      </x:c>
      <x:c r="T753" s="139" t="n">
        <x:f>IF(S753="YES",R753,-1E+99)</x:f>
        <x:v>-6322.997497614502</x:v>
      </x:c>
    </x:row>
    <x:row r="754">
      <x:c r="A754" s="139"/>
      <x:c r="B754" s="139"/>
      <x:c r="C754" s="139"/>
      <x:c r="D754" s="139"/>
      <x:c r="E754" s="139"/>
      <x:c r="F754" s="139"/>
      <x:c r="G754" s="139"/>
      <x:c r="H754" s="139"/>
      <x:c r="I754" s="266" t="n">
        <x:f>INT((ROW()-ROW($I$46))/((CARROT_CAP+1)*(MESCLUN_CAP+1)))</x:f>
        <x:v>1</x:v>
      </x:c>
      <x:c r="J754" s="266" t="n">
        <x:f>MOD(INT((ROW()-ROW($I$46))/(MESCLUN_CAP+1)),CARROT_CAP+1)</x:f>
        <x:v>1</x:v>
      </x:c>
      <x:c r="K754" s="266" t="n">
        <x:f>MOD(ROW()-ROW($I$46),MESCLUN_CAP+1)</x:f>
        <x:v>26</x:v>
      </x:c>
      <x:c r="L754" s="266" t="n">
        <x:f>SUM(I754:K754)</x:f>
        <x:v>28</x:v>
      </x:c>
      <x:c r="M754" s="267" t="n">
        <x:f>I754*TOMATO_HOURS*WEEKS*(1+TOMATO_DIM)^I754+J754*CARROT_HOURS*WEEKS*(1+CARROT_DIM)^J754+K754*MESCLUN_HOURS*WEEKS*(1+MESCLUN_DIM)^K754</x:f>
        <x:v>1745.8070598233128</x:v>
      </x:c>
      <x:c r="N754" s="267" t="n">
        <x:f>MAX(M754-FARMER_HOURS,0)/TEMP_HOURS_PER_WORKER</x:f>
        <x:v>0.7123660137661895</x:v>
      </x:c>
      <x:c r="O754" s="268" t="n">
        <x:f>I754*TOMATO_PRICE+J754*CARROT_PRICE+K754*MESCLUN_PRICE</x:f>
        <x:v>81094</x:v>
      </x:c>
      <x:c r="P754" s="268" t="n">
        <x:f>I754*TOMATO_FERTILIZER+J754*CARROT_FERTILIZER+K754*MESCLUN_FERTILIZER</x:f>
        <x:v>24200</x:v>
      </x:c>
      <x:c r="Q754" s="268" t="n">
        <x:f>MIN(M754,FARMER_HOURS)*FARMER_RATE+MAX(M754-FARMER_HOURS,0)*TEMP_RATE</x:f>
        <x:v>42809.15034415474</x:v>
      </x:c>
      <x:c r="R754" s="268" t="n">
        <x:f>O754-P754-Q754-FIXED_COST</x:f>
        <x:v>-5915.150344154739</x:v>
      </x:c>
      <x:c r="S754" s="139" t="str">
        <x:f>IF(AND(L754&lt;=TOTAL_BED_CAP,N754&lt;=TEMP_WORKER_CAP),"YES","NO")</x:f>
        <x:v>YES</x:v>
      </x:c>
      <x:c r="T754" s="139" t="n">
        <x:f>IF(S754="YES",R754,-1E+99)</x:f>
        <x:v>-5915.150344154739</x:v>
      </x:c>
    </x:row>
    <x:row r="755">
      <x:c r="A755" s="139"/>
      <x:c r="B755" s="139"/>
      <x:c r="C755" s="139"/>
      <x:c r="D755" s="139"/>
      <x:c r="E755" s="139"/>
      <x:c r="F755" s="139"/>
      <x:c r="G755" s="139"/>
      <x:c r="H755" s="139"/>
      <x:c r="I755" s="266" t="n">
        <x:f>INT((ROW()-ROW($I$46))/((CARROT_CAP+1)*(MESCLUN_CAP+1)))</x:f>
        <x:v>1</x:v>
      </x:c>
      <x:c r="J755" s="266" t="n">
        <x:f>MOD(INT((ROW()-ROW($I$46))/(MESCLUN_CAP+1)),CARROT_CAP+1)</x:f>
        <x:v>1</x:v>
      </x:c>
      <x:c r="K755" s="266" t="n">
        <x:f>MOD(ROW()-ROW($I$46),MESCLUN_CAP+1)</x:f>
        <x:v>27</x:v>
      </x:c>
      <x:c r="L755" s="266" t="n">
        <x:f>SUM(I755:K755)</x:f>
        <x:v>29</x:v>
      </x:c>
      <x:c r="M755" s="267" t="n">
        <x:f>I755*TOMATO_HOURS*WEEKS*(1+TOMATO_DIM)^I755+J755*CARROT_HOURS*WEEKS*(1+CARROT_DIM)^J755+K755*MESCLUN_HOURS*WEEKS*(1+MESCLUN_DIM)^K755</x:f>
        <x:v>1828.94076434307</x:v>
      </x:c>
      <x:c r="N755" s="267" t="n">
        <x:f>MAX(M755-FARMER_HOURS,0)/TEMP_HOURS_PER_WORKER</x:f>
        <x:v>0.7700977530160208</x:v>
      </x:c>
      <x:c r="O755" s="268" t="n">
        <x:f>I755*TOMATO_PRICE+J755*CARROT_PRICE+K755*MESCLUN_PRICE</x:f>
        <x:v>83794</x:v>
      </x:c>
      <x:c r="P755" s="268" t="n">
        <x:f>I755*TOMATO_FERTILIZER+J755*CARROT_FERTILIZER+K755*MESCLUN_FERTILIZER</x:f>
        <x:v>25080</x:v>
      </x:c>
      <x:c r="Q755" s="268" t="n">
        <x:f>MIN(M755,FARMER_HOURS)*FARMER_RATE+MAX(M755-FARMER_HOURS,0)*TEMP_RATE</x:f>
        <x:v>44252.44382540052</x:v>
      </x:c>
      <x:c r="R755" s="268" t="n">
        <x:f>O755-P755-Q755-FIXED_COST</x:f>
        <x:v>-5538.443825400522</x:v>
      </x:c>
      <x:c r="S755" s="139" t="str">
        <x:f>IF(AND(L755&lt;=TOTAL_BED_CAP,N755&lt;=TEMP_WORKER_CAP),"YES","NO")</x:f>
        <x:v>YES</x:v>
      </x:c>
      <x:c r="T755" s="139" t="n">
        <x:f>IF(S755="YES",R755,-1E+99)</x:f>
        <x:v>-5538.443825400522</x:v>
      </x:c>
    </x:row>
    <x:row r="756">
      <x:c r="A756" s="139"/>
      <x:c r="B756" s="139"/>
      <x:c r="C756" s="139"/>
      <x:c r="D756" s="139"/>
      <x:c r="E756" s="139"/>
      <x:c r="F756" s="139"/>
      <x:c r="G756" s="139"/>
      <x:c r="H756" s="139"/>
      <x:c r="I756" s="266" t="n">
        <x:f>INT((ROW()-ROW($I$46))/((CARROT_CAP+1)*(MESCLUN_CAP+1)))</x:f>
        <x:v>1</x:v>
      </x:c>
      <x:c r="J756" s="266" t="n">
        <x:f>MOD(INT((ROW()-ROW($I$46))/(MESCLUN_CAP+1)),CARROT_CAP+1)</x:f>
        <x:v>1</x:v>
      </x:c>
      <x:c r="K756" s="266" t="n">
        <x:f>MOD(ROW()-ROW($I$46),MESCLUN_CAP+1)</x:f>
        <x:v>28</x:v>
      </x:c>
      <x:c r="L756" s="266" t="n">
        <x:f>SUM(I756:K756)</x:f>
        <x:v>30</x:v>
      </x:c>
      <x:c r="M756" s="267" t="n">
        <x:f>I756*TOMATO_HOURS*WEEKS*(1+TOMATO_DIM)^I756+J756*CARROT_HOURS*WEEKS*(1+CARROT_DIM)^J756+K756*MESCLUN_HOURS*WEEKS*(1+MESCLUN_DIM)^K756</x:f>
        <x:v>1913.9003025602233</x:v>
      </x:c>
      <x:c r="N756" s="267" t="n">
        <x:f>MAX(M756-FARMER_HOURS,0)/TEMP_HOURS_PER_WORKER</x:f>
        <x:v>0.8290974323334884</x:v>
      </x:c>
      <x:c r="O756" s="268" t="n">
        <x:f>I756*TOMATO_PRICE+J756*CARROT_PRICE+K756*MESCLUN_PRICE</x:f>
        <x:v>86494</x:v>
      </x:c>
      <x:c r="P756" s="268" t="n">
        <x:f>I756*TOMATO_FERTILIZER+J756*CARROT_FERTILIZER+K756*MESCLUN_FERTILIZER</x:f>
        <x:v>25960</x:v>
      </x:c>
      <x:c r="Q756" s="268" t="n">
        <x:f>MIN(M756,FARMER_HOURS)*FARMER_RATE+MAX(M756-FARMER_HOURS,0)*TEMP_RATE</x:f>
        <x:v>45727.435808337206</x:v>
      </x:c>
      <x:c r="R756" s="268" t="n">
        <x:f>O756-P756-Q756-FIXED_COST</x:f>
        <x:v>-5193.435808337206</x:v>
      </x:c>
      <x:c r="S756" s="139" t="str">
        <x:f>IF(AND(L756&lt;=TOTAL_BED_CAP,N756&lt;=TEMP_WORKER_CAP),"YES","NO")</x:f>
        <x:v>YES</x:v>
      </x:c>
      <x:c r="T756" s="139" t="n">
        <x:f>IF(S756="YES",R756,-1E+99)</x:f>
        <x:v>-5193.435808337206</x:v>
      </x:c>
    </x:row>
    <x:row r="757">
      <x:c r="A757" s="139"/>
      <x:c r="B757" s="139"/>
      <x:c r="C757" s="139"/>
      <x:c r="D757" s="139"/>
      <x:c r="E757" s="139"/>
      <x:c r="F757" s="139"/>
      <x:c r="G757" s="139"/>
      <x:c r="H757" s="139"/>
      <x:c r="I757" s="266" t="n">
        <x:f>INT((ROW()-ROW($I$46))/((CARROT_CAP+1)*(MESCLUN_CAP+1)))</x:f>
        <x:v>1</x:v>
      </x:c>
      <x:c r="J757" s="266" t="n">
        <x:f>MOD(INT((ROW()-ROW($I$46))/(MESCLUN_CAP+1)),CARROT_CAP+1)</x:f>
        <x:v>1</x:v>
      </x:c>
      <x:c r="K757" s="266" t="n">
        <x:f>MOD(ROW()-ROW($I$46),MESCLUN_CAP+1)</x:f>
        <x:v>29</x:v>
      </x:c>
      <x:c r="L757" s="266" t="n">
        <x:f>SUM(I757:K757)</x:f>
        <x:v>31</x:v>
      </x:c>
      <x:c r="M757" s="267" t="n">
        <x:f>I757*TOMATO_HOURS*WEEKS*(1+TOMATO_DIM)^I757+J757*CARROT_HOURS*WEEKS*(1+CARROT_DIM)^J757+K757*MESCLUN_HOURS*WEEKS*(1+MESCLUN_DIM)^K757</x:f>
        <x:v>2000.7183306758766</x:v>
      </x:c>
      <x:c r="N757" s="267" t="n">
        <x:f>MAX(M757-FARMER_HOURS,0)/TEMP_HOURS_PER_WORKER</x:f>
        <x:v>0.8893877296360254</x:v>
      </x:c>
      <x:c r="O757" s="268" t="n">
        <x:f>I757*TOMATO_PRICE+J757*CARROT_PRICE+K757*MESCLUN_PRICE</x:f>
        <x:v>89194</x:v>
      </x:c>
      <x:c r="P757" s="268" t="n">
        <x:f>I757*TOMATO_FERTILIZER+J757*CARROT_FERTILIZER+K757*MESCLUN_FERTILIZER</x:f>
        <x:v>26840</x:v>
      </x:c>
      <x:c r="Q757" s="268" t="n">
        <x:f>MIN(M757,FARMER_HOURS)*FARMER_RATE+MAX(M757-FARMER_HOURS,0)*TEMP_RATE</x:f>
        <x:v>47234.69324090063</x:v>
      </x:c>
      <x:c r="R757" s="268" t="n">
        <x:f>O757-P757-Q757-FIXED_COST</x:f>
        <x:v>-4880.693240900633</x:v>
      </x:c>
      <x:c r="S757" s="139" t="str">
        <x:f>IF(AND(L757&lt;=TOTAL_BED_CAP,N757&lt;=TEMP_WORKER_CAP),"YES","NO")</x:f>
        <x:v>YES</x:v>
      </x:c>
      <x:c r="T757" s="139" t="n">
        <x:f>IF(S757="YES",R757,-1E+99)</x:f>
        <x:v>-4880.693240900633</x:v>
      </x:c>
    </x:row>
    <x:row r="758">
      <x:c r="A758" s="139"/>
      <x:c r="B758" s="139"/>
      <x:c r="C758" s="139"/>
      <x:c r="D758" s="139"/>
      <x:c r="E758" s="139"/>
      <x:c r="F758" s="139"/>
      <x:c r="G758" s="139"/>
      <x:c r="H758" s="139"/>
      <x:c r="I758" s="266" t="n">
        <x:f>INT((ROW()-ROW($I$46))/((CARROT_CAP+1)*(MESCLUN_CAP+1)))</x:f>
        <x:v>1</x:v>
      </x:c>
      <x:c r="J758" s="266" t="n">
        <x:f>MOD(INT((ROW()-ROW($I$46))/(MESCLUN_CAP+1)),CARROT_CAP+1)</x:f>
        <x:v>1</x:v>
      </x:c>
      <x:c r="K758" s="266" t="n">
        <x:f>MOD(ROW()-ROW($I$46),MESCLUN_CAP+1)</x:f>
        <x:v>30</x:v>
      </x:c>
      <x:c r="L758" s="266" t="n">
        <x:f>SUM(I758:K758)</x:f>
        <x:v>32</x:v>
      </x:c>
      <x:c r="M758" s="267" t="n">
        <x:f>I758*TOMATO_HOURS*WEEKS*(1+TOMATO_DIM)^I758+J758*CARROT_HOURS*WEEKS*(1+CARROT_DIM)^J758+K758*MESCLUN_HOURS*WEEKS*(1+MESCLUN_DIM)^K758</x:f>
        <x:v>2089.4280360096463</x:v>
      </x:c>
      <x:c r="N758" s="267" t="n">
        <x:f>MAX(M758-FARMER_HOURS,0)/TEMP_HOURS_PER_WORKER</x:f>
        <x:v>0.9509916916733655</x:v>
      </x:c>
      <x:c r="O758" s="268" t="n">
        <x:f>I758*TOMATO_PRICE+J758*CARROT_PRICE+K758*MESCLUN_PRICE</x:f>
        <x:v>91894</x:v>
      </x:c>
      <x:c r="P758" s="268" t="n">
        <x:f>I758*TOMATO_FERTILIZER+J758*CARROT_FERTILIZER+K758*MESCLUN_FERTILIZER</x:f>
        <x:v>27720</x:v>
      </x:c>
      <x:c r="Q758" s="268" t="n">
        <x:f>MIN(M758,FARMER_HOURS)*FARMER_RATE+MAX(M758-FARMER_HOURS,0)*TEMP_RATE</x:f>
        <x:v>48774.792291834136</x:v>
      </x:c>
      <x:c r="R758" s="268" t="n">
        <x:f>O758-P758-Q758-FIXED_COST</x:f>
        <x:v>-4600.7922918341355</x:v>
      </x:c>
      <x:c r="S758" s="139" t="str">
        <x:f>IF(AND(L758&lt;=TOTAL_BED_CAP,N758&lt;=TEMP_WORKER_CAP),"YES","NO")</x:f>
        <x:v>YES</x:v>
      </x:c>
      <x:c r="T758" s="139" t="n">
        <x:f>IF(S758="YES",R758,-1E+99)</x:f>
        <x:v>-4600.7922918341355</x:v>
      </x:c>
    </x:row>
    <x:row r="759">
      <x:c r="A759" s="139"/>
      <x:c r="B759" s="139"/>
      <x:c r="C759" s="139"/>
      <x:c r="D759" s="139"/>
      <x:c r="E759" s="139"/>
      <x:c r="F759" s="139"/>
      <x:c r="G759" s="139"/>
      <x:c r="H759" s="139"/>
      <x:c r="I759" s="266" t="n">
        <x:f>INT((ROW()-ROW($I$46))/((CARROT_CAP+1)*(MESCLUN_CAP+1)))</x:f>
        <x:v>1</x:v>
      </x:c>
      <x:c r="J759" s="266" t="n">
        <x:f>MOD(INT((ROW()-ROW($I$46))/(MESCLUN_CAP+1)),CARROT_CAP+1)</x:f>
        <x:v>2</x:v>
      </x:c>
      <x:c r="K759" s="266" t="n">
        <x:f>MOD(ROW()-ROW($I$46),MESCLUN_CAP+1)</x:f>
        <x:v>0</x:v>
      </x:c>
      <x:c r="L759" s="266" t="n">
        <x:f>SUM(I759:K759)</x:f>
        <x:v>3</x:v>
      </x:c>
      <x:c r="M759" s="267" t="n">
        <x:f>I759*TOMATO_HOURS*WEEKS*(1+TOMATO_DIM)^I759+J759*CARROT_HOURS*WEEKS*(1+CARROT_DIM)^J759+K759*MESCLUN_HOURS*WEEKS*(1+MESCLUN_DIM)^K759</x:f>
        <x:v>162.03750000000002</x:v>
      </x:c>
      <x:c r="N759" s="267" t="n">
        <x:f>MAX(M759-FARMER_HOURS,0)/TEMP_HOURS_PER_WORKER</x:f>
        <x:v>0</x:v>
      </x:c>
      <x:c r="O759" s="268" t="n">
        <x:f>I759*TOMATO_PRICE+J759*CARROT_PRICE+K759*MESCLUN_PRICE</x:f>
        <x:v>12988</x:v>
      </x:c>
      <x:c r="P759" s="268" t="n">
        <x:f>I759*TOMATO_FERTILIZER+J759*CARROT_FERTILIZER+K759*MESCLUN_FERTILIZER</x:f>
        <x:v>1760</x:v>
      </x:c>
      <x:c r="Q759" s="268" t="n">
        <x:f>MIN(M759,FARMER_HOURS)*FARMER_RATE+MAX(M759-FARMER_HOURS,0)*TEMP_RATE</x:f>
        <x:v>5626.302083333334</x:v>
      </x:c>
      <x:c r="R759" s="268" t="n">
        <x:f>O759-P759-Q759-FIXED_COST</x:f>
        <x:v>-14398.302083333334</x:v>
      </x:c>
      <x:c r="S759" s="139" t="str">
        <x:f>IF(AND(L759&lt;=TOTAL_BED_CAP,N759&lt;=TEMP_WORKER_CAP),"YES","NO")</x:f>
        <x:v>YES</x:v>
      </x:c>
      <x:c r="T759" s="139" t="n">
        <x:f>IF(S759="YES",R759,-1E+99)</x:f>
        <x:v>-14398.302083333334</x:v>
      </x:c>
    </x:row>
    <x:row r="760">
      <x:c r="A760" s="139"/>
      <x:c r="B760" s="139"/>
      <x:c r="C760" s="139"/>
      <x:c r="D760" s="139"/>
      <x:c r="E760" s="139"/>
      <x:c r="F760" s="139"/>
      <x:c r="G760" s="139"/>
      <x:c r="H760" s="139"/>
      <x:c r="I760" s="266" t="n">
        <x:f>INT((ROW()-ROW($I$46))/((CARROT_CAP+1)*(MESCLUN_CAP+1)))</x:f>
        <x:v>1</x:v>
      </x:c>
      <x:c r="J760" s="266" t="n">
        <x:f>MOD(INT((ROW()-ROW($I$46))/(MESCLUN_CAP+1)),CARROT_CAP+1)</x:f>
        <x:v>2</x:v>
      </x:c>
      <x:c r="K760" s="266" t="n">
        <x:f>MOD(ROW()-ROW($I$46),MESCLUN_CAP+1)</x:f>
        <x:v>1</x:v>
      </x:c>
      <x:c r="L760" s="266" t="n">
        <x:f>SUM(I760:K760)</x:f>
        <x:v>4</x:v>
      </x:c>
      <x:c r="M760" s="267" t="n">
        <x:f>I760*TOMATO_HOURS*WEEKS*(1+TOMATO_DIM)^I760+J760*CARROT_HOURS*WEEKS*(1+CARROT_DIM)^J760+K760*MESCLUN_HOURS*WEEKS*(1+MESCLUN_DIM)^K760</x:f>
        <x:v>207.60000000000002</x:v>
      </x:c>
      <x:c r="N760" s="267" t="n">
        <x:f>MAX(M760-FARMER_HOURS,0)/TEMP_HOURS_PER_WORKER</x:f>
        <x:v>0</x:v>
      </x:c>
      <x:c r="O760" s="268" t="n">
        <x:f>I760*TOMATO_PRICE+J760*CARROT_PRICE+K760*MESCLUN_PRICE</x:f>
        <x:v>15688</x:v>
      </x:c>
      <x:c r="P760" s="268" t="n">
        <x:f>I760*TOMATO_FERTILIZER+J760*CARROT_FERTILIZER+K760*MESCLUN_FERTILIZER</x:f>
        <x:v>2640</x:v>
      </x:c>
      <x:c r="Q760" s="268" t="n">
        <x:f>MIN(M760,FARMER_HOURS)*FARMER_RATE+MAX(M760-FARMER_HOURS,0)*TEMP_RATE</x:f>
        <x:v>7208.333333333334</x:v>
      </x:c>
      <x:c r="R760" s="268" t="n">
        <x:f>O760-P760-Q760-FIXED_COST</x:f>
        <x:v>-14160.333333333334</x:v>
      </x:c>
      <x:c r="S760" s="139" t="str">
        <x:f>IF(AND(L760&lt;=TOTAL_BED_CAP,N760&lt;=TEMP_WORKER_CAP),"YES","NO")</x:f>
        <x:v>YES</x:v>
      </x:c>
      <x:c r="T760" s="139" t="n">
        <x:f>IF(S760="YES",R760,-1E+99)</x:f>
        <x:v>-14160.333333333334</x:v>
      </x:c>
    </x:row>
    <x:row r="761">
      <x:c r="A761" s="139"/>
      <x:c r="B761" s="139"/>
      <x:c r="C761" s="139"/>
      <x:c r="D761" s="139"/>
      <x:c r="E761" s="139"/>
      <x:c r="F761" s="139"/>
      <x:c r="G761" s="139"/>
      <x:c r="H761" s="139"/>
      <x:c r="I761" s="266" t="n">
        <x:f>INT((ROW()-ROW($I$46))/((CARROT_CAP+1)*(MESCLUN_CAP+1)))</x:f>
        <x:v>1</x:v>
      </x:c>
      <x:c r="J761" s="266" t="n">
        <x:f>MOD(INT((ROW()-ROW($I$46))/(MESCLUN_CAP+1)),CARROT_CAP+1)</x:f>
        <x:v>2</x:v>
      </x:c>
      <x:c r="K761" s="266" t="n">
        <x:f>MOD(ROW()-ROW($I$46),MESCLUN_CAP+1)</x:f>
        <x:v>2</x:v>
      </x:c>
      <x:c r="L761" s="266" t="n">
        <x:f>SUM(I761:K761)</x:f>
        <x:v>5</x:v>
      </x:c>
      <x:c r="M761" s="267" t="n">
        <x:f>I761*TOMATO_HOURS*WEEKS*(1+TOMATO_DIM)^I761+J761*CARROT_HOURS*WEEKS*(1+CARROT_DIM)^J761+K761*MESCLUN_HOURS*WEEKS*(1+MESCLUN_DIM)^K761</x:f>
        <x:v>254.30156250000002</x:v>
      </x:c>
      <x:c r="N761" s="267" t="n">
        <x:f>MAX(M761-FARMER_HOURS,0)/TEMP_HOURS_PER_WORKER</x:f>
        <x:v>0</x:v>
      </x:c>
      <x:c r="O761" s="268" t="n">
        <x:f>I761*TOMATO_PRICE+J761*CARROT_PRICE+K761*MESCLUN_PRICE</x:f>
        <x:v>18388</x:v>
      </x:c>
      <x:c r="P761" s="268" t="n">
        <x:f>I761*TOMATO_FERTILIZER+J761*CARROT_FERTILIZER+K761*MESCLUN_FERTILIZER</x:f>
        <x:v>3520</x:v>
      </x:c>
      <x:c r="Q761" s="268" t="n">
        <x:f>MIN(M761,FARMER_HOURS)*FARMER_RATE+MAX(M761-FARMER_HOURS,0)*TEMP_RATE</x:f>
        <x:v>8829.915364583334</x:v>
      </x:c>
      <x:c r="R761" s="268" t="n">
        <x:f>O761-P761-Q761-FIXED_COST</x:f>
        <x:v>-13961.915364583334</x:v>
      </x:c>
      <x:c r="S761" s="139" t="str">
        <x:f>IF(AND(L761&lt;=TOTAL_BED_CAP,N761&lt;=TEMP_WORKER_CAP),"YES","NO")</x:f>
        <x:v>YES</x:v>
      </x:c>
      <x:c r="T761" s="139" t="n">
        <x:f>IF(S761="YES",R761,-1E+99)</x:f>
        <x:v>-13961.915364583334</x:v>
      </x:c>
    </x:row>
    <x:row r="762">
      <x:c r="A762" s="139"/>
      <x:c r="B762" s="139"/>
      <x:c r="C762" s="139"/>
      <x:c r="D762" s="139"/>
      <x:c r="E762" s="139"/>
      <x:c r="F762" s="139"/>
      <x:c r="G762" s="139"/>
      <x:c r="H762" s="139"/>
      <x:c r="I762" s="266" t="n">
        <x:f>INT((ROW()-ROW($I$46))/((CARROT_CAP+1)*(MESCLUN_CAP+1)))</x:f>
        <x:v>1</x:v>
      </x:c>
      <x:c r="J762" s="266" t="n">
        <x:f>MOD(INT((ROW()-ROW($I$46))/(MESCLUN_CAP+1)),CARROT_CAP+1)</x:f>
        <x:v>2</x:v>
      </x:c>
      <x:c r="K762" s="266" t="n">
        <x:f>MOD(ROW()-ROW($I$46),MESCLUN_CAP+1)</x:f>
        <x:v>3</x:v>
      </x:c>
      <x:c r="L762" s="266" t="n">
        <x:f>SUM(I762:K762)</x:f>
        <x:v>6</x:v>
      </x:c>
      <x:c r="M762" s="267" t="n">
        <x:f>I762*TOMATO_HOURS*WEEKS*(1+TOMATO_DIM)^I762+J762*CARROT_HOURS*WEEKS*(1+CARROT_DIM)^J762+K762*MESCLUN_HOURS*WEEKS*(1+MESCLUN_DIM)^K762</x:f>
        <x:v>302.163544921875</x:v>
      </x:c>
      <x:c r="N762" s="267" t="n">
        <x:f>MAX(M762-FARMER_HOURS,0)/TEMP_HOURS_PER_WORKER</x:f>
        <x:v>0</x:v>
      </x:c>
      <x:c r="O762" s="268" t="n">
        <x:f>I762*TOMATO_PRICE+J762*CARROT_PRICE+K762*MESCLUN_PRICE</x:f>
        <x:v>21088</x:v>
      </x:c>
      <x:c r="P762" s="268" t="n">
        <x:f>I762*TOMATO_FERTILIZER+J762*CARROT_FERTILIZER+K762*MESCLUN_FERTILIZER</x:f>
        <x:v>4400</x:v>
      </x:c>
      <x:c r="Q762" s="268" t="n">
        <x:f>MIN(M762,FARMER_HOURS)*FARMER_RATE+MAX(M762-FARMER_HOURS,0)*TEMP_RATE</x:f>
        <x:v>10491.78975423177</x:v>
      </x:c>
      <x:c r="R762" s="268" t="n">
        <x:f>O762-P762-Q762-FIXED_COST</x:f>
        <x:v>-13803.78975423177</x:v>
      </x:c>
      <x:c r="S762" s="139" t="str">
        <x:f>IF(AND(L762&lt;=TOTAL_BED_CAP,N762&lt;=TEMP_WORKER_CAP),"YES","NO")</x:f>
        <x:v>YES</x:v>
      </x:c>
      <x:c r="T762" s="139" t="n">
        <x:f>IF(S762="YES",R762,-1E+99)</x:f>
        <x:v>-13803.78975423177</x:v>
      </x:c>
    </x:row>
    <x:row r="763">
      <x:c r="A763" s="139"/>
      <x:c r="B763" s="139"/>
      <x:c r="C763" s="139"/>
      <x:c r="D763" s="139"/>
      <x:c r="E763" s="139"/>
      <x:c r="F763" s="139"/>
      <x:c r="G763" s="139"/>
      <x:c r="H763" s="139"/>
      <x:c r="I763" s="266" t="n">
        <x:f>INT((ROW()-ROW($I$46))/((CARROT_CAP+1)*(MESCLUN_CAP+1)))</x:f>
        <x:v>1</x:v>
      </x:c>
      <x:c r="J763" s="266" t="n">
        <x:f>MOD(INT((ROW()-ROW($I$46))/(MESCLUN_CAP+1)),CARROT_CAP+1)</x:f>
        <x:v>2</x:v>
      </x:c>
      <x:c r="K763" s="266" t="n">
        <x:f>MOD(ROW()-ROW($I$46),MESCLUN_CAP+1)</x:f>
        <x:v>4</x:v>
      </x:c>
      <x:c r="L763" s="266" t="n">
        <x:f>SUM(I763:K763)</x:f>
        <x:v>7</x:v>
      </x:c>
      <x:c r="M763" s="267" t="n">
        <x:f>I763*TOMATO_HOURS*WEEKS*(1+TOMATO_DIM)^I763+J763*CARROT_HOURS*WEEKS*(1+CARROT_DIM)^J763+K763*MESCLUN_HOURS*WEEKS*(1+MESCLUN_DIM)^K763</x:f>
        <x:v>351.2076606445312</x:v>
      </x:c>
      <x:c r="N763" s="267" t="n">
        <x:f>MAX(M763-FARMER_HOURS,0)/TEMP_HOURS_PER_WORKER</x:f>
        <x:v>0</x:v>
      </x:c>
      <x:c r="O763" s="268" t="n">
        <x:f>I763*TOMATO_PRICE+J763*CARROT_PRICE+K763*MESCLUN_PRICE</x:f>
        <x:v>23788</x:v>
      </x:c>
      <x:c r="P763" s="268" t="n">
        <x:f>I763*TOMATO_FERTILIZER+J763*CARROT_FERTILIZER+K763*MESCLUN_FERTILIZER</x:f>
        <x:v>5280</x:v>
      </x:c>
      <x:c r="Q763" s="268" t="n">
        <x:f>MIN(M763,FARMER_HOURS)*FARMER_RATE+MAX(M763-FARMER_HOURS,0)*TEMP_RATE</x:f>
        <x:v>12194.710439046221</x:v>
      </x:c>
      <x:c r="R763" s="268" t="n">
        <x:f>O763-P763-Q763-FIXED_COST</x:f>
        <x:v>-13686.710439046221</x:v>
      </x:c>
      <x:c r="S763" s="139" t="str">
        <x:f>IF(AND(L763&lt;=TOTAL_BED_CAP,N763&lt;=TEMP_WORKER_CAP),"YES","NO")</x:f>
        <x:v>YES</x:v>
      </x:c>
      <x:c r="T763" s="139" t="n">
        <x:f>IF(S763="YES",R763,-1E+99)</x:f>
        <x:v>-13686.710439046221</x:v>
      </x:c>
    </x:row>
    <x:row r="764">
      <x:c r="A764" s="139"/>
      <x:c r="B764" s="139"/>
      <x:c r="C764" s="139"/>
      <x:c r="D764" s="139"/>
      <x:c r="E764" s="139"/>
      <x:c r="F764" s="139"/>
      <x:c r="G764" s="139"/>
      <x:c r="H764" s="139"/>
      <x:c r="I764" s="266" t="n">
        <x:f>INT((ROW()-ROW($I$46))/((CARROT_CAP+1)*(MESCLUN_CAP+1)))</x:f>
        <x:v>1</x:v>
      </x:c>
      <x:c r="J764" s="266" t="n">
        <x:f>MOD(INT((ROW()-ROW($I$46))/(MESCLUN_CAP+1)),CARROT_CAP+1)</x:f>
        <x:v>2</x:v>
      </x:c>
      <x:c r="K764" s="266" t="n">
        <x:f>MOD(ROW()-ROW($I$46),MESCLUN_CAP+1)</x:f>
        <x:v>5</x:v>
      </x:c>
      <x:c r="L764" s="266" t="n">
        <x:f>SUM(I764:K764)</x:f>
        <x:v>8</x:v>
      </x:c>
      <x:c r="M764" s="267" t="n">
        <x:f>I764*TOMATO_HOURS*WEEKS*(1+TOMATO_DIM)^I764+J764*CARROT_HOURS*WEEKS*(1+CARROT_DIM)^J764+K764*MESCLUN_HOURS*WEEKS*(1+MESCLUN_DIM)^K764</x:f>
        <x:v>401.45598456573487</x:v>
      </x:c>
      <x:c r="N764" s="267" t="n">
        <x:f>MAX(M764-FARMER_HOURS,0)/TEMP_HOURS_PER_WORKER</x:f>
        <x:v>0</x:v>
      </x:c>
      <x:c r="O764" s="268" t="n">
        <x:f>I764*TOMATO_PRICE+J764*CARROT_PRICE+K764*MESCLUN_PRICE</x:f>
        <x:v>26488</x:v>
      </x:c>
      <x:c r="P764" s="268" t="n">
        <x:f>I764*TOMATO_FERTILIZER+J764*CARROT_FERTILIZER+K764*MESCLUN_FERTILIZER</x:f>
        <x:v>6160</x:v>
      </x:c>
      <x:c r="Q764" s="268" t="n">
        <x:f>MIN(M764,FARMER_HOURS)*FARMER_RATE+MAX(M764-FARMER_HOURS,0)*TEMP_RATE</x:f>
        <x:v>13939.443908532461</x:v>
      </x:c>
      <x:c r="R764" s="268" t="n">
        <x:f>O764-P764-Q764-FIXED_COST</x:f>
        <x:v>-13611.443908532461</x:v>
      </x:c>
      <x:c r="S764" s="139" t="str">
        <x:f>IF(AND(L764&lt;=TOTAL_BED_CAP,N764&lt;=TEMP_WORKER_CAP),"YES","NO")</x:f>
        <x:v>YES</x:v>
      </x:c>
      <x:c r="T764" s="139" t="n">
        <x:f>IF(S764="YES",R764,-1E+99)</x:f>
        <x:v>-13611.443908532461</x:v>
      </x:c>
    </x:row>
    <x:row r="765">
      <x:c r="A765" s="139"/>
      <x:c r="B765" s="139"/>
      <x:c r="C765" s="139"/>
      <x:c r="D765" s="139"/>
      <x:c r="E765" s="139"/>
      <x:c r="F765" s="139"/>
      <x:c r="G765" s="139"/>
      <x:c r="H765" s="139"/>
      <x:c r="I765" s="266" t="n">
        <x:f>INT((ROW()-ROW($I$46))/((CARROT_CAP+1)*(MESCLUN_CAP+1)))</x:f>
        <x:v>1</x:v>
      </x:c>
      <x:c r="J765" s="266" t="n">
        <x:f>MOD(INT((ROW()-ROW($I$46))/(MESCLUN_CAP+1)),CARROT_CAP+1)</x:f>
        <x:v>2</x:v>
      </x:c>
      <x:c r="K765" s="266" t="n">
        <x:f>MOD(ROW()-ROW($I$46),MESCLUN_CAP+1)</x:f>
        <x:v>6</x:v>
      </x:c>
      <x:c r="L765" s="266" t="n">
        <x:f>SUM(I765:K765)</x:f>
        <x:v>9</x:v>
      </x:c>
      <x:c r="M765" s="267" t="n">
        <x:f>I765*TOMATO_HOURS*WEEKS*(1+TOMATO_DIM)^I765+J765*CARROT_HOURS*WEEKS*(1+CARROT_DIM)^J765+K765*MESCLUN_HOURS*WEEKS*(1+MESCLUN_DIM)^K765</x:f>
        <x:v>452.93095874736775</x:v>
      </x:c>
      <x:c r="N765" s="267" t="n">
        <x:f>MAX(M765-FARMER_HOURS,0)/TEMP_HOURS_PER_WORKER</x:f>
        <x:v>0</x:v>
      </x:c>
      <x:c r="O765" s="268" t="n">
        <x:f>I765*TOMATO_PRICE+J765*CARROT_PRICE+K765*MESCLUN_PRICE</x:f>
        <x:v>29188</x:v>
      </x:c>
      <x:c r="P765" s="268" t="n">
        <x:f>I765*TOMATO_FERTILIZER+J765*CARROT_FERTILIZER+K765*MESCLUN_FERTILIZER</x:f>
        <x:v>7040</x:v>
      </x:c>
      <x:c r="Q765" s="268" t="n">
        <x:f>MIN(M765,FARMER_HOURS)*FARMER_RATE+MAX(M765-FARMER_HOURS,0)*TEMP_RATE</x:f>
        <x:v>15726.769400950268</x:v>
      </x:c>
      <x:c r="R765" s="268" t="n">
        <x:f>O765-P765-Q765-FIXED_COST</x:f>
        <x:v>-13578.769400950268</x:v>
      </x:c>
      <x:c r="S765" s="139" t="str">
        <x:f>IF(AND(L765&lt;=TOTAL_BED_CAP,N765&lt;=TEMP_WORKER_CAP),"YES","NO")</x:f>
        <x:v>YES</x:v>
      </x:c>
      <x:c r="T765" s="139" t="n">
        <x:f>IF(S765="YES",R765,-1E+99)</x:f>
        <x:v>-13578.769400950268</x:v>
      </x:c>
    </x:row>
    <x:row r="766">
      <x:c r="A766" s="139"/>
      <x:c r="B766" s="139"/>
      <x:c r="C766" s="139"/>
      <x:c r="D766" s="139"/>
      <x:c r="E766" s="139"/>
      <x:c r="F766" s="139"/>
      <x:c r="G766" s="139"/>
      <x:c r="H766" s="139"/>
      <x:c r="I766" s="266" t="n">
        <x:f>INT((ROW()-ROW($I$46))/((CARROT_CAP+1)*(MESCLUN_CAP+1)))</x:f>
        <x:v>1</x:v>
      </x:c>
      <x:c r="J766" s="266" t="n">
        <x:f>MOD(INT((ROW()-ROW($I$46))/(MESCLUN_CAP+1)),CARROT_CAP+1)</x:f>
        <x:v>2</x:v>
      </x:c>
      <x:c r="K766" s="266" t="n">
        <x:f>MOD(ROW()-ROW($I$46),MESCLUN_CAP+1)</x:f>
        <x:v>7</x:v>
      </x:c>
      <x:c r="L766" s="266" t="n">
        <x:f>SUM(I766:K766)</x:f>
        <x:v>10</x:v>
      </x:c>
      <x:c r="M766" s="267" t="n">
        <x:f>I766*TOMATO_HOURS*WEEKS*(1+TOMATO_DIM)^I766+J766*CARROT_HOURS*WEEKS*(1+CARROT_DIM)^J766+K766*MESCLUN_HOURS*WEEKS*(1+MESCLUN_DIM)^K766</x:f>
        <x:v>505.6553981453282</x:v>
      </x:c>
      <x:c r="N766" s="267" t="n">
        <x:f>MAX(M766-FARMER_HOURS,0)/TEMP_HOURS_PER_WORKER</x:f>
        <x:v>0</x:v>
      </x:c>
      <x:c r="O766" s="268" t="n">
        <x:f>I766*TOMATO_PRICE+J766*CARROT_PRICE+K766*MESCLUN_PRICE</x:f>
        <x:v>31888</x:v>
      </x:c>
      <x:c r="P766" s="268" t="n">
        <x:f>I766*TOMATO_FERTILIZER+J766*CARROT_FERTILIZER+K766*MESCLUN_FERTILIZER</x:f>
        <x:v>7920</x:v>
      </x:c>
      <x:c r="Q766" s="268" t="n">
        <x:f>MIN(M766,FARMER_HOURS)*FARMER_RATE+MAX(M766-FARMER_HOURS,0)*TEMP_RATE</x:f>
        <x:v>17557.47910226834</x:v>
      </x:c>
      <x:c r="R766" s="268" t="n">
        <x:f>O766-P766-Q766-FIXED_COST</x:f>
        <x:v>-13589.479102268338</x:v>
      </x:c>
      <x:c r="S766" s="139" t="str">
        <x:f>IF(AND(L766&lt;=TOTAL_BED_CAP,N766&lt;=TEMP_WORKER_CAP),"YES","NO")</x:f>
        <x:v>YES</x:v>
      </x:c>
      <x:c r="T766" s="139" t="n">
        <x:f>IF(S766="YES",R766,-1E+99)</x:f>
        <x:v>-13589.479102268338</x:v>
      </x:c>
    </x:row>
    <x:row r="767">
      <x:c r="A767" s="139"/>
      <x:c r="B767" s="139"/>
      <x:c r="C767" s="139"/>
      <x:c r="D767" s="139"/>
      <x:c r="E767" s="139"/>
      <x:c r="F767" s="139"/>
      <x:c r="G767" s="139"/>
      <x:c r="H767" s="139"/>
      <x:c r="I767" s="266" t="n">
        <x:f>INT((ROW()-ROW($I$46))/((CARROT_CAP+1)*(MESCLUN_CAP+1)))</x:f>
        <x:v>1</x:v>
      </x:c>
      <x:c r="J767" s="266" t="n">
        <x:f>MOD(INT((ROW()-ROW($I$46))/(MESCLUN_CAP+1)),CARROT_CAP+1)</x:f>
        <x:v>2</x:v>
      </x:c>
      <x:c r="K767" s="266" t="n">
        <x:f>MOD(ROW()-ROW($I$46),MESCLUN_CAP+1)</x:f>
        <x:v>8</x:v>
      </x:c>
      <x:c r="L767" s="266" t="n">
        <x:f>SUM(I767:K767)</x:f>
        <x:v>11</x:v>
      </x:c>
      <x:c r="M767" s="267" t="n">
        <x:f>I767*TOMATO_HOURS*WEEKS*(1+TOMATO_DIM)^I767+J767*CARROT_HOURS*WEEKS*(1+CARROT_DIM)^J767+K767*MESCLUN_HOURS*WEEKS*(1+MESCLUN_DIM)^K767</x:f>
        <x:v>559.6524964253083</x:v>
      </x:c>
      <x:c r="N767" s="267" t="n">
        <x:f>MAX(M767-FARMER_HOURS,0)/TEMP_HOURS_PER_WORKER</x:f>
        <x:v>0</x:v>
      </x:c>
      <x:c r="O767" s="268" t="n">
        <x:f>I767*TOMATO_PRICE+J767*CARROT_PRICE+K767*MESCLUN_PRICE</x:f>
        <x:v>34588</x:v>
      </x:c>
      <x:c r="P767" s="268" t="n">
        <x:f>I767*TOMATO_FERTILIZER+J767*CARROT_FERTILIZER+K767*MESCLUN_FERTILIZER</x:f>
        <x:v>8800</x:v>
      </x:c>
      <x:c r="Q767" s="268" t="n">
        <x:f>MIN(M767,FARMER_HOURS)*FARMER_RATE+MAX(M767-FARMER_HOURS,0)*TEMP_RATE</x:f>
        <x:v>19432.37834810098</x:v>
      </x:c>
      <x:c r="R767" s="268" t="n">
        <x:f>O767-P767-Q767-FIXED_COST</x:f>
        <x:v>-13644.378348100981</x:v>
      </x:c>
      <x:c r="S767" s="139" t="str">
        <x:f>IF(AND(L767&lt;=TOTAL_BED_CAP,N767&lt;=TEMP_WORKER_CAP),"YES","NO")</x:f>
        <x:v>YES</x:v>
      </x:c>
      <x:c r="T767" s="139" t="n">
        <x:f>IF(S767="YES",R767,-1E+99)</x:f>
        <x:v>-13644.378348100981</x:v>
      </x:c>
    </x:row>
    <x:row r="768">
      <x:c r="A768" s="139"/>
      <x:c r="B768" s="139"/>
      <x:c r="C768" s="139"/>
      <x:c r="D768" s="139"/>
      <x:c r="E768" s="139"/>
      <x:c r="F768" s="139"/>
      <x:c r="G768" s="139"/>
      <x:c r="H768" s="139"/>
      <x:c r="I768" s="266" t="n">
        <x:f>INT((ROW()-ROW($I$46))/((CARROT_CAP+1)*(MESCLUN_CAP+1)))</x:f>
        <x:v>1</x:v>
      </x:c>
      <x:c r="J768" s="266" t="n">
        <x:f>MOD(INT((ROW()-ROW($I$46))/(MESCLUN_CAP+1)),CARROT_CAP+1)</x:f>
        <x:v>2</x:v>
      </x:c>
      <x:c r="K768" s="266" t="n">
        <x:f>MOD(ROW()-ROW($I$46),MESCLUN_CAP+1)</x:f>
        <x:v>9</x:v>
      </x:c>
      <x:c r="L768" s="266" t="n">
        <x:f>SUM(I768:K768)</x:f>
        <x:v>12</x:v>
      </x:c>
      <x:c r="M768" s="267" t="n">
        <x:f>I768*TOMATO_HOURS*WEEKS*(1+TOMATO_DIM)^I768+J768*CARROT_HOURS*WEEKS*(1+CARROT_DIM)^J768+K768*MESCLUN_HOURS*WEEKS*(1+MESCLUN_DIM)^K768</x:f>
        <x:v>614.9458318657028</x:v>
      </x:c>
      <x:c r="N768" s="267" t="n">
        <x:f>MAX(M768-FARMER_HOURS,0)/TEMP_HOURS_PER_WORKER</x:f>
        <x:v>0</x:v>
      </x:c>
      <x:c r="O768" s="268" t="n">
        <x:f>I768*TOMATO_PRICE+J768*CARROT_PRICE+K768*MESCLUN_PRICE</x:f>
        <x:v>37288</x:v>
      </x:c>
      <x:c r="P768" s="268" t="n">
        <x:f>I768*TOMATO_FERTILIZER+J768*CARROT_FERTILIZER+K768*MESCLUN_FERTILIZER</x:f>
        <x:v>9680</x:v>
      </x:c>
      <x:c r="Q768" s="268" t="n">
        <x:f>MIN(M768,FARMER_HOURS)*FARMER_RATE+MAX(M768-FARMER_HOURS,0)*TEMP_RATE</x:f>
        <x:v>21352.285828670236</x:v>
      </x:c>
      <x:c r="R768" s="268" t="n">
        <x:f>O768-P768-Q768-FIXED_COST</x:f>
        <x:v>-13744.285828670236</x:v>
      </x:c>
      <x:c r="S768" s="139" t="str">
        <x:f>IF(AND(L768&lt;=TOTAL_BED_CAP,N768&lt;=TEMP_WORKER_CAP),"YES","NO")</x:f>
        <x:v>YES</x:v>
      </x:c>
      <x:c r="T768" s="139" t="n">
        <x:f>IF(S768="YES",R768,-1E+99)</x:f>
        <x:v>-13744.285828670236</x:v>
      </x:c>
    </x:row>
    <x:row r="769">
      <x:c r="A769" s="139"/>
      <x:c r="B769" s="139"/>
      <x:c r="C769" s="139"/>
      <x:c r="D769" s="139"/>
      <x:c r="E769" s="139"/>
      <x:c r="F769" s="139"/>
      <x:c r="G769" s="139"/>
      <x:c r="H769" s="139"/>
      <x:c r="I769" s="266" t="n">
        <x:f>INT((ROW()-ROW($I$46))/((CARROT_CAP+1)*(MESCLUN_CAP+1)))</x:f>
        <x:v>1</x:v>
      </x:c>
      <x:c r="J769" s="266" t="n">
        <x:f>MOD(INT((ROW()-ROW($I$46))/(MESCLUN_CAP+1)),CARROT_CAP+1)</x:f>
        <x:v>2</x:v>
      </x:c>
      <x:c r="K769" s="266" t="n">
        <x:f>MOD(ROW()-ROW($I$46),MESCLUN_CAP+1)</x:f>
        <x:v>10</x:v>
      </x:c>
      <x:c r="L769" s="266" t="n">
        <x:f>SUM(I769:K769)</x:f>
        <x:v>13</x:v>
      </x:c>
      <x:c r="M769" s="267" t="n">
        <x:f>I769*TOMATO_HOURS*WEEKS*(1+TOMATO_DIM)^I769+J769*CARROT_HOURS*WEEKS*(1+CARROT_DIM)^J769+K769*MESCLUN_HOURS*WEEKS*(1+MESCLUN_DIM)^K769</x:f>
        <x:v>671.5593733489155</x:v>
      </x:c>
      <x:c r="N769" s="267" t="n">
        <x:f>MAX(M769-FARMER_HOURS,0)/TEMP_HOURS_PER_WORKER</x:f>
        <x:v>0</x:v>
      </x:c>
      <x:c r="O769" s="268" t="n">
        <x:f>I769*TOMATO_PRICE+J769*CARROT_PRICE+K769*MESCLUN_PRICE</x:f>
        <x:v>39988</x:v>
      </x:c>
      <x:c r="P769" s="268" t="n">
        <x:f>I769*TOMATO_FERTILIZER+J769*CARROT_FERTILIZER+K769*MESCLUN_FERTILIZER</x:f>
        <x:v>10560</x:v>
      </x:c>
      <x:c r="Q769" s="268" t="n">
        <x:f>MIN(M769,FARMER_HOURS)*FARMER_RATE+MAX(M769-FARMER_HOURS,0)*TEMP_RATE</x:f>
        <x:v>23318.033796837346</x:v>
      </x:c>
      <x:c r="R769" s="268" t="n">
        <x:f>O769-P769-Q769-FIXED_COST</x:f>
        <x:v>-13890.033796837346</x:v>
      </x:c>
      <x:c r="S769" s="139" t="str">
        <x:f>IF(AND(L769&lt;=TOTAL_BED_CAP,N769&lt;=TEMP_WORKER_CAP),"YES","NO")</x:f>
        <x:v>YES</x:v>
      </x:c>
      <x:c r="T769" s="139" t="n">
        <x:f>IF(S769="YES",R769,-1E+99)</x:f>
        <x:v>-13890.033796837346</x:v>
      </x:c>
    </x:row>
    <x:row r="770">
      <x:c r="A770" s="139"/>
      <x:c r="B770" s="139"/>
      <x:c r="C770" s="139"/>
      <x:c r="D770" s="139"/>
      <x:c r="E770" s="139"/>
      <x:c r="F770" s="139"/>
      <x:c r="G770" s="139"/>
      <x:c r="H770" s="139"/>
      <x:c r="I770" s="266" t="n">
        <x:f>INT((ROW()-ROW($I$46))/((CARROT_CAP+1)*(MESCLUN_CAP+1)))</x:f>
        <x:v>1</x:v>
      </x:c>
      <x:c r="J770" s="266" t="n">
        <x:f>MOD(INT((ROW()-ROW($I$46))/(MESCLUN_CAP+1)),CARROT_CAP+1)</x:f>
        <x:v>2</x:v>
      </x:c>
      <x:c r="K770" s="266" t="n">
        <x:f>MOD(ROW()-ROW($I$46),MESCLUN_CAP+1)</x:f>
        <x:v>11</x:v>
      </x:c>
      <x:c r="L770" s="266" t="n">
        <x:f>SUM(I770:K770)</x:f>
        <x:v>14</x:v>
      </x:c>
      <x:c r="M770" s="267" t="n">
        <x:f>I770*TOMATO_HOURS*WEEKS*(1+TOMATO_DIM)^I770+J770*CARROT_HOURS*WEEKS*(1+CARROT_DIM)^J770+K770*MESCLUN_HOURS*WEEKS*(1+MESCLUN_DIM)^K770</x:f>
        <x:v>729.5174864423547</x:v>
      </x:c>
      <x:c r="N770" s="267" t="n">
        <x:f>MAX(M770-FARMER_HOURS,0)/TEMP_HOURS_PER_WORKER</x:f>
        <x:v>0.006609365584968508</x:v>
      </x:c>
      <x:c r="O770" s="268" t="n">
        <x:f>I770*TOMATO_PRICE+J770*CARROT_PRICE+K770*MESCLUN_PRICE</x:f>
        <x:v>42688</x:v>
      </x:c>
      <x:c r="P770" s="268" t="n">
        <x:f>I770*TOMATO_FERTILIZER+J770*CARROT_FERTILIZER+K770*MESCLUN_FERTILIZER</x:f>
        <x:v>11440</x:v>
      </x:c>
      <x:c r="Q770" s="268" t="n">
        <x:f>MIN(M770,FARMER_HOURS)*FARMER_RATE+MAX(M770-FARMER_HOURS,0)*TEMP_RATE</x:f>
        <x:v>25165.234139624212</x:v>
      </x:c>
      <x:c r="R770" s="268" t="n">
        <x:f>O770-P770-Q770-FIXED_COST</x:f>
        <x:v>-13917.234139624212</x:v>
      </x:c>
      <x:c r="S770" s="139" t="str">
        <x:f>IF(AND(L770&lt;=TOTAL_BED_CAP,N770&lt;=TEMP_WORKER_CAP),"YES","NO")</x:f>
        <x:v>YES</x:v>
      </x:c>
      <x:c r="T770" s="139" t="n">
        <x:f>IF(S770="YES",R770,-1E+99)</x:f>
        <x:v>-13917.234139624212</x:v>
      </x:c>
    </x:row>
    <x:row r="771">
      <x:c r="A771" s="139"/>
      <x:c r="B771" s="139"/>
      <x:c r="C771" s="139"/>
      <x:c r="D771" s="139"/>
      <x:c r="E771" s="139"/>
      <x:c r="F771" s="139"/>
      <x:c r="G771" s="139"/>
      <x:c r="H771" s="139"/>
      <x:c r="I771" s="266" t="n">
        <x:f>INT((ROW()-ROW($I$46))/((CARROT_CAP+1)*(MESCLUN_CAP+1)))</x:f>
        <x:v>1</x:v>
      </x:c>
      <x:c r="J771" s="266" t="n">
        <x:f>MOD(INT((ROW()-ROW($I$46))/(MESCLUN_CAP+1)),CARROT_CAP+1)</x:f>
        <x:v>2</x:v>
      </x:c>
      <x:c r="K771" s="266" t="n">
        <x:f>MOD(ROW()-ROW($I$46),MESCLUN_CAP+1)</x:f>
        <x:v>12</x:v>
      </x:c>
      <x:c r="L771" s="266" t="n">
        <x:f>SUM(I771:K771)</x:f>
        <x:v>15</x:v>
      </x:c>
      <x:c r="M771" s="267" t="n">
        <x:f>I771*TOMATO_HOURS*WEEKS*(1+TOMATO_DIM)^I771+J771*CARROT_HOURS*WEEKS*(1+CARROT_DIM)^J771+K771*MESCLUN_HOURS*WEEKS*(1+MESCLUN_DIM)^K771</x:f>
        <x:v>788.844939570419</x:v>
      </x:c>
      <x:c r="N771" s="267" t="n">
        <x:f>MAX(M771-FARMER_HOURS,0)/TEMP_HOURS_PER_WORKER</x:f>
        <x:v>0.04780898581279097</x:v>
      </x:c>
      <x:c r="O771" s="268" t="n">
        <x:f>I771*TOMATO_PRICE+J771*CARROT_PRICE+K771*MESCLUN_PRICE</x:f>
        <x:v>45388</x:v>
      </x:c>
      <x:c r="P771" s="268" t="n">
        <x:f>I771*TOMATO_FERTILIZER+J771*CARROT_FERTILIZER+K771*MESCLUN_FERTILIZER</x:f>
        <x:v>12320</x:v>
      </x:c>
      <x:c r="Q771" s="268" t="n">
        <x:f>MIN(M771,FARMER_HOURS)*FARMER_RATE+MAX(M771-FARMER_HOURS,0)*TEMP_RATE</x:f>
        <x:v>26195.224645319773</x:v>
      </x:c>
      <x:c r="R771" s="268" t="n">
        <x:f>O771-P771-Q771-FIXED_COST</x:f>
        <x:v>-13127.224645319773</x:v>
      </x:c>
      <x:c r="S771" s="139" t="str">
        <x:f>IF(AND(L771&lt;=TOTAL_BED_CAP,N771&lt;=TEMP_WORKER_CAP),"YES","NO")</x:f>
        <x:v>YES</x:v>
      </x:c>
      <x:c r="T771" s="139" t="n">
        <x:f>IF(S771="YES",R771,-1E+99)</x:f>
        <x:v>-13127.224645319773</x:v>
      </x:c>
    </x:row>
    <x:row r="772">
      <x:c r="A772" s="139"/>
      <x:c r="B772" s="139"/>
      <x:c r="C772" s="139"/>
      <x:c r="D772" s="139"/>
      <x:c r="E772" s="139"/>
      <x:c r="F772" s="139"/>
      <x:c r="G772" s="139"/>
      <x:c r="H772" s="139"/>
      <x:c r="I772" s="266" t="n">
        <x:f>INT((ROW()-ROW($I$46))/((CARROT_CAP+1)*(MESCLUN_CAP+1)))</x:f>
        <x:v>1</x:v>
      </x:c>
      <x:c r="J772" s="266" t="n">
        <x:f>MOD(INT((ROW()-ROW($I$46))/(MESCLUN_CAP+1)),CARROT_CAP+1)</x:f>
        <x:v>2</x:v>
      </x:c>
      <x:c r="K772" s="266" t="n">
        <x:f>MOD(ROW()-ROW($I$46),MESCLUN_CAP+1)</x:f>
        <x:v>13</x:v>
      </x:c>
      <x:c r="L772" s="266" t="n">
        <x:f>SUM(I772:K772)</x:f>
        <x:v>16</x:v>
      </x:c>
      <x:c r="M772" s="267" t="n">
        <x:f>I772*TOMATO_HOURS*WEEKS*(1+TOMATO_DIM)^I772+J772*CARROT_HOURS*WEEKS*(1+CARROT_DIM)^J772+K772*MESCLUN_HOURS*WEEKS*(1+MESCLUN_DIM)^K772</x:f>
        <x:v>849.5669102788033</x:v>
      </x:c>
      <x:c r="N772" s="267" t="n">
        <x:f>MAX(M772-FARMER_HOURS,0)/TEMP_HOURS_PER_WORKER</x:f>
        <x:v>0.08997702102694675</x:v>
      </x:c>
      <x:c r="O772" s="268" t="n">
        <x:f>I772*TOMATO_PRICE+J772*CARROT_PRICE+K772*MESCLUN_PRICE</x:f>
        <x:v>48088</x:v>
      </x:c>
      <x:c r="P772" s="268" t="n">
        <x:f>I772*TOMATO_FERTILIZER+J772*CARROT_FERTILIZER+K772*MESCLUN_FERTILIZER</x:f>
        <x:v>13200</x:v>
      </x:c>
      <x:c r="Q772" s="268" t="n">
        <x:f>MIN(M772,FARMER_HOURS)*FARMER_RATE+MAX(M772-FARMER_HOURS,0)*TEMP_RATE</x:f>
        <x:v>27249.42552567367</x:v>
      </x:c>
      <x:c r="R772" s="268" t="n">
        <x:f>O772-P772-Q772-FIXED_COST</x:f>
        <x:v>-12361.425525673669</x:v>
      </x:c>
      <x:c r="S772" s="139" t="str">
        <x:f>IF(AND(L772&lt;=TOTAL_BED_CAP,N772&lt;=TEMP_WORKER_CAP),"YES","NO")</x:f>
        <x:v>YES</x:v>
      </x:c>
      <x:c r="T772" s="139" t="n">
        <x:f>IF(S772="YES",R772,-1E+99)</x:f>
        <x:v>-12361.425525673669</x:v>
      </x:c>
    </x:row>
    <x:row r="773">
      <x:c r="A773" s="139"/>
      <x:c r="B773" s="139"/>
      <x:c r="C773" s="139"/>
      <x:c r="D773" s="139"/>
      <x:c r="E773" s="139"/>
      <x:c r="F773" s="139"/>
      <x:c r="G773" s="139"/>
      <x:c r="H773" s="139"/>
      <x:c r="I773" s="266" t="n">
        <x:f>INT((ROW()-ROW($I$46))/((CARROT_CAP+1)*(MESCLUN_CAP+1)))</x:f>
        <x:v>1</x:v>
      </x:c>
      <x:c r="J773" s="266" t="n">
        <x:f>MOD(INT((ROW()-ROW($I$46))/(MESCLUN_CAP+1)),CARROT_CAP+1)</x:f>
        <x:v>2</x:v>
      </x:c>
      <x:c r="K773" s="266" t="n">
        <x:f>MOD(ROW()-ROW($I$46),MESCLUN_CAP+1)</x:f>
        <x:v>14</x:v>
      </x:c>
      <x:c r="L773" s="266" t="n">
        <x:f>SUM(I773:K773)</x:f>
        <x:v>17</x:v>
      </x:c>
      <x:c r="M773" s="267" t="n">
        <x:f>I773*TOMATO_HOURS*WEEKS*(1+TOMATO_DIM)^I773+J773*CARROT_HOURS*WEEKS*(1+CARROT_DIM)^J773+K773*MESCLUN_HOURS*WEEKS*(1+MESCLUN_DIM)^K773</x:f>
        <x:v>911.7089915924644</x:v>
      </x:c>
      <x:c r="N773" s="267" t="n">
        <x:f>MAX(M773-FARMER_HOURS,0)/TEMP_HOURS_PER_WORKER</x:f>
        <x:v>0.1331312441614336</x:v>
      </x:c>
      <x:c r="O773" s="268" t="n">
        <x:f>I773*TOMATO_PRICE+J773*CARROT_PRICE+K773*MESCLUN_PRICE</x:f>
        <x:v>50788</x:v>
      </x:c>
      <x:c r="P773" s="268" t="n">
        <x:f>I773*TOMATO_FERTILIZER+J773*CARROT_FERTILIZER+K773*MESCLUN_FERTILIZER</x:f>
        <x:v>14080</x:v>
      </x:c>
      <x:c r="Q773" s="268" t="n">
        <x:f>MIN(M773,FARMER_HOURS)*FARMER_RATE+MAX(M773-FARMER_HOURS,0)*TEMP_RATE</x:f>
        <x:v>28328.28110403584</x:v>
      </x:c>
      <x:c r="R773" s="268" t="n">
        <x:f>O773-P773-Q773-FIXED_COST</x:f>
        <x:v>-11620.28110403584</x:v>
      </x:c>
      <x:c r="S773" s="139" t="str">
        <x:f>IF(AND(L773&lt;=TOTAL_BED_CAP,N773&lt;=TEMP_WORKER_CAP),"YES","NO")</x:f>
        <x:v>YES</x:v>
      </x:c>
      <x:c r="T773" s="139" t="n">
        <x:f>IF(S773="YES",R773,-1E+99)</x:f>
        <x:v>-11620.28110403584</x:v>
      </x:c>
    </x:row>
    <x:row r="774">
      <x:c r="A774" s="139"/>
      <x:c r="B774" s="139"/>
      <x:c r="C774" s="139"/>
      <x:c r="D774" s="139"/>
      <x:c r="E774" s="139"/>
      <x:c r="F774" s="139"/>
      <x:c r="G774" s="139"/>
      <x:c r="H774" s="139"/>
      <x:c r="I774" s="266" t="n">
        <x:f>INT((ROW()-ROW($I$46))/((CARROT_CAP+1)*(MESCLUN_CAP+1)))</x:f>
        <x:v>1</x:v>
      </x:c>
      <x:c r="J774" s="266" t="n">
        <x:f>MOD(INT((ROW()-ROW($I$46))/(MESCLUN_CAP+1)),CARROT_CAP+1)</x:f>
        <x:v>2</x:v>
      </x:c>
      <x:c r="K774" s="266" t="n">
        <x:f>MOD(ROW()-ROW($I$46),MESCLUN_CAP+1)</x:f>
        <x:v>15</x:v>
      </x:c>
      <x:c r="L774" s="266" t="n">
        <x:f>SUM(I774:K774)</x:f>
        <x:v>18</x:v>
      </x:c>
      <x:c r="M774" s="267" t="n">
        <x:f>I774*TOMATO_HOURS*WEEKS*(1+TOMATO_DIM)^I774+J774*CARROT_HOURS*WEEKS*(1+CARROT_DIM)^J774+K774*MESCLUN_HOURS*WEEKS*(1+MESCLUN_DIM)^K774</x:f>
        <x:v>975.2971984686108</x:v>
      </x:c>
      <x:c r="N774" s="267" t="n">
        <x:f>MAX(M774-FARMER_HOURS,0)/TEMP_HOURS_PER_WORKER</x:f>
        <x:v>0.17728972115875746</x:v>
      </x:c>
      <x:c r="O774" s="268" t="n">
        <x:f>I774*TOMATO_PRICE+J774*CARROT_PRICE+K774*MESCLUN_PRICE</x:f>
        <x:v>53488</x:v>
      </x:c>
      <x:c r="P774" s="268" t="n">
        <x:f>I774*TOMATO_FERTILIZER+J774*CARROT_FERTILIZER+K774*MESCLUN_FERTILIZER</x:f>
        <x:v>14960</x:v>
      </x:c>
      <x:c r="Q774" s="268" t="n">
        <x:f>MIN(M774,FARMER_HOURS)*FARMER_RATE+MAX(M774-FARMER_HOURS,0)*TEMP_RATE</x:f>
        <x:v>29432.243028968936</x:v>
      </x:c>
      <x:c r="R774" s="268" t="n">
        <x:f>O774-P774-Q774-FIXED_COST</x:f>
        <x:v>-10904.243028968936</x:v>
      </x:c>
      <x:c r="S774" s="139" t="str">
        <x:f>IF(AND(L774&lt;=TOTAL_BED_CAP,N774&lt;=TEMP_WORKER_CAP),"YES","NO")</x:f>
        <x:v>YES</x:v>
      </x:c>
      <x:c r="T774" s="139" t="n">
        <x:f>IF(S774="YES",R774,-1E+99)</x:f>
        <x:v>-10904.243028968936</x:v>
      </x:c>
    </x:row>
    <x:row r="775">
      <x:c r="A775" s="139"/>
      <x:c r="B775" s="139"/>
      <x:c r="C775" s="139"/>
      <x:c r="D775" s="139"/>
      <x:c r="E775" s="139"/>
      <x:c r="F775" s="139"/>
      <x:c r="G775" s="139"/>
      <x:c r="H775" s="139"/>
      <x:c r="I775" s="266" t="n">
        <x:f>INT((ROW()-ROW($I$46))/((CARROT_CAP+1)*(MESCLUN_CAP+1)))</x:f>
        <x:v>1</x:v>
      </x:c>
      <x:c r="J775" s="266" t="n">
        <x:f>MOD(INT((ROW()-ROW($I$46))/(MESCLUN_CAP+1)),CARROT_CAP+1)</x:f>
        <x:v>2</x:v>
      </x:c>
      <x:c r="K775" s="266" t="n">
        <x:f>MOD(ROW()-ROW($I$46),MESCLUN_CAP+1)</x:f>
        <x:v>16</x:v>
      </x:c>
      <x:c r="L775" s="266" t="n">
        <x:f>SUM(I775:K775)</x:f>
        <x:v>19</x:v>
      </x:c>
      <x:c r="M775" s="267" t="n">
        <x:f>I775*TOMATO_HOURS*WEEKS*(1+TOMATO_DIM)^I775+J775*CARROT_HOURS*WEEKS*(1+CARROT_DIM)^J775+K775*MESCLUN_HOURS*WEEKS*(1+MESCLUN_DIM)^K775</x:f>
        <x:v>1040.3579743460996</x:v>
      </x:c>
      <x:c r="N775" s="267" t="n">
        <x:f>MAX(M775-FARMER_HOURS,0)/TEMP_HOURS_PER_WORKER</x:f>
        <x:v>0.2224708155181247</x:v>
      </x:c>
      <x:c r="O775" s="268" t="n">
        <x:f>I775*TOMATO_PRICE+J775*CARROT_PRICE+K775*MESCLUN_PRICE</x:f>
        <x:v>56188</x:v>
      </x:c>
      <x:c r="P775" s="268" t="n">
        <x:f>I775*TOMATO_FERTILIZER+J775*CARROT_FERTILIZER+K775*MESCLUN_FERTILIZER</x:f>
        <x:v>15840</x:v>
      </x:c>
      <x:c r="Q775" s="268" t="n">
        <x:f>MIN(M775,FARMER_HOURS)*FARMER_RATE+MAX(M775-FARMER_HOURS,0)*TEMP_RATE</x:f>
        <x:v>30561.77038795312</x:v>
      </x:c>
      <x:c r="R775" s="268" t="n">
        <x:f>O775-P775-Q775-FIXED_COST</x:f>
        <x:v>-10213.770387953118</x:v>
      </x:c>
      <x:c r="S775" s="139" t="str">
        <x:f>IF(AND(L775&lt;=TOTAL_BED_CAP,N775&lt;=TEMP_WORKER_CAP),"YES","NO")</x:f>
        <x:v>YES</x:v>
      </x:c>
      <x:c r="T775" s="139" t="n">
        <x:f>IF(S775="YES",R775,-1E+99)</x:f>
        <x:v>-10213.770387953118</x:v>
      </x:c>
    </x:row>
    <x:row r="776">
      <x:c r="A776" s="139"/>
      <x:c r="B776" s="139"/>
      <x:c r="C776" s="139"/>
      <x:c r="D776" s="139"/>
      <x:c r="E776" s="139"/>
      <x:c r="F776" s="139"/>
      <x:c r="G776" s="139"/>
      <x:c r="H776" s="139"/>
      <x:c r="I776" s="266" t="n">
        <x:f>INT((ROW()-ROW($I$46))/((CARROT_CAP+1)*(MESCLUN_CAP+1)))</x:f>
        <x:v>1</x:v>
      </x:c>
      <x:c r="J776" s="266" t="n">
        <x:f>MOD(INT((ROW()-ROW($I$46))/(MESCLUN_CAP+1)),CARROT_CAP+1)</x:f>
        <x:v>2</x:v>
      </x:c>
      <x:c r="K776" s="266" t="n">
        <x:f>MOD(ROW()-ROW($I$46),MESCLUN_CAP+1)</x:f>
        <x:v>17</x:v>
      </x:c>
      <x:c r="L776" s="266" t="n">
        <x:f>SUM(I776:K776)</x:f>
        <x:v>20</x:v>
      </x:c>
      <x:c r="M776" s="267" t="n">
        <x:f>I776*TOMATO_HOURS*WEEKS*(1+TOMATO_DIM)^I776+J776*CARROT_HOURS*WEEKS*(1+CARROT_DIM)^J776+K776*MESCLUN_HOURS*WEEKS*(1+MESCLUN_DIM)^K776</x:f>
        <x:v>1106.91819779264</x:v>
      </x:c>
      <x:c r="N776" s="267" t="n">
        <x:f>MAX(M776-FARMER_HOURS,0)/TEMP_HOURS_PER_WORKER</x:f>
        <x:v>0.2686931929115556</x:v>
      </x:c>
      <x:c r="O776" s="268" t="n">
        <x:f>I776*TOMATO_PRICE+J776*CARROT_PRICE+K776*MESCLUN_PRICE</x:f>
        <x:v>58888</x:v>
      </x:c>
      <x:c r="P776" s="268" t="n">
        <x:f>I776*TOMATO_FERTILIZER+J776*CARROT_FERTILIZER+K776*MESCLUN_FERTILIZER</x:f>
        <x:v>16720</x:v>
      </x:c>
      <x:c r="Q776" s="268" t="n">
        <x:f>MIN(M776,FARMER_HOURS)*FARMER_RATE+MAX(M776-FARMER_HOURS,0)*TEMP_RATE</x:f>
        <x:v>31717.329822788888</x:v>
      </x:c>
      <x:c r="R776" s="268" t="n">
        <x:f>O776-P776-Q776-FIXED_COST</x:f>
        <x:v>-9549.329822788888</x:v>
      </x:c>
      <x:c r="S776" s="139" t="str">
        <x:f>IF(AND(L776&lt;=TOTAL_BED_CAP,N776&lt;=TEMP_WORKER_CAP),"YES","NO")</x:f>
        <x:v>YES</x:v>
      </x:c>
      <x:c r="T776" s="139" t="n">
        <x:f>IF(S776="YES",R776,-1E+99)</x:f>
        <x:v>-9549.329822788888</x:v>
      </x:c>
    </x:row>
    <x:row r="777">
      <x:c r="A777" s="139"/>
      <x:c r="B777" s="139"/>
      <x:c r="C777" s="139"/>
      <x:c r="D777" s="139"/>
      <x:c r="E777" s="139"/>
      <x:c r="F777" s="139"/>
      <x:c r="G777" s="139"/>
      <x:c r="H777" s="139"/>
      <x:c r="I777" s="266" t="n">
        <x:f>INT((ROW()-ROW($I$46))/((CARROT_CAP+1)*(MESCLUN_CAP+1)))</x:f>
        <x:v>1</x:v>
      </x:c>
      <x:c r="J777" s="266" t="n">
        <x:f>MOD(INT((ROW()-ROW($I$46))/(MESCLUN_CAP+1)),CARROT_CAP+1)</x:f>
        <x:v>2</x:v>
      </x:c>
      <x:c r="K777" s="266" t="n">
        <x:f>MOD(ROW()-ROW($I$46),MESCLUN_CAP+1)</x:f>
        <x:v>18</x:v>
      </x:c>
      <x:c r="L777" s="266" t="n">
        <x:f>SUM(I777:K777)</x:f>
        <x:v>21</x:v>
      </x:c>
      <x:c r="M777" s="267" t="n">
        <x:f>I777*TOMATO_HOURS*WEEKS*(1+TOMATO_DIM)^I777+J777*CARROT_HOURS*WEEKS*(1+CARROT_DIM)^J777+K777*MESCLUN_HOURS*WEEKS*(1+MESCLUN_DIM)^K777</x:f>
        <x:v>1175.0051892512272</x:v>
      </x:c>
      <x:c r="N777" s="267" t="n">
        <x:f>MAX(M777-FARMER_HOURS,0)/TEMP_HOURS_PER_WORKER</x:f>
        <x:v>0.31597582586890777</x:v>
      </x:c>
      <x:c r="O777" s="268" t="n">
        <x:f>I777*TOMATO_PRICE+J777*CARROT_PRICE+K777*MESCLUN_PRICE</x:f>
        <x:v>61588</x:v>
      </x:c>
      <x:c r="P777" s="268" t="n">
        <x:f>I777*TOMATO_FERTILIZER+J777*CARROT_FERTILIZER+K777*MESCLUN_FERTILIZER</x:f>
        <x:v>17600</x:v>
      </x:c>
      <x:c r="Q777" s="268" t="n">
        <x:f>MIN(M777,FARMER_HOURS)*FARMER_RATE+MAX(M777-FARMER_HOURS,0)*TEMP_RATE</x:f>
        <x:v>32899.395646722696</x:v>
      </x:c>
      <x:c r="R777" s="268" t="n">
        <x:f>O777-P777-Q777-FIXED_COST</x:f>
        <x:v>-8911.395646722696</x:v>
      </x:c>
      <x:c r="S777" s="139" t="str">
        <x:f>IF(AND(L777&lt;=TOTAL_BED_CAP,N777&lt;=TEMP_WORKER_CAP),"YES","NO")</x:f>
        <x:v>YES</x:v>
      </x:c>
      <x:c r="T777" s="139" t="n">
        <x:f>IF(S777="YES",R777,-1E+99)</x:f>
        <x:v>-8911.395646722696</x:v>
      </x:c>
    </x:row>
    <x:row r="778">
      <x:c r="A778" s="139"/>
      <x:c r="B778" s="139"/>
      <x:c r="C778" s="139"/>
      <x:c r="D778" s="139"/>
      <x:c r="E778" s="139"/>
      <x:c r="F778" s="139"/>
      <x:c r="G778" s="139"/>
      <x:c r="H778" s="139"/>
      <x:c r="I778" s="266" t="n">
        <x:f>INT((ROW()-ROW($I$46))/((CARROT_CAP+1)*(MESCLUN_CAP+1)))</x:f>
        <x:v>1</x:v>
      </x:c>
      <x:c r="J778" s="266" t="n">
        <x:f>MOD(INT((ROW()-ROW($I$46))/(MESCLUN_CAP+1)),CARROT_CAP+1)</x:f>
        <x:v>2</x:v>
      </x:c>
      <x:c r="K778" s="266" t="n">
        <x:f>MOD(ROW()-ROW($I$46),MESCLUN_CAP+1)</x:f>
        <x:v>19</x:v>
      </x:c>
      <x:c r="L778" s="266" t="n">
        <x:f>SUM(I778:K778)</x:f>
        <x:v>22</x:v>
      </x:c>
      <x:c r="M778" s="267" t="n">
        <x:f>I778*TOMATO_HOURS*WEEKS*(1+TOMATO_DIM)^I778+J778*CARROT_HOURS*WEEKS*(1+CARROT_DIM)^J778+K778*MESCLUN_HOURS*WEEKS*(1+MESCLUN_DIM)^K778</x:f>
        <x:v>1244.646717887249</x:v>
      </x:c>
      <x:c r="N778" s="267" t="n">
        <x:f>MAX(M778-FARMER_HOURS,0)/TEMP_HOURS_PER_WORKER</x:f>
        <x:v>0.3643379985328118</x:v>
      </x:c>
      <x:c r="O778" s="268" t="n">
        <x:f>I778*TOMATO_PRICE+J778*CARROT_PRICE+K778*MESCLUN_PRICE</x:f>
        <x:v>64288</x:v>
      </x:c>
      <x:c r="P778" s="268" t="n">
        <x:f>I778*TOMATO_FERTILIZER+J778*CARROT_FERTILIZER+K778*MESCLUN_FERTILIZER</x:f>
        <x:v>18480</x:v>
      </x:c>
      <x:c r="Q778" s="268" t="n">
        <x:f>MIN(M778,FARMER_HOURS)*FARMER_RATE+MAX(M778-FARMER_HOURS,0)*TEMP_RATE</x:f>
        <x:v>34108.449963320294</x:v>
      </x:c>
      <x:c r="R778" s="268" t="n">
        <x:f>O778-P778-Q778-FIXED_COST</x:f>
        <x:v>-8300.449963320294</x:v>
      </x:c>
      <x:c r="S778" s="139" t="str">
        <x:f>IF(AND(L778&lt;=TOTAL_BED_CAP,N778&lt;=TEMP_WORKER_CAP),"YES","NO")</x:f>
        <x:v>YES</x:v>
      </x:c>
      <x:c r="T778" s="139" t="n">
        <x:f>IF(S778="YES",R778,-1E+99)</x:f>
        <x:v>-8300.449963320294</x:v>
      </x:c>
    </x:row>
    <x:row r="779">
      <x:c r="A779" s="139"/>
      <x:c r="B779" s="139"/>
      <x:c r="C779" s="139"/>
      <x:c r="D779" s="139"/>
      <x:c r="E779" s="139"/>
      <x:c r="F779" s="139"/>
      <x:c r="G779" s="139"/>
      <x:c r="H779" s="139"/>
      <x:c r="I779" s="266" t="n">
        <x:f>INT((ROW()-ROW($I$46))/((CARROT_CAP+1)*(MESCLUN_CAP+1)))</x:f>
        <x:v>1</x:v>
      </x:c>
      <x:c r="J779" s="266" t="n">
        <x:f>MOD(INT((ROW()-ROW($I$46))/(MESCLUN_CAP+1)),CARROT_CAP+1)</x:f>
        <x:v>2</x:v>
      </x:c>
      <x:c r="K779" s="266" t="n">
        <x:f>MOD(ROW()-ROW($I$46),MESCLUN_CAP+1)</x:f>
        <x:v>20</x:v>
      </x:c>
      <x:c r="L779" s="266" t="n">
        <x:f>SUM(I779:K779)</x:f>
        <x:v>23</x:v>
      </x:c>
      <x:c r="M779" s="267" t="n">
        <x:f>I779*TOMATO_HOURS*WEEKS*(1+TOMATO_DIM)^I779+J779*CARROT_HOURS*WEEKS*(1+CARROT_DIM)^J779+K779*MESCLUN_HOURS*WEEKS*(1+MESCLUN_DIM)^K779</x:f>
        <x:v>1315.871008537726</x:v>
      </x:c>
      <x:c r="N779" s="267" t="n">
        <x:f>MAX(M779-FARMER_HOURS,0)/TEMP_HOURS_PER_WORKER</x:f>
        <x:v>0.41379931148453203</x:v>
      </x:c>
      <x:c r="O779" s="268" t="n">
        <x:f>I779*TOMATO_PRICE+J779*CARROT_PRICE+K779*MESCLUN_PRICE</x:f>
        <x:v>66988</x:v>
      </x:c>
      <x:c r="P779" s="268" t="n">
        <x:f>I779*TOMATO_FERTILIZER+J779*CARROT_FERTILIZER+K779*MESCLUN_FERTILIZER</x:f>
        <x:v>19360</x:v>
      </x:c>
      <x:c r="Q779" s="268" t="n">
        <x:f>MIN(M779,FARMER_HOURS)*FARMER_RATE+MAX(M779-FARMER_HOURS,0)*TEMP_RATE</x:f>
        <x:v>35344.9827871133</x:v>
      </x:c>
      <x:c r="R779" s="268" t="n">
        <x:f>O779-P779-Q779-FIXED_COST</x:f>
        <x:v>-7716.982787113302</x:v>
      </x:c>
      <x:c r="S779" s="139" t="str">
        <x:f>IF(AND(L779&lt;=TOTAL_BED_CAP,N779&lt;=TEMP_WORKER_CAP),"YES","NO")</x:f>
        <x:v>YES</x:v>
      </x:c>
      <x:c r="T779" s="139" t="n">
        <x:f>IF(S779="YES",R779,-1E+99)</x:f>
        <x:v>-7716.982787113302</x:v>
      </x:c>
    </x:row>
    <x:row r="780">
      <x:c r="A780" s="139"/>
      <x:c r="B780" s="139"/>
      <x:c r="C780" s="139"/>
      <x:c r="D780" s="139"/>
      <x:c r="E780" s="139"/>
      <x:c r="F780" s="139"/>
      <x:c r="G780" s="139"/>
      <x:c r="H780" s="139"/>
      <x:c r="I780" s="266" t="n">
        <x:f>INT((ROW()-ROW($I$46))/((CARROT_CAP+1)*(MESCLUN_CAP+1)))</x:f>
        <x:v>1</x:v>
      </x:c>
      <x:c r="J780" s="266" t="n">
        <x:f>MOD(INT((ROW()-ROW($I$46))/(MESCLUN_CAP+1)),CARROT_CAP+1)</x:f>
        <x:v>2</x:v>
      </x:c>
      <x:c r="K780" s="266" t="n">
        <x:f>MOD(ROW()-ROW($I$46),MESCLUN_CAP+1)</x:f>
        <x:v>21</x:v>
      </x:c>
      <x:c r="L780" s="266" t="n">
        <x:f>SUM(I780:K780)</x:f>
        <x:v>24</x:v>
      </x:c>
      <x:c r="M780" s="267" t="n">
        <x:f>I780*TOMATO_HOURS*WEEKS*(1+TOMATO_DIM)^I780+J780*CARROT_HOURS*WEEKS*(1+CARROT_DIM)^J780+K780*MESCLUN_HOURS*WEEKS*(1+MESCLUN_DIM)^K780</x:f>
        <x:v>1388.7067487641698</x:v>
      </x:c>
      <x:c r="N780" s="267" t="n">
        <x:f>MAX(M780-FARMER_HOURS,0)/TEMP_HOURS_PER_WORKER</x:f>
        <x:v>0.4643796866417846</x:v>
      </x:c>
      <x:c r="O780" s="268" t="n">
        <x:f>I780*TOMATO_PRICE+J780*CARROT_PRICE+K780*MESCLUN_PRICE</x:f>
        <x:v>69688</x:v>
      </x:c>
      <x:c r="P780" s="268" t="n">
        <x:f>I780*TOMATO_FERTILIZER+J780*CARROT_FERTILIZER+K780*MESCLUN_FERTILIZER</x:f>
        <x:v>20240</x:v>
      </x:c>
      <x:c r="Q780" s="268" t="n">
        <x:f>MIN(M780,FARMER_HOURS)*FARMER_RATE+MAX(M780-FARMER_HOURS,0)*TEMP_RATE</x:f>
        <x:v>36609.49216604461</x:v>
      </x:c>
      <x:c r="R780" s="268" t="n">
        <x:f>O780-P780-Q780-FIXED_COST</x:f>
        <x:v>-7161.4921660446125</x:v>
      </x:c>
      <x:c r="S780" s="139" t="str">
        <x:f>IF(AND(L780&lt;=TOTAL_BED_CAP,N780&lt;=TEMP_WORKER_CAP),"YES","NO")</x:f>
        <x:v>YES</x:v>
      </x:c>
      <x:c r="T780" s="139" t="n">
        <x:f>IF(S780="YES",R780,-1E+99)</x:f>
        <x:v>-7161.4921660446125</x:v>
      </x:c>
    </x:row>
    <x:row r="781">
      <x:c r="A781" s="139"/>
      <x:c r="B781" s="139"/>
      <x:c r="C781" s="139"/>
      <x:c r="D781" s="139"/>
      <x:c r="E781" s="139"/>
      <x:c r="F781" s="139"/>
      <x:c r="G781" s="139"/>
      <x:c r="H781" s="139"/>
      <x:c r="I781" s="266" t="n">
        <x:f>INT((ROW()-ROW($I$46))/((CARROT_CAP+1)*(MESCLUN_CAP+1)))</x:f>
        <x:v>1</x:v>
      </x:c>
      <x:c r="J781" s="266" t="n">
        <x:f>MOD(INT((ROW()-ROW($I$46))/(MESCLUN_CAP+1)),CARROT_CAP+1)</x:f>
        <x:v>2</x:v>
      </x:c>
      <x:c r="K781" s="266" t="n">
        <x:f>MOD(ROW()-ROW($I$46),MESCLUN_CAP+1)</x:f>
        <x:v>22</x:v>
      </x:c>
      <x:c r="L781" s="266" t="n">
        <x:f>SUM(I781:K781)</x:f>
        <x:v>25</x:v>
      </x:c>
      <x:c r="M781" s="267" t="n">
        <x:f>I781*TOMATO_HOURS*WEEKS*(1+TOMATO_DIM)^I781+J781*CARROT_HOURS*WEEKS*(1+CARROT_DIM)^J781+K781*MESCLUN_HOURS*WEEKS*(1+MESCLUN_DIM)^K781</x:f>
        <x:v>1463.1830960105658</x:v>
      </x:c>
      <x:c r="N781" s="267" t="n">
        <x:f>MAX(M781-FARMER_HOURS,0)/TEMP_HOURS_PER_WORKER</x:f>
        <x:v>0.5160993722295596</x:v>
      </x:c>
      <x:c r="O781" s="268" t="n">
        <x:f>I781*TOMATO_PRICE+J781*CARROT_PRICE+K781*MESCLUN_PRICE</x:f>
        <x:v>72388</x:v>
      </x:c>
      <x:c r="P781" s="268" t="n">
        <x:f>I781*TOMATO_FERTILIZER+J781*CARROT_FERTILIZER+K781*MESCLUN_FERTILIZER</x:f>
        <x:v>21120</x:v>
      </x:c>
      <x:c r="Q781" s="268" t="n">
        <x:f>MIN(M781,FARMER_HOURS)*FARMER_RATE+MAX(M781-FARMER_HOURS,0)*TEMP_RATE</x:f>
        <x:v>37902.48430573899</x:v>
      </x:c>
      <x:c r="R781" s="268" t="n">
        <x:f>O781-P781-Q781-FIXED_COST</x:f>
        <x:v>-6634.484305738988</x:v>
      </x:c>
      <x:c r="S781" s="139" t="str">
        <x:f>IF(AND(L781&lt;=TOTAL_BED_CAP,N781&lt;=TEMP_WORKER_CAP),"YES","NO")</x:f>
        <x:v>YES</x:v>
      </x:c>
      <x:c r="T781" s="139" t="n">
        <x:f>IF(S781="YES",R781,-1E+99)</x:f>
        <x:v>-6634.484305738988</x:v>
      </x:c>
    </x:row>
    <x:row r="782">
      <x:c r="A782" s="139"/>
      <x:c r="B782" s="139"/>
      <x:c r="C782" s="139"/>
      <x:c r="D782" s="139"/>
      <x:c r="E782" s="139"/>
      <x:c r="F782" s="139"/>
      <x:c r="G782" s="139"/>
      <x:c r="H782" s="139"/>
      <x:c r="I782" s="266" t="n">
        <x:f>INT((ROW()-ROW($I$46))/((CARROT_CAP+1)*(MESCLUN_CAP+1)))</x:f>
        <x:v>1</x:v>
      </x:c>
      <x:c r="J782" s="266" t="n">
        <x:f>MOD(INT((ROW()-ROW($I$46))/(MESCLUN_CAP+1)),CARROT_CAP+1)</x:f>
        <x:v>2</x:v>
      </x:c>
      <x:c r="K782" s="266" t="n">
        <x:f>MOD(ROW()-ROW($I$46),MESCLUN_CAP+1)</x:f>
        <x:v>23</x:v>
      </x:c>
      <x:c r="L782" s="266" t="n">
        <x:f>SUM(I782:K782)</x:f>
        <x:v>26</x:v>
      </x:c>
      <x:c r="M782" s="267" t="n">
        <x:f>I782*TOMATO_HOURS*WEEKS*(1+TOMATO_DIM)^I782+J782*CARROT_HOURS*WEEKS*(1+CARROT_DIM)^J782+K782*MESCLUN_HOURS*WEEKS*(1+MESCLUN_DIM)^K782</x:f>
        <x:v>1539.3296848680025</x:v>
      </x:c>
      <x:c r="N782" s="267" t="n">
        <x:f>MAX(M782-FARMER_HOURS,0)/TEMP_HOURS_PER_WORKER</x:f>
        <x:v>0.5689789478250017</x:v>
      </x:c>
      <x:c r="O782" s="268" t="n">
        <x:f>I782*TOMATO_PRICE+J782*CARROT_PRICE+K782*MESCLUN_PRICE</x:f>
        <x:v>75088</x:v>
      </x:c>
      <x:c r="P782" s="268" t="n">
        <x:f>I782*TOMATO_FERTILIZER+J782*CARROT_FERTILIZER+K782*MESCLUN_FERTILIZER</x:f>
        <x:v>22000</x:v>
      </x:c>
      <x:c r="Q782" s="268" t="n">
        <x:f>MIN(M782,FARMER_HOURS)*FARMER_RATE+MAX(M782-FARMER_HOURS,0)*TEMP_RATE</x:f>
        <x:v>39224.47369562504</x:v>
      </x:c>
      <x:c r="R782" s="268" t="n">
        <x:f>O782-P782-Q782-FIXED_COST</x:f>
        <x:v>-6136.473695625042</x:v>
      </x:c>
      <x:c r="S782" s="139" t="str">
        <x:f>IF(AND(L782&lt;=TOTAL_BED_CAP,N782&lt;=TEMP_WORKER_CAP),"YES","NO")</x:f>
        <x:v>YES</x:v>
      </x:c>
      <x:c r="T782" s="139" t="n">
        <x:f>IF(S782="YES",R782,-1E+99)</x:f>
        <x:v>-6136.473695625042</x:v>
      </x:c>
    </x:row>
    <x:row r="783">
      <x:c r="A783" s="139"/>
      <x:c r="B783" s="139"/>
      <x:c r="C783" s="139"/>
      <x:c r="D783" s="139"/>
      <x:c r="E783" s="139"/>
      <x:c r="F783" s="139"/>
      <x:c r="G783" s="139"/>
      <x:c r="H783" s="139"/>
      <x:c r="I783" s="266" t="n">
        <x:f>INT((ROW()-ROW($I$46))/((CARROT_CAP+1)*(MESCLUN_CAP+1)))</x:f>
        <x:v>1</x:v>
      </x:c>
      <x:c r="J783" s="266" t="n">
        <x:f>MOD(INT((ROW()-ROW($I$46))/(MESCLUN_CAP+1)),CARROT_CAP+1)</x:f>
        <x:v>2</x:v>
      </x:c>
      <x:c r="K783" s="266" t="n">
        <x:f>MOD(ROW()-ROW($I$46),MESCLUN_CAP+1)</x:f>
        <x:v>24</x:v>
      </x:c>
      <x:c r="L783" s="266" t="n">
        <x:f>SUM(I783:K783)</x:f>
        <x:v>27</x:v>
      </x:c>
      <x:c r="M783" s="267" t="n">
        <x:f>I783*TOMATO_HOURS*WEEKS*(1+TOMATO_DIM)^I783+J783*CARROT_HOURS*WEEKS*(1+CARROT_DIM)^J783+K783*MESCLUN_HOURS*WEEKS*(1+MESCLUN_DIM)^K783</x:f>
        <x:v>1617.1766344474981</x:v>
      </x:c>
      <x:c r="N783" s="267" t="n">
        <x:f>MAX(M783-FARMER_HOURS,0)/TEMP_HOURS_PER_WORKER</x:f>
        <x:v>0.6230393294774292</x:v>
      </x:c>
      <x:c r="O783" s="268" t="n">
        <x:f>I783*TOMATO_PRICE+J783*CARROT_PRICE+K783*MESCLUN_PRICE</x:f>
        <x:v>77788</x:v>
      </x:c>
      <x:c r="P783" s="268" t="n">
        <x:f>I783*TOMATO_FERTILIZER+J783*CARROT_FERTILIZER+K783*MESCLUN_FERTILIZER</x:f>
        <x:v>22880</x:v>
      </x:c>
      <x:c r="Q783" s="268" t="n">
        <x:f>MIN(M783,FARMER_HOURS)*FARMER_RATE+MAX(M783-FARMER_HOURS,0)*TEMP_RATE</x:f>
        <x:v>40575.98323693573</x:v>
      </x:c>
      <x:c r="R783" s="268" t="n">
        <x:f>O783-P783-Q783-FIXED_COST</x:f>
        <x:v>-5667.983236935732</x:v>
      </x:c>
      <x:c r="S783" s="139" t="str">
        <x:f>IF(AND(L783&lt;=TOTAL_BED_CAP,N783&lt;=TEMP_WORKER_CAP),"YES","NO")</x:f>
        <x:v>YES</x:v>
      </x:c>
      <x:c r="T783" s="139" t="n">
        <x:f>IF(S783="YES",R783,-1E+99)</x:f>
        <x:v>-5667.983236935732</x:v>
      </x:c>
    </x:row>
    <x:row r="784">
      <x:c r="A784" s="139"/>
      <x:c r="B784" s="139"/>
      <x:c r="C784" s="139"/>
      <x:c r="D784" s="139"/>
      <x:c r="E784" s="139"/>
      <x:c r="F784" s="139"/>
      <x:c r="G784" s="139"/>
      <x:c r="H784" s="139"/>
      <x:c r="I784" s="266" t="n">
        <x:f>INT((ROW()-ROW($I$46))/((CARROT_CAP+1)*(MESCLUN_CAP+1)))</x:f>
        <x:v>1</x:v>
      </x:c>
      <x:c r="J784" s="266" t="n">
        <x:f>MOD(INT((ROW()-ROW($I$46))/(MESCLUN_CAP+1)),CARROT_CAP+1)</x:f>
        <x:v>2</x:v>
      </x:c>
      <x:c r="K784" s="266" t="n">
        <x:f>MOD(ROW()-ROW($I$46),MESCLUN_CAP+1)</x:f>
        <x:v>25</x:v>
      </x:c>
      <x:c r="L784" s="266" t="n">
        <x:f>SUM(I784:K784)</x:f>
        <x:v>28</x:v>
      </x:c>
      <x:c r="M784" s="267" t="n">
        <x:f>I784*TOMATO_HOURS*WEEKS*(1+TOMATO_DIM)^I784+J784*CARROT_HOURS*WEEKS*(1+CARROT_DIM)^J784+K784*MESCLUN_HOURS*WEEKS*(1+MESCLUN_DIM)^K784</x:f>
        <x:v>1696.7545558625957</x:v>
      </x:c>
      <x:c r="N784" s="267" t="n">
        <x:f>MAX(M784-FARMER_HOURS,0)/TEMP_HOURS_PER_WORKER</x:f>
        <x:v>0.6783017749045803</x:v>
      </x:c>
      <x:c r="O784" s="268" t="n">
        <x:f>I784*TOMATO_PRICE+J784*CARROT_PRICE+K784*MESCLUN_PRICE</x:f>
        <x:v>80488</x:v>
      </x:c>
      <x:c r="P784" s="268" t="n">
        <x:f>I784*TOMATO_FERTILIZER+J784*CARROT_FERTILIZER+K784*MESCLUN_FERTILIZER</x:f>
        <x:v>23760</x:v>
      </x:c>
      <x:c r="Q784" s="268" t="n">
        <x:f>MIN(M784,FARMER_HOURS)*FARMER_RATE+MAX(M784-FARMER_HOURS,0)*TEMP_RATE</x:f>
        <x:v>41957.54437261451</x:v>
      </x:c>
      <x:c r="R784" s="268" t="n">
        <x:f>O784-P784-Q784-FIXED_COST</x:f>
        <x:v>-5229.5443726145095</x:v>
      </x:c>
      <x:c r="S784" s="139" t="str">
        <x:f>IF(AND(L784&lt;=TOTAL_BED_CAP,N784&lt;=TEMP_WORKER_CAP),"YES","NO")</x:f>
        <x:v>YES</x:v>
      </x:c>
      <x:c r="T784" s="139" t="n">
        <x:f>IF(S784="YES",R784,-1E+99)</x:f>
        <x:v>-5229.5443726145095</x:v>
      </x:c>
    </x:row>
    <x:row r="785">
      <x:c r="A785" s="139"/>
      <x:c r="B785" s="139"/>
      <x:c r="C785" s="139"/>
      <x:c r="D785" s="139"/>
      <x:c r="E785" s="139"/>
      <x:c r="F785" s="139"/>
      <x:c r="G785" s="139"/>
      <x:c r="H785" s="139"/>
      <x:c r="I785" s="266" t="n">
        <x:f>INT((ROW()-ROW($I$46))/((CARROT_CAP+1)*(MESCLUN_CAP+1)))</x:f>
        <x:v>1</x:v>
      </x:c>
      <x:c r="J785" s="266" t="n">
        <x:f>MOD(INT((ROW()-ROW($I$46))/(MESCLUN_CAP+1)),CARROT_CAP+1)</x:f>
        <x:v>2</x:v>
      </x:c>
      <x:c r="K785" s="266" t="n">
        <x:f>MOD(ROW()-ROW($I$46),MESCLUN_CAP+1)</x:f>
        <x:v>26</x:v>
      </x:c>
      <x:c r="L785" s="266" t="n">
        <x:f>SUM(I785:K785)</x:f>
        <x:v>29</x:v>
      </x:c>
      <x:c r="M785" s="267" t="n">
        <x:f>I785*TOMATO_HOURS*WEEKS*(1+TOMATO_DIM)^I785+J785*CARROT_HOURS*WEEKS*(1+CARROT_DIM)^J785+K785*MESCLUN_HOURS*WEEKS*(1+MESCLUN_DIM)^K785</x:f>
        <x:v>1778.094559823313</x:v>
      </x:c>
      <x:c r="N785" s="267" t="n">
        <x:f>MAX(M785-FARMER_HOURS,0)/TEMP_HOURS_PER_WORKER</x:f>
        <x:v>0.7347878887661895</x:v>
      </x:c>
      <x:c r="O785" s="268" t="n">
        <x:f>I785*TOMATO_PRICE+J785*CARROT_PRICE+K785*MESCLUN_PRICE</x:f>
        <x:v>83188</x:v>
      </x:c>
      <x:c r="P785" s="268" t="n">
        <x:f>I785*TOMATO_FERTILIZER+J785*CARROT_FERTILIZER+K785*MESCLUN_FERTILIZER</x:f>
        <x:v>24640</x:v>
      </x:c>
      <x:c r="Q785" s="268" t="n">
        <x:f>MIN(M785,FARMER_HOURS)*FARMER_RATE+MAX(M785-FARMER_HOURS,0)*TEMP_RATE</x:f>
        <x:v>43369.69721915474</x:v>
      </x:c>
      <x:c r="R785" s="268" t="n">
        <x:f>O785-P785-Q785-FIXED_COST</x:f>
        <x:v>-4821.697219154739</x:v>
      </x:c>
      <x:c r="S785" s="139" t="str">
        <x:f>IF(AND(L785&lt;=TOTAL_BED_CAP,N785&lt;=TEMP_WORKER_CAP),"YES","NO")</x:f>
        <x:v>YES</x:v>
      </x:c>
      <x:c r="T785" s="139" t="n">
        <x:f>IF(S785="YES",R785,-1E+99)</x:f>
        <x:v>-4821.697219154739</x:v>
      </x:c>
    </x:row>
    <x:row r="786">
      <x:c r="A786" s="139"/>
      <x:c r="B786" s="139"/>
      <x:c r="C786" s="139"/>
      <x:c r="D786" s="139"/>
      <x:c r="E786" s="139"/>
      <x:c r="F786" s="139"/>
      <x:c r="G786" s="139"/>
      <x:c r="H786" s="139"/>
      <x:c r="I786" s="266" t="n">
        <x:f>INT((ROW()-ROW($I$46))/((CARROT_CAP+1)*(MESCLUN_CAP+1)))</x:f>
        <x:v>1</x:v>
      </x:c>
      <x:c r="J786" s="266" t="n">
        <x:f>MOD(INT((ROW()-ROW($I$46))/(MESCLUN_CAP+1)),CARROT_CAP+1)</x:f>
        <x:v>2</x:v>
      </x:c>
      <x:c r="K786" s="266" t="n">
        <x:f>MOD(ROW()-ROW($I$46),MESCLUN_CAP+1)</x:f>
        <x:v>27</x:v>
      </x:c>
      <x:c r="L786" s="266" t="n">
        <x:f>SUM(I786:K786)</x:f>
        <x:v>30</x:v>
      </x:c>
      <x:c r="M786" s="267" t="n">
        <x:f>I786*TOMATO_HOURS*WEEKS*(1+TOMATO_DIM)^I786+J786*CARROT_HOURS*WEEKS*(1+CARROT_DIM)^J786+K786*MESCLUN_HOURS*WEEKS*(1+MESCLUN_DIM)^K786</x:f>
        <x:v>1861.22826434307</x:v>
      </x:c>
      <x:c r="N786" s="267" t="n">
        <x:f>MAX(M786-FARMER_HOURS,0)/TEMP_HOURS_PER_WORKER</x:f>
        <x:v>0.7925196280160207</x:v>
      </x:c>
      <x:c r="O786" s="268" t="n">
        <x:f>I786*TOMATO_PRICE+J786*CARROT_PRICE+K786*MESCLUN_PRICE</x:f>
        <x:v>85888</x:v>
      </x:c>
      <x:c r="P786" s="268" t="n">
        <x:f>I786*TOMATO_FERTILIZER+J786*CARROT_FERTILIZER+K786*MESCLUN_FERTILIZER</x:f>
        <x:v>25520</x:v>
      </x:c>
      <x:c r="Q786" s="268" t="n">
        <x:f>MIN(M786,FARMER_HOURS)*FARMER_RATE+MAX(M786-FARMER_HOURS,0)*TEMP_RATE</x:f>
        <x:v>44812.99070040052</x:v>
      </x:c>
      <x:c r="R786" s="268" t="n">
        <x:f>O786-P786-Q786-FIXED_COST</x:f>
        <x:v>-4444.990700400522</x:v>
      </x:c>
      <x:c r="S786" s="139" t="str">
        <x:f>IF(AND(L786&lt;=TOTAL_BED_CAP,N786&lt;=TEMP_WORKER_CAP),"YES","NO")</x:f>
        <x:v>YES</x:v>
      </x:c>
      <x:c r="T786" s="139" t="n">
        <x:f>IF(S786="YES",R786,-1E+99)</x:f>
        <x:v>-4444.990700400522</x:v>
      </x:c>
    </x:row>
    <x:row r="787">
      <x:c r="A787" s="139"/>
      <x:c r="B787" s="139"/>
      <x:c r="C787" s="139"/>
      <x:c r="D787" s="139"/>
      <x:c r="E787" s="139"/>
      <x:c r="F787" s="139"/>
      <x:c r="G787" s="139"/>
      <x:c r="H787" s="139"/>
      <x:c r="I787" s="266" t="n">
        <x:f>INT((ROW()-ROW($I$46))/((CARROT_CAP+1)*(MESCLUN_CAP+1)))</x:f>
        <x:v>1</x:v>
      </x:c>
      <x:c r="J787" s="266" t="n">
        <x:f>MOD(INT((ROW()-ROW($I$46))/(MESCLUN_CAP+1)),CARROT_CAP+1)</x:f>
        <x:v>2</x:v>
      </x:c>
      <x:c r="K787" s="266" t="n">
        <x:f>MOD(ROW()-ROW($I$46),MESCLUN_CAP+1)</x:f>
        <x:v>28</x:v>
      </x:c>
      <x:c r="L787" s="266" t="n">
        <x:f>SUM(I787:K787)</x:f>
        <x:v>31</x:v>
      </x:c>
      <x:c r="M787" s="267" t="n">
        <x:f>I787*TOMATO_HOURS*WEEKS*(1+TOMATO_DIM)^I787+J787*CARROT_HOURS*WEEKS*(1+CARROT_DIM)^J787+K787*MESCLUN_HOURS*WEEKS*(1+MESCLUN_DIM)^K787</x:f>
        <x:v>1946.1878025602232</x:v>
      </x:c>
      <x:c r="N787" s="267" t="n">
        <x:f>MAX(M787-FARMER_HOURS,0)/TEMP_HOURS_PER_WORKER</x:f>
        <x:v>0.8515193073334884</x:v>
      </x:c>
      <x:c r="O787" s="268" t="n">
        <x:f>I787*TOMATO_PRICE+J787*CARROT_PRICE+K787*MESCLUN_PRICE</x:f>
        <x:v>88588</x:v>
      </x:c>
      <x:c r="P787" s="268" t="n">
        <x:f>I787*TOMATO_FERTILIZER+J787*CARROT_FERTILIZER+K787*MESCLUN_FERTILIZER</x:f>
        <x:v>26400</x:v>
      </x:c>
      <x:c r="Q787" s="268" t="n">
        <x:f>MIN(M787,FARMER_HOURS)*FARMER_RATE+MAX(M787-FARMER_HOURS,0)*TEMP_RATE</x:f>
        <x:v>46287.982683337206</x:v>
      </x:c>
      <x:c r="R787" s="268" t="n">
        <x:f>O787-P787-Q787-FIXED_COST</x:f>
        <x:v>-4099.982683337206</x:v>
      </x:c>
      <x:c r="S787" s="139" t="str">
        <x:f>IF(AND(L787&lt;=TOTAL_BED_CAP,N787&lt;=TEMP_WORKER_CAP),"YES","NO")</x:f>
        <x:v>YES</x:v>
      </x:c>
      <x:c r="T787" s="139" t="n">
        <x:f>IF(S787="YES",R787,-1E+99)</x:f>
        <x:v>-4099.982683337206</x:v>
      </x:c>
    </x:row>
    <x:row r="788">
      <x:c r="A788" s="139"/>
      <x:c r="B788" s="139"/>
      <x:c r="C788" s="139"/>
      <x:c r="D788" s="139"/>
      <x:c r="E788" s="139"/>
      <x:c r="F788" s="139"/>
      <x:c r="G788" s="139"/>
      <x:c r="H788" s="139"/>
      <x:c r="I788" s="266" t="n">
        <x:f>INT((ROW()-ROW($I$46))/((CARROT_CAP+1)*(MESCLUN_CAP+1)))</x:f>
        <x:v>1</x:v>
      </x:c>
      <x:c r="J788" s="266" t="n">
        <x:f>MOD(INT((ROW()-ROW($I$46))/(MESCLUN_CAP+1)),CARROT_CAP+1)</x:f>
        <x:v>2</x:v>
      </x:c>
      <x:c r="K788" s="266" t="n">
        <x:f>MOD(ROW()-ROW($I$46),MESCLUN_CAP+1)</x:f>
        <x:v>29</x:v>
      </x:c>
      <x:c r="L788" s="266" t="n">
        <x:f>SUM(I788:K788)</x:f>
        <x:v>32</x:v>
      </x:c>
      <x:c r="M788" s="267" t="n">
        <x:f>I788*TOMATO_HOURS*WEEKS*(1+TOMATO_DIM)^I788+J788*CARROT_HOURS*WEEKS*(1+CARROT_DIM)^J788+K788*MESCLUN_HOURS*WEEKS*(1+MESCLUN_DIM)^K788</x:f>
        <x:v>2033.0058306758765</x:v>
      </x:c>
      <x:c r="N788" s="267" t="n">
        <x:f>MAX(M788-FARMER_HOURS,0)/TEMP_HOURS_PER_WORKER</x:f>
        <x:v>0.9118096046360253</x:v>
      </x:c>
      <x:c r="O788" s="268" t="n">
        <x:f>I788*TOMATO_PRICE+J788*CARROT_PRICE+K788*MESCLUN_PRICE</x:f>
        <x:v>91288</x:v>
      </x:c>
      <x:c r="P788" s="268" t="n">
        <x:f>I788*TOMATO_FERTILIZER+J788*CARROT_FERTILIZER+K788*MESCLUN_FERTILIZER</x:f>
        <x:v>27280</x:v>
      </x:c>
      <x:c r="Q788" s="268" t="n">
        <x:f>MIN(M788,FARMER_HOURS)*FARMER_RATE+MAX(M788-FARMER_HOURS,0)*TEMP_RATE</x:f>
        <x:v>47795.24011590063</x:v>
      </x:c>
      <x:c r="R788" s="268" t="n">
        <x:f>O788-P788-Q788-FIXED_COST</x:f>
        <x:v>-3787.240115900633</x:v>
      </x:c>
      <x:c r="S788" s="139" t="str">
        <x:f>IF(AND(L788&lt;=TOTAL_BED_CAP,N788&lt;=TEMP_WORKER_CAP),"YES","NO")</x:f>
        <x:v>YES</x:v>
      </x:c>
      <x:c r="T788" s="139" t="n">
        <x:f>IF(S788="YES",R788,-1E+99)</x:f>
        <x:v>-3787.240115900633</x:v>
      </x:c>
    </x:row>
    <x:row r="789">
      <x:c r="A789" s="139"/>
      <x:c r="B789" s="139"/>
      <x:c r="C789" s="139"/>
      <x:c r="D789" s="139"/>
      <x:c r="E789" s="139"/>
      <x:c r="F789" s="139"/>
      <x:c r="G789" s="139"/>
      <x:c r="H789" s="139"/>
      <x:c r="I789" s="266" t="n">
        <x:f>INT((ROW()-ROW($I$46))/((CARROT_CAP+1)*(MESCLUN_CAP+1)))</x:f>
        <x:v>1</x:v>
      </x:c>
      <x:c r="J789" s="266" t="n">
        <x:f>MOD(INT((ROW()-ROW($I$46))/(MESCLUN_CAP+1)),CARROT_CAP+1)</x:f>
        <x:v>2</x:v>
      </x:c>
      <x:c r="K789" s="266" t="n">
        <x:f>MOD(ROW()-ROW($I$46),MESCLUN_CAP+1)</x:f>
        <x:v>30</x:v>
      </x:c>
      <x:c r="L789" s="266" t="n">
        <x:f>SUM(I789:K789)</x:f>
        <x:v>33</x:v>
      </x:c>
      <x:c r="M789" s="267" t="n">
        <x:f>I789*TOMATO_HOURS*WEEKS*(1+TOMATO_DIM)^I789+J789*CARROT_HOURS*WEEKS*(1+CARROT_DIM)^J789+K789*MESCLUN_HOURS*WEEKS*(1+MESCLUN_DIM)^K789</x:f>
        <x:v>2121.7155360096467</x:v>
      </x:c>
      <x:c r="N789" s="267" t="n">
        <x:f>MAX(M789-FARMER_HOURS,0)/TEMP_HOURS_PER_WORKER</x:f>
        <x:v>0.9734135666733658</x:v>
      </x:c>
      <x:c r="O789" s="268" t="n">
        <x:f>I789*TOMATO_PRICE+J789*CARROT_PRICE+K789*MESCLUN_PRICE</x:f>
        <x:v>93988</x:v>
      </x:c>
      <x:c r="P789" s="268" t="n">
        <x:f>I789*TOMATO_FERTILIZER+J789*CARROT_FERTILIZER+K789*MESCLUN_FERTILIZER</x:f>
        <x:v>28160</x:v>
      </x:c>
      <x:c r="Q789" s="268" t="n">
        <x:f>MIN(M789,FARMER_HOURS)*FARMER_RATE+MAX(M789-FARMER_HOURS,0)*TEMP_RATE</x:f>
        <x:v>49335.33916683414</x:v>
      </x:c>
      <x:c r="R789" s="268" t="n">
        <x:f>O789-P789-Q789-FIXED_COST</x:f>
        <x:v>-3507.339166834143</x:v>
      </x:c>
      <x:c r="S789" s="139" t="str">
        <x:f>IF(AND(L789&lt;=TOTAL_BED_CAP,N789&lt;=TEMP_WORKER_CAP),"YES","NO")</x:f>
        <x:v>YES</x:v>
      </x:c>
      <x:c r="T789" s="139" t="n">
        <x:f>IF(S789="YES",R789,-1E+99)</x:f>
        <x:v>-3507.339166834143</x:v>
      </x:c>
    </x:row>
    <x:row r="790">
      <x:c r="A790" s="139"/>
      <x:c r="B790" s="139"/>
      <x:c r="C790" s="139"/>
      <x:c r="D790" s="139"/>
      <x:c r="E790" s="139"/>
      <x:c r="F790" s="139"/>
      <x:c r="G790" s="139"/>
      <x:c r="H790" s="139"/>
      <x:c r="I790" s="266" t="n">
        <x:f>INT((ROW()-ROW($I$46))/((CARROT_CAP+1)*(MESCLUN_CAP+1)))</x:f>
        <x:v>1</x:v>
      </x:c>
      <x:c r="J790" s="266" t="n">
        <x:f>MOD(INT((ROW()-ROW($I$46))/(MESCLUN_CAP+1)),CARROT_CAP+1)</x:f>
        <x:v>3</x:v>
      </x:c>
      <x:c r="K790" s="266" t="n">
        <x:f>MOD(ROW()-ROW($I$46),MESCLUN_CAP+1)</x:f>
        <x:v>0</x:v>
      </x:c>
      <x:c r="L790" s="266" t="n">
        <x:f>SUM(I790:K790)</x:f>
        <x:v>4</x:v>
      </x:c>
      <x:c r="M790" s="267" t="n">
        <x:f>I790*TOMATO_HOURS*WEEKS*(1+TOMATO_DIM)^I790+J790*CARROT_HOURS*WEEKS*(1+CARROT_DIM)^J790+K790*MESCLUN_HOURS*WEEKS*(1+MESCLUN_DIM)^K790</x:f>
        <x:v>195.92015625</x:v>
      </x:c>
      <x:c r="N790" s="267" t="n">
        <x:f>MAX(M790-FARMER_HOURS,0)/TEMP_HOURS_PER_WORKER</x:f>
        <x:v>0</x:v>
      </x:c>
      <x:c r="O790" s="268" t="n">
        <x:f>I790*TOMATO_PRICE+J790*CARROT_PRICE+K790*MESCLUN_PRICE</x:f>
        <x:v>15082</x:v>
      </x:c>
      <x:c r="P790" s="268" t="n">
        <x:f>I790*TOMATO_FERTILIZER+J790*CARROT_FERTILIZER+K790*MESCLUN_FERTILIZER</x:f>
        <x:v>2200</x:v>
      </x:c>
      <x:c r="Q790" s="268" t="n">
        <x:f>MIN(M790,FARMER_HOURS)*FARMER_RATE+MAX(M790-FARMER_HOURS,0)*TEMP_RATE</x:f>
        <x:v>6802.783203124999</x:v>
      </x:c>
      <x:c r="R790" s="268" t="n">
        <x:f>O790-P790-Q790-FIXED_COST</x:f>
        <x:v>-13920.783203125</x:v>
      </x:c>
      <x:c r="S790" s="139" t="str">
        <x:f>IF(AND(L790&lt;=TOTAL_BED_CAP,N790&lt;=TEMP_WORKER_CAP),"YES","NO")</x:f>
        <x:v>YES</x:v>
      </x:c>
      <x:c r="T790" s="139" t="n">
        <x:f>IF(S790="YES",R790,-1E+99)</x:f>
        <x:v>-13920.783203125</x:v>
      </x:c>
    </x:row>
    <x:row r="791">
      <x:c r="A791" s="139"/>
      <x:c r="B791" s="139"/>
      <x:c r="C791" s="139"/>
      <x:c r="D791" s="139"/>
      <x:c r="E791" s="139"/>
      <x:c r="F791" s="139"/>
      <x:c r="G791" s="139"/>
      <x:c r="H791" s="139"/>
      <x:c r="I791" s="266" t="n">
        <x:f>INT((ROW()-ROW($I$46))/((CARROT_CAP+1)*(MESCLUN_CAP+1)))</x:f>
        <x:v>1</x:v>
      </x:c>
      <x:c r="J791" s="266" t="n">
        <x:f>MOD(INT((ROW()-ROW($I$46))/(MESCLUN_CAP+1)),CARROT_CAP+1)</x:f>
        <x:v>3</x:v>
      </x:c>
      <x:c r="K791" s="266" t="n">
        <x:f>MOD(ROW()-ROW($I$46),MESCLUN_CAP+1)</x:f>
        <x:v>1</x:v>
      </x:c>
      <x:c r="L791" s="266" t="n">
        <x:f>SUM(I791:K791)</x:f>
        <x:v>5</x:v>
      </x:c>
      <x:c r="M791" s="267" t="n">
        <x:f>I791*TOMATO_HOURS*WEEKS*(1+TOMATO_DIM)^I791+J791*CARROT_HOURS*WEEKS*(1+CARROT_DIM)^J791+K791*MESCLUN_HOURS*WEEKS*(1+MESCLUN_DIM)^K791</x:f>
        <x:v>241.48265625</x:v>
      </x:c>
      <x:c r="N791" s="267" t="n">
        <x:f>MAX(M791-FARMER_HOURS,0)/TEMP_HOURS_PER_WORKER</x:f>
        <x:v>0</x:v>
      </x:c>
      <x:c r="O791" s="268" t="n">
        <x:f>I791*TOMATO_PRICE+J791*CARROT_PRICE+K791*MESCLUN_PRICE</x:f>
        <x:v>17782</x:v>
      </x:c>
      <x:c r="P791" s="268" t="n">
        <x:f>I791*TOMATO_FERTILIZER+J791*CARROT_FERTILIZER+K791*MESCLUN_FERTILIZER</x:f>
        <x:v>3080</x:v>
      </x:c>
      <x:c r="Q791" s="268" t="n">
        <x:f>MIN(M791,FARMER_HOURS)*FARMER_RATE+MAX(M791-FARMER_HOURS,0)*TEMP_RATE</x:f>
        <x:v>8384.814453125</x:v>
      </x:c>
      <x:c r="R791" s="268" t="n">
        <x:f>O791-P791-Q791-FIXED_COST</x:f>
        <x:v>-13682.814453125</x:v>
      </x:c>
      <x:c r="S791" s="139" t="str">
        <x:f>IF(AND(L791&lt;=TOTAL_BED_CAP,N791&lt;=TEMP_WORKER_CAP),"YES","NO")</x:f>
        <x:v>YES</x:v>
      </x:c>
      <x:c r="T791" s="139" t="n">
        <x:f>IF(S791="YES",R791,-1E+99)</x:f>
        <x:v>-13682.814453125</x:v>
      </x:c>
    </x:row>
    <x:row r="792">
      <x:c r="A792" s="139"/>
      <x:c r="B792" s="139"/>
      <x:c r="C792" s="139"/>
      <x:c r="D792" s="139"/>
      <x:c r="E792" s="139"/>
      <x:c r="F792" s="139"/>
      <x:c r="G792" s="139"/>
      <x:c r="H792" s="139"/>
      <x:c r="I792" s="266" t="n">
        <x:f>INT((ROW()-ROW($I$46))/((CARROT_CAP+1)*(MESCLUN_CAP+1)))</x:f>
        <x:v>1</x:v>
      </x:c>
      <x:c r="J792" s="266" t="n">
        <x:f>MOD(INT((ROW()-ROW($I$46))/(MESCLUN_CAP+1)),CARROT_CAP+1)</x:f>
        <x:v>3</x:v>
      </x:c>
      <x:c r="K792" s="266" t="n">
        <x:f>MOD(ROW()-ROW($I$46),MESCLUN_CAP+1)</x:f>
        <x:v>2</x:v>
      </x:c>
      <x:c r="L792" s="266" t="n">
        <x:f>SUM(I792:K792)</x:f>
        <x:v>6</x:v>
      </x:c>
      <x:c r="M792" s="267" t="n">
        <x:f>I792*TOMATO_HOURS*WEEKS*(1+TOMATO_DIM)^I792+J792*CARROT_HOURS*WEEKS*(1+CARROT_DIM)^J792+K792*MESCLUN_HOURS*WEEKS*(1+MESCLUN_DIM)^K792</x:f>
        <x:v>288.18421875</x:v>
      </x:c>
      <x:c r="N792" s="267" t="n">
        <x:f>MAX(M792-FARMER_HOURS,0)/TEMP_HOURS_PER_WORKER</x:f>
        <x:v>0</x:v>
      </x:c>
      <x:c r="O792" s="268" t="n">
        <x:f>I792*TOMATO_PRICE+J792*CARROT_PRICE+K792*MESCLUN_PRICE</x:f>
        <x:v>20482</x:v>
      </x:c>
      <x:c r="P792" s="268" t="n">
        <x:f>I792*TOMATO_FERTILIZER+J792*CARROT_FERTILIZER+K792*MESCLUN_FERTILIZER</x:f>
        <x:v>3960</x:v>
      </x:c>
      <x:c r="Q792" s="268" t="n">
        <x:f>MIN(M792,FARMER_HOURS)*FARMER_RATE+MAX(M792-FARMER_HOURS,0)*TEMP_RATE</x:f>
        <x:v>10006.396484375</x:v>
      </x:c>
      <x:c r="R792" s="268" t="n">
        <x:f>O792-P792-Q792-FIXED_COST</x:f>
        <x:v>-13484.396484375</x:v>
      </x:c>
      <x:c r="S792" s="139" t="str">
        <x:f>IF(AND(L792&lt;=TOTAL_BED_CAP,N792&lt;=TEMP_WORKER_CAP),"YES","NO")</x:f>
        <x:v>YES</x:v>
      </x:c>
      <x:c r="T792" s="139" t="n">
        <x:f>IF(S792="YES",R792,-1E+99)</x:f>
        <x:v>-13484.396484375</x:v>
      </x:c>
    </x:row>
    <x:row r="793">
      <x:c r="A793" s="139"/>
      <x:c r="B793" s="139"/>
      <x:c r="C793" s="139"/>
      <x:c r="D793" s="139"/>
      <x:c r="E793" s="139"/>
      <x:c r="F793" s="139"/>
      <x:c r="G793" s="139"/>
      <x:c r="H793" s="139"/>
      <x:c r="I793" s="266" t="n">
        <x:f>INT((ROW()-ROW($I$46))/((CARROT_CAP+1)*(MESCLUN_CAP+1)))</x:f>
        <x:v>1</x:v>
      </x:c>
      <x:c r="J793" s="266" t="n">
        <x:f>MOD(INT((ROW()-ROW($I$46))/(MESCLUN_CAP+1)),CARROT_CAP+1)</x:f>
        <x:v>3</x:v>
      </x:c>
      <x:c r="K793" s="266" t="n">
        <x:f>MOD(ROW()-ROW($I$46),MESCLUN_CAP+1)</x:f>
        <x:v>3</x:v>
      </x:c>
      <x:c r="L793" s="266" t="n">
        <x:f>SUM(I793:K793)</x:f>
        <x:v>7</x:v>
      </x:c>
      <x:c r="M793" s="267" t="n">
        <x:f>I793*TOMATO_HOURS*WEEKS*(1+TOMATO_DIM)^I793+J793*CARROT_HOURS*WEEKS*(1+CARROT_DIM)^J793+K793*MESCLUN_HOURS*WEEKS*(1+MESCLUN_DIM)^K793</x:f>
        <x:v>336.04620117187494</x:v>
      </x:c>
      <x:c r="N793" s="267" t="n">
        <x:f>MAX(M793-FARMER_HOURS,0)/TEMP_HOURS_PER_WORKER</x:f>
        <x:v>0</x:v>
      </x:c>
      <x:c r="O793" s="268" t="n">
        <x:f>I793*TOMATO_PRICE+J793*CARROT_PRICE+K793*MESCLUN_PRICE</x:f>
        <x:v>23182</x:v>
      </x:c>
      <x:c r="P793" s="268" t="n">
        <x:f>I793*TOMATO_FERTILIZER+J793*CARROT_FERTILIZER+K793*MESCLUN_FERTILIZER</x:f>
        <x:v>4840</x:v>
      </x:c>
      <x:c r="Q793" s="268" t="n">
        <x:f>MIN(M793,FARMER_HOURS)*FARMER_RATE+MAX(M793-FARMER_HOURS,0)*TEMP_RATE</x:f>
        <x:v>11668.270874023436</x:v>
      </x:c>
      <x:c r="R793" s="268" t="n">
        <x:f>O793-P793-Q793-FIXED_COST</x:f>
        <x:v>-13326.270874023436</x:v>
      </x:c>
      <x:c r="S793" s="139" t="str">
        <x:f>IF(AND(L793&lt;=TOTAL_BED_CAP,N793&lt;=TEMP_WORKER_CAP),"YES","NO")</x:f>
        <x:v>YES</x:v>
      </x:c>
      <x:c r="T793" s="139" t="n">
        <x:f>IF(S793="YES",R793,-1E+99)</x:f>
        <x:v>-13326.270874023436</x:v>
      </x:c>
    </x:row>
    <x:row r="794">
      <x:c r="A794" s="139"/>
      <x:c r="B794" s="139"/>
      <x:c r="C794" s="139"/>
      <x:c r="D794" s="139"/>
      <x:c r="E794" s="139"/>
      <x:c r="F794" s="139"/>
      <x:c r="G794" s="139"/>
      <x:c r="H794" s="139"/>
      <x:c r="I794" s="266" t="n">
        <x:f>INT((ROW()-ROW($I$46))/((CARROT_CAP+1)*(MESCLUN_CAP+1)))</x:f>
        <x:v>1</x:v>
      </x:c>
      <x:c r="J794" s="266" t="n">
        <x:f>MOD(INT((ROW()-ROW($I$46))/(MESCLUN_CAP+1)),CARROT_CAP+1)</x:f>
        <x:v>3</x:v>
      </x:c>
      <x:c r="K794" s="266" t="n">
        <x:f>MOD(ROW()-ROW($I$46),MESCLUN_CAP+1)</x:f>
        <x:v>4</x:v>
      </x:c>
      <x:c r="L794" s="266" t="n">
        <x:f>SUM(I794:K794)</x:f>
        <x:v>8</x:v>
      </x:c>
      <x:c r="M794" s="267" t="n">
        <x:f>I794*TOMATO_HOURS*WEEKS*(1+TOMATO_DIM)^I794+J794*CARROT_HOURS*WEEKS*(1+CARROT_DIM)^J794+K794*MESCLUN_HOURS*WEEKS*(1+MESCLUN_DIM)^K794</x:f>
        <x:v>385.09031689453116</x:v>
      </x:c>
      <x:c r="N794" s="267" t="n">
        <x:f>MAX(M794-FARMER_HOURS,0)/TEMP_HOURS_PER_WORKER</x:f>
        <x:v>0</x:v>
      </x:c>
      <x:c r="O794" s="268" t="n">
        <x:f>I794*TOMATO_PRICE+J794*CARROT_PRICE+K794*MESCLUN_PRICE</x:f>
        <x:v>25882</x:v>
      </x:c>
      <x:c r="P794" s="268" t="n">
        <x:f>I794*TOMATO_FERTILIZER+J794*CARROT_FERTILIZER+K794*MESCLUN_FERTILIZER</x:f>
        <x:v>5720</x:v>
      </x:c>
      <x:c r="Q794" s="268" t="n">
        <x:f>MIN(M794,FARMER_HOURS)*FARMER_RATE+MAX(M794-FARMER_HOURS,0)*TEMP_RATE</x:f>
        <x:v>13371.191558837887</x:v>
      </x:c>
      <x:c r="R794" s="268" t="n">
        <x:f>O794-P794-Q794-FIXED_COST</x:f>
        <x:v>-13209.191558837887</x:v>
      </x:c>
      <x:c r="S794" s="139" t="str">
        <x:f>IF(AND(L794&lt;=TOTAL_BED_CAP,N794&lt;=TEMP_WORKER_CAP),"YES","NO")</x:f>
        <x:v>YES</x:v>
      </x:c>
      <x:c r="T794" s="139" t="n">
        <x:f>IF(S794="YES",R794,-1E+99)</x:f>
        <x:v>-13209.191558837887</x:v>
      </x:c>
    </x:row>
    <x:row r="795">
      <x:c r="A795" s="139"/>
      <x:c r="B795" s="139"/>
      <x:c r="C795" s="139"/>
      <x:c r="D795" s="139"/>
      <x:c r="E795" s="139"/>
      <x:c r="F795" s="139"/>
      <x:c r="G795" s="139"/>
      <x:c r="H795" s="139"/>
      <x:c r="I795" s="266" t="n">
        <x:f>INT((ROW()-ROW($I$46))/((CARROT_CAP+1)*(MESCLUN_CAP+1)))</x:f>
        <x:v>1</x:v>
      </x:c>
      <x:c r="J795" s="266" t="n">
        <x:f>MOD(INT((ROW()-ROW($I$46))/(MESCLUN_CAP+1)),CARROT_CAP+1)</x:f>
        <x:v>3</x:v>
      </x:c>
      <x:c r="K795" s="266" t="n">
        <x:f>MOD(ROW()-ROW($I$46),MESCLUN_CAP+1)</x:f>
        <x:v>5</x:v>
      </x:c>
      <x:c r="L795" s="266" t="n">
        <x:f>SUM(I795:K795)</x:f>
        <x:v>9</x:v>
      </x:c>
      <x:c r="M795" s="267" t="n">
        <x:f>I795*TOMATO_HOURS*WEEKS*(1+TOMATO_DIM)^I795+J795*CARROT_HOURS*WEEKS*(1+CARROT_DIM)^J795+K795*MESCLUN_HOURS*WEEKS*(1+MESCLUN_DIM)^K795</x:f>
        <x:v>435.33864081573483</x:v>
      </x:c>
      <x:c r="N795" s="267" t="n">
        <x:f>MAX(M795-FARMER_HOURS,0)/TEMP_HOURS_PER_WORKER</x:f>
        <x:v>0</x:v>
      </x:c>
      <x:c r="O795" s="268" t="n">
        <x:f>I795*TOMATO_PRICE+J795*CARROT_PRICE+K795*MESCLUN_PRICE</x:f>
        <x:v>28582</x:v>
      </x:c>
      <x:c r="P795" s="268" t="n">
        <x:f>I795*TOMATO_FERTILIZER+J795*CARROT_FERTILIZER+K795*MESCLUN_FERTILIZER</x:f>
        <x:v>6600</x:v>
      </x:c>
      <x:c r="Q795" s="268" t="n">
        <x:f>MIN(M795,FARMER_HOURS)*FARMER_RATE+MAX(M795-FARMER_HOURS,0)*TEMP_RATE</x:f>
        <x:v>15115.925028324125</x:v>
      </x:c>
      <x:c r="R795" s="268" t="n">
        <x:f>O795-P795-Q795-FIXED_COST</x:f>
        <x:v>-13133.925028324125</x:v>
      </x:c>
      <x:c r="S795" s="139" t="str">
        <x:f>IF(AND(L795&lt;=TOTAL_BED_CAP,N795&lt;=TEMP_WORKER_CAP),"YES","NO")</x:f>
        <x:v>YES</x:v>
      </x:c>
      <x:c r="T795" s="139" t="n">
        <x:f>IF(S795="YES",R795,-1E+99)</x:f>
        <x:v>-13133.925028324125</x:v>
      </x:c>
    </x:row>
    <x:row r="796">
      <x:c r="A796" s="139"/>
      <x:c r="B796" s="139"/>
      <x:c r="C796" s="139"/>
      <x:c r="D796" s="139"/>
      <x:c r="E796" s="139"/>
      <x:c r="F796" s="139"/>
      <x:c r="G796" s="139"/>
      <x:c r="H796" s="139"/>
      <x:c r="I796" s="266" t="n">
        <x:f>INT((ROW()-ROW($I$46))/((CARROT_CAP+1)*(MESCLUN_CAP+1)))</x:f>
        <x:v>1</x:v>
      </x:c>
      <x:c r="J796" s="266" t="n">
        <x:f>MOD(INT((ROW()-ROW($I$46))/(MESCLUN_CAP+1)),CARROT_CAP+1)</x:f>
        <x:v>3</x:v>
      </x:c>
      <x:c r="K796" s="266" t="n">
        <x:f>MOD(ROW()-ROW($I$46),MESCLUN_CAP+1)</x:f>
        <x:v>6</x:v>
      </x:c>
      <x:c r="L796" s="266" t="n">
        <x:f>SUM(I796:K796)</x:f>
        <x:v>10</x:v>
      </x:c>
      <x:c r="M796" s="267" t="n">
        <x:f>I796*TOMATO_HOURS*WEEKS*(1+TOMATO_DIM)^I796+J796*CARROT_HOURS*WEEKS*(1+CARROT_DIM)^J796+K796*MESCLUN_HOURS*WEEKS*(1+MESCLUN_DIM)^K796</x:f>
        <x:v>486.8136149973677</x:v>
      </x:c>
      <x:c r="N796" s="267" t="n">
        <x:f>MAX(M796-FARMER_HOURS,0)/TEMP_HOURS_PER_WORKER</x:f>
        <x:v>0</x:v>
      </x:c>
      <x:c r="O796" s="268" t="n">
        <x:f>I796*TOMATO_PRICE+J796*CARROT_PRICE+K796*MESCLUN_PRICE</x:f>
        <x:v>31282</x:v>
      </x:c>
      <x:c r="P796" s="268" t="n">
        <x:f>I796*TOMATO_FERTILIZER+J796*CARROT_FERTILIZER+K796*MESCLUN_FERTILIZER</x:f>
        <x:v>7480</x:v>
      </x:c>
      <x:c r="Q796" s="268" t="n">
        <x:f>MIN(M796,FARMER_HOURS)*FARMER_RATE+MAX(M796-FARMER_HOURS,0)*TEMP_RATE</x:f>
        <x:v>16903.250520741934</x:v>
      </x:c>
      <x:c r="R796" s="268" t="n">
        <x:f>O796-P796-Q796-FIXED_COST</x:f>
        <x:v>-13101.250520741934</x:v>
      </x:c>
      <x:c r="S796" s="139" t="str">
        <x:f>IF(AND(L796&lt;=TOTAL_BED_CAP,N796&lt;=TEMP_WORKER_CAP),"YES","NO")</x:f>
        <x:v>YES</x:v>
      </x:c>
      <x:c r="T796" s="139" t="n">
        <x:f>IF(S796="YES",R796,-1E+99)</x:f>
        <x:v>-13101.250520741934</x:v>
      </x:c>
    </x:row>
    <x:row r="797">
      <x:c r="A797" s="139"/>
      <x:c r="B797" s="139"/>
      <x:c r="C797" s="139"/>
      <x:c r="D797" s="139"/>
      <x:c r="E797" s="139"/>
      <x:c r="F797" s="139"/>
      <x:c r="G797" s="139"/>
      <x:c r="H797" s="139"/>
      <x:c r="I797" s="266" t="n">
        <x:f>INT((ROW()-ROW($I$46))/((CARROT_CAP+1)*(MESCLUN_CAP+1)))</x:f>
        <x:v>1</x:v>
      </x:c>
      <x:c r="J797" s="266" t="n">
        <x:f>MOD(INT((ROW()-ROW($I$46))/(MESCLUN_CAP+1)),CARROT_CAP+1)</x:f>
        <x:v>3</x:v>
      </x:c>
      <x:c r="K797" s="266" t="n">
        <x:f>MOD(ROW()-ROW($I$46),MESCLUN_CAP+1)</x:f>
        <x:v>7</x:v>
      </x:c>
      <x:c r="L797" s="266" t="n">
        <x:f>SUM(I797:K797)</x:f>
        <x:v>11</x:v>
      </x:c>
      <x:c r="M797" s="267" t="n">
        <x:f>I797*TOMATO_HOURS*WEEKS*(1+TOMATO_DIM)^I797+J797*CARROT_HOURS*WEEKS*(1+CARROT_DIM)^J797+K797*MESCLUN_HOURS*WEEKS*(1+MESCLUN_DIM)^K797</x:f>
        <x:v>539.5380543953281</x:v>
      </x:c>
      <x:c r="N797" s="267" t="n">
        <x:f>MAX(M797-FARMER_HOURS,0)/TEMP_HOURS_PER_WORKER</x:f>
        <x:v>0</x:v>
      </x:c>
      <x:c r="O797" s="268" t="n">
        <x:f>I797*TOMATO_PRICE+J797*CARROT_PRICE+K797*MESCLUN_PRICE</x:f>
        <x:v>33982</x:v>
      </x:c>
      <x:c r="P797" s="268" t="n">
        <x:f>I797*TOMATO_FERTILIZER+J797*CARROT_FERTILIZER+K797*MESCLUN_FERTILIZER</x:f>
        <x:v>8360</x:v>
      </x:c>
      <x:c r="Q797" s="268" t="n">
        <x:f>MIN(M797,FARMER_HOURS)*FARMER_RATE+MAX(M797-FARMER_HOURS,0)*TEMP_RATE</x:f>
        <x:v>18733.960222060003</x:v>
      </x:c>
      <x:c r="R797" s="268" t="n">
        <x:f>O797-P797-Q797-FIXED_COST</x:f>
        <x:v>-13111.960222060003</x:v>
      </x:c>
      <x:c r="S797" s="139" t="str">
        <x:f>IF(AND(L797&lt;=TOTAL_BED_CAP,N797&lt;=TEMP_WORKER_CAP),"YES","NO")</x:f>
        <x:v>YES</x:v>
      </x:c>
      <x:c r="T797" s="139" t="n">
        <x:f>IF(S797="YES",R797,-1E+99)</x:f>
        <x:v>-13111.960222060003</x:v>
      </x:c>
    </x:row>
    <x:row r="798">
      <x:c r="A798" s="139"/>
      <x:c r="B798" s="139"/>
      <x:c r="C798" s="139"/>
      <x:c r="D798" s="139"/>
      <x:c r="E798" s="139"/>
      <x:c r="F798" s="139"/>
      <x:c r="G798" s="139"/>
      <x:c r="H798" s="139"/>
      <x:c r="I798" s="266" t="n">
        <x:f>INT((ROW()-ROW($I$46))/((CARROT_CAP+1)*(MESCLUN_CAP+1)))</x:f>
        <x:v>1</x:v>
      </x:c>
      <x:c r="J798" s="266" t="n">
        <x:f>MOD(INT((ROW()-ROW($I$46))/(MESCLUN_CAP+1)),CARROT_CAP+1)</x:f>
        <x:v>3</x:v>
      </x:c>
      <x:c r="K798" s="266" t="n">
        <x:f>MOD(ROW()-ROW($I$46),MESCLUN_CAP+1)</x:f>
        <x:v>8</x:v>
      </x:c>
      <x:c r="L798" s="266" t="n">
        <x:f>SUM(I798:K798)</x:f>
        <x:v>12</x:v>
      </x:c>
      <x:c r="M798" s="267" t="n">
        <x:f>I798*TOMATO_HOURS*WEEKS*(1+TOMATO_DIM)^I798+J798*CARROT_HOURS*WEEKS*(1+CARROT_DIM)^J798+K798*MESCLUN_HOURS*WEEKS*(1+MESCLUN_DIM)^K798</x:f>
        <x:v>593.5351526753084</x:v>
      </x:c>
      <x:c r="N798" s="267" t="n">
        <x:f>MAX(M798-FARMER_HOURS,0)/TEMP_HOURS_PER_WORKER</x:f>
        <x:v>0</x:v>
      </x:c>
      <x:c r="O798" s="268" t="n">
        <x:f>I798*TOMATO_PRICE+J798*CARROT_PRICE+K798*MESCLUN_PRICE</x:f>
        <x:v>36682</x:v>
      </x:c>
      <x:c r="P798" s="268" t="n">
        <x:f>I798*TOMATO_FERTILIZER+J798*CARROT_FERTILIZER+K798*MESCLUN_FERTILIZER</x:f>
        <x:v>9240</x:v>
      </x:c>
      <x:c r="Q798" s="268" t="n">
        <x:f>MIN(M798,FARMER_HOURS)*FARMER_RATE+MAX(M798-FARMER_HOURS,0)*TEMP_RATE</x:f>
        <x:v>20608.859467892653</x:v>
      </x:c>
      <x:c r="R798" s="268" t="n">
        <x:f>O798-P798-Q798-FIXED_COST</x:f>
        <x:v>-13166.859467892653</x:v>
      </x:c>
      <x:c r="S798" s="139" t="str">
        <x:f>IF(AND(L798&lt;=TOTAL_BED_CAP,N798&lt;=TEMP_WORKER_CAP),"YES","NO")</x:f>
        <x:v>YES</x:v>
      </x:c>
      <x:c r="T798" s="139" t="n">
        <x:f>IF(S798="YES",R798,-1E+99)</x:f>
        <x:v>-13166.859467892653</x:v>
      </x:c>
    </x:row>
    <x:row r="799">
      <x:c r="A799" s="139"/>
      <x:c r="B799" s="139"/>
      <x:c r="C799" s="139"/>
      <x:c r="D799" s="139"/>
      <x:c r="E799" s="139"/>
      <x:c r="F799" s="139"/>
      <x:c r="G799" s="139"/>
      <x:c r="H799" s="139"/>
      <x:c r="I799" s="266" t="n">
        <x:f>INT((ROW()-ROW($I$46))/((CARROT_CAP+1)*(MESCLUN_CAP+1)))</x:f>
        <x:v>1</x:v>
      </x:c>
      <x:c r="J799" s="266" t="n">
        <x:f>MOD(INT((ROW()-ROW($I$46))/(MESCLUN_CAP+1)),CARROT_CAP+1)</x:f>
        <x:v>3</x:v>
      </x:c>
      <x:c r="K799" s="266" t="n">
        <x:f>MOD(ROW()-ROW($I$46),MESCLUN_CAP+1)</x:f>
        <x:v>9</x:v>
      </x:c>
      <x:c r="L799" s="266" t="n">
        <x:f>SUM(I799:K799)</x:f>
        <x:v>13</x:v>
      </x:c>
      <x:c r="M799" s="267" t="n">
        <x:f>I799*TOMATO_HOURS*WEEKS*(1+TOMATO_DIM)^I799+J799*CARROT_HOURS*WEEKS*(1+CARROT_DIM)^J799+K799*MESCLUN_HOURS*WEEKS*(1+MESCLUN_DIM)^K799</x:f>
        <x:v>648.8284881157027</x:v>
      </x:c>
      <x:c r="N799" s="267" t="n">
        <x:f>MAX(M799-FARMER_HOURS,0)/TEMP_HOURS_PER_WORKER</x:f>
        <x:v>0</x:v>
      </x:c>
      <x:c r="O799" s="268" t="n">
        <x:f>I799*TOMATO_PRICE+J799*CARROT_PRICE+K799*MESCLUN_PRICE</x:f>
        <x:v>39382</x:v>
      </x:c>
      <x:c r="P799" s="268" t="n">
        <x:f>I799*TOMATO_FERTILIZER+J799*CARROT_FERTILIZER+K799*MESCLUN_FERTILIZER</x:f>
        <x:v>10120</x:v>
      </x:c>
      <x:c r="Q799" s="268" t="n">
        <x:f>MIN(M799,FARMER_HOURS)*FARMER_RATE+MAX(M799-FARMER_HOURS,0)*TEMP_RATE</x:f>
        <x:v>22528.7669484619</x:v>
      </x:c>
      <x:c r="R799" s="268" t="n">
        <x:f>O799-P799-Q799-FIXED_COST</x:f>
        <x:v>-13266.7669484619</x:v>
      </x:c>
      <x:c r="S799" s="139" t="str">
        <x:f>IF(AND(L799&lt;=TOTAL_BED_CAP,N799&lt;=TEMP_WORKER_CAP),"YES","NO")</x:f>
        <x:v>YES</x:v>
      </x:c>
      <x:c r="T799" s="139" t="n">
        <x:f>IF(S799="YES",R799,-1E+99)</x:f>
        <x:v>-13266.7669484619</x:v>
      </x:c>
    </x:row>
    <x:row r="800">
      <x:c r="A800" s="139"/>
      <x:c r="B800" s="139"/>
      <x:c r="C800" s="139"/>
      <x:c r="D800" s="139"/>
      <x:c r="E800" s="139"/>
      <x:c r="F800" s="139"/>
      <x:c r="G800" s="139"/>
      <x:c r="H800" s="139"/>
      <x:c r="I800" s="266" t="n">
        <x:f>INT((ROW()-ROW($I$46))/((CARROT_CAP+1)*(MESCLUN_CAP+1)))</x:f>
        <x:v>1</x:v>
      </x:c>
      <x:c r="J800" s="266" t="n">
        <x:f>MOD(INT((ROW()-ROW($I$46))/(MESCLUN_CAP+1)),CARROT_CAP+1)</x:f>
        <x:v>3</x:v>
      </x:c>
      <x:c r="K800" s="266" t="n">
        <x:f>MOD(ROW()-ROW($I$46),MESCLUN_CAP+1)</x:f>
        <x:v>10</x:v>
      </x:c>
      <x:c r="L800" s="266" t="n">
        <x:f>SUM(I800:K800)</x:f>
        <x:v>14</x:v>
      </x:c>
      <x:c r="M800" s="267" t="n">
        <x:f>I800*TOMATO_HOURS*WEEKS*(1+TOMATO_DIM)^I800+J800*CARROT_HOURS*WEEKS*(1+CARROT_DIM)^J800+K800*MESCLUN_HOURS*WEEKS*(1+MESCLUN_DIM)^K800</x:f>
        <x:v>705.4420295989155</x:v>
      </x:c>
      <x:c r="N800" s="267" t="n">
        <x:f>MAX(M800-FARMER_HOURS,0)/TEMP_HOURS_PER_WORKER</x:f>
        <x:v>0</x:v>
      </x:c>
      <x:c r="O800" s="268" t="n">
        <x:f>I800*TOMATO_PRICE+J800*CARROT_PRICE+K800*MESCLUN_PRICE</x:f>
        <x:v>42082</x:v>
      </x:c>
      <x:c r="P800" s="268" t="n">
        <x:f>I800*TOMATO_FERTILIZER+J800*CARROT_FERTILIZER+K800*MESCLUN_FERTILIZER</x:f>
        <x:v>11000</x:v>
      </x:c>
      <x:c r="Q800" s="268" t="n">
        <x:f>MIN(M800,FARMER_HOURS)*FARMER_RATE+MAX(M800-FARMER_HOURS,0)*TEMP_RATE</x:f>
        <x:v>24494.51491662901</x:v>
      </x:c>
      <x:c r="R800" s="268" t="n">
        <x:f>O800-P800-Q800-FIXED_COST</x:f>
        <x:v>-13412.51491662901</x:v>
      </x:c>
      <x:c r="S800" s="139" t="str">
        <x:f>IF(AND(L800&lt;=TOTAL_BED_CAP,N800&lt;=TEMP_WORKER_CAP),"YES","NO")</x:f>
        <x:v>YES</x:v>
      </x:c>
      <x:c r="T800" s="139" t="n">
        <x:f>IF(S800="YES",R800,-1E+99)</x:f>
        <x:v>-13412.51491662901</x:v>
      </x:c>
    </x:row>
    <x:row r="801">
      <x:c r="A801" s="139"/>
      <x:c r="B801" s="139"/>
      <x:c r="C801" s="139"/>
      <x:c r="D801" s="139"/>
      <x:c r="E801" s="139"/>
      <x:c r="F801" s="139"/>
      <x:c r="G801" s="139"/>
      <x:c r="H801" s="139"/>
      <x:c r="I801" s="266" t="n">
        <x:f>INT((ROW()-ROW($I$46))/((CARROT_CAP+1)*(MESCLUN_CAP+1)))</x:f>
        <x:v>1</x:v>
      </x:c>
      <x:c r="J801" s="266" t="n">
        <x:f>MOD(INT((ROW()-ROW($I$46))/(MESCLUN_CAP+1)),CARROT_CAP+1)</x:f>
        <x:v>3</x:v>
      </x:c>
      <x:c r="K801" s="266" t="n">
        <x:f>MOD(ROW()-ROW($I$46),MESCLUN_CAP+1)</x:f>
        <x:v>11</x:v>
      </x:c>
      <x:c r="L801" s="266" t="n">
        <x:f>SUM(I801:K801)</x:f>
        <x:v>15</x:v>
      </x:c>
      <x:c r="M801" s="267" t="n">
        <x:f>I801*TOMATO_HOURS*WEEKS*(1+TOMATO_DIM)^I801+J801*CARROT_HOURS*WEEKS*(1+CARROT_DIM)^J801+K801*MESCLUN_HOURS*WEEKS*(1+MESCLUN_DIM)^K801</x:f>
        <x:v>763.4001426923546</x:v>
      </x:c>
      <x:c r="N801" s="267" t="n">
        <x:f>MAX(M801-FARMER_HOURS,0)/TEMP_HOURS_PER_WORKER</x:f>
        <x:v>0.03013898798080182</x:v>
      </x:c>
      <x:c r="O801" s="268" t="n">
        <x:f>I801*TOMATO_PRICE+J801*CARROT_PRICE+K801*MESCLUN_PRICE</x:f>
        <x:v>44782</x:v>
      </x:c>
      <x:c r="P801" s="268" t="n">
        <x:f>I801*TOMATO_FERTILIZER+J801*CARROT_FERTILIZER+K801*MESCLUN_FERTILIZER</x:f>
        <x:v>11880</x:v>
      </x:c>
      <x:c r="Q801" s="268" t="n">
        <x:f>MIN(M801,FARMER_HOURS)*FARMER_RATE+MAX(M801-FARMER_HOURS,0)*TEMP_RATE</x:f>
        <x:v>25753.474699520044</x:v>
      </x:c>
      <x:c r="R801" s="268" t="n">
        <x:f>O801-P801-Q801-FIXED_COST</x:f>
        <x:v>-12851.474699520044</x:v>
      </x:c>
      <x:c r="S801" s="139" t="str">
        <x:f>IF(AND(L801&lt;=TOTAL_BED_CAP,N801&lt;=TEMP_WORKER_CAP),"YES","NO")</x:f>
        <x:v>YES</x:v>
      </x:c>
      <x:c r="T801" s="139" t="n">
        <x:f>IF(S801="YES",R801,-1E+99)</x:f>
        <x:v>-12851.474699520044</x:v>
      </x:c>
    </x:row>
    <x:row r="802">
      <x:c r="A802" s="139"/>
      <x:c r="B802" s="139"/>
      <x:c r="C802" s="139"/>
      <x:c r="D802" s="139"/>
      <x:c r="E802" s="139"/>
      <x:c r="F802" s="139"/>
      <x:c r="G802" s="139"/>
      <x:c r="H802" s="139"/>
      <x:c r="I802" s="266" t="n">
        <x:f>INT((ROW()-ROW($I$46))/((CARROT_CAP+1)*(MESCLUN_CAP+1)))</x:f>
        <x:v>1</x:v>
      </x:c>
      <x:c r="J802" s="266" t="n">
        <x:f>MOD(INT((ROW()-ROW($I$46))/(MESCLUN_CAP+1)),CARROT_CAP+1)</x:f>
        <x:v>3</x:v>
      </x:c>
      <x:c r="K802" s="266" t="n">
        <x:f>MOD(ROW()-ROW($I$46),MESCLUN_CAP+1)</x:f>
        <x:v>12</x:v>
      </x:c>
      <x:c r="L802" s="266" t="n">
        <x:f>SUM(I802:K802)</x:f>
        <x:v>16</x:v>
      </x:c>
      <x:c r="M802" s="267" t="n">
        <x:f>I802*TOMATO_HOURS*WEEKS*(1+TOMATO_DIM)^I802+J802*CARROT_HOURS*WEEKS*(1+CARROT_DIM)^J802+K802*MESCLUN_HOURS*WEEKS*(1+MESCLUN_DIM)^K802</x:f>
        <x:v>822.727595820419</x:v>
      </x:c>
      <x:c r="N802" s="267" t="n">
        <x:f>MAX(M802-FARMER_HOURS,0)/TEMP_HOURS_PER_WORKER</x:f>
        <x:v>0.07133860820862428</x:v>
      </x:c>
      <x:c r="O802" s="268" t="n">
        <x:f>I802*TOMATO_PRICE+J802*CARROT_PRICE+K802*MESCLUN_PRICE</x:f>
        <x:v>47482</x:v>
      </x:c>
      <x:c r="P802" s="268" t="n">
        <x:f>I802*TOMATO_FERTILIZER+J802*CARROT_FERTILIZER+K802*MESCLUN_FERTILIZER</x:f>
        <x:v>12760</x:v>
      </x:c>
      <x:c r="Q802" s="268" t="n">
        <x:f>MIN(M802,FARMER_HOURS)*FARMER_RATE+MAX(M802-FARMER_HOURS,0)*TEMP_RATE</x:f>
        <x:v>26783.46520521561</x:v>
      </x:c>
      <x:c r="R802" s="268" t="n">
        <x:f>O802-P802-Q802-FIXED_COST</x:f>
        <x:v>-12061.465205215609</x:v>
      </x:c>
      <x:c r="S802" s="139" t="str">
        <x:f>IF(AND(L802&lt;=TOTAL_BED_CAP,N802&lt;=TEMP_WORKER_CAP),"YES","NO")</x:f>
        <x:v>YES</x:v>
      </x:c>
      <x:c r="T802" s="139" t="n">
        <x:f>IF(S802="YES",R802,-1E+99)</x:f>
        <x:v>-12061.465205215609</x:v>
      </x:c>
    </x:row>
    <x:row r="803">
      <x:c r="A803" s="139"/>
      <x:c r="B803" s="139"/>
      <x:c r="C803" s="139"/>
      <x:c r="D803" s="139"/>
      <x:c r="E803" s="139"/>
      <x:c r="F803" s="139"/>
      <x:c r="G803" s="139"/>
      <x:c r="H803" s="139"/>
      <x:c r="I803" s="266" t="n">
        <x:f>INT((ROW()-ROW($I$46))/((CARROT_CAP+1)*(MESCLUN_CAP+1)))</x:f>
        <x:v>1</x:v>
      </x:c>
      <x:c r="J803" s="266" t="n">
        <x:f>MOD(INT((ROW()-ROW($I$46))/(MESCLUN_CAP+1)),CARROT_CAP+1)</x:f>
        <x:v>3</x:v>
      </x:c>
      <x:c r="K803" s="266" t="n">
        <x:f>MOD(ROW()-ROW($I$46),MESCLUN_CAP+1)</x:f>
        <x:v>13</x:v>
      </x:c>
      <x:c r="L803" s="266" t="n">
        <x:f>SUM(I803:K803)</x:f>
        <x:v>17</x:v>
      </x:c>
      <x:c r="M803" s="267" t="n">
        <x:f>I803*TOMATO_HOURS*WEEKS*(1+TOMATO_DIM)^I803+J803*CARROT_HOURS*WEEKS*(1+CARROT_DIM)^J803+K803*MESCLUN_HOURS*WEEKS*(1+MESCLUN_DIM)^K803</x:f>
        <x:v>883.4495665288033</x:v>
      </x:c>
      <x:c r="N803" s="267" t="n">
        <x:f>MAX(M803-FARMER_HOURS,0)/TEMP_HOURS_PER_WORKER</x:f>
        <x:v>0.11350664342278007</x:v>
      </x:c>
      <x:c r="O803" s="268" t="n">
        <x:f>I803*TOMATO_PRICE+J803*CARROT_PRICE+K803*MESCLUN_PRICE</x:f>
        <x:v>50182</x:v>
      </x:c>
      <x:c r="P803" s="268" t="n">
        <x:f>I803*TOMATO_FERTILIZER+J803*CARROT_FERTILIZER+K803*MESCLUN_FERTILIZER</x:f>
        <x:v>13640</x:v>
      </x:c>
      <x:c r="Q803" s="268" t="n">
        <x:f>MIN(M803,FARMER_HOURS)*FARMER_RATE+MAX(M803-FARMER_HOURS,0)*TEMP_RATE</x:f>
        <x:v>27837.6660855695</x:v>
      </x:c>
      <x:c r="R803" s="268" t="n">
        <x:f>O803-P803-Q803-FIXED_COST</x:f>
        <x:v>-11295.6660855695</x:v>
      </x:c>
      <x:c r="S803" s="139" t="str">
        <x:f>IF(AND(L803&lt;=TOTAL_BED_CAP,N803&lt;=TEMP_WORKER_CAP),"YES","NO")</x:f>
        <x:v>YES</x:v>
      </x:c>
      <x:c r="T803" s="139" t="n">
        <x:f>IF(S803="YES",R803,-1E+99)</x:f>
        <x:v>-11295.6660855695</x:v>
      </x:c>
    </x:row>
    <x:row r="804">
      <x:c r="A804" s="139"/>
      <x:c r="B804" s="139"/>
      <x:c r="C804" s="139"/>
      <x:c r="D804" s="139"/>
      <x:c r="E804" s="139"/>
      <x:c r="F804" s="139"/>
      <x:c r="G804" s="139"/>
      <x:c r="H804" s="139"/>
      <x:c r="I804" s="266" t="n">
        <x:f>INT((ROW()-ROW($I$46))/((CARROT_CAP+1)*(MESCLUN_CAP+1)))</x:f>
        <x:v>1</x:v>
      </x:c>
      <x:c r="J804" s="266" t="n">
        <x:f>MOD(INT((ROW()-ROW($I$46))/(MESCLUN_CAP+1)),CARROT_CAP+1)</x:f>
        <x:v>3</x:v>
      </x:c>
      <x:c r="K804" s="266" t="n">
        <x:f>MOD(ROW()-ROW($I$46),MESCLUN_CAP+1)</x:f>
        <x:v>14</x:v>
      </x:c>
      <x:c r="L804" s="266" t="n">
        <x:f>SUM(I804:K804)</x:f>
        <x:v>18</x:v>
      </x:c>
      <x:c r="M804" s="267" t="n">
        <x:f>I804*TOMATO_HOURS*WEEKS*(1+TOMATO_DIM)^I804+J804*CARROT_HOURS*WEEKS*(1+CARROT_DIM)^J804+K804*MESCLUN_HOURS*WEEKS*(1+MESCLUN_DIM)^K804</x:f>
        <x:v>945.5916478424643</x:v>
      </x:c>
      <x:c r="N804" s="267" t="n">
        <x:f>MAX(M804-FARMER_HOURS,0)/TEMP_HOURS_PER_WORKER</x:f>
        <x:v>0.1566608665572669</x:v>
      </x:c>
      <x:c r="O804" s="268" t="n">
        <x:f>I804*TOMATO_PRICE+J804*CARROT_PRICE+K804*MESCLUN_PRICE</x:f>
        <x:v>52882</x:v>
      </x:c>
      <x:c r="P804" s="268" t="n">
        <x:f>I804*TOMATO_FERTILIZER+J804*CARROT_FERTILIZER+K804*MESCLUN_FERTILIZER</x:f>
        <x:v>14520</x:v>
      </x:c>
      <x:c r="Q804" s="268" t="n">
        <x:f>MIN(M804,FARMER_HOURS)*FARMER_RATE+MAX(M804-FARMER_HOURS,0)*TEMP_RATE</x:f>
        <x:v>28916.52166393167</x:v>
      </x:c>
      <x:c r="R804" s="268" t="n">
        <x:f>O804-P804-Q804-FIXED_COST</x:f>
        <x:v>-10554.521663931671</x:v>
      </x:c>
      <x:c r="S804" s="139" t="str">
        <x:f>IF(AND(L804&lt;=TOTAL_BED_CAP,N804&lt;=TEMP_WORKER_CAP),"YES","NO")</x:f>
        <x:v>YES</x:v>
      </x:c>
      <x:c r="T804" s="139" t="n">
        <x:f>IF(S804="YES",R804,-1E+99)</x:f>
        <x:v>-10554.521663931671</x:v>
      </x:c>
    </x:row>
    <x:row r="805">
      <x:c r="A805" s="139"/>
      <x:c r="B805" s="139"/>
      <x:c r="C805" s="139"/>
      <x:c r="D805" s="139"/>
      <x:c r="E805" s="139"/>
      <x:c r="F805" s="139"/>
      <x:c r="G805" s="139"/>
      <x:c r="H805" s="139"/>
      <x:c r="I805" s="266" t="n">
        <x:f>INT((ROW()-ROW($I$46))/((CARROT_CAP+1)*(MESCLUN_CAP+1)))</x:f>
        <x:v>1</x:v>
      </x:c>
      <x:c r="J805" s="266" t="n">
        <x:f>MOD(INT((ROW()-ROW($I$46))/(MESCLUN_CAP+1)),CARROT_CAP+1)</x:f>
        <x:v>3</x:v>
      </x:c>
      <x:c r="K805" s="266" t="n">
        <x:f>MOD(ROW()-ROW($I$46),MESCLUN_CAP+1)</x:f>
        <x:v>15</x:v>
      </x:c>
      <x:c r="L805" s="266" t="n">
        <x:f>SUM(I805:K805)</x:f>
        <x:v>19</x:v>
      </x:c>
      <x:c r="M805" s="267" t="n">
        <x:f>I805*TOMATO_HOURS*WEEKS*(1+TOMATO_DIM)^I805+J805*CARROT_HOURS*WEEKS*(1+CARROT_DIM)^J805+K805*MESCLUN_HOURS*WEEKS*(1+MESCLUN_DIM)^K805</x:f>
        <x:v>1009.1798547186107</x:v>
      </x:c>
      <x:c r="N805" s="267" t="n">
        <x:f>MAX(M805-FARMER_HOURS,0)/TEMP_HOURS_PER_WORKER</x:f>
        <x:v>0.20081934355459077</x:v>
      </x:c>
      <x:c r="O805" s="268" t="n">
        <x:f>I805*TOMATO_PRICE+J805*CARROT_PRICE+K805*MESCLUN_PRICE</x:f>
        <x:v>55582</x:v>
      </x:c>
      <x:c r="P805" s="268" t="n">
        <x:f>I805*TOMATO_FERTILIZER+J805*CARROT_FERTILIZER+K805*MESCLUN_FERTILIZER</x:f>
        <x:v>15400</x:v>
      </x:c>
      <x:c r="Q805" s="268" t="n">
        <x:f>MIN(M805,FARMER_HOURS)*FARMER_RATE+MAX(M805-FARMER_HOURS,0)*TEMP_RATE</x:f>
        <x:v>30020.48358886477</x:v>
      </x:c>
      <x:c r="R805" s="268" t="n">
        <x:f>O805-P805-Q805-FIXED_COST</x:f>
        <x:v>-9838.483588864769</x:v>
      </x:c>
      <x:c r="S805" s="139" t="str">
        <x:f>IF(AND(L805&lt;=TOTAL_BED_CAP,N805&lt;=TEMP_WORKER_CAP),"YES","NO")</x:f>
        <x:v>YES</x:v>
      </x:c>
      <x:c r="T805" s="139" t="n">
        <x:f>IF(S805="YES",R805,-1E+99)</x:f>
        <x:v>-9838.483588864769</x:v>
      </x:c>
    </x:row>
    <x:row r="806">
      <x:c r="A806" s="139"/>
      <x:c r="B806" s="139"/>
      <x:c r="C806" s="139"/>
      <x:c r="D806" s="139"/>
      <x:c r="E806" s="139"/>
      <x:c r="F806" s="139"/>
      <x:c r="G806" s="139"/>
      <x:c r="H806" s="139"/>
      <x:c r="I806" s="266" t="n">
        <x:f>INT((ROW()-ROW($I$46))/((CARROT_CAP+1)*(MESCLUN_CAP+1)))</x:f>
        <x:v>1</x:v>
      </x:c>
      <x:c r="J806" s="266" t="n">
        <x:f>MOD(INT((ROW()-ROW($I$46))/(MESCLUN_CAP+1)),CARROT_CAP+1)</x:f>
        <x:v>3</x:v>
      </x:c>
      <x:c r="K806" s="266" t="n">
        <x:f>MOD(ROW()-ROW($I$46),MESCLUN_CAP+1)</x:f>
        <x:v>16</x:v>
      </x:c>
      <x:c r="L806" s="266" t="n">
        <x:f>SUM(I806:K806)</x:f>
        <x:v>20</x:v>
      </x:c>
      <x:c r="M806" s="267" t="n">
        <x:f>I806*TOMATO_HOURS*WEEKS*(1+TOMATO_DIM)^I806+J806*CARROT_HOURS*WEEKS*(1+CARROT_DIM)^J806+K806*MESCLUN_HOURS*WEEKS*(1+MESCLUN_DIM)^K806</x:f>
        <x:v>1074.2406305960997</x:v>
      </x:c>
      <x:c r="N806" s="267" t="n">
        <x:f>MAX(M806-FARMER_HOURS,0)/TEMP_HOURS_PER_WORKER</x:f>
        <x:v>0.2460004379139581</x:v>
      </x:c>
      <x:c r="O806" s="268" t="n">
        <x:f>I806*TOMATO_PRICE+J806*CARROT_PRICE+K806*MESCLUN_PRICE</x:f>
        <x:v>58282</x:v>
      </x:c>
      <x:c r="P806" s="268" t="n">
        <x:f>I806*TOMATO_FERTILIZER+J806*CARROT_FERTILIZER+K806*MESCLUN_FERTILIZER</x:f>
        <x:v>16280</x:v>
      </x:c>
      <x:c r="Q806" s="268" t="n">
        <x:f>MIN(M806,FARMER_HOURS)*FARMER_RATE+MAX(M806-FARMER_HOURS,0)*TEMP_RATE</x:f>
        <x:v>31150.010947848954</x:v>
      </x:c>
      <x:c r="R806" s="268" t="n">
        <x:f>O806-P806-Q806-FIXED_COST</x:f>
        <x:v>-9148.010947848954</x:v>
      </x:c>
      <x:c r="S806" s="139" t="str">
        <x:f>IF(AND(L806&lt;=TOTAL_BED_CAP,N806&lt;=TEMP_WORKER_CAP),"YES","NO")</x:f>
        <x:v>YES</x:v>
      </x:c>
      <x:c r="T806" s="139" t="n">
        <x:f>IF(S806="YES",R806,-1E+99)</x:f>
        <x:v>-9148.010947848954</x:v>
      </x:c>
    </x:row>
    <x:row r="807">
      <x:c r="A807" s="139"/>
      <x:c r="B807" s="139"/>
      <x:c r="C807" s="139"/>
      <x:c r="D807" s="139"/>
      <x:c r="E807" s="139"/>
      <x:c r="F807" s="139"/>
      <x:c r="G807" s="139"/>
      <x:c r="H807" s="139"/>
      <x:c r="I807" s="266" t="n">
        <x:f>INT((ROW()-ROW($I$46))/((CARROT_CAP+1)*(MESCLUN_CAP+1)))</x:f>
        <x:v>1</x:v>
      </x:c>
      <x:c r="J807" s="266" t="n">
        <x:f>MOD(INT((ROW()-ROW($I$46))/(MESCLUN_CAP+1)),CARROT_CAP+1)</x:f>
        <x:v>3</x:v>
      </x:c>
      <x:c r="K807" s="266" t="n">
        <x:f>MOD(ROW()-ROW($I$46),MESCLUN_CAP+1)</x:f>
        <x:v>17</x:v>
      </x:c>
      <x:c r="L807" s="266" t="n">
        <x:f>SUM(I807:K807)</x:f>
        <x:v>21</x:v>
      </x:c>
      <x:c r="M807" s="267" t="n">
        <x:f>I807*TOMATO_HOURS*WEEKS*(1+TOMATO_DIM)^I807+J807*CARROT_HOURS*WEEKS*(1+CARROT_DIM)^J807+K807*MESCLUN_HOURS*WEEKS*(1+MESCLUN_DIM)^K807</x:f>
        <x:v>1140.80085404264</x:v>
      </x:c>
      <x:c r="N807" s="267" t="n">
        <x:f>MAX(M807-FARMER_HOURS,0)/TEMP_HOURS_PER_WORKER</x:f>
        <x:v>0.2922228153073888</x:v>
      </x:c>
      <x:c r="O807" s="268" t="n">
        <x:f>I807*TOMATO_PRICE+J807*CARROT_PRICE+K807*MESCLUN_PRICE</x:f>
        <x:v>60982</x:v>
      </x:c>
      <x:c r="P807" s="268" t="n">
        <x:f>I807*TOMATO_FERTILIZER+J807*CARROT_FERTILIZER+K807*MESCLUN_FERTILIZER</x:f>
        <x:v>17160</x:v>
      </x:c>
      <x:c r="Q807" s="268" t="n">
        <x:f>MIN(M807,FARMER_HOURS)*FARMER_RATE+MAX(M807-FARMER_HOURS,0)*TEMP_RATE</x:f>
        <x:v>32305.57038268472</x:v>
      </x:c>
      <x:c r="R807" s="268" t="n">
        <x:f>O807-P807-Q807-FIXED_COST</x:f>
        <x:v>-8483.57038268472</x:v>
      </x:c>
      <x:c r="S807" s="139" t="str">
        <x:f>IF(AND(L807&lt;=TOTAL_BED_CAP,N807&lt;=TEMP_WORKER_CAP),"YES","NO")</x:f>
        <x:v>YES</x:v>
      </x:c>
      <x:c r="T807" s="139" t="n">
        <x:f>IF(S807="YES",R807,-1E+99)</x:f>
        <x:v>-8483.57038268472</x:v>
      </x:c>
    </x:row>
    <x:row r="808">
      <x:c r="A808" s="139"/>
      <x:c r="B808" s="139"/>
      <x:c r="C808" s="139"/>
      <x:c r="D808" s="139"/>
      <x:c r="E808" s="139"/>
      <x:c r="F808" s="139"/>
      <x:c r="G808" s="139"/>
      <x:c r="H808" s="139"/>
      <x:c r="I808" s="266" t="n">
        <x:f>INT((ROW()-ROW($I$46))/((CARROT_CAP+1)*(MESCLUN_CAP+1)))</x:f>
        <x:v>1</x:v>
      </x:c>
      <x:c r="J808" s="266" t="n">
        <x:f>MOD(INT((ROW()-ROW($I$46))/(MESCLUN_CAP+1)),CARROT_CAP+1)</x:f>
        <x:v>3</x:v>
      </x:c>
      <x:c r="K808" s="266" t="n">
        <x:f>MOD(ROW()-ROW($I$46),MESCLUN_CAP+1)</x:f>
        <x:v>18</x:v>
      </x:c>
      <x:c r="L808" s="266" t="n">
        <x:f>SUM(I808:K808)</x:f>
        <x:v>22</x:v>
      </x:c>
      <x:c r="M808" s="267" t="n">
        <x:f>I808*TOMATO_HOURS*WEEKS*(1+TOMATO_DIM)^I808+J808*CARROT_HOURS*WEEKS*(1+CARROT_DIM)^J808+K808*MESCLUN_HOURS*WEEKS*(1+MESCLUN_DIM)^K808</x:f>
        <x:v>1208.8878455012273</x:v>
      </x:c>
      <x:c r="N808" s="267" t="n">
        <x:f>MAX(M808-FARMER_HOURS,0)/TEMP_HOURS_PER_WORKER</x:f>
        <x:v>0.33950544826474116</x:v>
      </x:c>
      <x:c r="O808" s="268" t="n">
        <x:f>I808*TOMATO_PRICE+J808*CARROT_PRICE+K808*MESCLUN_PRICE</x:f>
        <x:v>63682</x:v>
      </x:c>
      <x:c r="P808" s="268" t="n">
        <x:f>I808*TOMATO_FERTILIZER+J808*CARROT_FERTILIZER+K808*MESCLUN_FERTILIZER</x:f>
        <x:v>18040</x:v>
      </x:c>
      <x:c r="Q808" s="268" t="n">
        <x:f>MIN(M808,FARMER_HOURS)*FARMER_RATE+MAX(M808-FARMER_HOURS,0)*TEMP_RATE</x:f>
        <x:v>33487.636206618525</x:v>
      </x:c>
      <x:c r="R808" s="268" t="n">
        <x:f>O808-P808-Q808-FIXED_COST</x:f>
        <x:v>-7845.636206618525</x:v>
      </x:c>
      <x:c r="S808" s="139" t="str">
        <x:f>IF(AND(L808&lt;=TOTAL_BED_CAP,N808&lt;=TEMP_WORKER_CAP),"YES","NO")</x:f>
        <x:v>YES</x:v>
      </x:c>
      <x:c r="T808" s="139" t="n">
        <x:f>IF(S808="YES",R808,-1E+99)</x:f>
        <x:v>-7845.636206618525</x:v>
      </x:c>
    </x:row>
    <x:row r="809">
      <x:c r="A809" s="139"/>
      <x:c r="B809" s="139"/>
      <x:c r="C809" s="139"/>
      <x:c r="D809" s="139"/>
      <x:c r="E809" s="139"/>
      <x:c r="F809" s="139"/>
      <x:c r="G809" s="139"/>
      <x:c r="H809" s="139"/>
      <x:c r="I809" s="266" t="n">
        <x:f>INT((ROW()-ROW($I$46))/((CARROT_CAP+1)*(MESCLUN_CAP+1)))</x:f>
        <x:v>1</x:v>
      </x:c>
      <x:c r="J809" s="266" t="n">
        <x:f>MOD(INT((ROW()-ROW($I$46))/(MESCLUN_CAP+1)),CARROT_CAP+1)</x:f>
        <x:v>3</x:v>
      </x:c>
      <x:c r="K809" s="266" t="n">
        <x:f>MOD(ROW()-ROW($I$46),MESCLUN_CAP+1)</x:f>
        <x:v>19</x:v>
      </x:c>
      <x:c r="L809" s="266" t="n">
        <x:f>SUM(I809:K809)</x:f>
        <x:v>23</x:v>
      </x:c>
      <x:c r="M809" s="267" t="n">
        <x:f>I809*TOMATO_HOURS*WEEKS*(1+TOMATO_DIM)^I809+J809*CARROT_HOURS*WEEKS*(1+CARROT_DIM)^J809+K809*MESCLUN_HOURS*WEEKS*(1+MESCLUN_DIM)^K809</x:f>
        <x:v>1278.529374137249</x:v>
      </x:c>
      <x:c r="N809" s="267" t="n">
        <x:f>MAX(M809-FARMER_HOURS,0)/TEMP_HOURS_PER_WORKER</x:f>
        <x:v>0.3878676209286452</x:v>
      </x:c>
      <x:c r="O809" s="268" t="n">
        <x:f>I809*TOMATO_PRICE+J809*CARROT_PRICE+K809*MESCLUN_PRICE</x:f>
        <x:v>66382</x:v>
      </x:c>
      <x:c r="P809" s="268" t="n">
        <x:f>I809*TOMATO_FERTILIZER+J809*CARROT_FERTILIZER+K809*MESCLUN_FERTILIZER</x:f>
        <x:v>18920</x:v>
      </x:c>
      <x:c r="Q809" s="268" t="n">
        <x:f>MIN(M809,FARMER_HOURS)*FARMER_RATE+MAX(M809-FARMER_HOURS,0)*TEMP_RATE</x:f>
        <x:v>34696.69052321613</x:v>
      </x:c>
      <x:c r="R809" s="268" t="n">
        <x:f>O809-P809-Q809-FIXED_COST</x:f>
        <x:v>-7234.69052321613</x:v>
      </x:c>
      <x:c r="S809" s="139" t="str">
        <x:f>IF(AND(L809&lt;=TOTAL_BED_CAP,N809&lt;=TEMP_WORKER_CAP),"YES","NO")</x:f>
        <x:v>YES</x:v>
      </x:c>
      <x:c r="T809" s="139" t="n">
        <x:f>IF(S809="YES",R809,-1E+99)</x:f>
        <x:v>-7234.69052321613</x:v>
      </x:c>
    </x:row>
    <x:row r="810">
      <x:c r="A810" s="139"/>
      <x:c r="B810" s="139"/>
      <x:c r="C810" s="139"/>
      <x:c r="D810" s="139"/>
      <x:c r="E810" s="139"/>
      <x:c r="F810" s="139"/>
      <x:c r="G810" s="139"/>
      <x:c r="H810" s="139"/>
      <x:c r="I810" s="266" t="n">
        <x:f>INT((ROW()-ROW($I$46))/((CARROT_CAP+1)*(MESCLUN_CAP+1)))</x:f>
        <x:v>1</x:v>
      </x:c>
      <x:c r="J810" s="266" t="n">
        <x:f>MOD(INT((ROW()-ROW($I$46))/(MESCLUN_CAP+1)),CARROT_CAP+1)</x:f>
        <x:v>3</x:v>
      </x:c>
      <x:c r="K810" s="266" t="n">
        <x:f>MOD(ROW()-ROW($I$46),MESCLUN_CAP+1)</x:f>
        <x:v>20</x:v>
      </x:c>
      <x:c r="L810" s="266" t="n">
        <x:f>SUM(I810:K810)</x:f>
        <x:v>24</x:v>
      </x:c>
      <x:c r="M810" s="267" t="n">
        <x:f>I810*TOMATO_HOURS*WEEKS*(1+TOMATO_DIM)^I810+J810*CARROT_HOURS*WEEKS*(1+CARROT_DIM)^J810+K810*MESCLUN_HOURS*WEEKS*(1+MESCLUN_DIM)^K810</x:f>
        <x:v>1349.753664787726</x:v>
      </x:c>
      <x:c r="N810" s="267" t="n">
        <x:f>MAX(M810-FARMER_HOURS,0)/TEMP_HOURS_PER_WORKER</x:f>
        <x:v>0.43732893388036526</x:v>
      </x:c>
      <x:c r="O810" s="268" t="n">
        <x:f>I810*TOMATO_PRICE+J810*CARROT_PRICE+K810*MESCLUN_PRICE</x:f>
        <x:v>69082</x:v>
      </x:c>
      <x:c r="P810" s="268" t="n">
        <x:f>I810*TOMATO_FERTILIZER+J810*CARROT_FERTILIZER+K810*MESCLUN_FERTILIZER</x:f>
        <x:v>19800</x:v>
      </x:c>
      <x:c r="Q810" s="268" t="n">
        <x:f>MIN(M810,FARMER_HOURS)*FARMER_RATE+MAX(M810-FARMER_HOURS,0)*TEMP_RATE</x:f>
        <x:v>35933.22334700913</x:v>
      </x:c>
      <x:c r="R810" s="268" t="n">
        <x:f>O810-P810-Q810-FIXED_COST</x:f>
        <x:v>-6651.2233470091305</x:v>
      </x:c>
      <x:c r="S810" s="139" t="str">
        <x:f>IF(AND(L810&lt;=TOTAL_BED_CAP,N810&lt;=TEMP_WORKER_CAP),"YES","NO")</x:f>
        <x:v>YES</x:v>
      </x:c>
      <x:c r="T810" s="139" t="n">
        <x:f>IF(S810="YES",R810,-1E+99)</x:f>
        <x:v>-6651.2233470091305</x:v>
      </x:c>
    </x:row>
    <x:row r="811">
      <x:c r="A811" s="139"/>
      <x:c r="B811" s="139"/>
      <x:c r="C811" s="139"/>
      <x:c r="D811" s="139"/>
      <x:c r="E811" s="139"/>
      <x:c r="F811" s="139"/>
      <x:c r="G811" s="139"/>
      <x:c r="H811" s="139"/>
      <x:c r="I811" s="266" t="n">
        <x:f>INT((ROW()-ROW($I$46))/((CARROT_CAP+1)*(MESCLUN_CAP+1)))</x:f>
        <x:v>1</x:v>
      </x:c>
      <x:c r="J811" s="266" t="n">
        <x:f>MOD(INT((ROW()-ROW($I$46))/(MESCLUN_CAP+1)),CARROT_CAP+1)</x:f>
        <x:v>3</x:v>
      </x:c>
      <x:c r="K811" s="266" t="n">
        <x:f>MOD(ROW()-ROW($I$46),MESCLUN_CAP+1)</x:f>
        <x:v>21</x:v>
      </x:c>
      <x:c r="L811" s="266" t="n">
        <x:f>SUM(I811:K811)</x:f>
        <x:v>25</x:v>
      </x:c>
      <x:c r="M811" s="267" t="n">
        <x:f>I811*TOMATO_HOURS*WEEKS*(1+TOMATO_DIM)^I811+J811*CARROT_HOURS*WEEKS*(1+CARROT_DIM)^J811+K811*MESCLUN_HOURS*WEEKS*(1+MESCLUN_DIM)^K811</x:f>
        <x:v>1422.5894050141699</x:v>
      </x:c>
      <x:c r="N811" s="267" t="n">
        <x:f>MAX(M811-FARMER_HOURS,0)/TEMP_HOURS_PER_WORKER</x:f>
        <x:v>0.487909309037618</x:v>
      </x:c>
      <x:c r="O811" s="268" t="n">
        <x:f>I811*TOMATO_PRICE+J811*CARROT_PRICE+K811*MESCLUN_PRICE</x:f>
        <x:v>71782</x:v>
      </x:c>
      <x:c r="P811" s="268" t="n">
        <x:f>I811*TOMATO_FERTILIZER+J811*CARROT_FERTILIZER+K811*MESCLUN_FERTILIZER</x:f>
        <x:v>20680</x:v>
      </x:c>
      <x:c r="Q811" s="268" t="n">
        <x:f>MIN(M811,FARMER_HOURS)*FARMER_RATE+MAX(M811-FARMER_HOURS,0)*TEMP_RATE</x:f>
        <x:v>37197.73272594045</x:v>
      </x:c>
      <x:c r="R811" s="268" t="n">
        <x:f>O811-P811-Q811-FIXED_COST</x:f>
        <x:v>-6095.732725940448</x:v>
      </x:c>
      <x:c r="S811" s="139" t="str">
        <x:f>IF(AND(L811&lt;=TOTAL_BED_CAP,N811&lt;=TEMP_WORKER_CAP),"YES","NO")</x:f>
        <x:v>YES</x:v>
      </x:c>
      <x:c r="T811" s="139" t="n">
        <x:f>IF(S811="YES",R811,-1E+99)</x:f>
        <x:v>-6095.732725940448</x:v>
      </x:c>
    </x:row>
    <x:row r="812">
      <x:c r="A812" s="139"/>
      <x:c r="B812" s="139"/>
      <x:c r="C812" s="139"/>
      <x:c r="D812" s="139"/>
      <x:c r="E812" s="139"/>
      <x:c r="F812" s="139"/>
      <x:c r="G812" s="139"/>
      <x:c r="H812" s="139"/>
      <x:c r="I812" s="266" t="n">
        <x:f>INT((ROW()-ROW($I$46))/((CARROT_CAP+1)*(MESCLUN_CAP+1)))</x:f>
        <x:v>1</x:v>
      </x:c>
      <x:c r="J812" s="266" t="n">
        <x:f>MOD(INT((ROW()-ROW($I$46))/(MESCLUN_CAP+1)),CARROT_CAP+1)</x:f>
        <x:v>3</x:v>
      </x:c>
      <x:c r="K812" s="266" t="n">
        <x:f>MOD(ROW()-ROW($I$46),MESCLUN_CAP+1)</x:f>
        <x:v>22</x:v>
      </x:c>
      <x:c r="L812" s="266" t="n">
        <x:f>SUM(I812:K812)</x:f>
        <x:v>26</x:v>
      </x:c>
      <x:c r="M812" s="267" t="n">
        <x:f>I812*TOMATO_HOURS*WEEKS*(1+TOMATO_DIM)^I812+J812*CARROT_HOURS*WEEKS*(1+CARROT_DIM)^J812+K812*MESCLUN_HOURS*WEEKS*(1+MESCLUN_DIM)^K812</x:f>
        <x:v>1497.065752260566</x:v>
      </x:c>
      <x:c r="N812" s="267" t="n">
        <x:f>MAX(M812-FARMER_HOURS,0)/TEMP_HOURS_PER_WORKER</x:f>
        <x:v>0.5396289946253929</x:v>
      </x:c>
      <x:c r="O812" s="268" t="n">
        <x:f>I812*TOMATO_PRICE+J812*CARROT_PRICE+K812*MESCLUN_PRICE</x:f>
        <x:v>74482</x:v>
      </x:c>
      <x:c r="P812" s="268" t="n">
        <x:f>I812*TOMATO_FERTILIZER+J812*CARROT_FERTILIZER+K812*MESCLUN_FERTILIZER</x:f>
        <x:v>21560</x:v>
      </x:c>
      <x:c r="Q812" s="268" t="n">
        <x:f>MIN(M812,FARMER_HOURS)*FARMER_RATE+MAX(M812-FARMER_HOURS,0)*TEMP_RATE</x:f>
        <x:v>38490.724865634824</x:v>
      </x:c>
      <x:c r="R812" s="268" t="n">
        <x:f>O812-P812-Q812-FIXED_COST</x:f>
        <x:v>-5568.724865634824</x:v>
      </x:c>
      <x:c r="S812" s="139" t="str">
        <x:f>IF(AND(L812&lt;=TOTAL_BED_CAP,N812&lt;=TEMP_WORKER_CAP),"YES","NO")</x:f>
        <x:v>YES</x:v>
      </x:c>
      <x:c r="T812" s="139" t="n">
        <x:f>IF(S812="YES",R812,-1E+99)</x:f>
        <x:v>-5568.724865634824</x:v>
      </x:c>
    </x:row>
    <x:row r="813">
      <x:c r="A813" s="139"/>
      <x:c r="B813" s="139"/>
      <x:c r="C813" s="139"/>
      <x:c r="D813" s="139"/>
      <x:c r="E813" s="139"/>
      <x:c r="F813" s="139"/>
      <x:c r="G813" s="139"/>
      <x:c r="H813" s="139"/>
      <x:c r="I813" s="266" t="n">
        <x:f>INT((ROW()-ROW($I$46))/((CARROT_CAP+1)*(MESCLUN_CAP+1)))</x:f>
        <x:v>1</x:v>
      </x:c>
      <x:c r="J813" s="266" t="n">
        <x:f>MOD(INT((ROW()-ROW($I$46))/(MESCLUN_CAP+1)),CARROT_CAP+1)</x:f>
        <x:v>3</x:v>
      </x:c>
      <x:c r="K813" s="266" t="n">
        <x:f>MOD(ROW()-ROW($I$46),MESCLUN_CAP+1)</x:f>
        <x:v>23</x:v>
      </x:c>
      <x:c r="L813" s="266" t="n">
        <x:f>SUM(I813:K813)</x:f>
        <x:v>27</x:v>
      </x:c>
      <x:c r="M813" s="267" t="n">
        <x:f>I813*TOMATO_HOURS*WEEKS*(1+TOMATO_DIM)^I813+J813*CARROT_HOURS*WEEKS*(1+CARROT_DIM)^J813+K813*MESCLUN_HOURS*WEEKS*(1+MESCLUN_DIM)^K813</x:f>
        <x:v>1573.2123411180023</x:v>
      </x:c>
      <x:c r="N813" s="267" t="n">
        <x:f>MAX(M813-FARMER_HOURS,0)/TEMP_HOURS_PER_WORKER</x:f>
        <x:v>0.5925085702208349</x:v>
      </x:c>
      <x:c r="O813" s="268" t="n">
        <x:f>I813*TOMATO_PRICE+J813*CARROT_PRICE+K813*MESCLUN_PRICE</x:f>
        <x:v>77182</x:v>
      </x:c>
      <x:c r="P813" s="268" t="n">
        <x:f>I813*TOMATO_FERTILIZER+J813*CARROT_FERTILIZER+K813*MESCLUN_FERTILIZER</x:f>
        <x:v>22440</x:v>
      </x:c>
      <x:c r="Q813" s="268" t="n">
        <x:f>MIN(M813,FARMER_HOURS)*FARMER_RATE+MAX(M813-FARMER_HOURS,0)*TEMP_RATE</x:f>
        <x:v>39812.71425552087</x:v>
      </x:c>
      <x:c r="R813" s="268" t="n">
        <x:f>O813-P813-Q813-FIXED_COST</x:f>
        <x:v>-5070.71425552087</x:v>
      </x:c>
      <x:c r="S813" s="139" t="str">
        <x:f>IF(AND(L813&lt;=TOTAL_BED_CAP,N813&lt;=TEMP_WORKER_CAP),"YES","NO")</x:f>
        <x:v>YES</x:v>
      </x:c>
      <x:c r="T813" s="139" t="n">
        <x:f>IF(S813="YES",R813,-1E+99)</x:f>
        <x:v>-5070.71425552087</x:v>
      </x:c>
    </x:row>
    <x:row r="814">
      <x:c r="A814" s="139"/>
      <x:c r="B814" s="139"/>
      <x:c r="C814" s="139"/>
      <x:c r="D814" s="139"/>
      <x:c r="E814" s="139"/>
      <x:c r="F814" s="139"/>
      <x:c r="G814" s="139"/>
      <x:c r="H814" s="139"/>
      <x:c r="I814" s="266" t="n">
        <x:f>INT((ROW()-ROW($I$46))/((CARROT_CAP+1)*(MESCLUN_CAP+1)))</x:f>
        <x:v>1</x:v>
      </x:c>
      <x:c r="J814" s="266" t="n">
        <x:f>MOD(INT((ROW()-ROW($I$46))/(MESCLUN_CAP+1)),CARROT_CAP+1)</x:f>
        <x:v>3</x:v>
      </x:c>
      <x:c r="K814" s="266" t="n">
        <x:f>MOD(ROW()-ROW($I$46),MESCLUN_CAP+1)</x:f>
        <x:v>24</x:v>
      </x:c>
      <x:c r="L814" s="266" t="n">
        <x:f>SUM(I814:K814)</x:f>
        <x:v>28</x:v>
      </x:c>
      <x:c r="M814" s="267" t="n">
        <x:f>I814*TOMATO_HOURS*WEEKS*(1+TOMATO_DIM)^I814+J814*CARROT_HOURS*WEEKS*(1+CARROT_DIM)^J814+K814*MESCLUN_HOURS*WEEKS*(1+MESCLUN_DIM)^K814</x:f>
        <x:v>1651.059290697498</x:v>
      </x:c>
      <x:c r="N814" s="267" t="n">
        <x:f>MAX(M814-FARMER_HOURS,0)/TEMP_HOURS_PER_WORKER</x:f>
        <x:v>0.6465689518732625</x:v>
      </x:c>
      <x:c r="O814" s="268" t="n">
        <x:f>I814*TOMATO_PRICE+J814*CARROT_PRICE+K814*MESCLUN_PRICE</x:f>
        <x:v>79882</x:v>
      </x:c>
      <x:c r="P814" s="268" t="n">
        <x:f>I814*TOMATO_FERTILIZER+J814*CARROT_FERTILIZER+K814*MESCLUN_FERTILIZER</x:f>
        <x:v>23320</x:v>
      </x:c>
      <x:c r="Q814" s="268" t="n">
        <x:f>MIN(M814,FARMER_HOURS)*FARMER_RATE+MAX(M814-FARMER_HOURS,0)*TEMP_RATE</x:f>
        <x:v>41164.22379683156</x:v>
      </x:c>
      <x:c r="R814" s="268" t="n">
        <x:f>O814-P814-Q814-FIXED_COST</x:f>
        <x:v>-4602.22379683156</x:v>
      </x:c>
      <x:c r="S814" s="139" t="str">
        <x:f>IF(AND(L814&lt;=TOTAL_BED_CAP,N814&lt;=TEMP_WORKER_CAP),"YES","NO")</x:f>
        <x:v>YES</x:v>
      </x:c>
      <x:c r="T814" s="139" t="n">
        <x:f>IF(S814="YES",R814,-1E+99)</x:f>
        <x:v>-4602.22379683156</x:v>
      </x:c>
    </x:row>
    <x:row r="815">
      <x:c r="A815" s="139"/>
      <x:c r="B815" s="139"/>
      <x:c r="C815" s="139"/>
      <x:c r="D815" s="139"/>
      <x:c r="E815" s="139"/>
      <x:c r="F815" s="139"/>
      <x:c r="G815" s="139"/>
      <x:c r="H815" s="139"/>
      <x:c r="I815" s="266" t="n">
        <x:f>INT((ROW()-ROW($I$46))/((CARROT_CAP+1)*(MESCLUN_CAP+1)))</x:f>
        <x:v>1</x:v>
      </x:c>
      <x:c r="J815" s="266" t="n">
        <x:f>MOD(INT((ROW()-ROW($I$46))/(MESCLUN_CAP+1)),CARROT_CAP+1)</x:f>
        <x:v>3</x:v>
      </x:c>
      <x:c r="K815" s="266" t="n">
        <x:f>MOD(ROW()-ROW($I$46),MESCLUN_CAP+1)</x:f>
        <x:v>25</x:v>
      </x:c>
      <x:c r="L815" s="266" t="n">
        <x:f>SUM(I815:K815)</x:f>
        <x:v>29</x:v>
      </x:c>
      <x:c r="M815" s="267" t="n">
        <x:f>I815*TOMATO_HOURS*WEEKS*(1+TOMATO_DIM)^I815+J815*CARROT_HOURS*WEEKS*(1+CARROT_DIM)^J815+K815*MESCLUN_HOURS*WEEKS*(1+MESCLUN_DIM)^K815</x:f>
        <x:v>1730.6372121125955</x:v>
      </x:c>
      <x:c r="N815" s="267" t="n">
        <x:f>MAX(M815-FARMER_HOURS,0)/TEMP_HOURS_PER_WORKER</x:f>
        <x:v>0.7018313973004136</x:v>
      </x:c>
      <x:c r="O815" s="268" t="n">
        <x:f>I815*TOMATO_PRICE+J815*CARROT_PRICE+K815*MESCLUN_PRICE</x:f>
        <x:v>82582</x:v>
      </x:c>
      <x:c r="P815" s="268" t="n">
        <x:f>I815*TOMATO_FERTILIZER+J815*CARROT_FERTILIZER+K815*MESCLUN_FERTILIZER</x:f>
        <x:v>24200</x:v>
      </x:c>
      <x:c r="Q815" s="268" t="n">
        <x:f>MIN(M815,FARMER_HOURS)*FARMER_RATE+MAX(M815-FARMER_HOURS,0)*TEMP_RATE</x:f>
        <x:v>42545.78493251034</x:v>
      </x:c>
      <x:c r="R815" s="268" t="n">
        <x:f>O815-P815-Q815-FIXED_COST</x:f>
        <x:v>-4163.784932510338</x:v>
      </x:c>
      <x:c r="S815" s="139" t="str">
        <x:f>IF(AND(L815&lt;=TOTAL_BED_CAP,N815&lt;=TEMP_WORKER_CAP),"YES","NO")</x:f>
        <x:v>YES</x:v>
      </x:c>
      <x:c r="T815" s="139" t="n">
        <x:f>IF(S815="YES",R815,-1E+99)</x:f>
        <x:v>-4163.784932510338</x:v>
      </x:c>
    </x:row>
    <x:row r="816">
      <x:c r="A816" s="139"/>
      <x:c r="B816" s="139"/>
      <x:c r="C816" s="139"/>
      <x:c r="D816" s="139"/>
      <x:c r="E816" s="139"/>
      <x:c r="F816" s="139"/>
      <x:c r="G816" s="139"/>
      <x:c r="H816" s="139"/>
      <x:c r="I816" s="266" t="n">
        <x:f>INT((ROW()-ROW($I$46))/((CARROT_CAP+1)*(MESCLUN_CAP+1)))</x:f>
        <x:v>1</x:v>
      </x:c>
      <x:c r="J816" s="266" t="n">
        <x:f>MOD(INT((ROW()-ROW($I$46))/(MESCLUN_CAP+1)),CARROT_CAP+1)</x:f>
        <x:v>3</x:v>
      </x:c>
      <x:c r="K816" s="266" t="n">
        <x:f>MOD(ROW()-ROW($I$46),MESCLUN_CAP+1)</x:f>
        <x:v>26</x:v>
      </x:c>
      <x:c r="L816" s="266" t="n">
        <x:f>SUM(I816:K816)</x:f>
        <x:v>30</x:v>
      </x:c>
      <x:c r="M816" s="267" t="n">
        <x:f>I816*TOMATO_HOURS*WEEKS*(1+TOMATO_DIM)^I816+J816*CARROT_HOURS*WEEKS*(1+CARROT_DIM)^J816+K816*MESCLUN_HOURS*WEEKS*(1+MESCLUN_DIM)^K816</x:f>
        <x:v>1811.9772160733128</x:v>
      </x:c>
      <x:c r="N816" s="267" t="n">
        <x:f>MAX(M816-FARMER_HOURS,0)/TEMP_HOURS_PER_WORKER</x:f>
        <x:v>0.7583175111620227</x:v>
      </x:c>
      <x:c r="O816" s="268" t="n">
        <x:f>I816*TOMATO_PRICE+J816*CARROT_PRICE+K816*MESCLUN_PRICE</x:f>
        <x:v>85282</x:v>
      </x:c>
      <x:c r="P816" s="268" t="n">
        <x:f>I816*TOMATO_FERTILIZER+J816*CARROT_FERTILIZER+K816*MESCLUN_FERTILIZER</x:f>
        <x:v>25080</x:v>
      </x:c>
      <x:c r="Q816" s="268" t="n">
        <x:f>MIN(M816,FARMER_HOURS)*FARMER_RATE+MAX(M816-FARMER_HOURS,0)*TEMP_RATE</x:f>
        <x:v>43957.93777905057</x:v>
      </x:c>
      <x:c r="R816" s="268" t="n">
        <x:f>O816-P816-Q816-FIXED_COST</x:f>
        <x:v>-3755.9377790505678</x:v>
      </x:c>
      <x:c r="S816" s="139" t="str">
        <x:f>IF(AND(L816&lt;=TOTAL_BED_CAP,N816&lt;=TEMP_WORKER_CAP),"YES","NO")</x:f>
        <x:v>YES</x:v>
      </x:c>
      <x:c r="T816" s="139" t="n">
        <x:f>IF(S816="YES",R816,-1E+99)</x:f>
        <x:v>-3755.9377790505678</x:v>
      </x:c>
    </x:row>
    <x:row r="817">
      <x:c r="A817" s="139"/>
      <x:c r="B817" s="139"/>
      <x:c r="C817" s="139"/>
      <x:c r="D817" s="139"/>
      <x:c r="E817" s="139"/>
      <x:c r="F817" s="139"/>
      <x:c r="G817" s="139"/>
      <x:c r="H817" s="139"/>
      <x:c r="I817" s="266" t="n">
        <x:f>INT((ROW()-ROW($I$46))/((CARROT_CAP+1)*(MESCLUN_CAP+1)))</x:f>
        <x:v>1</x:v>
      </x:c>
      <x:c r="J817" s="266" t="n">
        <x:f>MOD(INT((ROW()-ROW($I$46))/(MESCLUN_CAP+1)),CARROT_CAP+1)</x:f>
        <x:v>3</x:v>
      </x:c>
      <x:c r="K817" s="266" t="n">
        <x:f>MOD(ROW()-ROW($I$46),MESCLUN_CAP+1)</x:f>
        <x:v>27</x:v>
      </x:c>
      <x:c r="L817" s="266" t="n">
        <x:f>SUM(I817:K817)</x:f>
        <x:v>31</x:v>
      </x:c>
      <x:c r="M817" s="267" t="n">
        <x:f>I817*TOMATO_HOURS*WEEKS*(1+TOMATO_DIM)^I817+J817*CARROT_HOURS*WEEKS*(1+CARROT_DIM)^J817+K817*MESCLUN_HOURS*WEEKS*(1+MESCLUN_DIM)^K817</x:f>
        <x:v>1895.11092059307</x:v>
      </x:c>
      <x:c r="N817" s="267" t="n">
        <x:f>MAX(M817-FARMER_HOURS,0)/TEMP_HOURS_PER_WORKER</x:f>
        <x:v>0.8160492504118542</x:v>
      </x:c>
      <x:c r="O817" s="268" t="n">
        <x:f>I817*TOMATO_PRICE+J817*CARROT_PRICE+K817*MESCLUN_PRICE</x:f>
        <x:v>87982</x:v>
      </x:c>
      <x:c r="P817" s="268" t="n">
        <x:f>I817*TOMATO_FERTILIZER+J817*CARROT_FERTILIZER+K817*MESCLUN_FERTILIZER</x:f>
        <x:v>25960</x:v>
      </x:c>
      <x:c r="Q817" s="268" t="n">
        <x:f>MIN(M817,FARMER_HOURS)*FARMER_RATE+MAX(M817-FARMER_HOURS,0)*TEMP_RATE</x:f>
        <x:v>45401.23126029635</x:v>
      </x:c>
      <x:c r="R817" s="268" t="n">
        <x:f>O817-P817-Q817-FIXED_COST</x:f>
        <x:v>-3379.2312602963502</x:v>
      </x:c>
      <x:c r="S817" s="139" t="str">
        <x:f>IF(AND(L817&lt;=TOTAL_BED_CAP,N817&lt;=TEMP_WORKER_CAP),"YES","NO")</x:f>
        <x:v>YES</x:v>
      </x:c>
      <x:c r="T817" s="139" t="n">
        <x:f>IF(S817="YES",R817,-1E+99)</x:f>
        <x:v>-3379.2312602963502</x:v>
      </x:c>
    </x:row>
    <x:row r="818">
      <x:c r="A818" s="139"/>
      <x:c r="B818" s="139"/>
      <x:c r="C818" s="139"/>
      <x:c r="D818" s="139"/>
      <x:c r="E818" s="139"/>
      <x:c r="F818" s="139"/>
      <x:c r="G818" s="139"/>
      <x:c r="H818" s="139"/>
      <x:c r="I818" s="266" t="n">
        <x:f>INT((ROW()-ROW($I$46))/((CARROT_CAP+1)*(MESCLUN_CAP+1)))</x:f>
        <x:v>1</x:v>
      </x:c>
      <x:c r="J818" s="266" t="n">
        <x:f>MOD(INT((ROW()-ROW($I$46))/(MESCLUN_CAP+1)),CARROT_CAP+1)</x:f>
        <x:v>3</x:v>
      </x:c>
      <x:c r="K818" s="266" t="n">
        <x:f>MOD(ROW()-ROW($I$46),MESCLUN_CAP+1)</x:f>
        <x:v>28</x:v>
      </x:c>
      <x:c r="L818" s="266" t="n">
        <x:f>SUM(I818:K818)</x:f>
        <x:v>32</x:v>
      </x:c>
      <x:c r="M818" s="267" t="n">
        <x:f>I818*TOMATO_HOURS*WEEKS*(1+TOMATO_DIM)^I818+J818*CARROT_HOURS*WEEKS*(1+CARROT_DIM)^J818+K818*MESCLUN_HOURS*WEEKS*(1+MESCLUN_DIM)^K818</x:f>
        <x:v>1980.0704588102233</x:v>
      </x:c>
      <x:c r="N818" s="267" t="n">
        <x:f>MAX(M818-FARMER_HOURS,0)/TEMP_HOURS_PER_WORKER</x:f>
        <x:v>0.8750489297293217</x:v>
      </x:c>
      <x:c r="O818" s="268" t="n">
        <x:f>I818*TOMATO_PRICE+J818*CARROT_PRICE+K818*MESCLUN_PRICE</x:f>
        <x:v>90682</x:v>
      </x:c>
      <x:c r="P818" s="268" t="n">
        <x:f>I818*TOMATO_FERTILIZER+J818*CARROT_FERTILIZER+K818*MESCLUN_FERTILIZER</x:f>
        <x:v>26840</x:v>
      </x:c>
      <x:c r="Q818" s="268" t="n">
        <x:f>MIN(M818,FARMER_HOURS)*FARMER_RATE+MAX(M818-FARMER_HOURS,0)*TEMP_RATE</x:f>
        <x:v>46876.22324323304</x:v>
      </x:c>
      <x:c r="R818" s="268" t="n">
        <x:f>O818-P818-Q818-FIXED_COST</x:f>
        <x:v>-3034.223243233042</x:v>
      </x:c>
      <x:c r="S818" s="139" t="str">
        <x:f>IF(AND(L818&lt;=TOTAL_BED_CAP,N818&lt;=TEMP_WORKER_CAP),"YES","NO")</x:f>
        <x:v>YES</x:v>
      </x:c>
      <x:c r="T818" s="139" t="n">
        <x:f>IF(S818="YES",R818,-1E+99)</x:f>
        <x:v>-3034.223243233042</x:v>
      </x:c>
    </x:row>
    <x:row r="819">
      <x:c r="A819" s="139"/>
      <x:c r="B819" s="139"/>
      <x:c r="C819" s="139"/>
      <x:c r="D819" s="139"/>
      <x:c r="E819" s="139"/>
      <x:c r="F819" s="139"/>
      <x:c r="G819" s="139"/>
      <x:c r="H819" s="139"/>
      <x:c r="I819" s="266" t="n">
        <x:f>INT((ROW()-ROW($I$46))/((CARROT_CAP+1)*(MESCLUN_CAP+1)))</x:f>
        <x:v>1</x:v>
      </x:c>
      <x:c r="J819" s="266" t="n">
        <x:f>MOD(INT((ROW()-ROW($I$46))/(MESCLUN_CAP+1)),CARROT_CAP+1)</x:f>
        <x:v>3</x:v>
      </x:c>
      <x:c r="K819" s="266" t="n">
        <x:f>MOD(ROW()-ROW($I$46),MESCLUN_CAP+1)</x:f>
        <x:v>29</x:v>
      </x:c>
      <x:c r="L819" s="266" t="n">
        <x:f>SUM(I819:K819)</x:f>
        <x:v>33</x:v>
      </x:c>
      <x:c r="M819" s="267" t="n">
        <x:f>I819*TOMATO_HOURS*WEEKS*(1+TOMATO_DIM)^I819+J819*CARROT_HOURS*WEEKS*(1+CARROT_DIM)^J819+K819*MESCLUN_HOURS*WEEKS*(1+MESCLUN_DIM)^K819</x:f>
        <x:v>2066.8884869258764</x:v>
      </x:c>
      <x:c r="N819" s="267" t="n">
        <x:f>MAX(M819-FARMER_HOURS,0)/TEMP_HOURS_PER_WORKER</x:f>
        <x:v>0.9353392270318586</x:v>
      </x:c>
      <x:c r="O819" s="268" t="n">
        <x:f>I819*TOMATO_PRICE+J819*CARROT_PRICE+K819*MESCLUN_PRICE</x:f>
        <x:v>93382</x:v>
      </x:c>
      <x:c r="P819" s="268" t="n">
        <x:f>I819*TOMATO_FERTILIZER+J819*CARROT_FERTILIZER+K819*MESCLUN_FERTILIZER</x:f>
        <x:v>27720</x:v>
      </x:c>
      <x:c r="Q819" s="268" t="n">
        <x:f>MIN(M819,FARMER_HOURS)*FARMER_RATE+MAX(M819-FARMER_HOURS,0)*TEMP_RATE</x:f>
        <x:v>48383.48067579647</x:v>
      </x:c>
      <x:c r="R819" s="268" t="n">
        <x:f>O819-P819-Q819-FIXED_COST</x:f>
        <x:v>-2721.480675796469</x:v>
      </x:c>
      <x:c r="S819" s="139" t="str">
        <x:f>IF(AND(L819&lt;=TOTAL_BED_CAP,N819&lt;=TEMP_WORKER_CAP),"YES","NO")</x:f>
        <x:v>YES</x:v>
      </x:c>
      <x:c r="T819" s="139" t="n">
        <x:f>IF(S819="YES",R819,-1E+99)</x:f>
        <x:v>-2721.480675796469</x:v>
      </x:c>
    </x:row>
    <x:row r="820">
      <x:c r="A820" s="139"/>
      <x:c r="B820" s="139"/>
      <x:c r="C820" s="139"/>
      <x:c r="D820" s="139"/>
      <x:c r="E820" s="139"/>
      <x:c r="F820" s="139"/>
      <x:c r="G820" s="139"/>
      <x:c r="H820" s="139"/>
      <x:c r="I820" s="266" t="n">
        <x:f>INT((ROW()-ROW($I$46))/((CARROT_CAP+1)*(MESCLUN_CAP+1)))</x:f>
        <x:v>1</x:v>
      </x:c>
      <x:c r="J820" s="266" t="n">
        <x:f>MOD(INT((ROW()-ROW($I$46))/(MESCLUN_CAP+1)),CARROT_CAP+1)</x:f>
        <x:v>3</x:v>
      </x:c>
      <x:c r="K820" s="266" t="n">
        <x:f>MOD(ROW()-ROW($I$46),MESCLUN_CAP+1)</x:f>
        <x:v>30</x:v>
      </x:c>
      <x:c r="L820" s="266" t="n">
        <x:f>SUM(I820:K820)</x:f>
        <x:v>34</x:v>
      </x:c>
      <x:c r="M820" s="267" t="n">
        <x:f>I820*TOMATO_HOURS*WEEKS*(1+TOMATO_DIM)^I820+J820*CARROT_HOURS*WEEKS*(1+CARROT_DIM)^J820+K820*MESCLUN_HOURS*WEEKS*(1+MESCLUN_DIM)^K820</x:f>
        <x:v>2155.5981922596466</x:v>
      </x:c>
      <x:c r="N820" s="267" t="n">
        <x:f>MAX(M820-FARMER_HOURS,0)/TEMP_HOURS_PER_WORKER</x:f>
        <x:v>0.996943189069199</x:v>
      </x:c>
      <x:c r="O820" s="268" t="n">
        <x:f>I820*TOMATO_PRICE+J820*CARROT_PRICE+K820*MESCLUN_PRICE</x:f>
        <x:v>96082</x:v>
      </x:c>
      <x:c r="P820" s="268" t="n">
        <x:f>I820*TOMATO_FERTILIZER+J820*CARROT_FERTILIZER+K820*MESCLUN_FERTILIZER</x:f>
        <x:v>28600</x:v>
      </x:c>
      <x:c r="Q820" s="268" t="n">
        <x:f>MIN(M820,FARMER_HOURS)*FARMER_RATE+MAX(M820-FARMER_HOURS,0)*TEMP_RATE</x:f>
        <x:v>49923.57972672998</x:v>
      </x:c>
      <x:c r="R820" s="268" t="n">
        <x:f>O820-P820-Q820-FIXED_COST</x:f>
        <x:v>-2441.5797267299786</x:v>
      </x:c>
      <x:c r="S820" s="139" t="str">
        <x:f>IF(AND(L820&lt;=TOTAL_BED_CAP,N820&lt;=TEMP_WORKER_CAP),"YES","NO")</x:f>
        <x:v>YES</x:v>
      </x:c>
      <x:c r="T820" s="139" t="n">
        <x:f>IF(S820="YES",R820,-1E+99)</x:f>
        <x:v>-2441.5797267299786</x:v>
      </x:c>
    </x:row>
    <x:row r="821">
      <x:c r="A821" s="139"/>
      <x:c r="B821" s="139"/>
      <x:c r="C821" s="139"/>
      <x:c r="D821" s="139"/>
      <x:c r="E821" s="139"/>
      <x:c r="F821" s="139"/>
      <x:c r="G821" s="139"/>
      <x:c r="H821" s="139"/>
      <x:c r="I821" s="266" t="n">
        <x:f>INT((ROW()-ROW($I$46))/((CARROT_CAP+1)*(MESCLUN_CAP+1)))</x:f>
        <x:v>1</x:v>
      </x:c>
      <x:c r="J821" s="266" t="n">
        <x:f>MOD(INT((ROW()-ROW($I$46))/(MESCLUN_CAP+1)),CARROT_CAP+1)</x:f>
        <x:v>4</x:v>
      </x:c>
      <x:c r="K821" s="266" t="n">
        <x:f>MOD(ROW()-ROW($I$46),MESCLUN_CAP+1)</x:f>
        <x:v>0</x:v>
      </x:c>
      <x:c r="L821" s="266" t="n">
        <x:f>SUM(I821:K821)</x:f>
        <x:v>5</x:v>
      </x:c>
      <x:c r="M821" s="267" t="n">
        <x:f>I821*TOMATO_HOURS*WEEKS*(1+TOMATO_DIM)^I821+J821*CARROT_HOURS*WEEKS*(1+CARROT_DIM)^J821+K821*MESCLUN_HOURS*WEEKS*(1+MESCLUN_DIM)^K821</x:f>
        <x:v>231.45754687499993</x:v>
      </x:c>
      <x:c r="N821" s="267" t="n">
        <x:f>MAX(M821-FARMER_HOURS,0)/TEMP_HOURS_PER_WORKER</x:f>
        <x:v>0</x:v>
      </x:c>
      <x:c r="O821" s="268" t="n">
        <x:f>I821*TOMATO_PRICE+J821*CARROT_PRICE+K821*MESCLUN_PRICE</x:f>
        <x:v>17176</x:v>
      </x:c>
      <x:c r="P821" s="268" t="n">
        <x:f>I821*TOMATO_FERTILIZER+J821*CARROT_FERTILIZER+K821*MESCLUN_FERTILIZER</x:f>
        <x:v>2640</x:v>
      </x:c>
      <x:c r="Q821" s="268" t="n">
        <x:f>MIN(M821,FARMER_HOURS)*FARMER_RATE+MAX(M821-FARMER_HOURS,0)*TEMP_RATE</x:f>
        <x:v>8036.720377604164</x:v>
      </x:c>
      <x:c r="R821" s="268" t="n">
        <x:f>O821-P821-Q821-FIXED_COST</x:f>
        <x:v>-13500.720377604164</x:v>
      </x:c>
      <x:c r="S821" s="139" t="str">
        <x:f>IF(AND(L821&lt;=TOTAL_BED_CAP,N821&lt;=TEMP_WORKER_CAP),"YES","NO")</x:f>
        <x:v>YES</x:v>
      </x:c>
      <x:c r="T821" s="139" t="n">
        <x:f>IF(S821="YES",R821,-1E+99)</x:f>
        <x:v>-13500.720377604164</x:v>
      </x:c>
    </x:row>
    <x:row r="822">
      <x:c r="A822" s="139"/>
      <x:c r="B822" s="139"/>
      <x:c r="C822" s="139"/>
      <x:c r="D822" s="139"/>
      <x:c r="E822" s="139"/>
      <x:c r="F822" s="139"/>
      <x:c r="G822" s="139"/>
      <x:c r="H822" s="139"/>
      <x:c r="I822" s="266" t="n">
        <x:f>INT((ROW()-ROW($I$46))/((CARROT_CAP+1)*(MESCLUN_CAP+1)))</x:f>
        <x:v>1</x:v>
      </x:c>
      <x:c r="J822" s="266" t="n">
        <x:f>MOD(INT((ROW()-ROW($I$46))/(MESCLUN_CAP+1)),CARROT_CAP+1)</x:f>
        <x:v>4</x:v>
      </x:c>
      <x:c r="K822" s="266" t="n">
        <x:f>MOD(ROW()-ROW($I$46),MESCLUN_CAP+1)</x:f>
        <x:v>1</x:v>
      </x:c>
      <x:c r="L822" s="266" t="n">
        <x:f>SUM(I822:K822)</x:f>
        <x:v>6</x:v>
      </x:c>
      <x:c r="M822" s="267" t="n">
        <x:f>I822*TOMATO_HOURS*WEEKS*(1+TOMATO_DIM)^I822+J822*CARROT_HOURS*WEEKS*(1+CARROT_DIM)^J822+K822*MESCLUN_HOURS*WEEKS*(1+MESCLUN_DIM)^K822</x:f>
        <x:v>277.02004687499993</x:v>
      </x:c>
      <x:c r="N822" s="267" t="n">
        <x:f>MAX(M822-FARMER_HOURS,0)/TEMP_HOURS_PER_WORKER</x:f>
        <x:v>0</x:v>
      </x:c>
      <x:c r="O822" s="268" t="n">
        <x:f>I822*TOMATO_PRICE+J822*CARROT_PRICE+K822*MESCLUN_PRICE</x:f>
        <x:v>19876</x:v>
      </x:c>
      <x:c r="P822" s="268" t="n">
        <x:f>I822*TOMATO_FERTILIZER+J822*CARROT_FERTILIZER+K822*MESCLUN_FERTILIZER</x:f>
        <x:v>3520</x:v>
      </x:c>
      <x:c r="Q822" s="268" t="n">
        <x:f>MIN(M822,FARMER_HOURS)*FARMER_RATE+MAX(M822-FARMER_HOURS,0)*TEMP_RATE</x:f>
        <x:v>9618.751627604164</x:v>
      </x:c>
      <x:c r="R822" s="268" t="n">
        <x:f>O822-P822-Q822-FIXED_COST</x:f>
        <x:v>-13262.751627604164</x:v>
      </x:c>
      <x:c r="S822" s="139" t="str">
        <x:f>IF(AND(L822&lt;=TOTAL_BED_CAP,N822&lt;=TEMP_WORKER_CAP),"YES","NO")</x:f>
        <x:v>YES</x:v>
      </x:c>
      <x:c r="T822" s="139" t="n">
        <x:f>IF(S822="YES",R822,-1E+99)</x:f>
        <x:v>-13262.751627604164</x:v>
      </x:c>
    </x:row>
    <x:row r="823">
      <x:c r="A823" s="139"/>
      <x:c r="B823" s="139"/>
      <x:c r="C823" s="139"/>
      <x:c r="D823" s="139"/>
      <x:c r="E823" s="139"/>
      <x:c r="F823" s="139"/>
      <x:c r="G823" s="139"/>
      <x:c r="H823" s="139"/>
      <x:c r="I823" s="266" t="n">
        <x:f>INT((ROW()-ROW($I$46))/((CARROT_CAP+1)*(MESCLUN_CAP+1)))</x:f>
        <x:v>1</x:v>
      </x:c>
      <x:c r="J823" s="266" t="n">
        <x:f>MOD(INT((ROW()-ROW($I$46))/(MESCLUN_CAP+1)),CARROT_CAP+1)</x:f>
        <x:v>4</x:v>
      </x:c>
      <x:c r="K823" s="266" t="n">
        <x:f>MOD(ROW()-ROW($I$46),MESCLUN_CAP+1)</x:f>
        <x:v>2</x:v>
      </x:c>
      <x:c r="L823" s="266" t="n">
        <x:f>SUM(I823:K823)</x:f>
        <x:v>7</x:v>
      </x:c>
      <x:c r="M823" s="267" t="n">
        <x:f>I823*TOMATO_HOURS*WEEKS*(1+TOMATO_DIM)^I823+J823*CARROT_HOURS*WEEKS*(1+CARROT_DIM)^J823+K823*MESCLUN_HOURS*WEEKS*(1+MESCLUN_DIM)^K823</x:f>
        <x:v>323.72160937499996</x:v>
      </x:c>
      <x:c r="N823" s="267" t="n">
        <x:f>MAX(M823-FARMER_HOURS,0)/TEMP_HOURS_PER_WORKER</x:f>
        <x:v>0</x:v>
      </x:c>
      <x:c r="O823" s="268" t="n">
        <x:f>I823*TOMATO_PRICE+J823*CARROT_PRICE+K823*MESCLUN_PRICE</x:f>
        <x:v>22576</x:v>
      </x:c>
      <x:c r="P823" s="268" t="n">
        <x:f>I823*TOMATO_FERTILIZER+J823*CARROT_FERTILIZER+K823*MESCLUN_FERTILIZER</x:f>
        <x:v>4400</x:v>
      </x:c>
      <x:c r="Q823" s="268" t="n">
        <x:f>MIN(M823,FARMER_HOURS)*FARMER_RATE+MAX(M823-FARMER_HOURS,0)*TEMP_RATE</x:f>
        <x:v>11240.333658854164</x:v>
      </x:c>
      <x:c r="R823" s="268" t="n">
        <x:f>O823-P823-Q823-FIXED_COST</x:f>
        <x:v>-13064.333658854164</x:v>
      </x:c>
      <x:c r="S823" s="139" t="str">
        <x:f>IF(AND(L823&lt;=TOTAL_BED_CAP,N823&lt;=TEMP_WORKER_CAP),"YES","NO")</x:f>
        <x:v>YES</x:v>
      </x:c>
      <x:c r="T823" s="139" t="n">
        <x:f>IF(S823="YES",R823,-1E+99)</x:f>
        <x:v>-13064.333658854164</x:v>
      </x:c>
    </x:row>
    <x:row r="824">
      <x:c r="A824" s="139"/>
      <x:c r="B824" s="139"/>
      <x:c r="C824" s="139"/>
      <x:c r="D824" s="139"/>
      <x:c r="E824" s="139"/>
      <x:c r="F824" s="139"/>
      <x:c r="G824" s="139"/>
      <x:c r="H824" s="139"/>
      <x:c r="I824" s="266" t="n">
        <x:f>INT((ROW()-ROW($I$46))/((CARROT_CAP+1)*(MESCLUN_CAP+1)))</x:f>
        <x:v>1</x:v>
      </x:c>
      <x:c r="J824" s="266" t="n">
        <x:f>MOD(INT((ROW()-ROW($I$46))/(MESCLUN_CAP+1)),CARROT_CAP+1)</x:f>
        <x:v>4</x:v>
      </x:c>
      <x:c r="K824" s="266" t="n">
        <x:f>MOD(ROW()-ROW($I$46),MESCLUN_CAP+1)</x:f>
        <x:v>3</x:v>
      </x:c>
      <x:c r="L824" s="266" t="n">
        <x:f>SUM(I824:K824)</x:f>
        <x:v>8</x:v>
      </x:c>
      <x:c r="M824" s="267" t="n">
        <x:f>I824*TOMATO_HOURS*WEEKS*(1+TOMATO_DIM)^I824+J824*CARROT_HOURS*WEEKS*(1+CARROT_DIM)^J824+K824*MESCLUN_HOURS*WEEKS*(1+MESCLUN_DIM)^K824</x:f>
        <x:v>371.5835917968749</x:v>
      </x:c>
      <x:c r="N824" s="267" t="n">
        <x:f>MAX(M824-FARMER_HOURS,0)/TEMP_HOURS_PER_WORKER</x:f>
        <x:v>0</x:v>
      </x:c>
      <x:c r="O824" s="268" t="n">
        <x:f>I824*TOMATO_PRICE+J824*CARROT_PRICE+K824*MESCLUN_PRICE</x:f>
        <x:v>25276</x:v>
      </x:c>
      <x:c r="P824" s="268" t="n">
        <x:f>I824*TOMATO_FERTILIZER+J824*CARROT_FERTILIZER+K824*MESCLUN_FERTILIZER</x:f>
        <x:v>5280</x:v>
      </x:c>
      <x:c r="Q824" s="268" t="n">
        <x:f>MIN(M824,FARMER_HOURS)*FARMER_RATE+MAX(M824-FARMER_HOURS,0)*TEMP_RATE</x:f>
        <x:v>12902.2080485026</x:v>
      </x:c>
      <x:c r="R824" s="268" t="n">
        <x:f>O824-P824-Q824-FIXED_COST</x:f>
        <x:v>-12906.2080485026</x:v>
      </x:c>
      <x:c r="S824" s="139" t="str">
        <x:f>IF(AND(L824&lt;=TOTAL_BED_CAP,N824&lt;=TEMP_WORKER_CAP),"YES","NO")</x:f>
        <x:v>YES</x:v>
      </x:c>
      <x:c r="T824" s="139" t="n">
        <x:f>IF(S824="YES",R824,-1E+99)</x:f>
        <x:v>-12906.2080485026</x:v>
      </x:c>
    </x:row>
    <x:row r="825">
      <x:c r="A825" s="139"/>
      <x:c r="B825" s="139"/>
      <x:c r="C825" s="139"/>
      <x:c r="D825" s="139"/>
      <x:c r="E825" s="139"/>
      <x:c r="F825" s="139"/>
      <x:c r="G825" s="139"/>
      <x:c r="H825" s="139"/>
      <x:c r="I825" s="266" t="n">
        <x:f>INT((ROW()-ROW($I$46))/((CARROT_CAP+1)*(MESCLUN_CAP+1)))</x:f>
        <x:v>1</x:v>
      </x:c>
      <x:c r="J825" s="266" t="n">
        <x:f>MOD(INT((ROW()-ROW($I$46))/(MESCLUN_CAP+1)),CARROT_CAP+1)</x:f>
        <x:v>4</x:v>
      </x:c>
      <x:c r="K825" s="266" t="n">
        <x:f>MOD(ROW()-ROW($I$46),MESCLUN_CAP+1)</x:f>
        <x:v>4</x:v>
      </x:c>
      <x:c r="L825" s="266" t="n">
        <x:f>SUM(I825:K825)</x:f>
        <x:v>9</x:v>
      </x:c>
      <x:c r="M825" s="267" t="n">
        <x:f>I825*TOMATO_HOURS*WEEKS*(1+TOMATO_DIM)^I825+J825*CARROT_HOURS*WEEKS*(1+CARROT_DIM)^J825+K825*MESCLUN_HOURS*WEEKS*(1+MESCLUN_DIM)^K825</x:f>
        <x:v>420.6277075195311</x:v>
      </x:c>
      <x:c r="N825" s="267" t="n">
        <x:f>MAX(M825-FARMER_HOURS,0)/TEMP_HOURS_PER_WORKER</x:f>
        <x:v>0</x:v>
      </x:c>
      <x:c r="O825" s="268" t="n">
        <x:f>I825*TOMATO_PRICE+J825*CARROT_PRICE+K825*MESCLUN_PRICE</x:f>
        <x:v>27976</x:v>
      </x:c>
      <x:c r="P825" s="268" t="n">
        <x:f>I825*TOMATO_FERTILIZER+J825*CARROT_FERTILIZER+K825*MESCLUN_FERTILIZER</x:f>
        <x:v>6160</x:v>
      </x:c>
      <x:c r="Q825" s="268" t="n">
        <x:f>MIN(M825,FARMER_HOURS)*FARMER_RATE+MAX(M825-FARMER_HOURS,0)*TEMP_RATE</x:f>
        <x:v>14605.128733317051</x:v>
      </x:c>
      <x:c r="R825" s="268" t="n">
        <x:f>O825-P825-Q825-FIXED_COST</x:f>
        <x:v>-12789.128733317051</x:v>
      </x:c>
      <x:c r="S825" s="139" t="str">
        <x:f>IF(AND(L825&lt;=TOTAL_BED_CAP,N825&lt;=TEMP_WORKER_CAP),"YES","NO")</x:f>
        <x:v>YES</x:v>
      </x:c>
      <x:c r="T825" s="139" t="n">
        <x:f>IF(S825="YES",R825,-1E+99)</x:f>
        <x:v>-12789.128733317051</x:v>
      </x:c>
    </x:row>
    <x:row r="826">
      <x:c r="A826" s="139"/>
      <x:c r="B826" s="139"/>
      <x:c r="C826" s="139"/>
      <x:c r="D826" s="139"/>
      <x:c r="E826" s="139"/>
      <x:c r="F826" s="139"/>
      <x:c r="G826" s="139"/>
      <x:c r="H826" s="139"/>
      <x:c r="I826" s="266" t="n">
        <x:f>INT((ROW()-ROW($I$46))/((CARROT_CAP+1)*(MESCLUN_CAP+1)))</x:f>
        <x:v>1</x:v>
      </x:c>
      <x:c r="J826" s="266" t="n">
        <x:f>MOD(INT((ROW()-ROW($I$46))/(MESCLUN_CAP+1)),CARROT_CAP+1)</x:f>
        <x:v>4</x:v>
      </x:c>
      <x:c r="K826" s="266" t="n">
        <x:f>MOD(ROW()-ROW($I$46),MESCLUN_CAP+1)</x:f>
        <x:v>5</x:v>
      </x:c>
      <x:c r="L826" s="266" t="n">
        <x:f>SUM(I826:K826)</x:f>
        <x:v>10</x:v>
      </x:c>
      <x:c r="M826" s="267" t="n">
        <x:f>I826*TOMATO_HOURS*WEEKS*(1+TOMATO_DIM)^I826+J826*CARROT_HOURS*WEEKS*(1+CARROT_DIM)^J826+K826*MESCLUN_HOURS*WEEKS*(1+MESCLUN_DIM)^K826</x:f>
        <x:v>470.8760314407348</x:v>
      </x:c>
      <x:c r="N826" s="267" t="n">
        <x:f>MAX(M826-FARMER_HOURS,0)/TEMP_HOURS_PER_WORKER</x:f>
        <x:v>0</x:v>
      </x:c>
      <x:c r="O826" s="268" t="n">
        <x:f>I826*TOMATO_PRICE+J826*CARROT_PRICE+K826*MESCLUN_PRICE</x:f>
        <x:v>30676</x:v>
      </x:c>
      <x:c r="P826" s="268" t="n">
        <x:f>I826*TOMATO_FERTILIZER+J826*CARROT_FERTILIZER+K826*MESCLUN_FERTILIZER</x:f>
        <x:v>7040</x:v>
      </x:c>
      <x:c r="Q826" s="268" t="n">
        <x:f>MIN(M826,FARMER_HOURS)*FARMER_RATE+MAX(M826-FARMER_HOURS,0)*TEMP_RATE</x:f>
        <x:v>16349.86220280329</x:v>
      </x:c>
      <x:c r="R826" s="268" t="n">
        <x:f>O826-P826-Q826-FIXED_COST</x:f>
        <x:v>-12713.86220280329</x:v>
      </x:c>
      <x:c r="S826" s="139" t="str">
        <x:f>IF(AND(L826&lt;=TOTAL_BED_CAP,N826&lt;=TEMP_WORKER_CAP),"YES","NO")</x:f>
        <x:v>YES</x:v>
      </x:c>
      <x:c r="T826" s="139" t="n">
        <x:f>IF(S826="YES",R826,-1E+99)</x:f>
        <x:v>-12713.86220280329</x:v>
      </x:c>
    </x:row>
    <x:row r="827">
      <x:c r="A827" s="139"/>
      <x:c r="B827" s="139"/>
      <x:c r="C827" s="139"/>
      <x:c r="D827" s="139"/>
      <x:c r="E827" s="139"/>
      <x:c r="F827" s="139"/>
      <x:c r="G827" s="139"/>
      <x:c r="H827" s="139"/>
      <x:c r="I827" s="266" t="n">
        <x:f>INT((ROW()-ROW($I$46))/((CARROT_CAP+1)*(MESCLUN_CAP+1)))</x:f>
        <x:v>1</x:v>
      </x:c>
      <x:c r="J827" s="266" t="n">
        <x:f>MOD(INT((ROW()-ROW($I$46))/(MESCLUN_CAP+1)),CARROT_CAP+1)</x:f>
        <x:v>4</x:v>
      </x:c>
      <x:c r="K827" s="266" t="n">
        <x:f>MOD(ROW()-ROW($I$46),MESCLUN_CAP+1)</x:f>
        <x:v>6</x:v>
      </x:c>
      <x:c r="L827" s="266" t="n">
        <x:f>SUM(I827:K827)</x:f>
        <x:v>11</x:v>
      </x:c>
      <x:c r="M827" s="267" t="n">
        <x:f>I827*TOMATO_HOURS*WEEKS*(1+TOMATO_DIM)^I827+J827*CARROT_HOURS*WEEKS*(1+CARROT_DIM)^J827+K827*MESCLUN_HOURS*WEEKS*(1+MESCLUN_DIM)^K827</x:f>
        <x:v>522.3510056223677</x:v>
      </x:c>
      <x:c r="N827" s="267" t="n">
        <x:f>MAX(M827-FARMER_HOURS,0)/TEMP_HOURS_PER_WORKER</x:f>
        <x:v>0</x:v>
      </x:c>
      <x:c r="O827" s="268" t="n">
        <x:f>I827*TOMATO_PRICE+J827*CARROT_PRICE+K827*MESCLUN_PRICE</x:f>
        <x:v>33376</x:v>
      </x:c>
      <x:c r="P827" s="268" t="n">
        <x:f>I827*TOMATO_FERTILIZER+J827*CARROT_FERTILIZER+K827*MESCLUN_FERTILIZER</x:f>
        <x:v>7920</x:v>
      </x:c>
      <x:c r="Q827" s="268" t="n">
        <x:f>MIN(M827,FARMER_HOURS)*FARMER_RATE+MAX(M827-FARMER_HOURS,0)*TEMP_RATE</x:f>
        <x:v>18137.1876952211</x:v>
      </x:c>
      <x:c r="R827" s="268" t="n">
        <x:f>O827-P827-Q827-FIXED_COST</x:f>
        <x:v>-12681.187695221099</x:v>
      </x:c>
      <x:c r="S827" s="139" t="str">
        <x:f>IF(AND(L827&lt;=TOTAL_BED_CAP,N827&lt;=TEMP_WORKER_CAP),"YES","NO")</x:f>
        <x:v>YES</x:v>
      </x:c>
      <x:c r="T827" s="139" t="n">
        <x:f>IF(S827="YES",R827,-1E+99)</x:f>
        <x:v>-12681.187695221099</x:v>
      </x:c>
    </x:row>
    <x:row r="828">
      <x:c r="A828" s="139"/>
      <x:c r="B828" s="139"/>
      <x:c r="C828" s="139"/>
      <x:c r="D828" s="139"/>
      <x:c r="E828" s="139"/>
      <x:c r="F828" s="139"/>
      <x:c r="G828" s="139"/>
      <x:c r="H828" s="139"/>
      <x:c r="I828" s="266" t="n">
        <x:f>INT((ROW()-ROW($I$46))/((CARROT_CAP+1)*(MESCLUN_CAP+1)))</x:f>
        <x:v>1</x:v>
      </x:c>
      <x:c r="J828" s="266" t="n">
        <x:f>MOD(INT((ROW()-ROW($I$46))/(MESCLUN_CAP+1)),CARROT_CAP+1)</x:f>
        <x:v>4</x:v>
      </x:c>
      <x:c r="K828" s="266" t="n">
        <x:f>MOD(ROW()-ROW($I$46),MESCLUN_CAP+1)</x:f>
        <x:v>7</x:v>
      </x:c>
      <x:c r="L828" s="266" t="n">
        <x:f>SUM(I828:K828)</x:f>
        <x:v>12</x:v>
      </x:c>
      <x:c r="M828" s="267" t="n">
        <x:f>I828*TOMATO_HOURS*WEEKS*(1+TOMATO_DIM)^I828+J828*CARROT_HOURS*WEEKS*(1+CARROT_DIM)^J828+K828*MESCLUN_HOURS*WEEKS*(1+MESCLUN_DIM)^K828</x:f>
        <x:v>575.0754450203281</x:v>
      </x:c>
      <x:c r="N828" s="267" t="n">
        <x:f>MAX(M828-FARMER_HOURS,0)/TEMP_HOURS_PER_WORKER</x:f>
        <x:v>0</x:v>
      </x:c>
      <x:c r="O828" s="268" t="n">
        <x:f>I828*TOMATO_PRICE+J828*CARROT_PRICE+K828*MESCLUN_PRICE</x:f>
        <x:v>36076</x:v>
      </x:c>
      <x:c r="P828" s="268" t="n">
        <x:f>I828*TOMATO_FERTILIZER+J828*CARROT_FERTILIZER+K828*MESCLUN_FERTILIZER</x:f>
        <x:v>8800</x:v>
      </x:c>
      <x:c r="Q828" s="268" t="n">
        <x:f>MIN(M828,FARMER_HOURS)*FARMER_RATE+MAX(M828-FARMER_HOURS,0)*TEMP_RATE</x:f>
        <x:v>19967.897396539167</x:v>
      </x:c>
      <x:c r="R828" s="268" t="n">
        <x:f>O828-P828-Q828-FIXED_COST</x:f>
        <x:v>-12691.897396539167</x:v>
      </x:c>
      <x:c r="S828" s="139" t="str">
        <x:f>IF(AND(L828&lt;=TOTAL_BED_CAP,N828&lt;=TEMP_WORKER_CAP),"YES","NO")</x:f>
        <x:v>YES</x:v>
      </x:c>
      <x:c r="T828" s="139" t="n">
        <x:f>IF(S828="YES",R828,-1E+99)</x:f>
        <x:v>-12691.897396539167</x:v>
      </x:c>
    </x:row>
    <x:row r="829">
      <x:c r="A829" s="139"/>
      <x:c r="B829" s="139"/>
      <x:c r="C829" s="139"/>
      <x:c r="D829" s="139"/>
      <x:c r="E829" s="139"/>
      <x:c r="F829" s="139"/>
      <x:c r="G829" s="139"/>
      <x:c r="H829" s="139"/>
      <x:c r="I829" s="266" t="n">
        <x:f>INT((ROW()-ROW($I$46))/((CARROT_CAP+1)*(MESCLUN_CAP+1)))</x:f>
        <x:v>1</x:v>
      </x:c>
      <x:c r="J829" s="266" t="n">
        <x:f>MOD(INT((ROW()-ROW($I$46))/(MESCLUN_CAP+1)),CARROT_CAP+1)</x:f>
        <x:v>4</x:v>
      </x:c>
      <x:c r="K829" s="266" t="n">
        <x:f>MOD(ROW()-ROW($I$46),MESCLUN_CAP+1)</x:f>
        <x:v>8</x:v>
      </x:c>
      <x:c r="L829" s="266" t="n">
        <x:f>SUM(I829:K829)</x:f>
        <x:v>13</x:v>
      </x:c>
      <x:c r="M829" s="267" t="n">
        <x:f>I829*TOMATO_HOURS*WEEKS*(1+TOMATO_DIM)^I829+J829*CARROT_HOURS*WEEKS*(1+CARROT_DIM)^J829+K829*MESCLUN_HOURS*WEEKS*(1+MESCLUN_DIM)^K829</x:f>
        <x:v>629.0725433003083</x:v>
      </x:c>
      <x:c r="N829" s="267" t="n">
        <x:f>MAX(M829-FARMER_HOURS,0)/TEMP_HOURS_PER_WORKER</x:f>
        <x:v>0</x:v>
      </x:c>
      <x:c r="O829" s="268" t="n">
        <x:f>I829*TOMATO_PRICE+J829*CARROT_PRICE+K829*MESCLUN_PRICE</x:f>
        <x:v>38776</x:v>
      </x:c>
      <x:c r="P829" s="268" t="n">
        <x:f>I829*TOMATO_FERTILIZER+J829*CARROT_FERTILIZER+K829*MESCLUN_FERTILIZER</x:f>
        <x:v>9680</x:v>
      </x:c>
      <x:c r="Q829" s="268" t="n">
        <x:f>MIN(M829,FARMER_HOURS)*FARMER_RATE+MAX(M829-FARMER_HOURS,0)*TEMP_RATE</x:f>
        <x:v>21842.796642371817</x:v>
      </x:c>
      <x:c r="R829" s="268" t="n">
        <x:f>O829-P829-Q829-FIXED_COST</x:f>
        <x:v>-12746.796642371817</x:v>
      </x:c>
      <x:c r="S829" s="139" t="str">
        <x:f>IF(AND(L829&lt;=TOTAL_BED_CAP,N829&lt;=TEMP_WORKER_CAP),"YES","NO")</x:f>
        <x:v>YES</x:v>
      </x:c>
      <x:c r="T829" s="139" t="n">
        <x:f>IF(S829="YES",R829,-1E+99)</x:f>
        <x:v>-12746.796642371817</x:v>
      </x:c>
    </x:row>
    <x:row r="830">
      <x:c r="A830" s="139"/>
      <x:c r="B830" s="139"/>
      <x:c r="C830" s="139"/>
      <x:c r="D830" s="139"/>
      <x:c r="E830" s="139"/>
      <x:c r="F830" s="139"/>
      <x:c r="G830" s="139"/>
      <x:c r="H830" s="139"/>
      <x:c r="I830" s="266" t="n">
        <x:f>INT((ROW()-ROW($I$46))/((CARROT_CAP+1)*(MESCLUN_CAP+1)))</x:f>
        <x:v>1</x:v>
      </x:c>
      <x:c r="J830" s="266" t="n">
        <x:f>MOD(INT((ROW()-ROW($I$46))/(MESCLUN_CAP+1)),CARROT_CAP+1)</x:f>
        <x:v>4</x:v>
      </x:c>
      <x:c r="K830" s="266" t="n">
        <x:f>MOD(ROW()-ROW($I$46),MESCLUN_CAP+1)</x:f>
        <x:v>9</x:v>
      </x:c>
      <x:c r="L830" s="266" t="n">
        <x:f>SUM(I830:K830)</x:f>
        <x:v>14</x:v>
      </x:c>
      <x:c r="M830" s="267" t="n">
        <x:f>I830*TOMATO_HOURS*WEEKS*(1+TOMATO_DIM)^I830+J830*CARROT_HOURS*WEEKS*(1+CARROT_DIM)^J830+K830*MESCLUN_HOURS*WEEKS*(1+MESCLUN_DIM)^K830</x:f>
        <x:v>684.3658787407027</x:v>
      </x:c>
      <x:c r="N830" s="267" t="n">
        <x:f>MAX(M830-FARMER_HOURS,0)/TEMP_HOURS_PER_WORKER</x:f>
        <x:v>0</x:v>
      </x:c>
      <x:c r="O830" s="268" t="n">
        <x:f>I830*TOMATO_PRICE+J830*CARROT_PRICE+K830*MESCLUN_PRICE</x:f>
        <x:v>41476</x:v>
      </x:c>
      <x:c r="P830" s="268" t="n">
        <x:f>I830*TOMATO_FERTILIZER+J830*CARROT_FERTILIZER+K830*MESCLUN_FERTILIZER</x:f>
        <x:v>10560</x:v>
      </x:c>
      <x:c r="Q830" s="268" t="n">
        <x:f>MIN(M830,FARMER_HOURS)*FARMER_RATE+MAX(M830-FARMER_HOURS,0)*TEMP_RATE</x:f>
        <x:v>23762.704122941064</x:v>
      </x:c>
      <x:c r="R830" s="268" t="n">
        <x:f>O830-P830-Q830-FIXED_COST</x:f>
        <x:v>-12846.704122941064</x:v>
      </x:c>
      <x:c r="S830" s="139" t="str">
        <x:f>IF(AND(L830&lt;=TOTAL_BED_CAP,N830&lt;=TEMP_WORKER_CAP),"YES","NO")</x:f>
        <x:v>YES</x:v>
      </x:c>
      <x:c r="T830" s="139" t="n">
        <x:f>IF(S830="YES",R830,-1E+99)</x:f>
        <x:v>-12846.704122941064</x:v>
      </x:c>
    </x:row>
    <x:row r="831">
      <x:c r="A831" s="139"/>
      <x:c r="B831" s="139"/>
      <x:c r="C831" s="139"/>
      <x:c r="D831" s="139"/>
      <x:c r="E831" s="139"/>
      <x:c r="F831" s="139"/>
      <x:c r="G831" s="139"/>
      <x:c r="H831" s="139"/>
      <x:c r="I831" s="266" t="n">
        <x:f>INT((ROW()-ROW($I$46))/((CARROT_CAP+1)*(MESCLUN_CAP+1)))</x:f>
        <x:v>1</x:v>
      </x:c>
      <x:c r="J831" s="266" t="n">
        <x:f>MOD(INT((ROW()-ROW($I$46))/(MESCLUN_CAP+1)),CARROT_CAP+1)</x:f>
        <x:v>4</x:v>
      </x:c>
      <x:c r="K831" s="266" t="n">
        <x:f>MOD(ROW()-ROW($I$46),MESCLUN_CAP+1)</x:f>
        <x:v>10</x:v>
      </x:c>
      <x:c r="L831" s="266" t="n">
        <x:f>SUM(I831:K831)</x:f>
        <x:v>15</x:v>
      </x:c>
      <x:c r="M831" s="267" t="n">
        <x:f>I831*TOMATO_HOURS*WEEKS*(1+TOMATO_DIM)^I831+J831*CARROT_HOURS*WEEKS*(1+CARROT_DIM)^J831+K831*MESCLUN_HOURS*WEEKS*(1+MESCLUN_DIM)^K831</x:f>
        <x:v>740.9794202239154</x:v>
      </x:c>
      <x:c r="N831" s="267" t="n">
        <x:f>MAX(M831-FARMER_HOURS,0)/TEMP_HOURS_PER_WORKER</x:f>
        <x:v>0.0145690418221635</x:v>
      </x:c>
      <x:c r="O831" s="268" t="n">
        <x:f>I831*TOMATO_PRICE+J831*CARROT_PRICE+K831*MESCLUN_PRICE</x:f>
        <x:v>44176</x:v>
      </x:c>
      <x:c r="P831" s="268" t="n">
        <x:f>I831*TOMATO_FERTILIZER+J831*CARROT_FERTILIZER+K831*MESCLUN_FERTILIZER</x:f>
        <x:v>11440</x:v>
      </x:c>
      <x:c r="Q831" s="268" t="n">
        <x:f>MIN(M831,FARMER_HOURS)*FARMER_RATE+MAX(M831-FARMER_HOURS,0)*TEMP_RATE</x:f>
        <x:v>25364.22604555409</x:v>
      </x:c>
      <x:c r="R831" s="268" t="n">
        <x:f>O831-P831-Q831-FIXED_COST</x:f>
        <x:v>-12628.226045554089</x:v>
      </x:c>
      <x:c r="S831" s="139" t="str">
        <x:f>IF(AND(L831&lt;=TOTAL_BED_CAP,N831&lt;=TEMP_WORKER_CAP),"YES","NO")</x:f>
        <x:v>YES</x:v>
      </x:c>
      <x:c r="T831" s="139" t="n">
        <x:f>IF(S831="YES",R831,-1E+99)</x:f>
        <x:v>-12628.226045554089</x:v>
      </x:c>
    </x:row>
    <x:row r="832">
      <x:c r="A832" s="139"/>
      <x:c r="B832" s="139"/>
      <x:c r="C832" s="139"/>
      <x:c r="D832" s="139"/>
      <x:c r="E832" s="139"/>
      <x:c r="F832" s="139"/>
      <x:c r="G832" s="139"/>
      <x:c r="H832" s="139"/>
      <x:c r="I832" s="266" t="n">
        <x:f>INT((ROW()-ROW($I$46))/((CARROT_CAP+1)*(MESCLUN_CAP+1)))</x:f>
        <x:v>1</x:v>
      </x:c>
      <x:c r="J832" s="266" t="n">
        <x:f>MOD(INT((ROW()-ROW($I$46))/(MESCLUN_CAP+1)),CARROT_CAP+1)</x:f>
        <x:v>4</x:v>
      </x:c>
      <x:c r="K832" s="266" t="n">
        <x:f>MOD(ROW()-ROW($I$46),MESCLUN_CAP+1)</x:f>
        <x:v>11</x:v>
      </x:c>
      <x:c r="L832" s="266" t="n">
        <x:f>SUM(I832:K832)</x:f>
        <x:v>16</x:v>
      </x:c>
      <x:c r="M832" s="267" t="n">
        <x:f>I832*TOMATO_HOURS*WEEKS*(1+TOMATO_DIM)^I832+J832*CARROT_HOURS*WEEKS*(1+CARROT_DIM)^J832+K832*MESCLUN_HOURS*WEEKS*(1+MESCLUN_DIM)^K832</x:f>
        <x:v>798.9375333173546</x:v>
      </x:c>
      <x:c r="N832" s="267" t="n">
        <x:f>MAX(M832-FARMER_HOURS,0)/TEMP_HOURS_PER_WORKER</x:f>
        <x:v>0.054817731470385114</x:v>
      </x:c>
      <x:c r="O832" s="268" t="n">
        <x:f>I832*TOMATO_PRICE+J832*CARROT_PRICE+K832*MESCLUN_PRICE</x:f>
        <x:v>46876</x:v>
      </x:c>
      <x:c r="P832" s="268" t="n">
        <x:f>I832*TOMATO_FERTILIZER+J832*CARROT_FERTILIZER+K832*MESCLUN_FERTILIZER</x:f>
        <x:v>12320</x:v>
      </x:c>
      <x:c r="Q832" s="268" t="n">
        <x:f>MIN(M832,FARMER_HOURS)*FARMER_RATE+MAX(M832-FARMER_HOURS,0)*TEMP_RATE</x:f>
        <x:v>26370.443286759626</x:v>
      </x:c>
      <x:c r="R832" s="268" t="n">
        <x:f>O832-P832-Q832-FIXED_COST</x:f>
        <x:v>-11814.443286759626</x:v>
      </x:c>
      <x:c r="S832" s="139" t="str">
        <x:f>IF(AND(L832&lt;=TOTAL_BED_CAP,N832&lt;=TEMP_WORKER_CAP),"YES","NO")</x:f>
        <x:v>YES</x:v>
      </x:c>
      <x:c r="T832" s="139" t="n">
        <x:f>IF(S832="YES",R832,-1E+99)</x:f>
        <x:v>-11814.443286759626</x:v>
      </x:c>
    </x:row>
    <x:row r="833">
      <x:c r="A833" s="139"/>
      <x:c r="B833" s="139"/>
      <x:c r="C833" s="139"/>
      <x:c r="D833" s="139"/>
      <x:c r="E833" s="139"/>
      <x:c r="F833" s="139"/>
      <x:c r="G833" s="139"/>
      <x:c r="H833" s="139"/>
      <x:c r="I833" s="266" t="n">
        <x:f>INT((ROW()-ROW($I$46))/((CARROT_CAP+1)*(MESCLUN_CAP+1)))</x:f>
        <x:v>1</x:v>
      </x:c>
      <x:c r="J833" s="266" t="n">
        <x:f>MOD(INT((ROW()-ROW($I$46))/(MESCLUN_CAP+1)),CARROT_CAP+1)</x:f>
        <x:v>4</x:v>
      </x:c>
      <x:c r="K833" s="266" t="n">
        <x:f>MOD(ROW()-ROW($I$46),MESCLUN_CAP+1)</x:f>
        <x:v>12</x:v>
      </x:c>
      <x:c r="L833" s="266" t="n">
        <x:f>SUM(I833:K833)</x:f>
        <x:v>17</x:v>
      </x:c>
      <x:c r="M833" s="267" t="n">
        <x:f>I833*TOMATO_HOURS*WEEKS*(1+TOMATO_DIM)^I833+J833*CARROT_HOURS*WEEKS*(1+CARROT_DIM)^J833+K833*MESCLUN_HOURS*WEEKS*(1+MESCLUN_DIM)^K833</x:f>
        <x:v>858.2649864454189</x:v>
      </x:c>
      <x:c r="N833" s="267" t="n">
        <x:f>MAX(M833-FARMER_HOURS,0)/TEMP_HOURS_PER_WORKER</x:f>
        <x:v>0.09601735169820758</x:v>
      </x:c>
      <x:c r="O833" s="268" t="n">
        <x:f>I833*TOMATO_PRICE+J833*CARROT_PRICE+K833*MESCLUN_PRICE</x:f>
        <x:v>49576</x:v>
      </x:c>
      <x:c r="P833" s="268" t="n">
        <x:f>I833*TOMATO_FERTILIZER+J833*CARROT_FERTILIZER+K833*MESCLUN_FERTILIZER</x:f>
        <x:v>13200</x:v>
      </x:c>
      <x:c r="Q833" s="268" t="n">
        <x:f>MIN(M833,FARMER_HOURS)*FARMER_RATE+MAX(M833-FARMER_HOURS,0)*TEMP_RATE</x:f>
        <x:v>27400.433792455187</x:v>
      </x:c>
      <x:c r="R833" s="268" t="n">
        <x:f>O833-P833-Q833-FIXED_COST</x:f>
        <x:v>-11024.433792455187</x:v>
      </x:c>
      <x:c r="S833" s="139" t="str">
        <x:f>IF(AND(L833&lt;=TOTAL_BED_CAP,N833&lt;=TEMP_WORKER_CAP),"YES","NO")</x:f>
        <x:v>YES</x:v>
      </x:c>
      <x:c r="T833" s="139" t="n">
        <x:f>IF(S833="YES",R833,-1E+99)</x:f>
        <x:v>-11024.433792455187</x:v>
      </x:c>
    </x:row>
    <x:row r="834">
      <x:c r="A834" s="139"/>
      <x:c r="B834" s="139"/>
      <x:c r="C834" s="139"/>
      <x:c r="D834" s="139"/>
      <x:c r="E834" s="139"/>
      <x:c r="F834" s="139"/>
      <x:c r="G834" s="139"/>
      <x:c r="H834" s="139"/>
      <x:c r="I834" s="266" t="n">
        <x:f>INT((ROW()-ROW($I$46))/((CARROT_CAP+1)*(MESCLUN_CAP+1)))</x:f>
        <x:v>1</x:v>
      </x:c>
      <x:c r="J834" s="266" t="n">
        <x:f>MOD(INT((ROW()-ROW($I$46))/(MESCLUN_CAP+1)),CARROT_CAP+1)</x:f>
        <x:v>4</x:v>
      </x:c>
      <x:c r="K834" s="266" t="n">
        <x:f>MOD(ROW()-ROW($I$46),MESCLUN_CAP+1)</x:f>
        <x:v>13</x:v>
      </x:c>
      <x:c r="L834" s="266" t="n">
        <x:f>SUM(I834:K834)</x:f>
        <x:v>18</x:v>
      </x:c>
      <x:c r="M834" s="267" t="n">
        <x:f>I834*TOMATO_HOURS*WEEKS*(1+TOMATO_DIM)^I834+J834*CARROT_HOURS*WEEKS*(1+CARROT_DIM)^J834+K834*MESCLUN_HOURS*WEEKS*(1+MESCLUN_DIM)^K834</x:f>
        <x:v>918.9869571538032</x:v>
      </x:c>
      <x:c r="N834" s="267" t="n">
        <x:f>MAX(M834-FARMER_HOURS,0)/TEMP_HOURS_PER_WORKER</x:f>
        <x:v>0.13818538691236337</x:v>
      </x:c>
      <x:c r="O834" s="268" t="n">
        <x:f>I834*TOMATO_PRICE+J834*CARROT_PRICE+K834*MESCLUN_PRICE</x:f>
        <x:v>52276</x:v>
      </x:c>
      <x:c r="P834" s="268" t="n">
        <x:f>I834*TOMATO_FERTILIZER+J834*CARROT_FERTILIZER+K834*MESCLUN_FERTILIZER</x:f>
        <x:v>14080</x:v>
      </x:c>
      <x:c r="Q834" s="268" t="n">
        <x:f>MIN(M834,FARMER_HOURS)*FARMER_RATE+MAX(M834-FARMER_HOURS,0)*TEMP_RATE</x:f>
        <x:v>28454.634672809083</x:v>
      </x:c>
      <x:c r="R834" s="268" t="n">
        <x:f>O834-P834-Q834-FIXED_COST</x:f>
        <x:v>-10258.634672809083</x:v>
      </x:c>
      <x:c r="S834" s="139" t="str">
        <x:f>IF(AND(L834&lt;=TOTAL_BED_CAP,N834&lt;=TEMP_WORKER_CAP),"YES","NO")</x:f>
        <x:v>YES</x:v>
      </x:c>
      <x:c r="T834" s="139" t="n">
        <x:f>IF(S834="YES",R834,-1E+99)</x:f>
        <x:v>-10258.634672809083</x:v>
      </x:c>
    </x:row>
    <x:row r="835">
      <x:c r="A835" s="139"/>
      <x:c r="B835" s="139"/>
      <x:c r="C835" s="139"/>
      <x:c r="D835" s="139"/>
      <x:c r="E835" s="139"/>
      <x:c r="F835" s="139"/>
      <x:c r="G835" s="139"/>
      <x:c r="H835" s="139"/>
      <x:c r="I835" s="266" t="n">
        <x:f>INT((ROW()-ROW($I$46))/((CARROT_CAP+1)*(MESCLUN_CAP+1)))</x:f>
        <x:v>1</x:v>
      </x:c>
      <x:c r="J835" s="266" t="n">
        <x:f>MOD(INT((ROW()-ROW($I$46))/(MESCLUN_CAP+1)),CARROT_CAP+1)</x:f>
        <x:v>4</x:v>
      </x:c>
      <x:c r="K835" s="266" t="n">
        <x:f>MOD(ROW()-ROW($I$46),MESCLUN_CAP+1)</x:f>
        <x:v>14</x:v>
      </x:c>
      <x:c r="L835" s="266" t="n">
        <x:f>SUM(I835:K835)</x:f>
        <x:v>19</x:v>
      </x:c>
      <x:c r="M835" s="267" t="n">
        <x:f>I835*TOMATO_HOURS*WEEKS*(1+TOMATO_DIM)^I835+J835*CARROT_HOURS*WEEKS*(1+CARROT_DIM)^J835+K835*MESCLUN_HOURS*WEEKS*(1+MESCLUN_DIM)^K835</x:f>
        <x:v>981.1290384674643</x:v>
      </x:c>
      <x:c r="N835" s="267" t="n">
        <x:f>MAX(M835-FARMER_HOURS,0)/TEMP_HOURS_PER_WORKER</x:f>
        <x:v>0.1813396100468502</x:v>
      </x:c>
      <x:c r="O835" s="268" t="n">
        <x:f>I835*TOMATO_PRICE+J835*CARROT_PRICE+K835*MESCLUN_PRICE</x:f>
        <x:v>54976</x:v>
      </x:c>
      <x:c r="P835" s="268" t="n">
        <x:f>I835*TOMATO_FERTILIZER+J835*CARROT_FERTILIZER+K835*MESCLUN_FERTILIZER</x:f>
        <x:v>14960</x:v>
      </x:c>
      <x:c r="Q835" s="268" t="n">
        <x:f>MIN(M835,FARMER_HOURS)*FARMER_RATE+MAX(M835-FARMER_HOURS,0)*TEMP_RATE</x:f>
        <x:v>29533.490251171253</x:v>
      </x:c>
      <x:c r="R835" s="268" t="n">
        <x:f>O835-P835-Q835-FIXED_COST</x:f>
        <x:v>-9517.490251171253</x:v>
      </x:c>
      <x:c r="S835" s="139" t="str">
        <x:f>IF(AND(L835&lt;=TOTAL_BED_CAP,N835&lt;=TEMP_WORKER_CAP),"YES","NO")</x:f>
        <x:v>YES</x:v>
      </x:c>
      <x:c r="T835" s="139" t="n">
        <x:f>IF(S835="YES",R835,-1E+99)</x:f>
        <x:v>-9517.490251171253</x:v>
      </x:c>
    </x:row>
    <x:row r="836">
      <x:c r="A836" s="139"/>
      <x:c r="B836" s="139"/>
      <x:c r="C836" s="139"/>
      <x:c r="D836" s="139"/>
      <x:c r="E836" s="139"/>
      <x:c r="F836" s="139"/>
      <x:c r="G836" s="139"/>
      <x:c r="H836" s="139"/>
      <x:c r="I836" s="266" t="n">
        <x:f>INT((ROW()-ROW($I$46))/((CARROT_CAP+1)*(MESCLUN_CAP+1)))</x:f>
        <x:v>1</x:v>
      </x:c>
      <x:c r="J836" s="266" t="n">
        <x:f>MOD(INT((ROW()-ROW($I$46))/(MESCLUN_CAP+1)),CARROT_CAP+1)</x:f>
        <x:v>4</x:v>
      </x:c>
      <x:c r="K836" s="266" t="n">
        <x:f>MOD(ROW()-ROW($I$46),MESCLUN_CAP+1)</x:f>
        <x:v>15</x:v>
      </x:c>
      <x:c r="L836" s="266" t="n">
        <x:f>SUM(I836:K836)</x:f>
        <x:v>20</x:v>
      </x:c>
      <x:c r="M836" s="267" t="n">
        <x:f>I836*TOMATO_HOURS*WEEKS*(1+TOMATO_DIM)^I836+J836*CARROT_HOURS*WEEKS*(1+CARROT_DIM)^J836+K836*MESCLUN_HOURS*WEEKS*(1+MESCLUN_DIM)^K836</x:f>
        <x:v>1044.7172453436106</x:v>
      </x:c>
      <x:c r="N836" s="267" t="n">
        <x:f>MAX(M836-FARMER_HOURS,0)/TEMP_HOURS_PER_WORKER</x:f>
        <x:v>0.225498087044174</x:v>
      </x:c>
      <x:c r="O836" s="268" t="n">
        <x:f>I836*TOMATO_PRICE+J836*CARROT_PRICE+K836*MESCLUN_PRICE</x:f>
        <x:v>57676</x:v>
      </x:c>
      <x:c r="P836" s="268" t="n">
        <x:f>I836*TOMATO_FERTILIZER+J836*CARROT_FERTILIZER+K836*MESCLUN_FERTILIZER</x:f>
        <x:v>15840</x:v>
      </x:c>
      <x:c r="Q836" s="268" t="n">
        <x:f>MIN(M836,FARMER_HOURS)*FARMER_RATE+MAX(M836-FARMER_HOURS,0)*TEMP_RATE</x:f>
        <x:v>30637.45217610435</x:v>
      </x:c>
      <x:c r="R836" s="268" t="n">
        <x:f>O836-P836-Q836-FIXED_COST</x:f>
        <x:v>-8801.45217610435</x:v>
      </x:c>
      <x:c r="S836" s="139" t="str">
        <x:f>IF(AND(L836&lt;=TOTAL_BED_CAP,N836&lt;=TEMP_WORKER_CAP),"YES","NO")</x:f>
        <x:v>YES</x:v>
      </x:c>
      <x:c r="T836" s="139" t="n">
        <x:f>IF(S836="YES",R836,-1E+99)</x:f>
        <x:v>-8801.45217610435</x:v>
      </x:c>
    </x:row>
    <x:row r="837">
      <x:c r="A837" s="139"/>
      <x:c r="B837" s="139"/>
      <x:c r="C837" s="139"/>
      <x:c r="D837" s="139"/>
      <x:c r="E837" s="139"/>
      <x:c r="F837" s="139"/>
      <x:c r="G837" s="139"/>
      <x:c r="H837" s="139"/>
      <x:c r="I837" s="266" t="n">
        <x:f>INT((ROW()-ROW($I$46))/((CARROT_CAP+1)*(MESCLUN_CAP+1)))</x:f>
        <x:v>1</x:v>
      </x:c>
      <x:c r="J837" s="266" t="n">
        <x:f>MOD(INT((ROW()-ROW($I$46))/(MESCLUN_CAP+1)),CARROT_CAP+1)</x:f>
        <x:v>4</x:v>
      </x:c>
      <x:c r="K837" s="266" t="n">
        <x:f>MOD(ROW()-ROW($I$46),MESCLUN_CAP+1)</x:f>
        <x:v>16</x:v>
      </x:c>
      <x:c r="L837" s="266" t="n">
        <x:f>SUM(I837:K837)</x:f>
        <x:v>21</x:v>
      </x:c>
      <x:c r="M837" s="267" t="n">
        <x:f>I837*TOMATO_HOURS*WEEKS*(1+TOMATO_DIM)^I837+J837*CARROT_HOURS*WEEKS*(1+CARROT_DIM)^J837+K837*MESCLUN_HOURS*WEEKS*(1+MESCLUN_DIM)^K837</x:f>
        <x:v>1109.7780212210996</x:v>
      </x:c>
      <x:c r="N837" s="267" t="n">
        <x:f>MAX(M837-FARMER_HOURS,0)/TEMP_HOURS_PER_WORKER</x:f>
        <x:v>0.2706791814035414</x:v>
      </x:c>
      <x:c r="O837" s="268" t="n">
        <x:f>I837*TOMATO_PRICE+J837*CARROT_PRICE+K837*MESCLUN_PRICE</x:f>
        <x:v>60376</x:v>
      </x:c>
      <x:c r="P837" s="268" t="n">
        <x:f>I837*TOMATO_FERTILIZER+J837*CARROT_FERTILIZER+K837*MESCLUN_FERTILIZER</x:f>
        <x:v>16720</x:v>
      </x:c>
      <x:c r="Q837" s="268" t="n">
        <x:f>MIN(M837,FARMER_HOURS)*FARMER_RATE+MAX(M837-FARMER_HOURS,0)*TEMP_RATE</x:f>
        <x:v>31766.979535088532</x:v>
      </x:c>
      <x:c r="R837" s="268" t="n">
        <x:f>O837-P837-Q837-FIXED_COST</x:f>
        <x:v>-8110.979535088532</x:v>
      </x:c>
      <x:c r="S837" s="139" t="str">
        <x:f>IF(AND(L837&lt;=TOTAL_BED_CAP,N837&lt;=TEMP_WORKER_CAP),"YES","NO")</x:f>
        <x:v>YES</x:v>
      </x:c>
      <x:c r="T837" s="139" t="n">
        <x:f>IF(S837="YES",R837,-1E+99)</x:f>
        <x:v>-8110.979535088532</x:v>
      </x:c>
    </x:row>
    <x:row r="838">
      <x:c r="A838" s="139"/>
      <x:c r="B838" s="139"/>
      <x:c r="C838" s="139"/>
      <x:c r="D838" s="139"/>
      <x:c r="E838" s="139"/>
      <x:c r="F838" s="139"/>
      <x:c r="G838" s="139"/>
      <x:c r="H838" s="139"/>
      <x:c r="I838" s="266" t="n">
        <x:f>INT((ROW()-ROW($I$46))/((CARROT_CAP+1)*(MESCLUN_CAP+1)))</x:f>
        <x:v>1</x:v>
      </x:c>
      <x:c r="J838" s="266" t="n">
        <x:f>MOD(INT((ROW()-ROW($I$46))/(MESCLUN_CAP+1)),CARROT_CAP+1)</x:f>
        <x:v>4</x:v>
      </x:c>
      <x:c r="K838" s="266" t="n">
        <x:f>MOD(ROW()-ROW($I$46),MESCLUN_CAP+1)</x:f>
        <x:v>17</x:v>
      </x:c>
      <x:c r="L838" s="266" t="n">
        <x:f>SUM(I838:K838)</x:f>
        <x:v>22</x:v>
      </x:c>
      <x:c r="M838" s="267" t="n">
        <x:f>I838*TOMATO_HOURS*WEEKS*(1+TOMATO_DIM)^I838+J838*CARROT_HOURS*WEEKS*(1+CARROT_DIM)^J838+K838*MESCLUN_HOURS*WEEKS*(1+MESCLUN_DIM)^K838</x:f>
        <x:v>1176.3382446676399</x:v>
      </x:c>
      <x:c r="N838" s="267" t="n">
        <x:f>MAX(M838-FARMER_HOURS,0)/TEMP_HOURS_PER_WORKER</x:f>
        <x:v>0.3169015587969721</x:v>
      </x:c>
      <x:c r="O838" s="268" t="n">
        <x:f>I838*TOMATO_PRICE+J838*CARROT_PRICE+K838*MESCLUN_PRICE</x:f>
        <x:v>63076</x:v>
      </x:c>
      <x:c r="P838" s="268" t="n">
        <x:f>I838*TOMATO_FERTILIZER+J838*CARROT_FERTILIZER+K838*MESCLUN_FERTILIZER</x:f>
        <x:v>17600</x:v>
      </x:c>
      <x:c r="Q838" s="268" t="n">
        <x:f>MIN(M838,FARMER_HOURS)*FARMER_RATE+MAX(M838-FARMER_HOURS,0)*TEMP_RATE</x:f>
        <x:v>32922.5389699243</x:v>
      </x:c>
      <x:c r="R838" s="268" t="n">
        <x:f>O838-P838-Q838-FIXED_COST</x:f>
        <x:v>-7446.538969924302</x:v>
      </x:c>
      <x:c r="S838" s="139" t="str">
        <x:f>IF(AND(L838&lt;=TOTAL_BED_CAP,N838&lt;=TEMP_WORKER_CAP),"YES","NO")</x:f>
        <x:v>YES</x:v>
      </x:c>
      <x:c r="T838" s="139" t="n">
        <x:f>IF(S838="YES",R838,-1E+99)</x:f>
        <x:v>-7446.538969924302</x:v>
      </x:c>
    </x:row>
    <x:row r="839">
      <x:c r="A839" s="139"/>
      <x:c r="B839" s="139"/>
      <x:c r="C839" s="139"/>
      <x:c r="D839" s="139"/>
      <x:c r="E839" s="139"/>
      <x:c r="F839" s="139"/>
      <x:c r="G839" s="139"/>
      <x:c r="H839" s="139"/>
      <x:c r="I839" s="266" t="n">
        <x:f>INT((ROW()-ROW($I$46))/((CARROT_CAP+1)*(MESCLUN_CAP+1)))</x:f>
        <x:v>1</x:v>
      </x:c>
      <x:c r="J839" s="266" t="n">
        <x:f>MOD(INT((ROW()-ROW($I$46))/(MESCLUN_CAP+1)),CARROT_CAP+1)</x:f>
        <x:v>4</x:v>
      </x:c>
      <x:c r="K839" s="266" t="n">
        <x:f>MOD(ROW()-ROW($I$46),MESCLUN_CAP+1)</x:f>
        <x:v>18</x:v>
      </x:c>
      <x:c r="L839" s="266" t="n">
        <x:f>SUM(I839:K839)</x:f>
        <x:v>23</x:v>
      </x:c>
      <x:c r="M839" s="267" t="n">
        <x:f>I839*TOMATO_HOURS*WEEKS*(1+TOMATO_DIM)^I839+J839*CARROT_HOURS*WEEKS*(1+CARROT_DIM)^J839+K839*MESCLUN_HOURS*WEEKS*(1+MESCLUN_DIM)^K839</x:f>
        <x:v>1244.425236126227</x:v>
      </x:c>
      <x:c r="N839" s="267" t="n">
        <x:f>MAX(M839-FARMER_HOURS,0)/TEMP_HOURS_PER_WORKER</x:f>
        <x:v>0.3641841917543243</x:v>
      </x:c>
      <x:c r="O839" s="268" t="n">
        <x:f>I839*TOMATO_PRICE+J839*CARROT_PRICE+K839*MESCLUN_PRICE</x:f>
        <x:v>65776</x:v>
      </x:c>
      <x:c r="P839" s="268" t="n">
        <x:f>I839*TOMATO_FERTILIZER+J839*CARROT_FERTILIZER+K839*MESCLUN_FERTILIZER</x:f>
        <x:v>18480</x:v>
      </x:c>
      <x:c r="Q839" s="268" t="n">
        <x:f>MIN(M839,FARMER_HOURS)*FARMER_RATE+MAX(M839-FARMER_HOURS,0)*TEMP_RATE</x:f>
        <x:v>34104.6047938581</x:v>
      </x:c>
      <x:c r="R839" s="268" t="n">
        <x:f>O839-P839-Q839-FIXED_COST</x:f>
        <x:v>-6808.604793858103</x:v>
      </x:c>
      <x:c r="S839" s="139" t="str">
        <x:f>IF(AND(L839&lt;=TOTAL_BED_CAP,N839&lt;=TEMP_WORKER_CAP),"YES","NO")</x:f>
        <x:v>YES</x:v>
      </x:c>
      <x:c r="T839" s="139" t="n">
        <x:f>IF(S839="YES",R839,-1E+99)</x:f>
        <x:v>-6808.604793858103</x:v>
      </x:c>
    </x:row>
    <x:row r="840">
      <x:c r="A840" s="139"/>
      <x:c r="B840" s="139"/>
      <x:c r="C840" s="139"/>
      <x:c r="D840" s="139"/>
      <x:c r="E840" s="139"/>
      <x:c r="F840" s="139"/>
      <x:c r="G840" s="139"/>
      <x:c r="H840" s="139"/>
      <x:c r="I840" s="266" t="n">
        <x:f>INT((ROW()-ROW($I$46))/((CARROT_CAP+1)*(MESCLUN_CAP+1)))</x:f>
        <x:v>1</x:v>
      </x:c>
      <x:c r="J840" s="266" t="n">
        <x:f>MOD(INT((ROW()-ROW($I$46))/(MESCLUN_CAP+1)),CARROT_CAP+1)</x:f>
        <x:v>4</x:v>
      </x:c>
      <x:c r="K840" s="266" t="n">
        <x:f>MOD(ROW()-ROW($I$46),MESCLUN_CAP+1)</x:f>
        <x:v>19</x:v>
      </x:c>
      <x:c r="L840" s="266" t="n">
        <x:f>SUM(I840:K840)</x:f>
        <x:v>24</x:v>
      </x:c>
      <x:c r="M840" s="267" t="n">
        <x:f>I840*TOMATO_HOURS*WEEKS*(1+TOMATO_DIM)^I840+J840*CARROT_HOURS*WEEKS*(1+CARROT_DIM)^J840+K840*MESCLUN_HOURS*WEEKS*(1+MESCLUN_DIM)^K840</x:f>
        <x:v>1314.066764762249</x:v>
      </x:c>
      <x:c r="N840" s="267" t="n">
        <x:f>MAX(M840-FARMER_HOURS,0)/TEMP_HOURS_PER_WORKER</x:f>
        <x:v>0.4125463644182285</x:v>
      </x:c>
      <x:c r="O840" s="268" t="n">
        <x:f>I840*TOMATO_PRICE+J840*CARROT_PRICE+K840*MESCLUN_PRICE</x:f>
        <x:v>68476</x:v>
      </x:c>
      <x:c r="P840" s="268" t="n">
        <x:f>I840*TOMATO_FERTILIZER+J840*CARROT_FERTILIZER+K840*MESCLUN_FERTILIZER</x:f>
        <x:v>19360</x:v>
      </x:c>
      <x:c r="Q840" s="268" t="n">
        <x:f>MIN(M840,FARMER_HOURS)*FARMER_RATE+MAX(M840-FARMER_HOURS,0)*TEMP_RATE</x:f>
        <x:v>35313.659110455716</x:v>
      </x:c>
      <x:c r="R840" s="268" t="n">
        <x:f>O840-P840-Q840-FIXED_COST</x:f>
        <x:v>-6197.659110455716</x:v>
      </x:c>
      <x:c r="S840" s="139" t="str">
        <x:f>IF(AND(L840&lt;=TOTAL_BED_CAP,N840&lt;=TEMP_WORKER_CAP),"YES","NO")</x:f>
        <x:v>YES</x:v>
      </x:c>
      <x:c r="T840" s="139" t="n">
        <x:f>IF(S840="YES",R840,-1E+99)</x:f>
        <x:v>-6197.659110455716</x:v>
      </x:c>
    </x:row>
    <x:row r="841">
      <x:c r="A841" s="139"/>
      <x:c r="B841" s="139"/>
      <x:c r="C841" s="139"/>
      <x:c r="D841" s="139"/>
      <x:c r="E841" s="139"/>
      <x:c r="F841" s="139"/>
      <x:c r="G841" s="139"/>
      <x:c r="H841" s="139"/>
      <x:c r="I841" s="266" t="n">
        <x:f>INT((ROW()-ROW($I$46))/((CARROT_CAP+1)*(MESCLUN_CAP+1)))</x:f>
        <x:v>1</x:v>
      </x:c>
      <x:c r="J841" s="266" t="n">
        <x:f>MOD(INT((ROW()-ROW($I$46))/(MESCLUN_CAP+1)),CARROT_CAP+1)</x:f>
        <x:v>4</x:v>
      </x:c>
      <x:c r="K841" s="266" t="n">
        <x:f>MOD(ROW()-ROW($I$46),MESCLUN_CAP+1)</x:f>
        <x:v>20</x:v>
      </x:c>
      <x:c r="L841" s="266" t="n">
        <x:f>SUM(I841:K841)</x:f>
        <x:v>25</x:v>
      </x:c>
      <x:c r="M841" s="267" t="n">
        <x:f>I841*TOMATO_HOURS*WEEKS*(1+TOMATO_DIM)^I841+J841*CARROT_HOURS*WEEKS*(1+CARROT_DIM)^J841+K841*MESCLUN_HOURS*WEEKS*(1+MESCLUN_DIM)^K841</x:f>
        <x:v>1385.2910554127259</x:v>
      </x:c>
      <x:c r="N841" s="267" t="n">
        <x:f>MAX(M841-FARMER_HOURS,0)/TEMP_HOURS_PER_WORKER</x:f>
        <x:v>0.4620076773699485</x:v>
      </x:c>
      <x:c r="O841" s="268" t="n">
        <x:f>I841*TOMATO_PRICE+J841*CARROT_PRICE+K841*MESCLUN_PRICE</x:f>
        <x:v>71176</x:v>
      </x:c>
      <x:c r="P841" s="268" t="n">
        <x:f>I841*TOMATO_FERTILIZER+J841*CARROT_FERTILIZER+K841*MESCLUN_FERTILIZER</x:f>
        <x:v>20240</x:v>
      </x:c>
      <x:c r="Q841" s="268" t="n">
        <x:f>MIN(M841,FARMER_HOURS)*FARMER_RATE+MAX(M841-FARMER_HOURS,0)*TEMP_RATE</x:f>
        <x:v>36550.19193424871</x:v>
      </x:c>
      <x:c r="R841" s="268" t="n">
        <x:f>O841-P841-Q841-FIXED_COST</x:f>
        <x:v>-5614.191934248709</x:v>
      </x:c>
      <x:c r="S841" s="139" t="str">
        <x:f>IF(AND(L841&lt;=TOTAL_BED_CAP,N841&lt;=TEMP_WORKER_CAP),"YES","NO")</x:f>
        <x:v>YES</x:v>
      </x:c>
      <x:c r="T841" s="139" t="n">
        <x:f>IF(S841="YES",R841,-1E+99)</x:f>
        <x:v>-5614.191934248709</x:v>
      </x:c>
    </x:row>
    <x:row r="842">
      <x:c r="A842" s="139"/>
      <x:c r="B842" s="139"/>
      <x:c r="C842" s="139"/>
      <x:c r="D842" s="139"/>
      <x:c r="E842" s="139"/>
      <x:c r="F842" s="139"/>
      <x:c r="G842" s="139"/>
      <x:c r="H842" s="139"/>
      <x:c r="I842" s="266" t="n">
        <x:f>INT((ROW()-ROW($I$46))/((CARROT_CAP+1)*(MESCLUN_CAP+1)))</x:f>
        <x:v>1</x:v>
      </x:c>
      <x:c r="J842" s="266" t="n">
        <x:f>MOD(INT((ROW()-ROW($I$46))/(MESCLUN_CAP+1)),CARROT_CAP+1)</x:f>
        <x:v>4</x:v>
      </x:c>
      <x:c r="K842" s="266" t="n">
        <x:f>MOD(ROW()-ROW($I$46),MESCLUN_CAP+1)</x:f>
        <x:v>21</x:v>
      </x:c>
      <x:c r="L842" s="266" t="n">
        <x:f>SUM(I842:K842)</x:f>
        <x:v>26</x:v>
      </x:c>
      <x:c r="M842" s="267" t="n">
        <x:f>I842*TOMATO_HOURS*WEEKS*(1+TOMATO_DIM)^I842+J842*CARROT_HOURS*WEEKS*(1+CARROT_DIM)^J842+K842*MESCLUN_HOURS*WEEKS*(1+MESCLUN_DIM)^K842</x:f>
        <x:v>1458.1267956391698</x:v>
      </x:c>
      <x:c r="N842" s="267" t="n">
        <x:f>MAX(M842-FARMER_HOURS,0)/TEMP_HOURS_PER_WORKER</x:f>
        <x:v>0.5125880525272013</x:v>
      </x:c>
      <x:c r="O842" s="268" t="n">
        <x:f>I842*TOMATO_PRICE+J842*CARROT_PRICE+K842*MESCLUN_PRICE</x:f>
        <x:v>73876</x:v>
      </x:c>
      <x:c r="P842" s="268" t="n">
        <x:f>I842*TOMATO_FERTILIZER+J842*CARROT_FERTILIZER+K842*MESCLUN_FERTILIZER</x:f>
        <x:v>21120</x:v>
      </x:c>
      <x:c r="Q842" s="268" t="n">
        <x:f>MIN(M842,FARMER_HOURS)*FARMER_RATE+MAX(M842-FARMER_HOURS,0)*TEMP_RATE</x:f>
        <x:v>37814.701313180034</x:v>
      </x:c>
      <x:c r="R842" s="268" t="n">
        <x:f>O842-P842-Q842-FIXED_COST</x:f>
        <x:v>-5058.701313180034</x:v>
      </x:c>
      <x:c r="S842" s="139" t="str">
        <x:f>IF(AND(L842&lt;=TOTAL_BED_CAP,N842&lt;=TEMP_WORKER_CAP),"YES","NO")</x:f>
        <x:v>YES</x:v>
      </x:c>
      <x:c r="T842" s="139" t="n">
        <x:f>IF(S842="YES",R842,-1E+99)</x:f>
        <x:v>-5058.701313180034</x:v>
      </x:c>
    </x:row>
    <x:row r="843">
      <x:c r="A843" s="139"/>
      <x:c r="B843" s="139"/>
      <x:c r="C843" s="139"/>
      <x:c r="D843" s="139"/>
      <x:c r="E843" s="139"/>
      <x:c r="F843" s="139"/>
      <x:c r="G843" s="139"/>
      <x:c r="H843" s="139"/>
      <x:c r="I843" s="266" t="n">
        <x:f>INT((ROW()-ROW($I$46))/((CARROT_CAP+1)*(MESCLUN_CAP+1)))</x:f>
        <x:v>1</x:v>
      </x:c>
      <x:c r="J843" s="266" t="n">
        <x:f>MOD(INT((ROW()-ROW($I$46))/(MESCLUN_CAP+1)),CARROT_CAP+1)</x:f>
        <x:v>4</x:v>
      </x:c>
      <x:c r="K843" s="266" t="n">
        <x:f>MOD(ROW()-ROW($I$46),MESCLUN_CAP+1)</x:f>
        <x:v>22</x:v>
      </x:c>
      <x:c r="L843" s="266" t="n">
        <x:f>SUM(I843:K843)</x:f>
        <x:v>27</x:v>
      </x:c>
      <x:c r="M843" s="267" t="n">
        <x:f>I843*TOMATO_HOURS*WEEKS*(1+TOMATO_DIM)^I843+J843*CARROT_HOURS*WEEKS*(1+CARROT_DIM)^J843+K843*MESCLUN_HOURS*WEEKS*(1+MESCLUN_DIM)^K843</x:f>
        <x:v>1532.6031428855658</x:v>
      </x:c>
      <x:c r="N843" s="267" t="n">
        <x:f>MAX(M843-FARMER_HOURS,0)/TEMP_HOURS_PER_WORKER</x:f>
        <x:v>0.5643077381149763</x:v>
      </x:c>
      <x:c r="O843" s="268" t="n">
        <x:f>I843*TOMATO_PRICE+J843*CARROT_PRICE+K843*MESCLUN_PRICE</x:f>
        <x:v>76576</x:v>
      </x:c>
      <x:c r="P843" s="268" t="n">
        <x:f>I843*TOMATO_FERTILIZER+J843*CARROT_FERTILIZER+K843*MESCLUN_FERTILIZER</x:f>
        <x:v>22000</x:v>
      </x:c>
      <x:c r="Q843" s="268" t="n">
        <x:f>MIN(M843,FARMER_HOURS)*FARMER_RATE+MAX(M843-FARMER_HOURS,0)*TEMP_RATE</x:f>
        <x:v>39107.6934528744</x:v>
      </x:c>
      <x:c r="R843" s="268" t="n">
        <x:f>O843-P843-Q843-FIXED_COST</x:f>
        <x:v>-4531.693452874402</x:v>
      </x:c>
      <x:c r="S843" s="139" t="str">
        <x:f>IF(AND(L843&lt;=TOTAL_BED_CAP,N843&lt;=TEMP_WORKER_CAP),"YES","NO")</x:f>
        <x:v>YES</x:v>
      </x:c>
      <x:c r="T843" s="139" t="n">
        <x:f>IF(S843="YES",R843,-1E+99)</x:f>
        <x:v>-4531.693452874402</x:v>
      </x:c>
    </x:row>
    <x:row r="844">
      <x:c r="A844" s="139"/>
      <x:c r="B844" s="139"/>
      <x:c r="C844" s="139"/>
      <x:c r="D844" s="139"/>
      <x:c r="E844" s="139"/>
      <x:c r="F844" s="139"/>
      <x:c r="G844" s="139"/>
      <x:c r="H844" s="139"/>
      <x:c r="I844" s="266" t="n">
        <x:f>INT((ROW()-ROW($I$46))/((CARROT_CAP+1)*(MESCLUN_CAP+1)))</x:f>
        <x:v>1</x:v>
      </x:c>
      <x:c r="J844" s="266" t="n">
        <x:f>MOD(INT((ROW()-ROW($I$46))/(MESCLUN_CAP+1)),CARROT_CAP+1)</x:f>
        <x:v>4</x:v>
      </x:c>
      <x:c r="K844" s="266" t="n">
        <x:f>MOD(ROW()-ROW($I$46),MESCLUN_CAP+1)</x:f>
        <x:v>23</x:v>
      </x:c>
      <x:c r="L844" s="266" t="n">
        <x:f>SUM(I844:K844)</x:f>
        <x:v>28</x:v>
      </x:c>
      <x:c r="M844" s="267" t="n">
        <x:f>I844*TOMATO_HOURS*WEEKS*(1+TOMATO_DIM)^I844+J844*CARROT_HOURS*WEEKS*(1+CARROT_DIM)^J844+K844*MESCLUN_HOURS*WEEKS*(1+MESCLUN_DIM)^K844</x:f>
        <x:v>1608.7497317430023</x:v>
      </x:c>
      <x:c r="N844" s="267" t="n">
        <x:f>MAX(M844-FARMER_HOURS,0)/TEMP_HOURS_PER_WORKER</x:f>
        <x:v>0.6171873137104182</x:v>
      </x:c>
      <x:c r="O844" s="268" t="n">
        <x:f>I844*TOMATO_PRICE+J844*CARROT_PRICE+K844*MESCLUN_PRICE</x:f>
        <x:v>79276</x:v>
      </x:c>
      <x:c r="P844" s="268" t="n">
        <x:f>I844*TOMATO_FERTILIZER+J844*CARROT_FERTILIZER+K844*MESCLUN_FERTILIZER</x:f>
        <x:v>22880</x:v>
      </x:c>
      <x:c r="Q844" s="268" t="n">
        <x:f>MIN(M844,FARMER_HOURS)*FARMER_RATE+MAX(M844-FARMER_HOURS,0)*TEMP_RATE</x:f>
        <x:v>40429.682842760456</x:v>
      </x:c>
      <x:c r="R844" s="268" t="n">
        <x:f>O844-P844-Q844-FIXED_COST</x:f>
        <x:v>-4033.682842760456</x:v>
      </x:c>
      <x:c r="S844" s="139" t="str">
        <x:f>IF(AND(L844&lt;=TOTAL_BED_CAP,N844&lt;=TEMP_WORKER_CAP),"YES","NO")</x:f>
        <x:v>YES</x:v>
      </x:c>
      <x:c r="T844" s="139" t="n">
        <x:f>IF(S844="YES",R844,-1E+99)</x:f>
        <x:v>-4033.682842760456</x:v>
      </x:c>
    </x:row>
    <x:row r="845">
      <x:c r="A845" s="139"/>
      <x:c r="B845" s="139"/>
      <x:c r="C845" s="139"/>
      <x:c r="D845" s="139"/>
      <x:c r="E845" s="139"/>
      <x:c r="F845" s="139"/>
      <x:c r="G845" s="139"/>
      <x:c r="H845" s="139"/>
      <x:c r="I845" s="266" t="n">
        <x:f>INT((ROW()-ROW($I$46))/((CARROT_CAP+1)*(MESCLUN_CAP+1)))</x:f>
        <x:v>1</x:v>
      </x:c>
      <x:c r="J845" s="266" t="n">
        <x:f>MOD(INT((ROW()-ROW($I$46))/(MESCLUN_CAP+1)),CARROT_CAP+1)</x:f>
        <x:v>4</x:v>
      </x:c>
      <x:c r="K845" s="266" t="n">
        <x:f>MOD(ROW()-ROW($I$46),MESCLUN_CAP+1)</x:f>
        <x:v>24</x:v>
      </x:c>
      <x:c r="L845" s="266" t="n">
        <x:f>SUM(I845:K845)</x:f>
        <x:v>29</x:v>
      </x:c>
      <x:c r="M845" s="267" t="n">
        <x:f>I845*TOMATO_HOURS*WEEKS*(1+TOMATO_DIM)^I845+J845*CARROT_HOURS*WEEKS*(1+CARROT_DIM)^J845+K845*MESCLUN_HOURS*WEEKS*(1+MESCLUN_DIM)^K845</x:f>
        <x:v>1686.596681322498</x:v>
      </x:c>
      <x:c r="N845" s="267" t="n">
        <x:f>MAX(M845-FARMER_HOURS,0)/TEMP_HOURS_PER_WORKER</x:f>
        <x:v>0.6712476953628458</x:v>
      </x:c>
      <x:c r="O845" s="268" t="n">
        <x:f>I845*TOMATO_PRICE+J845*CARROT_PRICE+K845*MESCLUN_PRICE</x:f>
        <x:v>81976</x:v>
      </x:c>
      <x:c r="P845" s="268" t="n">
        <x:f>I845*TOMATO_FERTILIZER+J845*CARROT_FERTILIZER+K845*MESCLUN_FERTILIZER</x:f>
        <x:v>23760</x:v>
      </x:c>
      <x:c r="Q845" s="268" t="n">
        <x:f>MIN(M845,FARMER_HOURS)*FARMER_RATE+MAX(M845-FARMER_HOURS,0)*TEMP_RATE</x:f>
        <x:v>41781.192384071146</x:v>
      </x:c>
      <x:c r="R845" s="268" t="n">
        <x:f>O845-P845-Q845-FIXED_COST</x:f>
        <x:v>-3565.192384071146</x:v>
      </x:c>
      <x:c r="S845" s="139" t="str">
        <x:f>IF(AND(L845&lt;=TOTAL_BED_CAP,N845&lt;=TEMP_WORKER_CAP),"YES","NO")</x:f>
        <x:v>YES</x:v>
      </x:c>
      <x:c r="T845" s="139" t="n">
        <x:f>IF(S845="YES",R845,-1E+99)</x:f>
        <x:v>-3565.192384071146</x:v>
      </x:c>
    </x:row>
    <x:row r="846">
      <x:c r="A846" s="139"/>
      <x:c r="B846" s="139"/>
      <x:c r="C846" s="139"/>
      <x:c r="D846" s="139"/>
      <x:c r="E846" s="139"/>
      <x:c r="F846" s="139"/>
      <x:c r="G846" s="139"/>
      <x:c r="H846" s="139"/>
      <x:c r="I846" s="266" t="n">
        <x:f>INT((ROW()-ROW($I$46))/((CARROT_CAP+1)*(MESCLUN_CAP+1)))</x:f>
        <x:v>1</x:v>
      </x:c>
      <x:c r="J846" s="266" t="n">
        <x:f>MOD(INT((ROW()-ROW($I$46))/(MESCLUN_CAP+1)),CARROT_CAP+1)</x:f>
        <x:v>4</x:v>
      </x:c>
      <x:c r="K846" s="266" t="n">
        <x:f>MOD(ROW()-ROW($I$46),MESCLUN_CAP+1)</x:f>
        <x:v>25</x:v>
      </x:c>
      <x:c r="L846" s="266" t="n">
        <x:f>SUM(I846:K846)</x:f>
        <x:v>30</x:v>
      </x:c>
      <x:c r="M846" s="267" t="n">
        <x:f>I846*TOMATO_HOURS*WEEKS*(1+TOMATO_DIM)^I846+J846*CARROT_HOURS*WEEKS*(1+CARROT_DIM)^J846+K846*MESCLUN_HOURS*WEEKS*(1+MESCLUN_DIM)^K846</x:f>
        <x:v>1766.1746027375955</x:v>
      </x:c>
      <x:c r="N846" s="267" t="n">
        <x:f>MAX(M846-FARMER_HOURS,0)/TEMP_HOURS_PER_WORKER</x:f>
        <x:v>0.7265101407899969</x:v>
      </x:c>
      <x:c r="O846" s="268" t="n">
        <x:f>I846*TOMATO_PRICE+J846*CARROT_PRICE+K846*MESCLUN_PRICE</x:f>
        <x:v>84676</x:v>
      </x:c>
      <x:c r="P846" s="268" t="n">
        <x:f>I846*TOMATO_FERTILIZER+J846*CARROT_FERTILIZER+K846*MESCLUN_FERTILIZER</x:f>
        <x:v>24640</x:v>
      </x:c>
      <x:c r="Q846" s="268" t="n">
        <x:f>MIN(M846,FARMER_HOURS)*FARMER_RATE+MAX(M846-FARMER_HOURS,0)*TEMP_RATE</x:f>
        <x:v>43162.753519749924</x:v>
      </x:c>
      <x:c r="R846" s="268" t="n">
        <x:f>O846-P846-Q846-FIXED_COST</x:f>
        <x:v>-3126.7535197499237</x:v>
      </x:c>
      <x:c r="S846" s="139" t="str">
        <x:f>IF(AND(L846&lt;=TOTAL_BED_CAP,N846&lt;=TEMP_WORKER_CAP),"YES","NO")</x:f>
        <x:v>YES</x:v>
      </x:c>
      <x:c r="T846" s="139" t="n">
        <x:f>IF(S846="YES",R846,-1E+99)</x:f>
        <x:v>-3126.7535197499237</x:v>
      </x:c>
    </x:row>
    <x:row r="847">
      <x:c r="A847" s="139"/>
      <x:c r="B847" s="139"/>
      <x:c r="C847" s="139"/>
      <x:c r="D847" s="139"/>
      <x:c r="E847" s="139"/>
      <x:c r="F847" s="139"/>
      <x:c r="G847" s="139"/>
      <x:c r="H847" s="139"/>
      <x:c r="I847" s="266" t="n">
        <x:f>INT((ROW()-ROW($I$46))/((CARROT_CAP+1)*(MESCLUN_CAP+1)))</x:f>
        <x:v>1</x:v>
      </x:c>
      <x:c r="J847" s="266" t="n">
        <x:f>MOD(INT((ROW()-ROW($I$46))/(MESCLUN_CAP+1)),CARROT_CAP+1)</x:f>
        <x:v>4</x:v>
      </x:c>
      <x:c r="K847" s="266" t="n">
        <x:f>MOD(ROW()-ROW($I$46),MESCLUN_CAP+1)</x:f>
        <x:v>26</x:v>
      </x:c>
      <x:c r="L847" s="266" t="n">
        <x:f>SUM(I847:K847)</x:f>
        <x:v>31</x:v>
      </x:c>
      <x:c r="M847" s="267" t="n">
        <x:f>I847*TOMATO_HOURS*WEEKS*(1+TOMATO_DIM)^I847+J847*CARROT_HOURS*WEEKS*(1+CARROT_DIM)^J847+K847*MESCLUN_HOURS*WEEKS*(1+MESCLUN_DIM)^K847</x:f>
        <x:v>1847.5146066983127</x:v>
      </x:c>
      <x:c r="N847" s="267" t="n">
        <x:f>MAX(M847-FARMER_HOURS,0)/TEMP_HOURS_PER_WORKER</x:f>
        <x:v>0.782996254651606</x:v>
      </x:c>
      <x:c r="O847" s="268" t="n">
        <x:f>I847*TOMATO_PRICE+J847*CARROT_PRICE+K847*MESCLUN_PRICE</x:f>
        <x:v>87376</x:v>
      </x:c>
      <x:c r="P847" s="268" t="n">
        <x:f>I847*TOMATO_FERTILIZER+J847*CARROT_FERTILIZER+K847*MESCLUN_FERTILIZER</x:f>
        <x:v>25520</x:v>
      </x:c>
      <x:c r="Q847" s="268" t="n">
        <x:f>MIN(M847,FARMER_HOURS)*FARMER_RATE+MAX(M847-FARMER_HOURS,0)*TEMP_RATE</x:f>
        <x:v>44574.906366290146</x:v>
      </x:c>
      <x:c r="R847" s="268" t="n">
        <x:f>O847-P847-Q847-FIXED_COST</x:f>
        <x:v>-2718.9063662901463</x:v>
      </x:c>
      <x:c r="S847" s="139" t="str">
        <x:f>IF(AND(L847&lt;=TOTAL_BED_CAP,N847&lt;=TEMP_WORKER_CAP),"YES","NO")</x:f>
        <x:v>YES</x:v>
      </x:c>
      <x:c r="T847" s="139" t="n">
        <x:f>IF(S847="YES",R847,-1E+99)</x:f>
        <x:v>-2718.9063662901463</x:v>
      </x:c>
    </x:row>
    <x:row r="848">
      <x:c r="A848" s="139"/>
      <x:c r="B848" s="139"/>
      <x:c r="C848" s="139"/>
      <x:c r="D848" s="139"/>
      <x:c r="E848" s="139"/>
      <x:c r="F848" s="139"/>
      <x:c r="G848" s="139"/>
      <x:c r="H848" s="139"/>
      <x:c r="I848" s="266" t="n">
        <x:f>INT((ROW()-ROW($I$46))/((CARROT_CAP+1)*(MESCLUN_CAP+1)))</x:f>
        <x:v>1</x:v>
      </x:c>
      <x:c r="J848" s="266" t="n">
        <x:f>MOD(INT((ROW()-ROW($I$46))/(MESCLUN_CAP+1)),CARROT_CAP+1)</x:f>
        <x:v>4</x:v>
      </x:c>
      <x:c r="K848" s="266" t="n">
        <x:f>MOD(ROW()-ROW($I$46),MESCLUN_CAP+1)</x:f>
        <x:v>27</x:v>
      </x:c>
      <x:c r="L848" s="266" t="n">
        <x:f>SUM(I848:K848)</x:f>
        <x:v>32</x:v>
      </x:c>
      <x:c r="M848" s="267" t="n">
        <x:f>I848*TOMATO_HOURS*WEEKS*(1+TOMATO_DIM)^I848+J848*CARROT_HOURS*WEEKS*(1+CARROT_DIM)^J848+K848*MESCLUN_HOURS*WEEKS*(1+MESCLUN_DIM)^K848</x:f>
        <x:v>1930.64831121807</x:v>
      </x:c>
      <x:c r="N848" s="267" t="n">
        <x:f>MAX(M848-FARMER_HOURS,0)/TEMP_HOURS_PER_WORKER</x:f>
        <x:v>0.8407279939014375</x:v>
      </x:c>
      <x:c r="O848" s="268" t="n">
        <x:f>I848*TOMATO_PRICE+J848*CARROT_PRICE+K848*MESCLUN_PRICE</x:f>
        <x:v>90076</x:v>
      </x:c>
      <x:c r="P848" s="268" t="n">
        <x:f>I848*TOMATO_FERTILIZER+J848*CARROT_FERTILIZER+K848*MESCLUN_FERTILIZER</x:f>
        <x:v>26400</x:v>
      </x:c>
      <x:c r="Q848" s="268" t="n">
        <x:f>MIN(M848,FARMER_HOURS)*FARMER_RATE+MAX(M848-FARMER_HOURS,0)*TEMP_RATE</x:f>
        <x:v>46018.199847535936</x:v>
      </x:c>
      <x:c r="R848" s="268" t="n">
        <x:f>O848-P848-Q848-FIXED_COST</x:f>
        <x:v>-2342.199847535936</x:v>
      </x:c>
      <x:c r="S848" s="139" t="str">
        <x:f>IF(AND(L848&lt;=TOTAL_BED_CAP,N848&lt;=TEMP_WORKER_CAP),"YES","NO")</x:f>
        <x:v>YES</x:v>
      </x:c>
      <x:c r="T848" s="139" t="n">
        <x:f>IF(S848="YES",R848,-1E+99)</x:f>
        <x:v>-2342.199847535936</x:v>
      </x:c>
    </x:row>
    <x:row r="849">
      <x:c r="A849" s="139"/>
      <x:c r="B849" s="139"/>
      <x:c r="C849" s="139"/>
      <x:c r="D849" s="139"/>
      <x:c r="E849" s="139"/>
      <x:c r="F849" s="139"/>
      <x:c r="G849" s="139"/>
      <x:c r="H849" s="139"/>
      <x:c r="I849" s="266" t="n">
        <x:f>INT((ROW()-ROW($I$46))/((CARROT_CAP+1)*(MESCLUN_CAP+1)))</x:f>
        <x:v>1</x:v>
      </x:c>
      <x:c r="J849" s="266" t="n">
        <x:f>MOD(INT((ROW()-ROW($I$46))/(MESCLUN_CAP+1)),CARROT_CAP+1)</x:f>
        <x:v>4</x:v>
      </x:c>
      <x:c r="K849" s="266" t="n">
        <x:f>MOD(ROW()-ROW($I$46),MESCLUN_CAP+1)</x:f>
        <x:v>28</x:v>
      </x:c>
      <x:c r="L849" s="266" t="n">
        <x:f>SUM(I849:K849)</x:f>
        <x:v>33</x:v>
      </x:c>
      <x:c r="M849" s="267" t="n">
        <x:f>I849*TOMATO_HOURS*WEEKS*(1+TOMATO_DIM)^I849+J849*CARROT_HOURS*WEEKS*(1+CARROT_DIM)^J849+K849*MESCLUN_HOURS*WEEKS*(1+MESCLUN_DIM)^K849</x:f>
        <x:v>2015.6078494352232</x:v>
      </x:c>
      <x:c r="N849" s="267" t="n">
        <x:f>MAX(M849-FARMER_HOURS,0)/TEMP_HOURS_PER_WORKER</x:f>
        <x:v>0.899727673218905</x:v>
      </x:c>
      <x:c r="O849" s="268" t="n">
        <x:f>I849*TOMATO_PRICE+J849*CARROT_PRICE+K849*MESCLUN_PRICE</x:f>
        <x:v>92776</x:v>
      </x:c>
      <x:c r="P849" s="268" t="n">
        <x:f>I849*TOMATO_FERTILIZER+J849*CARROT_FERTILIZER+K849*MESCLUN_FERTILIZER</x:f>
        <x:v>27280</x:v>
      </x:c>
      <x:c r="Q849" s="268" t="n">
        <x:f>MIN(M849,FARMER_HOURS)*FARMER_RATE+MAX(M849-FARMER_HOURS,0)*TEMP_RATE</x:f>
        <x:v>47493.19183047263</x:v>
      </x:c>
      <x:c r="R849" s="268" t="n">
        <x:f>O849-P849-Q849-FIXED_COST</x:f>
        <x:v>-1997.1918304726278</x:v>
      </x:c>
      <x:c r="S849" s="139" t="str">
        <x:f>IF(AND(L849&lt;=TOTAL_BED_CAP,N849&lt;=TEMP_WORKER_CAP),"YES","NO")</x:f>
        <x:v>YES</x:v>
      </x:c>
      <x:c r="T849" s="139" t="n">
        <x:f>IF(S849="YES",R849,-1E+99)</x:f>
        <x:v>-1997.1918304726278</x:v>
      </x:c>
    </x:row>
    <x:row r="850">
      <x:c r="A850" s="139"/>
      <x:c r="B850" s="139"/>
      <x:c r="C850" s="139"/>
      <x:c r="D850" s="139"/>
      <x:c r="E850" s="139"/>
      <x:c r="F850" s="139"/>
      <x:c r="G850" s="139"/>
      <x:c r="H850" s="139"/>
      <x:c r="I850" s="266" t="n">
        <x:f>INT((ROW()-ROW($I$46))/((CARROT_CAP+1)*(MESCLUN_CAP+1)))</x:f>
        <x:v>1</x:v>
      </x:c>
      <x:c r="J850" s="266" t="n">
        <x:f>MOD(INT((ROW()-ROW($I$46))/(MESCLUN_CAP+1)),CARROT_CAP+1)</x:f>
        <x:v>4</x:v>
      </x:c>
      <x:c r="K850" s="266" t="n">
        <x:f>MOD(ROW()-ROW($I$46),MESCLUN_CAP+1)</x:f>
        <x:v>29</x:v>
      </x:c>
      <x:c r="L850" s="266" t="n">
        <x:f>SUM(I850:K850)</x:f>
        <x:v>34</x:v>
      </x:c>
      <x:c r="M850" s="267" t="n">
        <x:f>I850*TOMATO_HOURS*WEEKS*(1+TOMATO_DIM)^I850+J850*CARROT_HOURS*WEEKS*(1+CARROT_DIM)^J850+K850*MESCLUN_HOURS*WEEKS*(1+MESCLUN_DIM)^K850</x:f>
        <x:v>2102.4258775508765</x:v>
      </x:c>
      <x:c r="N850" s="267" t="n">
        <x:f>MAX(M850-FARMER_HOURS,0)/TEMP_HOURS_PER_WORKER</x:f>
        <x:v>0.960017970521442</x:v>
      </x:c>
      <x:c r="O850" s="268" t="n">
        <x:f>I850*TOMATO_PRICE+J850*CARROT_PRICE+K850*MESCLUN_PRICE</x:f>
        <x:v>95476</x:v>
      </x:c>
      <x:c r="P850" s="268" t="n">
        <x:f>I850*TOMATO_FERTILIZER+J850*CARROT_FERTILIZER+K850*MESCLUN_FERTILIZER</x:f>
        <x:v>28160</x:v>
      </x:c>
      <x:c r="Q850" s="268" t="n">
        <x:f>MIN(M850,FARMER_HOURS)*FARMER_RATE+MAX(M850-FARMER_HOURS,0)*TEMP_RATE</x:f>
        <x:v>49000.44926303605</x:v>
      </x:c>
      <x:c r="R850" s="268" t="n">
        <x:f>O850-P850-Q850-FIXED_COST</x:f>
        <x:v>-1684.4492630360473</x:v>
      </x:c>
      <x:c r="S850" s="139" t="str">
        <x:f>IF(AND(L850&lt;=TOTAL_BED_CAP,N850&lt;=TEMP_WORKER_CAP),"YES","NO")</x:f>
        <x:v>YES</x:v>
      </x:c>
      <x:c r="T850" s="139" t="n">
        <x:f>IF(S850="YES",R850,-1E+99)</x:f>
        <x:v>-1684.4492630360473</x:v>
      </x:c>
    </x:row>
    <x:row r="851">
      <x:c r="A851" s="139"/>
      <x:c r="B851" s="139"/>
      <x:c r="C851" s="139"/>
      <x:c r="D851" s="139"/>
      <x:c r="E851" s="139"/>
      <x:c r="F851" s="139"/>
      <x:c r="G851" s="139"/>
      <x:c r="H851" s="139"/>
      <x:c r="I851" s="266" t="n">
        <x:f>INT((ROW()-ROW($I$46))/((CARROT_CAP+1)*(MESCLUN_CAP+1)))</x:f>
        <x:v>1</x:v>
      </x:c>
      <x:c r="J851" s="266" t="n">
        <x:f>MOD(INT((ROW()-ROW($I$46))/(MESCLUN_CAP+1)),CARROT_CAP+1)</x:f>
        <x:v>4</x:v>
      </x:c>
      <x:c r="K851" s="266" t="n">
        <x:f>MOD(ROW()-ROW($I$46),MESCLUN_CAP+1)</x:f>
        <x:v>30</x:v>
      </x:c>
      <x:c r="L851" s="266" t="n">
        <x:f>SUM(I851:K851)</x:f>
        <x:v>35</x:v>
      </x:c>
      <x:c r="M851" s="267" t="n">
        <x:f>I851*TOMATO_HOURS*WEEKS*(1+TOMATO_DIM)^I851+J851*CARROT_HOURS*WEEKS*(1+CARROT_DIM)^J851+K851*MESCLUN_HOURS*WEEKS*(1+MESCLUN_DIM)^K851</x:f>
        <x:v>2191.1355828846463</x:v>
      </x:c>
      <x:c r="N851" s="267" t="n">
        <x:f>MAX(M851-FARMER_HOURS,0)/TEMP_HOURS_PER_WORKER</x:f>
        <x:v>1.021621932558782</x:v>
      </x:c>
      <x:c r="O851" s="268" t="n">
        <x:f>I851*TOMATO_PRICE+J851*CARROT_PRICE+K851*MESCLUN_PRICE</x:f>
        <x:v>98176</x:v>
      </x:c>
      <x:c r="P851" s="268" t="n">
        <x:f>I851*TOMATO_FERTILIZER+J851*CARROT_FERTILIZER+K851*MESCLUN_FERTILIZER</x:f>
        <x:v>29040</x:v>
      </x:c>
      <x:c r="Q851" s="268" t="n">
        <x:f>MIN(M851,FARMER_HOURS)*FARMER_RATE+MAX(M851-FARMER_HOURS,0)*TEMP_RATE</x:f>
        <x:v>50540.54831396956</x:v>
      </x:c>
      <x:c r="R851" s="268" t="n">
        <x:f>O851-P851-Q851-FIXED_COST</x:f>
        <x:v>-1404.548313969557</x:v>
      </x:c>
      <x:c r="S851" s="139" t="str">
        <x:f>IF(AND(L851&lt;=TOTAL_BED_CAP,N851&lt;=TEMP_WORKER_CAP),"YES","NO")</x:f>
        <x:v>YES</x:v>
      </x:c>
      <x:c r="T851" s="139" t="n">
        <x:f>IF(S851="YES",R851,-1E+99)</x:f>
        <x:v>-1404.548313969557</x:v>
      </x:c>
    </x:row>
    <x:row r="852">
      <x:c r="A852" s="139"/>
      <x:c r="B852" s="139"/>
      <x:c r="C852" s="139"/>
      <x:c r="D852" s="139"/>
      <x:c r="E852" s="139"/>
      <x:c r="F852" s="139"/>
      <x:c r="G852" s="139"/>
      <x:c r="H852" s="139"/>
      <x:c r="I852" s="266" t="n">
        <x:f>INT((ROW()-ROW($I$46))/((CARROT_CAP+1)*(MESCLUN_CAP+1)))</x:f>
        <x:v>1</x:v>
      </x:c>
      <x:c r="J852" s="266" t="n">
        <x:f>MOD(INT((ROW()-ROW($I$46))/(MESCLUN_CAP+1)),CARROT_CAP+1)</x:f>
        <x:v>5</x:v>
      </x:c>
      <x:c r="K852" s="266" t="n">
        <x:f>MOD(ROW()-ROW($I$46),MESCLUN_CAP+1)</x:f>
        <x:v>0</x:v>
      </x:c>
      <x:c r="L852" s="266" t="n">
        <x:f>SUM(I852:K852)</x:f>
        <x:v>6</x:v>
      </x:c>
      <x:c r="M852" s="267" t="n">
        <x:f>I852*TOMATO_HOURS*WEEKS*(1+TOMATO_DIM)^I852+J852*CARROT_HOURS*WEEKS*(1+CARROT_DIM)^J852+K852*MESCLUN_HOURS*WEEKS*(1+MESCLUN_DIM)^K852</x:f>
        <x:v>268.7112319335937</x:v>
      </x:c>
      <x:c r="N852" s="267" t="n">
        <x:f>MAX(M852-FARMER_HOURS,0)/TEMP_HOURS_PER_WORKER</x:f>
        <x:v>0</x:v>
      </x:c>
      <x:c r="O852" s="268" t="n">
        <x:f>I852*TOMATO_PRICE+J852*CARROT_PRICE+K852*MESCLUN_PRICE</x:f>
        <x:v>19270</x:v>
      </x:c>
      <x:c r="P852" s="268" t="n">
        <x:f>I852*TOMATO_FERTILIZER+J852*CARROT_FERTILIZER+K852*MESCLUN_FERTILIZER</x:f>
        <x:v>3080</x:v>
      </x:c>
      <x:c r="Q852" s="268" t="n">
        <x:f>MIN(M852,FARMER_HOURS)*FARMER_RATE+MAX(M852-FARMER_HOURS,0)*TEMP_RATE</x:f>
        <x:v>9330.251108805336</x:v>
      </x:c>
      <x:c r="R852" s="268" t="n">
        <x:f>O852-P852-Q852-FIXED_COST</x:f>
        <x:v>-13140.251108805336</x:v>
      </x:c>
      <x:c r="S852" s="139" t="str">
        <x:f>IF(AND(L852&lt;=TOTAL_BED_CAP,N852&lt;=TEMP_WORKER_CAP),"YES","NO")</x:f>
        <x:v>YES</x:v>
      </x:c>
      <x:c r="T852" s="139" t="n">
        <x:f>IF(S852="YES",R852,-1E+99)</x:f>
        <x:v>-13140.251108805336</x:v>
      </x:c>
    </x:row>
    <x:row r="853">
      <x:c r="A853" s="139"/>
      <x:c r="B853" s="139"/>
      <x:c r="C853" s="139"/>
      <x:c r="D853" s="139"/>
      <x:c r="E853" s="139"/>
      <x:c r="F853" s="139"/>
      <x:c r="G853" s="139"/>
      <x:c r="H853" s="139"/>
      <x:c r="I853" s="266" t="n">
        <x:f>INT((ROW()-ROW($I$46))/((CARROT_CAP+1)*(MESCLUN_CAP+1)))</x:f>
        <x:v>1</x:v>
      </x:c>
      <x:c r="J853" s="266" t="n">
        <x:f>MOD(INT((ROW()-ROW($I$46))/(MESCLUN_CAP+1)),CARROT_CAP+1)</x:f>
        <x:v>5</x:v>
      </x:c>
      <x:c r="K853" s="266" t="n">
        <x:f>MOD(ROW()-ROW($I$46),MESCLUN_CAP+1)</x:f>
        <x:v>1</x:v>
      </x:c>
      <x:c r="L853" s="266" t="n">
        <x:f>SUM(I853:K853)</x:f>
        <x:v>7</x:v>
      </x:c>
      <x:c r="M853" s="267" t="n">
        <x:f>I853*TOMATO_HOURS*WEEKS*(1+TOMATO_DIM)^I853+J853*CARROT_HOURS*WEEKS*(1+CARROT_DIM)^J853+K853*MESCLUN_HOURS*WEEKS*(1+MESCLUN_DIM)^K853</x:f>
        <x:v>314.2737319335937</x:v>
      </x:c>
      <x:c r="N853" s="267" t="n">
        <x:f>MAX(M853-FARMER_HOURS,0)/TEMP_HOURS_PER_WORKER</x:f>
        <x:v>0</x:v>
      </x:c>
      <x:c r="O853" s="268" t="n">
        <x:f>I853*TOMATO_PRICE+J853*CARROT_PRICE+K853*MESCLUN_PRICE</x:f>
        <x:v>21970</x:v>
      </x:c>
      <x:c r="P853" s="268" t="n">
        <x:f>I853*TOMATO_FERTILIZER+J853*CARROT_FERTILIZER+K853*MESCLUN_FERTILIZER</x:f>
        <x:v>3960</x:v>
      </x:c>
      <x:c r="Q853" s="268" t="n">
        <x:f>MIN(M853,FARMER_HOURS)*FARMER_RATE+MAX(M853-FARMER_HOURS,0)*TEMP_RATE</x:f>
        <x:v>10912.282358805336</x:v>
      </x:c>
      <x:c r="R853" s="268" t="n">
        <x:f>O853-P853-Q853-FIXED_COST</x:f>
        <x:v>-12902.282358805336</x:v>
      </x:c>
      <x:c r="S853" s="139" t="str">
        <x:f>IF(AND(L853&lt;=TOTAL_BED_CAP,N853&lt;=TEMP_WORKER_CAP),"YES","NO")</x:f>
        <x:v>YES</x:v>
      </x:c>
      <x:c r="T853" s="139" t="n">
        <x:f>IF(S853="YES",R853,-1E+99)</x:f>
        <x:v>-12902.282358805336</x:v>
      </x:c>
    </x:row>
    <x:row r="854">
      <x:c r="A854" s="139"/>
      <x:c r="B854" s="139"/>
      <x:c r="C854" s="139"/>
      <x:c r="D854" s="139"/>
      <x:c r="E854" s="139"/>
      <x:c r="F854" s="139"/>
      <x:c r="G854" s="139"/>
      <x:c r="H854" s="139"/>
      <x:c r="I854" s="266" t="n">
        <x:f>INT((ROW()-ROW($I$46))/((CARROT_CAP+1)*(MESCLUN_CAP+1)))</x:f>
        <x:v>1</x:v>
      </x:c>
      <x:c r="J854" s="266" t="n">
        <x:f>MOD(INT((ROW()-ROW($I$46))/(MESCLUN_CAP+1)),CARROT_CAP+1)</x:f>
        <x:v>5</x:v>
      </x:c>
      <x:c r="K854" s="266" t="n">
        <x:f>MOD(ROW()-ROW($I$46),MESCLUN_CAP+1)</x:f>
        <x:v>2</x:v>
      </x:c>
      <x:c r="L854" s="266" t="n">
        <x:f>SUM(I854:K854)</x:f>
        <x:v>8</x:v>
      </x:c>
      <x:c r="M854" s="267" t="n">
        <x:f>I854*TOMATO_HOURS*WEEKS*(1+TOMATO_DIM)^I854+J854*CARROT_HOURS*WEEKS*(1+CARROT_DIM)^J854+K854*MESCLUN_HOURS*WEEKS*(1+MESCLUN_DIM)^K854</x:f>
        <x:v>360.9752944335937</x:v>
      </x:c>
      <x:c r="N854" s="267" t="n">
        <x:f>MAX(M854-FARMER_HOURS,0)/TEMP_HOURS_PER_WORKER</x:f>
        <x:v>0</x:v>
      </x:c>
      <x:c r="O854" s="268" t="n">
        <x:f>I854*TOMATO_PRICE+J854*CARROT_PRICE+K854*MESCLUN_PRICE</x:f>
        <x:v>24670</x:v>
      </x:c>
      <x:c r="P854" s="268" t="n">
        <x:f>I854*TOMATO_FERTILIZER+J854*CARROT_FERTILIZER+K854*MESCLUN_FERTILIZER</x:f>
        <x:v>4840</x:v>
      </x:c>
      <x:c r="Q854" s="268" t="n">
        <x:f>MIN(M854,FARMER_HOURS)*FARMER_RATE+MAX(M854-FARMER_HOURS,0)*TEMP_RATE</x:f>
        <x:v>12533.864390055338</x:v>
      </x:c>
      <x:c r="R854" s="268" t="n">
        <x:f>O854-P854-Q854-FIXED_COST</x:f>
        <x:v>-12703.864390055338</x:v>
      </x:c>
      <x:c r="S854" s="139" t="str">
        <x:f>IF(AND(L854&lt;=TOTAL_BED_CAP,N854&lt;=TEMP_WORKER_CAP),"YES","NO")</x:f>
        <x:v>YES</x:v>
      </x:c>
      <x:c r="T854" s="139" t="n">
        <x:f>IF(S854="YES",R854,-1E+99)</x:f>
        <x:v>-12703.864390055338</x:v>
      </x:c>
    </x:row>
    <x:row r="855">
      <x:c r="A855" s="139"/>
      <x:c r="B855" s="139"/>
      <x:c r="C855" s="139"/>
      <x:c r="D855" s="139"/>
      <x:c r="E855" s="139"/>
      <x:c r="F855" s="139"/>
      <x:c r="G855" s="139"/>
      <x:c r="H855" s="139"/>
      <x:c r="I855" s="266" t="n">
        <x:f>INT((ROW()-ROW($I$46))/((CARROT_CAP+1)*(MESCLUN_CAP+1)))</x:f>
        <x:v>1</x:v>
      </x:c>
      <x:c r="J855" s="266" t="n">
        <x:f>MOD(INT((ROW()-ROW($I$46))/(MESCLUN_CAP+1)),CARROT_CAP+1)</x:f>
        <x:v>5</x:v>
      </x:c>
      <x:c r="K855" s="266" t="n">
        <x:f>MOD(ROW()-ROW($I$46),MESCLUN_CAP+1)</x:f>
        <x:v>3</x:v>
      </x:c>
      <x:c r="L855" s="266" t="n">
        <x:f>SUM(I855:K855)</x:f>
        <x:v>9</x:v>
      </x:c>
      <x:c r="M855" s="267" t="n">
        <x:f>I855*TOMATO_HOURS*WEEKS*(1+TOMATO_DIM)^I855+J855*CARROT_HOURS*WEEKS*(1+CARROT_DIM)^J855+K855*MESCLUN_HOURS*WEEKS*(1+MESCLUN_DIM)^K855</x:f>
        <x:v>408.83727685546864</x:v>
      </x:c>
      <x:c r="N855" s="267" t="n">
        <x:f>MAX(M855-FARMER_HOURS,0)/TEMP_HOURS_PER_WORKER</x:f>
        <x:v>0</x:v>
      </x:c>
      <x:c r="O855" s="268" t="n">
        <x:f>I855*TOMATO_PRICE+J855*CARROT_PRICE+K855*MESCLUN_PRICE</x:f>
        <x:v>27370</x:v>
      </x:c>
      <x:c r="P855" s="268" t="n">
        <x:f>I855*TOMATO_FERTILIZER+J855*CARROT_FERTILIZER+K855*MESCLUN_FERTILIZER</x:f>
        <x:v>5720</x:v>
      </x:c>
      <x:c r="Q855" s="268" t="n">
        <x:f>MIN(M855,FARMER_HOURS)*FARMER_RATE+MAX(M855-FARMER_HOURS,0)*TEMP_RATE</x:f>
        <x:v>14195.738779703772</x:v>
      </x:c>
      <x:c r="R855" s="268" t="n">
        <x:f>O855-P855-Q855-FIXED_COST</x:f>
        <x:v>-12545.738779703772</x:v>
      </x:c>
      <x:c r="S855" s="139" t="str">
        <x:f>IF(AND(L855&lt;=TOTAL_BED_CAP,N855&lt;=TEMP_WORKER_CAP),"YES","NO")</x:f>
        <x:v>YES</x:v>
      </x:c>
      <x:c r="T855" s="139" t="n">
        <x:f>IF(S855="YES",R855,-1E+99)</x:f>
        <x:v>-12545.738779703772</x:v>
      </x:c>
    </x:row>
    <x:row r="856">
      <x:c r="A856" s="139"/>
      <x:c r="B856" s="139"/>
      <x:c r="C856" s="139"/>
      <x:c r="D856" s="139"/>
      <x:c r="E856" s="139"/>
      <x:c r="F856" s="139"/>
      <x:c r="G856" s="139"/>
      <x:c r="H856" s="139"/>
      <x:c r="I856" s="266" t="n">
        <x:f>INT((ROW()-ROW($I$46))/((CARROT_CAP+1)*(MESCLUN_CAP+1)))</x:f>
        <x:v>1</x:v>
      </x:c>
      <x:c r="J856" s="266" t="n">
        <x:f>MOD(INT((ROW()-ROW($I$46))/(MESCLUN_CAP+1)),CARROT_CAP+1)</x:f>
        <x:v>5</x:v>
      </x:c>
      <x:c r="K856" s="266" t="n">
        <x:f>MOD(ROW()-ROW($I$46),MESCLUN_CAP+1)</x:f>
        <x:v>4</x:v>
      </x:c>
      <x:c r="L856" s="266" t="n">
        <x:f>SUM(I856:K856)</x:f>
        <x:v>10</x:v>
      </x:c>
      <x:c r="M856" s="267" t="n">
        <x:f>I856*TOMATO_HOURS*WEEKS*(1+TOMATO_DIM)^I856+J856*CARROT_HOURS*WEEKS*(1+CARROT_DIM)^J856+K856*MESCLUN_HOURS*WEEKS*(1+MESCLUN_DIM)^K856</x:f>
        <x:v>457.88139257812486</x:v>
      </x:c>
      <x:c r="N856" s="267" t="n">
        <x:f>MAX(M856-FARMER_HOURS,0)/TEMP_HOURS_PER_WORKER</x:f>
        <x:v>0</x:v>
      </x:c>
      <x:c r="O856" s="268" t="n">
        <x:f>I856*TOMATO_PRICE+J856*CARROT_PRICE+K856*MESCLUN_PRICE</x:f>
        <x:v>30070</x:v>
      </x:c>
      <x:c r="P856" s="268" t="n">
        <x:f>I856*TOMATO_FERTILIZER+J856*CARROT_FERTILIZER+K856*MESCLUN_FERTILIZER</x:f>
        <x:v>6600</x:v>
      </x:c>
      <x:c r="Q856" s="268" t="n">
        <x:f>MIN(M856,FARMER_HOURS)*FARMER_RATE+MAX(M856-FARMER_HOURS,0)*TEMP_RATE</x:f>
        <x:v>15898.659464518223</x:v>
      </x:c>
      <x:c r="R856" s="268" t="n">
        <x:f>O856-P856-Q856-FIXED_COST</x:f>
        <x:v>-12428.659464518223</x:v>
      </x:c>
      <x:c r="S856" s="139" t="str">
        <x:f>IF(AND(L856&lt;=TOTAL_BED_CAP,N856&lt;=TEMP_WORKER_CAP),"YES","NO")</x:f>
        <x:v>YES</x:v>
      </x:c>
      <x:c r="T856" s="139" t="n">
        <x:f>IF(S856="YES",R856,-1E+99)</x:f>
        <x:v>-12428.659464518223</x:v>
      </x:c>
    </x:row>
    <x:row r="857">
      <x:c r="A857" s="139"/>
      <x:c r="B857" s="139"/>
      <x:c r="C857" s="139"/>
      <x:c r="D857" s="139"/>
      <x:c r="E857" s="139"/>
      <x:c r="F857" s="139"/>
      <x:c r="G857" s="139"/>
      <x:c r="H857" s="139"/>
      <x:c r="I857" s="266" t="n">
        <x:f>INT((ROW()-ROW($I$46))/((CARROT_CAP+1)*(MESCLUN_CAP+1)))</x:f>
        <x:v>1</x:v>
      </x:c>
      <x:c r="J857" s="266" t="n">
        <x:f>MOD(INT((ROW()-ROW($I$46))/(MESCLUN_CAP+1)),CARROT_CAP+1)</x:f>
        <x:v>5</x:v>
      </x:c>
      <x:c r="K857" s="266" t="n">
        <x:f>MOD(ROW()-ROW($I$46),MESCLUN_CAP+1)</x:f>
        <x:v>5</x:v>
      </x:c>
      <x:c r="L857" s="266" t="n">
        <x:f>SUM(I857:K857)</x:f>
        <x:v>11</x:v>
      </x:c>
      <x:c r="M857" s="267" t="n">
        <x:f>I857*TOMATO_HOURS*WEEKS*(1+TOMATO_DIM)^I857+J857*CARROT_HOURS*WEEKS*(1+CARROT_DIM)^J857+K857*MESCLUN_HOURS*WEEKS*(1+MESCLUN_DIM)^K857</x:f>
        <x:v>508.12971649932854</x:v>
      </x:c>
      <x:c r="N857" s="267" t="n">
        <x:f>MAX(M857-FARMER_HOURS,0)/TEMP_HOURS_PER_WORKER</x:f>
        <x:v>0</x:v>
      </x:c>
      <x:c r="O857" s="268" t="n">
        <x:f>I857*TOMATO_PRICE+J857*CARROT_PRICE+K857*MESCLUN_PRICE</x:f>
        <x:v>32770</x:v>
      </x:c>
      <x:c r="P857" s="268" t="n">
        <x:f>I857*TOMATO_FERTILIZER+J857*CARROT_FERTILIZER+K857*MESCLUN_FERTILIZER</x:f>
        <x:v>7480</x:v>
      </x:c>
      <x:c r="Q857" s="268" t="n">
        <x:f>MIN(M857,FARMER_HOURS)*FARMER_RATE+MAX(M857-FARMER_HOURS,0)*TEMP_RATE</x:f>
        <x:v>17643.392934004463</x:v>
      </x:c>
      <x:c r="R857" s="268" t="n">
        <x:f>O857-P857-Q857-FIXED_COST</x:f>
        <x:v>-12353.392934004463</x:v>
      </x:c>
      <x:c r="S857" s="139" t="str">
        <x:f>IF(AND(L857&lt;=TOTAL_BED_CAP,N857&lt;=TEMP_WORKER_CAP),"YES","NO")</x:f>
        <x:v>YES</x:v>
      </x:c>
      <x:c r="T857" s="139" t="n">
        <x:f>IF(S857="YES",R857,-1E+99)</x:f>
        <x:v>-12353.392934004463</x:v>
      </x:c>
    </x:row>
    <x:row r="858">
      <x:c r="A858" s="139"/>
      <x:c r="B858" s="139"/>
      <x:c r="C858" s="139"/>
      <x:c r="D858" s="139"/>
      <x:c r="E858" s="139"/>
      <x:c r="F858" s="139"/>
      <x:c r="G858" s="139"/>
      <x:c r="H858" s="139"/>
      <x:c r="I858" s="266" t="n">
        <x:f>INT((ROW()-ROW($I$46))/((CARROT_CAP+1)*(MESCLUN_CAP+1)))</x:f>
        <x:v>1</x:v>
      </x:c>
      <x:c r="J858" s="266" t="n">
        <x:f>MOD(INT((ROW()-ROW($I$46))/(MESCLUN_CAP+1)),CARROT_CAP+1)</x:f>
        <x:v>5</x:v>
      </x:c>
      <x:c r="K858" s="266" t="n">
        <x:f>MOD(ROW()-ROW($I$46),MESCLUN_CAP+1)</x:f>
        <x:v>6</x:v>
      </x:c>
      <x:c r="L858" s="266" t="n">
        <x:f>SUM(I858:K858)</x:f>
        <x:v>12</x:v>
      </x:c>
      <x:c r="M858" s="267" t="n">
        <x:f>I858*TOMATO_HOURS*WEEKS*(1+TOMATO_DIM)^I858+J858*CARROT_HOURS*WEEKS*(1+CARROT_DIM)^J858+K858*MESCLUN_HOURS*WEEKS*(1+MESCLUN_DIM)^K858</x:f>
        <x:v>559.6046906809614</x:v>
      </x:c>
      <x:c r="N858" s="267" t="n">
        <x:f>MAX(M858-FARMER_HOURS,0)/TEMP_HOURS_PER_WORKER</x:f>
        <x:v>0</x:v>
      </x:c>
      <x:c r="O858" s="268" t="n">
        <x:f>I858*TOMATO_PRICE+J858*CARROT_PRICE+K858*MESCLUN_PRICE</x:f>
        <x:v>35470</x:v>
      </x:c>
      <x:c r="P858" s="268" t="n">
        <x:f>I858*TOMATO_FERTILIZER+J858*CARROT_FERTILIZER+K858*MESCLUN_FERTILIZER</x:f>
        <x:v>8360</x:v>
      </x:c>
      <x:c r="Q858" s="268" t="n">
        <x:f>MIN(M858,FARMER_HOURS)*FARMER_RATE+MAX(M858-FARMER_HOURS,0)*TEMP_RATE</x:f>
        <x:v>19430.71842642227</x:v>
      </x:c>
      <x:c r="R858" s="268" t="n">
        <x:f>O858-P858-Q858-FIXED_COST</x:f>
        <x:v>-12320.71842642227</x:v>
      </x:c>
      <x:c r="S858" s="139" t="str">
        <x:f>IF(AND(L858&lt;=TOTAL_BED_CAP,N858&lt;=TEMP_WORKER_CAP),"YES","NO")</x:f>
        <x:v>YES</x:v>
      </x:c>
      <x:c r="T858" s="139" t="n">
        <x:f>IF(S858="YES",R858,-1E+99)</x:f>
        <x:v>-12320.71842642227</x:v>
      </x:c>
    </x:row>
    <x:row r="859">
      <x:c r="A859" s="139"/>
      <x:c r="B859" s="139"/>
      <x:c r="C859" s="139"/>
      <x:c r="D859" s="139"/>
      <x:c r="E859" s="139"/>
      <x:c r="F859" s="139"/>
      <x:c r="G859" s="139"/>
      <x:c r="H859" s="139"/>
      <x:c r="I859" s="266" t="n">
        <x:f>INT((ROW()-ROW($I$46))/((CARROT_CAP+1)*(MESCLUN_CAP+1)))</x:f>
        <x:v>1</x:v>
      </x:c>
      <x:c r="J859" s="266" t="n">
        <x:f>MOD(INT((ROW()-ROW($I$46))/(MESCLUN_CAP+1)),CARROT_CAP+1)</x:f>
        <x:v>5</x:v>
      </x:c>
      <x:c r="K859" s="266" t="n">
        <x:f>MOD(ROW()-ROW($I$46),MESCLUN_CAP+1)</x:f>
        <x:v>7</x:v>
      </x:c>
      <x:c r="L859" s="266" t="n">
        <x:f>SUM(I859:K859)</x:f>
        <x:v>13</x:v>
      </x:c>
      <x:c r="M859" s="267" t="n">
        <x:f>I859*TOMATO_HOURS*WEEKS*(1+TOMATO_DIM)^I859+J859*CARROT_HOURS*WEEKS*(1+CARROT_DIM)^J859+K859*MESCLUN_HOURS*WEEKS*(1+MESCLUN_DIM)^K859</x:f>
        <x:v>612.3291300789219</x:v>
      </x:c>
      <x:c r="N859" s="267" t="n">
        <x:f>MAX(M859-FARMER_HOURS,0)/TEMP_HOURS_PER_WORKER</x:f>
        <x:v>0</x:v>
      </x:c>
      <x:c r="O859" s="268" t="n">
        <x:f>I859*TOMATO_PRICE+J859*CARROT_PRICE+K859*MESCLUN_PRICE</x:f>
        <x:v>38170</x:v>
      </x:c>
      <x:c r="P859" s="268" t="n">
        <x:f>I859*TOMATO_FERTILIZER+J859*CARROT_FERTILIZER+K859*MESCLUN_FERTILIZER</x:f>
        <x:v>9240</x:v>
      </x:c>
      <x:c r="Q859" s="268" t="n">
        <x:f>MIN(M859,FARMER_HOURS)*FARMER_RATE+MAX(M859-FARMER_HOURS,0)*TEMP_RATE</x:f>
        <x:v>21261.428127740346</x:v>
      </x:c>
      <x:c r="R859" s="268" t="n">
        <x:f>O859-P859-Q859-FIXED_COST</x:f>
        <x:v>-12331.428127740346</x:v>
      </x:c>
      <x:c r="S859" s="139" t="str">
        <x:f>IF(AND(L859&lt;=TOTAL_BED_CAP,N859&lt;=TEMP_WORKER_CAP),"YES","NO")</x:f>
        <x:v>YES</x:v>
      </x:c>
      <x:c r="T859" s="139" t="n">
        <x:f>IF(S859="YES",R859,-1E+99)</x:f>
        <x:v>-12331.428127740346</x:v>
      </x:c>
    </x:row>
    <x:row r="860">
      <x:c r="A860" s="139"/>
      <x:c r="B860" s="139"/>
      <x:c r="C860" s="139"/>
      <x:c r="D860" s="139"/>
      <x:c r="E860" s="139"/>
      <x:c r="F860" s="139"/>
      <x:c r="G860" s="139"/>
      <x:c r="H860" s="139"/>
      <x:c r="I860" s="266" t="n">
        <x:f>INT((ROW()-ROW($I$46))/((CARROT_CAP+1)*(MESCLUN_CAP+1)))</x:f>
        <x:v>1</x:v>
      </x:c>
      <x:c r="J860" s="266" t="n">
        <x:f>MOD(INT((ROW()-ROW($I$46))/(MESCLUN_CAP+1)),CARROT_CAP+1)</x:f>
        <x:v>5</x:v>
      </x:c>
      <x:c r="K860" s="266" t="n">
        <x:f>MOD(ROW()-ROW($I$46),MESCLUN_CAP+1)</x:f>
        <x:v>8</x:v>
      </x:c>
      <x:c r="L860" s="266" t="n">
        <x:f>SUM(I860:K860)</x:f>
        <x:v>14</x:v>
      </x:c>
      <x:c r="M860" s="267" t="n">
        <x:f>I860*TOMATO_HOURS*WEEKS*(1+TOMATO_DIM)^I860+J860*CARROT_HOURS*WEEKS*(1+CARROT_DIM)^J860+K860*MESCLUN_HOURS*WEEKS*(1+MESCLUN_DIM)^K860</x:f>
        <x:v>666.326228358902</x:v>
      </x:c>
      <x:c r="N860" s="267" t="n">
        <x:f>MAX(M860-FARMER_HOURS,0)/TEMP_HOURS_PER_WORKER</x:f>
        <x:v>0</x:v>
      </x:c>
      <x:c r="O860" s="268" t="n">
        <x:f>I860*TOMATO_PRICE+J860*CARROT_PRICE+K860*MESCLUN_PRICE</x:f>
        <x:v>40870</x:v>
      </x:c>
      <x:c r="P860" s="268" t="n">
        <x:f>I860*TOMATO_FERTILIZER+J860*CARROT_FERTILIZER+K860*MESCLUN_FERTILIZER</x:f>
        <x:v>10120</x:v>
      </x:c>
      <x:c r="Q860" s="268" t="n">
        <x:f>MIN(M860,FARMER_HOURS)*FARMER_RATE+MAX(M860-FARMER_HOURS,0)*TEMP_RATE</x:f>
        <x:v>23136.327373572985</x:v>
      </x:c>
      <x:c r="R860" s="268" t="n">
        <x:f>O860-P860-Q860-FIXED_COST</x:f>
        <x:v>-12386.327373572985</x:v>
      </x:c>
      <x:c r="S860" s="139" t="str">
        <x:f>IF(AND(L860&lt;=TOTAL_BED_CAP,N860&lt;=TEMP_WORKER_CAP),"YES","NO")</x:f>
        <x:v>YES</x:v>
      </x:c>
      <x:c r="T860" s="139" t="n">
        <x:f>IF(S860="YES",R860,-1E+99)</x:f>
        <x:v>-12386.327373572985</x:v>
      </x:c>
    </x:row>
    <x:row r="861">
      <x:c r="A861" s="139"/>
      <x:c r="B861" s="139"/>
      <x:c r="C861" s="139"/>
      <x:c r="D861" s="139"/>
      <x:c r="E861" s="139"/>
      <x:c r="F861" s="139"/>
      <x:c r="G861" s="139"/>
      <x:c r="H861" s="139"/>
      <x:c r="I861" s="266" t="n">
        <x:f>INT((ROW()-ROW($I$46))/((CARROT_CAP+1)*(MESCLUN_CAP+1)))</x:f>
        <x:v>1</x:v>
      </x:c>
      <x:c r="J861" s="266" t="n">
        <x:f>MOD(INT((ROW()-ROW($I$46))/(MESCLUN_CAP+1)),CARROT_CAP+1)</x:f>
        <x:v>5</x:v>
      </x:c>
      <x:c r="K861" s="266" t="n">
        <x:f>MOD(ROW()-ROW($I$46),MESCLUN_CAP+1)</x:f>
        <x:v>9</x:v>
      </x:c>
      <x:c r="L861" s="266" t="n">
        <x:f>SUM(I861:K861)</x:f>
        <x:v>15</x:v>
      </x:c>
      <x:c r="M861" s="267" t="n">
        <x:f>I861*TOMATO_HOURS*WEEKS*(1+TOMATO_DIM)^I861+J861*CARROT_HOURS*WEEKS*(1+CARROT_DIM)^J861+K861*MESCLUN_HOURS*WEEKS*(1+MESCLUN_DIM)^K861</x:f>
        <x:v>721.6195637992964</x:v>
      </x:c>
      <x:c r="N861" s="267" t="n">
        <x:f>MAX(M861-FARMER_HOURS,0)/TEMP_HOURS_PER_WORKER</x:f>
        <x:v>0.0011246970828447426</x:v>
      </x:c>
      <x:c r="O861" s="268" t="n">
        <x:f>I861*TOMATO_PRICE+J861*CARROT_PRICE+K861*MESCLUN_PRICE</x:f>
        <x:v>43570</x:v>
      </x:c>
      <x:c r="P861" s="268" t="n">
        <x:f>I861*TOMATO_FERTILIZER+J861*CARROT_FERTILIZER+K861*MESCLUN_FERTILIZER</x:f>
        <x:v>11000</x:v>
      </x:c>
      <x:c r="Q861" s="268" t="n">
        <x:f>MIN(M861,FARMER_HOURS)*FARMER_RATE+MAX(M861-FARMER_HOURS,0)*TEMP_RATE</x:f>
        <x:v>25028.11742707112</x:v>
      </x:c>
      <x:c r="R861" s="268" t="n">
        <x:f>O861-P861-Q861-FIXED_COST</x:f>
        <x:v>-12458.11742707112</x:v>
      </x:c>
      <x:c r="S861" s="139" t="str">
        <x:f>IF(AND(L861&lt;=TOTAL_BED_CAP,N861&lt;=TEMP_WORKER_CAP),"YES","NO")</x:f>
        <x:v>YES</x:v>
      </x:c>
      <x:c r="T861" s="139" t="n">
        <x:f>IF(S861="YES",R861,-1E+99)</x:f>
        <x:v>-12458.11742707112</x:v>
      </x:c>
    </x:row>
    <x:row r="862">
      <x:c r="A862" s="139"/>
      <x:c r="B862" s="139"/>
      <x:c r="C862" s="139"/>
      <x:c r="D862" s="139"/>
      <x:c r="E862" s="139"/>
      <x:c r="F862" s="139"/>
      <x:c r="G862" s="139"/>
      <x:c r="H862" s="139"/>
      <x:c r="I862" s="266" t="n">
        <x:f>INT((ROW()-ROW($I$46))/((CARROT_CAP+1)*(MESCLUN_CAP+1)))</x:f>
        <x:v>1</x:v>
      </x:c>
      <x:c r="J862" s="266" t="n">
        <x:f>MOD(INT((ROW()-ROW($I$46))/(MESCLUN_CAP+1)),CARROT_CAP+1)</x:f>
        <x:v>5</x:v>
      </x:c>
      <x:c r="K862" s="266" t="n">
        <x:f>MOD(ROW()-ROW($I$46),MESCLUN_CAP+1)</x:f>
        <x:v>10</x:v>
      </x:c>
      <x:c r="L862" s="266" t="n">
        <x:f>SUM(I862:K862)</x:f>
        <x:v>16</x:v>
      </x:c>
      <x:c r="M862" s="267" t="n">
        <x:f>I862*TOMATO_HOURS*WEEKS*(1+TOMATO_DIM)^I862+J862*CARROT_HOURS*WEEKS*(1+CARROT_DIM)^J862+K862*MESCLUN_HOURS*WEEKS*(1+MESCLUN_DIM)^K862</x:f>
        <x:v>778.2331052825092</x:v>
      </x:c>
      <x:c r="N862" s="267" t="n">
        <x:f>MAX(M862-FARMER_HOURS,0)/TEMP_HOURS_PER_WORKER</x:f>
        <x:v>0.040439656446186946</x:v>
      </x:c>
      <x:c r="O862" s="268" t="n">
        <x:f>I862*TOMATO_PRICE+J862*CARROT_PRICE+K862*MESCLUN_PRICE</x:f>
        <x:v>46270</x:v>
      </x:c>
      <x:c r="P862" s="268" t="n">
        <x:f>I862*TOMATO_FERTILIZER+J862*CARROT_FERTILIZER+K862*MESCLUN_FERTILIZER</x:f>
        <x:v>11880</x:v>
      </x:c>
      <x:c r="Q862" s="268" t="n">
        <x:f>MIN(M862,FARMER_HOURS)*FARMER_RATE+MAX(M862-FARMER_HOURS,0)*TEMP_RATE</x:f>
        <x:v>26010.991411154675</x:v>
      </x:c>
      <x:c r="R862" s="268" t="n">
        <x:f>O862-P862-Q862-FIXED_COST</x:f>
        <x:v>-11620.991411154675</x:v>
      </x:c>
      <x:c r="S862" s="139" t="str">
        <x:f>IF(AND(L862&lt;=TOTAL_BED_CAP,N862&lt;=TEMP_WORKER_CAP),"YES","NO")</x:f>
        <x:v>YES</x:v>
      </x:c>
      <x:c r="T862" s="139" t="n">
        <x:f>IF(S862="YES",R862,-1E+99)</x:f>
        <x:v>-11620.991411154675</x:v>
      </x:c>
    </x:row>
    <x:row r="863">
      <x:c r="A863" s="139"/>
      <x:c r="B863" s="139"/>
      <x:c r="C863" s="139"/>
      <x:c r="D863" s="139"/>
      <x:c r="E863" s="139"/>
      <x:c r="F863" s="139"/>
      <x:c r="G863" s="139"/>
      <x:c r="H863" s="139"/>
      <x:c r="I863" s="266" t="n">
        <x:f>INT((ROW()-ROW($I$46))/((CARROT_CAP+1)*(MESCLUN_CAP+1)))</x:f>
        <x:v>1</x:v>
      </x:c>
      <x:c r="J863" s="266" t="n">
        <x:f>MOD(INT((ROW()-ROW($I$46))/(MESCLUN_CAP+1)),CARROT_CAP+1)</x:f>
        <x:v>5</x:v>
      </x:c>
      <x:c r="K863" s="266" t="n">
        <x:f>MOD(ROW()-ROW($I$46),MESCLUN_CAP+1)</x:f>
        <x:v>11</x:v>
      </x:c>
      <x:c r="L863" s="266" t="n">
        <x:f>SUM(I863:K863)</x:f>
        <x:v>17</x:v>
      </x:c>
      <x:c r="M863" s="267" t="n">
        <x:f>I863*TOMATO_HOURS*WEEKS*(1+TOMATO_DIM)^I863+J863*CARROT_HOURS*WEEKS*(1+CARROT_DIM)^J863+K863*MESCLUN_HOURS*WEEKS*(1+MESCLUN_DIM)^K863</x:f>
        <x:v>836.1912183759483</x:v>
      </x:c>
      <x:c r="N863" s="267" t="n">
        <x:f>MAX(M863-FARMER_HOURS,0)/TEMP_HOURS_PER_WORKER</x:f>
        <x:v>0.08068834609440856</x:v>
      </x:c>
      <x:c r="O863" s="268" t="n">
        <x:f>I863*TOMATO_PRICE+J863*CARROT_PRICE+K863*MESCLUN_PRICE</x:f>
        <x:v>48970</x:v>
      </x:c>
      <x:c r="P863" s="268" t="n">
        <x:f>I863*TOMATO_FERTILIZER+J863*CARROT_FERTILIZER+K863*MESCLUN_FERTILIZER</x:f>
        <x:v>12760</x:v>
      </x:c>
      <x:c r="Q863" s="268" t="n">
        <x:f>MIN(M863,FARMER_HOURS)*FARMER_RATE+MAX(M863-FARMER_HOURS,0)*TEMP_RATE</x:f>
        <x:v>27017.208652360212</x:v>
      </x:c>
      <x:c r="R863" s="268" t="n">
        <x:f>O863-P863-Q863-FIXED_COST</x:f>
        <x:v>-10807.208652360212</x:v>
      </x:c>
      <x:c r="S863" s="139" t="str">
        <x:f>IF(AND(L863&lt;=TOTAL_BED_CAP,N863&lt;=TEMP_WORKER_CAP),"YES","NO")</x:f>
        <x:v>YES</x:v>
      </x:c>
      <x:c r="T863" s="139" t="n">
        <x:f>IF(S863="YES",R863,-1E+99)</x:f>
        <x:v>-10807.208652360212</x:v>
      </x:c>
    </x:row>
    <x:row r="864">
      <x:c r="A864" s="139"/>
      <x:c r="B864" s="139"/>
      <x:c r="C864" s="139"/>
      <x:c r="D864" s="139"/>
      <x:c r="E864" s="139"/>
      <x:c r="F864" s="139"/>
      <x:c r="G864" s="139"/>
      <x:c r="H864" s="139"/>
      <x:c r="I864" s="266" t="n">
        <x:f>INT((ROW()-ROW($I$46))/((CARROT_CAP+1)*(MESCLUN_CAP+1)))</x:f>
        <x:v>1</x:v>
      </x:c>
      <x:c r="J864" s="266" t="n">
        <x:f>MOD(INT((ROW()-ROW($I$46))/(MESCLUN_CAP+1)),CARROT_CAP+1)</x:f>
        <x:v>5</x:v>
      </x:c>
      <x:c r="K864" s="266" t="n">
        <x:f>MOD(ROW()-ROW($I$46),MESCLUN_CAP+1)</x:f>
        <x:v>12</x:v>
      </x:c>
      <x:c r="L864" s="266" t="n">
        <x:f>SUM(I864:K864)</x:f>
        <x:v>18</x:v>
      </x:c>
      <x:c r="M864" s="267" t="n">
        <x:f>I864*TOMATO_HOURS*WEEKS*(1+TOMATO_DIM)^I864+J864*CARROT_HOURS*WEEKS*(1+CARROT_DIM)^J864+K864*MESCLUN_HOURS*WEEKS*(1+MESCLUN_DIM)^K864</x:f>
        <x:v>895.5186715040127</x:v>
      </x:c>
      <x:c r="N864" s="267" t="n">
        <x:f>MAX(M864-FARMER_HOURS,0)/TEMP_HOURS_PER_WORKER</x:f>
        <x:v>0.12188796632223102</x:v>
      </x:c>
      <x:c r="O864" s="268" t="n">
        <x:f>I864*TOMATO_PRICE+J864*CARROT_PRICE+K864*MESCLUN_PRICE</x:f>
        <x:v>51670</x:v>
      </x:c>
      <x:c r="P864" s="268" t="n">
        <x:f>I864*TOMATO_FERTILIZER+J864*CARROT_FERTILIZER+K864*MESCLUN_FERTILIZER</x:f>
        <x:v>13640</x:v>
      </x:c>
      <x:c r="Q864" s="268" t="n">
        <x:f>MIN(M864,FARMER_HOURS)*FARMER_RATE+MAX(M864-FARMER_HOURS,0)*TEMP_RATE</x:f>
        <x:v>28047.199158055777</x:v>
      </x:c>
      <x:c r="R864" s="268" t="n">
        <x:f>O864-P864-Q864-FIXED_COST</x:f>
        <x:v>-10017.199158055777</x:v>
      </x:c>
      <x:c r="S864" s="139" t="str">
        <x:f>IF(AND(L864&lt;=TOTAL_BED_CAP,N864&lt;=TEMP_WORKER_CAP),"YES","NO")</x:f>
        <x:v>YES</x:v>
      </x:c>
      <x:c r="T864" s="139" t="n">
        <x:f>IF(S864="YES",R864,-1E+99)</x:f>
        <x:v>-10017.199158055777</x:v>
      </x:c>
    </x:row>
    <x:row r="865">
      <x:c r="A865" s="139"/>
      <x:c r="B865" s="139"/>
      <x:c r="C865" s="139"/>
      <x:c r="D865" s="139"/>
      <x:c r="E865" s="139"/>
      <x:c r="F865" s="139"/>
      <x:c r="G865" s="139"/>
      <x:c r="H865" s="139"/>
      <x:c r="I865" s="266" t="n">
        <x:f>INT((ROW()-ROW($I$46))/((CARROT_CAP+1)*(MESCLUN_CAP+1)))</x:f>
        <x:v>1</x:v>
      </x:c>
      <x:c r="J865" s="266" t="n">
        <x:f>MOD(INT((ROW()-ROW($I$46))/(MESCLUN_CAP+1)),CARROT_CAP+1)</x:f>
        <x:v>5</x:v>
      </x:c>
      <x:c r="K865" s="266" t="n">
        <x:f>MOD(ROW()-ROW($I$46),MESCLUN_CAP+1)</x:f>
        <x:v>13</x:v>
      </x:c>
      <x:c r="L865" s="266" t="n">
        <x:f>SUM(I865:K865)</x:f>
        <x:v>19</x:v>
      </x:c>
      <x:c r="M865" s="267" t="n">
        <x:f>I865*TOMATO_HOURS*WEEKS*(1+TOMATO_DIM)^I865+J865*CARROT_HOURS*WEEKS*(1+CARROT_DIM)^J865+K865*MESCLUN_HOURS*WEEKS*(1+MESCLUN_DIM)^K865</x:f>
        <x:v>956.240642212397</x:v>
      </x:c>
      <x:c r="N865" s="267" t="n">
        <x:f>MAX(M865-FARMER_HOURS,0)/TEMP_HOURS_PER_WORKER</x:f>
        <x:v>0.1640560015363868</x:v>
      </x:c>
      <x:c r="O865" s="268" t="n">
        <x:f>I865*TOMATO_PRICE+J865*CARROT_PRICE+K865*MESCLUN_PRICE</x:f>
        <x:v>54370</x:v>
      </x:c>
      <x:c r="P865" s="268" t="n">
        <x:f>I865*TOMATO_FERTILIZER+J865*CARROT_FERTILIZER+K865*MESCLUN_FERTILIZER</x:f>
        <x:v>14520</x:v>
      </x:c>
      <x:c r="Q865" s="268" t="n">
        <x:f>MIN(M865,FARMER_HOURS)*FARMER_RATE+MAX(M865-FARMER_HOURS,0)*TEMP_RATE</x:f>
        <x:v>29101.40003840967</x:v>
      </x:c>
      <x:c r="R865" s="268" t="n">
        <x:f>O865-P865-Q865-FIXED_COST</x:f>
        <x:v>-9251.400038409669</x:v>
      </x:c>
      <x:c r="S865" s="139" t="str">
        <x:f>IF(AND(L865&lt;=TOTAL_BED_CAP,N865&lt;=TEMP_WORKER_CAP),"YES","NO")</x:f>
        <x:v>YES</x:v>
      </x:c>
      <x:c r="T865" s="139" t="n">
        <x:f>IF(S865="YES",R865,-1E+99)</x:f>
        <x:v>-9251.400038409669</x:v>
      </x:c>
    </x:row>
    <x:row r="866">
      <x:c r="A866" s="139"/>
      <x:c r="B866" s="139"/>
      <x:c r="C866" s="139"/>
      <x:c r="D866" s="139"/>
      <x:c r="E866" s="139"/>
      <x:c r="F866" s="139"/>
      <x:c r="G866" s="139"/>
      <x:c r="H866" s="139"/>
      <x:c r="I866" s="266" t="n">
        <x:f>INT((ROW()-ROW($I$46))/((CARROT_CAP+1)*(MESCLUN_CAP+1)))</x:f>
        <x:v>1</x:v>
      </x:c>
      <x:c r="J866" s="266" t="n">
        <x:f>MOD(INT((ROW()-ROW($I$46))/(MESCLUN_CAP+1)),CARROT_CAP+1)</x:f>
        <x:v>5</x:v>
      </x:c>
      <x:c r="K866" s="266" t="n">
        <x:f>MOD(ROW()-ROW($I$46),MESCLUN_CAP+1)</x:f>
        <x:v>14</x:v>
      </x:c>
      <x:c r="L866" s="266" t="n">
        <x:f>SUM(I866:K866)</x:f>
        <x:v>20</x:v>
      </x:c>
      <x:c r="M866" s="267" t="n">
        <x:f>I866*TOMATO_HOURS*WEEKS*(1+TOMATO_DIM)^I866+J866*CARROT_HOURS*WEEKS*(1+CARROT_DIM)^J866+K866*MESCLUN_HOURS*WEEKS*(1+MESCLUN_DIM)^K866</x:f>
        <x:v>1018.382723526058</x:v>
      </x:c>
      <x:c r="N866" s="267" t="n">
        <x:f>MAX(M866-FARMER_HOURS,0)/TEMP_HOURS_PER_WORKER</x:f>
        <x:v>0.20721022467087363</x:v>
      </x:c>
      <x:c r="O866" s="268" t="n">
        <x:f>I866*TOMATO_PRICE+J866*CARROT_PRICE+K866*MESCLUN_PRICE</x:f>
        <x:v>57070</x:v>
      </x:c>
      <x:c r="P866" s="268" t="n">
        <x:f>I866*TOMATO_FERTILIZER+J866*CARROT_FERTILIZER+K866*MESCLUN_FERTILIZER</x:f>
        <x:v>15400</x:v>
      </x:c>
      <x:c r="Q866" s="268" t="n">
        <x:f>MIN(M866,FARMER_HOURS)*FARMER_RATE+MAX(M866-FARMER_HOURS,0)*TEMP_RATE</x:f>
        <x:v>30180.255616771843</x:v>
      </x:c>
      <x:c r="R866" s="268" t="n">
        <x:f>O866-P866-Q866-FIXED_COST</x:f>
        <x:v>-8510.255616771843</x:v>
      </x:c>
      <x:c r="S866" s="139" t="str">
        <x:f>IF(AND(L866&lt;=TOTAL_BED_CAP,N866&lt;=TEMP_WORKER_CAP),"YES","NO")</x:f>
        <x:v>YES</x:v>
      </x:c>
      <x:c r="T866" s="139" t="n">
        <x:f>IF(S866="YES",R866,-1E+99)</x:f>
        <x:v>-8510.255616771843</x:v>
      </x:c>
    </x:row>
    <x:row r="867">
      <x:c r="A867" s="139"/>
      <x:c r="B867" s="139"/>
      <x:c r="C867" s="139"/>
      <x:c r="D867" s="139"/>
      <x:c r="E867" s="139"/>
      <x:c r="F867" s="139"/>
      <x:c r="G867" s="139"/>
      <x:c r="H867" s="139"/>
      <x:c r="I867" s="266" t="n">
        <x:f>INT((ROW()-ROW($I$46))/((CARROT_CAP+1)*(MESCLUN_CAP+1)))</x:f>
        <x:v>1</x:v>
      </x:c>
      <x:c r="J867" s="266" t="n">
        <x:f>MOD(INT((ROW()-ROW($I$46))/(MESCLUN_CAP+1)),CARROT_CAP+1)</x:f>
        <x:v>5</x:v>
      </x:c>
      <x:c r="K867" s="266" t="n">
        <x:f>MOD(ROW()-ROW($I$46),MESCLUN_CAP+1)</x:f>
        <x:v>15</x:v>
      </x:c>
      <x:c r="L867" s="266" t="n">
        <x:f>SUM(I867:K867)</x:f>
        <x:v>21</x:v>
      </x:c>
      <x:c r="M867" s="267" t="n">
        <x:f>I867*TOMATO_HOURS*WEEKS*(1+TOMATO_DIM)^I867+J867*CARROT_HOURS*WEEKS*(1+CARROT_DIM)^J867+K867*MESCLUN_HOURS*WEEKS*(1+MESCLUN_DIM)^K867</x:f>
        <x:v>1081.9709304022044</x:v>
      </x:c>
      <x:c r="N867" s="267" t="n">
        <x:f>MAX(M867-FARMER_HOURS,0)/TEMP_HOURS_PER_WORKER</x:f>
        <x:v>0.2513687016681975</x:v>
      </x:c>
      <x:c r="O867" s="268" t="n">
        <x:f>I867*TOMATO_PRICE+J867*CARROT_PRICE+K867*MESCLUN_PRICE</x:f>
        <x:v>59770</x:v>
      </x:c>
      <x:c r="P867" s="268" t="n">
        <x:f>I867*TOMATO_FERTILIZER+J867*CARROT_FERTILIZER+K867*MESCLUN_FERTILIZER</x:f>
        <x:v>16280</x:v>
      </x:c>
      <x:c r="Q867" s="268" t="n">
        <x:f>MIN(M867,FARMER_HOURS)*FARMER_RATE+MAX(M867-FARMER_HOURS,0)*TEMP_RATE</x:f>
        <x:v>31284.217541704937</x:v>
      </x:c>
      <x:c r="R867" s="268" t="n">
        <x:f>O867-P867-Q867-FIXED_COST</x:f>
        <x:v>-7794.217541704937</x:v>
      </x:c>
      <x:c r="S867" s="139" t="str">
        <x:f>IF(AND(L867&lt;=TOTAL_BED_CAP,N867&lt;=TEMP_WORKER_CAP),"YES","NO")</x:f>
        <x:v>YES</x:v>
      </x:c>
      <x:c r="T867" s="139" t="n">
        <x:f>IF(S867="YES",R867,-1E+99)</x:f>
        <x:v>-7794.217541704937</x:v>
      </x:c>
    </x:row>
    <x:row r="868">
      <x:c r="A868" s="139"/>
      <x:c r="B868" s="139"/>
      <x:c r="C868" s="139"/>
      <x:c r="D868" s="139"/>
      <x:c r="E868" s="139"/>
      <x:c r="F868" s="139"/>
      <x:c r="G868" s="139"/>
      <x:c r="H868" s="139"/>
      <x:c r="I868" s="266" t="n">
        <x:f>INT((ROW()-ROW($I$46))/((CARROT_CAP+1)*(MESCLUN_CAP+1)))</x:f>
        <x:v>1</x:v>
      </x:c>
      <x:c r="J868" s="266" t="n">
        <x:f>MOD(INT((ROW()-ROW($I$46))/(MESCLUN_CAP+1)),CARROT_CAP+1)</x:f>
        <x:v>5</x:v>
      </x:c>
      <x:c r="K868" s="266" t="n">
        <x:f>MOD(ROW()-ROW($I$46),MESCLUN_CAP+1)</x:f>
        <x:v>16</x:v>
      </x:c>
      <x:c r="L868" s="266" t="n">
        <x:f>SUM(I868:K868)</x:f>
        <x:v>22</x:v>
      </x:c>
      <x:c r="M868" s="267" t="n">
        <x:f>I868*TOMATO_HOURS*WEEKS*(1+TOMATO_DIM)^I868+J868*CARROT_HOURS*WEEKS*(1+CARROT_DIM)^J868+K868*MESCLUN_HOURS*WEEKS*(1+MESCLUN_DIM)^K868</x:f>
        <x:v>1147.0317062796935</x:v>
      </x:c>
      <x:c r="N868" s="267" t="n">
        <x:f>MAX(M868-FARMER_HOURS,0)/TEMP_HOURS_PER_WORKER</x:f>
        <x:v>0.2965497960275649</x:v>
      </x:c>
      <x:c r="O868" s="268" t="n">
        <x:f>I868*TOMATO_PRICE+J868*CARROT_PRICE+K868*MESCLUN_PRICE</x:f>
        <x:v>62470</x:v>
      </x:c>
      <x:c r="P868" s="268" t="n">
        <x:f>I868*TOMATO_FERTILIZER+J868*CARROT_FERTILIZER+K868*MESCLUN_FERTILIZER</x:f>
        <x:v>17160</x:v>
      </x:c>
      <x:c r="Q868" s="268" t="n">
        <x:f>MIN(M868,FARMER_HOURS)*FARMER_RATE+MAX(M868-FARMER_HOURS,0)*TEMP_RATE</x:f>
        <x:v>32413.744900689122</x:v>
      </x:c>
      <x:c r="R868" s="268" t="n">
        <x:f>O868-P868-Q868-FIXED_COST</x:f>
        <x:v>-7103.744900689122</x:v>
      </x:c>
      <x:c r="S868" s="139" t="str">
        <x:f>IF(AND(L868&lt;=TOTAL_BED_CAP,N868&lt;=TEMP_WORKER_CAP),"YES","NO")</x:f>
        <x:v>YES</x:v>
      </x:c>
      <x:c r="T868" s="139" t="n">
        <x:f>IF(S868="YES",R868,-1E+99)</x:f>
        <x:v>-7103.744900689122</x:v>
      </x:c>
    </x:row>
    <x:row r="869">
      <x:c r="A869" s="139"/>
      <x:c r="B869" s="139"/>
      <x:c r="C869" s="139"/>
      <x:c r="D869" s="139"/>
      <x:c r="E869" s="139"/>
      <x:c r="F869" s="139"/>
      <x:c r="G869" s="139"/>
      <x:c r="H869" s="139"/>
      <x:c r="I869" s="266" t="n">
        <x:f>INT((ROW()-ROW($I$46))/((CARROT_CAP+1)*(MESCLUN_CAP+1)))</x:f>
        <x:v>1</x:v>
      </x:c>
      <x:c r="J869" s="266" t="n">
        <x:f>MOD(INT((ROW()-ROW($I$46))/(MESCLUN_CAP+1)),CARROT_CAP+1)</x:f>
        <x:v>5</x:v>
      </x:c>
      <x:c r="K869" s="266" t="n">
        <x:f>MOD(ROW()-ROW($I$46),MESCLUN_CAP+1)</x:f>
        <x:v>17</x:v>
      </x:c>
      <x:c r="L869" s="266" t="n">
        <x:f>SUM(I869:K869)</x:f>
        <x:v>23</x:v>
      </x:c>
      <x:c r="M869" s="267" t="n">
        <x:f>I869*TOMATO_HOURS*WEEKS*(1+TOMATO_DIM)^I869+J869*CARROT_HOURS*WEEKS*(1+CARROT_DIM)^J869+K869*MESCLUN_HOURS*WEEKS*(1+MESCLUN_DIM)^K869</x:f>
        <x:v>1213.5919297262335</x:v>
      </x:c>
      <x:c r="N869" s="267" t="n">
        <x:f>MAX(M869-FARMER_HOURS,0)/TEMP_HOURS_PER_WORKER</x:f>
        <x:v>0.3427721734209955</x:v>
      </x:c>
      <x:c r="O869" s="268" t="n">
        <x:f>I869*TOMATO_PRICE+J869*CARROT_PRICE+K869*MESCLUN_PRICE</x:f>
        <x:v>65170</x:v>
      </x:c>
      <x:c r="P869" s="268" t="n">
        <x:f>I869*TOMATO_FERTILIZER+J869*CARROT_FERTILIZER+K869*MESCLUN_FERTILIZER</x:f>
        <x:v>18040</x:v>
      </x:c>
      <x:c r="Q869" s="268" t="n">
        <x:f>MIN(M869,FARMER_HOURS)*FARMER_RATE+MAX(M869-FARMER_HOURS,0)*TEMP_RATE</x:f>
        <x:v>33569.30433552489</x:v>
      </x:c>
      <x:c r="R869" s="268" t="n">
        <x:f>O869-P869-Q869-FIXED_COST</x:f>
        <x:v>-6439.304335524888</x:v>
      </x:c>
      <x:c r="S869" s="139" t="str">
        <x:f>IF(AND(L869&lt;=TOTAL_BED_CAP,N869&lt;=TEMP_WORKER_CAP),"YES","NO")</x:f>
        <x:v>YES</x:v>
      </x:c>
      <x:c r="T869" s="139" t="n">
        <x:f>IF(S869="YES",R869,-1E+99)</x:f>
        <x:v>-6439.304335524888</x:v>
      </x:c>
    </x:row>
    <x:row r="870">
      <x:c r="A870" s="139"/>
      <x:c r="B870" s="139"/>
      <x:c r="C870" s="139"/>
      <x:c r="D870" s="139"/>
      <x:c r="E870" s="139"/>
      <x:c r="F870" s="139"/>
      <x:c r="G870" s="139"/>
      <x:c r="H870" s="139"/>
      <x:c r="I870" s="266" t="n">
        <x:f>INT((ROW()-ROW($I$46))/((CARROT_CAP+1)*(MESCLUN_CAP+1)))</x:f>
        <x:v>1</x:v>
      </x:c>
      <x:c r="J870" s="266" t="n">
        <x:f>MOD(INT((ROW()-ROW($I$46))/(MESCLUN_CAP+1)),CARROT_CAP+1)</x:f>
        <x:v>5</x:v>
      </x:c>
      <x:c r="K870" s="266" t="n">
        <x:f>MOD(ROW()-ROW($I$46),MESCLUN_CAP+1)</x:f>
        <x:v>18</x:v>
      </x:c>
      <x:c r="L870" s="266" t="n">
        <x:f>SUM(I870:K870)</x:f>
        <x:v>24</x:v>
      </x:c>
      <x:c r="M870" s="267" t="n">
        <x:f>I870*TOMATO_HOURS*WEEKS*(1+TOMATO_DIM)^I870+J870*CARROT_HOURS*WEEKS*(1+CARROT_DIM)^J870+K870*MESCLUN_HOURS*WEEKS*(1+MESCLUN_DIM)^K870</x:f>
        <x:v>1281.6789211848209</x:v>
      </x:c>
      <x:c r="N870" s="267" t="n">
        <x:f>MAX(M870-FARMER_HOURS,0)/TEMP_HOURS_PER_WORKER</x:f>
        <x:v>0.39005480637834783</x:v>
      </x:c>
      <x:c r="O870" s="268" t="n">
        <x:f>I870*TOMATO_PRICE+J870*CARROT_PRICE+K870*MESCLUN_PRICE</x:f>
        <x:v>67870</x:v>
      </x:c>
      <x:c r="P870" s="268" t="n">
        <x:f>I870*TOMATO_FERTILIZER+J870*CARROT_FERTILIZER+K870*MESCLUN_FERTILIZER</x:f>
        <x:v>18920</x:v>
      </x:c>
      <x:c r="Q870" s="268" t="n">
        <x:f>MIN(M870,FARMER_HOURS)*FARMER_RATE+MAX(M870-FARMER_HOURS,0)*TEMP_RATE</x:f>
        <x:v>34751.3701594587</x:v>
      </x:c>
      <x:c r="R870" s="268" t="n">
        <x:f>O870-P870-Q870-FIXED_COST</x:f>
        <x:v>-5801.370159458696</x:v>
      </x:c>
      <x:c r="S870" s="139" t="str">
        <x:f>IF(AND(L870&lt;=TOTAL_BED_CAP,N870&lt;=TEMP_WORKER_CAP),"YES","NO")</x:f>
        <x:v>YES</x:v>
      </x:c>
      <x:c r="T870" s="139" t="n">
        <x:f>IF(S870="YES",R870,-1E+99)</x:f>
        <x:v>-5801.370159458696</x:v>
      </x:c>
    </x:row>
    <x:row r="871">
      <x:c r="A871" s="139"/>
      <x:c r="B871" s="139"/>
      <x:c r="C871" s="139"/>
      <x:c r="D871" s="139"/>
      <x:c r="E871" s="139"/>
      <x:c r="F871" s="139"/>
      <x:c r="G871" s="139"/>
      <x:c r="H871" s="139"/>
      <x:c r="I871" s="266" t="n">
        <x:f>INT((ROW()-ROW($I$46))/((CARROT_CAP+1)*(MESCLUN_CAP+1)))</x:f>
        <x:v>1</x:v>
      </x:c>
      <x:c r="J871" s="266" t="n">
        <x:f>MOD(INT((ROW()-ROW($I$46))/(MESCLUN_CAP+1)),CARROT_CAP+1)</x:f>
        <x:v>5</x:v>
      </x:c>
      <x:c r="K871" s="266" t="n">
        <x:f>MOD(ROW()-ROW($I$46),MESCLUN_CAP+1)</x:f>
        <x:v>19</x:v>
      </x:c>
      <x:c r="L871" s="266" t="n">
        <x:f>SUM(I871:K871)</x:f>
        <x:v>25</x:v>
      </x:c>
      <x:c r="M871" s="267" t="n">
        <x:f>I871*TOMATO_HOURS*WEEKS*(1+TOMATO_DIM)^I871+J871*CARROT_HOURS*WEEKS*(1+CARROT_DIM)^J871+K871*MESCLUN_HOURS*WEEKS*(1+MESCLUN_DIM)^K871</x:f>
        <x:v>1351.320449820843</x:v>
      </x:c>
      <x:c r="N871" s="267" t="n">
        <x:f>MAX(M871-FARMER_HOURS,0)/TEMP_HOURS_PER_WORKER</x:f>
        <x:v>0.438416979042252</x:v>
      </x:c>
      <x:c r="O871" s="268" t="n">
        <x:f>I871*TOMATO_PRICE+J871*CARROT_PRICE+K871*MESCLUN_PRICE</x:f>
        <x:v>70570</x:v>
      </x:c>
      <x:c r="P871" s="268" t="n">
        <x:f>I871*TOMATO_FERTILIZER+J871*CARROT_FERTILIZER+K871*MESCLUN_FERTILIZER</x:f>
        <x:v>19800</x:v>
      </x:c>
      <x:c r="Q871" s="268" t="n">
        <x:f>MIN(M871,FARMER_HOURS)*FARMER_RATE+MAX(M871-FARMER_HOURS,0)*TEMP_RATE</x:f>
        <x:v>35960.4244760563</x:v>
      </x:c>
      <x:c r="R871" s="268" t="n">
        <x:f>O871-P871-Q871-FIXED_COST</x:f>
        <x:v>-5190.4244760563015</x:v>
      </x:c>
      <x:c r="S871" s="139" t="str">
        <x:f>IF(AND(L871&lt;=TOTAL_BED_CAP,N871&lt;=TEMP_WORKER_CAP),"YES","NO")</x:f>
        <x:v>YES</x:v>
      </x:c>
      <x:c r="T871" s="139" t="n">
        <x:f>IF(S871="YES",R871,-1E+99)</x:f>
        <x:v>-5190.4244760563015</x:v>
      </x:c>
    </x:row>
    <x:row r="872">
      <x:c r="A872" s="139"/>
      <x:c r="B872" s="139"/>
      <x:c r="C872" s="139"/>
      <x:c r="D872" s="139"/>
      <x:c r="E872" s="139"/>
      <x:c r="F872" s="139"/>
      <x:c r="G872" s="139"/>
      <x:c r="H872" s="139"/>
      <x:c r="I872" s="266" t="n">
        <x:f>INT((ROW()-ROW($I$46))/((CARROT_CAP+1)*(MESCLUN_CAP+1)))</x:f>
        <x:v>1</x:v>
      </x:c>
      <x:c r="J872" s="266" t="n">
        <x:f>MOD(INT((ROW()-ROW($I$46))/(MESCLUN_CAP+1)),CARROT_CAP+1)</x:f>
        <x:v>5</x:v>
      </x:c>
      <x:c r="K872" s="266" t="n">
        <x:f>MOD(ROW()-ROW($I$46),MESCLUN_CAP+1)</x:f>
        <x:v>20</x:v>
      </x:c>
      <x:c r="L872" s="266" t="n">
        <x:f>SUM(I872:K872)</x:f>
        <x:v>26</x:v>
      </x:c>
      <x:c r="M872" s="267" t="n">
        <x:f>I872*TOMATO_HOURS*WEEKS*(1+TOMATO_DIM)^I872+J872*CARROT_HOURS*WEEKS*(1+CARROT_DIM)^J872+K872*MESCLUN_HOURS*WEEKS*(1+MESCLUN_DIM)^K872</x:f>
        <x:v>1422.5447404713195</x:v>
      </x:c>
      <x:c r="N872" s="267" t="n">
        <x:f>MAX(M872-FARMER_HOURS,0)/TEMP_HOURS_PER_WORKER</x:f>
        <x:v>0.48787829199397187</x:v>
      </x:c>
      <x:c r="O872" s="268" t="n">
        <x:f>I872*TOMATO_PRICE+J872*CARROT_PRICE+K872*MESCLUN_PRICE</x:f>
        <x:v>73270</x:v>
      </x:c>
      <x:c r="P872" s="268" t="n">
        <x:f>I872*TOMATO_FERTILIZER+J872*CARROT_FERTILIZER+K872*MESCLUN_FERTILIZER</x:f>
        <x:v>20680</x:v>
      </x:c>
      <x:c r="Q872" s="268" t="n">
        <x:f>MIN(M872,FARMER_HOURS)*FARMER_RATE+MAX(M872-FARMER_HOURS,0)*TEMP_RATE</x:f>
        <x:v>37196.957299849295</x:v>
      </x:c>
      <x:c r="R872" s="268" t="n">
        <x:f>O872-P872-Q872-FIXED_COST</x:f>
        <x:v>-4606.957299849295</x:v>
      </x:c>
      <x:c r="S872" s="139" t="str">
        <x:f>IF(AND(L872&lt;=TOTAL_BED_CAP,N872&lt;=TEMP_WORKER_CAP),"YES","NO")</x:f>
        <x:v>YES</x:v>
      </x:c>
      <x:c r="T872" s="139" t="n">
        <x:f>IF(S872="YES",R872,-1E+99)</x:f>
        <x:v>-4606.957299849295</x:v>
      </x:c>
    </x:row>
    <x:row r="873">
      <x:c r="A873" s="139"/>
      <x:c r="B873" s="139"/>
      <x:c r="C873" s="139"/>
      <x:c r="D873" s="139"/>
      <x:c r="E873" s="139"/>
      <x:c r="F873" s="139"/>
      <x:c r="G873" s="139"/>
      <x:c r="H873" s="139"/>
      <x:c r="I873" s="266" t="n">
        <x:f>INT((ROW()-ROW($I$46))/((CARROT_CAP+1)*(MESCLUN_CAP+1)))</x:f>
        <x:v>1</x:v>
      </x:c>
      <x:c r="J873" s="266" t="n">
        <x:f>MOD(INT((ROW()-ROW($I$46))/(MESCLUN_CAP+1)),CARROT_CAP+1)</x:f>
        <x:v>5</x:v>
      </x:c>
      <x:c r="K873" s="266" t="n">
        <x:f>MOD(ROW()-ROW($I$46),MESCLUN_CAP+1)</x:f>
        <x:v>21</x:v>
      </x:c>
      <x:c r="L873" s="266" t="n">
        <x:f>SUM(I873:K873)</x:f>
        <x:v>27</x:v>
      </x:c>
      <x:c r="M873" s="267" t="n">
        <x:f>I873*TOMATO_HOURS*WEEKS*(1+TOMATO_DIM)^I873+J873*CARROT_HOURS*WEEKS*(1+CARROT_DIM)^J873+K873*MESCLUN_HOURS*WEEKS*(1+MESCLUN_DIM)^K873</x:f>
        <x:v>1495.3804806977637</x:v>
      </x:c>
      <x:c r="N873" s="267" t="n">
        <x:f>MAX(M873-FARMER_HOURS,0)/TEMP_HOURS_PER_WORKER</x:f>
        <x:v>0.5384586671512248</x:v>
      </x:c>
      <x:c r="O873" s="268" t="n">
        <x:f>I873*TOMATO_PRICE+J873*CARROT_PRICE+K873*MESCLUN_PRICE</x:f>
        <x:v>75970</x:v>
      </x:c>
      <x:c r="P873" s="268" t="n">
        <x:f>I873*TOMATO_FERTILIZER+J873*CARROT_FERTILIZER+K873*MESCLUN_FERTILIZER</x:f>
        <x:v>21560</x:v>
      </x:c>
      <x:c r="Q873" s="268" t="n">
        <x:f>MIN(M873,FARMER_HOURS)*FARMER_RATE+MAX(M873-FARMER_HOURS,0)*TEMP_RATE</x:f>
        <x:v>38461.46667878062</x:v>
      </x:c>
      <x:c r="R873" s="268" t="n">
        <x:f>O873-P873-Q873-FIXED_COST</x:f>
        <x:v>-4051.46667878062</x:v>
      </x:c>
      <x:c r="S873" s="139" t="str">
        <x:f>IF(AND(L873&lt;=TOTAL_BED_CAP,N873&lt;=TEMP_WORKER_CAP),"YES","NO")</x:f>
        <x:v>YES</x:v>
      </x:c>
      <x:c r="T873" s="139" t="n">
        <x:f>IF(S873="YES",R873,-1E+99)</x:f>
        <x:v>-4051.46667878062</x:v>
      </x:c>
    </x:row>
    <x:row r="874">
      <x:c r="A874" s="139"/>
      <x:c r="B874" s="139"/>
      <x:c r="C874" s="139"/>
      <x:c r="D874" s="139"/>
      <x:c r="E874" s="139"/>
      <x:c r="F874" s="139"/>
      <x:c r="G874" s="139"/>
      <x:c r="H874" s="139"/>
      <x:c r="I874" s="266" t="n">
        <x:f>INT((ROW()-ROW($I$46))/((CARROT_CAP+1)*(MESCLUN_CAP+1)))</x:f>
        <x:v>1</x:v>
      </x:c>
      <x:c r="J874" s="266" t="n">
        <x:f>MOD(INT((ROW()-ROW($I$46))/(MESCLUN_CAP+1)),CARROT_CAP+1)</x:f>
        <x:v>5</x:v>
      </x:c>
      <x:c r="K874" s="266" t="n">
        <x:f>MOD(ROW()-ROW($I$46),MESCLUN_CAP+1)</x:f>
        <x:v>22</x:v>
      </x:c>
      <x:c r="L874" s="266" t="n">
        <x:f>SUM(I874:K874)</x:f>
        <x:v>28</x:v>
      </x:c>
      <x:c r="M874" s="267" t="n">
        <x:f>I874*TOMATO_HOURS*WEEKS*(1+TOMATO_DIM)^I874+J874*CARROT_HOURS*WEEKS*(1+CARROT_DIM)^J874+K874*MESCLUN_HOURS*WEEKS*(1+MESCLUN_DIM)^K874</x:f>
        <x:v>1569.8568279441597</x:v>
      </x:c>
      <x:c r="N874" s="267" t="n">
        <x:f>MAX(M874-FARMER_HOURS,0)/TEMP_HOURS_PER_WORKER</x:f>
        <x:v>0.5901783527389998</x:v>
      </x:c>
      <x:c r="O874" s="268" t="n">
        <x:f>I874*TOMATO_PRICE+J874*CARROT_PRICE+K874*MESCLUN_PRICE</x:f>
        <x:v>78670</x:v>
      </x:c>
      <x:c r="P874" s="268" t="n">
        <x:f>I874*TOMATO_FERTILIZER+J874*CARROT_FERTILIZER+K874*MESCLUN_FERTILIZER</x:f>
        <x:v>22440</x:v>
      </x:c>
      <x:c r="Q874" s="268" t="n">
        <x:f>MIN(M874,FARMER_HOURS)*FARMER_RATE+MAX(M874-FARMER_HOURS,0)*TEMP_RATE</x:f>
        <x:v>39754.458818474995</x:v>
      </x:c>
      <x:c r="R874" s="268" t="n">
        <x:f>O874-P874-Q874-FIXED_COST</x:f>
        <x:v>-3524.4588184749955</x:v>
      </x:c>
      <x:c r="S874" s="139" t="str">
        <x:f>IF(AND(L874&lt;=TOTAL_BED_CAP,N874&lt;=TEMP_WORKER_CAP),"YES","NO")</x:f>
        <x:v>YES</x:v>
      </x:c>
      <x:c r="T874" s="139" t="n">
        <x:f>IF(S874="YES",R874,-1E+99)</x:f>
        <x:v>-3524.4588184749955</x:v>
      </x:c>
    </x:row>
    <x:row r="875">
      <x:c r="A875" s="139"/>
      <x:c r="B875" s="139"/>
      <x:c r="C875" s="139"/>
      <x:c r="D875" s="139"/>
      <x:c r="E875" s="139"/>
      <x:c r="F875" s="139"/>
      <x:c r="G875" s="139"/>
      <x:c r="H875" s="139"/>
      <x:c r="I875" s="266" t="n">
        <x:f>INT((ROW()-ROW($I$46))/((CARROT_CAP+1)*(MESCLUN_CAP+1)))</x:f>
        <x:v>1</x:v>
      </x:c>
      <x:c r="J875" s="266" t="n">
        <x:f>MOD(INT((ROW()-ROW($I$46))/(MESCLUN_CAP+1)),CARROT_CAP+1)</x:f>
        <x:v>5</x:v>
      </x:c>
      <x:c r="K875" s="266" t="n">
        <x:f>MOD(ROW()-ROW($I$46),MESCLUN_CAP+1)</x:f>
        <x:v>23</x:v>
      </x:c>
      <x:c r="L875" s="266" t="n">
        <x:f>SUM(I875:K875)</x:f>
        <x:v>29</x:v>
      </x:c>
      <x:c r="M875" s="267" t="n">
        <x:f>I875*TOMATO_HOURS*WEEKS*(1+TOMATO_DIM)^I875+J875*CARROT_HOURS*WEEKS*(1+CARROT_DIM)^J875+K875*MESCLUN_HOURS*WEEKS*(1+MESCLUN_DIM)^K875</x:f>
        <x:v>1646.003416801596</x:v>
      </x:c>
      <x:c r="N875" s="267" t="n">
        <x:f>MAX(M875-FARMER_HOURS,0)/TEMP_HOURS_PER_WORKER</x:f>
        <x:v>0.6430579283344416</x:v>
      </x:c>
      <x:c r="O875" s="268" t="n">
        <x:f>I875*TOMATO_PRICE+J875*CARROT_PRICE+K875*MESCLUN_PRICE</x:f>
        <x:v>81370</x:v>
      </x:c>
      <x:c r="P875" s="268" t="n">
        <x:f>I875*TOMATO_FERTILIZER+J875*CARROT_FERTILIZER+K875*MESCLUN_FERTILIZER</x:f>
        <x:v>23320</x:v>
      </x:c>
      <x:c r="Q875" s="268" t="n">
        <x:f>MIN(M875,FARMER_HOURS)*FARMER_RATE+MAX(M875-FARMER_HOURS,0)*TEMP_RATE</x:f>
        <x:v>41076.44820836104</x:v>
      </x:c>
      <x:c r="R875" s="268" t="n">
        <x:f>O875-P875-Q875-FIXED_COST</x:f>
        <x:v>-3026.448208361042</x:v>
      </x:c>
      <x:c r="S875" s="139" t="str">
        <x:f>IF(AND(L875&lt;=TOTAL_BED_CAP,N875&lt;=TEMP_WORKER_CAP),"YES","NO")</x:f>
        <x:v>YES</x:v>
      </x:c>
      <x:c r="T875" s="139" t="n">
        <x:f>IF(S875="YES",R875,-1E+99)</x:f>
        <x:v>-3026.448208361042</x:v>
      </x:c>
    </x:row>
    <x:row r="876">
      <x:c r="A876" s="139"/>
      <x:c r="B876" s="139"/>
      <x:c r="C876" s="139"/>
      <x:c r="D876" s="139"/>
      <x:c r="E876" s="139"/>
      <x:c r="F876" s="139"/>
      <x:c r="G876" s="139"/>
      <x:c r="H876" s="139"/>
      <x:c r="I876" s="266" t="n">
        <x:f>INT((ROW()-ROW($I$46))/((CARROT_CAP+1)*(MESCLUN_CAP+1)))</x:f>
        <x:v>1</x:v>
      </x:c>
      <x:c r="J876" s="266" t="n">
        <x:f>MOD(INT((ROW()-ROW($I$46))/(MESCLUN_CAP+1)),CARROT_CAP+1)</x:f>
        <x:v>5</x:v>
      </x:c>
      <x:c r="K876" s="266" t="n">
        <x:f>MOD(ROW()-ROW($I$46),MESCLUN_CAP+1)</x:f>
        <x:v>24</x:v>
      </x:c>
      <x:c r="L876" s="266" t="n">
        <x:f>SUM(I876:K876)</x:f>
        <x:v>30</x:v>
      </x:c>
      <x:c r="M876" s="267" t="n">
        <x:f>I876*TOMATO_HOURS*WEEKS*(1+TOMATO_DIM)^I876+J876*CARROT_HOURS*WEEKS*(1+CARROT_DIM)^J876+K876*MESCLUN_HOURS*WEEKS*(1+MESCLUN_DIM)^K876</x:f>
        <x:v>1723.8503663810916</x:v>
      </x:c>
      <x:c r="N876" s="267" t="n">
        <x:f>MAX(M876-FARMER_HOURS,0)/TEMP_HOURS_PER_WORKER</x:f>
        <x:v>0.6971183099868692</x:v>
      </x:c>
      <x:c r="O876" s="268" t="n">
        <x:f>I876*TOMATO_PRICE+J876*CARROT_PRICE+K876*MESCLUN_PRICE</x:f>
        <x:v>84070</x:v>
      </x:c>
      <x:c r="P876" s="268" t="n">
        <x:f>I876*TOMATO_FERTILIZER+J876*CARROT_FERTILIZER+K876*MESCLUN_FERTILIZER</x:f>
        <x:v>24200</x:v>
      </x:c>
      <x:c r="Q876" s="268" t="n">
        <x:f>MIN(M876,FARMER_HOURS)*FARMER_RATE+MAX(M876-FARMER_HOURS,0)*TEMP_RATE</x:f>
        <x:v>42427.957749671725</x:v>
      </x:c>
      <x:c r="R876" s="268" t="n">
        <x:f>O876-P876-Q876-FIXED_COST</x:f>
        <x:v>-2557.9577496717247</x:v>
      </x:c>
      <x:c r="S876" s="139" t="str">
        <x:f>IF(AND(L876&lt;=TOTAL_BED_CAP,N876&lt;=TEMP_WORKER_CAP),"YES","NO")</x:f>
        <x:v>YES</x:v>
      </x:c>
      <x:c r="T876" s="139" t="n">
        <x:f>IF(S876="YES",R876,-1E+99)</x:f>
        <x:v>-2557.9577496717247</x:v>
      </x:c>
    </x:row>
    <x:row r="877">
      <x:c r="A877" s="139"/>
      <x:c r="B877" s="139"/>
      <x:c r="C877" s="139"/>
      <x:c r="D877" s="139"/>
      <x:c r="E877" s="139"/>
      <x:c r="F877" s="139"/>
      <x:c r="G877" s="139"/>
      <x:c r="H877" s="139"/>
      <x:c r="I877" s="266" t="n">
        <x:f>INT((ROW()-ROW($I$46))/((CARROT_CAP+1)*(MESCLUN_CAP+1)))</x:f>
        <x:v>1</x:v>
      </x:c>
      <x:c r="J877" s="266" t="n">
        <x:f>MOD(INT((ROW()-ROW($I$46))/(MESCLUN_CAP+1)),CARROT_CAP+1)</x:f>
        <x:v>5</x:v>
      </x:c>
      <x:c r="K877" s="266" t="n">
        <x:f>MOD(ROW()-ROW($I$46),MESCLUN_CAP+1)</x:f>
        <x:v>25</x:v>
      </x:c>
      <x:c r="L877" s="266" t="n">
        <x:f>SUM(I877:K877)</x:f>
        <x:v>31</x:v>
      </x:c>
      <x:c r="M877" s="267" t="n">
        <x:f>I877*TOMATO_HOURS*WEEKS*(1+TOMATO_DIM)^I877+J877*CARROT_HOURS*WEEKS*(1+CARROT_DIM)^J877+K877*MESCLUN_HOURS*WEEKS*(1+MESCLUN_DIM)^K877</x:f>
        <x:v>1803.4282877961891</x:v>
      </x:c>
      <x:c r="N877" s="267" t="n">
        <x:f>MAX(M877-FARMER_HOURS,0)/TEMP_HOURS_PER_WORKER</x:f>
        <x:v>0.7523807554140203</x:v>
      </x:c>
      <x:c r="O877" s="268" t="n">
        <x:f>I877*TOMATO_PRICE+J877*CARROT_PRICE+K877*MESCLUN_PRICE</x:f>
        <x:v>86770</x:v>
      </x:c>
      <x:c r="P877" s="268" t="n">
        <x:f>I877*TOMATO_FERTILIZER+J877*CARROT_FERTILIZER+K877*MESCLUN_FERTILIZER</x:f>
        <x:v>25080</x:v>
      </x:c>
      <x:c r="Q877" s="268" t="n">
        <x:f>MIN(M877,FARMER_HOURS)*FARMER_RATE+MAX(M877-FARMER_HOURS,0)*TEMP_RATE</x:f>
        <x:v>43809.51888535051</x:v>
      </x:c>
      <x:c r="R877" s="268" t="n">
        <x:f>O877-P877-Q877-FIXED_COST</x:f>
        <x:v>-2119.5188853505097</x:v>
      </x:c>
      <x:c r="S877" s="139" t="str">
        <x:f>IF(AND(L877&lt;=TOTAL_BED_CAP,N877&lt;=TEMP_WORKER_CAP),"YES","NO")</x:f>
        <x:v>YES</x:v>
      </x:c>
      <x:c r="T877" s="139" t="n">
        <x:f>IF(S877="YES",R877,-1E+99)</x:f>
        <x:v>-2119.5188853505097</x:v>
      </x:c>
    </x:row>
    <x:row r="878">
      <x:c r="A878" s="139"/>
      <x:c r="B878" s="139"/>
      <x:c r="C878" s="139"/>
      <x:c r="D878" s="139"/>
      <x:c r="E878" s="139"/>
      <x:c r="F878" s="139"/>
      <x:c r="G878" s="139"/>
      <x:c r="H878" s="139"/>
      <x:c r="I878" s="266" t="n">
        <x:f>INT((ROW()-ROW($I$46))/((CARROT_CAP+1)*(MESCLUN_CAP+1)))</x:f>
        <x:v>1</x:v>
      </x:c>
      <x:c r="J878" s="266" t="n">
        <x:f>MOD(INT((ROW()-ROW($I$46))/(MESCLUN_CAP+1)),CARROT_CAP+1)</x:f>
        <x:v>5</x:v>
      </x:c>
      <x:c r="K878" s="266" t="n">
        <x:f>MOD(ROW()-ROW($I$46),MESCLUN_CAP+1)</x:f>
        <x:v>26</x:v>
      </x:c>
      <x:c r="L878" s="266" t="n">
        <x:f>SUM(I878:K878)</x:f>
        <x:v>32</x:v>
      </x:c>
      <x:c r="M878" s="267" t="n">
        <x:f>I878*TOMATO_HOURS*WEEKS*(1+TOMATO_DIM)^I878+J878*CARROT_HOURS*WEEKS*(1+CARROT_DIM)^J878+K878*MESCLUN_HOURS*WEEKS*(1+MESCLUN_DIM)^K878</x:f>
        <x:v>1884.7682917569064</x:v>
      </x:c>
      <x:c r="N878" s="267" t="n">
        <x:f>MAX(M878-FARMER_HOURS,0)/TEMP_HOURS_PER_WORKER</x:f>
        <x:v>0.8088668692756295</x:v>
      </x:c>
      <x:c r="O878" s="268" t="n">
        <x:f>I878*TOMATO_PRICE+J878*CARROT_PRICE+K878*MESCLUN_PRICE</x:f>
        <x:v>89470</x:v>
      </x:c>
      <x:c r="P878" s="268" t="n">
        <x:f>I878*TOMATO_FERTILIZER+J878*CARROT_FERTILIZER+K878*MESCLUN_FERTILIZER</x:f>
        <x:v>25960</x:v>
      </x:c>
      <x:c r="Q878" s="268" t="n">
        <x:f>MIN(M878,FARMER_HOURS)*FARMER_RATE+MAX(M878-FARMER_HOURS,0)*TEMP_RATE</x:f>
        <x:v>45221.67173189073</x:v>
      </x:c>
      <x:c r="R878" s="268" t="n">
        <x:f>O878-P878-Q878-FIXED_COST</x:f>
        <x:v>-1711.6717318907322</x:v>
      </x:c>
      <x:c r="S878" s="139" t="str">
        <x:f>IF(AND(L878&lt;=TOTAL_BED_CAP,N878&lt;=TEMP_WORKER_CAP),"YES","NO")</x:f>
        <x:v>YES</x:v>
      </x:c>
      <x:c r="T878" s="139" t="n">
        <x:f>IF(S878="YES",R878,-1E+99)</x:f>
        <x:v>-1711.6717318907322</x:v>
      </x:c>
    </x:row>
    <x:row r="879">
      <x:c r="A879" s="139"/>
      <x:c r="B879" s="139"/>
      <x:c r="C879" s="139"/>
      <x:c r="D879" s="139"/>
      <x:c r="E879" s="139"/>
      <x:c r="F879" s="139"/>
      <x:c r="G879" s="139"/>
      <x:c r="H879" s="139"/>
      <x:c r="I879" s="266" t="n">
        <x:f>INT((ROW()-ROW($I$46))/((CARROT_CAP+1)*(MESCLUN_CAP+1)))</x:f>
        <x:v>1</x:v>
      </x:c>
      <x:c r="J879" s="266" t="n">
        <x:f>MOD(INT((ROW()-ROW($I$46))/(MESCLUN_CAP+1)),CARROT_CAP+1)</x:f>
        <x:v>5</x:v>
      </x:c>
      <x:c r="K879" s="266" t="n">
        <x:f>MOD(ROW()-ROW($I$46),MESCLUN_CAP+1)</x:f>
        <x:v>27</x:v>
      </x:c>
      <x:c r="L879" s="266" t="n">
        <x:f>SUM(I879:K879)</x:f>
        <x:v>33</x:v>
      </x:c>
      <x:c r="M879" s="267" t="n">
        <x:f>I879*TOMATO_HOURS*WEEKS*(1+TOMATO_DIM)^I879+J879*CARROT_HOURS*WEEKS*(1+CARROT_DIM)^J879+K879*MESCLUN_HOURS*WEEKS*(1+MESCLUN_DIM)^K879</x:f>
        <x:v>1967.9019962766638</x:v>
      </x:c>
      <x:c r="N879" s="267" t="n">
        <x:f>MAX(M879-FARMER_HOURS,0)/TEMP_HOURS_PER_WORKER</x:f>
        <x:v>0.866598608525461</x:v>
      </x:c>
      <x:c r="O879" s="268" t="n">
        <x:f>I879*TOMATO_PRICE+J879*CARROT_PRICE+K879*MESCLUN_PRICE</x:f>
        <x:v>92170</x:v>
      </x:c>
      <x:c r="P879" s="268" t="n">
        <x:f>I879*TOMATO_FERTILIZER+J879*CARROT_FERTILIZER+K879*MESCLUN_FERTILIZER</x:f>
        <x:v>26840</x:v>
      </x:c>
      <x:c r="Q879" s="268" t="n">
        <x:f>MIN(M879,FARMER_HOURS)*FARMER_RATE+MAX(M879-FARMER_HOURS,0)*TEMP_RATE</x:f>
        <x:v>46664.96521313652</x:v>
      </x:c>
      <x:c r="R879" s="268" t="n">
        <x:f>O879-P879-Q879-FIXED_COST</x:f>
        <x:v>-1334.965213136522</x:v>
      </x:c>
      <x:c r="S879" s="139" t="str">
        <x:f>IF(AND(L879&lt;=TOTAL_BED_CAP,N879&lt;=TEMP_WORKER_CAP),"YES","NO")</x:f>
        <x:v>YES</x:v>
      </x:c>
      <x:c r="T879" s="139" t="n">
        <x:f>IF(S879="YES",R879,-1E+99)</x:f>
        <x:v>-1334.965213136522</x:v>
      </x:c>
    </x:row>
    <x:row r="880">
      <x:c r="A880" s="139"/>
      <x:c r="B880" s="139"/>
      <x:c r="C880" s="139"/>
      <x:c r="D880" s="139"/>
      <x:c r="E880" s="139"/>
      <x:c r="F880" s="139"/>
      <x:c r="G880" s="139"/>
      <x:c r="H880" s="139"/>
      <x:c r="I880" s="266" t="n">
        <x:f>INT((ROW()-ROW($I$46))/((CARROT_CAP+1)*(MESCLUN_CAP+1)))</x:f>
        <x:v>1</x:v>
      </x:c>
      <x:c r="J880" s="266" t="n">
        <x:f>MOD(INT((ROW()-ROW($I$46))/(MESCLUN_CAP+1)),CARROT_CAP+1)</x:f>
        <x:v>5</x:v>
      </x:c>
      <x:c r="K880" s="266" t="n">
        <x:f>MOD(ROW()-ROW($I$46),MESCLUN_CAP+1)</x:f>
        <x:v>28</x:v>
      </x:c>
      <x:c r="L880" s="266" t="n">
        <x:f>SUM(I880:K880)</x:f>
        <x:v>34</x:v>
      </x:c>
      <x:c r="M880" s="267" t="n">
        <x:f>I880*TOMATO_HOURS*WEEKS*(1+TOMATO_DIM)^I880+J880*CARROT_HOURS*WEEKS*(1+CARROT_DIM)^J880+K880*MESCLUN_HOURS*WEEKS*(1+MESCLUN_DIM)^K880</x:f>
        <x:v>2052.861534493817</x:v>
      </x:c>
      <x:c r="N880" s="267" t="n">
        <x:f>MAX(M880-FARMER_HOURS,0)/TEMP_HOURS_PER_WORKER</x:f>
        <x:v>0.9255982878429285</x:v>
      </x:c>
      <x:c r="O880" s="268" t="n">
        <x:f>I880*TOMATO_PRICE+J880*CARROT_PRICE+K880*MESCLUN_PRICE</x:f>
        <x:v>94870</x:v>
      </x:c>
      <x:c r="P880" s="268" t="n">
        <x:f>I880*TOMATO_FERTILIZER+J880*CARROT_FERTILIZER+K880*MESCLUN_FERTILIZER</x:f>
        <x:v>27720</x:v>
      </x:c>
      <x:c r="Q880" s="268" t="n">
        <x:f>MIN(M880,FARMER_HOURS)*FARMER_RATE+MAX(M880-FARMER_HOURS,0)*TEMP_RATE</x:f>
        <x:v>48139.957196073214</x:v>
      </x:c>
      <x:c r="R880" s="268" t="n">
        <x:f>O880-P880-Q880-FIXED_COST</x:f>
        <x:v>-989.9571960732137</x:v>
      </x:c>
      <x:c r="S880" s="139" t="str">
        <x:f>IF(AND(L880&lt;=TOTAL_BED_CAP,N880&lt;=TEMP_WORKER_CAP),"YES","NO")</x:f>
        <x:v>YES</x:v>
      </x:c>
      <x:c r="T880" s="139" t="n">
        <x:f>IF(S880="YES",R880,-1E+99)</x:f>
        <x:v>-989.9571960732137</x:v>
      </x:c>
    </x:row>
    <x:row r="881">
      <x:c r="A881" s="139"/>
      <x:c r="B881" s="139"/>
      <x:c r="C881" s="139"/>
      <x:c r="D881" s="139"/>
      <x:c r="E881" s="139"/>
      <x:c r="F881" s="139"/>
      <x:c r="G881" s="139"/>
      <x:c r="H881" s="139"/>
      <x:c r="I881" s="266" t="n">
        <x:f>INT((ROW()-ROW($I$46))/((CARROT_CAP+1)*(MESCLUN_CAP+1)))</x:f>
        <x:v>1</x:v>
      </x:c>
      <x:c r="J881" s="266" t="n">
        <x:f>MOD(INT((ROW()-ROW($I$46))/(MESCLUN_CAP+1)),CARROT_CAP+1)</x:f>
        <x:v>5</x:v>
      </x:c>
      <x:c r="K881" s="266" t="n">
        <x:f>MOD(ROW()-ROW($I$46),MESCLUN_CAP+1)</x:f>
        <x:v>29</x:v>
      </x:c>
      <x:c r="L881" s="266" t="n">
        <x:f>SUM(I881:K881)</x:f>
        <x:v>35</x:v>
      </x:c>
      <x:c r="M881" s="267" t="n">
        <x:f>I881*TOMATO_HOURS*WEEKS*(1+TOMATO_DIM)^I881+J881*CARROT_HOURS*WEEKS*(1+CARROT_DIM)^J881+K881*MESCLUN_HOURS*WEEKS*(1+MESCLUN_DIM)^K881</x:f>
        <x:v>2139.6795626094704</x:v>
      </x:c>
      <x:c r="N881" s="267" t="n">
        <x:f>MAX(M881-FARMER_HOURS,0)/TEMP_HOURS_PER_WORKER</x:f>
        <x:v>0.9858885851454655</x:v>
      </x:c>
      <x:c r="O881" s="268" t="n">
        <x:f>I881*TOMATO_PRICE+J881*CARROT_PRICE+K881*MESCLUN_PRICE</x:f>
        <x:v>97570</x:v>
      </x:c>
      <x:c r="P881" s="268" t="n">
        <x:f>I881*TOMATO_FERTILIZER+J881*CARROT_FERTILIZER+K881*MESCLUN_FERTILIZER</x:f>
        <x:v>28600</x:v>
      </x:c>
      <x:c r="Q881" s="268" t="n">
        <x:f>MIN(M881,FARMER_HOURS)*FARMER_RATE+MAX(M881-FARMER_HOURS,0)*TEMP_RATE</x:f>
        <x:v>49647.21462863663</x:v>
      </x:c>
      <x:c r="R881" s="268" t="n">
        <x:f>O881-P881-Q881-FIXED_COST</x:f>
        <x:v>-677.2146286366333</x:v>
      </x:c>
      <x:c r="S881" s="139" t="str">
        <x:f>IF(AND(L881&lt;=TOTAL_BED_CAP,N881&lt;=TEMP_WORKER_CAP),"YES","NO")</x:f>
        <x:v>YES</x:v>
      </x:c>
      <x:c r="T881" s="139" t="n">
        <x:f>IF(S881="YES",R881,-1E+99)</x:f>
        <x:v>-677.2146286366333</x:v>
      </x:c>
    </x:row>
    <x:row r="882">
      <x:c r="A882" s="139"/>
      <x:c r="B882" s="139"/>
      <x:c r="C882" s="139"/>
      <x:c r="D882" s="139"/>
      <x:c r="E882" s="139"/>
      <x:c r="F882" s="139"/>
      <x:c r="G882" s="139"/>
      <x:c r="H882" s="139"/>
      <x:c r="I882" s="266" t="n">
        <x:f>INT((ROW()-ROW($I$46))/((CARROT_CAP+1)*(MESCLUN_CAP+1)))</x:f>
        <x:v>1</x:v>
      </x:c>
      <x:c r="J882" s="266" t="n">
        <x:f>MOD(INT((ROW()-ROW($I$46))/(MESCLUN_CAP+1)),CARROT_CAP+1)</x:f>
        <x:v>5</x:v>
      </x:c>
      <x:c r="K882" s="266" t="n">
        <x:f>MOD(ROW()-ROW($I$46),MESCLUN_CAP+1)</x:f>
        <x:v>30</x:v>
      </x:c>
      <x:c r="L882" s="266" t="n">
        <x:f>SUM(I882:K882)</x:f>
        <x:v>36</x:v>
      </x:c>
      <x:c r="M882" s="267" t="n">
        <x:f>I882*TOMATO_HOURS*WEEKS*(1+TOMATO_DIM)^I882+J882*CARROT_HOURS*WEEKS*(1+CARROT_DIM)^J882+K882*MESCLUN_HOURS*WEEKS*(1+MESCLUN_DIM)^K882</x:f>
        <x:v>2228.38926794324</x:v>
      </x:c>
      <x:c r="N882" s="267" t="n">
        <x:f>MAX(M882-FARMER_HOURS,0)/TEMP_HOURS_PER_WORKER</x:f>
        <x:v>1.0474925471828056</x:v>
      </x:c>
      <x:c r="O882" s="268" t="n">
        <x:f>I882*TOMATO_PRICE+J882*CARROT_PRICE+K882*MESCLUN_PRICE</x:f>
        <x:v>100270</x:v>
      </x:c>
      <x:c r="P882" s="268" t="n">
        <x:f>I882*TOMATO_FERTILIZER+J882*CARROT_FERTILIZER+K882*MESCLUN_FERTILIZER</x:f>
        <x:v>29480</x:v>
      </x:c>
      <x:c r="Q882" s="268" t="n">
        <x:f>MIN(M882,FARMER_HOURS)*FARMER_RATE+MAX(M882-FARMER_HOURS,0)*TEMP_RATE</x:f>
        <x:v>51187.31367957014</x:v>
      </x:c>
      <x:c r="R882" s="268" t="n">
        <x:f>O882-P882-Q882-FIXED_COST</x:f>
        <x:v>-397.313679570143</x:v>
      </x:c>
      <x:c r="S882" s="139" t="str">
        <x:f>IF(AND(L882&lt;=TOTAL_BED_CAP,N882&lt;=TEMP_WORKER_CAP),"YES","NO")</x:f>
        <x:v>YES</x:v>
      </x:c>
      <x:c r="T882" s="139" t="n">
        <x:f>IF(S882="YES",R882,-1E+99)</x:f>
        <x:v>-397.313679570143</x:v>
      </x:c>
    </x:row>
    <x:row r="883">
      <x:c r="A883" s="139"/>
      <x:c r="B883" s="139"/>
      <x:c r="C883" s="139"/>
      <x:c r="D883" s="139"/>
      <x:c r="E883" s="139"/>
      <x:c r="F883" s="139"/>
      <x:c r="G883" s="139"/>
      <x:c r="H883" s="139"/>
      <x:c r="I883" s="266" t="n">
        <x:f>INT((ROW()-ROW($I$46))/((CARROT_CAP+1)*(MESCLUN_CAP+1)))</x:f>
        <x:v>1</x:v>
      </x:c>
      <x:c r="J883" s="266" t="n">
        <x:f>MOD(INT((ROW()-ROW($I$46))/(MESCLUN_CAP+1)),CARROT_CAP+1)</x:f>
        <x:v>6</x:v>
      </x:c>
      <x:c r="K883" s="266" t="n">
        <x:f>MOD(ROW()-ROW($I$46),MESCLUN_CAP+1)</x:f>
        <x:v>0</x:v>
      </x:c>
      <x:c r="L883" s="266" t="n">
        <x:f>SUM(I883:K883)</x:f>
        <x:v>7</x:v>
      </x:c>
      <x:c r="M883" s="267" t="n">
        <x:f>I883*TOMATO_HOURS*WEEKS*(1+TOMATO_DIM)^I883+J883*CARROT_HOURS*WEEKS*(1+CARROT_DIM)^J883+K883*MESCLUN_HOURS*WEEKS*(1+MESCLUN_DIM)^K883</x:f>
        <x:v>307.74481527832023</x:v>
      </x:c>
      <x:c r="N883" s="267" t="n">
        <x:f>MAX(M883-FARMER_HOURS,0)/TEMP_HOURS_PER_WORKER</x:f>
        <x:v>0</x:v>
      </x:c>
      <x:c r="O883" s="268" t="n">
        <x:f>I883*TOMATO_PRICE+J883*CARROT_PRICE+K883*MESCLUN_PRICE</x:f>
        <x:v>21364</x:v>
      </x:c>
      <x:c r="P883" s="268" t="n">
        <x:f>I883*TOMATO_FERTILIZER+J883*CARROT_FERTILIZER+K883*MESCLUN_FERTILIZER</x:f>
        <x:v>3520</x:v>
      </x:c>
      <x:c r="Q883" s="268" t="n">
        <x:f>MIN(M883,FARMER_HOURS)*FARMER_RATE+MAX(M883-FARMER_HOURS,0)*TEMP_RATE</x:f>
        <x:v>10685.583863830563</x:v>
      </x:c>
      <x:c r="R883" s="268" t="n">
        <x:f>O883-P883-Q883-FIXED_COST</x:f>
        <x:v>-12841.583863830563</x:v>
      </x:c>
      <x:c r="S883" s="139" t="str">
        <x:f>IF(AND(L883&lt;=TOTAL_BED_CAP,N883&lt;=TEMP_WORKER_CAP),"YES","NO")</x:f>
        <x:v>YES</x:v>
      </x:c>
      <x:c r="T883" s="139" t="n">
        <x:f>IF(S883="YES",R883,-1E+99)</x:f>
        <x:v>-12841.583863830563</x:v>
      </x:c>
    </x:row>
    <x:row r="884">
      <x:c r="A884" s="139"/>
      <x:c r="B884" s="139"/>
      <x:c r="C884" s="139"/>
      <x:c r="D884" s="139"/>
      <x:c r="E884" s="139"/>
      <x:c r="F884" s="139"/>
      <x:c r="G884" s="139"/>
      <x:c r="H884" s="139"/>
      <x:c r="I884" s="266" t="n">
        <x:f>INT((ROW()-ROW($I$46))/((CARROT_CAP+1)*(MESCLUN_CAP+1)))</x:f>
        <x:v>1</x:v>
      </x:c>
      <x:c r="J884" s="266" t="n">
        <x:f>MOD(INT((ROW()-ROW($I$46))/(MESCLUN_CAP+1)),CARROT_CAP+1)</x:f>
        <x:v>6</x:v>
      </x:c>
      <x:c r="K884" s="266" t="n">
        <x:f>MOD(ROW()-ROW($I$46),MESCLUN_CAP+1)</x:f>
        <x:v>1</x:v>
      </x:c>
      <x:c r="L884" s="266" t="n">
        <x:f>SUM(I884:K884)</x:f>
        <x:v>8</x:v>
      </x:c>
      <x:c r="M884" s="267" t="n">
        <x:f>I884*TOMATO_HOURS*WEEKS*(1+TOMATO_DIM)^I884+J884*CARROT_HOURS*WEEKS*(1+CARROT_DIM)^J884+K884*MESCLUN_HOURS*WEEKS*(1+MESCLUN_DIM)^K884</x:f>
        <x:v>353.30731527832023</x:v>
      </x:c>
      <x:c r="N884" s="267" t="n">
        <x:f>MAX(M884-FARMER_HOURS,0)/TEMP_HOURS_PER_WORKER</x:f>
        <x:v>0</x:v>
      </x:c>
      <x:c r="O884" s="268" t="n">
        <x:f>I884*TOMATO_PRICE+J884*CARROT_PRICE+K884*MESCLUN_PRICE</x:f>
        <x:v>24064</x:v>
      </x:c>
      <x:c r="P884" s="268" t="n">
        <x:f>I884*TOMATO_FERTILIZER+J884*CARROT_FERTILIZER+K884*MESCLUN_FERTILIZER</x:f>
        <x:v>4400</x:v>
      </x:c>
      <x:c r="Q884" s="268" t="n">
        <x:f>MIN(M884,FARMER_HOURS)*FARMER_RATE+MAX(M884-FARMER_HOURS,0)*TEMP_RATE</x:f>
        <x:v>12267.615113830563</x:v>
      </x:c>
      <x:c r="R884" s="268" t="n">
        <x:f>O884-P884-Q884-FIXED_COST</x:f>
        <x:v>-12603.615113830563</x:v>
      </x:c>
      <x:c r="S884" s="139" t="str">
        <x:f>IF(AND(L884&lt;=TOTAL_BED_CAP,N884&lt;=TEMP_WORKER_CAP),"YES","NO")</x:f>
        <x:v>YES</x:v>
      </x:c>
      <x:c r="T884" s="139" t="n">
        <x:f>IF(S884="YES",R884,-1E+99)</x:f>
        <x:v>-12603.615113830563</x:v>
      </x:c>
    </x:row>
    <x:row r="885">
      <x:c r="A885" s="139"/>
      <x:c r="B885" s="139"/>
      <x:c r="C885" s="139"/>
      <x:c r="D885" s="139"/>
      <x:c r="E885" s="139"/>
      <x:c r="F885" s="139"/>
      <x:c r="G885" s="139"/>
      <x:c r="H885" s="139"/>
      <x:c r="I885" s="266" t="n">
        <x:f>INT((ROW()-ROW($I$46))/((CARROT_CAP+1)*(MESCLUN_CAP+1)))</x:f>
        <x:v>1</x:v>
      </x:c>
      <x:c r="J885" s="266" t="n">
        <x:f>MOD(INT((ROW()-ROW($I$46))/(MESCLUN_CAP+1)),CARROT_CAP+1)</x:f>
        <x:v>6</x:v>
      </x:c>
      <x:c r="K885" s="266" t="n">
        <x:f>MOD(ROW()-ROW($I$46),MESCLUN_CAP+1)</x:f>
        <x:v>2</x:v>
      </x:c>
      <x:c r="L885" s="266" t="n">
        <x:f>SUM(I885:K885)</x:f>
        <x:v>9</x:v>
      </x:c>
      <x:c r="M885" s="267" t="n">
        <x:f>I885*TOMATO_HOURS*WEEKS*(1+TOMATO_DIM)^I885+J885*CARROT_HOURS*WEEKS*(1+CARROT_DIM)^J885+K885*MESCLUN_HOURS*WEEKS*(1+MESCLUN_DIM)^K885</x:f>
        <x:v>400.0088777783202</x:v>
      </x:c>
      <x:c r="N885" s="267" t="n">
        <x:f>MAX(M885-FARMER_HOURS,0)/TEMP_HOURS_PER_WORKER</x:f>
        <x:v>0</x:v>
      </x:c>
      <x:c r="O885" s="268" t="n">
        <x:f>I885*TOMATO_PRICE+J885*CARROT_PRICE+K885*MESCLUN_PRICE</x:f>
        <x:v>26764</x:v>
      </x:c>
      <x:c r="P885" s="268" t="n">
        <x:f>I885*TOMATO_FERTILIZER+J885*CARROT_FERTILIZER+K885*MESCLUN_FERTILIZER</x:f>
        <x:v>5280</x:v>
      </x:c>
      <x:c r="Q885" s="268" t="n">
        <x:f>MIN(M885,FARMER_HOURS)*FARMER_RATE+MAX(M885-FARMER_HOURS,0)*TEMP_RATE</x:f>
        <x:v>13889.197145080561</x:v>
      </x:c>
      <x:c r="R885" s="268" t="n">
        <x:f>O885-P885-Q885-FIXED_COST</x:f>
        <x:v>-12405.197145080561</x:v>
      </x:c>
      <x:c r="S885" s="139" t="str">
        <x:f>IF(AND(L885&lt;=TOTAL_BED_CAP,N885&lt;=TEMP_WORKER_CAP),"YES","NO")</x:f>
        <x:v>YES</x:v>
      </x:c>
      <x:c r="T885" s="139" t="n">
        <x:f>IF(S885="YES",R885,-1E+99)</x:f>
        <x:v>-12405.197145080561</x:v>
      </x:c>
    </x:row>
    <x:row r="886">
      <x:c r="A886" s="139"/>
      <x:c r="B886" s="139"/>
      <x:c r="C886" s="139"/>
      <x:c r="D886" s="139"/>
      <x:c r="E886" s="139"/>
      <x:c r="F886" s="139"/>
      <x:c r="G886" s="139"/>
      <x:c r="H886" s="139"/>
      <x:c r="I886" s="266" t="n">
        <x:f>INT((ROW()-ROW($I$46))/((CARROT_CAP+1)*(MESCLUN_CAP+1)))</x:f>
        <x:v>1</x:v>
      </x:c>
      <x:c r="J886" s="266" t="n">
        <x:f>MOD(INT((ROW()-ROW($I$46))/(MESCLUN_CAP+1)),CARROT_CAP+1)</x:f>
        <x:v>6</x:v>
      </x:c>
      <x:c r="K886" s="266" t="n">
        <x:f>MOD(ROW()-ROW($I$46),MESCLUN_CAP+1)</x:f>
        <x:v>3</x:v>
      </x:c>
      <x:c r="L886" s="266" t="n">
        <x:f>SUM(I886:K886)</x:f>
        <x:v>10</x:v>
      </x:c>
      <x:c r="M886" s="267" t="n">
        <x:f>I886*TOMATO_HOURS*WEEKS*(1+TOMATO_DIM)^I886+J886*CARROT_HOURS*WEEKS*(1+CARROT_DIM)^J886+K886*MESCLUN_HOURS*WEEKS*(1+MESCLUN_DIM)^K886</x:f>
        <x:v>447.87086020019524</x:v>
      </x:c>
      <x:c r="N886" s="267" t="n">
        <x:f>MAX(M886-FARMER_HOURS,0)/TEMP_HOURS_PER_WORKER</x:f>
        <x:v>0</x:v>
      </x:c>
      <x:c r="O886" s="268" t="n">
        <x:f>I886*TOMATO_PRICE+J886*CARROT_PRICE+K886*MESCLUN_PRICE</x:f>
        <x:v>29464</x:v>
      </x:c>
      <x:c r="P886" s="268" t="n">
        <x:f>I886*TOMATO_FERTILIZER+J886*CARROT_FERTILIZER+K886*MESCLUN_FERTILIZER</x:f>
        <x:v>6160</x:v>
      </x:c>
      <x:c r="Q886" s="268" t="n">
        <x:f>MIN(M886,FARMER_HOURS)*FARMER_RATE+MAX(M886-FARMER_HOURS,0)*TEMP_RATE</x:f>
        <x:v>15551.071534729</x:v>
      </x:c>
      <x:c r="R886" s="268" t="n">
        <x:f>O886-P886-Q886-FIXED_COST</x:f>
        <x:v>-12247.071534729</x:v>
      </x:c>
      <x:c r="S886" s="139" t="str">
        <x:f>IF(AND(L886&lt;=TOTAL_BED_CAP,N886&lt;=TEMP_WORKER_CAP),"YES","NO")</x:f>
        <x:v>YES</x:v>
      </x:c>
      <x:c r="T886" s="139" t="n">
        <x:f>IF(S886="YES",R886,-1E+99)</x:f>
        <x:v>-12247.071534729</x:v>
      </x:c>
    </x:row>
    <x:row r="887">
      <x:c r="A887" s="139"/>
      <x:c r="B887" s="139"/>
      <x:c r="C887" s="139"/>
      <x:c r="D887" s="139"/>
      <x:c r="E887" s="139"/>
      <x:c r="F887" s="139"/>
      <x:c r="G887" s="139"/>
      <x:c r="H887" s="139"/>
      <x:c r="I887" s="266" t="n">
        <x:f>INT((ROW()-ROW($I$46))/((CARROT_CAP+1)*(MESCLUN_CAP+1)))</x:f>
        <x:v>1</x:v>
      </x:c>
      <x:c r="J887" s="266" t="n">
        <x:f>MOD(INT((ROW()-ROW($I$46))/(MESCLUN_CAP+1)),CARROT_CAP+1)</x:f>
        <x:v>6</x:v>
      </x:c>
      <x:c r="K887" s="266" t="n">
        <x:f>MOD(ROW()-ROW($I$46),MESCLUN_CAP+1)</x:f>
        <x:v>4</x:v>
      </x:c>
      <x:c r="L887" s="266" t="n">
        <x:f>SUM(I887:K887)</x:f>
        <x:v>11</x:v>
      </x:c>
      <x:c r="M887" s="267" t="n">
        <x:f>I887*TOMATO_HOURS*WEEKS*(1+TOMATO_DIM)^I887+J887*CARROT_HOURS*WEEKS*(1+CARROT_DIM)^J887+K887*MESCLUN_HOURS*WEEKS*(1+MESCLUN_DIM)^K887</x:f>
        <x:v>496.91497592285145</x:v>
      </x:c>
      <x:c r="N887" s="267" t="n">
        <x:f>MAX(M887-FARMER_HOURS,0)/TEMP_HOURS_PER_WORKER</x:f>
        <x:v>0</x:v>
      </x:c>
      <x:c r="O887" s="268" t="n">
        <x:f>I887*TOMATO_PRICE+J887*CARROT_PRICE+K887*MESCLUN_PRICE</x:f>
        <x:v>32164</x:v>
      </x:c>
      <x:c r="P887" s="268" t="n">
        <x:f>I887*TOMATO_FERTILIZER+J887*CARROT_FERTILIZER+K887*MESCLUN_FERTILIZER</x:f>
        <x:v>7040</x:v>
      </x:c>
      <x:c r="Q887" s="268" t="n">
        <x:f>MIN(M887,FARMER_HOURS)*FARMER_RATE+MAX(M887-FARMER_HOURS,0)*TEMP_RATE</x:f>
        <x:v>17253.992219543452</x:v>
      </x:c>
      <x:c r="R887" s="268" t="n">
        <x:f>O887-P887-Q887-FIXED_COST</x:f>
        <x:v>-12129.992219543452</x:v>
      </x:c>
      <x:c r="S887" s="139" t="str">
        <x:f>IF(AND(L887&lt;=TOTAL_BED_CAP,N887&lt;=TEMP_WORKER_CAP),"YES","NO")</x:f>
        <x:v>YES</x:v>
      </x:c>
      <x:c r="T887" s="139" t="n">
        <x:f>IF(S887="YES",R887,-1E+99)</x:f>
        <x:v>-12129.992219543452</x:v>
      </x:c>
    </x:row>
    <x:row r="888">
      <x:c r="A888" s="139"/>
      <x:c r="B888" s="139"/>
      <x:c r="C888" s="139"/>
      <x:c r="D888" s="139"/>
      <x:c r="E888" s="139"/>
      <x:c r="F888" s="139"/>
      <x:c r="G888" s="139"/>
      <x:c r="H888" s="139"/>
      <x:c r="I888" s="266" t="n">
        <x:f>INT((ROW()-ROW($I$46))/((CARROT_CAP+1)*(MESCLUN_CAP+1)))</x:f>
        <x:v>1</x:v>
      </x:c>
      <x:c r="J888" s="266" t="n">
        <x:f>MOD(INT((ROW()-ROW($I$46))/(MESCLUN_CAP+1)),CARROT_CAP+1)</x:f>
        <x:v>6</x:v>
      </x:c>
      <x:c r="K888" s="266" t="n">
        <x:f>MOD(ROW()-ROW($I$46),MESCLUN_CAP+1)</x:f>
        <x:v>5</x:v>
      </x:c>
      <x:c r="L888" s="266" t="n">
        <x:f>SUM(I888:K888)</x:f>
        <x:v>12</x:v>
      </x:c>
      <x:c r="M888" s="267" t="n">
        <x:f>I888*TOMATO_HOURS*WEEKS*(1+TOMATO_DIM)^I888+J888*CARROT_HOURS*WEEKS*(1+CARROT_DIM)^J888+K888*MESCLUN_HOURS*WEEKS*(1+MESCLUN_DIM)^K888</x:f>
        <x:v>547.163299844055</x:v>
      </x:c>
      <x:c r="N888" s="267" t="n">
        <x:f>MAX(M888-FARMER_HOURS,0)/TEMP_HOURS_PER_WORKER</x:f>
        <x:v>0</x:v>
      </x:c>
      <x:c r="O888" s="268" t="n">
        <x:f>I888*TOMATO_PRICE+J888*CARROT_PRICE+K888*MESCLUN_PRICE</x:f>
        <x:v>34864</x:v>
      </x:c>
      <x:c r="P888" s="268" t="n">
        <x:f>I888*TOMATO_FERTILIZER+J888*CARROT_FERTILIZER+K888*MESCLUN_FERTILIZER</x:f>
        <x:v>7920</x:v>
      </x:c>
      <x:c r="Q888" s="268" t="n">
        <x:f>MIN(M888,FARMER_HOURS)*FARMER_RATE+MAX(M888-FARMER_HOURS,0)*TEMP_RATE</x:f>
        <x:v>18998.72568902969</x:v>
      </x:c>
      <x:c r="R888" s="268" t="n">
        <x:f>O888-P888-Q888-FIXED_COST</x:f>
        <x:v>-12054.725689029689</x:v>
      </x:c>
      <x:c r="S888" s="139" t="str">
        <x:f>IF(AND(L888&lt;=TOTAL_BED_CAP,N888&lt;=TEMP_WORKER_CAP),"YES","NO")</x:f>
        <x:v>YES</x:v>
      </x:c>
      <x:c r="T888" s="139" t="n">
        <x:f>IF(S888="YES",R888,-1E+99)</x:f>
        <x:v>-12054.725689029689</x:v>
      </x:c>
    </x:row>
    <x:row r="889">
      <x:c r="A889" s="139"/>
      <x:c r="B889" s="139"/>
      <x:c r="C889" s="139"/>
      <x:c r="D889" s="139"/>
      <x:c r="E889" s="139"/>
      <x:c r="F889" s="139"/>
      <x:c r="G889" s="139"/>
      <x:c r="H889" s="139"/>
      <x:c r="I889" s="266" t="n">
        <x:f>INT((ROW()-ROW($I$46))/((CARROT_CAP+1)*(MESCLUN_CAP+1)))</x:f>
        <x:v>1</x:v>
      </x:c>
      <x:c r="J889" s="266" t="n">
        <x:f>MOD(INT((ROW()-ROW($I$46))/(MESCLUN_CAP+1)),CARROT_CAP+1)</x:f>
        <x:v>6</x:v>
      </x:c>
      <x:c r="K889" s="266" t="n">
        <x:f>MOD(ROW()-ROW($I$46),MESCLUN_CAP+1)</x:f>
        <x:v>6</x:v>
      </x:c>
      <x:c r="L889" s="266" t="n">
        <x:f>SUM(I889:K889)</x:f>
        <x:v>13</x:v>
      </x:c>
      <x:c r="M889" s="267" t="n">
        <x:f>I889*TOMATO_HOURS*WEEKS*(1+TOMATO_DIM)^I889+J889*CARROT_HOURS*WEEKS*(1+CARROT_DIM)^J889+K889*MESCLUN_HOURS*WEEKS*(1+MESCLUN_DIM)^K889</x:f>
        <x:v>598.6382740256879</x:v>
      </x:c>
      <x:c r="N889" s="267" t="n">
        <x:f>MAX(M889-FARMER_HOURS,0)/TEMP_HOURS_PER_WORKER</x:f>
        <x:v>0</x:v>
      </x:c>
      <x:c r="O889" s="268" t="n">
        <x:f>I889*TOMATO_PRICE+J889*CARROT_PRICE+K889*MESCLUN_PRICE</x:f>
        <x:v>37564</x:v>
      </x:c>
      <x:c r="P889" s="268" t="n">
        <x:f>I889*TOMATO_FERTILIZER+J889*CARROT_FERTILIZER+K889*MESCLUN_FERTILIZER</x:f>
        <x:v>8800</x:v>
      </x:c>
      <x:c r="Q889" s="268" t="n">
        <x:f>MIN(M889,FARMER_HOURS)*FARMER_RATE+MAX(M889-FARMER_HOURS,0)*TEMP_RATE</x:f>
        <x:v>20786.051181447496</x:v>
      </x:c>
      <x:c r="R889" s="268" t="n">
        <x:f>O889-P889-Q889-FIXED_COST</x:f>
        <x:v>-12022.051181447496</x:v>
      </x:c>
      <x:c r="S889" s="139" t="str">
        <x:f>IF(AND(L889&lt;=TOTAL_BED_CAP,N889&lt;=TEMP_WORKER_CAP),"YES","NO")</x:f>
        <x:v>YES</x:v>
      </x:c>
      <x:c r="T889" s="139" t="n">
        <x:f>IF(S889="YES",R889,-1E+99)</x:f>
        <x:v>-12022.051181447496</x:v>
      </x:c>
    </x:row>
    <x:row r="890">
      <x:c r="A890" s="139"/>
      <x:c r="B890" s="139"/>
      <x:c r="C890" s="139"/>
      <x:c r="D890" s="139"/>
      <x:c r="E890" s="139"/>
      <x:c r="F890" s="139"/>
      <x:c r="G890" s="139"/>
      <x:c r="H890" s="139"/>
      <x:c r="I890" s="266" t="n">
        <x:f>INT((ROW()-ROW($I$46))/((CARROT_CAP+1)*(MESCLUN_CAP+1)))</x:f>
        <x:v>1</x:v>
      </x:c>
      <x:c r="J890" s="266" t="n">
        <x:f>MOD(INT((ROW()-ROW($I$46))/(MESCLUN_CAP+1)),CARROT_CAP+1)</x:f>
        <x:v>6</x:v>
      </x:c>
      <x:c r="K890" s="266" t="n">
        <x:f>MOD(ROW()-ROW($I$46),MESCLUN_CAP+1)</x:f>
        <x:v>7</x:v>
      </x:c>
      <x:c r="L890" s="266" t="n">
        <x:f>SUM(I890:K890)</x:f>
        <x:v>14</x:v>
      </x:c>
      <x:c r="M890" s="267" t="n">
        <x:f>I890*TOMATO_HOURS*WEEKS*(1+TOMATO_DIM)^I890+J890*CARROT_HOURS*WEEKS*(1+CARROT_DIM)^J890+K890*MESCLUN_HOURS*WEEKS*(1+MESCLUN_DIM)^K890</x:f>
        <x:v>651.3627134236484</x:v>
      </x:c>
      <x:c r="N890" s="267" t="n">
        <x:f>MAX(M890-FARMER_HOURS,0)/TEMP_HOURS_PER_WORKER</x:f>
        <x:v>0</x:v>
      </x:c>
      <x:c r="O890" s="268" t="n">
        <x:f>I890*TOMATO_PRICE+J890*CARROT_PRICE+K890*MESCLUN_PRICE</x:f>
        <x:v>40264</x:v>
      </x:c>
      <x:c r="P890" s="268" t="n">
        <x:f>I890*TOMATO_FERTILIZER+J890*CARROT_FERTILIZER+K890*MESCLUN_FERTILIZER</x:f>
        <x:v>9680</x:v>
      </x:c>
      <x:c r="Q890" s="268" t="n">
        <x:f>MIN(M890,FARMER_HOURS)*FARMER_RATE+MAX(M890-FARMER_HOURS,0)*TEMP_RATE</x:f>
        <x:v>22616.760882765568</x:v>
      </x:c>
      <x:c r="R890" s="268" t="n">
        <x:f>O890-P890-Q890-FIXED_COST</x:f>
        <x:v>-12032.760882765568</x:v>
      </x:c>
      <x:c r="S890" s="139" t="str">
        <x:f>IF(AND(L890&lt;=TOTAL_BED_CAP,N890&lt;=TEMP_WORKER_CAP),"YES","NO")</x:f>
        <x:v>YES</x:v>
      </x:c>
      <x:c r="T890" s="139" t="n">
        <x:f>IF(S890="YES",R890,-1E+99)</x:f>
        <x:v>-12032.760882765568</x:v>
      </x:c>
    </x:row>
    <x:row r="891">
      <x:c r="A891" s="139"/>
      <x:c r="B891" s="139"/>
      <x:c r="C891" s="139"/>
      <x:c r="D891" s="139"/>
      <x:c r="E891" s="139"/>
      <x:c r="F891" s="139"/>
      <x:c r="G891" s="139"/>
      <x:c r="H891" s="139"/>
      <x:c r="I891" s="266" t="n">
        <x:f>INT((ROW()-ROW($I$46))/((CARROT_CAP+1)*(MESCLUN_CAP+1)))</x:f>
        <x:v>1</x:v>
      </x:c>
      <x:c r="J891" s="266" t="n">
        <x:f>MOD(INT((ROW()-ROW($I$46))/(MESCLUN_CAP+1)),CARROT_CAP+1)</x:f>
        <x:v>6</x:v>
      </x:c>
      <x:c r="K891" s="266" t="n">
        <x:f>MOD(ROW()-ROW($I$46),MESCLUN_CAP+1)</x:f>
        <x:v>8</x:v>
      </x:c>
      <x:c r="L891" s="266" t="n">
        <x:f>SUM(I891:K891)</x:f>
        <x:v>15</x:v>
      </x:c>
      <x:c r="M891" s="267" t="n">
        <x:f>I891*TOMATO_HOURS*WEEKS*(1+TOMATO_DIM)^I891+J891*CARROT_HOURS*WEEKS*(1+CARROT_DIM)^J891+K891*MESCLUN_HOURS*WEEKS*(1+MESCLUN_DIM)^K891</x:f>
        <x:v>705.3598117036286</x:v>
      </x:c>
      <x:c r="N891" s="267" t="n">
        <x:f>MAX(M891-FARMER_HOURS,0)/TEMP_HOURS_PER_WORKER</x:f>
        <x:v>0</x:v>
      </x:c>
      <x:c r="O891" s="268" t="n">
        <x:f>I891*TOMATO_PRICE+J891*CARROT_PRICE+K891*MESCLUN_PRICE</x:f>
        <x:v>42964</x:v>
      </x:c>
      <x:c r="P891" s="268" t="n">
        <x:f>I891*TOMATO_FERTILIZER+J891*CARROT_FERTILIZER+K891*MESCLUN_FERTILIZER</x:f>
        <x:v>10560</x:v>
      </x:c>
      <x:c r="Q891" s="268" t="n">
        <x:f>MIN(M891,FARMER_HOURS)*FARMER_RATE+MAX(M891-FARMER_HOURS,0)*TEMP_RATE</x:f>
        <x:v>24491.660128598214</x:v>
      </x:c>
      <x:c r="R891" s="268" t="n">
        <x:f>O891-P891-Q891-FIXED_COST</x:f>
        <x:v>-12087.660128598214</x:v>
      </x:c>
      <x:c r="S891" s="139" t="str">
        <x:f>IF(AND(L891&lt;=TOTAL_BED_CAP,N891&lt;=TEMP_WORKER_CAP),"YES","NO")</x:f>
        <x:v>YES</x:v>
      </x:c>
      <x:c r="T891" s="139" t="n">
        <x:f>IF(S891="YES",R891,-1E+99)</x:f>
        <x:v>-12087.660128598214</x:v>
      </x:c>
    </x:row>
    <x:row r="892">
      <x:c r="A892" s="139"/>
      <x:c r="B892" s="139"/>
      <x:c r="C892" s="139"/>
      <x:c r="D892" s="139"/>
      <x:c r="E892" s="139"/>
      <x:c r="F892" s="139"/>
      <x:c r="G892" s="139"/>
      <x:c r="H892" s="139"/>
      <x:c r="I892" s="266" t="n">
        <x:f>INT((ROW()-ROW($I$46))/((CARROT_CAP+1)*(MESCLUN_CAP+1)))</x:f>
        <x:v>1</x:v>
      </x:c>
      <x:c r="J892" s="266" t="n">
        <x:f>MOD(INT((ROW()-ROW($I$46))/(MESCLUN_CAP+1)),CARROT_CAP+1)</x:f>
        <x:v>6</x:v>
      </x:c>
      <x:c r="K892" s="266" t="n">
        <x:f>MOD(ROW()-ROW($I$46),MESCLUN_CAP+1)</x:f>
        <x:v>9</x:v>
      </x:c>
      <x:c r="L892" s="266" t="n">
        <x:f>SUM(I892:K892)</x:f>
        <x:v>16</x:v>
      </x:c>
      <x:c r="M892" s="267" t="n">
        <x:f>I892*TOMATO_HOURS*WEEKS*(1+TOMATO_DIM)^I892+J892*CARROT_HOURS*WEEKS*(1+CARROT_DIM)^J892+K892*MESCLUN_HOURS*WEEKS*(1+MESCLUN_DIM)^K892</x:f>
        <x:v>760.653147144023</x:v>
      </x:c>
      <x:c r="N892" s="267" t="n">
        <x:f>MAX(M892-FARMER_HOURS,0)/TEMP_HOURS_PER_WORKER</x:f>
        <x:v>0.028231352183349323</x:v>
      </x:c>
      <x:c r="O892" s="268" t="n">
        <x:f>I892*TOMATO_PRICE+J892*CARROT_PRICE+K892*MESCLUN_PRICE</x:f>
        <x:v>45664</x:v>
      </x:c>
      <x:c r="P892" s="268" t="n">
        <x:f>I892*TOMATO_FERTILIZER+J892*CARROT_FERTILIZER+K892*MESCLUN_FERTILIZER</x:f>
        <x:v>11440</x:v>
      </x:c>
      <x:c r="Q892" s="268" t="n">
        <x:f>MIN(M892,FARMER_HOURS)*FARMER_RATE+MAX(M892-FARMER_HOURS,0)*TEMP_RATE</x:f>
        <x:v>25705.783804583734</x:v>
      </x:c>
      <x:c r="R892" s="268" t="n">
        <x:f>O892-P892-Q892-FIXED_COST</x:f>
        <x:v>-11481.783804583734</x:v>
      </x:c>
      <x:c r="S892" s="139" t="str">
        <x:f>IF(AND(L892&lt;=TOTAL_BED_CAP,N892&lt;=TEMP_WORKER_CAP),"YES","NO")</x:f>
        <x:v>YES</x:v>
      </x:c>
      <x:c r="T892" s="139" t="n">
        <x:f>IF(S892="YES",R892,-1E+99)</x:f>
        <x:v>-11481.783804583734</x:v>
      </x:c>
    </x:row>
    <x:row r="893">
      <x:c r="A893" s="139"/>
      <x:c r="B893" s="139"/>
      <x:c r="C893" s="139"/>
      <x:c r="D893" s="139"/>
      <x:c r="E893" s="139"/>
      <x:c r="F893" s="139"/>
      <x:c r="G893" s="139"/>
      <x:c r="H893" s="139"/>
      <x:c r="I893" s="266" t="n">
        <x:f>INT((ROW()-ROW($I$46))/((CARROT_CAP+1)*(MESCLUN_CAP+1)))</x:f>
        <x:v>1</x:v>
      </x:c>
      <x:c r="J893" s="266" t="n">
        <x:f>MOD(INT((ROW()-ROW($I$46))/(MESCLUN_CAP+1)),CARROT_CAP+1)</x:f>
        <x:v>6</x:v>
      </x:c>
      <x:c r="K893" s="266" t="n">
        <x:f>MOD(ROW()-ROW($I$46),MESCLUN_CAP+1)</x:f>
        <x:v>10</x:v>
      </x:c>
      <x:c r="L893" s="266" t="n">
        <x:f>SUM(I893:K893)</x:f>
        <x:v>17</x:v>
      </x:c>
      <x:c r="M893" s="267" t="n">
        <x:f>I893*TOMATO_HOURS*WEEKS*(1+TOMATO_DIM)^I893+J893*CARROT_HOURS*WEEKS*(1+CARROT_DIM)^J893+K893*MESCLUN_HOURS*WEEKS*(1+MESCLUN_DIM)^K893</x:f>
        <x:v>817.2666886272357</x:v>
      </x:c>
      <x:c r="N893" s="267" t="n">
        <x:f>MAX(M893-FARMER_HOURS,0)/TEMP_HOURS_PER_WORKER</x:f>
        <x:v>0.06754631154669144</x:v>
      </x:c>
      <x:c r="O893" s="268" t="n">
        <x:f>I893*TOMATO_PRICE+J893*CARROT_PRICE+K893*MESCLUN_PRICE</x:f>
        <x:v>48364</x:v>
      </x:c>
      <x:c r="P893" s="268" t="n">
        <x:f>I893*TOMATO_FERTILIZER+J893*CARROT_FERTILIZER+K893*MESCLUN_FERTILIZER</x:f>
        <x:v>12320</x:v>
      </x:c>
      <x:c r="Q893" s="268" t="n">
        <x:f>MIN(M893,FARMER_HOURS)*FARMER_RATE+MAX(M893-FARMER_HOURS,0)*TEMP_RATE</x:f>
        <x:v>26688.657788667286</x:v>
      </x:c>
      <x:c r="R893" s="268" t="n">
        <x:f>O893-P893-Q893-FIXED_COST</x:f>
        <x:v>-10644.657788667286</x:v>
      </x:c>
      <x:c r="S893" s="139" t="str">
        <x:f>IF(AND(L893&lt;=TOTAL_BED_CAP,N893&lt;=TEMP_WORKER_CAP),"YES","NO")</x:f>
        <x:v>YES</x:v>
      </x:c>
      <x:c r="T893" s="139" t="n">
        <x:f>IF(S893="YES",R893,-1E+99)</x:f>
        <x:v>-10644.657788667286</x:v>
      </x:c>
    </x:row>
    <x:row r="894">
      <x:c r="A894" s="139"/>
      <x:c r="B894" s="139"/>
      <x:c r="C894" s="139"/>
      <x:c r="D894" s="139"/>
      <x:c r="E894" s="139"/>
      <x:c r="F894" s="139"/>
      <x:c r="G894" s="139"/>
      <x:c r="H894" s="139"/>
      <x:c r="I894" s="266" t="n">
        <x:f>INT((ROW()-ROW($I$46))/((CARROT_CAP+1)*(MESCLUN_CAP+1)))</x:f>
        <x:v>1</x:v>
      </x:c>
      <x:c r="J894" s="266" t="n">
        <x:f>MOD(INT((ROW()-ROW($I$46))/(MESCLUN_CAP+1)),CARROT_CAP+1)</x:f>
        <x:v>6</x:v>
      </x:c>
      <x:c r="K894" s="266" t="n">
        <x:f>MOD(ROW()-ROW($I$46),MESCLUN_CAP+1)</x:f>
        <x:v>11</x:v>
      </x:c>
      <x:c r="L894" s="266" t="n">
        <x:f>SUM(I894:K894)</x:f>
        <x:v>18</x:v>
      </x:c>
      <x:c r="M894" s="267" t="n">
        <x:f>I894*TOMATO_HOURS*WEEKS*(1+TOMATO_DIM)^I894+J894*CARROT_HOURS*WEEKS*(1+CARROT_DIM)^J894+K894*MESCLUN_HOURS*WEEKS*(1+MESCLUN_DIM)^K894</x:f>
        <x:v>875.2248017206748</x:v>
      </x:c>
      <x:c r="N894" s="267" t="n">
        <x:f>MAX(M894-FARMER_HOURS,0)/TEMP_HOURS_PER_WORKER</x:f>
        <x:v>0.10779500119491306</x:v>
      </x:c>
      <x:c r="O894" s="268" t="n">
        <x:f>I894*TOMATO_PRICE+J894*CARROT_PRICE+K894*MESCLUN_PRICE</x:f>
        <x:v>51064</x:v>
      </x:c>
      <x:c r="P894" s="268" t="n">
        <x:f>I894*TOMATO_FERTILIZER+J894*CARROT_FERTILIZER+K894*MESCLUN_FERTILIZER</x:f>
        <x:v>13200</x:v>
      </x:c>
      <x:c r="Q894" s="268" t="n">
        <x:f>MIN(M894,FARMER_HOURS)*FARMER_RATE+MAX(M894-FARMER_HOURS,0)*TEMP_RATE</x:f>
        <x:v>27694.875029872826</x:v>
      </x:c>
      <x:c r="R894" s="268" t="n">
        <x:f>O894-P894-Q894-FIXED_COST</x:f>
        <x:v>-9830.875029872826</x:v>
      </x:c>
      <x:c r="S894" s="139" t="str">
        <x:f>IF(AND(L894&lt;=TOTAL_BED_CAP,N894&lt;=TEMP_WORKER_CAP),"YES","NO")</x:f>
        <x:v>YES</x:v>
      </x:c>
      <x:c r="T894" s="139" t="n">
        <x:f>IF(S894="YES",R894,-1E+99)</x:f>
        <x:v>-9830.875029872826</x:v>
      </x:c>
    </x:row>
    <x:row r="895">
      <x:c r="A895" s="139"/>
      <x:c r="B895" s="139"/>
      <x:c r="C895" s="139"/>
      <x:c r="D895" s="139"/>
      <x:c r="E895" s="139"/>
      <x:c r="F895" s="139"/>
      <x:c r="G895" s="139"/>
      <x:c r="H895" s="139"/>
      <x:c r="I895" s="266" t="n">
        <x:f>INT((ROW()-ROW($I$46))/((CARROT_CAP+1)*(MESCLUN_CAP+1)))</x:f>
        <x:v>1</x:v>
      </x:c>
      <x:c r="J895" s="266" t="n">
        <x:f>MOD(INT((ROW()-ROW($I$46))/(MESCLUN_CAP+1)),CARROT_CAP+1)</x:f>
        <x:v>6</x:v>
      </x:c>
      <x:c r="K895" s="266" t="n">
        <x:f>MOD(ROW()-ROW($I$46),MESCLUN_CAP+1)</x:f>
        <x:v>12</x:v>
      </x:c>
      <x:c r="L895" s="266" t="n">
        <x:f>SUM(I895:K895)</x:f>
        <x:v>19</x:v>
      </x:c>
      <x:c r="M895" s="267" t="n">
        <x:f>I895*TOMATO_HOURS*WEEKS*(1+TOMATO_DIM)^I895+J895*CARROT_HOURS*WEEKS*(1+CARROT_DIM)^J895+K895*MESCLUN_HOURS*WEEKS*(1+MESCLUN_DIM)^K895</x:f>
        <x:v>934.5522548487393</x:v>
      </x:c>
      <x:c r="N895" s="267" t="n">
        <x:f>MAX(M895-FARMER_HOURS,0)/TEMP_HOURS_PER_WORKER</x:f>
        <x:v>0.1489946214227356</x:v>
      </x:c>
      <x:c r="O895" s="268" t="n">
        <x:f>I895*TOMATO_PRICE+J895*CARROT_PRICE+K895*MESCLUN_PRICE</x:f>
        <x:v>53764</x:v>
      </x:c>
      <x:c r="P895" s="268" t="n">
        <x:f>I895*TOMATO_FERTILIZER+J895*CARROT_FERTILIZER+K895*MESCLUN_FERTILIZER</x:f>
        <x:v>14080</x:v>
      </x:c>
      <x:c r="Q895" s="268" t="n">
        <x:f>MIN(M895,FARMER_HOURS)*FARMER_RATE+MAX(M895-FARMER_HOURS,0)*TEMP_RATE</x:f>
        <x:v>28724.86553556839</x:v>
      </x:c>
      <x:c r="R895" s="268" t="n">
        <x:f>O895-P895-Q895-FIXED_COST</x:f>
        <x:v>-9040.865535568391</x:v>
      </x:c>
      <x:c r="S895" s="139" t="str">
        <x:f>IF(AND(L895&lt;=TOTAL_BED_CAP,N895&lt;=TEMP_WORKER_CAP),"YES","NO")</x:f>
        <x:v>YES</x:v>
      </x:c>
      <x:c r="T895" s="139" t="n">
        <x:f>IF(S895="YES",R895,-1E+99)</x:f>
        <x:v>-9040.865535568391</x:v>
      </x:c>
    </x:row>
    <x:row r="896">
      <x:c r="A896" s="139"/>
      <x:c r="B896" s="139"/>
      <x:c r="C896" s="139"/>
      <x:c r="D896" s="139"/>
      <x:c r="E896" s="139"/>
      <x:c r="F896" s="139"/>
      <x:c r="G896" s="139"/>
      <x:c r="H896" s="139"/>
      <x:c r="I896" s="266" t="n">
        <x:f>INT((ROW()-ROW($I$46))/((CARROT_CAP+1)*(MESCLUN_CAP+1)))</x:f>
        <x:v>1</x:v>
      </x:c>
      <x:c r="J896" s="266" t="n">
        <x:f>MOD(INT((ROW()-ROW($I$46))/(MESCLUN_CAP+1)),CARROT_CAP+1)</x:f>
        <x:v>6</x:v>
      </x:c>
      <x:c r="K896" s="266" t="n">
        <x:f>MOD(ROW()-ROW($I$46),MESCLUN_CAP+1)</x:f>
        <x:v>13</x:v>
      </x:c>
      <x:c r="L896" s="266" t="n">
        <x:f>SUM(I896:K896)</x:f>
        <x:v>20</x:v>
      </x:c>
      <x:c r="M896" s="267" t="n">
        <x:f>I896*TOMATO_HOURS*WEEKS*(1+TOMATO_DIM)^I896+J896*CARROT_HOURS*WEEKS*(1+CARROT_DIM)^J896+K896*MESCLUN_HOURS*WEEKS*(1+MESCLUN_DIM)^K896</x:f>
        <x:v>995.2742255571236</x:v>
      </x:c>
      <x:c r="N896" s="267" t="n">
        <x:f>MAX(M896-FARMER_HOURS,0)/TEMP_HOURS_PER_WORKER</x:f>
        <x:v>0.1911626566368914</x:v>
      </x:c>
      <x:c r="O896" s="268" t="n">
        <x:f>I896*TOMATO_PRICE+J896*CARROT_PRICE+K896*MESCLUN_PRICE</x:f>
        <x:v>56464</x:v>
      </x:c>
      <x:c r="P896" s="268" t="n">
        <x:f>I896*TOMATO_FERTILIZER+J896*CARROT_FERTILIZER+K896*MESCLUN_FERTILIZER</x:f>
        <x:v>14960</x:v>
      </x:c>
      <x:c r="Q896" s="268" t="n">
        <x:f>MIN(M896,FARMER_HOURS)*FARMER_RATE+MAX(M896-FARMER_HOURS,0)*TEMP_RATE</x:f>
        <x:v>29779.066415922283</x:v>
      </x:c>
      <x:c r="R896" s="268" t="n">
        <x:f>O896-P896-Q896-FIXED_COST</x:f>
        <x:v>-8275.066415922283</x:v>
      </x:c>
      <x:c r="S896" s="139" t="str">
        <x:f>IF(AND(L896&lt;=TOTAL_BED_CAP,N896&lt;=TEMP_WORKER_CAP),"YES","NO")</x:f>
        <x:v>YES</x:v>
      </x:c>
      <x:c r="T896" s="139" t="n">
        <x:f>IF(S896="YES",R896,-1E+99)</x:f>
        <x:v>-8275.066415922283</x:v>
      </x:c>
    </x:row>
    <x:row r="897">
      <x:c r="A897" s="139"/>
      <x:c r="B897" s="139"/>
      <x:c r="C897" s="139"/>
      <x:c r="D897" s="139"/>
      <x:c r="E897" s="139"/>
      <x:c r="F897" s="139"/>
      <x:c r="G897" s="139"/>
      <x:c r="H897" s="139"/>
      <x:c r="I897" s="266" t="n">
        <x:f>INT((ROW()-ROW($I$46))/((CARROT_CAP+1)*(MESCLUN_CAP+1)))</x:f>
        <x:v>1</x:v>
      </x:c>
      <x:c r="J897" s="266" t="n">
        <x:f>MOD(INT((ROW()-ROW($I$46))/(MESCLUN_CAP+1)),CARROT_CAP+1)</x:f>
        <x:v>6</x:v>
      </x:c>
      <x:c r="K897" s="266" t="n">
        <x:f>MOD(ROW()-ROW($I$46),MESCLUN_CAP+1)</x:f>
        <x:v>14</x:v>
      </x:c>
      <x:c r="L897" s="266" t="n">
        <x:f>SUM(I897:K897)</x:f>
        <x:v>21</x:v>
      </x:c>
      <x:c r="M897" s="267" t="n">
        <x:f>I897*TOMATO_HOURS*WEEKS*(1+TOMATO_DIM)^I897+J897*CARROT_HOURS*WEEKS*(1+CARROT_DIM)^J897+K897*MESCLUN_HOURS*WEEKS*(1+MESCLUN_DIM)^K897</x:f>
        <x:v>1057.4163068707846</x:v>
      </x:c>
      <x:c r="N897" s="267" t="n">
        <x:f>MAX(M897-FARMER_HOURS,0)/TEMP_HOURS_PER_WORKER</x:f>
        <x:v>0.23431687977137822</x:v>
      </x:c>
      <x:c r="O897" s="268" t="n">
        <x:f>I897*TOMATO_PRICE+J897*CARROT_PRICE+K897*MESCLUN_PRICE</x:f>
        <x:v>59164</x:v>
      </x:c>
      <x:c r="P897" s="268" t="n">
        <x:f>I897*TOMATO_FERTILIZER+J897*CARROT_FERTILIZER+K897*MESCLUN_FERTILIZER</x:f>
        <x:v>15840</x:v>
      </x:c>
      <x:c r="Q897" s="268" t="n">
        <x:f>MIN(M897,FARMER_HOURS)*FARMER_RATE+MAX(M897-FARMER_HOURS,0)*TEMP_RATE</x:f>
        <x:v>30857.921994284457</x:v>
      </x:c>
      <x:c r="R897" s="268" t="n">
        <x:f>O897-P897-Q897-FIXED_COST</x:f>
        <x:v>-7533.9219942844575</x:v>
      </x:c>
      <x:c r="S897" s="139" t="str">
        <x:f>IF(AND(L897&lt;=TOTAL_BED_CAP,N897&lt;=TEMP_WORKER_CAP),"YES","NO")</x:f>
        <x:v>YES</x:v>
      </x:c>
      <x:c r="T897" s="139" t="n">
        <x:f>IF(S897="YES",R897,-1E+99)</x:f>
        <x:v>-7533.9219942844575</x:v>
      </x:c>
    </x:row>
    <x:row r="898">
      <x:c r="A898" s="139"/>
      <x:c r="B898" s="139"/>
      <x:c r="C898" s="139"/>
      <x:c r="D898" s="139"/>
      <x:c r="E898" s="139"/>
      <x:c r="F898" s="139"/>
      <x:c r="G898" s="139"/>
      <x:c r="H898" s="139"/>
      <x:c r="I898" s="266" t="n">
        <x:f>INT((ROW()-ROW($I$46))/((CARROT_CAP+1)*(MESCLUN_CAP+1)))</x:f>
        <x:v>1</x:v>
      </x:c>
      <x:c r="J898" s="266" t="n">
        <x:f>MOD(INT((ROW()-ROW($I$46))/(MESCLUN_CAP+1)),CARROT_CAP+1)</x:f>
        <x:v>6</x:v>
      </x:c>
      <x:c r="K898" s="266" t="n">
        <x:f>MOD(ROW()-ROW($I$46),MESCLUN_CAP+1)</x:f>
        <x:v>15</x:v>
      </x:c>
      <x:c r="L898" s="266" t="n">
        <x:f>SUM(I898:K898)</x:f>
        <x:v>22</x:v>
      </x:c>
      <x:c r="M898" s="267" t="n">
        <x:f>I898*TOMATO_HOURS*WEEKS*(1+TOMATO_DIM)^I898+J898*CARROT_HOURS*WEEKS*(1+CARROT_DIM)^J898+K898*MESCLUN_HOURS*WEEKS*(1+MESCLUN_DIM)^K898</x:f>
        <x:v>1121.004513746931</x:v>
      </x:c>
      <x:c r="N898" s="267" t="n">
        <x:f>MAX(M898-FARMER_HOURS,0)/TEMP_HOURS_PER_WORKER</x:f>
        <x:v>0.2784753567687021</x:v>
      </x:c>
      <x:c r="O898" s="268" t="n">
        <x:f>I898*TOMATO_PRICE+J898*CARROT_PRICE+K898*MESCLUN_PRICE</x:f>
        <x:v>61864</x:v>
      </x:c>
      <x:c r="P898" s="268" t="n">
        <x:f>I898*TOMATO_FERTILIZER+J898*CARROT_FERTILIZER+K898*MESCLUN_FERTILIZER</x:f>
        <x:v>16720</x:v>
      </x:c>
      <x:c r="Q898" s="268" t="n">
        <x:f>MIN(M898,FARMER_HOURS)*FARMER_RATE+MAX(M898-FARMER_HOURS,0)*TEMP_RATE</x:f>
        <x:v>31961.88391921755</x:v>
      </x:c>
      <x:c r="R898" s="268" t="n">
        <x:f>O898-P898-Q898-FIXED_COST</x:f>
        <x:v>-6817.883919217551</x:v>
      </x:c>
      <x:c r="S898" s="139" t="str">
        <x:f>IF(AND(L898&lt;=TOTAL_BED_CAP,N898&lt;=TEMP_WORKER_CAP),"YES","NO")</x:f>
        <x:v>YES</x:v>
      </x:c>
      <x:c r="T898" s="139" t="n">
        <x:f>IF(S898="YES",R898,-1E+99)</x:f>
        <x:v>-6817.883919217551</x:v>
      </x:c>
    </x:row>
    <x:row r="899">
      <x:c r="A899" s="139"/>
      <x:c r="B899" s="139"/>
      <x:c r="C899" s="139"/>
      <x:c r="D899" s="139"/>
      <x:c r="E899" s="139"/>
      <x:c r="F899" s="139"/>
      <x:c r="G899" s="139"/>
      <x:c r="H899" s="139"/>
      <x:c r="I899" s="266" t="n">
        <x:f>INT((ROW()-ROW($I$46))/((CARROT_CAP+1)*(MESCLUN_CAP+1)))</x:f>
        <x:v>1</x:v>
      </x:c>
      <x:c r="J899" s="266" t="n">
        <x:f>MOD(INT((ROW()-ROW($I$46))/(MESCLUN_CAP+1)),CARROT_CAP+1)</x:f>
        <x:v>6</x:v>
      </x:c>
      <x:c r="K899" s="266" t="n">
        <x:f>MOD(ROW()-ROW($I$46),MESCLUN_CAP+1)</x:f>
        <x:v>16</x:v>
      </x:c>
      <x:c r="L899" s="266" t="n">
        <x:f>SUM(I899:K899)</x:f>
        <x:v>23</x:v>
      </x:c>
      <x:c r="M899" s="267" t="n">
        <x:f>I899*TOMATO_HOURS*WEEKS*(1+TOMATO_DIM)^I899+J899*CARROT_HOURS*WEEKS*(1+CARROT_DIM)^J899+K899*MESCLUN_HOURS*WEEKS*(1+MESCLUN_DIM)^K899</x:f>
        <x:v>1186.0652896244198</x:v>
      </x:c>
      <x:c r="N899" s="267" t="n">
        <x:f>MAX(M899-FARMER_HOURS,0)/TEMP_HOURS_PER_WORKER</x:f>
        <x:v>0.32365645112806934</x:v>
      </x:c>
      <x:c r="O899" s="268" t="n">
        <x:f>I899*TOMATO_PRICE+J899*CARROT_PRICE+K899*MESCLUN_PRICE</x:f>
        <x:v>64564</x:v>
      </x:c>
      <x:c r="P899" s="268" t="n">
        <x:f>I899*TOMATO_FERTILIZER+J899*CARROT_FERTILIZER+K899*MESCLUN_FERTILIZER</x:f>
        <x:v>17600</x:v>
      </x:c>
      <x:c r="Q899" s="268" t="n">
        <x:f>MIN(M899,FARMER_HOURS)*FARMER_RATE+MAX(M899-FARMER_HOURS,0)*TEMP_RATE</x:f>
        <x:v>33091.41127820173</x:v>
      </x:c>
      <x:c r="R899" s="268" t="n">
        <x:f>O899-P899-Q899-FIXED_COST</x:f>
        <x:v>-6127.411278201733</x:v>
      </x:c>
      <x:c r="S899" s="139" t="str">
        <x:f>IF(AND(L899&lt;=TOTAL_BED_CAP,N899&lt;=TEMP_WORKER_CAP),"YES","NO")</x:f>
        <x:v>YES</x:v>
      </x:c>
      <x:c r="T899" s="139" t="n">
        <x:f>IF(S899="YES",R899,-1E+99)</x:f>
        <x:v>-6127.411278201733</x:v>
      </x:c>
    </x:row>
    <x:row r="900">
      <x:c r="A900" s="139"/>
      <x:c r="B900" s="139"/>
      <x:c r="C900" s="139"/>
      <x:c r="D900" s="139"/>
      <x:c r="E900" s="139"/>
      <x:c r="F900" s="139"/>
      <x:c r="G900" s="139"/>
      <x:c r="H900" s="139"/>
      <x:c r="I900" s="266" t="n">
        <x:f>INT((ROW()-ROW($I$46))/((CARROT_CAP+1)*(MESCLUN_CAP+1)))</x:f>
        <x:v>1</x:v>
      </x:c>
      <x:c r="J900" s="266" t="n">
        <x:f>MOD(INT((ROW()-ROW($I$46))/(MESCLUN_CAP+1)),CARROT_CAP+1)</x:f>
        <x:v>6</x:v>
      </x:c>
      <x:c r="K900" s="266" t="n">
        <x:f>MOD(ROW()-ROW($I$46),MESCLUN_CAP+1)</x:f>
        <x:v>17</x:v>
      </x:c>
      <x:c r="L900" s="266" t="n">
        <x:f>SUM(I900:K900)</x:f>
        <x:v>24</x:v>
      </x:c>
      <x:c r="M900" s="267" t="n">
        <x:f>I900*TOMATO_HOURS*WEEKS*(1+TOMATO_DIM)^I900+J900*CARROT_HOURS*WEEKS*(1+CARROT_DIM)^J900+K900*MESCLUN_HOURS*WEEKS*(1+MESCLUN_DIM)^K900</x:f>
        <x:v>1252.62551307096</x:v>
      </x:c>
      <x:c r="N900" s="267" t="n">
        <x:f>MAX(M900-FARMER_HOURS,0)/TEMP_HOURS_PER_WORKER</x:f>
        <x:v>0.36987882852150006</x:v>
      </x:c>
      <x:c r="O900" s="268" t="n">
        <x:f>I900*TOMATO_PRICE+J900*CARROT_PRICE+K900*MESCLUN_PRICE</x:f>
        <x:v>67264</x:v>
      </x:c>
      <x:c r="P900" s="268" t="n">
        <x:f>I900*TOMATO_FERTILIZER+J900*CARROT_FERTILIZER+K900*MESCLUN_FERTILIZER</x:f>
        <x:v>18480</x:v>
      </x:c>
      <x:c r="Q900" s="268" t="n">
        <x:f>MIN(M900,FARMER_HOURS)*FARMER_RATE+MAX(M900-FARMER_HOURS,0)*TEMP_RATE</x:f>
        <x:v>34246.9707130375</x:v>
      </x:c>
      <x:c r="R900" s="268" t="n">
        <x:f>O900-P900-Q900-FIXED_COST</x:f>
        <x:v>-5462.970713037503</x:v>
      </x:c>
      <x:c r="S900" s="139" t="str">
        <x:f>IF(AND(L900&lt;=TOTAL_BED_CAP,N900&lt;=TEMP_WORKER_CAP),"YES","NO")</x:f>
        <x:v>YES</x:v>
      </x:c>
      <x:c r="T900" s="139" t="n">
        <x:f>IF(S900="YES",R900,-1E+99)</x:f>
        <x:v>-5462.970713037503</x:v>
      </x:c>
    </x:row>
    <x:row r="901">
      <x:c r="A901" s="139"/>
      <x:c r="B901" s="139"/>
      <x:c r="C901" s="139"/>
      <x:c r="D901" s="139"/>
      <x:c r="E901" s="139"/>
      <x:c r="F901" s="139"/>
      <x:c r="G901" s="139"/>
      <x:c r="H901" s="139"/>
      <x:c r="I901" s="266" t="n">
        <x:f>INT((ROW()-ROW($I$46))/((CARROT_CAP+1)*(MESCLUN_CAP+1)))</x:f>
        <x:v>1</x:v>
      </x:c>
      <x:c r="J901" s="266" t="n">
        <x:f>MOD(INT((ROW()-ROW($I$46))/(MESCLUN_CAP+1)),CARROT_CAP+1)</x:f>
        <x:v>6</x:v>
      </x:c>
      <x:c r="K901" s="266" t="n">
        <x:f>MOD(ROW()-ROW($I$46),MESCLUN_CAP+1)</x:f>
        <x:v>18</x:v>
      </x:c>
      <x:c r="L901" s="266" t="n">
        <x:f>SUM(I901:K901)</x:f>
        <x:v>25</x:v>
      </x:c>
      <x:c r="M901" s="267" t="n">
        <x:f>I901*TOMATO_HOURS*WEEKS*(1+TOMATO_DIM)^I901+J901*CARROT_HOURS*WEEKS*(1+CARROT_DIM)^J901+K901*MESCLUN_HOURS*WEEKS*(1+MESCLUN_DIM)^K901</x:f>
        <x:v>1320.7125045295475</x:v>
      </x:c>
      <x:c r="N901" s="267" t="n">
        <x:f>MAX(M901-FARMER_HOURS,0)/TEMP_HOURS_PER_WORKER</x:f>
        <x:v>0.4171614614788524</x:v>
      </x:c>
      <x:c r="O901" s="268" t="n">
        <x:f>I901*TOMATO_PRICE+J901*CARROT_PRICE+K901*MESCLUN_PRICE</x:f>
        <x:v>69964</x:v>
      </x:c>
      <x:c r="P901" s="268" t="n">
        <x:f>I901*TOMATO_FERTILIZER+J901*CARROT_FERTILIZER+K901*MESCLUN_FERTILIZER</x:f>
        <x:v>19360</x:v>
      </x:c>
      <x:c r="Q901" s="268" t="n">
        <x:f>MIN(M901,FARMER_HOURS)*FARMER_RATE+MAX(M901-FARMER_HOURS,0)*TEMP_RATE</x:f>
        <x:v>35429.03653697131</x:v>
      </x:c>
      <x:c r="R901" s="268" t="n">
        <x:f>O901-P901-Q901-FIXED_COST</x:f>
        <x:v>-4825.036536971311</x:v>
      </x:c>
      <x:c r="S901" s="139" t="str">
        <x:f>IF(AND(L901&lt;=TOTAL_BED_CAP,N901&lt;=TEMP_WORKER_CAP),"YES","NO")</x:f>
        <x:v>YES</x:v>
      </x:c>
      <x:c r="T901" s="139" t="n">
        <x:f>IF(S901="YES",R901,-1E+99)</x:f>
        <x:v>-4825.036536971311</x:v>
      </x:c>
    </x:row>
    <x:row r="902">
      <x:c r="A902" s="139"/>
      <x:c r="B902" s="139"/>
      <x:c r="C902" s="139"/>
      <x:c r="D902" s="139"/>
      <x:c r="E902" s="139"/>
      <x:c r="F902" s="139"/>
      <x:c r="G902" s="139"/>
      <x:c r="H902" s="139"/>
      <x:c r="I902" s="266" t="n">
        <x:f>INT((ROW()-ROW($I$46))/((CARROT_CAP+1)*(MESCLUN_CAP+1)))</x:f>
        <x:v>1</x:v>
      </x:c>
      <x:c r="J902" s="266" t="n">
        <x:f>MOD(INT((ROW()-ROW($I$46))/(MESCLUN_CAP+1)),CARROT_CAP+1)</x:f>
        <x:v>6</x:v>
      </x:c>
      <x:c r="K902" s="266" t="n">
        <x:f>MOD(ROW()-ROW($I$46),MESCLUN_CAP+1)</x:f>
        <x:v>19</x:v>
      </x:c>
      <x:c r="L902" s="266" t="n">
        <x:f>SUM(I902:K902)</x:f>
        <x:v>26</x:v>
      </x:c>
      <x:c r="M902" s="267" t="n">
        <x:f>I902*TOMATO_HOURS*WEEKS*(1+TOMATO_DIM)^I902+J902*CARROT_HOURS*WEEKS*(1+CARROT_DIM)^J902+K902*MESCLUN_HOURS*WEEKS*(1+MESCLUN_DIM)^K902</x:f>
        <x:v>1390.3540331655693</x:v>
      </x:c>
      <x:c r="N902" s="267" t="n">
        <x:f>MAX(M902-FARMER_HOURS,0)/TEMP_HOURS_PER_WORKER</x:f>
        <x:v>0.46552363414275644</x:v>
      </x:c>
      <x:c r="O902" s="268" t="n">
        <x:f>I902*TOMATO_PRICE+J902*CARROT_PRICE+K902*MESCLUN_PRICE</x:f>
        <x:v>72664</x:v>
      </x:c>
      <x:c r="P902" s="268" t="n">
        <x:f>I902*TOMATO_FERTILIZER+J902*CARROT_FERTILIZER+K902*MESCLUN_FERTILIZER</x:f>
        <x:v>20240</x:v>
      </x:c>
      <x:c r="Q902" s="268" t="n">
        <x:f>MIN(M902,FARMER_HOURS)*FARMER_RATE+MAX(M902-FARMER_HOURS,0)*TEMP_RATE</x:f>
        <x:v>36638.09085356891</x:v>
      </x:c>
      <x:c r="R902" s="268" t="n">
        <x:f>O902-P902-Q902-FIXED_COST</x:f>
        <x:v>-4214.090853568909</x:v>
      </x:c>
      <x:c r="S902" s="139" t="str">
        <x:f>IF(AND(L902&lt;=TOTAL_BED_CAP,N902&lt;=TEMP_WORKER_CAP),"YES","NO")</x:f>
        <x:v>YES</x:v>
      </x:c>
      <x:c r="T902" s="139" t="n">
        <x:f>IF(S902="YES",R902,-1E+99)</x:f>
        <x:v>-4214.090853568909</x:v>
      </x:c>
    </x:row>
    <x:row r="903">
      <x:c r="A903" s="139"/>
      <x:c r="B903" s="139"/>
      <x:c r="C903" s="139"/>
      <x:c r="D903" s="139"/>
      <x:c r="E903" s="139"/>
      <x:c r="F903" s="139"/>
      <x:c r="G903" s="139"/>
      <x:c r="H903" s="139"/>
      <x:c r="I903" s="266" t="n">
        <x:f>INT((ROW()-ROW($I$46))/((CARROT_CAP+1)*(MESCLUN_CAP+1)))</x:f>
        <x:v>1</x:v>
      </x:c>
      <x:c r="J903" s="266" t="n">
        <x:f>MOD(INT((ROW()-ROW($I$46))/(MESCLUN_CAP+1)),CARROT_CAP+1)</x:f>
        <x:v>6</x:v>
      </x:c>
      <x:c r="K903" s="266" t="n">
        <x:f>MOD(ROW()-ROW($I$46),MESCLUN_CAP+1)</x:f>
        <x:v>20</x:v>
      </x:c>
      <x:c r="L903" s="266" t="n">
        <x:f>SUM(I903:K903)</x:f>
        <x:v>27</x:v>
      </x:c>
      <x:c r="M903" s="267" t="n">
        <x:f>I903*TOMATO_HOURS*WEEKS*(1+TOMATO_DIM)^I903+J903*CARROT_HOURS*WEEKS*(1+CARROT_DIM)^J903+K903*MESCLUN_HOURS*WEEKS*(1+MESCLUN_DIM)^K903</x:f>
        <x:v>1461.5783238160461</x:v>
      </x:c>
      <x:c r="N903" s="267" t="n">
        <x:f>MAX(M903-FARMER_HOURS,0)/TEMP_HOURS_PER_WORKER</x:f>
        <x:v>0.5149849470944765</x:v>
      </x:c>
      <x:c r="O903" s="268" t="n">
        <x:f>I903*TOMATO_PRICE+J903*CARROT_PRICE+K903*MESCLUN_PRICE</x:f>
        <x:v>75364</x:v>
      </x:c>
      <x:c r="P903" s="268" t="n">
        <x:f>I903*TOMATO_FERTILIZER+J903*CARROT_FERTILIZER+K903*MESCLUN_FERTILIZER</x:f>
        <x:v>21120</x:v>
      </x:c>
      <x:c r="Q903" s="268" t="n">
        <x:f>MIN(M903,FARMER_HOURS)*FARMER_RATE+MAX(M903-FARMER_HOURS,0)*TEMP_RATE</x:f>
        <x:v>37874.62367736191</x:v>
      </x:c>
      <x:c r="R903" s="268" t="n">
        <x:f>O903-P903-Q903-FIXED_COST</x:f>
        <x:v>-3630.6236773619094</x:v>
      </x:c>
      <x:c r="S903" s="139" t="str">
        <x:f>IF(AND(L903&lt;=TOTAL_BED_CAP,N903&lt;=TEMP_WORKER_CAP),"YES","NO")</x:f>
        <x:v>YES</x:v>
      </x:c>
      <x:c r="T903" s="139" t="n">
        <x:f>IF(S903="YES",R903,-1E+99)</x:f>
        <x:v>-3630.6236773619094</x:v>
      </x:c>
    </x:row>
    <x:row r="904">
      <x:c r="A904" s="139"/>
      <x:c r="B904" s="139"/>
      <x:c r="C904" s="139"/>
      <x:c r="D904" s="139"/>
      <x:c r="E904" s="139"/>
      <x:c r="F904" s="139"/>
      <x:c r="G904" s="139"/>
      <x:c r="H904" s="139"/>
      <x:c r="I904" s="266" t="n">
        <x:f>INT((ROW()-ROW($I$46))/((CARROT_CAP+1)*(MESCLUN_CAP+1)))</x:f>
        <x:v>1</x:v>
      </x:c>
      <x:c r="J904" s="266" t="n">
        <x:f>MOD(INT((ROW()-ROW($I$46))/(MESCLUN_CAP+1)),CARROT_CAP+1)</x:f>
        <x:v>6</x:v>
      </x:c>
      <x:c r="K904" s="266" t="n">
        <x:f>MOD(ROW()-ROW($I$46),MESCLUN_CAP+1)</x:f>
        <x:v>21</x:v>
      </x:c>
      <x:c r="L904" s="266" t="n">
        <x:f>SUM(I904:K904)</x:f>
        <x:v>28</x:v>
      </x:c>
      <x:c r="M904" s="267" t="n">
        <x:f>I904*TOMATO_HOURS*WEEKS*(1+TOMATO_DIM)^I904+J904*CARROT_HOURS*WEEKS*(1+CARROT_DIM)^J904+K904*MESCLUN_HOURS*WEEKS*(1+MESCLUN_DIM)^K904</x:f>
        <x:v>1534.41406404249</x:v>
      </x:c>
      <x:c r="N904" s="267" t="n">
        <x:f>MAX(M904-FARMER_HOURS,0)/TEMP_HOURS_PER_WORKER</x:f>
        <x:v>0.5655653222517292</x:v>
      </x:c>
      <x:c r="O904" s="268" t="n">
        <x:f>I904*TOMATO_PRICE+J904*CARROT_PRICE+K904*MESCLUN_PRICE</x:f>
        <x:v>78064</x:v>
      </x:c>
      <x:c r="P904" s="268" t="n">
        <x:f>I904*TOMATO_FERTILIZER+J904*CARROT_FERTILIZER+K904*MESCLUN_FERTILIZER</x:f>
        <x:v>22000</x:v>
      </x:c>
      <x:c r="Q904" s="268" t="n">
        <x:f>MIN(M904,FARMER_HOURS)*FARMER_RATE+MAX(M904-FARMER_HOURS,0)*TEMP_RATE</x:f>
        <x:v>39139.13305629323</x:v>
      </x:c>
      <x:c r="R904" s="268" t="n">
        <x:f>O904-P904-Q904-FIXED_COST</x:f>
        <x:v>-3075.133056293227</x:v>
      </x:c>
      <x:c r="S904" s="139" t="str">
        <x:f>IF(AND(L904&lt;=TOTAL_BED_CAP,N904&lt;=TEMP_WORKER_CAP),"YES","NO")</x:f>
        <x:v>YES</x:v>
      </x:c>
      <x:c r="T904" s="139" t="n">
        <x:f>IF(S904="YES",R904,-1E+99)</x:f>
        <x:v>-3075.133056293227</x:v>
      </x:c>
    </x:row>
    <x:row r="905">
      <x:c r="A905" s="139"/>
      <x:c r="B905" s="139"/>
      <x:c r="C905" s="139"/>
      <x:c r="D905" s="139"/>
      <x:c r="E905" s="139"/>
      <x:c r="F905" s="139"/>
      <x:c r="G905" s="139"/>
      <x:c r="H905" s="139"/>
      <x:c r="I905" s="266" t="n">
        <x:f>INT((ROW()-ROW($I$46))/((CARROT_CAP+1)*(MESCLUN_CAP+1)))</x:f>
        <x:v>1</x:v>
      </x:c>
      <x:c r="J905" s="266" t="n">
        <x:f>MOD(INT((ROW()-ROW($I$46))/(MESCLUN_CAP+1)),CARROT_CAP+1)</x:f>
        <x:v>6</x:v>
      </x:c>
      <x:c r="K905" s="266" t="n">
        <x:f>MOD(ROW()-ROW($I$46),MESCLUN_CAP+1)</x:f>
        <x:v>22</x:v>
      </x:c>
      <x:c r="L905" s="266" t="n">
        <x:f>SUM(I905:K905)</x:f>
        <x:v>29</x:v>
      </x:c>
      <x:c r="M905" s="267" t="n">
        <x:f>I905*TOMATO_HOURS*WEEKS*(1+TOMATO_DIM)^I905+J905*CARROT_HOURS*WEEKS*(1+CARROT_DIM)^J905+K905*MESCLUN_HOURS*WEEKS*(1+MESCLUN_DIM)^K905</x:f>
        <x:v>1608.890411288886</x:v>
      </x:c>
      <x:c r="N905" s="267" t="n">
        <x:f>MAX(M905-FARMER_HOURS,0)/TEMP_HOURS_PER_WORKER</x:f>
        <x:v>0.6172850078395042</x:v>
      </x:c>
      <x:c r="O905" s="268" t="n">
        <x:f>I905*TOMATO_PRICE+J905*CARROT_PRICE+K905*MESCLUN_PRICE</x:f>
        <x:v>80764</x:v>
      </x:c>
      <x:c r="P905" s="268" t="n">
        <x:f>I905*TOMATO_FERTILIZER+J905*CARROT_FERTILIZER+K905*MESCLUN_FERTILIZER</x:f>
        <x:v>22880</x:v>
      </x:c>
      <x:c r="Q905" s="268" t="n">
        <x:f>MIN(M905,FARMER_HOURS)*FARMER_RATE+MAX(M905-FARMER_HOURS,0)*TEMP_RATE</x:f>
        <x:v>40432.1251959876</x:v>
      </x:c>
      <x:c r="R905" s="268" t="n">
        <x:f>O905-P905-Q905-FIXED_COST</x:f>
        <x:v>-2548.1251959876026</x:v>
      </x:c>
      <x:c r="S905" s="139" t="str">
        <x:f>IF(AND(L905&lt;=TOTAL_BED_CAP,N905&lt;=TEMP_WORKER_CAP),"YES","NO")</x:f>
        <x:v>YES</x:v>
      </x:c>
      <x:c r="T905" s="139" t="n">
        <x:f>IF(S905="YES",R905,-1E+99)</x:f>
        <x:v>-2548.1251959876026</x:v>
      </x:c>
    </x:row>
    <x:row r="906">
      <x:c r="A906" s="139"/>
      <x:c r="B906" s="139"/>
      <x:c r="C906" s="139"/>
      <x:c r="D906" s="139"/>
      <x:c r="E906" s="139"/>
      <x:c r="F906" s="139"/>
      <x:c r="G906" s="139"/>
      <x:c r="H906" s="139"/>
      <x:c r="I906" s="266" t="n">
        <x:f>INT((ROW()-ROW($I$46))/((CARROT_CAP+1)*(MESCLUN_CAP+1)))</x:f>
        <x:v>1</x:v>
      </x:c>
      <x:c r="J906" s="266" t="n">
        <x:f>MOD(INT((ROW()-ROW($I$46))/(MESCLUN_CAP+1)),CARROT_CAP+1)</x:f>
        <x:v>6</x:v>
      </x:c>
      <x:c r="K906" s="266" t="n">
        <x:f>MOD(ROW()-ROW($I$46),MESCLUN_CAP+1)</x:f>
        <x:v>23</x:v>
      </x:c>
      <x:c r="L906" s="266" t="n">
        <x:f>SUM(I906:K906)</x:f>
        <x:v>30</x:v>
      </x:c>
      <x:c r="M906" s="267" t="n">
        <x:f>I906*TOMATO_HOURS*WEEKS*(1+TOMATO_DIM)^I906+J906*CARROT_HOURS*WEEKS*(1+CARROT_DIM)^J906+K906*MESCLUN_HOURS*WEEKS*(1+MESCLUN_DIM)^K906</x:f>
        <x:v>1685.0370001463225</x:v>
      </x:c>
      <x:c r="N906" s="267" t="n">
        <x:f>MAX(M906-FARMER_HOURS,0)/TEMP_HOURS_PER_WORKER</x:f>
        <x:v>0.6701645834349462</x:v>
      </x:c>
      <x:c r="O906" s="268" t="n">
        <x:f>I906*TOMATO_PRICE+J906*CARROT_PRICE+K906*MESCLUN_PRICE</x:f>
        <x:v>83464</x:v>
      </x:c>
      <x:c r="P906" s="268" t="n">
        <x:f>I906*TOMATO_FERTILIZER+J906*CARROT_FERTILIZER+K906*MESCLUN_FERTILIZER</x:f>
        <x:v>23760</x:v>
      </x:c>
      <x:c r="Q906" s="268" t="n">
        <x:f>MIN(M906,FARMER_HOURS)*FARMER_RATE+MAX(M906-FARMER_HOURS,0)*TEMP_RATE</x:f>
        <x:v>41754.114585873656</x:v>
      </x:c>
      <x:c r="R906" s="268" t="n">
        <x:f>O906-P906-Q906-FIXED_COST</x:f>
        <x:v>-2050.1145858736563</x:v>
      </x:c>
      <x:c r="S906" s="139" t="str">
        <x:f>IF(AND(L906&lt;=TOTAL_BED_CAP,N906&lt;=TEMP_WORKER_CAP),"YES","NO")</x:f>
        <x:v>YES</x:v>
      </x:c>
      <x:c r="T906" s="139" t="n">
        <x:f>IF(S906="YES",R906,-1E+99)</x:f>
        <x:v>-2050.1145858736563</x:v>
      </x:c>
    </x:row>
    <x:row r="907">
      <x:c r="A907" s="139"/>
      <x:c r="B907" s="139"/>
      <x:c r="C907" s="139"/>
      <x:c r="D907" s="139"/>
      <x:c r="E907" s="139"/>
      <x:c r="F907" s="139"/>
      <x:c r="G907" s="139"/>
      <x:c r="H907" s="139"/>
      <x:c r="I907" s="266" t="n">
        <x:f>INT((ROW()-ROW($I$46))/((CARROT_CAP+1)*(MESCLUN_CAP+1)))</x:f>
        <x:v>1</x:v>
      </x:c>
      <x:c r="J907" s="266" t="n">
        <x:f>MOD(INT((ROW()-ROW($I$46))/(MESCLUN_CAP+1)),CARROT_CAP+1)</x:f>
        <x:v>6</x:v>
      </x:c>
      <x:c r="K907" s="266" t="n">
        <x:f>MOD(ROW()-ROW($I$46),MESCLUN_CAP+1)</x:f>
        <x:v>24</x:v>
      </x:c>
      <x:c r="L907" s="266" t="n">
        <x:f>SUM(I907:K907)</x:f>
        <x:v>31</x:v>
      </x:c>
      <x:c r="M907" s="267" t="n">
        <x:f>I907*TOMATO_HOURS*WEEKS*(1+TOMATO_DIM)^I907+J907*CARROT_HOURS*WEEKS*(1+CARROT_DIM)^J907+K907*MESCLUN_HOURS*WEEKS*(1+MESCLUN_DIM)^K907</x:f>
        <x:v>1762.8839497258182</x:v>
      </x:c>
      <x:c r="N907" s="267" t="n">
        <x:f>MAX(M907-FARMER_HOURS,0)/TEMP_HOURS_PER_WORKER</x:f>
        <x:v>0.7242249650873738</x:v>
      </x:c>
      <x:c r="O907" s="268" t="n">
        <x:f>I907*TOMATO_PRICE+J907*CARROT_PRICE+K907*MESCLUN_PRICE</x:f>
        <x:v>86164</x:v>
      </x:c>
      <x:c r="P907" s="268" t="n">
        <x:f>I907*TOMATO_FERTILIZER+J907*CARROT_FERTILIZER+K907*MESCLUN_FERTILIZER</x:f>
        <x:v>24640</x:v>
      </x:c>
      <x:c r="Q907" s="268" t="n">
        <x:f>MIN(M907,FARMER_HOURS)*FARMER_RATE+MAX(M907-FARMER_HOURS,0)*TEMP_RATE</x:f>
        <x:v>43105.62412718435</x:v>
      </x:c>
      <x:c r="R907" s="268" t="n">
        <x:f>O907-P907-Q907-FIXED_COST</x:f>
        <x:v>-1581.6241271843464</x:v>
      </x:c>
      <x:c r="S907" s="139" t="str">
        <x:f>IF(AND(L907&lt;=TOTAL_BED_CAP,N907&lt;=TEMP_WORKER_CAP),"YES","NO")</x:f>
        <x:v>YES</x:v>
      </x:c>
      <x:c r="T907" s="139" t="n">
        <x:f>IF(S907="YES",R907,-1E+99)</x:f>
        <x:v>-1581.6241271843464</x:v>
      </x:c>
    </x:row>
    <x:row r="908">
      <x:c r="A908" s="139"/>
      <x:c r="B908" s="139"/>
      <x:c r="C908" s="139"/>
      <x:c r="D908" s="139"/>
      <x:c r="E908" s="139"/>
      <x:c r="F908" s="139"/>
      <x:c r="G908" s="139"/>
      <x:c r="H908" s="139"/>
      <x:c r="I908" s="266" t="n">
        <x:f>INT((ROW()-ROW($I$46))/((CARROT_CAP+1)*(MESCLUN_CAP+1)))</x:f>
        <x:v>1</x:v>
      </x:c>
      <x:c r="J908" s="266" t="n">
        <x:f>MOD(INT((ROW()-ROW($I$46))/(MESCLUN_CAP+1)),CARROT_CAP+1)</x:f>
        <x:v>6</x:v>
      </x:c>
      <x:c r="K908" s="266" t="n">
        <x:f>MOD(ROW()-ROW($I$46),MESCLUN_CAP+1)</x:f>
        <x:v>25</x:v>
      </x:c>
      <x:c r="L908" s="266" t="n">
        <x:f>SUM(I908:K908)</x:f>
        <x:v>32</x:v>
      </x:c>
      <x:c r="M908" s="267" t="n">
        <x:f>I908*TOMATO_HOURS*WEEKS*(1+TOMATO_DIM)^I908+J908*CARROT_HOURS*WEEKS*(1+CARROT_DIM)^J908+K908*MESCLUN_HOURS*WEEKS*(1+MESCLUN_DIM)^K908</x:f>
        <x:v>1842.4618711409157</x:v>
      </x:c>
      <x:c r="N908" s="267" t="n">
        <x:f>MAX(M908-FARMER_HOURS,0)/TEMP_HOURS_PER_WORKER</x:f>
        <x:v>0.7794874105145249</x:v>
      </x:c>
      <x:c r="O908" s="268" t="n">
        <x:f>I908*TOMATO_PRICE+J908*CARROT_PRICE+K908*MESCLUN_PRICE</x:f>
        <x:v>88864</x:v>
      </x:c>
      <x:c r="P908" s="268" t="n">
        <x:f>I908*TOMATO_FERTILIZER+J908*CARROT_FERTILIZER+K908*MESCLUN_FERTILIZER</x:f>
        <x:v>25520</x:v>
      </x:c>
      <x:c r="Q908" s="268" t="n">
        <x:f>MIN(M908,FARMER_HOURS)*FARMER_RATE+MAX(M908-FARMER_HOURS,0)*TEMP_RATE</x:f>
        <x:v>44487.18526286312</x:v>
      </x:c>
      <x:c r="R908" s="268" t="n">
        <x:f>O908-P908-Q908-FIXED_COST</x:f>
        <x:v>-1143.1852628631168</x:v>
      </x:c>
      <x:c r="S908" s="139" t="str">
        <x:f>IF(AND(L908&lt;=TOTAL_BED_CAP,N908&lt;=TEMP_WORKER_CAP),"YES","NO")</x:f>
        <x:v>YES</x:v>
      </x:c>
      <x:c r="T908" s="139" t="n">
        <x:f>IF(S908="YES",R908,-1E+99)</x:f>
        <x:v>-1143.1852628631168</x:v>
      </x:c>
    </x:row>
    <x:row r="909">
      <x:c r="A909" s="139"/>
      <x:c r="B909" s="139"/>
      <x:c r="C909" s="139"/>
      <x:c r="D909" s="139"/>
      <x:c r="E909" s="139"/>
      <x:c r="F909" s="139"/>
      <x:c r="G909" s="139"/>
      <x:c r="H909" s="139"/>
      <x:c r="I909" s="266" t="n">
        <x:f>INT((ROW()-ROW($I$46))/((CARROT_CAP+1)*(MESCLUN_CAP+1)))</x:f>
        <x:v>1</x:v>
      </x:c>
      <x:c r="J909" s="266" t="n">
        <x:f>MOD(INT((ROW()-ROW($I$46))/(MESCLUN_CAP+1)),CARROT_CAP+1)</x:f>
        <x:v>6</x:v>
      </x:c>
      <x:c r="K909" s="266" t="n">
        <x:f>MOD(ROW()-ROW($I$46),MESCLUN_CAP+1)</x:f>
        <x:v>26</x:v>
      </x:c>
      <x:c r="L909" s="266" t="n">
        <x:f>SUM(I909:K909)</x:f>
        <x:v>33</x:v>
      </x:c>
      <x:c r="M909" s="267" t="n">
        <x:f>I909*TOMATO_HOURS*WEEKS*(1+TOMATO_DIM)^I909+J909*CARROT_HOURS*WEEKS*(1+CARROT_DIM)^J909+K909*MESCLUN_HOURS*WEEKS*(1+MESCLUN_DIM)^K909</x:f>
        <x:v>1923.801875101633</x:v>
      </x:c>
      <x:c r="N909" s="267" t="n">
        <x:f>MAX(M909-FARMER_HOURS,0)/TEMP_HOURS_PER_WORKER</x:f>
        <x:v>0.835973524376134</x:v>
      </x:c>
      <x:c r="O909" s="268" t="n">
        <x:f>I909*TOMATO_PRICE+J909*CARROT_PRICE+K909*MESCLUN_PRICE</x:f>
        <x:v>91564</x:v>
      </x:c>
      <x:c r="P909" s="268" t="n">
        <x:f>I909*TOMATO_FERTILIZER+J909*CARROT_FERTILIZER+K909*MESCLUN_FERTILIZER</x:f>
        <x:v>26400</x:v>
      </x:c>
      <x:c r="Q909" s="268" t="n">
        <x:f>MIN(M909,FARMER_HOURS)*FARMER_RATE+MAX(M909-FARMER_HOURS,0)*TEMP_RATE</x:f>
        <x:v>45899.338109403354</x:v>
      </x:c>
      <x:c r="R909" s="268" t="n">
        <x:f>O909-P909-Q909-FIXED_COST</x:f>
        <x:v>-735.3381094033539</x:v>
      </x:c>
      <x:c r="S909" s="139" t="str">
        <x:f>IF(AND(L909&lt;=TOTAL_BED_CAP,N909&lt;=TEMP_WORKER_CAP),"YES","NO")</x:f>
        <x:v>YES</x:v>
      </x:c>
      <x:c r="T909" s="139" t="n">
        <x:f>IF(S909="YES",R909,-1E+99)</x:f>
        <x:v>-735.3381094033539</x:v>
      </x:c>
    </x:row>
    <x:row r="910">
      <x:c r="A910" s="139"/>
      <x:c r="B910" s="139"/>
      <x:c r="C910" s="139"/>
      <x:c r="D910" s="139"/>
      <x:c r="E910" s="139"/>
      <x:c r="F910" s="139"/>
      <x:c r="G910" s="139"/>
      <x:c r="H910" s="139"/>
      <x:c r="I910" s="266" t="n">
        <x:f>INT((ROW()-ROW($I$46))/((CARROT_CAP+1)*(MESCLUN_CAP+1)))</x:f>
        <x:v>1</x:v>
      </x:c>
      <x:c r="J910" s="266" t="n">
        <x:f>MOD(INT((ROW()-ROW($I$46))/(MESCLUN_CAP+1)),CARROT_CAP+1)</x:f>
        <x:v>6</x:v>
      </x:c>
      <x:c r="K910" s="266" t="n">
        <x:f>MOD(ROW()-ROW($I$46),MESCLUN_CAP+1)</x:f>
        <x:v>27</x:v>
      </x:c>
      <x:c r="L910" s="266" t="n">
        <x:f>SUM(I910:K910)</x:f>
        <x:v>34</x:v>
      </x:c>
      <x:c r="M910" s="267" t="n">
        <x:f>I910*TOMATO_HOURS*WEEKS*(1+TOMATO_DIM)^I910+J910*CARROT_HOURS*WEEKS*(1+CARROT_DIM)^J910+K910*MESCLUN_HOURS*WEEKS*(1+MESCLUN_DIM)^K910</x:f>
        <x:v>2006.9355796213902</x:v>
      </x:c>
      <x:c r="N910" s="267" t="n">
        <x:f>MAX(M910-FARMER_HOURS,0)/TEMP_HOURS_PER_WORKER</x:f>
        <x:v>0.8937052636259654</x:v>
      </x:c>
      <x:c r="O910" s="268" t="n">
        <x:f>I910*TOMATO_PRICE+J910*CARROT_PRICE+K910*MESCLUN_PRICE</x:f>
        <x:v>94264</x:v>
      </x:c>
      <x:c r="P910" s="268" t="n">
        <x:f>I910*TOMATO_FERTILIZER+J910*CARROT_FERTILIZER+K910*MESCLUN_FERTILIZER</x:f>
        <x:v>27280</x:v>
      </x:c>
      <x:c r="Q910" s="268" t="n">
        <x:f>MIN(M910,FARMER_HOURS)*FARMER_RATE+MAX(M910-FARMER_HOURS,0)*TEMP_RATE</x:f>
        <x:v>47342.631590649136</x:v>
      </x:c>
      <x:c r="R910" s="268" t="n">
        <x:f>O910-P910-Q910-FIXED_COST</x:f>
        <x:v>-358.63159064913634</x:v>
      </x:c>
      <x:c r="S910" s="139" t="str">
        <x:f>IF(AND(L910&lt;=TOTAL_BED_CAP,N910&lt;=TEMP_WORKER_CAP),"YES","NO")</x:f>
        <x:v>YES</x:v>
      </x:c>
      <x:c r="T910" s="139" t="n">
        <x:f>IF(S910="YES",R910,-1E+99)</x:f>
        <x:v>-358.63159064913634</x:v>
      </x:c>
    </x:row>
    <x:row r="911">
      <x:c r="A911" s="139"/>
      <x:c r="B911" s="139"/>
      <x:c r="C911" s="139"/>
      <x:c r="D911" s="139"/>
      <x:c r="E911" s="139"/>
      <x:c r="F911" s="139"/>
      <x:c r="G911" s="139"/>
      <x:c r="H911" s="139"/>
      <x:c r="I911" s="266" t="n">
        <x:f>INT((ROW()-ROW($I$46))/((CARROT_CAP+1)*(MESCLUN_CAP+1)))</x:f>
        <x:v>1</x:v>
      </x:c>
      <x:c r="J911" s="266" t="n">
        <x:f>MOD(INT((ROW()-ROW($I$46))/(MESCLUN_CAP+1)),CARROT_CAP+1)</x:f>
        <x:v>6</x:v>
      </x:c>
      <x:c r="K911" s="266" t="n">
        <x:f>MOD(ROW()-ROW($I$46),MESCLUN_CAP+1)</x:f>
        <x:v>28</x:v>
      </x:c>
      <x:c r="L911" s="266" t="n">
        <x:f>SUM(I911:K911)</x:f>
        <x:v>35</x:v>
      </x:c>
      <x:c r="M911" s="267" t="n">
        <x:f>I911*TOMATO_HOURS*WEEKS*(1+TOMATO_DIM)^I911+J911*CARROT_HOURS*WEEKS*(1+CARROT_DIM)^J911+K911*MESCLUN_HOURS*WEEKS*(1+MESCLUN_DIM)^K911</x:f>
        <x:v>2091.8951178385437</x:v>
      </x:c>
      <x:c r="N911" s="267" t="n">
        <x:f>MAX(M911-FARMER_HOURS,0)/TEMP_HOURS_PER_WORKER</x:f>
        <x:v>0.9527049429434331</x:v>
      </x:c>
      <x:c r="O911" s="268" t="n">
        <x:f>I911*TOMATO_PRICE+J911*CARROT_PRICE+K911*MESCLUN_PRICE</x:f>
        <x:v>96964</x:v>
      </x:c>
      <x:c r="P911" s="268" t="n">
        <x:f>I911*TOMATO_FERTILIZER+J911*CARROT_FERTILIZER+K911*MESCLUN_FERTILIZER</x:f>
        <x:v>28160</x:v>
      </x:c>
      <x:c r="Q911" s="268" t="n">
        <x:f>MIN(M911,FARMER_HOURS)*FARMER_RATE+MAX(M911-FARMER_HOURS,0)*TEMP_RATE</x:f>
        <x:v>48817.62357358583</x:v>
      </x:c>
      <x:c r="R911" s="268" t="n">
        <x:f>O911-P911-Q911-FIXED_COST</x:f>
        <x:v>-13.623573585828126</x:v>
      </x:c>
      <x:c r="S911" s="139" t="str">
        <x:f>IF(AND(L911&lt;=TOTAL_BED_CAP,N911&lt;=TEMP_WORKER_CAP),"YES","NO")</x:f>
        <x:v>YES</x:v>
      </x:c>
      <x:c r="T911" s="139" t="n">
        <x:f>IF(S911="YES",R911,-1E+99)</x:f>
        <x:v>-13.623573585828126</x:v>
      </x:c>
    </x:row>
    <x:row r="912">
      <x:c r="A912" s="139"/>
      <x:c r="B912" s="139"/>
      <x:c r="C912" s="139"/>
      <x:c r="D912" s="139"/>
      <x:c r="E912" s="139"/>
      <x:c r="F912" s="139"/>
      <x:c r="G912" s="139"/>
      <x:c r="H912" s="139"/>
      <x:c r="I912" s="266" t="n">
        <x:f>INT((ROW()-ROW($I$46))/((CARROT_CAP+1)*(MESCLUN_CAP+1)))</x:f>
        <x:v>1</x:v>
      </x:c>
      <x:c r="J912" s="266" t="n">
        <x:f>MOD(INT((ROW()-ROW($I$46))/(MESCLUN_CAP+1)),CARROT_CAP+1)</x:f>
        <x:v>6</x:v>
      </x:c>
      <x:c r="K912" s="266" t="n">
        <x:f>MOD(ROW()-ROW($I$46),MESCLUN_CAP+1)</x:f>
        <x:v>29</x:v>
      </x:c>
      <x:c r="L912" s="266" t="n">
        <x:f>SUM(I912:K912)</x:f>
        <x:v>36</x:v>
      </x:c>
      <x:c r="M912" s="267" t="n">
        <x:f>I912*TOMATO_HOURS*WEEKS*(1+TOMATO_DIM)^I912+J912*CARROT_HOURS*WEEKS*(1+CARROT_DIM)^J912+K912*MESCLUN_HOURS*WEEKS*(1+MESCLUN_DIM)^K912</x:f>
        <x:v>2178.713145954197</x:v>
      </x:c>
      <x:c r="N912" s="267" t="n">
        <x:f>MAX(M912-FARMER_HOURS,0)/TEMP_HOURS_PER_WORKER</x:f>
        <x:v>1.01299524024597</x:v>
      </x:c>
      <x:c r="O912" s="268" t="n">
        <x:f>I912*TOMATO_PRICE+J912*CARROT_PRICE+K912*MESCLUN_PRICE</x:f>
        <x:v>99664</x:v>
      </x:c>
      <x:c r="P912" s="268" t="n">
        <x:f>I912*TOMATO_FERTILIZER+J912*CARROT_FERTILIZER+K912*MESCLUN_FERTILIZER</x:f>
        <x:v>29040</x:v>
      </x:c>
      <x:c r="Q912" s="268" t="n">
        <x:f>MIN(M912,FARMER_HOURS)*FARMER_RATE+MAX(M912-FARMER_HOURS,0)*TEMP_RATE</x:f>
        <x:v>50324.881006149255</x:v>
      </x:c>
      <x:c r="R912" s="268" t="n">
        <x:f>O912-P912-Q912-FIXED_COST</x:f>
        <x:v>299.118993850745</x:v>
      </x:c>
      <x:c r="S912" s="139" t="str">
        <x:f>IF(AND(L912&lt;=TOTAL_BED_CAP,N912&lt;=TEMP_WORKER_CAP),"YES","NO")</x:f>
        <x:v>YES</x:v>
      </x:c>
      <x:c r="T912" s="139" t="n">
        <x:f>IF(S912="YES",R912,-1E+99)</x:f>
        <x:v>299.118993850745</x:v>
      </x:c>
    </x:row>
    <x:row r="913">
      <x:c r="A913" s="139"/>
      <x:c r="B913" s="139"/>
      <x:c r="C913" s="139"/>
      <x:c r="D913" s="139"/>
      <x:c r="E913" s="139"/>
      <x:c r="F913" s="139"/>
      <x:c r="G913" s="139"/>
      <x:c r="H913" s="139"/>
      <x:c r="I913" s="266" t="n">
        <x:f>INT((ROW()-ROW($I$46))/((CARROT_CAP+1)*(MESCLUN_CAP+1)))</x:f>
        <x:v>1</x:v>
      </x:c>
      <x:c r="J913" s="266" t="n">
        <x:f>MOD(INT((ROW()-ROW($I$46))/(MESCLUN_CAP+1)),CARROT_CAP+1)</x:f>
        <x:v>6</x:v>
      </x:c>
      <x:c r="K913" s="266" t="n">
        <x:f>MOD(ROW()-ROW($I$46),MESCLUN_CAP+1)</x:f>
        <x:v>30</x:v>
      </x:c>
      <x:c r="L913" s="266" t="n">
        <x:f>SUM(I913:K913)</x:f>
        <x:v>37</x:v>
      </x:c>
      <x:c r="M913" s="267" t="n">
        <x:f>I913*TOMATO_HOURS*WEEKS*(1+TOMATO_DIM)^I913+J913*CARROT_HOURS*WEEKS*(1+CARROT_DIM)^J913+K913*MESCLUN_HOURS*WEEKS*(1+MESCLUN_DIM)^K913</x:f>
        <x:v>2267.4228512879668</x:v>
      </x:c>
      <x:c r="N913" s="267" t="n">
        <x:f>MAX(M913-FARMER_HOURS,0)/TEMP_HOURS_PER_WORKER</x:f>
        <x:v>1.0745992022833102</x:v>
      </x:c>
      <x:c r="O913" s="268" t="n">
        <x:f>I913*TOMATO_PRICE+J913*CARROT_PRICE+K913*MESCLUN_PRICE</x:f>
        <x:v>102364</x:v>
      </x:c>
      <x:c r="P913" s="268" t="n">
        <x:f>I913*TOMATO_FERTILIZER+J913*CARROT_FERTILIZER+K913*MESCLUN_FERTILIZER</x:f>
        <x:v>29920</x:v>
      </x:c>
      <x:c r="Q913" s="268" t="n">
        <x:f>MIN(M913,FARMER_HOURS)*FARMER_RATE+MAX(M913-FARMER_HOURS,0)*TEMP_RATE</x:f>
        <x:v>51864.98005708275</x:v>
      </x:c>
      <x:c r="R913" s="268" t="n">
        <x:f>O913-P913-Q913-FIXED_COST</x:f>
        <x:v>579.0199429172499</x:v>
      </x:c>
      <x:c r="S913" s="139" t="str">
        <x:f>IF(AND(L913&lt;=TOTAL_BED_CAP,N913&lt;=TEMP_WORKER_CAP),"YES","NO")</x:f>
        <x:v>YES</x:v>
      </x:c>
      <x:c r="T913" s="139" t="n">
        <x:f>IF(S913="YES",R913,-1E+99)</x:f>
        <x:v>579.0199429172499</x:v>
      </x:c>
    </x:row>
    <x:row r="914">
      <x:c r="A914" s="139"/>
      <x:c r="B914" s="139"/>
      <x:c r="C914" s="139"/>
      <x:c r="D914" s="139"/>
      <x:c r="E914" s="139"/>
      <x:c r="F914" s="139"/>
      <x:c r="G914" s="139"/>
      <x:c r="H914" s="139"/>
      <x:c r="I914" s="266" t="n">
        <x:f>INT((ROW()-ROW($I$46))/((CARROT_CAP+1)*(MESCLUN_CAP+1)))</x:f>
        <x:v>1</x:v>
      </x:c>
      <x:c r="J914" s="266" t="n">
        <x:f>MOD(INT((ROW()-ROW($I$46))/(MESCLUN_CAP+1)),CARROT_CAP+1)</x:f>
        <x:v>7</x:v>
      </x:c>
      <x:c r="K914" s="266" t="n">
        <x:f>MOD(ROW()-ROW($I$46),MESCLUN_CAP+1)</x:f>
        <x:v>0</x:v>
      </x:c>
      <x:c r="L914" s="266" t="n">
        <x:f>SUM(I914:K914)</x:f>
        <x:v>8</x:v>
      </x:c>
      <x:c r="M914" s="267" t="n">
        <x:f>I914*TOMATO_HOURS*WEEKS*(1+TOMATO_DIM)^I914+J914*CARROT_HOURS*WEEKS*(1+CARROT_DIM)^J914+K914*MESCLUN_HOURS*WEEKS*(1+MESCLUN_DIM)^K914</x:f>
        <x:v>348.6240082703246</x:v>
      </x:c>
      <x:c r="N914" s="267" t="n">
        <x:f>MAX(M914-FARMER_HOURS,0)/TEMP_HOURS_PER_WORKER</x:f>
        <x:v>0</x:v>
      </x:c>
      <x:c r="O914" s="268" t="n">
        <x:f>I914*TOMATO_PRICE+J914*CARROT_PRICE+K914*MESCLUN_PRICE</x:f>
        <x:v>23458</x:v>
      </x:c>
      <x:c r="P914" s="268" t="n">
        <x:f>I914*TOMATO_FERTILIZER+J914*CARROT_FERTILIZER+K914*MESCLUN_FERTILIZER</x:f>
        <x:v>3960</x:v>
      </x:c>
      <x:c r="Q914" s="268" t="n">
        <x:f>MIN(M914,FARMER_HOURS)*FARMER_RATE+MAX(M914-FARMER_HOURS,0)*TEMP_RATE</x:f>
        <x:v>12105.00028716405</x:v>
      </x:c>
      <x:c r="R914" s="268" t="n">
        <x:f>O914-P914-Q914-FIXED_COST</x:f>
        <x:v>-12607.00028716405</x:v>
      </x:c>
      <x:c r="S914" s="139" t="str">
        <x:f>IF(AND(L914&lt;=TOTAL_BED_CAP,N914&lt;=TEMP_WORKER_CAP),"YES","NO")</x:f>
        <x:v>YES</x:v>
      </x:c>
      <x:c r="T914" s="139" t="n">
        <x:f>IF(S914="YES",R914,-1E+99)</x:f>
        <x:v>-12607.00028716405</x:v>
      </x:c>
    </x:row>
    <x:row r="915">
      <x:c r="A915" s="139"/>
      <x:c r="B915" s="139"/>
      <x:c r="C915" s="139"/>
      <x:c r="D915" s="139"/>
      <x:c r="E915" s="139"/>
      <x:c r="F915" s="139"/>
      <x:c r="G915" s="139"/>
      <x:c r="H915" s="139"/>
      <x:c r="I915" s="266" t="n">
        <x:f>INT((ROW()-ROW($I$46))/((CARROT_CAP+1)*(MESCLUN_CAP+1)))</x:f>
        <x:v>1</x:v>
      </x:c>
      <x:c r="J915" s="266" t="n">
        <x:f>MOD(INT((ROW()-ROW($I$46))/(MESCLUN_CAP+1)),CARROT_CAP+1)</x:f>
        <x:v>7</x:v>
      </x:c>
      <x:c r="K915" s="266" t="n">
        <x:f>MOD(ROW()-ROW($I$46),MESCLUN_CAP+1)</x:f>
        <x:v>1</x:v>
      </x:c>
      <x:c r="L915" s="266" t="n">
        <x:f>SUM(I915:K915)</x:f>
        <x:v>9</x:v>
      </x:c>
      <x:c r="M915" s="267" t="n">
        <x:f>I915*TOMATO_HOURS*WEEKS*(1+TOMATO_DIM)^I915+J915*CARROT_HOURS*WEEKS*(1+CARROT_DIM)^J915+K915*MESCLUN_HOURS*WEEKS*(1+MESCLUN_DIM)^K915</x:f>
        <x:v>394.1865082703246</x:v>
      </x:c>
      <x:c r="N915" s="267" t="n">
        <x:f>MAX(M915-FARMER_HOURS,0)/TEMP_HOURS_PER_WORKER</x:f>
        <x:v>0</x:v>
      </x:c>
      <x:c r="O915" s="268" t="n">
        <x:f>I915*TOMATO_PRICE+J915*CARROT_PRICE+K915*MESCLUN_PRICE</x:f>
        <x:v>26158</x:v>
      </x:c>
      <x:c r="P915" s="268" t="n">
        <x:f>I915*TOMATO_FERTILIZER+J915*CARROT_FERTILIZER+K915*MESCLUN_FERTILIZER</x:f>
        <x:v>4840</x:v>
      </x:c>
      <x:c r="Q915" s="268" t="n">
        <x:f>MIN(M915,FARMER_HOURS)*FARMER_RATE+MAX(M915-FARMER_HOURS,0)*TEMP_RATE</x:f>
        <x:v>13687.03153716405</x:v>
      </x:c>
      <x:c r="R915" s="268" t="n">
        <x:f>O915-P915-Q915-FIXED_COST</x:f>
        <x:v>-12369.03153716405</x:v>
      </x:c>
      <x:c r="S915" s="139" t="str">
        <x:f>IF(AND(L915&lt;=TOTAL_BED_CAP,N915&lt;=TEMP_WORKER_CAP),"YES","NO")</x:f>
        <x:v>YES</x:v>
      </x:c>
      <x:c r="T915" s="139" t="n">
        <x:f>IF(S915="YES",R915,-1E+99)</x:f>
        <x:v>-12369.03153716405</x:v>
      </x:c>
    </x:row>
    <x:row r="916">
      <x:c r="A916" s="139"/>
      <x:c r="B916" s="139"/>
      <x:c r="C916" s="139"/>
      <x:c r="D916" s="139"/>
      <x:c r="E916" s="139"/>
      <x:c r="F916" s="139"/>
      <x:c r="G916" s="139"/>
      <x:c r="H916" s="139"/>
      <x:c r="I916" s="266" t="n">
        <x:f>INT((ROW()-ROW($I$46))/((CARROT_CAP+1)*(MESCLUN_CAP+1)))</x:f>
        <x:v>1</x:v>
      </x:c>
      <x:c r="J916" s="266" t="n">
        <x:f>MOD(INT((ROW()-ROW($I$46))/(MESCLUN_CAP+1)),CARROT_CAP+1)</x:f>
        <x:v>7</x:v>
      </x:c>
      <x:c r="K916" s="266" t="n">
        <x:f>MOD(ROW()-ROW($I$46),MESCLUN_CAP+1)</x:f>
        <x:v>2</x:v>
      </x:c>
      <x:c r="L916" s="266" t="n">
        <x:f>SUM(I916:K916)</x:f>
        <x:v>10</x:v>
      </x:c>
      <x:c r="M916" s="267" t="n">
        <x:f>I916*TOMATO_HOURS*WEEKS*(1+TOMATO_DIM)^I916+J916*CARROT_HOURS*WEEKS*(1+CARROT_DIM)^J916+K916*MESCLUN_HOURS*WEEKS*(1+MESCLUN_DIM)^K916</x:f>
        <x:v>440.8880707703246</x:v>
      </x:c>
      <x:c r="N916" s="267" t="n">
        <x:f>MAX(M916-FARMER_HOURS,0)/TEMP_HOURS_PER_WORKER</x:f>
        <x:v>0</x:v>
      </x:c>
      <x:c r="O916" s="268" t="n">
        <x:f>I916*TOMATO_PRICE+J916*CARROT_PRICE+K916*MESCLUN_PRICE</x:f>
        <x:v>28858</x:v>
      </x:c>
      <x:c r="P916" s="268" t="n">
        <x:f>I916*TOMATO_FERTILIZER+J916*CARROT_FERTILIZER+K916*MESCLUN_FERTILIZER</x:f>
        <x:v>5720</x:v>
      </x:c>
      <x:c r="Q916" s="268" t="n">
        <x:f>MIN(M916,FARMER_HOURS)*FARMER_RATE+MAX(M916-FARMER_HOURS,0)*TEMP_RATE</x:f>
        <x:v>15308.613568414048</x:v>
      </x:c>
      <x:c r="R916" s="268" t="n">
        <x:f>O916-P916-Q916-FIXED_COST</x:f>
        <x:v>-12170.613568414048</x:v>
      </x:c>
      <x:c r="S916" s="139" t="str">
        <x:f>IF(AND(L916&lt;=TOTAL_BED_CAP,N916&lt;=TEMP_WORKER_CAP),"YES","NO")</x:f>
        <x:v>YES</x:v>
      </x:c>
      <x:c r="T916" s="139" t="n">
        <x:f>IF(S916="YES",R916,-1E+99)</x:f>
        <x:v>-12170.613568414048</x:v>
      </x:c>
    </x:row>
    <x:row r="917">
      <x:c r="A917" s="139"/>
      <x:c r="B917" s="139"/>
      <x:c r="C917" s="139"/>
      <x:c r="D917" s="139"/>
      <x:c r="E917" s="139"/>
      <x:c r="F917" s="139"/>
      <x:c r="G917" s="139"/>
      <x:c r="H917" s="139"/>
      <x:c r="I917" s="266" t="n">
        <x:f>INT((ROW()-ROW($I$46))/((CARROT_CAP+1)*(MESCLUN_CAP+1)))</x:f>
        <x:v>1</x:v>
      </x:c>
      <x:c r="J917" s="266" t="n">
        <x:f>MOD(INT((ROW()-ROW($I$46))/(MESCLUN_CAP+1)),CARROT_CAP+1)</x:f>
        <x:v>7</x:v>
      </x:c>
      <x:c r="K917" s="266" t="n">
        <x:f>MOD(ROW()-ROW($I$46),MESCLUN_CAP+1)</x:f>
        <x:v>3</x:v>
      </x:c>
      <x:c r="L917" s="266" t="n">
        <x:f>SUM(I917:K917)</x:f>
        <x:v>11</x:v>
      </x:c>
      <x:c r="M917" s="267" t="n">
        <x:f>I917*TOMATO_HOURS*WEEKS*(1+TOMATO_DIM)^I917+J917*CARROT_HOURS*WEEKS*(1+CARROT_DIM)^J917+K917*MESCLUN_HOURS*WEEKS*(1+MESCLUN_DIM)^K917</x:f>
        <x:v>488.75005319219963</x:v>
      </x:c>
      <x:c r="N917" s="267" t="n">
        <x:f>MAX(M917-FARMER_HOURS,0)/TEMP_HOURS_PER_WORKER</x:f>
        <x:v>0</x:v>
      </x:c>
      <x:c r="O917" s="268" t="n">
        <x:f>I917*TOMATO_PRICE+J917*CARROT_PRICE+K917*MESCLUN_PRICE</x:f>
        <x:v>31558</x:v>
      </x:c>
      <x:c r="P917" s="268" t="n">
        <x:f>I917*TOMATO_FERTILIZER+J917*CARROT_FERTILIZER+K917*MESCLUN_FERTILIZER</x:f>
        <x:v>6600</x:v>
      </x:c>
      <x:c r="Q917" s="268" t="n">
        <x:f>MIN(M917,FARMER_HOURS)*FARMER_RATE+MAX(M917-FARMER_HOURS,0)*TEMP_RATE</x:f>
        <x:v>16970.487958062487</x:v>
      </x:c>
      <x:c r="R917" s="268" t="n">
        <x:f>O917-P917-Q917-FIXED_COST</x:f>
        <x:v>-12012.487958062487</x:v>
      </x:c>
      <x:c r="S917" s="139" t="str">
        <x:f>IF(AND(L917&lt;=TOTAL_BED_CAP,N917&lt;=TEMP_WORKER_CAP),"YES","NO")</x:f>
        <x:v>YES</x:v>
      </x:c>
      <x:c r="T917" s="139" t="n">
        <x:f>IF(S917="YES",R917,-1E+99)</x:f>
        <x:v>-12012.487958062487</x:v>
      </x:c>
    </x:row>
    <x:row r="918">
      <x:c r="A918" s="139"/>
      <x:c r="B918" s="139"/>
      <x:c r="C918" s="139"/>
      <x:c r="D918" s="139"/>
      <x:c r="E918" s="139"/>
      <x:c r="F918" s="139"/>
      <x:c r="G918" s="139"/>
      <x:c r="H918" s="139"/>
      <x:c r="I918" s="266" t="n">
        <x:f>INT((ROW()-ROW($I$46))/((CARROT_CAP+1)*(MESCLUN_CAP+1)))</x:f>
        <x:v>1</x:v>
      </x:c>
      <x:c r="J918" s="266" t="n">
        <x:f>MOD(INT((ROW()-ROW($I$46))/(MESCLUN_CAP+1)),CARROT_CAP+1)</x:f>
        <x:v>7</x:v>
      </x:c>
      <x:c r="K918" s="266" t="n">
        <x:f>MOD(ROW()-ROW($I$46),MESCLUN_CAP+1)</x:f>
        <x:v>4</x:v>
      </x:c>
      <x:c r="L918" s="266" t="n">
        <x:f>SUM(I918:K918)</x:f>
        <x:v>12</x:v>
      </x:c>
      <x:c r="M918" s="267" t="n">
        <x:f>I918*TOMATO_HOURS*WEEKS*(1+TOMATO_DIM)^I918+J918*CARROT_HOURS*WEEKS*(1+CARROT_DIM)^J918+K918*MESCLUN_HOURS*WEEKS*(1+MESCLUN_DIM)^K918</x:f>
        <x:v>537.7941689148558</x:v>
      </x:c>
      <x:c r="N918" s="267" t="n">
        <x:f>MAX(M918-FARMER_HOURS,0)/TEMP_HOURS_PER_WORKER</x:f>
        <x:v>0</x:v>
      </x:c>
      <x:c r="O918" s="268" t="n">
        <x:f>I918*TOMATO_PRICE+J918*CARROT_PRICE+K918*MESCLUN_PRICE</x:f>
        <x:v>34258</x:v>
      </x:c>
      <x:c r="P918" s="268" t="n">
        <x:f>I918*TOMATO_FERTILIZER+J918*CARROT_FERTILIZER+K918*MESCLUN_FERTILIZER</x:f>
        <x:v>7480</x:v>
      </x:c>
      <x:c r="Q918" s="268" t="n">
        <x:f>MIN(M918,FARMER_HOURS)*FARMER_RATE+MAX(M918-FARMER_HOURS,0)*TEMP_RATE</x:f>
        <x:v>18673.408642876937</x:v>
      </x:c>
      <x:c r="R918" s="268" t="n">
        <x:f>O918-P918-Q918-FIXED_COST</x:f>
        <x:v>-11895.408642876937</x:v>
      </x:c>
      <x:c r="S918" s="139" t="str">
        <x:f>IF(AND(L918&lt;=TOTAL_BED_CAP,N918&lt;=TEMP_WORKER_CAP),"YES","NO")</x:f>
        <x:v>YES</x:v>
      </x:c>
      <x:c r="T918" s="139" t="n">
        <x:f>IF(S918="YES",R918,-1E+99)</x:f>
        <x:v>-11895.408642876937</x:v>
      </x:c>
    </x:row>
    <x:row r="919">
      <x:c r="A919" s="139"/>
      <x:c r="B919" s="139"/>
      <x:c r="C919" s="139"/>
      <x:c r="D919" s="139"/>
      <x:c r="E919" s="139"/>
      <x:c r="F919" s="139"/>
      <x:c r="G919" s="139"/>
      <x:c r="H919" s="139"/>
      <x:c r="I919" s="266" t="n">
        <x:f>INT((ROW()-ROW($I$46))/((CARROT_CAP+1)*(MESCLUN_CAP+1)))</x:f>
        <x:v>1</x:v>
      </x:c>
      <x:c r="J919" s="266" t="n">
        <x:f>MOD(INT((ROW()-ROW($I$46))/(MESCLUN_CAP+1)),CARROT_CAP+1)</x:f>
        <x:v>7</x:v>
      </x:c>
      <x:c r="K919" s="266" t="n">
        <x:f>MOD(ROW()-ROW($I$46),MESCLUN_CAP+1)</x:f>
        <x:v>5</x:v>
      </x:c>
      <x:c r="L919" s="266" t="n">
        <x:f>SUM(I919:K919)</x:f>
        <x:v>13</x:v>
      </x:c>
      <x:c r="M919" s="267" t="n">
        <x:f>I919*TOMATO_HOURS*WEEKS*(1+TOMATO_DIM)^I919+J919*CARROT_HOURS*WEEKS*(1+CARROT_DIM)^J919+K919*MESCLUN_HOURS*WEEKS*(1+MESCLUN_DIM)^K919</x:f>
        <x:v>588.0424928360594</x:v>
      </x:c>
      <x:c r="N919" s="267" t="n">
        <x:f>MAX(M919-FARMER_HOURS,0)/TEMP_HOURS_PER_WORKER</x:f>
        <x:v>0</x:v>
      </x:c>
      <x:c r="O919" s="268" t="n">
        <x:f>I919*TOMATO_PRICE+J919*CARROT_PRICE+K919*MESCLUN_PRICE</x:f>
        <x:v>36958</x:v>
      </x:c>
      <x:c r="P919" s="268" t="n">
        <x:f>I919*TOMATO_FERTILIZER+J919*CARROT_FERTILIZER+K919*MESCLUN_FERTILIZER</x:f>
        <x:v>8360</x:v>
      </x:c>
      <x:c r="Q919" s="268" t="n">
        <x:f>MIN(M919,FARMER_HOURS)*FARMER_RATE+MAX(M919-FARMER_HOURS,0)*TEMP_RATE</x:f>
        <x:v>20418.142112363174</x:v>
      </x:c>
      <x:c r="R919" s="268" t="n">
        <x:f>O919-P919-Q919-FIXED_COST</x:f>
        <x:v>-11820.142112363174</x:v>
      </x:c>
      <x:c r="S919" s="139" t="str">
        <x:f>IF(AND(L919&lt;=TOTAL_BED_CAP,N919&lt;=TEMP_WORKER_CAP),"YES","NO")</x:f>
        <x:v>YES</x:v>
      </x:c>
      <x:c r="T919" s="139" t="n">
        <x:f>IF(S919="YES",R919,-1E+99)</x:f>
        <x:v>-11820.142112363174</x:v>
      </x:c>
    </x:row>
    <x:row r="920">
      <x:c r="A920" s="139"/>
      <x:c r="B920" s="139"/>
      <x:c r="C920" s="139"/>
      <x:c r="D920" s="139"/>
      <x:c r="E920" s="139"/>
      <x:c r="F920" s="139"/>
      <x:c r="G920" s="139"/>
      <x:c r="H920" s="139"/>
      <x:c r="I920" s="266" t="n">
        <x:f>INT((ROW()-ROW($I$46))/((CARROT_CAP+1)*(MESCLUN_CAP+1)))</x:f>
        <x:v>1</x:v>
      </x:c>
      <x:c r="J920" s="266" t="n">
        <x:f>MOD(INT((ROW()-ROW($I$46))/(MESCLUN_CAP+1)),CARROT_CAP+1)</x:f>
        <x:v>7</x:v>
      </x:c>
      <x:c r="K920" s="266" t="n">
        <x:f>MOD(ROW()-ROW($I$46),MESCLUN_CAP+1)</x:f>
        <x:v>6</x:v>
      </x:c>
      <x:c r="L920" s="266" t="n">
        <x:f>SUM(I920:K920)</x:f>
        <x:v>14</x:v>
      </x:c>
      <x:c r="M920" s="267" t="n">
        <x:f>I920*TOMATO_HOURS*WEEKS*(1+TOMATO_DIM)^I920+J920*CARROT_HOURS*WEEKS*(1+CARROT_DIM)^J920+K920*MESCLUN_HOURS*WEEKS*(1+MESCLUN_DIM)^K920</x:f>
        <x:v>639.5174670176923</x:v>
      </x:c>
      <x:c r="N920" s="267" t="n">
        <x:f>MAX(M920-FARMER_HOURS,0)/TEMP_HOURS_PER_WORKER</x:f>
        <x:v>0</x:v>
      </x:c>
      <x:c r="O920" s="268" t="n">
        <x:f>I920*TOMATO_PRICE+J920*CARROT_PRICE+K920*MESCLUN_PRICE</x:f>
        <x:v>39658</x:v>
      </x:c>
      <x:c r="P920" s="268" t="n">
        <x:f>I920*TOMATO_FERTILIZER+J920*CARROT_FERTILIZER+K920*MESCLUN_FERTILIZER</x:f>
        <x:v>9240</x:v>
      </x:c>
      <x:c r="Q920" s="268" t="n">
        <x:f>MIN(M920,FARMER_HOURS)*FARMER_RATE+MAX(M920-FARMER_HOURS,0)*TEMP_RATE</x:f>
        <x:v>22205.46760478098</x:v>
      </x:c>
      <x:c r="R920" s="268" t="n">
        <x:f>O920-P920-Q920-FIXED_COST</x:f>
        <x:v>-11787.46760478098</x:v>
      </x:c>
      <x:c r="S920" s="139" t="str">
        <x:f>IF(AND(L920&lt;=TOTAL_BED_CAP,N920&lt;=TEMP_WORKER_CAP),"YES","NO")</x:f>
        <x:v>YES</x:v>
      </x:c>
      <x:c r="T920" s="139" t="n">
        <x:f>IF(S920="YES",R920,-1E+99)</x:f>
        <x:v>-11787.46760478098</x:v>
      </x:c>
    </x:row>
    <x:row r="921">
      <x:c r="A921" s="139"/>
      <x:c r="B921" s="139"/>
      <x:c r="C921" s="139"/>
      <x:c r="D921" s="139"/>
      <x:c r="E921" s="139"/>
      <x:c r="F921" s="139"/>
      <x:c r="G921" s="139"/>
      <x:c r="H921" s="139"/>
      <x:c r="I921" s="266" t="n">
        <x:f>INT((ROW()-ROW($I$46))/((CARROT_CAP+1)*(MESCLUN_CAP+1)))</x:f>
        <x:v>1</x:v>
      </x:c>
      <x:c r="J921" s="266" t="n">
        <x:f>MOD(INT((ROW()-ROW($I$46))/(MESCLUN_CAP+1)),CARROT_CAP+1)</x:f>
        <x:v>7</x:v>
      </x:c>
      <x:c r="K921" s="266" t="n">
        <x:f>MOD(ROW()-ROW($I$46),MESCLUN_CAP+1)</x:f>
        <x:v>7</x:v>
      </x:c>
      <x:c r="L921" s="266" t="n">
        <x:f>SUM(I921:K921)</x:f>
        <x:v>15</x:v>
      </x:c>
      <x:c r="M921" s="267" t="n">
        <x:f>I921*TOMATO_HOURS*WEEKS*(1+TOMATO_DIM)^I921+J921*CARROT_HOURS*WEEKS*(1+CARROT_DIM)^J921+K921*MESCLUN_HOURS*WEEKS*(1+MESCLUN_DIM)^K921</x:f>
        <x:v>692.2419064156528</x:v>
      </x:c>
      <x:c r="N921" s="267" t="n">
        <x:f>MAX(M921-FARMER_HOURS,0)/TEMP_HOURS_PER_WORKER</x:f>
        <x:v>0</x:v>
      </x:c>
      <x:c r="O921" s="268" t="n">
        <x:f>I921*TOMATO_PRICE+J921*CARROT_PRICE+K921*MESCLUN_PRICE</x:f>
        <x:v>42358</x:v>
      </x:c>
      <x:c r="P921" s="268" t="n">
        <x:f>I921*TOMATO_FERTILIZER+J921*CARROT_FERTILIZER+K921*MESCLUN_FERTILIZER</x:f>
        <x:v>10120</x:v>
      </x:c>
      <x:c r="Q921" s="268" t="n">
        <x:f>MIN(M921,FARMER_HOURS)*FARMER_RATE+MAX(M921-FARMER_HOURS,0)*TEMP_RATE</x:f>
        <x:v>24036.177306099056</x:v>
      </x:c>
      <x:c r="R921" s="268" t="n">
        <x:f>O921-P921-Q921-FIXED_COST</x:f>
        <x:v>-11798.177306099056</x:v>
      </x:c>
      <x:c r="S921" s="139" t="str">
        <x:f>IF(AND(L921&lt;=TOTAL_BED_CAP,N921&lt;=TEMP_WORKER_CAP),"YES","NO")</x:f>
        <x:v>YES</x:v>
      </x:c>
      <x:c r="T921" s="139" t="n">
        <x:f>IF(S921="YES",R921,-1E+99)</x:f>
        <x:v>-11798.177306099056</x:v>
      </x:c>
    </x:row>
    <x:row r="922">
      <x:c r="A922" s="139"/>
      <x:c r="B922" s="139"/>
      <x:c r="C922" s="139"/>
      <x:c r="D922" s="139"/>
      <x:c r="E922" s="139"/>
      <x:c r="F922" s="139"/>
      <x:c r="G922" s="139"/>
      <x:c r="H922" s="139"/>
      <x:c r="I922" s="266" t="n">
        <x:f>INT((ROW()-ROW($I$46))/((CARROT_CAP+1)*(MESCLUN_CAP+1)))</x:f>
        <x:v>1</x:v>
      </x:c>
      <x:c r="J922" s="266" t="n">
        <x:f>MOD(INT((ROW()-ROW($I$46))/(MESCLUN_CAP+1)),CARROT_CAP+1)</x:f>
        <x:v>7</x:v>
      </x:c>
      <x:c r="K922" s="266" t="n">
        <x:f>MOD(ROW()-ROW($I$46),MESCLUN_CAP+1)</x:f>
        <x:v>8</x:v>
      </x:c>
      <x:c r="L922" s="266" t="n">
        <x:f>SUM(I922:K922)</x:f>
        <x:v>16</x:v>
      </x:c>
      <x:c r="M922" s="267" t="n">
        <x:f>I922*TOMATO_HOURS*WEEKS*(1+TOMATO_DIM)^I922+J922*CARROT_HOURS*WEEKS*(1+CARROT_DIM)^J922+K922*MESCLUN_HOURS*WEEKS*(1+MESCLUN_DIM)^K922</x:f>
        <x:v>746.239004695633</x:v>
      </x:c>
      <x:c r="N922" s="267" t="n">
        <x:f>MAX(M922-FARMER_HOURS,0)/TEMP_HOURS_PER_WORKER</x:f>
        <x:v>0.018221531038633998</x:v>
      </x:c>
      <x:c r="O922" s="268" t="n">
        <x:f>I922*TOMATO_PRICE+J922*CARROT_PRICE+K922*MESCLUN_PRICE</x:f>
        <x:v>45058</x:v>
      </x:c>
      <x:c r="P922" s="268" t="n">
        <x:f>I922*TOMATO_FERTILIZER+J922*CARROT_FERTILIZER+K922*MESCLUN_FERTILIZER</x:f>
        <x:v>11000</x:v>
      </x:c>
      <x:c r="Q922" s="268" t="n">
        <x:f>MIN(M922,FARMER_HOURS)*FARMER_RATE+MAX(M922-FARMER_HOURS,0)*TEMP_RATE</x:f>
        <x:v>25455.53827596585</x:v>
      </x:c>
      <x:c r="R922" s="268" t="n">
        <x:f>O922-P922-Q922-FIXED_COST</x:f>
        <x:v>-11397.53827596585</x:v>
      </x:c>
      <x:c r="S922" s="139" t="str">
        <x:f>IF(AND(L922&lt;=TOTAL_BED_CAP,N922&lt;=TEMP_WORKER_CAP),"YES","NO")</x:f>
        <x:v>YES</x:v>
      </x:c>
      <x:c r="T922" s="139" t="n">
        <x:f>IF(S922="YES",R922,-1E+99)</x:f>
        <x:v>-11397.53827596585</x:v>
      </x:c>
    </x:row>
    <x:row r="923">
      <x:c r="A923" s="139"/>
      <x:c r="B923" s="139"/>
      <x:c r="C923" s="139"/>
      <x:c r="D923" s="139"/>
      <x:c r="E923" s="139"/>
      <x:c r="F923" s="139"/>
      <x:c r="G923" s="139"/>
      <x:c r="H923" s="139"/>
      <x:c r="I923" s="266" t="n">
        <x:f>INT((ROW()-ROW($I$46))/((CARROT_CAP+1)*(MESCLUN_CAP+1)))</x:f>
        <x:v>1</x:v>
      </x:c>
      <x:c r="J923" s="266" t="n">
        <x:f>MOD(INT((ROW()-ROW($I$46))/(MESCLUN_CAP+1)),CARROT_CAP+1)</x:f>
        <x:v>7</x:v>
      </x:c>
      <x:c r="K923" s="266" t="n">
        <x:f>MOD(ROW()-ROW($I$46),MESCLUN_CAP+1)</x:f>
        <x:v>9</x:v>
      </x:c>
      <x:c r="L923" s="266" t="n">
        <x:f>SUM(I923:K923)</x:f>
        <x:v>17</x:v>
      </x:c>
      <x:c r="M923" s="267" t="n">
        <x:f>I923*TOMATO_HOURS*WEEKS*(1+TOMATO_DIM)^I923+J923*CARROT_HOURS*WEEKS*(1+CARROT_DIM)^J923+K923*MESCLUN_HOURS*WEEKS*(1+MESCLUN_DIM)^K923</x:f>
        <x:v>801.5323401360274</x:v>
      </x:c>
      <x:c r="N923" s="267" t="n">
        <x:f>MAX(M923-FARMER_HOURS,0)/TEMP_HOURS_PER_WORKER</x:f>
        <x:v>0.05661968065001904</x:v>
      </x:c>
      <x:c r="O923" s="268" t="n">
        <x:f>I923*TOMATO_PRICE+J923*CARROT_PRICE+K923*MESCLUN_PRICE</x:f>
        <x:v>47758</x:v>
      </x:c>
      <x:c r="P923" s="268" t="n">
        <x:f>I923*TOMATO_FERTILIZER+J923*CARROT_FERTILIZER+K923*MESCLUN_FERTILIZER</x:f>
        <x:v>11880</x:v>
      </x:c>
      <x:c r="Q923" s="268" t="n">
        <x:f>MIN(M923,FARMER_HOURS)*FARMER_RATE+MAX(M923-FARMER_HOURS,0)*TEMP_RATE</x:f>
        <x:v>26415.492016250475</x:v>
      </x:c>
      <x:c r="R923" s="268" t="n">
        <x:f>O923-P923-Q923-FIXED_COST</x:f>
        <x:v>-10537.492016250475</x:v>
      </x:c>
      <x:c r="S923" s="139" t="str">
        <x:f>IF(AND(L923&lt;=TOTAL_BED_CAP,N923&lt;=TEMP_WORKER_CAP),"YES","NO")</x:f>
        <x:v>YES</x:v>
      </x:c>
      <x:c r="T923" s="139" t="n">
        <x:f>IF(S923="YES",R923,-1E+99)</x:f>
        <x:v>-10537.492016250475</x:v>
      </x:c>
    </x:row>
    <x:row r="924">
      <x:c r="A924" s="139"/>
      <x:c r="B924" s="139"/>
      <x:c r="C924" s="139"/>
      <x:c r="D924" s="139"/>
      <x:c r="E924" s="139"/>
      <x:c r="F924" s="139"/>
      <x:c r="G924" s="139"/>
      <x:c r="H924" s="139"/>
      <x:c r="I924" s="266" t="n">
        <x:f>INT((ROW()-ROW($I$46))/((CARROT_CAP+1)*(MESCLUN_CAP+1)))</x:f>
        <x:v>1</x:v>
      </x:c>
      <x:c r="J924" s="266" t="n">
        <x:f>MOD(INT((ROW()-ROW($I$46))/(MESCLUN_CAP+1)),CARROT_CAP+1)</x:f>
        <x:v>7</x:v>
      </x:c>
      <x:c r="K924" s="266" t="n">
        <x:f>MOD(ROW()-ROW($I$46),MESCLUN_CAP+1)</x:f>
        <x:v>10</x:v>
      </x:c>
      <x:c r="L924" s="266" t="n">
        <x:f>SUM(I924:K924)</x:f>
        <x:v>18</x:v>
      </x:c>
      <x:c r="M924" s="267" t="n">
        <x:f>I924*TOMATO_HOURS*WEEKS*(1+TOMATO_DIM)^I924+J924*CARROT_HOURS*WEEKS*(1+CARROT_DIM)^J924+K924*MESCLUN_HOURS*WEEKS*(1+MESCLUN_DIM)^K924</x:f>
        <x:v>858.1458816192401</x:v>
      </x:c>
      <x:c r="N924" s="267" t="n">
        <x:f>MAX(M924-FARMER_HOURS,0)/TEMP_HOURS_PER_WORKER</x:f>
        <x:v>0.09593464001336116</x:v>
      </x:c>
      <x:c r="O924" s="268" t="n">
        <x:f>I924*TOMATO_PRICE+J924*CARROT_PRICE+K924*MESCLUN_PRICE</x:f>
        <x:v>50458</x:v>
      </x:c>
      <x:c r="P924" s="268" t="n">
        <x:f>I924*TOMATO_FERTILIZER+J924*CARROT_FERTILIZER+K924*MESCLUN_FERTILIZER</x:f>
        <x:v>12760</x:v>
      </x:c>
      <x:c r="Q924" s="268" t="n">
        <x:f>MIN(M924,FARMER_HOURS)*FARMER_RATE+MAX(M924-FARMER_HOURS,0)*TEMP_RATE</x:f>
        <x:v>27398.36600033403</x:v>
      </x:c>
      <x:c r="R924" s="268" t="n">
        <x:f>O924-P924-Q924-FIXED_COST</x:f>
        <x:v>-9700.36600033403</x:v>
      </x:c>
      <x:c r="S924" s="139" t="str">
        <x:f>IF(AND(L924&lt;=TOTAL_BED_CAP,N924&lt;=TEMP_WORKER_CAP),"YES","NO")</x:f>
        <x:v>YES</x:v>
      </x:c>
      <x:c r="T924" s="139" t="n">
        <x:f>IF(S924="YES",R924,-1E+99)</x:f>
        <x:v>-9700.36600033403</x:v>
      </x:c>
    </x:row>
    <x:row r="925">
      <x:c r="A925" s="139"/>
      <x:c r="B925" s="139"/>
      <x:c r="C925" s="139"/>
      <x:c r="D925" s="139"/>
      <x:c r="E925" s="139"/>
      <x:c r="F925" s="139"/>
      <x:c r="G925" s="139"/>
      <x:c r="H925" s="139"/>
      <x:c r="I925" s="266" t="n">
        <x:f>INT((ROW()-ROW($I$46))/((CARROT_CAP+1)*(MESCLUN_CAP+1)))</x:f>
        <x:v>1</x:v>
      </x:c>
      <x:c r="J925" s="266" t="n">
        <x:f>MOD(INT((ROW()-ROW($I$46))/(MESCLUN_CAP+1)),CARROT_CAP+1)</x:f>
        <x:v>7</x:v>
      </x:c>
      <x:c r="K925" s="266" t="n">
        <x:f>MOD(ROW()-ROW($I$46),MESCLUN_CAP+1)</x:f>
        <x:v>11</x:v>
      </x:c>
      <x:c r="L925" s="266" t="n">
        <x:f>SUM(I925:K925)</x:f>
        <x:v>19</x:v>
      </x:c>
      <x:c r="M925" s="267" t="n">
        <x:f>I925*TOMATO_HOURS*WEEKS*(1+TOMATO_DIM)^I925+J925*CARROT_HOURS*WEEKS*(1+CARROT_DIM)^J925+K925*MESCLUN_HOURS*WEEKS*(1+MESCLUN_DIM)^K925</x:f>
        <x:v>916.1039947126792</x:v>
      </x:c>
      <x:c r="N925" s="267" t="n">
        <x:f>MAX(M925-FARMER_HOURS,0)/TEMP_HOURS_PER_WORKER</x:f>
        <x:v>0.13618332966158278</x:v>
      </x:c>
      <x:c r="O925" s="268" t="n">
        <x:f>I925*TOMATO_PRICE+J925*CARROT_PRICE+K925*MESCLUN_PRICE</x:f>
        <x:v>53158</x:v>
      </x:c>
      <x:c r="P925" s="268" t="n">
        <x:f>I925*TOMATO_FERTILIZER+J925*CARROT_FERTILIZER+K925*MESCLUN_FERTILIZER</x:f>
        <x:v>13640</x:v>
      </x:c>
      <x:c r="Q925" s="268" t="n">
        <x:f>MIN(M925,FARMER_HOURS)*FARMER_RATE+MAX(M925-FARMER_HOURS,0)*TEMP_RATE</x:f>
        <x:v>28404.58324153957</x:v>
      </x:c>
      <x:c r="R925" s="268" t="n">
        <x:f>O925-P925-Q925-FIXED_COST</x:f>
        <x:v>-8886.58324153957</x:v>
      </x:c>
      <x:c r="S925" s="139" t="str">
        <x:f>IF(AND(L925&lt;=TOTAL_BED_CAP,N925&lt;=TEMP_WORKER_CAP),"YES","NO")</x:f>
        <x:v>YES</x:v>
      </x:c>
      <x:c r="T925" s="139" t="n">
        <x:f>IF(S925="YES",R925,-1E+99)</x:f>
        <x:v>-8886.58324153957</x:v>
      </x:c>
    </x:row>
    <x:row r="926">
      <x:c r="A926" s="139"/>
      <x:c r="B926" s="139"/>
      <x:c r="C926" s="139"/>
      <x:c r="D926" s="139"/>
      <x:c r="E926" s="139"/>
      <x:c r="F926" s="139"/>
      <x:c r="G926" s="139"/>
      <x:c r="H926" s="139"/>
      <x:c r="I926" s="266" t="n">
        <x:f>INT((ROW()-ROW($I$46))/((CARROT_CAP+1)*(MESCLUN_CAP+1)))</x:f>
        <x:v>1</x:v>
      </x:c>
      <x:c r="J926" s="266" t="n">
        <x:f>MOD(INT((ROW()-ROW($I$46))/(MESCLUN_CAP+1)),CARROT_CAP+1)</x:f>
        <x:v>7</x:v>
      </x:c>
      <x:c r="K926" s="266" t="n">
        <x:f>MOD(ROW()-ROW($I$46),MESCLUN_CAP+1)</x:f>
        <x:v>12</x:v>
      </x:c>
      <x:c r="L926" s="266" t="n">
        <x:f>SUM(I926:K926)</x:f>
        <x:v>20</x:v>
      </x:c>
      <x:c r="M926" s="267" t="n">
        <x:f>I926*TOMATO_HOURS*WEEKS*(1+TOMATO_DIM)^I926+J926*CARROT_HOURS*WEEKS*(1+CARROT_DIM)^J926+K926*MESCLUN_HOURS*WEEKS*(1+MESCLUN_DIM)^K926</x:f>
        <x:v>975.4314478407437</x:v>
      </x:c>
      <x:c r="N926" s="267" t="n">
        <x:f>MAX(M926-FARMER_HOURS,0)/TEMP_HOURS_PER_WORKER</x:f>
        <x:v>0.1773829498894053</x:v>
      </x:c>
      <x:c r="O926" s="268" t="n">
        <x:f>I926*TOMATO_PRICE+J926*CARROT_PRICE+K926*MESCLUN_PRICE</x:f>
        <x:v>55858</x:v>
      </x:c>
      <x:c r="P926" s="268" t="n">
        <x:f>I926*TOMATO_FERTILIZER+J926*CARROT_FERTILIZER+K926*MESCLUN_FERTILIZER</x:f>
        <x:v>14520</x:v>
      </x:c>
      <x:c r="Q926" s="268" t="n">
        <x:f>MIN(M926,FARMER_HOURS)*FARMER_RATE+MAX(M926-FARMER_HOURS,0)*TEMP_RATE</x:f>
        <x:v>29434.573747235132</x:v>
      </x:c>
      <x:c r="R926" s="268" t="n">
        <x:f>O926-P926-Q926-FIXED_COST</x:f>
        <x:v>-8096.573747235132</x:v>
      </x:c>
      <x:c r="S926" s="139" t="str">
        <x:f>IF(AND(L926&lt;=TOTAL_BED_CAP,N926&lt;=TEMP_WORKER_CAP),"YES","NO")</x:f>
        <x:v>YES</x:v>
      </x:c>
      <x:c r="T926" s="139" t="n">
        <x:f>IF(S926="YES",R926,-1E+99)</x:f>
        <x:v>-8096.573747235132</x:v>
      </x:c>
    </x:row>
    <x:row r="927">
      <x:c r="A927" s="139"/>
      <x:c r="B927" s="139"/>
      <x:c r="C927" s="139"/>
      <x:c r="D927" s="139"/>
      <x:c r="E927" s="139"/>
      <x:c r="F927" s="139"/>
      <x:c r="G927" s="139"/>
      <x:c r="H927" s="139"/>
      <x:c r="I927" s="266" t="n">
        <x:f>INT((ROW()-ROW($I$46))/((CARROT_CAP+1)*(MESCLUN_CAP+1)))</x:f>
        <x:v>1</x:v>
      </x:c>
      <x:c r="J927" s="266" t="n">
        <x:f>MOD(INT((ROW()-ROW($I$46))/(MESCLUN_CAP+1)),CARROT_CAP+1)</x:f>
        <x:v>7</x:v>
      </x:c>
      <x:c r="K927" s="266" t="n">
        <x:f>MOD(ROW()-ROW($I$46),MESCLUN_CAP+1)</x:f>
        <x:v>13</x:v>
      </x:c>
      <x:c r="L927" s="266" t="n">
        <x:f>SUM(I927:K927)</x:f>
        <x:v>21</x:v>
      </x:c>
      <x:c r="M927" s="267" t="n">
        <x:f>I927*TOMATO_HOURS*WEEKS*(1+TOMATO_DIM)^I927+J927*CARROT_HOURS*WEEKS*(1+CARROT_DIM)^J927+K927*MESCLUN_HOURS*WEEKS*(1+MESCLUN_DIM)^K927</x:f>
        <x:v>1036.153418549128</x:v>
      </x:c>
      <x:c r="N927" s="267" t="n">
        <x:f>MAX(M927-FARMER_HOURS,0)/TEMP_HOURS_PER_WORKER</x:f>
        <x:v>0.2195509851035611</x:v>
      </x:c>
      <x:c r="O927" s="268" t="n">
        <x:f>I927*TOMATO_PRICE+J927*CARROT_PRICE+K927*MESCLUN_PRICE</x:f>
        <x:v>58558</x:v>
      </x:c>
      <x:c r="P927" s="268" t="n">
        <x:f>I927*TOMATO_FERTILIZER+J927*CARROT_FERTILIZER+K927*MESCLUN_FERTILIZER</x:f>
        <x:v>15400</x:v>
      </x:c>
      <x:c r="Q927" s="268" t="n">
        <x:f>MIN(M927,FARMER_HOURS)*FARMER_RATE+MAX(M927-FARMER_HOURS,0)*TEMP_RATE</x:f>
        <x:v>30488.774627589028</x:v>
      </x:c>
      <x:c r="R927" s="268" t="n">
        <x:f>O927-P927-Q927-FIXED_COST</x:f>
        <x:v>-7330.774627589028</x:v>
      </x:c>
      <x:c r="S927" s="139" t="str">
        <x:f>IF(AND(L927&lt;=TOTAL_BED_CAP,N927&lt;=TEMP_WORKER_CAP),"YES","NO")</x:f>
        <x:v>YES</x:v>
      </x:c>
      <x:c r="T927" s="139" t="n">
        <x:f>IF(S927="YES",R927,-1E+99)</x:f>
        <x:v>-7330.774627589028</x:v>
      </x:c>
    </x:row>
    <x:row r="928">
      <x:c r="A928" s="139"/>
      <x:c r="B928" s="139"/>
      <x:c r="C928" s="139"/>
      <x:c r="D928" s="139"/>
      <x:c r="E928" s="139"/>
      <x:c r="F928" s="139"/>
      <x:c r="G928" s="139"/>
      <x:c r="H928" s="139"/>
      <x:c r="I928" s="266" t="n">
        <x:f>INT((ROW()-ROW($I$46))/((CARROT_CAP+1)*(MESCLUN_CAP+1)))</x:f>
        <x:v>1</x:v>
      </x:c>
      <x:c r="J928" s="266" t="n">
        <x:f>MOD(INT((ROW()-ROW($I$46))/(MESCLUN_CAP+1)),CARROT_CAP+1)</x:f>
        <x:v>7</x:v>
      </x:c>
      <x:c r="K928" s="266" t="n">
        <x:f>MOD(ROW()-ROW($I$46),MESCLUN_CAP+1)</x:f>
        <x:v>14</x:v>
      </x:c>
      <x:c r="L928" s="266" t="n">
        <x:f>SUM(I928:K928)</x:f>
        <x:v>22</x:v>
      </x:c>
      <x:c r="M928" s="267" t="n">
        <x:f>I928*TOMATO_HOURS*WEEKS*(1+TOMATO_DIM)^I928+J928*CARROT_HOURS*WEEKS*(1+CARROT_DIM)^J928+K928*MESCLUN_HOURS*WEEKS*(1+MESCLUN_DIM)^K928</x:f>
        <x:v>1098.295499862789</x:v>
      </x:c>
      <x:c r="N928" s="267" t="n">
        <x:f>MAX(M928-FARMER_HOURS,0)/TEMP_HOURS_PER_WORKER</x:f>
        <x:v>0.26270520823804794</x:v>
      </x:c>
      <x:c r="O928" s="268" t="n">
        <x:f>I928*TOMATO_PRICE+J928*CARROT_PRICE+K928*MESCLUN_PRICE</x:f>
        <x:v>61258</x:v>
      </x:c>
      <x:c r="P928" s="268" t="n">
        <x:f>I928*TOMATO_FERTILIZER+J928*CARROT_FERTILIZER+K928*MESCLUN_FERTILIZER</x:f>
        <x:v>16280</x:v>
      </x:c>
      <x:c r="Q928" s="268" t="n">
        <x:f>MIN(M928,FARMER_HOURS)*FARMER_RATE+MAX(M928-FARMER_HOURS,0)*TEMP_RATE</x:f>
        <x:v>31567.630205951198</x:v>
      </x:c>
      <x:c r="R928" s="268" t="n">
        <x:f>O928-P928-Q928-FIXED_COST</x:f>
        <x:v>-6589.630205951198</x:v>
      </x:c>
      <x:c r="S928" s="139" t="str">
        <x:f>IF(AND(L928&lt;=TOTAL_BED_CAP,N928&lt;=TEMP_WORKER_CAP),"YES","NO")</x:f>
        <x:v>YES</x:v>
      </x:c>
      <x:c r="T928" s="139" t="n">
        <x:f>IF(S928="YES",R928,-1E+99)</x:f>
        <x:v>-6589.630205951198</x:v>
      </x:c>
    </x:row>
    <x:row r="929">
      <x:c r="A929" s="139"/>
      <x:c r="B929" s="139"/>
      <x:c r="C929" s="139"/>
      <x:c r="D929" s="139"/>
      <x:c r="E929" s="139"/>
      <x:c r="F929" s="139"/>
      <x:c r="G929" s="139"/>
      <x:c r="H929" s="139"/>
      <x:c r="I929" s="266" t="n">
        <x:f>INT((ROW()-ROW($I$46))/((CARROT_CAP+1)*(MESCLUN_CAP+1)))</x:f>
        <x:v>1</x:v>
      </x:c>
      <x:c r="J929" s="266" t="n">
        <x:f>MOD(INT((ROW()-ROW($I$46))/(MESCLUN_CAP+1)),CARROT_CAP+1)</x:f>
        <x:v>7</x:v>
      </x:c>
      <x:c r="K929" s="266" t="n">
        <x:f>MOD(ROW()-ROW($I$46),MESCLUN_CAP+1)</x:f>
        <x:v>15</x:v>
      </x:c>
      <x:c r="L929" s="266" t="n">
        <x:f>SUM(I929:K929)</x:f>
        <x:v>23</x:v>
      </x:c>
      <x:c r="M929" s="267" t="n">
        <x:f>I929*TOMATO_HOURS*WEEKS*(1+TOMATO_DIM)^I929+J929*CARROT_HOURS*WEEKS*(1+CARROT_DIM)^J929+K929*MESCLUN_HOURS*WEEKS*(1+MESCLUN_DIM)^K929</x:f>
        <x:v>1161.8837067389354</x:v>
      </x:c>
      <x:c r="N929" s="267" t="n">
        <x:f>MAX(M929-FARMER_HOURS,0)/TEMP_HOURS_PER_WORKER</x:f>
        <x:v>0.30686368523537183</x:v>
      </x:c>
      <x:c r="O929" s="268" t="n">
        <x:f>I929*TOMATO_PRICE+J929*CARROT_PRICE+K929*MESCLUN_PRICE</x:f>
        <x:v>63958</x:v>
      </x:c>
      <x:c r="P929" s="268" t="n">
        <x:f>I929*TOMATO_FERTILIZER+J929*CARROT_FERTILIZER+K929*MESCLUN_FERTILIZER</x:f>
        <x:v>17160</x:v>
      </x:c>
      <x:c r="Q929" s="268" t="n">
        <x:f>MIN(M929,FARMER_HOURS)*FARMER_RATE+MAX(M929-FARMER_HOURS,0)*TEMP_RATE</x:f>
        <x:v>32671.592130884295</x:v>
      </x:c>
      <x:c r="R929" s="268" t="n">
        <x:f>O929-P929-Q929-FIXED_COST</x:f>
        <x:v>-5873.592130884295</x:v>
      </x:c>
      <x:c r="S929" s="139" t="str">
        <x:f>IF(AND(L929&lt;=TOTAL_BED_CAP,N929&lt;=TEMP_WORKER_CAP),"YES","NO")</x:f>
        <x:v>YES</x:v>
      </x:c>
      <x:c r="T929" s="139" t="n">
        <x:f>IF(S929="YES",R929,-1E+99)</x:f>
        <x:v>-5873.592130884295</x:v>
      </x:c>
    </x:row>
    <x:row r="930">
      <x:c r="A930" s="139"/>
      <x:c r="B930" s="139"/>
      <x:c r="C930" s="139"/>
      <x:c r="D930" s="139"/>
      <x:c r="E930" s="139"/>
      <x:c r="F930" s="139"/>
      <x:c r="G930" s="139"/>
      <x:c r="H930" s="139"/>
      <x:c r="I930" s="266" t="n">
        <x:f>INT((ROW()-ROW($I$46))/((CARROT_CAP+1)*(MESCLUN_CAP+1)))</x:f>
        <x:v>1</x:v>
      </x:c>
      <x:c r="J930" s="266" t="n">
        <x:f>MOD(INT((ROW()-ROW($I$46))/(MESCLUN_CAP+1)),CARROT_CAP+1)</x:f>
        <x:v>7</x:v>
      </x:c>
      <x:c r="K930" s="266" t="n">
        <x:f>MOD(ROW()-ROW($I$46),MESCLUN_CAP+1)</x:f>
        <x:v>16</x:v>
      </x:c>
      <x:c r="L930" s="266" t="n">
        <x:f>SUM(I930:K930)</x:f>
        <x:v>24</x:v>
      </x:c>
      <x:c r="M930" s="267" t="n">
        <x:f>I930*TOMATO_HOURS*WEEKS*(1+TOMATO_DIM)^I930+J930*CARROT_HOURS*WEEKS*(1+CARROT_DIM)^J930+K930*MESCLUN_HOURS*WEEKS*(1+MESCLUN_DIM)^K930</x:f>
        <x:v>1226.9444826164242</x:v>
      </x:c>
      <x:c r="N930" s="267" t="n">
        <x:f>MAX(M930-FARMER_HOURS,0)/TEMP_HOURS_PER_WORKER</x:f>
        <x:v>0.35204477959473907</x:v>
      </x:c>
      <x:c r="O930" s="268" t="n">
        <x:f>I930*TOMATO_PRICE+J930*CARROT_PRICE+K930*MESCLUN_PRICE</x:f>
        <x:v>66658</x:v>
      </x:c>
      <x:c r="P930" s="268" t="n">
        <x:f>I930*TOMATO_FERTILIZER+J930*CARROT_FERTILIZER+K930*MESCLUN_FERTILIZER</x:f>
        <x:v>18040</x:v>
      </x:c>
      <x:c r="Q930" s="268" t="n">
        <x:f>MIN(M930,FARMER_HOURS)*FARMER_RATE+MAX(M930-FARMER_HOURS,0)*TEMP_RATE</x:f>
        <x:v>33801.11948986848</x:v>
      </x:c>
      <x:c r="R930" s="268" t="n">
        <x:f>O930-P930-Q930-FIXED_COST</x:f>
        <x:v>-5183.119489868477</x:v>
      </x:c>
      <x:c r="S930" s="139" t="str">
        <x:f>IF(AND(L930&lt;=TOTAL_BED_CAP,N930&lt;=TEMP_WORKER_CAP),"YES","NO")</x:f>
        <x:v>YES</x:v>
      </x:c>
      <x:c r="T930" s="139" t="n">
        <x:f>IF(S930="YES",R930,-1E+99)</x:f>
        <x:v>-5183.119489868477</x:v>
      </x:c>
    </x:row>
    <x:row r="931">
      <x:c r="A931" s="139"/>
      <x:c r="B931" s="139"/>
      <x:c r="C931" s="139"/>
      <x:c r="D931" s="139"/>
      <x:c r="E931" s="139"/>
      <x:c r="F931" s="139"/>
      <x:c r="G931" s="139"/>
      <x:c r="H931" s="139"/>
      <x:c r="I931" s="266" t="n">
        <x:f>INT((ROW()-ROW($I$46))/((CARROT_CAP+1)*(MESCLUN_CAP+1)))</x:f>
        <x:v>1</x:v>
      </x:c>
      <x:c r="J931" s="266" t="n">
        <x:f>MOD(INT((ROW()-ROW($I$46))/(MESCLUN_CAP+1)),CARROT_CAP+1)</x:f>
        <x:v>7</x:v>
      </x:c>
      <x:c r="K931" s="266" t="n">
        <x:f>MOD(ROW()-ROW($I$46),MESCLUN_CAP+1)</x:f>
        <x:v>17</x:v>
      </x:c>
      <x:c r="L931" s="266" t="n">
        <x:f>SUM(I931:K931)</x:f>
        <x:v>25</x:v>
      </x:c>
      <x:c r="M931" s="267" t="n">
        <x:f>I931*TOMATO_HOURS*WEEKS*(1+TOMATO_DIM)^I931+J931*CARROT_HOURS*WEEKS*(1+CARROT_DIM)^J931+K931*MESCLUN_HOURS*WEEKS*(1+MESCLUN_DIM)^K931</x:f>
        <x:v>1293.5047060629645</x:v>
      </x:c>
      <x:c r="N931" s="267" t="n">
        <x:f>MAX(M931-FARMER_HOURS,0)/TEMP_HOURS_PER_WORKER</x:f>
        <x:v>0.3982671569881698</x:v>
      </x:c>
      <x:c r="O931" s="268" t="n">
        <x:f>I931*TOMATO_PRICE+J931*CARROT_PRICE+K931*MESCLUN_PRICE</x:f>
        <x:v>69358</x:v>
      </x:c>
      <x:c r="P931" s="268" t="n">
        <x:f>I931*TOMATO_FERTILIZER+J931*CARROT_FERTILIZER+K931*MESCLUN_FERTILIZER</x:f>
        <x:v>18920</x:v>
      </x:c>
      <x:c r="Q931" s="268" t="n">
        <x:f>MIN(M931,FARMER_HOURS)*FARMER_RATE+MAX(M931-FARMER_HOURS,0)*TEMP_RATE</x:f>
        <x:v>34956.67892470425</x:v>
      </x:c>
      <x:c r="R931" s="268" t="n">
        <x:f>O931-P931-Q931-FIXED_COST</x:f>
        <x:v>-4518.678924704247</x:v>
      </x:c>
      <x:c r="S931" s="139" t="str">
        <x:f>IF(AND(L931&lt;=TOTAL_BED_CAP,N931&lt;=TEMP_WORKER_CAP),"YES","NO")</x:f>
        <x:v>YES</x:v>
      </x:c>
      <x:c r="T931" s="139" t="n">
        <x:f>IF(S931="YES",R931,-1E+99)</x:f>
        <x:v>-4518.678924704247</x:v>
      </x:c>
    </x:row>
    <x:row r="932">
      <x:c r="A932" s="139"/>
      <x:c r="B932" s="139"/>
      <x:c r="C932" s="139"/>
      <x:c r="D932" s="139"/>
      <x:c r="E932" s="139"/>
      <x:c r="F932" s="139"/>
      <x:c r="G932" s="139"/>
      <x:c r="H932" s="139"/>
      <x:c r="I932" s="266" t="n">
        <x:f>INT((ROW()-ROW($I$46))/((CARROT_CAP+1)*(MESCLUN_CAP+1)))</x:f>
        <x:v>1</x:v>
      </x:c>
      <x:c r="J932" s="266" t="n">
        <x:f>MOD(INT((ROW()-ROW($I$46))/(MESCLUN_CAP+1)),CARROT_CAP+1)</x:f>
        <x:v>7</x:v>
      </x:c>
      <x:c r="K932" s="266" t="n">
        <x:f>MOD(ROW()-ROW($I$46),MESCLUN_CAP+1)</x:f>
        <x:v>18</x:v>
      </x:c>
      <x:c r="L932" s="266" t="n">
        <x:f>SUM(I932:K932)</x:f>
        <x:v>26</x:v>
      </x:c>
      <x:c r="M932" s="267" t="n">
        <x:f>I932*TOMATO_HOURS*WEEKS*(1+TOMATO_DIM)^I932+J932*CARROT_HOURS*WEEKS*(1+CARROT_DIM)^J932+K932*MESCLUN_HOURS*WEEKS*(1+MESCLUN_DIM)^K932</x:f>
        <x:v>1361.5916975215519</x:v>
      </x:c>
      <x:c r="N932" s="267" t="n">
        <x:f>MAX(M932-FARMER_HOURS,0)/TEMP_HOURS_PER_WORKER</x:f>
        <x:v>0.44554978994552213</x:v>
      </x:c>
      <x:c r="O932" s="268" t="n">
        <x:f>I932*TOMATO_PRICE+J932*CARROT_PRICE+K932*MESCLUN_PRICE</x:f>
        <x:v>72058</x:v>
      </x:c>
      <x:c r="P932" s="268" t="n">
        <x:f>I932*TOMATO_FERTILIZER+J932*CARROT_FERTILIZER+K932*MESCLUN_FERTILIZER</x:f>
        <x:v>19800</x:v>
      </x:c>
      <x:c r="Q932" s="268" t="n">
        <x:f>MIN(M932,FARMER_HOURS)*FARMER_RATE+MAX(M932-FARMER_HOURS,0)*TEMP_RATE</x:f>
        <x:v>36138.744748638055</x:v>
      </x:c>
      <x:c r="R932" s="268" t="n">
        <x:f>O932-P932-Q932-FIXED_COST</x:f>
        <x:v>-3880.744748638055</x:v>
      </x:c>
      <x:c r="S932" s="139" t="str">
        <x:f>IF(AND(L932&lt;=TOTAL_BED_CAP,N932&lt;=TEMP_WORKER_CAP),"YES","NO")</x:f>
        <x:v>YES</x:v>
      </x:c>
      <x:c r="T932" s="139" t="n">
        <x:f>IF(S932="YES",R932,-1E+99)</x:f>
        <x:v>-3880.744748638055</x:v>
      </x:c>
    </x:row>
    <x:row r="933">
      <x:c r="A933" s="139"/>
      <x:c r="B933" s="139"/>
      <x:c r="C933" s="139"/>
      <x:c r="D933" s="139"/>
      <x:c r="E933" s="139"/>
      <x:c r="F933" s="139"/>
      <x:c r="G933" s="139"/>
      <x:c r="H933" s="139"/>
      <x:c r="I933" s="266" t="n">
        <x:f>INT((ROW()-ROW($I$46))/((CARROT_CAP+1)*(MESCLUN_CAP+1)))</x:f>
        <x:v>1</x:v>
      </x:c>
      <x:c r="J933" s="266" t="n">
        <x:f>MOD(INT((ROW()-ROW($I$46))/(MESCLUN_CAP+1)),CARROT_CAP+1)</x:f>
        <x:v>7</x:v>
      </x:c>
      <x:c r="K933" s="266" t="n">
        <x:f>MOD(ROW()-ROW($I$46),MESCLUN_CAP+1)</x:f>
        <x:v>19</x:v>
      </x:c>
      <x:c r="L933" s="266" t="n">
        <x:f>SUM(I933:K933)</x:f>
        <x:v>27</x:v>
      </x:c>
      <x:c r="M933" s="267" t="n">
        <x:f>I933*TOMATO_HOURS*WEEKS*(1+TOMATO_DIM)^I933+J933*CARROT_HOURS*WEEKS*(1+CARROT_DIM)^J933+K933*MESCLUN_HOURS*WEEKS*(1+MESCLUN_DIM)^K933</x:f>
        <x:v>1431.2332261575737</x:v>
      </x:c>
      <x:c r="N933" s="267" t="n">
        <x:f>MAX(M933-FARMER_HOURS,0)/TEMP_HOURS_PER_WORKER</x:f>
        <x:v>0.49391196260942616</x:v>
      </x:c>
      <x:c r="O933" s="268" t="n">
        <x:f>I933*TOMATO_PRICE+J933*CARROT_PRICE+K933*MESCLUN_PRICE</x:f>
        <x:v>74758</x:v>
      </x:c>
      <x:c r="P933" s="268" t="n">
        <x:f>I933*TOMATO_FERTILIZER+J933*CARROT_FERTILIZER+K933*MESCLUN_FERTILIZER</x:f>
        <x:v>20680</x:v>
      </x:c>
      <x:c r="Q933" s="268" t="n">
        <x:f>MIN(M933,FARMER_HOURS)*FARMER_RATE+MAX(M933-FARMER_HOURS,0)*TEMP_RATE</x:f>
        <x:v>37347.79906523565</x:v>
      </x:c>
      <x:c r="R933" s="268" t="n">
        <x:f>O933-P933-Q933-FIXED_COST</x:f>
        <x:v>-3269.799065235653</x:v>
      </x:c>
      <x:c r="S933" s="139" t="str">
        <x:f>IF(AND(L933&lt;=TOTAL_BED_CAP,N933&lt;=TEMP_WORKER_CAP),"YES","NO")</x:f>
        <x:v>YES</x:v>
      </x:c>
      <x:c r="T933" s="139" t="n">
        <x:f>IF(S933="YES",R933,-1E+99)</x:f>
        <x:v>-3269.799065235653</x:v>
      </x:c>
    </x:row>
    <x:row r="934">
      <x:c r="A934" s="139"/>
      <x:c r="B934" s="139"/>
      <x:c r="C934" s="139"/>
      <x:c r="D934" s="139"/>
      <x:c r="E934" s="139"/>
      <x:c r="F934" s="139"/>
      <x:c r="G934" s="139"/>
      <x:c r="H934" s="139"/>
      <x:c r="I934" s="266" t="n">
        <x:f>INT((ROW()-ROW($I$46))/((CARROT_CAP+1)*(MESCLUN_CAP+1)))</x:f>
        <x:v>1</x:v>
      </x:c>
      <x:c r="J934" s="266" t="n">
        <x:f>MOD(INT((ROW()-ROW($I$46))/(MESCLUN_CAP+1)),CARROT_CAP+1)</x:f>
        <x:v>7</x:v>
      </x:c>
      <x:c r="K934" s="266" t="n">
        <x:f>MOD(ROW()-ROW($I$46),MESCLUN_CAP+1)</x:f>
        <x:v>20</x:v>
      </x:c>
      <x:c r="L934" s="266" t="n">
        <x:f>SUM(I934:K934)</x:f>
        <x:v>28</x:v>
      </x:c>
      <x:c r="M934" s="267" t="n">
        <x:f>I934*TOMATO_HOURS*WEEKS*(1+TOMATO_DIM)^I934+J934*CARROT_HOURS*WEEKS*(1+CARROT_DIM)^J934+K934*MESCLUN_HOURS*WEEKS*(1+MESCLUN_DIM)^K934</x:f>
        <x:v>1502.4575168080505</x:v>
      </x:c>
      <x:c r="N934" s="267" t="n">
        <x:f>MAX(M934-FARMER_HOURS,0)/TEMP_HOURS_PER_WORKER</x:f>
        <x:v>0.5433732755611462</x:v>
      </x:c>
      <x:c r="O934" s="268" t="n">
        <x:f>I934*TOMATO_PRICE+J934*CARROT_PRICE+K934*MESCLUN_PRICE</x:f>
        <x:v>77458</x:v>
      </x:c>
      <x:c r="P934" s="268" t="n">
        <x:f>I934*TOMATO_FERTILIZER+J934*CARROT_FERTILIZER+K934*MESCLUN_FERTILIZER</x:f>
        <x:v>21560</x:v>
      </x:c>
      <x:c r="Q934" s="268" t="n">
        <x:f>MIN(M934,FARMER_HOURS)*FARMER_RATE+MAX(M934-FARMER_HOURS,0)*TEMP_RATE</x:f>
        <x:v>38584.331889028654</x:v>
      </x:c>
      <x:c r="R934" s="268" t="n">
        <x:f>O934-P934-Q934-FIXED_COST</x:f>
        <x:v>-2686.3318890286537</x:v>
      </x:c>
      <x:c r="S934" s="139" t="str">
        <x:f>IF(AND(L934&lt;=TOTAL_BED_CAP,N934&lt;=TEMP_WORKER_CAP),"YES","NO")</x:f>
        <x:v>YES</x:v>
      </x:c>
      <x:c r="T934" s="139" t="n">
        <x:f>IF(S934="YES",R934,-1E+99)</x:f>
        <x:v>-2686.3318890286537</x:v>
      </x:c>
    </x:row>
    <x:row r="935">
      <x:c r="A935" s="139"/>
      <x:c r="B935" s="139"/>
      <x:c r="C935" s="139"/>
      <x:c r="D935" s="139"/>
      <x:c r="E935" s="139"/>
      <x:c r="F935" s="139"/>
      <x:c r="G935" s="139"/>
      <x:c r="H935" s="139"/>
      <x:c r="I935" s="266" t="n">
        <x:f>INT((ROW()-ROW($I$46))/((CARROT_CAP+1)*(MESCLUN_CAP+1)))</x:f>
        <x:v>1</x:v>
      </x:c>
      <x:c r="J935" s="266" t="n">
        <x:f>MOD(INT((ROW()-ROW($I$46))/(MESCLUN_CAP+1)),CARROT_CAP+1)</x:f>
        <x:v>7</x:v>
      </x:c>
      <x:c r="K935" s="266" t="n">
        <x:f>MOD(ROW()-ROW($I$46),MESCLUN_CAP+1)</x:f>
        <x:v>21</x:v>
      </x:c>
      <x:c r="L935" s="266" t="n">
        <x:f>SUM(I935:K935)</x:f>
        <x:v>29</x:v>
      </x:c>
      <x:c r="M935" s="267" t="n">
        <x:f>I935*TOMATO_HOURS*WEEKS*(1+TOMATO_DIM)^I935+J935*CARROT_HOURS*WEEKS*(1+CARROT_DIM)^J935+K935*MESCLUN_HOURS*WEEKS*(1+MESCLUN_DIM)^K935</x:f>
        <x:v>1575.2932570344944</x:v>
      </x:c>
      <x:c r="N935" s="267" t="n">
        <x:f>MAX(M935-FARMER_HOURS,0)/TEMP_HOURS_PER_WORKER</x:f>
        <x:v>0.5939536507183989</x:v>
      </x:c>
      <x:c r="O935" s="268" t="n">
        <x:f>I935*TOMATO_PRICE+J935*CARROT_PRICE+K935*MESCLUN_PRICE</x:f>
        <x:v>80158</x:v>
      </x:c>
      <x:c r="P935" s="268" t="n">
        <x:f>I935*TOMATO_FERTILIZER+J935*CARROT_FERTILIZER+K935*MESCLUN_FERTILIZER</x:f>
        <x:v>22440</x:v>
      </x:c>
      <x:c r="Q935" s="268" t="n">
        <x:f>MIN(M935,FARMER_HOURS)*FARMER_RATE+MAX(M935-FARMER_HOURS,0)*TEMP_RATE</x:f>
        <x:v>39848.84126795997</x:v>
      </x:c>
      <x:c r="R935" s="268" t="n">
        <x:f>O935-P935-Q935-FIXED_COST</x:f>
        <x:v>-2130.8412679599714</x:v>
      </x:c>
      <x:c r="S935" s="139" t="str">
        <x:f>IF(AND(L935&lt;=TOTAL_BED_CAP,N935&lt;=TEMP_WORKER_CAP),"YES","NO")</x:f>
        <x:v>YES</x:v>
      </x:c>
      <x:c r="T935" s="139" t="n">
        <x:f>IF(S935="YES",R935,-1E+99)</x:f>
        <x:v>-2130.8412679599714</x:v>
      </x:c>
    </x:row>
    <x:row r="936">
      <x:c r="A936" s="139"/>
      <x:c r="B936" s="139"/>
      <x:c r="C936" s="139"/>
      <x:c r="D936" s="139"/>
      <x:c r="E936" s="139"/>
      <x:c r="F936" s="139"/>
      <x:c r="G936" s="139"/>
      <x:c r="H936" s="139"/>
      <x:c r="I936" s="266" t="n">
        <x:f>INT((ROW()-ROW($I$46))/((CARROT_CAP+1)*(MESCLUN_CAP+1)))</x:f>
        <x:v>1</x:v>
      </x:c>
      <x:c r="J936" s="266" t="n">
        <x:f>MOD(INT((ROW()-ROW($I$46))/(MESCLUN_CAP+1)),CARROT_CAP+1)</x:f>
        <x:v>7</x:v>
      </x:c>
      <x:c r="K936" s="266" t="n">
        <x:f>MOD(ROW()-ROW($I$46),MESCLUN_CAP+1)</x:f>
        <x:v>22</x:v>
      </x:c>
      <x:c r="L936" s="266" t="n">
        <x:f>SUM(I936:K936)</x:f>
        <x:v>30</x:v>
      </x:c>
      <x:c r="M936" s="267" t="n">
        <x:f>I936*TOMATO_HOURS*WEEKS*(1+TOMATO_DIM)^I936+J936*CARROT_HOURS*WEEKS*(1+CARROT_DIM)^J936+K936*MESCLUN_HOURS*WEEKS*(1+MESCLUN_DIM)^K936</x:f>
        <x:v>1649.7696042808905</x:v>
      </x:c>
      <x:c r="N936" s="267" t="n">
        <x:f>MAX(M936-FARMER_HOURS,0)/TEMP_HOURS_PER_WORKER</x:f>
        <x:v>0.645673336306174</x:v>
      </x:c>
      <x:c r="O936" s="268" t="n">
        <x:f>I936*TOMATO_PRICE+J936*CARROT_PRICE+K936*MESCLUN_PRICE</x:f>
        <x:v>82858</x:v>
      </x:c>
      <x:c r="P936" s="268" t="n">
        <x:f>I936*TOMATO_FERTILIZER+J936*CARROT_FERTILIZER+K936*MESCLUN_FERTILIZER</x:f>
        <x:v>23320</x:v>
      </x:c>
      <x:c r="Q936" s="268" t="n">
        <x:f>MIN(M936,FARMER_HOURS)*FARMER_RATE+MAX(M936-FARMER_HOURS,0)*TEMP_RATE</x:f>
        <x:v>41141.83340765435</x:v>
      </x:c>
      <x:c r="R936" s="268" t="n">
        <x:f>O936-P936-Q936-FIXED_COST</x:f>
        <x:v>-1603.833407654347</x:v>
      </x:c>
      <x:c r="S936" s="139" t="str">
        <x:f>IF(AND(L936&lt;=TOTAL_BED_CAP,N936&lt;=TEMP_WORKER_CAP),"YES","NO")</x:f>
        <x:v>YES</x:v>
      </x:c>
      <x:c r="T936" s="139" t="n">
        <x:f>IF(S936="YES",R936,-1E+99)</x:f>
        <x:v>-1603.833407654347</x:v>
      </x:c>
    </x:row>
    <x:row r="937">
      <x:c r="A937" s="139"/>
      <x:c r="B937" s="139"/>
      <x:c r="C937" s="139"/>
      <x:c r="D937" s="139"/>
      <x:c r="E937" s="139"/>
      <x:c r="F937" s="139"/>
      <x:c r="G937" s="139"/>
      <x:c r="H937" s="139"/>
      <x:c r="I937" s="266" t="n">
        <x:f>INT((ROW()-ROW($I$46))/((CARROT_CAP+1)*(MESCLUN_CAP+1)))</x:f>
        <x:v>1</x:v>
      </x:c>
      <x:c r="J937" s="266" t="n">
        <x:f>MOD(INT((ROW()-ROW($I$46))/(MESCLUN_CAP+1)),CARROT_CAP+1)</x:f>
        <x:v>7</x:v>
      </x:c>
      <x:c r="K937" s="266" t="n">
        <x:f>MOD(ROW()-ROW($I$46),MESCLUN_CAP+1)</x:f>
        <x:v>23</x:v>
      </x:c>
      <x:c r="L937" s="266" t="n">
        <x:f>SUM(I937:K937)</x:f>
        <x:v>31</x:v>
      </x:c>
      <x:c r="M937" s="267" t="n">
        <x:f>I937*TOMATO_HOURS*WEEKS*(1+TOMATO_DIM)^I937+J937*CARROT_HOURS*WEEKS*(1+CARROT_DIM)^J937+K937*MESCLUN_HOURS*WEEKS*(1+MESCLUN_DIM)^K937</x:f>
        <x:v>1725.916193138327</x:v>
      </x:c>
      <x:c r="N937" s="267" t="n">
        <x:f>MAX(M937-FARMER_HOURS,0)/TEMP_HOURS_PER_WORKER</x:f>
        <x:v>0.698552911901616</x:v>
      </x:c>
      <x:c r="O937" s="268" t="n">
        <x:f>I937*TOMATO_PRICE+J937*CARROT_PRICE+K937*MESCLUN_PRICE</x:f>
        <x:v>85558</x:v>
      </x:c>
      <x:c r="P937" s="268" t="n">
        <x:f>I937*TOMATO_FERTILIZER+J937*CARROT_FERTILIZER+K937*MESCLUN_FERTILIZER</x:f>
        <x:v>24200</x:v>
      </x:c>
      <x:c r="Q937" s="268" t="n">
        <x:f>MIN(M937,FARMER_HOURS)*FARMER_RATE+MAX(M937-FARMER_HOURS,0)*TEMP_RATE</x:f>
        <x:v>42463.8227975404</x:v>
      </x:c>
      <x:c r="R937" s="268" t="n">
        <x:f>O937-P937-Q937-FIXED_COST</x:f>
        <x:v>-1105.8227975404006</x:v>
      </x:c>
      <x:c r="S937" s="139" t="str">
        <x:f>IF(AND(L937&lt;=TOTAL_BED_CAP,N937&lt;=TEMP_WORKER_CAP),"YES","NO")</x:f>
        <x:v>YES</x:v>
      </x:c>
      <x:c r="T937" s="139" t="n">
        <x:f>IF(S937="YES",R937,-1E+99)</x:f>
        <x:v>-1105.8227975404006</x:v>
      </x:c>
    </x:row>
    <x:row r="938">
      <x:c r="A938" s="139"/>
      <x:c r="B938" s="139"/>
      <x:c r="C938" s="139"/>
      <x:c r="D938" s="139"/>
      <x:c r="E938" s="139"/>
      <x:c r="F938" s="139"/>
      <x:c r="G938" s="139"/>
      <x:c r="H938" s="139"/>
      <x:c r="I938" s="266" t="n">
        <x:f>INT((ROW()-ROW($I$46))/((CARROT_CAP+1)*(MESCLUN_CAP+1)))</x:f>
        <x:v>1</x:v>
      </x:c>
      <x:c r="J938" s="266" t="n">
        <x:f>MOD(INT((ROW()-ROW($I$46))/(MESCLUN_CAP+1)),CARROT_CAP+1)</x:f>
        <x:v>7</x:v>
      </x:c>
      <x:c r="K938" s="266" t="n">
        <x:f>MOD(ROW()-ROW($I$46),MESCLUN_CAP+1)</x:f>
        <x:v>24</x:v>
      </x:c>
      <x:c r="L938" s="266" t="n">
        <x:f>SUM(I938:K938)</x:f>
        <x:v>32</x:v>
      </x:c>
      <x:c r="M938" s="267" t="n">
        <x:f>I938*TOMATO_HOURS*WEEKS*(1+TOMATO_DIM)^I938+J938*CARROT_HOURS*WEEKS*(1+CARROT_DIM)^J938+K938*MESCLUN_HOURS*WEEKS*(1+MESCLUN_DIM)^K938</x:f>
        <x:v>1803.7631427178226</x:v>
      </x:c>
      <x:c r="N938" s="267" t="n">
        <x:f>MAX(M938-FARMER_HOURS,0)/TEMP_HOURS_PER_WORKER</x:f>
        <x:v>0.7526132935540435</x:v>
      </x:c>
      <x:c r="O938" s="268" t="n">
        <x:f>I938*TOMATO_PRICE+J938*CARROT_PRICE+K938*MESCLUN_PRICE</x:f>
        <x:v>88258</x:v>
      </x:c>
      <x:c r="P938" s="268" t="n">
        <x:f>I938*TOMATO_FERTILIZER+J938*CARROT_FERTILIZER+K938*MESCLUN_FERTILIZER</x:f>
        <x:v>25080</x:v>
      </x:c>
      <x:c r="Q938" s="268" t="n">
        <x:f>MIN(M938,FARMER_HOURS)*FARMER_RATE+MAX(M938-FARMER_HOURS,0)*TEMP_RATE</x:f>
        <x:v>43815.33233885109</x:v>
      </x:c>
      <x:c r="R938" s="268" t="n">
        <x:f>O938-P938-Q938-FIXED_COST</x:f>
        <x:v>-637.3323388510908</x:v>
      </x:c>
      <x:c r="S938" s="139" t="str">
        <x:f>IF(AND(L938&lt;=TOTAL_BED_CAP,N938&lt;=TEMP_WORKER_CAP),"YES","NO")</x:f>
        <x:v>YES</x:v>
      </x:c>
      <x:c r="T938" s="139" t="n">
        <x:f>IF(S938="YES",R938,-1E+99)</x:f>
        <x:v>-637.3323388510908</x:v>
      </x:c>
    </x:row>
    <x:row r="939">
      <x:c r="A939" s="139"/>
      <x:c r="B939" s="139"/>
      <x:c r="C939" s="139"/>
      <x:c r="D939" s="139"/>
      <x:c r="E939" s="139"/>
      <x:c r="F939" s="139"/>
      <x:c r="G939" s="139"/>
      <x:c r="H939" s="139"/>
      <x:c r="I939" s="266" t="n">
        <x:f>INT((ROW()-ROW($I$46))/((CARROT_CAP+1)*(MESCLUN_CAP+1)))</x:f>
        <x:v>1</x:v>
      </x:c>
      <x:c r="J939" s="266" t="n">
        <x:f>MOD(INT((ROW()-ROW($I$46))/(MESCLUN_CAP+1)),CARROT_CAP+1)</x:f>
        <x:v>7</x:v>
      </x:c>
      <x:c r="K939" s="266" t="n">
        <x:f>MOD(ROW()-ROW($I$46),MESCLUN_CAP+1)</x:f>
        <x:v>25</x:v>
      </x:c>
      <x:c r="L939" s="266" t="n">
        <x:f>SUM(I939:K939)</x:f>
        <x:v>33</x:v>
      </x:c>
      <x:c r="M939" s="267" t="n">
        <x:f>I939*TOMATO_HOURS*WEEKS*(1+TOMATO_DIM)^I939+J939*CARROT_HOURS*WEEKS*(1+CARROT_DIM)^J939+K939*MESCLUN_HOURS*WEEKS*(1+MESCLUN_DIM)^K939</x:f>
        <x:v>1883.34106413292</x:v>
      </x:c>
      <x:c r="N939" s="267" t="n">
        <x:f>MAX(M939-FARMER_HOURS,0)/TEMP_HOURS_PER_WORKER</x:f>
        <x:v>0.8078757389811945</x:v>
      </x:c>
      <x:c r="O939" s="268" t="n">
        <x:f>I939*TOMATO_PRICE+J939*CARROT_PRICE+K939*MESCLUN_PRICE</x:f>
        <x:v>90958</x:v>
      </x:c>
      <x:c r="P939" s="268" t="n">
        <x:f>I939*TOMATO_FERTILIZER+J939*CARROT_FERTILIZER+K939*MESCLUN_FERTILIZER</x:f>
        <x:v>25960</x:v>
      </x:c>
      <x:c r="Q939" s="268" t="n">
        <x:f>MIN(M939,FARMER_HOURS)*FARMER_RATE+MAX(M939-FARMER_HOURS,0)*TEMP_RATE</x:f>
        <x:v>45196.89347452986</x:v>
      </x:c>
      <x:c r="R939" s="268" t="n">
        <x:f>O939-P939-Q939-FIXED_COST</x:f>
        <x:v>-198.89347452986112</x:v>
      </x:c>
      <x:c r="S939" s="139" t="str">
        <x:f>IF(AND(L939&lt;=TOTAL_BED_CAP,N939&lt;=TEMP_WORKER_CAP),"YES","NO")</x:f>
        <x:v>YES</x:v>
      </x:c>
      <x:c r="T939" s="139" t="n">
        <x:f>IF(S939="YES",R939,-1E+99)</x:f>
        <x:v>-198.89347452986112</x:v>
      </x:c>
    </x:row>
    <x:row r="940">
      <x:c r="A940" s="139"/>
      <x:c r="B940" s="139"/>
      <x:c r="C940" s="139"/>
      <x:c r="D940" s="139"/>
      <x:c r="E940" s="139"/>
      <x:c r="F940" s="139"/>
      <x:c r="G940" s="139"/>
      <x:c r="H940" s="139"/>
      <x:c r="I940" s="266" t="n">
        <x:f>INT((ROW()-ROW($I$46))/((CARROT_CAP+1)*(MESCLUN_CAP+1)))</x:f>
        <x:v>1</x:v>
      </x:c>
      <x:c r="J940" s="266" t="n">
        <x:f>MOD(INT((ROW()-ROW($I$46))/(MESCLUN_CAP+1)),CARROT_CAP+1)</x:f>
        <x:v>7</x:v>
      </x:c>
      <x:c r="K940" s="266" t="n">
        <x:f>MOD(ROW()-ROW($I$46),MESCLUN_CAP+1)</x:f>
        <x:v>26</x:v>
      </x:c>
      <x:c r="L940" s="266" t="n">
        <x:f>SUM(I940:K940)</x:f>
        <x:v>34</x:v>
      </x:c>
      <x:c r="M940" s="267" t="n">
        <x:f>I940*TOMATO_HOURS*WEEKS*(1+TOMATO_DIM)^I940+J940*CARROT_HOURS*WEEKS*(1+CARROT_DIM)^J940+K940*MESCLUN_HOURS*WEEKS*(1+MESCLUN_DIM)^K940</x:f>
        <x:v>1964.6810680936374</x:v>
      </x:c>
      <x:c r="N940" s="267" t="n">
        <x:f>MAX(M940-FARMER_HOURS,0)/TEMP_HOURS_PER_WORKER</x:f>
        <x:v>0.8643618528428038</x:v>
      </x:c>
      <x:c r="O940" s="268" t="n">
        <x:f>I940*TOMATO_PRICE+J940*CARROT_PRICE+K940*MESCLUN_PRICE</x:f>
        <x:v>93658</x:v>
      </x:c>
      <x:c r="P940" s="268" t="n">
        <x:f>I940*TOMATO_FERTILIZER+J940*CARROT_FERTILIZER+K940*MESCLUN_FERTILIZER</x:f>
        <x:v>26840</x:v>
      </x:c>
      <x:c r="Q940" s="268" t="n">
        <x:f>MIN(M940,FARMER_HOURS)*FARMER_RATE+MAX(M940-FARMER_HOURS,0)*TEMP_RATE</x:f>
        <x:v>46609.04632107009</x:v>
      </x:c>
      <x:c r="R940" s="268" t="n">
        <x:f>O940-P940-Q940-FIXED_COST</x:f>
        <x:v>208.95367892990907</x:v>
      </x:c>
      <x:c r="S940" s="139" t="str">
        <x:f>IF(AND(L940&lt;=TOTAL_BED_CAP,N940&lt;=TEMP_WORKER_CAP),"YES","NO")</x:f>
        <x:v>YES</x:v>
      </x:c>
      <x:c r="T940" s="139" t="n">
        <x:f>IF(S940="YES",R940,-1E+99)</x:f>
        <x:v>208.95367892990907</x:v>
      </x:c>
    </x:row>
    <x:row r="941">
      <x:c r="A941" s="139"/>
      <x:c r="B941" s="139"/>
      <x:c r="C941" s="139"/>
      <x:c r="D941" s="139"/>
      <x:c r="E941" s="139"/>
      <x:c r="F941" s="139"/>
      <x:c r="G941" s="139"/>
      <x:c r="H941" s="139"/>
      <x:c r="I941" s="266" t="n">
        <x:f>INT((ROW()-ROW($I$46))/((CARROT_CAP+1)*(MESCLUN_CAP+1)))</x:f>
        <x:v>1</x:v>
      </x:c>
      <x:c r="J941" s="266" t="n">
        <x:f>MOD(INT((ROW()-ROW($I$46))/(MESCLUN_CAP+1)),CARROT_CAP+1)</x:f>
        <x:v>7</x:v>
      </x:c>
      <x:c r="K941" s="266" t="n">
        <x:f>MOD(ROW()-ROW($I$46),MESCLUN_CAP+1)</x:f>
        <x:v>27</x:v>
      </x:c>
      <x:c r="L941" s="266" t="n">
        <x:f>SUM(I941:K941)</x:f>
        <x:v>35</x:v>
      </x:c>
      <x:c r="M941" s="267" t="n">
        <x:f>I941*TOMATO_HOURS*WEEKS*(1+TOMATO_DIM)^I941+J941*CARROT_HOURS*WEEKS*(1+CARROT_DIM)^J941+K941*MESCLUN_HOURS*WEEKS*(1+MESCLUN_DIM)^K941</x:f>
        <x:v>2047.8147726133946</x:v>
      </x:c>
      <x:c r="N941" s="267" t="n">
        <x:f>MAX(M941-FARMER_HOURS,0)/TEMP_HOURS_PER_WORKER</x:f>
        <x:v>0.9220935920926351</x:v>
      </x:c>
      <x:c r="O941" s="268" t="n">
        <x:f>I941*TOMATO_PRICE+J941*CARROT_PRICE+K941*MESCLUN_PRICE</x:f>
        <x:v>96358</x:v>
      </x:c>
      <x:c r="P941" s="268" t="n">
        <x:f>I941*TOMATO_FERTILIZER+J941*CARROT_FERTILIZER+K941*MESCLUN_FERTILIZER</x:f>
        <x:v>27720</x:v>
      </x:c>
      <x:c r="Q941" s="268" t="n">
        <x:f>MIN(M941,FARMER_HOURS)*FARMER_RATE+MAX(M941-FARMER_HOURS,0)*TEMP_RATE</x:f>
        <x:v>48052.33980231588</x:v>
      </x:c>
      <x:c r="R941" s="268" t="n">
        <x:f>O941-P941-Q941-FIXED_COST</x:f>
        <x:v>585.6601976841193</x:v>
      </x:c>
      <x:c r="S941" s="139" t="str">
        <x:f>IF(AND(L941&lt;=TOTAL_BED_CAP,N941&lt;=TEMP_WORKER_CAP),"YES","NO")</x:f>
        <x:v>YES</x:v>
      </x:c>
      <x:c r="T941" s="139" t="n">
        <x:f>IF(S941="YES",R941,-1E+99)</x:f>
        <x:v>585.6601976841193</x:v>
      </x:c>
    </x:row>
    <x:row r="942">
      <x:c r="A942" s="139"/>
      <x:c r="B942" s="139"/>
      <x:c r="C942" s="139"/>
      <x:c r="D942" s="139"/>
      <x:c r="E942" s="139"/>
      <x:c r="F942" s="139"/>
      <x:c r="G942" s="139"/>
      <x:c r="H942" s="139"/>
      <x:c r="I942" s="266" t="n">
        <x:f>INT((ROW()-ROW($I$46))/((CARROT_CAP+1)*(MESCLUN_CAP+1)))</x:f>
        <x:v>1</x:v>
      </x:c>
      <x:c r="J942" s="266" t="n">
        <x:f>MOD(INT((ROW()-ROW($I$46))/(MESCLUN_CAP+1)),CARROT_CAP+1)</x:f>
        <x:v>7</x:v>
      </x:c>
      <x:c r="K942" s="266" t="n">
        <x:f>MOD(ROW()-ROW($I$46),MESCLUN_CAP+1)</x:f>
        <x:v>28</x:v>
      </x:c>
      <x:c r="L942" s="266" t="n">
        <x:f>SUM(I942:K942)</x:f>
        <x:v>36</x:v>
      </x:c>
      <x:c r="M942" s="267" t="n">
        <x:f>I942*TOMATO_HOURS*WEEKS*(1+TOMATO_DIM)^I942+J942*CARROT_HOURS*WEEKS*(1+CARROT_DIM)^J942+K942*MESCLUN_HOURS*WEEKS*(1+MESCLUN_DIM)^K942</x:f>
        <x:v>2132.774310830548</x:v>
      </x:c>
      <x:c r="N942" s="267" t="n">
        <x:f>MAX(M942-FARMER_HOURS,0)/TEMP_HOURS_PER_WORKER</x:f>
        <x:v>0.9810932714101028</x:v>
      </x:c>
      <x:c r="O942" s="268" t="n">
        <x:f>I942*TOMATO_PRICE+J942*CARROT_PRICE+K942*MESCLUN_PRICE</x:f>
        <x:v>99058</x:v>
      </x:c>
      <x:c r="P942" s="268" t="n">
        <x:f>I942*TOMATO_FERTILIZER+J942*CARROT_FERTILIZER+K942*MESCLUN_FERTILIZER</x:f>
        <x:v>28600</x:v>
      </x:c>
      <x:c r="Q942" s="268" t="n">
        <x:f>MIN(M942,FARMER_HOURS)*FARMER_RATE+MAX(M942-FARMER_HOURS,0)*TEMP_RATE</x:f>
        <x:v>49527.331785252565</x:v>
      </x:c>
      <x:c r="R942" s="268" t="n">
        <x:f>O942-P942-Q942-FIXED_COST</x:f>
        <x:v>930.6682147474348</x:v>
      </x:c>
      <x:c r="S942" s="139" t="str">
        <x:f>IF(AND(L942&lt;=TOTAL_BED_CAP,N942&lt;=TEMP_WORKER_CAP),"YES","NO")</x:f>
        <x:v>YES</x:v>
      </x:c>
      <x:c r="T942" s="139" t="n">
        <x:f>IF(S942="YES",R942,-1E+99)</x:f>
        <x:v>930.6682147474348</x:v>
      </x:c>
    </x:row>
    <x:row r="943">
      <x:c r="A943" s="139"/>
      <x:c r="B943" s="139"/>
      <x:c r="C943" s="139"/>
      <x:c r="D943" s="139"/>
      <x:c r="E943" s="139"/>
      <x:c r="F943" s="139"/>
      <x:c r="G943" s="139"/>
      <x:c r="H943" s="139"/>
      <x:c r="I943" s="266" t="n">
        <x:f>INT((ROW()-ROW($I$46))/((CARROT_CAP+1)*(MESCLUN_CAP+1)))</x:f>
        <x:v>1</x:v>
      </x:c>
      <x:c r="J943" s="266" t="n">
        <x:f>MOD(INT((ROW()-ROW($I$46))/(MESCLUN_CAP+1)),CARROT_CAP+1)</x:f>
        <x:v>7</x:v>
      </x:c>
      <x:c r="K943" s="266" t="n">
        <x:f>MOD(ROW()-ROW($I$46),MESCLUN_CAP+1)</x:f>
        <x:v>29</x:v>
      </x:c>
      <x:c r="L943" s="266" t="n">
        <x:f>SUM(I943:K943)</x:f>
        <x:v>37</x:v>
      </x:c>
      <x:c r="M943" s="267" t="n">
        <x:f>I943*TOMATO_HOURS*WEEKS*(1+TOMATO_DIM)^I943+J943*CARROT_HOURS*WEEKS*(1+CARROT_DIM)^J943+K943*MESCLUN_HOURS*WEEKS*(1+MESCLUN_DIM)^K943</x:f>
        <x:v>2219.5923389462014</x:v>
      </x:c>
      <x:c r="N943" s="267" t="n">
        <x:f>MAX(M943-FARMER_HOURS,0)/TEMP_HOURS_PER_WORKER</x:f>
        <x:v>1.0413835687126398</x:v>
      </x:c>
      <x:c r="O943" s="268" t="n">
        <x:f>I943*TOMATO_PRICE+J943*CARROT_PRICE+K943*MESCLUN_PRICE</x:f>
        <x:v>101758</x:v>
      </x:c>
      <x:c r="P943" s="268" t="n">
        <x:f>I943*TOMATO_FERTILIZER+J943*CARROT_FERTILIZER+K943*MESCLUN_FERTILIZER</x:f>
        <x:v>29480</x:v>
      </x:c>
      <x:c r="Q943" s="268" t="n">
        <x:f>MIN(M943,FARMER_HOURS)*FARMER_RATE+MAX(M943-FARMER_HOURS,0)*TEMP_RATE</x:f>
        <x:v>51034.589217816</x:v>
      </x:c>
      <x:c r="R943" s="268" t="n">
        <x:f>O943-P943-Q943-FIXED_COST</x:f>
        <x:v>1243.4107821840007</x:v>
      </x:c>
      <x:c r="S943" s="139" t="str">
        <x:f>IF(AND(L943&lt;=TOTAL_BED_CAP,N943&lt;=TEMP_WORKER_CAP),"YES","NO")</x:f>
        <x:v>YES</x:v>
      </x:c>
      <x:c r="T943" s="139" t="n">
        <x:f>IF(S943="YES",R943,-1E+99)</x:f>
        <x:v>1243.4107821840007</x:v>
      </x:c>
    </x:row>
    <x:row r="944">
      <x:c r="A944" s="139"/>
      <x:c r="B944" s="139"/>
      <x:c r="C944" s="139"/>
      <x:c r="D944" s="139"/>
      <x:c r="E944" s="139"/>
      <x:c r="F944" s="139"/>
      <x:c r="G944" s="139"/>
      <x:c r="H944" s="139"/>
      <x:c r="I944" s="266" t="n">
        <x:f>INT((ROW()-ROW($I$46))/((CARROT_CAP+1)*(MESCLUN_CAP+1)))</x:f>
        <x:v>1</x:v>
      </x:c>
      <x:c r="J944" s="266" t="n">
        <x:f>MOD(INT((ROW()-ROW($I$46))/(MESCLUN_CAP+1)),CARROT_CAP+1)</x:f>
        <x:v>7</x:v>
      </x:c>
      <x:c r="K944" s="266" t="n">
        <x:f>MOD(ROW()-ROW($I$46),MESCLUN_CAP+1)</x:f>
        <x:v>30</x:v>
      </x:c>
      <x:c r="L944" s="266" t="n">
        <x:f>SUM(I944:K944)</x:f>
        <x:v>38</x:v>
      </x:c>
      <x:c r="M944" s="267" t="n">
        <x:f>I944*TOMATO_HOURS*WEEKS*(1+TOMATO_DIM)^I944+J944*CARROT_HOURS*WEEKS*(1+CARROT_DIM)^J944+K944*MESCLUN_HOURS*WEEKS*(1+MESCLUN_DIM)^K944</x:f>
        <x:v>2308.302044279971</x:v>
      </x:c>
      <x:c r="N944" s="267" t="n">
        <x:f>MAX(M944-FARMER_HOURS,0)/TEMP_HOURS_PER_WORKER</x:f>
        <x:v>1.10298753074998</x:v>
      </x:c>
      <x:c r="O944" s="268" t="n">
        <x:f>I944*TOMATO_PRICE+J944*CARROT_PRICE+K944*MESCLUN_PRICE</x:f>
        <x:v>104458</x:v>
      </x:c>
      <x:c r="P944" s="268" t="n">
        <x:f>I944*TOMATO_FERTILIZER+J944*CARROT_FERTILIZER+K944*MESCLUN_FERTILIZER</x:f>
        <x:v>30360</x:v>
      </x:c>
      <x:c r="Q944" s="268" t="n">
        <x:f>MIN(M944,FARMER_HOURS)*FARMER_RATE+MAX(M944-FARMER_HOURS,0)*TEMP_RATE</x:f>
        <x:v>52574.688268749494</x:v>
      </x:c>
      <x:c r="R944" s="268" t="n">
        <x:f>O944-P944-Q944-FIXED_COST</x:f>
        <x:v>1523.3117312505055</x:v>
      </x:c>
      <x:c r="S944" s="139" t="str">
        <x:f>IF(AND(L944&lt;=TOTAL_BED_CAP,N944&lt;=TEMP_WORKER_CAP),"YES","NO")</x:f>
        <x:v>YES</x:v>
      </x:c>
      <x:c r="T944" s="139" t="n">
        <x:f>IF(S944="YES",R944,-1E+99)</x:f>
        <x:v>1523.3117312505055</x:v>
      </x:c>
    </x:row>
    <x:row r="945">
      <x:c r="A945" s="139"/>
      <x:c r="B945" s="139"/>
      <x:c r="C945" s="139"/>
      <x:c r="D945" s="139"/>
      <x:c r="E945" s="139"/>
      <x:c r="F945" s="139"/>
      <x:c r="G945" s="139"/>
      <x:c r="H945" s="139"/>
      <x:c r="I945" s="266" t="n">
        <x:f>INT((ROW()-ROW($I$46))/((CARROT_CAP+1)*(MESCLUN_CAP+1)))</x:f>
        <x:v>1</x:v>
      </x:c>
      <x:c r="J945" s="266" t="n">
        <x:f>MOD(INT((ROW()-ROW($I$46))/(MESCLUN_CAP+1)),CARROT_CAP+1)</x:f>
        <x:v>8</x:v>
      </x:c>
      <x:c r="K945" s="266" t="n">
        <x:f>MOD(ROW()-ROW($I$46),MESCLUN_CAP+1)</x:f>
        <x:v>0</x:v>
      </x:c>
      <x:c r="L945" s="266" t="n">
        <x:f>SUM(I945:K945)</x:f>
        <x:v>9</x:v>
      </x:c>
      <x:c r="M945" s="267" t="n">
        <x:f>I945*TOMATO_HOURS*WEEKS*(1+TOMATO_DIM)^I945+J945*CARROT_HOURS*WEEKS*(1+CARROT_DIM)^J945+K945*MESCLUN_HOURS*WEEKS*(1+MESCLUN_DIM)^K945</x:f>
        <x:v>391.4166954023801</x:v>
      </x:c>
      <x:c r="N945" s="267" t="n">
        <x:f>MAX(M945-FARMER_HOURS,0)/TEMP_HOURS_PER_WORKER</x:f>
        <x:v>0</x:v>
      </x:c>
      <x:c r="O945" s="268" t="n">
        <x:f>I945*TOMATO_PRICE+J945*CARROT_PRICE+K945*MESCLUN_PRICE</x:f>
        <x:v>25552</x:v>
      </x:c>
      <x:c r="P945" s="268" t="n">
        <x:f>I945*TOMATO_FERTILIZER+J945*CARROT_FERTILIZER+K945*MESCLUN_FERTILIZER</x:f>
        <x:v>4400</x:v>
      </x:c>
      <x:c r="Q945" s="268" t="n">
        <x:f>MIN(M945,FARMER_HOURS)*FARMER_RATE+MAX(M945-FARMER_HOURS,0)*TEMP_RATE</x:f>
        <x:v>13590.85747924931</x:v>
      </x:c>
      <x:c r="R945" s="268" t="n">
        <x:f>O945-P945-Q945-FIXED_COST</x:f>
        <x:v>-12438.85747924931</x:v>
      </x:c>
      <x:c r="S945" s="139" t="str">
        <x:f>IF(AND(L945&lt;=TOTAL_BED_CAP,N945&lt;=TEMP_WORKER_CAP),"YES","NO")</x:f>
        <x:v>YES</x:v>
      </x:c>
      <x:c r="T945" s="139" t="n">
        <x:f>IF(S945="YES",R945,-1E+99)</x:f>
        <x:v>-12438.85747924931</x:v>
      </x:c>
    </x:row>
    <x:row r="946">
      <x:c r="A946" s="139"/>
      <x:c r="B946" s="139"/>
      <x:c r="C946" s="139"/>
      <x:c r="D946" s="139"/>
      <x:c r="E946" s="139"/>
      <x:c r="F946" s="139"/>
      <x:c r="G946" s="139"/>
      <x:c r="H946" s="139"/>
      <x:c r="I946" s="266" t="n">
        <x:f>INT((ROW()-ROW($I$46))/((CARROT_CAP+1)*(MESCLUN_CAP+1)))</x:f>
        <x:v>1</x:v>
      </x:c>
      <x:c r="J946" s="266" t="n">
        <x:f>MOD(INT((ROW()-ROW($I$46))/(MESCLUN_CAP+1)),CARROT_CAP+1)</x:f>
        <x:v>8</x:v>
      </x:c>
      <x:c r="K946" s="266" t="n">
        <x:f>MOD(ROW()-ROW($I$46),MESCLUN_CAP+1)</x:f>
        <x:v>1</x:v>
      </x:c>
      <x:c r="L946" s="266" t="n">
        <x:f>SUM(I946:K946)</x:f>
        <x:v>10</x:v>
      </x:c>
      <x:c r="M946" s="267" t="n">
        <x:f>I946*TOMATO_HOURS*WEEKS*(1+TOMATO_DIM)^I946+J946*CARROT_HOURS*WEEKS*(1+CARROT_DIM)^J946+K946*MESCLUN_HOURS*WEEKS*(1+MESCLUN_DIM)^K946</x:f>
        <x:v>436.9791954023801</x:v>
      </x:c>
      <x:c r="N946" s="267" t="n">
        <x:f>MAX(M946-FARMER_HOURS,0)/TEMP_HOURS_PER_WORKER</x:f>
        <x:v>0</x:v>
      </x:c>
      <x:c r="O946" s="268" t="n">
        <x:f>I946*TOMATO_PRICE+J946*CARROT_PRICE+K946*MESCLUN_PRICE</x:f>
        <x:v>28252</x:v>
      </x:c>
      <x:c r="P946" s="268" t="n">
        <x:f>I946*TOMATO_FERTILIZER+J946*CARROT_FERTILIZER+K946*MESCLUN_FERTILIZER</x:f>
        <x:v>5280</x:v>
      </x:c>
      <x:c r="Q946" s="268" t="n">
        <x:f>MIN(M946,FARMER_HOURS)*FARMER_RATE+MAX(M946-FARMER_HOURS,0)*TEMP_RATE</x:f>
        <x:v>15172.88872924931</x:v>
      </x:c>
      <x:c r="R946" s="268" t="n">
        <x:f>O946-P946-Q946-FIXED_COST</x:f>
        <x:v>-12200.88872924931</x:v>
      </x:c>
      <x:c r="S946" s="139" t="str">
        <x:f>IF(AND(L946&lt;=TOTAL_BED_CAP,N946&lt;=TEMP_WORKER_CAP),"YES","NO")</x:f>
        <x:v>YES</x:v>
      </x:c>
      <x:c r="T946" s="139" t="n">
        <x:f>IF(S946="YES",R946,-1E+99)</x:f>
        <x:v>-12200.88872924931</x:v>
      </x:c>
    </x:row>
    <x:row r="947">
      <x:c r="A947" s="139"/>
      <x:c r="B947" s="139"/>
      <x:c r="C947" s="139"/>
      <x:c r="D947" s="139"/>
      <x:c r="E947" s="139"/>
      <x:c r="F947" s="139"/>
      <x:c r="G947" s="139"/>
      <x:c r="H947" s="139"/>
      <x:c r="I947" s="266" t="n">
        <x:f>INT((ROW()-ROW($I$46))/((CARROT_CAP+1)*(MESCLUN_CAP+1)))</x:f>
        <x:v>1</x:v>
      </x:c>
      <x:c r="J947" s="266" t="n">
        <x:f>MOD(INT((ROW()-ROW($I$46))/(MESCLUN_CAP+1)),CARROT_CAP+1)</x:f>
        <x:v>8</x:v>
      </x:c>
      <x:c r="K947" s="266" t="n">
        <x:f>MOD(ROW()-ROW($I$46),MESCLUN_CAP+1)</x:f>
        <x:v>2</x:v>
      </x:c>
      <x:c r="L947" s="266" t="n">
        <x:f>SUM(I947:K947)</x:f>
        <x:v>11</x:v>
      </x:c>
      <x:c r="M947" s="267" t="n">
        <x:f>I947*TOMATO_HOURS*WEEKS*(1+TOMATO_DIM)^I947+J947*CARROT_HOURS*WEEKS*(1+CARROT_DIM)^J947+K947*MESCLUN_HOURS*WEEKS*(1+MESCLUN_DIM)^K947</x:f>
        <x:v>483.68075790238015</x:v>
      </x:c>
      <x:c r="N947" s="267" t="n">
        <x:f>MAX(M947-FARMER_HOURS,0)/TEMP_HOURS_PER_WORKER</x:f>
        <x:v>0</x:v>
      </x:c>
      <x:c r="O947" s="268" t="n">
        <x:f>I947*TOMATO_PRICE+J947*CARROT_PRICE+K947*MESCLUN_PRICE</x:f>
        <x:v>30952</x:v>
      </x:c>
      <x:c r="P947" s="268" t="n">
        <x:f>I947*TOMATO_FERTILIZER+J947*CARROT_FERTILIZER+K947*MESCLUN_FERTILIZER</x:f>
        <x:v>6160</x:v>
      </x:c>
      <x:c r="Q947" s="268" t="n">
        <x:f>MIN(M947,FARMER_HOURS)*FARMER_RATE+MAX(M947-FARMER_HOURS,0)*TEMP_RATE</x:f>
        <x:v>16794.47076049931</x:v>
      </x:c>
      <x:c r="R947" s="268" t="n">
        <x:f>O947-P947-Q947-FIXED_COST</x:f>
        <x:v>-12002.47076049931</x:v>
      </x:c>
      <x:c r="S947" s="139" t="str">
        <x:f>IF(AND(L947&lt;=TOTAL_BED_CAP,N947&lt;=TEMP_WORKER_CAP),"YES","NO")</x:f>
        <x:v>YES</x:v>
      </x:c>
      <x:c r="T947" s="139" t="n">
        <x:f>IF(S947="YES",R947,-1E+99)</x:f>
        <x:v>-12002.47076049931</x:v>
      </x:c>
    </x:row>
    <x:row r="948">
      <x:c r="A948" s="139"/>
      <x:c r="B948" s="139"/>
      <x:c r="C948" s="139"/>
      <x:c r="D948" s="139"/>
      <x:c r="E948" s="139"/>
      <x:c r="F948" s="139"/>
      <x:c r="G948" s="139"/>
      <x:c r="H948" s="139"/>
      <x:c r="I948" s="266" t="n">
        <x:f>INT((ROW()-ROW($I$46))/((CARROT_CAP+1)*(MESCLUN_CAP+1)))</x:f>
        <x:v>1</x:v>
      </x:c>
      <x:c r="J948" s="266" t="n">
        <x:f>MOD(INT((ROW()-ROW($I$46))/(MESCLUN_CAP+1)),CARROT_CAP+1)</x:f>
        <x:v>8</x:v>
      </x:c>
      <x:c r="K948" s="266" t="n">
        <x:f>MOD(ROW()-ROW($I$46),MESCLUN_CAP+1)</x:f>
        <x:v>3</x:v>
      </x:c>
      <x:c r="L948" s="266" t="n">
        <x:f>SUM(I948:K948)</x:f>
        <x:v>12</x:v>
      </x:c>
      <x:c r="M948" s="267" t="n">
        <x:f>I948*TOMATO_HOURS*WEEKS*(1+TOMATO_DIM)^I948+J948*CARROT_HOURS*WEEKS*(1+CARROT_DIM)^J948+K948*MESCLUN_HOURS*WEEKS*(1+MESCLUN_DIM)^K948</x:f>
        <x:v>531.5427403242551</x:v>
      </x:c>
      <x:c r="N948" s="267" t="n">
        <x:f>MAX(M948-FARMER_HOURS,0)/TEMP_HOURS_PER_WORKER</x:f>
        <x:v>0</x:v>
      </x:c>
      <x:c r="O948" s="268" t="n">
        <x:f>I948*TOMATO_PRICE+J948*CARROT_PRICE+K948*MESCLUN_PRICE</x:f>
        <x:v>33652</x:v>
      </x:c>
      <x:c r="P948" s="268" t="n">
        <x:f>I948*TOMATO_FERTILIZER+J948*CARROT_FERTILIZER+K948*MESCLUN_FERTILIZER</x:f>
        <x:v>7040</x:v>
      </x:c>
      <x:c r="Q948" s="268" t="n">
        <x:f>MIN(M948,FARMER_HOURS)*FARMER_RATE+MAX(M948-FARMER_HOURS,0)*TEMP_RATE</x:f>
        <x:v>18456.345150147747</x:v>
      </x:c>
      <x:c r="R948" s="268" t="n">
        <x:f>O948-P948-Q948-FIXED_COST</x:f>
        <x:v>-11844.345150147747</x:v>
      </x:c>
      <x:c r="S948" s="139" t="str">
        <x:f>IF(AND(L948&lt;=TOTAL_BED_CAP,N948&lt;=TEMP_WORKER_CAP),"YES","NO")</x:f>
        <x:v>YES</x:v>
      </x:c>
      <x:c r="T948" s="139" t="n">
        <x:f>IF(S948="YES",R948,-1E+99)</x:f>
        <x:v>-11844.345150147747</x:v>
      </x:c>
    </x:row>
    <x:row r="949">
      <x:c r="A949" s="139"/>
      <x:c r="B949" s="139"/>
      <x:c r="C949" s="139"/>
      <x:c r="D949" s="139"/>
      <x:c r="E949" s="139"/>
      <x:c r="F949" s="139"/>
      <x:c r="G949" s="139"/>
      <x:c r="H949" s="139"/>
      <x:c r="I949" s="266" t="n">
        <x:f>INT((ROW()-ROW($I$46))/((CARROT_CAP+1)*(MESCLUN_CAP+1)))</x:f>
        <x:v>1</x:v>
      </x:c>
      <x:c r="J949" s="266" t="n">
        <x:f>MOD(INT((ROW()-ROW($I$46))/(MESCLUN_CAP+1)),CARROT_CAP+1)</x:f>
        <x:v>8</x:v>
      </x:c>
      <x:c r="K949" s="266" t="n">
        <x:f>MOD(ROW()-ROW($I$46),MESCLUN_CAP+1)</x:f>
        <x:v>4</x:v>
      </x:c>
      <x:c r="L949" s="266" t="n">
        <x:f>SUM(I949:K949)</x:f>
        <x:v>13</x:v>
      </x:c>
      <x:c r="M949" s="267" t="n">
        <x:f>I949*TOMATO_HOURS*WEEKS*(1+TOMATO_DIM)^I949+J949*CARROT_HOURS*WEEKS*(1+CARROT_DIM)^J949+K949*MESCLUN_HOURS*WEEKS*(1+MESCLUN_DIM)^K949</x:f>
        <x:v>580.5868560469113</x:v>
      </x:c>
      <x:c r="N949" s="267" t="n">
        <x:f>MAX(M949-FARMER_HOURS,0)/TEMP_HOURS_PER_WORKER</x:f>
        <x:v>0</x:v>
      </x:c>
      <x:c r="O949" s="268" t="n">
        <x:f>I949*TOMATO_PRICE+J949*CARROT_PRICE+K949*MESCLUN_PRICE</x:f>
        <x:v>36352</x:v>
      </x:c>
      <x:c r="P949" s="268" t="n">
        <x:f>I949*TOMATO_FERTILIZER+J949*CARROT_FERTILIZER+K949*MESCLUN_FERTILIZER</x:f>
        <x:v>7920</x:v>
      </x:c>
      <x:c r="Q949" s="268" t="n">
        <x:f>MIN(M949,FARMER_HOURS)*FARMER_RATE+MAX(M949-FARMER_HOURS,0)*TEMP_RATE</x:f>
        <x:v>20159.265834962196</x:v>
      </x:c>
      <x:c r="R949" s="268" t="n">
        <x:f>O949-P949-Q949-FIXED_COST</x:f>
        <x:v>-11727.265834962196</x:v>
      </x:c>
      <x:c r="S949" s="139" t="str">
        <x:f>IF(AND(L949&lt;=TOTAL_BED_CAP,N949&lt;=TEMP_WORKER_CAP),"YES","NO")</x:f>
        <x:v>YES</x:v>
      </x:c>
      <x:c r="T949" s="139" t="n">
        <x:f>IF(S949="YES",R949,-1E+99)</x:f>
        <x:v>-11727.265834962196</x:v>
      </x:c>
    </x:row>
    <x:row r="950">
      <x:c r="A950" s="139"/>
      <x:c r="B950" s="139"/>
      <x:c r="C950" s="139"/>
      <x:c r="D950" s="139"/>
      <x:c r="E950" s="139"/>
      <x:c r="F950" s="139"/>
      <x:c r="G950" s="139"/>
      <x:c r="H950" s="139"/>
      <x:c r="I950" s="266" t="n">
        <x:f>INT((ROW()-ROW($I$46))/((CARROT_CAP+1)*(MESCLUN_CAP+1)))</x:f>
        <x:v>1</x:v>
      </x:c>
      <x:c r="J950" s="266" t="n">
        <x:f>MOD(INT((ROW()-ROW($I$46))/(MESCLUN_CAP+1)),CARROT_CAP+1)</x:f>
        <x:v>8</x:v>
      </x:c>
      <x:c r="K950" s="266" t="n">
        <x:f>MOD(ROW()-ROW($I$46),MESCLUN_CAP+1)</x:f>
        <x:v>5</x:v>
      </x:c>
      <x:c r="L950" s="266" t="n">
        <x:f>SUM(I950:K950)</x:f>
        <x:v>14</x:v>
      </x:c>
      <x:c r="M950" s="267" t="n">
        <x:f>I950*TOMATO_HOURS*WEEKS*(1+TOMATO_DIM)^I950+J950*CARROT_HOURS*WEEKS*(1+CARROT_DIM)^J950+K950*MESCLUN_HOURS*WEEKS*(1+MESCLUN_DIM)^K950</x:f>
        <x:v>630.835179968115</x:v>
      </x:c>
      <x:c r="N950" s="267" t="n">
        <x:f>MAX(M950-FARMER_HOURS,0)/TEMP_HOURS_PER_WORKER</x:f>
        <x:v>0</x:v>
      </x:c>
      <x:c r="O950" s="268" t="n">
        <x:f>I950*TOMATO_PRICE+J950*CARROT_PRICE+K950*MESCLUN_PRICE</x:f>
        <x:v>39052</x:v>
      </x:c>
      <x:c r="P950" s="268" t="n">
        <x:f>I950*TOMATO_FERTILIZER+J950*CARROT_FERTILIZER+K950*MESCLUN_FERTILIZER</x:f>
        <x:v>8800</x:v>
      </x:c>
      <x:c r="Q950" s="268" t="n">
        <x:f>MIN(M950,FARMER_HOURS)*FARMER_RATE+MAX(M950-FARMER_HOURS,0)*TEMP_RATE</x:f>
        <x:v>21903.999304448436</x:v>
      </x:c>
      <x:c r="R950" s="268" t="n">
        <x:f>O950-P950-Q950-FIXED_COST</x:f>
        <x:v>-11651.999304448436</x:v>
      </x:c>
      <x:c r="S950" s="139" t="str">
        <x:f>IF(AND(L950&lt;=TOTAL_BED_CAP,N950&lt;=TEMP_WORKER_CAP),"YES","NO")</x:f>
        <x:v>YES</x:v>
      </x:c>
      <x:c r="T950" s="139" t="n">
        <x:f>IF(S950="YES",R950,-1E+99)</x:f>
        <x:v>-11651.999304448436</x:v>
      </x:c>
    </x:row>
    <x:row r="951">
      <x:c r="A951" s="139"/>
      <x:c r="B951" s="139"/>
      <x:c r="C951" s="139"/>
      <x:c r="D951" s="139"/>
      <x:c r="E951" s="139"/>
      <x:c r="F951" s="139"/>
      <x:c r="G951" s="139"/>
      <x:c r="H951" s="139"/>
      <x:c r="I951" s="266" t="n">
        <x:f>INT((ROW()-ROW($I$46))/((CARROT_CAP+1)*(MESCLUN_CAP+1)))</x:f>
        <x:v>1</x:v>
      </x:c>
      <x:c r="J951" s="266" t="n">
        <x:f>MOD(INT((ROW()-ROW($I$46))/(MESCLUN_CAP+1)),CARROT_CAP+1)</x:f>
        <x:v>8</x:v>
      </x:c>
      <x:c r="K951" s="266" t="n">
        <x:f>MOD(ROW()-ROW($I$46),MESCLUN_CAP+1)</x:f>
        <x:v>6</x:v>
      </x:c>
      <x:c r="L951" s="266" t="n">
        <x:f>SUM(I951:K951)</x:f>
        <x:v>15</x:v>
      </x:c>
      <x:c r="M951" s="267" t="n">
        <x:f>I951*TOMATO_HOURS*WEEKS*(1+TOMATO_DIM)^I951+J951*CARROT_HOURS*WEEKS*(1+CARROT_DIM)^J951+K951*MESCLUN_HOURS*WEEKS*(1+MESCLUN_DIM)^K951</x:f>
        <x:v>682.3101541497479</x:v>
      </x:c>
      <x:c r="N951" s="267" t="n">
        <x:f>MAX(M951-FARMER_HOURS,0)/TEMP_HOURS_PER_WORKER</x:f>
        <x:v>0</x:v>
      </x:c>
      <x:c r="O951" s="268" t="n">
        <x:f>I951*TOMATO_PRICE+J951*CARROT_PRICE+K951*MESCLUN_PRICE</x:f>
        <x:v>41752</x:v>
      </x:c>
      <x:c r="P951" s="268" t="n">
        <x:f>I951*TOMATO_FERTILIZER+J951*CARROT_FERTILIZER+K951*MESCLUN_FERTILIZER</x:f>
        <x:v>9680</x:v>
      </x:c>
      <x:c r="Q951" s="268" t="n">
        <x:f>MIN(M951,FARMER_HOURS)*FARMER_RATE+MAX(M951-FARMER_HOURS,0)*TEMP_RATE</x:f>
        <x:v>23691.324796866244</x:v>
      </x:c>
      <x:c r="R951" s="268" t="n">
        <x:f>O951-P951-Q951-FIXED_COST</x:f>
        <x:v>-11619.324796866244</x:v>
      </x:c>
      <x:c r="S951" s="139" t="str">
        <x:f>IF(AND(L951&lt;=TOTAL_BED_CAP,N951&lt;=TEMP_WORKER_CAP),"YES","NO")</x:f>
        <x:v>YES</x:v>
      </x:c>
      <x:c r="T951" s="139" t="n">
        <x:f>IF(S951="YES",R951,-1E+99)</x:f>
        <x:v>-11619.324796866244</x:v>
      </x:c>
    </x:row>
    <x:row r="952">
      <x:c r="A952" s="139"/>
      <x:c r="B952" s="139"/>
      <x:c r="C952" s="139"/>
      <x:c r="D952" s="139"/>
      <x:c r="E952" s="139"/>
      <x:c r="F952" s="139"/>
      <x:c r="G952" s="139"/>
      <x:c r="H952" s="139"/>
      <x:c r="I952" s="266" t="n">
        <x:f>INT((ROW()-ROW($I$46))/((CARROT_CAP+1)*(MESCLUN_CAP+1)))</x:f>
        <x:v>1</x:v>
      </x:c>
      <x:c r="J952" s="266" t="n">
        <x:f>MOD(INT((ROW()-ROW($I$46))/(MESCLUN_CAP+1)),CARROT_CAP+1)</x:f>
        <x:v>8</x:v>
      </x:c>
      <x:c r="K952" s="266" t="n">
        <x:f>MOD(ROW()-ROW($I$46),MESCLUN_CAP+1)</x:f>
        <x:v>7</x:v>
      </x:c>
      <x:c r="L952" s="266" t="n">
        <x:f>SUM(I952:K952)</x:f>
        <x:v>16</x:v>
      </x:c>
      <x:c r="M952" s="267" t="n">
        <x:f>I952*TOMATO_HOURS*WEEKS*(1+TOMATO_DIM)^I952+J952*CARROT_HOURS*WEEKS*(1+CARROT_DIM)^J952+K952*MESCLUN_HOURS*WEEKS*(1+MESCLUN_DIM)^K952</x:f>
        <x:v>735.0345935477083</x:v>
      </x:c>
      <x:c r="N952" s="267" t="n">
        <x:f>MAX(M952-FARMER_HOURS,0)/TEMP_HOURS_PER_WORKER</x:f>
        <x:v>0.010440689963686288</x:v>
      </x:c>
      <x:c r="O952" s="268" t="n">
        <x:f>I952*TOMATO_PRICE+J952*CARROT_PRICE+K952*MESCLUN_PRICE</x:f>
        <x:v>44452</x:v>
      </x:c>
      <x:c r="P952" s="268" t="n">
        <x:f>I952*TOMATO_FERTILIZER+J952*CARROT_FERTILIZER+K952*MESCLUN_FERTILIZER</x:f>
        <x:v>10560</x:v>
      </x:c>
      <x:c r="Q952" s="268" t="n">
        <x:f>MIN(M952,FARMER_HOURS)*FARMER_RATE+MAX(M952-FARMER_HOURS,0)*TEMP_RATE</x:f>
        <x:v>25261.017249092158</x:v>
      </x:c>
      <x:c r="R952" s="268" t="n">
        <x:f>O952-P952-Q952-FIXED_COST</x:f>
        <x:v>-11369.017249092158</x:v>
      </x:c>
      <x:c r="S952" s="139" t="str">
        <x:f>IF(AND(L952&lt;=TOTAL_BED_CAP,N952&lt;=TEMP_WORKER_CAP),"YES","NO")</x:f>
        <x:v>YES</x:v>
      </x:c>
      <x:c r="T952" s="139" t="n">
        <x:f>IF(S952="YES",R952,-1E+99)</x:f>
        <x:v>-11369.017249092158</x:v>
      </x:c>
    </x:row>
    <x:row r="953">
      <x:c r="A953" s="139"/>
      <x:c r="B953" s="139"/>
      <x:c r="C953" s="139"/>
      <x:c r="D953" s="139"/>
      <x:c r="E953" s="139"/>
      <x:c r="F953" s="139"/>
      <x:c r="G953" s="139"/>
      <x:c r="H953" s="139"/>
      <x:c r="I953" s="266" t="n">
        <x:f>INT((ROW()-ROW($I$46))/((CARROT_CAP+1)*(MESCLUN_CAP+1)))</x:f>
        <x:v>1</x:v>
      </x:c>
      <x:c r="J953" s="266" t="n">
        <x:f>MOD(INT((ROW()-ROW($I$46))/(MESCLUN_CAP+1)),CARROT_CAP+1)</x:f>
        <x:v>8</x:v>
      </x:c>
      <x:c r="K953" s="266" t="n">
        <x:f>MOD(ROW()-ROW($I$46),MESCLUN_CAP+1)</x:f>
        <x:v>8</x:v>
      </x:c>
      <x:c r="L953" s="266" t="n">
        <x:f>SUM(I953:K953)</x:f>
        <x:v>17</x:v>
      </x:c>
      <x:c r="M953" s="267" t="n">
        <x:f>I953*TOMATO_HOURS*WEEKS*(1+TOMATO_DIM)^I953+J953*CARROT_HOURS*WEEKS*(1+CARROT_DIM)^J953+K953*MESCLUN_HOURS*WEEKS*(1+MESCLUN_DIM)^K953</x:f>
        <x:v>789.0316918276885</x:v>
      </x:c>
      <x:c r="N953" s="267" t="n">
        <x:f>MAX(M953-FARMER_HOURS,0)/TEMP_HOURS_PER_WORKER</x:f>
        <x:v>0.047938674880339247</x:v>
      </x:c>
      <x:c r="O953" s="268" t="n">
        <x:f>I953*TOMATO_PRICE+J953*CARROT_PRICE+K953*MESCLUN_PRICE</x:f>
        <x:v>47152</x:v>
      </x:c>
      <x:c r="P953" s="268" t="n">
        <x:f>I953*TOMATO_FERTILIZER+J953*CARROT_FERTILIZER+K953*MESCLUN_FERTILIZER</x:f>
        <x:v>11440</x:v>
      </x:c>
      <x:c r="Q953" s="268" t="n">
        <x:f>MIN(M953,FARMER_HOURS)*FARMER_RATE+MAX(M953-FARMER_HOURS,0)*TEMP_RATE</x:f>
        <x:v>26198.46687200848</x:v>
      </x:c>
      <x:c r="R953" s="268" t="n">
        <x:f>O953-P953-Q953-FIXED_COST</x:f>
        <x:v>-10486.466872008481</x:v>
      </x:c>
      <x:c r="S953" s="139" t="str">
        <x:f>IF(AND(L953&lt;=TOTAL_BED_CAP,N953&lt;=TEMP_WORKER_CAP),"YES","NO")</x:f>
        <x:v>YES</x:v>
      </x:c>
      <x:c r="T953" s="139" t="n">
        <x:f>IF(S953="YES",R953,-1E+99)</x:f>
        <x:v>-10486.466872008481</x:v>
      </x:c>
    </x:row>
    <x:row r="954">
      <x:c r="A954" s="139"/>
      <x:c r="B954" s="139"/>
      <x:c r="C954" s="139"/>
      <x:c r="D954" s="139"/>
      <x:c r="E954" s="139"/>
      <x:c r="F954" s="139"/>
      <x:c r="G954" s="139"/>
      <x:c r="H954" s="139"/>
      <x:c r="I954" s="266" t="n">
        <x:f>INT((ROW()-ROW($I$46))/((CARROT_CAP+1)*(MESCLUN_CAP+1)))</x:f>
        <x:v>1</x:v>
      </x:c>
      <x:c r="J954" s="266" t="n">
        <x:f>MOD(INT((ROW()-ROW($I$46))/(MESCLUN_CAP+1)),CARROT_CAP+1)</x:f>
        <x:v>8</x:v>
      </x:c>
      <x:c r="K954" s="266" t="n">
        <x:f>MOD(ROW()-ROW($I$46),MESCLUN_CAP+1)</x:f>
        <x:v>9</x:v>
      </x:c>
      <x:c r="L954" s="266" t="n">
        <x:f>SUM(I954:K954)</x:f>
        <x:v>18</x:v>
      </x:c>
      <x:c r="M954" s="267" t="n">
        <x:f>I954*TOMATO_HOURS*WEEKS*(1+TOMATO_DIM)^I954+J954*CARROT_HOURS*WEEKS*(1+CARROT_DIM)^J954+K954*MESCLUN_HOURS*WEEKS*(1+MESCLUN_DIM)^K954</x:f>
        <x:v>844.3250272680829</x:v>
      </x:c>
      <x:c r="N954" s="267" t="n">
        <x:f>MAX(M954-FARMER_HOURS,0)/TEMP_HOURS_PER_WORKER</x:f>
        <x:v>0.08633682449172421</x:v>
      </x:c>
      <x:c r="O954" s="268" t="n">
        <x:f>I954*TOMATO_PRICE+J954*CARROT_PRICE+K954*MESCLUN_PRICE</x:f>
        <x:v>49852</x:v>
      </x:c>
      <x:c r="P954" s="268" t="n">
        <x:f>I954*TOMATO_FERTILIZER+J954*CARROT_FERTILIZER+K954*MESCLUN_FERTILIZER</x:f>
        <x:v>12320</x:v>
      </x:c>
      <x:c r="Q954" s="268" t="n">
        <x:f>MIN(M954,FARMER_HOURS)*FARMER_RATE+MAX(M954-FARMER_HOURS,0)*TEMP_RATE</x:f>
        <x:v>27158.420612293106</x:v>
      </x:c>
      <x:c r="R954" s="268" t="n">
        <x:f>O954-P954-Q954-FIXED_COST</x:f>
        <x:v>-9626.420612293106</x:v>
      </x:c>
      <x:c r="S954" s="139" t="str">
        <x:f>IF(AND(L954&lt;=TOTAL_BED_CAP,N954&lt;=TEMP_WORKER_CAP),"YES","NO")</x:f>
        <x:v>YES</x:v>
      </x:c>
      <x:c r="T954" s="139" t="n">
        <x:f>IF(S954="YES",R954,-1E+99)</x:f>
        <x:v>-9626.420612293106</x:v>
      </x:c>
    </x:row>
    <x:row r="955">
      <x:c r="A955" s="139"/>
      <x:c r="B955" s="139"/>
      <x:c r="C955" s="139"/>
      <x:c r="D955" s="139"/>
      <x:c r="E955" s="139"/>
      <x:c r="F955" s="139"/>
      <x:c r="G955" s="139"/>
      <x:c r="H955" s="139"/>
      <x:c r="I955" s="266" t="n">
        <x:f>INT((ROW()-ROW($I$46))/((CARROT_CAP+1)*(MESCLUN_CAP+1)))</x:f>
        <x:v>1</x:v>
      </x:c>
      <x:c r="J955" s="266" t="n">
        <x:f>MOD(INT((ROW()-ROW($I$46))/(MESCLUN_CAP+1)),CARROT_CAP+1)</x:f>
        <x:v>8</x:v>
      </x:c>
      <x:c r="K955" s="266" t="n">
        <x:f>MOD(ROW()-ROW($I$46),MESCLUN_CAP+1)</x:f>
        <x:v>10</x:v>
      </x:c>
      <x:c r="L955" s="266" t="n">
        <x:f>SUM(I955:K955)</x:f>
        <x:v>19</x:v>
      </x:c>
      <x:c r="M955" s="267" t="n">
        <x:f>I955*TOMATO_HOURS*WEEKS*(1+TOMATO_DIM)^I955+J955*CARROT_HOURS*WEEKS*(1+CARROT_DIM)^J955+K955*MESCLUN_HOURS*WEEKS*(1+MESCLUN_DIM)^K955</x:f>
        <x:v>900.9385687512956</x:v>
      </x:c>
      <x:c r="N955" s="267" t="n">
        <x:f>MAX(M955-FARMER_HOURS,0)/TEMP_HOURS_PER_WORKER</x:f>
        <x:v>0.12565178385506642</x:v>
      </x:c>
      <x:c r="O955" s="268" t="n">
        <x:f>I955*TOMATO_PRICE+J955*CARROT_PRICE+K955*MESCLUN_PRICE</x:f>
        <x:v>52552</x:v>
      </x:c>
      <x:c r="P955" s="268" t="n">
        <x:f>I955*TOMATO_FERTILIZER+J955*CARROT_FERTILIZER+K955*MESCLUN_FERTILIZER</x:f>
        <x:v>13200</x:v>
      </x:c>
      <x:c r="Q955" s="268" t="n">
        <x:f>MIN(M955,FARMER_HOURS)*FARMER_RATE+MAX(M955-FARMER_HOURS,0)*TEMP_RATE</x:f>
        <x:v>28141.29459637666</x:v>
      </x:c>
      <x:c r="R955" s="268" t="n">
        <x:f>O955-P955-Q955-FIXED_COST</x:f>
        <x:v>-8789.294596376662</x:v>
      </x:c>
      <x:c r="S955" s="139" t="str">
        <x:f>IF(AND(L955&lt;=TOTAL_BED_CAP,N955&lt;=TEMP_WORKER_CAP),"YES","NO")</x:f>
        <x:v>YES</x:v>
      </x:c>
      <x:c r="T955" s="139" t="n">
        <x:f>IF(S955="YES",R955,-1E+99)</x:f>
        <x:v>-8789.294596376662</x:v>
      </x:c>
    </x:row>
    <x:row r="956">
      <x:c r="A956" s="139"/>
      <x:c r="B956" s="139"/>
      <x:c r="C956" s="139"/>
      <x:c r="D956" s="139"/>
      <x:c r="E956" s="139"/>
      <x:c r="F956" s="139"/>
      <x:c r="G956" s="139"/>
      <x:c r="H956" s="139"/>
      <x:c r="I956" s="266" t="n">
        <x:f>INT((ROW()-ROW($I$46))/((CARROT_CAP+1)*(MESCLUN_CAP+1)))</x:f>
        <x:v>1</x:v>
      </x:c>
      <x:c r="J956" s="266" t="n">
        <x:f>MOD(INT((ROW()-ROW($I$46))/(MESCLUN_CAP+1)),CARROT_CAP+1)</x:f>
        <x:v>8</x:v>
      </x:c>
      <x:c r="K956" s="266" t="n">
        <x:f>MOD(ROW()-ROW($I$46),MESCLUN_CAP+1)</x:f>
        <x:v>11</x:v>
      </x:c>
      <x:c r="L956" s="266" t="n">
        <x:f>SUM(I956:K956)</x:f>
        <x:v>20</x:v>
      </x:c>
      <x:c r="M956" s="267" t="n">
        <x:f>I956*TOMATO_HOURS*WEEKS*(1+TOMATO_DIM)^I956+J956*CARROT_HOURS*WEEKS*(1+CARROT_DIM)^J956+K956*MESCLUN_HOURS*WEEKS*(1+MESCLUN_DIM)^K956</x:f>
        <x:v>958.8966818447348</x:v>
      </x:c>
      <x:c r="N956" s="267" t="n">
        <x:f>MAX(M956-FARMER_HOURS,0)/TEMP_HOURS_PER_WORKER</x:f>
        <x:v>0.16590047350328802</x:v>
      </x:c>
      <x:c r="O956" s="268" t="n">
        <x:f>I956*TOMATO_PRICE+J956*CARROT_PRICE+K956*MESCLUN_PRICE</x:f>
        <x:v>55252</x:v>
      </x:c>
      <x:c r="P956" s="268" t="n">
        <x:f>I956*TOMATO_FERTILIZER+J956*CARROT_FERTILIZER+K956*MESCLUN_FERTILIZER</x:f>
        <x:v>14080</x:v>
      </x:c>
      <x:c r="Q956" s="268" t="n">
        <x:f>MIN(M956,FARMER_HOURS)*FARMER_RATE+MAX(M956-FARMER_HOURS,0)*TEMP_RATE</x:f>
        <x:v>29147.5118375822</x:v>
      </x:c>
      <x:c r="R956" s="268" t="n">
        <x:f>O956-P956-Q956-FIXED_COST</x:f>
        <x:v>-7975.5118375821985</x:v>
      </x:c>
      <x:c r="S956" s="139" t="str">
        <x:f>IF(AND(L956&lt;=TOTAL_BED_CAP,N956&lt;=TEMP_WORKER_CAP),"YES","NO")</x:f>
        <x:v>YES</x:v>
      </x:c>
      <x:c r="T956" s="139" t="n">
        <x:f>IF(S956="YES",R956,-1E+99)</x:f>
        <x:v>-7975.5118375821985</x:v>
      </x:c>
    </x:row>
    <x:row r="957">
      <x:c r="A957" s="139"/>
      <x:c r="B957" s="139"/>
      <x:c r="C957" s="139"/>
      <x:c r="D957" s="139"/>
      <x:c r="E957" s="139"/>
      <x:c r="F957" s="139"/>
      <x:c r="G957" s="139"/>
      <x:c r="H957" s="139"/>
      <x:c r="I957" s="266" t="n">
        <x:f>INT((ROW()-ROW($I$46))/((CARROT_CAP+1)*(MESCLUN_CAP+1)))</x:f>
        <x:v>1</x:v>
      </x:c>
      <x:c r="J957" s="266" t="n">
        <x:f>MOD(INT((ROW()-ROW($I$46))/(MESCLUN_CAP+1)),CARROT_CAP+1)</x:f>
        <x:v>8</x:v>
      </x:c>
      <x:c r="K957" s="266" t="n">
        <x:f>MOD(ROW()-ROW($I$46),MESCLUN_CAP+1)</x:f>
        <x:v>12</x:v>
      </x:c>
      <x:c r="L957" s="266" t="n">
        <x:f>SUM(I957:K957)</x:f>
        <x:v>21</x:v>
      </x:c>
      <x:c r="M957" s="267" t="n">
        <x:f>I957*TOMATO_HOURS*WEEKS*(1+TOMATO_DIM)^I957+J957*CARROT_HOURS*WEEKS*(1+CARROT_DIM)^J957+K957*MESCLUN_HOURS*WEEKS*(1+MESCLUN_DIM)^K957</x:f>
        <x:v>1018.2241349727991</x:v>
      </x:c>
      <x:c r="N957" s="267" t="n">
        <x:f>MAX(M957-FARMER_HOURS,0)/TEMP_HOURS_PER_WORKER</x:f>
        <x:v>0.2071000937311105</x:v>
      </x:c>
      <x:c r="O957" s="268" t="n">
        <x:f>I957*TOMATO_PRICE+J957*CARROT_PRICE+K957*MESCLUN_PRICE</x:f>
        <x:v>57952</x:v>
      </x:c>
      <x:c r="P957" s="268" t="n">
        <x:f>I957*TOMATO_FERTILIZER+J957*CARROT_FERTILIZER+K957*MESCLUN_FERTILIZER</x:f>
        <x:v>14960</x:v>
      </x:c>
      <x:c r="Q957" s="268" t="n">
        <x:f>MIN(M957,FARMER_HOURS)*FARMER_RATE+MAX(M957-FARMER_HOURS,0)*TEMP_RATE</x:f>
        <x:v>30177.502343277763</x:v>
      </x:c>
      <x:c r="R957" s="268" t="n">
        <x:f>O957-P957-Q957-FIXED_COST</x:f>
        <x:v>-7185.502343277763</x:v>
      </x:c>
      <x:c r="S957" s="139" t="str">
        <x:f>IF(AND(L957&lt;=TOTAL_BED_CAP,N957&lt;=TEMP_WORKER_CAP),"YES","NO")</x:f>
        <x:v>YES</x:v>
      </x:c>
      <x:c r="T957" s="139" t="n">
        <x:f>IF(S957="YES",R957,-1E+99)</x:f>
        <x:v>-7185.502343277763</x:v>
      </x:c>
    </x:row>
    <x:row r="958">
      <x:c r="A958" s="139"/>
      <x:c r="B958" s="139"/>
      <x:c r="C958" s="139"/>
      <x:c r="D958" s="139"/>
      <x:c r="E958" s="139"/>
      <x:c r="F958" s="139"/>
      <x:c r="G958" s="139"/>
      <x:c r="H958" s="139"/>
      <x:c r="I958" s="266" t="n">
        <x:f>INT((ROW()-ROW($I$46))/((CARROT_CAP+1)*(MESCLUN_CAP+1)))</x:f>
        <x:v>1</x:v>
      </x:c>
      <x:c r="J958" s="266" t="n">
        <x:f>MOD(INT((ROW()-ROW($I$46))/(MESCLUN_CAP+1)),CARROT_CAP+1)</x:f>
        <x:v>8</x:v>
      </x:c>
      <x:c r="K958" s="266" t="n">
        <x:f>MOD(ROW()-ROW($I$46),MESCLUN_CAP+1)</x:f>
        <x:v>13</x:v>
      </x:c>
      <x:c r="L958" s="266" t="n">
        <x:f>SUM(I958:K958)</x:f>
        <x:v>22</x:v>
      </x:c>
      <x:c r="M958" s="267" t="n">
        <x:f>I958*TOMATO_HOURS*WEEKS*(1+TOMATO_DIM)^I958+J958*CARROT_HOURS*WEEKS*(1+CARROT_DIM)^J958+K958*MESCLUN_HOURS*WEEKS*(1+MESCLUN_DIM)^K958</x:f>
        <x:v>1078.9461056811833</x:v>
      </x:c>
      <x:c r="N958" s="267" t="n">
        <x:f>MAX(M958-FARMER_HOURS,0)/TEMP_HOURS_PER_WORKER</x:f>
        <x:v>0.2492681289452662</x:v>
      </x:c>
      <x:c r="O958" s="268" t="n">
        <x:f>I958*TOMATO_PRICE+J958*CARROT_PRICE+K958*MESCLUN_PRICE</x:f>
        <x:v>60652</x:v>
      </x:c>
      <x:c r="P958" s="268" t="n">
        <x:f>I958*TOMATO_FERTILIZER+J958*CARROT_FERTILIZER+K958*MESCLUN_FERTILIZER</x:f>
        <x:v>15840</x:v>
      </x:c>
      <x:c r="Q958" s="268" t="n">
        <x:f>MIN(M958,FARMER_HOURS)*FARMER_RATE+MAX(M958-FARMER_HOURS,0)*TEMP_RATE</x:f>
        <x:v>31231.703223631655</x:v>
      </x:c>
      <x:c r="R958" s="268" t="n">
        <x:f>O958-P958-Q958-FIXED_COST</x:f>
        <x:v>-6419.703223631655</x:v>
      </x:c>
      <x:c r="S958" s="139" t="str">
        <x:f>IF(AND(L958&lt;=TOTAL_BED_CAP,N958&lt;=TEMP_WORKER_CAP),"YES","NO")</x:f>
        <x:v>YES</x:v>
      </x:c>
      <x:c r="T958" s="139" t="n">
        <x:f>IF(S958="YES",R958,-1E+99)</x:f>
        <x:v>-6419.703223631655</x:v>
      </x:c>
    </x:row>
    <x:row r="959">
      <x:c r="A959" s="139"/>
      <x:c r="B959" s="139"/>
      <x:c r="C959" s="139"/>
      <x:c r="D959" s="139"/>
      <x:c r="E959" s="139"/>
      <x:c r="F959" s="139"/>
      <x:c r="G959" s="139"/>
      <x:c r="H959" s="139"/>
      <x:c r="I959" s="266" t="n">
        <x:f>INT((ROW()-ROW($I$46))/((CARROT_CAP+1)*(MESCLUN_CAP+1)))</x:f>
        <x:v>1</x:v>
      </x:c>
      <x:c r="J959" s="266" t="n">
        <x:f>MOD(INT((ROW()-ROW($I$46))/(MESCLUN_CAP+1)),CARROT_CAP+1)</x:f>
        <x:v>8</x:v>
      </x:c>
      <x:c r="K959" s="266" t="n">
        <x:f>MOD(ROW()-ROW($I$46),MESCLUN_CAP+1)</x:f>
        <x:v>14</x:v>
      </x:c>
      <x:c r="L959" s="266" t="n">
        <x:f>SUM(I959:K959)</x:f>
        <x:v>23</x:v>
      </x:c>
      <x:c r="M959" s="267" t="n">
        <x:f>I959*TOMATO_HOURS*WEEKS*(1+TOMATO_DIM)^I959+J959*CARROT_HOURS*WEEKS*(1+CARROT_DIM)^J959+K959*MESCLUN_HOURS*WEEKS*(1+MESCLUN_DIM)^K959</x:f>
        <x:v>1141.0881869948444</x:v>
      </x:c>
      <x:c r="N959" s="267" t="n">
        <x:f>MAX(M959-FARMER_HOURS,0)/TEMP_HOURS_PER_WORKER</x:f>
        <x:v>0.29242235207975303</x:v>
      </x:c>
      <x:c r="O959" s="268" t="n">
        <x:f>I959*TOMATO_PRICE+J959*CARROT_PRICE+K959*MESCLUN_PRICE</x:f>
        <x:v>63352</x:v>
      </x:c>
      <x:c r="P959" s="268" t="n">
        <x:f>I959*TOMATO_FERTILIZER+J959*CARROT_FERTILIZER+K959*MESCLUN_FERTILIZER</x:f>
        <x:v>16720</x:v>
      </x:c>
      <x:c r="Q959" s="268" t="n">
        <x:f>MIN(M959,FARMER_HOURS)*FARMER_RATE+MAX(M959-FARMER_HOURS,0)*TEMP_RATE</x:f>
        <x:v>32310.558801993826</x:v>
      </x:c>
      <x:c r="R959" s="268" t="n">
        <x:f>O959-P959-Q959-FIXED_COST</x:f>
        <x:v>-5678.558801993826</x:v>
      </x:c>
      <x:c r="S959" s="139" t="str">
        <x:f>IF(AND(L959&lt;=TOTAL_BED_CAP,N959&lt;=TEMP_WORKER_CAP),"YES","NO")</x:f>
        <x:v>YES</x:v>
      </x:c>
      <x:c r="T959" s="139" t="n">
        <x:f>IF(S959="YES",R959,-1E+99)</x:f>
        <x:v>-5678.558801993826</x:v>
      </x:c>
    </x:row>
    <x:row r="960">
      <x:c r="A960" s="139"/>
      <x:c r="B960" s="139"/>
      <x:c r="C960" s="139"/>
      <x:c r="D960" s="139"/>
      <x:c r="E960" s="139"/>
      <x:c r="F960" s="139"/>
      <x:c r="G960" s="139"/>
      <x:c r="H960" s="139"/>
      <x:c r="I960" s="266" t="n">
        <x:f>INT((ROW()-ROW($I$46))/((CARROT_CAP+1)*(MESCLUN_CAP+1)))</x:f>
        <x:v>1</x:v>
      </x:c>
      <x:c r="J960" s="266" t="n">
        <x:f>MOD(INT((ROW()-ROW($I$46))/(MESCLUN_CAP+1)),CARROT_CAP+1)</x:f>
        <x:v>8</x:v>
      </x:c>
      <x:c r="K960" s="266" t="n">
        <x:f>MOD(ROW()-ROW($I$46),MESCLUN_CAP+1)</x:f>
        <x:v>15</x:v>
      </x:c>
      <x:c r="L960" s="266" t="n">
        <x:f>SUM(I960:K960)</x:f>
        <x:v>24</x:v>
      </x:c>
      <x:c r="M960" s="267" t="n">
        <x:f>I960*TOMATO_HOURS*WEEKS*(1+TOMATO_DIM)^I960+J960*CARROT_HOURS*WEEKS*(1+CARROT_DIM)^J960+K960*MESCLUN_HOURS*WEEKS*(1+MESCLUN_DIM)^K960</x:f>
        <x:v>1204.676393870991</x:v>
      </x:c>
      <x:c r="N960" s="267" t="n">
        <x:f>MAX(M960-FARMER_HOURS,0)/TEMP_HOURS_PER_WORKER</x:f>
        <x:v>0.3365808290770771</x:v>
      </x:c>
      <x:c r="O960" s="268" t="n">
        <x:f>I960*TOMATO_PRICE+J960*CARROT_PRICE+K960*MESCLUN_PRICE</x:f>
        <x:v>66052</x:v>
      </x:c>
      <x:c r="P960" s="268" t="n">
        <x:f>I960*TOMATO_FERTILIZER+J960*CARROT_FERTILIZER+K960*MESCLUN_FERTILIZER</x:f>
        <x:v>17600</x:v>
      </x:c>
      <x:c r="Q960" s="268" t="n">
        <x:f>MIN(M960,FARMER_HOURS)*FARMER_RATE+MAX(M960-FARMER_HOURS,0)*TEMP_RATE</x:f>
        <x:v>33414.52072692693</x:v>
      </x:c>
      <x:c r="R960" s="268" t="n">
        <x:f>O960-P960-Q960-FIXED_COST</x:f>
        <x:v>-4962.52072692693</x:v>
      </x:c>
      <x:c r="S960" s="139" t="str">
        <x:f>IF(AND(L960&lt;=TOTAL_BED_CAP,N960&lt;=TEMP_WORKER_CAP),"YES","NO")</x:f>
        <x:v>YES</x:v>
      </x:c>
      <x:c r="T960" s="139" t="n">
        <x:f>IF(S960="YES",R960,-1E+99)</x:f>
        <x:v>-4962.52072692693</x:v>
      </x:c>
    </x:row>
    <x:row r="961">
      <x:c r="A961" s="139"/>
      <x:c r="B961" s="139"/>
      <x:c r="C961" s="139"/>
      <x:c r="D961" s="139"/>
      <x:c r="E961" s="139"/>
      <x:c r="F961" s="139"/>
      <x:c r="G961" s="139"/>
      <x:c r="H961" s="139"/>
      <x:c r="I961" s="266" t="n">
        <x:f>INT((ROW()-ROW($I$46))/((CARROT_CAP+1)*(MESCLUN_CAP+1)))</x:f>
        <x:v>1</x:v>
      </x:c>
      <x:c r="J961" s="266" t="n">
        <x:f>MOD(INT((ROW()-ROW($I$46))/(MESCLUN_CAP+1)),CARROT_CAP+1)</x:f>
        <x:v>8</x:v>
      </x:c>
      <x:c r="K961" s="266" t="n">
        <x:f>MOD(ROW()-ROW($I$46),MESCLUN_CAP+1)</x:f>
        <x:v>16</x:v>
      </x:c>
      <x:c r="L961" s="266" t="n">
        <x:f>SUM(I961:K961)</x:f>
        <x:v>25</x:v>
      </x:c>
      <x:c r="M961" s="267" t="n">
        <x:f>I961*TOMATO_HOURS*WEEKS*(1+TOMATO_DIM)^I961+J961*CARROT_HOURS*WEEKS*(1+CARROT_DIM)^J961+K961*MESCLUN_HOURS*WEEKS*(1+MESCLUN_DIM)^K961</x:f>
        <x:v>1269.7371697484798</x:v>
      </x:c>
      <x:c r="N961" s="267" t="n">
        <x:f>MAX(M961-FARMER_HOURS,0)/TEMP_HOURS_PER_WORKER</x:f>
        <x:v>0.38176192343644433</x:v>
      </x:c>
      <x:c r="O961" s="268" t="n">
        <x:f>I961*TOMATO_PRICE+J961*CARROT_PRICE+K961*MESCLUN_PRICE</x:f>
        <x:v>68752</x:v>
      </x:c>
      <x:c r="P961" s="268" t="n">
        <x:f>I961*TOMATO_FERTILIZER+J961*CARROT_FERTILIZER+K961*MESCLUN_FERTILIZER</x:f>
        <x:v>18480</x:v>
      </x:c>
      <x:c r="Q961" s="268" t="n">
        <x:f>MIN(M961,FARMER_HOURS)*FARMER_RATE+MAX(M961-FARMER_HOURS,0)*TEMP_RATE</x:f>
        <x:v>34544.048085911105</x:v>
      </x:c>
      <x:c r="R961" s="268" t="n">
        <x:f>O961-P961-Q961-FIXED_COST</x:f>
        <x:v>-4272.048085911105</x:v>
      </x:c>
      <x:c r="S961" s="139" t="str">
        <x:f>IF(AND(L961&lt;=TOTAL_BED_CAP,N961&lt;=TEMP_WORKER_CAP),"YES","NO")</x:f>
        <x:v>YES</x:v>
      </x:c>
      <x:c r="T961" s="139" t="n">
        <x:f>IF(S961="YES",R961,-1E+99)</x:f>
        <x:v>-4272.048085911105</x:v>
      </x:c>
    </x:row>
    <x:row r="962">
      <x:c r="A962" s="139"/>
      <x:c r="B962" s="139"/>
      <x:c r="C962" s="139"/>
      <x:c r="D962" s="139"/>
      <x:c r="E962" s="139"/>
      <x:c r="F962" s="139"/>
      <x:c r="G962" s="139"/>
      <x:c r="H962" s="139"/>
      <x:c r="I962" s="266" t="n">
        <x:f>INT((ROW()-ROW($I$46))/((CARROT_CAP+1)*(MESCLUN_CAP+1)))</x:f>
        <x:v>1</x:v>
      </x:c>
      <x:c r="J962" s="266" t="n">
        <x:f>MOD(INT((ROW()-ROW($I$46))/(MESCLUN_CAP+1)),CARROT_CAP+1)</x:f>
        <x:v>8</x:v>
      </x:c>
      <x:c r="K962" s="266" t="n">
        <x:f>MOD(ROW()-ROW($I$46),MESCLUN_CAP+1)</x:f>
        <x:v>17</x:v>
      </x:c>
      <x:c r="L962" s="266" t="n">
        <x:f>SUM(I962:K962)</x:f>
        <x:v>26</x:v>
      </x:c>
      <x:c r="M962" s="267" t="n">
        <x:f>I962*TOMATO_HOURS*WEEKS*(1+TOMATO_DIM)^I962+J962*CARROT_HOURS*WEEKS*(1+CARROT_DIM)^J962+K962*MESCLUN_HOURS*WEEKS*(1+MESCLUN_DIM)^K962</x:f>
        <x:v>1336.29739319502</x:v>
      </x:c>
      <x:c r="N962" s="267" t="n">
        <x:f>MAX(M962-FARMER_HOURS,0)/TEMP_HOURS_PER_WORKER</x:f>
        <x:v>0.42798430082987504</x:v>
      </x:c>
      <x:c r="O962" s="268" t="n">
        <x:f>I962*TOMATO_PRICE+J962*CARROT_PRICE+K962*MESCLUN_PRICE</x:f>
        <x:v>71452</x:v>
      </x:c>
      <x:c r="P962" s="268" t="n">
        <x:f>I962*TOMATO_FERTILIZER+J962*CARROT_FERTILIZER+K962*MESCLUN_FERTILIZER</x:f>
        <x:v>19360</x:v>
      </x:c>
      <x:c r="Q962" s="268" t="n">
        <x:f>MIN(M962,FARMER_HOURS)*FARMER_RATE+MAX(M962-FARMER_HOURS,0)*TEMP_RATE</x:f>
        <x:v>35699.607520746875</x:v>
      </x:c>
      <x:c r="R962" s="268" t="n">
        <x:f>O962-P962-Q962-FIXED_COST</x:f>
        <x:v>-3607.607520746875</x:v>
      </x:c>
      <x:c r="S962" s="139" t="str">
        <x:f>IF(AND(L962&lt;=TOTAL_BED_CAP,N962&lt;=TEMP_WORKER_CAP),"YES","NO")</x:f>
        <x:v>YES</x:v>
      </x:c>
      <x:c r="T962" s="139" t="n">
        <x:f>IF(S962="YES",R962,-1E+99)</x:f>
        <x:v>-3607.607520746875</x:v>
      </x:c>
    </x:row>
    <x:row r="963">
      <x:c r="A963" s="139"/>
      <x:c r="B963" s="139"/>
      <x:c r="C963" s="139"/>
      <x:c r="D963" s="139"/>
      <x:c r="E963" s="139"/>
      <x:c r="F963" s="139"/>
      <x:c r="G963" s="139"/>
      <x:c r="H963" s="139"/>
      <x:c r="I963" s="266" t="n">
        <x:f>INT((ROW()-ROW($I$46))/((CARROT_CAP+1)*(MESCLUN_CAP+1)))</x:f>
        <x:v>1</x:v>
      </x:c>
      <x:c r="J963" s="266" t="n">
        <x:f>MOD(INT((ROW()-ROW($I$46))/(MESCLUN_CAP+1)),CARROT_CAP+1)</x:f>
        <x:v>8</x:v>
      </x:c>
      <x:c r="K963" s="266" t="n">
        <x:f>MOD(ROW()-ROW($I$46),MESCLUN_CAP+1)</x:f>
        <x:v>18</x:v>
      </x:c>
      <x:c r="L963" s="266" t="n">
        <x:f>SUM(I963:K963)</x:f>
        <x:v>27</x:v>
      </x:c>
      <x:c r="M963" s="267" t="n">
        <x:f>I963*TOMATO_HOURS*WEEKS*(1+TOMATO_DIM)^I963+J963*CARROT_HOURS*WEEKS*(1+CARROT_DIM)^J963+K963*MESCLUN_HOURS*WEEKS*(1+MESCLUN_DIM)^K963</x:f>
        <x:v>1404.3843846536074</x:v>
      </x:c>
      <x:c r="N963" s="267" t="n">
        <x:f>MAX(M963-FARMER_HOURS,0)/TEMP_HOURS_PER_WORKER</x:f>
        <x:v>0.4752669337872274</x:v>
      </x:c>
      <x:c r="O963" s="268" t="n">
        <x:f>I963*TOMATO_PRICE+J963*CARROT_PRICE+K963*MESCLUN_PRICE</x:f>
        <x:v>74152</x:v>
      </x:c>
      <x:c r="P963" s="268" t="n">
        <x:f>I963*TOMATO_FERTILIZER+J963*CARROT_FERTILIZER+K963*MESCLUN_FERTILIZER</x:f>
        <x:v>20240</x:v>
      </x:c>
      <x:c r="Q963" s="268" t="n">
        <x:f>MIN(M963,FARMER_HOURS)*FARMER_RATE+MAX(M963-FARMER_HOURS,0)*TEMP_RATE</x:f>
        <x:v>36881.67334468068</x:v>
      </x:c>
      <x:c r="R963" s="268" t="n">
        <x:f>O963-P963-Q963-FIXED_COST</x:f>
        <x:v>-2969.673344680683</x:v>
      </x:c>
      <x:c r="S963" s="139" t="str">
        <x:f>IF(AND(L963&lt;=TOTAL_BED_CAP,N963&lt;=TEMP_WORKER_CAP),"YES","NO")</x:f>
        <x:v>YES</x:v>
      </x:c>
      <x:c r="T963" s="139" t="n">
        <x:f>IF(S963="YES",R963,-1E+99)</x:f>
        <x:v>-2969.673344680683</x:v>
      </x:c>
    </x:row>
    <x:row r="964">
      <x:c r="A964" s="139"/>
      <x:c r="B964" s="139"/>
      <x:c r="C964" s="139"/>
      <x:c r="D964" s="139"/>
      <x:c r="E964" s="139"/>
      <x:c r="F964" s="139"/>
      <x:c r="G964" s="139"/>
      <x:c r="H964" s="139"/>
      <x:c r="I964" s="266" t="n">
        <x:f>INT((ROW()-ROW($I$46))/((CARROT_CAP+1)*(MESCLUN_CAP+1)))</x:f>
        <x:v>1</x:v>
      </x:c>
      <x:c r="J964" s="266" t="n">
        <x:f>MOD(INT((ROW()-ROW($I$46))/(MESCLUN_CAP+1)),CARROT_CAP+1)</x:f>
        <x:v>8</x:v>
      </x:c>
      <x:c r="K964" s="266" t="n">
        <x:f>MOD(ROW()-ROW($I$46),MESCLUN_CAP+1)</x:f>
        <x:v>19</x:v>
      </x:c>
      <x:c r="L964" s="266" t="n">
        <x:f>SUM(I964:K964)</x:f>
        <x:v>28</x:v>
      </x:c>
      <x:c r="M964" s="267" t="n">
        <x:f>I964*TOMATO_HOURS*WEEKS*(1+TOMATO_DIM)^I964+J964*CARROT_HOURS*WEEKS*(1+CARROT_DIM)^J964+K964*MESCLUN_HOURS*WEEKS*(1+MESCLUN_DIM)^K964</x:f>
        <x:v>1474.0259132896292</x:v>
      </x:c>
      <x:c r="N964" s="267" t="n">
        <x:f>MAX(M964-FARMER_HOURS,0)/TEMP_HOURS_PER_WORKER</x:f>
        <x:v>0.5236291064511314</x:v>
      </x:c>
      <x:c r="O964" s="268" t="n">
        <x:f>I964*TOMATO_PRICE+J964*CARROT_PRICE+K964*MESCLUN_PRICE</x:f>
        <x:v>76852</x:v>
      </x:c>
      <x:c r="P964" s="268" t="n">
        <x:f>I964*TOMATO_FERTILIZER+J964*CARROT_FERTILIZER+K964*MESCLUN_FERTILIZER</x:f>
        <x:v>21120</x:v>
      </x:c>
      <x:c r="Q964" s="268" t="n">
        <x:f>MIN(M964,FARMER_HOURS)*FARMER_RATE+MAX(M964-FARMER_HOURS,0)*TEMP_RATE</x:f>
        <x:v>38090.72766127829</x:v>
      </x:c>
      <x:c r="R964" s="268" t="n">
        <x:f>O964-P964-Q964-FIXED_COST</x:f>
        <x:v>-2358.727661278288</x:v>
      </x:c>
      <x:c r="S964" s="139" t="str">
        <x:f>IF(AND(L964&lt;=TOTAL_BED_CAP,N964&lt;=TEMP_WORKER_CAP),"YES","NO")</x:f>
        <x:v>YES</x:v>
      </x:c>
      <x:c r="T964" s="139" t="n">
        <x:f>IF(S964="YES",R964,-1E+99)</x:f>
        <x:v>-2358.727661278288</x:v>
      </x:c>
    </x:row>
    <x:row r="965">
      <x:c r="A965" s="139"/>
      <x:c r="B965" s="139"/>
      <x:c r="C965" s="139"/>
      <x:c r="D965" s="139"/>
      <x:c r="E965" s="139"/>
      <x:c r="F965" s="139"/>
      <x:c r="G965" s="139"/>
      <x:c r="H965" s="139"/>
      <x:c r="I965" s="266" t="n">
        <x:f>INT((ROW()-ROW($I$46))/((CARROT_CAP+1)*(MESCLUN_CAP+1)))</x:f>
        <x:v>1</x:v>
      </x:c>
      <x:c r="J965" s="266" t="n">
        <x:f>MOD(INT((ROW()-ROW($I$46))/(MESCLUN_CAP+1)),CARROT_CAP+1)</x:f>
        <x:v>8</x:v>
      </x:c>
      <x:c r="K965" s="266" t="n">
        <x:f>MOD(ROW()-ROW($I$46),MESCLUN_CAP+1)</x:f>
        <x:v>20</x:v>
      </x:c>
      <x:c r="L965" s="266" t="n">
        <x:f>SUM(I965:K965)</x:f>
        <x:v>29</x:v>
      </x:c>
      <x:c r="M965" s="267" t="n">
        <x:f>I965*TOMATO_HOURS*WEEKS*(1+TOMATO_DIM)^I965+J965*CARROT_HOURS*WEEKS*(1+CARROT_DIM)^J965+K965*MESCLUN_HOURS*WEEKS*(1+MESCLUN_DIM)^K965</x:f>
        <x:v>1545.250203940106</x:v>
      </x:c>
      <x:c r="N965" s="267" t="n">
        <x:f>MAX(M965-FARMER_HOURS,0)/TEMP_HOURS_PER_WORKER</x:f>
        <x:v>0.5730904194028514</x:v>
      </x:c>
      <x:c r="O965" s="268" t="n">
        <x:f>I965*TOMATO_PRICE+J965*CARROT_PRICE+K965*MESCLUN_PRICE</x:f>
        <x:v>79552</x:v>
      </x:c>
      <x:c r="P965" s="268" t="n">
        <x:f>I965*TOMATO_FERTILIZER+J965*CARROT_FERTILIZER+K965*MESCLUN_FERTILIZER</x:f>
        <x:v>22000</x:v>
      </x:c>
      <x:c r="Q965" s="268" t="n">
        <x:f>MIN(M965,FARMER_HOURS)*FARMER_RATE+MAX(M965-FARMER_HOURS,0)*TEMP_RATE</x:f>
        <x:v>39327.26048507128</x:v>
      </x:c>
      <x:c r="R965" s="268" t="n">
        <x:f>O965-P965-Q965-FIXED_COST</x:f>
        <x:v>-1775.2604850712814</x:v>
      </x:c>
      <x:c r="S965" s="139" t="str">
        <x:f>IF(AND(L965&lt;=TOTAL_BED_CAP,N965&lt;=TEMP_WORKER_CAP),"YES","NO")</x:f>
        <x:v>YES</x:v>
      </x:c>
      <x:c r="T965" s="139" t="n">
        <x:f>IF(S965="YES",R965,-1E+99)</x:f>
        <x:v>-1775.2604850712814</x:v>
      </x:c>
    </x:row>
    <x:row r="966">
      <x:c r="A966" s="139"/>
      <x:c r="B966" s="139"/>
      <x:c r="C966" s="139"/>
      <x:c r="D966" s="139"/>
      <x:c r="E966" s="139"/>
      <x:c r="F966" s="139"/>
      <x:c r="G966" s="139"/>
      <x:c r="H966" s="139"/>
      <x:c r="I966" s="266" t="n">
        <x:f>INT((ROW()-ROW($I$46))/((CARROT_CAP+1)*(MESCLUN_CAP+1)))</x:f>
        <x:v>1</x:v>
      </x:c>
      <x:c r="J966" s="266" t="n">
        <x:f>MOD(INT((ROW()-ROW($I$46))/(MESCLUN_CAP+1)),CARROT_CAP+1)</x:f>
        <x:v>8</x:v>
      </x:c>
      <x:c r="K966" s="266" t="n">
        <x:f>MOD(ROW()-ROW($I$46),MESCLUN_CAP+1)</x:f>
        <x:v>21</x:v>
      </x:c>
      <x:c r="L966" s="266" t="n">
        <x:f>SUM(I966:K966)</x:f>
        <x:v>30</x:v>
      </x:c>
      <x:c r="M966" s="267" t="n">
        <x:f>I966*TOMATO_HOURS*WEEKS*(1+TOMATO_DIM)^I966+J966*CARROT_HOURS*WEEKS*(1+CARROT_DIM)^J966+K966*MESCLUN_HOURS*WEEKS*(1+MESCLUN_DIM)^K966</x:f>
        <x:v>1618.08594416655</x:v>
      </x:c>
      <x:c r="N966" s="267" t="n">
        <x:f>MAX(M966-FARMER_HOURS,0)/TEMP_HOURS_PER_WORKER</x:f>
        <x:v>0.6236707945601042</x:v>
      </x:c>
      <x:c r="O966" s="268" t="n">
        <x:f>I966*TOMATO_PRICE+J966*CARROT_PRICE+K966*MESCLUN_PRICE</x:f>
        <x:v>82252</x:v>
      </x:c>
      <x:c r="P966" s="268" t="n">
        <x:f>I966*TOMATO_FERTILIZER+J966*CARROT_FERTILIZER+K966*MESCLUN_FERTILIZER</x:f>
        <x:v>22880</x:v>
      </x:c>
      <x:c r="Q966" s="268" t="n">
        <x:f>MIN(M966,FARMER_HOURS)*FARMER_RATE+MAX(M966-FARMER_HOURS,0)*TEMP_RATE</x:f>
        <x:v>40591.76986400261</x:v>
      </x:c>
      <x:c r="R966" s="268" t="n">
        <x:f>O966-P966-Q966-FIXED_COST</x:f>
        <x:v>-1219.7698640026065</x:v>
      </x:c>
      <x:c r="S966" s="139" t="str">
        <x:f>IF(AND(L966&lt;=TOTAL_BED_CAP,N966&lt;=TEMP_WORKER_CAP),"YES","NO")</x:f>
        <x:v>YES</x:v>
      </x:c>
      <x:c r="T966" s="139" t="n">
        <x:f>IF(S966="YES",R966,-1E+99)</x:f>
        <x:v>-1219.7698640026065</x:v>
      </x:c>
    </x:row>
    <x:row r="967">
      <x:c r="A967" s="139"/>
      <x:c r="B967" s="139"/>
      <x:c r="C967" s="139"/>
      <x:c r="D967" s="139"/>
      <x:c r="E967" s="139"/>
      <x:c r="F967" s="139"/>
      <x:c r="G967" s="139"/>
      <x:c r="H967" s="139"/>
      <x:c r="I967" s="266" t="n">
        <x:f>INT((ROW()-ROW($I$46))/((CARROT_CAP+1)*(MESCLUN_CAP+1)))</x:f>
        <x:v>1</x:v>
      </x:c>
      <x:c r="J967" s="266" t="n">
        <x:f>MOD(INT((ROW()-ROW($I$46))/(MESCLUN_CAP+1)),CARROT_CAP+1)</x:f>
        <x:v>8</x:v>
      </x:c>
      <x:c r="K967" s="266" t="n">
        <x:f>MOD(ROW()-ROW($I$46),MESCLUN_CAP+1)</x:f>
        <x:v>22</x:v>
      </x:c>
      <x:c r="L967" s="266" t="n">
        <x:f>SUM(I967:K967)</x:f>
        <x:v>31</x:v>
      </x:c>
      <x:c r="M967" s="267" t="n">
        <x:f>I967*TOMATO_HOURS*WEEKS*(1+TOMATO_DIM)^I967+J967*CARROT_HOURS*WEEKS*(1+CARROT_DIM)^J967+K967*MESCLUN_HOURS*WEEKS*(1+MESCLUN_DIM)^K967</x:f>
        <x:v>1692.562291412946</x:v>
      </x:c>
      <x:c r="N967" s="267" t="n">
        <x:f>MAX(M967-FARMER_HOURS,0)/TEMP_HOURS_PER_WORKER</x:f>
        <x:v>0.6753904801478792</x:v>
      </x:c>
      <x:c r="O967" s="268" t="n">
        <x:f>I967*TOMATO_PRICE+J967*CARROT_PRICE+K967*MESCLUN_PRICE</x:f>
        <x:v>84952</x:v>
      </x:c>
      <x:c r="P967" s="268" t="n">
        <x:f>I967*TOMATO_FERTILIZER+J967*CARROT_FERTILIZER+K967*MESCLUN_FERTILIZER</x:f>
        <x:v>23760</x:v>
      </x:c>
      <x:c r="Q967" s="268" t="n">
        <x:f>MIN(M967,FARMER_HOURS)*FARMER_RATE+MAX(M967-FARMER_HOURS,0)*TEMP_RATE</x:f>
        <x:v>41884.762003696975</x:v>
      </x:c>
      <x:c r="R967" s="268" t="n">
        <x:f>O967-P967-Q967-FIXED_COST</x:f>
        <x:v>-692.7620036969747</x:v>
      </x:c>
      <x:c r="S967" s="139" t="str">
        <x:f>IF(AND(L967&lt;=TOTAL_BED_CAP,N967&lt;=TEMP_WORKER_CAP),"YES","NO")</x:f>
        <x:v>YES</x:v>
      </x:c>
      <x:c r="T967" s="139" t="n">
        <x:f>IF(S967="YES",R967,-1E+99)</x:f>
        <x:v>-692.7620036969747</x:v>
      </x:c>
    </x:row>
    <x:row r="968">
      <x:c r="A968" s="139"/>
      <x:c r="B968" s="139"/>
      <x:c r="C968" s="139"/>
      <x:c r="D968" s="139"/>
      <x:c r="E968" s="139"/>
      <x:c r="F968" s="139"/>
      <x:c r="G968" s="139"/>
      <x:c r="H968" s="139"/>
      <x:c r="I968" s="266" t="n">
        <x:f>INT((ROW()-ROW($I$46))/((CARROT_CAP+1)*(MESCLUN_CAP+1)))</x:f>
        <x:v>1</x:v>
      </x:c>
      <x:c r="J968" s="266" t="n">
        <x:f>MOD(INT((ROW()-ROW($I$46))/(MESCLUN_CAP+1)),CARROT_CAP+1)</x:f>
        <x:v>8</x:v>
      </x:c>
      <x:c r="K968" s="266" t="n">
        <x:f>MOD(ROW()-ROW($I$46),MESCLUN_CAP+1)</x:f>
        <x:v>23</x:v>
      </x:c>
      <x:c r="L968" s="266" t="n">
        <x:f>SUM(I968:K968)</x:f>
        <x:v>32</x:v>
      </x:c>
      <x:c r="M968" s="267" t="n">
        <x:f>I968*TOMATO_HOURS*WEEKS*(1+TOMATO_DIM)^I968+J968*CARROT_HOURS*WEEKS*(1+CARROT_DIM)^J968+K968*MESCLUN_HOURS*WEEKS*(1+MESCLUN_DIM)^K968</x:f>
        <x:v>1768.7088802703825</x:v>
      </x:c>
      <x:c r="N968" s="267" t="n">
        <x:f>MAX(M968-FARMER_HOURS,0)/TEMP_HOURS_PER_WORKER</x:f>
        <x:v>0.7282700557433212</x:v>
      </x:c>
      <x:c r="O968" s="268" t="n">
        <x:f>I968*TOMATO_PRICE+J968*CARROT_PRICE+K968*MESCLUN_PRICE</x:f>
        <x:v>87652</x:v>
      </x:c>
      <x:c r="P968" s="268" t="n">
        <x:f>I968*TOMATO_FERTILIZER+J968*CARROT_FERTILIZER+K968*MESCLUN_FERTILIZER</x:f>
        <x:v>24640</x:v>
      </x:c>
      <x:c r="Q968" s="268" t="n">
        <x:f>MIN(M968,FARMER_HOURS)*FARMER_RATE+MAX(M968-FARMER_HOURS,0)*TEMP_RATE</x:f>
        <x:v>43206.75139358303</x:v>
      </x:c>
      <x:c r="R968" s="268" t="n">
        <x:f>O968-P968-Q968-FIXED_COST</x:f>
        <x:v>-194.7513935830284</x:v>
      </x:c>
      <x:c r="S968" s="139" t="str">
        <x:f>IF(AND(L968&lt;=TOTAL_BED_CAP,N968&lt;=TEMP_WORKER_CAP),"YES","NO")</x:f>
        <x:v>YES</x:v>
      </x:c>
      <x:c r="T968" s="139" t="n">
        <x:f>IF(S968="YES",R968,-1E+99)</x:f>
        <x:v>-194.7513935830284</x:v>
      </x:c>
    </x:row>
    <x:row r="969">
      <x:c r="A969" s="139"/>
      <x:c r="B969" s="139"/>
      <x:c r="C969" s="139"/>
      <x:c r="D969" s="139"/>
      <x:c r="E969" s="139"/>
      <x:c r="F969" s="139"/>
      <x:c r="G969" s="139"/>
      <x:c r="H969" s="139"/>
      <x:c r="I969" s="266" t="n">
        <x:f>INT((ROW()-ROW($I$46))/((CARROT_CAP+1)*(MESCLUN_CAP+1)))</x:f>
        <x:v>1</x:v>
      </x:c>
      <x:c r="J969" s="266" t="n">
        <x:f>MOD(INT((ROW()-ROW($I$46))/(MESCLUN_CAP+1)),CARROT_CAP+1)</x:f>
        <x:v>8</x:v>
      </x:c>
      <x:c r="K969" s="266" t="n">
        <x:f>MOD(ROW()-ROW($I$46),MESCLUN_CAP+1)</x:f>
        <x:v>24</x:v>
      </x:c>
      <x:c r="L969" s="266" t="n">
        <x:f>SUM(I969:K969)</x:f>
        <x:v>33</x:v>
      </x:c>
      <x:c r="M969" s="267" t="n">
        <x:f>I969*TOMATO_HOURS*WEEKS*(1+TOMATO_DIM)^I969+J969*CARROT_HOURS*WEEKS*(1+CARROT_DIM)^J969+K969*MESCLUN_HOURS*WEEKS*(1+MESCLUN_DIM)^K969</x:f>
        <x:v>1846.5558298498781</x:v>
      </x:c>
      <x:c r="N969" s="267" t="n">
        <x:f>MAX(M969-FARMER_HOURS,0)/TEMP_HOURS_PER_WORKER</x:f>
        <x:v>0.7823304373957487</x:v>
      </x:c>
      <x:c r="O969" s="268" t="n">
        <x:f>I969*TOMATO_PRICE+J969*CARROT_PRICE+K969*MESCLUN_PRICE</x:f>
        <x:v>90352</x:v>
      </x:c>
      <x:c r="P969" s="268" t="n">
        <x:f>I969*TOMATO_FERTILIZER+J969*CARROT_FERTILIZER+K969*MESCLUN_FERTILIZER</x:f>
        <x:v>25520</x:v>
      </x:c>
      <x:c r="Q969" s="268" t="n">
        <x:f>MIN(M969,FARMER_HOURS)*FARMER_RATE+MAX(M969-FARMER_HOURS,0)*TEMP_RATE</x:f>
        <x:v>44558.26093489372</x:v>
      </x:c>
      <x:c r="R969" s="268" t="n">
        <x:f>O969-P969-Q969-FIXED_COST</x:f>
        <x:v>273.7390651062815</x:v>
      </x:c>
      <x:c r="S969" s="139" t="str">
        <x:f>IF(AND(L969&lt;=TOTAL_BED_CAP,N969&lt;=TEMP_WORKER_CAP),"YES","NO")</x:f>
        <x:v>YES</x:v>
      </x:c>
      <x:c r="T969" s="139" t="n">
        <x:f>IF(S969="YES",R969,-1E+99)</x:f>
        <x:v>273.7390651062815</x:v>
      </x:c>
    </x:row>
    <x:row r="970">
      <x:c r="A970" s="139"/>
      <x:c r="B970" s="139"/>
      <x:c r="C970" s="139"/>
      <x:c r="D970" s="139"/>
      <x:c r="E970" s="139"/>
      <x:c r="F970" s="139"/>
      <x:c r="G970" s="139"/>
      <x:c r="H970" s="139"/>
      <x:c r="I970" s="266" t="n">
        <x:f>INT((ROW()-ROW($I$46))/((CARROT_CAP+1)*(MESCLUN_CAP+1)))</x:f>
        <x:v>1</x:v>
      </x:c>
      <x:c r="J970" s="266" t="n">
        <x:f>MOD(INT((ROW()-ROW($I$46))/(MESCLUN_CAP+1)),CARROT_CAP+1)</x:f>
        <x:v>8</x:v>
      </x:c>
      <x:c r="K970" s="266" t="n">
        <x:f>MOD(ROW()-ROW($I$46),MESCLUN_CAP+1)</x:f>
        <x:v>25</x:v>
      </x:c>
      <x:c r="L970" s="266" t="n">
        <x:f>SUM(I970:K970)</x:f>
        <x:v>34</x:v>
      </x:c>
      <x:c r="M970" s="267" t="n">
        <x:f>I970*TOMATO_HOURS*WEEKS*(1+TOMATO_DIM)^I970+J970*CARROT_HOURS*WEEKS*(1+CARROT_DIM)^J970+K970*MESCLUN_HOURS*WEEKS*(1+MESCLUN_DIM)^K970</x:f>
        <x:v>1926.1337512649757</x:v>
      </x:c>
      <x:c r="N970" s="267" t="n">
        <x:f>MAX(M970-FARMER_HOURS,0)/TEMP_HOURS_PER_WORKER</x:f>
        <x:v>0.8375928828228998</x:v>
      </x:c>
      <x:c r="O970" s="268" t="n">
        <x:f>I970*TOMATO_PRICE+J970*CARROT_PRICE+K970*MESCLUN_PRICE</x:f>
        <x:v>93052</x:v>
      </x:c>
      <x:c r="P970" s="268" t="n">
        <x:f>I970*TOMATO_FERTILIZER+J970*CARROT_FERTILIZER+K970*MESCLUN_FERTILIZER</x:f>
        <x:v>26400</x:v>
      </x:c>
      <x:c r="Q970" s="268" t="n">
        <x:f>MIN(M970,FARMER_HOURS)*FARMER_RATE+MAX(M970-FARMER_HOURS,0)*TEMP_RATE</x:f>
        <x:v>45939.822070572496</x:v>
      </x:c>
      <x:c r="R970" s="268" t="n">
        <x:f>O970-P970-Q970-FIXED_COST</x:f>
        <x:v>712.1779294275038</x:v>
      </x:c>
      <x:c r="S970" s="139" t="str">
        <x:f>IF(AND(L970&lt;=TOTAL_BED_CAP,N970&lt;=TEMP_WORKER_CAP),"YES","NO")</x:f>
        <x:v>YES</x:v>
      </x:c>
      <x:c r="T970" s="139" t="n">
        <x:f>IF(S970="YES",R970,-1E+99)</x:f>
        <x:v>712.1779294275038</x:v>
      </x:c>
    </x:row>
    <x:row r="971">
      <x:c r="A971" s="139"/>
      <x:c r="B971" s="139"/>
      <x:c r="C971" s="139"/>
      <x:c r="D971" s="139"/>
      <x:c r="E971" s="139"/>
      <x:c r="F971" s="139"/>
      <x:c r="G971" s="139"/>
      <x:c r="H971" s="139"/>
      <x:c r="I971" s="266" t="n">
        <x:f>INT((ROW()-ROW($I$46))/((CARROT_CAP+1)*(MESCLUN_CAP+1)))</x:f>
        <x:v>1</x:v>
      </x:c>
      <x:c r="J971" s="266" t="n">
        <x:f>MOD(INT((ROW()-ROW($I$46))/(MESCLUN_CAP+1)),CARROT_CAP+1)</x:f>
        <x:v>8</x:v>
      </x:c>
      <x:c r="K971" s="266" t="n">
        <x:f>MOD(ROW()-ROW($I$46),MESCLUN_CAP+1)</x:f>
        <x:v>26</x:v>
      </x:c>
      <x:c r="L971" s="266" t="n">
        <x:f>SUM(I971:K971)</x:f>
        <x:v>35</x:v>
      </x:c>
      <x:c r="M971" s="267" t="n">
        <x:f>I971*TOMATO_HOURS*WEEKS*(1+TOMATO_DIM)^I971+J971*CARROT_HOURS*WEEKS*(1+CARROT_DIM)^J971+K971*MESCLUN_HOURS*WEEKS*(1+MESCLUN_DIM)^K971</x:f>
        <x:v>2007.473755225693</x:v>
      </x:c>
      <x:c r="N971" s="267" t="n">
        <x:f>MAX(M971-FARMER_HOURS,0)/TEMP_HOURS_PER_WORKER</x:f>
        <x:v>0.894078996684509</x:v>
      </x:c>
      <x:c r="O971" s="268" t="n">
        <x:f>I971*TOMATO_PRICE+J971*CARROT_PRICE+K971*MESCLUN_PRICE</x:f>
        <x:v>95752</x:v>
      </x:c>
      <x:c r="P971" s="268" t="n">
        <x:f>I971*TOMATO_FERTILIZER+J971*CARROT_FERTILIZER+K971*MESCLUN_FERTILIZER</x:f>
        <x:v>27280</x:v>
      </x:c>
      <x:c r="Q971" s="268" t="n">
        <x:f>MIN(M971,FARMER_HOURS)*FARMER_RATE+MAX(M971-FARMER_HOURS,0)*TEMP_RATE</x:f>
        <x:v>47351.97491711272</x:v>
      </x:c>
      <x:c r="R971" s="268" t="n">
        <x:f>O971-P971-Q971-FIXED_COST</x:f>
        <x:v>1120.0250828872813</x:v>
      </x:c>
      <x:c r="S971" s="139" t="str">
        <x:f>IF(AND(L971&lt;=TOTAL_BED_CAP,N971&lt;=TEMP_WORKER_CAP),"YES","NO")</x:f>
        <x:v>YES</x:v>
      </x:c>
      <x:c r="T971" s="139" t="n">
        <x:f>IF(S971="YES",R971,-1E+99)</x:f>
        <x:v>1120.0250828872813</x:v>
      </x:c>
    </x:row>
    <x:row r="972">
      <x:c r="A972" s="139"/>
      <x:c r="B972" s="139"/>
      <x:c r="C972" s="139"/>
      <x:c r="D972" s="139"/>
      <x:c r="E972" s="139"/>
      <x:c r="F972" s="139"/>
      <x:c r="G972" s="139"/>
      <x:c r="H972" s="139"/>
      <x:c r="I972" s="266" t="n">
        <x:f>INT((ROW()-ROW($I$46))/((CARROT_CAP+1)*(MESCLUN_CAP+1)))</x:f>
        <x:v>1</x:v>
      </x:c>
      <x:c r="J972" s="266" t="n">
        <x:f>MOD(INT((ROW()-ROW($I$46))/(MESCLUN_CAP+1)),CARROT_CAP+1)</x:f>
        <x:v>8</x:v>
      </x:c>
      <x:c r="K972" s="266" t="n">
        <x:f>MOD(ROW()-ROW($I$46),MESCLUN_CAP+1)</x:f>
        <x:v>27</x:v>
      </x:c>
      <x:c r="L972" s="266" t="n">
        <x:f>SUM(I972:K972)</x:f>
        <x:v>36</x:v>
      </x:c>
      <x:c r="M972" s="267" t="n">
        <x:f>I972*TOMATO_HOURS*WEEKS*(1+TOMATO_DIM)^I972+J972*CARROT_HOURS*WEEKS*(1+CARROT_DIM)^J972+K972*MESCLUN_HOURS*WEEKS*(1+MESCLUN_DIM)^K972</x:f>
        <x:v>2090.60745974545</x:v>
      </x:c>
      <x:c r="N972" s="267" t="n">
        <x:f>MAX(M972-FARMER_HOURS,0)/TEMP_HOURS_PER_WORKER</x:f>
        <x:v>0.9518107359343402</x:v>
      </x:c>
      <x:c r="O972" s="268" t="n">
        <x:f>I972*TOMATO_PRICE+J972*CARROT_PRICE+K972*MESCLUN_PRICE</x:f>
        <x:v>98452</x:v>
      </x:c>
      <x:c r="P972" s="268" t="n">
        <x:f>I972*TOMATO_FERTILIZER+J972*CARROT_FERTILIZER+K972*MESCLUN_FERTILIZER</x:f>
        <x:v>28160</x:v>
      </x:c>
      <x:c r="Q972" s="268" t="n">
        <x:f>MIN(M972,FARMER_HOURS)*FARMER_RATE+MAX(M972-FARMER_HOURS,0)*TEMP_RATE</x:f>
        <x:v>48795.2683983585</x:v>
      </x:c>
      <x:c r="R972" s="268" t="n">
        <x:f>O972-P972-Q972-FIXED_COST</x:f>
        <x:v>1496.7316016414989</x:v>
      </x:c>
      <x:c r="S972" s="139" t="str">
        <x:f>IF(AND(L972&lt;=TOTAL_BED_CAP,N972&lt;=TEMP_WORKER_CAP),"YES","NO")</x:f>
        <x:v>YES</x:v>
      </x:c>
      <x:c r="T972" s="139" t="n">
        <x:f>IF(S972="YES",R972,-1E+99)</x:f>
        <x:v>1496.7316016414989</x:v>
      </x:c>
    </x:row>
    <x:row r="973">
      <x:c r="A973" s="139"/>
      <x:c r="B973" s="139"/>
      <x:c r="C973" s="139"/>
      <x:c r="D973" s="139"/>
      <x:c r="E973" s="139"/>
      <x:c r="F973" s="139"/>
      <x:c r="G973" s="139"/>
      <x:c r="H973" s="139"/>
      <x:c r="I973" s="266" t="n">
        <x:f>INT((ROW()-ROW($I$46))/((CARROT_CAP+1)*(MESCLUN_CAP+1)))</x:f>
        <x:v>1</x:v>
      </x:c>
      <x:c r="J973" s="266" t="n">
        <x:f>MOD(INT((ROW()-ROW($I$46))/(MESCLUN_CAP+1)),CARROT_CAP+1)</x:f>
        <x:v>8</x:v>
      </x:c>
      <x:c r="K973" s="266" t="n">
        <x:f>MOD(ROW()-ROW($I$46),MESCLUN_CAP+1)</x:f>
        <x:v>28</x:v>
      </x:c>
      <x:c r="L973" s="266" t="n">
        <x:f>SUM(I973:K973)</x:f>
        <x:v>37</x:v>
      </x:c>
      <x:c r="M973" s="267" t="n">
        <x:f>I973*TOMATO_HOURS*WEEKS*(1+TOMATO_DIM)^I973+J973*CARROT_HOURS*WEEKS*(1+CARROT_DIM)^J973+K973*MESCLUN_HOURS*WEEKS*(1+MESCLUN_DIM)^K973</x:f>
        <x:v>2175.5669979626036</x:v>
      </x:c>
      <x:c r="N973" s="267" t="n">
        <x:f>MAX(M973-FARMER_HOURS,0)/TEMP_HOURS_PER_WORKER</x:f>
        <x:v>1.010810415251808</x:v>
      </x:c>
      <x:c r="O973" s="268" t="n">
        <x:f>I973*TOMATO_PRICE+J973*CARROT_PRICE+K973*MESCLUN_PRICE</x:f>
        <x:v>101152</x:v>
      </x:c>
      <x:c r="P973" s="268" t="n">
        <x:f>I973*TOMATO_FERTILIZER+J973*CARROT_FERTILIZER+K973*MESCLUN_FERTILIZER</x:f>
        <x:v>29040</x:v>
      </x:c>
      <x:c r="Q973" s="268" t="n">
        <x:f>MIN(M973,FARMER_HOURS)*FARMER_RATE+MAX(M973-FARMER_HOURS,0)*TEMP_RATE</x:f>
        <x:v>50270.2603812952</x:v>
      </x:c>
      <x:c r="R973" s="268" t="n">
        <x:f>O973-P973-Q973-FIXED_COST</x:f>
        <x:v>1841.7396187047998</x:v>
      </x:c>
      <x:c r="S973" s="139" t="str">
        <x:f>IF(AND(L973&lt;=TOTAL_BED_CAP,N973&lt;=TEMP_WORKER_CAP),"YES","NO")</x:f>
        <x:v>YES</x:v>
      </x:c>
      <x:c r="T973" s="139" t="n">
        <x:f>IF(S973="YES",R973,-1E+99)</x:f>
        <x:v>1841.7396187047998</x:v>
      </x:c>
    </x:row>
    <x:row r="974">
      <x:c r="A974" s="139"/>
      <x:c r="B974" s="139"/>
      <x:c r="C974" s="139"/>
      <x:c r="D974" s="139"/>
      <x:c r="E974" s="139"/>
      <x:c r="F974" s="139"/>
      <x:c r="G974" s="139"/>
      <x:c r="H974" s="139"/>
      <x:c r="I974" s="266" t="n">
        <x:f>INT((ROW()-ROW($I$46))/((CARROT_CAP+1)*(MESCLUN_CAP+1)))</x:f>
        <x:v>1</x:v>
      </x:c>
      <x:c r="J974" s="266" t="n">
        <x:f>MOD(INT((ROW()-ROW($I$46))/(MESCLUN_CAP+1)),CARROT_CAP+1)</x:f>
        <x:v>8</x:v>
      </x:c>
      <x:c r="K974" s="266" t="n">
        <x:f>MOD(ROW()-ROW($I$46),MESCLUN_CAP+1)</x:f>
        <x:v>29</x:v>
      </x:c>
      <x:c r="L974" s="266" t="n">
        <x:f>SUM(I974:K974)</x:f>
        <x:v>38</x:v>
      </x:c>
      <x:c r="M974" s="267" t="n">
        <x:f>I974*TOMATO_HOURS*WEEKS*(1+TOMATO_DIM)^I974+J974*CARROT_HOURS*WEEKS*(1+CARROT_DIM)^J974+K974*MESCLUN_HOURS*WEEKS*(1+MESCLUN_DIM)^K974</x:f>
        <x:v>2262.3850260782565</x:v>
      </x:c>
      <x:c r="N974" s="267" t="n">
        <x:f>MAX(M974-FARMER_HOURS,0)/TEMP_HOURS_PER_WORKER</x:f>
        <x:v>1.0711007125543448</x:v>
      </x:c>
      <x:c r="O974" s="268" t="n">
        <x:f>I974*TOMATO_PRICE+J974*CARROT_PRICE+K974*MESCLUN_PRICE</x:f>
        <x:v>103852</x:v>
      </x:c>
      <x:c r="P974" s="268" t="n">
        <x:f>I974*TOMATO_FERTILIZER+J974*CARROT_FERTILIZER+K974*MESCLUN_FERTILIZER</x:f>
        <x:v>29920</x:v>
      </x:c>
      <x:c r="Q974" s="268" t="n">
        <x:f>MIN(M974,FARMER_HOURS)*FARMER_RATE+MAX(M974-FARMER_HOURS,0)*TEMP_RATE</x:f>
        <x:v>51777.51781385862</x:v>
      </x:c>
      <x:c r="R974" s="268" t="n">
        <x:f>O974-P974-Q974-FIXED_COST</x:f>
        <x:v>2154.48218614138</x:v>
      </x:c>
      <x:c r="S974" s="139" t="str">
        <x:f>IF(AND(L974&lt;=TOTAL_BED_CAP,N974&lt;=TEMP_WORKER_CAP),"YES","NO")</x:f>
        <x:v>YES</x:v>
      </x:c>
      <x:c r="T974" s="139" t="n">
        <x:f>IF(S974="YES",R974,-1E+99)</x:f>
        <x:v>2154.48218614138</x:v>
      </x:c>
    </x:row>
    <x:row r="975">
      <x:c r="A975" s="139"/>
      <x:c r="B975" s="139"/>
      <x:c r="C975" s="139"/>
      <x:c r="D975" s="139"/>
      <x:c r="E975" s="139"/>
      <x:c r="F975" s="139"/>
      <x:c r="G975" s="139"/>
      <x:c r="H975" s="139"/>
      <x:c r="I975" s="266" t="n">
        <x:f>INT((ROW()-ROW($I$46))/((CARROT_CAP+1)*(MESCLUN_CAP+1)))</x:f>
        <x:v>1</x:v>
      </x:c>
      <x:c r="J975" s="266" t="n">
        <x:f>MOD(INT((ROW()-ROW($I$46))/(MESCLUN_CAP+1)),CARROT_CAP+1)</x:f>
        <x:v>8</x:v>
      </x:c>
      <x:c r="K975" s="266" t="n">
        <x:f>MOD(ROW()-ROW($I$46),MESCLUN_CAP+1)</x:f>
        <x:v>30</x:v>
      </x:c>
      <x:c r="L975" s="266" t="n">
        <x:f>SUM(I975:K975)</x:f>
        <x:v>39</x:v>
      </x:c>
      <x:c r="M975" s="267" t="n">
        <x:f>I975*TOMATO_HOURS*WEEKS*(1+TOMATO_DIM)^I975+J975*CARROT_HOURS*WEEKS*(1+CARROT_DIM)^J975+K975*MESCLUN_HOURS*WEEKS*(1+MESCLUN_DIM)^K975</x:f>
        <x:v>2351.0947314120267</x:v>
      </x:c>
      <x:c r="N975" s="267" t="n">
        <x:f>MAX(M975-FARMER_HOURS,0)/TEMP_HOURS_PER_WORKER</x:f>
        <x:v>1.1327046745916851</x:v>
      </x:c>
      <x:c r="O975" s="268" t="n">
        <x:f>I975*TOMATO_PRICE+J975*CARROT_PRICE+K975*MESCLUN_PRICE</x:f>
        <x:v>106552</x:v>
      </x:c>
      <x:c r="P975" s="268" t="n">
        <x:f>I975*TOMATO_FERTILIZER+J975*CARROT_FERTILIZER+K975*MESCLUN_FERTILIZER</x:f>
        <x:v>30800</x:v>
      </x:c>
      <x:c r="Q975" s="268" t="n">
        <x:f>MIN(M975,FARMER_HOURS)*FARMER_RATE+MAX(M975-FARMER_HOURS,0)*TEMP_RATE</x:f>
        <x:v>53317.61686479213</x:v>
      </x:c>
      <x:c r="R975" s="268" t="n">
        <x:f>O975-P975-Q975-FIXED_COST</x:f>
        <x:v>2434.3831352078705</x:v>
      </x:c>
      <x:c r="S975" s="139" t="str">
        <x:f>IF(AND(L975&lt;=TOTAL_BED_CAP,N975&lt;=TEMP_WORKER_CAP),"YES","NO")</x:f>
        <x:v>YES</x:v>
      </x:c>
      <x:c r="T975" s="139" t="n">
        <x:f>IF(S975="YES",R975,-1E+99)</x:f>
        <x:v>2434.3831352078705</x:v>
      </x:c>
    </x:row>
    <x:row r="976">
      <x:c r="A976" s="139"/>
      <x:c r="B976" s="139"/>
      <x:c r="C976" s="139"/>
      <x:c r="D976" s="139"/>
      <x:c r="E976" s="139"/>
      <x:c r="F976" s="139"/>
      <x:c r="G976" s="139"/>
      <x:c r="H976" s="139"/>
      <x:c r="I976" s="266" t="n">
        <x:f>INT((ROW()-ROW($I$46))/((CARROT_CAP+1)*(MESCLUN_CAP+1)))</x:f>
        <x:v>1</x:v>
      </x:c>
      <x:c r="J976" s="266" t="n">
        <x:f>MOD(INT((ROW()-ROW($I$46))/(MESCLUN_CAP+1)),CARROT_CAP+1)</x:f>
        <x:v>9</x:v>
      </x:c>
      <x:c r="K976" s="266" t="n">
        <x:f>MOD(ROW()-ROW($I$46),MESCLUN_CAP+1)</x:f>
        <x:v>0</x:v>
      </x:c>
      <x:c r="L976" s="266" t="n">
        <x:f>SUM(I976:K976)</x:f>
        <x:v>10</x:v>
      </x:c>
      <x:c r="M976" s="267" t="n">
        <x:f>I976*TOMATO_HOURS*WEEKS*(1+TOMATO_DIM)^I976+J976*CARROT_HOURS*WEEKS*(1+CARROT_DIM)^J976+K976*MESCLUN_HOURS*WEEKS*(1+MESCLUN_DIM)^K976</x:f>
        <x:v>436.1930018858696</x:v>
      </x:c>
      <x:c r="N976" s="267" t="n">
        <x:f>MAX(M976-FARMER_HOURS,0)/TEMP_HOURS_PER_WORKER</x:f>
        <x:v>0</x:v>
      </x:c>
      <x:c r="O976" s="268" t="n">
        <x:f>I976*TOMATO_PRICE+J976*CARROT_PRICE+K976*MESCLUN_PRICE</x:f>
        <x:v>27646</x:v>
      </x:c>
      <x:c r="P976" s="268" t="n">
        <x:f>I976*TOMATO_FERTILIZER+J976*CARROT_FERTILIZER+K976*MESCLUN_FERTILIZER</x:f>
        <x:v>4840</x:v>
      </x:c>
      <x:c r="Q976" s="268" t="n">
        <x:f>MIN(M976,FARMER_HOURS)*FARMER_RATE+MAX(M976-FARMER_HOURS,0)*TEMP_RATE</x:f>
        <x:v>15145.59034325936</x:v>
      </x:c>
      <x:c r="R976" s="268" t="n">
        <x:f>O976-P976-Q976-FIXED_COST</x:f>
        <x:v>-12339.59034325936</x:v>
      </x:c>
      <x:c r="S976" s="139" t="str">
        <x:f>IF(AND(L976&lt;=TOTAL_BED_CAP,N976&lt;=TEMP_WORKER_CAP),"YES","NO")</x:f>
        <x:v>YES</x:v>
      </x:c>
      <x:c r="T976" s="139" t="n">
        <x:f>IF(S976="YES",R976,-1E+99)</x:f>
        <x:v>-12339.59034325936</x:v>
      </x:c>
    </x:row>
    <x:row r="977">
      <x:c r="A977" s="139"/>
      <x:c r="B977" s="139"/>
      <x:c r="C977" s="139"/>
      <x:c r="D977" s="139"/>
      <x:c r="E977" s="139"/>
      <x:c r="F977" s="139"/>
      <x:c r="G977" s="139"/>
      <x:c r="H977" s="139"/>
      <x:c r="I977" s="266" t="n">
        <x:f>INT((ROW()-ROW($I$46))/((CARROT_CAP+1)*(MESCLUN_CAP+1)))</x:f>
        <x:v>1</x:v>
      </x:c>
      <x:c r="J977" s="266" t="n">
        <x:f>MOD(INT((ROW()-ROW($I$46))/(MESCLUN_CAP+1)),CARROT_CAP+1)</x:f>
        <x:v>9</x:v>
      </x:c>
      <x:c r="K977" s="266" t="n">
        <x:f>MOD(ROW()-ROW($I$46),MESCLUN_CAP+1)</x:f>
        <x:v>1</x:v>
      </x:c>
      <x:c r="L977" s="266" t="n">
        <x:f>SUM(I977:K977)</x:f>
        <x:v>11</x:v>
      </x:c>
      <x:c r="M977" s="267" t="n">
        <x:f>I977*TOMATO_HOURS*WEEKS*(1+TOMATO_DIM)^I977+J977*CARROT_HOURS*WEEKS*(1+CARROT_DIM)^J977+K977*MESCLUN_HOURS*WEEKS*(1+MESCLUN_DIM)^K977</x:f>
        <x:v>481.7555018858696</x:v>
      </x:c>
      <x:c r="N977" s="267" t="n">
        <x:f>MAX(M977-FARMER_HOURS,0)/TEMP_HOURS_PER_WORKER</x:f>
        <x:v>0</x:v>
      </x:c>
      <x:c r="O977" s="268" t="n">
        <x:f>I977*TOMATO_PRICE+J977*CARROT_PRICE+K977*MESCLUN_PRICE</x:f>
        <x:v>30346</x:v>
      </x:c>
      <x:c r="P977" s="268" t="n">
        <x:f>I977*TOMATO_FERTILIZER+J977*CARROT_FERTILIZER+K977*MESCLUN_FERTILIZER</x:f>
        <x:v>5720</x:v>
      </x:c>
      <x:c r="Q977" s="268" t="n">
        <x:f>MIN(M977,FARMER_HOURS)*FARMER_RATE+MAX(M977-FARMER_HOURS,0)*TEMP_RATE</x:f>
        <x:v>16727.62159325936</x:v>
      </x:c>
      <x:c r="R977" s="268" t="n">
        <x:f>O977-P977-Q977-FIXED_COST</x:f>
        <x:v>-12101.621593259359</x:v>
      </x:c>
      <x:c r="S977" s="139" t="str">
        <x:f>IF(AND(L977&lt;=TOTAL_BED_CAP,N977&lt;=TEMP_WORKER_CAP),"YES","NO")</x:f>
        <x:v>YES</x:v>
      </x:c>
      <x:c r="T977" s="139" t="n">
        <x:f>IF(S977="YES",R977,-1E+99)</x:f>
        <x:v>-12101.621593259359</x:v>
      </x:c>
    </x:row>
    <x:row r="978">
      <x:c r="A978" s="139"/>
      <x:c r="B978" s="139"/>
      <x:c r="C978" s="139"/>
      <x:c r="D978" s="139"/>
      <x:c r="E978" s="139"/>
      <x:c r="F978" s="139"/>
      <x:c r="G978" s="139"/>
      <x:c r="H978" s="139"/>
      <x:c r="I978" s="266" t="n">
        <x:f>INT((ROW()-ROW($I$46))/((CARROT_CAP+1)*(MESCLUN_CAP+1)))</x:f>
        <x:v>1</x:v>
      </x:c>
      <x:c r="J978" s="266" t="n">
        <x:f>MOD(INT((ROW()-ROW($I$46))/(MESCLUN_CAP+1)),CARROT_CAP+1)</x:f>
        <x:v>9</x:v>
      </x:c>
      <x:c r="K978" s="266" t="n">
        <x:f>MOD(ROW()-ROW($I$46),MESCLUN_CAP+1)</x:f>
        <x:v>2</x:v>
      </x:c>
      <x:c r="L978" s="266" t="n">
        <x:f>SUM(I978:K978)</x:f>
        <x:v>12</x:v>
      </x:c>
      <x:c r="M978" s="267" t="n">
        <x:f>I978*TOMATO_HOURS*WEEKS*(1+TOMATO_DIM)^I978+J978*CARROT_HOURS*WEEKS*(1+CARROT_DIM)^J978+K978*MESCLUN_HOURS*WEEKS*(1+MESCLUN_DIM)^K978</x:f>
        <x:v>528.4570643858696</x:v>
      </x:c>
      <x:c r="N978" s="267" t="n">
        <x:f>MAX(M978-FARMER_HOURS,0)/TEMP_HOURS_PER_WORKER</x:f>
        <x:v>0</x:v>
      </x:c>
      <x:c r="O978" s="268" t="n">
        <x:f>I978*TOMATO_PRICE+J978*CARROT_PRICE+K978*MESCLUN_PRICE</x:f>
        <x:v>33046</x:v>
      </x:c>
      <x:c r="P978" s="268" t="n">
        <x:f>I978*TOMATO_FERTILIZER+J978*CARROT_FERTILIZER+K978*MESCLUN_FERTILIZER</x:f>
        <x:v>6600</x:v>
      </x:c>
      <x:c r="Q978" s="268" t="n">
        <x:f>MIN(M978,FARMER_HOURS)*FARMER_RATE+MAX(M978-FARMER_HOURS,0)*TEMP_RATE</x:f>
        <x:v>18349.20362450936</x:v>
      </x:c>
      <x:c r="R978" s="268" t="n">
        <x:f>O978-P978-Q978-FIXED_COST</x:f>
        <x:v>-11903.203624509359</x:v>
      </x:c>
      <x:c r="S978" s="139" t="str">
        <x:f>IF(AND(L978&lt;=TOTAL_BED_CAP,N978&lt;=TEMP_WORKER_CAP),"YES","NO")</x:f>
        <x:v>YES</x:v>
      </x:c>
      <x:c r="T978" s="139" t="n">
        <x:f>IF(S978="YES",R978,-1E+99)</x:f>
        <x:v>-11903.203624509359</x:v>
      </x:c>
    </x:row>
    <x:row r="979">
      <x:c r="A979" s="139"/>
      <x:c r="B979" s="139"/>
      <x:c r="C979" s="139"/>
      <x:c r="D979" s="139"/>
      <x:c r="E979" s="139"/>
      <x:c r="F979" s="139"/>
      <x:c r="G979" s="139"/>
      <x:c r="H979" s="139"/>
      <x:c r="I979" s="266" t="n">
        <x:f>INT((ROW()-ROW($I$46))/((CARROT_CAP+1)*(MESCLUN_CAP+1)))</x:f>
        <x:v>1</x:v>
      </x:c>
      <x:c r="J979" s="266" t="n">
        <x:f>MOD(INT((ROW()-ROW($I$46))/(MESCLUN_CAP+1)),CARROT_CAP+1)</x:f>
        <x:v>9</x:v>
      </x:c>
      <x:c r="K979" s="266" t="n">
        <x:f>MOD(ROW()-ROW($I$46),MESCLUN_CAP+1)</x:f>
        <x:v>3</x:v>
      </x:c>
      <x:c r="L979" s="266" t="n">
        <x:f>SUM(I979:K979)</x:f>
        <x:v>13</x:v>
      </x:c>
      <x:c r="M979" s="267" t="n">
        <x:f>I979*TOMATO_HOURS*WEEKS*(1+TOMATO_DIM)^I979+J979*CARROT_HOURS*WEEKS*(1+CARROT_DIM)^J979+K979*MESCLUN_HOURS*WEEKS*(1+MESCLUN_DIM)^K979</x:f>
        <x:v>576.3190468077446</x:v>
      </x:c>
      <x:c r="N979" s="267" t="n">
        <x:f>MAX(M979-FARMER_HOURS,0)/TEMP_HOURS_PER_WORKER</x:f>
        <x:v>0</x:v>
      </x:c>
      <x:c r="O979" s="268" t="n">
        <x:f>I979*TOMATO_PRICE+J979*CARROT_PRICE+K979*MESCLUN_PRICE</x:f>
        <x:v>35746</x:v>
      </x:c>
      <x:c r="P979" s="268" t="n">
        <x:f>I979*TOMATO_FERTILIZER+J979*CARROT_FERTILIZER+K979*MESCLUN_FERTILIZER</x:f>
        <x:v>7480</x:v>
      </x:c>
      <x:c r="Q979" s="268" t="n">
        <x:f>MIN(M979,FARMER_HOURS)*FARMER_RATE+MAX(M979-FARMER_HOURS,0)*TEMP_RATE</x:f>
        <x:v>20011.0780141578</x:v>
      </x:c>
      <x:c r="R979" s="268" t="n">
        <x:f>O979-P979-Q979-FIXED_COST</x:f>
        <x:v>-11745.0780141578</x:v>
      </x:c>
      <x:c r="S979" s="139" t="str">
        <x:f>IF(AND(L979&lt;=TOTAL_BED_CAP,N979&lt;=TEMP_WORKER_CAP),"YES","NO")</x:f>
        <x:v>YES</x:v>
      </x:c>
      <x:c r="T979" s="139" t="n">
        <x:f>IF(S979="YES",R979,-1E+99)</x:f>
        <x:v>-11745.0780141578</x:v>
      </x:c>
    </x:row>
    <x:row r="980">
      <x:c r="A980" s="139"/>
      <x:c r="B980" s="139"/>
      <x:c r="C980" s="139"/>
      <x:c r="D980" s="139"/>
      <x:c r="E980" s="139"/>
      <x:c r="F980" s="139"/>
      <x:c r="G980" s="139"/>
      <x:c r="H980" s="139"/>
      <x:c r="I980" s="266" t="n">
        <x:f>INT((ROW()-ROW($I$46))/((CARROT_CAP+1)*(MESCLUN_CAP+1)))</x:f>
        <x:v>1</x:v>
      </x:c>
      <x:c r="J980" s="266" t="n">
        <x:f>MOD(INT((ROW()-ROW($I$46))/(MESCLUN_CAP+1)),CARROT_CAP+1)</x:f>
        <x:v>9</x:v>
      </x:c>
      <x:c r="K980" s="266" t="n">
        <x:f>MOD(ROW()-ROW($I$46),MESCLUN_CAP+1)</x:f>
        <x:v>4</x:v>
      </x:c>
      <x:c r="L980" s="266" t="n">
        <x:f>SUM(I980:K980)</x:f>
        <x:v>14</x:v>
      </x:c>
      <x:c r="M980" s="267" t="n">
        <x:f>I980*TOMATO_HOURS*WEEKS*(1+TOMATO_DIM)^I980+J980*CARROT_HOURS*WEEKS*(1+CARROT_DIM)^J980+K980*MESCLUN_HOURS*WEEKS*(1+MESCLUN_DIM)^K980</x:f>
        <x:v>625.3631625304008</x:v>
      </x:c>
      <x:c r="N980" s="267" t="n">
        <x:f>MAX(M980-FARMER_HOURS,0)/TEMP_HOURS_PER_WORKER</x:f>
        <x:v>0</x:v>
      </x:c>
      <x:c r="O980" s="268" t="n">
        <x:f>I980*TOMATO_PRICE+J980*CARROT_PRICE+K980*MESCLUN_PRICE</x:f>
        <x:v>38446</x:v>
      </x:c>
      <x:c r="P980" s="268" t="n">
        <x:f>I980*TOMATO_FERTILIZER+J980*CARROT_FERTILIZER+K980*MESCLUN_FERTILIZER</x:f>
        <x:v>8360</x:v>
      </x:c>
      <x:c r="Q980" s="268" t="n">
        <x:f>MIN(M980,FARMER_HOURS)*FARMER_RATE+MAX(M980-FARMER_HOURS,0)*TEMP_RATE</x:f>
        <x:v>21713.99869897225</x:v>
      </x:c>
      <x:c r="R980" s="268" t="n">
        <x:f>O980-P980-Q980-FIXED_COST</x:f>
        <x:v>-11627.99869897225</x:v>
      </x:c>
      <x:c r="S980" s="139" t="str">
        <x:f>IF(AND(L980&lt;=TOTAL_BED_CAP,N980&lt;=TEMP_WORKER_CAP),"YES","NO")</x:f>
        <x:v>YES</x:v>
      </x:c>
      <x:c r="T980" s="139" t="n">
        <x:f>IF(S980="YES",R980,-1E+99)</x:f>
        <x:v>-11627.99869897225</x:v>
      </x:c>
    </x:row>
    <x:row r="981">
      <x:c r="A981" s="139"/>
      <x:c r="B981" s="139"/>
      <x:c r="C981" s="139"/>
      <x:c r="D981" s="139"/>
      <x:c r="E981" s="139"/>
      <x:c r="F981" s="139"/>
      <x:c r="G981" s="139"/>
      <x:c r="H981" s="139"/>
      <x:c r="I981" s="266" t="n">
        <x:f>INT((ROW()-ROW($I$46))/((CARROT_CAP+1)*(MESCLUN_CAP+1)))</x:f>
        <x:v>1</x:v>
      </x:c>
      <x:c r="J981" s="266" t="n">
        <x:f>MOD(INT((ROW()-ROW($I$46))/(MESCLUN_CAP+1)),CARROT_CAP+1)</x:f>
        <x:v>9</x:v>
      </x:c>
      <x:c r="K981" s="266" t="n">
        <x:f>MOD(ROW()-ROW($I$46),MESCLUN_CAP+1)</x:f>
        <x:v>5</x:v>
      </x:c>
      <x:c r="L981" s="266" t="n">
        <x:f>SUM(I981:K981)</x:f>
        <x:v>15</x:v>
      </x:c>
      <x:c r="M981" s="267" t="n">
        <x:f>I981*TOMATO_HOURS*WEEKS*(1+TOMATO_DIM)^I981+J981*CARROT_HOURS*WEEKS*(1+CARROT_DIM)^J981+K981*MESCLUN_HOURS*WEEKS*(1+MESCLUN_DIM)^K981</x:f>
        <x:v>675.6114864516044</x:v>
      </x:c>
      <x:c r="N981" s="267" t="n">
        <x:f>MAX(M981-FARMER_HOURS,0)/TEMP_HOURS_PER_WORKER</x:f>
        <x:v>0</x:v>
      </x:c>
      <x:c r="O981" s="268" t="n">
        <x:f>I981*TOMATO_PRICE+J981*CARROT_PRICE+K981*MESCLUN_PRICE</x:f>
        <x:v>41146</x:v>
      </x:c>
      <x:c r="P981" s="268" t="n">
        <x:f>I981*TOMATO_FERTILIZER+J981*CARROT_FERTILIZER+K981*MESCLUN_FERTILIZER</x:f>
        <x:v>9240</x:v>
      </x:c>
      <x:c r="Q981" s="268" t="n">
        <x:f>MIN(M981,FARMER_HOURS)*FARMER_RATE+MAX(M981-FARMER_HOURS,0)*TEMP_RATE</x:f>
        <x:v>23458.732168458486</x:v>
      </x:c>
      <x:c r="R981" s="268" t="n">
        <x:f>O981-P981-Q981-FIXED_COST</x:f>
        <x:v>-11552.732168458486</x:v>
      </x:c>
      <x:c r="S981" s="139" t="str">
        <x:f>IF(AND(L981&lt;=TOTAL_BED_CAP,N981&lt;=TEMP_WORKER_CAP),"YES","NO")</x:f>
        <x:v>YES</x:v>
      </x:c>
      <x:c r="T981" s="139" t="n">
        <x:f>IF(S981="YES",R981,-1E+99)</x:f>
        <x:v>-11552.732168458486</x:v>
      </x:c>
    </x:row>
    <x:row r="982">
      <x:c r="A982" s="139"/>
      <x:c r="B982" s="139"/>
      <x:c r="C982" s="139"/>
      <x:c r="D982" s="139"/>
      <x:c r="E982" s="139"/>
      <x:c r="F982" s="139"/>
      <x:c r="G982" s="139"/>
      <x:c r="H982" s="139"/>
      <x:c r="I982" s="266" t="n">
        <x:f>INT((ROW()-ROW($I$46))/((CARROT_CAP+1)*(MESCLUN_CAP+1)))</x:f>
        <x:v>1</x:v>
      </x:c>
      <x:c r="J982" s="266" t="n">
        <x:f>MOD(INT((ROW()-ROW($I$46))/(MESCLUN_CAP+1)),CARROT_CAP+1)</x:f>
        <x:v>9</x:v>
      </x:c>
      <x:c r="K982" s="266" t="n">
        <x:f>MOD(ROW()-ROW($I$46),MESCLUN_CAP+1)</x:f>
        <x:v>6</x:v>
      </x:c>
      <x:c r="L982" s="266" t="n">
        <x:f>SUM(I982:K982)</x:f>
        <x:v>16</x:v>
      </x:c>
      <x:c r="M982" s="267" t="n">
        <x:f>I982*TOMATO_HOURS*WEEKS*(1+TOMATO_DIM)^I982+J982*CARROT_HOURS*WEEKS*(1+CARROT_DIM)^J982+K982*MESCLUN_HOURS*WEEKS*(1+MESCLUN_DIM)^K982</x:f>
        <x:v>727.0864606332373</x:v>
      </x:c>
      <x:c r="N982" s="267" t="n">
        <x:f>MAX(M982-FARMER_HOURS,0)/TEMP_HOURS_PER_WORKER</x:f>
        <x:v>0.004921153217525879</x:v>
      </x:c>
      <x:c r="O982" s="268" t="n">
        <x:f>I982*TOMATO_PRICE+J982*CARROT_PRICE+K982*MESCLUN_PRICE</x:f>
        <x:v>43846</x:v>
      </x:c>
      <x:c r="P982" s="268" t="n">
        <x:f>I982*TOMATO_FERTILIZER+J982*CARROT_FERTILIZER+K982*MESCLUN_FERTILIZER</x:f>
        <x:v>10120</x:v>
      </x:c>
      <x:c r="Q982" s="268" t="n">
        <x:f>MIN(M982,FARMER_HOURS)*FARMER_RATE+MAX(M982-FARMER_HOURS,0)*TEMP_RATE</x:f>
        <x:v>25123.028830438147</x:v>
      </x:c>
      <x:c r="R982" s="268" t="n">
        <x:f>O982-P982-Q982-FIXED_COST</x:f>
        <x:v>-11397.028830438147</x:v>
      </x:c>
      <x:c r="S982" s="139" t="str">
        <x:f>IF(AND(L982&lt;=TOTAL_BED_CAP,N982&lt;=TEMP_WORKER_CAP),"YES","NO")</x:f>
        <x:v>YES</x:v>
      </x:c>
      <x:c r="T982" s="139" t="n">
        <x:f>IF(S982="YES",R982,-1E+99)</x:f>
        <x:v>-11397.028830438147</x:v>
      </x:c>
    </x:row>
    <x:row r="983">
      <x:c r="A983" s="139"/>
      <x:c r="B983" s="139"/>
      <x:c r="C983" s="139"/>
      <x:c r="D983" s="139"/>
      <x:c r="E983" s="139"/>
      <x:c r="F983" s="139"/>
      <x:c r="G983" s="139"/>
      <x:c r="H983" s="139"/>
      <x:c r="I983" s="266" t="n">
        <x:f>INT((ROW()-ROW($I$46))/((CARROT_CAP+1)*(MESCLUN_CAP+1)))</x:f>
        <x:v>1</x:v>
      </x:c>
      <x:c r="J983" s="266" t="n">
        <x:f>MOD(INT((ROW()-ROW($I$46))/(MESCLUN_CAP+1)),CARROT_CAP+1)</x:f>
        <x:v>9</x:v>
      </x:c>
      <x:c r="K983" s="266" t="n">
        <x:f>MOD(ROW()-ROW($I$46),MESCLUN_CAP+1)</x:f>
        <x:v>7</x:v>
      </x:c>
      <x:c r="L983" s="266" t="n">
        <x:f>SUM(I983:K983)</x:f>
        <x:v>17</x:v>
      </x:c>
      <x:c r="M983" s="267" t="n">
        <x:f>I983*TOMATO_HOURS*WEEKS*(1+TOMATO_DIM)^I983+J983*CARROT_HOURS*WEEKS*(1+CARROT_DIM)^J983+K983*MESCLUN_HOURS*WEEKS*(1+MESCLUN_DIM)^K983</x:f>
        <x:v>779.8109000311978</x:v>
      </x:c>
      <x:c r="N983" s="267" t="n">
        <x:f>MAX(M983-FARMER_HOURS,0)/TEMP_HOURS_PER_WORKER</x:f>
        <x:v>0.04153534724388734</x:v>
      </x:c>
      <x:c r="O983" s="268" t="n">
        <x:f>I983*TOMATO_PRICE+J983*CARROT_PRICE+K983*MESCLUN_PRICE</x:f>
        <x:v>46546</x:v>
      </x:c>
      <x:c r="P983" s="268" t="n">
        <x:f>I983*TOMATO_FERTILIZER+J983*CARROT_FERTILIZER+K983*MESCLUN_FERTILIZER</x:f>
        <x:v>11000</x:v>
      </x:c>
      <x:c r="Q983" s="268" t="n">
        <x:f>MIN(M983,FARMER_HOURS)*FARMER_RATE+MAX(M983-FARMER_HOURS,0)*TEMP_RATE</x:f>
        <x:v>26038.383681097184</x:v>
      </x:c>
      <x:c r="R983" s="268" t="n">
        <x:f>O983-P983-Q983-FIXED_COST</x:f>
        <x:v>-10492.383681097184</x:v>
      </x:c>
      <x:c r="S983" s="139" t="str">
        <x:f>IF(AND(L983&lt;=TOTAL_BED_CAP,N983&lt;=TEMP_WORKER_CAP),"YES","NO")</x:f>
        <x:v>YES</x:v>
      </x:c>
      <x:c r="T983" s="139" t="n">
        <x:f>IF(S983="YES",R983,-1E+99)</x:f>
        <x:v>-10492.383681097184</x:v>
      </x:c>
    </x:row>
    <x:row r="984">
      <x:c r="A984" s="139"/>
      <x:c r="B984" s="139"/>
      <x:c r="C984" s="139"/>
      <x:c r="D984" s="139"/>
      <x:c r="E984" s="139"/>
      <x:c r="F984" s="139"/>
      <x:c r="G984" s="139"/>
      <x:c r="H984" s="139"/>
      <x:c r="I984" s="266" t="n">
        <x:f>INT((ROW()-ROW($I$46))/((CARROT_CAP+1)*(MESCLUN_CAP+1)))</x:f>
        <x:v>1</x:v>
      </x:c>
      <x:c r="J984" s="266" t="n">
        <x:f>MOD(INT((ROW()-ROW($I$46))/(MESCLUN_CAP+1)),CARROT_CAP+1)</x:f>
        <x:v>9</x:v>
      </x:c>
      <x:c r="K984" s="266" t="n">
        <x:f>MOD(ROW()-ROW($I$46),MESCLUN_CAP+1)</x:f>
        <x:v>8</x:v>
      </x:c>
      <x:c r="L984" s="266" t="n">
        <x:f>SUM(I984:K984)</x:f>
        <x:v>18</x:v>
      </x:c>
      <x:c r="M984" s="267" t="n">
        <x:f>I984*TOMATO_HOURS*WEEKS*(1+TOMATO_DIM)^I984+J984*CARROT_HOURS*WEEKS*(1+CARROT_DIM)^J984+K984*MESCLUN_HOURS*WEEKS*(1+MESCLUN_DIM)^K984</x:f>
        <x:v>833.8079983111779</x:v>
      </x:c>
      <x:c r="N984" s="267" t="n">
        <x:f>MAX(M984-FARMER_HOURS,0)/TEMP_HOURS_PER_WORKER</x:f>
        <x:v>0.07903333216054023</x:v>
      </x:c>
      <x:c r="O984" s="268" t="n">
        <x:f>I984*TOMATO_PRICE+J984*CARROT_PRICE+K984*MESCLUN_PRICE</x:f>
        <x:v>49246</x:v>
      </x:c>
      <x:c r="P984" s="268" t="n">
        <x:f>I984*TOMATO_FERTILIZER+J984*CARROT_FERTILIZER+K984*MESCLUN_FERTILIZER</x:f>
        <x:v>11880</x:v>
      </x:c>
      <x:c r="Q984" s="268" t="n">
        <x:f>MIN(M984,FARMER_HOURS)*FARMER_RATE+MAX(M984-FARMER_HOURS,0)*TEMP_RATE</x:f>
        <x:v>26975.833304013504</x:v>
      </x:c>
      <x:c r="R984" s="268" t="n">
        <x:f>O984-P984-Q984-FIXED_COST</x:f>
        <x:v>-9609.833304013504</x:v>
      </x:c>
      <x:c r="S984" s="139" t="str">
        <x:f>IF(AND(L984&lt;=TOTAL_BED_CAP,N984&lt;=TEMP_WORKER_CAP),"YES","NO")</x:f>
        <x:v>YES</x:v>
      </x:c>
      <x:c r="T984" s="139" t="n">
        <x:f>IF(S984="YES",R984,-1E+99)</x:f>
        <x:v>-9609.833304013504</x:v>
      </x:c>
    </x:row>
    <x:row r="985">
      <x:c r="A985" s="139"/>
      <x:c r="B985" s="139"/>
      <x:c r="C985" s="139"/>
      <x:c r="D985" s="139"/>
      <x:c r="E985" s="139"/>
      <x:c r="F985" s="139"/>
      <x:c r="G985" s="139"/>
      <x:c r="H985" s="139"/>
      <x:c r="I985" s="266" t="n">
        <x:f>INT((ROW()-ROW($I$46))/((CARROT_CAP+1)*(MESCLUN_CAP+1)))</x:f>
        <x:v>1</x:v>
      </x:c>
      <x:c r="J985" s="266" t="n">
        <x:f>MOD(INT((ROW()-ROW($I$46))/(MESCLUN_CAP+1)),CARROT_CAP+1)</x:f>
        <x:v>9</x:v>
      </x:c>
      <x:c r="K985" s="266" t="n">
        <x:f>MOD(ROW()-ROW($I$46),MESCLUN_CAP+1)</x:f>
        <x:v>9</x:v>
      </x:c>
      <x:c r="L985" s="266" t="n">
        <x:f>SUM(I985:K985)</x:f>
        <x:v>19</x:v>
      </x:c>
      <x:c r="M985" s="267" t="n">
        <x:f>I985*TOMATO_HOURS*WEEKS*(1+TOMATO_DIM)^I985+J985*CARROT_HOURS*WEEKS*(1+CARROT_DIM)^J985+K985*MESCLUN_HOURS*WEEKS*(1+MESCLUN_DIM)^K985</x:f>
        <x:v>889.1013337515724</x:v>
      </x:c>
      <x:c r="N985" s="267" t="n">
        <x:f>MAX(M985-FARMER_HOURS,0)/TEMP_HOURS_PER_WORKER</x:f>
        <x:v>0.11743148177192526</x:v>
      </x:c>
      <x:c r="O985" s="268" t="n">
        <x:f>I985*TOMATO_PRICE+J985*CARROT_PRICE+K985*MESCLUN_PRICE</x:f>
        <x:v>51946</x:v>
      </x:c>
      <x:c r="P985" s="268" t="n">
        <x:f>I985*TOMATO_FERTILIZER+J985*CARROT_FERTILIZER+K985*MESCLUN_FERTILIZER</x:f>
        <x:v>12760</x:v>
      </x:c>
      <x:c r="Q985" s="268" t="n">
        <x:f>MIN(M985,FARMER_HOURS)*FARMER_RATE+MAX(M985-FARMER_HOURS,0)*TEMP_RATE</x:f>
        <x:v>27935.787044298133</x:v>
      </x:c>
      <x:c r="R985" s="268" t="n">
        <x:f>O985-P985-Q985-FIXED_COST</x:f>
        <x:v>-8749.787044298133</x:v>
      </x:c>
      <x:c r="S985" s="139" t="str">
        <x:f>IF(AND(L985&lt;=TOTAL_BED_CAP,N985&lt;=TEMP_WORKER_CAP),"YES","NO")</x:f>
        <x:v>YES</x:v>
      </x:c>
      <x:c r="T985" s="139" t="n">
        <x:f>IF(S985="YES",R985,-1E+99)</x:f>
        <x:v>-8749.787044298133</x:v>
      </x:c>
    </x:row>
    <x:row r="986">
      <x:c r="A986" s="139"/>
      <x:c r="B986" s="139"/>
      <x:c r="C986" s="139"/>
      <x:c r="D986" s="139"/>
      <x:c r="E986" s="139"/>
      <x:c r="F986" s="139"/>
      <x:c r="G986" s="139"/>
      <x:c r="H986" s="139"/>
      <x:c r="I986" s="266" t="n">
        <x:f>INT((ROW()-ROW($I$46))/((CARROT_CAP+1)*(MESCLUN_CAP+1)))</x:f>
        <x:v>1</x:v>
      </x:c>
      <x:c r="J986" s="266" t="n">
        <x:f>MOD(INT((ROW()-ROW($I$46))/(MESCLUN_CAP+1)),CARROT_CAP+1)</x:f>
        <x:v>9</x:v>
      </x:c>
      <x:c r="K986" s="266" t="n">
        <x:f>MOD(ROW()-ROW($I$46),MESCLUN_CAP+1)</x:f>
        <x:v>10</x:v>
      </x:c>
      <x:c r="L986" s="266" t="n">
        <x:f>SUM(I986:K986)</x:f>
        <x:v>20</x:v>
      </x:c>
      <x:c r="M986" s="267" t="n">
        <x:f>I986*TOMATO_HOURS*WEEKS*(1+TOMATO_DIM)^I986+J986*CARROT_HOURS*WEEKS*(1+CARROT_DIM)^J986+K986*MESCLUN_HOURS*WEEKS*(1+MESCLUN_DIM)^K986</x:f>
        <x:v>945.714875234785</x:v>
      </x:c>
      <x:c r="N986" s="267" t="n">
        <x:f>MAX(M986-FARMER_HOURS,0)/TEMP_HOURS_PER_WORKER</x:f>
        <x:v>0.1567464411352674</x:v>
      </x:c>
      <x:c r="O986" s="268" t="n">
        <x:f>I986*TOMATO_PRICE+J986*CARROT_PRICE+K986*MESCLUN_PRICE</x:f>
        <x:v>54646</x:v>
      </x:c>
      <x:c r="P986" s="268" t="n">
        <x:f>I986*TOMATO_FERTILIZER+J986*CARROT_FERTILIZER+K986*MESCLUN_FERTILIZER</x:f>
        <x:v>13640</x:v>
      </x:c>
      <x:c r="Q986" s="268" t="n">
        <x:f>MIN(M986,FARMER_HOURS)*FARMER_RATE+MAX(M986-FARMER_HOURS,0)*TEMP_RATE</x:f>
        <x:v>28918.661028381684</x:v>
      </x:c>
      <x:c r="R986" s="268" t="n">
        <x:f>O986-P986-Q986-FIXED_COST</x:f>
        <x:v>-7912.661028381684</x:v>
      </x:c>
      <x:c r="S986" s="139" t="str">
        <x:f>IF(AND(L986&lt;=TOTAL_BED_CAP,N986&lt;=TEMP_WORKER_CAP),"YES","NO")</x:f>
        <x:v>YES</x:v>
      </x:c>
      <x:c r="T986" s="139" t="n">
        <x:f>IF(S986="YES",R986,-1E+99)</x:f>
        <x:v>-7912.661028381684</x:v>
      </x:c>
    </x:row>
    <x:row r="987">
      <x:c r="A987" s="139"/>
      <x:c r="B987" s="139"/>
      <x:c r="C987" s="139"/>
      <x:c r="D987" s="139"/>
      <x:c r="E987" s="139"/>
      <x:c r="F987" s="139"/>
      <x:c r="G987" s="139"/>
      <x:c r="H987" s="139"/>
      <x:c r="I987" s="266" t="n">
        <x:f>INT((ROW()-ROW($I$46))/((CARROT_CAP+1)*(MESCLUN_CAP+1)))</x:f>
        <x:v>1</x:v>
      </x:c>
      <x:c r="J987" s="266" t="n">
        <x:f>MOD(INT((ROW()-ROW($I$46))/(MESCLUN_CAP+1)),CARROT_CAP+1)</x:f>
        <x:v>9</x:v>
      </x:c>
      <x:c r="K987" s="266" t="n">
        <x:f>MOD(ROW()-ROW($I$46),MESCLUN_CAP+1)</x:f>
        <x:v>11</x:v>
      </x:c>
      <x:c r="L987" s="266" t="n">
        <x:f>SUM(I987:K987)</x:f>
        <x:v>21</x:v>
      </x:c>
      <x:c r="M987" s="267" t="n">
        <x:f>I987*TOMATO_HOURS*WEEKS*(1+TOMATO_DIM)^I987+J987*CARROT_HOURS*WEEKS*(1+CARROT_DIM)^J987+K987*MESCLUN_HOURS*WEEKS*(1+MESCLUN_DIM)^K987</x:f>
        <x:v>1003.6729883282242</x:v>
      </x:c>
      <x:c r="N987" s="267" t="n">
        <x:f>MAX(M987-FARMER_HOURS,0)/TEMP_HOURS_PER_WORKER</x:f>
        <x:v>0.19699513078348901</x:v>
      </x:c>
      <x:c r="O987" s="268" t="n">
        <x:f>I987*TOMATO_PRICE+J987*CARROT_PRICE+K987*MESCLUN_PRICE</x:f>
        <x:v>57346</x:v>
      </x:c>
      <x:c r="P987" s="268" t="n">
        <x:f>I987*TOMATO_FERTILIZER+J987*CARROT_FERTILIZER+K987*MESCLUN_FERTILIZER</x:f>
        <x:v>14520</x:v>
      </x:c>
      <x:c r="Q987" s="268" t="n">
        <x:f>MIN(M987,FARMER_HOURS)*FARMER_RATE+MAX(M987-FARMER_HOURS,0)*TEMP_RATE</x:f>
        <x:v>29924.878269587225</x:v>
      </x:c>
      <x:c r="R987" s="268" t="n">
        <x:f>O987-P987-Q987-FIXED_COST</x:f>
        <x:v>-7098.878269587225</x:v>
      </x:c>
      <x:c r="S987" s="139" t="str">
        <x:f>IF(AND(L987&lt;=TOTAL_BED_CAP,N987&lt;=TEMP_WORKER_CAP),"YES","NO")</x:f>
        <x:v>YES</x:v>
      </x:c>
      <x:c r="T987" s="139" t="n">
        <x:f>IF(S987="YES",R987,-1E+99)</x:f>
        <x:v>-7098.878269587225</x:v>
      </x:c>
    </x:row>
    <x:row r="988">
      <x:c r="A988" s="139"/>
      <x:c r="B988" s="139"/>
      <x:c r="C988" s="139"/>
      <x:c r="D988" s="139"/>
      <x:c r="E988" s="139"/>
      <x:c r="F988" s="139"/>
      <x:c r="G988" s="139"/>
      <x:c r="H988" s="139"/>
      <x:c r="I988" s="266" t="n">
        <x:f>INT((ROW()-ROW($I$46))/((CARROT_CAP+1)*(MESCLUN_CAP+1)))</x:f>
        <x:v>1</x:v>
      </x:c>
      <x:c r="J988" s="266" t="n">
        <x:f>MOD(INT((ROW()-ROW($I$46))/(MESCLUN_CAP+1)),CARROT_CAP+1)</x:f>
        <x:v>9</x:v>
      </x:c>
      <x:c r="K988" s="266" t="n">
        <x:f>MOD(ROW()-ROW($I$46),MESCLUN_CAP+1)</x:f>
        <x:v>12</x:v>
      </x:c>
      <x:c r="L988" s="266" t="n">
        <x:f>SUM(I988:K988)</x:f>
        <x:v>22</x:v>
      </x:c>
      <x:c r="M988" s="267" t="n">
        <x:f>I988*TOMATO_HOURS*WEEKS*(1+TOMATO_DIM)^I988+J988*CARROT_HOURS*WEEKS*(1+CARROT_DIM)^J988+K988*MESCLUN_HOURS*WEEKS*(1+MESCLUN_DIM)^K988</x:f>
        <x:v>1063.0004414562886</x:v>
      </x:c>
      <x:c r="N988" s="267" t="n">
        <x:f>MAX(M988-FARMER_HOURS,0)/TEMP_HOURS_PER_WORKER</x:f>
        <x:v>0.23819475101131155</x:v>
      </x:c>
      <x:c r="O988" s="268" t="n">
        <x:f>I988*TOMATO_PRICE+J988*CARROT_PRICE+K988*MESCLUN_PRICE</x:f>
        <x:v>60046</x:v>
      </x:c>
      <x:c r="P988" s="268" t="n">
        <x:f>I988*TOMATO_FERTILIZER+J988*CARROT_FERTILIZER+K988*MESCLUN_FERTILIZER</x:f>
        <x:v>15400</x:v>
      </x:c>
      <x:c r="Q988" s="268" t="n">
        <x:f>MIN(M988,FARMER_HOURS)*FARMER_RATE+MAX(M988-FARMER_HOURS,0)*TEMP_RATE</x:f>
        <x:v>30954.86877528279</x:v>
      </x:c>
      <x:c r="R988" s="268" t="n">
        <x:f>O988-P988-Q988-FIXED_COST</x:f>
        <x:v>-6308.86877528279</x:v>
      </x:c>
      <x:c r="S988" s="139" t="str">
        <x:f>IF(AND(L988&lt;=TOTAL_BED_CAP,N988&lt;=TEMP_WORKER_CAP),"YES","NO")</x:f>
        <x:v>YES</x:v>
      </x:c>
      <x:c r="T988" s="139" t="n">
        <x:f>IF(S988="YES",R988,-1E+99)</x:f>
        <x:v>-6308.86877528279</x:v>
      </x:c>
    </x:row>
    <x:row r="989">
      <x:c r="A989" s="139"/>
      <x:c r="B989" s="139"/>
      <x:c r="C989" s="139"/>
      <x:c r="D989" s="139"/>
      <x:c r="E989" s="139"/>
      <x:c r="F989" s="139"/>
      <x:c r="G989" s="139"/>
      <x:c r="H989" s="139"/>
      <x:c r="I989" s="266" t="n">
        <x:f>INT((ROW()-ROW($I$46))/((CARROT_CAP+1)*(MESCLUN_CAP+1)))</x:f>
        <x:v>1</x:v>
      </x:c>
      <x:c r="J989" s="266" t="n">
        <x:f>MOD(INT((ROW()-ROW($I$46))/(MESCLUN_CAP+1)),CARROT_CAP+1)</x:f>
        <x:v>9</x:v>
      </x:c>
      <x:c r="K989" s="266" t="n">
        <x:f>MOD(ROW()-ROW($I$46),MESCLUN_CAP+1)</x:f>
        <x:v>13</x:v>
      </x:c>
      <x:c r="L989" s="266" t="n">
        <x:f>SUM(I989:K989)</x:f>
        <x:v>23</x:v>
      </x:c>
      <x:c r="M989" s="267" t="n">
        <x:f>I989*TOMATO_HOURS*WEEKS*(1+TOMATO_DIM)^I989+J989*CARROT_HOURS*WEEKS*(1+CARROT_DIM)^J989+K989*MESCLUN_HOURS*WEEKS*(1+MESCLUN_DIM)^K989</x:f>
        <x:v>1123.722412164673</x:v>
      </x:c>
      <x:c r="N989" s="267" t="n">
        <x:f>MAX(M989-FARMER_HOURS,0)/TEMP_HOURS_PER_WORKER</x:f>
        <x:v>0.28036278622546734</x:v>
      </x:c>
      <x:c r="O989" s="268" t="n">
        <x:f>I989*TOMATO_PRICE+J989*CARROT_PRICE+K989*MESCLUN_PRICE</x:f>
        <x:v>62746</x:v>
      </x:c>
      <x:c r="P989" s="268" t="n">
        <x:f>I989*TOMATO_FERTILIZER+J989*CARROT_FERTILIZER+K989*MESCLUN_FERTILIZER</x:f>
        <x:v>16280</x:v>
      </x:c>
      <x:c r="Q989" s="268" t="n">
        <x:f>MIN(M989,FARMER_HOURS)*FARMER_RATE+MAX(M989-FARMER_HOURS,0)*TEMP_RATE</x:f>
        <x:v>32009.069655636682</x:v>
      </x:c>
      <x:c r="R989" s="268" t="n">
        <x:f>O989-P989-Q989-FIXED_COST</x:f>
        <x:v>-5543.069655636682</x:v>
      </x:c>
      <x:c r="S989" s="139" t="str">
        <x:f>IF(AND(L989&lt;=TOTAL_BED_CAP,N989&lt;=TEMP_WORKER_CAP),"YES","NO")</x:f>
        <x:v>YES</x:v>
      </x:c>
      <x:c r="T989" s="139" t="n">
        <x:f>IF(S989="YES",R989,-1E+99)</x:f>
        <x:v>-5543.069655636682</x:v>
      </x:c>
    </x:row>
    <x:row r="990">
      <x:c r="A990" s="139"/>
      <x:c r="B990" s="139"/>
      <x:c r="C990" s="139"/>
      <x:c r="D990" s="139"/>
      <x:c r="E990" s="139"/>
      <x:c r="F990" s="139"/>
      <x:c r="G990" s="139"/>
      <x:c r="H990" s="139"/>
      <x:c r="I990" s="266" t="n">
        <x:f>INT((ROW()-ROW($I$46))/((CARROT_CAP+1)*(MESCLUN_CAP+1)))</x:f>
        <x:v>1</x:v>
      </x:c>
      <x:c r="J990" s="266" t="n">
        <x:f>MOD(INT((ROW()-ROW($I$46))/(MESCLUN_CAP+1)),CARROT_CAP+1)</x:f>
        <x:v>9</x:v>
      </x:c>
      <x:c r="K990" s="266" t="n">
        <x:f>MOD(ROW()-ROW($I$46),MESCLUN_CAP+1)</x:f>
        <x:v>14</x:v>
      </x:c>
      <x:c r="L990" s="266" t="n">
        <x:f>SUM(I990:K990)</x:f>
        <x:v>24</x:v>
      </x:c>
      <x:c r="M990" s="267" t="n">
        <x:f>I990*TOMATO_HOURS*WEEKS*(1+TOMATO_DIM)^I990+J990*CARROT_HOURS*WEEKS*(1+CARROT_DIM)^J990+K990*MESCLUN_HOURS*WEEKS*(1+MESCLUN_DIM)^K990</x:f>
        <x:v>1185.864493478334</x:v>
      </x:c>
      <x:c r="N990" s="267" t="n">
        <x:f>MAX(M990-FARMER_HOURS,0)/TEMP_HOURS_PER_WORKER</x:f>
        <x:v>0.32351700935995414</x:v>
      </x:c>
      <x:c r="O990" s="268" t="n">
        <x:f>I990*TOMATO_PRICE+J990*CARROT_PRICE+K990*MESCLUN_PRICE</x:f>
        <x:v>65446</x:v>
      </x:c>
      <x:c r="P990" s="268" t="n">
        <x:f>I990*TOMATO_FERTILIZER+J990*CARROT_FERTILIZER+K990*MESCLUN_FERTILIZER</x:f>
        <x:v>17160</x:v>
      </x:c>
      <x:c r="Q990" s="268" t="n">
        <x:f>MIN(M990,FARMER_HOURS)*FARMER_RATE+MAX(M990-FARMER_HOURS,0)*TEMP_RATE</x:f>
        <x:v>33087.92523399885</x:v>
      </x:c>
      <x:c r="R990" s="268" t="n">
        <x:f>O990-P990-Q990-FIXED_COST</x:f>
        <x:v>-4801.9252339988525</x:v>
      </x:c>
      <x:c r="S990" s="139" t="str">
        <x:f>IF(AND(L990&lt;=TOTAL_BED_CAP,N990&lt;=TEMP_WORKER_CAP),"YES","NO")</x:f>
        <x:v>YES</x:v>
      </x:c>
      <x:c r="T990" s="139" t="n">
        <x:f>IF(S990="YES",R990,-1E+99)</x:f>
        <x:v>-4801.9252339988525</x:v>
      </x:c>
    </x:row>
    <x:row r="991">
      <x:c r="A991" s="139"/>
      <x:c r="B991" s="139"/>
      <x:c r="C991" s="139"/>
      <x:c r="D991" s="139"/>
      <x:c r="E991" s="139"/>
      <x:c r="F991" s="139"/>
      <x:c r="G991" s="139"/>
      <x:c r="H991" s="139"/>
      <x:c r="I991" s="266" t="n">
        <x:f>INT((ROW()-ROW($I$46))/((CARROT_CAP+1)*(MESCLUN_CAP+1)))</x:f>
        <x:v>1</x:v>
      </x:c>
      <x:c r="J991" s="266" t="n">
        <x:f>MOD(INT((ROW()-ROW($I$46))/(MESCLUN_CAP+1)),CARROT_CAP+1)</x:f>
        <x:v>9</x:v>
      </x:c>
      <x:c r="K991" s="266" t="n">
        <x:f>MOD(ROW()-ROW($I$46),MESCLUN_CAP+1)</x:f>
        <x:v>15</x:v>
      </x:c>
      <x:c r="L991" s="266" t="n">
        <x:f>SUM(I991:K991)</x:f>
        <x:v>25</x:v>
      </x:c>
      <x:c r="M991" s="267" t="n">
        <x:f>I991*TOMATO_HOURS*WEEKS*(1+TOMATO_DIM)^I991+J991*CARROT_HOURS*WEEKS*(1+CARROT_DIM)^J991+K991*MESCLUN_HOURS*WEEKS*(1+MESCLUN_DIM)^K991</x:f>
        <x:v>1249.4527003544804</x:v>
      </x:c>
      <x:c r="N991" s="267" t="n">
        <x:f>MAX(M991-FARMER_HOURS,0)/TEMP_HOURS_PER_WORKER</x:f>
        <x:v>0.36767548635727804</x:v>
      </x:c>
      <x:c r="O991" s="268" t="n">
        <x:f>I991*TOMATO_PRICE+J991*CARROT_PRICE+K991*MESCLUN_PRICE</x:f>
        <x:v>68146</x:v>
      </x:c>
      <x:c r="P991" s="268" t="n">
        <x:f>I991*TOMATO_FERTILIZER+J991*CARROT_FERTILIZER+K991*MESCLUN_FERTILIZER</x:f>
        <x:v>18040</x:v>
      </x:c>
      <x:c r="Q991" s="268" t="n">
        <x:f>MIN(M991,FARMER_HOURS)*FARMER_RATE+MAX(M991-FARMER_HOURS,0)*TEMP_RATE</x:f>
        <x:v>34191.88715893195</x:v>
      </x:c>
      <x:c r="R991" s="268" t="n">
        <x:f>O991-P991-Q991-FIXED_COST</x:f>
        <x:v>-4085.8871589319533</x:v>
      </x:c>
      <x:c r="S991" s="139" t="str">
        <x:f>IF(AND(L991&lt;=TOTAL_BED_CAP,N991&lt;=TEMP_WORKER_CAP),"YES","NO")</x:f>
        <x:v>YES</x:v>
      </x:c>
      <x:c r="T991" s="139" t="n">
        <x:f>IF(S991="YES",R991,-1E+99)</x:f>
        <x:v>-4085.8871589319533</x:v>
      </x:c>
    </x:row>
    <x:row r="992">
      <x:c r="A992" s="139"/>
      <x:c r="B992" s="139"/>
      <x:c r="C992" s="139"/>
      <x:c r="D992" s="139"/>
      <x:c r="E992" s="139"/>
      <x:c r="F992" s="139"/>
      <x:c r="G992" s="139"/>
      <x:c r="H992" s="139"/>
      <x:c r="I992" s="266" t="n">
        <x:f>INT((ROW()-ROW($I$46))/((CARROT_CAP+1)*(MESCLUN_CAP+1)))</x:f>
        <x:v>1</x:v>
      </x:c>
      <x:c r="J992" s="266" t="n">
        <x:f>MOD(INT((ROW()-ROW($I$46))/(MESCLUN_CAP+1)),CARROT_CAP+1)</x:f>
        <x:v>9</x:v>
      </x:c>
      <x:c r="K992" s="266" t="n">
        <x:f>MOD(ROW()-ROW($I$46),MESCLUN_CAP+1)</x:f>
        <x:v>16</x:v>
      </x:c>
      <x:c r="L992" s="266" t="n">
        <x:f>SUM(I992:K992)</x:f>
        <x:v>26</x:v>
      </x:c>
      <x:c r="M992" s="267" t="n">
        <x:f>I992*TOMATO_HOURS*WEEKS*(1+TOMATO_DIM)^I992+J992*CARROT_HOURS*WEEKS*(1+CARROT_DIM)^J992+K992*MESCLUN_HOURS*WEEKS*(1+MESCLUN_DIM)^K992</x:f>
        <x:v>1314.5134762319692</x:v>
      </x:c>
      <x:c r="N992" s="267" t="n">
        <x:f>MAX(M992-FARMER_HOURS,0)/TEMP_HOURS_PER_WORKER</x:f>
        <x:v>0.41285658071664527</x:v>
      </x:c>
      <x:c r="O992" s="268" t="n">
        <x:f>I992*TOMATO_PRICE+J992*CARROT_PRICE+K992*MESCLUN_PRICE</x:f>
        <x:v>70846</x:v>
      </x:c>
      <x:c r="P992" s="268" t="n">
        <x:f>I992*TOMATO_FERTILIZER+J992*CARROT_FERTILIZER+K992*MESCLUN_FERTILIZER</x:f>
        <x:v>18920</x:v>
      </x:c>
      <x:c r="Q992" s="268" t="n">
        <x:f>MIN(M992,FARMER_HOURS)*FARMER_RATE+MAX(M992-FARMER_HOURS,0)*TEMP_RATE</x:f>
        <x:v>35321.41451791613</x:v>
      </x:c>
      <x:c r="R992" s="268" t="n">
        <x:f>O992-P992-Q992-FIXED_COST</x:f>
        <x:v>-3395.414517916128</x:v>
      </x:c>
      <x:c r="S992" s="139" t="str">
        <x:f>IF(AND(L992&lt;=TOTAL_BED_CAP,N992&lt;=TEMP_WORKER_CAP),"YES","NO")</x:f>
        <x:v>YES</x:v>
      </x:c>
      <x:c r="T992" s="139" t="n">
        <x:f>IF(S992="YES",R992,-1E+99)</x:f>
        <x:v>-3395.414517916128</x:v>
      </x:c>
    </x:row>
    <x:row r="993">
      <x:c r="A993" s="139"/>
      <x:c r="B993" s="139"/>
      <x:c r="C993" s="139"/>
      <x:c r="D993" s="139"/>
      <x:c r="E993" s="139"/>
      <x:c r="F993" s="139"/>
      <x:c r="G993" s="139"/>
      <x:c r="H993" s="139"/>
      <x:c r="I993" s="266" t="n">
        <x:f>INT((ROW()-ROW($I$46))/((CARROT_CAP+1)*(MESCLUN_CAP+1)))</x:f>
        <x:v>1</x:v>
      </x:c>
      <x:c r="J993" s="266" t="n">
        <x:f>MOD(INT((ROW()-ROW($I$46))/(MESCLUN_CAP+1)),CARROT_CAP+1)</x:f>
        <x:v>9</x:v>
      </x:c>
      <x:c r="K993" s="266" t="n">
        <x:f>MOD(ROW()-ROW($I$46),MESCLUN_CAP+1)</x:f>
        <x:v>17</x:v>
      </x:c>
      <x:c r="L993" s="266" t="n">
        <x:f>SUM(I993:K993)</x:f>
        <x:v>27</x:v>
      </x:c>
      <x:c r="M993" s="267" t="n">
        <x:f>I993*TOMATO_HOURS*WEEKS*(1+TOMATO_DIM)^I993+J993*CARROT_HOURS*WEEKS*(1+CARROT_DIM)^J993+K993*MESCLUN_HOURS*WEEKS*(1+MESCLUN_DIM)^K993</x:f>
        <x:v>1381.0736996785095</x:v>
      </x:c>
      <x:c r="N993" s="267" t="n">
        <x:f>MAX(M993-FARMER_HOURS,0)/TEMP_HOURS_PER_WORKER</x:f>
        <x:v>0.459078958110076</x:v>
      </x:c>
      <x:c r="O993" s="268" t="n">
        <x:f>I993*TOMATO_PRICE+J993*CARROT_PRICE+K993*MESCLUN_PRICE</x:f>
        <x:v>73546</x:v>
      </x:c>
      <x:c r="P993" s="268" t="n">
        <x:f>I993*TOMATO_FERTILIZER+J993*CARROT_FERTILIZER+K993*MESCLUN_FERTILIZER</x:f>
        <x:v>19800</x:v>
      </x:c>
      <x:c r="Q993" s="268" t="n">
        <x:f>MIN(M993,FARMER_HOURS)*FARMER_RATE+MAX(M993-FARMER_HOURS,0)*TEMP_RATE</x:f>
        <x:v>36476.9739527519</x:v>
      </x:c>
      <x:c r="R993" s="268" t="n">
        <x:f>O993-P993-Q993-FIXED_COST</x:f>
        <x:v>-2730.9739527518977</x:v>
      </x:c>
      <x:c r="S993" s="139" t="str">
        <x:f>IF(AND(L993&lt;=TOTAL_BED_CAP,N993&lt;=TEMP_WORKER_CAP),"YES","NO")</x:f>
        <x:v>YES</x:v>
      </x:c>
      <x:c r="T993" s="139" t="n">
        <x:f>IF(S993="YES",R993,-1E+99)</x:f>
        <x:v>-2730.9739527518977</x:v>
      </x:c>
    </x:row>
    <x:row r="994">
      <x:c r="A994" s="139"/>
      <x:c r="B994" s="139"/>
      <x:c r="C994" s="139"/>
      <x:c r="D994" s="139"/>
      <x:c r="E994" s="139"/>
      <x:c r="F994" s="139"/>
      <x:c r="G994" s="139"/>
      <x:c r="H994" s="139"/>
      <x:c r="I994" s="266" t="n">
        <x:f>INT((ROW()-ROW($I$46))/((CARROT_CAP+1)*(MESCLUN_CAP+1)))</x:f>
        <x:v>1</x:v>
      </x:c>
      <x:c r="J994" s="266" t="n">
        <x:f>MOD(INT((ROW()-ROW($I$46))/(MESCLUN_CAP+1)),CARROT_CAP+1)</x:f>
        <x:v>9</x:v>
      </x:c>
      <x:c r="K994" s="266" t="n">
        <x:f>MOD(ROW()-ROW($I$46),MESCLUN_CAP+1)</x:f>
        <x:v>18</x:v>
      </x:c>
      <x:c r="L994" s="266" t="n">
        <x:f>SUM(I994:K994)</x:f>
        <x:v>28</x:v>
      </x:c>
      <x:c r="M994" s="267" t="n">
        <x:f>I994*TOMATO_HOURS*WEEKS*(1+TOMATO_DIM)^I994+J994*CARROT_HOURS*WEEKS*(1+CARROT_DIM)^J994+K994*MESCLUN_HOURS*WEEKS*(1+MESCLUN_DIM)^K994</x:f>
        <x:v>1449.1606911370968</x:v>
      </x:c>
      <x:c r="N994" s="267" t="n">
        <x:f>MAX(M994-FARMER_HOURS,0)/TEMP_HOURS_PER_WORKER</x:f>
        <x:v>0.5063615910674284</x:v>
      </x:c>
      <x:c r="O994" s="268" t="n">
        <x:f>I994*TOMATO_PRICE+J994*CARROT_PRICE+K994*MESCLUN_PRICE</x:f>
        <x:v>76246</x:v>
      </x:c>
      <x:c r="P994" s="268" t="n">
        <x:f>I994*TOMATO_FERTILIZER+J994*CARROT_FERTILIZER+K994*MESCLUN_FERTILIZER</x:f>
        <x:v>20680</x:v>
      </x:c>
      <x:c r="Q994" s="268" t="n">
        <x:f>MIN(M994,FARMER_HOURS)*FARMER_RATE+MAX(M994-FARMER_HOURS,0)*TEMP_RATE</x:f>
        <x:v>37659.039776685706</x:v>
      </x:c>
      <x:c r="R994" s="268" t="n">
        <x:f>O994-P994-Q994-FIXED_COST</x:f>
        <x:v>-2093.039776685706</x:v>
      </x:c>
      <x:c r="S994" s="139" t="str">
        <x:f>IF(AND(L994&lt;=TOTAL_BED_CAP,N994&lt;=TEMP_WORKER_CAP),"YES","NO")</x:f>
        <x:v>YES</x:v>
      </x:c>
      <x:c r="T994" s="139" t="n">
        <x:f>IF(S994="YES",R994,-1E+99)</x:f>
        <x:v>-2093.039776685706</x:v>
      </x:c>
    </x:row>
    <x:row r="995">
      <x:c r="A995" s="139"/>
      <x:c r="B995" s="139"/>
      <x:c r="C995" s="139"/>
      <x:c r="D995" s="139"/>
      <x:c r="E995" s="139"/>
      <x:c r="F995" s="139"/>
      <x:c r="G995" s="139"/>
      <x:c r="H995" s="139"/>
      <x:c r="I995" s="266" t="n">
        <x:f>INT((ROW()-ROW($I$46))/((CARROT_CAP+1)*(MESCLUN_CAP+1)))</x:f>
        <x:v>1</x:v>
      </x:c>
      <x:c r="J995" s="266" t="n">
        <x:f>MOD(INT((ROW()-ROW($I$46))/(MESCLUN_CAP+1)),CARROT_CAP+1)</x:f>
        <x:v>9</x:v>
      </x:c>
      <x:c r="K995" s="266" t="n">
        <x:f>MOD(ROW()-ROW($I$46),MESCLUN_CAP+1)</x:f>
        <x:v>19</x:v>
      </x:c>
      <x:c r="L995" s="266" t="n">
        <x:f>SUM(I995:K995)</x:f>
        <x:v>29</x:v>
      </x:c>
      <x:c r="M995" s="267" t="n">
        <x:f>I995*TOMATO_HOURS*WEEKS*(1+TOMATO_DIM)^I995+J995*CARROT_HOURS*WEEKS*(1+CARROT_DIM)^J995+K995*MESCLUN_HOURS*WEEKS*(1+MESCLUN_DIM)^K995</x:f>
        <x:v>1518.8022197731186</x:v>
      </x:c>
      <x:c r="N995" s="267" t="n">
        <x:f>MAX(M995-FARMER_HOURS,0)/TEMP_HOURS_PER_WORKER</x:f>
        <x:v>0.5547237637313324</x:v>
      </x:c>
      <x:c r="O995" s="268" t="n">
        <x:f>I995*TOMATO_PRICE+J995*CARROT_PRICE+K995*MESCLUN_PRICE</x:f>
        <x:v>78946</x:v>
      </x:c>
      <x:c r="P995" s="268" t="n">
        <x:f>I995*TOMATO_FERTILIZER+J995*CARROT_FERTILIZER+K995*MESCLUN_FERTILIZER</x:f>
        <x:v>21560</x:v>
      </x:c>
      <x:c r="Q995" s="268" t="n">
        <x:f>MIN(M995,FARMER_HOURS)*FARMER_RATE+MAX(M995-FARMER_HOURS,0)*TEMP_RATE</x:f>
        <x:v>38868.09409328331</x:v>
      </x:c>
      <x:c r="R995" s="268" t="n">
        <x:f>O995-P995-Q995-FIXED_COST</x:f>
        <x:v>-1482.094093283311</x:v>
      </x:c>
      <x:c r="S995" s="139" t="str">
        <x:f>IF(AND(L995&lt;=TOTAL_BED_CAP,N995&lt;=TEMP_WORKER_CAP),"YES","NO")</x:f>
        <x:v>YES</x:v>
      </x:c>
      <x:c r="T995" s="139" t="n">
        <x:f>IF(S995="YES",R995,-1E+99)</x:f>
        <x:v>-1482.094093283311</x:v>
      </x:c>
    </x:row>
    <x:row r="996">
      <x:c r="A996" s="139"/>
      <x:c r="B996" s="139"/>
      <x:c r="C996" s="139"/>
      <x:c r="D996" s="139"/>
      <x:c r="E996" s="139"/>
      <x:c r="F996" s="139"/>
      <x:c r="G996" s="139"/>
      <x:c r="H996" s="139"/>
      <x:c r="I996" s="266" t="n">
        <x:f>INT((ROW()-ROW($I$46))/((CARROT_CAP+1)*(MESCLUN_CAP+1)))</x:f>
        <x:v>1</x:v>
      </x:c>
      <x:c r="J996" s="266" t="n">
        <x:f>MOD(INT((ROW()-ROW($I$46))/(MESCLUN_CAP+1)),CARROT_CAP+1)</x:f>
        <x:v>9</x:v>
      </x:c>
      <x:c r="K996" s="266" t="n">
        <x:f>MOD(ROW()-ROW($I$46),MESCLUN_CAP+1)</x:f>
        <x:v>20</x:v>
      </x:c>
      <x:c r="L996" s="266" t="n">
        <x:f>SUM(I996:K996)</x:f>
        <x:v>30</x:v>
      </x:c>
      <x:c r="M996" s="267" t="n">
        <x:f>I996*TOMATO_HOURS*WEEKS*(1+TOMATO_DIM)^I996+J996*CARROT_HOURS*WEEKS*(1+CARROT_DIM)^J996+K996*MESCLUN_HOURS*WEEKS*(1+MESCLUN_DIM)^K996</x:f>
        <x:v>1590.0265104235955</x:v>
      </x:c>
      <x:c r="N996" s="267" t="n">
        <x:f>MAX(M996-FARMER_HOURS,0)/TEMP_HOURS_PER_WORKER</x:f>
        <x:v>0.6041850766830524</x:v>
      </x:c>
      <x:c r="O996" s="268" t="n">
        <x:f>I996*TOMATO_PRICE+J996*CARROT_PRICE+K996*MESCLUN_PRICE</x:f>
        <x:v>81646</x:v>
      </x:c>
      <x:c r="P996" s="268" t="n">
        <x:f>I996*TOMATO_FERTILIZER+J996*CARROT_FERTILIZER+K996*MESCLUN_FERTILIZER</x:f>
        <x:v>22440</x:v>
      </x:c>
      <x:c r="Q996" s="268" t="n">
        <x:f>MIN(M996,FARMER_HOURS)*FARMER_RATE+MAX(M996-FARMER_HOURS,0)*TEMP_RATE</x:f>
        <x:v>40104.62691707631</x:v>
      </x:c>
      <x:c r="R996" s="268" t="n">
        <x:f>O996-P996-Q996-FIXED_COST</x:f>
        <x:v>-898.6269170763117</x:v>
      </x:c>
      <x:c r="S996" s="139" t="str">
        <x:f>IF(AND(L996&lt;=TOTAL_BED_CAP,N996&lt;=TEMP_WORKER_CAP),"YES","NO")</x:f>
        <x:v>YES</x:v>
      </x:c>
      <x:c r="T996" s="139" t="n">
        <x:f>IF(S996="YES",R996,-1E+99)</x:f>
        <x:v>-898.6269170763117</x:v>
      </x:c>
    </x:row>
    <x:row r="997">
      <x:c r="A997" s="139"/>
      <x:c r="B997" s="139"/>
      <x:c r="C997" s="139"/>
      <x:c r="D997" s="139"/>
      <x:c r="E997" s="139"/>
      <x:c r="F997" s="139"/>
      <x:c r="G997" s="139"/>
      <x:c r="H997" s="139"/>
      <x:c r="I997" s="266" t="n">
        <x:f>INT((ROW()-ROW($I$46))/((CARROT_CAP+1)*(MESCLUN_CAP+1)))</x:f>
        <x:v>1</x:v>
      </x:c>
      <x:c r="J997" s="266" t="n">
        <x:f>MOD(INT((ROW()-ROW($I$46))/(MESCLUN_CAP+1)),CARROT_CAP+1)</x:f>
        <x:v>9</x:v>
      </x:c>
      <x:c r="K997" s="266" t="n">
        <x:f>MOD(ROW()-ROW($I$46),MESCLUN_CAP+1)</x:f>
        <x:v>21</x:v>
      </x:c>
      <x:c r="L997" s="266" t="n">
        <x:f>SUM(I997:K997)</x:f>
        <x:v>31</x:v>
      </x:c>
      <x:c r="M997" s="267" t="n">
        <x:f>I997*TOMATO_HOURS*WEEKS*(1+TOMATO_DIM)^I997+J997*CARROT_HOURS*WEEKS*(1+CARROT_DIM)^J997+K997*MESCLUN_HOURS*WEEKS*(1+MESCLUN_DIM)^K997</x:f>
        <x:v>1662.8622506500394</x:v>
      </x:c>
      <x:c r="N997" s="267" t="n">
        <x:f>MAX(M997-FARMER_HOURS,0)/TEMP_HOURS_PER_WORKER</x:f>
        <x:v>0.6547654518403051</x:v>
      </x:c>
      <x:c r="O997" s="268" t="n">
        <x:f>I997*TOMATO_PRICE+J997*CARROT_PRICE+K997*MESCLUN_PRICE</x:f>
        <x:v>84346</x:v>
      </x:c>
      <x:c r="P997" s="268" t="n">
        <x:f>I997*TOMATO_FERTILIZER+J997*CARROT_FERTILIZER+K997*MESCLUN_FERTILIZER</x:f>
        <x:v>23320</x:v>
      </x:c>
      <x:c r="Q997" s="268" t="n">
        <x:f>MIN(M997,FARMER_HOURS)*FARMER_RATE+MAX(M997-FARMER_HOURS,0)*TEMP_RATE</x:f>
        <x:v>41369.13629600763</x:v>
      </x:c>
      <x:c r="R997" s="268" t="n">
        <x:f>O997-P997-Q997-FIXED_COST</x:f>
        <x:v>-343.1362960076294</x:v>
      </x:c>
      <x:c r="S997" s="139" t="str">
        <x:f>IF(AND(L997&lt;=TOTAL_BED_CAP,N997&lt;=TEMP_WORKER_CAP),"YES","NO")</x:f>
        <x:v>YES</x:v>
      </x:c>
      <x:c r="T997" s="139" t="n">
        <x:f>IF(S997="YES",R997,-1E+99)</x:f>
        <x:v>-343.1362960076294</x:v>
      </x:c>
    </x:row>
    <x:row r="998">
      <x:c r="A998" s="139"/>
      <x:c r="B998" s="139"/>
      <x:c r="C998" s="139"/>
      <x:c r="D998" s="139"/>
      <x:c r="E998" s="139"/>
      <x:c r="F998" s="139"/>
      <x:c r="G998" s="139"/>
      <x:c r="H998" s="139"/>
      <x:c r="I998" s="266" t="n">
        <x:f>INT((ROW()-ROW($I$46))/((CARROT_CAP+1)*(MESCLUN_CAP+1)))</x:f>
        <x:v>1</x:v>
      </x:c>
      <x:c r="J998" s="266" t="n">
        <x:f>MOD(INT((ROW()-ROW($I$46))/(MESCLUN_CAP+1)),CARROT_CAP+1)</x:f>
        <x:v>9</x:v>
      </x:c>
      <x:c r="K998" s="266" t="n">
        <x:f>MOD(ROW()-ROW($I$46),MESCLUN_CAP+1)</x:f>
        <x:v>22</x:v>
      </x:c>
      <x:c r="L998" s="266" t="n">
        <x:f>SUM(I998:K998)</x:f>
        <x:v>32</x:v>
      </x:c>
      <x:c r="M998" s="267" t="n">
        <x:f>I998*TOMATO_HOURS*WEEKS*(1+TOMATO_DIM)^I998+J998*CARROT_HOURS*WEEKS*(1+CARROT_DIM)^J998+K998*MESCLUN_HOURS*WEEKS*(1+MESCLUN_DIM)^K998</x:f>
        <x:v>1737.3385978964354</x:v>
      </x:c>
      <x:c r="N998" s="267" t="n">
        <x:f>MAX(M998-FARMER_HOURS,0)/TEMP_HOURS_PER_WORKER</x:f>
        <x:v>0.7064851374280802</x:v>
      </x:c>
      <x:c r="O998" s="268" t="n">
        <x:f>I998*TOMATO_PRICE+J998*CARROT_PRICE+K998*MESCLUN_PRICE</x:f>
        <x:v>87046</x:v>
      </x:c>
      <x:c r="P998" s="268" t="n">
        <x:f>I998*TOMATO_FERTILIZER+J998*CARROT_FERTILIZER+K998*MESCLUN_FERTILIZER</x:f>
        <x:v>24200</x:v>
      </x:c>
      <x:c r="Q998" s="268" t="n">
        <x:f>MIN(M998,FARMER_HOURS)*FARMER_RATE+MAX(M998-FARMER_HOURS,0)*TEMP_RATE</x:f>
        <x:v>42662.128435702005</x:v>
      </x:c>
      <x:c r="R998" s="268" t="n">
        <x:f>O998-P998-Q998-FIXED_COST</x:f>
        <x:v>183.87156429799506</x:v>
      </x:c>
      <x:c r="S998" s="139" t="str">
        <x:f>IF(AND(L998&lt;=TOTAL_BED_CAP,N998&lt;=TEMP_WORKER_CAP),"YES","NO")</x:f>
        <x:v>YES</x:v>
      </x:c>
      <x:c r="T998" s="139" t="n">
        <x:f>IF(S998="YES",R998,-1E+99)</x:f>
        <x:v>183.87156429799506</x:v>
      </x:c>
    </x:row>
    <x:row r="999">
      <x:c r="A999" s="139"/>
      <x:c r="B999" s="139"/>
      <x:c r="C999" s="139"/>
      <x:c r="D999" s="139"/>
      <x:c r="E999" s="139"/>
      <x:c r="F999" s="139"/>
      <x:c r="G999" s="139"/>
      <x:c r="H999" s="139"/>
      <x:c r="I999" s="266" t="n">
        <x:f>INT((ROW()-ROW($I$46))/((CARROT_CAP+1)*(MESCLUN_CAP+1)))</x:f>
        <x:v>1</x:v>
      </x:c>
      <x:c r="J999" s="266" t="n">
        <x:f>MOD(INT((ROW()-ROW($I$46))/(MESCLUN_CAP+1)),CARROT_CAP+1)</x:f>
        <x:v>9</x:v>
      </x:c>
      <x:c r="K999" s="266" t="n">
        <x:f>MOD(ROW()-ROW($I$46),MESCLUN_CAP+1)</x:f>
        <x:v>23</x:v>
      </x:c>
      <x:c r="L999" s="266" t="n">
        <x:f>SUM(I999:K999)</x:f>
        <x:v>33</x:v>
      </x:c>
      <x:c r="M999" s="267" t="n">
        <x:f>I999*TOMATO_HOURS*WEEKS*(1+TOMATO_DIM)^I999+J999*CARROT_HOURS*WEEKS*(1+CARROT_DIM)^J999+K999*MESCLUN_HOURS*WEEKS*(1+MESCLUN_DIM)^K999</x:f>
        <x:v>1813.4851867538719</x:v>
      </x:c>
      <x:c r="N999" s="267" t="n">
        <x:f>MAX(M999-FARMER_HOURS,0)/TEMP_HOURS_PER_WORKER</x:f>
        <x:v>0.7593647130235222</x:v>
      </x:c>
      <x:c r="O999" s="268" t="n">
        <x:f>I999*TOMATO_PRICE+J999*CARROT_PRICE+K999*MESCLUN_PRICE</x:f>
        <x:v>89746</x:v>
      </x:c>
      <x:c r="P999" s="268" t="n">
        <x:f>I999*TOMATO_FERTILIZER+J999*CARROT_FERTILIZER+K999*MESCLUN_FERTILIZER</x:f>
        <x:v>25080</x:v>
      </x:c>
      <x:c r="Q999" s="268" t="n">
        <x:f>MIN(M999,FARMER_HOURS)*FARMER_RATE+MAX(M999-FARMER_HOURS,0)*TEMP_RATE</x:f>
        <x:v>43984.11782558805</x:v>
      </x:c>
      <x:c r="R999" s="268" t="n">
        <x:f>O999-P999-Q999-FIXED_COST</x:f>
        <x:v>681.8821744119487</x:v>
      </x:c>
      <x:c r="S999" s="139" t="str">
        <x:f>IF(AND(L999&lt;=TOTAL_BED_CAP,N999&lt;=TEMP_WORKER_CAP),"YES","NO")</x:f>
        <x:v>YES</x:v>
      </x:c>
      <x:c r="T999" s="139" t="n">
        <x:f>IF(S999="YES",R999,-1E+99)</x:f>
        <x:v>681.8821744119487</x:v>
      </x:c>
    </x:row>
    <x:row r="1000">
      <x:c r="A1000" s="139"/>
      <x:c r="B1000" s="139"/>
      <x:c r="C1000" s="139"/>
      <x:c r="D1000" s="139"/>
      <x:c r="E1000" s="139"/>
      <x:c r="F1000" s="139"/>
      <x:c r="G1000" s="139"/>
      <x:c r="H1000" s="139"/>
      <x:c r="I1000" s="266" t="n">
        <x:f>INT((ROW()-ROW($I$46))/((CARROT_CAP+1)*(MESCLUN_CAP+1)))</x:f>
        <x:v>1</x:v>
      </x:c>
      <x:c r="J1000" s="266" t="n">
        <x:f>MOD(INT((ROW()-ROW($I$46))/(MESCLUN_CAP+1)),CARROT_CAP+1)</x:f>
        <x:v>9</x:v>
      </x:c>
      <x:c r="K1000" s="266" t="n">
        <x:f>MOD(ROW()-ROW($I$46),MESCLUN_CAP+1)</x:f>
        <x:v>24</x:v>
      </x:c>
      <x:c r="L1000" s="266" t="n">
        <x:f>SUM(I1000:K1000)</x:f>
        <x:v>34</x:v>
      </x:c>
      <x:c r="M1000" s="267" t="n">
        <x:f>I1000*TOMATO_HOURS*WEEKS*(1+TOMATO_DIM)^I1000+J1000*CARROT_HOURS*WEEKS*(1+CARROT_DIM)^J1000+K1000*MESCLUN_HOURS*WEEKS*(1+MESCLUN_DIM)^K1000</x:f>
        <x:v>1891.3321363333675</x:v>
      </x:c>
      <x:c r="N1000" s="267" t="n">
        <x:f>MAX(M1000-FARMER_HOURS,0)/TEMP_HOURS_PER_WORKER</x:f>
        <x:v>0.8134250946759497</x:v>
      </x:c>
      <x:c r="O1000" s="268" t="n">
        <x:f>I1000*TOMATO_PRICE+J1000*CARROT_PRICE+K1000*MESCLUN_PRICE</x:f>
        <x:v>92446</x:v>
      </x:c>
      <x:c r="P1000" s="268" t="n">
        <x:f>I1000*TOMATO_FERTILIZER+J1000*CARROT_FERTILIZER+K1000*MESCLUN_FERTILIZER</x:f>
        <x:v>25960</x:v>
      </x:c>
      <x:c r="Q1000" s="268" t="n">
        <x:f>MIN(M1000,FARMER_HOURS)*FARMER_RATE+MAX(M1000-FARMER_HOURS,0)*TEMP_RATE</x:f>
        <x:v>45335.62736689874</x:v>
      </x:c>
      <x:c r="R1000" s="268" t="n">
        <x:f>O1000-P1000-Q1000-FIXED_COST</x:f>
        <x:v>1150.3726331012585</x:v>
      </x:c>
      <x:c r="S1000" s="139" t="str">
        <x:f>IF(AND(L1000&lt;=TOTAL_BED_CAP,N1000&lt;=TEMP_WORKER_CAP),"YES","NO")</x:f>
        <x:v>YES</x:v>
      </x:c>
      <x:c r="T1000" s="139" t="n">
        <x:f>IF(S1000="YES",R1000,-1E+99)</x:f>
        <x:v>1150.3726331012585</x:v>
      </x:c>
    </x:row>
    <x:row r="1001">
      <x:c r="A1001" s="139"/>
      <x:c r="B1001" s="139"/>
      <x:c r="C1001" s="139"/>
      <x:c r="D1001" s="139"/>
      <x:c r="E1001" s="139"/>
      <x:c r="F1001" s="139"/>
      <x:c r="G1001" s="139"/>
      <x:c r="H1001" s="139"/>
      <x:c r="I1001" s="266" t="n">
        <x:f>INT((ROW()-ROW($I$46))/((CARROT_CAP+1)*(MESCLUN_CAP+1)))</x:f>
        <x:v>1</x:v>
      </x:c>
      <x:c r="J1001" s="266" t="n">
        <x:f>MOD(INT((ROW()-ROW($I$46))/(MESCLUN_CAP+1)),CARROT_CAP+1)</x:f>
        <x:v>9</x:v>
      </x:c>
      <x:c r="K1001" s="266" t="n">
        <x:f>MOD(ROW()-ROW($I$46),MESCLUN_CAP+1)</x:f>
        <x:v>25</x:v>
      </x:c>
      <x:c r="L1001" s="266" t="n">
        <x:f>SUM(I1001:K1001)</x:f>
        <x:v>35</x:v>
      </x:c>
      <x:c r="M1001" s="267" t="n">
        <x:f>I1001*TOMATO_HOURS*WEEKS*(1+TOMATO_DIM)^I1001+J1001*CARROT_HOURS*WEEKS*(1+CARROT_DIM)^J1001+K1001*MESCLUN_HOURS*WEEKS*(1+MESCLUN_DIM)^K1001</x:f>
        <x:v>1970.910057748465</x:v>
      </x:c>
      <x:c r="N1001" s="267" t="n">
        <x:f>MAX(M1001-FARMER_HOURS,0)/TEMP_HOURS_PER_WORKER</x:f>
        <x:v>0.8686875401031008</x:v>
      </x:c>
      <x:c r="O1001" s="268" t="n">
        <x:f>I1001*TOMATO_PRICE+J1001*CARROT_PRICE+K1001*MESCLUN_PRICE</x:f>
        <x:v>95146</x:v>
      </x:c>
      <x:c r="P1001" s="268" t="n">
        <x:f>I1001*TOMATO_FERTILIZER+J1001*CARROT_FERTILIZER+K1001*MESCLUN_FERTILIZER</x:f>
        <x:v>26840</x:v>
      </x:c>
      <x:c r="Q1001" s="268" t="n">
        <x:f>MIN(M1001,FARMER_HOURS)*FARMER_RATE+MAX(M1001-FARMER_HOURS,0)*TEMP_RATE</x:f>
        <x:v>46717.18850257752</x:v>
      </x:c>
      <x:c r="R1001" s="268" t="n">
        <x:f>O1001-P1001-Q1001-FIXED_COST</x:f>
        <x:v>1588.811497422481</x:v>
      </x:c>
      <x:c r="S1001" s="139" t="str">
        <x:f>IF(AND(L1001&lt;=TOTAL_BED_CAP,N1001&lt;=TEMP_WORKER_CAP),"YES","NO")</x:f>
        <x:v>YES</x:v>
      </x:c>
      <x:c r="T1001" s="139" t="n">
        <x:f>IF(S1001="YES",R1001,-1E+99)</x:f>
        <x:v>1588.811497422481</x:v>
      </x:c>
    </x:row>
    <x:row r="1002">
      <x:c r="A1002" s="139"/>
      <x:c r="B1002" s="139"/>
      <x:c r="C1002" s="139"/>
      <x:c r="D1002" s="139"/>
      <x:c r="E1002" s="139"/>
      <x:c r="F1002" s="139"/>
      <x:c r="G1002" s="139"/>
      <x:c r="H1002" s="139"/>
      <x:c r="I1002" s="266" t="n">
        <x:f>INT((ROW()-ROW($I$46))/((CARROT_CAP+1)*(MESCLUN_CAP+1)))</x:f>
        <x:v>1</x:v>
      </x:c>
      <x:c r="J1002" s="266" t="n">
        <x:f>MOD(INT((ROW()-ROW($I$46))/(MESCLUN_CAP+1)),CARROT_CAP+1)</x:f>
        <x:v>9</x:v>
      </x:c>
      <x:c r="K1002" s="266" t="n">
        <x:f>MOD(ROW()-ROW($I$46),MESCLUN_CAP+1)</x:f>
        <x:v>26</x:v>
      </x:c>
      <x:c r="L1002" s="266" t="n">
        <x:f>SUM(I1002:K1002)</x:f>
        <x:v>36</x:v>
      </x:c>
      <x:c r="M1002" s="267" t="n">
        <x:f>I1002*TOMATO_HOURS*WEEKS*(1+TOMATO_DIM)^I1002+J1002*CARROT_HOURS*WEEKS*(1+CARROT_DIM)^J1002+K1002*MESCLUN_HOURS*WEEKS*(1+MESCLUN_DIM)^K1002</x:f>
        <x:v>2052.2500617091823</x:v>
      </x:c>
      <x:c r="N1002" s="267" t="n">
        <x:f>MAX(M1002-FARMER_HOURS,0)/TEMP_HOURS_PER_WORKER</x:f>
        <x:v>0.92517365396471</x:v>
      </x:c>
      <x:c r="O1002" s="268" t="n">
        <x:f>I1002*TOMATO_PRICE+J1002*CARROT_PRICE+K1002*MESCLUN_PRICE</x:f>
        <x:v>97846</x:v>
      </x:c>
      <x:c r="P1002" s="268" t="n">
        <x:f>I1002*TOMATO_FERTILIZER+J1002*CARROT_FERTILIZER+K1002*MESCLUN_FERTILIZER</x:f>
        <x:v>27720</x:v>
      </x:c>
      <x:c r="Q1002" s="268" t="n">
        <x:f>MIN(M1002,FARMER_HOURS)*FARMER_RATE+MAX(M1002-FARMER_HOURS,0)*TEMP_RATE</x:f>
        <x:v>48129.34134911775</x:v>
      </x:c>
      <x:c r="R1002" s="268" t="n">
        <x:f>O1002-P1002-Q1002-FIXED_COST</x:f>
        <x:v>1996.658650882251</x:v>
      </x:c>
      <x:c r="S1002" s="139" t="str">
        <x:f>IF(AND(L1002&lt;=TOTAL_BED_CAP,N1002&lt;=TEMP_WORKER_CAP),"YES","NO")</x:f>
        <x:v>YES</x:v>
      </x:c>
      <x:c r="T1002" s="139" t="n">
        <x:f>IF(S1002="YES",R1002,-1E+99)</x:f>
        <x:v>1996.658650882251</x:v>
      </x:c>
    </x:row>
    <x:row r="1003">
      <x:c r="A1003" s="139"/>
      <x:c r="B1003" s="139"/>
      <x:c r="C1003" s="139"/>
      <x:c r="D1003" s="139"/>
      <x:c r="E1003" s="139"/>
      <x:c r="F1003" s="139"/>
      <x:c r="G1003" s="139"/>
      <x:c r="H1003" s="139"/>
      <x:c r="I1003" s="266" t="n">
        <x:f>INT((ROW()-ROW($I$46))/((CARROT_CAP+1)*(MESCLUN_CAP+1)))</x:f>
        <x:v>1</x:v>
      </x:c>
      <x:c r="J1003" s="266" t="n">
        <x:f>MOD(INT((ROW()-ROW($I$46))/(MESCLUN_CAP+1)),CARROT_CAP+1)</x:f>
        <x:v>9</x:v>
      </x:c>
      <x:c r="K1003" s="266" t="n">
        <x:f>MOD(ROW()-ROW($I$46),MESCLUN_CAP+1)</x:f>
        <x:v>27</x:v>
      </x:c>
      <x:c r="L1003" s="266" t="n">
        <x:f>SUM(I1003:K1003)</x:f>
        <x:v>37</x:v>
      </x:c>
      <x:c r="M1003" s="267" t="n">
        <x:f>I1003*TOMATO_HOURS*WEEKS*(1+TOMATO_DIM)^I1003+J1003*CARROT_HOURS*WEEKS*(1+CARROT_DIM)^J1003+K1003*MESCLUN_HOURS*WEEKS*(1+MESCLUN_DIM)^K1003</x:f>
        <x:v>2135.3837662289397</x:v>
      </x:c>
      <x:c r="N1003" s="267" t="n">
        <x:f>MAX(M1003-FARMER_HOURS,0)/TEMP_HOURS_PER_WORKER</x:f>
        <x:v>0.9829053932145415</x:v>
      </x:c>
      <x:c r="O1003" s="268" t="n">
        <x:f>I1003*TOMATO_PRICE+J1003*CARROT_PRICE+K1003*MESCLUN_PRICE</x:f>
        <x:v>100546</x:v>
      </x:c>
      <x:c r="P1003" s="268" t="n">
        <x:f>I1003*TOMATO_FERTILIZER+J1003*CARROT_FERTILIZER+K1003*MESCLUN_FERTILIZER</x:f>
        <x:v>28600</x:v>
      </x:c>
      <x:c r="Q1003" s="268" t="n">
        <x:f>MIN(M1003,FARMER_HOURS)*FARMER_RATE+MAX(M1003-FARMER_HOURS,0)*TEMP_RATE</x:f>
        <x:v>49572.63483036353</x:v>
      </x:c>
      <x:c r="R1003" s="268" t="n">
        <x:f>O1003-P1003-Q1003-FIXED_COST</x:f>
        <x:v>2373.3651696364686</x:v>
      </x:c>
      <x:c r="S1003" s="139" t="str">
        <x:f>IF(AND(L1003&lt;=TOTAL_BED_CAP,N1003&lt;=TEMP_WORKER_CAP),"YES","NO")</x:f>
        <x:v>YES</x:v>
      </x:c>
      <x:c r="T1003" s="139" t="n">
        <x:f>IF(S1003="YES",R1003,-1E+99)</x:f>
        <x:v>2373.3651696364686</x:v>
      </x:c>
    </x:row>
    <x:row r="1004">
      <x:c r="A1004" s="139"/>
      <x:c r="B1004" s="139"/>
      <x:c r="C1004" s="139"/>
      <x:c r="D1004" s="139"/>
      <x:c r="E1004" s="139"/>
      <x:c r="F1004" s="139"/>
      <x:c r="G1004" s="139"/>
      <x:c r="H1004" s="139"/>
      <x:c r="I1004" s="266" t="n">
        <x:f>INT((ROW()-ROW($I$46))/((CARROT_CAP+1)*(MESCLUN_CAP+1)))</x:f>
        <x:v>1</x:v>
      </x:c>
      <x:c r="J1004" s="266" t="n">
        <x:f>MOD(INT((ROW()-ROW($I$46))/(MESCLUN_CAP+1)),CARROT_CAP+1)</x:f>
        <x:v>9</x:v>
      </x:c>
      <x:c r="K1004" s="266" t="n">
        <x:f>MOD(ROW()-ROW($I$46),MESCLUN_CAP+1)</x:f>
        <x:v>28</x:v>
      </x:c>
      <x:c r="L1004" s="266" t="n">
        <x:f>SUM(I1004:K1004)</x:f>
        <x:v>38</x:v>
      </x:c>
      <x:c r="M1004" s="267" t="n">
        <x:f>I1004*TOMATO_HOURS*WEEKS*(1+TOMATO_DIM)^I1004+J1004*CARROT_HOURS*WEEKS*(1+CARROT_DIM)^J1004+K1004*MESCLUN_HOURS*WEEKS*(1+MESCLUN_DIM)^K1004</x:f>
        <x:v>2220.343304446093</x:v>
      </x:c>
      <x:c r="N1004" s="267" t="n">
        <x:f>MAX(M1004-FARMER_HOURS,0)/TEMP_HOURS_PER_WORKER</x:f>
        <x:v>1.0419050725320091</x:v>
      </x:c>
      <x:c r="O1004" s="268" t="n">
        <x:f>I1004*TOMATO_PRICE+J1004*CARROT_PRICE+K1004*MESCLUN_PRICE</x:f>
        <x:v>103246</x:v>
      </x:c>
      <x:c r="P1004" s="268" t="n">
        <x:f>I1004*TOMATO_FERTILIZER+J1004*CARROT_FERTILIZER+K1004*MESCLUN_FERTILIZER</x:f>
        <x:v>29480</x:v>
      </x:c>
      <x:c r="Q1004" s="268" t="n">
        <x:f>MIN(M1004,FARMER_HOURS)*FARMER_RATE+MAX(M1004-FARMER_HOURS,0)*TEMP_RATE</x:f>
        <x:v>51047.62681330023</x:v>
      </x:c>
      <x:c r="R1004" s="268" t="n">
        <x:f>O1004-P1004-Q1004-FIXED_COST</x:f>
        <x:v>2718.3731866997696</x:v>
      </x:c>
      <x:c r="S1004" s="139" t="str">
        <x:f>IF(AND(L1004&lt;=TOTAL_BED_CAP,N1004&lt;=TEMP_WORKER_CAP),"YES","NO")</x:f>
        <x:v>YES</x:v>
      </x:c>
      <x:c r="T1004" s="139" t="n">
        <x:f>IF(S1004="YES",R1004,-1E+99)</x:f>
        <x:v>2718.3731866997696</x:v>
      </x:c>
    </x:row>
    <x:row r="1005">
      <x:c r="A1005" s="139"/>
      <x:c r="B1005" s="139"/>
      <x:c r="C1005" s="139"/>
      <x:c r="D1005" s="139"/>
      <x:c r="E1005" s="139"/>
      <x:c r="F1005" s="139"/>
      <x:c r="G1005" s="139"/>
      <x:c r="H1005" s="139"/>
      <x:c r="I1005" s="266" t="n">
        <x:f>INT((ROW()-ROW($I$46))/((CARROT_CAP+1)*(MESCLUN_CAP+1)))</x:f>
        <x:v>1</x:v>
      </x:c>
      <x:c r="J1005" s="266" t="n">
        <x:f>MOD(INT((ROW()-ROW($I$46))/(MESCLUN_CAP+1)),CARROT_CAP+1)</x:f>
        <x:v>9</x:v>
      </x:c>
      <x:c r="K1005" s="266" t="n">
        <x:f>MOD(ROW()-ROW($I$46),MESCLUN_CAP+1)</x:f>
        <x:v>29</x:v>
      </x:c>
      <x:c r="L1005" s="266" t="n">
        <x:f>SUM(I1005:K1005)</x:f>
        <x:v>39</x:v>
      </x:c>
      <x:c r="M1005" s="267" t="n">
        <x:f>I1005*TOMATO_HOURS*WEEKS*(1+TOMATO_DIM)^I1005+J1005*CARROT_HOURS*WEEKS*(1+CARROT_DIM)^J1005+K1005*MESCLUN_HOURS*WEEKS*(1+MESCLUN_DIM)^K1005</x:f>
        <x:v>2307.1613325617463</x:v>
      </x:c>
      <x:c r="N1005" s="267" t="n">
        <x:f>MAX(M1005-FARMER_HOURS,0)/TEMP_HOURS_PER_WORKER</x:f>
        <x:v>1.1021953698345461</x:v>
      </x:c>
      <x:c r="O1005" s="268" t="n">
        <x:f>I1005*TOMATO_PRICE+J1005*CARROT_PRICE+K1005*MESCLUN_PRICE</x:f>
        <x:v>105946</x:v>
      </x:c>
      <x:c r="P1005" s="268" t="n">
        <x:f>I1005*TOMATO_FERTILIZER+J1005*CARROT_FERTILIZER+K1005*MESCLUN_FERTILIZER</x:f>
        <x:v>30360</x:v>
      </x:c>
      <x:c r="Q1005" s="268" t="n">
        <x:f>MIN(M1005,FARMER_HOURS)*FARMER_RATE+MAX(M1005-FARMER_HOURS,0)*TEMP_RATE</x:f>
        <x:v>52554.88424586365</x:v>
      </x:c>
      <x:c r="R1005" s="268" t="n">
        <x:f>O1005-P1005-Q1005-FIXED_COST</x:f>
        <x:v>3031.11575413635</x:v>
      </x:c>
      <x:c r="S1005" s="139" t="str">
        <x:f>IF(AND(L1005&lt;=TOTAL_BED_CAP,N1005&lt;=TEMP_WORKER_CAP),"YES","NO")</x:f>
        <x:v>YES</x:v>
      </x:c>
      <x:c r="T1005" s="139" t="n">
        <x:f>IF(S1005="YES",R1005,-1E+99)</x:f>
        <x:v>3031.11575413635</x:v>
      </x:c>
    </x:row>
    <x:row r="1006">
      <x:c r="A1006" s="139"/>
      <x:c r="B1006" s="139"/>
      <x:c r="C1006" s="139"/>
      <x:c r="D1006" s="139"/>
      <x:c r="E1006" s="139"/>
      <x:c r="F1006" s="139"/>
      <x:c r="G1006" s="139"/>
      <x:c r="H1006" s="139"/>
      <x:c r="I1006" s="266" t="n">
        <x:f>INT((ROW()-ROW($I$46))/((CARROT_CAP+1)*(MESCLUN_CAP+1)))</x:f>
        <x:v>1</x:v>
      </x:c>
      <x:c r="J1006" s="266" t="n">
        <x:f>MOD(INT((ROW()-ROW($I$46))/(MESCLUN_CAP+1)),CARROT_CAP+1)</x:f>
        <x:v>9</x:v>
      </x:c>
      <x:c r="K1006" s="266" t="n">
        <x:f>MOD(ROW()-ROW($I$46),MESCLUN_CAP+1)</x:f>
        <x:v>30</x:v>
      </x:c>
      <x:c r="L1006" s="266" t="n">
        <x:f>SUM(I1006:K1006)</x:f>
        <x:v>40</x:v>
      </x:c>
      <x:c r="M1006" s="267" t="n">
        <x:f>I1006*TOMATO_HOURS*WEEKS*(1+TOMATO_DIM)^I1006+J1006*CARROT_HOURS*WEEKS*(1+CARROT_DIM)^J1006+K1006*MESCLUN_HOURS*WEEKS*(1+MESCLUN_DIM)^K1006</x:f>
        <x:v>2395.871037895516</x:v>
      </x:c>
      <x:c r="N1006" s="267" t="n">
        <x:f>MAX(M1006-FARMER_HOURS,0)/TEMP_HOURS_PER_WORKER</x:f>
        <x:v>1.1637993318718862</x:v>
      </x:c>
      <x:c r="O1006" s="268" t="n">
        <x:f>I1006*TOMATO_PRICE+J1006*CARROT_PRICE+K1006*MESCLUN_PRICE</x:f>
        <x:v>108646</x:v>
      </x:c>
      <x:c r="P1006" s="268" t="n">
        <x:f>I1006*TOMATO_FERTILIZER+J1006*CARROT_FERTILIZER+K1006*MESCLUN_FERTILIZER</x:f>
        <x:v>31240</x:v>
      </x:c>
      <x:c r="Q1006" s="268" t="n">
        <x:f>MIN(M1006,FARMER_HOURS)*FARMER_RATE+MAX(M1006-FARMER_HOURS,0)*TEMP_RATE</x:f>
        <x:v>54094.98329679715</x:v>
      </x:c>
      <x:c r="R1006" s="268" t="n">
        <x:f>O1006-P1006-Q1006-FIXED_COST</x:f>
        <x:v>3311.0167032028476</x:v>
      </x:c>
      <x:c r="S1006" s="139" t="str">
        <x:f>IF(AND(L1006&lt;=TOTAL_BED_CAP,N1006&lt;=TEMP_WORKER_CAP),"YES","NO")</x:f>
        <x:v>YES</x:v>
      </x:c>
      <x:c r="T1006" s="139" t="n">
        <x:f>IF(S1006="YES",R1006,-1E+99)</x:f>
        <x:v>3311.0167032028476</x:v>
      </x:c>
    </x:row>
    <x:row r="1007">
      <x:c r="A1007" s="139"/>
      <x:c r="B1007" s="139"/>
      <x:c r="C1007" s="139"/>
      <x:c r="D1007" s="139"/>
      <x:c r="E1007" s="139"/>
      <x:c r="F1007" s="139"/>
      <x:c r="G1007" s="139"/>
      <x:c r="H1007" s="139"/>
      <x:c r="I1007" s="266" t="n">
        <x:f>INT((ROW()-ROW($I$46))/((CARROT_CAP+1)*(MESCLUN_CAP+1)))</x:f>
        <x:v>1</x:v>
      </x:c>
      <x:c r="J1007" s="266" t="n">
        <x:f>MOD(INT((ROW()-ROW($I$46))/(MESCLUN_CAP+1)),CARROT_CAP+1)</x:f>
        <x:v>10</x:v>
      </x:c>
      <x:c r="K1007" s="266" t="n">
        <x:f>MOD(ROW()-ROW($I$46),MESCLUN_CAP+1)</x:f>
        <x:v>0</x:v>
      </x:c>
      <x:c r="L1007" s="266" t="n">
        <x:f>SUM(I1007:K1007)</x:f>
        <x:v>11</x:v>
      </x:c>
      <x:c r="M1007" s="267" t="n">
        <x:f>I1007*TOMATO_HOURS*WEEKS*(1+TOMATO_DIM)^I1007+J1007*CARROT_HOURS*WEEKS*(1+CARROT_DIM)^J1007+K1007*MESCLUN_HOURS*WEEKS*(1+MESCLUN_DIM)^K1007</x:f>
        <x:v>483.025363258907</x:v>
      </x:c>
      <x:c r="N1007" s="267" t="n">
        <x:f>MAX(M1007-FARMER_HOURS,0)/TEMP_HOURS_PER_WORKER</x:f>
        <x:v>0</x:v>
      </x:c>
      <x:c r="O1007" s="268" t="n">
        <x:f>I1007*TOMATO_PRICE+J1007*CARROT_PRICE+K1007*MESCLUN_PRICE</x:f>
        <x:v>29740</x:v>
      </x:c>
      <x:c r="P1007" s="268" t="n">
        <x:f>I1007*TOMATO_FERTILIZER+J1007*CARROT_FERTILIZER+K1007*MESCLUN_FERTILIZER</x:f>
        <x:v>5280</x:v>
      </x:c>
      <x:c r="Q1007" s="268" t="n">
        <x:f>MIN(M1007,FARMER_HOURS)*FARMER_RATE+MAX(M1007-FARMER_HOURS,0)*TEMP_RATE</x:f>
        <x:v>16771.71400204538</x:v>
      </x:c>
      <x:c r="R1007" s="268" t="n">
        <x:f>O1007-P1007-Q1007-FIXED_COST</x:f>
        <x:v>-12311.71400204538</x:v>
      </x:c>
      <x:c r="S1007" s="139" t="str">
        <x:f>IF(AND(L1007&lt;=TOTAL_BED_CAP,N1007&lt;=TEMP_WORKER_CAP),"YES","NO")</x:f>
        <x:v>YES</x:v>
      </x:c>
      <x:c r="T1007" s="139" t="n">
        <x:f>IF(S1007="YES",R1007,-1E+99)</x:f>
        <x:v>-12311.71400204538</x:v>
      </x:c>
    </x:row>
    <x:row r="1008">
      <x:c r="A1008" s="139"/>
      <x:c r="B1008" s="139"/>
      <x:c r="C1008" s="139"/>
      <x:c r="D1008" s="139"/>
      <x:c r="E1008" s="139"/>
      <x:c r="F1008" s="139"/>
      <x:c r="G1008" s="139"/>
      <x:c r="H1008" s="139"/>
      <x:c r="I1008" s="266" t="n">
        <x:f>INT((ROW()-ROW($I$46))/((CARROT_CAP+1)*(MESCLUN_CAP+1)))</x:f>
        <x:v>1</x:v>
      </x:c>
      <x:c r="J1008" s="266" t="n">
        <x:f>MOD(INT((ROW()-ROW($I$46))/(MESCLUN_CAP+1)),CARROT_CAP+1)</x:f>
        <x:v>10</x:v>
      </x:c>
      <x:c r="K1008" s="266" t="n">
        <x:f>MOD(ROW()-ROW($I$46),MESCLUN_CAP+1)</x:f>
        <x:v>1</x:v>
      </x:c>
      <x:c r="L1008" s="266" t="n">
        <x:f>SUM(I1008:K1008)</x:f>
        <x:v>12</x:v>
      </x:c>
      <x:c r="M1008" s="267" t="n">
        <x:f>I1008*TOMATO_HOURS*WEEKS*(1+TOMATO_DIM)^I1008+J1008*CARROT_HOURS*WEEKS*(1+CARROT_DIM)^J1008+K1008*MESCLUN_HOURS*WEEKS*(1+MESCLUN_DIM)^K1008</x:f>
        <x:v>528.587863258907</x:v>
      </x:c>
      <x:c r="N1008" s="267" t="n">
        <x:f>MAX(M1008-FARMER_HOURS,0)/TEMP_HOURS_PER_WORKER</x:f>
        <x:v>0</x:v>
      </x:c>
      <x:c r="O1008" s="268" t="n">
        <x:f>I1008*TOMATO_PRICE+J1008*CARROT_PRICE+K1008*MESCLUN_PRICE</x:f>
        <x:v>32440</x:v>
      </x:c>
      <x:c r="P1008" s="268" t="n">
        <x:f>I1008*TOMATO_FERTILIZER+J1008*CARROT_FERTILIZER+K1008*MESCLUN_FERTILIZER</x:f>
        <x:v>6160</x:v>
      </x:c>
      <x:c r="Q1008" s="268" t="n">
        <x:f>MIN(M1008,FARMER_HOURS)*FARMER_RATE+MAX(M1008-FARMER_HOURS,0)*TEMP_RATE</x:f>
        <x:v>18353.74525204538</x:v>
      </x:c>
      <x:c r="R1008" s="268" t="n">
        <x:f>O1008-P1008-Q1008-FIXED_COST</x:f>
        <x:v>-12073.74525204538</x:v>
      </x:c>
      <x:c r="S1008" s="139" t="str">
        <x:f>IF(AND(L1008&lt;=TOTAL_BED_CAP,N1008&lt;=TEMP_WORKER_CAP),"YES","NO")</x:f>
        <x:v>YES</x:v>
      </x:c>
      <x:c r="T1008" s="139" t="n">
        <x:f>IF(S1008="YES",R1008,-1E+99)</x:f>
        <x:v>-12073.74525204538</x:v>
      </x:c>
    </x:row>
    <x:row r="1009">
      <x:c r="A1009" s="139"/>
      <x:c r="B1009" s="139"/>
      <x:c r="C1009" s="139"/>
      <x:c r="D1009" s="139"/>
      <x:c r="E1009" s="139"/>
      <x:c r="F1009" s="139"/>
      <x:c r="G1009" s="139"/>
      <x:c r="H1009" s="139"/>
      <x:c r="I1009" s="266" t="n">
        <x:f>INT((ROW()-ROW($I$46))/((CARROT_CAP+1)*(MESCLUN_CAP+1)))</x:f>
        <x:v>1</x:v>
      </x:c>
      <x:c r="J1009" s="266" t="n">
        <x:f>MOD(INT((ROW()-ROW($I$46))/(MESCLUN_CAP+1)),CARROT_CAP+1)</x:f>
        <x:v>10</x:v>
      </x:c>
      <x:c r="K1009" s="266" t="n">
        <x:f>MOD(ROW()-ROW($I$46),MESCLUN_CAP+1)</x:f>
        <x:v>2</x:v>
      </x:c>
      <x:c r="L1009" s="266" t="n">
        <x:f>SUM(I1009:K1009)</x:f>
        <x:v>13</x:v>
      </x:c>
      <x:c r="M1009" s="267" t="n">
        <x:f>I1009*TOMATO_HOURS*WEEKS*(1+TOMATO_DIM)^I1009+J1009*CARROT_HOURS*WEEKS*(1+CARROT_DIM)^J1009+K1009*MESCLUN_HOURS*WEEKS*(1+MESCLUN_DIM)^K1009</x:f>
        <x:v>575.289425758907</x:v>
      </x:c>
      <x:c r="N1009" s="267" t="n">
        <x:f>MAX(M1009-FARMER_HOURS,0)/TEMP_HOURS_PER_WORKER</x:f>
        <x:v>0</x:v>
      </x:c>
      <x:c r="O1009" s="268" t="n">
        <x:f>I1009*TOMATO_PRICE+J1009*CARROT_PRICE+K1009*MESCLUN_PRICE</x:f>
        <x:v>35140</x:v>
      </x:c>
      <x:c r="P1009" s="268" t="n">
        <x:f>I1009*TOMATO_FERTILIZER+J1009*CARROT_FERTILIZER+K1009*MESCLUN_FERTILIZER</x:f>
        <x:v>7040</x:v>
      </x:c>
      <x:c r="Q1009" s="268" t="n">
        <x:f>MIN(M1009,FARMER_HOURS)*FARMER_RATE+MAX(M1009-FARMER_HOURS,0)*TEMP_RATE</x:f>
        <x:v>19975.32728329538</x:v>
      </x:c>
      <x:c r="R1009" s="268" t="n">
        <x:f>O1009-P1009-Q1009-FIXED_COST</x:f>
        <x:v>-11875.32728329538</x:v>
      </x:c>
      <x:c r="S1009" s="139" t="str">
        <x:f>IF(AND(L1009&lt;=TOTAL_BED_CAP,N1009&lt;=TEMP_WORKER_CAP),"YES","NO")</x:f>
        <x:v>YES</x:v>
      </x:c>
      <x:c r="T1009" s="139" t="n">
        <x:f>IF(S1009="YES",R1009,-1E+99)</x:f>
        <x:v>-11875.32728329538</x:v>
      </x:c>
    </x:row>
    <x:row r="1010">
      <x:c r="A1010" s="139"/>
      <x:c r="B1010" s="139"/>
      <x:c r="C1010" s="139"/>
      <x:c r="D1010" s="139"/>
      <x:c r="E1010" s="139"/>
      <x:c r="F1010" s="139"/>
      <x:c r="G1010" s="139"/>
      <x:c r="H1010" s="139"/>
      <x:c r="I1010" s="266" t="n">
        <x:f>INT((ROW()-ROW($I$46))/((CARROT_CAP+1)*(MESCLUN_CAP+1)))</x:f>
        <x:v>1</x:v>
      </x:c>
      <x:c r="J1010" s="266" t="n">
        <x:f>MOD(INT((ROW()-ROW($I$46))/(MESCLUN_CAP+1)),CARROT_CAP+1)</x:f>
        <x:v>10</x:v>
      </x:c>
      <x:c r="K1010" s="266" t="n">
        <x:f>MOD(ROW()-ROW($I$46),MESCLUN_CAP+1)</x:f>
        <x:v>3</x:v>
      </x:c>
      <x:c r="L1010" s="266" t="n">
        <x:f>SUM(I1010:K1010)</x:f>
        <x:v>14</x:v>
      </x:c>
      <x:c r="M1010" s="267" t="n">
        <x:f>I1010*TOMATO_HOURS*WEEKS*(1+TOMATO_DIM)^I1010+J1010*CARROT_HOURS*WEEKS*(1+CARROT_DIM)^J1010+K1010*MESCLUN_HOURS*WEEKS*(1+MESCLUN_DIM)^K1010</x:f>
        <x:v>623.151408180782</x:v>
      </x:c>
      <x:c r="N1010" s="267" t="n">
        <x:f>MAX(M1010-FARMER_HOURS,0)/TEMP_HOURS_PER_WORKER</x:f>
        <x:v>0</x:v>
      </x:c>
      <x:c r="O1010" s="268" t="n">
        <x:f>I1010*TOMATO_PRICE+J1010*CARROT_PRICE+K1010*MESCLUN_PRICE</x:f>
        <x:v>37840</x:v>
      </x:c>
      <x:c r="P1010" s="268" t="n">
        <x:f>I1010*TOMATO_FERTILIZER+J1010*CARROT_FERTILIZER+K1010*MESCLUN_FERTILIZER</x:f>
        <x:v>7920</x:v>
      </x:c>
      <x:c r="Q1010" s="268" t="n">
        <x:f>MIN(M1010,FARMER_HOURS)*FARMER_RATE+MAX(M1010-FARMER_HOURS,0)*TEMP_RATE</x:f>
        <x:v>21637.20167294382</x:v>
      </x:c>
      <x:c r="R1010" s="268" t="n">
        <x:f>O1010-P1010-Q1010-FIXED_COST</x:f>
        <x:v>-11717.201672943818</x:v>
      </x:c>
      <x:c r="S1010" s="139" t="str">
        <x:f>IF(AND(L1010&lt;=TOTAL_BED_CAP,N1010&lt;=TEMP_WORKER_CAP),"YES","NO")</x:f>
        <x:v>YES</x:v>
      </x:c>
      <x:c r="T1010" s="139" t="n">
        <x:f>IF(S1010="YES",R1010,-1E+99)</x:f>
        <x:v>-11717.201672943818</x:v>
      </x:c>
    </x:row>
    <x:row r="1011">
      <x:c r="A1011" s="139"/>
      <x:c r="B1011" s="139"/>
      <x:c r="C1011" s="139"/>
      <x:c r="D1011" s="139"/>
      <x:c r="E1011" s="139"/>
      <x:c r="F1011" s="139"/>
      <x:c r="G1011" s="139"/>
      <x:c r="H1011" s="139"/>
      <x:c r="I1011" s="266" t="n">
        <x:f>INT((ROW()-ROW($I$46))/((CARROT_CAP+1)*(MESCLUN_CAP+1)))</x:f>
        <x:v>1</x:v>
      </x:c>
      <x:c r="J1011" s="266" t="n">
        <x:f>MOD(INT((ROW()-ROW($I$46))/(MESCLUN_CAP+1)),CARROT_CAP+1)</x:f>
        <x:v>10</x:v>
      </x:c>
      <x:c r="K1011" s="266" t="n">
        <x:f>MOD(ROW()-ROW($I$46),MESCLUN_CAP+1)</x:f>
        <x:v>4</x:v>
      </x:c>
      <x:c r="L1011" s="266" t="n">
        <x:f>SUM(I1011:K1011)</x:f>
        <x:v>15</x:v>
      </x:c>
      <x:c r="M1011" s="267" t="n">
        <x:f>I1011*TOMATO_HOURS*WEEKS*(1+TOMATO_DIM)^I1011+J1011*CARROT_HOURS*WEEKS*(1+CARROT_DIM)^J1011+K1011*MESCLUN_HOURS*WEEKS*(1+MESCLUN_DIM)^K1011</x:f>
        <x:v>672.1955239034382</x:v>
      </x:c>
      <x:c r="N1011" s="267" t="n">
        <x:f>MAX(M1011-FARMER_HOURS,0)/TEMP_HOURS_PER_WORKER</x:f>
        <x:v>0</x:v>
      </x:c>
      <x:c r="O1011" s="268" t="n">
        <x:f>I1011*TOMATO_PRICE+J1011*CARROT_PRICE+K1011*MESCLUN_PRICE</x:f>
        <x:v>40540</x:v>
      </x:c>
      <x:c r="P1011" s="268" t="n">
        <x:f>I1011*TOMATO_FERTILIZER+J1011*CARROT_FERTILIZER+K1011*MESCLUN_FERTILIZER</x:f>
        <x:v>8800</x:v>
      </x:c>
      <x:c r="Q1011" s="268" t="n">
        <x:f>MIN(M1011,FARMER_HOURS)*FARMER_RATE+MAX(M1011-FARMER_HOURS,0)*TEMP_RATE</x:f>
        <x:v>23340.12235775827</x:v>
      </x:c>
      <x:c r="R1011" s="268" t="n">
        <x:f>O1011-P1011-Q1011-FIXED_COST</x:f>
        <x:v>-11600.122357758271</x:v>
      </x:c>
      <x:c r="S1011" s="139" t="str">
        <x:f>IF(AND(L1011&lt;=TOTAL_BED_CAP,N1011&lt;=TEMP_WORKER_CAP),"YES","NO")</x:f>
        <x:v>YES</x:v>
      </x:c>
      <x:c r="T1011" s="139" t="n">
        <x:f>IF(S1011="YES",R1011,-1E+99)</x:f>
        <x:v>-11600.122357758271</x:v>
      </x:c>
    </x:row>
    <x:row r="1012">
      <x:c r="A1012" s="139"/>
      <x:c r="B1012" s="139"/>
      <x:c r="C1012" s="139"/>
      <x:c r="D1012" s="139"/>
      <x:c r="E1012" s="139"/>
      <x:c r="F1012" s="139"/>
      <x:c r="G1012" s="139"/>
      <x:c r="H1012" s="139"/>
      <x:c r="I1012" s="266" t="n">
        <x:f>INT((ROW()-ROW($I$46))/((CARROT_CAP+1)*(MESCLUN_CAP+1)))</x:f>
        <x:v>1</x:v>
      </x:c>
      <x:c r="J1012" s="266" t="n">
        <x:f>MOD(INT((ROW()-ROW($I$46))/(MESCLUN_CAP+1)),CARROT_CAP+1)</x:f>
        <x:v>10</x:v>
      </x:c>
      <x:c r="K1012" s="266" t="n">
        <x:f>MOD(ROW()-ROW($I$46),MESCLUN_CAP+1)</x:f>
        <x:v>5</x:v>
      </x:c>
      <x:c r="L1012" s="266" t="n">
        <x:f>SUM(I1012:K1012)</x:f>
        <x:v>16</x:v>
      </x:c>
      <x:c r="M1012" s="267" t="n">
        <x:f>I1012*TOMATO_HOURS*WEEKS*(1+TOMATO_DIM)^I1012+J1012*CARROT_HOURS*WEEKS*(1+CARROT_DIM)^J1012+K1012*MESCLUN_HOURS*WEEKS*(1+MESCLUN_DIM)^K1012</x:f>
        <x:v>722.4438478246418</x:v>
      </x:c>
      <x:c r="N1012" s="267" t="n">
        <x:f>MAX(M1012-FARMER_HOURS,0)/TEMP_HOURS_PER_WORKER</x:f>
        <x:v>0.0016971165448901439</x:v>
      </x:c>
      <x:c r="O1012" s="268" t="n">
        <x:f>I1012*TOMATO_PRICE+J1012*CARROT_PRICE+K1012*MESCLUN_PRICE</x:f>
        <x:v>43240</x:v>
      </x:c>
      <x:c r="P1012" s="268" t="n">
        <x:f>I1012*TOMATO_FERTILIZER+J1012*CARROT_FERTILIZER+K1012*MESCLUN_FERTILIZER</x:f>
        <x:v>9680</x:v>
      </x:c>
      <x:c r="Q1012" s="268" t="n">
        <x:f>MIN(M1012,FARMER_HOURS)*FARMER_RATE+MAX(M1012-FARMER_HOURS,0)*TEMP_RATE</x:f>
        <x:v>25042.427913622254</x:v>
      </x:c>
      <x:c r="R1012" s="268" t="n">
        <x:f>O1012-P1012-Q1012-FIXED_COST</x:f>
        <x:v>-11482.427913622254</x:v>
      </x:c>
      <x:c r="S1012" s="139" t="str">
        <x:f>IF(AND(L1012&lt;=TOTAL_BED_CAP,N1012&lt;=TEMP_WORKER_CAP),"YES","NO")</x:f>
        <x:v>YES</x:v>
      </x:c>
      <x:c r="T1012" s="139" t="n">
        <x:f>IF(S1012="YES",R1012,-1E+99)</x:f>
        <x:v>-11482.427913622254</x:v>
      </x:c>
    </x:row>
    <x:row r="1013">
      <x:c r="A1013" s="139"/>
      <x:c r="B1013" s="139"/>
      <x:c r="C1013" s="139"/>
      <x:c r="D1013" s="139"/>
      <x:c r="E1013" s="139"/>
      <x:c r="F1013" s="139"/>
      <x:c r="G1013" s="139"/>
      <x:c r="H1013" s="139"/>
      <x:c r="I1013" s="266" t="n">
        <x:f>INT((ROW()-ROW($I$46))/((CARROT_CAP+1)*(MESCLUN_CAP+1)))</x:f>
        <x:v>1</x:v>
      </x:c>
      <x:c r="J1013" s="266" t="n">
        <x:f>MOD(INT((ROW()-ROW($I$46))/(MESCLUN_CAP+1)),CARROT_CAP+1)</x:f>
        <x:v>10</x:v>
      </x:c>
      <x:c r="K1013" s="266" t="n">
        <x:f>MOD(ROW()-ROW($I$46),MESCLUN_CAP+1)</x:f>
        <x:v>6</x:v>
      </x:c>
      <x:c r="L1013" s="266" t="n">
        <x:f>SUM(I1013:K1013)</x:f>
        <x:v>17</x:v>
      </x:c>
      <x:c r="M1013" s="267" t="n">
        <x:f>I1013*TOMATO_HOURS*WEEKS*(1+TOMATO_DIM)^I1013+J1013*CARROT_HOURS*WEEKS*(1+CARROT_DIM)^J1013+K1013*MESCLUN_HOURS*WEEKS*(1+MESCLUN_DIM)^K1013</x:f>
        <x:v>773.9188220062747</x:v>
      </x:c>
      <x:c r="N1013" s="267" t="n">
        <x:f>MAX(M1013-FARMER_HOURS,0)/TEMP_HOURS_PER_WORKER</x:f>
        <x:v>0.03744362639324632</x:v>
      </x:c>
      <x:c r="O1013" s="268" t="n">
        <x:f>I1013*TOMATO_PRICE+J1013*CARROT_PRICE+K1013*MESCLUN_PRICE</x:f>
        <x:v>45940</x:v>
      </x:c>
      <x:c r="P1013" s="268" t="n">
        <x:f>I1013*TOMATO_FERTILIZER+J1013*CARROT_FERTILIZER+K1013*MESCLUN_FERTILIZER</x:f>
        <x:v>10560</x:v>
      </x:c>
      <x:c r="Q1013" s="268" t="n">
        <x:f>MIN(M1013,FARMER_HOURS)*FARMER_RATE+MAX(M1013-FARMER_HOURS,0)*TEMP_RATE</x:f>
        <x:v>25936.09065983116</x:v>
      </x:c>
      <x:c r="R1013" s="268" t="n">
        <x:f>O1013-P1013-Q1013-FIXED_COST</x:f>
        <x:v>-10556.09065983116</x:v>
      </x:c>
      <x:c r="S1013" s="139" t="str">
        <x:f>IF(AND(L1013&lt;=TOTAL_BED_CAP,N1013&lt;=TEMP_WORKER_CAP),"YES","NO")</x:f>
        <x:v>YES</x:v>
      </x:c>
      <x:c r="T1013" s="139" t="n">
        <x:f>IF(S1013="YES",R1013,-1E+99)</x:f>
        <x:v>-10556.09065983116</x:v>
      </x:c>
    </x:row>
    <x:row r="1014">
      <x:c r="A1014" s="139"/>
      <x:c r="B1014" s="139"/>
      <x:c r="C1014" s="139"/>
      <x:c r="D1014" s="139"/>
      <x:c r="E1014" s="139"/>
      <x:c r="F1014" s="139"/>
      <x:c r="G1014" s="139"/>
      <x:c r="H1014" s="139"/>
      <x:c r="I1014" s="266" t="n">
        <x:f>INT((ROW()-ROW($I$46))/((CARROT_CAP+1)*(MESCLUN_CAP+1)))</x:f>
        <x:v>1</x:v>
      </x:c>
      <x:c r="J1014" s="266" t="n">
        <x:f>MOD(INT((ROW()-ROW($I$46))/(MESCLUN_CAP+1)),CARROT_CAP+1)</x:f>
        <x:v>10</x:v>
      </x:c>
      <x:c r="K1014" s="266" t="n">
        <x:f>MOD(ROW()-ROW($I$46),MESCLUN_CAP+1)</x:f>
        <x:v>7</x:v>
      </x:c>
      <x:c r="L1014" s="266" t="n">
        <x:f>SUM(I1014:K1014)</x:f>
        <x:v>18</x:v>
      </x:c>
      <x:c r="M1014" s="267" t="n">
        <x:f>I1014*TOMATO_HOURS*WEEKS*(1+TOMATO_DIM)^I1014+J1014*CARROT_HOURS*WEEKS*(1+CARROT_DIM)^J1014+K1014*MESCLUN_HOURS*WEEKS*(1+MESCLUN_DIM)^K1014</x:f>
        <x:v>826.6432614042352</x:v>
      </x:c>
      <x:c r="N1014" s="267" t="n">
        <x:f>MAX(M1014-FARMER_HOURS,0)/TEMP_HOURS_PER_WORKER</x:f>
        <x:v>0.07405782041960778</x:v>
      </x:c>
      <x:c r="O1014" s="268" t="n">
        <x:f>I1014*TOMATO_PRICE+J1014*CARROT_PRICE+K1014*MESCLUN_PRICE</x:f>
        <x:v>48640</x:v>
      </x:c>
      <x:c r="P1014" s="268" t="n">
        <x:f>I1014*TOMATO_FERTILIZER+J1014*CARROT_FERTILIZER+K1014*MESCLUN_FERTILIZER</x:f>
        <x:v>11440</x:v>
      </x:c>
      <x:c r="Q1014" s="268" t="n">
        <x:f>MIN(M1014,FARMER_HOURS)*FARMER_RATE+MAX(M1014-FARMER_HOURS,0)*TEMP_RATE</x:f>
        <x:v>26851.445510490194</x:v>
      </x:c>
      <x:c r="R1014" s="268" t="n">
        <x:f>O1014-P1014-Q1014-FIXED_COST</x:f>
        <x:v>-9651.445510490194</x:v>
      </x:c>
      <x:c r="S1014" s="139" t="str">
        <x:f>IF(AND(L1014&lt;=TOTAL_BED_CAP,N1014&lt;=TEMP_WORKER_CAP),"YES","NO")</x:f>
        <x:v>YES</x:v>
      </x:c>
      <x:c r="T1014" s="139" t="n">
        <x:f>IF(S1014="YES",R1014,-1E+99)</x:f>
        <x:v>-9651.445510490194</x:v>
      </x:c>
    </x:row>
    <x:row r="1015">
      <x:c r="A1015" s="139"/>
      <x:c r="B1015" s="139"/>
      <x:c r="C1015" s="139"/>
      <x:c r="D1015" s="139"/>
      <x:c r="E1015" s="139"/>
      <x:c r="F1015" s="139"/>
      <x:c r="G1015" s="139"/>
      <x:c r="H1015" s="139"/>
      <x:c r="I1015" s="266" t="n">
        <x:f>INT((ROW()-ROW($I$46))/((CARROT_CAP+1)*(MESCLUN_CAP+1)))</x:f>
        <x:v>1</x:v>
      </x:c>
      <x:c r="J1015" s="266" t="n">
        <x:f>MOD(INT((ROW()-ROW($I$46))/(MESCLUN_CAP+1)),CARROT_CAP+1)</x:f>
        <x:v>10</x:v>
      </x:c>
      <x:c r="K1015" s="266" t="n">
        <x:f>MOD(ROW()-ROW($I$46),MESCLUN_CAP+1)</x:f>
        <x:v>8</x:v>
      </x:c>
      <x:c r="L1015" s="266" t="n">
        <x:f>SUM(I1015:K1015)</x:f>
        <x:v>19</x:v>
      </x:c>
      <x:c r="M1015" s="267" t="n">
        <x:f>I1015*TOMATO_HOURS*WEEKS*(1+TOMATO_DIM)^I1015+J1015*CARROT_HOURS*WEEKS*(1+CARROT_DIM)^J1015+K1015*MESCLUN_HOURS*WEEKS*(1+MESCLUN_DIM)^K1015</x:f>
        <x:v>880.6403596842154</x:v>
      </x:c>
      <x:c r="N1015" s="267" t="n">
        <x:f>MAX(M1015-FARMER_HOURS,0)/TEMP_HOURS_PER_WORKER</x:f>
        <x:v>0.11155580533626067</x:v>
      </x:c>
      <x:c r="O1015" s="268" t="n">
        <x:f>I1015*TOMATO_PRICE+J1015*CARROT_PRICE+K1015*MESCLUN_PRICE</x:f>
        <x:v>51340</x:v>
      </x:c>
      <x:c r="P1015" s="268" t="n">
        <x:f>I1015*TOMATO_FERTILIZER+J1015*CARROT_FERTILIZER+K1015*MESCLUN_FERTILIZER</x:f>
        <x:v>12320</x:v>
      </x:c>
      <x:c r="Q1015" s="268" t="n">
        <x:f>MIN(M1015,FARMER_HOURS)*FARMER_RATE+MAX(M1015-FARMER_HOURS,0)*TEMP_RATE</x:f>
        <x:v>27788.895133406517</x:v>
      </x:c>
      <x:c r="R1015" s="268" t="n">
        <x:f>O1015-P1015-Q1015-FIXED_COST</x:f>
        <x:v>-8768.895133406517</x:v>
      </x:c>
      <x:c r="S1015" s="139" t="str">
        <x:f>IF(AND(L1015&lt;=TOTAL_BED_CAP,N1015&lt;=TEMP_WORKER_CAP),"YES","NO")</x:f>
        <x:v>YES</x:v>
      </x:c>
      <x:c r="T1015" s="139" t="n">
        <x:f>IF(S1015="YES",R1015,-1E+99)</x:f>
        <x:v>-8768.895133406517</x:v>
      </x:c>
    </x:row>
    <x:row r="1016">
      <x:c r="A1016" s="139"/>
      <x:c r="B1016" s="139"/>
      <x:c r="C1016" s="139"/>
      <x:c r="D1016" s="139"/>
      <x:c r="E1016" s="139"/>
      <x:c r="F1016" s="139"/>
      <x:c r="G1016" s="139"/>
      <x:c r="H1016" s="139"/>
      <x:c r="I1016" s="266" t="n">
        <x:f>INT((ROW()-ROW($I$46))/((CARROT_CAP+1)*(MESCLUN_CAP+1)))</x:f>
        <x:v>1</x:v>
      </x:c>
      <x:c r="J1016" s="266" t="n">
        <x:f>MOD(INT((ROW()-ROW($I$46))/(MESCLUN_CAP+1)),CARROT_CAP+1)</x:f>
        <x:v>10</x:v>
      </x:c>
      <x:c r="K1016" s="266" t="n">
        <x:f>MOD(ROW()-ROW($I$46),MESCLUN_CAP+1)</x:f>
        <x:v>9</x:v>
      </x:c>
      <x:c r="L1016" s="266" t="n">
        <x:f>SUM(I1016:K1016)</x:f>
        <x:v>20</x:v>
      </x:c>
      <x:c r="M1016" s="267" t="n">
        <x:f>I1016*TOMATO_HOURS*WEEKS*(1+TOMATO_DIM)^I1016+J1016*CARROT_HOURS*WEEKS*(1+CARROT_DIM)^J1016+K1016*MESCLUN_HOURS*WEEKS*(1+MESCLUN_DIM)^K1016</x:f>
        <x:v>935.9336951246098</x:v>
      </x:c>
      <x:c r="N1016" s="267" t="n">
        <x:f>MAX(M1016-FARMER_HOURS,0)/TEMP_HOURS_PER_WORKER</x:f>
        <x:v>0.1499539549476457</x:v>
      </x:c>
      <x:c r="O1016" s="268" t="n">
        <x:f>I1016*TOMATO_PRICE+J1016*CARROT_PRICE+K1016*MESCLUN_PRICE</x:f>
        <x:v>54040</x:v>
      </x:c>
      <x:c r="P1016" s="268" t="n">
        <x:f>I1016*TOMATO_FERTILIZER+J1016*CARROT_FERTILIZER+K1016*MESCLUN_FERTILIZER</x:f>
        <x:v>13200</x:v>
      </x:c>
      <x:c r="Q1016" s="268" t="n">
        <x:f>MIN(M1016,FARMER_HOURS)*FARMER_RATE+MAX(M1016-FARMER_HOURS,0)*TEMP_RATE</x:f>
        <x:v>28748.848873691142</x:v>
      </x:c>
      <x:c r="R1016" s="268" t="n">
        <x:f>O1016-P1016-Q1016-FIXED_COST</x:f>
        <x:v>-7908.848873691142</x:v>
      </x:c>
      <x:c r="S1016" s="139" t="str">
        <x:f>IF(AND(L1016&lt;=TOTAL_BED_CAP,N1016&lt;=TEMP_WORKER_CAP),"YES","NO")</x:f>
        <x:v>YES</x:v>
      </x:c>
      <x:c r="T1016" s="139" t="n">
        <x:f>IF(S1016="YES",R1016,-1E+99)</x:f>
        <x:v>-7908.848873691142</x:v>
      </x:c>
    </x:row>
    <x:row r="1017">
      <x:c r="A1017" s="139"/>
      <x:c r="B1017" s="139"/>
      <x:c r="C1017" s="139"/>
      <x:c r="D1017" s="139"/>
      <x:c r="E1017" s="139"/>
      <x:c r="F1017" s="139"/>
      <x:c r="G1017" s="139"/>
      <x:c r="H1017" s="139"/>
      <x:c r="I1017" s="266" t="n">
        <x:f>INT((ROW()-ROW($I$46))/((CARROT_CAP+1)*(MESCLUN_CAP+1)))</x:f>
        <x:v>1</x:v>
      </x:c>
      <x:c r="J1017" s="266" t="n">
        <x:f>MOD(INT((ROW()-ROW($I$46))/(MESCLUN_CAP+1)),CARROT_CAP+1)</x:f>
        <x:v>10</x:v>
      </x:c>
      <x:c r="K1017" s="266" t="n">
        <x:f>MOD(ROW()-ROW($I$46),MESCLUN_CAP+1)</x:f>
        <x:v>10</x:v>
      </x:c>
      <x:c r="L1017" s="266" t="n">
        <x:f>SUM(I1017:K1017)</x:f>
        <x:v>21</x:v>
      </x:c>
      <x:c r="M1017" s="267" t="n">
        <x:f>I1017*TOMATO_HOURS*WEEKS*(1+TOMATO_DIM)^I1017+J1017*CARROT_HOURS*WEEKS*(1+CARROT_DIM)^J1017+K1017*MESCLUN_HOURS*WEEKS*(1+MESCLUN_DIM)^K1017</x:f>
        <x:v>992.5472366078225</x:v>
      </x:c>
      <x:c r="N1017" s="267" t="n">
        <x:f>MAX(M1017-FARMER_HOURS,0)/TEMP_HOURS_PER_WORKER</x:f>
        <x:v>0.18926891431098783</x:v>
      </x:c>
      <x:c r="O1017" s="268" t="n">
        <x:f>I1017*TOMATO_PRICE+J1017*CARROT_PRICE+K1017*MESCLUN_PRICE</x:f>
        <x:v>56740</x:v>
      </x:c>
      <x:c r="P1017" s="268" t="n">
        <x:f>I1017*TOMATO_FERTILIZER+J1017*CARROT_FERTILIZER+K1017*MESCLUN_FERTILIZER</x:f>
        <x:v>14080</x:v>
      </x:c>
      <x:c r="Q1017" s="268" t="n">
        <x:f>MIN(M1017,FARMER_HOURS)*FARMER_RATE+MAX(M1017-FARMER_HOURS,0)*TEMP_RATE</x:f>
        <x:v>29731.722857774694</x:v>
      </x:c>
      <x:c r="R1017" s="268" t="n">
        <x:f>O1017-P1017-Q1017-FIXED_COST</x:f>
        <x:v>-7071.722857774694</x:v>
      </x:c>
      <x:c r="S1017" s="139" t="str">
        <x:f>IF(AND(L1017&lt;=TOTAL_BED_CAP,N1017&lt;=TEMP_WORKER_CAP),"YES","NO")</x:f>
        <x:v>YES</x:v>
      </x:c>
      <x:c r="T1017" s="139" t="n">
        <x:f>IF(S1017="YES",R1017,-1E+99)</x:f>
        <x:v>-7071.722857774694</x:v>
      </x:c>
    </x:row>
    <x:row r="1018">
      <x:c r="A1018" s="139"/>
      <x:c r="B1018" s="139"/>
      <x:c r="C1018" s="139"/>
      <x:c r="D1018" s="139"/>
      <x:c r="E1018" s="139"/>
      <x:c r="F1018" s="139"/>
      <x:c r="G1018" s="139"/>
      <x:c r="H1018" s="139"/>
      <x:c r="I1018" s="266" t="n">
        <x:f>INT((ROW()-ROW($I$46))/((CARROT_CAP+1)*(MESCLUN_CAP+1)))</x:f>
        <x:v>1</x:v>
      </x:c>
      <x:c r="J1018" s="266" t="n">
        <x:f>MOD(INT((ROW()-ROW($I$46))/(MESCLUN_CAP+1)),CARROT_CAP+1)</x:f>
        <x:v>10</x:v>
      </x:c>
      <x:c r="K1018" s="266" t="n">
        <x:f>MOD(ROW()-ROW($I$46),MESCLUN_CAP+1)</x:f>
        <x:v>11</x:v>
      </x:c>
      <x:c r="L1018" s="266" t="n">
        <x:f>SUM(I1018:K1018)</x:f>
        <x:v>22</x:v>
      </x:c>
      <x:c r="M1018" s="267" t="n">
        <x:f>I1018*TOMATO_HOURS*WEEKS*(1+TOMATO_DIM)^I1018+J1018*CARROT_HOURS*WEEKS*(1+CARROT_DIM)^J1018+K1018*MESCLUN_HOURS*WEEKS*(1+MESCLUN_DIM)^K1018</x:f>
        <x:v>1050.5053497012616</x:v>
      </x:c>
      <x:c r="N1018" s="267" t="n">
        <x:f>MAX(M1018-FARMER_HOURS,0)/TEMP_HOURS_PER_WORKER</x:f>
        <x:v>0.22951760395920945</x:v>
      </x:c>
      <x:c r="O1018" s="268" t="n">
        <x:f>I1018*TOMATO_PRICE+J1018*CARROT_PRICE+K1018*MESCLUN_PRICE</x:f>
        <x:v>59440</x:v>
      </x:c>
      <x:c r="P1018" s="268" t="n">
        <x:f>I1018*TOMATO_FERTILIZER+J1018*CARROT_FERTILIZER+K1018*MESCLUN_FERTILIZER</x:f>
        <x:v>14960</x:v>
      </x:c>
      <x:c r="Q1018" s="268" t="n">
        <x:f>MIN(M1018,FARMER_HOURS)*FARMER_RATE+MAX(M1018-FARMER_HOURS,0)*TEMP_RATE</x:f>
        <x:v>30737.940098980238</x:v>
      </x:c>
      <x:c r="R1018" s="268" t="n">
        <x:f>O1018-P1018-Q1018-FIXED_COST</x:f>
        <x:v>-6257.940098980238</x:v>
      </x:c>
      <x:c r="S1018" s="139" t="str">
        <x:f>IF(AND(L1018&lt;=TOTAL_BED_CAP,N1018&lt;=TEMP_WORKER_CAP),"YES","NO")</x:f>
        <x:v>YES</x:v>
      </x:c>
      <x:c r="T1018" s="139" t="n">
        <x:f>IF(S1018="YES",R1018,-1E+99)</x:f>
        <x:v>-6257.940098980238</x:v>
      </x:c>
    </x:row>
    <x:row r="1019">
      <x:c r="A1019" s="139"/>
      <x:c r="B1019" s="139"/>
      <x:c r="C1019" s="139"/>
      <x:c r="D1019" s="139"/>
      <x:c r="E1019" s="139"/>
      <x:c r="F1019" s="139"/>
      <x:c r="G1019" s="139"/>
      <x:c r="H1019" s="139"/>
      <x:c r="I1019" s="266" t="n">
        <x:f>INT((ROW()-ROW($I$46))/((CARROT_CAP+1)*(MESCLUN_CAP+1)))</x:f>
        <x:v>1</x:v>
      </x:c>
      <x:c r="J1019" s="266" t="n">
        <x:f>MOD(INT((ROW()-ROW($I$46))/(MESCLUN_CAP+1)),CARROT_CAP+1)</x:f>
        <x:v>10</x:v>
      </x:c>
      <x:c r="K1019" s="266" t="n">
        <x:f>MOD(ROW()-ROW($I$46),MESCLUN_CAP+1)</x:f>
        <x:v>12</x:v>
      </x:c>
      <x:c r="L1019" s="266" t="n">
        <x:f>SUM(I1019:K1019)</x:f>
        <x:v>23</x:v>
      </x:c>
      <x:c r="M1019" s="267" t="n">
        <x:f>I1019*TOMATO_HOURS*WEEKS*(1+TOMATO_DIM)^I1019+J1019*CARROT_HOURS*WEEKS*(1+CARROT_DIM)^J1019+K1019*MESCLUN_HOURS*WEEKS*(1+MESCLUN_DIM)^K1019</x:f>
        <x:v>1109.832802829326</x:v>
      </x:c>
      <x:c r="N1019" s="267" t="n">
        <x:f>MAX(M1019-FARMER_HOURS,0)/TEMP_HOURS_PER_WORKER</x:f>
        <x:v>0.270717224187032</x:v>
      </x:c>
      <x:c r="O1019" s="268" t="n">
        <x:f>I1019*TOMATO_PRICE+J1019*CARROT_PRICE+K1019*MESCLUN_PRICE</x:f>
        <x:v>62140</x:v>
      </x:c>
      <x:c r="P1019" s="268" t="n">
        <x:f>I1019*TOMATO_FERTILIZER+J1019*CARROT_FERTILIZER+K1019*MESCLUN_FERTILIZER</x:f>
        <x:v>15840</x:v>
      </x:c>
      <x:c r="Q1019" s="268" t="n">
        <x:f>MIN(M1019,FARMER_HOURS)*FARMER_RATE+MAX(M1019-FARMER_HOURS,0)*TEMP_RATE</x:f>
        <x:v>31767.9306046758</x:v>
      </x:c>
      <x:c r="R1019" s="268" t="n">
        <x:f>O1019-P1019-Q1019-FIXED_COST</x:f>
        <x:v>-5467.930604675799</x:v>
      </x:c>
      <x:c r="S1019" s="139" t="str">
        <x:f>IF(AND(L1019&lt;=TOTAL_BED_CAP,N1019&lt;=TEMP_WORKER_CAP),"YES","NO")</x:f>
        <x:v>YES</x:v>
      </x:c>
      <x:c r="T1019" s="139" t="n">
        <x:f>IF(S1019="YES",R1019,-1E+99)</x:f>
        <x:v>-5467.930604675799</x:v>
      </x:c>
    </x:row>
    <x:row r="1020">
      <x:c r="A1020" s="139"/>
      <x:c r="B1020" s="139"/>
      <x:c r="C1020" s="139"/>
      <x:c r="D1020" s="139"/>
      <x:c r="E1020" s="139"/>
      <x:c r="F1020" s="139"/>
      <x:c r="G1020" s="139"/>
      <x:c r="H1020" s="139"/>
      <x:c r="I1020" s="266" t="n">
        <x:f>INT((ROW()-ROW($I$46))/((CARROT_CAP+1)*(MESCLUN_CAP+1)))</x:f>
        <x:v>1</x:v>
      </x:c>
      <x:c r="J1020" s="266" t="n">
        <x:f>MOD(INT((ROW()-ROW($I$46))/(MESCLUN_CAP+1)),CARROT_CAP+1)</x:f>
        <x:v>10</x:v>
      </x:c>
      <x:c r="K1020" s="266" t="n">
        <x:f>MOD(ROW()-ROW($I$46),MESCLUN_CAP+1)</x:f>
        <x:v>13</x:v>
      </x:c>
      <x:c r="L1020" s="266" t="n">
        <x:f>SUM(I1020:K1020)</x:f>
        <x:v>24</x:v>
      </x:c>
      <x:c r="M1020" s="267" t="n">
        <x:f>I1020*TOMATO_HOURS*WEEKS*(1+TOMATO_DIM)^I1020+J1020*CARROT_HOURS*WEEKS*(1+CARROT_DIM)^J1020+K1020*MESCLUN_HOURS*WEEKS*(1+MESCLUN_DIM)^K1020</x:f>
        <x:v>1170.5547735377104</x:v>
      </x:c>
      <x:c r="N1020" s="267" t="n">
        <x:f>MAX(M1020-FARMER_HOURS,0)/TEMP_HOURS_PER_WORKER</x:f>
        <x:v>0.3128852594011878</x:v>
      </x:c>
      <x:c r="O1020" s="268" t="n">
        <x:f>I1020*TOMATO_PRICE+J1020*CARROT_PRICE+K1020*MESCLUN_PRICE</x:f>
        <x:v>64840</x:v>
      </x:c>
      <x:c r="P1020" s="268" t="n">
        <x:f>I1020*TOMATO_FERTILIZER+J1020*CARROT_FERTILIZER+K1020*MESCLUN_FERTILIZER</x:f>
        <x:v>16720</x:v>
      </x:c>
      <x:c r="Q1020" s="268" t="n">
        <x:f>MIN(M1020,FARMER_HOURS)*FARMER_RATE+MAX(M1020-FARMER_HOURS,0)*TEMP_RATE</x:f>
        <x:v>32822.13148502969</x:v>
      </x:c>
      <x:c r="R1020" s="268" t="n">
        <x:f>O1020-P1020-Q1020-FIXED_COST</x:f>
        <x:v>-4702.131485029691</x:v>
      </x:c>
      <x:c r="S1020" s="139" t="str">
        <x:f>IF(AND(L1020&lt;=TOTAL_BED_CAP,N1020&lt;=TEMP_WORKER_CAP),"YES","NO")</x:f>
        <x:v>YES</x:v>
      </x:c>
      <x:c r="T1020" s="139" t="n">
        <x:f>IF(S1020="YES",R1020,-1E+99)</x:f>
        <x:v>-4702.131485029691</x:v>
      </x:c>
    </x:row>
    <x:row r="1021">
      <x:c r="A1021" s="139"/>
      <x:c r="B1021" s="139"/>
      <x:c r="C1021" s="139"/>
      <x:c r="D1021" s="139"/>
      <x:c r="E1021" s="139"/>
      <x:c r="F1021" s="139"/>
      <x:c r="G1021" s="139"/>
      <x:c r="H1021" s="139"/>
      <x:c r="I1021" s="266" t="n">
        <x:f>INT((ROW()-ROW($I$46))/((CARROT_CAP+1)*(MESCLUN_CAP+1)))</x:f>
        <x:v>1</x:v>
      </x:c>
      <x:c r="J1021" s="266" t="n">
        <x:f>MOD(INT((ROW()-ROW($I$46))/(MESCLUN_CAP+1)),CARROT_CAP+1)</x:f>
        <x:v>10</x:v>
      </x:c>
      <x:c r="K1021" s="266" t="n">
        <x:f>MOD(ROW()-ROW($I$46),MESCLUN_CAP+1)</x:f>
        <x:v>14</x:v>
      </x:c>
      <x:c r="L1021" s="266" t="n">
        <x:f>SUM(I1021:K1021)</x:f>
        <x:v>25</x:v>
      </x:c>
      <x:c r="M1021" s="267" t="n">
        <x:f>I1021*TOMATO_HOURS*WEEKS*(1+TOMATO_DIM)^I1021+J1021*CARROT_HOURS*WEEKS*(1+CARROT_DIM)^J1021+K1021*MESCLUN_HOURS*WEEKS*(1+MESCLUN_DIM)^K1021</x:f>
        <x:v>1232.6968548513714</x:v>
      </x:c>
      <x:c r="N1021" s="267" t="n">
        <x:f>MAX(M1021-FARMER_HOURS,0)/TEMP_HOURS_PER_WORKER</x:f>
        <x:v>0.3560394825356746</x:v>
      </x:c>
      <x:c r="O1021" s="268" t="n">
        <x:f>I1021*TOMATO_PRICE+J1021*CARROT_PRICE+K1021*MESCLUN_PRICE</x:f>
        <x:v>67540</x:v>
      </x:c>
      <x:c r="P1021" s="268" t="n">
        <x:f>I1021*TOMATO_FERTILIZER+J1021*CARROT_FERTILIZER+K1021*MESCLUN_FERTILIZER</x:f>
        <x:v>17600</x:v>
      </x:c>
      <x:c r="Q1021" s="268" t="n">
        <x:f>MIN(M1021,FARMER_HOURS)*FARMER_RATE+MAX(M1021-FARMER_HOURS,0)*TEMP_RATE</x:f>
        <x:v>33900.98706339186</x:v>
      </x:c>
      <x:c r="R1021" s="268" t="n">
        <x:f>O1021-P1021-Q1021-FIXED_COST</x:f>
        <x:v>-3960.9870633918617</x:v>
      </x:c>
      <x:c r="S1021" s="139" t="str">
        <x:f>IF(AND(L1021&lt;=TOTAL_BED_CAP,N1021&lt;=TEMP_WORKER_CAP),"YES","NO")</x:f>
        <x:v>YES</x:v>
      </x:c>
      <x:c r="T1021" s="139" t="n">
        <x:f>IF(S1021="YES",R1021,-1E+99)</x:f>
        <x:v>-3960.9870633918617</x:v>
      </x:c>
    </x:row>
    <x:row r="1022">
      <x:c r="A1022" s="139"/>
      <x:c r="B1022" s="139"/>
      <x:c r="C1022" s="139"/>
      <x:c r="D1022" s="139"/>
      <x:c r="E1022" s="139"/>
      <x:c r="F1022" s="139"/>
      <x:c r="G1022" s="139"/>
      <x:c r="H1022" s="139"/>
      <x:c r="I1022" s="266" t="n">
        <x:f>INT((ROW()-ROW($I$46))/((CARROT_CAP+1)*(MESCLUN_CAP+1)))</x:f>
        <x:v>1</x:v>
      </x:c>
      <x:c r="J1022" s="266" t="n">
        <x:f>MOD(INT((ROW()-ROW($I$46))/(MESCLUN_CAP+1)),CARROT_CAP+1)</x:f>
        <x:v>10</x:v>
      </x:c>
      <x:c r="K1022" s="266" t="n">
        <x:f>MOD(ROW()-ROW($I$46),MESCLUN_CAP+1)</x:f>
        <x:v>15</x:v>
      </x:c>
      <x:c r="L1022" s="266" t="n">
        <x:f>SUM(I1022:K1022)</x:f>
        <x:v>26</x:v>
      </x:c>
      <x:c r="M1022" s="267" t="n">
        <x:f>I1022*TOMATO_HOURS*WEEKS*(1+TOMATO_DIM)^I1022+J1022*CARROT_HOURS*WEEKS*(1+CARROT_DIM)^J1022+K1022*MESCLUN_HOURS*WEEKS*(1+MESCLUN_DIM)^K1022</x:f>
        <x:v>1296.2850617275178</x:v>
      </x:c>
      <x:c r="N1022" s="267" t="n">
        <x:f>MAX(M1022-FARMER_HOURS,0)/TEMP_HOURS_PER_WORKER</x:f>
        <x:v>0.40019795953299847</x:v>
      </x:c>
      <x:c r="O1022" s="268" t="n">
        <x:f>I1022*TOMATO_PRICE+J1022*CARROT_PRICE+K1022*MESCLUN_PRICE</x:f>
        <x:v>70240</x:v>
      </x:c>
      <x:c r="P1022" s="268" t="n">
        <x:f>I1022*TOMATO_FERTILIZER+J1022*CARROT_FERTILIZER+K1022*MESCLUN_FERTILIZER</x:f>
        <x:v>18480</x:v>
      </x:c>
      <x:c r="Q1022" s="268" t="n">
        <x:f>MIN(M1022,FARMER_HOURS)*FARMER_RATE+MAX(M1022-FARMER_HOURS,0)*TEMP_RATE</x:f>
        <x:v>35004.94898832496</x:v>
      </x:c>
      <x:c r="R1022" s="268" t="n">
        <x:f>O1022-P1022-Q1022-FIXED_COST</x:f>
        <x:v>-3244.9489883249626</x:v>
      </x:c>
      <x:c r="S1022" s="139" t="str">
        <x:f>IF(AND(L1022&lt;=TOTAL_BED_CAP,N1022&lt;=TEMP_WORKER_CAP),"YES","NO")</x:f>
        <x:v>YES</x:v>
      </x:c>
      <x:c r="T1022" s="139" t="n">
        <x:f>IF(S1022="YES",R1022,-1E+99)</x:f>
        <x:v>-3244.9489883249626</x:v>
      </x:c>
    </x:row>
    <x:row r="1023">
      <x:c r="A1023" s="139"/>
      <x:c r="B1023" s="139"/>
      <x:c r="C1023" s="139"/>
      <x:c r="D1023" s="139"/>
      <x:c r="E1023" s="139"/>
      <x:c r="F1023" s="139"/>
      <x:c r="G1023" s="139"/>
      <x:c r="H1023" s="139"/>
      <x:c r="I1023" s="266" t="n">
        <x:f>INT((ROW()-ROW($I$46))/((CARROT_CAP+1)*(MESCLUN_CAP+1)))</x:f>
        <x:v>1</x:v>
      </x:c>
      <x:c r="J1023" s="266" t="n">
        <x:f>MOD(INT((ROW()-ROW($I$46))/(MESCLUN_CAP+1)),CARROT_CAP+1)</x:f>
        <x:v>10</x:v>
      </x:c>
      <x:c r="K1023" s="266" t="n">
        <x:f>MOD(ROW()-ROW($I$46),MESCLUN_CAP+1)</x:f>
        <x:v>16</x:v>
      </x:c>
      <x:c r="L1023" s="266" t="n">
        <x:f>SUM(I1023:K1023)</x:f>
        <x:v>27</x:v>
      </x:c>
      <x:c r="M1023" s="267" t="n">
        <x:f>I1023*TOMATO_HOURS*WEEKS*(1+TOMATO_DIM)^I1023+J1023*CARROT_HOURS*WEEKS*(1+CARROT_DIM)^J1023+K1023*MESCLUN_HOURS*WEEKS*(1+MESCLUN_DIM)^K1023</x:f>
        <x:v>1361.3458376050066</x:v>
      </x:c>
      <x:c r="N1023" s="267" t="n">
        <x:f>MAX(M1023-FARMER_HOURS,0)/TEMP_HOURS_PER_WORKER</x:f>
        <x:v>0.4453790538923657</x:v>
      </x:c>
      <x:c r="O1023" s="268" t="n">
        <x:f>I1023*TOMATO_PRICE+J1023*CARROT_PRICE+K1023*MESCLUN_PRICE</x:f>
        <x:v>72940</x:v>
      </x:c>
      <x:c r="P1023" s="268" t="n">
        <x:f>I1023*TOMATO_FERTILIZER+J1023*CARROT_FERTILIZER+K1023*MESCLUN_FERTILIZER</x:f>
        <x:v>19360</x:v>
      </x:c>
      <x:c r="Q1023" s="268" t="n">
        <x:f>MIN(M1023,FARMER_HOURS)*FARMER_RATE+MAX(M1023-FARMER_HOURS,0)*TEMP_RATE</x:f>
        <x:v>36134.476347309144</x:v>
      </x:c>
      <x:c r="R1023" s="268" t="n">
        <x:f>O1023-P1023-Q1023-FIXED_COST</x:f>
        <x:v>-2554.4763473091443</x:v>
      </x:c>
      <x:c r="S1023" s="139" t="str">
        <x:f>IF(AND(L1023&lt;=TOTAL_BED_CAP,N1023&lt;=TEMP_WORKER_CAP),"YES","NO")</x:f>
        <x:v>YES</x:v>
      </x:c>
      <x:c r="T1023" s="139" t="n">
        <x:f>IF(S1023="YES",R1023,-1E+99)</x:f>
        <x:v>-2554.4763473091443</x:v>
      </x:c>
    </x:row>
    <x:row r="1024">
      <x:c r="A1024" s="139"/>
      <x:c r="B1024" s="139"/>
      <x:c r="C1024" s="139"/>
      <x:c r="D1024" s="139"/>
      <x:c r="E1024" s="139"/>
      <x:c r="F1024" s="139"/>
      <x:c r="G1024" s="139"/>
      <x:c r="H1024" s="139"/>
      <x:c r="I1024" s="266" t="n">
        <x:f>INT((ROW()-ROW($I$46))/((CARROT_CAP+1)*(MESCLUN_CAP+1)))</x:f>
        <x:v>1</x:v>
      </x:c>
      <x:c r="J1024" s="266" t="n">
        <x:f>MOD(INT((ROW()-ROW($I$46))/(MESCLUN_CAP+1)),CARROT_CAP+1)</x:f>
        <x:v>10</x:v>
      </x:c>
      <x:c r="K1024" s="266" t="n">
        <x:f>MOD(ROW()-ROW($I$46),MESCLUN_CAP+1)</x:f>
        <x:v>17</x:v>
      </x:c>
      <x:c r="L1024" s="266" t="n">
        <x:f>SUM(I1024:K1024)</x:f>
        <x:v>28</x:v>
      </x:c>
      <x:c r="M1024" s="267" t="n">
        <x:f>I1024*TOMATO_HOURS*WEEKS*(1+TOMATO_DIM)^I1024+J1024*CARROT_HOURS*WEEKS*(1+CARROT_DIM)^J1024+K1024*MESCLUN_HOURS*WEEKS*(1+MESCLUN_DIM)^K1024</x:f>
        <x:v>1427.9060610515469</x:v>
      </x:c>
      <x:c r="N1024" s="267" t="n">
        <x:f>MAX(M1024-FARMER_HOURS,0)/TEMP_HOURS_PER_WORKER</x:f>
        <x:v>0.4916014312857965</x:v>
      </x:c>
      <x:c r="O1024" s="268" t="n">
        <x:f>I1024*TOMATO_PRICE+J1024*CARROT_PRICE+K1024*MESCLUN_PRICE</x:f>
        <x:v>75640</x:v>
      </x:c>
      <x:c r="P1024" s="268" t="n">
        <x:f>I1024*TOMATO_FERTILIZER+J1024*CARROT_FERTILIZER+K1024*MESCLUN_FERTILIZER</x:f>
        <x:v>20240</x:v>
      </x:c>
      <x:c r="Q1024" s="268" t="n">
        <x:f>MIN(M1024,FARMER_HOURS)*FARMER_RATE+MAX(M1024-FARMER_HOURS,0)*TEMP_RATE</x:f>
        <x:v>37290.035782144914</x:v>
      </x:c>
      <x:c r="R1024" s="268" t="n">
        <x:f>O1024-P1024-Q1024-FIXED_COST</x:f>
        <x:v>-1890.0357821449143</x:v>
      </x:c>
      <x:c r="S1024" s="139" t="str">
        <x:f>IF(AND(L1024&lt;=TOTAL_BED_CAP,N1024&lt;=TEMP_WORKER_CAP),"YES","NO")</x:f>
        <x:v>YES</x:v>
      </x:c>
      <x:c r="T1024" s="139" t="n">
        <x:f>IF(S1024="YES",R1024,-1E+99)</x:f>
        <x:v>-1890.0357821449143</x:v>
      </x:c>
    </x:row>
    <x:row r="1025">
      <x:c r="A1025" s="139"/>
      <x:c r="B1025" s="139"/>
      <x:c r="C1025" s="139"/>
      <x:c r="D1025" s="139"/>
      <x:c r="E1025" s="139"/>
      <x:c r="F1025" s="139"/>
      <x:c r="G1025" s="139"/>
      <x:c r="H1025" s="139"/>
      <x:c r="I1025" s="266" t="n">
        <x:f>INT((ROW()-ROW($I$46))/((CARROT_CAP+1)*(MESCLUN_CAP+1)))</x:f>
        <x:v>1</x:v>
      </x:c>
      <x:c r="J1025" s="266" t="n">
        <x:f>MOD(INT((ROW()-ROW($I$46))/(MESCLUN_CAP+1)),CARROT_CAP+1)</x:f>
        <x:v>10</x:v>
      </x:c>
      <x:c r="K1025" s="266" t="n">
        <x:f>MOD(ROW()-ROW($I$46),MESCLUN_CAP+1)</x:f>
        <x:v>18</x:v>
      </x:c>
      <x:c r="L1025" s="266" t="n">
        <x:f>SUM(I1025:K1025)</x:f>
        <x:v>29</x:v>
      </x:c>
      <x:c r="M1025" s="267" t="n">
        <x:f>I1025*TOMATO_HOURS*WEEKS*(1+TOMATO_DIM)^I1025+J1025*CARROT_HOURS*WEEKS*(1+CARROT_DIM)^J1025+K1025*MESCLUN_HOURS*WEEKS*(1+MESCLUN_DIM)^K1025</x:f>
        <x:v>1495.9930525101342</x:v>
      </x:c>
      <x:c r="N1025" s="267" t="n">
        <x:f>MAX(M1025-FARMER_HOURS,0)/TEMP_HOURS_PER_WORKER</x:f>
        <x:v>0.5388840642431488</x:v>
      </x:c>
      <x:c r="O1025" s="268" t="n">
        <x:f>I1025*TOMATO_PRICE+J1025*CARROT_PRICE+K1025*MESCLUN_PRICE</x:f>
        <x:v>78340</x:v>
      </x:c>
      <x:c r="P1025" s="268" t="n">
        <x:f>I1025*TOMATO_FERTILIZER+J1025*CARROT_FERTILIZER+K1025*MESCLUN_FERTILIZER</x:f>
        <x:v>21120</x:v>
      </x:c>
      <x:c r="Q1025" s="268" t="n">
        <x:f>MIN(M1025,FARMER_HOURS)*FARMER_RATE+MAX(M1025-FARMER_HOURS,0)*TEMP_RATE</x:f>
        <x:v>38472.10160607872</x:v>
      </x:c>
      <x:c r="R1025" s="268" t="n">
        <x:f>O1025-P1025-Q1025-FIXED_COST</x:f>
        <x:v>-1252.1016060787224</x:v>
      </x:c>
      <x:c r="S1025" s="139" t="str">
        <x:f>IF(AND(L1025&lt;=TOTAL_BED_CAP,N1025&lt;=TEMP_WORKER_CAP),"YES","NO")</x:f>
        <x:v>YES</x:v>
      </x:c>
      <x:c r="T1025" s="139" t="n">
        <x:f>IF(S1025="YES",R1025,-1E+99)</x:f>
        <x:v>-1252.1016060787224</x:v>
      </x:c>
    </x:row>
    <x:row r="1026">
      <x:c r="A1026" s="139"/>
      <x:c r="B1026" s="139"/>
      <x:c r="C1026" s="139"/>
      <x:c r="D1026" s="139"/>
      <x:c r="E1026" s="139"/>
      <x:c r="F1026" s="139"/>
      <x:c r="G1026" s="139"/>
      <x:c r="H1026" s="139"/>
      <x:c r="I1026" s="266" t="n">
        <x:f>INT((ROW()-ROW($I$46))/((CARROT_CAP+1)*(MESCLUN_CAP+1)))</x:f>
        <x:v>1</x:v>
      </x:c>
      <x:c r="J1026" s="266" t="n">
        <x:f>MOD(INT((ROW()-ROW($I$46))/(MESCLUN_CAP+1)),CARROT_CAP+1)</x:f>
        <x:v>10</x:v>
      </x:c>
      <x:c r="K1026" s="266" t="n">
        <x:f>MOD(ROW()-ROW($I$46),MESCLUN_CAP+1)</x:f>
        <x:v>19</x:v>
      </x:c>
      <x:c r="L1026" s="266" t="n">
        <x:f>SUM(I1026:K1026)</x:f>
        <x:v>30</x:v>
      </x:c>
      <x:c r="M1026" s="267" t="n">
        <x:f>I1026*TOMATO_HOURS*WEEKS*(1+TOMATO_DIM)^I1026+J1026*CARROT_HOURS*WEEKS*(1+CARROT_DIM)^J1026+K1026*MESCLUN_HOURS*WEEKS*(1+MESCLUN_DIM)^K1026</x:f>
        <x:v>1565.634581146156</x:v>
      </x:c>
      <x:c r="N1026" s="267" t="n">
        <x:f>MAX(M1026-FARMER_HOURS,0)/TEMP_HOURS_PER_WORKER</x:f>
        <x:v>0.5872462369070528</x:v>
      </x:c>
      <x:c r="O1026" s="268" t="n">
        <x:f>I1026*TOMATO_PRICE+J1026*CARROT_PRICE+K1026*MESCLUN_PRICE</x:f>
        <x:v>81040</x:v>
      </x:c>
      <x:c r="P1026" s="268" t="n">
        <x:f>I1026*TOMATO_FERTILIZER+J1026*CARROT_FERTILIZER+K1026*MESCLUN_FERTILIZER</x:f>
        <x:v>22000</x:v>
      </x:c>
      <x:c r="Q1026" s="268" t="n">
        <x:f>MIN(M1026,FARMER_HOURS)*FARMER_RATE+MAX(M1026-FARMER_HOURS,0)*TEMP_RATE</x:f>
        <x:v>39681.15592267632</x:v>
      </x:c>
      <x:c r="R1026" s="268" t="n">
        <x:f>O1026-P1026-Q1026-FIXED_COST</x:f>
        <x:v>-641.1559226763202</x:v>
      </x:c>
      <x:c r="S1026" s="139" t="str">
        <x:f>IF(AND(L1026&lt;=TOTAL_BED_CAP,N1026&lt;=TEMP_WORKER_CAP),"YES","NO")</x:f>
        <x:v>YES</x:v>
      </x:c>
      <x:c r="T1026" s="139" t="n">
        <x:f>IF(S1026="YES",R1026,-1E+99)</x:f>
        <x:v>-641.1559226763202</x:v>
      </x:c>
    </x:row>
    <x:row r="1027">
      <x:c r="A1027" s="139"/>
      <x:c r="B1027" s="139"/>
      <x:c r="C1027" s="139"/>
      <x:c r="D1027" s="139"/>
      <x:c r="E1027" s="139"/>
      <x:c r="F1027" s="139"/>
      <x:c r="G1027" s="139"/>
      <x:c r="H1027" s="139"/>
      <x:c r="I1027" s="266" t="n">
        <x:f>INT((ROW()-ROW($I$46))/((CARROT_CAP+1)*(MESCLUN_CAP+1)))</x:f>
        <x:v>1</x:v>
      </x:c>
      <x:c r="J1027" s="266" t="n">
        <x:f>MOD(INT((ROW()-ROW($I$46))/(MESCLUN_CAP+1)),CARROT_CAP+1)</x:f>
        <x:v>10</x:v>
      </x:c>
      <x:c r="K1027" s="266" t="n">
        <x:f>MOD(ROW()-ROW($I$46),MESCLUN_CAP+1)</x:f>
        <x:v>20</x:v>
      </x:c>
      <x:c r="L1027" s="266" t="n">
        <x:f>SUM(I1027:K1027)</x:f>
        <x:v>31</x:v>
      </x:c>
      <x:c r="M1027" s="267" t="n">
        <x:f>I1027*TOMATO_HOURS*WEEKS*(1+TOMATO_DIM)^I1027+J1027*CARROT_HOURS*WEEKS*(1+CARROT_DIM)^J1027+K1027*MESCLUN_HOURS*WEEKS*(1+MESCLUN_DIM)^K1027</x:f>
        <x:v>1636.858871796633</x:v>
      </x:c>
      <x:c r="N1027" s="267" t="n">
        <x:f>MAX(M1027-FARMER_HOURS,0)/TEMP_HOURS_PER_WORKER</x:f>
        <x:v>0.6367075498587729</x:v>
      </x:c>
      <x:c r="O1027" s="268" t="n">
        <x:f>I1027*TOMATO_PRICE+J1027*CARROT_PRICE+K1027*MESCLUN_PRICE</x:f>
        <x:v>83740</x:v>
      </x:c>
      <x:c r="P1027" s="268" t="n">
        <x:f>I1027*TOMATO_FERTILIZER+J1027*CARROT_FERTILIZER+K1027*MESCLUN_FERTILIZER</x:f>
        <x:v>22880</x:v>
      </x:c>
      <x:c r="Q1027" s="268" t="n">
        <x:f>MIN(M1027,FARMER_HOURS)*FARMER_RATE+MAX(M1027-FARMER_HOURS,0)*TEMP_RATE</x:f>
        <x:v>40917.68874646932</x:v>
      </x:c>
      <x:c r="R1027" s="268" t="n">
        <x:f>O1027-P1027-Q1027-FIXED_COST</x:f>
        <x:v>-57.688746469320904</x:v>
      </x:c>
      <x:c r="S1027" s="139" t="str">
        <x:f>IF(AND(L1027&lt;=TOTAL_BED_CAP,N1027&lt;=TEMP_WORKER_CAP),"YES","NO")</x:f>
        <x:v>YES</x:v>
      </x:c>
      <x:c r="T1027" s="139" t="n">
        <x:f>IF(S1027="YES",R1027,-1E+99)</x:f>
        <x:v>-57.688746469320904</x:v>
      </x:c>
    </x:row>
    <x:row r="1028">
      <x:c r="A1028" s="139"/>
      <x:c r="B1028" s="139"/>
      <x:c r="C1028" s="139"/>
      <x:c r="D1028" s="139"/>
      <x:c r="E1028" s="139"/>
      <x:c r="F1028" s="139"/>
      <x:c r="G1028" s="139"/>
      <x:c r="H1028" s="139"/>
      <x:c r="I1028" s="266" t="n">
        <x:f>INT((ROW()-ROW($I$46))/((CARROT_CAP+1)*(MESCLUN_CAP+1)))</x:f>
        <x:v>1</x:v>
      </x:c>
      <x:c r="J1028" s="266" t="n">
        <x:f>MOD(INT((ROW()-ROW($I$46))/(MESCLUN_CAP+1)),CARROT_CAP+1)</x:f>
        <x:v>10</x:v>
      </x:c>
      <x:c r="K1028" s="266" t="n">
        <x:f>MOD(ROW()-ROW($I$46),MESCLUN_CAP+1)</x:f>
        <x:v>21</x:v>
      </x:c>
      <x:c r="L1028" s="266" t="n">
        <x:f>SUM(I1028:K1028)</x:f>
        <x:v>32</x:v>
      </x:c>
      <x:c r="M1028" s="267" t="n">
        <x:f>I1028*TOMATO_HOURS*WEEKS*(1+TOMATO_DIM)^I1028+J1028*CARROT_HOURS*WEEKS*(1+CARROT_DIM)^J1028+K1028*MESCLUN_HOURS*WEEKS*(1+MESCLUN_DIM)^K1028</x:f>
        <x:v>1709.6946120230768</x:v>
      </x:c>
      <x:c r="N1028" s="267" t="n">
        <x:f>MAX(M1028-FARMER_HOURS,0)/TEMP_HOURS_PER_WORKER</x:f>
        <x:v>0.6872879250160255</x:v>
      </x:c>
      <x:c r="O1028" s="268" t="n">
        <x:f>I1028*TOMATO_PRICE+J1028*CARROT_PRICE+K1028*MESCLUN_PRICE</x:f>
        <x:v>86440</x:v>
      </x:c>
      <x:c r="P1028" s="268" t="n">
        <x:f>I1028*TOMATO_FERTILIZER+J1028*CARROT_FERTILIZER+K1028*MESCLUN_FERTILIZER</x:f>
        <x:v>23760</x:v>
      </x:c>
      <x:c r="Q1028" s="268" t="n">
        <x:f>MIN(M1028,FARMER_HOURS)*FARMER_RATE+MAX(M1028-FARMER_HOURS,0)*TEMP_RATE</x:f>
        <x:v>42182.19812540064</x:v>
      </x:c>
      <x:c r="R1028" s="268" t="n">
        <x:f>O1028-P1028-Q1028-FIXED_COST</x:f>
        <x:v>497.8018745993613</x:v>
      </x:c>
      <x:c r="S1028" s="139" t="str">
        <x:f>IF(AND(L1028&lt;=TOTAL_BED_CAP,N1028&lt;=TEMP_WORKER_CAP),"YES","NO")</x:f>
        <x:v>YES</x:v>
      </x:c>
      <x:c r="T1028" s="139" t="n">
        <x:f>IF(S1028="YES",R1028,-1E+99)</x:f>
        <x:v>497.8018745993613</x:v>
      </x:c>
    </x:row>
    <x:row r="1029">
      <x:c r="A1029" s="139"/>
      <x:c r="B1029" s="139"/>
      <x:c r="C1029" s="139"/>
      <x:c r="D1029" s="139"/>
      <x:c r="E1029" s="139"/>
      <x:c r="F1029" s="139"/>
      <x:c r="G1029" s="139"/>
      <x:c r="H1029" s="139"/>
      <x:c r="I1029" s="266" t="n">
        <x:f>INT((ROW()-ROW($I$46))/((CARROT_CAP+1)*(MESCLUN_CAP+1)))</x:f>
        <x:v>1</x:v>
      </x:c>
      <x:c r="J1029" s="266" t="n">
        <x:f>MOD(INT((ROW()-ROW($I$46))/(MESCLUN_CAP+1)),CARROT_CAP+1)</x:f>
        <x:v>10</x:v>
      </x:c>
      <x:c r="K1029" s="266" t="n">
        <x:f>MOD(ROW()-ROW($I$46),MESCLUN_CAP+1)</x:f>
        <x:v>22</x:v>
      </x:c>
      <x:c r="L1029" s="266" t="n">
        <x:f>SUM(I1029:K1029)</x:f>
        <x:v>33</x:v>
      </x:c>
      <x:c r="M1029" s="267" t="n">
        <x:f>I1029*TOMATO_HOURS*WEEKS*(1+TOMATO_DIM)^I1029+J1029*CARROT_HOURS*WEEKS*(1+CARROT_DIM)^J1029+K1029*MESCLUN_HOURS*WEEKS*(1+MESCLUN_DIM)^K1029</x:f>
        <x:v>1784.1709592694729</x:v>
      </x:c>
      <x:c r="N1029" s="267" t="n">
        <x:f>MAX(M1029-FARMER_HOURS,0)/TEMP_HOURS_PER_WORKER</x:f>
        <x:v>0.7390076106038006</x:v>
      </x:c>
      <x:c r="O1029" s="268" t="n">
        <x:f>I1029*TOMATO_PRICE+J1029*CARROT_PRICE+K1029*MESCLUN_PRICE</x:f>
        <x:v>89140</x:v>
      </x:c>
      <x:c r="P1029" s="268" t="n">
        <x:f>I1029*TOMATO_FERTILIZER+J1029*CARROT_FERTILIZER+K1029*MESCLUN_FERTILIZER</x:f>
        <x:v>24640</x:v>
      </x:c>
      <x:c r="Q1029" s="268" t="n">
        <x:f>MIN(M1029,FARMER_HOURS)*FARMER_RATE+MAX(M1029-FARMER_HOURS,0)*TEMP_RATE</x:f>
        <x:v>43475.190265095014</x:v>
      </x:c>
      <x:c r="R1029" s="268" t="n">
        <x:f>O1029-P1029-Q1029-FIXED_COST</x:f>
        <x:v>1024.8097349049858</x:v>
      </x:c>
      <x:c r="S1029" s="139" t="str">
        <x:f>IF(AND(L1029&lt;=TOTAL_BED_CAP,N1029&lt;=TEMP_WORKER_CAP),"YES","NO")</x:f>
        <x:v>YES</x:v>
      </x:c>
      <x:c r="T1029" s="139" t="n">
        <x:f>IF(S1029="YES",R1029,-1E+99)</x:f>
        <x:v>1024.8097349049858</x:v>
      </x:c>
    </x:row>
    <x:row r="1030">
      <x:c r="A1030" s="139"/>
      <x:c r="B1030" s="139"/>
      <x:c r="C1030" s="139"/>
      <x:c r="D1030" s="139"/>
      <x:c r="E1030" s="139"/>
      <x:c r="F1030" s="139"/>
      <x:c r="G1030" s="139"/>
      <x:c r="H1030" s="139"/>
      <x:c r="I1030" s="266" t="n">
        <x:f>INT((ROW()-ROW($I$46))/((CARROT_CAP+1)*(MESCLUN_CAP+1)))</x:f>
        <x:v>1</x:v>
      </x:c>
      <x:c r="J1030" s="266" t="n">
        <x:f>MOD(INT((ROW()-ROW($I$46))/(MESCLUN_CAP+1)),CARROT_CAP+1)</x:f>
        <x:v>10</x:v>
      </x:c>
      <x:c r="K1030" s="266" t="n">
        <x:f>MOD(ROW()-ROW($I$46),MESCLUN_CAP+1)</x:f>
        <x:v>23</x:v>
      </x:c>
      <x:c r="L1030" s="266" t="n">
        <x:f>SUM(I1030:K1030)</x:f>
        <x:v>34</x:v>
      </x:c>
      <x:c r="M1030" s="267" t="n">
        <x:f>I1030*TOMATO_HOURS*WEEKS*(1+TOMATO_DIM)^I1030+J1030*CARROT_HOURS*WEEKS*(1+CARROT_DIM)^J1030+K1030*MESCLUN_HOURS*WEEKS*(1+MESCLUN_DIM)^K1030</x:f>
        <x:v>1860.3175481269093</x:v>
      </x:c>
      <x:c r="N1030" s="267" t="n">
        <x:f>MAX(M1030-FARMER_HOURS,0)/TEMP_HOURS_PER_WORKER</x:f>
        <x:v>0.7918871861992426</x:v>
      </x:c>
      <x:c r="O1030" s="268" t="n">
        <x:f>I1030*TOMATO_PRICE+J1030*CARROT_PRICE+K1030*MESCLUN_PRICE</x:f>
        <x:v>91840</x:v>
      </x:c>
      <x:c r="P1030" s="268" t="n">
        <x:f>I1030*TOMATO_FERTILIZER+J1030*CARROT_FERTILIZER+K1030*MESCLUN_FERTILIZER</x:f>
        <x:v>25520</x:v>
      </x:c>
      <x:c r="Q1030" s="268" t="n">
        <x:f>MIN(M1030,FARMER_HOURS)*FARMER_RATE+MAX(M1030-FARMER_HOURS,0)*TEMP_RATE</x:f>
        <x:v>44797.17965498107</x:v>
      </x:c>
      <x:c r="R1030" s="268" t="n">
        <x:f>O1030-P1030-Q1030-FIXED_COST</x:f>
        <x:v>1522.8203450189321</x:v>
      </x:c>
      <x:c r="S1030" s="139" t="str">
        <x:f>IF(AND(L1030&lt;=TOTAL_BED_CAP,N1030&lt;=TEMP_WORKER_CAP),"YES","NO")</x:f>
        <x:v>YES</x:v>
      </x:c>
      <x:c r="T1030" s="139" t="n">
        <x:f>IF(S1030="YES",R1030,-1E+99)</x:f>
        <x:v>1522.8203450189321</x:v>
      </x:c>
    </x:row>
    <x:row r="1031">
      <x:c r="A1031" s="139"/>
      <x:c r="B1031" s="139"/>
      <x:c r="C1031" s="139"/>
      <x:c r="D1031" s="139"/>
      <x:c r="E1031" s="139"/>
      <x:c r="F1031" s="139"/>
      <x:c r="G1031" s="139"/>
      <x:c r="H1031" s="139"/>
      <x:c r="I1031" s="266" t="n">
        <x:f>INT((ROW()-ROW($I$46))/((CARROT_CAP+1)*(MESCLUN_CAP+1)))</x:f>
        <x:v>1</x:v>
      </x:c>
      <x:c r="J1031" s="266" t="n">
        <x:f>MOD(INT((ROW()-ROW($I$46))/(MESCLUN_CAP+1)),CARROT_CAP+1)</x:f>
        <x:v>10</x:v>
      </x:c>
      <x:c r="K1031" s="266" t="n">
        <x:f>MOD(ROW()-ROW($I$46),MESCLUN_CAP+1)</x:f>
        <x:v>24</x:v>
      </x:c>
      <x:c r="L1031" s="266" t="n">
        <x:f>SUM(I1031:K1031)</x:f>
        <x:v>35</x:v>
      </x:c>
      <x:c r="M1031" s="267" t="n">
        <x:f>I1031*TOMATO_HOURS*WEEKS*(1+TOMATO_DIM)^I1031+J1031*CARROT_HOURS*WEEKS*(1+CARROT_DIM)^J1031+K1031*MESCLUN_HOURS*WEEKS*(1+MESCLUN_DIM)^K1031</x:f>
        <x:v>1938.164497706405</x:v>
      </x:c>
      <x:c r="N1031" s="267" t="n">
        <x:f>MAX(M1031-FARMER_HOURS,0)/TEMP_HOURS_PER_WORKER</x:f>
        <x:v>0.8459475678516701</x:v>
      </x:c>
      <x:c r="O1031" s="268" t="n">
        <x:f>I1031*TOMATO_PRICE+J1031*CARROT_PRICE+K1031*MESCLUN_PRICE</x:f>
        <x:v>94540</x:v>
      </x:c>
      <x:c r="P1031" s="268" t="n">
        <x:f>I1031*TOMATO_FERTILIZER+J1031*CARROT_FERTILIZER+K1031*MESCLUN_FERTILIZER</x:f>
        <x:v>26400</x:v>
      </x:c>
      <x:c r="Q1031" s="268" t="n">
        <x:f>MIN(M1031,FARMER_HOURS)*FARMER_RATE+MAX(M1031-FARMER_HOURS,0)*TEMP_RATE</x:f>
        <x:v>46148.68919629175</x:v>
      </x:c>
      <x:c r="R1031" s="268" t="n">
        <x:f>O1031-P1031-Q1031-FIXED_COST</x:f>
        <x:v>1991.3108037082493</x:v>
      </x:c>
      <x:c r="S1031" s="139" t="str">
        <x:f>IF(AND(L1031&lt;=TOTAL_BED_CAP,N1031&lt;=TEMP_WORKER_CAP),"YES","NO")</x:f>
        <x:v>YES</x:v>
      </x:c>
      <x:c r="T1031" s="139" t="n">
        <x:f>IF(S1031="YES",R1031,-1E+99)</x:f>
        <x:v>1991.3108037082493</x:v>
      </x:c>
    </x:row>
    <x:row r="1032">
      <x:c r="A1032" s="139"/>
      <x:c r="B1032" s="139"/>
      <x:c r="C1032" s="139"/>
      <x:c r="D1032" s="139"/>
      <x:c r="E1032" s="139"/>
      <x:c r="F1032" s="139"/>
      <x:c r="G1032" s="139"/>
      <x:c r="H1032" s="139"/>
      <x:c r="I1032" s="266" t="n">
        <x:f>INT((ROW()-ROW($I$46))/((CARROT_CAP+1)*(MESCLUN_CAP+1)))</x:f>
        <x:v>1</x:v>
      </x:c>
      <x:c r="J1032" s="266" t="n">
        <x:f>MOD(INT((ROW()-ROW($I$46))/(MESCLUN_CAP+1)),CARROT_CAP+1)</x:f>
        <x:v>10</x:v>
      </x:c>
      <x:c r="K1032" s="266" t="n">
        <x:f>MOD(ROW()-ROW($I$46),MESCLUN_CAP+1)</x:f>
        <x:v>25</x:v>
      </x:c>
      <x:c r="L1032" s="266" t="n">
        <x:f>SUM(I1032:K1032)</x:f>
        <x:v>36</x:v>
      </x:c>
      <x:c r="M1032" s="267" t="n">
        <x:f>I1032*TOMATO_HOURS*WEEKS*(1+TOMATO_DIM)^I1032+J1032*CARROT_HOURS*WEEKS*(1+CARROT_DIM)^J1032+K1032*MESCLUN_HOURS*WEEKS*(1+MESCLUN_DIM)^K1032</x:f>
        <x:v>2017.7424191215025</x:v>
      </x:c>
      <x:c r="N1032" s="267" t="n">
        <x:f>MAX(M1032-FARMER_HOURS,0)/TEMP_HOURS_PER_WORKER</x:f>
        <x:v>0.9012100132788212</x:v>
      </x:c>
      <x:c r="O1032" s="268" t="n">
        <x:f>I1032*TOMATO_PRICE+J1032*CARROT_PRICE+K1032*MESCLUN_PRICE</x:f>
        <x:v>97240</x:v>
      </x:c>
      <x:c r="P1032" s="268" t="n">
        <x:f>I1032*TOMATO_FERTILIZER+J1032*CARROT_FERTILIZER+K1032*MESCLUN_FERTILIZER</x:f>
        <x:v>27280</x:v>
      </x:c>
      <x:c r="Q1032" s="268" t="n">
        <x:f>MIN(M1032,FARMER_HOURS)*FARMER_RATE+MAX(M1032-FARMER_HOURS,0)*TEMP_RATE</x:f>
        <x:v>47530.25033197053</x:v>
      </x:c>
      <x:c r="R1032" s="268" t="n">
        <x:f>O1032-P1032-Q1032-FIXED_COST</x:f>
        <x:v>2429.7496680294716</x:v>
      </x:c>
      <x:c r="S1032" s="139" t="str">
        <x:f>IF(AND(L1032&lt;=TOTAL_BED_CAP,N1032&lt;=TEMP_WORKER_CAP),"YES","NO")</x:f>
        <x:v>YES</x:v>
      </x:c>
      <x:c r="T1032" s="139" t="n">
        <x:f>IF(S1032="YES",R1032,-1E+99)</x:f>
        <x:v>2429.7496680294716</x:v>
      </x:c>
    </x:row>
    <x:row r="1033">
      <x:c r="A1033" s="139"/>
      <x:c r="B1033" s="139"/>
      <x:c r="C1033" s="139"/>
      <x:c r="D1033" s="139"/>
      <x:c r="E1033" s="139"/>
      <x:c r="F1033" s="139"/>
      <x:c r="G1033" s="139"/>
      <x:c r="H1033" s="139"/>
      <x:c r="I1033" s="266" t="n">
        <x:f>INT((ROW()-ROW($I$46))/((CARROT_CAP+1)*(MESCLUN_CAP+1)))</x:f>
        <x:v>1</x:v>
      </x:c>
      <x:c r="J1033" s="266" t="n">
        <x:f>MOD(INT((ROW()-ROW($I$46))/(MESCLUN_CAP+1)),CARROT_CAP+1)</x:f>
        <x:v>10</x:v>
      </x:c>
      <x:c r="K1033" s="266" t="n">
        <x:f>MOD(ROW()-ROW($I$46),MESCLUN_CAP+1)</x:f>
        <x:v>26</x:v>
      </x:c>
      <x:c r="L1033" s="266" t="n">
        <x:f>SUM(I1033:K1033)</x:f>
        <x:v>37</x:v>
      </x:c>
      <x:c r="M1033" s="267" t="n">
        <x:f>I1033*TOMATO_HOURS*WEEKS*(1+TOMATO_DIM)^I1033+J1033*CARROT_HOURS*WEEKS*(1+CARROT_DIM)^J1033+K1033*MESCLUN_HOURS*WEEKS*(1+MESCLUN_DIM)^K1033</x:f>
        <x:v>2099.08242308222</x:v>
      </x:c>
      <x:c r="N1033" s="267" t="n">
        <x:f>MAX(M1033-FARMER_HOURS,0)/TEMP_HOURS_PER_WORKER</x:f>
        <x:v>0.9576961271404305</x:v>
      </x:c>
      <x:c r="O1033" s="268" t="n">
        <x:f>I1033*TOMATO_PRICE+J1033*CARROT_PRICE+K1033*MESCLUN_PRICE</x:f>
        <x:v>99940</x:v>
      </x:c>
      <x:c r="P1033" s="268" t="n">
        <x:f>I1033*TOMATO_FERTILIZER+J1033*CARROT_FERTILIZER+K1033*MESCLUN_FERTILIZER</x:f>
        <x:v>28160</x:v>
      </x:c>
      <x:c r="Q1033" s="268" t="n">
        <x:f>MIN(M1033,FARMER_HOURS)*FARMER_RATE+MAX(M1033-FARMER_HOURS,0)*TEMP_RATE</x:f>
        <x:v>48942.403178510765</x:v>
      </x:c>
      <x:c r="R1033" s="268" t="n">
        <x:f>O1033-P1033-Q1033-FIXED_COST</x:f>
        <x:v>2837.5968214892346</x:v>
      </x:c>
      <x:c r="S1033" s="139" t="str">
        <x:f>IF(AND(L1033&lt;=TOTAL_BED_CAP,N1033&lt;=TEMP_WORKER_CAP),"YES","NO")</x:f>
        <x:v>YES</x:v>
      </x:c>
      <x:c r="T1033" s="139" t="n">
        <x:f>IF(S1033="YES",R1033,-1E+99)</x:f>
        <x:v>2837.5968214892346</x:v>
      </x:c>
    </x:row>
    <x:row r="1034">
      <x:c r="A1034" s="139"/>
      <x:c r="B1034" s="139"/>
      <x:c r="C1034" s="139"/>
      <x:c r="D1034" s="139"/>
      <x:c r="E1034" s="139"/>
      <x:c r="F1034" s="139"/>
      <x:c r="G1034" s="139"/>
      <x:c r="H1034" s="139"/>
      <x:c r="I1034" s="266" t="n">
        <x:f>INT((ROW()-ROW($I$46))/((CARROT_CAP+1)*(MESCLUN_CAP+1)))</x:f>
        <x:v>1</x:v>
      </x:c>
      <x:c r="J1034" s="266" t="n">
        <x:f>MOD(INT((ROW()-ROW($I$46))/(MESCLUN_CAP+1)),CARROT_CAP+1)</x:f>
        <x:v>10</x:v>
      </x:c>
      <x:c r="K1034" s="266" t="n">
        <x:f>MOD(ROW()-ROW($I$46),MESCLUN_CAP+1)</x:f>
        <x:v>27</x:v>
      </x:c>
      <x:c r="L1034" s="266" t="n">
        <x:f>SUM(I1034:K1034)</x:f>
        <x:v>38</x:v>
      </x:c>
      <x:c r="M1034" s="267" t="n">
        <x:f>I1034*TOMATO_HOURS*WEEKS*(1+TOMATO_DIM)^I1034+J1034*CARROT_HOURS*WEEKS*(1+CARROT_DIM)^J1034+K1034*MESCLUN_HOURS*WEEKS*(1+MESCLUN_DIM)^K1034</x:f>
        <x:v>2182.216127601977</x:v>
      </x:c>
      <x:c r="N1034" s="267" t="n">
        <x:f>MAX(M1034-FARMER_HOURS,0)/TEMP_HOURS_PER_WORKER</x:f>
        <x:v>1.0154278663902618</x:v>
      </x:c>
      <x:c r="O1034" s="268" t="n">
        <x:f>I1034*TOMATO_PRICE+J1034*CARROT_PRICE+K1034*MESCLUN_PRICE</x:f>
        <x:v>102640</x:v>
      </x:c>
      <x:c r="P1034" s="268" t="n">
        <x:f>I1034*TOMATO_FERTILIZER+J1034*CARROT_FERTILIZER+K1034*MESCLUN_FERTILIZER</x:f>
        <x:v>29040</x:v>
      </x:c>
      <x:c r="Q1034" s="268" t="n">
        <x:f>MIN(M1034,FARMER_HOURS)*FARMER_RATE+MAX(M1034-FARMER_HOURS,0)*TEMP_RATE</x:f>
        <x:v>50385.69665975655</x:v>
      </x:c>
      <x:c r="R1034" s="268" t="n">
        <x:f>O1034-P1034-Q1034-FIXED_COST</x:f>
        <x:v>3214.303340243452</x:v>
      </x:c>
      <x:c r="S1034" s="139" t="str">
        <x:f>IF(AND(L1034&lt;=TOTAL_BED_CAP,N1034&lt;=TEMP_WORKER_CAP),"YES","NO")</x:f>
        <x:v>YES</x:v>
      </x:c>
      <x:c r="T1034" s="139" t="n">
        <x:f>IF(S1034="YES",R1034,-1E+99)</x:f>
        <x:v>3214.303340243452</x:v>
      </x:c>
    </x:row>
    <x:row r="1035">
      <x:c r="A1035" s="139"/>
      <x:c r="B1035" s="139"/>
      <x:c r="C1035" s="139"/>
      <x:c r="D1035" s="139"/>
      <x:c r="E1035" s="139"/>
      <x:c r="F1035" s="139"/>
      <x:c r="G1035" s="139"/>
      <x:c r="H1035" s="139"/>
      <x:c r="I1035" s="266" t="n">
        <x:f>INT((ROW()-ROW($I$46))/((CARROT_CAP+1)*(MESCLUN_CAP+1)))</x:f>
        <x:v>1</x:v>
      </x:c>
      <x:c r="J1035" s="266" t="n">
        <x:f>MOD(INT((ROW()-ROW($I$46))/(MESCLUN_CAP+1)),CARROT_CAP+1)</x:f>
        <x:v>10</x:v>
      </x:c>
      <x:c r="K1035" s="266" t="n">
        <x:f>MOD(ROW()-ROW($I$46),MESCLUN_CAP+1)</x:f>
        <x:v>28</x:v>
      </x:c>
      <x:c r="L1035" s="266" t="n">
        <x:f>SUM(I1035:K1035)</x:f>
        <x:v>39</x:v>
      </x:c>
      <x:c r="M1035" s="267" t="n">
        <x:f>I1035*TOMATO_HOURS*WEEKS*(1+TOMATO_DIM)^I1035+J1035*CARROT_HOURS*WEEKS*(1+CARROT_DIM)^J1035+K1035*MESCLUN_HOURS*WEEKS*(1+MESCLUN_DIM)^K1035</x:f>
        <x:v>2267.1756658191302</x:v>
      </x:c>
      <x:c r="N1035" s="267" t="n">
        <x:f>MAX(M1035-FARMER_HOURS,0)/TEMP_HOURS_PER_WORKER</x:f>
        <x:v>1.0744275457077292</x:v>
      </x:c>
      <x:c r="O1035" s="268" t="n">
        <x:f>I1035*TOMATO_PRICE+J1035*CARROT_PRICE+K1035*MESCLUN_PRICE</x:f>
        <x:v>105340</x:v>
      </x:c>
      <x:c r="P1035" s="268" t="n">
        <x:f>I1035*TOMATO_FERTILIZER+J1035*CARROT_FERTILIZER+K1035*MESCLUN_FERTILIZER</x:f>
        <x:v>29920</x:v>
      </x:c>
      <x:c r="Q1035" s="268" t="n">
        <x:f>MIN(M1035,FARMER_HOURS)*FARMER_RATE+MAX(M1035-FARMER_HOURS,0)*TEMP_RATE</x:f>
        <x:v>51860.68864269323</x:v>
      </x:c>
      <x:c r="R1035" s="268" t="n">
        <x:f>O1035-P1035-Q1035-FIXED_COST</x:f>
        <x:v>3559.3113573067676</x:v>
      </x:c>
      <x:c r="S1035" s="139" t="str">
        <x:f>IF(AND(L1035&lt;=TOTAL_BED_CAP,N1035&lt;=TEMP_WORKER_CAP),"YES","NO")</x:f>
        <x:v>YES</x:v>
      </x:c>
      <x:c r="T1035" s="139" t="n">
        <x:f>IF(S1035="YES",R1035,-1E+99)</x:f>
        <x:v>3559.3113573067676</x:v>
      </x:c>
    </x:row>
    <x:row r="1036">
      <x:c r="A1036" s="139"/>
      <x:c r="B1036" s="139"/>
      <x:c r="C1036" s="139"/>
      <x:c r="D1036" s="139"/>
      <x:c r="E1036" s="139"/>
      <x:c r="F1036" s="139"/>
      <x:c r="G1036" s="139"/>
      <x:c r="H1036" s="139"/>
      <x:c r="I1036" s="266" t="n">
        <x:f>INT((ROW()-ROW($I$46))/((CARROT_CAP+1)*(MESCLUN_CAP+1)))</x:f>
        <x:v>1</x:v>
      </x:c>
      <x:c r="J1036" s="266" t="n">
        <x:f>MOD(INT((ROW()-ROW($I$46))/(MESCLUN_CAP+1)),CARROT_CAP+1)</x:f>
        <x:v>10</x:v>
      </x:c>
      <x:c r="K1036" s="266" t="n">
        <x:f>MOD(ROW()-ROW($I$46),MESCLUN_CAP+1)</x:f>
        <x:v>29</x:v>
      </x:c>
      <x:c r="L1036" s="266" t="n">
        <x:f>SUM(I1036:K1036)</x:f>
        <x:v>40</x:v>
      </x:c>
      <x:c r="M1036" s="267" t="n">
        <x:f>I1036*TOMATO_HOURS*WEEKS*(1+TOMATO_DIM)^I1036+J1036*CARROT_HOURS*WEEKS*(1+CARROT_DIM)^J1036+K1036*MESCLUN_HOURS*WEEKS*(1+MESCLUN_DIM)^K1036</x:f>
        <x:v>2353.9936939347836</x:v>
      </x:c>
      <x:c r="N1036" s="267" t="n">
        <x:f>MAX(M1036-FARMER_HOURS,0)/TEMP_HOURS_PER_WORKER</x:f>
        <x:v>1.1347178430102665</x:v>
      </x:c>
      <x:c r="O1036" s="268" t="n">
        <x:f>I1036*TOMATO_PRICE+J1036*CARROT_PRICE+K1036*MESCLUN_PRICE</x:f>
        <x:v>108040</x:v>
      </x:c>
      <x:c r="P1036" s="268" t="n">
        <x:f>I1036*TOMATO_FERTILIZER+J1036*CARROT_FERTILIZER+K1036*MESCLUN_FERTILIZER</x:f>
        <x:v>30800</x:v>
      </x:c>
      <x:c r="Q1036" s="268" t="n">
        <x:f>MIN(M1036,FARMER_HOURS)*FARMER_RATE+MAX(M1036-FARMER_HOURS,0)*TEMP_RATE</x:f>
        <x:v>53367.94607525666</x:v>
      </x:c>
      <x:c r="R1036" s="268" t="n">
        <x:f>O1036-P1036-Q1036-FIXED_COST</x:f>
        <x:v>3872.0539247433408</x:v>
      </x:c>
      <x:c r="S1036" s="139" t="str">
        <x:f>IF(AND(L1036&lt;=TOTAL_BED_CAP,N1036&lt;=TEMP_WORKER_CAP),"YES","NO")</x:f>
        <x:v>YES</x:v>
      </x:c>
      <x:c r="T1036" s="139" t="n">
        <x:f>IF(S1036="YES",R1036,-1E+99)</x:f>
        <x:v>3872.0539247433408</x:v>
      </x:c>
    </x:row>
    <x:row r="1037">
      <x:c r="A1037" s="139"/>
      <x:c r="B1037" s="139"/>
      <x:c r="C1037" s="139"/>
      <x:c r="D1037" s="139"/>
      <x:c r="E1037" s="139"/>
      <x:c r="F1037" s="139"/>
      <x:c r="G1037" s="139"/>
      <x:c r="H1037" s="139"/>
      <x:c r="I1037" s="266" t="n">
        <x:f>INT((ROW()-ROW($I$46))/((CARROT_CAP+1)*(MESCLUN_CAP+1)))</x:f>
        <x:v>1</x:v>
      </x:c>
      <x:c r="J1037" s="266" t="n">
        <x:f>MOD(INT((ROW()-ROW($I$46))/(MESCLUN_CAP+1)),CARROT_CAP+1)</x:f>
        <x:v>10</x:v>
      </x:c>
      <x:c r="K1037" s="266" t="n">
        <x:f>MOD(ROW()-ROW($I$46),MESCLUN_CAP+1)</x:f>
        <x:v>30</x:v>
      </x:c>
      <x:c r="L1037" s="266" t="n">
        <x:f>SUM(I1037:K1037)</x:f>
        <x:v>41</x:v>
      </x:c>
      <x:c r="M1037" s="267" t="n">
        <x:f>I1037*TOMATO_HOURS*WEEKS*(1+TOMATO_DIM)^I1037+J1037*CARROT_HOURS*WEEKS*(1+CARROT_DIM)^J1037+K1037*MESCLUN_HOURS*WEEKS*(1+MESCLUN_DIM)^K1037</x:f>
        <x:v>2442.7033992685538</x:v>
      </x:c>
      <x:c r="N1037" s="267" t="n">
        <x:f>MAX(M1037-FARMER_HOURS,0)/TEMP_HOURS_PER_WORKER</x:f>
        <x:v>1.1963218050476068</x:v>
      </x:c>
      <x:c r="O1037" s="268" t="n">
        <x:f>I1037*TOMATO_PRICE+J1037*CARROT_PRICE+K1037*MESCLUN_PRICE</x:f>
        <x:v>110740</x:v>
      </x:c>
      <x:c r="P1037" s="268" t="n">
        <x:f>I1037*TOMATO_FERTILIZER+J1037*CARROT_FERTILIZER+K1037*MESCLUN_FERTILIZER</x:f>
        <x:v>31680</x:v>
      </x:c>
      <x:c r="Q1037" s="268" t="n">
        <x:f>MIN(M1037,FARMER_HOURS)*FARMER_RATE+MAX(M1037-FARMER_HOURS,0)*TEMP_RATE</x:f>
        <x:v>54908.04512619017</x:v>
      </x:c>
      <x:c r="R1037" s="268" t="n">
        <x:f>O1037-P1037-Q1037-FIXED_COST</x:f>
        <x:v>4151.954873809831</x:v>
      </x:c>
      <x:c r="S1037" s="139" t="str">
        <x:f>IF(AND(L1037&lt;=TOTAL_BED_CAP,N1037&lt;=TEMP_WORKER_CAP),"YES","NO")</x:f>
        <x:v>YES</x:v>
      </x:c>
      <x:c r="T1037" s="139" t="n">
        <x:f>IF(S1037="YES",R1037,-1E+99)</x:f>
        <x:v>4151.954873809831</x:v>
      </x:c>
    </x:row>
    <x:row r="1038">
      <x:c r="A1038" s="139"/>
      <x:c r="B1038" s="139"/>
      <x:c r="C1038" s="139"/>
      <x:c r="D1038" s="139"/>
      <x:c r="E1038" s="139"/>
      <x:c r="F1038" s="139"/>
      <x:c r="G1038" s="139"/>
      <x:c r="H1038" s="139"/>
      <x:c r="I1038" s="266" t="n">
        <x:f>INT((ROW()-ROW($I$46))/((CARROT_CAP+1)*(MESCLUN_CAP+1)))</x:f>
        <x:v>1</x:v>
      </x:c>
      <x:c r="J1038" s="266" t="n">
        <x:f>MOD(INT((ROW()-ROW($I$46))/(MESCLUN_CAP+1)),CARROT_CAP+1)</x:f>
        <x:v>11</x:v>
      </x:c>
      <x:c r="K1038" s="266" t="n">
        <x:f>MOD(ROW()-ROW($I$46),MESCLUN_CAP+1)</x:f>
        <x:v>0</x:v>
      </x:c>
      <x:c r="L1038" s="266" t="n">
        <x:f>SUM(I1038:K1038)</x:f>
        <x:v>12</x:v>
      </x:c>
      <x:c r="M1038" s="267" t="n">
        <x:f>I1038*TOMATO_HOURS*WEEKS*(1+TOMATO_DIM)^I1038+J1038*CARROT_HOURS*WEEKS*(1+CARROT_DIM)^J1038+K1038*MESCLUN_HOURS*WEEKS*(1+MESCLUN_DIM)^K1038</x:f>
        <x:v>531.9885970744177</x:v>
      </x:c>
      <x:c r="N1038" s="267" t="n">
        <x:f>MAX(M1038-FARMER_HOURS,0)/TEMP_HOURS_PER_WORKER</x:f>
        <x:v>0</x:v>
      </x:c>
      <x:c r="O1038" s="268" t="n">
        <x:f>I1038*TOMATO_PRICE+J1038*CARROT_PRICE+K1038*MESCLUN_PRICE</x:f>
        <x:v>31834</x:v>
      </x:c>
      <x:c r="P1038" s="268" t="n">
        <x:f>I1038*TOMATO_FERTILIZER+J1038*CARROT_FERTILIZER+K1038*MESCLUN_FERTILIZER</x:f>
        <x:v>5720</x:v>
      </x:c>
      <x:c r="Q1038" s="268" t="n">
        <x:f>MIN(M1038,FARMER_HOURS)*FARMER_RATE+MAX(M1038-FARMER_HOURS,0)*TEMP_RATE</x:f>
        <x:v>18471.826287306172</x:v>
      </x:c>
      <x:c r="R1038" s="268" t="n">
        <x:f>O1038-P1038-Q1038-FIXED_COST</x:f>
        <x:v>-12357.826287306172</x:v>
      </x:c>
      <x:c r="S1038" s="139" t="str">
        <x:f>IF(AND(L1038&lt;=TOTAL_BED_CAP,N1038&lt;=TEMP_WORKER_CAP),"YES","NO")</x:f>
        <x:v>YES</x:v>
      </x:c>
      <x:c r="T1038" s="139" t="n">
        <x:f>IF(S1038="YES",R1038,-1E+99)</x:f>
        <x:v>-12357.826287306172</x:v>
      </x:c>
    </x:row>
    <x:row r="1039">
      <x:c r="A1039" s="139"/>
      <x:c r="B1039" s="139"/>
      <x:c r="C1039" s="139"/>
      <x:c r="D1039" s="139"/>
      <x:c r="E1039" s="139"/>
      <x:c r="F1039" s="139"/>
      <x:c r="G1039" s="139"/>
      <x:c r="H1039" s="139"/>
      <x:c r="I1039" s="266" t="n">
        <x:f>INT((ROW()-ROW($I$46))/((CARROT_CAP+1)*(MESCLUN_CAP+1)))</x:f>
        <x:v>1</x:v>
      </x:c>
      <x:c r="J1039" s="266" t="n">
        <x:f>MOD(INT((ROW()-ROW($I$46))/(MESCLUN_CAP+1)),CARROT_CAP+1)</x:f>
        <x:v>11</x:v>
      </x:c>
      <x:c r="K1039" s="266" t="n">
        <x:f>MOD(ROW()-ROW($I$46),MESCLUN_CAP+1)</x:f>
        <x:v>1</x:v>
      </x:c>
      <x:c r="L1039" s="266" t="n">
        <x:f>SUM(I1039:K1039)</x:f>
        <x:v>13</x:v>
      </x:c>
      <x:c r="M1039" s="267" t="n">
        <x:f>I1039*TOMATO_HOURS*WEEKS*(1+TOMATO_DIM)^I1039+J1039*CARROT_HOURS*WEEKS*(1+CARROT_DIM)^J1039+K1039*MESCLUN_HOURS*WEEKS*(1+MESCLUN_DIM)^K1039</x:f>
        <x:v>577.5510970744177</x:v>
      </x:c>
      <x:c r="N1039" s="267" t="n">
        <x:f>MAX(M1039-FARMER_HOURS,0)/TEMP_HOURS_PER_WORKER</x:f>
        <x:v>0</x:v>
      </x:c>
      <x:c r="O1039" s="268" t="n">
        <x:f>I1039*TOMATO_PRICE+J1039*CARROT_PRICE+K1039*MESCLUN_PRICE</x:f>
        <x:v>34534</x:v>
      </x:c>
      <x:c r="P1039" s="268" t="n">
        <x:f>I1039*TOMATO_FERTILIZER+J1039*CARROT_FERTILIZER+K1039*MESCLUN_FERTILIZER</x:f>
        <x:v>6600</x:v>
      </x:c>
      <x:c r="Q1039" s="268" t="n">
        <x:f>MIN(M1039,FARMER_HOURS)*FARMER_RATE+MAX(M1039-FARMER_HOURS,0)*TEMP_RATE</x:f>
        <x:v>20053.857537306172</x:v>
      </x:c>
      <x:c r="R1039" s="268" t="n">
        <x:f>O1039-P1039-Q1039-FIXED_COST</x:f>
        <x:v>-12119.857537306172</x:v>
      </x:c>
      <x:c r="S1039" s="139" t="str">
        <x:f>IF(AND(L1039&lt;=TOTAL_BED_CAP,N1039&lt;=TEMP_WORKER_CAP),"YES","NO")</x:f>
        <x:v>YES</x:v>
      </x:c>
      <x:c r="T1039" s="139" t="n">
        <x:f>IF(S1039="YES",R1039,-1E+99)</x:f>
        <x:v>-12119.857537306172</x:v>
      </x:c>
    </x:row>
    <x:row r="1040">
      <x:c r="A1040" s="139"/>
      <x:c r="B1040" s="139"/>
      <x:c r="C1040" s="139"/>
      <x:c r="D1040" s="139"/>
      <x:c r="E1040" s="139"/>
      <x:c r="F1040" s="139"/>
      <x:c r="G1040" s="139"/>
      <x:c r="H1040" s="139"/>
      <x:c r="I1040" s="266" t="n">
        <x:f>INT((ROW()-ROW($I$46))/((CARROT_CAP+1)*(MESCLUN_CAP+1)))</x:f>
        <x:v>1</x:v>
      </x:c>
      <x:c r="J1040" s="266" t="n">
        <x:f>MOD(INT((ROW()-ROW($I$46))/(MESCLUN_CAP+1)),CARROT_CAP+1)</x:f>
        <x:v>11</x:v>
      </x:c>
      <x:c r="K1040" s="266" t="n">
        <x:f>MOD(ROW()-ROW($I$46),MESCLUN_CAP+1)</x:f>
        <x:v>2</x:v>
      </x:c>
      <x:c r="L1040" s="266" t="n">
        <x:f>SUM(I1040:K1040)</x:f>
        <x:v>14</x:v>
      </x:c>
      <x:c r="M1040" s="267" t="n">
        <x:f>I1040*TOMATO_HOURS*WEEKS*(1+TOMATO_DIM)^I1040+J1040*CARROT_HOURS*WEEKS*(1+CARROT_DIM)^J1040+K1040*MESCLUN_HOURS*WEEKS*(1+MESCLUN_DIM)^K1040</x:f>
        <x:v>624.2526595744177</x:v>
      </x:c>
      <x:c r="N1040" s="267" t="n">
        <x:f>MAX(M1040-FARMER_HOURS,0)/TEMP_HOURS_PER_WORKER</x:f>
        <x:v>0</x:v>
      </x:c>
      <x:c r="O1040" s="268" t="n">
        <x:f>I1040*TOMATO_PRICE+J1040*CARROT_PRICE+K1040*MESCLUN_PRICE</x:f>
        <x:v>37234</x:v>
      </x:c>
      <x:c r="P1040" s="268" t="n">
        <x:f>I1040*TOMATO_FERTILIZER+J1040*CARROT_FERTILIZER+K1040*MESCLUN_FERTILIZER</x:f>
        <x:v>7480</x:v>
      </x:c>
      <x:c r="Q1040" s="268" t="n">
        <x:f>MIN(M1040,FARMER_HOURS)*FARMER_RATE+MAX(M1040-FARMER_HOURS,0)*TEMP_RATE</x:f>
        <x:v>21675.439568556172</x:v>
      </x:c>
      <x:c r="R1040" s="268" t="n">
        <x:f>O1040-P1040-Q1040-FIXED_COST</x:f>
        <x:v>-11921.439568556172</x:v>
      </x:c>
      <x:c r="S1040" s="139" t="str">
        <x:f>IF(AND(L1040&lt;=TOTAL_BED_CAP,N1040&lt;=TEMP_WORKER_CAP),"YES","NO")</x:f>
        <x:v>YES</x:v>
      </x:c>
      <x:c r="T1040" s="139" t="n">
        <x:f>IF(S1040="YES",R1040,-1E+99)</x:f>
        <x:v>-11921.439568556172</x:v>
      </x:c>
    </x:row>
    <x:row r="1041">
      <x:c r="A1041" s="139"/>
      <x:c r="B1041" s="139"/>
      <x:c r="C1041" s="139"/>
      <x:c r="D1041" s="139"/>
      <x:c r="E1041" s="139"/>
      <x:c r="F1041" s="139"/>
      <x:c r="G1041" s="139"/>
      <x:c r="H1041" s="139"/>
      <x:c r="I1041" s="266" t="n">
        <x:f>INT((ROW()-ROW($I$46))/((CARROT_CAP+1)*(MESCLUN_CAP+1)))</x:f>
        <x:v>1</x:v>
      </x:c>
      <x:c r="J1041" s="266" t="n">
        <x:f>MOD(INT((ROW()-ROW($I$46))/(MESCLUN_CAP+1)),CARROT_CAP+1)</x:f>
        <x:v>11</x:v>
      </x:c>
      <x:c r="K1041" s="266" t="n">
        <x:f>MOD(ROW()-ROW($I$46),MESCLUN_CAP+1)</x:f>
        <x:v>3</x:v>
      </x:c>
      <x:c r="L1041" s="266" t="n">
        <x:f>SUM(I1041:K1041)</x:f>
        <x:v>15</x:v>
      </x:c>
      <x:c r="M1041" s="267" t="n">
        <x:f>I1041*TOMATO_HOURS*WEEKS*(1+TOMATO_DIM)^I1041+J1041*CARROT_HOURS*WEEKS*(1+CARROT_DIM)^J1041+K1041*MESCLUN_HOURS*WEEKS*(1+MESCLUN_DIM)^K1041</x:f>
        <x:v>672.1146419962927</x:v>
      </x:c>
      <x:c r="N1041" s="267" t="n">
        <x:f>MAX(M1041-FARMER_HOURS,0)/TEMP_HOURS_PER_WORKER</x:f>
        <x:v>0</x:v>
      </x:c>
      <x:c r="O1041" s="268" t="n">
        <x:f>I1041*TOMATO_PRICE+J1041*CARROT_PRICE+K1041*MESCLUN_PRICE</x:f>
        <x:v>39934</x:v>
      </x:c>
      <x:c r="P1041" s="268" t="n">
        <x:f>I1041*TOMATO_FERTILIZER+J1041*CARROT_FERTILIZER+K1041*MESCLUN_FERTILIZER</x:f>
        <x:v>8360</x:v>
      </x:c>
      <x:c r="Q1041" s="268" t="n">
        <x:f>MIN(M1041,FARMER_HOURS)*FARMER_RATE+MAX(M1041-FARMER_HOURS,0)*TEMP_RATE</x:f>
        <x:v>23337.313958204606</x:v>
      </x:c>
      <x:c r="R1041" s="268" t="n">
        <x:f>O1041-P1041-Q1041-FIXED_COST</x:f>
        <x:v>-11763.313958204606</x:v>
      </x:c>
      <x:c r="S1041" s="139" t="str">
        <x:f>IF(AND(L1041&lt;=TOTAL_BED_CAP,N1041&lt;=TEMP_WORKER_CAP),"YES","NO")</x:f>
        <x:v>YES</x:v>
      </x:c>
      <x:c r="T1041" s="139" t="n">
        <x:f>IF(S1041="YES",R1041,-1E+99)</x:f>
        <x:v>-11763.313958204606</x:v>
      </x:c>
    </x:row>
    <x:row r="1042">
      <x:c r="A1042" s="139"/>
      <x:c r="B1042" s="139"/>
      <x:c r="C1042" s="139"/>
      <x:c r="D1042" s="139"/>
      <x:c r="E1042" s="139"/>
      <x:c r="F1042" s="139"/>
      <x:c r="G1042" s="139"/>
      <x:c r="H1042" s="139"/>
      <x:c r="I1042" s="266" t="n">
        <x:f>INT((ROW()-ROW($I$46))/((CARROT_CAP+1)*(MESCLUN_CAP+1)))</x:f>
        <x:v>1</x:v>
      </x:c>
      <x:c r="J1042" s="266" t="n">
        <x:f>MOD(INT((ROW()-ROW($I$46))/(MESCLUN_CAP+1)),CARROT_CAP+1)</x:f>
        <x:v>11</x:v>
      </x:c>
      <x:c r="K1042" s="266" t="n">
        <x:f>MOD(ROW()-ROW($I$46),MESCLUN_CAP+1)</x:f>
        <x:v>4</x:v>
      </x:c>
      <x:c r="L1042" s="266" t="n">
        <x:f>SUM(I1042:K1042)</x:f>
        <x:v>16</x:v>
      </x:c>
      <x:c r="M1042" s="267" t="n">
        <x:f>I1042*TOMATO_HOURS*WEEKS*(1+TOMATO_DIM)^I1042+J1042*CARROT_HOURS*WEEKS*(1+CARROT_DIM)^J1042+K1042*MESCLUN_HOURS*WEEKS*(1+MESCLUN_DIM)^K1042</x:f>
        <x:v>721.1587577189489</x:v>
      </x:c>
      <x:c r="N1042" s="267" t="n">
        <x:f>MAX(M1042-FARMER_HOURS,0)/TEMP_HOURS_PER_WORKER</x:f>
        <x:v>0.0008046928603811744</x:v>
      </x:c>
      <x:c r="O1042" s="268" t="n">
        <x:f>I1042*TOMATO_PRICE+J1042*CARROT_PRICE+K1042*MESCLUN_PRICE</x:f>
        <x:v>42634</x:v>
      </x:c>
      <x:c r="P1042" s="268" t="n">
        <x:f>I1042*TOMATO_FERTILIZER+J1042*CARROT_FERTILIZER+K1042*MESCLUN_FERTILIZER</x:f>
        <x:v>9240</x:v>
      </x:c>
      <x:c r="Q1042" s="268" t="n">
        <x:f>MIN(M1042,FARMER_HOURS)*FARMER_RATE+MAX(M1042-FARMER_HOURS,0)*TEMP_RATE</x:f>
        <x:v>25020.11732150953</x:v>
      </x:c>
      <x:c r="R1042" s="268" t="n">
        <x:f>O1042-P1042-Q1042-FIXED_COST</x:f>
        <x:v>-11626.11732150953</x:v>
      </x:c>
      <x:c r="S1042" s="139" t="str">
        <x:f>IF(AND(L1042&lt;=TOTAL_BED_CAP,N1042&lt;=TEMP_WORKER_CAP),"YES","NO")</x:f>
        <x:v>YES</x:v>
      </x:c>
      <x:c r="T1042" s="139" t="n">
        <x:f>IF(S1042="YES",R1042,-1E+99)</x:f>
        <x:v>-11626.11732150953</x:v>
      </x:c>
    </x:row>
    <x:row r="1043">
      <x:c r="A1043" s="139"/>
      <x:c r="B1043" s="139"/>
      <x:c r="C1043" s="139"/>
      <x:c r="D1043" s="139"/>
      <x:c r="E1043" s="139"/>
      <x:c r="F1043" s="139"/>
      <x:c r="G1043" s="139"/>
      <x:c r="H1043" s="139"/>
      <x:c r="I1043" s="266" t="n">
        <x:f>INT((ROW()-ROW($I$46))/((CARROT_CAP+1)*(MESCLUN_CAP+1)))</x:f>
        <x:v>1</x:v>
      </x:c>
      <x:c r="J1043" s="266" t="n">
        <x:f>MOD(INT((ROW()-ROW($I$46))/(MESCLUN_CAP+1)),CARROT_CAP+1)</x:f>
        <x:v>11</x:v>
      </x:c>
      <x:c r="K1043" s="266" t="n">
        <x:f>MOD(ROW()-ROW($I$46),MESCLUN_CAP+1)</x:f>
        <x:v>5</x:v>
      </x:c>
      <x:c r="L1043" s="266" t="n">
        <x:f>SUM(I1043:K1043)</x:f>
        <x:v>17</x:v>
      </x:c>
      <x:c r="M1043" s="267" t="n">
        <x:f>I1043*TOMATO_HOURS*WEEKS*(1+TOMATO_DIM)^I1043+J1043*CARROT_HOURS*WEEKS*(1+CARROT_DIM)^J1043+K1043*MESCLUN_HOURS*WEEKS*(1+MESCLUN_DIM)^K1043</x:f>
        <x:v>771.4070816401526</x:v>
      </x:c>
      <x:c r="N1043" s="267" t="n">
        <x:f>MAX(M1043-FARMER_HOURS,0)/TEMP_HOURS_PER_WORKER</x:f>
        <x:v>0.03569936225010595</x:v>
      </x:c>
      <x:c r="O1043" s="268" t="n">
        <x:f>I1043*TOMATO_PRICE+J1043*CARROT_PRICE+K1043*MESCLUN_PRICE</x:f>
        <x:v>45334</x:v>
      </x:c>
      <x:c r="P1043" s="268" t="n">
        <x:f>I1043*TOMATO_FERTILIZER+J1043*CARROT_FERTILIZER+K1043*MESCLUN_FERTILIZER</x:f>
        <x:v>10120</x:v>
      </x:c>
      <x:c r="Q1043" s="268" t="n">
        <x:f>MIN(M1043,FARMER_HOURS)*FARMER_RATE+MAX(M1043-FARMER_HOURS,0)*TEMP_RATE</x:f>
        <x:v>25892.484056252648</x:v>
      </x:c>
      <x:c r="R1043" s="268" t="n">
        <x:f>O1043-P1043-Q1043-FIXED_COST</x:f>
        <x:v>-10678.484056252648</x:v>
      </x:c>
      <x:c r="S1043" s="139" t="str">
        <x:f>IF(AND(L1043&lt;=TOTAL_BED_CAP,N1043&lt;=TEMP_WORKER_CAP),"YES","NO")</x:f>
        <x:v>YES</x:v>
      </x:c>
      <x:c r="T1043" s="139" t="n">
        <x:f>IF(S1043="YES",R1043,-1E+99)</x:f>
        <x:v>-10678.484056252648</x:v>
      </x:c>
    </x:row>
    <x:row r="1044">
      <x:c r="A1044" s="139"/>
      <x:c r="B1044" s="139"/>
      <x:c r="C1044" s="139"/>
      <x:c r="D1044" s="139"/>
      <x:c r="E1044" s="139"/>
      <x:c r="F1044" s="139"/>
      <x:c r="G1044" s="139"/>
      <x:c r="H1044" s="139"/>
      <x:c r="I1044" s="266" t="n">
        <x:f>INT((ROW()-ROW($I$46))/((CARROT_CAP+1)*(MESCLUN_CAP+1)))</x:f>
        <x:v>1</x:v>
      </x:c>
      <x:c r="J1044" s="266" t="n">
        <x:f>MOD(INT((ROW()-ROW($I$46))/(MESCLUN_CAP+1)),CARROT_CAP+1)</x:f>
        <x:v>11</x:v>
      </x:c>
      <x:c r="K1044" s="266" t="n">
        <x:f>MOD(ROW()-ROW($I$46),MESCLUN_CAP+1)</x:f>
        <x:v>6</x:v>
      </x:c>
      <x:c r="L1044" s="266" t="n">
        <x:f>SUM(I1044:K1044)</x:f>
        <x:v>18</x:v>
      </x:c>
      <x:c r="M1044" s="267" t="n">
        <x:f>I1044*TOMATO_HOURS*WEEKS*(1+TOMATO_DIM)^I1044+J1044*CARROT_HOURS*WEEKS*(1+CARROT_DIM)^J1044+K1044*MESCLUN_HOURS*WEEKS*(1+MESCLUN_DIM)^K1044</x:f>
        <x:v>822.8820558217855</x:v>
      </x:c>
      <x:c r="N1044" s="267" t="n">
        <x:f>MAX(M1044-FARMER_HOURS,0)/TEMP_HOURS_PER_WORKER</x:f>
        <x:v>0.07144587209846212</x:v>
      </x:c>
      <x:c r="O1044" s="268" t="n">
        <x:f>I1044*TOMATO_PRICE+J1044*CARROT_PRICE+K1044*MESCLUN_PRICE</x:f>
        <x:v>48034</x:v>
      </x:c>
      <x:c r="P1044" s="268" t="n">
        <x:f>I1044*TOMATO_FERTILIZER+J1044*CARROT_FERTILIZER+K1044*MESCLUN_FERTILIZER</x:f>
        <x:v>11000</x:v>
      </x:c>
      <x:c r="Q1044" s="268" t="n">
        <x:f>MIN(M1044,FARMER_HOURS)*FARMER_RATE+MAX(M1044-FARMER_HOURS,0)*TEMP_RATE</x:f>
        <x:v>26786.146802461553</x:v>
      </x:c>
      <x:c r="R1044" s="268" t="n">
        <x:f>O1044-P1044-Q1044-FIXED_COST</x:f>
        <x:v>-9752.146802461553</x:v>
      </x:c>
      <x:c r="S1044" s="139" t="str">
        <x:f>IF(AND(L1044&lt;=TOTAL_BED_CAP,N1044&lt;=TEMP_WORKER_CAP),"YES","NO")</x:f>
        <x:v>YES</x:v>
      </x:c>
      <x:c r="T1044" s="139" t="n">
        <x:f>IF(S1044="YES",R1044,-1E+99)</x:f>
        <x:v>-9752.146802461553</x:v>
      </x:c>
    </x:row>
    <x:row r="1045">
      <x:c r="A1045" s="139"/>
      <x:c r="B1045" s="139"/>
      <x:c r="C1045" s="139"/>
      <x:c r="D1045" s="139"/>
      <x:c r="E1045" s="139"/>
      <x:c r="F1045" s="139"/>
      <x:c r="G1045" s="139"/>
      <x:c r="H1045" s="139"/>
      <x:c r="I1045" s="266" t="n">
        <x:f>INT((ROW()-ROW($I$46))/((CARROT_CAP+1)*(MESCLUN_CAP+1)))</x:f>
        <x:v>1</x:v>
      </x:c>
      <x:c r="J1045" s="266" t="n">
        <x:f>MOD(INT((ROW()-ROW($I$46))/(MESCLUN_CAP+1)),CARROT_CAP+1)</x:f>
        <x:v>11</x:v>
      </x:c>
      <x:c r="K1045" s="266" t="n">
        <x:f>MOD(ROW()-ROW($I$46),MESCLUN_CAP+1)</x:f>
        <x:v>7</x:v>
      </x:c>
      <x:c r="L1045" s="266" t="n">
        <x:f>SUM(I1045:K1045)</x:f>
        <x:v>19</x:v>
      </x:c>
      <x:c r="M1045" s="267" t="n">
        <x:f>I1045*TOMATO_HOURS*WEEKS*(1+TOMATO_DIM)^I1045+J1045*CARROT_HOURS*WEEKS*(1+CARROT_DIM)^J1045+K1045*MESCLUN_HOURS*WEEKS*(1+MESCLUN_DIM)^K1045</x:f>
        <x:v>875.606495219746</x:v>
      </x:c>
      <x:c r="N1045" s="267" t="n">
        <x:f>MAX(M1045-FARMER_HOURS,0)/TEMP_HOURS_PER_WORKER</x:f>
        <x:v>0.10806006612482359</x:v>
      </x:c>
      <x:c r="O1045" s="268" t="n">
        <x:f>I1045*TOMATO_PRICE+J1045*CARROT_PRICE+K1045*MESCLUN_PRICE</x:f>
        <x:v>50734</x:v>
      </x:c>
      <x:c r="P1045" s="268" t="n">
        <x:f>I1045*TOMATO_FERTILIZER+J1045*CARROT_FERTILIZER+K1045*MESCLUN_FERTILIZER</x:f>
        <x:v>11880</x:v>
      </x:c>
      <x:c r="Q1045" s="268" t="n">
        <x:f>MIN(M1045,FARMER_HOURS)*FARMER_RATE+MAX(M1045-FARMER_HOURS,0)*TEMP_RATE</x:f>
        <x:v>27701.50165312059</x:v>
      </x:c>
      <x:c r="R1045" s="268" t="n">
        <x:f>O1045-P1045-Q1045-FIXED_COST</x:f>
        <x:v>-8847.501653120591</x:v>
      </x:c>
      <x:c r="S1045" s="139" t="str">
        <x:f>IF(AND(L1045&lt;=TOTAL_BED_CAP,N1045&lt;=TEMP_WORKER_CAP),"YES","NO")</x:f>
        <x:v>YES</x:v>
      </x:c>
      <x:c r="T1045" s="139" t="n">
        <x:f>IF(S1045="YES",R1045,-1E+99)</x:f>
        <x:v>-8847.501653120591</x:v>
      </x:c>
    </x:row>
    <x:row r="1046">
      <x:c r="A1046" s="139"/>
      <x:c r="B1046" s="139"/>
      <x:c r="C1046" s="139"/>
      <x:c r="D1046" s="139"/>
      <x:c r="E1046" s="139"/>
      <x:c r="F1046" s="139"/>
      <x:c r="G1046" s="139"/>
      <x:c r="H1046" s="139"/>
      <x:c r="I1046" s="266" t="n">
        <x:f>INT((ROW()-ROW($I$46))/((CARROT_CAP+1)*(MESCLUN_CAP+1)))</x:f>
        <x:v>1</x:v>
      </x:c>
      <x:c r="J1046" s="266" t="n">
        <x:f>MOD(INT((ROW()-ROW($I$46))/(MESCLUN_CAP+1)),CARROT_CAP+1)</x:f>
        <x:v>11</x:v>
      </x:c>
      <x:c r="K1046" s="266" t="n">
        <x:f>MOD(ROW()-ROW($I$46),MESCLUN_CAP+1)</x:f>
        <x:v>8</x:v>
      </x:c>
      <x:c r="L1046" s="266" t="n">
        <x:f>SUM(I1046:K1046)</x:f>
        <x:v>20</x:v>
      </x:c>
      <x:c r="M1046" s="267" t="n">
        <x:f>I1046*TOMATO_HOURS*WEEKS*(1+TOMATO_DIM)^I1046+J1046*CARROT_HOURS*WEEKS*(1+CARROT_DIM)^J1046+K1046*MESCLUN_HOURS*WEEKS*(1+MESCLUN_DIM)^K1046</x:f>
        <x:v>929.603593499726</x:v>
      </x:c>
      <x:c r="N1046" s="267" t="n">
        <x:f>MAX(M1046-FARMER_HOURS,0)/TEMP_HOURS_PER_WORKER</x:f>
        <x:v>0.1455580510414764</x:v>
      </x:c>
      <x:c r="O1046" s="268" t="n">
        <x:f>I1046*TOMATO_PRICE+J1046*CARROT_PRICE+K1046*MESCLUN_PRICE</x:f>
        <x:v>53434</x:v>
      </x:c>
      <x:c r="P1046" s="268" t="n">
        <x:f>I1046*TOMATO_FERTILIZER+J1046*CARROT_FERTILIZER+K1046*MESCLUN_FERTILIZER</x:f>
        <x:v>12760</x:v>
      </x:c>
      <x:c r="Q1046" s="268" t="n">
        <x:f>MIN(M1046,FARMER_HOURS)*FARMER_RATE+MAX(M1046-FARMER_HOURS,0)*TEMP_RATE</x:f>
        <x:v>28638.95127603691</x:v>
      </x:c>
      <x:c r="R1046" s="268" t="n">
        <x:f>O1046-P1046-Q1046-FIXED_COST</x:f>
        <x:v>-7964.951276036911</x:v>
      </x:c>
      <x:c r="S1046" s="139" t="str">
        <x:f>IF(AND(L1046&lt;=TOTAL_BED_CAP,N1046&lt;=TEMP_WORKER_CAP),"YES","NO")</x:f>
        <x:v>YES</x:v>
      </x:c>
      <x:c r="T1046" s="139" t="n">
        <x:f>IF(S1046="YES",R1046,-1E+99)</x:f>
        <x:v>-7964.951276036911</x:v>
      </x:c>
    </x:row>
    <x:row r="1047">
      <x:c r="A1047" s="139"/>
      <x:c r="B1047" s="139"/>
      <x:c r="C1047" s="139"/>
      <x:c r="D1047" s="139"/>
      <x:c r="E1047" s="139"/>
      <x:c r="F1047" s="139"/>
      <x:c r="G1047" s="139"/>
      <x:c r="H1047" s="139"/>
      <x:c r="I1047" s="266" t="n">
        <x:f>INT((ROW()-ROW($I$46))/((CARROT_CAP+1)*(MESCLUN_CAP+1)))</x:f>
        <x:v>1</x:v>
      </x:c>
      <x:c r="J1047" s="266" t="n">
        <x:f>MOD(INT((ROW()-ROW($I$46))/(MESCLUN_CAP+1)),CARROT_CAP+1)</x:f>
        <x:v>11</x:v>
      </x:c>
      <x:c r="K1047" s="266" t="n">
        <x:f>MOD(ROW()-ROW($I$46),MESCLUN_CAP+1)</x:f>
        <x:v>9</x:v>
      </x:c>
      <x:c r="L1047" s="266" t="n">
        <x:f>SUM(I1047:K1047)</x:f>
        <x:v>21</x:v>
      </x:c>
      <x:c r="M1047" s="267" t="n">
        <x:f>I1047*TOMATO_HOURS*WEEKS*(1+TOMATO_DIM)^I1047+J1047*CARROT_HOURS*WEEKS*(1+CARROT_DIM)^J1047+K1047*MESCLUN_HOURS*WEEKS*(1+MESCLUN_DIM)^K1047</x:f>
        <x:v>984.8969289401205</x:v>
      </x:c>
      <x:c r="N1047" s="267" t="n">
        <x:f>MAX(M1047-FARMER_HOURS,0)/TEMP_HOURS_PER_WORKER</x:f>
        <x:v>0.18395620065286142</x:v>
      </x:c>
      <x:c r="O1047" s="268" t="n">
        <x:f>I1047*TOMATO_PRICE+J1047*CARROT_PRICE+K1047*MESCLUN_PRICE</x:f>
        <x:v>56134</x:v>
      </x:c>
      <x:c r="P1047" s="268" t="n">
        <x:f>I1047*TOMATO_FERTILIZER+J1047*CARROT_FERTILIZER+K1047*MESCLUN_FERTILIZER</x:f>
        <x:v>13640</x:v>
      </x:c>
      <x:c r="Q1047" s="268" t="n">
        <x:f>MIN(M1047,FARMER_HOURS)*FARMER_RATE+MAX(M1047-FARMER_HOURS,0)*TEMP_RATE</x:f>
        <x:v>29598.905016321536</x:v>
      </x:c>
      <x:c r="R1047" s="268" t="n">
        <x:f>O1047-P1047-Q1047-FIXED_COST</x:f>
        <x:v>-7104.905016321536</x:v>
      </x:c>
      <x:c r="S1047" s="139" t="str">
        <x:f>IF(AND(L1047&lt;=TOTAL_BED_CAP,N1047&lt;=TEMP_WORKER_CAP),"YES","NO")</x:f>
        <x:v>YES</x:v>
      </x:c>
      <x:c r="T1047" s="139" t="n">
        <x:f>IF(S1047="YES",R1047,-1E+99)</x:f>
        <x:v>-7104.905016321536</x:v>
      </x:c>
    </x:row>
    <x:row r="1048">
      <x:c r="A1048" s="139"/>
      <x:c r="B1048" s="139"/>
      <x:c r="C1048" s="139"/>
      <x:c r="D1048" s="139"/>
      <x:c r="E1048" s="139"/>
      <x:c r="F1048" s="139"/>
      <x:c r="G1048" s="139"/>
      <x:c r="H1048" s="139"/>
      <x:c r="I1048" s="266" t="n">
        <x:f>INT((ROW()-ROW($I$46))/((CARROT_CAP+1)*(MESCLUN_CAP+1)))</x:f>
        <x:v>1</x:v>
      </x:c>
      <x:c r="J1048" s="266" t="n">
        <x:f>MOD(INT((ROW()-ROW($I$46))/(MESCLUN_CAP+1)),CARROT_CAP+1)</x:f>
        <x:v>11</x:v>
      </x:c>
      <x:c r="K1048" s="266" t="n">
        <x:f>MOD(ROW()-ROW($I$46),MESCLUN_CAP+1)</x:f>
        <x:v>10</x:v>
      </x:c>
      <x:c r="L1048" s="266" t="n">
        <x:f>SUM(I1048:K1048)</x:f>
        <x:v>22</x:v>
      </x:c>
      <x:c r="M1048" s="267" t="n">
        <x:f>I1048*TOMATO_HOURS*WEEKS*(1+TOMATO_DIM)^I1048+J1048*CARROT_HOURS*WEEKS*(1+CARROT_DIM)^J1048+K1048*MESCLUN_HOURS*WEEKS*(1+MESCLUN_DIM)^K1048</x:f>
        <x:v>1041.5104704233331</x:v>
      </x:c>
      <x:c r="N1048" s="267" t="n">
        <x:f>MAX(M1048-FARMER_HOURS,0)/TEMP_HOURS_PER_WORKER</x:f>
        <x:v>0.22327116001620356</x:v>
      </x:c>
      <x:c r="O1048" s="268" t="n">
        <x:f>I1048*TOMATO_PRICE+J1048*CARROT_PRICE+K1048*MESCLUN_PRICE</x:f>
        <x:v>58834</x:v>
      </x:c>
      <x:c r="P1048" s="268" t="n">
        <x:f>I1048*TOMATO_FERTILIZER+J1048*CARROT_FERTILIZER+K1048*MESCLUN_FERTILIZER</x:f>
        <x:v>14520</x:v>
      </x:c>
      <x:c r="Q1048" s="268" t="n">
        <x:f>MIN(M1048,FARMER_HOURS)*FARMER_RATE+MAX(M1048-FARMER_HOURS,0)*TEMP_RATE</x:f>
        <x:v>30581.779000405088</x:v>
      </x:c>
      <x:c r="R1048" s="268" t="n">
        <x:f>O1048-P1048-Q1048-FIXED_COST</x:f>
        <x:v>-6267.779000405088</x:v>
      </x:c>
      <x:c r="S1048" s="139" t="str">
        <x:f>IF(AND(L1048&lt;=TOTAL_BED_CAP,N1048&lt;=TEMP_WORKER_CAP),"YES","NO")</x:f>
        <x:v>YES</x:v>
      </x:c>
      <x:c r="T1048" s="139" t="n">
        <x:f>IF(S1048="YES",R1048,-1E+99)</x:f>
        <x:v>-6267.779000405088</x:v>
      </x:c>
    </x:row>
    <x:row r="1049">
      <x:c r="A1049" s="139"/>
      <x:c r="B1049" s="139"/>
      <x:c r="C1049" s="139"/>
      <x:c r="D1049" s="139"/>
      <x:c r="E1049" s="139"/>
      <x:c r="F1049" s="139"/>
      <x:c r="G1049" s="139"/>
      <x:c r="H1049" s="139"/>
      <x:c r="I1049" s="266" t="n">
        <x:f>INT((ROW()-ROW($I$46))/((CARROT_CAP+1)*(MESCLUN_CAP+1)))</x:f>
        <x:v>1</x:v>
      </x:c>
      <x:c r="J1049" s="266" t="n">
        <x:f>MOD(INT((ROW()-ROW($I$46))/(MESCLUN_CAP+1)),CARROT_CAP+1)</x:f>
        <x:v>11</x:v>
      </x:c>
      <x:c r="K1049" s="266" t="n">
        <x:f>MOD(ROW()-ROW($I$46),MESCLUN_CAP+1)</x:f>
        <x:v>11</x:v>
      </x:c>
      <x:c r="L1049" s="266" t="n">
        <x:f>SUM(I1049:K1049)</x:f>
        <x:v>23</x:v>
      </x:c>
      <x:c r="M1049" s="267" t="n">
        <x:f>I1049*TOMATO_HOURS*WEEKS*(1+TOMATO_DIM)^I1049+J1049*CARROT_HOURS*WEEKS*(1+CARROT_DIM)^J1049+K1049*MESCLUN_HOURS*WEEKS*(1+MESCLUN_DIM)^K1049</x:f>
        <x:v>1099.4685835167725</x:v>
      </x:c>
      <x:c r="N1049" s="267" t="n">
        <x:f>MAX(M1049-FARMER_HOURS,0)/TEMP_HOURS_PER_WORKER</x:f>
        <x:v>0.2635198496644253</x:v>
      </x:c>
      <x:c r="O1049" s="268" t="n">
        <x:f>I1049*TOMATO_PRICE+J1049*CARROT_PRICE+K1049*MESCLUN_PRICE</x:f>
        <x:v>61534</x:v>
      </x:c>
      <x:c r="P1049" s="268" t="n">
        <x:f>I1049*TOMATO_FERTILIZER+J1049*CARROT_FERTILIZER+K1049*MESCLUN_FERTILIZER</x:f>
        <x:v>15400</x:v>
      </x:c>
      <x:c r="Q1049" s="268" t="n">
        <x:f>MIN(M1049,FARMER_HOURS)*FARMER_RATE+MAX(M1049-FARMER_HOURS,0)*TEMP_RATE</x:f>
        <x:v>31587.996241610632</x:v>
      </x:c>
      <x:c r="R1049" s="268" t="n">
        <x:f>O1049-P1049-Q1049-FIXED_COST</x:f>
        <x:v>-5453.996241610632</x:v>
      </x:c>
      <x:c r="S1049" s="139" t="str">
        <x:f>IF(AND(L1049&lt;=TOTAL_BED_CAP,N1049&lt;=TEMP_WORKER_CAP),"YES","NO")</x:f>
        <x:v>YES</x:v>
      </x:c>
      <x:c r="T1049" s="139" t="n">
        <x:f>IF(S1049="YES",R1049,-1E+99)</x:f>
        <x:v>-5453.996241610632</x:v>
      </x:c>
    </x:row>
    <x:row r="1050">
      <x:c r="A1050" s="139"/>
      <x:c r="B1050" s="139"/>
      <x:c r="C1050" s="139"/>
      <x:c r="D1050" s="139"/>
      <x:c r="E1050" s="139"/>
      <x:c r="F1050" s="139"/>
      <x:c r="G1050" s="139"/>
      <x:c r="H1050" s="139"/>
      <x:c r="I1050" s="266" t="n">
        <x:f>INT((ROW()-ROW($I$46))/((CARROT_CAP+1)*(MESCLUN_CAP+1)))</x:f>
        <x:v>1</x:v>
      </x:c>
      <x:c r="J1050" s="266" t="n">
        <x:f>MOD(INT((ROW()-ROW($I$46))/(MESCLUN_CAP+1)),CARROT_CAP+1)</x:f>
        <x:v>11</x:v>
      </x:c>
      <x:c r="K1050" s="266" t="n">
        <x:f>MOD(ROW()-ROW($I$46),MESCLUN_CAP+1)</x:f>
        <x:v>12</x:v>
      </x:c>
      <x:c r="L1050" s="266" t="n">
        <x:f>SUM(I1050:K1050)</x:f>
        <x:v>24</x:v>
      </x:c>
      <x:c r="M1050" s="267" t="n">
        <x:f>I1050*TOMATO_HOURS*WEEKS*(1+TOMATO_DIM)^I1050+J1050*CARROT_HOURS*WEEKS*(1+CARROT_DIM)^J1050+K1050*MESCLUN_HOURS*WEEKS*(1+MESCLUN_DIM)^K1050</x:f>
        <x:v>1158.7960366448367</x:v>
      </x:c>
      <x:c r="N1050" s="267" t="n">
        <x:f>MAX(M1050-FARMER_HOURS,0)/TEMP_HOURS_PER_WORKER</x:f>
        <x:v>0.3047194698922477</x:v>
      </x:c>
      <x:c r="O1050" s="268" t="n">
        <x:f>I1050*TOMATO_PRICE+J1050*CARROT_PRICE+K1050*MESCLUN_PRICE</x:f>
        <x:v>64234</x:v>
      </x:c>
      <x:c r="P1050" s="268" t="n">
        <x:f>I1050*TOMATO_FERTILIZER+J1050*CARROT_FERTILIZER+K1050*MESCLUN_FERTILIZER</x:f>
        <x:v>16280</x:v>
      </x:c>
      <x:c r="Q1050" s="268" t="n">
        <x:f>MIN(M1050,FARMER_HOURS)*FARMER_RATE+MAX(M1050-FARMER_HOURS,0)*TEMP_RATE</x:f>
        <x:v>32617.986747306193</x:v>
      </x:c>
      <x:c r="R1050" s="268" t="n">
        <x:f>O1050-P1050-Q1050-FIXED_COST</x:f>
        <x:v>-4663.986747306193</x:v>
      </x:c>
      <x:c r="S1050" s="139" t="str">
        <x:f>IF(AND(L1050&lt;=TOTAL_BED_CAP,N1050&lt;=TEMP_WORKER_CAP),"YES","NO")</x:f>
        <x:v>YES</x:v>
      </x:c>
      <x:c r="T1050" s="139" t="n">
        <x:f>IF(S1050="YES",R1050,-1E+99)</x:f>
        <x:v>-4663.986747306193</x:v>
      </x:c>
    </x:row>
    <x:row r="1051">
      <x:c r="A1051" s="139"/>
      <x:c r="B1051" s="139"/>
      <x:c r="C1051" s="139"/>
      <x:c r="D1051" s="139"/>
      <x:c r="E1051" s="139"/>
      <x:c r="F1051" s="139"/>
      <x:c r="G1051" s="139"/>
      <x:c r="H1051" s="139"/>
      <x:c r="I1051" s="266" t="n">
        <x:f>INT((ROW()-ROW($I$46))/((CARROT_CAP+1)*(MESCLUN_CAP+1)))</x:f>
        <x:v>1</x:v>
      </x:c>
      <x:c r="J1051" s="266" t="n">
        <x:f>MOD(INT((ROW()-ROW($I$46))/(MESCLUN_CAP+1)),CARROT_CAP+1)</x:f>
        <x:v>11</x:v>
      </x:c>
      <x:c r="K1051" s="266" t="n">
        <x:f>MOD(ROW()-ROW($I$46),MESCLUN_CAP+1)</x:f>
        <x:v>13</x:v>
      </x:c>
      <x:c r="L1051" s="266" t="n">
        <x:f>SUM(I1051:K1051)</x:f>
        <x:v>25</x:v>
      </x:c>
      <x:c r="M1051" s="267" t="n">
        <x:f>I1051*TOMATO_HOURS*WEEKS*(1+TOMATO_DIM)^I1051+J1051*CARROT_HOURS*WEEKS*(1+CARROT_DIM)^J1051+K1051*MESCLUN_HOURS*WEEKS*(1+MESCLUN_DIM)^K1051</x:f>
        <x:v>1219.518007353221</x:v>
      </x:c>
      <x:c r="N1051" s="267" t="n">
        <x:f>MAX(M1051-FARMER_HOURS,0)/TEMP_HOURS_PER_WORKER</x:f>
        <x:v>0.3468875051064035</x:v>
      </x:c>
      <x:c r="O1051" s="268" t="n">
        <x:f>I1051*TOMATO_PRICE+J1051*CARROT_PRICE+K1051*MESCLUN_PRICE</x:f>
        <x:v>66934</x:v>
      </x:c>
      <x:c r="P1051" s="268" t="n">
        <x:f>I1051*TOMATO_FERTILIZER+J1051*CARROT_FERTILIZER+K1051*MESCLUN_FERTILIZER</x:f>
        <x:v>17160</x:v>
      </x:c>
      <x:c r="Q1051" s="268" t="n">
        <x:f>MIN(M1051,FARMER_HOURS)*FARMER_RATE+MAX(M1051-FARMER_HOURS,0)*TEMP_RATE</x:f>
        <x:v>33672.18762766009</x:v>
      </x:c>
      <x:c r="R1051" s="268" t="n">
        <x:f>O1051-P1051-Q1051-FIXED_COST</x:f>
        <x:v>-3898.1876276600888</x:v>
      </x:c>
      <x:c r="S1051" s="139" t="str">
        <x:f>IF(AND(L1051&lt;=TOTAL_BED_CAP,N1051&lt;=TEMP_WORKER_CAP),"YES","NO")</x:f>
        <x:v>YES</x:v>
      </x:c>
      <x:c r="T1051" s="139" t="n">
        <x:f>IF(S1051="YES",R1051,-1E+99)</x:f>
        <x:v>-3898.1876276600888</x:v>
      </x:c>
    </x:row>
    <x:row r="1052">
      <x:c r="A1052" s="139"/>
      <x:c r="B1052" s="139"/>
      <x:c r="C1052" s="139"/>
      <x:c r="D1052" s="139"/>
      <x:c r="E1052" s="139"/>
      <x:c r="F1052" s="139"/>
      <x:c r="G1052" s="139"/>
      <x:c r="H1052" s="139"/>
      <x:c r="I1052" s="266" t="n">
        <x:f>INT((ROW()-ROW($I$46))/((CARROT_CAP+1)*(MESCLUN_CAP+1)))</x:f>
        <x:v>1</x:v>
      </x:c>
      <x:c r="J1052" s="266" t="n">
        <x:f>MOD(INT((ROW()-ROW($I$46))/(MESCLUN_CAP+1)),CARROT_CAP+1)</x:f>
        <x:v>11</x:v>
      </x:c>
      <x:c r="K1052" s="266" t="n">
        <x:f>MOD(ROW()-ROW($I$46),MESCLUN_CAP+1)</x:f>
        <x:v>14</x:v>
      </x:c>
      <x:c r="L1052" s="266" t="n">
        <x:f>SUM(I1052:K1052)</x:f>
        <x:v>26</x:v>
      </x:c>
      <x:c r="M1052" s="267" t="n">
        <x:f>I1052*TOMATO_HOURS*WEEKS*(1+TOMATO_DIM)^I1052+J1052*CARROT_HOURS*WEEKS*(1+CARROT_DIM)^J1052+K1052*MESCLUN_HOURS*WEEKS*(1+MESCLUN_DIM)^K1052</x:f>
        <x:v>1281.660088666882</x:v>
      </x:c>
      <x:c r="N1052" s="267" t="n">
        <x:f>MAX(M1052-FARMER_HOURS,0)/TEMP_HOURS_PER_WORKER</x:f>
        <x:v>0.39004172824089034</x:v>
      </x:c>
      <x:c r="O1052" s="268" t="n">
        <x:f>I1052*TOMATO_PRICE+J1052*CARROT_PRICE+K1052*MESCLUN_PRICE</x:f>
        <x:v>69634</x:v>
      </x:c>
      <x:c r="P1052" s="268" t="n">
        <x:f>I1052*TOMATO_FERTILIZER+J1052*CARROT_FERTILIZER+K1052*MESCLUN_FERTILIZER</x:f>
        <x:v>18040</x:v>
      </x:c>
      <x:c r="Q1052" s="268" t="n">
        <x:f>MIN(M1052,FARMER_HOURS)*FARMER_RATE+MAX(M1052-FARMER_HOURS,0)*TEMP_RATE</x:f>
        <x:v>34751.04320602226</x:v>
      </x:c>
      <x:c r="R1052" s="268" t="n">
        <x:f>O1052-P1052-Q1052-FIXED_COST</x:f>
        <x:v>-3157.0432060222593</x:v>
      </x:c>
      <x:c r="S1052" s="139" t="str">
        <x:f>IF(AND(L1052&lt;=TOTAL_BED_CAP,N1052&lt;=TEMP_WORKER_CAP),"YES","NO")</x:f>
        <x:v>YES</x:v>
      </x:c>
      <x:c r="T1052" s="139" t="n">
        <x:f>IF(S1052="YES",R1052,-1E+99)</x:f>
        <x:v>-3157.0432060222593</x:v>
      </x:c>
    </x:row>
    <x:row r="1053">
      <x:c r="A1053" s="139"/>
      <x:c r="B1053" s="139"/>
      <x:c r="C1053" s="139"/>
      <x:c r="D1053" s="139"/>
      <x:c r="E1053" s="139"/>
      <x:c r="F1053" s="139"/>
      <x:c r="G1053" s="139"/>
      <x:c r="H1053" s="139"/>
      <x:c r="I1053" s="266" t="n">
        <x:f>INT((ROW()-ROW($I$46))/((CARROT_CAP+1)*(MESCLUN_CAP+1)))</x:f>
        <x:v>1</x:v>
      </x:c>
      <x:c r="J1053" s="266" t="n">
        <x:f>MOD(INT((ROW()-ROW($I$46))/(MESCLUN_CAP+1)),CARROT_CAP+1)</x:f>
        <x:v>11</x:v>
      </x:c>
      <x:c r="K1053" s="266" t="n">
        <x:f>MOD(ROW()-ROW($I$46),MESCLUN_CAP+1)</x:f>
        <x:v>15</x:v>
      </x:c>
      <x:c r="L1053" s="266" t="n">
        <x:f>SUM(I1053:K1053)</x:f>
        <x:v>27</x:v>
      </x:c>
      <x:c r="M1053" s="267" t="n">
        <x:f>I1053*TOMATO_HOURS*WEEKS*(1+TOMATO_DIM)^I1053+J1053*CARROT_HOURS*WEEKS*(1+CARROT_DIM)^J1053+K1053*MESCLUN_HOURS*WEEKS*(1+MESCLUN_DIM)^K1053</x:f>
        <x:v>1345.2482955430285</x:v>
      </x:c>
      <x:c r="N1053" s="267" t="n">
        <x:f>MAX(M1053-FARMER_HOURS,0)/TEMP_HOURS_PER_WORKER</x:f>
        <x:v>0.43420020523821423</x:v>
      </x:c>
      <x:c r="O1053" s="268" t="n">
        <x:f>I1053*TOMATO_PRICE+J1053*CARROT_PRICE+K1053*MESCLUN_PRICE</x:f>
        <x:v>72334</x:v>
      </x:c>
      <x:c r="P1053" s="268" t="n">
        <x:f>I1053*TOMATO_FERTILIZER+J1053*CARROT_FERTILIZER+K1053*MESCLUN_FERTILIZER</x:f>
        <x:v>18920</x:v>
      </x:c>
      <x:c r="Q1053" s="268" t="n">
        <x:f>MIN(M1053,FARMER_HOURS)*FARMER_RATE+MAX(M1053-FARMER_HOURS,0)*TEMP_RATE</x:f>
        <x:v>35855.00513095535</x:v>
      </x:c>
      <x:c r="R1053" s="268" t="n">
        <x:f>O1053-P1053-Q1053-FIXED_COST</x:f>
        <x:v>-2441.005130955353</x:v>
      </x:c>
      <x:c r="S1053" s="139" t="str">
        <x:f>IF(AND(L1053&lt;=TOTAL_BED_CAP,N1053&lt;=TEMP_WORKER_CAP),"YES","NO")</x:f>
        <x:v>YES</x:v>
      </x:c>
      <x:c r="T1053" s="139" t="n">
        <x:f>IF(S1053="YES",R1053,-1E+99)</x:f>
        <x:v>-2441.005130955353</x:v>
      </x:c>
    </x:row>
    <x:row r="1054">
      <x:c r="A1054" s="139"/>
      <x:c r="B1054" s="139"/>
      <x:c r="C1054" s="139"/>
      <x:c r="D1054" s="139"/>
      <x:c r="E1054" s="139"/>
      <x:c r="F1054" s="139"/>
      <x:c r="G1054" s="139"/>
      <x:c r="H1054" s="139"/>
      <x:c r="I1054" s="266" t="n">
        <x:f>INT((ROW()-ROW($I$46))/((CARROT_CAP+1)*(MESCLUN_CAP+1)))</x:f>
        <x:v>1</x:v>
      </x:c>
      <x:c r="J1054" s="266" t="n">
        <x:f>MOD(INT((ROW()-ROW($I$46))/(MESCLUN_CAP+1)),CARROT_CAP+1)</x:f>
        <x:v>11</x:v>
      </x:c>
      <x:c r="K1054" s="266" t="n">
        <x:f>MOD(ROW()-ROW($I$46),MESCLUN_CAP+1)</x:f>
        <x:v>16</x:v>
      </x:c>
      <x:c r="L1054" s="266" t="n">
        <x:f>SUM(I1054:K1054)</x:f>
        <x:v>28</x:v>
      </x:c>
      <x:c r="M1054" s="267" t="n">
        <x:f>I1054*TOMATO_HOURS*WEEKS*(1+TOMATO_DIM)^I1054+J1054*CARROT_HOURS*WEEKS*(1+CARROT_DIM)^J1054+K1054*MESCLUN_HOURS*WEEKS*(1+MESCLUN_DIM)^K1054</x:f>
        <x:v>1410.3090714205173</x:v>
      </x:c>
      <x:c r="N1054" s="267" t="n">
        <x:f>MAX(M1054-FARMER_HOURS,0)/TEMP_HOURS_PER_WORKER</x:f>
        <x:v>0.47938129959758147</x:v>
      </x:c>
      <x:c r="O1054" s="268" t="n">
        <x:f>I1054*TOMATO_PRICE+J1054*CARROT_PRICE+K1054*MESCLUN_PRICE</x:f>
        <x:v>75034</x:v>
      </x:c>
      <x:c r="P1054" s="268" t="n">
        <x:f>I1054*TOMATO_FERTILIZER+J1054*CARROT_FERTILIZER+K1054*MESCLUN_FERTILIZER</x:f>
        <x:v>19800</x:v>
      </x:c>
      <x:c r="Q1054" s="268" t="n">
        <x:f>MIN(M1054,FARMER_HOURS)*FARMER_RATE+MAX(M1054-FARMER_HOURS,0)*TEMP_RATE</x:f>
        <x:v>36984.532489939535</x:v>
      </x:c>
      <x:c r="R1054" s="268" t="n">
        <x:f>O1054-P1054-Q1054-FIXED_COST</x:f>
        <x:v>-1750.5324899395346</x:v>
      </x:c>
      <x:c r="S1054" s="139" t="str">
        <x:f>IF(AND(L1054&lt;=TOTAL_BED_CAP,N1054&lt;=TEMP_WORKER_CAP),"YES","NO")</x:f>
        <x:v>YES</x:v>
      </x:c>
      <x:c r="T1054" s="139" t="n">
        <x:f>IF(S1054="YES",R1054,-1E+99)</x:f>
        <x:v>-1750.5324899395346</x:v>
      </x:c>
    </x:row>
    <x:row r="1055">
      <x:c r="A1055" s="139"/>
      <x:c r="B1055" s="139"/>
      <x:c r="C1055" s="139"/>
      <x:c r="D1055" s="139"/>
      <x:c r="E1055" s="139"/>
      <x:c r="F1055" s="139"/>
      <x:c r="G1055" s="139"/>
      <x:c r="H1055" s="139"/>
      <x:c r="I1055" s="266" t="n">
        <x:f>INT((ROW()-ROW($I$46))/((CARROT_CAP+1)*(MESCLUN_CAP+1)))</x:f>
        <x:v>1</x:v>
      </x:c>
      <x:c r="J1055" s="266" t="n">
        <x:f>MOD(INT((ROW()-ROW($I$46))/(MESCLUN_CAP+1)),CARROT_CAP+1)</x:f>
        <x:v>11</x:v>
      </x:c>
      <x:c r="K1055" s="266" t="n">
        <x:f>MOD(ROW()-ROW($I$46),MESCLUN_CAP+1)</x:f>
        <x:v>17</x:v>
      </x:c>
      <x:c r="L1055" s="266" t="n">
        <x:f>SUM(I1055:K1055)</x:f>
        <x:v>29</x:v>
      </x:c>
      <x:c r="M1055" s="267" t="n">
        <x:f>I1055*TOMATO_HOURS*WEEKS*(1+TOMATO_DIM)^I1055+J1055*CARROT_HOURS*WEEKS*(1+CARROT_DIM)^J1055+K1055*MESCLUN_HOURS*WEEKS*(1+MESCLUN_DIM)^K1055</x:f>
        <x:v>1476.8692948670578</x:v>
      </x:c>
      <x:c r="N1055" s="267" t="n">
        <x:f>MAX(M1055-FARMER_HOURS,0)/TEMP_HOURS_PER_WORKER</x:f>
        <x:v>0.5256036769910123</x:v>
      </x:c>
      <x:c r="O1055" s="268" t="n">
        <x:f>I1055*TOMATO_PRICE+J1055*CARROT_PRICE+K1055*MESCLUN_PRICE</x:f>
        <x:v>77734</x:v>
      </x:c>
      <x:c r="P1055" s="268" t="n">
        <x:f>I1055*TOMATO_FERTILIZER+J1055*CARROT_FERTILIZER+K1055*MESCLUN_FERTILIZER</x:f>
        <x:v>20680</x:v>
      </x:c>
      <x:c r="Q1055" s="268" t="n">
        <x:f>MIN(M1055,FARMER_HOURS)*FARMER_RATE+MAX(M1055-FARMER_HOURS,0)*TEMP_RATE</x:f>
        <x:v>38140.091924775305</x:v>
      </x:c>
      <x:c r="R1055" s="268" t="n">
        <x:f>O1055-P1055-Q1055-FIXED_COST</x:f>
        <x:v>-1086.0919247753045</x:v>
      </x:c>
      <x:c r="S1055" s="139" t="str">
        <x:f>IF(AND(L1055&lt;=TOTAL_BED_CAP,N1055&lt;=TEMP_WORKER_CAP),"YES","NO")</x:f>
        <x:v>YES</x:v>
      </x:c>
      <x:c r="T1055" s="139" t="n">
        <x:f>IF(S1055="YES",R1055,-1E+99)</x:f>
        <x:v>-1086.0919247753045</x:v>
      </x:c>
    </x:row>
    <x:row r="1056">
      <x:c r="A1056" s="139"/>
      <x:c r="B1056" s="139"/>
      <x:c r="C1056" s="139"/>
      <x:c r="D1056" s="139"/>
      <x:c r="E1056" s="139"/>
      <x:c r="F1056" s="139"/>
      <x:c r="G1056" s="139"/>
      <x:c r="H1056" s="139"/>
      <x:c r="I1056" s="266" t="n">
        <x:f>INT((ROW()-ROW($I$46))/((CARROT_CAP+1)*(MESCLUN_CAP+1)))</x:f>
        <x:v>1</x:v>
      </x:c>
      <x:c r="J1056" s="266" t="n">
        <x:f>MOD(INT((ROW()-ROW($I$46))/(MESCLUN_CAP+1)),CARROT_CAP+1)</x:f>
        <x:v>11</x:v>
      </x:c>
      <x:c r="K1056" s="266" t="n">
        <x:f>MOD(ROW()-ROW($I$46),MESCLUN_CAP+1)</x:f>
        <x:v>18</x:v>
      </x:c>
      <x:c r="L1056" s="266" t="n">
        <x:f>SUM(I1056:K1056)</x:f>
        <x:v>30</x:v>
      </x:c>
      <x:c r="M1056" s="267" t="n">
        <x:f>I1056*TOMATO_HOURS*WEEKS*(1+TOMATO_DIM)^I1056+J1056*CARROT_HOURS*WEEKS*(1+CARROT_DIM)^J1056+K1056*MESCLUN_HOURS*WEEKS*(1+MESCLUN_DIM)^K1056</x:f>
        <x:v>1544.956286325645</x:v>
      </x:c>
      <x:c r="N1056" s="267" t="n">
        <x:f>MAX(M1056-FARMER_HOURS,0)/TEMP_HOURS_PER_WORKER</x:f>
        <x:v>0.5728863099483645</x:v>
      </x:c>
      <x:c r="O1056" s="268" t="n">
        <x:f>I1056*TOMATO_PRICE+J1056*CARROT_PRICE+K1056*MESCLUN_PRICE</x:f>
        <x:v>80434</x:v>
      </x:c>
      <x:c r="P1056" s="268" t="n">
        <x:f>I1056*TOMATO_FERTILIZER+J1056*CARROT_FERTILIZER+K1056*MESCLUN_FERTILIZER</x:f>
        <x:v>21560</x:v>
      </x:c>
      <x:c r="Q1056" s="268" t="n">
        <x:f>MIN(M1056,FARMER_HOURS)*FARMER_RATE+MAX(M1056-FARMER_HOURS,0)*TEMP_RATE</x:f>
        <x:v>39322.15774870911</x:v>
      </x:c>
      <x:c r="R1056" s="268" t="n">
        <x:f>O1056-P1056-Q1056-FIXED_COST</x:f>
        <x:v>-448.15774870911264</x:v>
      </x:c>
      <x:c r="S1056" s="139" t="str">
        <x:f>IF(AND(L1056&lt;=TOTAL_BED_CAP,N1056&lt;=TEMP_WORKER_CAP),"YES","NO")</x:f>
        <x:v>YES</x:v>
      </x:c>
      <x:c r="T1056" s="139" t="n">
        <x:f>IF(S1056="YES",R1056,-1E+99)</x:f>
        <x:v>-448.15774870911264</x:v>
      </x:c>
    </x:row>
    <x:row r="1057">
      <x:c r="A1057" s="139"/>
      <x:c r="B1057" s="139"/>
      <x:c r="C1057" s="139"/>
      <x:c r="D1057" s="139"/>
      <x:c r="E1057" s="139"/>
      <x:c r="F1057" s="139"/>
      <x:c r="G1057" s="139"/>
      <x:c r="H1057" s="139"/>
      <x:c r="I1057" s="266" t="n">
        <x:f>INT((ROW()-ROW($I$46))/((CARROT_CAP+1)*(MESCLUN_CAP+1)))</x:f>
        <x:v>1</x:v>
      </x:c>
      <x:c r="J1057" s="266" t="n">
        <x:f>MOD(INT((ROW()-ROW($I$46))/(MESCLUN_CAP+1)),CARROT_CAP+1)</x:f>
        <x:v>11</x:v>
      </x:c>
      <x:c r="K1057" s="266" t="n">
        <x:f>MOD(ROW()-ROW($I$46),MESCLUN_CAP+1)</x:f>
        <x:v>19</x:v>
      </x:c>
      <x:c r="L1057" s="266" t="n">
        <x:f>SUM(I1057:K1057)</x:f>
        <x:v>31</x:v>
      </x:c>
      <x:c r="M1057" s="267" t="n">
        <x:f>I1057*TOMATO_HOURS*WEEKS*(1+TOMATO_DIM)^I1057+J1057*CARROT_HOURS*WEEKS*(1+CARROT_DIM)^J1057+K1057*MESCLUN_HOURS*WEEKS*(1+MESCLUN_DIM)^K1057</x:f>
        <x:v>1614.5978149616667</x:v>
      </x:c>
      <x:c r="N1057" s="267" t="n">
        <x:f>MAX(M1057-FARMER_HOURS,0)/TEMP_HOURS_PER_WORKER</x:f>
        <x:v>0.6212484826122685</x:v>
      </x:c>
      <x:c r="O1057" s="268" t="n">
        <x:f>I1057*TOMATO_PRICE+J1057*CARROT_PRICE+K1057*MESCLUN_PRICE</x:f>
        <x:v>83134</x:v>
      </x:c>
      <x:c r="P1057" s="268" t="n">
        <x:f>I1057*TOMATO_FERTILIZER+J1057*CARROT_FERTILIZER+K1057*MESCLUN_FERTILIZER</x:f>
        <x:v>22440</x:v>
      </x:c>
      <x:c r="Q1057" s="268" t="n">
        <x:f>MIN(M1057,FARMER_HOURS)*FARMER_RATE+MAX(M1057-FARMER_HOURS,0)*TEMP_RATE</x:f>
        <x:v>40531.21206530671</x:v>
      </x:c>
      <x:c r="R1057" s="268" t="n">
        <x:f>O1057-P1057-Q1057-FIXED_COST</x:f>
        <x:v>162.78793469328957</x:v>
      </x:c>
      <x:c r="S1057" s="139" t="str">
        <x:f>IF(AND(L1057&lt;=TOTAL_BED_CAP,N1057&lt;=TEMP_WORKER_CAP),"YES","NO")</x:f>
        <x:v>YES</x:v>
      </x:c>
      <x:c r="T1057" s="139" t="n">
        <x:f>IF(S1057="YES",R1057,-1E+99)</x:f>
        <x:v>162.78793469328957</x:v>
      </x:c>
    </x:row>
    <x:row r="1058">
      <x:c r="A1058" s="139"/>
      <x:c r="B1058" s="139"/>
      <x:c r="C1058" s="139"/>
      <x:c r="D1058" s="139"/>
      <x:c r="E1058" s="139"/>
      <x:c r="F1058" s="139"/>
      <x:c r="G1058" s="139"/>
      <x:c r="H1058" s="139"/>
      <x:c r="I1058" s="266" t="n">
        <x:f>INT((ROW()-ROW($I$46))/((CARROT_CAP+1)*(MESCLUN_CAP+1)))</x:f>
        <x:v>1</x:v>
      </x:c>
      <x:c r="J1058" s="266" t="n">
        <x:f>MOD(INT((ROW()-ROW($I$46))/(MESCLUN_CAP+1)),CARROT_CAP+1)</x:f>
        <x:v>11</x:v>
      </x:c>
      <x:c r="K1058" s="266" t="n">
        <x:f>MOD(ROW()-ROW($I$46),MESCLUN_CAP+1)</x:f>
        <x:v>20</x:v>
      </x:c>
      <x:c r="L1058" s="266" t="n">
        <x:f>SUM(I1058:K1058)</x:f>
        <x:v>32</x:v>
      </x:c>
      <x:c r="M1058" s="267" t="n">
        <x:f>I1058*TOMATO_HOURS*WEEKS*(1+TOMATO_DIM)^I1058+J1058*CARROT_HOURS*WEEKS*(1+CARROT_DIM)^J1058+K1058*MESCLUN_HOURS*WEEKS*(1+MESCLUN_DIM)^K1058</x:f>
        <x:v>1685.8221056121438</x:v>
      </x:c>
      <x:c r="N1058" s="267" t="n">
        <x:f>MAX(M1058-FARMER_HOURS,0)/TEMP_HOURS_PER_WORKER</x:f>
        <x:v>0.6707097955639887</x:v>
      </x:c>
      <x:c r="O1058" s="268" t="n">
        <x:f>I1058*TOMATO_PRICE+J1058*CARROT_PRICE+K1058*MESCLUN_PRICE</x:f>
        <x:v>85834</x:v>
      </x:c>
      <x:c r="P1058" s="268" t="n">
        <x:f>I1058*TOMATO_FERTILIZER+J1058*CARROT_FERTILIZER+K1058*MESCLUN_FERTILIZER</x:f>
        <x:v>23320</x:v>
      </x:c>
      <x:c r="Q1058" s="268" t="n">
        <x:f>MIN(M1058,FARMER_HOURS)*FARMER_RATE+MAX(M1058-FARMER_HOURS,0)*TEMP_RATE</x:f>
        <x:v>41767.74488909972</x:v>
      </x:c>
      <x:c r="R1058" s="268" t="n">
        <x:f>O1058-P1058-Q1058-FIXED_COST</x:f>
        <x:v>746.2551109002816</x:v>
      </x:c>
      <x:c r="S1058" s="139" t="str">
        <x:f>IF(AND(L1058&lt;=TOTAL_BED_CAP,N1058&lt;=TEMP_WORKER_CAP),"YES","NO")</x:f>
        <x:v>YES</x:v>
      </x:c>
      <x:c r="T1058" s="139" t="n">
        <x:f>IF(S1058="YES",R1058,-1E+99)</x:f>
        <x:v>746.2551109002816</x:v>
      </x:c>
    </x:row>
    <x:row r="1059">
      <x:c r="A1059" s="139"/>
      <x:c r="B1059" s="139"/>
      <x:c r="C1059" s="139"/>
      <x:c r="D1059" s="139"/>
      <x:c r="E1059" s="139"/>
      <x:c r="F1059" s="139"/>
      <x:c r="G1059" s="139"/>
      <x:c r="H1059" s="139"/>
      <x:c r="I1059" s="266" t="n">
        <x:f>INT((ROW()-ROW($I$46))/((CARROT_CAP+1)*(MESCLUN_CAP+1)))</x:f>
        <x:v>1</x:v>
      </x:c>
      <x:c r="J1059" s="266" t="n">
        <x:f>MOD(INT((ROW()-ROW($I$46))/(MESCLUN_CAP+1)),CARROT_CAP+1)</x:f>
        <x:v>11</x:v>
      </x:c>
      <x:c r="K1059" s="266" t="n">
        <x:f>MOD(ROW()-ROW($I$46),MESCLUN_CAP+1)</x:f>
        <x:v>21</x:v>
      </x:c>
      <x:c r="L1059" s="266" t="n">
        <x:f>SUM(I1059:K1059)</x:f>
        <x:v>33</x:v>
      </x:c>
      <x:c r="M1059" s="267" t="n">
        <x:f>I1059*TOMATO_HOURS*WEEKS*(1+TOMATO_DIM)^I1059+J1059*CARROT_HOURS*WEEKS*(1+CARROT_DIM)^J1059+K1059*MESCLUN_HOURS*WEEKS*(1+MESCLUN_DIM)^K1059</x:f>
        <x:v>1758.6578458385875</x:v>
      </x:c>
      <x:c r="N1059" s="267" t="n">
        <x:f>MAX(M1059-FARMER_HOURS,0)/TEMP_HOURS_PER_WORKER</x:f>
        <x:v>0.7212901707212414</x:v>
      </x:c>
      <x:c r="O1059" s="268" t="n">
        <x:f>I1059*TOMATO_PRICE+J1059*CARROT_PRICE+K1059*MESCLUN_PRICE</x:f>
        <x:v>88534</x:v>
      </x:c>
      <x:c r="P1059" s="268" t="n">
        <x:f>I1059*TOMATO_FERTILIZER+J1059*CARROT_FERTILIZER+K1059*MESCLUN_FERTILIZER</x:f>
        <x:v>24200</x:v>
      </x:c>
      <x:c r="Q1059" s="268" t="n">
        <x:f>MIN(M1059,FARMER_HOURS)*FARMER_RATE+MAX(M1059-FARMER_HOURS,0)*TEMP_RATE</x:f>
        <x:v>43032.25426803103</x:v>
      </x:c>
      <x:c r="R1059" s="268" t="n">
        <x:f>O1059-P1059-Q1059-FIXED_COST</x:f>
        <x:v>1301.745731968971</x:v>
      </x:c>
      <x:c r="S1059" s="139" t="str">
        <x:f>IF(AND(L1059&lt;=TOTAL_BED_CAP,N1059&lt;=TEMP_WORKER_CAP),"YES","NO")</x:f>
        <x:v>YES</x:v>
      </x:c>
      <x:c r="T1059" s="139" t="n">
        <x:f>IF(S1059="YES",R1059,-1E+99)</x:f>
        <x:v>1301.745731968971</x:v>
      </x:c>
    </x:row>
    <x:row r="1060">
      <x:c r="A1060" s="139"/>
      <x:c r="B1060" s="139"/>
      <x:c r="C1060" s="139"/>
      <x:c r="D1060" s="139"/>
      <x:c r="E1060" s="139"/>
      <x:c r="F1060" s="139"/>
      <x:c r="G1060" s="139"/>
      <x:c r="H1060" s="139"/>
      <x:c r="I1060" s="266" t="n">
        <x:f>INT((ROW()-ROW($I$46))/((CARROT_CAP+1)*(MESCLUN_CAP+1)))</x:f>
        <x:v>1</x:v>
      </x:c>
      <x:c r="J1060" s="266" t="n">
        <x:f>MOD(INT((ROW()-ROW($I$46))/(MESCLUN_CAP+1)),CARROT_CAP+1)</x:f>
        <x:v>11</x:v>
      </x:c>
      <x:c r="K1060" s="266" t="n">
        <x:f>MOD(ROW()-ROW($I$46),MESCLUN_CAP+1)</x:f>
        <x:v>22</x:v>
      </x:c>
      <x:c r="L1060" s="266" t="n">
        <x:f>SUM(I1060:K1060)</x:f>
        <x:v>34</x:v>
      </x:c>
      <x:c r="M1060" s="267" t="n">
        <x:f>I1060*TOMATO_HOURS*WEEKS*(1+TOMATO_DIM)^I1060+J1060*CARROT_HOURS*WEEKS*(1+CARROT_DIM)^J1060+K1060*MESCLUN_HOURS*WEEKS*(1+MESCLUN_DIM)^K1060</x:f>
        <x:v>1833.1341930849835</x:v>
      </x:c>
      <x:c r="N1060" s="267" t="n">
        <x:f>MAX(M1060-FARMER_HOURS,0)/TEMP_HOURS_PER_WORKER</x:f>
        <x:v>0.7730098563090163</x:v>
      </x:c>
      <x:c r="O1060" s="268" t="n">
        <x:f>I1060*TOMATO_PRICE+J1060*CARROT_PRICE+K1060*MESCLUN_PRICE</x:f>
        <x:v>91234</x:v>
      </x:c>
      <x:c r="P1060" s="268" t="n">
        <x:f>I1060*TOMATO_FERTILIZER+J1060*CARROT_FERTILIZER+K1060*MESCLUN_FERTILIZER</x:f>
        <x:v>25080</x:v>
      </x:c>
      <x:c r="Q1060" s="268" t="n">
        <x:f>MIN(M1060,FARMER_HOURS)*FARMER_RATE+MAX(M1060-FARMER_HOURS,0)*TEMP_RATE</x:f>
        <x:v>44325.24640772541</x:v>
      </x:c>
      <x:c r="R1060" s="268" t="n">
        <x:f>O1060-P1060-Q1060-FIXED_COST</x:f>
        <x:v>1828.7535922745883</x:v>
      </x:c>
      <x:c r="S1060" s="139" t="str">
        <x:f>IF(AND(L1060&lt;=TOTAL_BED_CAP,N1060&lt;=TEMP_WORKER_CAP),"YES","NO")</x:f>
        <x:v>YES</x:v>
      </x:c>
      <x:c r="T1060" s="139" t="n">
        <x:f>IF(S1060="YES",R1060,-1E+99)</x:f>
        <x:v>1828.7535922745883</x:v>
      </x:c>
    </x:row>
    <x:row r="1061">
      <x:c r="A1061" s="139"/>
      <x:c r="B1061" s="139"/>
      <x:c r="C1061" s="139"/>
      <x:c r="D1061" s="139"/>
      <x:c r="E1061" s="139"/>
      <x:c r="F1061" s="139"/>
      <x:c r="G1061" s="139"/>
      <x:c r="H1061" s="139"/>
      <x:c r="I1061" s="266" t="n">
        <x:f>INT((ROW()-ROW($I$46))/((CARROT_CAP+1)*(MESCLUN_CAP+1)))</x:f>
        <x:v>1</x:v>
      </x:c>
      <x:c r="J1061" s="266" t="n">
        <x:f>MOD(INT((ROW()-ROW($I$46))/(MESCLUN_CAP+1)),CARROT_CAP+1)</x:f>
        <x:v>11</x:v>
      </x:c>
      <x:c r="K1061" s="266" t="n">
        <x:f>MOD(ROW()-ROW($I$46),MESCLUN_CAP+1)</x:f>
        <x:v>23</x:v>
      </x:c>
      <x:c r="L1061" s="266" t="n">
        <x:f>SUM(I1061:K1061)</x:f>
        <x:v>35</x:v>
      </x:c>
      <x:c r="M1061" s="267" t="n">
        <x:f>I1061*TOMATO_HOURS*WEEKS*(1+TOMATO_DIM)^I1061+J1061*CARROT_HOURS*WEEKS*(1+CARROT_DIM)^J1061+K1061*MESCLUN_HOURS*WEEKS*(1+MESCLUN_DIM)^K1061</x:f>
        <x:v>1909.2807819424202</x:v>
      </x:c>
      <x:c r="N1061" s="267" t="n">
        <x:f>MAX(M1061-FARMER_HOURS,0)/TEMP_HOURS_PER_WORKER</x:f>
        <x:v>0.8258894319044584</x:v>
      </x:c>
      <x:c r="O1061" s="268" t="n">
        <x:f>I1061*TOMATO_PRICE+J1061*CARROT_PRICE+K1061*MESCLUN_PRICE</x:f>
        <x:v>93934</x:v>
      </x:c>
      <x:c r="P1061" s="268" t="n">
        <x:f>I1061*TOMATO_FERTILIZER+J1061*CARROT_FERTILIZER+K1061*MESCLUN_FERTILIZER</x:f>
        <x:v>25960</x:v>
      </x:c>
      <x:c r="Q1061" s="268" t="n">
        <x:f>MIN(M1061,FARMER_HOURS)*FARMER_RATE+MAX(M1061-FARMER_HOURS,0)*TEMP_RATE</x:f>
        <x:v>45647.23579761146</x:v>
      </x:c>
      <x:c r="R1061" s="268" t="n">
        <x:f>O1061-P1061-Q1061-FIXED_COST</x:f>
        <x:v>2326.764202388542</x:v>
      </x:c>
      <x:c r="S1061" s="139" t="str">
        <x:f>IF(AND(L1061&lt;=TOTAL_BED_CAP,N1061&lt;=TEMP_WORKER_CAP),"YES","NO")</x:f>
        <x:v>YES</x:v>
      </x:c>
      <x:c r="T1061" s="139" t="n">
        <x:f>IF(S1061="YES",R1061,-1E+99)</x:f>
        <x:v>2326.764202388542</x:v>
      </x:c>
    </x:row>
    <x:row r="1062">
      <x:c r="A1062" s="139"/>
      <x:c r="B1062" s="139"/>
      <x:c r="C1062" s="139"/>
      <x:c r="D1062" s="139"/>
      <x:c r="E1062" s="139"/>
      <x:c r="F1062" s="139"/>
      <x:c r="G1062" s="139"/>
      <x:c r="H1062" s="139"/>
      <x:c r="I1062" s="266" t="n">
        <x:f>INT((ROW()-ROW($I$46))/((CARROT_CAP+1)*(MESCLUN_CAP+1)))</x:f>
        <x:v>1</x:v>
      </x:c>
      <x:c r="J1062" s="266" t="n">
        <x:f>MOD(INT((ROW()-ROW($I$46))/(MESCLUN_CAP+1)),CARROT_CAP+1)</x:f>
        <x:v>11</x:v>
      </x:c>
      <x:c r="K1062" s="266" t="n">
        <x:f>MOD(ROW()-ROW($I$46),MESCLUN_CAP+1)</x:f>
        <x:v>24</x:v>
      </x:c>
      <x:c r="L1062" s="266" t="n">
        <x:f>SUM(I1062:K1062)</x:f>
        <x:v>36</x:v>
      </x:c>
      <x:c r="M1062" s="267" t="n">
        <x:f>I1062*TOMATO_HOURS*WEEKS*(1+TOMATO_DIM)^I1062+J1062*CARROT_HOURS*WEEKS*(1+CARROT_DIM)^J1062+K1062*MESCLUN_HOURS*WEEKS*(1+MESCLUN_DIM)^K1062</x:f>
        <x:v>1987.1277315219158</x:v>
      </x:c>
      <x:c r="N1062" s="267" t="n">
        <x:f>MAX(M1062-FARMER_HOURS,0)/TEMP_HOURS_PER_WORKER</x:f>
        <x:v>0.879949813556886</x:v>
      </x:c>
      <x:c r="O1062" s="268" t="n">
        <x:f>I1062*TOMATO_PRICE+J1062*CARROT_PRICE+K1062*MESCLUN_PRICE</x:f>
        <x:v>96634</x:v>
      </x:c>
      <x:c r="P1062" s="268" t="n">
        <x:f>I1062*TOMATO_FERTILIZER+J1062*CARROT_FERTILIZER+K1062*MESCLUN_FERTILIZER</x:f>
        <x:v>26840</x:v>
      </x:c>
      <x:c r="Q1062" s="268" t="n">
        <x:f>MIN(M1062,FARMER_HOURS)*FARMER_RATE+MAX(M1062-FARMER_HOURS,0)*TEMP_RATE</x:f>
        <x:v>46998.74533892215</x:v>
      </x:c>
      <x:c r="R1062" s="268" t="n">
        <x:f>O1062-P1062-Q1062-FIXED_COST</x:f>
        <x:v>2795.254661077852</x:v>
      </x:c>
      <x:c r="S1062" s="139" t="str">
        <x:f>IF(AND(L1062&lt;=TOTAL_BED_CAP,N1062&lt;=TEMP_WORKER_CAP),"YES","NO")</x:f>
        <x:v>YES</x:v>
      </x:c>
      <x:c r="T1062" s="139" t="n">
        <x:f>IF(S1062="YES",R1062,-1E+99)</x:f>
        <x:v>2795.254661077852</x:v>
      </x:c>
    </x:row>
    <x:row r="1063">
      <x:c r="A1063" s="139"/>
      <x:c r="B1063" s="139"/>
      <x:c r="C1063" s="139"/>
      <x:c r="D1063" s="139"/>
      <x:c r="E1063" s="139"/>
      <x:c r="F1063" s="139"/>
      <x:c r="G1063" s="139"/>
      <x:c r="H1063" s="139"/>
      <x:c r="I1063" s="266" t="n">
        <x:f>INT((ROW()-ROW($I$46))/((CARROT_CAP+1)*(MESCLUN_CAP+1)))</x:f>
        <x:v>1</x:v>
      </x:c>
      <x:c r="J1063" s="266" t="n">
        <x:f>MOD(INT((ROW()-ROW($I$46))/(MESCLUN_CAP+1)),CARROT_CAP+1)</x:f>
        <x:v>11</x:v>
      </x:c>
      <x:c r="K1063" s="266" t="n">
        <x:f>MOD(ROW()-ROW($I$46),MESCLUN_CAP+1)</x:f>
        <x:v>25</x:v>
      </x:c>
      <x:c r="L1063" s="266" t="n">
        <x:f>SUM(I1063:K1063)</x:f>
        <x:v>37</x:v>
      </x:c>
      <x:c r="M1063" s="267" t="n">
        <x:f>I1063*TOMATO_HOURS*WEEKS*(1+TOMATO_DIM)^I1063+J1063*CARROT_HOURS*WEEKS*(1+CARROT_DIM)^J1063+K1063*MESCLUN_HOURS*WEEKS*(1+MESCLUN_DIM)^K1063</x:f>
        <x:v>2066.7056529370134</x:v>
      </x:c>
      <x:c r="N1063" s="267" t="n">
        <x:f>MAX(M1063-FARMER_HOURS,0)/TEMP_HOURS_PER_WORKER</x:f>
        <x:v>0.935212258984037</x:v>
      </x:c>
      <x:c r="O1063" s="268" t="n">
        <x:f>I1063*TOMATO_PRICE+J1063*CARROT_PRICE+K1063*MESCLUN_PRICE</x:f>
        <x:v>99334</x:v>
      </x:c>
      <x:c r="P1063" s="268" t="n">
        <x:f>I1063*TOMATO_FERTILIZER+J1063*CARROT_FERTILIZER+K1063*MESCLUN_FERTILIZER</x:f>
        <x:v>27720</x:v>
      </x:c>
      <x:c r="Q1063" s="268" t="n">
        <x:f>MIN(M1063,FARMER_HOURS)*FARMER_RATE+MAX(M1063-FARMER_HOURS,0)*TEMP_RATE</x:f>
        <x:v>48380.306474600926</x:v>
      </x:c>
      <x:c r="R1063" s="268" t="n">
        <x:f>O1063-P1063-Q1063-FIXED_COST</x:f>
        <x:v>3233.693525399074</x:v>
      </x:c>
      <x:c r="S1063" s="139" t="str">
        <x:f>IF(AND(L1063&lt;=TOTAL_BED_CAP,N1063&lt;=TEMP_WORKER_CAP),"YES","NO")</x:f>
        <x:v>YES</x:v>
      </x:c>
      <x:c r="T1063" s="139" t="n">
        <x:f>IF(S1063="YES",R1063,-1E+99)</x:f>
        <x:v>3233.693525399074</x:v>
      </x:c>
    </x:row>
    <x:row r="1064">
      <x:c r="A1064" s="139"/>
      <x:c r="B1064" s="139"/>
      <x:c r="C1064" s="139"/>
      <x:c r="D1064" s="139"/>
      <x:c r="E1064" s="139"/>
      <x:c r="F1064" s="139"/>
      <x:c r="G1064" s="139"/>
      <x:c r="H1064" s="139"/>
      <x:c r="I1064" s="266" t="n">
        <x:f>INT((ROW()-ROW($I$46))/((CARROT_CAP+1)*(MESCLUN_CAP+1)))</x:f>
        <x:v>1</x:v>
      </x:c>
      <x:c r="J1064" s="266" t="n">
        <x:f>MOD(INT((ROW()-ROW($I$46))/(MESCLUN_CAP+1)),CARROT_CAP+1)</x:f>
        <x:v>11</x:v>
      </x:c>
      <x:c r="K1064" s="266" t="n">
        <x:f>MOD(ROW()-ROW($I$46),MESCLUN_CAP+1)</x:f>
        <x:v>26</x:v>
      </x:c>
      <x:c r="L1064" s="266" t="n">
        <x:f>SUM(I1064:K1064)</x:f>
        <x:v>38</x:v>
      </x:c>
      <x:c r="M1064" s="267" t="n">
        <x:f>I1064*TOMATO_HOURS*WEEKS*(1+TOMATO_DIM)^I1064+J1064*CARROT_HOURS*WEEKS*(1+CARROT_DIM)^J1064+K1064*MESCLUN_HOURS*WEEKS*(1+MESCLUN_DIM)^K1064</x:f>
        <x:v>2148.0456568977306</x:v>
      </x:c>
      <x:c r="N1064" s="267" t="n">
        <x:f>MAX(M1064-FARMER_HOURS,0)/TEMP_HOURS_PER_WORKER</x:f>
        <x:v>0.9916983728456462</x:v>
      </x:c>
      <x:c r="O1064" s="268" t="n">
        <x:f>I1064*TOMATO_PRICE+J1064*CARROT_PRICE+K1064*MESCLUN_PRICE</x:f>
        <x:v>102034</x:v>
      </x:c>
      <x:c r="P1064" s="268" t="n">
        <x:f>I1064*TOMATO_FERTILIZER+J1064*CARROT_FERTILIZER+K1064*MESCLUN_FERTILIZER</x:f>
        <x:v>28600</x:v>
      </x:c>
      <x:c r="Q1064" s="268" t="n">
        <x:f>MIN(M1064,FARMER_HOURS)*FARMER_RATE+MAX(M1064-FARMER_HOURS,0)*TEMP_RATE</x:f>
        <x:v>49792.459321141156</x:v>
      </x:c>
      <x:c r="R1064" s="268" t="n">
        <x:f>O1064-P1064-Q1064-FIXED_COST</x:f>
        <x:v>3641.5406788588443</x:v>
      </x:c>
      <x:c r="S1064" s="139" t="str">
        <x:f>IF(AND(L1064&lt;=TOTAL_BED_CAP,N1064&lt;=TEMP_WORKER_CAP),"YES","NO")</x:f>
        <x:v>YES</x:v>
      </x:c>
      <x:c r="T1064" s="139" t="n">
        <x:f>IF(S1064="YES",R1064,-1E+99)</x:f>
        <x:v>3641.5406788588443</x:v>
      </x:c>
    </x:row>
    <x:row r="1065">
      <x:c r="A1065" s="139"/>
      <x:c r="B1065" s="139"/>
      <x:c r="C1065" s="139"/>
      <x:c r="D1065" s="139"/>
      <x:c r="E1065" s="139"/>
      <x:c r="F1065" s="139"/>
      <x:c r="G1065" s="139"/>
      <x:c r="H1065" s="139"/>
      <x:c r="I1065" s="266" t="n">
        <x:f>INT((ROW()-ROW($I$46))/((CARROT_CAP+1)*(MESCLUN_CAP+1)))</x:f>
        <x:v>1</x:v>
      </x:c>
      <x:c r="J1065" s="266" t="n">
        <x:f>MOD(INT((ROW()-ROW($I$46))/(MESCLUN_CAP+1)),CARROT_CAP+1)</x:f>
        <x:v>11</x:v>
      </x:c>
      <x:c r="K1065" s="266" t="n">
        <x:f>MOD(ROW()-ROW($I$46),MESCLUN_CAP+1)</x:f>
        <x:v>27</x:v>
      </x:c>
      <x:c r="L1065" s="266" t="n">
        <x:f>SUM(I1065:K1065)</x:f>
        <x:v>39</x:v>
      </x:c>
      <x:c r="M1065" s="267" t="n">
        <x:f>I1065*TOMATO_HOURS*WEEKS*(1+TOMATO_DIM)^I1065+J1065*CARROT_HOURS*WEEKS*(1+CARROT_DIM)^J1065+K1065*MESCLUN_HOURS*WEEKS*(1+MESCLUN_DIM)^K1065</x:f>
        <x:v>2231.1793614174876</x:v>
      </x:c>
      <x:c r="N1065" s="267" t="n">
        <x:f>MAX(M1065-FARMER_HOURS,0)/TEMP_HOURS_PER_WORKER</x:f>
        <x:v>1.0494301120954774</x:v>
      </x:c>
      <x:c r="O1065" s="268" t="n">
        <x:f>I1065*TOMATO_PRICE+J1065*CARROT_PRICE+K1065*MESCLUN_PRICE</x:f>
        <x:v>104734</x:v>
      </x:c>
      <x:c r="P1065" s="268" t="n">
        <x:f>I1065*TOMATO_FERTILIZER+J1065*CARROT_FERTILIZER+K1065*MESCLUN_FERTILIZER</x:f>
        <x:v>29480</x:v>
      </x:c>
      <x:c r="Q1065" s="268" t="n">
        <x:f>MIN(M1065,FARMER_HOURS)*FARMER_RATE+MAX(M1065-FARMER_HOURS,0)*TEMP_RATE</x:f>
        <x:v>51235.75280238694</x:v>
      </x:c>
      <x:c r="R1065" s="268" t="n">
        <x:f>O1065-P1065-Q1065-FIXED_COST</x:f>
        <x:v>4018.247197613062</x:v>
      </x:c>
      <x:c r="S1065" s="139" t="str">
        <x:f>IF(AND(L1065&lt;=TOTAL_BED_CAP,N1065&lt;=TEMP_WORKER_CAP),"YES","NO")</x:f>
        <x:v>YES</x:v>
      </x:c>
      <x:c r="T1065" s="139" t="n">
        <x:f>IF(S1065="YES",R1065,-1E+99)</x:f>
        <x:v>4018.247197613062</x:v>
      </x:c>
    </x:row>
    <x:row r="1066">
      <x:c r="A1066" s="139"/>
      <x:c r="B1066" s="139"/>
      <x:c r="C1066" s="139"/>
      <x:c r="D1066" s="139"/>
      <x:c r="E1066" s="139"/>
      <x:c r="F1066" s="139"/>
      <x:c r="G1066" s="139"/>
      <x:c r="H1066" s="139"/>
      <x:c r="I1066" s="266" t="n">
        <x:f>INT((ROW()-ROW($I$46))/((CARROT_CAP+1)*(MESCLUN_CAP+1)))</x:f>
        <x:v>1</x:v>
      </x:c>
      <x:c r="J1066" s="266" t="n">
        <x:f>MOD(INT((ROW()-ROW($I$46))/(MESCLUN_CAP+1)),CARROT_CAP+1)</x:f>
        <x:v>11</x:v>
      </x:c>
      <x:c r="K1066" s="266" t="n">
        <x:f>MOD(ROW()-ROW($I$46),MESCLUN_CAP+1)</x:f>
        <x:v>28</x:v>
      </x:c>
      <x:c r="L1066" s="266" t="n">
        <x:f>SUM(I1066:K1066)</x:f>
        <x:v>40</x:v>
      </x:c>
      <x:c r="M1066" s="267" t="n">
        <x:f>I1066*TOMATO_HOURS*WEEKS*(1+TOMATO_DIM)^I1066+J1066*CARROT_HOURS*WEEKS*(1+CARROT_DIM)^J1066+K1066*MESCLUN_HOURS*WEEKS*(1+MESCLUN_DIM)^K1066</x:f>
        <x:v>2316.138899634641</x:v>
      </x:c>
      <x:c r="N1066" s="267" t="n">
        <x:f>MAX(M1066-FARMER_HOURS,0)/TEMP_HOURS_PER_WORKER</x:f>
        <x:v>1.108429791412945</x:v>
      </x:c>
      <x:c r="O1066" s="268" t="n">
        <x:f>I1066*TOMATO_PRICE+J1066*CARROT_PRICE+K1066*MESCLUN_PRICE</x:f>
        <x:v>107434</x:v>
      </x:c>
      <x:c r="P1066" s="268" t="n">
        <x:f>I1066*TOMATO_FERTILIZER+J1066*CARROT_FERTILIZER+K1066*MESCLUN_FERTILIZER</x:f>
        <x:v>30360</x:v>
      </x:c>
      <x:c r="Q1066" s="268" t="n">
        <x:f>MIN(M1066,FARMER_HOURS)*FARMER_RATE+MAX(M1066-FARMER_HOURS,0)*TEMP_RATE</x:f>
        <x:v>52710.74478532362</x:v>
      </x:c>
      <x:c r="R1066" s="268" t="n">
        <x:f>O1066-P1066-Q1066-FIXED_COST</x:f>
        <x:v>4363.255214676377</x:v>
      </x:c>
      <x:c r="S1066" s="139" t="str">
        <x:f>IF(AND(L1066&lt;=TOTAL_BED_CAP,N1066&lt;=TEMP_WORKER_CAP),"YES","NO")</x:f>
        <x:v>YES</x:v>
      </x:c>
      <x:c r="T1066" s="139" t="n">
        <x:f>IF(S1066="YES",R1066,-1E+99)</x:f>
        <x:v>4363.255214676377</x:v>
      </x:c>
    </x:row>
    <x:row r="1067">
      <x:c r="A1067" s="139"/>
      <x:c r="B1067" s="139"/>
      <x:c r="C1067" s="139"/>
      <x:c r="D1067" s="139"/>
      <x:c r="E1067" s="139"/>
      <x:c r="F1067" s="139"/>
      <x:c r="G1067" s="139"/>
      <x:c r="H1067" s="139"/>
      <x:c r="I1067" s="266" t="n">
        <x:f>INT((ROW()-ROW($I$46))/((CARROT_CAP+1)*(MESCLUN_CAP+1)))</x:f>
        <x:v>1</x:v>
      </x:c>
      <x:c r="J1067" s="266" t="n">
        <x:f>MOD(INT((ROW()-ROW($I$46))/(MESCLUN_CAP+1)),CARROT_CAP+1)</x:f>
        <x:v>11</x:v>
      </x:c>
      <x:c r="K1067" s="266" t="n">
        <x:f>MOD(ROW()-ROW($I$46),MESCLUN_CAP+1)</x:f>
        <x:v>29</x:v>
      </x:c>
      <x:c r="L1067" s="266" t="n">
        <x:f>SUM(I1067:K1067)</x:f>
        <x:v>41</x:v>
      </x:c>
      <x:c r="M1067" s="267" t="n">
        <x:f>I1067*TOMATO_HOURS*WEEKS*(1+TOMATO_DIM)^I1067+J1067*CARROT_HOURS*WEEKS*(1+CARROT_DIM)^J1067+K1067*MESCLUN_HOURS*WEEKS*(1+MESCLUN_DIM)^K1067</x:f>
        <x:v>2402.956927750294</x:v>
      </x:c>
      <x:c r="N1067" s="267" t="n">
        <x:f>MAX(M1067-FARMER_HOURS,0)/TEMP_HOURS_PER_WORKER</x:f>
        <x:v>1.168720088715482</x:v>
      </x:c>
      <x:c r="O1067" s="268" t="n">
        <x:f>I1067*TOMATO_PRICE+J1067*CARROT_PRICE+K1067*MESCLUN_PRICE</x:f>
        <x:v>110134</x:v>
      </x:c>
      <x:c r="P1067" s="268" t="n">
        <x:f>I1067*TOMATO_FERTILIZER+J1067*CARROT_FERTILIZER+K1067*MESCLUN_FERTILIZER</x:f>
        <x:v>31240</x:v>
      </x:c>
      <x:c r="Q1067" s="268" t="n">
        <x:f>MIN(M1067,FARMER_HOURS)*FARMER_RATE+MAX(M1067-FARMER_HOURS,0)*TEMP_RATE</x:f>
        <x:v>54218.00221788706</x:v>
      </x:c>
      <x:c r="R1067" s="268" t="n">
        <x:f>O1067-P1067-Q1067-FIXED_COST</x:f>
        <x:v>4675.997782112943</x:v>
      </x:c>
      <x:c r="S1067" s="139" t="str">
        <x:f>IF(AND(L1067&lt;=TOTAL_BED_CAP,N1067&lt;=TEMP_WORKER_CAP),"YES","NO")</x:f>
        <x:v>YES</x:v>
      </x:c>
      <x:c r="T1067" s="139" t="n">
        <x:f>IF(S1067="YES",R1067,-1E+99)</x:f>
        <x:v>4675.997782112943</x:v>
      </x:c>
    </x:row>
    <x:row r="1068">
      <x:c r="A1068" s="139"/>
      <x:c r="B1068" s="139"/>
      <x:c r="C1068" s="139"/>
      <x:c r="D1068" s="139"/>
      <x:c r="E1068" s="139"/>
      <x:c r="F1068" s="139"/>
      <x:c r="G1068" s="139"/>
      <x:c r="H1068" s="139"/>
      <x:c r="I1068" s="266" t="n">
        <x:f>INT((ROW()-ROW($I$46))/((CARROT_CAP+1)*(MESCLUN_CAP+1)))</x:f>
        <x:v>1</x:v>
      </x:c>
      <x:c r="J1068" s="266" t="n">
        <x:f>MOD(INT((ROW()-ROW($I$46))/(MESCLUN_CAP+1)),CARROT_CAP+1)</x:f>
        <x:v>11</x:v>
      </x:c>
      <x:c r="K1068" s="266" t="n">
        <x:f>MOD(ROW()-ROW($I$46),MESCLUN_CAP+1)</x:f>
        <x:v>30</x:v>
      </x:c>
      <x:c r="L1068" s="266" t="n">
        <x:f>SUM(I1068:K1068)</x:f>
        <x:v>42</x:v>
      </x:c>
      <x:c r="M1068" s="267" t="n">
        <x:f>I1068*TOMATO_HOURS*WEEKS*(1+TOMATO_DIM)^I1068+J1068*CARROT_HOURS*WEEKS*(1+CARROT_DIM)^J1068+K1068*MESCLUN_HOURS*WEEKS*(1+MESCLUN_DIM)^K1068</x:f>
        <x:v>2491.6666330840644</x:v>
      </x:c>
      <x:c r="N1068" s="267" t="n">
        <x:f>MAX(M1068-FARMER_HOURS,0)/TEMP_HOURS_PER_WORKER</x:f>
        <x:v>1.2303240507528226</x:v>
      </x:c>
      <x:c r="O1068" s="268" t="n">
        <x:f>I1068*TOMATO_PRICE+J1068*CARROT_PRICE+K1068*MESCLUN_PRICE</x:f>
        <x:v>112834</x:v>
      </x:c>
      <x:c r="P1068" s="268" t="n">
        <x:f>I1068*TOMATO_FERTILIZER+J1068*CARROT_FERTILIZER+K1068*MESCLUN_FERTILIZER</x:f>
        <x:v>32120</x:v>
      </x:c>
      <x:c r="Q1068" s="268" t="n">
        <x:f>MIN(M1068,FARMER_HOURS)*FARMER_RATE+MAX(M1068-FARMER_HOURS,0)*TEMP_RATE</x:f>
        <x:v>55758.10126882057</x:v>
      </x:c>
      <x:c r="R1068" s="268" t="n">
        <x:f>O1068-P1068-Q1068-FIXED_COST</x:f>
        <x:v>4955.8987311794335</x:v>
      </x:c>
      <x:c r="S1068" s="139" t="str">
        <x:f>IF(AND(L1068&lt;=TOTAL_BED_CAP,N1068&lt;=TEMP_WORKER_CAP),"YES","NO")</x:f>
        <x:v>YES</x:v>
      </x:c>
      <x:c r="T1068" s="139" t="n">
        <x:f>IF(S1068="YES",R1068,-1E+99)</x:f>
        <x:v>4955.8987311794335</x:v>
      </x:c>
    </x:row>
    <x:row r="1069">
      <x:c r="A1069" s="139"/>
      <x:c r="B1069" s="139"/>
      <x:c r="C1069" s="139"/>
      <x:c r="D1069" s="139"/>
      <x:c r="E1069" s="139"/>
      <x:c r="F1069" s="139"/>
      <x:c r="G1069" s="139"/>
      <x:c r="H1069" s="139"/>
      <x:c r="I1069" s="266" t="n">
        <x:f>INT((ROW()-ROW($I$46))/((CARROT_CAP+1)*(MESCLUN_CAP+1)))</x:f>
        <x:v>1</x:v>
      </x:c>
      <x:c r="J1069" s="266" t="n">
        <x:f>MOD(INT((ROW()-ROW($I$46))/(MESCLUN_CAP+1)),CARROT_CAP+1)</x:f>
        <x:v>12</x:v>
      </x:c>
      <x:c r="K1069" s="266" t="n">
        <x:f>MOD(ROW()-ROW($I$46),MESCLUN_CAP+1)</x:f>
        <x:v>0</x:v>
      </x:c>
      <x:c r="L1069" s="266" t="n">
        <x:f>SUM(I1069:K1069)</x:f>
        <x:v>13</x:v>
      </x:c>
      <x:c r="M1069" s="267" t="n">
        <x:f>I1069*TOMATO_HOURS*WEEKS*(1+TOMATO_DIM)^I1069+J1069*CARROT_HOURS*WEEKS*(1+CARROT_DIM)^J1069+K1069*MESCLUN_HOURS*WEEKS*(1+MESCLUN_DIM)^K1069</x:f>
        <x:v>583.159976728667</x:v>
      </x:c>
      <x:c r="N1069" s="267" t="n">
        <x:f>MAX(M1069-FARMER_HOURS,0)/TEMP_HOURS_PER_WORKER</x:f>
        <x:v>0</x:v>
      </x:c>
      <x:c r="O1069" s="268" t="n">
        <x:f>I1069*TOMATO_PRICE+J1069*CARROT_PRICE+K1069*MESCLUN_PRICE</x:f>
        <x:v>33928</x:v>
      </x:c>
      <x:c r="P1069" s="268" t="n">
        <x:f>I1069*TOMATO_FERTILIZER+J1069*CARROT_FERTILIZER+K1069*MESCLUN_FERTILIZER</x:f>
        <x:v>6160</x:v>
      </x:c>
      <x:c r="Q1069" s="268" t="n">
        <x:f>MIN(M1069,FARMER_HOURS)*FARMER_RATE+MAX(M1069-FARMER_HOURS,0)*TEMP_RATE</x:f>
        <x:v>20248.610303078713</x:v>
      </x:c>
      <x:c r="R1069" s="268" t="n">
        <x:f>O1069-P1069-Q1069-FIXED_COST</x:f>
        <x:v>-12480.610303078713</x:v>
      </x:c>
      <x:c r="S1069" s="139" t="str">
        <x:f>IF(AND(L1069&lt;=TOTAL_BED_CAP,N1069&lt;=TEMP_WORKER_CAP),"YES","NO")</x:f>
        <x:v>YES</x:v>
      </x:c>
      <x:c r="T1069" s="139" t="n">
        <x:f>IF(S1069="YES",R1069,-1E+99)</x:f>
        <x:v>-12480.610303078713</x:v>
      </x:c>
    </x:row>
    <x:row r="1070">
      <x:c r="A1070" s="139"/>
      <x:c r="B1070" s="139"/>
      <x:c r="C1070" s="139"/>
      <x:c r="D1070" s="139"/>
      <x:c r="E1070" s="139"/>
      <x:c r="F1070" s="139"/>
      <x:c r="G1070" s="139"/>
      <x:c r="H1070" s="139"/>
      <x:c r="I1070" s="266" t="n">
        <x:f>INT((ROW()-ROW($I$46))/((CARROT_CAP+1)*(MESCLUN_CAP+1)))</x:f>
        <x:v>1</x:v>
      </x:c>
      <x:c r="J1070" s="266" t="n">
        <x:f>MOD(INT((ROW()-ROW($I$46))/(MESCLUN_CAP+1)),CARROT_CAP+1)</x:f>
        <x:v>12</x:v>
      </x:c>
      <x:c r="K1070" s="266" t="n">
        <x:f>MOD(ROW()-ROW($I$46),MESCLUN_CAP+1)</x:f>
        <x:v>1</x:v>
      </x:c>
      <x:c r="L1070" s="266" t="n">
        <x:f>SUM(I1070:K1070)</x:f>
        <x:v>14</x:v>
      </x:c>
      <x:c r="M1070" s="267" t="n">
        <x:f>I1070*TOMATO_HOURS*WEEKS*(1+TOMATO_DIM)^I1070+J1070*CARROT_HOURS*WEEKS*(1+CARROT_DIM)^J1070+K1070*MESCLUN_HOURS*WEEKS*(1+MESCLUN_DIM)^K1070</x:f>
        <x:v>628.722476728667</x:v>
      </x:c>
      <x:c r="N1070" s="267" t="n">
        <x:f>MAX(M1070-FARMER_HOURS,0)/TEMP_HOURS_PER_WORKER</x:f>
        <x:v>0</x:v>
      </x:c>
      <x:c r="O1070" s="268" t="n">
        <x:f>I1070*TOMATO_PRICE+J1070*CARROT_PRICE+K1070*MESCLUN_PRICE</x:f>
        <x:v>36628</x:v>
      </x:c>
      <x:c r="P1070" s="268" t="n">
        <x:f>I1070*TOMATO_FERTILIZER+J1070*CARROT_FERTILIZER+K1070*MESCLUN_FERTILIZER</x:f>
        <x:v>7040</x:v>
      </x:c>
      <x:c r="Q1070" s="268" t="n">
        <x:f>MIN(M1070,FARMER_HOURS)*FARMER_RATE+MAX(M1070-FARMER_HOURS,0)*TEMP_RATE</x:f>
        <x:v>21830.641553078713</x:v>
      </x:c>
      <x:c r="R1070" s="268" t="n">
        <x:f>O1070-P1070-Q1070-FIXED_COST</x:f>
        <x:v>-12242.641553078713</x:v>
      </x:c>
      <x:c r="S1070" s="139" t="str">
        <x:f>IF(AND(L1070&lt;=TOTAL_BED_CAP,N1070&lt;=TEMP_WORKER_CAP),"YES","NO")</x:f>
        <x:v>YES</x:v>
      </x:c>
      <x:c r="T1070" s="139" t="n">
        <x:f>IF(S1070="YES",R1070,-1E+99)</x:f>
        <x:v>-12242.641553078713</x:v>
      </x:c>
    </x:row>
    <x:row r="1071">
      <x:c r="A1071" s="139"/>
      <x:c r="B1071" s="139"/>
      <x:c r="C1071" s="139"/>
      <x:c r="D1071" s="139"/>
      <x:c r="E1071" s="139"/>
      <x:c r="F1071" s="139"/>
      <x:c r="G1071" s="139"/>
      <x:c r="H1071" s="139"/>
      <x:c r="I1071" s="266" t="n">
        <x:f>INT((ROW()-ROW($I$46))/((CARROT_CAP+1)*(MESCLUN_CAP+1)))</x:f>
        <x:v>1</x:v>
      </x:c>
      <x:c r="J1071" s="266" t="n">
        <x:f>MOD(INT((ROW()-ROW($I$46))/(MESCLUN_CAP+1)),CARROT_CAP+1)</x:f>
        <x:v>12</x:v>
      </x:c>
      <x:c r="K1071" s="266" t="n">
        <x:f>MOD(ROW()-ROW($I$46),MESCLUN_CAP+1)</x:f>
        <x:v>2</x:v>
      </x:c>
      <x:c r="L1071" s="266" t="n">
        <x:f>SUM(I1071:K1071)</x:f>
        <x:v>15</x:v>
      </x:c>
      <x:c r="M1071" s="267" t="n">
        <x:f>I1071*TOMATO_HOURS*WEEKS*(1+TOMATO_DIM)^I1071+J1071*CARROT_HOURS*WEEKS*(1+CARROT_DIM)^J1071+K1071*MESCLUN_HOURS*WEEKS*(1+MESCLUN_DIM)^K1071</x:f>
        <x:v>675.424039228667</x:v>
      </x:c>
      <x:c r="N1071" s="267" t="n">
        <x:f>MAX(M1071-FARMER_HOURS,0)/TEMP_HOURS_PER_WORKER</x:f>
        <x:v>0</x:v>
      </x:c>
      <x:c r="O1071" s="268" t="n">
        <x:f>I1071*TOMATO_PRICE+J1071*CARROT_PRICE+K1071*MESCLUN_PRICE</x:f>
        <x:v>39328</x:v>
      </x:c>
      <x:c r="P1071" s="268" t="n">
        <x:f>I1071*TOMATO_FERTILIZER+J1071*CARROT_FERTILIZER+K1071*MESCLUN_FERTILIZER</x:f>
        <x:v>7920</x:v>
      </x:c>
      <x:c r="Q1071" s="268" t="n">
        <x:f>MIN(M1071,FARMER_HOURS)*FARMER_RATE+MAX(M1071-FARMER_HOURS,0)*TEMP_RATE</x:f>
        <x:v>23452.223584328713</x:v>
      </x:c>
      <x:c r="R1071" s="268" t="n">
        <x:f>O1071-P1071-Q1071-FIXED_COST</x:f>
        <x:v>-12044.223584328713</x:v>
      </x:c>
      <x:c r="S1071" s="139" t="str">
        <x:f>IF(AND(L1071&lt;=TOTAL_BED_CAP,N1071&lt;=TEMP_WORKER_CAP),"YES","NO")</x:f>
        <x:v>YES</x:v>
      </x:c>
      <x:c r="T1071" s="139" t="n">
        <x:f>IF(S1071="YES",R1071,-1E+99)</x:f>
        <x:v>-12044.223584328713</x:v>
      </x:c>
    </x:row>
    <x:row r="1072">
      <x:c r="A1072" s="139"/>
      <x:c r="B1072" s="139"/>
      <x:c r="C1072" s="139"/>
      <x:c r="D1072" s="139"/>
      <x:c r="E1072" s="139"/>
      <x:c r="F1072" s="139"/>
      <x:c r="G1072" s="139"/>
      <x:c r="H1072" s="139"/>
      <x:c r="I1072" s="266" t="n">
        <x:f>INT((ROW()-ROW($I$46))/((CARROT_CAP+1)*(MESCLUN_CAP+1)))</x:f>
        <x:v>1</x:v>
      </x:c>
      <x:c r="J1072" s="266" t="n">
        <x:f>MOD(INT((ROW()-ROW($I$46))/(MESCLUN_CAP+1)),CARROT_CAP+1)</x:f>
        <x:v>12</x:v>
      </x:c>
      <x:c r="K1072" s="266" t="n">
        <x:f>MOD(ROW()-ROW($I$46),MESCLUN_CAP+1)</x:f>
        <x:v>3</x:v>
      </x:c>
      <x:c r="L1072" s="266" t="n">
        <x:f>SUM(I1072:K1072)</x:f>
        <x:v>16</x:v>
      </x:c>
      <x:c r="M1072" s="267" t="n">
        <x:f>I1072*TOMATO_HOURS*WEEKS*(1+TOMATO_DIM)^I1072+J1072*CARROT_HOURS*WEEKS*(1+CARROT_DIM)^J1072+K1072*MESCLUN_HOURS*WEEKS*(1+MESCLUN_DIM)^K1072</x:f>
        <x:v>723.2860216505419</x:v>
      </x:c>
      <x:c r="N1072" s="267" t="n">
        <x:f>MAX(M1072-FARMER_HOURS,0)/TEMP_HOURS_PER_WORKER</x:f>
        <x:v>0.0022819594795429844</x:v>
      </x:c>
      <x:c r="O1072" s="268" t="n">
        <x:f>I1072*TOMATO_PRICE+J1072*CARROT_PRICE+K1072*MESCLUN_PRICE</x:f>
        <x:v>42028</x:v>
      </x:c>
      <x:c r="P1072" s="268" t="n">
        <x:f>I1072*TOMATO_FERTILIZER+J1072*CARROT_FERTILIZER+K1072*MESCLUN_FERTILIZER</x:f>
        <x:v>8800</x:v>
      </x:c>
      <x:c r="Q1072" s="268" t="n">
        <x:f>MIN(M1072,FARMER_HOURS)*FARMER_RATE+MAX(M1072-FARMER_HOURS,0)*TEMP_RATE</x:f>
        <x:v>25057.048986988575</x:v>
      </x:c>
      <x:c r="R1072" s="268" t="n">
        <x:f>O1072-P1072-Q1072-FIXED_COST</x:f>
        <x:v>-11829.048986988575</x:v>
      </x:c>
      <x:c r="S1072" s="139" t="str">
        <x:f>IF(AND(L1072&lt;=TOTAL_BED_CAP,N1072&lt;=TEMP_WORKER_CAP),"YES","NO")</x:f>
        <x:v>YES</x:v>
      </x:c>
      <x:c r="T1072" s="139" t="n">
        <x:f>IF(S1072="YES",R1072,-1E+99)</x:f>
        <x:v>-11829.048986988575</x:v>
      </x:c>
    </x:row>
    <x:row r="1073">
      <x:c r="A1073" s="139"/>
      <x:c r="B1073" s="139"/>
      <x:c r="C1073" s="139"/>
      <x:c r="D1073" s="139"/>
      <x:c r="E1073" s="139"/>
      <x:c r="F1073" s="139"/>
      <x:c r="G1073" s="139"/>
      <x:c r="H1073" s="139"/>
      <x:c r="I1073" s="266" t="n">
        <x:f>INT((ROW()-ROW($I$46))/((CARROT_CAP+1)*(MESCLUN_CAP+1)))</x:f>
        <x:v>1</x:v>
      </x:c>
      <x:c r="J1073" s="266" t="n">
        <x:f>MOD(INT((ROW()-ROW($I$46))/(MESCLUN_CAP+1)),CARROT_CAP+1)</x:f>
        <x:v>12</x:v>
      </x:c>
      <x:c r="K1073" s="266" t="n">
        <x:f>MOD(ROW()-ROW($I$46),MESCLUN_CAP+1)</x:f>
        <x:v>4</x:v>
      </x:c>
      <x:c r="L1073" s="266" t="n">
        <x:f>SUM(I1073:K1073)</x:f>
        <x:v>17</x:v>
      </x:c>
      <x:c r="M1073" s="267" t="n">
        <x:f>I1073*TOMATO_HOURS*WEEKS*(1+TOMATO_DIM)^I1073+J1073*CARROT_HOURS*WEEKS*(1+CARROT_DIM)^J1073+K1073*MESCLUN_HOURS*WEEKS*(1+MESCLUN_DIM)^K1073</x:f>
        <x:v>772.3301373731981</x:v>
      </x:c>
      <x:c r="N1073" s="267" t="n">
        <x:f>MAX(M1073-FARMER_HOURS,0)/TEMP_HOURS_PER_WORKER</x:f>
        <x:v>0.036340373175832025</x:v>
      </x:c>
      <x:c r="O1073" s="268" t="n">
        <x:f>I1073*TOMATO_PRICE+J1073*CARROT_PRICE+K1073*MESCLUN_PRICE</x:f>
        <x:v>44728</x:v>
      </x:c>
      <x:c r="P1073" s="268" t="n">
        <x:f>I1073*TOMATO_FERTILIZER+J1073*CARROT_FERTILIZER+K1073*MESCLUN_FERTILIZER</x:f>
        <x:v>9680</x:v>
      </x:c>
      <x:c r="Q1073" s="268" t="n">
        <x:f>MIN(M1073,FARMER_HOURS)*FARMER_RATE+MAX(M1073-FARMER_HOURS,0)*TEMP_RATE</x:f>
        <x:v>25908.5093293958</x:v>
      </x:c>
      <x:c r="R1073" s="268" t="n">
        <x:f>O1073-P1073-Q1073-FIXED_COST</x:f>
        <x:v>-10860.509329395802</x:v>
      </x:c>
      <x:c r="S1073" s="139" t="str">
        <x:f>IF(AND(L1073&lt;=TOTAL_BED_CAP,N1073&lt;=TEMP_WORKER_CAP),"YES","NO")</x:f>
        <x:v>YES</x:v>
      </x:c>
      <x:c r="T1073" s="139" t="n">
        <x:f>IF(S1073="YES",R1073,-1E+99)</x:f>
        <x:v>-10860.509329395802</x:v>
      </x:c>
    </x:row>
    <x:row r="1074">
      <x:c r="A1074" s="139"/>
      <x:c r="B1074" s="139"/>
      <x:c r="C1074" s="139"/>
      <x:c r="D1074" s="139"/>
      <x:c r="E1074" s="139"/>
      <x:c r="F1074" s="139"/>
      <x:c r="G1074" s="139"/>
      <x:c r="H1074" s="139"/>
      <x:c r="I1074" s="266" t="n">
        <x:f>INT((ROW()-ROW($I$46))/((CARROT_CAP+1)*(MESCLUN_CAP+1)))</x:f>
        <x:v>1</x:v>
      </x:c>
      <x:c r="J1074" s="266" t="n">
        <x:f>MOD(INT((ROW()-ROW($I$46))/(MESCLUN_CAP+1)),CARROT_CAP+1)</x:f>
        <x:v>12</x:v>
      </x:c>
      <x:c r="K1074" s="266" t="n">
        <x:f>MOD(ROW()-ROW($I$46),MESCLUN_CAP+1)</x:f>
        <x:v>5</x:v>
      </x:c>
      <x:c r="L1074" s="266" t="n">
        <x:f>SUM(I1074:K1074)</x:f>
        <x:v>18</x:v>
      </x:c>
      <x:c r="M1074" s="267" t="n">
        <x:f>I1074*TOMATO_HOURS*WEEKS*(1+TOMATO_DIM)^I1074+J1074*CARROT_HOURS*WEEKS*(1+CARROT_DIM)^J1074+K1074*MESCLUN_HOURS*WEEKS*(1+MESCLUN_DIM)^K1074</x:f>
        <x:v>822.5784612944018</x:v>
      </x:c>
      <x:c r="N1074" s="267" t="n">
        <x:f>MAX(M1074-FARMER_HOURS,0)/TEMP_HOURS_PER_WORKER</x:f>
        <x:v>0.0712350425655568</x:v>
      </x:c>
      <x:c r="O1074" s="268" t="n">
        <x:f>I1074*TOMATO_PRICE+J1074*CARROT_PRICE+K1074*MESCLUN_PRICE</x:f>
        <x:v>47428</x:v>
      </x:c>
      <x:c r="P1074" s="268" t="n">
        <x:f>I1074*TOMATO_FERTILIZER+J1074*CARROT_FERTILIZER+K1074*MESCLUN_FERTILIZER</x:f>
        <x:v>10560</x:v>
      </x:c>
      <x:c r="Q1074" s="268" t="n">
        <x:f>MIN(M1074,FARMER_HOURS)*FARMER_RATE+MAX(M1074-FARMER_HOURS,0)*TEMP_RATE</x:f>
        <x:v>26780.87606413892</x:v>
      </x:c>
      <x:c r="R1074" s="268" t="n">
        <x:f>O1074-P1074-Q1074-FIXED_COST</x:f>
        <x:v>-9912.87606413892</x:v>
      </x:c>
      <x:c r="S1074" s="139" t="str">
        <x:f>IF(AND(L1074&lt;=TOTAL_BED_CAP,N1074&lt;=TEMP_WORKER_CAP),"YES","NO")</x:f>
        <x:v>YES</x:v>
      </x:c>
      <x:c r="T1074" s="139" t="n">
        <x:f>IF(S1074="YES",R1074,-1E+99)</x:f>
        <x:v>-9912.87606413892</x:v>
      </x:c>
    </x:row>
    <x:row r="1075">
      <x:c r="A1075" s="139"/>
      <x:c r="B1075" s="139"/>
      <x:c r="C1075" s="139"/>
      <x:c r="D1075" s="139"/>
      <x:c r="E1075" s="139"/>
      <x:c r="F1075" s="139"/>
      <x:c r="G1075" s="139"/>
      <x:c r="H1075" s="139"/>
      <x:c r="I1075" s="266" t="n">
        <x:f>INT((ROW()-ROW($I$46))/((CARROT_CAP+1)*(MESCLUN_CAP+1)))</x:f>
        <x:v>1</x:v>
      </x:c>
      <x:c r="J1075" s="266" t="n">
        <x:f>MOD(INT((ROW()-ROW($I$46))/(MESCLUN_CAP+1)),CARROT_CAP+1)</x:f>
        <x:v>12</x:v>
      </x:c>
      <x:c r="K1075" s="266" t="n">
        <x:f>MOD(ROW()-ROW($I$46),MESCLUN_CAP+1)</x:f>
        <x:v>6</x:v>
      </x:c>
      <x:c r="L1075" s="266" t="n">
        <x:f>SUM(I1075:K1075)</x:f>
        <x:v>19</x:v>
      </x:c>
      <x:c r="M1075" s="267" t="n">
        <x:f>I1075*TOMATO_HOURS*WEEKS*(1+TOMATO_DIM)^I1075+J1075*CARROT_HOURS*WEEKS*(1+CARROT_DIM)^J1075+K1075*MESCLUN_HOURS*WEEKS*(1+MESCLUN_DIM)^K1075</x:f>
        <x:v>874.0534354760347</x:v>
      </x:c>
      <x:c r="N1075" s="267" t="n">
        <x:f>MAX(M1075-FARMER_HOURS,0)/TEMP_HOURS_PER_WORKER</x:f>
        <x:v>0.10698155241391297</x:v>
      </x:c>
      <x:c r="O1075" s="268" t="n">
        <x:f>I1075*TOMATO_PRICE+J1075*CARROT_PRICE+K1075*MESCLUN_PRICE</x:f>
        <x:v>50128</x:v>
      </x:c>
      <x:c r="P1075" s="268" t="n">
        <x:f>I1075*TOMATO_FERTILIZER+J1075*CARROT_FERTILIZER+K1075*MESCLUN_FERTILIZER</x:f>
        <x:v>11440</x:v>
      </x:c>
      <x:c r="Q1075" s="268" t="n">
        <x:f>MIN(M1075,FARMER_HOURS)*FARMER_RATE+MAX(M1075-FARMER_HOURS,0)*TEMP_RATE</x:f>
        <x:v>27674.538810347825</x:v>
      </x:c>
      <x:c r="R1075" s="268" t="n">
        <x:f>O1075-P1075-Q1075-FIXED_COST</x:f>
        <x:v>-8986.538810347825</x:v>
      </x:c>
      <x:c r="S1075" s="139" t="str">
        <x:f>IF(AND(L1075&lt;=TOTAL_BED_CAP,N1075&lt;=TEMP_WORKER_CAP),"YES","NO")</x:f>
        <x:v>YES</x:v>
      </x:c>
      <x:c r="T1075" s="139" t="n">
        <x:f>IF(S1075="YES",R1075,-1E+99)</x:f>
        <x:v>-8986.538810347825</x:v>
      </x:c>
    </x:row>
    <x:row r="1076">
      <x:c r="A1076" s="139"/>
      <x:c r="B1076" s="139"/>
      <x:c r="C1076" s="139"/>
      <x:c r="D1076" s="139"/>
      <x:c r="E1076" s="139"/>
      <x:c r="F1076" s="139"/>
      <x:c r="G1076" s="139"/>
      <x:c r="H1076" s="139"/>
      <x:c r="I1076" s="266" t="n">
        <x:f>INT((ROW()-ROW($I$46))/((CARROT_CAP+1)*(MESCLUN_CAP+1)))</x:f>
        <x:v>1</x:v>
      </x:c>
      <x:c r="J1076" s="266" t="n">
        <x:f>MOD(INT((ROW()-ROW($I$46))/(MESCLUN_CAP+1)),CARROT_CAP+1)</x:f>
        <x:v>12</x:v>
      </x:c>
      <x:c r="K1076" s="266" t="n">
        <x:f>MOD(ROW()-ROW($I$46),MESCLUN_CAP+1)</x:f>
        <x:v>7</x:v>
      </x:c>
      <x:c r="L1076" s="266" t="n">
        <x:f>SUM(I1076:K1076)</x:f>
        <x:v>20</x:v>
      </x:c>
      <x:c r="M1076" s="267" t="n">
        <x:f>I1076*TOMATO_HOURS*WEEKS*(1+TOMATO_DIM)^I1076+J1076*CARROT_HOURS*WEEKS*(1+CARROT_DIM)^J1076+K1076*MESCLUN_HOURS*WEEKS*(1+MESCLUN_DIM)^K1076</x:f>
        <x:v>926.7778748739952</x:v>
      </x:c>
      <x:c r="N1076" s="267" t="n">
        <x:f>MAX(M1076-FARMER_HOURS,0)/TEMP_HOURS_PER_WORKER</x:f>
        <x:v>0.14359574644027442</x:v>
      </x:c>
      <x:c r="O1076" s="268" t="n">
        <x:f>I1076*TOMATO_PRICE+J1076*CARROT_PRICE+K1076*MESCLUN_PRICE</x:f>
        <x:v>52828</x:v>
      </x:c>
      <x:c r="P1076" s="268" t="n">
        <x:f>I1076*TOMATO_FERTILIZER+J1076*CARROT_FERTILIZER+K1076*MESCLUN_FERTILIZER</x:f>
        <x:v>12320</x:v>
      </x:c>
      <x:c r="Q1076" s="268" t="n">
        <x:f>MIN(M1076,FARMER_HOURS)*FARMER_RATE+MAX(M1076-FARMER_HOURS,0)*TEMP_RATE</x:f>
        <x:v>28589.89366100686</x:v>
      </x:c>
      <x:c r="R1076" s="268" t="n">
        <x:f>O1076-P1076-Q1076-FIXED_COST</x:f>
        <x:v>-8081.8936610068595</x:v>
      </x:c>
      <x:c r="S1076" s="139" t="str">
        <x:f>IF(AND(L1076&lt;=TOTAL_BED_CAP,N1076&lt;=TEMP_WORKER_CAP),"YES","NO")</x:f>
        <x:v>YES</x:v>
      </x:c>
      <x:c r="T1076" s="139" t="n">
        <x:f>IF(S1076="YES",R1076,-1E+99)</x:f>
        <x:v>-8081.8936610068595</x:v>
      </x:c>
    </x:row>
    <x:row r="1077">
      <x:c r="A1077" s="139"/>
      <x:c r="B1077" s="139"/>
      <x:c r="C1077" s="139"/>
      <x:c r="D1077" s="139"/>
      <x:c r="E1077" s="139"/>
      <x:c r="F1077" s="139"/>
      <x:c r="G1077" s="139"/>
      <x:c r="H1077" s="139"/>
      <x:c r="I1077" s="266" t="n">
        <x:f>INT((ROW()-ROW($I$46))/((CARROT_CAP+1)*(MESCLUN_CAP+1)))</x:f>
        <x:v>1</x:v>
      </x:c>
      <x:c r="J1077" s="266" t="n">
        <x:f>MOD(INT((ROW()-ROW($I$46))/(MESCLUN_CAP+1)),CARROT_CAP+1)</x:f>
        <x:v>12</x:v>
      </x:c>
      <x:c r="K1077" s="266" t="n">
        <x:f>MOD(ROW()-ROW($I$46),MESCLUN_CAP+1)</x:f>
        <x:v>8</x:v>
      </x:c>
      <x:c r="L1077" s="266" t="n">
        <x:f>SUM(I1077:K1077)</x:f>
        <x:v>21</x:v>
      </x:c>
      <x:c r="M1077" s="267" t="n">
        <x:f>I1077*TOMATO_HOURS*WEEKS*(1+TOMATO_DIM)^I1077+J1077*CARROT_HOURS*WEEKS*(1+CARROT_DIM)^J1077+K1077*MESCLUN_HOURS*WEEKS*(1+MESCLUN_DIM)^K1077</x:f>
        <x:v>980.7749731539752</x:v>
      </x:c>
      <x:c r="N1077" s="267" t="n">
        <x:f>MAX(M1077-FARMER_HOURS,0)/TEMP_HOURS_PER_WORKER</x:f>
        <x:v>0.18109373135692725</x:v>
      </x:c>
      <x:c r="O1077" s="268" t="n">
        <x:f>I1077*TOMATO_PRICE+J1077*CARROT_PRICE+K1077*MESCLUN_PRICE</x:f>
        <x:v>55528</x:v>
      </x:c>
      <x:c r="P1077" s="268" t="n">
        <x:f>I1077*TOMATO_FERTILIZER+J1077*CARROT_FERTILIZER+K1077*MESCLUN_FERTILIZER</x:f>
        <x:v>13200</x:v>
      </x:c>
      <x:c r="Q1077" s="268" t="n">
        <x:f>MIN(M1077,FARMER_HOURS)*FARMER_RATE+MAX(M1077-FARMER_HOURS,0)*TEMP_RATE</x:f>
        <x:v>29527.343283923183</x:v>
      </x:c>
      <x:c r="R1077" s="268" t="n">
        <x:f>O1077-P1077-Q1077-FIXED_COST</x:f>
        <x:v>-7199.343283923183</x:v>
      </x:c>
      <x:c r="S1077" s="139" t="str">
        <x:f>IF(AND(L1077&lt;=TOTAL_BED_CAP,N1077&lt;=TEMP_WORKER_CAP),"YES","NO")</x:f>
        <x:v>YES</x:v>
      </x:c>
      <x:c r="T1077" s="139" t="n">
        <x:f>IF(S1077="YES",R1077,-1E+99)</x:f>
        <x:v>-7199.343283923183</x:v>
      </x:c>
    </x:row>
    <x:row r="1078">
      <x:c r="A1078" s="139"/>
      <x:c r="B1078" s="139"/>
      <x:c r="C1078" s="139"/>
      <x:c r="D1078" s="139"/>
      <x:c r="E1078" s="139"/>
      <x:c r="F1078" s="139"/>
      <x:c r="G1078" s="139"/>
      <x:c r="H1078" s="139"/>
      <x:c r="I1078" s="266" t="n">
        <x:f>INT((ROW()-ROW($I$46))/((CARROT_CAP+1)*(MESCLUN_CAP+1)))</x:f>
        <x:v>1</x:v>
      </x:c>
      <x:c r="J1078" s="266" t="n">
        <x:f>MOD(INT((ROW()-ROW($I$46))/(MESCLUN_CAP+1)),CARROT_CAP+1)</x:f>
        <x:v>12</x:v>
      </x:c>
      <x:c r="K1078" s="266" t="n">
        <x:f>MOD(ROW()-ROW($I$46),MESCLUN_CAP+1)</x:f>
        <x:v>9</x:v>
      </x:c>
      <x:c r="L1078" s="266" t="n">
        <x:f>SUM(I1078:K1078)</x:f>
        <x:v>22</x:v>
      </x:c>
      <x:c r="M1078" s="267" t="n">
        <x:f>I1078*TOMATO_HOURS*WEEKS*(1+TOMATO_DIM)^I1078+J1078*CARROT_HOURS*WEEKS*(1+CARROT_DIM)^J1078+K1078*MESCLUN_HOURS*WEEKS*(1+MESCLUN_DIM)^K1078</x:f>
        <x:v>1036.0683085943697</x:v>
      </x:c>
      <x:c r="N1078" s="267" t="n">
        <x:f>MAX(M1078-FARMER_HOURS,0)/TEMP_HOURS_PER_WORKER</x:f>
        <x:v>0.2194918809683123</x:v>
      </x:c>
      <x:c r="O1078" s="268" t="n">
        <x:f>I1078*TOMATO_PRICE+J1078*CARROT_PRICE+K1078*MESCLUN_PRICE</x:f>
        <x:v>58228</x:v>
      </x:c>
      <x:c r="P1078" s="268" t="n">
        <x:f>I1078*TOMATO_FERTILIZER+J1078*CARROT_FERTILIZER+K1078*MESCLUN_FERTILIZER</x:f>
        <x:v>14080</x:v>
      </x:c>
      <x:c r="Q1078" s="268" t="n">
        <x:f>MIN(M1078,FARMER_HOURS)*FARMER_RATE+MAX(M1078-FARMER_HOURS,0)*TEMP_RATE</x:f>
        <x:v>30487.297024207808</x:v>
      </x:c>
      <x:c r="R1078" s="268" t="n">
        <x:f>O1078-P1078-Q1078-FIXED_COST</x:f>
        <x:v>-6339.297024207808</x:v>
      </x:c>
      <x:c r="S1078" s="139" t="str">
        <x:f>IF(AND(L1078&lt;=TOTAL_BED_CAP,N1078&lt;=TEMP_WORKER_CAP),"YES","NO")</x:f>
        <x:v>YES</x:v>
      </x:c>
      <x:c r="T1078" s="139" t="n">
        <x:f>IF(S1078="YES",R1078,-1E+99)</x:f>
        <x:v>-6339.297024207808</x:v>
      </x:c>
    </x:row>
    <x:row r="1079">
      <x:c r="A1079" s="139"/>
      <x:c r="B1079" s="139"/>
      <x:c r="C1079" s="139"/>
      <x:c r="D1079" s="139"/>
      <x:c r="E1079" s="139"/>
      <x:c r="F1079" s="139"/>
      <x:c r="G1079" s="139"/>
      <x:c r="H1079" s="139"/>
      <x:c r="I1079" s="266" t="n">
        <x:f>INT((ROW()-ROW($I$46))/((CARROT_CAP+1)*(MESCLUN_CAP+1)))</x:f>
        <x:v>1</x:v>
      </x:c>
      <x:c r="J1079" s="266" t="n">
        <x:f>MOD(INT((ROW()-ROW($I$46))/(MESCLUN_CAP+1)),CARROT_CAP+1)</x:f>
        <x:v>12</x:v>
      </x:c>
      <x:c r="K1079" s="266" t="n">
        <x:f>MOD(ROW()-ROW($I$46),MESCLUN_CAP+1)</x:f>
        <x:v>10</x:v>
      </x:c>
      <x:c r="L1079" s="266" t="n">
        <x:f>SUM(I1079:K1079)</x:f>
        <x:v>23</x:v>
      </x:c>
      <x:c r="M1079" s="267" t="n">
        <x:f>I1079*TOMATO_HOURS*WEEKS*(1+TOMATO_DIM)^I1079+J1079*CARROT_HOURS*WEEKS*(1+CARROT_DIM)^J1079+K1079*MESCLUN_HOURS*WEEKS*(1+MESCLUN_DIM)^K1079</x:f>
        <x:v>1092.6818500775826</x:v>
      </x:c>
      <x:c r="N1079" s="267" t="n">
        <x:f>MAX(M1079-FARMER_HOURS,0)/TEMP_HOURS_PER_WORKER</x:f>
        <x:v>0.2588068403316546</x:v>
      </x:c>
      <x:c r="O1079" s="268" t="n">
        <x:f>I1079*TOMATO_PRICE+J1079*CARROT_PRICE+K1079*MESCLUN_PRICE</x:f>
        <x:v>60928</x:v>
      </x:c>
      <x:c r="P1079" s="268" t="n">
        <x:f>I1079*TOMATO_FERTILIZER+J1079*CARROT_FERTILIZER+K1079*MESCLUN_FERTILIZER</x:f>
        <x:v>14960</x:v>
      </x:c>
      <x:c r="Q1079" s="268" t="n">
        <x:f>MIN(M1079,FARMER_HOURS)*FARMER_RATE+MAX(M1079-FARMER_HOURS,0)*TEMP_RATE</x:f>
        <x:v>31470.171008291363</x:v>
      </x:c>
      <x:c r="R1079" s="268" t="n">
        <x:f>O1079-P1079-Q1079-FIXED_COST</x:f>
        <x:v>-5502.171008291363</x:v>
      </x:c>
      <x:c r="S1079" s="139" t="str">
        <x:f>IF(AND(L1079&lt;=TOTAL_BED_CAP,N1079&lt;=TEMP_WORKER_CAP),"YES","NO")</x:f>
        <x:v>YES</x:v>
      </x:c>
      <x:c r="T1079" s="139" t="n">
        <x:f>IF(S1079="YES",R1079,-1E+99)</x:f>
        <x:v>-5502.171008291363</x:v>
      </x:c>
    </x:row>
    <x:row r="1080">
      <x:c r="A1080" s="139"/>
      <x:c r="B1080" s="139"/>
      <x:c r="C1080" s="139"/>
      <x:c r="D1080" s="139"/>
      <x:c r="E1080" s="139"/>
      <x:c r="F1080" s="139"/>
      <x:c r="G1080" s="139"/>
      <x:c r="H1080" s="139"/>
      <x:c r="I1080" s="266" t="n">
        <x:f>INT((ROW()-ROW($I$46))/((CARROT_CAP+1)*(MESCLUN_CAP+1)))</x:f>
        <x:v>1</x:v>
      </x:c>
      <x:c r="J1080" s="266" t="n">
        <x:f>MOD(INT((ROW()-ROW($I$46))/(MESCLUN_CAP+1)),CARROT_CAP+1)</x:f>
        <x:v>12</x:v>
      </x:c>
      <x:c r="K1080" s="266" t="n">
        <x:f>MOD(ROW()-ROW($I$46),MESCLUN_CAP+1)</x:f>
        <x:v>11</x:v>
      </x:c>
      <x:c r="L1080" s="266" t="n">
        <x:f>SUM(I1080:K1080)</x:f>
        <x:v>24</x:v>
      </x:c>
      <x:c r="M1080" s="267" t="n">
        <x:f>I1080*TOMATO_HOURS*WEEKS*(1+TOMATO_DIM)^I1080+J1080*CARROT_HOURS*WEEKS*(1+CARROT_DIM)^J1080+K1080*MESCLUN_HOURS*WEEKS*(1+MESCLUN_DIM)^K1080</x:f>
        <x:v>1150.6399631710215</x:v>
      </x:c>
      <x:c r="N1080" s="267" t="n">
        <x:f>MAX(M1080-FARMER_HOURS,0)/TEMP_HOURS_PER_WORKER</x:f>
        <x:v>0.299055529979876</x:v>
      </x:c>
      <x:c r="O1080" s="268" t="n">
        <x:f>I1080*TOMATO_PRICE+J1080*CARROT_PRICE+K1080*MESCLUN_PRICE</x:f>
        <x:v>63628</x:v>
      </x:c>
      <x:c r="P1080" s="268" t="n">
        <x:f>I1080*TOMATO_FERTILIZER+J1080*CARROT_FERTILIZER+K1080*MESCLUN_FERTILIZER</x:f>
        <x:v>15840</x:v>
      </x:c>
      <x:c r="Q1080" s="268" t="n">
        <x:f>MIN(M1080,FARMER_HOURS)*FARMER_RATE+MAX(M1080-FARMER_HOURS,0)*TEMP_RATE</x:f>
        <x:v>32476.3882494969</x:v>
      </x:c>
      <x:c r="R1080" s="268" t="n">
        <x:f>O1080-P1080-Q1080-FIXED_COST</x:f>
        <x:v>-4688.3882494969</x:v>
      </x:c>
      <x:c r="S1080" s="139" t="str">
        <x:f>IF(AND(L1080&lt;=TOTAL_BED_CAP,N1080&lt;=TEMP_WORKER_CAP),"YES","NO")</x:f>
        <x:v>YES</x:v>
      </x:c>
      <x:c r="T1080" s="139" t="n">
        <x:f>IF(S1080="YES",R1080,-1E+99)</x:f>
        <x:v>-4688.3882494969</x:v>
      </x:c>
    </x:row>
    <x:row r="1081">
      <x:c r="A1081" s="139"/>
      <x:c r="B1081" s="139"/>
      <x:c r="C1081" s="139"/>
      <x:c r="D1081" s="139"/>
      <x:c r="E1081" s="139"/>
      <x:c r="F1081" s="139"/>
      <x:c r="G1081" s="139"/>
      <x:c r="H1081" s="139"/>
      <x:c r="I1081" s="266" t="n">
        <x:f>INT((ROW()-ROW($I$46))/((CARROT_CAP+1)*(MESCLUN_CAP+1)))</x:f>
        <x:v>1</x:v>
      </x:c>
      <x:c r="J1081" s="266" t="n">
        <x:f>MOD(INT((ROW()-ROW($I$46))/(MESCLUN_CAP+1)),CARROT_CAP+1)</x:f>
        <x:v>12</x:v>
      </x:c>
      <x:c r="K1081" s="266" t="n">
        <x:f>MOD(ROW()-ROW($I$46),MESCLUN_CAP+1)</x:f>
        <x:v>12</x:v>
      </x:c>
      <x:c r="L1081" s="266" t="n">
        <x:f>SUM(I1081:K1081)</x:f>
        <x:v>25</x:v>
      </x:c>
      <x:c r="M1081" s="267" t="n">
        <x:f>I1081*TOMATO_HOURS*WEEKS*(1+TOMATO_DIM)^I1081+J1081*CARROT_HOURS*WEEKS*(1+CARROT_DIM)^J1081+K1081*MESCLUN_HOURS*WEEKS*(1+MESCLUN_DIM)^K1081</x:f>
        <x:v>1209.967416299086</x:v>
      </x:c>
      <x:c r="N1081" s="267" t="n">
        <x:f>MAX(M1081-FARMER_HOURS,0)/TEMP_HOURS_PER_WORKER</x:f>
        <x:v>0.3402551502076986</x:v>
      </x:c>
      <x:c r="O1081" s="268" t="n">
        <x:f>I1081*TOMATO_PRICE+J1081*CARROT_PRICE+K1081*MESCLUN_PRICE</x:f>
        <x:v>66328</x:v>
      </x:c>
      <x:c r="P1081" s="268" t="n">
        <x:f>I1081*TOMATO_FERTILIZER+J1081*CARROT_FERTILIZER+K1081*MESCLUN_FERTILIZER</x:f>
        <x:v>16720</x:v>
      </x:c>
      <x:c r="Q1081" s="268" t="n">
        <x:f>MIN(M1081,FARMER_HOURS)*FARMER_RATE+MAX(M1081-FARMER_HOURS,0)*TEMP_RATE</x:f>
        <x:v>33506.37875519246</x:v>
      </x:c>
      <x:c r="R1081" s="268" t="n">
        <x:f>O1081-P1081-Q1081-FIXED_COST</x:f>
        <x:v>-3898.3787551924615</x:v>
      </x:c>
      <x:c r="S1081" s="139" t="str">
        <x:f>IF(AND(L1081&lt;=TOTAL_BED_CAP,N1081&lt;=TEMP_WORKER_CAP),"YES","NO")</x:f>
        <x:v>YES</x:v>
      </x:c>
      <x:c r="T1081" s="139" t="n">
        <x:f>IF(S1081="YES",R1081,-1E+99)</x:f>
        <x:v>-3898.3787551924615</x:v>
      </x:c>
    </x:row>
    <x:row r="1082">
      <x:c r="A1082" s="139"/>
      <x:c r="B1082" s="139"/>
      <x:c r="C1082" s="139"/>
      <x:c r="D1082" s="139"/>
      <x:c r="E1082" s="139"/>
      <x:c r="F1082" s="139"/>
      <x:c r="G1082" s="139"/>
      <x:c r="H1082" s="139"/>
      <x:c r="I1082" s="266" t="n">
        <x:f>INT((ROW()-ROW($I$46))/((CARROT_CAP+1)*(MESCLUN_CAP+1)))</x:f>
        <x:v>1</x:v>
      </x:c>
      <x:c r="J1082" s="266" t="n">
        <x:f>MOD(INT((ROW()-ROW($I$46))/(MESCLUN_CAP+1)),CARROT_CAP+1)</x:f>
        <x:v>12</x:v>
      </x:c>
      <x:c r="K1082" s="266" t="n">
        <x:f>MOD(ROW()-ROW($I$46),MESCLUN_CAP+1)</x:f>
        <x:v>13</x:v>
      </x:c>
      <x:c r="L1082" s="266" t="n">
        <x:f>SUM(I1082:K1082)</x:f>
        <x:v>26</x:v>
      </x:c>
      <x:c r="M1082" s="267" t="n">
        <x:f>I1082*TOMATO_HOURS*WEEKS*(1+TOMATO_DIM)^I1082+J1082*CARROT_HOURS*WEEKS*(1+CARROT_DIM)^J1082+K1082*MESCLUN_HOURS*WEEKS*(1+MESCLUN_DIM)^K1082</x:f>
        <x:v>1270.6893870074703</x:v>
      </x:c>
      <x:c r="N1082" s="267" t="n">
        <x:f>MAX(M1082-FARMER_HOURS,0)/TEMP_HOURS_PER_WORKER</x:f>
        <x:v>0.38242318542185433</x:v>
      </x:c>
      <x:c r="O1082" s="268" t="n">
        <x:f>I1082*TOMATO_PRICE+J1082*CARROT_PRICE+K1082*MESCLUN_PRICE</x:f>
        <x:v>69028</x:v>
      </x:c>
      <x:c r="P1082" s="268" t="n">
        <x:f>I1082*TOMATO_FERTILIZER+J1082*CARROT_FERTILIZER+K1082*MESCLUN_FERTILIZER</x:f>
        <x:v>17600</x:v>
      </x:c>
      <x:c r="Q1082" s="268" t="n">
        <x:f>MIN(M1082,FARMER_HOURS)*FARMER_RATE+MAX(M1082-FARMER_HOURS,0)*TEMP_RATE</x:f>
        <x:v>34560.57963554636</x:v>
      </x:c>
      <x:c r="R1082" s="268" t="n">
        <x:f>O1082-P1082-Q1082-FIXED_COST</x:f>
        <x:v>-3132.579635546361</x:v>
      </x:c>
      <x:c r="S1082" s="139" t="str">
        <x:f>IF(AND(L1082&lt;=TOTAL_BED_CAP,N1082&lt;=TEMP_WORKER_CAP),"YES","NO")</x:f>
        <x:v>YES</x:v>
      </x:c>
      <x:c r="T1082" s="139" t="n">
        <x:f>IF(S1082="YES",R1082,-1E+99)</x:f>
        <x:v>-3132.579635546361</x:v>
      </x:c>
    </x:row>
    <x:row r="1083">
      <x:c r="A1083" s="139"/>
      <x:c r="B1083" s="139"/>
      <x:c r="C1083" s="139"/>
      <x:c r="D1083" s="139"/>
      <x:c r="E1083" s="139"/>
      <x:c r="F1083" s="139"/>
      <x:c r="G1083" s="139"/>
      <x:c r="H1083" s="139"/>
      <x:c r="I1083" s="266" t="n">
        <x:f>INT((ROW()-ROW($I$46))/((CARROT_CAP+1)*(MESCLUN_CAP+1)))</x:f>
        <x:v>1</x:v>
      </x:c>
      <x:c r="J1083" s="266" t="n">
        <x:f>MOD(INT((ROW()-ROW($I$46))/(MESCLUN_CAP+1)),CARROT_CAP+1)</x:f>
        <x:v>12</x:v>
      </x:c>
      <x:c r="K1083" s="266" t="n">
        <x:f>MOD(ROW()-ROW($I$46),MESCLUN_CAP+1)</x:f>
        <x:v>14</x:v>
      </x:c>
      <x:c r="L1083" s="266" t="n">
        <x:f>SUM(I1083:K1083)</x:f>
        <x:v>27</x:v>
      </x:c>
      <x:c r="M1083" s="267" t="n">
        <x:f>I1083*TOMATO_HOURS*WEEKS*(1+TOMATO_DIM)^I1083+J1083*CARROT_HOURS*WEEKS*(1+CARROT_DIM)^J1083+K1083*MESCLUN_HOURS*WEEKS*(1+MESCLUN_DIM)^K1083</x:f>
        <x:v>1332.8314683211313</x:v>
      </x:c>
      <x:c r="N1083" s="267" t="n">
        <x:f>MAX(M1083-FARMER_HOURS,0)/TEMP_HOURS_PER_WORKER</x:f>
        <x:v>0.4255774085563412</x:v>
      </x:c>
      <x:c r="O1083" s="268" t="n">
        <x:f>I1083*TOMATO_PRICE+J1083*CARROT_PRICE+K1083*MESCLUN_PRICE</x:f>
        <x:v>71728</x:v>
      </x:c>
      <x:c r="P1083" s="268" t="n">
        <x:f>I1083*TOMATO_FERTILIZER+J1083*CARROT_FERTILIZER+K1083*MESCLUN_FERTILIZER</x:f>
        <x:v>18480</x:v>
      </x:c>
      <x:c r="Q1083" s="268" t="n">
        <x:f>MIN(M1083,FARMER_HOURS)*FARMER_RATE+MAX(M1083-FARMER_HOURS,0)*TEMP_RATE</x:f>
        <x:v>35639.43521390853</x:v>
      </x:c>
      <x:c r="R1083" s="268" t="n">
        <x:f>O1083-P1083-Q1083-FIXED_COST</x:f>
        <x:v>-2391.4352139085313</x:v>
      </x:c>
      <x:c r="S1083" s="139" t="str">
        <x:f>IF(AND(L1083&lt;=TOTAL_BED_CAP,N1083&lt;=TEMP_WORKER_CAP),"YES","NO")</x:f>
        <x:v>YES</x:v>
      </x:c>
      <x:c r="T1083" s="139" t="n">
        <x:f>IF(S1083="YES",R1083,-1E+99)</x:f>
        <x:v>-2391.4352139085313</x:v>
      </x:c>
    </x:row>
    <x:row r="1084">
      <x:c r="A1084" s="139"/>
      <x:c r="B1084" s="139"/>
      <x:c r="C1084" s="139"/>
      <x:c r="D1084" s="139"/>
      <x:c r="E1084" s="139"/>
      <x:c r="F1084" s="139"/>
      <x:c r="G1084" s="139"/>
      <x:c r="H1084" s="139"/>
      <x:c r="I1084" s="266" t="n">
        <x:f>INT((ROW()-ROW($I$46))/((CARROT_CAP+1)*(MESCLUN_CAP+1)))</x:f>
        <x:v>1</x:v>
      </x:c>
      <x:c r="J1084" s="266" t="n">
        <x:f>MOD(INT((ROW()-ROW($I$46))/(MESCLUN_CAP+1)),CARROT_CAP+1)</x:f>
        <x:v>12</x:v>
      </x:c>
      <x:c r="K1084" s="266" t="n">
        <x:f>MOD(ROW()-ROW($I$46),MESCLUN_CAP+1)</x:f>
        <x:v>15</x:v>
      </x:c>
      <x:c r="L1084" s="266" t="n">
        <x:f>SUM(I1084:K1084)</x:f>
        <x:v>28</x:v>
      </x:c>
      <x:c r="M1084" s="267" t="n">
        <x:f>I1084*TOMATO_HOURS*WEEKS*(1+TOMATO_DIM)^I1084+J1084*CARROT_HOURS*WEEKS*(1+CARROT_DIM)^J1084+K1084*MESCLUN_HOURS*WEEKS*(1+MESCLUN_DIM)^K1084</x:f>
        <x:v>1396.4196751972777</x:v>
      </x:c>
      <x:c r="N1084" s="267" t="n">
        <x:f>MAX(M1084-FARMER_HOURS,0)/TEMP_HOURS_PER_WORKER</x:f>
        <x:v>0.4697358855536651</x:v>
      </x:c>
      <x:c r="O1084" s="268" t="n">
        <x:f>I1084*TOMATO_PRICE+J1084*CARROT_PRICE+K1084*MESCLUN_PRICE</x:f>
        <x:v>74428</x:v>
      </x:c>
      <x:c r="P1084" s="268" t="n">
        <x:f>I1084*TOMATO_FERTILIZER+J1084*CARROT_FERTILIZER+K1084*MESCLUN_FERTILIZER</x:f>
        <x:v>19360</x:v>
      </x:c>
      <x:c r="Q1084" s="268" t="n">
        <x:f>MIN(M1084,FARMER_HOURS)*FARMER_RATE+MAX(M1084-FARMER_HOURS,0)*TEMP_RATE</x:f>
        <x:v>36743.397138841625</x:v>
      </x:c>
      <x:c r="R1084" s="268" t="n">
        <x:f>O1084-P1084-Q1084-FIXED_COST</x:f>
        <x:v>-1675.3971388416248</x:v>
      </x:c>
      <x:c r="S1084" s="139" t="str">
        <x:f>IF(AND(L1084&lt;=TOTAL_BED_CAP,N1084&lt;=TEMP_WORKER_CAP),"YES","NO")</x:f>
        <x:v>YES</x:v>
      </x:c>
      <x:c r="T1084" s="139" t="n">
        <x:f>IF(S1084="YES",R1084,-1E+99)</x:f>
        <x:v>-1675.3971388416248</x:v>
      </x:c>
    </x:row>
    <x:row r="1085">
      <x:c r="A1085" s="139"/>
      <x:c r="B1085" s="139"/>
      <x:c r="C1085" s="139"/>
      <x:c r="D1085" s="139"/>
      <x:c r="E1085" s="139"/>
      <x:c r="F1085" s="139"/>
      <x:c r="G1085" s="139"/>
      <x:c r="H1085" s="139"/>
      <x:c r="I1085" s="266" t="n">
        <x:f>INT((ROW()-ROW($I$46))/((CARROT_CAP+1)*(MESCLUN_CAP+1)))</x:f>
        <x:v>1</x:v>
      </x:c>
      <x:c r="J1085" s="266" t="n">
        <x:f>MOD(INT((ROW()-ROW($I$46))/(MESCLUN_CAP+1)),CARROT_CAP+1)</x:f>
        <x:v>12</x:v>
      </x:c>
      <x:c r="K1085" s="266" t="n">
        <x:f>MOD(ROW()-ROW($I$46),MESCLUN_CAP+1)</x:f>
        <x:v>16</x:v>
      </x:c>
      <x:c r="L1085" s="266" t="n">
        <x:f>SUM(I1085:K1085)</x:f>
        <x:v>29</x:v>
      </x:c>
      <x:c r="M1085" s="267" t="n">
        <x:f>I1085*TOMATO_HOURS*WEEKS*(1+TOMATO_DIM)^I1085+J1085*CARROT_HOURS*WEEKS*(1+CARROT_DIM)^J1085+K1085*MESCLUN_HOURS*WEEKS*(1+MESCLUN_DIM)^K1085</x:f>
        <x:v>1461.4804510747667</x:v>
      </x:c>
      <x:c r="N1085" s="267" t="n">
        <x:f>MAX(M1085-FARMER_HOURS,0)/TEMP_HOURS_PER_WORKER</x:f>
        <x:v>0.5149169799130324</x:v>
      </x:c>
      <x:c r="O1085" s="268" t="n">
        <x:f>I1085*TOMATO_PRICE+J1085*CARROT_PRICE+K1085*MESCLUN_PRICE</x:f>
        <x:v>77128</x:v>
      </x:c>
      <x:c r="P1085" s="268" t="n">
        <x:f>I1085*TOMATO_FERTILIZER+J1085*CARROT_FERTILIZER+K1085*MESCLUN_FERTILIZER</x:f>
        <x:v>20240</x:v>
      </x:c>
      <x:c r="Q1085" s="268" t="n">
        <x:f>MIN(M1085,FARMER_HOURS)*FARMER_RATE+MAX(M1085-FARMER_HOURS,0)*TEMP_RATE</x:f>
        <x:v>37872.92449782581</x:v>
      </x:c>
      <x:c r="R1085" s="268" t="n">
        <x:f>O1085-P1085-Q1085-FIXED_COST</x:f>
        <x:v>-984.9244978258066</x:v>
      </x:c>
      <x:c r="S1085" s="139" t="str">
        <x:f>IF(AND(L1085&lt;=TOTAL_BED_CAP,N1085&lt;=TEMP_WORKER_CAP),"YES","NO")</x:f>
        <x:v>YES</x:v>
      </x:c>
      <x:c r="T1085" s="139" t="n">
        <x:f>IF(S1085="YES",R1085,-1E+99)</x:f>
        <x:v>-984.9244978258066</x:v>
      </x:c>
    </x:row>
    <x:row r="1086">
      <x:c r="A1086" s="139"/>
      <x:c r="B1086" s="139"/>
      <x:c r="C1086" s="139"/>
      <x:c r="D1086" s="139"/>
      <x:c r="E1086" s="139"/>
      <x:c r="F1086" s="139"/>
      <x:c r="G1086" s="139"/>
      <x:c r="H1086" s="139"/>
      <x:c r="I1086" s="266" t="n">
        <x:f>INT((ROW()-ROW($I$46))/((CARROT_CAP+1)*(MESCLUN_CAP+1)))</x:f>
        <x:v>1</x:v>
      </x:c>
      <x:c r="J1086" s="266" t="n">
        <x:f>MOD(INT((ROW()-ROW($I$46))/(MESCLUN_CAP+1)),CARROT_CAP+1)</x:f>
        <x:v>12</x:v>
      </x:c>
      <x:c r="K1086" s="266" t="n">
        <x:f>MOD(ROW()-ROW($I$46),MESCLUN_CAP+1)</x:f>
        <x:v>17</x:v>
      </x:c>
      <x:c r="L1086" s="266" t="n">
        <x:f>SUM(I1086:K1086)</x:f>
        <x:v>30</x:v>
      </x:c>
      <x:c r="M1086" s="267" t="n">
        <x:f>I1086*TOMATO_HOURS*WEEKS*(1+TOMATO_DIM)^I1086+J1086*CARROT_HOURS*WEEKS*(1+CARROT_DIM)^J1086+K1086*MESCLUN_HOURS*WEEKS*(1+MESCLUN_DIM)^K1086</x:f>
        <x:v>1528.0406745213068</x:v>
      </x:c>
      <x:c r="N1086" s="267" t="n">
        <x:f>MAX(M1086-FARMER_HOURS,0)/TEMP_HOURS_PER_WORKER</x:f>
        <x:v>0.561139357306463</x:v>
      </x:c>
      <x:c r="O1086" s="268" t="n">
        <x:f>I1086*TOMATO_PRICE+J1086*CARROT_PRICE+K1086*MESCLUN_PRICE</x:f>
        <x:v>79828</x:v>
      </x:c>
      <x:c r="P1086" s="268" t="n">
        <x:f>I1086*TOMATO_FERTILIZER+J1086*CARROT_FERTILIZER+K1086*MESCLUN_FERTILIZER</x:f>
        <x:v>21120</x:v>
      </x:c>
      <x:c r="Q1086" s="268" t="n">
        <x:f>MIN(M1086,FARMER_HOURS)*FARMER_RATE+MAX(M1086-FARMER_HOURS,0)*TEMP_RATE</x:f>
        <x:v>39028.48393266158</x:v>
      </x:c>
      <x:c r="R1086" s="268" t="n">
        <x:f>O1086-P1086-Q1086-FIXED_COST</x:f>
        <x:v>-320.48393266157655</x:v>
      </x:c>
      <x:c r="S1086" s="139" t="str">
        <x:f>IF(AND(L1086&lt;=TOTAL_BED_CAP,N1086&lt;=TEMP_WORKER_CAP),"YES","NO")</x:f>
        <x:v>YES</x:v>
      </x:c>
      <x:c r="T1086" s="139" t="n">
        <x:f>IF(S1086="YES",R1086,-1E+99)</x:f>
        <x:v>-320.48393266157655</x:v>
      </x:c>
    </x:row>
    <x:row r="1087">
      <x:c r="A1087" s="139"/>
      <x:c r="B1087" s="139"/>
      <x:c r="C1087" s="139"/>
      <x:c r="D1087" s="139"/>
      <x:c r="E1087" s="139"/>
      <x:c r="F1087" s="139"/>
      <x:c r="G1087" s="139"/>
      <x:c r="H1087" s="139"/>
      <x:c r="I1087" s="266" t="n">
        <x:f>INT((ROW()-ROW($I$46))/((CARROT_CAP+1)*(MESCLUN_CAP+1)))</x:f>
        <x:v>1</x:v>
      </x:c>
      <x:c r="J1087" s="266" t="n">
        <x:f>MOD(INT((ROW()-ROW($I$46))/(MESCLUN_CAP+1)),CARROT_CAP+1)</x:f>
        <x:v>12</x:v>
      </x:c>
      <x:c r="K1087" s="266" t="n">
        <x:f>MOD(ROW()-ROW($I$46),MESCLUN_CAP+1)</x:f>
        <x:v>18</x:v>
      </x:c>
      <x:c r="L1087" s="266" t="n">
        <x:f>SUM(I1087:K1087)</x:f>
        <x:v>31</x:v>
      </x:c>
      <x:c r="M1087" s="267" t="n">
        <x:f>I1087*TOMATO_HOURS*WEEKS*(1+TOMATO_DIM)^I1087+J1087*CARROT_HOURS*WEEKS*(1+CARROT_DIM)^J1087+K1087*MESCLUN_HOURS*WEEKS*(1+MESCLUN_DIM)^K1087</x:f>
        <x:v>1596.1276659798941</x:v>
      </x:c>
      <x:c r="N1087" s="267" t="n">
        <x:f>MAX(M1087-FARMER_HOURS,0)/TEMP_HOURS_PER_WORKER</x:f>
        <x:v>0.6084219902638154</x:v>
      </x:c>
      <x:c r="O1087" s="268" t="n">
        <x:f>I1087*TOMATO_PRICE+J1087*CARROT_PRICE+K1087*MESCLUN_PRICE</x:f>
        <x:v>82528</x:v>
      </x:c>
      <x:c r="P1087" s="268" t="n">
        <x:f>I1087*TOMATO_FERTILIZER+J1087*CARROT_FERTILIZER+K1087*MESCLUN_FERTILIZER</x:f>
        <x:v>22000</x:v>
      </x:c>
      <x:c r="Q1087" s="268" t="n">
        <x:f>MIN(M1087,FARMER_HOURS)*FARMER_RATE+MAX(M1087-FARMER_HOURS,0)*TEMP_RATE</x:f>
        <x:v>40210.549756595385</x:v>
      </x:c>
      <x:c r="R1087" s="268" t="n">
        <x:f>O1087-P1087-Q1087-FIXED_COST</x:f>
        <x:v>317.4502434046153</x:v>
      </x:c>
      <x:c r="S1087" s="139" t="str">
        <x:f>IF(AND(L1087&lt;=TOTAL_BED_CAP,N1087&lt;=TEMP_WORKER_CAP),"YES","NO")</x:f>
        <x:v>YES</x:v>
      </x:c>
      <x:c r="T1087" s="139" t="n">
        <x:f>IF(S1087="YES",R1087,-1E+99)</x:f>
        <x:v>317.4502434046153</x:v>
      </x:c>
    </x:row>
    <x:row r="1088">
      <x:c r="A1088" s="139"/>
      <x:c r="B1088" s="139"/>
      <x:c r="C1088" s="139"/>
      <x:c r="D1088" s="139"/>
      <x:c r="E1088" s="139"/>
      <x:c r="F1088" s="139"/>
      <x:c r="G1088" s="139"/>
      <x:c r="H1088" s="139"/>
      <x:c r="I1088" s="266" t="n">
        <x:f>INT((ROW()-ROW($I$46))/((CARROT_CAP+1)*(MESCLUN_CAP+1)))</x:f>
        <x:v>1</x:v>
      </x:c>
      <x:c r="J1088" s="266" t="n">
        <x:f>MOD(INT((ROW()-ROW($I$46))/(MESCLUN_CAP+1)),CARROT_CAP+1)</x:f>
        <x:v>12</x:v>
      </x:c>
      <x:c r="K1088" s="266" t="n">
        <x:f>MOD(ROW()-ROW($I$46),MESCLUN_CAP+1)</x:f>
        <x:v>19</x:v>
      </x:c>
      <x:c r="L1088" s="266" t="n">
        <x:f>SUM(I1088:K1088)</x:f>
        <x:v>32</x:v>
      </x:c>
      <x:c r="M1088" s="267" t="n">
        <x:f>I1088*TOMATO_HOURS*WEEKS*(1+TOMATO_DIM)^I1088+J1088*CARROT_HOURS*WEEKS*(1+CARROT_DIM)^J1088+K1088*MESCLUN_HOURS*WEEKS*(1+MESCLUN_DIM)^K1088</x:f>
        <x:v>1665.7691946159161</x:v>
      </x:c>
      <x:c r="N1088" s="267" t="n">
        <x:f>MAX(M1088-FARMER_HOURS,0)/TEMP_HOURS_PER_WORKER</x:f>
        <x:v>0.6567841629277196</x:v>
      </x:c>
      <x:c r="O1088" s="268" t="n">
        <x:f>I1088*TOMATO_PRICE+J1088*CARROT_PRICE+K1088*MESCLUN_PRICE</x:f>
        <x:v>85228</x:v>
      </x:c>
      <x:c r="P1088" s="268" t="n">
        <x:f>I1088*TOMATO_FERTILIZER+J1088*CARROT_FERTILIZER+K1088*MESCLUN_FERTILIZER</x:f>
        <x:v>22880</x:v>
      </x:c>
      <x:c r="Q1088" s="268" t="n">
        <x:f>MIN(M1088,FARMER_HOURS)*FARMER_RATE+MAX(M1088-FARMER_HOURS,0)*TEMP_RATE</x:f>
        <x:v>41419.60407319299</x:v>
      </x:c>
      <x:c r="R1088" s="268" t="n">
        <x:f>O1088-P1088-Q1088-FIXED_COST</x:f>
        <x:v>928.3959268070103</x:v>
      </x:c>
      <x:c r="S1088" s="139" t="str">
        <x:f>IF(AND(L1088&lt;=TOTAL_BED_CAP,N1088&lt;=TEMP_WORKER_CAP),"YES","NO")</x:f>
        <x:v>YES</x:v>
      </x:c>
      <x:c r="T1088" s="139" t="n">
        <x:f>IF(S1088="YES",R1088,-1E+99)</x:f>
        <x:v>928.3959268070103</x:v>
      </x:c>
    </x:row>
    <x:row r="1089">
      <x:c r="A1089" s="139"/>
      <x:c r="B1089" s="139"/>
      <x:c r="C1089" s="139"/>
      <x:c r="D1089" s="139"/>
      <x:c r="E1089" s="139"/>
      <x:c r="F1089" s="139"/>
      <x:c r="G1089" s="139"/>
      <x:c r="H1089" s="139"/>
      <x:c r="I1089" s="266" t="n">
        <x:f>INT((ROW()-ROW($I$46))/((CARROT_CAP+1)*(MESCLUN_CAP+1)))</x:f>
        <x:v>1</x:v>
      </x:c>
      <x:c r="J1089" s="266" t="n">
        <x:f>MOD(INT((ROW()-ROW($I$46))/(MESCLUN_CAP+1)),CARROT_CAP+1)</x:f>
        <x:v>12</x:v>
      </x:c>
      <x:c r="K1089" s="266" t="n">
        <x:f>MOD(ROW()-ROW($I$46),MESCLUN_CAP+1)</x:f>
        <x:v>20</x:v>
      </x:c>
      <x:c r="L1089" s="266" t="n">
        <x:f>SUM(I1089:K1089)</x:f>
        <x:v>33</x:v>
      </x:c>
      <x:c r="M1089" s="267" t="n">
        <x:f>I1089*TOMATO_HOURS*WEEKS*(1+TOMATO_DIM)^I1089+J1089*CARROT_HOURS*WEEKS*(1+CARROT_DIM)^J1089+K1089*MESCLUN_HOURS*WEEKS*(1+MESCLUN_DIM)^K1089</x:f>
        <x:v>1736.9934852663928</x:v>
      </x:c>
      <x:c r="N1089" s="267" t="n">
        <x:f>MAX(M1089-FARMER_HOURS,0)/TEMP_HOURS_PER_WORKER</x:f>
        <x:v>0.7062454758794394</x:v>
      </x:c>
      <x:c r="O1089" s="268" t="n">
        <x:f>I1089*TOMATO_PRICE+J1089*CARROT_PRICE+K1089*MESCLUN_PRICE</x:f>
        <x:v>87928</x:v>
      </x:c>
      <x:c r="P1089" s="268" t="n">
        <x:f>I1089*TOMATO_FERTILIZER+J1089*CARROT_FERTILIZER+K1089*MESCLUN_FERTILIZER</x:f>
        <x:v>23760</x:v>
      </x:c>
      <x:c r="Q1089" s="268" t="n">
        <x:f>MIN(M1089,FARMER_HOURS)*FARMER_RATE+MAX(M1089-FARMER_HOURS,0)*TEMP_RATE</x:f>
        <x:v>42656.13689698599</x:v>
      </x:c>
      <x:c r="R1089" s="268" t="n">
        <x:f>O1089-P1089-Q1089-FIXED_COST</x:f>
        <x:v>1511.8631030140095</x:v>
      </x:c>
      <x:c r="S1089" s="139" t="str">
        <x:f>IF(AND(L1089&lt;=TOTAL_BED_CAP,N1089&lt;=TEMP_WORKER_CAP),"YES","NO")</x:f>
        <x:v>YES</x:v>
      </x:c>
      <x:c r="T1089" s="139" t="n">
        <x:f>IF(S1089="YES",R1089,-1E+99)</x:f>
        <x:v>1511.8631030140095</x:v>
      </x:c>
    </x:row>
    <x:row r="1090">
      <x:c r="A1090" s="139"/>
      <x:c r="B1090" s="139"/>
      <x:c r="C1090" s="139"/>
      <x:c r="D1090" s="139"/>
      <x:c r="E1090" s="139"/>
      <x:c r="F1090" s="139"/>
      <x:c r="G1090" s="139"/>
      <x:c r="H1090" s="139"/>
      <x:c r="I1090" s="266" t="n">
        <x:f>INT((ROW()-ROW($I$46))/((CARROT_CAP+1)*(MESCLUN_CAP+1)))</x:f>
        <x:v>1</x:v>
      </x:c>
      <x:c r="J1090" s="266" t="n">
        <x:f>MOD(INT((ROW()-ROW($I$46))/(MESCLUN_CAP+1)),CARROT_CAP+1)</x:f>
        <x:v>12</x:v>
      </x:c>
      <x:c r="K1090" s="266" t="n">
        <x:f>MOD(ROW()-ROW($I$46),MESCLUN_CAP+1)</x:f>
        <x:v>21</x:v>
      </x:c>
      <x:c r="L1090" s="266" t="n">
        <x:f>SUM(I1090:K1090)</x:f>
        <x:v>34</x:v>
      </x:c>
      <x:c r="M1090" s="267" t="n">
        <x:f>I1090*TOMATO_HOURS*WEEKS*(1+TOMATO_DIM)^I1090+J1090*CARROT_HOURS*WEEKS*(1+CARROT_DIM)^J1090+K1090*MESCLUN_HOURS*WEEKS*(1+MESCLUN_DIM)^K1090</x:f>
        <x:v>1809.829225492837</x:v>
      </x:c>
      <x:c r="N1090" s="267" t="n">
        <x:f>MAX(M1090-FARMER_HOURS,0)/TEMP_HOURS_PER_WORKER</x:f>
        <x:v>0.7568258510366923</x:v>
      </x:c>
      <x:c r="O1090" s="268" t="n">
        <x:f>I1090*TOMATO_PRICE+J1090*CARROT_PRICE+K1090*MESCLUN_PRICE</x:f>
        <x:v>90628</x:v>
      </x:c>
      <x:c r="P1090" s="268" t="n">
        <x:f>I1090*TOMATO_FERTILIZER+J1090*CARROT_FERTILIZER+K1090*MESCLUN_FERTILIZER</x:f>
        <x:v>24640</x:v>
      </x:c>
      <x:c r="Q1090" s="268" t="n">
        <x:f>MIN(M1090,FARMER_HOURS)*FARMER_RATE+MAX(M1090-FARMER_HOURS,0)*TEMP_RATE</x:f>
        <x:v>43920.64627591731</x:v>
      </x:c>
      <x:c r="R1090" s="268" t="n">
        <x:f>O1090-P1090-Q1090-FIXED_COST</x:f>
        <x:v>2067.3537240826918</x:v>
      </x:c>
      <x:c r="S1090" s="139" t="str">
        <x:f>IF(AND(L1090&lt;=TOTAL_BED_CAP,N1090&lt;=TEMP_WORKER_CAP),"YES","NO")</x:f>
        <x:v>YES</x:v>
      </x:c>
      <x:c r="T1090" s="139" t="n">
        <x:f>IF(S1090="YES",R1090,-1E+99)</x:f>
        <x:v>2067.3537240826918</x:v>
      </x:c>
    </x:row>
    <x:row r="1091">
      <x:c r="A1091" s="139"/>
      <x:c r="B1091" s="139"/>
      <x:c r="C1091" s="139"/>
      <x:c r="D1091" s="139"/>
      <x:c r="E1091" s="139"/>
      <x:c r="F1091" s="139"/>
      <x:c r="G1091" s="139"/>
      <x:c r="H1091" s="139"/>
      <x:c r="I1091" s="266" t="n">
        <x:f>INT((ROW()-ROW($I$46))/((CARROT_CAP+1)*(MESCLUN_CAP+1)))</x:f>
        <x:v>1</x:v>
      </x:c>
      <x:c r="J1091" s="266" t="n">
        <x:f>MOD(INT((ROW()-ROW($I$46))/(MESCLUN_CAP+1)),CARROT_CAP+1)</x:f>
        <x:v>12</x:v>
      </x:c>
      <x:c r="K1091" s="266" t="n">
        <x:f>MOD(ROW()-ROW($I$46),MESCLUN_CAP+1)</x:f>
        <x:v>22</x:v>
      </x:c>
      <x:c r="L1091" s="266" t="n">
        <x:f>SUM(I1091:K1091)</x:f>
        <x:v>35</x:v>
      </x:c>
      <x:c r="M1091" s="267" t="n">
        <x:f>I1091*TOMATO_HOURS*WEEKS*(1+TOMATO_DIM)^I1091+J1091*CARROT_HOURS*WEEKS*(1+CARROT_DIM)^J1091+K1091*MESCLUN_HOURS*WEEKS*(1+MESCLUN_DIM)^K1091</x:f>
        <x:v>1884.305572739233</x:v>
      </x:c>
      <x:c r="N1091" s="267" t="n">
        <x:f>MAX(M1091-FARMER_HOURS,0)/TEMP_HOURS_PER_WORKER</x:f>
        <x:v>0.8085455366244674</x:v>
      </x:c>
      <x:c r="O1091" s="268" t="n">
        <x:f>I1091*TOMATO_PRICE+J1091*CARROT_PRICE+K1091*MESCLUN_PRICE</x:f>
        <x:v>93328</x:v>
      </x:c>
      <x:c r="P1091" s="268" t="n">
        <x:f>I1091*TOMATO_FERTILIZER+J1091*CARROT_FERTILIZER+K1091*MESCLUN_FERTILIZER</x:f>
        <x:v>25520</x:v>
      </x:c>
      <x:c r="Q1091" s="268" t="n">
        <x:f>MIN(M1091,FARMER_HOURS)*FARMER_RATE+MAX(M1091-FARMER_HOURS,0)*TEMP_RATE</x:f>
        <x:v>45213.638415611684</x:v>
      </x:c>
      <x:c r="R1091" s="268" t="n">
        <x:f>O1091-P1091-Q1091-FIXED_COST</x:f>
        <x:v>2594.3615843883163</x:v>
      </x:c>
      <x:c r="S1091" s="139" t="str">
        <x:f>IF(AND(L1091&lt;=TOTAL_BED_CAP,N1091&lt;=TEMP_WORKER_CAP),"YES","NO")</x:f>
        <x:v>YES</x:v>
      </x:c>
      <x:c r="T1091" s="139" t="n">
        <x:f>IF(S1091="YES",R1091,-1E+99)</x:f>
        <x:v>2594.3615843883163</x:v>
      </x:c>
    </x:row>
    <x:row r="1092">
      <x:c r="A1092" s="139"/>
      <x:c r="B1092" s="139"/>
      <x:c r="C1092" s="139"/>
      <x:c r="D1092" s="139"/>
      <x:c r="E1092" s="139"/>
      <x:c r="F1092" s="139"/>
      <x:c r="G1092" s="139"/>
      <x:c r="H1092" s="139"/>
      <x:c r="I1092" s="266" t="n">
        <x:f>INT((ROW()-ROW($I$46))/((CARROT_CAP+1)*(MESCLUN_CAP+1)))</x:f>
        <x:v>1</x:v>
      </x:c>
      <x:c r="J1092" s="266" t="n">
        <x:f>MOD(INT((ROW()-ROW($I$46))/(MESCLUN_CAP+1)),CARROT_CAP+1)</x:f>
        <x:v>12</x:v>
      </x:c>
      <x:c r="K1092" s="266" t="n">
        <x:f>MOD(ROW()-ROW($I$46),MESCLUN_CAP+1)</x:f>
        <x:v>23</x:v>
      </x:c>
      <x:c r="L1092" s="266" t="n">
        <x:f>SUM(I1092:K1092)</x:f>
        <x:v>36</x:v>
      </x:c>
      <x:c r="M1092" s="267" t="n">
        <x:f>I1092*TOMATO_HOURS*WEEKS*(1+TOMATO_DIM)^I1092+J1092*CARROT_HOURS*WEEKS*(1+CARROT_DIM)^J1092+K1092*MESCLUN_HOURS*WEEKS*(1+MESCLUN_DIM)^K1092</x:f>
        <x:v>1960.4521615966692</x:v>
      </x:c>
      <x:c r="N1092" s="267" t="n">
        <x:f>MAX(M1092-FARMER_HOURS,0)/TEMP_HOURS_PER_WORKER</x:f>
        <x:v>0.8614251122199091</x:v>
      </x:c>
      <x:c r="O1092" s="268" t="n">
        <x:f>I1092*TOMATO_PRICE+J1092*CARROT_PRICE+K1092*MESCLUN_PRICE</x:f>
        <x:v>96028</x:v>
      </x:c>
      <x:c r="P1092" s="268" t="n">
        <x:f>I1092*TOMATO_FERTILIZER+J1092*CARROT_FERTILIZER+K1092*MESCLUN_FERTILIZER</x:f>
        <x:v>26400</x:v>
      </x:c>
      <x:c r="Q1092" s="268" t="n">
        <x:f>MIN(M1092,FARMER_HOURS)*FARMER_RATE+MAX(M1092-FARMER_HOURS,0)*TEMP_RATE</x:f>
        <x:v>46535.62780549773</x:v>
      </x:c>
      <x:c r="R1092" s="268" t="n">
        <x:f>O1092-P1092-Q1092-FIXED_COST</x:f>
        <x:v>3092.37219450227</x:v>
      </x:c>
      <x:c r="S1092" s="139" t="str">
        <x:f>IF(AND(L1092&lt;=TOTAL_BED_CAP,N1092&lt;=TEMP_WORKER_CAP),"YES","NO")</x:f>
        <x:v>YES</x:v>
      </x:c>
      <x:c r="T1092" s="139" t="n">
        <x:f>IF(S1092="YES",R1092,-1E+99)</x:f>
        <x:v>3092.37219450227</x:v>
      </x:c>
    </x:row>
    <x:row r="1093">
      <x:c r="A1093" s="139"/>
      <x:c r="B1093" s="139"/>
      <x:c r="C1093" s="139"/>
      <x:c r="D1093" s="139"/>
      <x:c r="E1093" s="139"/>
      <x:c r="F1093" s="139"/>
      <x:c r="G1093" s="139"/>
      <x:c r="H1093" s="139"/>
      <x:c r="I1093" s="266" t="n">
        <x:f>INT((ROW()-ROW($I$46))/((CARROT_CAP+1)*(MESCLUN_CAP+1)))</x:f>
        <x:v>1</x:v>
      </x:c>
      <x:c r="J1093" s="266" t="n">
        <x:f>MOD(INT((ROW()-ROW($I$46))/(MESCLUN_CAP+1)),CARROT_CAP+1)</x:f>
        <x:v>12</x:v>
      </x:c>
      <x:c r="K1093" s="266" t="n">
        <x:f>MOD(ROW()-ROW($I$46),MESCLUN_CAP+1)</x:f>
        <x:v>24</x:v>
      </x:c>
      <x:c r="L1093" s="266" t="n">
        <x:f>SUM(I1093:K1093)</x:f>
        <x:v>37</x:v>
      </x:c>
      <x:c r="M1093" s="267" t="n">
        <x:f>I1093*TOMATO_HOURS*WEEKS*(1+TOMATO_DIM)^I1093+J1093*CARROT_HOURS*WEEKS*(1+CARROT_DIM)^J1093+K1093*MESCLUN_HOURS*WEEKS*(1+MESCLUN_DIM)^K1093</x:f>
        <x:v>2038.2991111761648</x:v>
      </x:c>
      <x:c r="N1093" s="267" t="n">
        <x:f>MAX(M1093-FARMER_HOURS,0)/TEMP_HOURS_PER_WORKER</x:f>
        <x:v>0.9154854938723367</x:v>
      </x:c>
      <x:c r="O1093" s="268" t="n">
        <x:f>I1093*TOMATO_PRICE+J1093*CARROT_PRICE+K1093*MESCLUN_PRICE</x:f>
        <x:v>98728</x:v>
      </x:c>
      <x:c r="P1093" s="268" t="n">
        <x:f>I1093*TOMATO_FERTILIZER+J1093*CARROT_FERTILIZER+K1093*MESCLUN_FERTILIZER</x:f>
        <x:v>27280</x:v>
      </x:c>
      <x:c r="Q1093" s="268" t="n">
        <x:f>MIN(M1093,FARMER_HOURS)*FARMER_RATE+MAX(M1093-FARMER_HOURS,0)*TEMP_RATE</x:f>
        <x:v>47887.13734680842</x:v>
      </x:c>
      <x:c r="R1093" s="268" t="n">
        <x:f>O1093-P1093-Q1093-FIXED_COST</x:f>
        <x:v>3560.8626531915797</x:v>
      </x:c>
      <x:c r="S1093" s="139" t="str">
        <x:f>IF(AND(L1093&lt;=TOTAL_BED_CAP,N1093&lt;=TEMP_WORKER_CAP),"YES","NO")</x:f>
        <x:v>YES</x:v>
      </x:c>
      <x:c r="T1093" s="139" t="n">
        <x:f>IF(S1093="YES",R1093,-1E+99)</x:f>
        <x:v>3560.8626531915797</x:v>
      </x:c>
    </x:row>
    <x:row r="1094">
      <x:c r="A1094" s="139"/>
      <x:c r="B1094" s="139"/>
      <x:c r="C1094" s="139"/>
      <x:c r="D1094" s="139"/>
      <x:c r="E1094" s="139"/>
      <x:c r="F1094" s="139"/>
      <x:c r="G1094" s="139"/>
      <x:c r="H1094" s="139"/>
      <x:c r="I1094" s="266" t="n">
        <x:f>INT((ROW()-ROW($I$46))/((CARROT_CAP+1)*(MESCLUN_CAP+1)))</x:f>
        <x:v>1</x:v>
      </x:c>
      <x:c r="J1094" s="266" t="n">
        <x:f>MOD(INT((ROW()-ROW($I$46))/(MESCLUN_CAP+1)),CARROT_CAP+1)</x:f>
        <x:v>12</x:v>
      </x:c>
      <x:c r="K1094" s="266" t="n">
        <x:f>MOD(ROW()-ROW($I$46),MESCLUN_CAP+1)</x:f>
        <x:v>25</x:v>
      </x:c>
      <x:c r="L1094" s="266" t="n">
        <x:f>SUM(I1094:K1094)</x:f>
        <x:v>38</x:v>
      </x:c>
      <x:c r="M1094" s="267" t="n">
        <x:f>I1094*TOMATO_HOURS*WEEKS*(1+TOMATO_DIM)^I1094+J1094*CARROT_HOURS*WEEKS*(1+CARROT_DIM)^J1094+K1094*MESCLUN_HOURS*WEEKS*(1+MESCLUN_DIM)^K1094</x:f>
        <x:v>2117.8770325912624</x:v>
      </x:c>
      <x:c r="N1094" s="267" t="n">
        <x:f>MAX(M1094-FARMER_HOURS,0)/TEMP_HOURS_PER_WORKER</x:f>
        <x:v>0.9707479392994878</x:v>
      </x:c>
      <x:c r="O1094" s="268" t="n">
        <x:f>I1094*TOMATO_PRICE+J1094*CARROT_PRICE+K1094*MESCLUN_PRICE</x:f>
        <x:v>101428</x:v>
      </x:c>
      <x:c r="P1094" s="268" t="n">
        <x:f>I1094*TOMATO_FERTILIZER+J1094*CARROT_FERTILIZER+K1094*MESCLUN_FERTILIZER</x:f>
        <x:v>28160</x:v>
      </x:c>
      <x:c r="Q1094" s="268" t="n">
        <x:f>MIN(M1094,FARMER_HOURS)*FARMER_RATE+MAX(M1094-FARMER_HOURS,0)*TEMP_RATE</x:f>
        <x:v>49268.69848248719</x:v>
      </x:c>
      <x:c r="R1094" s="268" t="n">
        <x:f>O1094-P1094-Q1094-FIXED_COST</x:f>
        <x:v>3999.3015175128094</x:v>
      </x:c>
      <x:c r="S1094" s="139" t="str">
        <x:f>IF(AND(L1094&lt;=TOTAL_BED_CAP,N1094&lt;=TEMP_WORKER_CAP),"YES","NO")</x:f>
        <x:v>YES</x:v>
      </x:c>
      <x:c r="T1094" s="139" t="n">
        <x:f>IF(S1094="YES",R1094,-1E+99)</x:f>
        <x:v>3999.3015175128094</x:v>
      </x:c>
    </x:row>
    <x:row r="1095">
      <x:c r="A1095" s="139"/>
      <x:c r="B1095" s="139"/>
      <x:c r="C1095" s="139"/>
      <x:c r="D1095" s="139"/>
      <x:c r="E1095" s="139"/>
      <x:c r="F1095" s="139"/>
      <x:c r="G1095" s="139"/>
      <x:c r="H1095" s="139"/>
      <x:c r="I1095" s="266" t="n">
        <x:f>INT((ROW()-ROW($I$46))/((CARROT_CAP+1)*(MESCLUN_CAP+1)))</x:f>
        <x:v>1</x:v>
      </x:c>
      <x:c r="J1095" s="266" t="n">
        <x:f>MOD(INT((ROW()-ROW($I$46))/(MESCLUN_CAP+1)),CARROT_CAP+1)</x:f>
        <x:v>12</x:v>
      </x:c>
      <x:c r="K1095" s="266" t="n">
        <x:f>MOD(ROW()-ROW($I$46),MESCLUN_CAP+1)</x:f>
        <x:v>26</x:v>
      </x:c>
      <x:c r="L1095" s="266" t="n">
        <x:f>SUM(I1095:K1095)</x:f>
        <x:v>39</x:v>
      </x:c>
      <x:c r="M1095" s="267" t="n">
        <x:f>I1095*TOMATO_HOURS*WEEKS*(1+TOMATO_DIM)^I1095+J1095*CARROT_HOURS*WEEKS*(1+CARROT_DIM)^J1095+K1095*MESCLUN_HOURS*WEEKS*(1+MESCLUN_DIM)^K1095</x:f>
        <x:v>2199.2170365519796</x:v>
      </x:c>
      <x:c r="N1095" s="267" t="n">
        <x:f>MAX(M1095-FARMER_HOURS,0)/TEMP_HOURS_PER_WORKER</x:f>
        <x:v>1.027234053161097</x:v>
      </x:c>
      <x:c r="O1095" s="268" t="n">
        <x:f>I1095*TOMATO_PRICE+J1095*CARROT_PRICE+K1095*MESCLUN_PRICE</x:f>
        <x:v>104128</x:v>
      </x:c>
      <x:c r="P1095" s="268" t="n">
        <x:f>I1095*TOMATO_FERTILIZER+J1095*CARROT_FERTILIZER+K1095*MESCLUN_FERTILIZER</x:f>
        <x:v>29040</x:v>
      </x:c>
      <x:c r="Q1095" s="268" t="n">
        <x:f>MIN(M1095,FARMER_HOURS)*FARMER_RATE+MAX(M1095-FARMER_HOURS,0)*TEMP_RATE</x:f>
        <x:v>50680.85132902743</x:v>
      </x:c>
      <x:c r="R1095" s="268" t="n">
        <x:f>O1095-P1095-Q1095-FIXED_COST</x:f>
        <x:v>4407.148670972572</x:v>
      </x:c>
      <x:c r="S1095" s="139" t="str">
        <x:f>IF(AND(L1095&lt;=TOTAL_BED_CAP,N1095&lt;=TEMP_WORKER_CAP),"YES","NO")</x:f>
        <x:v>YES</x:v>
      </x:c>
      <x:c r="T1095" s="139" t="n">
        <x:f>IF(S1095="YES",R1095,-1E+99)</x:f>
        <x:v>4407.148670972572</x:v>
      </x:c>
    </x:row>
    <x:row r="1096">
      <x:c r="A1096" s="139"/>
      <x:c r="B1096" s="139"/>
      <x:c r="C1096" s="139"/>
      <x:c r="D1096" s="139"/>
      <x:c r="E1096" s="139"/>
      <x:c r="F1096" s="139"/>
      <x:c r="G1096" s="139"/>
      <x:c r="H1096" s="139"/>
      <x:c r="I1096" s="266" t="n">
        <x:f>INT((ROW()-ROW($I$46))/((CARROT_CAP+1)*(MESCLUN_CAP+1)))</x:f>
        <x:v>1</x:v>
      </x:c>
      <x:c r="J1096" s="266" t="n">
        <x:f>MOD(INT((ROW()-ROW($I$46))/(MESCLUN_CAP+1)),CARROT_CAP+1)</x:f>
        <x:v>12</x:v>
      </x:c>
      <x:c r="K1096" s="266" t="n">
        <x:f>MOD(ROW()-ROW($I$46),MESCLUN_CAP+1)</x:f>
        <x:v>27</x:v>
      </x:c>
      <x:c r="L1096" s="266" t="n">
        <x:f>SUM(I1096:K1096)</x:f>
        <x:v>40</x:v>
      </x:c>
      <x:c r="M1096" s="267" t="n">
        <x:f>I1096*TOMATO_HOURS*WEEKS*(1+TOMATO_DIM)^I1096+J1096*CARROT_HOURS*WEEKS*(1+CARROT_DIM)^J1096+K1096*MESCLUN_HOURS*WEEKS*(1+MESCLUN_DIM)^K1096</x:f>
        <x:v>2282.350741071737</x:v>
      </x:c>
      <x:c r="N1096" s="267" t="n">
        <x:f>MAX(M1096-FARMER_HOURS,0)/TEMP_HOURS_PER_WORKER</x:f>
        <x:v>1.0849657924109286</x:v>
      </x:c>
      <x:c r="O1096" s="268" t="n">
        <x:f>I1096*TOMATO_PRICE+J1096*CARROT_PRICE+K1096*MESCLUN_PRICE</x:f>
        <x:v>106828</x:v>
      </x:c>
      <x:c r="P1096" s="268" t="n">
        <x:f>I1096*TOMATO_FERTILIZER+J1096*CARROT_FERTILIZER+K1096*MESCLUN_FERTILIZER</x:f>
        <x:v>29920</x:v>
      </x:c>
      <x:c r="Q1096" s="268" t="n">
        <x:f>MIN(M1096,FARMER_HOURS)*FARMER_RATE+MAX(M1096-FARMER_HOURS,0)*TEMP_RATE</x:f>
        <x:v>52124.14481027321</x:v>
      </x:c>
      <x:c r="R1096" s="268" t="n">
        <x:f>O1096-P1096-Q1096-FIXED_COST</x:f>
        <x:v>4783.85518972679</x:v>
      </x:c>
      <x:c r="S1096" s="139" t="str">
        <x:f>IF(AND(L1096&lt;=TOTAL_BED_CAP,N1096&lt;=TEMP_WORKER_CAP),"YES","NO")</x:f>
        <x:v>YES</x:v>
      </x:c>
      <x:c r="T1096" s="139" t="n">
        <x:f>IF(S1096="YES",R1096,-1E+99)</x:f>
        <x:v>4783.85518972679</x:v>
      </x:c>
    </x:row>
    <x:row r="1097">
      <x:c r="A1097" s="139"/>
      <x:c r="B1097" s="139"/>
      <x:c r="C1097" s="139"/>
      <x:c r="D1097" s="139"/>
      <x:c r="E1097" s="139"/>
      <x:c r="F1097" s="139"/>
      <x:c r="G1097" s="139"/>
      <x:c r="H1097" s="139"/>
      <x:c r="I1097" s="266" t="n">
        <x:f>INT((ROW()-ROW($I$46))/((CARROT_CAP+1)*(MESCLUN_CAP+1)))</x:f>
        <x:v>1</x:v>
      </x:c>
      <x:c r="J1097" s="266" t="n">
        <x:f>MOD(INT((ROW()-ROW($I$46))/(MESCLUN_CAP+1)),CARROT_CAP+1)</x:f>
        <x:v>12</x:v>
      </x:c>
      <x:c r="K1097" s="266" t="n">
        <x:f>MOD(ROW()-ROW($I$46),MESCLUN_CAP+1)</x:f>
        <x:v>28</x:v>
      </x:c>
      <x:c r="L1097" s="266" t="n">
        <x:f>SUM(I1097:K1097)</x:f>
        <x:v>41</x:v>
      </x:c>
      <x:c r="M1097" s="267" t="n">
        <x:f>I1097*TOMATO_HOURS*WEEKS*(1+TOMATO_DIM)^I1097+J1097*CARROT_HOURS*WEEKS*(1+CARROT_DIM)^J1097+K1097*MESCLUN_HOURS*WEEKS*(1+MESCLUN_DIM)^K1097</x:f>
        <x:v>2367.3102792888903</x:v>
      </x:c>
      <x:c r="N1097" s="267" t="n">
        <x:f>MAX(M1097-FARMER_HOURS,0)/TEMP_HOURS_PER_WORKER</x:f>
        <x:v>1.143965471728396</x:v>
      </x:c>
      <x:c r="O1097" s="268" t="n">
        <x:f>I1097*TOMATO_PRICE+J1097*CARROT_PRICE+K1097*MESCLUN_PRICE</x:f>
        <x:v>109528</x:v>
      </x:c>
      <x:c r="P1097" s="268" t="n">
        <x:f>I1097*TOMATO_FERTILIZER+J1097*CARROT_FERTILIZER+K1097*MESCLUN_FERTILIZER</x:f>
        <x:v>30800</x:v>
      </x:c>
      <x:c r="Q1097" s="268" t="n">
        <x:f>MIN(M1097,FARMER_HOURS)*FARMER_RATE+MAX(M1097-FARMER_HOURS,0)*TEMP_RATE</x:f>
        <x:v>53599.1367932099</x:v>
      </x:c>
      <x:c r="R1097" s="268" t="n">
        <x:f>O1097-P1097-Q1097-FIXED_COST</x:f>
        <x:v>5128.863206790098</x:v>
      </x:c>
      <x:c r="S1097" s="139" t="str">
        <x:f>IF(AND(L1097&lt;=TOTAL_BED_CAP,N1097&lt;=TEMP_WORKER_CAP),"YES","NO")</x:f>
        <x:v>YES</x:v>
      </x:c>
      <x:c r="T1097" s="139" t="n">
        <x:f>IF(S1097="YES",R1097,-1E+99)</x:f>
        <x:v>5128.863206790098</x:v>
      </x:c>
    </x:row>
    <x:row r="1098">
      <x:c r="A1098" s="139"/>
      <x:c r="B1098" s="139"/>
      <x:c r="C1098" s="139"/>
      <x:c r="D1098" s="139"/>
      <x:c r="E1098" s="139"/>
      <x:c r="F1098" s="139"/>
      <x:c r="G1098" s="139"/>
      <x:c r="H1098" s="139"/>
      <x:c r="I1098" s="266" t="n">
        <x:f>INT((ROW()-ROW($I$46))/((CARROT_CAP+1)*(MESCLUN_CAP+1)))</x:f>
        <x:v>1</x:v>
      </x:c>
      <x:c r="J1098" s="266" t="n">
        <x:f>MOD(INT((ROW()-ROW($I$46))/(MESCLUN_CAP+1)),CARROT_CAP+1)</x:f>
        <x:v>12</x:v>
      </x:c>
      <x:c r="K1098" s="266" t="n">
        <x:f>MOD(ROW()-ROW($I$46),MESCLUN_CAP+1)</x:f>
        <x:v>29</x:v>
      </x:c>
      <x:c r="L1098" s="266" t="n">
        <x:f>SUM(I1098:K1098)</x:f>
        <x:v>42</x:v>
      </x:c>
      <x:c r="M1098" s="267" t="n">
        <x:f>I1098*TOMATO_HOURS*WEEKS*(1+TOMATO_DIM)^I1098+J1098*CARROT_HOURS*WEEKS*(1+CARROT_DIM)^J1098+K1098*MESCLUN_HOURS*WEEKS*(1+MESCLUN_DIM)^K1098</x:f>
        <x:v>2454.1283074045436</x:v>
      </x:c>
      <x:c r="N1098" s="267" t="n">
        <x:f>MAX(M1098-FARMER_HOURS,0)/TEMP_HOURS_PER_WORKER</x:f>
        <x:v>1.204255769030933</x:v>
      </x:c>
      <x:c r="O1098" s="268" t="n">
        <x:f>I1098*TOMATO_PRICE+J1098*CARROT_PRICE+K1098*MESCLUN_PRICE</x:f>
        <x:v>112228</x:v>
      </x:c>
      <x:c r="P1098" s="268" t="n">
        <x:f>I1098*TOMATO_FERTILIZER+J1098*CARROT_FERTILIZER+K1098*MESCLUN_FERTILIZER</x:f>
        <x:v>31680</x:v>
      </x:c>
      <x:c r="Q1098" s="268" t="n">
        <x:f>MIN(M1098,FARMER_HOURS)*FARMER_RATE+MAX(M1098-FARMER_HOURS,0)*TEMP_RATE</x:f>
        <x:v>55106.39422577333</x:v>
      </x:c>
      <x:c r="R1098" s="268" t="n">
        <x:f>O1098-P1098-Q1098-FIXED_COST</x:f>
        <x:v>5441.605774226671</x:v>
      </x:c>
      <x:c r="S1098" s="139" t="str">
        <x:f>IF(AND(L1098&lt;=TOTAL_BED_CAP,N1098&lt;=TEMP_WORKER_CAP),"YES","NO")</x:f>
        <x:v>YES</x:v>
      </x:c>
      <x:c r="T1098" s="139" t="n">
        <x:f>IF(S1098="YES",R1098,-1E+99)</x:f>
        <x:v>5441.605774226671</x:v>
      </x:c>
    </x:row>
    <x:row r="1099">
      <x:c r="A1099" s="139"/>
      <x:c r="B1099" s="139"/>
      <x:c r="C1099" s="139"/>
      <x:c r="D1099" s="139"/>
      <x:c r="E1099" s="139"/>
      <x:c r="F1099" s="139"/>
      <x:c r="G1099" s="139"/>
      <x:c r="H1099" s="139"/>
      <x:c r="I1099" s="266" t="n">
        <x:f>INT((ROW()-ROW($I$46))/((CARROT_CAP+1)*(MESCLUN_CAP+1)))</x:f>
        <x:v>1</x:v>
      </x:c>
      <x:c r="J1099" s="266" t="n">
        <x:f>MOD(INT((ROW()-ROW($I$46))/(MESCLUN_CAP+1)),CARROT_CAP+1)</x:f>
        <x:v>12</x:v>
      </x:c>
      <x:c r="K1099" s="266" t="n">
        <x:f>MOD(ROW()-ROW($I$46),MESCLUN_CAP+1)</x:f>
        <x:v>30</x:v>
      </x:c>
      <x:c r="L1099" s="266" t="n">
        <x:f>SUM(I1099:K1099)</x:f>
        <x:v>43</x:v>
      </x:c>
      <x:c r="M1099" s="267" t="n">
        <x:f>I1099*TOMATO_HOURS*WEEKS*(1+TOMATO_DIM)^I1099+J1099*CARROT_HOURS*WEEKS*(1+CARROT_DIM)^J1099+K1099*MESCLUN_HOURS*WEEKS*(1+MESCLUN_DIM)^K1099</x:f>
        <x:v>2542.8380127383134</x:v>
      </x:c>
      <x:c r="N1099" s="267" t="n">
        <x:f>MAX(M1099-FARMER_HOURS,0)/TEMP_HOURS_PER_WORKER</x:f>
        <x:v>1.265859731068273</x:v>
      </x:c>
      <x:c r="O1099" s="268" t="n">
        <x:f>I1099*TOMATO_PRICE+J1099*CARROT_PRICE+K1099*MESCLUN_PRICE</x:f>
        <x:v>114928</x:v>
      </x:c>
      <x:c r="P1099" s="268" t="n">
        <x:f>I1099*TOMATO_FERTILIZER+J1099*CARROT_FERTILIZER+K1099*MESCLUN_FERTILIZER</x:f>
        <x:v>32560</x:v>
      </x:c>
      <x:c r="Q1099" s="268" t="n">
        <x:f>MIN(M1099,FARMER_HOURS)*FARMER_RATE+MAX(M1099-FARMER_HOURS,0)*TEMP_RATE</x:f>
        <x:v>56646.493276706824</x:v>
      </x:c>
      <x:c r="R1099" s="268" t="n">
        <x:f>O1099-P1099-Q1099-FIXED_COST</x:f>
        <x:v>5721.506723293176</x:v>
      </x:c>
      <x:c r="S1099" s="139" t="str">
        <x:f>IF(AND(L1099&lt;=TOTAL_BED_CAP,N1099&lt;=TEMP_WORKER_CAP),"YES","NO")</x:f>
        <x:v>YES</x:v>
      </x:c>
      <x:c r="T1099" s="139" t="n">
        <x:f>IF(S1099="YES",R1099,-1E+99)</x:f>
        <x:v>5721.506723293176</x:v>
      </x:c>
    </x:row>
    <x:row r="1100">
      <x:c r="A1100" s="139"/>
      <x:c r="B1100" s="139"/>
      <x:c r="C1100" s="139"/>
      <x:c r="D1100" s="139"/>
      <x:c r="E1100" s="139"/>
      <x:c r="F1100" s="139"/>
      <x:c r="G1100" s="139"/>
      <x:c r="H1100" s="139"/>
      <x:c r="I1100" s="266" t="n">
        <x:f>INT((ROW()-ROW($I$46))/((CARROT_CAP+1)*(MESCLUN_CAP+1)))</x:f>
        <x:v>1</x:v>
      </x:c>
      <x:c r="J1100" s="266" t="n">
        <x:f>MOD(INT((ROW()-ROW($I$46))/(MESCLUN_CAP+1)),CARROT_CAP+1)</x:f>
        <x:v>13</x:v>
      </x:c>
      <x:c r="K1100" s="266" t="n">
        <x:f>MOD(ROW()-ROW($I$46),MESCLUN_CAP+1)</x:f>
        <x:v>0</x:v>
      </x:c>
      <x:c r="L1100" s="266" t="n">
        <x:f>SUM(I1100:K1100)</x:f>
        <x:v>14</x:v>
      </x:c>
      <x:c r="M1100" s="267" t="n">
        <x:f>I1100*TOMATO_HOURS*WEEKS*(1+TOMATO_DIM)^I1100+J1100*CARROT_HOURS*WEEKS*(1+CARROT_DIM)^J1100+K1100*MESCLUN_HOURS*WEEKS*(1+MESCLUN_DIM)^K1100</x:f>
        <x:v>636.6193074924571</x:v>
      </x:c>
      <x:c r="N1100" s="267" t="n">
        <x:f>MAX(M1100-FARMER_HOURS,0)/TEMP_HOURS_PER_WORKER</x:f>
        <x:v>0</x:v>
      </x:c>
      <x:c r="O1100" s="268" t="n">
        <x:f>I1100*TOMATO_PRICE+J1100*CARROT_PRICE+K1100*MESCLUN_PRICE</x:f>
        <x:v>36022</x:v>
      </x:c>
      <x:c r="P1100" s="268" t="n">
        <x:f>I1100*TOMATO_FERTILIZER+J1100*CARROT_FERTILIZER+K1100*MESCLUN_FERTILIZER</x:f>
        <x:v>6600</x:v>
      </x:c>
      <x:c r="Q1100" s="268" t="n">
        <x:f>MIN(M1100,FARMER_HOURS)*FARMER_RATE+MAX(M1100-FARMER_HOURS,0)*TEMP_RATE</x:f>
        <x:v>22104.837065710315</x:v>
      </x:c>
      <x:c r="R1100" s="268" t="n">
        <x:f>O1100-P1100-Q1100-FIXED_COST</x:f>
        <x:v>-12682.837065710315</x:v>
      </x:c>
      <x:c r="S1100" s="139" t="str">
        <x:f>IF(AND(L1100&lt;=TOTAL_BED_CAP,N1100&lt;=TEMP_WORKER_CAP),"YES","NO")</x:f>
        <x:v>YES</x:v>
      </x:c>
      <x:c r="T1100" s="139" t="n">
        <x:f>IF(S1100="YES",R1100,-1E+99)</x:f>
        <x:v>-12682.837065710315</x:v>
      </x:c>
    </x:row>
    <x:row r="1101">
      <x:c r="A1101" s="139"/>
      <x:c r="B1101" s="139"/>
      <x:c r="C1101" s="139"/>
      <x:c r="D1101" s="139"/>
      <x:c r="E1101" s="139"/>
      <x:c r="F1101" s="139"/>
      <x:c r="G1101" s="139"/>
      <x:c r="H1101" s="139"/>
      <x:c r="I1101" s="266" t="n">
        <x:f>INT((ROW()-ROW($I$46))/((CARROT_CAP+1)*(MESCLUN_CAP+1)))</x:f>
        <x:v>1</x:v>
      </x:c>
      <x:c r="J1101" s="266" t="n">
        <x:f>MOD(INT((ROW()-ROW($I$46))/(MESCLUN_CAP+1)),CARROT_CAP+1)</x:f>
        <x:v>13</x:v>
      </x:c>
      <x:c r="K1101" s="266" t="n">
        <x:f>MOD(ROW()-ROW($I$46),MESCLUN_CAP+1)</x:f>
        <x:v>1</x:v>
      </x:c>
      <x:c r="L1101" s="266" t="n">
        <x:f>SUM(I1101:K1101)</x:f>
        <x:v>15</x:v>
      </x:c>
      <x:c r="M1101" s="267" t="n">
        <x:f>I1101*TOMATO_HOURS*WEEKS*(1+TOMATO_DIM)^I1101+J1101*CARROT_HOURS*WEEKS*(1+CARROT_DIM)^J1101+K1101*MESCLUN_HOURS*WEEKS*(1+MESCLUN_DIM)^K1101</x:f>
        <x:v>682.1818074924571</x:v>
      </x:c>
      <x:c r="N1101" s="267" t="n">
        <x:f>MAX(M1101-FARMER_HOURS,0)/TEMP_HOURS_PER_WORKER</x:f>
        <x:v>0</x:v>
      </x:c>
      <x:c r="O1101" s="268" t="n">
        <x:f>I1101*TOMATO_PRICE+J1101*CARROT_PRICE+K1101*MESCLUN_PRICE</x:f>
        <x:v>38722</x:v>
      </x:c>
      <x:c r="P1101" s="268" t="n">
        <x:f>I1101*TOMATO_FERTILIZER+J1101*CARROT_FERTILIZER+K1101*MESCLUN_FERTILIZER</x:f>
        <x:v>7480</x:v>
      </x:c>
      <x:c r="Q1101" s="268" t="n">
        <x:f>MIN(M1101,FARMER_HOURS)*FARMER_RATE+MAX(M1101-FARMER_HOURS,0)*TEMP_RATE</x:f>
        <x:v>23686.868315710315</x:v>
      </x:c>
      <x:c r="R1101" s="268" t="n">
        <x:f>O1101-P1101-Q1101-FIXED_COST</x:f>
        <x:v>-12444.868315710315</x:v>
      </x:c>
      <x:c r="S1101" s="139" t="str">
        <x:f>IF(AND(L1101&lt;=TOTAL_BED_CAP,N1101&lt;=TEMP_WORKER_CAP),"YES","NO")</x:f>
        <x:v>YES</x:v>
      </x:c>
      <x:c r="T1101" s="139" t="n">
        <x:f>IF(S1101="YES",R1101,-1E+99)</x:f>
        <x:v>-12444.868315710315</x:v>
      </x:c>
    </x:row>
    <x:row r="1102">
      <x:c r="A1102" s="139"/>
      <x:c r="B1102" s="139"/>
      <x:c r="C1102" s="139"/>
      <x:c r="D1102" s="139"/>
      <x:c r="E1102" s="139"/>
      <x:c r="F1102" s="139"/>
      <x:c r="G1102" s="139"/>
      <x:c r="H1102" s="139"/>
      <x:c r="I1102" s="266" t="n">
        <x:f>INT((ROW()-ROW($I$46))/((CARROT_CAP+1)*(MESCLUN_CAP+1)))</x:f>
        <x:v>1</x:v>
      </x:c>
      <x:c r="J1102" s="266" t="n">
        <x:f>MOD(INT((ROW()-ROW($I$46))/(MESCLUN_CAP+1)),CARROT_CAP+1)</x:f>
        <x:v>13</x:v>
      </x:c>
      <x:c r="K1102" s="266" t="n">
        <x:f>MOD(ROW()-ROW($I$46),MESCLUN_CAP+1)</x:f>
        <x:v>2</x:v>
      </x:c>
      <x:c r="L1102" s="266" t="n">
        <x:f>SUM(I1102:K1102)</x:f>
        <x:v>16</x:v>
      </x:c>
      <x:c r="M1102" s="267" t="n">
        <x:f>I1102*TOMATO_HOURS*WEEKS*(1+TOMATO_DIM)^I1102+J1102*CARROT_HOURS*WEEKS*(1+CARROT_DIM)^J1102+K1102*MESCLUN_HOURS*WEEKS*(1+MESCLUN_DIM)^K1102</x:f>
        <x:v>728.8833699924571</x:v>
      </x:c>
      <x:c r="N1102" s="267" t="n">
        <x:f>MAX(M1102-FARMER_HOURS,0)/TEMP_HOURS_PER_WORKER</x:f>
        <x:v>0.006169006939206333</x:v>
      </x:c>
      <x:c r="O1102" s="268" t="n">
        <x:f>I1102*TOMATO_PRICE+J1102*CARROT_PRICE+K1102*MESCLUN_PRICE</x:f>
        <x:v>41422</x:v>
      </x:c>
      <x:c r="P1102" s="268" t="n">
        <x:f>I1102*TOMATO_FERTILIZER+J1102*CARROT_FERTILIZER+K1102*MESCLUN_FERTILIZER</x:f>
        <x:v>8360</x:v>
      </x:c>
      <x:c r="Q1102" s="268" t="n">
        <x:f>MIN(M1102,FARMER_HOURS)*FARMER_RATE+MAX(M1102-FARMER_HOURS,0)*TEMP_RATE</x:f>
        <x:v>25154.225173480158</x:v>
      </x:c>
      <x:c r="R1102" s="268" t="n">
        <x:f>O1102-P1102-Q1102-FIXED_COST</x:f>
        <x:v>-12092.225173480158</x:v>
      </x:c>
      <x:c r="S1102" s="139" t="str">
        <x:f>IF(AND(L1102&lt;=TOTAL_BED_CAP,N1102&lt;=TEMP_WORKER_CAP),"YES","NO")</x:f>
        <x:v>YES</x:v>
      </x:c>
      <x:c r="T1102" s="139" t="n">
        <x:f>IF(S1102="YES",R1102,-1E+99)</x:f>
        <x:v>-12092.225173480158</x:v>
      </x:c>
    </x:row>
    <x:row r="1103">
      <x:c r="A1103" s="139"/>
      <x:c r="B1103" s="139"/>
      <x:c r="C1103" s="139"/>
      <x:c r="D1103" s="139"/>
      <x:c r="E1103" s="139"/>
      <x:c r="F1103" s="139"/>
      <x:c r="G1103" s="139"/>
      <x:c r="H1103" s="139"/>
      <x:c r="I1103" s="266" t="n">
        <x:f>INT((ROW()-ROW($I$46))/((CARROT_CAP+1)*(MESCLUN_CAP+1)))</x:f>
        <x:v>1</x:v>
      </x:c>
      <x:c r="J1103" s="266" t="n">
        <x:f>MOD(INT((ROW()-ROW($I$46))/(MESCLUN_CAP+1)),CARROT_CAP+1)</x:f>
        <x:v>13</x:v>
      </x:c>
      <x:c r="K1103" s="266" t="n">
        <x:f>MOD(ROW()-ROW($I$46),MESCLUN_CAP+1)</x:f>
        <x:v>3</x:v>
      </x:c>
      <x:c r="L1103" s="266" t="n">
        <x:f>SUM(I1103:K1103)</x:f>
        <x:v>17</x:v>
      </x:c>
      <x:c r="M1103" s="267" t="n">
        <x:f>I1103*TOMATO_HOURS*WEEKS*(1+TOMATO_DIM)^I1103+J1103*CARROT_HOURS*WEEKS*(1+CARROT_DIM)^J1103+K1103*MESCLUN_HOURS*WEEKS*(1+MESCLUN_DIM)^K1103</x:f>
        <x:v>776.745352414332</x:v>
      </x:c>
      <x:c r="N1103" s="267" t="n">
        <x:f>MAX(M1103-FARMER_HOURS,0)/TEMP_HOURS_PER_WORKER</x:f>
        <x:v>0.03940649473217503</x:v>
      </x:c>
      <x:c r="O1103" s="268" t="n">
        <x:f>I1103*TOMATO_PRICE+J1103*CARROT_PRICE+K1103*MESCLUN_PRICE</x:f>
        <x:v>44122</x:v>
      </x:c>
      <x:c r="P1103" s="268" t="n">
        <x:f>I1103*TOMATO_FERTILIZER+J1103*CARROT_FERTILIZER+K1103*MESCLUN_FERTILIZER</x:f>
        <x:v>9240</x:v>
      </x:c>
      <x:c r="Q1103" s="268" t="n">
        <x:f>MIN(M1103,FARMER_HOURS)*FARMER_RATE+MAX(M1103-FARMER_HOURS,0)*TEMP_RATE</x:f>
        <x:v>25985.162368304376</x:v>
      </x:c>
      <x:c r="R1103" s="268" t="n">
        <x:f>O1103-P1103-Q1103-FIXED_COST</x:f>
        <x:v>-11103.162368304376</x:v>
      </x:c>
      <x:c r="S1103" s="139" t="str">
        <x:f>IF(AND(L1103&lt;=TOTAL_BED_CAP,N1103&lt;=TEMP_WORKER_CAP),"YES","NO")</x:f>
        <x:v>YES</x:v>
      </x:c>
      <x:c r="T1103" s="139" t="n">
        <x:f>IF(S1103="YES",R1103,-1E+99)</x:f>
        <x:v>-11103.162368304376</x:v>
      </x:c>
    </x:row>
    <x:row r="1104">
      <x:c r="A1104" s="139"/>
      <x:c r="B1104" s="139"/>
      <x:c r="C1104" s="139"/>
      <x:c r="D1104" s="139"/>
      <x:c r="E1104" s="139"/>
      <x:c r="F1104" s="139"/>
      <x:c r="G1104" s="139"/>
      <x:c r="H1104" s="139"/>
      <x:c r="I1104" s="266" t="n">
        <x:f>INT((ROW()-ROW($I$46))/((CARROT_CAP+1)*(MESCLUN_CAP+1)))</x:f>
        <x:v>1</x:v>
      </x:c>
      <x:c r="J1104" s="266" t="n">
        <x:f>MOD(INT((ROW()-ROW($I$46))/(MESCLUN_CAP+1)),CARROT_CAP+1)</x:f>
        <x:v>13</x:v>
      </x:c>
      <x:c r="K1104" s="266" t="n">
        <x:f>MOD(ROW()-ROW($I$46),MESCLUN_CAP+1)</x:f>
        <x:v>4</x:v>
      </x:c>
      <x:c r="L1104" s="266" t="n">
        <x:f>SUM(I1104:K1104)</x:f>
        <x:v>18</x:v>
      </x:c>
      <x:c r="M1104" s="267" t="n">
        <x:f>I1104*TOMATO_HOURS*WEEKS*(1+TOMATO_DIM)^I1104+J1104*CARROT_HOURS*WEEKS*(1+CARROT_DIM)^J1104+K1104*MESCLUN_HOURS*WEEKS*(1+MESCLUN_DIM)^K1104</x:f>
        <x:v>825.7894681369883</x:v>
      </x:c>
      <x:c r="N1104" s="267" t="n">
        <x:f>MAX(M1104-FARMER_HOURS,0)/TEMP_HOURS_PER_WORKER</x:f>
        <x:v>0.07346490842846407</x:v>
      </x:c>
      <x:c r="O1104" s="268" t="n">
        <x:f>I1104*TOMATO_PRICE+J1104*CARROT_PRICE+K1104*MESCLUN_PRICE</x:f>
        <x:v>46822</x:v>
      </x:c>
      <x:c r="P1104" s="268" t="n">
        <x:f>I1104*TOMATO_FERTILIZER+J1104*CARROT_FERTILIZER+K1104*MESCLUN_FERTILIZER</x:f>
        <x:v>10120</x:v>
      </x:c>
      <x:c r="Q1104" s="268" t="n">
        <x:f>MIN(M1104,FARMER_HOURS)*FARMER_RATE+MAX(M1104-FARMER_HOURS,0)*TEMP_RATE</x:f>
        <x:v>26836.622710711603</x:v>
      </x:c>
      <x:c r="R1104" s="268" t="n">
        <x:f>O1104-P1104-Q1104-FIXED_COST</x:f>
        <x:v>-10134.622710711603</x:v>
      </x:c>
      <x:c r="S1104" s="139" t="str">
        <x:f>IF(AND(L1104&lt;=TOTAL_BED_CAP,N1104&lt;=TEMP_WORKER_CAP),"YES","NO")</x:f>
        <x:v>YES</x:v>
      </x:c>
      <x:c r="T1104" s="139" t="n">
        <x:f>IF(S1104="YES",R1104,-1E+99)</x:f>
        <x:v>-10134.622710711603</x:v>
      </x:c>
    </x:row>
    <x:row r="1105">
      <x:c r="A1105" s="139"/>
      <x:c r="B1105" s="139"/>
      <x:c r="C1105" s="139"/>
      <x:c r="D1105" s="139"/>
      <x:c r="E1105" s="139"/>
      <x:c r="F1105" s="139"/>
      <x:c r="G1105" s="139"/>
      <x:c r="H1105" s="139"/>
      <x:c r="I1105" s="266" t="n">
        <x:f>INT((ROW()-ROW($I$46))/((CARROT_CAP+1)*(MESCLUN_CAP+1)))</x:f>
        <x:v>1</x:v>
      </x:c>
      <x:c r="J1105" s="266" t="n">
        <x:f>MOD(INT((ROW()-ROW($I$46))/(MESCLUN_CAP+1)),CARROT_CAP+1)</x:f>
        <x:v>13</x:v>
      </x:c>
      <x:c r="K1105" s="266" t="n">
        <x:f>MOD(ROW()-ROW($I$46),MESCLUN_CAP+1)</x:f>
        <x:v>5</x:v>
      </x:c>
      <x:c r="L1105" s="266" t="n">
        <x:f>SUM(I1105:K1105)</x:f>
        <x:v>19</x:v>
      </x:c>
      <x:c r="M1105" s="267" t="n">
        <x:f>I1105*TOMATO_HOURS*WEEKS*(1+TOMATO_DIM)^I1105+J1105*CARROT_HOURS*WEEKS*(1+CARROT_DIM)^J1105+K1105*MESCLUN_HOURS*WEEKS*(1+MESCLUN_DIM)^K1105</x:f>
        <x:v>876.0377920581919</x:v>
      </x:c>
      <x:c r="N1105" s="267" t="n">
        <x:f>MAX(M1105-FARMER_HOURS,0)/TEMP_HOURS_PER_WORKER</x:f>
        <x:v>0.10835957781818885</x:v>
      </x:c>
      <x:c r="O1105" s="268" t="n">
        <x:f>I1105*TOMATO_PRICE+J1105*CARROT_PRICE+K1105*MESCLUN_PRICE</x:f>
        <x:v>49522</x:v>
      </x:c>
      <x:c r="P1105" s="268" t="n">
        <x:f>I1105*TOMATO_FERTILIZER+J1105*CARROT_FERTILIZER+K1105*MESCLUN_FERTILIZER</x:f>
        <x:v>11000</x:v>
      </x:c>
      <x:c r="Q1105" s="268" t="n">
        <x:f>MIN(M1105,FARMER_HOURS)*FARMER_RATE+MAX(M1105-FARMER_HOURS,0)*TEMP_RATE</x:f>
        <x:v>27708.98944545472</x:v>
      </x:c>
      <x:c r="R1105" s="268" t="n">
        <x:f>O1105-P1105-Q1105-FIXED_COST</x:f>
        <x:v>-9186.989445454721</x:v>
      </x:c>
      <x:c r="S1105" s="139" t="str">
        <x:f>IF(AND(L1105&lt;=TOTAL_BED_CAP,N1105&lt;=TEMP_WORKER_CAP),"YES","NO")</x:f>
        <x:v>YES</x:v>
      </x:c>
      <x:c r="T1105" s="139" t="n">
        <x:f>IF(S1105="YES",R1105,-1E+99)</x:f>
        <x:v>-9186.989445454721</x:v>
      </x:c>
    </x:row>
    <x:row r="1106">
      <x:c r="A1106" s="139"/>
      <x:c r="B1106" s="139"/>
      <x:c r="C1106" s="139"/>
      <x:c r="D1106" s="139"/>
      <x:c r="E1106" s="139"/>
      <x:c r="F1106" s="139"/>
      <x:c r="G1106" s="139"/>
      <x:c r="H1106" s="139"/>
      <x:c r="I1106" s="266" t="n">
        <x:f>INT((ROW()-ROW($I$46))/((CARROT_CAP+1)*(MESCLUN_CAP+1)))</x:f>
        <x:v>1</x:v>
      </x:c>
      <x:c r="J1106" s="266" t="n">
        <x:f>MOD(INT((ROW()-ROW($I$46))/(MESCLUN_CAP+1)),CARROT_CAP+1)</x:f>
        <x:v>13</x:v>
      </x:c>
      <x:c r="K1106" s="266" t="n">
        <x:f>MOD(ROW()-ROW($I$46),MESCLUN_CAP+1)</x:f>
        <x:v>6</x:v>
      </x:c>
      <x:c r="L1106" s="266" t="n">
        <x:f>SUM(I1106:K1106)</x:f>
        <x:v>20</x:v>
      </x:c>
      <x:c r="M1106" s="267" t="n">
        <x:f>I1106*TOMATO_HOURS*WEEKS*(1+TOMATO_DIM)^I1106+J1106*CARROT_HOURS*WEEKS*(1+CARROT_DIM)^J1106+K1106*MESCLUN_HOURS*WEEKS*(1+MESCLUN_DIM)^K1106</x:f>
        <x:v>927.5127662398248</x:v>
      </x:c>
      <x:c r="N1106" s="267" t="n">
        <x:f>MAX(M1106-FARMER_HOURS,0)/TEMP_HOURS_PER_WORKER</x:f>
        <x:v>0.144106087666545</x:v>
      </x:c>
      <x:c r="O1106" s="268" t="n">
        <x:f>I1106*TOMATO_PRICE+J1106*CARROT_PRICE+K1106*MESCLUN_PRICE</x:f>
        <x:v>52222</x:v>
      </x:c>
      <x:c r="P1106" s="268" t="n">
        <x:f>I1106*TOMATO_FERTILIZER+J1106*CARROT_FERTILIZER+K1106*MESCLUN_FERTILIZER</x:f>
        <x:v>11880</x:v>
      </x:c>
      <x:c r="Q1106" s="268" t="n">
        <x:f>MIN(M1106,FARMER_HOURS)*FARMER_RATE+MAX(M1106-FARMER_HOURS,0)*TEMP_RATE</x:f>
        <x:v>28602.652191663627</x:v>
      </x:c>
      <x:c r="R1106" s="268" t="n">
        <x:f>O1106-P1106-Q1106-FIXED_COST</x:f>
        <x:v>-8260.652191663627</x:v>
      </x:c>
      <x:c r="S1106" s="139" t="str">
        <x:f>IF(AND(L1106&lt;=TOTAL_BED_CAP,N1106&lt;=TEMP_WORKER_CAP),"YES","NO")</x:f>
        <x:v>YES</x:v>
      </x:c>
      <x:c r="T1106" s="139" t="n">
        <x:f>IF(S1106="YES",R1106,-1E+99)</x:f>
        <x:v>-8260.652191663627</x:v>
      </x:c>
    </x:row>
    <x:row r="1107">
      <x:c r="A1107" s="139"/>
      <x:c r="B1107" s="139"/>
      <x:c r="C1107" s="139"/>
      <x:c r="D1107" s="139"/>
      <x:c r="E1107" s="139"/>
      <x:c r="F1107" s="139"/>
      <x:c r="G1107" s="139"/>
      <x:c r="H1107" s="139"/>
      <x:c r="I1107" s="266" t="n">
        <x:f>INT((ROW()-ROW($I$46))/((CARROT_CAP+1)*(MESCLUN_CAP+1)))</x:f>
        <x:v>1</x:v>
      </x:c>
      <x:c r="J1107" s="266" t="n">
        <x:f>MOD(INT((ROW()-ROW($I$46))/(MESCLUN_CAP+1)),CARROT_CAP+1)</x:f>
        <x:v>13</x:v>
      </x:c>
      <x:c r="K1107" s="266" t="n">
        <x:f>MOD(ROW()-ROW($I$46),MESCLUN_CAP+1)</x:f>
        <x:v>7</x:v>
      </x:c>
      <x:c r="L1107" s="266" t="n">
        <x:f>SUM(I1107:K1107)</x:f>
        <x:v>21</x:v>
      </x:c>
      <x:c r="M1107" s="267" t="n">
        <x:f>I1107*TOMATO_HOURS*WEEKS*(1+TOMATO_DIM)^I1107+J1107*CARROT_HOURS*WEEKS*(1+CARROT_DIM)^J1107+K1107*MESCLUN_HOURS*WEEKS*(1+MESCLUN_DIM)^K1107</x:f>
        <x:v>980.2372056377853</x:v>
      </x:c>
      <x:c r="N1107" s="267" t="n">
        <x:f>MAX(M1107-FARMER_HOURS,0)/TEMP_HOURS_PER_WORKER</x:f>
        <x:v>0.1807202816929065</x:v>
      </x:c>
      <x:c r="O1107" s="268" t="n">
        <x:f>I1107*TOMATO_PRICE+J1107*CARROT_PRICE+K1107*MESCLUN_PRICE</x:f>
        <x:v>54922</x:v>
      </x:c>
      <x:c r="P1107" s="268" t="n">
        <x:f>I1107*TOMATO_FERTILIZER+J1107*CARROT_FERTILIZER+K1107*MESCLUN_FERTILIZER</x:f>
        <x:v>12760</x:v>
      </x:c>
      <x:c r="Q1107" s="268" t="n">
        <x:f>MIN(M1107,FARMER_HOURS)*FARMER_RATE+MAX(M1107-FARMER_HOURS,0)*TEMP_RATE</x:f>
        <x:v>29518.00704232266</x:v>
      </x:c>
      <x:c r="R1107" s="268" t="n">
        <x:f>O1107-P1107-Q1107-FIXED_COST</x:f>
        <x:v>-7356.007042322661</x:v>
      </x:c>
      <x:c r="S1107" s="139" t="str">
        <x:f>IF(AND(L1107&lt;=TOTAL_BED_CAP,N1107&lt;=TEMP_WORKER_CAP),"YES","NO")</x:f>
        <x:v>YES</x:v>
      </x:c>
      <x:c r="T1107" s="139" t="n">
        <x:f>IF(S1107="YES",R1107,-1E+99)</x:f>
        <x:v>-7356.007042322661</x:v>
      </x:c>
    </x:row>
    <x:row r="1108">
      <x:c r="A1108" s="139"/>
      <x:c r="B1108" s="139"/>
      <x:c r="C1108" s="139"/>
      <x:c r="D1108" s="139"/>
      <x:c r="E1108" s="139"/>
      <x:c r="F1108" s="139"/>
      <x:c r="G1108" s="139"/>
      <x:c r="H1108" s="139"/>
      <x:c r="I1108" s="266" t="n">
        <x:f>INT((ROW()-ROW($I$46))/((CARROT_CAP+1)*(MESCLUN_CAP+1)))</x:f>
        <x:v>1</x:v>
      </x:c>
      <x:c r="J1108" s="266" t="n">
        <x:f>MOD(INT((ROW()-ROW($I$46))/(MESCLUN_CAP+1)),CARROT_CAP+1)</x:f>
        <x:v>13</x:v>
      </x:c>
      <x:c r="K1108" s="266" t="n">
        <x:f>MOD(ROW()-ROW($I$46),MESCLUN_CAP+1)</x:f>
        <x:v>8</x:v>
      </x:c>
      <x:c r="L1108" s="266" t="n">
        <x:f>SUM(I1108:K1108)</x:f>
        <x:v>22</x:v>
      </x:c>
      <x:c r="M1108" s="267" t="n">
        <x:f>I1108*TOMATO_HOURS*WEEKS*(1+TOMATO_DIM)^I1108+J1108*CARROT_HOURS*WEEKS*(1+CARROT_DIM)^J1108+K1108*MESCLUN_HOURS*WEEKS*(1+MESCLUN_DIM)^K1108</x:f>
        <x:v>1034.2343039177654</x:v>
      </x:c>
      <x:c r="N1108" s="267" t="n">
        <x:f>MAX(M1108-FARMER_HOURS,0)/TEMP_HOURS_PER_WORKER</x:f>
        <x:v>0.21821826660955929</x:v>
      </x:c>
      <x:c r="O1108" s="268" t="n">
        <x:f>I1108*TOMATO_PRICE+J1108*CARROT_PRICE+K1108*MESCLUN_PRICE</x:f>
        <x:v>57622</x:v>
      </x:c>
      <x:c r="P1108" s="268" t="n">
        <x:f>I1108*TOMATO_FERTILIZER+J1108*CARROT_FERTILIZER+K1108*MESCLUN_FERTILIZER</x:f>
        <x:v>13640</x:v>
      </x:c>
      <x:c r="Q1108" s="268" t="n">
        <x:f>MIN(M1108,FARMER_HOURS)*FARMER_RATE+MAX(M1108-FARMER_HOURS,0)*TEMP_RATE</x:f>
        <x:v>30455.456665238984</x:v>
      </x:c>
      <x:c r="R1108" s="268" t="n">
        <x:f>O1108-P1108-Q1108-FIXED_COST</x:f>
        <x:v>-6473.456665238984</x:v>
      </x:c>
      <x:c r="S1108" s="139" t="str">
        <x:f>IF(AND(L1108&lt;=TOTAL_BED_CAP,N1108&lt;=TEMP_WORKER_CAP),"YES","NO")</x:f>
        <x:v>YES</x:v>
      </x:c>
      <x:c r="T1108" s="139" t="n">
        <x:f>IF(S1108="YES",R1108,-1E+99)</x:f>
        <x:v>-6473.456665238984</x:v>
      </x:c>
    </x:row>
    <x:row r="1109">
      <x:c r="A1109" s="139"/>
      <x:c r="B1109" s="139"/>
      <x:c r="C1109" s="139"/>
      <x:c r="D1109" s="139"/>
      <x:c r="E1109" s="139"/>
      <x:c r="F1109" s="139"/>
      <x:c r="G1109" s="139"/>
      <x:c r="H1109" s="139"/>
      <x:c r="I1109" s="266" t="n">
        <x:f>INT((ROW()-ROW($I$46))/((CARROT_CAP+1)*(MESCLUN_CAP+1)))</x:f>
        <x:v>1</x:v>
      </x:c>
      <x:c r="J1109" s="266" t="n">
        <x:f>MOD(INT((ROW()-ROW($I$46))/(MESCLUN_CAP+1)),CARROT_CAP+1)</x:f>
        <x:v>13</x:v>
      </x:c>
      <x:c r="K1109" s="266" t="n">
        <x:f>MOD(ROW()-ROW($I$46),MESCLUN_CAP+1)</x:f>
        <x:v>9</x:v>
      </x:c>
      <x:c r="L1109" s="266" t="n">
        <x:f>SUM(I1109:K1109)</x:f>
        <x:v>23</x:v>
      </x:c>
      <x:c r="M1109" s="267" t="n">
        <x:f>I1109*TOMATO_HOURS*WEEKS*(1+TOMATO_DIM)^I1109+J1109*CARROT_HOURS*WEEKS*(1+CARROT_DIM)^J1109+K1109*MESCLUN_HOURS*WEEKS*(1+MESCLUN_DIM)^K1109</x:f>
        <x:v>1089.5276393581598</x:v>
      </x:c>
      <x:c r="N1109" s="267" t="n">
        <x:f>MAX(M1109-FARMER_HOURS,0)/TEMP_HOURS_PER_WORKER</x:f>
        <x:v>0.25661641622094433</x:v>
      </x:c>
      <x:c r="O1109" s="268" t="n">
        <x:f>I1109*TOMATO_PRICE+J1109*CARROT_PRICE+K1109*MESCLUN_PRICE</x:f>
        <x:v>60322</x:v>
      </x:c>
      <x:c r="P1109" s="268" t="n">
        <x:f>I1109*TOMATO_FERTILIZER+J1109*CARROT_FERTILIZER+K1109*MESCLUN_FERTILIZER</x:f>
        <x:v>14520</x:v>
      </x:c>
      <x:c r="Q1109" s="268" t="n">
        <x:f>MIN(M1109,FARMER_HOURS)*FARMER_RATE+MAX(M1109-FARMER_HOURS,0)*TEMP_RATE</x:f>
        <x:v>31415.41040552361</x:v>
      </x:c>
      <x:c r="R1109" s="268" t="n">
        <x:f>O1109-P1109-Q1109-FIXED_COST</x:f>
        <x:v>-5613.410405523609</x:v>
      </x:c>
      <x:c r="S1109" s="139" t="str">
        <x:f>IF(AND(L1109&lt;=TOTAL_BED_CAP,N1109&lt;=TEMP_WORKER_CAP),"YES","NO")</x:f>
        <x:v>YES</x:v>
      </x:c>
      <x:c r="T1109" s="139" t="n">
        <x:f>IF(S1109="YES",R1109,-1E+99)</x:f>
        <x:v>-5613.410405523609</x:v>
      </x:c>
    </x:row>
    <x:row r="1110">
      <x:c r="A1110" s="139"/>
      <x:c r="B1110" s="139"/>
      <x:c r="C1110" s="139"/>
      <x:c r="D1110" s="139"/>
      <x:c r="E1110" s="139"/>
      <x:c r="F1110" s="139"/>
      <x:c r="G1110" s="139"/>
      <x:c r="H1110" s="139"/>
      <x:c r="I1110" s="266" t="n">
        <x:f>INT((ROW()-ROW($I$46))/((CARROT_CAP+1)*(MESCLUN_CAP+1)))</x:f>
        <x:v>1</x:v>
      </x:c>
      <x:c r="J1110" s="266" t="n">
        <x:f>MOD(INT((ROW()-ROW($I$46))/(MESCLUN_CAP+1)),CARROT_CAP+1)</x:f>
        <x:v>13</x:v>
      </x:c>
      <x:c r="K1110" s="266" t="n">
        <x:f>MOD(ROW()-ROW($I$46),MESCLUN_CAP+1)</x:f>
        <x:v>10</x:v>
      </x:c>
      <x:c r="L1110" s="266" t="n">
        <x:f>SUM(I1110:K1110)</x:f>
        <x:v>24</x:v>
      </x:c>
      <x:c r="M1110" s="267" t="n">
        <x:f>I1110*TOMATO_HOURS*WEEKS*(1+TOMATO_DIM)^I1110+J1110*CARROT_HOURS*WEEKS*(1+CARROT_DIM)^J1110+K1110*MESCLUN_HOURS*WEEKS*(1+MESCLUN_DIM)^K1110</x:f>
        <x:v>1146.1411808413727</x:v>
      </x:c>
      <x:c r="N1110" s="267" t="n">
        <x:f>MAX(M1110-FARMER_HOURS,0)/TEMP_HOURS_PER_WORKER</x:f>
        <x:v>0.2959313755842866</x:v>
      </x:c>
      <x:c r="O1110" s="268" t="n">
        <x:f>I1110*TOMATO_PRICE+J1110*CARROT_PRICE+K1110*MESCLUN_PRICE</x:f>
        <x:v>63022</x:v>
      </x:c>
      <x:c r="P1110" s="268" t="n">
        <x:f>I1110*TOMATO_FERTILIZER+J1110*CARROT_FERTILIZER+K1110*MESCLUN_FERTILIZER</x:f>
        <x:v>15400</x:v>
      </x:c>
      <x:c r="Q1110" s="268" t="n">
        <x:f>MIN(M1110,FARMER_HOURS)*FARMER_RATE+MAX(M1110-FARMER_HOURS,0)*TEMP_RATE</x:f>
        <x:v>32398.284389607164</x:v>
      </x:c>
      <x:c r="R1110" s="268" t="n">
        <x:f>O1110-P1110-Q1110-FIXED_COST</x:f>
        <x:v>-4776.2843896071645</x:v>
      </x:c>
      <x:c r="S1110" s="139" t="str">
        <x:f>IF(AND(L1110&lt;=TOTAL_BED_CAP,N1110&lt;=TEMP_WORKER_CAP),"YES","NO")</x:f>
        <x:v>YES</x:v>
      </x:c>
      <x:c r="T1110" s="139" t="n">
        <x:f>IF(S1110="YES",R1110,-1E+99)</x:f>
        <x:v>-4776.2843896071645</x:v>
      </x:c>
    </x:row>
    <x:row r="1111">
      <x:c r="A1111" s="139"/>
      <x:c r="B1111" s="139"/>
      <x:c r="C1111" s="139"/>
      <x:c r="D1111" s="139"/>
      <x:c r="E1111" s="139"/>
      <x:c r="F1111" s="139"/>
      <x:c r="G1111" s="139"/>
      <x:c r="H1111" s="139"/>
      <x:c r="I1111" s="266" t="n">
        <x:f>INT((ROW()-ROW($I$46))/((CARROT_CAP+1)*(MESCLUN_CAP+1)))</x:f>
        <x:v>1</x:v>
      </x:c>
      <x:c r="J1111" s="266" t="n">
        <x:f>MOD(INT((ROW()-ROW($I$46))/(MESCLUN_CAP+1)),CARROT_CAP+1)</x:f>
        <x:v>13</x:v>
      </x:c>
      <x:c r="K1111" s="266" t="n">
        <x:f>MOD(ROW()-ROW($I$46),MESCLUN_CAP+1)</x:f>
        <x:v>11</x:v>
      </x:c>
      <x:c r="L1111" s="266" t="n">
        <x:f>SUM(I1111:K1111)</x:f>
        <x:v>25</x:v>
      </x:c>
      <x:c r="M1111" s="267" t="n">
        <x:f>I1111*TOMATO_HOURS*WEEKS*(1+TOMATO_DIM)^I1111+J1111*CARROT_HOURS*WEEKS*(1+CARROT_DIM)^J1111+K1111*MESCLUN_HOURS*WEEKS*(1+MESCLUN_DIM)^K1111</x:f>
        <x:v>1204.0992939348116</x:v>
      </x:c>
      <x:c r="N1111" s="267" t="n">
        <x:f>MAX(M1111-FARMER_HOURS,0)/TEMP_HOURS_PER_WORKER</x:f>
        <x:v>0.33618006523250804</x:v>
      </x:c>
      <x:c r="O1111" s="268" t="n">
        <x:f>I1111*TOMATO_PRICE+J1111*CARROT_PRICE+K1111*MESCLUN_PRICE</x:f>
        <x:v>65722</x:v>
      </x:c>
      <x:c r="P1111" s="268" t="n">
        <x:f>I1111*TOMATO_FERTILIZER+J1111*CARROT_FERTILIZER+K1111*MESCLUN_FERTILIZER</x:f>
        <x:v>16280</x:v>
      </x:c>
      <x:c r="Q1111" s="268" t="n">
        <x:f>MIN(M1111,FARMER_HOURS)*FARMER_RATE+MAX(M1111-FARMER_HOURS,0)*TEMP_RATE</x:f>
        <x:v>33404.5016308127</x:v>
      </x:c>
      <x:c r="R1111" s="268" t="n">
        <x:f>O1111-P1111-Q1111-FIXED_COST</x:f>
        <x:v>-3962.5016308127015</x:v>
      </x:c>
      <x:c r="S1111" s="139" t="str">
        <x:f>IF(AND(L1111&lt;=TOTAL_BED_CAP,N1111&lt;=TEMP_WORKER_CAP),"YES","NO")</x:f>
        <x:v>YES</x:v>
      </x:c>
      <x:c r="T1111" s="139" t="n">
        <x:f>IF(S1111="YES",R1111,-1E+99)</x:f>
        <x:v>-3962.5016308127015</x:v>
      </x:c>
    </x:row>
    <x:row r="1112">
      <x:c r="A1112" s="139"/>
      <x:c r="B1112" s="139"/>
      <x:c r="C1112" s="139"/>
      <x:c r="D1112" s="139"/>
      <x:c r="E1112" s="139"/>
      <x:c r="F1112" s="139"/>
      <x:c r="G1112" s="139"/>
      <x:c r="H1112" s="139"/>
      <x:c r="I1112" s="266" t="n">
        <x:f>INT((ROW()-ROW($I$46))/((CARROT_CAP+1)*(MESCLUN_CAP+1)))</x:f>
        <x:v>1</x:v>
      </x:c>
      <x:c r="J1112" s="266" t="n">
        <x:f>MOD(INT((ROW()-ROW($I$46))/(MESCLUN_CAP+1)),CARROT_CAP+1)</x:f>
        <x:v>13</x:v>
      </x:c>
      <x:c r="K1112" s="266" t="n">
        <x:f>MOD(ROW()-ROW($I$46),MESCLUN_CAP+1)</x:f>
        <x:v>12</x:v>
      </x:c>
      <x:c r="L1112" s="266" t="n">
        <x:f>SUM(I1112:K1112)</x:f>
        <x:v>26</x:v>
      </x:c>
      <x:c r="M1112" s="267" t="n">
        <x:f>I1112*TOMATO_HOURS*WEEKS*(1+TOMATO_DIM)^I1112+J1112*CARROT_HOURS*WEEKS*(1+CARROT_DIM)^J1112+K1112*MESCLUN_HOURS*WEEKS*(1+MESCLUN_DIM)^K1112</x:f>
        <x:v>1263.426747062876</x:v>
      </x:c>
      <x:c r="N1112" s="267" t="n">
        <x:f>MAX(M1112-FARMER_HOURS,0)/TEMP_HOURS_PER_WORKER</x:f>
        <x:v>0.3773796854603306</x:v>
      </x:c>
      <x:c r="O1112" s="268" t="n">
        <x:f>I1112*TOMATO_PRICE+J1112*CARROT_PRICE+K1112*MESCLUN_PRICE</x:f>
        <x:v>68422</x:v>
      </x:c>
      <x:c r="P1112" s="268" t="n">
        <x:f>I1112*TOMATO_FERTILIZER+J1112*CARROT_FERTILIZER+K1112*MESCLUN_FERTILIZER</x:f>
        <x:v>17160</x:v>
      </x:c>
      <x:c r="Q1112" s="268" t="n">
        <x:f>MIN(M1112,FARMER_HOURS)*FARMER_RATE+MAX(M1112-FARMER_HOURS,0)*TEMP_RATE</x:f>
        <x:v>34434.49213650826</x:v>
      </x:c>
      <x:c r="R1112" s="268" t="n">
        <x:f>O1112-P1112-Q1112-FIXED_COST</x:f>
        <x:v>-3172.492136508263</x:v>
      </x:c>
      <x:c r="S1112" s="139" t="str">
        <x:f>IF(AND(L1112&lt;=TOTAL_BED_CAP,N1112&lt;=TEMP_WORKER_CAP),"YES","NO")</x:f>
        <x:v>YES</x:v>
      </x:c>
      <x:c r="T1112" s="139" t="n">
        <x:f>IF(S1112="YES",R1112,-1E+99)</x:f>
        <x:v>-3172.492136508263</x:v>
      </x:c>
    </x:row>
    <x:row r="1113">
      <x:c r="A1113" s="139"/>
      <x:c r="B1113" s="139"/>
      <x:c r="C1113" s="139"/>
      <x:c r="D1113" s="139"/>
      <x:c r="E1113" s="139"/>
      <x:c r="F1113" s="139"/>
      <x:c r="G1113" s="139"/>
      <x:c r="H1113" s="139"/>
      <x:c r="I1113" s="266" t="n">
        <x:f>INT((ROW()-ROW($I$46))/((CARROT_CAP+1)*(MESCLUN_CAP+1)))</x:f>
        <x:v>1</x:v>
      </x:c>
      <x:c r="J1113" s="266" t="n">
        <x:f>MOD(INT((ROW()-ROW($I$46))/(MESCLUN_CAP+1)),CARROT_CAP+1)</x:f>
        <x:v>13</x:v>
      </x:c>
      <x:c r="K1113" s="266" t="n">
        <x:f>MOD(ROW()-ROW($I$46),MESCLUN_CAP+1)</x:f>
        <x:v>13</x:v>
      </x:c>
      <x:c r="L1113" s="266" t="n">
        <x:f>SUM(I1113:K1113)</x:f>
        <x:v>27</x:v>
      </x:c>
      <x:c r="M1113" s="267" t="n">
        <x:f>I1113*TOMATO_HOURS*WEEKS*(1+TOMATO_DIM)^I1113+J1113*CARROT_HOURS*WEEKS*(1+CARROT_DIM)^J1113+K1113*MESCLUN_HOURS*WEEKS*(1+MESCLUN_DIM)^K1113</x:f>
        <x:v>1324.1487177712604</x:v>
      </x:c>
      <x:c r="N1113" s="267" t="n">
        <x:f>MAX(M1113-FARMER_HOURS,0)/TEMP_HOURS_PER_WORKER</x:f>
        <x:v>0.41954772067448637</x:v>
      </x:c>
      <x:c r="O1113" s="268" t="n">
        <x:f>I1113*TOMATO_PRICE+J1113*CARROT_PRICE+K1113*MESCLUN_PRICE</x:f>
        <x:v>71122</x:v>
      </x:c>
      <x:c r="P1113" s="268" t="n">
        <x:f>I1113*TOMATO_FERTILIZER+J1113*CARROT_FERTILIZER+K1113*MESCLUN_FERTILIZER</x:f>
        <x:v>18040</x:v>
      </x:c>
      <x:c r="Q1113" s="268" t="n">
        <x:f>MIN(M1113,FARMER_HOURS)*FARMER_RATE+MAX(M1113-FARMER_HOURS,0)*TEMP_RATE</x:f>
        <x:v>35488.69301686216</x:v>
      </x:c>
      <x:c r="R1113" s="268" t="n">
        <x:f>O1113-P1113-Q1113-FIXED_COST</x:f>
        <x:v>-2406.693016862162</x:v>
      </x:c>
      <x:c r="S1113" s="139" t="str">
        <x:f>IF(AND(L1113&lt;=TOTAL_BED_CAP,N1113&lt;=TEMP_WORKER_CAP),"YES","NO")</x:f>
        <x:v>YES</x:v>
      </x:c>
      <x:c r="T1113" s="139" t="n">
        <x:f>IF(S1113="YES",R1113,-1E+99)</x:f>
        <x:v>-2406.693016862162</x:v>
      </x:c>
    </x:row>
    <x:row r="1114">
      <x:c r="A1114" s="139"/>
      <x:c r="B1114" s="139"/>
      <x:c r="C1114" s="139"/>
      <x:c r="D1114" s="139"/>
      <x:c r="E1114" s="139"/>
      <x:c r="F1114" s="139"/>
      <x:c r="G1114" s="139"/>
      <x:c r="H1114" s="139"/>
      <x:c r="I1114" s="266" t="n">
        <x:f>INT((ROW()-ROW($I$46))/((CARROT_CAP+1)*(MESCLUN_CAP+1)))</x:f>
        <x:v>1</x:v>
      </x:c>
      <x:c r="J1114" s="266" t="n">
        <x:f>MOD(INT((ROW()-ROW($I$46))/(MESCLUN_CAP+1)),CARROT_CAP+1)</x:f>
        <x:v>13</x:v>
      </x:c>
      <x:c r="K1114" s="266" t="n">
        <x:f>MOD(ROW()-ROW($I$46),MESCLUN_CAP+1)</x:f>
        <x:v>14</x:v>
      </x:c>
      <x:c r="L1114" s="266" t="n">
        <x:f>SUM(I1114:K1114)</x:f>
        <x:v>28</x:v>
      </x:c>
      <x:c r="M1114" s="267" t="n">
        <x:f>I1114*TOMATO_HOURS*WEEKS*(1+TOMATO_DIM)^I1114+J1114*CARROT_HOURS*WEEKS*(1+CARROT_DIM)^J1114+K1114*MESCLUN_HOURS*WEEKS*(1+MESCLUN_DIM)^K1114</x:f>
        <x:v>1386.2907990849214</x:v>
      </x:c>
      <x:c r="N1114" s="267" t="n">
        <x:f>MAX(M1114-FARMER_HOURS,0)/TEMP_HOURS_PER_WORKER</x:f>
        <x:v>0.4627019438089732</x:v>
      </x:c>
      <x:c r="O1114" s="268" t="n">
        <x:f>I1114*TOMATO_PRICE+J1114*CARROT_PRICE+K1114*MESCLUN_PRICE</x:f>
        <x:v>73822</x:v>
      </x:c>
      <x:c r="P1114" s="268" t="n">
        <x:f>I1114*TOMATO_FERTILIZER+J1114*CARROT_FERTILIZER+K1114*MESCLUN_FERTILIZER</x:f>
        <x:v>18920</x:v>
      </x:c>
      <x:c r="Q1114" s="268" t="n">
        <x:f>MIN(M1114,FARMER_HOURS)*FARMER_RATE+MAX(M1114-FARMER_HOURS,0)*TEMP_RATE</x:f>
        <x:v>36567.54859522433</x:v>
      </x:c>
      <x:c r="R1114" s="268" t="n">
        <x:f>O1114-P1114-Q1114-FIXED_COST</x:f>
        <x:v>-1665.5485952243325</x:v>
      </x:c>
      <x:c r="S1114" s="139" t="str">
        <x:f>IF(AND(L1114&lt;=TOTAL_BED_CAP,N1114&lt;=TEMP_WORKER_CAP),"YES","NO")</x:f>
        <x:v>YES</x:v>
      </x:c>
      <x:c r="T1114" s="139" t="n">
        <x:f>IF(S1114="YES",R1114,-1E+99)</x:f>
        <x:v>-1665.5485952243325</x:v>
      </x:c>
    </x:row>
    <x:row r="1115">
      <x:c r="A1115" s="139"/>
      <x:c r="B1115" s="139"/>
      <x:c r="C1115" s="139"/>
      <x:c r="D1115" s="139"/>
      <x:c r="E1115" s="139"/>
      <x:c r="F1115" s="139"/>
      <x:c r="G1115" s="139"/>
      <x:c r="H1115" s="139"/>
      <x:c r="I1115" s="266" t="n">
        <x:f>INT((ROW()-ROW($I$46))/((CARROT_CAP+1)*(MESCLUN_CAP+1)))</x:f>
        <x:v>1</x:v>
      </x:c>
      <x:c r="J1115" s="266" t="n">
        <x:f>MOD(INT((ROW()-ROW($I$46))/(MESCLUN_CAP+1)),CARROT_CAP+1)</x:f>
        <x:v>13</x:v>
      </x:c>
      <x:c r="K1115" s="266" t="n">
        <x:f>MOD(ROW()-ROW($I$46),MESCLUN_CAP+1)</x:f>
        <x:v>15</x:v>
      </x:c>
      <x:c r="L1115" s="266" t="n">
        <x:f>SUM(I1115:K1115)</x:f>
        <x:v>29</x:v>
      </x:c>
      <x:c r="M1115" s="267" t="n">
        <x:f>I1115*TOMATO_HOURS*WEEKS*(1+TOMATO_DIM)^I1115+J1115*CARROT_HOURS*WEEKS*(1+CARROT_DIM)^J1115+K1115*MESCLUN_HOURS*WEEKS*(1+MESCLUN_DIM)^K1115</x:f>
        <x:v>1449.8790059610678</x:v>
      </x:c>
      <x:c r="N1115" s="267" t="n">
        <x:f>MAX(M1115-FARMER_HOURS,0)/TEMP_HOURS_PER_WORKER</x:f>
        <x:v>0.5068604208062971</x:v>
      </x:c>
      <x:c r="O1115" s="268" t="n">
        <x:f>I1115*TOMATO_PRICE+J1115*CARROT_PRICE+K1115*MESCLUN_PRICE</x:f>
        <x:v>76522</x:v>
      </x:c>
      <x:c r="P1115" s="268" t="n">
        <x:f>I1115*TOMATO_FERTILIZER+J1115*CARROT_FERTILIZER+K1115*MESCLUN_FERTILIZER</x:f>
        <x:v>19800</x:v>
      </x:c>
      <x:c r="Q1115" s="268" t="n">
        <x:f>MIN(M1115,FARMER_HOURS)*FARMER_RATE+MAX(M1115-FARMER_HOURS,0)*TEMP_RATE</x:f>
        <x:v>37671.510520157426</x:v>
      </x:c>
      <x:c r="R1115" s="268" t="n">
        <x:f>O1115-P1115-Q1115-FIXED_COST</x:f>
        <x:v>-949.5105201574261</x:v>
      </x:c>
      <x:c r="S1115" s="139" t="str">
        <x:f>IF(AND(L1115&lt;=TOTAL_BED_CAP,N1115&lt;=TEMP_WORKER_CAP),"YES","NO")</x:f>
        <x:v>YES</x:v>
      </x:c>
      <x:c r="T1115" s="139" t="n">
        <x:f>IF(S1115="YES",R1115,-1E+99)</x:f>
        <x:v>-949.5105201574261</x:v>
      </x:c>
    </x:row>
    <x:row r="1116">
      <x:c r="A1116" s="139"/>
      <x:c r="B1116" s="139"/>
      <x:c r="C1116" s="139"/>
      <x:c r="D1116" s="139"/>
      <x:c r="E1116" s="139"/>
      <x:c r="F1116" s="139"/>
      <x:c r="G1116" s="139"/>
      <x:c r="H1116" s="139"/>
      <x:c r="I1116" s="266" t="n">
        <x:f>INT((ROW()-ROW($I$46))/((CARROT_CAP+1)*(MESCLUN_CAP+1)))</x:f>
        <x:v>1</x:v>
      </x:c>
      <x:c r="J1116" s="266" t="n">
        <x:f>MOD(INT((ROW()-ROW($I$46))/(MESCLUN_CAP+1)),CARROT_CAP+1)</x:f>
        <x:v>13</x:v>
      </x:c>
      <x:c r="K1116" s="266" t="n">
        <x:f>MOD(ROW()-ROW($I$46),MESCLUN_CAP+1)</x:f>
        <x:v>16</x:v>
      </x:c>
      <x:c r="L1116" s="266" t="n">
        <x:f>SUM(I1116:K1116)</x:f>
        <x:v>30</x:v>
      </x:c>
      <x:c r="M1116" s="267" t="n">
        <x:f>I1116*TOMATO_HOURS*WEEKS*(1+TOMATO_DIM)^I1116+J1116*CARROT_HOURS*WEEKS*(1+CARROT_DIM)^J1116+K1116*MESCLUN_HOURS*WEEKS*(1+MESCLUN_DIM)^K1116</x:f>
        <x:v>1514.9397818385569</x:v>
      </x:c>
      <x:c r="N1116" s="267" t="n">
        <x:f>MAX(M1116-FARMER_HOURS,0)/TEMP_HOURS_PER_WORKER</x:f>
        <x:v>0.5520415151656645</x:v>
      </x:c>
      <x:c r="O1116" s="268" t="n">
        <x:f>I1116*TOMATO_PRICE+J1116*CARROT_PRICE+K1116*MESCLUN_PRICE</x:f>
        <x:v>79222</x:v>
      </x:c>
      <x:c r="P1116" s="268" t="n">
        <x:f>I1116*TOMATO_FERTILIZER+J1116*CARROT_FERTILIZER+K1116*MESCLUN_FERTILIZER</x:f>
        <x:v>20680</x:v>
      </x:c>
      <x:c r="Q1116" s="268" t="n">
        <x:f>MIN(M1116,FARMER_HOURS)*FARMER_RATE+MAX(M1116-FARMER_HOURS,0)*TEMP_RATE</x:f>
        <x:v>38801.037879141615</x:v>
      </x:c>
      <x:c r="R1116" s="268" t="n">
        <x:f>O1116-P1116-Q1116-FIXED_COST</x:f>
        <x:v>-259.0378791416151</x:v>
      </x:c>
      <x:c r="S1116" s="139" t="str">
        <x:f>IF(AND(L1116&lt;=TOTAL_BED_CAP,N1116&lt;=TEMP_WORKER_CAP),"YES","NO")</x:f>
        <x:v>YES</x:v>
      </x:c>
      <x:c r="T1116" s="139" t="n">
        <x:f>IF(S1116="YES",R1116,-1E+99)</x:f>
        <x:v>-259.0378791416151</x:v>
      </x:c>
    </x:row>
    <x:row r="1117">
      <x:c r="A1117" s="139"/>
      <x:c r="B1117" s="139"/>
      <x:c r="C1117" s="139"/>
      <x:c r="D1117" s="139"/>
      <x:c r="E1117" s="139"/>
      <x:c r="F1117" s="139"/>
      <x:c r="G1117" s="139"/>
      <x:c r="H1117" s="139"/>
      <x:c r="I1117" s="266" t="n">
        <x:f>INT((ROW()-ROW($I$46))/((CARROT_CAP+1)*(MESCLUN_CAP+1)))</x:f>
        <x:v>1</x:v>
      </x:c>
      <x:c r="J1117" s="266" t="n">
        <x:f>MOD(INT((ROW()-ROW($I$46))/(MESCLUN_CAP+1)),CARROT_CAP+1)</x:f>
        <x:v>13</x:v>
      </x:c>
      <x:c r="K1117" s="266" t="n">
        <x:f>MOD(ROW()-ROW($I$46),MESCLUN_CAP+1)</x:f>
        <x:v>17</x:v>
      </x:c>
      <x:c r="L1117" s="266" t="n">
        <x:f>SUM(I1117:K1117)</x:f>
        <x:v>31</x:v>
      </x:c>
      <x:c r="M1117" s="267" t="n">
        <x:f>I1117*TOMATO_HOURS*WEEKS*(1+TOMATO_DIM)^I1117+J1117*CARROT_HOURS*WEEKS*(1+CARROT_DIM)^J1117+K1117*MESCLUN_HOURS*WEEKS*(1+MESCLUN_DIM)^K1117</x:f>
        <x:v>1581.500005285097</x:v>
      </x:c>
      <x:c r="N1117" s="267" t="n">
        <x:f>MAX(M1117-FARMER_HOURS,0)/TEMP_HOURS_PER_WORKER</x:f>
        <x:v>0.5982638925590951</x:v>
      </x:c>
      <x:c r="O1117" s="268" t="n">
        <x:f>I1117*TOMATO_PRICE+J1117*CARROT_PRICE+K1117*MESCLUN_PRICE</x:f>
        <x:v>81922</x:v>
      </x:c>
      <x:c r="P1117" s="268" t="n">
        <x:f>I1117*TOMATO_FERTILIZER+J1117*CARROT_FERTILIZER+K1117*MESCLUN_FERTILIZER</x:f>
        <x:v>21560</x:v>
      </x:c>
      <x:c r="Q1117" s="268" t="n">
        <x:f>MIN(M1117,FARMER_HOURS)*FARMER_RATE+MAX(M1117-FARMER_HOURS,0)*TEMP_RATE</x:f>
        <x:v>39956.59731397738</x:v>
      </x:c>
      <x:c r="R1117" s="268" t="n">
        <x:f>O1117-P1117-Q1117-FIXED_COST</x:f>
        <x:v>405.4026860226222</x:v>
      </x:c>
      <x:c r="S1117" s="139" t="str">
        <x:f>IF(AND(L1117&lt;=TOTAL_BED_CAP,N1117&lt;=TEMP_WORKER_CAP),"YES","NO")</x:f>
        <x:v>YES</x:v>
      </x:c>
      <x:c r="T1117" s="139" t="n">
        <x:f>IF(S1117="YES",R1117,-1E+99)</x:f>
        <x:v>405.4026860226222</x:v>
      </x:c>
    </x:row>
    <x:row r="1118">
      <x:c r="A1118" s="139"/>
      <x:c r="B1118" s="139"/>
      <x:c r="C1118" s="139"/>
      <x:c r="D1118" s="139"/>
      <x:c r="E1118" s="139"/>
      <x:c r="F1118" s="139"/>
      <x:c r="G1118" s="139"/>
      <x:c r="H1118" s="139"/>
      <x:c r="I1118" s="266" t="n">
        <x:f>INT((ROW()-ROW($I$46))/((CARROT_CAP+1)*(MESCLUN_CAP+1)))</x:f>
        <x:v>1</x:v>
      </x:c>
      <x:c r="J1118" s="266" t="n">
        <x:f>MOD(INT((ROW()-ROW($I$46))/(MESCLUN_CAP+1)),CARROT_CAP+1)</x:f>
        <x:v>13</x:v>
      </x:c>
      <x:c r="K1118" s="266" t="n">
        <x:f>MOD(ROW()-ROW($I$46),MESCLUN_CAP+1)</x:f>
        <x:v>18</x:v>
      </x:c>
      <x:c r="L1118" s="266" t="n">
        <x:f>SUM(I1118:K1118)</x:f>
        <x:v>32</x:v>
      </x:c>
      <x:c r="M1118" s="267" t="n">
        <x:f>I1118*TOMATO_HOURS*WEEKS*(1+TOMATO_DIM)^I1118+J1118*CARROT_HOURS*WEEKS*(1+CARROT_DIM)^J1118+K1118*MESCLUN_HOURS*WEEKS*(1+MESCLUN_DIM)^K1118</x:f>
        <x:v>1649.5869967436843</x:v>
      </x:c>
      <x:c r="N1118" s="267" t="n">
        <x:f>MAX(M1118-FARMER_HOURS,0)/TEMP_HOURS_PER_WORKER</x:f>
        <x:v>0.6455465255164474</x:v>
      </x:c>
      <x:c r="O1118" s="268" t="n">
        <x:f>I1118*TOMATO_PRICE+J1118*CARROT_PRICE+K1118*MESCLUN_PRICE</x:f>
        <x:v>84622</x:v>
      </x:c>
      <x:c r="P1118" s="268" t="n">
        <x:f>I1118*TOMATO_FERTILIZER+J1118*CARROT_FERTILIZER+K1118*MESCLUN_FERTILIZER</x:f>
        <x:v>22440</x:v>
      </x:c>
      <x:c r="Q1118" s="268" t="n">
        <x:f>MIN(M1118,FARMER_HOURS)*FARMER_RATE+MAX(M1118-FARMER_HOURS,0)*TEMP_RATE</x:f>
        <x:v>41138.663137911186</x:v>
      </x:c>
      <x:c r="R1118" s="268" t="n">
        <x:f>O1118-P1118-Q1118-FIXED_COST</x:f>
        <x:v>1043.336862088814</x:v>
      </x:c>
      <x:c r="S1118" s="139" t="str">
        <x:f>IF(AND(L1118&lt;=TOTAL_BED_CAP,N1118&lt;=TEMP_WORKER_CAP),"YES","NO")</x:f>
        <x:v>YES</x:v>
      </x:c>
      <x:c r="T1118" s="139" t="n">
        <x:f>IF(S1118="YES",R1118,-1E+99)</x:f>
        <x:v>1043.336862088814</x:v>
      </x:c>
    </x:row>
    <x:row r="1119">
      <x:c r="A1119" s="139"/>
      <x:c r="B1119" s="139"/>
      <x:c r="C1119" s="139"/>
      <x:c r="D1119" s="139"/>
      <x:c r="E1119" s="139"/>
      <x:c r="F1119" s="139"/>
      <x:c r="G1119" s="139"/>
      <x:c r="H1119" s="139"/>
      <x:c r="I1119" s="266" t="n">
        <x:f>INT((ROW()-ROW($I$46))/((CARROT_CAP+1)*(MESCLUN_CAP+1)))</x:f>
        <x:v>1</x:v>
      </x:c>
      <x:c r="J1119" s="266" t="n">
        <x:f>MOD(INT((ROW()-ROW($I$46))/(MESCLUN_CAP+1)),CARROT_CAP+1)</x:f>
        <x:v>13</x:v>
      </x:c>
      <x:c r="K1119" s="266" t="n">
        <x:f>MOD(ROW()-ROW($I$46),MESCLUN_CAP+1)</x:f>
        <x:v>19</x:v>
      </x:c>
      <x:c r="L1119" s="266" t="n">
        <x:f>SUM(I1119:K1119)</x:f>
        <x:v>33</x:v>
      </x:c>
      <x:c r="M1119" s="267" t="n">
        <x:f>I1119*TOMATO_HOURS*WEEKS*(1+TOMATO_DIM)^I1119+J1119*CARROT_HOURS*WEEKS*(1+CARROT_DIM)^J1119+K1119*MESCLUN_HOURS*WEEKS*(1+MESCLUN_DIM)^K1119</x:f>
        <x:v>1719.2285253797063</x:v>
      </x:c>
      <x:c r="N1119" s="267" t="n">
        <x:f>MAX(M1119-FARMER_HOURS,0)/TEMP_HOURS_PER_WORKER</x:f>
        <x:v>0.6939086981803516</x:v>
      </x:c>
      <x:c r="O1119" s="268" t="n">
        <x:f>I1119*TOMATO_PRICE+J1119*CARROT_PRICE+K1119*MESCLUN_PRICE</x:f>
        <x:v>87322</x:v>
      </x:c>
      <x:c r="P1119" s="268" t="n">
        <x:f>I1119*TOMATO_FERTILIZER+J1119*CARROT_FERTILIZER+K1119*MESCLUN_FERTILIZER</x:f>
        <x:v>23320</x:v>
      </x:c>
      <x:c r="Q1119" s="268" t="n">
        <x:f>MIN(M1119,FARMER_HOURS)*FARMER_RATE+MAX(M1119-FARMER_HOURS,0)*TEMP_RATE</x:f>
        <x:v>42347.71745450879</x:v>
      </x:c>
      <x:c r="R1119" s="268" t="n">
        <x:f>O1119-P1119-Q1119-FIXED_COST</x:f>
        <x:v>1654.282545491209</x:v>
      </x:c>
      <x:c r="S1119" s="139" t="str">
        <x:f>IF(AND(L1119&lt;=TOTAL_BED_CAP,N1119&lt;=TEMP_WORKER_CAP),"YES","NO")</x:f>
        <x:v>YES</x:v>
      </x:c>
      <x:c r="T1119" s="139" t="n">
        <x:f>IF(S1119="YES",R1119,-1E+99)</x:f>
        <x:v>1654.282545491209</x:v>
      </x:c>
    </x:row>
    <x:row r="1120">
      <x:c r="A1120" s="139"/>
      <x:c r="B1120" s="139"/>
      <x:c r="C1120" s="139"/>
      <x:c r="D1120" s="139"/>
      <x:c r="E1120" s="139"/>
      <x:c r="F1120" s="139"/>
      <x:c r="G1120" s="139"/>
      <x:c r="H1120" s="139"/>
      <x:c r="I1120" s="266" t="n">
        <x:f>INT((ROW()-ROW($I$46))/((CARROT_CAP+1)*(MESCLUN_CAP+1)))</x:f>
        <x:v>1</x:v>
      </x:c>
      <x:c r="J1120" s="266" t="n">
        <x:f>MOD(INT((ROW()-ROW($I$46))/(MESCLUN_CAP+1)),CARROT_CAP+1)</x:f>
        <x:v>13</x:v>
      </x:c>
      <x:c r="K1120" s="266" t="n">
        <x:f>MOD(ROW()-ROW($I$46),MESCLUN_CAP+1)</x:f>
        <x:v>20</x:v>
      </x:c>
      <x:c r="L1120" s="266" t="n">
        <x:f>SUM(I1120:K1120)</x:f>
        <x:v>34</x:v>
      </x:c>
      <x:c r="M1120" s="267" t="n">
        <x:f>I1120*TOMATO_HOURS*WEEKS*(1+TOMATO_DIM)^I1120+J1120*CARROT_HOURS*WEEKS*(1+CARROT_DIM)^J1120+K1120*MESCLUN_HOURS*WEEKS*(1+MESCLUN_DIM)^K1120</x:f>
        <x:v>1790.452816030183</x:v>
      </x:c>
      <x:c r="N1120" s="267" t="n">
        <x:f>MAX(M1120-FARMER_HOURS,0)/TEMP_HOURS_PER_WORKER</x:f>
        <x:v>0.7433700111320715</x:v>
      </x:c>
      <x:c r="O1120" s="268" t="n">
        <x:f>I1120*TOMATO_PRICE+J1120*CARROT_PRICE+K1120*MESCLUN_PRICE</x:f>
        <x:v>90022</x:v>
      </x:c>
      <x:c r="P1120" s="268" t="n">
        <x:f>I1120*TOMATO_FERTILIZER+J1120*CARROT_FERTILIZER+K1120*MESCLUN_FERTILIZER</x:f>
        <x:v>24200</x:v>
      </x:c>
      <x:c r="Q1120" s="268" t="n">
        <x:f>MIN(M1120,FARMER_HOURS)*FARMER_RATE+MAX(M1120-FARMER_HOURS,0)*TEMP_RATE</x:f>
        <x:v>43584.250278301784</x:v>
      </x:c>
      <x:c r="R1120" s="268" t="n">
        <x:f>O1120-P1120-Q1120-FIXED_COST</x:f>
        <x:v>2237.7497216982156</x:v>
      </x:c>
      <x:c r="S1120" s="139" t="str">
        <x:f>IF(AND(L1120&lt;=TOTAL_BED_CAP,N1120&lt;=TEMP_WORKER_CAP),"YES","NO")</x:f>
        <x:v>YES</x:v>
      </x:c>
      <x:c r="T1120" s="139" t="n">
        <x:f>IF(S1120="YES",R1120,-1E+99)</x:f>
        <x:v>2237.7497216982156</x:v>
      </x:c>
    </x:row>
    <x:row r="1121">
      <x:c r="A1121" s="139"/>
      <x:c r="B1121" s="139"/>
      <x:c r="C1121" s="139"/>
      <x:c r="D1121" s="139"/>
      <x:c r="E1121" s="139"/>
      <x:c r="F1121" s="139"/>
      <x:c r="G1121" s="139"/>
      <x:c r="H1121" s="139"/>
      <x:c r="I1121" s="266" t="n">
        <x:f>INT((ROW()-ROW($I$46))/((CARROT_CAP+1)*(MESCLUN_CAP+1)))</x:f>
        <x:v>1</x:v>
      </x:c>
      <x:c r="J1121" s="266" t="n">
        <x:f>MOD(INT((ROW()-ROW($I$46))/(MESCLUN_CAP+1)),CARROT_CAP+1)</x:f>
        <x:v>13</x:v>
      </x:c>
      <x:c r="K1121" s="266" t="n">
        <x:f>MOD(ROW()-ROW($I$46),MESCLUN_CAP+1)</x:f>
        <x:v>21</x:v>
      </x:c>
      <x:c r="L1121" s="266" t="n">
        <x:f>SUM(I1121:K1121)</x:f>
        <x:v>35</x:v>
      </x:c>
      <x:c r="M1121" s="267" t="n">
        <x:f>I1121*TOMATO_HOURS*WEEKS*(1+TOMATO_DIM)^I1121+J1121*CARROT_HOURS*WEEKS*(1+CARROT_DIM)^J1121+K1121*MESCLUN_HOURS*WEEKS*(1+MESCLUN_DIM)^K1121</x:f>
        <x:v>1863.288556256627</x:v>
      </x:c>
      <x:c r="N1121" s="267" t="n">
        <x:f>MAX(M1121-FARMER_HOURS,0)/TEMP_HOURS_PER_WORKER</x:f>
        <x:v>0.7939503862893244</x:v>
      </x:c>
      <x:c r="O1121" s="268" t="n">
        <x:f>I1121*TOMATO_PRICE+J1121*CARROT_PRICE+K1121*MESCLUN_PRICE</x:f>
        <x:v>92722</x:v>
      </x:c>
      <x:c r="P1121" s="268" t="n">
        <x:f>I1121*TOMATO_FERTILIZER+J1121*CARROT_FERTILIZER+K1121*MESCLUN_FERTILIZER</x:f>
        <x:v>25080</x:v>
      </x:c>
      <x:c r="Q1121" s="268" t="n">
        <x:f>MIN(M1121,FARMER_HOURS)*FARMER_RATE+MAX(M1121-FARMER_HOURS,0)*TEMP_RATE</x:f>
        <x:v>44848.75965723311</x:v>
      </x:c>
      <x:c r="R1121" s="268" t="n">
        <x:f>O1121-P1121-Q1121-FIXED_COST</x:f>
        <x:v>2793.2403427668905</x:v>
      </x:c>
      <x:c r="S1121" s="139" t="str">
        <x:f>IF(AND(L1121&lt;=TOTAL_BED_CAP,N1121&lt;=TEMP_WORKER_CAP),"YES","NO")</x:f>
        <x:v>YES</x:v>
      </x:c>
      <x:c r="T1121" s="139" t="n">
        <x:f>IF(S1121="YES",R1121,-1E+99)</x:f>
        <x:v>2793.2403427668905</x:v>
      </x:c>
    </x:row>
    <x:row r="1122">
      <x:c r="A1122" s="139"/>
      <x:c r="B1122" s="139"/>
      <x:c r="C1122" s="139"/>
      <x:c r="D1122" s="139"/>
      <x:c r="E1122" s="139"/>
      <x:c r="F1122" s="139"/>
      <x:c r="G1122" s="139"/>
      <x:c r="H1122" s="139"/>
      <x:c r="I1122" s="266" t="n">
        <x:f>INT((ROW()-ROW($I$46))/((CARROT_CAP+1)*(MESCLUN_CAP+1)))</x:f>
        <x:v>1</x:v>
      </x:c>
      <x:c r="J1122" s="266" t="n">
        <x:f>MOD(INT((ROW()-ROW($I$46))/(MESCLUN_CAP+1)),CARROT_CAP+1)</x:f>
        <x:v>13</x:v>
      </x:c>
      <x:c r="K1122" s="266" t="n">
        <x:f>MOD(ROW()-ROW($I$46),MESCLUN_CAP+1)</x:f>
        <x:v>22</x:v>
      </x:c>
      <x:c r="L1122" s="266" t="n">
        <x:f>SUM(I1122:K1122)</x:f>
        <x:v>36</x:v>
      </x:c>
      <x:c r="M1122" s="267" t="n">
        <x:f>I1122*TOMATO_HOURS*WEEKS*(1+TOMATO_DIM)^I1122+J1122*CARROT_HOURS*WEEKS*(1+CARROT_DIM)^J1122+K1122*MESCLUN_HOURS*WEEKS*(1+MESCLUN_DIM)^K1122</x:f>
        <x:v>1937.764903503023</x:v>
      </x:c>
      <x:c r="N1122" s="267" t="n">
        <x:f>MAX(M1122-FARMER_HOURS,0)/TEMP_HOURS_PER_WORKER</x:f>
        <x:v>0.8456700718770994</x:v>
      </x:c>
      <x:c r="O1122" s="268" t="n">
        <x:f>I1122*TOMATO_PRICE+J1122*CARROT_PRICE+K1122*MESCLUN_PRICE</x:f>
        <x:v>95422</x:v>
      </x:c>
      <x:c r="P1122" s="268" t="n">
        <x:f>I1122*TOMATO_FERTILIZER+J1122*CARROT_FERTILIZER+K1122*MESCLUN_FERTILIZER</x:f>
        <x:v>25960</x:v>
      </x:c>
      <x:c r="Q1122" s="268" t="n">
        <x:f>MIN(M1122,FARMER_HOURS)*FARMER_RATE+MAX(M1122-FARMER_HOURS,0)*TEMP_RATE</x:f>
        <x:v>46141.751796927485</x:v>
      </x:c>
      <x:c r="R1122" s="268" t="n">
        <x:f>O1122-P1122-Q1122-FIXED_COST</x:f>
        <x:v>3320.248203072515</x:v>
      </x:c>
      <x:c r="S1122" s="139" t="str">
        <x:f>IF(AND(L1122&lt;=TOTAL_BED_CAP,N1122&lt;=TEMP_WORKER_CAP),"YES","NO")</x:f>
        <x:v>YES</x:v>
      </x:c>
      <x:c r="T1122" s="139" t="n">
        <x:f>IF(S1122="YES",R1122,-1E+99)</x:f>
        <x:v>3320.248203072515</x:v>
      </x:c>
    </x:row>
    <x:row r="1123">
      <x:c r="A1123" s="139"/>
      <x:c r="B1123" s="139"/>
      <x:c r="C1123" s="139"/>
      <x:c r="D1123" s="139"/>
      <x:c r="E1123" s="139"/>
      <x:c r="F1123" s="139"/>
      <x:c r="G1123" s="139"/>
      <x:c r="H1123" s="139"/>
      <x:c r="I1123" s="266" t="n">
        <x:f>INT((ROW()-ROW($I$46))/((CARROT_CAP+1)*(MESCLUN_CAP+1)))</x:f>
        <x:v>1</x:v>
      </x:c>
      <x:c r="J1123" s="266" t="n">
        <x:f>MOD(INT((ROW()-ROW($I$46))/(MESCLUN_CAP+1)),CARROT_CAP+1)</x:f>
        <x:v>13</x:v>
      </x:c>
      <x:c r="K1123" s="266" t="n">
        <x:f>MOD(ROW()-ROW($I$46),MESCLUN_CAP+1)</x:f>
        <x:v>23</x:v>
      </x:c>
      <x:c r="L1123" s="266" t="n">
        <x:f>SUM(I1123:K1123)</x:f>
        <x:v>37</x:v>
      </x:c>
      <x:c r="M1123" s="267" t="n">
        <x:f>I1123*TOMATO_HOURS*WEEKS*(1+TOMATO_DIM)^I1123+J1123*CARROT_HOURS*WEEKS*(1+CARROT_DIM)^J1123+K1123*MESCLUN_HOURS*WEEKS*(1+MESCLUN_DIM)^K1123</x:f>
        <x:v>2013.9114923604593</x:v>
      </x:c>
      <x:c r="N1123" s="267" t="n">
        <x:f>MAX(M1123-FARMER_HOURS,0)/TEMP_HOURS_PER_WORKER</x:f>
        <x:v>0.8985496474725412</x:v>
      </x:c>
      <x:c r="O1123" s="268" t="n">
        <x:f>I1123*TOMATO_PRICE+J1123*CARROT_PRICE+K1123*MESCLUN_PRICE</x:f>
        <x:v>98122</x:v>
      </x:c>
      <x:c r="P1123" s="268" t="n">
        <x:f>I1123*TOMATO_FERTILIZER+J1123*CARROT_FERTILIZER+K1123*MESCLUN_FERTILIZER</x:f>
        <x:v>26840</x:v>
      </x:c>
      <x:c r="Q1123" s="268" t="n">
        <x:f>MIN(M1123,FARMER_HOURS)*FARMER_RATE+MAX(M1123-FARMER_HOURS,0)*TEMP_RATE</x:f>
        <x:v>47463.741186813524</x:v>
      </x:c>
      <x:c r="R1123" s="268" t="n">
        <x:f>O1123-P1123-Q1123-FIXED_COST</x:f>
        <x:v>3818.258813186476</x:v>
      </x:c>
      <x:c r="S1123" s="139" t="str">
        <x:f>IF(AND(L1123&lt;=TOTAL_BED_CAP,N1123&lt;=TEMP_WORKER_CAP),"YES","NO")</x:f>
        <x:v>YES</x:v>
      </x:c>
      <x:c r="T1123" s="139" t="n">
        <x:f>IF(S1123="YES",R1123,-1E+99)</x:f>
        <x:v>3818.258813186476</x:v>
      </x:c>
    </x:row>
    <x:row r="1124">
      <x:c r="A1124" s="139"/>
      <x:c r="B1124" s="139"/>
      <x:c r="C1124" s="139"/>
      <x:c r="D1124" s="139"/>
      <x:c r="E1124" s="139"/>
      <x:c r="F1124" s="139"/>
      <x:c r="G1124" s="139"/>
      <x:c r="H1124" s="139"/>
      <x:c r="I1124" s="266" t="n">
        <x:f>INT((ROW()-ROW($I$46))/((CARROT_CAP+1)*(MESCLUN_CAP+1)))</x:f>
        <x:v>1</x:v>
      </x:c>
      <x:c r="J1124" s="266" t="n">
        <x:f>MOD(INT((ROW()-ROW($I$46))/(MESCLUN_CAP+1)),CARROT_CAP+1)</x:f>
        <x:v>13</x:v>
      </x:c>
      <x:c r="K1124" s="266" t="n">
        <x:f>MOD(ROW()-ROW($I$46),MESCLUN_CAP+1)</x:f>
        <x:v>24</x:v>
      </x:c>
      <x:c r="L1124" s="266" t="n">
        <x:f>SUM(I1124:K1124)</x:f>
        <x:v>38</x:v>
      </x:c>
      <x:c r="M1124" s="267" t="n">
        <x:f>I1124*TOMATO_HOURS*WEEKS*(1+TOMATO_DIM)^I1124+J1124*CARROT_HOURS*WEEKS*(1+CARROT_DIM)^J1124+K1124*MESCLUN_HOURS*WEEKS*(1+MESCLUN_DIM)^K1124</x:f>
        <x:v>2091.758441939955</x:v>
      </x:c>
      <x:c r="N1124" s="267" t="n">
        <x:f>MAX(M1124-FARMER_HOURS,0)/TEMP_HOURS_PER_WORKER</x:f>
        <x:v>0.9526100291249687</x:v>
      </x:c>
      <x:c r="O1124" s="268" t="n">
        <x:f>I1124*TOMATO_PRICE+J1124*CARROT_PRICE+K1124*MESCLUN_PRICE</x:f>
        <x:v>100822</x:v>
      </x:c>
      <x:c r="P1124" s="268" t="n">
        <x:f>I1124*TOMATO_FERTILIZER+J1124*CARROT_FERTILIZER+K1124*MESCLUN_FERTILIZER</x:f>
        <x:v>27720</x:v>
      </x:c>
      <x:c r="Q1124" s="268" t="n">
        <x:f>MIN(M1124,FARMER_HOURS)*FARMER_RATE+MAX(M1124-FARMER_HOURS,0)*TEMP_RATE</x:f>
        <x:v>48815.250728124214</x:v>
      </x:c>
      <x:c r="R1124" s="268" t="n">
        <x:f>O1124-P1124-Q1124-FIXED_COST</x:f>
        <x:v>4286.749271875786</x:v>
      </x:c>
      <x:c r="S1124" s="139" t="str">
        <x:f>IF(AND(L1124&lt;=TOTAL_BED_CAP,N1124&lt;=TEMP_WORKER_CAP),"YES","NO")</x:f>
        <x:v>YES</x:v>
      </x:c>
      <x:c r="T1124" s="139" t="n">
        <x:f>IF(S1124="YES",R1124,-1E+99)</x:f>
        <x:v>4286.749271875786</x:v>
      </x:c>
    </x:row>
    <x:row r="1125">
      <x:c r="A1125" s="139"/>
      <x:c r="B1125" s="139"/>
      <x:c r="C1125" s="139"/>
      <x:c r="D1125" s="139"/>
      <x:c r="E1125" s="139"/>
      <x:c r="F1125" s="139"/>
      <x:c r="G1125" s="139"/>
      <x:c r="H1125" s="139"/>
      <x:c r="I1125" s="266" t="n">
        <x:f>INT((ROW()-ROW($I$46))/((CARROT_CAP+1)*(MESCLUN_CAP+1)))</x:f>
        <x:v>1</x:v>
      </x:c>
      <x:c r="J1125" s="266" t="n">
        <x:f>MOD(INT((ROW()-ROW($I$46))/(MESCLUN_CAP+1)),CARROT_CAP+1)</x:f>
        <x:v>13</x:v>
      </x:c>
      <x:c r="K1125" s="266" t="n">
        <x:f>MOD(ROW()-ROW($I$46),MESCLUN_CAP+1)</x:f>
        <x:v>25</x:v>
      </x:c>
      <x:c r="L1125" s="266" t="n">
        <x:f>SUM(I1125:K1125)</x:f>
        <x:v>39</x:v>
      </x:c>
      <x:c r="M1125" s="267" t="n">
        <x:f>I1125*TOMATO_HOURS*WEEKS*(1+TOMATO_DIM)^I1125+J1125*CARROT_HOURS*WEEKS*(1+CARROT_DIM)^J1125+K1125*MESCLUN_HOURS*WEEKS*(1+MESCLUN_DIM)^K1125</x:f>
        <x:v>2171.3363633550525</x:v>
      </x:c>
      <x:c r="N1125" s="267" t="n">
        <x:f>MAX(M1125-FARMER_HOURS,0)/TEMP_HOURS_PER_WORKER</x:f>
        <x:v>1.0078724745521197</x:v>
      </x:c>
      <x:c r="O1125" s="268" t="n">
        <x:f>I1125*TOMATO_PRICE+J1125*CARROT_PRICE+K1125*MESCLUN_PRICE</x:f>
        <x:v>103522</x:v>
      </x:c>
      <x:c r="P1125" s="268" t="n">
        <x:f>I1125*TOMATO_FERTILIZER+J1125*CARROT_FERTILIZER+K1125*MESCLUN_FERTILIZER</x:f>
        <x:v>28600</x:v>
      </x:c>
      <x:c r="Q1125" s="268" t="n">
        <x:f>MIN(M1125,FARMER_HOURS)*FARMER_RATE+MAX(M1125-FARMER_HOURS,0)*TEMP_RATE</x:f>
        <x:v>50196.811863803</x:v>
      </x:c>
      <x:c r="R1125" s="268" t="n">
        <x:f>O1125-P1125-Q1125-FIXED_COST</x:f>
        <x:v>4725.188136197001</x:v>
      </x:c>
      <x:c r="S1125" s="139" t="str">
        <x:f>IF(AND(L1125&lt;=TOTAL_BED_CAP,N1125&lt;=TEMP_WORKER_CAP),"YES","NO")</x:f>
        <x:v>YES</x:v>
      </x:c>
      <x:c r="T1125" s="139" t="n">
        <x:f>IF(S1125="YES",R1125,-1E+99)</x:f>
        <x:v>4725.188136197001</x:v>
      </x:c>
    </x:row>
    <x:row r="1126">
      <x:c r="A1126" s="139"/>
      <x:c r="B1126" s="139"/>
      <x:c r="C1126" s="139"/>
      <x:c r="D1126" s="139"/>
      <x:c r="E1126" s="139"/>
      <x:c r="F1126" s="139"/>
      <x:c r="G1126" s="139"/>
      <x:c r="H1126" s="139"/>
      <x:c r="I1126" s="266" t="n">
        <x:f>INT((ROW()-ROW($I$46))/((CARROT_CAP+1)*(MESCLUN_CAP+1)))</x:f>
        <x:v>1</x:v>
      </x:c>
      <x:c r="J1126" s="266" t="n">
        <x:f>MOD(INT((ROW()-ROW($I$46))/(MESCLUN_CAP+1)),CARROT_CAP+1)</x:f>
        <x:v>13</x:v>
      </x:c>
      <x:c r="K1126" s="266" t="n">
        <x:f>MOD(ROW()-ROW($I$46),MESCLUN_CAP+1)</x:f>
        <x:v>26</x:v>
      </x:c>
      <x:c r="L1126" s="266" t="n">
        <x:f>SUM(I1126:K1126)</x:f>
        <x:v>40</x:v>
      </x:c>
      <x:c r="M1126" s="267" t="n">
        <x:f>I1126*TOMATO_HOURS*WEEKS*(1+TOMATO_DIM)^I1126+J1126*CARROT_HOURS*WEEKS*(1+CARROT_DIM)^J1126+K1126*MESCLUN_HOURS*WEEKS*(1+MESCLUN_DIM)^K1126</x:f>
        <x:v>2252.6763673157698</x:v>
      </x:c>
      <x:c r="N1126" s="267" t="n">
        <x:f>MAX(M1126-FARMER_HOURS,0)/TEMP_HOURS_PER_WORKER</x:f>
        <x:v>1.064358588413729</x:v>
      </x:c>
      <x:c r="O1126" s="268" t="n">
        <x:f>I1126*TOMATO_PRICE+J1126*CARROT_PRICE+K1126*MESCLUN_PRICE</x:f>
        <x:v>106222</x:v>
      </x:c>
      <x:c r="P1126" s="268" t="n">
        <x:f>I1126*TOMATO_FERTILIZER+J1126*CARROT_FERTILIZER+K1126*MESCLUN_FERTILIZER</x:f>
        <x:v>29480</x:v>
      </x:c>
      <x:c r="Q1126" s="268" t="n">
        <x:f>MIN(M1126,FARMER_HOURS)*FARMER_RATE+MAX(M1126-FARMER_HOURS,0)*TEMP_RATE</x:f>
        <x:v>51608.96471034322</x:v>
      </x:c>
      <x:c r="R1126" s="268" t="n">
        <x:f>O1126-P1126-Q1126-FIXED_COST</x:f>
        <x:v>5133.035289656778</x:v>
      </x:c>
      <x:c r="S1126" s="139" t="str">
        <x:f>IF(AND(L1126&lt;=TOTAL_BED_CAP,N1126&lt;=TEMP_WORKER_CAP),"YES","NO")</x:f>
        <x:v>YES</x:v>
      </x:c>
      <x:c r="T1126" s="139" t="n">
        <x:f>IF(S1126="YES",R1126,-1E+99)</x:f>
        <x:v>5133.035289656778</x:v>
      </x:c>
    </x:row>
    <x:row r="1127">
      <x:c r="A1127" s="139"/>
      <x:c r="B1127" s="139"/>
      <x:c r="C1127" s="139"/>
      <x:c r="D1127" s="139"/>
      <x:c r="E1127" s="139"/>
      <x:c r="F1127" s="139"/>
      <x:c r="G1127" s="139"/>
      <x:c r="H1127" s="139"/>
      <x:c r="I1127" s="266" t="n">
        <x:f>INT((ROW()-ROW($I$46))/((CARROT_CAP+1)*(MESCLUN_CAP+1)))</x:f>
        <x:v>1</x:v>
      </x:c>
      <x:c r="J1127" s="266" t="n">
        <x:f>MOD(INT((ROW()-ROW($I$46))/(MESCLUN_CAP+1)),CARROT_CAP+1)</x:f>
        <x:v>13</x:v>
      </x:c>
      <x:c r="K1127" s="266" t="n">
        <x:f>MOD(ROW()-ROW($I$46),MESCLUN_CAP+1)</x:f>
        <x:v>27</x:v>
      </x:c>
      <x:c r="L1127" s="266" t="n">
        <x:f>SUM(I1127:K1127)</x:f>
        <x:v>41</x:v>
      </x:c>
      <x:c r="M1127" s="267" t="n">
        <x:f>I1127*TOMATO_HOURS*WEEKS*(1+TOMATO_DIM)^I1127+J1127*CARROT_HOURS*WEEKS*(1+CARROT_DIM)^J1127+K1127*MESCLUN_HOURS*WEEKS*(1+MESCLUN_DIM)^K1127</x:f>
        <x:v>2335.810071835527</x:v>
      </x:c>
      <x:c r="N1127" s="267" t="n">
        <x:f>MAX(M1127-FARMER_HOURS,0)/TEMP_HOURS_PER_WORKER</x:f>
        <x:v>1.1220903276635605</x:v>
      </x:c>
      <x:c r="O1127" s="268" t="n">
        <x:f>I1127*TOMATO_PRICE+J1127*CARROT_PRICE+K1127*MESCLUN_PRICE</x:f>
        <x:v>108922</x:v>
      </x:c>
      <x:c r="P1127" s="268" t="n">
        <x:f>I1127*TOMATO_FERTILIZER+J1127*CARROT_FERTILIZER+K1127*MESCLUN_FERTILIZER</x:f>
        <x:v>30360</x:v>
      </x:c>
      <x:c r="Q1127" s="268" t="n">
        <x:f>MIN(M1127,FARMER_HOURS)*FARMER_RATE+MAX(M1127-FARMER_HOURS,0)*TEMP_RATE</x:f>
        <x:v>53052.25819158901</x:v>
      </x:c>
      <x:c r="R1127" s="268" t="n">
        <x:f>O1127-P1127-Q1127-FIXED_COST</x:f>
        <x:v>5509.741808410989</x:v>
      </x:c>
      <x:c r="S1127" s="139" t="str">
        <x:f>IF(AND(L1127&lt;=TOTAL_BED_CAP,N1127&lt;=TEMP_WORKER_CAP),"YES","NO")</x:f>
        <x:v>YES</x:v>
      </x:c>
      <x:c r="T1127" s="139" t="n">
        <x:f>IF(S1127="YES",R1127,-1E+99)</x:f>
        <x:v>5509.741808410989</x:v>
      </x:c>
    </x:row>
    <x:row r="1128">
      <x:c r="A1128" s="139"/>
      <x:c r="B1128" s="139"/>
      <x:c r="C1128" s="139"/>
      <x:c r="D1128" s="139"/>
      <x:c r="E1128" s="139"/>
      <x:c r="F1128" s="139"/>
      <x:c r="G1128" s="139"/>
      <x:c r="H1128" s="139"/>
      <x:c r="I1128" s="266" t="n">
        <x:f>INT((ROW()-ROW($I$46))/((CARROT_CAP+1)*(MESCLUN_CAP+1)))</x:f>
        <x:v>1</x:v>
      </x:c>
      <x:c r="J1128" s="266" t="n">
        <x:f>MOD(INT((ROW()-ROW($I$46))/(MESCLUN_CAP+1)),CARROT_CAP+1)</x:f>
        <x:v>13</x:v>
      </x:c>
      <x:c r="K1128" s="266" t="n">
        <x:f>MOD(ROW()-ROW($I$46),MESCLUN_CAP+1)</x:f>
        <x:v>28</x:v>
      </x:c>
      <x:c r="L1128" s="266" t="n">
        <x:f>SUM(I1128:K1128)</x:f>
        <x:v>42</x:v>
      </x:c>
      <x:c r="M1128" s="267" t="n">
        <x:f>I1128*TOMATO_HOURS*WEEKS*(1+TOMATO_DIM)^I1128+J1128*CARROT_HOURS*WEEKS*(1+CARROT_DIM)^J1128+K1128*MESCLUN_HOURS*WEEKS*(1+MESCLUN_DIM)^K1128</x:f>
        <x:v>2420.7696100526805</x:v>
      </x:c>
      <x:c r="N1128" s="267" t="n">
        <x:f>MAX(M1128-FARMER_HOURS,0)/TEMP_HOURS_PER_WORKER</x:f>
        <x:v>1.1810900069810282</x:v>
      </x:c>
      <x:c r="O1128" s="268" t="n">
        <x:f>I1128*TOMATO_PRICE+J1128*CARROT_PRICE+K1128*MESCLUN_PRICE</x:f>
        <x:v>111622</x:v>
      </x:c>
      <x:c r="P1128" s="268" t="n">
        <x:f>I1128*TOMATO_FERTILIZER+J1128*CARROT_FERTILIZER+K1128*MESCLUN_FERTILIZER</x:f>
        <x:v>31240</x:v>
      </x:c>
      <x:c r="Q1128" s="268" t="n">
        <x:f>MIN(M1128,FARMER_HOURS)*FARMER_RATE+MAX(M1128-FARMER_HOURS,0)*TEMP_RATE</x:f>
        <x:v>54527.2501745257</x:v>
      </x:c>
      <x:c r="R1128" s="268" t="n">
        <x:f>O1128-P1128-Q1128-FIXED_COST</x:f>
        <x:v>5854.749825474297</x:v>
      </x:c>
      <x:c r="S1128" s="139" t="str">
        <x:f>IF(AND(L1128&lt;=TOTAL_BED_CAP,N1128&lt;=TEMP_WORKER_CAP),"YES","NO")</x:f>
        <x:v>YES</x:v>
      </x:c>
      <x:c r="T1128" s="139" t="n">
        <x:f>IF(S1128="YES",R1128,-1E+99)</x:f>
        <x:v>5854.749825474297</x:v>
      </x:c>
    </x:row>
    <x:row r="1129">
      <x:c r="A1129" s="139"/>
      <x:c r="B1129" s="139"/>
      <x:c r="C1129" s="139"/>
      <x:c r="D1129" s="139"/>
      <x:c r="E1129" s="139"/>
      <x:c r="F1129" s="139"/>
      <x:c r="G1129" s="139"/>
      <x:c r="H1129" s="139"/>
      <x:c r="I1129" s="266" t="n">
        <x:f>INT((ROW()-ROW($I$46))/((CARROT_CAP+1)*(MESCLUN_CAP+1)))</x:f>
        <x:v>1</x:v>
      </x:c>
      <x:c r="J1129" s="266" t="n">
        <x:f>MOD(INT((ROW()-ROW($I$46))/(MESCLUN_CAP+1)),CARROT_CAP+1)</x:f>
        <x:v>13</x:v>
      </x:c>
      <x:c r="K1129" s="266" t="n">
        <x:f>MOD(ROW()-ROW($I$46),MESCLUN_CAP+1)</x:f>
        <x:v>29</x:v>
      </x:c>
      <x:c r="L1129" s="266" t="n">
        <x:f>SUM(I1129:K1129)</x:f>
        <x:v>43</x:v>
      </x:c>
      <x:c r="M1129" s="267" t="n">
        <x:f>I1129*TOMATO_HOURS*WEEKS*(1+TOMATO_DIM)^I1129+J1129*CARROT_HOURS*WEEKS*(1+CARROT_DIM)^J1129+K1129*MESCLUN_HOURS*WEEKS*(1+MESCLUN_DIM)^K1129</x:f>
        <x:v>2507.587638168334</x:v>
      </x:c>
      <x:c r="N1129" s="267" t="n">
        <x:f>MAX(M1129-FARMER_HOURS,0)/TEMP_HOURS_PER_WORKER</x:f>
        <x:v>1.2413803042835652</x:v>
      </x:c>
      <x:c r="O1129" s="268" t="n">
        <x:f>I1129*TOMATO_PRICE+J1129*CARROT_PRICE+K1129*MESCLUN_PRICE</x:f>
        <x:v>114322</x:v>
      </x:c>
      <x:c r="P1129" s="268" t="n">
        <x:f>I1129*TOMATO_FERTILIZER+J1129*CARROT_FERTILIZER+K1129*MESCLUN_FERTILIZER</x:f>
        <x:v>32120</x:v>
      </x:c>
      <x:c r="Q1129" s="268" t="n">
        <x:f>MIN(M1129,FARMER_HOURS)*FARMER_RATE+MAX(M1129-FARMER_HOURS,0)*TEMP_RATE</x:f>
        <x:v>56034.50760708912</x:v>
      </x:c>
      <x:c r="R1129" s="268" t="n">
        <x:f>O1129-P1129-Q1129-FIXED_COST</x:f>
        <x:v>6167.492392910877</x:v>
      </x:c>
      <x:c r="S1129" s="139" t="str">
        <x:f>IF(AND(L1129&lt;=TOTAL_BED_CAP,N1129&lt;=TEMP_WORKER_CAP),"YES","NO")</x:f>
        <x:v>YES</x:v>
      </x:c>
      <x:c r="T1129" s="139" t="n">
        <x:f>IF(S1129="YES",R1129,-1E+99)</x:f>
        <x:v>6167.492392910877</x:v>
      </x:c>
    </x:row>
    <x:row r="1130">
      <x:c r="A1130" s="139"/>
      <x:c r="B1130" s="139"/>
      <x:c r="C1130" s="139"/>
      <x:c r="D1130" s="139"/>
      <x:c r="E1130" s="139"/>
      <x:c r="F1130" s="139"/>
      <x:c r="G1130" s="139"/>
      <x:c r="H1130" s="139"/>
      <x:c r="I1130" s="266" t="n">
        <x:f>INT((ROW()-ROW($I$46))/((CARROT_CAP+1)*(MESCLUN_CAP+1)))</x:f>
        <x:v>1</x:v>
      </x:c>
      <x:c r="J1130" s="266" t="n">
        <x:f>MOD(INT((ROW()-ROW($I$46))/(MESCLUN_CAP+1)),CARROT_CAP+1)</x:f>
        <x:v>13</x:v>
      </x:c>
      <x:c r="K1130" s="266" t="n">
        <x:f>MOD(ROW()-ROW($I$46),MESCLUN_CAP+1)</x:f>
        <x:v>30</x:v>
      </x:c>
      <x:c r="L1130" s="266" t="n">
        <x:f>SUM(I1130:K1130)</x:f>
        <x:v>44</x:v>
      </x:c>
      <x:c r="M1130" s="267" t="n">
        <x:f>I1130*TOMATO_HOURS*WEEKS*(1+TOMATO_DIM)^I1130+J1130*CARROT_HOURS*WEEKS*(1+CARROT_DIM)^J1130+K1130*MESCLUN_HOURS*WEEKS*(1+MESCLUN_DIM)^K1130</x:f>
        <x:v>2596.2973435021036</x:v>
      </x:c>
      <x:c r="N1130" s="267" t="n">
        <x:f>MAX(M1130-FARMER_HOURS,0)/TEMP_HOURS_PER_WORKER</x:f>
        <x:v>1.3029842663209052</x:v>
      </x:c>
      <x:c r="O1130" s="268" t="n">
        <x:f>I1130*TOMATO_PRICE+J1130*CARROT_PRICE+K1130*MESCLUN_PRICE</x:f>
        <x:v>117022</x:v>
      </x:c>
      <x:c r="P1130" s="268" t="n">
        <x:f>I1130*TOMATO_FERTILIZER+J1130*CARROT_FERTILIZER+K1130*MESCLUN_FERTILIZER</x:f>
        <x:v>33000</x:v>
      </x:c>
      <x:c r="Q1130" s="268" t="n">
        <x:f>MIN(M1130,FARMER_HOURS)*FARMER_RATE+MAX(M1130-FARMER_HOURS,0)*TEMP_RATE</x:f>
        <x:v>57574.60665802263</x:v>
      </x:c>
      <x:c r="R1130" s="268" t="n">
        <x:f>O1130-P1130-Q1130-FIXED_COST</x:f>
        <x:v>6447.3933419773675</x:v>
      </x:c>
      <x:c r="S1130" s="139" t="str">
        <x:f>IF(AND(L1130&lt;=TOTAL_BED_CAP,N1130&lt;=TEMP_WORKER_CAP),"YES","NO")</x:f>
        <x:v>YES</x:v>
      </x:c>
      <x:c r="T1130" s="139" t="n">
        <x:f>IF(S1130="YES",R1130,-1E+99)</x:f>
        <x:v>6447.3933419773675</x:v>
      </x:c>
    </x:row>
    <x:row r="1131">
      <x:c r="A1131" s="139"/>
      <x:c r="B1131" s="139"/>
      <x:c r="C1131" s="139"/>
      <x:c r="D1131" s="139"/>
      <x:c r="E1131" s="139"/>
      <x:c r="F1131" s="139"/>
      <x:c r="G1131" s="139"/>
      <x:c r="H1131" s="139"/>
      <x:c r="I1131" s="266" t="n">
        <x:f>INT((ROW()-ROW($I$46))/((CARROT_CAP+1)*(MESCLUN_CAP+1)))</x:f>
        <x:v>1</x:v>
      </x:c>
      <x:c r="J1131" s="266" t="n">
        <x:f>MOD(INT((ROW()-ROW($I$46))/(MESCLUN_CAP+1)),CARROT_CAP+1)</x:f>
        <x:v>14</x:v>
      </x:c>
      <x:c r="K1131" s="266" t="n">
        <x:f>MOD(ROW()-ROW($I$46),MESCLUN_CAP+1)</x:f>
        <x:v>0</x:v>
      </x:c>
      <x:c r="L1131" s="266" t="n">
        <x:f>SUM(I1131:K1131)</x:f>
        <x:v>15</x:v>
      </x:c>
      <x:c r="M1131" s="267" t="n">
        <x:f>I1131*TOMATO_HOURS*WEEKS*(1+TOMATO_DIM)^I1131+J1131*CARROT_HOURS*WEEKS*(1+CARROT_DIM)^J1131+K1131*MESCLUN_HOURS*WEEKS*(1+MESCLUN_DIM)^K1131</x:f>
        <x:v>692.4490048089816</x:v>
      </x:c>
      <x:c r="N1131" s="267" t="n">
        <x:f>MAX(M1131-FARMER_HOURS,0)/TEMP_HOURS_PER_WORKER</x:f>
        <x:v>0</x:v>
      </x:c>
      <x:c r="O1131" s="268" t="n">
        <x:f>I1131*TOMATO_PRICE+J1131*CARROT_PRICE+K1131*MESCLUN_PRICE</x:f>
        <x:v>38116</x:v>
      </x:c>
      <x:c r="P1131" s="268" t="n">
        <x:f>I1131*TOMATO_FERTILIZER+J1131*CARROT_FERTILIZER+K1131*MESCLUN_FERTILIZER</x:f>
        <x:v>7040</x:v>
      </x:c>
      <x:c r="Q1131" s="268" t="n">
        <x:f>MIN(M1131,FARMER_HOURS)*FARMER_RATE+MAX(M1131-FARMER_HOURS,0)*TEMP_RATE</x:f>
        <x:v>24043.36822253408</x:v>
      </x:c>
      <x:c r="R1131" s="268" t="n">
        <x:f>O1131-P1131-Q1131-FIXED_COST</x:f>
        <x:v>-12967.368222534082</x:v>
      </x:c>
      <x:c r="S1131" s="139" t="str">
        <x:f>IF(AND(L1131&lt;=TOTAL_BED_CAP,N1131&lt;=TEMP_WORKER_CAP),"YES","NO")</x:f>
        <x:v>YES</x:v>
      </x:c>
      <x:c r="T1131" s="139" t="n">
        <x:f>IF(S1131="YES",R1131,-1E+99)</x:f>
        <x:v>-12967.368222534082</x:v>
      </x:c>
    </x:row>
    <x:row r="1132">
      <x:c r="A1132" s="139"/>
      <x:c r="B1132" s="139"/>
      <x:c r="C1132" s="139"/>
      <x:c r="D1132" s="139"/>
      <x:c r="E1132" s="139"/>
      <x:c r="F1132" s="139"/>
      <x:c r="G1132" s="139"/>
      <x:c r="H1132" s="139"/>
      <x:c r="I1132" s="266" t="n">
        <x:f>INT((ROW()-ROW($I$46))/((CARROT_CAP+1)*(MESCLUN_CAP+1)))</x:f>
        <x:v>1</x:v>
      </x:c>
      <x:c r="J1132" s="266" t="n">
        <x:f>MOD(INT((ROW()-ROW($I$46))/(MESCLUN_CAP+1)),CARROT_CAP+1)</x:f>
        <x:v>14</x:v>
      </x:c>
      <x:c r="K1132" s="266" t="n">
        <x:f>MOD(ROW()-ROW($I$46),MESCLUN_CAP+1)</x:f>
        <x:v>1</x:v>
      </x:c>
      <x:c r="L1132" s="266" t="n">
        <x:f>SUM(I1132:K1132)</x:f>
        <x:v>16</x:v>
      </x:c>
      <x:c r="M1132" s="267" t="n">
        <x:f>I1132*TOMATO_HOURS*WEEKS*(1+TOMATO_DIM)^I1132+J1132*CARROT_HOURS*WEEKS*(1+CARROT_DIM)^J1132+K1132*MESCLUN_HOURS*WEEKS*(1+MESCLUN_DIM)^K1132</x:f>
        <x:v>738.0115048089816</x:v>
      </x:c>
      <x:c r="N1132" s="267" t="n">
        <x:f>MAX(M1132-FARMER_HOURS,0)/TEMP_HOURS_PER_WORKER</x:f>
        <x:v>0.012507989450681675</x:v>
      </x:c>
      <x:c r="O1132" s="268" t="n">
        <x:f>I1132*TOMATO_PRICE+J1132*CARROT_PRICE+K1132*MESCLUN_PRICE</x:f>
        <x:v>40816</x:v>
      </x:c>
      <x:c r="P1132" s="268" t="n">
        <x:f>I1132*TOMATO_FERTILIZER+J1132*CARROT_FERTILIZER+K1132*MESCLUN_FERTILIZER</x:f>
        <x:v>7920</x:v>
      </x:c>
      <x:c r="Q1132" s="268" t="n">
        <x:f>MIN(M1132,FARMER_HOURS)*FARMER_RATE+MAX(M1132-FARMER_HOURS,0)*TEMP_RATE</x:f>
        <x:v>25312.69973626704</x:v>
      </x:c>
      <x:c r="R1132" s="268" t="n">
        <x:f>O1132-P1132-Q1132-FIXED_COST</x:f>
        <x:v>-12416.69973626704</x:v>
      </x:c>
      <x:c r="S1132" s="139" t="str">
        <x:f>IF(AND(L1132&lt;=TOTAL_BED_CAP,N1132&lt;=TEMP_WORKER_CAP),"YES","NO")</x:f>
        <x:v>YES</x:v>
      </x:c>
      <x:c r="T1132" s="139" t="n">
        <x:f>IF(S1132="YES",R1132,-1E+99)</x:f>
        <x:v>-12416.69973626704</x:v>
      </x:c>
    </x:row>
    <x:row r="1133">
      <x:c r="A1133" s="139"/>
      <x:c r="B1133" s="139"/>
      <x:c r="C1133" s="139"/>
      <x:c r="D1133" s="139"/>
      <x:c r="E1133" s="139"/>
      <x:c r="F1133" s="139"/>
      <x:c r="G1133" s="139"/>
      <x:c r="H1133" s="139"/>
      <x:c r="I1133" s="266" t="n">
        <x:f>INT((ROW()-ROW($I$46))/((CARROT_CAP+1)*(MESCLUN_CAP+1)))</x:f>
        <x:v>1</x:v>
      </x:c>
      <x:c r="J1133" s="266" t="n">
        <x:f>MOD(INT((ROW()-ROW($I$46))/(MESCLUN_CAP+1)),CARROT_CAP+1)</x:f>
        <x:v>14</x:v>
      </x:c>
      <x:c r="K1133" s="266" t="n">
        <x:f>MOD(ROW()-ROW($I$46),MESCLUN_CAP+1)</x:f>
        <x:v>2</x:v>
      </x:c>
      <x:c r="L1133" s="266" t="n">
        <x:f>SUM(I1133:K1133)</x:f>
        <x:v>17</x:v>
      </x:c>
      <x:c r="M1133" s="267" t="n">
        <x:f>I1133*TOMATO_HOURS*WEEKS*(1+TOMATO_DIM)^I1133+J1133*CARROT_HOURS*WEEKS*(1+CARROT_DIM)^J1133+K1133*MESCLUN_HOURS*WEEKS*(1+MESCLUN_DIM)^K1133</x:f>
        <x:v>784.7130673089816</x:v>
      </x:c>
      <x:c r="N1133" s="267" t="n">
        <x:f>MAX(M1133-FARMER_HOURS,0)/TEMP_HOURS_PER_WORKER</x:f>
        <x:v>0.04493963007568169</x:v>
      </x:c>
      <x:c r="O1133" s="268" t="n">
        <x:f>I1133*TOMATO_PRICE+J1133*CARROT_PRICE+K1133*MESCLUN_PRICE</x:f>
        <x:v>43516</x:v>
      </x:c>
      <x:c r="P1133" s="268" t="n">
        <x:f>I1133*TOMATO_FERTILIZER+J1133*CARROT_FERTILIZER+K1133*MESCLUN_FERTILIZER</x:f>
        <x:v>8800</x:v>
      </x:c>
      <x:c r="Q1133" s="268" t="n">
        <x:f>MIN(M1133,FARMER_HOURS)*FARMER_RATE+MAX(M1133-FARMER_HOURS,0)*TEMP_RATE</x:f>
        <x:v>26123.49075189204</x:v>
      </x:c>
      <x:c r="R1133" s="268" t="n">
        <x:f>O1133-P1133-Q1133-FIXED_COST</x:f>
        <x:v>-11407.49075189204</x:v>
      </x:c>
      <x:c r="S1133" s="139" t="str">
        <x:f>IF(AND(L1133&lt;=TOTAL_BED_CAP,N1133&lt;=TEMP_WORKER_CAP),"YES","NO")</x:f>
        <x:v>YES</x:v>
      </x:c>
      <x:c r="T1133" s="139" t="n">
        <x:f>IF(S1133="YES",R1133,-1E+99)</x:f>
        <x:v>-11407.49075189204</x:v>
      </x:c>
    </x:row>
    <x:row r="1134">
      <x:c r="A1134" s="139"/>
      <x:c r="B1134" s="139"/>
      <x:c r="C1134" s="139"/>
      <x:c r="D1134" s="139"/>
      <x:c r="E1134" s="139"/>
      <x:c r="F1134" s="139"/>
      <x:c r="G1134" s="139"/>
      <x:c r="H1134" s="139"/>
      <x:c r="I1134" s="266" t="n">
        <x:f>INT((ROW()-ROW($I$46))/((CARROT_CAP+1)*(MESCLUN_CAP+1)))</x:f>
        <x:v>1</x:v>
      </x:c>
      <x:c r="J1134" s="266" t="n">
        <x:f>MOD(INT((ROW()-ROW($I$46))/(MESCLUN_CAP+1)),CARROT_CAP+1)</x:f>
        <x:v>14</x:v>
      </x:c>
      <x:c r="K1134" s="266" t="n">
        <x:f>MOD(ROW()-ROW($I$46),MESCLUN_CAP+1)</x:f>
        <x:v>3</x:v>
      </x:c>
      <x:c r="L1134" s="266" t="n">
        <x:f>SUM(I1134:K1134)</x:f>
        <x:v>18</x:v>
      </x:c>
      <x:c r="M1134" s="267" t="n">
        <x:f>I1134*TOMATO_HOURS*WEEKS*(1+TOMATO_DIM)^I1134+J1134*CARROT_HOURS*WEEKS*(1+CARROT_DIM)^J1134+K1134*MESCLUN_HOURS*WEEKS*(1+MESCLUN_DIM)^K1134</x:f>
        <x:v>832.5750497308566</x:v>
      </x:c>
      <x:c r="N1134" s="267" t="n">
        <x:f>MAX(M1134-FARMER_HOURS,0)/TEMP_HOURS_PER_WORKER</x:f>
        <x:v>0.07817711786865039</x:v>
      </x:c>
      <x:c r="O1134" s="268" t="n">
        <x:f>I1134*TOMATO_PRICE+J1134*CARROT_PRICE+K1134*MESCLUN_PRICE</x:f>
        <x:v>46216</x:v>
      </x:c>
      <x:c r="P1134" s="268" t="n">
        <x:f>I1134*TOMATO_FERTILIZER+J1134*CARROT_FERTILIZER+K1134*MESCLUN_FERTILIZER</x:f>
        <x:v>9680</x:v>
      </x:c>
      <x:c r="Q1134" s="268" t="n">
        <x:f>MIN(M1134,FARMER_HOURS)*FARMER_RATE+MAX(M1134-FARMER_HOURS,0)*TEMP_RATE</x:f>
        <x:v>26954.42794671626</x:v>
      </x:c>
      <x:c r="R1134" s="268" t="n">
        <x:f>O1134-P1134-Q1134-FIXED_COST</x:f>
        <x:v>-10418.42794671626</x:v>
      </x:c>
      <x:c r="S1134" s="139" t="str">
        <x:f>IF(AND(L1134&lt;=TOTAL_BED_CAP,N1134&lt;=TEMP_WORKER_CAP),"YES","NO")</x:f>
        <x:v>YES</x:v>
      </x:c>
      <x:c r="T1134" s="139" t="n">
        <x:f>IF(S1134="YES",R1134,-1E+99)</x:f>
        <x:v>-10418.42794671626</x:v>
      </x:c>
    </x:row>
    <x:row r="1135">
      <x:c r="A1135" s="139"/>
      <x:c r="B1135" s="139"/>
      <x:c r="C1135" s="139"/>
      <x:c r="D1135" s="139"/>
      <x:c r="E1135" s="139"/>
      <x:c r="F1135" s="139"/>
      <x:c r="G1135" s="139"/>
      <x:c r="H1135" s="139"/>
      <x:c r="I1135" s="266" t="n">
        <x:f>INT((ROW()-ROW($I$46))/((CARROT_CAP+1)*(MESCLUN_CAP+1)))</x:f>
        <x:v>1</x:v>
      </x:c>
      <x:c r="J1135" s="266" t="n">
        <x:f>MOD(INT((ROW()-ROW($I$46))/(MESCLUN_CAP+1)),CARROT_CAP+1)</x:f>
        <x:v>14</x:v>
      </x:c>
      <x:c r="K1135" s="266" t="n">
        <x:f>MOD(ROW()-ROW($I$46),MESCLUN_CAP+1)</x:f>
        <x:v>4</x:v>
      </x:c>
      <x:c r="L1135" s="266" t="n">
        <x:f>SUM(I1135:K1135)</x:f>
        <x:v>19</x:v>
      </x:c>
      <x:c r="M1135" s="267" t="n">
        <x:f>I1135*TOMATO_HOURS*WEEKS*(1+TOMATO_DIM)^I1135+J1135*CARROT_HOURS*WEEKS*(1+CARROT_DIM)^J1135+K1135*MESCLUN_HOURS*WEEKS*(1+MESCLUN_DIM)^K1135</x:f>
        <x:v>881.6191654535128</x:v>
      </x:c>
      <x:c r="N1135" s="267" t="n">
        <x:f>MAX(M1135-FARMER_HOURS,0)/TEMP_HOURS_PER_WORKER</x:f>
        <x:v>0.11223553156493943</x:v>
      </x:c>
      <x:c r="O1135" s="268" t="n">
        <x:f>I1135*TOMATO_PRICE+J1135*CARROT_PRICE+K1135*MESCLUN_PRICE</x:f>
        <x:v>48916</x:v>
      </x:c>
      <x:c r="P1135" s="268" t="n">
        <x:f>I1135*TOMATO_FERTILIZER+J1135*CARROT_FERTILIZER+K1135*MESCLUN_FERTILIZER</x:f>
        <x:v>10560</x:v>
      </x:c>
      <x:c r="Q1135" s="268" t="n">
        <x:f>MIN(M1135,FARMER_HOURS)*FARMER_RATE+MAX(M1135-FARMER_HOURS,0)*TEMP_RATE</x:f>
        <x:v>27805.888289123486</x:v>
      </x:c>
      <x:c r="R1135" s="268" t="n">
        <x:f>O1135-P1135-Q1135-FIXED_COST</x:f>
        <x:v>-9449.888289123486</x:v>
      </x:c>
      <x:c r="S1135" s="139" t="str">
        <x:f>IF(AND(L1135&lt;=TOTAL_BED_CAP,N1135&lt;=TEMP_WORKER_CAP),"YES","NO")</x:f>
        <x:v>YES</x:v>
      </x:c>
      <x:c r="T1135" s="139" t="n">
        <x:f>IF(S1135="YES",R1135,-1E+99)</x:f>
        <x:v>-9449.888289123486</x:v>
      </x:c>
    </x:row>
    <x:row r="1136">
      <x:c r="A1136" s="139"/>
      <x:c r="B1136" s="139"/>
      <x:c r="C1136" s="139"/>
      <x:c r="D1136" s="139"/>
      <x:c r="E1136" s="139"/>
      <x:c r="F1136" s="139"/>
      <x:c r="G1136" s="139"/>
      <x:c r="H1136" s="139"/>
      <x:c r="I1136" s="266" t="n">
        <x:f>INT((ROW()-ROW($I$46))/((CARROT_CAP+1)*(MESCLUN_CAP+1)))</x:f>
        <x:v>1</x:v>
      </x:c>
      <x:c r="J1136" s="266" t="n">
        <x:f>MOD(INT((ROW()-ROW($I$46))/(MESCLUN_CAP+1)),CARROT_CAP+1)</x:f>
        <x:v>14</x:v>
      </x:c>
      <x:c r="K1136" s="266" t="n">
        <x:f>MOD(ROW()-ROW($I$46),MESCLUN_CAP+1)</x:f>
        <x:v>5</x:v>
      </x:c>
      <x:c r="L1136" s="266" t="n">
        <x:f>SUM(I1136:K1136)</x:f>
        <x:v>20</x:v>
      </x:c>
      <x:c r="M1136" s="267" t="n">
        <x:f>I1136*TOMATO_HOURS*WEEKS*(1+TOMATO_DIM)^I1136+J1136*CARROT_HOURS*WEEKS*(1+CARROT_DIM)^J1136+K1136*MESCLUN_HOURS*WEEKS*(1+MESCLUN_DIM)^K1136</x:f>
        <x:v>931.8674893747165</x:v>
      </x:c>
      <x:c r="N1136" s="267" t="n">
        <x:f>MAX(M1136-FARMER_HOURS,0)/TEMP_HOURS_PER_WORKER</x:f>
        <x:v>0.1471302009546642</x:v>
      </x:c>
      <x:c r="O1136" s="268" t="n">
        <x:f>I1136*TOMATO_PRICE+J1136*CARROT_PRICE+K1136*MESCLUN_PRICE</x:f>
        <x:v>51616</x:v>
      </x:c>
      <x:c r="P1136" s="268" t="n">
        <x:f>I1136*TOMATO_FERTILIZER+J1136*CARROT_FERTILIZER+K1136*MESCLUN_FERTILIZER</x:f>
        <x:v>11440</x:v>
      </x:c>
      <x:c r="Q1136" s="268" t="n">
        <x:f>MIN(M1136,FARMER_HOURS)*FARMER_RATE+MAX(M1136-FARMER_HOURS,0)*TEMP_RATE</x:f>
        <x:v>28678.255023866604</x:v>
      </x:c>
      <x:c r="R1136" s="268" t="n">
        <x:f>O1136-P1136-Q1136-FIXED_COST</x:f>
        <x:v>-8502.255023866604</x:v>
      </x:c>
      <x:c r="S1136" s="139" t="str">
        <x:f>IF(AND(L1136&lt;=TOTAL_BED_CAP,N1136&lt;=TEMP_WORKER_CAP),"YES","NO")</x:f>
        <x:v>YES</x:v>
      </x:c>
      <x:c r="T1136" s="139" t="n">
        <x:f>IF(S1136="YES",R1136,-1E+99)</x:f>
        <x:v>-8502.255023866604</x:v>
      </x:c>
    </x:row>
    <x:row r="1137">
      <x:c r="A1137" s="139"/>
      <x:c r="B1137" s="139"/>
      <x:c r="C1137" s="139"/>
      <x:c r="D1137" s="139"/>
      <x:c r="E1137" s="139"/>
      <x:c r="F1137" s="139"/>
      <x:c r="G1137" s="139"/>
      <x:c r="H1137" s="139"/>
      <x:c r="I1137" s="266" t="n">
        <x:f>INT((ROW()-ROW($I$46))/((CARROT_CAP+1)*(MESCLUN_CAP+1)))</x:f>
        <x:v>1</x:v>
      </x:c>
      <x:c r="J1137" s="266" t="n">
        <x:f>MOD(INT((ROW()-ROW($I$46))/(MESCLUN_CAP+1)),CARROT_CAP+1)</x:f>
        <x:v>14</x:v>
      </x:c>
      <x:c r="K1137" s="266" t="n">
        <x:f>MOD(ROW()-ROW($I$46),MESCLUN_CAP+1)</x:f>
        <x:v>6</x:v>
      </x:c>
      <x:c r="L1137" s="266" t="n">
        <x:f>SUM(I1137:K1137)</x:f>
        <x:v>21</x:v>
      </x:c>
      <x:c r="M1137" s="267" t="n">
        <x:f>I1137*TOMATO_HOURS*WEEKS*(1+TOMATO_DIM)^I1137+J1137*CARROT_HOURS*WEEKS*(1+CARROT_DIM)^J1137+K1137*MESCLUN_HOURS*WEEKS*(1+MESCLUN_DIM)^K1137</x:f>
        <x:v>983.3424635563493</x:v>
      </x:c>
      <x:c r="N1137" s="267" t="n">
        <x:f>MAX(M1137-FARMER_HOURS,0)/TEMP_HOURS_PER_WORKER</x:f>
        <x:v>0.18287671080302037</x:v>
      </x:c>
      <x:c r="O1137" s="268" t="n">
        <x:f>I1137*TOMATO_PRICE+J1137*CARROT_PRICE+K1137*MESCLUN_PRICE</x:f>
        <x:v>54316</x:v>
      </x:c>
      <x:c r="P1137" s="268" t="n">
        <x:f>I1137*TOMATO_FERTILIZER+J1137*CARROT_FERTILIZER+K1137*MESCLUN_FERTILIZER</x:f>
        <x:v>12320</x:v>
      </x:c>
      <x:c r="Q1137" s="268" t="n">
        <x:f>MIN(M1137,FARMER_HOURS)*FARMER_RATE+MAX(M1137-FARMER_HOURS,0)*TEMP_RATE</x:f>
        <x:v>29571.91777007551</x:v>
      </x:c>
      <x:c r="R1137" s="268" t="n">
        <x:f>O1137-P1137-Q1137-FIXED_COST</x:f>
        <x:v>-7575.91777007551</x:v>
      </x:c>
      <x:c r="S1137" s="139" t="str">
        <x:f>IF(AND(L1137&lt;=TOTAL_BED_CAP,N1137&lt;=TEMP_WORKER_CAP),"YES","NO")</x:f>
        <x:v>YES</x:v>
      </x:c>
      <x:c r="T1137" s="139" t="n">
        <x:f>IF(S1137="YES",R1137,-1E+99)</x:f>
        <x:v>-7575.91777007551</x:v>
      </x:c>
    </x:row>
    <x:row r="1138">
      <x:c r="A1138" s="139"/>
      <x:c r="B1138" s="139"/>
      <x:c r="C1138" s="139"/>
      <x:c r="D1138" s="139"/>
      <x:c r="E1138" s="139"/>
      <x:c r="F1138" s="139"/>
      <x:c r="G1138" s="139"/>
      <x:c r="H1138" s="139"/>
      <x:c r="I1138" s="266" t="n">
        <x:f>INT((ROW()-ROW($I$46))/((CARROT_CAP+1)*(MESCLUN_CAP+1)))</x:f>
        <x:v>1</x:v>
      </x:c>
      <x:c r="J1138" s="266" t="n">
        <x:f>MOD(INT((ROW()-ROW($I$46))/(MESCLUN_CAP+1)),CARROT_CAP+1)</x:f>
        <x:v>14</x:v>
      </x:c>
      <x:c r="K1138" s="266" t="n">
        <x:f>MOD(ROW()-ROW($I$46),MESCLUN_CAP+1)</x:f>
        <x:v>7</x:v>
      </x:c>
      <x:c r="L1138" s="266" t="n">
        <x:f>SUM(I1138:K1138)</x:f>
        <x:v>22</x:v>
      </x:c>
      <x:c r="M1138" s="267" t="n">
        <x:f>I1138*TOMATO_HOURS*WEEKS*(1+TOMATO_DIM)^I1138+J1138*CARROT_HOURS*WEEKS*(1+CARROT_DIM)^J1138+K1138*MESCLUN_HOURS*WEEKS*(1+MESCLUN_DIM)^K1138</x:f>
        <x:v>1036.0669029543099</x:v>
      </x:c>
      <x:c r="N1138" s="267" t="n">
        <x:f>MAX(M1138-FARMER_HOURS,0)/TEMP_HOURS_PER_WORKER</x:f>
        <x:v>0.21949090482938186</x:v>
      </x:c>
      <x:c r="O1138" s="268" t="n">
        <x:f>I1138*TOMATO_PRICE+J1138*CARROT_PRICE+K1138*MESCLUN_PRICE</x:f>
        <x:v>57016</x:v>
      </x:c>
      <x:c r="P1138" s="268" t="n">
        <x:f>I1138*TOMATO_FERTILIZER+J1138*CARROT_FERTILIZER+K1138*MESCLUN_FERTILIZER</x:f>
        <x:v>13200</x:v>
      </x:c>
      <x:c r="Q1138" s="268" t="n">
        <x:f>MIN(M1138,FARMER_HOURS)*FARMER_RATE+MAX(M1138-FARMER_HOURS,0)*TEMP_RATE</x:f>
        <x:v>30487.272620734548</x:v>
      </x:c>
      <x:c r="R1138" s="268" t="n">
        <x:f>O1138-P1138-Q1138-FIXED_COST</x:f>
        <x:v>-6671.272620734548</x:v>
      </x:c>
      <x:c r="S1138" s="139" t="str">
        <x:f>IF(AND(L1138&lt;=TOTAL_BED_CAP,N1138&lt;=TEMP_WORKER_CAP),"YES","NO")</x:f>
        <x:v>YES</x:v>
      </x:c>
      <x:c r="T1138" s="139" t="n">
        <x:f>IF(S1138="YES",R1138,-1E+99)</x:f>
        <x:v>-6671.272620734548</x:v>
      </x:c>
    </x:row>
    <x:row r="1139">
      <x:c r="A1139" s="139"/>
      <x:c r="B1139" s="139"/>
      <x:c r="C1139" s="139"/>
      <x:c r="D1139" s="139"/>
      <x:c r="E1139" s="139"/>
      <x:c r="F1139" s="139"/>
      <x:c r="G1139" s="139"/>
      <x:c r="H1139" s="139"/>
      <x:c r="I1139" s="266" t="n">
        <x:f>INT((ROW()-ROW($I$46))/((CARROT_CAP+1)*(MESCLUN_CAP+1)))</x:f>
        <x:v>1</x:v>
      </x:c>
      <x:c r="J1139" s="266" t="n">
        <x:f>MOD(INT((ROW()-ROW($I$46))/(MESCLUN_CAP+1)),CARROT_CAP+1)</x:f>
        <x:v>14</x:v>
      </x:c>
      <x:c r="K1139" s="266" t="n">
        <x:f>MOD(ROW()-ROW($I$46),MESCLUN_CAP+1)</x:f>
        <x:v>8</x:v>
      </x:c>
      <x:c r="L1139" s="266" t="n">
        <x:f>SUM(I1139:K1139)</x:f>
        <x:v>23</x:v>
      </x:c>
      <x:c r="M1139" s="267" t="n">
        <x:f>I1139*TOMATO_HOURS*WEEKS*(1+TOMATO_DIM)^I1139+J1139*CARROT_HOURS*WEEKS*(1+CARROT_DIM)^J1139+K1139*MESCLUN_HOURS*WEEKS*(1+MESCLUN_DIM)^K1139</x:f>
        <x:v>1090.06400123429</x:v>
      </x:c>
      <x:c r="N1139" s="267" t="n">
        <x:f>MAX(M1139-FARMER_HOURS,0)/TEMP_HOURS_PER_WORKER</x:f>
        <x:v>0.2569888897460346</x:v>
      </x:c>
      <x:c r="O1139" s="268" t="n">
        <x:f>I1139*TOMATO_PRICE+J1139*CARROT_PRICE+K1139*MESCLUN_PRICE</x:f>
        <x:v>59716</x:v>
      </x:c>
      <x:c r="P1139" s="268" t="n">
        <x:f>I1139*TOMATO_FERTILIZER+J1139*CARROT_FERTILIZER+K1139*MESCLUN_FERTILIZER</x:f>
        <x:v>14080</x:v>
      </x:c>
      <x:c r="Q1139" s="268" t="n">
        <x:f>MIN(M1139,FARMER_HOURS)*FARMER_RATE+MAX(M1139-FARMER_HOURS,0)*TEMP_RATE</x:f>
        <x:v>31424.722243650867</x:v>
      </x:c>
      <x:c r="R1139" s="268" t="n">
        <x:f>O1139-P1139-Q1139-FIXED_COST</x:f>
        <x:v>-5788.722243650867</x:v>
      </x:c>
      <x:c r="S1139" s="139" t="str">
        <x:f>IF(AND(L1139&lt;=TOTAL_BED_CAP,N1139&lt;=TEMP_WORKER_CAP),"YES","NO")</x:f>
        <x:v>YES</x:v>
      </x:c>
      <x:c r="T1139" s="139" t="n">
        <x:f>IF(S1139="YES",R1139,-1E+99)</x:f>
        <x:v>-5788.722243650867</x:v>
      </x:c>
    </x:row>
    <x:row r="1140">
      <x:c r="A1140" s="139"/>
      <x:c r="B1140" s="139"/>
      <x:c r="C1140" s="139"/>
      <x:c r="D1140" s="139"/>
      <x:c r="E1140" s="139"/>
      <x:c r="F1140" s="139"/>
      <x:c r="G1140" s="139"/>
      <x:c r="H1140" s="139"/>
      <x:c r="I1140" s="266" t="n">
        <x:f>INT((ROW()-ROW($I$46))/((CARROT_CAP+1)*(MESCLUN_CAP+1)))</x:f>
        <x:v>1</x:v>
      </x:c>
      <x:c r="J1140" s="266" t="n">
        <x:f>MOD(INT((ROW()-ROW($I$46))/(MESCLUN_CAP+1)),CARROT_CAP+1)</x:f>
        <x:v>14</x:v>
      </x:c>
      <x:c r="K1140" s="266" t="n">
        <x:f>MOD(ROW()-ROW($I$46),MESCLUN_CAP+1)</x:f>
        <x:v>9</x:v>
      </x:c>
      <x:c r="L1140" s="266" t="n">
        <x:f>SUM(I1140:K1140)</x:f>
        <x:v>24</x:v>
      </x:c>
      <x:c r="M1140" s="267" t="n">
        <x:f>I1140*TOMATO_HOURS*WEEKS*(1+TOMATO_DIM)^I1140+J1140*CARROT_HOURS*WEEKS*(1+CARROT_DIM)^J1140+K1140*MESCLUN_HOURS*WEEKS*(1+MESCLUN_DIM)^K1140</x:f>
        <x:v>1145.3573366746843</x:v>
      </x:c>
      <x:c r="N1140" s="267" t="n">
        <x:f>MAX(M1140-FARMER_HOURS,0)/TEMP_HOURS_PER_WORKER</x:f>
        <x:v>0.29538703935741967</x:v>
      </x:c>
      <x:c r="O1140" s="268" t="n">
        <x:f>I1140*TOMATO_PRICE+J1140*CARROT_PRICE+K1140*MESCLUN_PRICE</x:f>
        <x:v>62416</x:v>
      </x:c>
      <x:c r="P1140" s="268" t="n">
        <x:f>I1140*TOMATO_FERTILIZER+J1140*CARROT_FERTILIZER+K1140*MESCLUN_FERTILIZER</x:f>
        <x:v>14960</x:v>
      </x:c>
      <x:c r="Q1140" s="268" t="n">
        <x:f>MIN(M1140,FARMER_HOURS)*FARMER_RATE+MAX(M1140-FARMER_HOURS,0)*TEMP_RATE</x:f>
        <x:v>32384.675983935493</x:v>
      </x:c>
      <x:c r="R1140" s="268" t="n">
        <x:f>O1140-P1140-Q1140-FIXED_COST</x:f>
        <x:v>-4928.675983935493</x:v>
      </x:c>
      <x:c r="S1140" s="139" t="str">
        <x:f>IF(AND(L1140&lt;=TOTAL_BED_CAP,N1140&lt;=TEMP_WORKER_CAP),"YES","NO")</x:f>
        <x:v>YES</x:v>
      </x:c>
      <x:c r="T1140" s="139" t="n">
        <x:f>IF(S1140="YES",R1140,-1E+99)</x:f>
        <x:v>-4928.675983935493</x:v>
      </x:c>
    </x:row>
    <x:row r="1141">
      <x:c r="A1141" s="139"/>
      <x:c r="B1141" s="139"/>
      <x:c r="C1141" s="139"/>
      <x:c r="D1141" s="139"/>
      <x:c r="E1141" s="139"/>
      <x:c r="F1141" s="139"/>
      <x:c r="G1141" s="139"/>
      <x:c r="H1141" s="139"/>
      <x:c r="I1141" s="266" t="n">
        <x:f>INT((ROW()-ROW($I$46))/((CARROT_CAP+1)*(MESCLUN_CAP+1)))</x:f>
        <x:v>1</x:v>
      </x:c>
      <x:c r="J1141" s="266" t="n">
        <x:f>MOD(INT((ROW()-ROW($I$46))/(MESCLUN_CAP+1)),CARROT_CAP+1)</x:f>
        <x:v>14</x:v>
      </x:c>
      <x:c r="K1141" s="266" t="n">
        <x:f>MOD(ROW()-ROW($I$46),MESCLUN_CAP+1)</x:f>
        <x:v>10</x:v>
      </x:c>
      <x:c r="L1141" s="266" t="n">
        <x:f>SUM(I1141:K1141)</x:f>
        <x:v>25</x:v>
      </x:c>
      <x:c r="M1141" s="267" t="n">
        <x:f>I1141*TOMATO_HOURS*WEEKS*(1+TOMATO_DIM)^I1141+J1141*CARROT_HOURS*WEEKS*(1+CARROT_DIM)^J1141+K1141*MESCLUN_HOURS*WEEKS*(1+MESCLUN_DIM)^K1141</x:f>
        <x:v>1201.970878157897</x:v>
      </x:c>
      <x:c r="N1141" s="267" t="n">
        <x:f>MAX(M1141-FARMER_HOURS,0)/TEMP_HOURS_PER_WORKER</x:f>
        <x:v>0.3347019987207618</x:v>
      </x:c>
      <x:c r="O1141" s="268" t="n">
        <x:f>I1141*TOMATO_PRICE+J1141*CARROT_PRICE+K1141*MESCLUN_PRICE</x:f>
        <x:v>65116</x:v>
      </x:c>
      <x:c r="P1141" s="268" t="n">
        <x:f>I1141*TOMATO_FERTILIZER+J1141*CARROT_FERTILIZER+K1141*MESCLUN_FERTILIZER</x:f>
        <x:v>15840</x:v>
      </x:c>
      <x:c r="Q1141" s="268" t="n">
        <x:f>MIN(M1141,FARMER_HOURS)*FARMER_RATE+MAX(M1141-FARMER_HOURS,0)*TEMP_RATE</x:f>
        <x:v>33367.54996801904</x:v>
      </x:c>
      <x:c r="R1141" s="268" t="n">
        <x:f>O1141-P1141-Q1141-FIXED_COST</x:f>
        <x:v>-4091.5499680190405</x:v>
      </x:c>
      <x:c r="S1141" s="139" t="str">
        <x:f>IF(AND(L1141&lt;=TOTAL_BED_CAP,N1141&lt;=TEMP_WORKER_CAP),"YES","NO")</x:f>
        <x:v>YES</x:v>
      </x:c>
      <x:c r="T1141" s="139" t="n">
        <x:f>IF(S1141="YES",R1141,-1E+99)</x:f>
        <x:v>-4091.5499680190405</x:v>
      </x:c>
    </x:row>
    <x:row r="1142">
      <x:c r="A1142" s="139"/>
      <x:c r="B1142" s="139"/>
      <x:c r="C1142" s="139"/>
      <x:c r="D1142" s="139"/>
      <x:c r="E1142" s="139"/>
      <x:c r="F1142" s="139"/>
      <x:c r="G1142" s="139"/>
      <x:c r="H1142" s="139"/>
      <x:c r="I1142" s="266" t="n">
        <x:f>INT((ROW()-ROW($I$46))/((CARROT_CAP+1)*(MESCLUN_CAP+1)))</x:f>
        <x:v>1</x:v>
      </x:c>
      <x:c r="J1142" s="266" t="n">
        <x:f>MOD(INT((ROW()-ROW($I$46))/(MESCLUN_CAP+1)),CARROT_CAP+1)</x:f>
        <x:v>14</x:v>
      </x:c>
      <x:c r="K1142" s="266" t="n">
        <x:f>MOD(ROW()-ROW($I$46),MESCLUN_CAP+1)</x:f>
        <x:v>11</x:v>
      </x:c>
      <x:c r="L1142" s="266" t="n">
        <x:f>SUM(I1142:K1142)</x:f>
        <x:v>26</x:v>
      </x:c>
      <x:c r="M1142" s="267" t="n">
        <x:f>I1142*TOMATO_HOURS*WEEKS*(1+TOMATO_DIM)^I1142+J1142*CARROT_HOURS*WEEKS*(1+CARROT_DIM)^J1142+K1142*MESCLUN_HOURS*WEEKS*(1+MESCLUN_DIM)^K1142</x:f>
        <x:v>1259.9289912513364</x:v>
      </x:c>
      <x:c r="N1142" s="267" t="n">
        <x:f>MAX(M1142-FARMER_HOURS,0)/TEMP_HOURS_PER_WORKER</x:f>
        <x:v>0.3749506883689836</x:v>
      </x:c>
      <x:c r="O1142" s="268" t="n">
        <x:f>I1142*TOMATO_PRICE+J1142*CARROT_PRICE+K1142*MESCLUN_PRICE</x:f>
        <x:v>67816</x:v>
      </x:c>
      <x:c r="P1142" s="268" t="n">
        <x:f>I1142*TOMATO_FERTILIZER+J1142*CARROT_FERTILIZER+K1142*MESCLUN_FERTILIZER</x:f>
        <x:v>16720</x:v>
      </x:c>
      <x:c r="Q1142" s="268" t="n">
        <x:f>MIN(M1142,FARMER_HOURS)*FARMER_RATE+MAX(M1142-FARMER_HOURS,0)*TEMP_RATE</x:f>
        <x:v>34373.76720922459</x:v>
      </x:c>
      <x:c r="R1142" s="268" t="n">
        <x:f>O1142-P1142-Q1142-FIXED_COST</x:f>
        <x:v>-3277.767209224592</x:v>
      </x:c>
      <x:c r="S1142" s="139" t="str">
        <x:f>IF(AND(L1142&lt;=TOTAL_BED_CAP,N1142&lt;=TEMP_WORKER_CAP),"YES","NO")</x:f>
        <x:v>YES</x:v>
      </x:c>
      <x:c r="T1142" s="139" t="n">
        <x:f>IF(S1142="YES",R1142,-1E+99)</x:f>
        <x:v>-3277.767209224592</x:v>
      </x:c>
    </x:row>
    <x:row r="1143">
      <x:c r="A1143" s="139"/>
      <x:c r="B1143" s="139"/>
      <x:c r="C1143" s="139"/>
      <x:c r="D1143" s="139"/>
      <x:c r="E1143" s="139"/>
      <x:c r="F1143" s="139"/>
      <x:c r="G1143" s="139"/>
      <x:c r="H1143" s="139"/>
      <x:c r="I1143" s="266" t="n">
        <x:f>INT((ROW()-ROW($I$46))/((CARROT_CAP+1)*(MESCLUN_CAP+1)))</x:f>
        <x:v>1</x:v>
      </x:c>
      <x:c r="J1143" s="266" t="n">
        <x:f>MOD(INT((ROW()-ROW($I$46))/(MESCLUN_CAP+1)),CARROT_CAP+1)</x:f>
        <x:v>14</x:v>
      </x:c>
      <x:c r="K1143" s="266" t="n">
        <x:f>MOD(ROW()-ROW($I$46),MESCLUN_CAP+1)</x:f>
        <x:v>12</x:v>
      </x:c>
      <x:c r="L1143" s="266" t="n">
        <x:f>SUM(I1143:K1143)</x:f>
        <x:v>27</x:v>
      </x:c>
      <x:c r="M1143" s="267" t="n">
        <x:f>I1143*TOMATO_HOURS*WEEKS*(1+TOMATO_DIM)^I1143+J1143*CARROT_HOURS*WEEKS*(1+CARROT_DIM)^J1143+K1143*MESCLUN_HOURS*WEEKS*(1+MESCLUN_DIM)^K1143</x:f>
        <x:v>1319.2564443794006</x:v>
      </x:c>
      <x:c r="N1143" s="267" t="n">
        <x:f>MAX(M1143-FARMER_HOURS,0)/TEMP_HOURS_PER_WORKER</x:f>
        <x:v>0.41615030859680596</x:v>
      </x:c>
      <x:c r="O1143" s="268" t="n">
        <x:f>I1143*TOMATO_PRICE+J1143*CARROT_PRICE+K1143*MESCLUN_PRICE</x:f>
        <x:v>70516</x:v>
      </x:c>
      <x:c r="P1143" s="268" t="n">
        <x:f>I1143*TOMATO_FERTILIZER+J1143*CARROT_FERTILIZER+K1143*MESCLUN_FERTILIZER</x:f>
        <x:v>17600</x:v>
      </x:c>
      <x:c r="Q1143" s="268" t="n">
        <x:f>MIN(M1143,FARMER_HOURS)*FARMER_RATE+MAX(M1143-FARMER_HOURS,0)*TEMP_RATE</x:f>
        <x:v>35403.75771492015</x:v>
      </x:c>
      <x:c r="R1143" s="268" t="n">
        <x:f>O1143-P1143-Q1143-FIXED_COST</x:f>
        <x:v>-2487.7577149201534</x:v>
      </x:c>
      <x:c r="S1143" s="139" t="str">
        <x:f>IF(AND(L1143&lt;=TOTAL_BED_CAP,N1143&lt;=TEMP_WORKER_CAP),"YES","NO")</x:f>
        <x:v>YES</x:v>
      </x:c>
      <x:c r="T1143" s="139" t="n">
        <x:f>IF(S1143="YES",R1143,-1E+99)</x:f>
        <x:v>-2487.7577149201534</x:v>
      </x:c>
    </x:row>
    <x:row r="1144">
      <x:c r="A1144" s="139"/>
      <x:c r="B1144" s="139"/>
      <x:c r="C1144" s="139"/>
      <x:c r="D1144" s="139"/>
      <x:c r="E1144" s="139"/>
      <x:c r="F1144" s="139"/>
      <x:c r="G1144" s="139"/>
      <x:c r="H1144" s="139"/>
      <x:c r="I1144" s="266" t="n">
        <x:f>INT((ROW()-ROW($I$46))/((CARROT_CAP+1)*(MESCLUN_CAP+1)))</x:f>
        <x:v>1</x:v>
      </x:c>
      <x:c r="J1144" s="266" t="n">
        <x:f>MOD(INT((ROW()-ROW($I$46))/(MESCLUN_CAP+1)),CARROT_CAP+1)</x:f>
        <x:v>14</x:v>
      </x:c>
      <x:c r="K1144" s="266" t="n">
        <x:f>MOD(ROW()-ROW($I$46),MESCLUN_CAP+1)</x:f>
        <x:v>13</x:v>
      </x:c>
      <x:c r="L1144" s="266" t="n">
        <x:f>SUM(I1144:K1144)</x:f>
        <x:v>28</x:v>
      </x:c>
      <x:c r="M1144" s="267" t="n">
        <x:f>I1144*TOMATO_HOURS*WEEKS*(1+TOMATO_DIM)^I1144+J1144*CARROT_HOURS*WEEKS*(1+CARROT_DIM)^J1144+K1144*MESCLUN_HOURS*WEEKS*(1+MESCLUN_DIM)^K1144</x:f>
        <x:v>1379.978415087785</x:v>
      </x:c>
      <x:c r="N1144" s="267" t="n">
        <x:f>MAX(M1144-FARMER_HOURS,0)/TEMP_HOURS_PER_WORKER</x:f>
        <x:v>0.45831834381096176</x:v>
      </x:c>
      <x:c r="O1144" s="268" t="n">
        <x:f>I1144*TOMATO_PRICE+J1144*CARROT_PRICE+K1144*MESCLUN_PRICE</x:f>
        <x:v>73216</x:v>
      </x:c>
      <x:c r="P1144" s="268" t="n">
        <x:f>I1144*TOMATO_FERTILIZER+J1144*CARROT_FERTILIZER+K1144*MESCLUN_FERTILIZER</x:f>
        <x:v>18480</x:v>
      </x:c>
      <x:c r="Q1144" s="268" t="n">
        <x:f>MIN(M1144,FARMER_HOURS)*FARMER_RATE+MAX(M1144-FARMER_HOURS,0)*TEMP_RATE</x:f>
        <x:v>36457.958595274045</x:v>
      </x:c>
      <x:c r="R1144" s="268" t="n">
        <x:f>O1144-P1144-Q1144-FIXED_COST</x:f>
        <x:v>-1721.9585952740454</x:v>
      </x:c>
      <x:c r="S1144" s="139" t="str">
        <x:f>IF(AND(L1144&lt;=TOTAL_BED_CAP,N1144&lt;=TEMP_WORKER_CAP),"YES","NO")</x:f>
        <x:v>YES</x:v>
      </x:c>
      <x:c r="T1144" s="139" t="n">
        <x:f>IF(S1144="YES",R1144,-1E+99)</x:f>
        <x:v>-1721.9585952740454</x:v>
      </x:c>
    </x:row>
    <x:row r="1145">
      <x:c r="A1145" s="139"/>
      <x:c r="B1145" s="139"/>
      <x:c r="C1145" s="139"/>
      <x:c r="D1145" s="139"/>
      <x:c r="E1145" s="139"/>
      <x:c r="F1145" s="139"/>
      <x:c r="G1145" s="139"/>
      <x:c r="H1145" s="139"/>
      <x:c r="I1145" s="266" t="n">
        <x:f>INT((ROW()-ROW($I$46))/((CARROT_CAP+1)*(MESCLUN_CAP+1)))</x:f>
        <x:v>1</x:v>
      </x:c>
      <x:c r="J1145" s="266" t="n">
        <x:f>MOD(INT((ROW()-ROW($I$46))/(MESCLUN_CAP+1)),CARROT_CAP+1)</x:f>
        <x:v>14</x:v>
      </x:c>
      <x:c r="K1145" s="266" t="n">
        <x:f>MOD(ROW()-ROW($I$46),MESCLUN_CAP+1)</x:f>
        <x:v>14</x:v>
      </x:c>
      <x:c r="L1145" s="266" t="n">
        <x:f>SUM(I1145:K1145)</x:f>
        <x:v>29</x:v>
      </x:c>
      <x:c r="M1145" s="267" t="n">
        <x:f>I1145*TOMATO_HOURS*WEEKS*(1+TOMATO_DIM)^I1145+J1145*CARROT_HOURS*WEEKS*(1+CARROT_DIM)^J1145+K1145*MESCLUN_HOURS*WEEKS*(1+MESCLUN_DIM)^K1145</x:f>
        <x:v>1442.120496401446</x:v>
      </x:c>
      <x:c r="N1145" s="267" t="n">
        <x:f>MAX(M1145-FARMER_HOURS,0)/TEMP_HOURS_PER_WORKER</x:f>
        <x:v>0.5014725669454486</x:v>
      </x:c>
      <x:c r="O1145" s="268" t="n">
        <x:f>I1145*TOMATO_PRICE+J1145*CARROT_PRICE+K1145*MESCLUN_PRICE</x:f>
        <x:v>75916</x:v>
      </x:c>
      <x:c r="P1145" s="268" t="n">
        <x:f>I1145*TOMATO_FERTILIZER+J1145*CARROT_FERTILIZER+K1145*MESCLUN_FERTILIZER</x:f>
        <x:v>19360</x:v>
      </x:c>
      <x:c r="Q1145" s="268" t="n">
        <x:f>MIN(M1145,FARMER_HOURS)*FARMER_RATE+MAX(M1145-FARMER_HOURS,0)*TEMP_RATE</x:f>
        <x:v>37536.814173636216</x:v>
      </x:c>
      <x:c r="R1145" s="268" t="n">
        <x:f>O1145-P1145-Q1145-FIXED_COST</x:f>
        <x:v>-980.8141736362159</x:v>
      </x:c>
      <x:c r="S1145" s="139" t="str">
        <x:f>IF(AND(L1145&lt;=TOTAL_BED_CAP,N1145&lt;=TEMP_WORKER_CAP),"YES","NO")</x:f>
        <x:v>YES</x:v>
      </x:c>
      <x:c r="T1145" s="139" t="n">
        <x:f>IF(S1145="YES",R1145,-1E+99)</x:f>
        <x:v>-980.8141736362159</x:v>
      </x:c>
    </x:row>
    <x:row r="1146">
      <x:c r="A1146" s="139"/>
      <x:c r="B1146" s="139"/>
      <x:c r="C1146" s="139"/>
      <x:c r="D1146" s="139"/>
      <x:c r="E1146" s="139"/>
      <x:c r="F1146" s="139"/>
      <x:c r="G1146" s="139"/>
      <x:c r="H1146" s="139"/>
      <x:c r="I1146" s="266" t="n">
        <x:f>INT((ROW()-ROW($I$46))/((CARROT_CAP+1)*(MESCLUN_CAP+1)))</x:f>
        <x:v>1</x:v>
      </x:c>
      <x:c r="J1146" s="266" t="n">
        <x:f>MOD(INT((ROW()-ROW($I$46))/(MESCLUN_CAP+1)),CARROT_CAP+1)</x:f>
        <x:v>14</x:v>
      </x:c>
      <x:c r="K1146" s="266" t="n">
        <x:f>MOD(ROW()-ROW($I$46),MESCLUN_CAP+1)</x:f>
        <x:v>15</x:v>
      </x:c>
      <x:c r="L1146" s="266" t="n">
        <x:f>SUM(I1146:K1146)</x:f>
        <x:v>30</x:v>
      </x:c>
      <x:c r="M1146" s="267" t="n">
        <x:f>I1146*TOMATO_HOURS*WEEKS*(1+TOMATO_DIM)^I1146+J1146*CARROT_HOURS*WEEKS*(1+CARROT_DIM)^J1146+K1146*MESCLUN_HOURS*WEEKS*(1+MESCLUN_DIM)^K1146</x:f>
        <x:v>1505.7087032775923</x:v>
      </x:c>
      <x:c r="N1146" s="267" t="n">
        <x:f>MAX(M1146-FARMER_HOURS,0)/TEMP_HOURS_PER_WORKER</x:f>
        <x:v>0.5456310439427725</x:v>
      </x:c>
      <x:c r="O1146" s="268" t="n">
        <x:f>I1146*TOMATO_PRICE+J1146*CARROT_PRICE+K1146*MESCLUN_PRICE</x:f>
        <x:v>78616</x:v>
      </x:c>
      <x:c r="P1146" s="268" t="n">
        <x:f>I1146*TOMATO_FERTILIZER+J1146*CARROT_FERTILIZER+K1146*MESCLUN_FERTILIZER</x:f>
        <x:v>20240</x:v>
      </x:c>
      <x:c r="Q1146" s="268" t="n">
        <x:f>MIN(M1146,FARMER_HOURS)*FARMER_RATE+MAX(M1146-FARMER_HOURS,0)*TEMP_RATE</x:f>
        <x:v>38640.77609856931</x:v>
      </x:c>
      <x:c r="R1146" s="268" t="n">
        <x:f>O1146-P1146-Q1146-FIXED_COST</x:f>
        <x:v>-264.7760985693094</x:v>
      </x:c>
      <x:c r="S1146" s="139" t="str">
        <x:f>IF(AND(L1146&lt;=TOTAL_BED_CAP,N1146&lt;=TEMP_WORKER_CAP),"YES","NO")</x:f>
        <x:v>YES</x:v>
      </x:c>
      <x:c r="T1146" s="139" t="n">
        <x:f>IF(S1146="YES",R1146,-1E+99)</x:f>
        <x:v>-264.7760985693094</x:v>
      </x:c>
    </x:row>
    <x:row r="1147">
      <x:c r="A1147" s="139"/>
      <x:c r="B1147" s="139"/>
      <x:c r="C1147" s="139"/>
      <x:c r="D1147" s="139"/>
      <x:c r="E1147" s="139"/>
      <x:c r="F1147" s="139"/>
      <x:c r="G1147" s="139"/>
      <x:c r="H1147" s="139"/>
      <x:c r="I1147" s="266" t="n">
        <x:f>INT((ROW()-ROW($I$46))/((CARROT_CAP+1)*(MESCLUN_CAP+1)))</x:f>
        <x:v>1</x:v>
      </x:c>
      <x:c r="J1147" s="266" t="n">
        <x:f>MOD(INT((ROW()-ROW($I$46))/(MESCLUN_CAP+1)),CARROT_CAP+1)</x:f>
        <x:v>14</x:v>
      </x:c>
      <x:c r="K1147" s="266" t="n">
        <x:f>MOD(ROW()-ROW($I$46),MESCLUN_CAP+1)</x:f>
        <x:v>16</x:v>
      </x:c>
      <x:c r="L1147" s="266" t="n">
        <x:f>SUM(I1147:K1147)</x:f>
        <x:v>31</x:v>
      </x:c>
      <x:c r="M1147" s="267" t="n">
        <x:f>I1147*TOMATO_HOURS*WEEKS*(1+TOMATO_DIM)^I1147+J1147*CARROT_HOURS*WEEKS*(1+CARROT_DIM)^J1147+K1147*MESCLUN_HOURS*WEEKS*(1+MESCLUN_DIM)^K1147</x:f>
        <x:v>1570.7694791550812</x:v>
      </x:c>
      <x:c r="N1147" s="267" t="n">
        <x:f>MAX(M1147-FARMER_HOURS,0)/TEMP_HOURS_PER_WORKER</x:f>
        <x:v>0.5908121383021397</x:v>
      </x:c>
      <x:c r="O1147" s="268" t="n">
        <x:f>I1147*TOMATO_PRICE+J1147*CARROT_PRICE+K1147*MESCLUN_PRICE</x:f>
        <x:v>81316</x:v>
      </x:c>
      <x:c r="P1147" s="268" t="n">
        <x:f>I1147*TOMATO_FERTILIZER+J1147*CARROT_FERTILIZER+K1147*MESCLUN_FERTILIZER</x:f>
        <x:v>21120</x:v>
      </x:c>
      <x:c r="Q1147" s="268" t="n">
        <x:f>MIN(M1147,FARMER_HOURS)*FARMER_RATE+MAX(M1147-FARMER_HOURS,0)*TEMP_RATE</x:f>
        <x:v>39770.30345755349</x:v>
      </x:c>
      <x:c r="R1147" s="268" t="n">
        <x:f>O1147-P1147-Q1147-FIXED_COST</x:f>
        <x:v>425.69654244650883</x:v>
      </x:c>
      <x:c r="S1147" s="139" t="str">
        <x:f>IF(AND(L1147&lt;=TOTAL_BED_CAP,N1147&lt;=TEMP_WORKER_CAP),"YES","NO")</x:f>
        <x:v>YES</x:v>
      </x:c>
      <x:c r="T1147" s="139" t="n">
        <x:f>IF(S1147="YES",R1147,-1E+99)</x:f>
        <x:v>425.69654244650883</x:v>
      </x:c>
    </x:row>
    <x:row r="1148">
      <x:c r="A1148" s="139"/>
      <x:c r="B1148" s="139"/>
      <x:c r="C1148" s="139"/>
      <x:c r="D1148" s="139"/>
      <x:c r="E1148" s="139"/>
      <x:c r="F1148" s="139"/>
      <x:c r="G1148" s="139"/>
      <x:c r="H1148" s="139"/>
      <x:c r="I1148" s="266" t="n">
        <x:f>INT((ROW()-ROW($I$46))/((CARROT_CAP+1)*(MESCLUN_CAP+1)))</x:f>
        <x:v>1</x:v>
      </x:c>
      <x:c r="J1148" s="266" t="n">
        <x:f>MOD(INT((ROW()-ROW($I$46))/(MESCLUN_CAP+1)),CARROT_CAP+1)</x:f>
        <x:v>14</x:v>
      </x:c>
      <x:c r="K1148" s="266" t="n">
        <x:f>MOD(ROW()-ROW($I$46),MESCLUN_CAP+1)</x:f>
        <x:v>17</x:v>
      </x:c>
      <x:c r="L1148" s="266" t="n">
        <x:f>SUM(I1148:K1148)</x:f>
        <x:v>32</x:v>
      </x:c>
      <x:c r="M1148" s="267" t="n">
        <x:f>I1148*TOMATO_HOURS*WEEKS*(1+TOMATO_DIM)^I1148+J1148*CARROT_HOURS*WEEKS*(1+CARROT_DIM)^J1148+K1148*MESCLUN_HOURS*WEEKS*(1+MESCLUN_DIM)^K1148</x:f>
        <x:v>1637.3297026016216</x:v>
      </x:c>
      <x:c r="N1148" s="267" t="n">
        <x:f>MAX(M1148-FARMER_HOURS,0)/TEMP_HOURS_PER_WORKER</x:f>
        <x:v>0.6370345156955706</x:v>
      </x:c>
      <x:c r="O1148" s="268" t="n">
        <x:f>I1148*TOMATO_PRICE+J1148*CARROT_PRICE+K1148*MESCLUN_PRICE</x:f>
        <x:v>84016</x:v>
      </x:c>
      <x:c r="P1148" s="268" t="n">
        <x:f>I1148*TOMATO_FERTILIZER+J1148*CARROT_FERTILIZER+K1148*MESCLUN_FERTILIZER</x:f>
        <x:v>22000</x:v>
      </x:c>
      <x:c r="Q1148" s="268" t="n">
        <x:f>MIN(M1148,FARMER_HOURS)*FARMER_RATE+MAX(M1148-FARMER_HOURS,0)*TEMP_RATE</x:f>
        <x:v>40925.86289238927</x:v>
      </x:c>
      <x:c r="R1148" s="268" t="n">
        <x:f>O1148-P1148-Q1148-FIXED_COST</x:f>
        <x:v>1090.1371076107316</x:v>
      </x:c>
      <x:c r="S1148" s="139" t="str">
        <x:f>IF(AND(L1148&lt;=TOTAL_BED_CAP,N1148&lt;=TEMP_WORKER_CAP),"YES","NO")</x:f>
        <x:v>YES</x:v>
      </x:c>
      <x:c r="T1148" s="139" t="n">
        <x:f>IF(S1148="YES",R1148,-1E+99)</x:f>
        <x:v>1090.1371076107316</x:v>
      </x:c>
    </x:row>
    <x:row r="1149">
      <x:c r="A1149" s="139"/>
      <x:c r="B1149" s="139"/>
      <x:c r="C1149" s="139"/>
      <x:c r="D1149" s="139"/>
      <x:c r="E1149" s="139"/>
      <x:c r="F1149" s="139"/>
      <x:c r="G1149" s="139"/>
      <x:c r="H1149" s="139"/>
      <x:c r="I1149" s="266" t="n">
        <x:f>INT((ROW()-ROW($I$46))/((CARROT_CAP+1)*(MESCLUN_CAP+1)))</x:f>
        <x:v>1</x:v>
      </x:c>
      <x:c r="J1149" s="266" t="n">
        <x:f>MOD(INT((ROW()-ROW($I$46))/(MESCLUN_CAP+1)),CARROT_CAP+1)</x:f>
        <x:v>14</x:v>
      </x:c>
      <x:c r="K1149" s="266" t="n">
        <x:f>MOD(ROW()-ROW($I$46),MESCLUN_CAP+1)</x:f>
        <x:v>18</x:v>
      </x:c>
      <x:c r="L1149" s="266" t="n">
        <x:f>SUM(I1149:K1149)</x:f>
        <x:v>33</x:v>
      </x:c>
      <x:c r="M1149" s="267" t="n">
        <x:f>I1149*TOMATO_HOURS*WEEKS*(1+TOMATO_DIM)^I1149+J1149*CARROT_HOURS*WEEKS*(1+CARROT_DIM)^J1149+K1149*MESCLUN_HOURS*WEEKS*(1+MESCLUN_DIM)^K1149</x:f>
        <x:v>1705.4166940602088</x:v>
      </x:c>
      <x:c r="N1149" s="267" t="n">
        <x:f>MAX(M1149-FARMER_HOURS,0)/TEMP_HOURS_PER_WORKER</x:f>
        <x:v>0.6843171486529228</x:v>
      </x:c>
      <x:c r="O1149" s="268" t="n">
        <x:f>I1149*TOMATO_PRICE+J1149*CARROT_PRICE+K1149*MESCLUN_PRICE</x:f>
        <x:v>86716</x:v>
      </x:c>
      <x:c r="P1149" s="268" t="n">
        <x:f>I1149*TOMATO_FERTILIZER+J1149*CARROT_FERTILIZER+K1149*MESCLUN_FERTILIZER</x:f>
        <x:v>22880</x:v>
      </x:c>
      <x:c r="Q1149" s="268" t="n">
        <x:f>MIN(M1149,FARMER_HOURS)*FARMER_RATE+MAX(M1149-FARMER_HOURS,0)*TEMP_RATE</x:f>
        <x:v>42107.92871632307</x:v>
      </x:c>
      <x:c r="R1149" s="268" t="n">
        <x:f>O1149-P1149-Q1149-FIXED_COST</x:f>
        <x:v>1728.0712836769308</x:v>
      </x:c>
      <x:c r="S1149" s="139" t="str">
        <x:f>IF(AND(L1149&lt;=TOTAL_BED_CAP,N1149&lt;=TEMP_WORKER_CAP),"YES","NO")</x:f>
        <x:v>YES</x:v>
      </x:c>
      <x:c r="T1149" s="139" t="n">
        <x:f>IF(S1149="YES",R1149,-1E+99)</x:f>
        <x:v>1728.0712836769308</x:v>
      </x:c>
    </x:row>
    <x:row r="1150">
      <x:c r="A1150" s="139"/>
      <x:c r="B1150" s="139"/>
      <x:c r="C1150" s="139"/>
      <x:c r="D1150" s="139"/>
      <x:c r="E1150" s="139"/>
      <x:c r="F1150" s="139"/>
      <x:c r="G1150" s="139"/>
      <x:c r="H1150" s="139"/>
      <x:c r="I1150" s="266" t="n">
        <x:f>INT((ROW()-ROW($I$46))/((CARROT_CAP+1)*(MESCLUN_CAP+1)))</x:f>
        <x:v>1</x:v>
      </x:c>
      <x:c r="J1150" s="266" t="n">
        <x:f>MOD(INT((ROW()-ROW($I$46))/(MESCLUN_CAP+1)),CARROT_CAP+1)</x:f>
        <x:v>14</x:v>
      </x:c>
      <x:c r="K1150" s="266" t="n">
        <x:f>MOD(ROW()-ROW($I$46),MESCLUN_CAP+1)</x:f>
        <x:v>19</x:v>
      </x:c>
      <x:c r="L1150" s="266" t="n">
        <x:f>SUM(I1150:K1150)</x:f>
        <x:v>34</x:v>
      </x:c>
      <x:c r="M1150" s="267" t="n">
        <x:f>I1150*TOMATO_HOURS*WEEKS*(1+TOMATO_DIM)^I1150+J1150*CARROT_HOURS*WEEKS*(1+CARROT_DIM)^J1150+K1150*MESCLUN_HOURS*WEEKS*(1+MESCLUN_DIM)^K1150</x:f>
        <x:v>1775.0582226962306</x:v>
      </x:c>
      <x:c r="N1150" s="267" t="n">
        <x:f>MAX(M1150-FARMER_HOURS,0)/TEMP_HOURS_PER_WORKER</x:f>
        <x:v>0.7326793213168268</x:v>
      </x:c>
      <x:c r="O1150" s="268" t="n">
        <x:f>I1150*TOMATO_PRICE+J1150*CARROT_PRICE+K1150*MESCLUN_PRICE</x:f>
        <x:v>89416</x:v>
      </x:c>
      <x:c r="P1150" s="268" t="n">
        <x:f>I1150*TOMATO_FERTILIZER+J1150*CARROT_FERTILIZER+K1150*MESCLUN_FERTILIZER</x:f>
        <x:v>23760</x:v>
      </x:c>
      <x:c r="Q1150" s="268" t="n">
        <x:f>MIN(M1150,FARMER_HOURS)*FARMER_RATE+MAX(M1150-FARMER_HOURS,0)*TEMP_RATE</x:f>
        <x:v>43316.983032920674</x:v>
      </x:c>
      <x:c r="R1150" s="268" t="n">
        <x:f>O1150-P1150-Q1150-FIXED_COST</x:f>
        <x:v>2339.0169670793257</x:v>
      </x:c>
      <x:c r="S1150" s="139" t="str">
        <x:f>IF(AND(L1150&lt;=TOTAL_BED_CAP,N1150&lt;=TEMP_WORKER_CAP),"YES","NO")</x:f>
        <x:v>YES</x:v>
      </x:c>
      <x:c r="T1150" s="139" t="n">
        <x:f>IF(S1150="YES",R1150,-1E+99)</x:f>
        <x:v>2339.0169670793257</x:v>
      </x:c>
    </x:row>
    <x:row r="1151">
      <x:c r="A1151" s="139"/>
      <x:c r="B1151" s="139"/>
      <x:c r="C1151" s="139"/>
      <x:c r="D1151" s="139"/>
      <x:c r="E1151" s="139"/>
      <x:c r="F1151" s="139"/>
      <x:c r="G1151" s="139"/>
      <x:c r="H1151" s="139"/>
      <x:c r="I1151" s="266" t="n">
        <x:f>INT((ROW()-ROW($I$46))/((CARROT_CAP+1)*(MESCLUN_CAP+1)))</x:f>
        <x:v>1</x:v>
      </x:c>
      <x:c r="J1151" s="266" t="n">
        <x:f>MOD(INT((ROW()-ROW($I$46))/(MESCLUN_CAP+1)),CARROT_CAP+1)</x:f>
        <x:v>14</x:v>
      </x:c>
      <x:c r="K1151" s="266" t="n">
        <x:f>MOD(ROW()-ROW($I$46),MESCLUN_CAP+1)</x:f>
        <x:v>20</x:v>
      </x:c>
      <x:c r="L1151" s="266" t="n">
        <x:f>SUM(I1151:K1151)</x:f>
        <x:v>35</x:v>
      </x:c>
      <x:c r="M1151" s="267" t="n">
        <x:f>I1151*TOMATO_HOURS*WEEKS*(1+TOMATO_DIM)^I1151+J1151*CARROT_HOURS*WEEKS*(1+CARROT_DIM)^J1151+K1151*MESCLUN_HOURS*WEEKS*(1+MESCLUN_DIM)^K1151</x:f>
        <x:v>1846.2825133467077</x:v>
      </x:c>
      <x:c r="N1151" s="267" t="n">
        <x:f>MAX(M1151-FARMER_HOURS,0)/TEMP_HOURS_PER_WORKER</x:f>
        <x:v>0.782140634268547</x:v>
      </x:c>
      <x:c r="O1151" s="268" t="n">
        <x:f>I1151*TOMATO_PRICE+J1151*CARROT_PRICE+K1151*MESCLUN_PRICE</x:f>
        <x:v>92116</x:v>
      </x:c>
      <x:c r="P1151" s="268" t="n">
        <x:f>I1151*TOMATO_FERTILIZER+J1151*CARROT_FERTILIZER+K1151*MESCLUN_FERTILIZER</x:f>
        <x:v>24640</x:v>
      </x:c>
      <x:c r="Q1151" s="268" t="n">
        <x:f>MIN(M1151,FARMER_HOURS)*FARMER_RATE+MAX(M1151-FARMER_HOURS,0)*TEMP_RATE</x:f>
        <x:v>44553.515856713675</x:v>
      </x:c>
      <x:c r="R1151" s="268" t="n">
        <x:f>O1151-P1151-Q1151-FIXED_COST</x:f>
        <x:v>2922.484143286325</x:v>
      </x:c>
      <x:c r="S1151" s="139" t="str">
        <x:f>IF(AND(L1151&lt;=TOTAL_BED_CAP,N1151&lt;=TEMP_WORKER_CAP),"YES","NO")</x:f>
        <x:v>YES</x:v>
      </x:c>
      <x:c r="T1151" s="139" t="n">
        <x:f>IF(S1151="YES",R1151,-1E+99)</x:f>
        <x:v>2922.484143286325</x:v>
      </x:c>
    </x:row>
    <x:row r="1152">
      <x:c r="A1152" s="139"/>
      <x:c r="B1152" s="139"/>
      <x:c r="C1152" s="139"/>
      <x:c r="D1152" s="139"/>
      <x:c r="E1152" s="139"/>
      <x:c r="F1152" s="139"/>
      <x:c r="G1152" s="139"/>
      <x:c r="H1152" s="139"/>
      <x:c r="I1152" s="266" t="n">
        <x:f>INT((ROW()-ROW($I$46))/((CARROT_CAP+1)*(MESCLUN_CAP+1)))</x:f>
        <x:v>1</x:v>
      </x:c>
      <x:c r="J1152" s="266" t="n">
        <x:f>MOD(INT((ROW()-ROW($I$46))/(MESCLUN_CAP+1)),CARROT_CAP+1)</x:f>
        <x:v>14</x:v>
      </x:c>
      <x:c r="K1152" s="266" t="n">
        <x:f>MOD(ROW()-ROW($I$46),MESCLUN_CAP+1)</x:f>
        <x:v>21</x:v>
      </x:c>
      <x:c r="L1152" s="266" t="n">
        <x:f>SUM(I1152:K1152)</x:f>
        <x:v>36</x:v>
      </x:c>
      <x:c r="M1152" s="267" t="n">
        <x:f>I1152*TOMATO_HOURS*WEEKS*(1+TOMATO_DIM)^I1152+J1152*CARROT_HOURS*WEEKS*(1+CARROT_DIM)^J1152+K1152*MESCLUN_HOURS*WEEKS*(1+MESCLUN_DIM)^K1152</x:f>
        <x:v>1919.1182535731514</x:v>
      </x:c>
      <x:c r="N1152" s="267" t="n">
        <x:f>MAX(M1152-FARMER_HOURS,0)/TEMP_HOURS_PER_WORKER</x:f>
        <x:v>0.8327210094257995</x:v>
      </x:c>
      <x:c r="O1152" s="268" t="n">
        <x:f>I1152*TOMATO_PRICE+J1152*CARROT_PRICE+K1152*MESCLUN_PRICE</x:f>
        <x:v>94816</x:v>
      </x:c>
      <x:c r="P1152" s="268" t="n">
        <x:f>I1152*TOMATO_FERTILIZER+J1152*CARROT_FERTILIZER+K1152*MESCLUN_FERTILIZER</x:f>
        <x:v>25520</x:v>
      </x:c>
      <x:c r="Q1152" s="268" t="n">
        <x:f>MIN(M1152,FARMER_HOURS)*FARMER_RATE+MAX(M1152-FARMER_HOURS,0)*TEMP_RATE</x:f>
        <x:v>45818.02523564499</x:v>
      </x:c>
      <x:c r="R1152" s="268" t="n">
        <x:f>O1152-P1152-Q1152-FIXED_COST</x:f>
        <x:v>3477.974764355007</x:v>
      </x:c>
      <x:c r="S1152" s="139" t="str">
        <x:f>IF(AND(L1152&lt;=TOTAL_BED_CAP,N1152&lt;=TEMP_WORKER_CAP),"YES","NO")</x:f>
        <x:v>YES</x:v>
      </x:c>
      <x:c r="T1152" s="139" t="n">
        <x:f>IF(S1152="YES",R1152,-1E+99)</x:f>
        <x:v>3477.974764355007</x:v>
      </x:c>
    </x:row>
    <x:row r="1153">
      <x:c r="A1153" s="139"/>
      <x:c r="B1153" s="139"/>
      <x:c r="C1153" s="139"/>
      <x:c r="D1153" s="139"/>
      <x:c r="E1153" s="139"/>
      <x:c r="F1153" s="139"/>
      <x:c r="G1153" s="139"/>
      <x:c r="H1153" s="139"/>
      <x:c r="I1153" s="266" t="n">
        <x:f>INT((ROW()-ROW($I$46))/((CARROT_CAP+1)*(MESCLUN_CAP+1)))</x:f>
        <x:v>1</x:v>
      </x:c>
      <x:c r="J1153" s="266" t="n">
        <x:f>MOD(INT((ROW()-ROW($I$46))/(MESCLUN_CAP+1)),CARROT_CAP+1)</x:f>
        <x:v>14</x:v>
      </x:c>
      <x:c r="K1153" s="266" t="n">
        <x:f>MOD(ROW()-ROW($I$46),MESCLUN_CAP+1)</x:f>
        <x:v>22</x:v>
      </x:c>
      <x:c r="L1153" s="266" t="n">
        <x:f>SUM(I1153:K1153)</x:f>
        <x:v>37</x:v>
      </x:c>
      <x:c r="M1153" s="267" t="n">
        <x:f>I1153*TOMATO_HOURS*WEEKS*(1+TOMATO_DIM)^I1153+J1153*CARROT_HOURS*WEEKS*(1+CARROT_DIM)^J1153+K1153*MESCLUN_HOURS*WEEKS*(1+MESCLUN_DIM)^K1153</x:f>
        <x:v>1993.5946008195474</x:v>
      </x:c>
      <x:c r="N1153" s="267" t="n">
        <x:f>MAX(M1153-FARMER_HOURS,0)/TEMP_HOURS_PER_WORKER</x:f>
        <x:v>0.8844406950135746</x:v>
      </x:c>
      <x:c r="O1153" s="268" t="n">
        <x:f>I1153*TOMATO_PRICE+J1153*CARROT_PRICE+K1153*MESCLUN_PRICE</x:f>
        <x:v>97516</x:v>
      </x:c>
      <x:c r="P1153" s="268" t="n">
        <x:f>I1153*TOMATO_FERTILIZER+J1153*CARROT_FERTILIZER+K1153*MESCLUN_FERTILIZER</x:f>
        <x:v>26400</x:v>
      </x:c>
      <x:c r="Q1153" s="268" t="n">
        <x:f>MIN(M1153,FARMER_HOURS)*FARMER_RATE+MAX(M1153-FARMER_HOURS,0)*TEMP_RATE</x:f>
        <x:v>47111.01737533936</x:v>
      </x:c>
      <x:c r="R1153" s="268" t="n">
        <x:f>O1153-P1153-Q1153-FIXED_COST</x:f>
        <x:v>4004.982624660639</x:v>
      </x:c>
      <x:c r="S1153" s="139" t="str">
        <x:f>IF(AND(L1153&lt;=TOTAL_BED_CAP,N1153&lt;=TEMP_WORKER_CAP),"YES","NO")</x:f>
        <x:v>YES</x:v>
      </x:c>
      <x:c r="T1153" s="139" t="n">
        <x:f>IF(S1153="YES",R1153,-1E+99)</x:f>
        <x:v>4004.982624660639</x:v>
      </x:c>
    </x:row>
    <x:row r="1154">
      <x:c r="A1154" s="139"/>
      <x:c r="B1154" s="139"/>
      <x:c r="C1154" s="139"/>
      <x:c r="D1154" s="139"/>
      <x:c r="E1154" s="139"/>
      <x:c r="F1154" s="139"/>
      <x:c r="G1154" s="139"/>
      <x:c r="H1154" s="139"/>
      <x:c r="I1154" s="266" t="n">
        <x:f>INT((ROW()-ROW($I$46))/((CARROT_CAP+1)*(MESCLUN_CAP+1)))</x:f>
        <x:v>1</x:v>
      </x:c>
      <x:c r="J1154" s="266" t="n">
        <x:f>MOD(INT((ROW()-ROW($I$46))/(MESCLUN_CAP+1)),CARROT_CAP+1)</x:f>
        <x:v>14</x:v>
      </x:c>
      <x:c r="K1154" s="266" t="n">
        <x:f>MOD(ROW()-ROW($I$46),MESCLUN_CAP+1)</x:f>
        <x:v>23</x:v>
      </x:c>
      <x:c r="L1154" s="266" t="n">
        <x:f>SUM(I1154:K1154)</x:f>
        <x:v>38</x:v>
      </x:c>
      <x:c r="M1154" s="267" t="n">
        <x:f>I1154*TOMATO_HOURS*WEEKS*(1+TOMATO_DIM)^I1154+J1154*CARROT_HOURS*WEEKS*(1+CARROT_DIM)^J1154+K1154*MESCLUN_HOURS*WEEKS*(1+MESCLUN_DIM)^K1154</x:f>
        <x:v>2069.741189676984</x:v>
      </x:c>
      <x:c r="N1154" s="267" t="n">
        <x:f>MAX(M1154-FARMER_HOURS,0)/TEMP_HOURS_PER_WORKER</x:f>
        <x:v>0.9373202706090167</x:v>
      </x:c>
      <x:c r="O1154" s="268" t="n">
        <x:f>I1154*TOMATO_PRICE+J1154*CARROT_PRICE+K1154*MESCLUN_PRICE</x:f>
        <x:v>100216</x:v>
      </x:c>
      <x:c r="P1154" s="268" t="n">
        <x:f>I1154*TOMATO_FERTILIZER+J1154*CARROT_FERTILIZER+K1154*MESCLUN_FERTILIZER</x:f>
        <x:v>27280</x:v>
      </x:c>
      <x:c r="Q1154" s="268" t="n">
        <x:f>MIN(M1154,FARMER_HOURS)*FARMER_RATE+MAX(M1154-FARMER_HOURS,0)*TEMP_RATE</x:f>
        <x:v>48433.00676522542</x:v>
      </x:c>
      <x:c r="R1154" s="268" t="n">
        <x:f>O1154-P1154-Q1154-FIXED_COST</x:f>
        <x:v>4502.993234774578</x:v>
      </x:c>
      <x:c r="S1154" s="139" t="str">
        <x:f>IF(AND(L1154&lt;=TOTAL_BED_CAP,N1154&lt;=TEMP_WORKER_CAP),"YES","NO")</x:f>
        <x:v>YES</x:v>
      </x:c>
      <x:c r="T1154" s="139" t="n">
        <x:f>IF(S1154="YES",R1154,-1E+99)</x:f>
        <x:v>4502.993234774578</x:v>
      </x:c>
    </x:row>
    <x:row r="1155">
      <x:c r="A1155" s="139"/>
      <x:c r="B1155" s="139"/>
      <x:c r="C1155" s="139"/>
      <x:c r="D1155" s="139"/>
      <x:c r="E1155" s="139"/>
      <x:c r="F1155" s="139"/>
      <x:c r="G1155" s="139"/>
      <x:c r="H1155" s="139"/>
      <x:c r="I1155" s="266" t="n">
        <x:f>INT((ROW()-ROW($I$46))/((CARROT_CAP+1)*(MESCLUN_CAP+1)))</x:f>
        <x:v>1</x:v>
      </x:c>
      <x:c r="J1155" s="266" t="n">
        <x:f>MOD(INT((ROW()-ROW($I$46))/(MESCLUN_CAP+1)),CARROT_CAP+1)</x:f>
        <x:v>14</x:v>
      </x:c>
      <x:c r="K1155" s="266" t="n">
        <x:f>MOD(ROW()-ROW($I$46),MESCLUN_CAP+1)</x:f>
        <x:v>24</x:v>
      </x:c>
      <x:c r="L1155" s="266" t="n">
        <x:f>SUM(I1155:K1155)</x:f>
        <x:v>39</x:v>
      </x:c>
      <x:c r="M1155" s="267" t="n">
        <x:f>I1155*TOMATO_HOURS*WEEKS*(1+TOMATO_DIM)^I1155+J1155*CARROT_HOURS*WEEKS*(1+CARROT_DIM)^J1155+K1155*MESCLUN_HOURS*WEEKS*(1+MESCLUN_DIM)^K1155</x:f>
        <x:v>2147.5881392564797</x:v>
      </x:c>
      <x:c r="N1155" s="267" t="n">
        <x:f>MAX(M1155-FARMER_HOURS,0)/TEMP_HOURS_PER_WORKER</x:f>
        <x:v>0.9913806522614442</x:v>
      </x:c>
      <x:c r="O1155" s="268" t="n">
        <x:f>I1155*TOMATO_PRICE+J1155*CARROT_PRICE+K1155*MESCLUN_PRICE</x:f>
        <x:v>102916</x:v>
      </x:c>
      <x:c r="P1155" s="268" t="n">
        <x:f>I1155*TOMATO_FERTILIZER+J1155*CARROT_FERTILIZER+K1155*MESCLUN_FERTILIZER</x:f>
        <x:v>28160</x:v>
      </x:c>
      <x:c r="Q1155" s="268" t="n">
        <x:f>MIN(M1155,FARMER_HOURS)*FARMER_RATE+MAX(M1155-FARMER_HOURS,0)*TEMP_RATE</x:f>
        <x:v>49784.516306536105</x:v>
      </x:c>
      <x:c r="R1155" s="268" t="n">
        <x:f>O1155-P1155-Q1155-FIXED_COST</x:f>
        <x:v>4971.483693463895</x:v>
      </x:c>
      <x:c r="S1155" s="139" t="str">
        <x:f>IF(AND(L1155&lt;=TOTAL_BED_CAP,N1155&lt;=TEMP_WORKER_CAP),"YES","NO")</x:f>
        <x:v>YES</x:v>
      </x:c>
      <x:c r="T1155" s="139" t="n">
        <x:f>IF(S1155="YES",R1155,-1E+99)</x:f>
        <x:v>4971.483693463895</x:v>
      </x:c>
    </x:row>
    <x:row r="1156">
      <x:c r="A1156" s="139"/>
      <x:c r="B1156" s="139"/>
      <x:c r="C1156" s="139"/>
      <x:c r="D1156" s="139"/>
      <x:c r="E1156" s="139"/>
      <x:c r="F1156" s="139"/>
      <x:c r="G1156" s="139"/>
      <x:c r="H1156" s="139"/>
      <x:c r="I1156" s="266" t="n">
        <x:f>INT((ROW()-ROW($I$46))/((CARROT_CAP+1)*(MESCLUN_CAP+1)))</x:f>
        <x:v>1</x:v>
      </x:c>
      <x:c r="J1156" s="266" t="n">
        <x:f>MOD(INT((ROW()-ROW($I$46))/(MESCLUN_CAP+1)),CARROT_CAP+1)</x:f>
        <x:v>14</x:v>
      </x:c>
      <x:c r="K1156" s="266" t="n">
        <x:f>MOD(ROW()-ROW($I$46),MESCLUN_CAP+1)</x:f>
        <x:v>25</x:v>
      </x:c>
      <x:c r="L1156" s="266" t="n">
        <x:f>SUM(I1156:K1156)</x:f>
        <x:v>40</x:v>
      </x:c>
      <x:c r="M1156" s="267" t="n">
        <x:f>I1156*TOMATO_HOURS*WEEKS*(1+TOMATO_DIM)^I1156+J1156*CARROT_HOURS*WEEKS*(1+CARROT_DIM)^J1156+K1156*MESCLUN_HOURS*WEEKS*(1+MESCLUN_DIM)^K1156</x:f>
        <x:v>2227.1660606715773</x:v>
      </x:c>
      <x:c r="N1156" s="267" t="n">
        <x:f>MAX(M1156-FARMER_HOURS,0)/TEMP_HOURS_PER_WORKER</x:f>
        <x:v>1.0466430976885954</x:v>
      </x:c>
      <x:c r="O1156" s="268" t="n">
        <x:f>I1156*TOMATO_PRICE+J1156*CARROT_PRICE+K1156*MESCLUN_PRICE</x:f>
        <x:v>105616</x:v>
      </x:c>
      <x:c r="P1156" s="268" t="n">
        <x:f>I1156*TOMATO_FERTILIZER+J1156*CARROT_FERTILIZER+K1156*MESCLUN_FERTILIZER</x:f>
        <x:v>29040</x:v>
      </x:c>
      <x:c r="Q1156" s="268" t="n">
        <x:f>MIN(M1156,FARMER_HOURS)*FARMER_RATE+MAX(M1156-FARMER_HOURS,0)*TEMP_RATE</x:f>
        <x:v>51166.07744221488</x:v>
      </x:c>
      <x:c r="R1156" s="268" t="n">
        <x:f>O1156-P1156-Q1156-FIXED_COST</x:f>
        <x:v>5409.9225577851175</x:v>
      </x:c>
      <x:c r="S1156" s="139" t="str">
        <x:f>IF(AND(L1156&lt;=TOTAL_BED_CAP,N1156&lt;=TEMP_WORKER_CAP),"YES","NO")</x:f>
        <x:v>YES</x:v>
      </x:c>
      <x:c r="T1156" s="139" t="n">
        <x:f>IF(S1156="YES",R1156,-1E+99)</x:f>
        <x:v>5409.9225577851175</x:v>
      </x:c>
    </x:row>
    <x:row r="1157">
      <x:c r="A1157" s="139"/>
      <x:c r="B1157" s="139"/>
      <x:c r="C1157" s="139"/>
      <x:c r="D1157" s="139"/>
      <x:c r="E1157" s="139"/>
      <x:c r="F1157" s="139"/>
      <x:c r="G1157" s="139"/>
      <x:c r="H1157" s="139"/>
      <x:c r="I1157" s="266" t="n">
        <x:f>INT((ROW()-ROW($I$46))/((CARROT_CAP+1)*(MESCLUN_CAP+1)))</x:f>
        <x:v>1</x:v>
      </x:c>
      <x:c r="J1157" s="266" t="n">
        <x:f>MOD(INT((ROW()-ROW($I$46))/(MESCLUN_CAP+1)),CARROT_CAP+1)</x:f>
        <x:v>14</x:v>
      </x:c>
      <x:c r="K1157" s="266" t="n">
        <x:f>MOD(ROW()-ROW($I$46),MESCLUN_CAP+1)</x:f>
        <x:v>26</x:v>
      </x:c>
      <x:c r="L1157" s="266" t="n">
        <x:f>SUM(I1157:K1157)</x:f>
        <x:v>41</x:v>
      </x:c>
      <x:c r="M1157" s="267" t="n">
        <x:f>I1157*TOMATO_HOURS*WEEKS*(1+TOMATO_DIM)^I1157+J1157*CARROT_HOURS*WEEKS*(1+CARROT_DIM)^J1157+K1157*MESCLUN_HOURS*WEEKS*(1+MESCLUN_DIM)^K1157</x:f>
        <x:v>2308.5060646322945</x:v>
      </x:c>
      <x:c r="N1157" s="267" t="n">
        <x:f>MAX(M1157-FARMER_HOURS,0)/TEMP_HOURS_PER_WORKER</x:f>
        <x:v>1.1031292115502045</x:v>
      </x:c>
      <x:c r="O1157" s="268" t="n">
        <x:f>I1157*TOMATO_PRICE+J1157*CARROT_PRICE+K1157*MESCLUN_PRICE</x:f>
        <x:v>108316</x:v>
      </x:c>
      <x:c r="P1157" s="268" t="n">
        <x:f>I1157*TOMATO_FERTILIZER+J1157*CARROT_FERTILIZER+K1157*MESCLUN_FERTILIZER</x:f>
        <x:v>29920</x:v>
      </x:c>
      <x:c r="Q1157" s="268" t="n">
        <x:f>MIN(M1157,FARMER_HOURS)*FARMER_RATE+MAX(M1157-FARMER_HOURS,0)*TEMP_RATE</x:f>
        <x:v>52578.23028875511</x:v>
      </x:c>
      <x:c r="R1157" s="268" t="n">
        <x:f>O1157-P1157-Q1157-FIXED_COST</x:f>
        <x:v>5817.769711244888</x:v>
      </x:c>
      <x:c r="S1157" s="139" t="str">
        <x:f>IF(AND(L1157&lt;=TOTAL_BED_CAP,N1157&lt;=TEMP_WORKER_CAP),"YES","NO")</x:f>
        <x:v>YES</x:v>
      </x:c>
      <x:c r="T1157" s="139" t="n">
        <x:f>IF(S1157="YES",R1157,-1E+99)</x:f>
        <x:v>5817.769711244888</x:v>
      </x:c>
    </x:row>
    <x:row r="1158">
      <x:c r="A1158" s="139"/>
      <x:c r="B1158" s="139"/>
      <x:c r="C1158" s="139"/>
      <x:c r="D1158" s="139"/>
      <x:c r="E1158" s="139"/>
      <x:c r="F1158" s="139"/>
      <x:c r="G1158" s="139"/>
      <x:c r="H1158" s="139"/>
      <x:c r="I1158" s="266" t="n">
        <x:f>INT((ROW()-ROW($I$46))/((CARROT_CAP+1)*(MESCLUN_CAP+1)))</x:f>
        <x:v>1</x:v>
      </x:c>
      <x:c r="J1158" s="266" t="n">
        <x:f>MOD(INT((ROW()-ROW($I$46))/(MESCLUN_CAP+1)),CARROT_CAP+1)</x:f>
        <x:v>14</x:v>
      </x:c>
      <x:c r="K1158" s="266" t="n">
        <x:f>MOD(ROW()-ROW($I$46),MESCLUN_CAP+1)</x:f>
        <x:v>27</x:v>
      </x:c>
      <x:c r="L1158" s="266" t="n">
        <x:f>SUM(I1158:K1158)</x:f>
        <x:v>42</x:v>
      </x:c>
      <x:c r="M1158" s="267" t="n">
        <x:f>I1158*TOMATO_HOURS*WEEKS*(1+TOMATO_DIM)^I1158+J1158*CARROT_HOURS*WEEKS*(1+CARROT_DIM)^J1158+K1158*MESCLUN_HOURS*WEEKS*(1+MESCLUN_DIM)^K1158</x:f>
        <x:v>2391.6397691520515</x:v>
      </x:c>
      <x:c r="N1158" s="267" t="n">
        <x:f>MAX(M1158-FARMER_HOURS,0)/TEMP_HOURS_PER_WORKER</x:f>
        <x:v>1.1608609508000358</x:v>
      </x:c>
      <x:c r="O1158" s="268" t="n">
        <x:f>I1158*TOMATO_PRICE+J1158*CARROT_PRICE+K1158*MESCLUN_PRICE</x:f>
        <x:v>111016</x:v>
      </x:c>
      <x:c r="P1158" s="268" t="n">
        <x:f>I1158*TOMATO_FERTILIZER+J1158*CARROT_FERTILIZER+K1158*MESCLUN_FERTILIZER</x:f>
        <x:v>30800</x:v>
      </x:c>
      <x:c r="Q1158" s="268" t="n">
        <x:f>MIN(M1158,FARMER_HOURS)*FARMER_RATE+MAX(M1158-FARMER_HOURS,0)*TEMP_RATE</x:f>
        <x:v>54021.523770000895</x:v>
      </x:c>
      <x:c r="R1158" s="268" t="n">
        <x:f>O1158-P1158-Q1158-FIXED_COST</x:f>
        <x:v>6194.476229999105</x:v>
      </x:c>
      <x:c r="S1158" s="139" t="str">
        <x:f>IF(AND(L1158&lt;=TOTAL_BED_CAP,N1158&lt;=TEMP_WORKER_CAP),"YES","NO")</x:f>
        <x:v>YES</x:v>
      </x:c>
      <x:c r="T1158" s="139" t="n">
        <x:f>IF(S1158="YES",R1158,-1E+99)</x:f>
        <x:v>6194.476229999105</x:v>
      </x:c>
    </x:row>
    <x:row r="1159">
      <x:c r="A1159" s="139"/>
      <x:c r="B1159" s="139"/>
      <x:c r="C1159" s="139"/>
      <x:c r="D1159" s="139"/>
      <x:c r="E1159" s="139"/>
      <x:c r="F1159" s="139"/>
      <x:c r="G1159" s="139"/>
      <x:c r="H1159" s="139"/>
      <x:c r="I1159" s="266" t="n">
        <x:f>INT((ROW()-ROW($I$46))/((CARROT_CAP+1)*(MESCLUN_CAP+1)))</x:f>
        <x:v>1</x:v>
      </x:c>
      <x:c r="J1159" s="266" t="n">
        <x:f>MOD(INT((ROW()-ROW($I$46))/(MESCLUN_CAP+1)),CARROT_CAP+1)</x:f>
        <x:v>14</x:v>
      </x:c>
      <x:c r="K1159" s="266" t="n">
        <x:f>MOD(ROW()-ROW($I$46),MESCLUN_CAP+1)</x:f>
        <x:v>28</x:v>
      </x:c>
      <x:c r="L1159" s="266" t="n">
        <x:f>SUM(I1159:K1159)</x:f>
        <x:v>43</x:v>
      </x:c>
      <x:c r="M1159" s="267" t="n">
        <x:f>I1159*TOMATO_HOURS*WEEKS*(1+TOMATO_DIM)^I1159+J1159*CARROT_HOURS*WEEKS*(1+CARROT_DIM)^J1159+K1159*MESCLUN_HOURS*WEEKS*(1+MESCLUN_DIM)^K1159</x:f>
        <x:v>2476.599307369205</x:v>
      </x:c>
      <x:c r="N1159" s="267" t="n">
        <x:f>MAX(M1159-FARMER_HOURS,0)/TEMP_HOURS_PER_WORKER</x:f>
        <x:v>1.2198606301175032</x:v>
      </x:c>
      <x:c r="O1159" s="268" t="n">
        <x:f>I1159*TOMATO_PRICE+J1159*CARROT_PRICE+K1159*MESCLUN_PRICE</x:f>
        <x:v>113716</x:v>
      </x:c>
      <x:c r="P1159" s="268" t="n">
        <x:f>I1159*TOMATO_FERTILIZER+J1159*CARROT_FERTILIZER+K1159*MESCLUN_FERTILIZER</x:f>
        <x:v>31680</x:v>
      </x:c>
      <x:c r="Q1159" s="268" t="n">
        <x:f>MIN(M1159,FARMER_HOURS)*FARMER_RATE+MAX(M1159-FARMER_HOURS,0)*TEMP_RATE</x:f>
        <x:v>55496.51575293759</x:v>
      </x:c>
      <x:c r="R1159" s="268" t="n">
        <x:f>O1159-P1159-Q1159-FIXED_COST</x:f>
        <x:v>6539.4842470624135</x:v>
      </x:c>
      <x:c r="S1159" s="139" t="str">
        <x:f>IF(AND(L1159&lt;=TOTAL_BED_CAP,N1159&lt;=TEMP_WORKER_CAP),"YES","NO")</x:f>
        <x:v>YES</x:v>
      </x:c>
      <x:c r="T1159" s="139" t="n">
        <x:f>IF(S1159="YES",R1159,-1E+99)</x:f>
        <x:v>6539.4842470624135</x:v>
      </x:c>
    </x:row>
    <x:row r="1160">
      <x:c r="A1160" s="139"/>
      <x:c r="B1160" s="139"/>
      <x:c r="C1160" s="139"/>
      <x:c r="D1160" s="139"/>
      <x:c r="E1160" s="139"/>
      <x:c r="F1160" s="139"/>
      <x:c r="G1160" s="139"/>
      <x:c r="H1160" s="139"/>
      <x:c r="I1160" s="266" t="n">
        <x:f>INT((ROW()-ROW($I$46))/((CARROT_CAP+1)*(MESCLUN_CAP+1)))</x:f>
        <x:v>1</x:v>
      </x:c>
      <x:c r="J1160" s="266" t="n">
        <x:f>MOD(INT((ROW()-ROW($I$46))/(MESCLUN_CAP+1)),CARROT_CAP+1)</x:f>
        <x:v>14</x:v>
      </x:c>
      <x:c r="K1160" s="266" t="n">
        <x:f>MOD(ROW()-ROW($I$46),MESCLUN_CAP+1)</x:f>
        <x:v>29</x:v>
      </x:c>
      <x:c r="L1160" s="266" t="n">
        <x:f>SUM(I1160:K1160)</x:f>
        <x:v>44</x:v>
      </x:c>
      <x:c r="M1160" s="267" t="n">
        <x:f>I1160*TOMATO_HOURS*WEEKS*(1+TOMATO_DIM)^I1160+J1160*CARROT_HOURS*WEEKS*(1+CARROT_DIM)^J1160+K1160*MESCLUN_HOURS*WEEKS*(1+MESCLUN_DIM)^K1160</x:f>
        <x:v>2563.417335484858</x:v>
      </x:c>
      <x:c r="N1160" s="267" t="n">
        <x:f>MAX(M1160-FARMER_HOURS,0)/TEMP_HOURS_PER_WORKER</x:f>
        <x:v>1.2801509274200404</x:v>
      </x:c>
      <x:c r="O1160" s="268" t="n">
        <x:f>I1160*TOMATO_PRICE+J1160*CARROT_PRICE+K1160*MESCLUN_PRICE</x:f>
        <x:v>116416</x:v>
      </x:c>
      <x:c r="P1160" s="268" t="n">
        <x:f>I1160*TOMATO_FERTILIZER+J1160*CARROT_FERTILIZER+K1160*MESCLUN_FERTILIZER</x:f>
        <x:v>32560</x:v>
      </x:c>
      <x:c r="Q1160" s="268" t="n">
        <x:f>MIN(M1160,FARMER_HOURS)*FARMER_RATE+MAX(M1160-FARMER_HOURS,0)*TEMP_RATE</x:f>
        <x:v>57003.773185501006</x:v>
      </x:c>
      <x:c r="R1160" s="268" t="n">
        <x:f>O1160-P1160-Q1160-FIXED_COST</x:f>
        <x:v>6852.226814498994</x:v>
      </x:c>
      <x:c r="S1160" s="139" t="str">
        <x:f>IF(AND(L1160&lt;=TOTAL_BED_CAP,N1160&lt;=TEMP_WORKER_CAP),"YES","NO")</x:f>
        <x:v>YES</x:v>
      </x:c>
      <x:c r="T1160" s="139" t="n">
        <x:f>IF(S1160="YES",R1160,-1E+99)</x:f>
        <x:v>6852.226814498994</x:v>
      </x:c>
    </x:row>
    <x:row r="1161">
      <x:c r="A1161" s="139"/>
      <x:c r="B1161" s="139"/>
      <x:c r="C1161" s="139"/>
      <x:c r="D1161" s="139"/>
      <x:c r="E1161" s="139"/>
      <x:c r="F1161" s="139"/>
      <x:c r="G1161" s="139"/>
      <x:c r="H1161" s="139"/>
      <x:c r="I1161" s="266" t="n">
        <x:f>INT((ROW()-ROW($I$46))/((CARROT_CAP+1)*(MESCLUN_CAP+1)))</x:f>
        <x:v>1</x:v>
      </x:c>
      <x:c r="J1161" s="266" t="n">
        <x:f>MOD(INT((ROW()-ROW($I$46))/(MESCLUN_CAP+1)),CARROT_CAP+1)</x:f>
        <x:v>14</x:v>
      </x:c>
      <x:c r="K1161" s="266" t="n">
        <x:f>MOD(ROW()-ROW($I$46),MESCLUN_CAP+1)</x:f>
        <x:v>30</x:v>
      </x:c>
      <x:c r="L1161" s="266" t="n">
        <x:f>SUM(I1161:K1161)</x:f>
        <x:v>45</x:v>
      </x:c>
      <x:c r="M1161" s="267" t="n">
        <x:f>I1161*TOMATO_HOURS*WEEKS*(1+TOMATO_DIM)^I1161+J1161*CARROT_HOURS*WEEKS*(1+CARROT_DIM)^J1161+K1161*MESCLUN_HOURS*WEEKS*(1+MESCLUN_DIM)^K1161</x:f>
        <x:v>2652.1270408186283</x:v>
      </x:c>
      <x:c r="N1161" s="267" t="n">
        <x:f>MAX(M1161-FARMER_HOURS,0)/TEMP_HOURS_PER_WORKER</x:f>
        <x:v>1.3417548894573808</x:v>
      </x:c>
      <x:c r="O1161" s="268" t="n">
        <x:f>I1161*TOMATO_PRICE+J1161*CARROT_PRICE+K1161*MESCLUN_PRICE</x:f>
        <x:v>119116</x:v>
      </x:c>
      <x:c r="P1161" s="268" t="n">
        <x:f>I1161*TOMATO_FERTILIZER+J1161*CARROT_FERTILIZER+K1161*MESCLUN_FERTILIZER</x:f>
        <x:v>33440</x:v>
      </x:c>
      <x:c r="Q1161" s="268" t="n">
        <x:f>MIN(M1161,FARMER_HOURS)*FARMER_RATE+MAX(M1161-FARMER_HOURS,0)*TEMP_RATE</x:f>
        <x:v>58543.872236434516</x:v>
      </x:c>
      <x:c r="R1161" s="268" t="n">
        <x:f>O1161-P1161-Q1161-FIXED_COST</x:f>
        <x:v>7132.127763565484</x:v>
      </x:c>
      <x:c r="S1161" s="139" t="str">
        <x:f>IF(AND(L1161&lt;=TOTAL_BED_CAP,N1161&lt;=TEMP_WORKER_CAP),"YES","NO")</x:f>
        <x:v>YES</x:v>
      </x:c>
      <x:c r="T1161" s="139" t="n">
        <x:f>IF(S1161="YES",R1161,-1E+99)</x:f>
        <x:v>7132.127763565484</x:v>
      </x:c>
    </x:row>
    <x:row r="1162">
      <x:c r="A1162" s="139"/>
      <x:c r="B1162" s="139"/>
      <x:c r="C1162" s="139"/>
      <x:c r="D1162" s="139"/>
      <x:c r="E1162" s="139"/>
      <x:c r="F1162" s="139"/>
      <x:c r="G1162" s="139"/>
      <x:c r="H1162" s="139"/>
      <x:c r="I1162" s="266" t="n">
        <x:f>INT((ROW()-ROW($I$46))/((CARROT_CAP+1)*(MESCLUN_CAP+1)))</x:f>
        <x:v>1</x:v>
      </x:c>
      <x:c r="J1162" s="266" t="n">
        <x:f>MOD(INT((ROW()-ROW($I$46))/(MESCLUN_CAP+1)),CARROT_CAP+1)</x:f>
        <x:v>15</x:v>
      </x:c>
      <x:c r="K1162" s="266" t="n">
        <x:f>MOD(ROW()-ROW($I$46),MESCLUN_CAP+1)</x:f>
        <x:v>0</x:v>
      </x:c>
      <x:c r="L1162" s="266" t="n">
        <x:f>SUM(I1162:K1162)</x:f>
        <x:v>16</x:v>
      </x:c>
      <x:c r="M1162" s="267" t="n">
        <x:f>I1162*TOMATO_HOURS*WEEKS*(1+TOMATO_DIM)^I1162+J1162*CARROT_HOURS*WEEKS*(1+CARROT_DIM)^J1162+K1162*MESCLUN_HOURS*WEEKS*(1+MESCLUN_DIM)^K1162</x:f>
        <x:v>750.7341749241493</x:v>
      </x:c>
      <x:c r="N1162" s="267" t="n">
        <x:f>MAX(M1162-FARMER_HOURS,0)/TEMP_HOURS_PER_WORKER</x:f>
        <x:v>0.021343177030659258</x:v>
      </x:c>
      <x:c r="O1162" s="268" t="n">
        <x:f>I1162*TOMATO_PRICE+J1162*CARROT_PRICE+K1162*MESCLUN_PRICE</x:f>
        <x:v>40210</x:v>
      </x:c>
      <x:c r="P1162" s="268" t="n">
        <x:f>I1162*TOMATO_FERTILIZER+J1162*CARROT_FERTILIZER+K1162*MESCLUN_FERTILIZER</x:f>
        <x:v>7480</x:v>
      </x:c>
      <x:c r="Q1162" s="268" t="n">
        <x:f>MIN(M1162,FARMER_HOURS)*FARMER_RATE+MAX(M1162-FARMER_HOURS,0)*TEMP_RATE</x:f>
        <x:v>25533.579425766482</x:v>
      </x:c>
      <x:c r="R1162" s="268" t="n">
        <x:f>O1162-P1162-Q1162-FIXED_COST</x:f>
        <x:v>-12803.579425766482</x:v>
      </x:c>
      <x:c r="S1162" s="139" t="str">
        <x:f>IF(AND(L1162&lt;=TOTAL_BED_CAP,N1162&lt;=TEMP_WORKER_CAP),"YES","NO")</x:f>
        <x:v>YES</x:v>
      </x:c>
      <x:c r="T1162" s="139" t="n">
        <x:f>IF(S1162="YES",R1162,-1E+99)</x:f>
        <x:v>-12803.579425766482</x:v>
      </x:c>
    </x:row>
    <x:row r="1163">
      <x:c r="A1163" s="139"/>
      <x:c r="B1163" s="139"/>
      <x:c r="C1163" s="139"/>
      <x:c r="D1163" s="139"/>
      <x:c r="E1163" s="139"/>
      <x:c r="F1163" s="139"/>
      <x:c r="G1163" s="139"/>
      <x:c r="H1163" s="139"/>
      <x:c r="I1163" s="266" t="n">
        <x:f>INT((ROW()-ROW($I$46))/((CARROT_CAP+1)*(MESCLUN_CAP+1)))</x:f>
        <x:v>1</x:v>
      </x:c>
      <x:c r="J1163" s="266" t="n">
        <x:f>MOD(INT((ROW()-ROW($I$46))/(MESCLUN_CAP+1)),CARROT_CAP+1)</x:f>
        <x:v>15</x:v>
      </x:c>
      <x:c r="K1163" s="266" t="n">
        <x:f>MOD(ROW()-ROW($I$46),MESCLUN_CAP+1)</x:f>
        <x:v>1</x:v>
      </x:c>
      <x:c r="L1163" s="266" t="n">
        <x:f>SUM(I1163:K1163)</x:f>
        <x:v>17</x:v>
      </x:c>
      <x:c r="M1163" s="267" t="n">
        <x:f>I1163*TOMATO_HOURS*WEEKS*(1+TOMATO_DIM)^I1163+J1163*CARROT_HOURS*WEEKS*(1+CARROT_DIM)^J1163+K1163*MESCLUN_HOURS*WEEKS*(1+MESCLUN_DIM)^K1163</x:f>
        <x:v>796.2966749241493</x:v>
      </x:c>
      <x:c r="N1163" s="267" t="n">
        <x:f>MAX(M1163-FARMER_HOURS,0)/TEMP_HOURS_PER_WORKER</x:f>
        <x:v>0.052983802030659256</x:v>
      </x:c>
      <x:c r="O1163" s="268" t="n">
        <x:f>I1163*TOMATO_PRICE+J1163*CARROT_PRICE+K1163*MESCLUN_PRICE</x:f>
        <x:v>42910</x:v>
      </x:c>
      <x:c r="P1163" s="268" t="n">
        <x:f>I1163*TOMATO_FERTILIZER+J1163*CARROT_FERTILIZER+K1163*MESCLUN_FERTILIZER</x:f>
        <x:v>8360</x:v>
      </x:c>
      <x:c r="Q1163" s="268" t="n">
        <x:f>MIN(M1163,FARMER_HOURS)*FARMER_RATE+MAX(M1163-FARMER_HOURS,0)*TEMP_RATE</x:f>
        <x:v>26324.595050766482</x:v>
      </x:c>
      <x:c r="R1163" s="268" t="n">
        <x:f>O1163-P1163-Q1163-FIXED_COST</x:f>
        <x:v>-11774.595050766482</x:v>
      </x:c>
      <x:c r="S1163" s="139" t="str">
        <x:f>IF(AND(L1163&lt;=TOTAL_BED_CAP,N1163&lt;=TEMP_WORKER_CAP),"YES","NO")</x:f>
        <x:v>YES</x:v>
      </x:c>
      <x:c r="T1163" s="139" t="n">
        <x:f>IF(S1163="YES",R1163,-1E+99)</x:f>
        <x:v>-11774.595050766482</x:v>
      </x:c>
    </x:row>
    <x:row r="1164">
      <x:c r="A1164" s="139"/>
      <x:c r="B1164" s="139"/>
      <x:c r="C1164" s="139"/>
      <x:c r="D1164" s="139"/>
      <x:c r="E1164" s="139"/>
      <x:c r="F1164" s="139"/>
      <x:c r="G1164" s="139"/>
      <x:c r="H1164" s="139"/>
      <x:c r="I1164" s="266" t="n">
        <x:f>INT((ROW()-ROW($I$46))/((CARROT_CAP+1)*(MESCLUN_CAP+1)))</x:f>
        <x:v>1</x:v>
      </x:c>
      <x:c r="J1164" s="266" t="n">
        <x:f>MOD(INT((ROW()-ROW($I$46))/(MESCLUN_CAP+1)),CARROT_CAP+1)</x:f>
        <x:v>15</x:v>
      </x:c>
      <x:c r="K1164" s="266" t="n">
        <x:f>MOD(ROW()-ROW($I$46),MESCLUN_CAP+1)</x:f>
        <x:v>2</x:v>
      </x:c>
      <x:c r="L1164" s="266" t="n">
        <x:f>SUM(I1164:K1164)</x:f>
        <x:v>18</x:v>
      </x:c>
      <x:c r="M1164" s="267" t="n">
        <x:f>I1164*TOMATO_HOURS*WEEKS*(1+TOMATO_DIM)^I1164+J1164*CARROT_HOURS*WEEKS*(1+CARROT_DIM)^J1164+K1164*MESCLUN_HOURS*WEEKS*(1+MESCLUN_DIM)^K1164</x:f>
        <x:v>842.9982374241494</x:v>
      </x:c>
      <x:c r="N1164" s="267" t="n">
        <x:f>MAX(M1164-FARMER_HOURS,0)/TEMP_HOURS_PER_WORKER</x:f>
        <x:v>0.08541544265565927</x:v>
      </x:c>
      <x:c r="O1164" s="268" t="n">
        <x:f>I1164*TOMATO_PRICE+J1164*CARROT_PRICE+K1164*MESCLUN_PRICE</x:f>
        <x:v>45610</x:v>
      </x:c>
      <x:c r="P1164" s="268" t="n">
        <x:f>I1164*TOMATO_FERTILIZER+J1164*CARROT_FERTILIZER+K1164*MESCLUN_FERTILIZER</x:f>
        <x:v>9240</x:v>
      </x:c>
      <x:c r="Q1164" s="268" t="n">
        <x:f>MIN(M1164,FARMER_HOURS)*FARMER_RATE+MAX(M1164-FARMER_HOURS,0)*TEMP_RATE</x:f>
        <x:v>27135.386066391482</x:v>
      </x:c>
      <x:c r="R1164" s="268" t="n">
        <x:f>O1164-P1164-Q1164-FIXED_COST</x:f>
        <x:v>-10765.386066391482</x:v>
      </x:c>
      <x:c r="S1164" s="139" t="str">
        <x:f>IF(AND(L1164&lt;=TOTAL_BED_CAP,N1164&lt;=TEMP_WORKER_CAP),"YES","NO")</x:f>
        <x:v>YES</x:v>
      </x:c>
      <x:c r="T1164" s="139" t="n">
        <x:f>IF(S1164="YES",R1164,-1E+99)</x:f>
        <x:v>-10765.386066391482</x:v>
      </x:c>
    </x:row>
    <x:row r="1165">
      <x:c r="A1165" s="139"/>
      <x:c r="B1165" s="139"/>
      <x:c r="C1165" s="139"/>
      <x:c r="D1165" s="139"/>
      <x:c r="E1165" s="139"/>
      <x:c r="F1165" s="139"/>
      <x:c r="G1165" s="139"/>
      <x:c r="H1165" s="139"/>
      <x:c r="I1165" s="266" t="n">
        <x:f>INT((ROW()-ROW($I$46))/((CARROT_CAP+1)*(MESCLUN_CAP+1)))</x:f>
        <x:v>1</x:v>
      </x:c>
      <x:c r="J1165" s="266" t="n">
        <x:f>MOD(INT((ROW()-ROW($I$46))/(MESCLUN_CAP+1)),CARROT_CAP+1)</x:f>
        <x:v>15</x:v>
      </x:c>
      <x:c r="K1165" s="266" t="n">
        <x:f>MOD(ROW()-ROW($I$46),MESCLUN_CAP+1)</x:f>
        <x:v>3</x:v>
      </x:c>
      <x:c r="L1165" s="266" t="n">
        <x:f>SUM(I1165:K1165)</x:f>
        <x:v>19</x:v>
      </x:c>
      <x:c r="M1165" s="267" t="n">
        <x:f>I1165*TOMATO_HOURS*WEEKS*(1+TOMATO_DIM)^I1165+J1165*CARROT_HOURS*WEEKS*(1+CARROT_DIM)^J1165+K1165*MESCLUN_HOURS*WEEKS*(1+MESCLUN_DIM)^K1165</x:f>
        <x:v>890.8602198460243</x:v>
      </x:c>
      <x:c r="N1165" s="267" t="n">
        <x:f>MAX(M1165-FARMER_HOURS,0)/TEMP_HOURS_PER_WORKER</x:f>
        <x:v>0.11865293044862797</x:v>
      </x:c>
      <x:c r="O1165" s="268" t="n">
        <x:f>I1165*TOMATO_PRICE+J1165*CARROT_PRICE+K1165*MESCLUN_PRICE</x:f>
        <x:v>48310</x:v>
      </x:c>
      <x:c r="P1165" s="268" t="n">
        <x:f>I1165*TOMATO_FERTILIZER+J1165*CARROT_FERTILIZER+K1165*MESCLUN_FERTILIZER</x:f>
        <x:v>10120</x:v>
      </x:c>
      <x:c r="Q1165" s="268" t="n">
        <x:f>MIN(M1165,FARMER_HOURS)*FARMER_RATE+MAX(M1165-FARMER_HOURS,0)*TEMP_RATE</x:f>
        <x:v>27966.3232612157</x:v>
      </x:c>
      <x:c r="R1165" s="268" t="n">
        <x:f>O1165-P1165-Q1165-FIXED_COST</x:f>
        <x:v>-9776.3232612157</x:v>
      </x:c>
      <x:c r="S1165" s="139" t="str">
        <x:f>IF(AND(L1165&lt;=TOTAL_BED_CAP,N1165&lt;=TEMP_WORKER_CAP),"YES","NO")</x:f>
        <x:v>YES</x:v>
      </x:c>
      <x:c r="T1165" s="139" t="n">
        <x:f>IF(S1165="YES",R1165,-1E+99)</x:f>
        <x:v>-9776.3232612157</x:v>
      </x:c>
    </x:row>
    <x:row r="1166">
      <x:c r="A1166" s="139"/>
      <x:c r="B1166" s="139"/>
      <x:c r="C1166" s="139"/>
      <x:c r="D1166" s="139"/>
      <x:c r="E1166" s="139"/>
      <x:c r="F1166" s="139"/>
      <x:c r="G1166" s="139"/>
      <x:c r="H1166" s="139"/>
      <x:c r="I1166" s="266" t="n">
        <x:f>INT((ROW()-ROW($I$46))/((CARROT_CAP+1)*(MESCLUN_CAP+1)))</x:f>
        <x:v>1</x:v>
      </x:c>
      <x:c r="J1166" s="266" t="n">
        <x:f>MOD(INT((ROW()-ROW($I$46))/(MESCLUN_CAP+1)),CARROT_CAP+1)</x:f>
        <x:v>15</x:v>
      </x:c>
      <x:c r="K1166" s="266" t="n">
        <x:f>MOD(ROW()-ROW($I$46),MESCLUN_CAP+1)</x:f>
        <x:v>4</x:v>
      </x:c>
      <x:c r="L1166" s="266" t="n">
        <x:f>SUM(I1166:K1166)</x:f>
        <x:v>20</x:v>
      </x:c>
      <x:c r="M1166" s="267" t="n">
        <x:f>I1166*TOMATO_HOURS*WEEKS*(1+TOMATO_DIM)^I1166+J1166*CARROT_HOURS*WEEKS*(1+CARROT_DIM)^J1166+K1166*MESCLUN_HOURS*WEEKS*(1+MESCLUN_DIM)^K1166</x:f>
        <x:v>939.9043355686805</x:v>
      </x:c>
      <x:c r="N1166" s="267" t="n">
        <x:f>MAX(M1166-FARMER_HOURS,0)/TEMP_HOURS_PER_WORKER</x:f>
        <x:v>0.15271134414491702</x:v>
      </x:c>
      <x:c r="O1166" s="268" t="n">
        <x:f>I1166*TOMATO_PRICE+J1166*CARROT_PRICE+K1166*MESCLUN_PRICE</x:f>
        <x:v>51010</x:v>
      </x:c>
      <x:c r="P1166" s="268" t="n">
        <x:f>I1166*TOMATO_FERTILIZER+J1166*CARROT_FERTILIZER+K1166*MESCLUN_FERTILIZER</x:f>
        <x:v>11000</x:v>
      </x:c>
      <x:c r="Q1166" s="268" t="n">
        <x:f>MIN(M1166,FARMER_HOURS)*FARMER_RATE+MAX(M1166-FARMER_HOURS,0)*TEMP_RATE</x:f>
        <x:v>28817.783603622924</x:v>
      </x:c>
      <x:c r="R1166" s="268" t="n">
        <x:f>O1166-P1166-Q1166-FIXED_COST</x:f>
        <x:v>-8807.783603622924</x:v>
      </x:c>
      <x:c r="S1166" s="139" t="str">
        <x:f>IF(AND(L1166&lt;=TOTAL_BED_CAP,N1166&lt;=TEMP_WORKER_CAP),"YES","NO")</x:f>
        <x:v>YES</x:v>
      </x:c>
      <x:c r="T1166" s="139" t="n">
        <x:f>IF(S1166="YES",R1166,-1E+99)</x:f>
        <x:v>-8807.783603622924</x:v>
      </x:c>
    </x:row>
    <x:row r="1167">
      <x:c r="A1167" s="139"/>
      <x:c r="B1167" s="139"/>
      <x:c r="C1167" s="139"/>
      <x:c r="D1167" s="139"/>
      <x:c r="E1167" s="139"/>
      <x:c r="F1167" s="139"/>
      <x:c r="G1167" s="139"/>
      <x:c r="H1167" s="139"/>
      <x:c r="I1167" s="266" t="n">
        <x:f>INT((ROW()-ROW($I$46))/((CARROT_CAP+1)*(MESCLUN_CAP+1)))</x:f>
        <x:v>1</x:v>
      </x:c>
      <x:c r="J1167" s="266" t="n">
        <x:f>MOD(INT((ROW()-ROW($I$46))/(MESCLUN_CAP+1)),CARROT_CAP+1)</x:f>
        <x:v>15</x:v>
      </x:c>
      <x:c r="K1167" s="266" t="n">
        <x:f>MOD(ROW()-ROW($I$46),MESCLUN_CAP+1)</x:f>
        <x:v>5</x:v>
      </x:c>
      <x:c r="L1167" s="266" t="n">
        <x:f>SUM(I1167:K1167)</x:f>
        <x:v>21</x:v>
      </x:c>
      <x:c r="M1167" s="267" t="n">
        <x:f>I1167*TOMATO_HOURS*WEEKS*(1+TOMATO_DIM)^I1167+J1167*CARROT_HOURS*WEEKS*(1+CARROT_DIM)^J1167+K1167*MESCLUN_HOURS*WEEKS*(1+MESCLUN_DIM)^K1167</x:f>
        <x:v>990.1526594898842</x:v>
      </x:c>
      <x:c r="N1167" s="267" t="n">
        <x:f>MAX(M1167-FARMER_HOURS,0)/TEMP_HOURS_PER_WORKER</x:f>
        <x:v>0.1876060135346418</x:v>
      </x:c>
      <x:c r="O1167" s="268" t="n">
        <x:f>I1167*TOMATO_PRICE+J1167*CARROT_PRICE+K1167*MESCLUN_PRICE</x:f>
        <x:v>53710</x:v>
      </x:c>
      <x:c r="P1167" s="268" t="n">
        <x:f>I1167*TOMATO_FERTILIZER+J1167*CARROT_FERTILIZER+K1167*MESCLUN_FERTILIZER</x:f>
        <x:v>11880</x:v>
      </x:c>
      <x:c r="Q1167" s="268" t="n">
        <x:f>MIN(M1167,FARMER_HOURS)*FARMER_RATE+MAX(M1167-FARMER_HOURS,0)*TEMP_RATE</x:f>
        <x:v>29690.150338366046</x:v>
      </x:c>
      <x:c r="R1167" s="268" t="n">
        <x:f>O1167-P1167-Q1167-FIXED_COST</x:f>
        <x:v>-7860.150338366046</x:v>
      </x:c>
      <x:c r="S1167" s="139" t="str">
        <x:f>IF(AND(L1167&lt;=TOTAL_BED_CAP,N1167&lt;=TEMP_WORKER_CAP),"YES","NO")</x:f>
        <x:v>YES</x:v>
      </x:c>
      <x:c r="T1167" s="139" t="n">
        <x:f>IF(S1167="YES",R1167,-1E+99)</x:f>
        <x:v>-7860.150338366046</x:v>
      </x:c>
    </x:row>
    <x:row r="1168">
      <x:c r="A1168" s="139"/>
      <x:c r="B1168" s="139"/>
      <x:c r="C1168" s="139"/>
      <x:c r="D1168" s="139"/>
      <x:c r="E1168" s="139"/>
      <x:c r="F1168" s="139"/>
      <x:c r="G1168" s="139"/>
      <x:c r="H1168" s="139"/>
      <x:c r="I1168" s="266" t="n">
        <x:f>INT((ROW()-ROW($I$46))/((CARROT_CAP+1)*(MESCLUN_CAP+1)))</x:f>
        <x:v>1</x:v>
      </x:c>
      <x:c r="J1168" s="266" t="n">
        <x:f>MOD(INT((ROW()-ROW($I$46))/(MESCLUN_CAP+1)),CARROT_CAP+1)</x:f>
        <x:v>15</x:v>
      </x:c>
      <x:c r="K1168" s="266" t="n">
        <x:f>MOD(ROW()-ROW($I$46),MESCLUN_CAP+1)</x:f>
        <x:v>6</x:v>
      </x:c>
      <x:c r="L1168" s="266" t="n">
        <x:f>SUM(I1168:K1168)</x:f>
        <x:v>22</x:v>
      </x:c>
      <x:c r="M1168" s="267" t="n">
        <x:f>I1168*TOMATO_HOURS*WEEKS*(1+TOMATO_DIM)^I1168+J1168*CARROT_HOURS*WEEKS*(1+CARROT_DIM)^J1168+K1168*MESCLUN_HOURS*WEEKS*(1+MESCLUN_DIM)^K1168</x:f>
        <x:v>1041.627633671517</x:v>
      </x:c>
      <x:c r="N1168" s="267" t="n">
        <x:f>MAX(M1168-FARMER_HOURS,0)/TEMP_HOURS_PER_WORKER</x:f>
        <x:v>0.22335252338299796</x:v>
      </x:c>
      <x:c r="O1168" s="268" t="n">
        <x:f>I1168*TOMATO_PRICE+J1168*CARROT_PRICE+K1168*MESCLUN_PRICE</x:f>
        <x:v>56410</x:v>
      </x:c>
      <x:c r="P1168" s="268" t="n">
        <x:f>I1168*TOMATO_FERTILIZER+J1168*CARROT_FERTILIZER+K1168*MESCLUN_FERTILIZER</x:f>
        <x:v>12760</x:v>
      </x:c>
      <x:c r="Q1168" s="268" t="n">
        <x:f>MIN(M1168,FARMER_HOURS)*FARMER_RATE+MAX(M1168-FARMER_HOURS,0)*TEMP_RATE</x:f>
        <x:v>30583.813084574947</x:v>
      </x:c>
      <x:c r="R1168" s="268" t="n">
        <x:f>O1168-P1168-Q1168-FIXED_COST</x:f>
        <x:v>-6933.813084574947</x:v>
      </x:c>
      <x:c r="S1168" s="139" t="str">
        <x:f>IF(AND(L1168&lt;=TOTAL_BED_CAP,N1168&lt;=TEMP_WORKER_CAP),"YES","NO")</x:f>
        <x:v>YES</x:v>
      </x:c>
      <x:c r="T1168" s="139" t="n">
        <x:f>IF(S1168="YES",R1168,-1E+99)</x:f>
        <x:v>-6933.813084574947</x:v>
      </x:c>
    </x:row>
    <x:row r="1169">
      <x:c r="A1169" s="139"/>
      <x:c r="B1169" s="139"/>
      <x:c r="C1169" s="139"/>
      <x:c r="D1169" s="139"/>
      <x:c r="E1169" s="139"/>
      <x:c r="F1169" s="139"/>
      <x:c r="G1169" s="139"/>
      <x:c r="H1169" s="139"/>
      <x:c r="I1169" s="266" t="n">
        <x:f>INT((ROW()-ROW($I$46))/((CARROT_CAP+1)*(MESCLUN_CAP+1)))</x:f>
        <x:v>1</x:v>
      </x:c>
      <x:c r="J1169" s="266" t="n">
        <x:f>MOD(INT((ROW()-ROW($I$46))/(MESCLUN_CAP+1)),CARROT_CAP+1)</x:f>
        <x:v>15</x:v>
      </x:c>
      <x:c r="K1169" s="266" t="n">
        <x:f>MOD(ROW()-ROW($I$46),MESCLUN_CAP+1)</x:f>
        <x:v>7</x:v>
      </x:c>
      <x:c r="L1169" s="266" t="n">
        <x:f>SUM(I1169:K1169)</x:f>
        <x:v>23</x:v>
      </x:c>
      <x:c r="M1169" s="267" t="n">
        <x:f>I1169*TOMATO_HOURS*WEEKS*(1+TOMATO_DIM)^I1169+J1169*CARROT_HOURS*WEEKS*(1+CARROT_DIM)^J1169+K1169*MESCLUN_HOURS*WEEKS*(1+MESCLUN_DIM)^K1169</x:f>
        <x:v>1094.3520730694775</x:v>
      </x:c>
      <x:c r="N1169" s="267" t="n">
        <x:f>MAX(M1169-FARMER_HOURS,0)/TEMP_HOURS_PER_WORKER</x:f>
        <x:v>0.25996671740935934</x:v>
      </x:c>
      <x:c r="O1169" s="268" t="n">
        <x:f>I1169*TOMATO_PRICE+J1169*CARROT_PRICE+K1169*MESCLUN_PRICE</x:f>
        <x:v>59110</x:v>
      </x:c>
      <x:c r="P1169" s="268" t="n">
        <x:f>I1169*TOMATO_FERTILIZER+J1169*CARROT_FERTILIZER+K1169*MESCLUN_FERTILIZER</x:f>
        <x:v>13640</x:v>
      </x:c>
      <x:c r="Q1169" s="268" t="n">
        <x:f>MIN(M1169,FARMER_HOURS)*FARMER_RATE+MAX(M1169-FARMER_HOURS,0)*TEMP_RATE</x:f>
        <x:v>31499.167935233985</x:v>
      </x:c>
      <x:c r="R1169" s="268" t="n">
        <x:f>O1169-P1169-Q1169-FIXED_COST</x:f>
        <x:v>-6029.167935233985</x:v>
      </x:c>
      <x:c r="S1169" s="139" t="str">
        <x:f>IF(AND(L1169&lt;=TOTAL_BED_CAP,N1169&lt;=TEMP_WORKER_CAP),"YES","NO")</x:f>
        <x:v>YES</x:v>
      </x:c>
      <x:c r="T1169" s="139" t="n">
        <x:f>IF(S1169="YES",R1169,-1E+99)</x:f>
        <x:v>-6029.167935233985</x:v>
      </x:c>
    </x:row>
    <x:row r="1170">
      <x:c r="A1170" s="139"/>
      <x:c r="B1170" s="139"/>
      <x:c r="C1170" s="139"/>
      <x:c r="D1170" s="139"/>
      <x:c r="E1170" s="139"/>
      <x:c r="F1170" s="139"/>
      <x:c r="G1170" s="139"/>
      <x:c r="H1170" s="139"/>
      <x:c r="I1170" s="266" t="n">
        <x:f>INT((ROW()-ROW($I$46))/((CARROT_CAP+1)*(MESCLUN_CAP+1)))</x:f>
        <x:v>1</x:v>
      </x:c>
      <x:c r="J1170" s="266" t="n">
        <x:f>MOD(INT((ROW()-ROW($I$46))/(MESCLUN_CAP+1)),CARROT_CAP+1)</x:f>
        <x:v>15</x:v>
      </x:c>
      <x:c r="K1170" s="266" t="n">
        <x:f>MOD(ROW()-ROW($I$46),MESCLUN_CAP+1)</x:f>
        <x:v>8</x:v>
      </x:c>
      <x:c r="L1170" s="266" t="n">
        <x:f>SUM(I1170:K1170)</x:f>
        <x:v>24</x:v>
      </x:c>
      <x:c r="M1170" s="267" t="n">
        <x:f>I1170*TOMATO_HOURS*WEEKS*(1+TOMATO_DIM)^I1170+J1170*CARROT_HOURS*WEEKS*(1+CARROT_DIM)^J1170+K1170*MESCLUN_HOURS*WEEKS*(1+MESCLUN_DIM)^K1170</x:f>
        <x:v>1148.3491713494577</x:v>
      </x:c>
      <x:c r="N1170" s="267" t="n">
        <x:f>MAX(M1170-FARMER_HOURS,0)/TEMP_HOURS_PER_WORKER</x:f>
        <x:v>0.2974647023260123</x:v>
      </x:c>
      <x:c r="O1170" s="268" t="n">
        <x:f>I1170*TOMATO_PRICE+J1170*CARROT_PRICE+K1170*MESCLUN_PRICE</x:f>
        <x:v>61810</x:v>
      </x:c>
      <x:c r="P1170" s="268" t="n">
        <x:f>I1170*TOMATO_FERTILIZER+J1170*CARROT_FERTILIZER+K1170*MESCLUN_FERTILIZER</x:f>
        <x:v>14520</x:v>
      </x:c>
      <x:c r="Q1170" s="268" t="n">
        <x:f>MIN(M1170,FARMER_HOURS)*FARMER_RATE+MAX(M1170-FARMER_HOURS,0)*TEMP_RATE</x:f>
        <x:v>32436.61755815031</x:v>
      </x:c>
      <x:c r="R1170" s="268" t="n">
        <x:f>O1170-P1170-Q1170-FIXED_COST</x:f>
        <x:v>-5146.6175581503085</x:v>
      </x:c>
      <x:c r="S1170" s="139" t="str">
        <x:f>IF(AND(L1170&lt;=TOTAL_BED_CAP,N1170&lt;=TEMP_WORKER_CAP),"YES","NO")</x:f>
        <x:v>YES</x:v>
      </x:c>
      <x:c r="T1170" s="139" t="n">
        <x:f>IF(S1170="YES",R1170,-1E+99)</x:f>
        <x:v>-5146.6175581503085</x:v>
      </x:c>
    </x:row>
    <x:row r="1171">
      <x:c r="A1171" s="139"/>
      <x:c r="B1171" s="139"/>
      <x:c r="C1171" s="139"/>
      <x:c r="D1171" s="139"/>
      <x:c r="E1171" s="139"/>
      <x:c r="F1171" s="139"/>
      <x:c r="G1171" s="139"/>
      <x:c r="H1171" s="139"/>
      <x:c r="I1171" s="266" t="n">
        <x:f>INT((ROW()-ROW($I$46))/((CARROT_CAP+1)*(MESCLUN_CAP+1)))</x:f>
        <x:v>1</x:v>
      </x:c>
      <x:c r="J1171" s="266" t="n">
        <x:f>MOD(INT((ROW()-ROW($I$46))/(MESCLUN_CAP+1)),CARROT_CAP+1)</x:f>
        <x:v>15</x:v>
      </x:c>
      <x:c r="K1171" s="266" t="n">
        <x:f>MOD(ROW()-ROW($I$46),MESCLUN_CAP+1)</x:f>
        <x:v>9</x:v>
      </x:c>
      <x:c r="L1171" s="266" t="n">
        <x:f>SUM(I1171:K1171)</x:f>
        <x:v>25</x:v>
      </x:c>
      <x:c r="M1171" s="267" t="n">
        <x:f>I1171*TOMATO_HOURS*WEEKS*(1+TOMATO_DIM)^I1171+J1171*CARROT_HOURS*WEEKS*(1+CARROT_DIM)^J1171+K1171*MESCLUN_HOURS*WEEKS*(1+MESCLUN_DIM)^K1171</x:f>
        <x:v>1203.6425067898522</x:v>
      </x:c>
      <x:c r="N1171" s="267" t="n">
        <x:f>MAX(M1171-FARMER_HOURS,0)/TEMP_HOURS_PER_WORKER</x:f>
        <x:v>0.33586285193739734</x:v>
      </x:c>
      <x:c r="O1171" s="268" t="n">
        <x:f>I1171*TOMATO_PRICE+J1171*CARROT_PRICE+K1171*MESCLUN_PRICE</x:f>
        <x:v>64510</x:v>
      </x:c>
      <x:c r="P1171" s="268" t="n">
        <x:f>I1171*TOMATO_FERTILIZER+J1171*CARROT_FERTILIZER+K1171*MESCLUN_FERTILIZER</x:f>
        <x:v>15400</x:v>
      </x:c>
      <x:c r="Q1171" s="268" t="n">
        <x:f>MIN(M1171,FARMER_HOURS)*FARMER_RATE+MAX(M1171-FARMER_HOURS,0)*TEMP_RATE</x:f>
        <x:v>33396.57129843494</x:v>
      </x:c>
      <x:c r="R1171" s="268" t="n">
        <x:f>O1171-P1171-Q1171-FIXED_COST</x:f>
        <x:v>-4286.5712984349375</x:v>
      </x:c>
      <x:c r="S1171" s="139" t="str">
        <x:f>IF(AND(L1171&lt;=TOTAL_BED_CAP,N1171&lt;=TEMP_WORKER_CAP),"YES","NO")</x:f>
        <x:v>YES</x:v>
      </x:c>
      <x:c r="T1171" s="139" t="n">
        <x:f>IF(S1171="YES",R1171,-1E+99)</x:f>
        <x:v>-4286.5712984349375</x:v>
      </x:c>
    </x:row>
    <x:row r="1172">
      <x:c r="A1172" s="139"/>
      <x:c r="B1172" s="139"/>
      <x:c r="C1172" s="139"/>
      <x:c r="D1172" s="139"/>
      <x:c r="E1172" s="139"/>
      <x:c r="F1172" s="139"/>
      <x:c r="G1172" s="139"/>
      <x:c r="H1172" s="139"/>
      <x:c r="I1172" s="266" t="n">
        <x:f>INT((ROW()-ROW($I$46))/((CARROT_CAP+1)*(MESCLUN_CAP+1)))</x:f>
        <x:v>1</x:v>
      </x:c>
      <x:c r="J1172" s="266" t="n">
        <x:f>MOD(INT((ROW()-ROW($I$46))/(MESCLUN_CAP+1)),CARROT_CAP+1)</x:f>
        <x:v>15</x:v>
      </x:c>
      <x:c r="K1172" s="266" t="n">
        <x:f>MOD(ROW()-ROW($I$46),MESCLUN_CAP+1)</x:f>
        <x:v>10</x:v>
      </x:c>
      <x:c r="L1172" s="266" t="n">
        <x:f>SUM(I1172:K1172)</x:f>
        <x:v>26</x:v>
      </x:c>
      <x:c r="M1172" s="267" t="n">
        <x:f>I1172*TOMATO_HOURS*WEEKS*(1+TOMATO_DIM)^I1172+J1172*CARROT_HOURS*WEEKS*(1+CARROT_DIM)^J1172+K1172*MESCLUN_HOURS*WEEKS*(1+MESCLUN_DIM)^K1172</x:f>
        <x:v>1260.2560482730648</x:v>
      </x:c>
      <x:c r="N1172" s="267" t="n">
        <x:f>MAX(M1172-FARMER_HOURS,0)/TEMP_HOURS_PER_WORKER</x:f>
        <x:v>0.37517781130073946</x:v>
      </x:c>
      <x:c r="O1172" s="268" t="n">
        <x:f>I1172*TOMATO_PRICE+J1172*CARROT_PRICE+K1172*MESCLUN_PRICE</x:f>
        <x:v>67210</x:v>
      </x:c>
      <x:c r="P1172" s="268" t="n">
        <x:f>I1172*TOMATO_FERTILIZER+J1172*CARROT_FERTILIZER+K1172*MESCLUN_FERTILIZER</x:f>
        <x:v>16280</x:v>
      </x:c>
      <x:c r="Q1172" s="268" t="n">
        <x:f>MIN(M1172,FARMER_HOURS)*FARMER_RATE+MAX(M1172-FARMER_HOURS,0)*TEMP_RATE</x:f>
        <x:v>34379.445282518485</x:v>
      </x:c>
      <x:c r="R1172" s="268" t="n">
        <x:f>O1172-P1172-Q1172-FIXED_COST</x:f>
        <x:v>-3449.4452825184853</x:v>
      </x:c>
      <x:c r="S1172" s="139" t="str">
        <x:f>IF(AND(L1172&lt;=TOTAL_BED_CAP,N1172&lt;=TEMP_WORKER_CAP),"YES","NO")</x:f>
        <x:v>YES</x:v>
      </x:c>
      <x:c r="T1172" s="139" t="n">
        <x:f>IF(S1172="YES",R1172,-1E+99)</x:f>
        <x:v>-3449.4452825184853</x:v>
      </x:c>
    </x:row>
    <x:row r="1173">
      <x:c r="A1173" s="139"/>
      <x:c r="B1173" s="139"/>
      <x:c r="C1173" s="139"/>
      <x:c r="D1173" s="139"/>
      <x:c r="E1173" s="139"/>
      <x:c r="F1173" s="139"/>
      <x:c r="G1173" s="139"/>
      <x:c r="H1173" s="139"/>
      <x:c r="I1173" s="266" t="n">
        <x:f>INT((ROW()-ROW($I$46))/((CARROT_CAP+1)*(MESCLUN_CAP+1)))</x:f>
        <x:v>1</x:v>
      </x:c>
      <x:c r="J1173" s="266" t="n">
        <x:f>MOD(INT((ROW()-ROW($I$46))/(MESCLUN_CAP+1)),CARROT_CAP+1)</x:f>
        <x:v>15</x:v>
      </x:c>
      <x:c r="K1173" s="266" t="n">
        <x:f>MOD(ROW()-ROW($I$46),MESCLUN_CAP+1)</x:f>
        <x:v>11</x:v>
      </x:c>
      <x:c r="L1173" s="266" t="n">
        <x:f>SUM(I1173:K1173)</x:f>
        <x:v>27</x:v>
      </x:c>
      <x:c r="M1173" s="267" t="n">
        <x:f>I1173*TOMATO_HOURS*WEEKS*(1+TOMATO_DIM)^I1173+J1173*CARROT_HOURS*WEEKS*(1+CARROT_DIM)^J1173+K1173*MESCLUN_HOURS*WEEKS*(1+MESCLUN_DIM)^K1173</x:f>
        <x:v>1318.214161366504</x:v>
      </x:c>
      <x:c r="N1173" s="267" t="n">
        <x:f>MAX(M1173-FARMER_HOURS,0)/TEMP_HOURS_PER_WORKER</x:f>
        <x:v>0.4154265009489611</x:v>
      </x:c>
      <x:c r="O1173" s="268" t="n">
        <x:f>I1173*TOMATO_PRICE+J1173*CARROT_PRICE+K1173*MESCLUN_PRICE</x:f>
        <x:v>69910</x:v>
      </x:c>
      <x:c r="P1173" s="268" t="n">
        <x:f>I1173*TOMATO_FERTILIZER+J1173*CARROT_FERTILIZER+K1173*MESCLUN_FERTILIZER</x:f>
        <x:v>17160</x:v>
      </x:c>
      <x:c r="Q1173" s="268" t="n">
        <x:f>MIN(M1173,FARMER_HOURS)*FARMER_RATE+MAX(M1173-FARMER_HOURS,0)*TEMP_RATE</x:f>
        <x:v>35385.66252372402</x:v>
      </x:c>
      <x:c r="R1173" s="268" t="n">
        <x:f>O1173-P1173-Q1173-FIXED_COST</x:f>
        <x:v>-2635.6625237240223</x:v>
      </x:c>
      <x:c r="S1173" s="139" t="str">
        <x:f>IF(AND(L1173&lt;=TOTAL_BED_CAP,N1173&lt;=TEMP_WORKER_CAP),"YES","NO")</x:f>
        <x:v>YES</x:v>
      </x:c>
      <x:c r="T1173" s="139" t="n">
        <x:f>IF(S1173="YES",R1173,-1E+99)</x:f>
        <x:v>-2635.6625237240223</x:v>
      </x:c>
    </x:row>
    <x:row r="1174">
      <x:c r="A1174" s="139"/>
      <x:c r="B1174" s="139"/>
      <x:c r="C1174" s="139"/>
      <x:c r="D1174" s="139"/>
      <x:c r="E1174" s="139"/>
      <x:c r="F1174" s="139"/>
      <x:c r="G1174" s="139"/>
      <x:c r="H1174" s="139"/>
      <x:c r="I1174" s="266" t="n">
        <x:f>INT((ROW()-ROW($I$46))/((CARROT_CAP+1)*(MESCLUN_CAP+1)))</x:f>
        <x:v>1</x:v>
      </x:c>
      <x:c r="J1174" s="266" t="n">
        <x:f>MOD(INT((ROW()-ROW($I$46))/(MESCLUN_CAP+1)),CARROT_CAP+1)</x:f>
        <x:v>15</x:v>
      </x:c>
      <x:c r="K1174" s="266" t="n">
        <x:f>MOD(ROW()-ROW($I$46),MESCLUN_CAP+1)</x:f>
        <x:v>12</x:v>
      </x:c>
      <x:c r="L1174" s="266" t="n">
        <x:f>SUM(I1174:K1174)</x:f>
        <x:v>28</x:v>
      </x:c>
      <x:c r="M1174" s="267" t="n">
        <x:f>I1174*TOMATO_HOURS*WEEKS*(1+TOMATO_DIM)^I1174+J1174*CARROT_HOURS*WEEKS*(1+CARROT_DIM)^J1174+K1174*MESCLUN_HOURS*WEEKS*(1+MESCLUN_DIM)^K1174</x:f>
        <x:v>1377.5416144945684</x:v>
      </x:c>
      <x:c r="N1174" s="267" t="n">
        <x:f>MAX(M1174-FARMER_HOURS,0)/TEMP_HOURS_PER_WORKER</x:f>
        <x:v>0.45662612117678364</x:v>
      </x:c>
      <x:c r="O1174" s="268" t="n">
        <x:f>I1174*TOMATO_PRICE+J1174*CARROT_PRICE+K1174*MESCLUN_PRICE</x:f>
        <x:v>72610</x:v>
      </x:c>
      <x:c r="P1174" s="268" t="n">
        <x:f>I1174*TOMATO_FERTILIZER+J1174*CARROT_FERTILIZER+K1174*MESCLUN_FERTILIZER</x:f>
        <x:v>18040</x:v>
      </x:c>
      <x:c r="Q1174" s="268" t="n">
        <x:f>MIN(M1174,FARMER_HOURS)*FARMER_RATE+MAX(M1174-FARMER_HOURS,0)*TEMP_RATE</x:f>
        <x:v>36415.65302941959</x:v>
      </x:c>
      <x:c r="R1174" s="268" t="n">
        <x:f>O1174-P1174-Q1174-FIXED_COST</x:f>
        <x:v>-1845.653029419591</x:v>
      </x:c>
      <x:c r="S1174" s="139" t="str">
        <x:f>IF(AND(L1174&lt;=TOTAL_BED_CAP,N1174&lt;=TEMP_WORKER_CAP),"YES","NO")</x:f>
        <x:v>YES</x:v>
      </x:c>
      <x:c r="T1174" s="139" t="n">
        <x:f>IF(S1174="YES",R1174,-1E+99)</x:f>
        <x:v>-1845.653029419591</x:v>
      </x:c>
    </x:row>
    <x:row r="1175">
      <x:c r="A1175" s="139"/>
      <x:c r="B1175" s="139"/>
      <x:c r="C1175" s="139"/>
      <x:c r="D1175" s="139"/>
      <x:c r="E1175" s="139"/>
      <x:c r="F1175" s="139"/>
      <x:c r="G1175" s="139"/>
      <x:c r="H1175" s="139"/>
      <x:c r="I1175" s="266" t="n">
        <x:f>INT((ROW()-ROW($I$46))/((CARROT_CAP+1)*(MESCLUN_CAP+1)))</x:f>
        <x:v>1</x:v>
      </x:c>
      <x:c r="J1175" s="266" t="n">
        <x:f>MOD(INT((ROW()-ROW($I$46))/(MESCLUN_CAP+1)),CARROT_CAP+1)</x:f>
        <x:v>15</x:v>
      </x:c>
      <x:c r="K1175" s="266" t="n">
        <x:f>MOD(ROW()-ROW($I$46),MESCLUN_CAP+1)</x:f>
        <x:v>13</x:v>
      </x:c>
      <x:c r="L1175" s="266" t="n">
        <x:f>SUM(I1175:K1175)</x:f>
        <x:v>29</x:v>
      </x:c>
      <x:c r="M1175" s="267" t="n">
        <x:f>I1175*TOMATO_HOURS*WEEKS*(1+TOMATO_DIM)^I1175+J1175*CARROT_HOURS*WEEKS*(1+CARROT_DIM)^J1175+K1175*MESCLUN_HOURS*WEEKS*(1+MESCLUN_DIM)^K1175</x:f>
        <x:v>1438.2635852029525</x:v>
      </x:c>
      <x:c r="N1175" s="267" t="n">
        <x:f>MAX(M1175-FARMER_HOURS,0)/TEMP_HOURS_PER_WORKER</x:f>
        <x:v>0.49879415639093927</x:v>
      </x:c>
      <x:c r="O1175" s="268" t="n">
        <x:f>I1175*TOMATO_PRICE+J1175*CARROT_PRICE+K1175*MESCLUN_PRICE</x:f>
        <x:v>75310</x:v>
      </x:c>
      <x:c r="P1175" s="268" t="n">
        <x:f>I1175*TOMATO_FERTILIZER+J1175*CARROT_FERTILIZER+K1175*MESCLUN_FERTILIZER</x:f>
        <x:v>18920</x:v>
      </x:c>
      <x:c r="Q1175" s="268" t="n">
        <x:f>MIN(M1175,FARMER_HOURS)*FARMER_RATE+MAX(M1175-FARMER_HOURS,0)*TEMP_RATE</x:f>
        <x:v>37469.85390977348</x:v>
      </x:c>
      <x:c r="R1175" s="268" t="n">
        <x:f>O1175-P1175-Q1175-FIXED_COST</x:f>
        <x:v>-1079.8539097734829</x:v>
      </x:c>
      <x:c r="S1175" s="139" t="str">
        <x:f>IF(AND(L1175&lt;=TOTAL_BED_CAP,N1175&lt;=TEMP_WORKER_CAP),"YES","NO")</x:f>
        <x:v>YES</x:v>
      </x:c>
      <x:c r="T1175" s="139" t="n">
        <x:f>IF(S1175="YES",R1175,-1E+99)</x:f>
        <x:v>-1079.8539097734829</x:v>
      </x:c>
    </x:row>
    <x:row r="1176">
      <x:c r="A1176" s="139"/>
      <x:c r="B1176" s="139"/>
      <x:c r="C1176" s="139"/>
      <x:c r="D1176" s="139"/>
      <x:c r="E1176" s="139"/>
      <x:c r="F1176" s="139"/>
      <x:c r="G1176" s="139"/>
      <x:c r="H1176" s="139"/>
      <x:c r="I1176" s="266" t="n">
        <x:f>INT((ROW()-ROW($I$46))/((CARROT_CAP+1)*(MESCLUN_CAP+1)))</x:f>
        <x:v>1</x:v>
      </x:c>
      <x:c r="J1176" s="266" t="n">
        <x:f>MOD(INT((ROW()-ROW($I$46))/(MESCLUN_CAP+1)),CARROT_CAP+1)</x:f>
        <x:v>15</x:v>
      </x:c>
      <x:c r="K1176" s="266" t="n">
        <x:f>MOD(ROW()-ROW($I$46),MESCLUN_CAP+1)</x:f>
        <x:v>14</x:v>
      </x:c>
      <x:c r="L1176" s="266" t="n">
        <x:f>SUM(I1176:K1176)</x:f>
        <x:v>30</x:v>
      </x:c>
      <x:c r="M1176" s="267" t="n">
        <x:f>I1176*TOMATO_HOURS*WEEKS*(1+TOMATO_DIM)^I1176+J1176*CARROT_HOURS*WEEKS*(1+CARROT_DIM)^J1176+K1176*MESCLUN_HOURS*WEEKS*(1+MESCLUN_DIM)^K1176</x:f>
        <x:v>1500.4056665166136</x:v>
      </x:c>
      <x:c r="N1176" s="267" t="n">
        <x:f>MAX(M1176-FARMER_HOURS,0)/TEMP_HOURS_PER_WORKER</x:f>
        <x:v>0.5419483795254261</x:v>
      </x:c>
      <x:c r="O1176" s="268" t="n">
        <x:f>I1176*TOMATO_PRICE+J1176*CARROT_PRICE+K1176*MESCLUN_PRICE</x:f>
        <x:v>78010</x:v>
      </x:c>
      <x:c r="P1176" s="268" t="n">
        <x:f>I1176*TOMATO_FERTILIZER+J1176*CARROT_FERTILIZER+K1176*MESCLUN_FERTILIZER</x:f>
        <x:v>19800</x:v>
      </x:c>
      <x:c r="Q1176" s="268" t="n">
        <x:f>MIN(M1176,FARMER_HOURS)*FARMER_RATE+MAX(M1176-FARMER_HOURS,0)*TEMP_RATE</x:f>
        <x:v>38548.70948813565</x:v>
      </x:c>
      <x:c r="R1176" s="268" t="n">
        <x:f>O1176-P1176-Q1176-FIXED_COST</x:f>
        <x:v>-338.7094881356534</x:v>
      </x:c>
      <x:c r="S1176" s="139" t="str">
        <x:f>IF(AND(L1176&lt;=TOTAL_BED_CAP,N1176&lt;=TEMP_WORKER_CAP),"YES","NO")</x:f>
        <x:v>YES</x:v>
      </x:c>
      <x:c r="T1176" s="139" t="n">
        <x:f>IF(S1176="YES",R1176,-1E+99)</x:f>
        <x:v>-338.7094881356534</x:v>
      </x:c>
    </x:row>
    <x:row r="1177">
      <x:c r="A1177" s="139"/>
      <x:c r="B1177" s="139"/>
      <x:c r="C1177" s="139"/>
      <x:c r="D1177" s="139"/>
      <x:c r="E1177" s="139"/>
      <x:c r="F1177" s="139"/>
      <x:c r="G1177" s="139"/>
      <x:c r="H1177" s="139"/>
      <x:c r="I1177" s="266" t="n">
        <x:f>INT((ROW()-ROW($I$46))/((CARROT_CAP+1)*(MESCLUN_CAP+1)))</x:f>
        <x:v>1</x:v>
      </x:c>
      <x:c r="J1177" s="266" t="n">
        <x:f>MOD(INT((ROW()-ROW($I$46))/(MESCLUN_CAP+1)),CARROT_CAP+1)</x:f>
        <x:v>15</x:v>
      </x:c>
      <x:c r="K1177" s="266" t="n">
        <x:f>MOD(ROW()-ROW($I$46),MESCLUN_CAP+1)</x:f>
        <x:v>15</x:v>
      </x:c>
      <x:c r="L1177" s="266" t="n">
        <x:f>SUM(I1177:K1177)</x:f>
        <x:v>31</x:v>
      </x:c>
      <x:c r="M1177" s="267" t="n">
        <x:f>I1177*TOMATO_HOURS*WEEKS*(1+TOMATO_DIM)^I1177+J1177*CARROT_HOURS*WEEKS*(1+CARROT_DIM)^J1177+K1177*MESCLUN_HOURS*WEEKS*(1+MESCLUN_DIM)^K1177</x:f>
        <x:v>1563.9938733927602</x:v>
      </x:c>
      <x:c r="N1177" s="267" t="n">
        <x:f>MAX(M1177-FARMER_HOURS,0)/TEMP_HOURS_PER_WORKER</x:f>
        <x:v>0.5861068565227501</x:v>
      </x:c>
      <x:c r="O1177" s="268" t="n">
        <x:f>I1177*TOMATO_PRICE+J1177*CARROT_PRICE+K1177*MESCLUN_PRICE</x:f>
        <x:v>80710</x:v>
      </x:c>
      <x:c r="P1177" s="268" t="n">
        <x:f>I1177*TOMATO_FERTILIZER+J1177*CARROT_FERTILIZER+K1177*MESCLUN_FERTILIZER</x:f>
        <x:v>20680</x:v>
      </x:c>
      <x:c r="Q1177" s="268" t="n">
        <x:f>MIN(M1177,FARMER_HOURS)*FARMER_RATE+MAX(M1177-FARMER_HOURS,0)*TEMP_RATE</x:f>
        <x:v>39652.671413068754</x:v>
      </x:c>
      <x:c r="R1177" s="268" t="n">
        <x:f>O1177-P1177-Q1177-FIXED_COST</x:f>
        <x:v>377.3285869312458</x:v>
      </x:c>
      <x:c r="S1177" s="139" t="str">
        <x:f>IF(AND(L1177&lt;=TOTAL_BED_CAP,N1177&lt;=TEMP_WORKER_CAP),"YES","NO")</x:f>
        <x:v>YES</x:v>
      </x:c>
      <x:c r="T1177" s="139" t="n">
        <x:f>IF(S1177="YES",R1177,-1E+99)</x:f>
        <x:v>377.3285869312458</x:v>
      </x:c>
    </x:row>
    <x:row r="1178">
      <x:c r="A1178" s="139"/>
      <x:c r="B1178" s="139"/>
      <x:c r="C1178" s="139"/>
      <x:c r="D1178" s="139"/>
      <x:c r="E1178" s="139"/>
      <x:c r="F1178" s="139"/>
      <x:c r="G1178" s="139"/>
      <x:c r="H1178" s="139"/>
      <x:c r="I1178" s="266" t="n">
        <x:f>INT((ROW()-ROW($I$46))/((CARROT_CAP+1)*(MESCLUN_CAP+1)))</x:f>
        <x:v>1</x:v>
      </x:c>
      <x:c r="J1178" s="266" t="n">
        <x:f>MOD(INT((ROW()-ROW($I$46))/(MESCLUN_CAP+1)),CARROT_CAP+1)</x:f>
        <x:v>15</x:v>
      </x:c>
      <x:c r="K1178" s="266" t="n">
        <x:f>MOD(ROW()-ROW($I$46),MESCLUN_CAP+1)</x:f>
        <x:v>16</x:v>
      </x:c>
      <x:c r="L1178" s="266" t="n">
        <x:f>SUM(I1178:K1178)</x:f>
        <x:v>32</x:v>
      </x:c>
      <x:c r="M1178" s="267" t="n">
        <x:f>I1178*TOMATO_HOURS*WEEKS*(1+TOMATO_DIM)^I1178+J1178*CARROT_HOURS*WEEKS*(1+CARROT_DIM)^J1178+K1178*MESCLUN_HOURS*WEEKS*(1+MESCLUN_DIM)^K1178</x:f>
        <x:v>1629.054649270249</x:v>
      </x:c>
      <x:c r="N1178" s="267" t="n">
        <x:f>MAX(M1178-FARMER_HOURS,0)/TEMP_HOURS_PER_WORKER</x:f>
        <x:v>0.6312879508821173</x:v>
      </x:c>
      <x:c r="O1178" s="268" t="n">
        <x:f>I1178*TOMATO_PRICE+J1178*CARROT_PRICE+K1178*MESCLUN_PRICE</x:f>
        <x:v>83410</x:v>
      </x:c>
      <x:c r="P1178" s="268" t="n">
        <x:f>I1178*TOMATO_FERTILIZER+J1178*CARROT_FERTILIZER+K1178*MESCLUN_FERTILIZER</x:f>
        <x:v>21560</x:v>
      </x:c>
      <x:c r="Q1178" s="268" t="n">
        <x:f>MIN(M1178,FARMER_HOURS)*FARMER_RATE+MAX(M1178-FARMER_HOURS,0)*TEMP_RATE</x:f>
        <x:v>40782.198772052936</x:v>
      </x:c>
      <x:c r="R1178" s="268" t="n">
        <x:f>O1178-P1178-Q1178-FIXED_COST</x:f>
        <x:v>1067.801227947064</x:v>
      </x:c>
      <x:c r="S1178" s="139" t="str">
        <x:f>IF(AND(L1178&lt;=TOTAL_BED_CAP,N1178&lt;=TEMP_WORKER_CAP),"YES","NO")</x:f>
        <x:v>YES</x:v>
      </x:c>
      <x:c r="T1178" s="139" t="n">
        <x:f>IF(S1178="YES",R1178,-1E+99)</x:f>
        <x:v>1067.801227947064</x:v>
      </x:c>
    </x:row>
    <x:row r="1179">
      <x:c r="A1179" s="139"/>
      <x:c r="B1179" s="139"/>
      <x:c r="C1179" s="139"/>
      <x:c r="D1179" s="139"/>
      <x:c r="E1179" s="139"/>
      <x:c r="F1179" s="139"/>
      <x:c r="G1179" s="139"/>
      <x:c r="H1179" s="139"/>
      <x:c r="I1179" s="266" t="n">
        <x:f>INT((ROW()-ROW($I$46))/((CARROT_CAP+1)*(MESCLUN_CAP+1)))</x:f>
        <x:v>1</x:v>
      </x:c>
      <x:c r="J1179" s="266" t="n">
        <x:f>MOD(INT((ROW()-ROW($I$46))/(MESCLUN_CAP+1)),CARROT_CAP+1)</x:f>
        <x:v>15</x:v>
      </x:c>
      <x:c r="K1179" s="266" t="n">
        <x:f>MOD(ROW()-ROW($I$46),MESCLUN_CAP+1)</x:f>
        <x:v>17</x:v>
      </x:c>
      <x:c r="L1179" s="266" t="n">
        <x:f>SUM(I1179:K1179)</x:f>
        <x:v>33</x:v>
      </x:c>
      <x:c r="M1179" s="267" t="n">
        <x:f>I1179*TOMATO_HOURS*WEEKS*(1+TOMATO_DIM)^I1179+J1179*CARROT_HOURS*WEEKS*(1+CARROT_DIM)^J1179+K1179*MESCLUN_HOURS*WEEKS*(1+MESCLUN_DIM)^K1179</x:f>
        <x:v>1695.6148727167893</x:v>
      </x:c>
      <x:c r="N1179" s="267" t="n">
        <x:f>MAX(M1179-FARMER_HOURS,0)/TEMP_HOURS_PER_WORKER</x:f>
        <x:v>0.6775103282755481</x:v>
      </x:c>
      <x:c r="O1179" s="268" t="n">
        <x:f>I1179*TOMATO_PRICE+J1179*CARROT_PRICE+K1179*MESCLUN_PRICE</x:f>
        <x:v>86110</x:v>
      </x:c>
      <x:c r="P1179" s="268" t="n">
        <x:f>I1179*TOMATO_FERTILIZER+J1179*CARROT_FERTILIZER+K1179*MESCLUN_FERTILIZER</x:f>
        <x:v>22440</x:v>
      </x:c>
      <x:c r="Q1179" s="268" t="n">
        <x:f>MIN(M1179,FARMER_HOURS)*FARMER_RATE+MAX(M1179-FARMER_HOURS,0)*TEMP_RATE</x:f>
        <x:v>41937.7582068887</x:v>
      </x:c>
      <x:c r="R1179" s="268" t="n">
        <x:f>O1179-P1179-Q1179-FIXED_COST</x:f>
        <x:v>1732.2417931113014</x:v>
      </x:c>
      <x:c r="S1179" s="139" t="str">
        <x:f>IF(AND(L1179&lt;=TOTAL_BED_CAP,N1179&lt;=TEMP_WORKER_CAP),"YES","NO")</x:f>
        <x:v>YES</x:v>
      </x:c>
      <x:c r="T1179" s="139" t="n">
        <x:f>IF(S1179="YES",R1179,-1E+99)</x:f>
        <x:v>1732.2417931113014</x:v>
      </x:c>
    </x:row>
    <x:row r="1180">
      <x:c r="A1180" s="139"/>
      <x:c r="B1180" s="139"/>
      <x:c r="C1180" s="139"/>
      <x:c r="D1180" s="139"/>
      <x:c r="E1180" s="139"/>
      <x:c r="F1180" s="139"/>
      <x:c r="G1180" s="139"/>
      <x:c r="H1180" s="139"/>
      <x:c r="I1180" s="266" t="n">
        <x:f>INT((ROW()-ROW($I$46))/((CARROT_CAP+1)*(MESCLUN_CAP+1)))</x:f>
        <x:v>1</x:v>
      </x:c>
      <x:c r="J1180" s="266" t="n">
        <x:f>MOD(INT((ROW()-ROW($I$46))/(MESCLUN_CAP+1)),CARROT_CAP+1)</x:f>
        <x:v>15</x:v>
      </x:c>
      <x:c r="K1180" s="266" t="n">
        <x:f>MOD(ROW()-ROW($I$46),MESCLUN_CAP+1)</x:f>
        <x:v>18</x:v>
      </x:c>
      <x:c r="L1180" s="266" t="n">
        <x:f>SUM(I1180:K1180)</x:f>
        <x:v>34</x:v>
      </x:c>
      <x:c r="M1180" s="267" t="n">
        <x:f>I1180*TOMATO_HOURS*WEEKS*(1+TOMATO_DIM)^I1180+J1180*CARROT_HOURS*WEEKS*(1+CARROT_DIM)^J1180+K1180*MESCLUN_HOURS*WEEKS*(1+MESCLUN_DIM)^K1180</x:f>
        <x:v>1763.7018641753766</x:v>
      </x:c>
      <x:c r="N1180" s="267" t="n">
        <x:f>MAX(M1180-FARMER_HOURS,0)/TEMP_HOURS_PER_WORKER</x:f>
        <x:v>0.7247929612329004</x:v>
      </x:c>
      <x:c r="O1180" s="268" t="n">
        <x:f>I1180*TOMATO_PRICE+J1180*CARROT_PRICE+K1180*MESCLUN_PRICE</x:f>
        <x:v>88810</x:v>
      </x:c>
      <x:c r="P1180" s="268" t="n">
        <x:f>I1180*TOMATO_FERTILIZER+J1180*CARROT_FERTILIZER+K1180*MESCLUN_FERTILIZER</x:f>
        <x:v>23320</x:v>
      </x:c>
      <x:c r="Q1180" s="268" t="n">
        <x:f>MIN(M1180,FARMER_HOURS)*FARMER_RATE+MAX(M1180-FARMER_HOURS,0)*TEMP_RATE</x:f>
        <x:v>43119.82403082251</x:v>
      </x:c>
      <x:c r="R1180" s="268" t="n">
        <x:f>O1180-P1180-Q1180-FIXED_COST</x:f>
        <x:v>2370.1759691774932</x:v>
      </x:c>
      <x:c r="S1180" s="139" t="str">
        <x:f>IF(AND(L1180&lt;=TOTAL_BED_CAP,N1180&lt;=TEMP_WORKER_CAP),"YES","NO")</x:f>
        <x:v>YES</x:v>
      </x:c>
      <x:c r="T1180" s="139" t="n">
        <x:f>IF(S1180="YES",R1180,-1E+99)</x:f>
        <x:v>2370.1759691774932</x:v>
      </x:c>
    </x:row>
    <x:row r="1181">
      <x:c r="A1181" s="139"/>
      <x:c r="B1181" s="139"/>
      <x:c r="C1181" s="139"/>
      <x:c r="D1181" s="139"/>
      <x:c r="E1181" s="139"/>
      <x:c r="F1181" s="139"/>
      <x:c r="G1181" s="139"/>
      <x:c r="H1181" s="139"/>
      <x:c r="I1181" s="266" t="n">
        <x:f>INT((ROW()-ROW($I$46))/((CARROT_CAP+1)*(MESCLUN_CAP+1)))</x:f>
        <x:v>1</x:v>
      </x:c>
      <x:c r="J1181" s="266" t="n">
        <x:f>MOD(INT((ROW()-ROW($I$46))/(MESCLUN_CAP+1)),CARROT_CAP+1)</x:f>
        <x:v>15</x:v>
      </x:c>
      <x:c r="K1181" s="266" t="n">
        <x:f>MOD(ROW()-ROW($I$46),MESCLUN_CAP+1)</x:f>
        <x:v>19</x:v>
      </x:c>
      <x:c r="L1181" s="266" t="n">
        <x:f>SUM(I1181:K1181)</x:f>
        <x:v>35</x:v>
      </x:c>
      <x:c r="M1181" s="267" t="n">
        <x:f>I1181*TOMATO_HOURS*WEEKS*(1+TOMATO_DIM)^I1181+J1181*CARROT_HOURS*WEEKS*(1+CARROT_DIM)^J1181+K1181*MESCLUN_HOURS*WEEKS*(1+MESCLUN_DIM)^K1181</x:f>
        <x:v>1833.3433928113984</x:v>
      </x:c>
      <x:c r="N1181" s="267" t="n">
        <x:f>MAX(M1181-FARMER_HOURS,0)/TEMP_HOURS_PER_WORKER</x:f>
        <x:v>0.7731551338968045</x:v>
      </x:c>
      <x:c r="O1181" s="268" t="n">
        <x:f>I1181*TOMATO_PRICE+J1181*CARROT_PRICE+K1181*MESCLUN_PRICE</x:f>
        <x:v>91510</x:v>
      </x:c>
      <x:c r="P1181" s="268" t="n">
        <x:f>I1181*TOMATO_FERTILIZER+J1181*CARROT_FERTILIZER+K1181*MESCLUN_FERTILIZER</x:f>
        <x:v>24200</x:v>
      </x:c>
      <x:c r="Q1181" s="268" t="n">
        <x:f>MIN(M1181,FARMER_HOURS)*FARMER_RATE+MAX(M1181-FARMER_HOURS,0)*TEMP_RATE</x:f>
        <x:v>44328.87834742011</x:v>
      </x:c>
      <x:c r="R1181" s="268" t="n">
        <x:f>O1181-P1181-Q1181-FIXED_COST</x:f>
        <x:v>2981.121652579888</x:v>
      </x:c>
      <x:c r="S1181" s="139" t="str">
        <x:f>IF(AND(L1181&lt;=TOTAL_BED_CAP,N1181&lt;=TEMP_WORKER_CAP),"YES","NO")</x:f>
        <x:v>YES</x:v>
      </x:c>
      <x:c r="T1181" s="139" t="n">
        <x:f>IF(S1181="YES",R1181,-1E+99)</x:f>
        <x:v>2981.121652579888</x:v>
      </x:c>
    </x:row>
    <x:row r="1182">
      <x:c r="A1182" s="139"/>
      <x:c r="B1182" s="139"/>
      <x:c r="C1182" s="139"/>
      <x:c r="D1182" s="139"/>
      <x:c r="E1182" s="139"/>
      <x:c r="F1182" s="139"/>
      <x:c r="G1182" s="139"/>
      <x:c r="H1182" s="139"/>
      <x:c r="I1182" s="266" t="n">
        <x:f>INT((ROW()-ROW($I$46))/((CARROT_CAP+1)*(MESCLUN_CAP+1)))</x:f>
        <x:v>1</x:v>
      </x:c>
      <x:c r="J1182" s="266" t="n">
        <x:f>MOD(INT((ROW()-ROW($I$46))/(MESCLUN_CAP+1)),CARROT_CAP+1)</x:f>
        <x:v>15</x:v>
      </x:c>
      <x:c r="K1182" s="266" t="n">
        <x:f>MOD(ROW()-ROW($I$46),MESCLUN_CAP+1)</x:f>
        <x:v>20</x:v>
      </x:c>
      <x:c r="L1182" s="266" t="n">
        <x:f>SUM(I1182:K1182)</x:f>
        <x:v>36</x:v>
      </x:c>
      <x:c r="M1182" s="267" t="n">
        <x:f>I1182*TOMATO_HOURS*WEEKS*(1+TOMATO_DIM)^I1182+J1182*CARROT_HOURS*WEEKS*(1+CARROT_DIM)^J1182+K1182*MESCLUN_HOURS*WEEKS*(1+MESCLUN_DIM)^K1182</x:f>
        <x:v>1904.5676834618753</x:v>
      </x:c>
      <x:c r="N1182" s="267" t="n">
        <x:f>MAX(M1182-FARMER_HOURS,0)/TEMP_HOURS_PER_WORKER</x:f>
        <x:v>0.8226164468485245</x:v>
      </x:c>
      <x:c r="O1182" s="268" t="n">
        <x:f>I1182*TOMATO_PRICE+J1182*CARROT_PRICE+K1182*MESCLUN_PRICE</x:f>
        <x:v>94210</x:v>
      </x:c>
      <x:c r="P1182" s="268" t="n">
        <x:f>I1182*TOMATO_FERTILIZER+J1182*CARROT_FERTILIZER+K1182*MESCLUN_FERTILIZER</x:f>
        <x:v>25080</x:v>
      </x:c>
      <x:c r="Q1182" s="268" t="n">
        <x:f>MIN(M1182,FARMER_HOURS)*FARMER_RATE+MAX(M1182-FARMER_HOURS,0)*TEMP_RATE</x:f>
        <x:v>45565.41117121311</x:v>
      </x:c>
      <x:c r="R1182" s="268" t="n">
        <x:f>O1182-P1182-Q1182-FIXED_COST</x:f>
        <x:v>3564.5888287868875</x:v>
      </x:c>
      <x:c r="S1182" s="139" t="str">
        <x:f>IF(AND(L1182&lt;=TOTAL_BED_CAP,N1182&lt;=TEMP_WORKER_CAP),"YES","NO")</x:f>
        <x:v>YES</x:v>
      </x:c>
      <x:c r="T1182" s="139" t="n">
        <x:f>IF(S1182="YES",R1182,-1E+99)</x:f>
        <x:v>3564.5888287868875</x:v>
      </x:c>
    </x:row>
    <x:row r="1183">
      <x:c r="A1183" s="139"/>
      <x:c r="B1183" s="139"/>
      <x:c r="C1183" s="139"/>
      <x:c r="D1183" s="139"/>
      <x:c r="E1183" s="139"/>
      <x:c r="F1183" s="139"/>
      <x:c r="G1183" s="139"/>
      <x:c r="H1183" s="139"/>
      <x:c r="I1183" s="266" t="n">
        <x:f>INT((ROW()-ROW($I$46))/((CARROT_CAP+1)*(MESCLUN_CAP+1)))</x:f>
        <x:v>1</x:v>
      </x:c>
      <x:c r="J1183" s="266" t="n">
        <x:f>MOD(INT((ROW()-ROW($I$46))/(MESCLUN_CAP+1)),CARROT_CAP+1)</x:f>
        <x:v>15</x:v>
      </x:c>
      <x:c r="K1183" s="266" t="n">
        <x:f>MOD(ROW()-ROW($I$46),MESCLUN_CAP+1)</x:f>
        <x:v>21</x:v>
      </x:c>
      <x:c r="L1183" s="266" t="n">
        <x:f>SUM(I1183:K1183)</x:f>
        <x:v>37</x:v>
      </x:c>
      <x:c r="M1183" s="267" t="n">
        <x:f>I1183*TOMATO_HOURS*WEEKS*(1+TOMATO_DIM)^I1183+J1183*CARROT_HOURS*WEEKS*(1+CARROT_DIM)^J1183+K1183*MESCLUN_HOURS*WEEKS*(1+MESCLUN_DIM)^K1183</x:f>
        <x:v>1977.4034236883192</x:v>
      </x:c>
      <x:c r="N1183" s="267" t="n">
        <x:f>MAX(M1183-FARMER_HOURS,0)/TEMP_HOURS_PER_WORKER</x:f>
        <x:v>0.8731968220057772</x:v>
      </x:c>
      <x:c r="O1183" s="268" t="n">
        <x:f>I1183*TOMATO_PRICE+J1183*CARROT_PRICE+K1183*MESCLUN_PRICE</x:f>
        <x:v>96910</x:v>
      </x:c>
      <x:c r="P1183" s="268" t="n">
        <x:f>I1183*TOMATO_FERTILIZER+J1183*CARROT_FERTILIZER+K1183*MESCLUN_FERTILIZER</x:f>
        <x:v>25960</x:v>
      </x:c>
      <x:c r="Q1183" s="268" t="n">
        <x:f>MIN(M1183,FARMER_HOURS)*FARMER_RATE+MAX(M1183-FARMER_HOURS,0)*TEMP_RATE</x:f>
        <x:v>46829.92055014443</x:v>
      </x:c>
      <x:c r="R1183" s="268" t="n">
        <x:f>O1183-P1183-Q1183-FIXED_COST</x:f>
        <x:v>4120.07944985557</x:v>
      </x:c>
      <x:c r="S1183" s="139" t="str">
        <x:f>IF(AND(L1183&lt;=TOTAL_BED_CAP,N1183&lt;=TEMP_WORKER_CAP),"YES","NO")</x:f>
        <x:v>YES</x:v>
      </x:c>
      <x:c r="T1183" s="139" t="n">
        <x:f>IF(S1183="YES",R1183,-1E+99)</x:f>
        <x:v>4120.07944985557</x:v>
      </x:c>
    </x:row>
    <x:row r="1184">
      <x:c r="A1184" s="139"/>
      <x:c r="B1184" s="139"/>
      <x:c r="C1184" s="139"/>
      <x:c r="D1184" s="139"/>
      <x:c r="E1184" s="139"/>
      <x:c r="F1184" s="139"/>
      <x:c r="G1184" s="139"/>
      <x:c r="H1184" s="139"/>
      <x:c r="I1184" s="266" t="n">
        <x:f>INT((ROW()-ROW($I$46))/((CARROT_CAP+1)*(MESCLUN_CAP+1)))</x:f>
        <x:v>1</x:v>
      </x:c>
      <x:c r="J1184" s="266" t="n">
        <x:f>MOD(INT((ROW()-ROW($I$46))/(MESCLUN_CAP+1)),CARROT_CAP+1)</x:f>
        <x:v>15</x:v>
      </x:c>
      <x:c r="K1184" s="266" t="n">
        <x:f>MOD(ROW()-ROW($I$46),MESCLUN_CAP+1)</x:f>
        <x:v>22</x:v>
      </x:c>
      <x:c r="L1184" s="266" t="n">
        <x:f>SUM(I1184:K1184)</x:f>
        <x:v>38</x:v>
      </x:c>
      <x:c r="M1184" s="267" t="n">
        <x:f>I1184*TOMATO_HOURS*WEEKS*(1+TOMATO_DIM)^I1184+J1184*CARROT_HOURS*WEEKS*(1+CARROT_DIM)^J1184+K1184*MESCLUN_HOURS*WEEKS*(1+MESCLUN_DIM)^K1184</x:f>
        <x:v>2051.8797709347155</x:v>
      </x:c>
      <x:c r="N1184" s="267" t="n">
        <x:f>MAX(M1184-FARMER_HOURS,0)/TEMP_HOURS_PER_WORKER</x:f>
        <x:v>0.9249165075935524</x:v>
      </x:c>
      <x:c r="O1184" s="268" t="n">
        <x:f>I1184*TOMATO_PRICE+J1184*CARROT_PRICE+K1184*MESCLUN_PRICE</x:f>
        <x:v>99610</x:v>
      </x:c>
      <x:c r="P1184" s="268" t="n">
        <x:f>I1184*TOMATO_FERTILIZER+J1184*CARROT_FERTILIZER+K1184*MESCLUN_FERTILIZER</x:f>
        <x:v>26840</x:v>
      </x:c>
      <x:c r="Q1184" s="268" t="n">
        <x:f>MIN(M1184,FARMER_HOURS)*FARMER_RATE+MAX(M1184-FARMER_HOURS,0)*TEMP_RATE</x:f>
        <x:v>48122.912689838806</x:v>
      </x:c>
      <x:c r="R1184" s="268" t="n">
        <x:f>O1184-P1184-Q1184-FIXED_COST</x:f>
        <x:v>4647.087310161194</x:v>
      </x:c>
      <x:c r="S1184" s="139" t="str">
        <x:f>IF(AND(L1184&lt;=TOTAL_BED_CAP,N1184&lt;=TEMP_WORKER_CAP),"YES","NO")</x:f>
        <x:v>YES</x:v>
      </x:c>
      <x:c r="T1184" s="139" t="n">
        <x:f>IF(S1184="YES",R1184,-1E+99)</x:f>
        <x:v>4647.087310161194</x:v>
      </x:c>
    </x:row>
    <x:row r="1185">
      <x:c r="A1185" s="139"/>
      <x:c r="B1185" s="139"/>
      <x:c r="C1185" s="139"/>
      <x:c r="D1185" s="139"/>
      <x:c r="E1185" s="139"/>
      <x:c r="F1185" s="139"/>
      <x:c r="G1185" s="139"/>
      <x:c r="H1185" s="139"/>
      <x:c r="I1185" s="266" t="n">
        <x:f>INT((ROW()-ROW($I$46))/((CARROT_CAP+1)*(MESCLUN_CAP+1)))</x:f>
        <x:v>1</x:v>
      </x:c>
      <x:c r="J1185" s="266" t="n">
        <x:f>MOD(INT((ROW()-ROW($I$46))/(MESCLUN_CAP+1)),CARROT_CAP+1)</x:f>
        <x:v>15</x:v>
      </x:c>
      <x:c r="K1185" s="266" t="n">
        <x:f>MOD(ROW()-ROW($I$46),MESCLUN_CAP+1)</x:f>
        <x:v>23</x:v>
      </x:c>
      <x:c r="L1185" s="266" t="n">
        <x:f>SUM(I1185:K1185)</x:f>
        <x:v>39</x:v>
      </x:c>
      <x:c r="M1185" s="267" t="n">
        <x:f>I1185*TOMATO_HOURS*WEEKS*(1+TOMATO_DIM)^I1185+J1185*CARROT_HOURS*WEEKS*(1+CARROT_DIM)^J1185+K1185*MESCLUN_HOURS*WEEKS*(1+MESCLUN_DIM)^K1185</x:f>
        <x:v>2128.0263597921517</x:v>
      </x:c>
      <x:c r="N1185" s="267" t="n">
        <x:f>MAX(M1185-FARMER_HOURS,0)/TEMP_HOURS_PER_WORKER</x:f>
        <x:v>0.9777960831889942</x:v>
      </x:c>
      <x:c r="O1185" s="268" t="n">
        <x:f>I1185*TOMATO_PRICE+J1185*CARROT_PRICE+K1185*MESCLUN_PRICE</x:f>
        <x:v>102310</x:v>
      </x:c>
      <x:c r="P1185" s="268" t="n">
        <x:f>I1185*TOMATO_FERTILIZER+J1185*CARROT_FERTILIZER+K1185*MESCLUN_FERTILIZER</x:f>
        <x:v>27720</x:v>
      </x:c>
      <x:c r="Q1185" s="268" t="n">
        <x:f>MIN(M1185,FARMER_HOURS)*FARMER_RATE+MAX(M1185-FARMER_HOURS,0)*TEMP_RATE</x:f>
        <x:v>49444.90207972485</x:v>
      </x:c>
      <x:c r="R1185" s="268" t="n">
        <x:f>O1185-P1185-Q1185-FIXED_COST</x:f>
        <x:v>5145.097920275148</x:v>
      </x:c>
      <x:c r="S1185" s="139" t="str">
        <x:f>IF(AND(L1185&lt;=TOTAL_BED_CAP,N1185&lt;=TEMP_WORKER_CAP),"YES","NO")</x:f>
        <x:v>YES</x:v>
      </x:c>
      <x:c r="T1185" s="139" t="n">
        <x:f>IF(S1185="YES",R1185,-1E+99)</x:f>
        <x:v>5145.097920275148</x:v>
      </x:c>
    </x:row>
    <x:row r="1186">
      <x:c r="A1186" s="139"/>
      <x:c r="B1186" s="139"/>
      <x:c r="C1186" s="139"/>
      <x:c r="D1186" s="139"/>
      <x:c r="E1186" s="139"/>
      <x:c r="F1186" s="139"/>
      <x:c r="G1186" s="139"/>
      <x:c r="H1186" s="139"/>
      <x:c r="I1186" s="266" t="n">
        <x:f>INT((ROW()-ROW($I$46))/((CARROT_CAP+1)*(MESCLUN_CAP+1)))</x:f>
        <x:v>1</x:v>
      </x:c>
      <x:c r="J1186" s="266" t="n">
        <x:f>MOD(INT((ROW()-ROW($I$46))/(MESCLUN_CAP+1)),CARROT_CAP+1)</x:f>
        <x:v>15</x:v>
      </x:c>
      <x:c r="K1186" s="266" t="n">
        <x:f>MOD(ROW()-ROW($I$46),MESCLUN_CAP+1)</x:f>
        <x:v>24</x:v>
      </x:c>
      <x:c r="L1186" s="266" t="n">
        <x:f>SUM(I1186:K1186)</x:f>
        <x:v>40</x:v>
      </x:c>
      <x:c r="M1186" s="267" t="n">
        <x:f>I1186*TOMATO_HOURS*WEEKS*(1+TOMATO_DIM)^I1186+J1186*CARROT_HOURS*WEEKS*(1+CARROT_DIM)^J1186+K1186*MESCLUN_HOURS*WEEKS*(1+MESCLUN_DIM)^K1186</x:f>
        <x:v>2205.8733093716473</x:v>
      </x:c>
      <x:c r="N1186" s="267" t="n">
        <x:f>MAX(M1186-FARMER_HOURS,0)/TEMP_HOURS_PER_WORKER</x:f>
        <x:v>1.0318564648414217</x:v>
      </x:c>
      <x:c r="O1186" s="268" t="n">
        <x:f>I1186*TOMATO_PRICE+J1186*CARROT_PRICE+K1186*MESCLUN_PRICE</x:f>
        <x:v>105010</x:v>
      </x:c>
      <x:c r="P1186" s="268" t="n">
        <x:f>I1186*TOMATO_FERTILIZER+J1186*CARROT_FERTILIZER+K1186*MESCLUN_FERTILIZER</x:f>
        <x:v>28600</x:v>
      </x:c>
      <x:c r="Q1186" s="268" t="n">
        <x:f>MIN(M1186,FARMER_HOURS)*FARMER_RATE+MAX(M1186-FARMER_HOURS,0)*TEMP_RATE</x:f>
        <x:v>50796.41162103554</x:v>
      </x:c>
      <x:c r="R1186" s="268" t="n">
        <x:f>O1186-P1186-Q1186-FIXED_COST</x:f>
        <x:v>5613.588378964458</x:v>
      </x:c>
      <x:c r="S1186" s="139" t="str">
        <x:f>IF(AND(L1186&lt;=TOTAL_BED_CAP,N1186&lt;=TEMP_WORKER_CAP),"YES","NO")</x:f>
        <x:v>YES</x:v>
      </x:c>
      <x:c r="T1186" s="139" t="n">
        <x:f>IF(S1186="YES",R1186,-1E+99)</x:f>
        <x:v>5613.588378964458</x:v>
      </x:c>
    </x:row>
    <x:row r="1187">
      <x:c r="A1187" s="139"/>
      <x:c r="B1187" s="139"/>
      <x:c r="C1187" s="139"/>
      <x:c r="D1187" s="139"/>
      <x:c r="E1187" s="139"/>
      <x:c r="F1187" s="139"/>
      <x:c r="G1187" s="139"/>
      <x:c r="H1187" s="139"/>
      <x:c r="I1187" s="266" t="n">
        <x:f>INT((ROW()-ROW($I$46))/((CARROT_CAP+1)*(MESCLUN_CAP+1)))</x:f>
        <x:v>1</x:v>
      </x:c>
      <x:c r="J1187" s="266" t="n">
        <x:f>MOD(INT((ROW()-ROW($I$46))/(MESCLUN_CAP+1)),CARROT_CAP+1)</x:f>
        <x:v>15</x:v>
      </x:c>
      <x:c r="K1187" s="266" t="n">
        <x:f>MOD(ROW()-ROW($I$46),MESCLUN_CAP+1)</x:f>
        <x:v>25</x:v>
      </x:c>
      <x:c r="L1187" s="266" t="n">
        <x:f>SUM(I1187:K1187)</x:f>
        <x:v>41</x:v>
      </x:c>
      <x:c r="M1187" s="267" t="n">
        <x:f>I1187*TOMATO_HOURS*WEEKS*(1+TOMATO_DIM)^I1187+J1187*CARROT_HOURS*WEEKS*(1+CARROT_DIM)^J1187+K1187*MESCLUN_HOURS*WEEKS*(1+MESCLUN_DIM)^K1187</x:f>
        <x:v>2285.451230786745</x:v>
      </x:c>
      <x:c r="N1187" s="267" t="n">
        <x:f>MAX(M1187-FARMER_HOURS,0)/TEMP_HOURS_PER_WORKER</x:f>
        <x:v>1.0871189102685728</x:v>
      </x:c>
      <x:c r="O1187" s="268" t="n">
        <x:f>I1187*TOMATO_PRICE+J1187*CARROT_PRICE+K1187*MESCLUN_PRICE</x:f>
        <x:v>107710</x:v>
      </x:c>
      <x:c r="P1187" s="268" t="n">
        <x:f>I1187*TOMATO_FERTILIZER+J1187*CARROT_FERTILIZER+K1187*MESCLUN_FERTILIZER</x:f>
        <x:v>29480</x:v>
      </x:c>
      <x:c r="Q1187" s="268" t="n">
        <x:f>MIN(M1187,FARMER_HOURS)*FARMER_RATE+MAX(M1187-FARMER_HOURS,0)*TEMP_RATE</x:f>
        <x:v>52177.97275671432</x:v>
      </x:c>
      <x:c r="R1187" s="268" t="n">
        <x:f>O1187-P1187-Q1187-FIXED_COST</x:f>
        <x:v>6052.02724328568</x:v>
      </x:c>
      <x:c r="S1187" s="139" t="str">
        <x:f>IF(AND(L1187&lt;=TOTAL_BED_CAP,N1187&lt;=TEMP_WORKER_CAP),"YES","NO")</x:f>
        <x:v>YES</x:v>
      </x:c>
      <x:c r="T1187" s="139" t="n">
        <x:f>IF(S1187="YES",R1187,-1E+99)</x:f>
        <x:v>6052.02724328568</x:v>
      </x:c>
    </x:row>
    <x:row r="1188">
      <x:c r="A1188" s="139"/>
      <x:c r="B1188" s="139"/>
      <x:c r="C1188" s="139"/>
      <x:c r="D1188" s="139"/>
      <x:c r="E1188" s="139"/>
      <x:c r="F1188" s="139"/>
      <x:c r="G1188" s="139"/>
      <x:c r="H1188" s="139"/>
      <x:c r="I1188" s="266" t="n">
        <x:f>INT((ROW()-ROW($I$46))/((CARROT_CAP+1)*(MESCLUN_CAP+1)))</x:f>
        <x:v>1</x:v>
      </x:c>
      <x:c r="J1188" s="266" t="n">
        <x:f>MOD(INT((ROW()-ROW($I$46))/(MESCLUN_CAP+1)),CARROT_CAP+1)</x:f>
        <x:v>15</x:v>
      </x:c>
      <x:c r="K1188" s="266" t="n">
        <x:f>MOD(ROW()-ROW($I$46),MESCLUN_CAP+1)</x:f>
        <x:v>26</x:v>
      </x:c>
      <x:c r="L1188" s="266" t="n">
        <x:f>SUM(I1188:K1188)</x:f>
        <x:v>42</x:v>
      </x:c>
      <x:c r="M1188" s="267" t="n">
        <x:f>I1188*TOMATO_HOURS*WEEKS*(1+TOMATO_DIM)^I1188+J1188*CARROT_HOURS*WEEKS*(1+CARROT_DIM)^J1188+K1188*MESCLUN_HOURS*WEEKS*(1+MESCLUN_DIM)^K1188</x:f>
        <x:v>2366.791234747462</x:v>
      </x:c>
      <x:c r="N1188" s="267" t="n">
        <x:f>MAX(M1188-FARMER_HOURS,0)/TEMP_HOURS_PER_WORKER</x:f>
        <x:v>1.143605024130182</x:v>
      </x:c>
      <x:c r="O1188" s="268" t="n">
        <x:f>I1188*TOMATO_PRICE+J1188*CARROT_PRICE+K1188*MESCLUN_PRICE</x:f>
        <x:v>110410</x:v>
      </x:c>
      <x:c r="P1188" s="268" t="n">
        <x:f>I1188*TOMATO_FERTILIZER+J1188*CARROT_FERTILIZER+K1188*MESCLUN_FERTILIZER</x:f>
        <x:v>30360</x:v>
      </x:c>
      <x:c r="Q1188" s="268" t="n">
        <x:f>MIN(M1188,FARMER_HOURS)*FARMER_RATE+MAX(M1188-FARMER_HOURS,0)*TEMP_RATE</x:f>
        <x:v>53590.12560325455</x:v>
      </x:c>
      <x:c r="R1188" s="268" t="n">
        <x:f>O1188-P1188-Q1188-FIXED_COST</x:f>
        <x:v>6459.87439674545</x:v>
      </x:c>
      <x:c r="S1188" s="139" t="str">
        <x:f>IF(AND(L1188&lt;=TOTAL_BED_CAP,N1188&lt;=TEMP_WORKER_CAP),"YES","NO")</x:f>
        <x:v>YES</x:v>
      </x:c>
      <x:c r="T1188" s="139" t="n">
        <x:f>IF(S1188="YES",R1188,-1E+99)</x:f>
        <x:v>6459.87439674545</x:v>
      </x:c>
    </x:row>
    <x:row r="1189">
      <x:c r="A1189" s="139"/>
      <x:c r="B1189" s="139"/>
      <x:c r="C1189" s="139"/>
      <x:c r="D1189" s="139"/>
      <x:c r="E1189" s="139"/>
      <x:c r="F1189" s="139"/>
      <x:c r="G1189" s="139"/>
      <x:c r="H1189" s="139"/>
      <x:c r="I1189" s="266" t="n">
        <x:f>INT((ROW()-ROW($I$46))/((CARROT_CAP+1)*(MESCLUN_CAP+1)))</x:f>
        <x:v>1</x:v>
      </x:c>
      <x:c r="J1189" s="266" t="n">
        <x:f>MOD(INT((ROW()-ROW($I$46))/(MESCLUN_CAP+1)),CARROT_CAP+1)</x:f>
        <x:v>15</x:v>
      </x:c>
      <x:c r="K1189" s="266" t="n">
        <x:f>MOD(ROW()-ROW($I$46),MESCLUN_CAP+1)</x:f>
        <x:v>27</x:v>
      </x:c>
      <x:c r="L1189" s="266" t="n">
        <x:f>SUM(I1189:K1189)</x:f>
        <x:v>43</x:v>
      </x:c>
      <x:c r="M1189" s="267" t="n">
        <x:f>I1189*TOMATO_HOURS*WEEKS*(1+TOMATO_DIM)^I1189+J1189*CARROT_HOURS*WEEKS*(1+CARROT_DIM)^J1189+K1189*MESCLUN_HOURS*WEEKS*(1+MESCLUN_DIM)^K1189</x:f>
        <x:v>2449.924939267219</x:v>
      </x:c>
      <x:c r="N1189" s="267" t="n">
        <x:f>MAX(M1189-FARMER_HOURS,0)/TEMP_HOURS_PER_WORKER</x:f>
        <x:v>1.2013367633800132</x:v>
      </x:c>
      <x:c r="O1189" s="268" t="n">
        <x:f>I1189*TOMATO_PRICE+J1189*CARROT_PRICE+K1189*MESCLUN_PRICE</x:f>
        <x:v>113110</x:v>
      </x:c>
      <x:c r="P1189" s="268" t="n">
        <x:f>I1189*TOMATO_FERTILIZER+J1189*CARROT_FERTILIZER+K1189*MESCLUN_FERTILIZER</x:f>
        <x:v>31240</x:v>
      </x:c>
      <x:c r="Q1189" s="268" t="n">
        <x:f>MIN(M1189,FARMER_HOURS)*FARMER_RATE+MAX(M1189-FARMER_HOURS,0)*TEMP_RATE</x:f>
        <x:v>55033.41908450033</x:v>
      </x:c>
      <x:c r="R1189" s="268" t="n">
        <x:f>O1189-P1189-Q1189-FIXED_COST</x:f>
        <x:v>6836.580915499668</x:v>
      </x:c>
      <x:c r="S1189" s="139" t="str">
        <x:f>IF(AND(L1189&lt;=TOTAL_BED_CAP,N1189&lt;=TEMP_WORKER_CAP),"YES","NO")</x:f>
        <x:v>YES</x:v>
      </x:c>
      <x:c r="T1189" s="139" t="n">
        <x:f>IF(S1189="YES",R1189,-1E+99)</x:f>
        <x:v>6836.580915499668</x:v>
      </x:c>
    </x:row>
    <x:row r="1190">
      <x:c r="A1190" s="139"/>
      <x:c r="B1190" s="139"/>
      <x:c r="C1190" s="139"/>
      <x:c r="D1190" s="139"/>
      <x:c r="E1190" s="139"/>
      <x:c r="F1190" s="139"/>
      <x:c r="G1190" s="139"/>
      <x:c r="H1190" s="139"/>
      <x:c r="I1190" s="266" t="n">
        <x:f>INT((ROW()-ROW($I$46))/((CARROT_CAP+1)*(MESCLUN_CAP+1)))</x:f>
        <x:v>1</x:v>
      </x:c>
      <x:c r="J1190" s="266" t="n">
        <x:f>MOD(INT((ROW()-ROW($I$46))/(MESCLUN_CAP+1)),CARROT_CAP+1)</x:f>
        <x:v>15</x:v>
      </x:c>
      <x:c r="K1190" s="266" t="n">
        <x:f>MOD(ROW()-ROW($I$46),MESCLUN_CAP+1)</x:f>
        <x:v>28</x:v>
      </x:c>
      <x:c r="L1190" s="266" t="n">
        <x:f>SUM(I1190:K1190)</x:f>
        <x:v>44</x:v>
      </x:c>
      <x:c r="M1190" s="267" t="n">
        <x:f>I1190*TOMATO_HOURS*WEEKS*(1+TOMATO_DIM)^I1190+J1190*CARROT_HOURS*WEEKS*(1+CARROT_DIM)^J1190+K1190*MESCLUN_HOURS*WEEKS*(1+MESCLUN_DIM)^K1190</x:f>
        <x:v>2534.884477484373</x:v>
      </x:c>
      <x:c r="N1190" s="267" t="n">
        <x:f>MAX(M1190-FARMER_HOURS,0)/TEMP_HOURS_PER_WORKER</x:f>
        <x:v>1.2603364426974812</x:v>
      </x:c>
      <x:c r="O1190" s="268" t="n">
        <x:f>I1190*TOMATO_PRICE+J1190*CARROT_PRICE+K1190*MESCLUN_PRICE</x:f>
        <x:v>115810</x:v>
      </x:c>
      <x:c r="P1190" s="268" t="n">
        <x:f>I1190*TOMATO_FERTILIZER+J1190*CARROT_FERTILIZER+K1190*MESCLUN_FERTILIZER</x:f>
        <x:v>32120</x:v>
      </x:c>
      <x:c r="Q1190" s="268" t="n">
        <x:f>MIN(M1190,FARMER_HOURS)*FARMER_RATE+MAX(M1190-FARMER_HOURS,0)*TEMP_RATE</x:f>
        <x:v>56508.41106743703</x:v>
      </x:c>
      <x:c r="R1190" s="268" t="n">
        <x:f>O1190-P1190-Q1190-FIXED_COST</x:f>
        <x:v>7181.588932562969</x:v>
      </x:c>
      <x:c r="S1190" s="139" t="str">
        <x:f>IF(AND(L1190&lt;=TOTAL_BED_CAP,N1190&lt;=TEMP_WORKER_CAP),"YES","NO")</x:f>
        <x:v>YES</x:v>
      </x:c>
      <x:c r="T1190" s="139" t="n">
        <x:f>IF(S1190="YES",R1190,-1E+99)</x:f>
        <x:v>7181.588932562969</x:v>
      </x:c>
    </x:row>
    <x:row r="1191">
      <x:c r="A1191" s="139"/>
      <x:c r="B1191" s="139"/>
      <x:c r="C1191" s="139"/>
      <x:c r="D1191" s="139"/>
      <x:c r="E1191" s="139"/>
      <x:c r="F1191" s="139"/>
      <x:c r="G1191" s="139"/>
      <x:c r="H1191" s="139"/>
      <x:c r="I1191" s="266" t="n">
        <x:f>INT((ROW()-ROW($I$46))/((CARROT_CAP+1)*(MESCLUN_CAP+1)))</x:f>
        <x:v>1</x:v>
      </x:c>
      <x:c r="J1191" s="266" t="n">
        <x:f>MOD(INT((ROW()-ROW($I$46))/(MESCLUN_CAP+1)),CARROT_CAP+1)</x:f>
        <x:v>15</x:v>
      </x:c>
      <x:c r="K1191" s="266" t="n">
        <x:f>MOD(ROW()-ROW($I$46),MESCLUN_CAP+1)</x:f>
        <x:v>29</x:v>
      </x:c>
      <x:c r="L1191" s="266" t="n">
        <x:f>SUM(I1191:K1191)</x:f>
        <x:v>45</x:v>
      </x:c>
      <x:c r="M1191" s="267" t="n">
        <x:f>I1191*TOMATO_HOURS*WEEKS*(1+TOMATO_DIM)^I1191+J1191*CARROT_HOURS*WEEKS*(1+CARROT_DIM)^J1191+K1191*MESCLUN_HOURS*WEEKS*(1+MESCLUN_DIM)^K1191</x:f>
        <x:v>2621.7025056000257</x:v>
      </x:c>
      <x:c r="N1191" s="267" t="n">
        <x:f>MAX(M1191-FARMER_HOURS,0)/TEMP_HOURS_PER_WORKER</x:f>
        <x:v>1.3206267400000178</x:v>
      </x:c>
      <x:c r="O1191" s="268" t="n">
        <x:f>I1191*TOMATO_PRICE+J1191*CARROT_PRICE+K1191*MESCLUN_PRICE</x:f>
        <x:v>118510</x:v>
      </x:c>
      <x:c r="P1191" s="268" t="n">
        <x:f>I1191*TOMATO_FERTILIZER+J1191*CARROT_FERTILIZER+K1191*MESCLUN_FERTILIZER</x:f>
        <x:v>33000</x:v>
      </x:c>
      <x:c r="Q1191" s="268" t="n">
        <x:f>MIN(M1191,FARMER_HOURS)*FARMER_RATE+MAX(M1191-FARMER_HOURS,0)*TEMP_RATE</x:f>
        <x:v>58015.66850000044</x:v>
      </x:c>
      <x:c r="R1191" s="268" t="n">
        <x:f>O1191-P1191-Q1191-FIXED_COST</x:f>
        <x:v>7494.331499999556</x:v>
      </x:c>
      <x:c r="S1191" s="139" t="str">
        <x:f>IF(AND(L1191&lt;=TOTAL_BED_CAP,N1191&lt;=TEMP_WORKER_CAP),"YES","NO")</x:f>
        <x:v>YES</x:v>
      </x:c>
      <x:c r="T1191" s="139" t="n">
        <x:f>IF(S1191="YES",R1191,-1E+99)</x:f>
        <x:v>7494.331499999556</x:v>
      </x:c>
    </x:row>
    <x:row r="1192">
      <x:c r="A1192" s="139"/>
      <x:c r="B1192" s="139"/>
      <x:c r="C1192" s="139"/>
      <x:c r="D1192" s="139"/>
      <x:c r="E1192" s="139"/>
      <x:c r="F1192" s="139"/>
      <x:c r="G1192" s="139"/>
      <x:c r="H1192" s="139"/>
      <x:c r="I1192" s="266" t="n">
        <x:f>INT((ROW()-ROW($I$46))/((CARROT_CAP+1)*(MESCLUN_CAP+1)))</x:f>
        <x:v>1</x:v>
      </x:c>
      <x:c r="J1192" s="266" t="n">
        <x:f>MOD(INT((ROW()-ROW($I$46))/(MESCLUN_CAP+1)),CARROT_CAP+1)</x:f>
        <x:v>15</x:v>
      </x:c>
      <x:c r="K1192" s="266" t="n">
        <x:f>MOD(ROW()-ROW($I$46),MESCLUN_CAP+1)</x:f>
        <x:v>30</x:v>
      </x:c>
      <x:c r="L1192" s="266" t="n">
        <x:f>SUM(I1192:K1192)</x:f>
        <x:v>46</x:v>
      </x:c>
      <x:c r="M1192" s="267" t="n">
        <x:f>I1192*TOMATO_HOURS*WEEKS*(1+TOMATO_DIM)^I1192+J1192*CARROT_HOURS*WEEKS*(1+CARROT_DIM)^J1192+K1192*MESCLUN_HOURS*WEEKS*(1+MESCLUN_DIM)^K1192</x:f>
        <x:v>2710.412210933796</x:v>
      </x:c>
      <x:c r="N1192" s="267" t="n">
        <x:f>MAX(M1192-FARMER_HOURS,0)/TEMP_HOURS_PER_WORKER</x:f>
        <x:v>1.3822307020373583</x:v>
      </x:c>
      <x:c r="O1192" s="268" t="n">
        <x:f>I1192*TOMATO_PRICE+J1192*CARROT_PRICE+K1192*MESCLUN_PRICE</x:f>
        <x:v>121210</x:v>
      </x:c>
      <x:c r="P1192" s="268" t="n">
        <x:f>I1192*TOMATO_FERTILIZER+J1192*CARROT_FERTILIZER+K1192*MESCLUN_FERTILIZER</x:f>
        <x:v>33880</x:v>
      </x:c>
      <x:c r="Q1192" s="268" t="n">
        <x:f>MIN(M1192,FARMER_HOURS)*FARMER_RATE+MAX(M1192-FARMER_HOURS,0)*TEMP_RATE</x:f>
        <x:v>59555.76755093395</x:v>
      </x:c>
      <x:c r="R1192" s="268" t="n">
        <x:f>O1192-P1192-Q1192-FIXED_COST</x:f>
        <x:v>7774.232449066047</x:v>
      </x:c>
      <x:c r="S1192" s="139" t="str">
        <x:f>IF(AND(L1192&lt;=TOTAL_BED_CAP,N1192&lt;=TEMP_WORKER_CAP),"YES","NO")</x:f>
        <x:v>YES</x:v>
      </x:c>
      <x:c r="T1192" s="139" t="n">
        <x:f>IF(S1192="YES",R1192,-1E+99)</x:f>
        <x:v>7774.232449066047</x:v>
      </x:c>
    </x:row>
    <x:row r="1193">
      <x:c r="A1193" s="139"/>
      <x:c r="B1193" s="139"/>
      <x:c r="C1193" s="139"/>
      <x:c r="D1193" s="139"/>
      <x:c r="E1193" s="139"/>
      <x:c r="F1193" s="139"/>
      <x:c r="G1193" s="139"/>
      <x:c r="H1193" s="139"/>
      <x:c r="I1193" s="266" t="n">
        <x:f>INT((ROW()-ROW($I$46))/((CARROT_CAP+1)*(MESCLUN_CAP+1)))</x:f>
        <x:v>1</x:v>
      </x:c>
      <x:c r="J1193" s="266" t="n">
        <x:f>MOD(INT((ROW()-ROW($I$46))/(MESCLUN_CAP+1)),CARROT_CAP+1)</x:f>
        <x:v>16</x:v>
      </x:c>
      <x:c r="K1193" s="266" t="n">
        <x:f>MOD(ROW()-ROW($I$46),MESCLUN_CAP+1)</x:f>
        <x:v>0</x:v>
      </x:c>
      <x:c r="L1193" s="266" t="n">
        <x:f>SUM(I1193:K1193)</x:f>
        <x:v>17</x:v>
      </x:c>
      <x:c r="M1193" s="267" t="n">
        <x:f>I1193*TOMATO_HOURS*WEEKS*(1+TOMATO_DIM)^I1193+J1193*CARROT_HOURS*WEEKS*(1+CARROT_DIM)^J1193+K1193*MESCLUN_HOURS*WEEKS*(1+MESCLUN_DIM)^K1193</x:f>
        <x:v>811.5626979170698</x:v>
      </x:c>
      <x:c r="N1193" s="267" t="n">
        <x:f>MAX(M1193-FARMER_HOURS,0)/TEMP_HOURS_PER_WORKER</x:f>
        <x:v>0.06358520688685405</x:v>
      </x:c>
      <x:c r="O1193" s="268" t="n">
        <x:f>I1193*TOMATO_PRICE+J1193*CARROT_PRICE+K1193*MESCLUN_PRICE</x:f>
        <x:v>42304</x:v>
      </x:c>
      <x:c r="P1193" s="268" t="n">
        <x:f>I1193*TOMATO_FERTILIZER+J1193*CARROT_FERTILIZER+K1193*MESCLUN_FERTILIZER</x:f>
        <x:v>7920</x:v>
      </x:c>
      <x:c r="Q1193" s="268" t="n">
        <x:f>MIN(M1193,FARMER_HOURS)*FARMER_RATE+MAX(M1193-FARMER_HOURS,0)*TEMP_RATE</x:f>
        <x:v>26589.63017217135</x:v>
      </x:c>
      <x:c r="R1193" s="268" t="n">
        <x:f>O1193-P1193-Q1193-FIXED_COST</x:f>
        <x:v>-12205.63017217135</x:v>
      </x:c>
      <x:c r="S1193" s="139" t="str">
        <x:f>IF(AND(L1193&lt;=TOTAL_BED_CAP,N1193&lt;=TEMP_WORKER_CAP),"YES","NO")</x:f>
        <x:v>YES</x:v>
      </x:c>
      <x:c r="T1193" s="139" t="n">
        <x:f>IF(S1193="YES",R1193,-1E+99)</x:f>
        <x:v>-12205.63017217135</x:v>
      </x:c>
    </x:row>
    <x:row r="1194">
      <x:c r="A1194" s="139"/>
      <x:c r="B1194" s="139"/>
      <x:c r="C1194" s="139"/>
      <x:c r="D1194" s="139"/>
      <x:c r="E1194" s="139"/>
      <x:c r="F1194" s="139"/>
      <x:c r="G1194" s="139"/>
      <x:c r="H1194" s="139"/>
      <x:c r="I1194" s="266" t="n">
        <x:f>INT((ROW()-ROW($I$46))/((CARROT_CAP+1)*(MESCLUN_CAP+1)))</x:f>
        <x:v>1</x:v>
      </x:c>
      <x:c r="J1194" s="266" t="n">
        <x:f>MOD(INT((ROW()-ROW($I$46))/(MESCLUN_CAP+1)),CARROT_CAP+1)</x:f>
        <x:v>16</x:v>
      </x:c>
      <x:c r="K1194" s="266" t="n">
        <x:f>MOD(ROW()-ROW($I$46),MESCLUN_CAP+1)</x:f>
        <x:v>1</x:v>
      </x:c>
      <x:c r="L1194" s="266" t="n">
        <x:f>SUM(I1194:K1194)</x:f>
        <x:v>18</x:v>
      </x:c>
      <x:c r="M1194" s="267" t="n">
        <x:f>I1194*TOMATO_HOURS*WEEKS*(1+TOMATO_DIM)^I1194+J1194*CARROT_HOURS*WEEKS*(1+CARROT_DIM)^J1194+K1194*MESCLUN_HOURS*WEEKS*(1+MESCLUN_DIM)^K1194</x:f>
        <x:v>857.1251979170698</x:v>
      </x:c>
      <x:c r="N1194" s="267" t="n">
        <x:f>MAX(M1194-FARMER_HOURS,0)/TEMP_HOURS_PER_WORKER</x:f>
        <x:v>0.09522583188685406</x:v>
      </x:c>
      <x:c r="O1194" s="268" t="n">
        <x:f>I1194*TOMATO_PRICE+J1194*CARROT_PRICE+K1194*MESCLUN_PRICE</x:f>
        <x:v>45004</x:v>
      </x:c>
      <x:c r="P1194" s="268" t="n">
        <x:f>I1194*TOMATO_FERTILIZER+J1194*CARROT_FERTILIZER+K1194*MESCLUN_FERTILIZER</x:f>
        <x:v>8800</x:v>
      </x:c>
      <x:c r="Q1194" s="268" t="n">
        <x:f>MIN(M1194,FARMER_HOURS)*FARMER_RATE+MAX(M1194-FARMER_HOURS,0)*TEMP_RATE</x:f>
        <x:v>27380.64579717135</x:v>
      </x:c>
      <x:c r="R1194" s="268" t="n">
        <x:f>O1194-P1194-Q1194-FIXED_COST</x:f>
        <x:v>-11176.64579717135</x:v>
      </x:c>
      <x:c r="S1194" s="139" t="str">
        <x:f>IF(AND(L1194&lt;=TOTAL_BED_CAP,N1194&lt;=TEMP_WORKER_CAP),"YES","NO")</x:f>
        <x:v>YES</x:v>
      </x:c>
      <x:c r="T1194" s="139" t="n">
        <x:f>IF(S1194="YES",R1194,-1E+99)</x:f>
        <x:v>-11176.64579717135</x:v>
      </x:c>
    </x:row>
    <x:row r="1195">
      <x:c r="A1195" s="139"/>
      <x:c r="B1195" s="139"/>
      <x:c r="C1195" s="139"/>
      <x:c r="D1195" s="139"/>
      <x:c r="E1195" s="139"/>
      <x:c r="F1195" s="139"/>
      <x:c r="G1195" s="139"/>
      <x:c r="H1195" s="139"/>
      <x:c r="I1195" s="266" t="n">
        <x:f>INT((ROW()-ROW($I$46))/((CARROT_CAP+1)*(MESCLUN_CAP+1)))</x:f>
        <x:v>1</x:v>
      </x:c>
      <x:c r="J1195" s="266" t="n">
        <x:f>MOD(INT((ROW()-ROW($I$46))/(MESCLUN_CAP+1)),CARROT_CAP+1)</x:f>
        <x:v>16</x:v>
      </x:c>
      <x:c r="K1195" s="266" t="n">
        <x:f>MOD(ROW()-ROW($I$46),MESCLUN_CAP+1)</x:f>
        <x:v>2</x:v>
      </x:c>
      <x:c r="L1195" s="266" t="n">
        <x:f>SUM(I1195:K1195)</x:f>
        <x:v>19</x:v>
      </x:c>
      <x:c r="M1195" s="267" t="n">
        <x:f>I1195*TOMATO_HOURS*WEEKS*(1+TOMATO_DIM)^I1195+J1195*CARROT_HOURS*WEEKS*(1+CARROT_DIM)^J1195+K1195*MESCLUN_HOURS*WEEKS*(1+MESCLUN_DIM)^K1195</x:f>
        <x:v>903.8267604170699</x:v>
      </x:c>
      <x:c r="N1195" s="267" t="n">
        <x:f>MAX(M1195-FARMER_HOURS,0)/TEMP_HOURS_PER_WORKER</x:f>
        <x:v>0.12765747251185408</x:v>
      </x:c>
      <x:c r="O1195" s="268" t="n">
        <x:f>I1195*TOMATO_PRICE+J1195*CARROT_PRICE+K1195*MESCLUN_PRICE</x:f>
        <x:v>47704</x:v>
      </x:c>
      <x:c r="P1195" s="268" t="n">
        <x:f>I1195*TOMATO_FERTILIZER+J1195*CARROT_FERTILIZER+K1195*MESCLUN_FERTILIZER</x:f>
        <x:v>9680</x:v>
      </x:c>
      <x:c r="Q1195" s="268" t="n">
        <x:f>MIN(M1195,FARMER_HOURS)*FARMER_RATE+MAX(M1195-FARMER_HOURS,0)*TEMP_RATE</x:f>
        <x:v>28191.436812796353</x:v>
      </x:c>
      <x:c r="R1195" s="268" t="n">
        <x:f>O1195-P1195-Q1195-FIXED_COST</x:f>
        <x:v>-10167.436812796353</x:v>
      </x:c>
      <x:c r="S1195" s="139" t="str">
        <x:f>IF(AND(L1195&lt;=TOTAL_BED_CAP,N1195&lt;=TEMP_WORKER_CAP),"YES","NO")</x:f>
        <x:v>YES</x:v>
      </x:c>
      <x:c r="T1195" s="139" t="n">
        <x:f>IF(S1195="YES",R1195,-1E+99)</x:f>
        <x:v>-10167.436812796353</x:v>
      </x:c>
    </x:row>
    <x:row r="1196">
      <x:c r="A1196" s="139"/>
      <x:c r="B1196" s="139"/>
      <x:c r="C1196" s="139"/>
      <x:c r="D1196" s="139"/>
      <x:c r="E1196" s="139"/>
      <x:c r="F1196" s="139"/>
      <x:c r="G1196" s="139"/>
      <x:c r="H1196" s="139"/>
      <x:c r="I1196" s="266" t="n">
        <x:f>INT((ROW()-ROW($I$46))/((CARROT_CAP+1)*(MESCLUN_CAP+1)))</x:f>
        <x:v>1</x:v>
      </x:c>
      <x:c r="J1196" s="266" t="n">
        <x:f>MOD(INT((ROW()-ROW($I$46))/(MESCLUN_CAP+1)),CARROT_CAP+1)</x:f>
        <x:v>16</x:v>
      </x:c>
      <x:c r="K1196" s="266" t="n">
        <x:f>MOD(ROW()-ROW($I$46),MESCLUN_CAP+1)</x:f>
        <x:v>3</x:v>
      </x:c>
      <x:c r="L1196" s="266" t="n">
        <x:f>SUM(I1196:K1196)</x:f>
        <x:v>20</x:v>
      </x:c>
      <x:c r="M1196" s="267" t="n">
        <x:f>I1196*TOMATO_HOURS*WEEKS*(1+TOMATO_DIM)^I1196+J1196*CARROT_HOURS*WEEKS*(1+CARROT_DIM)^J1196+K1196*MESCLUN_HOURS*WEEKS*(1+MESCLUN_DIM)^K1196</x:f>
        <x:v>951.6887428389448</x:v>
      </x:c>
      <x:c r="N1196" s="267" t="n">
        <x:f>MAX(M1196-FARMER_HOURS,0)/TEMP_HOURS_PER_WORKER</x:f>
        <x:v>0.16089496030482278</x:v>
      </x:c>
      <x:c r="O1196" s="268" t="n">
        <x:f>I1196*TOMATO_PRICE+J1196*CARROT_PRICE+K1196*MESCLUN_PRICE</x:f>
        <x:v>50404</x:v>
      </x:c>
      <x:c r="P1196" s="268" t="n">
        <x:f>I1196*TOMATO_FERTILIZER+J1196*CARROT_FERTILIZER+K1196*MESCLUN_FERTILIZER</x:f>
        <x:v>10560</x:v>
      </x:c>
      <x:c r="Q1196" s="268" t="n">
        <x:f>MIN(M1196,FARMER_HOURS)*FARMER_RATE+MAX(M1196-FARMER_HOURS,0)*TEMP_RATE</x:f>
        <x:v>29022.37400762057</x:v>
      </x:c>
      <x:c r="R1196" s="268" t="n">
        <x:f>O1196-P1196-Q1196-FIXED_COST</x:f>
        <x:v>-9178.374007620569</x:v>
      </x:c>
      <x:c r="S1196" s="139" t="str">
        <x:f>IF(AND(L1196&lt;=TOTAL_BED_CAP,N1196&lt;=TEMP_WORKER_CAP),"YES","NO")</x:f>
        <x:v>YES</x:v>
      </x:c>
      <x:c r="T1196" s="139" t="n">
        <x:f>IF(S1196="YES",R1196,-1E+99)</x:f>
        <x:v>-9178.374007620569</x:v>
      </x:c>
    </x:row>
    <x:row r="1197">
      <x:c r="A1197" s="139"/>
      <x:c r="B1197" s="139"/>
      <x:c r="C1197" s="139"/>
      <x:c r="D1197" s="139"/>
      <x:c r="E1197" s="139"/>
      <x:c r="F1197" s="139"/>
      <x:c r="G1197" s="139"/>
      <x:c r="H1197" s="139"/>
      <x:c r="I1197" s="266" t="n">
        <x:f>INT((ROW()-ROW($I$46))/((CARROT_CAP+1)*(MESCLUN_CAP+1)))</x:f>
        <x:v>1</x:v>
      </x:c>
      <x:c r="J1197" s="266" t="n">
        <x:f>MOD(INT((ROW()-ROW($I$46))/(MESCLUN_CAP+1)),CARROT_CAP+1)</x:f>
        <x:v>16</x:v>
      </x:c>
      <x:c r="K1197" s="266" t="n">
        <x:f>MOD(ROW()-ROW($I$46),MESCLUN_CAP+1)</x:f>
        <x:v>4</x:v>
      </x:c>
      <x:c r="L1197" s="266" t="n">
        <x:f>SUM(I1197:K1197)</x:f>
        <x:v>21</x:v>
      </x:c>
      <x:c r="M1197" s="267" t="n">
        <x:f>I1197*TOMATO_HOURS*WEEKS*(1+TOMATO_DIM)^I1197+J1197*CARROT_HOURS*WEEKS*(1+CARROT_DIM)^J1197+K1197*MESCLUN_HOURS*WEEKS*(1+MESCLUN_DIM)^K1197</x:f>
        <x:v>1000.732858561601</x:v>
      </x:c>
      <x:c r="N1197" s="267" t="n">
        <x:f>MAX(M1197-FARMER_HOURS,0)/TEMP_HOURS_PER_WORKER</x:f>
        <x:v>0.19495337400111182</x:v>
      </x:c>
      <x:c r="O1197" s="268" t="n">
        <x:f>I1197*TOMATO_PRICE+J1197*CARROT_PRICE+K1197*MESCLUN_PRICE</x:f>
        <x:v>53104</x:v>
      </x:c>
      <x:c r="P1197" s="268" t="n">
        <x:f>I1197*TOMATO_FERTILIZER+J1197*CARROT_FERTILIZER+K1197*MESCLUN_FERTILIZER</x:f>
        <x:v>11440</x:v>
      </x:c>
      <x:c r="Q1197" s="268" t="n">
        <x:f>MIN(M1197,FARMER_HOURS)*FARMER_RATE+MAX(M1197-FARMER_HOURS,0)*TEMP_RATE</x:f>
        <x:v>29873.834350027795</x:v>
      </x:c>
      <x:c r="R1197" s="268" t="n">
        <x:f>O1197-P1197-Q1197-FIXED_COST</x:f>
        <x:v>-8209.834350027795</x:v>
      </x:c>
      <x:c r="S1197" s="139" t="str">
        <x:f>IF(AND(L1197&lt;=TOTAL_BED_CAP,N1197&lt;=TEMP_WORKER_CAP),"YES","NO")</x:f>
        <x:v>YES</x:v>
      </x:c>
      <x:c r="T1197" s="139" t="n">
        <x:f>IF(S1197="YES",R1197,-1E+99)</x:f>
        <x:v>-8209.834350027795</x:v>
      </x:c>
    </x:row>
    <x:row r="1198">
      <x:c r="A1198" s="139"/>
      <x:c r="B1198" s="139"/>
      <x:c r="C1198" s="139"/>
      <x:c r="D1198" s="139"/>
      <x:c r="E1198" s="139"/>
      <x:c r="F1198" s="139"/>
      <x:c r="G1198" s="139"/>
      <x:c r="H1198" s="139"/>
      <x:c r="I1198" s="266" t="n">
        <x:f>INT((ROW()-ROW($I$46))/((CARROT_CAP+1)*(MESCLUN_CAP+1)))</x:f>
        <x:v>1</x:v>
      </x:c>
      <x:c r="J1198" s="266" t="n">
        <x:f>MOD(INT((ROW()-ROW($I$46))/(MESCLUN_CAP+1)),CARROT_CAP+1)</x:f>
        <x:v>16</x:v>
      </x:c>
      <x:c r="K1198" s="266" t="n">
        <x:f>MOD(ROW()-ROW($I$46),MESCLUN_CAP+1)</x:f>
        <x:v>5</x:v>
      </x:c>
      <x:c r="L1198" s="266" t="n">
        <x:f>SUM(I1198:K1198)</x:f>
        <x:v>22</x:v>
      </x:c>
      <x:c r="M1198" s="267" t="n">
        <x:f>I1198*TOMATO_HOURS*WEEKS*(1+TOMATO_DIM)^I1198+J1198*CARROT_HOURS*WEEKS*(1+CARROT_DIM)^J1198+K1198*MESCLUN_HOURS*WEEKS*(1+MESCLUN_DIM)^K1198</x:f>
        <x:v>1050.9811824828046</x:v>
      </x:c>
      <x:c r="N1198" s="267" t="n">
        <x:f>MAX(M1198-FARMER_HOURS,0)/TEMP_HOURS_PER_WORKER</x:f>
        <x:v>0.2298480433908365</x:v>
      </x:c>
      <x:c r="O1198" s="268" t="n">
        <x:f>I1198*TOMATO_PRICE+J1198*CARROT_PRICE+K1198*MESCLUN_PRICE</x:f>
        <x:v>55804</x:v>
      </x:c>
      <x:c r="P1198" s="268" t="n">
        <x:f>I1198*TOMATO_FERTILIZER+J1198*CARROT_FERTILIZER+K1198*MESCLUN_FERTILIZER</x:f>
        <x:v>12320</x:v>
      </x:c>
      <x:c r="Q1198" s="268" t="n">
        <x:f>MIN(M1198,FARMER_HOURS)*FARMER_RATE+MAX(M1198-FARMER_HOURS,0)*TEMP_RATE</x:f>
        <x:v>30746.201084770913</x:v>
      </x:c>
      <x:c r="R1198" s="268" t="n">
        <x:f>O1198-P1198-Q1198-FIXED_COST</x:f>
        <x:v>-7262.201084770913</x:v>
      </x:c>
      <x:c r="S1198" s="139" t="str">
        <x:f>IF(AND(L1198&lt;=TOTAL_BED_CAP,N1198&lt;=TEMP_WORKER_CAP),"YES","NO")</x:f>
        <x:v>YES</x:v>
      </x:c>
      <x:c r="T1198" s="139" t="n">
        <x:f>IF(S1198="YES",R1198,-1E+99)</x:f>
        <x:v>-7262.201084770913</x:v>
      </x:c>
    </x:row>
    <x:row r="1199">
      <x:c r="A1199" s="139"/>
      <x:c r="B1199" s="139"/>
      <x:c r="C1199" s="139"/>
      <x:c r="D1199" s="139"/>
      <x:c r="E1199" s="139"/>
      <x:c r="F1199" s="139"/>
      <x:c r="G1199" s="139"/>
      <x:c r="H1199" s="139"/>
      <x:c r="I1199" s="266" t="n">
        <x:f>INT((ROW()-ROW($I$46))/((CARROT_CAP+1)*(MESCLUN_CAP+1)))</x:f>
        <x:v>1</x:v>
      </x:c>
      <x:c r="J1199" s="266" t="n">
        <x:f>MOD(INT((ROW()-ROW($I$46))/(MESCLUN_CAP+1)),CARROT_CAP+1)</x:f>
        <x:v>16</x:v>
      </x:c>
      <x:c r="K1199" s="266" t="n">
        <x:f>MOD(ROW()-ROW($I$46),MESCLUN_CAP+1)</x:f>
        <x:v>6</x:v>
      </x:c>
      <x:c r="L1199" s="266" t="n">
        <x:f>SUM(I1199:K1199)</x:f>
        <x:v>23</x:v>
      </x:c>
      <x:c r="M1199" s="267" t="n">
        <x:f>I1199*TOMATO_HOURS*WEEKS*(1+TOMATO_DIM)^I1199+J1199*CARROT_HOURS*WEEKS*(1+CARROT_DIM)^J1199+K1199*MESCLUN_HOURS*WEEKS*(1+MESCLUN_DIM)^K1199</x:f>
        <x:v>1102.4561566644375</x:v>
      </x:c>
      <x:c r="N1199" s="267" t="n">
        <x:f>MAX(M1199-FARMER_HOURS,0)/TEMP_HOURS_PER_WORKER</x:f>
        <x:v>0.2655945532391927</x:v>
      </x:c>
      <x:c r="O1199" s="268" t="n">
        <x:f>I1199*TOMATO_PRICE+J1199*CARROT_PRICE+K1199*MESCLUN_PRICE</x:f>
        <x:v>58504</x:v>
      </x:c>
      <x:c r="P1199" s="268" t="n">
        <x:f>I1199*TOMATO_FERTILIZER+J1199*CARROT_FERTILIZER+K1199*MESCLUN_FERTILIZER</x:f>
        <x:v>13200</x:v>
      </x:c>
      <x:c r="Q1199" s="268" t="n">
        <x:f>MIN(M1199,FARMER_HOURS)*FARMER_RATE+MAX(M1199-FARMER_HOURS,0)*TEMP_RATE</x:f>
        <x:v>31639.86383097982</x:v>
      </x:c>
      <x:c r="R1199" s="268" t="n">
        <x:f>O1199-P1199-Q1199-FIXED_COST</x:f>
        <x:v>-6335.863830979819</x:v>
      </x:c>
      <x:c r="S1199" s="139" t="str">
        <x:f>IF(AND(L1199&lt;=TOTAL_BED_CAP,N1199&lt;=TEMP_WORKER_CAP),"YES","NO")</x:f>
        <x:v>YES</x:v>
      </x:c>
      <x:c r="T1199" s="139" t="n">
        <x:f>IF(S1199="YES",R1199,-1E+99)</x:f>
        <x:v>-6335.863830979819</x:v>
      </x:c>
    </x:row>
    <x:row r="1200">
      <x:c r="A1200" s="139"/>
      <x:c r="B1200" s="139"/>
      <x:c r="C1200" s="139"/>
      <x:c r="D1200" s="139"/>
      <x:c r="E1200" s="139"/>
      <x:c r="F1200" s="139"/>
      <x:c r="G1200" s="139"/>
      <x:c r="H1200" s="139"/>
      <x:c r="I1200" s="266" t="n">
        <x:f>INT((ROW()-ROW($I$46))/((CARROT_CAP+1)*(MESCLUN_CAP+1)))</x:f>
        <x:v>1</x:v>
      </x:c>
      <x:c r="J1200" s="266" t="n">
        <x:f>MOD(INT((ROW()-ROW($I$46))/(MESCLUN_CAP+1)),CARROT_CAP+1)</x:f>
        <x:v>16</x:v>
      </x:c>
      <x:c r="K1200" s="266" t="n">
        <x:f>MOD(ROW()-ROW($I$46),MESCLUN_CAP+1)</x:f>
        <x:v>7</x:v>
      </x:c>
      <x:c r="L1200" s="266" t="n">
        <x:f>SUM(I1200:K1200)</x:f>
        <x:v>24</x:v>
      </x:c>
      <x:c r="M1200" s="267" t="n">
        <x:f>I1200*TOMATO_HOURS*WEEKS*(1+TOMATO_DIM)^I1200+J1200*CARROT_HOURS*WEEKS*(1+CARROT_DIM)^J1200+K1200*MESCLUN_HOURS*WEEKS*(1+MESCLUN_DIM)^K1200</x:f>
        <x:v>1155.180596062398</x:v>
      </x:c>
      <x:c r="N1200" s="267" t="n">
        <x:f>MAX(M1200-FARMER_HOURS,0)/TEMP_HOURS_PER_WORKER</x:f>
        <x:v>0.30220874726555425</x:v>
      </x:c>
      <x:c r="O1200" s="268" t="n">
        <x:f>I1200*TOMATO_PRICE+J1200*CARROT_PRICE+K1200*MESCLUN_PRICE</x:f>
        <x:v>61204</x:v>
      </x:c>
      <x:c r="P1200" s="268" t="n">
        <x:f>I1200*TOMATO_FERTILIZER+J1200*CARROT_FERTILIZER+K1200*MESCLUN_FERTILIZER</x:f>
        <x:v>14080</x:v>
      </x:c>
      <x:c r="Q1200" s="268" t="n">
        <x:f>MIN(M1200,FARMER_HOURS)*FARMER_RATE+MAX(M1200-FARMER_HOURS,0)*TEMP_RATE</x:f>
        <x:v>32555.218681638857</x:v>
      </x:c>
      <x:c r="R1200" s="268" t="n">
        <x:f>O1200-P1200-Q1200-FIXED_COST</x:f>
        <x:v>-5431.218681638857</x:v>
      </x:c>
      <x:c r="S1200" s="139" t="str">
        <x:f>IF(AND(L1200&lt;=TOTAL_BED_CAP,N1200&lt;=TEMP_WORKER_CAP),"YES","NO")</x:f>
        <x:v>YES</x:v>
      </x:c>
      <x:c r="T1200" s="139" t="n">
        <x:f>IF(S1200="YES",R1200,-1E+99)</x:f>
        <x:v>-5431.218681638857</x:v>
      </x:c>
    </x:row>
    <x:row r="1201">
      <x:c r="A1201" s="139"/>
      <x:c r="B1201" s="139"/>
      <x:c r="C1201" s="139"/>
      <x:c r="D1201" s="139"/>
      <x:c r="E1201" s="139"/>
      <x:c r="F1201" s="139"/>
      <x:c r="G1201" s="139"/>
      <x:c r="H1201" s="139"/>
      <x:c r="I1201" s="266" t="n">
        <x:f>INT((ROW()-ROW($I$46))/((CARROT_CAP+1)*(MESCLUN_CAP+1)))</x:f>
        <x:v>1</x:v>
      </x:c>
      <x:c r="J1201" s="266" t="n">
        <x:f>MOD(INT((ROW()-ROW($I$46))/(MESCLUN_CAP+1)),CARROT_CAP+1)</x:f>
        <x:v>16</x:v>
      </x:c>
      <x:c r="K1201" s="266" t="n">
        <x:f>MOD(ROW()-ROW($I$46),MESCLUN_CAP+1)</x:f>
        <x:v>8</x:v>
      </x:c>
      <x:c r="L1201" s="266" t="n">
        <x:f>SUM(I1201:K1201)</x:f>
        <x:v>25</x:v>
      </x:c>
      <x:c r="M1201" s="267" t="n">
        <x:f>I1201*TOMATO_HOURS*WEEKS*(1+TOMATO_DIM)^I1201+J1201*CARROT_HOURS*WEEKS*(1+CARROT_DIM)^J1201+K1201*MESCLUN_HOURS*WEEKS*(1+MESCLUN_DIM)^K1201</x:f>
        <x:v>1209.1776943423781</x:v>
      </x:c>
      <x:c r="N1201" s="267" t="n">
        <x:f>MAX(M1201-FARMER_HOURS,0)/TEMP_HOURS_PER_WORKER</x:f>
        <x:v>0.33970673218220704</x:v>
      </x:c>
      <x:c r="O1201" s="268" t="n">
        <x:f>I1201*TOMATO_PRICE+J1201*CARROT_PRICE+K1201*MESCLUN_PRICE</x:f>
        <x:v>63904</x:v>
      </x:c>
      <x:c r="P1201" s="268" t="n">
        <x:f>I1201*TOMATO_FERTILIZER+J1201*CARROT_FERTILIZER+K1201*MESCLUN_FERTILIZER</x:f>
        <x:v>14960</x:v>
      </x:c>
      <x:c r="Q1201" s="268" t="n">
        <x:f>MIN(M1201,FARMER_HOURS)*FARMER_RATE+MAX(M1201-FARMER_HOURS,0)*TEMP_RATE</x:f>
        <x:v>33492.668304555176</x:v>
      </x:c>
      <x:c r="R1201" s="268" t="n">
        <x:f>O1201-P1201-Q1201-FIXED_COST</x:f>
        <x:v>-4548.668304555176</x:v>
      </x:c>
      <x:c r="S1201" s="139" t="str">
        <x:f>IF(AND(L1201&lt;=TOTAL_BED_CAP,N1201&lt;=TEMP_WORKER_CAP),"YES","NO")</x:f>
        <x:v>YES</x:v>
      </x:c>
      <x:c r="T1201" s="139" t="n">
        <x:f>IF(S1201="YES",R1201,-1E+99)</x:f>
        <x:v>-4548.668304555176</x:v>
      </x:c>
    </x:row>
    <x:row r="1202">
      <x:c r="A1202" s="139"/>
      <x:c r="B1202" s="139"/>
      <x:c r="C1202" s="139"/>
      <x:c r="D1202" s="139"/>
      <x:c r="E1202" s="139"/>
      <x:c r="F1202" s="139"/>
      <x:c r="G1202" s="139"/>
      <x:c r="H1202" s="139"/>
      <x:c r="I1202" s="266" t="n">
        <x:f>INT((ROW()-ROW($I$46))/((CARROT_CAP+1)*(MESCLUN_CAP+1)))</x:f>
        <x:v>1</x:v>
      </x:c>
      <x:c r="J1202" s="266" t="n">
        <x:f>MOD(INT((ROW()-ROW($I$46))/(MESCLUN_CAP+1)),CARROT_CAP+1)</x:f>
        <x:v>16</x:v>
      </x:c>
      <x:c r="K1202" s="266" t="n">
        <x:f>MOD(ROW()-ROW($I$46),MESCLUN_CAP+1)</x:f>
        <x:v>9</x:v>
      </x:c>
      <x:c r="L1202" s="266" t="n">
        <x:f>SUM(I1202:K1202)</x:f>
        <x:v>26</x:v>
      </x:c>
      <x:c r="M1202" s="267" t="n">
        <x:f>I1202*TOMATO_HOURS*WEEKS*(1+TOMATO_DIM)^I1202+J1202*CARROT_HOURS*WEEKS*(1+CARROT_DIM)^J1202+K1202*MESCLUN_HOURS*WEEKS*(1+MESCLUN_DIM)^K1202</x:f>
        <x:v>1264.4710297827726</x:v>
      </x:c>
      <x:c r="N1202" s="267" t="n">
        <x:f>MAX(M1202-FARMER_HOURS,0)/TEMP_HOURS_PER_WORKER</x:f>
        <x:v>0.3781048817935921</x:v>
      </x:c>
      <x:c r="O1202" s="268" t="n">
        <x:f>I1202*TOMATO_PRICE+J1202*CARROT_PRICE+K1202*MESCLUN_PRICE</x:f>
        <x:v>66604</x:v>
      </x:c>
      <x:c r="P1202" s="268" t="n">
        <x:f>I1202*TOMATO_FERTILIZER+J1202*CARROT_FERTILIZER+K1202*MESCLUN_FERTILIZER</x:f>
        <x:v>15840</x:v>
      </x:c>
      <x:c r="Q1202" s="268" t="n">
        <x:f>MIN(M1202,FARMER_HOURS)*FARMER_RATE+MAX(M1202-FARMER_HOURS,0)*TEMP_RATE</x:f>
        <x:v>34452.6220448398</x:v>
      </x:c>
      <x:c r="R1202" s="268" t="n">
        <x:f>O1202-P1202-Q1202-FIXED_COST</x:f>
        <x:v>-3688.6220448398017</x:v>
      </x:c>
      <x:c r="S1202" s="139" t="str">
        <x:f>IF(AND(L1202&lt;=TOTAL_BED_CAP,N1202&lt;=TEMP_WORKER_CAP),"YES","NO")</x:f>
        <x:v>YES</x:v>
      </x:c>
      <x:c r="T1202" s="139" t="n">
        <x:f>IF(S1202="YES",R1202,-1E+99)</x:f>
        <x:v>-3688.6220448398017</x:v>
      </x:c>
    </x:row>
    <x:row r="1203">
      <x:c r="A1203" s="139"/>
      <x:c r="B1203" s="139"/>
      <x:c r="C1203" s="139"/>
      <x:c r="D1203" s="139"/>
      <x:c r="E1203" s="139"/>
      <x:c r="F1203" s="139"/>
      <x:c r="G1203" s="139"/>
      <x:c r="H1203" s="139"/>
      <x:c r="I1203" s="266" t="n">
        <x:f>INT((ROW()-ROW($I$46))/((CARROT_CAP+1)*(MESCLUN_CAP+1)))</x:f>
        <x:v>1</x:v>
      </x:c>
      <x:c r="J1203" s="266" t="n">
        <x:f>MOD(INT((ROW()-ROW($I$46))/(MESCLUN_CAP+1)),CARROT_CAP+1)</x:f>
        <x:v>16</x:v>
      </x:c>
      <x:c r="K1203" s="266" t="n">
        <x:f>MOD(ROW()-ROW($I$46),MESCLUN_CAP+1)</x:f>
        <x:v>10</x:v>
      </x:c>
      <x:c r="L1203" s="266" t="n">
        <x:f>SUM(I1203:K1203)</x:f>
        <x:v>27</x:v>
      </x:c>
      <x:c r="M1203" s="267" t="n">
        <x:f>I1203*TOMATO_HOURS*WEEKS*(1+TOMATO_DIM)^I1203+J1203*CARROT_HOURS*WEEKS*(1+CARROT_DIM)^J1203+K1203*MESCLUN_HOURS*WEEKS*(1+MESCLUN_DIM)^K1203</x:f>
        <x:v>1321.0845712659852</x:v>
      </x:c>
      <x:c r="N1203" s="267" t="n">
        <x:f>MAX(M1203-FARMER_HOURS,0)/TEMP_HOURS_PER_WORKER</x:f>
        <x:v>0.4174198411569342</x:v>
      </x:c>
      <x:c r="O1203" s="268" t="n">
        <x:f>I1203*TOMATO_PRICE+J1203*CARROT_PRICE+K1203*MESCLUN_PRICE</x:f>
        <x:v>69304</x:v>
      </x:c>
      <x:c r="P1203" s="268" t="n">
        <x:f>I1203*TOMATO_FERTILIZER+J1203*CARROT_FERTILIZER+K1203*MESCLUN_FERTILIZER</x:f>
        <x:v>16720</x:v>
      </x:c>
      <x:c r="Q1203" s="268" t="n">
        <x:f>MIN(M1203,FARMER_HOURS)*FARMER_RATE+MAX(M1203-FARMER_HOURS,0)*TEMP_RATE</x:f>
        <x:v>35435.49602892336</x:v>
      </x:c>
      <x:c r="R1203" s="268" t="n">
        <x:f>O1203-P1203-Q1203-FIXED_COST</x:f>
        <x:v>-2851.496028923357</x:v>
      </x:c>
      <x:c r="S1203" s="139" t="str">
        <x:f>IF(AND(L1203&lt;=TOTAL_BED_CAP,N1203&lt;=TEMP_WORKER_CAP),"YES","NO")</x:f>
        <x:v>YES</x:v>
      </x:c>
      <x:c r="T1203" s="139" t="n">
        <x:f>IF(S1203="YES",R1203,-1E+99)</x:f>
        <x:v>-2851.496028923357</x:v>
      </x:c>
    </x:row>
    <x:row r="1204">
      <x:c r="A1204" s="139"/>
      <x:c r="B1204" s="139"/>
      <x:c r="C1204" s="139"/>
      <x:c r="D1204" s="139"/>
      <x:c r="E1204" s="139"/>
      <x:c r="F1204" s="139"/>
      <x:c r="G1204" s="139"/>
      <x:c r="H1204" s="139"/>
      <x:c r="I1204" s="266" t="n">
        <x:f>INT((ROW()-ROW($I$46))/((CARROT_CAP+1)*(MESCLUN_CAP+1)))</x:f>
        <x:v>1</x:v>
      </x:c>
      <x:c r="J1204" s="266" t="n">
        <x:f>MOD(INT((ROW()-ROW($I$46))/(MESCLUN_CAP+1)),CARROT_CAP+1)</x:f>
        <x:v>16</x:v>
      </x:c>
      <x:c r="K1204" s="266" t="n">
        <x:f>MOD(ROW()-ROW($I$46),MESCLUN_CAP+1)</x:f>
        <x:v>11</x:v>
      </x:c>
      <x:c r="L1204" s="266" t="n">
        <x:f>SUM(I1204:K1204)</x:f>
        <x:v>28</x:v>
      </x:c>
      <x:c r="M1204" s="267" t="n">
        <x:f>I1204*TOMATO_HOURS*WEEKS*(1+TOMATO_DIM)^I1204+J1204*CARROT_HOURS*WEEKS*(1+CARROT_DIM)^J1204+K1204*MESCLUN_HOURS*WEEKS*(1+MESCLUN_DIM)^K1204</x:f>
        <x:v>1379.0426843594246</x:v>
      </x:c>
      <x:c r="N1204" s="267" t="n">
        <x:f>MAX(M1204-FARMER_HOURS,0)/TEMP_HOURS_PER_WORKER</x:f>
        <x:v>0.45766853080515596</x:v>
      </x:c>
      <x:c r="O1204" s="268" t="n">
        <x:f>I1204*TOMATO_PRICE+J1204*CARROT_PRICE+K1204*MESCLUN_PRICE</x:f>
        <x:v>72004</x:v>
      </x:c>
      <x:c r="P1204" s="268" t="n">
        <x:f>I1204*TOMATO_FERTILIZER+J1204*CARROT_FERTILIZER+K1204*MESCLUN_FERTILIZER</x:f>
        <x:v>17600</x:v>
      </x:c>
      <x:c r="Q1204" s="268" t="n">
        <x:f>MIN(M1204,FARMER_HOURS)*FARMER_RATE+MAX(M1204-FARMER_HOURS,0)*TEMP_RATE</x:f>
        <x:v>36441.7132701289</x:v>
      </x:c>
      <x:c r="R1204" s="268" t="n">
        <x:f>O1204-P1204-Q1204-FIXED_COST</x:f>
        <x:v>-2037.713270128901</x:v>
      </x:c>
      <x:c r="S1204" s="139" t="str">
        <x:f>IF(AND(L1204&lt;=TOTAL_BED_CAP,N1204&lt;=TEMP_WORKER_CAP),"YES","NO")</x:f>
        <x:v>YES</x:v>
      </x:c>
      <x:c r="T1204" s="139" t="n">
        <x:f>IF(S1204="YES",R1204,-1E+99)</x:f>
        <x:v>-2037.713270128901</x:v>
      </x:c>
    </x:row>
    <x:row r="1205">
      <x:c r="A1205" s="139"/>
      <x:c r="B1205" s="139"/>
      <x:c r="C1205" s="139"/>
      <x:c r="D1205" s="139"/>
      <x:c r="E1205" s="139"/>
      <x:c r="F1205" s="139"/>
      <x:c r="G1205" s="139"/>
      <x:c r="H1205" s="139"/>
      <x:c r="I1205" s="266" t="n">
        <x:f>INT((ROW()-ROW($I$46))/((CARROT_CAP+1)*(MESCLUN_CAP+1)))</x:f>
        <x:v>1</x:v>
      </x:c>
      <x:c r="J1205" s="266" t="n">
        <x:f>MOD(INT((ROW()-ROW($I$46))/(MESCLUN_CAP+1)),CARROT_CAP+1)</x:f>
        <x:v>16</x:v>
      </x:c>
      <x:c r="K1205" s="266" t="n">
        <x:f>MOD(ROW()-ROW($I$46),MESCLUN_CAP+1)</x:f>
        <x:v>12</x:v>
      </x:c>
      <x:c r="L1205" s="266" t="n">
        <x:f>SUM(I1205:K1205)</x:f>
        <x:v>29</x:v>
      </x:c>
      <x:c r="M1205" s="267" t="n">
        <x:f>I1205*TOMATO_HOURS*WEEKS*(1+TOMATO_DIM)^I1205+J1205*CARROT_HOURS*WEEKS*(1+CARROT_DIM)^J1205+K1205*MESCLUN_HOURS*WEEKS*(1+MESCLUN_DIM)^K1205</x:f>
        <x:v>1438.3701374874888</x:v>
      </x:c>
      <x:c r="N1205" s="267" t="n">
        <x:f>MAX(M1205-FARMER_HOURS,0)/TEMP_HOURS_PER_WORKER</x:f>
        <x:v>0.4988681510329783</x:v>
      </x:c>
      <x:c r="O1205" s="268" t="n">
        <x:f>I1205*TOMATO_PRICE+J1205*CARROT_PRICE+K1205*MESCLUN_PRICE</x:f>
        <x:v>74704</x:v>
      </x:c>
      <x:c r="P1205" s="268" t="n">
        <x:f>I1205*TOMATO_FERTILIZER+J1205*CARROT_FERTILIZER+K1205*MESCLUN_FERTILIZER</x:f>
        <x:v>18480</x:v>
      </x:c>
      <x:c r="Q1205" s="268" t="n">
        <x:f>MIN(M1205,FARMER_HOURS)*FARMER_RATE+MAX(M1205-FARMER_HOURS,0)*TEMP_RATE</x:f>
        <x:v>37471.703775824455</x:v>
      </x:c>
      <x:c r="R1205" s="268" t="n">
        <x:f>O1205-P1205-Q1205-FIXED_COST</x:f>
        <x:v>-1247.703775824455</x:v>
      </x:c>
      <x:c r="S1205" s="139" t="str">
        <x:f>IF(AND(L1205&lt;=TOTAL_BED_CAP,N1205&lt;=TEMP_WORKER_CAP),"YES","NO")</x:f>
        <x:v>YES</x:v>
      </x:c>
      <x:c r="T1205" s="139" t="n">
        <x:f>IF(S1205="YES",R1205,-1E+99)</x:f>
        <x:v>-1247.703775824455</x:v>
      </x:c>
    </x:row>
    <x:row r="1206">
      <x:c r="A1206" s="139"/>
      <x:c r="B1206" s="139"/>
      <x:c r="C1206" s="139"/>
      <x:c r="D1206" s="139"/>
      <x:c r="E1206" s="139"/>
      <x:c r="F1206" s="139"/>
      <x:c r="G1206" s="139"/>
      <x:c r="H1206" s="139"/>
      <x:c r="I1206" s="266" t="n">
        <x:f>INT((ROW()-ROW($I$46))/((CARROT_CAP+1)*(MESCLUN_CAP+1)))</x:f>
        <x:v>1</x:v>
      </x:c>
      <x:c r="J1206" s="266" t="n">
        <x:f>MOD(INT((ROW()-ROW($I$46))/(MESCLUN_CAP+1)),CARROT_CAP+1)</x:f>
        <x:v>16</x:v>
      </x:c>
      <x:c r="K1206" s="266" t="n">
        <x:f>MOD(ROW()-ROW($I$46),MESCLUN_CAP+1)</x:f>
        <x:v>13</x:v>
      </x:c>
      <x:c r="L1206" s="266" t="n">
        <x:f>SUM(I1206:K1206)</x:f>
        <x:v>30</x:v>
      </x:c>
      <x:c r="M1206" s="267" t="n">
        <x:f>I1206*TOMATO_HOURS*WEEKS*(1+TOMATO_DIM)^I1206+J1206*CARROT_HOURS*WEEKS*(1+CARROT_DIM)^J1206+K1206*MESCLUN_HOURS*WEEKS*(1+MESCLUN_DIM)^K1206</x:f>
        <x:v>1499.0921081958732</x:v>
      </x:c>
      <x:c r="N1206" s="267" t="n">
        <x:f>MAX(M1206-FARMER_HOURS,0)/TEMP_HOURS_PER_WORKER</x:f>
        <x:v>0.5410361862471341</x:v>
      </x:c>
      <x:c r="O1206" s="268" t="n">
        <x:f>I1206*TOMATO_PRICE+J1206*CARROT_PRICE+K1206*MESCLUN_PRICE</x:f>
        <x:v>77404</x:v>
      </x:c>
      <x:c r="P1206" s="268" t="n">
        <x:f>I1206*TOMATO_FERTILIZER+J1206*CARROT_FERTILIZER+K1206*MESCLUN_FERTILIZER</x:f>
        <x:v>19360</x:v>
      </x:c>
      <x:c r="Q1206" s="268" t="n">
        <x:f>MIN(M1206,FARMER_HOURS)*FARMER_RATE+MAX(M1206-FARMER_HOURS,0)*TEMP_RATE</x:f>
        <x:v>38525.904656178354</x:v>
      </x:c>
      <x:c r="R1206" s="268" t="n">
        <x:f>O1206-P1206-Q1206-FIXED_COST</x:f>
        <x:v>-481.90465617835434</x:v>
      </x:c>
      <x:c r="S1206" s="139" t="str">
        <x:f>IF(AND(L1206&lt;=TOTAL_BED_CAP,N1206&lt;=TEMP_WORKER_CAP),"YES","NO")</x:f>
        <x:v>YES</x:v>
      </x:c>
      <x:c r="T1206" s="139" t="n">
        <x:f>IF(S1206="YES",R1206,-1E+99)</x:f>
        <x:v>-481.90465617835434</x:v>
      </x:c>
    </x:row>
    <x:row r="1207">
      <x:c r="A1207" s="139"/>
      <x:c r="B1207" s="139"/>
      <x:c r="C1207" s="139"/>
      <x:c r="D1207" s="139"/>
      <x:c r="E1207" s="139"/>
      <x:c r="F1207" s="139"/>
      <x:c r="G1207" s="139"/>
      <x:c r="H1207" s="139"/>
      <x:c r="I1207" s="266" t="n">
        <x:f>INT((ROW()-ROW($I$46))/((CARROT_CAP+1)*(MESCLUN_CAP+1)))</x:f>
        <x:v>1</x:v>
      </x:c>
      <x:c r="J1207" s="266" t="n">
        <x:f>MOD(INT((ROW()-ROW($I$46))/(MESCLUN_CAP+1)),CARROT_CAP+1)</x:f>
        <x:v>16</x:v>
      </x:c>
      <x:c r="K1207" s="266" t="n">
        <x:f>MOD(ROW()-ROW($I$46),MESCLUN_CAP+1)</x:f>
        <x:v>14</x:v>
      </x:c>
      <x:c r="L1207" s="266" t="n">
        <x:f>SUM(I1207:K1207)</x:f>
        <x:v>31</x:v>
      </x:c>
      <x:c r="M1207" s="267" t="n">
        <x:f>I1207*TOMATO_HOURS*WEEKS*(1+TOMATO_DIM)^I1207+J1207*CARROT_HOURS*WEEKS*(1+CARROT_DIM)^J1207+K1207*MESCLUN_HOURS*WEEKS*(1+MESCLUN_DIM)^K1207</x:f>
        <x:v>1561.2341895095342</x:v>
      </x:c>
      <x:c r="N1207" s="267" t="n">
        <x:f>MAX(M1207-FARMER_HOURS,0)/TEMP_HOURS_PER_WORKER</x:f>
        <x:v>0.5841904093816209</x:v>
      </x:c>
      <x:c r="O1207" s="268" t="n">
        <x:f>I1207*TOMATO_PRICE+J1207*CARROT_PRICE+K1207*MESCLUN_PRICE</x:f>
        <x:v>80104</x:v>
      </x:c>
      <x:c r="P1207" s="268" t="n">
        <x:f>I1207*TOMATO_FERTILIZER+J1207*CARROT_FERTILIZER+K1207*MESCLUN_FERTILIZER</x:f>
        <x:v>20240</x:v>
      </x:c>
      <x:c r="Q1207" s="268" t="n">
        <x:f>MIN(M1207,FARMER_HOURS)*FARMER_RATE+MAX(M1207-FARMER_HOURS,0)*TEMP_RATE</x:f>
        <x:v>39604.760234540525</x:v>
      </x:c>
      <x:c r="R1207" s="268" t="n">
        <x:f>O1207-P1207-Q1207-FIXED_COST</x:f>
        <x:v>259.23976545947517</x:v>
      </x:c>
      <x:c r="S1207" s="139" t="str">
        <x:f>IF(AND(L1207&lt;=TOTAL_BED_CAP,N1207&lt;=TEMP_WORKER_CAP),"YES","NO")</x:f>
        <x:v>YES</x:v>
      </x:c>
      <x:c r="T1207" s="139" t="n">
        <x:f>IF(S1207="YES",R1207,-1E+99)</x:f>
        <x:v>259.23976545947517</x:v>
      </x:c>
    </x:row>
    <x:row r="1208">
      <x:c r="A1208" s="139"/>
      <x:c r="B1208" s="139"/>
      <x:c r="C1208" s="139"/>
      <x:c r="D1208" s="139"/>
      <x:c r="E1208" s="139"/>
      <x:c r="F1208" s="139"/>
      <x:c r="G1208" s="139"/>
      <x:c r="H1208" s="139"/>
      <x:c r="I1208" s="266" t="n">
        <x:f>INT((ROW()-ROW($I$46))/((CARROT_CAP+1)*(MESCLUN_CAP+1)))</x:f>
        <x:v>1</x:v>
      </x:c>
      <x:c r="J1208" s="266" t="n">
        <x:f>MOD(INT((ROW()-ROW($I$46))/(MESCLUN_CAP+1)),CARROT_CAP+1)</x:f>
        <x:v>16</x:v>
      </x:c>
      <x:c r="K1208" s="266" t="n">
        <x:f>MOD(ROW()-ROW($I$46),MESCLUN_CAP+1)</x:f>
        <x:v>15</x:v>
      </x:c>
      <x:c r="L1208" s="266" t="n">
        <x:f>SUM(I1208:K1208)</x:f>
        <x:v>32</x:v>
      </x:c>
      <x:c r="M1208" s="267" t="n">
        <x:f>I1208*TOMATO_HOURS*WEEKS*(1+TOMATO_DIM)^I1208+J1208*CARROT_HOURS*WEEKS*(1+CARROT_DIM)^J1208+K1208*MESCLUN_HOURS*WEEKS*(1+MESCLUN_DIM)^K1208</x:f>
        <x:v>1624.8223963856806</x:v>
      </x:c>
      <x:c r="N1208" s="267" t="n">
        <x:f>MAX(M1208-FARMER_HOURS,0)/TEMP_HOURS_PER_WORKER</x:f>
        <x:v>0.6283488863789448</x:v>
      </x:c>
      <x:c r="O1208" s="268" t="n">
        <x:f>I1208*TOMATO_PRICE+J1208*CARROT_PRICE+K1208*MESCLUN_PRICE</x:f>
        <x:v>82804</x:v>
      </x:c>
      <x:c r="P1208" s="268" t="n">
        <x:f>I1208*TOMATO_FERTILIZER+J1208*CARROT_FERTILIZER+K1208*MESCLUN_FERTILIZER</x:f>
        <x:v>21120</x:v>
      </x:c>
      <x:c r="Q1208" s="268" t="n">
        <x:f>MIN(M1208,FARMER_HOURS)*FARMER_RATE+MAX(M1208-FARMER_HOURS,0)*TEMP_RATE</x:f>
        <x:v>40708.72215947362</x:v>
      </x:c>
      <x:c r="R1208" s="268" t="n">
        <x:f>O1208-P1208-Q1208-FIXED_COST</x:f>
        <x:v>975.2778405263816</x:v>
      </x:c>
      <x:c r="S1208" s="139" t="str">
        <x:f>IF(AND(L1208&lt;=TOTAL_BED_CAP,N1208&lt;=TEMP_WORKER_CAP),"YES","NO")</x:f>
        <x:v>YES</x:v>
      </x:c>
      <x:c r="T1208" s="139" t="n">
        <x:f>IF(S1208="YES",R1208,-1E+99)</x:f>
        <x:v>975.2778405263816</x:v>
      </x:c>
    </x:row>
    <x:row r="1209">
      <x:c r="A1209" s="139"/>
      <x:c r="B1209" s="139"/>
      <x:c r="C1209" s="139"/>
      <x:c r="D1209" s="139"/>
      <x:c r="E1209" s="139"/>
      <x:c r="F1209" s="139"/>
      <x:c r="G1209" s="139"/>
      <x:c r="H1209" s="139"/>
      <x:c r="I1209" s="266" t="n">
        <x:f>INT((ROW()-ROW($I$46))/((CARROT_CAP+1)*(MESCLUN_CAP+1)))</x:f>
        <x:v>1</x:v>
      </x:c>
      <x:c r="J1209" s="266" t="n">
        <x:f>MOD(INT((ROW()-ROW($I$46))/(MESCLUN_CAP+1)),CARROT_CAP+1)</x:f>
        <x:v>16</x:v>
      </x:c>
      <x:c r="K1209" s="266" t="n">
        <x:f>MOD(ROW()-ROW($I$46),MESCLUN_CAP+1)</x:f>
        <x:v>16</x:v>
      </x:c>
      <x:c r="L1209" s="266" t="n">
        <x:f>SUM(I1209:K1209)</x:f>
        <x:v>33</x:v>
      </x:c>
      <x:c r="M1209" s="267" t="n">
        <x:f>I1209*TOMATO_HOURS*WEEKS*(1+TOMATO_DIM)^I1209+J1209*CARROT_HOURS*WEEKS*(1+CARROT_DIM)^J1209+K1209*MESCLUN_HOURS*WEEKS*(1+MESCLUN_DIM)^K1209</x:f>
        <x:v>1689.8831722631694</x:v>
      </x:c>
      <x:c r="N1209" s="267" t="n">
        <x:f>MAX(M1209-FARMER_HOURS,0)/TEMP_HOURS_PER_WORKER</x:f>
        <x:v>0.673529980738312</x:v>
      </x:c>
      <x:c r="O1209" s="268" t="n">
        <x:f>I1209*TOMATO_PRICE+J1209*CARROT_PRICE+K1209*MESCLUN_PRICE</x:f>
        <x:v>85504</x:v>
      </x:c>
      <x:c r="P1209" s="268" t="n">
        <x:f>I1209*TOMATO_FERTILIZER+J1209*CARROT_FERTILIZER+K1209*MESCLUN_FERTILIZER</x:f>
        <x:v>22000</x:v>
      </x:c>
      <x:c r="Q1209" s="268" t="n">
        <x:f>MIN(M1209,FARMER_HOURS)*FARMER_RATE+MAX(M1209-FARMER_HOURS,0)*TEMP_RATE</x:f>
        <x:v>41838.2495184578</x:v>
      </x:c>
      <x:c r="R1209" s="268" t="n">
        <x:f>O1209-P1209-Q1209-FIXED_COST</x:f>
        <x:v>1665.7504815421999</x:v>
      </x:c>
      <x:c r="S1209" s="139" t="str">
        <x:f>IF(AND(L1209&lt;=TOTAL_BED_CAP,N1209&lt;=TEMP_WORKER_CAP),"YES","NO")</x:f>
        <x:v>YES</x:v>
      </x:c>
      <x:c r="T1209" s="139" t="n">
        <x:f>IF(S1209="YES",R1209,-1E+99)</x:f>
        <x:v>1665.7504815421999</x:v>
      </x:c>
    </x:row>
    <x:row r="1210">
      <x:c r="A1210" s="139"/>
      <x:c r="B1210" s="139"/>
      <x:c r="C1210" s="139"/>
      <x:c r="D1210" s="139"/>
      <x:c r="E1210" s="139"/>
      <x:c r="F1210" s="139"/>
      <x:c r="G1210" s="139"/>
      <x:c r="H1210" s="139"/>
      <x:c r="I1210" s="266" t="n">
        <x:f>INT((ROW()-ROW($I$46))/((CARROT_CAP+1)*(MESCLUN_CAP+1)))</x:f>
        <x:v>1</x:v>
      </x:c>
      <x:c r="J1210" s="266" t="n">
        <x:f>MOD(INT((ROW()-ROW($I$46))/(MESCLUN_CAP+1)),CARROT_CAP+1)</x:f>
        <x:v>16</x:v>
      </x:c>
      <x:c r="K1210" s="266" t="n">
        <x:f>MOD(ROW()-ROW($I$46),MESCLUN_CAP+1)</x:f>
        <x:v>17</x:v>
      </x:c>
      <x:c r="L1210" s="266" t="n">
        <x:f>SUM(I1210:K1210)</x:f>
        <x:v>34</x:v>
      </x:c>
      <x:c r="M1210" s="267" t="n">
        <x:f>I1210*TOMATO_HOURS*WEEKS*(1+TOMATO_DIM)^I1210+J1210*CARROT_HOURS*WEEKS*(1+CARROT_DIM)^J1210+K1210*MESCLUN_HOURS*WEEKS*(1+MESCLUN_DIM)^K1210</x:f>
        <x:v>1756.4433957097099</x:v>
      </x:c>
      <x:c r="N1210" s="267" t="n">
        <x:f>MAX(M1210-FARMER_HOURS,0)/TEMP_HOURS_PER_WORKER</x:f>
        <x:v>0.719752358131743</x:v>
      </x:c>
      <x:c r="O1210" s="268" t="n">
        <x:f>I1210*TOMATO_PRICE+J1210*CARROT_PRICE+K1210*MESCLUN_PRICE</x:f>
        <x:v>88204</x:v>
      </x:c>
      <x:c r="P1210" s="268" t="n">
        <x:f>I1210*TOMATO_FERTILIZER+J1210*CARROT_FERTILIZER+K1210*MESCLUN_FERTILIZER</x:f>
        <x:v>22880</x:v>
      </x:c>
      <x:c r="Q1210" s="268" t="n">
        <x:f>MIN(M1210,FARMER_HOURS)*FARMER_RATE+MAX(M1210-FARMER_HOURS,0)*TEMP_RATE</x:f>
        <x:v>42993.80895329357</x:v>
      </x:c>
      <x:c r="R1210" s="268" t="n">
        <x:f>O1210-P1210-Q1210-FIXED_COST</x:f>
        <x:v>2330.19104670643</x:v>
      </x:c>
      <x:c r="S1210" s="139" t="str">
        <x:f>IF(AND(L1210&lt;=TOTAL_BED_CAP,N1210&lt;=TEMP_WORKER_CAP),"YES","NO")</x:f>
        <x:v>YES</x:v>
      </x:c>
      <x:c r="T1210" s="139" t="n">
        <x:f>IF(S1210="YES",R1210,-1E+99)</x:f>
        <x:v>2330.19104670643</x:v>
      </x:c>
    </x:row>
    <x:row r="1211">
      <x:c r="A1211" s="139"/>
      <x:c r="B1211" s="139"/>
      <x:c r="C1211" s="139"/>
      <x:c r="D1211" s="139"/>
      <x:c r="E1211" s="139"/>
      <x:c r="F1211" s="139"/>
      <x:c r="G1211" s="139"/>
      <x:c r="H1211" s="139"/>
      <x:c r="I1211" s="266" t="n">
        <x:f>INT((ROW()-ROW($I$46))/((CARROT_CAP+1)*(MESCLUN_CAP+1)))</x:f>
        <x:v>1</x:v>
      </x:c>
      <x:c r="J1211" s="266" t="n">
        <x:f>MOD(INT((ROW()-ROW($I$46))/(MESCLUN_CAP+1)),CARROT_CAP+1)</x:f>
        <x:v>16</x:v>
      </x:c>
      <x:c r="K1211" s="266" t="n">
        <x:f>MOD(ROW()-ROW($I$46),MESCLUN_CAP+1)</x:f>
        <x:v>18</x:v>
      </x:c>
      <x:c r="L1211" s="266" t="n">
        <x:f>SUM(I1211:K1211)</x:f>
        <x:v>35</x:v>
      </x:c>
      <x:c r="M1211" s="267" t="n">
        <x:f>I1211*TOMATO_HOURS*WEEKS*(1+TOMATO_DIM)^I1211+J1211*CARROT_HOURS*WEEKS*(1+CARROT_DIM)^J1211+K1211*MESCLUN_HOURS*WEEKS*(1+MESCLUN_DIM)^K1211</x:f>
        <x:v>1824.530387168297</x:v>
      </x:c>
      <x:c r="N1211" s="267" t="n">
        <x:f>MAX(M1211-FARMER_HOURS,0)/TEMP_HOURS_PER_WORKER</x:f>
        <x:v>0.7670349910890951</x:v>
      </x:c>
      <x:c r="O1211" s="268" t="n">
        <x:f>I1211*TOMATO_PRICE+J1211*CARROT_PRICE+K1211*MESCLUN_PRICE</x:f>
        <x:v>90904</x:v>
      </x:c>
      <x:c r="P1211" s="268" t="n">
        <x:f>I1211*TOMATO_FERTILIZER+J1211*CARROT_FERTILIZER+K1211*MESCLUN_FERTILIZER</x:f>
        <x:v>23760</x:v>
      </x:c>
      <x:c r="Q1211" s="268" t="n">
        <x:f>MIN(M1211,FARMER_HOURS)*FARMER_RATE+MAX(M1211-FARMER_HOURS,0)*TEMP_RATE</x:f>
        <x:v>44175.87477722738</x:v>
      </x:c>
      <x:c r="R1211" s="268" t="n">
        <x:f>O1211-P1211-Q1211-FIXED_COST</x:f>
        <x:v>2968.125222772622</x:v>
      </x:c>
      <x:c r="S1211" s="139" t="str">
        <x:f>IF(AND(L1211&lt;=TOTAL_BED_CAP,N1211&lt;=TEMP_WORKER_CAP),"YES","NO")</x:f>
        <x:v>YES</x:v>
      </x:c>
      <x:c r="T1211" s="139" t="n">
        <x:f>IF(S1211="YES",R1211,-1E+99)</x:f>
        <x:v>2968.125222772622</x:v>
      </x:c>
    </x:row>
    <x:row r="1212">
      <x:c r="A1212" s="139"/>
      <x:c r="B1212" s="139"/>
      <x:c r="C1212" s="139"/>
      <x:c r="D1212" s="139"/>
      <x:c r="E1212" s="139"/>
      <x:c r="F1212" s="139"/>
      <x:c r="G1212" s="139"/>
      <x:c r="H1212" s="139"/>
      <x:c r="I1212" s="266" t="n">
        <x:f>INT((ROW()-ROW($I$46))/((CARROT_CAP+1)*(MESCLUN_CAP+1)))</x:f>
        <x:v>1</x:v>
      </x:c>
      <x:c r="J1212" s="266" t="n">
        <x:f>MOD(INT((ROW()-ROW($I$46))/(MESCLUN_CAP+1)),CARROT_CAP+1)</x:f>
        <x:v>16</x:v>
      </x:c>
      <x:c r="K1212" s="266" t="n">
        <x:f>MOD(ROW()-ROW($I$46),MESCLUN_CAP+1)</x:f>
        <x:v>19</x:v>
      </x:c>
      <x:c r="L1212" s="266" t="n">
        <x:f>SUM(I1212:K1212)</x:f>
        <x:v>36</x:v>
      </x:c>
      <x:c r="M1212" s="267" t="n">
        <x:f>I1212*TOMATO_HOURS*WEEKS*(1+TOMATO_DIM)^I1212+J1212*CARROT_HOURS*WEEKS*(1+CARROT_DIM)^J1212+K1212*MESCLUN_HOURS*WEEKS*(1+MESCLUN_DIM)^K1212</x:f>
        <x:v>1894.1719158043188</x:v>
      </x:c>
      <x:c r="N1212" s="267" t="n">
        <x:f>MAX(M1212-FARMER_HOURS,0)/TEMP_HOURS_PER_WORKER</x:f>
        <x:v>0.8153971637529992</x:v>
      </x:c>
      <x:c r="O1212" s="268" t="n">
        <x:f>I1212*TOMATO_PRICE+J1212*CARROT_PRICE+K1212*MESCLUN_PRICE</x:f>
        <x:v>93604</x:v>
      </x:c>
      <x:c r="P1212" s="268" t="n">
        <x:f>I1212*TOMATO_FERTILIZER+J1212*CARROT_FERTILIZER+K1212*MESCLUN_FERTILIZER</x:f>
        <x:v>24640</x:v>
      </x:c>
      <x:c r="Q1212" s="268" t="n">
        <x:f>MIN(M1212,FARMER_HOURS)*FARMER_RATE+MAX(M1212-FARMER_HOURS,0)*TEMP_RATE</x:f>
        <x:v>45384.929093824976</x:v>
      </x:c>
      <x:c r="R1212" s="268" t="n">
        <x:f>O1212-P1212-Q1212-FIXED_COST</x:f>
        <x:v>3579.070906175024</x:v>
      </x:c>
      <x:c r="S1212" s="139" t="str">
        <x:f>IF(AND(L1212&lt;=TOTAL_BED_CAP,N1212&lt;=TEMP_WORKER_CAP),"YES","NO")</x:f>
        <x:v>YES</x:v>
      </x:c>
      <x:c r="T1212" s="139" t="n">
        <x:f>IF(S1212="YES",R1212,-1E+99)</x:f>
        <x:v>3579.070906175024</x:v>
      </x:c>
    </x:row>
    <x:row r="1213">
      <x:c r="A1213" s="139"/>
      <x:c r="B1213" s="139"/>
      <x:c r="C1213" s="139"/>
      <x:c r="D1213" s="139"/>
      <x:c r="E1213" s="139"/>
      <x:c r="F1213" s="139"/>
      <x:c r="G1213" s="139"/>
      <x:c r="H1213" s="139"/>
      <x:c r="I1213" s="266" t="n">
        <x:f>INT((ROW()-ROW($I$46))/((CARROT_CAP+1)*(MESCLUN_CAP+1)))</x:f>
        <x:v>1</x:v>
      </x:c>
      <x:c r="J1213" s="266" t="n">
        <x:f>MOD(INT((ROW()-ROW($I$46))/(MESCLUN_CAP+1)),CARROT_CAP+1)</x:f>
        <x:v>16</x:v>
      </x:c>
      <x:c r="K1213" s="266" t="n">
        <x:f>MOD(ROW()-ROW($I$46),MESCLUN_CAP+1)</x:f>
        <x:v>20</x:v>
      </x:c>
      <x:c r="L1213" s="266" t="n">
        <x:f>SUM(I1213:K1213)</x:f>
        <x:v>37</x:v>
      </x:c>
      <x:c r="M1213" s="267" t="n">
        <x:f>I1213*TOMATO_HOURS*WEEKS*(1+TOMATO_DIM)^I1213+J1213*CARROT_HOURS*WEEKS*(1+CARROT_DIM)^J1213+K1213*MESCLUN_HOURS*WEEKS*(1+MESCLUN_DIM)^K1213</x:f>
        <x:v>1965.396206454796</x:v>
      </x:c>
      <x:c r="N1213" s="267" t="n">
        <x:f>MAX(M1213-FARMER_HOURS,0)/TEMP_HOURS_PER_WORKER</x:f>
        <x:v>0.8648584767047194</x:v>
      </x:c>
      <x:c r="O1213" s="268" t="n">
        <x:f>I1213*TOMATO_PRICE+J1213*CARROT_PRICE+K1213*MESCLUN_PRICE</x:f>
        <x:v>96304</x:v>
      </x:c>
      <x:c r="P1213" s="268" t="n">
        <x:f>I1213*TOMATO_FERTILIZER+J1213*CARROT_FERTILIZER+K1213*MESCLUN_FERTILIZER</x:f>
        <x:v>25520</x:v>
      </x:c>
      <x:c r="Q1213" s="268" t="n">
        <x:f>MIN(M1213,FARMER_HOURS)*FARMER_RATE+MAX(M1213-FARMER_HOURS,0)*TEMP_RATE</x:f>
        <x:v>46621.461917617984</x:v>
      </x:c>
      <x:c r="R1213" s="268" t="n">
        <x:f>O1213-P1213-Q1213-FIXED_COST</x:f>
        <x:v>4162.538082382016</x:v>
      </x:c>
      <x:c r="S1213" s="139" t="str">
        <x:f>IF(AND(L1213&lt;=TOTAL_BED_CAP,N1213&lt;=TEMP_WORKER_CAP),"YES","NO")</x:f>
        <x:v>YES</x:v>
      </x:c>
      <x:c r="T1213" s="139" t="n">
        <x:f>IF(S1213="YES",R1213,-1E+99)</x:f>
        <x:v>4162.538082382016</x:v>
      </x:c>
    </x:row>
    <x:row r="1214">
      <x:c r="A1214" s="139"/>
      <x:c r="B1214" s="139"/>
      <x:c r="C1214" s="139"/>
      <x:c r="D1214" s="139"/>
      <x:c r="E1214" s="139"/>
      <x:c r="F1214" s="139"/>
      <x:c r="G1214" s="139"/>
      <x:c r="H1214" s="139"/>
      <x:c r="I1214" s="266" t="n">
        <x:f>INT((ROW()-ROW($I$46))/((CARROT_CAP+1)*(MESCLUN_CAP+1)))</x:f>
        <x:v>1</x:v>
      </x:c>
      <x:c r="J1214" s="266" t="n">
        <x:f>MOD(INT((ROW()-ROW($I$46))/(MESCLUN_CAP+1)),CARROT_CAP+1)</x:f>
        <x:v>16</x:v>
      </x:c>
      <x:c r="K1214" s="266" t="n">
        <x:f>MOD(ROW()-ROW($I$46),MESCLUN_CAP+1)</x:f>
        <x:v>21</x:v>
      </x:c>
      <x:c r="L1214" s="266" t="n">
        <x:f>SUM(I1214:K1214)</x:f>
        <x:v>38</x:v>
      </x:c>
      <x:c r="M1214" s="267" t="n">
        <x:f>I1214*TOMATO_HOURS*WEEKS*(1+TOMATO_DIM)^I1214+J1214*CARROT_HOURS*WEEKS*(1+CARROT_DIM)^J1214+K1214*MESCLUN_HOURS*WEEKS*(1+MESCLUN_DIM)^K1214</x:f>
        <x:v>2038.2319466812396</x:v>
      </x:c>
      <x:c r="N1214" s="267" t="n">
        <x:f>MAX(M1214-FARMER_HOURS,0)/TEMP_HOURS_PER_WORKER</x:f>
        <x:v>0.9154388518619719</x:v>
      </x:c>
      <x:c r="O1214" s="268" t="n">
        <x:f>I1214*TOMATO_PRICE+J1214*CARROT_PRICE+K1214*MESCLUN_PRICE</x:f>
        <x:v>99004</x:v>
      </x:c>
      <x:c r="P1214" s="268" t="n">
        <x:f>I1214*TOMATO_FERTILIZER+J1214*CARROT_FERTILIZER+K1214*MESCLUN_FERTILIZER</x:f>
        <x:v>26400</x:v>
      </x:c>
      <x:c r="Q1214" s="268" t="n">
        <x:f>MIN(M1214,FARMER_HOURS)*FARMER_RATE+MAX(M1214-FARMER_HOURS,0)*TEMP_RATE</x:f>
        <x:v>47885.971296549294</x:v>
      </x:c>
      <x:c r="R1214" s="268" t="n">
        <x:f>O1214-P1214-Q1214-FIXED_COST</x:f>
        <x:v>4718.0287034507055</x:v>
      </x:c>
      <x:c r="S1214" s="139" t="str">
        <x:f>IF(AND(L1214&lt;=TOTAL_BED_CAP,N1214&lt;=TEMP_WORKER_CAP),"YES","NO")</x:f>
        <x:v>YES</x:v>
      </x:c>
      <x:c r="T1214" s="139" t="n">
        <x:f>IF(S1214="YES",R1214,-1E+99)</x:f>
        <x:v>4718.0287034507055</x:v>
      </x:c>
    </x:row>
    <x:row r="1215">
      <x:c r="A1215" s="139"/>
      <x:c r="B1215" s="139"/>
      <x:c r="C1215" s="139"/>
      <x:c r="D1215" s="139"/>
      <x:c r="E1215" s="139"/>
      <x:c r="F1215" s="139"/>
      <x:c r="G1215" s="139"/>
      <x:c r="H1215" s="139"/>
      <x:c r="I1215" s="266" t="n">
        <x:f>INT((ROW()-ROW($I$46))/((CARROT_CAP+1)*(MESCLUN_CAP+1)))</x:f>
        <x:v>1</x:v>
      </x:c>
      <x:c r="J1215" s="266" t="n">
        <x:f>MOD(INT((ROW()-ROW($I$46))/(MESCLUN_CAP+1)),CARROT_CAP+1)</x:f>
        <x:v>16</x:v>
      </x:c>
      <x:c r="K1215" s="266" t="n">
        <x:f>MOD(ROW()-ROW($I$46),MESCLUN_CAP+1)</x:f>
        <x:v>22</x:v>
      </x:c>
      <x:c r="L1215" s="266" t="n">
        <x:f>SUM(I1215:K1215)</x:f>
        <x:v>39</x:v>
      </x:c>
      <x:c r="M1215" s="267" t="n">
        <x:f>I1215*TOMATO_HOURS*WEEKS*(1+TOMATO_DIM)^I1215+J1215*CARROT_HOURS*WEEKS*(1+CARROT_DIM)^J1215+K1215*MESCLUN_HOURS*WEEKS*(1+MESCLUN_DIM)^K1215</x:f>
        <x:v>2112.7082939276356</x:v>
      </x:c>
      <x:c r="N1215" s="267" t="n">
        <x:f>MAX(M1215-FARMER_HOURS,0)/TEMP_HOURS_PER_WORKER</x:f>
        <x:v>0.967158537449747</x:v>
      </x:c>
      <x:c r="O1215" s="268" t="n">
        <x:f>I1215*TOMATO_PRICE+J1215*CARROT_PRICE+K1215*MESCLUN_PRICE</x:f>
        <x:v>101704</x:v>
      </x:c>
      <x:c r="P1215" s="268" t="n">
        <x:f>I1215*TOMATO_FERTILIZER+J1215*CARROT_FERTILIZER+K1215*MESCLUN_FERTILIZER</x:f>
        <x:v>27280</x:v>
      </x:c>
      <x:c r="Q1215" s="268" t="n">
        <x:f>MIN(M1215,FARMER_HOURS)*FARMER_RATE+MAX(M1215-FARMER_HOURS,0)*TEMP_RATE</x:f>
        <x:v>49178.96343624368</x:v>
      </x:c>
      <x:c r="R1215" s="268" t="n">
        <x:f>O1215-P1215-Q1215-FIXED_COST</x:f>
        <x:v>5245.036563756323</x:v>
      </x:c>
      <x:c r="S1215" s="139" t="str">
        <x:f>IF(AND(L1215&lt;=TOTAL_BED_CAP,N1215&lt;=TEMP_WORKER_CAP),"YES","NO")</x:f>
        <x:v>YES</x:v>
      </x:c>
      <x:c r="T1215" s="139" t="n">
        <x:f>IF(S1215="YES",R1215,-1E+99)</x:f>
        <x:v>5245.036563756323</x:v>
      </x:c>
    </x:row>
    <x:row r="1216">
      <x:c r="A1216" s="139"/>
      <x:c r="B1216" s="139"/>
      <x:c r="C1216" s="139"/>
      <x:c r="D1216" s="139"/>
      <x:c r="E1216" s="139"/>
      <x:c r="F1216" s="139"/>
      <x:c r="G1216" s="139"/>
      <x:c r="H1216" s="139"/>
      <x:c r="I1216" s="266" t="n">
        <x:f>INT((ROW()-ROW($I$46))/((CARROT_CAP+1)*(MESCLUN_CAP+1)))</x:f>
        <x:v>1</x:v>
      </x:c>
      <x:c r="J1216" s="266" t="n">
        <x:f>MOD(INT((ROW()-ROW($I$46))/(MESCLUN_CAP+1)),CARROT_CAP+1)</x:f>
        <x:v>16</x:v>
      </x:c>
      <x:c r="K1216" s="266" t="n">
        <x:f>MOD(ROW()-ROW($I$46),MESCLUN_CAP+1)</x:f>
        <x:v>23</x:v>
      </x:c>
      <x:c r="L1216" s="266" t="n">
        <x:f>SUM(I1216:K1216)</x:f>
        <x:v>40</x:v>
      </x:c>
      <x:c r="M1216" s="267" t="n">
        <x:f>I1216*TOMATO_HOURS*WEEKS*(1+TOMATO_DIM)^I1216+J1216*CARROT_HOURS*WEEKS*(1+CARROT_DIM)^J1216+K1216*MESCLUN_HOURS*WEEKS*(1+MESCLUN_DIM)^K1216</x:f>
        <x:v>2188.8548827850723</x:v>
      </x:c>
      <x:c r="N1216" s="267" t="n">
        <x:f>MAX(M1216-FARMER_HOURS,0)/TEMP_HOURS_PER_WORKER</x:f>
        <x:v>1.020038113045189</x:v>
      </x:c>
      <x:c r="O1216" s="268" t="n">
        <x:f>I1216*TOMATO_PRICE+J1216*CARROT_PRICE+K1216*MESCLUN_PRICE</x:f>
        <x:v>104404</x:v>
      </x:c>
      <x:c r="P1216" s="268" t="n">
        <x:f>I1216*TOMATO_FERTILIZER+J1216*CARROT_FERTILIZER+K1216*MESCLUN_FERTILIZER</x:f>
        <x:v>28160</x:v>
      </x:c>
      <x:c r="Q1216" s="268" t="n">
        <x:f>MIN(M1216,FARMER_HOURS)*FARMER_RATE+MAX(M1216-FARMER_HOURS,0)*TEMP_RATE</x:f>
        <x:v>50500.952826129724</x:v>
      </x:c>
      <x:c r="R1216" s="268" t="n">
        <x:f>O1216-P1216-Q1216-FIXED_COST</x:f>
        <x:v>5743.047173870276</x:v>
      </x:c>
      <x:c r="S1216" s="139" t="str">
        <x:f>IF(AND(L1216&lt;=TOTAL_BED_CAP,N1216&lt;=TEMP_WORKER_CAP),"YES","NO")</x:f>
        <x:v>YES</x:v>
      </x:c>
      <x:c r="T1216" s="139" t="n">
        <x:f>IF(S1216="YES",R1216,-1E+99)</x:f>
        <x:v>5743.047173870276</x:v>
      </x:c>
    </x:row>
    <x:row r="1217">
      <x:c r="A1217" s="139"/>
      <x:c r="B1217" s="139"/>
      <x:c r="C1217" s="139"/>
      <x:c r="D1217" s="139"/>
      <x:c r="E1217" s="139"/>
      <x:c r="F1217" s="139"/>
      <x:c r="G1217" s="139"/>
      <x:c r="H1217" s="139"/>
      <x:c r="I1217" s="266" t="n">
        <x:f>INT((ROW()-ROW($I$46))/((CARROT_CAP+1)*(MESCLUN_CAP+1)))</x:f>
        <x:v>1</x:v>
      </x:c>
      <x:c r="J1217" s="266" t="n">
        <x:f>MOD(INT((ROW()-ROW($I$46))/(MESCLUN_CAP+1)),CARROT_CAP+1)</x:f>
        <x:v>16</x:v>
      </x:c>
      <x:c r="K1217" s="266" t="n">
        <x:f>MOD(ROW()-ROW($I$46),MESCLUN_CAP+1)</x:f>
        <x:v>24</x:v>
      </x:c>
      <x:c r="L1217" s="266" t="n">
        <x:f>SUM(I1217:K1217)</x:f>
        <x:v>41</x:v>
      </x:c>
      <x:c r="M1217" s="267" t="n">
        <x:f>I1217*TOMATO_HOURS*WEEKS*(1+TOMATO_DIM)^I1217+J1217*CARROT_HOURS*WEEKS*(1+CARROT_DIM)^J1217+K1217*MESCLUN_HOURS*WEEKS*(1+MESCLUN_DIM)^K1217</x:f>
        <x:v>2266.701832364568</x:v>
      </x:c>
      <x:c r="N1217" s="267" t="n">
        <x:f>MAX(M1217-FARMER_HOURS,0)/TEMP_HOURS_PER_WORKER</x:f>
        <x:v>1.0740984946976166</x:v>
      </x:c>
      <x:c r="O1217" s="268" t="n">
        <x:f>I1217*TOMATO_PRICE+J1217*CARROT_PRICE+K1217*MESCLUN_PRICE</x:f>
        <x:v>107104</x:v>
      </x:c>
      <x:c r="P1217" s="268" t="n">
        <x:f>I1217*TOMATO_FERTILIZER+J1217*CARROT_FERTILIZER+K1217*MESCLUN_FERTILIZER</x:f>
        <x:v>29040</x:v>
      </x:c>
      <x:c r="Q1217" s="268" t="n">
        <x:f>MIN(M1217,FARMER_HOURS)*FARMER_RATE+MAX(M1217-FARMER_HOURS,0)*TEMP_RATE</x:f>
        <x:v>51852.462367440414</x:v>
      </x:c>
      <x:c r="R1217" s="268" t="n">
        <x:f>O1217-P1217-Q1217-FIXED_COST</x:f>
        <x:v>6211.537632559586</x:v>
      </x:c>
      <x:c r="S1217" s="139" t="str">
        <x:f>IF(AND(L1217&lt;=TOTAL_BED_CAP,N1217&lt;=TEMP_WORKER_CAP),"YES","NO")</x:f>
        <x:v>YES</x:v>
      </x:c>
      <x:c r="T1217" s="139" t="n">
        <x:f>IF(S1217="YES",R1217,-1E+99)</x:f>
        <x:v>6211.537632559586</x:v>
      </x:c>
    </x:row>
    <x:row r="1218">
      <x:c r="A1218" s="139"/>
      <x:c r="B1218" s="139"/>
      <x:c r="C1218" s="139"/>
      <x:c r="D1218" s="139"/>
      <x:c r="E1218" s="139"/>
      <x:c r="F1218" s="139"/>
      <x:c r="G1218" s="139"/>
      <x:c r="H1218" s="139"/>
      <x:c r="I1218" s="266" t="n">
        <x:f>INT((ROW()-ROW($I$46))/((CARROT_CAP+1)*(MESCLUN_CAP+1)))</x:f>
        <x:v>1</x:v>
      </x:c>
      <x:c r="J1218" s="266" t="n">
        <x:f>MOD(INT((ROW()-ROW($I$46))/(MESCLUN_CAP+1)),CARROT_CAP+1)</x:f>
        <x:v>16</x:v>
      </x:c>
      <x:c r="K1218" s="266" t="n">
        <x:f>MOD(ROW()-ROW($I$46),MESCLUN_CAP+1)</x:f>
        <x:v>25</x:v>
      </x:c>
      <x:c r="L1218" s="266" t="n">
        <x:f>SUM(I1218:K1218)</x:f>
        <x:v>42</x:v>
      </x:c>
      <x:c r="M1218" s="267" t="n">
        <x:f>I1218*TOMATO_HOURS*WEEKS*(1+TOMATO_DIM)^I1218+J1218*CARROT_HOURS*WEEKS*(1+CARROT_DIM)^J1218+K1218*MESCLUN_HOURS*WEEKS*(1+MESCLUN_DIM)^K1218</x:f>
        <x:v>2346.2797537796655</x:v>
      </x:c>
      <x:c r="N1218" s="267" t="n">
        <x:f>MAX(M1218-FARMER_HOURS,0)/TEMP_HOURS_PER_WORKER</x:f>
        <x:v>1.1293609401247677</x:v>
      </x:c>
      <x:c r="O1218" s="268" t="n">
        <x:f>I1218*TOMATO_PRICE+J1218*CARROT_PRICE+K1218*MESCLUN_PRICE</x:f>
        <x:v>109804</x:v>
      </x:c>
      <x:c r="P1218" s="268" t="n">
        <x:f>I1218*TOMATO_FERTILIZER+J1218*CARROT_FERTILIZER+K1218*MESCLUN_FERTILIZER</x:f>
        <x:v>29920</x:v>
      </x:c>
      <x:c r="Q1218" s="268" t="n">
        <x:f>MIN(M1218,FARMER_HOURS)*FARMER_RATE+MAX(M1218-FARMER_HOURS,0)*TEMP_RATE</x:f>
        <x:v>53234.02350311919</x:v>
      </x:c>
      <x:c r="R1218" s="268" t="n">
        <x:f>O1218-P1218-Q1218-FIXED_COST</x:f>
        <x:v>6649.976496880809</x:v>
      </x:c>
      <x:c r="S1218" s="139" t="str">
        <x:f>IF(AND(L1218&lt;=TOTAL_BED_CAP,N1218&lt;=TEMP_WORKER_CAP),"YES","NO")</x:f>
        <x:v>YES</x:v>
      </x:c>
      <x:c r="T1218" s="139" t="n">
        <x:f>IF(S1218="YES",R1218,-1E+99)</x:f>
        <x:v>6649.976496880809</x:v>
      </x:c>
    </x:row>
    <x:row r="1219">
      <x:c r="A1219" s="139"/>
      <x:c r="B1219" s="139"/>
      <x:c r="C1219" s="139"/>
      <x:c r="D1219" s="139"/>
      <x:c r="E1219" s="139"/>
      <x:c r="F1219" s="139"/>
      <x:c r="G1219" s="139"/>
      <x:c r="H1219" s="139"/>
      <x:c r="I1219" s="266" t="n">
        <x:f>INT((ROW()-ROW($I$46))/((CARROT_CAP+1)*(MESCLUN_CAP+1)))</x:f>
        <x:v>1</x:v>
      </x:c>
      <x:c r="J1219" s="266" t="n">
        <x:f>MOD(INT((ROW()-ROW($I$46))/(MESCLUN_CAP+1)),CARROT_CAP+1)</x:f>
        <x:v>16</x:v>
      </x:c>
      <x:c r="K1219" s="266" t="n">
        <x:f>MOD(ROW()-ROW($I$46),MESCLUN_CAP+1)</x:f>
        <x:v>26</x:v>
      </x:c>
      <x:c r="L1219" s="266" t="n">
        <x:f>SUM(I1219:K1219)</x:f>
        <x:v>43</x:v>
      </x:c>
      <x:c r="M1219" s="267" t="n">
        <x:f>I1219*TOMATO_HOURS*WEEKS*(1+TOMATO_DIM)^I1219+J1219*CARROT_HOURS*WEEKS*(1+CARROT_DIM)^J1219+K1219*MESCLUN_HOURS*WEEKS*(1+MESCLUN_DIM)^K1219</x:f>
        <x:v>2427.6197577403827</x:v>
      </x:c>
      <x:c r="N1219" s="267" t="n">
        <x:f>MAX(M1219-FARMER_HOURS,0)/TEMP_HOURS_PER_WORKER</x:f>
        <x:v>1.1858470539863768</x:v>
      </x:c>
      <x:c r="O1219" s="268" t="n">
        <x:f>I1219*TOMATO_PRICE+J1219*CARROT_PRICE+K1219*MESCLUN_PRICE</x:f>
        <x:v>112504</x:v>
      </x:c>
      <x:c r="P1219" s="268" t="n">
        <x:f>I1219*TOMATO_FERTILIZER+J1219*CARROT_FERTILIZER+K1219*MESCLUN_FERTILIZER</x:f>
        <x:v>30800</x:v>
      </x:c>
      <x:c r="Q1219" s="268" t="n">
        <x:f>MIN(M1219,FARMER_HOURS)*FARMER_RATE+MAX(M1219-FARMER_HOURS,0)*TEMP_RATE</x:f>
        <x:v>54646.17634965942</x:v>
      </x:c>
      <x:c r="R1219" s="268" t="n">
        <x:f>O1219-P1219-Q1219-FIXED_COST</x:f>
        <x:v>7057.823650340579</x:v>
      </x:c>
      <x:c r="S1219" s="139" t="str">
        <x:f>IF(AND(L1219&lt;=TOTAL_BED_CAP,N1219&lt;=TEMP_WORKER_CAP),"YES","NO")</x:f>
        <x:v>YES</x:v>
      </x:c>
      <x:c r="T1219" s="139" t="n">
        <x:f>IF(S1219="YES",R1219,-1E+99)</x:f>
        <x:v>7057.823650340579</x:v>
      </x:c>
    </x:row>
    <x:row r="1220">
      <x:c r="A1220" s="139"/>
      <x:c r="B1220" s="139"/>
      <x:c r="C1220" s="139"/>
      <x:c r="D1220" s="139"/>
      <x:c r="E1220" s="139"/>
      <x:c r="F1220" s="139"/>
      <x:c r="G1220" s="139"/>
      <x:c r="H1220" s="139"/>
      <x:c r="I1220" s="266" t="n">
        <x:f>INT((ROW()-ROW($I$46))/((CARROT_CAP+1)*(MESCLUN_CAP+1)))</x:f>
        <x:v>1</x:v>
      </x:c>
      <x:c r="J1220" s="266" t="n">
        <x:f>MOD(INT((ROW()-ROW($I$46))/(MESCLUN_CAP+1)),CARROT_CAP+1)</x:f>
        <x:v>16</x:v>
      </x:c>
      <x:c r="K1220" s="266" t="n">
        <x:f>MOD(ROW()-ROW($I$46),MESCLUN_CAP+1)</x:f>
        <x:v>27</x:v>
      </x:c>
      <x:c r="L1220" s="266" t="n">
        <x:f>SUM(I1220:K1220)</x:f>
        <x:v>44</x:v>
      </x:c>
      <x:c r="M1220" s="267" t="n">
        <x:f>I1220*TOMATO_HOURS*WEEKS*(1+TOMATO_DIM)^I1220+J1220*CARROT_HOURS*WEEKS*(1+CARROT_DIM)^J1220+K1220*MESCLUN_HOURS*WEEKS*(1+MESCLUN_DIM)^K1220</x:f>
        <x:v>2510.7534622601397</x:v>
      </x:c>
      <x:c r="N1220" s="267" t="n">
        <x:f>MAX(M1220-FARMER_HOURS,0)/TEMP_HOURS_PER_WORKER</x:f>
        <x:v>1.2435787932362081</x:v>
      </x:c>
      <x:c r="O1220" s="268" t="n">
        <x:f>I1220*TOMATO_PRICE+J1220*CARROT_PRICE+K1220*MESCLUN_PRICE</x:f>
        <x:v>115204</x:v>
      </x:c>
      <x:c r="P1220" s="268" t="n">
        <x:f>I1220*TOMATO_FERTILIZER+J1220*CARROT_FERTILIZER+K1220*MESCLUN_FERTILIZER</x:f>
        <x:v>31680</x:v>
      </x:c>
      <x:c r="Q1220" s="268" t="n">
        <x:f>MIN(M1220,FARMER_HOURS)*FARMER_RATE+MAX(M1220-FARMER_HOURS,0)*TEMP_RATE</x:f>
        <x:v>56089.469830905204</x:v>
      </x:c>
      <x:c r="R1220" s="268" t="n">
        <x:f>O1220-P1220-Q1220-FIXED_COST</x:f>
        <x:v>7434.530169094796</x:v>
      </x:c>
      <x:c r="S1220" s="139" t="str">
        <x:f>IF(AND(L1220&lt;=TOTAL_BED_CAP,N1220&lt;=TEMP_WORKER_CAP),"YES","NO")</x:f>
        <x:v>YES</x:v>
      </x:c>
      <x:c r="T1220" s="139" t="n">
        <x:f>IF(S1220="YES",R1220,-1E+99)</x:f>
        <x:v>7434.530169094796</x:v>
      </x:c>
    </x:row>
    <x:row r="1221">
      <x:c r="A1221" s="139"/>
      <x:c r="B1221" s="139"/>
      <x:c r="C1221" s="139"/>
      <x:c r="D1221" s="139"/>
      <x:c r="E1221" s="139"/>
      <x:c r="F1221" s="139"/>
      <x:c r="G1221" s="139"/>
      <x:c r="H1221" s="139"/>
      <x:c r="I1221" s="266" t="n">
        <x:f>INT((ROW()-ROW($I$46))/((CARROT_CAP+1)*(MESCLUN_CAP+1)))</x:f>
        <x:v>1</x:v>
      </x:c>
      <x:c r="J1221" s="266" t="n">
        <x:f>MOD(INT((ROW()-ROW($I$46))/(MESCLUN_CAP+1)),CARROT_CAP+1)</x:f>
        <x:v>16</x:v>
      </x:c>
      <x:c r="K1221" s="266" t="n">
        <x:f>MOD(ROW()-ROW($I$46),MESCLUN_CAP+1)</x:f>
        <x:v>28</x:v>
      </x:c>
      <x:c r="L1221" s="266" t="n">
        <x:f>SUM(I1221:K1221)</x:f>
        <x:v>45</x:v>
      </x:c>
      <x:c r="M1221" s="267" t="n">
        <x:f>I1221*TOMATO_HOURS*WEEKS*(1+TOMATO_DIM)^I1221+J1221*CARROT_HOURS*WEEKS*(1+CARROT_DIM)^J1221+K1221*MESCLUN_HOURS*WEEKS*(1+MESCLUN_DIM)^K1221</x:f>
        <x:v>2595.713000477293</x:v>
      </x:c>
      <x:c r="N1221" s="267" t="n">
        <x:f>MAX(M1221-FARMER_HOURS,0)/TEMP_HOURS_PER_WORKER</x:f>
        <x:v>1.3025784725536758</x:v>
      </x:c>
      <x:c r="O1221" s="268" t="n">
        <x:f>I1221*TOMATO_PRICE+J1221*CARROT_PRICE+K1221*MESCLUN_PRICE</x:f>
        <x:v>117904</x:v>
      </x:c>
      <x:c r="P1221" s="268" t="n">
        <x:f>I1221*TOMATO_FERTILIZER+J1221*CARROT_FERTILIZER+K1221*MESCLUN_FERTILIZER</x:f>
        <x:v>32560</x:v>
      </x:c>
      <x:c r="Q1221" s="268" t="n">
        <x:f>MIN(M1221,FARMER_HOURS)*FARMER_RATE+MAX(M1221-FARMER_HOURS,0)*TEMP_RATE</x:f>
        <x:v>57564.46181384189</x:v>
      </x:c>
      <x:c r="R1221" s="268" t="n">
        <x:f>O1221-P1221-Q1221-FIXED_COST</x:f>
        <x:v>7779.538186158112</x:v>
      </x:c>
      <x:c r="S1221" s="139" t="str">
        <x:f>IF(AND(L1221&lt;=TOTAL_BED_CAP,N1221&lt;=TEMP_WORKER_CAP),"YES","NO")</x:f>
        <x:v>YES</x:v>
      </x:c>
      <x:c r="T1221" s="139" t="n">
        <x:f>IF(S1221="YES",R1221,-1E+99)</x:f>
        <x:v>7779.538186158112</x:v>
      </x:c>
    </x:row>
    <x:row r="1222">
      <x:c r="A1222" s="139"/>
      <x:c r="B1222" s="139"/>
      <x:c r="C1222" s="139"/>
      <x:c r="D1222" s="139"/>
      <x:c r="E1222" s="139"/>
      <x:c r="F1222" s="139"/>
      <x:c r="G1222" s="139"/>
      <x:c r="H1222" s="139"/>
      <x:c r="I1222" s="266" t="n">
        <x:f>INT((ROW()-ROW($I$46))/((CARROT_CAP+1)*(MESCLUN_CAP+1)))</x:f>
        <x:v>1</x:v>
      </x:c>
      <x:c r="J1222" s="266" t="n">
        <x:f>MOD(INT((ROW()-ROW($I$46))/(MESCLUN_CAP+1)),CARROT_CAP+1)</x:f>
        <x:v>16</x:v>
      </x:c>
      <x:c r="K1222" s="266" t="n">
        <x:f>MOD(ROW()-ROW($I$46),MESCLUN_CAP+1)</x:f>
        <x:v>29</x:v>
      </x:c>
      <x:c r="L1222" s="266" t="n">
        <x:f>SUM(I1222:K1222)</x:f>
        <x:v>46</x:v>
      </x:c>
      <x:c r="M1222" s="267" t="n">
        <x:f>I1222*TOMATO_HOURS*WEEKS*(1+TOMATO_DIM)^I1222+J1222*CARROT_HOURS*WEEKS*(1+CARROT_DIM)^J1222+K1222*MESCLUN_HOURS*WEEKS*(1+MESCLUN_DIM)^K1222</x:f>
        <x:v>2682.5310285929463</x:v>
      </x:c>
      <x:c r="N1222" s="267" t="n">
        <x:f>MAX(M1222-FARMER_HOURS,0)/TEMP_HOURS_PER_WORKER</x:f>
        <x:v>1.3628687698562127</x:v>
      </x:c>
      <x:c r="O1222" s="268" t="n">
        <x:f>I1222*TOMATO_PRICE+J1222*CARROT_PRICE+K1222*MESCLUN_PRICE</x:f>
        <x:v>120604</x:v>
      </x:c>
      <x:c r="P1222" s="268" t="n">
        <x:f>I1222*TOMATO_FERTILIZER+J1222*CARROT_FERTILIZER+K1222*MESCLUN_FERTILIZER</x:f>
        <x:v>33440</x:v>
      </x:c>
      <x:c r="Q1222" s="268" t="n">
        <x:f>MIN(M1222,FARMER_HOURS)*FARMER_RATE+MAX(M1222-FARMER_HOURS,0)*TEMP_RATE</x:f>
        <x:v>59071.719246405315</x:v>
      </x:c>
      <x:c r="R1222" s="268" t="n">
        <x:f>O1222-P1222-Q1222-FIXED_COST</x:f>
        <x:v>8092.280753594685</x:v>
      </x:c>
      <x:c r="S1222" s="139" t="str">
        <x:f>IF(AND(L1222&lt;=TOTAL_BED_CAP,N1222&lt;=TEMP_WORKER_CAP),"YES","NO")</x:f>
        <x:v>YES</x:v>
      </x:c>
      <x:c r="T1222" s="139" t="n">
        <x:f>IF(S1222="YES",R1222,-1E+99)</x:f>
        <x:v>8092.280753594685</x:v>
      </x:c>
    </x:row>
    <x:row r="1223">
      <x:c r="A1223" s="139"/>
      <x:c r="B1223" s="139"/>
      <x:c r="C1223" s="139"/>
      <x:c r="D1223" s="139"/>
      <x:c r="E1223" s="139"/>
      <x:c r="F1223" s="139"/>
      <x:c r="G1223" s="139"/>
      <x:c r="H1223" s="139"/>
      <x:c r="I1223" s="266" t="n">
        <x:f>INT((ROW()-ROW($I$46))/((CARROT_CAP+1)*(MESCLUN_CAP+1)))</x:f>
        <x:v>1</x:v>
      </x:c>
      <x:c r="J1223" s="266" t="n">
        <x:f>MOD(INT((ROW()-ROW($I$46))/(MESCLUN_CAP+1)),CARROT_CAP+1)</x:f>
        <x:v>16</x:v>
      </x:c>
      <x:c r="K1223" s="266" t="n">
        <x:f>MOD(ROW()-ROW($I$46),MESCLUN_CAP+1)</x:f>
        <x:v>30</x:v>
      </x:c>
      <x:c r="L1223" s="266" t="n">
        <x:f>SUM(I1223:K1223)</x:f>
        <x:v>47</x:v>
      </x:c>
      <x:c r="M1223" s="267" t="n">
        <x:f>I1223*TOMATO_HOURS*WEEKS*(1+TOMATO_DIM)^I1223+J1223*CARROT_HOURS*WEEKS*(1+CARROT_DIM)^J1223+K1223*MESCLUN_HOURS*WEEKS*(1+MESCLUN_DIM)^K1223</x:f>
        <x:v>2771.2407339267165</x:v>
      </x:c>
      <x:c r="N1223" s="267" t="n">
        <x:f>MAX(M1223-FARMER_HOURS,0)/TEMP_HOURS_PER_WORKER</x:f>
        <x:v>1.424472731893553</x:v>
      </x:c>
      <x:c r="O1223" s="268" t="n">
        <x:f>I1223*TOMATO_PRICE+J1223*CARROT_PRICE+K1223*MESCLUN_PRICE</x:f>
        <x:v>123304</x:v>
      </x:c>
      <x:c r="P1223" s="268" t="n">
        <x:f>I1223*TOMATO_FERTILIZER+J1223*CARROT_FERTILIZER+K1223*MESCLUN_FERTILIZER</x:f>
        <x:v>34320</x:v>
      </x:c>
      <x:c r="Q1223" s="268" t="n">
        <x:f>MIN(M1223,FARMER_HOURS)*FARMER_RATE+MAX(M1223-FARMER_HOURS,0)*TEMP_RATE</x:f>
        <x:v>60611.818297338825</x:v>
      </x:c>
      <x:c r="R1223" s="268" t="n">
        <x:f>O1223-P1223-Q1223-FIXED_COST</x:f>
        <x:v>8372.181702661175</x:v>
      </x:c>
      <x:c r="S1223" s="139" t="str">
        <x:f>IF(AND(L1223&lt;=TOTAL_BED_CAP,N1223&lt;=TEMP_WORKER_CAP),"YES","NO")</x:f>
        <x:v>YES</x:v>
      </x:c>
      <x:c r="T1223" s="139" t="n">
        <x:f>IF(S1223="YES",R1223,-1E+99)</x:f>
        <x:v>8372.181702661175</x:v>
      </x:c>
    </x:row>
    <x:row r="1224">
      <x:c r="A1224" s="139"/>
      <x:c r="B1224" s="139"/>
      <x:c r="C1224" s="139"/>
      <x:c r="D1224" s="139"/>
      <x:c r="E1224" s="139"/>
      <x:c r="F1224" s="139"/>
      <x:c r="G1224" s="139"/>
      <x:c r="H1224" s="139"/>
      <x:c r="I1224" s="266" t="n">
        <x:f>INT((ROW()-ROW($I$46))/((CARROT_CAP+1)*(MESCLUN_CAP+1)))</x:f>
        <x:v>1</x:v>
      </x:c>
      <x:c r="J1224" s="266" t="n">
        <x:f>MOD(INT((ROW()-ROW($I$46))/(MESCLUN_CAP+1)),CARROT_CAP+1)</x:f>
        <x:v>17</x:v>
      </x:c>
      <x:c r="K1224" s="266" t="n">
        <x:f>MOD(ROW()-ROW($I$46),MESCLUN_CAP+1)</x:f>
        <x:v>0</x:v>
      </x:c>
      <x:c r="L1224" s="266" t="n">
        <x:f>SUM(I1224:K1224)</x:f>
        <x:v>18</x:v>
      </x:c>
      <x:c r="M1224" s="267" t="n">
        <x:f>I1224*TOMATO_HOURS*WEEKS*(1+TOMATO_DIM)^I1224+J1224*CARROT_HOURS*WEEKS*(1+CARROT_DIM)^J1224+K1224*MESCLUN_HOURS*WEEKS*(1+MESCLUN_DIM)^K1224</x:f>
        <x:v>875.0253132003089</x:v>
      </x:c>
      <x:c r="N1224" s="267" t="n">
        <x:f>MAX(M1224-FARMER_HOURS,0)/TEMP_HOURS_PER_WORKER</x:f>
        <x:v>0.10765646750021453</x:v>
      </x:c>
      <x:c r="O1224" s="268" t="n">
        <x:f>I1224*TOMATO_PRICE+J1224*CARROT_PRICE+K1224*MESCLUN_PRICE</x:f>
        <x:v>44398</x:v>
      </x:c>
      <x:c r="P1224" s="268" t="n">
        <x:f>I1224*TOMATO_FERTILIZER+J1224*CARROT_FERTILIZER+K1224*MESCLUN_FERTILIZER</x:f>
        <x:v>8360</x:v>
      </x:c>
      <x:c r="Q1224" s="268" t="n">
        <x:f>MIN(M1224,FARMER_HOURS)*FARMER_RATE+MAX(M1224-FARMER_HOURS,0)*TEMP_RATE</x:f>
        <x:v>27691.411687505362</x:v>
      </x:c>
      <x:c r="R1224" s="268" t="n">
        <x:f>O1224-P1224-Q1224-FIXED_COST</x:f>
        <x:v>-11653.411687505362</x:v>
      </x:c>
      <x:c r="S1224" s="139" t="str">
        <x:f>IF(AND(L1224&lt;=TOTAL_BED_CAP,N1224&lt;=TEMP_WORKER_CAP),"YES","NO")</x:f>
        <x:v>YES</x:v>
      </x:c>
      <x:c r="T1224" s="139" t="n">
        <x:f>IF(S1224="YES",R1224,-1E+99)</x:f>
        <x:v>-11653.411687505362</x:v>
      </x:c>
    </x:row>
    <x:row r="1225">
      <x:c r="A1225" s="139"/>
      <x:c r="B1225" s="139"/>
      <x:c r="C1225" s="139"/>
      <x:c r="D1225" s="139"/>
      <x:c r="E1225" s="139"/>
      <x:c r="F1225" s="139"/>
      <x:c r="G1225" s="139"/>
      <x:c r="H1225" s="139"/>
      <x:c r="I1225" s="266" t="n">
        <x:f>INT((ROW()-ROW($I$46))/((CARROT_CAP+1)*(MESCLUN_CAP+1)))</x:f>
        <x:v>1</x:v>
      </x:c>
      <x:c r="J1225" s="266" t="n">
        <x:f>MOD(INT((ROW()-ROW($I$46))/(MESCLUN_CAP+1)),CARROT_CAP+1)</x:f>
        <x:v>17</x:v>
      </x:c>
      <x:c r="K1225" s="266" t="n">
        <x:f>MOD(ROW()-ROW($I$46),MESCLUN_CAP+1)</x:f>
        <x:v>1</x:v>
      </x:c>
      <x:c r="L1225" s="266" t="n">
        <x:f>SUM(I1225:K1225)</x:f>
        <x:v>19</x:v>
      </x:c>
      <x:c r="M1225" s="267" t="n">
        <x:f>I1225*TOMATO_HOURS*WEEKS*(1+TOMATO_DIM)^I1225+J1225*CARROT_HOURS*WEEKS*(1+CARROT_DIM)^J1225+K1225*MESCLUN_HOURS*WEEKS*(1+MESCLUN_DIM)^K1225</x:f>
        <x:v>920.5878132003089</x:v>
      </x:c>
      <x:c r="N1225" s="267" t="n">
        <x:f>MAX(M1225-FARMER_HOURS,0)/TEMP_HOURS_PER_WORKER</x:f>
        <x:v>0.13929709250021452</x:v>
      </x:c>
      <x:c r="O1225" s="268" t="n">
        <x:f>I1225*TOMATO_PRICE+J1225*CARROT_PRICE+K1225*MESCLUN_PRICE</x:f>
        <x:v>47098</x:v>
      </x:c>
      <x:c r="P1225" s="268" t="n">
        <x:f>I1225*TOMATO_FERTILIZER+J1225*CARROT_FERTILIZER+K1225*MESCLUN_FERTILIZER</x:f>
        <x:v>9240</x:v>
      </x:c>
      <x:c r="Q1225" s="268" t="n">
        <x:f>MIN(M1225,FARMER_HOURS)*FARMER_RATE+MAX(M1225-FARMER_HOURS,0)*TEMP_RATE</x:f>
        <x:v>28482.427312505362</x:v>
      </x:c>
      <x:c r="R1225" s="268" t="n">
        <x:f>O1225-P1225-Q1225-FIXED_COST</x:f>
        <x:v>-10624.427312505362</x:v>
      </x:c>
      <x:c r="S1225" s="139" t="str">
        <x:f>IF(AND(L1225&lt;=TOTAL_BED_CAP,N1225&lt;=TEMP_WORKER_CAP),"YES","NO")</x:f>
        <x:v>YES</x:v>
      </x:c>
      <x:c r="T1225" s="139" t="n">
        <x:f>IF(S1225="YES",R1225,-1E+99)</x:f>
        <x:v>-10624.427312505362</x:v>
      </x:c>
    </x:row>
    <x:row r="1226">
      <x:c r="A1226" s="139"/>
      <x:c r="B1226" s="139"/>
      <x:c r="C1226" s="139"/>
      <x:c r="D1226" s="139"/>
      <x:c r="E1226" s="139"/>
      <x:c r="F1226" s="139"/>
      <x:c r="G1226" s="139"/>
      <x:c r="H1226" s="139"/>
      <x:c r="I1226" s="266" t="n">
        <x:f>INT((ROW()-ROW($I$46))/((CARROT_CAP+1)*(MESCLUN_CAP+1)))</x:f>
        <x:v>1</x:v>
      </x:c>
      <x:c r="J1226" s="266" t="n">
        <x:f>MOD(INT((ROW()-ROW($I$46))/(MESCLUN_CAP+1)),CARROT_CAP+1)</x:f>
        <x:v>17</x:v>
      </x:c>
      <x:c r="K1226" s="266" t="n">
        <x:f>MOD(ROW()-ROW($I$46),MESCLUN_CAP+1)</x:f>
        <x:v>2</x:v>
      </x:c>
      <x:c r="L1226" s="266" t="n">
        <x:f>SUM(I1226:K1226)</x:f>
        <x:v>20</x:v>
      </x:c>
      <x:c r="M1226" s="267" t="n">
        <x:f>I1226*TOMATO_HOURS*WEEKS*(1+TOMATO_DIM)^I1226+J1226*CARROT_HOURS*WEEKS*(1+CARROT_DIM)^J1226+K1226*MESCLUN_HOURS*WEEKS*(1+MESCLUN_DIM)^K1226</x:f>
        <x:v>967.2893757003089</x:v>
      </x:c>
      <x:c r="N1226" s="267" t="n">
        <x:f>MAX(M1226-FARMER_HOURS,0)/TEMP_HOURS_PER_WORKER</x:f>
        <x:v>0.17172873312521453</x:v>
      </x:c>
      <x:c r="O1226" s="268" t="n">
        <x:f>I1226*TOMATO_PRICE+J1226*CARROT_PRICE+K1226*MESCLUN_PRICE</x:f>
        <x:v>49798</x:v>
      </x:c>
      <x:c r="P1226" s="268" t="n">
        <x:f>I1226*TOMATO_FERTILIZER+J1226*CARROT_FERTILIZER+K1226*MESCLUN_FERTILIZER</x:f>
        <x:v>10120</x:v>
      </x:c>
      <x:c r="Q1226" s="268" t="n">
        <x:f>MIN(M1226,FARMER_HOURS)*FARMER_RATE+MAX(M1226-FARMER_HOURS,0)*TEMP_RATE</x:f>
        <x:v>29293.218328130362</x:v>
      </x:c>
      <x:c r="R1226" s="268" t="n">
        <x:f>O1226-P1226-Q1226-FIXED_COST</x:f>
        <x:v>-9615.218328130362</x:v>
      </x:c>
      <x:c r="S1226" s="139" t="str">
        <x:f>IF(AND(L1226&lt;=TOTAL_BED_CAP,N1226&lt;=TEMP_WORKER_CAP),"YES","NO")</x:f>
        <x:v>YES</x:v>
      </x:c>
      <x:c r="T1226" s="139" t="n">
        <x:f>IF(S1226="YES",R1226,-1E+99)</x:f>
        <x:v>-9615.218328130362</x:v>
      </x:c>
    </x:row>
    <x:row r="1227">
      <x:c r="A1227" s="139"/>
      <x:c r="B1227" s="139"/>
      <x:c r="C1227" s="139"/>
      <x:c r="D1227" s="139"/>
      <x:c r="E1227" s="139"/>
      <x:c r="F1227" s="139"/>
      <x:c r="G1227" s="139"/>
      <x:c r="H1227" s="139"/>
      <x:c r="I1227" s="266" t="n">
        <x:f>INT((ROW()-ROW($I$46))/((CARROT_CAP+1)*(MESCLUN_CAP+1)))</x:f>
        <x:v>1</x:v>
      </x:c>
      <x:c r="J1227" s="266" t="n">
        <x:f>MOD(INT((ROW()-ROW($I$46))/(MESCLUN_CAP+1)),CARROT_CAP+1)</x:f>
        <x:v>17</x:v>
      </x:c>
      <x:c r="K1227" s="266" t="n">
        <x:f>MOD(ROW()-ROW($I$46),MESCLUN_CAP+1)</x:f>
        <x:v>3</x:v>
      </x:c>
      <x:c r="L1227" s="266" t="n">
        <x:f>SUM(I1227:K1227)</x:f>
        <x:v>21</x:v>
      </x:c>
      <x:c r="M1227" s="267" t="n">
        <x:f>I1227*TOMATO_HOURS*WEEKS*(1+TOMATO_DIM)^I1227+J1227*CARROT_HOURS*WEEKS*(1+CARROT_DIM)^J1227+K1227*MESCLUN_HOURS*WEEKS*(1+MESCLUN_DIM)^K1227</x:f>
        <x:v>1015.1513581221839</x:v>
      </x:c>
      <x:c r="N1227" s="267" t="n">
        <x:f>MAX(M1227-FARMER_HOURS,0)/TEMP_HOURS_PER_WORKER</x:f>
        <x:v>0.20496622091818323</x:v>
      </x:c>
      <x:c r="O1227" s="268" t="n">
        <x:f>I1227*TOMATO_PRICE+J1227*CARROT_PRICE+K1227*MESCLUN_PRICE</x:f>
        <x:v>52498</x:v>
      </x:c>
      <x:c r="P1227" s="268" t="n">
        <x:f>I1227*TOMATO_FERTILIZER+J1227*CARROT_FERTILIZER+K1227*MESCLUN_FERTILIZER</x:f>
        <x:v>11000</x:v>
      </x:c>
      <x:c r="Q1227" s="268" t="n">
        <x:f>MIN(M1227,FARMER_HOURS)*FARMER_RATE+MAX(M1227-FARMER_HOURS,0)*TEMP_RATE</x:f>
        <x:v>30124.15552295458</x:v>
      </x:c>
      <x:c r="R1227" s="268" t="n">
        <x:f>O1227-P1227-Q1227-FIXED_COST</x:f>
        <x:v>-8626.155522954581</x:v>
      </x:c>
      <x:c r="S1227" s="139" t="str">
        <x:f>IF(AND(L1227&lt;=TOTAL_BED_CAP,N1227&lt;=TEMP_WORKER_CAP),"YES","NO")</x:f>
        <x:v>YES</x:v>
      </x:c>
      <x:c r="T1227" s="139" t="n">
        <x:f>IF(S1227="YES",R1227,-1E+99)</x:f>
        <x:v>-8626.155522954581</x:v>
      </x:c>
    </x:row>
    <x:row r="1228">
      <x:c r="A1228" s="139"/>
      <x:c r="B1228" s="139"/>
      <x:c r="C1228" s="139"/>
      <x:c r="D1228" s="139"/>
      <x:c r="E1228" s="139"/>
      <x:c r="F1228" s="139"/>
      <x:c r="G1228" s="139"/>
      <x:c r="H1228" s="139"/>
      <x:c r="I1228" s="266" t="n">
        <x:f>INT((ROW()-ROW($I$46))/((CARROT_CAP+1)*(MESCLUN_CAP+1)))</x:f>
        <x:v>1</x:v>
      </x:c>
      <x:c r="J1228" s="266" t="n">
        <x:f>MOD(INT((ROW()-ROW($I$46))/(MESCLUN_CAP+1)),CARROT_CAP+1)</x:f>
        <x:v>17</x:v>
      </x:c>
      <x:c r="K1228" s="266" t="n">
        <x:f>MOD(ROW()-ROW($I$46),MESCLUN_CAP+1)</x:f>
        <x:v>4</x:v>
      </x:c>
      <x:c r="L1228" s="266" t="n">
        <x:f>SUM(I1228:K1228)</x:f>
        <x:v>22</x:v>
      </x:c>
      <x:c r="M1228" s="267" t="n">
        <x:f>I1228*TOMATO_HOURS*WEEKS*(1+TOMATO_DIM)^I1228+J1228*CARROT_HOURS*WEEKS*(1+CARROT_DIM)^J1228+K1228*MESCLUN_HOURS*WEEKS*(1+MESCLUN_DIM)^K1228</x:f>
        <x:v>1064.19547384484</x:v>
      </x:c>
      <x:c r="N1228" s="267" t="n">
        <x:f>MAX(M1228-FARMER_HOURS,0)/TEMP_HOURS_PER_WORKER</x:f>
        <x:v>0.23902463461447226</x:v>
      </x:c>
      <x:c r="O1228" s="268" t="n">
        <x:f>I1228*TOMATO_PRICE+J1228*CARROT_PRICE+K1228*MESCLUN_PRICE</x:f>
        <x:v>55198</x:v>
      </x:c>
      <x:c r="P1228" s="268" t="n">
        <x:f>I1228*TOMATO_FERTILIZER+J1228*CARROT_FERTILIZER+K1228*MESCLUN_FERTILIZER</x:f>
        <x:v>11880</x:v>
      </x:c>
      <x:c r="Q1228" s="268" t="n">
        <x:f>MIN(M1228,FARMER_HOURS)*FARMER_RATE+MAX(M1228-FARMER_HOURS,0)*TEMP_RATE</x:f>
        <x:v>30975.615865361808</x:v>
      </x:c>
      <x:c r="R1228" s="268" t="n">
        <x:f>O1228-P1228-Q1228-FIXED_COST</x:f>
        <x:v>-7657.615865361808</x:v>
      </x:c>
      <x:c r="S1228" s="139" t="str">
        <x:f>IF(AND(L1228&lt;=TOTAL_BED_CAP,N1228&lt;=TEMP_WORKER_CAP),"YES","NO")</x:f>
        <x:v>YES</x:v>
      </x:c>
      <x:c r="T1228" s="139" t="n">
        <x:f>IF(S1228="YES",R1228,-1E+99)</x:f>
        <x:v>-7657.615865361808</x:v>
      </x:c>
    </x:row>
    <x:row r="1229">
      <x:c r="A1229" s="139"/>
      <x:c r="B1229" s="139"/>
      <x:c r="C1229" s="139"/>
      <x:c r="D1229" s="139"/>
      <x:c r="E1229" s="139"/>
      <x:c r="F1229" s="139"/>
      <x:c r="G1229" s="139"/>
      <x:c r="H1229" s="139"/>
      <x:c r="I1229" s="266" t="n">
        <x:f>INT((ROW()-ROW($I$46))/((CARROT_CAP+1)*(MESCLUN_CAP+1)))</x:f>
        <x:v>1</x:v>
      </x:c>
      <x:c r="J1229" s="266" t="n">
        <x:f>MOD(INT((ROW()-ROW($I$46))/(MESCLUN_CAP+1)),CARROT_CAP+1)</x:f>
        <x:v>17</x:v>
      </x:c>
      <x:c r="K1229" s="266" t="n">
        <x:f>MOD(ROW()-ROW($I$46),MESCLUN_CAP+1)</x:f>
        <x:v>5</x:v>
      </x:c>
      <x:c r="L1229" s="266" t="n">
        <x:f>SUM(I1229:K1229)</x:f>
        <x:v>23</x:v>
      </x:c>
      <x:c r="M1229" s="267" t="n">
        <x:f>I1229*TOMATO_HOURS*WEEKS*(1+TOMATO_DIM)^I1229+J1229*CARROT_HOURS*WEEKS*(1+CARROT_DIM)^J1229+K1229*MESCLUN_HOURS*WEEKS*(1+MESCLUN_DIM)^K1229</x:f>
        <x:v>1114.4437977660436</x:v>
      </x:c>
      <x:c r="N1229" s="267" t="n">
        <x:f>MAX(M1229-FARMER_HOURS,0)/TEMP_HOURS_PER_WORKER</x:f>
        <x:v>0.27391930400419695</x:v>
      </x:c>
      <x:c r="O1229" s="268" t="n">
        <x:f>I1229*TOMATO_PRICE+J1229*CARROT_PRICE+K1229*MESCLUN_PRICE</x:f>
        <x:v>57898</x:v>
      </x:c>
      <x:c r="P1229" s="268" t="n">
        <x:f>I1229*TOMATO_FERTILIZER+J1229*CARROT_FERTILIZER+K1229*MESCLUN_FERTILIZER</x:f>
        <x:v>12760</x:v>
      </x:c>
      <x:c r="Q1229" s="268" t="n">
        <x:f>MIN(M1229,FARMER_HOURS)*FARMER_RATE+MAX(M1229-FARMER_HOURS,0)*TEMP_RATE</x:f>
        <x:v>31847.982600104922</x:v>
      </x:c>
      <x:c r="R1229" s="268" t="n">
        <x:f>O1229-P1229-Q1229-FIXED_COST</x:f>
        <x:v>-6709.982600104922</x:v>
      </x:c>
      <x:c r="S1229" s="139" t="str">
        <x:f>IF(AND(L1229&lt;=TOTAL_BED_CAP,N1229&lt;=TEMP_WORKER_CAP),"YES","NO")</x:f>
        <x:v>YES</x:v>
      </x:c>
      <x:c r="T1229" s="139" t="n">
        <x:f>IF(S1229="YES",R1229,-1E+99)</x:f>
        <x:v>-6709.982600104922</x:v>
      </x:c>
    </x:row>
    <x:row r="1230">
      <x:c r="A1230" s="139"/>
      <x:c r="B1230" s="139"/>
      <x:c r="C1230" s="139"/>
      <x:c r="D1230" s="139"/>
      <x:c r="E1230" s="139"/>
      <x:c r="F1230" s="139"/>
      <x:c r="G1230" s="139"/>
      <x:c r="H1230" s="139"/>
      <x:c r="I1230" s="266" t="n">
        <x:f>INT((ROW()-ROW($I$46))/((CARROT_CAP+1)*(MESCLUN_CAP+1)))</x:f>
        <x:v>1</x:v>
      </x:c>
      <x:c r="J1230" s="266" t="n">
        <x:f>MOD(INT((ROW()-ROW($I$46))/(MESCLUN_CAP+1)),CARROT_CAP+1)</x:f>
        <x:v>17</x:v>
      </x:c>
      <x:c r="K1230" s="266" t="n">
        <x:f>MOD(ROW()-ROW($I$46),MESCLUN_CAP+1)</x:f>
        <x:v>6</x:v>
      </x:c>
      <x:c r="L1230" s="266" t="n">
        <x:f>SUM(I1230:K1230)</x:f>
        <x:v>24</x:v>
      </x:c>
      <x:c r="M1230" s="267" t="n">
        <x:f>I1230*TOMATO_HOURS*WEEKS*(1+TOMATO_DIM)^I1230+J1230*CARROT_HOURS*WEEKS*(1+CARROT_DIM)^J1230+K1230*MESCLUN_HOURS*WEEKS*(1+MESCLUN_DIM)^K1230</x:f>
        <x:v>1165.9187719476768</x:v>
      </x:c>
      <x:c r="N1230" s="267" t="n">
        <x:f>MAX(M1230-FARMER_HOURS,0)/TEMP_HOURS_PER_WORKER</x:f>
        <x:v>0.3096658138525533</x:v>
      </x:c>
      <x:c r="O1230" s="268" t="n">
        <x:f>I1230*TOMATO_PRICE+J1230*CARROT_PRICE+K1230*MESCLUN_PRICE</x:f>
        <x:v>60598</x:v>
      </x:c>
      <x:c r="P1230" s="268" t="n">
        <x:f>I1230*TOMATO_FERTILIZER+J1230*CARROT_FERTILIZER+K1230*MESCLUN_FERTILIZER</x:f>
        <x:v>13640</x:v>
      </x:c>
      <x:c r="Q1230" s="268" t="n">
        <x:f>MIN(M1230,FARMER_HOURS)*FARMER_RATE+MAX(M1230-FARMER_HOURS,0)*TEMP_RATE</x:f>
        <x:v>32741.64534631383</x:v>
      </x:c>
      <x:c r="R1230" s="268" t="n">
        <x:f>O1230-P1230-Q1230-FIXED_COST</x:f>
        <x:v>-5783.645346313831</x:v>
      </x:c>
      <x:c r="S1230" s="139" t="str">
        <x:f>IF(AND(L1230&lt;=TOTAL_BED_CAP,N1230&lt;=TEMP_WORKER_CAP),"YES","NO")</x:f>
        <x:v>YES</x:v>
      </x:c>
      <x:c r="T1230" s="139" t="n">
        <x:f>IF(S1230="YES",R1230,-1E+99)</x:f>
        <x:v>-5783.645346313831</x:v>
      </x:c>
    </x:row>
    <x:row r="1231">
      <x:c r="A1231" s="139"/>
      <x:c r="B1231" s="139"/>
      <x:c r="C1231" s="139"/>
      <x:c r="D1231" s="139"/>
      <x:c r="E1231" s="139"/>
      <x:c r="F1231" s="139"/>
      <x:c r="G1231" s="139"/>
      <x:c r="H1231" s="139"/>
      <x:c r="I1231" s="266" t="n">
        <x:f>INT((ROW()-ROW($I$46))/((CARROT_CAP+1)*(MESCLUN_CAP+1)))</x:f>
        <x:v>1</x:v>
      </x:c>
      <x:c r="J1231" s="266" t="n">
        <x:f>MOD(INT((ROW()-ROW($I$46))/(MESCLUN_CAP+1)),CARROT_CAP+1)</x:f>
        <x:v>17</x:v>
      </x:c>
      <x:c r="K1231" s="266" t="n">
        <x:f>MOD(ROW()-ROW($I$46),MESCLUN_CAP+1)</x:f>
        <x:v>7</x:v>
      </x:c>
      <x:c r="L1231" s="266" t="n">
        <x:f>SUM(I1231:K1231)</x:f>
        <x:v>25</x:v>
      </x:c>
      <x:c r="M1231" s="267" t="n">
        <x:f>I1231*TOMATO_HOURS*WEEKS*(1+TOMATO_DIM)^I1231+J1231*CARROT_HOURS*WEEKS*(1+CARROT_DIM)^J1231+K1231*MESCLUN_HOURS*WEEKS*(1+MESCLUN_DIM)^K1231</x:f>
        <x:v>1218.6432113456372</x:v>
      </x:c>
      <x:c r="N1231" s="267" t="n">
        <x:f>MAX(M1231-FARMER_HOURS,0)/TEMP_HOURS_PER_WORKER</x:f>
        <x:v>0.34628000787891466</x:v>
      </x:c>
      <x:c r="O1231" s="268" t="n">
        <x:f>I1231*TOMATO_PRICE+J1231*CARROT_PRICE+K1231*MESCLUN_PRICE</x:f>
        <x:v>63298</x:v>
      </x:c>
      <x:c r="P1231" s="268" t="n">
        <x:f>I1231*TOMATO_FERTILIZER+J1231*CARROT_FERTILIZER+K1231*MESCLUN_FERTILIZER</x:f>
        <x:v>14520</x:v>
      </x:c>
      <x:c r="Q1231" s="268" t="n">
        <x:f>MIN(M1231,FARMER_HOURS)*FARMER_RATE+MAX(M1231-FARMER_HOURS,0)*TEMP_RATE</x:f>
        <x:v>33657.00019697287</x:v>
      </x:c>
      <x:c r="R1231" s="268" t="n">
        <x:f>O1231-P1231-Q1231-FIXED_COST</x:f>
        <x:v>-4879.000196972869</x:v>
      </x:c>
      <x:c r="S1231" s="139" t="str">
        <x:f>IF(AND(L1231&lt;=TOTAL_BED_CAP,N1231&lt;=TEMP_WORKER_CAP),"YES","NO")</x:f>
        <x:v>YES</x:v>
      </x:c>
      <x:c r="T1231" s="139" t="n">
        <x:f>IF(S1231="YES",R1231,-1E+99)</x:f>
        <x:v>-4879.000196972869</x:v>
      </x:c>
    </x:row>
    <x:row r="1232">
      <x:c r="A1232" s="139"/>
      <x:c r="B1232" s="139"/>
      <x:c r="C1232" s="139"/>
      <x:c r="D1232" s="139"/>
      <x:c r="E1232" s="139"/>
      <x:c r="F1232" s="139"/>
      <x:c r="G1232" s="139"/>
      <x:c r="H1232" s="139"/>
      <x:c r="I1232" s="266" t="n">
        <x:f>INT((ROW()-ROW($I$46))/((CARROT_CAP+1)*(MESCLUN_CAP+1)))</x:f>
        <x:v>1</x:v>
      </x:c>
      <x:c r="J1232" s="266" t="n">
        <x:f>MOD(INT((ROW()-ROW($I$46))/(MESCLUN_CAP+1)),CARROT_CAP+1)</x:f>
        <x:v>17</x:v>
      </x:c>
      <x:c r="K1232" s="266" t="n">
        <x:f>MOD(ROW()-ROW($I$46),MESCLUN_CAP+1)</x:f>
        <x:v>8</x:v>
      </x:c>
      <x:c r="L1232" s="266" t="n">
        <x:f>SUM(I1232:K1232)</x:f>
        <x:v>26</x:v>
      </x:c>
      <x:c r="M1232" s="267" t="n">
        <x:f>I1232*TOMATO_HOURS*WEEKS*(1+TOMATO_DIM)^I1232+J1232*CARROT_HOURS*WEEKS*(1+CARROT_DIM)^J1232+K1232*MESCLUN_HOURS*WEEKS*(1+MESCLUN_DIM)^K1232</x:f>
        <x:v>1272.6403096256172</x:v>
      </x:c>
      <x:c r="N1232" s="267" t="n">
        <x:f>MAX(M1232-FARMER_HOURS,0)/TEMP_HOURS_PER_WORKER</x:f>
        <x:v>0.3837779927955675</x:v>
      </x:c>
      <x:c r="O1232" s="268" t="n">
        <x:f>I1232*TOMATO_PRICE+J1232*CARROT_PRICE+K1232*MESCLUN_PRICE</x:f>
        <x:v>65998</x:v>
      </x:c>
      <x:c r="P1232" s="268" t="n">
        <x:f>I1232*TOMATO_FERTILIZER+J1232*CARROT_FERTILIZER+K1232*MESCLUN_FERTILIZER</x:f>
        <x:v>15400</x:v>
      </x:c>
      <x:c r="Q1232" s="268" t="n">
        <x:f>MIN(M1232,FARMER_HOURS)*FARMER_RATE+MAX(M1232-FARMER_HOURS,0)*TEMP_RATE</x:f>
        <x:v>34594.44981988919</x:v>
      </x:c>
      <x:c r="R1232" s="268" t="n">
        <x:f>O1232-P1232-Q1232-FIXED_COST</x:f>
        <x:v>-3996.449819889189</x:v>
      </x:c>
      <x:c r="S1232" s="139" t="str">
        <x:f>IF(AND(L1232&lt;=TOTAL_BED_CAP,N1232&lt;=TEMP_WORKER_CAP),"YES","NO")</x:f>
        <x:v>YES</x:v>
      </x:c>
      <x:c r="T1232" s="139" t="n">
        <x:f>IF(S1232="YES",R1232,-1E+99)</x:f>
        <x:v>-3996.449819889189</x:v>
      </x:c>
    </x:row>
    <x:row r="1233">
      <x:c r="A1233" s="139"/>
      <x:c r="B1233" s="139"/>
      <x:c r="C1233" s="139"/>
      <x:c r="D1233" s="139"/>
      <x:c r="E1233" s="139"/>
      <x:c r="F1233" s="139"/>
      <x:c r="G1233" s="139"/>
      <x:c r="H1233" s="139"/>
      <x:c r="I1233" s="266" t="n">
        <x:f>INT((ROW()-ROW($I$46))/((CARROT_CAP+1)*(MESCLUN_CAP+1)))</x:f>
        <x:v>1</x:v>
      </x:c>
      <x:c r="J1233" s="266" t="n">
        <x:f>MOD(INT((ROW()-ROW($I$46))/(MESCLUN_CAP+1)),CARROT_CAP+1)</x:f>
        <x:v>17</x:v>
      </x:c>
      <x:c r="K1233" s="266" t="n">
        <x:f>MOD(ROW()-ROW($I$46),MESCLUN_CAP+1)</x:f>
        <x:v>9</x:v>
      </x:c>
      <x:c r="L1233" s="266" t="n">
        <x:f>SUM(I1233:K1233)</x:f>
        <x:v>27</x:v>
      </x:c>
      <x:c r="M1233" s="267" t="n">
        <x:f>I1233*TOMATO_HOURS*WEEKS*(1+TOMATO_DIM)^I1233+J1233*CARROT_HOURS*WEEKS*(1+CARROT_DIM)^J1233+K1233*MESCLUN_HOURS*WEEKS*(1+MESCLUN_DIM)^K1233</x:f>
        <x:v>1327.9336450660116</x:v>
      </x:c>
      <x:c r="N1233" s="267" t="n">
        <x:f>MAX(M1233-FARMER_HOURS,0)/TEMP_HOURS_PER_WORKER</x:f>
        <x:v>0.42217614240695256</x:v>
      </x:c>
      <x:c r="O1233" s="268" t="n">
        <x:f>I1233*TOMATO_PRICE+J1233*CARROT_PRICE+K1233*MESCLUN_PRICE</x:f>
        <x:v>68698</x:v>
      </x:c>
      <x:c r="P1233" s="268" t="n">
        <x:f>I1233*TOMATO_FERTILIZER+J1233*CARROT_FERTILIZER+K1233*MESCLUN_FERTILIZER</x:f>
        <x:v>16280</x:v>
      </x:c>
      <x:c r="Q1233" s="268" t="n">
        <x:f>MIN(M1233,FARMER_HOURS)*FARMER_RATE+MAX(M1233-FARMER_HOURS,0)*TEMP_RATE</x:f>
        <x:v>35554.403560173814</x:v>
      </x:c>
      <x:c r="R1233" s="268" t="n">
        <x:f>O1233-P1233-Q1233-FIXED_COST</x:f>
        <x:v>-3136.403560173814</x:v>
      </x:c>
      <x:c r="S1233" s="139" t="str">
        <x:f>IF(AND(L1233&lt;=TOTAL_BED_CAP,N1233&lt;=TEMP_WORKER_CAP),"YES","NO")</x:f>
        <x:v>YES</x:v>
      </x:c>
      <x:c r="T1233" s="139" t="n">
        <x:f>IF(S1233="YES",R1233,-1E+99)</x:f>
        <x:v>-3136.403560173814</x:v>
      </x:c>
    </x:row>
    <x:row r="1234">
      <x:c r="A1234" s="139"/>
      <x:c r="B1234" s="139"/>
      <x:c r="C1234" s="139"/>
      <x:c r="D1234" s="139"/>
      <x:c r="E1234" s="139"/>
      <x:c r="F1234" s="139"/>
      <x:c r="G1234" s="139"/>
      <x:c r="H1234" s="139"/>
      <x:c r="I1234" s="266" t="n">
        <x:f>INT((ROW()-ROW($I$46))/((CARROT_CAP+1)*(MESCLUN_CAP+1)))</x:f>
        <x:v>1</x:v>
      </x:c>
      <x:c r="J1234" s="266" t="n">
        <x:f>MOD(INT((ROW()-ROW($I$46))/(MESCLUN_CAP+1)),CARROT_CAP+1)</x:f>
        <x:v>17</x:v>
      </x:c>
      <x:c r="K1234" s="266" t="n">
        <x:f>MOD(ROW()-ROW($I$46),MESCLUN_CAP+1)</x:f>
        <x:v>10</x:v>
      </x:c>
      <x:c r="L1234" s="266" t="n">
        <x:f>SUM(I1234:K1234)</x:f>
        <x:v>28</x:v>
      </x:c>
      <x:c r="M1234" s="267" t="n">
        <x:f>I1234*TOMATO_HOURS*WEEKS*(1+TOMATO_DIM)^I1234+J1234*CARROT_HOURS*WEEKS*(1+CARROT_DIM)^J1234+K1234*MESCLUN_HOURS*WEEKS*(1+MESCLUN_DIM)^K1234</x:f>
        <x:v>1384.5471865492245</x:v>
      </x:c>
      <x:c r="N1234" s="267" t="n">
        <x:f>MAX(M1234-FARMER_HOURS,0)/TEMP_HOURS_PER_WORKER</x:f>
        <x:v>0.46149110177029484</x:v>
      </x:c>
      <x:c r="O1234" s="268" t="n">
        <x:f>I1234*TOMATO_PRICE+J1234*CARROT_PRICE+K1234*MESCLUN_PRICE</x:f>
        <x:v>71398</x:v>
      </x:c>
      <x:c r="P1234" s="268" t="n">
        <x:f>I1234*TOMATO_FERTILIZER+J1234*CARROT_FERTILIZER+K1234*MESCLUN_FERTILIZER</x:f>
        <x:v>17160</x:v>
      </x:c>
      <x:c r="Q1234" s="268" t="n">
        <x:f>MIN(M1234,FARMER_HOURS)*FARMER_RATE+MAX(M1234-FARMER_HOURS,0)*TEMP_RATE</x:f>
        <x:v>36537.27754425737</x:v>
      </x:c>
      <x:c r="R1234" s="268" t="n">
        <x:f>O1234-P1234-Q1234-FIXED_COST</x:f>
        <x:v>-2299.2775442573693</x:v>
      </x:c>
      <x:c r="S1234" s="139" t="str">
        <x:f>IF(AND(L1234&lt;=TOTAL_BED_CAP,N1234&lt;=TEMP_WORKER_CAP),"YES","NO")</x:f>
        <x:v>YES</x:v>
      </x:c>
      <x:c r="T1234" s="139" t="n">
        <x:f>IF(S1234="YES",R1234,-1E+99)</x:f>
        <x:v>-2299.2775442573693</x:v>
      </x:c>
    </x:row>
    <x:row r="1235">
      <x:c r="A1235" s="139"/>
      <x:c r="B1235" s="139"/>
      <x:c r="C1235" s="139"/>
      <x:c r="D1235" s="139"/>
      <x:c r="E1235" s="139"/>
      <x:c r="F1235" s="139"/>
      <x:c r="G1235" s="139"/>
      <x:c r="H1235" s="139"/>
      <x:c r="I1235" s="266" t="n">
        <x:f>INT((ROW()-ROW($I$46))/((CARROT_CAP+1)*(MESCLUN_CAP+1)))</x:f>
        <x:v>1</x:v>
      </x:c>
      <x:c r="J1235" s="266" t="n">
        <x:f>MOD(INT((ROW()-ROW($I$46))/(MESCLUN_CAP+1)),CARROT_CAP+1)</x:f>
        <x:v>17</x:v>
      </x:c>
      <x:c r="K1235" s="266" t="n">
        <x:f>MOD(ROW()-ROW($I$46),MESCLUN_CAP+1)</x:f>
        <x:v>11</x:v>
      </x:c>
      <x:c r="L1235" s="266" t="n">
        <x:f>SUM(I1235:K1235)</x:f>
        <x:v>29</x:v>
      </x:c>
      <x:c r="M1235" s="267" t="n">
        <x:f>I1235*TOMATO_HOURS*WEEKS*(1+TOMATO_DIM)^I1235+J1235*CARROT_HOURS*WEEKS*(1+CARROT_DIM)^J1235+K1235*MESCLUN_HOURS*WEEKS*(1+MESCLUN_DIM)^K1235</x:f>
        <x:v>1442.5052996426634</x:v>
      </x:c>
      <x:c r="N1235" s="267" t="n">
        <x:f>MAX(M1235-FARMER_HOURS,0)/TEMP_HOURS_PER_WORKER</x:f>
        <x:v>0.5017397914185163</x:v>
      </x:c>
      <x:c r="O1235" s="268" t="n">
        <x:f>I1235*TOMATO_PRICE+J1235*CARROT_PRICE+K1235*MESCLUN_PRICE</x:f>
        <x:v>74098</x:v>
      </x:c>
      <x:c r="P1235" s="268" t="n">
        <x:f>I1235*TOMATO_FERTILIZER+J1235*CARROT_FERTILIZER+K1235*MESCLUN_FERTILIZER</x:f>
        <x:v>18040</x:v>
      </x:c>
      <x:c r="Q1235" s="268" t="n">
        <x:f>MIN(M1235,FARMER_HOURS)*FARMER_RATE+MAX(M1235-FARMER_HOURS,0)*TEMP_RATE</x:f>
        <x:v>37543.494785462906</x:v>
      </x:c>
      <x:c r="R1235" s="268" t="n">
        <x:f>O1235-P1235-Q1235-FIXED_COST</x:f>
        <x:v>-1485.4947854629063</x:v>
      </x:c>
      <x:c r="S1235" s="139" t="str">
        <x:f>IF(AND(L1235&lt;=TOTAL_BED_CAP,N1235&lt;=TEMP_WORKER_CAP),"YES","NO")</x:f>
        <x:v>YES</x:v>
      </x:c>
      <x:c r="T1235" s="139" t="n">
        <x:f>IF(S1235="YES",R1235,-1E+99)</x:f>
        <x:v>-1485.4947854629063</x:v>
      </x:c>
    </x:row>
    <x:row r="1236">
      <x:c r="A1236" s="139"/>
      <x:c r="B1236" s="139"/>
      <x:c r="C1236" s="139"/>
      <x:c r="D1236" s="139"/>
      <x:c r="E1236" s="139"/>
      <x:c r="F1236" s="139"/>
      <x:c r="G1236" s="139"/>
      <x:c r="H1236" s="139"/>
      <x:c r="I1236" s="266" t="n">
        <x:f>INT((ROW()-ROW($I$46))/((CARROT_CAP+1)*(MESCLUN_CAP+1)))</x:f>
        <x:v>1</x:v>
      </x:c>
      <x:c r="J1236" s="266" t="n">
        <x:f>MOD(INT((ROW()-ROW($I$46))/(MESCLUN_CAP+1)),CARROT_CAP+1)</x:f>
        <x:v>17</x:v>
      </x:c>
      <x:c r="K1236" s="266" t="n">
        <x:f>MOD(ROW()-ROW($I$46),MESCLUN_CAP+1)</x:f>
        <x:v>12</x:v>
      </x:c>
      <x:c r="L1236" s="266" t="n">
        <x:f>SUM(I1236:K1236)</x:f>
        <x:v>30</x:v>
      </x:c>
      <x:c r="M1236" s="267" t="n">
        <x:f>I1236*TOMATO_HOURS*WEEKS*(1+TOMATO_DIM)^I1236+J1236*CARROT_HOURS*WEEKS*(1+CARROT_DIM)^J1236+K1236*MESCLUN_HOURS*WEEKS*(1+MESCLUN_DIM)^K1236</x:f>
        <x:v>1501.832752770728</x:v>
      </x:c>
      <x:c r="N1236" s="267" t="n">
        <x:f>MAX(M1236-FARMER_HOURS,0)/TEMP_HOURS_PER_WORKER</x:f>
        <x:v>0.5429394116463389</x:v>
      </x:c>
      <x:c r="O1236" s="268" t="n">
        <x:f>I1236*TOMATO_PRICE+J1236*CARROT_PRICE+K1236*MESCLUN_PRICE</x:f>
        <x:v>76798</x:v>
      </x:c>
      <x:c r="P1236" s="268" t="n">
        <x:f>I1236*TOMATO_FERTILIZER+J1236*CARROT_FERTILIZER+K1236*MESCLUN_FERTILIZER</x:f>
        <x:v>18920</x:v>
      </x:c>
      <x:c r="Q1236" s="268" t="n">
        <x:f>MIN(M1236,FARMER_HOURS)*FARMER_RATE+MAX(M1236-FARMER_HOURS,0)*TEMP_RATE</x:f>
        <x:v>38573.48529115847</x:v>
      </x:c>
      <x:c r="R1236" s="268" t="n">
        <x:f>O1236-P1236-Q1236-FIXED_COST</x:f>
        <x:v>-695.4852911584676</x:v>
      </x:c>
      <x:c r="S1236" s="139" t="str">
        <x:f>IF(AND(L1236&lt;=TOTAL_BED_CAP,N1236&lt;=TEMP_WORKER_CAP),"YES","NO")</x:f>
        <x:v>YES</x:v>
      </x:c>
      <x:c r="T1236" s="139" t="n">
        <x:f>IF(S1236="YES",R1236,-1E+99)</x:f>
        <x:v>-695.4852911584676</x:v>
      </x:c>
    </x:row>
    <x:row r="1237">
      <x:c r="A1237" s="139"/>
      <x:c r="B1237" s="139"/>
      <x:c r="C1237" s="139"/>
      <x:c r="D1237" s="139"/>
      <x:c r="E1237" s="139"/>
      <x:c r="F1237" s="139"/>
      <x:c r="G1237" s="139"/>
      <x:c r="H1237" s="139"/>
      <x:c r="I1237" s="266" t="n">
        <x:f>INT((ROW()-ROW($I$46))/((CARROT_CAP+1)*(MESCLUN_CAP+1)))</x:f>
        <x:v>1</x:v>
      </x:c>
      <x:c r="J1237" s="266" t="n">
        <x:f>MOD(INT((ROW()-ROW($I$46))/(MESCLUN_CAP+1)),CARROT_CAP+1)</x:f>
        <x:v>17</x:v>
      </x:c>
      <x:c r="K1237" s="266" t="n">
        <x:f>MOD(ROW()-ROW($I$46),MESCLUN_CAP+1)</x:f>
        <x:v>13</x:v>
      </x:c>
      <x:c r="L1237" s="266" t="n">
        <x:f>SUM(I1237:K1237)</x:f>
        <x:v>31</x:v>
      </x:c>
      <x:c r="M1237" s="267" t="n">
        <x:f>I1237*TOMATO_HOURS*WEEKS*(1+TOMATO_DIM)^I1237+J1237*CARROT_HOURS*WEEKS*(1+CARROT_DIM)^J1237+K1237*MESCLUN_HOURS*WEEKS*(1+MESCLUN_DIM)^K1237</x:f>
        <x:v>1562.5547234791122</x:v>
      </x:c>
      <x:c r="N1237" s="267" t="n">
        <x:f>MAX(M1237-FARMER_HOURS,0)/TEMP_HOURS_PER_WORKER</x:f>
        <x:v>0.5851074468604947</x:v>
      </x:c>
      <x:c r="O1237" s="268" t="n">
        <x:f>I1237*TOMATO_PRICE+J1237*CARROT_PRICE+K1237*MESCLUN_PRICE</x:f>
        <x:v>79498</x:v>
      </x:c>
      <x:c r="P1237" s="268" t="n">
        <x:f>I1237*TOMATO_FERTILIZER+J1237*CARROT_FERTILIZER+K1237*MESCLUN_FERTILIZER</x:f>
        <x:v>19800</x:v>
      </x:c>
      <x:c r="Q1237" s="268" t="n">
        <x:f>MIN(M1237,FARMER_HOURS)*FARMER_RATE+MAX(M1237-FARMER_HOURS,0)*TEMP_RATE</x:f>
        <x:v>39627.68617151237</x:v>
      </x:c>
      <x:c r="R1237" s="268" t="n">
        <x:f>O1237-P1237-Q1237-FIXED_COST</x:f>
        <x:v>70.31382848763315</x:v>
      </x:c>
      <x:c r="S1237" s="139" t="str">
        <x:f>IF(AND(L1237&lt;=TOTAL_BED_CAP,N1237&lt;=TEMP_WORKER_CAP),"YES","NO")</x:f>
        <x:v>YES</x:v>
      </x:c>
      <x:c r="T1237" s="139" t="n">
        <x:f>IF(S1237="YES",R1237,-1E+99)</x:f>
        <x:v>70.31382848763315</x:v>
      </x:c>
    </x:row>
    <x:row r="1238">
      <x:c r="A1238" s="139"/>
      <x:c r="B1238" s="139"/>
      <x:c r="C1238" s="139"/>
      <x:c r="D1238" s="139"/>
      <x:c r="E1238" s="139"/>
      <x:c r="F1238" s="139"/>
      <x:c r="G1238" s="139"/>
      <x:c r="H1238" s="139"/>
      <x:c r="I1238" s="266" t="n">
        <x:f>INT((ROW()-ROW($I$46))/((CARROT_CAP+1)*(MESCLUN_CAP+1)))</x:f>
        <x:v>1</x:v>
      </x:c>
      <x:c r="J1238" s="266" t="n">
        <x:f>MOD(INT((ROW()-ROW($I$46))/(MESCLUN_CAP+1)),CARROT_CAP+1)</x:f>
        <x:v>17</x:v>
      </x:c>
      <x:c r="K1238" s="266" t="n">
        <x:f>MOD(ROW()-ROW($I$46),MESCLUN_CAP+1)</x:f>
        <x:v>14</x:v>
      </x:c>
      <x:c r="L1238" s="266" t="n">
        <x:f>SUM(I1238:K1238)</x:f>
        <x:v>32</x:v>
      </x:c>
      <x:c r="M1238" s="267" t="n">
        <x:f>I1238*TOMATO_HOURS*WEEKS*(1+TOMATO_DIM)^I1238+J1238*CARROT_HOURS*WEEKS*(1+CARROT_DIM)^J1238+K1238*MESCLUN_HOURS*WEEKS*(1+MESCLUN_DIM)^K1238</x:f>
        <x:v>1624.6968047927733</x:v>
      </x:c>
      <x:c r="N1238" s="267" t="n">
        <x:f>MAX(M1238-FARMER_HOURS,0)/TEMP_HOURS_PER_WORKER</x:f>
        <x:v>0.6282616699949815</x:v>
      </x:c>
      <x:c r="O1238" s="268" t="n">
        <x:f>I1238*TOMATO_PRICE+J1238*CARROT_PRICE+K1238*MESCLUN_PRICE</x:f>
        <x:v>82198</x:v>
      </x:c>
      <x:c r="P1238" s="268" t="n">
        <x:f>I1238*TOMATO_FERTILIZER+J1238*CARROT_FERTILIZER+K1238*MESCLUN_FERTILIZER</x:f>
        <x:v>20680</x:v>
      </x:c>
      <x:c r="Q1238" s="268" t="n">
        <x:f>MIN(M1238,FARMER_HOURS)*FARMER_RATE+MAX(M1238-FARMER_HOURS,0)*TEMP_RATE</x:f>
        <x:v>40706.54174987454</x:v>
      </x:c>
      <x:c r="R1238" s="268" t="n">
        <x:f>O1238-P1238-Q1238-FIXED_COST</x:f>
        <x:v>811.4582501254627</x:v>
      </x:c>
      <x:c r="S1238" s="139" t="str">
        <x:f>IF(AND(L1238&lt;=TOTAL_BED_CAP,N1238&lt;=TEMP_WORKER_CAP),"YES","NO")</x:f>
        <x:v>YES</x:v>
      </x:c>
      <x:c r="T1238" s="139" t="n">
        <x:f>IF(S1238="YES",R1238,-1E+99)</x:f>
        <x:v>811.4582501254627</x:v>
      </x:c>
    </x:row>
    <x:row r="1239">
      <x:c r="A1239" s="139"/>
      <x:c r="B1239" s="139"/>
      <x:c r="C1239" s="139"/>
      <x:c r="D1239" s="139"/>
      <x:c r="E1239" s="139"/>
      <x:c r="F1239" s="139"/>
      <x:c r="G1239" s="139"/>
      <x:c r="H1239" s="139"/>
      <x:c r="I1239" s="266" t="n">
        <x:f>INT((ROW()-ROW($I$46))/((CARROT_CAP+1)*(MESCLUN_CAP+1)))</x:f>
        <x:v>1</x:v>
      </x:c>
      <x:c r="J1239" s="266" t="n">
        <x:f>MOD(INT((ROW()-ROW($I$46))/(MESCLUN_CAP+1)),CARROT_CAP+1)</x:f>
        <x:v>17</x:v>
      </x:c>
      <x:c r="K1239" s="266" t="n">
        <x:f>MOD(ROW()-ROW($I$46),MESCLUN_CAP+1)</x:f>
        <x:v>15</x:v>
      </x:c>
      <x:c r="L1239" s="266" t="n">
        <x:f>SUM(I1239:K1239)</x:f>
        <x:v>33</x:v>
      </x:c>
      <x:c r="M1239" s="267" t="n">
        <x:f>I1239*TOMATO_HOURS*WEEKS*(1+TOMATO_DIM)^I1239+J1239*CARROT_HOURS*WEEKS*(1+CARROT_DIM)^J1239+K1239*MESCLUN_HOURS*WEEKS*(1+MESCLUN_DIM)^K1239</x:f>
        <x:v>1688.2850116689197</x:v>
      </x:c>
      <x:c r="N1239" s="267" t="n">
        <x:f>MAX(M1239-FARMER_HOURS,0)/TEMP_HOURS_PER_WORKER</x:f>
        <x:v>0.6724201469923053</x:v>
      </x:c>
      <x:c r="O1239" s="268" t="n">
        <x:f>I1239*TOMATO_PRICE+J1239*CARROT_PRICE+K1239*MESCLUN_PRICE</x:f>
        <x:v>84898</x:v>
      </x:c>
      <x:c r="P1239" s="268" t="n">
        <x:f>I1239*TOMATO_FERTILIZER+J1239*CARROT_FERTILIZER+K1239*MESCLUN_FERTILIZER</x:f>
        <x:v>21560</x:v>
      </x:c>
      <x:c r="Q1239" s="268" t="n">
        <x:f>MIN(M1239,FARMER_HOURS)*FARMER_RATE+MAX(M1239-FARMER_HOURS,0)*TEMP_RATE</x:f>
        <x:v>41810.50367480763</x:v>
      </x:c>
      <x:c r="R1239" s="268" t="n">
        <x:f>O1239-P1239-Q1239-FIXED_COST</x:f>
        <x:v>1527.496325192369</x:v>
      </x:c>
      <x:c r="S1239" s="139" t="str">
        <x:f>IF(AND(L1239&lt;=TOTAL_BED_CAP,N1239&lt;=TEMP_WORKER_CAP),"YES","NO")</x:f>
        <x:v>YES</x:v>
      </x:c>
      <x:c r="T1239" s="139" t="n">
        <x:f>IF(S1239="YES",R1239,-1E+99)</x:f>
        <x:v>1527.496325192369</x:v>
      </x:c>
    </x:row>
    <x:row r="1240">
      <x:c r="A1240" s="139"/>
      <x:c r="B1240" s="139"/>
      <x:c r="C1240" s="139"/>
      <x:c r="D1240" s="139"/>
      <x:c r="E1240" s="139"/>
      <x:c r="F1240" s="139"/>
      <x:c r="G1240" s="139"/>
      <x:c r="H1240" s="139"/>
      <x:c r="I1240" s="266" t="n">
        <x:f>INT((ROW()-ROW($I$46))/((CARROT_CAP+1)*(MESCLUN_CAP+1)))</x:f>
        <x:v>1</x:v>
      </x:c>
      <x:c r="J1240" s="266" t="n">
        <x:f>MOD(INT((ROW()-ROW($I$46))/(MESCLUN_CAP+1)),CARROT_CAP+1)</x:f>
        <x:v>17</x:v>
      </x:c>
      <x:c r="K1240" s="266" t="n">
        <x:f>MOD(ROW()-ROW($I$46),MESCLUN_CAP+1)</x:f>
        <x:v>16</x:v>
      </x:c>
      <x:c r="L1240" s="266" t="n">
        <x:f>SUM(I1240:K1240)</x:f>
        <x:v>34</x:v>
      </x:c>
      <x:c r="M1240" s="267" t="n">
        <x:f>I1240*TOMATO_HOURS*WEEKS*(1+TOMATO_DIM)^I1240+J1240*CARROT_HOURS*WEEKS*(1+CARROT_DIM)^J1240+K1240*MESCLUN_HOURS*WEEKS*(1+MESCLUN_DIM)^K1240</x:f>
        <x:v>1753.3457875464087</x:v>
      </x:c>
      <x:c r="N1240" s="267" t="n">
        <x:f>MAX(M1240-FARMER_HOURS,0)/TEMP_HOURS_PER_WORKER</x:f>
        <x:v>0.7176012413516727</x:v>
      </x:c>
      <x:c r="O1240" s="268" t="n">
        <x:f>I1240*TOMATO_PRICE+J1240*CARROT_PRICE+K1240*MESCLUN_PRICE</x:f>
        <x:v>87598</x:v>
      </x:c>
      <x:c r="P1240" s="268" t="n">
        <x:f>I1240*TOMATO_FERTILIZER+J1240*CARROT_FERTILIZER+K1240*MESCLUN_FERTILIZER</x:f>
        <x:v>22440</x:v>
      </x:c>
      <x:c r="Q1240" s="268" t="n">
        <x:f>MIN(M1240,FARMER_HOURS)*FARMER_RATE+MAX(M1240-FARMER_HOURS,0)*TEMP_RATE</x:f>
        <x:v>42940.03103379182</x:v>
      </x:c>
      <x:c r="R1240" s="268" t="n">
        <x:f>O1240-P1240-Q1240-FIXED_COST</x:f>
        <x:v>2217.96896620818</x:v>
      </x:c>
      <x:c r="S1240" s="139" t="str">
        <x:f>IF(AND(L1240&lt;=TOTAL_BED_CAP,N1240&lt;=TEMP_WORKER_CAP),"YES","NO")</x:f>
        <x:v>YES</x:v>
      </x:c>
      <x:c r="T1240" s="139" t="n">
        <x:f>IF(S1240="YES",R1240,-1E+99)</x:f>
        <x:v>2217.96896620818</x:v>
      </x:c>
    </x:row>
    <x:row r="1241">
      <x:c r="A1241" s="139"/>
      <x:c r="B1241" s="139"/>
      <x:c r="C1241" s="139"/>
      <x:c r="D1241" s="139"/>
      <x:c r="E1241" s="139"/>
      <x:c r="F1241" s="139"/>
      <x:c r="G1241" s="139"/>
      <x:c r="H1241" s="139"/>
      <x:c r="I1241" s="266" t="n">
        <x:f>INT((ROW()-ROW($I$46))/((CARROT_CAP+1)*(MESCLUN_CAP+1)))</x:f>
        <x:v>1</x:v>
      </x:c>
      <x:c r="J1241" s="266" t="n">
        <x:f>MOD(INT((ROW()-ROW($I$46))/(MESCLUN_CAP+1)),CARROT_CAP+1)</x:f>
        <x:v>17</x:v>
      </x:c>
      <x:c r="K1241" s="266" t="n">
        <x:f>MOD(ROW()-ROW($I$46),MESCLUN_CAP+1)</x:f>
        <x:v>17</x:v>
      </x:c>
      <x:c r="L1241" s="266" t="n">
        <x:f>SUM(I1241:K1241)</x:f>
        <x:v>35</x:v>
      </x:c>
      <x:c r="M1241" s="267" t="n">
        <x:f>I1241*TOMATO_HOURS*WEEKS*(1+TOMATO_DIM)^I1241+J1241*CARROT_HOURS*WEEKS*(1+CARROT_DIM)^J1241+K1241*MESCLUN_HOURS*WEEKS*(1+MESCLUN_DIM)^K1241</x:f>
        <x:v>1819.9060109929487</x:v>
      </x:c>
      <x:c r="N1241" s="267" t="n">
        <x:f>MAX(M1241-FARMER_HOURS,0)/TEMP_HOURS_PER_WORKER</x:f>
        <x:v>0.7638236187451033</x:v>
      </x:c>
      <x:c r="O1241" s="268" t="n">
        <x:f>I1241*TOMATO_PRICE+J1241*CARROT_PRICE+K1241*MESCLUN_PRICE</x:f>
        <x:v>90298</x:v>
      </x:c>
      <x:c r="P1241" s="268" t="n">
        <x:f>I1241*TOMATO_FERTILIZER+J1241*CARROT_FERTILIZER+K1241*MESCLUN_FERTILIZER</x:f>
        <x:v>23320</x:v>
      </x:c>
      <x:c r="Q1241" s="268" t="n">
        <x:f>MIN(M1241,FARMER_HOURS)*FARMER_RATE+MAX(M1241-FARMER_HOURS,0)*TEMP_RATE</x:f>
        <x:v>44095.59046862758</x:v>
      </x:c>
      <x:c r="R1241" s="268" t="n">
        <x:f>O1241-P1241-Q1241-FIXED_COST</x:f>
        <x:v>2882.4095313724174</x:v>
      </x:c>
      <x:c r="S1241" s="139" t="str">
        <x:f>IF(AND(L1241&lt;=TOTAL_BED_CAP,N1241&lt;=TEMP_WORKER_CAP),"YES","NO")</x:f>
        <x:v>YES</x:v>
      </x:c>
      <x:c r="T1241" s="139" t="n">
        <x:f>IF(S1241="YES",R1241,-1E+99)</x:f>
        <x:v>2882.4095313724174</x:v>
      </x:c>
    </x:row>
    <x:row r="1242">
      <x:c r="A1242" s="139"/>
      <x:c r="B1242" s="139"/>
      <x:c r="C1242" s="139"/>
      <x:c r="D1242" s="139"/>
      <x:c r="E1242" s="139"/>
      <x:c r="F1242" s="139"/>
      <x:c r="G1242" s="139"/>
      <x:c r="H1242" s="139"/>
      <x:c r="I1242" s="266" t="n">
        <x:f>INT((ROW()-ROW($I$46))/((CARROT_CAP+1)*(MESCLUN_CAP+1)))</x:f>
        <x:v>1</x:v>
      </x:c>
      <x:c r="J1242" s="266" t="n">
        <x:f>MOD(INT((ROW()-ROW($I$46))/(MESCLUN_CAP+1)),CARROT_CAP+1)</x:f>
        <x:v>17</x:v>
      </x:c>
      <x:c r="K1242" s="266" t="n">
        <x:f>MOD(ROW()-ROW($I$46),MESCLUN_CAP+1)</x:f>
        <x:v>18</x:v>
      </x:c>
      <x:c r="L1242" s="266" t="n">
        <x:f>SUM(I1242:K1242)</x:f>
        <x:v>36</x:v>
      </x:c>
      <x:c r="M1242" s="267" t="n">
        <x:f>I1242*TOMATO_HOURS*WEEKS*(1+TOMATO_DIM)^I1242+J1242*CARROT_HOURS*WEEKS*(1+CARROT_DIM)^J1242+K1242*MESCLUN_HOURS*WEEKS*(1+MESCLUN_DIM)^K1242</x:f>
        <x:v>1887.993002451536</x:v>
      </x:c>
      <x:c r="N1242" s="267" t="n">
        <x:f>MAX(M1242-FARMER_HOURS,0)/TEMP_HOURS_PER_WORKER</x:f>
        <x:v>0.8111062517024556</x:v>
      </x:c>
      <x:c r="O1242" s="268" t="n">
        <x:f>I1242*TOMATO_PRICE+J1242*CARROT_PRICE+K1242*MESCLUN_PRICE</x:f>
        <x:v>92998</x:v>
      </x:c>
      <x:c r="P1242" s="268" t="n">
        <x:f>I1242*TOMATO_FERTILIZER+J1242*CARROT_FERTILIZER+K1242*MESCLUN_FERTILIZER</x:f>
        <x:v>24200</x:v>
      </x:c>
      <x:c r="Q1242" s="268" t="n">
        <x:f>MIN(M1242,FARMER_HOURS)*FARMER_RATE+MAX(M1242-FARMER_HOURS,0)*TEMP_RATE</x:f>
        <x:v>45277.65629256139</x:v>
      </x:c>
      <x:c r="R1242" s="268" t="n">
        <x:f>O1242-P1242-Q1242-FIXED_COST</x:f>
        <x:v>3520.3437074386093</x:v>
      </x:c>
      <x:c r="S1242" s="139" t="str">
        <x:f>IF(AND(L1242&lt;=TOTAL_BED_CAP,N1242&lt;=TEMP_WORKER_CAP),"YES","NO")</x:f>
        <x:v>YES</x:v>
      </x:c>
      <x:c r="T1242" s="139" t="n">
        <x:f>IF(S1242="YES",R1242,-1E+99)</x:f>
        <x:v>3520.3437074386093</x:v>
      </x:c>
    </x:row>
    <x:row r="1243">
      <x:c r="A1243" s="139"/>
      <x:c r="B1243" s="139"/>
      <x:c r="C1243" s="139"/>
      <x:c r="D1243" s="139"/>
      <x:c r="E1243" s="139"/>
      <x:c r="F1243" s="139"/>
      <x:c r="G1243" s="139"/>
      <x:c r="H1243" s="139"/>
      <x:c r="I1243" s="266" t="n">
        <x:f>INT((ROW()-ROW($I$46))/((CARROT_CAP+1)*(MESCLUN_CAP+1)))</x:f>
        <x:v>1</x:v>
      </x:c>
      <x:c r="J1243" s="266" t="n">
        <x:f>MOD(INT((ROW()-ROW($I$46))/(MESCLUN_CAP+1)),CARROT_CAP+1)</x:f>
        <x:v>17</x:v>
      </x:c>
      <x:c r="K1243" s="266" t="n">
        <x:f>MOD(ROW()-ROW($I$46),MESCLUN_CAP+1)</x:f>
        <x:v>19</x:v>
      </x:c>
      <x:c r="L1243" s="266" t="n">
        <x:f>SUM(I1243:K1243)</x:f>
        <x:v>37</x:v>
      </x:c>
      <x:c r="M1243" s="267" t="n">
        <x:f>I1243*TOMATO_HOURS*WEEKS*(1+TOMATO_DIM)^I1243+J1243*CARROT_HOURS*WEEKS*(1+CARROT_DIM)^J1243+K1243*MESCLUN_HOURS*WEEKS*(1+MESCLUN_DIM)^K1243</x:f>
        <x:v>1957.6345310875581</x:v>
      </x:c>
      <x:c r="N1243" s="267" t="n">
        <x:f>MAX(M1243-FARMER_HOURS,0)/TEMP_HOURS_PER_WORKER</x:f>
        <x:v>0.8594684243663598</x:v>
      </x:c>
      <x:c r="O1243" s="268" t="n">
        <x:f>I1243*TOMATO_PRICE+J1243*CARROT_PRICE+K1243*MESCLUN_PRICE</x:f>
        <x:v>95698</x:v>
      </x:c>
      <x:c r="P1243" s="268" t="n">
        <x:f>I1243*TOMATO_FERTILIZER+J1243*CARROT_FERTILIZER+K1243*MESCLUN_FERTILIZER</x:f>
        <x:v>25080</x:v>
      </x:c>
      <x:c r="Q1243" s="268" t="n">
        <x:f>MIN(M1243,FARMER_HOURS)*FARMER_RATE+MAX(M1243-FARMER_HOURS,0)*TEMP_RATE</x:f>
        <x:v>46486.710609158996</x:v>
      </x:c>
      <x:c r="R1243" s="268" t="n">
        <x:f>O1243-P1243-Q1243-FIXED_COST</x:f>
        <x:v>4131.289390841004</x:v>
      </x:c>
      <x:c r="S1243" s="139" t="str">
        <x:f>IF(AND(L1243&lt;=TOTAL_BED_CAP,N1243&lt;=TEMP_WORKER_CAP),"YES","NO")</x:f>
        <x:v>YES</x:v>
      </x:c>
      <x:c r="T1243" s="139" t="n">
        <x:f>IF(S1243="YES",R1243,-1E+99)</x:f>
        <x:v>4131.289390841004</x:v>
      </x:c>
    </x:row>
    <x:row r="1244">
      <x:c r="A1244" s="139"/>
      <x:c r="B1244" s="139"/>
      <x:c r="C1244" s="139"/>
      <x:c r="D1244" s="139"/>
      <x:c r="E1244" s="139"/>
      <x:c r="F1244" s="139"/>
      <x:c r="G1244" s="139"/>
      <x:c r="H1244" s="139"/>
      <x:c r="I1244" s="266" t="n">
        <x:f>INT((ROW()-ROW($I$46))/((CARROT_CAP+1)*(MESCLUN_CAP+1)))</x:f>
        <x:v>1</x:v>
      </x:c>
      <x:c r="J1244" s="266" t="n">
        <x:f>MOD(INT((ROW()-ROW($I$46))/(MESCLUN_CAP+1)),CARROT_CAP+1)</x:f>
        <x:v>17</x:v>
      </x:c>
      <x:c r="K1244" s="266" t="n">
        <x:f>MOD(ROW()-ROW($I$46),MESCLUN_CAP+1)</x:f>
        <x:v>20</x:v>
      </x:c>
      <x:c r="L1244" s="266" t="n">
        <x:f>SUM(I1244:K1244)</x:f>
        <x:v>38</x:v>
      </x:c>
      <x:c r="M1244" s="267" t="n">
        <x:f>I1244*TOMATO_HOURS*WEEKS*(1+TOMATO_DIM)^I1244+J1244*CARROT_HOURS*WEEKS*(1+CARROT_DIM)^J1244+K1244*MESCLUN_HOURS*WEEKS*(1+MESCLUN_DIM)^K1244</x:f>
        <x:v>2028.8588217380347</x:v>
      </x:c>
      <x:c r="N1244" s="267" t="n">
        <x:f>MAX(M1244-FARMER_HOURS,0)/TEMP_HOURS_PER_WORKER</x:f>
        <x:v>0.9089297373180797</x:v>
      </x:c>
      <x:c r="O1244" s="268" t="n">
        <x:f>I1244*TOMATO_PRICE+J1244*CARROT_PRICE+K1244*MESCLUN_PRICE</x:f>
        <x:v>98398</x:v>
      </x:c>
      <x:c r="P1244" s="268" t="n">
        <x:f>I1244*TOMATO_FERTILIZER+J1244*CARROT_FERTILIZER+K1244*MESCLUN_FERTILIZER</x:f>
        <x:v>25960</x:v>
      </x:c>
      <x:c r="Q1244" s="268" t="n">
        <x:f>MIN(M1244,FARMER_HOURS)*FARMER_RATE+MAX(M1244-FARMER_HOURS,0)*TEMP_RATE</x:f>
        <x:v>47723.24343295199</x:v>
      </x:c>
      <x:c r="R1244" s="268" t="n">
        <x:f>O1244-P1244-Q1244-FIXED_COST</x:f>
        <x:v>4714.756567048011</x:v>
      </x:c>
      <x:c r="S1244" s="139" t="str">
        <x:f>IF(AND(L1244&lt;=TOTAL_BED_CAP,N1244&lt;=TEMP_WORKER_CAP),"YES","NO")</x:f>
        <x:v>YES</x:v>
      </x:c>
      <x:c r="T1244" s="139" t="n">
        <x:f>IF(S1244="YES",R1244,-1E+99)</x:f>
        <x:v>4714.756567048011</x:v>
      </x:c>
    </x:row>
    <x:row r="1245">
      <x:c r="A1245" s="139"/>
      <x:c r="B1245" s="139"/>
      <x:c r="C1245" s="139"/>
      <x:c r="D1245" s="139"/>
      <x:c r="E1245" s="139"/>
      <x:c r="F1245" s="139"/>
      <x:c r="G1245" s="139"/>
      <x:c r="H1245" s="139"/>
      <x:c r="I1245" s="266" t="n">
        <x:f>INT((ROW()-ROW($I$46))/((CARROT_CAP+1)*(MESCLUN_CAP+1)))</x:f>
        <x:v>1</x:v>
      </x:c>
      <x:c r="J1245" s="266" t="n">
        <x:f>MOD(INT((ROW()-ROW($I$46))/(MESCLUN_CAP+1)),CARROT_CAP+1)</x:f>
        <x:v>17</x:v>
      </x:c>
      <x:c r="K1245" s="266" t="n">
        <x:f>MOD(ROW()-ROW($I$46),MESCLUN_CAP+1)</x:f>
        <x:v>21</x:v>
      </x:c>
      <x:c r="L1245" s="266" t="n">
        <x:f>SUM(I1245:K1245)</x:f>
        <x:v>39</x:v>
      </x:c>
      <x:c r="M1245" s="267" t="n">
        <x:f>I1245*TOMATO_HOURS*WEEKS*(1+TOMATO_DIM)^I1245+J1245*CARROT_HOURS*WEEKS*(1+CARROT_DIM)^J1245+K1245*MESCLUN_HOURS*WEEKS*(1+MESCLUN_DIM)^K1245</x:f>
        <x:v>2101.694561964479</x:v>
      </x:c>
      <x:c r="N1245" s="267" t="n">
        <x:f>MAX(M1245-FARMER_HOURS,0)/TEMP_HOURS_PER_WORKER</x:f>
        <x:v>0.9595101124753326</x:v>
      </x:c>
      <x:c r="O1245" s="268" t="n">
        <x:f>I1245*TOMATO_PRICE+J1245*CARROT_PRICE+K1245*MESCLUN_PRICE</x:f>
        <x:v>101098</x:v>
      </x:c>
      <x:c r="P1245" s="268" t="n">
        <x:f>I1245*TOMATO_FERTILIZER+J1245*CARROT_FERTILIZER+K1245*MESCLUN_FERTILIZER</x:f>
        <x:v>26840</x:v>
      </x:c>
      <x:c r="Q1245" s="268" t="n">
        <x:f>MIN(M1245,FARMER_HOURS)*FARMER_RATE+MAX(M1245-FARMER_HOURS,0)*TEMP_RATE</x:f>
        <x:v>48987.752811883314</x:v>
      </x:c>
      <x:c r="R1245" s="268" t="n">
        <x:f>O1245-P1245-Q1245-FIXED_COST</x:f>
        <x:v>5270.247188116686</x:v>
      </x:c>
      <x:c r="S1245" s="139" t="str">
        <x:f>IF(AND(L1245&lt;=TOTAL_BED_CAP,N1245&lt;=TEMP_WORKER_CAP),"YES","NO")</x:f>
        <x:v>YES</x:v>
      </x:c>
      <x:c r="T1245" s="139" t="n">
        <x:f>IF(S1245="YES",R1245,-1E+99)</x:f>
        <x:v>5270.247188116686</x:v>
      </x:c>
    </x:row>
    <x:row r="1246">
      <x:c r="A1246" s="139"/>
      <x:c r="B1246" s="139"/>
      <x:c r="C1246" s="139"/>
      <x:c r="D1246" s="139"/>
      <x:c r="E1246" s="139"/>
      <x:c r="F1246" s="139"/>
      <x:c r="G1246" s="139"/>
      <x:c r="H1246" s="139"/>
      <x:c r="I1246" s="266" t="n">
        <x:f>INT((ROW()-ROW($I$46))/((CARROT_CAP+1)*(MESCLUN_CAP+1)))</x:f>
        <x:v>1</x:v>
      </x:c>
      <x:c r="J1246" s="266" t="n">
        <x:f>MOD(INT((ROW()-ROW($I$46))/(MESCLUN_CAP+1)),CARROT_CAP+1)</x:f>
        <x:v>17</x:v>
      </x:c>
      <x:c r="K1246" s="266" t="n">
        <x:f>MOD(ROW()-ROW($I$46),MESCLUN_CAP+1)</x:f>
        <x:v>22</x:v>
      </x:c>
      <x:c r="L1246" s="266" t="n">
        <x:f>SUM(I1246:K1246)</x:f>
        <x:v>40</x:v>
      </x:c>
      <x:c r="M1246" s="267" t="n">
        <x:f>I1246*TOMATO_HOURS*WEEKS*(1+TOMATO_DIM)^I1246+J1246*CARROT_HOURS*WEEKS*(1+CARROT_DIM)^J1246+K1246*MESCLUN_HOURS*WEEKS*(1+MESCLUN_DIM)^K1246</x:f>
        <x:v>2176.170909210875</x:v>
      </x:c>
      <x:c r="N1246" s="267" t="n">
        <x:f>MAX(M1246-FARMER_HOURS,0)/TEMP_HOURS_PER_WORKER</x:f>
        <x:v>1.0112297980631075</x:v>
      </x:c>
      <x:c r="O1246" s="268" t="n">
        <x:f>I1246*TOMATO_PRICE+J1246*CARROT_PRICE+K1246*MESCLUN_PRICE</x:f>
        <x:v>103798</x:v>
      </x:c>
      <x:c r="P1246" s="268" t="n">
        <x:f>I1246*TOMATO_FERTILIZER+J1246*CARROT_FERTILIZER+K1246*MESCLUN_FERTILIZER</x:f>
        <x:v>27720</x:v>
      </x:c>
      <x:c r="Q1246" s="268" t="n">
        <x:f>MIN(M1246,FARMER_HOURS)*FARMER_RATE+MAX(M1246-FARMER_HOURS,0)*TEMP_RATE</x:f>
        <x:v>50280.74495157769</x:v>
      </x:c>
      <x:c r="R1246" s="268" t="n">
        <x:f>O1246-P1246-Q1246-FIXED_COST</x:f>
        <x:v>5797.25504842231</x:v>
      </x:c>
      <x:c r="S1246" s="139" t="str">
        <x:f>IF(AND(L1246&lt;=TOTAL_BED_CAP,N1246&lt;=TEMP_WORKER_CAP),"YES","NO")</x:f>
        <x:v>YES</x:v>
      </x:c>
      <x:c r="T1246" s="139" t="n">
        <x:f>IF(S1246="YES",R1246,-1E+99)</x:f>
        <x:v>5797.25504842231</x:v>
      </x:c>
    </x:row>
    <x:row r="1247">
      <x:c r="A1247" s="139"/>
      <x:c r="B1247" s="139"/>
      <x:c r="C1247" s="139"/>
      <x:c r="D1247" s="139"/>
      <x:c r="E1247" s="139"/>
      <x:c r="F1247" s="139"/>
      <x:c r="G1247" s="139"/>
      <x:c r="H1247" s="139"/>
      <x:c r="I1247" s="266" t="n">
        <x:f>INT((ROW()-ROW($I$46))/((CARROT_CAP+1)*(MESCLUN_CAP+1)))</x:f>
        <x:v>1</x:v>
      </x:c>
      <x:c r="J1247" s="266" t="n">
        <x:f>MOD(INT((ROW()-ROW($I$46))/(MESCLUN_CAP+1)),CARROT_CAP+1)</x:f>
        <x:v>17</x:v>
      </x:c>
      <x:c r="K1247" s="266" t="n">
        <x:f>MOD(ROW()-ROW($I$46),MESCLUN_CAP+1)</x:f>
        <x:v>23</x:v>
      </x:c>
      <x:c r="L1247" s="266" t="n">
        <x:f>SUM(I1247:K1247)</x:f>
        <x:v>41</x:v>
      </x:c>
      <x:c r="M1247" s="267" t="n">
        <x:f>I1247*TOMATO_HOURS*WEEKS*(1+TOMATO_DIM)^I1247+J1247*CARROT_HOURS*WEEKS*(1+CARROT_DIM)^J1247+K1247*MESCLUN_HOURS*WEEKS*(1+MESCLUN_DIM)^K1247</x:f>
        <x:v>2252.317498068311</x:v>
      </x:c>
      <x:c r="N1247" s="267" t="n">
        <x:f>MAX(M1247-FARMER_HOURS,0)/TEMP_HOURS_PER_WORKER</x:f>
        <x:v>1.0641093736585494</x:v>
      </x:c>
      <x:c r="O1247" s="268" t="n">
        <x:f>I1247*TOMATO_PRICE+J1247*CARROT_PRICE+K1247*MESCLUN_PRICE</x:f>
        <x:v>106498</x:v>
      </x:c>
      <x:c r="P1247" s="268" t="n">
        <x:f>I1247*TOMATO_FERTILIZER+J1247*CARROT_FERTILIZER+K1247*MESCLUN_FERTILIZER</x:f>
        <x:v>28600</x:v>
      </x:c>
      <x:c r="Q1247" s="268" t="n">
        <x:f>MIN(M1247,FARMER_HOURS)*FARMER_RATE+MAX(M1247-FARMER_HOURS,0)*TEMP_RATE</x:f>
        <x:v>51602.73434146373</x:v>
      </x:c>
      <x:c r="R1247" s="268" t="n">
        <x:f>O1247-P1247-Q1247-FIXED_COST</x:f>
        <x:v>6295.265658536271</x:v>
      </x:c>
      <x:c r="S1247" s="139" t="str">
        <x:f>IF(AND(L1247&lt;=TOTAL_BED_CAP,N1247&lt;=TEMP_WORKER_CAP),"YES","NO")</x:f>
        <x:v>YES</x:v>
      </x:c>
      <x:c r="T1247" s="139" t="n">
        <x:f>IF(S1247="YES",R1247,-1E+99)</x:f>
        <x:v>6295.265658536271</x:v>
      </x:c>
    </x:row>
    <x:row r="1248">
      <x:c r="A1248" s="139"/>
      <x:c r="B1248" s="139"/>
      <x:c r="C1248" s="139"/>
      <x:c r="D1248" s="139"/>
      <x:c r="E1248" s="139"/>
      <x:c r="F1248" s="139"/>
      <x:c r="G1248" s="139"/>
      <x:c r="H1248" s="139"/>
      <x:c r="I1248" s="266" t="n">
        <x:f>INT((ROW()-ROW($I$46))/((CARROT_CAP+1)*(MESCLUN_CAP+1)))</x:f>
        <x:v>1</x:v>
      </x:c>
      <x:c r="J1248" s="266" t="n">
        <x:f>MOD(INT((ROW()-ROW($I$46))/(MESCLUN_CAP+1)),CARROT_CAP+1)</x:f>
        <x:v>17</x:v>
      </x:c>
      <x:c r="K1248" s="266" t="n">
        <x:f>MOD(ROW()-ROW($I$46),MESCLUN_CAP+1)</x:f>
        <x:v>24</x:v>
      </x:c>
      <x:c r="L1248" s="266" t="n">
        <x:f>SUM(I1248:K1248)</x:f>
        <x:v>42</x:v>
      </x:c>
      <x:c r="M1248" s="267" t="n">
        <x:f>I1248*TOMATO_HOURS*WEEKS*(1+TOMATO_DIM)^I1248+J1248*CARROT_HOURS*WEEKS*(1+CARROT_DIM)^J1248+K1248*MESCLUN_HOURS*WEEKS*(1+MESCLUN_DIM)^K1248</x:f>
        <x:v>2330.164447647807</x:v>
      </x:c>
      <x:c r="N1248" s="267" t="n">
        <x:f>MAX(M1248-FARMER_HOURS,0)/TEMP_HOURS_PER_WORKER</x:f>
        <x:v>1.1181697553109768</x:v>
      </x:c>
      <x:c r="O1248" s="268" t="n">
        <x:f>I1248*TOMATO_PRICE+J1248*CARROT_PRICE+K1248*MESCLUN_PRICE</x:f>
        <x:v>109198</x:v>
      </x:c>
      <x:c r="P1248" s="268" t="n">
        <x:f>I1248*TOMATO_FERTILIZER+J1248*CARROT_FERTILIZER+K1248*MESCLUN_FERTILIZER</x:f>
        <x:v>29480</x:v>
      </x:c>
      <x:c r="Q1248" s="268" t="n">
        <x:f>MIN(M1248,FARMER_HOURS)*FARMER_RATE+MAX(M1248-FARMER_HOURS,0)*TEMP_RATE</x:f>
        <x:v>52954.24388277442</x:v>
      </x:c>
      <x:c r="R1248" s="268" t="n">
        <x:f>O1248-P1248-Q1248-FIXED_COST</x:f>
        <x:v>6763.756117225581</x:v>
      </x:c>
      <x:c r="S1248" s="139" t="str">
        <x:f>IF(AND(L1248&lt;=TOTAL_BED_CAP,N1248&lt;=TEMP_WORKER_CAP),"YES","NO")</x:f>
        <x:v>YES</x:v>
      </x:c>
      <x:c r="T1248" s="139" t="n">
        <x:f>IF(S1248="YES",R1248,-1E+99)</x:f>
        <x:v>6763.756117225581</x:v>
      </x:c>
    </x:row>
    <x:row r="1249">
      <x:c r="A1249" s="139"/>
      <x:c r="B1249" s="139"/>
      <x:c r="C1249" s="139"/>
      <x:c r="D1249" s="139"/>
      <x:c r="E1249" s="139"/>
      <x:c r="F1249" s="139"/>
      <x:c r="G1249" s="139"/>
      <x:c r="H1249" s="139"/>
      <x:c r="I1249" s="266" t="n">
        <x:f>INT((ROW()-ROW($I$46))/((CARROT_CAP+1)*(MESCLUN_CAP+1)))</x:f>
        <x:v>1</x:v>
      </x:c>
      <x:c r="J1249" s="266" t="n">
        <x:f>MOD(INT((ROW()-ROW($I$46))/(MESCLUN_CAP+1)),CARROT_CAP+1)</x:f>
        <x:v>17</x:v>
      </x:c>
      <x:c r="K1249" s="266" t="n">
        <x:f>MOD(ROW()-ROW($I$46),MESCLUN_CAP+1)</x:f>
        <x:v>25</x:v>
      </x:c>
      <x:c r="L1249" s="266" t="n">
        <x:f>SUM(I1249:K1249)</x:f>
        <x:v>43</x:v>
      </x:c>
      <x:c r="M1249" s="267" t="n">
        <x:f>I1249*TOMATO_HOURS*WEEKS*(1+TOMATO_DIM)^I1249+J1249*CARROT_HOURS*WEEKS*(1+CARROT_DIM)^J1249+K1249*MESCLUN_HOURS*WEEKS*(1+MESCLUN_DIM)^K1249</x:f>
        <x:v>2409.7423690629043</x:v>
      </x:c>
      <x:c r="N1249" s="267" t="n">
        <x:f>MAX(M1249-FARMER_HOURS,0)/TEMP_HOURS_PER_WORKER</x:f>
        <x:v>1.173432200738128</x:v>
      </x:c>
      <x:c r="O1249" s="268" t="n">
        <x:f>I1249*TOMATO_PRICE+J1249*CARROT_PRICE+K1249*MESCLUN_PRICE</x:f>
        <x:v>111898</x:v>
      </x:c>
      <x:c r="P1249" s="268" t="n">
        <x:f>I1249*TOMATO_FERTILIZER+J1249*CARROT_FERTILIZER+K1249*MESCLUN_FERTILIZER</x:f>
        <x:v>30360</x:v>
      </x:c>
      <x:c r="Q1249" s="268" t="n">
        <x:f>MIN(M1249,FARMER_HOURS)*FARMER_RATE+MAX(M1249-FARMER_HOURS,0)*TEMP_RATE</x:f>
        <x:v>54335.805018453204</x:v>
      </x:c>
      <x:c r="R1249" s="268" t="n">
        <x:f>O1249-P1249-Q1249-FIXED_COST</x:f>
        <x:v>7202.194981546796</x:v>
      </x:c>
      <x:c r="S1249" s="139" t="str">
        <x:f>IF(AND(L1249&lt;=TOTAL_BED_CAP,N1249&lt;=TEMP_WORKER_CAP),"YES","NO")</x:f>
        <x:v>YES</x:v>
      </x:c>
      <x:c r="T1249" s="139" t="n">
        <x:f>IF(S1249="YES",R1249,-1E+99)</x:f>
        <x:v>7202.194981546796</x:v>
      </x:c>
    </x:row>
    <x:row r="1250">
      <x:c r="A1250" s="139"/>
      <x:c r="B1250" s="139"/>
      <x:c r="C1250" s="139"/>
      <x:c r="D1250" s="139"/>
      <x:c r="E1250" s="139"/>
      <x:c r="F1250" s="139"/>
      <x:c r="G1250" s="139"/>
      <x:c r="H1250" s="139"/>
      <x:c r="I1250" s="266" t="n">
        <x:f>INT((ROW()-ROW($I$46))/((CARROT_CAP+1)*(MESCLUN_CAP+1)))</x:f>
        <x:v>1</x:v>
      </x:c>
      <x:c r="J1250" s="266" t="n">
        <x:f>MOD(INT((ROW()-ROW($I$46))/(MESCLUN_CAP+1)),CARROT_CAP+1)</x:f>
        <x:v>17</x:v>
      </x:c>
      <x:c r="K1250" s="266" t="n">
        <x:f>MOD(ROW()-ROW($I$46),MESCLUN_CAP+1)</x:f>
        <x:v>26</x:v>
      </x:c>
      <x:c r="L1250" s="266" t="n">
        <x:f>SUM(I1250:K1250)</x:f>
        <x:v>44</x:v>
      </x:c>
      <x:c r="M1250" s="267" t="n">
        <x:f>I1250*TOMATO_HOURS*WEEKS*(1+TOMATO_DIM)^I1250+J1250*CARROT_HOURS*WEEKS*(1+CARROT_DIM)^J1250+K1250*MESCLUN_HOURS*WEEKS*(1+MESCLUN_DIM)^K1250</x:f>
        <x:v>2491.0823730236216</x:v>
      </x:c>
      <x:c r="N1250" s="267" t="n">
        <x:f>MAX(M1250-FARMER_HOURS,0)/TEMP_HOURS_PER_WORKER</x:f>
        <x:v>1.2299183145997372</x:v>
      </x:c>
      <x:c r="O1250" s="268" t="n">
        <x:f>I1250*TOMATO_PRICE+J1250*CARROT_PRICE+K1250*MESCLUN_PRICE</x:f>
        <x:v>114598</x:v>
      </x:c>
      <x:c r="P1250" s="268" t="n">
        <x:f>I1250*TOMATO_FERTILIZER+J1250*CARROT_FERTILIZER+K1250*MESCLUN_FERTILIZER</x:f>
        <x:v>31240</x:v>
      </x:c>
      <x:c r="Q1250" s="268" t="n">
        <x:f>MIN(M1250,FARMER_HOURS)*FARMER_RATE+MAX(M1250-FARMER_HOURS,0)*TEMP_RATE</x:f>
        <x:v>55747.95786499343</x:v>
      </x:c>
      <x:c r="R1250" s="268" t="n">
        <x:f>O1250-P1250-Q1250-FIXED_COST</x:f>
        <x:v>7610.0421350065735</x:v>
      </x:c>
      <x:c r="S1250" s="139" t="str">
        <x:f>IF(AND(L1250&lt;=TOTAL_BED_CAP,N1250&lt;=TEMP_WORKER_CAP),"YES","NO")</x:f>
        <x:v>YES</x:v>
      </x:c>
      <x:c r="T1250" s="139" t="n">
        <x:f>IF(S1250="YES",R1250,-1E+99)</x:f>
        <x:v>7610.0421350065735</x:v>
      </x:c>
    </x:row>
    <x:row r="1251">
      <x:c r="A1251" s="139"/>
      <x:c r="B1251" s="139"/>
      <x:c r="C1251" s="139"/>
      <x:c r="D1251" s="139"/>
      <x:c r="E1251" s="139"/>
      <x:c r="F1251" s="139"/>
      <x:c r="G1251" s="139"/>
      <x:c r="H1251" s="139"/>
      <x:c r="I1251" s="266" t="n">
        <x:f>INT((ROW()-ROW($I$46))/((CARROT_CAP+1)*(MESCLUN_CAP+1)))</x:f>
        <x:v>1</x:v>
      </x:c>
      <x:c r="J1251" s="266" t="n">
        <x:f>MOD(INT((ROW()-ROW($I$46))/(MESCLUN_CAP+1)),CARROT_CAP+1)</x:f>
        <x:v>17</x:v>
      </x:c>
      <x:c r="K1251" s="266" t="n">
        <x:f>MOD(ROW()-ROW($I$46),MESCLUN_CAP+1)</x:f>
        <x:v>27</x:v>
      </x:c>
      <x:c r="L1251" s="266" t="n">
        <x:f>SUM(I1251:K1251)</x:f>
        <x:v>45</x:v>
      </x:c>
      <x:c r="M1251" s="267" t="n">
        <x:f>I1251*TOMATO_HOURS*WEEKS*(1+TOMATO_DIM)^I1251+J1251*CARROT_HOURS*WEEKS*(1+CARROT_DIM)^J1251+K1251*MESCLUN_HOURS*WEEKS*(1+MESCLUN_DIM)^K1251</x:f>
        <x:v>2574.216077543379</x:v>
      </x:c>
      <x:c r="N1251" s="267" t="n">
        <x:f>MAX(M1251-FARMER_HOURS,0)/TEMP_HOURS_PER_WORKER</x:f>
        <x:v>1.2876500538495688</x:v>
      </x:c>
      <x:c r="O1251" s="268" t="n">
        <x:f>I1251*TOMATO_PRICE+J1251*CARROT_PRICE+K1251*MESCLUN_PRICE</x:f>
        <x:v>117298</x:v>
      </x:c>
      <x:c r="P1251" s="268" t="n">
        <x:f>I1251*TOMATO_FERTILIZER+J1251*CARROT_FERTILIZER+K1251*MESCLUN_FERTILIZER</x:f>
        <x:v>32120</x:v>
      </x:c>
      <x:c r="Q1251" s="268" t="n">
        <x:f>MIN(M1251,FARMER_HOURS)*FARMER_RATE+MAX(M1251-FARMER_HOURS,0)*TEMP_RATE</x:f>
        <x:v>57191.25134623922</x:v>
      </x:c>
      <x:c r="R1251" s="268" t="n">
        <x:f>O1251-P1251-Q1251-FIXED_COST</x:f>
        <x:v>7986.7486537607765</x:v>
      </x:c>
      <x:c r="S1251" s="139" t="str">
        <x:f>IF(AND(L1251&lt;=TOTAL_BED_CAP,N1251&lt;=TEMP_WORKER_CAP),"YES","NO")</x:f>
        <x:v>YES</x:v>
      </x:c>
      <x:c r="T1251" s="139" t="n">
        <x:f>IF(S1251="YES",R1251,-1E+99)</x:f>
        <x:v>7986.7486537607765</x:v>
      </x:c>
    </x:row>
    <x:row r="1252">
      <x:c r="A1252" s="139"/>
      <x:c r="B1252" s="139"/>
      <x:c r="C1252" s="139"/>
      <x:c r="D1252" s="139"/>
      <x:c r="E1252" s="139"/>
      <x:c r="F1252" s="139"/>
      <x:c r="G1252" s="139"/>
      <x:c r="H1252" s="139"/>
      <x:c r="I1252" s="266" t="n">
        <x:f>INT((ROW()-ROW($I$46))/((CARROT_CAP+1)*(MESCLUN_CAP+1)))</x:f>
        <x:v>1</x:v>
      </x:c>
      <x:c r="J1252" s="266" t="n">
        <x:f>MOD(INT((ROW()-ROW($I$46))/(MESCLUN_CAP+1)),CARROT_CAP+1)</x:f>
        <x:v>17</x:v>
      </x:c>
      <x:c r="K1252" s="266" t="n">
        <x:f>MOD(ROW()-ROW($I$46),MESCLUN_CAP+1)</x:f>
        <x:v>28</x:v>
      </x:c>
      <x:c r="L1252" s="266" t="n">
        <x:f>SUM(I1252:K1252)</x:f>
        <x:v>46</x:v>
      </x:c>
      <x:c r="M1252" s="267" t="n">
        <x:f>I1252*TOMATO_HOURS*WEEKS*(1+TOMATO_DIM)^I1252+J1252*CARROT_HOURS*WEEKS*(1+CARROT_DIM)^J1252+K1252*MESCLUN_HOURS*WEEKS*(1+MESCLUN_DIM)^K1252</x:f>
        <x:v>2659.1756157605323</x:v>
      </x:c>
      <x:c r="N1252" s="267" t="n">
        <x:f>MAX(M1252-FARMER_HOURS,0)/TEMP_HOURS_PER_WORKER</x:f>
        <x:v>1.3466497331670364</x:v>
      </x:c>
      <x:c r="O1252" s="268" t="n">
        <x:f>I1252*TOMATO_PRICE+J1252*CARROT_PRICE+K1252*MESCLUN_PRICE</x:f>
        <x:v>119998</x:v>
      </x:c>
      <x:c r="P1252" s="268" t="n">
        <x:f>I1252*TOMATO_FERTILIZER+J1252*CARROT_FERTILIZER+K1252*MESCLUN_FERTILIZER</x:f>
        <x:v>33000</x:v>
      </x:c>
      <x:c r="Q1252" s="268" t="n">
        <x:f>MIN(M1252,FARMER_HOURS)*FARMER_RATE+MAX(M1252-FARMER_HOURS,0)*TEMP_RATE</x:f>
        <x:v>58666.24332917591</x:v>
      </x:c>
      <x:c r="R1252" s="268" t="n">
        <x:f>O1252-P1252-Q1252-FIXED_COST</x:f>
        <x:v>8331.756670824092</x:v>
      </x:c>
      <x:c r="S1252" s="139" t="str">
        <x:f>IF(AND(L1252&lt;=TOTAL_BED_CAP,N1252&lt;=TEMP_WORKER_CAP),"YES","NO")</x:f>
        <x:v>YES</x:v>
      </x:c>
      <x:c r="T1252" s="139" t="n">
        <x:f>IF(S1252="YES",R1252,-1E+99)</x:f>
        <x:v>8331.756670824092</x:v>
      </x:c>
    </x:row>
    <x:row r="1253">
      <x:c r="A1253" s="139"/>
      <x:c r="B1253" s="139"/>
      <x:c r="C1253" s="139"/>
      <x:c r="D1253" s="139"/>
      <x:c r="E1253" s="139"/>
      <x:c r="F1253" s="139"/>
      <x:c r="G1253" s="139"/>
      <x:c r="H1253" s="139"/>
      <x:c r="I1253" s="266" t="n">
        <x:f>INT((ROW()-ROW($I$46))/((CARROT_CAP+1)*(MESCLUN_CAP+1)))</x:f>
        <x:v>1</x:v>
      </x:c>
      <x:c r="J1253" s="266" t="n">
        <x:f>MOD(INT((ROW()-ROW($I$46))/(MESCLUN_CAP+1)),CARROT_CAP+1)</x:f>
        <x:v>17</x:v>
      </x:c>
      <x:c r="K1253" s="266" t="n">
        <x:f>MOD(ROW()-ROW($I$46),MESCLUN_CAP+1)</x:f>
        <x:v>29</x:v>
      </x:c>
      <x:c r="L1253" s="266" t="n">
        <x:f>SUM(I1253:K1253)</x:f>
        <x:v>47</x:v>
      </x:c>
      <x:c r="M1253" s="267" t="n">
        <x:f>I1253*TOMATO_HOURS*WEEKS*(1+TOMATO_DIM)^I1253+J1253*CARROT_HOURS*WEEKS*(1+CARROT_DIM)^J1253+K1253*MESCLUN_HOURS*WEEKS*(1+MESCLUN_DIM)^K1253</x:f>
        <x:v>2745.9936438761856</x:v>
      </x:c>
      <x:c r="N1253" s="267" t="n">
        <x:f>MAX(M1253-FARMER_HOURS,0)/TEMP_HOURS_PER_WORKER</x:f>
        <x:v>1.4069400304695734</x:v>
      </x:c>
      <x:c r="O1253" s="268" t="n">
        <x:f>I1253*TOMATO_PRICE+J1253*CARROT_PRICE+K1253*MESCLUN_PRICE</x:f>
        <x:v>122698</x:v>
      </x:c>
      <x:c r="P1253" s="268" t="n">
        <x:f>I1253*TOMATO_FERTILIZER+J1253*CARROT_FERTILIZER+K1253*MESCLUN_FERTILIZER</x:f>
        <x:v>33880</x:v>
      </x:c>
      <x:c r="Q1253" s="268" t="n">
        <x:f>MIN(M1253,FARMER_HOURS)*FARMER_RATE+MAX(M1253-FARMER_HOURS,0)*TEMP_RATE</x:f>
        <x:v>60173.500761739335</x:v>
      </x:c>
      <x:c r="R1253" s="268" t="n">
        <x:f>O1253-P1253-Q1253-FIXED_COST</x:f>
        <x:v>8644.499238260665</x:v>
      </x:c>
      <x:c r="S1253" s="139" t="str">
        <x:f>IF(AND(L1253&lt;=TOTAL_BED_CAP,N1253&lt;=TEMP_WORKER_CAP),"YES","NO")</x:f>
        <x:v>YES</x:v>
      </x:c>
      <x:c r="T1253" s="139" t="n">
        <x:f>IF(S1253="YES",R1253,-1E+99)</x:f>
        <x:v>8644.499238260665</x:v>
      </x:c>
    </x:row>
    <x:row r="1254">
      <x:c r="A1254" s="139"/>
      <x:c r="B1254" s="139"/>
      <x:c r="C1254" s="139"/>
      <x:c r="D1254" s="139"/>
      <x:c r="E1254" s="139"/>
      <x:c r="F1254" s="139"/>
      <x:c r="G1254" s="139"/>
      <x:c r="H1254" s="139"/>
      <x:c r="I1254" s="266" t="n">
        <x:f>INT((ROW()-ROW($I$46))/((CARROT_CAP+1)*(MESCLUN_CAP+1)))</x:f>
        <x:v>1</x:v>
      </x:c>
      <x:c r="J1254" s="266" t="n">
        <x:f>MOD(INT((ROW()-ROW($I$46))/(MESCLUN_CAP+1)),CARROT_CAP+1)</x:f>
        <x:v>17</x:v>
      </x:c>
      <x:c r="K1254" s="266" t="n">
        <x:f>MOD(ROW()-ROW($I$46),MESCLUN_CAP+1)</x:f>
        <x:v>30</x:v>
      </x:c>
      <x:c r="L1254" s="266" t="n">
        <x:f>SUM(I1254:K1254)</x:f>
        <x:v>48</x:v>
      </x:c>
      <x:c r="M1254" s="267" t="n">
        <x:f>I1254*TOMATO_HOURS*WEEKS*(1+TOMATO_DIM)^I1254+J1254*CARROT_HOURS*WEEKS*(1+CARROT_DIM)^J1254+K1254*MESCLUN_HOURS*WEEKS*(1+MESCLUN_DIM)^K1254</x:f>
        <x:v>2834.7033492099554</x:v>
      </x:c>
      <x:c r="N1254" s="267" t="n">
        <x:f>MAX(M1254-FARMER_HOURS,0)/TEMP_HOURS_PER_WORKER</x:f>
        <x:v>1.4685439925069135</x:v>
      </x:c>
      <x:c r="O1254" s="268" t="n">
        <x:f>I1254*TOMATO_PRICE+J1254*CARROT_PRICE+K1254*MESCLUN_PRICE</x:f>
        <x:v>125398</x:v>
      </x:c>
      <x:c r="P1254" s="268" t="n">
        <x:f>I1254*TOMATO_FERTILIZER+J1254*CARROT_FERTILIZER+K1254*MESCLUN_FERTILIZER</x:f>
        <x:v>34760</x:v>
      </x:c>
      <x:c r="Q1254" s="268" t="n">
        <x:f>MIN(M1254,FARMER_HOURS)*FARMER_RATE+MAX(M1254-FARMER_HOURS,0)*TEMP_RATE</x:f>
        <x:v>61713.59981267284</x:v>
      </x:c>
      <x:c r="R1254" s="268" t="n">
        <x:f>O1254-P1254-Q1254-FIXED_COST</x:f>
        <x:v>8924.400187327163</x:v>
      </x:c>
      <x:c r="S1254" s="139" t="str">
        <x:f>IF(AND(L1254&lt;=TOTAL_BED_CAP,N1254&lt;=TEMP_WORKER_CAP),"YES","NO")</x:f>
        <x:v>YES</x:v>
      </x:c>
      <x:c r="T1254" s="139" t="n">
        <x:f>IF(S1254="YES",R1254,-1E+99)</x:f>
        <x:v>8924.400187327163</x:v>
      </x:c>
    </x:row>
    <x:row r="1255">
      <x:c r="A1255" s="139"/>
      <x:c r="B1255" s="139"/>
      <x:c r="C1255" s="139"/>
      <x:c r="D1255" s="139"/>
      <x:c r="E1255" s="139"/>
      <x:c r="F1255" s="139"/>
      <x:c r="G1255" s="139"/>
      <x:c r="H1255" s="139"/>
      <x:c r="I1255" s="266" t="n">
        <x:f>INT((ROW()-ROW($I$46))/((CARROT_CAP+1)*(MESCLUN_CAP+1)))</x:f>
        <x:v>1</x:v>
      </x:c>
      <x:c r="J1255" s="266" t="n">
        <x:f>MOD(INT((ROW()-ROW($I$46))/(MESCLUN_CAP+1)),CARROT_CAP+1)</x:f>
        <x:v>18</x:v>
      </x:c>
      <x:c r="K1255" s="266" t="n">
        <x:f>MOD(ROW()-ROW($I$46),MESCLUN_CAP+1)</x:f>
        <x:v>0</x:v>
      </x:c>
      <x:c r="L1255" s="266" t="n">
        <x:f>SUM(I1255:K1255)</x:f>
        <x:v>19</x:v>
      </x:c>
      <x:c r="M1255" s="267" t="n">
        <x:f>I1255*TOMATO_HOURS*WEEKS*(1+TOMATO_DIM)^I1255+J1255*CARROT_HOURS*WEEKS*(1+CARROT_DIM)^J1255+K1255*MESCLUN_HOURS*WEEKS*(1+MESCLUN_DIM)^K1255</x:f>
        <x:v>941.2157075615115</x:v>
      </x:c>
      <x:c r="N1255" s="267" t="n">
        <x:f>MAX(M1255-FARMER_HOURS,0)/TEMP_HOURS_PER_WORKER</x:f>
        <x:v>0.15362201913993856</x:v>
      </x:c>
      <x:c r="O1255" s="268" t="n">
        <x:f>I1255*TOMATO_PRICE+J1255*CARROT_PRICE+K1255*MESCLUN_PRICE</x:f>
        <x:v>46492</x:v>
      </x:c>
      <x:c r="P1255" s="268" t="n">
        <x:f>I1255*TOMATO_FERTILIZER+J1255*CARROT_FERTILIZER+K1255*MESCLUN_FERTILIZER</x:f>
        <x:v>8800</x:v>
      </x:c>
      <x:c r="Q1255" s="268" t="n">
        <x:f>MIN(M1255,FARMER_HOURS)*FARMER_RATE+MAX(M1255-FARMER_HOURS,0)*TEMP_RATE</x:f>
        <x:v>28840.550478498462</x:v>
      </x:c>
      <x:c r="R1255" s="268" t="n">
        <x:f>O1255-P1255-Q1255-FIXED_COST</x:f>
        <x:v>-11148.550478498462</x:v>
      </x:c>
      <x:c r="S1255" s="139" t="str">
        <x:f>IF(AND(L1255&lt;=TOTAL_BED_CAP,N1255&lt;=TEMP_WORKER_CAP),"YES","NO")</x:f>
        <x:v>YES</x:v>
      </x:c>
      <x:c r="T1255" s="139" t="n">
        <x:f>IF(S1255="YES",R1255,-1E+99)</x:f>
        <x:v>-11148.550478498462</x:v>
      </x:c>
    </x:row>
    <x:row r="1256">
      <x:c r="A1256" s="139"/>
      <x:c r="B1256" s="139"/>
      <x:c r="C1256" s="139"/>
      <x:c r="D1256" s="139"/>
      <x:c r="E1256" s="139"/>
      <x:c r="F1256" s="139"/>
      <x:c r="G1256" s="139"/>
      <x:c r="H1256" s="139"/>
      <x:c r="I1256" s="266" t="n">
        <x:f>INT((ROW()-ROW($I$46))/((CARROT_CAP+1)*(MESCLUN_CAP+1)))</x:f>
        <x:v>1</x:v>
      </x:c>
      <x:c r="J1256" s="266" t="n">
        <x:f>MOD(INT((ROW()-ROW($I$46))/(MESCLUN_CAP+1)),CARROT_CAP+1)</x:f>
        <x:v>18</x:v>
      </x:c>
      <x:c r="K1256" s="266" t="n">
        <x:f>MOD(ROW()-ROW($I$46),MESCLUN_CAP+1)</x:f>
        <x:v>1</x:v>
      </x:c>
      <x:c r="L1256" s="266" t="n">
        <x:f>SUM(I1256:K1256)</x:f>
        <x:v>20</x:v>
      </x:c>
      <x:c r="M1256" s="267" t="n">
        <x:f>I1256*TOMATO_HOURS*WEEKS*(1+TOMATO_DIM)^I1256+J1256*CARROT_HOURS*WEEKS*(1+CARROT_DIM)^J1256+K1256*MESCLUN_HOURS*WEEKS*(1+MESCLUN_DIM)^K1256</x:f>
        <x:v>986.7782075615115</x:v>
      </x:c>
      <x:c r="N1256" s="267" t="n">
        <x:f>MAX(M1256-FARMER_HOURS,0)/TEMP_HOURS_PER_WORKER</x:f>
        <x:v>0.18526264413993856</x:v>
      </x:c>
      <x:c r="O1256" s="268" t="n">
        <x:f>I1256*TOMATO_PRICE+J1256*CARROT_PRICE+K1256*MESCLUN_PRICE</x:f>
        <x:v>49192</x:v>
      </x:c>
      <x:c r="P1256" s="268" t="n">
        <x:f>I1256*TOMATO_FERTILIZER+J1256*CARROT_FERTILIZER+K1256*MESCLUN_FERTILIZER</x:f>
        <x:v>9680</x:v>
      </x:c>
      <x:c r="Q1256" s="268" t="n">
        <x:f>MIN(M1256,FARMER_HOURS)*FARMER_RATE+MAX(M1256-FARMER_HOURS,0)*TEMP_RATE</x:f>
        <x:v>29631.566103498466</x:v>
      </x:c>
      <x:c r="R1256" s="268" t="n">
        <x:f>O1256-P1256-Q1256-FIXED_COST</x:f>
        <x:v>-10119.566103498466</x:v>
      </x:c>
      <x:c r="S1256" s="139" t="str">
        <x:f>IF(AND(L1256&lt;=TOTAL_BED_CAP,N1256&lt;=TEMP_WORKER_CAP),"YES","NO")</x:f>
        <x:v>YES</x:v>
      </x:c>
      <x:c r="T1256" s="139" t="n">
        <x:f>IF(S1256="YES",R1256,-1E+99)</x:f>
        <x:v>-10119.566103498466</x:v>
      </x:c>
    </x:row>
    <x:row r="1257">
      <x:c r="A1257" s="139"/>
      <x:c r="B1257" s="139"/>
      <x:c r="C1257" s="139"/>
      <x:c r="D1257" s="139"/>
      <x:c r="E1257" s="139"/>
      <x:c r="F1257" s="139"/>
      <x:c r="G1257" s="139"/>
      <x:c r="H1257" s="139"/>
      <x:c r="I1257" s="266" t="n">
        <x:f>INT((ROW()-ROW($I$46))/((CARROT_CAP+1)*(MESCLUN_CAP+1)))</x:f>
        <x:v>1</x:v>
      </x:c>
      <x:c r="J1257" s="266" t="n">
        <x:f>MOD(INT((ROW()-ROW($I$46))/(MESCLUN_CAP+1)),CARROT_CAP+1)</x:f>
        <x:v>18</x:v>
      </x:c>
      <x:c r="K1257" s="266" t="n">
        <x:f>MOD(ROW()-ROW($I$46),MESCLUN_CAP+1)</x:f>
        <x:v>2</x:v>
      </x:c>
      <x:c r="L1257" s="266" t="n">
        <x:f>SUM(I1257:K1257)</x:f>
        <x:v>21</x:v>
      </x:c>
      <x:c r="M1257" s="267" t="n">
        <x:f>I1257*TOMATO_HOURS*WEEKS*(1+TOMATO_DIM)^I1257+J1257*CARROT_HOURS*WEEKS*(1+CARROT_DIM)^J1257+K1257*MESCLUN_HOURS*WEEKS*(1+MESCLUN_DIM)^K1257</x:f>
        <x:v>1033.4797700615115</x:v>
      </x:c>
      <x:c r="N1257" s="267" t="n">
        <x:f>MAX(M1257-FARMER_HOURS,0)/TEMP_HOURS_PER_WORKER</x:f>
        <x:v>0.21769428476493857</x:v>
      </x:c>
      <x:c r="O1257" s="268" t="n">
        <x:f>I1257*TOMATO_PRICE+J1257*CARROT_PRICE+K1257*MESCLUN_PRICE</x:f>
        <x:v>51892</x:v>
      </x:c>
      <x:c r="P1257" s="268" t="n">
        <x:f>I1257*TOMATO_FERTILIZER+J1257*CARROT_FERTILIZER+K1257*MESCLUN_FERTILIZER</x:f>
        <x:v>10560</x:v>
      </x:c>
      <x:c r="Q1257" s="268" t="n">
        <x:f>MIN(M1257,FARMER_HOURS)*FARMER_RATE+MAX(M1257-FARMER_HOURS,0)*TEMP_RATE</x:f>
        <x:v>30442.357119123466</x:v>
      </x:c>
      <x:c r="R1257" s="268" t="n">
        <x:f>O1257-P1257-Q1257-FIXED_COST</x:f>
        <x:v>-9110.357119123466</x:v>
      </x:c>
      <x:c r="S1257" s="139" t="str">
        <x:f>IF(AND(L1257&lt;=TOTAL_BED_CAP,N1257&lt;=TEMP_WORKER_CAP),"YES","NO")</x:f>
        <x:v>YES</x:v>
      </x:c>
      <x:c r="T1257" s="139" t="n">
        <x:f>IF(S1257="YES",R1257,-1E+99)</x:f>
        <x:v>-9110.357119123466</x:v>
      </x:c>
    </x:row>
    <x:row r="1258">
      <x:c r="A1258" s="139"/>
      <x:c r="B1258" s="139"/>
      <x:c r="C1258" s="139"/>
      <x:c r="D1258" s="139"/>
      <x:c r="E1258" s="139"/>
      <x:c r="F1258" s="139"/>
      <x:c r="G1258" s="139"/>
      <x:c r="H1258" s="139"/>
      <x:c r="I1258" s="266" t="n">
        <x:f>INT((ROW()-ROW($I$46))/((CARROT_CAP+1)*(MESCLUN_CAP+1)))</x:f>
        <x:v>1</x:v>
      </x:c>
      <x:c r="J1258" s="266" t="n">
        <x:f>MOD(INT((ROW()-ROW($I$46))/(MESCLUN_CAP+1)),CARROT_CAP+1)</x:f>
        <x:v>18</x:v>
      </x:c>
      <x:c r="K1258" s="266" t="n">
        <x:f>MOD(ROW()-ROW($I$46),MESCLUN_CAP+1)</x:f>
        <x:v>3</x:v>
      </x:c>
      <x:c r="L1258" s="266" t="n">
        <x:f>SUM(I1258:K1258)</x:f>
        <x:v>22</x:v>
      </x:c>
      <x:c r="M1258" s="267" t="n">
        <x:f>I1258*TOMATO_HOURS*WEEKS*(1+TOMATO_DIM)^I1258+J1258*CARROT_HOURS*WEEKS*(1+CARROT_DIM)^J1258+K1258*MESCLUN_HOURS*WEEKS*(1+MESCLUN_DIM)^K1258</x:f>
        <x:v>1081.3417524833865</x:v>
      </x:c>
      <x:c r="N1258" s="267" t="n">
        <x:f>MAX(M1258-FARMER_HOURS,0)/TEMP_HOURS_PER_WORKER</x:f>
        <x:v>0.2509317725579073</x:v>
      </x:c>
      <x:c r="O1258" s="268" t="n">
        <x:f>I1258*TOMATO_PRICE+J1258*CARROT_PRICE+K1258*MESCLUN_PRICE</x:f>
        <x:v>54592</x:v>
      </x:c>
      <x:c r="P1258" s="268" t="n">
        <x:f>I1258*TOMATO_FERTILIZER+J1258*CARROT_FERTILIZER+K1258*MESCLUN_FERTILIZER</x:f>
        <x:v>11440</x:v>
      </x:c>
      <x:c r="Q1258" s="268" t="n">
        <x:f>MIN(M1258,FARMER_HOURS)*FARMER_RATE+MAX(M1258-FARMER_HOURS,0)*TEMP_RATE</x:f>
        <x:v>31273.29431394768</x:v>
      </x:c>
      <x:c r="R1258" s="268" t="n">
        <x:f>O1258-P1258-Q1258-FIXED_COST</x:f>
        <x:v>-8121.294313947681</x:v>
      </x:c>
      <x:c r="S1258" s="139" t="str">
        <x:f>IF(AND(L1258&lt;=TOTAL_BED_CAP,N1258&lt;=TEMP_WORKER_CAP),"YES","NO")</x:f>
        <x:v>YES</x:v>
      </x:c>
      <x:c r="T1258" s="139" t="n">
        <x:f>IF(S1258="YES",R1258,-1E+99)</x:f>
        <x:v>-8121.294313947681</x:v>
      </x:c>
    </x:row>
    <x:row r="1259">
      <x:c r="A1259" s="139"/>
      <x:c r="B1259" s="139"/>
      <x:c r="C1259" s="139"/>
      <x:c r="D1259" s="139"/>
      <x:c r="E1259" s="139"/>
      <x:c r="F1259" s="139"/>
      <x:c r="G1259" s="139"/>
      <x:c r="H1259" s="139"/>
      <x:c r="I1259" s="266" t="n">
        <x:f>INT((ROW()-ROW($I$46))/((CARROT_CAP+1)*(MESCLUN_CAP+1)))</x:f>
        <x:v>1</x:v>
      </x:c>
      <x:c r="J1259" s="266" t="n">
        <x:f>MOD(INT((ROW()-ROW($I$46))/(MESCLUN_CAP+1)),CARROT_CAP+1)</x:f>
        <x:v>18</x:v>
      </x:c>
      <x:c r="K1259" s="266" t="n">
        <x:f>MOD(ROW()-ROW($I$46),MESCLUN_CAP+1)</x:f>
        <x:v>4</x:v>
      </x:c>
      <x:c r="L1259" s="266" t="n">
        <x:f>SUM(I1259:K1259)</x:f>
        <x:v>23</x:v>
      </x:c>
      <x:c r="M1259" s="267" t="n">
        <x:f>I1259*TOMATO_HOURS*WEEKS*(1+TOMATO_DIM)^I1259+J1259*CARROT_HOURS*WEEKS*(1+CARROT_DIM)^J1259+K1259*MESCLUN_HOURS*WEEKS*(1+MESCLUN_DIM)^K1259</x:f>
        <x:v>1130.3858682060427</x:v>
      </x:c>
      <x:c r="N1259" s="267" t="n">
        <x:f>MAX(M1259-FARMER_HOURS,0)/TEMP_HOURS_PER_WORKER</x:f>
        <x:v>0.2849901862541963</x:v>
      </x:c>
      <x:c r="O1259" s="268" t="n">
        <x:f>I1259*TOMATO_PRICE+J1259*CARROT_PRICE+K1259*MESCLUN_PRICE</x:f>
        <x:v>57292</x:v>
      </x:c>
      <x:c r="P1259" s="268" t="n">
        <x:f>I1259*TOMATO_FERTILIZER+J1259*CARROT_FERTILIZER+K1259*MESCLUN_FERTILIZER</x:f>
        <x:v>12320</x:v>
      </x:c>
      <x:c r="Q1259" s="268" t="n">
        <x:f>MIN(M1259,FARMER_HOURS)*FARMER_RATE+MAX(M1259-FARMER_HOURS,0)*TEMP_RATE</x:f>
        <x:v>32124.754656354908</x:v>
      </x:c>
      <x:c r="R1259" s="268" t="n">
        <x:f>O1259-P1259-Q1259-FIXED_COST</x:f>
        <x:v>-7152.754656354908</x:v>
      </x:c>
      <x:c r="S1259" s="139" t="str">
        <x:f>IF(AND(L1259&lt;=TOTAL_BED_CAP,N1259&lt;=TEMP_WORKER_CAP),"YES","NO")</x:f>
        <x:v>YES</x:v>
      </x:c>
      <x:c r="T1259" s="139" t="n">
        <x:f>IF(S1259="YES",R1259,-1E+99)</x:f>
        <x:v>-7152.754656354908</x:v>
      </x:c>
    </x:row>
    <x:row r="1260">
      <x:c r="A1260" s="139"/>
      <x:c r="B1260" s="139"/>
      <x:c r="C1260" s="139"/>
      <x:c r="D1260" s="139"/>
      <x:c r="E1260" s="139"/>
      <x:c r="F1260" s="139"/>
      <x:c r="G1260" s="139"/>
      <x:c r="H1260" s="139"/>
      <x:c r="I1260" s="266" t="n">
        <x:f>INT((ROW()-ROW($I$46))/((CARROT_CAP+1)*(MESCLUN_CAP+1)))</x:f>
        <x:v>1</x:v>
      </x:c>
      <x:c r="J1260" s="266" t="n">
        <x:f>MOD(INT((ROW()-ROW($I$46))/(MESCLUN_CAP+1)),CARROT_CAP+1)</x:f>
        <x:v>18</x:v>
      </x:c>
      <x:c r="K1260" s="266" t="n">
        <x:f>MOD(ROW()-ROW($I$46),MESCLUN_CAP+1)</x:f>
        <x:v>5</x:v>
      </x:c>
      <x:c r="L1260" s="266" t="n">
        <x:f>SUM(I1260:K1260)</x:f>
        <x:v>24</x:v>
      </x:c>
      <x:c r="M1260" s="267" t="n">
        <x:f>I1260*TOMATO_HOURS*WEEKS*(1+TOMATO_DIM)^I1260+J1260*CARROT_HOURS*WEEKS*(1+CARROT_DIM)^J1260+K1260*MESCLUN_HOURS*WEEKS*(1+MESCLUN_DIM)^K1260</x:f>
        <x:v>1180.6341921272463</x:v>
      </x:c>
      <x:c r="N1260" s="267" t="n">
        <x:f>MAX(M1260-FARMER_HOURS,0)/TEMP_HOURS_PER_WORKER</x:f>
        <x:v>0.319884855643921</x:v>
      </x:c>
      <x:c r="O1260" s="268" t="n">
        <x:f>I1260*TOMATO_PRICE+J1260*CARROT_PRICE+K1260*MESCLUN_PRICE</x:f>
        <x:v>59992</x:v>
      </x:c>
      <x:c r="P1260" s="268" t="n">
        <x:f>I1260*TOMATO_FERTILIZER+J1260*CARROT_FERTILIZER+K1260*MESCLUN_FERTILIZER</x:f>
        <x:v>13200</x:v>
      </x:c>
      <x:c r="Q1260" s="268" t="n">
        <x:f>MIN(M1260,FARMER_HOURS)*FARMER_RATE+MAX(M1260-FARMER_HOURS,0)*TEMP_RATE</x:f>
        <x:v>32997.12139109802</x:v>
      </x:c>
      <x:c r="R1260" s="268" t="n">
        <x:f>O1260-P1260-Q1260-FIXED_COST</x:f>
        <x:v>-6205.121391098022</x:v>
      </x:c>
      <x:c r="S1260" s="139" t="str">
        <x:f>IF(AND(L1260&lt;=TOTAL_BED_CAP,N1260&lt;=TEMP_WORKER_CAP),"YES","NO")</x:f>
        <x:v>YES</x:v>
      </x:c>
      <x:c r="T1260" s="139" t="n">
        <x:f>IF(S1260="YES",R1260,-1E+99)</x:f>
        <x:v>-6205.121391098022</x:v>
      </x:c>
    </x:row>
    <x:row r="1261">
      <x:c r="A1261" s="139"/>
      <x:c r="B1261" s="139"/>
      <x:c r="C1261" s="139"/>
      <x:c r="D1261" s="139"/>
      <x:c r="E1261" s="139"/>
      <x:c r="F1261" s="139"/>
      <x:c r="G1261" s="139"/>
      <x:c r="H1261" s="139"/>
      <x:c r="I1261" s="266" t="n">
        <x:f>INT((ROW()-ROW($I$46))/((CARROT_CAP+1)*(MESCLUN_CAP+1)))</x:f>
        <x:v>1</x:v>
      </x:c>
      <x:c r="J1261" s="266" t="n">
        <x:f>MOD(INT((ROW()-ROW($I$46))/(MESCLUN_CAP+1)),CARROT_CAP+1)</x:f>
        <x:v>18</x:v>
      </x:c>
      <x:c r="K1261" s="266" t="n">
        <x:f>MOD(ROW()-ROW($I$46),MESCLUN_CAP+1)</x:f>
        <x:v>6</x:v>
      </x:c>
      <x:c r="L1261" s="266" t="n">
        <x:f>SUM(I1261:K1261)</x:f>
        <x:v>25</x:v>
      </x:c>
      <x:c r="M1261" s="267" t="n">
        <x:f>I1261*TOMATO_HOURS*WEEKS*(1+TOMATO_DIM)^I1261+J1261*CARROT_HOURS*WEEKS*(1+CARROT_DIM)^J1261+K1261*MESCLUN_HOURS*WEEKS*(1+MESCLUN_DIM)^K1261</x:f>
        <x:v>1232.1091663088791</x:v>
      </x:c>
      <x:c r="N1261" s="267" t="n">
        <x:f>MAX(M1261-FARMER_HOURS,0)/TEMP_HOURS_PER_WORKER</x:f>
        <x:v>0.3556313654922772</x:v>
      </x:c>
      <x:c r="O1261" s="268" t="n">
        <x:f>I1261*TOMATO_PRICE+J1261*CARROT_PRICE+K1261*MESCLUN_PRICE</x:f>
        <x:v>62692</x:v>
      </x:c>
      <x:c r="P1261" s="268" t="n">
        <x:f>I1261*TOMATO_FERTILIZER+J1261*CARROT_FERTILIZER+K1261*MESCLUN_FERTILIZER</x:f>
        <x:v>14080</x:v>
      </x:c>
      <x:c r="Q1261" s="268" t="n">
        <x:f>MIN(M1261,FARMER_HOURS)*FARMER_RATE+MAX(M1261-FARMER_HOURS,0)*TEMP_RATE</x:f>
        <x:v>33890.78413730693</x:v>
      </x:c>
      <x:c r="R1261" s="268" t="n">
        <x:f>O1261-P1261-Q1261-FIXED_COST</x:f>
        <x:v>-5278.784137306931</x:v>
      </x:c>
      <x:c r="S1261" s="139" t="str">
        <x:f>IF(AND(L1261&lt;=TOTAL_BED_CAP,N1261&lt;=TEMP_WORKER_CAP),"YES","NO")</x:f>
        <x:v>YES</x:v>
      </x:c>
      <x:c r="T1261" s="139" t="n">
        <x:f>IF(S1261="YES",R1261,-1E+99)</x:f>
        <x:v>-5278.784137306931</x:v>
      </x:c>
    </x:row>
    <x:row r="1262">
      <x:c r="A1262" s="139"/>
      <x:c r="B1262" s="139"/>
      <x:c r="C1262" s="139"/>
      <x:c r="D1262" s="139"/>
      <x:c r="E1262" s="139"/>
      <x:c r="F1262" s="139"/>
      <x:c r="G1262" s="139"/>
      <x:c r="H1262" s="139"/>
      <x:c r="I1262" s="266" t="n">
        <x:f>INT((ROW()-ROW($I$46))/((CARROT_CAP+1)*(MESCLUN_CAP+1)))</x:f>
        <x:v>1</x:v>
      </x:c>
      <x:c r="J1262" s="266" t="n">
        <x:f>MOD(INT((ROW()-ROW($I$46))/(MESCLUN_CAP+1)),CARROT_CAP+1)</x:f>
        <x:v>18</x:v>
      </x:c>
      <x:c r="K1262" s="266" t="n">
        <x:f>MOD(ROW()-ROW($I$46),MESCLUN_CAP+1)</x:f>
        <x:v>7</x:v>
      </x:c>
      <x:c r="L1262" s="266" t="n">
        <x:f>SUM(I1262:K1262)</x:f>
        <x:v>26</x:v>
      </x:c>
      <x:c r="M1262" s="267" t="n">
        <x:f>I1262*TOMATO_HOURS*WEEKS*(1+TOMATO_DIM)^I1262+J1262*CARROT_HOURS*WEEKS*(1+CARROT_DIM)^J1262+K1262*MESCLUN_HOURS*WEEKS*(1+MESCLUN_DIM)^K1262</x:f>
        <x:v>1284.8336057068398</x:v>
      </x:c>
      <x:c r="N1262" s="267" t="n">
        <x:f>MAX(M1262-FARMER_HOURS,0)/TEMP_HOURS_PER_WORKER</x:f>
        <x:v>0.3922455595186387</x:v>
      </x:c>
      <x:c r="O1262" s="268" t="n">
        <x:f>I1262*TOMATO_PRICE+J1262*CARROT_PRICE+K1262*MESCLUN_PRICE</x:f>
        <x:v>65392</x:v>
      </x:c>
      <x:c r="P1262" s="268" t="n">
        <x:f>I1262*TOMATO_FERTILIZER+J1262*CARROT_FERTILIZER+K1262*MESCLUN_FERTILIZER</x:f>
        <x:v>14960</x:v>
      </x:c>
      <x:c r="Q1262" s="268" t="n">
        <x:f>MIN(M1262,FARMER_HOURS)*FARMER_RATE+MAX(M1262-FARMER_HOURS,0)*TEMP_RATE</x:f>
        <x:v>34806.13898796597</x:v>
      </x:c>
      <x:c r="R1262" s="268" t="n">
        <x:f>O1262-P1262-Q1262-FIXED_COST</x:f>
        <x:v>-4374.138987965969</x:v>
      </x:c>
      <x:c r="S1262" s="139" t="str">
        <x:f>IF(AND(L1262&lt;=TOTAL_BED_CAP,N1262&lt;=TEMP_WORKER_CAP),"YES","NO")</x:f>
        <x:v>YES</x:v>
      </x:c>
      <x:c r="T1262" s="139" t="n">
        <x:f>IF(S1262="YES",R1262,-1E+99)</x:f>
        <x:v>-4374.138987965969</x:v>
      </x:c>
    </x:row>
    <x:row r="1263">
      <x:c r="A1263" s="139"/>
      <x:c r="B1263" s="139"/>
      <x:c r="C1263" s="139"/>
      <x:c r="D1263" s="139"/>
      <x:c r="E1263" s="139"/>
      <x:c r="F1263" s="139"/>
      <x:c r="G1263" s="139"/>
      <x:c r="H1263" s="139"/>
      <x:c r="I1263" s="266" t="n">
        <x:f>INT((ROW()-ROW($I$46))/((CARROT_CAP+1)*(MESCLUN_CAP+1)))</x:f>
        <x:v>1</x:v>
      </x:c>
      <x:c r="J1263" s="266" t="n">
        <x:f>MOD(INT((ROW()-ROW($I$46))/(MESCLUN_CAP+1)),CARROT_CAP+1)</x:f>
        <x:v>18</x:v>
      </x:c>
      <x:c r="K1263" s="266" t="n">
        <x:f>MOD(ROW()-ROW($I$46),MESCLUN_CAP+1)</x:f>
        <x:v>8</x:v>
      </x:c>
      <x:c r="L1263" s="266" t="n">
        <x:f>SUM(I1263:K1263)</x:f>
        <x:v>27</x:v>
      </x:c>
      <x:c r="M1263" s="267" t="n">
        <x:f>I1263*TOMATO_HOURS*WEEKS*(1+TOMATO_DIM)^I1263+J1263*CARROT_HOURS*WEEKS*(1+CARROT_DIM)^J1263+K1263*MESCLUN_HOURS*WEEKS*(1+MESCLUN_DIM)^K1263</x:f>
        <x:v>1338.8307039868198</x:v>
      </x:c>
      <x:c r="N1263" s="267" t="n">
        <x:f>MAX(M1263-FARMER_HOURS,0)/TEMP_HOURS_PER_WORKER</x:f>
        <x:v>0.4297435444352915</x:v>
      </x:c>
      <x:c r="O1263" s="268" t="n">
        <x:f>I1263*TOMATO_PRICE+J1263*CARROT_PRICE+K1263*MESCLUN_PRICE</x:f>
        <x:v>68092</x:v>
      </x:c>
      <x:c r="P1263" s="268" t="n">
        <x:f>I1263*TOMATO_FERTILIZER+J1263*CARROT_FERTILIZER+K1263*MESCLUN_FERTILIZER</x:f>
        <x:v>15840</x:v>
      </x:c>
      <x:c r="Q1263" s="268" t="n">
        <x:f>MIN(M1263,FARMER_HOURS)*FARMER_RATE+MAX(M1263-FARMER_HOURS,0)*TEMP_RATE</x:f>
        <x:v>35743.58861088229</x:v>
      </x:c>
      <x:c r="R1263" s="268" t="n">
        <x:f>O1263-P1263-Q1263-FIXED_COST</x:f>
        <x:v>-3491.588610882289</x:v>
      </x:c>
      <x:c r="S1263" s="139" t="str">
        <x:f>IF(AND(L1263&lt;=TOTAL_BED_CAP,N1263&lt;=TEMP_WORKER_CAP),"YES","NO")</x:f>
        <x:v>YES</x:v>
      </x:c>
      <x:c r="T1263" s="139" t="n">
        <x:f>IF(S1263="YES",R1263,-1E+99)</x:f>
        <x:v>-3491.588610882289</x:v>
      </x:c>
    </x:row>
    <x:row r="1264">
      <x:c r="A1264" s="139"/>
      <x:c r="B1264" s="139"/>
      <x:c r="C1264" s="139"/>
      <x:c r="D1264" s="139"/>
      <x:c r="E1264" s="139"/>
      <x:c r="F1264" s="139"/>
      <x:c r="G1264" s="139"/>
      <x:c r="H1264" s="139"/>
      <x:c r="I1264" s="266" t="n">
        <x:f>INT((ROW()-ROW($I$46))/((CARROT_CAP+1)*(MESCLUN_CAP+1)))</x:f>
        <x:v>1</x:v>
      </x:c>
      <x:c r="J1264" s="266" t="n">
        <x:f>MOD(INT((ROW()-ROW($I$46))/(MESCLUN_CAP+1)),CARROT_CAP+1)</x:f>
        <x:v>18</x:v>
      </x:c>
      <x:c r="K1264" s="266" t="n">
        <x:f>MOD(ROW()-ROW($I$46),MESCLUN_CAP+1)</x:f>
        <x:v>9</x:v>
      </x:c>
      <x:c r="L1264" s="266" t="n">
        <x:f>SUM(I1264:K1264)</x:f>
        <x:v>28</x:v>
      </x:c>
      <x:c r="M1264" s="267" t="n">
        <x:f>I1264*TOMATO_HOURS*WEEKS*(1+TOMATO_DIM)^I1264+J1264*CARROT_HOURS*WEEKS*(1+CARROT_DIM)^J1264+K1264*MESCLUN_HOURS*WEEKS*(1+MESCLUN_DIM)^K1264</x:f>
        <x:v>1394.1240394272143</x:v>
      </x:c>
      <x:c r="N1264" s="267" t="n">
        <x:f>MAX(M1264-FARMER_HOURS,0)/TEMP_HOURS_PER_WORKER</x:f>
        <x:v>0.46814169404667655</x:v>
      </x:c>
      <x:c r="O1264" s="268" t="n">
        <x:f>I1264*TOMATO_PRICE+J1264*CARROT_PRICE+K1264*MESCLUN_PRICE</x:f>
        <x:v>70792</x:v>
      </x:c>
      <x:c r="P1264" s="268" t="n">
        <x:f>I1264*TOMATO_FERTILIZER+J1264*CARROT_FERTILIZER+K1264*MESCLUN_FERTILIZER</x:f>
        <x:v>16720</x:v>
      </x:c>
      <x:c r="Q1264" s="268" t="n">
        <x:f>MIN(M1264,FARMER_HOURS)*FARMER_RATE+MAX(M1264-FARMER_HOURS,0)*TEMP_RATE</x:f>
        <x:v>36703.542351166914</x:v>
      </x:c>
      <x:c r="R1264" s="268" t="n">
        <x:f>O1264-P1264-Q1264-FIXED_COST</x:f>
        <x:v>-2631.542351166914</x:v>
      </x:c>
      <x:c r="S1264" s="139" t="str">
        <x:f>IF(AND(L1264&lt;=TOTAL_BED_CAP,N1264&lt;=TEMP_WORKER_CAP),"YES","NO")</x:f>
        <x:v>YES</x:v>
      </x:c>
      <x:c r="T1264" s="139" t="n">
        <x:f>IF(S1264="YES",R1264,-1E+99)</x:f>
        <x:v>-2631.542351166914</x:v>
      </x:c>
    </x:row>
    <x:row r="1265">
      <x:c r="A1265" s="139"/>
      <x:c r="B1265" s="139"/>
      <x:c r="C1265" s="139"/>
      <x:c r="D1265" s="139"/>
      <x:c r="E1265" s="139"/>
      <x:c r="F1265" s="139"/>
      <x:c r="G1265" s="139"/>
      <x:c r="H1265" s="139"/>
      <x:c r="I1265" s="266" t="n">
        <x:f>INT((ROW()-ROW($I$46))/((CARROT_CAP+1)*(MESCLUN_CAP+1)))</x:f>
        <x:v>1</x:v>
      </x:c>
      <x:c r="J1265" s="266" t="n">
        <x:f>MOD(INT((ROW()-ROW($I$46))/(MESCLUN_CAP+1)),CARROT_CAP+1)</x:f>
        <x:v>18</x:v>
      </x:c>
      <x:c r="K1265" s="266" t="n">
        <x:f>MOD(ROW()-ROW($I$46),MESCLUN_CAP+1)</x:f>
        <x:v>10</x:v>
      </x:c>
      <x:c r="L1265" s="266" t="n">
        <x:f>SUM(I1265:K1265)</x:f>
        <x:v>29</x:v>
      </x:c>
      <x:c r="M1265" s="267" t="n">
        <x:f>I1265*TOMATO_HOURS*WEEKS*(1+TOMATO_DIM)^I1265+J1265*CARROT_HOURS*WEEKS*(1+CARROT_DIM)^J1265+K1265*MESCLUN_HOURS*WEEKS*(1+MESCLUN_DIM)^K1265</x:f>
        <x:v>1450.737580910427</x:v>
      </x:c>
      <x:c r="N1265" s="267" t="n">
        <x:f>MAX(M1265-FARMER_HOURS,0)/TEMP_HOURS_PER_WORKER</x:f>
        <x:v>0.5074566534100187</x:v>
      </x:c>
      <x:c r="O1265" s="268" t="n">
        <x:f>I1265*TOMATO_PRICE+J1265*CARROT_PRICE+K1265*MESCLUN_PRICE</x:f>
        <x:v>73492</x:v>
      </x:c>
      <x:c r="P1265" s="268" t="n">
        <x:f>I1265*TOMATO_FERTILIZER+J1265*CARROT_FERTILIZER+K1265*MESCLUN_FERTILIZER</x:f>
        <x:v>17600</x:v>
      </x:c>
      <x:c r="Q1265" s="268" t="n">
        <x:f>MIN(M1265,FARMER_HOURS)*FARMER_RATE+MAX(M1265-FARMER_HOURS,0)*TEMP_RATE</x:f>
        <x:v>37686.41633525047</x:v>
      </x:c>
      <x:c r="R1265" s="268" t="n">
        <x:f>O1265-P1265-Q1265-FIXED_COST</x:f>
        <x:v>-1794.4163352504693</x:v>
      </x:c>
      <x:c r="S1265" s="139" t="str">
        <x:f>IF(AND(L1265&lt;=TOTAL_BED_CAP,N1265&lt;=TEMP_WORKER_CAP),"YES","NO")</x:f>
        <x:v>YES</x:v>
      </x:c>
      <x:c r="T1265" s="139" t="n">
        <x:f>IF(S1265="YES",R1265,-1E+99)</x:f>
        <x:v>-1794.4163352504693</x:v>
      </x:c>
    </x:row>
    <x:row r="1266">
      <x:c r="A1266" s="139"/>
      <x:c r="B1266" s="139"/>
      <x:c r="C1266" s="139"/>
      <x:c r="D1266" s="139"/>
      <x:c r="E1266" s="139"/>
      <x:c r="F1266" s="139"/>
      <x:c r="G1266" s="139"/>
      <x:c r="H1266" s="139"/>
      <x:c r="I1266" s="266" t="n">
        <x:f>INT((ROW()-ROW($I$46))/((CARROT_CAP+1)*(MESCLUN_CAP+1)))</x:f>
        <x:v>1</x:v>
      </x:c>
      <x:c r="J1266" s="266" t="n">
        <x:f>MOD(INT((ROW()-ROW($I$46))/(MESCLUN_CAP+1)),CARROT_CAP+1)</x:f>
        <x:v>18</x:v>
      </x:c>
      <x:c r="K1266" s="266" t="n">
        <x:f>MOD(ROW()-ROW($I$46),MESCLUN_CAP+1)</x:f>
        <x:v>11</x:v>
      </x:c>
      <x:c r="L1266" s="266" t="n">
        <x:f>SUM(I1266:K1266)</x:f>
        <x:v>30</x:v>
      </x:c>
      <x:c r="M1266" s="267" t="n">
        <x:f>I1266*TOMATO_HOURS*WEEKS*(1+TOMATO_DIM)^I1266+J1266*CARROT_HOURS*WEEKS*(1+CARROT_DIM)^J1266+K1266*MESCLUN_HOURS*WEEKS*(1+MESCLUN_DIM)^K1266</x:f>
        <x:v>1508.6956940038663</x:v>
      </x:c>
      <x:c r="N1266" s="267" t="n">
        <x:f>MAX(M1266-FARMER_HOURS,0)/TEMP_HOURS_PER_WORKER</x:f>
        <x:v>0.5477053430582405</x:v>
      </x:c>
      <x:c r="O1266" s="268" t="n">
        <x:f>I1266*TOMATO_PRICE+J1266*CARROT_PRICE+K1266*MESCLUN_PRICE</x:f>
        <x:v>76192</x:v>
      </x:c>
      <x:c r="P1266" s="268" t="n">
        <x:f>I1266*TOMATO_FERTILIZER+J1266*CARROT_FERTILIZER+K1266*MESCLUN_FERTILIZER</x:f>
        <x:v>18480</x:v>
      </x:c>
      <x:c r="Q1266" s="268" t="n">
        <x:f>MIN(M1266,FARMER_HOURS)*FARMER_RATE+MAX(M1266-FARMER_HOURS,0)*TEMP_RATE</x:f>
        <x:v>38692.63357645601</x:v>
      </x:c>
      <x:c r="R1266" s="268" t="n">
        <x:f>O1266-P1266-Q1266-FIXED_COST</x:f>
        <x:v>-980.6335764560135</x:v>
      </x:c>
      <x:c r="S1266" s="139" t="str">
        <x:f>IF(AND(L1266&lt;=TOTAL_BED_CAP,N1266&lt;=TEMP_WORKER_CAP),"YES","NO")</x:f>
        <x:v>YES</x:v>
      </x:c>
      <x:c r="T1266" s="139" t="n">
        <x:f>IF(S1266="YES",R1266,-1E+99)</x:f>
        <x:v>-980.6335764560135</x:v>
      </x:c>
    </x:row>
    <x:row r="1267">
      <x:c r="A1267" s="139"/>
      <x:c r="B1267" s="139"/>
      <x:c r="C1267" s="139"/>
      <x:c r="D1267" s="139"/>
      <x:c r="E1267" s="139"/>
      <x:c r="F1267" s="139"/>
      <x:c r="G1267" s="139"/>
      <x:c r="H1267" s="139"/>
      <x:c r="I1267" s="266" t="n">
        <x:f>INT((ROW()-ROW($I$46))/((CARROT_CAP+1)*(MESCLUN_CAP+1)))</x:f>
        <x:v>1</x:v>
      </x:c>
      <x:c r="J1267" s="266" t="n">
        <x:f>MOD(INT((ROW()-ROW($I$46))/(MESCLUN_CAP+1)),CARROT_CAP+1)</x:f>
        <x:v>18</x:v>
      </x:c>
      <x:c r="K1267" s="266" t="n">
        <x:f>MOD(ROW()-ROW($I$46),MESCLUN_CAP+1)</x:f>
        <x:v>12</x:v>
      </x:c>
      <x:c r="L1267" s="266" t="n">
        <x:f>SUM(I1267:K1267)</x:f>
        <x:v>31</x:v>
      </x:c>
      <x:c r="M1267" s="267" t="n">
        <x:f>I1267*TOMATO_HOURS*WEEKS*(1+TOMATO_DIM)^I1267+J1267*CARROT_HOURS*WEEKS*(1+CARROT_DIM)^J1267+K1267*MESCLUN_HOURS*WEEKS*(1+MESCLUN_DIM)^K1267</x:f>
        <x:v>1568.0231471319305</x:v>
      </x:c>
      <x:c r="N1267" s="267" t="n">
        <x:f>MAX(M1267-FARMER_HOURS,0)/TEMP_HOURS_PER_WORKER</x:f>
        <x:v>0.5889049632860629</x:v>
      </x:c>
      <x:c r="O1267" s="268" t="n">
        <x:f>I1267*TOMATO_PRICE+J1267*CARROT_PRICE+K1267*MESCLUN_PRICE</x:f>
        <x:v>78892</x:v>
      </x:c>
      <x:c r="P1267" s="268" t="n">
        <x:f>I1267*TOMATO_FERTILIZER+J1267*CARROT_FERTILIZER+K1267*MESCLUN_FERTILIZER</x:f>
        <x:v>19360</x:v>
      </x:c>
      <x:c r="Q1267" s="268" t="n">
        <x:f>MIN(M1267,FARMER_HOURS)*FARMER_RATE+MAX(M1267-FARMER_HOURS,0)*TEMP_RATE</x:f>
        <x:v>39722.62408215157</x:v>
      </x:c>
      <x:c r="R1267" s="268" t="n">
        <x:f>O1267-P1267-Q1267-FIXED_COST</x:f>
        <x:v>-190.62408215156756</x:v>
      </x:c>
      <x:c r="S1267" s="139" t="str">
        <x:f>IF(AND(L1267&lt;=TOTAL_BED_CAP,N1267&lt;=TEMP_WORKER_CAP),"YES","NO")</x:f>
        <x:v>YES</x:v>
      </x:c>
      <x:c r="T1267" s="139" t="n">
        <x:f>IF(S1267="YES",R1267,-1E+99)</x:f>
        <x:v>-190.62408215156756</x:v>
      </x:c>
    </x:row>
    <x:row r="1268">
      <x:c r="A1268" s="139"/>
      <x:c r="B1268" s="139"/>
      <x:c r="C1268" s="139"/>
      <x:c r="D1268" s="139"/>
      <x:c r="E1268" s="139"/>
      <x:c r="F1268" s="139"/>
      <x:c r="G1268" s="139"/>
      <x:c r="H1268" s="139"/>
      <x:c r="I1268" s="266" t="n">
        <x:f>INT((ROW()-ROW($I$46))/((CARROT_CAP+1)*(MESCLUN_CAP+1)))</x:f>
        <x:v>1</x:v>
      </x:c>
      <x:c r="J1268" s="266" t="n">
        <x:f>MOD(INT((ROW()-ROW($I$46))/(MESCLUN_CAP+1)),CARROT_CAP+1)</x:f>
        <x:v>18</x:v>
      </x:c>
      <x:c r="K1268" s="266" t="n">
        <x:f>MOD(ROW()-ROW($I$46),MESCLUN_CAP+1)</x:f>
        <x:v>13</x:v>
      </x:c>
      <x:c r="L1268" s="266" t="n">
        <x:f>SUM(I1268:K1268)</x:f>
        <x:v>32</x:v>
      </x:c>
      <x:c r="M1268" s="267" t="n">
        <x:f>I1268*TOMATO_HOURS*WEEKS*(1+TOMATO_DIM)^I1268+J1268*CARROT_HOURS*WEEKS*(1+CARROT_DIM)^J1268+K1268*MESCLUN_HOURS*WEEKS*(1+MESCLUN_DIM)^K1268</x:f>
        <x:v>1628.7451178403148</x:v>
      </x:c>
      <x:c r="N1268" s="267" t="n">
        <x:f>MAX(M1268-FARMER_HOURS,0)/TEMP_HOURS_PER_WORKER</x:f>
        <x:v>0.6310729985002186</x:v>
      </x:c>
      <x:c r="O1268" s="268" t="n">
        <x:f>I1268*TOMATO_PRICE+J1268*CARROT_PRICE+K1268*MESCLUN_PRICE</x:f>
        <x:v>81592</x:v>
      </x:c>
      <x:c r="P1268" s="268" t="n">
        <x:f>I1268*TOMATO_FERTILIZER+J1268*CARROT_FERTILIZER+K1268*MESCLUN_FERTILIZER</x:f>
        <x:v>20240</x:v>
      </x:c>
      <x:c r="Q1268" s="268" t="n">
        <x:f>MIN(M1268,FARMER_HOURS)*FARMER_RATE+MAX(M1268-FARMER_HOURS,0)*TEMP_RATE</x:f>
        <x:v>40776.82496250547</x:v>
      </x:c>
      <x:c r="R1268" s="268" t="n">
        <x:f>O1268-P1268-Q1268-FIXED_COST</x:f>
        <x:v>575.1750374945332</x:v>
      </x:c>
      <x:c r="S1268" s="139" t="str">
        <x:f>IF(AND(L1268&lt;=TOTAL_BED_CAP,N1268&lt;=TEMP_WORKER_CAP),"YES","NO")</x:f>
        <x:v>YES</x:v>
      </x:c>
      <x:c r="T1268" s="139" t="n">
        <x:f>IF(S1268="YES",R1268,-1E+99)</x:f>
        <x:v>575.1750374945332</x:v>
      </x:c>
    </x:row>
    <x:row r="1269">
      <x:c r="A1269" s="139"/>
      <x:c r="B1269" s="139"/>
      <x:c r="C1269" s="139"/>
      <x:c r="D1269" s="139"/>
      <x:c r="E1269" s="139"/>
      <x:c r="F1269" s="139"/>
      <x:c r="G1269" s="139"/>
      <x:c r="H1269" s="139"/>
      <x:c r="I1269" s="266" t="n">
        <x:f>INT((ROW()-ROW($I$46))/((CARROT_CAP+1)*(MESCLUN_CAP+1)))</x:f>
        <x:v>1</x:v>
      </x:c>
      <x:c r="J1269" s="266" t="n">
        <x:f>MOD(INT((ROW()-ROW($I$46))/(MESCLUN_CAP+1)),CARROT_CAP+1)</x:f>
        <x:v>18</x:v>
      </x:c>
      <x:c r="K1269" s="266" t="n">
        <x:f>MOD(ROW()-ROW($I$46),MESCLUN_CAP+1)</x:f>
        <x:v>14</x:v>
      </x:c>
      <x:c r="L1269" s="266" t="n">
        <x:f>SUM(I1269:K1269)</x:f>
        <x:v>33</x:v>
      </x:c>
      <x:c r="M1269" s="267" t="n">
        <x:f>I1269*TOMATO_HOURS*WEEKS*(1+TOMATO_DIM)^I1269+J1269*CARROT_HOURS*WEEKS*(1+CARROT_DIM)^J1269+K1269*MESCLUN_HOURS*WEEKS*(1+MESCLUN_DIM)^K1269</x:f>
        <x:v>1690.8871991539759</x:v>
      </x:c>
      <x:c r="N1269" s="267" t="n">
        <x:f>MAX(M1269-FARMER_HOURS,0)/TEMP_HOURS_PER_WORKER</x:f>
        <x:v>0.6742272216347055</x:v>
      </x:c>
      <x:c r="O1269" s="268" t="n">
        <x:f>I1269*TOMATO_PRICE+J1269*CARROT_PRICE+K1269*MESCLUN_PRICE</x:f>
        <x:v>84292</x:v>
      </x:c>
      <x:c r="P1269" s="268" t="n">
        <x:f>I1269*TOMATO_FERTILIZER+J1269*CARROT_FERTILIZER+K1269*MESCLUN_FERTILIZER</x:f>
        <x:v>21120</x:v>
      </x:c>
      <x:c r="Q1269" s="268" t="n">
        <x:f>MIN(M1269,FARMER_HOURS)*FARMER_RATE+MAX(M1269-FARMER_HOURS,0)*TEMP_RATE</x:f>
        <x:v>41855.68054086764</x:v>
      </x:c>
      <x:c r="R1269" s="268" t="n">
        <x:f>O1269-P1269-Q1269-FIXED_COST</x:f>
        <x:v>1316.3194591323627</x:v>
      </x:c>
      <x:c r="S1269" s="139" t="str">
        <x:f>IF(AND(L1269&lt;=TOTAL_BED_CAP,N1269&lt;=TEMP_WORKER_CAP),"YES","NO")</x:f>
        <x:v>YES</x:v>
      </x:c>
      <x:c r="T1269" s="139" t="n">
        <x:f>IF(S1269="YES",R1269,-1E+99)</x:f>
        <x:v>1316.3194591323627</x:v>
      </x:c>
    </x:row>
    <x:row r="1270">
      <x:c r="A1270" s="139"/>
      <x:c r="B1270" s="139"/>
      <x:c r="C1270" s="139"/>
      <x:c r="D1270" s="139"/>
      <x:c r="E1270" s="139"/>
      <x:c r="F1270" s="139"/>
      <x:c r="G1270" s="139"/>
      <x:c r="H1270" s="139"/>
      <x:c r="I1270" s="266" t="n">
        <x:f>INT((ROW()-ROW($I$46))/((CARROT_CAP+1)*(MESCLUN_CAP+1)))</x:f>
        <x:v>1</x:v>
      </x:c>
      <x:c r="J1270" s="266" t="n">
        <x:f>MOD(INT((ROW()-ROW($I$46))/(MESCLUN_CAP+1)),CARROT_CAP+1)</x:f>
        <x:v>18</x:v>
      </x:c>
      <x:c r="K1270" s="266" t="n">
        <x:f>MOD(ROW()-ROW($I$46),MESCLUN_CAP+1)</x:f>
        <x:v>15</x:v>
      </x:c>
      <x:c r="L1270" s="266" t="n">
        <x:f>SUM(I1270:K1270)</x:f>
        <x:v>34</x:v>
      </x:c>
      <x:c r="M1270" s="267" t="n">
        <x:f>I1270*TOMATO_HOURS*WEEKS*(1+TOMATO_DIM)^I1270+J1270*CARROT_HOURS*WEEKS*(1+CARROT_DIM)^J1270+K1270*MESCLUN_HOURS*WEEKS*(1+MESCLUN_DIM)^K1270</x:f>
        <x:v>1754.4754060301223</x:v>
      </x:c>
      <x:c r="N1270" s="267" t="n">
        <x:f>MAX(M1270-FARMER_HOURS,0)/TEMP_HOURS_PER_WORKER</x:f>
        <x:v>0.7183856986320294</x:v>
      </x:c>
      <x:c r="O1270" s="268" t="n">
        <x:f>I1270*TOMATO_PRICE+J1270*CARROT_PRICE+K1270*MESCLUN_PRICE</x:f>
        <x:v>86992</x:v>
      </x:c>
      <x:c r="P1270" s="268" t="n">
        <x:f>I1270*TOMATO_FERTILIZER+J1270*CARROT_FERTILIZER+K1270*MESCLUN_FERTILIZER</x:f>
        <x:v>22000</x:v>
      </x:c>
      <x:c r="Q1270" s="268" t="n">
        <x:f>MIN(M1270,FARMER_HOURS)*FARMER_RATE+MAX(M1270-FARMER_HOURS,0)*TEMP_RATE</x:f>
        <x:v>42959.64246580073</x:v>
      </x:c>
      <x:c r="R1270" s="268" t="n">
        <x:f>O1270-P1270-Q1270-FIXED_COST</x:f>
        <x:v>2032.3575341992691</x:v>
      </x:c>
      <x:c r="S1270" s="139" t="str">
        <x:f>IF(AND(L1270&lt;=TOTAL_BED_CAP,N1270&lt;=TEMP_WORKER_CAP),"YES","NO")</x:f>
        <x:v>YES</x:v>
      </x:c>
      <x:c r="T1270" s="139" t="n">
        <x:f>IF(S1270="YES",R1270,-1E+99)</x:f>
        <x:v>2032.3575341992691</x:v>
      </x:c>
    </x:row>
    <x:row r="1271">
      <x:c r="A1271" s="139"/>
      <x:c r="B1271" s="139"/>
      <x:c r="C1271" s="139"/>
      <x:c r="D1271" s="139"/>
      <x:c r="E1271" s="139"/>
      <x:c r="F1271" s="139"/>
      <x:c r="G1271" s="139"/>
      <x:c r="H1271" s="139"/>
      <x:c r="I1271" s="266" t="n">
        <x:f>INT((ROW()-ROW($I$46))/((CARROT_CAP+1)*(MESCLUN_CAP+1)))</x:f>
        <x:v>1</x:v>
      </x:c>
      <x:c r="J1271" s="266" t="n">
        <x:f>MOD(INT((ROW()-ROW($I$46))/(MESCLUN_CAP+1)),CARROT_CAP+1)</x:f>
        <x:v>18</x:v>
      </x:c>
      <x:c r="K1271" s="266" t="n">
        <x:f>MOD(ROW()-ROW($I$46),MESCLUN_CAP+1)</x:f>
        <x:v>16</x:v>
      </x:c>
      <x:c r="L1271" s="266" t="n">
        <x:f>SUM(I1271:K1271)</x:f>
        <x:v>35</x:v>
      </x:c>
      <x:c r="M1271" s="267" t="n">
        <x:f>I1271*TOMATO_HOURS*WEEKS*(1+TOMATO_DIM)^I1271+J1271*CARROT_HOURS*WEEKS*(1+CARROT_DIM)^J1271+K1271*MESCLUN_HOURS*WEEKS*(1+MESCLUN_DIM)^K1271</x:f>
        <x:v>1819.536181907611</x:v>
      </x:c>
      <x:c r="N1271" s="267" t="n">
        <x:f>MAX(M1271-FARMER_HOURS,0)/TEMP_HOURS_PER_WORKER</x:f>
        <x:v>0.7635667929913966</x:v>
      </x:c>
      <x:c r="O1271" s="268" t="n">
        <x:f>I1271*TOMATO_PRICE+J1271*CARROT_PRICE+K1271*MESCLUN_PRICE</x:f>
        <x:v>89692</x:v>
      </x:c>
      <x:c r="P1271" s="268" t="n">
        <x:f>I1271*TOMATO_FERTILIZER+J1271*CARROT_FERTILIZER+K1271*MESCLUN_FERTILIZER</x:f>
        <x:v>22880</x:v>
      </x:c>
      <x:c r="Q1271" s="268" t="n">
        <x:f>MIN(M1271,FARMER_HOURS)*FARMER_RATE+MAX(M1271-FARMER_HOURS,0)*TEMP_RATE</x:f>
        <x:v>44089.16982478491</x:v>
      </x:c>
      <x:c r="R1271" s="268" t="n">
        <x:f>O1271-P1271-Q1271-FIXED_COST</x:f>
        <x:v>2722.8301752150874</x:v>
      </x:c>
      <x:c r="S1271" s="139" t="str">
        <x:f>IF(AND(L1271&lt;=TOTAL_BED_CAP,N1271&lt;=TEMP_WORKER_CAP),"YES","NO")</x:f>
        <x:v>YES</x:v>
      </x:c>
      <x:c r="T1271" s="139" t="n">
        <x:f>IF(S1271="YES",R1271,-1E+99)</x:f>
        <x:v>2722.8301752150874</x:v>
      </x:c>
    </x:row>
    <x:row r="1272">
      <x:c r="A1272" s="139"/>
      <x:c r="B1272" s="139"/>
      <x:c r="C1272" s="139"/>
      <x:c r="D1272" s="139"/>
      <x:c r="E1272" s="139"/>
      <x:c r="F1272" s="139"/>
      <x:c r="G1272" s="139"/>
      <x:c r="H1272" s="139"/>
      <x:c r="I1272" s="266" t="n">
        <x:f>INT((ROW()-ROW($I$46))/((CARROT_CAP+1)*(MESCLUN_CAP+1)))</x:f>
        <x:v>1</x:v>
      </x:c>
      <x:c r="J1272" s="266" t="n">
        <x:f>MOD(INT((ROW()-ROW($I$46))/(MESCLUN_CAP+1)),CARROT_CAP+1)</x:f>
        <x:v>18</x:v>
      </x:c>
      <x:c r="K1272" s="266" t="n">
        <x:f>MOD(ROW()-ROW($I$46),MESCLUN_CAP+1)</x:f>
        <x:v>17</x:v>
      </x:c>
      <x:c r="L1272" s="266" t="n">
        <x:f>SUM(I1272:K1272)</x:f>
        <x:v>36</x:v>
      </x:c>
      <x:c r="M1272" s="267" t="n">
        <x:f>I1272*TOMATO_HOURS*WEEKS*(1+TOMATO_DIM)^I1272+J1272*CARROT_HOURS*WEEKS*(1+CARROT_DIM)^J1272+K1272*MESCLUN_HOURS*WEEKS*(1+MESCLUN_DIM)^K1272</x:f>
        <x:v>1886.0964053541516</x:v>
      </x:c>
      <x:c r="N1272" s="267" t="n">
        <x:f>MAX(M1272-FARMER_HOURS,0)/TEMP_HOURS_PER_WORKER</x:f>
        <x:v>0.8097891703848275</x:v>
      </x:c>
      <x:c r="O1272" s="268" t="n">
        <x:f>I1272*TOMATO_PRICE+J1272*CARROT_PRICE+K1272*MESCLUN_PRICE</x:f>
        <x:v>92392</x:v>
      </x:c>
      <x:c r="P1272" s="268" t="n">
        <x:f>I1272*TOMATO_FERTILIZER+J1272*CARROT_FERTILIZER+K1272*MESCLUN_FERTILIZER</x:f>
        <x:v>23760</x:v>
      </x:c>
      <x:c r="Q1272" s="268" t="n">
        <x:f>MIN(M1272,FARMER_HOURS)*FARMER_RATE+MAX(M1272-FARMER_HOURS,0)*TEMP_RATE</x:f>
        <x:v>45244.72925962068</x:v>
      </x:c>
      <x:c r="R1272" s="268" t="n">
        <x:f>O1272-P1272-Q1272-FIXED_COST</x:f>
        <x:v>3387.2707403793174</x:v>
      </x:c>
      <x:c r="S1272" s="139" t="str">
        <x:f>IF(AND(L1272&lt;=TOTAL_BED_CAP,N1272&lt;=TEMP_WORKER_CAP),"YES","NO")</x:f>
        <x:v>YES</x:v>
      </x:c>
      <x:c r="T1272" s="139" t="n">
        <x:f>IF(S1272="YES",R1272,-1E+99)</x:f>
        <x:v>3387.2707403793174</x:v>
      </x:c>
    </x:row>
    <x:row r="1273">
      <x:c r="A1273" s="139"/>
      <x:c r="B1273" s="139"/>
      <x:c r="C1273" s="139"/>
      <x:c r="D1273" s="139"/>
      <x:c r="E1273" s="139"/>
      <x:c r="F1273" s="139"/>
      <x:c r="G1273" s="139"/>
      <x:c r="H1273" s="139"/>
      <x:c r="I1273" s="266" t="n">
        <x:f>INT((ROW()-ROW($I$46))/((CARROT_CAP+1)*(MESCLUN_CAP+1)))</x:f>
        <x:v>1</x:v>
      </x:c>
      <x:c r="J1273" s="266" t="n">
        <x:f>MOD(INT((ROW()-ROW($I$46))/(MESCLUN_CAP+1)),CARROT_CAP+1)</x:f>
        <x:v>18</x:v>
      </x:c>
      <x:c r="K1273" s="266" t="n">
        <x:f>MOD(ROW()-ROW($I$46),MESCLUN_CAP+1)</x:f>
        <x:v>18</x:v>
      </x:c>
      <x:c r="L1273" s="266" t="n">
        <x:f>SUM(I1273:K1273)</x:f>
        <x:v>37</x:v>
      </x:c>
      <x:c r="M1273" s="267" t="n">
        <x:f>I1273*TOMATO_HOURS*WEEKS*(1+TOMATO_DIM)^I1273+J1273*CARROT_HOURS*WEEKS*(1+CARROT_DIM)^J1273+K1273*MESCLUN_HOURS*WEEKS*(1+MESCLUN_DIM)^K1273</x:f>
        <x:v>1954.1833968127387</x:v>
      </x:c>
      <x:c r="N1273" s="267" t="n">
        <x:f>MAX(M1273-FARMER_HOURS,0)/TEMP_HOURS_PER_WORKER</x:f>
        <x:v>0.8570718033421797</x:v>
      </x:c>
      <x:c r="O1273" s="268" t="n">
        <x:f>I1273*TOMATO_PRICE+J1273*CARROT_PRICE+K1273*MESCLUN_PRICE</x:f>
        <x:v>95092</x:v>
      </x:c>
      <x:c r="P1273" s="268" t="n">
        <x:f>I1273*TOMATO_FERTILIZER+J1273*CARROT_FERTILIZER+K1273*MESCLUN_FERTILIZER</x:f>
        <x:v>24640</x:v>
      </x:c>
      <x:c r="Q1273" s="268" t="n">
        <x:f>MIN(M1273,FARMER_HOURS)*FARMER_RATE+MAX(M1273-FARMER_HOURS,0)*TEMP_RATE</x:f>
        <x:v>46426.79508355449</x:v>
      </x:c>
      <x:c r="R1273" s="268" t="n">
        <x:f>O1273-P1273-Q1273-FIXED_COST</x:f>
        <x:v>4025.2049164455093</x:v>
      </x:c>
      <x:c r="S1273" s="139" t="str">
        <x:f>IF(AND(L1273&lt;=TOTAL_BED_CAP,N1273&lt;=TEMP_WORKER_CAP),"YES","NO")</x:f>
        <x:v>YES</x:v>
      </x:c>
      <x:c r="T1273" s="139" t="n">
        <x:f>IF(S1273="YES",R1273,-1E+99)</x:f>
        <x:v>4025.2049164455093</x:v>
      </x:c>
    </x:row>
    <x:row r="1274">
      <x:c r="A1274" s="139"/>
      <x:c r="B1274" s="139"/>
      <x:c r="C1274" s="139"/>
      <x:c r="D1274" s="139"/>
      <x:c r="E1274" s="139"/>
      <x:c r="F1274" s="139"/>
      <x:c r="G1274" s="139"/>
      <x:c r="H1274" s="139"/>
      <x:c r="I1274" s="266" t="n">
        <x:f>INT((ROW()-ROW($I$46))/((CARROT_CAP+1)*(MESCLUN_CAP+1)))</x:f>
        <x:v>1</x:v>
      </x:c>
      <x:c r="J1274" s="266" t="n">
        <x:f>MOD(INT((ROW()-ROW($I$46))/(MESCLUN_CAP+1)),CARROT_CAP+1)</x:f>
        <x:v>18</x:v>
      </x:c>
      <x:c r="K1274" s="266" t="n">
        <x:f>MOD(ROW()-ROW($I$46),MESCLUN_CAP+1)</x:f>
        <x:v>19</x:v>
      </x:c>
      <x:c r="L1274" s="266" t="n">
        <x:f>SUM(I1274:K1274)</x:f>
        <x:v>38</x:v>
      </x:c>
      <x:c r="M1274" s="267" t="n">
        <x:f>I1274*TOMATO_HOURS*WEEKS*(1+TOMATO_DIM)^I1274+J1274*CARROT_HOURS*WEEKS*(1+CARROT_DIM)^J1274+K1274*MESCLUN_HOURS*WEEKS*(1+MESCLUN_DIM)^K1274</x:f>
        <x:v>2023.8249254487605</x:v>
      </x:c>
      <x:c r="N1274" s="267" t="n">
        <x:f>MAX(M1274-FARMER_HOURS,0)/TEMP_HOURS_PER_WORKER</x:f>
        <x:v>0.9054339760060837</x:v>
      </x:c>
      <x:c r="O1274" s="268" t="n">
        <x:f>I1274*TOMATO_PRICE+J1274*CARROT_PRICE+K1274*MESCLUN_PRICE</x:f>
        <x:v>97792</x:v>
      </x:c>
      <x:c r="P1274" s="268" t="n">
        <x:f>I1274*TOMATO_FERTILIZER+J1274*CARROT_FERTILIZER+K1274*MESCLUN_FERTILIZER</x:f>
        <x:v>25520</x:v>
      </x:c>
      <x:c r="Q1274" s="268" t="n">
        <x:f>MIN(M1274,FARMER_HOURS)*FARMER_RATE+MAX(M1274-FARMER_HOURS,0)*TEMP_RATE</x:f>
        <x:v>47635.84940015209</x:v>
      </x:c>
      <x:c r="R1274" s="268" t="n">
        <x:f>O1274-P1274-Q1274-FIXED_COST</x:f>
        <x:v>4636.1505998479115</x:v>
      </x:c>
      <x:c r="S1274" s="139" t="str">
        <x:f>IF(AND(L1274&lt;=TOTAL_BED_CAP,N1274&lt;=TEMP_WORKER_CAP),"YES","NO")</x:f>
        <x:v>YES</x:v>
      </x:c>
      <x:c r="T1274" s="139" t="n">
        <x:f>IF(S1274="YES",R1274,-1E+99)</x:f>
        <x:v>4636.1505998479115</x:v>
      </x:c>
    </x:row>
    <x:row r="1275">
      <x:c r="A1275" s="139"/>
      <x:c r="B1275" s="139"/>
      <x:c r="C1275" s="139"/>
      <x:c r="D1275" s="139"/>
      <x:c r="E1275" s="139"/>
      <x:c r="F1275" s="139"/>
      <x:c r="G1275" s="139"/>
      <x:c r="H1275" s="139"/>
      <x:c r="I1275" s="266" t="n">
        <x:f>INT((ROW()-ROW($I$46))/((CARROT_CAP+1)*(MESCLUN_CAP+1)))</x:f>
        <x:v>1</x:v>
      </x:c>
      <x:c r="J1275" s="266" t="n">
        <x:f>MOD(INT((ROW()-ROW($I$46))/(MESCLUN_CAP+1)),CARROT_CAP+1)</x:f>
        <x:v>18</x:v>
      </x:c>
      <x:c r="K1275" s="266" t="n">
        <x:f>MOD(ROW()-ROW($I$46),MESCLUN_CAP+1)</x:f>
        <x:v>20</x:v>
      </x:c>
      <x:c r="L1275" s="266" t="n">
        <x:f>SUM(I1275:K1275)</x:f>
        <x:v>39</x:v>
      </x:c>
      <x:c r="M1275" s="267" t="n">
        <x:f>I1275*TOMATO_HOURS*WEEKS*(1+TOMATO_DIM)^I1275+J1275*CARROT_HOURS*WEEKS*(1+CARROT_DIM)^J1275+K1275*MESCLUN_HOURS*WEEKS*(1+MESCLUN_DIM)^K1275</x:f>
        <x:v>2095.0492160992376</x:v>
      </x:c>
      <x:c r="N1275" s="267" t="n">
        <x:f>MAX(M1275-FARMER_HOURS,0)/TEMP_HOURS_PER_WORKER</x:f>
        <x:v>0.9548952889578038</x:v>
      </x:c>
      <x:c r="O1275" s="268" t="n">
        <x:f>I1275*TOMATO_PRICE+J1275*CARROT_PRICE+K1275*MESCLUN_PRICE</x:f>
        <x:v>100492</x:v>
      </x:c>
      <x:c r="P1275" s="268" t="n">
        <x:f>I1275*TOMATO_FERTILIZER+J1275*CARROT_FERTILIZER+K1275*MESCLUN_FERTILIZER</x:f>
        <x:v>26400</x:v>
      </x:c>
      <x:c r="Q1275" s="268" t="n">
        <x:f>MIN(M1275,FARMER_HOURS)*FARMER_RATE+MAX(M1275-FARMER_HOURS,0)*TEMP_RATE</x:f>
        <x:v>48872.3822239451</x:v>
      </x:c>
      <x:c r="R1275" s="268" t="n">
        <x:f>O1275-P1275-Q1275-FIXED_COST</x:f>
        <x:v>5219.6177760549035</x:v>
      </x:c>
      <x:c r="S1275" s="139" t="str">
        <x:f>IF(AND(L1275&lt;=TOTAL_BED_CAP,N1275&lt;=TEMP_WORKER_CAP),"YES","NO")</x:f>
        <x:v>YES</x:v>
      </x:c>
      <x:c r="T1275" s="139" t="n">
        <x:f>IF(S1275="YES",R1275,-1E+99)</x:f>
        <x:v>5219.6177760549035</x:v>
      </x:c>
    </x:row>
    <x:row r="1276">
      <x:c r="A1276" s="139"/>
      <x:c r="B1276" s="139"/>
      <x:c r="C1276" s="139"/>
      <x:c r="D1276" s="139"/>
      <x:c r="E1276" s="139"/>
      <x:c r="F1276" s="139"/>
      <x:c r="G1276" s="139"/>
      <x:c r="H1276" s="139"/>
      <x:c r="I1276" s="266" t="n">
        <x:f>INT((ROW()-ROW($I$46))/((CARROT_CAP+1)*(MESCLUN_CAP+1)))</x:f>
        <x:v>1</x:v>
      </x:c>
      <x:c r="J1276" s="266" t="n">
        <x:f>MOD(INT((ROW()-ROW($I$46))/(MESCLUN_CAP+1)),CARROT_CAP+1)</x:f>
        <x:v>18</x:v>
      </x:c>
      <x:c r="K1276" s="266" t="n">
        <x:f>MOD(ROW()-ROW($I$46),MESCLUN_CAP+1)</x:f>
        <x:v>21</x:v>
      </x:c>
      <x:c r="L1276" s="266" t="n">
        <x:f>SUM(I1276:K1276)</x:f>
        <x:v>40</x:v>
      </x:c>
      <x:c r="M1276" s="267" t="n">
        <x:f>I1276*TOMATO_HOURS*WEEKS*(1+TOMATO_DIM)^I1276+J1276*CARROT_HOURS*WEEKS*(1+CARROT_DIM)^J1276+K1276*MESCLUN_HOURS*WEEKS*(1+MESCLUN_DIM)^K1276</x:f>
        <x:v>2167.8849563256813</x:v>
      </x:c>
      <x:c r="N1276" s="267" t="n">
        <x:f>MAX(M1276-FARMER_HOURS,0)/TEMP_HOURS_PER_WORKER</x:f>
        <x:v>1.0054756641150564</x:v>
      </x:c>
      <x:c r="O1276" s="268" t="n">
        <x:f>I1276*TOMATO_PRICE+J1276*CARROT_PRICE+K1276*MESCLUN_PRICE</x:f>
        <x:v>103192</x:v>
      </x:c>
      <x:c r="P1276" s="268" t="n">
        <x:f>I1276*TOMATO_FERTILIZER+J1276*CARROT_FERTILIZER+K1276*MESCLUN_FERTILIZER</x:f>
        <x:v>27280</x:v>
      </x:c>
      <x:c r="Q1276" s="268" t="n">
        <x:f>MIN(M1276,FARMER_HOURS)*FARMER_RATE+MAX(M1276-FARMER_HOURS,0)*TEMP_RATE</x:f>
        <x:v>50136.89160287641</x:v>
      </x:c>
      <x:c r="R1276" s="268" t="n">
        <x:f>O1276-P1276-Q1276-FIXED_COST</x:f>
        <x:v>5775.108397123593</x:v>
      </x:c>
      <x:c r="S1276" s="139" t="str">
        <x:f>IF(AND(L1276&lt;=TOTAL_BED_CAP,N1276&lt;=TEMP_WORKER_CAP),"YES","NO")</x:f>
        <x:v>YES</x:v>
      </x:c>
      <x:c r="T1276" s="139" t="n">
        <x:f>IF(S1276="YES",R1276,-1E+99)</x:f>
        <x:v>5775.108397123593</x:v>
      </x:c>
    </x:row>
    <x:row r="1277">
      <x:c r="A1277" s="139"/>
      <x:c r="B1277" s="139"/>
      <x:c r="C1277" s="139"/>
      <x:c r="D1277" s="139"/>
      <x:c r="E1277" s="139"/>
      <x:c r="F1277" s="139"/>
      <x:c r="G1277" s="139"/>
      <x:c r="H1277" s="139"/>
      <x:c r="I1277" s="266" t="n">
        <x:f>INT((ROW()-ROW($I$46))/((CARROT_CAP+1)*(MESCLUN_CAP+1)))</x:f>
        <x:v>1</x:v>
      </x:c>
      <x:c r="J1277" s="266" t="n">
        <x:f>MOD(INT((ROW()-ROW($I$46))/(MESCLUN_CAP+1)),CARROT_CAP+1)</x:f>
        <x:v>18</x:v>
      </x:c>
      <x:c r="K1277" s="266" t="n">
        <x:f>MOD(ROW()-ROW($I$46),MESCLUN_CAP+1)</x:f>
        <x:v>22</x:v>
      </x:c>
      <x:c r="L1277" s="266" t="n">
        <x:f>SUM(I1277:K1277)</x:f>
        <x:v>41</x:v>
      </x:c>
      <x:c r="M1277" s="267" t="n">
        <x:f>I1277*TOMATO_HOURS*WEEKS*(1+TOMATO_DIM)^I1277+J1277*CARROT_HOURS*WEEKS*(1+CARROT_DIM)^J1277+K1277*MESCLUN_HOURS*WEEKS*(1+MESCLUN_DIM)^K1277</x:f>
        <x:v>2242.3613035720773</x:v>
      </x:c>
      <x:c r="N1277" s="267" t="n">
        <x:f>MAX(M1277-FARMER_HOURS,0)/TEMP_HOURS_PER_WORKER</x:f>
        <x:v>1.0571953497028315</x:v>
      </x:c>
      <x:c r="O1277" s="268" t="n">
        <x:f>I1277*TOMATO_PRICE+J1277*CARROT_PRICE+K1277*MESCLUN_PRICE</x:f>
        <x:v>105892</x:v>
      </x:c>
      <x:c r="P1277" s="268" t="n">
        <x:f>I1277*TOMATO_FERTILIZER+J1277*CARROT_FERTILIZER+K1277*MESCLUN_FERTILIZER</x:f>
        <x:v>28160</x:v>
      </x:c>
      <x:c r="Q1277" s="268" t="n">
        <x:f>MIN(M1277,FARMER_HOURS)*FARMER_RATE+MAX(M1277-FARMER_HOURS,0)*TEMP_RATE</x:f>
        <x:v>51429.88374257079</x:v>
      </x:c>
      <x:c r="R1277" s="268" t="n">
        <x:f>O1277-P1277-Q1277-FIXED_COST</x:f>
        <x:v>6302.11625742921</x:v>
      </x:c>
      <x:c r="S1277" s="139" t="str">
        <x:f>IF(AND(L1277&lt;=TOTAL_BED_CAP,N1277&lt;=TEMP_WORKER_CAP),"YES","NO")</x:f>
        <x:v>YES</x:v>
      </x:c>
      <x:c r="T1277" s="139" t="n">
        <x:f>IF(S1277="YES",R1277,-1E+99)</x:f>
        <x:v>6302.11625742921</x:v>
      </x:c>
    </x:row>
    <x:row r="1278">
      <x:c r="A1278" s="139"/>
      <x:c r="B1278" s="139"/>
      <x:c r="C1278" s="139"/>
      <x:c r="D1278" s="139"/>
      <x:c r="E1278" s="139"/>
      <x:c r="F1278" s="139"/>
      <x:c r="G1278" s="139"/>
      <x:c r="H1278" s="139"/>
      <x:c r="I1278" s="266" t="n">
        <x:f>INT((ROW()-ROW($I$46))/((CARROT_CAP+1)*(MESCLUN_CAP+1)))</x:f>
        <x:v>1</x:v>
      </x:c>
      <x:c r="J1278" s="266" t="n">
        <x:f>MOD(INT((ROW()-ROW($I$46))/(MESCLUN_CAP+1)),CARROT_CAP+1)</x:f>
        <x:v>18</x:v>
      </x:c>
      <x:c r="K1278" s="266" t="n">
        <x:f>MOD(ROW()-ROW($I$46),MESCLUN_CAP+1)</x:f>
        <x:v>23</x:v>
      </x:c>
      <x:c r="L1278" s="266" t="n">
        <x:f>SUM(I1278:K1278)</x:f>
        <x:v>42</x:v>
      </x:c>
      <x:c r="M1278" s="267" t="n">
        <x:f>I1278*TOMATO_HOURS*WEEKS*(1+TOMATO_DIM)^I1278+J1278*CARROT_HOURS*WEEKS*(1+CARROT_DIM)^J1278+K1278*MESCLUN_HOURS*WEEKS*(1+MESCLUN_DIM)^K1278</x:f>
        <x:v>2318.507892429514</x:v>
      </x:c>
      <x:c r="N1278" s="267" t="n">
        <x:f>MAX(M1278-FARMER_HOURS,0)/TEMP_HOURS_PER_WORKER</x:f>
        <x:v>1.1100749252982736</x:v>
      </x:c>
      <x:c r="O1278" s="268" t="n">
        <x:f>I1278*TOMATO_PRICE+J1278*CARROT_PRICE+K1278*MESCLUN_PRICE</x:f>
        <x:v>108592</x:v>
      </x:c>
      <x:c r="P1278" s="268" t="n">
        <x:f>I1278*TOMATO_FERTILIZER+J1278*CARROT_FERTILIZER+K1278*MESCLUN_FERTILIZER</x:f>
        <x:v>29040</x:v>
      </x:c>
      <x:c r="Q1278" s="268" t="n">
        <x:f>MIN(M1278,FARMER_HOURS)*FARMER_RATE+MAX(M1278-FARMER_HOURS,0)*TEMP_RATE</x:f>
        <x:v>52751.873132456836</x:v>
      </x:c>
      <x:c r="R1278" s="268" t="n">
        <x:f>O1278-P1278-Q1278-FIXED_COST</x:f>
        <x:v>6800.126867543164</x:v>
      </x:c>
      <x:c r="S1278" s="139" t="str">
        <x:f>IF(AND(L1278&lt;=TOTAL_BED_CAP,N1278&lt;=TEMP_WORKER_CAP),"YES","NO")</x:f>
        <x:v>YES</x:v>
      </x:c>
      <x:c r="T1278" s="139" t="n">
        <x:f>IF(S1278="YES",R1278,-1E+99)</x:f>
        <x:v>6800.126867543164</x:v>
      </x:c>
    </x:row>
    <x:row r="1279">
      <x:c r="A1279" s="139"/>
      <x:c r="B1279" s="139"/>
      <x:c r="C1279" s="139"/>
      <x:c r="D1279" s="139"/>
      <x:c r="E1279" s="139"/>
      <x:c r="F1279" s="139"/>
      <x:c r="G1279" s="139"/>
      <x:c r="H1279" s="139"/>
      <x:c r="I1279" s="266" t="n">
        <x:f>INT((ROW()-ROW($I$46))/((CARROT_CAP+1)*(MESCLUN_CAP+1)))</x:f>
        <x:v>1</x:v>
      </x:c>
      <x:c r="J1279" s="266" t="n">
        <x:f>MOD(INT((ROW()-ROW($I$46))/(MESCLUN_CAP+1)),CARROT_CAP+1)</x:f>
        <x:v>18</x:v>
      </x:c>
      <x:c r="K1279" s="266" t="n">
        <x:f>MOD(ROW()-ROW($I$46),MESCLUN_CAP+1)</x:f>
        <x:v>24</x:v>
      </x:c>
      <x:c r="L1279" s="266" t="n">
        <x:f>SUM(I1279:K1279)</x:f>
        <x:v>43</x:v>
      </x:c>
      <x:c r="M1279" s="267" t="n">
        <x:f>I1279*TOMATO_HOURS*WEEKS*(1+TOMATO_DIM)^I1279+J1279*CARROT_HOURS*WEEKS*(1+CARROT_DIM)^J1279+K1279*MESCLUN_HOURS*WEEKS*(1+MESCLUN_DIM)^K1279</x:f>
        <x:v>2396.3548420090096</x:v>
      </x:c>
      <x:c r="N1279" s="267" t="n">
        <x:f>MAX(M1279-FARMER_HOURS,0)/TEMP_HOURS_PER_WORKER</x:f>
        <x:v>1.1641353069507012</x:v>
      </x:c>
      <x:c r="O1279" s="268" t="n">
        <x:f>I1279*TOMATO_PRICE+J1279*CARROT_PRICE+K1279*MESCLUN_PRICE</x:f>
        <x:v>111292</x:v>
      </x:c>
      <x:c r="P1279" s="268" t="n">
        <x:f>I1279*TOMATO_FERTILIZER+J1279*CARROT_FERTILIZER+K1279*MESCLUN_FERTILIZER</x:f>
        <x:v>29920</x:v>
      </x:c>
      <x:c r="Q1279" s="268" t="n">
        <x:f>MIN(M1279,FARMER_HOURS)*FARMER_RATE+MAX(M1279-FARMER_HOURS,0)*TEMP_RATE</x:f>
        <x:v>54103.382673767526</x:v>
      </x:c>
      <x:c r="R1279" s="268" t="n">
        <x:f>O1279-P1279-Q1279-FIXED_COST</x:f>
        <x:v>7268.617326232474</x:v>
      </x:c>
      <x:c r="S1279" s="139" t="str">
        <x:f>IF(AND(L1279&lt;=TOTAL_BED_CAP,N1279&lt;=TEMP_WORKER_CAP),"YES","NO")</x:f>
        <x:v>YES</x:v>
      </x:c>
      <x:c r="T1279" s="139" t="n">
        <x:f>IF(S1279="YES",R1279,-1E+99)</x:f>
        <x:v>7268.617326232474</x:v>
      </x:c>
    </x:row>
    <x:row r="1280">
      <x:c r="A1280" s="139"/>
      <x:c r="B1280" s="139"/>
      <x:c r="C1280" s="139"/>
      <x:c r="D1280" s="139"/>
      <x:c r="E1280" s="139"/>
      <x:c r="F1280" s="139"/>
      <x:c r="G1280" s="139"/>
      <x:c r="H1280" s="139"/>
      <x:c r="I1280" s="266" t="n">
        <x:f>INT((ROW()-ROW($I$46))/((CARROT_CAP+1)*(MESCLUN_CAP+1)))</x:f>
        <x:v>1</x:v>
      </x:c>
      <x:c r="J1280" s="266" t="n">
        <x:f>MOD(INT((ROW()-ROW($I$46))/(MESCLUN_CAP+1)),CARROT_CAP+1)</x:f>
        <x:v>18</x:v>
      </x:c>
      <x:c r="K1280" s="266" t="n">
        <x:f>MOD(ROW()-ROW($I$46),MESCLUN_CAP+1)</x:f>
        <x:v>25</x:v>
      </x:c>
      <x:c r="L1280" s="266" t="n">
        <x:f>SUM(I1280:K1280)</x:f>
        <x:v>44</x:v>
      </x:c>
      <x:c r="M1280" s="267" t="n">
        <x:f>I1280*TOMATO_HOURS*WEEKS*(1+TOMATO_DIM)^I1280+J1280*CARROT_HOURS*WEEKS*(1+CARROT_DIM)^J1280+K1280*MESCLUN_HOURS*WEEKS*(1+MESCLUN_DIM)^K1280</x:f>
        <x:v>2475.932763424107</x:v>
      </x:c>
      <x:c r="N1280" s="267" t="n">
        <x:f>MAX(M1280-FARMER_HOURS,0)/TEMP_HOURS_PER_WORKER</x:f>
        <x:v>1.2193977523778523</x:v>
      </x:c>
      <x:c r="O1280" s="268" t="n">
        <x:f>I1280*TOMATO_PRICE+J1280*CARROT_PRICE+K1280*MESCLUN_PRICE</x:f>
        <x:v>113992</x:v>
      </x:c>
      <x:c r="P1280" s="268" t="n">
        <x:f>I1280*TOMATO_FERTILIZER+J1280*CARROT_FERTILIZER+K1280*MESCLUN_FERTILIZER</x:f>
        <x:v>30800</x:v>
      </x:c>
      <x:c r="Q1280" s="268" t="n">
        <x:f>MIN(M1280,FARMER_HOURS)*FARMER_RATE+MAX(M1280-FARMER_HOURS,0)*TEMP_RATE</x:f>
        <x:v>55484.943809446304</x:v>
      </x:c>
      <x:c r="R1280" s="268" t="n">
        <x:f>O1280-P1280-Q1280-FIXED_COST</x:f>
        <x:v>7707.056190553696</x:v>
      </x:c>
      <x:c r="S1280" s="139" t="str">
        <x:f>IF(AND(L1280&lt;=TOTAL_BED_CAP,N1280&lt;=TEMP_WORKER_CAP),"YES","NO")</x:f>
        <x:v>YES</x:v>
      </x:c>
      <x:c r="T1280" s="139" t="n">
        <x:f>IF(S1280="YES",R1280,-1E+99)</x:f>
        <x:v>7707.056190553696</x:v>
      </x:c>
    </x:row>
    <x:row r="1281">
      <x:c r="A1281" s="139"/>
      <x:c r="B1281" s="139"/>
      <x:c r="C1281" s="139"/>
      <x:c r="D1281" s="139"/>
      <x:c r="E1281" s="139"/>
      <x:c r="F1281" s="139"/>
      <x:c r="G1281" s="139"/>
      <x:c r="H1281" s="139"/>
      <x:c r="I1281" s="266" t="n">
        <x:f>INT((ROW()-ROW($I$46))/((CARROT_CAP+1)*(MESCLUN_CAP+1)))</x:f>
        <x:v>1</x:v>
      </x:c>
      <x:c r="J1281" s="266" t="n">
        <x:f>MOD(INT((ROW()-ROW($I$46))/(MESCLUN_CAP+1)),CARROT_CAP+1)</x:f>
        <x:v>18</x:v>
      </x:c>
      <x:c r="K1281" s="266" t="n">
        <x:f>MOD(ROW()-ROW($I$46),MESCLUN_CAP+1)</x:f>
        <x:v>26</x:v>
      </x:c>
      <x:c r="L1281" s="266" t="n">
        <x:f>SUM(I1281:K1281)</x:f>
        <x:v>45</x:v>
      </x:c>
      <x:c r="M1281" s="267" t="n">
        <x:f>I1281*TOMATO_HOURS*WEEKS*(1+TOMATO_DIM)^I1281+J1281*CARROT_HOURS*WEEKS*(1+CARROT_DIM)^J1281+K1281*MESCLUN_HOURS*WEEKS*(1+MESCLUN_DIM)^K1281</x:f>
        <x:v>2557.2727673848244</x:v>
      </x:c>
      <x:c r="N1281" s="267" t="n">
        <x:f>MAX(M1281-FARMER_HOURS,0)/TEMP_HOURS_PER_WORKER</x:f>
        <x:v>1.2758838662394614</x:v>
      </x:c>
      <x:c r="O1281" s="268" t="n">
        <x:f>I1281*TOMATO_PRICE+J1281*CARROT_PRICE+K1281*MESCLUN_PRICE</x:f>
        <x:v>116692</x:v>
      </x:c>
      <x:c r="P1281" s="268" t="n">
        <x:f>I1281*TOMATO_FERTILIZER+J1281*CARROT_FERTILIZER+K1281*MESCLUN_FERTILIZER</x:f>
        <x:v>31680</x:v>
      </x:c>
      <x:c r="Q1281" s="268" t="n">
        <x:f>MIN(M1281,FARMER_HOURS)*FARMER_RATE+MAX(M1281-FARMER_HOURS,0)*TEMP_RATE</x:f>
        <x:v>56897.096655986534</x:v>
      </x:c>
      <x:c r="R1281" s="268" t="n">
        <x:f>O1281-P1281-Q1281-FIXED_COST</x:f>
        <x:v>8114.903344013466</x:v>
      </x:c>
      <x:c r="S1281" s="139" t="str">
        <x:f>IF(AND(L1281&lt;=TOTAL_BED_CAP,N1281&lt;=TEMP_WORKER_CAP),"YES","NO")</x:f>
        <x:v>YES</x:v>
      </x:c>
      <x:c r="T1281" s="139" t="n">
        <x:f>IF(S1281="YES",R1281,-1E+99)</x:f>
        <x:v>8114.903344013466</x:v>
      </x:c>
    </x:row>
    <x:row r="1282">
      <x:c r="A1282" s="139"/>
      <x:c r="B1282" s="139"/>
      <x:c r="C1282" s="139"/>
      <x:c r="D1282" s="139"/>
      <x:c r="E1282" s="139"/>
      <x:c r="F1282" s="139"/>
      <x:c r="G1282" s="139"/>
      <x:c r="H1282" s="139"/>
      <x:c r="I1282" s="266" t="n">
        <x:f>INT((ROW()-ROW($I$46))/((CARROT_CAP+1)*(MESCLUN_CAP+1)))</x:f>
        <x:v>1</x:v>
      </x:c>
      <x:c r="J1282" s="266" t="n">
        <x:f>MOD(INT((ROW()-ROW($I$46))/(MESCLUN_CAP+1)),CARROT_CAP+1)</x:f>
        <x:v>18</x:v>
      </x:c>
      <x:c r="K1282" s="266" t="n">
        <x:f>MOD(ROW()-ROW($I$46),MESCLUN_CAP+1)</x:f>
        <x:v>27</x:v>
      </x:c>
      <x:c r="L1282" s="266" t="n">
        <x:f>SUM(I1282:K1282)</x:f>
        <x:v>46</x:v>
      </x:c>
      <x:c r="M1282" s="267" t="n">
        <x:f>I1282*TOMATO_HOURS*WEEKS*(1+TOMATO_DIM)^I1282+J1282*CARROT_HOURS*WEEKS*(1+CARROT_DIM)^J1282+K1282*MESCLUN_HOURS*WEEKS*(1+MESCLUN_DIM)^K1282</x:f>
        <x:v>2640.4064719045814</x:v>
      </x:c>
      <x:c r="N1282" s="267" t="n">
        <x:f>MAX(M1282-FARMER_HOURS,0)/TEMP_HOURS_PER_WORKER</x:f>
        <x:v>1.3336156054892927</x:v>
      </x:c>
      <x:c r="O1282" s="268" t="n">
        <x:f>I1282*TOMATO_PRICE+J1282*CARROT_PRICE+K1282*MESCLUN_PRICE</x:f>
        <x:v>119392</x:v>
      </x:c>
      <x:c r="P1282" s="268" t="n">
        <x:f>I1282*TOMATO_FERTILIZER+J1282*CARROT_FERTILIZER+K1282*MESCLUN_FERTILIZER</x:f>
        <x:v>32560</x:v>
      </x:c>
      <x:c r="Q1282" s="268" t="n">
        <x:f>MIN(M1282,FARMER_HOURS)*FARMER_RATE+MAX(M1282-FARMER_HOURS,0)*TEMP_RATE</x:f>
        <x:v>58340.390137232316</x:v>
      </x:c>
      <x:c r="R1282" s="268" t="n">
        <x:f>O1282-P1282-Q1282-FIXED_COST</x:f>
        <x:v>8491.609862767684</x:v>
      </x:c>
      <x:c r="S1282" s="139" t="str">
        <x:f>IF(AND(L1282&lt;=TOTAL_BED_CAP,N1282&lt;=TEMP_WORKER_CAP),"YES","NO")</x:f>
        <x:v>YES</x:v>
      </x:c>
      <x:c r="T1282" s="139" t="n">
        <x:f>IF(S1282="YES",R1282,-1E+99)</x:f>
        <x:v>8491.609862767684</x:v>
      </x:c>
    </x:row>
    <x:row r="1283">
      <x:c r="A1283" s="139"/>
      <x:c r="B1283" s="139"/>
      <x:c r="C1283" s="139"/>
      <x:c r="D1283" s="139"/>
      <x:c r="E1283" s="139"/>
      <x:c r="F1283" s="139"/>
      <x:c r="G1283" s="139"/>
      <x:c r="H1283" s="139"/>
      <x:c r="I1283" s="266" t="n">
        <x:f>INT((ROW()-ROW($I$46))/((CARROT_CAP+1)*(MESCLUN_CAP+1)))</x:f>
        <x:v>1</x:v>
      </x:c>
      <x:c r="J1283" s="266" t="n">
        <x:f>MOD(INT((ROW()-ROW($I$46))/(MESCLUN_CAP+1)),CARROT_CAP+1)</x:f>
        <x:v>18</x:v>
      </x:c>
      <x:c r="K1283" s="266" t="n">
        <x:f>MOD(ROW()-ROW($I$46),MESCLUN_CAP+1)</x:f>
        <x:v>28</x:v>
      </x:c>
      <x:c r="L1283" s="266" t="n">
        <x:f>SUM(I1283:K1283)</x:f>
        <x:v>47</x:v>
      </x:c>
      <x:c r="M1283" s="267" t="n">
        <x:f>I1283*TOMATO_HOURS*WEEKS*(1+TOMATO_DIM)^I1283+J1283*CARROT_HOURS*WEEKS*(1+CARROT_DIM)^J1283+K1283*MESCLUN_HOURS*WEEKS*(1+MESCLUN_DIM)^K1283</x:f>
        <x:v>2725.3660101217347</x:v>
      </x:c>
      <x:c r="N1283" s="267" t="n">
        <x:f>MAX(M1283-FARMER_HOURS,0)/TEMP_HOURS_PER_WORKER</x:f>
        <x:v>1.3926152848067601</x:v>
      </x:c>
      <x:c r="O1283" s="268" t="n">
        <x:f>I1283*TOMATO_PRICE+J1283*CARROT_PRICE+K1283*MESCLUN_PRICE</x:f>
        <x:v>122092</x:v>
      </x:c>
      <x:c r="P1283" s="268" t="n">
        <x:f>I1283*TOMATO_FERTILIZER+J1283*CARROT_FERTILIZER+K1283*MESCLUN_FERTILIZER</x:f>
        <x:v>33440</x:v>
      </x:c>
      <x:c r="Q1283" s="268" t="n">
        <x:f>MIN(M1283,FARMER_HOURS)*FARMER_RATE+MAX(M1283-FARMER_HOURS,0)*TEMP_RATE</x:f>
        <x:v>59815.382120169</x:v>
      </x:c>
      <x:c r="R1283" s="268" t="n">
        <x:f>O1283-P1283-Q1283-FIXED_COST</x:f>
        <x:v>8836.617879831</x:v>
      </x:c>
      <x:c r="S1283" s="139" t="str">
        <x:f>IF(AND(L1283&lt;=TOTAL_BED_CAP,N1283&lt;=TEMP_WORKER_CAP),"YES","NO")</x:f>
        <x:v>YES</x:v>
      </x:c>
      <x:c r="T1283" s="139" t="n">
        <x:f>IF(S1283="YES",R1283,-1E+99)</x:f>
        <x:v>8836.617879831</x:v>
      </x:c>
    </x:row>
    <x:row r="1284">
      <x:c r="A1284" s="139"/>
      <x:c r="B1284" s="139"/>
      <x:c r="C1284" s="139"/>
      <x:c r="D1284" s="139"/>
      <x:c r="E1284" s="139"/>
      <x:c r="F1284" s="139"/>
      <x:c r="G1284" s="139"/>
      <x:c r="H1284" s="139"/>
      <x:c r="I1284" s="266" t="n">
        <x:f>INT((ROW()-ROW($I$46))/((CARROT_CAP+1)*(MESCLUN_CAP+1)))</x:f>
        <x:v>1</x:v>
      </x:c>
      <x:c r="J1284" s="266" t="n">
        <x:f>MOD(INT((ROW()-ROW($I$46))/(MESCLUN_CAP+1)),CARROT_CAP+1)</x:f>
        <x:v>18</x:v>
      </x:c>
      <x:c r="K1284" s="266" t="n">
        <x:f>MOD(ROW()-ROW($I$46),MESCLUN_CAP+1)</x:f>
        <x:v>29</x:v>
      </x:c>
      <x:c r="L1284" s="266" t="n">
        <x:f>SUM(I1284:K1284)</x:f>
        <x:v>48</x:v>
      </x:c>
      <x:c r="M1284" s="267" t="n">
        <x:f>I1284*TOMATO_HOURS*WEEKS*(1+TOMATO_DIM)^I1284+J1284*CARROT_HOURS*WEEKS*(1+CARROT_DIM)^J1284+K1284*MESCLUN_HOURS*WEEKS*(1+MESCLUN_DIM)^K1284</x:f>
        <x:v>2812.184038237388</x:v>
      </x:c>
      <x:c r="N1284" s="267" t="n">
        <x:f>MAX(M1284-FARMER_HOURS,0)/TEMP_HOURS_PER_WORKER</x:f>
        <x:v>1.4529055821092973</x:v>
      </x:c>
      <x:c r="O1284" s="268" t="n">
        <x:f>I1284*TOMATO_PRICE+J1284*CARROT_PRICE+K1284*MESCLUN_PRICE</x:f>
        <x:v>124792</x:v>
      </x:c>
      <x:c r="P1284" s="268" t="n">
        <x:f>I1284*TOMATO_FERTILIZER+J1284*CARROT_FERTILIZER+K1284*MESCLUN_FERTILIZER</x:f>
        <x:v>34320</x:v>
      </x:c>
      <x:c r="Q1284" s="268" t="n">
        <x:f>MIN(M1284,FARMER_HOURS)*FARMER_RATE+MAX(M1284-FARMER_HOURS,0)*TEMP_RATE</x:f>
        <x:v>61322.63955273243</x:v>
      </x:c>
      <x:c r="R1284" s="268" t="n">
        <x:f>O1284-P1284-Q1284-FIXED_COST</x:f>
        <x:v>9149.360447267572</x:v>
      </x:c>
      <x:c r="S1284" s="139" t="str">
        <x:f>IF(AND(L1284&lt;=TOTAL_BED_CAP,N1284&lt;=TEMP_WORKER_CAP),"YES","NO")</x:f>
        <x:v>YES</x:v>
      </x:c>
      <x:c r="T1284" s="139" t="n">
        <x:f>IF(S1284="YES",R1284,-1E+99)</x:f>
        <x:v>9149.360447267572</x:v>
      </x:c>
    </x:row>
    <x:row r="1285">
      <x:c r="A1285" s="139"/>
      <x:c r="B1285" s="139"/>
      <x:c r="C1285" s="139"/>
      <x:c r="D1285" s="139"/>
      <x:c r="E1285" s="139"/>
      <x:c r="F1285" s="139"/>
      <x:c r="G1285" s="139"/>
      <x:c r="H1285" s="139"/>
      <x:c r="I1285" s="266" t="n">
        <x:f>INT((ROW()-ROW($I$46))/((CARROT_CAP+1)*(MESCLUN_CAP+1)))</x:f>
        <x:v>1</x:v>
      </x:c>
      <x:c r="J1285" s="266" t="n">
        <x:f>MOD(INT((ROW()-ROW($I$46))/(MESCLUN_CAP+1)),CARROT_CAP+1)</x:f>
        <x:v>18</x:v>
      </x:c>
      <x:c r="K1285" s="266" t="n">
        <x:f>MOD(ROW()-ROW($I$46),MESCLUN_CAP+1)</x:f>
        <x:v>30</x:v>
      </x:c>
      <x:c r="L1285" s="266" t="n">
        <x:f>SUM(I1285:K1285)</x:f>
        <x:v>49</x:v>
      </x:c>
      <x:c r="M1285" s="267" t="n">
        <x:f>I1285*TOMATO_HOURS*WEEKS*(1+TOMATO_DIM)^I1285+J1285*CARROT_HOURS*WEEKS*(1+CARROT_DIM)^J1285+K1285*MESCLUN_HOURS*WEEKS*(1+MESCLUN_DIM)^K1285</x:f>
        <x:v>2900.893743571158</x:v>
      </x:c>
      <x:c r="N1285" s="267" t="n">
        <x:f>MAX(M1285-FARMER_HOURS,0)/TEMP_HOURS_PER_WORKER</x:f>
        <x:v>1.5145095441466376</x:v>
      </x:c>
      <x:c r="O1285" s="268" t="n">
        <x:f>I1285*TOMATO_PRICE+J1285*CARROT_PRICE+K1285*MESCLUN_PRICE</x:f>
        <x:v>127492</x:v>
      </x:c>
      <x:c r="P1285" s="268" t="n">
        <x:f>I1285*TOMATO_FERTILIZER+J1285*CARROT_FERTILIZER+K1285*MESCLUN_FERTILIZER</x:f>
        <x:v>35200</x:v>
      </x:c>
      <x:c r="Q1285" s="268" t="n">
        <x:f>MIN(M1285,FARMER_HOURS)*FARMER_RATE+MAX(M1285-FARMER_HOURS,0)*TEMP_RATE</x:f>
        <x:v>62862.73860366594</x:v>
      </x:c>
      <x:c r="R1285" s="268" t="n">
        <x:f>O1285-P1285-Q1285-FIXED_COST</x:f>
        <x:v>9429.261396334063</x:v>
      </x:c>
      <x:c r="S1285" s="139" t="str">
        <x:f>IF(AND(L1285&lt;=TOTAL_BED_CAP,N1285&lt;=TEMP_WORKER_CAP),"YES","NO")</x:f>
        <x:v>YES</x:v>
      </x:c>
      <x:c r="T1285" s="139" t="n">
        <x:f>IF(S1285="YES",R1285,-1E+99)</x:f>
        <x:v>9429.261396334063</x:v>
      </x:c>
    </x:row>
    <x:row r="1286">
      <x:c r="A1286" s="139"/>
      <x:c r="B1286" s="139"/>
      <x:c r="C1286" s="139"/>
      <x:c r="D1286" s="139"/>
      <x:c r="E1286" s="139"/>
      <x:c r="F1286" s="139"/>
      <x:c r="G1286" s="139"/>
      <x:c r="H1286" s="139"/>
      <x:c r="I1286" s="266" t="n">
        <x:f>INT((ROW()-ROW($I$46))/((CARROT_CAP+1)*(MESCLUN_CAP+1)))</x:f>
        <x:v>1</x:v>
      </x:c>
      <x:c r="J1286" s="266" t="n">
        <x:f>MOD(INT((ROW()-ROW($I$46))/(MESCLUN_CAP+1)),CARROT_CAP+1)</x:f>
        <x:v>19</x:v>
      </x:c>
      <x:c r="K1286" s="266" t="n">
        <x:f>MOD(ROW()-ROW($I$46),MESCLUN_CAP+1)</x:f>
        <x:v>0</x:v>
      </x:c>
      <x:c r="L1286" s="266" t="n">
        <x:f>SUM(I1286:K1286)</x:f>
        <x:v>20</x:v>
      </x:c>
      <x:c r="M1286" s="267" t="n">
        <x:f>I1286*TOMATO_HOURS*WEEKS*(1+TOMATO_DIM)^I1286+J1286*CARROT_HOURS*WEEKS*(1+CARROT_DIM)^J1286+K1286*MESCLUN_HOURS*WEEKS*(1+MESCLUN_DIM)^K1286</x:f>
        <x:v>1010.2306058200242</x:v>
      </x:c>
      <x:c r="N1286" s="267" t="n">
        <x:f>MAX(M1286-FARMER_HOURS,0)/TEMP_HOURS_PER_WORKER</x:f>
        <x:v>0.2015490318194612</x:v>
      </x:c>
      <x:c r="O1286" s="268" t="n">
        <x:f>I1286*TOMATO_PRICE+J1286*CARROT_PRICE+K1286*MESCLUN_PRICE</x:f>
        <x:v>48586</x:v>
      </x:c>
      <x:c r="P1286" s="268" t="n">
        <x:f>I1286*TOMATO_FERTILIZER+J1286*CARROT_FERTILIZER+K1286*MESCLUN_FERTILIZER</x:f>
        <x:v>9240</x:v>
      </x:c>
      <x:c r="Q1286" s="268" t="n">
        <x:f>MIN(M1286,FARMER_HOURS)*FARMER_RATE+MAX(M1286-FARMER_HOURS,0)*TEMP_RATE</x:f>
        <x:v>30038.72579548653</x:v>
      </x:c>
      <x:c r="R1286" s="268" t="n">
        <x:f>O1286-P1286-Q1286-FIXED_COST</x:f>
        <x:v>-10692.72579548653</x:v>
      </x:c>
      <x:c r="S1286" s="139" t="str">
        <x:f>IF(AND(L1286&lt;=TOTAL_BED_CAP,N1286&lt;=TEMP_WORKER_CAP),"YES","NO")</x:f>
        <x:v>YES</x:v>
      </x:c>
      <x:c r="T1286" s="139" t="n">
        <x:f>IF(S1286="YES",R1286,-1E+99)</x:f>
        <x:v>-10692.72579548653</x:v>
      </x:c>
    </x:row>
    <x:row r="1287">
      <x:c r="A1287" s="139"/>
      <x:c r="B1287" s="139"/>
      <x:c r="C1287" s="139"/>
      <x:c r="D1287" s="139"/>
      <x:c r="E1287" s="139"/>
      <x:c r="F1287" s="139"/>
      <x:c r="G1287" s="139"/>
      <x:c r="H1287" s="139"/>
      <x:c r="I1287" s="266" t="n">
        <x:f>INT((ROW()-ROW($I$46))/((CARROT_CAP+1)*(MESCLUN_CAP+1)))</x:f>
        <x:v>1</x:v>
      </x:c>
      <x:c r="J1287" s="266" t="n">
        <x:f>MOD(INT((ROW()-ROW($I$46))/(MESCLUN_CAP+1)),CARROT_CAP+1)</x:f>
        <x:v>19</x:v>
      </x:c>
      <x:c r="K1287" s="266" t="n">
        <x:f>MOD(ROW()-ROW($I$46),MESCLUN_CAP+1)</x:f>
        <x:v>1</x:v>
      </x:c>
      <x:c r="L1287" s="266" t="n">
        <x:f>SUM(I1287:K1287)</x:f>
        <x:v>21</x:v>
      </x:c>
      <x:c r="M1287" s="267" t="n">
        <x:f>I1287*TOMATO_HOURS*WEEKS*(1+TOMATO_DIM)^I1287+J1287*CARROT_HOURS*WEEKS*(1+CARROT_DIM)^J1287+K1287*MESCLUN_HOURS*WEEKS*(1+MESCLUN_DIM)^K1287</x:f>
        <x:v>1055.7931058200243</x:v>
      </x:c>
      <x:c r="N1287" s="267" t="n">
        <x:f>MAX(M1287-FARMER_HOURS,0)/TEMP_HOURS_PER_WORKER</x:f>
        <x:v>0.2331896568194613</x:v>
      </x:c>
      <x:c r="O1287" s="268" t="n">
        <x:f>I1287*TOMATO_PRICE+J1287*CARROT_PRICE+K1287*MESCLUN_PRICE</x:f>
        <x:v>51286</x:v>
      </x:c>
      <x:c r="P1287" s="268" t="n">
        <x:f>I1287*TOMATO_FERTILIZER+J1287*CARROT_FERTILIZER+K1287*MESCLUN_FERTILIZER</x:f>
        <x:v>10120</x:v>
      </x:c>
      <x:c r="Q1287" s="268" t="n">
        <x:f>MIN(M1287,FARMER_HOURS)*FARMER_RATE+MAX(M1287-FARMER_HOURS,0)*TEMP_RATE</x:f>
        <x:v>30829.741420486534</x:v>
      </x:c>
      <x:c r="R1287" s="268" t="n">
        <x:f>O1287-P1287-Q1287-FIXED_COST</x:f>
        <x:v>-9663.741420486534</x:v>
      </x:c>
      <x:c r="S1287" s="139" t="str">
        <x:f>IF(AND(L1287&lt;=TOTAL_BED_CAP,N1287&lt;=TEMP_WORKER_CAP),"YES","NO")</x:f>
        <x:v>YES</x:v>
      </x:c>
      <x:c r="T1287" s="139" t="n">
        <x:f>IF(S1287="YES",R1287,-1E+99)</x:f>
        <x:v>-9663.741420486534</x:v>
      </x:c>
    </x:row>
    <x:row r="1288">
      <x:c r="A1288" s="139"/>
      <x:c r="B1288" s="139"/>
      <x:c r="C1288" s="139"/>
      <x:c r="D1288" s="139"/>
      <x:c r="E1288" s="139"/>
      <x:c r="F1288" s="139"/>
      <x:c r="G1288" s="139"/>
      <x:c r="H1288" s="139"/>
      <x:c r="I1288" s="266" t="n">
        <x:f>INT((ROW()-ROW($I$46))/((CARROT_CAP+1)*(MESCLUN_CAP+1)))</x:f>
        <x:v>1</x:v>
      </x:c>
      <x:c r="J1288" s="266" t="n">
        <x:f>MOD(INT((ROW()-ROW($I$46))/(MESCLUN_CAP+1)),CARROT_CAP+1)</x:f>
        <x:v>19</x:v>
      </x:c>
      <x:c r="K1288" s="266" t="n">
        <x:f>MOD(ROW()-ROW($I$46),MESCLUN_CAP+1)</x:f>
        <x:v>2</x:v>
      </x:c>
      <x:c r="L1288" s="266" t="n">
        <x:f>SUM(I1288:K1288)</x:f>
        <x:v>22</x:v>
      </x:c>
      <x:c r="M1288" s="267" t="n">
        <x:f>I1288*TOMATO_HOURS*WEEKS*(1+TOMATO_DIM)^I1288+J1288*CARROT_HOURS*WEEKS*(1+CARROT_DIM)^J1288+K1288*MESCLUN_HOURS*WEEKS*(1+MESCLUN_DIM)^K1288</x:f>
        <x:v>1102.4946683200242</x:v>
      </x:c>
      <x:c r="N1288" s="267" t="n">
        <x:f>MAX(M1288-FARMER_HOURS,0)/TEMP_HOURS_PER_WORKER</x:f>
        <x:v>0.2656212974444612</x:v>
      </x:c>
      <x:c r="O1288" s="268" t="n">
        <x:f>I1288*TOMATO_PRICE+J1288*CARROT_PRICE+K1288*MESCLUN_PRICE</x:f>
        <x:v>53986</x:v>
      </x:c>
      <x:c r="P1288" s="268" t="n">
        <x:f>I1288*TOMATO_FERTILIZER+J1288*CARROT_FERTILIZER+K1288*MESCLUN_FERTILIZER</x:f>
        <x:v>11000</x:v>
      </x:c>
      <x:c r="Q1288" s="268" t="n">
        <x:f>MIN(M1288,FARMER_HOURS)*FARMER_RATE+MAX(M1288-FARMER_HOURS,0)*TEMP_RATE</x:f>
        <x:v>31640.53243611153</x:v>
      </x:c>
      <x:c r="R1288" s="268" t="n">
        <x:f>O1288-P1288-Q1288-FIXED_COST</x:f>
        <x:v>-8654.53243611153</x:v>
      </x:c>
      <x:c r="S1288" s="139" t="str">
        <x:f>IF(AND(L1288&lt;=TOTAL_BED_CAP,N1288&lt;=TEMP_WORKER_CAP),"YES","NO")</x:f>
        <x:v>YES</x:v>
      </x:c>
      <x:c r="T1288" s="139" t="n">
        <x:f>IF(S1288="YES",R1288,-1E+99)</x:f>
        <x:v>-8654.53243611153</x:v>
      </x:c>
    </x:row>
    <x:row r="1289">
      <x:c r="A1289" s="139"/>
      <x:c r="B1289" s="139"/>
      <x:c r="C1289" s="139"/>
      <x:c r="D1289" s="139"/>
      <x:c r="E1289" s="139"/>
      <x:c r="F1289" s="139"/>
      <x:c r="G1289" s="139"/>
      <x:c r="H1289" s="139"/>
      <x:c r="I1289" s="266" t="n">
        <x:f>INT((ROW()-ROW($I$46))/((CARROT_CAP+1)*(MESCLUN_CAP+1)))</x:f>
        <x:v>1</x:v>
      </x:c>
      <x:c r="J1289" s="266" t="n">
        <x:f>MOD(INT((ROW()-ROW($I$46))/(MESCLUN_CAP+1)),CARROT_CAP+1)</x:f>
        <x:v>19</x:v>
      </x:c>
      <x:c r="K1289" s="266" t="n">
        <x:f>MOD(ROW()-ROW($I$46),MESCLUN_CAP+1)</x:f>
        <x:v>3</x:v>
      </x:c>
      <x:c r="L1289" s="266" t="n">
        <x:f>SUM(I1289:K1289)</x:f>
        <x:v>23</x:v>
      </x:c>
      <x:c r="M1289" s="267" t="n">
        <x:f>I1289*TOMATO_HOURS*WEEKS*(1+TOMATO_DIM)^I1289+J1289*CARROT_HOURS*WEEKS*(1+CARROT_DIM)^J1289+K1289*MESCLUN_HOURS*WEEKS*(1+MESCLUN_DIM)^K1289</x:f>
        <x:v>1150.356650741899</x:v>
      </x:c>
      <x:c r="N1289" s="267" t="n">
        <x:f>MAX(M1289-FARMER_HOURS,0)/TEMP_HOURS_PER_WORKER</x:f>
        <x:v>0.2988587852374299</x:v>
      </x:c>
      <x:c r="O1289" s="268" t="n">
        <x:f>I1289*TOMATO_PRICE+J1289*CARROT_PRICE+K1289*MESCLUN_PRICE</x:f>
        <x:v>56686</x:v>
      </x:c>
      <x:c r="P1289" s="268" t="n">
        <x:f>I1289*TOMATO_FERTILIZER+J1289*CARROT_FERTILIZER+K1289*MESCLUN_FERTILIZER</x:f>
        <x:v>11880</x:v>
      </x:c>
      <x:c r="Q1289" s="268" t="n">
        <x:f>MIN(M1289,FARMER_HOURS)*FARMER_RATE+MAX(M1289-FARMER_HOURS,0)*TEMP_RATE</x:f>
        <x:v>32471.469630935746</x:v>
      </x:c>
      <x:c r="R1289" s="268" t="n">
        <x:f>O1289-P1289-Q1289-FIXED_COST</x:f>
        <x:v>-7665.469630935746</x:v>
      </x:c>
      <x:c r="S1289" s="139" t="str">
        <x:f>IF(AND(L1289&lt;=TOTAL_BED_CAP,N1289&lt;=TEMP_WORKER_CAP),"YES","NO")</x:f>
        <x:v>YES</x:v>
      </x:c>
      <x:c r="T1289" s="139" t="n">
        <x:f>IF(S1289="YES",R1289,-1E+99)</x:f>
        <x:v>-7665.469630935746</x:v>
      </x:c>
    </x:row>
    <x:row r="1290">
      <x:c r="A1290" s="139"/>
      <x:c r="B1290" s="139"/>
      <x:c r="C1290" s="139"/>
      <x:c r="D1290" s="139"/>
      <x:c r="E1290" s="139"/>
      <x:c r="F1290" s="139"/>
      <x:c r="G1290" s="139"/>
      <x:c r="H1290" s="139"/>
      <x:c r="I1290" s="266" t="n">
        <x:f>INT((ROW()-ROW($I$46))/((CARROT_CAP+1)*(MESCLUN_CAP+1)))</x:f>
        <x:v>1</x:v>
      </x:c>
      <x:c r="J1290" s="266" t="n">
        <x:f>MOD(INT((ROW()-ROW($I$46))/(MESCLUN_CAP+1)),CARROT_CAP+1)</x:f>
        <x:v>19</x:v>
      </x:c>
      <x:c r="K1290" s="266" t="n">
        <x:f>MOD(ROW()-ROW($I$46),MESCLUN_CAP+1)</x:f>
        <x:v>4</x:v>
      </x:c>
      <x:c r="L1290" s="266" t="n">
        <x:f>SUM(I1290:K1290)</x:f>
        <x:v>24</x:v>
      </x:c>
      <x:c r="M1290" s="267" t="n">
        <x:f>I1290*TOMATO_HOURS*WEEKS*(1+TOMATO_DIM)^I1290+J1290*CARROT_HOURS*WEEKS*(1+CARROT_DIM)^J1290+K1290*MESCLUN_HOURS*WEEKS*(1+MESCLUN_DIM)^K1290</x:f>
        <x:v>1199.4007664645553</x:v>
      </x:c>
      <x:c r="N1290" s="267" t="n">
        <x:f>MAX(M1290-FARMER_HOURS,0)/TEMP_HOURS_PER_WORKER</x:f>
        <x:v>0.33291719893371896</x:v>
      </x:c>
      <x:c r="O1290" s="268" t="n">
        <x:f>I1290*TOMATO_PRICE+J1290*CARROT_PRICE+K1290*MESCLUN_PRICE</x:f>
        <x:v>59386</x:v>
      </x:c>
      <x:c r="P1290" s="268" t="n">
        <x:f>I1290*TOMATO_FERTILIZER+J1290*CARROT_FERTILIZER+K1290*MESCLUN_FERTILIZER</x:f>
        <x:v>12760</x:v>
      </x:c>
      <x:c r="Q1290" s="268" t="n">
        <x:f>MIN(M1290,FARMER_HOURS)*FARMER_RATE+MAX(M1290-FARMER_HOURS,0)*TEMP_RATE</x:f>
        <x:v>33322.92997334297</x:v>
      </x:c>
      <x:c r="R1290" s="268" t="n">
        <x:f>O1290-P1290-Q1290-FIXED_COST</x:f>
        <x:v>-6696.9299733429725</x:v>
      </x:c>
      <x:c r="S1290" s="139" t="str">
        <x:f>IF(AND(L1290&lt;=TOTAL_BED_CAP,N1290&lt;=TEMP_WORKER_CAP),"YES","NO")</x:f>
        <x:v>YES</x:v>
      </x:c>
      <x:c r="T1290" s="139" t="n">
        <x:f>IF(S1290="YES",R1290,-1E+99)</x:f>
        <x:v>-6696.9299733429725</x:v>
      </x:c>
    </x:row>
    <x:row r="1291">
      <x:c r="A1291" s="139"/>
      <x:c r="B1291" s="139"/>
      <x:c r="C1291" s="139"/>
      <x:c r="D1291" s="139"/>
      <x:c r="E1291" s="139"/>
      <x:c r="F1291" s="139"/>
      <x:c r="G1291" s="139"/>
      <x:c r="H1291" s="139"/>
      <x:c r="I1291" s="266" t="n">
        <x:f>INT((ROW()-ROW($I$46))/((CARROT_CAP+1)*(MESCLUN_CAP+1)))</x:f>
        <x:v>1</x:v>
      </x:c>
      <x:c r="J1291" s="266" t="n">
        <x:f>MOD(INT((ROW()-ROW($I$46))/(MESCLUN_CAP+1)),CARROT_CAP+1)</x:f>
        <x:v>19</x:v>
      </x:c>
      <x:c r="K1291" s="266" t="n">
        <x:f>MOD(ROW()-ROW($I$46),MESCLUN_CAP+1)</x:f>
        <x:v>5</x:v>
      </x:c>
      <x:c r="L1291" s="266" t="n">
        <x:f>SUM(I1291:K1291)</x:f>
        <x:v>25</x:v>
      </x:c>
      <x:c r="M1291" s="267" t="n">
        <x:f>I1291*TOMATO_HOURS*WEEKS*(1+TOMATO_DIM)^I1291+J1291*CARROT_HOURS*WEEKS*(1+CARROT_DIM)^J1291+K1291*MESCLUN_HOURS*WEEKS*(1+MESCLUN_DIM)^K1291</x:f>
        <x:v>1249.6490903857589</x:v>
      </x:c>
      <x:c r="N1291" s="267" t="n">
        <x:f>MAX(M1291-FARMER_HOURS,0)/TEMP_HOURS_PER_WORKER</x:f>
        <x:v>0.36781186832344365</x:v>
      </x:c>
      <x:c r="O1291" s="268" t="n">
        <x:f>I1291*TOMATO_PRICE+J1291*CARROT_PRICE+K1291*MESCLUN_PRICE</x:f>
        <x:v>62086</x:v>
      </x:c>
      <x:c r="P1291" s="268" t="n">
        <x:f>I1291*TOMATO_FERTILIZER+J1291*CARROT_FERTILIZER+K1291*MESCLUN_FERTILIZER</x:f>
        <x:v>13640</x:v>
      </x:c>
      <x:c r="Q1291" s="268" t="n">
        <x:f>MIN(M1291,FARMER_HOURS)*FARMER_RATE+MAX(M1291-FARMER_HOURS,0)*TEMP_RATE</x:f>
        <x:v>34195.29670808609</x:v>
      </x:c>
      <x:c r="R1291" s="268" t="n">
        <x:f>O1291-P1291-Q1291-FIXED_COST</x:f>
        <x:v>-5749.296708086091</x:v>
      </x:c>
      <x:c r="S1291" s="139" t="str">
        <x:f>IF(AND(L1291&lt;=TOTAL_BED_CAP,N1291&lt;=TEMP_WORKER_CAP),"YES","NO")</x:f>
        <x:v>YES</x:v>
      </x:c>
      <x:c r="T1291" s="139" t="n">
        <x:f>IF(S1291="YES",R1291,-1E+99)</x:f>
        <x:v>-5749.296708086091</x:v>
      </x:c>
    </x:row>
    <x:row r="1292">
      <x:c r="A1292" s="139"/>
      <x:c r="B1292" s="139"/>
      <x:c r="C1292" s="139"/>
      <x:c r="D1292" s="139"/>
      <x:c r="E1292" s="139"/>
      <x:c r="F1292" s="139"/>
      <x:c r="G1292" s="139"/>
      <x:c r="H1292" s="139"/>
      <x:c r="I1292" s="266" t="n">
        <x:f>INT((ROW()-ROW($I$46))/((CARROT_CAP+1)*(MESCLUN_CAP+1)))</x:f>
        <x:v>1</x:v>
      </x:c>
      <x:c r="J1292" s="266" t="n">
        <x:f>MOD(INT((ROW()-ROW($I$46))/(MESCLUN_CAP+1)),CARROT_CAP+1)</x:f>
        <x:v>19</x:v>
      </x:c>
      <x:c r="K1292" s="266" t="n">
        <x:f>MOD(ROW()-ROW($I$46),MESCLUN_CAP+1)</x:f>
        <x:v>6</x:v>
      </x:c>
      <x:c r="L1292" s="266" t="n">
        <x:f>SUM(I1292:K1292)</x:f>
        <x:v>26</x:v>
      </x:c>
      <x:c r="M1292" s="267" t="n">
        <x:f>I1292*TOMATO_HOURS*WEEKS*(1+TOMATO_DIM)^I1292+J1292*CARROT_HOURS*WEEKS*(1+CARROT_DIM)^J1292+K1292*MESCLUN_HOURS*WEEKS*(1+MESCLUN_DIM)^K1292</x:f>
        <x:v>1301.124064567392</x:v>
      </x:c>
      <x:c r="N1292" s="267" t="n">
        <x:f>MAX(M1292-FARMER_HOURS,0)/TEMP_HOURS_PER_WORKER</x:f>
        <x:v>0.4035583781718</x:v>
      </x:c>
      <x:c r="O1292" s="268" t="n">
        <x:f>I1292*TOMATO_PRICE+J1292*CARROT_PRICE+K1292*MESCLUN_PRICE</x:f>
        <x:v>64786</x:v>
      </x:c>
      <x:c r="P1292" s="268" t="n">
        <x:f>I1292*TOMATO_FERTILIZER+J1292*CARROT_FERTILIZER+K1292*MESCLUN_FERTILIZER</x:f>
        <x:v>14520</x:v>
      </x:c>
      <x:c r="Q1292" s="268" t="n">
        <x:f>MIN(M1292,FARMER_HOURS)*FARMER_RATE+MAX(M1292-FARMER_HOURS,0)*TEMP_RATE</x:f>
        <x:v>35088.959454295</x:v>
      </x:c>
      <x:c r="R1292" s="268" t="n">
        <x:f>O1292-P1292-Q1292-FIXED_COST</x:f>
        <x:v>-4822.959454295</x:v>
      </x:c>
      <x:c r="S1292" s="139" t="str">
        <x:f>IF(AND(L1292&lt;=TOTAL_BED_CAP,N1292&lt;=TEMP_WORKER_CAP),"YES","NO")</x:f>
        <x:v>YES</x:v>
      </x:c>
      <x:c r="T1292" s="139" t="n">
        <x:f>IF(S1292="YES",R1292,-1E+99)</x:f>
        <x:v>-4822.959454295</x:v>
      </x:c>
    </x:row>
    <x:row r="1293">
      <x:c r="A1293" s="139"/>
      <x:c r="B1293" s="139"/>
      <x:c r="C1293" s="139"/>
      <x:c r="D1293" s="139"/>
      <x:c r="E1293" s="139"/>
      <x:c r="F1293" s="139"/>
      <x:c r="G1293" s="139"/>
      <x:c r="H1293" s="139"/>
      <x:c r="I1293" s="266" t="n">
        <x:f>INT((ROW()-ROW($I$46))/((CARROT_CAP+1)*(MESCLUN_CAP+1)))</x:f>
        <x:v>1</x:v>
      </x:c>
      <x:c r="J1293" s="266" t="n">
        <x:f>MOD(INT((ROW()-ROW($I$46))/(MESCLUN_CAP+1)),CARROT_CAP+1)</x:f>
        <x:v>19</x:v>
      </x:c>
      <x:c r="K1293" s="266" t="n">
        <x:f>MOD(ROW()-ROW($I$46),MESCLUN_CAP+1)</x:f>
        <x:v>7</x:v>
      </x:c>
      <x:c r="L1293" s="266" t="n">
        <x:f>SUM(I1293:K1293)</x:f>
        <x:v>27</x:v>
      </x:c>
      <x:c r="M1293" s="267" t="n">
        <x:f>I1293*TOMATO_HOURS*WEEKS*(1+TOMATO_DIM)^I1293+J1293*CARROT_HOURS*WEEKS*(1+CARROT_DIM)^J1293+K1293*MESCLUN_HOURS*WEEKS*(1+MESCLUN_DIM)^K1293</x:f>
        <x:v>1353.8485039653524</x:v>
      </x:c>
      <x:c r="N1293" s="267" t="n">
        <x:f>MAX(M1293-FARMER_HOURS,0)/TEMP_HOURS_PER_WORKER</x:f>
        <x:v>0.44017257219816136</x:v>
      </x:c>
      <x:c r="O1293" s="268" t="n">
        <x:f>I1293*TOMATO_PRICE+J1293*CARROT_PRICE+K1293*MESCLUN_PRICE</x:f>
        <x:v>67486</x:v>
      </x:c>
      <x:c r="P1293" s="268" t="n">
        <x:f>I1293*TOMATO_FERTILIZER+J1293*CARROT_FERTILIZER+K1293*MESCLUN_FERTILIZER</x:f>
        <x:v>15400</x:v>
      </x:c>
      <x:c r="Q1293" s="268" t="n">
        <x:f>MIN(M1293,FARMER_HOURS)*FARMER_RATE+MAX(M1293-FARMER_HOURS,0)*TEMP_RATE</x:f>
        <x:v>36004.31430495404</x:v>
      </x:c>
      <x:c r="R1293" s="268" t="n">
        <x:f>O1293-P1293-Q1293-FIXED_COST</x:f>
        <x:v>-3918.3143049540377</x:v>
      </x:c>
      <x:c r="S1293" s="139" t="str">
        <x:f>IF(AND(L1293&lt;=TOTAL_BED_CAP,N1293&lt;=TEMP_WORKER_CAP),"YES","NO")</x:f>
        <x:v>YES</x:v>
      </x:c>
      <x:c r="T1293" s="139" t="n">
        <x:f>IF(S1293="YES",R1293,-1E+99)</x:f>
        <x:v>-3918.3143049540377</x:v>
      </x:c>
    </x:row>
    <x:row r="1294">
      <x:c r="A1294" s="139"/>
      <x:c r="B1294" s="139"/>
      <x:c r="C1294" s="139"/>
      <x:c r="D1294" s="139"/>
      <x:c r="E1294" s="139"/>
      <x:c r="F1294" s="139"/>
      <x:c r="G1294" s="139"/>
      <x:c r="H1294" s="139"/>
      <x:c r="I1294" s="266" t="n">
        <x:f>INT((ROW()-ROW($I$46))/((CARROT_CAP+1)*(MESCLUN_CAP+1)))</x:f>
        <x:v>1</x:v>
      </x:c>
      <x:c r="J1294" s="266" t="n">
        <x:f>MOD(INT((ROW()-ROW($I$46))/(MESCLUN_CAP+1)),CARROT_CAP+1)</x:f>
        <x:v>19</x:v>
      </x:c>
      <x:c r="K1294" s="266" t="n">
        <x:f>MOD(ROW()-ROW($I$46),MESCLUN_CAP+1)</x:f>
        <x:v>8</x:v>
      </x:c>
      <x:c r="L1294" s="266" t="n">
        <x:f>SUM(I1294:K1294)</x:f>
        <x:v>28</x:v>
      </x:c>
      <x:c r="M1294" s="267" t="n">
        <x:f>I1294*TOMATO_HOURS*WEEKS*(1+TOMATO_DIM)^I1294+J1294*CARROT_HOURS*WEEKS*(1+CARROT_DIM)^J1294+K1294*MESCLUN_HOURS*WEEKS*(1+MESCLUN_DIM)^K1294</x:f>
        <x:v>1407.8456022453324</x:v>
      </x:c>
      <x:c r="N1294" s="267" t="n">
        <x:f>MAX(M1294-FARMER_HOURS,0)/TEMP_HOURS_PER_WORKER</x:f>
        <x:v>0.4776705571148142</x:v>
      </x:c>
      <x:c r="O1294" s="268" t="n">
        <x:f>I1294*TOMATO_PRICE+J1294*CARROT_PRICE+K1294*MESCLUN_PRICE</x:f>
        <x:v>70186</x:v>
      </x:c>
      <x:c r="P1294" s="268" t="n">
        <x:f>I1294*TOMATO_FERTILIZER+J1294*CARROT_FERTILIZER+K1294*MESCLUN_FERTILIZER</x:f>
        <x:v>16280</x:v>
      </x:c>
      <x:c r="Q1294" s="268" t="n">
        <x:f>MIN(M1294,FARMER_HOURS)*FARMER_RATE+MAX(M1294-FARMER_HOURS,0)*TEMP_RATE</x:f>
        <x:v>36941.76392787036</x:v>
      </x:c>
      <x:c r="R1294" s="268" t="n">
        <x:f>O1294-P1294-Q1294-FIXED_COST</x:f>
        <x:v>-3035.7639278703573</x:v>
      </x:c>
      <x:c r="S1294" s="139" t="str">
        <x:f>IF(AND(L1294&lt;=TOTAL_BED_CAP,N1294&lt;=TEMP_WORKER_CAP),"YES","NO")</x:f>
        <x:v>YES</x:v>
      </x:c>
      <x:c r="T1294" s="139" t="n">
        <x:f>IF(S1294="YES",R1294,-1E+99)</x:f>
        <x:v>-3035.7639278703573</x:v>
      </x:c>
    </x:row>
    <x:row r="1295">
      <x:c r="A1295" s="139"/>
      <x:c r="B1295" s="139"/>
      <x:c r="C1295" s="139"/>
      <x:c r="D1295" s="139"/>
      <x:c r="E1295" s="139"/>
      <x:c r="F1295" s="139"/>
      <x:c r="G1295" s="139"/>
      <x:c r="H1295" s="139"/>
      <x:c r="I1295" s="266" t="n">
        <x:f>INT((ROW()-ROW($I$46))/((CARROT_CAP+1)*(MESCLUN_CAP+1)))</x:f>
        <x:v>1</x:v>
      </x:c>
      <x:c r="J1295" s="266" t="n">
        <x:f>MOD(INT((ROW()-ROW($I$46))/(MESCLUN_CAP+1)),CARROT_CAP+1)</x:f>
        <x:v>19</x:v>
      </x:c>
      <x:c r="K1295" s="266" t="n">
        <x:f>MOD(ROW()-ROW($I$46),MESCLUN_CAP+1)</x:f>
        <x:v>9</x:v>
      </x:c>
      <x:c r="L1295" s="266" t="n">
        <x:f>SUM(I1295:K1295)</x:f>
        <x:v>29</x:v>
      </x:c>
      <x:c r="M1295" s="267" t="n">
        <x:f>I1295*TOMATO_HOURS*WEEKS*(1+TOMATO_DIM)^I1295+J1295*CARROT_HOURS*WEEKS*(1+CARROT_DIM)^J1295+K1295*MESCLUN_HOURS*WEEKS*(1+MESCLUN_DIM)^K1295</x:f>
        <x:v>1463.138937685727</x:v>
      </x:c>
      <x:c r="N1295" s="267" t="n">
        <x:f>MAX(M1295-FARMER_HOURS,0)/TEMP_HOURS_PER_WORKER</x:f>
        <x:v>0.5160687067261992</x:v>
      </x:c>
      <x:c r="O1295" s="268" t="n">
        <x:f>I1295*TOMATO_PRICE+J1295*CARROT_PRICE+K1295*MESCLUN_PRICE</x:f>
        <x:v>72886</x:v>
      </x:c>
      <x:c r="P1295" s="268" t="n">
        <x:f>I1295*TOMATO_FERTILIZER+J1295*CARROT_FERTILIZER+K1295*MESCLUN_FERTILIZER</x:f>
        <x:v>17160</x:v>
      </x:c>
      <x:c r="Q1295" s="268" t="n">
        <x:f>MIN(M1295,FARMER_HOURS)*FARMER_RATE+MAX(M1295-FARMER_HOURS,0)*TEMP_RATE</x:f>
        <x:v>37901.71766815498</x:v>
      </x:c>
      <x:c r="R1295" s="268" t="n">
        <x:f>O1295-P1295-Q1295-FIXED_COST</x:f>
        <x:v>-2175.7176681549827</x:v>
      </x:c>
      <x:c r="S1295" s="139" t="str">
        <x:f>IF(AND(L1295&lt;=TOTAL_BED_CAP,N1295&lt;=TEMP_WORKER_CAP),"YES","NO")</x:f>
        <x:v>YES</x:v>
      </x:c>
      <x:c r="T1295" s="139" t="n">
        <x:f>IF(S1295="YES",R1295,-1E+99)</x:f>
        <x:v>-2175.7176681549827</x:v>
      </x:c>
    </x:row>
    <x:row r="1296">
      <x:c r="A1296" s="139"/>
      <x:c r="B1296" s="139"/>
      <x:c r="C1296" s="139"/>
      <x:c r="D1296" s="139"/>
      <x:c r="E1296" s="139"/>
      <x:c r="F1296" s="139"/>
      <x:c r="G1296" s="139"/>
      <x:c r="H1296" s="139"/>
      <x:c r="I1296" s="266" t="n">
        <x:f>INT((ROW()-ROW($I$46))/((CARROT_CAP+1)*(MESCLUN_CAP+1)))</x:f>
        <x:v>1</x:v>
      </x:c>
      <x:c r="J1296" s="266" t="n">
        <x:f>MOD(INT((ROW()-ROW($I$46))/(MESCLUN_CAP+1)),CARROT_CAP+1)</x:f>
        <x:v>19</x:v>
      </x:c>
      <x:c r="K1296" s="266" t="n">
        <x:f>MOD(ROW()-ROW($I$46),MESCLUN_CAP+1)</x:f>
        <x:v>10</x:v>
      </x:c>
      <x:c r="L1296" s="266" t="n">
        <x:f>SUM(I1296:K1296)</x:f>
        <x:v>30</x:v>
      </x:c>
      <x:c r="M1296" s="267" t="n">
        <x:f>I1296*TOMATO_HOURS*WEEKS*(1+TOMATO_DIM)^I1296+J1296*CARROT_HOURS*WEEKS*(1+CARROT_DIM)^J1296+K1296*MESCLUN_HOURS*WEEKS*(1+MESCLUN_DIM)^K1296</x:f>
        <x:v>1519.7524791689398</x:v>
      </x:c>
      <x:c r="N1296" s="267" t="n">
        <x:f>MAX(M1296-FARMER_HOURS,0)/TEMP_HOURS_PER_WORKER</x:f>
        <x:v>0.5553836660895415</x:v>
      </x:c>
      <x:c r="O1296" s="268" t="n">
        <x:f>I1296*TOMATO_PRICE+J1296*CARROT_PRICE+K1296*MESCLUN_PRICE</x:f>
        <x:v>75586</x:v>
      </x:c>
      <x:c r="P1296" s="268" t="n">
        <x:f>I1296*TOMATO_FERTILIZER+J1296*CARROT_FERTILIZER+K1296*MESCLUN_FERTILIZER</x:f>
        <x:v>18040</x:v>
      </x:c>
      <x:c r="Q1296" s="268" t="n">
        <x:f>MIN(M1296,FARMER_HOURS)*FARMER_RATE+MAX(M1296-FARMER_HOURS,0)*TEMP_RATE</x:f>
        <x:v>38884.59165223854</x:v>
      </x:c>
      <x:c r="R1296" s="268" t="n">
        <x:f>O1296-P1296-Q1296-FIXED_COST</x:f>
        <x:v>-1338.5916522385378</x:v>
      </x:c>
      <x:c r="S1296" s="139" t="str">
        <x:f>IF(AND(L1296&lt;=TOTAL_BED_CAP,N1296&lt;=TEMP_WORKER_CAP),"YES","NO")</x:f>
        <x:v>YES</x:v>
      </x:c>
      <x:c r="T1296" s="139" t="n">
        <x:f>IF(S1296="YES",R1296,-1E+99)</x:f>
        <x:v>-1338.5916522385378</x:v>
      </x:c>
    </x:row>
    <x:row r="1297">
      <x:c r="A1297" s="139"/>
      <x:c r="B1297" s="139"/>
      <x:c r="C1297" s="139"/>
      <x:c r="D1297" s="139"/>
      <x:c r="E1297" s="139"/>
      <x:c r="F1297" s="139"/>
      <x:c r="G1297" s="139"/>
      <x:c r="H1297" s="139"/>
      <x:c r="I1297" s="266" t="n">
        <x:f>INT((ROW()-ROW($I$46))/((CARROT_CAP+1)*(MESCLUN_CAP+1)))</x:f>
        <x:v>1</x:v>
      </x:c>
      <x:c r="J1297" s="266" t="n">
        <x:f>MOD(INT((ROW()-ROW($I$46))/(MESCLUN_CAP+1)),CARROT_CAP+1)</x:f>
        <x:v>19</x:v>
      </x:c>
      <x:c r="K1297" s="266" t="n">
        <x:f>MOD(ROW()-ROW($I$46),MESCLUN_CAP+1)</x:f>
        <x:v>11</x:v>
      </x:c>
      <x:c r="L1297" s="266" t="n">
        <x:f>SUM(I1297:K1297)</x:f>
        <x:v>31</x:v>
      </x:c>
      <x:c r="M1297" s="267" t="n">
        <x:f>I1297*TOMATO_HOURS*WEEKS*(1+TOMATO_DIM)^I1297+J1297*CARROT_HOURS*WEEKS*(1+CARROT_DIM)^J1297+K1297*MESCLUN_HOURS*WEEKS*(1+MESCLUN_DIM)^K1297</x:f>
        <x:v>1577.7105922623787</x:v>
      </x:c>
      <x:c r="N1297" s="267" t="n">
        <x:f>MAX(M1297-FARMER_HOURS,0)/TEMP_HOURS_PER_WORKER</x:f>
        <x:v>0.595632355737763</x:v>
      </x:c>
      <x:c r="O1297" s="268" t="n">
        <x:f>I1297*TOMATO_PRICE+J1297*CARROT_PRICE+K1297*MESCLUN_PRICE</x:f>
        <x:v>78286</x:v>
      </x:c>
      <x:c r="P1297" s="268" t="n">
        <x:f>I1297*TOMATO_FERTILIZER+J1297*CARROT_FERTILIZER+K1297*MESCLUN_FERTILIZER</x:f>
        <x:v>18920</x:v>
      </x:c>
      <x:c r="Q1297" s="268" t="n">
        <x:f>MIN(M1297,FARMER_HOURS)*FARMER_RATE+MAX(M1297-FARMER_HOURS,0)*TEMP_RATE</x:f>
        <x:v>39890.808893444075</x:v>
      </x:c>
      <x:c r="R1297" s="268" t="n">
        <x:f>O1297-P1297-Q1297-FIXED_COST</x:f>
        <x:v>-524.8088934440748</x:v>
      </x:c>
      <x:c r="S1297" s="139" t="str">
        <x:f>IF(AND(L1297&lt;=TOTAL_BED_CAP,N1297&lt;=TEMP_WORKER_CAP),"YES","NO")</x:f>
        <x:v>YES</x:v>
      </x:c>
      <x:c r="T1297" s="139" t="n">
        <x:f>IF(S1297="YES",R1297,-1E+99)</x:f>
        <x:v>-524.8088934440748</x:v>
      </x:c>
    </x:row>
    <x:row r="1298">
      <x:c r="A1298" s="139"/>
      <x:c r="B1298" s="139"/>
      <x:c r="C1298" s="139"/>
      <x:c r="D1298" s="139"/>
      <x:c r="E1298" s="139"/>
      <x:c r="F1298" s="139"/>
      <x:c r="G1298" s="139"/>
      <x:c r="H1298" s="139"/>
      <x:c r="I1298" s="266" t="n">
        <x:f>INT((ROW()-ROW($I$46))/((CARROT_CAP+1)*(MESCLUN_CAP+1)))</x:f>
        <x:v>1</x:v>
      </x:c>
      <x:c r="J1298" s="266" t="n">
        <x:f>MOD(INT((ROW()-ROW($I$46))/(MESCLUN_CAP+1)),CARROT_CAP+1)</x:f>
        <x:v>19</x:v>
      </x:c>
      <x:c r="K1298" s="266" t="n">
        <x:f>MOD(ROW()-ROW($I$46),MESCLUN_CAP+1)</x:f>
        <x:v>12</x:v>
      </x:c>
      <x:c r="L1298" s="266" t="n">
        <x:f>SUM(I1298:K1298)</x:f>
        <x:v>32</x:v>
      </x:c>
      <x:c r="M1298" s="267" t="n">
        <x:f>I1298*TOMATO_HOURS*WEEKS*(1+TOMATO_DIM)^I1298+J1298*CARROT_HOURS*WEEKS*(1+CARROT_DIM)^J1298+K1298*MESCLUN_HOURS*WEEKS*(1+MESCLUN_DIM)^K1298</x:f>
        <x:v>1637.0380453904431</x:v>
      </x:c>
      <x:c r="N1298" s="267" t="n">
        <x:f>MAX(M1298-FARMER_HOURS,0)/TEMP_HOURS_PER_WORKER</x:f>
        <x:v>0.6368319759655855</x:v>
      </x:c>
      <x:c r="O1298" s="268" t="n">
        <x:f>I1298*TOMATO_PRICE+J1298*CARROT_PRICE+K1298*MESCLUN_PRICE</x:f>
        <x:v>80986</x:v>
      </x:c>
      <x:c r="P1298" s="268" t="n">
        <x:f>I1298*TOMATO_FERTILIZER+J1298*CARROT_FERTILIZER+K1298*MESCLUN_FERTILIZER</x:f>
        <x:v>19800</x:v>
      </x:c>
      <x:c r="Q1298" s="268" t="n">
        <x:f>MIN(M1298,FARMER_HOURS)*FARMER_RATE+MAX(M1298-FARMER_HOURS,0)*TEMP_RATE</x:f>
        <x:v>40920.799399139636</x:v>
      </x:c>
      <x:c r="R1298" s="268" t="n">
        <x:f>O1298-P1298-Q1298-FIXED_COST</x:f>
        <x:v>265.2006008603639</x:v>
      </x:c>
      <x:c r="S1298" s="139" t="str">
        <x:f>IF(AND(L1298&lt;=TOTAL_BED_CAP,N1298&lt;=TEMP_WORKER_CAP),"YES","NO")</x:f>
        <x:v>YES</x:v>
      </x:c>
      <x:c r="T1298" s="139" t="n">
        <x:f>IF(S1298="YES",R1298,-1E+99)</x:f>
        <x:v>265.2006008603639</x:v>
      </x:c>
    </x:row>
    <x:row r="1299">
      <x:c r="A1299" s="139"/>
      <x:c r="B1299" s="139"/>
      <x:c r="C1299" s="139"/>
      <x:c r="D1299" s="139"/>
      <x:c r="E1299" s="139"/>
      <x:c r="F1299" s="139"/>
      <x:c r="G1299" s="139"/>
      <x:c r="H1299" s="139"/>
      <x:c r="I1299" s="266" t="n">
        <x:f>INT((ROW()-ROW($I$46))/((CARROT_CAP+1)*(MESCLUN_CAP+1)))</x:f>
        <x:v>1</x:v>
      </x:c>
      <x:c r="J1299" s="266" t="n">
        <x:f>MOD(INT((ROW()-ROW($I$46))/(MESCLUN_CAP+1)),CARROT_CAP+1)</x:f>
        <x:v>19</x:v>
      </x:c>
      <x:c r="K1299" s="266" t="n">
        <x:f>MOD(ROW()-ROW($I$46),MESCLUN_CAP+1)</x:f>
        <x:v>13</x:v>
      </x:c>
      <x:c r="L1299" s="266" t="n">
        <x:f>SUM(I1299:K1299)</x:f>
        <x:v>33</x:v>
      </x:c>
      <x:c r="M1299" s="267" t="n">
        <x:f>I1299*TOMATO_HOURS*WEEKS*(1+TOMATO_DIM)^I1299+J1299*CARROT_HOURS*WEEKS*(1+CARROT_DIM)^J1299+K1299*MESCLUN_HOURS*WEEKS*(1+MESCLUN_DIM)^K1299</x:f>
        <x:v>1697.7600160988275</x:v>
      </x:c>
      <x:c r="N1299" s="267" t="n">
        <x:f>MAX(M1299-FARMER_HOURS,0)/TEMP_HOURS_PER_WORKER</x:f>
        <x:v>0.6790000111797413</x:v>
      </x:c>
      <x:c r="O1299" s="268" t="n">
        <x:f>I1299*TOMATO_PRICE+J1299*CARROT_PRICE+K1299*MESCLUN_PRICE</x:f>
        <x:v>83686</x:v>
      </x:c>
      <x:c r="P1299" s="268" t="n">
        <x:f>I1299*TOMATO_FERTILIZER+J1299*CARROT_FERTILIZER+K1299*MESCLUN_FERTILIZER</x:f>
        <x:v>20680</x:v>
      </x:c>
      <x:c r="Q1299" s="268" t="n">
        <x:f>MIN(M1299,FARMER_HOURS)*FARMER_RATE+MAX(M1299-FARMER_HOURS,0)*TEMP_RATE</x:f>
        <x:v>41975.00027949353</x:v>
      </x:c>
      <x:c r="R1299" s="268" t="n">
        <x:f>O1299-P1299-Q1299-FIXED_COST</x:f>
        <x:v>1030.999720506472</x:v>
      </x:c>
      <x:c r="S1299" s="139" t="str">
        <x:f>IF(AND(L1299&lt;=TOTAL_BED_CAP,N1299&lt;=TEMP_WORKER_CAP),"YES","NO")</x:f>
        <x:v>YES</x:v>
      </x:c>
      <x:c r="T1299" s="139" t="n">
        <x:f>IF(S1299="YES",R1299,-1E+99)</x:f>
        <x:v>1030.999720506472</x:v>
      </x:c>
    </x:row>
    <x:row r="1300">
      <x:c r="A1300" s="139"/>
      <x:c r="B1300" s="139"/>
      <x:c r="C1300" s="139"/>
      <x:c r="D1300" s="139"/>
      <x:c r="E1300" s="139"/>
      <x:c r="F1300" s="139"/>
      <x:c r="G1300" s="139"/>
      <x:c r="H1300" s="139"/>
      <x:c r="I1300" s="266" t="n">
        <x:f>INT((ROW()-ROW($I$46))/((CARROT_CAP+1)*(MESCLUN_CAP+1)))</x:f>
        <x:v>1</x:v>
      </x:c>
      <x:c r="J1300" s="266" t="n">
        <x:f>MOD(INT((ROW()-ROW($I$46))/(MESCLUN_CAP+1)),CARROT_CAP+1)</x:f>
        <x:v>19</x:v>
      </x:c>
      <x:c r="K1300" s="266" t="n">
        <x:f>MOD(ROW()-ROW($I$46),MESCLUN_CAP+1)</x:f>
        <x:v>14</x:v>
      </x:c>
      <x:c r="L1300" s="266" t="n">
        <x:f>SUM(I1300:K1300)</x:f>
        <x:v>34</x:v>
      </x:c>
      <x:c r="M1300" s="267" t="n">
        <x:f>I1300*TOMATO_HOURS*WEEKS*(1+TOMATO_DIM)^I1300+J1300*CARROT_HOURS*WEEKS*(1+CARROT_DIM)^J1300+K1300*MESCLUN_HOURS*WEEKS*(1+MESCLUN_DIM)^K1300</x:f>
        <x:v>1759.9020974124885</x:v>
      </x:c>
      <x:c r="N1300" s="267" t="n">
        <x:f>MAX(M1300-FARMER_HOURS,0)/TEMP_HOURS_PER_WORKER</x:f>
        <x:v>0.7221542343142281</x:v>
      </x:c>
      <x:c r="O1300" s="268" t="n">
        <x:f>I1300*TOMATO_PRICE+J1300*CARROT_PRICE+K1300*MESCLUN_PRICE</x:f>
        <x:v>86386</x:v>
      </x:c>
      <x:c r="P1300" s="268" t="n">
        <x:f>I1300*TOMATO_FERTILIZER+J1300*CARROT_FERTILIZER+K1300*MESCLUN_FERTILIZER</x:f>
        <x:v>21560</x:v>
      </x:c>
      <x:c r="Q1300" s="268" t="n">
        <x:f>MIN(M1300,FARMER_HOURS)*FARMER_RATE+MAX(M1300-FARMER_HOURS,0)*TEMP_RATE</x:f>
        <x:v>43053.8558578557</x:v>
      </x:c>
      <x:c r="R1300" s="268" t="n">
        <x:f>O1300-P1300-Q1300-FIXED_COST</x:f>
        <x:v>1772.1441421443014</x:v>
      </x:c>
      <x:c r="S1300" s="139" t="str">
        <x:f>IF(AND(L1300&lt;=TOTAL_BED_CAP,N1300&lt;=TEMP_WORKER_CAP),"YES","NO")</x:f>
        <x:v>YES</x:v>
      </x:c>
      <x:c r="T1300" s="139" t="n">
        <x:f>IF(S1300="YES",R1300,-1E+99)</x:f>
        <x:v>1772.1441421443014</x:v>
      </x:c>
    </x:row>
    <x:row r="1301">
      <x:c r="A1301" s="139"/>
      <x:c r="B1301" s="139"/>
      <x:c r="C1301" s="139"/>
      <x:c r="D1301" s="139"/>
      <x:c r="E1301" s="139"/>
      <x:c r="F1301" s="139"/>
      <x:c r="G1301" s="139"/>
      <x:c r="H1301" s="139"/>
      <x:c r="I1301" s="266" t="n">
        <x:f>INT((ROW()-ROW($I$46))/((CARROT_CAP+1)*(MESCLUN_CAP+1)))</x:f>
        <x:v>1</x:v>
      </x:c>
      <x:c r="J1301" s="266" t="n">
        <x:f>MOD(INT((ROW()-ROW($I$46))/(MESCLUN_CAP+1)),CARROT_CAP+1)</x:f>
        <x:v>19</x:v>
      </x:c>
      <x:c r="K1301" s="266" t="n">
        <x:f>MOD(ROW()-ROW($I$46),MESCLUN_CAP+1)</x:f>
        <x:v>15</x:v>
      </x:c>
      <x:c r="L1301" s="266" t="n">
        <x:f>SUM(I1301:K1301)</x:f>
        <x:v>35</x:v>
      </x:c>
      <x:c r="M1301" s="267" t="n">
        <x:f>I1301*TOMATO_HOURS*WEEKS*(1+TOMATO_DIM)^I1301+J1301*CARROT_HOURS*WEEKS*(1+CARROT_DIM)^J1301+K1301*MESCLUN_HOURS*WEEKS*(1+MESCLUN_DIM)^K1301</x:f>
        <x:v>1823.490304288635</x:v>
      </x:c>
      <x:c r="N1301" s="267" t="n">
        <x:f>MAX(M1301-FARMER_HOURS,0)/TEMP_HOURS_PER_WORKER</x:f>
        <x:v>0.766312711311552</x:v>
      </x:c>
      <x:c r="O1301" s="268" t="n">
        <x:f>I1301*TOMATO_PRICE+J1301*CARROT_PRICE+K1301*MESCLUN_PRICE</x:f>
        <x:v>89086</x:v>
      </x:c>
      <x:c r="P1301" s="268" t="n">
        <x:f>I1301*TOMATO_FERTILIZER+J1301*CARROT_FERTILIZER+K1301*MESCLUN_FERTILIZER</x:f>
        <x:v>22440</x:v>
      </x:c>
      <x:c r="Q1301" s="268" t="n">
        <x:f>MIN(M1301,FARMER_HOURS)*FARMER_RATE+MAX(M1301-FARMER_HOURS,0)*TEMP_RATE</x:f>
        <x:v>44157.8177827888</x:v>
      </x:c>
      <x:c r="R1301" s="268" t="n">
        <x:f>O1301-P1301-Q1301-FIXED_COST</x:f>
        <x:v>2488.1822172112006</x:v>
      </x:c>
      <x:c r="S1301" s="139" t="str">
        <x:f>IF(AND(L1301&lt;=TOTAL_BED_CAP,N1301&lt;=TEMP_WORKER_CAP),"YES","NO")</x:f>
        <x:v>YES</x:v>
      </x:c>
      <x:c r="T1301" s="139" t="n">
        <x:f>IF(S1301="YES",R1301,-1E+99)</x:f>
        <x:v>2488.1822172112006</x:v>
      </x:c>
    </x:row>
    <x:row r="1302">
      <x:c r="A1302" s="139"/>
      <x:c r="B1302" s="139"/>
      <x:c r="C1302" s="139"/>
      <x:c r="D1302" s="139"/>
      <x:c r="E1302" s="139"/>
      <x:c r="F1302" s="139"/>
      <x:c r="G1302" s="139"/>
      <x:c r="H1302" s="139"/>
      <x:c r="I1302" s="266" t="n">
        <x:f>INT((ROW()-ROW($I$46))/((CARROT_CAP+1)*(MESCLUN_CAP+1)))</x:f>
        <x:v>1</x:v>
      </x:c>
      <x:c r="J1302" s="266" t="n">
        <x:f>MOD(INT((ROW()-ROW($I$46))/(MESCLUN_CAP+1)),CARROT_CAP+1)</x:f>
        <x:v>19</x:v>
      </x:c>
      <x:c r="K1302" s="266" t="n">
        <x:f>MOD(ROW()-ROW($I$46),MESCLUN_CAP+1)</x:f>
        <x:v>16</x:v>
      </x:c>
      <x:c r="L1302" s="266" t="n">
        <x:f>SUM(I1302:K1302)</x:f>
        <x:v>36</x:v>
      </x:c>
      <x:c r="M1302" s="267" t="n">
        <x:f>I1302*TOMATO_HOURS*WEEKS*(1+TOMATO_DIM)^I1302+J1302*CARROT_HOURS*WEEKS*(1+CARROT_DIM)^J1302+K1302*MESCLUN_HOURS*WEEKS*(1+MESCLUN_DIM)^K1302</x:f>
        <x:v>1888.551080166124</x:v>
      </x:c>
      <x:c r="N1302" s="267" t="n">
        <x:f>MAX(M1302-FARMER_HOURS,0)/TEMP_HOURS_PER_WORKER</x:f>
        <x:v>0.8114938056709194</x:v>
      </x:c>
      <x:c r="O1302" s="268" t="n">
        <x:f>I1302*TOMATO_PRICE+J1302*CARROT_PRICE+K1302*MESCLUN_PRICE</x:f>
        <x:v>91786</x:v>
      </x:c>
      <x:c r="P1302" s="268" t="n">
        <x:f>I1302*TOMATO_FERTILIZER+J1302*CARROT_FERTILIZER+K1302*MESCLUN_FERTILIZER</x:f>
        <x:v>23320</x:v>
      </x:c>
      <x:c r="Q1302" s="268" t="n">
        <x:f>MIN(M1302,FARMER_HOURS)*FARMER_RATE+MAX(M1302-FARMER_HOURS,0)*TEMP_RATE</x:f>
        <x:v>45287.34514177298</x:v>
      </x:c>
      <x:c r="R1302" s="268" t="n">
        <x:f>O1302-P1302-Q1302-FIXED_COST</x:f>
        <x:v>3178.654858227019</x:v>
      </x:c>
      <x:c r="S1302" s="139" t="str">
        <x:f>IF(AND(L1302&lt;=TOTAL_BED_CAP,N1302&lt;=TEMP_WORKER_CAP),"YES","NO")</x:f>
        <x:v>YES</x:v>
      </x:c>
      <x:c r="T1302" s="139" t="n">
        <x:f>IF(S1302="YES",R1302,-1E+99)</x:f>
        <x:v>3178.654858227019</x:v>
      </x:c>
    </x:row>
    <x:row r="1303">
      <x:c r="A1303" s="139"/>
      <x:c r="B1303" s="139"/>
      <x:c r="C1303" s="139"/>
      <x:c r="D1303" s="139"/>
      <x:c r="E1303" s="139"/>
      <x:c r="F1303" s="139"/>
      <x:c r="G1303" s="139"/>
      <x:c r="H1303" s="139"/>
      <x:c r="I1303" s="266" t="n">
        <x:f>INT((ROW()-ROW($I$46))/((CARROT_CAP+1)*(MESCLUN_CAP+1)))</x:f>
        <x:v>1</x:v>
      </x:c>
      <x:c r="J1303" s="266" t="n">
        <x:f>MOD(INT((ROW()-ROW($I$46))/(MESCLUN_CAP+1)),CARROT_CAP+1)</x:f>
        <x:v>19</x:v>
      </x:c>
      <x:c r="K1303" s="266" t="n">
        <x:f>MOD(ROW()-ROW($I$46),MESCLUN_CAP+1)</x:f>
        <x:v>17</x:v>
      </x:c>
      <x:c r="L1303" s="266" t="n">
        <x:f>SUM(I1303:K1303)</x:f>
        <x:v>37</x:v>
      </x:c>
      <x:c r="M1303" s="267" t="n">
        <x:f>I1303*TOMATO_HOURS*WEEKS*(1+TOMATO_DIM)^I1303+J1303*CARROT_HOURS*WEEKS*(1+CARROT_DIM)^J1303+K1303*MESCLUN_HOURS*WEEKS*(1+MESCLUN_DIM)^K1303</x:f>
        <x:v>1955.111303612664</x:v>
      </x:c>
      <x:c r="N1303" s="267" t="n">
        <x:f>MAX(M1303-FARMER_HOURS,0)/TEMP_HOURS_PER_WORKER</x:f>
        <x:v>0.8577161830643499</x:v>
      </x:c>
      <x:c r="O1303" s="268" t="n">
        <x:f>I1303*TOMATO_PRICE+J1303*CARROT_PRICE+K1303*MESCLUN_PRICE</x:f>
        <x:v>94486</x:v>
      </x:c>
      <x:c r="P1303" s="268" t="n">
        <x:f>I1303*TOMATO_FERTILIZER+J1303*CARROT_FERTILIZER+K1303*MESCLUN_FERTILIZER</x:f>
        <x:v>24200</x:v>
      </x:c>
      <x:c r="Q1303" s="268" t="n">
        <x:f>MIN(M1303,FARMER_HOURS)*FARMER_RATE+MAX(M1303-FARMER_HOURS,0)*TEMP_RATE</x:f>
        <x:v>46442.90457660875</x:v>
      </x:c>
      <x:c r="R1303" s="268" t="n">
        <x:f>O1303-P1303-Q1303-FIXED_COST</x:f>
        <x:v>3843.095423391249</x:v>
      </x:c>
      <x:c r="S1303" s="139" t="str">
        <x:f>IF(AND(L1303&lt;=TOTAL_BED_CAP,N1303&lt;=TEMP_WORKER_CAP),"YES","NO")</x:f>
        <x:v>YES</x:v>
      </x:c>
      <x:c r="T1303" s="139" t="n">
        <x:f>IF(S1303="YES",R1303,-1E+99)</x:f>
        <x:v>3843.095423391249</x:v>
      </x:c>
    </x:row>
    <x:row r="1304">
      <x:c r="A1304" s="139"/>
      <x:c r="B1304" s="139"/>
      <x:c r="C1304" s="139"/>
      <x:c r="D1304" s="139"/>
      <x:c r="E1304" s="139"/>
      <x:c r="F1304" s="139"/>
      <x:c r="G1304" s="139"/>
      <x:c r="H1304" s="139"/>
      <x:c r="I1304" s="266" t="n">
        <x:f>INT((ROW()-ROW($I$46))/((CARROT_CAP+1)*(MESCLUN_CAP+1)))</x:f>
        <x:v>1</x:v>
      </x:c>
      <x:c r="J1304" s="266" t="n">
        <x:f>MOD(INT((ROW()-ROW($I$46))/(MESCLUN_CAP+1)),CARROT_CAP+1)</x:f>
        <x:v>19</x:v>
      </x:c>
      <x:c r="K1304" s="266" t="n">
        <x:f>MOD(ROW()-ROW($I$46),MESCLUN_CAP+1)</x:f>
        <x:v>18</x:v>
      </x:c>
      <x:c r="L1304" s="266" t="n">
        <x:f>SUM(I1304:K1304)</x:f>
        <x:v>38</x:v>
      </x:c>
      <x:c r="M1304" s="267" t="n">
        <x:f>I1304*TOMATO_HOURS*WEEKS*(1+TOMATO_DIM)^I1304+J1304*CARROT_HOURS*WEEKS*(1+CARROT_DIM)^J1304+K1304*MESCLUN_HOURS*WEEKS*(1+MESCLUN_DIM)^K1304</x:f>
        <x:v>2023.1982950712513</x:v>
      </x:c>
      <x:c r="N1304" s="267" t="n">
        <x:f>MAX(M1304-FARMER_HOURS,0)/TEMP_HOURS_PER_WORKER</x:f>
        <x:v>0.9049988160217023</x:v>
      </x:c>
      <x:c r="O1304" s="268" t="n">
        <x:f>I1304*TOMATO_PRICE+J1304*CARROT_PRICE+K1304*MESCLUN_PRICE</x:f>
        <x:v>97186</x:v>
      </x:c>
      <x:c r="P1304" s="268" t="n">
        <x:f>I1304*TOMATO_FERTILIZER+J1304*CARROT_FERTILIZER+K1304*MESCLUN_FERTILIZER</x:f>
        <x:v>25080</x:v>
      </x:c>
      <x:c r="Q1304" s="268" t="n">
        <x:f>MIN(M1304,FARMER_HOURS)*FARMER_RATE+MAX(M1304-FARMER_HOURS,0)*TEMP_RATE</x:f>
        <x:v>47624.97040054256</x:v>
      </x:c>
      <x:c r="R1304" s="268" t="n">
        <x:f>O1304-P1304-Q1304-FIXED_COST</x:f>
        <x:v>4481.029599457441</x:v>
      </x:c>
      <x:c r="S1304" s="139" t="str">
        <x:f>IF(AND(L1304&lt;=TOTAL_BED_CAP,N1304&lt;=TEMP_WORKER_CAP),"YES","NO")</x:f>
        <x:v>YES</x:v>
      </x:c>
      <x:c r="T1304" s="139" t="n">
        <x:f>IF(S1304="YES",R1304,-1E+99)</x:f>
        <x:v>4481.029599457441</x:v>
      </x:c>
    </x:row>
    <x:row r="1305">
      <x:c r="A1305" s="139"/>
      <x:c r="B1305" s="139"/>
      <x:c r="C1305" s="139"/>
      <x:c r="D1305" s="139"/>
      <x:c r="E1305" s="139"/>
      <x:c r="F1305" s="139"/>
      <x:c r="G1305" s="139"/>
      <x:c r="H1305" s="139"/>
      <x:c r="I1305" s="266" t="n">
        <x:f>INT((ROW()-ROW($I$46))/((CARROT_CAP+1)*(MESCLUN_CAP+1)))</x:f>
        <x:v>1</x:v>
      </x:c>
      <x:c r="J1305" s="266" t="n">
        <x:f>MOD(INT((ROW()-ROW($I$46))/(MESCLUN_CAP+1)),CARROT_CAP+1)</x:f>
        <x:v>19</x:v>
      </x:c>
      <x:c r="K1305" s="266" t="n">
        <x:f>MOD(ROW()-ROW($I$46),MESCLUN_CAP+1)</x:f>
        <x:v>19</x:v>
      </x:c>
      <x:c r="L1305" s="266" t="n">
        <x:f>SUM(I1305:K1305)</x:f>
        <x:v>39</x:v>
      </x:c>
      <x:c r="M1305" s="267" t="n">
        <x:f>I1305*TOMATO_HOURS*WEEKS*(1+TOMATO_DIM)^I1305+J1305*CARROT_HOURS*WEEKS*(1+CARROT_DIM)^J1305+K1305*MESCLUN_HOURS*WEEKS*(1+MESCLUN_DIM)^K1305</x:f>
        <x:v>2092.8398237072734</x:v>
      </x:c>
      <x:c r="N1305" s="267" t="n">
        <x:f>MAX(M1305-FARMER_HOURS,0)/TEMP_HOURS_PER_WORKER</x:f>
        <x:v>0.9533609886856065</x:v>
      </x:c>
      <x:c r="O1305" s="268" t="n">
        <x:f>I1305*TOMATO_PRICE+J1305*CARROT_PRICE+K1305*MESCLUN_PRICE</x:f>
        <x:v>99886</x:v>
      </x:c>
      <x:c r="P1305" s="268" t="n">
        <x:f>I1305*TOMATO_FERTILIZER+J1305*CARROT_FERTILIZER+K1305*MESCLUN_FERTILIZER</x:f>
        <x:v>25960</x:v>
      </x:c>
      <x:c r="Q1305" s="268" t="n">
        <x:f>MIN(M1305,FARMER_HOURS)*FARMER_RATE+MAX(M1305-FARMER_HOURS,0)*TEMP_RATE</x:f>
        <x:v>48834.02471714016</x:v>
      </x:c>
      <x:c r="R1305" s="268" t="n">
        <x:f>O1305-P1305-Q1305-FIXED_COST</x:f>
        <x:v>5091.975282859843</x:v>
      </x:c>
      <x:c r="S1305" s="139" t="str">
        <x:f>IF(AND(L1305&lt;=TOTAL_BED_CAP,N1305&lt;=TEMP_WORKER_CAP),"YES","NO")</x:f>
        <x:v>YES</x:v>
      </x:c>
      <x:c r="T1305" s="139" t="n">
        <x:f>IF(S1305="YES",R1305,-1E+99)</x:f>
        <x:v>5091.975282859843</x:v>
      </x:c>
    </x:row>
    <x:row r="1306">
      <x:c r="A1306" s="139"/>
      <x:c r="B1306" s="139"/>
      <x:c r="C1306" s="139"/>
      <x:c r="D1306" s="139"/>
      <x:c r="E1306" s="139"/>
      <x:c r="F1306" s="139"/>
      <x:c r="G1306" s="139"/>
      <x:c r="H1306" s="139"/>
      <x:c r="I1306" s="266" t="n">
        <x:f>INT((ROW()-ROW($I$46))/((CARROT_CAP+1)*(MESCLUN_CAP+1)))</x:f>
        <x:v>1</x:v>
      </x:c>
      <x:c r="J1306" s="266" t="n">
        <x:f>MOD(INT((ROW()-ROW($I$46))/(MESCLUN_CAP+1)),CARROT_CAP+1)</x:f>
        <x:v>19</x:v>
      </x:c>
      <x:c r="K1306" s="266" t="n">
        <x:f>MOD(ROW()-ROW($I$46),MESCLUN_CAP+1)</x:f>
        <x:v>20</x:v>
      </x:c>
      <x:c r="L1306" s="266" t="n">
        <x:f>SUM(I1306:K1306)</x:f>
        <x:v>40</x:v>
      </x:c>
      <x:c r="M1306" s="267" t="n">
        <x:f>I1306*TOMATO_HOURS*WEEKS*(1+TOMATO_DIM)^I1306+J1306*CARROT_HOURS*WEEKS*(1+CARROT_DIM)^J1306+K1306*MESCLUN_HOURS*WEEKS*(1+MESCLUN_DIM)^K1306</x:f>
        <x:v>2164.06411435775</x:v>
      </x:c>
      <x:c r="N1306" s="267" t="n">
        <x:f>MAX(M1306-FARMER_HOURS,0)/TEMP_HOURS_PER_WORKER</x:f>
        <x:v>1.0028223016373263</x:v>
      </x:c>
      <x:c r="O1306" s="268" t="n">
        <x:f>I1306*TOMATO_PRICE+J1306*CARROT_PRICE+K1306*MESCLUN_PRICE</x:f>
        <x:v>102586</x:v>
      </x:c>
      <x:c r="P1306" s="268" t="n">
        <x:f>I1306*TOMATO_FERTILIZER+J1306*CARROT_FERTILIZER+K1306*MESCLUN_FERTILIZER</x:f>
        <x:v>26840</x:v>
      </x:c>
      <x:c r="Q1306" s="268" t="n">
        <x:f>MIN(M1306,FARMER_HOURS)*FARMER_RATE+MAX(M1306-FARMER_HOURS,0)*TEMP_RATE</x:f>
        <x:v>50070.55754093316</x:v>
      </x:c>
      <x:c r="R1306" s="268" t="n">
        <x:f>O1306-P1306-Q1306-FIXED_COST</x:f>
        <x:v>5675.442459066842</x:v>
      </x:c>
      <x:c r="S1306" s="139" t="str">
        <x:f>IF(AND(L1306&lt;=TOTAL_BED_CAP,N1306&lt;=TEMP_WORKER_CAP),"YES","NO")</x:f>
        <x:v>YES</x:v>
      </x:c>
      <x:c r="T1306" s="139" t="n">
        <x:f>IF(S1306="YES",R1306,-1E+99)</x:f>
        <x:v>5675.442459066842</x:v>
      </x:c>
    </x:row>
    <x:row r="1307">
      <x:c r="A1307" s="139"/>
      <x:c r="B1307" s="139"/>
      <x:c r="C1307" s="139"/>
      <x:c r="D1307" s="139"/>
      <x:c r="E1307" s="139"/>
      <x:c r="F1307" s="139"/>
      <x:c r="G1307" s="139"/>
      <x:c r="H1307" s="139"/>
      <x:c r="I1307" s="266" t="n">
        <x:f>INT((ROW()-ROW($I$46))/((CARROT_CAP+1)*(MESCLUN_CAP+1)))</x:f>
        <x:v>1</x:v>
      </x:c>
      <x:c r="J1307" s="266" t="n">
        <x:f>MOD(INT((ROW()-ROW($I$46))/(MESCLUN_CAP+1)),CARROT_CAP+1)</x:f>
        <x:v>19</x:v>
      </x:c>
      <x:c r="K1307" s="266" t="n">
        <x:f>MOD(ROW()-ROW($I$46),MESCLUN_CAP+1)</x:f>
        <x:v>21</x:v>
      </x:c>
      <x:c r="L1307" s="266" t="n">
        <x:f>SUM(I1307:K1307)</x:f>
        <x:v>41</x:v>
      </x:c>
      <x:c r="M1307" s="267" t="n">
        <x:f>I1307*TOMATO_HOURS*WEEKS*(1+TOMATO_DIM)^I1307+J1307*CARROT_HOURS*WEEKS*(1+CARROT_DIM)^J1307+K1307*MESCLUN_HOURS*WEEKS*(1+MESCLUN_DIM)^K1307</x:f>
        <x:v>2236.899854584194</x:v>
      </x:c>
      <x:c r="N1307" s="267" t="n">
        <x:f>MAX(M1307-FARMER_HOURS,0)/TEMP_HOURS_PER_WORKER</x:f>
        <x:v>1.0534026767945792</x:v>
      </x:c>
      <x:c r="O1307" s="268" t="n">
        <x:f>I1307*TOMATO_PRICE+J1307*CARROT_PRICE+K1307*MESCLUN_PRICE</x:f>
        <x:v>105286</x:v>
      </x:c>
      <x:c r="P1307" s="268" t="n">
        <x:f>I1307*TOMATO_FERTILIZER+J1307*CARROT_FERTILIZER+K1307*MESCLUN_FERTILIZER</x:f>
        <x:v>27720</x:v>
      </x:c>
      <x:c r="Q1307" s="268" t="n">
        <x:f>MIN(M1307,FARMER_HOURS)*FARMER_RATE+MAX(M1307-FARMER_HOURS,0)*TEMP_RATE</x:f>
        <x:v>51335.06691986448</x:v>
      </x:c>
      <x:c r="R1307" s="268" t="n">
        <x:f>O1307-P1307-Q1307-FIXED_COST</x:f>
        <x:v>6230.933080135517</x:v>
      </x:c>
      <x:c r="S1307" s="139" t="str">
        <x:f>IF(AND(L1307&lt;=TOTAL_BED_CAP,N1307&lt;=TEMP_WORKER_CAP),"YES","NO")</x:f>
        <x:v>YES</x:v>
      </x:c>
      <x:c r="T1307" s="139" t="n">
        <x:f>IF(S1307="YES",R1307,-1E+99)</x:f>
        <x:v>6230.933080135517</x:v>
      </x:c>
    </x:row>
    <x:row r="1308">
      <x:c r="A1308" s="139"/>
      <x:c r="B1308" s="139"/>
      <x:c r="C1308" s="139"/>
      <x:c r="D1308" s="139"/>
      <x:c r="E1308" s="139"/>
      <x:c r="F1308" s="139"/>
      <x:c r="G1308" s="139"/>
      <x:c r="H1308" s="139"/>
      <x:c r="I1308" s="266" t="n">
        <x:f>INT((ROW()-ROW($I$46))/((CARROT_CAP+1)*(MESCLUN_CAP+1)))</x:f>
        <x:v>1</x:v>
      </x:c>
      <x:c r="J1308" s="266" t="n">
        <x:f>MOD(INT((ROW()-ROW($I$46))/(MESCLUN_CAP+1)),CARROT_CAP+1)</x:f>
        <x:v>19</x:v>
      </x:c>
      <x:c r="K1308" s="266" t="n">
        <x:f>MOD(ROW()-ROW($I$46),MESCLUN_CAP+1)</x:f>
        <x:v>22</x:v>
      </x:c>
      <x:c r="L1308" s="266" t="n">
        <x:f>SUM(I1308:K1308)</x:f>
        <x:v>42</x:v>
      </x:c>
      <x:c r="M1308" s="267" t="n">
        <x:f>I1308*TOMATO_HOURS*WEEKS*(1+TOMATO_DIM)^I1308+J1308*CARROT_HOURS*WEEKS*(1+CARROT_DIM)^J1308+K1308*MESCLUN_HOURS*WEEKS*(1+MESCLUN_DIM)^K1308</x:f>
        <x:v>2311.37620183059</x:v>
      </x:c>
      <x:c r="N1308" s="267" t="n">
        <x:f>MAX(M1308-FARMER_HOURS,0)/TEMP_HOURS_PER_WORKER</x:f>
        <x:v>1.1051223623823543</x:v>
      </x:c>
      <x:c r="O1308" s="268" t="n">
        <x:f>I1308*TOMATO_PRICE+J1308*CARROT_PRICE+K1308*MESCLUN_PRICE</x:f>
        <x:v>107986</x:v>
      </x:c>
      <x:c r="P1308" s="268" t="n">
        <x:f>I1308*TOMATO_FERTILIZER+J1308*CARROT_FERTILIZER+K1308*MESCLUN_FERTILIZER</x:f>
        <x:v>28600</x:v>
      </x:c>
      <x:c r="Q1308" s="268" t="n">
        <x:f>MIN(M1308,FARMER_HOURS)*FARMER_RATE+MAX(M1308-FARMER_HOURS,0)*TEMP_RATE</x:f>
        <x:v>52628.05905955886</x:v>
      </x:c>
      <x:c r="R1308" s="268" t="n">
        <x:f>O1308-P1308-Q1308-FIXED_COST</x:f>
        <x:v>6757.940940441142</x:v>
      </x:c>
      <x:c r="S1308" s="139" t="str">
        <x:f>IF(AND(L1308&lt;=TOTAL_BED_CAP,N1308&lt;=TEMP_WORKER_CAP),"YES","NO")</x:f>
        <x:v>YES</x:v>
      </x:c>
      <x:c r="T1308" s="139" t="n">
        <x:f>IF(S1308="YES",R1308,-1E+99)</x:f>
        <x:v>6757.940940441142</x:v>
      </x:c>
    </x:row>
    <x:row r="1309">
      <x:c r="A1309" s="139"/>
      <x:c r="B1309" s="139"/>
      <x:c r="C1309" s="139"/>
      <x:c r="D1309" s="139"/>
      <x:c r="E1309" s="139"/>
      <x:c r="F1309" s="139"/>
      <x:c r="G1309" s="139"/>
      <x:c r="H1309" s="139"/>
      <x:c r="I1309" s="266" t="n">
        <x:f>INT((ROW()-ROW($I$46))/((CARROT_CAP+1)*(MESCLUN_CAP+1)))</x:f>
        <x:v>1</x:v>
      </x:c>
      <x:c r="J1309" s="266" t="n">
        <x:f>MOD(INT((ROW()-ROW($I$46))/(MESCLUN_CAP+1)),CARROT_CAP+1)</x:f>
        <x:v>19</x:v>
      </x:c>
      <x:c r="K1309" s="266" t="n">
        <x:f>MOD(ROW()-ROW($I$46),MESCLUN_CAP+1)</x:f>
        <x:v>23</x:v>
      </x:c>
      <x:c r="L1309" s="266" t="n">
        <x:f>SUM(I1309:K1309)</x:f>
        <x:v>43</x:v>
      </x:c>
      <x:c r="M1309" s="267" t="n">
        <x:f>I1309*TOMATO_HOURS*WEEKS*(1+TOMATO_DIM)^I1309+J1309*CARROT_HOURS*WEEKS*(1+CARROT_DIM)^J1309+K1309*MESCLUN_HOURS*WEEKS*(1+MESCLUN_DIM)^K1309</x:f>
        <x:v>2387.5227906880264</x:v>
      </x:c>
      <x:c r="N1309" s="267" t="n">
        <x:f>MAX(M1309-FARMER_HOURS,0)/TEMP_HOURS_PER_WORKER</x:f>
        <x:v>1.1580019379777962</x:v>
      </x:c>
      <x:c r="O1309" s="268" t="n">
        <x:f>I1309*TOMATO_PRICE+J1309*CARROT_PRICE+K1309*MESCLUN_PRICE</x:f>
        <x:v>110686</x:v>
      </x:c>
      <x:c r="P1309" s="268" t="n">
        <x:f>I1309*TOMATO_FERTILIZER+J1309*CARROT_FERTILIZER+K1309*MESCLUN_FERTILIZER</x:f>
        <x:v>29480</x:v>
      </x:c>
      <x:c r="Q1309" s="268" t="n">
        <x:f>MIN(M1309,FARMER_HOURS)*FARMER_RATE+MAX(M1309-FARMER_HOURS,0)*TEMP_RATE</x:f>
        <x:v>53950.048449444905</x:v>
      </x:c>
      <x:c r="R1309" s="268" t="n">
        <x:f>O1309-P1309-Q1309-FIXED_COST</x:f>
        <x:v>7255.951550555095</x:v>
      </x:c>
      <x:c r="S1309" s="139" t="str">
        <x:f>IF(AND(L1309&lt;=TOTAL_BED_CAP,N1309&lt;=TEMP_WORKER_CAP),"YES","NO")</x:f>
        <x:v>YES</x:v>
      </x:c>
      <x:c r="T1309" s="139" t="n">
        <x:f>IF(S1309="YES",R1309,-1E+99)</x:f>
        <x:v>7255.951550555095</x:v>
      </x:c>
    </x:row>
    <x:row r="1310">
      <x:c r="A1310" s="139"/>
      <x:c r="B1310" s="139"/>
      <x:c r="C1310" s="139"/>
      <x:c r="D1310" s="139"/>
      <x:c r="E1310" s="139"/>
      <x:c r="F1310" s="139"/>
      <x:c r="G1310" s="139"/>
      <x:c r="H1310" s="139"/>
      <x:c r="I1310" s="266" t="n">
        <x:f>INT((ROW()-ROW($I$46))/((CARROT_CAP+1)*(MESCLUN_CAP+1)))</x:f>
        <x:v>1</x:v>
      </x:c>
      <x:c r="J1310" s="266" t="n">
        <x:f>MOD(INT((ROW()-ROW($I$46))/(MESCLUN_CAP+1)),CARROT_CAP+1)</x:f>
        <x:v>19</x:v>
      </x:c>
      <x:c r="K1310" s="266" t="n">
        <x:f>MOD(ROW()-ROW($I$46),MESCLUN_CAP+1)</x:f>
        <x:v>24</x:v>
      </x:c>
      <x:c r="L1310" s="266" t="n">
        <x:f>SUM(I1310:K1310)</x:f>
        <x:v>44</x:v>
      </x:c>
      <x:c r="M1310" s="267" t="n">
        <x:f>I1310*TOMATO_HOURS*WEEKS*(1+TOMATO_DIM)^I1310+J1310*CARROT_HOURS*WEEKS*(1+CARROT_DIM)^J1310+K1310*MESCLUN_HOURS*WEEKS*(1+MESCLUN_DIM)^K1310</x:f>
        <x:v>2465.369740267522</x:v>
      </x:c>
      <x:c r="N1310" s="267" t="n">
        <x:f>MAX(M1310-FARMER_HOURS,0)/TEMP_HOURS_PER_WORKER</x:f>
        <x:v>1.2120623196302236</x:v>
      </x:c>
      <x:c r="O1310" s="268" t="n">
        <x:f>I1310*TOMATO_PRICE+J1310*CARROT_PRICE+K1310*MESCLUN_PRICE</x:f>
        <x:v>113386</x:v>
      </x:c>
      <x:c r="P1310" s="268" t="n">
        <x:f>I1310*TOMATO_FERTILIZER+J1310*CARROT_FERTILIZER+K1310*MESCLUN_FERTILIZER</x:f>
        <x:v>30360</x:v>
      </x:c>
      <x:c r="Q1310" s="268" t="n">
        <x:f>MIN(M1310,FARMER_HOURS)*FARMER_RATE+MAX(M1310-FARMER_HOURS,0)*TEMP_RATE</x:f>
        <x:v>55301.557990755595</x:v>
      </x:c>
      <x:c r="R1310" s="268" t="n">
        <x:f>O1310-P1310-Q1310-FIXED_COST</x:f>
        <x:v>7724.442009244405</x:v>
      </x:c>
      <x:c r="S1310" s="139" t="str">
        <x:f>IF(AND(L1310&lt;=TOTAL_BED_CAP,N1310&lt;=TEMP_WORKER_CAP),"YES","NO")</x:f>
        <x:v>YES</x:v>
      </x:c>
      <x:c r="T1310" s="139" t="n">
        <x:f>IF(S1310="YES",R1310,-1E+99)</x:f>
        <x:v>7724.442009244405</x:v>
      </x:c>
    </x:row>
    <x:row r="1311">
      <x:c r="A1311" s="139"/>
      <x:c r="B1311" s="139"/>
      <x:c r="C1311" s="139"/>
      <x:c r="D1311" s="139"/>
      <x:c r="E1311" s="139"/>
      <x:c r="F1311" s="139"/>
      <x:c r="G1311" s="139"/>
      <x:c r="H1311" s="139"/>
      <x:c r="I1311" s="266" t="n">
        <x:f>INT((ROW()-ROW($I$46))/((CARROT_CAP+1)*(MESCLUN_CAP+1)))</x:f>
        <x:v>1</x:v>
      </x:c>
      <x:c r="J1311" s="266" t="n">
        <x:f>MOD(INT((ROW()-ROW($I$46))/(MESCLUN_CAP+1)),CARROT_CAP+1)</x:f>
        <x:v>19</x:v>
      </x:c>
      <x:c r="K1311" s="266" t="n">
        <x:f>MOD(ROW()-ROW($I$46),MESCLUN_CAP+1)</x:f>
        <x:v>25</x:v>
      </x:c>
      <x:c r="L1311" s="266" t="n">
        <x:f>SUM(I1311:K1311)</x:f>
        <x:v>45</x:v>
      </x:c>
      <x:c r="M1311" s="267" t="n">
        <x:f>I1311*TOMATO_HOURS*WEEKS*(1+TOMATO_DIM)^I1311+J1311*CARROT_HOURS*WEEKS*(1+CARROT_DIM)^J1311+K1311*MESCLUN_HOURS*WEEKS*(1+MESCLUN_DIM)^K1311</x:f>
        <x:v>2544.9476616826196</x:v>
      </x:c>
      <x:c r="N1311" s="267" t="n">
        <x:f>MAX(M1311-FARMER_HOURS,0)/TEMP_HOURS_PER_WORKER</x:f>
        <x:v>1.2673247650573747</x:v>
      </x:c>
      <x:c r="O1311" s="268" t="n">
        <x:f>I1311*TOMATO_PRICE+J1311*CARROT_PRICE+K1311*MESCLUN_PRICE</x:f>
        <x:v>116086</x:v>
      </x:c>
      <x:c r="P1311" s="268" t="n">
        <x:f>I1311*TOMATO_FERTILIZER+J1311*CARROT_FERTILIZER+K1311*MESCLUN_FERTILIZER</x:f>
        <x:v>31240</x:v>
      </x:c>
      <x:c r="Q1311" s="268" t="n">
        <x:f>MIN(M1311,FARMER_HOURS)*FARMER_RATE+MAX(M1311-FARMER_HOURS,0)*TEMP_RATE</x:f>
        <x:v>56683.119126434365</x:v>
      </x:c>
      <x:c r="R1311" s="268" t="n">
        <x:f>O1311-P1311-Q1311-FIXED_COST</x:f>
        <x:v>8162.880873565635</x:v>
      </x:c>
      <x:c r="S1311" s="139" t="str">
        <x:f>IF(AND(L1311&lt;=TOTAL_BED_CAP,N1311&lt;=TEMP_WORKER_CAP),"YES","NO")</x:f>
        <x:v>YES</x:v>
      </x:c>
      <x:c r="T1311" s="139" t="n">
        <x:f>IF(S1311="YES",R1311,-1E+99)</x:f>
        <x:v>8162.880873565635</x:v>
      </x:c>
    </x:row>
    <x:row r="1312">
      <x:c r="A1312" s="139"/>
      <x:c r="B1312" s="139"/>
      <x:c r="C1312" s="139"/>
      <x:c r="D1312" s="139"/>
      <x:c r="E1312" s="139"/>
      <x:c r="F1312" s="139"/>
      <x:c r="G1312" s="139"/>
      <x:c r="H1312" s="139"/>
      <x:c r="I1312" s="266" t="n">
        <x:f>INT((ROW()-ROW($I$46))/((CARROT_CAP+1)*(MESCLUN_CAP+1)))</x:f>
        <x:v>1</x:v>
      </x:c>
      <x:c r="J1312" s="266" t="n">
        <x:f>MOD(INT((ROW()-ROW($I$46))/(MESCLUN_CAP+1)),CARROT_CAP+1)</x:f>
        <x:v>19</x:v>
      </x:c>
      <x:c r="K1312" s="266" t="n">
        <x:f>MOD(ROW()-ROW($I$46),MESCLUN_CAP+1)</x:f>
        <x:v>26</x:v>
      </x:c>
      <x:c r="L1312" s="266" t="n">
        <x:f>SUM(I1312:K1312)</x:f>
        <x:v>46</x:v>
      </x:c>
      <x:c r="M1312" s="267" t="n">
        <x:f>I1312*TOMATO_HOURS*WEEKS*(1+TOMATO_DIM)^I1312+J1312*CARROT_HOURS*WEEKS*(1+CARROT_DIM)^J1312+K1312*MESCLUN_HOURS*WEEKS*(1+MESCLUN_DIM)^K1312</x:f>
        <x:v>2626.287665643337</x:v>
      </x:c>
      <x:c r="N1312" s="267" t="n">
        <x:f>MAX(M1312-FARMER_HOURS,0)/TEMP_HOURS_PER_WORKER</x:f>
        <x:v>1.323810878918984</x:v>
      </x:c>
      <x:c r="O1312" s="268" t="n">
        <x:f>I1312*TOMATO_PRICE+J1312*CARROT_PRICE+K1312*MESCLUN_PRICE</x:f>
        <x:v>118786</x:v>
      </x:c>
      <x:c r="P1312" s="268" t="n">
        <x:f>I1312*TOMATO_FERTILIZER+J1312*CARROT_FERTILIZER+K1312*MESCLUN_FERTILIZER</x:f>
        <x:v>32120</x:v>
      </x:c>
      <x:c r="Q1312" s="268" t="n">
        <x:f>MIN(M1312,FARMER_HOURS)*FARMER_RATE+MAX(M1312-FARMER_HOURS,0)*TEMP_RATE</x:f>
        <x:v>58095.271972974595</x:v>
      </x:c>
      <x:c r="R1312" s="268" t="n">
        <x:f>O1312-P1312-Q1312-FIXED_COST</x:f>
        <x:v>8570.728027025405</x:v>
      </x:c>
      <x:c r="S1312" s="139" t="str">
        <x:f>IF(AND(L1312&lt;=TOTAL_BED_CAP,N1312&lt;=TEMP_WORKER_CAP),"YES","NO")</x:f>
        <x:v>YES</x:v>
      </x:c>
      <x:c r="T1312" s="139" t="n">
        <x:f>IF(S1312="YES",R1312,-1E+99)</x:f>
        <x:v>8570.728027025405</x:v>
      </x:c>
    </x:row>
    <x:row r="1313">
      <x:c r="A1313" s="139"/>
      <x:c r="B1313" s="139"/>
      <x:c r="C1313" s="139"/>
      <x:c r="D1313" s="139"/>
      <x:c r="E1313" s="139"/>
      <x:c r="F1313" s="139"/>
      <x:c r="G1313" s="139"/>
      <x:c r="H1313" s="139"/>
      <x:c r="I1313" s="266" t="n">
        <x:f>INT((ROW()-ROW($I$46))/((CARROT_CAP+1)*(MESCLUN_CAP+1)))</x:f>
        <x:v>1</x:v>
      </x:c>
      <x:c r="J1313" s="266" t="n">
        <x:f>MOD(INT((ROW()-ROW($I$46))/(MESCLUN_CAP+1)),CARROT_CAP+1)</x:f>
        <x:v>19</x:v>
      </x:c>
      <x:c r="K1313" s="266" t="n">
        <x:f>MOD(ROW()-ROW($I$46),MESCLUN_CAP+1)</x:f>
        <x:v>27</x:v>
      </x:c>
      <x:c r="L1313" s="266" t="n">
        <x:f>SUM(I1313:K1313)</x:f>
        <x:v>47</x:v>
      </x:c>
      <x:c r="M1313" s="267" t="n">
        <x:f>I1313*TOMATO_HOURS*WEEKS*(1+TOMATO_DIM)^I1313+J1313*CARROT_HOURS*WEEKS*(1+CARROT_DIM)^J1313+K1313*MESCLUN_HOURS*WEEKS*(1+MESCLUN_DIM)^K1313</x:f>
        <x:v>2709.4213701630943</x:v>
      </x:c>
      <x:c r="N1313" s="267" t="n">
        <x:f>MAX(M1313-FARMER_HOURS,0)/TEMP_HOURS_PER_WORKER</x:f>
        <x:v>1.3815426181688155</x:v>
      </x:c>
      <x:c r="O1313" s="268" t="n">
        <x:f>I1313*TOMATO_PRICE+J1313*CARROT_PRICE+K1313*MESCLUN_PRICE</x:f>
        <x:v>121486</x:v>
      </x:c>
      <x:c r="P1313" s="268" t="n">
        <x:f>I1313*TOMATO_FERTILIZER+J1313*CARROT_FERTILIZER+K1313*MESCLUN_FERTILIZER</x:f>
        <x:v>33000</x:v>
      </x:c>
      <x:c r="Q1313" s="268" t="n">
        <x:f>MIN(M1313,FARMER_HOURS)*FARMER_RATE+MAX(M1313-FARMER_HOURS,0)*TEMP_RATE</x:f>
        <x:v>59538.565454220385</x:v>
      </x:c>
      <x:c r="R1313" s="268" t="n">
        <x:f>O1313-P1313-Q1313-FIXED_COST</x:f>
        <x:v>8947.434545779615</x:v>
      </x:c>
      <x:c r="S1313" s="139" t="str">
        <x:f>IF(AND(L1313&lt;=TOTAL_BED_CAP,N1313&lt;=TEMP_WORKER_CAP),"YES","NO")</x:f>
        <x:v>YES</x:v>
      </x:c>
      <x:c r="T1313" s="139" t="n">
        <x:f>IF(S1313="YES",R1313,-1E+99)</x:f>
        <x:v>8947.434545779615</x:v>
      </x:c>
    </x:row>
    <x:row r="1314">
      <x:c r="A1314" s="139"/>
      <x:c r="B1314" s="139"/>
      <x:c r="C1314" s="139"/>
      <x:c r="D1314" s="139"/>
      <x:c r="E1314" s="139"/>
      <x:c r="F1314" s="139"/>
      <x:c r="G1314" s="139"/>
      <x:c r="H1314" s="139"/>
      <x:c r="I1314" s="266" t="n">
        <x:f>INT((ROW()-ROW($I$46))/((CARROT_CAP+1)*(MESCLUN_CAP+1)))</x:f>
        <x:v>1</x:v>
      </x:c>
      <x:c r="J1314" s="266" t="n">
        <x:f>MOD(INT((ROW()-ROW($I$46))/(MESCLUN_CAP+1)),CARROT_CAP+1)</x:f>
        <x:v>19</x:v>
      </x:c>
      <x:c r="K1314" s="266" t="n">
        <x:f>MOD(ROW()-ROW($I$46),MESCLUN_CAP+1)</x:f>
        <x:v>28</x:v>
      </x:c>
      <x:c r="L1314" s="266" t="n">
        <x:f>SUM(I1314:K1314)</x:f>
        <x:v>48</x:v>
      </x:c>
      <x:c r="M1314" s="267" t="n">
        <x:f>I1314*TOMATO_HOURS*WEEKS*(1+TOMATO_DIM)^I1314+J1314*CARROT_HOURS*WEEKS*(1+CARROT_DIM)^J1314+K1314*MESCLUN_HOURS*WEEKS*(1+MESCLUN_DIM)^K1314</x:f>
        <x:v>2794.3809083802475</x:v>
      </x:c>
      <x:c r="N1314" s="267" t="n">
        <x:f>MAX(M1314-FARMER_HOURS,0)/TEMP_HOURS_PER_WORKER</x:f>
        <x:v>1.440542297486283</x:v>
      </x:c>
      <x:c r="O1314" s="268" t="n">
        <x:f>I1314*TOMATO_PRICE+J1314*CARROT_PRICE+K1314*MESCLUN_PRICE</x:f>
        <x:v>124186</x:v>
      </x:c>
      <x:c r="P1314" s="268" t="n">
        <x:f>I1314*TOMATO_FERTILIZER+J1314*CARROT_FERTILIZER+K1314*MESCLUN_FERTILIZER</x:f>
        <x:v>33880</x:v>
      </x:c>
      <x:c r="Q1314" s="268" t="n">
        <x:f>MIN(M1314,FARMER_HOURS)*FARMER_RATE+MAX(M1314-FARMER_HOURS,0)*TEMP_RATE</x:f>
        <x:v>61013.55743715708</x:v>
      </x:c>
      <x:c r="R1314" s="268" t="n">
        <x:f>O1314-P1314-Q1314-FIXED_COST</x:f>
        <x:v>9292.442562842924</x:v>
      </x:c>
      <x:c r="S1314" s="139" t="str">
        <x:f>IF(AND(L1314&lt;=TOTAL_BED_CAP,N1314&lt;=TEMP_WORKER_CAP),"YES","NO")</x:f>
        <x:v>YES</x:v>
      </x:c>
      <x:c r="T1314" s="139" t="n">
        <x:f>IF(S1314="YES",R1314,-1E+99)</x:f>
        <x:v>9292.442562842924</x:v>
      </x:c>
    </x:row>
    <x:row r="1315">
      <x:c r="A1315" s="139"/>
      <x:c r="B1315" s="139"/>
      <x:c r="C1315" s="139"/>
      <x:c r="D1315" s="139"/>
      <x:c r="E1315" s="139"/>
      <x:c r="F1315" s="139"/>
      <x:c r="G1315" s="139"/>
      <x:c r="H1315" s="139"/>
      <x:c r="I1315" s="266" t="n">
        <x:f>INT((ROW()-ROW($I$46))/((CARROT_CAP+1)*(MESCLUN_CAP+1)))</x:f>
        <x:v>1</x:v>
      </x:c>
      <x:c r="J1315" s="266" t="n">
        <x:f>MOD(INT((ROW()-ROW($I$46))/(MESCLUN_CAP+1)),CARROT_CAP+1)</x:f>
        <x:v>19</x:v>
      </x:c>
      <x:c r="K1315" s="266" t="n">
        <x:f>MOD(ROW()-ROW($I$46),MESCLUN_CAP+1)</x:f>
        <x:v>29</x:v>
      </x:c>
      <x:c r="L1315" s="266" t="n">
        <x:f>SUM(I1315:K1315)</x:f>
        <x:v>49</x:v>
      </x:c>
      <x:c r="M1315" s="267" t="n">
        <x:f>I1315*TOMATO_HOURS*WEEKS*(1+TOMATO_DIM)^I1315+J1315*CARROT_HOURS*WEEKS*(1+CARROT_DIM)^J1315+K1315*MESCLUN_HOURS*WEEKS*(1+MESCLUN_DIM)^K1315</x:f>
        <x:v>2881.198936495901</x:v>
      </x:c>
      <x:c r="N1315" s="267" t="n">
        <x:f>MAX(M1315-FARMER_HOURS,0)/TEMP_HOURS_PER_WORKER</x:f>
        <x:v>1.5008325947888201</x:v>
      </x:c>
      <x:c r="O1315" s="268" t="n">
        <x:f>I1315*TOMATO_PRICE+J1315*CARROT_PRICE+K1315*MESCLUN_PRICE</x:f>
        <x:v>126886</x:v>
      </x:c>
      <x:c r="P1315" s="268" t="n">
        <x:f>I1315*TOMATO_FERTILIZER+J1315*CARROT_FERTILIZER+K1315*MESCLUN_FERTILIZER</x:f>
        <x:v>34760</x:v>
      </x:c>
      <x:c r="Q1315" s="268" t="n">
        <x:f>MIN(M1315,FARMER_HOURS)*FARMER_RATE+MAX(M1315-FARMER_HOURS,0)*TEMP_RATE</x:f>
        <x:v>62520.8148697205</x:v>
      </x:c>
      <x:c r="R1315" s="268" t="n">
        <x:f>O1315-P1315-Q1315-FIXED_COST</x:f>
        <x:v>9605.185130279497</x:v>
      </x:c>
      <x:c r="S1315" s="139" t="str">
        <x:f>IF(AND(L1315&lt;=TOTAL_BED_CAP,N1315&lt;=TEMP_WORKER_CAP),"YES","NO")</x:f>
        <x:v>YES</x:v>
      </x:c>
      <x:c r="T1315" s="139" t="n">
        <x:f>IF(S1315="YES",R1315,-1E+99)</x:f>
        <x:v>9605.185130279497</x:v>
      </x:c>
    </x:row>
    <x:row r="1316">
      <x:c r="A1316" s="139"/>
      <x:c r="B1316" s="139"/>
      <x:c r="C1316" s="139"/>
      <x:c r="D1316" s="139"/>
      <x:c r="E1316" s="139"/>
      <x:c r="F1316" s="139"/>
      <x:c r="G1316" s="139"/>
      <x:c r="H1316" s="139"/>
      <x:c r="I1316" s="266" t="n">
        <x:f>INT((ROW()-ROW($I$46))/((CARROT_CAP+1)*(MESCLUN_CAP+1)))</x:f>
        <x:v>1</x:v>
      </x:c>
      <x:c r="J1316" s="266" t="n">
        <x:f>MOD(INT((ROW()-ROW($I$46))/(MESCLUN_CAP+1)),CARROT_CAP+1)</x:f>
        <x:v>19</x:v>
      </x:c>
      <x:c r="K1316" s="266" t="n">
        <x:f>MOD(ROW()-ROW($I$46),MESCLUN_CAP+1)</x:f>
        <x:v>30</x:v>
      </x:c>
      <x:c r="L1316" s="266" t="n">
        <x:f>SUM(I1316:K1316)</x:f>
        <x:v>50</x:v>
      </x:c>
      <x:c r="M1316" s="267" t="n">
        <x:f>I1316*TOMATO_HOURS*WEEKS*(1+TOMATO_DIM)^I1316+J1316*CARROT_HOURS*WEEKS*(1+CARROT_DIM)^J1316+K1316*MESCLUN_HOURS*WEEKS*(1+MESCLUN_DIM)^K1316</x:f>
        <x:v>2969.9086418296706</x:v>
      </x:c>
      <x:c r="N1316" s="267" t="n">
        <x:f>MAX(M1316-FARMER_HOURS,0)/TEMP_HOURS_PER_WORKER</x:f>
        <x:v>1.5624365568261602</x:v>
      </x:c>
      <x:c r="O1316" s="268" t="n">
        <x:f>I1316*TOMATO_PRICE+J1316*CARROT_PRICE+K1316*MESCLUN_PRICE</x:f>
        <x:v>129586</x:v>
      </x:c>
      <x:c r="P1316" s="268" t="n">
        <x:f>I1316*TOMATO_FERTILIZER+J1316*CARROT_FERTILIZER+K1316*MESCLUN_FERTILIZER</x:f>
        <x:v>35640</x:v>
      </x:c>
      <x:c r="Q1316" s="268" t="n">
        <x:f>MIN(M1316,FARMER_HOURS)*FARMER_RATE+MAX(M1316-FARMER_HOURS,0)*TEMP_RATE</x:f>
        <x:v>64060.913920654006</x:v>
      </x:c>
      <x:c r="R1316" s="268" t="n">
        <x:f>O1316-P1316-Q1316-FIXED_COST</x:f>
        <x:v>9885.086079345994</x:v>
      </x:c>
      <x:c r="S1316" s="139" t="str">
        <x:f>IF(AND(L1316&lt;=TOTAL_BED_CAP,N1316&lt;=TEMP_WORKER_CAP),"YES","NO")</x:f>
        <x:v>YES</x:v>
      </x:c>
      <x:c r="T1316" s="139" t="n">
        <x:f>IF(S1316="YES",R1316,-1E+99)</x:f>
        <x:v>9885.086079345994</x:v>
      </x:c>
    </x:row>
    <x:row r="1317">
      <x:c r="A1317" s="139"/>
      <x:c r="B1317" s="139"/>
      <x:c r="C1317" s="139"/>
      <x:c r="D1317" s="139"/>
      <x:c r="E1317" s="139"/>
      <x:c r="F1317" s="139"/>
      <x:c r="G1317" s="139"/>
      <x:c r="H1317" s="139"/>
      <x:c r="I1317" s="266" t="n">
        <x:f>INT((ROW()-ROW($I$46))/((CARROT_CAP+1)*(MESCLUN_CAP+1)))</x:f>
        <x:v>1</x:v>
      </x:c>
      <x:c r="J1317" s="266" t="n">
        <x:f>MOD(INT((ROW()-ROW($I$46))/(MESCLUN_CAP+1)),CARROT_CAP+1)</x:f>
        <x:v>20</x:v>
      </x:c>
      <x:c r="K1317" s="266" t="n">
        <x:f>MOD(ROW()-ROW($I$46),MESCLUN_CAP+1)</x:f>
        <x:v>0</x:v>
      </x:c>
      <x:c r="L1317" s="266" t="n">
        <x:f>SUM(I1317:K1317)</x:f>
        <x:v>21</x:v>
      </x:c>
      <x:c r="M1317" s="267" t="n">
        <x:f>I1317*TOMATO_HOURS*WEEKS*(1+TOMATO_DIM)^I1317+J1317*CARROT_HOURS*WEEKS*(1+CARROT_DIM)^J1317+K1317*MESCLUN_HOURS*WEEKS*(1+MESCLUN_DIM)^K1317</x:f>
        <x:v>1082.1698641742366</x:v>
      </x:c>
      <x:c r="N1317" s="267" t="n">
        <x:f>MAX(M1317-FARMER_HOURS,0)/TEMP_HOURS_PER_WORKER</x:f>
        <x:v>0.25150685012099766</x:v>
      </x:c>
      <x:c r="O1317" s="268" t="n">
        <x:f>I1317*TOMATO_PRICE+J1317*CARROT_PRICE+K1317*MESCLUN_PRICE</x:f>
        <x:v>50680</x:v>
      </x:c>
      <x:c r="P1317" s="268" t="n">
        <x:f>I1317*TOMATO_FERTILIZER+J1317*CARROT_FERTILIZER+K1317*MESCLUN_FERTILIZER</x:f>
        <x:v>9680</x:v>
      </x:c>
      <x:c r="Q1317" s="268" t="n">
        <x:f>MIN(M1317,FARMER_HOURS)*FARMER_RATE+MAX(M1317-FARMER_HOURS,0)*TEMP_RATE</x:f>
        <x:v>31287.671253024942</x:v>
      </x:c>
      <x:c r="R1317" s="268" t="n">
        <x:f>O1317-P1317-Q1317-FIXED_COST</x:f>
        <x:v>-10287.671253024942</x:v>
      </x:c>
      <x:c r="S1317" s="139" t="str">
        <x:f>IF(AND(L1317&lt;=TOTAL_BED_CAP,N1317&lt;=TEMP_WORKER_CAP),"YES","NO")</x:f>
        <x:v>YES</x:v>
      </x:c>
      <x:c r="T1317" s="139" t="n">
        <x:f>IF(S1317="YES",R1317,-1E+99)</x:f>
        <x:v>-10287.671253024942</x:v>
      </x:c>
    </x:row>
    <x:row r="1318">
      <x:c r="A1318" s="139"/>
      <x:c r="B1318" s="139"/>
      <x:c r="C1318" s="139"/>
      <x:c r="D1318" s="139"/>
      <x:c r="E1318" s="139"/>
      <x:c r="F1318" s="139"/>
      <x:c r="G1318" s="139"/>
      <x:c r="H1318" s="139"/>
      <x:c r="I1318" s="266" t="n">
        <x:f>INT((ROW()-ROW($I$46))/((CARROT_CAP+1)*(MESCLUN_CAP+1)))</x:f>
        <x:v>1</x:v>
      </x:c>
      <x:c r="J1318" s="266" t="n">
        <x:f>MOD(INT((ROW()-ROW($I$46))/(MESCLUN_CAP+1)),CARROT_CAP+1)</x:f>
        <x:v>20</x:v>
      </x:c>
      <x:c r="K1318" s="266" t="n">
        <x:f>MOD(ROW()-ROW($I$46),MESCLUN_CAP+1)</x:f>
        <x:v>1</x:v>
      </x:c>
      <x:c r="L1318" s="266" t="n">
        <x:f>SUM(I1318:K1318)</x:f>
        <x:v>22</x:v>
      </x:c>
      <x:c r="M1318" s="267" t="n">
        <x:f>I1318*TOMATO_HOURS*WEEKS*(1+TOMATO_DIM)^I1318+J1318*CARROT_HOURS*WEEKS*(1+CARROT_DIM)^J1318+K1318*MESCLUN_HOURS*WEEKS*(1+MESCLUN_DIM)^K1318</x:f>
        <x:v>1127.7323641742366</x:v>
      </x:c>
      <x:c r="N1318" s="267" t="n">
        <x:f>MAX(M1318-FARMER_HOURS,0)/TEMP_HOURS_PER_WORKER</x:f>
        <x:v>0.28314747512099764</x:v>
      </x:c>
      <x:c r="O1318" s="268" t="n">
        <x:f>I1318*TOMATO_PRICE+J1318*CARROT_PRICE+K1318*MESCLUN_PRICE</x:f>
        <x:v>53380</x:v>
      </x:c>
      <x:c r="P1318" s="268" t="n">
        <x:f>I1318*TOMATO_FERTILIZER+J1318*CARROT_FERTILIZER+K1318*MESCLUN_FERTILIZER</x:f>
        <x:v>10560</x:v>
      </x:c>
      <x:c r="Q1318" s="268" t="n">
        <x:f>MIN(M1318,FARMER_HOURS)*FARMER_RATE+MAX(M1318-FARMER_HOURS,0)*TEMP_RATE</x:f>
        <x:v>32078.686878024942</x:v>
      </x:c>
      <x:c r="R1318" s="268" t="n">
        <x:f>O1318-P1318-Q1318-FIXED_COST</x:f>
        <x:v>-9258.686878024942</x:v>
      </x:c>
      <x:c r="S1318" s="139" t="str">
        <x:f>IF(AND(L1318&lt;=TOTAL_BED_CAP,N1318&lt;=TEMP_WORKER_CAP),"YES","NO")</x:f>
        <x:v>YES</x:v>
      </x:c>
      <x:c r="T1318" s="139" t="n">
        <x:f>IF(S1318="YES",R1318,-1E+99)</x:f>
        <x:v>-9258.686878024942</x:v>
      </x:c>
    </x:row>
    <x:row r="1319">
      <x:c r="A1319" s="139"/>
      <x:c r="B1319" s="139"/>
      <x:c r="C1319" s="139"/>
      <x:c r="D1319" s="139"/>
      <x:c r="E1319" s="139"/>
      <x:c r="F1319" s="139"/>
      <x:c r="G1319" s="139"/>
      <x:c r="H1319" s="139"/>
      <x:c r="I1319" s="266" t="n">
        <x:f>INT((ROW()-ROW($I$46))/((CARROT_CAP+1)*(MESCLUN_CAP+1)))</x:f>
        <x:v>1</x:v>
      </x:c>
      <x:c r="J1319" s="266" t="n">
        <x:f>MOD(INT((ROW()-ROW($I$46))/(MESCLUN_CAP+1)),CARROT_CAP+1)</x:f>
        <x:v>20</x:v>
      </x:c>
      <x:c r="K1319" s="266" t="n">
        <x:f>MOD(ROW()-ROW($I$46),MESCLUN_CAP+1)</x:f>
        <x:v>2</x:v>
      </x:c>
      <x:c r="L1319" s="266" t="n">
        <x:f>SUM(I1319:K1319)</x:f>
        <x:v>23</x:v>
      </x:c>
      <x:c r="M1319" s="267" t="n">
        <x:f>I1319*TOMATO_HOURS*WEEKS*(1+TOMATO_DIM)^I1319+J1319*CARROT_HOURS*WEEKS*(1+CARROT_DIM)^J1319+K1319*MESCLUN_HOURS*WEEKS*(1+MESCLUN_DIM)^K1319</x:f>
        <x:v>1174.4339266742365</x:v>
      </x:c>
      <x:c r="N1319" s="267" t="n">
        <x:f>MAX(M1319-FARMER_HOURS,0)/TEMP_HOURS_PER_WORKER</x:f>
        <x:v>0.3155791157459976</x:v>
      </x:c>
      <x:c r="O1319" s="268" t="n">
        <x:f>I1319*TOMATO_PRICE+J1319*CARROT_PRICE+K1319*MESCLUN_PRICE</x:f>
        <x:v>56080</x:v>
      </x:c>
      <x:c r="P1319" s="268" t="n">
        <x:f>I1319*TOMATO_FERTILIZER+J1319*CARROT_FERTILIZER+K1319*MESCLUN_FERTILIZER</x:f>
        <x:v>11440</x:v>
      </x:c>
      <x:c r="Q1319" s="268" t="n">
        <x:f>MIN(M1319,FARMER_HOURS)*FARMER_RATE+MAX(M1319-FARMER_HOURS,0)*TEMP_RATE</x:f>
        <x:v>32889.47789364994</x:v>
      </x:c>
      <x:c r="R1319" s="268" t="n">
        <x:f>O1319-P1319-Q1319-FIXED_COST</x:f>
        <x:v>-8249.477893649942</x:v>
      </x:c>
      <x:c r="S1319" s="139" t="str">
        <x:f>IF(AND(L1319&lt;=TOTAL_BED_CAP,N1319&lt;=TEMP_WORKER_CAP),"YES","NO")</x:f>
        <x:v>YES</x:v>
      </x:c>
      <x:c r="T1319" s="139" t="n">
        <x:f>IF(S1319="YES",R1319,-1E+99)</x:f>
        <x:v>-8249.477893649942</x:v>
      </x:c>
    </x:row>
    <x:row r="1320">
      <x:c r="A1320" s="139"/>
      <x:c r="B1320" s="139"/>
      <x:c r="C1320" s="139"/>
      <x:c r="D1320" s="139"/>
      <x:c r="E1320" s="139"/>
      <x:c r="F1320" s="139"/>
      <x:c r="G1320" s="139"/>
      <x:c r="H1320" s="139"/>
      <x:c r="I1320" s="266" t="n">
        <x:f>INT((ROW()-ROW($I$46))/((CARROT_CAP+1)*(MESCLUN_CAP+1)))</x:f>
        <x:v>1</x:v>
      </x:c>
      <x:c r="J1320" s="266" t="n">
        <x:f>MOD(INT((ROW()-ROW($I$46))/(MESCLUN_CAP+1)),CARROT_CAP+1)</x:f>
        <x:v>20</x:v>
      </x:c>
      <x:c r="K1320" s="266" t="n">
        <x:f>MOD(ROW()-ROW($I$46),MESCLUN_CAP+1)</x:f>
        <x:v>3</x:v>
      </x:c>
      <x:c r="L1320" s="266" t="n">
        <x:f>SUM(I1320:K1320)</x:f>
        <x:v>24</x:v>
      </x:c>
      <x:c r="M1320" s="267" t="n">
        <x:f>I1320*TOMATO_HOURS*WEEKS*(1+TOMATO_DIM)^I1320+J1320*CARROT_HOURS*WEEKS*(1+CARROT_DIM)^J1320+K1320*MESCLUN_HOURS*WEEKS*(1+MESCLUN_DIM)^K1320</x:f>
        <x:v>1222.2959090961117</x:v>
      </x:c>
      <x:c r="N1320" s="267" t="n">
        <x:f>MAX(M1320-FARMER_HOURS,0)/TEMP_HOURS_PER_WORKER</x:f>
        <x:v>0.3488166035389665</x:v>
      </x:c>
      <x:c r="O1320" s="268" t="n">
        <x:f>I1320*TOMATO_PRICE+J1320*CARROT_PRICE+K1320*MESCLUN_PRICE</x:f>
        <x:v>58780</x:v>
      </x:c>
      <x:c r="P1320" s="268" t="n">
        <x:f>I1320*TOMATO_FERTILIZER+J1320*CARROT_FERTILIZER+K1320*MESCLUN_FERTILIZER</x:f>
        <x:v>12320</x:v>
      </x:c>
      <x:c r="Q1320" s="268" t="n">
        <x:f>MIN(M1320,FARMER_HOURS)*FARMER_RATE+MAX(M1320-FARMER_HOURS,0)*TEMP_RATE</x:f>
        <x:v>33720.41508847416</x:v>
      </x:c>
      <x:c r="R1320" s="268" t="n">
        <x:f>O1320-P1320-Q1320-FIXED_COST</x:f>
        <x:v>-7260.415088474161</x:v>
      </x:c>
      <x:c r="S1320" s="139" t="str">
        <x:f>IF(AND(L1320&lt;=TOTAL_BED_CAP,N1320&lt;=TEMP_WORKER_CAP),"YES","NO")</x:f>
        <x:v>YES</x:v>
      </x:c>
      <x:c r="T1320" s="139" t="n">
        <x:f>IF(S1320="YES",R1320,-1E+99)</x:f>
        <x:v>-7260.415088474161</x:v>
      </x:c>
    </x:row>
    <x:row r="1321">
      <x:c r="A1321" s="139"/>
      <x:c r="B1321" s="139"/>
      <x:c r="C1321" s="139"/>
      <x:c r="D1321" s="139"/>
      <x:c r="E1321" s="139"/>
      <x:c r="F1321" s="139"/>
      <x:c r="G1321" s="139"/>
      <x:c r="H1321" s="139"/>
      <x:c r="I1321" s="266" t="n">
        <x:f>INT((ROW()-ROW($I$46))/((CARROT_CAP+1)*(MESCLUN_CAP+1)))</x:f>
        <x:v>1</x:v>
      </x:c>
      <x:c r="J1321" s="266" t="n">
        <x:f>MOD(INT((ROW()-ROW($I$46))/(MESCLUN_CAP+1)),CARROT_CAP+1)</x:f>
        <x:v>20</x:v>
      </x:c>
      <x:c r="K1321" s="266" t="n">
        <x:f>MOD(ROW()-ROW($I$46),MESCLUN_CAP+1)</x:f>
        <x:v>4</x:v>
      </x:c>
      <x:c r="L1321" s="266" t="n">
        <x:f>SUM(I1321:K1321)</x:f>
        <x:v>25</x:v>
      </x:c>
      <x:c r="M1321" s="267" t="n">
        <x:f>I1321*TOMATO_HOURS*WEEKS*(1+TOMATO_DIM)^I1321+J1321*CARROT_HOURS*WEEKS*(1+CARROT_DIM)^J1321+K1321*MESCLUN_HOURS*WEEKS*(1+MESCLUN_DIM)^K1321</x:f>
        <x:v>1271.340024818768</x:v>
      </x:c>
      <x:c r="N1321" s="267" t="n">
        <x:f>MAX(M1321-FARMER_HOURS,0)/TEMP_HOURS_PER_WORKER</x:f>
        <x:v>0.3828750172352555</x:v>
      </x:c>
      <x:c r="O1321" s="268" t="n">
        <x:f>I1321*TOMATO_PRICE+J1321*CARROT_PRICE+K1321*MESCLUN_PRICE</x:f>
        <x:v>61480</x:v>
      </x:c>
      <x:c r="P1321" s="268" t="n">
        <x:f>I1321*TOMATO_FERTILIZER+J1321*CARROT_FERTILIZER+K1321*MESCLUN_FERTILIZER</x:f>
        <x:v>13200</x:v>
      </x:c>
      <x:c r="Q1321" s="268" t="n">
        <x:f>MIN(M1321,FARMER_HOURS)*FARMER_RATE+MAX(M1321-FARMER_HOURS,0)*TEMP_RATE</x:f>
        <x:v>34571.87543088139</x:v>
      </x:c>
      <x:c r="R1321" s="268" t="n">
        <x:f>O1321-P1321-Q1321-FIXED_COST</x:f>
        <x:v>-6291.875430881388</x:v>
      </x:c>
      <x:c r="S1321" s="139" t="str">
        <x:f>IF(AND(L1321&lt;=TOTAL_BED_CAP,N1321&lt;=TEMP_WORKER_CAP),"YES","NO")</x:f>
        <x:v>YES</x:v>
      </x:c>
      <x:c r="T1321" s="139" t="n">
        <x:f>IF(S1321="YES",R1321,-1E+99)</x:f>
        <x:v>-6291.875430881388</x:v>
      </x:c>
    </x:row>
    <x:row r="1322">
      <x:c r="A1322" s="139"/>
      <x:c r="B1322" s="139"/>
      <x:c r="C1322" s="139"/>
      <x:c r="D1322" s="139"/>
      <x:c r="E1322" s="139"/>
      <x:c r="F1322" s="139"/>
      <x:c r="G1322" s="139"/>
      <x:c r="H1322" s="139"/>
      <x:c r="I1322" s="266" t="n">
        <x:f>INT((ROW()-ROW($I$46))/((CARROT_CAP+1)*(MESCLUN_CAP+1)))</x:f>
        <x:v>1</x:v>
      </x:c>
      <x:c r="J1322" s="266" t="n">
        <x:f>MOD(INT((ROW()-ROW($I$46))/(MESCLUN_CAP+1)),CARROT_CAP+1)</x:f>
        <x:v>20</x:v>
      </x:c>
      <x:c r="K1322" s="266" t="n">
        <x:f>MOD(ROW()-ROW($I$46),MESCLUN_CAP+1)</x:f>
        <x:v>5</x:v>
      </x:c>
      <x:c r="L1322" s="266" t="n">
        <x:f>SUM(I1322:K1322)</x:f>
        <x:v>26</x:v>
      </x:c>
      <x:c r="M1322" s="267" t="n">
        <x:f>I1322*TOMATO_HOURS*WEEKS*(1+TOMATO_DIM)^I1322+J1322*CARROT_HOURS*WEEKS*(1+CARROT_DIM)^J1322+K1322*MESCLUN_HOURS*WEEKS*(1+MESCLUN_DIM)^K1322</x:f>
        <x:v>1321.5883487399715</x:v>
      </x:c>
      <x:c r="N1322" s="267" t="n">
        <x:f>MAX(M1322-FARMER_HOURS,0)/TEMP_HOURS_PER_WORKER</x:f>
        <x:v>0.4177696866249802</x:v>
      </x:c>
      <x:c r="O1322" s="268" t="n">
        <x:f>I1322*TOMATO_PRICE+J1322*CARROT_PRICE+K1322*MESCLUN_PRICE</x:f>
        <x:v>64180</x:v>
      </x:c>
      <x:c r="P1322" s="268" t="n">
        <x:f>I1322*TOMATO_FERTILIZER+J1322*CARROT_FERTILIZER+K1322*MESCLUN_FERTILIZER</x:f>
        <x:v>14080</x:v>
      </x:c>
      <x:c r="Q1322" s="268" t="n">
        <x:f>MIN(M1322,FARMER_HOURS)*FARMER_RATE+MAX(M1322-FARMER_HOURS,0)*TEMP_RATE</x:f>
        <x:v>35444.242165624506</x:v>
      </x:c>
      <x:c r="R1322" s="268" t="n">
        <x:f>O1322-P1322-Q1322-FIXED_COST</x:f>
        <x:v>-5344.242165624506</x:v>
      </x:c>
      <x:c r="S1322" s="139" t="str">
        <x:f>IF(AND(L1322&lt;=TOTAL_BED_CAP,N1322&lt;=TEMP_WORKER_CAP),"YES","NO")</x:f>
        <x:v>YES</x:v>
      </x:c>
      <x:c r="T1322" s="139" t="n">
        <x:f>IF(S1322="YES",R1322,-1E+99)</x:f>
        <x:v>-5344.242165624506</x:v>
      </x:c>
    </x:row>
    <x:row r="1323">
      <x:c r="A1323" s="139"/>
      <x:c r="B1323" s="139"/>
      <x:c r="C1323" s="139"/>
      <x:c r="D1323" s="139"/>
      <x:c r="E1323" s="139"/>
      <x:c r="F1323" s="139"/>
      <x:c r="G1323" s="139"/>
      <x:c r="H1323" s="139"/>
      <x:c r="I1323" s="266" t="n">
        <x:f>INT((ROW()-ROW($I$46))/((CARROT_CAP+1)*(MESCLUN_CAP+1)))</x:f>
        <x:v>1</x:v>
      </x:c>
      <x:c r="J1323" s="266" t="n">
        <x:f>MOD(INT((ROW()-ROW($I$46))/(MESCLUN_CAP+1)),CARROT_CAP+1)</x:f>
        <x:v>20</x:v>
      </x:c>
      <x:c r="K1323" s="266" t="n">
        <x:f>MOD(ROW()-ROW($I$46),MESCLUN_CAP+1)</x:f>
        <x:v>6</x:v>
      </x:c>
      <x:c r="L1323" s="266" t="n">
        <x:f>SUM(I1323:K1323)</x:f>
        <x:v>27</x:v>
      </x:c>
      <x:c r="M1323" s="267" t="n">
        <x:f>I1323*TOMATO_HOURS*WEEKS*(1+TOMATO_DIM)^I1323+J1323*CARROT_HOURS*WEEKS*(1+CARROT_DIM)^J1323+K1323*MESCLUN_HOURS*WEEKS*(1+MESCLUN_DIM)^K1323</x:f>
        <x:v>1373.0633229216044</x:v>
      </x:c>
      <x:c r="N1323" s="267" t="n">
        <x:f>MAX(M1323-FARMER_HOURS,0)/TEMP_HOURS_PER_WORKER</x:f>
        <x:v>0.45351619647333635</x:v>
      </x:c>
      <x:c r="O1323" s="268" t="n">
        <x:f>I1323*TOMATO_PRICE+J1323*CARROT_PRICE+K1323*MESCLUN_PRICE</x:f>
        <x:v>66880</x:v>
      </x:c>
      <x:c r="P1323" s="268" t="n">
        <x:f>I1323*TOMATO_FERTILIZER+J1323*CARROT_FERTILIZER+K1323*MESCLUN_FERTILIZER</x:f>
        <x:v>14960</x:v>
      </x:c>
      <x:c r="Q1323" s="268" t="n">
        <x:f>MIN(M1323,FARMER_HOURS)*FARMER_RATE+MAX(M1323-FARMER_HOURS,0)*TEMP_RATE</x:f>
        <x:v>36337.90491183341</x:v>
      </x:c>
      <x:c r="R1323" s="268" t="n">
        <x:f>O1323-P1323-Q1323-FIXED_COST</x:f>
        <x:v>-4417.904911833408</x:v>
      </x:c>
      <x:c r="S1323" s="139" t="str">
        <x:f>IF(AND(L1323&lt;=TOTAL_BED_CAP,N1323&lt;=TEMP_WORKER_CAP),"YES","NO")</x:f>
        <x:v>YES</x:v>
      </x:c>
      <x:c r="T1323" s="139" t="n">
        <x:f>IF(S1323="YES",R1323,-1E+99)</x:f>
        <x:v>-4417.904911833408</x:v>
      </x:c>
    </x:row>
    <x:row r="1324">
      <x:c r="A1324" s="139"/>
      <x:c r="B1324" s="139"/>
      <x:c r="C1324" s="139"/>
      <x:c r="D1324" s="139"/>
      <x:c r="E1324" s="139"/>
      <x:c r="F1324" s="139"/>
      <x:c r="G1324" s="139"/>
      <x:c r="H1324" s="139"/>
      <x:c r="I1324" s="266" t="n">
        <x:f>INT((ROW()-ROW($I$46))/((CARROT_CAP+1)*(MESCLUN_CAP+1)))</x:f>
        <x:v>1</x:v>
      </x:c>
      <x:c r="J1324" s="266" t="n">
        <x:f>MOD(INT((ROW()-ROW($I$46))/(MESCLUN_CAP+1)),CARROT_CAP+1)</x:f>
        <x:v>20</x:v>
      </x:c>
      <x:c r="K1324" s="266" t="n">
        <x:f>MOD(ROW()-ROW($I$46),MESCLUN_CAP+1)</x:f>
        <x:v>7</x:v>
      </x:c>
      <x:c r="L1324" s="266" t="n">
        <x:f>SUM(I1324:K1324)</x:f>
        <x:v>28</x:v>
      </x:c>
      <x:c r="M1324" s="267" t="n">
        <x:f>I1324*TOMATO_HOURS*WEEKS*(1+TOMATO_DIM)^I1324+J1324*CARROT_HOURS*WEEKS*(1+CARROT_DIM)^J1324+K1324*MESCLUN_HOURS*WEEKS*(1+MESCLUN_DIM)^K1324</x:f>
        <x:v>1425.7877623195648</x:v>
      </x:c>
      <x:c r="N1324" s="267" t="n">
        <x:f>MAX(M1324-FARMER_HOURS,0)/TEMP_HOURS_PER_WORKER</x:f>
        <x:v>0.49013039049969775</x:v>
      </x:c>
      <x:c r="O1324" s="268" t="n">
        <x:f>I1324*TOMATO_PRICE+J1324*CARROT_PRICE+K1324*MESCLUN_PRICE</x:f>
        <x:v>69580</x:v>
      </x:c>
      <x:c r="P1324" s="268" t="n">
        <x:f>I1324*TOMATO_FERTILIZER+J1324*CARROT_FERTILIZER+K1324*MESCLUN_FERTILIZER</x:f>
        <x:v>15840</x:v>
      </x:c>
      <x:c r="Q1324" s="268" t="n">
        <x:f>MIN(M1324,FARMER_HOURS)*FARMER_RATE+MAX(M1324-FARMER_HOURS,0)*TEMP_RATE</x:f>
        <x:v>37253.259762492446</x:v>
      </x:c>
      <x:c r="R1324" s="268" t="n">
        <x:f>O1324-P1324-Q1324-FIXED_COST</x:f>
        <x:v>-3513.2597624924456</x:v>
      </x:c>
      <x:c r="S1324" s="139" t="str">
        <x:f>IF(AND(L1324&lt;=TOTAL_BED_CAP,N1324&lt;=TEMP_WORKER_CAP),"YES","NO")</x:f>
        <x:v>YES</x:v>
      </x:c>
      <x:c r="T1324" s="139" t="n">
        <x:f>IF(S1324="YES",R1324,-1E+99)</x:f>
        <x:v>-3513.2597624924456</x:v>
      </x:c>
    </x:row>
    <x:row r="1325">
      <x:c r="A1325" s="139"/>
      <x:c r="B1325" s="139"/>
      <x:c r="C1325" s="139"/>
      <x:c r="D1325" s="139"/>
      <x:c r="E1325" s="139"/>
      <x:c r="F1325" s="139"/>
      <x:c r="G1325" s="139"/>
      <x:c r="H1325" s="139"/>
      <x:c r="I1325" s="266" t="n">
        <x:f>INT((ROW()-ROW($I$46))/((CARROT_CAP+1)*(MESCLUN_CAP+1)))</x:f>
        <x:v>1</x:v>
      </x:c>
      <x:c r="J1325" s="266" t="n">
        <x:f>MOD(INT((ROW()-ROW($I$46))/(MESCLUN_CAP+1)),CARROT_CAP+1)</x:f>
        <x:v>20</x:v>
      </x:c>
      <x:c r="K1325" s="266" t="n">
        <x:f>MOD(ROW()-ROW($I$46),MESCLUN_CAP+1)</x:f>
        <x:v>8</x:v>
      </x:c>
      <x:c r="L1325" s="266" t="n">
        <x:f>SUM(I1325:K1325)</x:f>
        <x:v>29</x:v>
      </x:c>
      <x:c r="M1325" s="267" t="n">
        <x:f>I1325*TOMATO_HOURS*WEEKS*(1+TOMATO_DIM)^I1325+J1325*CARROT_HOURS*WEEKS*(1+CARROT_DIM)^J1325+K1325*MESCLUN_HOURS*WEEKS*(1+MESCLUN_DIM)^K1325</x:f>
        <x:v>1479.784860599545</x:v>
      </x:c>
      <x:c r="N1325" s="267" t="n">
        <x:f>MAX(M1325-FARMER_HOURS,0)/TEMP_HOURS_PER_WORKER</x:f>
        <x:v>0.5276283754163507</x:v>
      </x:c>
      <x:c r="O1325" s="268" t="n">
        <x:f>I1325*TOMATO_PRICE+J1325*CARROT_PRICE+K1325*MESCLUN_PRICE</x:f>
        <x:v>72280</x:v>
      </x:c>
      <x:c r="P1325" s="268" t="n">
        <x:f>I1325*TOMATO_FERTILIZER+J1325*CARROT_FERTILIZER+K1325*MESCLUN_FERTILIZER</x:f>
        <x:v>16720</x:v>
      </x:c>
      <x:c r="Q1325" s="268" t="n">
        <x:f>MIN(M1325,FARMER_HOURS)*FARMER_RATE+MAX(M1325-FARMER_HOURS,0)*TEMP_RATE</x:f>
        <x:v>38190.709385408765</x:v>
      </x:c>
      <x:c r="R1325" s="268" t="n">
        <x:f>O1325-P1325-Q1325-FIXED_COST</x:f>
        <x:v>-2630.7093854087652</x:v>
      </x:c>
      <x:c r="S1325" s="139" t="str">
        <x:f>IF(AND(L1325&lt;=TOTAL_BED_CAP,N1325&lt;=TEMP_WORKER_CAP),"YES","NO")</x:f>
        <x:v>YES</x:v>
      </x:c>
      <x:c r="T1325" s="139" t="n">
        <x:f>IF(S1325="YES",R1325,-1E+99)</x:f>
        <x:v>-2630.7093854087652</x:v>
      </x:c>
    </x:row>
    <x:row r="1326">
      <x:c r="A1326" s="139"/>
      <x:c r="B1326" s="139"/>
      <x:c r="C1326" s="139"/>
      <x:c r="D1326" s="139"/>
      <x:c r="E1326" s="139"/>
      <x:c r="F1326" s="139"/>
      <x:c r="G1326" s="139"/>
      <x:c r="H1326" s="139"/>
      <x:c r="I1326" s="266" t="n">
        <x:f>INT((ROW()-ROW($I$46))/((CARROT_CAP+1)*(MESCLUN_CAP+1)))</x:f>
        <x:v>1</x:v>
      </x:c>
      <x:c r="J1326" s="266" t="n">
        <x:f>MOD(INT((ROW()-ROW($I$46))/(MESCLUN_CAP+1)),CARROT_CAP+1)</x:f>
        <x:v>20</x:v>
      </x:c>
      <x:c r="K1326" s="266" t="n">
        <x:f>MOD(ROW()-ROW($I$46),MESCLUN_CAP+1)</x:f>
        <x:v>9</x:v>
      </x:c>
      <x:c r="L1326" s="266" t="n">
        <x:f>SUM(I1326:K1326)</x:f>
        <x:v>30</x:v>
      </x:c>
      <x:c r="M1326" s="267" t="n">
        <x:f>I1326*TOMATO_HOURS*WEEKS*(1+TOMATO_DIM)^I1326+J1326*CARROT_HOURS*WEEKS*(1+CARROT_DIM)^J1326+K1326*MESCLUN_HOURS*WEEKS*(1+MESCLUN_DIM)^K1326</x:f>
        <x:v>1535.0781960399395</x:v>
      </x:c>
      <x:c r="N1326" s="267" t="n">
        <x:f>MAX(M1326-FARMER_HOURS,0)/TEMP_HOURS_PER_WORKER</x:f>
        <x:v>0.5660265250277358</x:v>
      </x:c>
      <x:c r="O1326" s="268" t="n">
        <x:f>I1326*TOMATO_PRICE+J1326*CARROT_PRICE+K1326*MESCLUN_PRICE</x:f>
        <x:v>74980</x:v>
      </x:c>
      <x:c r="P1326" s="268" t="n">
        <x:f>I1326*TOMATO_FERTILIZER+J1326*CARROT_FERTILIZER+K1326*MESCLUN_FERTILIZER</x:f>
        <x:v>17600</x:v>
      </x:c>
      <x:c r="Q1326" s="268" t="n">
        <x:f>MIN(M1326,FARMER_HOURS)*FARMER_RATE+MAX(M1326-FARMER_HOURS,0)*TEMP_RATE</x:f>
        <x:v>39150.66312569339</x:v>
      </x:c>
      <x:c r="R1326" s="268" t="n">
        <x:f>O1326-P1326-Q1326-FIXED_COST</x:f>
        <x:v>-1770.6631256933906</x:v>
      </x:c>
      <x:c r="S1326" s="139" t="str">
        <x:f>IF(AND(L1326&lt;=TOTAL_BED_CAP,N1326&lt;=TEMP_WORKER_CAP),"YES","NO")</x:f>
        <x:v>YES</x:v>
      </x:c>
      <x:c r="T1326" s="139" t="n">
        <x:f>IF(S1326="YES",R1326,-1E+99)</x:f>
        <x:v>-1770.6631256933906</x:v>
      </x:c>
    </x:row>
    <x:row r="1327">
      <x:c r="A1327" s="139"/>
      <x:c r="B1327" s="139"/>
      <x:c r="C1327" s="139"/>
      <x:c r="D1327" s="139"/>
      <x:c r="E1327" s="139"/>
      <x:c r="F1327" s="139"/>
      <x:c r="G1327" s="139"/>
      <x:c r="H1327" s="139"/>
      <x:c r="I1327" s="266" t="n">
        <x:f>INT((ROW()-ROW($I$46))/((CARROT_CAP+1)*(MESCLUN_CAP+1)))</x:f>
        <x:v>1</x:v>
      </x:c>
      <x:c r="J1327" s="266" t="n">
        <x:f>MOD(INT((ROW()-ROW($I$46))/(MESCLUN_CAP+1)),CARROT_CAP+1)</x:f>
        <x:v>20</x:v>
      </x:c>
      <x:c r="K1327" s="266" t="n">
        <x:f>MOD(ROW()-ROW($I$46),MESCLUN_CAP+1)</x:f>
        <x:v>10</x:v>
      </x:c>
      <x:c r="L1327" s="266" t="n">
        <x:f>SUM(I1327:K1327)</x:f>
        <x:v>31</x:v>
      </x:c>
      <x:c r="M1327" s="267" t="n">
        <x:f>I1327*TOMATO_HOURS*WEEKS*(1+TOMATO_DIM)^I1327+J1327*CARROT_HOURS*WEEKS*(1+CARROT_DIM)^J1327+K1327*MESCLUN_HOURS*WEEKS*(1+MESCLUN_DIM)^K1327</x:f>
        <x:v>1591.6917375231521</x:v>
      </x:c>
      <x:c r="N1327" s="267" t="n">
        <x:f>MAX(M1327-FARMER_HOURS,0)/TEMP_HOURS_PER_WORKER</x:f>
        <x:v>0.6053414843910778</x:v>
      </x:c>
      <x:c r="O1327" s="268" t="n">
        <x:f>I1327*TOMATO_PRICE+J1327*CARROT_PRICE+K1327*MESCLUN_PRICE</x:f>
        <x:v>77680</x:v>
      </x:c>
      <x:c r="P1327" s="268" t="n">
        <x:f>I1327*TOMATO_FERTILIZER+J1327*CARROT_FERTILIZER+K1327*MESCLUN_FERTILIZER</x:f>
        <x:v>18480</x:v>
      </x:c>
      <x:c r="Q1327" s="268" t="n">
        <x:f>MIN(M1327,FARMER_HOURS)*FARMER_RATE+MAX(M1327-FARMER_HOURS,0)*TEMP_RATE</x:f>
        <x:v>40133.537109776946</x:v>
      </x:c>
      <x:c r="R1327" s="268" t="n">
        <x:f>O1327-P1327-Q1327-FIXED_COST</x:f>
        <x:v>-933.5371097769457</x:v>
      </x:c>
      <x:c r="S1327" s="139" t="str">
        <x:f>IF(AND(L1327&lt;=TOTAL_BED_CAP,N1327&lt;=TEMP_WORKER_CAP),"YES","NO")</x:f>
        <x:v>YES</x:v>
      </x:c>
      <x:c r="T1327" s="139" t="n">
        <x:f>IF(S1327="YES",R1327,-1E+99)</x:f>
        <x:v>-933.5371097769457</x:v>
      </x:c>
    </x:row>
    <x:row r="1328">
      <x:c r="A1328" s="139"/>
      <x:c r="B1328" s="139"/>
      <x:c r="C1328" s="139"/>
      <x:c r="D1328" s="139"/>
      <x:c r="E1328" s="139"/>
      <x:c r="F1328" s="139"/>
      <x:c r="G1328" s="139"/>
      <x:c r="H1328" s="139"/>
      <x:c r="I1328" s="266" t="n">
        <x:f>INT((ROW()-ROW($I$46))/((CARROT_CAP+1)*(MESCLUN_CAP+1)))</x:f>
        <x:v>1</x:v>
      </x:c>
      <x:c r="J1328" s="266" t="n">
        <x:f>MOD(INT((ROW()-ROW($I$46))/(MESCLUN_CAP+1)),CARROT_CAP+1)</x:f>
        <x:v>20</x:v>
      </x:c>
      <x:c r="K1328" s="266" t="n">
        <x:f>MOD(ROW()-ROW($I$46),MESCLUN_CAP+1)</x:f>
        <x:v>11</x:v>
      </x:c>
      <x:c r="L1328" s="266" t="n">
        <x:f>SUM(I1328:K1328)</x:f>
        <x:v>32</x:v>
      </x:c>
      <x:c r="M1328" s="267" t="n">
        <x:f>I1328*TOMATO_HOURS*WEEKS*(1+TOMATO_DIM)^I1328+J1328*CARROT_HOURS*WEEKS*(1+CARROT_DIM)^J1328+K1328*MESCLUN_HOURS*WEEKS*(1+MESCLUN_DIM)^K1328</x:f>
        <x:v>1649.6498506165913</x:v>
      </x:c>
      <x:c r="N1328" s="267" t="n">
        <x:f>MAX(M1328-FARMER_HOURS,0)/TEMP_HOURS_PER_WORKER</x:f>
        <x:v>0.6455901740392995</x:v>
      </x:c>
      <x:c r="O1328" s="268" t="n">
        <x:f>I1328*TOMATO_PRICE+J1328*CARROT_PRICE+K1328*MESCLUN_PRICE</x:f>
        <x:v>80380</x:v>
      </x:c>
      <x:c r="P1328" s="268" t="n">
        <x:f>I1328*TOMATO_FERTILIZER+J1328*CARROT_FERTILIZER+K1328*MESCLUN_FERTILIZER</x:f>
        <x:v>19360</x:v>
      </x:c>
      <x:c r="Q1328" s="268" t="n">
        <x:f>MIN(M1328,FARMER_HOURS)*FARMER_RATE+MAX(M1328-FARMER_HOURS,0)*TEMP_RATE</x:f>
        <x:v>41139.75435098249</x:v>
      </x:c>
      <x:c r="R1328" s="268" t="n">
        <x:f>O1328-P1328-Q1328-FIXED_COST</x:f>
        <x:v>-119.75435098249</x:v>
      </x:c>
      <x:c r="S1328" s="139" t="str">
        <x:f>IF(AND(L1328&lt;=TOTAL_BED_CAP,N1328&lt;=TEMP_WORKER_CAP),"YES","NO")</x:f>
        <x:v>YES</x:v>
      </x:c>
      <x:c r="T1328" s="139" t="n">
        <x:f>IF(S1328="YES",R1328,-1E+99)</x:f>
        <x:v>-119.75435098249</x:v>
      </x:c>
    </x:row>
    <x:row r="1329">
      <x:c r="A1329" s="139"/>
      <x:c r="B1329" s="139"/>
      <x:c r="C1329" s="139"/>
      <x:c r="D1329" s="139"/>
      <x:c r="E1329" s="139"/>
      <x:c r="F1329" s="139"/>
      <x:c r="G1329" s="139"/>
      <x:c r="H1329" s="139"/>
      <x:c r="I1329" s="266" t="n">
        <x:f>INT((ROW()-ROW($I$46))/((CARROT_CAP+1)*(MESCLUN_CAP+1)))</x:f>
        <x:v>1</x:v>
      </x:c>
      <x:c r="J1329" s="266" t="n">
        <x:f>MOD(INT((ROW()-ROW($I$46))/(MESCLUN_CAP+1)),CARROT_CAP+1)</x:f>
        <x:v>20</x:v>
      </x:c>
      <x:c r="K1329" s="266" t="n">
        <x:f>MOD(ROW()-ROW($I$46),MESCLUN_CAP+1)</x:f>
        <x:v>12</x:v>
      </x:c>
      <x:c r="L1329" s="266" t="n">
        <x:f>SUM(I1329:K1329)</x:f>
        <x:v>33</x:v>
      </x:c>
      <x:c r="M1329" s="267" t="n">
        <x:f>I1329*TOMATO_HOURS*WEEKS*(1+TOMATO_DIM)^I1329+J1329*CARROT_HOURS*WEEKS*(1+CARROT_DIM)^J1329+K1329*MESCLUN_HOURS*WEEKS*(1+MESCLUN_DIM)^K1329</x:f>
        <x:v>1708.9773037446557</x:v>
      </x:c>
      <x:c r="N1329" s="267" t="n">
        <x:f>MAX(M1329-FARMER_HOURS,0)/TEMP_HOURS_PER_WORKER</x:f>
        <x:v>0.6867897942671221</x:v>
      </x:c>
      <x:c r="O1329" s="268" t="n">
        <x:f>I1329*TOMATO_PRICE+J1329*CARROT_PRICE+K1329*MESCLUN_PRICE</x:f>
        <x:v>83080</x:v>
      </x:c>
      <x:c r="P1329" s="268" t="n">
        <x:f>I1329*TOMATO_FERTILIZER+J1329*CARROT_FERTILIZER+K1329*MESCLUN_FERTILIZER</x:f>
        <x:v>20240</x:v>
      </x:c>
      <x:c r="Q1329" s="268" t="n">
        <x:f>MIN(M1329,FARMER_HOURS)*FARMER_RATE+MAX(M1329-FARMER_HOURS,0)*TEMP_RATE</x:f>
        <x:v>42169.74485667805</x:v>
      </x:c>
      <x:c r="R1329" s="268" t="n">
        <x:f>O1329-P1329-Q1329-FIXED_COST</x:f>
        <x:v>670.2551433219487</x:v>
      </x:c>
      <x:c r="S1329" s="139" t="str">
        <x:f>IF(AND(L1329&lt;=TOTAL_BED_CAP,N1329&lt;=TEMP_WORKER_CAP),"YES","NO")</x:f>
        <x:v>YES</x:v>
      </x:c>
      <x:c r="T1329" s="139" t="n">
        <x:f>IF(S1329="YES",R1329,-1E+99)</x:f>
        <x:v>670.2551433219487</x:v>
      </x:c>
    </x:row>
    <x:row r="1330">
      <x:c r="A1330" s="139"/>
      <x:c r="B1330" s="139"/>
      <x:c r="C1330" s="139"/>
      <x:c r="D1330" s="139"/>
      <x:c r="E1330" s="139"/>
      <x:c r="F1330" s="139"/>
      <x:c r="G1330" s="139"/>
      <x:c r="H1330" s="139"/>
      <x:c r="I1330" s="266" t="n">
        <x:f>INT((ROW()-ROW($I$46))/((CARROT_CAP+1)*(MESCLUN_CAP+1)))</x:f>
        <x:v>1</x:v>
      </x:c>
      <x:c r="J1330" s="266" t="n">
        <x:f>MOD(INT((ROW()-ROW($I$46))/(MESCLUN_CAP+1)),CARROT_CAP+1)</x:f>
        <x:v>20</x:v>
      </x:c>
      <x:c r="K1330" s="266" t="n">
        <x:f>MOD(ROW()-ROW($I$46),MESCLUN_CAP+1)</x:f>
        <x:v>13</x:v>
      </x:c>
      <x:c r="L1330" s="266" t="n">
        <x:f>SUM(I1330:K1330)</x:f>
        <x:v>34</x:v>
      </x:c>
      <x:c r="M1330" s="267" t="n">
        <x:f>I1330*TOMATO_HOURS*WEEKS*(1+TOMATO_DIM)^I1330+J1330*CARROT_HOURS*WEEKS*(1+CARROT_DIM)^J1330+K1330*MESCLUN_HOURS*WEEKS*(1+MESCLUN_DIM)^K1330</x:f>
        <x:v>1769.6992744530398</x:v>
      </x:c>
      <x:c r="N1330" s="267" t="n">
        <x:f>MAX(M1330-FARMER_HOURS,0)/TEMP_HOURS_PER_WORKER</x:f>
        <x:v>0.7289578294812776</x:v>
      </x:c>
      <x:c r="O1330" s="268" t="n">
        <x:f>I1330*TOMATO_PRICE+J1330*CARROT_PRICE+K1330*MESCLUN_PRICE</x:f>
        <x:v>85780</x:v>
      </x:c>
      <x:c r="P1330" s="268" t="n">
        <x:f>I1330*TOMATO_FERTILIZER+J1330*CARROT_FERTILIZER+K1330*MESCLUN_FERTILIZER</x:f>
        <x:v>21120</x:v>
      </x:c>
      <x:c r="Q1330" s="268" t="n">
        <x:f>MIN(M1330,FARMER_HOURS)*FARMER_RATE+MAX(M1330-FARMER_HOURS,0)*TEMP_RATE</x:f>
        <x:v>43223.94573703194</x:v>
      </x:c>
      <x:c r="R1330" s="268" t="n">
        <x:f>O1330-P1330-Q1330-FIXED_COST</x:f>
        <x:v>1436.0542629680567</x:v>
      </x:c>
      <x:c r="S1330" s="139" t="str">
        <x:f>IF(AND(L1330&lt;=TOTAL_BED_CAP,N1330&lt;=TEMP_WORKER_CAP),"YES","NO")</x:f>
        <x:v>YES</x:v>
      </x:c>
      <x:c r="T1330" s="139" t="n">
        <x:f>IF(S1330="YES",R1330,-1E+99)</x:f>
        <x:v>1436.0542629680567</x:v>
      </x:c>
    </x:row>
    <x:row r="1331">
      <x:c r="A1331" s="139"/>
      <x:c r="B1331" s="139"/>
      <x:c r="C1331" s="139"/>
      <x:c r="D1331" s="139"/>
      <x:c r="E1331" s="139"/>
      <x:c r="F1331" s="139"/>
      <x:c r="G1331" s="139"/>
      <x:c r="H1331" s="139"/>
      <x:c r="I1331" s="266" t="n">
        <x:f>INT((ROW()-ROW($I$46))/((CARROT_CAP+1)*(MESCLUN_CAP+1)))</x:f>
        <x:v>1</x:v>
      </x:c>
      <x:c r="J1331" s="266" t="n">
        <x:f>MOD(INT((ROW()-ROW($I$46))/(MESCLUN_CAP+1)),CARROT_CAP+1)</x:f>
        <x:v>20</x:v>
      </x:c>
      <x:c r="K1331" s="266" t="n">
        <x:f>MOD(ROW()-ROW($I$46),MESCLUN_CAP+1)</x:f>
        <x:v>14</x:v>
      </x:c>
      <x:c r="L1331" s="266" t="n">
        <x:f>SUM(I1331:K1331)</x:f>
        <x:v>35</x:v>
      </x:c>
      <x:c r="M1331" s="267" t="n">
        <x:f>I1331*TOMATO_HOURS*WEEKS*(1+TOMATO_DIM)^I1331+J1331*CARROT_HOURS*WEEKS*(1+CARROT_DIM)^J1331+K1331*MESCLUN_HOURS*WEEKS*(1+MESCLUN_DIM)^K1331</x:f>
        <x:v>1831.8413557667009</x:v>
      </x:c>
      <x:c r="N1331" s="267" t="n">
        <x:f>MAX(M1331-FARMER_HOURS,0)/TEMP_HOURS_PER_WORKER</x:f>
        <x:v>0.7721120526157645</x:v>
      </x:c>
      <x:c r="O1331" s="268" t="n">
        <x:f>I1331*TOMATO_PRICE+J1331*CARROT_PRICE+K1331*MESCLUN_PRICE</x:f>
        <x:v>88480</x:v>
      </x:c>
      <x:c r="P1331" s="268" t="n">
        <x:f>I1331*TOMATO_FERTILIZER+J1331*CARROT_FERTILIZER+K1331*MESCLUN_FERTILIZER</x:f>
        <x:v>22000</x:v>
      </x:c>
      <x:c r="Q1331" s="268" t="n">
        <x:f>MIN(M1331,FARMER_HOURS)*FARMER_RATE+MAX(M1331-FARMER_HOURS,0)*TEMP_RATE</x:f>
        <x:v>44302.801315394114</x:v>
      </x:c>
      <x:c r="R1331" s="268" t="n">
        <x:f>O1331-P1331-Q1331-FIXED_COST</x:f>
        <x:v>2177.1986846058862</x:v>
      </x:c>
      <x:c r="S1331" s="139" t="str">
        <x:f>IF(AND(L1331&lt;=TOTAL_BED_CAP,N1331&lt;=TEMP_WORKER_CAP),"YES","NO")</x:f>
        <x:v>YES</x:v>
      </x:c>
      <x:c r="T1331" s="139" t="n">
        <x:f>IF(S1331="YES",R1331,-1E+99)</x:f>
        <x:v>2177.1986846058862</x:v>
      </x:c>
    </x:row>
    <x:row r="1332">
      <x:c r="A1332" s="139"/>
      <x:c r="B1332" s="139"/>
      <x:c r="C1332" s="139"/>
      <x:c r="D1332" s="139"/>
      <x:c r="E1332" s="139"/>
      <x:c r="F1332" s="139"/>
      <x:c r="G1332" s="139"/>
      <x:c r="H1332" s="139"/>
      <x:c r="I1332" s="266" t="n">
        <x:f>INT((ROW()-ROW($I$46))/((CARROT_CAP+1)*(MESCLUN_CAP+1)))</x:f>
        <x:v>1</x:v>
      </x:c>
      <x:c r="J1332" s="266" t="n">
        <x:f>MOD(INT((ROW()-ROW($I$46))/(MESCLUN_CAP+1)),CARROT_CAP+1)</x:f>
        <x:v>20</x:v>
      </x:c>
      <x:c r="K1332" s="266" t="n">
        <x:f>MOD(ROW()-ROW($I$46),MESCLUN_CAP+1)</x:f>
        <x:v>15</x:v>
      </x:c>
      <x:c r="L1332" s="266" t="n">
        <x:f>SUM(I1332:K1332)</x:f>
        <x:v>36</x:v>
      </x:c>
      <x:c r="M1332" s="267" t="n">
        <x:f>I1332*TOMATO_HOURS*WEEKS*(1+TOMATO_DIM)^I1332+J1332*CARROT_HOURS*WEEKS*(1+CARROT_DIM)^J1332+K1332*MESCLUN_HOURS*WEEKS*(1+MESCLUN_DIM)^K1332</x:f>
        <x:v>1895.4295626428475</x:v>
      </x:c>
      <x:c r="N1332" s="267" t="n">
        <x:f>MAX(M1332-FARMER_HOURS,0)/TEMP_HOURS_PER_WORKER</x:f>
        <x:v>0.8162705296130885</x:v>
      </x:c>
      <x:c r="O1332" s="268" t="n">
        <x:f>I1332*TOMATO_PRICE+J1332*CARROT_PRICE+K1332*MESCLUN_PRICE</x:f>
        <x:v>91180</x:v>
      </x:c>
      <x:c r="P1332" s="268" t="n">
        <x:f>I1332*TOMATO_FERTILIZER+J1332*CARROT_FERTILIZER+K1332*MESCLUN_FERTILIZER</x:f>
        <x:v>22880</x:v>
      </x:c>
      <x:c r="Q1332" s="268" t="n">
        <x:f>MIN(M1332,FARMER_HOURS)*FARMER_RATE+MAX(M1332-FARMER_HOURS,0)*TEMP_RATE</x:f>
        <x:v>45406.763240327215</x:v>
      </x:c>
      <x:c r="R1332" s="268" t="n">
        <x:f>O1332-P1332-Q1332-FIXED_COST</x:f>
        <x:v>2893.2367596727854</x:v>
      </x:c>
      <x:c r="S1332" s="139" t="str">
        <x:f>IF(AND(L1332&lt;=TOTAL_BED_CAP,N1332&lt;=TEMP_WORKER_CAP),"YES","NO")</x:f>
        <x:v>YES</x:v>
      </x:c>
      <x:c r="T1332" s="139" t="n">
        <x:f>IF(S1332="YES",R1332,-1E+99)</x:f>
        <x:v>2893.2367596727854</x:v>
      </x:c>
    </x:row>
    <x:row r="1333">
      <x:c r="A1333" s="139"/>
      <x:c r="B1333" s="139"/>
      <x:c r="C1333" s="139"/>
      <x:c r="D1333" s="139"/>
      <x:c r="E1333" s="139"/>
      <x:c r="F1333" s="139"/>
      <x:c r="G1333" s="139"/>
      <x:c r="H1333" s="139"/>
      <x:c r="I1333" s="266" t="n">
        <x:f>INT((ROW()-ROW($I$46))/((CARROT_CAP+1)*(MESCLUN_CAP+1)))</x:f>
        <x:v>1</x:v>
      </x:c>
      <x:c r="J1333" s="266" t="n">
        <x:f>MOD(INT((ROW()-ROW($I$46))/(MESCLUN_CAP+1)),CARROT_CAP+1)</x:f>
        <x:v>20</x:v>
      </x:c>
      <x:c r="K1333" s="266" t="n">
        <x:f>MOD(ROW()-ROW($I$46),MESCLUN_CAP+1)</x:f>
        <x:v>16</x:v>
      </x:c>
      <x:c r="L1333" s="266" t="n">
        <x:f>SUM(I1333:K1333)</x:f>
        <x:v>37</x:v>
      </x:c>
      <x:c r="M1333" s="267" t="n">
        <x:f>I1333*TOMATO_HOURS*WEEKS*(1+TOMATO_DIM)^I1333+J1333*CARROT_HOURS*WEEKS*(1+CARROT_DIM)^J1333+K1333*MESCLUN_HOURS*WEEKS*(1+MESCLUN_DIM)^K1333</x:f>
        <x:v>1960.4903385203363</x:v>
      </x:c>
      <x:c r="N1333" s="267" t="n">
        <x:f>MAX(M1333-FARMER_HOURS,0)/TEMP_HOURS_PER_WORKER</x:f>
        <x:v>0.8614516239724558</x:v>
      </x:c>
      <x:c r="O1333" s="268" t="n">
        <x:f>I1333*TOMATO_PRICE+J1333*CARROT_PRICE+K1333*MESCLUN_PRICE</x:f>
        <x:v>93880</x:v>
      </x:c>
      <x:c r="P1333" s="268" t="n">
        <x:f>I1333*TOMATO_FERTILIZER+J1333*CARROT_FERTILIZER+K1333*MESCLUN_FERTILIZER</x:f>
        <x:v>23760</x:v>
      </x:c>
      <x:c r="Q1333" s="268" t="n">
        <x:f>MIN(M1333,FARMER_HOURS)*FARMER_RATE+MAX(M1333-FARMER_HOURS,0)*TEMP_RATE</x:f>
        <x:v>46536.2905993114</x:v>
      </x:c>
      <x:c r="R1333" s="268" t="n">
        <x:f>O1333-P1333-Q1333-FIXED_COST</x:f>
        <x:v>3583.7094006886036</x:v>
      </x:c>
      <x:c r="S1333" s="139" t="str">
        <x:f>IF(AND(L1333&lt;=TOTAL_BED_CAP,N1333&lt;=TEMP_WORKER_CAP),"YES","NO")</x:f>
        <x:v>YES</x:v>
      </x:c>
      <x:c r="T1333" s="139" t="n">
        <x:f>IF(S1333="YES",R1333,-1E+99)</x:f>
        <x:v>3583.7094006886036</x:v>
      </x:c>
    </x:row>
    <x:row r="1334">
      <x:c r="A1334" s="139"/>
      <x:c r="B1334" s="139"/>
      <x:c r="C1334" s="139"/>
      <x:c r="D1334" s="139"/>
      <x:c r="E1334" s="139"/>
      <x:c r="F1334" s="139"/>
      <x:c r="G1334" s="139"/>
      <x:c r="H1334" s="139"/>
      <x:c r="I1334" s="266" t="n">
        <x:f>INT((ROW()-ROW($I$46))/((CARROT_CAP+1)*(MESCLUN_CAP+1)))</x:f>
        <x:v>1</x:v>
      </x:c>
      <x:c r="J1334" s="266" t="n">
        <x:f>MOD(INT((ROW()-ROW($I$46))/(MESCLUN_CAP+1)),CARROT_CAP+1)</x:f>
        <x:v>20</x:v>
      </x:c>
      <x:c r="K1334" s="266" t="n">
        <x:f>MOD(ROW()-ROW($I$46),MESCLUN_CAP+1)</x:f>
        <x:v>17</x:v>
      </x:c>
      <x:c r="L1334" s="266" t="n">
        <x:f>SUM(I1334:K1334)</x:f>
        <x:v>38</x:v>
      </x:c>
      <x:c r="M1334" s="267" t="n">
        <x:f>I1334*TOMATO_HOURS*WEEKS*(1+TOMATO_DIM)^I1334+J1334*CARROT_HOURS*WEEKS*(1+CARROT_DIM)^J1334+K1334*MESCLUN_HOURS*WEEKS*(1+MESCLUN_DIM)^K1334</x:f>
        <x:v>2027.0505619668766</x:v>
      </x:c>
      <x:c r="N1334" s="267" t="n">
        <x:f>MAX(M1334-FARMER_HOURS,0)/TEMP_HOURS_PER_WORKER</x:f>
        <x:v>0.9076740013658865</x:v>
      </x:c>
      <x:c r="O1334" s="268" t="n">
        <x:f>I1334*TOMATO_PRICE+J1334*CARROT_PRICE+K1334*MESCLUN_PRICE</x:f>
        <x:v>96580</x:v>
      </x:c>
      <x:c r="P1334" s="268" t="n">
        <x:f>I1334*TOMATO_FERTILIZER+J1334*CARROT_FERTILIZER+K1334*MESCLUN_FERTILIZER</x:f>
        <x:v>24640</x:v>
      </x:c>
      <x:c r="Q1334" s="268" t="n">
        <x:f>MIN(M1334,FARMER_HOURS)*FARMER_RATE+MAX(M1334-FARMER_HOURS,0)*TEMP_RATE</x:f>
        <x:v>47691.850034147166</x:v>
      </x:c>
      <x:c r="R1334" s="268" t="n">
        <x:f>O1334-P1334-Q1334-FIXED_COST</x:f>
        <x:v>4248.149965852834</x:v>
      </x:c>
      <x:c r="S1334" s="139" t="str">
        <x:f>IF(AND(L1334&lt;=TOTAL_BED_CAP,N1334&lt;=TEMP_WORKER_CAP),"YES","NO")</x:f>
        <x:v>YES</x:v>
      </x:c>
      <x:c r="T1334" s="139" t="n">
        <x:f>IF(S1334="YES",R1334,-1E+99)</x:f>
        <x:v>4248.149965852834</x:v>
      </x:c>
    </x:row>
    <x:row r="1335">
      <x:c r="A1335" s="139"/>
      <x:c r="B1335" s="139"/>
      <x:c r="C1335" s="139"/>
      <x:c r="D1335" s="139"/>
      <x:c r="E1335" s="139"/>
      <x:c r="F1335" s="139"/>
      <x:c r="G1335" s="139"/>
      <x:c r="H1335" s="139"/>
      <x:c r="I1335" s="266" t="n">
        <x:f>INT((ROW()-ROW($I$46))/((CARROT_CAP+1)*(MESCLUN_CAP+1)))</x:f>
        <x:v>1</x:v>
      </x:c>
      <x:c r="J1335" s="266" t="n">
        <x:f>MOD(INT((ROW()-ROW($I$46))/(MESCLUN_CAP+1)),CARROT_CAP+1)</x:f>
        <x:v>20</x:v>
      </x:c>
      <x:c r="K1335" s="266" t="n">
        <x:f>MOD(ROW()-ROW($I$46),MESCLUN_CAP+1)</x:f>
        <x:v>18</x:v>
      </x:c>
      <x:c r="L1335" s="266" t="n">
        <x:f>SUM(I1335:K1335)</x:f>
        <x:v>39</x:v>
      </x:c>
      <x:c r="M1335" s="267" t="n">
        <x:f>I1335*TOMATO_HOURS*WEEKS*(1+TOMATO_DIM)^I1335+J1335*CARROT_HOURS*WEEKS*(1+CARROT_DIM)^J1335+K1335*MESCLUN_HOURS*WEEKS*(1+MESCLUN_DIM)^K1335</x:f>
        <x:v>2095.137553425464</x:v>
      </x:c>
      <x:c r="N1335" s="267" t="n">
        <x:f>MAX(M1335-FARMER_HOURS,0)/TEMP_HOURS_PER_WORKER</x:f>
        <x:v>0.9549566343232389</x:v>
      </x:c>
      <x:c r="O1335" s="268" t="n">
        <x:f>I1335*TOMATO_PRICE+J1335*CARROT_PRICE+K1335*MESCLUN_PRICE</x:f>
        <x:v>99280</x:v>
      </x:c>
      <x:c r="P1335" s="268" t="n">
        <x:f>I1335*TOMATO_FERTILIZER+J1335*CARROT_FERTILIZER+K1335*MESCLUN_FERTILIZER</x:f>
        <x:v>25520</x:v>
      </x:c>
      <x:c r="Q1335" s="268" t="n">
        <x:f>MIN(M1335,FARMER_HOURS)*FARMER_RATE+MAX(M1335-FARMER_HOURS,0)*TEMP_RATE</x:f>
        <x:v>48873.915858080974</x:v>
      </x:c>
      <x:c r="R1335" s="268" t="n">
        <x:f>O1335-P1335-Q1335-FIXED_COST</x:f>
        <x:v>4886.084141919026</x:v>
      </x:c>
      <x:c r="S1335" s="139" t="str">
        <x:f>IF(AND(L1335&lt;=TOTAL_BED_CAP,N1335&lt;=TEMP_WORKER_CAP),"YES","NO")</x:f>
        <x:v>YES</x:v>
      </x:c>
      <x:c r="T1335" s="139" t="n">
        <x:f>IF(S1335="YES",R1335,-1E+99)</x:f>
        <x:v>4886.084141919026</x:v>
      </x:c>
    </x:row>
    <x:row r="1336">
      <x:c r="A1336" s="139"/>
      <x:c r="B1336" s="139"/>
      <x:c r="C1336" s="139"/>
      <x:c r="D1336" s="139"/>
      <x:c r="E1336" s="139"/>
      <x:c r="F1336" s="139"/>
      <x:c r="G1336" s="139"/>
      <x:c r="H1336" s="139"/>
      <x:c r="I1336" s="266" t="n">
        <x:f>INT((ROW()-ROW($I$46))/((CARROT_CAP+1)*(MESCLUN_CAP+1)))</x:f>
        <x:v>1</x:v>
      </x:c>
      <x:c r="J1336" s="266" t="n">
        <x:f>MOD(INT((ROW()-ROW($I$46))/(MESCLUN_CAP+1)),CARROT_CAP+1)</x:f>
        <x:v>20</x:v>
      </x:c>
      <x:c r="K1336" s="266" t="n">
        <x:f>MOD(ROW()-ROW($I$46),MESCLUN_CAP+1)</x:f>
        <x:v>19</x:v>
      </x:c>
      <x:c r="L1336" s="266" t="n">
        <x:f>SUM(I1336:K1336)</x:f>
        <x:v>40</x:v>
      </x:c>
      <x:c r="M1336" s="267" t="n">
        <x:f>I1336*TOMATO_HOURS*WEEKS*(1+TOMATO_DIM)^I1336+J1336*CARROT_HOURS*WEEKS*(1+CARROT_DIM)^J1336+K1336*MESCLUN_HOURS*WEEKS*(1+MESCLUN_DIM)^K1336</x:f>
        <x:v>2164.7790820614855</x:v>
      </x:c>
      <x:c r="N1336" s="267" t="n">
        <x:f>MAX(M1336-FARMER_HOURS,0)/TEMP_HOURS_PER_WORKER</x:f>
        <x:v>1.0033188069871426</x:v>
      </x:c>
      <x:c r="O1336" s="268" t="n">
        <x:f>I1336*TOMATO_PRICE+J1336*CARROT_PRICE+K1336*MESCLUN_PRICE</x:f>
        <x:v>101980</x:v>
      </x:c>
      <x:c r="P1336" s="268" t="n">
        <x:f>I1336*TOMATO_FERTILIZER+J1336*CARROT_FERTILIZER+K1336*MESCLUN_FERTILIZER</x:f>
        <x:v>26400</x:v>
      </x:c>
      <x:c r="Q1336" s="268" t="n">
        <x:f>MIN(M1336,FARMER_HOURS)*FARMER_RATE+MAX(M1336-FARMER_HOURS,0)*TEMP_RATE</x:f>
        <x:v>50082.97017467857</x:v>
      </x:c>
      <x:c r="R1336" s="268" t="n">
        <x:f>O1336-P1336-Q1336-FIXED_COST</x:f>
        <x:v>5497.029825321428</x:v>
      </x:c>
      <x:c r="S1336" s="139" t="str">
        <x:f>IF(AND(L1336&lt;=TOTAL_BED_CAP,N1336&lt;=TEMP_WORKER_CAP),"YES","NO")</x:f>
        <x:v>YES</x:v>
      </x:c>
      <x:c r="T1336" s="139" t="n">
        <x:f>IF(S1336="YES",R1336,-1E+99)</x:f>
        <x:v>5497.029825321428</x:v>
      </x:c>
    </x:row>
    <x:row r="1337">
      <x:c r="A1337" s="139"/>
      <x:c r="B1337" s="139"/>
      <x:c r="C1337" s="139"/>
      <x:c r="D1337" s="139"/>
      <x:c r="E1337" s="139"/>
      <x:c r="F1337" s="139"/>
      <x:c r="G1337" s="139"/>
      <x:c r="H1337" s="139"/>
      <x:c r="I1337" s="266" t="n">
        <x:f>INT((ROW()-ROW($I$46))/((CARROT_CAP+1)*(MESCLUN_CAP+1)))</x:f>
        <x:v>1</x:v>
      </x:c>
      <x:c r="J1337" s="266" t="n">
        <x:f>MOD(INT((ROW()-ROW($I$46))/(MESCLUN_CAP+1)),CARROT_CAP+1)</x:f>
        <x:v>20</x:v>
      </x:c>
      <x:c r="K1337" s="266" t="n">
        <x:f>MOD(ROW()-ROW($I$46),MESCLUN_CAP+1)</x:f>
        <x:v>20</x:v>
      </x:c>
      <x:c r="L1337" s="266" t="n">
        <x:f>SUM(I1337:K1337)</x:f>
        <x:v>41</x:v>
      </x:c>
      <x:c r="M1337" s="267" t="n">
        <x:f>I1337*TOMATO_HOURS*WEEKS*(1+TOMATO_DIM)^I1337+J1337*CARROT_HOURS*WEEKS*(1+CARROT_DIM)^J1337+K1337*MESCLUN_HOURS*WEEKS*(1+MESCLUN_DIM)^K1337</x:f>
        <x:v>2236.0033727119626</x:v>
      </x:c>
      <x:c r="N1337" s="267" t="n">
        <x:f>MAX(M1337-FARMER_HOURS,0)/TEMP_HOURS_PER_WORKER</x:f>
        <x:v>1.052780119938863</x:v>
      </x:c>
      <x:c r="O1337" s="268" t="n">
        <x:f>I1337*TOMATO_PRICE+J1337*CARROT_PRICE+K1337*MESCLUN_PRICE</x:f>
        <x:v>104680</x:v>
      </x:c>
      <x:c r="P1337" s="268" t="n">
        <x:f>I1337*TOMATO_FERTILIZER+J1337*CARROT_FERTILIZER+K1337*MESCLUN_FERTILIZER</x:f>
        <x:v>27280</x:v>
      </x:c>
      <x:c r="Q1337" s="268" t="n">
        <x:f>MIN(M1337,FARMER_HOURS)*FARMER_RATE+MAX(M1337-FARMER_HOURS,0)*TEMP_RATE</x:f>
        <x:v>51319.50299847157</x:v>
      </x:c>
      <x:c r="R1337" s="268" t="n">
        <x:f>O1337-P1337-Q1337-FIXED_COST</x:f>
        <x:v>6080.497001528427</x:v>
      </x:c>
      <x:c r="S1337" s="139" t="str">
        <x:f>IF(AND(L1337&lt;=TOTAL_BED_CAP,N1337&lt;=TEMP_WORKER_CAP),"YES","NO")</x:f>
        <x:v>YES</x:v>
      </x:c>
      <x:c r="T1337" s="139" t="n">
        <x:f>IF(S1337="YES",R1337,-1E+99)</x:f>
        <x:v>6080.497001528427</x:v>
      </x:c>
    </x:row>
    <x:row r="1338">
      <x:c r="A1338" s="139"/>
      <x:c r="B1338" s="139"/>
      <x:c r="C1338" s="139"/>
      <x:c r="D1338" s="139"/>
      <x:c r="E1338" s="139"/>
      <x:c r="F1338" s="139"/>
      <x:c r="G1338" s="139"/>
      <x:c r="H1338" s="139"/>
      <x:c r="I1338" s="266" t="n">
        <x:f>INT((ROW()-ROW($I$46))/((CARROT_CAP+1)*(MESCLUN_CAP+1)))</x:f>
        <x:v>1</x:v>
      </x:c>
      <x:c r="J1338" s="266" t="n">
        <x:f>MOD(INT((ROW()-ROW($I$46))/(MESCLUN_CAP+1)),CARROT_CAP+1)</x:f>
        <x:v>20</x:v>
      </x:c>
      <x:c r="K1338" s="266" t="n">
        <x:f>MOD(ROW()-ROW($I$46),MESCLUN_CAP+1)</x:f>
        <x:v>21</x:v>
      </x:c>
      <x:c r="L1338" s="266" t="n">
        <x:f>SUM(I1338:K1338)</x:f>
        <x:v>42</x:v>
      </x:c>
      <x:c r="M1338" s="267" t="n">
        <x:f>I1338*TOMATO_HOURS*WEEKS*(1+TOMATO_DIM)^I1338+J1338*CARROT_HOURS*WEEKS*(1+CARROT_DIM)^J1338+K1338*MESCLUN_HOURS*WEEKS*(1+MESCLUN_DIM)^K1338</x:f>
        <x:v>2308.8391129384063</x:v>
      </x:c>
      <x:c r="N1338" s="267" t="n">
        <x:f>MAX(M1338-FARMER_HOURS,0)/TEMP_HOURS_PER_WORKER</x:f>
        <x:v>1.1033604950961156</x:v>
      </x:c>
      <x:c r="O1338" s="268" t="n">
        <x:f>I1338*TOMATO_PRICE+J1338*CARROT_PRICE+K1338*MESCLUN_PRICE</x:f>
        <x:v>107380</x:v>
      </x:c>
      <x:c r="P1338" s="268" t="n">
        <x:f>I1338*TOMATO_FERTILIZER+J1338*CARROT_FERTILIZER+K1338*MESCLUN_FERTILIZER</x:f>
        <x:v>28160</x:v>
      </x:c>
      <x:c r="Q1338" s="268" t="n">
        <x:f>MIN(M1338,FARMER_HOURS)*FARMER_RATE+MAX(M1338-FARMER_HOURS,0)*TEMP_RATE</x:f>
        <x:v>52584.01237740289</x:v>
      </x:c>
      <x:c r="R1338" s="268" t="n">
        <x:f>O1338-P1338-Q1338-FIXED_COST</x:f>
        <x:v>6635.987622597109</x:v>
      </x:c>
      <x:c r="S1338" s="139" t="str">
        <x:f>IF(AND(L1338&lt;=TOTAL_BED_CAP,N1338&lt;=TEMP_WORKER_CAP),"YES","NO")</x:f>
        <x:v>YES</x:v>
      </x:c>
      <x:c r="T1338" s="139" t="n">
        <x:f>IF(S1338="YES",R1338,-1E+99)</x:f>
        <x:v>6635.987622597109</x:v>
      </x:c>
    </x:row>
    <x:row r="1339">
      <x:c r="A1339" s="139"/>
      <x:c r="B1339" s="139"/>
      <x:c r="C1339" s="139"/>
      <x:c r="D1339" s="139"/>
      <x:c r="E1339" s="139"/>
      <x:c r="F1339" s="139"/>
      <x:c r="G1339" s="139"/>
      <x:c r="H1339" s="139"/>
      <x:c r="I1339" s="266" t="n">
        <x:f>INT((ROW()-ROW($I$46))/((CARROT_CAP+1)*(MESCLUN_CAP+1)))</x:f>
        <x:v>1</x:v>
      </x:c>
      <x:c r="J1339" s="266" t="n">
        <x:f>MOD(INT((ROW()-ROW($I$46))/(MESCLUN_CAP+1)),CARROT_CAP+1)</x:f>
        <x:v>20</x:v>
      </x:c>
      <x:c r="K1339" s="266" t="n">
        <x:f>MOD(ROW()-ROW($I$46),MESCLUN_CAP+1)</x:f>
        <x:v>22</x:v>
      </x:c>
      <x:c r="L1339" s="266" t="n">
        <x:f>SUM(I1339:K1339)</x:f>
        <x:v>43</x:v>
      </x:c>
      <x:c r="M1339" s="267" t="n">
        <x:f>I1339*TOMATO_HOURS*WEEKS*(1+TOMATO_DIM)^I1339+J1339*CARROT_HOURS*WEEKS*(1+CARROT_DIM)^J1339+K1339*MESCLUN_HOURS*WEEKS*(1+MESCLUN_DIM)^K1339</x:f>
        <x:v>2383.3154601848028</x:v>
      </x:c>
      <x:c r="N1339" s="267" t="n">
        <x:f>MAX(M1339-FARMER_HOURS,0)/TEMP_HOURS_PER_WORKER</x:f>
        <x:v>1.1550801806838908</x:v>
      </x:c>
      <x:c r="O1339" s="268" t="n">
        <x:f>I1339*TOMATO_PRICE+J1339*CARROT_PRICE+K1339*MESCLUN_PRICE</x:f>
        <x:v>110080</x:v>
      </x:c>
      <x:c r="P1339" s="268" t="n">
        <x:f>I1339*TOMATO_FERTILIZER+J1339*CARROT_FERTILIZER+K1339*MESCLUN_FERTILIZER</x:f>
        <x:v>29040</x:v>
      </x:c>
      <x:c r="Q1339" s="268" t="n">
        <x:f>MIN(M1339,FARMER_HOURS)*FARMER_RATE+MAX(M1339-FARMER_HOURS,0)*TEMP_RATE</x:f>
        <x:v>53877.00451709727</x:v>
      </x:c>
      <x:c r="R1339" s="268" t="n">
        <x:f>O1339-P1339-Q1339-FIXED_COST</x:f>
        <x:v>7162.9954829027265</x:v>
      </x:c>
      <x:c r="S1339" s="139" t="str">
        <x:f>IF(AND(L1339&lt;=TOTAL_BED_CAP,N1339&lt;=TEMP_WORKER_CAP),"YES","NO")</x:f>
        <x:v>YES</x:v>
      </x:c>
      <x:c r="T1339" s="139" t="n">
        <x:f>IF(S1339="YES",R1339,-1E+99)</x:f>
        <x:v>7162.9954829027265</x:v>
      </x:c>
    </x:row>
    <x:row r="1340">
      <x:c r="A1340" s="139"/>
      <x:c r="B1340" s="139"/>
      <x:c r="C1340" s="139"/>
      <x:c r="D1340" s="139"/>
      <x:c r="E1340" s="139"/>
      <x:c r="F1340" s="139"/>
      <x:c r="G1340" s="139"/>
      <x:c r="H1340" s="139"/>
      <x:c r="I1340" s="266" t="n">
        <x:f>INT((ROW()-ROW($I$46))/((CARROT_CAP+1)*(MESCLUN_CAP+1)))</x:f>
        <x:v>1</x:v>
      </x:c>
      <x:c r="J1340" s="266" t="n">
        <x:f>MOD(INT((ROW()-ROW($I$46))/(MESCLUN_CAP+1)),CARROT_CAP+1)</x:f>
        <x:v>20</x:v>
      </x:c>
      <x:c r="K1340" s="266" t="n">
        <x:f>MOD(ROW()-ROW($I$46),MESCLUN_CAP+1)</x:f>
        <x:v>23</x:v>
      </x:c>
      <x:c r="L1340" s="266" t="n">
        <x:f>SUM(I1340:K1340)</x:f>
        <x:v>44</x:v>
      </x:c>
      <x:c r="M1340" s="267" t="n">
        <x:f>I1340*TOMATO_HOURS*WEEKS*(1+TOMATO_DIM)^I1340+J1340*CARROT_HOURS*WEEKS*(1+CARROT_DIM)^J1340+K1340*MESCLUN_HOURS*WEEKS*(1+MESCLUN_DIM)^K1340</x:f>
        <x:v>2459.462049042239</x:v>
      </x:c>
      <x:c r="N1340" s="267" t="n">
        <x:f>MAX(M1340-FARMER_HOURS,0)/TEMP_HOURS_PER_WORKER</x:f>
        <x:v>1.2079597562793327</x:v>
      </x:c>
      <x:c r="O1340" s="268" t="n">
        <x:f>I1340*TOMATO_PRICE+J1340*CARROT_PRICE+K1340*MESCLUN_PRICE</x:f>
        <x:v>112780</x:v>
      </x:c>
      <x:c r="P1340" s="268" t="n">
        <x:f>I1340*TOMATO_FERTILIZER+J1340*CARROT_FERTILIZER+K1340*MESCLUN_FERTILIZER</x:f>
        <x:v>29920</x:v>
      </x:c>
      <x:c r="Q1340" s="268" t="n">
        <x:f>MIN(M1340,FARMER_HOURS)*FARMER_RATE+MAX(M1340-FARMER_HOURS,0)*TEMP_RATE</x:f>
        <x:v>55198.99390698332</x:v>
      </x:c>
      <x:c r="R1340" s="268" t="n">
        <x:f>O1340-P1340-Q1340-FIXED_COST</x:f>
        <x:v>7661.00609301668</x:v>
      </x:c>
      <x:c r="S1340" s="139" t="str">
        <x:f>IF(AND(L1340&lt;=TOTAL_BED_CAP,N1340&lt;=TEMP_WORKER_CAP),"YES","NO")</x:f>
        <x:v>YES</x:v>
      </x:c>
      <x:c r="T1340" s="139" t="n">
        <x:f>IF(S1340="YES",R1340,-1E+99)</x:f>
        <x:v>7661.00609301668</x:v>
      </x:c>
    </x:row>
    <x:row r="1341">
      <x:c r="A1341" s="139"/>
      <x:c r="B1341" s="139"/>
      <x:c r="C1341" s="139"/>
      <x:c r="D1341" s="139"/>
      <x:c r="E1341" s="139"/>
      <x:c r="F1341" s="139"/>
      <x:c r="G1341" s="139"/>
      <x:c r="H1341" s="139"/>
      <x:c r="I1341" s="266" t="n">
        <x:f>INT((ROW()-ROW($I$46))/((CARROT_CAP+1)*(MESCLUN_CAP+1)))</x:f>
        <x:v>1</x:v>
      </x:c>
      <x:c r="J1341" s="266" t="n">
        <x:f>MOD(INT((ROW()-ROW($I$46))/(MESCLUN_CAP+1)),CARROT_CAP+1)</x:f>
        <x:v>20</x:v>
      </x:c>
      <x:c r="K1341" s="266" t="n">
        <x:f>MOD(ROW()-ROW($I$46),MESCLUN_CAP+1)</x:f>
        <x:v>24</x:v>
      </x:c>
      <x:c r="L1341" s="266" t="n">
        <x:f>SUM(I1341:K1341)</x:f>
        <x:v>45</x:v>
      </x:c>
      <x:c r="M1341" s="267" t="n">
        <x:f>I1341*TOMATO_HOURS*WEEKS*(1+TOMATO_DIM)^I1341+J1341*CARROT_HOURS*WEEKS*(1+CARROT_DIM)^J1341+K1341*MESCLUN_HOURS*WEEKS*(1+MESCLUN_DIM)^K1341</x:f>
        <x:v>2537.3089986217346</x:v>
      </x:c>
      <x:c r="N1341" s="267" t="n">
        <x:f>MAX(M1341-FARMER_HOURS,0)/TEMP_HOURS_PER_WORKER</x:f>
        <x:v>1.2620201379317602</x:v>
      </x:c>
      <x:c r="O1341" s="268" t="n">
        <x:f>I1341*TOMATO_PRICE+J1341*CARROT_PRICE+K1341*MESCLUN_PRICE</x:f>
        <x:v>115480</x:v>
      </x:c>
      <x:c r="P1341" s="268" t="n">
        <x:f>I1341*TOMATO_FERTILIZER+J1341*CARROT_FERTILIZER+K1341*MESCLUN_FERTILIZER</x:f>
        <x:v>30800</x:v>
      </x:c>
      <x:c r="Q1341" s="268" t="n">
        <x:f>MIN(M1341,FARMER_HOURS)*FARMER_RATE+MAX(M1341-FARMER_HOURS,0)*TEMP_RATE</x:f>
        <x:v>56550.503448294</x:v>
      </x:c>
      <x:c r="R1341" s="268" t="n">
        <x:f>O1341-P1341-Q1341-FIXED_COST</x:f>
        <x:v>8129.496551705997</x:v>
      </x:c>
      <x:c r="S1341" s="139" t="str">
        <x:f>IF(AND(L1341&lt;=TOTAL_BED_CAP,N1341&lt;=TEMP_WORKER_CAP),"YES","NO")</x:f>
        <x:v>YES</x:v>
      </x:c>
      <x:c r="T1341" s="139" t="n">
        <x:f>IF(S1341="YES",R1341,-1E+99)</x:f>
        <x:v>8129.496551705997</x:v>
      </x:c>
    </x:row>
    <x:row r="1342">
      <x:c r="A1342" s="139"/>
      <x:c r="B1342" s="139"/>
      <x:c r="C1342" s="139"/>
      <x:c r="D1342" s="139"/>
      <x:c r="E1342" s="139"/>
      <x:c r="F1342" s="139"/>
      <x:c r="G1342" s="139"/>
      <x:c r="H1342" s="139"/>
      <x:c r="I1342" s="266" t="n">
        <x:f>INT((ROW()-ROW($I$46))/((CARROT_CAP+1)*(MESCLUN_CAP+1)))</x:f>
        <x:v>1</x:v>
      </x:c>
      <x:c r="J1342" s="266" t="n">
        <x:f>MOD(INT((ROW()-ROW($I$46))/(MESCLUN_CAP+1)),CARROT_CAP+1)</x:f>
        <x:v>20</x:v>
      </x:c>
      <x:c r="K1342" s="266" t="n">
        <x:f>MOD(ROW()-ROW($I$46),MESCLUN_CAP+1)</x:f>
        <x:v>25</x:v>
      </x:c>
      <x:c r="L1342" s="266" t="n">
        <x:f>SUM(I1342:K1342)</x:f>
        <x:v>46</x:v>
      </x:c>
      <x:c r="M1342" s="267" t="n">
        <x:f>I1342*TOMATO_HOURS*WEEKS*(1+TOMATO_DIM)^I1342+J1342*CARROT_HOURS*WEEKS*(1+CARROT_DIM)^J1342+K1342*MESCLUN_HOURS*WEEKS*(1+MESCLUN_DIM)^K1342</x:f>
        <x:v>2616.886920036832</x:v>
      </x:c>
      <x:c r="N1342" s="267" t="n">
        <x:f>MAX(M1342-FARMER_HOURS,0)/TEMP_HOURS_PER_WORKER</x:f>
        <x:v>1.3172825833589112</x:v>
      </x:c>
      <x:c r="O1342" s="268" t="n">
        <x:f>I1342*TOMATO_PRICE+J1342*CARROT_PRICE+K1342*MESCLUN_PRICE</x:f>
        <x:v>118180</x:v>
      </x:c>
      <x:c r="P1342" s="268" t="n">
        <x:f>I1342*TOMATO_FERTILIZER+J1342*CARROT_FERTILIZER+K1342*MESCLUN_FERTILIZER</x:f>
        <x:v>31680</x:v>
      </x:c>
      <x:c r="Q1342" s="268" t="n">
        <x:f>MIN(M1342,FARMER_HOURS)*FARMER_RATE+MAX(M1342-FARMER_HOURS,0)*TEMP_RATE</x:f>
        <x:v>57932.06458397278</x:v>
      </x:c>
      <x:c r="R1342" s="268" t="n">
        <x:f>O1342-P1342-Q1342-FIXED_COST</x:f>
        <x:v>8567.93541602722</x:v>
      </x:c>
      <x:c r="S1342" s="139" t="str">
        <x:f>IF(AND(L1342&lt;=TOTAL_BED_CAP,N1342&lt;=TEMP_WORKER_CAP),"YES","NO")</x:f>
        <x:v>YES</x:v>
      </x:c>
      <x:c r="T1342" s="139" t="n">
        <x:f>IF(S1342="YES",R1342,-1E+99)</x:f>
        <x:v>8567.93541602722</x:v>
      </x:c>
    </x:row>
    <x:row r="1343">
      <x:c r="A1343" s="139"/>
      <x:c r="B1343" s="139"/>
      <x:c r="C1343" s="139"/>
      <x:c r="D1343" s="139"/>
      <x:c r="E1343" s="139"/>
      <x:c r="F1343" s="139"/>
      <x:c r="G1343" s="139"/>
      <x:c r="H1343" s="139"/>
      <x:c r="I1343" s="266" t="n">
        <x:f>INT((ROW()-ROW($I$46))/((CARROT_CAP+1)*(MESCLUN_CAP+1)))</x:f>
        <x:v>1</x:v>
      </x:c>
      <x:c r="J1343" s="266" t="n">
        <x:f>MOD(INT((ROW()-ROW($I$46))/(MESCLUN_CAP+1)),CARROT_CAP+1)</x:f>
        <x:v>20</x:v>
      </x:c>
      <x:c r="K1343" s="266" t="n">
        <x:f>MOD(ROW()-ROW($I$46),MESCLUN_CAP+1)</x:f>
        <x:v>26</x:v>
      </x:c>
      <x:c r="L1343" s="266" t="n">
        <x:f>SUM(I1343:K1343)</x:f>
        <x:v>47</x:v>
      </x:c>
      <x:c r="M1343" s="267" t="n">
        <x:f>I1343*TOMATO_HOURS*WEEKS*(1+TOMATO_DIM)^I1343+J1343*CARROT_HOURS*WEEKS*(1+CARROT_DIM)^J1343+K1343*MESCLUN_HOURS*WEEKS*(1+MESCLUN_DIM)^K1343</x:f>
        <x:v>2698.2269239975494</x:v>
      </x:c>
      <x:c r="N1343" s="267" t="n">
        <x:f>MAX(M1343-FARMER_HOURS,0)/TEMP_HOURS_PER_WORKER</x:f>
        <x:v>1.3737686972205205</x:v>
      </x:c>
      <x:c r="O1343" s="268" t="n">
        <x:f>I1343*TOMATO_PRICE+J1343*CARROT_PRICE+K1343*MESCLUN_PRICE</x:f>
        <x:v>120880</x:v>
      </x:c>
      <x:c r="P1343" s="268" t="n">
        <x:f>I1343*TOMATO_FERTILIZER+J1343*CARROT_FERTILIZER+K1343*MESCLUN_FERTILIZER</x:f>
        <x:v>32560</x:v>
      </x:c>
      <x:c r="Q1343" s="268" t="n">
        <x:f>MIN(M1343,FARMER_HOURS)*FARMER_RATE+MAX(M1343-FARMER_HOURS,0)*TEMP_RATE</x:f>
        <x:v>59344.21743051301</x:v>
      </x:c>
      <x:c r="R1343" s="268" t="n">
        <x:f>O1343-P1343-Q1343-FIXED_COST</x:f>
        <x:v>8975.78256948699</x:v>
      </x:c>
      <x:c r="S1343" s="139" t="str">
        <x:f>IF(AND(L1343&lt;=TOTAL_BED_CAP,N1343&lt;=TEMP_WORKER_CAP),"YES","NO")</x:f>
        <x:v>YES</x:v>
      </x:c>
      <x:c r="T1343" s="139" t="n">
        <x:f>IF(S1343="YES",R1343,-1E+99)</x:f>
        <x:v>8975.78256948699</x:v>
      </x:c>
    </x:row>
    <x:row r="1344">
      <x:c r="A1344" s="139"/>
      <x:c r="B1344" s="139"/>
      <x:c r="C1344" s="139"/>
      <x:c r="D1344" s="139"/>
      <x:c r="E1344" s="139"/>
      <x:c r="F1344" s="139"/>
      <x:c r="G1344" s="139"/>
      <x:c r="H1344" s="139"/>
      <x:c r="I1344" s="266" t="n">
        <x:f>INT((ROW()-ROW($I$46))/((CARROT_CAP+1)*(MESCLUN_CAP+1)))</x:f>
        <x:v>1</x:v>
      </x:c>
      <x:c r="J1344" s="266" t="n">
        <x:f>MOD(INT((ROW()-ROW($I$46))/(MESCLUN_CAP+1)),CARROT_CAP+1)</x:f>
        <x:v>20</x:v>
      </x:c>
      <x:c r="K1344" s="266" t="n">
        <x:f>MOD(ROW()-ROW($I$46),MESCLUN_CAP+1)</x:f>
        <x:v>27</x:v>
      </x:c>
      <x:c r="L1344" s="266" t="n">
        <x:f>SUM(I1344:K1344)</x:f>
        <x:v>48</x:v>
      </x:c>
      <x:c r="M1344" s="267" t="n">
        <x:f>I1344*TOMATO_HOURS*WEEKS*(1+TOMATO_DIM)^I1344+J1344*CARROT_HOURS*WEEKS*(1+CARROT_DIM)^J1344+K1344*MESCLUN_HOURS*WEEKS*(1+MESCLUN_DIM)^K1344</x:f>
        <x:v>2781.3606285173064</x:v>
      </x:c>
      <x:c r="N1344" s="267" t="n">
        <x:f>MAX(M1344-FARMER_HOURS,0)/TEMP_HOURS_PER_WORKER</x:f>
        <x:v>1.4315004364703516</x:v>
      </x:c>
      <x:c r="O1344" s="268" t="n">
        <x:f>I1344*TOMATO_PRICE+J1344*CARROT_PRICE+K1344*MESCLUN_PRICE</x:f>
        <x:v>123580</x:v>
      </x:c>
      <x:c r="P1344" s="268" t="n">
        <x:f>I1344*TOMATO_FERTILIZER+J1344*CARROT_FERTILIZER+K1344*MESCLUN_FERTILIZER</x:f>
        <x:v>33440</x:v>
      </x:c>
      <x:c r="Q1344" s="268" t="n">
        <x:f>MIN(M1344,FARMER_HOURS)*FARMER_RATE+MAX(M1344-FARMER_HOURS,0)*TEMP_RATE</x:f>
        <x:v>60787.51091175879</x:v>
      </x:c>
      <x:c r="R1344" s="268" t="n">
        <x:f>O1344-P1344-Q1344-FIXED_COST</x:f>
        <x:v>9352.489088241207</x:v>
      </x:c>
      <x:c r="S1344" s="139" t="str">
        <x:f>IF(AND(L1344&lt;=TOTAL_BED_CAP,N1344&lt;=TEMP_WORKER_CAP),"YES","NO")</x:f>
        <x:v>YES</x:v>
      </x:c>
      <x:c r="T1344" s="139" t="n">
        <x:f>IF(S1344="YES",R1344,-1E+99)</x:f>
        <x:v>9352.489088241207</x:v>
      </x:c>
    </x:row>
    <x:row r="1345">
      <x:c r="A1345" s="139"/>
      <x:c r="B1345" s="139"/>
      <x:c r="C1345" s="139"/>
      <x:c r="D1345" s="139"/>
      <x:c r="E1345" s="139"/>
      <x:c r="F1345" s="139"/>
      <x:c r="G1345" s="139"/>
      <x:c r="H1345" s="139"/>
      <x:c r="I1345" s="266" t="n">
        <x:f>INT((ROW()-ROW($I$46))/((CARROT_CAP+1)*(MESCLUN_CAP+1)))</x:f>
        <x:v>1</x:v>
      </x:c>
      <x:c r="J1345" s="266" t="n">
        <x:f>MOD(INT((ROW()-ROW($I$46))/(MESCLUN_CAP+1)),CARROT_CAP+1)</x:f>
        <x:v>20</x:v>
      </x:c>
      <x:c r="K1345" s="266" t="n">
        <x:f>MOD(ROW()-ROW($I$46),MESCLUN_CAP+1)</x:f>
        <x:v>28</x:v>
      </x:c>
      <x:c r="L1345" s="266" t="n">
        <x:f>SUM(I1345:K1345)</x:f>
        <x:v>49</x:v>
      </x:c>
      <x:c r="M1345" s="267" t="n">
        <x:f>I1345*TOMATO_HOURS*WEEKS*(1+TOMATO_DIM)^I1345+J1345*CARROT_HOURS*WEEKS*(1+CARROT_DIM)^J1345+K1345*MESCLUN_HOURS*WEEKS*(1+MESCLUN_DIM)^K1345</x:f>
        <x:v>2866.32016673446</x:v>
      </x:c>
      <x:c r="N1345" s="267" t="n">
        <x:f>MAX(M1345-FARMER_HOURS,0)/TEMP_HOURS_PER_WORKER</x:f>
        <x:v>1.4905001157878195</x:v>
      </x:c>
      <x:c r="O1345" s="268" t="n">
        <x:f>I1345*TOMATO_PRICE+J1345*CARROT_PRICE+K1345*MESCLUN_PRICE</x:f>
        <x:v>126280</x:v>
      </x:c>
      <x:c r="P1345" s="268" t="n">
        <x:f>I1345*TOMATO_FERTILIZER+J1345*CARROT_FERTILIZER+K1345*MESCLUN_FERTILIZER</x:f>
        <x:v>34320</x:v>
      </x:c>
      <x:c r="Q1345" s="268" t="n">
        <x:f>MIN(M1345,FARMER_HOURS)*FARMER_RATE+MAX(M1345-FARMER_HOURS,0)*TEMP_RATE</x:f>
        <x:v>62262.502894695484</x:v>
      </x:c>
      <x:c r="R1345" s="268" t="n">
        <x:f>O1345-P1345-Q1345-FIXED_COST</x:f>
        <x:v>9697.497105304516</x:v>
      </x:c>
      <x:c r="S1345" s="139" t="str">
        <x:f>IF(AND(L1345&lt;=TOTAL_BED_CAP,N1345&lt;=TEMP_WORKER_CAP),"YES","NO")</x:f>
        <x:v>YES</x:v>
      </x:c>
      <x:c r="T1345" s="139" t="n">
        <x:f>IF(S1345="YES",R1345,-1E+99)</x:f>
        <x:v>9697.497105304516</x:v>
      </x:c>
    </x:row>
    <x:row r="1346">
      <x:c r="A1346" s="139"/>
      <x:c r="B1346" s="139"/>
      <x:c r="C1346" s="139"/>
      <x:c r="D1346" s="139"/>
      <x:c r="E1346" s="139"/>
      <x:c r="F1346" s="139"/>
      <x:c r="G1346" s="139"/>
      <x:c r="H1346" s="139"/>
      <x:c r="I1346" s="266" t="n">
        <x:f>INT((ROW()-ROW($I$46))/((CARROT_CAP+1)*(MESCLUN_CAP+1)))</x:f>
        <x:v>1</x:v>
      </x:c>
      <x:c r="J1346" s="266" t="n">
        <x:f>MOD(INT((ROW()-ROW($I$46))/(MESCLUN_CAP+1)),CARROT_CAP+1)</x:f>
        <x:v>20</x:v>
      </x:c>
      <x:c r="K1346" s="266" t="n">
        <x:f>MOD(ROW()-ROW($I$46),MESCLUN_CAP+1)</x:f>
        <x:v>29</x:v>
      </x:c>
      <x:c r="L1346" s="266" t="n">
        <x:f>SUM(I1346:K1346)</x:f>
        <x:v>50</x:v>
      </x:c>
      <x:c r="M1346" s="267" t="n">
        <x:f>I1346*TOMATO_HOURS*WEEKS*(1+TOMATO_DIM)^I1346+J1346*CARROT_HOURS*WEEKS*(1+CARROT_DIM)^J1346+K1346*MESCLUN_HOURS*WEEKS*(1+MESCLUN_DIM)^K1346</x:f>
        <x:v>2953.138194850113</x:v>
      </x:c>
      <x:c r="N1346" s="267" t="n">
        <x:f>MAX(M1346-FARMER_HOURS,0)/TEMP_HOURS_PER_WORKER</x:f>
        <x:v>1.5507904130903563</x:v>
      </x:c>
      <x:c r="O1346" s="268" t="n">
        <x:f>I1346*TOMATO_PRICE+J1346*CARROT_PRICE+K1346*MESCLUN_PRICE</x:f>
        <x:v>128980</x:v>
      </x:c>
      <x:c r="P1346" s="268" t="n">
        <x:f>I1346*TOMATO_FERTILIZER+J1346*CARROT_FERTILIZER+K1346*MESCLUN_FERTILIZER</x:f>
        <x:v>35200</x:v>
      </x:c>
      <x:c r="Q1346" s="268" t="n">
        <x:f>MIN(M1346,FARMER_HOURS)*FARMER_RATE+MAX(M1346-FARMER_HOURS,0)*TEMP_RATE</x:f>
        <x:v>63769.760327258904</x:v>
      </x:c>
      <x:c r="R1346" s="268" t="n">
        <x:f>O1346-P1346-Q1346-FIXED_COST</x:f>
        <x:v>10010.239672741096</x:v>
      </x:c>
      <x:c r="S1346" s="139" t="str">
        <x:f>IF(AND(L1346&lt;=TOTAL_BED_CAP,N1346&lt;=TEMP_WORKER_CAP),"YES","NO")</x:f>
        <x:v>YES</x:v>
      </x:c>
      <x:c r="T1346" s="139" t="n">
        <x:f>IF(S1346="YES",R1346,-1E+99)</x:f>
        <x:v>10010.239672741096</x:v>
      </x:c>
    </x:row>
    <x:row r="1347">
      <x:c r="A1347" s="139"/>
      <x:c r="B1347" s="139"/>
      <x:c r="C1347" s="139"/>
      <x:c r="D1347" s="139"/>
      <x:c r="E1347" s="139"/>
      <x:c r="F1347" s="139"/>
      <x:c r="G1347" s="139"/>
      <x:c r="H1347" s="139"/>
      <x:c r="I1347" s="266" t="n">
        <x:f>INT((ROW()-ROW($I$46))/((CARROT_CAP+1)*(MESCLUN_CAP+1)))</x:f>
        <x:v>1</x:v>
      </x:c>
      <x:c r="J1347" s="266" t="n">
        <x:f>MOD(INT((ROW()-ROW($I$46))/(MESCLUN_CAP+1)),CARROT_CAP+1)</x:f>
        <x:v>20</x:v>
      </x:c>
      <x:c r="K1347" s="266" t="n">
        <x:f>MOD(ROW()-ROW($I$46),MESCLUN_CAP+1)</x:f>
        <x:v>30</x:v>
      </x:c>
      <x:c r="L1347" s="266" t="n">
        <x:f>SUM(I1347:K1347)</x:f>
        <x:v>51</x:v>
      </x:c>
      <x:c r="M1347" s="267" t="n">
        <x:f>I1347*TOMATO_HOURS*WEEKS*(1+TOMATO_DIM)^I1347+J1347*CARROT_HOURS*WEEKS*(1+CARROT_DIM)^J1347+K1347*MESCLUN_HOURS*WEEKS*(1+MESCLUN_DIM)^K1347</x:f>
        <x:v>3041.847900183883</x:v>
      </x:c>
      <x:c r="N1347" s="267" t="n">
        <x:f>MAX(M1347-FARMER_HOURS,0)/TEMP_HOURS_PER_WORKER</x:f>
        <x:v>1.6123943751276966</x:v>
      </x:c>
      <x:c r="O1347" s="268" t="n">
        <x:f>I1347*TOMATO_PRICE+J1347*CARROT_PRICE+K1347*MESCLUN_PRICE</x:f>
        <x:v>131680</x:v>
      </x:c>
      <x:c r="P1347" s="268" t="n">
        <x:f>I1347*TOMATO_FERTILIZER+J1347*CARROT_FERTILIZER+K1347*MESCLUN_FERTILIZER</x:f>
        <x:v>36080</x:v>
      </x:c>
      <x:c r="Q1347" s="268" t="n">
        <x:f>MIN(M1347,FARMER_HOURS)*FARMER_RATE+MAX(M1347-FARMER_HOURS,0)*TEMP_RATE</x:f>
        <x:v>65309.859378192414</x:v>
      </x:c>
      <x:c r="R1347" s="268" t="n">
        <x:f>O1347-P1347-Q1347-FIXED_COST</x:f>
        <x:v>10290.140621807586</x:v>
      </x:c>
      <x:c r="S1347" s="139" t="str">
        <x:f>IF(AND(L1347&lt;=TOTAL_BED_CAP,N1347&lt;=TEMP_WORKER_CAP),"YES","NO")</x:f>
        <x:v>YES</x:v>
      </x:c>
      <x:c r="T1347" s="139" t="n">
        <x:f>IF(S1347="YES",R1347,-1E+99)</x:f>
        <x:v>10290.140621807586</x:v>
      </x:c>
    </x:row>
    <x:row r="1348">
      <x:c r="A1348" s="139"/>
      <x:c r="B1348" s="139"/>
      <x:c r="C1348" s="139"/>
      <x:c r="D1348" s="139"/>
      <x:c r="E1348" s="139"/>
      <x:c r="F1348" s="139"/>
      <x:c r="G1348" s="139"/>
      <x:c r="H1348" s="139"/>
      <x:c r="I1348" s="266" t="n">
        <x:f>INT((ROW()-ROW($I$46))/((CARROT_CAP+1)*(MESCLUN_CAP+1)))</x:f>
        <x:v>2</x:v>
      </x:c>
      <x:c r="J1348" s="266" t="n">
        <x:f>MOD(INT((ROW()-ROW($I$46))/(MESCLUN_CAP+1)),CARROT_CAP+1)</x:f>
        <x:v>0</x:v>
      </x:c>
      <x:c r="K1348" s="266" t="n">
        <x:f>MOD(ROW()-ROW($I$46),MESCLUN_CAP+1)</x:f>
        <x:v>0</x:v>
      </x:c>
      <x:c r="L1348" s="266" t="n">
        <x:f>SUM(I1348:K1348)</x:f>
        <x:v>2</x:v>
      </x:c>
      <x:c r="M1348" s="267" t="n">
        <x:f>I1348*TOMATO_HOURS*WEEKS*(1+TOMATO_DIM)^I1348+J1348*CARROT_HOURS*WEEKS*(1+CARROT_DIM)^J1348+K1348*MESCLUN_HOURS*WEEKS*(1+MESCLUN_DIM)^K1348</x:f>
        <x:v>217.80000000000004</x:v>
      </x:c>
      <x:c r="N1348" s="267" t="n">
        <x:f>MAX(M1348-FARMER_HOURS,0)/TEMP_HOURS_PER_WORKER</x:f>
        <x:v>0</x:v>
      </x:c>
      <x:c r="O1348" s="268" t="n">
        <x:f>I1348*TOMATO_PRICE+J1348*CARROT_PRICE+K1348*MESCLUN_PRICE</x:f>
        <x:v>17600</x:v>
      </x:c>
      <x:c r="P1348" s="268" t="n">
        <x:f>I1348*TOMATO_FERTILIZER+J1348*CARROT_FERTILIZER+K1348*MESCLUN_FERTILIZER</x:f>
        <x:v>1760</x:v>
      </x:c>
      <x:c r="Q1348" s="268" t="n">
        <x:f>MIN(M1348,FARMER_HOURS)*FARMER_RATE+MAX(M1348-FARMER_HOURS,0)*TEMP_RATE</x:f>
        <x:v>7562.500000000001</x:v>
      </x:c>
      <x:c r="R1348" s="268" t="n">
        <x:f>O1348-P1348-Q1348-FIXED_COST</x:f>
        <x:v>-11722.5</x:v>
      </x:c>
      <x:c r="S1348" s="139" t="str">
        <x:f>IF(AND(L1348&lt;=TOTAL_BED_CAP,N1348&lt;=TEMP_WORKER_CAP),"YES","NO")</x:f>
        <x:v>YES</x:v>
      </x:c>
      <x:c r="T1348" s="139" t="n">
        <x:f>IF(S1348="YES",R1348,-1E+99)</x:f>
        <x:v>-11722.5</x:v>
      </x:c>
    </x:row>
    <x:row r="1349">
      <x:c r="A1349" s="139"/>
      <x:c r="B1349" s="139"/>
      <x:c r="C1349" s="139"/>
      <x:c r="D1349" s="139"/>
      <x:c r="E1349" s="139"/>
      <x:c r="F1349" s="139"/>
      <x:c r="G1349" s="139"/>
      <x:c r="H1349" s="139"/>
      <x:c r="I1349" s="266" t="n">
        <x:f>INT((ROW()-ROW($I$46))/((CARROT_CAP+1)*(MESCLUN_CAP+1)))</x:f>
        <x:v>2</x:v>
      </x:c>
      <x:c r="J1349" s="266" t="n">
        <x:f>MOD(INT((ROW()-ROW($I$46))/(MESCLUN_CAP+1)),CARROT_CAP+1)</x:f>
        <x:v>0</x:v>
      </x:c>
      <x:c r="K1349" s="266" t="n">
        <x:f>MOD(ROW()-ROW($I$46),MESCLUN_CAP+1)</x:f>
        <x:v>1</x:v>
      </x:c>
      <x:c r="L1349" s="266" t="n">
        <x:f>SUM(I1349:K1349)</x:f>
        <x:v>3</x:v>
      </x:c>
      <x:c r="M1349" s="267" t="n">
        <x:f>I1349*TOMATO_HOURS*WEEKS*(1+TOMATO_DIM)^I1349+J1349*CARROT_HOURS*WEEKS*(1+CARROT_DIM)^J1349+K1349*MESCLUN_HOURS*WEEKS*(1+MESCLUN_DIM)^K1349</x:f>
        <x:v>263.36250000000007</x:v>
      </x:c>
      <x:c r="N1349" s="267" t="n">
        <x:f>MAX(M1349-FARMER_HOURS,0)/TEMP_HOURS_PER_WORKER</x:f>
        <x:v>0</x:v>
      </x:c>
      <x:c r="O1349" s="268" t="n">
        <x:f>I1349*TOMATO_PRICE+J1349*CARROT_PRICE+K1349*MESCLUN_PRICE</x:f>
        <x:v>20300</x:v>
      </x:c>
      <x:c r="P1349" s="268" t="n">
        <x:f>I1349*TOMATO_FERTILIZER+J1349*CARROT_FERTILIZER+K1349*MESCLUN_FERTILIZER</x:f>
        <x:v>2640</x:v>
      </x:c>
      <x:c r="Q1349" s="268" t="n">
        <x:f>MIN(M1349,FARMER_HOURS)*FARMER_RATE+MAX(M1349-FARMER_HOURS,0)*TEMP_RATE</x:f>
        <x:v>9144.531250000002</x:v>
      </x:c>
      <x:c r="R1349" s="268" t="n">
        <x:f>O1349-P1349-Q1349-FIXED_COST</x:f>
        <x:v>-11484.531250000002</x:v>
      </x:c>
      <x:c r="S1349" s="139" t="str">
        <x:f>IF(AND(L1349&lt;=TOTAL_BED_CAP,N1349&lt;=TEMP_WORKER_CAP),"YES","NO")</x:f>
        <x:v>YES</x:v>
      </x:c>
      <x:c r="T1349" s="139" t="n">
        <x:f>IF(S1349="YES",R1349,-1E+99)</x:f>
        <x:v>-11484.531250000002</x:v>
      </x:c>
    </x:row>
    <x:row r="1350">
      <x:c r="A1350" s="139"/>
      <x:c r="B1350" s="139"/>
      <x:c r="C1350" s="139"/>
      <x:c r="D1350" s="139"/>
      <x:c r="E1350" s="139"/>
      <x:c r="F1350" s="139"/>
      <x:c r="G1350" s="139"/>
      <x:c r="H1350" s="139"/>
      <x:c r="I1350" s="266" t="n">
        <x:f>INT((ROW()-ROW($I$46))/((CARROT_CAP+1)*(MESCLUN_CAP+1)))</x:f>
        <x:v>2</x:v>
      </x:c>
      <x:c r="J1350" s="266" t="n">
        <x:f>MOD(INT((ROW()-ROW($I$46))/(MESCLUN_CAP+1)),CARROT_CAP+1)</x:f>
        <x:v>0</x:v>
      </x:c>
      <x:c r="K1350" s="266" t="n">
        <x:f>MOD(ROW()-ROW($I$46),MESCLUN_CAP+1)</x:f>
        <x:v>2</x:v>
      </x:c>
      <x:c r="L1350" s="266" t="n">
        <x:f>SUM(I1350:K1350)</x:f>
        <x:v>4</x:v>
      </x:c>
      <x:c r="M1350" s="267" t="n">
        <x:f>I1350*TOMATO_HOURS*WEEKS*(1+TOMATO_DIM)^I1350+J1350*CARROT_HOURS*WEEKS*(1+CARROT_DIM)^J1350+K1350*MESCLUN_HOURS*WEEKS*(1+MESCLUN_DIM)^K1350</x:f>
        <x:v>310.06406250000003</x:v>
      </x:c>
      <x:c r="N1350" s="267" t="n">
        <x:f>MAX(M1350-FARMER_HOURS,0)/TEMP_HOURS_PER_WORKER</x:f>
        <x:v>0</x:v>
      </x:c>
      <x:c r="O1350" s="268" t="n">
        <x:f>I1350*TOMATO_PRICE+J1350*CARROT_PRICE+K1350*MESCLUN_PRICE</x:f>
        <x:v>23000</x:v>
      </x:c>
      <x:c r="P1350" s="268" t="n">
        <x:f>I1350*TOMATO_FERTILIZER+J1350*CARROT_FERTILIZER+K1350*MESCLUN_FERTILIZER</x:f>
        <x:v>3520</x:v>
      </x:c>
      <x:c r="Q1350" s="268" t="n">
        <x:f>MIN(M1350,FARMER_HOURS)*FARMER_RATE+MAX(M1350-FARMER_HOURS,0)*TEMP_RATE</x:f>
        <x:v>10766.113281250002</x:v>
      </x:c>
      <x:c r="R1350" s="268" t="n">
        <x:f>O1350-P1350-Q1350-FIXED_COST</x:f>
        <x:v>-11286.113281250002</x:v>
      </x:c>
      <x:c r="S1350" s="139" t="str">
        <x:f>IF(AND(L1350&lt;=TOTAL_BED_CAP,N1350&lt;=TEMP_WORKER_CAP),"YES","NO")</x:f>
        <x:v>YES</x:v>
      </x:c>
      <x:c r="T1350" s="139" t="n">
        <x:f>IF(S1350="YES",R1350,-1E+99)</x:f>
        <x:v>-11286.113281250002</x:v>
      </x:c>
    </x:row>
    <x:row r="1351">
      <x:c r="A1351" s="139"/>
      <x:c r="B1351" s="139"/>
      <x:c r="C1351" s="139"/>
      <x:c r="D1351" s="139"/>
      <x:c r="E1351" s="139"/>
      <x:c r="F1351" s="139"/>
      <x:c r="G1351" s="139"/>
      <x:c r="H1351" s="139"/>
      <x:c r="I1351" s="266" t="n">
        <x:f>INT((ROW()-ROW($I$46))/((CARROT_CAP+1)*(MESCLUN_CAP+1)))</x:f>
        <x:v>2</x:v>
      </x:c>
      <x:c r="J1351" s="266" t="n">
        <x:f>MOD(INT((ROW()-ROW($I$46))/(MESCLUN_CAP+1)),CARROT_CAP+1)</x:f>
        <x:v>0</x:v>
      </x:c>
      <x:c r="K1351" s="266" t="n">
        <x:f>MOD(ROW()-ROW($I$46),MESCLUN_CAP+1)</x:f>
        <x:v>3</x:v>
      </x:c>
      <x:c r="L1351" s="266" t="n">
        <x:f>SUM(I1351:K1351)</x:f>
        <x:v>5</x:v>
      </x:c>
      <x:c r="M1351" s="267" t="n">
        <x:f>I1351*TOMATO_HOURS*WEEKS*(1+TOMATO_DIM)^I1351+J1351*CARROT_HOURS*WEEKS*(1+CARROT_DIM)^J1351+K1351*MESCLUN_HOURS*WEEKS*(1+MESCLUN_DIM)^K1351</x:f>
        <x:v>357.926044921875</x:v>
      </x:c>
      <x:c r="N1351" s="267" t="n">
        <x:f>MAX(M1351-FARMER_HOURS,0)/TEMP_HOURS_PER_WORKER</x:f>
        <x:v>0</x:v>
      </x:c>
      <x:c r="O1351" s="268" t="n">
        <x:f>I1351*TOMATO_PRICE+J1351*CARROT_PRICE+K1351*MESCLUN_PRICE</x:f>
        <x:v>25700</x:v>
      </x:c>
      <x:c r="P1351" s="268" t="n">
        <x:f>I1351*TOMATO_FERTILIZER+J1351*CARROT_FERTILIZER+K1351*MESCLUN_FERTILIZER</x:f>
        <x:v>4400</x:v>
      </x:c>
      <x:c r="Q1351" s="268" t="n">
        <x:f>MIN(M1351,FARMER_HOURS)*FARMER_RATE+MAX(M1351-FARMER_HOURS,0)*TEMP_RATE</x:f>
        <x:v>12427.987670898438</x:v>
      </x:c>
      <x:c r="R1351" s="268" t="n">
        <x:f>O1351-P1351-Q1351-FIXED_COST</x:f>
        <x:v>-11127.987670898438</x:v>
      </x:c>
      <x:c r="S1351" s="139" t="str">
        <x:f>IF(AND(L1351&lt;=TOTAL_BED_CAP,N1351&lt;=TEMP_WORKER_CAP),"YES","NO")</x:f>
        <x:v>YES</x:v>
      </x:c>
      <x:c r="T1351" s="139" t="n">
        <x:f>IF(S1351="YES",R1351,-1E+99)</x:f>
        <x:v>-11127.987670898438</x:v>
      </x:c>
    </x:row>
    <x:row r="1352">
      <x:c r="A1352" s="139"/>
      <x:c r="B1352" s="139"/>
      <x:c r="C1352" s="139"/>
      <x:c r="D1352" s="139"/>
      <x:c r="E1352" s="139"/>
      <x:c r="F1352" s="139"/>
      <x:c r="G1352" s="139"/>
      <x:c r="H1352" s="139"/>
      <x:c r="I1352" s="266" t="n">
        <x:f>INT((ROW()-ROW($I$46))/((CARROT_CAP+1)*(MESCLUN_CAP+1)))</x:f>
        <x:v>2</x:v>
      </x:c>
      <x:c r="J1352" s="266" t="n">
        <x:f>MOD(INT((ROW()-ROW($I$46))/(MESCLUN_CAP+1)),CARROT_CAP+1)</x:f>
        <x:v>0</x:v>
      </x:c>
      <x:c r="K1352" s="266" t="n">
        <x:f>MOD(ROW()-ROW($I$46),MESCLUN_CAP+1)</x:f>
        <x:v>4</x:v>
      </x:c>
      <x:c r="L1352" s="266" t="n">
        <x:f>SUM(I1352:K1352)</x:f>
        <x:v>6</x:v>
      </x:c>
      <x:c r="M1352" s="267" t="n">
        <x:f>I1352*TOMATO_HOURS*WEEKS*(1+TOMATO_DIM)^I1352+J1352*CARROT_HOURS*WEEKS*(1+CARROT_DIM)^J1352+K1352*MESCLUN_HOURS*WEEKS*(1+MESCLUN_DIM)^K1352</x:f>
        <x:v>406.97016064453123</x:v>
      </x:c>
      <x:c r="N1352" s="267" t="n">
        <x:f>MAX(M1352-FARMER_HOURS,0)/TEMP_HOURS_PER_WORKER</x:f>
        <x:v>0</x:v>
      </x:c>
      <x:c r="O1352" s="268" t="n">
        <x:f>I1352*TOMATO_PRICE+J1352*CARROT_PRICE+K1352*MESCLUN_PRICE</x:f>
        <x:v>28400</x:v>
      </x:c>
      <x:c r="P1352" s="268" t="n">
        <x:f>I1352*TOMATO_FERTILIZER+J1352*CARROT_FERTILIZER+K1352*MESCLUN_FERTILIZER</x:f>
        <x:v>5280</x:v>
      </x:c>
      <x:c r="Q1352" s="268" t="n">
        <x:f>MIN(M1352,FARMER_HOURS)*FARMER_RATE+MAX(M1352-FARMER_HOURS,0)*TEMP_RATE</x:f>
        <x:v>14130.90835571289</x:v>
      </x:c>
      <x:c r="R1352" s="268" t="n">
        <x:f>O1352-P1352-Q1352-FIXED_COST</x:f>
        <x:v>-11010.90835571289</x:v>
      </x:c>
      <x:c r="S1352" s="139" t="str">
        <x:f>IF(AND(L1352&lt;=TOTAL_BED_CAP,N1352&lt;=TEMP_WORKER_CAP),"YES","NO")</x:f>
        <x:v>YES</x:v>
      </x:c>
      <x:c r="T1352" s="139" t="n">
        <x:f>IF(S1352="YES",R1352,-1E+99)</x:f>
        <x:v>-11010.90835571289</x:v>
      </x:c>
    </x:row>
    <x:row r="1353">
      <x:c r="A1353" s="139"/>
      <x:c r="B1353" s="139"/>
      <x:c r="C1353" s="139"/>
      <x:c r="D1353" s="139"/>
      <x:c r="E1353" s="139"/>
      <x:c r="F1353" s="139"/>
      <x:c r="G1353" s="139"/>
      <x:c r="H1353" s="139"/>
      <x:c r="I1353" s="266" t="n">
        <x:f>INT((ROW()-ROW($I$46))/((CARROT_CAP+1)*(MESCLUN_CAP+1)))</x:f>
        <x:v>2</x:v>
      </x:c>
      <x:c r="J1353" s="266" t="n">
        <x:f>MOD(INT((ROW()-ROW($I$46))/(MESCLUN_CAP+1)),CARROT_CAP+1)</x:f>
        <x:v>0</x:v>
      </x:c>
      <x:c r="K1353" s="266" t="n">
        <x:f>MOD(ROW()-ROW($I$46),MESCLUN_CAP+1)</x:f>
        <x:v>5</x:v>
      </x:c>
      <x:c r="L1353" s="266" t="n">
        <x:f>SUM(I1353:K1353)</x:f>
        <x:v>7</x:v>
      </x:c>
      <x:c r="M1353" s="267" t="n">
        <x:f>I1353*TOMATO_HOURS*WEEKS*(1+TOMATO_DIM)^I1353+J1353*CARROT_HOURS*WEEKS*(1+CARROT_DIM)^J1353+K1353*MESCLUN_HOURS*WEEKS*(1+MESCLUN_DIM)^K1353</x:f>
        <x:v>457.21848456573485</x:v>
      </x:c>
      <x:c r="N1353" s="267" t="n">
        <x:f>MAX(M1353-FARMER_HOURS,0)/TEMP_HOURS_PER_WORKER</x:f>
        <x:v>0</x:v>
      </x:c>
      <x:c r="O1353" s="268" t="n">
        <x:f>I1353*TOMATO_PRICE+J1353*CARROT_PRICE+K1353*MESCLUN_PRICE</x:f>
        <x:v>31100</x:v>
      </x:c>
      <x:c r="P1353" s="268" t="n">
        <x:f>I1353*TOMATO_FERTILIZER+J1353*CARROT_FERTILIZER+K1353*MESCLUN_FERTILIZER</x:f>
        <x:v>6160</x:v>
      </x:c>
      <x:c r="Q1353" s="268" t="n">
        <x:f>MIN(M1353,FARMER_HOURS)*FARMER_RATE+MAX(M1353-FARMER_HOURS,0)*TEMP_RATE</x:f>
        <x:v>15875.641825199127</x:v>
      </x:c>
      <x:c r="R1353" s="268" t="n">
        <x:f>O1353-P1353-Q1353-FIXED_COST</x:f>
        <x:v>-10935.641825199127</x:v>
      </x:c>
      <x:c r="S1353" s="139" t="str">
        <x:f>IF(AND(L1353&lt;=TOTAL_BED_CAP,N1353&lt;=TEMP_WORKER_CAP),"YES","NO")</x:f>
        <x:v>YES</x:v>
      </x:c>
      <x:c r="T1353" s="139" t="n">
        <x:f>IF(S1353="YES",R1353,-1E+99)</x:f>
        <x:v>-10935.641825199127</x:v>
      </x:c>
    </x:row>
    <x:row r="1354">
      <x:c r="A1354" s="139"/>
      <x:c r="B1354" s="139"/>
      <x:c r="C1354" s="139"/>
      <x:c r="D1354" s="139"/>
      <x:c r="E1354" s="139"/>
      <x:c r="F1354" s="139"/>
      <x:c r="G1354" s="139"/>
      <x:c r="H1354" s="139"/>
      <x:c r="I1354" s="266" t="n">
        <x:f>INT((ROW()-ROW($I$46))/((CARROT_CAP+1)*(MESCLUN_CAP+1)))</x:f>
        <x:v>2</x:v>
      </x:c>
      <x:c r="J1354" s="266" t="n">
        <x:f>MOD(INT((ROW()-ROW($I$46))/(MESCLUN_CAP+1)),CARROT_CAP+1)</x:f>
        <x:v>0</x:v>
      </x:c>
      <x:c r="K1354" s="266" t="n">
        <x:f>MOD(ROW()-ROW($I$46),MESCLUN_CAP+1)</x:f>
        <x:v>6</x:v>
      </x:c>
      <x:c r="L1354" s="266" t="n">
        <x:f>SUM(I1354:K1354)</x:f>
        <x:v>8</x:v>
      </x:c>
      <x:c r="M1354" s="267" t="n">
        <x:f>I1354*TOMATO_HOURS*WEEKS*(1+TOMATO_DIM)^I1354+J1354*CARROT_HOURS*WEEKS*(1+CARROT_DIM)^J1354+K1354*MESCLUN_HOURS*WEEKS*(1+MESCLUN_DIM)^K1354</x:f>
        <x:v>508.6934587473678</x:v>
      </x:c>
      <x:c r="N1354" s="267" t="n">
        <x:f>MAX(M1354-FARMER_HOURS,0)/TEMP_HOURS_PER_WORKER</x:f>
        <x:v>0</x:v>
      </x:c>
      <x:c r="O1354" s="268" t="n">
        <x:f>I1354*TOMATO_PRICE+J1354*CARROT_PRICE+K1354*MESCLUN_PRICE</x:f>
        <x:v>33800</x:v>
      </x:c>
      <x:c r="P1354" s="268" t="n">
        <x:f>I1354*TOMATO_FERTILIZER+J1354*CARROT_FERTILIZER+K1354*MESCLUN_FERTILIZER</x:f>
        <x:v>7040</x:v>
      </x:c>
      <x:c r="Q1354" s="268" t="n">
        <x:f>MIN(M1354,FARMER_HOURS)*FARMER_RATE+MAX(M1354-FARMER_HOURS,0)*TEMP_RATE</x:f>
        <x:v>17662.967317616938</x:v>
      </x:c>
      <x:c r="R1354" s="268" t="n">
        <x:f>O1354-P1354-Q1354-FIXED_COST</x:f>
        <x:v>-10902.967317616938</x:v>
      </x:c>
      <x:c r="S1354" s="139" t="str">
        <x:f>IF(AND(L1354&lt;=TOTAL_BED_CAP,N1354&lt;=TEMP_WORKER_CAP),"YES","NO")</x:f>
        <x:v>YES</x:v>
      </x:c>
      <x:c r="T1354" s="139" t="n">
        <x:f>IF(S1354="YES",R1354,-1E+99)</x:f>
        <x:v>-10902.967317616938</x:v>
      </x:c>
    </x:row>
    <x:row r="1355">
      <x:c r="A1355" s="139"/>
      <x:c r="B1355" s="139"/>
      <x:c r="C1355" s="139"/>
      <x:c r="D1355" s="139"/>
      <x:c r="E1355" s="139"/>
      <x:c r="F1355" s="139"/>
      <x:c r="G1355" s="139"/>
      <x:c r="H1355" s="139"/>
      <x:c r="I1355" s="266" t="n">
        <x:f>INT((ROW()-ROW($I$46))/((CARROT_CAP+1)*(MESCLUN_CAP+1)))</x:f>
        <x:v>2</x:v>
      </x:c>
      <x:c r="J1355" s="266" t="n">
        <x:f>MOD(INT((ROW()-ROW($I$46))/(MESCLUN_CAP+1)),CARROT_CAP+1)</x:f>
        <x:v>0</x:v>
      </x:c>
      <x:c r="K1355" s="266" t="n">
        <x:f>MOD(ROW()-ROW($I$46),MESCLUN_CAP+1)</x:f>
        <x:v>7</x:v>
      </x:c>
      <x:c r="L1355" s="266" t="n">
        <x:f>SUM(I1355:K1355)</x:f>
        <x:v>9</x:v>
      </x:c>
      <x:c r="M1355" s="267" t="n">
        <x:f>I1355*TOMATO_HOURS*WEEKS*(1+TOMATO_DIM)^I1355+J1355*CARROT_HOURS*WEEKS*(1+CARROT_DIM)^J1355+K1355*MESCLUN_HOURS*WEEKS*(1+MESCLUN_DIM)^K1355</x:f>
        <x:v>561.4178981453282</x:v>
      </x:c>
      <x:c r="N1355" s="267" t="n">
        <x:f>MAX(M1355-FARMER_HOURS,0)/TEMP_HOURS_PER_WORKER</x:f>
        <x:v>0</x:v>
      </x:c>
      <x:c r="O1355" s="268" t="n">
        <x:f>I1355*TOMATO_PRICE+J1355*CARROT_PRICE+K1355*MESCLUN_PRICE</x:f>
        <x:v>36500</x:v>
      </x:c>
      <x:c r="P1355" s="268" t="n">
        <x:f>I1355*TOMATO_FERTILIZER+J1355*CARROT_FERTILIZER+K1355*MESCLUN_FERTILIZER</x:f>
        <x:v>7920</x:v>
      </x:c>
      <x:c r="Q1355" s="268" t="n">
        <x:f>MIN(M1355,FARMER_HOURS)*FARMER_RATE+MAX(M1355-FARMER_HOURS,0)*TEMP_RATE</x:f>
        <x:v>19493.677018935006</x:v>
      </x:c>
      <x:c r="R1355" s="268" t="n">
        <x:f>O1355-P1355-Q1355-FIXED_COST</x:f>
        <x:v>-10913.677018935006</x:v>
      </x:c>
      <x:c r="S1355" s="139" t="str">
        <x:f>IF(AND(L1355&lt;=TOTAL_BED_CAP,N1355&lt;=TEMP_WORKER_CAP),"YES","NO")</x:f>
        <x:v>YES</x:v>
      </x:c>
      <x:c r="T1355" s="139" t="n">
        <x:f>IF(S1355="YES",R1355,-1E+99)</x:f>
        <x:v>-10913.677018935006</x:v>
      </x:c>
    </x:row>
    <x:row r="1356">
      <x:c r="A1356" s="139"/>
      <x:c r="B1356" s="139"/>
      <x:c r="C1356" s="139"/>
      <x:c r="D1356" s="139"/>
      <x:c r="E1356" s="139"/>
      <x:c r="F1356" s="139"/>
      <x:c r="G1356" s="139"/>
      <x:c r="H1356" s="139"/>
      <x:c r="I1356" s="266" t="n">
        <x:f>INT((ROW()-ROW($I$46))/((CARROT_CAP+1)*(MESCLUN_CAP+1)))</x:f>
        <x:v>2</x:v>
      </x:c>
      <x:c r="J1356" s="266" t="n">
        <x:f>MOD(INT((ROW()-ROW($I$46))/(MESCLUN_CAP+1)),CARROT_CAP+1)</x:f>
        <x:v>0</x:v>
      </x:c>
      <x:c r="K1356" s="266" t="n">
        <x:f>MOD(ROW()-ROW($I$46),MESCLUN_CAP+1)</x:f>
        <x:v>8</x:v>
      </x:c>
      <x:c r="L1356" s="266" t="n">
        <x:f>SUM(I1356:K1356)</x:f>
        <x:v>10</x:v>
      </x:c>
      <x:c r="M1356" s="267" t="n">
        <x:f>I1356*TOMATO_HOURS*WEEKS*(1+TOMATO_DIM)^I1356+J1356*CARROT_HOURS*WEEKS*(1+CARROT_DIM)^J1356+K1356*MESCLUN_HOURS*WEEKS*(1+MESCLUN_DIM)^K1356</x:f>
        <x:v>615.4149964253083</x:v>
      </x:c>
      <x:c r="N1356" s="267" t="n">
        <x:f>MAX(M1356-FARMER_HOURS,0)/TEMP_HOURS_PER_WORKER</x:f>
        <x:v>0</x:v>
      </x:c>
      <x:c r="O1356" s="268" t="n">
        <x:f>I1356*TOMATO_PRICE+J1356*CARROT_PRICE+K1356*MESCLUN_PRICE</x:f>
        <x:v>39200</x:v>
      </x:c>
      <x:c r="P1356" s="268" t="n">
        <x:f>I1356*TOMATO_FERTILIZER+J1356*CARROT_FERTILIZER+K1356*MESCLUN_FERTILIZER</x:f>
        <x:v>8800</x:v>
      </x:c>
      <x:c r="Q1356" s="268" t="n">
        <x:f>MIN(M1356,FARMER_HOURS)*FARMER_RATE+MAX(M1356-FARMER_HOURS,0)*TEMP_RATE</x:f>
        <x:v>21368.57626476765</x:v>
      </x:c>
      <x:c r="R1356" s="268" t="n">
        <x:f>O1356-P1356-Q1356-FIXED_COST</x:f>
        <x:v>-10968.57626476765</x:v>
      </x:c>
      <x:c r="S1356" s="139" t="str">
        <x:f>IF(AND(L1356&lt;=TOTAL_BED_CAP,N1356&lt;=TEMP_WORKER_CAP),"YES","NO")</x:f>
        <x:v>YES</x:v>
      </x:c>
      <x:c r="T1356" s="139" t="n">
        <x:f>IF(S1356="YES",R1356,-1E+99)</x:f>
        <x:v>-10968.57626476765</x:v>
      </x:c>
    </x:row>
    <x:row r="1357">
      <x:c r="A1357" s="139"/>
      <x:c r="B1357" s="139"/>
      <x:c r="C1357" s="139"/>
      <x:c r="D1357" s="139"/>
      <x:c r="E1357" s="139"/>
      <x:c r="F1357" s="139"/>
      <x:c r="G1357" s="139"/>
      <x:c r="H1357" s="139"/>
      <x:c r="I1357" s="266" t="n">
        <x:f>INT((ROW()-ROW($I$46))/((CARROT_CAP+1)*(MESCLUN_CAP+1)))</x:f>
        <x:v>2</x:v>
      </x:c>
      <x:c r="J1357" s="266" t="n">
        <x:f>MOD(INT((ROW()-ROW($I$46))/(MESCLUN_CAP+1)),CARROT_CAP+1)</x:f>
        <x:v>0</x:v>
      </x:c>
      <x:c r="K1357" s="266" t="n">
        <x:f>MOD(ROW()-ROW($I$46),MESCLUN_CAP+1)</x:f>
        <x:v>9</x:v>
      </x:c>
      <x:c r="L1357" s="266" t="n">
        <x:f>SUM(I1357:K1357)</x:f>
        <x:v>11</x:v>
      </x:c>
      <x:c r="M1357" s="267" t="n">
        <x:f>I1357*TOMATO_HOURS*WEEKS*(1+TOMATO_DIM)^I1357+J1357*CARROT_HOURS*WEEKS*(1+CARROT_DIM)^J1357+K1357*MESCLUN_HOURS*WEEKS*(1+MESCLUN_DIM)^K1357</x:f>
        <x:v>670.7083318657028</x:v>
      </x:c>
      <x:c r="N1357" s="267" t="n">
        <x:f>MAX(M1357-FARMER_HOURS,0)/TEMP_HOURS_PER_WORKER</x:f>
        <x:v>0</x:v>
      </x:c>
      <x:c r="O1357" s="268" t="n">
        <x:f>I1357*TOMATO_PRICE+J1357*CARROT_PRICE+K1357*MESCLUN_PRICE</x:f>
        <x:v>41900</x:v>
      </x:c>
      <x:c r="P1357" s="268" t="n">
        <x:f>I1357*TOMATO_FERTILIZER+J1357*CARROT_FERTILIZER+K1357*MESCLUN_FERTILIZER</x:f>
        <x:v>9680</x:v>
      </x:c>
      <x:c r="Q1357" s="268" t="n">
        <x:f>MIN(M1357,FARMER_HOURS)*FARMER_RATE+MAX(M1357-FARMER_HOURS,0)*TEMP_RATE</x:f>
        <x:v>23288.483745336904</x:v>
      </x:c>
      <x:c r="R1357" s="268" t="n">
        <x:f>O1357-P1357-Q1357-FIXED_COST</x:f>
        <x:v>-11068.483745336904</x:v>
      </x:c>
      <x:c r="S1357" s="139" t="str">
        <x:f>IF(AND(L1357&lt;=TOTAL_BED_CAP,N1357&lt;=TEMP_WORKER_CAP),"YES","NO")</x:f>
        <x:v>YES</x:v>
      </x:c>
      <x:c r="T1357" s="139" t="n">
        <x:f>IF(S1357="YES",R1357,-1E+99)</x:f>
        <x:v>-11068.483745336904</x:v>
      </x:c>
    </x:row>
    <x:row r="1358">
      <x:c r="A1358" s="139"/>
      <x:c r="B1358" s="139"/>
      <x:c r="C1358" s="139"/>
      <x:c r="D1358" s="139"/>
      <x:c r="E1358" s="139"/>
      <x:c r="F1358" s="139"/>
      <x:c r="G1358" s="139"/>
      <x:c r="H1358" s="139"/>
      <x:c r="I1358" s="266" t="n">
        <x:f>INT((ROW()-ROW($I$46))/((CARROT_CAP+1)*(MESCLUN_CAP+1)))</x:f>
        <x:v>2</x:v>
      </x:c>
      <x:c r="J1358" s="266" t="n">
        <x:f>MOD(INT((ROW()-ROW($I$46))/(MESCLUN_CAP+1)),CARROT_CAP+1)</x:f>
        <x:v>0</x:v>
      </x:c>
      <x:c r="K1358" s="266" t="n">
        <x:f>MOD(ROW()-ROW($I$46),MESCLUN_CAP+1)</x:f>
        <x:v>10</x:v>
      </x:c>
      <x:c r="L1358" s="266" t="n">
        <x:f>SUM(I1358:K1358)</x:f>
        <x:v>12</x:v>
      </x:c>
      <x:c r="M1358" s="267" t="n">
        <x:f>I1358*TOMATO_HOURS*WEEKS*(1+TOMATO_DIM)^I1358+J1358*CARROT_HOURS*WEEKS*(1+CARROT_DIM)^J1358+K1358*MESCLUN_HOURS*WEEKS*(1+MESCLUN_DIM)^K1358</x:f>
        <x:v>727.3218733489156</x:v>
      </x:c>
      <x:c r="N1358" s="267" t="n">
        <x:f>MAX(M1358-FARMER_HOURS,0)/TEMP_HOURS_PER_WORKER</x:f>
        <x:v>0.00508463427008026</x:v>
      </x:c>
      <x:c r="O1358" s="268" t="n">
        <x:f>I1358*TOMATO_PRICE+J1358*CARROT_PRICE+K1358*MESCLUN_PRICE</x:f>
        <x:v>44600</x:v>
      </x:c>
      <x:c r="P1358" s="268" t="n">
        <x:f>I1358*TOMATO_FERTILIZER+J1358*CARROT_FERTILIZER+K1358*MESCLUN_FERTILIZER</x:f>
        <x:v>10560</x:v>
      </x:c>
      <x:c r="Q1358" s="268" t="n">
        <x:f>MIN(M1358,FARMER_HOURS)*FARMER_RATE+MAX(M1358-FARMER_HOURS,0)*TEMP_RATE</x:f>
        <x:v>25127.115856752007</x:v>
      </x:c>
      <x:c r="R1358" s="268" t="n">
        <x:f>O1358-P1358-Q1358-FIXED_COST</x:f>
        <x:v>-11087.115856752007</x:v>
      </x:c>
      <x:c r="S1358" s="139" t="str">
        <x:f>IF(AND(L1358&lt;=TOTAL_BED_CAP,N1358&lt;=TEMP_WORKER_CAP),"YES","NO")</x:f>
        <x:v>YES</x:v>
      </x:c>
      <x:c r="T1358" s="139" t="n">
        <x:f>IF(S1358="YES",R1358,-1E+99)</x:f>
        <x:v>-11087.115856752007</x:v>
      </x:c>
    </x:row>
    <x:row r="1359">
      <x:c r="A1359" s="139"/>
      <x:c r="B1359" s="139"/>
      <x:c r="C1359" s="139"/>
      <x:c r="D1359" s="139"/>
      <x:c r="E1359" s="139"/>
      <x:c r="F1359" s="139"/>
      <x:c r="G1359" s="139"/>
      <x:c r="H1359" s="139"/>
      <x:c r="I1359" s="266" t="n">
        <x:f>INT((ROW()-ROW($I$46))/((CARROT_CAP+1)*(MESCLUN_CAP+1)))</x:f>
        <x:v>2</x:v>
      </x:c>
      <x:c r="J1359" s="266" t="n">
        <x:f>MOD(INT((ROW()-ROW($I$46))/(MESCLUN_CAP+1)),CARROT_CAP+1)</x:f>
        <x:v>0</x:v>
      </x:c>
      <x:c r="K1359" s="266" t="n">
        <x:f>MOD(ROW()-ROW($I$46),MESCLUN_CAP+1)</x:f>
        <x:v>11</x:v>
      </x:c>
      <x:c r="L1359" s="266" t="n">
        <x:f>SUM(I1359:K1359)</x:f>
        <x:v>13</x:v>
      </x:c>
      <x:c r="M1359" s="267" t="n">
        <x:f>I1359*TOMATO_HOURS*WEEKS*(1+TOMATO_DIM)^I1359+J1359*CARROT_HOURS*WEEKS*(1+CARROT_DIM)^J1359+K1359*MESCLUN_HOURS*WEEKS*(1+MESCLUN_DIM)^K1359</x:f>
        <x:v>785.2799864423547</x:v>
      </x:c>
      <x:c r="N1359" s="267" t="n">
        <x:f>MAX(M1359-FARMER_HOURS,0)/TEMP_HOURS_PER_WORKER</x:f>
        <x:v>0.045333323918301874</x:v>
      </x:c>
      <x:c r="O1359" s="268" t="n">
        <x:f>I1359*TOMATO_PRICE+J1359*CARROT_PRICE+K1359*MESCLUN_PRICE</x:f>
        <x:v>47300</x:v>
      </x:c>
      <x:c r="P1359" s="268" t="n">
        <x:f>I1359*TOMATO_FERTILIZER+J1359*CARROT_FERTILIZER+K1359*MESCLUN_FERTILIZER</x:f>
        <x:v>11440</x:v>
      </x:c>
      <x:c r="Q1359" s="268" t="n">
        <x:f>MIN(M1359,FARMER_HOURS)*FARMER_RATE+MAX(M1359-FARMER_HOURS,0)*TEMP_RATE</x:f>
        <x:v>26133.333097957548</x:v>
      </x:c>
      <x:c r="R1359" s="268" t="n">
        <x:f>O1359-P1359-Q1359-FIXED_COST</x:f>
        <x:v>-10273.333097957548</x:v>
      </x:c>
      <x:c r="S1359" s="139" t="str">
        <x:f>IF(AND(L1359&lt;=TOTAL_BED_CAP,N1359&lt;=TEMP_WORKER_CAP),"YES","NO")</x:f>
        <x:v>YES</x:v>
      </x:c>
      <x:c r="T1359" s="139" t="n">
        <x:f>IF(S1359="YES",R1359,-1E+99)</x:f>
        <x:v>-10273.333097957548</x:v>
      </x:c>
    </x:row>
    <x:row r="1360">
      <x:c r="A1360" s="139"/>
      <x:c r="B1360" s="139"/>
      <x:c r="C1360" s="139"/>
      <x:c r="D1360" s="139"/>
      <x:c r="E1360" s="139"/>
      <x:c r="F1360" s="139"/>
      <x:c r="G1360" s="139"/>
      <x:c r="H1360" s="139"/>
      <x:c r="I1360" s="266" t="n">
        <x:f>INT((ROW()-ROW($I$46))/((CARROT_CAP+1)*(MESCLUN_CAP+1)))</x:f>
        <x:v>2</x:v>
      </x:c>
      <x:c r="J1360" s="266" t="n">
        <x:f>MOD(INT((ROW()-ROW($I$46))/(MESCLUN_CAP+1)),CARROT_CAP+1)</x:f>
        <x:v>0</x:v>
      </x:c>
      <x:c r="K1360" s="266" t="n">
        <x:f>MOD(ROW()-ROW($I$46),MESCLUN_CAP+1)</x:f>
        <x:v>12</x:v>
      </x:c>
      <x:c r="L1360" s="266" t="n">
        <x:f>SUM(I1360:K1360)</x:f>
        <x:v>14</x:v>
      </x:c>
      <x:c r="M1360" s="267" t="n">
        <x:f>I1360*TOMATO_HOURS*WEEKS*(1+TOMATO_DIM)^I1360+J1360*CARROT_HOURS*WEEKS*(1+CARROT_DIM)^J1360+K1360*MESCLUN_HOURS*WEEKS*(1+MESCLUN_DIM)^K1360</x:f>
        <x:v>844.607439570419</x:v>
      </x:c>
      <x:c r="N1360" s="267" t="n">
        <x:f>MAX(M1360-FARMER_HOURS,0)/TEMP_HOURS_PER_WORKER</x:f>
        <x:v>0.08653294414612434</x:v>
      </x:c>
      <x:c r="O1360" s="268" t="n">
        <x:f>I1360*TOMATO_PRICE+J1360*CARROT_PRICE+K1360*MESCLUN_PRICE</x:f>
        <x:v>50000</x:v>
      </x:c>
      <x:c r="P1360" s="268" t="n">
        <x:f>I1360*TOMATO_FERTILIZER+J1360*CARROT_FERTILIZER+K1360*MESCLUN_FERTILIZER</x:f>
        <x:v>12320</x:v>
      </x:c>
      <x:c r="Q1360" s="268" t="n">
        <x:f>MIN(M1360,FARMER_HOURS)*FARMER_RATE+MAX(M1360-FARMER_HOURS,0)*TEMP_RATE</x:f>
        <x:v>27163.32360365311</x:v>
      </x:c>
      <x:c r="R1360" s="268" t="n">
        <x:f>O1360-P1360-Q1360-FIXED_COST</x:f>
        <x:v>-9483.323603653109</x:v>
      </x:c>
      <x:c r="S1360" s="139" t="str">
        <x:f>IF(AND(L1360&lt;=TOTAL_BED_CAP,N1360&lt;=TEMP_WORKER_CAP),"YES","NO")</x:f>
        <x:v>YES</x:v>
      </x:c>
      <x:c r="T1360" s="139" t="n">
        <x:f>IF(S1360="YES",R1360,-1E+99)</x:f>
        <x:v>-9483.323603653109</x:v>
      </x:c>
    </x:row>
    <x:row r="1361">
      <x:c r="A1361" s="139"/>
      <x:c r="B1361" s="139"/>
      <x:c r="C1361" s="139"/>
      <x:c r="D1361" s="139"/>
      <x:c r="E1361" s="139"/>
      <x:c r="F1361" s="139"/>
      <x:c r="G1361" s="139"/>
      <x:c r="H1361" s="139"/>
      <x:c r="I1361" s="266" t="n">
        <x:f>INT((ROW()-ROW($I$46))/((CARROT_CAP+1)*(MESCLUN_CAP+1)))</x:f>
        <x:v>2</x:v>
      </x:c>
      <x:c r="J1361" s="266" t="n">
        <x:f>MOD(INT((ROW()-ROW($I$46))/(MESCLUN_CAP+1)),CARROT_CAP+1)</x:f>
        <x:v>0</x:v>
      </x:c>
      <x:c r="K1361" s="266" t="n">
        <x:f>MOD(ROW()-ROW($I$46),MESCLUN_CAP+1)</x:f>
        <x:v>13</x:v>
      </x:c>
      <x:c r="L1361" s="266" t="n">
        <x:f>SUM(I1361:K1361)</x:f>
        <x:v>15</x:v>
      </x:c>
      <x:c r="M1361" s="267" t="n">
        <x:f>I1361*TOMATO_HOURS*WEEKS*(1+TOMATO_DIM)^I1361+J1361*CARROT_HOURS*WEEKS*(1+CARROT_DIM)^J1361+K1361*MESCLUN_HOURS*WEEKS*(1+MESCLUN_DIM)^K1361</x:f>
        <x:v>905.3294102788034</x:v>
      </x:c>
      <x:c r="N1361" s="267" t="n">
        <x:f>MAX(M1361-FARMER_HOURS,0)/TEMP_HOURS_PER_WORKER</x:f>
        <x:v>0.12870097936028013</x:v>
      </x:c>
      <x:c r="O1361" s="268" t="n">
        <x:f>I1361*TOMATO_PRICE+J1361*CARROT_PRICE+K1361*MESCLUN_PRICE</x:f>
        <x:v>52700</x:v>
      </x:c>
      <x:c r="P1361" s="268" t="n">
        <x:f>I1361*TOMATO_FERTILIZER+J1361*CARROT_FERTILIZER+K1361*MESCLUN_FERTILIZER</x:f>
        <x:v>13200</x:v>
      </x:c>
      <x:c r="Q1361" s="268" t="n">
        <x:f>MIN(M1361,FARMER_HOURS)*FARMER_RATE+MAX(M1361-FARMER_HOURS,0)*TEMP_RATE</x:f>
        <x:v>28217.524484007005</x:v>
      </x:c>
      <x:c r="R1361" s="268" t="n">
        <x:f>O1361-P1361-Q1361-FIXED_COST</x:f>
        <x:v>-8717.524484007005</x:v>
      </x:c>
      <x:c r="S1361" s="139" t="str">
        <x:f>IF(AND(L1361&lt;=TOTAL_BED_CAP,N1361&lt;=TEMP_WORKER_CAP),"YES","NO")</x:f>
        <x:v>YES</x:v>
      </x:c>
      <x:c r="T1361" s="139" t="n">
        <x:f>IF(S1361="YES",R1361,-1E+99)</x:f>
        <x:v>-8717.524484007005</x:v>
      </x:c>
    </x:row>
    <x:row r="1362">
      <x:c r="A1362" s="139"/>
      <x:c r="B1362" s="139"/>
      <x:c r="C1362" s="139"/>
      <x:c r="D1362" s="139"/>
      <x:c r="E1362" s="139"/>
      <x:c r="F1362" s="139"/>
      <x:c r="G1362" s="139"/>
      <x:c r="H1362" s="139"/>
      <x:c r="I1362" s="266" t="n">
        <x:f>INT((ROW()-ROW($I$46))/((CARROT_CAP+1)*(MESCLUN_CAP+1)))</x:f>
        <x:v>2</x:v>
      </x:c>
      <x:c r="J1362" s="266" t="n">
        <x:f>MOD(INT((ROW()-ROW($I$46))/(MESCLUN_CAP+1)),CARROT_CAP+1)</x:f>
        <x:v>0</x:v>
      </x:c>
      <x:c r="K1362" s="266" t="n">
        <x:f>MOD(ROW()-ROW($I$46),MESCLUN_CAP+1)</x:f>
        <x:v>14</x:v>
      </x:c>
      <x:c r="L1362" s="266" t="n">
        <x:f>SUM(I1362:K1362)</x:f>
        <x:v>16</x:v>
      </x:c>
      <x:c r="M1362" s="267" t="n">
        <x:f>I1362*TOMATO_HOURS*WEEKS*(1+TOMATO_DIM)^I1362+J1362*CARROT_HOURS*WEEKS*(1+CARROT_DIM)^J1362+K1362*MESCLUN_HOURS*WEEKS*(1+MESCLUN_DIM)^K1362</x:f>
        <x:v>967.4714915924644</x:v>
      </x:c>
      <x:c r="N1362" s="267" t="n">
        <x:f>MAX(M1362-FARMER_HOURS,0)/TEMP_HOURS_PER_WORKER</x:f>
        <x:v>0.17185520249476696</x:v>
      </x:c>
      <x:c r="O1362" s="268" t="n">
        <x:f>I1362*TOMATO_PRICE+J1362*CARROT_PRICE+K1362*MESCLUN_PRICE</x:f>
        <x:v>55400</x:v>
      </x:c>
      <x:c r="P1362" s="268" t="n">
        <x:f>I1362*TOMATO_FERTILIZER+J1362*CARROT_FERTILIZER+K1362*MESCLUN_FERTILIZER</x:f>
        <x:v>14080</x:v>
      </x:c>
      <x:c r="Q1362" s="268" t="n">
        <x:f>MIN(M1362,FARMER_HOURS)*FARMER_RATE+MAX(M1362-FARMER_HOURS,0)*TEMP_RATE</x:f>
        <x:v>29296.380062369175</x:v>
      </x:c>
      <x:c r="R1362" s="268" t="n">
        <x:f>O1362-P1362-Q1362-FIXED_COST</x:f>
        <x:v>-7976.380062369175</x:v>
      </x:c>
      <x:c r="S1362" s="139" t="str">
        <x:f>IF(AND(L1362&lt;=TOTAL_BED_CAP,N1362&lt;=TEMP_WORKER_CAP),"YES","NO")</x:f>
        <x:v>YES</x:v>
      </x:c>
      <x:c r="T1362" s="139" t="n">
        <x:f>IF(S1362="YES",R1362,-1E+99)</x:f>
        <x:v>-7976.380062369175</x:v>
      </x:c>
    </x:row>
    <x:row r="1363">
      <x:c r="A1363" s="139"/>
      <x:c r="B1363" s="139"/>
      <x:c r="C1363" s="139"/>
      <x:c r="D1363" s="139"/>
      <x:c r="E1363" s="139"/>
      <x:c r="F1363" s="139"/>
      <x:c r="G1363" s="139"/>
      <x:c r="H1363" s="139"/>
      <x:c r="I1363" s="266" t="n">
        <x:f>INT((ROW()-ROW($I$46))/((CARROT_CAP+1)*(MESCLUN_CAP+1)))</x:f>
        <x:v>2</x:v>
      </x:c>
      <x:c r="J1363" s="266" t="n">
        <x:f>MOD(INT((ROW()-ROW($I$46))/(MESCLUN_CAP+1)),CARROT_CAP+1)</x:f>
        <x:v>0</x:v>
      </x:c>
      <x:c r="K1363" s="266" t="n">
        <x:f>MOD(ROW()-ROW($I$46),MESCLUN_CAP+1)</x:f>
        <x:v>15</x:v>
      </x:c>
      <x:c r="L1363" s="266" t="n">
        <x:f>SUM(I1363:K1363)</x:f>
        <x:v>17</x:v>
      </x:c>
      <x:c r="M1363" s="267" t="n">
        <x:f>I1363*TOMATO_HOURS*WEEKS*(1+TOMATO_DIM)^I1363+J1363*CARROT_HOURS*WEEKS*(1+CARROT_DIM)^J1363+K1363*MESCLUN_HOURS*WEEKS*(1+MESCLUN_DIM)^K1363</x:f>
        <x:v>1031.0596984686108</x:v>
      </x:c>
      <x:c r="N1363" s="267" t="n">
        <x:f>MAX(M1363-FARMER_HOURS,0)/TEMP_HOURS_PER_WORKER</x:f>
        <x:v>0.21601367949209083</x:v>
      </x:c>
      <x:c r="O1363" s="268" t="n">
        <x:f>I1363*TOMATO_PRICE+J1363*CARROT_PRICE+K1363*MESCLUN_PRICE</x:f>
        <x:v>58100</x:v>
      </x:c>
      <x:c r="P1363" s="268" t="n">
        <x:f>I1363*TOMATO_FERTILIZER+J1363*CARROT_FERTILIZER+K1363*MESCLUN_FERTILIZER</x:f>
        <x:v>14960</x:v>
      </x:c>
      <x:c r="Q1363" s="268" t="n">
        <x:f>MIN(M1363,FARMER_HOURS)*FARMER_RATE+MAX(M1363-FARMER_HOURS,0)*TEMP_RATE</x:f>
        <x:v>30400.341987302272</x:v>
      </x:c>
      <x:c r="R1363" s="268" t="n">
        <x:f>O1363-P1363-Q1363-FIXED_COST</x:f>
        <x:v>-7260.341987302272</x:v>
      </x:c>
      <x:c r="S1363" s="139" t="str">
        <x:f>IF(AND(L1363&lt;=TOTAL_BED_CAP,N1363&lt;=TEMP_WORKER_CAP),"YES","NO")</x:f>
        <x:v>YES</x:v>
      </x:c>
      <x:c r="T1363" s="139" t="n">
        <x:f>IF(S1363="YES",R1363,-1E+99)</x:f>
        <x:v>-7260.341987302272</x:v>
      </x:c>
    </x:row>
    <x:row r="1364">
      <x:c r="A1364" s="139"/>
      <x:c r="B1364" s="139"/>
      <x:c r="C1364" s="139"/>
      <x:c r="D1364" s="139"/>
      <x:c r="E1364" s="139"/>
      <x:c r="F1364" s="139"/>
      <x:c r="G1364" s="139"/>
      <x:c r="H1364" s="139"/>
      <x:c r="I1364" s="266" t="n">
        <x:f>INT((ROW()-ROW($I$46))/((CARROT_CAP+1)*(MESCLUN_CAP+1)))</x:f>
        <x:v>2</x:v>
      </x:c>
      <x:c r="J1364" s="266" t="n">
        <x:f>MOD(INT((ROW()-ROW($I$46))/(MESCLUN_CAP+1)),CARROT_CAP+1)</x:f>
        <x:v>0</x:v>
      </x:c>
      <x:c r="K1364" s="266" t="n">
        <x:f>MOD(ROW()-ROW($I$46),MESCLUN_CAP+1)</x:f>
        <x:v>16</x:v>
      </x:c>
      <x:c r="L1364" s="266" t="n">
        <x:f>SUM(I1364:K1364)</x:f>
        <x:v>18</x:v>
      </x:c>
      <x:c r="M1364" s="267" t="n">
        <x:f>I1364*TOMATO_HOURS*WEEKS*(1+TOMATO_DIM)^I1364+J1364*CARROT_HOURS*WEEKS*(1+CARROT_DIM)^J1364+K1364*MESCLUN_HOURS*WEEKS*(1+MESCLUN_DIM)^K1364</x:f>
        <x:v>1096.1204743460996</x:v>
      </x:c>
      <x:c r="N1364" s="267" t="n">
        <x:f>MAX(M1364-FARMER_HOURS,0)/TEMP_HOURS_PER_WORKER</x:f>
        <x:v>0.26119477385145806</x:v>
      </x:c>
      <x:c r="O1364" s="268" t="n">
        <x:f>I1364*TOMATO_PRICE+J1364*CARROT_PRICE+K1364*MESCLUN_PRICE</x:f>
        <x:v>60800</x:v>
      </x:c>
      <x:c r="P1364" s="268" t="n">
        <x:f>I1364*TOMATO_FERTILIZER+J1364*CARROT_FERTILIZER+K1364*MESCLUN_FERTILIZER</x:f>
        <x:v>15840</x:v>
      </x:c>
      <x:c r="Q1364" s="268" t="n">
        <x:f>MIN(M1364,FARMER_HOURS)*FARMER_RATE+MAX(M1364-FARMER_HOURS,0)*TEMP_RATE</x:f>
        <x:v>31529.869346286454</x:v>
      </x:c>
      <x:c r="R1364" s="268" t="n">
        <x:f>O1364-P1364-Q1364-FIXED_COST</x:f>
        <x:v>-6569.869346286454</x:v>
      </x:c>
      <x:c r="S1364" s="139" t="str">
        <x:f>IF(AND(L1364&lt;=TOTAL_BED_CAP,N1364&lt;=TEMP_WORKER_CAP),"YES","NO")</x:f>
        <x:v>YES</x:v>
      </x:c>
      <x:c r="T1364" s="139" t="n">
        <x:f>IF(S1364="YES",R1364,-1E+99)</x:f>
        <x:v>-6569.869346286454</x:v>
      </x:c>
    </x:row>
    <x:row r="1365">
      <x:c r="A1365" s="139"/>
      <x:c r="B1365" s="139"/>
      <x:c r="C1365" s="139"/>
      <x:c r="D1365" s="139"/>
      <x:c r="E1365" s="139"/>
      <x:c r="F1365" s="139"/>
      <x:c r="G1365" s="139"/>
      <x:c r="H1365" s="139"/>
      <x:c r="I1365" s="266" t="n">
        <x:f>INT((ROW()-ROW($I$46))/((CARROT_CAP+1)*(MESCLUN_CAP+1)))</x:f>
        <x:v>2</x:v>
      </x:c>
      <x:c r="J1365" s="266" t="n">
        <x:f>MOD(INT((ROW()-ROW($I$46))/(MESCLUN_CAP+1)),CARROT_CAP+1)</x:f>
        <x:v>0</x:v>
      </x:c>
      <x:c r="K1365" s="266" t="n">
        <x:f>MOD(ROW()-ROW($I$46),MESCLUN_CAP+1)</x:f>
        <x:v>17</x:v>
      </x:c>
      <x:c r="L1365" s="266" t="n">
        <x:f>SUM(I1365:K1365)</x:f>
        <x:v>19</x:v>
      </x:c>
      <x:c r="M1365" s="267" t="n">
        <x:f>I1365*TOMATO_HOURS*WEEKS*(1+TOMATO_DIM)^I1365+J1365*CARROT_HOURS*WEEKS*(1+CARROT_DIM)^J1365+K1365*MESCLUN_HOURS*WEEKS*(1+MESCLUN_DIM)^K1365</x:f>
        <x:v>1162.6806977926399</x:v>
      </x:c>
      <x:c r="N1365" s="267" t="n">
        <x:f>MAX(M1365-FARMER_HOURS,0)/TEMP_HOURS_PER_WORKER</x:f>
        <x:v>0.3074171512448888</x:v>
      </x:c>
      <x:c r="O1365" s="268" t="n">
        <x:f>I1365*TOMATO_PRICE+J1365*CARROT_PRICE+K1365*MESCLUN_PRICE</x:f>
        <x:v>63500</x:v>
      </x:c>
      <x:c r="P1365" s="268" t="n">
        <x:f>I1365*TOMATO_FERTILIZER+J1365*CARROT_FERTILIZER+K1365*MESCLUN_FERTILIZER</x:f>
        <x:v>16720</x:v>
      </x:c>
      <x:c r="Q1365" s="268" t="n">
        <x:f>MIN(M1365,FARMER_HOURS)*FARMER_RATE+MAX(M1365-FARMER_HOURS,0)*TEMP_RATE</x:f>
        <x:v>32685.42878112222</x:v>
      </x:c>
      <x:c r="R1365" s="268" t="n">
        <x:f>O1365-P1365-Q1365-FIXED_COST</x:f>
        <x:v>-5905.42878112222</x:v>
      </x:c>
      <x:c r="S1365" s="139" t="str">
        <x:f>IF(AND(L1365&lt;=TOTAL_BED_CAP,N1365&lt;=TEMP_WORKER_CAP),"YES","NO")</x:f>
        <x:v>YES</x:v>
      </x:c>
      <x:c r="T1365" s="139" t="n">
        <x:f>IF(S1365="YES",R1365,-1E+99)</x:f>
        <x:v>-5905.42878112222</x:v>
      </x:c>
    </x:row>
    <x:row r="1366">
      <x:c r="A1366" s="139"/>
      <x:c r="B1366" s="139"/>
      <x:c r="C1366" s="139"/>
      <x:c r="D1366" s="139"/>
      <x:c r="E1366" s="139"/>
      <x:c r="F1366" s="139"/>
      <x:c r="G1366" s="139"/>
      <x:c r="H1366" s="139"/>
      <x:c r="I1366" s="266" t="n">
        <x:f>INT((ROW()-ROW($I$46))/((CARROT_CAP+1)*(MESCLUN_CAP+1)))</x:f>
        <x:v>2</x:v>
      </x:c>
      <x:c r="J1366" s="266" t="n">
        <x:f>MOD(INT((ROW()-ROW($I$46))/(MESCLUN_CAP+1)),CARROT_CAP+1)</x:f>
        <x:v>0</x:v>
      </x:c>
      <x:c r="K1366" s="266" t="n">
        <x:f>MOD(ROW()-ROW($I$46),MESCLUN_CAP+1)</x:f>
        <x:v>18</x:v>
      </x:c>
      <x:c r="L1366" s="266" t="n">
        <x:f>SUM(I1366:K1366)</x:f>
        <x:v>20</x:v>
      </x:c>
      <x:c r="M1366" s="267" t="n">
        <x:f>I1366*TOMATO_HOURS*WEEKS*(1+TOMATO_DIM)^I1366+J1366*CARROT_HOURS*WEEKS*(1+CARROT_DIM)^J1366+K1366*MESCLUN_HOURS*WEEKS*(1+MESCLUN_DIM)^K1366</x:f>
        <x:v>1230.7676892512272</x:v>
      </x:c>
      <x:c r="N1366" s="267" t="n">
        <x:f>MAX(M1366-FARMER_HOURS,0)/TEMP_HOURS_PER_WORKER</x:f>
        <x:v>0.35469978420224113</x:v>
      </x:c>
      <x:c r="O1366" s="268" t="n">
        <x:f>I1366*TOMATO_PRICE+J1366*CARROT_PRICE+K1366*MESCLUN_PRICE</x:f>
        <x:v>66200</x:v>
      </x:c>
      <x:c r="P1366" s="268" t="n">
        <x:f>I1366*TOMATO_FERTILIZER+J1366*CARROT_FERTILIZER+K1366*MESCLUN_FERTILIZER</x:f>
        <x:v>17600</x:v>
      </x:c>
      <x:c r="Q1366" s="268" t="n">
        <x:f>MIN(M1366,FARMER_HOURS)*FARMER_RATE+MAX(M1366-FARMER_HOURS,0)*TEMP_RATE</x:f>
        <x:v>33867.494605056025</x:v>
      </x:c>
      <x:c r="R1366" s="268" t="n">
        <x:f>O1366-P1366-Q1366-FIXED_COST</x:f>
        <x:v>-5267.494605056025</x:v>
      </x:c>
      <x:c r="S1366" s="139" t="str">
        <x:f>IF(AND(L1366&lt;=TOTAL_BED_CAP,N1366&lt;=TEMP_WORKER_CAP),"YES","NO")</x:f>
        <x:v>YES</x:v>
      </x:c>
      <x:c r="T1366" s="139" t="n">
        <x:f>IF(S1366="YES",R1366,-1E+99)</x:f>
        <x:v>-5267.494605056025</x:v>
      </x:c>
    </x:row>
    <x:row r="1367">
      <x:c r="A1367" s="139"/>
      <x:c r="B1367" s="139"/>
      <x:c r="C1367" s="139"/>
      <x:c r="D1367" s="139"/>
      <x:c r="E1367" s="139"/>
      <x:c r="F1367" s="139"/>
      <x:c r="G1367" s="139"/>
      <x:c r="H1367" s="139"/>
      <x:c r="I1367" s="266" t="n">
        <x:f>INT((ROW()-ROW($I$46))/((CARROT_CAP+1)*(MESCLUN_CAP+1)))</x:f>
        <x:v>2</x:v>
      </x:c>
      <x:c r="J1367" s="266" t="n">
        <x:f>MOD(INT((ROW()-ROW($I$46))/(MESCLUN_CAP+1)),CARROT_CAP+1)</x:f>
        <x:v>0</x:v>
      </x:c>
      <x:c r="K1367" s="266" t="n">
        <x:f>MOD(ROW()-ROW($I$46),MESCLUN_CAP+1)</x:f>
        <x:v>19</x:v>
      </x:c>
      <x:c r="L1367" s="266" t="n">
        <x:f>SUM(I1367:K1367)</x:f>
        <x:v>21</x:v>
      </x:c>
      <x:c r="M1367" s="267" t="n">
        <x:f>I1367*TOMATO_HOURS*WEEKS*(1+TOMATO_DIM)^I1367+J1367*CARROT_HOURS*WEEKS*(1+CARROT_DIM)^J1367+K1367*MESCLUN_HOURS*WEEKS*(1+MESCLUN_DIM)^K1367</x:f>
        <x:v>1300.409217887249</x:v>
      </x:c>
      <x:c r="N1367" s="267" t="n">
        <x:f>MAX(M1367-FARMER_HOURS,0)/TEMP_HOURS_PER_WORKER</x:f>
        <x:v>0.40306195686614515</x:v>
      </x:c>
      <x:c r="O1367" s="268" t="n">
        <x:f>I1367*TOMATO_PRICE+J1367*CARROT_PRICE+K1367*MESCLUN_PRICE</x:f>
        <x:v>68900</x:v>
      </x:c>
      <x:c r="P1367" s="268" t="n">
        <x:f>I1367*TOMATO_FERTILIZER+J1367*CARROT_FERTILIZER+K1367*MESCLUN_FERTILIZER</x:f>
        <x:v>18480</x:v>
      </x:c>
      <x:c r="Q1367" s="268" t="n">
        <x:f>MIN(M1367,FARMER_HOURS)*FARMER_RATE+MAX(M1367-FARMER_HOURS,0)*TEMP_RATE</x:f>
        <x:v>35076.54892165363</x:v>
      </x:c>
      <x:c r="R1367" s="268" t="n">
        <x:f>O1367-P1367-Q1367-FIXED_COST</x:f>
        <x:v>-4656.54892165363</x:v>
      </x:c>
      <x:c r="S1367" s="139" t="str">
        <x:f>IF(AND(L1367&lt;=TOTAL_BED_CAP,N1367&lt;=TEMP_WORKER_CAP),"YES","NO")</x:f>
        <x:v>YES</x:v>
      </x:c>
      <x:c r="T1367" s="139" t="n">
        <x:f>IF(S1367="YES",R1367,-1E+99)</x:f>
        <x:v>-4656.54892165363</x:v>
      </x:c>
    </x:row>
    <x:row r="1368">
      <x:c r="A1368" s="139"/>
      <x:c r="B1368" s="139"/>
      <x:c r="C1368" s="139"/>
      <x:c r="D1368" s="139"/>
      <x:c r="E1368" s="139"/>
      <x:c r="F1368" s="139"/>
      <x:c r="G1368" s="139"/>
      <x:c r="H1368" s="139"/>
      <x:c r="I1368" s="266" t="n">
        <x:f>INT((ROW()-ROW($I$46))/((CARROT_CAP+1)*(MESCLUN_CAP+1)))</x:f>
        <x:v>2</x:v>
      </x:c>
      <x:c r="J1368" s="266" t="n">
        <x:f>MOD(INT((ROW()-ROW($I$46))/(MESCLUN_CAP+1)),CARROT_CAP+1)</x:f>
        <x:v>0</x:v>
      </x:c>
      <x:c r="K1368" s="266" t="n">
        <x:f>MOD(ROW()-ROW($I$46),MESCLUN_CAP+1)</x:f>
        <x:v>20</x:v>
      </x:c>
      <x:c r="L1368" s="266" t="n">
        <x:f>SUM(I1368:K1368)</x:f>
        <x:v>22</x:v>
      </x:c>
      <x:c r="M1368" s="267" t="n">
        <x:f>I1368*TOMATO_HOURS*WEEKS*(1+TOMATO_DIM)^I1368+J1368*CARROT_HOURS*WEEKS*(1+CARROT_DIM)^J1368+K1368*MESCLUN_HOURS*WEEKS*(1+MESCLUN_DIM)^K1368</x:f>
        <x:v>1371.633508537726</x:v>
      </x:c>
      <x:c r="N1368" s="267" t="n">
        <x:f>MAX(M1368-FARMER_HOURS,0)/TEMP_HOURS_PER_WORKER</x:f>
        <x:v>0.4525232698178652</x:v>
      </x:c>
      <x:c r="O1368" s="268" t="n">
        <x:f>I1368*TOMATO_PRICE+J1368*CARROT_PRICE+K1368*MESCLUN_PRICE</x:f>
        <x:v>71600</x:v>
      </x:c>
      <x:c r="P1368" s="268" t="n">
        <x:f>I1368*TOMATO_FERTILIZER+J1368*CARROT_FERTILIZER+K1368*MESCLUN_FERTILIZER</x:f>
        <x:v>19360</x:v>
      </x:c>
      <x:c r="Q1368" s="268" t="n">
        <x:f>MIN(M1368,FARMER_HOURS)*FARMER_RATE+MAX(M1368-FARMER_HOURS,0)*TEMP_RATE</x:f>
        <x:v>36313.08174544663</x:v>
      </x:c>
      <x:c r="R1368" s="268" t="n">
        <x:f>O1368-P1368-Q1368-FIXED_COST</x:f>
        <x:v>-4073.0817454466305</x:v>
      </x:c>
      <x:c r="S1368" s="139" t="str">
        <x:f>IF(AND(L1368&lt;=TOTAL_BED_CAP,N1368&lt;=TEMP_WORKER_CAP),"YES","NO")</x:f>
        <x:v>YES</x:v>
      </x:c>
      <x:c r="T1368" s="139" t="n">
        <x:f>IF(S1368="YES",R1368,-1E+99)</x:f>
        <x:v>-4073.0817454466305</x:v>
      </x:c>
    </x:row>
    <x:row r="1369">
      <x:c r="A1369" s="139"/>
      <x:c r="B1369" s="139"/>
      <x:c r="C1369" s="139"/>
      <x:c r="D1369" s="139"/>
      <x:c r="E1369" s="139"/>
      <x:c r="F1369" s="139"/>
      <x:c r="G1369" s="139"/>
      <x:c r="H1369" s="139"/>
      <x:c r="I1369" s="266" t="n">
        <x:f>INT((ROW()-ROW($I$46))/((CARROT_CAP+1)*(MESCLUN_CAP+1)))</x:f>
        <x:v>2</x:v>
      </x:c>
      <x:c r="J1369" s="266" t="n">
        <x:f>MOD(INT((ROW()-ROW($I$46))/(MESCLUN_CAP+1)),CARROT_CAP+1)</x:f>
        <x:v>0</x:v>
      </x:c>
      <x:c r="K1369" s="266" t="n">
        <x:f>MOD(ROW()-ROW($I$46),MESCLUN_CAP+1)</x:f>
        <x:v>21</x:v>
      </x:c>
      <x:c r="L1369" s="266" t="n">
        <x:f>SUM(I1369:K1369)</x:f>
        <x:v>23</x:v>
      </x:c>
      <x:c r="M1369" s="267" t="n">
        <x:f>I1369*TOMATO_HOURS*WEEKS*(1+TOMATO_DIM)^I1369+J1369*CARROT_HOURS*WEEKS*(1+CARROT_DIM)^J1369+K1369*MESCLUN_HOURS*WEEKS*(1+MESCLUN_DIM)^K1369</x:f>
        <x:v>1444.4692487641698</x:v>
      </x:c>
      <x:c r="N1369" s="267" t="n">
        <x:f>MAX(M1369-FARMER_HOURS,0)/TEMP_HOURS_PER_WORKER</x:f>
        <x:v>0.503103644975118</x:v>
      </x:c>
      <x:c r="O1369" s="268" t="n">
        <x:f>I1369*TOMATO_PRICE+J1369*CARROT_PRICE+K1369*MESCLUN_PRICE</x:f>
        <x:v>74300</x:v>
      </x:c>
      <x:c r="P1369" s="268" t="n">
        <x:f>I1369*TOMATO_FERTILIZER+J1369*CARROT_FERTILIZER+K1369*MESCLUN_FERTILIZER</x:f>
        <x:v>20240</x:v>
      </x:c>
      <x:c r="Q1369" s="268" t="n">
        <x:f>MIN(M1369,FARMER_HOURS)*FARMER_RATE+MAX(M1369-FARMER_HOURS,0)*TEMP_RATE</x:f>
        <x:v>37577.59112437795</x:v>
      </x:c>
      <x:c r="R1369" s="268" t="n">
        <x:f>O1369-P1369-Q1369-FIXED_COST</x:f>
        <x:v>-3517.5911243779483</x:v>
      </x:c>
      <x:c r="S1369" s="139" t="str">
        <x:f>IF(AND(L1369&lt;=TOTAL_BED_CAP,N1369&lt;=TEMP_WORKER_CAP),"YES","NO")</x:f>
        <x:v>YES</x:v>
      </x:c>
      <x:c r="T1369" s="139" t="n">
        <x:f>IF(S1369="YES",R1369,-1E+99)</x:f>
        <x:v>-3517.5911243779483</x:v>
      </x:c>
    </x:row>
    <x:row r="1370">
      <x:c r="A1370" s="139"/>
      <x:c r="B1370" s="139"/>
      <x:c r="C1370" s="139"/>
      <x:c r="D1370" s="139"/>
      <x:c r="E1370" s="139"/>
      <x:c r="F1370" s="139"/>
      <x:c r="G1370" s="139"/>
      <x:c r="H1370" s="139"/>
      <x:c r="I1370" s="266" t="n">
        <x:f>INT((ROW()-ROW($I$46))/((CARROT_CAP+1)*(MESCLUN_CAP+1)))</x:f>
        <x:v>2</x:v>
      </x:c>
      <x:c r="J1370" s="266" t="n">
        <x:f>MOD(INT((ROW()-ROW($I$46))/(MESCLUN_CAP+1)),CARROT_CAP+1)</x:f>
        <x:v>0</x:v>
      </x:c>
      <x:c r="K1370" s="266" t="n">
        <x:f>MOD(ROW()-ROW($I$46),MESCLUN_CAP+1)</x:f>
        <x:v>22</x:v>
      </x:c>
      <x:c r="L1370" s="266" t="n">
        <x:f>SUM(I1370:K1370)</x:f>
        <x:v>24</x:v>
      </x:c>
      <x:c r="M1370" s="267" t="n">
        <x:f>I1370*TOMATO_HOURS*WEEKS*(1+TOMATO_DIM)^I1370+J1370*CARROT_HOURS*WEEKS*(1+CARROT_DIM)^J1370+K1370*MESCLUN_HOURS*WEEKS*(1+MESCLUN_DIM)^K1370</x:f>
        <x:v>1518.9455960105659</x:v>
      </x:c>
      <x:c r="N1370" s="267" t="n">
        <x:f>MAX(M1370-FARMER_HOURS,0)/TEMP_HOURS_PER_WORKER</x:f>
        <x:v>0.5548233305628929</x:v>
      </x:c>
      <x:c r="O1370" s="268" t="n">
        <x:f>I1370*TOMATO_PRICE+J1370*CARROT_PRICE+K1370*MESCLUN_PRICE</x:f>
        <x:v>77000</x:v>
      </x:c>
      <x:c r="P1370" s="268" t="n">
        <x:f>I1370*TOMATO_FERTILIZER+J1370*CARROT_FERTILIZER+K1370*MESCLUN_FERTILIZER</x:f>
        <x:v>21120</x:v>
      </x:c>
      <x:c r="Q1370" s="268" t="n">
        <x:f>MIN(M1370,FARMER_HOURS)*FARMER_RATE+MAX(M1370-FARMER_HOURS,0)*TEMP_RATE</x:f>
        <x:v>38870.583264072324</x:v>
      </x:c>
      <x:c r="R1370" s="268" t="n">
        <x:f>O1370-P1370-Q1370-FIXED_COST</x:f>
        <x:v>-2990.583264072324</x:v>
      </x:c>
      <x:c r="S1370" s="139" t="str">
        <x:f>IF(AND(L1370&lt;=TOTAL_BED_CAP,N1370&lt;=TEMP_WORKER_CAP),"YES","NO")</x:f>
        <x:v>YES</x:v>
      </x:c>
      <x:c r="T1370" s="139" t="n">
        <x:f>IF(S1370="YES",R1370,-1E+99)</x:f>
        <x:v>-2990.583264072324</x:v>
      </x:c>
    </x:row>
    <x:row r="1371">
      <x:c r="A1371" s="139"/>
      <x:c r="B1371" s="139"/>
      <x:c r="C1371" s="139"/>
      <x:c r="D1371" s="139"/>
      <x:c r="E1371" s="139"/>
      <x:c r="F1371" s="139"/>
      <x:c r="G1371" s="139"/>
      <x:c r="H1371" s="139"/>
      <x:c r="I1371" s="266" t="n">
        <x:f>INT((ROW()-ROW($I$46))/((CARROT_CAP+1)*(MESCLUN_CAP+1)))</x:f>
        <x:v>2</x:v>
      </x:c>
      <x:c r="J1371" s="266" t="n">
        <x:f>MOD(INT((ROW()-ROW($I$46))/(MESCLUN_CAP+1)),CARROT_CAP+1)</x:f>
        <x:v>0</x:v>
      </x:c>
      <x:c r="K1371" s="266" t="n">
        <x:f>MOD(ROW()-ROW($I$46),MESCLUN_CAP+1)</x:f>
        <x:v>23</x:v>
      </x:c>
      <x:c r="L1371" s="266" t="n">
        <x:f>SUM(I1371:K1371)</x:f>
        <x:v>25</x:v>
      </x:c>
      <x:c r="M1371" s="267" t="n">
        <x:f>I1371*TOMATO_HOURS*WEEKS*(1+TOMATO_DIM)^I1371+J1371*CARROT_HOURS*WEEKS*(1+CARROT_DIM)^J1371+K1371*MESCLUN_HOURS*WEEKS*(1+MESCLUN_DIM)^K1371</x:f>
        <x:v>1595.0921848680023</x:v>
      </x:c>
      <x:c r="N1371" s="267" t="n">
        <x:f>MAX(M1371-FARMER_HOURS,0)/TEMP_HOURS_PER_WORKER</x:f>
        <x:v>0.6077029061583349</x:v>
      </x:c>
      <x:c r="O1371" s="268" t="n">
        <x:f>I1371*TOMATO_PRICE+J1371*CARROT_PRICE+K1371*MESCLUN_PRICE</x:f>
        <x:v>79700</x:v>
      </x:c>
      <x:c r="P1371" s="268" t="n">
        <x:f>I1371*TOMATO_FERTILIZER+J1371*CARROT_FERTILIZER+K1371*MESCLUN_FERTILIZER</x:f>
        <x:v>22000</x:v>
      </x:c>
      <x:c r="Q1371" s="268" t="n">
        <x:f>MIN(M1371,FARMER_HOURS)*FARMER_RATE+MAX(M1371-FARMER_HOURS,0)*TEMP_RATE</x:f>
        <x:v>40192.57265395837</x:v>
      </x:c>
      <x:c r="R1371" s="268" t="n">
        <x:f>O1371-P1371-Q1371-FIXED_COST</x:f>
        <x:v>-2492.57265395837</x:v>
      </x:c>
      <x:c r="S1371" s="139" t="str">
        <x:f>IF(AND(L1371&lt;=TOTAL_BED_CAP,N1371&lt;=TEMP_WORKER_CAP),"YES","NO")</x:f>
        <x:v>YES</x:v>
      </x:c>
      <x:c r="T1371" s="139" t="n">
        <x:f>IF(S1371="YES",R1371,-1E+99)</x:f>
        <x:v>-2492.57265395837</x:v>
      </x:c>
    </x:row>
    <x:row r="1372">
      <x:c r="A1372" s="139"/>
      <x:c r="B1372" s="139"/>
      <x:c r="C1372" s="139"/>
      <x:c r="D1372" s="139"/>
      <x:c r="E1372" s="139"/>
      <x:c r="F1372" s="139"/>
      <x:c r="G1372" s="139"/>
      <x:c r="H1372" s="139"/>
      <x:c r="I1372" s="266" t="n">
        <x:f>INT((ROW()-ROW($I$46))/((CARROT_CAP+1)*(MESCLUN_CAP+1)))</x:f>
        <x:v>2</x:v>
      </x:c>
      <x:c r="J1372" s="266" t="n">
        <x:f>MOD(INT((ROW()-ROW($I$46))/(MESCLUN_CAP+1)),CARROT_CAP+1)</x:f>
        <x:v>0</x:v>
      </x:c>
      <x:c r="K1372" s="266" t="n">
        <x:f>MOD(ROW()-ROW($I$46),MESCLUN_CAP+1)</x:f>
        <x:v>24</x:v>
      </x:c>
      <x:c r="L1372" s="266" t="n">
        <x:f>SUM(I1372:K1372)</x:f>
        <x:v>26</x:v>
      </x:c>
      <x:c r="M1372" s="267" t="n">
        <x:f>I1372*TOMATO_HOURS*WEEKS*(1+TOMATO_DIM)^I1372+J1372*CARROT_HOURS*WEEKS*(1+CARROT_DIM)^J1372+K1372*MESCLUN_HOURS*WEEKS*(1+MESCLUN_DIM)^K1372</x:f>
        <x:v>1672.939134447498</x:v>
      </x:c>
      <x:c r="N1372" s="267" t="n">
        <x:f>MAX(M1372-FARMER_HOURS,0)/TEMP_HOURS_PER_WORKER</x:f>
        <x:v>0.6617632878107624</x:v>
      </x:c>
      <x:c r="O1372" s="268" t="n">
        <x:f>I1372*TOMATO_PRICE+J1372*CARROT_PRICE+K1372*MESCLUN_PRICE</x:f>
        <x:v>82400</x:v>
      </x:c>
      <x:c r="P1372" s="268" t="n">
        <x:f>I1372*TOMATO_FERTILIZER+J1372*CARROT_FERTILIZER+K1372*MESCLUN_FERTILIZER</x:f>
        <x:v>22880</x:v>
      </x:c>
      <x:c r="Q1372" s="268" t="n">
        <x:f>MIN(M1372,FARMER_HOURS)*FARMER_RATE+MAX(M1372-FARMER_HOURS,0)*TEMP_RATE</x:f>
        <x:v>41544.08219526906</x:v>
      </x:c>
      <x:c r="R1372" s="268" t="n">
        <x:f>O1372-P1372-Q1372-FIXED_COST</x:f>
        <x:v>-2024.0821952690603</x:v>
      </x:c>
      <x:c r="S1372" s="139" t="str">
        <x:f>IF(AND(L1372&lt;=TOTAL_BED_CAP,N1372&lt;=TEMP_WORKER_CAP),"YES","NO")</x:f>
        <x:v>YES</x:v>
      </x:c>
      <x:c r="T1372" s="139" t="n">
        <x:f>IF(S1372="YES",R1372,-1E+99)</x:f>
        <x:v>-2024.0821952690603</x:v>
      </x:c>
    </x:row>
    <x:row r="1373">
      <x:c r="A1373" s="139"/>
      <x:c r="B1373" s="139"/>
      <x:c r="C1373" s="139"/>
      <x:c r="D1373" s="139"/>
      <x:c r="E1373" s="139"/>
      <x:c r="F1373" s="139"/>
      <x:c r="G1373" s="139"/>
      <x:c r="H1373" s="139"/>
      <x:c r="I1373" s="266" t="n">
        <x:f>INT((ROW()-ROW($I$46))/((CARROT_CAP+1)*(MESCLUN_CAP+1)))</x:f>
        <x:v>2</x:v>
      </x:c>
      <x:c r="J1373" s="266" t="n">
        <x:f>MOD(INT((ROW()-ROW($I$46))/(MESCLUN_CAP+1)),CARROT_CAP+1)</x:f>
        <x:v>0</x:v>
      </x:c>
      <x:c r="K1373" s="266" t="n">
        <x:f>MOD(ROW()-ROW($I$46),MESCLUN_CAP+1)</x:f>
        <x:v>25</x:v>
      </x:c>
      <x:c r="L1373" s="266" t="n">
        <x:f>SUM(I1373:K1373)</x:f>
        <x:v>27</x:v>
      </x:c>
      <x:c r="M1373" s="267" t="n">
        <x:f>I1373*TOMATO_HOURS*WEEKS*(1+TOMATO_DIM)^I1373+J1373*CARROT_HOURS*WEEKS*(1+CARROT_DIM)^J1373+K1373*MESCLUN_HOURS*WEEKS*(1+MESCLUN_DIM)^K1373</x:f>
        <x:v>1752.5170558625955</x:v>
      </x:c>
      <x:c r="N1373" s="267" t="n">
        <x:f>MAX(M1373-FARMER_HOURS,0)/TEMP_HOURS_PER_WORKER</x:f>
        <x:v>0.7170257332379135</x:v>
      </x:c>
      <x:c r="O1373" s="268" t="n">
        <x:f>I1373*TOMATO_PRICE+J1373*CARROT_PRICE+K1373*MESCLUN_PRICE</x:f>
        <x:v>85100</x:v>
      </x:c>
      <x:c r="P1373" s="268" t="n">
        <x:f>I1373*TOMATO_FERTILIZER+J1373*CARROT_FERTILIZER+K1373*MESCLUN_FERTILIZER</x:f>
        <x:v>23760</x:v>
      </x:c>
      <x:c r="Q1373" s="268" t="n">
        <x:f>MIN(M1373,FARMER_HOURS)*FARMER_RATE+MAX(M1373-FARMER_HOURS,0)*TEMP_RATE</x:f>
        <x:v>42925.64333094784</x:v>
      </x:c>
      <x:c r="R1373" s="268" t="n">
        <x:f>O1373-P1373-Q1373-FIXED_COST</x:f>
        <x:v>-1585.643330947838</x:v>
      </x:c>
      <x:c r="S1373" s="139" t="str">
        <x:f>IF(AND(L1373&lt;=TOTAL_BED_CAP,N1373&lt;=TEMP_WORKER_CAP),"YES","NO")</x:f>
        <x:v>YES</x:v>
      </x:c>
      <x:c r="T1373" s="139" t="n">
        <x:f>IF(S1373="YES",R1373,-1E+99)</x:f>
        <x:v>-1585.643330947838</x:v>
      </x:c>
    </x:row>
    <x:row r="1374">
      <x:c r="A1374" s="139"/>
      <x:c r="B1374" s="139"/>
      <x:c r="C1374" s="139"/>
      <x:c r="D1374" s="139"/>
      <x:c r="E1374" s="139"/>
      <x:c r="F1374" s="139"/>
      <x:c r="G1374" s="139"/>
      <x:c r="H1374" s="139"/>
      <x:c r="I1374" s="266" t="n">
        <x:f>INT((ROW()-ROW($I$46))/((CARROT_CAP+1)*(MESCLUN_CAP+1)))</x:f>
        <x:v>2</x:v>
      </x:c>
      <x:c r="J1374" s="266" t="n">
        <x:f>MOD(INT((ROW()-ROW($I$46))/(MESCLUN_CAP+1)),CARROT_CAP+1)</x:f>
        <x:v>0</x:v>
      </x:c>
      <x:c r="K1374" s="266" t="n">
        <x:f>MOD(ROW()-ROW($I$46),MESCLUN_CAP+1)</x:f>
        <x:v>26</x:v>
      </x:c>
      <x:c r="L1374" s="266" t="n">
        <x:f>SUM(I1374:K1374)</x:f>
        <x:v>28</x:v>
      </x:c>
      <x:c r="M1374" s="267" t="n">
        <x:f>I1374*TOMATO_HOURS*WEEKS*(1+TOMATO_DIM)^I1374+J1374*CARROT_HOURS*WEEKS*(1+CARROT_DIM)^J1374+K1374*MESCLUN_HOURS*WEEKS*(1+MESCLUN_DIM)^K1374</x:f>
        <x:v>1833.8570598233127</x:v>
      </x:c>
      <x:c r="N1374" s="267" t="n">
        <x:f>MAX(M1374-FARMER_HOURS,0)/TEMP_HOURS_PER_WORKER</x:f>
        <x:v>0.7735118470995227</x:v>
      </x:c>
      <x:c r="O1374" s="268" t="n">
        <x:f>I1374*TOMATO_PRICE+J1374*CARROT_PRICE+K1374*MESCLUN_PRICE</x:f>
        <x:v>87800</x:v>
      </x:c>
      <x:c r="P1374" s="268" t="n">
        <x:f>I1374*TOMATO_FERTILIZER+J1374*CARROT_FERTILIZER+K1374*MESCLUN_FERTILIZER</x:f>
        <x:v>24640</x:v>
      </x:c>
      <x:c r="Q1374" s="268" t="n">
        <x:f>MIN(M1374,FARMER_HOURS)*FARMER_RATE+MAX(M1374-FARMER_HOURS,0)*TEMP_RATE</x:f>
        <x:v>44337.79617748807</x:v>
      </x:c>
      <x:c r="R1374" s="268" t="n">
        <x:f>O1374-P1374-Q1374-FIXED_COST</x:f>
        <x:v>-1177.7961774880678</x:v>
      </x:c>
      <x:c r="S1374" s="139" t="str">
        <x:f>IF(AND(L1374&lt;=TOTAL_BED_CAP,N1374&lt;=TEMP_WORKER_CAP),"YES","NO")</x:f>
        <x:v>YES</x:v>
      </x:c>
      <x:c r="T1374" s="139" t="n">
        <x:f>IF(S1374="YES",R1374,-1E+99)</x:f>
        <x:v>-1177.7961774880678</x:v>
      </x:c>
    </x:row>
    <x:row r="1375">
      <x:c r="A1375" s="139"/>
      <x:c r="B1375" s="139"/>
      <x:c r="C1375" s="139"/>
      <x:c r="D1375" s="139"/>
      <x:c r="E1375" s="139"/>
      <x:c r="F1375" s="139"/>
      <x:c r="G1375" s="139"/>
      <x:c r="H1375" s="139"/>
      <x:c r="I1375" s="266" t="n">
        <x:f>INT((ROW()-ROW($I$46))/((CARROT_CAP+1)*(MESCLUN_CAP+1)))</x:f>
        <x:v>2</x:v>
      </x:c>
      <x:c r="J1375" s="266" t="n">
        <x:f>MOD(INT((ROW()-ROW($I$46))/(MESCLUN_CAP+1)),CARROT_CAP+1)</x:f>
        <x:v>0</x:v>
      </x:c>
      <x:c r="K1375" s="266" t="n">
        <x:f>MOD(ROW()-ROW($I$46),MESCLUN_CAP+1)</x:f>
        <x:v>27</x:v>
      </x:c>
      <x:c r="L1375" s="266" t="n">
        <x:f>SUM(I1375:K1375)</x:f>
        <x:v>29</x:v>
      </x:c>
      <x:c r="M1375" s="267" t="n">
        <x:f>I1375*TOMATO_HOURS*WEEKS*(1+TOMATO_DIM)^I1375+J1375*CARROT_HOURS*WEEKS*(1+CARROT_DIM)^J1375+K1375*MESCLUN_HOURS*WEEKS*(1+MESCLUN_DIM)^K1375</x:f>
        <x:v>1916.99076434307</x:v>
      </x:c>
      <x:c r="N1375" s="267" t="n">
        <x:f>MAX(M1375-FARMER_HOURS,0)/TEMP_HOURS_PER_WORKER</x:f>
        <x:v>0.8312435863493541</x:v>
      </x:c>
      <x:c r="O1375" s="268" t="n">
        <x:f>I1375*TOMATO_PRICE+J1375*CARROT_PRICE+K1375*MESCLUN_PRICE</x:f>
        <x:v>90500</x:v>
      </x:c>
      <x:c r="P1375" s="268" t="n">
        <x:f>I1375*TOMATO_FERTILIZER+J1375*CARROT_FERTILIZER+K1375*MESCLUN_FERTILIZER</x:f>
        <x:v>25520</x:v>
      </x:c>
      <x:c r="Q1375" s="268" t="n">
        <x:f>MIN(M1375,FARMER_HOURS)*FARMER_RATE+MAX(M1375-FARMER_HOURS,0)*TEMP_RATE</x:f>
        <x:v>45781.08965873385</x:v>
      </x:c>
      <x:c r="R1375" s="268" t="n">
        <x:f>O1375-P1375-Q1375-FIXED_COST</x:f>
        <x:v>-801.0896587338502</x:v>
      </x:c>
      <x:c r="S1375" s="139" t="str">
        <x:f>IF(AND(L1375&lt;=TOTAL_BED_CAP,N1375&lt;=TEMP_WORKER_CAP),"YES","NO")</x:f>
        <x:v>YES</x:v>
      </x:c>
      <x:c r="T1375" s="139" t="n">
        <x:f>IF(S1375="YES",R1375,-1E+99)</x:f>
        <x:v>-801.0896587338502</x:v>
      </x:c>
    </x:row>
    <x:row r="1376">
      <x:c r="A1376" s="139"/>
      <x:c r="B1376" s="139"/>
      <x:c r="C1376" s="139"/>
      <x:c r="D1376" s="139"/>
      <x:c r="E1376" s="139"/>
      <x:c r="F1376" s="139"/>
      <x:c r="G1376" s="139"/>
      <x:c r="H1376" s="139"/>
      <x:c r="I1376" s="266" t="n">
        <x:f>INT((ROW()-ROW($I$46))/((CARROT_CAP+1)*(MESCLUN_CAP+1)))</x:f>
        <x:v>2</x:v>
      </x:c>
      <x:c r="J1376" s="266" t="n">
        <x:f>MOD(INT((ROW()-ROW($I$46))/(MESCLUN_CAP+1)),CARROT_CAP+1)</x:f>
        <x:v>0</x:v>
      </x:c>
      <x:c r="K1376" s="266" t="n">
        <x:f>MOD(ROW()-ROW($I$46),MESCLUN_CAP+1)</x:f>
        <x:v>28</x:v>
      </x:c>
      <x:c r="L1376" s="266" t="n">
        <x:f>SUM(I1376:K1376)</x:f>
        <x:v>30</x:v>
      </x:c>
      <x:c r="M1376" s="267" t="n">
        <x:f>I1376*TOMATO_HOURS*WEEKS*(1+TOMATO_DIM)^I1376+J1376*CARROT_HOURS*WEEKS*(1+CARROT_DIM)^J1376+K1376*MESCLUN_HOURS*WEEKS*(1+MESCLUN_DIM)^K1376</x:f>
        <x:v>2001.9503025602232</x:v>
      </x:c>
      <x:c r="N1376" s="267" t="n">
        <x:f>MAX(M1376-FARMER_HOURS,0)/TEMP_HOURS_PER_WORKER</x:f>
        <x:v>0.8902432656668217</x:v>
      </x:c>
      <x:c r="O1376" s="268" t="n">
        <x:f>I1376*TOMATO_PRICE+J1376*CARROT_PRICE+K1376*MESCLUN_PRICE</x:f>
        <x:v>93200</x:v>
      </x:c>
      <x:c r="P1376" s="268" t="n">
        <x:f>I1376*TOMATO_FERTILIZER+J1376*CARROT_FERTILIZER+K1376*MESCLUN_FERTILIZER</x:f>
        <x:v>26400</x:v>
      </x:c>
      <x:c r="Q1376" s="268" t="n">
        <x:f>MIN(M1376,FARMER_HOURS)*FARMER_RATE+MAX(M1376-FARMER_HOURS,0)*TEMP_RATE</x:f>
        <x:v>47256.08164167054</x:v>
      </x:c>
      <x:c r="R1376" s="268" t="n">
        <x:f>O1376-P1376-Q1376-FIXED_COST</x:f>
        <x:v>-456.081641670542</x:v>
      </x:c>
      <x:c r="S1376" s="139" t="str">
        <x:f>IF(AND(L1376&lt;=TOTAL_BED_CAP,N1376&lt;=TEMP_WORKER_CAP),"YES","NO")</x:f>
        <x:v>YES</x:v>
      </x:c>
      <x:c r="T1376" s="139" t="n">
        <x:f>IF(S1376="YES",R1376,-1E+99)</x:f>
        <x:v>-456.081641670542</x:v>
      </x:c>
    </x:row>
    <x:row r="1377">
      <x:c r="A1377" s="139"/>
      <x:c r="B1377" s="139"/>
      <x:c r="C1377" s="139"/>
      <x:c r="D1377" s="139"/>
      <x:c r="E1377" s="139"/>
      <x:c r="F1377" s="139"/>
      <x:c r="G1377" s="139"/>
      <x:c r="H1377" s="139"/>
      <x:c r="I1377" s="266" t="n">
        <x:f>INT((ROW()-ROW($I$46))/((CARROT_CAP+1)*(MESCLUN_CAP+1)))</x:f>
        <x:v>2</x:v>
      </x:c>
      <x:c r="J1377" s="266" t="n">
        <x:f>MOD(INT((ROW()-ROW($I$46))/(MESCLUN_CAP+1)),CARROT_CAP+1)</x:f>
        <x:v>0</x:v>
      </x:c>
      <x:c r="K1377" s="266" t="n">
        <x:f>MOD(ROW()-ROW($I$46),MESCLUN_CAP+1)</x:f>
        <x:v>29</x:v>
      </x:c>
      <x:c r="L1377" s="266" t="n">
        <x:f>SUM(I1377:K1377)</x:f>
        <x:v>31</x:v>
      </x:c>
      <x:c r="M1377" s="267" t="n">
        <x:f>I1377*TOMATO_HOURS*WEEKS*(1+TOMATO_DIM)^I1377+J1377*CARROT_HOURS*WEEKS*(1+CARROT_DIM)^J1377+K1377*MESCLUN_HOURS*WEEKS*(1+MESCLUN_DIM)^K1377</x:f>
        <x:v>2088.7683306758768</x:v>
      </x:c>
      <x:c r="N1377" s="267" t="n">
        <x:f>MAX(M1377-FARMER_HOURS,0)/TEMP_HOURS_PER_WORKER</x:f>
        <x:v>0.9505335629693589</x:v>
      </x:c>
      <x:c r="O1377" s="268" t="n">
        <x:f>I1377*TOMATO_PRICE+J1377*CARROT_PRICE+K1377*MESCLUN_PRICE</x:f>
        <x:v>95900</x:v>
      </x:c>
      <x:c r="P1377" s="268" t="n">
        <x:f>I1377*TOMATO_FERTILIZER+J1377*CARROT_FERTILIZER+K1377*MESCLUN_FERTILIZER</x:f>
        <x:v>27280</x:v>
      </x:c>
      <x:c r="Q1377" s="268" t="n">
        <x:f>MIN(M1377,FARMER_HOURS)*FARMER_RATE+MAX(M1377-FARMER_HOURS,0)*TEMP_RATE</x:f>
        <x:v>48763.33907423397</x:v>
      </x:c>
      <x:c r="R1377" s="268" t="n">
        <x:f>O1377-P1377-Q1377-FIXED_COST</x:f>
        <x:v>-143.33907423396886</x:v>
      </x:c>
      <x:c r="S1377" s="139" t="str">
        <x:f>IF(AND(L1377&lt;=TOTAL_BED_CAP,N1377&lt;=TEMP_WORKER_CAP),"YES","NO")</x:f>
        <x:v>YES</x:v>
      </x:c>
      <x:c r="T1377" s="139" t="n">
        <x:f>IF(S1377="YES",R1377,-1E+99)</x:f>
        <x:v>-143.33907423396886</x:v>
      </x:c>
    </x:row>
    <x:row r="1378">
      <x:c r="A1378" s="139"/>
      <x:c r="B1378" s="139"/>
      <x:c r="C1378" s="139"/>
      <x:c r="D1378" s="139"/>
      <x:c r="E1378" s="139"/>
      <x:c r="F1378" s="139"/>
      <x:c r="G1378" s="139"/>
      <x:c r="H1378" s="139"/>
      <x:c r="I1378" s="266" t="n">
        <x:f>INT((ROW()-ROW($I$46))/((CARROT_CAP+1)*(MESCLUN_CAP+1)))</x:f>
        <x:v>2</x:v>
      </x:c>
      <x:c r="J1378" s="266" t="n">
        <x:f>MOD(INT((ROW()-ROW($I$46))/(MESCLUN_CAP+1)),CARROT_CAP+1)</x:f>
        <x:v>0</x:v>
      </x:c>
      <x:c r="K1378" s="266" t="n">
        <x:f>MOD(ROW()-ROW($I$46),MESCLUN_CAP+1)</x:f>
        <x:v>30</x:v>
      </x:c>
      <x:c r="L1378" s="266" t="n">
        <x:f>SUM(I1378:K1378)</x:f>
        <x:v>32</x:v>
      </x:c>
      <x:c r="M1378" s="267" t="n">
        <x:f>I1378*TOMATO_HOURS*WEEKS*(1+TOMATO_DIM)^I1378+J1378*CARROT_HOURS*WEEKS*(1+CARROT_DIM)^J1378+K1378*MESCLUN_HOURS*WEEKS*(1+MESCLUN_DIM)^K1378</x:f>
        <x:v>2177.4780360096465</x:v>
      </x:c>
      <x:c r="N1378" s="267" t="n">
        <x:f>MAX(M1378-FARMER_HOURS,0)/TEMP_HOURS_PER_WORKER</x:f>
        <x:v>1.012137525006699</x:v>
      </x:c>
      <x:c r="O1378" s="268" t="n">
        <x:f>I1378*TOMATO_PRICE+J1378*CARROT_PRICE+K1378*MESCLUN_PRICE</x:f>
        <x:v>98600</x:v>
      </x:c>
      <x:c r="P1378" s="268" t="n">
        <x:f>I1378*TOMATO_FERTILIZER+J1378*CARROT_FERTILIZER+K1378*MESCLUN_FERTILIZER</x:f>
        <x:v>28160</x:v>
      </x:c>
      <x:c r="Q1378" s="268" t="n">
        <x:f>MIN(M1378,FARMER_HOURS)*FARMER_RATE+MAX(M1378-FARMER_HOURS,0)*TEMP_RATE</x:f>
        <x:v>50303.43812516748</x:v>
      </x:c>
      <x:c r="R1378" s="268" t="n">
        <x:f>O1378-P1378-Q1378-FIXED_COST</x:f>
        <x:v>136.56187483252143</x:v>
      </x:c>
      <x:c r="S1378" s="139" t="str">
        <x:f>IF(AND(L1378&lt;=TOTAL_BED_CAP,N1378&lt;=TEMP_WORKER_CAP),"YES","NO")</x:f>
        <x:v>YES</x:v>
      </x:c>
      <x:c r="T1378" s="139" t="n">
        <x:f>IF(S1378="YES",R1378,-1E+99)</x:f>
        <x:v>136.56187483252143</x:v>
      </x:c>
    </x:row>
    <x:row r="1379">
      <x:c r="A1379" s="139"/>
      <x:c r="B1379" s="139"/>
      <x:c r="C1379" s="139"/>
      <x:c r="D1379" s="139"/>
      <x:c r="E1379" s="139"/>
      <x:c r="F1379" s="139"/>
      <x:c r="G1379" s="139"/>
      <x:c r="H1379" s="139"/>
      <x:c r="I1379" s="266" t="n">
        <x:f>INT((ROW()-ROW($I$46))/((CARROT_CAP+1)*(MESCLUN_CAP+1)))</x:f>
        <x:v>2</x:v>
      </x:c>
      <x:c r="J1379" s="266" t="n">
        <x:f>MOD(INT((ROW()-ROW($I$46))/(MESCLUN_CAP+1)),CARROT_CAP+1)</x:f>
        <x:v>1</x:v>
      </x:c>
      <x:c r="K1379" s="266" t="n">
        <x:f>MOD(ROW()-ROW($I$46),MESCLUN_CAP+1)</x:f>
        <x:v>0</x:v>
      </x:c>
      <x:c r="L1379" s="266" t="n">
        <x:f>SUM(I1379:K1379)</x:f>
        <x:v>3</x:v>
      </x:c>
      <x:c r="M1379" s="267" t="n">
        <x:f>I1379*TOMATO_HOURS*WEEKS*(1+TOMATO_DIM)^I1379+J1379*CARROT_HOURS*WEEKS*(1+CARROT_DIM)^J1379+K1379*MESCLUN_HOURS*WEEKS*(1+MESCLUN_DIM)^K1379</x:f>
        <x:v>248.55000000000004</x:v>
      </x:c>
      <x:c r="N1379" s="267" t="n">
        <x:f>MAX(M1379-FARMER_HOURS,0)/TEMP_HOURS_PER_WORKER</x:f>
        <x:v>0</x:v>
      </x:c>
      <x:c r="O1379" s="268" t="n">
        <x:f>I1379*TOMATO_PRICE+J1379*CARROT_PRICE+K1379*MESCLUN_PRICE</x:f>
        <x:v>19694</x:v>
      </x:c>
      <x:c r="P1379" s="268" t="n">
        <x:f>I1379*TOMATO_FERTILIZER+J1379*CARROT_FERTILIZER+K1379*MESCLUN_FERTILIZER</x:f>
        <x:v>2200</x:v>
      </x:c>
      <x:c r="Q1379" s="268" t="n">
        <x:f>MIN(M1379,FARMER_HOURS)*FARMER_RATE+MAX(M1379-FARMER_HOURS,0)*TEMP_RATE</x:f>
        <x:v>8630.208333333334</x:v>
      </x:c>
      <x:c r="R1379" s="268" t="n">
        <x:f>O1379-P1379-Q1379-FIXED_COST</x:f>
        <x:v>-11136.208333333334</x:v>
      </x:c>
      <x:c r="S1379" s="139" t="str">
        <x:f>IF(AND(L1379&lt;=TOTAL_BED_CAP,N1379&lt;=TEMP_WORKER_CAP),"YES","NO")</x:f>
        <x:v>YES</x:v>
      </x:c>
      <x:c r="T1379" s="139" t="n">
        <x:f>IF(S1379="YES",R1379,-1E+99)</x:f>
        <x:v>-11136.208333333334</x:v>
      </x:c>
    </x:row>
    <x:row r="1380">
      <x:c r="A1380" s="139"/>
      <x:c r="B1380" s="139"/>
      <x:c r="C1380" s="139"/>
      <x:c r="D1380" s="139"/>
      <x:c r="E1380" s="139"/>
      <x:c r="F1380" s="139"/>
      <x:c r="G1380" s="139"/>
      <x:c r="H1380" s="139"/>
      <x:c r="I1380" s="266" t="n">
        <x:f>INT((ROW()-ROW($I$46))/((CARROT_CAP+1)*(MESCLUN_CAP+1)))</x:f>
        <x:v>2</x:v>
      </x:c>
      <x:c r="J1380" s="266" t="n">
        <x:f>MOD(INT((ROW()-ROW($I$46))/(MESCLUN_CAP+1)),CARROT_CAP+1)</x:f>
        <x:v>1</x:v>
      </x:c>
      <x:c r="K1380" s="266" t="n">
        <x:f>MOD(ROW()-ROW($I$46),MESCLUN_CAP+1)</x:f>
        <x:v>1</x:v>
      </x:c>
      <x:c r="L1380" s="266" t="n">
        <x:f>SUM(I1380:K1380)</x:f>
        <x:v>4</x:v>
      </x:c>
      <x:c r="M1380" s="267" t="n">
        <x:f>I1380*TOMATO_HOURS*WEEKS*(1+TOMATO_DIM)^I1380+J1380*CARROT_HOURS*WEEKS*(1+CARROT_DIM)^J1380+K1380*MESCLUN_HOURS*WEEKS*(1+MESCLUN_DIM)^K1380</x:f>
        <x:v>294.11250000000007</x:v>
      </x:c>
      <x:c r="N1380" s="267" t="n">
        <x:f>MAX(M1380-FARMER_HOURS,0)/TEMP_HOURS_PER_WORKER</x:f>
        <x:v>0</x:v>
      </x:c>
      <x:c r="O1380" s="268" t="n">
        <x:f>I1380*TOMATO_PRICE+J1380*CARROT_PRICE+K1380*MESCLUN_PRICE</x:f>
        <x:v>22394</x:v>
      </x:c>
      <x:c r="P1380" s="268" t="n">
        <x:f>I1380*TOMATO_FERTILIZER+J1380*CARROT_FERTILIZER+K1380*MESCLUN_FERTILIZER</x:f>
        <x:v>3080</x:v>
      </x:c>
      <x:c r="Q1380" s="268" t="n">
        <x:f>MIN(M1380,FARMER_HOURS)*FARMER_RATE+MAX(M1380-FARMER_HOURS,0)*TEMP_RATE</x:f>
        <x:v>10212.239583333336</x:v>
      </x:c>
      <x:c r="R1380" s="268" t="n">
        <x:f>O1380-P1380-Q1380-FIXED_COST</x:f>
        <x:v>-10898.239583333336</x:v>
      </x:c>
      <x:c r="S1380" s="139" t="str">
        <x:f>IF(AND(L1380&lt;=TOTAL_BED_CAP,N1380&lt;=TEMP_WORKER_CAP),"YES","NO")</x:f>
        <x:v>YES</x:v>
      </x:c>
      <x:c r="T1380" s="139" t="n">
        <x:f>IF(S1380="YES",R1380,-1E+99)</x:f>
        <x:v>-10898.239583333336</x:v>
      </x:c>
    </x:row>
    <x:row r="1381">
      <x:c r="A1381" s="139"/>
      <x:c r="B1381" s="139"/>
      <x:c r="C1381" s="139"/>
      <x:c r="D1381" s="139"/>
      <x:c r="E1381" s="139"/>
      <x:c r="F1381" s="139"/>
      <x:c r="G1381" s="139"/>
      <x:c r="H1381" s="139"/>
      <x:c r="I1381" s="266" t="n">
        <x:f>INT((ROW()-ROW($I$46))/((CARROT_CAP+1)*(MESCLUN_CAP+1)))</x:f>
        <x:v>2</x:v>
      </x:c>
      <x:c r="J1381" s="266" t="n">
        <x:f>MOD(INT((ROW()-ROW($I$46))/(MESCLUN_CAP+1)),CARROT_CAP+1)</x:f>
        <x:v>1</x:v>
      </x:c>
      <x:c r="K1381" s="266" t="n">
        <x:f>MOD(ROW()-ROW($I$46),MESCLUN_CAP+1)</x:f>
        <x:v>2</x:v>
      </x:c>
      <x:c r="L1381" s="266" t="n">
        <x:f>SUM(I1381:K1381)</x:f>
        <x:v>5</x:v>
      </x:c>
      <x:c r="M1381" s="267" t="n">
        <x:f>I1381*TOMATO_HOURS*WEEKS*(1+TOMATO_DIM)^I1381+J1381*CARROT_HOURS*WEEKS*(1+CARROT_DIM)^J1381+K1381*MESCLUN_HOURS*WEEKS*(1+MESCLUN_DIM)^K1381</x:f>
        <x:v>340.81406250000003</x:v>
      </x:c>
      <x:c r="N1381" s="267" t="n">
        <x:f>MAX(M1381-FARMER_HOURS,0)/TEMP_HOURS_PER_WORKER</x:f>
        <x:v>0</x:v>
      </x:c>
      <x:c r="O1381" s="268" t="n">
        <x:f>I1381*TOMATO_PRICE+J1381*CARROT_PRICE+K1381*MESCLUN_PRICE</x:f>
        <x:v>25094</x:v>
      </x:c>
      <x:c r="P1381" s="268" t="n">
        <x:f>I1381*TOMATO_FERTILIZER+J1381*CARROT_FERTILIZER+K1381*MESCLUN_FERTILIZER</x:f>
        <x:v>3960</x:v>
      </x:c>
      <x:c r="Q1381" s="268" t="n">
        <x:f>MIN(M1381,FARMER_HOURS)*FARMER_RATE+MAX(M1381-FARMER_HOURS,0)*TEMP_RATE</x:f>
        <x:v>11833.821614583334</x:v>
      </x:c>
      <x:c r="R1381" s="268" t="n">
        <x:f>O1381-P1381-Q1381-FIXED_COST</x:f>
        <x:v>-10699.821614583334</x:v>
      </x:c>
      <x:c r="S1381" s="139" t="str">
        <x:f>IF(AND(L1381&lt;=TOTAL_BED_CAP,N1381&lt;=TEMP_WORKER_CAP),"YES","NO")</x:f>
        <x:v>YES</x:v>
      </x:c>
      <x:c r="T1381" s="139" t="n">
        <x:f>IF(S1381="YES",R1381,-1E+99)</x:f>
        <x:v>-10699.821614583334</x:v>
      </x:c>
    </x:row>
    <x:row r="1382">
      <x:c r="A1382" s="139"/>
      <x:c r="B1382" s="139"/>
      <x:c r="C1382" s="139"/>
      <x:c r="D1382" s="139"/>
      <x:c r="E1382" s="139"/>
      <x:c r="F1382" s="139"/>
      <x:c r="G1382" s="139"/>
      <x:c r="H1382" s="139"/>
      <x:c r="I1382" s="266" t="n">
        <x:f>INT((ROW()-ROW($I$46))/((CARROT_CAP+1)*(MESCLUN_CAP+1)))</x:f>
        <x:v>2</x:v>
      </x:c>
      <x:c r="J1382" s="266" t="n">
        <x:f>MOD(INT((ROW()-ROW($I$46))/(MESCLUN_CAP+1)),CARROT_CAP+1)</x:f>
        <x:v>1</x:v>
      </x:c>
      <x:c r="K1382" s="266" t="n">
        <x:f>MOD(ROW()-ROW($I$46),MESCLUN_CAP+1)</x:f>
        <x:v>3</x:v>
      </x:c>
      <x:c r="L1382" s="266" t="n">
        <x:f>SUM(I1382:K1382)</x:f>
        <x:v>6</x:v>
      </x:c>
      <x:c r="M1382" s="267" t="n">
        <x:f>I1382*TOMATO_HOURS*WEEKS*(1+TOMATO_DIM)^I1382+J1382*CARROT_HOURS*WEEKS*(1+CARROT_DIM)^J1382+K1382*MESCLUN_HOURS*WEEKS*(1+MESCLUN_DIM)^K1382</x:f>
        <x:v>388.676044921875</x:v>
      </x:c>
      <x:c r="N1382" s="267" t="n">
        <x:f>MAX(M1382-FARMER_HOURS,0)/TEMP_HOURS_PER_WORKER</x:f>
        <x:v>0</x:v>
      </x:c>
      <x:c r="O1382" s="268" t="n">
        <x:f>I1382*TOMATO_PRICE+J1382*CARROT_PRICE+K1382*MESCLUN_PRICE</x:f>
        <x:v>27794</x:v>
      </x:c>
      <x:c r="P1382" s="268" t="n">
        <x:f>I1382*TOMATO_FERTILIZER+J1382*CARROT_FERTILIZER+K1382*MESCLUN_FERTILIZER</x:f>
        <x:v>4840</x:v>
      </x:c>
      <x:c r="Q1382" s="268" t="n">
        <x:f>MIN(M1382,FARMER_HOURS)*FARMER_RATE+MAX(M1382-FARMER_HOURS,0)*TEMP_RATE</x:f>
        <x:v>13495.696004231771</x:v>
      </x:c>
      <x:c r="R1382" s="268" t="n">
        <x:f>O1382-P1382-Q1382-FIXED_COST</x:f>
        <x:v>-10541.696004231771</x:v>
      </x:c>
      <x:c r="S1382" s="139" t="str">
        <x:f>IF(AND(L1382&lt;=TOTAL_BED_CAP,N1382&lt;=TEMP_WORKER_CAP),"YES","NO")</x:f>
        <x:v>YES</x:v>
      </x:c>
      <x:c r="T1382" s="139" t="n">
        <x:f>IF(S1382="YES",R1382,-1E+99)</x:f>
        <x:v>-10541.696004231771</x:v>
      </x:c>
    </x:row>
    <x:row r="1383">
      <x:c r="A1383" s="139"/>
      <x:c r="B1383" s="139"/>
      <x:c r="C1383" s="139"/>
      <x:c r="D1383" s="139"/>
      <x:c r="E1383" s="139"/>
      <x:c r="F1383" s="139"/>
      <x:c r="G1383" s="139"/>
      <x:c r="H1383" s="139"/>
      <x:c r="I1383" s="266" t="n">
        <x:f>INT((ROW()-ROW($I$46))/((CARROT_CAP+1)*(MESCLUN_CAP+1)))</x:f>
        <x:v>2</x:v>
      </x:c>
      <x:c r="J1383" s="266" t="n">
        <x:f>MOD(INT((ROW()-ROW($I$46))/(MESCLUN_CAP+1)),CARROT_CAP+1)</x:f>
        <x:v>1</x:v>
      </x:c>
      <x:c r="K1383" s="266" t="n">
        <x:f>MOD(ROW()-ROW($I$46),MESCLUN_CAP+1)</x:f>
        <x:v>4</x:v>
      </x:c>
      <x:c r="L1383" s="266" t="n">
        <x:f>SUM(I1383:K1383)</x:f>
        <x:v>7</x:v>
      </x:c>
      <x:c r="M1383" s="267" t="n">
        <x:f>I1383*TOMATO_HOURS*WEEKS*(1+TOMATO_DIM)^I1383+J1383*CARROT_HOURS*WEEKS*(1+CARROT_DIM)^J1383+K1383*MESCLUN_HOURS*WEEKS*(1+MESCLUN_DIM)^K1383</x:f>
        <x:v>437.72016064453123</x:v>
      </x:c>
      <x:c r="N1383" s="267" t="n">
        <x:f>MAX(M1383-FARMER_HOURS,0)/TEMP_HOURS_PER_WORKER</x:f>
        <x:v>0</x:v>
      </x:c>
      <x:c r="O1383" s="268" t="n">
        <x:f>I1383*TOMATO_PRICE+J1383*CARROT_PRICE+K1383*MESCLUN_PRICE</x:f>
        <x:v>30494</x:v>
      </x:c>
      <x:c r="P1383" s="268" t="n">
        <x:f>I1383*TOMATO_FERTILIZER+J1383*CARROT_FERTILIZER+K1383*MESCLUN_FERTILIZER</x:f>
        <x:v>5720</x:v>
      </x:c>
      <x:c r="Q1383" s="268" t="n">
        <x:f>MIN(M1383,FARMER_HOURS)*FARMER_RATE+MAX(M1383-FARMER_HOURS,0)*TEMP_RATE</x:f>
        <x:v>15198.616689046223</x:v>
      </x:c>
      <x:c r="R1383" s="268" t="n">
        <x:f>O1383-P1383-Q1383-FIXED_COST</x:f>
        <x:v>-10424.616689046223</x:v>
      </x:c>
      <x:c r="S1383" s="139" t="str">
        <x:f>IF(AND(L1383&lt;=TOTAL_BED_CAP,N1383&lt;=TEMP_WORKER_CAP),"YES","NO")</x:f>
        <x:v>YES</x:v>
      </x:c>
      <x:c r="T1383" s="139" t="n">
        <x:f>IF(S1383="YES",R1383,-1E+99)</x:f>
        <x:v>-10424.616689046223</x:v>
      </x:c>
    </x:row>
    <x:row r="1384">
      <x:c r="A1384" s="139"/>
      <x:c r="B1384" s="139"/>
      <x:c r="C1384" s="139"/>
      <x:c r="D1384" s="139"/>
      <x:c r="E1384" s="139"/>
      <x:c r="F1384" s="139"/>
      <x:c r="G1384" s="139"/>
      <x:c r="H1384" s="139"/>
      <x:c r="I1384" s="266" t="n">
        <x:f>INT((ROW()-ROW($I$46))/((CARROT_CAP+1)*(MESCLUN_CAP+1)))</x:f>
        <x:v>2</x:v>
      </x:c>
      <x:c r="J1384" s="266" t="n">
        <x:f>MOD(INT((ROW()-ROW($I$46))/(MESCLUN_CAP+1)),CARROT_CAP+1)</x:f>
        <x:v>1</x:v>
      </x:c>
      <x:c r="K1384" s="266" t="n">
        <x:f>MOD(ROW()-ROW($I$46),MESCLUN_CAP+1)</x:f>
        <x:v>5</x:v>
      </x:c>
      <x:c r="L1384" s="266" t="n">
        <x:f>SUM(I1384:K1384)</x:f>
        <x:v>8</x:v>
      </x:c>
      <x:c r="M1384" s="267" t="n">
        <x:f>I1384*TOMATO_HOURS*WEEKS*(1+TOMATO_DIM)^I1384+J1384*CARROT_HOURS*WEEKS*(1+CARROT_DIM)^J1384+K1384*MESCLUN_HOURS*WEEKS*(1+MESCLUN_DIM)^K1384</x:f>
        <x:v>487.96848456573485</x:v>
      </x:c>
      <x:c r="N1384" s="267" t="n">
        <x:f>MAX(M1384-FARMER_HOURS,0)/TEMP_HOURS_PER_WORKER</x:f>
        <x:v>0</x:v>
      </x:c>
      <x:c r="O1384" s="268" t="n">
        <x:f>I1384*TOMATO_PRICE+J1384*CARROT_PRICE+K1384*MESCLUN_PRICE</x:f>
        <x:v>33194</x:v>
      </x:c>
      <x:c r="P1384" s="268" t="n">
        <x:f>I1384*TOMATO_FERTILIZER+J1384*CARROT_FERTILIZER+K1384*MESCLUN_FERTILIZER</x:f>
        <x:v>6600</x:v>
      </x:c>
      <x:c r="Q1384" s="268" t="n">
        <x:f>MIN(M1384,FARMER_HOURS)*FARMER_RATE+MAX(M1384-FARMER_HOURS,0)*TEMP_RATE</x:f>
        <x:v>16943.35015853246</x:v>
      </x:c>
      <x:c r="R1384" s="268" t="n">
        <x:f>O1384-P1384-Q1384-FIXED_COST</x:f>
        <x:v>-10349.35015853246</x:v>
      </x:c>
      <x:c r="S1384" s="139" t="str">
        <x:f>IF(AND(L1384&lt;=TOTAL_BED_CAP,N1384&lt;=TEMP_WORKER_CAP),"YES","NO")</x:f>
        <x:v>YES</x:v>
      </x:c>
      <x:c r="T1384" s="139" t="n">
        <x:f>IF(S1384="YES",R1384,-1E+99)</x:f>
        <x:v>-10349.35015853246</x:v>
      </x:c>
    </x:row>
    <x:row r="1385">
      <x:c r="A1385" s="139"/>
      <x:c r="B1385" s="139"/>
      <x:c r="C1385" s="139"/>
      <x:c r="D1385" s="139"/>
      <x:c r="E1385" s="139"/>
      <x:c r="F1385" s="139"/>
      <x:c r="G1385" s="139"/>
      <x:c r="H1385" s="139"/>
      <x:c r="I1385" s="266" t="n">
        <x:f>INT((ROW()-ROW($I$46))/((CARROT_CAP+1)*(MESCLUN_CAP+1)))</x:f>
        <x:v>2</x:v>
      </x:c>
      <x:c r="J1385" s="266" t="n">
        <x:f>MOD(INT((ROW()-ROW($I$46))/(MESCLUN_CAP+1)),CARROT_CAP+1)</x:f>
        <x:v>1</x:v>
      </x:c>
      <x:c r="K1385" s="266" t="n">
        <x:f>MOD(ROW()-ROW($I$46),MESCLUN_CAP+1)</x:f>
        <x:v>6</x:v>
      </x:c>
      <x:c r="L1385" s="266" t="n">
        <x:f>SUM(I1385:K1385)</x:f>
        <x:v>9</x:v>
      </x:c>
      <x:c r="M1385" s="267" t="n">
        <x:f>I1385*TOMATO_HOURS*WEEKS*(1+TOMATO_DIM)^I1385+J1385*CARROT_HOURS*WEEKS*(1+CARROT_DIM)^J1385+K1385*MESCLUN_HOURS*WEEKS*(1+MESCLUN_DIM)^K1385</x:f>
        <x:v>539.4434587473678</x:v>
      </x:c>
      <x:c r="N1385" s="267" t="n">
        <x:f>MAX(M1385-FARMER_HOURS,0)/TEMP_HOURS_PER_WORKER</x:f>
        <x:v>0</x:v>
      </x:c>
      <x:c r="O1385" s="268" t="n">
        <x:f>I1385*TOMATO_PRICE+J1385*CARROT_PRICE+K1385*MESCLUN_PRICE</x:f>
        <x:v>35894</x:v>
      </x:c>
      <x:c r="P1385" s="268" t="n">
        <x:f>I1385*TOMATO_FERTILIZER+J1385*CARROT_FERTILIZER+K1385*MESCLUN_FERTILIZER</x:f>
        <x:v>7480</x:v>
      </x:c>
      <x:c r="Q1385" s="268" t="n">
        <x:f>MIN(M1385,FARMER_HOURS)*FARMER_RATE+MAX(M1385-FARMER_HOURS,0)*TEMP_RATE</x:f>
        <x:v>18730.67565095027</x:v>
      </x:c>
      <x:c r="R1385" s="268" t="n">
        <x:f>O1385-P1385-Q1385-FIXED_COST</x:f>
        <x:v>-10316.67565095027</x:v>
      </x:c>
      <x:c r="S1385" s="139" t="str">
        <x:f>IF(AND(L1385&lt;=TOTAL_BED_CAP,N1385&lt;=TEMP_WORKER_CAP),"YES","NO")</x:f>
        <x:v>YES</x:v>
      </x:c>
      <x:c r="T1385" s="139" t="n">
        <x:f>IF(S1385="YES",R1385,-1E+99)</x:f>
        <x:v>-10316.67565095027</x:v>
      </x:c>
    </x:row>
    <x:row r="1386">
      <x:c r="A1386" s="139"/>
      <x:c r="B1386" s="139"/>
      <x:c r="C1386" s="139"/>
      <x:c r="D1386" s="139"/>
      <x:c r="E1386" s="139"/>
      <x:c r="F1386" s="139"/>
      <x:c r="G1386" s="139"/>
      <x:c r="H1386" s="139"/>
      <x:c r="I1386" s="266" t="n">
        <x:f>INT((ROW()-ROW($I$46))/((CARROT_CAP+1)*(MESCLUN_CAP+1)))</x:f>
        <x:v>2</x:v>
      </x:c>
      <x:c r="J1386" s="266" t="n">
        <x:f>MOD(INT((ROW()-ROW($I$46))/(MESCLUN_CAP+1)),CARROT_CAP+1)</x:f>
        <x:v>1</x:v>
      </x:c>
      <x:c r="K1386" s="266" t="n">
        <x:f>MOD(ROW()-ROW($I$46),MESCLUN_CAP+1)</x:f>
        <x:v>7</x:v>
      </x:c>
      <x:c r="L1386" s="266" t="n">
        <x:f>SUM(I1386:K1386)</x:f>
        <x:v>10</x:v>
      </x:c>
      <x:c r="M1386" s="267" t="n">
        <x:f>I1386*TOMATO_HOURS*WEEKS*(1+TOMATO_DIM)^I1386+J1386*CARROT_HOURS*WEEKS*(1+CARROT_DIM)^J1386+K1386*MESCLUN_HOURS*WEEKS*(1+MESCLUN_DIM)^K1386</x:f>
        <x:v>592.1678981453282</x:v>
      </x:c>
      <x:c r="N1386" s="267" t="n">
        <x:f>MAX(M1386-FARMER_HOURS,0)/TEMP_HOURS_PER_WORKER</x:f>
        <x:v>0</x:v>
      </x:c>
      <x:c r="O1386" s="268" t="n">
        <x:f>I1386*TOMATO_PRICE+J1386*CARROT_PRICE+K1386*MESCLUN_PRICE</x:f>
        <x:v>38594</x:v>
      </x:c>
      <x:c r="P1386" s="268" t="n">
        <x:f>I1386*TOMATO_FERTILIZER+J1386*CARROT_FERTILIZER+K1386*MESCLUN_FERTILIZER</x:f>
        <x:v>8360</x:v>
      </x:c>
      <x:c r="Q1386" s="268" t="n">
        <x:f>MIN(M1386,FARMER_HOURS)*FARMER_RATE+MAX(M1386-FARMER_HOURS,0)*TEMP_RATE</x:f>
        <x:v>20561.38535226834</x:v>
      </x:c>
      <x:c r="R1386" s="268" t="n">
        <x:f>O1386-P1386-Q1386-FIXED_COST</x:f>
        <x:v>-10327.385352268338</x:v>
      </x:c>
      <x:c r="S1386" s="139" t="str">
        <x:f>IF(AND(L1386&lt;=TOTAL_BED_CAP,N1386&lt;=TEMP_WORKER_CAP),"YES","NO")</x:f>
        <x:v>YES</x:v>
      </x:c>
      <x:c r="T1386" s="139" t="n">
        <x:f>IF(S1386="YES",R1386,-1E+99)</x:f>
        <x:v>-10327.385352268338</x:v>
      </x:c>
    </x:row>
    <x:row r="1387">
      <x:c r="A1387" s="139"/>
      <x:c r="B1387" s="139"/>
      <x:c r="C1387" s="139"/>
      <x:c r="D1387" s="139"/>
      <x:c r="E1387" s="139"/>
      <x:c r="F1387" s="139"/>
      <x:c r="G1387" s="139"/>
      <x:c r="H1387" s="139"/>
      <x:c r="I1387" s="266" t="n">
        <x:f>INT((ROW()-ROW($I$46))/((CARROT_CAP+1)*(MESCLUN_CAP+1)))</x:f>
        <x:v>2</x:v>
      </x:c>
      <x:c r="J1387" s="266" t="n">
        <x:f>MOD(INT((ROW()-ROW($I$46))/(MESCLUN_CAP+1)),CARROT_CAP+1)</x:f>
        <x:v>1</x:v>
      </x:c>
      <x:c r="K1387" s="266" t="n">
        <x:f>MOD(ROW()-ROW($I$46),MESCLUN_CAP+1)</x:f>
        <x:v>8</x:v>
      </x:c>
      <x:c r="L1387" s="266" t="n">
        <x:f>SUM(I1387:K1387)</x:f>
        <x:v>11</x:v>
      </x:c>
      <x:c r="M1387" s="267" t="n">
        <x:f>I1387*TOMATO_HOURS*WEEKS*(1+TOMATO_DIM)^I1387+J1387*CARROT_HOURS*WEEKS*(1+CARROT_DIM)^J1387+K1387*MESCLUN_HOURS*WEEKS*(1+MESCLUN_DIM)^K1387</x:f>
        <x:v>646.1649964253083</x:v>
      </x:c>
      <x:c r="N1387" s="267" t="n">
        <x:f>MAX(M1387-FARMER_HOURS,0)/TEMP_HOURS_PER_WORKER</x:f>
        <x:v>0</x:v>
      </x:c>
      <x:c r="O1387" s="268" t="n">
        <x:f>I1387*TOMATO_PRICE+J1387*CARROT_PRICE+K1387*MESCLUN_PRICE</x:f>
        <x:v>41294</x:v>
      </x:c>
      <x:c r="P1387" s="268" t="n">
        <x:f>I1387*TOMATO_FERTILIZER+J1387*CARROT_FERTILIZER+K1387*MESCLUN_FERTILIZER</x:f>
        <x:v>9240</x:v>
      </x:c>
      <x:c r="Q1387" s="268" t="n">
        <x:f>MIN(M1387,FARMER_HOURS)*FARMER_RATE+MAX(M1387-FARMER_HOURS,0)*TEMP_RATE</x:f>
        <x:v>22436.284598100985</x:v>
      </x:c>
      <x:c r="R1387" s="268" t="n">
        <x:f>O1387-P1387-Q1387-FIXED_COST</x:f>
        <x:v>-10382.284598100985</x:v>
      </x:c>
      <x:c r="S1387" s="139" t="str">
        <x:f>IF(AND(L1387&lt;=TOTAL_BED_CAP,N1387&lt;=TEMP_WORKER_CAP),"YES","NO")</x:f>
        <x:v>YES</x:v>
      </x:c>
      <x:c r="T1387" s="139" t="n">
        <x:f>IF(S1387="YES",R1387,-1E+99)</x:f>
        <x:v>-10382.284598100985</x:v>
      </x:c>
    </x:row>
    <x:row r="1388">
      <x:c r="A1388" s="139"/>
      <x:c r="B1388" s="139"/>
      <x:c r="C1388" s="139"/>
      <x:c r="D1388" s="139"/>
      <x:c r="E1388" s="139"/>
      <x:c r="F1388" s="139"/>
      <x:c r="G1388" s="139"/>
      <x:c r="H1388" s="139"/>
      <x:c r="I1388" s="266" t="n">
        <x:f>INT((ROW()-ROW($I$46))/((CARROT_CAP+1)*(MESCLUN_CAP+1)))</x:f>
        <x:v>2</x:v>
      </x:c>
      <x:c r="J1388" s="266" t="n">
        <x:f>MOD(INT((ROW()-ROW($I$46))/(MESCLUN_CAP+1)),CARROT_CAP+1)</x:f>
        <x:v>1</x:v>
      </x:c>
      <x:c r="K1388" s="266" t="n">
        <x:f>MOD(ROW()-ROW($I$46),MESCLUN_CAP+1)</x:f>
        <x:v>9</x:v>
      </x:c>
      <x:c r="L1388" s="266" t="n">
        <x:f>SUM(I1388:K1388)</x:f>
        <x:v>12</x:v>
      </x:c>
      <x:c r="M1388" s="267" t="n">
        <x:f>I1388*TOMATO_HOURS*WEEKS*(1+TOMATO_DIM)^I1388+J1388*CARROT_HOURS*WEEKS*(1+CARROT_DIM)^J1388+K1388*MESCLUN_HOURS*WEEKS*(1+MESCLUN_DIM)^K1388</x:f>
        <x:v>701.4583318657028</x:v>
      </x:c>
      <x:c r="N1388" s="267" t="n">
        <x:f>MAX(M1388-FARMER_HOURS,0)/TEMP_HOURS_PER_WORKER</x:f>
        <x:v>0</x:v>
      </x:c>
      <x:c r="O1388" s="268" t="n">
        <x:f>I1388*TOMATO_PRICE+J1388*CARROT_PRICE+K1388*MESCLUN_PRICE</x:f>
        <x:v>43994</x:v>
      </x:c>
      <x:c r="P1388" s="268" t="n">
        <x:f>I1388*TOMATO_FERTILIZER+J1388*CARROT_FERTILIZER+K1388*MESCLUN_FERTILIZER</x:f>
        <x:v>10120</x:v>
      </x:c>
      <x:c r="Q1388" s="268" t="n">
        <x:f>MIN(M1388,FARMER_HOURS)*FARMER_RATE+MAX(M1388-FARMER_HOURS,0)*TEMP_RATE</x:f>
        <x:v>24356.192078670236</x:v>
      </x:c>
      <x:c r="R1388" s="268" t="n">
        <x:f>O1388-P1388-Q1388-FIXED_COST</x:f>
        <x:v>-10482.192078670236</x:v>
      </x:c>
      <x:c r="S1388" s="139" t="str">
        <x:f>IF(AND(L1388&lt;=TOTAL_BED_CAP,N1388&lt;=TEMP_WORKER_CAP),"YES","NO")</x:f>
        <x:v>YES</x:v>
      </x:c>
      <x:c r="T1388" s="139" t="n">
        <x:f>IF(S1388="YES",R1388,-1E+99)</x:f>
        <x:v>-10482.192078670236</x:v>
      </x:c>
    </x:row>
    <x:row r="1389">
      <x:c r="A1389" s="139"/>
      <x:c r="B1389" s="139"/>
      <x:c r="C1389" s="139"/>
      <x:c r="D1389" s="139"/>
      <x:c r="E1389" s="139"/>
      <x:c r="F1389" s="139"/>
      <x:c r="G1389" s="139"/>
      <x:c r="H1389" s="139"/>
      <x:c r="I1389" s="266" t="n">
        <x:f>INT((ROW()-ROW($I$46))/((CARROT_CAP+1)*(MESCLUN_CAP+1)))</x:f>
        <x:v>2</x:v>
      </x:c>
      <x:c r="J1389" s="266" t="n">
        <x:f>MOD(INT((ROW()-ROW($I$46))/(MESCLUN_CAP+1)),CARROT_CAP+1)</x:f>
        <x:v>1</x:v>
      </x:c>
      <x:c r="K1389" s="266" t="n">
        <x:f>MOD(ROW()-ROW($I$46),MESCLUN_CAP+1)</x:f>
        <x:v>10</x:v>
      </x:c>
      <x:c r="L1389" s="266" t="n">
        <x:f>SUM(I1389:K1389)</x:f>
        <x:v>13</x:v>
      </x:c>
      <x:c r="M1389" s="267" t="n">
        <x:f>I1389*TOMATO_HOURS*WEEKS*(1+TOMATO_DIM)^I1389+J1389*CARROT_HOURS*WEEKS*(1+CARROT_DIM)^J1389+K1389*MESCLUN_HOURS*WEEKS*(1+MESCLUN_DIM)^K1389</x:f>
        <x:v>758.0718733489156</x:v>
      </x:c>
      <x:c r="N1389" s="267" t="n">
        <x:f>MAX(M1389-FARMER_HOURS,0)/TEMP_HOURS_PER_WORKER</x:f>
        <x:v>0.026438800936746925</x:v>
      </x:c>
      <x:c r="O1389" s="268" t="n">
        <x:f>I1389*TOMATO_PRICE+J1389*CARROT_PRICE+K1389*MESCLUN_PRICE</x:f>
        <x:v>46694</x:v>
      </x:c>
      <x:c r="P1389" s="268" t="n">
        <x:f>I1389*TOMATO_FERTILIZER+J1389*CARROT_FERTILIZER+K1389*MESCLUN_FERTILIZER</x:f>
        <x:v>11000</x:v>
      </x:c>
      <x:c r="Q1389" s="268" t="n">
        <x:f>MIN(M1389,FARMER_HOURS)*FARMER_RATE+MAX(M1389-FARMER_HOURS,0)*TEMP_RATE</x:f>
        <x:v>25660.970023418675</x:v>
      </x:c>
      <x:c r="R1389" s="268" t="n">
        <x:f>O1389-P1389-Q1389-FIXED_COST</x:f>
        <x:v>-9966.970023418675</x:v>
      </x:c>
      <x:c r="S1389" s="139" t="str">
        <x:f>IF(AND(L1389&lt;=TOTAL_BED_CAP,N1389&lt;=TEMP_WORKER_CAP),"YES","NO")</x:f>
        <x:v>YES</x:v>
      </x:c>
      <x:c r="T1389" s="139" t="n">
        <x:f>IF(S1389="YES",R1389,-1E+99)</x:f>
        <x:v>-9966.970023418675</x:v>
      </x:c>
    </x:row>
    <x:row r="1390">
      <x:c r="A1390" s="139"/>
      <x:c r="B1390" s="139"/>
      <x:c r="C1390" s="139"/>
      <x:c r="D1390" s="139"/>
      <x:c r="E1390" s="139"/>
      <x:c r="F1390" s="139"/>
      <x:c r="G1390" s="139"/>
      <x:c r="H1390" s="139"/>
      <x:c r="I1390" s="266" t="n">
        <x:f>INT((ROW()-ROW($I$46))/((CARROT_CAP+1)*(MESCLUN_CAP+1)))</x:f>
        <x:v>2</x:v>
      </x:c>
      <x:c r="J1390" s="266" t="n">
        <x:f>MOD(INT((ROW()-ROW($I$46))/(MESCLUN_CAP+1)),CARROT_CAP+1)</x:f>
        <x:v>1</x:v>
      </x:c>
      <x:c r="K1390" s="266" t="n">
        <x:f>MOD(ROW()-ROW($I$46),MESCLUN_CAP+1)</x:f>
        <x:v>11</x:v>
      </x:c>
      <x:c r="L1390" s="266" t="n">
        <x:f>SUM(I1390:K1390)</x:f>
        <x:v>14</x:v>
      </x:c>
      <x:c r="M1390" s="267" t="n">
        <x:f>I1390*TOMATO_HOURS*WEEKS*(1+TOMATO_DIM)^I1390+J1390*CARROT_HOURS*WEEKS*(1+CARROT_DIM)^J1390+K1390*MESCLUN_HOURS*WEEKS*(1+MESCLUN_DIM)^K1390</x:f>
        <x:v>816.0299864423547</x:v>
      </x:c>
      <x:c r="N1390" s="267" t="n">
        <x:f>MAX(M1390-FARMER_HOURS,0)/TEMP_HOURS_PER_WORKER</x:f>
        <x:v>0.06668749058496853</x:v>
      </x:c>
      <x:c r="O1390" s="268" t="n">
        <x:f>I1390*TOMATO_PRICE+J1390*CARROT_PRICE+K1390*MESCLUN_PRICE</x:f>
        <x:v>49394</x:v>
      </x:c>
      <x:c r="P1390" s="268" t="n">
        <x:f>I1390*TOMATO_FERTILIZER+J1390*CARROT_FERTILIZER+K1390*MESCLUN_FERTILIZER</x:f>
        <x:v>11880</x:v>
      </x:c>
      <x:c r="Q1390" s="268" t="n">
        <x:f>MIN(M1390,FARMER_HOURS)*FARMER_RATE+MAX(M1390-FARMER_HOURS,0)*TEMP_RATE</x:f>
        <x:v>26667.187264624212</x:v>
      </x:c>
      <x:c r="R1390" s="268" t="n">
        <x:f>O1390-P1390-Q1390-FIXED_COST</x:f>
        <x:v>-9153.187264624212</x:v>
      </x:c>
      <x:c r="S1390" s="139" t="str">
        <x:f>IF(AND(L1390&lt;=TOTAL_BED_CAP,N1390&lt;=TEMP_WORKER_CAP),"YES","NO")</x:f>
        <x:v>YES</x:v>
      </x:c>
      <x:c r="T1390" s="139" t="n">
        <x:f>IF(S1390="YES",R1390,-1E+99)</x:f>
        <x:v>-9153.187264624212</x:v>
      </x:c>
    </x:row>
    <x:row r="1391">
      <x:c r="A1391" s="139"/>
      <x:c r="B1391" s="139"/>
      <x:c r="C1391" s="139"/>
      <x:c r="D1391" s="139"/>
      <x:c r="E1391" s="139"/>
      <x:c r="F1391" s="139"/>
      <x:c r="G1391" s="139"/>
      <x:c r="H1391" s="139"/>
      <x:c r="I1391" s="266" t="n">
        <x:f>INT((ROW()-ROW($I$46))/((CARROT_CAP+1)*(MESCLUN_CAP+1)))</x:f>
        <x:v>2</x:v>
      </x:c>
      <x:c r="J1391" s="266" t="n">
        <x:f>MOD(INT((ROW()-ROW($I$46))/(MESCLUN_CAP+1)),CARROT_CAP+1)</x:f>
        <x:v>1</x:v>
      </x:c>
      <x:c r="K1391" s="266" t="n">
        <x:f>MOD(ROW()-ROW($I$46),MESCLUN_CAP+1)</x:f>
        <x:v>12</x:v>
      </x:c>
      <x:c r="L1391" s="266" t="n">
        <x:f>SUM(I1391:K1391)</x:f>
        <x:v>15</x:v>
      </x:c>
      <x:c r="M1391" s="267" t="n">
        <x:f>I1391*TOMATO_HOURS*WEEKS*(1+TOMATO_DIM)^I1391+J1391*CARROT_HOURS*WEEKS*(1+CARROT_DIM)^J1391+K1391*MESCLUN_HOURS*WEEKS*(1+MESCLUN_DIM)^K1391</x:f>
        <x:v>875.357439570419</x:v>
      </x:c>
      <x:c r="N1391" s="267" t="n">
        <x:f>MAX(M1391-FARMER_HOURS,0)/TEMP_HOURS_PER_WORKER</x:f>
        <x:v>0.10788711081279101</x:v>
      </x:c>
      <x:c r="O1391" s="268" t="n">
        <x:f>I1391*TOMATO_PRICE+J1391*CARROT_PRICE+K1391*MESCLUN_PRICE</x:f>
        <x:v>52094</x:v>
      </x:c>
      <x:c r="P1391" s="268" t="n">
        <x:f>I1391*TOMATO_FERTILIZER+J1391*CARROT_FERTILIZER+K1391*MESCLUN_FERTILIZER</x:f>
        <x:v>12760</x:v>
      </x:c>
      <x:c r="Q1391" s="268" t="n">
        <x:f>MIN(M1391,FARMER_HOURS)*FARMER_RATE+MAX(M1391-FARMER_HOURS,0)*TEMP_RATE</x:f>
        <x:v>27697.177770319773</x:v>
      </x:c>
      <x:c r="R1391" s="268" t="n">
        <x:f>O1391-P1391-Q1391-FIXED_COST</x:f>
        <x:v>-8363.177770319773</x:v>
      </x:c>
      <x:c r="S1391" s="139" t="str">
        <x:f>IF(AND(L1391&lt;=TOTAL_BED_CAP,N1391&lt;=TEMP_WORKER_CAP),"YES","NO")</x:f>
        <x:v>YES</x:v>
      </x:c>
      <x:c r="T1391" s="139" t="n">
        <x:f>IF(S1391="YES",R1391,-1E+99)</x:f>
        <x:v>-8363.177770319773</x:v>
      </x:c>
    </x:row>
    <x:row r="1392">
      <x:c r="A1392" s="139"/>
      <x:c r="B1392" s="139"/>
      <x:c r="C1392" s="139"/>
      <x:c r="D1392" s="139"/>
      <x:c r="E1392" s="139"/>
      <x:c r="F1392" s="139"/>
      <x:c r="G1392" s="139"/>
      <x:c r="H1392" s="139"/>
      <x:c r="I1392" s="266" t="n">
        <x:f>INT((ROW()-ROW($I$46))/((CARROT_CAP+1)*(MESCLUN_CAP+1)))</x:f>
        <x:v>2</x:v>
      </x:c>
      <x:c r="J1392" s="266" t="n">
        <x:f>MOD(INT((ROW()-ROW($I$46))/(MESCLUN_CAP+1)),CARROT_CAP+1)</x:f>
        <x:v>1</x:v>
      </x:c>
      <x:c r="K1392" s="266" t="n">
        <x:f>MOD(ROW()-ROW($I$46),MESCLUN_CAP+1)</x:f>
        <x:v>13</x:v>
      </x:c>
      <x:c r="L1392" s="266" t="n">
        <x:f>SUM(I1392:K1392)</x:f>
        <x:v>16</x:v>
      </x:c>
      <x:c r="M1392" s="267" t="n">
        <x:f>I1392*TOMATO_HOURS*WEEKS*(1+TOMATO_DIM)^I1392+J1392*CARROT_HOURS*WEEKS*(1+CARROT_DIM)^J1392+K1392*MESCLUN_HOURS*WEEKS*(1+MESCLUN_DIM)^K1392</x:f>
        <x:v>936.0794102788034</x:v>
      </x:c>
      <x:c r="N1392" s="267" t="n">
        <x:f>MAX(M1392-FARMER_HOURS,0)/TEMP_HOURS_PER_WORKER</x:f>
        <x:v>0.15005514602694678</x:v>
      </x:c>
      <x:c r="O1392" s="268" t="n">
        <x:f>I1392*TOMATO_PRICE+J1392*CARROT_PRICE+K1392*MESCLUN_PRICE</x:f>
        <x:v>54794</x:v>
      </x:c>
      <x:c r="P1392" s="268" t="n">
        <x:f>I1392*TOMATO_FERTILIZER+J1392*CARROT_FERTILIZER+K1392*MESCLUN_FERTILIZER</x:f>
        <x:v>13640</x:v>
      </x:c>
      <x:c r="Q1392" s="268" t="n">
        <x:f>MIN(M1392,FARMER_HOURS)*FARMER_RATE+MAX(M1392-FARMER_HOURS,0)*TEMP_RATE</x:f>
        <x:v>28751.37865067367</x:v>
      </x:c>
      <x:c r="R1392" s="268" t="n">
        <x:f>O1392-P1392-Q1392-FIXED_COST</x:f>
        <x:v>-7597.378650673669</x:v>
      </x:c>
      <x:c r="S1392" s="139" t="str">
        <x:f>IF(AND(L1392&lt;=TOTAL_BED_CAP,N1392&lt;=TEMP_WORKER_CAP),"YES","NO")</x:f>
        <x:v>YES</x:v>
      </x:c>
      <x:c r="T1392" s="139" t="n">
        <x:f>IF(S1392="YES",R1392,-1E+99)</x:f>
        <x:v>-7597.378650673669</x:v>
      </x:c>
    </x:row>
    <x:row r="1393">
      <x:c r="A1393" s="139"/>
      <x:c r="B1393" s="139"/>
      <x:c r="C1393" s="139"/>
      <x:c r="D1393" s="139"/>
      <x:c r="E1393" s="139"/>
      <x:c r="F1393" s="139"/>
      <x:c r="G1393" s="139"/>
      <x:c r="H1393" s="139"/>
      <x:c r="I1393" s="266" t="n">
        <x:f>INT((ROW()-ROW($I$46))/((CARROT_CAP+1)*(MESCLUN_CAP+1)))</x:f>
        <x:v>2</x:v>
      </x:c>
      <x:c r="J1393" s="266" t="n">
        <x:f>MOD(INT((ROW()-ROW($I$46))/(MESCLUN_CAP+1)),CARROT_CAP+1)</x:f>
        <x:v>1</x:v>
      </x:c>
      <x:c r="K1393" s="266" t="n">
        <x:f>MOD(ROW()-ROW($I$46),MESCLUN_CAP+1)</x:f>
        <x:v>14</x:v>
      </x:c>
      <x:c r="L1393" s="266" t="n">
        <x:f>SUM(I1393:K1393)</x:f>
        <x:v>17</x:v>
      </x:c>
      <x:c r="M1393" s="267" t="n">
        <x:f>I1393*TOMATO_HOURS*WEEKS*(1+TOMATO_DIM)^I1393+J1393*CARROT_HOURS*WEEKS*(1+CARROT_DIM)^J1393+K1393*MESCLUN_HOURS*WEEKS*(1+MESCLUN_DIM)^K1393</x:f>
        <x:v>998.2214915924644</x:v>
      </x:c>
      <x:c r="N1393" s="267" t="n">
        <x:f>MAX(M1393-FARMER_HOURS,0)/TEMP_HOURS_PER_WORKER</x:f>
        <x:v>0.19320936916143364</x:v>
      </x:c>
      <x:c r="O1393" s="268" t="n">
        <x:f>I1393*TOMATO_PRICE+J1393*CARROT_PRICE+K1393*MESCLUN_PRICE</x:f>
        <x:v>57494</x:v>
      </x:c>
      <x:c r="P1393" s="268" t="n">
        <x:f>I1393*TOMATO_FERTILIZER+J1393*CARROT_FERTILIZER+K1393*MESCLUN_FERTILIZER</x:f>
        <x:v>14520</x:v>
      </x:c>
      <x:c r="Q1393" s="268" t="n">
        <x:f>MIN(M1393,FARMER_HOURS)*FARMER_RATE+MAX(M1393-FARMER_HOURS,0)*TEMP_RATE</x:f>
        <x:v>29830.23422903584</x:v>
      </x:c>
      <x:c r="R1393" s="268" t="n">
        <x:f>O1393-P1393-Q1393-FIXED_COST</x:f>
        <x:v>-6856.234229035839</x:v>
      </x:c>
      <x:c r="S1393" s="139" t="str">
        <x:f>IF(AND(L1393&lt;=TOTAL_BED_CAP,N1393&lt;=TEMP_WORKER_CAP),"YES","NO")</x:f>
        <x:v>YES</x:v>
      </x:c>
      <x:c r="T1393" s="139" t="n">
        <x:f>IF(S1393="YES",R1393,-1E+99)</x:f>
        <x:v>-6856.234229035839</x:v>
      </x:c>
    </x:row>
    <x:row r="1394">
      <x:c r="A1394" s="139"/>
      <x:c r="B1394" s="139"/>
      <x:c r="C1394" s="139"/>
      <x:c r="D1394" s="139"/>
      <x:c r="E1394" s="139"/>
      <x:c r="F1394" s="139"/>
      <x:c r="G1394" s="139"/>
      <x:c r="H1394" s="139"/>
      <x:c r="I1394" s="266" t="n">
        <x:f>INT((ROW()-ROW($I$46))/((CARROT_CAP+1)*(MESCLUN_CAP+1)))</x:f>
        <x:v>2</x:v>
      </x:c>
      <x:c r="J1394" s="266" t="n">
        <x:f>MOD(INT((ROW()-ROW($I$46))/(MESCLUN_CAP+1)),CARROT_CAP+1)</x:f>
        <x:v>1</x:v>
      </x:c>
      <x:c r="K1394" s="266" t="n">
        <x:f>MOD(ROW()-ROW($I$46),MESCLUN_CAP+1)</x:f>
        <x:v>15</x:v>
      </x:c>
      <x:c r="L1394" s="266" t="n">
        <x:f>SUM(I1394:K1394)</x:f>
        <x:v>18</x:v>
      </x:c>
      <x:c r="M1394" s="267" t="n">
        <x:f>I1394*TOMATO_HOURS*WEEKS*(1+TOMATO_DIM)^I1394+J1394*CARROT_HOURS*WEEKS*(1+CARROT_DIM)^J1394+K1394*MESCLUN_HOURS*WEEKS*(1+MESCLUN_DIM)^K1394</x:f>
        <x:v>1061.8096984686108</x:v>
      </x:c>
      <x:c r="N1394" s="267" t="n">
        <x:f>MAX(M1394-FARMER_HOURS,0)/TEMP_HOURS_PER_WORKER</x:f>
        <x:v>0.2373678461587575</x:v>
      </x:c>
      <x:c r="O1394" s="268" t="n">
        <x:f>I1394*TOMATO_PRICE+J1394*CARROT_PRICE+K1394*MESCLUN_PRICE</x:f>
        <x:v>60194</x:v>
      </x:c>
      <x:c r="P1394" s="268" t="n">
        <x:f>I1394*TOMATO_FERTILIZER+J1394*CARROT_FERTILIZER+K1394*MESCLUN_FERTILIZER</x:f>
        <x:v>15400</x:v>
      </x:c>
      <x:c r="Q1394" s="268" t="n">
        <x:f>MIN(M1394,FARMER_HOURS)*FARMER_RATE+MAX(M1394-FARMER_HOURS,0)*TEMP_RATE</x:f>
        <x:v>30934.196153968936</x:v>
      </x:c>
      <x:c r="R1394" s="268" t="n">
        <x:f>O1394-P1394-Q1394-FIXED_COST</x:f>
        <x:v>-6140.196153968936</x:v>
      </x:c>
      <x:c r="S1394" s="139" t="str">
        <x:f>IF(AND(L1394&lt;=TOTAL_BED_CAP,N1394&lt;=TEMP_WORKER_CAP),"YES","NO")</x:f>
        <x:v>YES</x:v>
      </x:c>
      <x:c r="T1394" s="139" t="n">
        <x:f>IF(S1394="YES",R1394,-1E+99)</x:f>
        <x:v>-6140.196153968936</x:v>
      </x:c>
    </x:row>
    <x:row r="1395">
      <x:c r="A1395" s="139"/>
      <x:c r="B1395" s="139"/>
      <x:c r="C1395" s="139"/>
      <x:c r="D1395" s="139"/>
      <x:c r="E1395" s="139"/>
      <x:c r="F1395" s="139"/>
      <x:c r="G1395" s="139"/>
      <x:c r="H1395" s="139"/>
      <x:c r="I1395" s="266" t="n">
        <x:f>INT((ROW()-ROW($I$46))/((CARROT_CAP+1)*(MESCLUN_CAP+1)))</x:f>
        <x:v>2</x:v>
      </x:c>
      <x:c r="J1395" s="266" t="n">
        <x:f>MOD(INT((ROW()-ROW($I$46))/(MESCLUN_CAP+1)),CARROT_CAP+1)</x:f>
        <x:v>1</x:v>
      </x:c>
      <x:c r="K1395" s="266" t="n">
        <x:f>MOD(ROW()-ROW($I$46),MESCLUN_CAP+1)</x:f>
        <x:v>16</x:v>
      </x:c>
      <x:c r="L1395" s="266" t="n">
        <x:f>SUM(I1395:K1395)</x:f>
        <x:v>19</x:v>
      </x:c>
      <x:c r="M1395" s="267" t="n">
        <x:f>I1395*TOMATO_HOURS*WEEKS*(1+TOMATO_DIM)^I1395+J1395*CARROT_HOURS*WEEKS*(1+CARROT_DIM)^J1395+K1395*MESCLUN_HOURS*WEEKS*(1+MESCLUN_DIM)^K1395</x:f>
        <x:v>1126.8704743460996</x:v>
      </x:c>
      <x:c r="N1395" s="267" t="n">
        <x:f>MAX(M1395-FARMER_HOURS,0)/TEMP_HOURS_PER_WORKER</x:f>
        <x:v>0.28254894051812474</x:v>
      </x:c>
      <x:c r="O1395" s="268" t="n">
        <x:f>I1395*TOMATO_PRICE+J1395*CARROT_PRICE+K1395*MESCLUN_PRICE</x:f>
        <x:v>62894</x:v>
      </x:c>
      <x:c r="P1395" s="268" t="n">
        <x:f>I1395*TOMATO_FERTILIZER+J1395*CARROT_FERTILIZER+K1395*MESCLUN_FERTILIZER</x:f>
        <x:v>16280</x:v>
      </x:c>
      <x:c r="Q1395" s="268" t="n">
        <x:f>MIN(M1395,FARMER_HOURS)*FARMER_RATE+MAX(M1395-FARMER_HOURS,0)*TEMP_RATE</x:f>
        <x:v>32063.72351295312</x:v>
      </x:c>
      <x:c r="R1395" s="268" t="n">
        <x:f>O1395-P1395-Q1395-FIXED_COST</x:f>
        <x:v>-5449.723512953118</x:v>
      </x:c>
      <x:c r="S1395" s="139" t="str">
        <x:f>IF(AND(L1395&lt;=TOTAL_BED_CAP,N1395&lt;=TEMP_WORKER_CAP),"YES","NO")</x:f>
        <x:v>YES</x:v>
      </x:c>
      <x:c r="T1395" s="139" t="n">
        <x:f>IF(S1395="YES",R1395,-1E+99)</x:f>
        <x:v>-5449.723512953118</x:v>
      </x:c>
    </x:row>
    <x:row r="1396">
      <x:c r="A1396" s="139"/>
      <x:c r="B1396" s="139"/>
      <x:c r="C1396" s="139"/>
      <x:c r="D1396" s="139"/>
      <x:c r="E1396" s="139"/>
      <x:c r="F1396" s="139"/>
      <x:c r="G1396" s="139"/>
      <x:c r="H1396" s="139"/>
      <x:c r="I1396" s="266" t="n">
        <x:f>INT((ROW()-ROW($I$46))/((CARROT_CAP+1)*(MESCLUN_CAP+1)))</x:f>
        <x:v>2</x:v>
      </x:c>
      <x:c r="J1396" s="266" t="n">
        <x:f>MOD(INT((ROW()-ROW($I$46))/(MESCLUN_CAP+1)),CARROT_CAP+1)</x:f>
        <x:v>1</x:v>
      </x:c>
      <x:c r="K1396" s="266" t="n">
        <x:f>MOD(ROW()-ROW($I$46),MESCLUN_CAP+1)</x:f>
        <x:v>17</x:v>
      </x:c>
      <x:c r="L1396" s="266" t="n">
        <x:f>SUM(I1396:K1396)</x:f>
        <x:v>20</x:v>
      </x:c>
      <x:c r="M1396" s="267" t="n">
        <x:f>I1396*TOMATO_HOURS*WEEKS*(1+TOMATO_DIM)^I1396+J1396*CARROT_HOURS*WEEKS*(1+CARROT_DIM)^J1396+K1396*MESCLUN_HOURS*WEEKS*(1+MESCLUN_DIM)^K1396</x:f>
        <x:v>1193.4306977926399</x:v>
      </x:c>
      <x:c r="N1396" s="267" t="n">
        <x:f>MAX(M1396-FARMER_HOURS,0)/TEMP_HOURS_PER_WORKER</x:f>
        <x:v>0.32877131791155545</x:v>
      </x:c>
      <x:c r="O1396" s="268" t="n">
        <x:f>I1396*TOMATO_PRICE+J1396*CARROT_PRICE+K1396*MESCLUN_PRICE</x:f>
        <x:v>65594</x:v>
      </x:c>
      <x:c r="P1396" s="268" t="n">
        <x:f>I1396*TOMATO_FERTILIZER+J1396*CARROT_FERTILIZER+K1396*MESCLUN_FERTILIZER</x:f>
        <x:v>17160</x:v>
      </x:c>
      <x:c r="Q1396" s="268" t="n">
        <x:f>MIN(M1396,FARMER_HOURS)*FARMER_RATE+MAX(M1396-FARMER_HOURS,0)*TEMP_RATE</x:f>
        <x:v>33219.28294778889</x:v>
      </x:c>
      <x:c r="R1396" s="268" t="n">
        <x:f>O1396-P1396-Q1396-FIXED_COST</x:f>
        <x:v>-4785.282947788888</x:v>
      </x:c>
      <x:c r="S1396" s="139" t="str">
        <x:f>IF(AND(L1396&lt;=TOTAL_BED_CAP,N1396&lt;=TEMP_WORKER_CAP),"YES","NO")</x:f>
        <x:v>YES</x:v>
      </x:c>
      <x:c r="T1396" s="139" t="n">
        <x:f>IF(S1396="YES",R1396,-1E+99)</x:f>
        <x:v>-4785.282947788888</x:v>
      </x:c>
    </x:row>
    <x:row r="1397">
      <x:c r="A1397" s="139"/>
      <x:c r="B1397" s="139"/>
      <x:c r="C1397" s="139"/>
      <x:c r="D1397" s="139"/>
      <x:c r="E1397" s="139"/>
      <x:c r="F1397" s="139"/>
      <x:c r="G1397" s="139"/>
      <x:c r="H1397" s="139"/>
      <x:c r="I1397" s="266" t="n">
        <x:f>INT((ROW()-ROW($I$46))/((CARROT_CAP+1)*(MESCLUN_CAP+1)))</x:f>
        <x:v>2</x:v>
      </x:c>
      <x:c r="J1397" s="266" t="n">
        <x:f>MOD(INT((ROW()-ROW($I$46))/(MESCLUN_CAP+1)),CARROT_CAP+1)</x:f>
        <x:v>1</x:v>
      </x:c>
      <x:c r="K1397" s="266" t="n">
        <x:f>MOD(ROW()-ROW($I$46),MESCLUN_CAP+1)</x:f>
        <x:v>18</x:v>
      </x:c>
      <x:c r="L1397" s="266" t="n">
        <x:f>SUM(I1397:K1397)</x:f>
        <x:v>21</x:v>
      </x:c>
      <x:c r="M1397" s="267" t="n">
        <x:f>I1397*TOMATO_HOURS*WEEKS*(1+TOMATO_DIM)^I1397+J1397*CARROT_HOURS*WEEKS*(1+CARROT_DIM)^J1397+K1397*MESCLUN_HOURS*WEEKS*(1+MESCLUN_DIM)^K1397</x:f>
        <x:v>1261.5176892512272</x:v>
      </x:c>
      <x:c r="N1397" s="267" t="n">
        <x:f>MAX(M1397-FARMER_HOURS,0)/TEMP_HOURS_PER_WORKER</x:f>
        <x:v>0.3760539508689078</x:v>
      </x:c>
      <x:c r="O1397" s="268" t="n">
        <x:f>I1397*TOMATO_PRICE+J1397*CARROT_PRICE+K1397*MESCLUN_PRICE</x:f>
        <x:v>68294</x:v>
      </x:c>
      <x:c r="P1397" s="268" t="n">
        <x:f>I1397*TOMATO_FERTILIZER+J1397*CARROT_FERTILIZER+K1397*MESCLUN_FERTILIZER</x:f>
        <x:v>18040</x:v>
      </x:c>
      <x:c r="Q1397" s="268" t="n">
        <x:f>MIN(M1397,FARMER_HOURS)*FARMER_RATE+MAX(M1397-FARMER_HOURS,0)*TEMP_RATE</x:f>
        <x:v>34401.348771722696</x:v>
      </x:c>
      <x:c r="R1397" s="268" t="n">
        <x:f>O1397-P1397-Q1397-FIXED_COST</x:f>
        <x:v>-4147.348771722696</x:v>
      </x:c>
      <x:c r="S1397" s="139" t="str">
        <x:f>IF(AND(L1397&lt;=TOTAL_BED_CAP,N1397&lt;=TEMP_WORKER_CAP),"YES","NO")</x:f>
        <x:v>YES</x:v>
      </x:c>
      <x:c r="T1397" s="139" t="n">
        <x:f>IF(S1397="YES",R1397,-1E+99)</x:f>
        <x:v>-4147.348771722696</x:v>
      </x:c>
    </x:row>
    <x:row r="1398">
      <x:c r="A1398" s="139"/>
      <x:c r="B1398" s="139"/>
      <x:c r="C1398" s="139"/>
      <x:c r="D1398" s="139"/>
      <x:c r="E1398" s="139"/>
      <x:c r="F1398" s="139"/>
      <x:c r="G1398" s="139"/>
      <x:c r="H1398" s="139"/>
      <x:c r="I1398" s="266" t="n">
        <x:f>INT((ROW()-ROW($I$46))/((CARROT_CAP+1)*(MESCLUN_CAP+1)))</x:f>
        <x:v>2</x:v>
      </x:c>
      <x:c r="J1398" s="266" t="n">
        <x:f>MOD(INT((ROW()-ROW($I$46))/(MESCLUN_CAP+1)),CARROT_CAP+1)</x:f>
        <x:v>1</x:v>
      </x:c>
      <x:c r="K1398" s="266" t="n">
        <x:f>MOD(ROW()-ROW($I$46),MESCLUN_CAP+1)</x:f>
        <x:v>19</x:v>
      </x:c>
      <x:c r="L1398" s="266" t="n">
        <x:f>SUM(I1398:K1398)</x:f>
        <x:v>22</x:v>
      </x:c>
      <x:c r="M1398" s="267" t="n">
        <x:f>I1398*TOMATO_HOURS*WEEKS*(1+TOMATO_DIM)^I1398+J1398*CARROT_HOURS*WEEKS*(1+CARROT_DIM)^J1398+K1398*MESCLUN_HOURS*WEEKS*(1+MESCLUN_DIM)^K1398</x:f>
        <x:v>1331.159217887249</x:v>
      </x:c>
      <x:c r="N1398" s="267" t="n">
        <x:f>MAX(M1398-FARMER_HOURS,0)/TEMP_HOURS_PER_WORKER</x:f>
        <x:v>0.42441612353281183</x:v>
      </x:c>
      <x:c r="O1398" s="268" t="n">
        <x:f>I1398*TOMATO_PRICE+J1398*CARROT_PRICE+K1398*MESCLUN_PRICE</x:f>
        <x:v>70994</x:v>
      </x:c>
      <x:c r="P1398" s="268" t="n">
        <x:f>I1398*TOMATO_FERTILIZER+J1398*CARROT_FERTILIZER+K1398*MESCLUN_FERTILIZER</x:f>
        <x:v>18920</x:v>
      </x:c>
      <x:c r="Q1398" s="268" t="n">
        <x:f>MIN(M1398,FARMER_HOURS)*FARMER_RATE+MAX(M1398-FARMER_HOURS,0)*TEMP_RATE</x:f>
        <x:v>35610.403088320294</x:v>
      </x:c>
      <x:c r="R1398" s="268" t="n">
        <x:f>O1398-P1398-Q1398-FIXED_COST</x:f>
        <x:v>-3536.403088320294</x:v>
      </x:c>
      <x:c r="S1398" s="139" t="str">
        <x:f>IF(AND(L1398&lt;=TOTAL_BED_CAP,N1398&lt;=TEMP_WORKER_CAP),"YES","NO")</x:f>
        <x:v>YES</x:v>
      </x:c>
      <x:c r="T1398" s="139" t="n">
        <x:f>IF(S1398="YES",R1398,-1E+99)</x:f>
        <x:v>-3536.403088320294</x:v>
      </x:c>
    </x:row>
    <x:row r="1399">
      <x:c r="A1399" s="139"/>
      <x:c r="B1399" s="139"/>
      <x:c r="C1399" s="139"/>
      <x:c r="D1399" s="139"/>
      <x:c r="E1399" s="139"/>
      <x:c r="F1399" s="139"/>
      <x:c r="G1399" s="139"/>
      <x:c r="H1399" s="139"/>
      <x:c r="I1399" s="266" t="n">
        <x:f>INT((ROW()-ROW($I$46))/((CARROT_CAP+1)*(MESCLUN_CAP+1)))</x:f>
        <x:v>2</x:v>
      </x:c>
      <x:c r="J1399" s="266" t="n">
        <x:f>MOD(INT((ROW()-ROW($I$46))/(MESCLUN_CAP+1)),CARROT_CAP+1)</x:f>
        <x:v>1</x:v>
      </x:c>
      <x:c r="K1399" s="266" t="n">
        <x:f>MOD(ROW()-ROW($I$46),MESCLUN_CAP+1)</x:f>
        <x:v>20</x:v>
      </x:c>
      <x:c r="L1399" s="266" t="n">
        <x:f>SUM(I1399:K1399)</x:f>
        <x:v>23</x:v>
      </x:c>
      <x:c r="M1399" s="267" t="n">
        <x:f>I1399*TOMATO_HOURS*WEEKS*(1+TOMATO_DIM)^I1399+J1399*CARROT_HOURS*WEEKS*(1+CARROT_DIM)^J1399+K1399*MESCLUN_HOURS*WEEKS*(1+MESCLUN_DIM)^K1399</x:f>
        <x:v>1402.383508537726</x:v>
      </x:c>
      <x:c r="N1399" s="267" t="n">
        <x:f>MAX(M1399-FARMER_HOURS,0)/TEMP_HOURS_PER_WORKER</x:f>
        <x:v>0.4738774364845319</x:v>
      </x:c>
      <x:c r="O1399" s="268" t="n">
        <x:f>I1399*TOMATO_PRICE+J1399*CARROT_PRICE+K1399*MESCLUN_PRICE</x:f>
        <x:v>73694</x:v>
      </x:c>
      <x:c r="P1399" s="268" t="n">
        <x:f>I1399*TOMATO_FERTILIZER+J1399*CARROT_FERTILIZER+K1399*MESCLUN_FERTILIZER</x:f>
        <x:v>19800</x:v>
      </x:c>
      <x:c r="Q1399" s="268" t="n">
        <x:f>MIN(M1399,FARMER_HOURS)*FARMER_RATE+MAX(M1399-FARMER_HOURS,0)*TEMP_RATE</x:f>
        <x:v>36846.935912113295</x:v>
      </x:c>
      <x:c r="R1399" s="268" t="n">
        <x:f>O1399-P1399-Q1399-FIXED_COST</x:f>
        <x:v>-2952.9359121132948</x:v>
      </x:c>
      <x:c r="S1399" s="139" t="str">
        <x:f>IF(AND(L1399&lt;=TOTAL_BED_CAP,N1399&lt;=TEMP_WORKER_CAP),"YES","NO")</x:f>
        <x:v>YES</x:v>
      </x:c>
      <x:c r="T1399" s="139" t="n">
        <x:f>IF(S1399="YES",R1399,-1E+99)</x:f>
        <x:v>-2952.9359121132948</x:v>
      </x:c>
    </x:row>
    <x:row r="1400">
      <x:c r="A1400" s="139"/>
      <x:c r="B1400" s="139"/>
      <x:c r="C1400" s="139"/>
      <x:c r="D1400" s="139"/>
      <x:c r="E1400" s="139"/>
      <x:c r="F1400" s="139"/>
      <x:c r="G1400" s="139"/>
      <x:c r="H1400" s="139"/>
      <x:c r="I1400" s="266" t="n">
        <x:f>INT((ROW()-ROW($I$46))/((CARROT_CAP+1)*(MESCLUN_CAP+1)))</x:f>
        <x:v>2</x:v>
      </x:c>
      <x:c r="J1400" s="266" t="n">
        <x:f>MOD(INT((ROW()-ROW($I$46))/(MESCLUN_CAP+1)),CARROT_CAP+1)</x:f>
        <x:v>1</x:v>
      </x:c>
      <x:c r="K1400" s="266" t="n">
        <x:f>MOD(ROW()-ROW($I$46),MESCLUN_CAP+1)</x:f>
        <x:v>21</x:v>
      </x:c>
      <x:c r="L1400" s="266" t="n">
        <x:f>SUM(I1400:K1400)</x:f>
        <x:v>24</x:v>
      </x:c>
      <x:c r="M1400" s="267" t="n">
        <x:f>I1400*TOMATO_HOURS*WEEKS*(1+TOMATO_DIM)^I1400+J1400*CARROT_HOURS*WEEKS*(1+CARROT_DIM)^J1400+K1400*MESCLUN_HOURS*WEEKS*(1+MESCLUN_DIM)^K1400</x:f>
        <x:v>1475.2192487641698</x:v>
      </x:c>
      <x:c r="N1400" s="267" t="n">
        <x:f>MAX(M1400-FARMER_HOURS,0)/TEMP_HOURS_PER_WORKER</x:f>
        <x:v>0.5244578116417846</x:v>
      </x:c>
      <x:c r="O1400" s="268" t="n">
        <x:f>I1400*TOMATO_PRICE+J1400*CARROT_PRICE+K1400*MESCLUN_PRICE</x:f>
        <x:v>76394</x:v>
      </x:c>
      <x:c r="P1400" s="268" t="n">
        <x:f>I1400*TOMATO_FERTILIZER+J1400*CARROT_FERTILIZER+K1400*MESCLUN_FERTILIZER</x:f>
        <x:v>20680</x:v>
      </x:c>
      <x:c r="Q1400" s="268" t="n">
        <x:f>MIN(M1400,FARMER_HOURS)*FARMER_RATE+MAX(M1400-FARMER_HOURS,0)*TEMP_RATE</x:f>
        <x:v>38111.44529104461</x:v>
      </x:c>
      <x:c r="R1400" s="268" t="n">
        <x:f>O1400-P1400-Q1400-FIXED_COST</x:f>
        <x:v>-2397.4452910446125</x:v>
      </x:c>
      <x:c r="S1400" s="139" t="str">
        <x:f>IF(AND(L1400&lt;=TOTAL_BED_CAP,N1400&lt;=TEMP_WORKER_CAP),"YES","NO")</x:f>
        <x:v>YES</x:v>
      </x:c>
      <x:c r="T1400" s="139" t="n">
        <x:f>IF(S1400="YES",R1400,-1E+99)</x:f>
        <x:v>-2397.4452910446125</x:v>
      </x:c>
    </x:row>
    <x:row r="1401">
      <x:c r="A1401" s="139"/>
      <x:c r="B1401" s="139"/>
      <x:c r="C1401" s="139"/>
      <x:c r="D1401" s="139"/>
      <x:c r="E1401" s="139"/>
      <x:c r="F1401" s="139"/>
      <x:c r="G1401" s="139"/>
      <x:c r="H1401" s="139"/>
      <x:c r="I1401" s="266" t="n">
        <x:f>INT((ROW()-ROW($I$46))/((CARROT_CAP+1)*(MESCLUN_CAP+1)))</x:f>
        <x:v>2</x:v>
      </x:c>
      <x:c r="J1401" s="266" t="n">
        <x:f>MOD(INT((ROW()-ROW($I$46))/(MESCLUN_CAP+1)),CARROT_CAP+1)</x:f>
        <x:v>1</x:v>
      </x:c>
      <x:c r="K1401" s="266" t="n">
        <x:f>MOD(ROW()-ROW($I$46),MESCLUN_CAP+1)</x:f>
        <x:v>22</x:v>
      </x:c>
      <x:c r="L1401" s="266" t="n">
        <x:f>SUM(I1401:K1401)</x:f>
        <x:v>25</x:v>
      </x:c>
      <x:c r="M1401" s="267" t="n">
        <x:f>I1401*TOMATO_HOURS*WEEKS*(1+TOMATO_DIM)^I1401+J1401*CARROT_HOURS*WEEKS*(1+CARROT_DIM)^J1401+K1401*MESCLUN_HOURS*WEEKS*(1+MESCLUN_DIM)^K1401</x:f>
        <x:v>1549.6955960105659</x:v>
      </x:c>
      <x:c r="N1401" s="267" t="n">
        <x:f>MAX(M1401-FARMER_HOURS,0)/TEMP_HOURS_PER_WORKER</x:f>
        <x:v>0.5761774972295596</x:v>
      </x:c>
      <x:c r="O1401" s="268" t="n">
        <x:f>I1401*TOMATO_PRICE+J1401*CARROT_PRICE+K1401*MESCLUN_PRICE</x:f>
        <x:v>79094</x:v>
      </x:c>
      <x:c r="P1401" s="268" t="n">
        <x:f>I1401*TOMATO_FERTILIZER+J1401*CARROT_FERTILIZER+K1401*MESCLUN_FERTILIZER</x:f>
        <x:v>21560</x:v>
      </x:c>
      <x:c r="Q1401" s="268" t="n">
        <x:f>MIN(M1401,FARMER_HOURS)*FARMER_RATE+MAX(M1401-FARMER_HOURS,0)*TEMP_RATE</x:f>
        <x:v>39404.43743073899</x:v>
      </x:c>
      <x:c r="R1401" s="268" t="n">
        <x:f>O1401-P1401-Q1401-FIXED_COST</x:f>
        <x:v>-1870.437430738988</x:v>
      </x:c>
      <x:c r="S1401" s="139" t="str">
        <x:f>IF(AND(L1401&lt;=TOTAL_BED_CAP,N1401&lt;=TEMP_WORKER_CAP),"YES","NO")</x:f>
        <x:v>YES</x:v>
      </x:c>
      <x:c r="T1401" s="139" t="n">
        <x:f>IF(S1401="YES",R1401,-1E+99)</x:f>
        <x:v>-1870.437430738988</x:v>
      </x:c>
    </x:row>
    <x:row r="1402">
      <x:c r="A1402" s="139"/>
      <x:c r="B1402" s="139"/>
      <x:c r="C1402" s="139"/>
      <x:c r="D1402" s="139"/>
      <x:c r="E1402" s="139"/>
      <x:c r="F1402" s="139"/>
      <x:c r="G1402" s="139"/>
      <x:c r="H1402" s="139"/>
      <x:c r="I1402" s="266" t="n">
        <x:f>INT((ROW()-ROW($I$46))/((CARROT_CAP+1)*(MESCLUN_CAP+1)))</x:f>
        <x:v>2</x:v>
      </x:c>
      <x:c r="J1402" s="266" t="n">
        <x:f>MOD(INT((ROW()-ROW($I$46))/(MESCLUN_CAP+1)),CARROT_CAP+1)</x:f>
        <x:v>1</x:v>
      </x:c>
      <x:c r="K1402" s="266" t="n">
        <x:f>MOD(ROW()-ROW($I$46),MESCLUN_CAP+1)</x:f>
        <x:v>23</x:v>
      </x:c>
      <x:c r="L1402" s="266" t="n">
        <x:f>SUM(I1402:K1402)</x:f>
        <x:v>26</x:v>
      </x:c>
      <x:c r="M1402" s="267" t="n">
        <x:f>I1402*TOMATO_HOURS*WEEKS*(1+TOMATO_DIM)^I1402+J1402*CARROT_HOURS*WEEKS*(1+CARROT_DIM)^J1402+K1402*MESCLUN_HOURS*WEEKS*(1+MESCLUN_DIM)^K1402</x:f>
        <x:v>1625.8421848680023</x:v>
      </x:c>
      <x:c r="N1402" s="267" t="n">
        <x:f>MAX(M1402-FARMER_HOURS,0)/TEMP_HOURS_PER_WORKER</x:f>
        <x:v>0.6290570728250016</x:v>
      </x:c>
      <x:c r="O1402" s="268" t="n">
        <x:f>I1402*TOMATO_PRICE+J1402*CARROT_PRICE+K1402*MESCLUN_PRICE</x:f>
        <x:v>81794</x:v>
      </x:c>
      <x:c r="P1402" s="268" t="n">
        <x:f>I1402*TOMATO_FERTILIZER+J1402*CARROT_FERTILIZER+K1402*MESCLUN_FERTILIZER</x:f>
        <x:v>22440</x:v>
      </x:c>
      <x:c r="Q1402" s="268" t="n">
        <x:f>MIN(M1402,FARMER_HOURS)*FARMER_RATE+MAX(M1402-FARMER_HOURS,0)*TEMP_RATE</x:f>
        <x:v>40726.42682062504</x:v>
      </x:c>
      <x:c r="R1402" s="268" t="n">
        <x:f>O1402-P1402-Q1402-FIXED_COST</x:f>
        <x:v>-1372.4268206250417</x:v>
      </x:c>
      <x:c r="S1402" s="139" t="str">
        <x:f>IF(AND(L1402&lt;=TOTAL_BED_CAP,N1402&lt;=TEMP_WORKER_CAP),"YES","NO")</x:f>
        <x:v>YES</x:v>
      </x:c>
      <x:c r="T1402" s="139" t="n">
        <x:f>IF(S1402="YES",R1402,-1E+99)</x:f>
        <x:v>-1372.4268206250417</x:v>
      </x:c>
    </x:row>
    <x:row r="1403">
      <x:c r="A1403" s="139"/>
      <x:c r="B1403" s="139"/>
      <x:c r="C1403" s="139"/>
      <x:c r="D1403" s="139"/>
      <x:c r="E1403" s="139"/>
      <x:c r="F1403" s="139"/>
      <x:c r="G1403" s="139"/>
      <x:c r="H1403" s="139"/>
      <x:c r="I1403" s="266" t="n">
        <x:f>INT((ROW()-ROW($I$46))/((CARROT_CAP+1)*(MESCLUN_CAP+1)))</x:f>
        <x:v>2</x:v>
      </x:c>
      <x:c r="J1403" s="266" t="n">
        <x:f>MOD(INT((ROW()-ROW($I$46))/(MESCLUN_CAP+1)),CARROT_CAP+1)</x:f>
        <x:v>1</x:v>
      </x:c>
      <x:c r="K1403" s="266" t="n">
        <x:f>MOD(ROW()-ROW($I$46),MESCLUN_CAP+1)</x:f>
        <x:v>24</x:v>
      </x:c>
      <x:c r="L1403" s="266" t="n">
        <x:f>SUM(I1403:K1403)</x:f>
        <x:v>27</x:v>
      </x:c>
      <x:c r="M1403" s="267" t="n">
        <x:f>I1403*TOMATO_HOURS*WEEKS*(1+TOMATO_DIM)^I1403+J1403*CARROT_HOURS*WEEKS*(1+CARROT_DIM)^J1403+K1403*MESCLUN_HOURS*WEEKS*(1+MESCLUN_DIM)^K1403</x:f>
        <x:v>1703.689134447498</x:v>
      </x:c>
      <x:c r="N1403" s="267" t="n">
        <x:f>MAX(M1403-FARMER_HOURS,0)/TEMP_HOURS_PER_WORKER</x:f>
        <x:v>0.6831174544774291</x:v>
      </x:c>
      <x:c r="O1403" s="268" t="n">
        <x:f>I1403*TOMATO_PRICE+J1403*CARROT_PRICE+K1403*MESCLUN_PRICE</x:f>
        <x:v>84494</x:v>
      </x:c>
      <x:c r="P1403" s="268" t="n">
        <x:f>I1403*TOMATO_FERTILIZER+J1403*CARROT_FERTILIZER+K1403*MESCLUN_FERTILIZER</x:f>
        <x:v>23320</x:v>
      </x:c>
      <x:c r="Q1403" s="268" t="n">
        <x:f>MIN(M1403,FARMER_HOURS)*FARMER_RATE+MAX(M1403-FARMER_HOURS,0)*TEMP_RATE</x:f>
        <x:v>42077.93636193573</x:v>
      </x:c>
      <x:c r="R1403" s="268" t="n">
        <x:f>O1403-P1403-Q1403-FIXED_COST</x:f>
        <x:v>-903.9363619357318</x:v>
      </x:c>
      <x:c r="S1403" s="139" t="str">
        <x:f>IF(AND(L1403&lt;=TOTAL_BED_CAP,N1403&lt;=TEMP_WORKER_CAP),"YES","NO")</x:f>
        <x:v>YES</x:v>
      </x:c>
      <x:c r="T1403" s="139" t="n">
        <x:f>IF(S1403="YES",R1403,-1E+99)</x:f>
        <x:v>-903.9363619357318</x:v>
      </x:c>
    </x:row>
    <x:row r="1404">
      <x:c r="A1404" s="139"/>
      <x:c r="B1404" s="139"/>
      <x:c r="C1404" s="139"/>
      <x:c r="D1404" s="139"/>
      <x:c r="E1404" s="139"/>
      <x:c r="F1404" s="139"/>
      <x:c r="G1404" s="139"/>
      <x:c r="H1404" s="139"/>
      <x:c r="I1404" s="266" t="n">
        <x:f>INT((ROW()-ROW($I$46))/((CARROT_CAP+1)*(MESCLUN_CAP+1)))</x:f>
        <x:v>2</x:v>
      </x:c>
      <x:c r="J1404" s="266" t="n">
        <x:f>MOD(INT((ROW()-ROW($I$46))/(MESCLUN_CAP+1)),CARROT_CAP+1)</x:f>
        <x:v>1</x:v>
      </x:c>
      <x:c r="K1404" s="266" t="n">
        <x:f>MOD(ROW()-ROW($I$46),MESCLUN_CAP+1)</x:f>
        <x:v>25</x:v>
      </x:c>
      <x:c r="L1404" s="266" t="n">
        <x:f>SUM(I1404:K1404)</x:f>
        <x:v>28</x:v>
      </x:c>
      <x:c r="M1404" s="267" t="n">
        <x:f>I1404*TOMATO_HOURS*WEEKS*(1+TOMATO_DIM)^I1404+J1404*CARROT_HOURS*WEEKS*(1+CARROT_DIM)^J1404+K1404*MESCLUN_HOURS*WEEKS*(1+MESCLUN_DIM)^K1404</x:f>
        <x:v>1783.2670558625955</x:v>
      </x:c>
      <x:c r="N1404" s="267" t="n">
        <x:f>MAX(M1404-FARMER_HOURS,0)/TEMP_HOURS_PER_WORKER</x:f>
        <x:v>0.7383798999045802</x:v>
      </x:c>
      <x:c r="O1404" s="268" t="n">
        <x:f>I1404*TOMATO_PRICE+J1404*CARROT_PRICE+K1404*MESCLUN_PRICE</x:f>
        <x:v>87194</x:v>
      </x:c>
      <x:c r="P1404" s="268" t="n">
        <x:f>I1404*TOMATO_FERTILIZER+J1404*CARROT_FERTILIZER+K1404*MESCLUN_FERTILIZER</x:f>
        <x:v>24200</x:v>
      </x:c>
      <x:c r="Q1404" s="268" t="n">
        <x:f>MIN(M1404,FARMER_HOURS)*FARMER_RATE+MAX(M1404-FARMER_HOURS,0)*TEMP_RATE</x:f>
        <x:v>43459.4974976145</x:v>
      </x:c>
      <x:c r="R1404" s="268" t="n">
        <x:f>O1404-P1404-Q1404-FIXED_COST</x:f>
        <x:v>-465.4974976145022</x:v>
      </x:c>
      <x:c r="S1404" s="139" t="str">
        <x:f>IF(AND(L1404&lt;=TOTAL_BED_CAP,N1404&lt;=TEMP_WORKER_CAP),"YES","NO")</x:f>
        <x:v>YES</x:v>
      </x:c>
      <x:c r="T1404" s="139" t="n">
        <x:f>IF(S1404="YES",R1404,-1E+99)</x:f>
        <x:v>-465.4974976145022</x:v>
      </x:c>
    </x:row>
    <x:row r="1405">
      <x:c r="A1405" s="139"/>
      <x:c r="B1405" s="139"/>
      <x:c r="C1405" s="139"/>
      <x:c r="D1405" s="139"/>
      <x:c r="E1405" s="139"/>
      <x:c r="F1405" s="139"/>
      <x:c r="G1405" s="139"/>
      <x:c r="H1405" s="139"/>
      <x:c r="I1405" s="266" t="n">
        <x:f>INT((ROW()-ROW($I$46))/((CARROT_CAP+1)*(MESCLUN_CAP+1)))</x:f>
        <x:v>2</x:v>
      </x:c>
      <x:c r="J1405" s="266" t="n">
        <x:f>MOD(INT((ROW()-ROW($I$46))/(MESCLUN_CAP+1)),CARROT_CAP+1)</x:f>
        <x:v>1</x:v>
      </x:c>
      <x:c r="K1405" s="266" t="n">
        <x:f>MOD(ROW()-ROW($I$46),MESCLUN_CAP+1)</x:f>
        <x:v>26</x:v>
      </x:c>
      <x:c r="L1405" s="266" t="n">
        <x:f>SUM(I1405:K1405)</x:f>
        <x:v>29</x:v>
      </x:c>
      <x:c r="M1405" s="267" t="n">
        <x:f>I1405*TOMATO_HOURS*WEEKS*(1+TOMATO_DIM)^I1405+J1405*CARROT_HOURS*WEEKS*(1+CARROT_DIM)^J1405+K1405*MESCLUN_HOURS*WEEKS*(1+MESCLUN_DIM)^K1405</x:f>
        <x:v>1864.6070598233127</x:v>
      </x:c>
      <x:c r="N1405" s="267" t="n">
        <x:f>MAX(M1405-FARMER_HOURS,0)/TEMP_HOURS_PER_WORKER</x:f>
        <x:v>0.7948660137661894</x:v>
      </x:c>
      <x:c r="O1405" s="268" t="n">
        <x:f>I1405*TOMATO_PRICE+J1405*CARROT_PRICE+K1405*MESCLUN_PRICE</x:f>
        <x:v>89894</x:v>
      </x:c>
      <x:c r="P1405" s="268" t="n">
        <x:f>I1405*TOMATO_FERTILIZER+J1405*CARROT_FERTILIZER+K1405*MESCLUN_FERTILIZER</x:f>
        <x:v>25080</x:v>
      </x:c>
      <x:c r="Q1405" s="268" t="n">
        <x:f>MIN(M1405,FARMER_HOURS)*FARMER_RATE+MAX(M1405-FARMER_HOURS,0)*TEMP_RATE</x:f>
        <x:v>44871.65034415474</x:v>
      </x:c>
      <x:c r="R1405" s="268" t="n">
        <x:f>O1405-P1405-Q1405-FIXED_COST</x:f>
        <x:v>-57.65034415473929</x:v>
      </x:c>
      <x:c r="S1405" s="139" t="str">
        <x:f>IF(AND(L1405&lt;=TOTAL_BED_CAP,N1405&lt;=TEMP_WORKER_CAP),"YES","NO")</x:f>
        <x:v>YES</x:v>
      </x:c>
      <x:c r="T1405" s="139" t="n">
        <x:f>IF(S1405="YES",R1405,-1E+99)</x:f>
        <x:v>-57.65034415473929</x:v>
      </x:c>
    </x:row>
    <x:row r="1406">
      <x:c r="A1406" s="139"/>
      <x:c r="B1406" s="139"/>
      <x:c r="C1406" s="139"/>
      <x:c r="D1406" s="139"/>
      <x:c r="E1406" s="139"/>
      <x:c r="F1406" s="139"/>
      <x:c r="G1406" s="139"/>
      <x:c r="H1406" s="139"/>
      <x:c r="I1406" s="266" t="n">
        <x:f>INT((ROW()-ROW($I$46))/((CARROT_CAP+1)*(MESCLUN_CAP+1)))</x:f>
        <x:v>2</x:v>
      </x:c>
      <x:c r="J1406" s="266" t="n">
        <x:f>MOD(INT((ROW()-ROW($I$46))/(MESCLUN_CAP+1)),CARROT_CAP+1)</x:f>
        <x:v>1</x:v>
      </x:c>
      <x:c r="K1406" s="266" t="n">
        <x:f>MOD(ROW()-ROW($I$46),MESCLUN_CAP+1)</x:f>
        <x:v>27</x:v>
      </x:c>
      <x:c r="L1406" s="266" t="n">
        <x:f>SUM(I1406:K1406)</x:f>
        <x:v>30</x:v>
      </x:c>
      <x:c r="M1406" s="267" t="n">
        <x:f>I1406*TOMATO_HOURS*WEEKS*(1+TOMATO_DIM)^I1406+J1406*CARROT_HOURS*WEEKS*(1+CARROT_DIM)^J1406+K1406*MESCLUN_HOURS*WEEKS*(1+MESCLUN_DIM)^K1406</x:f>
        <x:v>1947.74076434307</x:v>
      </x:c>
      <x:c r="N1406" s="267" t="n">
        <x:f>MAX(M1406-FARMER_HOURS,0)/TEMP_HOURS_PER_WORKER</x:f>
        <x:v>0.8525977530160208</x:v>
      </x:c>
      <x:c r="O1406" s="268" t="n">
        <x:f>I1406*TOMATO_PRICE+J1406*CARROT_PRICE+K1406*MESCLUN_PRICE</x:f>
        <x:v>92594</x:v>
      </x:c>
      <x:c r="P1406" s="268" t="n">
        <x:f>I1406*TOMATO_FERTILIZER+J1406*CARROT_FERTILIZER+K1406*MESCLUN_FERTILIZER</x:f>
        <x:v>25960</x:v>
      </x:c>
      <x:c r="Q1406" s="268" t="n">
        <x:f>MIN(M1406,FARMER_HOURS)*FARMER_RATE+MAX(M1406-FARMER_HOURS,0)*TEMP_RATE</x:f>
        <x:v>46314.94382540052</x:v>
      </x:c>
      <x:c r="R1406" s="268" t="n">
        <x:f>O1406-P1406-Q1406-FIXED_COST</x:f>
        <x:v>319.05617459947825</x:v>
      </x:c>
      <x:c r="S1406" s="139" t="str">
        <x:f>IF(AND(L1406&lt;=TOTAL_BED_CAP,N1406&lt;=TEMP_WORKER_CAP),"YES","NO")</x:f>
        <x:v>YES</x:v>
      </x:c>
      <x:c r="T1406" s="139" t="n">
        <x:f>IF(S1406="YES",R1406,-1E+99)</x:f>
        <x:v>319.05617459947825</x:v>
      </x:c>
    </x:row>
    <x:row r="1407">
      <x:c r="A1407" s="139"/>
      <x:c r="B1407" s="139"/>
      <x:c r="C1407" s="139"/>
      <x:c r="D1407" s="139"/>
      <x:c r="E1407" s="139"/>
      <x:c r="F1407" s="139"/>
      <x:c r="G1407" s="139"/>
      <x:c r="H1407" s="139"/>
      <x:c r="I1407" s="266" t="n">
        <x:f>INT((ROW()-ROW($I$46))/((CARROT_CAP+1)*(MESCLUN_CAP+1)))</x:f>
        <x:v>2</x:v>
      </x:c>
      <x:c r="J1407" s="266" t="n">
        <x:f>MOD(INT((ROW()-ROW($I$46))/(MESCLUN_CAP+1)),CARROT_CAP+1)</x:f>
        <x:v>1</x:v>
      </x:c>
      <x:c r="K1407" s="266" t="n">
        <x:f>MOD(ROW()-ROW($I$46),MESCLUN_CAP+1)</x:f>
        <x:v>28</x:v>
      </x:c>
      <x:c r="L1407" s="266" t="n">
        <x:f>SUM(I1407:K1407)</x:f>
        <x:v>31</x:v>
      </x:c>
      <x:c r="M1407" s="267" t="n">
        <x:f>I1407*TOMATO_HOURS*WEEKS*(1+TOMATO_DIM)^I1407+J1407*CARROT_HOURS*WEEKS*(1+CARROT_DIM)^J1407+K1407*MESCLUN_HOURS*WEEKS*(1+MESCLUN_DIM)^K1407</x:f>
        <x:v>2032.7003025602232</x:v>
      </x:c>
      <x:c r="N1407" s="267" t="n">
        <x:f>MAX(M1407-FARMER_HOURS,0)/TEMP_HOURS_PER_WORKER</x:f>
        <x:v>0.9115974323334883</x:v>
      </x:c>
      <x:c r="O1407" s="268" t="n">
        <x:f>I1407*TOMATO_PRICE+J1407*CARROT_PRICE+K1407*MESCLUN_PRICE</x:f>
        <x:v>95294</x:v>
      </x:c>
      <x:c r="P1407" s="268" t="n">
        <x:f>I1407*TOMATO_FERTILIZER+J1407*CARROT_FERTILIZER+K1407*MESCLUN_FERTILIZER</x:f>
        <x:v>26840</x:v>
      </x:c>
      <x:c r="Q1407" s="268" t="n">
        <x:f>MIN(M1407,FARMER_HOURS)*FARMER_RATE+MAX(M1407-FARMER_HOURS,0)*TEMP_RATE</x:f>
        <x:v>47789.935808337206</x:v>
      </x:c>
      <x:c r="R1407" s="268" t="n">
        <x:f>O1407-P1407-Q1407-FIXED_COST</x:f>
        <x:v>664.0641916627937</x:v>
      </x:c>
      <x:c r="S1407" s="139" t="str">
        <x:f>IF(AND(L1407&lt;=TOTAL_BED_CAP,N1407&lt;=TEMP_WORKER_CAP),"YES","NO")</x:f>
        <x:v>YES</x:v>
      </x:c>
      <x:c r="T1407" s="139" t="n">
        <x:f>IF(S1407="YES",R1407,-1E+99)</x:f>
        <x:v>664.0641916627937</x:v>
      </x:c>
    </x:row>
    <x:row r="1408">
      <x:c r="A1408" s="139"/>
      <x:c r="B1408" s="139"/>
      <x:c r="C1408" s="139"/>
      <x:c r="D1408" s="139"/>
      <x:c r="E1408" s="139"/>
      <x:c r="F1408" s="139"/>
      <x:c r="G1408" s="139"/>
      <x:c r="H1408" s="139"/>
      <x:c r="I1408" s="266" t="n">
        <x:f>INT((ROW()-ROW($I$46))/((CARROT_CAP+1)*(MESCLUN_CAP+1)))</x:f>
        <x:v>2</x:v>
      </x:c>
      <x:c r="J1408" s="266" t="n">
        <x:f>MOD(INT((ROW()-ROW($I$46))/(MESCLUN_CAP+1)),CARROT_CAP+1)</x:f>
        <x:v>1</x:v>
      </x:c>
      <x:c r="K1408" s="266" t="n">
        <x:f>MOD(ROW()-ROW($I$46),MESCLUN_CAP+1)</x:f>
        <x:v>29</x:v>
      </x:c>
      <x:c r="L1408" s="266" t="n">
        <x:f>SUM(I1408:K1408)</x:f>
        <x:v>32</x:v>
      </x:c>
      <x:c r="M1408" s="267" t="n">
        <x:f>I1408*TOMATO_HOURS*WEEKS*(1+TOMATO_DIM)^I1408+J1408*CARROT_HOURS*WEEKS*(1+CARROT_DIM)^J1408+K1408*MESCLUN_HOURS*WEEKS*(1+MESCLUN_DIM)^K1408</x:f>
        <x:v>2119.5183306758768</x:v>
      </x:c>
      <x:c r="N1408" s="267" t="n">
        <x:f>MAX(M1408-FARMER_HOURS,0)/TEMP_HOURS_PER_WORKER</x:f>
        <x:v>0.9718877296360255</x:v>
      </x:c>
      <x:c r="O1408" s="268" t="n">
        <x:f>I1408*TOMATO_PRICE+J1408*CARROT_PRICE+K1408*MESCLUN_PRICE</x:f>
        <x:v>97994</x:v>
      </x:c>
      <x:c r="P1408" s="268" t="n">
        <x:f>I1408*TOMATO_FERTILIZER+J1408*CARROT_FERTILIZER+K1408*MESCLUN_FERTILIZER</x:f>
        <x:v>27720</x:v>
      </x:c>
      <x:c r="Q1408" s="268" t="n">
        <x:f>MIN(M1408,FARMER_HOURS)*FARMER_RATE+MAX(M1408-FARMER_HOURS,0)*TEMP_RATE</x:f>
        <x:v>49297.19324090064</x:v>
      </x:c>
      <x:c r="R1408" s="268" t="n">
        <x:f>O1408-P1408-Q1408-FIXED_COST</x:f>
        <x:v>976.8067590993596</x:v>
      </x:c>
      <x:c r="S1408" s="139" t="str">
        <x:f>IF(AND(L1408&lt;=TOTAL_BED_CAP,N1408&lt;=TEMP_WORKER_CAP),"YES","NO")</x:f>
        <x:v>YES</x:v>
      </x:c>
      <x:c r="T1408" s="139" t="n">
        <x:f>IF(S1408="YES",R1408,-1E+99)</x:f>
        <x:v>976.8067590993596</x:v>
      </x:c>
    </x:row>
    <x:row r="1409">
      <x:c r="A1409" s="139"/>
      <x:c r="B1409" s="139"/>
      <x:c r="C1409" s="139"/>
      <x:c r="D1409" s="139"/>
      <x:c r="E1409" s="139"/>
      <x:c r="F1409" s="139"/>
      <x:c r="G1409" s="139"/>
      <x:c r="H1409" s="139"/>
      <x:c r="I1409" s="266" t="n">
        <x:f>INT((ROW()-ROW($I$46))/((CARROT_CAP+1)*(MESCLUN_CAP+1)))</x:f>
        <x:v>2</x:v>
      </x:c>
      <x:c r="J1409" s="266" t="n">
        <x:f>MOD(INT((ROW()-ROW($I$46))/(MESCLUN_CAP+1)),CARROT_CAP+1)</x:f>
        <x:v>1</x:v>
      </x:c>
      <x:c r="K1409" s="266" t="n">
        <x:f>MOD(ROW()-ROW($I$46),MESCLUN_CAP+1)</x:f>
        <x:v>30</x:v>
      </x:c>
      <x:c r="L1409" s="266" t="n">
        <x:f>SUM(I1409:K1409)</x:f>
        <x:v>33</x:v>
      </x:c>
      <x:c r="M1409" s="267" t="n">
        <x:f>I1409*TOMATO_HOURS*WEEKS*(1+TOMATO_DIM)^I1409+J1409*CARROT_HOURS*WEEKS*(1+CARROT_DIM)^J1409+K1409*MESCLUN_HOURS*WEEKS*(1+MESCLUN_DIM)^K1409</x:f>
        <x:v>2208.2280360096465</x:v>
      </x:c>
      <x:c r="N1409" s="267" t="n">
        <x:f>MAX(M1409-FARMER_HOURS,0)/TEMP_HOURS_PER_WORKER</x:f>
        <x:v>1.0334916916733656</x:v>
      </x:c>
      <x:c r="O1409" s="268" t="n">
        <x:f>I1409*TOMATO_PRICE+J1409*CARROT_PRICE+K1409*MESCLUN_PRICE</x:f>
        <x:v>100694</x:v>
      </x:c>
      <x:c r="P1409" s="268" t="n">
        <x:f>I1409*TOMATO_FERTILIZER+J1409*CARROT_FERTILIZER+K1409*MESCLUN_FERTILIZER</x:f>
        <x:v>28600</x:v>
      </x:c>
      <x:c r="Q1409" s="268" t="n">
        <x:f>MIN(M1409,FARMER_HOURS)*FARMER_RATE+MAX(M1409-FARMER_HOURS,0)*TEMP_RATE</x:f>
        <x:v>50837.292291834136</x:v>
      </x:c>
      <x:c r="R1409" s="268" t="n">
        <x:f>O1409-P1409-Q1409-FIXED_COST</x:f>
        <x:v>1256.7077081658645</x:v>
      </x:c>
      <x:c r="S1409" s="139" t="str">
        <x:f>IF(AND(L1409&lt;=TOTAL_BED_CAP,N1409&lt;=TEMP_WORKER_CAP),"YES","NO")</x:f>
        <x:v>YES</x:v>
      </x:c>
      <x:c r="T1409" s="139" t="n">
        <x:f>IF(S1409="YES",R1409,-1E+99)</x:f>
        <x:v>1256.7077081658645</x:v>
      </x:c>
    </x:row>
    <x:row r="1410">
      <x:c r="A1410" s="139"/>
      <x:c r="B1410" s="139"/>
      <x:c r="C1410" s="139"/>
      <x:c r="D1410" s="139"/>
      <x:c r="E1410" s="139"/>
      <x:c r="F1410" s="139"/>
      <x:c r="G1410" s="139"/>
      <x:c r="H1410" s="139"/>
      <x:c r="I1410" s="266" t="n">
        <x:f>INT((ROW()-ROW($I$46))/((CARROT_CAP+1)*(MESCLUN_CAP+1)))</x:f>
        <x:v>2</x:v>
      </x:c>
      <x:c r="J1410" s="266" t="n">
        <x:f>MOD(INT((ROW()-ROW($I$46))/(MESCLUN_CAP+1)),CARROT_CAP+1)</x:f>
        <x:v>2</x:v>
      </x:c>
      <x:c r="K1410" s="266" t="n">
        <x:f>MOD(ROW()-ROW($I$46),MESCLUN_CAP+1)</x:f>
        <x:v>0</x:v>
      </x:c>
      <x:c r="L1410" s="266" t="n">
        <x:f>SUM(I1410:K1410)</x:f>
        <x:v>4</x:v>
      </x:c>
      <x:c r="M1410" s="267" t="n">
        <x:f>I1410*TOMATO_HOURS*WEEKS*(1+TOMATO_DIM)^I1410+J1410*CARROT_HOURS*WEEKS*(1+CARROT_DIM)^J1410+K1410*MESCLUN_HOURS*WEEKS*(1+MESCLUN_DIM)^K1410</x:f>
        <x:v>280.83750000000003</x:v>
      </x:c>
      <x:c r="N1410" s="267" t="n">
        <x:f>MAX(M1410-FARMER_HOURS,0)/TEMP_HOURS_PER_WORKER</x:f>
        <x:v>0</x:v>
      </x:c>
      <x:c r="O1410" s="268" t="n">
        <x:f>I1410*TOMATO_PRICE+J1410*CARROT_PRICE+K1410*MESCLUN_PRICE</x:f>
        <x:v>21788</x:v>
      </x:c>
      <x:c r="P1410" s="268" t="n">
        <x:f>I1410*TOMATO_FERTILIZER+J1410*CARROT_FERTILIZER+K1410*MESCLUN_FERTILIZER</x:f>
        <x:v>2640</x:v>
      </x:c>
      <x:c r="Q1410" s="268" t="n">
        <x:f>MIN(M1410,FARMER_HOURS)*FARMER_RATE+MAX(M1410-FARMER_HOURS,0)*TEMP_RATE</x:f>
        <x:v>9751.302083333334</x:v>
      </x:c>
      <x:c r="R1410" s="268" t="n">
        <x:f>O1410-P1410-Q1410-FIXED_COST</x:f>
        <x:v>-10603.302083333334</x:v>
      </x:c>
      <x:c r="S1410" s="139" t="str">
        <x:f>IF(AND(L1410&lt;=TOTAL_BED_CAP,N1410&lt;=TEMP_WORKER_CAP),"YES","NO")</x:f>
        <x:v>YES</x:v>
      </x:c>
      <x:c r="T1410" s="139" t="n">
        <x:f>IF(S1410="YES",R1410,-1E+99)</x:f>
        <x:v>-10603.302083333334</x:v>
      </x:c>
    </x:row>
    <x:row r="1411">
      <x:c r="A1411" s="139"/>
      <x:c r="B1411" s="139"/>
      <x:c r="C1411" s="139"/>
      <x:c r="D1411" s="139"/>
      <x:c r="E1411" s="139"/>
      <x:c r="F1411" s="139"/>
      <x:c r="G1411" s="139"/>
      <x:c r="H1411" s="139"/>
      <x:c r="I1411" s="266" t="n">
        <x:f>INT((ROW()-ROW($I$46))/((CARROT_CAP+1)*(MESCLUN_CAP+1)))</x:f>
        <x:v>2</x:v>
      </x:c>
      <x:c r="J1411" s="266" t="n">
        <x:f>MOD(INT((ROW()-ROW($I$46))/(MESCLUN_CAP+1)),CARROT_CAP+1)</x:f>
        <x:v>2</x:v>
      </x:c>
      <x:c r="K1411" s="266" t="n">
        <x:f>MOD(ROW()-ROW($I$46),MESCLUN_CAP+1)</x:f>
        <x:v>1</x:v>
      </x:c>
      <x:c r="L1411" s="266" t="n">
        <x:f>SUM(I1411:K1411)</x:f>
        <x:v>5</x:v>
      </x:c>
      <x:c r="M1411" s="267" t="n">
        <x:f>I1411*TOMATO_HOURS*WEEKS*(1+TOMATO_DIM)^I1411+J1411*CARROT_HOURS*WEEKS*(1+CARROT_DIM)^J1411+K1411*MESCLUN_HOURS*WEEKS*(1+MESCLUN_DIM)^K1411</x:f>
        <x:v>326.40000000000003</x:v>
      </x:c>
      <x:c r="N1411" s="267" t="n">
        <x:f>MAX(M1411-FARMER_HOURS,0)/TEMP_HOURS_PER_WORKER</x:f>
        <x:v>0</x:v>
      </x:c>
      <x:c r="O1411" s="268" t="n">
        <x:f>I1411*TOMATO_PRICE+J1411*CARROT_PRICE+K1411*MESCLUN_PRICE</x:f>
        <x:v>24488</x:v>
      </x:c>
      <x:c r="P1411" s="268" t="n">
        <x:f>I1411*TOMATO_FERTILIZER+J1411*CARROT_FERTILIZER+K1411*MESCLUN_FERTILIZER</x:f>
        <x:v>3520</x:v>
      </x:c>
      <x:c r="Q1411" s="268" t="n">
        <x:f>MIN(M1411,FARMER_HOURS)*FARMER_RATE+MAX(M1411-FARMER_HOURS,0)*TEMP_RATE</x:f>
        <x:v>11333.333333333334</x:v>
      </x:c>
      <x:c r="R1411" s="268" t="n">
        <x:f>O1411-P1411-Q1411-FIXED_COST</x:f>
        <x:v>-10365.333333333334</x:v>
      </x:c>
      <x:c r="S1411" s="139" t="str">
        <x:f>IF(AND(L1411&lt;=TOTAL_BED_CAP,N1411&lt;=TEMP_WORKER_CAP),"YES","NO")</x:f>
        <x:v>YES</x:v>
      </x:c>
      <x:c r="T1411" s="139" t="n">
        <x:f>IF(S1411="YES",R1411,-1E+99)</x:f>
        <x:v>-10365.333333333334</x:v>
      </x:c>
    </x:row>
    <x:row r="1412">
      <x:c r="A1412" s="139"/>
      <x:c r="B1412" s="139"/>
      <x:c r="C1412" s="139"/>
      <x:c r="D1412" s="139"/>
      <x:c r="E1412" s="139"/>
      <x:c r="F1412" s="139"/>
      <x:c r="G1412" s="139"/>
      <x:c r="H1412" s="139"/>
      <x:c r="I1412" s="266" t="n">
        <x:f>INT((ROW()-ROW($I$46))/((CARROT_CAP+1)*(MESCLUN_CAP+1)))</x:f>
        <x:v>2</x:v>
      </x:c>
      <x:c r="J1412" s="266" t="n">
        <x:f>MOD(INT((ROW()-ROW($I$46))/(MESCLUN_CAP+1)),CARROT_CAP+1)</x:f>
        <x:v>2</x:v>
      </x:c>
      <x:c r="K1412" s="266" t="n">
        <x:f>MOD(ROW()-ROW($I$46),MESCLUN_CAP+1)</x:f>
        <x:v>2</x:v>
      </x:c>
      <x:c r="L1412" s="266" t="n">
        <x:f>SUM(I1412:K1412)</x:f>
        <x:v>6</x:v>
      </x:c>
      <x:c r="M1412" s="267" t="n">
        <x:f>I1412*TOMATO_HOURS*WEEKS*(1+TOMATO_DIM)^I1412+J1412*CARROT_HOURS*WEEKS*(1+CARROT_DIM)^J1412+K1412*MESCLUN_HOURS*WEEKS*(1+MESCLUN_DIM)^K1412</x:f>
        <x:v>373.1015625</x:v>
      </x:c>
      <x:c r="N1412" s="267" t="n">
        <x:f>MAX(M1412-FARMER_HOURS,0)/TEMP_HOURS_PER_WORKER</x:f>
        <x:v>0</x:v>
      </x:c>
      <x:c r="O1412" s="268" t="n">
        <x:f>I1412*TOMATO_PRICE+J1412*CARROT_PRICE+K1412*MESCLUN_PRICE</x:f>
        <x:v>27188</x:v>
      </x:c>
      <x:c r="P1412" s="268" t="n">
        <x:f>I1412*TOMATO_FERTILIZER+J1412*CARROT_FERTILIZER+K1412*MESCLUN_FERTILIZER</x:f>
        <x:v>4400</x:v>
      </x:c>
      <x:c r="Q1412" s="268" t="n">
        <x:f>MIN(M1412,FARMER_HOURS)*FARMER_RATE+MAX(M1412-FARMER_HOURS,0)*TEMP_RATE</x:f>
        <x:v>12954.915364583334</x:v>
      </x:c>
      <x:c r="R1412" s="268" t="n">
        <x:f>O1412-P1412-Q1412-FIXED_COST</x:f>
        <x:v>-10166.915364583334</x:v>
      </x:c>
      <x:c r="S1412" s="139" t="str">
        <x:f>IF(AND(L1412&lt;=TOTAL_BED_CAP,N1412&lt;=TEMP_WORKER_CAP),"YES","NO")</x:f>
        <x:v>YES</x:v>
      </x:c>
      <x:c r="T1412" s="139" t="n">
        <x:f>IF(S1412="YES",R1412,-1E+99)</x:f>
        <x:v>-10166.915364583334</x:v>
      </x:c>
    </x:row>
    <x:row r="1413">
      <x:c r="A1413" s="139"/>
      <x:c r="B1413" s="139"/>
      <x:c r="C1413" s="139"/>
      <x:c r="D1413" s="139"/>
      <x:c r="E1413" s="139"/>
      <x:c r="F1413" s="139"/>
      <x:c r="G1413" s="139"/>
      <x:c r="H1413" s="139"/>
      <x:c r="I1413" s="266" t="n">
        <x:f>INT((ROW()-ROW($I$46))/((CARROT_CAP+1)*(MESCLUN_CAP+1)))</x:f>
        <x:v>2</x:v>
      </x:c>
      <x:c r="J1413" s="266" t="n">
        <x:f>MOD(INT((ROW()-ROW($I$46))/(MESCLUN_CAP+1)),CARROT_CAP+1)</x:f>
        <x:v>2</x:v>
      </x:c>
      <x:c r="K1413" s="266" t="n">
        <x:f>MOD(ROW()-ROW($I$46),MESCLUN_CAP+1)</x:f>
        <x:v>3</x:v>
      </x:c>
      <x:c r="L1413" s="266" t="n">
        <x:f>SUM(I1413:K1413)</x:f>
        <x:v>7</x:v>
      </x:c>
      <x:c r="M1413" s="267" t="n">
        <x:f>I1413*TOMATO_HOURS*WEEKS*(1+TOMATO_DIM)^I1413+J1413*CARROT_HOURS*WEEKS*(1+CARROT_DIM)^J1413+K1413*MESCLUN_HOURS*WEEKS*(1+MESCLUN_DIM)^K1413</x:f>
        <x:v>420.96354492187504</x:v>
      </x:c>
      <x:c r="N1413" s="267" t="n">
        <x:f>MAX(M1413-FARMER_HOURS,0)/TEMP_HOURS_PER_WORKER</x:f>
        <x:v>0</x:v>
      </x:c>
      <x:c r="O1413" s="268" t="n">
        <x:f>I1413*TOMATO_PRICE+J1413*CARROT_PRICE+K1413*MESCLUN_PRICE</x:f>
        <x:v>29888</x:v>
      </x:c>
      <x:c r="P1413" s="268" t="n">
        <x:f>I1413*TOMATO_FERTILIZER+J1413*CARROT_FERTILIZER+K1413*MESCLUN_FERTILIZER</x:f>
        <x:v>5280</x:v>
      </x:c>
      <x:c r="Q1413" s="268" t="n">
        <x:f>MIN(M1413,FARMER_HOURS)*FARMER_RATE+MAX(M1413-FARMER_HOURS,0)*TEMP_RATE</x:f>
        <x:v>14616.789754231771</x:v>
      </x:c>
      <x:c r="R1413" s="268" t="n">
        <x:f>O1413-P1413-Q1413-FIXED_COST</x:f>
        <x:v>-10008.789754231771</x:v>
      </x:c>
      <x:c r="S1413" s="139" t="str">
        <x:f>IF(AND(L1413&lt;=TOTAL_BED_CAP,N1413&lt;=TEMP_WORKER_CAP),"YES","NO")</x:f>
        <x:v>YES</x:v>
      </x:c>
      <x:c r="T1413" s="139" t="n">
        <x:f>IF(S1413="YES",R1413,-1E+99)</x:f>
        <x:v>-10008.789754231771</x:v>
      </x:c>
    </x:row>
    <x:row r="1414">
      <x:c r="A1414" s="139"/>
      <x:c r="B1414" s="139"/>
      <x:c r="C1414" s="139"/>
      <x:c r="D1414" s="139"/>
      <x:c r="E1414" s="139"/>
      <x:c r="F1414" s="139"/>
      <x:c r="G1414" s="139"/>
      <x:c r="H1414" s="139"/>
      <x:c r="I1414" s="266" t="n">
        <x:f>INT((ROW()-ROW($I$46))/((CARROT_CAP+1)*(MESCLUN_CAP+1)))</x:f>
        <x:v>2</x:v>
      </x:c>
      <x:c r="J1414" s="266" t="n">
        <x:f>MOD(INT((ROW()-ROW($I$46))/(MESCLUN_CAP+1)),CARROT_CAP+1)</x:f>
        <x:v>2</x:v>
      </x:c>
      <x:c r="K1414" s="266" t="n">
        <x:f>MOD(ROW()-ROW($I$46),MESCLUN_CAP+1)</x:f>
        <x:v>4</x:v>
      </x:c>
      <x:c r="L1414" s="266" t="n">
        <x:f>SUM(I1414:K1414)</x:f>
        <x:v>8</x:v>
      </x:c>
      <x:c r="M1414" s="267" t="n">
        <x:f>I1414*TOMATO_HOURS*WEEKS*(1+TOMATO_DIM)^I1414+J1414*CARROT_HOURS*WEEKS*(1+CARROT_DIM)^J1414+K1414*MESCLUN_HOURS*WEEKS*(1+MESCLUN_DIM)^K1414</x:f>
        <x:v>470.00766064453126</x:v>
      </x:c>
      <x:c r="N1414" s="267" t="n">
        <x:f>MAX(M1414-FARMER_HOURS,0)/TEMP_HOURS_PER_WORKER</x:f>
        <x:v>0</x:v>
      </x:c>
      <x:c r="O1414" s="268" t="n">
        <x:f>I1414*TOMATO_PRICE+J1414*CARROT_PRICE+K1414*MESCLUN_PRICE</x:f>
        <x:v>32588</x:v>
      </x:c>
      <x:c r="P1414" s="268" t="n">
        <x:f>I1414*TOMATO_FERTILIZER+J1414*CARROT_FERTILIZER+K1414*MESCLUN_FERTILIZER</x:f>
        <x:v>6160</x:v>
      </x:c>
      <x:c r="Q1414" s="268" t="n">
        <x:f>MIN(M1414,FARMER_HOURS)*FARMER_RATE+MAX(M1414-FARMER_HOURS,0)*TEMP_RATE</x:f>
        <x:v>16319.710439046225</x:v>
      </x:c>
      <x:c r="R1414" s="268" t="n">
        <x:f>O1414-P1414-Q1414-FIXED_COST</x:f>
        <x:v>-9891.710439046225</x:v>
      </x:c>
      <x:c r="S1414" s="139" t="str">
        <x:f>IF(AND(L1414&lt;=TOTAL_BED_CAP,N1414&lt;=TEMP_WORKER_CAP),"YES","NO")</x:f>
        <x:v>YES</x:v>
      </x:c>
      <x:c r="T1414" s="139" t="n">
        <x:f>IF(S1414="YES",R1414,-1E+99)</x:f>
        <x:v>-9891.710439046225</x:v>
      </x:c>
    </x:row>
    <x:row r="1415">
      <x:c r="A1415" s="139"/>
      <x:c r="B1415" s="139"/>
      <x:c r="C1415" s="139"/>
      <x:c r="D1415" s="139"/>
      <x:c r="E1415" s="139"/>
      <x:c r="F1415" s="139"/>
      <x:c r="G1415" s="139"/>
      <x:c r="H1415" s="139"/>
      <x:c r="I1415" s="266" t="n">
        <x:f>INT((ROW()-ROW($I$46))/((CARROT_CAP+1)*(MESCLUN_CAP+1)))</x:f>
        <x:v>2</x:v>
      </x:c>
      <x:c r="J1415" s="266" t="n">
        <x:f>MOD(INT((ROW()-ROW($I$46))/(MESCLUN_CAP+1)),CARROT_CAP+1)</x:f>
        <x:v>2</x:v>
      </x:c>
      <x:c r="K1415" s="266" t="n">
        <x:f>MOD(ROW()-ROW($I$46),MESCLUN_CAP+1)</x:f>
        <x:v>5</x:v>
      </x:c>
      <x:c r="L1415" s="266" t="n">
        <x:f>SUM(I1415:K1415)</x:f>
        <x:v>9</x:v>
      </x:c>
      <x:c r="M1415" s="267" t="n">
        <x:f>I1415*TOMATO_HOURS*WEEKS*(1+TOMATO_DIM)^I1415+J1415*CARROT_HOURS*WEEKS*(1+CARROT_DIM)^J1415+K1415*MESCLUN_HOURS*WEEKS*(1+MESCLUN_DIM)^K1415</x:f>
        <x:v>520.2559845657348</x:v>
      </x:c>
      <x:c r="N1415" s="267" t="n">
        <x:f>MAX(M1415-FARMER_HOURS,0)/TEMP_HOURS_PER_WORKER</x:f>
        <x:v>0</x:v>
      </x:c>
      <x:c r="O1415" s="268" t="n">
        <x:f>I1415*TOMATO_PRICE+J1415*CARROT_PRICE+K1415*MESCLUN_PRICE</x:f>
        <x:v>35288</x:v>
      </x:c>
      <x:c r="P1415" s="268" t="n">
        <x:f>I1415*TOMATO_FERTILIZER+J1415*CARROT_FERTILIZER+K1415*MESCLUN_FERTILIZER</x:f>
        <x:v>7040</x:v>
      </x:c>
      <x:c r="Q1415" s="268" t="n">
        <x:f>MIN(M1415,FARMER_HOURS)*FARMER_RATE+MAX(M1415-FARMER_HOURS,0)*TEMP_RATE</x:f>
        <x:v>18064.44390853246</x:v>
      </x:c>
      <x:c r="R1415" s="268" t="n">
        <x:f>O1415-P1415-Q1415-FIXED_COST</x:f>
        <x:v>-9816.44390853246</x:v>
      </x:c>
      <x:c r="S1415" s="139" t="str">
        <x:f>IF(AND(L1415&lt;=TOTAL_BED_CAP,N1415&lt;=TEMP_WORKER_CAP),"YES","NO")</x:f>
        <x:v>YES</x:v>
      </x:c>
      <x:c r="T1415" s="139" t="n">
        <x:f>IF(S1415="YES",R1415,-1E+99)</x:f>
        <x:v>-9816.44390853246</x:v>
      </x:c>
    </x:row>
    <x:row r="1416">
      <x:c r="A1416" s="139"/>
      <x:c r="B1416" s="139"/>
      <x:c r="C1416" s="139"/>
      <x:c r="D1416" s="139"/>
      <x:c r="E1416" s="139"/>
      <x:c r="F1416" s="139"/>
      <x:c r="G1416" s="139"/>
      <x:c r="H1416" s="139"/>
      <x:c r="I1416" s="266" t="n">
        <x:f>INT((ROW()-ROW($I$46))/((CARROT_CAP+1)*(MESCLUN_CAP+1)))</x:f>
        <x:v>2</x:v>
      </x:c>
      <x:c r="J1416" s="266" t="n">
        <x:f>MOD(INT((ROW()-ROW($I$46))/(MESCLUN_CAP+1)),CARROT_CAP+1)</x:f>
        <x:v>2</x:v>
      </x:c>
      <x:c r="K1416" s="266" t="n">
        <x:f>MOD(ROW()-ROW($I$46),MESCLUN_CAP+1)</x:f>
        <x:v>6</x:v>
      </x:c>
      <x:c r="L1416" s="266" t="n">
        <x:f>SUM(I1416:K1416)</x:f>
        <x:v>10</x:v>
      </x:c>
      <x:c r="M1416" s="267" t="n">
        <x:f>I1416*TOMATO_HOURS*WEEKS*(1+TOMATO_DIM)^I1416+J1416*CARROT_HOURS*WEEKS*(1+CARROT_DIM)^J1416+K1416*MESCLUN_HOURS*WEEKS*(1+MESCLUN_DIM)^K1416</x:f>
        <x:v>571.7309587473678</x:v>
      </x:c>
      <x:c r="N1416" s="267" t="n">
        <x:f>MAX(M1416-FARMER_HOURS,0)/TEMP_HOURS_PER_WORKER</x:f>
        <x:v>0</x:v>
      </x:c>
      <x:c r="O1416" s="268" t="n">
        <x:f>I1416*TOMATO_PRICE+J1416*CARROT_PRICE+K1416*MESCLUN_PRICE</x:f>
        <x:v>37988</x:v>
      </x:c>
      <x:c r="P1416" s="268" t="n">
        <x:f>I1416*TOMATO_FERTILIZER+J1416*CARROT_FERTILIZER+K1416*MESCLUN_FERTILIZER</x:f>
        <x:v>7920</x:v>
      </x:c>
      <x:c r="Q1416" s="268" t="n">
        <x:f>MIN(M1416,FARMER_HOURS)*FARMER_RATE+MAX(M1416-FARMER_HOURS,0)*TEMP_RATE</x:f>
        <x:v>19851.76940095027</x:v>
      </x:c>
      <x:c r="R1416" s="268" t="n">
        <x:f>O1416-P1416-Q1416-FIXED_COST</x:f>
        <x:v>-9783.76940095027</x:v>
      </x:c>
      <x:c r="S1416" s="139" t="str">
        <x:f>IF(AND(L1416&lt;=TOTAL_BED_CAP,N1416&lt;=TEMP_WORKER_CAP),"YES","NO")</x:f>
        <x:v>YES</x:v>
      </x:c>
      <x:c r="T1416" s="139" t="n">
        <x:f>IF(S1416="YES",R1416,-1E+99)</x:f>
        <x:v>-9783.76940095027</x:v>
      </x:c>
    </x:row>
    <x:row r="1417">
      <x:c r="A1417" s="139"/>
      <x:c r="B1417" s="139"/>
      <x:c r="C1417" s="139"/>
      <x:c r="D1417" s="139"/>
      <x:c r="E1417" s="139"/>
      <x:c r="F1417" s="139"/>
      <x:c r="G1417" s="139"/>
      <x:c r="H1417" s="139"/>
      <x:c r="I1417" s="266" t="n">
        <x:f>INT((ROW()-ROW($I$46))/((CARROT_CAP+1)*(MESCLUN_CAP+1)))</x:f>
        <x:v>2</x:v>
      </x:c>
      <x:c r="J1417" s="266" t="n">
        <x:f>MOD(INT((ROW()-ROW($I$46))/(MESCLUN_CAP+1)),CARROT_CAP+1)</x:f>
        <x:v>2</x:v>
      </x:c>
      <x:c r="K1417" s="266" t="n">
        <x:f>MOD(ROW()-ROW($I$46),MESCLUN_CAP+1)</x:f>
        <x:v>7</x:v>
      </x:c>
      <x:c r="L1417" s="266" t="n">
        <x:f>SUM(I1417:K1417)</x:f>
        <x:v>11</x:v>
      </x:c>
      <x:c r="M1417" s="267" t="n">
        <x:f>I1417*TOMATO_HOURS*WEEKS*(1+TOMATO_DIM)^I1417+J1417*CARROT_HOURS*WEEKS*(1+CARROT_DIM)^J1417+K1417*MESCLUN_HOURS*WEEKS*(1+MESCLUN_DIM)^K1417</x:f>
        <x:v>624.4553981453282</x:v>
      </x:c>
      <x:c r="N1417" s="267" t="n">
        <x:f>MAX(M1417-FARMER_HOURS,0)/TEMP_HOURS_PER_WORKER</x:f>
        <x:v>0</x:v>
      </x:c>
      <x:c r="O1417" s="268" t="n">
        <x:f>I1417*TOMATO_PRICE+J1417*CARROT_PRICE+K1417*MESCLUN_PRICE</x:f>
        <x:v>40688</x:v>
      </x:c>
      <x:c r="P1417" s="268" t="n">
        <x:f>I1417*TOMATO_FERTILIZER+J1417*CARROT_FERTILIZER+K1417*MESCLUN_FERTILIZER</x:f>
        <x:v>8800</x:v>
      </x:c>
      <x:c r="Q1417" s="268" t="n">
        <x:f>MIN(M1417,FARMER_HOURS)*FARMER_RATE+MAX(M1417-FARMER_HOURS,0)*TEMP_RATE</x:f>
        <x:v>21682.479102268342</x:v>
      </x:c>
      <x:c r="R1417" s="268" t="n">
        <x:f>O1417-P1417-Q1417-FIXED_COST</x:f>
        <x:v>-9794.479102268342</x:v>
      </x:c>
      <x:c r="S1417" s="139" t="str">
        <x:f>IF(AND(L1417&lt;=TOTAL_BED_CAP,N1417&lt;=TEMP_WORKER_CAP),"YES","NO")</x:f>
        <x:v>YES</x:v>
      </x:c>
      <x:c r="T1417" s="139" t="n">
        <x:f>IF(S1417="YES",R1417,-1E+99)</x:f>
        <x:v>-9794.479102268342</x:v>
      </x:c>
    </x:row>
    <x:row r="1418">
      <x:c r="A1418" s="139"/>
      <x:c r="B1418" s="139"/>
      <x:c r="C1418" s="139"/>
      <x:c r="D1418" s="139"/>
      <x:c r="E1418" s="139"/>
      <x:c r="F1418" s="139"/>
      <x:c r="G1418" s="139"/>
      <x:c r="H1418" s="139"/>
      <x:c r="I1418" s="266" t="n">
        <x:f>INT((ROW()-ROW($I$46))/((CARROT_CAP+1)*(MESCLUN_CAP+1)))</x:f>
        <x:v>2</x:v>
      </x:c>
      <x:c r="J1418" s="266" t="n">
        <x:f>MOD(INT((ROW()-ROW($I$46))/(MESCLUN_CAP+1)),CARROT_CAP+1)</x:f>
        <x:v>2</x:v>
      </x:c>
      <x:c r="K1418" s="266" t="n">
        <x:f>MOD(ROW()-ROW($I$46),MESCLUN_CAP+1)</x:f>
        <x:v>8</x:v>
      </x:c>
      <x:c r="L1418" s="266" t="n">
        <x:f>SUM(I1418:K1418)</x:f>
        <x:v>12</x:v>
      </x:c>
      <x:c r="M1418" s="267" t="n">
        <x:f>I1418*TOMATO_HOURS*WEEKS*(1+TOMATO_DIM)^I1418+J1418*CARROT_HOURS*WEEKS*(1+CARROT_DIM)^J1418+K1418*MESCLUN_HOURS*WEEKS*(1+MESCLUN_DIM)^K1418</x:f>
        <x:v>678.4524964253084</x:v>
      </x:c>
      <x:c r="N1418" s="267" t="n">
        <x:f>MAX(M1418-FARMER_HOURS,0)/TEMP_HOURS_PER_WORKER</x:f>
        <x:v>0</x:v>
      </x:c>
      <x:c r="O1418" s="268" t="n">
        <x:f>I1418*TOMATO_PRICE+J1418*CARROT_PRICE+K1418*MESCLUN_PRICE</x:f>
        <x:v>43388</x:v>
      </x:c>
      <x:c r="P1418" s="268" t="n">
        <x:f>I1418*TOMATO_FERTILIZER+J1418*CARROT_FERTILIZER+K1418*MESCLUN_FERTILIZER</x:f>
        <x:v>9680</x:v>
      </x:c>
      <x:c r="Q1418" s="268" t="n">
        <x:f>MIN(M1418,FARMER_HOURS)*FARMER_RATE+MAX(M1418-FARMER_HOURS,0)*TEMP_RATE</x:f>
        <x:v>23557.378348100985</x:v>
      </x:c>
      <x:c r="R1418" s="268" t="n">
        <x:f>O1418-P1418-Q1418-FIXED_COST</x:f>
        <x:v>-9849.378348100985</x:v>
      </x:c>
      <x:c r="S1418" s="139" t="str">
        <x:f>IF(AND(L1418&lt;=TOTAL_BED_CAP,N1418&lt;=TEMP_WORKER_CAP),"YES","NO")</x:f>
        <x:v>YES</x:v>
      </x:c>
      <x:c r="T1418" s="139" t="n">
        <x:f>IF(S1418="YES",R1418,-1E+99)</x:f>
        <x:v>-9849.378348100985</x:v>
      </x:c>
    </x:row>
    <x:row r="1419">
      <x:c r="A1419" s="139"/>
      <x:c r="B1419" s="139"/>
      <x:c r="C1419" s="139"/>
      <x:c r="D1419" s="139"/>
      <x:c r="E1419" s="139"/>
      <x:c r="F1419" s="139"/>
      <x:c r="G1419" s="139"/>
      <x:c r="H1419" s="139"/>
      <x:c r="I1419" s="266" t="n">
        <x:f>INT((ROW()-ROW($I$46))/((CARROT_CAP+1)*(MESCLUN_CAP+1)))</x:f>
        <x:v>2</x:v>
      </x:c>
      <x:c r="J1419" s="266" t="n">
        <x:f>MOD(INT((ROW()-ROW($I$46))/(MESCLUN_CAP+1)),CARROT_CAP+1)</x:f>
        <x:v>2</x:v>
      </x:c>
      <x:c r="K1419" s="266" t="n">
        <x:f>MOD(ROW()-ROW($I$46),MESCLUN_CAP+1)</x:f>
        <x:v>9</x:v>
      </x:c>
      <x:c r="L1419" s="266" t="n">
        <x:f>SUM(I1419:K1419)</x:f>
        <x:v>13</x:v>
      </x:c>
      <x:c r="M1419" s="267" t="n">
        <x:f>I1419*TOMATO_HOURS*WEEKS*(1+TOMATO_DIM)^I1419+J1419*CARROT_HOURS*WEEKS*(1+CARROT_DIM)^J1419+K1419*MESCLUN_HOURS*WEEKS*(1+MESCLUN_DIM)^K1419</x:f>
        <x:v>733.7458318657027</x:v>
      </x:c>
      <x:c r="N1419" s="267" t="n">
        <x:f>MAX(M1419-FARMER_HOURS,0)/TEMP_HOURS_PER_WORKER</x:f>
        <x:v>0.009545716573404662</x:v>
      </x:c>
      <x:c r="O1419" s="268" t="n">
        <x:f>I1419*TOMATO_PRICE+J1419*CARROT_PRICE+K1419*MESCLUN_PRICE</x:f>
        <x:v>46088</x:v>
      </x:c>
      <x:c r="P1419" s="268" t="n">
        <x:f>I1419*TOMATO_FERTILIZER+J1419*CARROT_FERTILIZER+K1419*MESCLUN_FERTILIZER</x:f>
        <x:v>10560</x:v>
      </x:c>
      <x:c r="Q1419" s="268" t="n">
        <x:f>MIN(M1419,FARMER_HOURS)*FARMER_RATE+MAX(M1419-FARMER_HOURS,0)*TEMP_RATE</x:f>
        <x:v>25238.642914335116</x:v>
      </x:c>
      <x:c r="R1419" s="268" t="n">
        <x:f>O1419-P1419-Q1419-FIXED_COST</x:f>
        <x:v>-9710.642914335116</x:v>
      </x:c>
      <x:c r="S1419" s="139" t="str">
        <x:f>IF(AND(L1419&lt;=TOTAL_BED_CAP,N1419&lt;=TEMP_WORKER_CAP),"YES","NO")</x:f>
        <x:v>YES</x:v>
      </x:c>
      <x:c r="T1419" s="139" t="n">
        <x:f>IF(S1419="YES",R1419,-1E+99)</x:f>
        <x:v>-9710.642914335116</x:v>
      </x:c>
    </x:row>
    <x:row r="1420">
      <x:c r="A1420" s="139"/>
      <x:c r="B1420" s="139"/>
      <x:c r="C1420" s="139"/>
      <x:c r="D1420" s="139"/>
      <x:c r="E1420" s="139"/>
      <x:c r="F1420" s="139"/>
      <x:c r="G1420" s="139"/>
      <x:c r="H1420" s="139"/>
      <x:c r="I1420" s="266" t="n">
        <x:f>INT((ROW()-ROW($I$46))/((CARROT_CAP+1)*(MESCLUN_CAP+1)))</x:f>
        <x:v>2</x:v>
      </x:c>
      <x:c r="J1420" s="266" t="n">
        <x:f>MOD(INT((ROW()-ROW($I$46))/(MESCLUN_CAP+1)),CARROT_CAP+1)</x:f>
        <x:v>2</x:v>
      </x:c>
      <x:c r="K1420" s="266" t="n">
        <x:f>MOD(ROW()-ROW($I$46),MESCLUN_CAP+1)</x:f>
        <x:v>10</x:v>
      </x:c>
      <x:c r="L1420" s="266" t="n">
        <x:f>SUM(I1420:K1420)</x:f>
        <x:v>14</x:v>
      </x:c>
      <x:c r="M1420" s="267" t="n">
        <x:f>I1420*TOMATO_HOURS*WEEKS*(1+TOMATO_DIM)^I1420+J1420*CARROT_HOURS*WEEKS*(1+CARROT_DIM)^J1420+K1420*MESCLUN_HOURS*WEEKS*(1+MESCLUN_DIM)^K1420</x:f>
        <x:v>790.3593733489156</x:v>
      </x:c>
      <x:c r="N1420" s="267" t="n">
        <x:f>MAX(M1420-FARMER_HOURS,0)/TEMP_HOURS_PER_WORKER</x:f>
        <x:v>0.04886067593674694</x:v>
      </x:c>
      <x:c r="O1420" s="268" t="n">
        <x:f>I1420*TOMATO_PRICE+J1420*CARROT_PRICE+K1420*MESCLUN_PRICE</x:f>
        <x:v>48788</x:v>
      </x:c>
      <x:c r="P1420" s="268" t="n">
        <x:f>I1420*TOMATO_FERTILIZER+J1420*CARROT_FERTILIZER+K1420*MESCLUN_FERTILIZER</x:f>
        <x:v>11440</x:v>
      </x:c>
      <x:c r="Q1420" s="268" t="n">
        <x:f>MIN(M1420,FARMER_HOURS)*FARMER_RATE+MAX(M1420-FARMER_HOURS,0)*TEMP_RATE</x:f>
        <x:v>26221.516898418675</x:v>
      </x:c>
      <x:c r="R1420" s="268" t="n">
        <x:f>O1420-P1420-Q1420-FIXED_COST</x:f>
        <x:v>-8873.516898418675</x:v>
      </x:c>
      <x:c r="S1420" s="139" t="str">
        <x:f>IF(AND(L1420&lt;=TOTAL_BED_CAP,N1420&lt;=TEMP_WORKER_CAP),"YES","NO")</x:f>
        <x:v>YES</x:v>
      </x:c>
      <x:c r="T1420" s="139" t="n">
        <x:f>IF(S1420="YES",R1420,-1E+99)</x:f>
        <x:v>-8873.516898418675</x:v>
      </x:c>
    </x:row>
    <x:row r="1421">
      <x:c r="A1421" s="139"/>
      <x:c r="B1421" s="139"/>
      <x:c r="C1421" s="139"/>
      <x:c r="D1421" s="139"/>
      <x:c r="E1421" s="139"/>
      <x:c r="F1421" s="139"/>
      <x:c r="G1421" s="139"/>
      <x:c r="H1421" s="139"/>
      <x:c r="I1421" s="266" t="n">
        <x:f>INT((ROW()-ROW($I$46))/((CARROT_CAP+1)*(MESCLUN_CAP+1)))</x:f>
        <x:v>2</x:v>
      </x:c>
      <x:c r="J1421" s="266" t="n">
        <x:f>MOD(INT((ROW()-ROW($I$46))/(MESCLUN_CAP+1)),CARROT_CAP+1)</x:f>
        <x:v>2</x:v>
      </x:c>
      <x:c r="K1421" s="266" t="n">
        <x:f>MOD(ROW()-ROW($I$46),MESCLUN_CAP+1)</x:f>
        <x:v>11</x:v>
      </x:c>
      <x:c r="L1421" s="266" t="n">
        <x:f>SUM(I1421:K1421)</x:f>
        <x:v>15</x:v>
      </x:c>
      <x:c r="M1421" s="267" t="n">
        <x:f>I1421*TOMATO_HOURS*WEEKS*(1+TOMATO_DIM)^I1421+J1421*CARROT_HOURS*WEEKS*(1+CARROT_DIM)^J1421+K1421*MESCLUN_HOURS*WEEKS*(1+MESCLUN_DIM)^K1421</x:f>
        <x:v>848.3174864423547</x:v>
      </x:c>
      <x:c r="N1421" s="267" t="n">
        <x:f>MAX(M1421-FARMER_HOURS,0)/TEMP_HOURS_PER_WORKER</x:f>
        <x:v>0.08910936558496856</x:v>
      </x:c>
      <x:c r="O1421" s="268" t="n">
        <x:f>I1421*TOMATO_PRICE+J1421*CARROT_PRICE+K1421*MESCLUN_PRICE</x:f>
        <x:v>51488</x:v>
      </x:c>
      <x:c r="P1421" s="268" t="n">
        <x:f>I1421*TOMATO_FERTILIZER+J1421*CARROT_FERTILIZER+K1421*MESCLUN_FERTILIZER</x:f>
        <x:v>12320</x:v>
      </x:c>
      <x:c r="Q1421" s="268" t="n">
        <x:f>MIN(M1421,FARMER_HOURS)*FARMER_RATE+MAX(M1421-FARMER_HOURS,0)*TEMP_RATE</x:f>
        <x:v>27227.734139624212</x:v>
      </x:c>
      <x:c r="R1421" s="268" t="n">
        <x:f>O1421-P1421-Q1421-FIXED_COST</x:f>
        <x:v>-8059.734139624212</x:v>
      </x:c>
      <x:c r="S1421" s="139" t="str">
        <x:f>IF(AND(L1421&lt;=TOTAL_BED_CAP,N1421&lt;=TEMP_WORKER_CAP),"YES","NO")</x:f>
        <x:v>YES</x:v>
      </x:c>
      <x:c r="T1421" s="139" t="n">
        <x:f>IF(S1421="YES",R1421,-1E+99)</x:f>
        <x:v>-8059.734139624212</x:v>
      </x:c>
    </x:row>
    <x:row r="1422">
      <x:c r="A1422" s="139"/>
      <x:c r="B1422" s="139"/>
      <x:c r="C1422" s="139"/>
      <x:c r="D1422" s="139"/>
      <x:c r="E1422" s="139"/>
      <x:c r="F1422" s="139"/>
      <x:c r="G1422" s="139"/>
      <x:c r="H1422" s="139"/>
      <x:c r="I1422" s="266" t="n">
        <x:f>INT((ROW()-ROW($I$46))/((CARROT_CAP+1)*(MESCLUN_CAP+1)))</x:f>
        <x:v>2</x:v>
      </x:c>
      <x:c r="J1422" s="266" t="n">
        <x:f>MOD(INT((ROW()-ROW($I$46))/(MESCLUN_CAP+1)),CARROT_CAP+1)</x:f>
        <x:v>2</x:v>
      </x:c>
      <x:c r="K1422" s="266" t="n">
        <x:f>MOD(ROW()-ROW($I$46),MESCLUN_CAP+1)</x:f>
        <x:v>12</x:v>
      </x:c>
      <x:c r="L1422" s="266" t="n">
        <x:f>SUM(I1422:K1422)</x:f>
        <x:v>16</x:v>
      </x:c>
      <x:c r="M1422" s="267" t="n">
        <x:f>I1422*TOMATO_HOURS*WEEKS*(1+TOMATO_DIM)^I1422+J1422*CARROT_HOURS*WEEKS*(1+CARROT_DIM)^J1422+K1422*MESCLUN_HOURS*WEEKS*(1+MESCLUN_DIM)^K1422</x:f>
        <x:v>907.644939570419</x:v>
      </x:c>
      <x:c r="N1422" s="267" t="n">
        <x:f>MAX(M1422-FARMER_HOURS,0)/TEMP_HOURS_PER_WORKER</x:f>
        <x:v>0.13030898581279093</x:v>
      </x:c>
      <x:c r="O1422" s="268" t="n">
        <x:f>I1422*TOMATO_PRICE+J1422*CARROT_PRICE+K1422*MESCLUN_PRICE</x:f>
        <x:v>54188</x:v>
      </x:c>
      <x:c r="P1422" s="268" t="n">
        <x:f>I1422*TOMATO_FERTILIZER+J1422*CARROT_FERTILIZER+K1422*MESCLUN_FERTILIZER</x:f>
        <x:v>13200</x:v>
      </x:c>
      <x:c r="Q1422" s="268" t="n">
        <x:f>MIN(M1422,FARMER_HOURS)*FARMER_RATE+MAX(M1422-FARMER_HOURS,0)*TEMP_RATE</x:f>
        <x:v>28257.724645319773</x:v>
      </x:c>
      <x:c r="R1422" s="268" t="n">
        <x:f>O1422-P1422-Q1422-FIXED_COST</x:f>
        <x:v>-7269.724645319773</x:v>
      </x:c>
      <x:c r="S1422" s="139" t="str">
        <x:f>IF(AND(L1422&lt;=TOTAL_BED_CAP,N1422&lt;=TEMP_WORKER_CAP),"YES","NO")</x:f>
        <x:v>YES</x:v>
      </x:c>
      <x:c r="T1422" s="139" t="n">
        <x:f>IF(S1422="YES",R1422,-1E+99)</x:f>
        <x:v>-7269.724645319773</x:v>
      </x:c>
    </x:row>
    <x:row r="1423">
      <x:c r="A1423" s="139"/>
      <x:c r="B1423" s="139"/>
      <x:c r="C1423" s="139"/>
      <x:c r="D1423" s="139"/>
      <x:c r="E1423" s="139"/>
      <x:c r="F1423" s="139"/>
      <x:c r="G1423" s="139"/>
      <x:c r="H1423" s="139"/>
      <x:c r="I1423" s="266" t="n">
        <x:f>INT((ROW()-ROW($I$46))/((CARROT_CAP+1)*(MESCLUN_CAP+1)))</x:f>
        <x:v>2</x:v>
      </x:c>
      <x:c r="J1423" s="266" t="n">
        <x:f>MOD(INT((ROW()-ROW($I$46))/(MESCLUN_CAP+1)),CARROT_CAP+1)</x:f>
        <x:v>2</x:v>
      </x:c>
      <x:c r="K1423" s="266" t="n">
        <x:f>MOD(ROW()-ROW($I$46),MESCLUN_CAP+1)</x:f>
        <x:v>13</x:v>
      </x:c>
      <x:c r="L1423" s="266" t="n">
        <x:f>SUM(I1423:K1423)</x:f>
        <x:v>17</x:v>
      </x:c>
      <x:c r="M1423" s="267" t="n">
        <x:f>I1423*TOMATO_HOURS*WEEKS*(1+TOMATO_DIM)^I1423+J1423*CARROT_HOURS*WEEKS*(1+CARROT_DIM)^J1423+K1423*MESCLUN_HOURS*WEEKS*(1+MESCLUN_DIM)^K1423</x:f>
        <x:v>968.3669102788033</x:v>
      </x:c>
      <x:c r="N1423" s="267" t="n">
        <x:f>MAX(M1423-FARMER_HOURS,0)/TEMP_HOURS_PER_WORKER</x:f>
        <x:v>0.17247702102694673</x:v>
      </x:c>
      <x:c r="O1423" s="268" t="n">
        <x:f>I1423*TOMATO_PRICE+J1423*CARROT_PRICE+K1423*MESCLUN_PRICE</x:f>
        <x:v>56888</x:v>
      </x:c>
      <x:c r="P1423" s="268" t="n">
        <x:f>I1423*TOMATO_FERTILIZER+J1423*CARROT_FERTILIZER+K1423*MESCLUN_FERTILIZER</x:f>
        <x:v>14080</x:v>
      </x:c>
      <x:c r="Q1423" s="268" t="n">
        <x:f>MIN(M1423,FARMER_HOURS)*FARMER_RATE+MAX(M1423-FARMER_HOURS,0)*TEMP_RATE</x:f>
        <x:v>29311.92552567367</x:v>
      </x:c>
      <x:c r="R1423" s="268" t="n">
        <x:f>O1423-P1423-Q1423-FIXED_COST</x:f>
        <x:v>-6503.925525673669</x:v>
      </x:c>
      <x:c r="S1423" s="139" t="str">
        <x:f>IF(AND(L1423&lt;=TOTAL_BED_CAP,N1423&lt;=TEMP_WORKER_CAP),"YES","NO")</x:f>
        <x:v>YES</x:v>
      </x:c>
      <x:c r="T1423" s="139" t="n">
        <x:f>IF(S1423="YES",R1423,-1E+99)</x:f>
        <x:v>-6503.925525673669</x:v>
      </x:c>
    </x:row>
    <x:row r="1424">
      <x:c r="A1424" s="139"/>
      <x:c r="B1424" s="139"/>
      <x:c r="C1424" s="139"/>
      <x:c r="D1424" s="139"/>
      <x:c r="E1424" s="139"/>
      <x:c r="F1424" s="139"/>
      <x:c r="G1424" s="139"/>
      <x:c r="H1424" s="139"/>
      <x:c r="I1424" s="266" t="n">
        <x:f>INT((ROW()-ROW($I$46))/((CARROT_CAP+1)*(MESCLUN_CAP+1)))</x:f>
        <x:v>2</x:v>
      </x:c>
      <x:c r="J1424" s="266" t="n">
        <x:f>MOD(INT((ROW()-ROW($I$46))/(MESCLUN_CAP+1)),CARROT_CAP+1)</x:f>
        <x:v>2</x:v>
      </x:c>
      <x:c r="K1424" s="266" t="n">
        <x:f>MOD(ROW()-ROW($I$46),MESCLUN_CAP+1)</x:f>
        <x:v>14</x:v>
      </x:c>
      <x:c r="L1424" s="266" t="n">
        <x:f>SUM(I1424:K1424)</x:f>
        <x:v>18</x:v>
      </x:c>
      <x:c r="M1424" s="267" t="n">
        <x:f>I1424*TOMATO_HOURS*WEEKS*(1+TOMATO_DIM)^I1424+J1424*CARROT_HOURS*WEEKS*(1+CARROT_DIM)^J1424+K1424*MESCLUN_HOURS*WEEKS*(1+MESCLUN_DIM)^K1424</x:f>
        <x:v>1030.5089915924643</x:v>
      </x:c>
      <x:c r="N1424" s="267" t="n">
        <x:f>MAX(M1424-FARMER_HOURS,0)/TEMP_HOURS_PER_WORKER</x:f>
        <x:v>0.21563124416143356</x:v>
      </x:c>
      <x:c r="O1424" s="268" t="n">
        <x:f>I1424*TOMATO_PRICE+J1424*CARROT_PRICE+K1424*MESCLUN_PRICE</x:f>
        <x:v>59588</x:v>
      </x:c>
      <x:c r="P1424" s="268" t="n">
        <x:f>I1424*TOMATO_FERTILIZER+J1424*CARROT_FERTILIZER+K1424*MESCLUN_FERTILIZER</x:f>
        <x:v>14960</x:v>
      </x:c>
      <x:c r="Q1424" s="268" t="n">
        <x:f>MIN(M1424,FARMER_HOURS)*FARMER_RATE+MAX(M1424-FARMER_HOURS,0)*TEMP_RATE</x:f>
        <x:v>30390.78110403584</x:v>
      </x:c>
      <x:c r="R1424" s="268" t="n">
        <x:f>O1424-P1424-Q1424-FIXED_COST</x:f>
        <x:v>-5762.781104035839</x:v>
      </x:c>
      <x:c r="S1424" s="139" t="str">
        <x:f>IF(AND(L1424&lt;=TOTAL_BED_CAP,N1424&lt;=TEMP_WORKER_CAP),"YES","NO")</x:f>
        <x:v>YES</x:v>
      </x:c>
      <x:c r="T1424" s="139" t="n">
        <x:f>IF(S1424="YES",R1424,-1E+99)</x:f>
        <x:v>-5762.781104035839</x:v>
      </x:c>
    </x:row>
    <x:row r="1425">
      <x:c r="A1425" s="139"/>
      <x:c r="B1425" s="139"/>
      <x:c r="C1425" s="139"/>
      <x:c r="D1425" s="139"/>
      <x:c r="E1425" s="139"/>
      <x:c r="F1425" s="139"/>
      <x:c r="G1425" s="139"/>
      <x:c r="H1425" s="139"/>
      <x:c r="I1425" s="266" t="n">
        <x:f>INT((ROW()-ROW($I$46))/((CARROT_CAP+1)*(MESCLUN_CAP+1)))</x:f>
        <x:v>2</x:v>
      </x:c>
      <x:c r="J1425" s="266" t="n">
        <x:f>MOD(INT((ROW()-ROW($I$46))/(MESCLUN_CAP+1)),CARROT_CAP+1)</x:f>
        <x:v>2</x:v>
      </x:c>
      <x:c r="K1425" s="266" t="n">
        <x:f>MOD(ROW()-ROW($I$46),MESCLUN_CAP+1)</x:f>
        <x:v>15</x:v>
      </x:c>
      <x:c r="L1425" s="266" t="n">
        <x:f>SUM(I1425:K1425)</x:f>
        <x:v>19</x:v>
      </x:c>
      <x:c r="M1425" s="267" t="n">
        <x:f>I1425*TOMATO_HOURS*WEEKS*(1+TOMATO_DIM)^I1425+J1425*CARROT_HOURS*WEEKS*(1+CARROT_DIM)^J1425+K1425*MESCLUN_HOURS*WEEKS*(1+MESCLUN_DIM)^K1425</x:f>
        <x:v>1094.0971984686107</x:v>
      </x:c>
      <x:c r="N1425" s="267" t="n">
        <x:f>MAX(M1425-FARMER_HOURS,0)/TEMP_HOURS_PER_WORKER</x:f>
        <x:v>0.2597897211587574</x:v>
      </x:c>
      <x:c r="O1425" s="268" t="n">
        <x:f>I1425*TOMATO_PRICE+J1425*CARROT_PRICE+K1425*MESCLUN_PRICE</x:f>
        <x:v>62288</x:v>
      </x:c>
      <x:c r="P1425" s="268" t="n">
        <x:f>I1425*TOMATO_FERTILIZER+J1425*CARROT_FERTILIZER+K1425*MESCLUN_FERTILIZER</x:f>
        <x:v>15840</x:v>
      </x:c>
      <x:c r="Q1425" s="268" t="n">
        <x:f>MIN(M1425,FARMER_HOURS)*FARMER_RATE+MAX(M1425-FARMER_HOURS,0)*TEMP_RATE</x:f>
        <x:v>31494.743028968936</x:v>
      </x:c>
      <x:c r="R1425" s="268" t="n">
        <x:f>O1425-P1425-Q1425-FIXED_COST</x:f>
        <x:v>-5046.743028968936</x:v>
      </x:c>
      <x:c r="S1425" s="139" t="str">
        <x:f>IF(AND(L1425&lt;=TOTAL_BED_CAP,N1425&lt;=TEMP_WORKER_CAP),"YES","NO")</x:f>
        <x:v>YES</x:v>
      </x:c>
      <x:c r="T1425" s="139" t="n">
        <x:f>IF(S1425="YES",R1425,-1E+99)</x:f>
        <x:v>-5046.743028968936</x:v>
      </x:c>
    </x:row>
    <x:row r="1426">
      <x:c r="A1426" s="139"/>
      <x:c r="B1426" s="139"/>
      <x:c r="C1426" s="139"/>
      <x:c r="D1426" s="139"/>
      <x:c r="E1426" s="139"/>
      <x:c r="F1426" s="139"/>
      <x:c r="G1426" s="139"/>
      <x:c r="H1426" s="139"/>
      <x:c r="I1426" s="266" t="n">
        <x:f>INT((ROW()-ROW($I$46))/((CARROT_CAP+1)*(MESCLUN_CAP+1)))</x:f>
        <x:v>2</x:v>
      </x:c>
      <x:c r="J1426" s="266" t="n">
        <x:f>MOD(INT((ROW()-ROW($I$46))/(MESCLUN_CAP+1)),CARROT_CAP+1)</x:f>
        <x:v>2</x:v>
      </x:c>
      <x:c r="K1426" s="266" t="n">
        <x:f>MOD(ROW()-ROW($I$46),MESCLUN_CAP+1)</x:f>
        <x:v>16</x:v>
      </x:c>
      <x:c r="L1426" s="266" t="n">
        <x:f>SUM(I1426:K1426)</x:f>
        <x:v>20</x:v>
      </x:c>
      <x:c r="M1426" s="267" t="n">
        <x:f>I1426*TOMATO_HOURS*WEEKS*(1+TOMATO_DIM)^I1426+J1426*CARROT_HOURS*WEEKS*(1+CARROT_DIM)^J1426+K1426*MESCLUN_HOURS*WEEKS*(1+MESCLUN_DIM)^K1426</x:f>
        <x:v>1159.1579743460998</x:v>
      </x:c>
      <x:c r="N1426" s="267" t="n">
        <x:f>MAX(M1426-FARMER_HOURS,0)/TEMP_HOURS_PER_WORKER</x:f>
        <x:v>0.3049708155181248</x:v>
      </x:c>
      <x:c r="O1426" s="268" t="n">
        <x:f>I1426*TOMATO_PRICE+J1426*CARROT_PRICE+K1426*MESCLUN_PRICE</x:f>
        <x:v>64988</x:v>
      </x:c>
      <x:c r="P1426" s="268" t="n">
        <x:f>I1426*TOMATO_FERTILIZER+J1426*CARROT_FERTILIZER+K1426*MESCLUN_FERTILIZER</x:f>
        <x:v>16720</x:v>
      </x:c>
      <x:c r="Q1426" s="268" t="n">
        <x:f>MIN(M1426,FARMER_HOURS)*FARMER_RATE+MAX(M1426-FARMER_HOURS,0)*TEMP_RATE</x:f>
        <x:v>32624.270387953122</x:v>
      </x:c>
      <x:c r="R1426" s="268" t="n">
        <x:f>O1426-P1426-Q1426-FIXED_COST</x:f>
        <x:v>-4356.270387953122</x:v>
      </x:c>
      <x:c r="S1426" s="139" t="str">
        <x:f>IF(AND(L1426&lt;=TOTAL_BED_CAP,N1426&lt;=TEMP_WORKER_CAP),"YES","NO")</x:f>
        <x:v>YES</x:v>
      </x:c>
      <x:c r="T1426" s="139" t="n">
        <x:f>IF(S1426="YES",R1426,-1E+99)</x:f>
        <x:v>-4356.270387953122</x:v>
      </x:c>
    </x:row>
    <x:row r="1427">
      <x:c r="A1427" s="139"/>
      <x:c r="B1427" s="139"/>
      <x:c r="C1427" s="139"/>
      <x:c r="D1427" s="139"/>
      <x:c r="E1427" s="139"/>
      <x:c r="F1427" s="139"/>
      <x:c r="G1427" s="139"/>
      <x:c r="H1427" s="139"/>
      <x:c r="I1427" s="266" t="n">
        <x:f>INT((ROW()-ROW($I$46))/((CARROT_CAP+1)*(MESCLUN_CAP+1)))</x:f>
        <x:v>2</x:v>
      </x:c>
      <x:c r="J1427" s="266" t="n">
        <x:f>MOD(INT((ROW()-ROW($I$46))/(MESCLUN_CAP+1)),CARROT_CAP+1)</x:f>
        <x:v>2</x:v>
      </x:c>
      <x:c r="K1427" s="266" t="n">
        <x:f>MOD(ROW()-ROW($I$46),MESCLUN_CAP+1)</x:f>
        <x:v>17</x:v>
      </x:c>
      <x:c r="L1427" s="266" t="n">
        <x:f>SUM(I1427:K1427)</x:f>
        <x:v>21</x:v>
      </x:c>
      <x:c r="M1427" s="267" t="n">
        <x:f>I1427*TOMATO_HOURS*WEEKS*(1+TOMATO_DIM)^I1427+J1427*CARROT_HOURS*WEEKS*(1+CARROT_DIM)^J1427+K1427*MESCLUN_HOURS*WEEKS*(1+MESCLUN_DIM)^K1427</x:f>
        <x:v>1225.71819779264</x:v>
      </x:c>
      <x:c r="N1427" s="267" t="n">
        <x:f>MAX(M1427-FARMER_HOURS,0)/TEMP_HOURS_PER_WORKER</x:f>
        <x:v>0.35119319291155554</x:v>
      </x:c>
      <x:c r="O1427" s="268" t="n">
        <x:f>I1427*TOMATO_PRICE+J1427*CARROT_PRICE+K1427*MESCLUN_PRICE</x:f>
        <x:v>67688</x:v>
      </x:c>
      <x:c r="P1427" s="268" t="n">
        <x:f>I1427*TOMATO_FERTILIZER+J1427*CARROT_FERTILIZER+K1427*MESCLUN_FERTILIZER</x:f>
        <x:v>17600</x:v>
      </x:c>
      <x:c r="Q1427" s="268" t="n">
        <x:f>MIN(M1427,FARMER_HOURS)*FARMER_RATE+MAX(M1427-FARMER_HOURS,0)*TEMP_RATE</x:f>
        <x:v>33779.82982278889</x:v>
      </x:c>
      <x:c r="R1427" s="268" t="n">
        <x:f>O1427-P1427-Q1427-FIXED_COST</x:f>
        <x:v>-3691.829822788888</x:v>
      </x:c>
      <x:c r="S1427" s="139" t="str">
        <x:f>IF(AND(L1427&lt;=TOTAL_BED_CAP,N1427&lt;=TEMP_WORKER_CAP),"YES","NO")</x:f>
        <x:v>YES</x:v>
      </x:c>
      <x:c r="T1427" s="139" t="n">
        <x:f>IF(S1427="YES",R1427,-1E+99)</x:f>
        <x:v>-3691.829822788888</x:v>
      </x:c>
    </x:row>
    <x:row r="1428">
      <x:c r="A1428" s="139"/>
      <x:c r="B1428" s="139"/>
      <x:c r="C1428" s="139"/>
      <x:c r="D1428" s="139"/>
      <x:c r="E1428" s="139"/>
      <x:c r="F1428" s="139"/>
      <x:c r="G1428" s="139"/>
      <x:c r="H1428" s="139"/>
      <x:c r="I1428" s="266" t="n">
        <x:f>INT((ROW()-ROW($I$46))/((CARROT_CAP+1)*(MESCLUN_CAP+1)))</x:f>
        <x:v>2</x:v>
      </x:c>
      <x:c r="J1428" s="266" t="n">
        <x:f>MOD(INT((ROW()-ROW($I$46))/(MESCLUN_CAP+1)),CARROT_CAP+1)</x:f>
        <x:v>2</x:v>
      </x:c>
      <x:c r="K1428" s="266" t="n">
        <x:f>MOD(ROW()-ROW($I$46),MESCLUN_CAP+1)</x:f>
        <x:v>18</x:v>
      </x:c>
      <x:c r="L1428" s="266" t="n">
        <x:f>SUM(I1428:K1428)</x:f>
        <x:v>22</x:v>
      </x:c>
      <x:c r="M1428" s="267" t="n">
        <x:f>I1428*TOMATO_HOURS*WEEKS*(1+TOMATO_DIM)^I1428+J1428*CARROT_HOURS*WEEKS*(1+CARROT_DIM)^J1428+K1428*MESCLUN_HOURS*WEEKS*(1+MESCLUN_DIM)^K1428</x:f>
        <x:v>1293.8051892512271</x:v>
      </x:c>
      <x:c r="N1428" s="267" t="n">
        <x:f>MAX(M1428-FARMER_HOURS,0)/TEMP_HOURS_PER_WORKER</x:f>
        <x:v>0.39847582586890773</x:v>
      </x:c>
      <x:c r="O1428" s="268" t="n">
        <x:f>I1428*TOMATO_PRICE+J1428*CARROT_PRICE+K1428*MESCLUN_PRICE</x:f>
        <x:v>70388</x:v>
      </x:c>
      <x:c r="P1428" s="268" t="n">
        <x:f>I1428*TOMATO_FERTILIZER+J1428*CARROT_FERTILIZER+K1428*MESCLUN_FERTILIZER</x:f>
        <x:v>18480</x:v>
      </x:c>
      <x:c r="Q1428" s="268" t="n">
        <x:f>MIN(M1428,FARMER_HOURS)*FARMER_RATE+MAX(M1428-FARMER_HOURS,0)*TEMP_RATE</x:f>
        <x:v>34961.895646722696</x:v>
      </x:c>
      <x:c r="R1428" s="268" t="n">
        <x:f>O1428-P1428-Q1428-FIXED_COST</x:f>
        <x:v>-3053.8956467226963</x:v>
      </x:c>
      <x:c r="S1428" s="139" t="str">
        <x:f>IF(AND(L1428&lt;=TOTAL_BED_CAP,N1428&lt;=TEMP_WORKER_CAP),"YES","NO")</x:f>
        <x:v>YES</x:v>
      </x:c>
      <x:c r="T1428" s="139" t="n">
        <x:f>IF(S1428="YES",R1428,-1E+99)</x:f>
        <x:v>-3053.8956467226963</x:v>
      </x:c>
    </x:row>
    <x:row r="1429">
      <x:c r="A1429" s="139"/>
      <x:c r="B1429" s="139"/>
      <x:c r="C1429" s="139"/>
      <x:c r="D1429" s="139"/>
      <x:c r="E1429" s="139"/>
      <x:c r="F1429" s="139"/>
      <x:c r="G1429" s="139"/>
      <x:c r="H1429" s="139"/>
      <x:c r="I1429" s="266" t="n">
        <x:f>INT((ROW()-ROW($I$46))/((CARROT_CAP+1)*(MESCLUN_CAP+1)))</x:f>
        <x:v>2</x:v>
      </x:c>
      <x:c r="J1429" s="266" t="n">
        <x:f>MOD(INT((ROW()-ROW($I$46))/(MESCLUN_CAP+1)),CARROT_CAP+1)</x:f>
        <x:v>2</x:v>
      </x:c>
      <x:c r="K1429" s="266" t="n">
        <x:f>MOD(ROW()-ROW($I$46),MESCLUN_CAP+1)</x:f>
        <x:v>19</x:v>
      </x:c>
      <x:c r="L1429" s="266" t="n">
        <x:f>SUM(I1429:K1429)</x:f>
        <x:v>23</x:v>
      </x:c>
      <x:c r="M1429" s="267" t="n">
        <x:f>I1429*TOMATO_HOURS*WEEKS*(1+TOMATO_DIM)^I1429+J1429*CARROT_HOURS*WEEKS*(1+CARROT_DIM)^J1429+K1429*MESCLUN_HOURS*WEEKS*(1+MESCLUN_DIM)^K1429</x:f>
        <x:v>1363.4467178872492</x:v>
      </x:c>
      <x:c r="N1429" s="267" t="n">
        <x:f>MAX(M1429-FARMER_HOURS,0)/TEMP_HOURS_PER_WORKER</x:f>
        <x:v>0.4468379985328119</x:v>
      </x:c>
      <x:c r="O1429" s="268" t="n">
        <x:f>I1429*TOMATO_PRICE+J1429*CARROT_PRICE+K1429*MESCLUN_PRICE</x:f>
        <x:v>73088</x:v>
      </x:c>
      <x:c r="P1429" s="268" t="n">
        <x:f>I1429*TOMATO_FERTILIZER+J1429*CARROT_FERTILIZER+K1429*MESCLUN_FERTILIZER</x:f>
        <x:v>19360</x:v>
      </x:c>
      <x:c r="Q1429" s="268" t="n">
        <x:f>MIN(M1429,FARMER_HOURS)*FARMER_RATE+MAX(M1429-FARMER_HOURS,0)*TEMP_RATE</x:f>
        <x:v>36170.949963320294</x:v>
      </x:c>
      <x:c r="R1429" s="268" t="n">
        <x:f>O1429-P1429-Q1429-FIXED_COST</x:f>
        <x:v>-2442.949963320294</x:v>
      </x:c>
      <x:c r="S1429" s="139" t="str">
        <x:f>IF(AND(L1429&lt;=TOTAL_BED_CAP,N1429&lt;=TEMP_WORKER_CAP),"YES","NO")</x:f>
        <x:v>YES</x:v>
      </x:c>
      <x:c r="T1429" s="139" t="n">
        <x:f>IF(S1429="YES",R1429,-1E+99)</x:f>
        <x:v>-2442.949963320294</x:v>
      </x:c>
    </x:row>
    <x:row r="1430">
      <x:c r="A1430" s="139"/>
      <x:c r="B1430" s="139"/>
      <x:c r="C1430" s="139"/>
      <x:c r="D1430" s="139"/>
      <x:c r="E1430" s="139"/>
      <x:c r="F1430" s="139"/>
      <x:c r="G1430" s="139"/>
      <x:c r="H1430" s="139"/>
      <x:c r="I1430" s="266" t="n">
        <x:f>INT((ROW()-ROW($I$46))/((CARROT_CAP+1)*(MESCLUN_CAP+1)))</x:f>
        <x:v>2</x:v>
      </x:c>
      <x:c r="J1430" s="266" t="n">
        <x:f>MOD(INT((ROW()-ROW($I$46))/(MESCLUN_CAP+1)),CARROT_CAP+1)</x:f>
        <x:v>2</x:v>
      </x:c>
      <x:c r="K1430" s="266" t="n">
        <x:f>MOD(ROW()-ROW($I$46),MESCLUN_CAP+1)</x:f>
        <x:v>20</x:v>
      </x:c>
      <x:c r="L1430" s="266" t="n">
        <x:f>SUM(I1430:K1430)</x:f>
        <x:v>24</x:v>
      </x:c>
      <x:c r="M1430" s="267" t="n">
        <x:f>I1430*TOMATO_HOURS*WEEKS*(1+TOMATO_DIM)^I1430+J1430*CARROT_HOURS*WEEKS*(1+CARROT_DIM)^J1430+K1430*MESCLUN_HOURS*WEEKS*(1+MESCLUN_DIM)^K1430</x:f>
        <x:v>1434.671008537726</x:v>
      </x:c>
      <x:c r="N1430" s="267" t="n">
        <x:f>MAX(M1430-FARMER_HOURS,0)/TEMP_HOURS_PER_WORKER</x:f>
        <x:v>0.496299311484532</x:v>
      </x:c>
      <x:c r="O1430" s="268" t="n">
        <x:f>I1430*TOMATO_PRICE+J1430*CARROT_PRICE+K1430*MESCLUN_PRICE</x:f>
        <x:v>75788</x:v>
      </x:c>
      <x:c r="P1430" s="268" t="n">
        <x:f>I1430*TOMATO_FERTILIZER+J1430*CARROT_FERTILIZER+K1430*MESCLUN_FERTILIZER</x:f>
        <x:v>20240</x:v>
      </x:c>
      <x:c r="Q1430" s="268" t="n">
        <x:f>MIN(M1430,FARMER_HOURS)*FARMER_RATE+MAX(M1430-FARMER_HOURS,0)*TEMP_RATE</x:f>
        <x:v>37407.4827871133</x:v>
      </x:c>
      <x:c r="R1430" s="268" t="n">
        <x:f>O1430-P1430-Q1430-FIXED_COST</x:f>
        <x:v>-1859.482787113302</x:v>
      </x:c>
      <x:c r="S1430" s="139" t="str">
        <x:f>IF(AND(L1430&lt;=TOTAL_BED_CAP,N1430&lt;=TEMP_WORKER_CAP),"YES","NO")</x:f>
        <x:v>YES</x:v>
      </x:c>
      <x:c r="T1430" s="139" t="n">
        <x:f>IF(S1430="YES",R1430,-1E+99)</x:f>
        <x:v>-1859.482787113302</x:v>
      </x:c>
    </x:row>
    <x:row r="1431">
      <x:c r="A1431" s="139"/>
      <x:c r="B1431" s="139"/>
      <x:c r="C1431" s="139"/>
      <x:c r="D1431" s="139"/>
      <x:c r="E1431" s="139"/>
      <x:c r="F1431" s="139"/>
      <x:c r="G1431" s="139"/>
      <x:c r="H1431" s="139"/>
      <x:c r="I1431" s="266" t="n">
        <x:f>INT((ROW()-ROW($I$46))/((CARROT_CAP+1)*(MESCLUN_CAP+1)))</x:f>
        <x:v>2</x:v>
      </x:c>
      <x:c r="J1431" s="266" t="n">
        <x:f>MOD(INT((ROW()-ROW($I$46))/(MESCLUN_CAP+1)),CARROT_CAP+1)</x:f>
        <x:v>2</x:v>
      </x:c>
      <x:c r="K1431" s="266" t="n">
        <x:f>MOD(ROW()-ROW($I$46),MESCLUN_CAP+1)</x:f>
        <x:v>21</x:v>
      </x:c>
      <x:c r="L1431" s="266" t="n">
        <x:f>SUM(I1431:K1431)</x:f>
        <x:v>25</x:v>
      </x:c>
      <x:c r="M1431" s="267" t="n">
        <x:f>I1431*TOMATO_HOURS*WEEKS*(1+TOMATO_DIM)^I1431+J1431*CARROT_HOURS*WEEKS*(1+CARROT_DIM)^J1431+K1431*MESCLUN_HOURS*WEEKS*(1+MESCLUN_DIM)^K1431</x:f>
        <x:v>1507.50674876417</x:v>
      </x:c>
      <x:c r="N1431" s="267" t="n">
        <x:f>MAX(M1431-FARMER_HOURS,0)/TEMP_HOURS_PER_WORKER</x:f>
        <x:v>0.5468796866417847</x:v>
      </x:c>
      <x:c r="O1431" s="268" t="n">
        <x:f>I1431*TOMATO_PRICE+J1431*CARROT_PRICE+K1431*MESCLUN_PRICE</x:f>
        <x:v>78488</x:v>
      </x:c>
      <x:c r="P1431" s="268" t="n">
        <x:f>I1431*TOMATO_FERTILIZER+J1431*CARROT_FERTILIZER+K1431*MESCLUN_FERTILIZER</x:f>
        <x:v>21120</x:v>
      </x:c>
      <x:c r="Q1431" s="268" t="n">
        <x:f>MIN(M1431,FARMER_HOURS)*FARMER_RATE+MAX(M1431-FARMER_HOURS,0)*TEMP_RATE</x:f>
        <x:v>38671.99216604462</x:v>
      </x:c>
      <x:c r="R1431" s="268" t="n">
        <x:f>O1431-P1431-Q1431-FIXED_COST</x:f>
        <x:v>-1303.9921660446198</x:v>
      </x:c>
      <x:c r="S1431" s="139" t="str">
        <x:f>IF(AND(L1431&lt;=TOTAL_BED_CAP,N1431&lt;=TEMP_WORKER_CAP),"YES","NO")</x:f>
        <x:v>YES</x:v>
      </x:c>
      <x:c r="T1431" s="139" t="n">
        <x:f>IF(S1431="YES",R1431,-1E+99)</x:f>
        <x:v>-1303.9921660446198</x:v>
      </x:c>
    </x:row>
    <x:row r="1432">
      <x:c r="A1432" s="139"/>
      <x:c r="B1432" s="139"/>
      <x:c r="C1432" s="139"/>
      <x:c r="D1432" s="139"/>
      <x:c r="E1432" s="139"/>
      <x:c r="F1432" s="139"/>
      <x:c r="G1432" s="139"/>
      <x:c r="H1432" s="139"/>
      <x:c r="I1432" s="266" t="n">
        <x:f>INT((ROW()-ROW($I$46))/((CARROT_CAP+1)*(MESCLUN_CAP+1)))</x:f>
        <x:v>2</x:v>
      </x:c>
      <x:c r="J1432" s="266" t="n">
        <x:f>MOD(INT((ROW()-ROW($I$46))/(MESCLUN_CAP+1)),CARROT_CAP+1)</x:f>
        <x:v>2</x:v>
      </x:c>
      <x:c r="K1432" s="266" t="n">
        <x:f>MOD(ROW()-ROW($I$46),MESCLUN_CAP+1)</x:f>
        <x:v>22</x:v>
      </x:c>
      <x:c r="L1432" s="266" t="n">
        <x:f>SUM(I1432:K1432)</x:f>
        <x:v>26</x:v>
      </x:c>
      <x:c r="M1432" s="267" t="n">
        <x:f>I1432*TOMATO_HOURS*WEEKS*(1+TOMATO_DIM)^I1432+J1432*CARROT_HOURS*WEEKS*(1+CARROT_DIM)^J1432+K1432*MESCLUN_HOURS*WEEKS*(1+MESCLUN_DIM)^K1432</x:f>
        <x:v>1581.983096010566</x:v>
      </x:c>
      <x:c r="N1432" s="267" t="n">
        <x:f>MAX(M1432-FARMER_HOURS,0)/TEMP_HOURS_PER_WORKER</x:f>
        <x:v>0.5985993722295597</x:v>
      </x:c>
      <x:c r="O1432" s="268" t="n">
        <x:f>I1432*TOMATO_PRICE+J1432*CARROT_PRICE+K1432*MESCLUN_PRICE</x:f>
        <x:v>81188</x:v>
      </x:c>
      <x:c r="P1432" s="268" t="n">
        <x:f>I1432*TOMATO_FERTILIZER+J1432*CARROT_FERTILIZER+K1432*MESCLUN_FERTILIZER</x:f>
        <x:v>22000</x:v>
      </x:c>
      <x:c r="Q1432" s="268" t="n">
        <x:f>MIN(M1432,FARMER_HOURS)*FARMER_RATE+MAX(M1432-FARMER_HOURS,0)*TEMP_RATE</x:f>
        <x:v>39964.984305738995</x:v>
      </x:c>
      <x:c r="R1432" s="268" t="n">
        <x:f>O1432-P1432-Q1432-FIXED_COST</x:f>
        <x:v>-776.9843057389953</x:v>
      </x:c>
      <x:c r="S1432" s="139" t="str">
        <x:f>IF(AND(L1432&lt;=TOTAL_BED_CAP,N1432&lt;=TEMP_WORKER_CAP),"YES","NO")</x:f>
        <x:v>YES</x:v>
      </x:c>
      <x:c r="T1432" s="139" t="n">
        <x:f>IF(S1432="YES",R1432,-1E+99)</x:f>
        <x:v>-776.9843057389953</x:v>
      </x:c>
    </x:row>
    <x:row r="1433">
      <x:c r="A1433" s="139"/>
      <x:c r="B1433" s="139"/>
      <x:c r="C1433" s="139"/>
      <x:c r="D1433" s="139"/>
      <x:c r="E1433" s="139"/>
      <x:c r="F1433" s="139"/>
      <x:c r="G1433" s="139"/>
      <x:c r="H1433" s="139"/>
      <x:c r="I1433" s="266" t="n">
        <x:f>INT((ROW()-ROW($I$46))/((CARROT_CAP+1)*(MESCLUN_CAP+1)))</x:f>
        <x:v>2</x:v>
      </x:c>
      <x:c r="J1433" s="266" t="n">
        <x:f>MOD(INT((ROW()-ROW($I$46))/(MESCLUN_CAP+1)),CARROT_CAP+1)</x:f>
        <x:v>2</x:v>
      </x:c>
      <x:c r="K1433" s="266" t="n">
        <x:f>MOD(ROW()-ROW($I$46),MESCLUN_CAP+1)</x:f>
        <x:v>23</x:v>
      </x:c>
      <x:c r="L1433" s="266" t="n">
        <x:f>SUM(I1433:K1433)</x:f>
        <x:v>27</x:v>
      </x:c>
      <x:c r="M1433" s="267" t="n">
        <x:f>I1433*TOMATO_HOURS*WEEKS*(1+TOMATO_DIM)^I1433+J1433*CARROT_HOURS*WEEKS*(1+CARROT_DIM)^J1433+K1433*MESCLUN_HOURS*WEEKS*(1+MESCLUN_DIM)^K1433</x:f>
        <x:v>1658.1296848680024</x:v>
      </x:c>
      <x:c r="N1433" s="267" t="n">
        <x:f>MAX(M1433-FARMER_HOURS,0)/TEMP_HOURS_PER_WORKER</x:f>
        <x:v>0.6514789478250017</x:v>
      </x:c>
      <x:c r="O1433" s="268" t="n">
        <x:f>I1433*TOMATO_PRICE+J1433*CARROT_PRICE+K1433*MESCLUN_PRICE</x:f>
        <x:v>83888</x:v>
      </x:c>
      <x:c r="P1433" s="268" t="n">
        <x:f>I1433*TOMATO_FERTILIZER+J1433*CARROT_FERTILIZER+K1433*MESCLUN_FERTILIZER</x:f>
        <x:v>22880</x:v>
      </x:c>
      <x:c r="Q1433" s="268" t="n">
        <x:f>MIN(M1433,FARMER_HOURS)*FARMER_RATE+MAX(M1433-FARMER_HOURS,0)*TEMP_RATE</x:f>
        <x:v>41286.97369562504</x:v>
      </x:c>
      <x:c r="R1433" s="268" t="n">
        <x:f>O1433-P1433-Q1433-FIXED_COST</x:f>
        <x:v>-278.9736956250417</x:v>
      </x:c>
      <x:c r="S1433" s="139" t="str">
        <x:f>IF(AND(L1433&lt;=TOTAL_BED_CAP,N1433&lt;=TEMP_WORKER_CAP),"YES","NO")</x:f>
        <x:v>YES</x:v>
      </x:c>
      <x:c r="T1433" s="139" t="n">
        <x:f>IF(S1433="YES",R1433,-1E+99)</x:f>
        <x:v>-278.9736956250417</x:v>
      </x:c>
    </x:row>
    <x:row r="1434">
      <x:c r="A1434" s="139"/>
      <x:c r="B1434" s="139"/>
      <x:c r="C1434" s="139"/>
      <x:c r="D1434" s="139"/>
      <x:c r="E1434" s="139"/>
      <x:c r="F1434" s="139"/>
      <x:c r="G1434" s="139"/>
      <x:c r="H1434" s="139"/>
      <x:c r="I1434" s="266" t="n">
        <x:f>INT((ROW()-ROW($I$46))/((CARROT_CAP+1)*(MESCLUN_CAP+1)))</x:f>
        <x:v>2</x:v>
      </x:c>
      <x:c r="J1434" s="266" t="n">
        <x:f>MOD(INT((ROW()-ROW($I$46))/(MESCLUN_CAP+1)),CARROT_CAP+1)</x:f>
        <x:v>2</x:v>
      </x:c>
      <x:c r="K1434" s="266" t="n">
        <x:f>MOD(ROW()-ROW($I$46),MESCLUN_CAP+1)</x:f>
        <x:v>24</x:v>
      </x:c>
      <x:c r="L1434" s="266" t="n">
        <x:f>SUM(I1434:K1434)</x:f>
        <x:v>28</x:v>
      </x:c>
      <x:c r="M1434" s="267" t="n">
        <x:f>I1434*TOMATO_HOURS*WEEKS*(1+TOMATO_DIM)^I1434+J1434*CARROT_HOURS*WEEKS*(1+CARROT_DIM)^J1434+K1434*MESCLUN_HOURS*WEEKS*(1+MESCLUN_DIM)^K1434</x:f>
        <x:v>1735.976634447498</x:v>
      </x:c>
      <x:c r="N1434" s="267" t="n">
        <x:f>MAX(M1434-FARMER_HOURS,0)/TEMP_HOURS_PER_WORKER</x:f>
        <x:v>0.7055393294774293</x:v>
      </x:c>
      <x:c r="O1434" s="268" t="n">
        <x:f>I1434*TOMATO_PRICE+J1434*CARROT_PRICE+K1434*MESCLUN_PRICE</x:f>
        <x:v>86588</x:v>
      </x:c>
      <x:c r="P1434" s="268" t="n">
        <x:f>I1434*TOMATO_FERTILIZER+J1434*CARROT_FERTILIZER+K1434*MESCLUN_FERTILIZER</x:f>
        <x:v>23760</x:v>
      </x:c>
      <x:c r="Q1434" s="268" t="n">
        <x:f>MIN(M1434,FARMER_HOURS)*FARMER_RATE+MAX(M1434-FARMER_HOURS,0)*TEMP_RATE</x:f>
        <x:v>42638.48323693573</x:v>
      </x:c>
      <x:c r="R1434" s="268" t="n">
        <x:f>O1434-P1434-Q1434-FIXED_COST</x:f>
        <x:v>189.51676306426816</x:v>
      </x:c>
      <x:c r="S1434" s="139" t="str">
        <x:f>IF(AND(L1434&lt;=TOTAL_BED_CAP,N1434&lt;=TEMP_WORKER_CAP),"YES","NO")</x:f>
        <x:v>YES</x:v>
      </x:c>
      <x:c r="T1434" s="139" t="n">
        <x:f>IF(S1434="YES",R1434,-1E+99)</x:f>
        <x:v>189.51676306426816</x:v>
      </x:c>
    </x:row>
    <x:row r="1435">
      <x:c r="A1435" s="139"/>
      <x:c r="B1435" s="139"/>
      <x:c r="C1435" s="139"/>
      <x:c r="D1435" s="139"/>
      <x:c r="E1435" s="139"/>
      <x:c r="F1435" s="139"/>
      <x:c r="G1435" s="139"/>
      <x:c r="H1435" s="139"/>
      <x:c r="I1435" s="266" t="n">
        <x:f>INT((ROW()-ROW($I$46))/((CARROT_CAP+1)*(MESCLUN_CAP+1)))</x:f>
        <x:v>2</x:v>
      </x:c>
      <x:c r="J1435" s="266" t="n">
        <x:f>MOD(INT((ROW()-ROW($I$46))/(MESCLUN_CAP+1)),CARROT_CAP+1)</x:f>
        <x:v>2</x:v>
      </x:c>
      <x:c r="K1435" s="266" t="n">
        <x:f>MOD(ROW()-ROW($I$46),MESCLUN_CAP+1)</x:f>
        <x:v>25</x:v>
      </x:c>
      <x:c r="L1435" s="266" t="n">
        <x:f>SUM(I1435:K1435)</x:f>
        <x:v>29</x:v>
      </x:c>
      <x:c r="M1435" s="267" t="n">
        <x:f>I1435*TOMATO_HOURS*WEEKS*(1+TOMATO_DIM)^I1435+J1435*CARROT_HOURS*WEEKS*(1+CARROT_DIM)^J1435+K1435*MESCLUN_HOURS*WEEKS*(1+MESCLUN_DIM)^K1435</x:f>
        <x:v>1815.5545558625956</x:v>
      </x:c>
      <x:c r="N1435" s="267" t="n">
        <x:f>MAX(M1435-FARMER_HOURS,0)/TEMP_HOURS_PER_WORKER</x:f>
        <x:v>0.7608017749045803</x:v>
      </x:c>
      <x:c r="O1435" s="268" t="n">
        <x:f>I1435*TOMATO_PRICE+J1435*CARROT_PRICE+K1435*MESCLUN_PRICE</x:f>
        <x:v>89288</x:v>
      </x:c>
      <x:c r="P1435" s="268" t="n">
        <x:f>I1435*TOMATO_FERTILIZER+J1435*CARROT_FERTILIZER+K1435*MESCLUN_FERTILIZER</x:f>
        <x:v>24640</x:v>
      </x:c>
      <x:c r="Q1435" s="268" t="n">
        <x:f>MIN(M1435,FARMER_HOURS)*FARMER_RATE+MAX(M1435-FARMER_HOURS,0)*TEMP_RATE</x:f>
        <x:v>44020.0443726145</x:v>
      </x:c>
      <x:c r="R1435" s="268" t="n">
        <x:f>O1435-P1435-Q1435-FIXED_COST</x:f>
        <x:v>627.9556273854978</x:v>
      </x:c>
      <x:c r="S1435" s="139" t="str">
        <x:f>IF(AND(L1435&lt;=TOTAL_BED_CAP,N1435&lt;=TEMP_WORKER_CAP),"YES","NO")</x:f>
        <x:v>YES</x:v>
      </x:c>
      <x:c r="T1435" s="139" t="n">
        <x:f>IF(S1435="YES",R1435,-1E+99)</x:f>
        <x:v>627.9556273854978</x:v>
      </x:c>
    </x:row>
    <x:row r="1436">
      <x:c r="A1436" s="139"/>
      <x:c r="B1436" s="139"/>
      <x:c r="C1436" s="139"/>
      <x:c r="D1436" s="139"/>
      <x:c r="E1436" s="139"/>
      <x:c r="F1436" s="139"/>
      <x:c r="G1436" s="139"/>
      <x:c r="H1436" s="139"/>
      <x:c r="I1436" s="266" t="n">
        <x:f>INT((ROW()-ROW($I$46))/((CARROT_CAP+1)*(MESCLUN_CAP+1)))</x:f>
        <x:v>2</x:v>
      </x:c>
      <x:c r="J1436" s="266" t="n">
        <x:f>MOD(INT((ROW()-ROW($I$46))/(MESCLUN_CAP+1)),CARROT_CAP+1)</x:f>
        <x:v>2</x:v>
      </x:c>
      <x:c r="K1436" s="266" t="n">
        <x:f>MOD(ROW()-ROW($I$46),MESCLUN_CAP+1)</x:f>
        <x:v>26</x:v>
      </x:c>
      <x:c r="L1436" s="266" t="n">
        <x:f>SUM(I1436:K1436)</x:f>
        <x:v>30</x:v>
      </x:c>
      <x:c r="M1436" s="267" t="n">
        <x:f>I1436*TOMATO_HOURS*WEEKS*(1+TOMATO_DIM)^I1436+J1436*CARROT_HOURS*WEEKS*(1+CARROT_DIM)^J1436+K1436*MESCLUN_HOURS*WEEKS*(1+MESCLUN_DIM)^K1436</x:f>
        <x:v>1896.8945598233129</x:v>
      </x:c>
      <x:c r="N1436" s="267" t="n">
        <x:f>MAX(M1436-FARMER_HOURS,0)/TEMP_HOURS_PER_WORKER</x:f>
        <x:v>0.8172878887661895</x:v>
      </x:c>
      <x:c r="O1436" s="268" t="n">
        <x:f>I1436*TOMATO_PRICE+J1436*CARROT_PRICE+K1436*MESCLUN_PRICE</x:f>
        <x:v>91988</x:v>
      </x:c>
      <x:c r="P1436" s="268" t="n">
        <x:f>I1436*TOMATO_FERTILIZER+J1436*CARROT_FERTILIZER+K1436*MESCLUN_FERTILIZER</x:f>
        <x:v>25520</x:v>
      </x:c>
      <x:c r="Q1436" s="268" t="n">
        <x:f>MIN(M1436,FARMER_HOURS)*FARMER_RATE+MAX(M1436-FARMER_HOURS,0)*TEMP_RATE</x:f>
        <x:v>45432.19721915474</x:v>
      </x:c>
      <x:c r="R1436" s="268" t="n">
        <x:f>O1436-P1436-Q1436-FIXED_COST</x:f>
        <x:v>1035.8027808452607</x:v>
      </x:c>
      <x:c r="S1436" s="139" t="str">
        <x:f>IF(AND(L1436&lt;=TOTAL_BED_CAP,N1436&lt;=TEMP_WORKER_CAP),"YES","NO")</x:f>
        <x:v>YES</x:v>
      </x:c>
      <x:c r="T1436" s="139" t="n">
        <x:f>IF(S1436="YES",R1436,-1E+99)</x:f>
        <x:v>1035.8027808452607</x:v>
      </x:c>
    </x:row>
    <x:row r="1437">
      <x:c r="A1437" s="139"/>
      <x:c r="B1437" s="139"/>
      <x:c r="C1437" s="139"/>
      <x:c r="D1437" s="139"/>
      <x:c r="E1437" s="139"/>
      <x:c r="F1437" s="139"/>
      <x:c r="G1437" s="139"/>
      <x:c r="H1437" s="139"/>
      <x:c r="I1437" s="266" t="n">
        <x:f>INT((ROW()-ROW($I$46))/((CARROT_CAP+1)*(MESCLUN_CAP+1)))</x:f>
        <x:v>2</x:v>
      </x:c>
      <x:c r="J1437" s="266" t="n">
        <x:f>MOD(INT((ROW()-ROW($I$46))/(MESCLUN_CAP+1)),CARROT_CAP+1)</x:f>
        <x:v>2</x:v>
      </x:c>
      <x:c r="K1437" s="266" t="n">
        <x:f>MOD(ROW()-ROW($I$46),MESCLUN_CAP+1)</x:f>
        <x:v>27</x:v>
      </x:c>
      <x:c r="L1437" s="266" t="n">
        <x:f>SUM(I1437:K1437)</x:f>
        <x:v>31</x:v>
      </x:c>
      <x:c r="M1437" s="267" t="n">
        <x:f>I1437*TOMATO_HOURS*WEEKS*(1+TOMATO_DIM)^I1437+J1437*CARROT_HOURS*WEEKS*(1+CARROT_DIM)^J1437+K1437*MESCLUN_HOURS*WEEKS*(1+MESCLUN_DIM)^K1437</x:f>
        <x:v>1980.02826434307</x:v>
      </x:c>
      <x:c r="N1437" s="267" t="n">
        <x:f>MAX(M1437-FARMER_HOURS,0)/TEMP_HOURS_PER_WORKER</x:f>
        <x:v>0.8750196280160208</x:v>
      </x:c>
      <x:c r="O1437" s="268" t="n">
        <x:f>I1437*TOMATO_PRICE+J1437*CARROT_PRICE+K1437*MESCLUN_PRICE</x:f>
        <x:v>94688</x:v>
      </x:c>
      <x:c r="P1437" s="268" t="n">
        <x:f>I1437*TOMATO_FERTILIZER+J1437*CARROT_FERTILIZER+K1437*MESCLUN_FERTILIZER</x:f>
        <x:v>26400</x:v>
      </x:c>
      <x:c r="Q1437" s="268" t="n">
        <x:f>MIN(M1437,FARMER_HOURS)*FARMER_RATE+MAX(M1437-FARMER_HOURS,0)*TEMP_RATE</x:f>
        <x:v>46875.49070040052</x:v>
      </x:c>
      <x:c r="R1437" s="268" t="n">
        <x:f>O1437-P1437-Q1437-FIXED_COST</x:f>
        <x:v>1412.5092995994783</x:v>
      </x:c>
      <x:c r="S1437" s="139" t="str">
        <x:f>IF(AND(L1437&lt;=TOTAL_BED_CAP,N1437&lt;=TEMP_WORKER_CAP),"YES","NO")</x:f>
        <x:v>YES</x:v>
      </x:c>
      <x:c r="T1437" s="139" t="n">
        <x:f>IF(S1437="YES",R1437,-1E+99)</x:f>
        <x:v>1412.5092995994783</x:v>
      </x:c>
    </x:row>
    <x:row r="1438">
      <x:c r="A1438" s="139"/>
      <x:c r="B1438" s="139"/>
      <x:c r="C1438" s="139"/>
      <x:c r="D1438" s="139"/>
      <x:c r="E1438" s="139"/>
      <x:c r="F1438" s="139"/>
      <x:c r="G1438" s="139"/>
      <x:c r="H1438" s="139"/>
      <x:c r="I1438" s="266" t="n">
        <x:f>INT((ROW()-ROW($I$46))/((CARROT_CAP+1)*(MESCLUN_CAP+1)))</x:f>
        <x:v>2</x:v>
      </x:c>
      <x:c r="J1438" s="266" t="n">
        <x:f>MOD(INT((ROW()-ROW($I$46))/(MESCLUN_CAP+1)),CARROT_CAP+1)</x:f>
        <x:v>2</x:v>
      </x:c>
      <x:c r="K1438" s="266" t="n">
        <x:f>MOD(ROW()-ROW($I$46),MESCLUN_CAP+1)</x:f>
        <x:v>28</x:v>
      </x:c>
      <x:c r="L1438" s="266" t="n">
        <x:f>SUM(I1438:K1438)</x:f>
        <x:v>32</x:v>
      </x:c>
      <x:c r="M1438" s="267" t="n">
        <x:f>I1438*TOMATO_HOURS*WEEKS*(1+TOMATO_DIM)^I1438+J1438*CARROT_HOURS*WEEKS*(1+CARROT_DIM)^J1438+K1438*MESCLUN_HOURS*WEEKS*(1+MESCLUN_DIM)^K1438</x:f>
        <x:v>2064.9878025602234</x:v>
      </x:c>
      <x:c r="N1438" s="267" t="n">
        <x:f>MAX(M1438-FARMER_HOURS,0)/TEMP_HOURS_PER_WORKER</x:f>
        <x:v>0.9340193073334885</x:v>
      </x:c>
      <x:c r="O1438" s="268" t="n">
        <x:f>I1438*TOMATO_PRICE+J1438*CARROT_PRICE+K1438*MESCLUN_PRICE</x:f>
        <x:v>97388</x:v>
      </x:c>
      <x:c r="P1438" s="268" t="n">
        <x:f>I1438*TOMATO_FERTILIZER+J1438*CARROT_FERTILIZER+K1438*MESCLUN_FERTILIZER</x:f>
        <x:v>27280</x:v>
      </x:c>
      <x:c r="Q1438" s="268" t="n">
        <x:f>MIN(M1438,FARMER_HOURS)*FARMER_RATE+MAX(M1438-FARMER_HOURS,0)*TEMP_RATE</x:f>
        <x:v>48350.482683337206</x:v>
      </x:c>
      <x:c r="R1438" s="268" t="n">
        <x:f>O1438-P1438-Q1438-FIXED_COST</x:f>
        <x:v>1757.5173166627937</x:v>
      </x:c>
      <x:c r="S1438" s="139" t="str">
        <x:f>IF(AND(L1438&lt;=TOTAL_BED_CAP,N1438&lt;=TEMP_WORKER_CAP),"YES","NO")</x:f>
        <x:v>YES</x:v>
      </x:c>
      <x:c r="T1438" s="139" t="n">
        <x:f>IF(S1438="YES",R1438,-1E+99)</x:f>
        <x:v>1757.5173166627937</x:v>
      </x:c>
    </x:row>
    <x:row r="1439">
      <x:c r="A1439" s="139"/>
      <x:c r="B1439" s="139"/>
      <x:c r="C1439" s="139"/>
      <x:c r="D1439" s="139"/>
      <x:c r="E1439" s="139"/>
      <x:c r="F1439" s="139"/>
      <x:c r="G1439" s="139"/>
      <x:c r="H1439" s="139"/>
      <x:c r="I1439" s="266" t="n">
        <x:f>INT((ROW()-ROW($I$46))/((CARROT_CAP+1)*(MESCLUN_CAP+1)))</x:f>
        <x:v>2</x:v>
      </x:c>
      <x:c r="J1439" s="266" t="n">
        <x:f>MOD(INT((ROW()-ROW($I$46))/(MESCLUN_CAP+1)),CARROT_CAP+1)</x:f>
        <x:v>2</x:v>
      </x:c>
      <x:c r="K1439" s="266" t="n">
        <x:f>MOD(ROW()-ROW($I$46),MESCLUN_CAP+1)</x:f>
        <x:v>29</x:v>
      </x:c>
      <x:c r="L1439" s="266" t="n">
        <x:f>SUM(I1439:K1439)</x:f>
        <x:v>33</x:v>
      </x:c>
      <x:c r="M1439" s="267" t="n">
        <x:f>I1439*TOMATO_HOURS*WEEKS*(1+TOMATO_DIM)^I1439+J1439*CARROT_HOURS*WEEKS*(1+CARROT_DIM)^J1439+K1439*MESCLUN_HOURS*WEEKS*(1+MESCLUN_DIM)^K1439</x:f>
        <x:v>2151.8058306758767</x:v>
      </x:c>
      <x:c r="N1439" s="267" t="n">
        <x:f>MAX(M1439-FARMER_HOURS,0)/TEMP_HOURS_PER_WORKER</x:f>
        <x:v>0.9943096046360255</x:v>
      </x:c>
      <x:c r="O1439" s="268" t="n">
        <x:f>I1439*TOMATO_PRICE+J1439*CARROT_PRICE+K1439*MESCLUN_PRICE</x:f>
        <x:v>100088</x:v>
      </x:c>
      <x:c r="P1439" s="268" t="n">
        <x:f>I1439*TOMATO_FERTILIZER+J1439*CARROT_FERTILIZER+K1439*MESCLUN_FERTILIZER</x:f>
        <x:v>28160</x:v>
      </x:c>
      <x:c r="Q1439" s="268" t="n">
        <x:f>MIN(M1439,FARMER_HOURS)*FARMER_RATE+MAX(M1439-FARMER_HOURS,0)*TEMP_RATE</x:f>
        <x:v>49857.74011590064</x:v>
      </x:c>
      <x:c r="R1439" s="268" t="n">
        <x:f>O1439-P1439-Q1439-FIXED_COST</x:f>
        <x:v>2070.2598840993596</x:v>
      </x:c>
      <x:c r="S1439" s="139" t="str">
        <x:f>IF(AND(L1439&lt;=TOTAL_BED_CAP,N1439&lt;=TEMP_WORKER_CAP),"YES","NO")</x:f>
        <x:v>YES</x:v>
      </x:c>
      <x:c r="T1439" s="139" t="n">
        <x:f>IF(S1439="YES",R1439,-1E+99)</x:f>
        <x:v>2070.2598840993596</x:v>
      </x:c>
    </x:row>
    <x:row r="1440">
      <x:c r="A1440" s="139"/>
      <x:c r="B1440" s="139"/>
      <x:c r="C1440" s="139"/>
      <x:c r="D1440" s="139"/>
      <x:c r="E1440" s="139"/>
      <x:c r="F1440" s="139"/>
      <x:c r="G1440" s="139"/>
      <x:c r="H1440" s="139"/>
      <x:c r="I1440" s="266" t="n">
        <x:f>INT((ROW()-ROW($I$46))/((CARROT_CAP+1)*(MESCLUN_CAP+1)))</x:f>
        <x:v>2</x:v>
      </x:c>
      <x:c r="J1440" s="266" t="n">
        <x:f>MOD(INT((ROW()-ROW($I$46))/(MESCLUN_CAP+1)),CARROT_CAP+1)</x:f>
        <x:v>2</x:v>
      </x:c>
      <x:c r="K1440" s="266" t="n">
        <x:f>MOD(ROW()-ROW($I$46),MESCLUN_CAP+1)</x:f>
        <x:v>30</x:v>
      </x:c>
      <x:c r="L1440" s="266" t="n">
        <x:f>SUM(I1440:K1440)</x:f>
        <x:v>34</x:v>
      </x:c>
      <x:c r="M1440" s="267" t="n">
        <x:f>I1440*TOMATO_HOURS*WEEKS*(1+TOMATO_DIM)^I1440+J1440*CARROT_HOURS*WEEKS*(1+CARROT_DIM)^J1440+K1440*MESCLUN_HOURS*WEEKS*(1+MESCLUN_DIM)^K1440</x:f>
        <x:v>2240.5155360096464</x:v>
      </x:c>
      <x:c r="N1440" s="267" t="n">
        <x:f>MAX(M1440-FARMER_HOURS,0)/TEMP_HOURS_PER_WORKER</x:f>
        <x:v>1.0559135666733657</x:v>
      </x:c>
      <x:c r="O1440" s="268" t="n">
        <x:f>I1440*TOMATO_PRICE+J1440*CARROT_PRICE+K1440*MESCLUN_PRICE</x:f>
        <x:v>102788</x:v>
      </x:c>
      <x:c r="P1440" s="268" t="n">
        <x:f>I1440*TOMATO_FERTILIZER+J1440*CARROT_FERTILIZER+K1440*MESCLUN_FERTILIZER</x:f>
        <x:v>29040</x:v>
      </x:c>
      <x:c r="Q1440" s="268" t="n">
        <x:f>MIN(M1440,FARMER_HOURS)*FARMER_RATE+MAX(M1440-FARMER_HOURS,0)*TEMP_RATE</x:f>
        <x:v>51397.839166834136</x:v>
      </x:c>
      <x:c r="R1440" s="268" t="n">
        <x:f>O1440-P1440-Q1440-FIXED_COST</x:f>
        <x:v>2350.1608331658645</x:v>
      </x:c>
      <x:c r="S1440" s="139" t="str">
        <x:f>IF(AND(L1440&lt;=TOTAL_BED_CAP,N1440&lt;=TEMP_WORKER_CAP),"YES","NO")</x:f>
        <x:v>YES</x:v>
      </x:c>
      <x:c r="T1440" s="139" t="n">
        <x:f>IF(S1440="YES",R1440,-1E+99)</x:f>
        <x:v>2350.1608331658645</x:v>
      </x:c>
    </x:row>
    <x:row r="1441">
      <x:c r="A1441" s="139"/>
      <x:c r="B1441" s="139"/>
      <x:c r="C1441" s="139"/>
      <x:c r="D1441" s="139"/>
      <x:c r="E1441" s="139"/>
      <x:c r="F1441" s="139"/>
      <x:c r="G1441" s="139"/>
      <x:c r="H1441" s="139"/>
      <x:c r="I1441" s="266" t="n">
        <x:f>INT((ROW()-ROW($I$46))/((CARROT_CAP+1)*(MESCLUN_CAP+1)))</x:f>
        <x:v>2</x:v>
      </x:c>
      <x:c r="J1441" s="266" t="n">
        <x:f>MOD(INT((ROW()-ROW($I$46))/(MESCLUN_CAP+1)),CARROT_CAP+1)</x:f>
        <x:v>3</x:v>
      </x:c>
      <x:c r="K1441" s="266" t="n">
        <x:f>MOD(ROW()-ROW($I$46),MESCLUN_CAP+1)</x:f>
        <x:v>0</x:v>
      </x:c>
      <x:c r="L1441" s="266" t="n">
        <x:f>SUM(I1441:K1441)</x:f>
        <x:v>5</x:v>
      </x:c>
      <x:c r="M1441" s="267" t="n">
        <x:f>I1441*TOMATO_HOURS*WEEKS*(1+TOMATO_DIM)^I1441+J1441*CARROT_HOURS*WEEKS*(1+CARROT_DIM)^J1441+K1441*MESCLUN_HOURS*WEEKS*(1+MESCLUN_DIM)^K1441</x:f>
        <x:v>314.72015625</x:v>
      </x:c>
      <x:c r="N1441" s="267" t="n">
        <x:f>MAX(M1441-FARMER_HOURS,0)/TEMP_HOURS_PER_WORKER</x:f>
        <x:v>0</x:v>
      </x:c>
      <x:c r="O1441" s="268" t="n">
        <x:f>I1441*TOMATO_PRICE+J1441*CARROT_PRICE+K1441*MESCLUN_PRICE</x:f>
        <x:v>23882</x:v>
      </x:c>
      <x:c r="P1441" s="268" t="n">
        <x:f>I1441*TOMATO_FERTILIZER+J1441*CARROT_FERTILIZER+K1441*MESCLUN_FERTILIZER</x:f>
        <x:v>3080</x:v>
      </x:c>
      <x:c r="Q1441" s="268" t="n">
        <x:f>MIN(M1441,FARMER_HOURS)*FARMER_RATE+MAX(M1441-FARMER_HOURS,0)*TEMP_RATE</x:f>
        <x:v>10927.783203125</x:v>
      </x:c>
      <x:c r="R1441" s="268" t="n">
        <x:f>O1441-P1441-Q1441-FIXED_COST</x:f>
        <x:v>-10125.783203125</x:v>
      </x:c>
      <x:c r="S1441" s="139" t="str">
        <x:f>IF(AND(L1441&lt;=TOTAL_BED_CAP,N1441&lt;=TEMP_WORKER_CAP),"YES","NO")</x:f>
        <x:v>YES</x:v>
      </x:c>
      <x:c r="T1441" s="139" t="n">
        <x:f>IF(S1441="YES",R1441,-1E+99)</x:f>
        <x:v>-10125.783203125</x:v>
      </x:c>
    </x:row>
    <x:row r="1442">
      <x:c r="A1442" s="139"/>
      <x:c r="B1442" s="139"/>
      <x:c r="C1442" s="139"/>
      <x:c r="D1442" s="139"/>
      <x:c r="E1442" s="139"/>
      <x:c r="F1442" s="139"/>
      <x:c r="G1442" s="139"/>
      <x:c r="H1442" s="139"/>
      <x:c r="I1442" s="266" t="n">
        <x:f>INT((ROW()-ROW($I$46))/((CARROT_CAP+1)*(MESCLUN_CAP+1)))</x:f>
        <x:v>2</x:v>
      </x:c>
      <x:c r="J1442" s="266" t="n">
        <x:f>MOD(INT((ROW()-ROW($I$46))/(MESCLUN_CAP+1)),CARROT_CAP+1)</x:f>
        <x:v>3</x:v>
      </x:c>
      <x:c r="K1442" s="266" t="n">
        <x:f>MOD(ROW()-ROW($I$46),MESCLUN_CAP+1)</x:f>
        <x:v>1</x:v>
      </x:c>
      <x:c r="L1442" s="266" t="n">
        <x:f>SUM(I1442:K1442)</x:f>
        <x:v>6</x:v>
      </x:c>
      <x:c r="M1442" s="267" t="n">
        <x:f>I1442*TOMATO_HOURS*WEEKS*(1+TOMATO_DIM)^I1442+J1442*CARROT_HOURS*WEEKS*(1+CARROT_DIM)^J1442+K1442*MESCLUN_HOURS*WEEKS*(1+MESCLUN_DIM)^K1442</x:f>
        <x:v>360.28265625</x:v>
      </x:c>
      <x:c r="N1442" s="267" t="n">
        <x:f>MAX(M1442-FARMER_HOURS,0)/TEMP_HOURS_PER_WORKER</x:f>
        <x:v>0</x:v>
      </x:c>
      <x:c r="O1442" s="268" t="n">
        <x:f>I1442*TOMATO_PRICE+J1442*CARROT_PRICE+K1442*MESCLUN_PRICE</x:f>
        <x:v>26582</x:v>
      </x:c>
      <x:c r="P1442" s="268" t="n">
        <x:f>I1442*TOMATO_FERTILIZER+J1442*CARROT_FERTILIZER+K1442*MESCLUN_FERTILIZER</x:f>
        <x:v>3960</x:v>
      </x:c>
      <x:c r="Q1442" s="268" t="n">
        <x:f>MIN(M1442,FARMER_HOURS)*FARMER_RATE+MAX(M1442-FARMER_HOURS,0)*TEMP_RATE</x:f>
        <x:v>12509.814453125</x:v>
      </x:c>
      <x:c r="R1442" s="268" t="n">
        <x:f>O1442-P1442-Q1442-FIXED_COST</x:f>
        <x:v>-9887.814453125</x:v>
      </x:c>
      <x:c r="S1442" s="139" t="str">
        <x:f>IF(AND(L1442&lt;=TOTAL_BED_CAP,N1442&lt;=TEMP_WORKER_CAP),"YES","NO")</x:f>
        <x:v>YES</x:v>
      </x:c>
      <x:c r="T1442" s="139" t="n">
        <x:f>IF(S1442="YES",R1442,-1E+99)</x:f>
        <x:v>-9887.814453125</x:v>
      </x:c>
    </x:row>
    <x:row r="1443">
      <x:c r="A1443" s="139"/>
      <x:c r="B1443" s="139"/>
      <x:c r="C1443" s="139"/>
      <x:c r="D1443" s="139"/>
      <x:c r="E1443" s="139"/>
      <x:c r="F1443" s="139"/>
      <x:c r="G1443" s="139"/>
      <x:c r="H1443" s="139"/>
      <x:c r="I1443" s="266" t="n">
        <x:f>INT((ROW()-ROW($I$46))/((CARROT_CAP+1)*(MESCLUN_CAP+1)))</x:f>
        <x:v>2</x:v>
      </x:c>
      <x:c r="J1443" s="266" t="n">
        <x:f>MOD(INT((ROW()-ROW($I$46))/(MESCLUN_CAP+1)),CARROT_CAP+1)</x:f>
        <x:v>3</x:v>
      </x:c>
      <x:c r="K1443" s="266" t="n">
        <x:f>MOD(ROW()-ROW($I$46),MESCLUN_CAP+1)</x:f>
        <x:v>2</x:v>
      </x:c>
      <x:c r="L1443" s="266" t="n">
        <x:f>SUM(I1443:K1443)</x:f>
        <x:v>7</x:v>
      </x:c>
      <x:c r="M1443" s="267" t="n">
        <x:f>I1443*TOMATO_HOURS*WEEKS*(1+TOMATO_DIM)^I1443+J1443*CARROT_HOURS*WEEKS*(1+CARROT_DIM)^J1443+K1443*MESCLUN_HOURS*WEEKS*(1+MESCLUN_DIM)^K1443</x:f>
        <x:v>406.98421874999997</x:v>
      </x:c>
      <x:c r="N1443" s="267" t="n">
        <x:f>MAX(M1443-FARMER_HOURS,0)/TEMP_HOURS_PER_WORKER</x:f>
        <x:v>0</x:v>
      </x:c>
      <x:c r="O1443" s="268" t="n">
        <x:f>I1443*TOMATO_PRICE+J1443*CARROT_PRICE+K1443*MESCLUN_PRICE</x:f>
        <x:v>29282</x:v>
      </x:c>
      <x:c r="P1443" s="268" t="n">
        <x:f>I1443*TOMATO_FERTILIZER+J1443*CARROT_FERTILIZER+K1443*MESCLUN_FERTILIZER</x:f>
        <x:v>4840</x:v>
      </x:c>
      <x:c r="Q1443" s="268" t="n">
        <x:f>MIN(M1443,FARMER_HOURS)*FARMER_RATE+MAX(M1443-FARMER_HOURS,0)*TEMP_RATE</x:f>
        <x:v>14131.396484374998</x:v>
      </x:c>
      <x:c r="R1443" s="268" t="n">
        <x:f>O1443-P1443-Q1443-FIXED_COST</x:f>
        <x:v>-9689.396484374998</x:v>
      </x:c>
      <x:c r="S1443" s="139" t="str">
        <x:f>IF(AND(L1443&lt;=TOTAL_BED_CAP,N1443&lt;=TEMP_WORKER_CAP),"YES","NO")</x:f>
        <x:v>YES</x:v>
      </x:c>
      <x:c r="T1443" s="139" t="n">
        <x:f>IF(S1443="YES",R1443,-1E+99)</x:f>
        <x:v>-9689.396484374998</x:v>
      </x:c>
    </x:row>
    <x:row r="1444">
      <x:c r="A1444" s="139"/>
      <x:c r="B1444" s="139"/>
      <x:c r="C1444" s="139"/>
      <x:c r="D1444" s="139"/>
      <x:c r="E1444" s="139"/>
      <x:c r="F1444" s="139"/>
      <x:c r="G1444" s="139"/>
      <x:c r="H1444" s="139"/>
      <x:c r="I1444" s="266" t="n">
        <x:f>INT((ROW()-ROW($I$46))/((CARROT_CAP+1)*(MESCLUN_CAP+1)))</x:f>
        <x:v>2</x:v>
      </x:c>
      <x:c r="J1444" s="266" t="n">
        <x:f>MOD(INT((ROW()-ROW($I$46))/(MESCLUN_CAP+1)),CARROT_CAP+1)</x:f>
        <x:v>3</x:v>
      </x:c>
      <x:c r="K1444" s="266" t="n">
        <x:f>MOD(ROW()-ROW($I$46),MESCLUN_CAP+1)</x:f>
        <x:v>3</x:v>
      </x:c>
      <x:c r="L1444" s="266" t="n">
        <x:f>SUM(I1444:K1444)</x:f>
        <x:v>8</x:v>
      </x:c>
      <x:c r="M1444" s="267" t="n">
        <x:f>I1444*TOMATO_HOURS*WEEKS*(1+TOMATO_DIM)^I1444+J1444*CARROT_HOURS*WEEKS*(1+CARROT_DIM)^J1444+K1444*MESCLUN_HOURS*WEEKS*(1+MESCLUN_DIM)^K1444</x:f>
        <x:v>454.846201171875</x:v>
      </x:c>
      <x:c r="N1444" s="267" t="n">
        <x:f>MAX(M1444-FARMER_HOURS,0)/TEMP_HOURS_PER_WORKER</x:f>
        <x:v>0</x:v>
      </x:c>
      <x:c r="O1444" s="268" t="n">
        <x:f>I1444*TOMATO_PRICE+J1444*CARROT_PRICE+K1444*MESCLUN_PRICE</x:f>
        <x:v>31982</x:v>
      </x:c>
      <x:c r="P1444" s="268" t="n">
        <x:f>I1444*TOMATO_FERTILIZER+J1444*CARROT_FERTILIZER+K1444*MESCLUN_FERTILIZER</x:f>
        <x:v>5720</x:v>
      </x:c>
      <x:c r="Q1444" s="268" t="n">
        <x:f>MIN(M1444,FARMER_HOURS)*FARMER_RATE+MAX(M1444-FARMER_HOURS,0)*TEMP_RATE</x:f>
        <x:v>15793.270874023438</x:v>
      </x:c>
      <x:c r="R1444" s="268" t="n">
        <x:f>O1444-P1444-Q1444-FIXED_COST</x:f>
        <x:v>-9531.270874023438</x:v>
      </x:c>
      <x:c r="S1444" s="139" t="str">
        <x:f>IF(AND(L1444&lt;=TOTAL_BED_CAP,N1444&lt;=TEMP_WORKER_CAP),"YES","NO")</x:f>
        <x:v>YES</x:v>
      </x:c>
      <x:c r="T1444" s="139" t="n">
        <x:f>IF(S1444="YES",R1444,-1E+99)</x:f>
        <x:v>-9531.270874023438</x:v>
      </x:c>
    </x:row>
    <x:row r="1445">
      <x:c r="A1445" s="139"/>
      <x:c r="B1445" s="139"/>
      <x:c r="C1445" s="139"/>
      <x:c r="D1445" s="139"/>
      <x:c r="E1445" s="139"/>
      <x:c r="F1445" s="139"/>
      <x:c r="G1445" s="139"/>
      <x:c r="H1445" s="139"/>
      <x:c r="I1445" s="266" t="n">
        <x:f>INT((ROW()-ROW($I$46))/((CARROT_CAP+1)*(MESCLUN_CAP+1)))</x:f>
        <x:v>2</x:v>
      </x:c>
      <x:c r="J1445" s="266" t="n">
        <x:f>MOD(INT((ROW()-ROW($I$46))/(MESCLUN_CAP+1)),CARROT_CAP+1)</x:f>
        <x:v>3</x:v>
      </x:c>
      <x:c r="K1445" s="266" t="n">
        <x:f>MOD(ROW()-ROW($I$46),MESCLUN_CAP+1)</x:f>
        <x:v>4</x:v>
      </x:c>
      <x:c r="L1445" s="266" t="n">
        <x:f>SUM(I1445:K1445)</x:f>
        <x:v>9</x:v>
      </x:c>
      <x:c r="M1445" s="267" t="n">
        <x:f>I1445*TOMATO_HOURS*WEEKS*(1+TOMATO_DIM)^I1445+J1445*CARROT_HOURS*WEEKS*(1+CARROT_DIM)^J1445+K1445*MESCLUN_HOURS*WEEKS*(1+MESCLUN_DIM)^K1445</x:f>
        <x:v>503.8903168945312</x:v>
      </x:c>
      <x:c r="N1445" s="267" t="n">
        <x:f>MAX(M1445-FARMER_HOURS,0)/TEMP_HOURS_PER_WORKER</x:f>
        <x:v>0</x:v>
      </x:c>
      <x:c r="O1445" s="268" t="n">
        <x:f>I1445*TOMATO_PRICE+J1445*CARROT_PRICE+K1445*MESCLUN_PRICE</x:f>
        <x:v>34682</x:v>
      </x:c>
      <x:c r="P1445" s="268" t="n">
        <x:f>I1445*TOMATO_FERTILIZER+J1445*CARROT_FERTILIZER+K1445*MESCLUN_FERTILIZER</x:f>
        <x:v>6600</x:v>
      </x:c>
      <x:c r="Q1445" s="268" t="n">
        <x:f>MIN(M1445,FARMER_HOURS)*FARMER_RATE+MAX(M1445-FARMER_HOURS,0)*TEMP_RATE</x:f>
        <x:v>17496.19155883789</x:v>
      </x:c>
      <x:c r="R1445" s="268" t="n">
        <x:f>O1445-P1445-Q1445-FIXED_COST</x:f>
        <x:v>-9414.19155883789</x:v>
      </x:c>
      <x:c r="S1445" s="139" t="str">
        <x:f>IF(AND(L1445&lt;=TOTAL_BED_CAP,N1445&lt;=TEMP_WORKER_CAP),"YES","NO")</x:f>
        <x:v>YES</x:v>
      </x:c>
      <x:c r="T1445" s="139" t="n">
        <x:f>IF(S1445="YES",R1445,-1E+99)</x:f>
        <x:v>-9414.19155883789</x:v>
      </x:c>
    </x:row>
    <x:row r="1446">
      <x:c r="A1446" s="139"/>
      <x:c r="B1446" s="139"/>
      <x:c r="C1446" s="139"/>
      <x:c r="D1446" s="139"/>
      <x:c r="E1446" s="139"/>
      <x:c r="F1446" s="139"/>
      <x:c r="G1446" s="139"/>
      <x:c r="H1446" s="139"/>
      <x:c r="I1446" s="266" t="n">
        <x:f>INT((ROW()-ROW($I$46))/((CARROT_CAP+1)*(MESCLUN_CAP+1)))</x:f>
        <x:v>2</x:v>
      </x:c>
      <x:c r="J1446" s="266" t="n">
        <x:f>MOD(INT((ROW()-ROW($I$46))/(MESCLUN_CAP+1)),CARROT_CAP+1)</x:f>
        <x:v>3</x:v>
      </x:c>
      <x:c r="K1446" s="266" t="n">
        <x:f>MOD(ROW()-ROW($I$46),MESCLUN_CAP+1)</x:f>
        <x:v>5</x:v>
      </x:c>
      <x:c r="L1446" s="266" t="n">
        <x:f>SUM(I1446:K1446)</x:f>
        <x:v>10</x:v>
      </x:c>
      <x:c r="M1446" s="267" t="n">
        <x:f>I1446*TOMATO_HOURS*WEEKS*(1+TOMATO_DIM)^I1446+J1446*CARROT_HOURS*WEEKS*(1+CARROT_DIM)^J1446+K1446*MESCLUN_HOURS*WEEKS*(1+MESCLUN_DIM)^K1446</x:f>
        <x:v>554.1386408157348</x:v>
      </x:c>
      <x:c r="N1446" s="267" t="n">
        <x:f>MAX(M1446-FARMER_HOURS,0)/TEMP_HOURS_PER_WORKER</x:f>
        <x:v>0</x:v>
      </x:c>
      <x:c r="O1446" s="268" t="n">
        <x:f>I1446*TOMATO_PRICE+J1446*CARROT_PRICE+K1446*MESCLUN_PRICE</x:f>
        <x:v>37382</x:v>
      </x:c>
      <x:c r="P1446" s="268" t="n">
        <x:f>I1446*TOMATO_FERTILIZER+J1446*CARROT_FERTILIZER+K1446*MESCLUN_FERTILIZER</x:f>
        <x:v>7480</x:v>
      </x:c>
      <x:c r="Q1446" s="268" t="n">
        <x:f>MIN(M1446,FARMER_HOURS)*FARMER_RATE+MAX(M1446-FARMER_HOURS,0)*TEMP_RATE</x:f>
        <x:v>19240.925028324124</x:v>
      </x:c>
      <x:c r="R1446" s="268" t="n">
        <x:f>O1446-P1446-Q1446-FIXED_COST</x:f>
        <x:v>-9338.925028324124</x:v>
      </x:c>
      <x:c r="S1446" s="139" t="str">
        <x:f>IF(AND(L1446&lt;=TOTAL_BED_CAP,N1446&lt;=TEMP_WORKER_CAP),"YES","NO")</x:f>
        <x:v>YES</x:v>
      </x:c>
      <x:c r="T1446" s="139" t="n">
        <x:f>IF(S1446="YES",R1446,-1E+99)</x:f>
        <x:v>-9338.925028324124</x:v>
      </x:c>
    </x:row>
    <x:row r="1447">
      <x:c r="A1447" s="139"/>
      <x:c r="B1447" s="139"/>
      <x:c r="C1447" s="139"/>
      <x:c r="D1447" s="139"/>
      <x:c r="E1447" s="139"/>
      <x:c r="F1447" s="139"/>
      <x:c r="G1447" s="139"/>
      <x:c r="H1447" s="139"/>
      <x:c r="I1447" s="266" t="n">
        <x:f>INT((ROW()-ROW($I$46))/((CARROT_CAP+1)*(MESCLUN_CAP+1)))</x:f>
        <x:v>2</x:v>
      </x:c>
      <x:c r="J1447" s="266" t="n">
        <x:f>MOD(INT((ROW()-ROW($I$46))/(MESCLUN_CAP+1)),CARROT_CAP+1)</x:f>
        <x:v>3</x:v>
      </x:c>
      <x:c r="K1447" s="266" t="n">
        <x:f>MOD(ROW()-ROW($I$46),MESCLUN_CAP+1)</x:f>
        <x:v>6</x:v>
      </x:c>
      <x:c r="L1447" s="266" t="n">
        <x:f>SUM(I1447:K1447)</x:f>
        <x:v>11</x:v>
      </x:c>
      <x:c r="M1447" s="267" t="n">
        <x:f>I1447*TOMATO_HOURS*WEEKS*(1+TOMATO_DIM)^I1447+J1447*CARROT_HOURS*WEEKS*(1+CARROT_DIM)^J1447+K1447*MESCLUN_HOURS*WEEKS*(1+MESCLUN_DIM)^K1447</x:f>
        <x:v>605.6136149973677</x:v>
      </x:c>
      <x:c r="N1447" s="267" t="n">
        <x:f>MAX(M1447-FARMER_HOURS,0)/TEMP_HOURS_PER_WORKER</x:f>
        <x:v>0</x:v>
      </x:c>
      <x:c r="O1447" s="268" t="n">
        <x:f>I1447*TOMATO_PRICE+J1447*CARROT_PRICE+K1447*MESCLUN_PRICE</x:f>
        <x:v>40082</x:v>
      </x:c>
      <x:c r="P1447" s="268" t="n">
        <x:f>I1447*TOMATO_FERTILIZER+J1447*CARROT_FERTILIZER+K1447*MESCLUN_FERTILIZER</x:f>
        <x:v>8360</x:v>
      </x:c>
      <x:c r="Q1447" s="268" t="n">
        <x:f>MIN(M1447,FARMER_HOURS)*FARMER_RATE+MAX(M1447-FARMER_HOURS,0)*TEMP_RATE</x:f>
        <x:v>21028.250520741934</x:v>
      </x:c>
      <x:c r="R1447" s="268" t="n">
        <x:f>O1447-P1447-Q1447-FIXED_COST</x:f>
        <x:v>-9306.250520741934</x:v>
      </x:c>
      <x:c r="S1447" s="139" t="str">
        <x:f>IF(AND(L1447&lt;=TOTAL_BED_CAP,N1447&lt;=TEMP_WORKER_CAP),"YES","NO")</x:f>
        <x:v>YES</x:v>
      </x:c>
      <x:c r="T1447" s="139" t="n">
        <x:f>IF(S1447="YES",R1447,-1E+99)</x:f>
        <x:v>-9306.250520741934</x:v>
      </x:c>
    </x:row>
    <x:row r="1448">
      <x:c r="A1448" s="139"/>
      <x:c r="B1448" s="139"/>
      <x:c r="C1448" s="139"/>
      <x:c r="D1448" s="139"/>
      <x:c r="E1448" s="139"/>
      <x:c r="F1448" s="139"/>
      <x:c r="G1448" s="139"/>
      <x:c r="H1448" s="139"/>
      <x:c r="I1448" s="266" t="n">
        <x:f>INT((ROW()-ROW($I$46))/((CARROT_CAP+1)*(MESCLUN_CAP+1)))</x:f>
        <x:v>2</x:v>
      </x:c>
      <x:c r="J1448" s="266" t="n">
        <x:f>MOD(INT((ROW()-ROW($I$46))/(MESCLUN_CAP+1)),CARROT_CAP+1)</x:f>
        <x:v>3</x:v>
      </x:c>
      <x:c r="K1448" s="266" t="n">
        <x:f>MOD(ROW()-ROW($I$46),MESCLUN_CAP+1)</x:f>
        <x:v>7</x:v>
      </x:c>
      <x:c r="L1448" s="266" t="n">
        <x:f>SUM(I1448:K1448)</x:f>
        <x:v>12</x:v>
      </x:c>
      <x:c r="M1448" s="267" t="n">
        <x:f>I1448*TOMATO_HOURS*WEEKS*(1+TOMATO_DIM)^I1448+J1448*CARROT_HOURS*WEEKS*(1+CARROT_DIM)^J1448+K1448*MESCLUN_HOURS*WEEKS*(1+MESCLUN_DIM)^K1448</x:f>
        <x:v>658.3380543953282</x:v>
      </x:c>
      <x:c r="N1448" s="267" t="n">
        <x:f>MAX(M1448-FARMER_HOURS,0)/TEMP_HOURS_PER_WORKER</x:f>
        <x:v>0</x:v>
      </x:c>
      <x:c r="O1448" s="268" t="n">
        <x:f>I1448*TOMATO_PRICE+J1448*CARROT_PRICE+K1448*MESCLUN_PRICE</x:f>
        <x:v>42782</x:v>
      </x:c>
      <x:c r="P1448" s="268" t="n">
        <x:f>I1448*TOMATO_FERTILIZER+J1448*CARROT_FERTILIZER+K1448*MESCLUN_FERTILIZER</x:f>
        <x:v>9240</x:v>
      </x:c>
      <x:c r="Q1448" s="268" t="n">
        <x:f>MIN(M1448,FARMER_HOURS)*FARMER_RATE+MAX(M1448-FARMER_HOURS,0)*TEMP_RATE</x:f>
        <x:v>22858.960222060006</x:v>
      </x:c>
      <x:c r="R1448" s="268" t="n">
        <x:f>O1448-P1448-Q1448-FIXED_COST</x:f>
        <x:v>-9316.960222060006</x:v>
      </x:c>
      <x:c r="S1448" s="139" t="str">
        <x:f>IF(AND(L1448&lt;=TOTAL_BED_CAP,N1448&lt;=TEMP_WORKER_CAP),"YES","NO")</x:f>
        <x:v>YES</x:v>
      </x:c>
      <x:c r="T1448" s="139" t="n">
        <x:f>IF(S1448="YES",R1448,-1E+99)</x:f>
        <x:v>-9316.960222060006</x:v>
      </x:c>
    </x:row>
    <x:row r="1449">
      <x:c r="A1449" s="139"/>
      <x:c r="B1449" s="139"/>
      <x:c r="C1449" s="139"/>
      <x:c r="D1449" s="139"/>
      <x:c r="E1449" s="139"/>
      <x:c r="F1449" s="139"/>
      <x:c r="G1449" s="139"/>
      <x:c r="H1449" s="139"/>
      <x:c r="I1449" s="266" t="n">
        <x:f>INT((ROW()-ROW($I$46))/((CARROT_CAP+1)*(MESCLUN_CAP+1)))</x:f>
        <x:v>2</x:v>
      </x:c>
      <x:c r="J1449" s="266" t="n">
        <x:f>MOD(INT((ROW()-ROW($I$46))/(MESCLUN_CAP+1)),CARROT_CAP+1)</x:f>
        <x:v>3</x:v>
      </x:c>
      <x:c r="K1449" s="266" t="n">
        <x:f>MOD(ROW()-ROW($I$46),MESCLUN_CAP+1)</x:f>
        <x:v>8</x:v>
      </x:c>
      <x:c r="L1449" s="266" t="n">
        <x:f>SUM(I1449:K1449)</x:f>
        <x:v>13</x:v>
      </x:c>
      <x:c r="M1449" s="267" t="n">
        <x:f>I1449*TOMATO_HOURS*WEEKS*(1+TOMATO_DIM)^I1449+J1449*CARROT_HOURS*WEEKS*(1+CARROT_DIM)^J1449+K1449*MESCLUN_HOURS*WEEKS*(1+MESCLUN_DIM)^K1449</x:f>
        <x:v>712.3351526753083</x:v>
      </x:c>
      <x:c r="N1449" s="267" t="n">
        <x:f>MAX(M1449-FARMER_HOURS,0)/TEMP_HOURS_PER_WORKER</x:f>
        <x:v>0</x:v>
      </x:c>
      <x:c r="O1449" s="268" t="n">
        <x:f>I1449*TOMATO_PRICE+J1449*CARROT_PRICE+K1449*MESCLUN_PRICE</x:f>
        <x:v>45482</x:v>
      </x:c>
      <x:c r="P1449" s="268" t="n">
        <x:f>I1449*TOMATO_FERTILIZER+J1449*CARROT_FERTILIZER+K1449*MESCLUN_FERTILIZER</x:f>
        <x:v>10120</x:v>
      </x:c>
      <x:c r="Q1449" s="268" t="n">
        <x:f>MIN(M1449,FARMER_HOURS)*FARMER_RATE+MAX(M1449-FARMER_HOURS,0)*TEMP_RATE</x:f>
        <x:v>24733.85946789265</x:v>
      </x:c>
      <x:c r="R1449" s="268" t="n">
        <x:f>O1449-P1449-Q1449-FIXED_COST</x:f>
        <x:v>-9371.85946789265</x:v>
      </x:c>
      <x:c r="S1449" s="139" t="str">
        <x:f>IF(AND(L1449&lt;=TOTAL_BED_CAP,N1449&lt;=TEMP_WORKER_CAP),"YES","NO")</x:f>
        <x:v>YES</x:v>
      </x:c>
      <x:c r="T1449" s="139" t="n">
        <x:f>IF(S1449="YES",R1449,-1E+99)</x:f>
        <x:v>-9371.85946789265</x:v>
      </x:c>
    </x:row>
    <x:row r="1450">
      <x:c r="A1450" s="139"/>
      <x:c r="B1450" s="139"/>
      <x:c r="C1450" s="139"/>
      <x:c r="D1450" s="139"/>
      <x:c r="E1450" s="139"/>
      <x:c r="F1450" s="139"/>
      <x:c r="G1450" s="139"/>
      <x:c r="H1450" s="139"/>
      <x:c r="I1450" s="266" t="n">
        <x:f>INT((ROW()-ROW($I$46))/((CARROT_CAP+1)*(MESCLUN_CAP+1)))</x:f>
        <x:v>2</x:v>
      </x:c>
      <x:c r="J1450" s="266" t="n">
        <x:f>MOD(INT((ROW()-ROW($I$46))/(MESCLUN_CAP+1)),CARROT_CAP+1)</x:f>
        <x:v>3</x:v>
      </x:c>
      <x:c r="K1450" s="266" t="n">
        <x:f>MOD(ROW()-ROW($I$46),MESCLUN_CAP+1)</x:f>
        <x:v>9</x:v>
      </x:c>
      <x:c r="L1450" s="266" t="n">
        <x:f>SUM(I1450:K1450)</x:f>
        <x:v>14</x:v>
      </x:c>
      <x:c r="M1450" s="267" t="n">
        <x:f>I1450*TOMATO_HOURS*WEEKS*(1+TOMATO_DIM)^I1450+J1450*CARROT_HOURS*WEEKS*(1+CARROT_DIM)^J1450+K1450*MESCLUN_HOURS*WEEKS*(1+MESCLUN_DIM)^K1450</x:f>
        <x:v>767.6284881157028</x:v>
      </x:c>
      <x:c r="N1450" s="267" t="n">
        <x:f>MAX(M1450-FARMER_HOURS,0)/TEMP_HOURS_PER_WORKER</x:f>
        <x:v>0.033075338969238054</x:v>
      </x:c>
      <x:c r="O1450" s="268" t="n">
        <x:f>I1450*TOMATO_PRICE+J1450*CARROT_PRICE+K1450*MESCLUN_PRICE</x:f>
        <x:v>48182</x:v>
      </x:c>
      <x:c r="P1450" s="268" t="n">
        <x:f>I1450*TOMATO_FERTILIZER+J1450*CARROT_FERTILIZER+K1450*MESCLUN_FERTILIZER</x:f>
        <x:v>11000</x:v>
      </x:c>
      <x:c r="Q1450" s="268" t="n">
        <x:f>MIN(M1450,FARMER_HOURS)*FARMER_RATE+MAX(M1450-FARMER_HOURS,0)*TEMP_RATE</x:f>
        <x:v>25826.883474230952</x:v>
      </x:c>
      <x:c r="R1450" s="268" t="n">
        <x:f>O1450-P1450-Q1450-FIXED_COST</x:f>
        <x:v>-8644.883474230952</x:v>
      </x:c>
      <x:c r="S1450" s="139" t="str">
        <x:f>IF(AND(L1450&lt;=TOTAL_BED_CAP,N1450&lt;=TEMP_WORKER_CAP),"YES","NO")</x:f>
        <x:v>YES</x:v>
      </x:c>
      <x:c r="T1450" s="139" t="n">
        <x:f>IF(S1450="YES",R1450,-1E+99)</x:f>
        <x:v>-8644.883474230952</x:v>
      </x:c>
    </x:row>
    <x:row r="1451">
      <x:c r="A1451" s="139"/>
      <x:c r="B1451" s="139"/>
      <x:c r="C1451" s="139"/>
      <x:c r="D1451" s="139"/>
      <x:c r="E1451" s="139"/>
      <x:c r="F1451" s="139"/>
      <x:c r="G1451" s="139"/>
      <x:c r="H1451" s="139"/>
      <x:c r="I1451" s="266" t="n">
        <x:f>INT((ROW()-ROW($I$46))/((CARROT_CAP+1)*(MESCLUN_CAP+1)))</x:f>
        <x:v>2</x:v>
      </x:c>
      <x:c r="J1451" s="266" t="n">
        <x:f>MOD(INT((ROW()-ROW($I$46))/(MESCLUN_CAP+1)),CARROT_CAP+1)</x:f>
        <x:v>3</x:v>
      </x:c>
      <x:c r="K1451" s="266" t="n">
        <x:f>MOD(ROW()-ROW($I$46),MESCLUN_CAP+1)</x:f>
        <x:v>10</x:v>
      </x:c>
      <x:c r="L1451" s="266" t="n">
        <x:f>SUM(I1451:K1451)</x:f>
        <x:v>15</x:v>
      </x:c>
      <x:c r="M1451" s="267" t="n">
        <x:f>I1451*TOMATO_HOURS*WEEKS*(1+TOMATO_DIM)^I1451+J1451*CARROT_HOURS*WEEKS*(1+CARROT_DIM)^J1451+K1451*MESCLUN_HOURS*WEEKS*(1+MESCLUN_DIM)^K1451</x:f>
        <x:v>824.2420295989155</x:v>
      </x:c>
      <x:c r="N1451" s="267" t="n">
        <x:f>MAX(M1451-FARMER_HOURS,0)/TEMP_HOURS_PER_WORKER</x:f>
        <x:v>0.07239029833258018</x:v>
      </x:c>
      <x:c r="O1451" s="268" t="n">
        <x:f>I1451*TOMATO_PRICE+J1451*CARROT_PRICE+K1451*MESCLUN_PRICE</x:f>
        <x:v>50882</x:v>
      </x:c>
      <x:c r="P1451" s="268" t="n">
        <x:f>I1451*TOMATO_FERTILIZER+J1451*CARROT_FERTILIZER+K1451*MESCLUN_FERTILIZER</x:f>
        <x:v>11880</x:v>
      </x:c>
      <x:c r="Q1451" s="268" t="n">
        <x:f>MIN(M1451,FARMER_HOURS)*FARMER_RATE+MAX(M1451-FARMER_HOURS,0)*TEMP_RATE</x:f>
        <x:v>26809.757458314503</x:v>
      </x:c>
      <x:c r="R1451" s="268" t="n">
        <x:f>O1451-P1451-Q1451-FIXED_COST</x:f>
        <x:v>-7807.757458314503</x:v>
      </x:c>
      <x:c r="S1451" s="139" t="str">
        <x:f>IF(AND(L1451&lt;=TOTAL_BED_CAP,N1451&lt;=TEMP_WORKER_CAP),"YES","NO")</x:f>
        <x:v>YES</x:v>
      </x:c>
      <x:c r="T1451" s="139" t="n">
        <x:f>IF(S1451="YES",R1451,-1E+99)</x:f>
        <x:v>-7807.757458314503</x:v>
      </x:c>
    </x:row>
    <x:row r="1452">
      <x:c r="A1452" s="139"/>
      <x:c r="B1452" s="139"/>
      <x:c r="C1452" s="139"/>
      <x:c r="D1452" s="139"/>
      <x:c r="E1452" s="139"/>
      <x:c r="F1452" s="139"/>
      <x:c r="G1452" s="139"/>
      <x:c r="H1452" s="139"/>
      <x:c r="I1452" s="266" t="n">
        <x:f>INT((ROW()-ROW($I$46))/((CARROT_CAP+1)*(MESCLUN_CAP+1)))</x:f>
        <x:v>2</x:v>
      </x:c>
      <x:c r="J1452" s="266" t="n">
        <x:f>MOD(INT((ROW()-ROW($I$46))/(MESCLUN_CAP+1)),CARROT_CAP+1)</x:f>
        <x:v>3</x:v>
      </x:c>
      <x:c r="K1452" s="266" t="n">
        <x:f>MOD(ROW()-ROW($I$46),MESCLUN_CAP+1)</x:f>
        <x:v>11</x:v>
      </x:c>
      <x:c r="L1452" s="266" t="n">
        <x:f>SUM(I1452:K1452)</x:f>
        <x:v>16</x:v>
      </x:c>
      <x:c r="M1452" s="267" t="n">
        <x:f>I1452*TOMATO_HOURS*WEEKS*(1+TOMATO_DIM)^I1452+J1452*CARROT_HOURS*WEEKS*(1+CARROT_DIM)^J1452+K1452*MESCLUN_HOURS*WEEKS*(1+MESCLUN_DIM)^K1452</x:f>
        <x:v>882.2001426923546</x:v>
      </x:c>
      <x:c r="N1452" s="267" t="n">
        <x:f>MAX(M1452-FARMER_HOURS,0)/TEMP_HOURS_PER_WORKER</x:f>
        <x:v>0.11263898798080178</x:v>
      </x:c>
      <x:c r="O1452" s="268" t="n">
        <x:f>I1452*TOMATO_PRICE+J1452*CARROT_PRICE+K1452*MESCLUN_PRICE</x:f>
        <x:v>53582</x:v>
      </x:c>
      <x:c r="P1452" s="268" t="n">
        <x:f>I1452*TOMATO_FERTILIZER+J1452*CARROT_FERTILIZER+K1452*MESCLUN_FERTILIZER</x:f>
        <x:v>12760</x:v>
      </x:c>
      <x:c r="Q1452" s="268" t="n">
        <x:f>MIN(M1452,FARMER_HOURS)*FARMER_RATE+MAX(M1452-FARMER_HOURS,0)*TEMP_RATE</x:f>
        <x:v>27815.974699520044</x:v>
      </x:c>
      <x:c r="R1452" s="268" t="n">
        <x:f>O1452-P1452-Q1452-FIXED_COST</x:f>
        <x:v>-6993.974699520044</x:v>
      </x:c>
      <x:c r="S1452" s="139" t="str">
        <x:f>IF(AND(L1452&lt;=TOTAL_BED_CAP,N1452&lt;=TEMP_WORKER_CAP),"YES","NO")</x:f>
        <x:v>YES</x:v>
      </x:c>
      <x:c r="T1452" s="139" t="n">
        <x:f>IF(S1452="YES",R1452,-1E+99)</x:f>
        <x:v>-6993.974699520044</x:v>
      </x:c>
    </x:row>
    <x:row r="1453">
      <x:c r="A1453" s="139"/>
      <x:c r="B1453" s="139"/>
      <x:c r="C1453" s="139"/>
      <x:c r="D1453" s="139"/>
      <x:c r="E1453" s="139"/>
      <x:c r="F1453" s="139"/>
      <x:c r="G1453" s="139"/>
      <x:c r="H1453" s="139"/>
      <x:c r="I1453" s="266" t="n">
        <x:f>INT((ROW()-ROW($I$46))/((CARROT_CAP+1)*(MESCLUN_CAP+1)))</x:f>
        <x:v>2</x:v>
      </x:c>
      <x:c r="J1453" s="266" t="n">
        <x:f>MOD(INT((ROW()-ROW($I$46))/(MESCLUN_CAP+1)),CARROT_CAP+1)</x:f>
        <x:v>3</x:v>
      </x:c>
      <x:c r="K1453" s="266" t="n">
        <x:f>MOD(ROW()-ROW($I$46),MESCLUN_CAP+1)</x:f>
        <x:v>12</x:v>
      </x:c>
      <x:c r="L1453" s="266" t="n">
        <x:f>SUM(I1453:K1453)</x:f>
        <x:v>17</x:v>
      </x:c>
      <x:c r="M1453" s="267" t="n">
        <x:f>I1453*TOMATO_HOURS*WEEKS*(1+TOMATO_DIM)^I1453+J1453*CARROT_HOURS*WEEKS*(1+CARROT_DIM)^J1453+K1453*MESCLUN_HOURS*WEEKS*(1+MESCLUN_DIM)^K1453</x:f>
        <x:v>941.527595820419</x:v>
      </x:c>
      <x:c r="N1453" s="267" t="n">
        <x:f>MAX(M1453-FARMER_HOURS,0)/TEMP_HOURS_PER_WORKER</x:f>
        <x:v>0.15383860820862433</x:v>
      </x:c>
      <x:c r="O1453" s="268" t="n">
        <x:f>I1453*TOMATO_PRICE+J1453*CARROT_PRICE+K1453*MESCLUN_PRICE</x:f>
        <x:v>56282</x:v>
      </x:c>
      <x:c r="P1453" s="268" t="n">
        <x:f>I1453*TOMATO_FERTILIZER+J1453*CARROT_FERTILIZER+K1453*MESCLUN_FERTILIZER</x:f>
        <x:v>13640</x:v>
      </x:c>
      <x:c r="Q1453" s="268" t="n">
        <x:f>MIN(M1453,FARMER_HOURS)*FARMER_RATE+MAX(M1453-FARMER_HOURS,0)*TEMP_RATE</x:f>
        <x:v>28845.96520521561</x:v>
      </x:c>
      <x:c r="R1453" s="268" t="n">
        <x:f>O1453-P1453-Q1453-FIXED_COST</x:f>
        <x:v>-6203.965205215609</x:v>
      </x:c>
      <x:c r="S1453" s="139" t="str">
        <x:f>IF(AND(L1453&lt;=TOTAL_BED_CAP,N1453&lt;=TEMP_WORKER_CAP),"YES","NO")</x:f>
        <x:v>YES</x:v>
      </x:c>
      <x:c r="T1453" s="139" t="n">
        <x:f>IF(S1453="YES",R1453,-1E+99)</x:f>
        <x:v>-6203.965205215609</x:v>
      </x:c>
    </x:row>
    <x:row r="1454">
      <x:c r="A1454" s="139"/>
      <x:c r="B1454" s="139"/>
      <x:c r="C1454" s="139"/>
      <x:c r="D1454" s="139"/>
      <x:c r="E1454" s="139"/>
      <x:c r="F1454" s="139"/>
      <x:c r="G1454" s="139"/>
      <x:c r="H1454" s="139"/>
      <x:c r="I1454" s="266" t="n">
        <x:f>INT((ROW()-ROW($I$46))/((CARROT_CAP+1)*(MESCLUN_CAP+1)))</x:f>
        <x:v>2</x:v>
      </x:c>
      <x:c r="J1454" s="266" t="n">
        <x:f>MOD(INT((ROW()-ROW($I$46))/(MESCLUN_CAP+1)),CARROT_CAP+1)</x:f>
        <x:v>3</x:v>
      </x:c>
      <x:c r="K1454" s="266" t="n">
        <x:f>MOD(ROW()-ROW($I$46),MESCLUN_CAP+1)</x:f>
        <x:v>13</x:v>
      </x:c>
      <x:c r="L1454" s="266" t="n">
        <x:f>SUM(I1454:K1454)</x:f>
        <x:v>18</x:v>
      </x:c>
      <x:c r="M1454" s="267" t="n">
        <x:f>I1454*TOMATO_HOURS*WEEKS*(1+TOMATO_DIM)^I1454+J1454*CARROT_HOURS*WEEKS*(1+CARROT_DIM)^J1454+K1454*MESCLUN_HOURS*WEEKS*(1+MESCLUN_DIM)^K1454</x:f>
        <x:v>1002.2495665288034</x:v>
      </x:c>
      <x:c r="N1454" s="267" t="n">
        <x:f>MAX(M1454-FARMER_HOURS,0)/TEMP_HOURS_PER_WORKER</x:f>
        <x:v>0.19600664342278012</x:v>
      </x:c>
      <x:c r="O1454" s="268" t="n">
        <x:f>I1454*TOMATO_PRICE+J1454*CARROT_PRICE+K1454*MESCLUN_PRICE</x:f>
        <x:v>58982</x:v>
      </x:c>
      <x:c r="P1454" s="268" t="n">
        <x:f>I1454*TOMATO_FERTILIZER+J1454*CARROT_FERTILIZER+K1454*MESCLUN_FERTILIZER</x:f>
        <x:v>14520</x:v>
      </x:c>
      <x:c r="Q1454" s="268" t="n">
        <x:f>MIN(M1454,FARMER_HOURS)*FARMER_RATE+MAX(M1454-FARMER_HOURS,0)*TEMP_RATE</x:f>
        <x:v>29900.1660855695</x:v>
      </x:c>
      <x:c r="R1454" s="268" t="n">
        <x:f>O1454-P1454-Q1454-FIXED_COST</x:f>
        <x:v>-5438.166085569501</x:v>
      </x:c>
      <x:c r="S1454" s="139" t="str">
        <x:f>IF(AND(L1454&lt;=TOTAL_BED_CAP,N1454&lt;=TEMP_WORKER_CAP),"YES","NO")</x:f>
        <x:v>YES</x:v>
      </x:c>
      <x:c r="T1454" s="139" t="n">
        <x:f>IF(S1454="YES",R1454,-1E+99)</x:f>
        <x:v>-5438.166085569501</x:v>
      </x:c>
    </x:row>
    <x:row r="1455">
      <x:c r="A1455" s="139"/>
      <x:c r="B1455" s="139"/>
      <x:c r="C1455" s="139"/>
      <x:c r="D1455" s="139"/>
      <x:c r="E1455" s="139"/>
      <x:c r="F1455" s="139"/>
      <x:c r="G1455" s="139"/>
      <x:c r="H1455" s="139"/>
      <x:c r="I1455" s="266" t="n">
        <x:f>INT((ROW()-ROW($I$46))/((CARROT_CAP+1)*(MESCLUN_CAP+1)))</x:f>
        <x:v>2</x:v>
      </x:c>
      <x:c r="J1455" s="266" t="n">
        <x:f>MOD(INT((ROW()-ROW($I$46))/(MESCLUN_CAP+1)),CARROT_CAP+1)</x:f>
        <x:v>3</x:v>
      </x:c>
      <x:c r="K1455" s="266" t="n">
        <x:f>MOD(ROW()-ROW($I$46),MESCLUN_CAP+1)</x:f>
        <x:v>14</x:v>
      </x:c>
      <x:c r="L1455" s="266" t="n">
        <x:f>SUM(I1455:K1455)</x:f>
        <x:v>19</x:v>
      </x:c>
      <x:c r="M1455" s="267" t="n">
        <x:f>I1455*TOMATO_HOURS*WEEKS*(1+TOMATO_DIM)^I1455+J1455*CARROT_HOURS*WEEKS*(1+CARROT_DIM)^J1455+K1455*MESCLUN_HOURS*WEEKS*(1+MESCLUN_DIM)^K1455</x:f>
        <x:v>1064.3916478424644</x:v>
      </x:c>
      <x:c r="N1455" s="267" t="n">
        <x:f>MAX(M1455-FARMER_HOURS,0)/TEMP_HOURS_PER_WORKER</x:f>
        <x:v>0.23916086655726695</x:v>
      </x:c>
      <x:c r="O1455" s="268" t="n">
        <x:f>I1455*TOMATO_PRICE+J1455*CARROT_PRICE+K1455*MESCLUN_PRICE</x:f>
        <x:v>61682</x:v>
      </x:c>
      <x:c r="P1455" s="268" t="n">
        <x:f>I1455*TOMATO_FERTILIZER+J1455*CARROT_FERTILIZER+K1455*MESCLUN_FERTILIZER</x:f>
        <x:v>15400</x:v>
      </x:c>
      <x:c r="Q1455" s="268" t="n">
        <x:f>MIN(M1455,FARMER_HOURS)*FARMER_RATE+MAX(M1455-FARMER_HOURS,0)*TEMP_RATE</x:f>
        <x:v>30979.02166393167</x:v>
      </x:c>
      <x:c r="R1455" s="268" t="n">
        <x:f>O1455-P1455-Q1455-FIXED_COST</x:f>
        <x:v>-4697.021663931671</x:v>
      </x:c>
      <x:c r="S1455" s="139" t="str">
        <x:f>IF(AND(L1455&lt;=TOTAL_BED_CAP,N1455&lt;=TEMP_WORKER_CAP),"YES","NO")</x:f>
        <x:v>YES</x:v>
      </x:c>
      <x:c r="T1455" s="139" t="n">
        <x:f>IF(S1455="YES",R1455,-1E+99)</x:f>
        <x:v>-4697.021663931671</x:v>
      </x:c>
    </x:row>
    <x:row r="1456">
      <x:c r="A1456" s="139"/>
      <x:c r="B1456" s="139"/>
      <x:c r="C1456" s="139"/>
      <x:c r="D1456" s="139"/>
      <x:c r="E1456" s="139"/>
      <x:c r="F1456" s="139"/>
      <x:c r="G1456" s="139"/>
      <x:c r="H1456" s="139"/>
      <x:c r="I1456" s="266" t="n">
        <x:f>INT((ROW()-ROW($I$46))/((CARROT_CAP+1)*(MESCLUN_CAP+1)))</x:f>
        <x:v>2</x:v>
      </x:c>
      <x:c r="J1456" s="266" t="n">
        <x:f>MOD(INT((ROW()-ROW($I$46))/(MESCLUN_CAP+1)),CARROT_CAP+1)</x:f>
        <x:v>3</x:v>
      </x:c>
      <x:c r="K1456" s="266" t="n">
        <x:f>MOD(ROW()-ROW($I$46),MESCLUN_CAP+1)</x:f>
        <x:v>15</x:v>
      </x:c>
      <x:c r="L1456" s="266" t="n">
        <x:f>SUM(I1456:K1456)</x:f>
        <x:v>20</x:v>
      </x:c>
      <x:c r="M1456" s="267" t="n">
        <x:f>I1456*TOMATO_HOURS*WEEKS*(1+TOMATO_DIM)^I1456+J1456*CARROT_HOURS*WEEKS*(1+CARROT_DIM)^J1456+K1456*MESCLUN_HOURS*WEEKS*(1+MESCLUN_DIM)^K1456</x:f>
        <x:v>1127.9798547186108</x:v>
      </x:c>
      <x:c r="N1456" s="267" t="n">
        <x:f>MAX(M1456-FARMER_HOURS,0)/TEMP_HOURS_PER_WORKER</x:f>
        <x:v>0.2833193435545908</x:v>
      </x:c>
      <x:c r="O1456" s="268" t="n">
        <x:f>I1456*TOMATO_PRICE+J1456*CARROT_PRICE+K1456*MESCLUN_PRICE</x:f>
        <x:v>64382</x:v>
      </x:c>
      <x:c r="P1456" s="268" t="n">
        <x:f>I1456*TOMATO_FERTILIZER+J1456*CARROT_FERTILIZER+K1456*MESCLUN_FERTILIZER</x:f>
        <x:v>16280</x:v>
      </x:c>
      <x:c r="Q1456" s="268" t="n">
        <x:f>MIN(M1456,FARMER_HOURS)*FARMER_RATE+MAX(M1456-FARMER_HOURS,0)*TEMP_RATE</x:f>
        <x:v>32082.983588864772</x:v>
      </x:c>
      <x:c r="R1456" s="268" t="n">
        <x:f>O1456-P1456-Q1456-FIXED_COST</x:f>
        <x:v>-3980.983588864772</x:v>
      </x:c>
      <x:c r="S1456" s="139" t="str">
        <x:f>IF(AND(L1456&lt;=TOTAL_BED_CAP,N1456&lt;=TEMP_WORKER_CAP),"YES","NO")</x:f>
        <x:v>YES</x:v>
      </x:c>
      <x:c r="T1456" s="139" t="n">
        <x:f>IF(S1456="YES",R1456,-1E+99)</x:f>
        <x:v>-3980.983588864772</x:v>
      </x:c>
    </x:row>
    <x:row r="1457">
      <x:c r="A1457" s="139"/>
      <x:c r="B1457" s="139"/>
      <x:c r="C1457" s="139"/>
      <x:c r="D1457" s="139"/>
      <x:c r="E1457" s="139"/>
      <x:c r="F1457" s="139"/>
      <x:c r="G1457" s="139"/>
      <x:c r="H1457" s="139"/>
      <x:c r="I1457" s="266" t="n">
        <x:f>INT((ROW()-ROW($I$46))/((CARROT_CAP+1)*(MESCLUN_CAP+1)))</x:f>
        <x:v>2</x:v>
      </x:c>
      <x:c r="J1457" s="266" t="n">
        <x:f>MOD(INT((ROW()-ROW($I$46))/(MESCLUN_CAP+1)),CARROT_CAP+1)</x:f>
        <x:v>3</x:v>
      </x:c>
      <x:c r="K1457" s="266" t="n">
        <x:f>MOD(ROW()-ROW($I$46),MESCLUN_CAP+1)</x:f>
        <x:v>16</x:v>
      </x:c>
      <x:c r="L1457" s="266" t="n">
        <x:f>SUM(I1457:K1457)</x:f>
        <x:v>21</x:v>
      </x:c>
      <x:c r="M1457" s="267" t="n">
        <x:f>I1457*TOMATO_HOURS*WEEKS*(1+TOMATO_DIM)^I1457+J1457*CARROT_HOURS*WEEKS*(1+CARROT_DIM)^J1457+K1457*MESCLUN_HOURS*WEEKS*(1+MESCLUN_DIM)^K1457</x:f>
        <x:v>1193.0406305960996</x:v>
      </x:c>
      <x:c r="N1457" s="267" t="n">
        <x:f>MAX(M1457-FARMER_HOURS,0)/TEMP_HOURS_PER_WORKER</x:f>
        <x:v>0.32850043791395805</x:v>
      </x:c>
      <x:c r="O1457" s="268" t="n">
        <x:f>I1457*TOMATO_PRICE+J1457*CARROT_PRICE+K1457*MESCLUN_PRICE</x:f>
        <x:v>67082</x:v>
      </x:c>
      <x:c r="P1457" s="268" t="n">
        <x:f>I1457*TOMATO_FERTILIZER+J1457*CARROT_FERTILIZER+K1457*MESCLUN_FERTILIZER</x:f>
        <x:v>17160</x:v>
      </x:c>
      <x:c r="Q1457" s="268" t="n">
        <x:f>MIN(M1457,FARMER_HOURS)*FARMER_RATE+MAX(M1457-FARMER_HOURS,0)*TEMP_RATE</x:f>
        <x:v>33212.510947848954</x:v>
      </x:c>
      <x:c r="R1457" s="268" t="n">
        <x:f>O1457-P1457-Q1457-FIXED_COST</x:f>
        <x:v>-3290.510947848954</x:v>
      </x:c>
      <x:c r="S1457" s="139" t="str">
        <x:f>IF(AND(L1457&lt;=TOTAL_BED_CAP,N1457&lt;=TEMP_WORKER_CAP),"YES","NO")</x:f>
        <x:v>YES</x:v>
      </x:c>
      <x:c r="T1457" s="139" t="n">
        <x:f>IF(S1457="YES",R1457,-1E+99)</x:f>
        <x:v>-3290.510947848954</x:v>
      </x:c>
    </x:row>
    <x:row r="1458">
      <x:c r="A1458" s="139"/>
      <x:c r="B1458" s="139"/>
      <x:c r="C1458" s="139"/>
      <x:c r="D1458" s="139"/>
      <x:c r="E1458" s="139"/>
      <x:c r="F1458" s="139"/>
      <x:c r="G1458" s="139"/>
      <x:c r="H1458" s="139"/>
      <x:c r="I1458" s="266" t="n">
        <x:f>INT((ROW()-ROW($I$46))/((CARROT_CAP+1)*(MESCLUN_CAP+1)))</x:f>
        <x:v>2</x:v>
      </x:c>
      <x:c r="J1458" s="266" t="n">
        <x:f>MOD(INT((ROW()-ROW($I$46))/(MESCLUN_CAP+1)),CARROT_CAP+1)</x:f>
        <x:v>3</x:v>
      </x:c>
      <x:c r="K1458" s="266" t="n">
        <x:f>MOD(ROW()-ROW($I$46),MESCLUN_CAP+1)</x:f>
        <x:v>17</x:v>
      </x:c>
      <x:c r="L1458" s="266" t="n">
        <x:f>SUM(I1458:K1458)</x:f>
        <x:v>22</x:v>
      </x:c>
      <x:c r="M1458" s="267" t="n">
        <x:f>I1458*TOMATO_HOURS*WEEKS*(1+TOMATO_DIM)^I1458+J1458*CARROT_HOURS*WEEKS*(1+CARROT_DIM)^J1458+K1458*MESCLUN_HOURS*WEEKS*(1+MESCLUN_DIM)^K1458</x:f>
        <x:v>1259.6008540426399</x:v>
      </x:c>
      <x:c r="N1458" s="267" t="n">
        <x:f>MAX(M1458-FARMER_HOURS,0)/TEMP_HOURS_PER_WORKER</x:f>
        <x:v>0.3747228153073888</x:v>
      </x:c>
      <x:c r="O1458" s="268" t="n">
        <x:f>I1458*TOMATO_PRICE+J1458*CARROT_PRICE+K1458*MESCLUN_PRICE</x:f>
        <x:v>69782</x:v>
      </x:c>
      <x:c r="P1458" s="268" t="n">
        <x:f>I1458*TOMATO_FERTILIZER+J1458*CARROT_FERTILIZER+K1458*MESCLUN_FERTILIZER</x:f>
        <x:v>18040</x:v>
      </x:c>
      <x:c r="Q1458" s="268" t="n">
        <x:f>MIN(M1458,FARMER_HOURS)*FARMER_RATE+MAX(M1458-FARMER_HOURS,0)*TEMP_RATE</x:f>
        <x:v>34368.07038268472</x:v>
      </x:c>
      <x:c r="R1458" s="268" t="n">
        <x:f>O1458-P1458-Q1458-FIXED_COST</x:f>
        <x:v>-2626.0703826847166</x:v>
      </x:c>
      <x:c r="S1458" s="139" t="str">
        <x:f>IF(AND(L1458&lt;=TOTAL_BED_CAP,N1458&lt;=TEMP_WORKER_CAP),"YES","NO")</x:f>
        <x:v>YES</x:v>
      </x:c>
      <x:c r="T1458" s="139" t="n">
        <x:f>IF(S1458="YES",R1458,-1E+99)</x:f>
        <x:v>-2626.0703826847166</x:v>
      </x:c>
    </x:row>
    <x:row r="1459">
      <x:c r="A1459" s="139"/>
      <x:c r="B1459" s="139"/>
      <x:c r="C1459" s="139"/>
      <x:c r="D1459" s="139"/>
      <x:c r="E1459" s="139"/>
      <x:c r="F1459" s="139"/>
      <x:c r="G1459" s="139"/>
      <x:c r="H1459" s="139"/>
      <x:c r="I1459" s="266" t="n">
        <x:f>INT((ROW()-ROW($I$46))/((CARROT_CAP+1)*(MESCLUN_CAP+1)))</x:f>
        <x:v>2</x:v>
      </x:c>
      <x:c r="J1459" s="266" t="n">
        <x:f>MOD(INT((ROW()-ROW($I$46))/(MESCLUN_CAP+1)),CARROT_CAP+1)</x:f>
        <x:v>3</x:v>
      </x:c>
      <x:c r="K1459" s="266" t="n">
        <x:f>MOD(ROW()-ROW($I$46),MESCLUN_CAP+1)</x:f>
        <x:v>18</x:v>
      </x:c>
      <x:c r="L1459" s="266" t="n">
        <x:f>SUM(I1459:K1459)</x:f>
        <x:v>23</x:v>
      </x:c>
      <x:c r="M1459" s="267" t="n">
        <x:f>I1459*TOMATO_HOURS*WEEKS*(1+TOMATO_DIM)^I1459+J1459*CARROT_HOURS*WEEKS*(1+CARROT_DIM)^J1459+K1459*MESCLUN_HOURS*WEEKS*(1+MESCLUN_DIM)^K1459</x:f>
        <x:v>1327.6878455012272</x:v>
      </x:c>
      <x:c r="N1459" s="267" t="n">
        <x:f>MAX(M1459-FARMER_HOURS,0)/TEMP_HOURS_PER_WORKER</x:f>
        <x:v>0.4220054482647411</x:v>
      </x:c>
      <x:c r="O1459" s="268" t="n">
        <x:f>I1459*TOMATO_PRICE+J1459*CARROT_PRICE+K1459*MESCLUN_PRICE</x:f>
        <x:v>72482</x:v>
      </x:c>
      <x:c r="P1459" s="268" t="n">
        <x:f>I1459*TOMATO_FERTILIZER+J1459*CARROT_FERTILIZER+K1459*MESCLUN_FERTILIZER</x:f>
        <x:v>18920</x:v>
      </x:c>
      <x:c r="Q1459" s="268" t="n">
        <x:f>MIN(M1459,FARMER_HOURS)*FARMER_RATE+MAX(M1459-FARMER_HOURS,0)*TEMP_RATE</x:f>
        <x:v>35550.136206618525</x:v>
      </x:c>
      <x:c r="R1459" s="268" t="n">
        <x:f>O1459-P1459-Q1459-FIXED_COST</x:f>
        <x:v>-1988.1362066185247</x:v>
      </x:c>
      <x:c r="S1459" s="139" t="str">
        <x:f>IF(AND(L1459&lt;=TOTAL_BED_CAP,N1459&lt;=TEMP_WORKER_CAP),"YES","NO")</x:f>
        <x:v>YES</x:v>
      </x:c>
      <x:c r="T1459" s="139" t="n">
        <x:f>IF(S1459="YES",R1459,-1E+99)</x:f>
        <x:v>-1988.1362066185247</x:v>
      </x:c>
    </x:row>
    <x:row r="1460">
      <x:c r="A1460" s="139"/>
      <x:c r="B1460" s="139"/>
      <x:c r="C1460" s="139"/>
      <x:c r="D1460" s="139"/>
      <x:c r="E1460" s="139"/>
      <x:c r="F1460" s="139"/>
      <x:c r="G1460" s="139"/>
      <x:c r="H1460" s="139"/>
      <x:c r="I1460" s="266" t="n">
        <x:f>INT((ROW()-ROW($I$46))/((CARROT_CAP+1)*(MESCLUN_CAP+1)))</x:f>
        <x:v>2</x:v>
      </x:c>
      <x:c r="J1460" s="266" t="n">
        <x:f>MOD(INT((ROW()-ROW($I$46))/(MESCLUN_CAP+1)),CARROT_CAP+1)</x:f>
        <x:v>3</x:v>
      </x:c>
      <x:c r="K1460" s="266" t="n">
        <x:f>MOD(ROW()-ROW($I$46),MESCLUN_CAP+1)</x:f>
        <x:v>19</x:v>
      </x:c>
      <x:c r="L1460" s="266" t="n">
        <x:f>SUM(I1460:K1460)</x:f>
        <x:v>24</x:v>
      </x:c>
      <x:c r="M1460" s="267" t="n">
        <x:f>I1460*TOMATO_HOURS*WEEKS*(1+TOMATO_DIM)^I1460+J1460*CARROT_HOURS*WEEKS*(1+CARROT_DIM)^J1460+K1460*MESCLUN_HOURS*WEEKS*(1+MESCLUN_DIM)^K1460</x:f>
        <x:v>1397.329374137249</x:v>
      </x:c>
      <x:c r="N1460" s="267" t="n">
        <x:f>MAX(M1460-FARMER_HOURS,0)/TEMP_HOURS_PER_WORKER</x:f>
        <x:v>0.47036762092864515</x:v>
      </x:c>
      <x:c r="O1460" s="268" t="n">
        <x:f>I1460*TOMATO_PRICE+J1460*CARROT_PRICE+K1460*MESCLUN_PRICE</x:f>
        <x:v>75182</x:v>
      </x:c>
      <x:c r="P1460" s="268" t="n">
        <x:f>I1460*TOMATO_FERTILIZER+J1460*CARROT_FERTILIZER+K1460*MESCLUN_FERTILIZER</x:f>
        <x:v>19800</x:v>
      </x:c>
      <x:c r="Q1460" s="268" t="n">
        <x:f>MIN(M1460,FARMER_HOURS)*FARMER_RATE+MAX(M1460-FARMER_HOURS,0)*TEMP_RATE</x:f>
        <x:v>36759.19052321613</x:v>
      </x:c>
      <x:c r="R1460" s="268" t="n">
        <x:f>O1460-P1460-Q1460-FIXED_COST</x:f>
        <x:v>-1377.1905232161298</x:v>
      </x:c>
      <x:c r="S1460" s="139" t="str">
        <x:f>IF(AND(L1460&lt;=TOTAL_BED_CAP,N1460&lt;=TEMP_WORKER_CAP),"YES","NO")</x:f>
        <x:v>YES</x:v>
      </x:c>
      <x:c r="T1460" s="139" t="n">
        <x:f>IF(S1460="YES",R1460,-1E+99)</x:f>
        <x:v>-1377.1905232161298</x:v>
      </x:c>
    </x:row>
    <x:row r="1461">
      <x:c r="A1461" s="139"/>
      <x:c r="B1461" s="139"/>
      <x:c r="C1461" s="139"/>
      <x:c r="D1461" s="139"/>
      <x:c r="E1461" s="139"/>
      <x:c r="F1461" s="139"/>
      <x:c r="G1461" s="139"/>
      <x:c r="H1461" s="139"/>
      <x:c r="I1461" s="266" t="n">
        <x:f>INT((ROW()-ROW($I$46))/((CARROT_CAP+1)*(MESCLUN_CAP+1)))</x:f>
        <x:v>2</x:v>
      </x:c>
      <x:c r="J1461" s="266" t="n">
        <x:f>MOD(INT((ROW()-ROW($I$46))/(MESCLUN_CAP+1)),CARROT_CAP+1)</x:f>
        <x:v>3</x:v>
      </x:c>
      <x:c r="K1461" s="266" t="n">
        <x:f>MOD(ROW()-ROW($I$46),MESCLUN_CAP+1)</x:f>
        <x:v>20</x:v>
      </x:c>
      <x:c r="L1461" s="266" t="n">
        <x:f>SUM(I1461:K1461)</x:f>
        <x:v>25</x:v>
      </x:c>
      <x:c r="M1461" s="267" t="n">
        <x:f>I1461*TOMATO_HOURS*WEEKS*(1+TOMATO_DIM)^I1461+J1461*CARROT_HOURS*WEEKS*(1+CARROT_DIM)^J1461+K1461*MESCLUN_HOURS*WEEKS*(1+MESCLUN_DIM)^K1461</x:f>
        <x:v>1468.553664787726</x:v>
      </x:c>
      <x:c r="N1461" s="267" t="n">
        <x:f>MAX(M1461-FARMER_HOURS,0)/TEMP_HOURS_PER_WORKER</x:f>
        <x:v>0.5198289338803652</x:v>
      </x:c>
      <x:c r="O1461" s="268" t="n">
        <x:f>I1461*TOMATO_PRICE+J1461*CARROT_PRICE+K1461*MESCLUN_PRICE</x:f>
        <x:v>77882</x:v>
      </x:c>
      <x:c r="P1461" s="268" t="n">
        <x:f>I1461*TOMATO_FERTILIZER+J1461*CARROT_FERTILIZER+K1461*MESCLUN_FERTILIZER</x:f>
        <x:v>20680</x:v>
      </x:c>
      <x:c r="Q1461" s="268" t="n">
        <x:f>MIN(M1461,FARMER_HOURS)*FARMER_RATE+MAX(M1461-FARMER_HOURS,0)*TEMP_RATE</x:f>
        <x:v>37995.72334700913</x:v>
      </x:c>
      <x:c r="R1461" s="268" t="n">
        <x:f>O1461-P1461-Q1461-FIXED_COST</x:f>
        <x:v>-793.7233470091305</x:v>
      </x:c>
      <x:c r="S1461" s="139" t="str">
        <x:f>IF(AND(L1461&lt;=TOTAL_BED_CAP,N1461&lt;=TEMP_WORKER_CAP),"YES","NO")</x:f>
        <x:v>YES</x:v>
      </x:c>
      <x:c r="T1461" s="139" t="n">
        <x:f>IF(S1461="YES",R1461,-1E+99)</x:f>
        <x:v>-793.7233470091305</x:v>
      </x:c>
    </x:row>
    <x:row r="1462">
      <x:c r="A1462" s="139"/>
      <x:c r="B1462" s="139"/>
      <x:c r="C1462" s="139"/>
      <x:c r="D1462" s="139"/>
      <x:c r="E1462" s="139"/>
      <x:c r="F1462" s="139"/>
      <x:c r="G1462" s="139"/>
      <x:c r="H1462" s="139"/>
      <x:c r="I1462" s="266" t="n">
        <x:f>INT((ROW()-ROW($I$46))/((CARROT_CAP+1)*(MESCLUN_CAP+1)))</x:f>
        <x:v>2</x:v>
      </x:c>
      <x:c r="J1462" s="266" t="n">
        <x:f>MOD(INT((ROW()-ROW($I$46))/(MESCLUN_CAP+1)),CARROT_CAP+1)</x:f>
        <x:v>3</x:v>
      </x:c>
      <x:c r="K1462" s="266" t="n">
        <x:f>MOD(ROW()-ROW($I$46),MESCLUN_CAP+1)</x:f>
        <x:v>21</x:v>
      </x:c>
      <x:c r="L1462" s="266" t="n">
        <x:f>SUM(I1462:K1462)</x:f>
        <x:v>26</x:v>
      </x:c>
      <x:c r="M1462" s="267" t="n">
        <x:f>I1462*TOMATO_HOURS*WEEKS*(1+TOMATO_DIM)^I1462+J1462*CARROT_HOURS*WEEKS*(1+CARROT_DIM)^J1462+K1462*MESCLUN_HOURS*WEEKS*(1+MESCLUN_DIM)^K1462</x:f>
        <x:v>1541.3894050141698</x:v>
      </x:c>
      <x:c r="N1462" s="267" t="n">
        <x:f>MAX(M1462-FARMER_HOURS,0)/TEMP_HOURS_PER_WORKER</x:f>
        <x:v>0.5704093090376179</x:v>
      </x:c>
      <x:c r="O1462" s="268" t="n">
        <x:f>I1462*TOMATO_PRICE+J1462*CARROT_PRICE+K1462*MESCLUN_PRICE</x:f>
        <x:v>80582</x:v>
      </x:c>
      <x:c r="P1462" s="268" t="n">
        <x:f>I1462*TOMATO_FERTILIZER+J1462*CARROT_FERTILIZER+K1462*MESCLUN_FERTILIZER</x:f>
        <x:v>21560</x:v>
      </x:c>
      <x:c r="Q1462" s="268" t="n">
        <x:f>MIN(M1462,FARMER_HOURS)*FARMER_RATE+MAX(M1462-FARMER_HOURS,0)*TEMP_RATE</x:f>
        <x:v>39260.23272594045</x:v>
      </x:c>
      <x:c r="R1462" s="268" t="n">
        <x:f>O1462-P1462-Q1462-FIXED_COST</x:f>
        <x:v>-238.2327259404483</x:v>
      </x:c>
      <x:c r="S1462" s="139" t="str">
        <x:f>IF(AND(L1462&lt;=TOTAL_BED_CAP,N1462&lt;=TEMP_WORKER_CAP),"YES","NO")</x:f>
        <x:v>YES</x:v>
      </x:c>
      <x:c r="T1462" s="139" t="n">
        <x:f>IF(S1462="YES",R1462,-1E+99)</x:f>
        <x:v>-238.2327259404483</x:v>
      </x:c>
    </x:row>
    <x:row r="1463">
      <x:c r="A1463" s="139"/>
      <x:c r="B1463" s="139"/>
      <x:c r="C1463" s="139"/>
      <x:c r="D1463" s="139"/>
      <x:c r="E1463" s="139"/>
      <x:c r="F1463" s="139"/>
      <x:c r="G1463" s="139"/>
      <x:c r="H1463" s="139"/>
      <x:c r="I1463" s="266" t="n">
        <x:f>INT((ROW()-ROW($I$46))/((CARROT_CAP+1)*(MESCLUN_CAP+1)))</x:f>
        <x:v>2</x:v>
      </x:c>
      <x:c r="J1463" s="266" t="n">
        <x:f>MOD(INT((ROW()-ROW($I$46))/(MESCLUN_CAP+1)),CARROT_CAP+1)</x:f>
        <x:v>3</x:v>
      </x:c>
      <x:c r="K1463" s="266" t="n">
        <x:f>MOD(ROW()-ROW($I$46),MESCLUN_CAP+1)</x:f>
        <x:v>22</x:v>
      </x:c>
      <x:c r="L1463" s="266" t="n">
        <x:f>SUM(I1463:K1463)</x:f>
        <x:v>27</x:v>
      </x:c>
      <x:c r="M1463" s="267" t="n">
        <x:f>I1463*TOMATO_HOURS*WEEKS*(1+TOMATO_DIM)^I1463+J1463*CARROT_HOURS*WEEKS*(1+CARROT_DIM)^J1463+K1463*MESCLUN_HOURS*WEEKS*(1+MESCLUN_DIM)^K1463</x:f>
        <x:v>1615.8657522605658</x:v>
      </x:c>
      <x:c r="N1463" s="267" t="n">
        <x:f>MAX(M1463-FARMER_HOURS,0)/TEMP_HOURS_PER_WORKER</x:f>
        <x:v>0.622128994625393</x:v>
      </x:c>
      <x:c r="O1463" s="268" t="n">
        <x:f>I1463*TOMATO_PRICE+J1463*CARROT_PRICE+K1463*MESCLUN_PRICE</x:f>
        <x:v>83282</x:v>
      </x:c>
      <x:c r="P1463" s="268" t="n">
        <x:f>I1463*TOMATO_FERTILIZER+J1463*CARROT_FERTILIZER+K1463*MESCLUN_FERTILIZER</x:f>
        <x:v>22440</x:v>
      </x:c>
      <x:c r="Q1463" s="268" t="n">
        <x:f>MIN(M1463,FARMER_HOURS)*FARMER_RATE+MAX(M1463-FARMER_HOURS,0)*TEMP_RATE</x:f>
        <x:v>40553.224865634824</x:v>
      </x:c>
      <x:c r="R1463" s="268" t="n">
        <x:f>O1463-P1463-Q1463-FIXED_COST</x:f>
        <x:v>288.7751343651762</x:v>
      </x:c>
      <x:c r="S1463" s="139" t="str">
        <x:f>IF(AND(L1463&lt;=TOTAL_BED_CAP,N1463&lt;=TEMP_WORKER_CAP),"YES","NO")</x:f>
        <x:v>YES</x:v>
      </x:c>
      <x:c r="T1463" s="139" t="n">
        <x:f>IF(S1463="YES",R1463,-1E+99)</x:f>
        <x:v>288.7751343651762</x:v>
      </x:c>
    </x:row>
    <x:row r="1464">
      <x:c r="A1464" s="139"/>
      <x:c r="B1464" s="139"/>
      <x:c r="C1464" s="139"/>
      <x:c r="D1464" s="139"/>
      <x:c r="E1464" s="139"/>
      <x:c r="F1464" s="139"/>
      <x:c r="G1464" s="139"/>
      <x:c r="H1464" s="139"/>
      <x:c r="I1464" s="266" t="n">
        <x:f>INT((ROW()-ROW($I$46))/((CARROT_CAP+1)*(MESCLUN_CAP+1)))</x:f>
        <x:v>2</x:v>
      </x:c>
      <x:c r="J1464" s="266" t="n">
        <x:f>MOD(INT((ROW()-ROW($I$46))/(MESCLUN_CAP+1)),CARROT_CAP+1)</x:f>
        <x:v>3</x:v>
      </x:c>
      <x:c r="K1464" s="266" t="n">
        <x:f>MOD(ROW()-ROW($I$46),MESCLUN_CAP+1)</x:f>
        <x:v>23</x:v>
      </x:c>
      <x:c r="L1464" s="266" t="n">
        <x:f>SUM(I1464:K1464)</x:f>
        <x:v>28</x:v>
      </x:c>
      <x:c r="M1464" s="267" t="n">
        <x:f>I1464*TOMATO_HOURS*WEEKS*(1+TOMATO_DIM)^I1464+J1464*CARROT_HOURS*WEEKS*(1+CARROT_DIM)^J1464+K1464*MESCLUN_HOURS*WEEKS*(1+MESCLUN_DIM)^K1464</x:f>
        <x:v>1692.0123411180023</x:v>
      </x:c>
      <x:c r="N1464" s="267" t="n">
        <x:f>MAX(M1464-FARMER_HOURS,0)/TEMP_HOURS_PER_WORKER</x:f>
        <x:v>0.6750085702208349</x:v>
      </x:c>
      <x:c r="O1464" s="268" t="n">
        <x:f>I1464*TOMATO_PRICE+J1464*CARROT_PRICE+K1464*MESCLUN_PRICE</x:f>
        <x:v>85982</x:v>
      </x:c>
      <x:c r="P1464" s="268" t="n">
        <x:f>I1464*TOMATO_FERTILIZER+J1464*CARROT_FERTILIZER+K1464*MESCLUN_FERTILIZER</x:f>
        <x:v>23320</x:v>
      </x:c>
      <x:c r="Q1464" s="268" t="n">
        <x:f>MIN(M1464,FARMER_HOURS)*FARMER_RATE+MAX(M1464-FARMER_HOURS,0)*TEMP_RATE</x:f>
        <x:v>41875.21425552087</x:v>
      </x:c>
      <x:c r="R1464" s="268" t="n">
        <x:f>O1464-P1464-Q1464-FIXED_COST</x:f>
        <x:v>786.7857444791298</x:v>
      </x:c>
      <x:c r="S1464" s="139" t="str">
        <x:f>IF(AND(L1464&lt;=TOTAL_BED_CAP,N1464&lt;=TEMP_WORKER_CAP),"YES","NO")</x:f>
        <x:v>YES</x:v>
      </x:c>
      <x:c r="T1464" s="139" t="n">
        <x:f>IF(S1464="YES",R1464,-1E+99)</x:f>
        <x:v>786.7857444791298</x:v>
      </x:c>
    </x:row>
    <x:row r="1465">
      <x:c r="A1465" s="139"/>
      <x:c r="B1465" s="139"/>
      <x:c r="C1465" s="139"/>
      <x:c r="D1465" s="139"/>
      <x:c r="E1465" s="139"/>
      <x:c r="F1465" s="139"/>
      <x:c r="G1465" s="139"/>
      <x:c r="H1465" s="139"/>
      <x:c r="I1465" s="266" t="n">
        <x:f>INT((ROW()-ROW($I$46))/((CARROT_CAP+1)*(MESCLUN_CAP+1)))</x:f>
        <x:v>2</x:v>
      </x:c>
      <x:c r="J1465" s="266" t="n">
        <x:f>MOD(INT((ROW()-ROW($I$46))/(MESCLUN_CAP+1)),CARROT_CAP+1)</x:f>
        <x:v>3</x:v>
      </x:c>
      <x:c r="K1465" s="266" t="n">
        <x:f>MOD(ROW()-ROW($I$46),MESCLUN_CAP+1)</x:f>
        <x:v>24</x:v>
      </x:c>
      <x:c r="L1465" s="266" t="n">
        <x:f>SUM(I1465:K1465)</x:f>
        <x:v>29</x:v>
      </x:c>
      <x:c r="M1465" s="267" t="n">
        <x:f>I1465*TOMATO_HOURS*WEEKS*(1+TOMATO_DIM)^I1465+J1465*CARROT_HOURS*WEEKS*(1+CARROT_DIM)^J1465+K1465*MESCLUN_HOURS*WEEKS*(1+MESCLUN_DIM)^K1465</x:f>
        <x:v>1769.859290697498</x:v>
      </x:c>
      <x:c r="N1465" s="267" t="n">
        <x:f>MAX(M1465-FARMER_HOURS,0)/TEMP_HOURS_PER_WORKER</x:f>
        <x:v>0.7290689518732625</x:v>
      </x:c>
      <x:c r="O1465" s="268" t="n">
        <x:f>I1465*TOMATO_PRICE+J1465*CARROT_PRICE+K1465*MESCLUN_PRICE</x:f>
        <x:v>88682</x:v>
      </x:c>
      <x:c r="P1465" s="268" t="n">
        <x:f>I1465*TOMATO_FERTILIZER+J1465*CARROT_FERTILIZER+K1465*MESCLUN_FERTILIZER</x:f>
        <x:v>24200</x:v>
      </x:c>
      <x:c r="Q1465" s="268" t="n">
        <x:f>MIN(M1465,FARMER_HOURS)*FARMER_RATE+MAX(M1465-FARMER_HOURS,0)*TEMP_RATE</x:f>
        <x:v>43226.72379683156</x:v>
      </x:c>
      <x:c r="R1465" s="268" t="n">
        <x:f>O1465-P1465-Q1465-FIXED_COST</x:f>
        <x:v>1255.2762031684397</x:v>
      </x:c>
      <x:c r="S1465" s="139" t="str">
        <x:f>IF(AND(L1465&lt;=TOTAL_BED_CAP,N1465&lt;=TEMP_WORKER_CAP),"YES","NO")</x:f>
        <x:v>YES</x:v>
      </x:c>
      <x:c r="T1465" s="139" t="n">
        <x:f>IF(S1465="YES",R1465,-1E+99)</x:f>
        <x:v>1255.2762031684397</x:v>
      </x:c>
    </x:row>
    <x:row r="1466">
      <x:c r="A1466" s="139"/>
      <x:c r="B1466" s="139"/>
      <x:c r="C1466" s="139"/>
      <x:c r="D1466" s="139"/>
      <x:c r="E1466" s="139"/>
      <x:c r="F1466" s="139"/>
      <x:c r="G1466" s="139"/>
      <x:c r="H1466" s="139"/>
      <x:c r="I1466" s="266" t="n">
        <x:f>INT((ROW()-ROW($I$46))/((CARROT_CAP+1)*(MESCLUN_CAP+1)))</x:f>
        <x:v>2</x:v>
      </x:c>
      <x:c r="J1466" s="266" t="n">
        <x:f>MOD(INT((ROW()-ROW($I$46))/(MESCLUN_CAP+1)),CARROT_CAP+1)</x:f>
        <x:v>3</x:v>
      </x:c>
      <x:c r="K1466" s="266" t="n">
        <x:f>MOD(ROW()-ROW($I$46),MESCLUN_CAP+1)</x:f>
        <x:v>25</x:v>
      </x:c>
      <x:c r="L1466" s="266" t="n">
        <x:f>SUM(I1466:K1466)</x:f>
        <x:v>30</x:v>
      </x:c>
      <x:c r="M1466" s="267" t="n">
        <x:f>I1466*TOMATO_HOURS*WEEKS*(1+TOMATO_DIM)^I1466+J1466*CARROT_HOURS*WEEKS*(1+CARROT_DIM)^J1466+K1466*MESCLUN_HOURS*WEEKS*(1+MESCLUN_DIM)^K1466</x:f>
        <x:v>1849.4372121125955</x:v>
      </x:c>
      <x:c r="N1466" s="267" t="n">
        <x:f>MAX(M1466-FARMER_HOURS,0)/TEMP_HOURS_PER_WORKER</x:f>
        <x:v>0.7843313973004136</x:v>
      </x:c>
      <x:c r="O1466" s="268" t="n">
        <x:f>I1466*TOMATO_PRICE+J1466*CARROT_PRICE+K1466*MESCLUN_PRICE</x:f>
        <x:v>91382</x:v>
      </x:c>
      <x:c r="P1466" s="268" t="n">
        <x:f>I1466*TOMATO_FERTILIZER+J1466*CARROT_FERTILIZER+K1466*MESCLUN_FERTILIZER</x:f>
        <x:v>25080</x:v>
      </x:c>
      <x:c r="Q1466" s="268" t="n">
        <x:f>MIN(M1466,FARMER_HOURS)*FARMER_RATE+MAX(M1466-FARMER_HOURS,0)*TEMP_RATE</x:f>
        <x:v>44608.28493251034</x:v>
      </x:c>
      <x:c r="R1466" s="268" t="n">
        <x:f>O1466-P1466-Q1466-FIXED_COST</x:f>
        <x:v>1693.715067489662</x:v>
      </x:c>
      <x:c r="S1466" s="139" t="str">
        <x:f>IF(AND(L1466&lt;=TOTAL_BED_CAP,N1466&lt;=TEMP_WORKER_CAP),"YES","NO")</x:f>
        <x:v>YES</x:v>
      </x:c>
      <x:c r="T1466" s="139" t="n">
        <x:f>IF(S1466="YES",R1466,-1E+99)</x:f>
        <x:v>1693.715067489662</x:v>
      </x:c>
    </x:row>
    <x:row r="1467">
      <x:c r="A1467" s="139"/>
      <x:c r="B1467" s="139"/>
      <x:c r="C1467" s="139"/>
      <x:c r="D1467" s="139"/>
      <x:c r="E1467" s="139"/>
      <x:c r="F1467" s="139"/>
      <x:c r="G1467" s="139"/>
      <x:c r="H1467" s="139"/>
      <x:c r="I1467" s="266" t="n">
        <x:f>INT((ROW()-ROW($I$46))/((CARROT_CAP+1)*(MESCLUN_CAP+1)))</x:f>
        <x:v>2</x:v>
      </x:c>
      <x:c r="J1467" s="266" t="n">
        <x:f>MOD(INT((ROW()-ROW($I$46))/(MESCLUN_CAP+1)),CARROT_CAP+1)</x:f>
        <x:v>3</x:v>
      </x:c>
      <x:c r="K1467" s="266" t="n">
        <x:f>MOD(ROW()-ROW($I$46),MESCLUN_CAP+1)</x:f>
        <x:v>26</x:v>
      </x:c>
      <x:c r="L1467" s="266" t="n">
        <x:f>SUM(I1467:K1467)</x:f>
        <x:v>31</x:v>
      </x:c>
      <x:c r="M1467" s="267" t="n">
        <x:f>I1467*TOMATO_HOURS*WEEKS*(1+TOMATO_DIM)^I1467+J1467*CARROT_HOURS*WEEKS*(1+CARROT_DIM)^J1467+K1467*MESCLUN_HOURS*WEEKS*(1+MESCLUN_DIM)^K1467</x:f>
        <x:v>1930.7772160733127</x:v>
      </x:c>
      <x:c r="N1467" s="267" t="n">
        <x:f>MAX(M1467-FARMER_HOURS,0)/TEMP_HOURS_PER_WORKER</x:f>
        <x:v>0.8408175111620227</x:v>
      </x:c>
      <x:c r="O1467" s="268" t="n">
        <x:f>I1467*TOMATO_PRICE+J1467*CARROT_PRICE+K1467*MESCLUN_PRICE</x:f>
        <x:v>94082</x:v>
      </x:c>
      <x:c r="P1467" s="268" t="n">
        <x:f>I1467*TOMATO_FERTILIZER+J1467*CARROT_FERTILIZER+K1467*MESCLUN_FERTILIZER</x:f>
        <x:v>25960</x:v>
      </x:c>
      <x:c r="Q1467" s="268" t="n">
        <x:f>MIN(M1467,FARMER_HOURS)*FARMER_RATE+MAX(M1467-FARMER_HOURS,0)*TEMP_RATE</x:f>
        <x:v>46020.43777905057</x:v>
      </x:c>
      <x:c r="R1467" s="268" t="n">
        <x:f>O1467-P1467-Q1467-FIXED_COST</x:f>
        <x:v>2101.5622209494322</x:v>
      </x:c>
      <x:c r="S1467" s="139" t="str">
        <x:f>IF(AND(L1467&lt;=TOTAL_BED_CAP,N1467&lt;=TEMP_WORKER_CAP),"YES","NO")</x:f>
        <x:v>YES</x:v>
      </x:c>
      <x:c r="T1467" s="139" t="n">
        <x:f>IF(S1467="YES",R1467,-1E+99)</x:f>
        <x:v>2101.5622209494322</x:v>
      </x:c>
    </x:row>
    <x:row r="1468">
      <x:c r="A1468" s="139"/>
      <x:c r="B1468" s="139"/>
      <x:c r="C1468" s="139"/>
      <x:c r="D1468" s="139"/>
      <x:c r="E1468" s="139"/>
      <x:c r="F1468" s="139"/>
      <x:c r="G1468" s="139"/>
      <x:c r="H1468" s="139"/>
      <x:c r="I1468" s="266" t="n">
        <x:f>INT((ROW()-ROW($I$46))/((CARROT_CAP+1)*(MESCLUN_CAP+1)))</x:f>
        <x:v>2</x:v>
      </x:c>
      <x:c r="J1468" s="266" t="n">
        <x:f>MOD(INT((ROW()-ROW($I$46))/(MESCLUN_CAP+1)),CARROT_CAP+1)</x:f>
        <x:v>3</x:v>
      </x:c>
      <x:c r="K1468" s="266" t="n">
        <x:f>MOD(ROW()-ROW($I$46),MESCLUN_CAP+1)</x:f>
        <x:v>27</x:v>
      </x:c>
      <x:c r="L1468" s="266" t="n">
        <x:f>SUM(I1468:K1468)</x:f>
        <x:v>32</x:v>
      </x:c>
      <x:c r="M1468" s="267" t="n">
        <x:f>I1468*TOMATO_HOURS*WEEKS*(1+TOMATO_DIM)^I1468+J1468*CARROT_HOURS*WEEKS*(1+CARROT_DIM)^J1468+K1468*MESCLUN_HOURS*WEEKS*(1+MESCLUN_DIM)^K1468</x:f>
        <x:v>2013.91092059307</x:v>
      </x:c>
      <x:c r="N1468" s="267" t="n">
        <x:f>MAX(M1468-FARMER_HOURS,0)/TEMP_HOURS_PER_WORKER</x:f>
        <x:v>0.8985492504118541</x:v>
      </x:c>
      <x:c r="O1468" s="268" t="n">
        <x:f>I1468*TOMATO_PRICE+J1468*CARROT_PRICE+K1468*MESCLUN_PRICE</x:f>
        <x:v>96782</x:v>
      </x:c>
      <x:c r="P1468" s="268" t="n">
        <x:f>I1468*TOMATO_FERTILIZER+J1468*CARROT_FERTILIZER+K1468*MESCLUN_FERTILIZER</x:f>
        <x:v>26840</x:v>
      </x:c>
      <x:c r="Q1468" s="268" t="n">
        <x:f>MIN(M1468,FARMER_HOURS)*FARMER_RATE+MAX(M1468-FARMER_HOURS,0)*TEMP_RATE</x:f>
        <x:v>47463.73126029635</x:v>
      </x:c>
      <x:c r="R1468" s="268" t="n">
        <x:f>O1468-P1468-Q1468-FIXED_COST</x:f>
        <x:v>2478.2687397036498</x:v>
      </x:c>
      <x:c r="S1468" s="139" t="str">
        <x:f>IF(AND(L1468&lt;=TOTAL_BED_CAP,N1468&lt;=TEMP_WORKER_CAP),"YES","NO")</x:f>
        <x:v>YES</x:v>
      </x:c>
      <x:c r="T1468" s="139" t="n">
        <x:f>IF(S1468="YES",R1468,-1E+99)</x:f>
        <x:v>2478.2687397036498</x:v>
      </x:c>
    </x:row>
    <x:row r="1469">
      <x:c r="A1469" s="139"/>
      <x:c r="B1469" s="139"/>
      <x:c r="C1469" s="139"/>
      <x:c r="D1469" s="139"/>
      <x:c r="E1469" s="139"/>
      <x:c r="F1469" s="139"/>
      <x:c r="G1469" s="139"/>
      <x:c r="H1469" s="139"/>
      <x:c r="I1469" s="266" t="n">
        <x:f>INT((ROW()-ROW($I$46))/((CARROT_CAP+1)*(MESCLUN_CAP+1)))</x:f>
        <x:v>2</x:v>
      </x:c>
      <x:c r="J1469" s="266" t="n">
        <x:f>MOD(INT((ROW()-ROW($I$46))/(MESCLUN_CAP+1)),CARROT_CAP+1)</x:f>
        <x:v>3</x:v>
      </x:c>
      <x:c r="K1469" s="266" t="n">
        <x:f>MOD(ROW()-ROW($I$46),MESCLUN_CAP+1)</x:f>
        <x:v>28</x:v>
      </x:c>
      <x:c r="L1469" s="266" t="n">
        <x:f>SUM(I1469:K1469)</x:f>
        <x:v>33</x:v>
      </x:c>
      <x:c r="M1469" s="267" t="n">
        <x:f>I1469*TOMATO_HOURS*WEEKS*(1+TOMATO_DIM)^I1469+J1469*CARROT_HOURS*WEEKS*(1+CARROT_DIM)^J1469+K1469*MESCLUN_HOURS*WEEKS*(1+MESCLUN_DIM)^K1469</x:f>
        <x:v>2098.870458810223</x:v>
      </x:c>
      <x:c r="N1469" s="267" t="n">
        <x:f>MAX(M1469-FARMER_HOURS,0)/TEMP_HOURS_PER_WORKER</x:f>
        <x:v>0.9575489297293217</x:v>
      </x:c>
      <x:c r="O1469" s="268" t="n">
        <x:f>I1469*TOMATO_PRICE+J1469*CARROT_PRICE+K1469*MESCLUN_PRICE</x:f>
        <x:v>99482</x:v>
      </x:c>
      <x:c r="P1469" s="268" t="n">
        <x:f>I1469*TOMATO_FERTILIZER+J1469*CARROT_FERTILIZER+K1469*MESCLUN_FERTILIZER</x:f>
        <x:v>27720</x:v>
      </x:c>
      <x:c r="Q1469" s="268" t="n">
        <x:f>MIN(M1469,FARMER_HOURS)*FARMER_RATE+MAX(M1469-FARMER_HOURS,0)*TEMP_RATE</x:f>
        <x:v>48938.72324323304</x:v>
      </x:c>
      <x:c r="R1469" s="268" t="n">
        <x:f>O1469-P1469-Q1469-FIXED_COST</x:f>
        <x:v>2823.276756766958</x:v>
      </x:c>
      <x:c r="S1469" s="139" t="str">
        <x:f>IF(AND(L1469&lt;=TOTAL_BED_CAP,N1469&lt;=TEMP_WORKER_CAP),"YES","NO")</x:f>
        <x:v>YES</x:v>
      </x:c>
      <x:c r="T1469" s="139" t="n">
        <x:f>IF(S1469="YES",R1469,-1E+99)</x:f>
        <x:v>2823.276756766958</x:v>
      </x:c>
    </x:row>
    <x:row r="1470">
      <x:c r="A1470" s="139"/>
      <x:c r="B1470" s="139"/>
      <x:c r="C1470" s="139"/>
      <x:c r="D1470" s="139"/>
      <x:c r="E1470" s="139"/>
      <x:c r="F1470" s="139"/>
      <x:c r="G1470" s="139"/>
      <x:c r="H1470" s="139"/>
      <x:c r="I1470" s="266" t="n">
        <x:f>INT((ROW()-ROW($I$46))/((CARROT_CAP+1)*(MESCLUN_CAP+1)))</x:f>
        <x:v>2</x:v>
      </x:c>
      <x:c r="J1470" s="266" t="n">
        <x:f>MOD(INT((ROW()-ROW($I$46))/(MESCLUN_CAP+1)),CARROT_CAP+1)</x:f>
        <x:v>3</x:v>
      </x:c>
      <x:c r="K1470" s="266" t="n">
        <x:f>MOD(ROW()-ROW($I$46),MESCLUN_CAP+1)</x:f>
        <x:v>29</x:v>
      </x:c>
      <x:c r="L1470" s="266" t="n">
        <x:f>SUM(I1470:K1470)</x:f>
        <x:v>34</x:v>
      </x:c>
      <x:c r="M1470" s="267" t="n">
        <x:f>I1470*TOMATO_HOURS*WEEKS*(1+TOMATO_DIM)^I1470+J1470*CARROT_HOURS*WEEKS*(1+CARROT_DIM)^J1470+K1470*MESCLUN_HOURS*WEEKS*(1+MESCLUN_DIM)^K1470</x:f>
        <x:v>2185.6884869258765</x:v>
      </x:c>
      <x:c r="N1470" s="267" t="n">
        <x:f>MAX(M1470-FARMER_HOURS,0)/TEMP_HOURS_PER_WORKER</x:f>
        <x:v>1.0178392270318588</x:v>
      </x:c>
      <x:c r="O1470" s="268" t="n">
        <x:f>I1470*TOMATO_PRICE+J1470*CARROT_PRICE+K1470*MESCLUN_PRICE</x:f>
        <x:v>102182</x:v>
      </x:c>
      <x:c r="P1470" s="268" t="n">
        <x:f>I1470*TOMATO_FERTILIZER+J1470*CARROT_FERTILIZER+K1470*MESCLUN_FERTILIZER</x:f>
        <x:v>28600</x:v>
      </x:c>
      <x:c r="Q1470" s="268" t="n">
        <x:f>MIN(M1470,FARMER_HOURS)*FARMER_RATE+MAX(M1470-FARMER_HOURS,0)*TEMP_RATE</x:f>
        <x:v>50445.98067579647</x:v>
      </x:c>
      <x:c r="R1470" s="268" t="n">
        <x:f>O1470-P1470-Q1470-FIXED_COST</x:f>
        <x:v>3136.019324203531</x:v>
      </x:c>
      <x:c r="S1470" s="139" t="str">
        <x:f>IF(AND(L1470&lt;=TOTAL_BED_CAP,N1470&lt;=TEMP_WORKER_CAP),"YES","NO")</x:f>
        <x:v>YES</x:v>
      </x:c>
      <x:c r="T1470" s="139" t="n">
        <x:f>IF(S1470="YES",R1470,-1E+99)</x:f>
        <x:v>3136.019324203531</x:v>
      </x:c>
    </x:row>
    <x:row r="1471">
      <x:c r="A1471" s="139"/>
      <x:c r="B1471" s="139"/>
      <x:c r="C1471" s="139"/>
      <x:c r="D1471" s="139"/>
      <x:c r="E1471" s="139"/>
      <x:c r="F1471" s="139"/>
      <x:c r="G1471" s="139"/>
      <x:c r="H1471" s="139"/>
      <x:c r="I1471" s="266" t="n">
        <x:f>INT((ROW()-ROW($I$46))/((CARROT_CAP+1)*(MESCLUN_CAP+1)))</x:f>
        <x:v>2</x:v>
      </x:c>
      <x:c r="J1471" s="266" t="n">
        <x:f>MOD(INT((ROW()-ROW($I$46))/(MESCLUN_CAP+1)),CARROT_CAP+1)</x:f>
        <x:v>3</x:v>
      </x:c>
      <x:c r="K1471" s="266" t="n">
        <x:f>MOD(ROW()-ROW($I$46),MESCLUN_CAP+1)</x:f>
        <x:v>30</x:v>
      </x:c>
      <x:c r="L1471" s="266" t="n">
        <x:f>SUM(I1471:K1471)</x:f>
        <x:v>35</x:v>
      </x:c>
      <x:c r="M1471" s="267" t="n">
        <x:f>I1471*TOMATO_HOURS*WEEKS*(1+TOMATO_DIM)^I1471+J1471*CARROT_HOURS*WEEKS*(1+CARROT_DIM)^J1471+K1471*MESCLUN_HOURS*WEEKS*(1+MESCLUN_DIM)^K1471</x:f>
        <x:v>2274.3981922596467</x:v>
      </x:c>
      <x:c r="N1471" s="267" t="n">
        <x:f>MAX(M1471-FARMER_HOURS,0)/TEMP_HOURS_PER_WORKER</x:f>
        <x:v>1.0794431890691991</x:v>
      </x:c>
      <x:c r="O1471" s="268" t="n">
        <x:f>I1471*TOMATO_PRICE+J1471*CARROT_PRICE+K1471*MESCLUN_PRICE</x:f>
        <x:v>104882</x:v>
      </x:c>
      <x:c r="P1471" s="268" t="n">
        <x:f>I1471*TOMATO_FERTILIZER+J1471*CARROT_FERTILIZER+K1471*MESCLUN_FERTILIZER</x:f>
        <x:v>29480</x:v>
      </x:c>
      <x:c r="Q1471" s="268" t="n">
        <x:f>MIN(M1471,FARMER_HOURS)*FARMER_RATE+MAX(M1471-FARMER_HOURS,0)*TEMP_RATE</x:f>
        <x:v>51986.07972672998</x:v>
      </x:c>
      <x:c r="R1471" s="268" t="n">
        <x:f>O1471-P1471-Q1471-FIXED_COST</x:f>
        <x:v>3415.9202732700214</x:v>
      </x:c>
      <x:c r="S1471" s="139" t="str">
        <x:f>IF(AND(L1471&lt;=TOTAL_BED_CAP,N1471&lt;=TEMP_WORKER_CAP),"YES","NO")</x:f>
        <x:v>YES</x:v>
      </x:c>
      <x:c r="T1471" s="139" t="n">
        <x:f>IF(S1471="YES",R1471,-1E+99)</x:f>
        <x:v>3415.9202732700214</x:v>
      </x:c>
    </x:row>
    <x:row r="1472">
      <x:c r="A1472" s="139"/>
      <x:c r="B1472" s="139"/>
      <x:c r="C1472" s="139"/>
      <x:c r="D1472" s="139"/>
      <x:c r="E1472" s="139"/>
      <x:c r="F1472" s="139"/>
      <x:c r="G1472" s="139"/>
      <x:c r="H1472" s="139"/>
      <x:c r="I1472" s="266" t="n">
        <x:f>INT((ROW()-ROW($I$46))/((CARROT_CAP+1)*(MESCLUN_CAP+1)))</x:f>
        <x:v>2</x:v>
      </x:c>
      <x:c r="J1472" s="266" t="n">
        <x:f>MOD(INT((ROW()-ROW($I$46))/(MESCLUN_CAP+1)),CARROT_CAP+1)</x:f>
        <x:v>4</x:v>
      </x:c>
      <x:c r="K1472" s="266" t="n">
        <x:f>MOD(ROW()-ROW($I$46),MESCLUN_CAP+1)</x:f>
        <x:v>0</x:v>
      </x:c>
      <x:c r="L1472" s="266" t="n">
        <x:f>SUM(I1472:K1472)</x:f>
        <x:v>6</x:v>
      </x:c>
      <x:c r="M1472" s="267" t="n">
        <x:f>I1472*TOMATO_HOURS*WEEKS*(1+TOMATO_DIM)^I1472+J1472*CARROT_HOURS*WEEKS*(1+CARROT_DIM)^J1472+K1472*MESCLUN_HOURS*WEEKS*(1+MESCLUN_DIM)^K1472</x:f>
        <x:v>350.257546875</x:v>
      </x:c>
      <x:c r="N1472" s="267" t="n">
        <x:f>MAX(M1472-FARMER_HOURS,0)/TEMP_HOURS_PER_WORKER</x:f>
        <x:v>0</x:v>
      </x:c>
      <x:c r="O1472" s="268" t="n">
        <x:f>I1472*TOMATO_PRICE+J1472*CARROT_PRICE+K1472*MESCLUN_PRICE</x:f>
        <x:v>25976</x:v>
      </x:c>
      <x:c r="P1472" s="268" t="n">
        <x:f>I1472*TOMATO_FERTILIZER+J1472*CARROT_FERTILIZER+K1472*MESCLUN_FERTILIZER</x:f>
        <x:v>3520</x:v>
      </x:c>
      <x:c r="Q1472" s="268" t="n">
        <x:f>MIN(M1472,FARMER_HOURS)*FARMER_RATE+MAX(M1472-FARMER_HOURS,0)*TEMP_RATE</x:f>
        <x:v>12161.720377604166</x:v>
      </x:c>
      <x:c r="R1472" s="268" t="n">
        <x:f>O1472-P1472-Q1472-FIXED_COST</x:f>
        <x:v>-9705.720377604166</x:v>
      </x:c>
      <x:c r="S1472" s="139" t="str">
        <x:f>IF(AND(L1472&lt;=TOTAL_BED_CAP,N1472&lt;=TEMP_WORKER_CAP),"YES","NO")</x:f>
        <x:v>YES</x:v>
      </x:c>
      <x:c r="T1472" s="139" t="n">
        <x:f>IF(S1472="YES",R1472,-1E+99)</x:f>
        <x:v>-9705.720377604166</x:v>
      </x:c>
    </x:row>
    <x:row r="1473">
      <x:c r="A1473" s="139"/>
      <x:c r="B1473" s="139"/>
      <x:c r="C1473" s="139"/>
      <x:c r="D1473" s="139"/>
      <x:c r="E1473" s="139"/>
      <x:c r="F1473" s="139"/>
      <x:c r="G1473" s="139"/>
      <x:c r="H1473" s="139"/>
      <x:c r="I1473" s="266" t="n">
        <x:f>INT((ROW()-ROW($I$46))/((CARROT_CAP+1)*(MESCLUN_CAP+1)))</x:f>
        <x:v>2</x:v>
      </x:c>
      <x:c r="J1473" s="266" t="n">
        <x:f>MOD(INT((ROW()-ROW($I$46))/(MESCLUN_CAP+1)),CARROT_CAP+1)</x:f>
        <x:v>4</x:v>
      </x:c>
      <x:c r="K1473" s="266" t="n">
        <x:f>MOD(ROW()-ROW($I$46),MESCLUN_CAP+1)</x:f>
        <x:v>1</x:v>
      </x:c>
      <x:c r="L1473" s="266" t="n">
        <x:f>SUM(I1473:K1473)</x:f>
        <x:v>7</x:v>
      </x:c>
      <x:c r="M1473" s="267" t="n">
        <x:f>I1473*TOMATO_HOURS*WEEKS*(1+TOMATO_DIM)^I1473+J1473*CARROT_HOURS*WEEKS*(1+CARROT_DIM)^J1473+K1473*MESCLUN_HOURS*WEEKS*(1+MESCLUN_DIM)^K1473</x:f>
        <x:v>395.820046875</x:v>
      </x:c>
      <x:c r="N1473" s="267" t="n">
        <x:f>MAX(M1473-FARMER_HOURS,0)/TEMP_HOURS_PER_WORKER</x:f>
        <x:v>0</x:v>
      </x:c>
      <x:c r="O1473" s="268" t="n">
        <x:f>I1473*TOMATO_PRICE+J1473*CARROT_PRICE+K1473*MESCLUN_PRICE</x:f>
        <x:v>28676</x:v>
      </x:c>
      <x:c r="P1473" s="268" t="n">
        <x:f>I1473*TOMATO_FERTILIZER+J1473*CARROT_FERTILIZER+K1473*MESCLUN_FERTILIZER</x:f>
        <x:v>4400</x:v>
      </x:c>
      <x:c r="Q1473" s="268" t="n">
        <x:f>MIN(M1473,FARMER_HOURS)*FARMER_RATE+MAX(M1473-FARMER_HOURS,0)*TEMP_RATE</x:f>
        <x:v>13743.751627604166</x:v>
      </x:c>
      <x:c r="R1473" s="268" t="n">
        <x:f>O1473-P1473-Q1473-FIXED_COST</x:f>
        <x:v>-9467.751627604166</x:v>
      </x:c>
      <x:c r="S1473" s="139" t="str">
        <x:f>IF(AND(L1473&lt;=TOTAL_BED_CAP,N1473&lt;=TEMP_WORKER_CAP),"YES","NO")</x:f>
        <x:v>YES</x:v>
      </x:c>
      <x:c r="T1473" s="139" t="n">
        <x:f>IF(S1473="YES",R1473,-1E+99)</x:f>
        <x:v>-9467.751627604166</x:v>
      </x:c>
    </x:row>
    <x:row r="1474">
      <x:c r="A1474" s="139"/>
      <x:c r="B1474" s="139"/>
      <x:c r="C1474" s="139"/>
      <x:c r="D1474" s="139"/>
      <x:c r="E1474" s="139"/>
      <x:c r="F1474" s="139"/>
      <x:c r="G1474" s="139"/>
      <x:c r="H1474" s="139"/>
      <x:c r="I1474" s="266" t="n">
        <x:f>INT((ROW()-ROW($I$46))/((CARROT_CAP+1)*(MESCLUN_CAP+1)))</x:f>
        <x:v>2</x:v>
      </x:c>
      <x:c r="J1474" s="266" t="n">
        <x:f>MOD(INT((ROW()-ROW($I$46))/(MESCLUN_CAP+1)),CARROT_CAP+1)</x:f>
        <x:v>4</x:v>
      </x:c>
      <x:c r="K1474" s="266" t="n">
        <x:f>MOD(ROW()-ROW($I$46),MESCLUN_CAP+1)</x:f>
        <x:v>2</x:v>
      </x:c>
      <x:c r="L1474" s="266" t="n">
        <x:f>SUM(I1474:K1474)</x:f>
        <x:v>8</x:v>
      </x:c>
      <x:c r="M1474" s="267" t="n">
        <x:f>I1474*TOMATO_HOURS*WEEKS*(1+TOMATO_DIM)^I1474+J1474*CARROT_HOURS*WEEKS*(1+CARROT_DIM)^J1474+K1474*MESCLUN_HOURS*WEEKS*(1+MESCLUN_DIM)^K1474</x:f>
        <x:v>442.521609375</x:v>
      </x:c>
      <x:c r="N1474" s="267" t="n">
        <x:f>MAX(M1474-FARMER_HOURS,0)/TEMP_HOURS_PER_WORKER</x:f>
        <x:v>0</x:v>
      </x:c>
      <x:c r="O1474" s="268" t="n">
        <x:f>I1474*TOMATO_PRICE+J1474*CARROT_PRICE+K1474*MESCLUN_PRICE</x:f>
        <x:v>31376</x:v>
      </x:c>
      <x:c r="P1474" s="268" t="n">
        <x:f>I1474*TOMATO_FERTILIZER+J1474*CARROT_FERTILIZER+K1474*MESCLUN_FERTILIZER</x:f>
        <x:v>5280</x:v>
      </x:c>
      <x:c r="Q1474" s="268" t="n">
        <x:f>MIN(M1474,FARMER_HOURS)*FARMER_RATE+MAX(M1474-FARMER_HOURS,0)*TEMP_RATE</x:f>
        <x:v>15365.333658854168</x:v>
      </x:c>
      <x:c r="R1474" s="268" t="n">
        <x:f>O1474-P1474-Q1474-FIXED_COST</x:f>
        <x:v>-9269.333658854168</x:v>
      </x:c>
      <x:c r="S1474" s="139" t="str">
        <x:f>IF(AND(L1474&lt;=TOTAL_BED_CAP,N1474&lt;=TEMP_WORKER_CAP),"YES","NO")</x:f>
        <x:v>YES</x:v>
      </x:c>
      <x:c r="T1474" s="139" t="n">
        <x:f>IF(S1474="YES",R1474,-1E+99)</x:f>
        <x:v>-9269.333658854168</x:v>
      </x:c>
    </x:row>
    <x:row r="1475">
      <x:c r="A1475" s="139"/>
      <x:c r="B1475" s="139"/>
      <x:c r="C1475" s="139"/>
      <x:c r="D1475" s="139"/>
      <x:c r="E1475" s="139"/>
      <x:c r="F1475" s="139"/>
      <x:c r="G1475" s="139"/>
      <x:c r="H1475" s="139"/>
      <x:c r="I1475" s="266" t="n">
        <x:f>INT((ROW()-ROW($I$46))/((CARROT_CAP+1)*(MESCLUN_CAP+1)))</x:f>
        <x:v>2</x:v>
      </x:c>
      <x:c r="J1475" s="266" t="n">
        <x:f>MOD(INT((ROW()-ROW($I$46))/(MESCLUN_CAP+1)),CARROT_CAP+1)</x:f>
        <x:v>4</x:v>
      </x:c>
      <x:c r="K1475" s="266" t="n">
        <x:f>MOD(ROW()-ROW($I$46),MESCLUN_CAP+1)</x:f>
        <x:v>3</x:v>
      </x:c>
      <x:c r="L1475" s="266" t="n">
        <x:f>SUM(I1475:K1475)</x:f>
        <x:v>9</x:v>
      </x:c>
      <x:c r="M1475" s="267" t="n">
        <x:f>I1475*TOMATO_HOURS*WEEKS*(1+TOMATO_DIM)^I1475+J1475*CARROT_HOURS*WEEKS*(1+CARROT_DIM)^J1475+K1475*MESCLUN_HOURS*WEEKS*(1+MESCLUN_DIM)^K1475</x:f>
        <x:v>490.38359179687495</x:v>
      </x:c>
      <x:c r="N1475" s="267" t="n">
        <x:f>MAX(M1475-FARMER_HOURS,0)/TEMP_HOURS_PER_WORKER</x:f>
        <x:v>0</x:v>
      </x:c>
      <x:c r="O1475" s="268" t="n">
        <x:f>I1475*TOMATO_PRICE+J1475*CARROT_PRICE+K1475*MESCLUN_PRICE</x:f>
        <x:v>34076</x:v>
      </x:c>
      <x:c r="P1475" s="268" t="n">
        <x:f>I1475*TOMATO_FERTILIZER+J1475*CARROT_FERTILIZER+K1475*MESCLUN_FERTILIZER</x:f>
        <x:v>6160</x:v>
      </x:c>
      <x:c r="Q1475" s="268" t="n">
        <x:f>MIN(M1475,FARMER_HOURS)*FARMER_RATE+MAX(M1475-FARMER_HOURS,0)*TEMP_RATE</x:f>
        <x:v>17027.2080485026</x:v>
      </x:c>
      <x:c r="R1475" s="268" t="n">
        <x:f>O1475-P1475-Q1475-FIXED_COST</x:f>
        <x:v>-9111.208048502602</x:v>
      </x:c>
      <x:c r="S1475" s="139" t="str">
        <x:f>IF(AND(L1475&lt;=TOTAL_BED_CAP,N1475&lt;=TEMP_WORKER_CAP),"YES","NO")</x:f>
        <x:v>YES</x:v>
      </x:c>
      <x:c r="T1475" s="139" t="n">
        <x:f>IF(S1475="YES",R1475,-1E+99)</x:f>
        <x:v>-9111.208048502602</x:v>
      </x:c>
    </x:row>
    <x:row r="1476">
      <x:c r="A1476" s="139"/>
      <x:c r="B1476" s="139"/>
      <x:c r="C1476" s="139"/>
      <x:c r="D1476" s="139"/>
      <x:c r="E1476" s="139"/>
      <x:c r="F1476" s="139"/>
      <x:c r="G1476" s="139"/>
      <x:c r="H1476" s="139"/>
      <x:c r="I1476" s="266" t="n">
        <x:f>INT((ROW()-ROW($I$46))/((CARROT_CAP+1)*(MESCLUN_CAP+1)))</x:f>
        <x:v>2</x:v>
      </x:c>
      <x:c r="J1476" s="266" t="n">
        <x:f>MOD(INT((ROW()-ROW($I$46))/(MESCLUN_CAP+1)),CARROT_CAP+1)</x:f>
        <x:v>4</x:v>
      </x:c>
      <x:c r="K1476" s="266" t="n">
        <x:f>MOD(ROW()-ROW($I$46),MESCLUN_CAP+1)</x:f>
        <x:v>4</x:v>
      </x:c>
      <x:c r="L1476" s="266" t="n">
        <x:f>SUM(I1476:K1476)</x:f>
        <x:v>10</x:v>
      </x:c>
      <x:c r="M1476" s="267" t="n">
        <x:f>I1476*TOMATO_HOURS*WEEKS*(1+TOMATO_DIM)^I1476+J1476*CARROT_HOURS*WEEKS*(1+CARROT_DIM)^J1476+K1476*MESCLUN_HOURS*WEEKS*(1+MESCLUN_DIM)^K1476</x:f>
        <x:v>539.4277075195312</x:v>
      </x:c>
      <x:c r="N1476" s="267" t="n">
        <x:f>MAX(M1476-FARMER_HOURS,0)/TEMP_HOURS_PER_WORKER</x:f>
        <x:v>0</x:v>
      </x:c>
      <x:c r="O1476" s="268" t="n">
        <x:f>I1476*TOMATO_PRICE+J1476*CARROT_PRICE+K1476*MESCLUN_PRICE</x:f>
        <x:v>36776</x:v>
      </x:c>
      <x:c r="P1476" s="268" t="n">
        <x:f>I1476*TOMATO_FERTILIZER+J1476*CARROT_FERTILIZER+K1476*MESCLUN_FERTILIZER</x:f>
        <x:v>7040</x:v>
      </x:c>
      <x:c r="Q1476" s="268" t="n">
        <x:f>MIN(M1476,FARMER_HOURS)*FARMER_RATE+MAX(M1476-FARMER_HOURS,0)*TEMP_RATE</x:f>
        <x:v>18730.128733317055</x:v>
      </x:c>
      <x:c r="R1476" s="268" t="n">
        <x:f>O1476-P1476-Q1476-FIXED_COST</x:f>
        <x:v>-8994.128733317055</x:v>
      </x:c>
      <x:c r="S1476" s="139" t="str">
        <x:f>IF(AND(L1476&lt;=TOTAL_BED_CAP,N1476&lt;=TEMP_WORKER_CAP),"YES","NO")</x:f>
        <x:v>YES</x:v>
      </x:c>
      <x:c r="T1476" s="139" t="n">
        <x:f>IF(S1476="YES",R1476,-1E+99)</x:f>
        <x:v>-8994.128733317055</x:v>
      </x:c>
    </x:row>
    <x:row r="1477">
      <x:c r="A1477" s="139"/>
      <x:c r="B1477" s="139"/>
      <x:c r="C1477" s="139"/>
      <x:c r="D1477" s="139"/>
      <x:c r="E1477" s="139"/>
      <x:c r="F1477" s="139"/>
      <x:c r="G1477" s="139"/>
      <x:c r="H1477" s="139"/>
      <x:c r="I1477" s="266" t="n">
        <x:f>INT((ROW()-ROW($I$46))/((CARROT_CAP+1)*(MESCLUN_CAP+1)))</x:f>
        <x:v>2</x:v>
      </x:c>
      <x:c r="J1477" s="266" t="n">
        <x:f>MOD(INT((ROW()-ROW($I$46))/(MESCLUN_CAP+1)),CARROT_CAP+1)</x:f>
        <x:v>4</x:v>
      </x:c>
      <x:c r="K1477" s="266" t="n">
        <x:f>MOD(ROW()-ROW($I$46),MESCLUN_CAP+1)</x:f>
        <x:v>5</x:v>
      </x:c>
      <x:c r="L1477" s="266" t="n">
        <x:f>SUM(I1477:K1477)</x:f>
        <x:v>11</x:v>
      </x:c>
      <x:c r="M1477" s="267" t="n">
        <x:f>I1477*TOMATO_HOURS*WEEKS*(1+TOMATO_DIM)^I1477+J1477*CARROT_HOURS*WEEKS*(1+CARROT_DIM)^J1477+K1477*MESCLUN_HOURS*WEEKS*(1+MESCLUN_DIM)^K1477</x:f>
        <x:v>589.6760314407348</x:v>
      </x:c>
      <x:c r="N1477" s="267" t="n">
        <x:f>MAX(M1477-FARMER_HOURS,0)/TEMP_HOURS_PER_WORKER</x:f>
        <x:v>0</x:v>
      </x:c>
      <x:c r="O1477" s="268" t="n">
        <x:f>I1477*TOMATO_PRICE+J1477*CARROT_PRICE+K1477*MESCLUN_PRICE</x:f>
        <x:v>39476</x:v>
      </x:c>
      <x:c r="P1477" s="268" t="n">
        <x:f>I1477*TOMATO_FERTILIZER+J1477*CARROT_FERTILIZER+K1477*MESCLUN_FERTILIZER</x:f>
        <x:v>7920</x:v>
      </x:c>
      <x:c r="Q1477" s="268" t="n">
        <x:f>MIN(M1477,FARMER_HOURS)*FARMER_RATE+MAX(M1477-FARMER_HOURS,0)*TEMP_RATE</x:f>
        <x:v>20474.86220280329</x:v>
      </x:c>
      <x:c r="R1477" s="268" t="n">
        <x:f>O1477-P1477-Q1477-FIXED_COST</x:f>
        <x:v>-8918.862202803291</x:v>
      </x:c>
      <x:c r="S1477" s="139" t="str">
        <x:f>IF(AND(L1477&lt;=TOTAL_BED_CAP,N1477&lt;=TEMP_WORKER_CAP),"YES","NO")</x:f>
        <x:v>YES</x:v>
      </x:c>
      <x:c r="T1477" s="139" t="n">
        <x:f>IF(S1477="YES",R1477,-1E+99)</x:f>
        <x:v>-8918.862202803291</x:v>
      </x:c>
    </x:row>
    <x:row r="1478">
      <x:c r="A1478" s="139"/>
      <x:c r="B1478" s="139"/>
      <x:c r="C1478" s="139"/>
      <x:c r="D1478" s="139"/>
      <x:c r="E1478" s="139"/>
      <x:c r="F1478" s="139"/>
      <x:c r="G1478" s="139"/>
      <x:c r="H1478" s="139"/>
      <x:c r="I1478" s="266" t="n">
        <x:f>INT((ROW()-ROW($I$46))/((CARROT_CAP+1)*(MESCLUN_CAP+1)))</x:f>
        <x:v>2</x:v>
      </x:c>
      <x:c r="J1478" s="266" t="n">
        <x:f>MOD(INT((ROW()-ROW($I$46))/(MESCLUN_CAP+1)),CARROT_CAP+1)</x:f>
        <x:v>4</x:v>
      </x:c>
      <x:c r="K1478" s="266" t="n">
        <x:f>MOD(ROW()-ROW($I$46),MESCLUN_CAP+1)</x:f>
        <x:v>6</x:v>
      </x:c>
      <x:c r="L1478" s="266" t="n">
        <x:f>SUM(I1478:K1478)</x:f>
        <x:v>12</x:v>
      </x:c>
      <x:c r="M1478" s="267" t="n">
        <x:f>I1478*TOMATO_HOURS*WEEKS*(1+TOMATO_DIM)^I1478+J1478*CARROT_HOURS*WEEKS*(1+CARROT_DIM)^J1478+K1478*MESCLUN_HOURS*WEEKS*(1+MESCLUN_DIM)^K1478</x:f>
        <x:v>641.1510056223677</x:v>
      </x:c>
      <x:c r="N1478" s="267" t="n">
        <x:f>MAX(M1478-FARMER_HOURS,0)/TEMP_HOURS_PER_WORKER</x:f>
        <x:v>0</x:v>
      </x:c>
      <x:c r="O1478" s="268" t="n">
        <x:f>I1478*TOMATO_PRICE+J1478*CARROT_PRICE+K1478*MESCLUN_PRICE</x:f>
        <x:v>42176</x:v>
      </x:c>
      <x:c r="P1478" s="268" t="n">
        <x:f>I1478*TOMATO_FERTILIZER+J1478*CARROT_FERTILIZER+K1478*MESCLUN_FERTILIZER</x:f>
        <x:v>8800</x:v>
      </x:c>
      <x:c r="Q1478" s="268" t="n">
        <x:f>MIN(M1478,FARMER_HOURS)*FARMER_RATE+MAX(M1478-FARMER_HOURS,0)*TEMP_RATE</x:f>
        <x:v>22262.187695221102</x:v>
      </x:c>
      <x:c r="R1478" s="268" t="n">
        <x:f>O1478-P1478-Q1478-FIXED_COST</x:f>
        <x:v>-8886.187695221102</x:v>
      </x:c>
      <x:c r="S1478" s="139" t="str">
        <x:f>IF(AND(L1478&lt;=TOTAL_BED_CAP,N1478&lt;=TEMP_WORKER_CAP),"YES","NO")</x:f>
        <x:v>YES</x:v>
      </x:c>
      <x:c r="T1478" s="139" t="n">
        <x:f>IF(S1478="YES",R1478,-1E+99)</x:f>
        <x:v>-8886.187695221102</x:v>
      </x:c>
    </x:row>
    <x:row r="1479">
      <x:c r="A1479" s="139"/>
      <x:c r="B1479" s="139"/>
      <x:c r="C1479" s="139"/>
      <x:c r="D1479" s="139"/>
      <x:c r="E1479" s="139"/>
      <x:c r="F1479" s="139"/>
      <x:c r="G1479" s="139"/>
      <x:c r="H1479" s="139"/>
      <x:c r="I1479" s="266" t="n">
        <x:f>INT((ROW()-ROW($I$46))/((CARROT_CAP+1)*(MESCLUN_CAP+1)))</x:f>
        <x:v>2</x:v>
      </x:c>
      <x:c r="J1479" s="266" t="n">
        <x:f>MOD(INT((ROW()-ROW($I$46))/(MESCLUN_CAP+1)),CARROT_CAP+1)</x:f>
        <x:v>4</x:v>
      </x:c>
      <x:c r="K1479" s="266" t="n">
        <x:f>MOD(ROW()-ROW($I$46),MESCLUN_CAP+1)</x:f>
        <x:v>7</x:v>
      </x:c>
      <x:c r="L1479" s="266" t="n">
        <x:f>SUM(I1479:K1479)</x:f>
        <x:v>13</x:v>
      </x:c>
      <x:c r="M1479" s="267" t="n">
        <x:f>I1479*TOMATO_HOURS*WEEKS*(1+TOMATO_DIM)^I1479+J1479*CARROT_HOURS*WEEKS*(1+CARROT_DIM)^J1479+K1479*MESCLUN_HOURS*WEEKS*(1+MESCLUN_DIM)^K1479</x:f>
        <x:v>693.8754450203282</x:v>
      </x:c>
      <x:c r="N1479" s="267" t="n">
        <x:f>MAX(M1479-FARMER_HOURS,0)/TEMP_HOURS_PER_WORKER</x:f>
        <x:v>0</x:v>
      </x:c>
      <x:c r="O1479" s="268" t="n">
        <x:f>I1479*TOMATO_PRICE+J1479*CARROT_PRICE+K1479*MESCLUN_PRICE</x:f>
        <x:v>44876</x:v>
      </x:c>
      <x:c r="P1479" s="268" t="n">
        <x:f>I1479*TOMATO_FERTILIZER+J1479*CARROT_FERTILIZER+K1479*MESCLUN_FERTILIZER</x:f>
        <x:v>9680</x:v>
      </x:c>
      <x:c r="Q1479" s="268" t="n">
        <x:f>MIN(M1479,FARMER_HOURS)*FARMER_RATE+MAX(M1479-FARMER_HOURS,0)*TEMP_RATE</x:f>
        <x:v>24092.897396539174</x:v>
      </x:c>
      <x:c r="R1479" s="268" t="n">
        <x:f>O1479-P1479-Q1479-FIXED_COST</x:f>
        <x:v>-8896.897396539174</x:v>
      </x:c>
      <x:c r="S1479" s="139" t="str">
        <x:f>IF(AND(L1479&lt;=TOTAL_BED_CAP,N1479&lt;=TEMP_WORKER_CAP),"YES","NO")</x:f>
        <x:v>YES</x:v>
      </x:c>
      <x:c r="T1479" s="139" t="n">
        <x:f>IF(S1479="YES",R1479,-1E+99)</x:f>
        <x:v>-8896.897396539174</x:v>
      </x:c>
    </x:row>
    <x:row r="1480">
      <x:c r="A1480" s="139"/>
      <x:c r="B1480" s="139"/>
      <x:c r="C1480" s="139"/>
      <x:c r="D1480" s="139"/>
      <x:c r="E1480" s="139"/>
      <x:c r="F1480" s="139"/>
      <x:c r="G1480" s="139"/>
      <x:c r="H1480" s="139"/>
      <x:c r="I1480" s="266" t="n">
        <x:f>INT((ROW()-ROW($I$46))/((CARROT_CAP+1)*(MESCLUN_CAP+1)))</x:f>
        <x:v>2</x:v>
      </x:c>
      <x:c r="J1480" s="266" t="n">
        <x:f>MOD(INT((ROW()-ROW($I$46))/(MESCLUN_CAP+1)),CARROT_CAP+1)</x:f>
        <x:v>4</x:v>
      </x:c>
      <x:c r="K1480" s="266" t="n">
        <x:f>MOD(ROW()-ROW($I$46),MESCLUN_CAP+1)</x:f>
        <x:v>8</x:v>
      </x:c>
      <x:c r="L1480" s="266" t="n">
        <x:f>SUM(I1480:K1480)</x:f>
        <x:v>14</x:v>
      </x:c>
      <x:c r="M1480" s="267" t="n">
        <x:f>I1480*TOMATO_HOURS*WEEKS*(1+TOMATO_DIM)^I1480+J1480*CARROT_HOURS*WEEKS*(1+CARROT_DIM)^J1480+K1480*MESCLUN_HOURS*WEEKS*(1+MESCLUN_DIM)^K1480</x:f>
        <x:v>747.8725433003083</x:v>
      </x:c>
      <x:c r="N1480" s="267" t="n">
        <x:f>MAX(M1480-FARMER_HOURS,0)/TEMP_HOURS_PER_WORKER</x:f>
        <x:v>0.019355932847436304</x:v>
      </x:c>
      <x:c r="O1480" s="268" t="n">
        <x:f>I1480*TOMATO_PRICE+J1480*CARROT_PRICE+K1480*MESCLUN_PRICE</x:f>
        <x:v>47576</x:v>
      </x:c>
      <x:c r="P1480" s="268" t="n">
        <x:f>I1480*TOMATO_FERTILIZER+J1480*CARROT_FERTILIZER+K1480*MESCLUN_FERTILIZER</x:f>
        <x:v>10560</x:v>
      </x:c>
      <x:c r="Q1480" s="268" t="n">
        <x:f>MIN(M1480,FARMER_HOURS)*FARMER_RATE+MAX(M1480-FARMER_HOURS,0)*TEMP_RATE</x:f>
        <x:v>25483.89832118591</x:v>
      </x:c>
      <x:c r="R1480" s="268" t="n">
        <x:f>O1480-P1480-Q1480-FIXED_COST</x:f>
        <x:v>-8467.898321185909</x:v>
      </x:c>
      <x:c r="S1480" s="139" t="str">
        <x:f>IF(AND(L1480&lt;=TOTAL_BED_CAP,N1480&lt;=TEMP_WORKER_CAP),"YES","NO")</x:f>
        <x:v>YES</x:v>
      </x:c>
      <x:c r="T1480" s="139" t="n">
        <x:f>IF(S1480="YES",R1480,-1E+99)</x:f>
        <x:v>-8467.898321185909</x:v>
      </x:c>
    </x:row>
    <x:row r="1481">
      <x:c r="A1481" s="139"/>
      <x:c r="B1481" s="139"/>
      <x:c r="C1481" s="139"/>
      <x:c r="D1481" s="139"/>
      <x:c r="E1481" s="139"/>
      <x:c r="F1481" s="139"/>
      <x:c r="G1481" s="139"/>
      <x:c r="H1481" s="139"/>
      <x:c r="I1481" s="266" t="n">
        <x:f>INT((ROW()-ROW($I$46))/((CARROT_CAP+1)*(MESCLUN_CAP+1)))</x:f>
        <x:v>2</x:v>
      </x:c>
      <x:c r="J1481" s="266" t="n">
        <x:f>MOD(INT((ROW()-ROW($I$46))/(MESCLUN_CAP+1)),CARROT_CAP+1)</x:f>
        <x:v>4</x:v>
      </x:c>
      <x:c r="K1481" s="266" t="n">
        <x:f>MOD(ROW()-ROW($I$46),MESCLUN_CAP+1)</x:f>
        <x:v>9</x:v>
      </x:c>
      <x:c r="L1481" s="266" t="n">
        <x:f>SUM(I1481:K1481)</x:f>
        <x:v>15</x:v>
      </x:c>
      <x:c r="M1481" s="267" t="n">
        <x:f>I1481*TOMATO_HOURS*WEEKS*(1+TOMATO_DIM)^I1481+J1481*CARROT_HOURS*WEEKS*(1+CARROT_DIM)^J1481+K1481*MESCLUN_HOURS*WEEKS*(1+MESCLUN_DIM)^K1481</x:f>
        <x:v>803.1658787407027</x:v>
      </x:c>
      <x:c r="N1481" s="267" t="n">
        <x:f>MAX(M1481-FARMER_HOURS,0)/TEMP_HOURS_PER_WORKER</x:f>
        <x:v>0.05775408245882135</x:v>
      </x:c>
      <x:c r="O1481" s="268" t="n">
        <x:f>I1481*TOMATO_PRICE+J1481*CARROT_PRICE+K1481*MESCLUN_PRICE</x:f>
        <x:v>50276</x:v>
      </x:c>
      <x:c r="P1481" s="268" t="n">
        <x:f>I1481*TOMATO_FERTILIZER+J1481*CARROT_FERTILIZER+K1481*MESCLUN_FERTILIZER</x:f>
        <x:v>11440</x:v>
      </x:c>
      <x:c r="Q1481" s="268" t="n">
        <x:f>MIN(M1481,FARMER_HOURS)*FARMER_RATE+MAX(M1481-FARMER_HOURS,0)*TEMP_RATE</x:f>
        <x:v>26443.852061470534</x:v>
      </x:c>
      <x:c r="R1481" s="268" t="n">
        <x:f>O1481-P1481-Q1481-FIXED_COST</x:f>
        <x:v>-7607.852061470534</x:v>
      </x:c>
      <x:c r="S1481" s="139" t="str">
        <x:f>IF(AND(L1481&lt;=TOTAL_BED_CAP,N1481&lt;=TEMP_WORKER_CAP),"YES","NO")</x:f>
        <x:v>YES</x:v>
      </x:c>
      <x:c r="T1481" s="139" t="n">
        <x:f>IF(S1481="YES",R1481,-1E+99)</x:f>
        <x:v>-7607.852061470534</x:v>
      </x:c>
    </x:row>
    <x:row r="1482">
      <x:c r="A1482" s="139"/>
      <x:c r="B1482" s="139"/>
      <x:c r="C1482" s="139"/>
      <x:c r="D1482" s="139"/>
      <x:c r="E1482" s="139"/>
      <x:c r="F1482" s="139"/>
      <x:c r="G1482" s="139"/>
      <x:c r="H1482" s="139"/>
      <x:c r="I1482" s="266" t="n">
        <x:f>INT((ROW()-ROW($I$46))/((CARROT_CAP+1)*(MESCLUN_CAP+1)))</x:f>
        <x:v>2</x:v>
      </x:c>
      <x:c r="J1482" s="266" t="n">
        <x:f>MOD(INT((ROW()-ROW($I$46))/(MESCLUN_CAP+1)),CARROT_CAP+1)</x:f>
        <x:v>4</x:v>
      </x:c>
      <x:c r="K1482" s="266" t="n">
        <x:f>MOD(ROW()-ROW($I$46),MESCLUN_CAP+1)</x:f>
        <x:v>10</x:v>
      </x:c>
      <x:c r="L1482" s="266" t="n">
        <x:f>SUM(I1482:K1482)</x:f>
        <x:v>16</x:v>
      </x:c>
      <x:c r="M1482" s="267" t="n">
        <x:f>I1482*TOMATO_HOURS*WEEKS*(1+TOMATO_DIM)^I1482+J1482*CARROT_HOURS*WEEKS*(1+CARROT_DIM)^J1482+K1482*MESCLUN_HOURS*WEEKS*(1+MESCLUN_DIM)^K1482</x:f>
        <x:v>859.7794202239155</x:v>
      </x:c>
      <x:c r="N1482" s="267" t="n">
        <x:f>MAX(M1482-FARMER_HOURS,0)/TEMP_HOURS_PER_WORKER</x:f>
        <x:v>0.09706904182216355</x:v>
      </x:c>
      <x:c r="O1482" s="268" t="n">
        <x:f>I1482*TOMATO_PRICE+J1482*CARROT_PRICE+K1482*MESCLUN_PRICE</x:f>
        <x:v>52976</x:v>
      </x:c>
      <x:c r="P1482" s="268" t="n">
        <x:f>I1482*TOMATO_FERTILIZER+J1482*CARROT_FERTILIZER+K1482*MESCLUN_FERTILIZER</x:f>
        <x:v>12320</x:v>
      </x:c>
      <x:c r="Q1482" s="268" t="n">
        <x:f>MIN(M1482,FARMER_HOURS)*FARMER_RATE+MAX(M1482-FARMER_HOURS,0)*TEMP_RATE</x:f>
        <x:v>27426.72604555409</x:v>
      </x:c>
      <x:c r="R1482" s="268" t="n">
        <x:f>O1482-P1482-Q1482-FIXED_COST</x:f>
        <x:v>-6770.726045554089</x:v>
      </x:c>
      <x:c r="S1482" s="139" t="str">
        <x:f>IF(AND(L1482&lt;=TOTAL_BED_CAP,N1482&lt;=TEMP_WORKER_CAP),"YES","NO")</x:f>
        <x:v>YES</x:v>
      </x:c>
      <x:c r="T1482" s="139" t="n">
        <x:f>IF(S1482="YES",R1482,-1E+99)</x:f>
        <x:v>-6770.726045554089</x:v>
      </x:c>
    </x:row>
    <x:row r="1483">
      <x:c r="A1483" s="139"/>
      <x:c r="B1483" s="139"/>
      <x:c r="C1483" s="139"/>
      <x:c r="D1483" s="139"/>
      <x:c r="E1483" s="139"/>
      <x:c r="F1483" s="139"/>
      <x:c r="G1483" s="139"/>
      <x:c r="H1483" s="139"/>
      <x:c r="I1483" s="266" t="n">
        <x:f>INT((ROW()-ROW($I$46))/((CARROT_CAP+1)*(MESCLUN_CAP+1)))</x:f>
        <x:v>2</x:v>
      </x:c>
      <x:c r="J1483" s="266" t="n">
        <x:f>MOD(INT((ROW()-ROW($I$46))/(MESCLUN_CAP+1)),CARROT_CAP+1)</x:f>
        <x:v>4</x:v>
      </x:c>
      <x:c r="K1483" s="266" t="n">
        <x:f>MOD(ROW()-ROW($I$46),MESCLUN_CAP+1)</x:f>
        <x:v>11</x:v>
      </x:c>
      <x:c r="L1483" s="266" t="n">
        <x:f>SUM(I1483:K1483)</x:f>
        <x:v>17</x:v>
      </x:c>
      <x:c r="M1483" s="267" t="n">
        <x:f>I1483*TOMATO_HOURS*WEEKS*(1+TOMATO_DIM)^I1483+J1483*CARROT_HOURS*WEEKS*(1+CARROT_DIM)^J1483+K1483*MESCLUN_HOURS*WEEKS*(1+MESCLUN_DIM)^K1483</x:f>
        <x:v>917.7375333173546</x:v>
      </x:c>
      <x:c r="N1483" s="267" t="n">
        <x:f>MAX(M1483-FARMER_HOURS,0)/TEMP_HOURS_PER_WORKER</x:f>
        <x:v>0.13731773147038517</x:v>
      </x:c>
      <x:c r="O1483" s="268" t="n">
        <x:f>I1483*TOMATO_PRICE+J1483*CARROT_PRICE+K1483*MESCLUN_PRICE</x:f>
        <x:v>55676</x:v>
      </x:c>
      <x:c r="P1483" s="268" t="n">
        <x:f>I1483*TOMATO_FERTILIZER+J1483*CARROT_FERTILIZER+K1483*MESCLUN_FERTILIZER</x:f>
        <x:v>13200</x:v>
      </x:c>
      <x:c r="Q1483" s="268" t="n">
        <x:f>MIN(M1483,FARMER_HOURS)*FARMER_RATE+MAX(M1483-FARMER_HOURS,0)*TEMP_RATE</x:f>
        <x:v>28432.94328675963</x:v>
      </x:c>
      <x:c r="R1483" s="268" t="n">
        <x:f>O1483-P1483-Q1483-FIXED_COST</x:f>
        <x:v>-5956.94328675963</x:v>
      </x:c>
      <x:c r="S1483" s="139" t="str">
        <x:f>IF(AND(L1483&lt;=TOTAL_BED_CAP,N1483&lt;=TEMP_WORKER_CAP),"YES","NO")</x:f>
        <x:v>YES</x:v>
      </x:c>
      <x:c r="T1483" s="139" t="n">
        <x:f>IF(S1483="YES",R1483,-1E+99)</x:f>
        <x:v>-5956.94328675963</x:v>
      </x:c>
    </x:row>
    <x:row r="1484">
      <x:c r="A1484" s="139"/>
      <x:c r="B1484" s="139"/>
      <x:c r="C1484" s="139"/>
      <x:c r="D1484" s="139"/>
      <x:c r="E1484" s="139"/>
      <x:c r="F1484" s="139"/>
      <x:c r="G1484" s="139"/>
      <x:c r="H1484" s="139"/>
      <x:c r="I1484" s="266" t="n">
        <x:f>INT((ROW()-ROW($I$46))/((CARROT_CAP+1)*(MESCLUN_CAP+1)))</x:f>
        <x:v>2</x:v>
      </x:c>
      <x:c r="J1484" s="266" t="n">
        <x:f>MOD(INT((ROW()-ROW($I$46))/(MESCLUN_CAP+1)),CARROT_CAP+1)</x:f>
        <x:v>4</x:v>
      </x:c>
      <x:c r="K1484" s="266" t="n">
        <x:f>MOD(ROW()-ROW($I$46),MESCLUN_CAP+1)</x:f>
        <x:v>12</x:v>
      </x:c>
      <x:c r="L1484" s="266" t="n">
        <x:f>SUM(I1484:K1484)</x:f>
        <x:v>18</x:v>
      </x:c>
      <x:c r="M1484" s="267" t="n">
        <x:f>I1484*TOMATO_HOURS*WEEKS*(1+TOMATO_DIM)^I1484+J1484*CARROT_HOURS*WEEKS*(1+CARROT_DIM)^J1484+K1484*MESCLUN_HOURS*WEEKS*(1+MESCLUN_DIM)^K1484</x:f>
        <x:v>977.064986445419</x:v>
      </x:c>
      <x:c r="N1484" s="267" t="n">
        <x:f>MAX(M1484-FARMER_HOURS,0)/TEMP_HOURS_PER_WORKER</x:f>
        <x:v>0.17851735169820762</x:v>
      </x:c>
      <x:c r="O1484" s="268" t="n">
        <x:f>I1484*TOMATO_PRICE+J1484*CARROT_PRICE+K1484*MESCLUN_PRICE</x:f>
        <x:v>58376</x:v>
      </x:c>
      <x:c r="P1484" s="268" t="n">
        <x:f>I1484*TOMATO_FERTILIZER+J1484*CARROT_FERTILIZER+K1484*MESCLUN_FERTILIZER</x:f>
        <x:v>14080</x:v>
      </x:c>
      <x:c r="Q1484" s="268" t="n">
        <x:f>MIN(M1484,FARMER_HOURS)*FARMER_RATE+MAX(M1484-FARMER_HOURS,0)*TEMP_RATE</x:f>
        <x:v>29462.93379245519</x:v>
      </x:c>
      <x:c r="R1484" s="268" t="n">
        <x:f>O1484-P1484-Q1484-FIXED_COST</x:f>
        <x:v>-5166.933792455191</x:v>
      </x:c>
      <x:c r="S1484" s="139" t="str">
        <x:f>IF(AND(L1484&lt;=TOTAL_BED_CAP,N1484&lt;=TEMP_WORKER_CAP),"YES","NO")</x:f>
        <x:v>YES</x:v>
      </x:c>
      <x:c r="T1484" s="139" t="n">
        <x:f>IF(S1484="YES",R1484,-1E+99)</x:f>
        <x:v>-5166.933792455191</x:v>
      </x:c>
    </x:row>
    <x:row r="1485">
      <x:c r="A1485" s="139"/>
      <x:c r="B1485" s="139"/>
      <x:c r="C1485" s="139"/>
      <x:c r="D1485" s="139"/>
      <x:c r="E1485" s="139"/>
      <x:c r="F1485" s="139"/>
      <x:c r="G1485" s="139"/>
      <x:c r="H1485" s="139"/>
      <x:c r="I1485" s="266" t="n">
        <x:f>INT((ROW()-ROW($I$46))/((CARROT_CAP+1)*(MESCLUN_CAP+1)))</x:f>
        <x:v>2</x:v>
      </x:c>
      <x:c r="J1485" s="266" t="n">
        <x:f>MOD(INT((ROW()-ROW($I$46))/(MESCLUN_CAP+1)),CARROT_CAP+1)</x:f>
        <x:v>4</x:v>
      </x:c>
      <x:c r="K1485" s="266" t="n">
        <x:f>MOD(ROW()-ROW($I$46),MESCLUN_CAP+1)</x:f>
        <x:v>13</x:v>
      </x:c>
      <x:c r="L1485" s="266" t="n">
        <x:f>SUM(I1485:K1485)</x:f>
        <x:v>19</x:v>
      </x:c>
      <x:c r="M1485" s="267" t="n">
        <x:f>I1485*TOMATO_HOURS*WEEKS*(1+TOMATO_DIM)^I1485+J1485*CARROT_HOURS*WEEKS*(1+CARROT_DIM)^J1485+K1485*MESCLUN_HOURS*WEEKS*(1+MESCLUN_DIM)^K1485</x:f>
        <x:v>1037.7869571538033</x:v>
      </x:c>
      <x:c r="N1485" s="267" t="n">
        <x:f>MAX(M1485-FARMER_HOURS,0)/TEMP_HOURS_PER_WORKER</x:f>
        <x:v>0.22068538691236342</x:v>
      </x:c>
      <x:c r="O1485" s="268" t="n">
        <x:f>I1485*TOMATO_PRICE+J1485*CARROT_PRICE+K1485*MESCLUN_PRICE</x:f>
        <x:v>61076</x:v>
      </x:c>
      <x:c r="P1485" s="268" t="n">
        <x:f>I1485*TOMATO_FERTILIZER+J1485*CARROT_FERTILIZER+K1485*MESCLUN_FERTILIZER</x:f>
        <x:v>14960</x:v>
      </x:c>
      <x:c r="Q1485" s="268" t="n">
        <x:f>MIN(M1485,FARMER_HOURS)*FARMER_RATE+MAX(M1485-FARMER_HOURS,0)*TEMP_RATE</x:f>
        <x:v>30517.134672809087</x:v>
      </x:c>
      <x:c r="R1485" s="268" t="n">
        <x:f>O1485-P1485-Q1485-FIXED_COST</x:f>
        <x:v>-4401.134672809087</x:v>
      </x:c>
      <x:c r="S1485" s="139" t="str">
        <x:f>IF(AND(L1485&lt;=TOTAL_BED_CAP,N1485&lt;=TEMP_WORKER_CAP),"YES","NO")</x:f>
        <x:v>YES</x:v>
      </x:c>
      <x:c r="T1485" s="139" t="n">
        <x:f>IF(S1485="YES",R1485,-1E+99)</x:f>
        <x:v>-4401.134672809087</x:v>
      </x:c>
    </x:row>
    <x:row r="1486">
      <x:c r="A1486" s="139"/>
      <x:c r="B1486" s="139"/>
      <x:c r="C1486" s="139"/>
      <x:c r="D1486" s="139"/>
      <x:c r="E1486" s="139"/>
      <x:c r="F1486" s="139"/>
      <x:c r="G1486" s="139"/>
      <x:c r="H1486" s="139"/>
      <x:c r="I1486" s="266" t="n">
        <x:f>INT((ROW()-ROW($I$46))/((CARROT_CAP+1)*(MESCLUN_CAP+1)))</x:f>
        <x:v>2</x:v>
      </x:c>
      <x:c r="J1486" s="266" t="n">
        <x:f>MOD(INT((ROW()-ROW($I$46))/(MESCLUN_CAP+1)),CARROT_CAP+1)</x:f>
        <x:v>4</x:v>
      </x:c>
      <x:c r="K1486" s="266" t="n">
        <x:f>MOD(ROW()-ROW($I$46),MESCLUN_CAP+1)</x:f>
        <x:v>14</x:v>
      </x:c>
      <x:c r="L1486" s="266" t="n">
        <x:f>SUM(I1486:K1486)</x:f>
        <x:v>20</x:v>
      </x:c>
      <x:c r="M1486" s="267" t="n">
        <x:f>I1486*TOMATO_HOURS*WEEKS*(1+TOMATO_DIM)^I1486+J1486*CARROT_HOURS*WEEKS*(1+CARROT_DIM)^J1486+K1486*MESCLUN_HOURS*WEEKS*(1+MESCLUN_DIM)^K1486</x:f>
        <x:v>1099.9290384674644</x:v>
      </x:c>
      <x:c r="N1486" s="267" t="n">
        <x:f>MAX(M1486-FARMER_HOURS,0)/TEMP_HOURS_PER_WORKER</x:f>
        <x:v>0.26383961004685025</x:v>
      </x:c>
      <x:c r="O1486" s="268" t="n">
        <x:f>I1486*TOMATO_PRICE+J1486*CARROT_PRICE+K1486*MESCLUN_PRICE</x:f>
        <x:v>63776</x:v>
      </x:c>
      <x:c r="P1486" s="268" t="n">
        <x:f>I1486*TOMATO_FERTILIZER+J1486*CARROT_FERTILIZER+K1486*MESCLUN_FERTILIZER</x:f>
        <x:v>15840</x:v>
      </x:c>
      <x:c r="Q1486" s="268" t="n">
        <x:f>MIN(M1486,FARMER_HOURS)*FARMER_RATE+MAX(M1486-FARMER_HOURS,0)*TEMP_RATE</x:f>
        <x:v>31595.990251171257</x:v>
      </x:c>
      <x:c r="R1486" s="268" t="n">
        <x:f>O1486-P1486-Q1486-FIXED_COST</x:f>
        <x:v>-3659.990251171257</x:v>
      </x:c>
      <x:c r="S1486" s="139" t="str">
        <x:f>IF(AND(L1486&lt;=TOTAL_BED_CAP,N1486&lt;=TEMP_WORKER_CAP),"YES","NO")</x:f>
        <x:v>YES</x:v>
      </x:c>
      <x:c r="T1486" s="139" t="n">
        <x:f>IF(S1486="YES",R1486,-1E+99)</x:f>
        <x:v>-3659.990251171257</x:v>
      </x:c>
    </x:row>
    <x:row r="1487">
      <x:c r="A1487" s="139"/>
      <x:c r="B1487" s="139"/>
      <x:c r="C1487" s="139"/>
      <x:c r="D1487" s="139"/>
      <x:c r="E1487" s="139"/>
      <x:c r="F1487" s="139"/>
      <x:c r="G1487" s="139"/>
      <x:c r="H1487" s="139"/>
      <x:c r="I1487" s="266" t="n">
        <x:f>INT((ROW()-ROW($I$46))/((CARROT_CAP+1)*(MESCLUN_CAP+1)))</x:f>
        <x:v>2</x:v>
      </x:c>
      <x:c r="J1487" s="266" t="n">
        <x:f>MOD(INT((ROW()-ROW($I$46))/(MESCLUN_CAP+1)),CARROT_CAP+1)</x:f>
        <x:v>4</x:v>
      </x:c>
      <x:c r="K1487" s="266" t="n">
        <x:f>MOD(ROW()-ROW($I$46),MESCLUN_CAP+1)</x:f>
        <x:v>15</x:v>
      </x:c>
      <x:c r="L1487" s="266" t="n">
        <x:f>SUM(I1487:K1487)</x:f>
        <x:v>21</x:v>
      </x:c>
      <x:c r="M1487" s="267" t="n">
        <x:f>I1487*TOMATO_HOURS*WEEKS*(1+TOMATO_DIM)^I1487+J1487*CARROT_HOURS*WEEKS*(1+CARROT_DIM)^J1487+K1487*MESCLUN_HOURS*WEEKS*(1+MESCLUN_DIM)^K1487</x:f>
        <x:v>1163.5172453436107</x:v>
      </x:c>
      <x:c r="N1487" s="267" t="n">
        <x:f>MAX(M1487-FARMER_HOURS,0)/TEMP_HOURS_PER_WORKER</x:f>
        <x:v>0.30799808704417414</x:v>
      </x:c>
      <x:c r="O1487" s="268" t="n">
        <x:f>I1487*TOMATO_PRICE+J1487*CARROT_PRICE+K1487*MESCLUN_PRICE</x:f>
        <x:v>66476</x:v>
      </x:c>
      <x:c r="P1487" s="268" t="n">
        <x:f>I1487*TOMATO_FERTILIZER+J1487*CARROT_FERTILIZER+K1487*MESCLUN_FERTILIZER</x:f>
        <x:v>16720</x:v>
      </x:c>
      <x:c r="Q1487" s="268" t="n">
        <x:f>MIN(M1487,FARMER_HOURS)*FARMER_RATE+MAX(M1487-FARMER_HOURS,0)*TEMP_RATE</x:f>
        <x:v>32699.952176104354</x:v>
      </x:c>
      <x:c r="R1487" s="268" t="n">
        <x:f>O1487-P1487-Q1487-FIXED_COST</x:f>
        <x:v>-2943.9521761043543</x:v>
      </x:c>
      <x:c r="S1487" s="139" t="str">
        <x:f>IF(AND(L1487&lt;=TOTAL_BED_CAP,N1487&lt;=TEMP_WORKER_CAP),"YES","NO")</x:f>
        <x:v>YES</x:v>
      </x:c>
      <x:c r="T1487" s="139" t="n">
        <x:f>IF(S1487="YES",R1487,-1E+99)</x:f>
        <x:v>-2943.9521761043543</x:v>
      </x:c>
    </x:row>
    <x:row r="1488">
      <x:c r="A1488" s="139"/>
      <x:c r="B1488" s="139"/>
      <x:c r="C1488" s="139"/>
      <x:c r="D1488" s="139"/>
      <x:c r="E1488" s="139"/>
      <x:c r="F1488" s="139"/>
      <x:c r="G1488" s="139"/>
      <x:c r="H1488" s="139"/>
      <x:c r="I1488" s="266" t="n">
        <x:f>INT((ROW()-ROW($I$46))/((CARROT_CAP+1)*(MESCLUN_CAP+1)))</x:f>
        <x:v>2</x:v>
      </x:c>
      <x:c r="J1488" s="266" t="n">
        <x:f>MOD(INT((ROW()-ROW($I$46))/(MESCLUN_CAP+1)),CARROT_CAP+1)</x:f>
        <x:v>4</x:v>
      </x:c>
      <x:c r="K1488" s="266" t="n">
        <x:f>MOD(ROW()-ROW($I$46),MESCLUN_CAP+1)</x:f>
        <x:v>16</x:v>
      </x:c>
      <x:c r="L1488" s="266" t="n">
        <x:f>SUM(I1488:K1488)</x:f>
        <x:v>22</x:v>
      </x:c>
      <x:c r="M1488" s="267" t="n">
        <x:f>I1488*TOMATO_HOURS*WEEKS*(1+TOMATO_DIM)^I1488+J1488*CARROT_HOURS*WEEKS*(1+CARROT_DIM)^J1488+K1488*MESCLUN_HOURS*WEEKS*(1+MESCLUN_DIM)^K1488</x:f>
        <x:v>1228.5780212210998</x:v>
      </x:c>
      <x:c r="N1488" s="267" t="n">
        <x:f>MAX(M1488-FARMER_HOURS,0)/TEMP_HOURS_PER_WORKER</x:f>
        <x:v>0.35317918140354154</x:v>
      </x:c>
      <x:c r="O1488" s="268" t="n">
        <x:f>I1488*TOMATO_PRICE+J1488*CARROT_PRICE+K1488*MESCLUN_PRICE</x:f>
        <x:v>69176</x:v>
      </x:c>
      <x:c r="P1488" s="268" t="n">
        <x:f>I1488*TOMATO_FERTILIZER+J1488*CARROT_FERTILIZER+K1488*MESCLUN_FERTILIZER</x:f>
        <x:v>17600</x:v>
      </x:c>
      <x:c r="Q1488" s="268" t="n">
        <x:f>MIN(M1488,FARMER_HOURS)*FARMER_RATE+MAX(M1488-FARMER_HOURS,0)*TEMP_RATE</x:f>
        <x:v>33829.47953508854</x:v>
      </x:c>
      <x:c r="R1488" s="268" t="n">
        <x:f>O1488-P1488-Q1488-FIXED_COST</x:f>
        <x:v>-2253.4795350885397</x:v>
      </x:c>
      <x:c r="S1488" s="139" t="str">
        <x:f>IF(AND(L1488&lt;=TOTAL_BED_CAP,N1488&lt;=TEMP_WORKER_CAP),"YES","NO")</x:f>
        <x:v>YES</x:v>
      </x:c>
      <x:c r="T1488" s="139" t="n">
        <x:f>IF(S1488="YES",R1488,-1E+99)</x:f>
        <x:v>-2253.4795350885397</x:v>
      </x:c>
    </x:row>
    <x:row r="1489">
      <x:c r="A1489" s="139"/>
      <x:c r="B1489" s="139"/>
      <x:c r="C1489" s="139"/>
      <x:c r="D1489" s="139"/>
      <x:c r="E1489" s="139"/>
      <x:c r="F1489" s="139"/>
      <x:c r="G1489" s="139"/>
      <x:c r="H1489" s="139"/>
      <x:c r="I1489" s="266" t="n">
        <x:f>INT((ROW()-ROW($I$46))/((CARROT_CAP+1)*(MESCLUN_CAP+1)))</x:f>
        <x:v>2</x:v>
      </x:c>
      <x:c r="J1489" s="266" t="n">
        <x:f>MOD(INT((ROW()-ROW($I$46))/(MESCLUN_CAP+1)),CARROT_CAP+1)</x:f>
        <x:v>4</x:v>
      </x:c>
      <x:c r="K1489" s="266" t="n">
        <x:f>MOD(ROW()-ROW($I$46),MESCLUN_CAP+1)</x:f>
        <x:v>17</x:v>
      </x:c>
      <x:c r="L1489" s="266" t="n">
        <x:f>SUM(I1489:K1489)</x:f>
        <x:v>23</x:v>
      </x:c>
      <x:c r="M1489" s="267" t="n">
        <x:f>I1489*TOMATO_HOURS*WEEKS*(1+TOMATO_DIM)^I1489+J1489*CARROT_HOURS*WEEKS*(1+CARROT_DIM)^J1489+K1489*MESCLUN_HOURS*WEEKS*(1+MESCLUN_DIM)^K1489</x:f>
        <x:v>1295.1382446676398</x:v>
      </x:c>
      <x:c r="N1489" s="267" t="n">
        <x:f>MAX(M1489-FARMER_HOURS,0)/TEMP_HOURS_PER_WORKER</x:f>
        <x:v>0.3994015587969721</x:v>
      </x:c>
      <x:c r="O1489" s="268" t="n">
        <x:f>I1489*TOMATO_PRICE+J1489*CARROT_PRICE+K1489*MESCLUN_PRICE</x:f>
        <x:v>71876</x:v>
      </x:c>
      <x:c r="P1489" s="268" t="n">
        <x:f>I1489*TOMATO_FERTILIZER+J1489*CARROT_FERTILIZER+K1489*MESCLUN_FERTILIZER</x:f>
        <x:v>18480</x:v>
      </x:c>
      <x:c r="Q1489" s="268" t="n">
        <x:f>MIN(M1489,FARMER_HOURS)*FARMER_RATE+MAX(M1489-FARMER_HOURS,0)*TEMP_RATE</x:f>
        <x:v>34985.0389699243</x:v>
      </x:c>
      <x:c r="R1489" s="268" t="n">
        <x:f>O1489-P1489-Q1489-FIXED_COST</x:f>
        <x:v>-1589.0389699243024</x:v>
      </x:c>
      <x:c r="S1489" s="139" t="str">
        <x:f>IF(AND(L1489&lt;=TOTAL_BED_CAP,N1489&lt;=TEMP_WORKER_CAP),"YES","NO")</x:f>
        <x:v>YES</x:v>
      </x:c>
      <x:c r="T1489" s="139" t="n">
        <x:f>IF(S1489="YES",R1489,-1E+99)</x:f>
        <x:v>-1589.0389699243024</x:v>
      </x:c>
    </x:row>
    <x:row r="1490">
      <x:c r="A1490" s="139"/>
      <x:c r="B1490" s="139"/>
      <x:c r="C1490" s="139"/>
      <x:c r="D1490" s="139"/>
      <x:c r="E1490" s="139"/>
      <x:c r="F1490" s="139"/>
      <x:c r="G1490" s="139"/>
      <x:c r="H1490" s="139"/>
      <x:c r="I1490" s="266" t="n">
        <x:f>INT((ROW()-ROW($I$46))/((CARROT_CAP+1)*(MESCLUN_CAP+1)))</x:f>
        <x:v>2</x:v>
      </x:c>
      <x:c r="J1490" s="266" t="n">
        <x:f>MOD(INT((ROW()-ROW($I$46))/(MESCLUN_CAP+1)),CARROT_CAP+1)</x:f>
        <x:v>4</x:v>
      </x:c>
      <x:c r="K1490" s="266" t="n">
        <x:f>MOD(ROW()-ROW($I$46),MESCLUN_CAP+1)</x:f>
        <x:v>18</x:v>
      </x:c>
      <x:c r="L1490" s="266" t="n">
        <x:f>SUM(I1490:K1490)</x:f>
        <x:v>24</x:v>
      </x:c>
      <x:c r="M1490" s="267" t="n">
        <x:f>I1490*TOMATO_HOURS*WEEKS*(1+TOMATO_DIM)^I1490+J1490*CARROT_HOURS*WEEKS*(1+CARROT_DIM)^J1490+K1490*MESCLUN_HOURS*WEEKS*(1+MESCLUN_DIM)^K1490</x:f>
        <x:v>1363.2252361262272</x:v>
      </x:c>
      <x:c r="N1490" s="267" t="n">
        <x:f>MAX(M1490-FARMER_HOURS,0)/TEMP_HOURS_PER_WORKER</x:f>
        <x:v>0.44668419175432444</x:v>
      </x:c>
      <x:c r="O1490" s="268" t="n">
        <x:f>I1490*TOMATO_PRICE+J1490*CARROT_PRICE+K1490*MESCLUN_PRICE</x:f>
        <x:v>74576</x:v>
      </x:c>
      <x:c r="P1490" s="268" t="n">
        <x:f>I1490*TOMATO_FERTILIZER+J1490*CARROT_FERTILIZER+K1490*MESCLUN_FERTILIZER</x:f>
        <x:v>19360</x:v>
      </x:c>
      <x:c r="Q1490" s="268" t="n">
        <x:f>MIN(M1490,FARMER_HOURS)*FARMER_RATE+MAX(M1490-FARMER_HOURS,0)*TEMP_RATE</x:f>
        <x:v>36167.10479385811</x:v>
      </x:c>
      <x:c r="R1490" s="268" t="n">
        <x:f>O1490-P1490-Q1490-FIXED_COST</x:f>
        <x:v>-951.1047938581105</x:v>
      </x:c>
      <x:c r="S1490" s="139" t="str">
        <x:f>IF(AND(L1490&lt;=TOTAL_BED_CAP,N1490&lt;=TEMP_WORKER_CAP),"YES","NO")</x:f>
        <x:v>YES</x:v>
      </x:c>
      <x:c r="T1490" s="139" t="n">
        <x:f>IF(S1490="YES",R1490,-1E+99)</x:f>
        <x:v>-951.1047938581105</x:v>
      </x:c>
    </x:row>
    <x:row r="1491">
      <x:c r="A1491" s="139"/>
      <x:c r="B1491" s="139"/>
      <x:c r="C1491" s="139"/>
      <x:c r="D1491" s="139"/>
      <x:c r="E1491" s="139"/>
      <x:c r="F1491" s="139"/>
      <x:c r="G1491" s="139"/>
      <x:c r="H1491" s="139"/>
      <x:c r="I1491" s="266" t="n">
        <x:f>INT((ROW()-ROW($I$46))/((CARROT_CAP+1)*(MESCLUN_CAP+1)))</x:f>
        <x:v>2</x:v>
      </x:c>
      <x:c r="J1491" s="266" t="n">
        <x:f>MOD(INT((ROW()-ROW($I$46))/(MESCLUN_CAP+1)),CARROT_CAP+1)</x:f>
        <x:v>4</x:v>
      </x:c>
      <x:c r="K1491" s="266" t="n">
        <x:f>MOD(ROW()-ROW($I$46),MESCLUN_CAP+1)</x:f>
        <x:v>19</x:v>
      </x:c>
      <x:c r="L1491" s="266" t="n">
        <x:f>SUM(I1491:K1491)</x:f>
        <x:v>25</x:v>
      </x:c>
      <x:c r="M1491" s="267" t="n">
        <x:f>I1491*TOMATO_HOURS*WEEKS*(1+TOMATO_DIM)^I1491+J1491*CARROT_HOURS*WEEKS*(1+CARROT_DIM)^J1491+K1491*MESCLUN_HOURS*WEEKS*(1+MESCLUN_DIM)^K1491</x:f>
        <x:v>1432.8667647622492</x:v>
      </x:c>
      <x:c r="N1491" s="267" t="n">
        <x:f>MAX(M1491-FARMER_HOURS,0)/TEMP_HOURS_PER_WORKER</x:f>
        <x:v>0.49504636441822863</x:v>
      </x:c>
      <x:c r="O1491" s="268" t="n">
        <x:f>I1491*TOMATO_PRICE+J1491*CARROT_PRICE+K1491*MESCLUN_PRICE</x:f>
        <x:v>77276</x:v>
      </x:c>
      <x:c r="P1491" s="268" t="n">
        <x:f>I1491*TOMATO_FERTILIZER+J1491*CARROT_FERTILIZER+K1491*MESCLUN_FERTILIZER</x:f>
        <x:v>20240</x:v>
      </x:c>
      <x:c r="Q1491" s="268" t="n">
        <x:f>MIN(M1491,FARMER_HOURS)*FARMER_RATE+MAX(M1491-FARMER_HOURS,0)*TEMP_RATE</x:f>
        <x:v>37376.159110455716</x:v>
      </x:c>
      <x:c r="R1491" s="268" t="n">
        <x:f>O1491-P1491-Q1491-FIXED_COST</x:f>
        <x:v>-340.15911045571556</x:v>
      </x:c>
      <x:c r="S1491" s="139" t="str">
        <x:f>IF(AND(L1491&lt;=TOTAL_BED_CAP,N1491&lt;=TEMP_WORKER_CAP),"YES","NO")</x:f>
        <x:v>YES</x:v>
      </x:c>
      <x:c r="T1491" s="139" t="n">
        <x:f>IF(S1491="YES",R1491,-1E+99)</x:f>
        <x:v>-340.15911045571556</x:v>
      </x:c>
    </x:row>
    <x:row r="1492">
      <x:c r="A1492" s="139"/>
      <x:c r="B1492" s="139"/>
      <x:c r="C1492" s="139"/>
      <x:c r="D1492" s="139"/>
      <x:c r="E1492" s="139"/>
      <x:c r="F1492" s="139"/>
      <x:c r="G1492" s="139"/>
      <x:c r="H1492" s="139"/>
      <x:c r="I1492" s="266" t="n">
        <x:f>INT((ROW()-ROW($I$46))/((CARROT_CAP+1)*(MESCLUN_CAP+1)))</x:f>
        <x:v>2</x:v>
      </x:c>
      <x:c r="J1492" s="266" t="n">
        <x:f>MOD(INT((ROW()-ROW($I$46))/(MESCLUN_CAP+1)),CARROT_CAP+1)</x:f>
        <x:v>4</x:v>
      </x:c>
      <x:c r="K1492" s="266" t="n">
        <x:f>MOD(ROW()-ROW($I$46),MESCLUN_CAP+1)</x:f>
        <x:v>20</x:v>
      </x:c>
      <x:c r="L1492" s="266" t="n">
        <x:f>SUM(I1492:K1492)</x:f>
        <x:v>26</x:v>
      </x:c>
      <x:c r="M1492" s="267" t="n">
        <x:f>I1492*TOMATO_HOURS*WEEKS*(1+TOMATO_DIM)^I1492+J1492*CARROT_HOURS*WEEKS*(1+CARROT_DIM)^J1492+K1492*MESCLUN_HOURS*WEEKS*(1+MESCLUN_DIM)^K1492</x:f>
        <x:v>1504.0910554127258</x:v>
      </x:c>
      <x:c r="N1492" s="267" t="n">
        <x:f>MAX(M1492-FARMER_HOURS,0)/TEMP_HOURS_PER_WORKER</x:f>
        <x:v>0.5445076773699485</x:v>
      </x:c>
      <x:c r="O1492" s="268" t="n">
        <x:f>I1492*TOMATO_PRICE+J1492*CARROT_PRICE+K1492*MESCLUN_PRICE</x:f>
        <x:v>79976</x:v>
      </x:c>
      <x:c r="P1492" s="268" t="n">
        <x:f>I1492*TOMATO_FERTILIZER+J1492*CARROT_FERTILIZER+K1492*MESCLUN_FERTILIZER</x:f>
        <x:v>21120</x:v>
      </x:c>
      <x:c r="Q1492" s="268" t="n">
        <x:f>MIN(M1492,FARMER_HOURS)*FARMER_RATE+MAX(M1492-FARMER_HOURS,0)*TEMP_RATE</x:f>
        <x:v>38612.69193424871</x:v>
      </x:c>
      <x:c r="R1492" s="268" t="n">
        <x:f>O1492-P1492-Q1492-FIXED_COST</x:f>
        <x:v>243.308065751291</x:v>
      </x:c>
      <x:c r="S1492" s="139" t="str">
        <x:f>IF(AND(L1492&lt;=TOTAL_BED_CAP,N1492&lt;=TEMP_WORKER_CAP),"YES","NO")</x:f>
        <x:v>YES</x:v>
      </x:c>
      <x:c r="T1492" s="139" t="n">
        <x:f>IF(S1492="YES",R1492,-1E+99)</x:f>
        <x:v>243.308065751291</x:v>
      </x:c>
    </x:row>
    <x:row r="1493">
      <x:c r="A1493" s="139"/>
      <x:c r="B1493" s="139"/>
      <x:c r="C1493" s="139"/>
      <x:c r="D1493" s="139"/>
      <x:c r="E1493" s="139"/>
      <x:c r="F1493" s="139"/>
      <x:c r="G1493" s="139"/>
      <x:c r="H1493" s="139"/>
      <x:c r="I1493" s="266" t="n">
        <x:f>INT((ROW()-ROW($I$46))/((CARROT_CAP+1)*(MESCLUN_CAP+1)))</x:f>
        <x:v>2</x:v>
      </x:c>
      <x:c r="J1493" s="266" t="n">
        <x:f>MOD(INT((ROW()-ROW($I$46))/(MESCLUN_CAP+1)),CARROT_CAP+1)</x:f>
        <x:v>4</x:v>
      </x:c>
      <x:c r="K1493" s="266" t="n">
        <x:f>MOD(ROW()-ROW($I$46),MESCLUN_CAP+1)</x:f>
        <x:v>21</x:v>
      </x:c>
      <x:c r="L1493" s="266" t="n">
        <x:f>SUM(I1493:K1493)</x:f>
        <x:v>27</x:v>
      </x:c>
      <x:c r="M1493" s="267" t="n">
        <x:f>I1493*TOMATO_HOURS*WEEKS*(1+TOMATO_DIM)^I1493+J1493*CARROT_HOURS*WEEKS*(1+CARROT_DIM)^J1493+K1493*MESCLUN_HOURS*WEEKS*(1+MESCLUN_DIM)^K1493</x:f>
        <x:v>1576.92679563917</x:v>
      </x:c>
      <x:c r="N1493" s="267" t="n">
        <x:f>MAX(M1493-FARMER_HOURS,0)/TEMP_HOURS_PER_WORKER</x:f>
        <x:v>0.5950880525272014</x:v>
      </x:c>
      <x:c r="O1493" s="268" t="n">
        <x:f>I1493*TOMATO_PRICE+J1493*CARROT_PRICE+K1493*MESCLUN_PRICE</x:f>
        <x:v>82676</x:v>
      </x:c>
      <x:c r="P1493" s="268" t="n">
        <x:f>I1493*TOMATO_FERTILIZER+J1493*CARROT_FERTILIZER+K1493*MESCLUN_FERTILIZER</x:f>
        <x:v>22000</x:v>
      </x:c>
      <x:c r="Q1493" s="268" t="n">
        <x:f>MIN(M1493,FARMER_HOURS)*FARMER_RATE+MAX(M1493-FARMER_HOURS,0)*TEMP_RATE</x:f>
        <x:v>39877.201313180034</x:v>
      </x:c>
      <x:c r="R1493" s="268" t="n">
        <x:f>O1493-P1493-Q1493-FIXED_COST</x:f>
        <x:v>798.798686819966</x:v>
      </x:c>
      <x:c r="S1493" s="139" t="str">
        <x:f>IF(AND(L1493&lt;=TOTAL_BED_CAP,N1493&lt;=TEMP_WORKER_CAP),"YES","NO")</x:f>
        <x:v>YES</x:v>
      </x:c>
      <x:c r="T1493" s="139" t="n">
        <x:f>IF(S1493="YES",R1493,-1E+99)</x:f>
        <x:v>798.798686819966</x:v>
      </x:c>
    </x:row>
    <x:row r="1494">
      <x:c r="A1494" s="139"/>
      <x:c r="B1494" s="139"/>
      <x:c r="C1494" s="139"/>
      <x:c r="D1494" s="139"/>
      <x:c r="E1494" s="139"/>
      <x:c r="F1494" s="139"/>
      <x:c r="G1494" s="139"/>
      <x:c r="H1494" s="139"/>
      <x:c r="I1494" s="266" t="n">
        <x:f>INT((ROW()-ROW($I$46))/((CARROT_CAP+1)*(MESCLUN_CAP+1)))</x:f>
        <x:v>2</x:v>
      </x:c>
      <x:c r="J1494" s="266" t="n">
        <x:f>MOD(INT((ROW()-ROW($I$46))/(MESCLUN_CAP+1)),CARROT_CAP+1)</x:f>
        <x:v>4</x:v>
      </x:c>
      <x:c r="K1494" s="266" t="n">
        <x:f>MOD(ROW()-ROW($I$46),MESCLUN_CAP+1)</x:f>
        <x:v>22</x:v>
      </x:c>
      <x:c r="L1494" s="266" t="n">
        <x:f>SUM(I1494:K1494)</x:f>
        <x:v>28</x:v>
      </x:c>
      <x:c r="M1494" s="267" t="n">
        <x:f>I1494*TOMATO_HOURS*WEEKS*(1+TOMATO_DIM)^I1494+J1494*CARROT_HOURS*WEEKS*(1+CARROT_DIM)^J1494+K1494*MESCLUN_HOURS*WEEKS*(1+MESCLUN_DIM)^K1494</x:f>
        <x:v>1651.403142885566</x:v>
      </x:c>
      <x:c r="N1494" s="267" t="n">
        <x:f>MAX(M1494-FARMER_HOURS,0)/TEMP_HOURS_PER_WORKER</x:f>
        <x:v>0.6468077381149764</x:v>
      </x:c>
      <x:c r="O1494" s="268" t="n">
        <x:f>I1494*TOMATO_PRICE+J1494*CARROT_PRICE+K1494*MESCLUN_PRICE</x:f>
        <x:v>85376</x:v>
      </x:c>
      <x:c r="P1494" s="268" t="n">
        <x:f>I1494*TOMATO_FERTILIZER+J1494*CARROT_FERTILIZER+K1494*MESCLUN_FERTILIZER</x:f>
        <x:v>22880</x:v>
      </x:c>
      <x:c r="Q1494" s="268" t="n">
        <x:f>MIN(M1494,FARMER_HOURS)*FARMER_RATE+MAX(M1494-FARMER_HOURS,0)*TEMP_RATE</x:f>
        <x:v>41170.19345287441</x:v>
      </x:c>
      <x:c r="R1494" s="268" t="n">
        <x:f>O1494-P1494-Q1494-FIXED_COST</x:f>
        <x:v>1325.8065471255904</x:v>
      </x:c>
      <x:c r="S1494" s="139" t="str">
        <x:f>IF(AND(L1494&lt;=TOTAL_BED_CAP,N1494&lt;=TEMP_WORKER_CAP),"YES","NO")</x:f>
        <x:v>YES</x:v>
      </x:c>
      <x:c r="T1494" s="139" t="n">
        <x:f>IF(S1494="YES",R1494,-1E+99)</x:f>
        <x:v>1325.8065471255904</x:v>
      </x:c>
    </x:row>
    <x:row r="1495">
      <x:c r="A1495" s="139"/>
      <x:c r="B1495" s="139"/>
      <x:c r="C1495" s="139"/>
      <x:c r="D1495" s="139"/>
      <x:c r="E1495" s="139"/>
      <x:c r="F1495" s="139"/>
      <x:c r="G1495" s="139"/>
      <x:c r="H1495" s="139"/>
      <x:c r="I1495" s="266" t="n">
        <x:f>INT((ROW()-ROW($I$46))/((CARROT_CAP+1)*(MESCLUN_CAP+1)))</x:f>
        <x:v>2</x:v>
      </x:c>
      <x:c r="J1495" s="266" t="n">
        <x:f>MOD(INT((ROW()-ROW($I$46))/(MESCLUN_CAP+1)),CARROT_CAP+1)</x:f>
        <x:v>4</x:v>
      </x:c>
      <x:c r="K1495" s="266" t="n">
        <x:f>MOD(ROW()-ROW($I$46),MESCLUN_CAP+1)</x:f>
        <x:v>23</x:v>
      </x:c>
      <x:c r="L1495" s="266" t="n">
        <x:f>SUM(I1495:K1495)</x:f>
        <x:v>29</x:v>
      </x:c>
      <x:c r="M1495" s="267" t="n">
        <x:f>I1495*TOMATO_HOURS*WEEKS*(1+TOMATO_DIM)^I1495+J1495*CARROT_HOURS*WEEKS*(1+CARROT_DIM)^J1495+K1495*MESCLUN_HOURS*WEEKS*(1+MESCLUN_DIM)^K1495</x:f>
        <x:v>1727.5497317430022</x:v>
      </x:c>
      <x:c r="N1495" s="267" t="n">
        <x:f>MAX(M1495-FARMER_HOURS,0)/TEMP_HOURS_PER_WORKER</x:f>
        <x:v>0.6996873137104183</x:v>
      </x:c>
      <x:c r="O1495" s="268" t="n">
        <x:f>I1495*TOMATO_PRICE+J1495*CARROT_PRICE+K1495*MESCLUN_PRICE</x:f>
        <x:v>88076</x:v>
      </x:c>
      <x:c r="P1495" s="268" t="n">
        <x:f>I1495*TOMATO_FERTILIZER+J1495*CARROT_FERTILIZER+K1495*MESCLUN_FERTILIZER</x:f>
        <x:v>23760</x:v>
      </x:c>
      <x:c r="Q1495" s="268" t="n">
        <x:f>MIN(M1495,FARMER_HOURS)*FARMER_RATE+MAX(M1495-FARMER_HOURS,0)*TEMP_RATE</x:f>
        <x:v>42492.182842760456</x:v>
      </x:c>
      <x:c r="R1495" s="268" t="n">
        <x:f>O1495-P1495-Q1495-FIXED_COST</x:f>
        <x:v>1823.817157239544</x:v>
      </x:c>
      <x:c r="S1495" s="139" t="str">
        <x:f>IF(AND(L1495&lt;=TOTAL_BED_CAP,N1495&lt;=TEMP_WORKER_CAP),"YES","NO")</x:f>
        <x:v>YES</x:v>
      </x:c>
      <x:c r="T1495" s="139" t="n">
        <x:f>IF(S1495="YES",R1495,-1E+99)</x:f>
        <x:v>1823.817157239544</x:v>
      </x:c>
    </x:row>
    <x:row r="1496">
      <x:c r="A1496" s="139"/>
      <x:c r="B1496" s="139"/>
      <x:c r="C1496" s="139"/>
      <x:c r="D1496" s="139"/>
      <x:c r="E1496" s="139"/>
      <x:c r="F1496" s="139"/>
      <x:c r="G1496" s="139"/>
      <x:c r="H1496" s="139"/>
      <x:c r="I1496" s="266" t="n">
        <x:f>INT((ROW()-ROW($I$46))/((CARROT_CAP+1)*(MESCLUN_CAP+1)))</x:f>
        <x:v>2</x:v>
      </x:c>
      <x:c r="J1496" s="266" t="n">
        <x:f>MOD(INT((ROW()-ROW($I$46))/(MESCLUN_CAP+1)),CARROT_CAP+1)</x:f>
        <x:v>4</x:v>
      </x:c>
      <x:c r="K1496" s="266" t="n">
        <x:f>MOD(ROW()-ROW($I$46),MESCLUN_CAP+1)</x:f>
        <x:v>24</x:v>
      </x:c>
      <x:c r="L1496" s="266" t="n">
        <x:f>SUM(I1496:K1496)</x:f>
        <x:v>30</x:v>
      </x:c>
      <x:c r="M1496" s="267" t="n">
        <x:f>I1496*TOMATO_HOURS*WEEKS*(1+TOMATO_DIM)^I1496+J1496*CARROT_HOURS*WEEKS*(1+CARROT_DIM)^J1496+K1496*MESCLUN_HOURS*WEEKS*(1+MESCLUN_DIM)^K1496</x:f>
        <x:v>1805.396681322498</x:v>
      </x:c>
      <x:c r="N1496" s="267" t="n">
        <x:f>MAX(M1496-FARMER_HOURS,0)/TEMP_HOURS_PER_WORKER</x:f>
        <x:v>0.7537476953628458</x:v>
      </x:c>
      <x:c r="O1496" s="268" t="n">
        <x:f>I1496*TOMATO_PRICE+J1496*CARROT_PRICE+K1496*MESCLUN_PRICE</x:f>
        <x:v>90776</x:v>
      </x:c>
      <x:c r="P1496" s="268" t="n">
        <x:f>I1496*TOMATO_FERTILIZER+J1496*CARROT_FERTILIZER+K1496*MESCLUN_FERTILIZER</x:f>
        <x:v>24640</x:v>
      </x:c>
      <x:c r="Q1496" s="268" t="n">
        <x:f>MIN(M1496,FARMER_HOURS)*FARMER_RATE+MAX(M1496-FARMER_HOURS,0)*TEMP_RATE</x:f>
        <x:v>43843.69238407114</x:v>
      </x:c>
      <x:c r="R1496" s="268" t="n">
        <x:f>O1496-P1496-Q1496-FIXED_COST</x:f>
        <x:v>2292.307615928861</x:v>
      </x:c>
      <x:c r="S1496" s="139" t="str">
        <x:f>IF(AND(L1496&lt;=TOTAL_BED_CAP,N1496&lt;=TEMP_WORKER_CAP),"YES","NO")</x:f>
        <x:v>YES</x:v>
      </x:c>
      <x:c r="T1496" s="139" t="n">
        <x:f>IF(S1496="YES",R1496,-1E+99)</x:f>
        <x:v>2292.307615928861</x:v>
      </x:c>
    </x:row>
    <x:row r="1497">
      <x:c r="A1497" s="139"/>
      <x:c r="B1497" s="139"/>
      <x:c r="C1497" s="139"/>
      <x:c r="D1497" s="139"/>
      <x:c r="E1497" s="139"/>
      <x:c r="F1497" s="139"/>
      <x:c r="G1497" s="139"/>
      <x:c r="H1497" s="139"/>
      <x:c r="I1497" s="266" t="n">
        <x:f>INT((ROW()-ROW($I$46))/((CARROT_CAP+1)*(MESCLUN_CAP+1)))</x:f>
        <x:v>2</x:v>
      </x:c>
      <x:c r="J1497" s="266" t="n">
        <x:f>MOD(INT((ROW()-ROW($I$46))/(MESCLUN_CAP+1)),CARROT_CAP+1)</x:f>
        <x:v>4</x:v>
      </x:c>
      <x:c r="K1497" s="266" t="n">
        <x:f>MOD(ROW()-ROW($I$46),MESCLUN_CAP+1)</x:f>
        <x:v>25</x:v>
      </x:c>
      <x:c r="L1497" s="266" t="n">
        <x:f>SUM(I1497:K1497)</x:f>
        <x:v>31</x:v>
      </x:c>
      <x:c r="M1497" s="267" t="n">
        <x:f>I1497*TOMATO_HOURS*WEEKS*(1+TOMATO_DIM)^I1497+J1497*CARROT_HOURS*WEEKS*(1+CARROT_DIM)^J1497+K1497*MESCLUN_HOURS*WEEKS*(1+MESCLUN_DIM)^K1497</x:f>
        <x:v>1884.9746027375954</x:v>
      </x:c>
      <x:c r="N1497" s="267" t="n">
        <x:f>MAX(M1497-FARMER_HOURS,0)/TEMP_HOURS_PER_WORKER</x:f>
        <x:v>0.8090101407899968</x:v>
      </x:c>
      <x:c r="O1497" s="268" t="n">
        <x:f>I1497*TOMATO_PRICE+J1497*CARROT_PRICE+K1497*MESCLUN_PRICE</x:f>
        <x:v>93476</x:v>
      </x:c>
      <x:c r="P1497" s="268" t="n">
        <x:f>I1497*TOMATO_FERTILIZER+J1497*CARROT_FERTILIZER+K1497*MESCLUN_FERTILIZER</x:f>
        <x:v>25520</x:v>
      </x:c>
      <x:c r="Q1497" s="268" t="n">
        <x:f>MIN(M1497,FARMER_HOURS)*FARMER_RATE+MAX(M1497-FARMER_HOURS,0)*TEMP_RATE</x:f>
        <x:v>45225.253519749924</x:v>
      </x:c>
      <x:c r="R1497" s="268" t="n">
        <x:f>O1497-P1497-Q1497-FIXED_COST</x:f>
        <x:v>2730.7464802500763</x:v>
      </x:c>
      <x:c r="S1497" s="139" t="str">
        <x:f>IF(AND(L1497&lt;=TOTAL_BED_CAP,N1497&lt;=TEMP_WORKER_CAP),"YES","NO")</x:f>
        <x:v>YES</x:v>
      </x:c>
      <x:c r="T1497" s="139" t="n">
        <x:f>IF(S1497="YES",R1497,-1E+99)</x:f>
        <x:v>2730.7464802500763</x:v>
      </x:c>
    </x:row>
    <x:row r="1498">
      <x:c r="A1498" s="139"/>
      <x:c r="B1498" s="139"/>
      <x:c r="C1498" s="139"/>
      <x:c r="D1498" s="139"/>
      <x:c r="E1498" s="139"/>
      <x:c r="F1498" s="139"/>
      <x:c r="G1498" s="139"/>
      <x:c r="H1498" s="139"/>
      <x:c r="I1498" s="266" t="n">
        <x:f>INT((ROW()-ROW($I$46))/((CARROT_CAP+1)*(MESCLUN_CAP+1)))</x:f>
        <x:v>2</x:v>
      </x:c>
      <x:c r="J1498" s="266" t="n">
        <x:f>MOD(INT((ROW()-ROW($I$46))/(MESCLUN_CAP+1)),CARROT_CAP+1)</x:f>
        <x:v>4</x:v>
      </x:c>
      <x:c r="K1498" s="266" t="n">
        <x:f>MOD(ROW()-ROW($I$46),MESCLUN_CAP+1)</x:f>
        <x:v>26</x:v>
      </x:c>
      <x:c r="L1498" s="266" t="n">
        <x:f>SUM(I1498:K1498)</x:f>
        <x:v>32</x:v>
      </x:c>
      <x:c r="M1498" s="267" t="n">
        <x:f>I1498*TOMATO_HOURS*WEEKS*(1+TOMATO_DIM)^I1498+J1498*CARROT_HOURS*WEEKS*(1+CARROT_DIM)^J1498+K1498*MESCLUN_HOURS*WEEKS*(1+MESCLUN_DIM)^K1498</x:f>
        <x:v>1966.3146066983127</x:v>
      </x:c>
      <x:c r="N1498" s="267" t="n">
        <x:f>MAX(M1498-FARMER_HOURS,0)/TEMP_HOURS_PER_WORKER</x:f>
        <x:v>0.8654962546516061</x:v>
      </x:c>
      <x:c r="O1498" s="268" t="n">
        <x:f>I1498*TOMATO_PRICE+J1498*CARROT_PRICE+K1498*MESCLUN_PRICE</x:f>
        <x:v>96176</x:v>
      </x:c>
      <x:c r="P1498" s="268" t="n">
        <x:f>I1498*TOMATO_FERTILIZER+J1498*CARROT_FERTILIZER+K1498*MESCLUN_FERTILIZER</x:f>
        <x:v>26400</x:v>
      </x:c>
      <x:c r="Q1498" s="268" t="n">
        <x:f>MIN(M1498,FARMER_HOURS)*FARMER_RATE+MAX(M1498-FARMER_HOURS,0)*TEMP_RATE</x:f>
        <x:v>46637.406366290146</x:v>
      </x:c>
      <x:c r="R1498" s="268" t="n">
        <x:f>O1498-P1498-Q1498-FIXED_COST</x:f>
        <x:v>3138.5936337098537</x:v>
      </x:c>
      <x:c r="S1498" s="139" t="str">
        <x:f>IF(AND(L1498&lt;=TOTAL_BED_CAP,N1498&lt;=TEMP_WORKER_CAP),"YES","NO")</x:f>
        <x:v>YES</x:v>
      </x:c>
      <x:c r="T1498" s="139" t="n">
        <x:f>IF(S1498="YES",R1498,-1E+99)</x:f>
        <x:v>3138.5936337098537</x:v>
      </x:c>
    </x:row>
    <x:row r="1499">
      <x:c r="A1499" s="139"/>
      <x:c r="B1499" s="139"/>
      <x:c r="C1499" s="139"/>
      <x:c r="D1499" s="139"/>
      <x:c r="E1499" s="139"/>
      <x:c r="F1499" s="139"/>
      <x:c r="G1499" s="139"/>
      <x:c r="H1499" s="139"/>
      <x:c r="I1499" s="266" t="n">
        <x:f>INT((ROW()-ROW($I$46))/((CARROT_CAP+1)*(MESCLUN_CAP+1)))</x:f>
        <x:v>2</x:v>
      </x:c>
      <x:c r="J1499" s="266" t="n">
        <x:f>MOD(INT((ROW()-ROW($I$46))/(MESCLUN_CAP+1)),CARROT_CAP+1)</x:f>
        <x:v>4</x:v>
      </x:c>
      <x:c r="K1499" s="266" t="n">
        <x:f>MOD(ROW()-ROW($I$46),MESCLUN_CAP+1)</x:f>
        <x:v>27</x:v>
      </x:c>
      <x:c r="L1499" s="266" t="n">
        <x:f>SUM(I1499:K1499)</x:f>
        <x:v>33</x:v>
      </x:c>
      <x:c r="M1499" s="267" t="n">
        <x:f>I1499*TOMATO_HOURS*WEEKS*(1+TOMATO_DIM)^I1499+J1499*CARROT_HOURS*WEEKS*(1+CARROT_DIM)^J1499+K1499*MESCLUN_HOURS*WEEKS*(1+MESCLUN_DIM)^K1499</x:f>
        <x:v>2049.44831121807</x:v>
      </x:c>
      <x:c r="N1499" s="267" t="n">
        <x:f>MAX(M1499-FARMER_HOURS,0)/TEMP_HOURS_PER_WORKER</x:f>
        <x:v>0.9232279939014376</x:v>
      </x:c>
      <x:c r="O1499" s="268" t="n">
        <x:f>I1499*TOMATO_PRICE+J1499*CARROT_PRICE+K1499*MESCLUN_PRICE</x:f>
        <x:v>98876</x:v>
      </x:c>
      <x:c r="P1499" s="268" t="n">
        <x:f>I1499*TOMATO_FERTILIZER+J1499*CARROT_FERTILIZER+K1499*MESCLUN_FERTILIZER</x:f>
        <x:v>27280</x:v>
      </x:c>
      <x:c r="Q1499" s="268" t="n">
        <x:f>MIN(M1499,FARMER_HOURS)*FARMER_RATE+MAX(M1499-FARMER_HOURS,0)*TEMP_RATE</x:f>
        <x:v>48080.69984753594</x:v>
      </x:c>
      <x:c r="R1499" s="268" t="n">
        <x:f>O1499-P1499-Q1499-FIXED_COST</x:f>
        <x:v>3515.3001524640567</x:v>
      </x:c>
      <x:c r="S1499" s="139" t="str">
        <x:f>IF(AND(L1499&lt;=TOTAL_BED_CAP,N1499&lt;=TEMP_WORKER_CAP),"YES","NO")</x:f>
        <x:v>YES</x:v>
      </x:c>
      <x:c r="T1499" s="139" t="n">
        <x:f>IF(S1499="YES",R1499,-1E+99)</x:f>
        <x:v>3515.3001524640567</x:v>
      </x:c>
    </x:row>
    <x:row r="1500">
      <x:c r="A1500" s="139"/>
      <x:c r="B1500" s="139"/>
      <x:c r="C1500" s="139"/>
      <x:c r="D1500" s="139"/>
      <x:c r="E1500" s="139"/>
      <x:c r="F1500" s="139"/>
      <x:c r="G1500" s="139"/>
      <x:c r="H1500" s="139"/>
      <x:c r="I1500" s="266" t="n">
        <x:f>INT((ROW()-ROW($I$46))/((CARROT_CAP+1)*(MESCLUN_CAP+1)))</x:f>
        <x:v>2</x:v>
      </x:c>
      <x:c r="J1500" s="266" t="n">
        <x:f>MOD(INT((ROW()-ROW($I$46))/(MESCLUN_CAP+1)),CARROT_CAP+1)</x:f>
        <x:v>4</x:v>
      </x:c>
      <x:c r="K1500" s="266" t="n">
        <x:f>MOD(ROW()-ROW($I$46),MESCLUN_CAP+1)</x:f>
        <x:v>28</x:v>
      </x:c>
      <x:c r="L1500" s="266" t="n">
        <x:f>SUM(I1500:K1500)</x:f>
        <x:v>34</x:v>
      </x:c>
      <x:c r="M1500" s="267" t="n">
        <x:f>I1500*TOMATO_HOURS*WEEKS*(1+TOMATO_DIM)^I1500+J1500*CARROT_HOURS*WEEKS*(1+CARROT_DIM)^J1500+K1500*MESCLUN_HOURS*WEEKS*(1+MESCLUN_DIM)^K1500</x:f>
        <x:v>2134.4078494352234</x:v>
      </x:c>
      <x:c r="N1500" s="267" t="n">
        <x:f>MAX(M1500-FARMER_HOURS,0)/TEMP_HOURS_PER_WORKER</x:f>
        <x:v>0.9822276732189051</x:v>
      </x:c>
      <x:c r="O1500" s="268" t="n">
        <x:f>I1500*TOMATO_PRICE+J1500*CARROT_PRICE+K1500*MESCLUN_PRICE</x:f>
        <x:v>101576</x:v>
      </x:c>
      <x:c r="P1500" s="268" t="n">
        <x:f>I1500*TOMATO_FERTILIZER+J1500*CARROT_FERTILIZER+K1500*MESCLUN_FERTILIZER</x:f>
        <x:v>28160</x:v>
      </x:c>
      <x:c r="Q1500" s="268" t="n">
        <x:f>MIN(M1500,FARMER_HOURS)*FARMER_RATE+MAX(M1500-FARMER_HOURS,0)*TEMP_RATE</x:f>
        <x:v>49555.69183047263</x:v>
      </x:c>
      <x:c r="R1500" s="268" t="n">
        <x:f>O1500-P1500-Q1500-FIXED_COST</x:f>
        <x:v>3860.3081695273722</x:v>
      </x:c>
      <x:c r="S1500" s="139" t="str">
        <x:f>IF(AND(L1500&lt;=TOTAL_BED_CAP,N1500&lt;=TEMP_WORKER_CAP),"YES","NO")</x:f>
        <x:v>YES</x:v>
      </x:c>
      <x:c r="T1500" s="139" t="n">
        <x:f>IF(S1500="YES",R1500,-1E+99)</x:f>
        <x:v>3860.3081695273722</x:v>
      </x:c>
    </x:row>
    <x:row r="1501">
      <x:c r="A1501" s="139"/>
      <x:c r="B1501" s="139"/>
      <x:c r="C1501" s="139"/>
      <x:c r="D1501" s="139"/>
      <x:c r="E1501" s="139"/>
      <x:c r="F1501" s="139"/>
      <x:c r="G1501" s="139"/>
      <x:c r="H1501" s="139"/>
      <x:c r="I1501" s="266" t="n">
        <x:f>INT((ROW()-ROW($I$46))/((CARROT_CAP+1)*(MESCLUN_CAP+1)))</x:f>
        <x:v>2</x:v>
      </x:c>
      <x:c r="J1501" s="266" t="n">
        <x:f>MOD(INT((ROW()-ROW($I$46))/(MESCLUN_CAP+1)),CARROT_CAP+1)</x:f>
        <x:v>4</x:v>
      </x:c>
      <x:c r="K1501" s="266" t="n">
        <x:f>MOD(ROW()-ROW($I$46),MESCLUN_CAP+1)</x:f>
        <x:v>29</x:v>
      </x:c>
      <x:c r="L1501" s="266" t="n">
        <x:f>SUM(I1501:K1501)</x:f>
        <x:v>35</x:v>
      </x:c>
      <x:c r="M1501" s="267" t="n">
        <x:f>I1501*TOMATO_HOURS*WEEKS*(1+TOMATO_DIM)^I1501+J1501*CARROT_HOURS*WEEKS*(1+CARROT_DIM)^J1501+K1501*MESCLUN_HOURS*WEEKS*(1+MESCLUN_DIM)^K1501</x:f>
        <x:v>2221.2258775508767</x:v>
      </x:c>
      <x:c r="N1501" s="267" t="n">
        <x:f>MAX(M1501-FARMER_HOURS,0)/TEMP_HOURS_PER_WORKER</x:f>
        <x:v>1.0425179705214422</x:v>
      </x:c>
      <x:c r="O1501" s="268" t="n">
        <x:f>I1501*TOMATO_PRICE+J1501*CARROT_PRICE+K1501*MESCLUN_PRICE</x:f>
        <x:v>104276</x:v>
      </x:c>
      <x:c r="P1501" s="268" t="n">
        <x:f>I1501*TOMATO_FERTILIZER+J1501*CARROT_FERTILIZER+K1501*MESCLUN_FERTILIZER</x:f>
        <x:v>29040</x:v>
      </x:c>
      <x:c r="Q1501" s="268" t="n">
        <x:f>MIN(M1501,FARMER_HOURS)*FARMER_RATE+MAX(M1501-FARMER_HOURS,0)*TEMP_RATE</x:f>
        <x:v>51062.949263036055</x:v>
      </x:c>
      <x:c r="R1501" s="268" t="n">
        <x:f>O1501-P1501-Q1501-FIXED_COST</x:f>
        <x:v>4173.050736963945</x:v>
      </x:c>
      <x:c r="S1501" s="139" t="str">
        <x:f>IF(AND(L1501&lt;=TOTAL_BED_CAP,N1501&lt;=TEMP_WORKER_CAP),"YES","NO")</x:f>
        <x:v>YES</x:v>
      </x:c>
      <x:c r="T1501" s="139" t="n">
        <x:f>IF(S1501="YES",R1501,-1E+99)</x:f>
        <x:v>4173.050736963945</x:v>
      </x:c>
    </x:row>
    <x:row r="1502">
      <x:c r="A1502" s="139"/>
      <x:c r="B1502" s="139"/>
      <x:c r="C1502" s="139"/>
      <x:c r="D1502" s="139"/>
      <x:c r="E1502" s="139"/>
      <x:c r="F1502" s="139"/>
      <x:c r="G1502" s="139"/>
      <x:c r="H1502" s="139"/>
      <x:c r="I1502" s="266" t="n">
        <x:f>INT((ROW()-ROW($I$46))/((CARROT_CAP+1)*(MESCLUN_CAP+1)))</x:f>
        <x:v>2</x:v>
      </x:c>
      <x:c r="J1502" s="266" t="n">
        <x:f>MOD(INT((ROW()-ROW($I$46))/(MESCLUN_CAP+1)),CARROT_CAP+1)</x:f>
        <x:v>4</x:v>
      </x:c>
      <x:c r="K1502" s="266" t="n">
        <x:f>MOD(ROW()-ROW($I$46),MESCLUN_CAP+1)</x:f>
        <x:v>30</x:v>
      </x:c>
      <x:c r="L1502" s="266" t="n">
        <x:f>SUM(I1502:K1502)</x:f>
        <x:v>36</x:v>
      </x:c>
      <x:c r="M1502" s="267" t="n">
        <x:f>I1502*TOMATO_HOURS*WEEKS*(1+TOMATO_DIM)^I1502+J1502*CARROT_HOURS*WEEKS*(1+CARROT_DIM)^J1502+K1502*MESCLUN_HOURS*WEEKS*(1+MESCLUN_DIM)^K1502</x:f>
        <x:v>2309.9355828846465</x:v>
      </x:c>
      <x:c r="N1502" s="267" t="n">
        <x:f>MAX(M1502-FARMER_HOURS,0)/TEMP_HOURS_PER_WORKER</x:f>
        <x:v>1.1041219325587823</x:v>
      </x:c>
      <x:c r="O1502" s="268" t="n">
        <x:f>I1502*TOMATO_PRICE+J1502*CARROT_PRICE+K1502*MESCLUN_PRICE</x:f>
        <x:v>106976</x:v>
      </x:c>
      <x:c r="P1502" s="268" t="n">
        <x:f>I1502*TOMATO_FERTILIZER+J1502*CARROT_FERTILIZER+K1502*MESCLUN_FERTILIZER</x:f>
        <x:v>29920</x:v>
      </x:c>
      <x:c r="Q1502" s="268" t="n">
        <x:f>MIN(M1502,FARMER_HOURS)*FARMER_RATE+MAX(M1502-FARMER_HOURS,0)*TEMP_RATE</x:f>
        <x:v>52603.04831396956</x:v>
      </x:c>
      <x:c r="R1502" s="268" t="n">
        <x:f>O1502-P1502-Q1502-FIXED_COST</x:f>
        <x:v>4452.951686030443</x:v>
      </x:c>
      <x:c r="S1502" s="139" t="str">
        <x:f>IF(AND(L1502&lt;=TOTAL_BED_CAP,N1502&lt;=TEMP_WORKER_CAP),"YES","NO")</x:f>
        <x:v>YES</x:v>
      </x:c>
      <x:c r="T1502" s="139" t="n">
        <x:f>IF(S1502="YES",R1502,-1E+99)</x:f>
        <x:v>4452.951686030443</x:v>
      </x:c>
    </x:row>
    <x:row r="1503">
      <x:c r="A1503" s="139"/>
      <x:c r="B1503" s="139"/>
      <x:c r="C1503" s="139"/>
      <x:c r="D1503" s="139"/>
      <x:c r="E1503" s="139"/>
      <x:c r="F1503" s="139"/>
      <x:c r="G1503" s="139"/>
      <x:c r="H1503" s="139"/>
      <x:c r="I1503" s="266" t="n">
        <x:f>INT((ROW()-ROW($I$46))/((CARROT_CAP+1)*(MESCLUN_CAP+1)))</x:f>
        <x:v>2</x:v>
      </x:c>
      <x:c r="J1503" s="266" t="n">
        <x:f>MOD(INT((ROW()-ROW($I$46))/(MESCLUN_CAP+1)),CARROT_CAP+1)</x:f>
        <x:v>5</x:v>
      </x:c>
      <x:c r="K1503" s="266" t="n">
        <x:f>MOD(ROW()-ROW($I$46),MESCLUN_CAP+1)</x:f>
        <x:v>0</x:v>
      </x:c>
      <x:c r="L1503" s="266" t="n">
        <x:f>SUM(I1503:K1503)</x:f>
        <x:v>7</x:v>
      </x:c>
      <x:c r="M1503" s="267" t="n">
        <x:f>I1503*TOMATO_HOURS*WEEKS*(1+TOMATO_DIM)^I1503+J1503*CARROT_HOURS*WEEKS*(1+CARROT_DIM)^J1503+K1503*MESCLUN_HOURS*WEEKS*(1+MESCLUN_DIM)^K1503</x:f>
        <x:v>387.5112319335937</x:v>
      </x:c>
      <x:c r="N1503" s="267" t="n">
        <x:f>MAX(M1503-FARMER_HOURS,0)/TEMP_HOURS_PER_WORKER</x:f>
        <x:v>0</x:v>
      </x:c>
      <x:c r="O1503" s="268" t="n">
        <x:f>I1503*TOMATO_PRICE+J1503*CARROT_PRICE+K1503*MESCLUN_PRICE</x:f>
        <x:v>28070</x:v>
      </x:c>
      <x:c r="P1503" s="268" t="n">
        <x:f>I1503*TOMATO_FERTILIZER+J1503*CARROT_FERTILIZER+K1503*MESCLUN_FERTILIZER</x:f>
        <x:v>3960</x:v>
      </x:c>
      <x:c r="Q1503" s="268" t="n">
        <x:f>MIN(M1503,FARMER_HOURS)*FARMER_RATE+MAX(M1503-FARMER_HOURS,0)*TEMP_RATE</x:f>
        <x:v>13455.251108805336</x:v>
      </x:c>
      <x:c r="R1503" s="268" t="n">
        <x:f>O1503-P1503-Q1503-FIXED_COST</x:f>
        <x:v>-9345.251108805336</x:v>
      </x:c>
      <x:c r="S1503" s="139" t="str">
        <x:f>IF(AND(L1503&lt;=TOTAL_BED_CAP,N1503&lt;=TEMP_WORKER_CAP),"YES","NO")</x:f>
        <x:v>YES</x:v>
      </x:c>
      <x:c r="T1503" s="139" t="n">
        <x:f>IF(S1503="YES",R1503,-1E+99)</x:f>
        <x:v>-9345.251108805336</x:v>
      </x:c>
    </x:row>
    <x:row r="1504">
      <x:c r="A1504" s="139"/>
      <x:c r="B1504" s="139"/>
      <x:c r="C1504" s="139"/>
      <x:c r="D1504" s="139"/>
      <x:c r="E1504" s="139"/>
      <x:c r="F1504" s="139"/>
      <x:c r="G1504" s="139"/>
      <x:c r="H1504" s="139"/>
      <x:c r="I1504" s="266" t="n">
        <x:f>INT((ROW()-ROW($I$46))/((CARROT_CAP+1)*(MESCLUN_CAP+1)))</x:f>
        <x:v>2</x:v>
      </x:c>
      <x:c r="J1504" s="266" t="n">
        <x:f>MOD(INT((ROW()-ROW($I$46))/(MESCLUN_CAP+1)),CARROT_CAP+1)</x:f>
        <x:v>5</x:v>
      </x:c>
      <x:c r="K1504" s="266" t="n">
        <x:f>MOD(ROW()-ROW($I$46),MESCLUN_CAP+1)</x:f>
        <x:v>1</x:v>
      </x:c>
      <x:c r="L1504" s="266" t="n">
        <x:f>SUM(I1504:K1504)</x:f>
        <x:v>8</x:v>
      </x:c>
      <x:c r="M1504" s="267" t="n">
        <x:f>I1504*TOMATO_HOURS*WEEKS*(1+TOMATO_DIM)^I1504+J1504*CARROT_HOURS*WEEKS*(1+CARROT_DIM)^J1504+K1504*MESCLUN_HOURS*WEEKS*(1+MESCLUN_DIM)^K1504</x:f>
        <x:v>433.0737319335937</x:v>
      </x:c>
      <x:c r="N1504" s="267" t="n">
        <x:f>MAX(M1504-FARMER_HOURS,0)/TEMP_HOURS_PER_WORKER</x:f>
        <x:v>0</x:v>
      </x:c>
      <x:c r="O1504" s="268" t="n">
        <x:f>I1504*TOMATO_PRICE+J1504*CARROT_PRICE+K1504*MESCLUN_PRICE</x:f>
        <x:v>30770</x:v>
      </x:c>
      <x:c r="P1504" s="268" t="n">
        <x:f>I1504*TOMATO_FERTILIZER+J1504*CARROT_FERTILIZER+K1504*MESCLUN_FERTILIZER</x:f>
        <x:v>4840</x:v>
      </x:c>
      <x:c r="Q1504" s="268" t="n">
        <x:f>MIN(M1504,FARMER_HOURS)*FARMER_RATE+MAX(M1504-FARMER_HOURS,0)*TEMP_RATE</x:f>
        <x:v>15037.282358805336</x:v>
      </x:c>
      <x:c r="R1504" s="268" t="n">
        <x:f>O1504-P1504-Q1504-FIXED_COST</x:f>
        <x:v>-9107.282358805336</x:v>
      </x:c>
      <x:c r="S1504" s="139" t="str">
        <x:f>IF(AND(L1504&lt;=TOTAL_BED_CAP,N1504&lt;=TEMP_WORKER_CAP),"YES","NO")</x:f>
        <x:v>YES</x:v>
      </x:c>
      <x:c r="T1504" s="139" t="n">
        <x:f>IF(S1504="YES",R1504,-1E+99)</x:f>
        <x:v>-9107.282358805336</x:v>
      </x:c>
    </x:row>
    <x:row r="1505">
      <x:c r="A1505" s="139"/>
      <x:c r="B1505" s="139"/>
      <x:c r="C1505" s="139"/>
      <x:c r="D1505" s="139"/>
      <x:c r="E1505" s="139"/>
      <x:c r="F1505" s="139"/>
      <x:c r="G1505" s="139"/>
      <x:c r="H1505" s="139"/>
      <x:c r="I1505" s="266" t="n">
        <x:f>INT((ROW()-ROW($I$46))/((CARROT_CAP+1)*(MESCLUN_CAP+1)))</x:f>
        <x:v>2</x:v>
      </x:c>
      <x:c r="J1505" s="266" t="n">
        <x:f>MOD(INT((ROW()-ROW($I$46))/(MESCLUN_CAP+1)),CARROT_CAP+1)</x:f>
        <x:v>5</x:v>
      </x:c>
      <x:c r="K1505" s="266" t="n">
        <x:f>MOD(ROW()-ROW($I$46),MESCLUN_CAP+1)</x:f>
        <x:v>2</x:v>
      </x:c>
      <x:c r="L1505" s="266" t="n">
        <x:f>SUM(I1505:K1505)</x:f>
        <x:v>9</x:v>
      </x:c>
      <x:c r="M1505" s="267" t="n">
        <x:f>I1505*TOMATO_HOURS*WEEKS*(1+TOMATO_DIM)^I1505+J1505*CARROT_HOURS*WEEKS*(1+CARROT_DIM)^J1505+K1505*MESCLUN_HOURS*WEEKS*(1+MESCLUN_DIM)^K1505</x:f>
        <x:v>479.7752944335937</x:v>
      </x:c>
      <x:c r="N1505" s="267" t="n">
        <x:f>MAX(M1505-FARMER_HOURS,0)/TEMP_HOURS_PER_WORKER</x:f>
        <x:v>0</x:v>
      </x:c>
      <x:c r="O1505" s="268" t="n">
        <x:f>I1505*TOMATO_PRICE+J1505*CARROT_PRICE+K1505*MESCLUN_PRICE</x:f>
        <x:v>33470</x:v>
      </x:c>
      <x:c r="P1505" s="268" t="n">
        <x:f>I1505*TOMATO_FERTILIZER+J1505*CARROT_FERTILIZER+K1505*MESCLUN_FERTILIZER</x:f>
        <x:v>5720</x:v>
      </x:c>
      <x:c r="Q1505" s="268" t="n">
        <x:f>MIN(M1505,FARMER_HOURS)*FARMER_RATE+MAX(M1505-FARMER_HOURS,0)*TEMP_RATE</x:f>
        <x:v>16658.864390055336</x:v>
      </x:c>
      <x:c r="R1505" s="268" t="n">
        <x:f>O1505-P1505-Q1505-FIXED_COST</x:f>
        <x:v>-8908.864390055336</x:v>
      </x:c>
      <x:c r="S1505" s="139" t="str">
        <x:f>IF(AND(L1505&lt;=TOTAL_BED_CAP,N1505&lt;=TEMP_WORKER_CAP),"YES","NO")</x:f>
        <x:v>YES</x:v>
      </x:c>
      <x:c r="T1505" s="139" t="n">
        <x:f>IF(S1505="YES",R1505,-1E+99)</x:f>
        <x:v>-8908.864390055336</x:v>
      </x:c>
    </x:row>
    <x:row r="1506">
      <x:c r="A1506" s="139"/>
      <x:c r="B1506" s="139"/>
      <x:c r="C1506" s="139"/>
      <x:c r="D1506" s="139"/>
      <x:c r="E1506" s="139"/>
      <x:c r="F1506" s="139"/>
      <x:c r="G1506" s="139"/>
      <x:c r="H1506" s="139"/>
      <x:c r="I1506" s="266" t="n">
        <x:f>INT((ROW()-ROW($I$46))/((CARROT_CAP+1)*(MESCLUN_CAP+1)))</x:f>
        <x:v>2</x:v>
      </x:c>
      <x:c r="J1506" s="266" t="n">
        <x:f>MOD(INT((ROW()-ROW($I$46))/(MESCLUN_CAP+1)),CARROT_CAP+1)</x:f>
        <x:v>5</x:v>
      </x:c>
      <x:c r="K1506" s="266" t="n">
        <x:f>MOD(ROW()-ROW($I$46),MESCLUN_CAP+1)</x:f>
        <x:v>3</x:v>
      </x:c>
      <x:c r="L1506" s="266" t="n">
        <x:f>SUM(I1506:K1506)</x:f>
        <x:v>10</x:v>
      </x:c>
      <x:c r="M1506" s="267" t="n">
        <x:f>I1506*TOMATO_HOURS*WEEKS*(1+TOMATO_DIM)^I1506+J1506*CARROT_HOURS*WEEKS*(1+CARROT_DIM)^J1506+K1506*MESCLUN_HOURS*WEEKS*(1+MESCLUN_DIM)^K1506</x:f>
        <x:v>527.6372768554687</x:v>
      </x:c>
      <x:c r="N1506" s="267" t="n">
        <x:f>MAX(M1506-FARMER_HOURS,0)/TEMP_HOURS_PER_WORKER</x:f>
        <x:v>0</x:v>
      </x:c>
      <x:c r="O1506" s="268" t="n">
        <x:f>I1506*TOMATO_PRICE+J1506*CARROT_PRICE+K1506*MESCLUN_PRICE</x:f>
        <x:v>36170</x:v>
      </x:c>
      <x:c r="P1506" s="268" t="n">
        <x:f>I1506*TOMATO_FERTILIZER+J1506*CARROT_FERTILIZER+K1506*MESCLUN_FERTILIZER</x:f>
        <x:v>6600</x:v>
      </x:c>
      <x:c r="Q1506" s="268" t="n">
        <x:f>MIN(M1506,FARMER_HOURS)*FARMER_RATE+MAX(M1506-FARMER_HOURS,0)*TEMP_RATE</x:f>
        <x:v>18320.738779703774</x:v>
      </x:c>
      <x:c r="R1506" s="268" t="n">
        <x:f>O1506-P1506-Q1506-FIXED_COST</x:f>
        <x:v>-8750.738779703774</x:v>
      </x:c>
      <x:c r="S1506" s="139" t="str">
        <x:f>IF(AND(L1506&lt;=TOTAL_BED_CAP,N1506&lt;=TEMP_WORKER_CAP),"YES","NO")</x:f>
        <x:v>YES</x:v>
      </x:c>
      <x:c r="T1506" s="139" t="n">
        <x:f>IF(S1506="YES",R1506,-1E+99)</x:f>
        <x:v>-8750.738779703774</x:v>
      </x:c>
    </x:row>
    <x:row r="1507">
      <x:c r="A1507" s="139"/>
      <x:c r="B1507" s="139"/>
      <x:c r="C1507" s="139"/>
      <x:c r="D1507" s="139"/>
      <x:c r="E1507" s="139"/>
      <x:c r="F1507" s="139"/>
      <x:c r="G1507" s="139"/>
      <x:c r="H1507" s="139"/>
      <x:c r="I1507" s="266" t="n">
        <x:f>INT((ROW()-ROW($I$46))/((CARROT_CAP+1)*(MESCLUN_CAP+1)))</x:f>
        <x:v>2</x:v>
      </x:c>
      <x:c r="J1507" s="266" t="n">
        <x:f>MOD(INT((ROW()-ROW($I$46))/(MESCLUN_CAP+1)),CARROT_CAP+1)</x:f>
        <x:v>5</x:v>
      </x:c>
      <x:c r="K1507" s="266" t="n">
        <x:f>MOD(ROW()-ROW($I$46),MESCLUN_CAP+1)</x:f>
        <x:v>4</x:v>
      </x:c>
      <x:c r="L1507" s="266" t="n">
        <x:f>SUM(I1507:K1507)</x:f>
        <x:v>11</x:v>
      </x:c>
      <x:c r="M1507" s="267" t="n">
        <x:f>I1507*TOMATO_HOURS*WEEKS*(1+TOMATO_DIM)^I1507+J1507*CARROT_HOURS*WEEKS*(1+CARROT_DIM)^J1507+K1507*MESCLUN_HOURS*WEEKS*(1+MESCLUN_DIM)^K1507</x:f>
        <x:v>576.6813925781249</x:v>
      </x:c>
      <x:c r="N1507" s="267" t="n">
        <x:f>MAX(M1507-FARMER_HOURS,0)/TEMP_HOURS_PER_WORKER</x:f>
        <x:v>0</x:v>
      </x:c>
      <x:c r="O1507" s="268" t="n">
        <x:f>I1507*TOMATO_PRICE+J1507*CARROT_PRICE+K1507*MESCLUN_PRICE</x:f>
        <x:v>38870</x:v>
      </x:c>
      <x:c r="P1507" s="268" t="n">
        <x:f>I1507*TOMATO_FERTILIZER+J1507*CARROT_FERTILIZER+K1507*MESCLUN_FERTILIZER</x:f>
        <x:v>7480</x:v>
      </x:c>
      <x:c r="Q1507" s="268" t="n">
        <x:f>MIN(M1507,FARMER_HOURS)*FARMER_RATE+MAX(M1507-FARMER_HOURS,0)*TEMP_RATE</x:f>
        <x:v>20023.659464518227</x:v>
      </x:c>
      <x:c r="R1507" s="268" t="n">
        <x:f>O1507-P1507-Q1507-FIXED_COST</x:f>
        <x:v>-8633.659464518227</x:v>
      </x:c>
      <x:c r="S1507" s="139" t="str">
        <x:f>IF(AND(L1507&lt;=TOTAL_BED_CAP,N1507&lt;=TEMP_WORKER_CAP),"YES","NO")</x:f>
        <x:v>YES</x:v>
      </x:c>
      <x:c r="T1507" s="139" t="n">
        <x:f>IF(S1507="YES",R1507,-1E+99)</x:f>
        <x:v>-8633.659464518227</x:v>
      </x:c>
    </x:row>
    <x:row r="1508">
      <x:c r="A1508" s="139"/>
      <x:c r="B1508" s="139"/>
      <x:c r="C1508" s="139"/>
      <x:c r="D1508" s="139"/>
      <x:c r="E1508" s="139"/>
      <x:c r="F1508" s="139"/>
      <x:c r="G1508" s="139"/>
      <x:c r="H1508" s="139"/>
      <x:c r="I1508" s="266" t="n">
        <x:f>INT((ROW()-ROW($I$46))/((CARROT_CAP+1)*(MESCLUN_CAP+1)))</x:f>
        <x:v>2</x:v>
      </x:c>
      <x:c r="J1508" s="266" t="n">
        <x:f>MOD(INT((ROW()-ROW($I$46))/(MESCLUN_CAP+1)),CARROT_CAP+1)</x:f>
        <x:v>5</x:v>
      </x:c>
      <x:c r="K1508" s="266" t="n">
        <x:f>MOD(ROW()-ROW($I$46),MESCLUN_CAP+1)</x:f>
        <x:v>5</x:v>
      </x:c>
      <x:c r="L1508" s="266" t="n">
        <x:f>SUM(I1508:K1508)</x:f>
        <x:v>12</x:v>
      </x:c>
      <x:c r="M1508" s="267" t="n">
        <x:f>I1508*TOMATO_HOURS*WEEKS*(1+TOMATO_DIM)^I1508+J1508*CARROT_HOURS*WEEKS*(1+CARROT_DIM)^J1508+K1508*MESCLUN_HOURS*WEEKS*(1+MESCLUN_DIM)^K1508</x:f>
        <x:v>626.9297164993285</x:v>
      </x:c>
      <x:c r="N1508" s="267" t="n">
        <x:f>MAX(M1508-FARMER_HOURS,0)/TEMP_HOURS_PER_WORKER</x:f>
        <x:v>0</x:v>
      </x:c>
      <x:c r="O1508" s="268" t="n">
        <x:f>I1508*TOMATO_PRICE+J1508*CARROT_PRICE+K1508*MESCLUN_PRICE</x:f>
        <x:v>41570</x:v>
      </x:c>
      <x:c r="P1508" s="268" t="n">
        <x:f>I1508*TOMATO_FERTILIZER+J1508*CARROT_FERTILIZER+K1508*MESCLUN_FERTILIZER</x:f>
        <x:v>8360</x:v>
      </x:c>
      <x:c r="Q1508" s="268" t="n">
        <x:f>MIN(M1508,FARMER_HOURS)*FARMER_RATE+MAX(M1508-FARMER_HOURS,0)*TEMP_RATE</x:f>
        <x:v>21768.39293400446</x:v>
      </x:c>
      <x:c r="R1508" s="268" t="n">
        <x:f>O1508-P1508-Q1508-FIXED_COST</x:f>
        <x:v>-8558.39293400446</x:v>
      </x:c>
      <x:c r="S1508" s="139" t="str">
        <x:f>IF(AND(L1508&lt;=TOTAL_BED_CAP,N1508&lt;=TEMP_WORKER_CAP),"YES","NO")</x:f>
        <x:v>YES</x:v>
      </x:c>
      <x:c r="T1508" s="139" t="n">
        <x:f>IF(S1508="YES",R1508,-1E+99)</x:f>
        <x:v>-8558.39293400446</x:v>
      </x:c>
    </x:row>
    <x:row r="1509">
      <x:c r="A1509" s="139"/>
      <x:c r="B1509" s="139"/>
      <x:c r="C1509" s="139"/>
      <x:c r="D1509" s="139"/>
      <x:c r="E1509" s="139"/>
      <x:c r="F1509" s="139"/>
      <x:c r="G1509" s="139"/>
      <x:c r="H1509" s="139"/>
      <x:c r="I1509" s="266" t="n">
        <x:f>INT((ROW()-ROW($I$46))/((CARROT_CAP+1)*(MESCLUN_CAP+1)))</x:f>
        <x:v>2</x:v>
      </x:c>
      <x:c r="J1509" s="266" t="n">
        <x:f>MOD(INT((ROW()-ROW($I$46))/(MESCLUN_CAP+1)),CARROT_CAP+1)</x:f>
        <x:v>5</x:v>
      </x:c>
      <x:c r="K1509" s="266" t="n">
        <x:f>MOD(ROW()-ROW($I$46),MESCLUN_CAP+1)</x:f>
        <x:v>6</x:v>
      </x:c>
      <x:c r="L1509" s="266" t="n">
        <x:f>SUM(I1509:K1509)</x:f>
        <x:v>13</x:v>
      </x:c>
      <x:c r="M1509" s="267" t="n">
        <x:f>I1509*TOMATO_HOURS*WEEKS*(1+TOMATO_DIM)^I1509+J1509*CARROT_HOURS*WEEKS*(1+CARROT_DIM)^J1509+K1509*MESCLUN_HOURS*WEEKS*(1+MESCLUN_DIM)^K1509</x:f>
        <x:v>678.4046906809615</x:v>
      </x:c>
      <x:c r="N1509" s="267" t="n">
        <x:f>MAX(M1509-FARMER_HOURS,0)/TEMP_HOURS_PER_WORKER</x:f>
        <x:v>0</x:v>
      </x:c>
      <x:c r="O1509" s="268" t="n">
        <x:f>I1509*TOMATO_PRICE+J1509*CARROT_PRICE+K1509*MESCLUN_PRICE</x:f>
        <x:v>44270</x:v>
      </x:c>
      <x:c r="P1509" s="268" t="n">
        <x:f>I1509*TOMATO_FERTILIZER+J1509*CARROT_FERTILIZER+K1509*MESCLUN_FERTILIZER</x:f>
        <x:v>9240</x:v>
      </x:c>
      <x:c r="Q1509" s="268" t="n">
        <x:f>MIN(M1509,FARMER_HOURS)*FARMER_RATE+MAX(M1509-FARMER_HOURS,0)*TEMP_RATE</x:f>
        <x:v>23555.718426422274</x:v>
      </x:c>
      <x:c r="R1509" s="268" t="n">
        <x:f>O1509-P1509-Q1509-FIXED_COST</x:f>
        <x:v>-8525.718426422274</x:v>
      </x:c>
      <x:c r="S1509" s="139" t="str">
        <x:f>IF(AND(L1509&lt;=TOTAL_BED_CAP,N1509&lt;=TEMP_WORKER_CAP),"YES","NO")</x:f>
        <x:v>YES</x:v>
      </x:c>
      <x:c r="T1509" s="139" t="n">
        <x:f>IF(S1509="YES",R1509,-1E+99)</x:f>
        <x:v>-8525.718426422274</x:v>
      </x:c>
    </x:row>
    <x:row r="1510">
      <x:c r="A1510" s="139"/>
      <x:c r="B1510" s="139"/>
      <x:c r="C1510" s="139"/>
      <x:c r="D1510" s="139"/>
      <x:c r="E1510" s="139"/>
      <x:c r="F1510" s="139"/>
      <x:c r="G1510" s="139"/>
      <x:c r="H1510" s="139"/>
      <x:c r="I1510" s="266" t="n">
        <x:f>INT((ROW()-ROW($I$46))/((CARROT_CAP+1)*(MESCLUN_CAP+1)))</x:f>
        <x:v>2</x:v>
      </x:c>
      <x:c r="J1510" s="266" t="n">
        <x:f>MOD(INT((ROW()-ROW($I$46))/(MESCLUN_CAP+1)),CARROT_CAP+1)</x:f>
        <x:v>5</x:v>
      </x:c>
      <x:c r="K1510" s="266" t="n">
        <x:f>MOD(ROW()-ROW($I$46),MESCLUN_CAP+1)</x:f>
        <x:v>7</x:v>
      </x:c>
      <x:c r="L1510" s="266" t="n">
        <x:f>SUM(I1510:K1510)</x:f>
        <x:v>14</x:v>
      </x:c>
      <x:c r="M1510" s="267" t="n">
        <x:f>I1510*TOMATO_HOURS*WEEKS*(1+TOMATO_DIM)^I1510+J1510*CARROT_HOURS*WEEKS*(1+CARROT_DIM)^J1510+K1510*MESCLUN_HOURS*WEEKS*(1+MESCLUN_DIM)^K1510</x:f>
        <x:v>731.1291300789219</x:v>
      </x:c>
      <x:c r="N1510" s="267" t="n">
        <x:f>MAX(M1510-FARMER_HOURS,0)/TEMP_HOURS_PER_WORKER</x:f>
        <x:v>0.007728562554806868</x:v>
      </x:c>
      <x:c r="O1510" s="268" t="n">
        <x:f>I1510*TOMATO_PRICE+J1510*CARROT_PRICE+K1510*MESCLUN_PRICE</x:f>
        <x:v>46970</x:v>
      </x:c>
      <x:c r="P1510" s="268" t="n">
        <x:f>I1510*TOMATO_FERTILIZER+J1510*CARROT_FERTILIZER+K1510*MESCLUN_FERTILIZER</x:f>
        <x:v>10120</x:v>
      </x:c>
      <x:c r="Q1510" s="268" t="n">
        <x:f>MIN(M1510,FARMER_HOURS)*FARMER_RATE+MAX(M1510-FARMER_HOURS,0)*TEMP_RATE</x:f>
        <x:v>25193.21406387017</x:v>
      </x:c>
      <x:c r="R1510" s="268" t="n">
        <x:f>O1510-P1510-Q1510-FIXED_COST</x:f>
        <x:v>-8343.214063870171</x:v>
      </x:c>
      <x:c r="S1510" s="139" t="str">
        <x:f>IF(AND(L1510&lt;=TOTAL_BED_CAP,N1510&lt;=TEMP_WORKER_CAP),"YES","NO")</x:f>
        <x:v>YES</x:v>
      </x:c>
      <x:c r="T1510" s="139" t="n">
        <x:f>IF(S1510="YES",R1510,-1E+99)</x:f>
        <x:v>-8343.214063870171</x:v>
      </x:c>
    </x:row>
    <x:row r="1511">
      <x:c r="A1511" s="139"/>
      <x:c r="B1511" s="139"/>
      <x:c r="C1511" s="139"/>
      <x:c r="D1511" s="139"/>
      <x:c r="E1511" s="139"/>
      <x:c r="F1511" s="139"/>
      <x:c r="G1511" s="139"/>
      <x:c r="H1511" s="139"/>
      <x:c r="I1511" s="266" t="n">
        <x:f>INT((ROW()-ROW($I$46))/((CARROT_CAP+1)*(MESCLUN_CAP+1)))</x:f>
        <x:v>2</x:v>
      </x:c>
      <x:c r="J1511" s="266" t="n">
        <x:f>MOD(INT((ROW()-ROW($I$46))/(MESCLUN_CAP+1)),CARROT_CAP+1)</x:f>
        <x:v>5</x:v>
      </x:c>
      <x:c r="K1511" s="266" t="n">
        <x:f>MOD(ROW()-ROW($I$46),MESCLUN_CAP+1)</x:f>
        <x:v>8</x:v>
      </x:c>
      <x:c r="L1511" s="266" t="n">
        <x:f>SUM(I1511:K1511)</x:f>
        <x:v>15</x:v>
      </x:c>
      <x:c r="M1511" s="267" t="n">
        <x:f>I1511*TOMATO_HOURS*WEEKS*(1+TOMATO_DIM)^I1511+J1511*CARROT_HOURS*WEEKS*(1+CARROT_DIM)^J1511+K1511*MESCLUN_HOURS*WEEKS*(1+MESCLUN_DIM)^K1511</x:f>
        <x:v>785.126228358902</x:v>
      </x:c>
      <x:c r="N1511" s="267" t="n">
        <x:f>MAX(M1511-FARMER_HOURS,0)/TEMP_HOURS_PER_WORKER</x:f>
        <x:v>0.04522654747145975</x:v>
      </x:c>
      <x:c r="O1511" s="268" t="n">
        <x:f>I1511*TOMATO_PRICE+J1511*CARROT_PRICE+K1511*MESCLUN_PRICE</x:f>
        <x:v>49670</x:v>
      </x:c>
      <x:c r="P1511" s="268" t="n">
        <x:f>I1511*TOMATO_FERTILIZER+J1511*CARROT_FERTILIZER+K1511*MESCLUN_FERTILIZER</x:f>
        <x:v>11000</x:v>
      </x:c>
      <x:c r="Q1511" s="268" t="n">
        <x:f>MIN(M1511,FARMER_HOURS)*FARMER_RATE+MAX(M1511-FARMER_HOURS,0)*TEMP_RATE</x:f>
        <x:v>26130.663686786495</x:v>
      </x:c>
      <x:c r="R1511" s="268" t="n">
        <x:f>O1511-P1511-Q1511-FIXED_COST</x:f>
        <x:v>-7460.6636867864945</x:v>
      </x:c>
      <x:c r="S1511" s="139" t="str">
        <x:f>IF(AND(L1511&lt;=TOTAL_BED_CAP,N1511&lt;=TEMP_WORKER_CAP),"YES","NO")</x:f>
        <x:v>YES</x:v>
      </x:c>
      <x:c r="T1511" s="139" t="n">
        <x:f>IF(S1511="YES",R1511,-1E+99)</x:f>
        <x:v>-7460.6636867864945</x:v>
      </x:c>
    </x:row>
    <x:row r="1512">
      <x:c r="A1512" s="139"/>
      <x:c r="B1512" s="139"/>
      <x:c r="C1512" s="139"/>
      <x:c r="D1512" s="139"/>
      <x:c r="E1512" s="139"/>
      <x:c r="F1512" s="139"/>
      <x:c r="G1512" s="139"/>
      <x:c r="H1512" s="139"/>
      <x:c r="I1512" s="266" t="n">
        <x:f>INT((ROW()-ROW($I$46))/((CARROT_CAP+1)*(MESCLUN_CAP+1)))</x:f>
        <x:v>2</x:v>
      </x:c>
      <x:c r="J1512" s="266" t="n">
        <x:f>MOD(INT((ROW()-ROW($I$46))/(MESCLUN_CAP+1)),CARROT_CAP+1)</x:f>
        <x:v>5</x:v>
      </x:c>
      <x:c r="K1512" s="266" t="n">
        <x:f>MOD(ROW()-ROW($I$46),MESCLUN_CAP+1)</x:f>
        <x:v>9</x:v>
      </x:c>
      <x:c r="L1512" s="266" t="n">
        <x:f>SUM(I1512:K1512)</x:f>
        <x:v>16</x:v>
      </x:c>
      <x:c r="M1512" s="267" t="n">
        <x:f>I1512*TOMATO_HOURS*WEEKS*(1+TOMATO_DIM)^I1512+J1512*CARROT_HOURS*WEEKS*(1+CARROT_DIM)^J1512+K1512*MESCLUN_HOURS*WEEKS*(1+MESCLUN_DIM)^K1512</x:f>
        <x:v>840.4195637992964</x:v>
      </x:c>
      <x:c r="N1512" s="267" t="n">
        <x:f>MAX(M1512-FARMER_HOURS,0)/TEMP_HOURS_PER_WORKER</x:f>
        <x:v>0.08362469708284472</x:v>
      </x:c>
      <x:c r="O1512" s="268" t="n">
        <x:f>I1512*TOMATO_PRICE+J1512*CARROT_PRICE+K1512*MESCLUN_PRICE</x:f>
        <x:v>52370</x:v>
      </x:c>
      <x:c r="P1512" s="268" t="n">
        <x:f>I1512*TOMATO_FERTILIZER+J1512*CARROT_FERTILIZER+K1512*MESCLUN_FERTILIZER</x:f>
        <x:v>11880</x:v>
      </x:c>
      <x:c r="Q1512" s="268" t="n">
        <x:f>MIN(M1512,FARMER_HOURS)*FARMER_RATE+MAX(M1512-FARMER_HOURS,0)*TEMP_RATE</x:f>
        <x:v>27090.617427071116</x:v>
      </x:c>
      <x:c r="R1512" s="268" t="n">
        <x:f>O1512-P1512-Q1512-FIXED_COST</x:f>
        <x:v>-6600.617427071116</x:v>
      </x:c>
      <x:c r="S1512" s="139" t="str">
        <x:f>IF(AND(L1512&lt;=TOTAL_BED_CAP,N1512&lt;=TEMP_WORKER_CAP),"YES","NO")</x:f>
        <x:v>YES</x:v>
      </x:c>
      <x:c r="T1512" s="139" t="n">
        <x:f>IF(S1512="YES",R1512,-1E+99)</x:f>
        <x:v>-6600.617427071116</x:v>
      </x:c>
    </x:row>
    <x:row r="1513">
      <x:c r="A1513" s="139"/>
      <x:c r="B1513" s="139"/>
      <x:c r="C1513" s="139"/>
      <x:c r="D1513" s="139"/>
      <x:c r="E1513" s="139"/>
      <x:c r="F1513" s="139"/>
      <x:c r="G1513" s="139"/>
      <x:c r="H1513" s="139"/>
      <x:c r="I1513" s="266" t="n">
        <x:f>INT((ROW()-ROW($I$46))/((CARROT_CAP+1)*(MESCLUN_CAP+1)))</x:f>
        <x:v>2</x:v>
      </x:c>
      <x:c r="J1513" s="266" t="n">
        <x:f>MOD(INT((ROW()-ROW($I$46))/(MESCLUN_CAP+1)),CARROT_CAP+1)</x:f>
        <x:v>5</x:v>
      </x:c>
      <x:c r="K1513" s="266" t="n">
        <x:f>MOD(ROW()-ROW($I$46),MESCLUN_CAP+1)</x:f>
        <x:v>10</x:v>
      </x:c>
      <x:c r="L1513" s="266" t="n">
        <x:f>SUM(I1513:K1513)</x:f>
        <x:v>17</x:v>
      </x:c>
      <x:c r="M1513" s="267" t="n">
        <x:f>I1513*TOMATO_HOURS*WEEKS*(1+TOMATO_DIM)^I1513+J1513*CARROT_HOURS*WEEKS*(1+CARROT_DIM)^J1513+K1513*MESCLUN_HOURS*WEEKS*(1+MESCLUN_DIM)^K1513</x:f>
        <x:v>897.0331052825093</x:v>
      </x:c>
      <x:c r="N1513" s="267" t="n">
        <x:f>MAX(M1513-FARMER_HOURS,0)/TEMP_HOURS_PER_WORKER</x:f>
        <x:v>0.122939656446187</x:v>
      </x:c>
      <x:c r="O1513" s="268" t="n">
        <x:f>I1513*TOMATO_PRICE+J1513*CARROT_PRICE+K1513*MESCLUN_PRICE</x:f>
        <x:v>55070</x:v>
      </x:c>
      <x:c r="P1513" s="268" t="n">
        <x:f>I1513*TOMATO_FERTILIZER+J1513*CARROT_FERTILIZER+K1513*MESCLUN_FERTILIZER</x:f>
        <x:v>12760</x:v>
      </x:c>
      <x:c r="Q1513" s="268" t="n">
        <x:f>MIN(M1513,FARMER_HOURS)*FARMER_RATE+MAX(M1513-FARMER_HOURS,0)*TEMP_RATE</x:f>
        <x:v>28073.491411154675</x:v>
      </x:c>
      <x:c r="R1513" s="268" t="n">
        <x:f>O1513-P1513-Q1513-FIXED_COST</x:f>
        <x:v>-5763.491411154675</x:v>
      </x:c>
      <x:c r="S1513" s="139" t="str">
        <x:f>IF(AND(L1513&lt;=TOTAL_BED_CAP,N1513&lt;=TEMP_WORKER_CAP),"YES","NO")</x:f>
        <x:v>YES</x:v>
      </x:c>
      <x:c r="T1513" s="139" t="n">
        <x:f>IF(S1513="YES",R1513,-1E+99)</x:f>
        <x:v>-5763.491411154675</x:v>
      </x:c>
    </x:row>
    <x:row r="1514">
      <x:c r="A1514" s="139"/>
      <x:c r="B1514" s="139"/>
      <x:c r="C1514" s="139"/>
      <x:c r="D1514" s="139"/>
      <x:c r="E1514" s="139"/>
      <x:c r="F1514" s="139"/>
      <x:c r="G1514" s="139"/>
      <x:c r="H1514" s="139"/>
      <x:c r="I1514" s="266" t="n">
        <x:f>INT((ROW()-ROW($I$46))/((CARROT_CAP+1)*(MESCLUN_CAP+1)))</x:f>
        <x:v>2</x:v>
      </x:c>
      <x:c r="J1514" s="266" t="n">
        <x:f>MOD(INT((ROW()-ROW($I$46))/(MESCLUN_CAP+1)),CARROT_CAP+1)</x:f>
        <x:v>5</x:v>
      </x:c>
      <x:c r="K1514" s="266" t="n">
        <x:f>MOD(ROW()-ROW($I$46),MESCLUN_CAP+1)</x:f>
        <x:v>11</x:v>
      </x:c>
      <x:c r="L1514" s="266" t="n">
        <x:f>SUM(I1514:K1514)</x:f>
        <x:v>18</x:v>
      </x:c>
      <x:c r="M1514" s="267" t="n">
        <x:f>I1514*TOMATO_HOURS*WEEKS*(1+TOMATO_DIM)^I1514+J1514*CARROT_HOURS*WEEKS*(1+CARROT_DIM)^J1514+K1514*MESCLUN_HOURS*WEEKS*(1+MESCLUN_DIM)^K1514</x:f>
        <x:v>954.9912183759484</x:v>
      </x:c>
      <x:c r="N1514" s="267" t="n">
        <x:f>MAX(M1514-FARMER_HOURS,0)/TEMP_HOURS_PER_WORKER</x:f>
        <x:v>0.1631883460944086</x:v>
      </x:c>
      <x:c r="O1514" s="268" t="n">
        <x:f>I1514*TOMATO_PRICE+J1514*CARROT_PRICE+K1514*MESCLUN_PRICE</x:f>
        <x:v>57770</x:v>
      </x:c>
      <x:c r="P1514" s="268" t="n">
        <x:f>I1514*TOMATO_FERTILIZER+J1514*CARROT_FERTILIZER+K1514*MESCLUN_FERTILIZER</x:f>
        <x:v>13640</x:v>
      </x:c>
      <x:c r="Q1514" s="268" t="n">
        <x:f>MIN(M1514,FARMER_HOURS)*FARMER_RATE+MAX(M1514-FARMER_HOURS,0)*TEMP_RATE</x:f>
        <x:v>29079.708652360216</x:v>
      </x:c>
      <x:c r="R1514" s="268" t="n">
        <x:f>O1514-P1514-Q1514-FIXED_COST</x:f>
        <x:v>-4949.708652360216</x:v>
      </x:c>
      <x:c r="S1514" s="139" t="str">
        <x:f>IF(AND(L1514&lt;=TOTAL_BED_CAP,N1514&lt;=TEMP_WORKER_CAP),"YES","NO")</x:f>
        <x:v>YES</x:v>
      </x:c>
      <x:c r="T1514" s="139" t="n">
        <x:f>IF(S1514="YES",R1514,-1E+99)</x:f>
        <x:v>-4949.708652360216</x:v>
      </x:c>
    </x:row>
    <x:row r="1515">
      <x:c r="A1515" s="139"/>
      <x:c r="B1515" s="139"/>
      <x:c r="C1515" s="139"/>
      <x:c r="D1515" s="139"/>
      <x:c r="E1515" s="139"/>
      <x:c r="F1515" s="139"/>
      <x:c r="G1515" s="139"/>
      <x:c r="H1515" s="139"/>
      <x:c r="I1515" s="266" t="n">
        <x:f>INT((ROW()-ROW($I$46))/((CARROT_CAP+1)*(MESCLUN_CAP+1)))</x:f>
        <x:v>2</x:v>
      </x:c>
      <x:c r="J1515" s="266" t="n">
        <x:f>MOD(INT((ROW()-ROW($I$46))/(MESCLUN_CAP+1)),CARROT_CAP+1)</x:f>
        <x:v>5</x:v>
      </x:c>
      <x:c r="K1515" s="266" t="n">
        <x:f>MOD(ROW()-ROW($I$46),MESCLUN_CAP+1)</x:f>
        <x:v>12</x:v>
      </x:c>
      <x:c r="L1515" s="266" t="n">
        <x:f>SUM(I1515:K1515)</x:f>
        <x:v>19</x:v>
      </x:c>
      <x:c r="M1515" s="267" t="n">
        <x:f>I1515*TOMATO_HOURS*WEEKS*(1+TOMATO_DIM)^I1515+J1515*CARROT_HOURS*WEEKS*(1+CARROT_DIM)^J1515+K1515*MESCLUN_HOURS*WEEKS*(1+MESCLUN_DIM)^K1515</x:f>
        <x:v>1014.3186715040126</x:v>
      </x:c>
      <x:c r="N1515" s="267" t="n">
        <x:f>MAX(M1515-FARMER_HOURS,0)/TEMP_HOURS_PER_WORKER</x:f>
        <x:v>0.204387966322231</x:v>
      </x:c>
      <x:c r="O1515" s="268" t="n">
        <x:f>I1515*TOMATO_PRICE+J1515*CARROT_PRICE+K1515*MESCLUN_PRICE</x:f>
        <x:v>60470</x:v>
      </x:c>
      <x:c r="P1515" s="268" t="n">
        <x:f>I1515*TOMATO_FERTILIZER+J1515*CARROT_FERTILIZER+K1515*MESCLUN_FERTILIZER</x:f>
        <x:v>14520</x:v>
      </x:c>
      <x:c r="Q1515" s="268" t="n">
        <x:f>MIN(M1515,FARMER_HOURS)*FARMER_RATE+MAX(M1515-FARMER_HOURS,0)*TEMP_RATE</x:f>
        <x:v>30109.699158055773</x:v>
      </x:c>
      <x:c r="R1515" s="268" t="n">
        <x:f>O1515-P1515-Q1515-FIXED_COST</x:f>
        <x:v>-4159.699158055773</x:v>
      </x:c>
      <x:c r="S1515" s="139" t="str">
        <x:f>IF(AND(L1515&lt;=TOTAL_BED_CAP,N1515&lt;=TEMP_WORKER_CAP),"YES","NO")</x:f>
        <x:v>YES</x:v>
      </x:c>
      <x:c r="T1515" s="139" t="n">
        <x:f>IF(S1515="YES",R1515,-1E+99)</x:f>
        <x:v>-4159.699158055773</x:v>
      </x:c>
    </x:row>
    <x:row r="1516">
      <x:c r="A1516" s="139"/>
      <x:c r="B1516" s="139"/>
      <x:c r="C1516" s="139"/>
      <x:c r="D1516" s="139"/>
      <x:c r="E1516" s="139"/>
      <x:c r="F1516" s="139"/>
      <x:c r="G1516" s="139"/>
      <x:c r="H1516" s="139"/>
      <x:c r="I1516" s="266" t="n">
        <x:f>INT((ROW()-ROW($I$46))/((CARROT_CAP+1)*(MESCLUN_CAP+1)))</x:f>
        <x:v>2</x:v>
      </x:c>
      <x:c r="J1516" s="266" t="n">
        <x:f>MOD(INT((ROW()-ROW($I$46))/(MESCLUN_CAP+1)),CARROT_CAP+1)</x:f>
        <x:v>5</x:v>
      </x:c>
      <x:c r="K1516" s="266" t="n">
        <x:f>MOD(ROW()-ROW($I$46),MESCLUN_CAP+1)</x:f>
        <x:v>13</x:v>
      </x:c>
      <x:c r="L1516" s="266" t="n">
        <x:f>SUM(I1516:K1516)</x:f>
        <x:v>20</x:v>
      </x:c>
      <x:c r="M1516" s="267" t="n">
        <x:f>I1516*TOMATO_HOURS*WEEKS*(1+TOMATO_DIM)^I1516+J1516*CARROT_HOURS*WEEKS*(1+CARROT_DIM)^J1516+K1516*MESCLUN_HOURS*WEEKS*(1+MESCLUN_DIM)^K1516</x:f>
        <x:v>1075.040642212397</x:v>
      </x:c>
      <x:c r="N1516" s="267" t="n">
        <x:f>MAX(M1516-FARMER_HOURS,0)/TEMP_HOURS_PER_WORKER</x:f>
        <x:v>0.24655600153638677</x:v>
      </x:c>
      <x:c r="O1516" s="268" t="n">
        <x:f>I1516*TOMATO_PRICE+J1516*CARROT_PRICE+K1516*MESCLUN_PRICE</x:f>
        <x:v>63170</x:v>
      </x:c>
      <x:c r="P1516" s="268" t="n">
        <x:f>I1516*TOMATO_FERTILIZER+J1516*CARROT_FERTILIZER+K1516*MESCLUN_FERTILIZER</x:f>
        <x:v>15400</x:v>
      </x:c>
      <x:c r="Q1516" s="268" t="n">
        <x:f>MIN(M1516,FARMER_HOURS)*FARMER_RATE+MAX(M1516-FARMER_HOURS,0)*TEMP_RATE</x:f>
        <x:v>31163.90003840967</x:v>
      </x:c>
      <x:c r="R1516" s="268" t="n">
        <x:f>O1516-P1516-Q1516-FIXED_COST</x:f>
        <x:v>-3393.900038409669</x:v>
      </x:c>
      <x:c r="S1516" s="139" t="str">
        <x:f>IF(AND(L1516&lt;=TOTAL_BED_CAP,N1516&lt;=TEMP_WORKER_CAP),"YES","NO")</x:f>
        <x:v>YES</x:v>
      </x:c>
      <x:c r="T1516" s="139" t="n">
        <x:f>IF(S1516="YES",R1516,-1E+99)</x:f>
        <x:v>-3393.900038409669</x:v>
      </x:c>
    </x:row>
    <x:row r="1517">
      <x:c r="A1517" s="139"/>
      <x:c r="B1517" s="139"/>
      <x:c r="C1517" s="139"/>
      <x:c r="D1517" s="139"/>
      <x:c r="E1517" s="139"/>
      <x:c r="F1517" s="139"/>
      <x:c r="G1517" s="139"/>
      <x:c r="H1517" s="139"/>
      <x:c r="I1517" s="266" t="n">
        <x:f>INT((ROW()-ROW($I$46))/((CARROT_CAP+1)*(MESCLUN_CAP+1)))</x:f>
        <x:v>2</x:v>
      </x:c>
      <x:c r="J1517" s="266" t="n">
        <x:f>MOD(INT((ROW()-ROW($I$46))/(MESCLUN_CAP+1)),CARROT_CAP+1)</x:f>
        <x:v>5</x:v>
      </x:c>
      <x:c r="K1517" s="266" t="n">
        <x:f>MOD(ROW()-ROW($I$46),MESCLUN_CAP+1)</x:f>
        <x:v>14</x:v>
      </x:c>
      <x:c r="L1517" s="266" t="n">
        <x:f>SUM(I1517:K1517)</x:f>
        <x:v>21</x:v>
      </x:c>
      <x:c r="M1517" s="267" t="n">
        <x:f>I1517*TOMATO_HOURS*WEEKS*(1+TOMATO_DIM)^I1517+J1517*CARROT_HOURS*WEEKS*(1+CARROT_DIM)^J1517+K1517*MESCLUN_HOURS*WEEKS*(1+MESCLUN_DIM)^K1517</x:f>
        <x:v>1137.182723526058</x:v>
      </x:c>
      <x:c r="N1517" s="267" t="n">
        <x:f>MAX(M1517-FARMER_HOURS,0)/TEMP_HOURS_PER_WORKER</x:f>
        <x:v>0.2897102246708736</x:v>
      </x:c>
      <x:c r="O1517" s="268" t="n">
        <x:f>I1517*TOMATO_PRICE+J1517*CARROT_PRICE+K1517*MESCLUN_PRICE</x:f>
        <x:v>65870</x:v>
      </x:c>
      <x:c r="P1517" s="268" t="n">
        <x:f>I1517*TOMATO_FERTILIZER+J1517*CARROT_FERTILIZER+K1517*MESCLUN_FERTILIZER</x:f>
        <x:v>16280</x:v>
      </x:c>
      <x:c r="Q1517" s="268" t="n">
        <x:f>MIN(M1517,FARMER_HOURS)*FARMER_RATE+MAX(M1517-FARMER_HOURS,0)*TEMP_RATE</x:f>
        <x:v>32242.75561677184</x:v>
      </x:c>
      <x:c r="R1517" s="268" t="n">
        <x:f>O1517-P1517-Q1517-FIXED_COST</x:f>
        <x:v>-2652.7556167718394</x:v>
      </x:c>
      <x:c r="S1517" s="139" t="str">
        <x:f>IF(AND(L1517&lt;=TOTAL_BED_CAP,N1517&lt;=TEMP_WORKER_CAP),"YES","NO")</x:f>
        <x:v>YES</x:v>
      </x:c>
      <x:c r="T1517" s="139" t="n">
        <x:f>IF(S1517="YES",R1517,-1E+99)</x:f>
        <x:v>-2652.7556167718394</x:v>
      </x:c>
    </x:row>
    <x:row r="1518">
      <x:c r="A1518" s="139"/>
      <x:c r="B1518" s="139"/>
      <x:c r="C1518" s="139"/>
      <x:c r="D1518" s="139"/>
      <x:c r="E1518" s="139"/>
      <x:c r="F1518" s="139"/>
      <x:c r="G1518" s="139"/>
      <x:c r="H1518" s="139"/>
      <x:c r="I1518" s="266" t="n">
        <x:f>INT((ROW()-ROW($I$46))/((CARROT_CAP+1)*(MESCLUN_CAP+1)))</x:f>
        <x:v>2</x:v>
      </x:c>
      <x:c r="J1518" s="266" t="n">
        <x:f>MOD(INT((ROW()-ROW($I$46))/(MESCLUN_CAP+1)),CARROT_CAP+1)</x:f>
        <x:v>5</x:v>
      </x:c>
      <x:c r="K1518" s="266" t="n">
        <x:f>MOD(ROW()-ROW($I$46),MESCLUN_CAP+1)</x:f>
        <x:v>15</x:v>
      </x:c>
      <x:c r="L1518" s="266" t="n">
        <x:f>SUM(I1518:K1518)</x:f>
        <x:v>22</x:v>
      </x:c>
      <x:c r="M1518" s="267" t="n">
        <x:f>I1518*TOMATO_HOURS*WEEKS*(1+TOMATO_DIM)^I1518+J1518*CARROT_HOURS*WEEKS*(1+CARROT_DIM)^J1518+K1518*MESCLUN_HOURS*WEEKS*(1+MESCLUN_DIM)^K1518</x:f>
        <x:v>1200.7709304022044</x:v>
      </x:c>
      <x:c r="N1518" s="267" t="n">
        <x:f>MAX(M1518-FARMER_HOURS,0)/TEMP_HOURS_PER_WORKER</x:f>
        <x:v>0.3338687016681975</x:v>
      </x:c>
      <x:c r="O1518" s="268" t="n">
        <x:f>I1518*TOMATO_PRICE+J1518*CARROT_PRICE+K1518*MESCLUN_PRICE</x:f>
        <x:v>68570</x:v>
      </x:c>
      <x:c r="P1518" s="268" t="n">
        <x:f>I1518*TOMATO_FERTILIZER+J1518*CARROT_FERTILIZER+K1518*MESCLUN_FERTILIZER</x:f>
        <x:v>17160</x:v>
      </x:c>
      <x:c r="Q1518" s="268" t="n">
        <x:f>MIN(M1518,FARMER_HOURS)*FARMER_RATE+MAX(M1518-FARMER_HOURS,0)*TEMP_RATE</x:f>
        <x:v>33346.71754170494</x:v>
      </x:c>
      <x:c r="R1518" s="268" t="n">
        <x:f>O1518-P1518-Q1518-FIXED_COST</x:f>
        <x:v>-1936.7175417049366</x:v>
      </x:c>
      <x:c r="S1518" s="139" t="str">
        <x:f>IF(AND(L1518&lt;=TOTAL_BED_CAP,N1518&lt;=TEMP_WORKER_CAP),"YES","NO")</x:f>
        <x:v>YES</x:v>
      </x:c>
      <x:c r="T1518" s="139" t="n">
        <x:f>IF(S1518="YES",R1518,-1E+99)</x:f>
        <x:v>-1936.7175417049366</x:v>
      </x:c>
    </x:row>
    <x:row r="1519">
      <x:c r="A1519" s="139"/>
      <x:c r="B1519" s="139"/>
      <x:c r="C1519" s="139"/>
      <x:c r="D1519" s="139"/>
      <x:c r="E1519" s="139"/>
      <x:c r="F1519" s="139"/>
      <x:c r="G1519" s="139"/>
      <x:c r="H1519" s="139"/>
      <x:c r="I1519" s="266" t="n">
        <x:f>INT((ROW()-ROW($I$46))/((CARROT_CAP+1)*(MESCLUN_CAP+1)))</x:f>
        <x:v>2</x:v>
      </x:c>
      <x:c r="J1519" s="266" t="n">
        <x:f>MOD(INT((ROW()-ROW($I$46))/(MESCLUN_CAP+1)),CARROT_CAP+1)</x:f>
        <x:v>5</x:v>
      </x:c>
      <x:c r="K1519" s="266" t="n">
        <x:f>MOD(ROW()-ROW($I$46),MESCLUN_CAP+1)</x:f>
        <x:v>16</x:v>
      </x:c>
      <x:c r="L1519" s="266" t="n">
        <x:f>SUM(I1519:K1519)</x:f>
        <x:v>23</x:v>
      </x:c>
      <x:c r="M1519" s="267" t="n">
        <x:f>I1519*TOMATO_HOURS*WEEKS*(1+TOMATO_DIM)^I1519+J1519*CARROT_HOURS*WEEKS*(1+CARROT_DIM)^J1519+K1519*MESCLUN_HOURS*WEEKS*(1+MESCLUN_DIM)^K1519</x:f>
        <x:v>1265.8317062796934</x:v>
      </x:c>
      <x:c r="N1519" s="267" t="n">
        <x:f>MAX(M1519-FARMER_HOURS,0)/TEMP_HOURS_PER_WORKER</x:f>
        <x:v>0.3790497960275649</x:v>
      </x:c>
      <x:c r="O1519" s="268" t="n">
        <x:f>I1519*TOMATO_PRICE+J1519*CARROT_PRICE+K1519*MESCLUN_PRICE</x:f>
        <x:v>71270</x:v>
      </x:c>
      <x:c r="P1519" s="268" t="n">
        <x:f>I1519*TOMATO_FERTILIZER+J1519*CARROT_FERTILIZER+K1519*MESCLUN_FERTILIZER</x:f>
        <x:v>18040</x:v>
      </x:c>
      <x:c r="Q1519" s="268" t="n">
        <x:f>MIN(M1519,FARMER_HOURS)*FARMER_RATE+MAX(M1519-FARMER_HOURS,0)*TEMP_RATE</x:f>
        <x:v>34476.244900689126</x:v>
      </x:c>
      <x:c r="R1519" s="268" t="n">
        <x:f>O1519-P1519-Q1519-FIXED_COST</x:f>
        <x:v>-1246.2449006891256</x:v>
      </x:c>
      <x:c r="S1519" s="139" t="str">
        <x:f>IF(AND(L1519&lt;=TOTAL_BED_CAP,N1519&lt;=TEMP_WORKER_CAP),"YES","NO")</x:f>
        <x:v>YES</x:v>
      </x:c>
      <x:c r="T1519" s="139" t="n">
        <x:f>IF(S1519="YES",R1519,-1E+99)</x:f>
        <x:v>-1246.2449006891256</x:v>
      </x:c>
    </x:row>
    <x:row r="1520">
      <x:c r="A1520" s="139"/>
      <x:c r="B1520" s="139"/>
      <x:c r="C1520" s="139"/>
      <x:c r="D1520" s="139"/>
      <x:c r="E1520" s="139"/>
      <x:c r="F1520" s="139"/>
      <x:c r="G1520" s="139"/>
      <x:c r="H1520" s="139"/>
      <x:c r="I1520" s="266" t="n">
        <x:f>INT((ROW()-ROW($I$46))/((CARROT_CAP+1)*(MESCLUN_CAP+1)))</x:f>
        <x:v>2</x:v>
      </x:c>
      <x:c r="J1520" s="266" t="n">
        <x:f>MOD(INT((ROW()-ROW($I$46))/(MESCLUN_CAP+1)),CARROT_CAP+1)</x:f>
        <x:v>5</x:v>
      </x:c>
      <x:c r="K1520" s="266" t="n">
        <x:f>MOD(ROW()-ROW($I$46),MESCLUN_CAP+1)</x:f>
        <x:v>17</x:v>
      </x:c>
      <x:c r="L1520" s="266" t="n">
        <x:f>SUM(I1520:K1520)</x:f>
        <x:v>24</x:v>
      </x:c>
      <x:c r="M1520" s="267" t="n">
        <x:f>I1520*TOMATO_HOURS*WEEKS*(1+TOMATO_DIM)^I1520+J1520*CARROT_HOURS*WEEKS*(1+CARROT_DIM)^J1520+K1520*MESCLUN_HOURS*WEEKS*(1+MESCLUN_DIM)^K1520</x:f>
        <x:v>1332.3919297262337</x:v>
      </x:c>
      <x:c r="N1520" s="267" t="n">
        <x:f>MAX(M1520-FARMER_HOURS,0)/TEMP_HOURS_PER_WORKER</x:f>
        <x:v>0.4252721734209956</x:v>
      </x:c>
      <x:c r="O1520" s="268" t="n">
        <x:f>I1520*TOMATO_PRICE+J1520*CARROT_PRICE+K1520*MESCLUN_PRICE</x:f>
        <x:v>73970</x:v>
      </x:c>
      <x:c r="P1520" s="268" t="n">
        <x:f>I1520*TOMATO_FERTILIZER+J1520*CARROT_FERTILIZER+K1520*MESCLUN_FERTILIZER</x:f>
        <x:v>18920</x:v>
      </x:c>
      <x:c r="Q1520" s="268" t="n">
        <x:f>MIN(M1520,FARMER_HOURS)*FARMER_RATE+MAX(M1520-FARMER_HOURS,0)*TEMP_RATE</x:f>
        <x:v>35631.80433552489</x:v>
      </x:c>
      <x:c r="R1520" s="268" t="n">
        <x:f>O1520-P1520-Q1520-FIXED_COST</x:f>
        <x:v>-581.8043355248883</x:v>
      </x:c>
      <x:c r="S1520" s="139" t="str">
        <x:f>IF(AND(L1520&lt;=TOTAL_BED_CAP,N1520&lt;=TEMP_WORKER_CAP),"YES","NO")</x:f>
        <x:v>YES</x:v>
      </x:c>
      <x:c r="T1520" s="139" t="n">
        <x:f>IF(S1520="YES",R1520,-1E+99)</x:f>
        <x:v>-581.8043355248883</x:v>
      </x:c>
    </x:row>
    <x:row r="1521">
      <x:c r="A1521" s="139"/>
      <x:c r="B1521" s="139"/>
      <x:c r="C1521" s="139"/>
      <x:c r="D1521" s="139"/>
      <x:c r="E1521" s="139"/>
      <x:c r="F1521" s="139"/>
      <x:c r="G1521" s="139"/>
      <x:c r="H1521" s="139"/>
      <x:c r="I1521" s="266" t="n">
        <x:f>INT((ROW()-ROW($I$46))/((CARROT_CAP+1)*(MESCLUN_CAP+1)))</x:f>
        <x:v>2</x:v>
      </x:c>
      <x:c r="J1521" s="266" t="n">
        <x:f>MOD(INT((ROW()-ROW($I$46))/(MESCLUN_CAP+1)),CARROT_CAP+1)</x:f>
        <x:v>5</x:v>
      </x:c>
      <x:c r="K1521" s="266" t="n">
        <x:f>MOD(ROW()-ROW($I$46),MESCLUN_CAP+1)</x:f>
        <x:v>18</x:v>
      </x:c>
      <x:c r="L1521" s="266" t="n">
        <x:f>SUM(I1521:K1521)</x:f>
        <x:v>25</x:v>
      </x:c>
      <x:c r="M1521" s="267" t="n">
        <x:f>I1521*TOMATO_HOURS*WEEKS*(1+TOMATO_DIM)^I1521+J1521*CARROT_HOURS*WEEKS*(1+CARROT_DIM)^J1521+K1521*MESCLUN_HOURS*WEEKS*(1+MESCLUN_DIM)^K1521</x:f>
        <x:v>1400.4789211848208</x:v>
      </x:c>
      <x:c r="N1521" s="267" t="n">
        <x:f>MAX(M1521-FARMER_HOURS,0)/TEMP_HOURS_PER_WORKER</x:f>
        <x:v>0.4725548063783478</x:v>
      </x:c>
      <x:c r="O1521" s="268" t="n">
        <x:f>I1521*TOMATO_PRICE+J1521*CARROT_PRICE+K1521*MESCLUN_PRICE</x:f>
        <x:v>76670</x:v>
      </x:c>
      <x:c r="P1521" s="268" t="n">
        <x:f>I1521*TOMATO_FERTILIZER+J1521*CARROT_FERTILIZER+K1521*MESCLUN_FERTILIZER</x:f>
        <x:v>19800</x:v>
      </x:c>
      <x:c r="Q1521" s="268" t="n">
        <x:f>MIN(M1521,FARMER_HOURS)*FARMER_RATE+MAX(M1521-FARMER_HOURS,0)*TEMP_RATE</x:f>
        <x:v>36813.8701594587</x:v>
      </x:c>
      <x:c r="R1521" s="268" t="n">
        <x:f>O1521-P1521-Q1521-FIXED_COST</x:f>
        <x:v>56.129840541303565</x:v>
      </x:c>
      <x:c r="S1521" s="139" t="str">
        <x:f>IF(AND(L1521&lt;=TOTAL_BED_CAP,N1521&lt;=TEMP_WORKER_CAP),"YES","NO")</x:f>
        <x:v>YES</x:v>
      </x:c>
      <x:c r="T1521" s="139" t="n">
        <x:f>IF(S1521="YES",R1521,-1E+99)</x:f>
        <x:v>56.129840541303565</x:v>
      </x:c>
    </x:row>
    <x:row r="1522">
      <x:c r="A1522" s="139"/>
      <x:c r="B1522" s="139"/>
      <x:c r="C1522" s="139"/>
      <x:c r="D1522" s="139"/>
      <x:c r="E1522" s="139"/>
      <x:c r="F1522" s="139"/>
      <x:c r="G1522" s="139"/>
      <x:c r="H1522" s="139"/>
      <x:c r="I1522" s="266" t="n">
        <x:f>INT((ROW()-ROW($I$46))/((CARROT_CAP+1)*(MESCLUN_CAP+1)))</x:f>
        <x:v>2</x:v>
      </x:c>
      <x:c r="J1522" s="266" t="n">
        <x:f>MOD(INT((ROW()-ROW($I$46))/(MESCLUN_CAP+1)),CARROT_CAP+1)</x:f>
        <x:v>5</x:v>
      </x:c>
      <x:c r="K1522" s="266" t="n">
        <x:f>MOD(ROW()-ROW($I$46),MESCLUN_CAP+1)</x:f>
        <x:v>19</x:v>
      </x:c>
      <x:c r="L1522" s="266" t="n">
        <x:f>SUM(I1522:K1522)</x:f>
        <x:v>26</x:v>
      </x:c>
      <x:c r="M1522" s="267" t="n">
        <x:f>I1522*TOMATO_HOURS*WEEKS*(1+TOMATO_DIM)^I1522+J1522*CARROT_HOURS*WEEKS*(1+CARROT_DIM)^J1522+K1522*MESCLUN_HOURS*WEEKS*(1+MESCLUN_DIM)^K1522</x:f>
        <x:v>1470.1204498208429</x:v>
      </x:c>
      <x:c r="N1522" s="267" t="n">
        <x:f>MAX(M1522-FARMER_HOURS,0)/TEMP_HOURS_PER_WORKER</x:f>
        <x:v>0.520916979042252</x:v>
      </x:c>
      <x:c r="O1522" s="268" t="n">
        <x:f>I1522*TOMATO_PRICE+J1522*CARROT_PRICE+K1522*MESCLUN_PRICE</x:f>
        <x:v>79370</x:v>
      </x:c>
      <x:c r="P1522" s="268" t="n">
        <x:f>I1522*TOMATO_FERTILIZER+J1522*CARROT_FERTILIZER+K1522*MESCLUN_FERTILIZER</x:f>
        <x:v>20680</x:v>
      </x:c>
      <x:c r="Q1522" s="268" t="n">
        <x:f>MIN(M1522,FARMER_HOURS)*FARMER_RATE+MAX(M1522-FARMER_HOURS,0)*TEMP_RATE</x:f>
        <x:v>38022.9244760563</x:v>
      </x:c>
      <x:c r="R1522" s="268" t="n">
        <x:f>O1522-P1522-Q1522-FIXED_COST</x:f>
        <x:v>667.0755239436985</x:v>
      </x:c>
      <x:c r="S1522" s="139" t="str">
        <x:f>IF(AND(L1522&lt;=TOTAL_BED_CAP,N1522&lt;=TEMP_WORKER_CAP),"YES","NO")</x:f>
        <x:v>YES</x:v>
      </x:c>
      <x:c r="T1522" s="139" t="n">
        <x:f>IF(S1522="YES",R1522,-1E+99)</x:f>
        <x:v>667.0755239436985</x:v>
      </x:c>
    </x:row>
    <x:row r="1523">
      <x:c r="A1523" s="139"/>
      <x:c r="B1523" s="139"/>
      <x:c r="C1523" s="139"/>
      <x:c r="D1523" s="139"/>
      <x:c r="E1523" s="139"/>
      <x:c r="F1523" s="139"/>
      <x:c r="G1523" s="139"/>
      <x:c r="H1523" s="139"/>
      <x:c r="I1523" s="266" t="n">
        <x:f>INT((ROW()-ROW($I$46))/((CARROT_CAP+1)*(MESCLUN_CAP+1)))</x:f>
        <x:v>2</x:v>
      </x:c>
      <x:c r="J1523" s="266" t="n">
        <x:f>MOD(INT((ROW()-ROW($I$46))/(MESCLUN_CAP+1)),CARROT_CAP+1)</x:f>
        <x:v>5</x:v>
      </x:c>
      <x:c r="K1523" s="266" t="n">
        <x:f>MOD(ROW()-ROW($I$46),MESCLUN_CAP+1)</x:f>
        <x:v>20</x:v>
      </x:c>
      <x:c r="L1523" s="266" t="n">
        <x:f>SUM(I1523:K1523)</x:f>
        <x:v>27</x:v>
      </x:c>
      <x:c r="M1523" s="267" t="n">
        <x:f>I1523*TOMATO_HOURS*WEEKS*(1+TOMATO_DIM)^I1523+J1523*CARROT_HOURS*WEEKS*(1+CARROT_DIM)^J1523+K1523*MESCLUN_HOURS*WEEKS*(1+MESCLUN_DIM)^K1523</x:f>
        <x:v>1541.3447404713197</x:v>
      </x:c>
      <x:c r="N1523" s="267" t="n">
        <x:f>MAX(M1523-FARMER_HOURS,0)/TEMP_HOURS_PER_WORKER</x:f>
        <x:v>0.570378291993972</x:v>
      </x:c>
      <x:c r="O1523" s="268" t="n">
        <x:f>I1523*TOMATO_PRICE+J1523*CARROT_PRICE+K1523*MESCLUN_PRICE</x:f>
        <x:v>82070</x:v>
      </x:c>
      <x:c r="P1523" s="268" t="n">
        <x:f>I1523*TOMATO_FERTILIZER+J1523*CARROT_FERTILIZER+K1523*MESCLUN_FERTILIZER</x:f>
        <x:v>21560</x:v>
      </x:c>
      <x:c r="Q1523" s="268" t="n">
        <x:f>MIN(M1523,FARMER_HOURS)*FARMER_RATE+MAX(M1523-FARMER_HOURS,0)*TEMP_RATE</x:f>
        <x:v>39259.4572998493</x:v>
      </x:c>
      <x:c r="R1523" s="268" t="n">
        <x:f>O1523-P1523-Q1523-FIXED_COST</x:f>
        <x:v>1250.5427001506978</x:v>
      </x:c>
      <x:c r="S1523" s="139" t="str">
        <x:f>IF(AND(L1523&lt;=TOTAL_BED_CAP,N1523&lt;=TEMP_WORKER_CAP),"YES","NO")</x:f>
        <x:v>YES</x:v>
      </x:c>
      <x:c r="T1523" s="139" t="n">
        <x:f>IF(S1523="YES",R1523,-1E+99)</x:f>
        <x:v>1250.5427001506978</x:v>
      </x:c>
    </x:row>
    <x:row r="1524">
      <x:c r="A1524" s="139"/>
      <x:c r="B1524" s="139"/>
      <x:c r="C1524" s="139"/>
      <x:c r="D1524" s="139"/>
      <x:c r="E1524" s="139"/>
      <x:c r="F1524" s="139"/>
      <x:c r="G1524" s="139"/>
      <x:c r="H1524" s="139"/>
      <x:c r="I1524" s="266" t="n">
        <x:f>INT((ROW()-ROW($I$46))/((CARROT_CAP+1)*(MESCLUN_CAP+1)))</x:f>
        <x:v>2</x:v>
      </x:c>
      <x:c r="J1524" s="266" t="n">
        <x:f>MOD(INT((ROW()-ROW($I$46))/(MESCLUN_CAP+1)),CARROT_CAP+1)</x:f>
        <x:v>5</x:v>
      </x:c>
      <x:c r="K1524" s="266" t="n">
        <x:f>MOD(ROW()-ROW($I$46),MESCLUN_CAP+1)</x:f>
        <x:v>21</x:v>
      </x:c>
      <x:c r="L1524" s="266" t="n">
        <x:f>SUM(I1524:K1524)</x:f>
        <x:v>28</x:v>
      </x:c>
      <x:c r="M1524" s="267" t="n">
        <x:f>I1524*TOMATO_HOURS*WEEKS*(1+TOMATO_DIM)^I1524+J1524*CARROT_HOURS*WEEKS*(1+CARROT_DIM)^J1524+K1524*MESCLUN_HOURS*WEEKS*(1+MESCLUN_DIM)^K1524</x:f>
        <x:v>1614.1804806977636</x:v>
      </x:c>
      <x:c r="N1524" s="267" t="n">
        <x:f>MAX(M1524-FARMER_HOURS,0)/TEMP_HOURS_PER_WORKER</x:f>
        <x:v>0.6209586671512247</x:v>
      </x:c>
      <x:c r="O1524" s="268" t="n">
        <x:f>I1524*TOMATO_PRICE+J1524*CARROT_PRICE+K1524*MESCLUN_PRICE</x:f>
        <x:v>84770</x:v>
      </x:c>
      <x:c r="P1524" s="268" t="n">
        <x:f>I1524*TOMATO_FERTILIZER+J1524*CARROT_FERTILIZER+K1524*MESCLUN_FERTILIZER</x:f>
        <x:v>22440</x:v>
      </x:c>
      <x:c r="Q1524" s="268" t="n">
        <x:f>MIN(M1524,FARMER_HOURS)*FARMER_RATE+MAX(M1524-FARMER_HOURS,0)*TEMP_RATE</x:f>
        <x:v>40523.96667878062</x:v>
      </x:c>
      <x:c r="R1524" s="268" t="n">
        <x:f>O1524-P1524-Q1524-FIXED_COST</x:f>
        <x:v>1806.03332121938</x:v>
      </x:c>
      <x:c r="S1524" s="139" t="str">
        <x:f>IF(AND(L1524&lt;=TOTAL_BED_CAP,N1524&lt;=TEMP_WORKER_CAP),"YES","NO")</x:f>
        <x:v>YES</x:v>
      </x:c>
      <x:c r="T1524" s="139" t="n">
        <x:f>IF(S1524="YES",R1524,-1E+99)</x:f>
        <x:v>1806.03332121938</x:v>
      </x:c>
    </x:row>
    <x:row r="1525">
      <x:c r="A1525" s="139"/>
      <x:c r="B1525" s="139"/>
      <x:c r="C1525" s="139"/>
      <x:c r="D1525" s="139"/>
      <x:c r="E1525" s="139"/>
      <x:c r="F1525" s="139"/>
      <x:c r="G1525" s="139"/>
      <x:c r="H1525" s="139"/>
      <x:c r="I1525" s="266" t="n">
        <x:f>INT((ROW()-ROW($I$46))/((CARROT_CAP+1)*(MESCLUN_CAP+1)))</x:f>
        <x:v>2</x:v>
      </x:c>
      <x:c r="J1525" s="266" t="n">
        <x:f>MOD(INT((ROW()-ROW($I$46))/(MESCLUN_CAP+1)),CARROT_CAP+1)</x:f>
        <x:v>5</x:v>
      </x:c>
      <x:c r="K1525" s="266" t="n">
        <x:f>MOD(ROW()-ROW($I$46),MESCLUN_CAP+1)</x:f>
        <x:v>22</x:v>
      </x:c>
      <x:c r="L1525" s="266" t="n">
        <x:f>SUM(I1525:K1525)</x:f>
        <x:v>29</x:v>
      </x:c>
      <x:c r="M1525" s="267" t="n">
        <x:f>I1525*TOMATO_HOURS*WEEKS*(1+TOMATO_DIM)^I1525+J1525*CARROT_HOURS*WEEKS*(1+CARROT_DIM)^J1525+K1525*MESCLUN_HOURS*WEEKS*(1+MESCLUN_DIM)^K1525</x:f>
        <x:v>1688.6568279441597</x:v>
      </x:c>
      <x:c r="N1525" s="267" t="n">
        <x:f>MAX(M1525-FARMER_HOURS,0)/TEMP_HOURS_PER_WORKER</x:f>
        <x:v>0.6726783527389998</x:v>
      </x:c>
      <x:c r="O1525" s="268" t="n">
        <x:f>I1525*TOMATO_PRICE+J1525*CARROT_PRICE+K1525*MESCLUN_PRICE</x:f>
        <x:v>87470</x:v>
      </x:c>
      <x:c r="P1525" s="268" t="n">
        <x:f>I1525*TOMATO_FERTILIZER+J1525*CARROT_FERTILIZER+K1525*MESCLUN_FERTILIZER</x:f>
        <x:v>23320</x:v>
      </x:c>
      <x:c r="Q1525" s="268" t="n">
        <x:f>MIN(M1525,FARMER_HOURS)*FARMER_RATE+MAX(M1525-FARMER_HOURS,0)*TEMP_RATE</x:f>
        <x:v>41816.958818474995</x:v>
      </x:c>
      <x:c r="R1525" s="268" t="n">
        <x:f>O1525-P1525-Q1525-FIXED_COST</x:f>
        <x:v>2333.0411815250045</x:v>
      </x:c>
      <x:c r="S1525" s="139" t="str">
        <x:f>IF(AND(L1525&lt;=TOTAL_BED_CAP,N1525&lt;=TEMP_WORKER_CAP),"YES","NO")</x:f>
        <x:v>YES</x:v>
      </x:c>
      <x:c r="T1525" s="139" t="n">
        <x:f>IF(S1525="YES",R1525,-1E+99)</x:f>
        <x:v>2333.0411815250045</x:v>
      </x:c>
    </x:row>
    <x:row r="1526">
      <x:c r="A1526" s="139"/>
      <x:c r="B1526" s="139"/>
      <x:c r="C1526" s="139"/>
      <x:c r="D1526" s="139"/>
      <x:c r="E1526" s="139"/>
      <x:c r="F1526" s="139"/>
      <x:c r="G1526" s="139"/>
      <x:c r="H1526" s="139"/>
      <x:c r="I1526" s="266" t="n">
        <x:f>INT((ROW()-ROW($I$46))/((CARROT_CAP+1)*(MESCLUN_CAP+1)))</x:f>
        <x:v>2</x:v>
      </x:c>
      <x:c r="J1526" s="266" t="n">
        <x:f>MOD(INT((ROW()-ROW($I$46))/(MESCLUN_CAP+1)),CARROT_CAP+1)</x:f>
        <x:v>5</x:v>
      </x:c>
      <x:c r="K1526" s="266" t="n">
        <x:f>MOD(ROW()-ROW($I$46),MESCLUN_CAP+1)</x:f>
        <x:v>23</x:v>
      </x:c>
      <x:c r="L1526" s="266" t="n">
        <x:f>SUM(I1526:K1526)</x:f>
        <x:v>30</x:v>
      </x:c>
      <x:c r="M1526" s="267" t="n">
        <x:f>I1526*TOMATO_HOURS*WEEKS*(1+TOMATO_DIM)^I1526+J1526*CARROT_HOURS*WEEKS*(1+CARROT_DIM)^J1526+K1526*MESCLUN_HOURS*WEEKS*(1+MESCLUN_DIM)^K1526</x:f>
        <x:v>1764.803416801596</x:v>
      </x:c>
      <x:c r="N1526" s="267" t="n">
        <x:f>MAX(M1526-FARMER_HOURS,0)/TEMP_HOURS_PER_WORKER</x:f>
        <x:v>0.7255579283344418</x:v>
      </x:c>
      <x:c r="O1526" s="268" t="n">
        <x:f>I1526*TOMATO_PRICE+J1526*CARROT_PRICE+K1526*MESCLUN_PRICE</x:f>
        <x:v>90170</x:v>
      </x:c>
      <x:c r="P1526" s="268" t="n">
        <x:f>I1526*TOMATO_FERTILIZER+J1526*CARROT_FERTILIZER+K1526*MESCLUN_FERTILIZER</x:f>
        <x:v>24200</x:v>
      </x:c>
      <x:c r="Q1526" s="268" t="n">
        <x:f>MIN(M1526,FARMER_HOURS)*FARMER_RATE+MAX(M1526-FARMER_HOURS,0)*TEMP_RATE</x:f>
        <x:v>43138.94820836104</x:v>
      </x:c>
      <x:c r="R1526" s="268" t="n">
        <x:f>O1526-P1526-Q1526-FIXED_COST</x:f>
        <x:v>2831.051791638958</x:v>
      </x:c>
      <x:c r="S1526" s="139" t="str">
        <x:f>IF(AND(L1526&lt;=TOTAL_BED_CAP,N1526&lt;=TEMP_WORKER_CAP),"YES","NO")</x:f>
        <x:v>YES</x:v>
      </x:c>
      <x:c r="T1526" s="139" t="n">
        <x:f>IF(S1526="YES",R1526,-1E+99)</x:f>
        <x:v>2831.051791638958</x:v>
      </x:c>
    </x:row>
    <x:row r="1527">
      <x:c r="A1527" s="139"/>
      <x:c r="B1527" s="139"/>
      <x:c r="C1527" s="139"/>
      <x:c r="D1527" s="139"/>
      <x:c r="E1527" s="139"/>
      <x:c r="F1527" s="139"/>
      <x:c r="G1527" s="139"/>
      <x:c r="H1527" s="139"/>
      <x:c r="I1527" s="266" t="n">
        <x:f>INT((ROW()-ROW($I$46))/((CARROT_CAP+1)*(MESCLUN_CAP+1)))</x:f>
        <x:v>2</x:v>
      </x:c>
      <x:c r="J1527" s="266" t="n">
        <x:f>MOD(INT((ROW()-ROW($I$46))/(MESCLUN_CAP+1)),CARROT_CAP+1)</x:f>
        <x:v>5</x:v>
      </x:c>
      <x:c r="K1527" s="266" t="n">
        <x:f>MOD(ROW()-ROW($I$46),MESCLUN_CAP+1)</x:f>
        <x:v>24</x:v>
      </x:c>
      <x:c r="L1527" s="266" t="n">
        <x:f>SUM(I1527:K1527)</x:f>
        <x:v>31</x:v>
      </x:c>
      <x:c r="M1527" s="267" t="n">
        <x:f>I1527*TOMATO_HOURS*WEEKS*(1+TOMATO_DIM)^I1527+J1527*CARROT_HOURS*WEEKS*(1+CARROT_DIM)^J1527+K1527*MESCLUN_HOURS*WEEKS*(1+MESCLUN_DIM)^K1527</x:f>
        <x:v>1842.6503663810918</x:v>
      </x:c>
      <x:c r="N1527" s="267" t="n">
        <x:f>MAX(M1527-FARMER_HOURS,0)/TEMP_HOURS_PER_WORKER</x:f>
        <x:v>0.7796183099868693</x:v>
      </x:c>
      <x:c r="O1527" s="268" t="n">
        <x:f>I1527*TOMATO_PRICE+J1527*CARROT_PRICE+K1527*MESCLUN_PRICE</x:f>
        <x:v>92870</x:v>
      </x:c>
      <x:c r="P1527" s="268" t="n">
        <x:f>I1527*TOMATO_FERTILIZER+J1527*CARROT_FERTILIZER+K1527*MESCLUN_FERTILIZER</x:f>
        <x:v>25080</x:v>
      </x:c>
      <x:c r="Q1527" s="268" t="n">
        <x:f>MIN(M1527,FARMER_HOURS)*FARMER_RATE+MAX(M1527-FARMER_HOURS,0)*TEMP_RATE</x:f>
        <x:v>44490.45774967173</x:v>
      </x:c>
      <x:c r="R1527" s="268" t="n">
        <x:f>O1527-P1527-Q1527-FIXED_COST</x:f>
        <x:v>3299.542250328268</x:v>
      </x:c>
      <x:c r="S1527" s="139" t="str">
        <x:f>IF(AND(L1527&lt;=TOTAL_BED_CAP,N1527&lt;=TEMP_WORKER_CAP),"YES","NO")</x:f>
        <x:v>YES</x:v>
      </x:c>
      <x:c r="T1527" s="139" t="n">
        <x:f>IF(S1527="YES",R1527,-1E+99)</x:f>
        <x:v>3299.542250328268</x:v>
      </x:c>
    </x:row>
    <x:row r="1528">
      <x:c r="A1528" s="139"/>
      <x:c r="B1528" s="139"/>
      <x:c r="C1528" s="139"/>
      <x:c r="D1528" s="139"/>
      <x:c r="E1528" s="139"/>
      <x:c r="F1528" s="139"/>
      <x:c r="G1528" s="139"/>
      <x:c r="H1528" s="139"/>
      <x:c r="I1528" s="266" t="n">
        <x:f>INT((ROW()-ROW($I$46))/((CARROT_CAP+1)*(MESCLUN_CAP+1)))</x:f>
        <x:v>2</x:v>
      </x:c>
      <x:c r="J1528" s="266" t="n">
        <x:f>MOD(INT((ROW()-ROW($I$46))/(MESCLUN_CAP+1)),CARROT_CAP+1)</x:f>
        <x:v>5</x:v>
      </x:c>
      <x:c r="K1528" s="266" t="n">
        <x:f>MOD(ROW()-ROW($I$46),MESCLUN_CAP+1)</x:f>
        <x:v>25</x:v>
      </x:c>
      <x:c r="L1528" s="266" t="n">
        <x:f>SUM(I1528:K1528)</x:f>
        <x:v>32</x:v>
      </x:c>
      <x:c r="M1528" s="267" t="n">
        <x:f>I1528*TOMATO_HOURS*WEEKS*(1+TOMATO_DIM)^I1528+J1528*CARROT_HOURS*WEEKS*(1+CARROT_DIM)^J1528+K1528*MESCLUN_HOURS*WEEKS*(1+MESCLUN_DIM)^K1528</x:f>
        <x:v>1922.2282877961893</x:v>
      </x:c>
      <x:c r="N1528" s="267" t="n">
        <x:f>MAX(M1528-FARMER_HOURS,0)/TEMP_HOURS_PER_WORKER</x:f>
        <x:v>0.8348807554140204</x:v>
      </x:c>
      <x:c r="O1528" s="268" t="n">
        <x:f>I1528*TOMATO_PRICE+J1528*CARROT_PRICE+K1528*MESCLUN_PRICE</x:f>
        <x:v>95570</x:v>
      </x:c>
      <x:c r="P1528" s="268" t="n">
        <x:f>I1528*TOMATO_FERTILIZER+J1528*CARROT_FERTILIZER+K1528*MESCLUN_FERTILIZER</x:f>
        <x:v>25960</x:v>
      </x:c>
      <x:c r="Q1528" s="268" t="n">
        <x:f>MIN(M1528,FARMER_HOURS)*FARMER_RATE+MAX(M1528-FARMER_HOURS,0)*TEMP_RATE</x:f>
        <x:v>45872.01888535051</x:v>
      </x:c>
      <x:c r="R1528" s="268" t="n">
        <x:f>O1528-P1528-Q1528-FIXED_COST</x:f>
        <x:v>3737.9811146494903</x:v>
      </x:c>
      <x:c r="S1528" s="139" t="str">
        <x:f>IF(AND(L1528&lt;=TOTAL_BED_CAP,N1528&lt;=TEMP_WORKER_CAP),"YES","NO")</x:f>
        <x:v>YES</x:v>
      </x:c>
      <x:c r="T1528" s="139" t="n">
        <x:f>IF(S1528="YES",R1528,-1E+99)</x:f>
        <x:v>3737.9811146494903</x:v>
      </x:c>
    </x:row>
    <x:row r="1529">
      <x:c r="A1529" s="139"/>
      <x:c r="B1529" s="139"/>
      <x:c r="C1529" s="139"/>
      <x:c r="D1529" s="139"/>
      <x:c r="E1529" s="139"/>
      <x:c r="F1529" s="139"/>
      <x:c r="G1529" s="139"/>
      <x:c r="H1529" s="139"/>
      <x:c r="I1529" s="266" t="n">
        <x:f>INT((ROW()-ROW($I$46))/((CARROT_CAP+1)*(MESCLUN_CAP+1)))</x:f>
        <x:v>2</x:v>
      </x:c>
      <x:c r="J1529" s="266" t="n">
        <x:f>MOD(INT((ROW()-ROW($I$46))/(MESCLUN_CAP+1)),CARROT_CAP+1)</x:f>
        <x:v>5</x:v>
      </x:c>
      <x:c r="K1529" s="266" t="n">
        <x:f>MOD(ROW()-ROW($I$46),MESCLUN_CAP+1)</x:f>
        <x:v>26</x:v>
      </x:c>
      <x:c r="L1529" s="266" t="n">
        <x:f>SUM(I1529:K1529)</x:f>
        <x:v>33</x:v>
      </x:c>
      <x:c r="M1529" s="267" t="n">
        <x:f>I1529*TOMATO_HOURS*WEEKS*(1+TOMATO_DIM)^I1529+J1529*CARROT_HOURS*WEEKS*(1+CARROT_DIM)^J1529+K1529*MESCLUN_HOURS*WEEKS*(1+MESCLUN_DIM)^K1529</x:f>
        <x:v>2003.5682917569065</x:v>
      </x:c>
      <x:c r="N1529" s="267" t="n">
        <x:f>MAX(M1529-FARMER_HOURS,0)/TEMP_HOURS_PER_WORKER</x:f>
        <x:v>0.8913668692756296</x:v>
      </x:c>
      <x:c r="O1529" s="268" t="n">
        <x:f>I1529*TOMATO_PRICE+J1529*CARROT_PRICE+K1529*MESCLUN_PRICE</x:f>
        <x:v>98270</x:v>
      </x:c>
      <x:c r="P1529" s="268" t="n">
        <x:f>I1529*TOMATO_FERTILIZER+J1529*CARROT_FERTILIZER+K1529*MESCLUN_FERTILIZER</x:f>
        <x:v>26840</x:v>
      </x:c>
      <x:c r="Q1529" s="268" t="n">
        <x:f>MIN(M1529,FARMER_HOURS)*FARMER_RATE+MAX(M1529-FARMER_HOURS,0)*TEMP_RATE</x:f>
        <x:v>47284.17173189074</x:v>
      </x:c>
      <x:c r="R1529" s="268" t="n">
        <x:f>O1529-P1529-Q1529-FIXED_COST</x:f>
        <x:v>4145.8282681092605</x:v>
      </x:c>
      <x:c r="S1529" s="139" t="str">
        <x:f>IF(AND(L1529&lt;=TOTAL_BED_CAP,N1529&lt;=TEMP_WORKER_CAP),"YES","NO")</x:f>
        <x:v>YES</x:v>
      </x:c>
      <x:c r="T1529" s="139" t="n">
        <x:f>IF(S1529="YES",R1529,-1E+99)</x:f>
        <x:v>4145.8282681092605</x:v>
      </x:c>
    </x:row>
    <x:row r="1530">
      <x:c r="A1530" s="139"/>
      <x:c r="B1530" s="139"/>
      <x:c r="C1530" s="139"/>
      <x:c r="D1530" s="139"/>
      <x:c r="E1530" s="139"/>
      <x:c r="F1530" s="139"/>
      <x:c r="G1530" s="139"/>
      <x:c r="H1530" s="139"/>
      <x:c r="I1530" s="266" t="n">
        <x:f>INT((ROW()-ROW($I$46))/((CARROT_CAP+1)*(MESCLUN_CAP+1)))</x:f>
        <x:v>2</x:v>
      </x:c>
      <x:c r="J1530" s="266" t="n">
        <x:f>MOD(INT((ROW()-ROW($I$46))/(MESCLUN_CAP+1)),CARROT_CAP+1)</x:f>
        <x:v>5</x:v>
      </x:c>
      <x:c r="K1530" s="266" t="n">
        <x:f>MOD(ROW()-ROW($I$46),MESCLUN_CAP+1)</x:f>
        <x:v>27</x:v>
      </x:c>
      <x:c r="L1530" s="266" t="n">
        <x:f>SUM(I1530:K1530)</x:f>
        <x:v>34</x:v>
      </x:c>
      <x:c r="M1530" s="267" t="n">
        <x:f>I1530*TOMATO_HOURS*WEEKS*(1+TOMATO_DIM)^I1530+J1530*CARROT_HOURS*WEEKS*(1+CARROT_DIM)^J1530+K1530*MESCLUN_HOURS*WEEKS*(1+MESCLUN_DIM)^K1530</x:f>
        <x:v>2086.7019962766635</x:v>
      </x:c>
      <x:c r="N1530" s="267" t="n">
        <x:f>MAX(M1530-FARMER_HOURS,0)/TEMP_HOURS_PER_WORKER</x:f>
        <x:v>0.9490986085254608</x:v>
      </x:c>
      <x:c r="O1530" s="268" t="n">
        <x:f>I1530*TOMATO_PRICE+J1530*CARROT_PRICE+K1530*MESCLUN_PRICE</x:f>
        <x:v>100970</x:v>
      </x:c>
      <x:c r="P1530" s="268" t="n">
        <x:f>I1530*TOMATO_FERTILIZER+J1530*CARROT_FERTILIZER+K1530*MESCLUN_FERTILIZER</x:f>
        <x:v>27720</x:v>
      </x:c>
      <x:c r="Q1530" s="268" t="n">
        <x:f>MIN(M1530,FARMER_HOURS)*FARMER_RATE+MAX(M1530-FARMER_HOURS,0)*TEMP_RATE</x:f>
        <x:v>48727.465213136515</x:v>
      </x:c>
      <x:c r="R1530" s="268" t="n">
        <x:f>O1530-P1530-Q1530-FIXED_COST</x:f>
        <x:v>4522.534786863485</x:v>
      </x:c>
      <x:c r="S1530" s="139" t="str">
        <x:f>IF(AND(L1530&lt;=TOTAL_BED_CAP,N1530&lt;=TEMP_WORKER_CAP),"YES","NO")</x:f>
        <x:v>YES</x:v>
      </x:c>
      <x:c r="T1530" s="139" t="n">
        <x:f>IF(S1530="YES",R1530,-1E+99)</x:f>
        <x:v>4522.534786863485</x:v>
      </x:c>
    </x:row>
    <x:row r="1531">
      <x:c r="A1531" s="139"/>
      <x:c r="B1531" s="139"/>
      <x:c r="C1531" s="139"/>
      <x:c r="D1531" s="139"/>
      <x:c r="E1531" s="139"/>
      <x:c r="F1531" s="139"/>
      <x:c r="G1531" s="139"/>
      <x:c r="H1531" s="139"/>
      <x:c r="I1531" s="266" t="n">
        <x:f>INT((ROW()-ROW($I$46))/((CARROT_CAP+1)*(MESCLUN_CAP+1)))</x:f>
        <x:v>2</x:v>
      </x:c>
      <x:c r="J1531" s="266" t="n">
        <x:f>MOD(INT((ROW()-ROW($I$46))/(MESCLUN_CAP+1)),CARROT_CAP+1)</x:f>
        <x:v>5</x:v>
      </x:c>
      <x:c r="K1531" s="266" t="n">
        <x:f>MOD(ROW()-ROW($I$46),MESCLUN_CAP+1)</x:f>
        <x:v>28</x:v>
      </x:c>
      <x:c r="L1531" s="266" t="n">
        <x:f>SUM(I1531:K1531)</x:f>
        <x:v>35</x:v>
      </x:c>
      <x:c r="M1531" s="267" t="n">
        <x:f>I1531*TOMATO_HOURS*WEEKS*(1+TOMATO_DIM)^I1531+J1531*CARROT_HOURS*WEEKS*(1+CARROT_DIM)^J1531+K1531*MESCLUN_HOURS*WEEKS*(1+MESCLUN_DIM)^K1531</x:f>
        <x:v>2171.661534493817</x:v>
      </x:c>
      <x:c r="N1531" s="267" t="n">
        <x:f>MAX(M1531-FARMER_HOURS,0)/TEMP_HOURS_PER_WORKER</x:f>
        <x:v>1.0080982878429283</x:v>
      </x:c>
      <x:c r="O1531" s="268" t="n">
        <x:f>I1531*TOMATO_PRICE+J1531*CARROT_PRICE+K1531*MESCLUN_PRICE</x:f>
        <x:v>103670</x:v>
      </x:c>
      <x:c r="P1531" s="268" t="n">
        <x:f>I1531*TOMATO_FERTILIZER+J1531*CARROT_FERTILIZER+K1531*MESCLUN_FERTILIZER</x:f>
        <x:v>28600</x:v>
      </x:c>
      <x:c r="Q1531" s="268" t="n">
        <x:f>MIN(M1531,FARMER_HOURS)*FARMER_RATE+MAX(M1531-FARMER_HOURS,0)*TEMP_RATE</x:f>
        <x:v>50202.45719607321</x:v>
      </x:c>
      <x:c r="R1531" s="268" t="n">
        <x:f>O1531-P1531-Q1531-FIXED_COST</x:f>
        <x:v>4867.542803926794</x:v>
      </x:c>
      <x:c r="S1531" s="139" t="str">
        <x:f>IF(AND(L1531&lt;=TOTAL_BED_CAP,N1531&lt;=TEMP_WORKER_CAP),"YES","NO")</x:f>
        <x:v>YES</x:v>
      </x:c>
      <x:c r="T1531" s="139" t="n">
        <x:f>IF(S1531="YES",R1531,-1E+99)</x:f>
        <x:v>4867.542803926794</x:v>
      </x:c>
    </x:row>
    <x:row r="1532">
      <x:c r="A1532" s="139"/>
      <x:c r="B1532" s="139"/>
      <x:c r="C1532" s="139"/>
      <x:c r="D1532" s="139"/>
      <x:c r="E1532" s="139"/>
      <x:c r="F1532" s="139"/>
      <x:c r="G1532" s="139"/>
      <x:c r="H1532" s="139"/>
      <x:c r="I1532" s="266" t="n">
        <x:f>INT((ROW()-ROW($I$46))/((CARROT_CAP+1)*(MESCLUN_CAP+1)))</x:f>
        <x:v>2</x:v>
      </x:c>
      <x:c r="J1532" s="266" t="n">
        <x:f>MOD(INT((ROW()-ROW($I$46))/(MESCLUN_CAP+1)),CARROT_CAP+1)</x:f>
        <x:v>5</x:v>
      </x:c>
      <x:c r="K1532" s="266" t="n">
        <x:f>MOD(ROW()-ROW($I$46),MESCLUN_CAP+1)</x:f>
        <x:v>29</x:v>
      </x:c>
      <x:c r="L1532" s="266" t="n">
        <x:f>SUM(I1532:K1532)</x:f>
        <x:v>36</x:v>
      </x:c>
      <x:c r="M1532" s="267" t="n">
        <x:f>I1532*TOMATO_HOURS*WEEKS*(1+TOMATO_DIM)^I1532+J1532*CARROT_HOURS*WEEKS*(1+CARROT_DIM)^J1532+K1532*MESCLUN_HOURS*WEEKS*(1+MESCLUN_DIM)^K1532</x:f>
        <x:v>2258.47956260947</x:v>
      </x:c>
      <x:c r="N1532" s="267" t="n">
        <x:f>MAX(M1532-FARMER_HOURS,0)/TEMP_HOURS_PER_WORKER</x:f>
        <x:v>1.0683885851454653</x:v>
      </x:c>
      <x:c r="O1532" s="268" t="n">
        <x:f>I1532*TOMATO_PRICE+J1532*CARROT_PRICE+K1532*MESCLUN_PRICE</x:f>
        <x:v>106370</x:v>
      </x:c>
      <x:c r="P1532" s="268" t="n">
        <x:f>I1532*TOMATO_FERTILIZER+J1532*CARROT_FERTILIZER+K1532*MESCLUN_FERTILIZER</x:f>
        <x:v>29480</x:v>
      </x:c>
      <x:c r="Q1532" s="268" t="n">
        <x:f>MIN(M1532,FARMER_HOURS)*FARMER_RATE+MAX(M1532-FARMER_HOURS,0)*TEMP_RATE</x:f>
        <x:v>51709.71462863663</x:v>
      </x:c>
      <x:c r="R1532" s="268" t="n">
        <x:f>O1532-P1532-Q1532-FIXED_COST</x:f>
        <x:v>5180.285371363367</x:v>
      </x:c>
      <x:c r="S1532" s="139" t="str">
        <x:f>IF(AND(L1532&lt;=TOTAL_BED_CAP,N1532&lt;=TEMP_WORKER_CAP),"YES","NO")</x:f>
        <x:v>YES</x:v>
      </x:c>
      <x:c r="T1532" s="139" t="n">
        <x:f>IF(S1532="YES",R1532,-1E+99)</x:f>
        <x:v>5180.285371363367</x:v>
      </x:c>
    </x:row>
    <x:row r="1533">
      <x:c r="A1533" s="139"/>
      <x:c r="B1533" s="139"/>
      <x:c r="C1533" s="139"/>
      <x:c r="D1533" s="139"/>
      <x:c r="E1533" s="139"/>
      <x:c r="F1533" s="139"/>
      <x:c r="G1533" s="139"/>
      <x:c r="H1533" s="139"/>
      <x:c r="I1533" s="266" t="n">
        <x:f>INT((ROW()-ROW($I$46))/((CARROT_CAP+1)*(MESCLUN_CAP+1)))</x:f>
        <x:v>2</x:v>
      </x:c>
      <x:c r="J1533" s="266" t="n">
        <x:f>MOD(INT((ROW()-ROW($I$46))/(MESCLUN_CAP+1)),CARROT_CAP+1)</x:f>
        <x:v>5</x:v>
      </x:c>
      <x:c r="K1533" s="266" t="n">
        <x:f>MOD(ROW()-ROW($I$46),MESCLUN_CAP+1)</x:f>
        <x:v>30</x:v>
      </x:c>
      <x:c r="L1533" s="266" t="n">
        <x:f>SUM(I1533:K1533)</x:f>
        <x:v>37</x:v>
      </x:c>
      <x:c r="M1533" s="267" t="n">
        <x:f>I1533*TOMATO_HOURS*WEEKS*(1+TOMATO_DIM)^I1533+J1533*CARROT_HOURS*WEEKS*(1+CARROT_DIM)^J1533+K1533*MESCLUN_HOURS*WEEKS*(1+MESCLUN_DIM)^K1533</x:f>
        <x:v>2347.1892679432403</x:v>
      </x:c>
      <x:c r="N1533" s="267" t="n">
        <x:f>MAX(M1533-FARMER_HOURS,0)/TEMP_HOURS_PER_WORKER</x:f>
        <x:v>1.1299925471828058</x:v>
      </x:c>
      <x:c r="O1533" s="268" t="n">
        <x:f>I1533*TOMATO_PRICE+J1533*CARROT_PRICE+K1533*MESCLUN_PRICE</x:f>
        <x:v>109070</x:v>
      </x:c>
      <x:c r="P1533" s="268" t="n">
        <x:f>I1533*TOMATO_FERTILIZER+J1533*CARROT_FERTILIZER+K1533*MESCLUN_FERTILIZER</x:f>
        <x:v>30360</x:v>
      </x:c>
      <x:c r="Q1533" s="268" t="n">
        <x:f>MIN(M1533,FARMER_HOURS)*FARMER_RATE+MAX(M1533-FARMER_HOURS,0)*TEMP_RATE</x:f>
        <x:v>53249.81367957014</x:v>
      </x:c>
      <x:c r="R1533" s="268" t="n">
        <x:f>O1533-P1533-Q1533-FIXED_COST</x:f>
        <x:v>5460.186320429857</x:v>
      </x:c>
      <x:c r="S1533" s="139" t="str">
        <x:f>IF(AND(L1533&lt;=TOTAL_BED_CAP,N1533&lt;=TEMP_WORKER_CAP),"YES","NO")</x:f>
        <x:v>YES</x:v>
      </x:c>
      <x:c r="T1533" s="139" t="n">
        <x:f>IF(S1533="YES",R1533,-1E+99)</x:f>
        <x:v>5460.186320429857</x:v>
      </x:c>
    </x:row>
    <x:row r="1534">
      <x:c r="A1534" s="139"/>
      <x:c r="B1534" s="139"/>
      <x:c r="C1534" s="139"/>
      <x:c r="D1534" s="139"/>
      <x:c r="E1534" s="139"/>
      <x:c r="F1534" s="139"/>
      <x:c r="G1534" s="139"/>
      <x:c r="H1534" s="139"/>
      <x:c r="I1534" s="266" t="n">
        <x:f>INT((ROW()-ROW($I$46))/((CARROT_CAP+1)*(MESCLUN_CAP+1)))</x:f>
        <x:v>2</x:v>
      </x:c>
      <x:c r="J1534" s="266" t="n">
        <x:f>MOD(INT((ROW()-ROW($I$46))/(MESCLUN_CAP+1)),CARROT_CAP+1)</x:f>
        <x:v>6</x:v>
      </x:c>
      <x:c r="K1534" s="266" t="n">
        <x:f>MOD(ROW()-ROW($I$46),MESCLUN_CAP+1)</x:f>
        <x:v>0</x:v>
      </x:c>
      <x:c r="L1534" s="266" t="n">
        <x:f>SUM(I1534:K1534)</x:f>
        <x:v>8</x:v>
      </x:c>
      <x:c r="M1534" s="267" t="n">
        <x:f>I1534*TOMATO_HOURS*WEEKS*(1+TOMATO_DIM)^I1534+J1534*CARROT_HOURS*WEEKS*(1+CARROT_DIM)^J1534+K1534*MESCLUN_HOURS*WEEKS*(1+MESCLUN_DIM)^K1534</x:f>
        <x:v>426.54481527832024</x:v>
      </x:c>
      <x:c r="N1534" s="267" t="n">
        <x:f>MAX(M1534-FARMER_HOURS,0)/TEMP_HOURS_PER_WORKER</x:f>
        <x:v>0</x:v>
      </x:c>
      <x:c r="O1534" s="268" t="n">
        <x:f>I1534*TOMATO_PRICE+J1534*CARROT_PRICE+K1534*MESCLUN_PRICE</x:f>
        <x:v>30164</x:v>
      </x:c>
      <x:c r="P1534" s="268" t="n">
        <x:f>I1534*TOMATO_FERTILIZER+J1534*CARROT_FERTILIZER+K1534*MESCLUN_FERTILIZER</x:f>
        <x:v>4400</x:v>
      </x:c>
      <x:c r="Q1534" s="268" t="n">
        <x:f>MIN(M1534,FARMER_HOURS)*FARMER_RATE+MAX(M1534-FARMER_HOURS,0)*TEMP_RATE</x:f>
        <x:v>14810.583863830563</x:v>
      </x:c>
      <x:c r="R1534" s="268" t="n">
        <x:f>O1534-P1534-Q1534-FIXED_COST</x:f>
        <x:v>-9046.583863830563</x:v>
      </x:c>
      <x:c r="S1534" s="139" t="str">
        <x:f>IF(AND(L1534&lt;=TOTAL_BED_CAP,N1534&lt;=TEMP_WORKER_CAP),"YES","NO")</x:f>
        <x:v>YES</x:v>
      </x:c>
      <x:c r="T1534" s="139" t="n">
        <x:f>IF(S1534="YES",R1534,-1E+99)</x:f>
        <x:v>-9046.583863830563</x:v>
      </x:c>
    </x:row>
    <x:row r="1535">
      <x:c r="A1535" s="139"/>
      <x:c r="B1535" s="139"/>
      <x:c r="C1535" s="139"/>
      <x:c r="D1535" s="139"/>
      <x:c r="E1535" s="139"/>
      <x:c r="F1535" s="139"/>
      <x:c r="G1535" s="139"/>
      <x:c r="H1535" s="139"/>
      <x:c r="I1535" s="266" t="n">
        <x:f>INT((ROW()-ROW($I$46))/((CARROT_CAP+1)*(MESCLUN_CAP+1)))</x:f>
        <x:v>2</x:v>
      </x:c>
      <x:c r="J1535" s="266" t="n">
        <x:f>MOD(INT((ROW()-ROW($I$46))/(MESCLUN_CAP+1)),CARROT_CAP+1)</x:f>
        <x:v>6</x:v>
      </x:c>
      <x:c r="K1535" s="266" t="n">
        <x:f>MOD(ROW()-ROW($I$46),MESCLUN_CAP+1)</x:f>
        <x:v>1</x:v>
      </x:c>
      <x:c r="L1535" s="266" t="n">
        <x:f>SUM(I1535:K1535)</x:f>
        <x:v>9</x:v>
      </x:c>
      <x:c r="M1535" s="267" t="n">
        <x:f>I1535*TOMATO_HOURS*WEEKS*(1+TOMATO_DIM)^I1535+J1535*CARROT_HOURS*WEEKS*(1+CARROT_DIM)^J1535+K1535*MESCLUN_HOURS*WEEKS*(1+MESCLUN_DIM)^K1535</x:f>
        <x:v>472.10731527832024</x:v>
      </x:c>
      <x:c r="N1535" s="267" t="n">
        <x:f>MAX(M1535-FARMER_HOURS,0)/TEMP_HOURS_PER_WORKER</x:f>
        <x:v>0</x:v>
      </x:c>
      <x:c r="O1535" s="268" t="n">
        <x:f>I1535*TOMATO_PRICE+J1535*CARROT_PRICE+K1535*MESCLUN_PRICE</x:f>
        <x:v>32864</x:v>
      </x:c>
      <x:c r="P1535" s="268" t="n">
        <x:f>I1535*TOMATO_FERTILIZER+J1535*CARROT_FERTILIZER+K1535*MESCLUN_FERTILIZER</x:f>
        <x:v>5280</x:v>
      </x:c>
      <x:c r="Q1535" s="268" t="n">
        <x:f>MIN(M1535,FARMER_HOURS)*FARMER_RATE+MAX(M1535-FARMER_HOURS,0)*TEMP_RATE</x:f>
        <x:v>16392.615113830565</x:v>
      </x:c>
      <x:c r="R1535" s="268" t="n">
        <x:f>O1535-P1535-Q1535-FIXED_COST</x:f>
        <x:v>-8808.615113830565</x:v>
      </x:c>
      <x:c r="S1535" s="139" t="str">
        <x:f>IF(AND(L1535&lt;=TOTAL_BED_CAP,N1535&lt;=TEMP_WORKER_CAP),"YES","NO")</x:f>
        <x:v>YES</x:v>
      </x:c>
      <x:c r="T1535" s="139" t="n">
        <x:f>IF(S1535="YES",R1535,-1E+99)</x:f>
        <x:v>-8808.615113830565</x:v>
      </x:c>
    </x:row>
    <x:row r="1536">
      <x:c r="A1536" s="139"/>
      <x:c r="B1536" s="139"/>
      <x:c r="C1536" s="139"/>
      <x:c r="D1536" s="139"/>
      <x:c r="E1536" s="139"/>
      <x:c r="F1536" s="139"/>
      <x:c r="G1536" s="139"/>
      <x:c r="H1536" s="139"/>
      <x:c r="I1536" s="266" t="n">
        <x:f>INT((ROW()-ROW($I$46))/((CARROT_CAP+1)*(MESCLUN_CAP+1)))</x:f>
        <x:v>2</x:v>
      </x:c>
      <x:c r="J1536" s="266" t="n">
        <x:f>MOD(INT((ROW()-ROW($I$46))/(MESCLUN_CAP+1)),CARROT_CAP+1)</x:f>
        <x:v>6</x:v>
      </x:c>
      <x:c r="K1536" s="266" t="n">
        <x:f>MOD(ROW()-ROW($I$46),MESCLUN_CAP+1)</x:f>
        <x:v>2</x:v>
      </x:c>
      <x:c r="L1536" s="266" t="n">
        <x:f>SUM(I1536:K1536)</x:f>
        <x:v>10</x:v>
      </x:c>
      <x:c r="M1536" s="267" t="n">
        <x:f>I1536*TOMATO_HOURS*WEEKS*(1+TOMATO_DIM)^I1536+J1536*CARROT_HOURS*WEEKS*(1+CARROT_DIM)^J1536+K1536*MESCLUN_HOURS*WEEKS*(1+MESCLUN_DIM)^K1536</x:f>
        <x:v>518.8088777783203</x:v>
      </x:c>
      <x:c r="N1536" s="267" t="n">
        <x:f>MAX(M1536-FARMER_HOURS,0)/TEMP_HOURS_PER_WORKER</x:f>
        <x:v>0</x:v>
      </x:c>
      <x:c r="O1536" s="268" t="n">
        <x:f>I1536*TOMATO_PRICE+J1536*CARROT_PRICE+K1536*MESCLUN_PRICE</x:f>
        <x:v>35564</x:v>
      </x:c>
      <x:c r="P1536" s="268" t="n">
        <x:f>I1536*TOMATO_FERTILIZER+J1536*CARROT_FERTILIZER+K1536*MESCLUN_FERTILIZER</x:f>
        <x:v>6160</x:v>
      </x:c>
      <x:c r="Q1536" s="268" t="n">
        <x:f>MIN(M1536,FARMER_HOURS)*FARMER_RATE+MAX(M1536-FARMER_HOURS,0)*TEMP_RATE</x:f>
        <x:v>18014.197145080565</x:v>
      </x:c>
      <x:c r="R1536" s="268" t="n">
        <x:f>O1536-P1536-Q1536-FIXED_COST</x:f>
        <x:v>-8610.197145080565</x:v>
      </x:c>
      <x:c r="S1536" s="139" t="str">
        <x:f>IF(AND(L1536&lt;=TOTAL_BED_CAP,N1536&lt;=TEMP_WORKER_CAP),"YES","NO")</x:f>
        <x:v>YES</x:v>
      </x:c>
      <x:c r="T1536" s="139" t="n">
        <x:f>IF(S1536="YES",R1536,-1E+99)</x:f>
        <x:v>-8610.197145080565</x:v>
      </x:c>
    </x:row>
    <x:row r="1537">
      <x:c r="A1537" s="139"/>
      <x:c r="B1537" s="139"/>
      <x:c r="C1537" s="139"/>
      <x:c r="D1537" s="139"/>
      <x:c r="E1537" s="139"/>
      <x:c r="F1537" s="139"/>
      <x:c r="G1537" s="139"/>
      <x:c r="H1537" s="139"/>
      <x:c r="I1537" s="266" t="n">
        <x:f>INT((ROW()-ROW($I$46))/((CARROT_CAP+1)*(MESCLUN_CAP+1)))</x:f>
        <x:v>2</x:v>
      </x:c>
      <x:c r="J1537" s="266" t="n">
        <x:f>MOD(INT((ROW()-ROW($I$46))/(MESCLUN_CAP+1)),CARROT_CAP+1)</x:f>
        <x:v>6</x:v>
      </x:c>
      <x:c r="K1537" s="266" t="n">
        <x:f>MOD(ROW()-ROW($I$46),MESCLUN_CAP+1)</x:f>
        <x:v>3</x:v>
      </x:c>
      <x:c r="L1537" s="266" t="n">
        <x:f>SUM(I1537:K1537)</x:f>
        <x:v>11</x:v>
      </x:c>
      <x:c r="M1537" s="267" t="n">
        <x:f>I1537*TOMATO_HOURS*WEEKS*(1+TOMATO_DIM)^I1537+J1537*CARROT_HOURS*WEEKS*(1+CARROT_DIM)^J1537+K1537*MESCLUN_HOURS*WEEKS*(1+MESCLUN_DIM)^K1537</x:f>
        <x:v>566.6708602001952</x:v>
      </x:c>
      <x:c r="N1537" s="267" t="n">
        <x:f>MAX(M1537-FARMER_HOURS,0)/TEMP_HOURS_PER_WORKER</x:f>
        <x:v>0</x:v>
      </x:c>
      <x:c r="O1537" s="268" t="n">
        <x:f>I1537*TOMATO_PRICE+J1537*CARROT_PRICE+K1537*MESCLUN_PRICE</x:f>
        <x:v>38264</x:v>
      </x:c>
      <x:c r="P1537" s="268" t="n">
        <x:f>I1537*TOMATO_FERTILIZER+J1537*CARROT_FERTILIZER+K1537*MESCLUN_FERTILIZER</x:f>
        <x:v>7040</x:v>
      </x:c>
      <x:c r="Q1537" s="268" t="n">
        <x:f>MIN(M1537,FARMER_HOURS)*FARMER_RATE+MAX(M1537-FARMER_HOURS,0)*TEMP_RATE</x:f>
        <x:v>19676.071534729</x:v>
      </x:c>
      <x:c r="R1537" s="268" t="n">
        <x:f>O1537-P1537-Q1537-FIXED_COST</x:f>
        <x:v>-8452.071534728999</x:v>
      </x:c>
      <x:c r="S1537" s="139" t="str">
        <x:f>IF(AND(L1537&lt;=TOTAL_BED_CAP,N1537&lt;=TEMP_WORKER_CAP),"YES","NO")</x:f>
        <x:v>YES</x:v>
      </x:c>
      <x:c r="T1537" s="139" t="n">
        <x:f>IF(S1537="YES",R1537,-1E+99)</x:f>
        <x:v>-8452.071534728999</x:v>
      </x:c>
    </x:row>
    <x:row r="1538">
      <x:c r="A1538" s="139"/>
      <x:c r="B1538" s="139"/>
      <x:c r="C1538" s="139"/>
      <x:c r="D1538" s="139"/>
      <x:c r="E1538" s="139"/>
      <x:c r="F1538" s="139"/>
      <x:c r="G1538" s="139"/>
      <x:c r="H1538" s="139"/>
      <x:c r="I1538" s="266" t="n">
        <x:f>INT((ROW()-ROW($I$46))/((CARROT_CAP+1)*(MESCLUN_CAP+1)))</x:f>
        <x:v>2</x:v>
      </x:c>
      <x:c r="J1538" s="266" t="n">
        <x:f>MOD(INT((ROW()-ROW($I$46))/(MESCLUN_CAP+1)),CARROT_CAP+1)</x:f>
        <x:v>6</x:v>
      </x:c>
      <x:c r="K1538" s="266" t="n">
        <x:f>MOD(ROW()-ROW($I$46),MESCLUN_CAP+1)</x:f>
        <x:v>4</x:v>
      </x:c>
      <x:c r="L1538" s="266" t="n">
        <x:f>SUM(I1538:K1538)</x:f>
        <x:v>12</x:v>
      </x:c>
      <x:c r="M1538" s="267" t="n">
        <x:f>I1538*TOMATO_HOURS*WEEKS*(1+TOMATO_DIM)^I1538+J1538*CARROT_HOURS*WEEKS*(1+CARROT_DIM)^J1538+K1538*MESCLUN_HOURS*WEEKS*(1+MESCLUN_DIM)^K1538</x:f>
        <x:v>615.7149759228514</x:v>
      </x:c>
      <x:c r="N1538" s="267" t="n">
        <x:f>MAX(M1538-FARMER_HOURS,0)/TEMP_HOURS_PER_WORKER</x:f>
        <x:v>0</x:v>
      </x:c>
      <x:c r="O1538" s="268" t="n">
        <x:f>I1538*TOMATO_PRICE+J1538*CARROT_PRICE+K1538*MESCLUN_PRICE</x:f>
        <x:v>40964</x:v>
      </x:c>
      <x:c r="P1538" s="268" t="n">
        <x:f>I1538*TOMATO_FERTILIZER+J1538*CARROT_FERTILIZER+K1538*MESCLUN_FERTILIZER</x:f>
        <x:v>7920</x:v>
      </x:c>
      <x:c r="Q1538" s="268" t="n">
        <x:f>MIN(M1538,FARMER_HOURS)*FARMER_RATE+MAX(M1538-FARMER_HOURS,0)*TEMP_RATE</x:f>
        <x:v>21378.992219543452</x:v>
      </x:c>
      <x:c r="R1538" s="268" t="n">
        <x:f>O1538-P1538-Q1538-FIXED_COST</x:f>
        <x:v>-8334.992219543452</x:v>
      </x:c>
      <x:c r="S1538" s="139" t="str">
        <x:f>IF(AND(L1538&lt;=TOTAL_BED_CAP,N1538&lt;=TEMP_WORKER_CAP),"YES","NO")</x:f>
        <x:v>YES</x:v>
      </x:c>
      <x:c r="T1538" s="139" t="n">
        <x:f>IF(S1538="YES",R1538,-1E+99)</x:f>
        <x:v>-8334.992219543452</x:v>
      </x:c>
    </x:row>
    <x:row r="1539">
      <x:c r="A1539" s="139"/>
      <x:c r="B1539" s="139"/>
      <x:c r="C1539" s="139"/>
      <x:c r="D1539" s="139"/>
      <x:c r="E1539" s="139"/>
      <x:c r="F1539" s="139"/>
      <x:c r="G1539" s="139"/>
      <x:c r="H1539" s="139"/>
      <x:c r="I1539" s="266" t="n">
        <x:f>INT((ROW()-ROW($I$46))/((CARROT_CAP+1)*(MESCLUN_CAP+1)))</x:f>
        <x:v>2</x:v>
      </x:c>
      <x:c r="J1539" s="266" t="n">
        <x:f>MOD(INT((ROW()-ROW($I$46))/(MESCLUN_CAP+1)),CARROT_CAP+1)</x:f>
        <x:v>6</x:v>
      </x:c>
      <x:c r="K1539" s="266" t="n">
        <x:f>MOD(ROW()-ROW($I$46),MESCLUN_CAP+1)</x:f>
        <x:v>5</x:v>
      </x:c>
      <x:c r="L1539" s="266" t="n">
        <x:f>SUM(I1539:K1539)</x:f>
        <x:v>13</x:v>
      </x:c>
      <x:c r="M1539" s="267" t="n">
        <x:f>I1539*TOMATO_HOURS*WEEKS*(1+TOMATO_DIM)^I1539+J1539*CARROT_HOURS*WEEKS*(1+CARROT_DIM)^J1539+K1539*MESCLUN_HOURS*WEEKS*(1+MESCLUN_DIM)^K1539</x:f>
        <x:v>665.9632998440551</x:v>
      </x:c>
      <x:c r="N1539" s="267" t="n">
        <x:f>MAX(M1539-FARMER_HOURS,0)/TEMP_HOURS_PER_WORKER</x:f>
        <x:v>0</x:v>
      </x:c>
      <x:c r="O1539" s="268" t="n">
        <x:f>I1539*TOMATO_PRICE+J1539*CARROT_PRICE+K1539*MESCLUN_PRICE</x:f>
        <x:v>43664</x:v>
      </x:c>
      <x:c r="P1539" s="268" t="n">
        <x:f>I1539*TOMATO_FERTILIZER+J1539*CARROT_FERTILIZER+K1539*MESCLUN_FERTILIZER</x:f>
        <x:v>8800</x:v>
      </x:c>
      <x:c r="Q1539" s="268" t="n">
        <x:f>MIN(M1539,FARMER_HOURS)*FARMER_RATE+MAX(M1539-FARMER_HOURS,0)*TEMP_RATE</x:f>
        <x:v>23123.72568902969</x:v>
      </x:c>
      <x:c r="R1539" s="268" t="n">
        <x:f>O1539-P1539-Q1539-FIXED_COST</x:f>
        <x:v>-8259.725689029689</x:v>
      </x:c>
      <x:c r="S1539" s="139" t="str">
        <x:f>IF(AND(L1539&lt;=TOTAL_BED_CAP,N1539&lt;=TEMP_WORKER_CAP),"YES","NO")</x:f>
        <x:v>YES</x:v>
      </x:c>
      <x:c r="T1539" s="139" t="n">
        <x:f>IF(S1539="YES",R1539,-1E+99)</x:f>
        <x:v>-8259.725689029689</x:v>
      </x:c>
    </x:row>
    <x:row r="1540">
      <x:c r="A1540" s="139"/>
      <x:c r="B1540" s="139"/>
      <x:c r="C1540" s="139"/>
      <x:c r="D1540" s="139"/>
      <x:c r="E1540" s="139"/>
      <x:c r="F1540" s="139"/>
      <x:c r="G1540" s="139"/>
      <x:c r="H1540" s="139"/>
      <x:c r="I1540" s="266" t="n">
        <x:f>INT((ROW()-ROW($I$46))/((CARROT_CAP+1)*(MESCLUN_CAP+1)))</x:f>
        <x:v>2</x:v>
      </x:c>
      <x:c r="J1540" s="266" t="n">
        <x:f>MOD(INT((ROW()-ROW($I$46))/(MESCLUN_CAP+1)),CARROT_CAP+1)</x:f>
        <x:v>6</x:v>
      </x:c>
      <x:c r="K1540" s="266" t="n">
        <x:f>MOD(ROW()-ROW($I$46),MESCLUN_CAP+1)</x:f>
        <x:v>6</x:v>
      </x:c>
      <x:c r="L1540" s="266" t="n">
        <x:f>SUM(I1540:K1540)</x:f>
        <x:v>14</x:v>
      </x:c>
      <x:c r="M1540" s="267" t="n">
        <x:f>I1540*TOMATO_HOURS*WEEKS*(1+TOMATO_DIM)^I1540+J1540*CARROT_HOURS*WEEKS*(1+CARROT_DIM)^J1540+K1540*MESCLUN_HOURS*WEEKS*(1+MESCLUN_DIM)^K1540</x:f>
        <x:v>717.438274025688</x:v>
      </x:c>
      <x:c r="N1540" s="267" t="n">
        <x:f>MAX(M1540-FARMER_HOURS,0)/TEMP_HOURS_PER_WORKER</x:f>
        <x:v>0</x:v>
      </x:c>
      <x:c r="O1540" s="268" t="n">
        <x:f>I1540*TOMATO_PRICE+J1540*CARROT_PRICE+K1540*MESCLUN_PRICE</x:f>
        <x:v>46364</x:v>
      </x:c>
      <x:c r="P1540" s="268" t="n">
        <x:f>I1540*TOMATO_FERTILIZER+J1540*CARROT_FERTILIZER+K1540*MESCLUN_FERTILIZER</x:f>
        <x:v>9680</x:v>
      </x:c>
      <x:c r="Q1540" s="268" t="n">
        <x:f>MIN(M1540,FARMER_HOURS)*FARMER_RATE+MAX(M1540-FARMER_HOURS,0)*TEMP_RATE</x:f>
        <x:v>24911.0511814475</x:v>
      </x:c>
      <x:c r="R1540" s="268" t="n">
        <x:f>O1540-P1540-Q1540-FIXED_COST</x:f>
        <x:v>-8227.0511814475</x:v>
      </x:c>
      <x:c r="S1540" s="139" t="str">
        <x:f>IF(AND(L1540&lt;=TOTAL_BED_CAP,N1540&lt;=TEMP_WORKER_CAP),"YES","NO")</x:f>
        <x:v>YES</x:v>
      </x:c>
      <x:c r="T1540" s="139" t="n">
        <x:f>IF(S1540="YES",R1540,-1E+99)</x:f>
        <x:v>-8227.0511814475</x:v>
      </x:c>
    </x:row>
    <x:row r="1541">
      <x:c r="A1541" s="139"/>
      <x:c r="B1541" s="139"/>
      <x:c r="C1541" s="139"/>
      <x:c r="D1541" s="139"/>
      <x:c r="E1541" s="139"/>
      <x:c r="F1541" s="139"/>
      <x:c r="G1541" s="139"/>
      <x:c r="H1541" s="139"/>
      <x:c r="I1541" s="266" t="n">
        <x:f>INT((ROW()-ROW($I$46))/((CARROT_CAP+1)*(MESCLUN_CAP+1)))</x:f>
        <x:v>2</x:v>
      </x:c>
      <x:c r="J1541" s="266" t="n">
        <x:f>MOD(INT((ROW()-ROW($I$46))/(MESCLUN_CAP+1)),CARROT_CAP+1)</x:f>
        <x:v>6</x:v>
      </x:c>
      <x:c r="K1541" s="266" t="n">
        <x:f>MOD(ROW()-ROW($I$46),MESCLUN_CAP+1)</x:f>
        <x:v>7</x:v>
      </x:c>
      <x:c r="L1541" s="266" t="n">
        <x:f>SUM(I1541:K1541)</x:f>
        <x:v>15</x:v>
      </x:c>
      <x:c r="M1541" s="267" t="n">
        <x:f>I1541*TOMATO_HOURS*WEEKS*(1+TOMATO_DIM)^I1541+J1541*CARROT_HOURS*WEEKS*(1+CARROT_DIM)^J1541+K1541*MESCLUN_HOURS*WEEKS*(1+MESCLUN_DIM)^K1541</x:f>
        <x:v>770.1627134236485</x:v>
      </x:c>
      <x:c r="N1541" s="267" t="n">
        <x:f>MAX(M1541-FARMER_HOURS,0)/TEMP_HOURS_PER_WORKER</x:f>
        <x:v>0.034835217655311446</x:v>
      </x:c>
      <x:c r="O1541" s="268" t="n">
        <x:f>I1541*TOMATO_PRICE+J1541*CARROT_PRICE+K1541*MESCLUN_PRICE</x:f>
        <x:v>49064</x:v>
      </x:c>
      <x:c r="P1541" s="268" t="n">
        <x:f>I1541*TOMATO_FERTILIZER+J1541*CARROT_FERTILIZER+K1541*MESCLUN_FERTILIZER</x:f>
        <x:v>10560</x:v>
      </x:c>
      <x:c r="Q1541" s="268" t="n">
        <x:f>MIN(M1541,FARMER_HOURS)*FARMER_RATE+MAX(M1541-FARMER_HOURS,0)*TEMP_RATE</x:f>
        <x:v>25870.880441382786</x:v>
      </x:c>
      <x:c r="R1541" s="268" t="n">
        <x:f>O1541-P1541-Q1541-FIXED_COST</x:f>
        <x:v>-7366.880441382786</x:v>
      </x:c>
      <x:c r="S1541" s="139" t="str">
        <x:f>IF(AND(L1541&lt;=TOTAL_BED_CAP,N1541&lt;=TEMP_WORKER_CAP),"YES","NO")</x:f>
        <x:v>YES</x:v>
      </x:c>
      <x:c r="T1541" s="139" t="n">
        <x:f>IF(S1541="YES",R1541,-1E+99)</x:f>
        <x:v>-7366.880441382786</x:v>
      </x:c>
    </x:row>
    <x:row r="1542">
      <x:c r="A1542" s="139"/>
      <x:c r="B1542" s="139"/>
      <x:c r="C1542" s="139"/>
      <x:c r="D1542" s="139"/>
      <x:c r="E1542" s="139"/>
      <x:c r="F1542" s="139"/>
      <x:c r="G1542" s="139"/>
      <x:c r="H1542" s="139"/>
      <x:c r="I1542" s="266" t="n">
        <x:f>INT((ROW()-ROW($I$46))/((CARROT_CAP+1)*(MESCLUN_CAP+1)))</x:f>
        <x:v>2</x:v>
      </x:c>
      <x:c r="J1542" s="266" t="n">
        <x:f>MOD(INT((ROW()-ROW($I$46))/(MESCLUN_CAP+1)),CARROT_CAP+1)</x:f>
        <x:v>6</x:v>
      </x:c>
      <x:c r="K1542" s="266" t="n">
        <x:f>MOD(ROW()-ROW($I$46),MESCLUN_CAP+1)</x:f>
        <x:v>8</x:v>
      </x:c>
      <x:c r="L1542" s="266" t="n">
        <x:f>SUM(I1542:K1542)</x:f>
        <x:v>16</x:v>
      </x:c>
      <x:c r="M1542" s="267" t="n">
        <x:f>I1542*TOMATO_HOURS*WEEKS*(1+TOMATO_DIM)^I1542+J1542*CARROT_HOURS*WEEKS*(1+CARROT_DIM)^J1542+K1542*MESCLUN_HOURS*WEEKS*(1+MESCLUN_DIM)^K1542</x:f>
        <x:v>824.1598117036285</x:v>
      </x:c>
      <x:c r="N1542" s="267" t="n">
        <x:f>MAX(M1542-FARMER_HOURS,0)/TEMP_HOURS_PER_WORKER</x:f>
        <x:v>0.07233320257196425</x:v>
      </x:c>
      <x:c r="O1542" s="268" t="n">
        <x:f>I1542*TOMATO_PRICE+J1542*CARROT_PRICE+K1542*MESCLUN_PRICE</x:f>
        <x:v>51764</x:v>
      </x:c>
      <x:c r="P1542" s="268" t="n">
        <x:f>I1542*TOMATO_FERTILIZER+J1542*CARROT_FERTILIZER+K1542*MESCLUN_FERTILIZER</x:f>
        <x:v>11440</x:v>
      </x:c>
      <x:c r="Q1542" s="268" t="n">
        <x:f>MIN(M1542,FARMER_HOURS)*FARMER_RATE+MAX(M1542-FARMER_HOURS,0)*TEMP_RATE</x:f>
        <x:v>26808.330064299105</x:v>
      </x:c>
      <x:c r="R1542" s="268" t="n">
        <x:f>O1542-P1542-Q1542-FIXED_COST</x:f>
        <x:v>-6484.330064299105</x:v>
      </x:c>
      <x:c r="S1542" s="139" t="str">
        <x:f>IF(AND(L1542&lt;=TOTAL_BED_CAP,N1542&lt;=TEMP_WORKER_CAP),"YES","NO")</x:f>
        <x:v>YES</x:v>
      </x:c>
      <x:c r="T1542" s="139" t="n">
        <x:f>IF(S1542="YES",R1542,-1E+99)</x:f>
        <x:v>-6484.330064299105</x:v>
      </x:c>
    </x:row>
    <x:row r="1543">
      <x:c r="A1543" s="139"/>
      <x:c r="B1543" s="139"/>
      <x:c r="C1543" s="139"/>
      <x:c r="D1543" s="139"/>
      <x:c r="E1543" s="139"/>
      <x:c r="F1543" s="139"/>
      <x:c r="G1543" s="139"/>
      <x:c r="H1543" s="139"/>
      <x:c r="I1543" s="266" t="n">
        <x:f>INT((ROW()-ROW($I$46))/((CARROT_CAP+1)*(MESCLUN_CAP+1)))</x:f>
        <x:v>2</x:v>
      </x:c>
      <x:c r="J1543" s="266" t="n">
        <x:f>MOD(INT((ROW()-ROW($I$46))/(MESCLUN_CAP+1)),CARROT_CAP+1)</x:f>
        <x:v>6</x:v>
      </x:c>
      <x:c r="K1543" s="266" t="n">
        <x:f>MOD(ROW()-ROW($I$46),MESCLUN_CAP+1)</x:f>
        <x:v>9</x:v>
      </x:c>
      <x:c r="L1543" s="266" t="n">
        <x:f>SUM(I1543:K1543)</x:f>
        <x:v>17</x:v>
      </x:c>
      <x:c r="M1543" s="267" t="n">
        <x:f>I1543*TOMATO_HOURS*WEEKS*(1+TOMATO_DIM)^I1543+J1543*CARROT_HOURS*WEEKS*(1+CARROT_DIM)^J1543+K1543*MESCLUN_HOURS*WEEKS*(1+MESCLUN_DIM)^K1543</x:f>
        <x:v>879.453147144023</x:v>
      </x:c>
      <x:c r="N1543" s="267" t="n">
        <x:f>MAX(M1543-FARMER_HOURS,0)/TEMP_HOURS_PER_WORKER</x:f>
        <x:v>0.11073135218334929</x:v>
      </x:c>
      <x:c r="O1543" s="268" t="n">
        <x:f>I1543*TOMATO_PRICE+J1543*CARROT_PRICE+K1543*MESCLUN_PRICE</x:f>
        <x:v>54464</x:v>
      </x:c>
      <x:c r="P1543" s="268" t="n">
        <x:f>I1543*TOMATO_FERTILIZER+J1543*CARROT_FERTILIZER+K1543*MESCLUN_FERTILIZER</x:f>
        <x:v>12320</x:v>
      </x:c>
      <x:c r="Q1543" s="268" t="n">
        <x:f>MIN(M1543,FARMER_HOURS)*FARMER_RATE+MAX(M1543-FARMER_HOURS,0)*TEMP_RATE</x:f>
        <x:v>27768.28380458373</x:v>
      </x:c>
      <x:c r="R1543" s="268" t="n">
        <x:f>O1543-P1543-Q1543-FIXED_COST</x:f>
        <x:v>-5624.283804583731</x:v>
      </x:c>
      <x:c r="S1543" s="139" t="str">
        <x:f>IF(AND(L1543&lt;=TOTAL_BED_CAP,N1543&lt;=TEMP_WORKER_CAP),"YES","NO")</x:f>
        <x:v>YES</x:v>
      </x:c>
      <x:c r="T1543" s="139" t="n">
        <x:f>IF(S1543="YES",R1543,-1E+99)</x:f>
        <x:v>-5624.283804583731</x:v>
      </x:c>
    </x:row>
    <x:row r="1544">
      <x:c r="A1544" s="139"/>
      <x:c r="B1544" s="139"/>
      <x:c r="C1544" s="139"/>
      <x:c r="D1544" s="139"/>
      <x:c r="E1544" s="139"/>
      <x:c r="F1544" s="139"/>
      <x:c r="G1544" s="139"/>
      <x:c r="H1544" s="139"/>
      <x:c r="I1544" s="266" t="n">
        <x:f>INT((ROW()-ROW($I$46))/((CARROT_CAP+1)*(MESCLUN_CAP+1)))</x:f>
        <x:v>2</x:v>
      </x:c>
      <x:c r="J1544" s="266" t="n">
        <x:f>MOD(INT((ROW()-ROW($I$46))/(MESCLUN_CAP+1)),CARROT_CAP+1)</x:f>
        <x:v>6</x:v>
      </x:c>
      <x:c r="K1544" s="266" t="n">
        <x:f>MOD(ROW()-ROW($I$46),MESCLUN_CAP+1)</x:f>
        <x:v>10</x:v>
      </x:c>
      <x:c r="L1544" s="266" t="n">
        <x:f>SUM(I1544:K1544)</x:f>
        <x:v>18</x:v>
      </x:c>
      <x:c r="M1544" s="267" t="n">
        <x:f>I1544*TOMATO_HOURS*WEEKS*(1+TOMATO_DIM)^I1544+J1544*CARROT_HOURS*WEEKS*(1+CARROT_DIM)^J1544+K1544*MESCLUN_HOURS*WEEKS*(1+MESCLUN_DIM)^K1544</x:f>
        <x:v>936.0666886272357</x:v>
      </x:c>
      <x:c r="N1544" s="267" t="n">
        <x:f>MAX(M1544-FARMER_HOURS,0)/TEMP_HOURS_PER_WORKER</x:f>
        <x:v>0.15004631154669149</x:v>
      </x:c>
      <x:c r="O1544" s="268" t="n">
        <x:f>I1544*TOMATO_PRICE+J1544*CARROT_PRICE+K1544*MESCLUN_PRICE</x:f>
        <x:v>57164</x:v>
      </x:c>
      <x:c r="P1544" s="268" t="n">
        <x:f>I1544*TOMATO_FERTILIZER+J1544*CARROT_FERTILIZER+K1544*MESCLUN_FERTILIZER</x:f>
        <x:v>13200</x:v>
      </x:c>
      <x:c r="Q1544" s="268" t="n">
        <x:f>MIN(M1544,FARMER_HOURS)*FARMER_RATE+MAX(M1544-FARMER_HOURS,0)*TEMP_RATE</x:f>
        <x:v>28751.157788667286</x:v>
      </x:c>
      <x:c r="R1544" s="268" t="n">
        <x:f>O1544-P1544-Q1544-FIXED_COST</x:f>
        <x:v>-4787.157788667286</x:v>
      </x:c>
      <x:c r="S1544" s="139" t="str">
        <x:f>IF(AND(L1544&lt;=TOTAL_BED_CAP,N1544&lt;=TEMP_WORKER_CAP),"YES","NO")</x:f>
        <x:v>YES</x:v>
      </x:c>
      <x:c r="T1544" s="139" t="n">
        <x:f>IF(S1544="YES",R1544,-1E+99)</x:f>
        <x:v>-4787.157788667286</x:v>
      </x:c>
    </x:row>
    <x:row r="1545">
      <x:c r="A1545" s="139"/>
      <x:c r="B1545" s="139"/>
      <x:c r="C1545" s="139"/>
      <x:c r="D1545" s="139"/>
      <x:c r="E1545" s="139"/>
      <x:c r="F1545" s="139"/>
      <x:c r="G1545" s="139"/>
      <x:c r="H1545" s="139"/>
      <x:c r="I1545" s="266" t="n">
        <x:f>INT((ROW()-ROW($I$46))/((CARROT_CAP+1)*(MESCLUN_CAP+1)))</x:f>
        <x:v>2</x:v>
      </x:c>
      <x:c r="J1545" s="266" t="n">
        <x:f>MOD(INT((ROW()-ROW($I$46))/(MESCLUN_CAP+1)),CARROT_CAP+1)</x:f>
        <x:v>6</x:v>
      </x:c>
      <x:c r="K1545" s="266" t="n">
        <x:f>MOD(ROW()-ROW($I$46),MESCLUN_CAP+1)</x:f>
        <x:v>11</x:v>
      </x:c>
      <x:c r="L1545" s="266" t="n">
        <x:f>SUM(I1545:K1545)</x:f>
        <x:v>19</x:v>
      </x:c>
      <x:c r="M1545" s="267" t="n">
        <x:f>I1545*TOMATO_HOURS*WEEKS*(1+TOMATO_DIM)^I1545+J1545*CARROT_HOURS*WEEKS*(1+CARROT_DIM)^J1545+K1545*MESCLUN_HOURS*WEEKS*(1+MESCLUN_DIM)^K1545</x:f>
        <x:v>994.0248017206749</x:v>
      </x:c>
      <x:c r="N1545" s="267" t="n">
        <x:f>MAX(M1545-FARMER_HOURS,0)/TEMP_HOURS_PER_WORKER</x:f>
        <x:v>0.1902950011949131</x:v>
      </x:c>
      <x:c r="O1545" s="268" t="n">
        <x:f>I1545*TOMATO_PRICE+J1545*CARROT_PRICE+K1545*MESCLUN_PRICE</x:f>
        <x:v>59864</x:v>
      </x:c>
      <x:c r="P1545" s="268" t="n">
        <x:f>I1545*TOMATO_FERTILIZER+J1545*CARROT_FERTILIZER+K1545*MESCLUN_FERTILIZER</x:f>
        <x:v>14080</x:v>
      </x:c>
      <x:c r="Q1545" s="268" t="n">
        <x:f>MIN(M1545,FARMER_HOURS)*FARMER_RATE+MAX(M1545-FARMER_HOURS,0)*TEMP_RATE</x:f>
        <x:v>29757.375029872826</x:v>
      </x:c>
      <x:c r="R1545" s="268" t="n">
        <x:f>O1545-P1545-Q1545-FIXED_COST</x:f>
        <x:v>-3973.3750298728264</x:v>
      </x:c>
      <x:c r="S1545" s="139" t="str">
        <x:f>IF(AND(L1545&lt;=TOTAL_BED_CAP,N1545&lt;=TEMP_WORKER_CAP),"YES","NO")</x:f>
        <x:v>YES</x:v>
      </x:c>
      <x:c r="T1545" s="139" t="n">
        <x:f>IF(S1545="YES",R1545,-1E+99)</x:f>
        <x:v>-3973.3750298728264</x:v>
      </x:c>
    </x:row>
    <x:row r="1546">
      <x:c r="A1546" s="139"/>
      <x:c r="B1546" s="139"/>
      <x:c r="C1546" s="139"/>
      <x:c r="D1546" s="139"/>
      <x:c r="E1546" s="139"/>
      <x:c r="F1546" s="139"/>
      <x:c r="G1546" s="139"/>
      <x:c r="H1546" s="139"/>
      <x:c r="I1546" s="266" t="n">
        <x:f>INT((ROW()-ROW($I$46))/((CARROT_CAP+1)*(MESCLUN_CAP+1)))</x:f>
        <x:v>2</x:v>
      </x:c>
      <x:c r="J1546" s="266" t="n">
        <x:f>MOD(INT((ROW()-ROW($I$46))/(MESCLUN_CAP+1)),CARROT_CAP+1)</x:f>
        <x:v>6</x:v>
      </x:c>
      <x:c r="K1546" s="266" t="n">
        <x:f>MOD(ROW()-ROW($I$46),MESCLUN_CAP+1)</x:f>
        <x:v>12</x:v>
      </x:c>
      <x:c r="L1546" s="266" t="n">
        <x:f>SUM(I1546:K1546)</x:f>
        <x:v>20</x:v>
      </x:c>
      <x:c r="M1546" s="267" t="n">
        <x:f>I1546*TOMATO_HOURS*WEEKS*(1+TOMATO_DIM)^I1546+J1546*CARROT_HOURS*WEEKS*(1+CARROT_DIM)^J1546+K1546*MESCLUN_HOURS*WEEKS*(1+MESCLUN_DIM)^K1546</x:f>
        <x:v>1053.3522548487392</x:v>
      </x:c>
      <x:c r="N1546" s="267" t="n">
        <x:f>MAX(M1546-FARMER_HOURS,0)/TEMP_HOURS_PER_WORKER</x:f>
        <x:v>0.23149462142273558</x:v>
      </x:c>
      <x:c r="O1546" s="268" t="n">
        <x:f>I1546*TOMATO_PRICE+J1546*CARROT_PRICE+K1546*MESCLUN_PRICE</x:f>
        <x:v>62564</x:v>
      </x:c>
      <x:c r="P1546" s="268" t="n">
        <x:f>I1546*TOMATO_FERTILIZER+J1546*CARROT_FERTILIZER+K1546*MESCLUN_FERTILIZER</x:f>
        <x:v>14960</x:v>
      </x:c>
      <x:c r="Q1546" s="268" t="n">
        <x:f>MIN(M1546,FARMER_HOURS)*FARMER_RATE+MAX(M1546-FARMER_HOURS,0)*TEMP_RATE</x:f>
        <x:v>30787.365535568388</x:v>
      </x:c>
      <x:c r="R1546" s="268" t="n">
        <x:f>O1546-P1546-Q1546-FIXED_COST</x:f>
        <x:v>-3183.3655355683877</x:v>
      </x:c>
      <x:c r="S1546" s="139" t="str">
        <x:f>IF(AND(L1546&lt;=TOTAL_BED_CAP,N1546&lt;=TEMP_WORKER_CAP),"YES","NO")</x:f>
        <x:v>YES</x:v>
      </x:c>
      <x:c r="T1546" s="139" t="n">
        <x:f>IF(S1546="YES",R1546,-1E+99)</x:f>
        <x:v>-3183.3655355683877</x:v>
      </x:c>
    </x:row>
    <x:row r="1547">
      <x:c r="A1547" s="139"/>
      <x:c r="B1547" s="139"/>
      <x:c r="C1547" s="139"/>
      <x:c r="D1547" s="139"/>
      <x:c r="E1547" s="139"/>
      <x:c r="F1547" s="139"/>
      <x:c r="G1547" s="139"/>
      <x:c r="H1547" s="139"/>
      <x:c r="I1547" s="266" t="n">
        <x:f>INT((ROW()-ROW($I$46))/((CARROT_CAP+1)*(MESCLUN_CAP+1)))</x:f>
        <x:v>2</x:v>
      </x:c>
      <x:c r="J1547" s="266" t="n">
        <x:f>MOD(INT((ROW()-ROW($I$46))/(MESCLUN_CAP+1)),CARROT_CAP+1)</x:f>
        <x:v>6</x:v>
      </x:c>
      <x:c r="K1547" s="266" t="n">
        <x:f>MOD(ROW()-ROW($I$46),MESCLUN_CAP+1)</x:f>
        <x:v>13</x:v>
      </x:c>
      <x:c r="L1547" s="266" t="n">
        <x:f>SUM(I1547:K1547)</x:f>
        <x:v>21</x:v>
      </x:c>
      <x:c r="M1547" s="267" t="n">
        <x:f>I1547*TOMATO_HOURS*WEEKS*(1+TOMATO_DIM)^I1547+J1547*CARROT_HOURS*WEEKS*(1+CARROT_DIM)^J1547+K1547*MESCLUN_HOURS*WEEKS*(1+MESCLUN_DIM)^K1547</x:f>
        <x:v>1114.0742255571236</x:v>
      </x:c>
      <x:c r="N1547" s="267" t="n">
        <x:f>MAX(M1547-FARMER_HOURS,0)/TEMP_HOURS_PER_WORKER</x:f>
        <x:v>0.2736626566368914</x:v>
      </x:c>
      <x:c r="O1547" s="268" t="n">
        <x:f>I1547*TOMATO_PRICE+J1547*CARROT_PRICE+K1547*MESCLUN_PRICE</x:f>
        <x:v>65264</x:v>
      </x:c>
      <x:c r="P1547" s="268" t="n">
        <x:f>I1547*TOMATO_FERTILIZER+J1547*CARROT_FERTILIZER+K1547*MESCLUN_FERTILIZER</x:f>
        <x:v>15840</x:v>
      </x:c>
      <x:c r="Q1547" s="268" t="n">
        <x:f>MIN(M1547,FARMER_HOURS)*FARMER_RATE+MAX(M1547-FARMER_HOURS,0)*TEMP_RATE</x:f>
        <x:v>31841.566415922283</x:v>
      </x:c>
      <x:c r="R1547" s="268" t="n">
        <x:f>O1547-P1547-Q1547-FIXED_COST</x:f>
        <x:v>-2417.5664159222833</x:v>
      </x:c>
      <x:c r="S1547" s="139" t="str">
        <x:f>IF(AND(L1547&lt;=TOTAL_BED_CAP,N1547&lt;=TEMP_WORKER_CAP),"YES","NO")</x:f>
        <x:v>YES</x:v>
      </x:c>
      <x:c r="T1547" s="139" t="n">
        <x:f>IF(S1547="YES",R1547,-1E+99)</x:f>
        <x:v>-2417.5664159222833</x:v>
      </x:c>
    </x:row>
    <x:row r="1548">
      <x:c r="A1548" s="139"/>
      <x:c r="B1548" s="139"/>
      <x:c r="C1548" s="139"/>
      <x:c r="D1548" s="139"/>
      <x:c r="E1548" s="139"/>
      <x:c r="F1548" s="139"/>
      <x:c r="G1548" s="139"/>
      <x:c r="H1548" s="139"/>
      <x:c r="I1548" s="266" t="n">
        <x:f>INT((ROW()-ROW($I$46))/((CARROT_CAP+1)*(MESCLUN_CAP+1)))</x:f>
        <x:v>2</x:v>
      </x:c>
      <x:c r="J1548" s="266" t="n">
        <x:f>MOD(INT((ROW()-ROW($I$46))/(MESCLUN_CAP+1)),CARROT_CAP+1)</x:f>
        <x:v>6</x:v>
      </x:c>
      <x:c r="K1548" s="266" t="n">
        <x:f>MOD(ROW()-ROW($I$46),MESCLUN_CAP+1)</x:f>
        <x:v>14</x:v>
      </x:c>
      <x:c r="L1548" s="266" t="n">
        <x:f>SUM(I1548:K1548)</x:f>
        <x:v>22</x:v>
      </x:c>
      <x:c r="M1548" s="267" t="n">
        <x:f>I1548*TOMATO_HOURS*WEEKS*(1+TOMATO_DIM)^I1548+J1548*CARROT_HOURS*WEEKS*(1+CARROT_DIM)^J1548+K1548*MESCLUN_HOURS*WEEKS*(1+MESCLUN_DIM)^K1548</x:f>
        <x:v>1176.2163068707846</x:v>
      </x:c>
      <x:c r="N1548" s="267" t="n">
        <x:f>MAX(M1548-FARMER_HOURS,0)/TEMP_HOURS_PER_WORKER</x:f>
        <x:v>0.3168168797713782</x:v>
      </x:c>
      <x:c r="O1548" s="268" t="n">
        <x:f>I1548*TOMATO_PRICE+J1548*CARROT_PRICE+K1548*MESCLUN_PRICE</x:f>
        <x:v>67964</x:v>
      </x:c>
      <x:c r="P1548" s="268" t="n">
        <x:f>I1548*TOMATO_FERTILIZER+J1548*CARROT_FERTILIZER+K1548*MESCLUN_FERTILIZER</x:f>
        <x:v>16720</x:v>
      </x:c>
      <x:c r="Q1548" s="268" t="n">
        <x:f>MIN(M1548,FARMER_HOURS)*FARMER_RATE+MAX(M1548-FARMER_HOURS,0)*TEMP_RATE</x:f>
        <x:v>32920.42199428446</x:v>
      </x:c>
      <x:c r="R1548" s="268" t="n">
        <x:f>O1548-P1548-Q1548-FIXED_COST</x:f>
        <x:v>-1676.4219942844575</x:v>
      </x:c>
      <x:c r="S1548" s="139" t="str">
        <x:f>IF(AND(L1548&lt;=TOTAL_BED_CAP,N1548&lt;=TEMP_WORKER_CAP),"YES","NO")</x:f>
        <x:v>YES</x:v>
      </x:c>
      <x:c r="T1548" s="139" t="n">
        <x:f>IF(S1548="YES",R1548,-1E+99)</x:f>
        <x:v>-1676.4219942844575</x:v>
      </x:c>
    </x:row>
    <x:row r="1549">
      <x:c r="A1549" s="139"/>
      <x:c r="B1549" s="139"/>
      <x:c r="C1549" s="139"/>
      <x:c r="D1549" s="139"/>
      <x:c r="E1549" s="139"/>
      <x:c r="F1549" s="139"/>
      <x:c r="G1549" s="139"/>
      <x:c r="H1549" s="139"/>
      <x:c r="I1549" s="266" t="n">
        <x:f>INT((ROW()-ROW($I$46))/((CARROT_CAP+1)*(MESCLUN_CAP+1)))</x:f>
        <x:v>2</x:v>
      </x:c>
      <x:c r="J1549" s="266" t="n">
        <x:f>MOD(INT((ROW()-ROW($I$46))/(MESCLUN_CAP+1)),CARROT_CAP+1)</x:f>
        <x:v>6</x:v>
      </x:c>
      <x:c r="K1549" s="266" t="n">
        <x:f>MOD(ROW()-ROW($I$46),MESCLUN_CAP+1)</x:f>
        <x:v>15</x:v>
      </x:c>
      <x:c r="L1549" s="266" t="n">
        <x:f>SUM(I1549:K1549)</x:f>
        <x:v>23</x:v>
      </x:c>
      <x:c r="M1549" s="267" t="n">
        <x:f>I1549*TOMATO_HOURS*WEEKS*(1+TOMATO_DIM)^I1549+J1549*CARROT_HOURS*WEEKS*(1+CARROT_DIM)^J1549+K1549*MESCLUN_HOURS*WEEKS*(1+MESCLUN_DIM)^K1549</x:f>
        <x:v>1239.804513746931</x:v>
      </x:c>
      <x:c r="N1549" s="267" t="n">
        <x:f>MAX(M1549-FARMER_HOURS,0)/TEMP_HOURS_PER_WORKER</x:f>
        <x:v>0.36097535676870207</x:v>
      </x:c>
      <x:c r="O1549" s="268" t="n">
        <x:f>I1549*TOMATO_PRICE+J1549*CARROT_PRICE+K1549*MESCLUN_PRICE</x:f>
        <x:v>70664</x:v>
      </x:c>
      <x:c r="P1549" s="268" t="n">
        <x:f>I1549*TOMATO_FERTILIZER+J1549*CARROT_FERTILIZER+K1549*MESCLUN_FERTILIZER</x:f>
        <x:v>17600</x:v>
      </x:c>
      <x:c r="Q1549" s="268" t="n">
        <x:f>MIN(M1549,FARMER_HOURS)*FARMER_RATE+MAX(M1549-FARMER_HOURS,0)*TEMP_RATE</x:f>
        <x:v>34024.38391921755</x:v>
      </x:c>
      <x:c r="R1549" s="268" t="n">
        <x:f>O1549-P1549-Q1549-FIXED_COST</x:f>
        <x:v>-960.383919217551</x:v>
      </x:c>
      <x:c r="S1549" s="139" t="str">
        <x:f>IF(AND(L1549&lt;=TOTAL_BED_CAP,N1549&lt;=TEMP_WORKER_CAP),"YES","NO")</x:f>
        <x:v>YES</x:v>
      </x:c>
      <x:c r="T1549" s="139" t="n">
        <x:f>IF(S1549="YES",R1549,-1E+99)</x:f>
        <x:v>-960.383919217551</x:v>
      </x:c>
    </x:row>
    <x:row r="1550">
      <x:c r="A1550" s="139"/>
      <x:c r="B1550" s="139"/>
      <x:c r="C1550" s="139"/>
      <x:c r="D1550" s="139"/>
      <x:c r="E1550" s="139"/>
      <x:c r="F1550" s="139"/>
      <x:c r="G1550" s="139"/>
      <x:c r="H1550" s="139"/>
      <x:c r="I1550" s="266" t="n">
        <x:f>INT((ROW()-ROW($I$46))/((CARROT_CAP+1)*(MESCLUN_CAP+1)))</x:f>
        <x:v>2</x:v>
      </x:c>
      <x:c r="J1550" s="266" t="n">
        <x:f>MOD(INT((ROW()-ROW($I$46))/(MESCLUN_CAP+1)),CARROT_CAP+1)</x:f>
        <x:v>6</x:v>
      </x:c>
      <x:c r="K1550" s="266" t="n">
        <x:f>MOD(ROW()-ROW($I$46),MESCLUN_CAP+1)</x:f>
        <x:v>16</x:v>
      </x:c>
      <x:c r="L1550" s="266" t="n">
        <x:f>SUM(I1550:K1550)</x:f>
        <x:v>24</x:v>
      </x:c>
      <x:c r="M1550" s="267" t="n">
        <x:f>I1550*TOMATO_HOURS*WEEKS*(1+TOMATO_DIM)^I1550+J1550*CARROT_HOURS*WEEKS*(1+CARROT_DIM)^J1550+K1550*MESCLUN_HOURS*WEEKS*(1+MESCLUN_DIM)^K1550</x:f>
        <x:v>1304.8652896244198</x:v>
      </x:c>
      <x:c r="N1550" s="267" t="n">
        <x:f>MAX(M1550-FARMER_HOURS,0)/TEMP_HOURS_PER_WORKER</x:f>
        <x:v>0.4061564511280693</x:v>
      </x:c>
      <x:c r="O1550" s="268" t="n">
        <x:f>I1550*TOMATO_PRICE+J1550*CARROT_PRICE+K1550*MESCLUN_PRICE</x:f>
        <x:v>73364</x:v>
      </x:c>
      <x:c r="P1550" s="268" t="n">
        <x:f>I1550*TOMATO_FERTILIZER+J1550*CARROT_FERTILIZER+K1550*MESCLUN_FERTILIZER</x:f>
        <x:v>18480</x:v>
      </x:c>
      <x:c r="Q1550" s="268" t="n">
        <x:f>MIN(M1550,FARMER_HOURS)*FARMER_RATE+MAX(M1550-FARMER_HOURS,0)*TEMP_RATE</x:f>
        <x:v>35153.91127820173</x:v>
      </x:c>
      <x:c r="R1550" s="268" t="n">
        <x:f>O1550-P1550-Q1550-FIXED_COST</x:f>
        <x:v>-269.9112782017328</x:v>
      </x:c>
      <x:c r="S1550" s="139" t="str">
        <x:f>IF(AND(L1550&lt;=TOTAL_BED_CAP,N1550&lt;=TEMP_WORKER_CAP),"YES","NO")</x:f>
        <x:v>YES</x:v>
      </x:c>
      <x:c r="T1550" s="139" t="n">
        <x:f>IF(S1550="YES",R1550,-1E+99)</x:f>
        <x:v>-269.9112782017328</x:v>
      </x:c>
    </x:row>
    <x:row r="1551">
      <x:c r="A1551" s="139"/>
      <x:c r="B1551" s="139"/>
      <x:c r="C1551" s="139"/>
      <x:c r="D1551" s="139"/>
      <x:c r="E1551" s="139"/>
      <x:c r="F1551" s="139"/>
      <x:c r="G1551" s="139"/>
      <x:c r="H1551" s="139"/>
      <x:c r="I1551" s="266" t="n">
        <x:f>INT((ROW()-ROW($I$46))/((CARROT_CAP+1)*(MESCLUN_CAP+1)))</x:f>
        <x:v>2</x:v>
      </x:c>
      <x:c r="J1551" s="266" t="n">
        <x:f>MOD(INT((ROW()-ROW($I$46))/(MESCLUN_CAP+1)),CARROT_CAP+1)</x:f>
        <x:v>6</x:v>
      </x:c>
      <x:c r="K1551" s="266" t="n">
        <x:f>MOD(ROW()-ROW($I$46),MESCLUN_CAP+1)</x:f>
        <x:v>17</x:v>
      </x:c>
      <x:c r="L1551" s="266" t="n">
        <x:f>SUM(I1551:K1551)</x:f>
        <x:v>25</x:v>
      </x:c>
      <x:c r="M1551" s="267" t="n">
        <x:f>I1551*TOMATO_HOURS*WEEKS*(1+TOMATO_DIM)^I1551+J1551*CARROT_HOURS*WEEKS*(1+CARROT_DIM)^J1551+K1551*MESCLUN_HOURS*WEEKS*(1+MESCLUN_DIM)^K1551</x:f>
        <x:v>1371.4255130709603</x:v>
      </x:c>
      <x:c r="N1551" s="267" t="n">
        <x:f>MAX(M1551-FARMER_HOURS,0)/TEMP_HOURS_PER_WORKER</x:f>
        <x:v>0.4523788285215002</x:v>
      </x:c>
      <x:c r="O1551" s="268" t="n">
        <x:f>I1551*TOMATO_PRICE+J1551*CARROT_PRICE+K1551*MESCLUN_PRICE</x:f>
        <x:v>76064</x:v>
      </x:c>
      <x:c r="P1551" s="268" t="n">
        <x:f>I1551*TOMATO_FERTILIZER+J1551*CARROT_FERTILIZER+K1551*MESCLUN_FERTILIZER</x:f>
        <x:v>19360</x:v>
      </x:c>
      <x:c r="Q1551" s="268" t="n">
        <x:f>MIN(M1551,FARMER_HOURS)*FARMER_RATE+MAX(M1551-FARMER_HOURS,0)*TEMP_RATE</x:f>
        <x:v>36309.4707130375</x:v>
      </x:c>
      <x:c r="R1551" s="268" t="n">
        <x:f>O1551-P1551-Q1551-FIXED_COST</x:f>
        <x:v>394.5292869624973</x:v>
      </x:c>
      <x:c r="S1551" s="139" t="str">
        <x:f>IF(AND(L1551&lt;=TOTAL_BED_CAP,N1551&lt;=TEMP_WORKER_CAP),"YES","NO")</x:f>
        <x:v>YES</x:v>
      </x:c>
      <x:c r="T1551" s="139" t="n">
        <x:f>IF(S1551="YES",R1551,-1E+99)</x:f>
        <x:v>394.5292869624973</x:v>
      </x:c>
    </x:row>
    <x:row r="1552">
      <x:c r="A1552" s="139"/>
      <x:c r="B1552" s="139"/>
      <x:c r="C1552" s="139"/>
      <x:c r="D1552" s="139"/>
      <x:c r="E1552" s="139"/>
      <x:c r="F1552" s="139"/>
      <x:c r="G1552" s="139"/>
      <x:c r="H1552" s="139"/>
      <x:c r="I1552" s="266" t="n">
        <x:f>INT((ROW()-ROW($I$46))/((CARROT_CAP+1)*(MESCLUN_CAP+1)))</x:f>
        <x:v>2</x:v>
      </x:c>
      <x:c r="J1552" s="266" t="n">
        <x:f>MOD(INT((ROW()-ROW($I$46))/(MESCLUN_CAP+1)),CARROT_CAP+1)</x:f>
        <x:v>6</x:v>
      </x:c>
      <x:c r="K1552" s="266" t="n">
        <x:f>MOD(ROW()-ROW($I$46),MESCLUN_CAP+1)</x:f>
        <x:v>18</x:v>
      </x:c>
      <x:c r="L1552" s="266" t="n">
        <x:f>SUM(I1552:K1552)</x:f>
        <x:v>26</x:v>
      </x:c>
      <x:c r="M1552" s="267" t="n">
        <x:f>I1552*TOMATO_HOURS*WEEKS*(1+TOMATO_DIM)^I1552+J1552*CARROT_HOURS*WEEKS*(1+CARROT_DIM)^J1552+K1552*MESCLUN_HOURS*WEEKS*(1+MESCLUN_DIM)^K1552</x:f>
        <x:v>1439.5125045295474</x:v>
      </x:c>
      <x:c r="N1552" s="267" t="n">
        <x:f>MAX(M1552-FARMER_HOURS,0)/TEMP_HOURS_PER_WORKER</x:f>
        <x:v>0.4996614614788524</x:v>
      </x:c>
      <x:c r="O1552" s="268" t="n">
        <x:f>I1552*TOMATO_PRICE+J1552*CARROT_PRICE+K1552*MESCLUN_PRICE</x:f>
        <x:v>78764</x:v>
      </x:c>
      <x:c r="P1552" s="268" t="n">
        <x:f>I1552*TOMATO_FERTILIZER+J1552*CARROT_FERTILIZER+K1552*MESCLUN_FERTILIZER</x:f>
        <x:v>20240</x:v>
      </x:c>
      <x:c r="Q1552" s="268" t="n">
        <x:f>MIN(M1552,FARMER_HOURS)*FARMER_RATE+MAX(M1552-FARMER_HOURS,0)*TEMP_RATE</x:f>
        <x:v>37491.53653697131</x:v>
      </x:c>
      <x:c r="R1552" s="268" t="n">
        <x:f>O1552-P1552-Q1552-FIXED_COST</x:f>
        <x:v>1032.4634630286891</x:v>
      </x:c>
      <x:c r="S1552" s="139" t="str">
        <x:f>IF(AND(L1552&lt;=TOTAL_BED_CAP,N1552&lt;=TEMP_WORKER_CAP),"YES","NO")</x:f>
        <x:v>YES</x:v>
      </x:c>
      <x:c r="T1552" s="139" t="n">
        <x:f>IF(S1552="YES",R1552,-1E+99)</x:f>
        <x:v>1032.4634630286891</x:v>
      </x:c>
    </x:row>
    <x:row r="1553">
      <x:c r="A1553" s="139"/>
      <x:c r="B1553" s="139"/>
      <x:c r="C1553" s="139"/>
      <x:c r="D1553" s="139"/>
      <x:c r="E1553" s="139"/>
      <x:c r="F1553" s="139"/>
      <x:c r="G1553" s="139"/>
      <x:c r="H1553" s="139"/>
      <x:c r="I1553" s="266" t="n">
        <x:f>INT((ROW()-ROW($I$46))/((CARROT_CAP+1)*(MESCLUN_CAP+1)))</x:f>
        <x:v>2</x:v>
      </x:c>
      <x:c r="J1553" s="266" t="n">
        <x:f>MOD(INT((ROW()-ROW($I$46))/(MESCLUN_CAP+1)),CARROT_CAP+1)</x:f>
        <x:v>6</x:v>
      </x:c>
      <x:c r="K1553" s="266" t="n">
        <x:f>MOD(ROW()-ROW($I$46),MESCLUN_CAP+1)</x:f>
        <x:v>19</x:v>
      </x:c>
      <x:c r="L1553" s="266" t="n">
        <x:f>SUM(I1553:K1553)</x:f>
        <x:v>27</x:v>
      </x:c>
      <x:c r="M1553" s="267" t="n">
        <x:f>I1553*TOMATO_HOURS*WEEKS*(1+TOMATO_DIM)^I1553+J1553*CARROT_HOURS*WEEKS*(1+CARROT_DIM)^J1553+K1553*MESCLUN_HOURS*WEEKS*(1+MESCLUN_DIM)^K1553</x:f>
        <x:v>1509.1540331655692</x:v>
      </x:c>
      <x:c r="N1553" s="267" t="n">
        <x:f>MAX(M1553-FARMER_HOURS,0)/TEMP_HOURS_PER_WORKER</x:f>
        <x:v>0.5480236341427565</x:v>
      </x:c>
      <x:c r="O1553" s="268" t="n">
        <x:f>I1553*TOMATO_PRICE+J1553*CARROT_PRICE+K1553*MESCLUN_PRICE</x:f>
        <x:v>81464</x:v>
      </x:c>
      <x:c r="P1553" s="268" t="n">
        <x:f>I1553*TOMATO_FERTILIZER+J1553*CARROT_FERTILIZER+K1553*MESCLUN_FERTILIZER</x:f>
        <x:v>21120</x:v>
      </x:c>
      <x:c r="Q1553" s="268" t="n">
        <x:f>MIN(M1553,FARMER_HOURS)*FARMER_RATE+MAX(M1553-FARMER_HOURS,0)*TEMP_RATE</x:f>
        <x:v>38700.59085356891</x:v>
      </x:c>
      <x:c r="R1553" s="268" t="n">
        <x:f>O1553-P1553-Q1553-FIXED_COST</x:f>
        <x:v>1643.4091464310914</x:v>
      </x:c>
      <x:c r="S1553" s="139" t="str">
        <x:f>IF(AND(L1553&lt;=TOTAL_BED_CAP,N1553&lt;=TEMP_WORKER_CAP),"YES","NO")</x:f>
        <x:v>YES</x:v>
      </x:c>
      <x:c r="T1553" s="139" t="n">
        <x:f>IF(S1553="YES",R1553,-1E+99)</x:f>
        <x:v>1643.4091464310914</x:v>
      </x:c>
    </x:row>
    <x:row r="1554">
      <x:c r="A1554" s="139"/>
      <x:c r="B1554" s="139"/>
      <x:c r="C1554" s="139"/>
      <x:c r="D1554" s="139"/>
      <x:c r="E1554" s="139"/>
      <x:c r="F1554" s="139"/>
      <x:c r="G1554" s="139"/>
      <x:c r="H1554" s="139"/>
      <x:c r="I1554" s="266" t="n">
        <x:f>INT((ROW()-ROW($I$46))/((CARROT_CAP+1)*(MESCLUN_CAP+1)))</x:f>
        <x:v>2</x:v>
      </x:c>
      <x:c r="J1554" s="266" t="n">
        <x:f>MOD(INT((ROW()-ROW($I$46))/(MESCLUN_CAP+1)),CARROT_CAP+1)</x:f>
        <x:v>6</x:v>
      </x:c>
      <x:c r="K1554" s="266" t="n">
        <x:f>MOD(ROW()-ROW($I$46),MESCLUN_CAP+1)</x:f>
        <x:v>20</x:v>
      </x:c>
      <x:c r="L1554" s="266" t="n">
        <x:f>SUM(I1554:K1554)</x:f>
        <x:v>28</x:v>
      </x:c>
      <x:c r="M1554" s="267" t="n">
        <x:f>I1554*TOMATO_HOURS*WEEKS*(1+TOMATO_DIM)^I1554+J1554*CARROT_HOURS*WEEKS*(1+CARROT_DIM)^J1554+K1554*MESCLUN_HOURS*WEEKS*(1+MESCLUN_DIM)^K1554</x:f>
        <x:v>1580.3783238160463</x:v>
      </x:c>
      <x:c r="N1554" s="267" t="n">
        <x:f>MAX(M1554-FARMER_HOURS,0)/TEMP_HOURS_PER_WORKER</x:f>
        <x:v>0.5974849470944766</x:v>
      </x:c>
      <x:c r="O1554" s="268" t="n">
        <x:f>I1554*TOMATO_PRICE+J1554*CARROT_PRICE+K1554*MESCLUN_PRICE</x:f>
        <x:v>84164</x:v>
      </x:c>
      <x:c r="P1554" s="268" t="n">
        <x:f>I1554*TOMATO_FERTILIZER+J1554*CARROT_FERTILIZER+K1554*MESCLUN_FERTILIZER</x:f>
        <x:v>22000</x:v>
      </x:c>
      <x:c r="Q1554" s="268" t="n">
        <x:f>MIN(M1554,FARMER_HOURS)*FARMER_RATE+MAX(M1554-FARMER_HOURS,0)*TEMP_RATE</x:f>
        <x:v>39937.12367736192</x:v>
      </x:c>
      <x:c r="R1554" s="268" t="n">
        <x:f>O1554-P1554-Q1554-FIXED_COST</x:f>
        <x:v>2226.8763226380834</x:v>
      </x:c>
      <x:c r="S1554" s="139" t="str">
        <x:f>IF(AND(L1554&lt;=TOTAL_BED_CAP,N1554&lt;=TEMP_WORKER_CAP),"YES","NO")</x:f>
        <x:v>YES</x:v>
      </x:c>
      <x:c r="T1554" s="139" t="n">
        <x:f>IF(S1554="YES",R1554,-1E+99)</x:f>
        <x:v>2226.8763226380834</x:v>
      </x:c>
    </x:row>
    <x:row r="1555">
      <x:c r="A1555" s="139"/>
      <x:c r="B1555" s="139"/>
      <x:c r="C1555" s="139"/>
      <x:c r="D1555" s="139"/>
      <x:c r="E1555" s="139"/>
      <x:c r="F1555" s="139"/>
      <x:c r="G1555" s="139"/>
      <x:c r="H1555" s="139"/>
      <x:c r="I1555" s="266" t="n">
        <x:f>INT((ROW()-ROW($I$46))/((CARROT_CAP+1)*(MESCLUN_CAP+1)))</x:f>
        <x:v>2</x:v>
      </x:c>
      <x:c r="J1555" s="266" t="n">
        <x:f>MOD(INT((ROW()-ROW($I$46))/(MESCLUN_CAP+1)),CARROT_CAP+1)</x:f>
        <x:v>6</x:v>
      </x:c>
      <x:c r="K1555" s="266" t="n">
        <x:f>MOD(ROW()-ROW($I$46),MESCLUN_CAP+1)</x:f>
        <x:v>21</x:v>
      </x:c>
      <x:c r="L1555" s="266" t="n">
        <x:f>SUM(I1555:K1555)</x:f>
        <x:v>29</x:v>
      </x:c>
      <x:c r="M1555" s="267" t="n">
        <x:f>I1555*TOMATO_HOURS*WEEKS*(1+TOMATO_DIM)^I1555+J1555*CARROT_HOURS*WEEKS*(1+CARROT_DIM)^J1555+K1555*MESCLUN_HOURS*WEEKS*(1+MESCLUN_DIM)^K1555</x:f>
        <x:v>1653.21406404249</x:v>
      </x:c>
      <x:c r="N1555" s="267" t="n">
        <x:f>MAX(M1555-FARMER_HOURS,0)/TEMP_HOURS_PER_WORKER</x:f>
        <x:v>0.6480653222517292</x:v>
      </x:c>
      <x:c r="O1555" s="268" t="n">
        <x:f>I1555*TOMATO_PRICE+J1555*CARROT_PRICE+K1555*MESCLUN_PRICE</x:f>
        <x:v>86864</x:v>
      </x:c>
      <x:c r="P1555" s="268" t="n">
        <x:f>I1555*TOMATO_FERTILIZER+J1555*CARROT_FERTILIZER+K1555*MESCLUN_FERTILIZER</x:f>
        <x:v>22880</x:v>
      </x:c>
      <x:c r="Q1555" s="268" t="n">
        <x:f>MIN(M1555,FARMER_HOURS)*FARMER_RATE+MAX(M1555-FARMER_HOURS,0)*TEMP_RATE</x:f>
        <x:v>41201.63305629323</x:v>
      </x:c>
      <x:c r="R1555" s="268" t="n">
        <x:f>O1555-P1555-Q1555-FIXED_COST</x:f>
        <x:v>2782.366943706773</x:v>
      </x:c>
      <x:c r="S1555" s="139" t="str">
        <x:f>IF(AND(L1555&lt;=TOTAL_BED_CAP,N1555&lt;=TEMP_WORKER_CAP),"YES","NO")</x:f>
        <x:v>YES</x:v>
      </x:c>
      <x:c r="T1555" s="139" t="n">
        <x:f>IF(S1555="YES",R1555,-1E+99)</x:f>
        <x:v>2782.366943706773</x:v>
      </x:c>
    </x:row>
    <x:row r="1556">
      <x:c r="A1556" s="139"/>
      <x:c r="B1556" s="139"/>
      <x:c r="C1556" s="139"/>
      <x:c r="D1556" s="139"/>
      <x:c r="E1556" s="139"/>
      <x:c r="F1556" s="139"/>
      <x:c r="G1556" s="139"/>
      <x:c r="H1556" s="139"/>
      <x:c r="I1556" s="266" t="n">
        <x:f>INT((ROW()-ROW($I$46))/((CARROT_CAP+1)*(MESCLUN_CAP+1)))</x:f>
        <x:v>2</x:v>
      </x:c>
      <x:c r="J1556" s="266" t="n">
        <x:f>MOD(INT((ROW()-ROW($I$46))/(MESCLUN_CAP+1)),CARROT_CAP+1)</x:f>
        <x:v>6</x:v>
      </x:c>
      <x:c r="K1556" s="266" t="n">
        <x:f>MOD(ROW()-ROW($I$46),MESCLUN_CAP+1)</x:f>
        <x:v>22</x:v>
      </x:c>
      <x:c r="L1556" s="266" t="n">
        <x:f>SUM(I1556:K1556)</x:f>
        <x:v>30</x:v>
      </x:c>
      <x:c r="M1556" s="267" t="n">
        <x:f>I1556*TOMATO_HOURS*WEEKS*(1+TOMATO_DIM)^I1556+J1556*CARROT_HOURS*WEEKS*(1+CARROT_DIM)^J1556+K1556*MESCLUN_HOURS*WEEKS*(1+MESCLUN_DIM)^K1556</x:f>
        <x:v>1727.690411288886</x:v>
      </x:c>
      <x:c r="N1556" s="267" t="n">
        <x:f>MAX(M1556-FARMER_HOURS,0)/TEMP_HOURS_PER_WORKER</x:f>
        <x:v>0.6997850078395041</x:v>
      </x:c>
      <x:c r="O1556" s="268" t="n">
        <x:f>I1556*TOMATO_PRICE+J1556*CARROT_PRICE+K1556*MESCLUN_PRICE</x:f>
        <x:v>89564</x:v>
      </x:c>
      <x:c r="P1556" s="268" t="n">
        <x:f>I1556*TOMATO_FERTILIZER+J1556*CARROT_FERTILIZER+K1556*MESCLUN_FERTILIZER</x:f>
        <x:v>23760</x:v>
      </x:c>
      <x:c r="Q1556" s="268" t="n">
        <x:f>MIN(M1556,FARMER_HOURS)*FARMER_RATE+MAX(M1556-FARMER_HOURS,0)*TEMP_RATE</x:f>
        <x:v>42494.6251959876</x:v>
      </x:c>
      <x:c r="R1556" s="268" t="n">
        <x:f>O1556-P1556-Q1556-FIXED_COST</x:f>
        <x:v>3309.3748040123974</x:v>
      </x:c>
      <x:c r="S1556" s="139" t="str">
        <x:f>IF(AND(L1556&lt;=TOTAL_BED_CAP,N1556&lt;=TEMP_WORKER_CAP),"YES","NO")</x:f>
        <x:v>YES</x:v>
      </x:c>
      <x:c r="T1556" s="139" t="n">
        <x:f>IF(S1556="YES",R1556,-1E+99)</x:f>
        <x:v>3309.3748040123974</x:v>
      </x:c>
    </x:row>
    <x:row r="1557">
      <x:c r="A1557" s="139"/>
      <x:c r="B1557" s="139"/>
      <x:c r="C1557" s="139"/>
      <x:c r="D1557" s="139"/>
      <x:c r="E1557" s="139"/>
      <x:c r="F1557" s="139"/>
      <x:c r="G1557" s="139"/>
      <x:c r="H1557" s="139"/>
      <x:c r="I1557" s="266" t="n">
        <x:f>INT((ROW()-ROW($I$46))/((CARROT_CAP+1)*(MESCLUN_CAP+1)))</x:f>
        <x:v>2</x:v>
      </x:c>
      <x:c r="J1557" s="266" t="n">
        <x:f>MOD(INT((ROW()-ROW($I$46))/(MESCLUN_CAP+1)),CARROT_CAP+1)</x:f>
        <x:v>6</x:v>
      </x:c>
      <x:c r="K1557" s="266" t="n">
        <x:f>MOD(ROW()-ROW($I$46),MESCLUN_CAP+1)</x:f>
        <x:v>23</x:v>
      </x:c>
      <x:c r="L1557" s="266" t="n">
        <x:f>SUM(I1557:K1557)</x:f>
        <x:v>31</x:v>
      </x:c>
      <x:c r="M1557" s="267" t="n">
        <x:f>I1557*TOMATO_HOURS*WEEKS*(1+TOMATO_DIM)^I1557+J1557*CARROT_HOURS*WEEKS*(1+CARROT_DIM)^J1557+K1557*MESCLUN_HOURS*WEEKS*(1+MESCLUN_DIM)^K1557</x:f>
        <x:v>1803.8370001463227</x:v>
      </x:c>
      <x:c r="N1557" s="267" t="n">
        <x:f>MAX(M1557-FARMER_HOURS,0)/TEMP_HOURS_PER_WORKER</x:f>
        <x:v>0.7526645834349464</x:v>
      </x:c>
      <x:c r="O1557" s="268" t="n">
        <x:f>I1557*TOMATO_PRICE+J1557*CARROT_PRICE+K1557*MESCLUN_PRICE</x:f>
        <x:v>92264</x:v>
      </x:c>
      <x:c r="P1557" s="268" t="n">
        <x:f>I1557*TOMATO_FERTILIZER+J1557*CARROT_FERTILIZER+K1557*MESCLUN_FERTILIZER</x:f>
        <x:v>24640</x:v>
      </x:c>
      <x:c r="Q1557" s="268" t="n">
        <x:f>MIN(M1557,FARMER_HOURS)*FARMER_RATE+MAX(M1557-FARMER_HOURS,0)*TEMP_RATE</x:f>
        <x:v>43816.614585873656</x:v>
      </x:c>
      <x:c r="R1557" s="268" t="n">
        <x:f>O1557-P1557-Q1557-FIXED_COST</x:f>
        <x:v>3807.3854141263437</x:v>
      </x:c>
      <x:c r="S1557" s="139" t="str">
        <x:f>IF(AND(L1557&lt;=TOTAL_BED_CAP,N1557&lt;=TEMP_WORKER_CAP),"YES","NO")</x:f>
        <x:v>YES</x:v>
      </x:c>
      <x:c r="T1557" s="139" t="n">
        <x:f>IF(S1557="YES",R1557,-1E+99)</x:f>
        <x:v>3807.3854141263437</x:v>
      </x:c>
    </x:row>
    <x:row r="1558">
      <x:c r="A1558" s="139"/>
      <x:c r="B1558" s="139"/>
      <x:c r="C1558" s="139"/>
      <x:c r="D1558" s="139"/>
      <x:c r="E1558" s="139"/>
      <x:c r="F1558" s="139"/>
      <x:c r="G1558" s="139"/>
      <x:c r="H1558" s="139"/>
      <x:c r="I1558" s="266" t="n">
        <x:f>INT((ROW()-ROW($I$46))/((CARROT_CAP+1)*(MESCLUN_CAP+1)))</x:f>
        <x:v>2</x:v>
      </x:c>
      <x:c r="J1558" s="266" t="n">
        <x:f>MOD(INT((ROW()-ROW($I$46))/(MESCLUN_CAP+1)),CARROT_CAP+1)</x:f>
        <x:v>6</x:v>
      </x:c>
      <x:c r="K1558" s="266" t="n">
        <x:f>MOD(ROW()-ROW($I$46),MESCLUN_CAP+1)</x:f>
        <x:v>24</x:v>
      </x:c>
      <x:c r="L1558" s="266" t="n">
        <x:f>SUM(I1558:K1558)</x:f>
        <x:v>32</x:v>
      </x:c>
      <x:c r="M1558" s="267" t="n">
        <x:f>I1558*TOMATO_HOURS*WEEKS*(1+TOMATO_DIM)^I1558+J1558*CARROT_HOURS*WEEKS*(1+CARROT_DIM)^J1558+K1558*MESCLUN_HOURS*WEEKS*(1+MESCLUN_DIM)^K1558</x:f>
        <x:v>1881.6839497258184</x:v>
      </x:c>
      <x:c r="N1558" s="267" t="n">
        <x:f>MAX(M1558-FARMER_HOURS,0)/TEMP_HOURS_PER_WORKER</x:f>
        <x:v>0.8067249650873739</x:v>
      </x:c>
      <x:c r="O1558" s="268" t="n">
        <x:f>I1558*TOMATO_PRICE+J1558*CARROT_PRICE+K1558*MESCLUN_PRICE</x:f>
        <x:v>94964</x:v>
      </x:c>
      <x:c r="P1558" s="268" t="n">
        <x:f>I1558*TOMATO_FERTILIZER+J1558*CARROT_FERTILIZER+K1558*MESCLUN_FERTILIZER</x:f>
        <x:v>25520</x:v>
      </x:c>
      <x:c r="Q1558" s="268" t="n">
        <x:f>MIN(M1558,FARMER_HOURS)*FARMER_RATE+MAX(M1558-FARMER_HOURS,0)*TEMP_RATE</x:f>
        <x:v>45168.12412718435</x:v>
      </x:c>
      <x:c r="R1558" s="268" t="n">
        <x:f>O1558-P1558-Q1558-FIXED_COST</x:f>
        <x:v>4275.875872815654</x:v>
      </x:c>
      <x:c r="S1558" s="139" t="str">
        <x:f>IF(AND(L1558&lt;=TOTAL_BED_CAP,N1558&lt;=TEMP_WORKER_CAP),"YES","NO")</x:f>
        <x:v>YES</x:v>
      </x:c>
      <x:c r="T1558" s="139" t="n">
        <x:f>IF(S1558="YES",R1558,-1E+99)</x:f>
        <x:v>4275.875872815654</x:v>
      </x:c>
    </x:row>
    <x:row r="1559">
      <x:c r="A1559" s="139"/>
      <x:c r="B1559" s="139"/>
      <x:c r="C1559" s="139"/>
      <x:c r="D1559" s="139"/>
      <x:c r="E1559" s="139"/>
      <x:c r="F1559" s="139"/>
      <x:c r="G1559" s="139"/>
      <x:c r="H1559" s="139"/>
      <x:c r="I1559" s="266" t="n">
        <x:f>INT((ROW()-ROW($I$46))/((CARROT_CAP+1)*(MESCLUN_CAP+1)))</x:f>
        <x:v>2</x:v>
      </x:c>
      <x:c r="J1559" s="266" t="n">
        <x:f>MOD(INT((ROW()-ROW($I$46))/(MESCLUN_CAP+1)),CARROT_CAP+1)</x:f>
        <x:v>6</x:v>
      </x:c>
      <x:c r="K1559" s="266" t="n">
        <x:f>MOD(ROW()-ROW($I$46),MESCLUN_CAP+1)</x:f>
        <x:v>25</x:v>
      </x:c>
      <x:c r="L1559" s="266" t="n">
        <x:f>SUM(I1559:K1559)</x:f>
        <x:v>33</x:v>
      </x:c>
      <x:c r="M1559" s="267" t="n">
        <x:f>I1559*TOMATO_HOURS*WEEKS*(1+TOMATO_DIM)^I1559+J1559*CARROT_HOURS*WEEKS*(1+CARROT_DIM)^J1559+K1559*MESCLUN_HOURS*WEEKS*(1+MESCLUN_DIM)^K1559</x:f>
        <x:v>1961.261871140916</x:v>
      </x:c>
      <x:c r="N1559" s="267" t="n">
        <x:f>MAX(M1559-FARMER_HOURS,0)/TEMP_HOURS_PER_WORKER</x:f>
        <x:v>0.8619874105145249</x:v>
      </x:c>
      <x:c r="O1559" s="268" t="n">
        <x:f>I1559*TOMATO_PRICE+J1559*CARROT_PRICE+K1559*MESCLUN_PRICE</x:f>
        <x:v>97664</x:v>
      </x:c>
      <x:c r="P1559" s="268" t="n">
        <x:f>I1559*TOMATO_FERTILIZER+J1559*CARROT_FERTILIZER+K1559*MESCLUN_FERTILIZER</x:f>
        <x:v>26400</x:v>
      </x:c>
      <x:c r="Q1559" s="268" t="n">
        <x:f>MIN(M1559,FARMER_HOURS)*FARMER_RATE+MAX(M1559-FARMER_HOURS,0)*TEMP_RATE</x:f>
        <x:v>46549.685262863124</x:v>
      </x:c>
      <x:c r="R1559" s="268" t="n">
        <x:f>O1559-P1559-Q1559-FIXED_COST</x:f>
        <x:v>4714.314737136876</x:v>
      </x:c>
      <x:c r="S1559" s="139" t="str">
        <x:f>IF(AND(L1559&lt;=TOTAL_BED_CAP,N1559&lt;=TEMP_WORKER_CAP),"YES","NO")</x:f>
        <x:v>YES</x:v>
      </x:c>
      <x:c r="T1559" s="139" t="n">
        <x:f>IF(S1559="YES",R1559,-1E+99)</x:f>
        <x:v>4714.314737136876</x:v>
      </x:c>
    </x:row>
    <x:row r="1560">
      <x:c r="A1560" s="139"/>
      <x:c r="B1560" s="139"/>
      <x:c r="C1560" s="139"/>
      <x:c r="D1560" s="139"/>
      <x:c r="E1560" s="139"/>
      <x:c r="F1560" s="139"/>
      <x:c r="G1560" s="139"/>
      <x:c r="H1560" s="139"/>
      <x:c r="I1560" s="266" t="n">
        <x:f>INT((ROW()-ROW($I$46))/((CARROT_CAP+1)*(MESCLUN_CAP+1)))</x:f>
        <x:v>2</x:v>
      </x:c>
      <x:c r="J1560" s="266" t="n">
        <x:f>MOD(INT((ROW()-ROW($I$46))/(MESCLUN_CAP+1)),CARROT_CAP+1)</x:f>
        <x:v>6</x:v>
      </x:c>
      <x:c r="K1560" s="266" t="n">
        <x:f>MOD(ROW()-ROW($I$46),MESCLUN_CAP+1)</x:f>
        <x:v>26</x:v>
      </x:c>
      <x:c r="L1560" s="266" t="n">
        <x:f>SUM(I1560:K1560)</x:f>
        <x:v>34</x:v>
      </x:c>
      <x:c r="M1560" s="267" t="n">
        <x:f>I1560*TOMATO_HOURS*WEEKS*(1+TOMATO_DIM)^I1560+J1560*CARROT_HOURS*WEEKS*(1+CARROT_DIM)^J1560+K1560*MESCLUN_HOURS*WEEKS*(1+MESCLUN_DIM)^K1560</x:f>
        <x:v>2042.6018751016331</x:v>
      </x:c>
      <x:c r="N1560" s="267" t="n">
        <x:f>MAX(M1560-FARMER_HOURS,0)/TEMP_HOURS_PER_WORKER</x:f>
        <x:v>0.9184735243761342</x:v>
      </x:c>
      <x:c r="O1560" s="268" t="n">
        <x:f>I1560*TOMATO_PRICE+J1560*CARROT_PRICE+K1560*MESCLUN_PRICE</x:f>
        <x:v>100364</x:v>
      </x:c>
      <x:c r="P1560" s="268" t="n">
        <x:f>I1560*TOMATO_FERTILIZER+J1560*CARROT_FERTILIZER+K1560*MESCLUN_FERTILIZER</x:f>
        <x:v>27280</x:v>
      </x:c>
      <x:c r="Q1560" s="268" t="n">
        <x:f>MIN(M1560,FARMER_HOURS)*FARMER_RATE+MAX(M1560-FARMER_HOURS,0)*TEMP_RATE</x:f>
        <x:v>47961.838109403354</x:v>
      </x:c>
      <x:c r="R1560" s="268" t="n">
        <x:f>O1560-P1560-Q1560-FIXED_COST</x:f>
        <x:v>5122.161890596646</x:v>
      </x:c>
      <x:c r="S1560" s="139" t="str">
        <x:f>IF(AND(L1560&lt;=TOTAL_BED_CAP,N1560&lt;=TEMP_WORKER_CAP),"YES","NO")</x:f>
        <x:v>YES</x:v>
      </x:c>
      <x:c r="T1560" s="139" t="n">
        <x:f>IF(S1560="YES",R1560,-1E+99)</x:f>
        <x:v>5122.161890596646</x:v>
      </x:c>
    </x:row>
    <x:row r="1561">
      <x:c r="A1561" s="139"/>
      <x:c r="B1561" s="139"/>
      <x:c r="C1561" s="139"/>
      <x:c r="D1561" s="139"/>
      <x:c r="E1561" s="139"/>
      <x:c r="F1561" s="139"/>
      <x:c r="G1561" s="139"/>
      <x:c r="H1561" s="139"/>
      <x:c r="I1561" s="266" t="n">
        <x:f>INT((ROW()-ROW($I$46))/((CARROT_CAP+1)*(MESCLUN_CAP+1)))</x:f>
        <x:v>2</x:v>
      </x:c>
      <x:c r="J1561" s="266" t="n">
        <x:f>MOD(INT((ROW()-ROW($I$46))/(MESCLUN_CAP+1)),CARROT_CAP+1)</x:f>
        <x:v>6</x:v>
      </x:c>
      <x:c r="K1561" s="266" t="n">
        <x:f>MOD(ROW()-ROW($I$46),MESCLUN_CAP+1)</x:f>
        <x:v>27</x:v>
      </x:c>
      <x:c r="L1561" s="266" t="n">
        <x:f>SUM(I1561:K1561)</x:f>
        <x:v>35</x:v>
      </x:c>
      <x:c r="M1561" s="267" t="n">
        <x:f>I1561*TOMATO_HOURS*WEEKS*(1+TOMATO_DIM)^I1561+J1561*CARROT_HOURS*WEEKS*(1+CARROT_DIM)^J1561+K1561*MESCLUN_HOURS*WEEKS*(1+MESCLUN_DIM)^K1561</x:f>
        <x:v>2125.73557962139</x:v>
      </x:c>
      <x:c r="N1561" s="267" t="n">
        <x:f>MAX(M1561-FARMER_HOURS,0)/TEMP_HOURS_PER_WORKER</x:f>
        <x:v>0.9762052636259654</x:v>
      </x:c>
      <x:c r="O1561" s="268" t="n">
        <x:f>I1561*TOMATO_PRICE+J1561*CARROT_PRICE+K1561*MESCLUN_PRICE</x:f>
        <x:v>103064</x:v>
      </x:c>
      <x:c r="P1561" s="268" t="n">
        <x:f>I1561*TOMATO_FERTILIZER+J1561*CARROT_FERTILIZER+K1561*MESCLUN_FERTILIZER</x:f>
        <x:v>28160</x:v>
      </x:c>
      <x:c r="Q1561" s="268" t="n">
        <x:f>MIN(M1561,FARMER_HOURS)*FARMER_RATE+MAX(M1561-FARMER_HOURS,0)*TEMP_RATE</x:f>
        <x:v>49405.131590649136</x:v>
      </x:c>
      <x:c r="R1561" s="268" t="n">
        <x:f>O1561-P1561-Q1561-FIXED_COST</x:f>
        <x:v>5498.868409350864</x:v>
      </x:c>
      <x:c r="S1561" s="139" t="str">
        <x:f>IF(AND(L1561&lt;=TOTAL_BED_CAP,N1561&lt;=TEMP_WORKER_CAP),"YES","NO")</x:f>
        <x:v>YES</x:v>
      </x:c>
      <x:c r="T1561" s="139" t="n">
        <x:f>IF(S1561="YES",R1561,-1E+99)</x:f>
        <x:v>5498.868409350864</x:v>
      </x:c>
    </x:row>
    <x:row r="1562">
      <x:c r="A1562" s="139"/>
      <x:c r="B1562" s="139"/>
      <x:c r="C1562" s="139"/>
      <x:c r="D1562" s="139"/>
      <x:c r="E1562" s="139"/>
      <x:c r="F1562" s="139"/>
      <x:c r="G1562" s="139"/>
      <x:c r="H1562" s="139"/>
      <x:c r="I1562" s="266" t="n">
        <x:f>INT((ROW()-ROW($I$46))/((CARROT_CAP+1)*(MESCLUN_CAP+1)))</x:f>
        <x:v>2</x:v>
      </x:c>
      <x:c r="J1562" s="266" t="n">
        <x:f>MOD(INT((ROW()-ROW($I$46))/(MESCLUN_CAP+1)),CARROT_CAP+1)</x:f>
        <x:v>6</x:v>
      </x:c>
      <x:c r="K1562" s="266" t="n">
        <x:f>MOD(ROW()-ROW($I$46),MESCLUN_CAP+1)</x:f>
        <x:v>28</x:v>
      </x:c>
      <x:c r="L1562" s="266" t="n">
        <x:f>SUM(I1562:K1562)</x:f>
        <x:v>36</x:v>
      </x:c>
      <x:c r="M1562" s="267" t="n">
        <x:f>I1562*TOMATO_HOURS*WEEKS*(1+TOMATO_DIM)^I1562+J1562*CARROT_HOURS*WEEKS*(1+CARROT_DIM)^J1562+K1562*MESCLUN_HOURS*WEEKS*(1+MESCLUN_DIM)^K1562</x:f>
        <x:v>2210.6951178385434</x:v>
      </x:c>
      <x:c r="N1562" s="267" t="n">
        <x:f>MAX(M1562-FARMER_HOURS,0)/TEMP_HOURS_PER_WORKER</x:f>
        <x:v>1.035204942943433</x:v>
      </x:c>
      <x:c r="O1562" s="268" t="n">
        <x:f>I1562*TOMATO_PRICE+J1562*CARROT_PRICE+K1562*MESCLUN_PRICE</x:f>
        <x:v>105764</x:v>
      </x:c>
      <x:c r="P1562" s="268" t="n">
        <x:f>I1562*TOMATO_FERTILIZER+J1562*CARROT_FERTILIZER+K1562*MESCLUN_FERTILIZER</x:f>
        <x:v>29040</x:v>
      </x:c>
      <x:c r="Q1562" s="268" t="n">
        <x:f>MIN(M1562,FARMER_HOURS)*FARMER_RATE+MAX(M1562-FARMER_HOURS,0)*TEMP_RATE</x:f>
        <x:v>50880.12357358582</x:v>
      </x:c>
      <x:c r="R1562" s="268" t="n">
        <x:f>O1562-P1562-Q1562-FIXED_COST</x:f>
        <x:v>5843.876426414179</x:v>
      </x:c>
      <x:c r="S1562" s="139" t="str">
        <x:f>IF(AND(L1562&lt;=TOTAL_BED_CAP,N1562&lt;=TEMP_WORKER_CAP),"YES","NO")</x:f>
        <x:v>YES</x:v>
      </x:c>
      <x:c r="T1562" s="139" t="n">
        <x:f>IF(S1562="YES",R1562,-1E+99)</x:f>
        <x:v>5843.876426414179</x:v>
      </x:c>
    </x:row>
    <x:row r="1563">
      <x:c r="A1563" s="139"/>
      <x:c r="B1563" s="139"/>
      <x:c r="C1563" s="139"/>
      <x:c r="D1563" s="139"/>
      <x:c r="E1563" s="139"/>
      <x:c r="F1563" s="139"/>
      <x:c r="G1563" s="139"/>
      <x:c r="H1563" s="139"/>
      <x:c r="I1563" s="266" t="n">
        <x:f>INT((ROW()-ROW($I$46))/((CARROT_CAP+1)*(MESCLUN_CAP+1)))</x:f>
        <x:v>2</x:v>
      </x:c>
      <x:c r="J1563" s="266" t="n">
        <x:f>MOD(INT((ROW()-ROW($I$46))/(MESCLUN_CAP+1)),CARROT_CAP+1)</x:f>
        <x:v>6</x:v>
      </x:c>
      <x:c r="K1563" s="266" t="n">
        <x:f>MOD(ROW()-ROW($I$46),MESCLUN_CAP+1)</x:f>
        <x:v>29</x:v>
      </x:c>
      <x:c r="L1563" s="266" t="n">
        <x:f>SUM(I1563:K1563)</x:f>
        <x:v>37</x:v>
      </x:c>
      <x:c r="M1563" s="267" t="n">
        <x:f>I1563*TOMATO_HOURS*WEEKS*(1+TOMATO_DIM)^I1563+J1563*CARROT_HOURS*WEEKS*(1+CARROT_DIM)^J1563+K1563*MESCLUN_HOURS*WEEKS*(1+MESCLUN_DIM)^K1563</x:f>
        <x:v>2297.5131459541967</x:v>
      </x:c>
      <x:c r="N1563" s="267" t="n">
        <x:f>MAX(M1563-FARMER_HOURS,0)/TEMP_HOURS_PER_WORKER</x:f>
        <x:v>1.09549524024597</x:v>
      </x:c>
      <x:c r="O1563" s="268" t="n">
        <x:f>I1563*TOMATO_PRICE+J1563*CARROT_PRICE+K1563*MESCLUN_PRICE</x:f>
        <x:v>108464</x:v>
      </x:c>
      <x:c r="P1563" s="268" t="n">
        <x:f>I1563*TOMATO_FERTILIZER+J1563*CARROT_FERTILIZER+K1563*MESCLUN_FERTILIZER</x:f>
        <x:v>29920</x:v>
      </x:c>
      <x:c r="Q1563" s="268" t="n">
        <x:f>MIN(M1563,FARMER_HOURS)*FARMER_RATE+MAX(M1563-FARMER_HOURS,0)*TEMP_RATE</x:f>
        <x:v>52387.38100614925</x:v>
      </x:c>
      <x:c r="R1563" s="268" t="n">
        <x:f>O1563-P1563-Q1563-FIXED_COST</x:f>
        <x:v>6156.618993850752</x:v>
      </x:c>
      <x:c r="S1563" s="139" t="str">
        <x:f>IF(AND(L1563&lt;=TOTAL_BED_CAP,N1563&lt;=TEMP_WORKER_CAP),"YES","NO")</x:f>
        <x:v>YES</x:v>
      </x:c>
      <x:c r="T1563" s="139" t="n">
        <x:f>IF(S1563="YES",R1563,-1E+99)</x:f>
        <x:v>6156.618993850752</x:v>
      </x:c>
    </x:row>
    <x:row r="1564">
      <x:c r="A1564" s="139"/>
      <x:c r="B1564" s="139"/>
      <x:c r="C1564" s="139"/>
      <x:c r="D1564" s="139"/>
      <x:c r="E1564" s="139"/>
      <x:c r="F1564" s="139"/>
      <x:c r="G1564" s="139"/>
      <x:c r="H1564" s="139"/>
      <x:c r="I1564" s="266" t="n">
        <x:f>INT((ROW()-ROW($I$46))/((CARROT_CAP+1)*(MESCLUN_CAP+1)))</x:f>
        <x:v>2</x:v>
      </x:c>
      <x:c r="J1564" s="266" t="n">
        <x:f>MOD(INT((ROW()-ROW($I$46))/(MESCLUN_CAP+1)),CARROT_CAP+1)</x:f>
        <x:v>6</x:v>
      </x:c>
      <x:c r="K1564" s="266" t="n">
        <x:f>MOD(ROW()-ROW($I$46),MESCLUN_CAP+1)</x:f>
        <x:v>30</x:v>
      </x:c>
      <x:c r="L1564" s="266" t="n">
        <x:f>SUM(I1564:K1564)</x:f>
        <x:v>38</x:v>
      </x:c>
      <x:c r="M1564" s="267" t="n">
        <x:f>I1564*TOMATO_HOURS*WEEKS*(1+TOMATO_DIM)^I1564+J1564*CARROT_HOURS*WEEKS*(1+CARROT_DIM)^J1564+K1564*MESCLUN_HOURS*WEEKS*(1+MESCLUN_DIM)^K1564</x:f>
        <x:v>2386.222851287967</x:v>
      </x:c>
      <x:c r="N1564" s="267" t="n">
        <x:f>MAX(M1564-FARMER_HOURS,0)/TEMP_HOURS_PER_WORKER</x:f>
        <x:v>1.1570992022833104</x:v>
      </x:c>
      <x:c r="O1564" s="268" t="n">
        <x:f>I1564*TOMATO_PRICE+J1564*CARROT_PRICE+K1564*MESCLUN_PRICE</x:f>
        <x:v>111164</x:v>
      </x:c>
      <x:c r="P1564" s="268" t="n">
        <x:f>I1564*TOMATO_FERTILIZER+J1564*CARROT_FERTILIZER+K1564*MESCLUN_FERTILIZER</x:f>
        <x:v>30800</x:v>
      </x:c>
      <x:c r="Q1564" s="268" t="n">
        <x:f>MIN(M1564,FARMER_HOURS)*FARMER_RATE+MAX(M1564-FARMER_HOURS,0)*TEMP_RATE</x:f>
        <x:v>53927.48005708276</x:v>
      </x:c>
      <x:c r="R1564" s="268" t="n">
        <x:f>O1564-P1564-Q1564-FIXED_COST</x:f>
        <x:v>6436.519942917243</x:v>
      </x:c>
      <x:c r="S1564" s="139" t="str">
        <x:f>IF(AND(L1564&lt;=TOTAL_BED_CAP,N1564&lt;=TEMP_WORKER_CAP),"YES","NO")</x:f>
        <x:v>YES</x:v>
      </x:c>
      <x:c r="T1564" s="139" t="n">
        <x:f>IF(S1564="YES",R1564,-1E+99)</x:f>
        <x:v>6436.519942917243</x:v>
      </x:c>
    </x:row>
    <x:row r="1565">
      <x:c r="A1565" s="139"/>
      <x:c r="B1565" s="139"/>
      <x:c r="C1565" s="139"/>
      <x:c r="D1565" s="139"/>
      <x:c r="E1565" s="139"/>
      <x:c r="F1565" s="139"/>
      <x:c r="G1565" s="139"/>
      <x:c r="H1565" s="139"/>
      <x:c r="I1565" s="266" t="n">
        <x:f>INT((ROW()-ROW($I$46))/((CARROT_CAP+1)*(MESCLUN_CAP+1)))</x:f>
        <x:v>2</x:v>
      </x:c>
      <x:c r="J1565" s="266" t="n">
        <x:f>MOD(INT((ROW()-ROW($I$46))/(MESCLUN_CAP+1)),CARROT_CAP+1)</x:f>
        <x:v>7</x:v>
      </x:c>
      <x:c r="K1565" s="266" t="n">
        <x:f>MOD(ROW()-ROW($I$46),MESCLUN_CAP+1)</x:f>
        <x:v>0</x:v>
      </x:c>
      <x:c r="L1565" s="266" t="n">
        <x:f>SUM(I1565:K1565)</x:f>
        <x:v>9</x:v>
      </x:c>
      <x:c r="M1565" s="267" t="n">
        <x:f>I1565*TOMATO_HOURS*WEEKS*(1+TOMATO_DIM)^I1565+J1565*CARROT_HOURS*WEEKS*(1+CARROT_DIM)^J1565+K1565*MESCLUN_HOURS*WEEKS*(1+MESCLUN_DIM)^K1565</x:f>
        <x:v>467.42400827032463</x:v>
      </x:c>
      <x:c r="N1565" s="267" t="n">
        <x:f>MAX(M1565-FARMER_HOURS,0)/TEMP_HOURS_PER_WORKER</x:f>
        <x:v>0</x:v>
      </x:c>
      <x:c r="O1565" s="268" t="n">
        <x:f>I1565*TOMATO_PRICE+J1565*CARROT_PRICE+K1565*MESCLUN_PRICE</x:f>
        <x:v>32258</x:v>
      </x:c>
      <x:c r="P1565" s="268" t="n">
        <x:f>I1565*TOMATO_FERTILIZER+J1565*CARROT_FERTILIZER+K1565*MESCLUN_FERTILIZER</x:f>
        <x:v>4840</x:v>
      </x:c>
      <x:c r="Q1565" s="268" t="n">
        <x:f>MIN(M1565,FARMER_HOURS)*FARMER_RATE+MAX(M1565-FARMER_HOURS,0)*TEMP_RATE</x:f>
        <x:v>16230.00028716405</x:v>
      </x:c>
      <x:c r="R1565" s="268" t="n">
        <x:f>O1565-P1565-Q1565-FIXED_COST</x:f>
        <x:v>-8812.00028716405</x:v>
      </x:c>
      <x:c r="S1565" s="139" t="str">
        <x:f>IF(AND(L1565&lt;=TOTAL_BED_CAP,N1565&lt;=TEMP_WORKER_CAP),"YES","NO")</x:f>
        <x:v>YES</x:v>
      </x:c>
      <x:c r="T1565" s="139" t="n">
        <x:f>IF(S1565="YES",R1565,-1E+99)</x:f>
        <x:v>-8812.00028716405</x:v>
      </x:c>
    </x:row>
    <x:row r="1566">
      <x:c r="A1566" s="139"/>
      <x:c r="B1566" s="139"/>
      <x:c r="C1566" s="139"/>
      <x:c r="D1566" s="139"/>
      <x:c r="E1566" s="139"/>
      <x:c r="F1566" s="139"/>
      <x:c r="G1566" s="139"/>
      <x:c r="H1566" s="139"/>
      <x:c r="I1566" s="266" t="n">
        <x:f>INT((ROW()-ROW($I$46))/((CARROT_CAP+1)*(MESCLUN_CAP+1)))</x:f>
        <x:v>2</x:v>
      </x:c>
      <x:c r="J1566" s="266" t="n">
        <x:f>MOD(INT((ROW()-ROW($I$46))/(MESCLUN_CAP+1)),CARROT_CAP+1)</x:f>
        <x:v>7</x:v>
      </x:c>
      <x:c r="K1566" s="266" t="n">
        <x:f>MOD(ROW()-ROW($I$46),MESCLUN_CAP+1)</x:f>
        <x:v>1</x:v>
      </x:c>
      <x:c r="L1566" s="266" t="n">
        <x:f>SUM(I1566:K1566)</x:f>
        <x:v>10</x:v>
      </x:c>
      <x:c r="M1566" s="267" t="n">
        <x:f>I1566*TOMATO_HOURS*WEEKS*(1+TOMATO_DIM)^I1566+J1566*CARROT_HOURS*WEEKS*(1+CARROT_DIM)^J1566+K1566*MESCLUN_HOURS*WEEKS*(1+MESCLUN_DIM)^K1566</x:f>
        <x:v>512.9865082703246</x:v>
      </x:c>
      <x:c r="N1566" s="267" t="n">
        <x:f>MAX(M1566-FARMER_HOURS,0)/TEMP_HOURS_PER_WORKER</x:f>
        <x:v>0</x:v>
      </x:c>
      <x:c r="O1566" s="268" t="n">
        <x:f>I1566*TOMATO_PRICE+J1566*CARROT_PRICE+K1566*MESCLUN_PRICE</x:f>
        <x:v>34958</x:v>
      </x:c>
      <x:c r="P1566" s="268" t="n">
        <x:f>I1566*TOMATO_FERTILIZER+J1566*CARROT_FERTILIZER+K1566*MESCLUN_FERTILIZER</x:f>
        <x:v>5720</x:v>
      </x:c>
      <x:c r="Q1566" s="268" t="n">
        <x:f>MIN(M1566,FARMER_HOURS)*FARMER_RATE+MAX(M1566-FARMER_HOURS,0)*TEMP_RATE</x:f>
        <x:v>17812.03153716405</x:v>
      </x:c>
      <x:c r="R1566" s="268" t="n">
        <x:f>O1566-P1566-Q1566-FIXED_COST</x:f>
        <x:v>-8574.03153716405</x:v>
      </x:c>
      <x:c r="S1566" s="139" t="str">
        <x:f>IF(AND(L1566&lt;=TOTAL_BED_CAP,N1566&lt;=TEMP_WORKER_CAP),"YES","NO")</x:f>
        <x:v>YES</x:v>
      </x:c>
      <x:c r="T1566" s="139" t="n">
        <x:f>IF(S1566="YES",R1566,-1E+99)</x:f>
        <x:v>-8574.03153716405</x:v>
      </x:c>
    </x:row>
    <x:row r="1567">
      <x:c r="A1567" s="139"/>
      <x:c r="B1567" s="139"/>
      <x:c r="C1567" s="139"/>
      <x:c r="D1567" s="139"/>
      <x:c r="E1567" s="139"/>
      <x:c r="F1567" s="139"/>
      <x:c r="G1567" s="139"/>
      <x:c r="H1567" s="139"/>
      <x:c r="I1567" s="266" t="n">
        <x:f>INT((ROW()-ROW($I$46))/((CARROT_CAP+1)*(MESCLUN_CAP+1)))</x:f>
        <x:v>2</x:v>
      </x:c>
      <x:c r="J1567" s="266" t="n">
        <x:f>MOD(INT((ROW()-ROW($I$46))/(MESCLUN_CAP+1)),CARROT_CAP+1)</x:f>
        <x:v>7</x:v>
      </x:c>
      <x:c r="K1567" s="266" t="n">
        <x:f>MOD(ROW()-ROW($I$46),MESCLUN_CAP+1)</x:f>
        <x:v>2</x:v>
      </x:c>
      <x:c r="L1567" s="266" t="n">
        <x:f>SUM(I1567:K1567)</x:f>
        <x:v>11</x:v>
      </x:c>
      <x:c r="M1567" s="267" t="n">
        <x:f>I1567*TOMATO_HOURS*WEEKS*(1+TOMATO_DIM)^I1567+J1567*CARROT_HOURS*WEEKS*(1+CARROT_DIM)^J1567+K1567*MESCLUN_HOURS*WEEKS*(1+MESCLUN_DIM)^K1567</x:f>
        <x:v>559.6880707703247</x:v>
      </x:c>
      <x:c r="N1567" s="267" t="n">
        <x:f>MAX(M1567-FARMER_HOURS,0)/TEMP_HOURS_PER_WORKER</x:f>
        <x:v>0</x:v>
      </x:c>
      <x:c r="O1567" s="268" t="n">
        <x:f>I1567*TOMATO_PRICE+J1567*CARROT_PRICE+K1567*MESCLUN_PRICE</x:f>
        <x:v>37658</x:v>
      </x:c>
      <x:c r="P1567" s="268" t="n">
        <x:f>I1567*TOMATO_FERTILIZER+J1567*CARROT_FERTILIZER+K1567*MESCLUN_FERTILIZER</x:f>
        <x:v>6600</x:v>
      </x:c>
      <x:c r="Q1567" s="268" t="n">
        <x:f>MIN(M1567,FARMER_HOURS)*FARMER_RATE+MAX(M1567-FARMER_HOURS,0)*TEMP_RATE</x:f>
        <x:v>19433.61356841405</x:v>
      </x:c>
      <x:c r="R1567" s="268" t="n">
        <x:f>O1567-P1567-Q1567-FIXED_COST</x:f>
        <x:v>-8375.61356841405</x:v>
      </x:c>
      <x:c r="S1567" s="139" t="str">
        <x:f>IF(AND(L1567&lt;=TOTAL_BED_CAP,N1567&lt;=TEMP_WORKER_CAP),"YES","NO")</x:f>
        <x:v>YES</x:v>
      </x:c>
      <x:c r="T1567" s="139" t="n">
        <x:f>IF(S1567="YES",R1567,-1E+99)</x:f>
        <x:v>-8375.61356841405</x:v>
      </x:c>
    </x:row>
    <x:row r="1568">
      <x:c r="A1568" s="139"/>
      <x:c r="B1568" s="139"/>
      <x:c r="C1568" s="139"/>
      <x:c r="D1568" s="139"/>
      <x:c r="E1568" s="139"/>
      <x:c r="F1568" s="139"/>
      <x:c r="G1568" s="139"/>
      <x:c r="H1568" s="139"/>
      <x:c r="I1568" s="266" t="n">
        <x:f>INT((ROW()-ROW($I$46))/((CARROT_CAP+1)*(MESCLUN_CAP+1)))</x:f>
        <x:v>2</x:v>
      </x:c>
      <x:c r="J1568" s="266" t="n">
        <x:f>MOD(INT((ROW()-ROW($I$46))/(MESCLUN_CAP+1)),CARROT_CAP+1)</x:f>
        <x:v>7</x:v>
      </x:c>
      <x:c r="K1568" s="266" t="n">
        <x:f>MOD(ROW()-ROW($I$46),MESCLUN_CAP+1)</x:f>
        <x:v>3</x:v>
      </x:c>
      <x:c r="L1568" s="266" t="n">
        <x:f>SUM(I1568:K1568)</x:f>
        <x:v>12</x:v>
      </x:c>
      <x:c r="M1568" s="267" t="n">
        <x:f>I1568*TOMATO_HOURS*WEEKS*(1+TOMATO_DIM)^I1568+J1568*CARROT_HOURS*WEEKS*(1+CARROT_DIM)^J1568+K1568*MESCLUN_HOURS*WEEKS*(1+MESCLUN_DIM)^K1568</x:f>
        <x:v>607.5500531921996</x:v>
      </x:c>
      <x:c r="N1568" s="267" t="n">
        <x:f>MAX(M1568-FARMER_HOURS,0)/TEMP_HOURS_PER_WORKER</x:f>
        <x:v>0</x:v>
      </x:c>
      <x:c r="O1568" s="268" t="n">
        <x:f>I1568*TOMATO_PRICE+J1568*CARROT_PRICE+K1568*MESCLUN_PRICE</x:f>
        <x:v>40358</x:v>
      </x:c>
      <x:c r="P1568" s="268" t="n">
        <x:f>I1568*TOMATO_FERTILIZER+J1568*CARROT_FERTILIZER+K1568*MESCLUN_FERTILIZER</x:f>
        <x:v>7480</x:v>
      </x:c>
      <x:c r="Q1568" s="268" t="n">
        <x:f>MIN(M1568,FARMER_HOURS)*FARMER_RATE+MAX(M1568-FARMER_HOURS,0)*TEMP_RATE</x:f>
        <x:v>21095.487958062484</x:v>
      </x:c>
      <x:c r="R1568" s="268" t="n">
        <x:f>O1568-P1568-Q1568-FIXED_COST</x:f>
        <x:v>-8217.487958062484</x:v>
      </x:c>
      <x:c r="S1568" s="139" t="str">
        <x:f>IF(AND(L1568&lt;=TOTAL_BED_CAP,N1568&lt;=TEMP_WORKER_CAP),"YES","NO")</x:f>
        <x:v>YES</x:v>
      </x:c>
      <x:c r="T1568" s="139" t="n">
        <x:f>IF(S1568="YES",R1568,-1E+99)</x:f>
        <x:v>-8217.487958062484</x:v>
      </x:c>
    </x:row>
    <x:row r="1569">
      <x:c r="A1569" s="139"/>
      <x:c r="B1569" s="139"/>
      <x:c r="C1569" s="139"/>
      <x:c r="D1569" s="139"/>
      <x:c r="E1569" s="139"/>
      <x:c r="F1569" s="139"/>
      <x:c r="G1569" s="139"/>
      <x:c r="H1569" s="139"/>
      <x:c r="I1569" s="266" t="n">
        <x:f>INT((ROW()-ROW($I$46))/((CARROT_CAP+1)*(MESCLUN_CAP+1)))</x:f>
        <x:v>2</x:v>
      </x:c>
      <x:c r="J1569" s="266" t="n">
        <x:f>MOD(INT((ROW()-ROW($I$46))/(MESCLUN_CAP+1)),CARROT_CAP+1)</x:f>
        <x:v>7</x:v>
      </x:c>
      <x:c r="K1569" s="266" t="n">
        <x:f>MOD(ROW()-ROW($I$46),MESCLUN_CAP+1)</x:f>
        <x:v>4</x:v>
      </x:c>
      <x:c r="L1569" s="266" t="n">
        <x:f>SUM(I1569:K1569)</x:f>
        <x:v>13</x:v>
      </x:c>
      <x:c r="M1569" s="267" t="n">
        <x:f>I1569*TOMATO_HOURS*WEEKS*(1+TOMATO_DIM)^I1569+J1569*CARROT_HOURS*WEEKS*(1+CARROT_DIM)^J1569+K1569*MESCLUN_HOURS*WEEKS*(1+MESCLUN_DIM)^K1569</x:f>
        <x:v>656.5941689148558</x:v>
      </x:c>
      <x:c r="N1569" s="267" t="n">
        <x:f>MAX(M1569-FARMER_HOURS,0)/TEMP_HOURS_PER_WORKER</x:f>
        <x:v>0</x:v>
      </x:c>
      <x:c r="O1569" s="268" t="n">
        <x:f>I1569*TOMATO_PRICE+J1569*CARROT_PRICE+K1569*MESCLUN_PRICE</x:f>
        <x:v>43058</x:v>
      </x:c>
      <x:c r="P1569" s="268" t="n">
        <x:f>I1569*TOMATO_FERTILIZER+J1569*CARROT_FERTILIZER+K1569*MESCLUN_FERTILIZER</x:f>
        <x:v>8360</x:v>
      </x:c>
      <x:c r="Q1569" s="268" t="n">
        <x:f>MIN(M1569,FARMER_HOURS)*FARMER_RATE+MAX(M1569-FARMER_HOURS,0)*TEMP_RATE</x:f>
        <x:v>22798.408642876937</x:v>
      </x:c>
      <x:c r="R1569" s="268" t="n">
        <x:f>O1569-P1569-Q1569-FIXED_COST</x:f>
        <x:v>-8100.408642876937</x:v>
      </x:c>
      <x:c r="S1569" s="139" t="str">
        <x:f>IF(AND(L1569&lt;=TOTAL_BED_CAP,N1569&lt;=TEMP_WORKER_CAP),"YES","NO")</x:f>
        <x:v>YES</x:v>
      </x:c>
      <x:c r="T1569" s="139" t="n">
        <x:f>IF(S1569="YES",R1569,-1E+99)</x:f>
        <x:v>-8100.408642876937</x:v>
      </x:c>
    </x:row>
    <x:row r="1570">
      <x:c r="A1570" s="139"/>
      <x:c r="B1570" s="139"/>
      <x:c r="C1570" s="139"/>
      <x:c r="D1570" s="139"/>
      <x:c r="E1570" s="139"/>
      <x:c r="F1570" s="139"/>
      <x:c r="G1570" s="139"/>
      <x:c r="H1570" s="139"/>
      <x:c r="I1570" s="266" t="n">
        <x:f>INT((ROW()-ROW($I$46))/((CARROT_CAP+1)*(MESCLUN_CAP+1)))</x:f>
        <x:v>2</x:v>
      </x:c>
      <x:c r="J1570" s="266" t="n">
        <x:f>MOD(INT((ROW()-ROW($I$46))/(MESCLUN_CAP+1)),CARROT_CAP+1)</x:f>
        <x:v>7</x:v>
      </x:c>
      <x:c r="K1570" s="266" t="n">
        <x:f>MOD(ROW()-ROW($I$46),MESCLUN_CAP+1)</x:f>
        <x:v>5</x:v>
      </x:c>
      <x:c r="L1570" s="266" t="n">
        <x:f>SUM(I1570:K1570)</x:f>
        <x:v>14</x:v>
      </x:c>
      <x:c r="M1570" s="267" t="n">
        <x:f>I1570*TOMATO_HOURS*WEEKS*(1+TOMATO_DIM)^I1570+J1570*CARROT_HOURS*WEEKS*(1+CARROT_DIM)^J1570+K1570*MESCLUN_HOURS*WEEKS*(1+MESCLUN_DIM)^K1570</x:f>
        <x:v>706.8424928360595</x:v>
      </x:c>
      <x:c r="N1570" s="267" t="n">
        <x:f>MAX(M1570-FARMER_HOURS,0)/TEMP_HOURS_PER_WORKER</x:f>
        <x:v>0</x:v>
      </x:c>
      <x:c r="O1570" s="268" t="n">
        <x:f>I1570*TOMATO_PRICE+J1570*CARROT_PRICE+K1570*MESCLUN_PRICE</x:f>
        <x:v>45758</x:v>
      </x:c>
      <x:c r="P1570" s="268" t="n">
        <x:f>I1570*TOMATO_FERTILIZER+J1570*CARROT_FERTILIZER+K1570*MESCLUN_FERTILIZER</x:f>
        <x:v>9240</x:v>
      </x:c>
      <x:c r="Q1570" s="268" t="n">
        <x:f>MIN(M1570,FARMER_HOURS)*FARMER_RATE+MAX(M1570-FARMER_HOURS,0)*TEMP_RATE</x:f>
        <x:v>24543.142112363177</x:v>
      </x:c>
      <x:c r="R1570" s="268" t="n">
        <x:f>O1570-P1570-Q1570-FIXED_COST</x:f>
        <x:v>-8025.142112363177</x:v>
      </x:c>
      <x:c r="S1570" s="139" t="str">
        <x:f>IF(AND(L1570&lt;=TOTAL_BED_CAP,N1570&lt;=TEMP_WORKER_CAP),"YES","NO")</x:f>
        <x:v>YES</x:v>
      </x:c>
      <x:c r="T1570" s="139" t="n">
        <x:f>IF(S1570="YES",R1570,-1E+99)</x:f>
        <x:v>-8025.142112363177</x:v>
      </x:c>
    </x:row>
    <x:row r="1571">
      <x:c r="A1571" s="139"/>
      <x:c r="B1571" s="139"/>
      <x:c r="C1571" s="139"/>
      <x:c r="D1571" s="139"/>
      <x:c r="E1571" s="139"/>
      <x:c r="F1571" s="139"/>
      <x:c r="G1571" s="139"/>
      <x:c r="H1571" s="139"/>
      <x:c r="I1571" s="266" t="n">
        <x:f>INT((ROW()-ROW($I$46))/((CARROT_CAP+1)*(MESCLUN_CAP+1)))</x:f>
        <x:v>2</x:v>
      </x:c>
      <x:c r="J1571" s="266" t="n">
        <x:f>MOD(INT((ROW()-ROW($I$46))/(MESCLUN_CAP+1)),CARROT_CAP+1)</x:f>
        <x:v>7</x:v>
      </x:c>
      <x:c r="K1571" s="266" t="n">
        <x:f>MOD(ROW()-ROW($I$46),MESCLUN_CAP+1)</x:f>
        <x:v>6</x:v>
      </x:c>
      <x:c r="L1571" s="266" t="n">
        <x:f>SUM(I1571:K1571)</x:f>
        <x:v>15</x:v>
      </x:c>
      <x:c r="M1571" s="267" t="n">
        <x:f>I1571*TOMATO_HOURS*WEEKS*(1+TOMATO_DIM)^I1571+J1571*CARROT_HOURS*WEEKS*(1+CARROT_DIM)^J1571+K1571*MESCLUN_HOURS*WEEKS*(1+MESCLUN_DIM)^K1571</x:f>
        <x:v>758.3174670176924</x:v>
      </x:c>
      <x:c r="N1571" s="267" t="n">
        <x:f>MAX(M1571-FARMER_HOURS,0)/TEMP_HOURS_PER_WORKER</x:f>
        <x:v>0.0266093520956197</x:v>
      </x:c>
      <x:c r="O1571" s="268" t="n">
        <x:f>I1571*TOMATO_PRICE+J1571*CARROT_PRICE+K1571*MESCLUN_PRICE</x:f>
        <x:v>48458</x:v>
      </x:c>
      <x:c r="P1571" s="268" t="n">
        <x:f>I1571*TOMATO_FERTILIZER+J1571*CARROT_FERTILIZER+K1571*MESCLUN_FERTILIZER</x:f>
        <x:v>10120</x:v>
      </x:c>
      <x:c r="Q1571" s="268" t="n">
        <x:f>MIN(M1571,FARMER_HOURS)*FARMER_RATE+MAX(M1571-FARMER_HOURS,0)*TEMP_RATE</x:f>
        <x:v>25665.233802390492</x:v>
      </x:c>
      <x:c r="R1571" s="268" t="n">
        <x:f>O1571-P1571-Q1571-FIXED_COST</x:f>
        <x:v>-7327.233802390492</x:v>
      </x:c>
      <x:c r="S1571" s="139" t="str">
        <x:f>IF(AND(L1571&lt;=TOTAL_BED_CAP,N1571&lt;=TEMP_WORKER_CAP),"YES","NO")</x:f>
        <x:v>YES</x:v>
      </x:c>
      <x:c r="T1571" s="139" t="n">
        <x:f>IF(S1571="YES",R1571,-1E+99)</x:f>
        <x:v>-7327.233802390492</x:v>
      </x:c>
    </x:row>
    <x:row r="1572">
      <x:c r="A1572" s="139"/>
      <x:c r="B1572" s="139"/>
      <x:c r="C1572" s="139"/>
      <x:c r="D1572" s="139"/>
      <x:c r="E1572" s="139"/>
      <x:c r="F1572" s="139"/>
      <x:c r="G1572" s="139"/>
      <x:c r="H1572" s="139"/>
      <x:c r="I1572" s="266" t="n">
        <x:f>INT((ROW()-ROW($I$46))/((CARROT_CAP+1)*(MESCLUN_CAP+1)))</x:f>
        <x:v>2</x:v>
      </x:c>
      <x:c r="J1572" s="266" t="n">
        <x:f>MOD(INT((ROW()-ROW($I$46))/(MESCLUN_CAP+1)),CARROT_CAP+1)</x:f>
        <x:v>7</x:v>
      </x:c>
      <x:c r="K1572" s="266" t="n">
        <x:f>MOD(ROW()-ROW($I$46),MESCLUN_CAP+1)</x:f>
        <x:v>7</x:v>
      </x:c>
      <x:c r="L1572" s="266" t="n">
        <x:f>SUM(I1572:K1572)</x:f>
        <x:v>16</x:v>
      </x:c>
      <x:c r="M1572" s="267" t="n">
        <x:f>I1572*TOMATO_HOURS*WEEKS*(1+TOMATO_DIM)^I1572+J1572*CARROT_HOURS*WEEKS*(1+CARROT_DIM)^J1572+K1572*MESCLUN_HOURS*WEEKS*(1+MESCLUN_DIM)^K1572</x:f>
        <x:v>811.0419064156529</x:v>
      </x:c>
      <x:c r="N1572" s="267" t="n">
        <x:f>MAX(M1572-FARMER_HOURS,0)/TEMP_HOURS_PER_WORKER</x:f>
        <x:v>0.06322354612198117</x:v>
      </x:c>
      <x:c r="O1572" s="268" t="n">
        <x:f>I1572*TOMATO_PRICE+J1572*CARROT_PRICE+K1572*MESCLUN_PRICE</x:f>
        <x:v>51158</x:v>
      </x:c>
      <x:c r="P1572" s="268" t="n">
        <x:f>I1572*TOMATO_FERTILIZER+J1572*CARROT_FERTILIZER+K1572*MESCLUN_FERTILIZER</x:f>
        <x:v>11000</x:v>
      </x:c>
      <x:c r="Q1572" s="268" t="n">
        <x:f>MIN(M1572,FARMER_HOURS)*FARMER_RATE+MAX(M1572-FARMER_HOURS,0)*TEMP_RATE</x:f>
        <x:v>26580.58865304953</x:v>
      </x:c>
      <x:c r="R1572" s="268" t="n">
        <x:f>O1572-P1572-Q1572-FIXED_COST</x:f>
        <x:v>-6422.58865304953</x:v>
      </x:c>
      <x:c r="S1572" s="139" t="str">
        <x:f>IF(AND(L1572&lt;=TOTAL_BED_CAP,N1572&lt;=TEMP_WORKER_CAP),"YES","NO")</x:f>
        <x:v>YES</x:v>
      </x:c>
      <x:c r="T1572" s="139" t="n">
        <x:f>IF(S1572="YES",R1572,-1E+99)</x:f>
        <x:v>-6422.58865304953</x:v>
      </x:c>
    </x:row>
    <x:row r="1573">
      <x:c r="A1573" s="139"/>
      <x:c r="B1573" s="139"/>
      <x:c r="C1573" s="139"/>
      <x:c r="D1573" s="139"/>
      <x:c r="E1573" s="139"/>
      <x:c r="F1573" s="139"/>
      <x:c r="G1573" s="139"/>
      <x:c r="H1573" s="139"/>
      <x:c r="I1573" s="266" t="n">
        <x:f>INT((ROW()-ROW($I$46))/((CARROT_CAP+1)*(MESCLUN_CAP+1)))</x:f>
        <x:v>2</x:v>
      </x:c>
      <x:c r="J1573" s="266" t="n">
        <x:f>MOD(INT((ROW()-ROW($I$46))/(MESCLUN_CAP+1)),CARROT_CAP+1)</x:f>
        <x:v>7</x:v>
      </x:c>
      <x:c r="K1573" s="266" t="n">
        <x:f>MOD(ROW()-ROW($I$46),MESCLUN_CAP+1)</x:f>
        <x:v>8</x:v>
      </x:c>
      <x:c r="L1573" s="266" t="n">
        <x:f>SUM(I1573:K1573)</x:f>
        <x:v>17</x:v>
      </x:c>
      <x:c r="M1573" s="267" t="n">
        <x:f>I1573*TOMATO_HOURS*WEEKS*(1+TOMATO_DIM)^I1573+J1573*CARROT_HOURS*WEEKS*(1+CARROT_DIM)^J1573+K1573*MESCLUN_HOURS*WEEKS*(1+MESCLUN_DIM)^K1573</x:f>
        <x:v>865.0390046956329</x:v>
      </x:c>
      <x:c r="N1573" s="267" t="n">
        <x:f>MAX(M1573-FARMER_HOURS,0)/TEMP_HOURS_PER_WORKER</x:f>
        <x:v>0.10072153103863396</x:v>
      </x:c>
      <x:c r="O1573" s="268" t="n">
        <x:f>I1573*TOMATO_PRICE+J1573*CARROT_PRICE+K1573*MESCLUN_PRICE</x:f>
        <x:v>53858</x:v>
      </x:c>
      <x:c r="P1573" s="268" t="n">
        <x:f>I1573*TOMATO_FERTILIZER+J1573*CARROT_FERTILIZER+K1573*MESCLUN_FERTILIZER</x:f>
        <x:v>11880</x:v>
      </x:c>
      <x:c r="Q1573" s="268" t="n">
        <x:f>MIN(M1573,FARMER_HOURS)*FARMER_RATE+MAX(M1573-FARMER_HOURS,0)*TEMP_RATE</x:f>
        <x:v>27518.03827596585</x:v>
      </x:c>
      <x:c r="R1573" s="268" t="n">
        <x:f>O1573-P1573-Q1573-FIXED_COST</x:f>
        <x:v>-5540.03827596585</x:v>
      </x:c>
      <x:c r="S1573" s="139" t="str">
        <x:f>IF(AND(L1573&lt;=TOTAL_BED_CAP,N1573&lt;=TEMP_WORKER_CAP),"YES","NO")</x:f>
        <x:v>YES</x:v>
      </x:c>
      <x:c r="T1573" s="139" t="n">
        <x:f>IF(S1573="YES",R1573,-1E+99)</x:f>
        <x:v>-5540.03827596585</x:v>
      </x:c>
    </x:row>
    <x:row r="1574">
      <x:c r="A1574" s="139"/>
      <x:c r="B1574" s="139"/>
      <x:c r="C1574" s="139"/>
      <x:c r="D1574" s="139"/>
      <x:c r="E1574" s="139"/>
      <x:c r="F1574" s="139"/>
      <x:c r="G1574" s="139"/>
      <x:c r="H1574" s="139"/>
      <x:c r="I1574" s="266" t="n">
        <x:f>INT((ROW()-ROW($I$46))/((CARROT_CAP+1)*(MESCLUN_CAP+1)))</x:f>
        <x:v>2</x:v>
      </x:c>
      <x:c r="J1574" s="266" t="n">
        <x:f>MOD(INT((ROW()-ROW($I$46))/(MESCLUN_CAP+1)),CARROT_CAP+1)</x:f>
        <x:v>7</x:v>
      </x:c>
      <x:c r="K1574" s="266" t="n">
        <x:f>MOD(ROW()-ROW($I$46),MESCLUN_CAP+1)</x:f>
        <x:v>9</x:v>
      </x:c>
      <x:c r="L1574" s="266" t="n">
        <x:f>SUM(I1574:K1574)</x:f>
        <x:v>18</x:v>
      </x:c>
      <x:c r="M1574" s="267" t="n">
        <x:f>I1574*TOMATO_HOURS*WEEKS*(1+TOMATO_DIM)^I1574+J1574*CARROT_HOURS*WEEKS*(1+CARROT_DIM)^J1574+K1574*MESCLUN_HOURS*WEEKS*(1+MESCLUN_DIM)^K1574</x:f>
        <x:v>920.3323401360274</x:v>
      </x:c>
      <x:c r="N1574" s="267" t="n">
        <x:f>MAX(M1574-FARMER_HOURS,0)/TEMP_HOURS_PER_WORKER</x:f>
        <x:v>0.139119680650019</x:v>
      </x:c>
      <x:c r="O1574" s="268" t="n">
        <x:f>I1574*TOMATO_PRICE+J1574*CARROT_PRICE+K1574*MESCLUN_PRICE</x:f>
        <x:v>56558</x:v>
      </x:c>
      <x:c r="P1574" s="268" t="n">
        <x:f>I1574*TOMATO_FERTILIZER+J1574*CARROT_FERTILIZER+K1574*MESCLUN_FERTILIZER</x:f>
        <x:v>12760</x:v>
      </x:c>
      <x:c r="Q1574" s="268" t="n">
        <x:f>MIN(M1574,FARMER_HOURS)*FARMER_RATE+MAX(M1574-FARMER_HOURS,0)*TEMP_RATE</x:f>
        <x:v>28477.992016250475</x:v>
      </x:c>
      <x:c r="R1574" s="268" t="n">
        <x:f>O1574-P1574-Q1574-FIXED_COST</x:f>
        <x:v>-4679.992016250475</x:v>
      </x:c>
      <x:c r="S1574" s="139" t="str">
        <x:f>IF(AND(L1574&lt;=TOTAL_BED_CAP,N1574&lt;=TEMP_WORKER_CAP),"YES","NO")</x:f>
        <x:v>YES</x:v>
      </x:c>
      <x:c r="T1574" s="139" t="n">
        <x:f>IF(S1574="YES",R1574,-1E+99)</x:f>
        <x:v>-4679.992016250475</x:v>
      </x:c>
    </x:row>
    <x:row r="1575">
      <x:c r="A1575" s="139"/>
      <x:c r="B1575" s="139"/>
      <x:c r="C1575" s="139"/>
      <x:c r="D1575" s="139"/>
      <x:c r="E1575" s="139"/>
      <x:c r="F1575" s="139"/>
      <x:c r="G1575" s="139"/>
      <x:c r="H1575" s="139"/>
      <x:c r="I1575" s="266" t="n">
        <x:f>INT((ROW()-ROW($I$46))/((CARROT_CAP+1)*(MESCLUN_CAP+1)))</x:f>
        <x:v>2</x:v>
      </x:c>
      <x:c r="J1575" s="266" t="n">
        <x:f>MOD(INT((ROW()-ROW($I$46))/(MESCLUN_CAP+1)),CARROT_CAP+1)</x:f>
        <x:v>7</x:v>
      </x:c>
      <x:c r="K1575" s="266" t="n">
        <x:f>MOD(ROW()-ROW($I$46),MESCLUN_CAP+1)</x:f>
        <x:v>10</x:v>
      </x:c>
      <x:c r="L1575" s="266" t="n">
        <x:f>SUM(I1575:K1575)</x:f>
        <x:v>19</x:v>
      </x:c>
      <x:c r="M1575" s="267" t="n">
        <x:f>I1575*TOMATO_HOURS*WEEKS*(1+TOMATO_DIM)^I1575+J1575*CARROT_HOURS*WEEKS*(1+CARROT_DIM)^J1575+K1575*MESCLUN_HOURS*WEEKS*(1+MESCLUN_DIM)^K1575</x:f>
        <x:v>976.9458816192401</x:v>
      </x:c>
      <x:c r="N1575" s="267" t="n">
        <x:f>MAX(M1575-FARMER_HOURS,0)/TEMP_HOURS_PER_WORKER</x:f>
        <x:v>0.1784346400133612</x:v>
      </x:c>
      <x:c r="O1575" s="268" t="n">
        <x:f>I1575*TOMATO_PRICE+J1575*CARROT_PRICE+K1575*MESCLUN_PRICE</x:f>
        <x:v>59258</x:v>
      </x:c>
      <x:c r="P1575" s="268" t="n">
        <x:f>I1575*TOMATO_FERTILIZER+J1575*CARROT_FERTILIZER+K1575*MESCLUN_FERTILIZER</x:f>
        <x:v>13640</x:v>
      </x:c>
      <x:c r="Q1575" s="268" t="n">
        <x:f>MIN(M1575,FARMER_HOURS)*FARMER_RATE+MAX(M1575-FARMER_HOURS,0)*TEMP_RATE</x:f>
        <x:v>29460.86600033403</x:v>
      </x:c>
      <x:c r="R1575" s="268" t="n">
        <x:f>O1575-P1575-Q1575-FIXED_COST</x:f>
        <x:v>-3842.86600033403</x:v>
      </x:c>
      <x:c r="S1575" s="139" t="str">
        <x:f>IF(AND(L1575&lt;=TOTAL_BED_CAP,N1575&lt;=TEMP_WORKER_CAP),"YES","NO")</x:f>
        <x:v>YES</x:v>
      </x:c>
      <x:c r="T1575" s="139" t="n">
        <x:f>IF(S1575="YES",R1575,-1E+99)</x:f>
        <x:v>-3842.86600033403</x:v>
      </x:c>
    </x:row>
    <x:row r="1576">
      <x:c r="A1576" s="139"/>
      <x:c r="B1576" s="139"/>
      <x:c r="C1576" s="139"/>
      <x:c r="D1576" s="139"/>
      <x:c r="E1576" s="139"/>
      <x:c r="F1576" s="139"/>
      <x:c r="G1576" s="139"/>
      <x:c r="H1576" s="139"/>
      <x:c r="I1576" s="266" t="n">
        <x:f>INT((ROW()-ROW($I$46))/((CARROT_CAP+1)*(MESCLUN_CAP+1)))</x:f>
        <x:v>2</x:v>
      </x:c>
      <x:c r="J1576" s="266" t="n">
        <x:f>MOD(INT((ROW()-ROW($I$46))/(MESCLUN_CAP+1)),CARROT_CAP+1)</x:f>
        <x:v>7</x:v>
      </x:c>
      <x:c r="K1576" s="266" t="n">
        <x:f>MOD(ROW()-ROW($I$46),MESCLUN_CAP+1)</x:f>
        <x:v>11</x:v>
      </x:c>
      <x:c r="L1576" s="266" t="n">
        <x:f>SUM(I1576:K1576)</x:f>
        <x:v>20</x:v>
      </x:c>
      <x:c r="M1576" s="267" t="n">
        <x:f>I1576*TOMATO_HOURS*WEEKS*(1+TOMATO_DIM)^I1576+J1576*CARROT_HOURS*WEEKS*(1+CARROT_DIM)^J1576+K1576*MESCLUN_HOURS*WEEKS*(1+MESCLUN_DIM)^K1576</x:f>
        <x:v>1034.9039947126794</x:v>
      </x:c>
      <x:c r="N1576" s="267" t="n">
        <x:f>MAX(M1576-FARMER_HOURS,0)/TEMP_HOURS_PER_WORKER</x:f>
        <x:v>0.2186833296615829</x:v>
      </x:c>
      <x:c r="O1576" s="268" t="n">
        <x:f>I1576*TOMATO_PRICE+J1576*CARROT_PRICE+K1576*MESCLUN_PRICE</x:f>
        <x:v>61958</x:v>
      </x:c>
      <x:c r="P1576" s="268" t="n">
        <x:f>I1576*TOMATO_FERTILIZER+J1576*CARROT_FERTILIZER+K1576*MESCLUN_FERTILIZER</x:f>
        <x:v>14520</x:v>
      </x:c>
      <x:c r="Q1576" s="268" t="n">
        <x:f>MIN(M1576,FARMER_HOURS)*FARMER_RATE+MAX(M1576-FARMER_HOURS,0)*TEMP_RATE</x:f>
        <x:v>30467.08324153957</x:v>
      </x:c>
      <x:c r="R1576" s="268" t="n">
        <x:f>O1576-P1576-Q1576-FIXED_COST</x:f>
        <x:v>-3029.0832415395707</x:v>
      </x:c>
      <x:c r="S1576" s="139" t="str">
        <x:f>IF(AND(L1576&lt;=TOTAL_BED_CAP,N1576&lt;=TEMP_WORKER_CAP),"YES","NO")</x:f>
        <x:v>YES</x:v>
      </x:c>
      <x:c r="T1576" s="139" t="n">
        <x:f>IF(S1576="YES",R1576,-1E+99)</x:f>
        <x:v>-3029.0832415395707</x:v>
      </x:c>
    </x:row>
    <x:row r="1577">
      <x:c r="A1577" s="139"/>
      <x:c r="B1577" s="139"/>
      <x:c r="C1577" s="139"/>
      <x:c r="D1577" s="139"/>
      <x:c r="E1577" s="139"/>
      <x:c r="F1577" s="139"/>
      <x:c r="G1577" s="139"/>
      <x:c r="H1577" s="139"/>
      <x:c r="I1577" s="266" t="n">
        <x:f>INT((ROW()-ROW($I$46))/((CARROT_CAP+1)*(MESCLUN_CAP+1)))</x:f>
        <x:v>2</x:v>
      </x:c>
      <x:c r="J1577" s="266" t="n">
        <x:f>MOD(INT((ROW()-ROW($I$46))/(MESCLUN_CAP+1)),CARROT_CAP+1)</x:f>
        <x:v>7</x:v>
      </x:c>
      <x:c r="K1577" s="266" t="n">
        <x:f>MOD(ROW()-ROW($I$46),MESCLUN_CAP+1)</x:f>
        <x:v>12</x:v>
      </x:c>
      <x:c r="L1577" s="266" t="n">
        <x:f>SUM(I1577:K1577)</x:f>
        <x:v>21</x:v>
      </x:c>
      <x:c r="M1577" s="267" t="n">
        <x:f>I1577*TOMATO_HOURS*WEEKS*(1+TOMATO_DIM)^I1577+J1577*CARROT_HOURS*WEEKS*(1+CARROT_DIM)^J1577+K1577*MESCLUN_HOURS*WEEKS*(1+MESCLUN_DIM)^K1577</x:f>
        <x:v>1094.2314478407436</x:v>
      </x:c>
      <x:c r="N1577" s="267" t="n">
        <x:f>MAX(M1577-FARMER_HOURS,0)/TEMP_HOURS_PER_WORKER</x:f>
        <x:v>0.2598829498894053</x:v>
      </x:c>
      <x:c r="O1577" s="268" t="n">
        <x:f>I1577*TOMATO_PRICE+J1577*CARROT_PRICE+K1577*MESCLUN_PRICE</x:f>
        <x:v>64658</x:v>
      </x:c>
      <x:c r="P1577" s="268" t="n">
        <x:f>I1577*TOMATO_FERTILIZER+J1577*CARROT_FERTILIZER+K1577*MESCLUN_FERTILIZER</x:f>
        <x:v>15400</x:v>
      </x:c>
      <x:c r="Q1577" s="268" t="n">
        <x:f>MIN(M1577,FARMER_HOURS)*FARMER_RATE+MAX(M1577-FARMER_HOURS,0)*TEMP_RATE</x:f>
        <x:v>31497.073747235132</x:v>
      </x:c>
      <x:c r="R1577" s="268" t="n">
        <x:f>O1577-P1577-Q1577-FIXED_COST</x:f>
        <x:v>-2239.073747235132</x:v>
      </x:c>
      <x:c r="S1577" s="139" t="str">
        <x:f>IF(AND(L1577&lt;=TOTAL_BED_CAP,N1577&lt;=TEMP_WORKER_CAP),"YES","NO")</x:f>
        <x:v>YES</x:v>
      </x:c>
      <x:c r="T1577" s="139" t="n">
        <x:f>IF(S1577="YES",R1577,-1E+99)</x:f>
        <x:v>-2239.073747235132</x:v>
      </x:c>
    </x:row>
    <x:row r="1578">
      <x:c r="A1578" s="139"/>
      <x:c r="B1578" s="139"/>
      <x:c r="C1578" s="139"/>
      <x:c r="D1578" s="139"/>
      <x:c r="E1578" s="139"/>
      <x:c r="F1578" s="139"/>
      <x:c r="G1578" s="139"/>
      <x:c r="H1578" s="139"/>
      <x:c r="I1578" s="266" t="n">
        <x:f>INT((ROW()-ROW($I$46))/((CARROT_CAP+1)*(MESCLUN_CAP+1)))</x:f>
        <x:v>2</x:v>
      </x:c>
      <x:c r="J1578" s="266" t="n">
        <x:f>MOD(INT((ROW()-ROW($I$46))/(MESCLUN_CAP+1)),CARROT_CAP+1)</x:f>
        <x:v>7</x:v>
      </x:c>
      <x:c r="K1578" s="266" t="n">
        <x:f>MOD(ROW()-ROW($I$46),MESCLUN_CAP+1)</x:f>
        <x:v>13</x:v>
      </x:c>
      <x:c r="L1578" s="266" t="n">
        <x:f>SUM(I1578:K1578)</x:f>
        <x:v>22</x:v>
      </x:c>
      <x:c r="M1578" s="267" t="n">
        <x:f>I1578*TOMATO_HOURS*WEEKS*(1+TOMATO_DIM)^I1578+J1578*CARROT_HOURS*WEEKS*(1+CARROT_DIM)^J1578+K1578*MESCLUN_HOURS*WEEKS*(1+MESCLUN_DIM)^K1578</x:f>
        <x:v>1154.953418549128</x:v>
      </x:c>
      <x:c r="N1578" s="267" t="n">
        <x:f>MAX(M1578-FARMER_HOURS,0)/TEMP_HOURS_PER_WORKER</x:f>
        <x:v>0.3020509851035611</x:v>
      </x:c>
      <x:c r="O1578" s="268" t="n">
        <x:f>I1578*TOMATO_PRICE+J1578*CARROT_PRICE+K1578*MESCLUN_PRICE</x:f>
        <x:v>67358</x:v>
      </x:c>
      <x:c r="P1578" s="268" t="n">
        <x:f>I1578*TOMATO_FERTILIZER+J1578*CARROT_FERTILIZER+K1578*MESCLUN_FERTILIZER</x:f>
        <x:v>16280</x:v>
      </x:c>
      <x:c r="Q1578" s="268" t="n">
        <x:f>MIN(M1578,FARMER_HOURS)*FARMER_RATE+MAX(M1578-FARMER_HOURS,0)*TEMP_RATE</x:f>
        <x:v>32551.274627589028</x:v>
      </x:c>
      <x:c r="R1578" s="268" t="n">
        <x:f>O1578-P1578-Q1578-FIXED_COST</x:f>
        <x:v>-1473.2746275890277</x:v>
      </x:c>
      <x:c r="S1578" s="139" t="str">
        <x:f>IF(AND(L1578&lt;=TOTAL_BED_CAP,N1578&lt;=TEMP_WORKER_CAP),"YES","NO")</x:f>
        <x:v>YES</x:v>
      </x:c>
      <x:c r="T1578" s="139" t="n">
        <x:f>IF(S1578="YES",R1578,-1E+99)</x:f>
        <x:v>-1473.2746275890277</x:v>
      </x:c>
    </x:row>
    <x:row r="1579">
      <x:c r="A1579" s="139"/>
      <x:c r="B1579" s="139"/>
      <x:c r="C1579" s="139"/>
      <x:c r="D1579" s="139"/>
      <x:c r="E1579" s="139"/>
      <x:c r="F1579" s="139"/>
      <x:c r="G1579" s="139"/>
      <x:c r="H1579" s="139"/>
      <x:c r="I1579" s="266" t="n">
        <x:f>INT((ROW()-ROW($I$46))/((CARROT_CAP+1)*(MESCLUN_CAP+1)))</x:f>
        <x:v>2</x:v>
      </x:c>
      <x:c r="J1579" s="266" t="n">
        <x:f>MOD(INT((ROW()-ROW($I$46))/(MESCLUN_CAP+1)),CARROT_CAP+1)</x:f>
        <x:v>7</x:v>
      </x:c>
      <x:c r="K1579" s="266" t="n">
        <x:f>MOD(ROW()-ROW($I$46),MESCLUN_CAP+1)</x:f>
        <x:v>14</x:v>
      </x:c>
      <x:c r="L1579" s="266" t="n">
        <x:f>SUM(I1579:K1579)</x:f>
        <x:v>23</x:v>
      </x:c>
      <x:c r="M1579" s="267" t="n">
        <x:f>I1579*TOMATO_HOURS*WEEKS*(1+TOMATO_DIM)^I1579+J1579*CARROT_HOURS*WEEKS*(1+CARROT_DIM)^J1579+K1579*MESCLUN_HOURS*WEEKS*(1+MESCLUN_DIM)^K1579</x:f>
        <x:v>1217.095499862789</x:v>
      </x:c>
      <x:c r="N1579" s="267" t="n">
        <x:f>MAX(M1579-FARMER_HOURS,0)/TEMP_HOURS_PER_WORKER</x:f>
        <x:v>0.3452052082380479</x:v>
      </x:c>
      <x:c r="O1579" s="268" t="n">
        <x:f>I1579*TOMATO_PRICE+J1579*CARROT_PRICE+K1579*MESCLUN_PRICE</x:f>
        <x:v>70058</x:v>
      </x:c>
      <x:c r="P1579" s="268" t="n">
        <x:f>I1579*TOMATO_FERTILIZER+J1579*CARROT_FERTILIZER+K1579*MESCLUN_FERTILIZER</x:f>
        <x:v>17160</x:v>
      </x:c>
      <x:c r="Q1579" s="268" t="n">
        <x:f>MIN(M1579,FARMER_HOURS)*FARMER_RATE+MAX(M1579-FARMER_HOURS,0)*TEMP_RATE</x:f>
        <x:v>33630.130205951195</x:v>
      </x:c>
      <x:c r="R1579" s="268" t="n">
        <x:f>O1579-P1579-Q1579-FIXED_COST</x:f>
        <x:v>-732.1302059511945</x:v>
      </x:c>
      <x:c r="S1579" s="139" t="str">
        <x:f>IF(AND(L1579&lt;=TOTAL_BED_CAP,N1579&lt;=TEMP_WORKER_CAP),"YES","NO")</x:f>
        <x:v>YES</x:v>
      </x:c>
      <x:c r="T1579" s="139" t="n">
        <x:f>IF(S1579="YES",R1579,-1E+99)</x:f>
        <x:v>-732.1302059511945</x:v>
      </x:c>
    </x:row>
    <x:row r="1580">
      <x:c r="A1580" s="139"/>
      <x:c r="B1580" s="139"/>
      <x:c r="C1580" s="139"/>
      <x:c r="D1580" s="139"/>
      <x:c r="E1580" s="139"/>
      <x:c r="F1580" s="139"/>
      <x:c r="G1580" s="139"/>
      <x:c r="H1580" s="139"/>
      <x:c r="I1580" s="266" t="n">
        <x:f>INT((ROW()-ROW($I$46))/((CARROT_CAP+1)*(MESCLUN_CAP+1)))</x:f>
        <x:v>2</x:v>
      </x:c>
      <x:c r="J1580" s="266" t="n">
        <x:f>MOD(INT((ROW()-ROW($I$46))/(MESCLUN_CAP+1)),CARROT_CAP+1)</x:f>
        <x:v>7</x:v>
      </x:c>
      <x:c r="K1580" s="266" t="n">
        <x:f>MOD(ROW()-ROW($I$46),MESCLUN_CAP+1)</x:f>
        <x:v>15</x:v>
      </x:c>
      <x:c r="L1580" s="266" t="n">
        <x:f>SUM(I1580:K1580)</x:f>
        <x:v>24</x:v>
      </x:c>
      <x:c r="M1580" s="267" t="n">
        <x:f>I1580*TOMATO_HOURS*WEEKS*(1+TOMATO_DIM)^I1580+J1580*CARROT_HOURS*WEEKS*(1+CARROT_DIM)^J1580+K1580*MESCLUN_HOURS*WEEKS*(1+MESCLUN_DIM)^K1580</x:f>
        <x:v>1280.6837067389354</x:v>
      </x:c>
      <x:c r="N1580" s="267" t="n">
        <x:f>MAX(M1580-FARMER_HOURS,0)/TEMP_HOURS_PER_WORKER</x:f>
        <x:v>0.3893636852353718</x:v>
      </x:c>
      <x:c r="O1580" s="268" t="n">
        <x:f>I1580*TOMATO_PRICE+J1580*CARROT_PRICE+K1580*MESCLUN_PRICE</x:f>
        <x:v>72758</x:v>
      </x:c>
      <x:c r="P1580" s="268" t="n">
        <x:f>I1580*TOMATO_FERTILIZER+J1580*CARROT_FERTILIZER+K1580*MESCLUN_FERTILIZER</x:f>
        <x:v>18040</x:v>
      </x:c>
      <x:c r="Q1580" s="268" t="n">
        <x:f>MIN(M1580,FARMER_HOURS)*FARMER_RATE+MAX(M1580-FARMER_HOURS,0)*TEMP_RATE</x:f>
        <x:v>34734.092130884295</x:v>
      </x:c>
      <x:c r="R1580" s="268" t="n">
        <x:f>O1580-P1580-Q1580-FIXED_COST</x:f>
        <x:v>-16.09213088429533</x:v>
      </x:c>
      <x:c r="S1580" s="139" t="str">
        <x:f>IF(AND(L1580&lt;=TOTAL_BED_CAP,N1580&lt;=TEMP_WORKER_CAP),"YES","NO")</x:f>
        <x:v>YES</x:v>
      </x:c>
      <x:c r="T1580" s="139" t="n">
        <x:f>IF(S1580="YES",R1580,-1E+99)</x:f>
        <x:v>-16.09213088429533</x:v>
      </x:c>
    </x:row>
    <x:row r="1581">
      <x:c r="A1581" s="139"/>
      <x:c r="B1581" s="139"/>
      <x:c r="C1581" s="139"/>
      <x:c r="D1581" s="139"/>
      <x:c r="E1581" s="139"/>
      <x:c r="F1581" s="139"/>
      <x:c r="G1581" s="139"/>
      <x:c r="H1581" s="139"/>
      <x:c r="I1581" s="266" t="n">
        <x:f>INT((ROW()-ROW($I$46))/((CARROT_CAP+1)*(MESCLUN_CAP+1)))</x:f>
        <x:v>2</x:v>
      </x:c>
      <x:c r="J1581" s="266" t="n">
        <x:f>MOD(INT((ROW()-ROW($I$46))/(MESCLUN_CAP+1)),CARROT_CAP+1)</x:f>
        <x:v>7</x:v>
      </x:c>
      <x:c r="K1581" s="266" t="n">
        <x:f>MOD(ROW()-ROW($I$46),MESCLUN_CAP+1)</x:f>
        <x:v>16</x:v>
      </x:c>
      <x:c r="L1581" s="266" t="n">
        <x:f>SUM(I1581:K1581)</x:f>
        <x:v>25</x:v>
      </x:c>
      <x:c r="M1581" s="267" t="n">
        <x:f>I1581*TOMATO_HOURS*WEEKS*(1+TOMATO_DIM)^I1581+J1581*CARROT_HOURS*WEEKS*(1+CARROT_DIM)^J1581+K1581*MESCLUN_HOURS*WEEKS*(1+MESCLUN_DIM)^K1581</x:f>
        <x:v>1345.7444826164242</x:v>
      </x:c>
      <x:c r="N1581" s="267" t="n">
        <x:f>MAX(M1581-FARMER_HOURS,0)/TEMP_HOURS_PER_WORKER</x:f>
        <x:v>0.43454477959473903</x:v>
      </x:c>
      <x:c r="O1581" s="268" t="n">
        <x:f>I1581*TOMATO_PRICE+J1581*CARROT_PRICE+K1581*MESCLUN_PRICE</x:f>
        <x:v>75458</x:v>
      </x:c>
      <x:c r="P1581" s="268" t="n">
        <x:f>I1581*TOMATO_FERTILIZER+J1581*CARROT_FERTILIZER+K1581*MESCLUN_FERTILIZER</x:f>
        <x:v>18920</x:v>
      </x:c>
      <x:c r="Q1581" s="268" t="n">
        <x:f>MIN(M1581,FARMER_HOURS)*FARMER_RATE+MAX(M1581-FARMER_HOURS,0)*TEMP_RATE</x:f>
        <x:v>35863.61948986848</x:v>
      </x:c>
      <x:c r="R1581" s="268" t="n">
        <x:f>O1581-P1581-Q1581-FIXED_COST</x:f>
        <x:v>674.3805101315229</x:v>
      </x:c>
      <x:c r="S1581" s="139" t="str">
        <x:f>IF(AND(L1581&lt;=TOTAL_BED_CAP,N1581&lt;=TEMP_WORKER_CAP),"YES","NO")</x:f>
        <x:v>YES</x:v>
      </x:c>
      <x:c r="T1581" s="139" t="n">
        <x:f>IF(S1581="YES",R1581,-1E+99)</x:f>
        <x:v>674.3805101315229</x:v>
      </x:c>
    </x:row>
    <x:row r="1582">
      <x:c r="A1582" s="139"/>
      <x:c r="B1582" s="139"/>
      <x:c r="C1582" s="139"/>
      <x:c r="D1582" s="139"/>
      <x:c r="E1582" s="139"/>
      <x:c r="F1582" s="139"/>
      <x:c r="G1582" s="139"/>
      <x:c r="H1582" s="139"/>
      <x:c r="I1582" s="266" t="n">
        <x:f>INT((ROW()-ROW($I$46))/((CARROT_CAP+1)*(MESCLUN_CAP+1)))</x:f>
        <x:v>2</x:v>
      </x:c>
      <x:c r="J1582" s="266" t="n">
        <x:f>MOD(INT((ROW()-ROW($I$46))/(MESCLUN_CAP+1)),CARROT_CAP+1)</x:f>
        <x:v>7</x:v>
      </x:c>
      <x:c r="K1582" s="266" t="n">
        <x:f>MOD(ROW()-ROW($I$46),MESCLUN_CAP+1)</x:f>
        <x:v>17</x:v>
      </x:c>
      <x:c r="L1582" s="266" t="n">
        <x:f>SUM(I1582:K1582)</x:f>
        <x:v>26</x:v>
      </x:c>
      <x:c r="M1582" s="267" t="n">
        <x:f>I1582*TOMATO_HOURS*WEEKS*(1+TOMATO_DIM)^I1582+J1582*CARROT_HOURS*WEEKS*(1+CARROT_DIM)^J1582+K1582*MESCLUN_HOURS*WEEKS*(1+MESCLUN_DIM)^K1582</x:f>
        <x:v>1412.3047060629647</x:v>
      </x:c>
      <x:c r="N1582" s="267" t="n">
        <x:f>MAX(M1582-FARMER_HOURS,0)/TEMP_HOURS_PER_WORKER</x:f>
        <x:v>0.4807671569881699</x:v>
      </x:c>
      <x:c r="O1582" s="268" t="n">
        <x:f>I1582*TOMATO_PRICE+J1582*CARROT_PRICE+K1582*MESCLUN_PRICE</x:f>
        <x:v>78158</x:v>
      </x:c>
      <x:c r="P1582" s="268" t="n">
        <x:f>I1582*TOMATO_FERTILIZER+J1582*CARROT_FERTILIZER+K1582*MESCLUN_FERTILIZER</x:f>
        <x:v>19800</x:v>
      </x:c>
      <x:c r="Q1582" s="268" t="n">
        <x:f>MIN(M1582,FARMER_HOURS)*FARMER_RATE+MAX(M1582-FARMER_HOURS,0)*TEMP_RATE</x:f>
        <x:v>37019.17892470425</x:v>
      </x:c>
      <x:c r="R1582" s="268" t="n">
        <x:f>O1582-P1582-Q1582-FIXED_COST</x:f>
        <x:v>1338.821075295753</x:v>
      </x:c>
      <x:c r="S1582" s="139" t="str">
        <x:f>IF(AND(L1582&lt;=TOTAL_BED_CAP,N1582&lt;=TEMP_WORKER_CAP),"YES","NO")</x:f>
        <x:v>YES</x:v>
      </x:c>
      <x:c r="T1582" s="139" t="n">
        <x:f>IF(S1582="YES",R1582,-1E+99)</x:f>
        <x:v>1338.821075295753</x:v>
      </x:c>
    </x:row>
    <x:row r="1583">
      <x:c r="A1583" s="139"/>
      <x:c r="B1583" s="139"/>
      <x:c r="C1583" s="139"/>
      <x:c r="D1583" s="139"/>
      <x:c r="E1583" s="139"/>
      <x:c r="F1583" s="139"/>
      <x:c r="G1583" s="139"/>
      <x:c r="H1583" s="139"/>
      <x:c r="I1583" s="266" t="n">
        <x:f>INT((ROW()-ROW($I$46))/((CARROT_CAP+1)*(MESCLUN_CAP+1)))</x:f>
        <x:v>2</x:v>
      </x:c>
      <x:c r="J1583" s="266" t="n">
        <x:f>MOD(INT((ROW()-ROW($I$46))/(MESCLUN_CAP+1)),CARROT_CAP+1)</x:f>
        <x:v>7</x:v>
      </x:c>
      <x:c r="K1583" s="266" t="n">
        <x:f>MOD(ROW()-ROW($I$46),MESCLUN_CAP+1)</x:f>
        <x:v>18</x:v>
      </x:c>
      <x:c r="L1583" s="266" t="n">
        <x:f>SUM(I1583:K1583)</x:f>
        <x:v>27</x:v>
      </x:c>
      <x:c r="M1583" s="267" t="n">
        <x:f>I1583*TOMATO_HOURS*WEEKS*(1+TOMATO_DIM)^I1583+J1583*CARROT_HOURS*WEEKS*(1+CARROT_DIM)^J1583+K1583*MESCLUN_HOURS*WEEKS*(1+MESCLUN_DIM)^K1583</x:f>
        <x:v>1480.3916975215518</x:v>
      </x:c>
      <x:c r="N1583" s="267" t="n">
        <x:f>MAX(M1583-FARMER_HOURS,0)/TEMP_HOURS_PER_WORKER</x:f>
        <x:v>0.5280497899455221</x:v>
      </x:c>
      <x:c r="O1583" s="268" t="n">
        <x:f>I1583*TOMATO_PRICE+J1583*CARROT_PRICE+K1583*MESCLUN_PRICE</x:f>
        <x:v>80858</x:v>
      </x:c>
      <x:c r="P1583" s="268" t="n">
        <x:f>I1583*TOMATO_FERTILIZER+J1583*CARROT_FERTILIZER+K1583*MESCLUN_FERTILIZER</x:f>
        <x:v>20680</x:v>
      </x:c>
      <x:c r="Q1583" s="268" t="n">
        <x:f>MIN(M1583,FARMER_HOURS)*FARMER_RATE+MAX(M1583-FARMER_HOURS,0)*TEMP_RATE</x:f>
        <x:v>38201.244748638055</x:v>
      </x:c>
      <x:c r="R1583" s="268" t="n">
        <x:f>O1583-P1583-Q1583-FIXED_COST</x:f>
        <x:v>1976.7552513619448</x:v>
      </x:c>
      <x:c r="S1583" s="139" t="str">
        <x:f>IF(AND(L1583&lt;=TOTAL_BED_CAP,N1583&lt;=TEMP_WORKER_CAP),"YES","NO")</x:f>
        <x:v>YES</x:v>
      </x:c>
      <x:c r="T1583" s="139" t="n">
        <x:f>IF(S1583="YES",R1583,-1E+99)</x:f>
        <x:v>1976.7552513619448</x:v>
      </x:c>
    </x:row>
    <x:row r="1584">
      <x:c r="A1584" s="139"/>
      <x:c r="B1584" s="139"/>
      <x:c r="C1584" s="139"/>
      <x:c r="D1584" s="139"/>
      <x:c r="E1584" s="139"/>
      <x:c r="F1584" s="139"/>
      <x:c r="G1584" s="139"/>
      <x:c r="H1584" s="139"/>
      <x:c r="I1584" s="266" t="n">
        <x:f>INT((ROW()-ROW($I$46))/((CARROT_CAP+1)*(MESCLUN_CAP+1)))</x:f>
        <x:v>2</x:v>
      </x:c>
      <x:c r="J1584" s="266" t="n">
        <x:f>MOD(INT((ROW()-ROW($I$46))/(MESCLUN_CAP+1)),CARROT_CAP+1)</x:f>
        <x:v>7</x:v>
      </x:c>
      <x:c r="K1584" s="266" t="n">
        <x:f>MOD(ROW()-ROW($I$46),MESCLUN_CAP+1)</x:f>
        <x:v>19</x:v>
      </x:c>
      <x:c r="L1584" s="266" t="n">
        <x:f>SUM(I1584:K1584)</x:f>
        <x:v>28</x:v>
      </x:c>
      <x:c r="M1584" s="267" t="n">
        <x:f>I1584*TOMATO_HOURS*WEEKS*(1+TOMATO_DIM)^I1584+J1584*CARROT_HOURS*WEEKS*(1+CARROT_DIM)^J1584+K1584*MESCLUN_HOURS*WEEKS*(1+MESCLUN_DIM)^K1584</x:f>
        <x:v>1550.0332261575736</x:v>
      </x:c>
      <x:c r="N1584" s="267" t="n">
        <x:f>MAX(M1584-FARMER_HOURS,0)/TEMP_HOURS_PER_WORKER</x:f>
        <x:v>0.5764119626094261</x:v>
      </x:c>
      <x:c r="O1584" s="268" t="n">
        <x:f>I1584*TOMATO_PRICE+J1584*CARROT_PRICE+K1584*MESCLUN_PRICE</x:f>
        <x:v>83558</x:v>
      </x:c>
      <x:c r="P1584" s="268" t="n">
        <x:f>I1584*TOMATO_FERTILIZER+J1584*CARROT_FERTILIZER+K1584*MESCLUN_FERTILIZER</x:f>
        <x:v>21560</x:v>
      </x:c>
      <x:c r="Q1584" s="268" t="n">
        <x:f>MIN(M1584,FARMER_HOURS)*FARMER_RATE+MAX(M1584-FARMER_HOURS,0)*TEMP_RATE</x:f>
        <x:v>39410.29906523565</x:v>
      </x:c>
      <x:c r="R1584" s="268" t="n">
        <x:f>O1584-P1584-Q1584-FIXED_COST</x:f>
        <x:v>2587.700934764347</x:v>
      </x:c>
      <x:c r="S1584" s="139" t="str">
        <x:f>IF(AND(L1584&lt;=TOTAL_BED_CAP,N1584&lt;=TEMP_WORKER_CAP),"YES","NO")</x:f>
        <x:v>YES</x:v>
      </x:c>
      <x:c r="T1584" s="139" t="n">
        <x:f>IF(S1584="YES",R1584,-1E+99)</x:f>
        <x:v>2587.700934764347</x:v>
      </x:c>
    </x:row>
    <x:row r="1585">
      <x:c r="A1585" s="139"/>
      <x:c r="B1585" s="139"/>
      <x:c r="C1585" s="139"/>
      <x:c r="D1585" s="139"/>
      <x:c r="E1585" s="139"/>
      <x:c r="F1585" s="139"/>
      <x:c r="G1585" s="139"/>
      <x:c r="H1585" s="139"/>
      <x:c r="I1585" s="266" t="n">
        <x:f>INT((ROW()-ROW($I$46))/((CARROT_CAP+1)*(MESCLUN_CAP+1)))</x:f>
        <x:v>2</x:v>
      </x:c>
      <x:c r="J1585" s="266" t="n">
        <x:f>MOD(INT((ROW()-ROW($I$46))/(MESCLUN_CAP+1)),CARROT_CAP+1)</x:f>
        <x:v>7</x:v>
      </x:c>
      <x:c r="K1585" s="266" t="n">
        <x:f>MOD(ROW()-ROW($I$46),MESCLUN_CAP+1)</x:f>
        <x:v>20</x:v>
      </x:c>
      <x:c r="L1585" s="266" t="n">
        <x:f>SUM(I1585:K1585)</x:f>
        <x:v>29</x:v>
      </x:c>
      <x:c r="M1585" s="267" t="n">
        <x:f>I1585*TOMATO_HOURS*WEEKS*(1+TOMATO_DIM)^I1585+J1585*CARROT_HOURS*WEEKS*(1+CARROT_DIM)^J1585+K1585*MESCLUN_HOURS*WEEKS*(1+MESCLUN_DIM)^K1585</x:f>
        <x:v>1621.2575168080507</x:v>
      </x:c>
      <x:c r="N1585" s="267" t="n">
        <x:f>MAX(M1585-FARMER_HOURS,0)/TEMP_HOURS_PER_WORKER</x:f>
        <x:v>0.6258732755611464</x:v>
      </x:c>
      <x:c r="O1585" s="268" t="n">
        <x:f>I1585*TOMATO_PRICE+J1585*CARROT_PRICE+K1585*MESCLUN_PRICE</x:f>
        <x:v>86258</x:v>
      </x:c>
      <x:c r="P1585" s="268" t="n">
        <x:f>I1585*TOMATO_FERTILIZER+J1585*CARROT_FERTILIZER+K1585*MESCLUN_FERTILIZER</x:f>
        <x:v>22440</x:v>
      </x:c>
      <x:c r="Q1585" s="268" t="n">
        <x:f>MIN(M1585,FARMER_HOURS)*FARMER_RATE+MAX(M1585-FARMER_HOURS,0)*TEMP_RATE</x:f>
        <x:v>40646.83188902866</x:v>
      </x:c>
      <x:c r="R1585" s="268" t="n">
        <x:f>O1585-P1585-Q1585-FIXED_COST</x:f>
        <x:v>3171.168110971339</x:v>
      </x:c>
      <x:c r="S1585" s="139" t="str">
        <x:f>IF(AND(L1585&lt;=TOTAL_BED_CAP,N1585&lt;=TEMP_WORKER_CAP),"YES","NO")</x:f>
        <x:v>YES</x:v>
      </x:c>
      <x:c r="T1585" s="139" t="n">
        <x:f>IF(S1585="YES",R1585,-1E+99)</x:f>
        <x:v>3171.168110971339</x:v>
      </x:c>
    </x:row>
    <x:row r="1586">
      <x:c r="A1586" s="139"/>
      <x:c r="B1586" s="139"/>
      <x:c r="C1586" s="139"/>
      <x:c r="D1586" s="139"/>
      <x:c r="E1586" s="139"/>
      <x:c r="F1586" s="139"/>
      <x:c r="G1586" s="139"/>
      <x:c r="H1586" s="139"/>
      <x:c r="I1586" s="266" t="n">
        <x:f>INT((ROW()-ROW($I$46))/((CARROT_CAP+1)*(MESCLUN_CAP+1)))</x:f>
        <x:v>2</x:v>
      </x:c>
      <x:c r="J1586" s="266" t="n">
        <x:f>MOD(INT((ROW()-ROW($I$46))/(MESCLUN_CAP+1)),CARROT_CAP+1)</x:f>
        <x:v>7</x:v>
      </x:c>
      <x:c r="K1586" s="266" t="n">
        <x:f>MOD(ROW()-ROW($I$46),MESCLUN_CAP+1)</x:f>
        <x:v>21</x:v>
      </x:c>
      <x:c r="L1586" s="266" t="n">
        <x:f>SUM(I1586:K1586)</x:f>
        <x:v>30</x:v>
      </x:c>
      <x:c r="M1586" s="267" t="n">
        <x:f>I1586*TOMATO_HOURS*WEEKS*(1+TOMATO_DIM)^I1586+J1586*CARROT_HOURS*WEEKS*(1+CARROT_DIM)^J1586+K1586*MESCLUN_HOURS*WEEKS*(1+MESCLUN_DIM)^K1586</x:f>
        <x:v>1694.0932570344944</x:v>
      </x:c>
      <x:c r="N1586" s="267" t="n">
        <x:f>MAX(M1586-FARMER_HOURS,0)/TEMP_HOURS_PER_WORKER</x:f>
        <x:v>0.6764536507183989</x:v>
      </x:c>
      <x:c r="O1586" s="268" t="n">
        <x:f>I1586*TOMATO_PRICE+J1586*CARROT_PRICE+K1586*MESCLUN_PRICE</x:f>
        <x:v>88958</x:v>
      </x:c>
      <x:c r="P1586" s="268" t="n">
        <x:f>I1586*TOMATO_FERTILIZER+J1586*CARROT_FERTILIZER+K1586*MESCLUN_FERTILIZER</x:f>
        <x:v>23320</x:v>
      </x:c>
      <x:c r="Q1586" s="268" t="n">
        <x:f>MIN(M1586,FARMER_HOURS)*FARMER_RATE+MAX(M1586-FARMER_HOURS,0)*TEMP_RATE</x:f>
        <x:v>41911.34126795997</x:v>
      </x:c>
      <x:c r="R1586" s="268" t="n">
        <x:f>O1586-P1586-Q1586-FIXED_COST</x:f>
        <x:v>3726.6587320400286</x:v>
      </x:c>
      <x:c r="S1586" s="139" t="str">
        <x:f>IF(AND(L1586&lt;=TOTAL_BED_CAP,N1586&lt;=TEMP_WORKER_CAP),"YES","NO")</x:f>
        <x:v>YES</x:v>
      </x:c>
      <x:c r="T1586" s="139" t="n">
        <x:f>IF(S1586="YES",R1586,-1E+99)</x:f>
        <x:v>3726.6587320400286</x:v>
      </x:c>
    </x:row>
    <x:row r="1587">
      <x:c r="A1587" s="139"/>
      <x:c r="B1587" s="139"/>
      <x:c r="C1587" s="139"/>
      <x:c r="D1587" s="139"/>
      <x:c r="E1587" s="139"/>
      <x:c r="F1587" s="139"/>
      <x:c r="G1587" s="139"/>
      <x:c r="H1587" s="139"/>
      <x:c r="I1587" s="266" t="n">
        <x:f>INT((ROW()-ROW($I$46))/((CARROT_CAP+1)*(MESCLUN_CAP+1)))</x:f>
        <x:v>2</x:v>
      </x:c>
      <x:c r="J1587" s="266" t="n">
        <x:f>MOD(INT((ROW()-ROW($I$46))/(MESCLUN_CAP+1)),CARROT_CAP+1)</x:f>
        <x:v>7</x:v>
      </x:c>
      <x:c r="K1587" s="266" t="n">
        <x:f>MOD(ROW()-ROW($I$46),MESCLUN_CAP+1)</x:f>
        <x:v>22</x:v>
      </x:c>
      <x:c r="L1587" s="266" t="n">
        <x:f>SUM(I1587:K1587)</x:f>
        <x:v>31</x:v>
      </x:c>
      <x:c r="M1587" s="267" t="n">
        <x:f>I1587*TOMATO_HOURS*WEEKS*(1+TOMATO_DIM)^I1587+J1587*CARROT_HOURS*WEEKS*(1+CARROT_DIM)^J1587+K1587*MESCLUN_HOURS*WEEKS*(1+MESCLUN_DIM)^K1587</x:f>
        <x:v>1768.5696042808904</x:v>
      </x:c>
      <x:c r="N1587" s="267" t="n">
        <x:f>MAX(M1587-FARMER_HOURS,0)/TEMP_HOURS_PER_WORKER</x:f>
        <x:v>0.7281733363061739</x:v>
      </x:c>
      <x:c r="O1587" s="268" t="n">
        <x:f>I1587*TOMATO_PRICE+J1587*CARROT_PRICE+K1587*MESCLUN_PRICE</x:f>
        <x:v>91658</x:v>
      </x:c>
      <x:c r="P1587" s="268" t="n">
        <x:f>I1587*TOMATO_FERTILIZER+J1587*CARROT_FERTILIZER+K1587*MESCLUN_FERTILIZER</x:f>
        <x:v>24200</x:v>
      </x:c>
      <x:c r="Q1587" s="268" t="n">
        <x:f>MIN(M1587,FARMER_HOURS)*FARMER_RATE+MAX(M1587-FARMER_HOURS,0)*TEMP_RATE</x:f>
        <x:v>43204.33340765435</x:v>
      </x:c>
      <x:c r="R1587" s="268" t="n">
        <x:f>O1587-P1587-Q1587-FIXED_COST</x:f>
        <x:v>4253.666592345653</x:v>
      </x:c>
      <x:c r="S1587" s="139" t="str">
        <x:f>IF(AND(L1587&lt;=TOTAL_BED_CAP,N1587&lt;=TEMP_WORKER_CAP),"YES","NO")</x:f>
        <x:v>YES</x:v>
      </x:c>
      <x:c r="T1587" s="139" t="n">
        <x:f>IF(S1587="YES",R1587,-1E+99)</x:f>
        <x:v>4253.666592345653</x:v>
      </x:c>
    </x:row>
    <x:row r="1588">
      <x:c r="A1588" s="139"/>
      <x:c r="B1588" s="139"/>
      <x:c r="C1588" s="139"/>
      <x:c r="D1588" s="139"/>
      <x:c r="E1588" s="139"/>
      <x:c r="F1588" s="139"/>
      <x:c r="G1588" s="139"/>
      <x:c r="H1588" s="139"/>
      <x:c r="I1588" s="266" t="n">
        <x:f>INT((ROW()-ROW($I$46))/((CARROT_CAP+1)*(MESCLUN_CAP+1)))</x:f>
        <x:v>2</x:v>
      </x:c>
      <x:c r="J1588" s="266" t="n">
        <x:f>MOD(INT((ROW()-ROW($I$46))/(MESCLUN_CAP+1)),CARROT_CAP+1)</x:f>
        <x:v>7</x:v>
      </x:c>
      <x:c r="K1588" s="266" t="n">
        <x:f>MOD(ROW()-ROW($I$46),MESCLUN_CAP+1)</x:f>
        <x:v>23</x:v>
      </x:c>
      <x:c r="L1588" s="266" t="n">
        <x:f>SUM(I1588:K1588)</x:f>
        <x:v>32</x:v>
      </x:c>
      <x:c r="M1588" s="267" t="n">
        <x:f>I1588*TOMATO_HOURS*WEEKS*(1+TOMATO_DIM)^I1588+J1588*CARROT_HOURS*WEEKS*(1+CARROT_DIM)^J1588+K1588*MESCLUN_HOURS*WEEKS*(1+MESCLUN_DIM)^K1588</x:f>
        <x:v>1844.716193138327</x:v>
      </x:c>
      <x:c r="N1588" s="267" t="n">
        <x:f>MAX(M1588-FARMER_HOURS,0)/TEMP_HOURS_PER_WORKER</x:f>
        <x:v>0.7810529119016161</x:v>
      </x:c>
      <x:c r="O1588" s="268" t="n">
        <x:f>I1588*TOMATO_PRICE+J1588*CARROT_PRICE+K1588*MESCLUN_PRICE</x:f>
        <x:v>94358</x:v>
      </x:c>
      <x:c r="P1588" s="268" t="n">
        <x:f>I1588*TOMATO_FERTILIZER+J1588*CARROT_FERTILIZER+K1588*MESCLUN_FERTILIZER</x:f>
        <x:v>25080</x:v>
      </x:c>
      <x:c r="Q1588" s="268" t="n">
        <x:f>MIN(M1588,FARMER_HOURS)*FARMER_RATE+MAX(M1588-FARMER_HOURS,0)*TEMP_RATE</x:f>
        <x:v>44526.3227975404</x:v>
      </x:c>
      <x:c r="R1588" s="268" t="n">
        <x:f>O1588-P1588-Q1588-FIXED_COST</x:f>
        <x:v>4751.677202459599</x:v>
      </x:c>
      <x:c r="S1588" s="139" t="str">
        <x:f>IF(AND(L1588&lt;=TOTAL_BED_CAP,N1588&lt;=TEMP_WORKER_CAP),"YES","NO")</x:f>
        <x:v>YES</x:v>
      </x:c>
      <x:c r="T1588" s="139" t="n">
        <x:f>IF(S1588="YES",R1588,-1E+99)</x:f>
        <x:v>4751.677202459599</x:v>
      </x:c>
    </x:row>
    <x:row r="1589">
      <x:c r="A1589" s="139"/>
      <x:c r="B1589" s="139"/>
      <x:c r="C1589" s="139"/>
      <x:c r="D1589" s="139"/>
      <x:c r="E1589" s="139"/>
      <x:c r="F1589" s="139"/>
      <x:c r="G1589" s="139"/>
      <x:c r="H1589" s="139"/>
      <x:c r="I1589" s="266" t="n">
        <x:f>INT((ROW()-ROW($I$46))/((CARROT_CAP+1)*(MESCLUN_CAP+1)))</x:f>
        <x:v>2</x:v>
      </x:c>
      <x:c r="J1589" s="266" t="n">
        <x:f>MOD(INT((ROW()-ROW($I$46))/(MESCLUN_CAP+1)),CARROT_CAP+1)</x:f>
        <x:v>7</x:v>
      </x:c>
      <x:c r="K1589" s="266" t="n">
        <x:f>MOD(ROW()-ROW($I$46),MESCLUN_CAP+1)</x:f>
        <x:v>24</x:v>
      </x:c>
      <x:c r="L1589" s="266" t="n">
        <x:f>SUM(I1589:K1589)</x:f>
        <x:v>33</x:v>
      </x:c>
      <x:c r="M1589" s="267" t="n">
        <x:f>I1589*TOMATO_HOURS*WEEKS*(1+TOMATO_DIM)^I1589+J1589*CARROT_HOURS*WEEKS*(1+CARROT_DIM)^J1589+K1589*MESCLUN_HOURS*WEEKS*(1+MESCLUN_DIM)^K1589</x:f>
        <x:v>1922.5631427178228</x:v>
      </x:c>
      <x:c r="N1589" s="267" t="n">
        <x:f>MAX(M1589-FARMER_HOURS,0)/TEMP_HOURS_PER_WORKER</x:f>
        <x:v>0.8351132935540436</x:v>
      </x:c>
      <x:c r="O1589" s="268" t="n">
        <x:f>I1589*TOMATO_PRICE+J1589*CARROT_PRICE+K1589*MESCLUN_PRICE</x:f>
        <x:v>97058</x:v>
      </x:c>
      <x:c r="P1589" s="268" t="n">
        <x:f>I1589*TOMATO_FERTILIZER+J1589*CARROT_FERTILIZER+K1589*MESCLUN_FERTILIZER</x:f>
        <x:v>25960</x:v>
      </x:c>
      <x:c r="Q1589" s="268" t="n">
        <x:f>MIN(M1589,FARMER_HOURS)*FARMER_RATE+MAX(M1589-FARMER_HOURS,0)*TEMP_RATE</x:f>
        <x:v>45877.83233885109</x:v>
      </x:c>
      <x:c r="R1589" s="268" t="n">
        <x:f>O1589-P1589-Q1589-FIXED_COST</x:f>
        <x:v>5220.167661148909</x:v>
      </x:c>
      <x:c r="S1589" s="139" t="str">
        <x:f>IF(AND(L1589&lt;=TOTAL_BED_CAP,N1589&lt;=TEMP_WORKER_CAP),"YES","NO")</x:f>
        <x:v>YES</x:v>
      </x:c>
      <x:c r="T1589" s="139" t="n">
        <x:f>IF(S1589="YES",R1589,-1E+99)</x:f>
        <x:v>5220.167661148909</x:v>
      </x:c>
    </x:row>
    <x:row r="1590">
      <x:c r="A1590" s="139"/>
      <x:c r="B1590" s="139"/>
      <x:c r="C1590" s="139"/>
      <x:c r="D1590" s="139"/>
      <x:c r="E1590" s="139"/>
      <x:c r="F1590" s="139"/>
      <x:c r="G1590" s="139"/>
      <x:c r="H1590" s="139"/>
      <x:c r="I1590" s="266" t="n">
        <x:f>INT((ROW()-ROW($I$46))/((CARROT_CAP+1)*(MESCLUN_CAP+1)))</x:f>
        <x:v>2</x:v>
      </x:c>
      <x:c r="J1590" s="266" t="n">
        <x:f>MOD(INT((ROW()-ROW($I$46))/(MESCLUN_CAP+1)),CARROT_CAP+1)</x:f>
        <x:v>7</x:v>
      </x:c>
      <x:c r="K1590" s="266" t="n">
        <x:f>MOD(ROW()-ROW($I$46),MESCLUN_CAP+1)</x:f>
        <x:v>25</x:v>
      </x:c>
      <x:c r="L1590" s="266" t="n">
        <x:f>SUM(I1590:K1590)</x:f>
        <x:v>34</x:v>
      </x:c>
      <x:c r="M1590" s="267" t="n">
        <x:f>I1590*TOMATO_HOURS*WEEKS*(1+TOMATO_DIM)^I1590+J1590*CARROT_HOURS*WEEKS*(1+CARROT_DIM)^J1590+K1590*MESCLUN_HOURS*WEEKS*(1+MESCLUN_DIM)^K1590</x:f>
        <x:v>2002.1410641329203</x:v>
      </x:c>
      <x:c r="N1590" s="267" t="n">
        <x:f>MAX(M1590-FARMER_HOURS,0)/TEMP_HOURS_PER_WORKER</x:f>
        <x:v>0.8903757389811946</x:v>
      </x:c>
      <x:c r="O1590" s="268" t="n">
        <x:f>I1590*TOMATO_PRICE+J1590*CARROT_PRICE+K1590*MESCLUN_PRICE</x:f>
        <x:v>99758</x:v>
      </x:c>
      <x:c r="P1590" s="268" t="n">
        <x:f>I1590*TOMATO_FERTILIZER+J1590*CARROT_FERTILIZER+K1590*MESCLUN_FERTILIZER</x:f>
        <x:v>26840</x:v>
      </x:c>
      <x:c r="Q1590" s="268" t="n">
        <x:f>MIN(M1590,FARMER_HOURS)*FARMER_RATE+MAX(M1590-FARMER_HOURS,0)*TEMP_RATE</x:f>
        <x:v>47259.39347452986</x:v>
      </x:c>
      <x:c r="R1590" s="268" t="n">
        <x:f>O1590-P1590-Q1590-FIXED_COST</x:f>
        <x:v>5658.606525470139</x:v>
      </x:c>
      <x:c r="S1590" s="139" t="str">
        <x:f>IF(AND(L1590&lt;=TOTAL_BED_CAP,N1590&lt;=TEMP_WORKER_CAP),"YES","NO")</x:f>
        <x:v>YES</x:v>
      </x:c>
      <x:c r="T1590" s="139" t="n">
        <x:f>IF(S1590="YES",R1590,-1E+99)</x:f>
        <x:v>5658.606525470139</x:v>
      </x:c>
    </x:row>
    <x:row r="1591">
      <x:c r="A1591" s="139"/>
      <x:c r="B1591" s="139"/>
      <x:c r="C1591" s="139"/>
      <x:c r="D1591" s="139"/>
      <x:c r="E1591" s="139"/>
      <x:c r="F1591" s="139"/>
      <x:c r="G1591" s="139"/>
      <x:c r="H1591" s="139"/>
      <x:c r="I1591" s="266" t="n">
        <x:f>INT((ROW()-ROW($I$46))/((CARROT_CAP+1)*(MESCLUN_CAP+1)))</x:f>
        <x:v>2</x:v>
      </x:c>
      <x:c r="J1591" s="266" t="n">
        <x:f>MOD(INT((ROW()-ROW($I$46))/(MESCLUN_CAP+1)),CARROT_CAP+1)</x:f>
        <x:v>7</x:v>
      </x:c>
      <x:c r="K1591" s="266" t="n">
        <x:f>MOD(ROW()-ROW($I$46),MESCLUN_CAP+1)</x:f>
        <x:v>26</x:v>
      </x:c>
      <x:c r="L1591" s="266" t="n">
        <x:f>SUM(I1591:K1591)</x:f>
        <x:v>35</x:v>
      </x:c>
      <x:c r="M1591" s="267" t="n">
        <x:f>I1591*TOMATO_HOURS*WEEKS*(1+TOMATO_DIM)^I1591+J1591*CARROT_HOURS*WEEKS*(1+CARROT_DIM)^J1591+K1591*MESCLUN_HOURS*WEEKS*(1+MESCLUN_DIM)^K1591</x:f>
        <x:v>2083.4810680936375</x:v>
      </x:c>
      <x:c r="N1591" s="267" t="n">
        <x:f>MAX(M1591-FARMER_HOURS,0)/TEMP_HOURS_PER_WORKER</x:f>
        <x:v>0.9468618528428039</x:v>
      </x:c>
      <x:c r="O1591" s="268" t="n">
        <x:f>I1591*TOMATO_PRICE+J1591*CARROT_PRICE+K1591*MESCLUN_PRICE</x:f>
        <x:v>102458</x:v>
      </x:c>
      <x:c r="P1591" s="268" t="n">
        <x:f>I1591*TOMATO_FERTILIZER+J1591*CARROT_FERTILIZER+K1591*MESCLUN_FERTILIZER</x:f>
        <x:v>27720</x:v>
      </x:c>
      <x:c r="Q1591" s="268" t="n">
        <x:f>MIN(M1591,FARMER_HOURS)*FARMER_RATE+MAX(M1591-FARMER_HOURS,0)*TEMP_RATE</x:f>
        <x:v>48671.5463210701</x:v>
      </x:c>
      <x:c r="R1591" s="268" t="n">
        <x:f>O1591-P1591-Q1591-FIXED_COST</x:f>
        <x:v>6066.453678929902</x:v>
      </x:c>
      <x:c r="S1591" s="139" t="str">
        <x:f>IF(AND(L1591&lt;=TOTAL_BED_CAP,N1591&lt;=TEMP_WORKER_CAP),"YES","NO")</x:f>
        <x:v>YES</x:v>
      </x:c>
      <x:c r="T1591" s="139" t="n">
        <x:f>IF(S1591="YES",R1591,-1E+99)</x:f>
        <x:v>6066.453678929902</x:v>
      </x:c>
    </x:row>
    <x:row r="1592">
      <x:c r="A1592" s="139"/>
      <x:c r="B1592" s="139"/>
      <x:c r="C1592" s="139"/>
      <x:c r="D1592" s="139"/>
      <x:c r="E1592" s="139"/>
      <x:c r="F1592" s="139"/>
      <x:c r="G1592" s="139"/>
      <x:c r="H1592" s="139"/>
      <x:c r="I1592" s="266" t="n">
        <x:f>INT((ROW()-ROW($I$46))/((CARROT_CAP+1)*(MESCLUN_CAP+1)))</x:f>
        <x:v>2</x:v>
      </x:c>
      <x:c r="J1592" s="266" t="n">
        <x:f>MOD(INT((ROW()-ROW($I$46))/(MESCLUN_CAP+1)),CARROT_CAP+1)</x:f>
        <x:v>7</x:v>
      </x:c>
      <x:c r="K1592" s="266" t="n">
        <x:f>MOD(ROW()-ROW($I$46),MESCLUN_CAP+1)</x:f>
        <x:v>27</x:v>
      </x:c>
      <x:c r="L1592" s="266" t="n">
        <x:f>SUM(I1592:K1592)</x:f>
        <x:v>36</x:v>
      </x:c>
      <x:c r="M1592" s="267" t="n">
        <x:f>I1592*TOMATO_HOURS*WEEKS*(1+TOMATO_DIM)^I1592+J1592*CARROT_HOURS*WEEKS*(1+CARROT_DIM)^J1592+K1592*MESCLUN_HOURS*WEEKS*(1+MESCLUN_DIM)^K1592</x:f>
        <x:v>2166.6147726133945</x:v>
      </x:c>
      <x:c r="N1592" s="267" t="n">
        <x:f>MAX(M1592-FARMER_HOURS,0)/TEMP_HOURS_PER_WORKER</x:f>
        <x:v>1.004593592092635</x:v>
      </x:c>
      <x:c r="O1592" s="268" t="n">
        <x:f>I1592*TOMATO_PRICE+J1592*CARROT_PRICE+K1592*MESCLUN_PRICE</x:f>
        <x:v>105158</x:v>
      </x:c>
      <x:c r="P1592" s="268" t="n">
        <x:f>I1592*TOMATO_FERTILIZER+J1592*CARROT_FERTILIZER+K1592*MESCLUN_FERTILIZER</x:f>
        <x:v>28600</x:v>
      </x:c>
      <x:c r="Q1592" s="268" t="n">
        <x:f>MIN(M1592,FARMER_HOURS)*FARMER_RATE+MAX(M1592-FARMER_HOURS,0)*TEMP_RATE</x:f>
        <x:v>50114.83980231588</x:v>
      </x:c>
      <x:c r="R1592" s="268" t="n">
        <x:f>O1592-P1592-Q1592-FIXED_COST</x:f>
        <x:v>6443.160197684119</x:v>
      </x:c>
      <x:c r="S1592" s="139" t="str">
        <x:f>IF(AND(L1592&lt;=TOTAL_BED_CAP,N1592&lt;=TEMP_WORKER_CAP),"YES","NO")</x:f>
        <x:v>YES</x:v>
      </x:c>
      <x:c r="T1592" s="139" t="n">
        <x:f>IF(S1592="YES",R1592,-1E+99)</x:f>
        <x:v>6443.160197684119</x:v>
      </x:c>
    </x:row>
    <x:row r="1593">
      <x:c r="A1593" s="139"/>
      <x:c r="B1593" s="139"/>
      <x:c r="C1593" s="139"/>
      <x:c r="D1593" s="139"/>
      <x:c r="E1593" s="139"/>
      <x:c r="F1593" s="139"/>
      <x:c r="G1593" s="139"/>
      <x:c r="H1593" s="139"/>
      <x:c r="I1593" s="266" t="n">
        <x:f>INT((ROW()-ROW($I$46))/((CARROT_CAP+1)*(MESCLUN_CAP+1)))</x:f>
        <x:v>2</x:v>
      </x:c>
      <x:c r="J1593" s="266" t="n">
        <x:f>MOD(INT((ROW()-ROW($I$46))/(MESCLUN_CAP+1)),CARROT_CAP+1)</x:f>
        <x:v>7</x:v>
      </x:c>
      <x:c r="K1593" s="266" t="n">
        <x:f>MOD(ROW()-ROW($I$46),MESCLUN_CAP+1)</x:f>
        <x:v>28</x:v>
      </x:c>
      <x:c r="L1593" s="266" t="n">
        <x:f>SUM(I1593:K1593)</x:f>
        <x:v>37</x:v>
      </x:c>
      <x:c r="M1593" s="267" t="n">
        <x:f>I1593*TOMATO_HOURS*WEEKS*(1+TOMATO_DIM)^I1593+J1593*CARROT_HOURS*WEEKS*(1+CARROT_DIM)^J1593+K1593*MESCLUN_HOURS*WEEKS*(1+MESCLUN_DIM)^K1593</x:f>
        <x:v>2251.574310830548</x:v>
      </x:c>
      <x:c r="N1593" s="267" t="n">
        <x:f>MAX(M1593-FARMER_HOURS,0)/TEMP_HOURS_PER_WORKER</x:f>
        <x:v>1.0635932714101026</x:v>
      </x:c>
      <x:c r="O1593" s="268" t="n">
        <x:f>I1593*TOMATO_PRICE+J1593*CARROT_PRICE+K1593*MESCLUN_PRICE</x:f>
        <x:v>107858</x:v>
      </x:c>
      <x:c r="P1593" s="268" t="n">
        <x:f>I1593*TOMATO_FERTILIZER+J1593*CARROT_FERTILIZER+K1593*MESCLUN_FERTILIZER</x:f>
        <x:v>29480</x:v>
      </x:c>
      <x:c r="Q1593" s="268" t="n">
        <x:f>MIN(M1593,FARMER_HOURS)*FARMER_RATE+MAX(M1593-FARMER_HOURS,0)*TEMP_RATE</x:f>
        <x:v>51589.831785252565</x:v>
      </x:c>
      <x:c r="R1593" s="268" t="n">
        <x:f>O1593-P1593-Q1593-FIXED_COST</x:f>
        <x:v>6788.168214747435</x:v>
      </x:c>
      <x:c r="S1593" s="139" t="str">
        <x:f>IF(AND(L1593&lt;=TOTAL_BED_CAP,N1593&lt;=TEMP_WORKER_CAP),"YES","NO")</x:f>
        <x:v>YES</x:v>
      </x:c>
      <x:c r="T1593" s="139" t="n">
        <x:f>IF(S1593="YES",R1593,-1E+99)</x:f>
        <x:v>6788.168214747435</x:v>
      </x:c>
    </x:row>
    <x:row r="1594">
      <x:c r="A1594" s="139"/>
      <x:c r="B1594" s="139"/>
      <x:c r="C1594" s="139"/>
      <x:c r="D1594" s="139"/>
      <x:c r="E1594" s="139"/>
      <x:c r="F1594" s="139"/>
      <x:c r="G1594" s="139"/>
      <x:c r="H1594" s="139"/>
      <x:c r="I1594" s="266" t="n">
        <x:f>INT((ROW()-ROW($I$46))/((CARROT_CAP+1)*(MESCLUN_CAP+1)))</x:f>
        <x:v>2</x:v>
      </x:c>
      <x:c r="J1594" s="266" t="n">
        <x:f>MOD(INT((ROW()-ROW($I$46))/(MESCLUN_CAP+1)),CARROT_CAP+1)</x:f>
        <x:v>7</x:v>
      </x:c>
      <x:c r="K1594" s="266" t="n">
        <x:f>MOD(ROW()-ROW($I$46),MESCLUN_CAP+1)</x:f>
        <x:v>29</x:v>
      </x:c>
      <x:c r="L1594" s="266" t="n">
        <x:f>SUM(I1594:K1594)</x:f>
        <x:v>38</x:v>
      </x:c>
      <x:c r="M1594" s="267" t="n">
        <x:f>I1594*TOMATO_HOURS*WEEKS*(1+TOMATO_DIM)^I1594+J1594*CARROT_HOURS*WEEKS*(1+CARROT_DIM)^J1594+K1594*MESCLUN_HOURS*WEEKS*(1+MESCLUN_DIM)^K1594</x:f>
        <x:v>2338.392338946201</x:v>
      </x:c>
      <x:c r="N1594" s="267" t="n">
        <x:f>MAX(M1594-FARMER_HOURS,0)/TEMP_HOURS_PER_WORKER</x:f>
        <x:v>1.1238835687126396</x:v>
      </x:c>
      <x:c r="O1594" s="268" t="n">
        <x:f>I1594*TOMATO_PRICE+J1594*CARROT_PRICE+K1594*MESCLUN_PRICE</x:f>
        <x:v>110558</x:v>
      </x:c>
      <x:c r="P1594" s="268" t="n">
        <x:f>I1594*TOMATO_FERTILIZER+J1594*CARROT_FERTILIZER+K1594*MESCLUN_FERTILIZER</x:f>
        <x:v>30360</x:v>
      </x:c>
      <x:c r="Q1594" s="268" t="n">
        <x:f>MIN(M1594,FARMER_HOURS)*FARMER_RATE+MAX(M1594-FARMER_HOURS,0)*TEMP_RATE</x:f>
        <x:v>53097.08921781599</x:v>
      </x:c>
      <x:c r="R1594" s="268" t="n">
        <x:f>O1594-P1594-Q1594-FIXED_COST</x:f>
        <x:v>7100.910782184008</x:v>
      </x:c>
      <x:c r="S1594" s="139" t="str">
        <x:f>IF(AND(L1594&lt;=TOTAL_BED_CAP,N1594&lt;=TEMP_WORKER_CAP),"YES","NO")</x:f>
        <x:v>YES</x:v>
      </x:c>
      <x:c r="T1594" s="139" t="n">
        <x:f>IF(S1594="YES",R1594,-1E+99)</x:f>
        <x:v>7100.910782184008</x:v>
      </x:c>
    </x:row>
    <x:row r="1595">
      <x:c r="A1595" s="139"/>
      <x:c r="B1595" s="139"/>
      <x:c r="C1595" s="139"/>
      <x:c r="D1595" s="139"/>
      <x:c r="E1595" s="139"/>
      <x:c r="F1595" s="139"/>
      <x:c r="G1595" s="139"/>
      <x:c r="H1595" s="139"/>
      <x:c r="I1595" s="266" t="n">
        <x:f>INT((ROW()-ROW($I$46))/((CARROT_CAP+1)*(MESCLUN_CAP+1)))</x:f>
        <x:v>2</x:v>
      </x:c>
      <x:c r="J1595" s="266" t="n">
        <x:f>MOD(INT((ROW()-ROW($I$46))/(MESCLUN_CAP+1)),CARROT_CAP+1)</x:f>
        <x:v>7</x:v>
      </x:c>
      <x:c r="K1595" s="266" t="n">
        <x:f>MOD(ROW()-ROW($I$46),MESCLUN_CAP+1)</x:f>
        <x:v>30</x:v>
      </x:c>
      <x:c r="L1595" s="266" t="n">
        <x:f>SUM(I1595:K1595)</x:f>
        <x:v>39</x:v>
      </x:c>
      <x:c r="M1595" s="267" t="n">
        <x:f>I1595*TOMATO_HOURS*WEEKS*(1+TOMATO_DIM)^I1595+J1595*CARROT_HOURS*WEEKS*(1+CARROT_DIM)^J1595+K1595*MESCLUN_HOURS*WEEKS*(1+MESCLUN_DIM)^K1595</x:f>
        <x:v>2427.1020442799713</x:v>
      </x:c>
      <x:c r="N1595" s="267" t="n">
        <x:f>MAX(M1595-FARMER_HOURS,0)/TEMP_HOURS_PER_WORKER</x:f>
        <x:v>1.1854875307499801</x:v>
      </x:c>
      <x:c r="O1595" s="268" t="n">
        <x:f>I1595*TOMATO_PRICE+J1595*CARROT_PRICE+K1595*MESCLUN_PRICE</x:f>
        <x:v>113258</x:v>
      </x:c>
      <x:c r="P1595" s="268" t="n">
        <x:f>I1595*TOMATO_FERTILIZER+J1595*CARROT_FERTILIZER+K1595*MESCLUN_FERTILIZER</x:f>
        <x:v>31240</x:v>
      </x:c>
      <x:c r="Q1595" s="268" t="n">
        <x:f>MIN(M1595,FARMER_HOURS)*FARMER_RATE+MAX(M1595-FARMER_HOURS,0)*TEMP_RATE</x:f>
        <x:v>54637.1882687495</x:v>
      </x:c>
      <x:c r="R1595" s="268" t="n">
        <x:f>O1595-P1595-Q1595-FIXED_COST</x:f>
        <x:v>7380.811731250498</x:v>
      </x:c>
      <x:c r="S1595" s="139" t="str">
        <x:f>IF(AND(L1595&lt;=TOTAL_BED_CAP,N1595&lt;=TEMP_WORKER_CAP),"YES","NO")</x:f>
        <x:v>YES</x:v>
      </x:c>
      <x:c r="T1595" s="139" t="n">
        <x:f>IF(S1595="YES",R1595,-1E+99)</x:f>
        <x:v>7380.811731250498</x:v>
      </x:c>
    </x:row>
    <x:row r="1596">
      <x:c r="A1596" s="139"/>
      <x:c r="B1596" s="139"/>
      <x:c r="C1596" s="139"/>
      <x:c r="D1596" s="139"/>
      <x:c r="E1596" s="139"/>
      <x:c r="F1596" s="139"/>
      <x:c r="G1596" s="139"/>
      <x:c r="H1596" s="139"/>
      <x:c r="I1596" s="266" t="n">
        <x:f>INT((ROW()-ROW($I$46))/((CARROT_CAP+1)*(MESCLUN_CAP+1)))</x:f>
        <x:v>2</x:v>
      </x:c>
      <x:c r="J1596" s="266" t="n">
        <x:f>MOD(INT((ROW()-ROW($I$46))/(MESCLUN_CAP+1)),CARROT_CAP+1)</x:f>
        <x:v>8</x:v>
      </x:c>
      <x:c r="K1596" s="266" t="n">
        <x:f>MOD(ROW()-ROW($I$46),MESCLUN_CAP+1)</x:f>
        <x:v>0</x:v>
      </x:c>
      <x:c r="L1596" s="266" t="n">
        <x:f>SUM(I1596:K1596)</x:f>
        <x:v>10</x:v>
      </x:c>
      <x:c r="M1596" s="267" t="n">
        <x:f>I1596*TOMATO_HOURS*WEEKS*(1+TOMATO_DIM)^I1596+J1596*CARROT_HOURS*WEEKS*(1+CARROT_DIM)^J1596+K1596*MESCLUN_HOURS*WEEKS*(1+MESCLUN_DIM)^K1596</x:f>
        <x:v>510.2166954023802</x:v>
      </x:c>
      <x:c r="N1596" s="267" t="n">
        <x:f>MAX(M1596-FARMER_HOURS,0)/TEMP_HOURS_PER_WORKER</x:f>
        <x:v>0</x:v>
      </x:c>
      <x:c r="O1596" s="268" t="n">
        <x:f>I1596*TOMATO_PRICE+J1596*CARROT_PRICE+K1596*MESCLUN_PRICE</x:f>
        <x:v>34352</x:v>
      </x:c>
      <x:c r="P1596" s="268" t="n">
        <x:f>I1596*TOMATO_FERTILIZER+J1596*CARROT_FERTILIZER+K1596*MESCLUN_FERTILIZER</x:f>
        <x:v>5280</x:v>
      </x:c>
      <x:c r="Q1596" s="268" t="n">
        <x:f>MIN(M1596,FARMER_HOURS)*FARMER_RATE+MAX(M1596-FARMER_HOURS,0)*TEMP_RATE</x:f>
        <x:v>17715.857479249313</x:v>
      </x:c>
      <x:c r="R1596" s="268" t="n">
        <x:f>O1596-P1596-Q1596-FIXED_COST</x:f>
        <x:v>-8643.857479249313</x:v>
      </x:c>
      <x:c r="S1596" s="139" t="str">
        <x:f>IF(AND(L1596&lt;=TOTAL_BED_CAP,N1596&lt;=TEMP_WORKER_CAP),"YES","NO")</x:f>
        <x:v>YES</x:v>
      </x:c>
      <x:c r="T1596" s="139" t="n">
        <x:f>IF(S1596="YES",R1596,-1E+99)</x:f>
        <x:v>-8643.857479249313</x:v>
      </x:c>
    </x:row>
    <x:row r="1597">
      <x:c r="A1597" s="139"/>
      <x:c r="B1597" s="139"/>
      <x:c r="C1597" s="139"/>
      <x:c r="D1597" s="139"/>
      <x:c r="E1597" s="139"/>
      <x:c r="F1597" s="139"/>
      <x:c r="G1597" s="139"/>
      <x:c r="H1597" s="139"/>
      <x:c r="I1597" s="266" t="n">
        <x:f>INT((ROW()-ROW($I$46))/((CARROT_CAP+1)*(MESCLUN_CAP+1)))</x:f>
        <x:v>2</x:v>
      </x:c>
      <x:c r="J1597" s="266" t="n">
        <x:f>MOD(INT((ROW()-ROW($I$46))/(MESCLUN_CAP+1)),CARROT_CAP+1)</x:f>
        <x:v>8</x:v>
      </x:c>
      <x:c r="K1597" s="266" t="n">
        <x:f>MOD(ROW()-ROW($I$46),MESCLUN_CAP+1)</x:f>
        <x:v>1</x:v>
      </x:c>
      <x:c r="L1597" s="266" t="n">
        <x:f>SUM(I1597:K1597)</x:f>
        <x:v>11</x:v>
      </x:c>
      <x:c r="M1597" s="267" t="n">
        <x:f>I1597*TOMATO_HOURS*WEEKS*(1+TOMATO_DIM)^I1597+J1597*CARROT_HOURS*WEEKS*(1+CARROT_DIM)^J1597+K1597*MESCLUN_HOURS*WEEKS*(1+MESCLUN_DIM)^K1597</x:f>
        <x:v>555.7791954023802</x:v>
      </x:c>
      <x:c r="N1597" s="267" t="n">
        <x:f>MAX(M1597-FARMER_HOURS,0)/TEMP_HOURS_PER_WORKER</x:f>
        <x:v>0</x:v>
      </x:c>
      <x:c r="O1597" s="268" t="n">
        <x:f>I1597*TOMATO_PRICE+J1597*CARROT_PRICE+K1597*MESCLUN_PRICE</x:f>
        <x:v>37052</x:v>
      </x:c>
      <x:c r="P1597" s="268" t="n">
        <x:f>I1597*TOMATO_FERTILIZER+J1597*CARROT_FERTILIZER+K1597*MESCLUN_FERTILIZER</x:f>
        <x:v>6160</x:v>
      </x:c>
      <x:c r="Q1597" s="268" t="n">
        <x:f>MIN(M1597,FARMER_HOURS)*FARMER_RATE+MAX(M1597-FARMER_HOURS,0)*TEMP_RATE</x:f>
        <x:v>19297.888729249313</x:v>
      </x:c>
      <x:c r="R1597" s="268" t="n">
        <x:f>O1597-P1597-Q1597-FIXED_COST</x:f>
        <x:v>-8405.888729249313</x:v>
      </x:c>
      <x:c r="S1597" s="139" t="str">
        <x:f>IF(AND(L1597&lt;=TOTAL_BED_CAP,N1597&lt;=TEMP_WORKER_CAP),"YES","NO")</x:f>
        <x:v>YES</x:v>
      </x:c>
      <x:c r="T1597" s="139" t="n">
        <x:f>IF(S1597="YES",R1597,-1E+99)</x:f>
        <x:v>-8405.888729249313</x:v>
      </x:c>
    </x:row>
    <x:row r="1598">
      <x:c r="A1598" s="139"/>
      <x:c r="B1598" s="139"/>
      <x:c r="C1598" s="139"/>
      <x:c r="D1598" s="139"/>
      <x:c r="E1598" s="139"/>
      <x:c r="F1598" s="139"/>
      <x:c r="G1598" s="139"/>
      <x:c r="H1598" s="139"/>
      <x:c r="I1598" s="266" t="n">
        <x:f>INT((ROW()-ROW($I$46))/((CARROT_CAP+1)*(MESCLUN_CAP+1)))</x:f>
        <x:v>2</x:v>
      </x:c>
      <x:c r="J1598" s="266" t="n">
        <x:f>MOD(INT((ROW()-ROW($I$46))/(MESCLUN_CAP+1)),CARROT_CAP+1)</x:f>
        <x:v>8</x:v>
      </x:c>
      <x:c r="K1598" s="266" t="n">
        <x:f>MOD(ROW()-ROW($I$46),MESCLUN_CAP+1)</x:f>
        <x:v>2</x:v>
      </x:c>
      <x:c r="L1598" s="266" t="n">
        <x:f>SUM(I1598:K1598)</x:f>
        <x:v>12</x:v>
      </x:c>
      <x:c r="M1598" s="267" t="n">
        <x:f>I1598*TOMATO_HOURS*WEEKS*(1+TOMATO_DIM)^I1598+J1598*CARROT_HOURS*WEEKS*(1+CARROT_DIM)^J1598+K1598*MESCLUN_HOURS*WEEKS*(1+MESCLUN_DIM)^K1598</x:f>
        <x:v>602.4807579023802</x:v>
      </x:c>
      <x:c r="N1598" s="267" t="n">
        <x:f>MAX(M1598-FARMER_HOURS,0)/TEMP_HOURS_PER_WORKER</x:f>
        <x:v>0</x:v>
      </x:c>
      <x:c r="O1598" s="268" t="n">
        <x:f>I1598*TOMATO_PRICE+J1598*CARROT_PRICE+K1598*MESCLUN_PRICE</x:f>
        <x:v>39752</x:v>
      </x:c>
      <x:c r="P1598" s="268" t="n">
        <x:f>I1598*TOMATO_FERTILIZER+J1598*CARROT_FERTILIZER+K1598*MESCLUN_FERTILIZER</x:f>
        <x:v>7040</x:v>
      </x:c>
      <x:c r="Q1598" s="268" t="n">
        <x:f>MIN(M1598,FARMER_HOURS)*FARMER_RATE+MAX(M1598-FARMER_HOURS,0)*TEMP_RATE</x:f>
        <x:v>20919.470760499313</x:v>
      </x:c>
      <x:c r="R1598" s="268" t="n">
        <x:f>O1598-P1598-Q1598-FIXED_COST</x:f>
        <x:v>-8207.470760499313</x:v>
      </x:c>
      <x:c r="S1598" s="139" t="str">
        <x:f>IF(AND(L1598&lt;=TOTAL_BED_CAP,N1598&lt;=TEMP_WORKER_CAP),"YES","NO")</x:f>
        <x:v>YES</x:v>
      </x:c>
      <x:c r="T1598" s="139" t="n">
        <x:f>IF(S1598="YES",R1598,-1E+99)</x:f>
        <x:v>-8207.470760499313</x:v>
      </x:c>
    </x:row>
    <x:row r="1599">
      <x:c r="A1599" s="139"/>
      <x:c r="B1599" s="139"/>
      <x:c r="C1599" s="139"/>
      <x:c r="D1599" s="139"/>
      <x:c r="E1599" s="139"/>
      <x:c r="F1599" s="139"/>
      <x:c r="G1599" s="139"/>
      <x:c r="H1599" s="139"/>
      <x:c r="I1599" s="266" t="n">
        <x:f>INT((ROW()-ROW($I$46))/((CARROT_CAP+1)*(MESCLUN_CAP+1)))</x:f>
        <x:v>2</x:v>
      </x:c>
      <x:c r="J1599" s="266" t="n">
        <x:f>MOD(INT((ROW()-ROW($I$46))/(MESCLUN_CAP+1)),CARROT_CAP+1)</x:f>
        <x:v>8</x:v>
      </x:c>
      <x:c r="K1599" s="266" t="n">
        <x:f>MOD(ROW()-ROW($I$46),MESCLUN_CAP+1)</x:f>
        <x:v>3</x:v>
      </x:c>
      <x:c r="L1599" s="266" t="n">
        <x:f>SUM(I1599:K1599)</x:f>
        <x:v>13</x:v>
      </x:c>
      <x:c r="M1599" s="267" t="n">
        <x:f>I1599*TOMATO_HOURS*WEEKS*(1+TOMATO_DIM)^I1599+J1599*CARROT_HOURS*WEEKS*(1+CARROT_DIM)^J1599+K1599*MESCLUN_HOURS*WEEKS*(1+MESCLUN_DIM)^K1599</x:f>
        <x:v>650.3427403242551</x:v>
      </x:c>
      <x:c r="N1599" s="267" t="n">
        <x:f>MAX(M1599-FARMER_HOURS,0)/TEMP_HOURS_PER_WORKER</x:f>
        <x:v>0</x:v>
      </x:c>
      <x:c r="O1599" s="268" t="n">
        <x:f>I1599*TOMATO_PRICE+J1599*CARROT_PRICE+K1599*MESCLUN_PRICE</x:f>
        <x:v>42452</x:v>
      </x:c>
      <x:c r="P1599" s="268" t="n">
        <x:f>I1599*TOMATO_FERTILIZER+J1599*CARROT_FERTILIZER+K1599*MESCLUN_FERTILIZER</x:f>
        <x:v>7920</x:v>
      </x:c>
      <x:c r="Q1599" s="268" t="n">
        <x:f>MIN(M1599,FARMER_HOURS)*FARMER_RATE+MAX(M1599-FARMER_HOURS,0)*TEMP_RATE</x:f>
        <x:v>22581.345150147747</x:v>
      </x:c>
      <x:c r="R1599" s="268" t="n">
        <x:f>O1599-P1599-Q1599-FIXED_COST</x:f>
        <x:v>-8049.345150147747</x:v>
      </x:c>
      <x:c r="S1599" s="139" t="str">
        <x:f>IF(AND(L1599&lt;=TOTAL_BED_CAP,N1599&lt;=TEMP_WORKER_CAP),"YES","NO")</x:f>
        <x:v>YES</x:v>
      </x:c>
      <x:c r="T1599" s="139" t="n">
        <x:f>IF(S1599="YES",R1599,-1E+99)</x:f>
        <x:v>-8049.345150147747</x:v>
      </x:c>
    </x:row>
    <x:row r="1600">
      <x:c r="A1600" s="139"/>
      <x:c r="B1600" s="139"/>
      <x:c r="C1600" s="139"/>
      <x:c r="D1600" s="139"/>
      <x:c r="E1600" s="139"/>
      <x:c r="F1600" s="139"/>
      <x:c r="G1600" s="139"/>
      <x:c r="H1600" s="139"/>
      <x:c r="I1600" s="266" t="n">
        <x:f>INT((ROW()-ROW($I$46))/((CARROT_CAP+1)*(MESCLUN_CAP+1)))</x:f>
        <x:v>2</x:v>
      </x:c>
      <x:c r="J1600" s="266" t="n">
        <x:f>MOD(INT((ROW()-ROW($I$46))/(MESCLUN_CAP+1)),CARROT_CAP+1)</x:f>
        <x:v>8</x:v>
      </x:c>
      <x:c r="K1600" s="266" t="n">
        <x:f>MOD(ROW()-ROW($I$46),MESCLUN_CAP+1)</x:f>
        <x:v>4</x:v>
      </x:c>
      <x:c r="L1600" s="266" t="n">
        <x:f>SUM(I1600:K1600)</x:f>
        <x:v>14</x:v>
      </x:c>
      <x:c r="M1600" s="267" t="n">
        <x:f>I1600*TOMATO_HOURS*WEEKS*(1+TOMATO_DIM)^I1600+J1600*CARROT_HOURS*WEEKS*(1+CARROT_DIM)^J1600+K1600*MESCLUN_HOURS*WEEKS*(1+MESCLUN_DIM)^K1600</x:f>
        <x:v>699.3868560469114</x:v>
      </x:c>
      <x:c r="N1600" s="267" t="n">
        <x:f>MAX(M1600-FARMER_HOURS,0)/TEMP_HOURS_PER_WORKER</x:f>
        <x:v>0</x:v>
      </x:c>
      <x:c r="O1600" s="268" t="n">
        <x:f>I1600*TOMATO_PRICE+J1600*CARROT_PRICE+K1600*MESCLUN_PRICE</x:f>
        <x:v>45152</x:v>
      </x:c>
      <x:c r="P1600" s="268" t="n">
        <x:f>I1600*TOMATO_FERTILIZER+J1600*CARROT_FERTILIZER+K1600*MESCLUN_FERTILIZER</x:f>
        <x:v>8800</x:v>
      </x:c>
      <x:c r="Q1600" s="268" t="n">
        <x:f>MIN(M1600,FARMER_HOURS)*FARMER_RATE+MAX(M1600-FARMER_HOURS,0)*TEMP_RATE</x:f>
        <x:v>24284.2658349622</x:v>
      </x:c>
      <x:c r="R1600" s="268" t="n">
        <x:f>O1600-P1600-Q1600-FIXED_COST</x:f>
        <x:v>-7932.2658349622</x:v>
      </x:c>
      <x:c r="S1600" s="139" t="str">
        <x:f>IF(AND(L1600&lt;=TOTAL_BED_CAP,N1600&lt;=TEMP_WORKER_CAP),"YES","NO")</x:f>
        <x:v>YES</x:v>
      </x:c>
      <x:c r="T1600" s="139" t="n">
        <x:f>IF(S1600="YES",R1600,-1E+99)</x:f>
        <x:v>-7932.2658349622</x:v>
      </x:c>
    </x:row>
    <x:row r="1601">
      <x:c r="A1601" s="139"/>
      <x:c r="B1601" s="139"/>
      <x:c r="C1601" s="139"/>
      <x:c r="D1601" s="139"/>
      <x:c r="E1601" s="139"/>
      <x:c r="F1601" s="139"/>
      <x:c r="G1601" s="139"/>
      <x:c r="H1601" s="139"/>
      <x:c r="I1601" s="266" t="n">
        <x:f>INT((ROW()-ROW($I$46))/((CARROT_CAP+1)*(MESCLUN_CAP+1)))</x:f>
        <x:v>2</x:v>
      </x:c>
      <x:c r="J1601" s="266" t="n">
        <x:f>MOD(INT((ROW()-ROW($I$46))/(MESCLUN_CAP+1)),CARROT_CAP+1)</x:f>
        <x:v>8</x:v>
      </x:c>
      <x:c r="K1601" s="266" t="n">
        <x:f>MOD(ROW()-ROW($I$46),MESCLUN_CAP+1)</x:f>
        <x:v>5</x:v>
      </x:c>
      <x:c r="L1601" s="266" t="n">
        <x:f>SUM(I1601:K1601)</x:f>
        <x:v>15</x:v>
      </x:c>
      <x:c r="M1601" s="267" t="n">
        <x:f>I1601*TOMATO_HOURS*WEEKS*(1+TOMATO_DIM)^I1601+J1601*CARROT_HOURS*WEEKS*(1+CARROT_DIM)^J1601+K1601*MESCLUN_HOURS*WEEKS*(1+MESCLUN_DIM)^K1601</x:f>
        <x:v>749.635179968115</x:v>
      </x:c>
      <x:c r="N1601" s="267" t="n">
        <x:f>MAX(M1601-FARMER_HOURS,0)/TEMP_HOURS_PER_WORKER</x:f>
        <x:v>0.02057998608896878</x:v>
      </x:c>
      <x:c r="O1601" s="268" t="n">
        <x:f>I1601*TOMATO_PRICE+J1601*CARROT_PRICE+K1601*MESCLUN_PRICE</x:f>
        <x:v>47852</x:v>
      </x:c>
      <x:c r="P1601" s="268" t="n">
        <x:f>I1601*TOMATO_FERTILIZER+J1601*CARROT_FERTILIZER+K1601*MESCLUN_FERTILIZER</x:f>
        <x:v>9680</x:v>
      </x:c>
      <x:c r="Q1601" s="268" t="n">
        <x:f>MIN(M1601,FARMER_HOURS)*FARMER_RATE+MAX(M1601-FARMER_HOURS,0)*TEMP_RATE</x:f>
        <x:v>25514.499652224218</x:v>
      </x:c>
      <x:c r="R1601" s="268" t="n">
        <x:f>O1601-P1601-Q1601-FIXED_COST</x:f>
        <x:v>-7342.499652224218</x:v>
      </x:c>
      <x:c r="S1601" s="139" t="str">
        <x:f>IF(AND(L1601&lt;=TOTAL_BED_CAP,N1601&lt;=TEMP_WORKER_CAP),"YES","NO")</x:f>
        <x:v>YES</x:v>
      </x:c>
      <x:c r="T1601" s="139" t="n">
        <x:f>IF(S1601="YES",R1601,-1E+99)</x:f>
        <x:v>-7342.499652224218</x:v>
      </x:c>
    </x:row>
    <x:row r="1602">
      <x:c r="A1602" s="139"/>
      <x:c r="B1602" s="139"/>
      <x:c r="C1602" s="139"/>
      <x:c r="D1602" s="139"/>
      <x:c r="E1602" s="139"/>
      <x:c r="F1602" s="139"/>
      <x:c r="G1602" s="139"/>
      <x:c r="H1602" s="139"/>
      <x:c r="I1602" s="266" t="n">
        <x:f>INT((ROW()-ROW($I$46))/((CARROT_CAP+1)*(MESCLUN_CAP+1)))</x:f>
        <x:v>2</x:v>
      </x:c>
      <x:c r="J1602" s="266" t="n">
        <x:f>MOD(INT((ROW()-ROW($I$46))/(MESCLUN_CAP+1)),CARROT_CAP+1)</x:f>
        <x:v>8</x:v>
      </x:c>
      <x:c r="K1602" s="266" t="n">
        <x:f>MOD(ROW()-ROW($I$46),MESCLUN_CAP+1)</x:f>
        <x:v>6</x:v>
      </x:c>
      <x:c r="L1602" s="266" t="n">
        <x:f>SUM(I1602:K1602)</x:f>
        <x:v>16</x:v>
      </x:c>
      <x:c r="M1602" s="267" t="n">
        <x:f>I1602*TOMATO_HOURS*WEEKS*(1+TOMATO_DIM)^I1602+J1602*CARROT_HOURS*WEEKS*(1+CARROT_DIM)^J1602+K1602*MESCLUN_HOURS*WEEKS*(1+MESCLUN_DIM)^K1602</x:f>
        <x:v>801.1101541497479</x:v>
      </x:c>
      <x:c r="N1602" s="267" t="n">
        <x:f>MAX(M1602-FARMER_HOURS,0)/TEMP_HOURS_PER_WORKER</x:f>
        <x:v>0.05632649593732495</x:v>
      </x:c>
      <x:c r="O1602" s="268" t="n">
        <x:f>I1602*TOMATO_PRICE+J1602*CARROT_PRICE+K1602*MESCLUN_PRICE</x:f>
        <x:v>50552</x:v>
      </x:c>
      <x:c r="P1602" s="268" t="n">
        <x:f>I1602*TOMATO_FERTILIZER+J1602*CARROT_FERTILIZER+K1602*MESCLUN_FERTILIZER</x:f>
        <x:v>10560</x:v>
      </x:c>
      <x:c r="Q1602" s="268" t="n">
        <x:f>MIN(M1602,FARMER_HOURS)*FARMER_RATE+MAX(M1602-FARMER_HOURS,0)*TEMP_RATE</x:f>
        <x:v>26408.162398433124</x:v>
      </x:c>
      <x:c r="R1602" s="268" t="n">
        <x:f>O1602-P1602-Q1602-FIXED_COST</x:f>
        <x:v>-6416.162398433124</x:v>
      </x:c>
      <x:c r="S1602" s="139" t="str">
        <x:f>IF(AND(L1602&lt;=TOTAL_BED_CAP,N1602&lt;=TEMP_WORKER_CAP),"YES","NO")</x:f>
        <x:v>YES</x:v>
      </x:c>
      <x:c r="T1602" s="139" t="n">
        <x:f>IF(S1602="YES",R1602,-1E+99)</x:f>
        <x:v>-6416.162398433124</x:v>
      </x:c>
    </x:row>
    <x:row r="1603">
      <x:c r="A1603" s="139"/>
      <x:c r="B1603" s="139"/>
      <x:c r="C1603" s="139"/>
      <x:c r="D1603" s="139"/>
      <x:c r="E1603" s="139"/>
      <x:c r="F1603" s="139"/>
      <x:c r="G1603" s="139"/>
      <x:c r="H1603" s="139"/>
      <x:c r="I1603" s="266" t="n">
        <x:f>INT((ROW()-ROW($I$46))/((CARROT_CAP+1)*(MESCLUN_CAP+1)))</x:f>
        <x:v>2</x:v>
      </x:c>
      <x:c r="J1603" s="266" t="n">
        <x:f>MOD(INT((ROW()-ROW($I$46))/(MESCLUN_CAP+1)),CARROT_CAP+1)</x:f>
        <x:v>8</x:v>
      </x:c>
      <x:c r="K1603" s="266" t="n">
        <x:f>MOD(ROW()-ROW($I$46),MESCLUN_CAP+1)</x:f>
        <x:v>7</x:v>
      </x:c>
      <x:c r="L1603" s="266" t="n">
        <x:f>SUM(I1603:K1603)</x:f>
        <x:v>17</x:v>
      </x:c>
      <x:c r="M1603" s="267" t="n">
        <x:f>I1603*TOMATO_HOURS*WEEKS*(1+TOMATO_DIM)^I1603+J1603*CARROT_HOURS*WEEKS*(1+CARROT_DIM)^J1603+K1603*MESCLUN_HOURS*WEEKS*(1+MESCLUN_DIM)^K1603</x:f>
        <x:v>853.8345935477084</x:v>
      </x:c>
      <x:c r="N1603" s="267" t="n">
        <x:f>MAX(M1603-FARMER_HOURS,0)/TEMP_HOURS_PER_WORKER</x:f>
        <x:v>0.09294068996368642</x:v>
      </x:c>
      <x:c r="O1603" s="268" t="n">
        <x:f>I1603*TOMATO_PRICE+J1603*CARROT_PRICE+K1603*MESCLUN_PRICE</x:f>
        <x:v>53252</x:v>
      </x:c>
      <x:c r="P1603" s="268" t="n">
        <x:f>I1603*TOMATO_FERTILIZER+J1603*CARROT_FERTILIZER+K1603*MESCLUN_FERTILIZER</x:f>
        <x:v>11440</x:v>
      </x:c>
      <x:c r="Q1603" s="268" t="n">
        <x:f>MIN(M1603,FARMER_HOURS)*FARMER_RATE+MAX(M1603-FARMER_HOURS,0)*TEMP_RATE</x:f>
        <x:v>27323.51724909216</x:v>
      </x:c>
      <x:c r="R1603" s="268" t="n">
        <x:f>O1603-P1603-Q1603-FIXED_COST</x:f>
        <x:v>-5511.517249092161</x:v>
      </x:c>
      <x:c r="S1603" s="139" t="str">
        <x:f>IF(AND(L1603&lt;=TOTAL_BED_CAP,N1603&lt;=TEMP_WORKER_CAP),"YES","NO")</x:f>
        <x:v>YES</x:v>
      </x:c>
      <x:c r="T1603" s="139" t="n">
        <x:f>IF(S1603="YES",R1603,-1E+99)</x:f>
        <x:v>-5511.517249092161</x:v>
      </x:c>
    </x:row>
    <x:row r="1604">
      <x:c r="A1604" s="139"/>
      <x:c r="B1604" s="139"/>
      <x:c r="C1604" s="139"/>
      <x:c r="D1604" s="139"/>
      <x:c r="E1604" s="139"/>
      <x:c r="F1604" s="139"/>
      <x:c r="G1604" s="139"/>
      <x:c r="H1604" s="139"/>
      <x:c r="I1604" s="266" t="n">
        <x:f>INT((ROW()-ROW($I$46))/((CARROT_CAP+1)*(MESCLUN_CAP+1)))</x:f>
        <x:v>2</x:v>
      </x:c>
      <x:c r="J1604" s="266" t="n">
        <x:f>MOD(INT((ROW()-ROW($I$46))/(MESCLUN_CAP+1)),CARROT_CAP+1)</x:f>
        <x:v>8</x:v>
      </x:c>
      <x:c r="K1604" s="266" t="n">
        <x:f>MOD(ROW()-ROW($I$46),MESCLUN_CAP+1)</x:f>
        <x:v>8</x:v>
      </x:c>
      <x:c r="L1604" s="266" t="n">
        <x:f>SUM(I1604:K1604)</x:f>
        <x:v>18</x:v>
      </x:c>
      <x:c r="M1604" s="267" t="n">
        <x:f>I1604*TOMATO_HOURS*WEEKS*(1+TOMATO_DIM)^I1604+J1604*CARROT_HOURS*WEEKS*(1+CARROT_DIM)^J1604+K1604*MESCLUN_HOURS*WEEKS*(1+MESCLUN_DIM)^K1604</x:f>
        <x:v>907.8316918276885</x:v>
      </x:c>
      <x:c r="N1604" s="267" t="n">
        <x:f>MAX(M1604-FARMER_HOURS,0)/TEMP_HOURS_PER_WORKER</x:f>
        <x:v>0.13043867488033922</x:v>
      </x:c>
      <x:c r="O1604" s="268" t="n">
        <x:f>I1604*TOMATO_PRICE+J1604*CARROT_PRICE+K1604*MESCLUN_PRICE</x:f>
        <x:v>55952</x:v>
      </x:c>
      <x:c r="P1604" s="268" t="n">
        <x:f>I1604*TOMATO_FERTILIZER+J1604*CARROT_FERTILIZER+K1604*MESCLUN_FERTILIZER</x:f>
        <x:v>12320</x:v>
      </x:c>
      <x:c r="Q1604" s="268" t="n">
        <x:f>MIN(M1604,FARMER_HOURS)*FARMER_RATE+MAX(M1604-FARMER_HOURS,0)*TEMP_RATE</x:f>
        <x:v>28260.96687200848</x:v>
      </x:c>
      <x:c r="R1604" s="268" t="n">
        <x:f>O1604-P1604-Q1604-FIXED_COST</x:f>
        <x:v>-4628.966872008481</x:v>
      </x:c>
      <x:c r="S1604" s="139" t="str">
        <x:f>IF(AND(L1604&lt;=TOTAL_BED_CAP,N1604&lt;=TEMP_WORKER_CAP),"YES","NO")</x:f>
        <x:v>YES</x:v>
      </x:c>
      <x:c r="T1604" s="139" t="n">
        <x:f>IF(S1604="YES",R1604,-1E+99)</x:f>
        <x:v>-4628.966872008481</x:v>
      </x:c>
    </x:row>
    <x:row r="1605">
      <x:c r="A1605" s="139"/>
      <x:c r="B1605" s="139"/>
      <x:c r="C1605" s="139"/>
      <x:c r="D1605" s="139"/>
      <x:c r="E1605" s="139"/>
      <x:c r="F1605" s="139"/>
      <x:c r="G1605" s="139"/>
      <x:c r="H1605" s="139"/>
      <x:c r="I1605" s="266" t="n">
        <x:f>INT((ROW()-ROW($I$46))/((CARROT_CAP+1)*(MESCLUN_CAP+1)))</x:f>
        <x:v>2</x:v>
      </x:c>
      <x:c r="J1605" s="266" t="n">
        <x:f>MOD(INT((ROW()-ROW($I$46))/(MESCLUN_CAP+1)),CARROT_CAP+1)</x:f>
        <x:v>8</x:v>
      </x:c>
      <x:c r="K1605" s="266" t="n">
        <x:f>MOD(ROW()-ROW($I$46),MESCLUN_CAP+1)</x:f>
        <x:v>9</x:v>
      </x:c>
      <x:c r="L1605" s="266" t="n">
        <x:f>SUM(I1605:K1605)</x:f>
        <x:v>19</x:v>
      </x:c>
      <x:c r="M1605" s="267" t="n">
        <x:f>I1605*TOMATO_HOURS*WEEKS*(1+TOMATO_DIM)^I1605+J1605*CARROT_HOURS*WEEKS*(1+CARROT_DIM)^J1605+K1605*MESCLUN_HOURS*WEEKS*(1+MESCLUN_DIM)^K1605</x:f>
        <x:v>963.1250272680829</x:v>
      </x:c>
      <x:c r="N1605" s="267" t="n">
        <x:f>MAX(M1605-FARMER_HOURS,0)/TEMP_HOURS_PER_WORKER</x:f>
        <x:v>0.16883682449172427</x:v>
      </x:c>
      <x:c r="O1605" s="268" t="n">
        <x:f>I1605*TOMATO_PRICE+J1605*CARROT_PRICE+K1605*MESCLUN_PRICE</x:f>
        <x:v>58652</x:v>
      </x:c>
      <x:c r="P1605" s="268" t="n">
        <x:f>I1605*TOMATO_FERTILIZER+J1605*CARROT_FERTILIZER+K1605*MESCLUN_FERTILIZER</x:f>
        <x:v>13200</x:v>
      </x:c>
      <x:c r="Q1605" s="268" t="n">
        <x:f>MIN(M1605,FARMER_HOURS)*FARMER_RATE+MAX(M1605-FARMER_HOURS,0)*TEMP_RATE</x:f>
        <x:v>29220.920612293106</x:v>
      </x:c>
      <x:c r="R1605" s="268" t="n">
        <x:f>O1605-P1605-Q1605-FIXED_COST</x:f>
        <x:v>-3768.9206122931064</x:v>
      </x:c>
      <x:c r="S1605" s="139" t="str">
        <x:f>IF(AND(L1605&lt;=TOTAL_BED_CAP,N1605&lt;=TEMP_WORKER_CAP),"YES","NO")</x:f>
        <x:v>YES</x:v>
      </x:c>
      <x:c r="T1605" s="139" t="n">
        <x:f>IF(S1605="YES",R1605,-1E+99)</x:f>
        <x:v>-3768.9206122931064</x:v>
      </x:c>
    </x:row>
    <x:row r="1606">
      <x:c r="A1606" s="139"/>
      <x:c r="B1606" s="139"/>
      <x:c r="C1606" s="139"/>
      <x:c r="D1606" s="139"/>
      <x:c r="E1606" s="139"/>
      <x:c r="F1606" s="139"/>
      <x:c r="G1606" s="139"/>
      <x:c r="H1606" s="139"/>
      <x:c r="I1606" s="266" t="n">
        <x:f>INT((ROW()-ROW($I$46))/((CARROT_CAP+1)*(MESCLUN_CAP+1)))</x:f>
        <x:v>2</x:v>
      </x:c>
      <x:c r="J1606" s="266" t="n">
        <x:f>MOD(INT((ROW()-ROW($I$46))/(MESCLUN_CAP+1)),CARROT_CAP+1)</x:f>
        <x:v>8</x:v>
      </x:c>
      <x:c r="K1606" s="266" t="n">
        <x:f>MOD(ROW()-ROW($I$46),MESCLUN_CAP+1)</x:f>
        <x:v>10</x:v>
      </x:c>
      <x:c r="L1606" s="266" t="n">
        <x:f>SUM(I1606:K1606)</x:f>
        <x:v>20</x:v>
      </x:c>
      <x:c r="M1606" s="267" t="n">
        <x:f>I1606*TOMATO_HOURS*WEEKS*(1+TOMATO_DIM)^I1606+J1606*CARROT_HOURS*WEEKS*(1+CARROT_DIM)^J1606+K1606*MESCLUN_HOURS*WEEKS*(1+MESCLUN_DIM)^K1606</x:f>
        <x:v>1019.7385687512957</x:v>
      </x:c>
      <x:c r="N1606" s="267" t="n">
        <x:f>MAX(M1606-FARMER_HOURS,0)/TEMP_HOURS_PER_WORKER</x:f>
        <x:v>0.20815178385506647</x:v>
      </x:c>
      <x:c r="O1606" s="268" t="n">
        <x:f>I1606*TOMATO_PRICE+J1606*CARROT_PRICE+K1606*MESCLUN_PRICE</x:f>
        <x:v>61352</x:v>
      </x:c>
      <x:c r="P1606" s="268" t="n">
        <x:f>I1606*TOMATO_FERTILIZER+J1606*CARROT_FERTILIZER+K1606*MESCLUN_FERTILIZER</x:f>
        <x:v>14080</x:v>
      </x:c>
      <x:c r="Q1606" s="268" t="n">
        <x:f>MIN(M1606,FARMER_HOURS)*FARMER_RATE+MAX(M1606-FARMER_HOURS,0)*TEMP_RATE</x:f>
        <x:v>30203.79459637666</x:v>
      </x:c>
      <x:c r="R1606" s="268" t="n">
        <x:f>O1606-P1606-Q1606-FIXED_COST</x:f>
        <x:v>-2931.7945963766615</x:v>
      </x:c>
      <x:c r="S1606" s="139" t="str">
        <x:f>IF(AND(L1606&lt;=TOTAL_BED_CAP,N1606&lt;=TEMP_WORKER_CAP),"YES","NO")</x:f>
        <x:v>YES</x:v>
      </x:c>
      <x:c r="T1606" s="139" t="n">
        <x:f>IF(S1606="YES",R1606,-1E+99)</x:f>
        <x:v>-2931.7945963766615</x:v>
      </x:c>
    </x:row>
    <x:row r="1607">
      <x:c r="A1607" s="139"/>
      <x:c r="B1607" s="139"/>
      <x:c r="C1607" s="139"/>
      <x:c r="D1607" s="139"/>
      <x:c r="E1607" s="139"/>
      <x:c r="F1607" s="139"/>
      <x:c r="G1607" s="139"/>
      <x:c r="H1607" s="139"/>
      <x:c r="I1607" s="266" t="n">
        <x:f>INT((ROW()-ROW($I$46))/((CARROT_CAP+1)*(MESCLUN_CAP+1)))</x:f>
        <x:v>2</x:v>
      </x:c>
      <x:c r="J1607" s="266" t="n">
        <x:f>MOD(INT((ROW()-ROW($I$46))/(MESCLUN_CAP+1)),CARROT_CAP+1)</x:f>
        <x:v>8</x:v>
      </x:c>
      <x:c r="K1607" s="266" t="n">
        <x:f>MOD(ROW()-ROW($I$46),MESCLUN_CAP+1)</x:f>
        <x:v>11</x:v>
      </x:c>
      <x:c r="L1607" s="266" t="n">
        <x:f>SUM(I1607:K1607)</x:f>
        <x:v>21</x:v>
      </x:c>
      <x:c r="M1607" s="267" t="n">
        <x:f>I1607*TOMATO_HOURS*WEEKS*(1+TOMATO_DIM)^I1607+J1607*CARROT_HOURS*WEEKS*(1+CARROT_DIM)^J1607+K1607*MESCLUN_HOURS*WEEKS*(1+MESCLUN_DIM)^K1607</x:f>
        <x:v>1077.696681844735</x:v>
      </x:c>
      <x:c r="N1607" s="267" t="n">
        <x:f>MAX(M1607-FARMER_HOURS,0)/TEMP_HOURS_PER_WORKER</x:f>
        <x:v>0.24840047350328814</x:v>
      </x:c>
      <x:c r="O1607" s="268" t="n">
        <x:f>I1607*TOMATO_PRICE+J1607*CARROT_PRICE+K1607*MESCLUN_PRICE</x:f>
        <x:v>64052</x:v>
      </x:c>
      <x:c r="P1607" s="268" t="n">
        <x:f>I1607*TOMATO_FERTILIZER+J1607*CARROT_FERTILIZER+K1607*MESCLUN_FERTILIZER</x:f>
        <x:v>14960</x:v>
      </x:c>
      <x:c r="Q1607" s="268" t="n">
        <x:f>MIN(M1607,FARMER_HOURS)*FARMER_RATE+MAX(M1607-FARMER_HOURS,0)*TEMP_RATE</x:f>
        <x:v>31210.011837582206</x:v>
      </x:c>
      <x:c r="R1607" s="268" t="n">
        <x:f>O1607-P1607-Q1607-FIXED_COST</x:f>
        <x:v>-2118.0118375822058</x:v>
      </x:c>
      <x:c r="S1607" s="139" t="str">
        <x:f>IF(AND(L1607&lt;=TOTAL_BED_CAP,N1607&lt;=TEMP_WORKER_CAP),"YES","NO")</x:f>
        <x:v>YES</x:v>
      </x:c>
      <x:c r="T1607" s="139" t="n">
        <x:f>IF(S1607="YES",R1607,-1E+99)</x:f>
        <x:v>-2118.0118375822058</x:v>
      </x:c>
    </x:row>
    <x:row r="1608">
      <x:c r="A1608" s="139"/>
      <x:c r="B1608" s="139"/>
      <x:c r="C1608" s="139"/>
      <x:c r="D1608" s="139"/>
      <x:c r="E1608" s="139"/>
      <x:c r="F1608" s="139"/>
      <x:c r="G1608" s="139"/>
      <x:c r="H1608" s="139"/>
      <x:c r="I1608" s="266" t="n">
        <x:f>INT((ROW()-ROW($I$46))/((CARROT_CAP+1)*(MESCLUN_CAP+1)))</x:f>
        <x:v>2</x:v>
      </x:c>
      <x:c r="J1608" s="266" t="n">
        <x:f>MOD(INT((ROW()-ROW($I$46))/(MESCLUN_CAP+1)),CARROT_CAP+1)</x:f>
        <x:v>8</x:v>
      </x:c>
      <x:c r="K1608" s="266" t="n">
        <x:f>MOD(ROW()-ROW($I$46),MESCLUN_CAP+1)</x:f>
        <x:v>12</x:v>
      </x:c>
      <x:c r="L1608" s="266" t="n">
        <x:f>SUM(I1608:K1608)</x:f>
        <x:v>22</x:v>
      </x:c>
      <x:c r="M1608" s="267" t="n">
        <x:f>I1608*TOMATO_HOURS*WEEKS*(1+TOMATO_DIM)^I1608+J1608*CARROT_HOURS*WEEKS*(1+CARROT_DIM)^J1608+K1608*MESCLUN_HOURS*WEEKS*(1+MESCLUN_DIM)^K1608</x:f>
        <x:v>1137.0241349727992</x:v>
      </x:c>
      <x:c r="N1608" s="267" t="n">
        <x:f>MAX(M1608-FARMER_HOURS,0)/TEMP_HOURS_PER_WORKER</x:f>
        <x:v>0.28960009373111056</x:v>
      </x:c>
      <x:c r="O1608" s="268" t="n">
        <x:f>I1608*TOMATO_PRICE+J1608*CARROT_PRICE+K1608*MESCLUN_PRICE</x:f>
        <x:v>66752</x:v>
      </x:c>
      <x:c r="P1608" s="268" t="n">
        <x:f>I1608*TOMATO_FERTILIZER+J1608*CARROT_FERTILIZER+K1608*MESCLUN_FERTILIZER</x:f>
        <x:v>15840</x:v>
      </x:c>
      <x:c r="Q1608" s="268" t="n">
        <x:f>MIN(M1608,FARMER_HOURS)*FARMER_RATE+MAX(M1608-FARMER_HOURS,0)*TEMP_RATE</x:f>
        <x:v>32240.002343277763</x:v>
      </x:c>
      <x:c r="R1608" s="268" t="n">
        <x:f>O1608-P1608-Q1608-FIXED_COST</x:f>
        <x:v>-1328.0023432777634</x:v>
      </x:c>
      <x:c r="S1608" s="139" t="str">
        <x:f>IF(AND(L1608&lt;=TOTAL_BED_CAP,N1608&lt;=TEMP_WORKER_CAP),"YES","NO")</x:f>
        <x:v>YES</x:v>
      </x:c>
      <x:c r="T1608" s="139" t="n">
        <x:f>IF(S1608="YES",R1608,-1E+99)</x:f>
        <x:v>-1328.0023432777634</x:v>
      </x:c>
    </x:row>
    <x:row r="1609">
      <x:c r="A1609" s="139"/>
      <x:c r="B1609" s="139"/>
      <x:c r="C1609" s="139"/>
      <x:c r="D1609" s="139"/>
      <x:c r="E1609" s="139"/>
      <x:c r="F1609" s="139"/>
      <x:c r="G1609" s="139"/>
      <x:c r="H1609" s="139"/>
      <x:c r="I1609" s="266" t="n">
        <x:f>INT((ROW()-ROW($I$46))/((CARROT_CAP+1)*(MESCLUN_CAP+1)))</x:f>
        <x:v>2</x:v>
      </x:c>
      <x:c r="J1609" s="266" t="n">
        <x:f>MOD(INT((ROW()-ROW($I$46))/(MESCLUN_CAP+1)),CARROT_CAP+1)</x:f>
        <x:v>8</x:v>
      </x:c>
      <x:c r="K1609" s="266" t="n">
        <x:f>MOD(ROW()-ROW($I$46),MESCLUN_CAP+1)</x:f>
        <x:v>13</x:v>
      </x:c>
      <x:c r="L1609" s="266" t="n">
        <x:f>SUM(I1609:K1609)</x:f>
        <x:v>23</x:v>
      </x:c>
      <x:c r="M1609" s="267" t="n">
        <x:f>I1609*TOMATO_HOURS*WEEKS*(1+TOMATO_DIM)^I1609+J1609*CARROT_HOURS*WEEKS*(1+CARROT_DIM)^J1609+K1609*MESCLUN_HOURS*WEEKS*(1+MESCLUN_DIM)^K1609</x:f>
        <x:v>1197.7461056811835</x:v>
      </x:c>
      <x:c r="N1609" s="267" t="n">
        <x:f>MAX(M1609-FARMER_HOURS,0)/TEMP_HOURS_PER_WORKER</x:f>
        <x:v>0.3317681289452663</x:v>
      </x:c>
      <x:c r="O1609" s="268" t="n">
        <x:f>I1609*TOMATO_PRICE+J1609*CARROT_PRICE+K1609*MESCLUN_PRICE</x:f>
        <x:v>69452</x:v>
      </x:c>
      <x:c r="P1609" s="268" t="n">
        <x:f>I1609*TOMATO_FERTILIZER+J1609*CARROT_FERTILIZER+K1609*MESCLUN_FERTILIZER</x:f>
        <x:v>16720</x:v>
      </x:c>
      <x:c r="Q1609" s="268" t="n">
        <x:f>MIN(M1609,FARMER_HOURS)*FARMER_RATE+MAX(M1609-FARMER_HOURS,0)*TEMP_RATE</x:f>
        <x:v>33294.20322363166</x:v>
      </x:c>
      <x:c r="R1609" s="268" t="n">
        <x:f>O1609-P1609-Q1609-FIXED_COST</x:f>
        <x:v>-562.2032236316591</x:v>
      </x:c>
      <x:c r="S1609" s="139" t="str">
        <x:f>IF(AND(L1609&lt;=TOTAL_BED_CAP,N1609&lt;=TEMP_WORKER_CAP),"YES","NO")</x:f>
        <x:v>YES</x:v>
      </x:c>
      <x:c r="T1609" s="139" t="n">
        <x:f>IF(S1609="YES",R1609,-1E+99)</x:f>
        <x:v>-562.2032236316591</x:v>
      </x:c>
    </x:row>
    <x:row r="1610">
      <x:c r="A1610" s="139"/>
      <x:c r="B1610" s="139"/>
      <x:c r="C1610" s="139"/>
      <x:c r="D1610" s="139"/>
      <x:c r="E1610" s="139"/>
      <x:c r="F1610" s="139"/>
      <x:c r="G1610" s="139"/>
      <x:c r="H1610" s="139"/>
      <x:c r="I1610" s="266" t="n">
        <x:f>INT((ROW()-ROW($I$46))/((CARROT_CAP+1)*(MESCLUN_CAP+1)))</x:f>
        <x:v>2</x:v>
      </x:c>
      <x:c r="J1610" s="266" t="n">
        <x:f>MOD(INT((ROW()-ROW($I$46))/(MESCLUN_CAP+1)),CARROT_CAP+1)</x:f>
        <x:v>8</x:v>
      </x:c>
      <x:c r="K1610" s="266" t="n">
        <x:f>MOD(ROW()-ROW($I$46),MESCLUN_CAP+1)</x:f>
        <x:v>14</x:v>
      </x:c>
      <x:c r="L1610" s="266" t="n">
        <x:f>SUM(I1610:K1610)</x:f>
        <x:v>24</x:v>
      </x:c>
      <x:c r="M1610" s="267" t="n">
        <x:f>I1610*TOMATO_HOURS*WEEKS*(1+TOMATO_DIM)^I1610+J1610*CARROT_HOURS*WEEKS*(1+CARROT_DIM)^J1610+K1610*MESCLUN_HOURS*WEEKS*(1+MESCLUN_DIM)^K1610</x:f>
        <x:v>1259.8881869948445</x:v>
      </x:c>
      <x:c r="N1610" s="267" t="n">
        <x:f>MAX(M1610-FARMER_HOURS,0)/TEMP_HOURS_PER_WORKER</x:f>
        <x:v>0.37492235207975316</x:v>
      </x:c>
      <x:c r="O1610" s="268" t="n">
        <x:f>I1610*TOMATO_PRICE+J1610*CARROT_PRICE+K1610*MESCLUN_PRICE</x:f>
        <x:v>72152</x:v>
      </x:c>
      <x:c r="P1610" s="268" t="n">
        <x:f>I1610*TOMATO_FERTILIZER+J1610*CARROT_FERTILIZER+K1610*MESCLUN_FERTILIZER</x:f>
        <x:v>17600</x:v>
      </x:c>
      <x:c r="Q1610" s="268" t="n">
        <x:f>MIN(M1610,FARMER_HOURS)*FARMER_RATE+MAX(M1610-FARMER_HOURS,0)*TEMP_RATE</x:f>
        <x:v>34373.05880199383</x:v>
      </x:c>
      <x:c r="R1610" s="268" t="n">
        <x:f>O1610-P1610-Q1610-FIXED_COST</x:f>
        <x:v>178.94119800617045</x:v>
      </x:c>
      <x:c r="S1610" s="139" t="str">
        <x:f>IF(AND(L1610&lt;=TOTAL_BED_CAP,N1610&lt;=TEMP_WORKER_CAP),"YES","NO")</x:f>
        <x:v>YES</x:v>
      </x:c>
      <x:c r="T1610" s="139" t="n">
        <x:f>IF(S1610="YES",R1610,-1E+99)</x:f>
        <x:v>178.94119800617045</x:v>
      </x:c>
    </x:row>
    <x:row r="1611">
      <x:c r="A1611" s="139"/>
      <x:c r="B1611" s="139"/>
      <x:c r="C1611" s="139"/>
      <x:c r="D1611" s="139"/>
      <x:c r="E1611" s="139"/>
      <x:c r="F1611" s="139"/>
      <x:c r="G1611" s="139"/>
      <x:c r="H1611" s="139"/>
      <x:c r="I1611" s="266" t="n">
        <x:f>INT((ROW()-ROW($I$46))/((CARROT_CAP+1)*(MESCLUN_CAP+1)))</x:f>
        <x:v>2</x:v>
      </x:c>
      <x:c r="J1611" s="266" t="n">
        <x:f>MOD(INT((ROW()-ROW($I$46))/(MESCLUN_CAP+1)),CARROT_CAP+1)</x:f>
        <x:v>8</x:v>
      </x:c>
      <x:c r="K1611" s="266" t="n">
        <x:f>MOD(ROW()-ROW($I$46),MESCLUN_CAP+1)</x:f>
        <x:v>15</x:v>
      </x:c>
      <x:c r="L1611" s="266" t="n">
        <x:f>SUM(I1611:K1611)</x:f>
        <x:v>25</x:v>
      </x:c>
      <x:c r="M1611" s="267" t="n">
        <x:f>I1611*TOMATO_HOURS*WEEKS*(1+TOMATO_DIM)^I1611+J1611*CARROT_HOURS*WEEKS*(1+CARROT_DIM)^J1611+K1611*MESCLUN_HOURS*WEEKS*(1+MESCLUN_DIM)^K1611</x:f>
        <x:v>1323.476393870991</x:v>
      </x:c>
      <x:c r="N1611" s="267" t="n">
        <x:f>MAX(M1611-FARMER_HOURS,0)/TEMP_HOURS_PER_WORKER</x:f>
        <x:v>0.41908082907707706</x:v>
      </x:c>
      <x:c r="O1611" s="268" t="n">
        <x:f>I1611*TOMATO_PRICE+J1611*CARROT_PRICE+K1611*MESCLUN_PRICE</x:f>
        <x:v>74852</x:v>
      </x:c>
      <x:c r="P1611" s="268" t="n">
        <x:f>I1611*TOMATO_FERTILIZER+J1611*CARROT_FERTILIZER+K1611*MESCLUN_FERTILIZER</x:f>
        <x:v>18480</x:v>
      </x:c>
      <x:c r="Q1611" s="268" t="n">
        <x:f>MIN(M1611,FARMER_HOURS)*FARMER_RATE+MAX(M1611-FARMER_HOURS,0)*TEMP_RATE</x:f>
        <x:v>35477.02072692692</x:v>
      </x:c>
      <x:c r="R1611" s="268" t="n">
        <x:f>O1611-P1611-Q1611-FIXED_COST</x:f>
        <x:v>894.9792730730769</x:v>
      </x:c>
      <x:c r="S1611" s="139" t="str">
        <x:f>IF(AND(L1611&lt;=TOTAL_BED_CAP,N1611&lt;=TEMP_WORKER_CAP),"YES","NO")</x:f>
        <x:v>YES</x:v>
      </x:c>
      <x:c r="T1611" s="139" t="n">
        <x:f>IF(S1611="YES",R1611,-1E+99)</x:f>
        <x:v>894.9792730730769</x:v>
      </x:c>
    </x:row>
    <x:row r="1612">
      <x:c r="A1612" s="139"/>
      <x:c r="B1612" s="139"/>
      <x:c r="C1612" s="139"/>
      <x:c r="D1612" s="139"/>
      <x:c r="E1612" s="139"/>
      <x:c r="F1612" s="139"/>
      <x:c r="G1612" s="139"/>
      <x:c r="H1612" s="139"/>
      <x:c r="I1612" s="266" t="n">
        <x:f>INT((ROW()-ROW($I$46))/((CARROT_CAP+1)*(MESCLUN_CAP+1)))</x:f>
        <x:v>2</x:v>
      </x:c>
      <x:c r="J1612" s="266" t="n">
        <x:f>MOD(INT((ROW()-ROW($I$46))/(MESCLUN_CAP+1)),CARROT_CAP+1)</x:f>
        <x:v>8</x:v>
      </x:c>
      <x:c r="K1612" s="266" t="n">
        <x:f>MOD(ROW()-ROW($I$46),MESCLUN_CAP+1)</x:f>
        <x:v>16</x:v>
      </x:c>
      <x:c r="L1612" s="266" t="n">
        <x:f>SUM(I1612:K1612)</x:f>
        <x:v>26</x:v>
      </x:c>
      <x:c r="M1612" s="267" t="n">
        <x:f>I1612*TOMATO_HOURS*WEEKS*(1+TOMATO_DIM)^I1612+J1612*CARROT_HOURS*WEEKS*(1+CARROT_DIM)^J1612+K1612*MESCLUN_HOURS*WEEKS*(1+MESCLUN_DIM)^K1612</x:f>
        <x:v>1388.5371697484798</x:v>
      </x:c>
      <x:c r="N1612" s="267" t="n">
        <x:f>MAX(M1612-FARMER_HOURS,0)/TEMP_HOURS_PER_WORKER</x:f>
        <x:v>0.4642619234364443</x:v>
      </x:c>
      <x:c r="O1612" s="268" t="n">
        <x:f>I1612*TOMATO_PRICE+J1612*CARROT_PRICE+K1612*MESCLUN_PRICE</x:f>
        <x:v>77552</x:v>
      </x:c>
      <x:c r="P1612" s="268" t="n">
        <x:f>I1612*TOMATO_FERTILIZER+J1612*CARROT_FERTILIZER+K1612*MESCLUN_FERTILIZER</x:f>
        <x:v>19360</x:v>
      </x:c>
      <x:c r="Q1612" s="268" t="n">
        <x:f>MIN(M1612,FARMER_HOURS)*FARMER_RATE+MAX(M1612-FARMER_HOURS,0)*TEMP_RATE</x:f>
        <x:v>36606.548085911105</x:v>
      </x:c>
      <x:c r="R1612" s="268" t="n">
        <x:f>O1612-P1612-Q1612-FIXED_COST</x:f>
        <x:v>1585.4519140888951</x:v>
      </x:c>
      <x:c r="S1612" s="139" t="str">
        <x:f>IF(AND(L1612&lt;=TOTAL_BED_CAP,N1612&lt;=TEMP_WORKER_CAP),"YES","NO")</x:f>
        <x:v>YES</x:v>
      </x:c>
      <x:c r="T1612" s="139" t="n">
        <x:f>IF(S1612="YES",R1612,-1E+99)</x:f>
        <x:v>1585.4519140888951</x:v>
      </x:c>
    </x:row>
    <x:row r="1613">
      <x:c r="A1613" s="139"/>
      <x:c r="B1613" s="139"/>
      <x:c r="C1613" s="139"/>
      <x:c r="D1613" s="139"/>
      <x:c r="E1613" s="139"/>
      <x:c r="F1613" s="139"/>
      <x:c r="G1613" s="139"/>
      <x:c r="H1613" s="139"/>
      <x:c r="I1613" s="266" t="n">
        <x:f>INT((ROW()-ROW($I$46))/((CARROT_CAP+1)*(MESCLUN_CAP+1)))</x:f>
        <x:v>2</x:v>
      </x:c>
      <x:c r="J1613" s="266" t="n">
        <x:f>MOD(INT((ROW()-ROW($I$46))/(MESCLUN_CAP+1)),CARROT_CAP+1)</x:f>
        <x:v>8</x:v>
      </x:c>
      <x:c r="K1613" s="266" t="n">
        <x:f>MOD(ROW()-ROW($I$46),MESCLUN_CAP+1)</x:f>
        <x:v>17</x:v>
      </x:c>
      <x:c r="L1613" s="266" t="n">
        <x:f>SUM(I1613:K1613)</x:f>
        <x:v>27</x:v>
      </x:c>
      <x:c r="M1613" s="267" t="n">
        <x:f>I1613*TOMATO_HOURS*WEEKS*(1+TOMATO_DIM)^I1613+J1613*CARROT_HOURS*WEEKS*(1+CARROT_DIM)^J1613+K1613*MESCLUN_HOURS*WEEKS*(1+MESCLUN_DIM)^K1613</x:f>
        <x:v>1455.0973931950202</x:v>
      </x:c>
      <x:c r="N1613" s="267" t="n">
        <x:f>MAX(M1613-FARMER_HOURS,0)/TEMP_HOURS_PER_WORKER</x:f>
        <x:v>0.5104843008298752</x:v>
      </x:c>
      <x:c r="O1613" s="268" t="n">
        <x:f>I1613*TOMATO_PRICE+J1613*CARROT_PRICE+K1613*MESCLUN_PRICE</x:f>
        <x:v>80252</x:v>
      </x:c>
      <x:c r="P1613" s="268" t="n">
        <x:f>I1613*TOMATO_FERTILIZER+J1613*CARROT_FERTILIZER+K1613*MESCLUN_FERTILIZER</x:f>
        <x:v>20240</x:v>
      </x:c>
      <x:c r="Q1613" s="268" t="n">
        <x:f>MIN(M1613,FARMER_HOURS)*FARMER_RATE+MAX(M1613-FARMER_HOURS,0)*TEMP_RATE</x:f>
        <x:v>37762.10752074688</x:v>
      </x:c>
      <x:c r="R1613" s="268" t="n">
        <x:f>O1613-P1613-Q1613-FIXED_COST</x:f>
        <x:v>2249.892479253118</x:v>
      </x:c>
      <x:c r="S1613" s="139" t="str">
        <x:f>IF(AND(L1613&lt;=TOTAL_BED_CAP,N1613&lt;=TEMP_WORKER_CAP),"YES","NO")</x:f>
        <x:v>YES</x:v>
      </x:c>
      <x:c r="T1613" s="139" t="n">
        <x:f>IF(S1613="YES",R1613,-1E+99)</x:f>
        <x:v>2249.892479253118</x:v>
      </x:c>
    </x:row>
    <x:row r="1614">
      <x:c r="A1614" s="139"/>
      <x:c r="B1614" s="139"/>
      <x:c r="C1614" s="139"/>
      <x:c r="D1614" s="139"/>
      <x:c r="E1614" s="139"/>
      <x:c r="F1614" s="139"/>
      <x:c r="G1614" s="139"/>
      <x:c r="H1614" s="139"/>
      <x:c r="I1614" s="266" t="n">
        <x:f>INT((ROW()-ROW($I$46))/((CARROT_CAP+1)*(MESCLUN_CAP+1)))</x:f>
        <x:v>2</x:v>
      </x:c>
      <x:c r="J1614" s="266" t="n">
        <x:f>MOD(INT((ROW()-ROW($I$46))/(MESCLUN_CAP+1)),CARROT_CAP+1)</x:f>
        <x:v>8</x:v>
      </x:c>
      <x:c r="K1614" s="266" t="n">
        <x:f>MOD(ROW()-ROW($I$46),MESCLUN_CAP+1)</x:f>
        <x:v>18</x:v>
      </x:c>
      <x:c r="L1614" s="266" t="n">
        <x:f>SUM(I1614:K1614)</x:f>
        <x:v>28</x:v>
      </x:c>
      <x:c r="M1614" s="267" t="n">
        <x:f>I1614*TOMATO_HOURS*WEEKS*(1+TOMATO_DIM)^I1614+J1614*CARROT_HOURS*WEEKS*(1+CARROT_DIM)^J1614+K1614*MESCLUN_HOURS*WEEKS*(1+MESCLUN_DIM)^K1614</x:f>
        <x:v>1523.1843846536074</x:v>
      </x:c>
      <x:c r="N1614" s="267" t="n">
        <x:f>MAX(M1614-FARMER_HOURS,0)/TEMP_HOURS_PER_WORKER</x:f>
        <x:v>0.5577669337872273</x:v>
      </x:c>
      <x:c r="O1614" s="268" t="n">
        <x:f>I1614*TOMATO_PRICE+J1614*CARROT_PRICE+K1614*MESCLUN_PRICE</x:f>
        <x:v>82952</x:v>
      </x:c>
      <x:c r="P1614" s="268" t="n">
        <x:f>I1614*TOMATO_FERTILIZER+J1614*CARROT_FERTILIZER+K1614*MESCLUN_FERTILIZER</x:f>
        <x:v>21120</x:v>
      </x:c>
      <x:c r="Q1614" s="268" t="n">
        <x:f>MIN(M1614,FARMER_HOURS)*FARMER_RATE+MAX(M1614-FARMER_HOURS,0)*TEMP_RATE</x:f>
        <x:v>38944.17334468068</x:v>
      </x:c>
      <x:c r="R1614" s="268" t="n">
        <x:f>O1614-P1614-Q1614-FIXED_COST</x:f>
        <x:v>2887.826655319317</x:v>
      </x:c>
      <x:c r="S1614" s="139" t="str">
        <x:f>IF(AND(L1614&lt;=TOTAL_BED_CAP,N1614&lt;=TEMP_WORKER_CAP),"YES","NO")</x:f>
        <x:v>YES</x:v>
      </x:c>
      <x:c r="T1614" s="139" t="n">
        <x:f>IF(S1614="YES",R1614,-1E+99)</x:f>
        <x:v>2887.826655319317</x:v>
      </x:c>
    </x:row>
    <x:row r="1615">
      <x:c r="A1615" s="139"/>
      <x:c r="B1615" s="139"/>
      <x:c r="C1615" s="139"/>
      <x:c r="D1615" s="139"/>
      <x:c r="E1615" s="139"/>
      <x:c r="F1615" s="139"/>
      <x:c r="G1615" s="139"/>
      <x:c r="H1615" s="139"/>
      <x:c r="I1615" s="266" t="n">
        <x:f>INT((ROW()-ROW($I$46))/((CARROT_CAP+1)*(MESCLUN_CAP+1)))</x:f>
        <x:v>2</x:v>
      </x:c>
      <x:c r="J1615" s="266" t="n">
        <x:f>MOD(INT((ROW()-ROW($I$46))/(MESCLUN_CAP+1)),CARROT_CAP+1)</x:f>
        <x:v>8</x:v>
      </x:c>
      <x:c r="K1615" s="266" t="n">
        <x:f>MOD(ROW()-ROW($I$46),MESCLUN_CAP+1)</x:f>
        <x:v>19</x:v>
      </x:c>
      <x:c r="L1615" s="266" t="n">
        <x:f>SUM(I1615:K1615)</x:f>
        <x:v>29</x:v>
      </x:c>
      <x:c r="M1615" s="267" t="n">
        <x:f>I1615*TOMATO_HOURS*WEEKS*(1+TOMATO_DIM)^I1615+J1615*CARROT_HOURS*WEEKS*(1+CARROT_DIM)^J1615+K1615*MESCLUN_HOURS*WEEKS*(1+MESCLUN_DIM)^K1615</x:f>
        <x:v>1592.8259132896292</x:v>
      </x:c>
      <x:c r="N1615" s="267" t="n">
        <x:f>MAX(M1615-FARMER_HOURS,0)/TEMP_HOURS_PER_WORKER</x:f>
        <x:v>0.6061291064511314</x:v>
      </x:c>
      <x:c r="O1615" s="268" t="n">
        <x:f>I1615*TOMATO_PRICE+J1615*CARROT_PRICE+K1615*MESCLUN_PRICE</x:f>
        <x:v>85652</x:v>
      </x:c>
      <x:c r="P1615" s="268" t="n">
        <x:f>I1615*TOMATO_FERTILIZER+J1615*CARROT_FERTILIZER+K1615*MESCLUN_FERTILIZER</x:f>
        <x:v>22000</x:v>
      </x:c>
      <x:c r="Q1615" s="268" t="n">
        <x:f>MIN(M1615,FARMER_HOURS)*FARMER_RATE+MAX(M1615-FARMER_HOURS,0)*TEMP_RATE</x:f>
        <x:v>40153.22766127829</x:v>
      </x:c>
      <x:c r="R1615" s="268" t="n">
        <x:f>O1615-P1615-Q1615-FIXED_COST</x:f>
        <x:v>3498.772338721712</x:v>
      </x:c>
      <x:c r="S1615" s="139" t="str">
        <x:f>IF(AND(L1615&lt;=TOTAL_BED_CAP,N1615&lt;=TEMP_WORKER_CAP),"YES","NO")</x:f>
        <x:v>YES</x:v>
      </x:c>
      <x:c r="T1615" s="139" t="n">
        <x:f>IF(S1615="YES",R1615,-1E+99)</x:f>
        <x:v>3498.772338721712</x:v>
      </x:c>
    </x:row>
    <x:row r="1616">
      <x:c r="A1616" s="139"/>
      <x:c r="B1616" s="139"/>
      <x:c r="C1616" s="139"/>
      <x:c r="D1616" s="139"/>
      <x:c r="E1616" s="139"/>
      <x:c r="F1616" s="139"/>
      <x:c r="G1616" s="139"/>
      <x:c r="H1616" s="139"/>
      <x:c r="I1616" s="266" t="n">
        <x:f>INT((ROW()-ROW($I$46))/((CARROT_CAP+1)*(MESCLUN_CAP+1)))</x:f>
        <x:v>2</x:v>
      </x:c>
      <x:c r="J1616" s="266" t="n">
        <x:f>MOD(INT((ROW()-ROW($I$46))/(MESCLUN_CAP+1)),CARROT_CAP+1)</x:f>
        <x:v>8</x:v>
      </x:c>
      <x:c r="K1616" s="266" t="n">
        <x:f>MOD(ROW()-ROW($I$46),MESCLUN_CAP+1)</x:f>
        <x:v>20</x:v>
      </x:c>
      <x:c r="L1616" s="266" t="n">
        <x:f>SUM(I1616:K1616)</x:f>
        <x:v>30</x:v>
      </x:c>
      <x:c r="M1616" s="267" t="n">
        <x:f>I1616*TOMATO_HOURS*WEEKS*(1+TOMATO_DIM)^I1616+J1616*CARROT_HOURS*WEEKS*(1+CARROT_DIM)^J1616+K1616*MESCLUN_HOURS*WEEKS*(1+MESCLUN_DIM)^K1616</x:f>
        <x:v>1664.0502039401063</x:v>
      </x:c>
      <x:c r="N1616" s="267" t="n">
        <x:f>MAX(M1616-FARMER_HOURS,0)/TEMP_HOURS_PER_WORKER</x:f>
        <x:v>0.6555904194028516</x:v>
      </x:c>
      <x:c r="O1616" s="268" t="n">
        <x:f>I1616*TOMATO_PRICE+J1616*CARROT_PRICE+K1616*MESCLUN_PRICE</x:f>
        <x:v>88352</x:v>
      </x:c>
      <x:c r="P1616" s="268" t="n">
        <x:f>I1616*TOMATO_FERTILIZER+J1616*CARROT_FERTILIZER+K1616*MESCLUN_FERTILIZER</x:f>
        <x:v>22880</x:v>
      </x:c>
      <x:c r="Q1616" s="268" t="n">
        <x:f>MIN(M1616,FARMER_HOURS)*FARMER_RATE+MAX(M1616-FARMER_HOURS,0)*TEMP_RATE</x:f>
        <x:v>41389.76048507129</x:v>
      </x:c>
      <x:c r="R1616" s="268" t="n">
        <x:f>O1616-P1616-Q1616-FIXED_COST</x:f>
        <x:v>4082.2395149287113</x:v>
      </x:c>
      <x:c r="S1616" s="139" t="str">
        <x:f>IF(AND(L1616&lt;=TOTAL_BED_CAP,N1616&lt;=TEMP_WORKER_CAP),"YES","NO")</x:f>
        <x:v>YES</x:v>
      </x:c>
      <x:c r="T1616" s="139" t="n">
        <x:f>IF(S1616="YES",R1616,-1E+99)</x:f>
        <x:v>4082.2395149287113</x:v>
      </x:c>
    </x:row>
    <x:row r="1617">
      <x:c r="A1617" s="139"/>
      <x:c r="B1617" s="139"/>
      <x:c r="C1617" s="139"/>
      <x:c r="D1617" s="139"/>
      <x:c r="E1617" s="139"/>
      <x:c r="F1617" s="139"/>
      <x:c r="G1617" s="139"/>
      <x:c r="H1617" s="139"/>
      <x:c r="I1617" s="266" t="n">
        <x:f>INT((ROW()-ROW($I$46))/((CARROT_CAP+1)*(MESCLUN_CAP+1)))</x:f>
        <x:v>2</x:v>
      </x:c>
      <x:c r="J1617" s="266" t="n">
        <x:f>MOD(INT((ROW()-ROW($I$46))/(MESCLUN_CAP+1)),CARROT_CAP+1)</x:f>
        <x:v>8</x:v>
      </x:c>
      <x:c r="K1617" s="266" t="n">
        <x:f>MOD(ROW()-ROW($I$46),MESCLUN_CAP+1)</x:f>
        <x:v>21</x:v>
      </x:c>
      <x:c r="L1617" s="266" t="n">
        <x:f>SUM(I1617:K1617)</x:f>
        <x:v>31</x:v>
      </x:c>
      <x:c r="M1617" s="267" t="n">
        <x:f>I1617*TOMATO_HOURS*WEEKS*(1+TOMATO_DIM)^I1617+J1617*CARROT_HOURS*WEEKS*(1+CARROT_DIM)^J1617+K1617*MESCLUN_HOURS*WEEKS*(1+MESCLUN_DIM)^K1617</x:f>
        <x:v>1736.88594416655</x:v>
      </x:c>
      <x:c r="N1617" s="267" t="n">
        <x:f>MAX(M1617-FARMER_HOURS,0)/TEMP_HOURS_PER_WORKER</x:f>
        <x:v>0.7061707945601041</x:v>
      </x:c>
      <x:c r="O1617" s="268" t="n">
        <x:f>I1617*TOMATO_PRICE+J1617*CARROT_PRICE+K1617*MESCLUN_PRICE</x:f>
        <x:v>91052</x:v>
      </x:c>
      <x:c r="P1617" s="268" t="n">
        <x:f>I1617*TOMATO_FERTILIZER+J1617*CARROT_FERTILIZER+K1617*MESCLUN_FERTILIZER</x:f>
        <x:v>23760</x:v>
      </x:c>
      <x:c r="Q1617" s="268" t="n">
        <x:f>MIN(M1617,FARMER_HOURS)*FARMER_RATE+MAX(M1617-FARMER_HOURS,0)*TEMP_RATE</x:f>
        <x:v>42654.26986400261</x:v>
      </x:c>
      <x:c r="R1617" s="268" t="n">
        <x:f>O1617-P1617-Q1617-FIXED_COST</x:f>
        <x:v>4637.7301359973935</x:v>
      </x:c>
      <x:c r="S1617" s="139" t="str">
        <x:f>IF(AND(L1617&lt;=TOTAL_BED_CAP,N1617&lt;=TEMP_WORKER_CAP),"YES","NO")</x:f>
        <x:v>YES</x:v>
      </x:c>
      <x:c r="T1617" s="139" t="n">
        <x:f>IF(S1617="YES",R1617,-1E+99)</x:f>
        <x:v>4637.7301359973935</x:v>
      </x:c>
    </x:row>
    <x:row r="1618">
      <x:c r="A1618" s="139"/>
      <x:c r="B1618" s="139"/>
      <x:c r="C1618" s="139"/>
      <x:c r="D1618" s="139"/>
      <x:c r="E1618" s="139"/>
      <x:c r="F1618" s="139"/>
      <x:c r="G1618" s="139"/>
      <x:c r="H1618" s="139"/>
      <x:c r="I1618" s="266" t="n">
        <x:f>INT((ROW()-ROW($I$46))/((CARROT_CAP+1)*(MESCLUN_CAP+1)))</x:f>
        <x:v>2</x:v>
      </x:c>
      <x:c r="J1618" s="266" t="n">
        <x:f>MOD(INT((ROW()-ROW($I$46))/(MESCLUN_CAP+1)),CARROT_CAP+1)</x:f>
        <x:v>8</x:v>
      </x:c>
      <x:c r="K1618" s="266" t="n">
        <x:f>MOD(ROW()-ROW($I$46),MESCLUN_CAP+1)</x:f>
        <x:v>22</x:v>
      </x:c>
      <x:c r="L1618" s="266" t="n">
        <x:f>SUM(I1618:K1618)</x:f>
        <x:v>32</x:v>
      </x:c>
      <x:c r="M1618" s="267" t="n">
        <x:f>I1618*TOMATO_HOURS*WEEKS*(1+TOMATO_DIM)^I1618+J1618*CARROT_HOURS*WEEKS*(1+CARROT_DIM)^J1618+K1618*MESCLUN_HOURS*WEEKS*(1+MESCLUN_DIM)^K1618</x:f>
        <x:v>1811.362291412946</x:v>
      </x:c>
      <x:c r="N1618" s="267" t="n">
        <x:f>MAX(M1618-FARMER_HOURS,0)/TEMP_HOURS_PER_WORKER</x:f>
        <x:v>0.7578904801478792</x:v>
      </x:c>
      <x:c r="O1618" s="268" t="n">
        <x:f>I1618*TOMATO_PRICE+J1618*CARROT_PRICE+K1618*MESCLUN_PRICE</x:f>
        <x:v>93752</x:v>
      </x:c>
      <x:c r="P1618" s="268" t="n">
        <x:f>I1618*TOMATO_FERTILIZER+J1618*CARROT_FERTILIZER+K1618*MESCLUN_FERTILIZER</x:f>
        <x:v>24640</x:v>
      </x:c>
      <x:c r="Q1618" s="268" t="n">
        <x:f>MIN(M1618,FARMER_HOURS)*FARMER_RATE+MAX(M1618-FARMER_HOURS,0)*TEMP_RATE</x:f>
        <x:v>43947.262003696975</x:v>
      </x:c>
      <x:c r="R1618" s="268" t="n">
        <x:f>O1618-P1618-Q1618-FIXED_COST</x:f>
        <x:v>5164.737996303025</x:v>
      </x:c>
      <x:c r="S1618" s="139" t="str">
        <x:f>IF(AND(L1618&lt;=TOTAL_BED_CAP,N1618&lt;=TEMP_WORKER_CAP),"YES","NO")</x:f>
        <x:v>YES</x:v>
      </x:c>
      <x:c r="T1618" s="139" t="n">
        <x:f>IF(S1618="YES",R1618,-1E+99)</x:f>
        <x:v>5164.737996303025</x:v>
      </x:c>
    </x:row>
    <x:row r="1619">
      <x:c r="A1619" s="139"/>
      <x:c r="B1619" s="139"/>
      <x:c r="C1619" s="139"/>
      <x:c r="D1619" s="139"/>
      <x:c r="E1619" s="139"/>
      <x:c r="F1619" s="139"/>
      <x:c r="G1619" s="139"/>
      <x:c r="H1619" s="139"/>
      <x:c r="I1619" s="266" t="n">
        <x:f>INT((ROW()-ROW($I$46))/((CARROT_CAP+1)*(MESCLUN_CAP+1)))</x:f>
        <x:v>2</x:v>
      </x:c>
      <x:c r="J1619" s="266" t="n">
        <x:f>MOD(INT((ROW()-ROW($I$46))/(MESCLUN_CAP+1)),CARROT_CAP+1)</x:f>
        <x:v>8</x:v>
      </x:c>
      <x:c r="K1619" s="266" t="n">
        <x:f>MOD(ROW()-ROW($I$46),MESCLUN_CAP+1)</x:f>
        <x:v>23</x:v>
      </x:c>
      <x:c r="L1619" s="266" t="n">
        <x:f>SUM(I1619:K1619)</x:f>
        <x:v>33</x:v>
      </x:c>
      <x:c r="M1619" s="267" t="n">
        <x:f>I1619*TOMATO_HOURS*WEEKS*(1+TOMATO_DIM)^I1619+J1619*CARROT_HOURS*WEEKS*(1+CARROT_DIM)^J1619+K1619*MESCLUN_HOURS*WEEKS*(1+MESCLUN_DIM)^K1619</x:f>
        <x:v>1887.5088802703826</x:v>
      </x:c>
      <x:c r="N1619" s="267" t="n">
        <x:f>MAX(M1619-FARMER_HOURS,0)/TEMP_HOURS_PER_WORKER</x:f>
        <x:v>0.8107700557433213</x:v>
      </x:c>
      <x:c r="O1619" s="268" t="n">
        <x:f>I1619*TOMATO_PRICE+J1619*CARROT_PRICE+K1619*MESCLUN_PRICE</x:f>
        <x:v>96452</x:v>
      </x:c>
      <x:c r="P1619" s="268" t="n">
        <x:f>I1619*TOMATO_FERTILIZER+J1619*CARROT_FERTILIZER+K1619*MESCLUN_FERTILIZER</x:f>
        <x:v>25520</x:v>
      </x:c>
      <x:c r="Q1619" s="268" t="n">
        <x:f>MIN(M1619,FARMER_HOURS)*FARMER_RATE+MAX(M1619-FARMER_HOURS,0)*TEMP_RATE</x:f>
        <x:v>45269.251393583036</x:v>
      </x:c>
      <x:c r="R1619" s="268" t="n">
        <x:f>O1619-P1619-Q1619-FIXED_COST</x:f>
        <x:v>5662.748606416964</x:v>
      </x:c>
      <x:c r="S1619" s="139" t="str">
        <x:f>IF(AND(L1619&lt;=TOTAL_BED_CAP,N1619&lt;=TEMP_WORKER_CAP),"YES","NO")</x:f>
        <x:v>YES</x:v>
      </x:c>
      <x:c r="T1619" s="139" t="n">
        <x:f>IF(S1619="YES",R1619,-1E+99)</x:f>
        <x:v>5662.748606416964</x:v>
      </x:c>
    </x:row>
    <x:row r="1620">
      <x:c r="A1620" s="139"/>
      <x:c r="B1620" s="139"/>
      <x:c r="C1620" s="139"/>
      <x:c r="D1620" s="139"/>
      <x:c r="E1620" s="139"/>
      <x:c r="F1620" s="139"/>
      <x:c r="G1620" s="139"/>
      <x:c r="H1620" s="139"/>
      <x:c r="I1620" s="266" t="n">
        <x:f>INT((ROW()-ROW($I$46))/((CARROT_CAP+1)*(MESCLUN_CAP+1)))</x:f>
        <x:v>2</x:v>
      </x:c>
      <x:c r="J1620" s="266" t="n">
        <x:f>MOD(INT((ROW()-ROW($I$46))/(MESCLUN_CAP+1)),CARROT_CAP+1)</x:f>
        <x:v>8</x:v>
      </x:c>
      <x:c r="K1620" s="266" t="n">
        <x:f>MOD(ROW()-ROW($I$46),MESCLUN_CAP+1)</x:f>
        <x:v>24</x:v>
      </x:c>
      <x:c r="L1620" s="266" t="n">
        <x:f>SUM(I1620:K1620)</x:f>
        <x:v>34</x:v>
      </x:c>
      <x:c r="M1620" s="267" t="n">
        <x:f>I1620*TOMATO_HOURS*WEEKS*(1+TOMATO_DIM)^I1620+J1620*CARROT_HOURS*WEEKS*(1+CARROT_DIM)^J1620+K1620*MESCLUN_HOURS*WEEKS*(1+MESCLUN_DIM)^K1620</x:f>
        <x:v>1965.3558298498783</x:v>
      </x:c>
      <x:c r="N1620" s="267" t="n">
        <x:f>MAX(M1620-FARMER_HOURS,0)/TEMP_HOURS_PER_WORKER</x:f>
        <x:v>0.8648304373957488</x:v>
      </x:c>
      <x:c r="O1620" s="268" t="n">
        <x:f>I1620*TOMATO_PRICE+J1620*CARROT_PRICE+K1620*MESCLUN_PRICE</x:f>
        <x:v>99152</x:v>
      </x:c>
      <x:c r="P1620" s="268" t="n">
        <x:f>I1620*TOMATO_FERTILIZER+J1620*CARROT_FERTILIZER+K1620*MESCLUN_FERTILIZER</x:f>
        <x:v>26400</x:v>
      </x:c>
      <x:c r="Q1620" s="268" t="n">
        <x:f>MIN(M1620,FARMER_HOURS)*FARMER_RATE+MAX(M1620-FARMER_HOURS,0)*TEMP_RATE</x:f>
        <x:v>46620.76093489372</x:v>
      </x:c>
      <x:c r="R1620" s="268" t="n">
        <x:f>O1620-P1620-Q1620-FIXED_COST</x:f>
        <x:v>6131.2390651062815</x:v>
      </x:c>
      <x:c r="S1620" s="139" t="str">
        <x:f>IF(AND(L1620&lt;=TOTAL_BED_CAP,N1620&lt;=TEMP_WORKER_CAP),"YES","NO")</x:f>
        <x:v>YES</x:v>
      </x:c>
      <x:c r="T1620" s="139" t="n">
        <x:f>IF(S1620="YES",R1620,-1E+99)</x:f>
        <x:v>6131.2390651062815</x:v>
      </x:c>
    </x:row>
    <x:row r="1621">
      <x:c r="A1621" s="139"/>
      <x:c r="B1621" s="139"/>
      <x:c r="C1621" s="139"/>
      <x:c r="D1621" s="139"/>
      <x:c r="E1621" s="139"/>
      <x:c r="F1621" s="139"/>
      <x:c r="G1621" s="139"/>
      <x:c r="H1621" s="139"/>
      <x:c r="I1621" s="266" t="n">
        <x:f>INT((ROW()-ROW($I$46))/((CARROT_CAP+1)*(MESCLUN_CAP+1)))</x:f>
        <x:v>2</x:v>
      </x:c>
      <x:c r="J1621" s="266" t="n">
        <x:f>MOD(INT((ROW()-ROW($I$46))/(MESCLUN_CAP+1)),CARROT_CAP+1)</x:f>
        <x:v>8</x:v>
      </x:c>
      <x:c r="K1621" s="266" t="n">
        <x:f>MOD(ROW()-ROW($I$46),MESCLUN_CAP+1)</x:f>
        <x:v>25</x:v>
      </x:c>
      <x:c r="L1621" s="266" t="n">
        <x:f>SUM(I1621:K1621)</x:f>
        <x:v>35</x:v>
      </x:c>
      <x:c r="M1621" s="267" t="n">
        <x:f>I1621*TOMATO_HOURS*WEEKS*(1+TOMATO_DIM)^I1621+J1621*CARROT_HOURS*WEEKS*(1+CARROT_DIM)^J1621+K1621*MESCLUN_HOURS*WEEKS*(1+MESCLUN_DIM)^K1621</x:f>
        <x:v>2044.9337512649759</x:v>
      </x:c>
      <x:c r="N1621" s="267" t="n">
        <x:f>MAX(M1621-FARMER_HOURS,0)/TEMP_HOURS_PER_WORKER</x:f>
        <x:v>0.9200928828228999</x:v>
      </x:c>
      <x:c r="O1621" s="268" t="n">
        <x:f>I1621*TOMATO_PRICE+J1621*CARROT_PRICE+K1621*MESCLUN_PRICE</x:f>
        <x:v>101852</x:v>
      </x:c>
      <x:c r="P1621" s="268" t="n">
        <x:f>I1621*TOMATO_FERTILIZER+J1621*CARROT_FERTILIZER+K1621*MESCLUN_FERTILIZER</x:f>
        <x:v>27280</x:v>
      </x:c>
      <x:c r="Q1621" s="268" t="n">
        <x:f>MIN(M1621,FARMER_HOURS)*FARMER_RATE+MAX(M1621-FARMER_HOURS,0)*TEMP_RATE</x:f>
        <x:v>48002.322070572496</x:v>
      </x:c>
      <x:c r="R1621" s="268" t="n">
        <x:f>O1621-P1621-Q1621-FIXED_COST</x:f>
        <x:v>6569.677929427504</x:v>
      </x:c>
      <x:c r="S1621" s="139" t="str">
        <x:f>IF(AND(L1621&lt;=TOTAL_BED_CAP,N1621&lt;=TEMP_WORKER_CAP),"YES","NO")</x:f>
        <x:v>YES</x:v>
      </x:c>
      <x:c r="T1621" s="139" t="n">
        <x:f>IF(S1621="YES",R1621,-1E+99)</x:f>
        <x:v>6569.677929427504</x:v>
      </x:c>
    </x:row>
    <x:row r="1622">
      <x:c r="A1622" s="139"/>
      <x:c r="B1622" s="139"/>
      <x:c r="C1622" s="139"/>
      <x:c r="D1622" s="139"/>
      <x:c r="E1622" s="139"/>
      <x:c r="F1622" s="139"/>
      <x:c r="G1622" s="139"/>
      <x:c r="H1622" s="139"/>
      <x:c r="I1622" s="266" t="n">
        <x:f>INT((ROW()-ROW($I$46))/((CARROT_CAP+1)*(MESCLUN_CAP+1)))</x:f>
        <x:v>2</x:v>
      </x:c>
      <x:c r="J1622" s="266" t="n">
        <x:f>MOD(INT((ROW()-ROW($I$46))/(MESCLUN_CAP+1)),CARROT_CAP+1)</x:f>
        <x:v>8</x:v>
      </x:c>
      <x:c r="K1622" s="266" t="n">
        <x:f>MOD(ROW()-ROW($I$46),MESCLUN_CAP+1)</x:f>
        <x:v>26</x:v>
      </x:c>
      <x:c r="L1622" s="266" t="n">
        <x:f>SUM(I1622:K1622)</x:f>
        <x:v>36</x:v>
      </x:c>
      <x:c r="M1622" s="267" t="n">
        <x:f>I1622*TOMATO_HOURS*WEEKS*(1+TOMATO_DIM)^I1622+J1622*CARROT_HOURS*WEEKS*(1+CARROT_DIM)^J1622+K1622*MESCLUN_HOURS*WEEKS*(1+MESCLUN_DIM)^K1622</x:f>
        <x:v>2126.273755225693</x:v>
      </x:c>
      <x:c r="N1622" s="267" t="n">
        <x:f>MAX(M1622-FARMER_HOURS,0)/TEMP_HOURS_PER_WORKER</x:f>
        <x:v>0.9765789966845091</x:v>
      </x:c>
      <x:c r="O1622" s="268" t="n">
        <x:f>I1622*TOMATO_PRICE+J1622*CARROT_PRICE+K1622*MESCLUN_PRICE</x:f>
        <x:v>104552</x:v>
      </x:c>
      <x:c r="P1622" s="268" t="n">
        <x:f>I1622*TOMATO_FERTILIZER+J1622*CARROT_FERTILIZER+K1622*MESCLUN_FERTILIZER</x:f>
        <x:v>28160</x:v>
      </x:c>
      <x:c r="Q1622" s="268" t="n">
        <x:f>MIN(M1622,FARMER_HOURS)*FARMER_RATE+MAX(M1622-FARMER_HOURS,0)*TEMP_RATE</x:f>
        <x:v>49414.474917112726</x:v>
      </x:c>
      <x:c r="R1622" s="268" t="n">
        <x:f>O1622-P1622-Q1622-FIXED_COST</x:f>
        <x:v>6977.525082887274</x:v>
      </x:c>
      <x:c r="S1622" s="139" t="str">
        <x:f>IF(AND(L1622&lt;=TOTAL_BED_CAP,N1622&lt;=TEMP_WORKER_CAP),"YES","NO")</x:f>
        <x:v>YES</x:v>
      </x:c>
      <x:c r="T1622" s="139" t="n">
        <x:f>IF(S1622="YES",R1622,-1E+99)</x:f>
        <x:v>6977.525082887274</x:v>
      </x:c>
    </x:row>
    <x:row r="1623">
      <x:c r="A1623" s="139"/>
      <x:c r="B1623" s="139"/>
      <x:c r="C1623" s="139"/>
      <x:c r="D1623" s="139"/>
      <x:c r="E1623" s="139"/>
      <x:c r="F1623" s="139"/>
      <x:c r="G1623" s="139"/>
      <x:c r="H1623" s="139"/>
      <x:c r="I1623" s="266" t="n">
        <x:f>INT((ROW()-ROW($I$46))/((CARROT_CAP+1)*(MESCLUN_CAP+1)))</x:f>
        <x:v>2</x:v>
      </x:c>
      <x:c r="J1623" s="266" t="n">
        <x:f>MOD(INT((ROW()-ROW($I$46))/(MESCLUN_CAP+1)),CARROT_CAP+1)</x:f>
        <x:v>8</x:v>
      </x:c>
      <x:c r="K1623" s="266" t="n">
        <x:f>MOD(ROW()-ROW($I$46),MESCLUN_CAP+1)</x:f>
        <x:v>27</x:v>
      </x:c>
      <x:c r="L1623" s="266" t="n">
        <x:f>SUM(I1623:K1623)</x:f>
        <x:v>37</x:v>
      </x:c>
      <x:c r="M1623" s="267" t="n">
        <x:f>I1623*TOMATO_HOURS*WEEKS*(1+TOMATO_DIM)^I1623+J1623*CARROT_HOURS*WEEKS*(1+CARROT_DIM)^J1623+K1623*MESCLUN_HOURS*WEEKS*(1+MESCLUN_DIM)^K1623</x:f>
        <x:v>2209.40745974545</x:v>
      </x:c>
      <x:c r="N1623" s="267" t="n">
        <x:f>MAX(M1623-FARMER_HOURS,0)/TEMP_HOURS_PER_WORKER</x:f>
        <x:v>1.0343107359343404</x:v>
      </x:c>
      <x:c r="O1623" s="268" t="n">
        <x:f>I1623*TOMATO_PRICE+J1623*CARROT_PRICE+K1623*MESCLUN_PRICE</x:f>
        <x:v>107252</x:v>
      </x:c>
      <x:c r="P1623" s="268" t="n">
        <x:f>I1623*TOMATO_FERTILIZER+J1623*CARROT_FERTILIZER+K1623*MESCLUN_FERTILIZER</x:f>
        <x:v>29040</x:v>
      </x:c>
      <x:c r="Q1623" s="268" t="n">
        <x:f>MIN(M1623,FARMER_HOURS)*FARMER_RATE+MAX(M1623-FARMER_HOURS,0)*TEMP_RATE</x:f>
        <x:v>50857.76839835851</x:v>
      </x:c>
      <x:c r="R1623" s="268" t="n">
        <x:f>O1623-P1623-Q1623-FIXED_COST</x:f>
        <x:v>7354.231601641492</x:v>
      </x:c>
      <x:c r="S1623" s="139" t="str">
        <x:f>IF(AND(L1623&lt;=TOTAL_BED_CAP,N1623&lt;=TEMP_WORKER_CAP),"YES","NO")</x:f>
        <x:v>YES</x:v>
      </x:c>
      <x:c r="T1623" s="139" t="n">
        <x:f>IF(S1623="YES",R1623,-1E+99)</x:f>
        <x:v>7354.231601641492</x:v>
      </x:c>
    </x:row>
    <x:row r="1624">
      <x:c r="A1624" s="139"/>
      <x:c r="B1624" s="139"/>
      <x:c r="C1624" s="139"/>
      <x:c r="D1624" s="139"/>
      <x:c r="E1624" s="139"/>
      <x:c r="F1624" s="139"/>
      <x:c r="G1624" s="139"/>
      <x:c r="H1624" s="139"/>
      <x:c r="I1624" s="266" t="n">
        <x:f>INT((ROW()-ROW($I$46))/((CARROT_CAP+1)*(MESCLUN_CAP+1)))</x:f>
        <x:v>2</x:v>
      </x:c>
      <x:c r="J1624" s="266" t="n">
        <x:f>MOD(INT((ROW()-ROW($I$46))/(MESCLUN_CAP+1)),CARROT_CAP+1)</x:f>
        <x:v>8</x:v>
      </x:c>
      <x:c r="K1624" s="266" t="n">
        <x:f>MOD(ROW()-ROW($I$46),MESCLUN_CAP+1)</x:f>
        <x:v>28</x:v>
      </x:c>
      <x:c r="L1624" s="266" t="n">
        <x:f>SUM(I1624:K1624)</x:f>
        <x:v>38</x:v>
      </x:c>
      <x:c r="M1624" s="267" t="n">
        <x:f>I1624*TOMATO_HOURS*WEEKS*(1+TOMATO_DIM)^I1624+J1624*CARROT_HOURS*WEEKS*(1+CARROT_DIM)^J1624+K1624*MESCLUN_HOURS*WEEKS*(1+MESCLUN_DIM)^K1624</x:f>
        <x:v>2294.3669979626034</x:v>
      </x:c>
      <x:c r="N1624" s="267" t="n">
        <x:f>MAX(M1624-FARMER_HOURS,0)/TEMP_HOURS_PER_WORKER</x:f>
        <x:v>1.0933104152518078</x:v>
      </x:c>
      <x:c r="O1624" s="268" t="n">
        <x:f>I1624*TOMATO_PRICE+J1624*CARROT_PRICE+K1624*MESCLUN_PRICE</x:f>
        <x:v>109952</x:v>
      </x:c>
      <x:c r="P1624" s="268" t="n">
        <x:f>I1624*TOMATO_FERTILIZER+J1624*CARROT_FERTILIZER+K1624*MESCLUN_FERTILIZER</x:f>
        <x:v>29920</x:v>
      </x:c>
      <x:c r="Q1624" s="268" t="n">
        <x:f>MIN(M1624,FARMER_HOURS)*FARMER_RATE+MAX(M1624-FARMER_HOURS,0)*TEMP_RATE</x:f>
        <x:v>52332.7603812952</x:v>
      </x:c>
      <x:c r="R1624" s="268" t="n">
        <x:f>O1624-P1624-Q1624-FIXED_COST</x:f>
        <x:v>7699.2396187048</x:v>
      </x:c>
      <x:c r="S1624" s="139" t="str">
        <x:f>IF(AND(L1624&lt;=TOTAL_BED_CAP,N1624&lt;=TEMP_WORKER_CAP),"YES","NO")</x:f>
        <x:v>YES</x:v>
      </x:c>
      <x:c r="T1624" s="139" t="n">
        <x:f>IF(S1624="YES",R1624,-1E+99)</x:f>
        <x:v>7699.2396187048</x:v>
      </x:c>
    </x:row>
    <x:row r="1625">
      <x:c r="A1625" s="139"/>
      <x:c r="B1625" s="139"/>
      <x:c r="C1625" s="139"/>
      <x:c r="D1625" s="139"/>
      <x:c r="E1625" s="139"/>
      <x:c r="F1625" s="139"/>
      <x:c r="G1625" s="139"/>
      <x:c r="H1625" s="139"/>
      <x:c r="I1625" s="266" t="n">
        <x:f>INT((ROW()-ROW($I$46))/((CARROT_CAP+1)*(MESCLUN_CAP+1)))</x:f>
        <x:v>2</x:v>
      </x:c>
      <x:c r="J1625" s="266" t="n">
        <x:f>MOD(INT((ROW()-ROW($I$46))/(MESCLUN_CAP+1)),CARROT_CAP+1)</x:f>
        <x:v>8</x:v>
      </x:c>
      <x:c r="K1625" s="266" t="n">
        <x:f>MOD(ROW()-ROW($I$46),MESCLUN_CAP+1)</x:f>
        <x:v>29</x:v>
      </x:c>
      <x:c r="L1625" s="266" t="n">
        <x:f>SUM(I1625:K1625)</x:f>
        <x:v>39</x:v>
      </x:c>
      <x:c r="M1625" s="267" t="n">
        <x:f>I1625*TOMATO_HOURS*WEEKS*(1+TOMATO_DIM)^I1625+J1625*CARROT_HOURS*WEEKS*(1+CARROT_DIM)^J1625+K1625*MESCLUN_HOURS*WEEKS*(1+MESCLUN_DIM)^K1625</x:f>
        <x:v>2381.1850260782567</x:v>
      </x:c>
      <x:c r="N1625" s="267" t="n">
        <x:f>MAX(M1625-FARMER_HOURS,0)/TEMP_HOURS_PER_WORKER</x:f>
        <x:v>1.1536007125543448</x:v>
      </x:c>
      <x:c r="O1625" s="268" t="n">
        <x:f>I1625*TOMATO_PRICE+J1625*CARROT_PRICE+K1625*MESCLUN_PRICE</x:f>
        <x:v>112652</x:v>
      </x:c>
      <x:c r="P1625" s="268" t="n">
        <x:f>I1625*TOMATO_FERTILIZER+J1625*CARROT_FERTILIZER+K1625*MESCLUN_FERTILIZER</x:f>
        <x:v>30800</x:v>
      </x:c>
      <x:c r="Q1625" s="268" t="n">
        <x:f>MIN(M1625,FARMER_HOURS)*FARMER_RATE+MAX(M1625-FARMER_HOURS,0)*TEMP_RATE</x:f>
        <x:v>53840.01781385862</x:v>
      </x:c>
      <x:c r="R1625" s="268" t="n">
        <x:f>O1625-P1625-Q1625-FIXED_COST</x:f>
        <x:v>8011.98218614138</x:v>
      </x:c>
      <x:c r="S1625" s="139" t="str">
        <x:f>IF(AND(L1625&lt;=TOTAL_BED_CAP,N1625&lt;=TEMP_WORKER_CAP),"YES","NO")</x:f>
        <x:v>YES</x:v>
      </x:c>
      <x:c r="T1625" s="139" t="n">
        <x:f>IF(S1625="YES",R1625,-1E+99)</x:f>
        <x:v>8011.98218614138</x:v>
      </x:c>
    </x:row>
    <x:row r="1626">
      <x:c r="A1626" s="139"/>
      <x:c r="B1626" s="139"/>
      <x:c r="C1626" s="139"/>
      <x:c r="D1626" s="139"/>
      <x:c r="E1626" s="139"/>
      <x:c r="F1626" s="139"/>
      <x:c r="G1626" s="139"/>
      <x:c r="H1626" s="139"/>
      <x:c r="I1626" s="266" t="n">
        <x:f>INT((ROW()-ROW($I$46))/((CARROT_CAP+1)*(MESCLUN_CAP+1)))</x:f>
        <x:v>2</x:v>
      </x:c>
      <x:c r="J1626" s="266" t="n">
        <x:f>MOD(INT((ROW()-ROW($I$46))/(MESCLUN_CAP+1)),CARROT_CAP+1)</x:f>
        <x:v>8</x:v>
      </x:c>
      <x:c r="K1626" s="266" t="n">
        <x:f>MOD(ROW()-ROW($I$46),MESCLUN_CAP+1)</x:f>
        <x:v>30</x:v>
      </x:c>
      <x:c r="L1626" s="266" t="n">
        <x:f>SUM(I1626:K1626)</x:f>
        <x:v>40</x:v>
      </x:c>
      <x:c r="M1626" s="267" t="n">
        <x:f>I1626*TOMATO_HOURS*WEEKS*(1+TOMATO_DIM)^I1626+J1626*CARROT_HOURS*WEEKS*(1+CARROT_DIM)^J1626+K1626*MESCLUN_HOURS*WEEKS*(1+MESCLUN_DIM)^K1626</x:f>
        <x:v>2469.894731412027</x:v>
      </x:c>
      <x:c r="N1626" s="267" t="n">
        <x:f>MAX(M1626-FARMER_HOURS,0)/TEMP_HOURS_PER_WORKER</x:f>
        <x:v>1.2152046745916854</x:v>
      </x:c>
      <x:c r="O1626" s="268" t="n">
        <x:f>I1626*TOMATO_PRICE+J1626*CARROT_PRICE+K1626*MESCLUN_PRICE</x:f>
        <x:v>115352</x:v>
      </x:c>
      <x:c r="P1626" s="268" t="n">
        <x:f>I1626*TOMATO_FERTILIZER+J1626*CARROT_FERTILIZER+K1626*MESCLUN_FERTILIZER</x:f>
        <x:v>31680</x:v>
      </x:c>
      <x:c r="Q1626" s="268" t="n">
        <x:f>MIN(M1626,FARMER_HOURS)*FARMER_RATE+MAX(M1626-FARMER_HOURS,0)*TEMP_RATE</x:f>
        <x:v>55380.11686479213</x:v>
      </x:c>
      <x:c r="R1626" s="268" t="n">
        <x:f>O1626-P1626-Q1626-FIXED_COST</x:f>
        <x:v>8291.88313520787</x:v>
      </x:c>
      <x:c r="S1626" s="139" t="str">
        <x:f>IF(AND(L1626&lt;=TOTAL_BED_CAP,N1626&lt;=TEMP_WORKER_CAP),"YES","NO")</x:f>
        <x:v>YES</x:v>
      </x:c>
      <x:c r="T1626" s="139" t="n">
        <x:f>IF(S1626="YES",R1626,-1E+99)</x:f>
        <x:v>8291.88313520787</x:v>
      </x:c>
    </x:row>
    <x:row r="1627">
      <x:c r="A1627" s="139"/>
      <x:c r="B1627" s="139"/>
      <x:c r="C1627" s="139"/>
      <x:c r="D1627" s="139"/>
      <x:c r="E1627" s="139"/>
      <x:c r="F1627" s="139"/>
      <x:c r="G1627" s="139"/>
      <x:c r="H1627" s="139"/>
      <x:c r="I1627" s="266" t="n">
        <x:f>INT((ROW()-ROW($I$46))/((CARROT_CAP+1)*(MESCLUN_CAP+1)))</x:f>
        <x:v>2</x:v>
      </x:c>
      <x:c r="J1627" s="266" t="n">
        <x:f>MOD(INT((ROW()-ROW($I$46))/(MESCLUN_CAP+1)),CARROT_CAP+1)</x:f>
        <x:v>9</x:v>
      </x:c>
      <x:c r="K1627" s="266" t="n">
        <x:f>MOD(ROW()-ROW($I$46),MESCLUN_CAP+1)</x:f>
        <x:v>0</x:v>
      </x:c>
      <x:c r="L1627" s="266" t="n">
        <x:f>SUM(I1627:K1627)</x:f>
        <x:v>11</x:v>
      </x:c>
      <x:c r="M1627" s="267" t="n">
        <x:f>I1627*TOMATO_HOURS*WEEKS*(1+TOMATO_DIM)^I1627+J1627*CARROT_HOURS*WEEKS*(1+CARROT_DIM)^J1627+K1627*MESCLUN_HOURS*WEEKS*(1+MESCLUN_DIM)^K1627</x:f>
        <x:v>554.9930018858696</x:v>
      </x:c>
      <x:c r="N1627" s="267" t="n">
        <x:f>MAX(M1627-FARMER_HOURS,0)/TEMP_HOURS_PER_WORKER</x:f>
        <x:v>0</x:v>
      </x:c>
      <x:c r="O1627" s="268" t="n">
        <x:f>I1627*TOMATO_PRICE+J1627*CARROT_PRICE+K1627*MESCLUN_PRICE</x:f>
        <x:v>36446</x:v>
      </x:c>
      <x:c r="P1627" s="268" t="n">
        <x:f>I1627*TOMATO_FERTILIZER+J1627*CARROT_FERTILIZER+K1627*MESCLUN_FERTILIZER</x:f>
        <x:v>5720</x:v>
      </x:c>
      <x:c r="Q1627" s="268" t="n">
        <x:f>MIN(M1627,FARMER_HOURS)*FARMER_RATE+MAX(M1627-FARMER_HOURS,0)*TEMP_RATE</x:f>
        <x:v>19270.590343259362</x:v>
      </x:c>
      <x:c r="R1627" s="268" t="n">
        <x:f>O1627-P1627-Q1627-FIXED_COST</x:f>
        <x:v>-8544.590343259362</x:v>
      </x:c>
      <x:c r="S1627" s="139" t="str">
        <x:f>IF(AND(L1627&lt;=TOTAL_BED_CAP,N1627&lt;=TEMP_WORKER_CAP),"YES","NO")</x:f>
        <x:v>YES</x:v>
      </x:c>
      <x:c r="T1627" s="139" t="n">
        <x:f>IF(S1627="YES",R1627,-1E+99)</x:f>
        <x:v>-8544.590343259362</x:v>
      </x:c>
    </x:row>
    <x:row r="1628">
      <x:c r="A1628" s="139"/>
      <x:c r="B1628" s="139"/>
      <x:c r="C1628" s="139"/>
      <x:c r="D1628" s="139"/>
      <x:c r="E1628" s="139"/>
      <x:c r="F1628" s="139"/>
      <x:c r="G1628" s="139"/>
      <x:c r="H1628" s="139"/>
      <x:c r="I1628" s="266" t="n">
        <x:f>INT((ROW()-ROW($I$46))/((CARROT_CAP+1)*(MESCLUN_CAP+1)))</x:f>
        <x:v>2</x:v>
      </x:c>
      <x:c r="J1628" s="266" t="n">
        <x:f>MOD(INT((ROW()-ROW($I$46))/(MESCLUN_CAP+1)),CARROT_CAP+1)</x:f>
        <x:v>9</x:v>
      </x:c>
      <x:c r="K1628" s="266" t="n">
        <x:f>MOD(ROW()-ROW($I$46),MESCLUN_CAP+1)</x:f>
        <x:v>1</x:v>
      </x:c>
      <x:c r="L1628" s="266" t="n">
        <x:f>SUM(I1628:K1628)</x:f>
        <x:v>12</x:v>
      </x:c>
      <x:c r="M1628" s="267" t="n">
        <x:f>I1628*TOMATO_HOURS*WEEKS*(1+TOMATO_DIM)^I1628+J1628*CARROT_HOURS*WEEKS*(1+CARROT_DIM)^J1628+K1628*MESCLUN_HOURS*WEEKS*(1+MESCLUN_DIM)^K1628</x:f>
        <x:v>600.5555018858696</x:v>
      </x:c>
      <x:c r="N1628" s="267" t="n">
        <x:f>MAX(M1628-FARMER_HOURS,0)/TEMP_HOURS_PER_WORKER</x:f>
        <x:v>0</x:v>
      </x:c>
      <x:c r="O1628" s="268" t="n">
        <x:f>I1628*TOMATO_PRICE+J1628*CARROT_PRICE+K1628*MESCLUN_PRICE</x:f>
        <x:v>39146</x:v>
      </x:c>
      <x:c r="P1628" s="268" t="n">
        <x:f>I1628*TOMATO_FERTILIZER+J1628*CARROT_FERTILIZER+K1628*MESCLUN_FERTILIZER</x:f>
        <x:v>6600</x:v>
      </x:c>
      <x:c r="Q1628" s="268" t="n">
        <x:f>MIN(M1628,FARMER_HOURS)*FARMER_RATE+MAX(M1628-FARMER_HOURS,0)*TEMP_RATE</x:f>
        <x:v>20852.621593259362</x:v>
      </x:c>
      <x:c r="R1628" s="268" t="n">
        <x:f>O1628-P1628-Q1628-FIXED_COST</x:f>
        <x:v>-8306.621593259362</x:v>
      </x:c>
      <x:c r="S1628" s="139" t="str">
        <x:f>IF(AND(L1628&lt;=TOTAL_BED_CAP,N1628&lt;=TEMP_WORKER_CAP),"YES","NO")</x:f>
        <x:v>YES</x:v>
      </x:c>
      <x:c r="T1628" s="139" t="n">
        <x:f>IF(S1628="YES",R1628,-1E+99)</x:f>
        <x:v>-8306.621593259362</x:v>
      </x:c>
    </x:row>
    <x:row r="1629">
      <x:c r="A1629" s="139"/>
      <x:c r="B1629" s="139"/>
      <x:c r="C1629" s="139"/>
      <x:c r="D1629" s="139"/>
      <x:c r="E1629" s="139"/>
      <x:c r="F1629" s="139"/>
      <x:c r="G1629" s="139"/>
      <x:c r="H1629" s="139"/>
      <x:c r="I1629" s="266" t="n">
        <x:f>INT((ROW()-ROW($I$46))/((CARROT_CAP+1)*(MESCLUN_CAP+1)))</x:f>
        <x:v>2</x:v>
      </x:c>
      <x:c r="J1629" s="266" t="n">
        <x:f>MOD(INT((ROW()-ROW($I$46))/(MESCLUN_CAP+1)),CARROT_CAP+1)</x:f>
        <x:v>9</x:v>
      </x:c>
      <x:c r="K1629" s="266" t="n">
        <x:f>MOD(ROW()-ROW($I$46),MESCLUN_CAP+1)</x:f>
        <x:v>2</x:v>
      </x:c>
      <x:c r="L1629" s="266" t="n">
        <x:f>SUM(I1629:K1629)</x:f>
        <x:v>13</x:v>
      </x:c>
      <x:c r="M1629" s="267" t="n">
        <x:f>I1629*TOMATO_HOURS*WEEKS*(1+TOMATO_DIM)^I1629+J1629*CARROT_HOURS*WEEKS*(1+CARROT_DIM)^J1629+K1629*MESCLUN_HOURS*WEEKS*(1+MESCLUN_DIM)^K1629</x:f>
        <x:v>647.2570643858696</x:v>
      </x:c>
      <x:c r="N1629" s="267" t="n">
        <x:f>MAX(M1629-FARMER_HOURS,0)/TEMP_HOURS_PER_WORKER</x:f>
        <x:v>0</x:v>
      </x:c>
      <x:c r="O1629" s="268" t="n">
        <x:f>I1629*TOMATO_PRICE+J1629*CARROT_PRICE+K1629*MESCLUN_PRICE</x:f>
        <x:v>41846</x:v>
      </x:c>
      <x:c r="P1629" s="268" t="n">
        <x:f>I1629*TOMATO_FERTILIZER+J1629*CARROT_FERTILIZER+K1629*MESCLUN_FERTILIZER</x:f>
        <x:v>7480</x:v>
      </x:c>
      <x:c r="Q1629" s="268" t="n">
        <x:f>MIN(M1629,FARMER_HOURS)*FARMER_RATE+MAX(M1629-FARMER_HOURS,0)*TEMP_RATE</x:f>
        <x:v>22474.203624509362</x:v>
      </x:c>
      <x:c r="R1629" s="268" t="n">
        <x:f>O1629-P1629-Q1629-FIXED_COST</x:f>
        <x:v>-8108.203624509362</x:v>
      </x:c>
      <x:c r="S1629" s="139" t="str">
        <x:f>IF(AND(L1629&lt;=TOTAL_BED_CAP,N1629&lt;=TEMP_WORKER_CAP),"YES","NO")</x:f>
        <x:v>YES</x:v>
      </x:c>
      <x:c r="T1629" s="139" t="n">
        <x:f>IF(S1629="YES",R1629,-1E+99)</x:f>
        <x:v>-8108.203624509362</x:v>
      </x:c>
    </x:row>
    <x:row r="1630">
      <x:c r="A1630" s="139"/>
      <x:c r="B1630" s="139"/>
      <x:c r="C1630" s="139"/>
      <x:c r="D1630" s="139"/>
      <x:c r="E1630" s="139"/>
      <x:c r="F1630" s="139"/>
      <x:c r="G1630" s="139"/>
      <x:c r="H1630" s="139"/>
      <x:c r="I1630" s="266" t="n">
        <x:f>INT((ROW()-ROW($I$46))/((CARROT_CAP+1)*(MESCLUN_CAP+1)))</x:f>
        <x:v>2</x:v>
      </x:c>
      <x:c r="J1630" s="266" t="n">
        <x:f>MOD(INT((ROW()-ROW($I$46))/(MESCLUN_CAP+1)),CARROT_CAP+1)</x:f>
        <x:v>9</x:v>
      </x:c>
      <x:c r="K1630" s="266" t="n">
        <x:f>MOD(ROW()-ROW($I$46),MESCLUN_CAP+1)</x:f>
        <x:v>3</x:v>
      </x:c>
      <x:c r="L1630" s="266" t="n">
        <x:f>SUM(I1630:K1630)</x:f>
        <x:v>14</x:v>
      </x:c>
      <x:c r="M1630" s="267" t="n">
        <x:f>I1630*TOMATO_HOURS*WEEKS*(1+TOMATO_DIM)^I1630+J1630*CARROT_HOURS*WEEKS*(1+CARROT_DIM)^J1630+K1630*MESCLUN_HOURS*WEEKS*(1+MESCLUN_DIM)^K1630</x:f>
        <x:v>695.1190468077446</x:v>
      </x:c>
      <x:c r="N1630" s="267" t="n">
        <x:f>MAX(M1630-FARMER_HOURS,0)/TEMP_HOURS_PER_WORKER</x:f>
        <x:v>0</x:v>
      </x:c>
      <x:c r="O1630" s="268" t="n">
        <x:f>I1630*TOMATO_PRICE+J1630*CARROT_PRICE+K1630*MESCLUN_PRICE</x:f>
        <x:v>44546</x:v>
      </x:c>
      <x:c r="P1630" s="268" t="n">
        <x:f>I1630*TOMATO_FERTILIZER+J1630*CARROT_FERTILIZER+K1630*MESCLUN_FERTILIZER</x:f>
        <x:v>8360</x:v>
      </x:c>
      <x:c r="Q1630" s="268" t="n">
        <x:f>MIN(M1630,FARMER_HOURS)*FARMER_RATE+MAX(M1630-FARMER_HOURS,0)*TEMP_RATE</x:f>
        <x:v>24136.078014157796</x:v>
      </x:c>
      <x:c r="R1630" s="268" t="n">
        <x:f>O1630-P1630-Q1630-FIXED_COST</x:f>
        <x:v>-7950.078014157796</x:v>
      </x:c>
      <x:c r="S1630" s="139" t="str">
        <x:f>IF(AND(L1630&lt;=TOTAL_BED_CAP,N1630&lt;=TEMP_WORKER_CAP),"YES","NO")</x:f>
        <x:v>YES</x:v>
      </x:c>
      <x:c r="T1630" s="139" t="n">
        <x:f>IF(S1630="YES",R1630,-1E+99)</x:f>
        <x:v>-7950.078014157796</x:v>
      </x:c>
    </x:row>
    <x:row r="1631">
      <x:c r="A1631" s="139"/>
      <x:c r="B1631" s="139"/>
      <x:c r="C1631" s="139"/>
      <x:c r="D1631" s="139"/>
      <x:c r="E1631" s="139"/>
      <x:c r="F1631" s="139"/>
      <x:c r="G1631" s="139"/>
      <x:c r="H1631" s="139"/>
      <x:c r="I1631" s="266" t="n">
        <x:f>INT((ROW()-ROW($I$46))/((CARROT_CAP+1)*(MESCLUN_CAP+1)))</x:f>
        <x:v>2</x:v>
      </x:c>
      <x:c r="J1631" s="266" t="n">
        <x:f>MOD(INT((ROW()-ROW($I$46))/(MESCLUN_CAP+1)),CARROT_CAP+1)</x:f>
        <x:v>9</x:v>
      </x:c>
      <x:c r="K1631" s="266" t="n">
        <x:f>MOD(ROW()-ROW($I$46),MESCLUN_CAP+1)</x:f>
        <x:v>4</x:v>
      </x:c>
      <x:c r="L1631" s="266" t="n">
        <x:f>SUM(I1631:K1631)</x:f>
        <x:v>15</x:v>
      </x:c>
      <x:c r="M1631" s="267" t="n">
        <x:f>I1631*TOMATO_HOURS*WEEKS*(1+TOMATO_DIM)^I1631+J1631*CARROT_HOURS*WEEKS*(1+CARROT_DIM)^J1631+K1631*MESCLUN_HOURS*WEEKS*(1+MESCLUN_DIM)^K1631</x:f>
        <x:v>744.1631625304008</x:v>
      </x:c>
      <x:c r="N1631" s="267" t="n">
        <x:f>MAX(M1631-FARMER_HOURS,0)/TEMP_HOURS_PER_WORKER</x:f>
        <x:v>0.016779973979444977</x:v>
      </x:c>
      <x:c r="O1631" s="268" t="n">
        <x:f>I1631*TOMATO_PRICE+J1631*CARROT_PRICE+K1631*MESCLUN_PRICE</x:f>
        <x:v>47246</x:v>
      </x:c>
      <x:c r="P1631" s="268" t="n">
        <x:f>I1631*TOMATO_FERTILIZER+J1631*CARROT_FERTILIZER+K1631*MESCLUN_FERTILIZER</x:f>
        <x:v>9240</x:v>
      </x:c>
      <x:c r="Q1631" s="268" t="n">
        <x:f>MIN(M1631,FARMER_HOURS)*FARMER_RATE+MAX(M1631-FARMER_HOURS,0)*TEMP_RATE</x:f>
        <x:v>25419.499349486123</x:v>
      </x:c>
      <x:c r="R1631" s="268" t="n">
        <x:f>O1631-P1631-Q1631-FIXED_COST</x:f>
        <x:v>-7413.499349486123</x:v>
      </x:c>
      <x:c r="S1631" s="139" t="str">
        <x:f>IF(AND(L1631&lt;=TOTAL_BED_CAP,N1631&lt;=TEMP_WORKER_CAP),"YES","NO")</x:f>
        <x:v>YES</x:v>
      </x:c>
      <x:c r="T1631" s="139" t="n">
        <x:f>IF(S1631="YES",R1631,-1E+99)</x:f>
        <x:v>-7413.499349486123</x:v>
      </x:c>
    </x:row>
    <x:row r="1632">
      <x:c r="A1632" s="139"/>
      <x:c r="B1632" s="139"/>
      <x:c r="C1632" s="139"/>
      <x:c r="D1632" s="139"/>
      <x:c r="E1632" s="139"/>
      <x:c r="F1632" s="139"/>
      <x:c r="G1632" s="139"/>
      <x:c r="H1632" s="139"/>
      <x:c r="I1632" s="266" t="n">
        <x:f>INT((ROW()-ROW($I$46))/((CARROT_CAP+1)*(MESCLUN_CAP+1)))</x:f>
        <x:v>2</x:v>
      </x:c>
      <x:c r="J1632" s="266" t="n">
        <x:f>MOD(INT((ROW()-ROW($I$46))/(MESCLUN_CAP+1)),CARROT_CAP+1)</x:f>
        <x:v>9</x:v>
      </x:c>
      <x:c r="K1632" s="266" t="n">
        <x:f>MOD(ROW()-ROW($I$46),MESCLUN_CAP+1)</x:f>
        <x:v>5</x:v>
      </x:c>
      <x:c r="L1632" s="266" t="n">
        <x:f>SUM(I1632:K1632)</x:f>
        <x:v>16</x:v>
      </x:c>
      <x:c r="M1632" s="267" t="n">
        <x:f>I1632*TOMATO_HOURS*WEEKS*(1+TOMATO_DIM)^I1632+J1632*CARROT_HOURS*WEEKS*(1+CARROT_DIM)^J1632+K1632*MESCLUN_HOURS*WEEKS*(1+MESCLUN_DIM)^K1632</x:f>
        <x:v>794.4114864516044</x:v>
      </x:c>
      <x:c r="N1632" s="267" t="n">
        <x:f>MAX(M1632-FARMER_HOURS,0)/TEMP_HOURS_PER_WORKER</x:f>
        <x:v>0.05167464336916976</x:v>
      </x:c>
      <x:c r="O1632" s="268" t="n">
        <x:f>I1632*TOMATO_PRICE+J1632*CARROT_PRICE+K1632*MESCLUN_PRICE</x:f>
        <x:v>49946</x:v>
      </x:c>
      <x:c r="P1632" s="268" t="n">
        <x:f>I1632*TOMATO_FERTILIZER+J1632*CARROT_FERTILIZER+K1632*MESCLUN_FERTILIZER</x:f>
        <x:v>10120</x:v>
      </x:c>
      <x:c r="Q1632" s="268" t="n">
        <x:f>MIN(M1632,FARMER_HOURS)*FARMER_RATE+MAX(M1632-FARMER_HOURS,0)*TEMP_RATE</x:f>
        <x:v>26291.866084229245</x:v>
      </x:c>
      <x:c r="R1632" s="268" t="n">
        <x:f>O1632-P1632-Q1632-FIXED_COST</x:f>
        <x:v>-6465.866084229245</x:v>
      </x:c>
      <x:c r="S1632" s="139" t="str">
        <x:f>IF(AND(L1632&lt;=TOTAL_BED_CAP,N1632&lt;=TEMP_WORKER_CAP),"YES","NO")</x:f>
        <x:v>YES</x:v>
      </x:c>
      <x:c r="T1632" s="139" t="n">
        <x:f>IF(S1632="YES",R1632,-1E+99)</x:f>
        <x:v>-6465.866084229245</x:v>
      </x:c>
    </x:row>
    <x:row r="1633">
      <x:c r="A1633" s="139"/>
      <x:c r="B1633" s="139"/>
      <x:c r="C1633" s="139"/>
      <x:c r="D1633" s="139"/>
      <x:c r="E1633" s="139"/>
      <x:c r="F1633" s="139"/>
      <x:c r="G1633" s="139"/>
      <x:c r="H1633" s="139"/>
      <x:c r="I1633" s="266" t="n">
        <x:f>INT((ROW()-ROW($I$46))/((CARROT_CAP+1)*(MESCLUN_CAP+1)))</x:f>
        <x:v>2</x:v>
      </x:c>
      <x:c r="J1633" s="266" t="n">
        <x:f>MOD(INT((ROW()-ROW($I$46))/(MESCLUN_CAP+1)),CARROT_CAP+1)</x:f>
        <x:v>9</x:v>
      </x:c>
      <x:c r="K1633" s="266" t="n">
        <x:f>MOD(ROW()-ROW($I$46),MESCLUN_CAP+1)</x:f>
        <x:v>6</x:v>
      </x:c>
      <x:c r="L1633" s="266" t="n">
        <x:f>SUM(I1633:K1633)</x:f>
        <x:v>17</x:v>
      </x:c>
      <x:c r="M1633" s="267" t="n">
        <x:f>I1633*TOMATO_HOURS*WEEKS*(1+TOMATO_DIM)^I1633+J1633*CARROT_HOURS*WEEKS*(1+CARROT_DIM)^J1633+K1633*MESCLUN_HOURS*WEEKS*(1+MESCLUN_DIM)^K1633</x:f>
        <x:v>845.8864606332373</x:v>
      </x:c>
      <x:c r="N1633" s="267" t="n">
        <x:f>MAX(M1633-FARMER_HOURS,0)/TEMP_HOURS_PER_WORKER</x:f>
        <x:v>0.08742115321752593</x:v>
      </x:c>
      <x:c r="O1633" s="268" t="n">
        <x:f>I1633*TOMATO_PRICE+J1633*CARROT_PRICE+K1633*MESCLUN_PRICE</x:f>
        <x:v>52646</x:v>
      </x:c>
      <x:c r="P1633" s="268" t="n">
        <x:f>I1633*TOMATO_FERTILIZER+J1633*CARROT_FERTILIZER+K1633*MESCLUN_FERTILIZER</x:f>
        <x:v>11000</x:v>
      </x:c>
      <x:c r="Q1633" s="268" t="n">
        <x:f>MIN(M1633,FARMER_HOURS)*FARMER_RATE+MAX(M1633-FARMER_HOURS,0)*TEMP_RATE</x:f>
        <x:v>27185.528830438147</x:v>
      </x:c>
      <x:c r="R1633" s="268" t="n">
        <x:f>O1633-P1633-Q1633-FIXED_COST</x:f>
        <x:v>-5539.5288304381465</x:v>
      </x:c>
      <x:c r="S1633" s="139" t="str">
        <x:f>IF(AND(L1633&lt;=TOTAL_BED_CAP,N1633&lt;=TEMP_WORKER_CAP),"YES","NO")</x:f>
        <x:v>YES</x:v>
      </x:c>
      <x:c r="T1633" s="139" t="n">
        <x:f>IF(S1633="YES",R1633,-1E+99)</x:f>
        <x:v>-5539.5288304381465</x:v>
      </x:c>
    </x:row>
    <x:row r="1634">
      <x:c r="A1634" s="139"/>
      <x:c r="B1634" s="139"/>
      <x:c r="C1634" s="139"/>
      <x:c r="D1634" s="139"/>
      <x:c r="E1634" s="139"/>
      <x:c r="F1634" s="139"/>
      <x:c r="G1634" s="139"/>
      <x:c r="H1634" s="139"/>
      <x:c r="I1634" s="266" t="n">
        <x:f>INT((ROW()-ROW($I$46))/((CARROT_CAP+1)*(MESCLUN_CAP+1)))</x:f>
        <x:v>2</x:v>
      </x:c>
      <x:c r="J1634" s="266" t="n">
        <x:f>MOD(INT((ROW()-ROW($I$46))/(MESCLUN_CAP+1)),CARROT_CAP+1)</x:f>
        <x:v>9</x:v>
      </x:c>
      <x:c r="K1634" s="266" t="n">
        <x:f>MOD(ROW()-ROW($I$46),MESCLUN_CAP+1)</x:f>
        <x:v>7</x:v>
      </x:c>
      <x:c r="L1634" s="266" t="n">
        <x:f>SUM(I1634:K1634)</x:f>
        <x:v>18</x:v>
      </x:c>
      <x:c r="M1634" s="267" t="n">
        <x:f>I1634*TOMATO_HOURS*WEEKS*(1+TOMATO_DIM)^I1634+J1634*CARROT_HOURS*WEEKS*(1+CARROT_DIM)^J1634+K1634*MESCLUN_HOURS*WEEKS*(1+MESCLUN_DIM)^K1634</x:f>
        <x:v>898.6109000311978</x:v>
      </x:c>
      <x:c r="N1634" s="267" t="n">
        <x:f>MAX(M1634-FARMER_HOURS,0)/TEMP_HOURS_PER_WORKER</x:f>
        <x:v>0.12403534724388739</x:v>
      </x:c>
      <x:c r="O1634" s="268" t="n">
        <x:f>I1634*TOMATO_PRICE+J1634*CARROT_PRICE+K1634*MESCLUN_PRICE</x:f>
        <x:v>55346</x:v>
      </x:c>
      <x:c r="P1634" s="268" t="n">
        <x:f>I1634*TOMATO_FERTILIZER+J1634*CARROT_FERTILIZER+K1634*MESCLUN_FERTILIZER</x:f>
        <x:v>11880</x:v>
      </x:c>
      <x:c r="Q1634" s="268" t="n">
        <x:f>MIN(M1634,FARMER_HOURS)*FARMER_RATE+MAX(M1634-FARMER_HOURS,0)*TEMP_RATE</x:f>
        <x:v>28100.883681097184</x:v>
      </x:c>
      <x:c r="R1634" s="268" t="n">
        <x:f>O1634-P1634-Q1634-FIXED_COST</x:f>
        <x:v>-4634.883681097184</x:v>
      </x:c>
      <x:c r="S1634" s="139" t="str">
        <x:f>IF(AND(L1634&lt;=TOTAL_BED_CAP,N1634&lt;=TEMP_WORKER_CAP),"YES","NO")</x:f>
        <x:v>YES</x:v>
      </x:c>
      <x:c r="T1634" s="139" t="n">
        <x:f>IF(S1634="YES",R1634,-1E+99)</x:f>
        <x:v>-4634.883681097184</x:v>
      </x:c>
    </x:row>
    <x:row r="1635">
      <x:c r="A1635" s="139"/>
      <x:c r="B1635" s="139"/>
      <x:c r="C1635" s="139"/>
      <x:c r="D1635" s="139"/>
      <x:c r="E1635" s="139"/>
      <x:c r="F1635" s="139"/>
      <x:c r="G1635" s="139"/>
      <x:c r="H1635" s="139"/>
      <x:c r="I1635" s="266" t="n">
        <x:f>INT((ROW()-ROW($I$46))/((CARROT_CAP+1)*(MESCLUN_CAP+1)))</x:f>
        <x:v>2</x:v>
      </x:c>
      <x:c r="J1635" s="266" t="n">
        <x:f>MOD(INT((ROW()-ROW($I$46))/(MESCLUN_CAP+1)),CARROT_CAP+1)</x:f>
        <x:v>9</x:v>
      </x:c>
      <x:c r="K1635" s="266" t="n">
        <x:f>MOD(ROW()-ROW($I$46),MESCLUN_CAP+1)</x:f>
        <x:v>8</x:v>
      </x:c>
      <x:c r="L1635" s="266" t="n">
        <x:f>SUM(I1635:K1635)</x:f>
        <x:v>19</x:v>
      </x:c>
      <x:c r="M1635" s="267" t="n">
        <x:f>I1635*TOMATO_HOURS*WEEKS*(1+TOMATO_DIM)^I1635+J1635*CARROT_HOURS*WEEKS*(1+CARROT_DIM)^J1635+K1635*MESCLUN_HOURS*WEEKS*(1+MESCLUN_DIM)^K1635</x:f>
        <x:v>952.6079983111779</x:v>
      </x:c>
      <x:c r="N1635" s="267" t="n">
        <x:f>MAX(M1635-FARMER_HOURS,0)/TEMP_HOURS_PER_WORKER</x:f>
        <x:v>0.1615333321605402</x:v>
      </x:c>
      <x:c r="O1635" s="268" t="n">
        <x:f>I1635*TOMATO_PRICE+J1635*CARROT_PRICE+K1635*MESCLUN_PRICE</x:f>
        <x:v>58046</x:v>
      </x:c>
      <x:c r="P1635" s="268" t="n">
        <x:f>I1635*TOMATO_FERTILIZER+J1635*CARROT_FERTILIZER+K1635*MESCLUN_FERTILIZER</x:f>
        <x:v>12760</x:v>
      </x:c>
      <x:c r="Q1635" s="268" t="n">
        <x:f>MIN(M1635,FARMER_HOURS)*FARMER_RATE+MAX(M1635-FARMER_HOURS,0)*TEMP_RATE</x:f>
        <x:v>29038.333304013504</x:v>
      </x:c>
      <x:c r="R1635" s="268" t="n">
        <x:f>O1635-P1635-Q1635-FIXED_COST</x:f>
        <x:v>-3752.333304013504</x:v>
      </x:c>
      <x:c r="S1635" s="139" t="str">
        <x:f>IF(AND(L1635&lt;=TOTAL_BED_CAP,N1635&lt;=TEMP_WORKER_CAP),"YES","NO")</x:f>
        <x:v>YES</x:v>
      </x:c>
      <x:c r="T1635" s="139" t="n">
        <x:f>IF(S1635="YES",R1635,-1E+99)</x:f>
        <x:v>-3752.333304013504</x:v>
      </x:c>
    </x:row>
    <x:row r="1636">
      <x:c r="A1636" s="139"/>
      <x:c r="B1636" s="139"/>
      <x:c r="C1636" s="139"/>
      <x:c r="D1636" s="139"/>
      <x:c r="E1636" s="139"/>
      <x:c r="F1636" s="139"/>
      <x:c r="G1636" s="139"/>
      <x:c r="H1636" s="139"/>
      <x:c r="I1636" s="266" t="n">
        <x:f>INT((ROW()-ROW($I$46))/((CARROT_CAP+1)*(MESCLUN_CAP+1)))</x:f>
        <x:v>2</x:v>
      </x:c>
      <x:c r="J1636" s="266" t="n">
        <x:f>MOD(INT((ROW()-ROW($I$46))/(MESCLUN_CAP+1)),CARROT_CAP+1)</x:f>
        <x:v>9</x:v>
      </x:c>
      <x:c r="K1636" s="266" t="n">
        <x:f>MOD(ROW()-ROW($I$46),MESCLUN_CAP+1)</x:f>
        <x:v>9</x:v>
      </x:c>
      <x:c r="L1636" s="266" t="n">
        <x:f>SUM(I1636:K1636)</x:f>
        <x:v>20</x:v>
      </x:c>
      <x:c r="M1636" s="267" t="n">
        <x:f>I1636*TOMATO_HOURS*WEEKS*(1+TOMATO_DIM)^I1636+J1636*CARROT_HOURS*WEEKS*(1+CARROT_DIM)^J1636+K1636*MESCLUN_HOURS*WEEKS*(1+MESCLUN_DIM)^K1636</x:f>
        <x:v>1007.9013337515723</x:v>
      </x:c>
      <x:c r="N1636" s="267" t="n">
        <x:f>MAX(M1636-FARMER_HOURS,0)/TEMP_HOURS_PER_WORKER</x:f>
        <x:v>0.19993148177192524</x:v>
      </x:c>
      <x:c r="O1636" s="268" t="n">
        <x:f>I1636*TOMATO_PRICE+J1636*CARROT_PRICE+K1636*MESCLUN_PRICE</x:f>
        <x:v>60746</x:v>
      </x:c>
      <x:c r="P1636" s="268" t="n">
        <x:f>I1636*TOMATO_FERTILIZER+J1636*CARROT_FERTILIZER+K1636*MESCLUN_FERTILIZER</x:f>
        <x:v>13640</x:v>
      </x:c>
      <x:c r="Q1636" s="268" t="n">
        <x:f>MIN(M1636,FARMER_HOURS)*FARMER_RATE+MAX(M1636-FARMER_HOURS,0)*TEMP_RATE</x:f>
        <x:v>29998.28704429813</x:v>
      </x:c>
      <x:c r="R1636" s="268" t="n">
        <x:f>O1636-P1636-Q1636-FIXED_COST</x:f>
        <x:v>-2892.2870442981293</x:v>
      </x:c>
      <x:c r="S1636" s="139" t="str">
        <x:f>IF(AND(L1636&lt;=TOTAL_BED_CAP,N1636&lt;=TEMP_WORKER_CAP),"YES","NO")</x:f>
        <x:v>YES</x:v>
      </x:c>
      <x:c r="T1636" s="139" t="n">
        <x:f>IF(S1636="YES",R1636,-1E+99)</x:f>
        <x:v>-2892.2870442981293</x:v>
      </x:c>
    </x:row>
    <x:row r="1637">
      <x:c r="A1637" s="139"/>
      <x:c r="B1637" s="139"/>
      <x:c r="C1637" s="139"/>
      <x:c r="D1637" s="139"/>
      <x:c r="E1637" s="139"/>
      <x:c r="F1637" s="139"/>
      <x:c r="G1637" s="139"/>
      <x:c r="H1637" s="139"/>
      <x:c r="I1637" s="266" t="n">
        <x:f>INT((ROW()-ROW($I$46))/((CARROT_CAP+1)*(MESCLUN_CAP+1)))</x:f>
        <x:v>2</x:v>
      </x:c>
      <x:c r="J1637" s="266" t="n">
        <x:f>MOD(INT((ROW()-ROW($I$46))/(MESCLUN_CAP+1)),CARROT_CAP+1)</x:f>
        <x:v>9</x:v>
      </x:c>
      <x:c r="K1637" s="266" t="n">
        <x:f>MOD(ROW()-ROW($I$46),MESCLUN_CAP+1)</x:f>
        <x:v>10</x:v>
      </x:c>
      <x:c r="L1637" s="266" t="n">
        <x:f>SUM(I1637:K1637)</x:f>
        <x:v>21</x:v>
      </x:c>
      <x:c r="M1637" s="267" t="n">
        <x:f>I1637*TOMATO_HOURS*WEEKS*(1+TOMATO_DIM)^I1637+J1637*CARROT_HOURS*WEEKS*(1+CARROT_DIM)^J1637+K1637*MESCLUN_HOURS*WEEKS*(1+MESCLUN_DIM)^K1637</x:f>
        <x:v>1064.514875234785</x:v>
      </x:c>
      <x:c r="N1637" s="267" t="n">
        <x:f>MAX(M1637-FARMER_HOURS,0)/TEMP_HOURS_PER_WORKER</x:f>
        <x:v>0.23924644113526736</x:v>
      </x:c>
      <x:c r="O1637" s="268" t="n">
        <x:f>I1637*TOMATO_PRICE+J1637*CARROT_PRICE+K1637*MESCLUN_PRICE</x:f>
        <x:v>63446</x:v>
      </x:c>
      <x:c r="P1637" s="268" t="n">
        <x:f>I1637*TOMATO_FERTILIZER+J1637*CARROT_FERTILIZER+K1637*MESCLUN_FERTILIZER</x:f>
        <x:v>14520</x:v>
      </x:c>
      <x:c r="Q1637" s="268" t="n">
        <x:f>MIN(M1637,FARMER_HOURS)*FARMER_RATE+MAX(M1637-FARMER_HOURS,0)*TEMP_RATE</x:f>
        <x:v>30981.161028381684</x:v>
      </x:c>
      <x:c r="R1637" s="268" t="n">
        <x:f>O1637-P1637-Q1637-FIXED_COST</x:f>
        <x:v>-2055.1610283816844</x:v>
      </x:c>
      <x:c r="S1637" s="139" t="str">
        <x:f>IF(AND(L1637&lt;=TOTAL_BED_CAP,N1637&lt;=TEMP_WORKER_CAP),"YES","NO")</x:f>
        <x:v>YES</x:v>
      </x:c>
      <x:c r="T1637" s="139" t="n">
        <x:f>IF(S1637="YES",R1637,-1E+99)</x:f>
        <x:v>-2055.1610283816844</x:v>
      </x:c>
    </x:row>
    <x:row r="1638">
      <x:c r="A1638" s="139"/>
      <x:c r="B1638" s="139"/>
      <x:c r="C1638" s="139"/>
      <x:c r="D1638" s="139"/>
      <x:c r="E1638" s="139"/>
      <x:c r="F1638" s="139"/>
      <x:c r="G1638" s="139"/>
      <x:c r="H1638" s="139"/>
      <x:c r="I1638" s="266" t="n">
        <x:f>INT((ROW()-ROW($I$46))/((CARROT_CAP+1)*(MESCLUN_CAP+1)))</x:f>
        <x:v>2</x:v>
      </x:c>
      <x:c r="J1638" s="266" t="n">
        <x:f>MOD(INT((ROW()-ROW($I$46))/(MESCLUN_CAP+1)),CARROT_CAP+1)</x:f>
        <x:v>9</x:v>
      </x:c>
      <x:c r="K1638" s="266" t="n">
        <x:f>MOD(ROW()-ROW($I$46),MESCLUN_CAP+1)</x:f>
        <x:v>11</x:v>
      </x:c>
      <x:c r="L1638" s="266" t="n">
        <x:f>SUM(I1638:K1638)</x:f>
        <x:v>22</x:v>
      </x:c>
      <x:c r="M1638" s="267" t="n">
        <x:f>I1638*TOMATO_HOURS*WEEKS*(1+TOMATO_DIM)^I1638+J1638*CARROT_HOURS*WEEKS*(1+CARROT_DIM)^J1638+K1638*MESCLUN_HOURS*WEEKS*(1+MESCLUN_DIM)^K1638</x:f>
        <x:v>1122.4729883282243</x:v>
      </x:c>
      <x:c r="N1638" s="267" t="n">
        <x:f>MAX(M1638-FARMER_HOURS,0)/TEMP_HOURS_PER_WORKER</x:f>
        <x:v>0.27949513078348914</x:v>
      </x:c>
      <x:c r="O1638" s="268" t="n">
        <x:f>I1638*TOMATO_PRICE+J1638*CARROT_PRICE+K1638*MESCLUN_PRICE</x:f>
        <x:v>66146</x:v>
      </x:c>
      <x:c r="P1638" s="268" t="n">
        <x:f>I1638*TOMATO_FERTILIZER+J1638*CARROT_FERTILIZER+K1638*MESCLUN_FERTILIZER</x:f>
        <x:v>15400</x:v>
      </x:c>
      <x:c r="Q1638" s="268" t="n">
        <x:f>MIN(M1638,FARMER_HOURS)*FARMER_RATE+MAX(M1638-FARMER_HOURS,0)*TEMP_RATE</x:f>
        <x:v>31987.37826958723</x:v>
      </x:c>
      <x:c r="R1638" s="268" t="n">
        <x:f>O1638-P1638-Q1638-FIXED_COST</x:f>
        <x:v>-1241.3782695872287</x:v>
      </x:c>
      <x:c r="S1638" s="139" t="str">
        <x:f>IF(AND(L1638&lt;=TOTAL_BED_CAP,N1638&lt;=TEMP_WORKER_CAP),"YES","NO")</x:f>
        <x:v>YES</x:v>
      </x:c>
      <x:c r="T1638" s="139" t="n">
        <x:f>IF(S1638="YES",R1638,-1E+99)</x:f>
        <x:v>-1241.3782695872287</x:v>
      </x:c>
    </x:row>
    <x:row r="1639">
      <x:c r="A1639" s="139"/>
      <x:c r="B1639" s="139"/>
      <x:c r="C1639" s="139"/>
      <x:c r="D1639" s="139"/>
      <x:c r="E1639" s="139"/>
      <x:c r="F1639" s="139"/>
      <x:c r="G1639" s="139"/>
      <x:c r="H1639" s="139"/>
      <x:c r="I1639" s="266" t="n">
        <x:f>INT((ROW()-ROW($I$46))/((CARROT_CAP+1)*(MESCLUN_CAP+1)))</x:f>
        <x:v>2</x:v>
      </x:c>
      <x:c r="J1639" s="266" t="n">
        <x:f>MOD(INT((ROW()-ROW($I$46))/(MESCLUN_CAP+1)),CARROT_CAP+1)</x:f>
        <x:v>9</x:v>
      </x:c>
      <x:c r="K1639" s="266" t="n">
        <x:f>MOD(ROW()-ROW($I$46),MESCLUN_CAP+1)</x:f>
        <x:v>12</x:v>
      </x:c>
      <x:c r="L1639" s="266" t="n">
        <x:f>SUM(I1639:K1639)</x:f>
        <x:v>23</x:v>
      </x:c>
      <x:c r="M1639" s="267" t="n">
        <x:f>I1639*TOMATO_HOURS*WEEKS*(1+TOMATO_DIM)^I1639+J1639*CARROT_HOURS*WEEKS*(1+CARROT_DIM)^J1639+K1639*MESCLUN_HOURS*WEEKS*(1+MESCLUN_DIM)^K1639</x:f>
        <x:v>1181.8004414562886</x:v>
      </x:c>
      <x:c r="N1639" s="267" t="n">
        <x:f>MAX(M1639-FARMER_HOURS,0)/TEMP_HOURS_PER_WORKER</x:f>
        <x:v>0.3206947510113115</x:v>
      </x:c>
      <x:c r="O1639" s="268" t="n">
        <x:f>I1639*TOMATO_PRICE+J1639*CARROT_PRICE+K1639*MESCLUN_PRICE</x:f>
        <x:v>68846</x:v>
      </x:c>
      <x:c r="P1639" s="268" t="n">
        <x:f>I1639*TOMATO_FERTILIZER+J1639*CARROT_FERTILIZER+K1639*MESCLUN_FERTILIZER</x:f>
        <x:v>16280</x:v>
      </x:c>
      <x:c r="Q1639" s="268" t="n">
        <x:f>MIN(M1639,FARMER_HOURS)*FARMER_RATE+MAX(M1639-FARMER_HOURS,0)*TEMP_RATE</x:f>
        <x:v>33017.36877528279</x:v>
      </x:c>
      <x:c r="R1639" s="268" t="n">
        <x:f>O1639-P1639-Q1639-FIXED_COST</x:f>
        <x:v>-451.36877528279</x:v>
      </x:c>
      <x:c r="S1639" s="139" t="str">
        <x:f>IF(AND(L1639&lt;=TOTAL_BED_CAP,N1639&lt;=TEMP_WORKER_CAP),"YES","NO")</x:f>
        <x:v>YES</x:v>
      </x:c>
      <x:c r="T1639" s="139" t="n">
        <x:f>IF(S1639="YES",R1639,-1E+99)</x:f>
        <x:v>-451.36877528279</x:v>
      </x:c>
    </x:row>
    <x:row r="1640">
      <x:c r="A1640" s="139"/>
      <x:c r="B1640" s="139"/>
      <x:c r="C1640" s="139"/>
      <x:c r="D1640" s="139"/>
      <x:c r="E1640" s="139"/>
      <x:c r="F1640" s="139"/>
      <x:c r="G1640" s="139"/>
      <x:c r="H1640" s="139"/>
      <x:c r="I1640" s="266" t="n">
        <x:f>INT((ROW()-ROW($I$46))/((CARROT_CAP+1)*(MESCLUN_CAP+1)))</x:f>
        <x:v>2</x:v>
      </x:c>
      <x:c r="J1640" s="266" t="n">
        <x:f>MOD(INT((ROW()-ROW($I$46))/(MESCLUN_CAP+1)),CARROT_CAP+1)</x:f>
        <x:v>9</x:v>
      </x:c>
      <x:c r="K1640" s="266" t="n">
        <x:f>MOD(ROW()-ROW($I$46),MESCLUN_CAP+1)</x:f>
        <x:v>13</x:v>
      </x:c>
      <x:c r="L1640" s="266" t="n">
        <x:f>SUM(I1640:K1640)</x:f>
        <x:v>24</x:v>
      </x:c>
      <x:c r="M1640" s="267" t="n">
        <x:f>I1640*TOMATO_HOURS*WEEKS*(1+TOMATO_DIM)^I1640+J1640*CARROT_HOURS*WEEKS*(1+CARROT_DIM)^J1640+K1640*MESCLUN_HOURS*WEEKS*(1+MESCLUN_DIM)^K1640</x:f>
        <x:v>1242.522412164673</x:v>
      </x:c>
      <x:c r="N1640" s="267" t="n">
        <x:f>MAX(M1640-FARMER_HOURS,0)/TEMP_HOURS_PER_WORKER</x:f>
        <x:v>0.3628627862254673</x:v>
      </x:c>
      <x:c r="O1640" s="268" t="n">
        <x:f>I1640*TOMATO_PRICE+J1640*CARROT_PRICE+K1640*MESCLUN_PRICE</x:f>
        <x:v>71546</x:v>
      </x:c>
      <x:c r="P1640" s="268" t="n">
        <x:f>I1640*TOMATO_FERTILIZER+J1640*CARROT_FERTILIZER+K1640*MESCLUN_FERTILIZER</x:f>
        <x:v>17160</x:v>
      </x:c>
      <x:c r="Q1640" s="268" t="n">
        <x:f>MIN(M1640,FARMER_HOURS)*FARMER_RATE+MAX(M1640-FARMER_HOURS,0)*TEMP_RATE</x:f>
        <x:v>34071.56965563668</x:v>
      </x:c>
      <x:c r="R1640" s="268" t="n">
        <x:f>O1640-P1640-Q1640-FIXED_COST</x:f>
        <x:v>314.430344363318</x:v>
      </x:c>
      <x:c r="S1640" s="139" t="str">
        <x:f>IF(AND(L1640&lt;=TOTAL_BED_CAP,N1640&lt;=TEMP_WORKER_CAP),"YES","NO")</x:f>
        <x:v>YES</x:v>
      </x:c>
      <x:c r="T1640" s="139" t="n">
        <x:f>IF(S1640="YES",R1640,-1E+99)</x:f>
        <x:v>314.430344363318</x:v>
      </x:c>
    </x:row>
    <x:row r="1641">
      <x:c r="A1641" s="139"/>
      <x:c r="B1641" s="139"/>
      <x:c r="C1641" s="139"/>
      <x:c r="D1641" s="139"/>
      <x:c r="E1641" s="139"/>
      <x:c r="F1641" s="139"/>
      <x:c r="G1641" s="139"/>
      <x:c r="H1641" s="139"/>
      <x:c r="I1641" s="266" t="n">
        <x:f>INT((ROW()-ROW($I$46))/((CARROT_CAP+1)*(MESCLUN_CAP+1)))</x:f>
        <x:v>2</x:v>
      </x:c>
      <x:c r="J1641" s="266" t="n">
        <x:f>MOD(INT((ROW()-ROW($I$46))/(MESCLUN_CAP+1)),CARROT_CAP+1)</x:f>
        <x:v>9</x:v>
      </x:c>
      <x:c r="K1641" s="266" t="n">
        <x:f>MOD(ROW()-ROW($I$46),MESCLUN_CAP+1)</x:f>
        <x:v>14</x:v>
      </x:c>
      <x:c r="L1641" s="266" t="n">
        <x:f>SUM(I1641:K1641)</x:f>
        <x:v>25</x:v>
      </x:c>
      <x:c r="M1641" s="267" t="n">
        <x:f>I1641*TOMATO_HOURS*WEEKS*(1+TOMATO_DIM)^I1641+J1641*CARROT_HOURS*WEEKS*(1+CARROT_DIM)^J1641+K1641*MESCLUN_HOURS*WEEKS*(1+MESCLUN_DIM)^K1641</x:f>
        <x:v>1304.664493478334</x:v>
      </x:c>
      <x:c r="N1641" s="267" t="n">
        <x:f>MAX(M1641-FARMER_HOURS,0)/TEMP_HOURS_PER_WORKER</x:f>
        <x:v>0.4060170093599541</x:v>
      </x:c>
      <x:c r="O1641" s="268" t="n">
        <x:f>I1641*TOMATO_PRICE+J1641*CARROT_PRICE+K1641*MESCLUN_PRICE</x:f>
        <x:v>74246</x:v>
      </x:c>
      <x:c r="P1641" s="268" t="n">
        <x:f>I1641*TOMATO_FERTILIZER+J1641*CARROT_FERTILIZER+K1641*MESCLUN_FERTILIZER</x:f>
        <x:v>18040</x:v>
      </x:c>
      <x:c r="Q1641" s="268" t="n">
        <x:f>MIN(M1641,FARMER_HOURS)*FARMER_RATE+MAX(M1641-FARMER_HOURS,0)*TEMP_RATE</x:f>
        <x:v>35150.42523399885</x:v>
      </x:c>
      <x:c r="R1641" s="268" t="n">
        <x:f>O1641-P1641-Q1641-FIXED_COST</x:f>
        <x:v>1055.5747660011475</x:v>
      </x:c>
      <x:c r="S1641" s="139" t="str">
        <x:f>IF(AND(L1641&lt;=TOTAL_BED_CAP,N1641&lt;=TEMP_WORKER_CAP),"YES","NO")</x:f>
        <x:v>YES</x:v>
      </x:c>
      <x:c r="T1641" s="139" t="n">
        <x:f>IF(S1641="YES",R1641,-1E+99)</x:f>
        <x:v>1055.5747660011475</x:v>
      </x:c>
    </x:row>
    <x:row r="1642">
      <x:c r="A1642" s="139"/>
      <x:c r="B1642" s="139"/>
      <x:c r="C1642" s="139"/>
      <x:c r="D1642" s="139"/>
      <x:c r="E1642" s="139"/>
      <x:c r="F1642" s="139"/>
      <x:c r="G1642" s="139"/>
      <x:c r="H1642" s="139"/>
      <x:c r="I1642" s="266" t="n">
        <x:f>INT((ROW()-ROW($I$46))/((CARROT_CAP+1)*(MESCLUN_CAP+1)))</x:f>
        <x:v>2</x:v>
      </x:c>
      <x:c r="J1642" s="266" t="n">
        <x:f>MOD(INT((ROW()-ROW($I$46))/(MESCLUN_CAP+1)),CARROT_CAP+1)</x:f>
        <x:v>9</x:v>
      </x:c>
      <x:c r="K1642" s="266" t="n">
        <x:f>MOD(ROW()-ROW($I$46),MESCLUN_CAP+1)</x:f>
        <x:v>15</x:v>
      </x:c>
      <x:c r="L1642" s="266" t="n">
        <x:f>SUM(I1642:K1642)</x:f>
        <x:v>26</x:v>
      </x:c>
      <x:c r="M1642" s="267" t="n">
        <x:f>I1642*TOMATO_HOURS*WEEKS*(1+TOMATO_DIM)^I1642+J1642*CARROT_HOURS*WEEKS*(1+CARROT_DIM)^J1642+K1642*MESCLUN_HOURS*WEEKS*(1+MESCLUN_DIM)^K1642</x:f>
        <x:v>1368.2527003544803</x:v>
      </x:c>
      <x:c r="N1642" s="267" t="n">
        <x:f>MAX(M1642-FARMER_HOURS,0)/TEMP_HOURS_PER_WORKER</x:f>
        <x:v>0.450175486357278</x:v>
      </x:c>
      <x:c r="O1642" s="268" t="n">
        <x:f>I1642*TOMATO_PRICE+J1642*CARROT_PRICE+K1642*MESCLUN_PRICE</x:f>
        <x:v>76946</x:v>
      </x:c>
      <x:c r="P1642" s="268" t="n">
        <x:f>I1642*TOMATO_FERTILIZER+J1642*CARROT_FERTILIZER+K1642*MESCLUN_FERTILIZER</x:f>
        <x:v>18920</x:v>
      </x:c>
      <x:c r="Q1642" s="268" t="n">
        <x:f>MIN(M1642,FARMER_HOURS)*FARMER_RATE+MAX(M1642-FARMER_HOURS,0)*TEMP_RATE</x:f>
        <x:v>36254.387158931946</x:v>
      </x:c>
      <x:c r="R1642" s="268" t="n">
        <x:f>O1642-P1642-Q1642-FIXED_COST</x:f>
        <x:v>1771.612841068054</x:v>
      </x:c>
      <x:c r="S1642" s="139" t="str">
        <x:f>IF(AND(L1642&lt;=TOTAL_BED_CAP,N1642&lt;=TEMP_WORKER_CAP),"YES","NO")</x:f>
        <x:v>YES</x:v>
      </x:c>
      <x:c r="T1642" s="139" t="n">
        <x:f>IF(S1642="YES",R1642,-1E+99)</x:f>
        <x:v>1771.612841068054</x:v>
      </x:c>
    </x:row>
    <x:row r="1643">
      <x:c r="A1643" s="139"/>
      <x:c r="B1643" s="139"/>
      <x:c r="C1643" s="139"/>
      <x:c r="D1643" s="139"/>
      <x:c r="E1643" s="139"/>
      <x:c r="F1643" s="139"/>
      <x:c r="G1643" s="139"/>
      <x:c r="H1643" s="139"/>
      <x:c r="I1643" s="266" t="n">
        <x:f>INT((ROW()-ROW($I$46))/((CARROT_CAP+1)*(MESCLUN_CAP+1)))</x:f>
        <x:v>2</x:v>
      </x:c>
      <x:c r="J1643" s="266" t="n">
        <x:f>MOD(INT((ROW()-ROW($I$46))/(MESCLUN_CAP+1)),CARROT_CAP+1)</x:f>
        <x:v>9</x:v>
      </x:c>
      <x:c r="K1643" s="266" t="n">
        <x:f>MOD(ROW()-ROW($I$46),MESCLUN_CAP+1)</x:f>
        <x:v>16</x:v>
      </x:c>
      <x:c r="L1643" s="266" t="n">
        <x:f>SUM(I1643:K1643)</x:f>
        <x:v>27</x:v>
      </x:c>
      <x:c r="M1643" s="267" t="n">
        <x:f>I1643*TOMATO_HOURS*WEEKS*(1+TOMATO_DIM)^I1643+J1643*CARROT_HOURS*WEEKS*(1+CARROT_DIM)^J1643+K1643*MESCLUN_HOURS*WEEKS*(1+MESCLUN_DIM)^K1643</x:f>
        <x:v>1433.3134762319692</x:v>
      </x:c>
      <x:c r="N1643" s="267" t="n">
        <x:f>MAX(M1643-FARMER_HOURS,0)/TEMP_HOURS_PER_WORKER</x:f>
        <x:v>0.49535658071664523</x:v>
      </x:c>
      <x:c r="O1643" s="268" t="n">
        <x:f>I1643*TOMATO_PRICE+J1643*CARROT_PRICE+K1643*MESCLUN_PRICE</x:f>
        <x:v>79646</x:v>
      </x:c>
      <x:c r="P1643" s="268" t="n">
        <x:f>I1643*TOMATO_FERTILIZER+J1643*CARROT_FERTILIZER+K1643*MESCLUN_FERTILIZER</x:f>
        <x:v>19800</x:v>
      </x:c>
      <x:c r="Q1643" s="268" t="n">
        <x:f>MIN(M1643,FARMER_HOURS)*FARMER_RATE+MAX(M1643-FARMER_HOURS,0)*TEMP_RATE</x:f>
        <x:v>37383.91451791613</x:v>
      </x:c>
      <x:c r="R1643" s="268" t="n">
        <x:f>O1643-P1643-Q1643-FIXED_COST</x:f>
        <x:v>2462.085482083872</x:v>
      </x:c>
      <x:c r="S1643" s="139" t="str">
        <x:f>IF(AND(L1643&lt;=TOTAL_BED_CAP,N1643&lt;=TEMP_WORKER_CAP),"YES","NO")</x:f>
        <x:v>YES</x:v>
      </x:c>
      <x:c r="T1643" s="139" t="n">
        <x:f>IF(S1643="YES",R1643,-1E+99)</x:f>
        <x:v>2462.085482083872</x:v>
      </x:c>
    </x:row>
    <x:row r="1644">
      <x:c r="A1644" s="139"/>
      <x:c r="B1644" s="139"/>
      <x:c r="C1644" s="139"/>
      <x:c r="D1644" s="139"/>
      <x:c r="E1644" s="139"/>
      <x:c r="F1644" s="139"/>
      <x:c r="G1644" s="139"/>
      <x:c r="H1644" s="139"/>
      <x:c r="I1644" s="266" t="n">
        <x:f>INT((ROW()-ROW($I$46))/((CARROT_CAP+1)*(MESCLUN_CAP+1)))</x:f>
        <x:v>2</x:v>
      </x:c>
      <x:c r="J1644" s="266" t="n">
        <x:f>MOD(INT((ROW()-ROW($I$46))/(MESCLUN_CAP+1)),CARROT_CAP+1)</x:f>
        <x:v>9</x:v>
      </x:c>
      <x:c r="K1644" s="266" t="n">
        <x:f>MOD(ROW()-ROW($I$46),MESCLUN_CAP+1)</x:f>
        <x:v>17</x:v>
      </x:c>
      <x:c r="L1644" s="266" t="n">
        <x:f>SUM(I1644:K1644)</x:f>
        <x:v>28</x:v>
      </x:c>
      <x:c r="M1644" s="267" t="n">
        <x:f>I1644*TOMATO_HOURS*WEEKS*(1+TOMATO_DIM)^I1644+J1644*CARROT_HOURS*WEEKS*(1+CARROT_DIM)^J1644+K1644*MESCLUN_HOURS*WEEKS*(1+MESCLUN_DIM)^K1644</x:f>
        <x:v>1499.8736996785096</x:v>
      </x:c>
      <x:c r="N1644" s="267" t="n">
        <x:f>MAX(M1644-FARMER_HOURS,0)/TEMP_HOURS_PER_WORKER</x:f>
        <x:v>0.5415789581100762</x:v>
      </x:c>
      <x:c r="O1644" s="268" t="n">
        <x:f>I1644*TOMATO_PRICE+J1644*CARROT_PRICE+K1644*MESCLUN_PRICE</x:f>
        <x:v>82346</x:v>
      </x:c>
      <x:c r="P1644" s="268" t="n">
        <x:f>I1644*TOMATO_FERTILIZER+J1644*CARROT_FERTILIZER+K1644*MESCLUN_FERTILIZER</x:f>
        <x:v>20680</x:v>
      </x:c>
      <x:c r="Q1644" s="268" t="n">
        <x:f>MIN(M1644,FARMER_HOURS)*FARMER_RATE+MAX(M1644-FARMER_HOURS,0)*TEMP_RATE</x:f>
        <x:v>38539.473952751905</x:v>
      </x:c>
      <x:c r="R1644" s="268" t="n">
        <x:f>O1644-P1644-Q1644-FIXED_COST</x:f>
        <x:v>3126.526047248095</x:v>
      </x:c>
      <x:c r="S1644" s="139" t="str">
        <x:f>IF(AND(L1644&lt;=TOTAL_BED_CAP,N1644&lt;=TEMP_WORKER_CAP),"YES","NO")</x:f>
        <x:v>YES</x:v>
      </x:c>
      <x:c r="T1644" s="139" t="n">
        <x:f>IF(S1644="YES",R1644,-1E+99)</x:f>
        <x:v>3126.526047248095</x:v>
      </x:c>
    </x:row>
    <x:row r="1645">
      <x:c r="A1645" s="139"/>
      <x:c r="B1645" s="139"/>
      <x:c r="C1645" s="139"/>
      <x:c r="D1645" s="139"/>
      <x:c r="E1645" s="139"/>
      <x:c r="F1645" s="139"/>
      <x:c r="G1645" s="139"/>
      <x:c r="H1645" s="139"/>
      <x:c r="I1645" s="266" t="n">
        <x:f>INT((ROW()-ROW($I$46))/((CARROT_CAP+1)*(MESCLUN_CAP+1)))</x:f>
        <x:v>2</x:v>
      </x:c>
      <x:c r="J1645" s="266" t="n">
        <x:f>MOD(INT((ROW()-ROW($I$46))/(MESCLUN_CAP+1)),CARROT_CAP+1)</x:f>
        <x:v>9</x:v>
      </x:c>
      <x:c r="K1645" s="266" t="n">
        <x:f>MOD(ROW()-ROW($I$46),MESCLUN_CAP+1)</x:f>
        <x:v>18</x:v>
      </x:c>
      <x:c r="L1645" s="266" t="n">
        <x:f>SUM(I1645:K1645)</x:f>
        <x:v>29</x:v>
      </x:c>
      <x:c r="M1645" s="267" t="n">
        <x:f>I1645*TOMATO_HOURS*WEEKS*(1+TOMATO_DIM)^I1645+J1645*CARROT_HOURS*WEEKS*(1+CARROT_DIM)^J1645+K1645*MESCLUN_HOURS*WEEKS*(1+MESCLUN_DIM)^K1645</x:f>
        <x:v>1567.9606911370968</x:v>
      </x:c>
      <x:c r="N1645" s="267" t="n">
        <x:f>MAX(M1645-FARMER_HOURS,0)/TEMP_HOURS_PER_WORKER</x:f>
        <x:v>0.5888615910674283</x:v>
      </x:c>
      <x:c r="O1645" s="268" t="n">
        <x:f>I1645*TOMATO_PRICE+J1645*CARROT_PRICE+K1645*MESCLUN_PRICE</x:f>
        <x:v>85046</x:v>
      </x:c>
      <x:c r="P1645" s="268" t="n">
        <x:f>I1645*TOMATO_FERTILIZER+J1645*CARROT_FERTILIZER+K1645*MESCLUN_FERTILIZER</x:f>
        <x:v>21560</x:v>
      </x:c>
      <x:c r="Q1645" s="268" t="n">
        <x:f>MIN(M1645,FARMER_HOURS)*FARMER_RATE+MAX(M1645-FARMER_HOURS,0)*TEMP_RATE</x:f>
        <x:v>39721.539776685706</x:v>
      </x:c>
      <x:c r="R1645" s="268" t="n">
        <x:f>O1645-P1645-Q1645-FIXED_COST</x:f>
        <x:v>3764.460223314294</x:v>
      </x:c>
      <x:c r="S1645" s="139" t="str">
        <x:f>IF(AND(L1645&lt;=TOTAL_BED_CAP,N1645&lt;=TEMP_WORKER_CAP),"YES","NO")</x:f>
        <x:v>YES</x:v>
      </x:c>
      <x:c r="T1645" s="139" t="n">
        <x:f>IF(S1645="YES",R1645,-1E+99)</x:f>
        <x:v>3764.460223314294</x:v>
      </x:c>
    </x:row>
    <x:row r="1646">
      <x:c r="A1646" s="139"/>
      <x:c r="B1646" s="139"/>
      <x:c r="C1646" s="139"/>
      <x:c r="D1646" s="139"/>
      <x:c r="E1646" s="139"/>
      <x:c r="F1646" s="139"/>
      <x:c r="G1646" s="139"/>
      <x:c r="H1646" s="139"/>
      <x:c r="I1646" s="266" t="n">
        <x:f>INT((ROW()-ROW($I$46))/((CARROT_CAP+1)*(MESCLUN_CAP+1)))</x:f>
        <x:v>2</x:v>
      </x:c>
      <x:c r="J1646" s="266" t="n">
        <x:f>MOD(INT((ROW()-ROW($I$46))/(MESCLUN_CAP+1)),CARROT_CAP+1)</x:f>
        <x:v>9</x:v>
      </x:c>
      <x:c r="K1646" s="266" t="n">
        <x:f>MOD(ROW()-ROW($I$46),MESCLUN_CAP+1)</x:f>
        <x:v>19</x:v>
      </x:c>
      <x:c r="L1646" s="266" t="n">
        <x:f>SUM(I1646:K1646)</x:f>
        <x:v>30</x:v>
      </x:c>
      <x:c r="M1646" s="267" t="n">
        <x:f>I1646*TOMATO_HOURS*WEEKS*(1+TOMATO_DIM)^I1646+J1646*CARROT_HOURS*WEEKS*(1+CARROT_DIM)^J1646+K1646*MESCLUN_HOURS*WEEKS*(1+MESCLUN_DIM)^K1646</x:f>
        <x:v>1637.6022197731186</x:v>
      </x:c>
      <x:c r="N1646" s="267" t="n">
        <x:f>MAX(M1646-FARMER_HOURS,0)/TEMP_HOURS_PER_WORKER</x:f>
        <x:v>0.6372237637313324</x:v>
      </x:c>
      <x:c r="O1646" s="268" t="n">
        <x:f>I1646*TOMATO_PRICE+J1646*CARROT_PRICE+K1646*MESCLUN_PRICE</x:f>
        <x:v>87746</x:v>
      </x:c>
      <x:c r="P1646" s="268" t="n">
        <x:f>I1646*TOMATO_FERTILIZER+J1646*CARROT_FERTILIZER+K1646*MESCLUN_FERTILIZER</x:f>
        <x:v>22440</x:v>
      </x:c>
      <x:c r="Q1646" s="268" t="n">
        <x:f>MIN(M1646,FARMER_HOURS)*FARMER_RATE+MAX(M1646-FARMER_HOURS,0)*TEMP_RATE</x:f>
        <x:v>40930.59409328331</x:v>
      </x:c>
      <x:c r="R1646" s="268" t="n">
        <x:f>O1646-P1646-Q1646-FIXED_COST</x:f>
        <x:v>4375.405906716689</x:v>
      </x:c>
      <x:c r="S1646" s="139" t="str">
        <x:f>IF(AND(L1646&lt;=TOTAL_BED_CAP,N1646&lt;=TEMP_WORKER_CAP),"YES","NO")</x:f>
        <x:v>YES</x:v>
      </x:c>
      <x:c r="T1646" s="139" t="n">
        <x:f>IF(S1646="YES",R1646,-1E+99)</x:f>
        <x:v>4375.405906716689</x:v>
      </x:c>
    </x:row>
    <x:row r="1647">
      <x:c r="A1647" s="139"/>
      <x:c r="B1647" s="139"/>
      <x:c r="C1647" s="139"/>
      <x:c r="D1647" s="139"/>
      <x:c r="E1647" s="139"/>
      <x:c r="F1647" s="139"/>
      <x:c r="G1647" s="139"/>
      <x:c r="H1647" s="139"/>
      <x:c r="I1647" s="266" t="n">
        <x:f>INT((ROW()-ROW($I$46))/((CARROT_CAP+1)*(MESCLUN_CAP+1)))</x:f>
        <x:v>2</x:v>
      </x:c>
      <x:c r="J1647" s="266" t="n">
        <x:f>MOD(INT((ROW()-ROW($I$46))/(MESCLUN_CAP+1)),CARROT_CAP+1)</x:f>
        <x:v>9</x:v>
      </x:c>
      <x:c r="K1647" s="266" t="n">
        <x:f>MOD(ROW()-ROW($I$46),MESCLUN_CAP+1)</x:f>
        <x:v>20</x:v>
      </x:c>
      <x:c r="L1647" s="266" t="n">
        <x:f>SUM(I1647:K1647)</x:f>
        <x:v>31</x:v>
      </x:c>
      <x:c r="M1647" s="267" t="n">
        <x:f>I1647*TOMATO_HOURS*WEEKS*(1+TOMATO_DIM)^I1647+J1647*CARROT_HOURS*WEEKS*(1+CARROT_DIM)^J1647+K1647*MESCLUN_HOURS*WEEKS*(1+MESCLUN_DIM)^K1647</x:f>
        <x:v>1708.8265104235957</x:v>
      </x:c>
      <x:c r="N1647" s="267" t="n">
        <x:f>MAX(M1647-FARMER_HOURS,0)/TEMP_HOURS_PER_WORKER</x:f>
        <x:v>0.6866850766830526</x:v>
      </x:c>
      <x:c r="O1647" s="268" t="n">
        <x:f>I1647*TOMATO_PRICE+J1647*CARROT_PRICE+K1647*MESCLUN_PRICE</x:f>
        <x:v>90446</x:v>
      </x:c>
      <x:c r="P1647" s="268" t="n">
        <x:f>I1647*TOMATO_FERTILIZER+J1647*CARROT_FERTILIZER+K1647*MESCLUN_FERTILIZER</x:f>
        <x:v>23320</x:v>
      </x:c>
      <x:c r="Q1647" s="268" t="n">
        <x:f>MIN(M1647,FARMER_HOURS)*FARMER_RATE+MAX(M1647-FARMER_HOURS,0)*TEMP_RATE</x:f>
        <x:v>42167.12691707631</x:v>
      </x:c>
      <x:c r="R1647" s="268" t="n">
        <x:f>O1647-P1647-Q1647-FIXED_COST</x:f>
        <x:v>4958.873082923688</x:v>
      </x:c>
      <x:c r="S1647" s="139" t="str">
        <x:f>IF(AND(L1647&lt;=TOTAL_BED_CAP,N1647&lt;=TEMP_WORKER_CAP),"YES","NO")</x:f>
        <x:v>YES</x:v>
      </x:c>
      <x:c r="T1647" s="139" t="n">
        <x:f>IF(S1647="YES",R1647,-1E+99)</x:f>
        <x:v>4958.873082923688</x:v>
      </x:c>
    </x:row>
    <x:row r="1648">
      <x:c r="A1648" s="139"/>
      <x:c r="B1648" s="139"/>
      <x:c r="C1648" s="139"/>
      <x:c r="D1648" s="139"/>
      <x:c r="E1648" s="139"/>
      <x:c r="F1648" s="139"/>
      <x:c r="G1648" s="139"/>
      <x:c r="H1648" s="139"/>
      <x:c r="I1648" s="266" t="n">
        <x:f>INT((ROW()-ROW($I$46))/((CARROT_CAP+1)*(MESCLUN_CAP+1)))</x:f>
        <x:v>2</x:v>
      </x:c>
      <x:c r="J1648" s="266" t="n">
        <x:f>MOD(INT((ROW()-ROW($I$46))/(MESCLUN_CAP+1)),CARROT_CAP+1)</x:f>
        <x:v>9</x:v>
      </x:c>
      <x:c r="K1648" s="266" t="n">
        <x:f>MOD(ROW()-ROW($I$46),MESCLUN_CAP+1)</x:f>
        <x:v>21</x:v>
      </x:c>
      <x:c r="L1648" s="266" t="n">
        <x:f>SUM(I1648:K1648)</x:f>
        <x:v>32</x:v>
      </x:c>
      <x:c r="M1648" s="267" t="n">
        <x:f>I1648*TOMATO_HOURS*WEEKS*(1+TOMATO_DIM)^I1648+J1648*CARROT_HOURS*WEEKS*(1+CARROT_DIM)^J1648+K1648*MESCLUN_HOURS*WEEKS*(1+MESCLUN_DIM)^K1648</x:f>
        <x:v>1781.6622506500394</x:v>
      </x:c>
      <x:c r="N1648" s="267" t="n">
        <x:f>MAX(M1648-FARMER_HOURS,0)/TEMP_HOURS_PER_WORKER</x:f>
        <x:v>0.7372654518403051</x:v>
      </x:c>
      <x:c r="O1648" s="268" t="n">
        <x:f>I1648*TOMATO_PRICE+J1648*CARROT_PRICE+K1648*MESCLUN_PRICE</x:f>
        <x:v>93146</x:v>
      </x:c>
      <x:c r="P1648" s="268" t="n">
        <x:f>I1648*TOMATO_FERTILIZER+J1648*CARROT_FERTILIZER+K1648*MESCLUN_FERTILIZER</x:f>
        <x:v>24200</x:v>
      </x:c>
      <x:c r="Q1648" s="268" t="n">
        <x:f>MIN(M1648,FARMER_HOURS)*FARMER_RATE+MAX(M1648-FARMER_HOURS,0)*TEMP_RATE</x:f>
        <x:v>43431.63629600762</x:v>
      </x:c>
      <x:c r="R1648" s="268" t="n">
        <x:f>O1648-P1648-Q1648-FIXED_COST</x:f>
        <x:v>5514.363703992378</x:v>
      </x:c>
      <x:c r="S1648" s="139" t="str">
        <x:f>IF(AND(L1648&lt;=TOTAL_BED_CAP,N1648&lt;=TEMP_WORKER_CAP),"YES","NO")</x:f>
        <x:v>YES</x:v>
      </x:c>
      <x:c r="T1648" s="139" t="n">
        <x:f>IF(S1648="YES",R1648,-1E+99)</x:f>
        <x:v>5514.363703992378</x:v>
      </x:c>
    </x:row>
    <x:row r="1649">
      <x:c r="A1649" s="139"/>
      <x:c r="B1649" s="139"/>
      <x:c r="C1649" s="139"/>
      <x:c r="D1649" s="139"/>
      <x:c r="E1649" s="139"/>
      <x:c r="F1649" s="139"/>
      <x:c r="G1649" s="139"/>
      <x:c r="H1649" s="139"/>
      <x:c r="I1649" s="266" t="n">
        <x:f>INT((ROW()-ROW($I$46))/((CARROT_CAP+1)*(MESCLUN_CAP+1)))</x:f>
        <x:v>2</x:v>
      </x:c>
      <x:c r="J1649" s="266" t="n">
        <x:f>MOD(INT((ROW()-ROW($I$46))/(MESCLUN_CAP+1)),CARROT_CAP+1)</x:f>
        <x:v>9</x:v>
      </x:c>
      <x:c r="K1649" s="266" t="n">
        <x:f>MOD(ROW()-ROW($I$46),MESCLUN_CAP+1)</x:f>
        <x:v>22</x:v>
      </x:c>
      <x:c r="L1649" s="266" t="n">
        <x:f>SUM(I1649:K1649)</x:f>
        <x:v>33</x:v>
      </x:c>
      <x:c r="M1649" s="267" t="n">
        <x:f>I1649*TOMATO_HOURS*WEEKS*(1+TOMATO_DIM)^I1649+J1649*CARROT_HOURS*WEEKS*(1+CARROT_DIM)^J1649+K1649*MESCLUN_HOURS*WEEKS*(1+MESCLUN_DIM)^K1649</x:f>
        <x:v>1856.1385978964354</x:v>
      </x:c>
      <x:c r="N1649" s="267" t="n">
        <x:f>MAX(M1649-FARMER_HOURS,0)/TEMP_HOURS_PER_WORKER</x:f>
        <x:v>0.7889851374280801</x:v>
      </x:c>
      <x:c r="O1649" s="268" t="n">
        <x:f>I1649*TOMATO_PRICE+J1649*CARROT_PRICE+K1649*MESCLUN_PRICE</x:f>
        <x:v>95846</x:v>
      </x:c>
      <x:c r="P1649" s="268" t="n">
        <x:f>I1649*TOMATO_FERTILIZER+J1649*CARROT_FERTILIZER+K1649*MESCLUN_FERTILIZER</x:f>
        <x:v>25080</x:v>
      </x:c>
      <x:c r="Q1649" s="268" t="n">
        <x:f>MIN(M1649,FARMER_HOURS)*FARMER_RATE+MAX(M1649-FARMER_HOURS,0)*TEMP_RATE</x:f>
        <x:v>44724.628435702005</x:v>
      </x:c>
      <x:c r="R1649" s="268" t="n">
        <x:f>O1649-P1649-Q1649-FIXED_COST</x:f>
        <x:v>6041.371564297995</x:v>
      </x:c>
      <x:c r="S1649" s="139" t="str">
        <x:f>IF(AND(L1649&lt;=TOTAL_BED_CAP,N1649&lt;=TEMP_WORKER_CAP),"YES","NO")</x:f>
        <x:v>YES</x:v>
      </x:c>
      <x:c r="T1649" s="139" t="n">
        <x:f>IF(S1649="YES",R1649,-1E+99)</x:f>
        <x:v>6041.371564297995</x:v>
      </x:c>
    </x:row>
    <x:row r="1650">
      <x:c r="A1650" s="139"/>
      <x:c r="B1650" s="139"/>
      <x:c r="C1650" s="139"/>
      <x:c r="D1650" s="139"/>
      <x:c r="E1650" s="139"/>
      <x:c r="F1650" s="139"/>
      <x:c r="G1650" s="139"/>
      <x:c r="H1650" s="139"/>
      <x:c r="I1650" s="266" t="n">
        <x:f>INT((ROW()-ROW($I$46))/((CARROT_CAP+1)*(MESCLUN_CAP+1)))</x:f>
        <x:v>2</x:v>
      </x:c>
      <x:c r="J1650" s="266" t="n">
        <x:f>MOD(INT((ROW()-ROW($I$46))/(MESCLUN_CAP+1)),CARROT_CAP+1)</x:f>
        <x:v>9</x:v>
      </x:c>
      <x:c r="K1650" s="266" t="n">
        <x:f>MOD(ROW()-ROW($I$46),MESCLUN_CAP+1)</x:f>
        <x:v>23</x:v>
      </x:c>
      <x:c r="L1650" s="266" t="n">
        <x:f>SUM(I1650:K1650)</x:f>
        <x:v>34</x:v>
      </x:c>
      <x:c r="M1650" s="267" t="n">
        <x:f>I1650*TOMATO_HOURS*WEEKS*(1+TOMATO_DIM)^I1650+J1650*CARROT_HOURS*WEEKS*(1+CARROT_DIM)^J1650+K1650*MESCLUN_HOURS*WEEKS*(1+MESCLUN_DIM)^K1650</x:f>
        <x:v>1932.285186753872</x:v>
      </x:c>
      <x:c r="N1650" s="267" t="n">
        <x:f>MAX(M1650-FARMER_HOURS,0)/TEMP_HOURS_PER_WORKER</x:f>
        <x:v>0.8418647130235223</x:v>
      </x:c>
      <x:c r="O1650" s="268" t="n">
        <x:f>I1650*TOMATO_PRICE+J1650*CARROT_PRICE+K1650*MESCLUN_PRICE</x:f>
        <x:v>98546</x:v>
      </x:c>
      <x:c r="P1650" s="268" t="n">
        <x:f>I1650*TOMATO_FERTILIZER+J1650*CARROT_FERTILIZER+K1650*MESCLUN_FERTILIZER</x:f>
        <x:v>25960</x:v>
      </x:c>
      <x:c r="Q1650" s="268" t="n">
        <x:f>MIN(M1650,FARMER_HOURS)*FARMER_RATE+MAX(M1650-FARMER_HOURS,0)*TEMP_RATE</x:f>
        <x:v>46046.61782558805</x:v>
      </x:c>
      <x:c r="R1650" s="268" t="n">
        <x:f>O1650-P1650-Q1650-FIXED_COST</x:f>
        <x:v>6539.382174411949</x:v>
      </x:c>
      <x:c r="S1650" s="139" t="str">
        <x:f>IF(AND(L1650&lt;=TOTAL_BED_CAP,N1650&lt;=TEMP_WORKER_CAP),"YES","NO")</x:f>
        <x:v>YES</x:v>
      </x:c>
      <x:c r="T1650" s="139" t="n">
        <x:f>IF(S1650="YES",R1650,-1E+99)</x:f>
        <x:v>6539.382174411949</x:v>
      </x:c>
    </x:row>
    <x:row r="1651">
      <x:c r="A1651" s="139"/>
      <x:c r="B1651" s="139"/>
      <x:c r="C1651" s="139"/>
      <x:c r="D1651" s="139"/>
      <x:c r="E1651" s="139"/>
      <x:c r="F1651" s="139"/>
      <x:c r="G1651" s="139"/>
      <x:c r="H1651" s="139"/>
      <x:c r="I1651" s="266" t="n">
        <x:f>INT((ROW()-ROW($I$46))/((CARROT_CAP+1)*(MESCLUN_CAP+1)))</x:f>
        <x:v>2</x:v>
      </x:c>
      <x:c r="J1651" s="266" t="n">
        <x:f>MOD(INT((ROW()-ROW($I$46))/(MESCLUN_CAP+1)),CARROT_CAP+1)</x:f>
        <x:v>9</x:v>
      </x:c>
      <x:c r="K1651" s="266" t="n">
        <x:f>MOD(ROW()-ROW($I$46),MESCLUN_CAP+1)</x:f>
        <x:v>24</x:v>
      </x:c>
      <x:c r="L1651" s="266" t="n">
        <x:f>SUM(I1651:K1651)</x:f>
        <x:v>35</x:v>
      </x:c>
      <x:c r="M1651" s="267" t="n">
        <x:f>I1651*TOMATO_HOURS*WEEKS*(1+TOMATO_DIM)^I1651+J1651*CARROT_HOURS*WEEKS*(1+CARROT_DIM)^J1651+K1651*MESCLUN_HOURS*WEEKS*(1+MESCLUN_DIM)^K1651</x:f>
        <x:v>2010.1321363333677</x:v>
      </x:c>
      <x:c r="N1651" s="267" t="n">
        <x:f>MAX(M1651-FARMER_HOURS,0)/TEMP_HOURS_PER_WORKER</x:f>
        <x:v>0.8959250946759498</x:v>
      </x:c>
      <x:c r="O1651" s="268" t="n">
        <x:f>I1651*TOMATO_PRICE+J1651*CARROT_PRICE+K1651*MESCLUN_PRICE</x:f>
        <x:v>101246</x:v>
      </x:c>
      <x:c r="P1651" s="268" t="n">
        <x:f>I1651*TOMATO_FERTILIZER+J1651*CARROT_FERTILIZER+K1651*MESCLUN_FERTILIZER</x:f>
        <x:v>26840</x:v>
      </x:c>
      <x:c r="Q1651" s="268" t="n">
        <x:f>MIN(M1651,FARMER_HOURS)*FARMER_RATE+MAX(M1651-FARMER_HOURS,0)*TEMP_RATE</x:f>
        <x:v>47398.12736689874</x:v>
      </x:c>
      <x:c r="R1651" s="268" t="n">
        <x:f>O1651-P1651-Q1651-FIXED_COST</x:f>
        <x:v>7007.8726331012585</x:v>
      </x:c>
      <x:c r="S1651" s="139" t="str">
        <x:f>IF(AND(L1651&lt;=TOTAL_BED_CAP,N1651&lt;=TEMP_WORKER_CAP),"YES","NO")</x:f>
        <x:v>YES</x:v>
      </x:c>
      <x:c r="T1651" s="139" t="n">
        <x:f>IF(S1651="YES",R1651,-1E+99)</x:f>
        <x:v>7007.8726331012585</x:v>
      </x:c>
    </x:row>
    <x:row r="1652">
      <x:c r="A1652" s="139"/>
      <x:c r="B1652" s="139"/>
      <x:c r="C1652" s="139"/>
      <x:c r="D1652" s="139"/>
      <x:c r="E1652" s="139"/>
      <x:c r="F1652" s="139"/>
      <x:c r="G1652" s="139"/>
      <x:c r="H1652" s="139"/>
      <x:c r="I1652" s="266" t="n">
        <x:f>INT((ROW()-ROW($I$46))/((CARROT_CAP+1)*(MESCLUN_CAP+1)))</x:f>
        <x:v>2</x:v>
      </x:c>
      <x:c r="J1652" s="266" t="n">
        <x:f>MOD(INT((ROW()-ROW($I$46))/(MESCLUN_CAP+1)),CARROT_CAP+1)</x:f>
        <x:v>9</x:v>
      </x:c>
      <x:c r="K1652" s="266" t="n">
        <x:f>MOD(ROW()-ROW($I$46),MESCLUN_CAP+1)</x:f>
        <x:v>25</x:v>
      </x:c>
      <x:c r="L1652" s="266" t="n">
        <x:f>SUM(I1652:K1652)</x:f>
        <x:v>36</x:v>
      </x:c>
      <x:c r="M1652" s="267" t="n">
        <x:f>I1652*TOMATO_HOURS*WEEKS*(1+TOMATO_DIM)^I1652+J1652*CARROT_HOURS*WEEKS*(1+CARROT_DIM)^J1652+K1652*MESCLUN_HOURS*WEEKS*(1+MESCLUN_DIM)^K1652</x:f>
        <x:v>2089.7100577484653</x:v>
      </x:c>
      <x:c r="N1652" s="267" t="n">
        <x:f>MAX(M1652-FARMER_HOURS,0)/TEMP_HOURS_PER_WORKER</x:f>
        <x:v>0.9511875401031009</x:v>
      </x:c>
      <x:c r="O1652" s="268" t="n">
        <x:f>I1652*TOMATO_PRICE+J1652*CARROT_PRICE+K1652*MESCLUN_PRICE</x:f>
        <x:v>103946</x:v>
      </x:c>
      <x:c r="P1652" s="268" t="n">
        <x:f>I1652*TOMATO_FERTILIZER+J1652*CARROT_FERTILIZER+K1652*MESCLUN_FERTILIZER</x:f>
        <x:v>27720</x:v>
      </x:c>
      <x:c r="Q1652" s="268" t="n">
        <x:f>MIN(M1652,FARMER_HOURS)*FARMER_RATE+MAX(M1652-FARMER_HOURS,0)*TEMP_RATE</x:f>
        <x:v>48779.68850257753</x:v>
      </x:c>
      <x:c r="R1652" s="268" t="n">
        <x:f>O1652-P1652-Q1652-FIXED_COST</x:f>
        <x:v>7446.311497422474</x:v>
      </x:c>
      <x:c r="S1652" s="139" t="str">
        <x:f>IF(AND(L1652&lt;=TOTAL_BED_CAP,N1652&lt;=TEMP_WORKER_CAP),"YES","NO")</x:f>
        <x:v>YES</x:v>
      </x:c>
      <x:c r="T1652" s="139" t="n">
        <x:f>IF(S1652="YES",R1652,-1E+99)</x:f>
        <x:v>7446.311497422474</x:v>
      </x:c>
    </x:row>
    <x:row r="1653">
      <x:c r="A1653" s="139"/>
      <x:c r="B1653" s="139"/>
      <x:c r="C1653" s="139"/>
      <x:c r="D1653" s="139"/>
      <x:c r="E1653" s="139"/>
      <x:c r="F1653" s="139"/>
      <x:c r="G1653" s="139"/>
      <x:c r="H1653" s="139"/>
      <x:c r="I1653" s="266" t="n">
        <x:f>INT((ROW()-ROW($I$46))/((CARROT_CAP+1)*(MESCLUN_CAP+1)))</x:f>
        <x:v>2</x:v>
      </x:c>
      <x:c r="J1653" s="266" t="n">
        <x:f>MOD(INT((ROW()-ROW($I$46))/(MESCLUN_CAP+1)),CARROT_CAP+1)</x:f>
        <x:v>9</x:v>
      </x:c>
      <x:c r="K1653" s="266" t="n">
        <x:f>MOD(ROW()-ROW($I$46),MESCLUN_CAP+1)</x:f>
        <x:v>26</x:v>
      </x:c>
      <x:c r="L1653" s="266" t="n">
        <x:f>SUM(I1653:K1653)</x:f>
        <x:v>37</x:v>
      </x:c>
      <x:c r="M1653" s="267" t="n">
        <x:f>I1653*TOMATO_HOURS*WEEKS*(1+TOMATO_DIM)^I1653+J1653*CARROT_HOURS*WEEKS*(1+CARROT_DIM)^J1653+K1653*MESCLUN_HOURS*WEEKS*(1+MESCLUN_DIM)^K1653</x:f>
        <x:v>2171.0500617091825</x:v>
      </x:c>
      <x:c r="N1653" s="267" t="n">
        <x:f>MAX(M1653-FARMER_HOURS,0)/TEMP_HOURS_PER_WORKER</x:f>
        <x:v>1.00767365396471</x:v>
      </x:c>
      <x:c r="O1653" s="268" t="n">
        <x:f>I1653*TOMATO_PRICE+J1653*CARROT_PRICE+K1653*MESCLUN_PRICE</x:f>
        <x:v>106646</x:v>
      </x:c>
      <x:c r="P1653" s="268" t="n">
        <x:f>I1653*TOMATO_FERTILIZER+J1653*CARROT_FERTILIZER+K1653*MESCLUN_FERTILIZER</x:f>
        <x:v>28600</x:v>
      </x:c>
      <x:c r="Q1653" s="268" t="n">
        <x:f>MIN(M1653,FARMER_HOURS)*FARMER_RATE+MAX(M1653-FARMER_HOURS,0)*TEMP_RATE</x:f>
        <x:v>50191.84134911775</x:v>
      </x:c>
      <x:c r="R1653" s="268" t="n">
        <x:f>O1653-P1653-Q1653-FIXED_COST</x:f>
        <x:v>7854.158650882251</x:v>
      </x:c>
      <x:c r="S1653" s="139" t="str">
        <x:f>IF(AND(L1653&lt;=TOTAL_BED_CAP,N1653&lt;=TEMP_WORKER_CAP),"YES","NO")</x:f>
        <x:v>YES</x:v>
      </x:c>
      <x:c r="T1653" s="139" t="n">
        <x:f>IF(S1653="YES",R1653,-1E+99)</x:f>
        <x:v>7854.158650882251</x:v>
      </x:c>
    </x:row>
    <x:row r="1654">
      <x:c r="A1654" s="139"/>
      <x:c r="B1654" s="139"/>
      <x:c r="C1654" s="139"/>
      <x:c r="D1654" s="139"/>
      <x:c r="E1654" s="139"/>
      <x:c r="F1654" s="139"/>
      <x:c r="G1654" s="139"/>
      <x:c r="H1654" s="139"/>
      <x:c r="I1654" s="266" t="n">
        <x:f>INT((ROW()-ROW($I$46))/((CARROT_CAP+1)*(MESCLUN_CAP+1)))</x:f>
        <x:v>2</x:v>
      </x:c>
      <x:c r="J1654" s="266" t="n">
        <x:f>MOD(INT((ROW()-ROW($I$46))/(MESCLUN_CAP+1)),CARROT_CAP+1)</x:f>
        <x:v>9</x:v>
      </x:c>
      <x:c r="K1654" s="266" t="n">
        <x:f>MOD(ROW()-ROW($I$46),MESCLUN_CAP+1)</x:f>
        <x:v>27</x:v>
      </x:c>
      <x:c r="L1654" s="266" t="n">
        <x:f>SUM(I1654:K1654)</x:f>
        <x:v>38</x:v>
      </x:c>
      <x:c r="M1654" s="267" t="n">
        <x:f>I1654*TOMATO_HOURS*WEEKS*(1+TOMATO_DIM)^I1654+J1654*CARROT_HOURS*WEEKS*(1+CARROT_DIM)^J1654+K1654*MESCLUN_HOURS*WEEKS*(1+MESCLUN_DIM)^K1654</x:f>
        <x:v>2254.1837662289395</x:v>
      </x:c>
      <x:c r="N1654" s="267" t="n">
        <x:f>MAX(M1654-FARMER_HOURS,0)/TEMP_HOURS_PER_WORKER</x:f>
        <x:v>1.0654053932145413</x:v>
      </x:c>
      <x:c r="O1654" s="268" t="n">
        <x:f>I1654*TOMATO_PRICE+J1654*CARROT_PRICE+K1654*MESCLUN_PRICE</x:f>
        <x:v>109346</x:v>
      </x:c>
      <x:c r="P1654" s="268" t="n">
        <x:f>I1654*TOMATO_FERTILIZER+J1654*CARROT_FERTILIZER+K1654*MESCLUN_FERTILIZER</x:f>
        <x:v>29480</x:v>
      </x:c>
      <x:c r="Q1654" s="268" t="n">
        <x:f>MIN(M1654,FARMER_HOURS)*FARMER_RATE+MAX(M1654-FARMER_HOURS,0)*TEMP_RATE</x:f>
        <x:v>51635.13483036353</x:v>
      </x:c>
      <x:c r="R1654" s="268" t="n">
        <x:f>O1654-P1654-Q1654-FIXED_COST</x:f>
        <x:v>8230.865169636469</x:v>
      </x:c>
      <x:c r="S1654" s="139" t="str">
        <x:f>IF(AND(L1654&lt;=TOTAL_BED_CAP,N1654&lt;=TEMP_WORKER_CAP),"YES","NO")</x:f>
        <x:v>YES</x:v>
      </x:c>
      <x:c r="T1654" s="139" t="n">
        <x:f>IF(S1654="YES",R1654,-1E+99)</x:f>
        <x:v>8230.865169636469</x:v>
      </x:c>
    </x:row>
    <x:row r="1655">
      <x:c r="A1655" s="139"/>
      <x:c r="B1655" s="139"/>
      <x:c r="C1655" s="139"/>
      <x:c r="D1655" s="139"/>
      <x:c r="E1655" s="139"/>
      <x:c r="F1655" s="139"/>
      <x:c r="G1655" s="139"/>
      <x:c r="H1655" s="139"/>
      <x:c r="I1655" s="266" t="n">
        <x:f>INT((ROW()-ROW($I$46))/((CARROT_CAP+1)*(MESCLUN_CAP+1)))</x:f>
        <x:v>2</x:v>
      </x:c>
      <x:c r="J1655" s="266" t="n">
        <x:f>MOD(INT((ROW()-ROW($I$46))/(MESCLUN_CAP+1)),CARROT_CAP+1)</x:f>
        <x:v>9</x:v>
      </x:c>
      <x:c r="K1655" s="266" t="n">
        <x:f>MOD(ROW()-ROW($I$46),MESCLUN_CAP+1)</x:f>
        <x:v>28</x:v>
      </x:c>
      <x:c r="L1655" s="266" t="n">
        <x:f>SUM(I1655:K1655)</x:f>
        <x:v>39</x:v>
      </x:c>
      <x:c r="M1655" s="267" t="n">
        <x:f>I1655*TOMATO_HOURS*WEEKS*(1+TOMATO_DIM)^I1655+J1655*CARROT_HOURS*WEEKS*(1+CARROT_DIM)^J1655+K1655*MESCLUN_HOURS*WEEKS*(1+MESCLUN_DIM)^K1655</x:f>
        <x:v>2339.1433044460928</x:v>
      </x:c>
      <x:c r="N1655" s="267" t="n">
        <x:f>MAX(M1655-FARMER_HOURS,0)/TEMP_HOURS_PER_WORKER</x:f>
        <x:v>1.124405072532009</x:v>
      </x:c>
      <x:c r="O1655" s="268" t="n">
        <x:f>I1655*TOMATO_PRICE+J1655*CARROT_PRICE+K1655*MESCLUN_PRICE</x:f>
        <x:v>112046</x:v>
      </x:c>
      <x:c r="P1655" s="268" t="n">
        <x:f>I1655*TOMATO_FERTILIZER+J1655*CARROT_FERTILIZER+K1655*MESCLUN_FERTILIZER</x:f>
        <x:v>30360</x:v>
      </x:c>
      <x:c r="Q1655" s="268" t="n">
        <x:f>MIN(M1655,FARMER_HOURS)*FARMER_RATE+MAX(M1655-FARMER_HOURS,0)*TEMP_RATE</x:f>
        <x:v>53110.126813300216</x:v>
      </x:c>
      <x:c r="R1655" s="268" t="n">
        <x:f>O1655-P1655-Q1655-FIXED_COST</x:f>
        <x:v>8575.873186699784</x:v>
      </x:c>
      <x:c r="S1655" s="139" t="str">
        <x:f>IF(AND(L1655&lt;=TOTAL_BED_CAP,N1655&lt;=TEMP_WORKER_CAP),"YES","NO")</x:f>
        <x:v>YES</x:v>
      </x:c>
      <x:c r="T1655" s="139" t="n">
        <x:f>IF(S1655="YES",R1655,-1E+99)</x:f>
        <x:v>8575.873186699784</x:v>
      </x:c>
    </x:row>
    <x:row r="1656">
      <x:c r="A1656" s="139"/>
      <x:c r="B1656" s="139"/>
      <x:c r="C1656" s="139"/>
      <x:c r="D1656" s="139"/>
      <x:c r="E1656" s="139"/>
      <x:c r="F1656" s="139"/>
      <x:c r="G1656" s="139"/>
      <x:c r="H1656" s="139"/>
      <x:c r="I1656" s="266" t="n">
        <x:f>INT((ROW()-ROW($I$46))/((CARROT_CAP+1)*(MESCLUN_CAP+1)))</x:f>
        <x:v>2</x:v>
      </x:c>
      <x:c r="J1656" s="266" t="n">
        <x:f>MOD(INT((ROW()-ROW($I$46))/(MESCLUN_CAP+1)),CARROT_CAP+1)</x:f>
        <x:v>9</x:v>
      </x:c>
      <x:c r="K1656" s="266" t="n">
        <x:f>MOD(ROW()-ROW($I$46),MESCLUN_CAP+1)</x:f>
        <x:v>29</x:v>
      </x:c>
      <x:c r="L1656" s="266" t="n">
        <x:f>SUM(I1656:K1656)</x:f>
        <x:v>40</x:v>
      </x:c>
      <x:c r="M1656" s="267" t="n">
        <x:f>I1656*TOMATO_HOURS*WEEKS*(1+TOMATO_DIM)^I1656+J1656*CARROT_HOURS*WEEKS*(1+CARROT_DIM)^J1656+K1656*MESCLUN_HOURS*WEEKS*(1+MESCLUN_DIM)^K1656</x:f>
        <x:v>2425.961332561746</x:v>
      </x:c>
      <x:c r="N1656" s="267" t="n">
        <x:f>MAX(M1656-FARMER_HOURS,0)/TEMP_HOURS_PER_WORKER</x:f>
        <x:v>1.184695369834546</x:v>
      </x:c>
      <x:c r="O1656" s="268" t="n">
        <x:f>I1656*TOMATO_PRICE+J1656*CARROT_PRICE+K1656*MESCLUN_PRICE</x:f>
        <x:v>114746</x:v>
      </x:c>
      <x:c r="P1656" s="268" t="n">
        <x:f>I1656*TOMATO_FERTILIZER+J1656*CARROT_FERTILIZER+K1656*MESCLUN_FERTILIZER</x:f>
        <x:v>31240</x:v>
      </x:c>
      <x:c r="Q1656" s="268" t="n">
        <x:f>MIN(M1656,FARMER_HOURS)*FARMER_RATE+MAX(M1656-FARMER_HOURS,0)*TEMP_RATE</x:f>
        <x:v>54617.38424586365</x:v>
      </x:c>
      <x:c r="R1656" s="268" t="n">
        <x:f>O1656-P1656-Q1656-FIXED_COST</x:f>
        <x:v>8888.61575413635</x:v>
      </x:c>
      <x:c r="S1656" s="139" t="str">
        <x:f>IF(AND(L1656&lt;=TOTAL_BED_CAP,N1656&lt;=TEMP_WORKER_CAP),"YES","NO")</x:f>
        <x:v>YES</x:v>
      </x:c>
      <x:c r="T1656" s="139" t="n">
        <x:f>IF(S1656="YES",R1656,-1E+99)</x:f>
        <x:v>8888.61575413635</x:v>
      </x:c>
    </x:row>
    <x:row r="1657">
      <x:c r="A1657" s="139"/>
      <x:c r="B1657" s="139"/>
      <x:c r="C1657" s="139"/>
      <x:c r="D1657" s="139"/>
      <x:c r="E1657" s="139"/>
      <x:c r="F1657" s="139"/>
      <x:c r="G1657" s="139"/>
      <x:c r="H1657" s="139"/>
      <x:c r="I1657" s="266" t="n">
        <x:f>INT((ROW()-ROW($I$46))/((CARROT_CAP+1)*(MESCLUN_CAP+1)))</x:f>
        <x:v>2</x:v>
      </x:c>
      <x:c r="J1657" s="266" t="n">
        <x:f>MOD(INT((ROW()-ROW($I$46))/(MESCLUN_CAP+1)),CARROT_CAP+1)</x:f>
        <x:v>9</x:v>
      </x:c>
      <x:c r="K1657" s="266" t="n">
        <x:f>MOD(ROW()-ROW($I$46),MESCLUN_CAP+1)</x:f>
        <x:v>30</x:v>
      </x:c>
      <x:c r="L1657" s="266" t="n">
        <x:f>SUM(I1657:K1657)</x:f>
        <x:v>41</x:v>
      </x:c>
      <x:c r="M1657" s="267" t="n">
        <x:f>I1657*TOMATO_HOURS*WEEKS*(1+TOMATO_DIM)^I1657+J1657*CARROT_HOURS*WEEKS*(1+CARROT_DIM)^J1657+K1657*MESCLUN_HOURS*WEEKS*(1+MESCLUN_DIM)^K1657</x:f>
        <x:v>2514.6710378955163</x:v>
      </x:c>
      <x:c r="N1657" s="267" t="n">
        <x:f>MAX(M1657-FARMER_HOURS,0)/TEMP_HOURS_PER_WORKER</x:f>
        <x:v>1.2462993318718862</x:v>
      </x:c>
      <x:c r="O1657" s="268" t="n">
        <x:f>I1657*TOMATO_PRICE+J1657*CARROT_PRICE+K1657*MESCLUN_PRICE</x:f>
        <x:v>117446</x:v>
      </x:c>
      <x:c r="P1657" s="268" t="n">
        <x:f>I1657*TOMATO_FERTILIZER+J1657*CARROT_FERTILIZER+K1657*MESCLUN_FERTILIZER</x:f>
        <x:v>32120</x:v>
      </x:c>
      <x:c r="Q1657" s="268" t="n">
        <x:f>MIN(M1657,FARMER_HOURS)*FARMER_RATE+MAX(M1657-FARMER_HOURS,0)*TEMP_RATE</x:f>
        <x:v>56157.48329679716</x:v>
      </x:c>
      <x:c r="R1657" s="268" t="n">
        <x:f>O1657-P1657-Q1657-FIXED_COST</x:f>
        <x:v>9168.51670320284</x:v>
      </x:c>
      <x:c r="S1657" s="139" t="str">
        <x:f>IF(AND(L1657&lt;=TOTAL_BED_CAP,N1657&lt;=TEMP_WORKER_CAP),"YES","NO")</x:f>
        <x:v>YES</x:v>
      </x:c>
      <x:c r="T1657" s="139" t="n">
        <x:f>IF(S1657="YES",R1657,-1E+99)</x:f>
        <x:v>9168.51670320284</x:v>
      </x:c>
    </x:row>
    <x:row r="1658">
      <x:c r="A1658" s="139"/>
      <x:c r="B1658" s="139"/>
      <x:c r="C1658" s="139"/>
      <x:c r="D1658" s="139"/>
      <x:c r="E1658" s="139"/>
      <x:c r="F1658" s="139"/>
      <x:c r="G1658" s="139"/>
      <x:c r="H1658" s="139"/>
      <x:c r="I1658" s="266" t="n">
        <x:f>INT((ROW()-ROW($I$46))/((CARROT_CAP+1)*(MESCLUN_CAP+1)))</x:f>
        <x:v>2</x:v>
      </x:c>
      <x:c r="J1658" s="266" t="n">
        <x:f>MOD(INT((ROW()-ROW($I$46))/(MESCLUN_CAP+1)),CARROT_CAP+1)</x:f>
        <x:v>10</x:v>
      </x:c>
      <x:c r="K1658" s="266" t="n">
        <x:f>MOD(ROW()-ROW($I$46),MESCLUN_CAP+1)</x:f>
        <x:v>0</x:v>
      </x:c>
      <x:c r="L1658" s="266" t="n">
        <x:f>SUM(I1658:K1658)</x:f>
        <x:v>12</x:v>
      </x:c>
      <x:c r="M1658" s="267" t="n">
        <x:f>I1658*TOMATO_HOURS*WEEKS*(1+TOMATO_DIM)^I1658+J1658*CARROT_HOURS*WEEKS*(1+CARROT_DIM)^J1658+K1658*MESCLUN_HOURS*WEEKS*(1+MESCLUN_DIM)^K1658</x:f>
        <x:v>601.825363258907</x:v>
      </x:c>
      <x:c r="N1658" s="267" t="n">
        <x:f>MAX(M1658-FARMER_HOURS,0)/TEMP_HOURS_PER_WORKER</x:f>
        <x:v>0</x:v>
      </x:c>
      <x:c r="O1658" s="268" t="n">
        <x:f>I1658*TOMATO_PRICE+J1658*CARROT_PRICE+K1658*MESCLUN_PRICE</x:f>
        <x:v>38540</x:v>
      </x:c>
      <x:c r="P1658" s="268" t="n">
        <x:f>I1658*TOMATO_FERTILIZER+J1658*CARROT_FERTILIZER+K1658*MESCLUN_FERTILIZER</x:f>
        <x:v>6160</x:v>
      </x:c>
      <x:c r="Q1658" s="268" t="n">
        <x:f>MIN(M1658,FARMER_HOURS)*FARMER_RATE+MAX(M1658-FARMER_HOURS,0)*TEMP_RATE</x:f>
        <x:v>20896.71400204538</x:v>
      </x:c>
      <x:c r="R1658" s="268" t="n">
        <x:f>O1658-P1658-Q1658-FIXED_COST</x:f>
        <x:v>-8516.71400204538</x:v>
      </x:c>
      <x:c r="S1658" s="139" t="str">
        <x:f>IF(AND(L1658&lt;=TOTAL_BED_CAP,N1658&lt;=TEMP_WORKER_CAP),"YES","NO")</x:f>
        <x:v>YES</x:v>
      </x:c>
      <x:c r="T1658" s="139" t="n">
        <x:f>IF(S1658="YES",R1658,-1E+99)</x:f>
        <x:v>-8516.71400204538</x:v>
      </x:c>
    </x:row>
    <x:row r="1659">
      <x:c r="A1659" s="139"/>
      <x:c r="B1659" s="139"/>
      <x:c r="C1659" s="139"/>
      <x:c r="D1659" s="139"/>
      <x:c r="E1659" s="139"/>
      <x:c r="F1659" s="139"/>
      <x:c r="G1659" s="139"/>
      <x:c r="H1659" s="139"/>
      <x:c r="I1659" s="266" t="n">
        <x:f>INT((ROW()-ROW($I$46))/((CARROT_CAP+1)*(MESCLUN_CAP+1)))</x:f>
        <x:v>2</x:v>
      </x:c>
      <x:c r="J1659" s="266" t="n">
        <x:f>MOD(INT((ROW()-ROW($I$46))/(MESCLUN_CAP+1)),CARROT_CAP+1)</x:f>
        <x:v>10</x:v>
      </x:c>
      <x:c r="K1659" s="266" t="n">
        <x:f>MOD(ROW()-ROW($I$46),MESCLUN_CAP+1)</x:f>
        <x:v>1</x:v>
      </x:c>
      <x:c r="L1659" s="266" t="n">
        <x:f>SUM(I1659:K1659)</x:f>
        <x:v>13</x:v>
      </x:c>
      <x:c r="M1659" s="267" t="n">
        <x:f>I1659*TOMATO_HOURS*WEEKS*(1+TOMATO_DIM)^I1659+J1659*CARROT_HOURS*WEEKS*(1+CARROT_DIM)^J1659+K1659*MESCLUN_HOURS*WEEKS*(1+MESCLUN_DIM)^K1659</x:f>
        <x:v>647.387863258907</x:v>
      </x:c>
      <x:c r="N1659" s="267" t="n">
        <x:f>MAX(M1659-FARMER_HOURS,0)/TEMP_HOURS_PER_WORKER</x:f>
        <x:v>0</x:v>
      </x:c>
      <x:c r="O1659" s="268" t="n">
        <x:f>I1659*TOMATO_PRICE+J1659*CARROT_PRICE+K1659*MESCLUN_PRICE</x:f>
        <x:v>41240</x:v>
      </x:c>
      <x:c r="P1659" s="268" t="n">
        <x:f>I1659*TOMATO_FERTILIZER+J1659*CARROT_FERTILIZER+K1659*MESCLUN_FERTILIZER</x:f>
        <x:v>7040</x:v>
      </x:c>
      <x:c r="Q1659" s="268" t="n">
        <x:f>MIN(M1659,FARMER_HOURS)*FARMER_RATE+MAX(M1659-FARMER_HOURS,0)*TEMP_RATE</x:f>
        <x:v>22478.74525204538</x:v>
      </x:c>
      <x:c r="R1659" s="268" t="n">
        <x:f>O1659-P1659-Q1659-FIXED_COST</x:f>
        <x:v>-8278.74525204538</x:v>
      </x:c>
      <x:c r="S1659" s="139" t="str">
        <x:f>IF(AND(L1659&lt;=TOTAL_BED_CAP,N1659&lt;=TEMP_WORKER_CAP),"YES","NO")</x:f>
        <x:v>YES</x:v>
      </x:c>
      <x:c r="T1659" s="139" t="n">
        <x:f>IF(S1659="YES",R1659,-1E+99)</x:f>
        <x:v>-8278.74525204538</x:v>
      </x:c>
    </x:row>
    <x:row r="1660">
      <x:c r="A1660" s="139"/>
      <x:c r="B1660" s="139"/>
      <x:c r="C1660" s="139"/>
      <x:c r="D1660" s="139"/>
      <x:c r="E1660" s="139"/>
      <x:c r="F1660" s="139"/>
      <x:c r="G1660" s="139"/>
      <x:c r="H1660" s="139"/>
      <x:c r="I1660" s="266" t="n">
        <x:f>INT((ROW()-ROW($I$46))/((CARROT_CAP+1)*(MESCLUN_CAP+1)))</x:f>
        <x:v>2</x:v>
      </x:c>
      <x:c r="J1660" s="266" t="n">
        <x:f>MOD(INT((ROW()-ROW($I$46))/(MESCLUN_CAP+1)),CARROT_CAP+1)</x:f>
        <x:v>10</x:v>
      </x:c>
      <x:c r="K1660" s="266" t="n">
        <x:f>MOD(ROW()-ROW($I$46),MESCLUN_CAP+1)</x:f>
        <x:v>2</x:v>
      </x:c>
      <x:c r="L1660" s="266" t="n">
        <x:f>SUM(I1660:K1660)</x:f>
        <x:v>14</x:v>
      </x:c>
      <x:c r="M1660" s="267" t="n">
        <x:f>I1660*TOMATO_HOURS*WEEKS*(1+TOMATO_DIM)^I1660+J1660*CARROT_HOURS*WEEKS*(1+CARROT_DIM)^J1660+K1660*MESCLUN_HOURS*WEEKS*(1+MESCLUN_DIM)^K1660</x:f>
        <x:v>694.089425758907</x:v>
      </x:c>
      <x:c r="N1660" s="267" t="n">
        <x:f>MAX(M1660-FARMER_HOURS,0)/TEMP_HOURS_PER_WORKER</x:f>
        <x:v>0</x:v>
      </x:c>
      <x:c r="O1660" s="268" t="n">
        <x:f>I1660*TOMATO_PRICE+J1660*CARROT_PRICE+K1660*MESCLUN_PRICE</x:f>
        <x:v>43940</x:v>
      </x:c>
      <x:c r="P1660" s="268" t="n">
        <x:f>I1660*TOMATO_FERTILIZER+J1660*CARROT_FERTILIZER+K1660*MESCLUN_FERTILIZER</x:f>
        <x:v>7920</x:v>
      </x:c>
      <x:c r="Q1660" s="268" t="n">
        <x:f>MIN(M1660,FARMER_HOURS)*FARMER_RATE+MAX(M1660-FARMER_HOURS,0)*TEMP_RATE</x:f>
        <x:v>24100.327283295384</x:v>
      </x:c>
      <x:c r="R1660" s="268" t="n">
        <x:f>O1660-P1660-Q1660-FIXED_COST</x:f>
        <x:v>-8080.327283295384</x:v>
      </x:c>
      <x:c r="S1660" s="139" t="str">
        <x:f>IF(AND(L1660&lt;=TOTAL_BED_CAP,N1660&lt;=TEMP_WORKER_CAP),"YES","NO")</x:f>
        <x:v>YES</x:v>
      </x:c>
      <x:c r="T1660" s="139" t="n">
        <x:f>IF(S1660="YES",R1660,-1E+99)</x:f>
        <x:v>-8080.327283295384</x:v>
      </x:c>
    </x:row>
    <x:row r="1661">
      <x:c r="A1661" s="139"/>
      <x:c r="B1661" s="139"/>
      <x:c r="C1661" s="139"/>
      <x:c r="D1661" s="139"/>
      <x:c r="E1661" s="139"/>
      <x:c r="F1661" s="139"/>
      <x:c r="G1661" s="139"/>
      <x:c r="H1661" s="139"/>
      <x:c r="I1661" s="266" t="n">
        <x:f>INT((ROW()-ROW($I$46))/((CARROT_CAP+1)*(MESCLUN_CAP+1)))</x:f>
        <x:v>2</x:v>
      </x:c>
      <x:c r="J1661" s="266" t="n">
        <x:f>MOD(INT((ROW()-ROW($I$46))/(MESCLUN_CAP+1)),CARROT_CAP+1)</x:f>
        <x:v>10</x:v>
      </x:c>
      <x:c r="K1661" s="266" t="n">
        <x:f>MOD(ROW()-ROW($I$46),MESCLUN_CAP+1)</x:f>
        <x:v>3</x:v>
      </x:c>
      <x:c r="L1661" s="266" t="n">
        <x:f>SUM(I1661:K1661)</x:f>
        <x:v>15</x:v>
      </x:c>
      <x:c r="M1661" s="267" t="n">
        <x:f>I1661*TOMATO_HOURS*WEEKS*(1+TOMATO_DIM)^I1661+J1661*CARROT_HOURS*WEEKS*(1+CARROT_DIM)^J1661+K1661*MESCLUN_HOURS*WEEKS*(1+MESCLUN_DIM)^K1661</x:f>
        <x:v>741.951408180782</x:v>
      </x:c>
      <x:c r="N1661" s="267" t="n">
        <x:f>MAX(M1661-FARMER_HOURS,0)/TEMP_HOURS_PER_WORKER</x:f>
        <x:v>0.015244033458876377</x:v>
      </x:c>
      <x:c r="O1661" s="268" t="n">
        <x:f>I1661*TOMATO_PRICE+J1661*CARROT_PRICE+K1661*MESCLUN_PRICE</x:f>
        <x:v>46640</x:v>
      </x:c>
      <x:c r="P1661" s="268" t="n">
        <x:f>I1661*TOMATO_FERTILIZER+J1661*CARROT_FERTILIZER+K1661*MESCLUN_FERTILIZER</x:f>
        <x:v>8800</x:v>
      </x:c>
      <x:c r="Q1661" s="268" t="n">
        <x:f>MIN(M1661,FARMER_HOURS)*FARMER_RATE+MAX(M1661-FARMER_HOURS,0)*TEMP_RATE</x:f>
        <x:v>25381.10083647191</x:v>
      </x:c>
      <x:c r="R1661" s="268" t="n">
        <x:f>O1661-P1661-Q1661-FIXED_COST</x:f>
        <x:v>-7541.100836471909</x:v>
      </x:c>
      <x:c r="S1661" s="139" t="str">
        <x:f>IF(AND(L1661&lt;=TOTAL_BED_CAP,N1661&lt;=TEMP_WORKER_CAP),"YES","NO")</x:f>
        <x:v>YES</x:v>
      </x:c>
      <x:c r="T1661" s="139" t="n">
        <x:f>IF(S1661="YES",R1661,-1E+99)</x:f>
        <x:v>-7541.100836471909</x:v>
      </x:c>
    </x:row>
    <x:row r="1662">
      <x:c r="A1662" s="139"/>
      <x:c r="B1662" s="139"/>
      <x:c r="C1662" s="139"/>
      <x:c r="D1662" s="139"/>
      <x:c r="E1662" s="139"/>
      <x:c r="F1662" s="139"/>
      <x:c r="G1662" s="139"/>
      <x:c r="H1662" s="139"/>
      <x:c r="I1662" s="266" t="n">
        <x:f>INT((ROW()-ROW($I$46))/((CARROT_CAP+1)*(MESCLUN_CAP+1)))</x:f>
        <x:v>2</x:v>
      </x:c>
      <x:c r="J1662" s="266" t="n">
        <x:f>MOD(INT((ROW()-ROW($I$46))/(MESCLUN_CAP+1)),CARROT_CAP+1)</x:f>
        <x:v>10</x:v>
      </x:c>
      <x:c r="K1662" s="266" t="n">
        <x:f>MOD(ROW()-ROW($I$46),MESCLUN_CAP+1)</x:f>
        <x:v>4</x:v>
      </x:c>
      <x:c r="L1662" s="266" t="n">
        <x:f>SUM(I1662:K1662)</x:f>
        <x:v>16</x:v>
      </x:c>
      <x:c r="M1662" s="267" t="n">
        <x:f>I1662*TOMATO_HOURS*WEEKS*(1+TOMATO_DIM)^I1662+J1662*CARROT_HOURS*WEEKS*(1+CARROT_DIM)^J1662+K1662*MESCLUN_HOURS*WEEKS*(1+MESCLUN_DIM)^K1662</x:f>
        <x:v>790.9955239034382</x:v>
      </x:c>
      <x:c r="N1662" s="267" t="n">
        <x:f>MAX(M1662-FARMER_HOURS,0)/TEMP_HOURS_PER_WORKER</x:f>
        <x:v>0.049302447155165414</x:v>
      </x:c>
      <x:c r="O1662" s="268" t="n">
        <x:f>I1662*TOMATO_PRICE+J1662*CARROT_PRICE+K1662*MESCLUN_PRICE</x:f>
        <x:v>49340</x:v>
      </x:c>
      <x:c r="P1662" s="268" t="n">
        <x:f>I1662*TOMATO_FERTILIZER+J1662*CARROT_FERTILIZER+K1662*MESCLUN_FERTILIZER</x:f>
        <x:v>9680</x:v>
      </x:c>
      <x:c r="Q1662" s="268" t="n">
        <x:f>MIN(M1662,FARMER_HOURS)*FARMER_RATE+MAX(M1662-FARMER_HOURS,0)*TEMP_RATE</x:f>
        <x:v>26232.561178879136</x:v>
      </x:c>
      <x:c r="R1662" s="268" t="n">
        <x:f>O1662-P1662-Q1662-FIXED_COST</x:f>
        <x:v>-6572.561178879136</x:v>
      </x:c>
      <x:c r="S1662" s="139" t="str">
        <x:f>IF(AND(L1662&lt;=TOTAL_BED_CAP,N1662&lt;=TEMP_WORKER_CAP),"YES","NO")</x:f>
        <x:v>YES</x:v>
      </x:c>
      <x:c r="T1662" s="139" t="n">
        <x:f>IF(S1662="YES",R1662,-1E+99)</x:f>
        <x:v>-6572.561178879136</x:v>
      </x:c>
    </x:row>
    <x:row r="1663">
      <x:c r="A1663" s="139"/>
      <x:c r="B1663" s="139"/>
      <x:c r="C1663" s="139"/>
      <x:c r="D1663" s="139"/>
      <x:c r="E1663" s="139"/>
      <x:c r="F1663" s="139"/>
      <x:c r="G1663" s="139"/>
      <x:c r="H1663" s="139"/>
      <x:c r="I1663" s="266" t="n">
        <x:f>INT((ROW()-ROW($I$46))/((CARROT_CAP+1)*(MESCLUN_CAP+1)))</x:f>
        <x:v>2</x:v>
      </x:c>
      <x:c r="J1663" s="266" t="n">
        <x:f>MOD(INT((ROW()-ROW($I$46))/(MESCLUN_CAP+1)),CARROT_CAP+1)</x:f>
        <x:v>10</x:v>
      </x:c>
      <x:c r="K1663" s="266" t="n">
        <x:f>MOD(ROW()-ROW($I$46),MESCLUN_CAP+1)</x:f>
        <x:v>5</x:v>
      </x:c>
      <x:c r="L1663" s="266" t="n">
        <x:f>SUM(I1663:K1663)</x:f>
        <x:v>17</x:v>
      </x:c>
      <x:c r="M1663" s="267" t="n">
        <x:f>I1663*TOMATO_HOURS*WEEKS*(1+TOMATO_DIM)^I1663+J1663*CARROT_HOURS*WEEKS*(1+CARROT_DIM)^J1663+K1663*MESCLUN_HOURS*WEEKS*(1+MESCLUN_DIM)^K1663</x:f>
        <x:v>841.2438478246419</x:v>
      </x:c>
      <x:c r="N1663" s="267" t="n">
        <x:f>MAX(M1663-FARMER_HOURS,0)/TEMP_HOURS_PER_WORKER</x:f>
        <x:v>0.08419711654489019</x:v>
      </x:c>
      <x:c r="O1663" s="268" t="n">
        <x:f>I1663*TOMATO_PRICE+J1663*CARROT_PRICE+K1663*MESCLUN_PRICE</x:f>
        <x:v>52040</x:v>
      </x:c>
      <x:c r="P1663" s="268" t="n">
        <x:f>I1663*TOMATO_FERTILIZER+J1663*CARROT_FERTILIZER+K1663*MESCLUN_FERTILIZER</x:f>
        <x:v>10560</x:v>
      </x:c>
      <x:c r="Q1663" s="268" t="n">
        <x:f>MIN(M1663,FARMER_HOURS)*FARMER_RATE+MAX(M1663-FARMER_HOURS,0)*TEMP_RATE</x:f>
        <x:v>27104.927913622254</x:v>
      </x:c>
      <x:c r="R1663" s="268" t="n">
        <x:f>O1663-P1663-Q1663-FIXED_COST</x:f>
        <x:v>-5624.927913622254</x:v>
      </x:c>
      <x:c r="S1663" s="139" t="str">
        <x:f>IF(AND(L1663&lt;=TOTAL_BED_CAP,N1663&lt;=TEMP_WORKER_CAP),"YES","NO")</x:f>
        <x:v>YES</x:v>
      </x:c>
      <x:c r="T1663" s="139" t="n">
        <x:f>IF(S1663="YES",R1663,-1E+99)</x:f>
        <x:v>-5624.927913622254</x:v>
      </x:c>
    </x:row>
    <x:row r="1664">
      <x:c r="A1664" s="139"/>
      <x:c r="B1664" s="139"/>
      <x:c r="C1664" s="139"/>
      <x:c r="D1664" s="139"/>
      <x:c r="E1664" s="139"/>
      <x:c r="F1664" s="139"/>
      <x:c r="G1664" s="139"/>
      <x:c r="H1664" s="139"/>
      <x:c r="I1664" s="266" t="n">
        <x:f>INT((ROW()-ROW($I$46))/((CARROT_CAP+1)*(MESCLUN_CAP+1)))</x:f>
        <x:v>2</x:v>
      </x:c>
      <x:c r="J1664" s="266" t="n">
        <x:f>MOD(INT((ROW()-ROW($I$46))/(MESCLUN_CAP+1)),CARROT_CAP+1)</x:f>
        <x:v>10</x:v>
      </x:c>
      <x:c r="K1664" s="266" t="n">
        <x:f>MOD(ROW()-ROW($I$46),MESCLUN_CAP+1)</x:f>
        <x:v>6</x:v>
      </x:c>
      <x:c r="L1664" s="266" t="n">
        <x:f>SUM(I1664:K1664)</x:f>
        <x:v>18</x:v>
      </x:c>
      <x:c r="M1664" s="267" t="n">
        <x:f>I1664*TOMATO_HOURS*WEEKS*(1+TOMATO_DIM)^I1664+J1664*CARROT_HOURS*WEEKS*(1+CARROT_DIM)^J1664+K1664*MESCLUN_HOURS*WEEKS*(1+MESCLUN_DIM)^K1664</x:f>
        <x:v>892.7188220062748</x:v>
      </x:c>
      <x:c r="N1664" s="267" t="n">
        <x:f>MAX(M1664-FARMER_HOURS,0)/TEMP_HOURS_PER_WORKER</x:f>
        <x:v>0.11994362639324636</x:v>
      </x:c>
      <x:c r="O1664" s="268" t="n">
        <x:f>I1664*TOMATO_PRICE+J1664*CARROT_PRICE+K1664*MESCLUN_PRICE</x:f>
        <x:v>54740</x:v>
      </x:c>
      <x:c r="P1664" s="268" t="n">
        <x:f>I1664*TOMATO_FERTILIZER+J1664*CARROT_FERTILIZER+K1664*MESCLUN_FERTILIZER</x:f>
        <x:v>11440</x:v>
      </x:c>
      <x:c r="Q1664" s="268" t="n">
        <x:f>MIN(M1664,FARMER_HOURS)*FARMER_RATE+MAX(M1664-FARMER_HOURS,0)*TEMP_RATE</x:f>
        <x:v>27998.59065983116</x:v>
      </x:c>
      <x:c r="R1664" s="268" t="n">
        <x:f>O1664-P1664-Q1664-FIXED_COST</x:f>
        <x:v>-4698.590659831159</x:v>
      </x:c>
      <x:c r="S1664" s="139" t="str">
        <x:f>IF(AND(L1664&lt;=TOTAL_BED_CAP,N1664&lt;=TEMP_WORKER_CAP),"YES","NO")</x:f>
        <x:v>YES</x:v>
      </x:c>
      <x:c r="T1664" s="139" t="n">
        <x:f>IF(S1664="YES",R1664,-1E+99)</x:f>
        <x:v>-4698.590659831159</x:v>
      </x:c>
    </x:row>
    <x:row r="1665">
      <x:c r="A1665" s="139"/>
      <x:c r="B1665" s="139"/>
      <x:c r="C1665" s="139"/>
      <x:c r="D1665" s="139"/>
      <x:c r="E1665" s="139"/>
      <x:c r="F1665" s="139"/>
      <x:c r="G1665" s="139"/>
      <x:c r="H1665" s="139"/>
      <x:c r="I1665" s="266" t="n">
        <x:f>INT((ROW()-ROW($I$46))/((CARROT_CAP+1)*(MESCLUN_CAP+1)))</x:f>
        <x:v>2</x:v>
      </x:c>
      <x:c r="J1665" s="266" t="n">
        <x:f>MOD(INT((ROW()-ROW($I$46))/(MESCLUN_CAP+1)),CARROT_CAP+1)</x:f>
        <x:v>10</x:v>
      </x:c>
      <x:c r="K1665" s="266" t="n">
        <x:f>MOD(ROW()-ROW($I$46),MESCLUN_CAP+1)</x:f>
        <x:v>7</x:v>
      </x:c>
      <x:c r="L1665" s="266" t="n">
        <x:f>SUM(I1665:K1665)</x:f>
        <x:v>19</x:v>
      </x:c>
      <x:c r="M1665" s="267" t="n">
        <x:f>I1665*TOMATO_HOURS*WEEKS*(1+TOMATO_DIM)^I1665+J1665*CARROT_HOURS*WEEKS*(1+CARROT_DIM)^J1665+K1665*MESCLUN_HOURS*WEEKS*(1+MESCLUN_DIM)^K1665</x:f>
        <x:v>945.4432614042353</x:v>
      </x:c>
      <x:c r="N1665" s="267" t="n">
        <x:f>MAX(M1665-FARMER_HOURS,0)/TEMP_HOURS_PER_WORKER</x:f>
        <x:v>0.15655782041960783</x:v>
      </x:c>
      <x:c r="O1665" s="268" t="n">
        <x:f>I1665*TOMATO_PRICE+J1665*CARROT_PRICE+K1665*MESCLUN_PRICE</x:f>
        <x:v>57440</x:v>
      </x:c>
      <x:c r="P1665" s="268" t="n">
        <x:f>I1665*TOMATO_FERTILIZER+J1665*CARROT_FERTILIZER+K1665*MESCLUN_FERTILIZER</x:f>
        <x:v>12320</x:v>
      </x:c>
      <x:c r="Q1665" s="268" t="n">
        <x:f>MIN(M1665,FARMER_HOURS)*FARMER_RATE+MAX(M1665-FARMER_HOURS,0)*TEMP_RATE</x:f>
        <x:v>28913.945510490197</x:v>
      </x:c>
      <x:c r="R1665" s="268" t="n">
        <x:f>O1665-P1665-Q1665-FIXED_COST</x:f>
        <x:v>-3793.945510490197</x:v>
      </x:c>
      <x:c r="S1665" s="139" t="str">
        <x:f>IF(AND(L1665&lt;=TOTAL_BED_CAP,N1665&lt;=TEMP_WORKER_CAP),"YES","NO")</x:f>
        <x:v>YES</x:v>
      </x:c>
      <x:c r="T1665" s="139" t="n">
        <x:f>IF(S1665="YES",R1665,-1E+99)</x:f>
        <x:v>-3793.945510490197</x:v>
      </x:c>
    </x:row>
    <x:row r="1666">
      <x:c r="A1666" s="139"/>
      <x:c r="B1666" s="139"/>
      <x:c r="C1666" s="139"/>
      <x:c r="D1666" s="139"/>
      <x:c r="E1666" s="139"/>
      <x:c r="F1666" s="139"/>
      <x:c r="G1666" s="139"/>
      <x:c r="H1666" s="139"/>
      <x:c r="I1666" s="266" t="n">
        <x:f>INT((ROW()-ROW($I$46))/((CARROT_CAP+1)*(MESCLUN_CAP+1)))</x:f>
        <x:v>2</x:v>
      </x:c>
      <x:c r="J1666" s="266" t="n">
        <x:f>MOD(INT((ROW()-ROW($I$46))/(MESCLUN_CAP+1)),CARROT_CAP+1)</x:f>
        <x:v>10</x:v>
      </x:c>
      <x:c r="K1666" s="266" t="n">
        <x:f>MOD(ROW()-ROW($I$46),MESCLUN_CAP+1)</x:f>
        <x:v>8</x:v>
      </x:c>
      <x:c r="L1666" s="266" t="n">
        <x:f>SUM(I1666:K1666)</x:f>
        <x:v>20</x:v>
      </x:c>
      <x:c r="M1666" s="267" t="n">
        <x:f>I1666*TOMATO_HOURS*WEEKS*(1+TOMATO_DIM)^I1666+J1666*CARROT_HOURS*WEEKS*(1+CARROT_DIM)^J1666+K1666*MESCLUN_HOURS*WEEKS*(1+MESCLUN_DIM)^K1666</x:f>
        <x:v>999.4403596842153</x:v>
      </x:c>
      <x:c r="N1666" s="267" t="n">
        <x:f>MAX(M1666-FARMER_HOURS,0)/TEMP_HOURS_PER_WORKER</x:f>
        <x:v>0.19405580533626063</x:v>
      </x:c>
      <x:c r="O1666" s="268" t="n">
        <x:f>I1666*TOMATO_PRICE+J1666*CARROT_PRICE+K1666*MESCLUN_PRICE</x:f>
        <x:v>60140</x:v>
      </x:c>
      <x:c r="P1666" s="268" t="n">
        <x:f>I1666*TOMATO_FERTILIZER+J1666*CARROT_FERTILIZER+K1666*MESCLUN_FERTILIZER</x:f>
        <x:v>13200</x:v>
      </x:c>
      <x:c r="Q1666" s="268" t="n">
        <x:f>MIN(M1666,FARMER_HOURS)*FARMER_RATE+MAX(M1666-FARMER_HOURS,0)*TEMP_RATE</x:f>
        <x:v>29851.395133406517</x:v>
      </x:c>
      <x:c r="R1666" s="268" t="n">
        <x:f>O1666-P1666-Q1666-FIXED_COST</x:f>
        <x:v>-2911.395133406517</x:v>
      </x:c>
      <x:c r="S1666" s="139" t="str">
        <x:f>IF(AND(L1666&lt;=TOTAL_BED_CAP,N1666&lt;=TEMP_WORKER_CAP),"YES","NO")</x:f>
        <x:v>YES</x:v>
      </x:c>
      <x:c r="T1666" s="139" t="n">
        <x:f>IF(S1666="YES",R1666,-1E+99)</x:f>
        <x:v>-2911.395133406517</x:v>
      </x:c>
    </x:row>
    <x:row r="1667">
      <x:c r="A1667" s="139"/>
      <x:c r="B1667" s="139"/>
      <x:c r="C1667" s="139"/>
      <x:c r="D1667" s="139"/>
      <x:c r="E1667" s="139"/>
      <x:c r="F1667" s="139"/>
      <x:c r="G1667" s="139"/>
      <x:c r="H1667" s="139"/>
      <x:c r="I1667" s="266" t="n">
        <x:f>INT((ROW()-ROW($I$46))/((CARROT_CAP+1)*(MESCLUN_CAP+1)))</x:f>
        <x:v>2</x:v>
      </x:c>
      <x:c r="J1667" s="266" t="n">
        <x:f>MOD(INT((ROW()-ROW($I$46))/(MESCLUN_CAP+1)),CARROT_CAP+1)</x:f>
        <x:v>10</x:v>
      </x:c>
      <x:c r="K1667" s="266" t="n">
        <x:f>MOD(ROW()-ROW($I$46),MESCLUN_CAP+1)</x:f>
        <x:v>9</x:v>
      </x:c>
      <x:c r="L1667" s="266" t="n">
        <x:f>SUM(I1667:K1667)</x:f>
        <x:v>21</x:v>
      </x:c>
      <x:c r="M1667" s="267" t="n">
        <x:f>I1667*TOMATO_HOURS*WEEKS*(1+TOMATO_DIM)^I1667+J1667*CARROT_HOURS*WEEKS*(1+CARROT_DIM)^J1667+K1667*MESCLUN_HOURS*WEEKS*(1+MESCLUN_DIM)^K1667</x:f>
        <x:v>1054.7336951246098</x:v>
      </x:c>
      <x:c r="N1667" s="267" t="n">
        <x:f>MAX(M1667-FARMER_HOURS,0)/TEMP_HOURS_PER_WORKER</x:f>
        <x:v>0.23245395494764567</x:v>
      </x:c>
      <x:c r="O1667" s="268" t="n">
        <x:f>I1667*TOMATO_PRICE+J1667*CARROT_PRICE+K1667*MESCLUN_PRICE</x:f>
        <x:v>62840</x:v>
      </x:c>
      <x:c r="P1667" s="268" t="n">
        <x:f>I1667*TOMATO_FERTILIZER+J1667*CARROT_FERTILIZER+K1667*MESCLUN_FERTILIZER</x:f>
        <x:v>14080</x:v>
      </x:c>
      <x:c r="Q1667" s="268" t="n">
        <x:f>MIN(M1667,FARMER_HOURS)*FARMER_RATE+MAX(M1667-FARMER_HOURS,0)*TEMP_RATE</x:f>
        <x:v>30811.348873691142</x:v>
      </x:c>
      <x:c r="R1667" s="268" t="n">
        <x:f>O1667-P1667-Q1667-FIXED_COST</x:f>
        <x:v>-2051.348873691142</x:v>
      </x:c>
      <x:c r="S1667" s="139" t="str">
        <x:f>IF(AND(L1667&lt;=TOTAL_BED_CAP,N1667&lt;=TEMP_WORKER_CAP),"YES","NO")</x:f>
        <x:v>YES</x:v>
      </x:c>
      <x:c r="T1667" s="139" t="n">
        <x:f>IF(S1667="YES",R1667,-1E+99)</x:f>
        <x:v>-2051.348873691142</x:v>
      </x:c>
    </x:row>
    <x:row r="1668">
      <x:c r="A1668" s="139"/>
      <x:c r="B1668" s="139"/>
      <x:c r="C1668" s="139"/>
      <x:c r="D1668" s="139"/>
      <x:c r="E1668" s="139"/>
      <x:c r="F1668" s="139"/>
      <x:c r="G1668" s="139"/>
      <x:c r="H1668" s="139"/>
      <x:c r="I1668" s="266" t="n">
        <x:f>INT((ROW()-ROW($I$46))/((CARROT_CAP+1)*(MESCLUN_CAP+1)))</x:f>
        <x:v>2</x:v>
      </x:c>
      <x:c r="J1668" s="266" t="n">
        <x:f>MOD(INT((ROW()-ROW($I$46))/(MESCLUN_CAP+1)),CARROT_CAP+1)</x:f>
        <x:v>10</x:v>
      </x:c>
      <x:c r="K1668" s="266" t="n">
        <x:f>MOD(ROW()-ROW($I$46),MESCLUN_CAP+1)</x:f>
        <x:v>10</x:v>
      </x:c>
      <x:c r="L1668" s="266" t="n">
        <x:f>SUM(I1668:K1668)</x:f>
        <x:v>22</x:v>
      </x:c>
      <x:c r="M1668" s="267" t="n">
        <x:f>I1668*TOMATO_HOURS*WEEKS*(1+TOMATO_DIM)^I1668+J1668*CARROT_HOURS*WEEKS*(1+CARROT_DIM)^J1668+K1668*MESCLUN_HOURS*WEEKS*(1+MESCLUN_DIM)^K1668</x:f>
        <x:v>1111.3472366078227</x:v>
      </x:c>
      <x:c r="N1668" s="267" t="n">
        <x:f>MAX(M1668-FARMER_HOURS,0)/TEMP_HOURS_PER_WORKER</x:f>
        <x:v>0.27176891431098793</x:v>
      </x:c>
      <x:c r="O1668" s="268" t="n">
        <x:f>I1668*TOMATO_PRICE+J1668*CARROT_PRICE+K1668*MESCLUN_PRICE</x:f>
        <x:v>65540</x:v>
      </x:c>
      <x:c r="P1668" s="268" t="n">
        <x:f>I1668*TOMATO_FERTILIZER+J1668*CARROT_FERTILIZER+K1668*MESCLUN_FERTILIZER</x:f>
        <x:v>14960</x:v>
      </x:c>
      <x:c r="Q1668" s="268" t="n">
        <x:f>MIN(M1668,FARMER_HOURS)*FARMER_RATE+MAX(M1668-FARMER_HOURS,0)*TEMP_RATE</x:f>
        <x:v>31794.222857774697</x:v>
      </x:c>
      <x:c r="R1668" s="268" t="n">
        <x:f>O1668-P1668-Q1668-FIXED_COST</x:f>
        <x:v>-1214.2228577746973</x:v>
      </x:c>
      <x:c r="S1668" s="139" t="str">
        <x:f>IF(AND(L1668&lt;=TOTAL_BED_CAP,N1668&lt;=TEMP_WORKER_CAP),"YES","NO")</x:f>
        <x:v>YES</x:v>
      </x:c>
      <x:c r="T1668" s="139" t="n">
        <x:f>IF(S1668="YES",R1668,-1E+99)</x:f>
        <x:v>-1214.2228577746973</x:v>
      </x:c>
    </x:row>
    <x:row r="1669">
      <x:c r="A1669" s="139"/>
      <x:c r="B1669" s="139"/>
      <x:c r="C1669" s="139"/>
      <x:c r="D1669" s="139"/>
      <x:c r="E1669" s="139"/>
      <x:c r="F1669" s="139"/>
      <x:c r="G1669" s="139"/>
      <x:c r="H1669" s="139"/>
      <x:c r="I1669" s="266" t="n">
        <x:f>INT((ROW()-ROW($I$46))/((CARROT_CAP+1)*(MESCLUN_CAP+1)))</x:f>
        <x:v>2</x:v>
      </x:c>
      <x:c r="J1669" s="266" t="n">
        <x:f>MOD(INT((ROW()-ROW($I$46))/(MESCLUN_CAP+1)),CARROT_CAP+1)</x:f>
        <x:v>10</x:v>
      </x:c>
      <x:c r="K1669" s="266" t="n">
        <x:f>MOD(ROW()-ROW($I$46),MESCLUN_CAP+1)</x:f>
        <x:v>11</x:v>
      </x:c>
      <x:c r="L1669" s="266" t="n">
        <x:f>SUM(I1669:K1669)</x:f>
        <x:v>23</x:v>
      </x:c>
      <x:c r="M1669" s="267" t="n">
        <x:f>I1669*TOMATO_HOURS*WEEKS*(1+TOMATO_DIM)^I1669+J1669*CARROT_HOURS*WEEKS*(1+CARROT_DIM)^J1669+K1669*MESCLUN_HOURS*WEEKS*(1+MESCLUN_DIM)^K1669</x:f>
        <x:v>1169.3053497012615</x:v>
      </x:c>
      <x:c r="N1669" s="267" t="n">
        <x:f>MAX(M1669-FARMER_HOURS,0)/TEMP_HOURS_PER_WORKER</x:f>
        <x:v>0.3120176039592094</x:v>
      </x:c>
      <x:c r="O1669" s="268" t="n">
        <x:f>I1669*TOMATO_PRICE+J1669*CARROT_PRICE+K1669*MESCLUN_PRICE</x:f>
        <x:v>68240</x:v>
      </x:c>
      <x:c r="P1669" s="268" t="n">
        <x:f>I1669*TOMATO_FERTILIZER+J1669*CARROT_FERTILIZER+K1669*MESCLUN_FERTILIZER</x:f>
        <x:v>15840</x:v>
      </x:c>
      <x:c r="Q1669" s="268" t="n">
        <x:f>MIN(M1669,FARMER_HOURS)*FARMER_RATE+MAX(M1669-FARMER_HOURS,0)*TEMP_RATE</x:f>
        <x:v>32800.44009898024</x:v>
      </x:c>
      <x:c r="R1669" s="268" t="n">
        <x:f>O1669-P1669-Q1669-FIXED_COST</x:f>
        <x:v>-400.44009898023796</x:v>
      </x:c>
      <x:c r="S1669" s="139" t="str">
        <x:f>IF(AND(L1669&lt;=TOTAL_BED_CAP,N1669&lt;=TEMP_WORKER_CAP),"YES","NO")</x:f>
        <x:v>YES</x:v>
      </x:c>
      <x:c r="T1669" s="139" t="n">
        <x:f>IF(S1669="YES",R1669,-1E+99)</x:f>
        <x:v>-400.44009898023796</x:v>
      </x:c>
    </x:row>
    <x:row r="1670">
      <x:c r="A1670" s="139"/>
      <x:c r="B1670" s="139"/>
      <x:c r="C1670" s="139"/>
      <x:c r="D1670" s="139"/>
      <x:c r="E1670" s="139"/>
      <x:c r="F1670" s="139"/>
      <x:c r="G1670" s="139"/>
      <x:c r="H1670" s="139"/>
      <x:c r="I1670" s="266" t="n">
        <x:f>INT((ROW()-ROW($I$46))/((CARROT_CAP+1)*(MESCLUN_CAP+1)))</x:f>
        <x:v>2</x:v>
      </x:c>
      <x:c r="J1670" s="266" t="n">
        <x:f>MOD(INT((ROW()-ROW($I$46))/(MESCLUN_CAP+1)),CARROT_CAP+1)</x:f>
        <x:v>10</x:v>
      </x:c>
      <x:c r="K1670" s="266" t="n">
        <x:f>MOD(ROW()-ROW($I$46),MESCLUN_CAP+1)</x:f>
        <x:v>12</x:v>
      </x:c>
      <x:c r="L1670" s="266" t="n">
        <x:f>SUM(I1670:K1670)</x:f>
        <x:v>24</x:v>
      </x:c>
      <x:c r="M1670" s="267" t="n">
        <x:f>I1670*TOMATO_HOURS*WEEKS*(1+TOMATO_DIM)^I1670+J1670*CARROT_HOURS*WEEKS*(1+CARROT_DIM)^J1670+K1670*MESCLUN_HOURS*WEEKS*(1+MESCLUN_DIM)^K1670</x:f>
        <x:v>1228.632802829326</x:v>
      </x:c>
      <x:c r="N1670" s="267" t="n">
        <x:f>MAX(M1670-FARMER_HOURS,0)/TEMP_HOURS_PER_WORKER</x:f>
        <x:v>0.35321722418703194</x:v>
      </x:c>
      <x:c r="O1670" s="268" t="n">
        <x:f>I1670*TOMATO_PRICE+J1670*CARROT_PRICE+K1670*MESCLUN_PRICE</x:f>
        <x:v>70940</x:v>
      </x:c>
      <x:c r="P1670" s="268" t="n">
        <x:f>I1670*TOMATO_FERTILIZER+J1670*CARROT_FERTILIZER+K1670*MESCLUN_FERTILIZER</x:f>
        <x:v>16720</x:v>
      </x:c>
      <x:c r="Q1670" s="268" t="n">
        <x:f>MIN(M1670,FARMER_HOURS)*FARMER_RATE+MAX(M1670-FARMER_HOURS,0)*TEMP_RATE</x:f>
        <x:v>33830.4306046758</x:v>
      </x:c>
      <x:c r="R1670" s="268" t="n">
        <x:f>O1670-P1670-Q1670-FIXED_COST</x:f>
        <x:v>389.56939532420074</x:v>
      </x:c>
      <x:c r="S1670" s="139" t="str">
        <x:f>IF(AND(L1670&lt;=TOTAL_BED_CAP,N1670&lt;=TEMP_WORKER_CAP),"YES","NO")</x:f>
        <x:v>YES</x:v>
      </x:c>
      <x:c r="T1670" s="139" t="n">
        <x:f>IF(S1670="YES",R1670,-1E+99)</x:f>
        <x:v>389.56939532420074</x:v>
      </x:c>
    </x:row>
    <x:row r="1671">
      <x:c r="A1671" s="139"/>
      <x:c r="B1671" s="139"/>
      <x:c r="C1671" s="139"/>
      <x:c r="D1671" s="139"/>
      <x:c r="E1671" s="139"/>
      <x:c r="F1671" s="139"/>
      <x:c r="G1671" s="139"/>
      <x:c r="H1671" s="139"/>
      <x:c r="I1671" s="266" t="n">
        <x:f>INT((ROW()-ROW($I$46))/((CARROT_CAP+1)*(MESCLUN_CAP+1)))</x:f>
        <x:v>2</x:v>
      </x:c>
      <x:c r="J1671" s="266" t="n">
        <x:f>MOD(INT((ROW()-ROW($I$46))/(MESCLUN_CAP+1)),CARROT_CAP+1)</x:f>
        <x:v>10</x:v>
      </x:c>
      <x:c r="K1671" s="266" t="n">
        <x:f>MOD(ROW()-ROW($I$46),MESCLUN_CAP+1)</x:f>
        <x:v>13</x:v>
      </x:c>
      <x:c r="L1671" s="266" t="n">
        <x:f>SUM(I1671:K1671)</x:f>
        <x:v>25</x:v>
      </x:c>
      <x:c r="M1671" s="267" t="n">
        <x:f>I1671*TOMATO_HOURS*WEEKS*(1+TOMATO_DIM)^I1671+J1671*CARROT_HOURS*WEEKS*(1+CARROT_DIM)^J1671+K1671*MESCLUN_HOURS*WEEKS*(1+MESCLUN_DIM)^K1671</x:f>
        <x:v>1289.3547735377103</x:v>
      </x:c>
      <x:c r="N1671" s="267" t="n">
        <x:f>MAX(M1671-FARMER_HOURS,0)/TEMP_HOURS_PER_WORKER</x:f>
        <x:v>0.39538525940118774</x:v>
      </x:c>
      <x:c r="O1671" s="268" t="n">
        <x:f>I1671*TOMATO_PRICE+J1671*CARROT_PRICE+K1671*MESCLUN_PRICE</x:f>
        <x:v>73640</x:v>
      </x:c>
      <x:c r="P1671" s="268" t="n">
        <x:f>I1671*TOMATO_FERTILIZER+J1671*CARROT_FERTILIZER+K1671*MESCLUN_FERTILIZER</x:f>
        <x:v>17600</x:v>
      </x:c>
      <x:c r="Q1671" s="268" t="n">
        <x:f>MIN(M1671,FARMER_HOURS)*FARMER_RATE+MAX(M1671-FARMER_HOURS,0)*TEMP_RATE</x:f>
        <x:v>34884.63148502969</x:v>
      </x:c>
      <x:c r="R1671" s="268" t="n">
        <x:f>O1671-P1671-Q1671-FIXED_COST</x:f>
        <x:v>1155.3685149703088</x:v>
      </x:c>
      <x:c r="S1671" s="139" t="str">
        <x:f>IF(AND(L1671&lt;=TOTAL_BED_CAP,N1671&lt;=TEMP_WORKER_CAP),"YES","NO")</x:f>
        <x:v>YES</x:v>
      </x:c>
      <x:c r="T1671" s="139" t="n">
        <x:f>IF(S1671="YES",R1671,-1E+99)</x:f>
        <x:v>1155.3685149703088</x:v>
      </x:c>
    </x:row>
    <x:row r="1672">
      <x:c r="A1672" s="139"/>
      <x:c r="B1672" s="139"/>
      <x:c r="C1672" s="139"/>
      <x:c r="D1672" s="139"/>
      <x:c r="E1672" s="139"/>
      <x:c r="F1672" s="139"/>
      <x:c r="G1672" s="139"/>
      <x:c r="H1672" s="139"/>
      <x:c r="I1672" s="266" t="n">
        <x:f>INT((ROW()-ROW($I$46))/((CARROT_CAP+1)*(MESCLUN_CAP+1)))</x:f>
        <x:v>2</x:v>
      </x:c>
      <x:c r="J1672" s="266" t="n">
        <x:f>MOD(INT((ROW()-ROW($I$46))/(MESCLUN_CAP+1)),CARROT_CAP+1)</x:f>
        <x:v>10</x:v>
      </x:c>
      <x:c r="K1672" s="266" t="n">
        <x:f>MOD(ROW()-ROW($I$46),MESCLUN_CAP+1)</x:f>
        <x:v>14</x:v>
      </x:c>
      <x:c r="L1672" s="266" t="n">
        <x:f>SUM(I1672:K1672)</x:f>
        <x:v>26</x:v>
      </x:c>
      <x:c r="M1672" s="267" t="n">
        <x:f>I1672*TOMATO_HOURS*WEEKS*(1+TOMATO_DIM)^I1672+J1672*CARROT_HOURS*WEEKS*(1+CARROT_DIM)^J1672+K1672*MESCLUN_HOURS*WEEKS*(1+MESCLUN_DIM)^K1672</x:f>
        <x:v>1351.4968548513714</x:v>
      </x:c>
      <x:c r="N1672" s="267" t="n">
        <x:f>MAX(M1672-FARMER_HOURS,0)/TEMP_HOURS_PER_WORKER</x:f>
        <x:v>0.4385394825356746</x:v>
      </x:c>
      <x:c r="O1672" s="268" t="n">
        <x:f>I1672*TOMATO_PRICE+J1672*CARROT_PRICE+K1672*MESCLUN_PRICE</x:f>
        <x:v>76340</x:v>
      </x:c>
      <x:c r="P1672" s="268" t="n">
        <x:f>I1672*TOMATO_FERTILIZER+J1672*CARROT_FERTILIZER+K1672*MESCLUN_FERTILIZER</x:f>
        <x:v>18480</x:v>
      </x:c>
      <x:c r="Q1672" s="268" t="n">
        <x:f>MIN(M1672,FARMER_HOURS)*FARMER_RATE+MAX(M1672-FARMER_HOURS,0)*TEMP_RATE</x:f>
        <x:v>35963.48706339186</x:v>
      </x:c>
      <x:c r="R1672" s="268" t="n">
        <x:f>O1672-P1672-Q1672-FIXED_COST</x:f>
        <x:v>1896.5129366081383</x:v>
      </x:c>
      <x:c r="S1672" s="139" t="str">
        <x:f>IF(AND(L1672&lt;=TOTAL_BED_CAP,N1672&lt;=TEMP_WORKER_CAP),"YES","NO")</x:f>
        <x:v>YES</x:v>
      </x:c>
      <x:c r="T1672" s="139" t="n">
        <x:f>IF(S1672="YES",R1672,-1E+99)</x:f>
        <x:v>1896.5129366081383</x:v>
      </x:c>
    </x:row>
    <x:row r="1673">
      <x:c r="A1673" s="139"/>
      <x:c r="B1673" s="139"/>
      <x:c r="C1673" s="139"/>
      <x:c r="D1673" s="139"/>
      <x:c r="E1673" s="139"/>
      <x:c r="F1673" s="139"/>
      <x:c r="G1673" s="139"/>
      <x:c r="H1673" s="139"/>
      <x:c r="I1673" s="266" t="n">
        <x:f>INT((ROW()-ROW($I$46))/((CARROT_CAP+1)*(MESCLUN_CAP+1)))</x:f>
        <x:v>2</x:v>
      </x:c>
      <x:c r="J1673" s="266" t="n">
        <x:f>MOD(INT((ROW()-ROW($I$46))/(MESCLUN_CAP+1)),CARROT_CAP+1)</x:f>
        <x:v>10</x:v>
      </x:c>
      <x:c r="K1673" s="266" t="n">
        <x:f>MOD(ROW()-ROW($I$46),MESCLUN_CAP+1)</x:f>
        <x:v>15</x:v>
      </x:c>
      <x:c r="L1673" s="266" t="n">
        <x:f>SUM(I1673:K1673)</x:f>
        <x:v>27</x:v>
      </x:c>
      <x:c r="M1673" s="267" t="n">
        <x:f>I1673*TOMATO_HOURS*WEEKS*(1+TOMATO_DIM)^I1673+J1673*CARROT_HOURS*WEEKS*(1+CARROT_DIM)^J1673+K1673*MESCLUN_HOURS*WEEKS*(1+MESCLUN_DIM)^K1673</x:f>
        <x:v>1415.0850617275178</x:v>
      </x:c>
      <x:c r="N1673" s="267" t="n">
        <x:f>MAX(M1673-FARMER_HOURS,0)/TEMP_HOURS_PER_WORKER</x:f>
        <x:v>0.48269795953299843</x:v>
      </x:c>
      <x:c r="O1673" s="268" t="n">
        <x:f>I1673*TOMATO_PRICE+J1673*CARROT_PRICE+K1673*MESCLUN_PRICE</x:f>
        <x:v>79040</x:v>
      </x:c>
      <x:c r="P1673" s="268" t="n">
        <x:f>I1673*TOMATO_FERTILIZER+J1673*CARROT_FERTILIZER+K1673*MESCLUN_FERTILIZER</x:f>
        <x:v>19360</x:v>
      </x:c>
      <x:c r="Q1673" s="268" t="n">
        <x:f>MIN(M1673,FARMER_HOURS)*FARMER_RATE+MAX(M1673-FARMER_HOURS,0)*TEMP_RATE</x:f>
        <x:v>37067.44898832496</x:v>
      </x:c>
      <x:c r="R1673" s="268" t="n">
        <x:f>O1673-P1673-Q1673-FIXED_COST</x:f>
        <x:v>2612.5510116750374</x:v>
      </x:c>
      <x:c r="S1673" s="139" t="str">
        <x:f>IF(AND(L1673&lt;=TOTAL_BED_CAP,N1673&lt;=TEMP_WORKER_CAP),"YES","NO")</x:f>
        <x:v>YES</x:v>
      </x:c>
      <x:c r="T1673" s="139" t="n">
        <x:f>IF(S1673="YES",R1673,-1E+99)</x:f>
        <x:v>2612.5510116750374</x:v>
      </x:c>
    </x:row>
    <x:row r="1674">
      <x:c r="A1674" s="139"/>
      <x:c r="B1674" s="139"/>
      <x:c r="C1674" s="139"/>
      <x:c r="D1674" s="139"/>
      <x:c r="E1674" s="139"/>
      <x:c r="F1674" s="139"/>
      <x:c r="G1674" s="139"/>
      <x:c r="H1674" s="139"/>
      <x:c r="I1674" s="266" t="n">
        <x:f>INT((ROW()-ROW($I$46))/((CARROT_CAP+1)*(MESCLUN_CAP+1)))</x:f>
        <x:v>2</x:v>
      </x:c>
      <x:c r="J1674" s="266" t="n">
        <x:f>MOD(INT((ROW()-ROW($I$46))/(MESCLUN_CAP+1)),CARROT_CAP+1)</x:f>
        <x:v>10</x:v>
      </x:c>
      <x:c r="K1674" s="266" t="n">
        <x:f>MOD(ROW()-ROW($I$46),MESCLUN_CAP+1)</x:f>
        <x:v>16</x:v>
      </x:c>
      <x:c r="L1674" s="266" t="n">
        <x:f>SUM(I1674:K1674)</x:f>
        <x:v>28</x:v>
      </x:c>
      <x:c r="M1674" s="267" t="n">
        <x:f>I1674*TOMATO_HOURS*WEEKS*(1+TOMATO_DIM)^I1674+J1674*CARROT_HOURS*WEEKS*(1+CARROT_DIM)^J1674+K1674*MESCLUN_HOURS*WEEKS*(1+MESCLUN_DIM)^K1674</x:f>
        <x:v>1480.1458376050068</x:v>
      </x:c>
      <x:c r="N1674" s="267" t="n">
        <x:f>MAX(M1674-FARMER_HOURS,0)/TEMP_HOURS_PER_WORKER</x:f>
        <x:v>0.5278790538923659</x:v>
      </x:c>
      <x:c r="O1674" s="268" t="n">
        <x:f>I1674*TOMATO_PRICE+J1674*CARROT_PRICE+K1674*MESCLUN_PRICE</x:f>
        <x:v>81740</x:v>
      </x:c>
      <x:c r="P1674" s="268" t="n">
        <x:f>I1674*TOMATO_FERTILIZER+J1674*CARROT_FERTILIZER+K1674*MESCLUN_FERTILIZER</x:f>
        <x:v>20240</x:v>
      </x:c>
      <x:c r="Q1674" s="268" t="n">
        <x:f>MIN(M1674,FARMER_HOURS)*FARMER_RATE+MAX(M1674-FARMER_HOURS,0)*TEMP_RATE</x:f>
        <x:v>38196.976347309144</x:v>
      </x:c>
      <x:c r="R1674" s="268" t="n">
        <x:f>O1674-P1674-Q1674-FIXED_COST</x:f>
        <x:v>3303.0236526908557</x:v>
      </x:c>
      <x:c r="S1674" s="139" t="str">
        <x:f>IF(AND(L1674&lt;=TOTAL_BED_CAP,N1674&lt;=TEMP_WORKER_CAP),"YES","NO")</x:f>
        <x:v>YES</x:v>
      </x:c>
      <x:c r="T1674" s="139" t="n">
        <x:f>IF(S1674="YES",R1674,-1E+99)</x:f>
        <x:v>3303.0236526908557</x:v>
      </x:c>
    </x:row>
    <x:row r="1675">
      <x:c r="A1675" s="139"/>
      <x:c r="B1675" s="139"/>
      <x:c r="C1675" s="139"/>
      <x:c r="D1675" s="139"/>
      <x:c r="E1675" s="139"/>
      <x:c r="F1675" s="139"/>
      <x:c r="G1675" s="139"/>
      <x:c r="H1675" s="139"/>
      <x:c r="I1675" s="266" t="n">
        <x:f>INT((ROW()-ROW($I$46))/((CARROT_CAP+1)*(MESCLUN_CAP+1)))</x:f>
        <x:v>2</x:v>
      </x:c>
      <x:c r="J1675" s="266" t="n">
        <x:f>MOD(INT((ROW()-ROW($I$46))/(MESCLUN_CAP+1)),CARROT_CAP+1)</x:f>
        <x:v>10</x:v>
      </x:c>
      <x:c r="K1675" s="266" t="n">
        <x:f>MOD(ROW()-ROW($I$46),MESCLUN_CAP+1)</x:f>
        <x:v>17</x:v>
      </x:c>
      <x:c r="L1675" s="266" t="n">
        <x:f>SUM(I1675:K1675)</x:f>
        <x:v>29</x:v>
      </x:c>
      <x:c r="M1675" s="267" t="n">
        <x:f>I1675*TOMATO_HOURS*WEEKS*(1+TOMATO_DIM)^I1675+J1675*CARROT_HOURS*WEEKS*(1+CARROT_DIM)^J1675+K1675*MESCLUN_HOURS*WEEKS*(1+MESCLUN_DIM)^K1675</x:f>
        <x:v>1546.7060610515468</x:v>
      </x:c>
      <x:c r="N1675" s="267" t="n">
        <x:f>MAX(M1675-FARMER_HOURS,0)/TEMP_HOURS_PER_WORKER</x:f>
        <x:v>0.5741014312857964</x:v>
      </x:c>
      <x:c r="O1675" s="268" t="n">
        <x:f>I1675*TOMATO_PRICE+J1675*CARROT_PRICE+K1675*MESCLUN_PRICE</x:f>
        <x:v>84440</x:v>
      </x:c>
      <x:c r="P1675" s="268" t="n">
        <x:f>I1675*TOMATO_FERTILIZER+J1675*CARROT_FERTILIZER+K1675*MESCLUN_FERTILIZER</x:f>
        <x:v>21120</x:v>
      </x:c>
      <x:c r="Q1675" s="268" t="n">
        <x:f>MIN(M1675,FARMER_HOURS)*FARMER_RATE+MAX(M1675-FARMER_HOURS,0)*TEMP_RATE</x:f>
        <x:v>39352.535782144914</x:v>
      </x:c>
      <x:c r="R1675" s="268" t="n">
        <x:f>O1675-P1675-Q1675-FIXED_COST</x:f>
        <x:v>3967.4642178550857</x:v>
      </x:c>
      <x:c r="S1675" s="139" t="str">
        <x:f>IF(AND(L1675&lt;=TOTAL_BED_CAP,N1675&lt;=TEMP_WORKER_CAP),"YES","NO")</x:f>
        <x:v>YES</x:v>
      </x:c>
      <x:c r="T1675" s="139" t="n">
        <x:f>IF(S1675="YES",R1675,-1E+99)</x:f>
        <x:v>3967.4642178550857</x:v>
      </x:c>
    </x:row>
    <x:row r="1676">
      <x:c r="A1676" s="139"/>
      <x:c r="B1676" s="139"/>
      <x:c r="C1676" s="139"/>
      <x:c r="D1676" s="139"/>
      <x:c r="E1676" s="139"/>
      <x:c r="F1676" s="139"/>
      <x:c r="G1676" s="139"/>
      <x:c r="H1676" s="139"/>
      <x:c r="I1676" s="266" t="n">
        <x:f>INT((ROW()-ROW($I$46))/((CARROT_CAP+1)*(MESCLUN_CAP+1)))</x:f>
        <x:v>2</x:v>
      </x:c>
      <x:c r="J1676" s="266" t="n">
        <x:f>MOD(INT((ROW()-ROW($I$46))/(MESCLUN_CAP+1)),CARROT_CAP+1)</x:f>
        <x:v>10</x:v>
      </x:c>
      <x:c r="K1676" s="266" t="n">
        <x:f>MOD(ROW()-ROW($I$46),MESCLUN_CAP+1)</x:f>
        <x:v>18</x:v>
      </x:c>
      <x:c r="L1676" s="266" t="n">
        <x:f>SUM(I1676:K1676)</x:f>
        <x:v>30</x:v>
      </x:c>
      <x:c r="M1676" s="267" t="n">
        <x:f>I1676*TOMATO_HOURS*WEEKS*(1+TOMATO_DIM)^I1676+J1676*CARROT_HOURS*WEEKS*(1+CARROT_DIM)^J1676+K1676*MESCLUN_HOURS*WEEKS*(1+MESCLUN_DIM)^K1676</x:f>
        <x:v>1614.7930525101342</x:v>
      </x:c>
      <x:c r="N1676" s="267" t="n">
        <x:f>MAX(M1676-FARMER_HOURS,0)/TEMP_HOURS_PER_WORKER</x:f>
        <x:v>0.6213840642431487</x:v>
      </x:c>
      <x:c r="O1676" s="268" t="n">
        <x:f>I1676*TOMATO_PRICE+J1676*CARROT_PRICE+K1676*MESCLUN_PRICE</x:f>
        <x:v>87140</x:v>
      </x:c>
      <x:c r="P1676" s="268" t="n">
        <x:f>I1676*TOMATO_FERTILIZER+J1676*CARROT_FERTILIZER+K1676*MESCLUN_FERTILIZER</x:f>
        <x:v>22000</x:v>
      </x:c>
      <x:c r="Q1676" s="268" t="n">
        <x:f>MIN(M1676,FARMER_HOURS)*FARMER_RATE+MAX(M1676-FARMER_HOURS,0)*TEMP_RATE</x:f>
        <x:v>40534.60160607872</x:v>
      </x:c>
      <x:c r="R1676" s="268" t="n">
        <x:f>O1676-P1676-Q1676-FIXED_COST</x:f>
        <x:v>4605.398393921278</x:v>
      </x:c>
      <x:c r="S1676" s="139" t="str">
        <x:f>IF(AND(L1676&lt;=TOTAL_BED_CAP,N1676&lt;=TEMP_WORKER_CAP),"YES","NO")</x:f>
        <x:v>YES</x:v>
      </x:c>
      <x:c r="T1676" s="139" t="n">
        <x:f>IF(S1676="YES",R1676,-1E+99)</x:f>
        <x:v>4605.398393921278</x:v>
      </x:c>
    </x:row>
    <x:row r="1677">
      <x:c r="A1677" s="139"/>
      <x:c r="B1677" s="139"/>
      <x:c r="C1677" s="139"/>
      <x:c r="D1677" s="139"/>
      <x:c r="E1677" s="139"/>
      <x:c r="F1677" s="139"/>
      <x:c r="G1677" s="139"/>
      <x:c r="H1677" s="139"/>
      <x:c r="I1677" s="266" t="n">
        <x:f>INT((ROW()-ROW($I$46))/((CARROT_CAP+1)*(MESCLUN_CAP+1)))</x:f>
        <x:v>2</x:v>
      </x:c>
      <x:c r="J1677" s="266" t="n">
        <x:f>MOD(INT((ROW()-ROW($I$46))/(MESCLUN_CAP+1)),CARROT_CAP+1)</x:f>
        <x:v>10</x:v>
      </x:c>
      <x:c r="K1677" s="266" t="n">
        <x:f>MOD(ROW()-ROW($I$46),MESCLUN_CAP+1)</x:f>
        <x:v>19</x:v>
      </x:c>
      <x:c r="L1677" s="266" t="n">
        <x:f>SUM(I1677:K1677)</x:f>
        <x:v>31</x:v>
      </x:c>
      <x:c r="M1677" s="267" t="n">
        <x:f>I1677*TOMATO_HOURS*WEEKS*(1+TOMATO_DIM)^I1677+J1677*CARROT_HOURS*WEEKS*(1+CARROT_DIM)^J1677+K1677*MESCLUN_HOURS*WEEKS*(1+MESCLUN_DIM)^K1677</x:f>
        <x:v>1684.4345811461562</x:v>
      </x:c>
      <x:c r="N1677" s="267" t="n">
        <x:f>MAX(M1677-FARMER_HOURS,0)/TEMP_HOURS_PER_WORKER</x:f>
        <x:v>0.6697462369070529</x:v>
      </x:c>
      <x:c r="O1677" s="268" t="n">
        <x:f>I1677*TOMATO_PRICE+J1677*CARROT_PRICE+K1677*MESCLUN_PRICE</x:f>
        <x:v>89840</x:v>
      </x:c>
      <x:c r="P1677" s="268" t="n">
        <x:f>I1677*TOMATO_FERTILIZER+J1677*CARROT_FERTILIZER+K1677*MESCLUN_FERTILIZER</x:f>
        <x:v>22880</x:v>
      </x:c>
      <x:c r="Q1677" s="268" t="n">
        <x:f>MIN(M1677,FARMER_HOURS)*FARMER_RATE+MAX(M1677-FARMER_HOURS,0)*TEMP_RATE</x:f>
        <x:v>41743.65592267632</x:v>
      </x:c>
      <x:c r="R1677" s="268" t="n">
        <x:f>O1677-P1677-Q1677-FIXED_COST</x:f>
        <x:v>5216.34407732368</x:v>
      </x:c>
      <x:c r="S1677" s="139" t="str">
        <x:f>IF(AND(L1677&lt;=TOTAL_BED_CAP,N1677&lt;=TEMP_WORKER_CAP),"YES","NO")</x:f>
        <x:v>YES</x:v>
      </x:c>
      <x:c r="T1677" s="139" t="n">
        <x:f>IF(S1677="YES",R1677,-1E+99)</x:f>
        <x:v>5216.34407732368</x:v>
      </x:c>
    </x:row>
    <x:row r="1678">
      <x:c r="A1678" s="139"/>
      <x:c r="B1678" s="139"/>
      <x:c r="C1678" s="139"/>
      <x:c r="D1678" s="139"/>
      <x:c r="E1678" s="139"/>
      <x:c r="F1678" s="139"/>
      <x:c r="G1678" s="139"/>
      <x:c r="H1678" s="139"/>
      <x:c r="I1678" s="266" t="n">
        <x:f>INT((ROW()-ROW($I$46))/((CARROT_CAP+1)*(MESCLUN_CAP+1)))</x:f>
        <x:v>2</x:v>
      </x:c>
      <x:c r="J1678" s="266" t="n">
        <x:f>MOD(INT((ROW()-ROW($I$46))/(MESCLUN_CAP+1)),CARROT_CAP+1)</x:f>
        <x:v>10</x:v>
      </x:c>
      <x:c r="K1678" s="266" t="n">
        <x:f>MOD(ROW()-ROW($I$46),MESCLUN_CAP+1)</x:f>
        <x:v>20</x:v>
      </x:c>
      <x:c r="L1678" s="266" t="n">
        <x:f>SUM(I1678:K1678)</x:f>
        <x:v>32</x:v>
      </x:c>
      <x:c r="M1678" s="267" t="n">
        <x:f>I1678*TOMATO_HOURS*WEEKS*(1+TOMATO_DIM)^I1678+J1678*CARROT_HOURS*WEEKS*(1+CARROT_DIM)^J1678+K1678*MESCLUN_HOURS*WEEKS*(1+MESCLUN_DIM)^K1678</x:f>
        <x:v>1755.6588717966329</x:v>
      </x:c>
      <x:c r="N1678" s="267" t="n">
        <x:f>MAX(M1678-FARMER_HOURS,0)/TEMP_HOURS_PER_WORKER</x:f>
        <x:v>0.7192075498587728</x:v>
      </x:c>
      <x:c r="O1678" s="268" t="n">
        <x:f>I1678*TOMATO_PRICE+J1678*CARROT_PRICE+K1678*MESCLUN_PRICE</x:f>
        <x:v>92540</x:v>
      </x:c>
      <x:c r="P1678" s="268" t="n">
        <x:f>I1678*TOMATO_FERTILIZER+J1678*CARROT_FERTILIZER+K1678*MESCLUN_FERTILIZER</x:f>
        <x:v>23760</x:v>
      </x:c>
      <x:c r="Q1678" s="268" t="n">
        <x:f>MIN(M1678,FARMER_HOURS)*FARMER_RATE+MAX(M1678-FARMER_HOURS,0)*TEMP_RATE</x:f>
        <x:v>42980.18874646932</x:v>
      </x:c>
      <x:c r="R1678" s="268" t="n">
        <x:f>O1678-P1678-Q1678-FIXED_COST</x:f>
        <x:v>5799.811253530679</x:v>
      </x:c>
      <x:c r="S1678" s="139" t="str">
        <x:f>IF(AND(L1678&lt;=TOTAL_BED_CAP,N1678&lt;=TEMP_WORKER_CAP),"YES","NO")</x:f>
        <x:v>YES</x:v>
      </x:c>
      <x:c r="T1678" s="139" t="n">
        <x:f>IF(S1678="YES",R1678,-1E+99)</x:f>
        <x:v>5799.811253530679</x:v>
      </x:c>
    </x:row>
    <x:row r="1679">
      <x:c r="A1679" s="139"/>
      <x:c r="B1679" s="139"/>
      <x:c r="C1679" s="139"/>
      <x:c r="D1679" s="139"/>
      <x:c r="E1679" s="139"/>
      <x:c r="F1679" s="139"/>
      <x:c r="G1679" s="139"/>
      <x:c r="H1679" s="139"/>
      <x:c r="I1679" s="266" t="n">
        <x:f>INT((ROW()-ROW($I$46))/((CARROT_CAP+1)*(MESCLUN_CAP+1)))</x:f>
        <x:v>2</x:v>
      </x:c>
      <x:c r="J1679" s="266" t="n">
        <x:f>MOD(INT((ROW()-ROW($I$46))/(MESCLUN_CAP+1)),CARROT_CAP+1)</x:f>
        <x:v>10</x:v>
      </x:c>
      <x:c r="K1679" s="266" t="n">
        <x:f>MOD(ROW()-ROW($I$46),MESCLUN_CAP+1)</x:f>
        <x:v>21</x:v>
      </x:c>
      <x:c r="L1679" s="266" t="n">
        <x:f>SUM(I1679:K1679)</x:f>
        <x:v>33</x:v>
      </x:c>
      <x:c r="M1679" s="267" t="n">
        <x:f>I1679*TOMATO_HOURS*WEEKS*(1+TOMATO_DIM)^I1679+J1679*CARROT_HOURS*WEEKS*(1+CARROT_DIM)^J1679+K1679*MESCLUN_HOURS*WEEKS*(1+MESCLUN_DIM)^K1679</x:f>
        <x:v>1828.494612023077</x:v>
      </x:c>
      <x:c r="N1679" s="267" t="n">
        <x:f>MAX(M1679-FARMER_HOURS,0)/TEMP_HOURS_PER_WORKER</x:f>
        <x:v>0.7697879250160257</x:v>
      </x:c>
      <x:c r="O1679" s="268" t="n">
        <x:f>I1679*TOMATO_PRICE+J1679*CARROT_PRICE+K1679*MESCLUN_PRICE</x:f>
        <x:v>95240</x:v>
      </x:c>
      <x:c r="P1679" s="268" t="n">
        <x:f>I1679*TOMATO_FERTILIZER+J1679*CARROT_FERTILIZER+K1679*MESCLUN_FERTILIZER</x:f>
        <x:v>24640</x:v>
      </x:c>
      <x:c r="Q1679" s="268" t="n">
        <x:f>MIN(M1679,FARMER_HOURS)*FARMER_RATE+MAX(M1679-FARMER_HOURS,0)*TEMP_RATE</x:f>
        <x:v>44244.69812540064</x:v>
      </x:c>
      <x:c r="R1679" s="268" t="n">
        <x:f>O1679-P1679-Q1679-FIXED_COST</x:f>
        <x:v>6355.301874599361</x:v>
      </x:c>
      <x:c r="S1679" s="139" t="str">
        <x:f>IF(AND(L1679&lt;=TOTAL_BED_CAP,N1679&lt;=TEMP_WORKER_CAP),"YES","NO")</x:f>
        <x:v>YES</x:v>
      </x:c>
      <x:c r="T1679" s="139" t="n">
        <x:f>IF(S1679="YES",R1679,-1E+99)</x:f>
        <x:v>6355.301874599361</x:v>
      </x:c>
    </x:row>
    <x:row r="1680">
      <x:c r="A1680" s="139"/>
      <x:c r="B1680" s="139"/>
      <x:c r="C1680" s="139"/>
      <x:c r="D1680" s="139"/>
      <x:c r="E1680" s="139"/>
      <x:c r="F1680" s="139"/>
      <x:c r="G1680" s="139"/>
      <x:c r="H1680" s="139"/>
      <x:c r="I1680" s="266" t="n">
        <x:f>INT((ROW()-ROW($I$46))/((CARROT_CAP+1)*(MESCLUN_CAP+1)))</x:f>
        <x:v>2</x:v>
      </x:c>
      <x:c r="J1680" s="266" t="n">
        <x:f>MOD(INT((ROW()-ROW($I$46))/(MESCLUN_CAP+1)),CARROT_CAP+1)</x:f>
        <x:v>10</x:v>
      </x:c>
      <x:c r="K1680" s="266" t="n">
        <x:f>MOD(ROW()-ROW($I$46),MESCLUN_CAP+1)</x:f>
        <x:v>22</x:v>
      </x:c>
      <x:c r="L1680" s="266" t="n">
        <x:f>SUM(I1680:K1680)</x:f>
        <x:v>34</x:v>
      </x:c>
      <x:c r="M1680" s="267" t="n">
        <x:f>I1680*TOMATO_HOURS*WEEKS*(1+TOMATO_DIM)^I1680+J1680*CARROT_HOURS*WEEKS*(1+CARROT_DIM)^J1680+K1680*MESCLUN_HOURS*WEEKS*(1+MESCLUN_DIM)^K1680</x:f>
        <x:v>1902.970959269473</x:v>
      </x:c>
      <x:c r="N1680" s="267" t="n">
        <x:f>MAX(M1680-FARMER_HOURS,0)/TEMP_HOURS_PER_WORKER</x:f>
        <x:v>0.8215076106038007</x:v>
      </x:c>
      <x:c r="O1680" s="268" t="n">
        <x:f>I1680*TOMATO_PRICE+J1680*CARROT_PRICE+K1680*MESCLUN_PRICE</x:f>
        <x:v>97940</x:v>
      </x:c>
      <x:c r="P1680" s="268" t="n">
        <x:f>I1680*TOMATO_FERTILIZER+J1680*CARROT_FERTILIZER+K1680*MESCLUN_FERTILIZER</x:f>
        <x:v>25520</x:v>
      </x:c>
      <x:c r="Q1680" s="268" t="n">
        <x:f>MIN(M1680,FARMER_HOURS)*FARMER_RATE+MAX(M1680-FARMER_HOURS,0)*TEMP_RATE</x:f>
        <x:v>45537.69026509502</x:v>
      </x:c>
      <x:c r="R1680" s="268" t="n">
        <x:f>O1680-P1680-Q1680-FIXED_COST</x:f>
        <x:v>6882.3097349049785</x:v>
      </x:c>
      <x:c r="S1680" s="139" t="str">
        <x:f>IF(AND(L1680&lt;=TOTAL_BED_CAP,N1680&lt;=TEMP_WORKER_CAP),"YES","NO")</x:f>
        <x:v>YES</x:v>
      </x:c>
      <x:c r="T1680" s="139" t="n">
        <x:f>IF(S1680="YES",R1680,-1E+99)</x:f>
        <x:v>6882.3097349049785</x:v>
      </x:c>
    </x:row>
    <x:row r="1681">
      <x:c r="A1681" s="139"/>
      <x:c r="B1681" s="139"/>
      <x:c r="C1681" s="139"/>
      <x:c r="D1681" s="139"/>
      <x:c r="E1681" s="139"/>
      <x:c r="F1681" s="139"/>
      <x:c r="G1681" s="139"/>
      <x:c r="H1681" s="139"/>
      <x:c r="I1681" s="266" t="n">
        <x:f>INT((ROW()-ROW($I$46))/((CARROT_CAP+1)*(MESCLUN_CAP+1)))</x:f>
        <x:v>2</x:v>
      </x:c>
      <x:c r="J1681" s="266" t="n">
        <x:f>MOD(INT((ROW()-ROW($I$46))/(MESCLUN_CAP+1)),CARROT_CAP+1)</x:f>
        <x:v>10</x:v>
      </x:c>
      <x:c r="K1681" s="266" t="n">
        <x:f>MOD(ROW()-ROW($I$46),MESCLUN_CAP+1)</x:f>
        <x:v>23</x:v>
      </x:c>
      <x:c r="L1681" s="266" t="n">
        <x:f>SUM(I1681:K1681)</x:f>
        <x:v>35</x:v>
      </x:c>
      <x:c r="M1681" s="267" t="n">
        <x:f>I1681*TOMATO_HOURS*WEEKS*(1+TOMATO_DIM)^I1681+J1681*CARROT_HOURS*WEEKS*(1+CARROT_DIM)^J1681+K1681*MESCLUN_HOURS*WEEKS*(1+MESCLUN_DIM)^K1681</x:f>
        <x:v>1979.1175481269092</x:v>
      </x:c>
      <x:c r="N1681" s="267" t="n">
        <x:f>MAX(M1681-FARMER_HOURS,0)/TEMP_HOURS_PER_WORKER</x:f>
        <x:v>0.8743871861992425</x:v>
      </x:c>
      <x:c r="O1681" s="268" t="n">
        <x:f>I1681*TOMATO_PRICE+J1681*CARROT_PRICE+K1681*MESCLUN_PRICE</x:f>
        <x:v>100640</x:v>
      </x:c>
      <x:c r="P1681" s="268" t="n">
        <x:f>I1681*TOMATO_FERTILIZER+J1681*CARROT_FERTILIZER+K1681*MESCLUN_FERTILIZER</x:f>
        <x:v>26400</x:v>
      </x:c>
      <x:c r="Q1681" s="268" t="n">
        <x:f>MIN(M1681,FARMER_HOURS)*FARMER_RATE+MAX(M1681-FARMER_HOURS,0)*TEMP_RATE</x:f>
        <x:v>46859.67965498107</x:v>
      </x:c>
      <x:c r="R1681" s="268" t="n">
        <x:f>O1681-P1681-Q1681-FIXED_COST</x:f>
        <x:v>7380.320345018932</x:v>
      </x:c>
      <x:c r="S1681" s="139" t="str">
        <x:f>IF(AND(L1681&lt;=TOTAL_BED_CAP,N1681&lt;=TEMP_WORKER_CAP),"YES","NO")</x:f>
        <x:v>YES</x:v>
      </x:c>
      <x:c r="T1681" s="139" t="n">
        <x:f>IF(S1681="YES",R1681,-1E+99)</x:f>
        <x:v>7380.320345018932</x:v>
      </x:c>
    </x:row>
    <x:row r="1682">
      <x:c r="A1682" s="139"/>
      <x:c r="B1682" s="139"/>
      <x:c r="C1682" s="139"/>
      <x:c r="D1682" s="139"/>
      <x:c r="E1682" s="139"/>
      <x:c r="F1682" s="139"/>
      <x:c r="G1682" s="139"/>
      <x:c r="H1682" s="139"/>
      <x:c r="I1682" s="266" t="n">
        <x:f>INT((ROW()-ROW($I$46))/((CARROT_CAP+1)*(MESCLUN_CAP+1)))</x:f>
        <x:v>2</x:v>
      </x:c>
      <x:c r="J1682" s="266" t="n">
        <x:f>MOD(INT((ROW()-ROW($I$46))/(MESCLUN_CAP+1)),CARROT_CAP+1)</x:f>
        <x:v>10</x:v>
      </x:c>
      <x:c r="K1682" s="266" t="n">
        <x:f>MOD(ROW()-ROW($I$46),MESCLUN_CAP+1)</x:f>
        <x:v>24</x:v>
      </x:c>
      <x:c r="L1682" s="266" t="n">
        <x:f>SUM(I1682:K1682)</x:f>
        <x:v>36</x:v>
      </x:c>
      <x:c r="M1682" s="267" t="n">
        <x:f>I1682*TOMATO_HOURS*WEEKS*(1+TOMATO_DIM)^I1682+J1682*CARROT_HOURS*WEEKS*(1+CARROT_DIM)^J1682+K1682*MESCLUN_HOURS*WEEKS*(1+MESCLUN_DIM)^K1682</x:f>
        <x:v>2056.964497706405</x:v>
      </x:c>
      <x:c r="N1682" s="267" t="n">
        <x:f>MAX(M1682-FARMER_HOURS,0)/TEMP_HOURS_PER_WORKER</x:f>
        <x:v>0.92844756785167</x:v>
      </x:c>
      <x:c r="O1682" s="268" t="n">
        <x:f>I1682*TOMATO_PRICE+J1682*CARROT_PRICE+K1682*MESCLUN_PRICE</x:f>
        <x:v>103340</x:v>
      </x:c>
      <x:c r="P1682" s="268" t="n">
        <x:f>I1682*TOMATO_FERTILIZER+J1682*CARROT_FERTILIZER+K1682*MESCLUN_FERTILIZER</x:f>
        <x:v>27280</x:v>
      </x:c>
      <x:c r="Q1682" s="268" t="n">
        <x:f>MIN(M1682,FARMER_HOURS)*FARMER_RATE+MAX(M1682-FARMER_HOURS,0)*TEMP_RATE</x:f>
        <x:v>48211.18919629175</x:v>
      </x:c>
      <x:c r="R1682" s="268" t="n">
        <x:f>O1682-P1682-Q1682-FIXED_COST</x:f>
        <x:v>7848.810803708249</x:v>
      </x:c>
      <x:c r="S1682" s="139" t="str">
        <x:f>IF(AND(L1682&lt;=TOTAL_BED_CAP,N1682&lt;=TEMP_WORKER_CAP),"YES","NO")</x:f>
        <x:v>YES</x:v>
      </x:c>
      <x:c r="T1682" s="139" t="n">
        <x:f>IF(S1682="YES",R1682,-1E+99)</x:f>
        <x:v>7848.810803708249</x:v>
      </x:c>
    </x:row>
    <x:row r="1683">
      <x:c r="A1683" s="139"/>
      <x:c r="B1683" s="139"/>
      <x:c r="C1683" s="139"/>
      <x:c r="D1683" s="139"/>
      <x:c r="E1683" s="139"/>
      <x:c r="F1683" s="139"/>
      <x:c r="G1683" s="139"/>
      <x:c r="H1683" s="139"/>
      <x:c r="I1683" s="266" t="n">
        <x:f>INT((ROW()-ROW($I$46))/((CARROT_CAP+1)*(MESCLUN_CAP+1)))</x:f>
        <x:v>2</x:v>
      </x:c>
      <x:c r="J1683" s="266" t="n">
        <x:f>MOD(INT((ROW()-ROW($I$46))/(MESCLUN_CAP+1)),CARROT_CAP+1)</x:f>
        <x:v>10</x:v>
      </x:c>
      <x:c r="K1683" s="266" t="n">
        <x:f>MOD(ROW()-ROW($I$46),MESCLUN_CAP+1)</x:f>
        <x:v>25</x:v>
      </x:c>
      <x:c r="L1683" s="266" t="n">
        <x:f>SUM(I1683:K1683)</x:f>
        <x:v>37</x:v>
      </x:c>
      <x:c r="M1683" s="267" t="n">
        <x:f>I1683*TOMATO_HOURS*WEEKS*(1+TOMATO_DIM)^I1683+J1683*CARROT_HOURS*WEEKS*(1+CARROT_DIM)^J1683+K1683*MESCLUN_HOURS*WEEKS*(1+MESCLUN_DIM)^K1683</x:f>
        <x:v>2136.5424191215025</x:v>
      </x:c>
      <x:c r="N1683" s="267" t="n">
        <x:f>MAX(M1683-FARMER_HOURS,0)/TEMP_HOURS_PER_WORKER</x:f>
        <x:v>0.9837100132788211</x:v>
      </x:c>
      <x:c r="O1683" s="268" t="n">
        <x:f>I1683*TOMATO_PRICE+J1683*CARROT_PRICE+K1683*MESCLUN_PRICE</x:f>
        <x:v>106040</x:v>
      </x:c>
      <x:c r="P1683" s="268" t="n">
        <x:f>I1683*TOMATO_FERTILIZER+J1683*CARROT_FERTILIZER+K1683*MESCLUN_FERTILIZER</x:f>
        <x:v>28160</x:v>
      </x:c>
      <x:c r="Q1683" s="268" t="n">
        <x:f>MIN(M1683,FARMER_HOURS)*FARMER_RATE+MAX(M1683-FARMER_HOURS,0)*TEMP_RATE</x:f>
        <x:v>49592.75033197053</x:v>
      </x:c>
      <x:c r="R1683" s="268" t="n">
        <x:f>O1683-P1683-Q1683-FIXED_COST</x:f>
        <x:v>8287.249668029472</x:v>
      </x:c>
      <x:c r="S1683" s="139" t="str">
        <x:f>IF(AND(L1683&lt;=TOTAL_BED_CAP,N1683&lt;=TEMP_WORKER_CAP),"YES","NO")</x:f>
        <x:v>YES</x:v>
      </x:c>
      <x:c r="T1683" s="139" t="n">
        <x:f>IF(S1683="YES",R1683,-1E+99)</x:f>
        <x:v>8287.249668029472</x:v>
      </x:c>
    </x:row>
    <x:row r="1684">
      <x:c r="A1684" s="139"/>
      <x:c r="B1684" s="139"/>
      <x:c r="C1684" s="139"/>
      <x:c r="D1684" s="139"/>
      <x:c r="E1684" s="139"/>
      <x:c r="F1684" s="139"/>
      <x:c r="G1684" s="139"/>
      <x:c r="H1684" s="139"/>
      <x:c r="I1684" s="266" t="n">
        <x:f>INT((ROW()-ROW($I$46))/((CARROT_CAP+1)*(MESCLUN_CAP+1)))</x:f>
        <x:v>2</x:v>
      </x:c>
      <x:c r="J1684" s="266" t="n">
        <x:f>MOD(INT((ROW()-ROW($I$46))/(MESCLUN_CAP+1)),CARROT_CAP+1)</x:f>
        <x:v>10</x:v>
      </x:c>
      <x:c r="K1684" s="266" t="n">
        <x:f>MOD(ROW()-ROW($I$46),MESCLUN_CAP+1)</x:f>
        <x:v>26</x:v>
      </x:c>
      <x:c r="L1684" s="266" t="n">
        <x:f>SUM(I1684:K1684)</x:f>
        <x:v>38</x:v>
      </x:c>
      <x:c r="M1684" s="267" t="n">
        <x:f>I1684*TOMATO_HOURS*WEEKS*(1+TOMATO_DIM)^I1684+J1684*CARROT_HOURS*WEEKS*(1+CARROT_DIM)^J1684+K1684*MESCLUN_HOURS*WEEKS*(1+MESCLUN_DIM)^K1684</x:f>
        <x:v>2217.8824230822197</x:v>
      </x:c>
      <x:c r="N1684" s="267" t="n">
        <x:f>MAX(M1684-FARMER_HOURS,0)/TEMP_HOURS_PER_WORKER</x:f>
        <x:v>1.0401961271404303</x:v>
      </x:c>
      <x:c r="O1684" s="268" t="n">
        <x:f>I1684*TOMATO_PRICE+J1684*CARROT_PRICE+K1684*MESCLUN_PRICE</x:f>
        <x:v>108740</x:v>
      </x:c>
      <x:c r="P1684" s="268" t="n">
        <x:f>I1684*TOMATO_FERTILIZER+J1684*CARROT_FERTILIZER+K1684*MESCLUN_FERTILIZER</x:f>
        <x:v>29040</x:v>
      </x:c>
      <x:c r="Q1684" s="268" t="n">
        <x:f>MIN(M1684,FARMER_HOURS)*FARMER_RATE+MAX(M1684-FARMER_HOURS,0)*TEMP_RATE</x:f>
        <x:v>51004.90317851076</x:v>
      </x:c>
      <x:c r="R1684" s="268" t="n">
        <x:f>O1684-P1684-Q1684-FIXED_COST</x:f>
        <x:v>8695.096821489242</x:v>
      </x:c>
      <x:c r="S1684" s="139" t="str">
        <x:f>IF(AND(L1684&lt;=TOTAL_BED_CAP,N1684&lt;=TEMP_WORKER_CAP),"YES","NO")</x:f>
        <x:v>YES</x:v>
      </x:c>
      <x:c r="T1684" s="139" t="n">
        <x:f>IF(S1684="YES",R1684,-1E+99)</x:f>
        <x:v>8695.096821489242</x:v>
      </x:c>
    </x:row>
    <x:row r="1685">
      <x:c r="A1685" s="139"/>
      <x:c r="B1685" s="139"/>
      <x:c r="C1685" s="139"/>
      <x:c r="D1685" s="139"/>
      <x:c r="E1685" s="139"/>
      <x:c r="F1685" s="139"/>
      <x:c r="G1685" s="139"/>
      <x:c r="H1685" s="139"/>
      <x:c r="I1685" s="266" t="n">
        <x:f>INT((ROW()-ROW($I$46))/((CARROT_CAP+1)*(MESCLUN_CAP+1)))</x:f>
        <x:v>2</x:v>
      </x:c>
      <x:c r="J1685" s="266" t="n">
        <x:f>MOD(INT((ROW()-ROW($I$46))/(MESCLUN_CAP+1)),CARROT_CAP+1)</x:f>
        <x:v>10</x:v>
      </x:c>
      <x:c r="K1685" s="266" t="n">
        <x:f>MOD(ROW()-ROW($I$46),MESCLUN_CAP+1)</x:f>
        <x:v>27</x:v>
      </x:c>
      <x:c r="L1685" s="266" t="n">
        <x:f>SUM(I1685:K1685)</x:f>
        <x:v>39</x:v>
      </x:c>
      <x:c r="M1685" s="267" t="n">
        <x:f>I1685*TOMATO_HOURS*WEEKS*(1+TOMATO_DIM)^I1685+J1685*CARROT_HOURS*WEEKS*(1+CARROT_DIM)^J1685+K1685*MESCLUN_HOURS*WEEKS*(1+MESCLUN_DIM)^K1685</x:f>
        <x:v>2301.016127601977</x:v>
      </x:c>
      <x:c r="N1685" s="267" t="n">
        <x:f>MAX(M1685-FARMER_HOURS,0)/TEMP_HOURS_PER_WORKER</x:f>
        <x:v>1.0979278663902619</x:v>
      </x:c>
      <x:c r="O1685" s="268" t="n">
        <x:f>I1685*TOMATO_PRICE+J1685*CARROT_PRICE+K1685*MESCLUN_PRICE</x:f>
        <x:v>111440</x:v>
      </x:c>
      <x:c r="P1685" s="268" t="n">
        <x:f>I1685*TOMATO_FERTILIZER+J1685*CARROT_FERTILIZER+K1685*MESCLUN_FERTILIZER</x:f>
        <x:v>29920</x:v>
      </x:c>
      <x:c r="Q1685" s="268" t="n">
        <x:f>MIN(M1685,FARMER_HOURS)*FARMER_RATE+MAX(M1685-FARMER_HOURS,0)*TEMP_RATE</x:f>
        <x:v>52448.19665975655</x:v>
      </x:c>
      <x:c r="R1685" s="268" t="n">
        <x:f>O1685-P1685-Q1685-FIXED_COST</x:f>
        <x:v>9071.803340243452</x:v>
      </x:c>
      <x:c r="S1685" s="139" t="str">
        <x:f>IF(AND(L1685&lt;=TOTAL_BED_CAP,N1685&lt;=TEMP_WORKER_CAP),"YES","NO")</x:f>
        <x:v>YES</x:v>
      </x:c>
      <x:c r="T1685" s="139" t="n">
        <x:f>IF(S1685="YES",R1685,-1E+99)</x:f>
        <x:v>9071.803340243452</x:v>
      </x:c>
    </x:row>
    <x:row r="1686">
      <x:c r="A1686" s="139"/>
      <x:c r="B1686" s="139"/>
      <x:c r="C1686" s="139"/>
      <x:c r="D1686" s="139"/>
      <x:c r="E1686" s="139"/>
      <x:c r="F1686" s="139"/>
      <x:c r="G1686" s="139"/>
      <x:c r="H1686" s="139"/>
      <x:c r="I1686" s="266" t="n">
        <x:f>INT((ROW()-ROW($I$46))/((CARROT_CAP+1)*(MESCLUN_CAP+1)))</x:f>
        <x:v>2</x:v>
      </x:c>
      <x:c r="J1686" s="266" t="n">
        <x:f>MOD(INT((ROW()-ROW($I$46))/(MESCLUN_CAP+1)),CARROT_CAP+1)</x:f>
        <x:v>10</x:v>
      </x:c>
      <x:c r="K1686" s="266" t="n">
        <x:f>MOD(ROW()-ROW($I$46),MESCLUN_CAP+1)</x:f>
        <x:v>28</x:v>
      </x:c>
      <x:c r="L1686" s="266" t="n">
        <x:f>SUM(I1686:K1686)</x:f>
        <x:v>40</x:v>
      </x:c>
      <x:c r="M1686" s="267" t="n">
        <x:f>I1686*TOMATO_HOURS*WEEKS*(1+TOMATO_DIM)^I1686+J1686*CARROT_HOURS*WEEKS*(1+CARROT_DIM)^J1686+K1686*MESCLUN_HOURS*WEEKS*(1+MESCLUN_DIM)^K1686</x:f>
        <x:v>2385.9756658191304</x:v>
      </x:c>
      <x:c r="N1686" s="267" t="n">
        <x:f>MAX(M1686-FARMER_HOURS,0)/TEMP_HOURS_PER_WORKER</x:f>
        <x:v>1.1569275457077295</x:v>
      </x:c>
      <x:c r="O1686" s="268" t="n">
        <x:f>I1686*TOMATO_PRICE+J1686*CARROT_PRICE+K1686*MESCLUN_PRICE</x:f>
        <x:v>114140</x:v>
      </x:c>
      <x:c r="P1686" s="268" t="n">
        <x:f>I1686*TOMATO_FERTILIZER+J1686*CARROT_FERTILIZER+K1686*MESCLUN_FERTILIZER</x:f>
        <x:v>30800</x:v>
      </x:c>
      <x:c r="Q1686" s="268" t="n">
        <x:f>MIN(M1686,FARMER_HOURS)*FARMER_RATE+MAX(M1686-FARMER_HOURS,0)*TEMP_RATE</x:f>
        <x:v>53923.18864269323</x:v>
      </x:c>
      <x:c r="R1686" s="268" t="n">
        <x:f>O1686-P1686-Q1686-FIXED_COST</x:f>
        <x:v>9416.811357306768</x:v>
      </x:c>
      <x:c r="S1686" s="139" t="str">
        <x:f>IF(AND(L1686&lt;=TOTAL_BED_CAP,N1686&lt;=TEMP_WORKER_CAP),"YES","NO")</x:f>
        <x:v>YES</x:v>
      </x:c>
      <x:c r="T1686" s="139" t="n">
        <x:f>IF(S1686="YES",R1686,-1E+99)</x:f>
        <x:v>9416.811357306768</x:v>
      </x:c>
    </x:row>
    <x:row r="1687">
      <x:c r="A1687" s="139"/>
      <x:c r="B1687" s="139"/>
      <x:c r="C1687" s="139"/>
      <x:c r="D1687" s="139"/>
      <x:c r="E1687" s="139"/>
      <x:c r="F1687" s="139"/>
      <x:c r="G1687" s="139"/>
      <x:c r="H1687" s="139"/>
      <x:c r="I1687" s="266" t="n">
        <x:f>INT((ROW()-ROW($I$46))/((CARROT_CAP+1)*(MESCLUN_CAP+1)))</x:f>
        <x:v>2</x:v>
      </x:c>
      <x:c r="J1687" s="266" t="n">
        <x:f>MOD(INT((ROW()-ROW($I$46))/(MESCLUN_CAP+1)),CARROT_CAP+1)</x:f>
        <x:v>10</x:v>
      </x:c>
      <x:c r="K1687" s="266" t="n">
        <x:f>MOD(ROW()-ROW($I$46),MESCLUN_CAP+1)</x:f>
        <x:v>29</x:v>
      </x:c>
      <x:c r="L1687" s="266" t="n">
        <x:f>SUM(I1687:K1687)</x:f>
        <x:v>41</x:v>
      </x:c>
      <x:c r="M1687" s="267" t="n">
        <x:f>I1687*TOMATO_HOURS*WEEKS*(1+TOMATO_DIM)^I1687+J1687*CARROT_HOURS*WEEKS*(1+CARROT_DIM)^J1687+K1687*MESCLUN_HOURS*WEEKS*(1+MESCLUN_DIM)^K1687</x:f>
        <x:v>2472.7936939347837</x:v>
      </x:c>
      <x:c r="N1687" s="267" t="n">
        <x:f>MAX(M1687-FARMER_HOURS,0)/TEMP_HOURS_PER_WORKER</x:f>
        <x:v>1.2172178430102665</x:v>
      </x:c>
      <x:c r="O1687" s="268" t="n">
        <x:f>I1687*TOMATO_PRICE+J1687*CARROT_PRICE+K1687*MESCLUN_PRICE</x:f>
        <x:v>116840</x:v>
      </x:c>
      <x:c r="P1687" s="268" t="n">
        <x:f>I1687*TOMATO_FERTILIZER+J1687*CARROT_FERTILIZER+K1687*MESCLUN_FERTILIZER</x:f>
        <x:v>31680</x:v>
      </x:c>
      <x:c r="Q1687" s="268" t="n">
        <x:f>MIN(M1687,FARMER_HOURS)*FARMER_RATE+MAX(M1687-FARMER_HOURS,0)*TEMP_RATE</x:f>
        <x:v>55430.44607525667</x:v>
      </x:c>
      <x:c r="R1687" s="268" t="n">
        <x:f>O1687-P1687-Q1687-FIXED_COST</x:f>
        <x:v>9729.553924743333</x:v>
      </x:c>
      <x:c r="S1687" s="139" t="str">
        <x:f>IF(AND(L1687&lt;=TOTAL_BED_CAP,N1687&lt;=TEMP_WORKER_CAP),"YES","NO")</x:f>
        <x:v>YES</x:v>
      </x:c>
      <x:c r="T1687" s="139" t="n">
        <x:f>IF(S1687="YES",R1687,-1E+99)</x:f>
        <x:v>9729.553924743333</x:v>
      </x:c>
    </x:row>
    <x:row r="1688">
      <x:c r="A1688" s="139"/>
      <x:c r="B1688" s="139"/>
      <x:c r="C1688" s="139"/>
      <x:c r="D1688" s="139"/>
      <x:c r="E1688" s="139"/>
      <x:c r="F1688" s="139"/>
      <x:c r="G1688" s="139"/>
      <x:c r="H1688" s="139"/>
      <x:c r="I1688" s="266" t="n">
        <x:f>INT((ROW()-ROW($I$46))/((CARROT_CAP+1)*(MESCLUN_CAP+1)))</x:f>
        <x:v>2</x:v>
      </x:c>
      <x:c r="J1688" s="266" t="n">
        <x:f>MOD(INT((ROW()-ROW($I$46))/(MESCLUN_CAP+1)),CARROT_CAP+1)</x:f>
        <x:v>10</x:v>
      </x:c>
      <x:c r="K1688" s="266" t="n">
        <x:f>MOD(ROW()-ROW($I$46),MESCLUN_CAP+1)</x:f>
        <x:v>30</x:v>
      </x:c>
      <x:c r="L1688" s="266" t="n">
        <x:f>SUM(I1688:K1688)</x:f>
        <x:v>42</x:v>
      </x:c>
      <x:c r="M1688" s="267" t="n">
        <x:f>I1688*TOMATO_HOURS*WEEKS*(1+TOMATO_DIM)^I1688+J1688*CARROT_HOURS*WEEKS*(1+CARROT_DIM)^J1688+K1688*MESCLUN_HOURS*WEEKS*(1+MESCLUN_DIM)^K1688</x:f>
        <x:v>2561.5033992685535</x:v>
      </x:c>
      <x:c r="N1688" s="267" t="n">
        <x:f>MAX(M1688-FARMER_HOURS,0)/TEMP_HOURS_PER_WORKER</x:f>
        <x:v>1.2788218050476066</x:v>
      </x:c>
      <x:c r="O1688" s="268" t="n">
        <x:f>I1688*TOMATO_PRICE+J1688*CARROT_PRICE+K1688*MESCLUN_PRICE</x:f>
        <x:v>119540</x:v>
      </x:c>
      <x:c r="P1688" s="268" t="n">
        <x:f>I1688*TOMATO_FERTILIZER+J1688*CARROT_FERTILIZER+K1688*MESCLUN_FERTILIZER</x:f>
        <x:v>32560</x:v>
      </x:c>
      <x:c r="Q1688" s="268" t="n">
        <x:f>MIN(M1688,FARMER_HOURS)*FARMER_RATE+MAX(M1688-FARMER_HOURS,0)*TEMP_RATE</x:f>
        <x:v>56970.54512619016</x:v>
      </x:c>
      <x:c r="R1688" s="268" t="n">
        <x:f>O1688-P1688-Q1688-FIXED_COST</x:f>
        <x:v>10009.454873809838</x:v>
      </x:c>
      <x:c r="S1688" s="139" t="str">
        <x:f>IF(AND(L1688&lt;=TOTAL_BED_CAP,N1688&lt;=TEMP_WORKER_CAP),"YES","NO")</x:f>
        <x:v>YES</x:v>
      </x:c>
      <x:c r="T1688" s="139" t="n">
        <x:f>IF(S1688="YES",R1688,-1E+99)</x:f>
        <x:v>10009.454873809838</x:v>
      </x:c>
    </x:row>
    <x:row r="1689">
      <x:c r="A1689" s="139"/>
      <x:c r="B1689" s="139"/>
      <x:c r="C1689" s="139"/>
      <x:c r="D1689" s="139"/>
      <x:c r="E1689" s="139"/>
      <x:c r="F1689" s="139"/>
      <x:c r="G1689" s="139"/>
      <x:c r="H1689" s="139"/>
      <x:c r="I1689" s="266" t="n">
        <x:f>INT((ROW()-ROW($I$46))/((CARROT_CAP+1)*(MESCLUN_CAP+1)))</x:f>
        <x:v>2</x:v>
      </x:c>
      <x:c r="J1689" s="266" t="n">
        <x:f>MOD(INT((ROW()-ROW($I$46))/(MESCLUN_CAP+1)),CARROT_CAP+1)</x:f>
        <x:v>11</x:v>
      </x:c>
      <x:c r="K1689" s="266" t="n">
        <x:f>MOD(ROW()-ROW($I$46),MESCLUN_CAP+1)</x:f>
        <x:v>0</x:v>
      </x:c>
      <x:c r="L1689" s="266" t="n">
        <x:f>SUM(I1689:K1689)</x:f>
        <x:v>13</x:v>
      </x:c>
      <x:c r="M1689" s="267" t="n">
        <x:f>I1689*TOMATO_HOURS*WEEKS*(1+TOMATO_DIM)^I1689+J1689*CARROT_HOURS*WEEKS*(1+CARROT_DIM)^J1689+K1689*MESCLUN_HOURS*WEEKS*(1+MESCLUN_DIM)^K1689</x:f>
        <x:v>650.7885970744178</x:v>
      </x:c>
      <x:c r="N1689" s="267" t="n">
        <x:f>MAX(M1689-FARMER_HOURS,0)/TEMP_HOURS_PER_WORKER</x:f>
        <x:v>0</x:v>
      </x:c>
      <x:c r="O1689" s="268" t="n">
        <x:f>I1689*TOMATO_PRICE+J1689*CARROT_PRICE+K1689*MESCLUN_PRICE</x:f>
        <x:v>40634</x:v>
      </x:c>
      <x:c r="P1689" s="268" t="n">
        <x:f>I1689*TOMATO_FERTILIZER+J1689*CARROT_FERTILIZER+K1689*MESCLUN_FERTILIZER</x:f>
        <x:v>6600</x:v>
      </x:c>
      <x:c r="Q1689" s="268" t="n">
        <x:f>MIN(M1689,FARMER_HOURS)*FARMER_RATE+MAX(M1689-FARMER_HOURS,0)*TEMP_RATE</x:f>
        <x:v>22596.826287306172</x:v>
      </x:c>
      <x:c r="R1689" s="268" t="n">
        <x:f>O1689-P1689-Q1689-FIXED_COST</x:f>
        <x:v>-8562.826287306172</x:v>
      </x:c>
      <x:c r="S1689" s="139" t="str">
        <x:f>IF(AND(L1689&lt;=TOTAL_BED_CAP,N1689&lt;=TEMP_WORKER_CAP),"YES","NO")</x:f>
        <x:v>YES</x:v>
      </x:c>
      <x:c r="T1689" s="139" t="n">
        <x:f>IF(S1689="YES",R1689,-1E+99)</x:f>
        <x:v>-8562.826287306172</x:v>
      </x:c>
    </x:row>
    <x:row r="1690">
      <x:c r="A1690" s="139"/>
      <x:c r="B1690" s="139"/>
      <x:c r="C1690" s="139"/>
      <x:c r="D1690" s="139"/>
      <x:c r="E1690" s="139"/>
      <x:c r="F1690" s="139"/>
      <x:c r="G1690" s="139"/>
      <x:c r="H1690" s="139"/>
      <x:c r="I1690" s="266" t="n">
        <x:f>INT((ROW()-ROW($I$46))/((CARROT_CAP+1)*(MESCLUN_CAP+1)))</x:f>
        <x:v>2</x:v>
      </x:c>
      <x:c r="J1690" s="266" t="n">
        <x:f>MOD(INT((ROW()-ROW($I$46))/(MESCLUN_CAP+1)),CARROT_CAP+1)</x:f>
        <x:v>11</x:v>
      </x:c>
      <x:c r="K1690" s="266" t="n">
        <x:f>MOD(ROW()-ROW($I$46),MESCLUN_CAP+1)</x:f>
        <x:v>1</x:v>
      </x:c>
      <x:c r="L1690" s="266" t="n">
        <x:f>SUM(I1690:K1690)</x:f>
        <x:v>14</x:v>
      </x:c>
      <x:c r="M1690" s="267" t="n">
        <x:f>I1690*TOMATO_HOURS*WEEKS*(1+TOMATO_DIM)^I1690+J1690*CARROT_HOURS*WEEKS*(1+CARROT_DIM)^J1690+K1690*MESCLUN_HOURS*WEEKS*(1+MESCLUN_DIM)^K1690</x:f>
        <x:v>696.3510970744178</x:v>
      </x:c>
      <x:c r="N1690" s="267" t="n">
        <x:f>MAX(M1690-FARMER_HOURS,0)/TEMP_HOURS_PER_WORKER</x:f>
        <x:v>0</x:v>
      </x:c>
      <x:c r="O1690" s="268" t="n">
        <x:f>I1690*TOMATO_PRICE+J1690*CARROT_PRICE+K1690*MESCLUN_PRICE</x:f>
        <x:v>43334</x:v>
      </x:c>
      <x:c r="P1690" s="268" t="n">
        <x:f>I1690*TOMATO_FERTILIZER+J1690*CARROT_FERTILIZER+K1690*MESCLUN_FERTILIZER</x:f>
        <x:v>7480</x:v>
      </x:c>
      <x:c r="Q1690" s="268" t="n">
        <x:f>MIN(M1690,FARMER_HOURS)*FARMER_RATE+MAX(M1690-FARMER_HOURS,0)*TEMP_RATE</x:f>
        <x:v>24178.857537306172</x:v>
      </x:c>
      <x:c r="R1690" s="268" t="n">
        <x:f>O1690-P1690-Q1690-FIXED_COST</x:f>
        <x:v>-8324.857537306172</x:v>
      </x:c>
      <x:c r="S1690" s="139" t="str">
        <x:f>IF(AND(L1690&lt;=TOTAL_BED_CAP,N1690&lt;=TEMP_WORKER_CAP),"YES","NO")</x:f>
        <x:v>YES</x:v>
      </x:c>
      <x:c r="T1690" s="139" t="n">
        <x:f>IF(S1690="YES",R1690,-1E+99)</x:f>
        <x:v>-8324.857537306172</x:v>
      </x:c>
    </x:row>
    <x:row r="1691">
      <x:c r="A1691" s="139"/>
      <x:c r="B1691" s="139"/>
      <x:c r="C1691" s="139"/>
      <x:c r="D1691" s="139"/>
      <x:c r="E1691" s="139"/>
      <x:c r="F1691" s="139"/>
      <x:c r="G1691" s="139"/>
      <x:c r="H1691" s="139"/>
      <x:c r="I1691" s="266" t="n">
        <x:f>INT((ROW()-ROW($I$46))/((CARROT_CAP+1)*(MESCLUN_CAP+1)))</x:f>
        <x:v>2</x:v>
      </x:c>
      <x:c r="J1691" s="266" t="n">
        <x:f>MOD(INT((ROW()-ROW($I$46))/(MESCLUN_CAP+1)),CARROT_CAP+1)</x:f>
        <x:v>11</x:v>
      </x:c>
      <x:c r="K1691" s="266" t="n">
        <x:f>MOD(ROW()-ROW($I$46),MESCLUN_CAP+1)</x:f>
        <x:v>2</x:v>
      </x:c>
      <x:c r="L1691" s="266" t="n">
        <x:f>SUM(I1691:K1691)</x:f>
        <x:v>15</x:v>
      </x:c>
      <x:c r="M1691" s="267" t="n">
        <x:f>I1691*TOMATO_HOURS*WEEKS*(1+TOMATO_DIM)^I1691+J1691*CARROT_HOURS*WEEKS*(1+CARROT_DIM)^J1691+K1691*MESCLUN_HOURS*WEEKS*(1+MESCLUN_DIM)^K1691</x:f>
        <x:v>743.0526595744178</x:v>
      </x:c>
      <x:c r="N1691" s="267" t="n">
        <x:f>MAX(M1691-FARMER_HOURS,0)/TEMP_HOURS_PER_WORKER</x:f>
        <x:v>0.016008791371123484</x:v>
      </x:c>
      <x:c r="O1691" s="268" t="n">
        <x:f>I1691*TOMATO_PRICE+J1691*CARROT_PRICE+K1691*MESCLUN_PRICE</x:f>
        <x:v>46034</x:v>
      </x:c>
      <x:c r="P1691" s="268" t="n">
        <x:f>I1691*TOMATO_FERTILIZER+J1691*CARROT_FERTILIZER+K1691*MESCLUN_FERTILIZER</x:f>
        <x:v>8360</x:v>
      </x:c>
      <x:c r="Q1691" s="268" t="n">
        <x:f>MIN(M1691,FARMER_HOURS)*FARMER_RATE+MAX(M1691-FARMER_HOURS,0)*TEMP_RATE</x:f>
        <x:v>25400.219784278088</x:v>
      </x:c>
      <x:c r="R1691" s="268" t="n">
        <x:f>O1691-P1691-Q1691-FIXED_COST</x:f>
        <x:v>-7726.219784278088</x:v>
      </x:c>
      <x:c r="S1691" s="139" t="str">
        <x:f>IF(AND(L1691&lt;=TOTAL_BED_CAP,N1691&lt;=TEMP_WORKER_CAP),"YES","NO")</x:f>
        <x:v>YES</x:v>
      </x:c>
      <x:c r="T1691" s="139" t="n">
        <x:f>IF(S1691="YES",R1691,-1E+99)</x:f>
        <x:v>-7726.219784278088</x:v>
      </x:c>
    </x:row>
    <x:row r="1692">
      <x:c r="A1692" s="139"/>
      <x:c r="B1692" s="139"/>
      <x:c r="C1692" s="139"/>
      <x:c r="D1692" s="139"/>
      <x:c r="E1692" s="139"/>
      <x:c r="F1692" s="139"/>
      <x:c r="G1692" s="139"/>
      <x:c r="H1692" s="139"/>
      <x:c r="I1692" s="266" t="n">
        <x:f>INT((ROW()-ROW($I$46))/((CARROT_CAP+1)*(MESCLUN_CAP+1)))</x:f>
        <x:v>2</x:v>
      </x:c>
      <x:c r="J1692" s="266" t="n">
        <x:f>MOD(INT((ROW()-ROW($I$46))/(MESCLUN_CAP+1)),CARROT_CAP+1)</x:f>
        <x:v>11</x:v>
      </x:c>
      <x:c r="K1692" s="266" t="n">
        <x:f>MOD(ROW()-ROW($I$46),MESCLUN_CAP+1)</x:f>
        <x:v>3</x:v>
      </x:c>
      <x:c r="L1692" s="266" t="n">
        <x:f>SUM(I1692:K1692)</x:f>
        <x:v>16</x:v>
      </x:c>
      <x:c r="M1692" s="267" t="n">
        <x:f>I1692*TOMATO_HOURS*WEEKS*(1+TOMATO_DIM)^I1692+J1692*CARROT_HOURS*WEEKS*(1+CARROT_DIM)^J1692+K1692*MESCLUN_HOURS*WEEKS*(1+MESCLUN_DIM)^K1692</x:f>
        <x:v>790.9146419962927</x:v>
      </x:c>
      <x:c r="N1692" s="267" t="n">
        <x:f>MAX(M1692-FARMER_HOURS,0)/TEMP_HOURS_PER_WORKER</x:f>
        <x:v>0.04924627916409218</x:v>
      </x:c>
      <x:c r="O1692" s="268" t="n">
        <x:f>I1692*TOMATO_PRICE+J1692*CARROT_PRICE+K1692*MESCLUN_PRICE</x:f>
        <x:v>48734</x:v>
      </x:c>
      <x:c r="P1692" s="268" t="n">
        <x:f>I1692*TOMATO_FERTILIZER+J1692*CARROT_FERTILIZER+K1692*MESCLUN_FERTILIZER</x:f>
        <x:v>9240</x:v>
      </x:c>
      <x:c r="Q1692" s="268" t="n">
        <x:f>MIN(M1692,FARMER_HOURS)*FARMER_RATE+MAX(M1692-FARMER_HOURS,0)*TEMP_RATE</x:f>
        <x:v>26231.156979102303</x:v>
      </x:c>
      <x:c r="R1692" s="268" t="n">
        <x:f>O1692-P1692-Q1692-FIXED_COST</x:f>
        <x:v>-6737.156979102303</x:v>
      </x:c>
      <x:c r="S1692" s="139" t="str">
        <x:f>IF(AND(L1692&lt;=TOTAL_BED_CAP,N1692&lt;=TEMP_WORKER_CAP),"YES","NO")</x:f>
        <x:v>YES</x:v>
      </x:c>
      <x:c r="T1692" s="139" t="n">
        <x:f>IF(S1692="YES",R1692,-1E+99)</x:f>
        <x:v>-6737.156979102303</x:v>
      </x:c>
    </x:row>
    <x:row r="1693">
      <x:c r="A1693" s="139"/>
      <x:c r="B1693" s="139"/>
      <x:c r="C1693" s="139"/>
      <x:c r="D1693" s="139"/>
      <x:c r="E1693" s="139"/>
      <x:c r="F1693" s="139"/>
      <x:c r="G1693" s="139"/>
      <x:c r="H1693" s="139"/>
      <x:c r="I1693" s="266" t="n">
        <x:f>INT((ROW()-ROW($I$46))/((CARROT_CAP+1)*(MESCLUN_CAP+1)))</x:f>
        <x:v>2</x:v>
      </x:c>
      <x:c r="J1693" s="266" t="n">
        <x:f>MOD(INT((ROW()-ROW($I$46))/(MESCLUN_CAP+1)),CARROT_CAP+1)</x:f>
        <x:v>11</x:v>
      </x:c>
      <x:c r="K1693" s="266" t="n">
        <x:f>MOD(ROW()-ROW($I$46),MESCLUN_CAP+1)</x:f>
        <x:v>4</x:v>
      </x:c>
      <x:c r="L1693" s="266" t="n">
        <x:f>SUM(I1693:K1693)</x:f>
        <x:v>17</x:v>
      </x:c>
      <x:c r="M1693" s="267" t="n">
        <x:f>I1693*TOMATO_HOURS*WEEKS*(1+TOMATO_DIM)^I1693+J1693*CARROT_HOURS*WEEKS*(1+CARROT_DIM)^J1693+K1693*MESCLUN_HOURS*WEEKS*(1+MESCLUN_DIM)^K1693</x:f>
        <x:v>839.958757718949</x:v>
      </x:c>
      <x:c r="N1693" s="267" t="n">
        <x:f>MAX(M1693-FARMER_HOURS,0)/TEMP_HOURS_PER_WORKER</x:f>
        <x:v>0.08330469286038122</x:v>
      </x:c>
      <x:c r="O1693" s="268" t="n">
        <x:f>I1693*TOMATO_PRICE+J1693*CARROT_PRICE+K1693*MESCLUN_PRICE</x:f>
        <x:v>51434</x:v>
      </x:c>
      <x:c r="P1693" s="268" t="n">
        <x:f>I1693*TOMATO_FERTILIZER+J1693*CARROT_FERTILIZER+K1693*MESCLUN_FERTILIZER</x:f>
        <x:v>10120</x:v>
      </x:c>
      <x:c r="Q1693" s="268" t="n">
        <x:f>MIN(M1693,FARMER_HOURS)*FARMER_RATE+MAX(M1693-FARMER_HOURS,0)*TEMP_RATE</x:f>
        <x:v>27082.61732150953</x:v>
      </x:c>
      <x:c r="R1693" s="268" t="n">
        <x:f>O1693-P1693-Q1693-FIXED_COST</x:f>
        <x:v>-5768.61732150953</x:v>
      </x:c>
      <x:c r="S1693" s="139" t="str">
        <x:f>IF(AND(L1693&lt;=TOTAL_BED_CAP,N1693&lt;=TEMP_WORKER_CAP),"YES","NO")</x:f>
        <x:v>YES</x:v>
      </x:c>
      <x:c r="T1693" s="139" t="n">
        <x:f>IF(S1693="YES",R1693,-1E+99)</x:f>
        <x:v>-5768.61732150953</x:v>
      </x:c>
    </x:row>
    <x:row r="1694">
      <x:c r="A1694" s="139"/>
      <x:c r="B1694" s="139"/>
      <x:c r="C1694" s="139"/>
      <x:c r="D1694" s="139"/>
      <x:c r="E1694" s="139"/>
      <x:c r="F1694" s="139"/>
      <x:c r="G1694" s="139"/>
      <x:c r="H1694" s="139"/>
      <x:c r="I1694" s="266" t="n">
        <x:f>INT((ROW()-ROW($I$46))/((CARROT_CAP+1)*(MESCLUN_CAP+1)))</x:f>
        <x:v>2</x:v>
      </x:c>
      <x:c r="J1694" s="266" t="n">
        <x:f>MOD(INT((ROW()-ROW($I$46))/(MESCLUN_CAP+1)),CARROT_CAP+1)</x:f>
        <x:v>11</x:v>
      </x:c>
      <x:c r="K1694" s="266" t="n">
        <x:f>MOD(ROW()-ROW($I$46),MESCLUN_CAP+1)</x:f>
        <x:v>5</x:v>
      </x:c>
      <x:c r="L1694" s="266" t="n">
        <x:f>SUM(I1694:K1694)</x:f>
        <x:v>18</x:v>
      </x:c>
      <x:c r="M1694" s="267" t="n">
        <x:f>I1694*TOMATO_HOURS*WEEKS*(1+TOMATO_DIM)^I1694+J1694*CARROT_HOURS*WEEKS*(1+CARROT_DIM)^J1694+K1694*MESCLUN_HOURS*WEEKS*(1+MESCLUN_DIM)^K1694</x:f>
        <x:v>890.2070816401526</x:v>
      </x:c>
      <x:c r="N1694" s="267" t="n">
        <x:f>MAX(M1694-FARMER_HOURS,0)/TEMP_HOURS_PER_WORKER</x:f>
        <x:v>0.118199362250106</x:v>
      </x:c>
      <x:c r="O1694" s="268" t="n">
        <x:f>I1694*TOMATO_PRICE+J1694*CARROT_PRICE+K1694*MESCLUN_PRICE</x:f>
        <x:v>54134</x:v>
      </x:c>
      <x:c r="P1694" s="268" t="n">
        <x:f>I1694*TOMATO_FERTILIZER+J1694*CARROT_FERTILIZER+K1694*MESCLUN_FERTILIZER</x:f>
        <x:v>11000</x:v>
      </x:c>
      <x:c r="Q1694" s="268" t="n">
        <x:f>MIN(M1694,FARMER_HOURS)*FARMER_RATE+MAX(M1694-FARMER_HOURS,0)*TEMP_RATE</x:f>
        <x:v>27954.98405625265</x:v>
      </x:c>
      <x:c r="R1694" s="268" t="n">
        <x:f>O1694-P1694-Q1694-FIXED_COST</x:f>
        <x:v>-4820.9840562526515</x:v>
      </x:c>
      <x:c r="S1694" s="139" t="str">
        <x:f>IF(AND(L1694&lt;=TOTAL_BED_CAP,N1694&lt;=TEMP_WORKER_CAP),"YES","NO")</x:f>
        <x:v>YES</x:v>
      </x:c>
      <x:c r="T1694" s="139" t="n">
        <x:f>IF(S1694="YES",R1694,-1E+99)</x:f>
        <x:v>-4820.9840562526515</x:v>
      </x:c>
    </x:row>
    <x:row r="1695">
      <x:c r="A1695" s="139"/>
      <x:c r="B1695" s="139"/>
      <x:c r="C1695" s="139"/>
      <x:c r="D1695" s="139"/>
      <x:c r="E1695" s="139"/>
      <x:c r="F1695" s="139"/>
      <x:c r="G1695" s="139"/>
      <x:c r="H1695" s="139"/>
      <x:c r="I1695" s="266" t="n">
        <x:f>INT((ROW()-ROW($I$46))/((CARROT_CAP+1)*(MESCLUN_CAP+1)))</x:f>
        <x:v>2</x:v>
      </x:c>
      <x:c r="J1695" s="266" t="n">
        <x:f>MOD(INT((ROW()-ROW($I$46))/(MESCLUN_CAP+1)),CARROT_CAP+1)</x:f>
        <x:v>11</x:v>
      </x:c>
      <x:c r="K1695" s="266" t="n">
        <x:f>MOD(ROW()-ROW($I$46),MESCLUN_CAP+1)</x:f>
        <x:v>6</x:v>
      </x:c>
      <x:c r="L1695" s="266" t="n">
        <x:f>SUM(I1695:K1695)</x:f>
        <x:v>19</x:v>
      </x:c>
      <x:c r="M1695" s="267" t="n">
        <x:f>I1695*TOMATO_HOURS*WEEKS*(1+TOMATO_DIM)^I1695+J1695*CARROT_HOURS*WEEKS*(1+CARROT_DIM)^J1695+K1695*MESCLUN_HOURS*WEEKS*(1+MESCLUN_DIM)^K1695</x:f>
        <x:v>941.6820558217855</x:v>
      </x:c>
      <x:c r="N1695" s="267" t="n">
        <x:f>MAX(M1695-FARMER_HOURS,0)/TEMP_HOURS_PER_WORKER</x:f>
        <x:v>0.15394587209846217</x:v>
      </x:c>
      <x:c r="O1695" s="268" t="n">
        <x:f>I1695*TOMATO_PRICE+J1695*CARROT_PRICE+K1695*MESCLUN_PRICE</x:f>
        <x:v>56834</x:v>
      </x:c>
      <x:c r="P1695" s="268" t="n">
        <x:f>I1695*TOMATO_FERTILIZER+J1695*CARROT_FERTILIZER+K1695*MESCLUN_FERTILIZER</x:f>
        <x:v>11880</x:v>
      </x:c>
      <x:c r="Q1695" s="268" t="n">
        <x:f>MIN(M1695,FARMER_HOURS)*FARMER_RATE+MAX(M1695-FARMER_HOURS,0)*TEMP_RATE</x:f>
        <x:v>28848.646802461553</x:v>
      </x:c>
      <x:c r="R1695" s="268" t="n">
        <x:f>O1695-P1695-Q1695-FIXED_COST</x:f>
        <x:v>-3894.6468024615533</x:v>
      </x:c>
      <x:c r="S1695" s="139" t="str">
        <x:f>IF(AND(L1695&lt;=TOTAL_BED_CAP,N1695&lt;=TEMP_WORKER_CAP),"YES","NO")</x:f>
        <x:v>YES</x:v>
      </x:c>
      <x:c r="T1695" s="139" t="n">
        <x:f>IF(S1695="YES",R1695,-1E+99)</x:f>
        <x:v>-3894.6468024615533</x:v>
      </x:c>
    </x:row>
    <x:row r="1696">
      <x:c r="A1696" s="139"/>
      <x:c r="B1696" s="139"/>
      <x:c r="C1696" s="139"/>
      <x:c r="D1696" s="139"/>
      <x:c r="E1696" s="139"/>
      <x:c r="F1696" s="139"/>
      <x:c r="G1696" s="139"/>
      <x:c r="H1696" s="139"/>
      <x:c r="I1696" s="266" t="n">
        <x:f>INT((ROW()-ROW($I$46))/((CARROT_CAP+1)*(MESCLUN_CAP+1)))</x:f>
        <x:v>2</x:v>
      </x:c>
      <x:c r="J1696" s="266" t="n">
        <x:f>MOD(INT((ROW()-ROW($I$46))/(MESCLUN_CAP+1)),CARROT_CAP+1)</x:f>
        <x:v>11</x:v>
      </x:c>
      <x:c r="K1696" s="266" t="n">
        <x:f>MOD(ROW()-ROW($I$46),MESCLUN_CAP+1)</x:f>
        <x:v>7</x:v>
      </x:c>
      <x:c r="L1696" s="266" t="n">
        <x:f>SUM(I1696:K1696)</x:f>
        <x:v>20</x:v>
      </x:c>
      <x:c r="M1696" s="267" t="n">
        <x:f>I1696*TOMATO_HOURS*WEEKS*(1+TOMATO_DIM)^I1696+J1696*CARROT_HOURS*WEEKS*(1+CARROT_DIM)^J1696+K1696*MESCLUN_HOURS*WEEKS*(1+MESCLUN_DIM)^K1696</x:f>
        <x:v>994.4064952197459</x:v>
      </x:c>
      <x:c r="N1696" s="267" t="n">
        <x:f>MAX(M1696-FARMER_HOURS,0)/TEMP_HOURS_PER_WORKER</x:f>
        <x:v>0.19056006612482357</x:v>
      </x:c>
      <x:c r="O1696" s="268" t="n">
        <x:f>I1696*TOMATO_PRICE+J1696*CARROT_PRICE+K1696*MESCLUN_PRICE</x:f>
        <x:v>59534</x:v>
      </x:c>
      <x:c r="P1696" s="268" t="n">
        <x:f>I1696*TOMATO_FERTILIZER+J1696*CARROT_FERTILIZER+K1696*MESCLUN_FERTILIZER</x:f>
        <x:v>12760</x:v>
      </x:c>
      <x:c r="Q1696" s="268" t="n">
        <x:f>MIN(M1696,FARMER_HOURS)*FARMER_RATE+MAX(M1696-FARMER_HOURS,0)*TEMP_RATE</x:f>
        <x:v>29764.001653120587</x:v>
      </x:c>
      <x:c r="R1696" s="268" t="n">
        <x:f>O1696-P1696-Q1696-FIXED_COST</x:f>
        <x:v>-2990.0016531205874</x:v>
      </x:c>
      <x:c r="S1696" s="139" t="str">
        <x:f>IF(AND(L1696&lt;=TOTAL_BED_CAP,N1696&lt;=TEMP_WORKER_CAP),"YES","NO")</x:f>
        <x:v>YES</x:v>
      </x:c>
      <x:c r="T1696" s="139" t="n">
        <x:f>IF(S1696="YES",R1696,-1E+99)</x:f>
        <x:v>-2990.0016531205874</x:v>
      </x:c>
    </x:row>
    <x:row r="1697">
      <x:c r="A1697" s="139"/>
      <x:c r="B1697" s="139"/>
      <x:c r="C1697" s="139"/>
      <x:c r="D1697" s="139"/>
      <x:c r="E1697" s="139"/>
      <x:c r="F1697" s="139"/>
      <x:c r="G1697" s="139"/>
      <x:c r="H1697" s="139"/>
      <x:c r="I1697" s="266" t="n">
        <x:f>INT((ROW()-ROW($I$46))/((CARROT_CAP+1)*(MESCLUN_CAP+1)))</x:f>
        <x:v>2</x:v>
      </x:c>
      <x:c r="J1697" s="266" t="n">
        <x:f>MOD(INT((ROW()-ROW($I$46))/(MESCLUN_CAP+1)),CARROT_CAP+1)</x:f>
        <x:v>11</x:v>
      </x:c>
      <x:c r="K1697" s="266" t="n">
        <x:f>MOD(ROW()-ROW($I$46),MESCLUN_CAP+1)</x:f>
        <x:v>8</x:v>
      </x:c>
      <x:c r="L1697" s="266" t="n">
        <x:f>SUM(I1697:K1697)</x:f>
        <x:v>21</x:v>
      </x:c>
      <x:c r="M1697" s="267" t="n">
        <x:f>I1697*TOMATO_HOURS*WEEKS*(1+TOMATO_DIM)^I1697+J1697*CARROT_HOURS*WEEKS*(1+CARROT_DIM)^J1697+K1697*MESCLUN_HOURS*WEEKS*(1+MESCLUN_DIM)^K1697</x:f>
        <x:v>1048.4035934997262</x:v>
      </x:c>
      <x:c r="N1697" s="267" t="n">
        <x:f>MAX(M1697-FARMER_HOURS,0)/TEMP_HOURS_PER_WORKER</x:f>
        <x:v>0.22805805104147653</x:v>
      </x:c>
      <x:c r="O1697" s="268" t="n">
        <x:f>I1697*TOMATO_PRICE+J1697*CARROT_PRICE+K1697*MESCLUN_PRICE</x:f>
        <x:v>62234</x:v>
      </x:c>
      <x:c r="P1697" s="268" t="n">
        <x:f>I1697*TOMATO_FERTILIZER+J1697*CARROT_FERTILIZER+K1697*MESCLUN_FERTILIZER</x:f>
        <x:v>13640</x:v>
      </x:c>
      <x:c r="Q1697" s="268" t="n">
        <x:f>MIN(M1697,FARMER_HOURS)*FARMER_RATE+MAX(M1697-FARMER_HOURS,0)*TEMP_RATE</x:f>
        <x:v>30701.45127603691</x:v>
      </x:c>
      <x:c r="R1697" s="268" t="n">
        <x:f>O1697-P1697-Q1697-FIXED_COST</x:f>
        <x:v>-2107.4512760369107</x:v>
      </x:c>
      <x:c r="S1697" s="139" t="str">
        <x:f>IF(AND(L1697&lt;=TOTAL_BED_CAP,N1697&lt;=TEMP_WORKER_CAP),"YES","NO")</x:f>
        <x:v>YES</x:v>
      </x:c>
      <x:c r="T1697" s="139" t="n">
        <x:f>IF(S1697="YES",R1697,-1E+99)</x:f>
        <x:v>-2107.4512760369107</x:v>
      </x:c>
    </x:row>
    <x:row r="1698">
      <x:c r="A1698" s="139"/>
      <x:c r="B1698" s="139"/>
      <x:c r="C1698" s="139"/>
      <x:c r="D1698" s="139"/>
      <x:c r="E1698" s="139"/>
      <x:c r="F1698" s="139"/>
      <x:c r="G1698" s="139"/>
      <x:c r="H1698" s="139"/>
      <x:c r="I1698" s="266" t="n">
        <x:f>INT((ROW()-ROW($I$46))/((CARROT_CAP+1)*(MESCLUN_CAP+1)))</x:f>
        <x:v>2</x:v>
      </x:c>
      <x:c r="J1698" s="266" t="n">
        <x:f>MOD(INT((ROW()-ROW($I$46))/(MESCLUN_CAP+1)),CARROT_CAP+1)</x:f>
        <x:v>11</x:v>
      </x:c>
      <x:c r="K1698" s="266" t="n">
        <x:f>MOD(ROW()-ROW($I$46),MESCLUN_CAP+1)</x:f>
        <x:v>9</x:v>
      </x:c>
      <x:c r="L1698" s="266" t="n">
        <x:f>SUM(I1698:K1698)</x:f>
        <x:v>22</x:v>
      </x:c>
      <x:c r="M1698" s="267" t="n">
        <x:f>I1698*TOMATO_HOURS*WEEKS*(1+TOMATO_DIM)^I1698+J1698*CARROT_HOURS*WEEKS*(1+CARROT_DIM)^J1698+K1698*MESCLUN_HOURS*WEEKS*(1+MESCLUN_DIM)^K1698</x:f>
        <x:v>1103.6969289401204</x:v>
      </x:c>
      <x:c r="N1698" s="267" t="n">
        <x:f>MAX(M1698-FARMER_HOURS,0)/TEMP_HOURS_PER_WORKER</x:f>
        <x:v>0.2664562006528614</x:v>
      </x:c>
      <x:c r="O1698" s="268" t="n">
        <x:f>I1698*TOMATO_PRICE+J1698*CARROT_PRICE+K1698*MESCLUN_PRICE</x:f>
        <x:v>64934</x:v>
      </x:c>
      <x:c r="P1698" s="268" t="n">
        <x:f>I1698*TOMATO_FERTILIZER+J1698*CARROT_FERTILIZER+K1698*MESCLUN_FERTILIZER</x:f>
        <x:v>14520</x:v>
      </x:c>
      <x:c r="Q1698" s="268" t="n">
        <x:f>MIN(M1698,FARMER_HOURS)*FARMER_RATE+MAX(M1698-FARMER_HOURS,0)*TEMP_RATE</x:f>
        <x:v>31661.405016321536</x:v>
      </x:c>
      <x:c r="R1698" s="268" t="n">
        <x:f>O1698-P1698-Q1698-FIXED_COST</x:f>
        <x:v>-1247.405016321536</x:v>
      </x:c>
      <x:c r="S1698" s="139" t="str">
        <x:f>IF(AND(L1698&lt;=TOTAL_BED_CAP,N1698&lt;=TEMP_WORKER_CAP),"YES","NO")</x:f>
        <x:v>YES</x:v>
      </x:c>
      <x:c r="T1698" s="139" t="n">
        <x:f>IF(S1698="YES",R1698,-1E+99)</x:f>
        <x:v>-1247.405016321536</x:v>
      </x:c>
    </x:row>
    <x:row r="1699">
      <x:c r="A1699" s="139"/>
      <x:c r="B1699" s="139"/>
      <x:c r="C1699" s="139"/>
      <x:c r="D1699" s="139"/>
      <x:c r="E1699" s="139"/>
      <x:c r="F1699" s="139"/>
      <x:c r="G1699" s="139"/>
      <x:c r="H1699" s="139"/>
      <x:c r="I1699" s="266" t="n">
        <x:f>INT((ROW()-ROW($I$46))/((CARROT_CAP+1)*(MESCLUN_CAP+1)))</x:f>
        <x:v>2</x:v>
      </x:c>
      <x:c r="J1699" s="266" t="n">
        <x:f>MOD(INT((ROW()-ROW($I$46))/(MESCLUN_CAP+1)),CARROT_CAP+1)</x:f>
        <x:v>11</x:v>
      </x:c>
      <x:c r="K1699" s="266" t="n">
        <x:f>MOD(ROW()-ROW($I$46),MESCLUN_CAP+1)</x:f>
        <x:v>10</x:v>
      </x:c>
      <x:c r="L1699" s="266" t="n">
        <x:f>SUM(I1699:K1699)</x:f>
        <x:v>23</x:v>
      </x:c>
      <x:c r="M1699" s="267" t="n">
        <x:f>I1699*TOMATO_HOURS*WEEKS*(1+TOMATO_DIM)^I1699+J1699*CARROT_HOURS*WEEKS*(1+CARROT_DIM)^J1699+K1699*MESCLUN_HOURS*WEEKS*(1+MESCLUN_DIM)^K1699</x:f>
        <x:v>1160.3104704233333</x:v>
      </x:c>
      <x:c r="N1699" s="267" t="n">
        <x:f>MAX(M1699-FARMER_HOURS,0)/TEMP_HOURS_PER_WORKER</x:f>
        <x:v>0.3057711600162037</x:v>
      </x:c>
      <x:c r="O1699" s="268" t="n">
        <x:f>I1699*TOMATO_PRICE+J1699*CARROT_PRICE+K1699*MESCLUN_PRICE</x:f>
        <x:v>67634</x:v>
      </x:c>
      <x:c r="P1699" s="268" t="n">
        <x:f>I1699*TOMATO_FERTILIZER+J1699*CARROT_FERTILIZER+K1699*MESCLUN_FERTILIZER</x:f>
        <x:v>15400</x:v>
      </x:c>
      <x:c r="Q1699" s="268" t="n">
        <x:f>MIN(M1699,FARMER_HOURS)*FARMER_RATE+MAX(M1699-FARMER_HOURS,0)*TEMP_RATE</x:f>
        <x:v>32644.27900040509</x:v>
      </x:c>
      <x:c r="R1699" s="268" t="n">
        <x:f>O1699-P1699-Q1699-FIXED_COST</x:f>
        <x:v>-410.2790004050912</x:v>
      </x:c>
      <x:c r="S1699" s="139" t="str">
        <x:f>IF(AND(L1699&lt;=TOTAL_BED_CAP,N1699&lt;=TEMP_WORKER_CAP),"YES","NO")</x:f>
        <x:v>YES</x:v>
      </x:c>
      <x:c r="T1699" s="139" t="n">
        <x:f>IF(S1699="YES",R1699,-1E+99)</x:f>
        <x:v>-410.2790004050912</x:v>
      </x:c>
    </x:row>
    <x:row r="1700">
      <x:c r="A1700" s="139"/>
      <x:c r="B1700" s="139"/>
      <x:c r="C1700" s="139"/>
      <x:c r="D1700" s="139"/>
      <x:c r="E1700" s="139"/>
      <x:c r="F1700" s="139"/>
      <x:c r="G1700" s="139"/>
      <x:c r="H1700" s="139"/>
      <x:c r="I1700" s="266" t="n">
        <x:f>INT((ROW()-ROW($I$46))/((CARROT_CAP+1)*(MESCLUN_CAP+1)))</x:f>
        <x:v>2</x:v>
      </x:c>
      <x:c r="J1700" s="266" t="n">
        <x:f>MOD(INT((ROW()-ROW($I$46))/(MESCLUN_CAP+1)),CARROT_CAP+1)</x:f>
        <x:v>11</x:v>
      </x:c>
      <x:c r="K1700" s="266" t="n">
        <x:f>MOD(ROW()-ROW($I$46),MESCLUN_CAP+1)</x:f>
        <x:v>11</x:v>
      </x:c>
      <x:c r="L1700" s="266" t="n">
        <x:f>SUM(I1700:K1700)</x:f>
        <x:v>24</x:v>
      </x:c>
      <x:c r="M1700" s="267" t="n">
        <x:f>I1700*TOMATO_HOURS*WEEKS*(1+TOMATO_DIM)^I1700+J1700*CARROT_HOURS*WEEKS*(1+CARROT_DIM)^J1700+K1700*MESCLUN_HOURS*WEEKS*(1+MESCLUN_DIM)^K1700</x:f>
        <x:v>1218.2685835167724</x:v>
      </x:c>
      <x:c r="N1700" s="267" t="n">
        <x:f>MAX(M1700-FARMER_HOURS,0)/TEMP_HOURS_PER_WORKER</x:f>
        <x:v>0.3460198496644253</x:v>
      </x:c>
      <x:c r="O1700" s="268" t="n">
        <x:f>I1700*TOMATO_PRICE+J1700*CARROT_PRICE+K1700*MESCLUN_PRICE</x:f>
        <x:v>70334</x:v>
      </x:c>
      <x:c r="P1700" s="268" t="n">
        <x:f>I1700*TOMATO_FERTILIZER+J1700*CARROT_FERTILIZER+K1700*MESCLUN_FERTILIZER</x:f>
        <x:v>16280</x:v>
      </x:c>
      <x:c r="Q1700" s="268" t="n">
        <x:f>MIN(M1700,FARMER_HOURS)*FARMER_RATE+MAX(M1700-FARMER_HOURS,0)*TEMP_RATE</x:f>
        <x:v>33650.49624161063</x:v>
      </x:c>
      <x:c r="R1700" s="268" t="n">
        <x:f>O1700-P1700-Q1700-FIXED_COST</x:f>
        <x:v>403.5037583893718</x:v>
      </x:c>
      <x:c r="S1700" s="139" t="str">
        <x:f>IF(AND(L1700&lt;=TOTAL_BED_CAP,N1700&lt;=TEMP_WORKER_CAP),"YES","NO")</x:f>
        <x:v>YES</x:v>
      </x:c>
      <x:c r="T1700" s="139" t="n">
        <x:f>IF(S1700="YES",R1700,-1E+99)</x:f>
        <x:v>403.5037583893718</x:v>
      </x:c>
    </x:row>
    <x:row r="1701">
      <x:c r="A1701" s="139"/>
      <x:c r="B1701" s="139"/>
      <x:c r="C1701" s="139"/>
      <x:c r="D1701" s="139"/>
      <x:c r="E1701" s="139"/>
      <x:c r="F1701" s="139"/>
      <x:c r="G1701" s="139"/>
      <x:c r="H1701" s="139"/>
      <x:c r="I1701" s="266" t="n">
        <x:f>INT((ROW()-ROW($I$46))/((CARROT_CAP+1)*(MESCLUN_CAP+1)))</x:f>
        <x:v>2</x:v>
      </x:c>
      <x:c r="J1701" s="266" t="n">
        <x:f>MOD(INT((ROW()-ROW($I$46))/(MESCLUN_CAP+1)),CARROT_CAP+1)</x:f>
        <x:v>11</x:v>
      </x:c>
      <x:c r="K1701" s="266" t="n">
        <x:f>MOD(ROW()-ROW($I$46),MESCLUN_CAP+1)</x:f>
        <x:v>12</x:v>
      </x:c>
      <x:c r="L1701" s="266" t="n">
        <x:f>SUM(I1701:K1701)</x:f>
        <x:v>25</x:v>
      </x:c>
      <x:c r="M1701" s="267" t="n">
        <x:f>I1701*TOMATO_HOURS*WEEKS*(1+TOMATO_DIM)^I1701+J1701*CARROT_HOURS*WEEKS*(1+CARROT_DIM)^J1701+K1701*MESCLUN_HOURS*WEEKS*(1+MESCLUN_DIM)^K1701</x:f>
        <x:v>1277.5960366448367</x:v>
      </x:c>
      <x:c r="N1701" s="267" t="n">
        <x:f>MAX(M1701-FARMER_HOURS,0)/TEMP_HOURS_PER_WORKER</x:f>
        <x:v>0.3872194698922477</x:v>
      </x:c>
      <x:c r="O1701" s="268" t="n">
        <x:f>I1701*TOMATO_PRICE+J1701*CARROT_PRICE+K1701*MESCLUN_PRICE</x:f>
        <x:v>73034</x:v>
      </x:c>
      <x:c r="P1701" s="268" t="n">
        <x:f>I1701*TOMATO_FERTILIZER+J1701*CARROT_FERTILIZER+K1701*MESCLUN_FERTILIZER</x:f>
        <x:v>17160</x:v>
      </x:c>
      <x:c r="Q1701" s="268" t="n">
        <x:f>MIN(M1701,FARMER_HOURS)*FARMER_RATE+MAX(M1701-FARMER_HOURS,0)*TEMP_RATE</x:f>
        <x:v>34680.48674730619</x:v>
      </x:c>
      <x:c r="R1701" s="268" t="n">
        <x:f>O1701-P1701-Q1701-FIXED_COST</x:f>
        <x:v>1193.5132526938105</x:v>
      </x:c>
      <x:c r="S1701" s="139" t="str">
        <x:f>IF(AND(L1701&lt;=TOTAL_BED_CAP,N1701&lt;=TEMP_WORKER_CAP),"YES","NO")</x:f>
        <x:v>YES</x:v>
      </x:c>
      <x:c r="T1701" s="139" t="n">
        <x:f>IF(S1701="YES",R1701,-1E+99)</x:f>
        <x:v>1193.5132526938105</x:v>
      </x:c>
    </x:row>
    <x:row r="1702">
      <x:c r="A1702" s="139"/>
      <x:c r="B1702" s="139"/>
      <x:c r="C1702" s="139"/>
      <x:c r="D1702" s="139"/>
      <x:c r="E1702" s="139"/>
      <x:c r="F1702" s="139"/>
      <x:c r="G1702" s="139"/>
      <x:c r="H1702" s="139"/>
      <x:c r="I1702" s="266" t="n">
        <x:f>INT((ROW()-ROW($I$46))/((CARROT_CAP+1)*(MESCLUN_CAP+1)))</x:f>
        <x:v>2</x:v>
      </x:c>
      <x:c r="J1702" s="266" t="n">
        <x:f>MOD(INT((ROW()-ROW($I$46))/(MESCLUN_CAP+1)),CARROT_CAP+1)</x:f>
        <x:v>11</x:v>
      </x:c>
      <x:c r="K1702" s="266" t="n">
        <x:f>MOD(ROW()-ROW($I$46),MESCLUN_CAP+1)</x:f>
        <x:v>13</x:v>
      </x:c>
      <x:c r="L1702" s="266" t="n">
        <x:f>SUM(I1702:K1702)</x:f>
        <x:v>26</x:v>
      </x:c>
      <x:c r="M1702" s="267" t="n">
        <x:f>I1702*TOMATO_HOURS*WEEKS*(1+TOMATO_DIM)^I1702+J1702*CARROT_HOURS*WEEKS*(1+CARROT_DIM)^J1702+K1702*MESCLUN_HOURS*WEEKS*(1+MESCLUN_DIM)^K1702</x:f>
        <x:v>1338.3180073532212</x:v>
      </x:c>
      <x:c r="N1702" s="267" t="n">
        <x:f>MAX(M1702-FARMER_HOURS,0)/TEMP_HOURS_PER_WORKER</x:f>
        <x:v>0.4293875051064036</x:v>
      </x:c>
      <x:c r="O1702" s="268" t="n">
        <x:f>I1702*TOMATO_PRICE+J1702*CARROT_PRICE+K1702*MESCLUN_PRICE</x:f>
        <x:v>75734</x:v>
      </x:c>
      <x:c r="P1702" s="268" t="n">
        <x:f>I1702*TOMATO_FERTILIZER+J1702*CARROT_FERTILIZER+K1702*MESCLUN_FERTILIZER</x:f>
        <x:v>18040</x:v>
      </x:c>
      <x:c r="Q1702" s="268" t="n">
        <x:f>MIN(M1702,FARMER_HOURS)*FARMER_RATE+MAX(M1702-FARMER_HOURS,0)*TEMP_RATE</x:f>
        <x:v>35734.68762766009</x:v>
      </x:c>
      <x:c r="R1702" s="268" t="n">
        <x:f>O1702-P1702-Q1702-FIXED_COST</x:f>
        <x:v>1959.3123723399112</x:v>
      </x:c>
      <x:c r="S1702" s="139" t="str">
        <x:f>IF(AND(L1702&lt;=TOTAL_BED_CAP,N1702&lt;=TEMP_WORKER_CAP),"YES","NO")</x:f>
        <x:v>YES</x:v>
      </x:c>
      <x:c r="T1702" s="139" t="n">
        <x:f>IF(S1702="YES",R1702,-1E+99)</x:f>
        <x:v>1959.3123723399112</x:v>
      </x:c>
    </x:row>
    <x:row r="1703">
      <x:c r="A1703" s="139"/>
      <x:c r="B1703" s="139"/>
      <x:c r="C1703" s="139"/>
      <x:c r="D1703" s="139"/>
      <x:c r="E1703" s="139"/>
      <x:c r="F1703" s="139"/>
      <x:c r="G1703" s="139"/>
      <x:c r="H1703" s="139"/>
      <x:c r="I1703" s="266" t="n">
        <x:f>INT((ROW()-ROW($I$46))/((CARROT_CAP+1)*(MESCLUN_CAP+1)))</x:f>
        <x:v>2</x:v>
      </x:c>
      <x:c r="J1703" s="266" t="n">
        <x:f>MOD(INT((ROW()-ROW($I$46))/(MESCLUN_CAP+1)),CARROT_CAP+1)</x:f>
        <x:v>11</x:v>
      </x:c>
      <x:c r="K1703" s="266" t="n">
        <x:f>MOD(ROW()-ROW($I$46),MESCLUN_CAP+1)</x:f>
        <x:v>14</x:v>
      </x:c>
      <x:c r="L1703" s="266" t="n">
        <x:f>SUM(I1703:K1703)</x:f>
        <x:v>27</x:v>
      </x:c>
      <x:c r="M1703" s="267" t="n">
        <x:f>I1703*TOMATO_HOURS*WEEKS*(1+TOMATO_DIM)^I1703+J1703*CARROT_HOURS*WEEKS*(1+CARROT_DIM)^J1703+K1703*MESCLUN_HOURS*WEEKS*(1+MESCLUN_DIM)^K1703</x:f>
        <x:v>1400.4600886668823</x:v>
      </x:c>
      <x:c r="N1703" s="267" t="n">
        <x:f>MAX(M1703-FARMER_HOURS,0)/TEMP_HOURS_PER_WORKER</x:f>
        <x:v>0.47254172824089047</x:v>
      </x:c>
      <x:c r="O1703" s="268" t="n">
        <x:f>I1703*TOMATO_PRICE+J1703*CARROT_PRICE+K1703*MESCLUN_PRICE</x:f>
        <x:v>78434</x:v>
      </x:c>
      <x:c r="P1703" s="268" t="n">
        <x:f>I1703*TOMATO_FERTILIZER+J1703*CARROT_FERTILIZER+K1703*MESCLUN_FERTILIZER</x:f>
        <x:v>18920</x:v>
      </x:c>
      <x:c r="Q1703" s="268" t="n">
        <x:f>MIN(M1703,FARMER_HOURS)*FARMER_RATE+MAX(M1703-FARMER_HOURS,0)*TEMP_RATE</x:f>
        <x:v>36813.54320602226</x:v>
      </x:c>
      <x:c r="R1703" s="268" t="n">
        <x:f>O1703-P1703-Q1703-FIXED_COST</x:f>
        <x:v>2700.4567939777407</x:v>
      </x:c>
      <x:c r="S1703" s="139" t="str">
        <x:f>IF(AND(L1703&lt;=TOTAL_BED_CAP,N1703&lt;=TEMP_WORKER_CAP),"YES","NO")</x:f>
        <x:v>YES</x:v>
      </x:c>
      <x:c r="T1703" s="139" t="n">
        <x:f>IF(S1703="YES",R1703,-1E+99)</x:f>
        <x:v>2700.4567939777407</x:v>
      </x:c>
    </x:row>
    <x:row r="1704">
      <x:c r="A1704" s="139"/>
      <x:c r="B1704" s="139"/>
      <x:c r="C1704" s="139"/>
      <x:c r="D1704" s="139"/>
      <x:c r="E1704" s="139"/>
      <x:c r="F1704" s="139"/>
      <x:c r="G1704" s="139"/>
      <x:c r="H1704" s="139"/>
      <x:c r="I1704" s="266" t="n">
        <x:f>INT((ROW()-ROW($I$46))/((CARROT_CAP+1)*(MESCLUN_CAP+1)))</x:f>
        <x:v>2</x:v>
      </x:c>
      <x:c r="J1704" s="266" t="n">
        <x:f>MOD(INT((ROW()-ROW($I$46))/(MESCLUN_CAP+1)),CARROT_CAP+1)</x:f>
        <x:v>11</x:v>
      </x:c>
      <x:c r="K1704" s="266" t="n">
        <x:f>MOD(ROW()-ROW($I$46),MESCLUN_CAP+1)</x:f>
        <x:v>15</x:v>
      </x:c>
      <x:c r="L1704" s="266" t="n">
        <x:f>SUM(I1704:K1704)</x:f>
        <x:v>28</x:v>
      </x:c>
      <x:c r="M1704" s="267" t="n">
        <x:f>I1704*TOMATO_HOURS*WEEKS*(1+TOMATO_DIM)^I1704+J1704*CARROT_HOURS*WEEKS*(1+CARROT_DIM)^J1704+K1704*MESCLUN_HOURS*WEEKS*(1+MESCLUN_DIM)^K1704</x:f>
        <x:v>1464.0482955430284</x:v>
      </x:c>
      <x:c r="N1704" s="267" t="n">
        <x:f>MAX(M1704-FARMER_HOURS,0)/TEMP_HOURS_PER_WORKER</x:f>
        <x:v>0.5167002052382141</x:v>
      </x:c>
      <x:c r="O1704" s="268" t="n">
        <x:f>I1704*TOMATO_PRICE+J1704*CARROT_PRICE+K1704*MESCLUN_PRICE</x:f>
        <x:v>81134</x:v>
      </x:c>
      <x:c r="P1704" s="268" t="n">
        <x:f>I1704*TOMATO_FERTILIZER+J1704*CARROT_FERTILIZER+K1704*MESCLUN_FERTILIZER</x:f>
        <x:v>19800</x:v>
      </x:c>
      <x:c r="Q1704" s="268" t="n">
        <x:f>MIN(M1704,FARMER_HOURS)*FARMER_RATE+MAX(M1704-FARMER_HOURS,0)*TEMP_RATE</x:f>
        <x:v>37917.50513095535</x:v>
      </x:c>
      <x:c r="R1704" s="268" t="n">
        <x:f>O1704-P1704-Q1704-FIXED_COST</x:f>
        <x:v>3416.494869044647</x:v>
      </x:c>
      <x:c r="S1704" s="139" t="str">
        <x:f>IF(AND(L1704&lt;=TOTAL_BED_CAP,N1704&lt;=TEMP_WORKER_CAP),"YES","NO")</x:f>
        <x:v>YES</x:v>
      </x:c>
      <x:c r="T1704" s="139" t="n">
        <x:f>IF(S1704="YES",R1704,-1E+99)</x:f>
        <x:v>3416.494869044647</x:v>
      </x:c>
    </x:row>
    <x:row r="1705">
      <x:c r="A1705" s="139"/>
      <x:c r="B1705" s="139"/>
      <x:c r="C1705" s="139"/>
      <x:c r="D1705" s="139"/>
      <x:c r="E1705" s="139"/>
      <x:c r="F1705" s="139"/>
      <x:c r="G1705" s="139"/>
      <x:c r="H1705" s="139"/>
      <x:c r="I1705" s="266" t="n">
        <x:f>INT((ROW()-ROW($I$46))/((CARROT_CAP+1)*(MESCLUN_CAP+1)))</x:f>
        <x:v>2</x:v>
      </x:c>
      <x:c r="J1705" s="266" t="n">
        <x:f>MOD(INT((ROW()-ROW($I$46))/(MESCLUN_CAP+1)),CARROT_CAP+1)</x:f>
        <x:v>11</x:v>
      </x:c>
      <x:c r="K1705" s="266" t="n">
        <x:f>MOD(ROW()-ROW($I$46),MESCLUN_CAP+1)</x:f>
        <x:v>16</x:v>
      </x:c>
      <x:c r="L1705" s="266" t="n">
        <x:f>SUM(I1705:K1705)</x:f>
        <x:v>29</x:v>
      </x:c>
      <x:c r="M1705" s="267" t="n">
        <x:f>I1705*TOMATO_HOURS*WEEKS*(1+TOMATO_DIM)^I1705+J1705*CARROT_HOURS*WEEKS*(1+CARROT_DIM)^J1705+K1705*MESCLUN_HOURS*WEEKS*(1+MESCLUN_DIM)^K1705</x:f>
        <x:v>1529.1090714205175</x:v>
      </x:c>
      <x:c r="N1705" s="267" t="n">
        <x:f>MAX(M1705-FARMER_HOURS,0)/TEMP_HOURS_PER_WORKER</x:f>
        <x:v>0.5618812995975816</x:v>
      </x:c>
      <x:c r="O1705" s="268" t="n">
        <x:f>I1705*TOMATO_PRICE+J1705*CARROT_PRICE+K1705*MESCLUN_PRICE</x:f>
        <x:v>83834</x:v>
      </x:c>
      <x:c r="P1705" s="268" t="n">
        <x:f>I1705*TOMATO_FERTILIZER+J1705*CARROT_FERTILIZER+K1705*MESCLUN_FERTILIZER</x:f>
        <x:v>20680</x:v>
      </x:c>
      <x:c r="Q1705" s="268" t="n">
        <x:f>MIN(M1705,FARMER_HOURS)*FARMER_RATE+MAX(M1705-FARMER_HOURS,0)*TEMP_RATE</x:f>
        <x:v>39047.032489939535</x:v>
      </x:c>
      <x:c r="R1705" s="268" t="n">
        <x:f>O1705-P1705-Q1705-FIXED_COST</x:f>
        <x:v>4106.967510060465</x:v>
      </x:c>
      <x:c r="S1705" s="139" t="str">
        <x:f>IF(AND(L1705&lt;=TOTAL_BED_CAP,N1705&lt;=TEMP_WORKER_CAP),"YES","NO")</x:f>
        <x:v>YES</x:v>
      </x:c>
      <x:c r="T1705" s="139" t="n">
        <x:f>IF(S1705="YES",R1705,-1E+99)</x:f>
        <x:v>4106.967510060465</x:v>
      </x:c>
    </x:row>
    <x:row r="1706">
      <x:c r="A1706" s="139"/>
      <x:c r="B1706" s="139"/>
      <x:c r="C1706" s="139"/>
      <x:c r="D1706" s="139"/>
      <x:c r="E1706" s="139"/>
      <x:c r="F1706" s="139"/>
      <x:c r="G1706" s="139"/>
      <x:c r="H1706" s="139"/>
      <x:c r="I1706" s="266" t="n">
        <x:f>INT((ROW()-ROW($I$46))/((CARROT_CAP+1)*(MESCLUN_CAP+1)))</x:f>
        <x:v>2</x:v>
      </x:c>
      <x:c r="J1706" s="266" t="n">
        <x:f>MOD(INT((ROW()-ROW($I$46))/(MESCLUN_CAP+1)),CARROT_CAP+1)</x:f>
        <x:v>11</x:v>
      </x:c>
      <x:c r="K1706" s="266" t="n">
        <x:f>MOD(ROW()-ROW($I$46),MESCLUN_CAP+1)</x:f>
        <x:v>17</x:v>
      </x:c>
      <x:c r="L1706" s="266" t="n">
        <x:f>SUM(I1706:K1706)</x:f>
        <x:v>30</x:v>
      </x:c>
      <x:c r="M1706" s="267" t="n">
        <x:f>I1706*TOMATO_HOURS*WEEKS*(1+TOMATO_DIM)^I1706+J1706*CARROT_HOURS*WEEKS*(1+CARROT_DIM)^J1706+K1706*MESCLUN_HOURS*WEEKS*(1+MESCLUN_DIM)^K1706</x:f>
        <x:v>1595.6692948670577</x:v>
      </x:c>
      <x:c r="N1706" s="267" t="n">
        <x:f>MAX(M1706-FARMER_HOURS,0)/TEMP_HOURS_PER_WORKER</x:f>
        <x:v>0.6081036769910123</x:v>
      </x:c>
      <x:c r="O1706" s="268" t="n">
        <x:f>I1706*TOMATO_PRICE+J1706*CARROT_PRICE+K1706*MESCLUN_PRICE</x:f>
        <x:v>86534</x:v>
      </x:c>
      <x:c r="P1706" s="268" t="n">
        <x:f>I1706*TOMATO_FERTILIZER+J1706*CARROT_FERTILIZER+K1706*MESCLUN_FERTILIZER</x:f>
        <x:v>21560</x:v>
      </x:c>
      <x:c r="Q1706" s="268" t="n">
        <x:f>MIN(M1706,FARMER_HOURS)*FARMER_RATE+MAX(M1706-FARMER_HOURS,0)*TEMP_RATE</x:f>
        <x:v>40202.591924775305</x:v>
      </x:c>
      <x:c r="R1706" s="268" t="n">
        <x:f>O1706-P1706-Q1706-FIXED_COST</x:f>
        <x:v>4771.4080752246955</x:v>
      </x:c>
      <x:c r="S1706" s="139" t="str">
        <x:f>IF(AND(L1706&lt;=TOTAL_BED_CAP,N1706&lt;=TEMP_WORKER_CAP),"YES","NO")</x:f>
        <x:v>YES</x:v>
      </x:c>
      <x:c r="T1706" s="139" t="n">
        <x:f>IF(S1706="YES",R1706,-1E+99)</x:f>
        <x:v>4771.4080752246955</x:v>
      </x:c>
    </x:row>
    <x:row r="1707">
      <x:c r="A1707" s="139"/>
      <x:c r="B1707" s="139"/>
      <x:c r="C1707" s="139"/>
      <x:c r="D1707" s="139"/>
      <x:c r="E1707" s="139"/>
      <x:c r="F1707" s="139"/>
      <x:c r="G1707" s="139"/>
      <x:c r="H1707" s="139"/>
      <x:c r="I1707" s="266" t="n">
        <x:f>INT((ROW()-ROW($I$46))/((CARROT_CAP+1)*(MESCLUN_CAP+1)))</x:f>
        <x:v>2</x:v>
      </x:c>
      <x:c r="J1707" s="266" t="n">
        <x:f>MOD(INT((ROW()-ROW($I$46))/(MESCLUN_CAP+1)),CARROT_CAP+1)</x:f>
        <x:v>11</x:v>
      </x:c>
      <x:c r="K1707" s="266" t="n">
        <x:f>MOD(ROW()-ROW($I$46),MESCLUN_CAP+1)</x:f>
        <x:v>18</x:v>
      </x:c>
      <x:c r="L1707" s="266" t="n">
        <x:f>SUM(I1707:K1707)</x:f>
        <x:v>31</x:v>
      </x:c>
      <x:c r="M1707" s="267" t="n">
        <x:f>I1707*TOMATO_HOURS*WEEKS*(1+TOMATO_DIM)^I1707+J1707*CARROT_HOURS*WEEKS*(1+CARROT_DIM)^J1707+K1707*MESCLUN_HOURS*WEEKS*(1+MESCLUN_DIM)^K1707</x:f>
        <x:v>1663.7562863256449</x:v>
      </x:c>
      <x:c r="N1707" s="267" t="n">
        <x:f>MAX(M1707-FARMER_HOURS,0)/TEMP_HOURS_PER_WORKER</x:f>
        <x:v>0.6553863099483644</x:v>
      </x:c>
      <x:c r="O1707" s="268" t="n">
        <x:f>I1707*TOMATO_PRICE+J1707*CARROT_PRICE+K1707*MESCLUN_PRICE</x:f>
        <x:v>89234</x:v>
      </x:c>
      <x:c r="P1707" s="268" t="n">
        <x:f>I1707*TOMATO_FERTILIZER+J1707*CARROT_FERTILIZER+K1707*MESCLUN_FERTILIZER</x:f>
        <x:v>22440</x:v>
      </x:c>
      <x:c r="Q1707" s="268" t="n">
        <x:f>MIN(M1707,FARMER_HOURS)*FARMER_RATE+MAX(M1707-FARMER_HOURS,0)*TEMP_RATE</x:f>
        <x:v>41384.65774870911</x:v>
      </x:c>
      <x:c r="R1707" s="268" t="n">
        <x:f>O1707-P1707-Q1707-FIXED_COST</x:f>
        <x:v>5409.342251290887</x:v>
      </x:c>
      <x:c r="S1707" s="139" t="str">
        <x:f>IF(AND(L1707&lt;=TOTAL_BED_CAP,N1707&lt;=TEMP_WORKER_CAP),"YES","NO")</x:f>
        <x:v>YES</x:v>
      </x:c>
      <x:c r="T1707" s="139" t="n">
        <x:f>IF(S1707="YES",R1707,-1E+99)</x:f>
        <x:v>5409.342251290887</x:v>
      </x:c>
    </x:row>
    <x:row r="1708">
      <x:c r="A1708" s="139"/>
      <x:c r="B1708" s="139"/>
      <x:c r="C1708" s="139"/>
      <x:c r="D1708" s="139"/>
      <x:c r="E1708" s="139"/>
      <x:c r="F1708" s="139"/>
      <x:c r="G1708" s="139"/>
      <x:c r="H1708" s="139"/>
      <x:c r="I1708" s="266" t="n">
        <x:f>INT((ROW()-ROW($I$46))/((CARROT_CAP+1)*(MESCLUN_CAP+1)))</x:f>
        <x:v>2</x:v>
      </x:c>
      <x:c r="J1708" s="266" t="n">
        <x:f>MOD(INT((ROW()-ROW($I$46))/(MESCLUN_CAP+1)),CARROT_CAP+1)</x:f>
        <x:v>11</x:v>
      </x:c>
      <x:c r="K1708" s="266" t="n">
        <x:f>MOD(ROW()-ROW($I$46),MESCLUN_CAP+1)</x:f>
        <x:v>19</x:v>
      </x:c>
      <x:c r="L1708" s="266" t="n">
        <x:f>SUM(I1708:K1708)</x:f>
        <x:v>32</x:v>
      </x:c>
      <x:c r="M1708" s="267" t="n">
        <x:f>I1708*TOMATO_HOURS*WEEKS*(1+TOMATO_DIM)^I1708+J1708*CARROT_HOURS*WEEKS*(1+CARROT_DIM)^J1708+K1708*MESCLUN_HOURS*WEEKS*(1+MESCLUN_DIM)^K1708</x:f>
        <x:v>1733.3978149616669</x:v>
      </x:c>
      <x:c r="N1708" s="267" t="n">
        <x:f>MAX(M1708-FARMER_HOURS,0)/TEMP_HOURS_PER_WORKER</x:f>
        <x:v>0.7037484826122686</x:v>
      </x:c>
      <x:c r="O1708" s="268" t="n">
        <x:f>I1708*TOMATO_PRICE+J1708*CARROT_PRICE+K1708*MESCLUN_PRICE</x:f>
        <x:v>91934</x:v>
      </x:c>
      <x:c r="P1708" s="268" t="n">
        <x:f>I1708*TOMATO_FERTILIZER+J1708*CARROT_FERTILIZER+K1708*MESCLUN_FERTILIZER</x:f>
        <x:v>23320</x:v>
      </x:c>
      <x:c r="Q1708" s="268" t="n">
        <x:f>MIN(M1708,FARMER_HOURS)*FARMER_RATE+MAX(M1708-FARMER_HOURS,0)*TEMP_RATE</x:f>
        <x:v>42593.71206530672</x:v>
      </x:c>
      <x:c r="R1708" s="268" t="n">
        <x:f>O1708-P1708-Q1708-FIXED_COST</x:f>
        <x:v>6020.287934693282</x:v>
      </x:c>
      <x:c r="S1708" s="139" t="str">
        <x:f>IF(AND(L1708&lt;=TOTAL_BED_CAP,N1708&lt;=TEMP_WORKER_CAP),"YES","NO")</x:f>
        <x:v>YES</x:v>
      </x:c>
      <x:c r="T1708" s="139" t="n">
        <x:f>IF(S1708="YES",R1708,-1E+99)</x:f>
        <x:v>6020.287934693282</x:v>
      </x:c>
    </x:row>
    <x:row r="1709">
      <x:c r="A1709" s="139"/>
      <x:c r="B1709" s="139"/>
      <x:c r="C1709" s="139"/>
      <x:c r="D1709" s="139"/>
      <x:c r="E1709" s="139"/>
      <x:c r="F1709" s="139"/>
      <x:c r="G1709" s="139"/>
      <x:c r="H1709" s="139"/>
      <x:c r="I1709" s="266" t="n">
        <x:f>INT((ROW()-ROW($I$46))/((CARROT_CAP+1)*(MESCLUN_CAP+1)))</x:f>
        <x:v>2</x:v>
      </x:c>
      <x:c r="J1709" s="266" t="n">
        <x:f>MOD(INT((ROW()-ROW($I$46))/(MESCLUN_CAP+1)),CARROT_CAP+1)</x:f>
        <x:v>11</x:v>
      </x:c>
      <x:c r="K1709" s="266" t="n">
        <x:f>MOD(ROW()-ROW($I$46),MESCLUN_CAP+1)</x:f>
        <x:v>20</x:v>
      </x:c>
      <x:c r="L1709" s="266" t="n">
        <x:f>SUM(I1709:K1709)</x:f>
        <x:v>33</x:v>
      </x:c>
      <x:c r="M1709" s="267" t="n">
        <x:f>I1709*TOMATO_HOURS*WEEKS*(1+TOMATO_DIM)^I1709+J1709*CARROT_HOURS*WEEKS*(1+CARROT_DIM)^J1709+K1709*MESCLUN_HOURS*WEEKS*(1+MESCLUN_DIM)^K1709</x:f>
        <x:v>1804.6221056121437</x:v>
      </x:c>
      <x:c r="N1709" s="267" t="n">
        <x:f>MAX(M1709-FARMER_HOURS,0)/TEMP_HOURS_PER_WORKER</x:f>
        <x:v>0.7532097955639887</x:v>
      </x:c>
      <x:c r="O1709" s="268" t="n">
        <x:f>I1709*TOMATO_PRICE+J1709*CARROT_PRICE+K1709*MESCLUN_PRICE</x:f>
        <x:v>94634</x:v>
      </x:c>
      <x:c r="P1709" s="268" t="n">
        <x:f>I1709*TOMATO_FERTILIZER+J1709*CARROT_FERTILIZER+K1709*MESCLUN_FERTILIZER</x:f>
        <x:v>24200</x:v>
      </x:c>
      <x:c r="Q1709" s="268" t="n">
        <x:f>MIN(M1709,FARMER_HOURS)*FARMER_RATE+MAX(M1709-FARMER_HOURS,0)*TEMP_RATE</x:f>
        <x:v>43830.24488909972</x:v>
      </x:c>
      <x:c r="R1709" s="268" t="n">
        <x:f>O1709-P1709-Q1709-FIXED_COST</x:f>
        <x:v>6603.755110900282</x:v>
      </x:c>
      <x:c r="S1709" s="139" t="str">
        <x:f>IF(AND(L1709&lt;=TOTAL_BED_CAP,N1709&lt;=TEMP_WORKER_CAP),"YES","NO")</x:f>
        <x:v>YES</x:v>
      </x:c>
      <x:c r="T1709" s="139" t="n">
        <x:f>IF(S1709="YES",R1709,-1E+99)</x:f>
        <x:v>6603.755110900282</x:v>
      </x:c>
    </x:row>
    <x:row r="1710">
      <x:c r="A1710" s="139"/>
      <x:c r="B1710" s="139"/>
      <x:c r="C1710" s="139"/>
      <x:c r="D1710" s="139"/>
      <x:c r="E1710" s="139"/>
      <x:c r="F1710" s="139"/>
      <x:c r="G1710" s="139"/>
      <x:c r="H1710" s="139"/>
      <x:c r="I1710" s="266" t="n">
        <x:f>INT((ROW()-ROW($I$46))/((CARROT_CAP+1)*(MESCLUN_CAP+1)))</x:f>
        <x:v>2</x:v>
      </x:c>
      <x:c r="J1710" s="266" t="n">
        <x:f>MOD(INT((ROW()-ROW($I$46))/(MESCLUN_CAP+1)),CARROT_CAP+1)</x:f>
        <x:v>11</x:v>
      </x:c>
      <x:c r="K1710" s="266" t="n">
        <x:f>MOD(ROW()-ROW($I$46),MESCLUN_CAP+1)</x:f>
        <x:v>21</x:v>
      </x:c>
      <x:c r="L1710" s="266" t="n">
        <x:f>SUM(I1710:K1710)</x:f>
        <x:v>34</x:v>
      </x:c>
      <x:c r="M1710" s="267" t="n">
        <x:f>I1710*TOMATO_HOURS*WEEKS*(1+TOMATO_DIM)^I1710+J1710*CARROT_HOURS*WEEKS*(1+CARROT_DIM)^J1710+K1710*MESCLUN_HOURS*WEEKS*(1+MESCLUN_DIM)^K1710</x:f>
        <x:v>1877.4578458385877</x:v>
      </x:c>
      <x:c r="N1710" s="267" t="n">
        <x:f>MAX(M1710-FARMER_HOURS,0)/TEMP_HOURS_PER_WORKER</x:f>
        <x:v>0.8037901707212415</x:v>
      </x:c>
      <x:c r="O1710" s="268" t="n">
        <x:f>I1710*TOMATO_PRICE+J1710*CARROT_PRICE+K1710*MESCLUN_PRICE</x:f>
        <x:v>97334</x:v>
      </x:c>
      <x:c r="P1710" s="268" t="n">
        <x:f>I1710*TOMATO_FERTILIZER+J1710*CARROT_FERTILIZER+K1710*MESCLUN_FERTILIZER</x:f>
        <x:v>25080</x:v>
      </x:c>
      <x:c r="Q1710" s="268" t="n">
        <x:f>MIN(M1710,FARMER_HOURS)*FARMER_RATE+MAX(M1710-FARMER_HOURS,0)*TEMP_RATE</x:f>
        <x:v>45094.754268031036</x:v>
      </x:c>
      <x:c r="R1710" s="268" t="n">
        <x:f>O1710-P1710-Q1710-FIXED_COST</x:f>
        <x:v>7159.245731968964</x:v>
      </x:c>
      <x:c r="S1710" s="139" t="str">
        <x:f>IF(AND(L1710&lt;=TOTAL_BED_CAP,N1710&lt;=TEMP_WORKER_CAP),"YES","NO")</x:f>
        <x:v>YES</x:v>
      </x:c>
      <x:c r="T1710" s="139" t="n">
        <x:f>IF(S1710="YES",R1710,-1E+99)</x:f>
        <x:v>7159.245731968964</x:v>
      </x:c>
    </x:row>
    <x:row r="1711">
      <x:c r="A1711" s="139"/>
      <x:c r="B1711" s="139"/>
      <x:c r="C1711" s="139"/>
      <x:c r="D1711" s="139"/>
      <x:c r="E1711" s="139"/>
      <x:c r="F1711" s="139"/>
      <x:c r="G1711" s="139"/>
      <x:c r="H1711" s="139"/>
      <x:c r="I1711" s="266" t="n">
        <x:f>INT((ROW()-ROW($I$46))/((CARROT_CAP+1)*(MESCLUN_CAP+1)))</x:f>
        <x:v>2</x:v>
      </x:c>
      <x:c r="J1711" s="266" t="n">
        <x:f>MOD(INT((ROW()-ROW($I$46))/(MESCLUN_CAP+1)),CARROT_CAP+1)</x:f>
        <x:v>11</x:v>
      </x:c>
      <x:c r="K1711" s="266" t="n">
        <x:f>MOD(ROW()-ROW($I$46),MESCLUN_CAP+1)</x:f>
        <x:v>22</x:v>
      </x:c>
      <x:c r="L1711" s="266" t="n">
        <x:f>SUM(I1711:K1711)</x:f>
        <x:v>35</x:v>
      </x:c>
      <x:c r="M1711" s="267" t="n">
        <x:f>I1711*TOMATO_HOURS*WEEKS*(1+TOMATO_DIM)^I1711+J1711*CARROT_HOURS*WEEKS*(1+CARROT_DIM)^J1711+K1711*MESCLUN_HOURS*WEEKS*(1+MESCLUN_DIM)^K1711</x:f>
        <x:v>1951.9341930849837</x:v>
      </x:c>
      <x:c r="N1711" s="267" t="n">
        <x:f>MAX(M1711-FARMER_HOURS,0)/TEMP_HOURS_PER_WORKER</x:f>
        <x:v>0.8555098563090164</x:v>
      </x:c>
      <x:c r="O1711" s="268" t="n">
        <x:f>I1711*TOMATO_PRICE+J1711*CARROT_PRICE+K1711*MESCLUN_PRICE</x:f>
        <x:v>100034</x:v>
      </x:c>
      <x:c r="P1711" s="268" t="n">
        <x:f>I1711*TOMATO_FERTILIZER+J1711*CARROT_FERTILIZER+K1711*MESCLUN_FERTILIZER</x:f>
        <x:v>25960</x:v>
      </x:c>
      <x:c r="Q1711" s="268" t="n">
        <x:f>MIN(M1711,FARMER_HOURS)*FARMER_RATE+MAX(M1711-FARMER_HOURS,0)*TEMP_RATE</x:f>
        <x:v>46387.74640772541</x:v>
      </x:c>
      <x:c r="R1711" s="268" t="n">
        <x:f>O1711-P1711-Q1711-FIXED_COST</x:f>
        <x:v>7686.253592274588</x:v>
      </x:c>
      <x:c r="S1711" s="139" t="str">
        <x:f>IF(AND(L1711&lt;=TOTAL_BED_CAP,N1711&lt;=TEMP_WORKER_CAP),"YES","NO")</x:f>
        <x:v>YES</x:v>
      </x:c>
      <x:c r="T1711" s="139" t="n">
        <x:f>IF(S1711="YES",R1711,-1E+99)</x:f>
        <x:v>7686.253592274588</x:v>
      </x:c>
    </x:row>
    <x:row r="1712">
      <x:c r="A1712" s="139"/>
      <x:c r="B1712" s="139"/>
      <x:c r="C1712" s="139"/>
      <x:c r="D1712" s="139"/>
      <x:c r="E1712" s="139"/>
      <x:c r="F1712" s="139"/>
      <x:c r="G1712" s="139"/>
      <x:c r="H1712" s="139"/>
      <x:c r="I1712" s="266" t="n">
        <x:f>INT((ROW()-ROW($I$46))/((CARROT_CAP+1)*(MESCLUN_CAP+1)))</x:f>
        <x:v>2</x:v>
      </x:c>
      <x:c r="J1712" s="266" t="n">
        <x:f>MOD(INT((ROW()-ROW($I$46))/(MESCLUN_CAP+1)),CARROT_CAP+1)</x:f>
        <x:v>11</x:v>
      </x:c>
      <x:c r="K1712" s="266" t="n">
        <x:f>MOD(ROW()-ROW($I$46),MESCLUN_CAP+1)</x:f>
        <x:v>23</x:v>
      </x:c>
      <x:c r="L1712" s="266" t="n">
        <x:f>SUM(I1712:K1712)</x:f>
        <x:v>36</x:v>
      </x:c>
      <x:c r="M1712" s="267" t="n">
        <x:f>I1712*TOMATO_HOURS*WEEKS*(1+TOMATO_DIM)^I1712+J1712*CARROT_HOURS*WEEKS*(1+CARROT_DIM)^J1712+K1712*MESCLUN_HOURS*WEEKS*(1+MESCLUN_DIM)^K1712</x:f>
        <x:v>2028.0807819424201</x:v>
      </x:c>
      <x:c r="N1712" s="267" t="n">
        <x:f>MAX(M1712-FARMER_HOURS,0)/TEMP_HOURS_PER_WORKER</x:f>
        <x:v>0.9083894319044584</x:v>
      </x:c>
      <x:c r="O1712" s="268" t="n">
        <x:f>I1712*TOMATO_PRICE+J1712*CARROT_PRICE+K1712*MESCLUN_PRICE</x:f>
        <x:v>102734</x:v>
      </x:c>
      <x:c r="P1712" s="268" t="n">
        <x:f>I1712*TOMATO_FERTILIZER+J1712*CARROT_FERTILIZER+K1712*MESCLUN_FERTILIZER</x:f>
        <x:v>26840</x:v>
      </x:c>
      <x:c r="Q1712" s="268" t="n">
        <x:f>MIN(M1712,FARMER_HOURS)*FARMER_RATE+MAX(M1712-FARMER_HOURS,0)*TEMP_RATE</x:f>
        <x:v>47709.73579761146</x:v>
      </x:c>
      <x:c r="R1712" s="268" t="n">
        <x:f>O1712-P1712-Q1712-FIXED_COST</x:f>
        <x:v>8184.264202388542</x:v>
      </x:c>
      <x:c r="S1712" s="139" t="str">
        <x:f>IF(AND(L1712&lt;=TOTAL_BED_CAP,N1712&lt;=TEMP_WORKER_CAP),"YES","NO")</x:f>
        <x:v>YES</x:v>
      </x:c>
      <x:c r="T1712" s="139" t="n">
        <x:f>IF(S1712="YES",R1712,-1E+99)</x:f>
        <x:v>8184.264202388542</x:v>
      </x:c>
    </x:row>
    <x:row r="1713">
      <x:c r="A1713" s="139"/>
      <x:c r="B1713" s="139"/>
      <x:c r="C1713" s="139"/>
      <x:c r="D1713" s="139"/>
      <x:c r="E1713" s="139"/>
      <x:c r="F1713" s="139"/>
      <x:c r="G1713" s="139"/>
      <x:c r="H1713" s="139"/>
      <x:c r="I1713" s="266" t="n">
        <x:f>INT((ROW()-ROW($I$46))/((CARROT_CAP+1)*(MESCLUN_CAP+1)))</x:f>
        <x:v>2</x:v>
      </x:c>
      <x:c r="J1713" s="266" t="n">
        <x:f>MOD(INT((ROW()-ROW($I$46))/(MESCLUN_CAP+1)),CARROT_CAP+1)</x:f>
        <x:v>11</x:v>
      </x:c>
      <x:c r="K1713" s="266" t="n">
        <x:f>MOD(ROW()-ROW($I$46),MESCLUN_CAP+1)</x:f>
        <x:v>24</x:v>
      </x:c>
      <x:c r="L1713" s="266" t="n">
        <x:f>SUM(I1713:K1713)</x:f>
        <x:v>37</x:v>
      </x:c>
      <x:c r="M1713" s="267" t="n">
        <x:f>I1713*TOMATO_HOURS*WEEKS*(1+TOMATO_DIM)^I1713+J1713*CARROT_HOURS*WEEKS*(1+CARROT_DIM)^J1713+K1713*MESCLUN_HOURS*WEEKS*(1+MESCLUN_DIM)^K1713</x:f>
        <x:v>2105.927731521916</x:v>
      </x:c>
      <x:c r="N1713" s="267" t="n">
        <x:f>MAX(M1713-FARMER_HOURS,0)/TEMP_HOURS_PER_WORKER</x:f>
        <x:v>0.9624498135568861</x:v>
      </x:c>
      <x:c r="O1713" s="268" t="n">
        <x:f>I1713*TOMATO_PRICE+J1713*CARROT_PRICE+K1713*MESCLUN_PRICE</x:f>
        <x:v>105434</x:v>
      </x:c>
      <x:c r="P1713" s="268" t="n">
        <x:f>I1713*TOMATO_FERTILIZER+J1713*CARROT_FERTILIZER+K1713*MESCLUN_FERTILIZER</x:f>
        <x:v>27720</x:v>
      </x:c>
      <x:c r="Q1713" s="268" t="n">
        <x:f>MIN(M1713,FARMER_HOURS)*FARMER_RATE+MAX(M1713-FARMER_HOURS,0)*TEMP_RATE</x:f>
        <x:v>49061.24533892215</x:v>
      </x:c>
      <x:c r="R1713" s="268" t="n">
        <x:f>O1713-P1713-Q1713-FIXED_COST</x:f>
        <x:v>8652.754661077852</x:v>
      </x:c>
      <x:c r="S1713" s="139" t="str">
        <x:f>IF(AND(L1713&lt;=TOTAL_BED_CAP,N1713&lt;=TEMP_WORKER_CAP),"YES","NO")</x:f>
        <x:v>YES</x:v>
      </x:c>
      <x:c r="T1713" s="139" t="n">
        <x:f>IF(S1713="YES",R1713,-1E+99)</x:f>
        <x:v>8652.754661077852</x:v>
      </x:c>
    </x:row>
    <x:row r="1714">
      <x:c r="A1714" s="139"/>
      <x:c r="B1714" s="139"/>
      <x:c r="C1714" s="139"/>
      <x:c r="D1714" s="139"/>
      <x:c r="E1714" s="139"/>
      <x:c r="F1714" s="139"/>
      <x:c r="G1714" s="139"/>
      <x:c r="H1714" s="139"/>
      <x:c r="I1714" s="266" t="n">
        <x:f>INT((ROW()-ROW($I$46))/((CARROT_CAP+1)*(MESCLUN_CAP+1)))</x:f>
        <x:v>2</x:v>
      </x:c>
      <x:c r="J1714" s="266" t="n">
        <x:f>MOD(INT((ROW()-ROW($I$46))/(MESCLUN_CAP+1)),CARROT_CAP+1)</x:f>
        <x:v>11</x:v>
      </x:c>
      <x:c r="K1714" s="266" t="n">
        <x:f>MOD(ROW()-ROW($I$46),MESCLUN_CAP+1)</x:f>
        <x:v>25</x:v>
      </x:c>
      <x:c r="L1714" s="266" t="n">
        <x:f>SUM(I1714:K1714)</x:f>
        <x:v>38</x:v>
      </x:c>
      <x:c r="M1714" s="267" t="n">
        <x:f>I1714*TOMATO_HOURS*WEEKS*(1+TOMATO_DIM)^I1714+J1714*CARROT_HOURS*WEEKS*(1+CARROT_DIM)^J1714+K1714*MESCLUN_HOURS*WEEKS*(1+MESCLUN_DIM)^K1714</x:f>
        <x:v>2185.505652937013</x:v>
      </x:c>
      <x:c r="N1714" s="267" t="n">
        <x:f>MAX(M1714-FARMER_HOURS,0)/TEMP_HOURS_PER_WORKER</x:f>
        <x:v>1.0177122589840368</x:v>
      </x:c>
      <x:c r="O1714" s="268" t="n">
        <x:f>I1714*TOMATO_PRICE+J1714*CARROT_PRICE+K1714*MESCLUN_PRICE</x:f>
        <x:v>108134</x:v>
      </x:c>
      <x:c r="P1714" s="268" t="n">
        <x:f>I1714*TOMATO_FERTILIZER+J1714*CARROT_FERTILIZER+K1714*MESCLUN_FERTILIZER</x:f>
        <x:v>28600</x:v>
      </x:c>
      <x:c r="Q1714" s="268" t="n">
        <x:f>MIN(M1714,FARMER_HOURS)*FARMER_RATE+MAX(M1714-FARMER_HOURS,0)*TEMP_RATE</x:f>
        <x:v>50442.80647460092</x:v>
      </x:c>
      <x:c r="R1714" s="268" t="n">
        <x:f>O1714-P1714-Q1714-FIXED_COST</x:f>
        <x:v>9091.193525399081</x:v>
      </x:c>
      <x:c r="S1714" s="139" t="str">
        <x:f>IF(AND(L1714&lt;=TOTAL_BED_CAP,N1714&lt;=TEMP_WORKER_CAP),"YES","NO")</x:f>
        <x:v>YES</x:v>
      </x:c>
      <x:c r="T1714" s="139" t="n">
        <x:f>IF(S1714="YES",R1714,-1E+99)</x:f>
        <x:v>9091.193525399081</x:v>
      </x:c>
    </x:row>
    <x:row r="1715">
      <x:c r="A1715" s="139"/>
      <x:c r="B1715" s="139"/>
      <x:c r="C1715" s="139"/>
      <x:c r="D1715" s="139"/>
      <x:c r="E1715" s="139"/>
      <x:c r="F1715" s="139"/>
      <x:c r="G1715" s="139"/>
      <x:c r="H1715" s="139"/>
      <x:c r="I1715" s="266" t="n">
        <x:f>INT((ROW()-ROW($I$46))/((CARROT_CAP+1)*(MESCLUN_CAP+1)))</x:f>
        <x:v>2</x:v>
      </x:c>
      <x:c r="J1715" s="266" t="n">
        <x:f>MOD(INT((ROW()-ROW($I$46))/(MESCLUN_CAP+1)),CARROT_CAP+1)</x:f>
        <x:v>11</x:v>
      </x:c>
      <x:c r="K1715" s="266" t="n">
        <x:f>MOD(ROW()-ROW($I$46),MESCLUN_CAP+1)</x:f>
        <x:v>26</x:v>
      </x:c>
      <x:c r="L1715" s="266" t="n">
        <x:f>SUM(I1715:K1715)</x:f>
        <x:v>39</x:v>
      </x:c>
      <x:c r="M1715" s="267" t="n">
        <x:f>I1715*TOMATO_HOURS*WEEKS*(1+TOMATO_DIM)^I1715+J1715*CARROT_HOURS*WEEKS*(1+CARROT_DIM)^J1715+K1715*MESCLUN_HOURS*WEEKS*(1+MESCLUN_DIM)^K1715</x:f>
        <x:v>2266.845656897731</x:v>
      </x:c>
      <x:c r="N1715" s="267" t="n">
        <x:f>MAX(M1715-FARMER_HOURS,0)/TEMP_HOURS_PER_WORKER</x:f>
        <x:v>1.0741983728456463</x:v>
      </x:c>
      <x:c r="O1715" s="268" t="n">
        <x:f>I1715*TOMATO_PRICE+J1715*CARROT_PRICE+K1715*MESCLUN_PRICE</x:f>
        <x:v>110834</x:v>
      </x:c>
      <x:c r="P1715" s="268" t="n">
        <x:f>I1715*TOMATO_FERTILIZER+J1715*CARROT_FERTILIZER+K1715*MESCLUN_FERTILIZER</x:f>
        <x:v>29480</x:v>
      </x:c>
      <x:c r="Q1715" s="268" t="n">
        <x:f>MIN(M1715,FARMER_HOURS)*FARMER_RATE+MAX(M1715-FARMER_HOURS,0)*TEMP_RATE</x:f>
        <x:v>51854.959321141156</x:v>
      </x:c>
      <x:c r="R1715" s="268" t="n">
        <x:f>O1715-P1715-Q1715-FIXED_COST</x:f>
        <x:v>9499.040678858844</x:v>
      </x:c>
      <x:c r="S1715" s="139" t="str">
        <x:f>IF(AND(L1715&lt;=TOTAL_BED_CAP,N1715&lt;=TEMP_WORKER_CAP),"YES","NO")</x:f>
        <x:v>YES</x:v>
      </x:c>
      <x:c r="T1715" s="139" t="n">
        <x:f>IF(S1715="YES",R1715,-1E+99)</x:f>
        <x:v>9499.040678858844</x:v>
      </x:c>
    </x:row>
    <x:row r="1716">
      <x:c r="A1716" s="139"/>
      <x:c r="B1716" s="139"/>
      <x:c r="C1716" s="139"/>
      <x:c r="D1716" s="139"/>
      <x:c r="E1716" s="139"/>
      <x:c r="F1716" s="139"/>
      <x:c r="G1716" s="139"/>
      <x:c r="H1716" s="139"/>
      <x:c r="I1716" s="266" t="n">
        <x:f>INT((ROW()-ROW($I$46))/((CARROT_CAP+1)*(MESCLUN_CAP+1)))</x:f>
        <x:v>2</x:v>
      </x:c>
      <x:c r="J1716" s="266" t="n">
        <x:f>MOD(INT((ROW()-ROW($I$46))/(MESCLUN_CAP+1)),CARROT_CAP+1)</x:f>
        <x:v>11</x:v>
      </x:c>
      <x:c r="K1716" s="266" t="n">
        <x:f>MOD(ROW()-ROW($I$46),MESCLUN_CAP+1)</x:f>
        <x:v>27</x:v>
      </x:c>
      <x:c r="L1716" s="266" t="n">
        <x:f>SUM(I1716:K1716)</x:f>
        <x:v>40</x:v>
      </x:c>
      <x:c r="M1716" s="267" t="n">
        <x:f>I1716*TOMATO_HOURS*WEEKS*(1+TOMATO_DIM)^I1716+J1716*CARROT_HOURS*WEEKS*(1+CARROT_DIM)^J1716+K1716*MESCLUN_HOURS*WEEKS*(1+MESCLUN_DIM)^K1716</x:f>
        <x:v>2349.979361417488</x:v>
      </x:c>
      <x:c r="N1716" s="267" t="n">
        <x:f>MAX(M1716-FARMER_HOURS,0)/TEMP_HOURS_PER_WORKER</x:f>
        <x:v>1.1319301120954777</x:v>
      </x:c>
      <x:c r="O1716" s="268" t="n">
        <x:f>I1716*TOMATO_PRICE+J1716*CARROT_PRICE+K1716*MESCLUN_PRICE</x:f>
        <x:v>113534</x:v>
      </x:c>
      <x:c r="P1716" s="268" t="n">
        <x:f>I1716*TOMATO_FERTILIZER+J1716*CARROT_FERTILIZER+K1716*MESCLUN_FERTILIZER</x:f>
        <x:v>30360</x:v>
      </x:c>
      <x:c r="Q1716" s="268" t="n">
        <x:f>MIN(M1716,FARMER_HOURS)*FARMER_RATE+MAX(M1716-FARMER_HOURS,0)*TEMP_RATE</x:f>
        <x:v>53298.25280238694</x:v>
      </x:c>
      <x:c r="R1716" s="268" t="n">
        <x:f>O1716-P1716-Q1716-FIXED_COST</x:f>
        <x:v>9875.747197613062</x:v>
      </x:c>
      <x:c r="S1716" s="139" t="str">
        <x:f>IF(AND(L1716&lt;=TOTAL_BED_CAP,N1716&lt;=TEMP_WORKER_CAP),"YES","NO")</x:f>
        <x:v>YES</x:v>
      </x:c>
      <x:c r="T1716" s="139" t="n">
        <x:f>IF(S1716="YES",R1716,-1E+99)</x:f>
        <x:v>9875.747197613062</x:v>
      </x:c>
    </x:row>
    <x:row r="1717">
      <x:c r="A1717" s="139"/>
      <x:c r="B1717" s="139"/>
      <x:c r="C1717" s="139"/>
      <x:c r="D1717" s="139"/>
      <x:c r="E1717" s="139"/>
      <x:c r="F1717" s="139"/>
      <x:c r="G1717" s="139"/>
      <x:c r="H1717" s="139"/>
      <x:c r="I1717" s="266" t="n">
        <x:f>INT((ROW()-ROW($I$46))/((CARROT_CAP+1)*(MESCLUN_CAP+1)))</x:f>
        <x:v>2</x:v>
      </x:c>
      <x:c r="J1717" s="266" t="n">
        <x:f>MOD(INT((ROW()-ROW($I$46))/(MESCLUN_CAP+1)),CARROT_CAP+1)</x:f>
        <x:v>11</x:v>
      </x:c>
      <x:c r="K1717" s="266" t="n">
        <x:f>MOD(ROW()-ROW($I$46),MESCLUN_CAP+1)</x:f>
        <x:v>28</x:v>
      </x:c>
      <x:c r="L1717" s="266" t="n">
        <x:f>SUM(I1717:K1717)</x:f>
        <x:v>41</x:v>
      </x:c>
      <x:c r="M1717" s="267" t="n">
        <x:f>I1717*TOMATO_HOURS*WEEKS*(1+TOMATO_DIM)^I1717+J1717*CARROT_HOURS*WEEKS*(1+CARROT_DIM)^J1717+K1717*MESCLUN_HOURS*WEEKS*(1+MESCLUN_DIM)^K1717</x:f>
        <x:v>2434.938899634641</x:v>
      </x:c>
      <x:c r="N1717" s="267" t="n">
        <x:f>MAX(M1717-FARMER_HOURS,0)/TEMP_HOURS_PER_WORKER</x:f>
        <x:v>1.190929791412945</x:v>
      </x:c>
      <x:c r="O1717" s="268" t="n">
        <x:f>I1717*TOMATO_PRICE+J1717*CARROT_PRICE+K1717*MESCLUN_PRICE</x:f>
        <x:v>116234</x:v>
      </x:c>
      <x:c r="P1717" s="268" t="n">
        <x:f>I1717*TOMATO_FERTILIZER+J1717*CARROT_FERTILIZER+K1717*MESCLUN_FERTILIZER</x:f>
        <x:v>31240</x:v>
      </x:c>
      <x:c r="Q1717" s="268" t="n">
        <x:f>MIN(M1717,FARMER_HOURS)*FARMER_RATE+MAX(M1717-FARMER_HOURS,0)*TEMP_RATE</x:f>
        <x:v>54773.24478532363</x:v>
      </x:c>
      <x:c r="R1717" s="268" t="n">
        <x:f>O1717-P1717-Q1717-FIXED_COST</x:f>
        <x:v>10220.75521467637</x:v>
      </x:c>
      <x:c r="S1717" s="139" t="str">
        <x:f>IF(AND(L1717&lt;=TOTAL_BED_CAP,N1717&lt;=TEMP_WORKER_CAP),"YES","NO")</x:f>
        <x:v>YES</x:v>
      </x:c>
      <x:c r="T1717" s="139" t="n">
        <x:f>IF(S1717="YES",R1717,-1E+99)</x:f>
        <x:v>10220.75521467637</x:v>
      </x:c>
    </x:row>
    <x:row r="1718">
      <x:c r="A1718" s="139"/>
      <x:c r="B1718" s="139"/>
      <x:c r="C1718" s="139"/>
      <x:c r="D1718" s="139"/>
      <x:c r="E1718" s="139"/>
      <x:c r="F1718" s="139"/>
      <x:c r="G1718" s="139"/>
      <x:c r="H1718" s="139"/>
      <x:c r="I1718" s="266" t="n">
        <x:f>INT((ROW()-ROW($I$46))/((CARROT_CAP+1)*(MESCLUN_CAP+1)))</x:f>
        <x:v>2</x:v>
      </x:c>
      <x:c r="J1718" s="266" t="n">
        <x:f>MOD(INT((ROW()-ROW($I$46))/(MESCLUN_CAP+1)),CARROT_CAP+1)</x:f>
        <x:v>11</x:v>
      </x:c>
      <x:c r="K1718" s="266" t="n">
        <x:f>MOD(ROW()-ROW($I$46),MESCLUN_CAP+1)</x:f>
        <x:v>29</x:v>
      </x:c>
      <x:c r="L1718" s="266" t="n">
        <x:f>SUM(I1718:K1718)</x:f>
        <x:v>42</x:v>
      </x:c>
      <x:c r="M1718" s="267" t="n">
        <x:f>I1718*TOMATO_HOURS*WEEKS*(1+TOMATO_DIM)^I1718+J1718*CARROT_HOURS*WEEKS*(1+CARROT_DIM)^J1718+K1718*MESCLUN_HOURS*WEEKS*(1+MESCLUN_DIM)^K1718</x:f>
        <x:v>2521.7569277502944</x:v>
      </x:c>
      <x:c r="N1718" s="267" t="n">
        <x:f>MAX(M1718-FARMER_HOURS,0)/TEMP_HOURS_PER_WORKER</x:f>
        <x:v>1.2512200887154823</x:v>
      </x:c>
      <x:c r="O1718" s="268" t="n">
        <x:f>I1718*TOMATO_PRICE+J1718*CARROT_PRICE+K1718*MESCLUN_PRICE</x:f>
        <x:v>118934</x:v>
      </x:c>
      <x:c r="P1718" s="268" t="n">
        <x:f>I1718*TOMATO_FERTILIZER+J1718*CARROT_FERTILIZER+K1718*MESCLUN_FERTILIZER</x:f>
        <x:v>32120</x:v>
      </x:c>
      <x:c r="Q1718" s="268" t="n">
        <x:f>MIN(M1718,FARMER_HOURS)*FARMER_RATE+MAX(M1718-FARMER_HOURS,0)*TEMP_RATE</x:f>
        <x:v>56280.50221788706</x:v>
      </x:c>
      <x:c r="R1718" s="268" t="n">
        <x:f>O1718-P1718-Q1718-FIXED_COST</x:f>
        <x:v>10533.497782112943</x:v>
      </x:c>
      <x:c r="S1718" s="139" t="str">
        <x:f>IF(AND(L1718&lt;=TOTAL_BED_CAP,N1718&lt;=TEMP_WORKER_CAP),"YES","NO")</x:f>
        <x:v>YES</x:v>
      </x:c>
      <x:c r="T1718" s="139" t="n">
        <x:f>IF(S1718="YES",R1718,-1E+99)</x:f>
        <x:v>10533.497782112943</x:v>
      </x:c>
    </x:row>
    <x:row r="1719">
      <x:c r="A1719" s="139"/>
      <x:c r="B1719" s="139"/>
      <x:c r="C1719" s="139"/>
      <x:c r="D1719" s="139"/>
      <x:c r="E1719" s="139"/>
      <x:c r="F1719" s="139"/>
      <x:c r="G1719" s="139"/>
      <x:c r="H1719" s="139"/>
      <x:c r="I1719" s="266" t="n">
        <x:f>INT((ROW()-ROW($I$46))/((CARROT_CAP+1)*(MESCLUN_CAP+1)))</x:f>
        <x:v>2</x:v>
      </x:c>
      <x:c r="J1719" s="266" t="n">
        <x:f>MOD(INT((ROW()-ROW($I$46))/(MESCLUN_CAP+1)),CARROT_CAP+1)</x:f>
        <x:v>11</x:v>
      </x:c>
      <x:c r="K1719" s="266" t="n">
        <x:f>MOD(ROW()-ROW($I$46),MESCLUN_CAP+1)</x:f>
        <x:v>30</x:v>
      </x:c>
      <x:c r="L1719" s="266" t="n">
        <x:f>SUM(I1719:K1719)</x:f>
        <x:v>43</x:v>
      </x:c>
      <x:c r="M1719" s="267" t="n">
        <x:f>I1719*TOMATO_HOURS*WEEKS*(1+TOMATO_DIM)^I1719+J1719*CARROT_HOURS*WEEKS*(1+CARROT_DIM)^J1719+K1719*MESCLUN_HOURS*WEEKS*(1+MESCLUN_DIM)^K1719</x:f>
        <x:v>2610.4666330840646</x:v>
      </x:c>
      <x:c r="N1719" s="267" t="n">
        <x:f>MAX(M1719-FARMER_HOURS,0)/TEMP_HOURS_PER_WORKER</x:f>
        <x:v>1.3128240507528226</x:v>
      </x:c>
      <x:c r="O1719" s="268" t="n">
        <x:f>I1719*TOMATO_PRICE+J1719*CARROT_PRICE+K1719*MESCLUN_PRICE</x:f>
        <x:v>121634</x:v>
      </x:c>
      <x:c r="P1719" s="268" t="n">
        <x:f>I1719*TOMATO_FERTILIZER+J1719*CARROT_FERTILIZER+K1719*MESCLUN_FERTILIZER</x:f>
        <x:v>33000</x:v>
      </x:c>
      <x:c r="Q1719" s="268" t="n">
        <x:f>MIN(M1719,FARMER_HOURS)*FARMER_RATE+MAX(M1719-FARMER_HOURS,0)*TEMP_RATE</x:f>
        <x:v>57820.60126882057</x:v>
      </x:c>
      <x:c r="R1719" s="268" t="n">
        <x:f>O1719-P1719-Q1719-FIXED_COST</x:f>
        <x:v>10813.398731179434</x:v>
      </x:c>
      <x:c r="S1719" s="139" t="str">
        <x:f>IF(AND(L1719&lt;=TOTAL_BED_CAP,N1719&lt;=TEMP_WORKER_CAP),"YES","NO")</x:f>
        <x:v>YES</x:v>
      </x:c>
      <x:c r="T1719" s="139" t="n">
        <x:f>IF(S1719="YES",R1719,-1E+99)</x:f>
        <x:v>10813.398731179434</x:v>
      </x:c>
    </x:row>
    <x:row r="1720">
      <x:c r="A1720" s="139"/>
      <x:c r="B1720" s="139"/>
      <x:c r="C1720" s="139"/>
      <x:c r="D1720" s="139"/>
      <x:c r="E1720" s="139"/>
      <x:c r="F1720" s="139"/>
      <x:c r="G1720" s="139"/>
      <x:c r="H1720" s="139"/>
      <x:c r="I1720" s="266" t="n">
        <x:f>INT((ROW()-ROW($I$46))/((CARROT_CAP+1)*(MESCLUN_CAP+1)))</x:f>
        <x:v>2</x:v>
      </x:c>
      <x:c r="J1720" s="266" t="n">
        <x:f>MOD(INT((ROW()-ROW($I$46))/(MESCLUN_CAP+1)),CARROT_CAP+1)</x:f>
        <x:v>12</x:v>
      </x:c>
      <x:c r="K1720" s="266" t="n">
        <x:f>MOD(ROW()-ROW($I$46),MESCLUN_CAP+1)</x:f>
        <x:v>0</x:v>
      </x:c>
      <x:c r="L1720" s="266" t="n">
        <x:f>SUM(I1720:K1720)</x:f>
        <x:v>14</x:v>
      </x:c>
      <x:c r="M1720" s="267" t="n">
        <x:f>I1720*TOMATO_HOURS*WEEKS*(1+TOMATO_DIM)^I1720+J1720*CARROT_HOURS*WEEKS*(1+CARROT_DIM)^J1720+K1720*MESCLUN_HOURS*WEEKS*(1+MESCLUN_DIM)^K1720</x:f>
        <x:v>701.959976728667</x:v>
      </x:c>
      <x:c r="N1720" s="267" t="n">
        <x:f>MAX(M1720-FARMER_HOURS,0)/TEMP_HOURS_PER_WORKER</x:f>
        <x:v>0</x:v>
      </x:c>
      <x:c r="O1720" s="268" t="n">
        <x:f>I1720*TOMATO_PRICE+J1720*CARROT_PRICE+K1720*MESCLUN_PRICE</x:f>
        <x:v>42728</x:v>
      </x:c>
      <x:c r="P1720" s="268" t="n">
        <x:f>I1720*TOMATO_FERTILIZER+J1720*CARROT_FERTILIZER+K1720*MESCLUN_FERTILIZER</x:f>
        <x:v>7040</x:v>
      </x:c>
      <x:c r="Q1720" s="268" t="n">
        <x:f>MIN(M1720,FARMER_HOURS)*FARMER_RATE+MAX(M1720-FARMER_HOURS,0)*TEMP_RATE</x:f>
        <x:v>24373.610303078716</x:v>
      </x:c>
      <x:c r="R1720" s="268" t="n">
        <x:f>O1720-P1720-Q1720-FIXED_COST</x:f>
        <x:v>-8685.610303078716</x:v>
      </x:c>
      <x:c r="S1720" s="139" t="str">
        <x:f>IF(AND(L1720&lt;=TOTAL_BED_CAP,N1720&lt;=TEMP_WORKER_CAP),"YES","NO")</x:f>
        <x:v>YES</x:v>
      </x:c>
      <x:c r="T1720" s="139" t="n">
        <x:f>IF(S1720="YES",R1720,-1E+99)</x:f>
        <x:v>-8685.610303078716</x:v>
      </x:c>
    </x:row>
    <x:row r="1721">
      <x:c r="A1721" s="139"/>
      <x:c r="B1721" s="139"/>
      <x:c r="C1721" s="139"/>
      <x:c r="D1721" s="139"/>
      <x:c r="E1721" s="139"/>
      <x:c r="F1721" s="139"/>
      <x:c r="G1721" s="139"/>
      <x:c r="H1721" s="139"/>
      <x:c r="I1721" s="266" t="n">
        <x:f>INT((ROW()-ROW($I$46))/((CARROT_CAP+1)*(MESCLUN_CAP+1)))</x:f>
        <x:v>2</x:v>
      </x:c>
      <x:c r="J1721" s="266" t="n">
        <x:f>MOD(INT((ROW()-ROW($I$46))/(MESCLUN_CAP+1)),CARROT_CAP+1)</x:f>
        <x:v>12</x:v>
      </x:c>
      <x:c r="K1721" s="266" t="n">
        <x:f>MOD(ROW()-ROW($I$46),MESCLUN_CAP+1)</x:f>
        <x:v>1</x:v>
      </x:c>
      <x:c r="L1721" s="266" t="n">
        <x:f>SUM(I1721:K1721)</x:f>
        <x:v>15</x:v>
      </x:c>
      <x:c r="M1721" s="267" t="n">
        <x:f>I1721*TOMATO_HOURS*WEEKS*(1+TOMATO_DIM)^I1721+J1721*CARROT_HOURS*WEEKS*(1+CARROT_DIM)^J1721+K1721*MESCLUN_HOURS*WEEKS*(1+MESCLUN_DIM)^K1721</x:f>
        <x:v>747.522476728667</x:v>
      </x:c>
      <x:c r="N1721" s="267" t="n">
        <x:f>MAX(M1721-FARMER_HOURS,0)/TEMP_HOURS_PER_WORKER</x:f>
        <x:v>0.019112831061574315</x:v>
      </x:c>
      <x:c r="O1721" s="268" t="n">
        <x:f>I1721*TOMATO_PRICE+J1721*CARROT_PRICE+K1721*MESCLUN_PRICE</x:f>
        <x:v>45428</x:v>
      </x:c>
      <x:c r="P1721" s="268" t="n">
        <x:f>I1721*TOMATO_FERTILIZER+J1721*CARROT_FERTILIZER+K1721*MESCLUN_FERTILIZER</x:f>
        <x:v>7920</x:v>
      </x:c>
      <x:c r="Q1721" s="268" t="n">
        <x:f>MIN(M1721,FARMER_HOURS)*FARMER_RATE+MAX(M1721-FARMER_HOURS,0)*TEMP_RATE</x:f>
        <x:v>25477.820776539356</x:v>
      </x:c>
      <x:c r="R1721" s="268" t="n">
        <x:f>O1721-P1721-Q1721-FIXED_COST</x:f>
        <x:v>-7969.820776539356</x:v>
      </x:c>
      <x:c r="S1721" s="139" t="str">
        <x:f>IF(AND(L1721&lt;=TOTAL_BED_CAP,N1721&lt;=TEMP_WORKER_CAP),"YES","NO")</x:f>
        <x:v>YES</x:v>
      </x:c>
      <x:c r="T1721" s="139" t="n">
        <x:f>IF(S1721="YES",R1721,-1E+99)</x:f>
        <x:v>-7969.820776539356</x:v>
      </x:c>
    </x:row>
    <x:row r="1722">
      <x:c r="A1722" s="139"/>
      <x:c r="B1722" s="139"/>
      <x:c r="C1722" s="139"/>
      <x:c r="D1722" s="139"/>
      <x:c r="E1722" s="139"/>
      <x:c r="F1722" s="139"/>
      <x:c r="G1722" s="139"/>
      <x:c r="H1722" s="139"/>
      <x:c r="I1722" s="266" t="n">
        <x:f>INT((ROW()-ROW($I$46))/((CARROT_CAP+1)*(MESCLUN_CAP+1)))</x:f>
        <x:v>2</x:v>
      </x:c>
      <x:c r="J1722" s="266" t="n">
        <x:f>MOD(INT((ROW()-ROW($I$46))/(MESCLUN_CAP+1)),CARROT_CAP+1)</x:f>
        <x:v>12</x:v>
      </x:c>
      <x:c r="K1722" s="266" t="n">
        <x:f>MOD(ROW()-ROW($I$46),MESCLUN_CAP+1)</x:f>
        <x:v>2</x:v>
      </x:c>
      <x:c r="L1722" s="266" t="n">
        <x:f>SUM(I1722:K1722)</x:f>
        <x:v>16</x:v>
      </x:c>
      <x:c r="M1722" s="267" t="n">
        <x:f>I1722*TOMATO_HOURS*WEEKS*(1+TOMATO_DIM)^I1722+J1722*CARROT_HOURS*WEEKS*(1+CARROT_DIM)^J1722+K1722*MESCLUN_HOURS*WEEKS*(1+MESCLUN_DIM)^K1722</x:f>
        <x:v>794.224039228667</x:v>
      </x:c>
      <x:c r="N1722" s="267" t="n">
        <x:f>MAX(M1722-FARMER_HOURS,0)/TEMP_HOURS_PER_WORKER</x:f>
        <x:v>0.051544471686574334</x:v>
      </x:c>
      <x:c r="O1722" s="268" t="n">
        <x:f>I1722*TOMATO_PRICE+J1722*CARROT_PRICE+K1722*MESCLUN_PRICE</x:f>
        <x:v>48128</x:v>
      </x:c>
      <x:c r="P1722" s="268" t="n">
        <x:f>I1722*TOMATO_FERTILIZER+J1722*CARROT_FERTILIZER+K1722*MESCLUN_FERTILIZER</x:f>
        <x:v>8800</x:v>
      </x:c>
      <x:c r="Q1722" s="268" t="n">
        <x:f>MIN(M1722,FARMER_HOURS)*FARMER_RATE+MAX(M1722-FARMER_HOURS,0)*TEMP_RATE</x:f>
        <x:v>26288.61179216436</x:v>
      </x:c>
      <x:c r="R1722" s="268" t="n">
        <x:f>O1722-P1722-Q1722-FIXED_COST</x:f>
        <x:v>-6960.61179216436</x:v>
      </x:c>
      <x:c r="S1722" s="139" t="str">
        <x:f>IF(AND(L1722&lt;=TOTAL_BED_CAP,N1722&lt;=TEMP_WORKER_CAP),"YES","NO")</x:f>
        <x:v>YES</x:v>
      </x:c>
      <x:c r="T1722" s="139" t="n">
        <x:f>IF(S1722="YES",R1722,-1E+99)</x:f>
        <x:v>-6960.61179216436</x:v>
      </x:c>
    </x:row>
    <x:row r="1723">
      <x:c r="A1723" s="139"/>
      <x:c r="B1723" s="139"/>
      <x:c r="C1723" s="139"/>
      <x:c r="D1723" s="139"/>
      <x:c r="E1723" s="139"/>
      <x:c r="F1723" s="139"/>
      <x:c r="G1723" s="139"/>
      <x:c r="H1723" s="139"/>
      <x:c r="I1723" s="266" t="n">
        <x:f>INT((ROW()-ROW($I$46))/((CARROT_CAP+1)*(MESCLUN_CAP+1)))</x:f>
        <x:v>2</x:v>
      </x:c>
      <x:c r="J1723" s="266" t="n">
        <x:f>MOD(INT((ROW()-ROW($I$46))/(MESCLUN_CAP+1)),CARROT_CAP+1)</x:f>
        <x:v>12</x:v>
      </x:c>
      <x:c r="K1723" s="266" t="n">
        <x:f>MOD(ROW()-ROW($I$46),MESCLUN_CAP+1)</x:f>
        <x:v>3</x:v>
      </x:c>
      <x:c r="L1723" s="266" t="n">
        <x:f>SUM(I1723:K1723)</x:f>
        <x:v>17</x:v>
      </x:c>
      <x:c r="M1723" s="267" t="n">
        <x:f>I1723*TOMATO_HOURS*WEEKS*(1+TOMATO_DIM)^I1723+J1723*CARROT_HOURS*WEEKS*(1+CARROT_DIM)^J1723+K1723*MESCLUN_HOURS*WEEKS*(1+MESCLUN_DIM)^K1723</x:f>
        <x:v>842.086021650542</x:v>
      </x:c>
      <x:c r="N1723" s="267" t="n">
        <x:f>MAX(M1723-FARMER_HOURS,0)/TEMP_HOURS_PER_WORKER</x:f>
        <x:v>0.08478195947954303</x:v>
      </x:c>
      <x:c r="O1723" s="268" t="n">
        <x:f>I1723*TOMATO_PRICE+J1723*CARROT_PRICE+K1723*MESCLUN_PRICE</x:f>
        <x:v>50828</x:v>
      </x:c>
      <x:c r="P1723" s="268" t="n">
        <x:f>I1723*TOMATO_FERTILIZER+J1723*CARROT_FERTILIZER+K1723*MESCLUN_FERTILIZER</x:f>
        <x:v>9680</x:v>
      </x:c>
      <x:c r="Q1723" s="268" t="n">
        <x:f>MIN(M1723,FARMER_HOURS)*FARMER_RATE+MAX(M1723-FARMER_HOURS,0)*TEMP_RATE</x:f>
        <x:v>27119.548986988575</x:v>
      </x:c>
      <x:c r="R1723" s="268" t="n">
        <x:f>O1723-P1723-Q1723-FIXED_COST</x:f>
        <x:v>-5971.548986988575</x:v>
      </x:c>
      <x:c r="S1723" s="139" t="str">
        <x:f>IF(AND(L1723&lt;=TOTAL_BED_CAP,N1723&lt;=TEMP_WORKER_CAP),"YES","NO")</x:f>
        <x:v>YES</x:v>
      </x:c>
      <x:c r="T1723" s="139" t="n">
        <x:f>IF(S1723="YES",R1723,-1E+99)</x:f>
        <x:v>-5971.548986988575</x:v>
      </x:c>
    </x:row>
    <x:row r="1724">
      <x:c r="A1724" s="139"/>
      <x:c r="B1724" s="139"/>
      <x:c r="C1724" s="139"/>
      <x:c r="D1724" s="139"/>
      <x:c r="E1724" s="139"/>
      <x:c r="F1724" s="139"/>
      <x:c r="G1724" s="139"/>
      <x:c r="H1724" s="139"/>
      <x:c r="I1724" s="266" t="n">
        <x:f>INT((ROW()-ROW($I$46))/((CARROT_CAP+1)*(MESCLUN_CAP+1)))</x:f>
        <x:v>2</x:v>
      </x:c>
      <x:c r="J1724" s="266" t="n">
        <x:f>MOD(INT((ROW()-ROW($I$46))/(MESCLUN_CAP+1)),CARROT_CAP+1)</x:f>
        <x:v>12</x:v>
      </x:c>
      <x:c r="K1724" s="266" t="n">
        <x:f>MOD(ROW()-ROW($I$46),MESCLUN_CAP+1)</x:f>
        <x:v>4</x:v>
      </x:c>
      <x:c r="L1724" s="266" t="n">
        <x:f>SUM(I1724:K1724)</x:f>
        <x:v>18</x:v>
      </x:c>
      <x:c r="M1724" s="267" t="n">
        <x:f>I1724*TOMATO_HOURS*WEEKS*(1+TOMATO_DIM)^I1724+J1724*CARROT_HOURS*WEEKS*(1+CARROT_DIM)^J1724+K1724*MESCLUN_HOURS*WEEKS*(1+MESCLUN_DIM)^K1724</x:f>
        <x:v>891.1301373731982</x:v>
      </x:c>
      <x:c r="N1724" s="267" t="n">
        <x:f>MAX(M1724-FARMER_HOURS,0)/TEMP_HOURS_PER_WORKER</x:f>
        <x:v>0.11884037317583207</x:v>
      </x:c>
      <x:c r="O1724" s="268" t="n">
        <x:f>I1724*TOMATO_PRICE+J1724*CARROT_PRICE+K1724*MESCLUN_PRICE</x:f>
        <x:v>53528</x:v>
      </x:c>
      <x:c r="P1724" s="268" t="n">
        <x:f>I1724*TOMATO_FERTILIZER+J1724*CARROT_FERTILIZER+K1724*MESCLUN_FERTILIZER</x:f>
        <x:v>10560</x:v>
      </x:c>
      <x:c r="Q1724" s="268" t="n">
        <x:f>MIN(M1724,FARMER_HOURS)*FARMER_RATE+MAX(M1724-FARMER_HOURS,0)*TEMP_RATE</x:f>
        <x:v>27971.0093293958</x:v>
      </x:c>
      <x:c r="R1724" s="268" t="n">
        <x:f>O1724-P1724-Q1724-FIXED_COST</x:f>
        <x:v>-5003.009329395802</x:v>
      </x:c>
      <x:c r="S1724" s="139" t="str">
        <x:f>IF(AND(L1724&lt;=TOTAL_BED_CAP,N1724&lt;=TEMP_WORKER_CAP),"YES","NO")</x:f>
        <x:v>YES</x:v>
      </x:c>
      <x:c r="T1724" s="139" t="n">
        <x:f>IF(S1724="YES",R1724,-1E+99)</x:f>
        <x:v>-5003.009329395802</x:v>
      </x:c>
    </x:row>
    <x:row r="1725">
      <x:c r="A1725" s="139"/>
      <x:c r="B1725" s="139"/>
      <x:c r="C1725" s="139"/>
      <x:c r="D1725" s="139"/>
      <x:c r="E1725" s="139"/>
      <x:c r="F1725" s="139"/>
      <x:c r="G1725" s="139"/>
      <x:c r="H1725" s="139"/>
      <x:c r="I1725" s="266" t="n">
        <x:f>INT((ROW()-ROW($I$46))/((CARROT_CAP+1)*(MESCLUN_CAP+1)))</x:f>
        <x:v>2</x:v>
      </x:c>
      <x:c r="J1725" s="266" t="n">
        <x:f>MOD(INT((ROW()-ROW($I$46))/(MESCLUN_CAP+1)),CARROT_CAP+1)</x:f>
        <x:v>12</x:v>
      </x:c>
      <x:c r="K1725" s="266" t="n">
        <x:f>MOD(ROW()-ROW($I$46),MESCLUN_CAP+1)</x:f>
        <x:v>5</x:v>
      </x:c>
      <x:c r="L1725" s="266" t="n">
        <x:f>SUM(I1725:K1725)</x:f>
        <x:v>19</x:v>
      </x:c>
      <x:c r="M1725" s="267" t="n">
        <x:f>I1725*TOMATO_HOURS*WEEKS*(1+TOMATO_DIM)^I1725+J1725*CARROT_HOURS*WEEKS*(1+CARROT_DIM)^J1725+K1725*MESCLUN_HOURS*WEEKS*(1+MESCLUN_DIM)^K1725</x:f>
        <x:v>941.3784612944019</x:v>
      </x:c>
      <x:c r="N1725" s="267" t="n">
        <x:f>MAX(M1725-FARMER_HOURS,0)/TEMP_HOURS_PER_WORKER</x:f>
        <x:v>0.15373504256555684</x:v>
      </x:c>
      <x:c r="O1725" s="268" t="n">
        <x:f>I1725*TOMATO_PRICE+J1725*CARROT_PRICE+K1725*MESCLUN_PRICE</x:f>
        <x:v>56228</x:v>
      </x:c>
      <x:c r="P1725" s="268" t="n">
        <x:f>I1725*TOMATO_FERTILIZER+J1725*CARROT_FERTILIZER+K1725*MESCLUN_FERTILIZER</x:f>
        <x:v>11440</x:v>
      </x:c>
      <x:c r="Q1725" s="268" t="n">
        <x:f>MIN(M1725,FARMER_HOURS)*FARMER_RATE+MAX(M1725-FARMER_HOURS,0)*TEMP_RATE</x:f>
        <x:v>28843.37606413892</x:v>
      </x:c>
      <x:c r="R1725" s="268" t="n">
        <x:f>O1725-P1725-Q1725-FIXED_COST</x:f>
        <x:v>-4055.37606413892</x:v>
      </x:c>
      <x:c r="S1725" s="139" t="str">
        <x:f>IF(AND(L1725&lt;=TOTAL_BED_CAP,N1725&lt;=TEMP_WORKER_CAP),"YES","NO")</x:f>
        <x:v>YES</x:v>
      </x:c>
      <x:c r="T1725" s="139" t="n">
        <x:f>IF(S1725="YES",R1725,-1E+99)</x:f>
        <x:v>-4055.37606413892</x:v>
      </x:c>
    </x:row>
    <x:row r="1726">
      <x:c r="A1726" s="139"/>
      <x:c r="B1726" s="139"/>
      <x:c r="C1726" s="139"/>
      <x:c r="D1726" s="139"/>
      <x:c r="E1726" s="139"/>
      <x:c r="F1726" s="139"/>
      <x:c r="G1726" s="139"/>
      <x:c r="H1726" s="139"/>
      <x:c r="I1726" s="266" t="n">
        <x:f>INT((ROW()-ROW($I$46))/((CARROT_CAP+1)*(MESCLUN_CAP+1)))</x:f>
        <x:v>2</x:v>
      </x:c>
      <x:c r="J1726" s="266" t="n">
        <x:f>MOD(INT((ROW()-ROW($I$46))/(MESCLUN_CAP+1)),CARROT_CAP+1)</x:f>
        <x:v>12</x:v>
      </x:c>
      <x:c r="K1726" s="266" t="n">
        <x:f>MOD(ROW()-ROW($I$46),MESCLUN_CAP+1)</x:f>
        <x:v>6</x:v>
      </x:c>
      <x:c r="L1726" s="266" t="n">
        <x:f>SUM(I1726:K1726)</x:f>
        <x:v>20</x:v>
      </x:c>
      <x:c r="M1726" s="267" t="n">
        <x:f>I1726*TOMATO_HOURS*WEEKS*(1+TOMATO_DIM)^I1726+J1726*CARROT_HOURS*WEEKS*(1+CARROT_DIM)^J1726+K1726*MESCLUN_HOURS*WEEKS*(1+MESCLUN_DIM)^K1726</x:f>
        <x:v>992.8534354760347</x:v>
      </x:c>
      <x:c r="N1726" s="267" t="n">
        <x:f>MAX(M1726-FARMER_HOURS,0)/TEMP_HOURS_PER_WORKER</x:f>
        <x:v>0.189481552413913</x:v>
      </x:c>
      <x:c r="O1726" s="268" t="n">
        <x:f>I1726*TOMATO_PRICE+J1726*CARROT_PRICE+K1726*MESCLUN_PRICE</x:f>
        <x:v>58928</x:v>
      </x:c>
      <x:c r="P1726" s="268" t="n">
        <x:f>I1726*TOMATO_FERTILIZER+J1726*CARROT_FERTILIZER+K1726*MESCLUN_FERTILIZER</x:f>
        <x:v>12320</x:v>
      </x:c>
      <x:c r="Q1726" s="268" t="n">
        <x:f>MIN(M1726,FARMER_HOURS)*FARMER_RATE+MAX(M1726-FARMER_HOURS,0)*TEMP_RATE</x:f>
        <x:v>29737.038810347825</x:v>
      </x:c>
      <x:c r="R1726" s="268" t="n">
        <x:f>O1726-P1726-Q1726-FIXED_COST</x:f>
        <x:v>-3129.0388103478253</x:v>
      </x:c>
      <x:c r="S1726" s="139" t="str">
        <x:f>IF(AND(L1726&lt;=TOTAL_BED_CAP,N1726&lt;=TEMP_WORKER_CAP),"YES","NO")</x:f>
        <x:v>YES</x:v>
      </x:c>
      <x:c r="T1726" s="139" t="n">
        <x:f>IF(S1726="YES",R1726,-1E+99)</x:f>
        <x:v>-3129.0388103478253</x:v>
      </x:c>
    </x:row>
    <x:row r="1727">
      <x:c r="A1727" s="139"/>
      <x:c r="B1727" s="139"/>
      <x:c r="C1727" s="139"/>
      <x:c r="D1727" s="139"/>
      <x:c r="E1727" s="139"/>
      <x:c r="F1727" s="139"/>
      <x:c r="G1727" s="139"/>
      <x:c r="H1727" s="139"/>
      <x:c r="I1727" s="266" t="n">
        <x:f>INT((ROW()-ROW($I$46))/((CARROT_CAP+1)*(MESCLUN_CAP+1)))</x:f>
        <x:v>2</x:v>
      </x:c>
      <x:c r="J1727" s="266" t="n">
        <x:f>MOD(INT((ROW()-ROW($I$46))/(MESCLUN_CAP+1)),CARROT_CAP+1)</x:f>
        <x:v>12</x:v>
      </x:c>
      <x:c r="K1727" s="266" t="n">
        <x:f>MOD(ROW()-ROW($I$46),MESCLUN_CAP+1)</x:f>
        <x:v>7</x:v>
      </x:c>
      <x:c r="L1727" s="266" t="n">
        <x:f>SUM(I1727:K1727)</x:f>
        <x:v>21</x:v>
      </x:c>
      <x:c r="M1727" s="267" t="n">
        <x:f>I1727*TOMATO_HOURS*WEEKS*(1+TOMATO_DIM)^I1727+J1727*CARROT_HOURS*WEEKS*(1+CARROT_DIM)^J1727+K1727*MESCLUN_HOURS*WEEKS*(1+MESCLUN_DIM)^K1727</x:f>
        <x:v>1045.5778748739951</x:v>
      </x:c>
      <x:c r="N1727" s="267" t="n">
        <x:f>MAX(M1727-FARMER_HOURS,0)/TEMP_HOURS_PER_WORKER</x:f>
        <x:v>0.22609574644027441</x:v>
      </x:c>
      <x:c r="O1727" s="268" t="n">
        <x:f>I1727*TOMATO_PRICE+J1727*CARROT_PRICE+K1727*MESCLUN_PRICE</x:f>
        <x:v>61628</x:v>
      </x:c>
      <x:c r="P1727" s="268" t="n">
        <x:f>I1727*TOMATO_FERTILIZER+J1727*CARROT_FERTILIZER+K1727*MESCLUN_FERTILIZER</x:f>
        <x:v>13200</x:v>
      </x:c>
      <x:c r="Q1727" s="268" t="n">
        <x:f>MIN(M1727,FARMER_HOURS)*FARMER_RATE+MAX(M1727-FARMER_HOURS,0)*TEMP_RATE</x:f>
        <x:v>30652.39366100686</x:v>
      </x:c>
      <x:c r="R1727" s="268" t="n">
        <x:f>O1727-P1727-Q1727-FIXED_COST</x:f>
        <x:v>-2224.3936610068595</x:v>
      </x:c>
      <x:c r="S1727" s="139" t="str">
        <x:f>IF(AND(L1727&lt;=TOTAL_BED_CAP,N1727&lt;=TEMP_WORKER_CAP),"YES","NO")</x:f>
        <x:v>YES</x:v>
      </x:c>
      <x:c r="T1727" s="139" t="n">
        <x:f>IF(S1727="YES",R1727,-1E+99)</x:f>
        <x:v>-2224.3936610068595</x:v>
      </x:c>
    </x:row>
    <x:row r="1728">
      <x:c r="A1728" s="139"/>
      <x:c r="B1728" s="139"/>
      <x:c r="C1728" s="139"/>
      <x:c r="D1728" s="139"/>
      <x:c r="E1728" s="139"/>
      <x:c r="F1728" s="139"/>
      <x:c r="G1728" s="139"/>
      <x:c r="H1728" s="139"/>
      <x:c r="I1728" s="266" t="n">
        <x:f>INT((ROW()-ROW($I$46))/((CARROT_CAP+1)*(MESCLUN_CAP+1)))</x:f>
        <x:v>2</x:v>
      </x:c>
      <x:c r="J1728" s="266" t="n">
        <x:f>MOD(INT((ROW()-ROW($I$46))/(MESCLUN_CAP+1)),CARROT_CAP+1)</x:f>
        <x:v>12</x:v>
      </x:c>
      <x:c r="K1728" s="266" t="n">
        <x:f>MOD(ROW()-ROW($I$46),MESCLUN_CAP+1)</x:f>
        <x:v>8</x:v>
      </x:c>
      <x:c r="L1728" s="266" t="n">
        <x:f>SUM(I1728:K1728)</x:f>
        <x:v>22</x:v>
      </x:c>
      <x:c r="M1728" s="267" t="n">
        <x:f>I1728*TOMATO_HOURS*WEEKS*(1+TOMATO_DIM)^I1728+J1728*CARROT_HOURS*WEEKS*(1+CARROT_DIM)^J1728+K1728*MESCLUN_HOURS*WEEKS*(1+MESCLUN_DIM)^K1728</x:f>
        <x:v>1099.5749731539754</x:v>
      </x:c>
      <x:c r="N1728" s="267" t="n">
        <x:f>MAX(M1728-FARMER_HOURS,0)/TEMP_HOURS_PER_WORKER</x:f>
        <x:v>0.2635937313569274</x:v>
      </x:c>
      <x:c r="O1728" s="268" t="n">
        <x:f>I1728*TOMATO_PRICE+J1728*CARROT_PRICE+K1728*MESCLUN_PRICE</x:f>
        <x:v>64328</x:v>
      </x:c>
      <x:c r="P1728" s="268" t="n">
        <x:f>I1728*TOMATO_FERTILIZER+J1728*CARROT_FERTILIZER+K1728*MESCLUN_FERTILIZER</x:f>
        <x:v>14080</x:v>
      </x:c>
      <x:c r="Q1728" s="268" t="n">
        <x:f>MIN(M1728,FARMER_HOURS)*FARMER_RATE+MAX(M1728-FARMER_HOURS,0)*TEMP_RATE</x:f>
        <x:v>31589.843283923183</x:v>
      </x:c>
      <x:c r="R1728" s="268" t="n">
        <x:f>O1728-P1728-Q1728-FIXED_COST</x:f>
        <x:v>-1341.8432839231828</x:v>
      </x:c>
      <x:c r="S1728" s="139" t="str">
        <x:f>IF(AND(L1728&lt;=TOTAL_BED_CAP,N1728&lt;=TEMP_WORKER_CAP),"YES","NO")</x:f>
        <x:v>YES</x:v>
      </x:c>
      <x:c r="T1728" s="139" t="n">
        <x:f>IF(S1728="YES",R1728,-1E+99)</x:f>
        <x:v>-1341.8432839231828</x:v>
      </x:c>
    </x:row>
    <x:row r="1729">
      <x:c r="A1729" s="139"/>
      <x:c r="B1729" s="139"/>
      <x:c r="C1729" s="139"/>
      <x:c r="D1729" s="139"/>
      <x:c r="E1729" s="139"/>
      <x:c r="F1729" s="139"/>
      <x:c r="G1729" s="139"/>
      <x:c r="H1729" s="139"/>
      <x:c r="I1729" s="266" t="n">
        <x:f>INT((ROW()-ROW($I$46))/((CARROT_CAP+1)*(MESCLUN_CAP+1)))</x:f>
        <x:v>2</x:v>
      </x:c>
      <x:c r="J1729" s="266" t="n">
        <x:f>MOD(INT((ROW()-ROW($I$46))/(MESCLUN_CAP+1)),CARROT_CAP+1)</x:f>
        <x:v>12</x:v>
      </x:c>
      <x:c r="K1729" s="266" t="n">
        <x:f>MOD(ROW()-ROW($I$46),MESCLUN_CAP+1)</x:f>
        <x:v>9</x:v>
      </x:c>
      <x:c r="L1729" s="266" t="n">
        <x:f>SUM(I1729:K1729)</x:f>
        <x:v>23</x:v>
      </x:c>
      <x:c r="M1729" s="267" t="n">
        <x:f>I1729*TOMATO_HOURS*WEEKS*(1+TOMATO_DIM)^I1729+J1729*CARROT_HOURS*WEEKS*(1+CARROT_DIM)^J1729+K1729*MESCLUN_HOURS*WEEKS*(1+MESCLUN_DIM)^K1729</x:f>
        <x:v>1154.8683085943699</x:v>
      </x:c>
      <x:c r="N1729" s="267" t="n">
        <x:f>MAX(M1729-FARMER_HOURS,0)/TEMP_HOURS_PER_WORKER</x:f>
        <x:v>0.3019918809683124</x:v>
      </x:c>
      <x:c r="O1729" s="268" t="n">
        <x:f>I1729*TOMATO_PRICE+J1729*CARROT_PRICE+K1729*MESCLUN_PRICE</x:f>
        <x:v>67028</x:v>
      </x:c>
      <x:c r="P1729" s="268" t="n">
        <x:f>I1729*TOMATO_FERTILIZER+J1729*CARROT_FERTILIZER+K1729*MESCLUN_FERTILIZER</x:f>
        <x:v>14960</x:v>
      </x:c>
      <x:c r="Q1729" s="268" t="n">
        <x:f>MIN(M1729,FARMER_HOURS)*FARMER_RATE+MAX(M1729-FARMER_HOURS,0)*TEMP_RATE</x:f>
        <x:v>32549.797024207808</x:v>
      </x:c>
      <x:c r="R1729" s="268" t="n">
        <x:f>O1729-P1729-Q1729-FIXED_COST</x:f>
        <x:v>-481.79702420780814</x:v>
      </x:c>
      <x:c r="S1729" s="139" t="str">
        <x:f>IF(AND(L1729&lt;=TOTAL_BED_CAP,N1729&lt;=TEMP_WORKER_CAP),"YES","NO")</x:f>
        <x:v>YES</x:v>
      </x:c>
      <x:c r="T1729" s="139" t="n">
        <x:f>IF(S1729="YES",R1729,-1E+99)</x:f>
        <x:v>-481.79702420780814</x:v>
      </x:c>
    </x:row>
    <x:row r="1730">
      <x:c r="A1730" s="139"/>
      <x:c r="B1730" s="139"/>
      <x:c r="C1730" s="139"/>
      <x:c r="D1730" s="139"/>
      <x:c r="E1730" s="139"/>
      <x:c r="F1730" s="139"/>
      <x:c r="G1730" s="139"/>
      <x:c r="H1730" s="139"/>
      <x:c r="I1730" s="266" t="n">
        <x:f>INT((ROW()-ROW($I$46))/((CARROT_CAP+1)*(MESCLUN_CAP+1)))</x:f>
        <x:v>2</x:v>
      </x:c>
      <x:c r="J1730" s="266" t="n">
        <x:f>MOD(INT((ROW()-ROW($I$46))/(MESCLUN_CAP+1)),CARROT_CAP+1)</x:f>
        <x:v>12</x:v>
      </x:c>
      <x:c r="K1730" s="266" t="n">
        <x:f>MOD(ROW()-ROW($I$46),MESCLUN_CAP+1)</x:f>
        <x:v>10</x:v>
      </x:c>
      <x:c r="L1730" s="266" t="n">
        <x:f>SUM(I1730:K1730)</x:f>
        <x:v>24</x:v>
      </x:c>
      <x:c r="M1730" s="267" t="n">
        <x:f>I1730*TOMATO_HOURS*WEEKS*(1+TOMATO_DIM)^I1730+J1730*CARROT_HOURS*WEEKS*(1+CARROT_DIM)^J1730+K1730*MESCLUN_HOURS*WEEKS*(1+MESCLUN_DIM)^K1730</x:f>
        <x:v>1211.4818500775825</x:v>
      </x:c>
      <x:c r="N1730" s="267" t="n">
        <x:f>MAX(M1730-FARMER_HOURS,0)/TEMP_HOURS_PER_WORKER</x:f>
        <x:v>0.34130684033165454</x:v>
      </x:c>
      <x:c r="O1730" s="268" t="n">
        <x:f>I1730*TOMATO_PRICE+J1730*CARROT_PRICE+K1730*MESCLUN_PRICE</x:f>
        <x:v>69728</x:v>
      </x:c>
      <x:c r="P1730" s="268" t="n">
        <x:f>I1730*TOMATO_FERTILIZER+J1730*CARROT_FERTILIZER+K1730*MESCLUN_FERTILIZER</x:f>
        <x:v>15840</x:v>
      </x:c>
      <x:c r="Q1730" s="268" t="n">
        <x:f>MIN(M1730,FARMER_HOURS)*FARMER_RATE+MAX(M1730-FARMER_HOURS,0)*TEMP_RATE</x:f>
        <x:v>33532.67100829136</x:v>
      </x:c>
      <x:c r="R1730" s="268" t="n">
        <x:f>O1730-P1730-Q1730-FIXED_COST</x:f>
        <x:v>355.32899170863675</x:v>
      </x:c>
      <x:c r="S1730" s="139" t="str">
        <x:f>IF(AND(L1730&lt;=TOTAL_BED_CAP,N1730&lt;=TEMP_WORKER_CAP),"YES","NO")</x:f>
        <x:v>YES</x:v>
      </x:c>
      <x:c r="T1730" s="139" t="n">
        <x:f>IF(S1730="YES",R1730,-1E+99)</x:f>
        <x:v>355.32899170863675</x:v>
      </x:c>
    </x:row>
    <x:row r="1731">
      <x:c r="A1731" s="139"/>
      <x:c r="B1731" s="139"/>
      <x:c r="C1731" s="139"/>
      <x:c r="D1731" s="139"/>
      <x:c r="E1731" s="139"/>
      <x:c r="F1731" s="139"/>
      <x:c r="G1731" s="139"/>
      <x:c r="H1731" s="139"/>
      <x:c r="I1731" s="266" t="n">
        <x:f>INT((ROW()-ROW($I$46))/((CARROT_CAP+1)*(MESCLUN_CAP+1)))</x:f>
        <x:v>2</x:v>
      </x:c>
      <x:c r="J1731" s="266" t="n">
        <x:f>MOD(INT((ROW()-ROW($I$46))/(MESCLUN_CAP+1)),CARROT_CAP+1)</x:f>
        <x:v>12</x:v>
      </x:c>
      <x:c r="K1731" s="266" t="n">
        <x:f>MOD(ROW()-ROW($I$46),MESCLUN_CAP+1)</x:f>
        <x:v>11</x:v>
      </x:c>
      <x:c r="L1731" s="266" t="n">
        <x:f>SUM(I1731:K1731)</x:f>
        <x:v>25</x:v>
      </x:c>
      <x:c r="M1731" s="267" t="n">
        <x:f>I1731*TOMATO_HOURS*WEEKS*(1+TOMATO_DIM)^I1731+J1731*CARROT_HOURS*WEEKS*(1+CARROT_DIM)^J1731+K1731*MESCLUN_HOURS*WEEKS*(1+MESCLUN_DIM)^K1731</x:f>
        <x:v>1269.4399631710216</x:v>
      </x:c>
      <x:c r="N1731" s="267" t="n">
        <x:f>MAX(M1731-FARMER_HOURS,0)/TEMP_HOURS_PER_WORKER</x:f>
        <x:v>0.38155552997987613</x:v>
      </x:c>
      <x:c r="O1731" s="268" t="n">
        <x:f>I1731*TOMATO_PRICE+J1731*CARROT_PRICE+K1731*MESCLUN_PRICE</x:f>
        <x:v>72428</x:v>
      </x:c>
      <x:c r="P1731" s="268" t="n">
        <x:f>I1731*TOMATO_FERTILIZER+J1731*CARROT_FERTILIZER+K1731*MESCLUN_FERTILIZER</x:f>
        <x:v>16720</x:v>
      </x:c>
      <x:c r="Q1731" s="268" t="n">
        <x:f>MIN(M1731,FARMER_HOURS)*FARMER_RATE+MAX(M1731-FARMER_HOURS,0)*TEMP_RATE</x:f>
        <x:v>34538.8882494969</x:v>
      </x:c>
      <x:c r="R1731" s="268" t="n">
        <x:f>O1731-P1731-Q1731-FIXED_COST</x:f>
        <x:v>1169.1117505030998</x:v>
      </x:c>
      <x:c r="S1731" s="139" t="str">
        <x:f>IF(AND(L1731&lt;=TOTAL_BED_CAP,N1731&lt;=TEMP_WORKER_CAP),"YES","NO")</x:f>
        <x:v>YES</x:v>
      </x:c>
      <x:c r="T1731" s="139" t="n">
        <x:f>IF(S1731="YES",R1731,-1E+99)</x:f>
        <x:v>1169.1117505030998</x:v>
      </x:c>
    </x:row>
    <x:row r="1732">
      <x:c r="A1732" s="139"/>
      <x:c r="B1732" s="139"/>
      <x:c r="C1732" s="139"/>
      <x:c r="D1732" s="139"/>
      <x:c r="E1732" s="139"/>
      <x:c r="F1732" s="139"/>
      <x:c r="G1732" s="139"/>
      <x:c r="H1732" s="139"/>
      <x:c r="I1732" s="266" t="n">
        <x:f>INT((ROW()-ROW($I$46))/((CARROT_CAP+1)*(MESCLUN_CAP+1)))</x:f>
        <x:v>2</x:v>
      </x:c>
      <x:c r="J1732" s="266" t="n">
        <x:f>MOD(INT((ROW()-ROW($I$46))/(MESCLUN_CAP+1)),CARROT_CAP+1)</x:f>
        <x:v>12</x:v>
      </x:c>
      <x:c r="K1732" s="266" t="n">
        <x:f>MOD(ROW()-ROW($I$46),MESCLUN_CAP+1)</x:f>
        <x:v>12</x:v>
      </x:c>
      <x:c r="L1732" s="266" t="n">
        <x:f>SUM(I1732:K1732)</x:f>
        <x:v>26</x:v>
      </x:c>
      <x:c r="M1732" s="267" t="n">
        <x:f>I1732*TOMATO_HOURS*WEEKS*(1+TOMATO_DIM)^I1732+J1732*CARROT_HOURS*WEEKS*(1+CARROT_DIM)^J1732+K1732*MESCLUN_HOURS*WEEKS*(1+MESCLUN_DIM)^K1732</x:f>
        <x:v>1328.767416299086</x:v>
      </x:c>
      <x:c r="N1732" s="267" t="n">
        <x:f>MAX(M1732-FARMER_HOURS,0)/TEMP_HOURS_PER_WORKER</x:f>
        <x:v>0.42275515020769866</x:v>
      </x:c>
      <x:c r="O1732" s="268" t="n">
        <x:f>I1732*TOMATO_PRICE+J1732*CARROT_PRICE+K1732*MESCLUN_PRICE</x:f>
        <x:v>75128</x:v>
      </x:c>
      <x:c r="P1732" s="268" t="n">
        <x:f>I1732*TOMATO_FERTILIZER+J1732*CARROT_FERTILIZER+K1732*MESCLUN_FERTILIZER</x:f>
        <x:v>17600</x:v>
      </x:c>
      <x:c r="Q1732" s="268" t="n">
        <x:f>MIN(M1732,FARMER_HOURS)*FARMER_RATE+MAX(M1732-FARMER_HOURS,0)*TEMP_RATE</x:f>
        <x:v>35568.87875519247</x:v>
      </x:c>
      <x:c r="R1732" s="268" t="n">
        <x:f>O1732-P1732-Q1732-FIXED_COST</x:f>
        <x:v>1959.1212448075312</x:v>
      </x:c>
      <x:c r="S1732" s="139" t="str">
        <x:f>IF(AND(L1732&lt;=TOTAL_BED_CAP,N1732&lt;=TEMP_WORKER_CAP),"YES","NO")</x:f>
        <x:v>YES</x:v>
      </x:c>
      <x:c r="T1732" s="139" t="n">
        <x:f>IF(S1732="YES",R1732,-1E+99)</x:f>
        <x:v>1959.1212448075312</x:v>
      </x:c>
    </x:row>
    <x:row r="1733">
      <x:c r="A1733" s="139"/>
      <x:c r="B1733" s="139"/>
      <x:c r="C1733" s="139"/>
      <x:c r="D1733" s="139"/>
      <x:c r="E1733" s="139"/>
      <x:c r="F1733" s="139"/>
      <x:c r="G1733" s="139"/>
      <x:c r="H1733" s="139"/>
      <x:c r="I1733" s="266" t="n">
        <x:f>INT((ROW()-ROW($I$46))/((CARROT_CAP+1)*(MESCLUN_CAP+1)))</x:f>
        <x:v>2</x:v>
      </x:c>
      <x:c r="J1733" s="266" t="n">
        <x:f>MOD(INT((ROW()-ROW($I$46))/(MESCLUN_CAP+1)),CARROT_CAP+1)</x:f>
        <x:v>12</x:v>
      </x:c>
      <x:c r="K1733" s="266" t="n">
        <x:f>MOD(ROW()-ROW($I$46),MESCLUN_CAP+1)</x:f>
        <x:v>13</x:v>
      </x:c>
      <x:c r="L1733" s="266" t="n">
        <x:f>SUM(I1733:K1733)</x:f>
        <x:v>27</x:v>
      </x:c>
      <x:c r="M1733" s="267" t="n">
        <x:f>I1733*TOMATO_HOURS*WEEKS*(1+TOMATO_DIM)^I1733+J1733*CARROT_HOURS*WEEKS*(1+CARROT_DIM)^J1733+K1733*MESCLUN_HOURS*WEEKS*(1+MESCLUN_DIM)^K1733</x:f>
        <x:v>1389.4893870074702</x:v>
      </x:c>
      <x:c r="N1733" s="267" t="n">
        <x:f>MAX(M1733-FARMER_HOURS,0)/TEMP_HOURS_PER_WORKER</x:f>
        <x:v>0.4649231854218543</x:v>
      </x:c>
      <x:c r="O1733" s="268" t="n">
        <x:f>I1733*TOMATO_PRICE+J1733*CARROT_PRICE+K1733*MESCLUN_PRICE</x:f>
        <x:v>77828</x:v>
      </x:c>
      <x:c r="P1733" s="268" t="n">
        <x:f>I1733*TOMATO_FERTILIZER+J1733*CARROT_FERTILIZER+K1733*MESCLUN_FERTILIZER</x:f>
        <x:v>18480</x:v>
      </x:c>
      <x:c r="Q1733" s="268" t="n">
        <x:f>MIN(M1733,FARMER_HOURS)*FARMER_RATE+MAX(M1733-FARMER_HOURS,0)*TEMP_RATE</x:f>
        <x:v>36623.07963554635</x:v>
      </x:c>
      <x:c r="R1733" s="268" t="n">
        <x:f>O1733-P1733-Q1733-FIXED_COST</x:f>
        <x:v>2724.9203644536465</x:v>
      </x:c>
      <x:c r="S1733" s="139" t="str">
        <x:f>IF(AND(L1733&lt;=TOTAL_BED_CAP,N1733&lt;=TEMP_WORKER_CAP),"YES","NO")</x:f>
        <x:v>YES</x:v>
      </x:c>
      <x:c r="T1733" s="139" t="n">
        <x:f>IF(S1733="YES",R1733,-1E+99)</x:f>
        <x:v>2724.9203644536465</x:v>
      </x:c>
    </x:row>
    <x:row r="1734">
      <x:c r="A1734" s="139"/>
      <x:c r="B1734" s="139"/>
      <x:c r="C1734" s="139"/>
      <x:c r="D1734" s="139"/>
      <x:c r="E1734" s="139"/>
      <x:c r="F1734" s="139"/>
      <x:c r="G1734" s="139"/>
      <x:c r="H1734" s="139"/>
      <x:c r="I1734" s="266" t="n">
        <x:f>INT((ROW()-ROW($I$46))/((CARROT_CAP+1)*(MESCLUN_CAP+1)))</x:f>
        <x:v>2</x:v>
      </x:c>
      <x:c r="J1734" s="266" t="n">
        <x:f>MOD(INT((ROW()-ROW($I$46))/(MESCLUN_CAP+1)),CARROT_CAP+1)</x:f>
        <x:v>12</x:v>
      </x:c>
      <x:c r="K1734" s="266" t="n">
        <x:f>MOD(ROW()-ROW($I$46),MESCLUN_CAP+1)</x:f>
        <x:v>14</x:v>
      </x:c>
      <x:c r="L1734" s="266" t="n">
        <x:f>SUM(I1734:K1734)</x:f>
        <x:v>28</x:v>
      </x:c>
      <x:c r="M1734" s="267" t="n">
        <x:f>I1734*TOMATO_HOURS*WEEKS*(1+TOMATO_DIM)^I1734+J1734*CARROT_HOURS*WEEKS*(1+CARROT_DIM)^J1734+K1734*MESCLUN_HOURS*WEEKS*(1+MESCLUN_DIM)^K1734</x:f>
        <x:v>1451.6314683211313</x:v>
      </x:c>
      <x:c r="N1734" s="267" t="n">
        <x:f>MAX(M1734-FARMER_HOURS,0)/TEMP_HOURS_PER_WORKER</x:f>
        <x:v>0.5080774085563411</x:v>
      </x:c>
      <x:c r="O1734" s="268" t="n">
        <x:f>I1734*TOMATO_PRICE+J1734*CARROT_PRICE+K1734*MESCLUN_PRICE</x:f>
        <x:v>80528</x:v>
      </x:c>
      <x:c r="P1734" s="268" t="n">
        <x:f>I1734*TOMATO_FERTILIZER+J1734*CARROT_FERTILIZER+K1734*MESCLUN_FERTILIZER</x:f>
        <x:v>19360</x:v>
      </x:c>
      <x:c r="Q1734" s="268" t="n">
        <x:f>MIN(M1734,FARMER_HOURS)*FARMER_RATE+MAX(M1734-FARMER_HOURS,0)*TEMP_RATE</x:f>
        <x:v>37701.935213908524</x:v>
      </x:c>
      <x:c r="R1734" s="268" t="n">
        <x:f>O1734-P1734-Q1734-FIXED_COST</x:f>
        <x:v>3466.064786091476</x:v>
      </x:c>
      <x:c r="S1734" s="139" t="str">
        <x:f>IF(AND(L1734&lt;=TOTAL_BED_CAP,N1734&lt;=TEMP_WORKER_CAP),"YES","NO")</x:f>
        <x:v>YES</x:v>
      </x:c>
      <x:c r="T1734" s="139" t="n">
        <x:f>IF(S1734="YES",R1734,-1E+99)</x:f>
        <x:v>3466.064786091476</x:v>
      </x:c>
    </x:row>
    <x:row r="1735">
      <x:c r="A1735" s="139"/>
      <x:c r="B1735" s="139"/>
      <x:c r="C1735" s="139"/>
      <x:c r="D1735" s="139"/>
      <x:c r="E1735" s="139"/>
      <x:c r="F1735" s="139"/>
      <x:c r="G1735" s="139"/>
      <x:c r="H1735" s="139"/>
      <x:c r="I1735" s="266" t="n">
        <x:f>INT((ROW()-ROW($I$46))/((CARROT_CAP+1)*(MESCLUN_CAP+1)))</x:f>
        <x:v>2</x:v>
      </x:c>
      <x:c r="J1735" s="266" t="n">
        <x:f>MOD(INT((ROW()-ROW($I$46))/(MESCLUN_CAP+1)),CARROT_CAP+1)</x:f>
        <x:v>12</x:v>
      </x:c>
      <x:c r="K1735" s="266" t="n">
        <x:f>MOD(ROW()-ROW($I$46),MESCLUN_CAP+1)</x:f>
        <x:v>15</x:v>
      </x:c>
      <x:c r="L1735" s="266" t="n">
        <x:f>SUM(I1735:K1735)</x:f>
        <x:v>29</x:v>
      </x:c>
      <x:c r="M1735" s="267" t="n">
        <x:f>I1735*TOMATO_HOURS*WEEKS*(1+TOMATO_DIM)^I1735+J1735*CARROT_HOURS*WEEKS*(1+CARROT_DIM)^J1735+K1735*MESCLUN_HOURS*WEEKS*(1+MESCLUN_DIM)^K1735</x:f>
        <x:v>1515.2196751972779</x:v>
      </x:c>
      <x:c r="N1735" s="267" t="n">
        <x:f>MAX(M1735-FARMER_HOURS,0)/TEMP_HOURS_PER_WORKER</x:f>
        <x:v>0.5522358855536652</x:v>
      </x:c>
      <x:c r="O1735" s="268" t="n">
        <x:f>I1735*TOMATO_PRICE+J1735*CARROT_PRICE+K1735*MESCLUN_PRICE</x:f>
        <x:v>83228</x:v>
      </x:c>
      <x:c r="P1735" s="268" t="n">
        <x:f>I1735*TOMATO_FERTILIZER+J1735*CARROT_FERTILIZER+K1735*MESCLUN_FERTILIZER</x:f>
        <x:v>20240</x:v>
      </x:c>
      <x:c r="Q1735" s="268" t="n">
        <x:f>MIN(M1735,FARMER_HOURS)*FARMER_RATE+MAX(M1735-FARMER_HOURS,0)*TEMP_RATE</x:f>
        <x:v>38805.897138841625</x:v>
      </x:c>
      <x:c r="R1735" s="268" t="n">
        <x:f>O1735-P1735-Q1735-FIXED_COST</x:f>
        <x:v>4182.102861158375</x:v>
      </x:c>
      <x:c r="S1735" s="139" t="str">
        <x:f>IF(AND(L1735&lt;=TOTAL_BED_CAP,N1735&lt;=TEMP_WORKER_CAP),"YES","NO")</x:f>
        <x:v>YES</x:v>
      </x:c>
      <x:c r="T1735" s="139" t="n">
        <x:f>IF(S1735="YES",R1735,-1E+99)</x:f>
        <x:v>4182.102861158375</x:v>
      </x:c>
    </x:row>
    <x:row r="1736">
      <x:c r="A1736" s="139"/>
      <x:c r="B1736" s="139"/>
      <x:c r="C1736" s="139"/>
      <x:c r="D1736" s="139"/>
      <x:c r="E1736" s="139"/>
      <x:c r="F1736" s="139"/>
      <x:c r="G1736" s="139"/>
      <x:c r="H1736" s="139"/>
      <x:c r="I1736" s="266" t="n">
        <x:f>INT((ROW()-ROW($I$46))/((CARROT_CAP+1)*(MESCLUN_CAP+1)))</x:f>
        <x:v>2</x:v>
      </x:c>
      <x:c r="J1736" s="266" t="n">
        <x:f>MOD(INT((ROW()-ROW($I$46))/(MESCLUN_CAP+1)),CARROT_CAP+1)</x:f>
        <x:v>12</x:v>
      </x:c>
      <x:c r="K1736" s="266" t="n">
        <x:f>MOD(ROW()-ROW($I$46),MESCLUN_CAP+1)</x:f>
        <x:v>16</x:v>
      </x:c>
      <x:c r="L1736" s="266" t="n">
        <x:f>SUM(I1736:K1736)</x:f>
        <x:v>30</x:v>
      </x:c>
      <x:c r="M1736" s="267" t="n">
        <x:f>I1736*TOMATO_HOURS*WEEKS*(1+TOMATO_DIM)^I1736+J1736*CARROT_HOURS*WEEKS*(1+CARROT_DIM)^J1736+K1736*MESCLUN_HOURS*WEEKS*(1+MESCLUN_DIM)^K1736</x:f>
        <x:v>1580.2804510747667</x:v>
      </x:c>
      <x:c r="N1736" s="267" t="n">
        <x:f>MAX(M1736-FARMER_HOURS,0)/TEMP_HOURS_PER_WORKER</x:f>
        <x:v>0.5974169799130324</x:v>
      </x:c>
      <x:c r="O1736" s="268" t="n">
        <x:f>I1736*TOMATO_PRICE+J1736*CARROT_PRICE+K1736*MESCLUN_PRICE</x:f>
        <x:v>85928</x:v>
      </x:c>
      <x:c r="P1736" s="268" t="n">
        <x:f>I1736*TOMATO_FERTILIZER+J1736*CARROT_FERTILIZER+K1736*MESCLUN_FERTILIZER</x:f>
        <x:v>21120</x:v>
      </x:c>
      <x:c r="Q1736" s="268" t="n">
        <x:f>MIN(M1736,FARMER_HOURS)*FARMER_RATE+MAX(M1736-FARMER_HOURS,0)*TEMP_RATE</x:f>
        <x:v>39935.42449782581</x:v>
      </x:c>
      <x:c r="R1736" s="268" t="n">
        <x:f>O1736-P1736-Q1736-FIXED_COST</x:f>
        <x:v>4872.575502174193</x:v>
      </x:c>
      <x:c r="S1736" s="139" t="str">
        <x:f>IF(AND(L1736&lt;=TOTAL_BED_CAP,N1736&lt;=TEMP_WORKER_CAP),"YES","NO")</x:f>
        <x:v>YES</x:v>
      </x:c>
      <x:c r="T1736" s="139" t="n">
        <x:f>IF(S1736="YES",R1736,-1E+99)</x:f>
        <x:v>4872.575502174193</x:v>
      </x:c>
    </x:row>
    <x:row r="1737">
      <x:c r="A1737" s="139"/>
      <x:c r="B1737" s="139"/>
      <x:c r="C1737" s="139"/>
      <x:c r="D1737" s="139"/>
      <x:c r="E1737" s="139"/>
      <x:c r="F1737" s="139"/>
      <x:c r="G1737" s="139"/>
      <x:c r="H1737" s="139"/>
      <x:c r="I1737" s="266" t="n">
        <x:f>INT((ROW()-ROW($I$46))/((CARROT_CAP+1)*(MESCLUN_CAP+1)))</x:f>
        <x:v>2</x:v>
      </x:c>
      <x:c r="J1737" s="266" t="n">
        <x:f>MOD(INT((ROW()-ROW($I$46))/(MESCLUN_CAP+1)),CARROT_CAP+1)</x:f>
        <x:v>12</x:v>
      </x:c>
      <x:c r="K1737" s="266" t="n">
        <x:f>MOD(ROW()-ROW($I$46),MESCLUN_CAP+1)</x:f>
        <x:v>17</x:v>
      </x:c>
      <x:c r="L1737" s="266" t="n">
        <x:f>SUM(I1737:K1737)</x:f>
        <x:v>31</x:v>
      </x:c>
      <x:c r="M1737" s="267" t="n">
        <x:f>I1737*TOMATO_HOURS*WEEKS*(1+TOMATO_DIM)^I1737+J1737*CARROT_HOURS*WEEKS*(1+CARROT_DIM)^J1737+K1737*MESCLUN_HOURS*WEEKS*(1+MESCLUN_DIM)^K1737</x:f>
        <x:v>1646.840674521307</x:v>
      </x:c>
      <x:c r="N1737" s="267" t="n">
        <x:f>MAX(M1737-FARMER_HOURS,0)/TEMP_HOURS_PER_WORKER</x:f>
        <x:v>0.6436393573064632</x:v>
      </x:c>
      <x:c r="O1737" s="268" t="n">
        <x:f>I1737*TOMATO_PRICE+J1737*CARROT_PRICE+K1737*MESCLUN_PRICE</x:f>
        <x:v>88628</x:v>
      </x:c>
      <x:c r="P1737" s="268" t="n">
        <x:f>I1737*TOMATO_FERTILIZER+J1737*CARROT_FERTILIZER+K1737*MESCLUN_FERTILIZER</x:f>
        <x:v>22000</x:v>
      </x:c>
      <x:c r="Q1737" s="268" t="n">
        <x:f>MIN(M1737,FARMER_HOURS)*FARMER_RATE+MAX(M1737-FARMER_HOURS,0)*TEMP_RATE</x:f>
        <x:v>41090.98393266158</x:v>
      </x:c>
      <x:c r="R1737" s="268" t="n">
        <x:f>O1737-P1737-Q1737-FIXED_COST</x:f>
        <x:v>5537.016067338423</x:v>
      </x:c>
      <x:c r="S1737" s="139" t="str">
        <x:f>IF(AND(L1737&lt;=TOTAL_BED_CAP,N1737&lt;=TEMP_WORKER_CAP),"YES","NO")</x:f>
        <x:v>YES</x:v>
      </x:c>
      <x:c r="T1737" s="139" t="n">
        <x:f>IF(S1737="YES",R1737,-1E+99)</x:f>
        <x:v>5537.016067338423</x:v>
      </x:c>
    </x:row>
    <x:row r="1738">
      <x:c r="A1738" s="139"/>
      <x:c r="B1738" s="139"/>
      <x:c r="C1738" s="139"/>
      <x:c r="D1738" s="139"/>
      <x:c r="E1738" s="139"/>
      <x:c r="F1738" s="139"/>
      <x:c r="G1738" s="139"/>
      <x:c r="H1738" s="139"/>
      <x:c r="I1738" s="266" t="n">
        <x:f>INT((ROW()-ROW($I$46))/((CARROT_CAP+1)*(MESCLUN_CAP+1)))</x:f>
        <x:v>2</x:v>
      </x:c>
      <x:c r="J1738" s="266" t="n">
        <x:f>MOD(INT((ROW()-ROW($I$46))/(MESCLUN_CAP+1)),CARROT_CAP+1)</x:f>
        <x:v>12</x:v>
      </x:c>
      <x:c r="K1738" s="266" t="n">
        <x:f>MOD(ROW()-ROW($I$46),MESCLUN_CAP+1)</x:f>
        <x:v>18</x:v>
      </x:c>
      <x:c r="L1738" s="266" t="n">
        <x:f>SUM(I1738:K1738)</x:f>
        <x:v>32</x:v>
      </x:c>
      <x:c r="M1738" s="267" t="n">
        <x:f>I1738*TOMATO_HOURS*WEEKS*(1+TOMATO_DIM)^I1738+J1738*CARROT_HOURS*WEEKS*(1+CARROT_DIM)^J1738+K1738*MESCLUN_HOURS*WEEKS*(1+MESCLUN_DIM)^K1738</x:f>
        <x:v>1714.9276659798943</x:v>
      </x:c>
      <x:c r="N1738" s="267" t="n">
        <x:f>MAX(M1738-FARMER_HOURS,0)/TEMP_HOURS_PER_WORKER</x:f>
        <x:v>0.6909219902638155</x:v>
      </x:c>
      <x:c r="O1738" s="268" t="n">
        <x:f>I1738*TOMATO_PRICE+J1738*CARROT_PRICE+K1738*MESCLUN_PRICE</x:f>
        <x:v>91328</x:v>
      </x:c>
      <x:c r="P1738" s="268" t="n">
        <x:f>I1738*TOMATO_FERTILIZER+J1738*CARROT_FERTILIZER+K1738*MESCLUN_FERTILIZER</x:f>
        <x:v>22880</x:v>
      </x:c>
      <x:c r="Q1738" s="268" t="n">
        <x:f>MIN(M1738,FARMER_HOURS)*FARMER_RATE+MAX(M1738-FARMER_HOURS,0)*TEMP_RATE</x:f>
        <x:v>42273.049756595385</x:v>
      </x:c>
      <x:c r="R1738" s="268" t="n">
        <x:f>O1738-P1738-Q1738-FIXED_COST</x:f>
        <x:v>6174.950243404615</x:v>
      </x:c>
      <x:c r="S1738" s="139" t="str">
        <x:f>IF(AND(L1738&lt;=TOTAL_BED_CAP,N1738&lt;=TEMP_WORKER_CAP),"YES","NO")</x:f>
        <x:v>YES</x:v>
      </x:c>
      <x:c r="T1738" s="139" t="n">
        <x:f>IF(S1738="YES",R1738,-1E+99)</x:f>
        <x:v>6174.950243404615</x:v>
      </x:c>
    </x:row>
    <x:row r="1739">
      <x:c r="A1739" s="139"/>
      <x:c r="B1739" s="139"/>
      <x:c r="C1739" s="139"/>
      <x:c r="D1739" s="139"/>
      <x:c r="E1739" s="139"/>
      <x:c r="F1739" s="139"/>
      <x:c r="G1739" s="139"/>
      <x:c r="H1739" s="139"/>
      <x:c r="I1739" s="266" t="n">
        <x:f>INT((ROW()-ROW($I$46))/((CARROT_CAP+1)*(MESCLUN_CAP+1)))</x:f>
        <x:v>2</x:v>
      </x:c>
      <x:c r="J1739" s="266" t="n">
        <x:f>MOD(INT((ROW()-ROW($I$46))/(MESCLUN_CAP+1)),CARROT_CAP+1)</x:f>
        <x:v>12</x:v>
      </x:c>
      <x:c r="K1739" s="266" t="n">
        <x:f>MOD(ROW()-ROW($I$46),MESCLUN_CAP+1)</x:f>
        <x:v>19</x:v>
      </x:c>
      <x:c r="L1739" s="266" t="n">
        <x:f>SUM(I1739:K1739)</x:f>
        <x:v>33</x:v>
      </x:c>
      <x:c r="M1739" s="267" t="n">
        <x:f>I1739*TOMATO_HOURS*WEEKS*(1+TOMATO_DIM)^I1739+J1739*CARROT_HOURS*WEEKS*(1+CARROT_DIM)^J1739+K1739*MESCLUN_HOURS*WEEKS*(1+MESCLUN_DIM)^K1739</x:f>
        <x:v>1784.569194615916</x:v>
      </x:c>
      <x:c r="N1739" s="267" t="n">
        <x:f>MAX(M1739-FARMER_HOURS,0)/TEMP_HOURS_PER_WORKER</x:f>
        <x:v>0.7392841629277195</x:v>
      </x:c>
      <x:c r="O1739" s="268" t="n">
        <x:f>I1739*TOMATO_PRICE+J1739*CARROT_PRICE+K1739*MESCLUN_PRICE</x:f>
        <x:v>94028</x:v>
      </x:c>
      <x:c r="P1739" s="268" t="n">
        <x:f>I1739*TOMATO_FERTILIZER+J1739*CARROT_FERTILIZER+K1739*MESCLUN_FERTILIZER</x:f>
        <x:v>23760</x:v>
      </x:c>
      <x:c r="Q1739" s="268" t="n">
        <x:f>MIN(M1739,FARMER_HOURS)*FARMER_RATE+MAX(M1739-FARMER_HOURS,0)*TEMP_RATE</x:f>
        <x:v>43482.10407319298</x:v>
      </x:c>
      <x:c r="R1739" s="268" t="n">
        <x:f>O1739-P1739-Q1739-FIXED_COST</x:f>
        <x:v>6785.8959268070175</x:v>
      </x:c>
      <x:c r="S1739" s="139" t="str">
        <x:f>IF(AND(L1739&lt;=TOTAL_BED_CAP,N1739&lt;=TEMP_WORKER_CAP),"YES","NO")</x:f>
        <x:v>YES</x:v>
      </x:c>
      <x:c r="T1739" s="139" t="n">
        <x:f>IF(S1739="YES",R1739,-1E+99)</x:f>
        <x:v>6785.8959268070175</x:v>
      </x:c>
    </x:row>
    <x:row r="1740">
      <x:c r="A1740" s="139"/>
      <x:c r="B1740" s="139"/>
      <x:c r="C1740" s="139"/>
      <x:c r="D1740" s="139"/>
      <x:c r="E1740" s="139"/>
      <x:c r="F1740" s="139"/>
      <x:c r="G1740" s="139"/>
      <x:c r="H1740" s="139"/>
      <x:c r="I1740" s="266" t="n">
        <x:f>INT((ROW()-ROW($I$46))/((CARROT_CAP+1)*(MESCLUN_CAP+1)))</x:f>
        <x:v>2</x:v>
      </x:c>
      <x:c r="J1740" s="266" t="n">
        <x:f>MOD(INT((ROW()-ROW($I$46))/(MESCLUN_CAP+1)),CARROT_CAP+1)</x:f>
        <x:v>12</x:v>
      </x:c>
      <x:c r="K1740" s="266" t="n">
        <x:f>MOD(ROW()-ROW($I$46),MESCLUN_CAP+1)</x:f>
        <x:v>20</x:v>
      </x:c>
      <x:c r="L1740" s="266" t="n">
        <x:f>SUM(I1740:K1740)</x:f>
        <x:v>34</x:v>
      </x:c>
      <x:c r="M1740" s="267" t="n">
        <x:f>I1740*TOMATO_HOURS*WEEKS*(1+TOMATO_DIM)^I1740+J1740*CARROT_HOURS*WEEKS*(1+CARROT_DIM)^J1740+K1740*MESCLUN_HOURS*WEEKS*(1+MESCLUN_DIM)^K1740</x:f>
        <x:v>1855.793485266393</x:v>
      </x:c>
      <x:c r="N1740" s="267" t="n">
        <x:f>MAX(M1740-FARMER_HOURS,0)/TEMP_HOURS_PER_WORKER</x:f>
        <x:v>0.7887454758794396</x:v>
      </x:c>
      <x:c r="O1740" s="268" t="n">
        <x:f>I1740*TOMATO_PRICE+J1740*CARROT_PRICE+K1740*MESCLUN_PRICE</x:f>
        <x:v>96728</x:v>
      </x:c>
      <x:c r="P1740" s="268" t="n">
        <x:f>I1740*TOMATO_FERTILIZER+J1740*CARROT_FERTILIZER+K1740*MESCLUN_FERTILIZER</x:f>
        <x:v>24640</x:v>
      </x:c>
      <x:c r="Q1740" s="268" t="n">
        <x:f>MIN(M1740,FARMER_HOURS)*FARMER_RATE+MAX(M1740-FARMER_HOURS,0)*TEMP_RATE</x:f>
        <x:v>44718.63689698599</x:v>
      </x:c>
      <x:c r="R1740" s="268" t="n">
        <x:f>O1740-P1740-Q1740-FIXED_COST</x:f>
        <x:v>7369.3631030140095</x:v>
      </x:c>
      <x:c r="S1740" s="139" t="str">
        <x:f>IF(AND(L1740&lt;=TOTAL_BED_CAP,N1740&lt;=TEMP_WORKER_CAP),"YES","NO")</x:f>
        <x:v>YES</x:v>
      </x:c>
      <x:c r="T1740" s="139" t="n">
        <x:f>IF(S1740="YES",R1740,-1E+99)</x:f>
        <x:v>7369.3631030140095</x:v>
      </x:c>
    </x:row>
    <x:row r="1741">
      <x:c r="A1741" s="139"/>
      <x:c r="B1741" s="139"/>
      <x:c r="C1741" s="139"/>
      <x:c r="D1741" s="139"/>
      <x:c r="E1741" s="139"/>
      <x:c r="F1741" s="139"/>
      <x:c r="G1741" s="139"/>
      <x:c r="H1741" s="139"/>
      <x:c r="I1741" s="266" t="n">
        <x:f>INT((ROW()-ROW($I$46))/((CARROT_CAP+1)*(MESCLUN_CAP+1)))</x:f>
        <x:v>2</x:v>
      </x:c>
      <x:c r="J1741" s="266" t="n">
        <x:f>MOD(INT((ROW()-ROW($I$46))/(MESCLUN_CAP+1)),CARROT_CAP+1)</x:f>
        <x:v>12</x:v>
      </x:c>
      <x:c r="K1741" s="266" t="n">
        <x:f>MOD(ROW()-ROW($I$46),MESCLUN_CAP+1)</x:f>
        <x:v>21</x:v>
      </x:c>
      <x:c r="L1741" s="266" t="n">
        <x:f>SUM(I1741:K1741)</x:f>
        <x:v>35</x:v>
      </x:c>
      <x:c r="M1741" s="267" t="n">
        <x:f>I1741*TOMATO_HOURS*WEEKS*(1+TOMATO_DIM)^I1741+J1741*CARROT_HOURS*WEEKS*(1+CARROT_DIM)^J1741+K1741*MESCLUN_HOURS*WEEKS*(1+MESCLUN_DIM)^K1741</x:f>
        <x:v>1928.629225492837</x:v>
      </x:c>
      <x:c r="N1741" s="267" t="n">
        <x:f>MAX(M1741-FARMER_HOURS,0)/TEMP_HOURS_PER_WORKER</x:f>
        <x:v>0.8393258510366923</x:v>
      </x:c>
      <x:c r="O1741" s="268" t="n">
        <x:f>I1741*TOMATO_PRICE+J1741*CARROT_PRICE+K1741*MESCLUN_PRICE</x:f>
        <x:v>99428</x:v>
      </x:c>
      <x:c r="P1741" s="268" t="n">
        <x:f>I1741*TOMATO_FERTILIZER+J1741*CARROT_FERTILIZER+K1741*MESCLUN_FERTILIZER</x:f>
        <x:v>25520</x:v>
      </x:c>
      <x:c r="Q1741" s="268" t="n">
        <x:f>MIN(M1741,FARMER_HOURS)*FARMER_RATE+MAX(M1741-FARMER_HOURS,0)*TEMP_RATE</x:f>
        <x:v>45983.14627591731</x:v>
      </x:c>
      <x:c r="R1741" s="268" t="n">
        <x:f>O1741-P1741-Q1741-FIXED_COST</x:f>
        <x:v>7924.853724082692</x:v>
      </x:c>
      <x:c r="S1741" s="139" t="str">
        <x:f>IF(AND(L1741&lt;=TOTAL_BED_CAP,N1741&lt;=TEMP_WORKER_CAP),"YES","NO")</x:f>
        <x:v>YES</x:v>
      </x:c>
      <x:c r="T1741" s="139" t="n">
        <x:f>IF(S1741="YES",R1741,-1E+99)</x:f>
        <x:v>7924.853724082692</x:v>
      </x:c>
    </x:row>
    <x:row r="1742">
      <x:c r="A1742" s="139"/>
      <x:c r="B1742" s="139"/>
      <x:c r="C1742" s="139"/>
      <x:c r="D1742" s="139"/>
      <x:c r="E1742" s="139"/>
      <x:c r="F1742" s="139"/>
      <x:c r="G1742" s="139"/>
      <x:c r="H1742" s="139"/>
      <x:c r="I1742" s="266" t="n">
        <x:f>INT((ROW()-ROW($I$46))/((CARROT_CAP+1)*(MESCLUN_CAP+1)))</x:f>
        <x:v>2</x:v>
      </x:c>
      <x:c r="J1742" s="266" t="n">
        <x:f>MOD(INT((ROW()-ROW($I$46))/(MESCLUN_CAP+1)),CARROT_CAP+1)</x:f>
        <x:v>12</x:v>
      </x:c>
      <x:c r="K1742" s="266" t="n">
        <x:f>MOD(ROW()-ROW($I$46),MESCLUN_CAP+1)</x:f>
        <x:v>22</x:v>
      </x:c>
      <x:c r="L1742" s="266" t="n">
        <x:f>SUM(I1742:K1742)</x:f>
        <x:v>36</x:v>
      </x:c>
      <x:c r="M1742" s="267" t="n">
        <x:f>I1742*TOMATO_HOURS*WEEKS*(1+TOMATO_DIM)^I1742+J1742*CARROT_HOURS*WEEKS*(1+CARROT_DIM)^J1742+K1742*MESCLUN_HOURS*WEEKS*(1+MESCLUN_DIM)^K1742</x:f>
        <x:v>2003.105572739233</x:v>
      </x:c>
      <x:c r="N1742" s="267" t="n">
        <x:f>MAX(M1742-FARMER_HOURS,0)/TEMP_HOURS_PER_WORKER</x:f>
        <x:v>0.8910455366244673</x:v>
      </x:c>
      <x:c r="O1742" s="268" t="n">
        <x:f>I1742*TOMATO_PRICE+J1742*CARROT_PRICE+K1742*MESCLUN_PRICE</x:f>
        <x:v>102128</x:v>
      </x:c>
      <x:c r="P1742" s="268" t="n">
        <x:f>I1742*TOMATO_FERTILIZER+J1742*CARROT_FERTILIZER+K1742*MESCLUN_FERTILIZER</x:f>
        <x:v>26400</x:v>
      </x:c>
      <x:c r="Q1742" s="268" t="n">
        <x:f>MIN(M1742,FARMER_HOURS)*FARMER_RATE+MAX(M1742-FARMER_HOURS,0)*TEMP_RATE</x:f>
        <x:v>47276.138415611684</x:v>
      </x:c>
      <x:c r="R1742" s="268" t="n">
        <x:f>O1742-P1742-Q1742-FIXED_COST</x:f>
        <x:v>8451.861584388316</x:v>
      </x:c>
      <x:c r="S1742" s="139" t="str">
        <x:f>IF(AND(L1742&lt;=TOTAL_BED_CAP,N1742&lt;=TEMP_WORKER_CAP),"YES","NO")</x:f>
        <x:v>YES</x:v>
      </x:c>
      <x:c r="T1742" s="139" t="n">
        <x:f>IF(S1742="YES",R1742,-1E+99)</x:f>
        <x:v>8451.861584388316</x:v>
      </x:c>
    </x:row>
    <x:row r="1743">
      <x:c r="A1743" s="139"/>
      <x:c r="B1743" s="139"/>
      <x:c r="C1743" s="139"/>
      <x:c r="D1743" s="139"/>
      <x:c r="E1743" s="139"/>
      <x:c r="F1743" s="139"/>
      <x:c r="G1743" s="139"/>
      <x:c r="H1743" s="139"/>
      <x:c r="I1743" s="266" t="n">
        <x:f>INT((ROW()-ROW($I$46))/((CARROT_CAP+1)*(MESCLUN_CAP+1)))</x:f>
        <x:v>2</x:v>
      </x:c>
      <x:c r="J1743" s="266" t="n">
        <x:f>MOD(INT((ROW()-ROW($I$46))/(MESCLUN_CAP+1)),CARROT_CAP+1)</x:f>
        <x:v>12</x:v>
      </x:c>
      <x:c r="K1743" s="266" t="n">
        <x:f>MOD(ROW()-ROW($I$46),MESCLUN_CAP+1)</x:f>
        <x:v>23</x:v>
      </x:c>
      <x:c r="L1743" s="266" t="n">
        <x:f>SUM(I1743:K1743)</x:f>
        <x:v>37</x:v>
      </x:c>
      <x:c r="M1743" s="267" t="n">
        <x:f>I1743*TOMATO_HOURS*WEEKS*(1+TOMATO_DIM)^I1743+J1743*CARROT_HOURS*WEEKS*(1+CARROT_DIM)^J1743+K1743*MESCLUN_HOURS*WEEKS*(1+MESCLUN_DIM)^K1743</x:f>
        <x:v>2079.2521615966693</x:v>
      </x:c>
      <x:c r="N1743" s="267" t="n">
        <x:f>MAX(M1743-FARMER_HOURS,0)/TEMP_HOURS_PER_WORKER</x:f>
        <x:v>0.9439251122199093</x:v>
      </x:c>
      <x:c r="O1743" s="268" t="n">
        <x:f>I1743*TOMATO_PRICE+J1743*CARROT_PRICE+K1743*MESCLUN_PRICE</x:f>
        <x:v>104828</x:v>
      </x:c>
      <x:c r="P1743" s="268" t="n">
        <x:f>I1743*TOMATO_FERTILIZER+J1743*CARROT_FERTILIZER+K1743*MESCLUN_FERTILIZER</x:f>
        <x:v>27280</x:v>
      </x:c>
      <x:c r="Q1743" s="268" t="n">
        <x:f>MIN(M1743,FARMER_HOURS)*FARMER_RATE+MAX(M1743-FARMER_HOURS,0)*TEMP_RATE</x:f>
        <x:v>48598.12780549773</x:v>
      </x:c>
      <x:c r="R1743" s="268" t="n">
        <x:f>O1743-P1743-Q1743-FIXED_COST</x:f>
        <x:v>8949.87219450227</x:v>
      </x:c>
      <x:c r="S1743" s="139" t="str">
        <x:f>IF(AND(L1743&lt;=TOTAL_BED_CAP,N1743&lt;=TEMP_WORKER_CAP),"YES","NO")</x:f>
        <x:v>YES</x:v>
      </x:c>
      <x:c r="T1743" s="139" t="n">
        <x:f>IF(S1743="YES",R1743,-1E+99)</x:f>
        <x:v>8949.87219450227</x:v>
      </x:c>
    </x:row>
    <x:row r="1744">
      <x:c r="A1744" s="139"/>
      <x:c r="B1744" s="139"/>
      <x:c r="C1744" s="139"/>
      <x:c r="D1744" s="139"/>
      <x:c r="E1744" s="139"/>
      <x:c r="F1744" s="139"/>
      <x:c r="G1744" s="139"/>
      <x:c r="H1744" s="139"/>
      <x:c r="I1744" s="266" t="n">
        <x:f>INT((ROW()-ROW($I$46))/((CARROT_CAP+1)*(MESCLUN_CAP+1)))</x:f>
        <x:v>2</x:v>
      </x:c>
      <x:c r="J1744" s="266" t="n">
        <x:f>MOD(INT((ROW()-ROW($I$46))/(MESCLUN_CAP+1)),CARROT_CAP+1)</x:f>
        <x:v>12</x:v>
      </x:c>
      <x:c r="K1744" s="266" t="n">
        <x:f>MOD(ROW()-ROW($I$46),MESCLUN_CAP+1)</x:f>
        <x:v>24</x:v>
      </x:c>
      <x:c r="L1744" s="266" t="n">
        <x:f>SUM(I1744:K1744)</x:f>
        <x:v>38</x:v>
      </x:c>
      <x:c r="M1744" s="267" t="n">
        <x:f>I1744*TOMATO_HOURS*WEEKS*(1+TOMATO_DIM)^I1744+J1744*CARROT_HOURS*WEEKS*(1+CARROT_DIM)^J1744+K1744*MESCLUN_HOURS*WEEKS*(1+MESCLUN_DIM)^K1744</x:f>
        <x:v>2157.099111176165</x:v>
      </x:c>
      <x:c r="N1744" s="267" t="n">
        <x:f>MAX(M1744-FARMER_HOURS,0)/TEMP_HOURS_PER_WORKER</x:f>
        <x:v>0.9979854938723368</x:v>
      </x:c>
      <x:c r="O1744" s="268" t="n">
        <x:f>I1744*TOMATO_PRICE+J1744*CARROT_PRICE+K1744*MESCLUN_PRICE</x:f>
        <x:v>107528</x:v>
      </x:c>
      <x:c r="P1744" s="268" t="n">
        <x:f>I1744*TOMATO_FERTILIZER+J1744*CARROT_FERTILIZER+K1744*MESCLUN_FERTILIZER</x:f>
        <x:v>28160</x:v>
      </x:c>
      <x:c r="Q1744" s="268" t="n">
        <x:f>MIN(M1744,FARMER_HOURS)*FARMER_RATE+MAX(M1744-FARMER_HOURS,0)*TEMP_RATE</x:f>
        <x:v>49949.63734680842</x:v>
      </x:c>
      <x:c r="R1744" s="268" t="n">
        <x:f>O1744-P1744-Q1744-FIXED_COST</x:f>
        <x:v>9418.36265319158</x:v>
      </x:c>
      <x:c r="S1744" s="139" t="str">
        <x:f>IF(AND(L1744&lt;=TOTAL_BED_CAP,N1744&lt;=TEMP_WORKER_CAP),"YES","NO")</x:f>
        <x:v>YES</x:v>
      </x:c>
      <x:c r="T1744" s="139" t="n">
        <x:f>IF(S1744="YES",R1744,-1E+99)</x:f>
        <x:v>9418.36265319158</x:v>
      </x:c>
    </x:row>
    <x:row r="1745">
      <x:c r="A1745" s="139"/>
      <x:c r="B1745" s="139"/>
      <x:c r="C1745" s="139"/>
      <x:c r="D1745" s="139"/>
      <x:c r="E1745" s="139"/>
      <x:c r="F1745" s="139"/>
      <x:c r="G1745" s="139"/>
      <x:c r="H1745" s="139"/>
      <x:c r="I1745" s="266" t="n">
        <x:f>INT((ROW()-ROW($I$46))/((CARROT_CAP+1)*(MESCLUN_CAP+1)))</x:f>
        <x:v>2</x:v>
      </x:c>
      <x:c r="J1745" s="266" t="n">
        <x:f>MOD(INT((ROW()-ROW($I$46))/(MESCLUN_CAP+1)),CARROT_CAP+1)</x:f>
        <x:v>12</x:v>
      </x:c>
      <x:c r="K1745" s="266" t="n">
        <x:f>MOD(ROW()-ROW($I$46),MESCLUN_CAP+1)</x:f>
        <x:v>25</x:v>
      </x:c>
      <x:c r="L1745" s="266" t="n">
        <x:f>SUM(I1745:K1745)</x:f>
        <x:v>39</x:v>
      </x:c>
      <x:c r="M1745" s="267" t="n">
        <x:f>I1745*TOMATO_HOURS*WEEKS*(1+TOMATO_DIM)^I1745+J1745*CARROT_HOURS*WEEKS*(1+CARROT_DIM)^J1745+K1745*MESCLUN_HOURS*WEEKS*(1+MESCLUN_DIM)^K1745</x:f>
        <x:v>2236.6770325912626</x:v>
      </x:c>
      <x:c r="N1745" s="267" t="n">
        <x:f>MAX(M1745-FARMER_HOURS,0)/TEMP_HOURS_PER_WORKER</x:f>
        <x:v>1.0532479392994878</x:v>
      </x:c>
      <x:c r="O1745" s="268" t="n">
        <x:f>I1745*TOMATO_PRICE+J1745*CARROT_PRICE+K1745*MESCLUN_PRICE</x:f>
        <x:v>110228</x:v>
      </x:c>
      <x:c r="P1745" s="268" t="n">
        <x:f>I1745*TOMATO_FERTILIZER+J1745*CARROT_FERTILIZER+K1745*MESCLUN_FERTILIZER</x:f>
        <x:v>29040</x:v>
      </x:c>
      <x:c r="Q1745" s="268" t="n">
        <x:f>MIN(M1745,FARMER_HOURS)*FARMER_RATE+MAX(M1745-FARMER_HOURS,0)*TEMP_RATE</x:f>
        <x:v>51331.1984824872</x:v>
      </x:c>
      <x:c r="R1745" s="268" t="n">
        <x:f>O1745-P1745-Q1745-FIXED_COST</x:f>
        <x:v>9856.801517512802</x:v>
      </x:c>
      <x:c r="S1745" s="139" t="str">
        <x:f>IF(AND(L1745&lt;=TOTAL_BED_CAP,N1745&lt;=TEMP_WORKER_CAP),"YES","NO")</x:f>
        <x:v>YES</x:v>
      </x:c>
      <x:c r="T1745" s="139" t="n">
        <x:f>IF(S1745="YES",R1745,-1E+99)</x:f>
        <x:v>9856.801517512802</x:v>
      </x:c>
    </x:row>
    <x:row r="1746">
      <x:c r="A1746" s="139"/>
      <x:c r="B1746" s="139"/>
      <x:c r="C1746" s="139"/>
      <x:c r="D1746" s="139"/>
      <x:c r="E1746" s="139"/>
      <x:c r="F1746" s="139"/>
      <x:c r="G1746" s="139"/>
      <x:c r="H1746" s="139"/>
      <x:c r="I1746" s="266" t="n">
        <x:f>INT((ROW()-ROW($I$46))/((CARROT_CAP+1)*(MESCLUN_CAP+1)))</x:f>
        <x:v>2</x:v>
      </x:c>
      <x:c r="J1746" s="266" t="n">
        <x:f>MOD(INT((ROW()-ROW($I$46))/(MESCLUN_CAP+1)),CARROT_CAP+1)</x:f>
        <x:v>12</x:v>
      </x:c>
      <x:c r="K1746" s="266" t="n">
        <x:f>MOD(ROW()-ROW($I$46),MESCLUN_CAP+1)</x:f>
        <x:v>26</x:v>
      </x:c>
      <x:c r="L1746" s="266" t="n">
        <x:f>SUM(I1746:K1746)</x:f>
        <x:v>40</x:v>
      </x:c>
      <x:c r="M1746" s="267" t="n">
        <x:f>I1746*TOMATO_HOURS*WEEKS*(1+TOMATO_DIM)^I1746+J1746*CARROT_HOURS*WEEKS*(1+CARROT_DIM)^J1746+K1746*MESCLUN_HOURS*WEEKS*(1+MESCLUN_DIM)^K1746</x:f>
        <x:v>2318.01703655198</x:v>
      </x:c>
      <x:c r="N1746" s="267" t="n">
        <x:f>MAX(M1746-FARMER_HOURS,0)/TEMP_HOURS_PER_WORKER</x:f>
        <x:v>1.109734053161097</x:v>
      </x:c>
      <x:c r="O1746" s="268" t="n">
        <x:f>I1746*TOMATO_PRICE+J1746*CARROT_PRICE+K1746*MESCLUN_PRICE</x:f>
        <x:v>112928</x:v>
      </x:c>
      <x:c r="P1746" s="268" t="n">
        <x:f>I1746*TOMATO_FERTILIZER+J1746*CARROT_FERTILIZER+K1746*MESCLUN_FERTILIZER</x:f>
        <x:v>29920</x:v>
      </x:c>
      <x:c r="Q1746" s="268" t="n">
        <x:f>MIN(M1746,FARMER_HOURS)*FARMER_RATE+MAX(M1746-FARMER_HOURS,0)*TEMP_RATE</x:f>
        <x:v>52743.35132902743</x:v>
      </x:c>
      <x:c r="R1746" s="268" t="n">
        <x:f>O1746-P1746-Q1746-FIXED_COST</x:f>
        <x:v>10264.648670972572</x:v>
      </x:c>
      <x:c r="S1746" s="139" t="str">
        <x:f>IF(AND(L1746&lt;=TOTAL_BED_CAP,N1746&lt;=TEMP_WORKER_CAP),"YES","NO")</x:f>
        <x:v>YES</x:v>
      </x:c>
      <x:c r="T1746" s="139" t="n">
        <x:f>IF(S1746="YES",R1746,-1E+99)</x:f>
        <x:v>10264.648670972572</x:v>
      </x:c>
    </x:row>
    <x:row r="1747">
      <x:c r="A1747" s="139"/>
      <x:c r="B1747" s="139"/>
      <x:c r="C1747" s="139"/>
      <x:c r="D1747" s="139"/>
      <x:c r="E1747" s="139"/>
      <x:c r="F1747" s="139"/>
      <x:c r="G1747" s="139"/>
      <x:c r="H1747" s="139"/>
      <x:c r="I1747" s="266" t="n">
        <x:f>INT((ROW()-ROW($I$46))/((CARROT_CAP+1)*(MESCLUN_CAP+1)))</x:f>
        <x:v>2</x:v>
      </x:c>
      <x:c r="J1747" s="266" t="n">
        <x:f>MOD(INT((ROW()-ROW($I$46))/(MESCLUN_CAP+1)),CARROT_CAP+1)</x:f>
        <x:v>12</x:v>
      </x:c>
      <x:c r="K1747" s="266" t="n">
        <x:f>MOD(ROW()-ROW($I$46),MESCLUN_CAP+1)</x:f>
        <x:v>27</x:v>
      </x:c>
      <x:c r="L1747" s="266" t="n">
        <x:f>SUM(I1747:K1747)</x:f>
        <x:v>41</x:v>
      </x:c>
      <x:c r="M1747" s="267" t="n">
        <x:f>I1747*TOMATO_HOURS*WEEKS*(1+TOMATO_DIM)^I1747+J1747*CARROT_HOURS*WEEKS*(1+CARROT_DIM)^J1747+K1747*MESCLUN_HOURS*WEEKS*(1+MESCLUN_DIM)^K1747</x:f>
        <x:v>2401.150741071737</x:v>
      </x:c>
      <x:c r="N1747" s="267" t="n">
        <x:f>MAX(M1747-FARMER_HOURS,0)/TEMP_HOURS_PER_WORKER</x:f>
        <x:v>1.1674657924109284</x:v>
      </x:c>
      <x:c r="O1747" s="268" t="n">
        <x:f>I1747*TOMATO_PRICE+J1747*CARROT_PRICE+K1747*MESCLUN_PRICE</x:f>
        <x:v>115628</x:v>
      </x:c>
      <x:c r="P1747" s="268" t="n">
        <x:f>I1747*TOMATO_FERTILIZER+J1747*CARROT_FERTILIZER+K1747*MESCLUN_FERTILIZER</x:f>
        <x:v>30800</x:v>
      </x:c>
      <x:c r="Q1747" s="268" t="n">
        <x:f>MIN(M1747,FARMER_HOURS)*FARMER_RATE+MAX(M1747-FARMER_HOURS,0)*TEMP_RATE</x:f>
        <x:v>54186.64481027321</x:v>
      </x:c>
      <x:c r="R1747" s="268" t="n">
        <x:f>O1747-P1747-Q1747-FIXED_COST</x:f>
        <x:v>10641.35518972679</x:v>
      </x:c>
      <x:c r="S1747" s="139" t="str">
        <x:f>IF(AND(L1747&lt;=TOTAL_BED_CAP,N1747&lt;=TEMP_WORKER_CAP),"YES","NO")</x:f>
        <x:v>YES</x:v>
      </x:c>
      <x:c r="T1747" s="139" t="n">
        <x:f>IF(S1747="YES",R1747,-1E+99)</x:f>
        <x:v>10641.35518972679</x:v>
      </x:c>
    </x:row>
    <x:row r="1748">
      <x:c r="A1748" s="139"/>
      <x:c r="B1748" s="139"/>
      <x:c r="C1748" s="139"/>
      <x:c r="D1748" s="139"/>
      <x:c r="E1748" s="139"/>
      <x:c r="F1748" s="139"/>
      <x:c r="G1748" s="139"/>
      <x:c r="H1748" s="139"/>
      <x:c r="I1748" s="266" t="n">
        <x:f>INT((ROW()-ROW($I$46))/((CARROT_CAP+1)*(MESCLUN_CAP+1)))</x:f>
        <x:v>2</x:v>
      </x:c>
      <x:c r="J1748" s="266" t="n">
        <x:f>MOD(INT((ROW()-ROW($I$46))/(MESCLUN_CAP+1)),CARROT_CAP+1)</x:f>
        <x:v>12</x:v>
      </x:c>
      <x:c r="K1748" s="266" t="n">
        <x:f>MOD(ROW()-ROW($I$46),MESCLUN_CAP+1)</x:f>
        <x:v>28</x:v>
      </x:c>
      <x:c r="L1748" s="266" t="n">
        <x:f>SUM(I1748:K1748)</x:f>
        <x:v>42</x:v>
      </x:c>
      <x:c r="M1748" s="267" t="n">
        <x:f>I1748*TOMATO_HOURS*WEEKS*(1+TOMATO_DIM)^I1748+J1748*CARROT_HOURS*WEEKS*(1+CARROT_DIM)^J1748+K1748*MESCLUN_HOURS*WEEKS*(1+MESCLUN_DIM)^K1748</x:f>
        <x:v>2486.1102792888905</x:v>
      </x:c>
      <x:c r="N1748" s="267" t="n">
        <x:f>MAX(M1748-FARMER_HOURS,0)/TEMP_HOURS_PER_WORKER</x:f>
        <x:v>1.2264654717283963</x:v>
      </x:c>
      <x:c r="O1748" s="268" t="n">
        <x:f>I1748*TOMATO_PRICE+J1748*CARROT_PRICE+K1748*MESCLUN_PRICE</x:f>
        <x:v>118328</x:v>
      </x:c>
      <x:c r="P1748" s="268" t="n">
        <x:f>I1748*TOMATO_FERTILIZER+J1748*CARROT_FERTILIZER+K1748*MESCLUN_FERTILIZER</x:f>
        <x:v>31680</x:v>
      </x:c>
      <x:c r="Q1748" s="268" t="n">
        <x:f>MIN(M1748,FARMER_HOURS)*FARMER_RATE+MAX(M1748-FARMER_HOURS,0)*TEMP_RATE</x:f>
        <x:v>55661.63679320991</x:v>
      </x:c>
      <x:c r="R1748" s="268" t="n">
        <x:f>O1748-P1748-Q1748-FIXED_COST</x:f>
        <x:v>10986.36320679009</x:v>
      </x:c>
      <x:c r="S1748" s="139" t="str">
        <x:f>IF(AND(L1748&lt;=TOTAL_BED_CAP,N1748&lt;=TEMP_WORKER_CAP),"YES","NO")</x:f>
        <x:v>YES</x:v>
      </x:c>
      <x:c r="T1748" s="139" t="n">
        <x:f>IF(S1748="YES",R1748,-1E+99)</x:f>
        <x:v>10986.36320679009</x:v>
      </x:c>
    </x:row>
    <x:row r="1749">
      <x:c r="A1749" s="139"/>
      <x:c r="B1749" s="139"/>
      <x:c r="C1749" s="139"/>
      <x:c r="D1749" s="139"/>
      <x:c r="E1749" s="139"/>
      <x:c r="F1749" s="139"/>
      <x:c r="G1749" s="139"/>
      <x:c r="H1749" s="139"/>
      <x:c r="I1749" s="266" t="n">
        <x:f>INT((ROW()-ROW($I$46))/((CARROT_CAP+1)*(MESCLUN_CAP+1)))</x:f>
        <x:v>2</x:v>
      </x:c>
      <x:c r="J1749" s="266" t="n">
        <x:f>MOD(INT((ROW()-ROW($I$46))/(MESCLUN_CAP+1)),CARROT_CAP+1)</x:f>
        <x:v>12</x:v>
      </x:c>
      <x:c r="K1749" s="266" t="n">
        <x:f>MOD(ROW()-ROW($I$46),MESCLUN_CAP+1)</x:f>
        <x:v>29</x:v>
      </x:c>
      <x:c r="L1749" s="266" t="n">
        <x:f>SUM(I1749:K1749)</x:f>
        <x:v>43</x:v>
      </x:c>
      <x:c r="M1749" s="267" t="n">
        <x:f>I1749*TOMATO_HOURS*WEEKS*(1+TOMATO_DIM)^I1749+J1749*CARROT_HOURS*WEEKS*(1+CARROT_DIM)^J1749+K1749*MESCLUN_HOURS*WEEKS*(1+MESCLUN_DIM)^K1749</x:f>
        <x:v>2572.9283074045434</x:v>
      </x:c>
      <x:c r="N1749" s="267" t="n">
        <x:f>MAX(M1749-FARMER_HOURS,0)/TEMP_HOURS_PER_WORKER</x:f>
        <x:v>1.2867557690309328</x:v>
      </x:c>
      <x:c r="O1749" s="268" t="n">
        <x:f>I1749*TOMATO_PRICE+J1749*CARROT_PRICE+K1749*MESCLUN_PRICE</x:f>
        <x:v>121028</x:v>
      </x:c>
      <x:c r="P1749" s="268" t="n">
        <x:f>I1749*TOMATO_FERTILIZER+J1749*CARROT_FERTILIZER+K1749*MESCLUN_FERTILIZER</x:f>
        <x:v>32560</x:v>
      </x:c>
      <x:c r="Q1749" s="268" t="n">
        <x:f>MIN(M1749,FARMER_HOURS)*FARMER_RATE+MAX(M1749-FARMER_HOURS,0)*TEMP_RATE</x:f>
        <x:v>57168.89422577332</x:v>
      </x:c>
      <x:c r="R1749" s="268" t="n">
        <x:f>O1749-P1749-Q1749-FIXED_COST</x:f>
        <x:v>11299.105774226678</x:v>
      </x:c>
      <x:c r="S1749" s="139" t="str">
        <x:f>IF(AND(L1749&lt;=TOTAL_BED_CAP,N1749&lt;=TEMP_WORKER_CAP),"YES","NO")</x:f>
        <x:v>YES</x:v>
      </x:c>
      <x:c r="T1749" s="139" t="n">
        <x:f>IF(S1749="YES",R1749,-1E+99)</x:f>
        <x:v>11299.105774226678</x:v>
      </x:c>
    </x:row>
    <x:row r="1750">
      <x:c r="A1750" s="139"/>
      <x:c r="B1750" s="139"/>
      <x:c r="C1750" s="139"/>
      <x:c r="D1750" s="139"/>
      <x:c r="E1750" s="139"/>
      <x:c r="F1750" s="139"/>
      <x:c r="G1750" s="139"/>
      <x:c r="H1750" s="139"/>
      <x:c r="I1750" s="266" t="n">
        <x:f>INT((ROW()-ROW($I$46))/((CARROT_CAP+1)*(MESCLUN_CAP+1)))</x:f>
        <x:v>2</x:v>
      </x:c>
      <x:c r="J1750" s="266" t="n">
        <x:f>MOD(INT((ROW()-ROW($I$46))/(MESCLUN_CAP+1)),CARROT_CAP+1)</x:f>
        <x:v>12</x:v>
      </x:c>
      <x:c r="K1750" s="266" t="n">
        <x:f>MOD(ROW()-ROW($I$46),MESCLUN_CAP+1)</x:f>
        <x:v>30</x:v>
      </x:c>
      <x:c r="L1750" s="266" t="n">
        <x:f>SUM(I1750:K1750)</x:f>
        <x:v>44</x:v>
      </x:c>
      <x:c r="M1750" s="267" t="n">
        <x:f>I1750*TOMATO_HOURS*WEEKS*(1+TOMATO_DIM)^I1750+J1750*CARROT_HOURS*WEEKS*(1+CARROT_DIM)^J1750+K1750*MESCLUN_HOURS*WEEKS*(1+MESCLUN_DIM)^K1750</x:f>
        <x:v>2661.6380127383136</x:v>
      </x:c>
      <x:c r="N1750" s="267" t="n">
        <x:f>MAX(M1750-FARMER_HOURS,0)/TEMP_HOURS_PER_WORKER</x:f>
        <x:v>1.3483597310682733</x:v>
      </x:c>
      <x:c r="O1750" s="268" t="n">
        <x:f>I1750*TOMATO_PRICE+J1750*CARROT_PRICE+K1750*MESCLUN_PRICE</x:f>
        <x:v>123728</x:v>
      </x:c>
      <x:c r="P1750" s="268" t="n">
        <x:f>I1750*TOMATO_FERTILIZER+J1750*CARROT_FERTILIZER+K1750*MESCLUN_FERTILIZER</x:f>
        <x:v>33440</x:v>
      </x:c>
      <x:c r="Q1750" s="268" t="n">
        <x:f>MIN(M1750,FARMER_HOURS)*FARMER_RATE+MAX(M1750-FARMER_HOURS,0)*TEMP_RATE</x:f>
        <x:v>58708.99327670683</x:v>
      </x:c>
      <x:c r="R1750" s="268" t="n">
        <x:f>O1750-P1750-Q1750-FIXED_COST</x:f>
        <x:v>11579.006723293169</x:v>
      </x:c>
      <x:c r="S1750" s="139" t="str">
        <x:f>IF(AND(L1750&lt;=TOTAL_BED_CAP,N1750&lt;=TEMP_WORKER_CAP),"YES","NO")</x:f>
        <x:v>YES</x:v>
      </x:c>
      <x:c r="T1750" s="139" t="n">
        <x:f>IF(S1750="YES",R1750,-1E+99)</x:f>
        <x:v>11579.006723293169</x:v>
      </x:c>
    </x:row>
    <x:row r="1751">
      <x:c r="A1751" s="139"/>
      <x:c r="B1751" s="139"/>
      <x:c r="C1751" s="139"/>
      <x:c r="D1751" s="139"/>
      <x:c r="E1751" s="139"/>
      <x:c r="F1751" s="139"/>
      <x:c r="G1751" s="139"/>
      <x:c r="H1751" s="139"/>
      <x:c r="I1751" s="266" t="n">
        <x:f>INT((ROW()-ROW($I$46))/((CARROT_CAP+1)*(MESCLUN_CAP+1)))</x:f>
        <x:v>2</x:v>
      </x:c>
      <x:c r="J1751" s="266" t="n">
        <x:f>MOD(INT((ROW()-ROW($I$46))/(MESCLUN_CAP+1)),CARROT_CAP+1)</x:f>
        <x:v>13</x:v>
      </x:c>
      <x:c r="K1751" s="266" t="n">
        <x:f>MOD(ROW()-ROW($I$46),MESCLUN_CAP+1)</x:f>
        <x:v>0</x:v>
      </x:c>
      <x:c r="L1751" s="266" t="n">
        <x:f>SUM(I1751:K1751)</x:f>
        <x:v>15</x:v>
      </x:c>
      <x:c r="M1751" s="267" t="n">
        <x:f>I1751*TOMATO_HOURS*WEEKS*(1+TOMATO_DIM)^I1751+J1751*CARROT_HOURS*WEEKS*(1+CARROT_DIM)^J1751+K1751*MESCLUN_HOURS*WEEKS*(1+MESCLUN_DIM)^K1751</x:f>
        <x:v>755.4193074924572</x:v>
      </x:c>
      <x:c r="N1751" s="267" t="n">
        <x:f>MAX(M1751-FARMER_HOURS,0)/TEMP_HOURS_PER_WORKER</x:f>
        <x:v>0.024596741314206364</x:v>
      </x:c>
      <x:c r="O1751" s="268" t="n">
        <x:f>I1751*TOMATO_PRICE+J1751*CARROT_PRICE+K1751*MESCLUN_PRICE</x:f>
        <x:v>44822</x:v>
      </x:c>
      <x:c r="P1751" s="268" t="n">
        <x:f>I1751*TOMATO_FERTILIZER+J1751*CARROT_FERTILIZER+K1751*MESCLUN_FERTILIZER</x:f>
        <x:v>7480</x:v>
      </x:c>
      <x:c r="Q1751" s="268" t="n">
        <x:f>MIN(M1751,FARMER_HOURS)*FARMER_RATE+MAX(M1751-FARMER_HOURS,0)*TEMP_RATE</x:f>
        <x:v>25614.918532855158</x:v>
      </x:c>
      <x:c r="R1751" s="268" t="n">
        <x:f>O1751-P1751-Q1751-FIXED_COST</x:f>
        <x:v>-8272.918532855158</x:v>
      </x:c>
      <x:c r="S1751" s="139" t="str">
        <x:f>IF(AND(L1751&lt;=TOTAL_BED_CAP,N1751&lt;=TEMP_WORKER_CAP),"YES","NO")</x:f>
        <x:v>YES</x:v>
      </x:c>
      <x:c r="T1751" s="139" t="n">
        <x:f>IF(S1751="YES",R1751,-1E+99)</x:f>
        <x:v>-8272.918532855158</x:v>
      </x:c>
    </x:row>
    <x:row r="1752">
      <x:c r="A1752" s="139"/>
      <x:c r="B1752" s="139"/>
      <x:c r="C1752" s="139"/>
      <x:c r="D1752" s="139"/>
      <x:c r="E1752" s="139"/>
      <x:c r="F1752" s="139"/>
      <x:c r="G1752" s="139"/>
      <x:c r="H1752" s="139"/>
      <x:c r="I1752" s="266" t="n">
        <x:f>INT((ROW()-ROW($I$46))/((CARROT_CAP+1)*(MESCLUN_CAP+1)))</x:f>
        <x:v>2</x:v>
      </x:c>
      <x:c r="J1752" s="266" t="n">
        <x:f>MOD(INT((ROW()-ROW($I$46))/(MESCLUN_CAP+1)),CARROT_CAP+1)</x:f>
        <x:v>13</x:v>
      </x:c>
      <x:c r="K1752" s="266" t="n">
        <x:f>MOD(ROW()-ROW($I$46),MESCLUN_CAP+1)</x:f>
        <x:v>1</x:v>
      </x:c>
      <x:c r="L1752" s="266" t="n">
        <x:f>SUM(I1752:K1752)</x:f>
        <x:v>16</x:v>
      </x:c>
      <x:c r="M1752" s="267" t="n">
        <x:f>I1752*TOMATO_HOURS*WEEKS*(1+TOMATO_DIM)^I1752+J1752*CARROT_HOURS*WEEKS*(1+CARROT_DIM)^J1752+K1752*MESCLUN_HOURS*WEEKS*(1+MESCLUN_DIM)^K1752</x:f>
        <x:v>800.9818074924572</x:v>
      </x:c>
      <x:c r="N1752" s="267" t="n">
        <x:f>MAX(M1752-FARMER_HOURS,0)/TEMP_HOURS_PER_WORKER</x:f>
        <x:v>0.056237366314206366</x:v>
      </x:c>
      <x:c r="O1752" s="268" t="n">
        <x:f>I1752*TOMATO_PRICE+J1752*CARROT_PRICE+K1752*MESCLUN_PRICE</x:f>
        <x:v>47522</x:v>
      </x:c>
      <x:c r="P1752" s="268" t="n">
        <x:f>I1752*TOMATO_FERTILIZER+J1752*CARROT_FERTILIZER+K1752*MESCLUN_FERTILIZER</x:f>
        <x:v>8360</x:v>
      </x:c>
      <x:c r="Q1752" s="268" t="n">
        <x:f>MIN(M1752,FARMER_HOURS)*FARMER_RATE+MAX(M1752-FARMER_HOURS,0)*TEMP_RATE</x:f>
        <x:v>26405.934157855158</x:v>
      </x:c>
      <x:c r="R1752" s="268" t="n">
        <x:f>O1752-P1752-Q1752-FIXED_COST</x:f>
        <x:v>-7243.9341578551575</x:v>
      </x:c>
      <x:c r="S1752" s="139" t="str">
        <x:f>IF(AND(L1752&lt;=TOTAL_BED_CAP,N1752&lt;=TEMP_WORKER_CAP),"YES","NO")</x:f>
        <x:v>YES</x:v>
      </x:c>
      <x:c r="T1752" s="139" t="n">
        <x:f>IF(S1752="YES",R1752,-1E+99)</x:f>
        <x:v>-7243.9341578551575</x:v>
      </x:c>
    </x:row>
    <x:row r="1753">
      <x:c r="A1753" s="139"/>
      <x:c r="B1753" s="139"/>
      <x:c r="C1753" s="139"/>
      <x:c r="D1753" s="139"/>
      <x:c r="E1753" s="139"/>
      <x:c r="F1753" s="139"/>
      <x:c r="G1753" s="139"/>
      <x:c r="H1753" s="139"/>
      <x:c r="I1753" s="266" t="n">
        <x:f>INT((ROW()-ROW($I$46))/((CARROT_CAP+1)*(MESCLUN_CAP+1)))</x:f>
        <x:v>2</x:v>
      </x:c>
      <x:c r="J1753" s="266" t="n">
        <x:f>MOD(INT((ROW()-ROW($I$46))/(MESCLUN_CAP+1)),CARROT_CAP+1)</x:f>
        <x:v>13</x:v>
      </x:c>
      <x:c r="K1753" s="266" t="n">
        <x:f>MOD(ROW()-ROW($I$46),MESCLUN_CAP+1)</x:f>
        <x:v>2</x:v>
      </x:c>
      <x:c r="L1753" s="266" t="n">
        <x:f>SUM(I1753:K1753)</x:f>
        <x:v>17</x:v>
      </x:c>
      <x:c r="M1753" s="267" t="n">
        <x:f>I1753*TOMATO_HOURS*WEEKS*(1+TOMATO_DIM)^I1753+J1753*CARROT_HOURS*WEEKS*(1+CARROT_DIM)^J1753+K1753*MESCLUN_HOURS*WEEKS*(1+MESCLUN_DIM)^K1753</x:f>
        <x:v>847.6833699924572</x:v>
      </x:c>
      <x:c r="N1753" s="267" t="n">
        <x:f>MAX(M1753-FARMER_HOURS,0)/TEMP_HOURS_PER_WORKER</x:f>
        <x:v>0.08866900693920637</x:v>
      </x:c>
      <x:c r="O1753" s="268" t="n">
        <x:f>I1753*TOMATO_PRICE+J1753*CARROT_PRICE+K1753*MESCLUN_PRICE</x:f>
        <x:v>50222</x:v>
      </x:c>
      <x:c r="P1753" s="268" t="n">
        <x:f>I1753*TOMATO_FERTILIZER+J1753*CARROT_FERTILIZER+K1753*MESCLUN_FERTILIZER</x:f>
        <x:v>9240</x:v>
      </x:c>
      <x:c r="Q1753" s="268" t="n">
        <x:f>MIN(M1753,FARMER_HOURS)*FARMER_RATE+MAX(M1753-FARMER_HOURS,0)*TEMP_RATE</x:f>
        <x:v>27216.72517348016</x:v>
      </x:c>
      <x:c r="R1753" s="268" t="n">
        <x:f>O1753-P1753-Q1753-FIXED_COST</x:f>
        <x:v>-6234.725173480161</x:v>
      </x:c>
      <x:c r="S1753" s="139" t="str">
        <x:f>IF(AND(L1753&lt;=TOTAL_BED_CAP,N1753&lt;=TEMP_WORKER_CAP),"YES","NO")</x:f>
        <x:v>YES</x:v>
      </x:c>
      <x:c r="T1753" s="139" t="n">
        <x:f>IF(S1753="YES",R1753,-1E+99)</x:f>
        <x:v>-6234.725173480161</x:v>
      </x:c>
    </x:row>
    <x:row r="1754">
      <x:c r="A1754" s="139"/>
      <x:c r="B1754" s="139"/>
      <x:c r="C1754" s="139"/>
      <x:c r="D1754" s="139"/>
      <x:c r="E1754" s="139"/>
      <x:c r="F1754" s="139"/>
      <x:c r="G1754" s="139"/>
      <x:c r="H1754" s="139"/>
      <x:c r="I1754" s="266" t="n">
        <x:f>INT((ROW()-ROW($I$46))/((CARROT_CAP+1)*(MESCLUN_CAP+1)))</x:f>
        <x:v>2</x:v>
      </x:c>
      <x:c r="J1754" s="266" t="n">
        <x:f>MOD(INT((ROW()-ROW($I$46))/(MESCLUN_CAP+1)),CARROT_CAP+1)</x:f>
        <x:v>13</x:v>
      </x:c>
      <x:c r="K1754" s="266" t="n">
        <x:f>MOD(ROW()-ROW($I$46),MESCLUN_CAP+1)</x:f>
        <x:v>3</x:v>
      </x:c>
      <x:c r="L1754" s="266" t="n">
        <x:f>SUM(I1754:K1754)</x:f>
        <x:v>18</x:v>
      </x:c>
      <x:c r="M1754" s="267" t="n">
        <x:f>I1754*TOMATO_HOURS*WEEKS*(1+TOMATO_DIM)^I1754+J1754*CARROT_HOURS*WEEKS*(1+CARROT_DIM)^J1754+K1754*MESCLUN_HOURS*WEEKS*(1+MESCLUN_DIM)^K1754</x:f>
        <x:v>895.5453524143321</x:v>
      </x:c>
      <x:c r="N1754" s="267" t="n">
        <x:f>MAX(M1754-FARMER_HOURS,0)/TEMP_HOURS_PER_WORKER</x:f>
        <x:v>0.12190649473217507</x:v>
      </x:c>
      <x:c r="O1754" s="268" t="n">
        <x:f>I1754*TOMATO_PRICE+J1754*CARROT_PRICE+K1754*MESCLUN_PRICE</x:f>
        <x:v>52922</x:v>
      </x:c>
      <x:c r="P1754" s="268" t="n">
        <x:f>I1754*TOMATO_FERTILIZER+J1754*CARROT_FERTILIZER+K1754*MESCLUN_FERTILIZER</x:f>
        <x:v>10120</x:v>
      </x:c>
      <x:c r="Q1754" s="268" t="n">
        <x:f>MIN(M1754,FARMER_HOURS)*FARMER_RATE+MAX(M1754-FARMER_HOURS,0)*TEMP_RATE</x:f>
        <x:v>28047.662368304376</x:v>
      </x:c>
      <x:c r="R1754" s="268" t="n">
        <x:f>O1754-P1754-Q1754-FIXED_COST</x:f>
        <x:v>-5245.662368304376</x:v>
      </x:c>
      <x:c r="S1754" s="139" t="str">
        <x:f>IF(AND(L1754&lt;=TOTAL_BED_CAP,N1754&lt;=TEMP_WORKER_CAP),"YES","NO")</x:f>
        <x:v>YES</x:v>
      </x:c>
      <x:c r="T1754" s="139" t="n">
        <x:f>IF(S1754="YES",R1754,-1E+99)</x:f>
        <x:v>-5245.662368304376</x:v>
      </x:c>
    </x:row>
    <x:row r="1755">
      <x:c r="A1755" s="139"/>
      <x:c r="B1755" s="139"/>
      <x:c r="C1755" s="139"/>
      <x:c r="D1755" s="139"/>
      <x:c r="E1755" s="139"/>
      <x:c r="F1755" s="139"/>
      <x:c r="G1755" s="139"/>
      <x:c r="H1755" s="139"/>
      <x:c r="I1755" s="266" t="n">
        <x:f>INT((ROW()-ROW($I$46))/((CARROT_CAP+1)*(MESCLUN_CAP+1)))</x:f>
        <x:v>2</x:v>
      </x:c>
      <x:c r="J1755" s="266" t="n">
        <x:f>MOD(INT((ROW()-ROW($I$46))/(MESCLUN_CAP+1)),CARROT_CAP+1)</x:f>
        <x:v>13</x:v>
      </x:c>
      <x:c r="K1755" s="266" t="n">
        <x:f>MOD(ROW()-ROW($I$46),MESCLUN_CAP+1)</x:f>
        <x:v>4</x:v>
      </x:c>
      <x:c r="L1755" s="266" t="n">
        <x:f>SUM(I1755:K1755)</x:f>
        <x:v>19</x:v>
      </x:c>
      <x:c r="M1755" s="267" t="n">
        <x:f>I1755*TOMATO_HOURS*WEEKS*(1+TOMATO_DIM)^I1755+J1755*CARROT_HOURS*WEEKS*(1+CARROT_DIM)^J1755+K1755*MESCLUN_HOURS*WEEKS*(1+MESCLUN_DIM)^K1755</x:f>
        <x:v>944.5894681369883</x:v>
      </x:c>
      <x:c r="N1755" s="267" t="n">
        <x:f>MAX(M1755-FARMER_HOURS,0)/TEMP_HOURS_PER_WORKER</x:f>
        <x:v>0.1559649084284641</x:v>
      </x:c>
      <x:c r="O1755" s="268" t="n">
        <x:f>I1755*TOMATO_PRICE+J1755*CARROT_PRICE+K1755*MESCLUN_PRICE</x:f>
        <x:v>55622</x:v>
      </x:c>
      <x:c r="P1755" s="268" t="n">
        <x:f>I1755*TOMATO_FERTILIZER+J1755*CARROT_FERTILIZER+K1755*MESCLUN_FERTILIZER</x:f>
        <x:v>11000</x:v>
      </x:c>
      <x:c r="Q1755" s="268" t="n">
        <x:f>MIN(M1755,FARMER_HOURS)*FARMER_RATE+MAX(M1755-FARMER_HOURS,0)*TEMP_RATE</x:f>
        <x:v>28899.122710711603</x:v>
      </x:c>
      <x:c r="R1755" s="268" t="n">
        <x:f>O1755-P1755-Q1755-FIXED_COST</x:f>
        <x:v>-4277.122710711603</x:v>
      </x:c>
      <x:c r="S1755" s="139" t="str">
        <x:f>IF(AND(L1755&lt;=TOTAL_BED_CAP,N1755&lt;=TEMP_WORKER_CAP),"YES","NO")</x:f>
        <x:v>YES</x:v>
      </x:c>
      <x:c r="T1755" s="139" t="n">
        <x:f>IF(S1755="YES",R1755,-1E+99)</x:f>
        <x:v>-4277.122710711603</x:v>
      </x:c>
    </x:row>
    <x:row r="1756">
      <x:c r="A1756" s="139"/>
      <x:c r="B1756" s="139"/>
      <x:c r="C1756" s="139"/>
      <x:c r="D1756" s="139"/>
      <x:c r="E1756" s="139"/>
      <x:c r="F1756" s="139"/>
      <x:c r="G1756" s="139"/>
      <x:c r="H1756" s="139"/>
      <x:c r="I1756" s="266" t="n">
        <x:f>INT((ROW()-ROW($I$46))/((CARROT_CAP+1)*(MESCLUN_CAP+1)))</x:f>
        <x:v>2</x:v>
      </x:c>
      <x:c r="J1756" s="266" t="n">
        <x:f>MOD(INT((ROW()-ROW($I$46))/(MESCLUN_CAP+1)),CARROT_CAP+1)</x:f>
        <x:v>13</x:v>
      </x:c>
      <x:c r="K1756" s="266" t="n">
        <x:f>MOD(ROW()-ROW($I$46),MESCLUN_CAP+1)</x:f>
        <x:v>5</x:v>
      </x:c>
      <x:c r="L1756" s="266" t="n">
        <x:f>SUM(I1756:K1756)</x:f>
        <x:v>20</x:v>
      </x:c>
      <x:c r="M1756" s="267" t="n">
        <x:f>I1756*TOMATO_HOURS*WEEKS*(1+TOMATO_DIM)^I1756+J1756*CARROT_HOURS*WEEKS*(1+CARROT_DIM)^J1756+K1756*MESCLUN_HOURS*WEEKS*(1+MESCLUN_DIM)^K1756</x:f>
        <x:v>994.837792058192</x:v>
      </x:c>
      <x:c r="N1756" s="267" t="n">
        <x:f>MAX(M1756-FARMER_HOURS,0)/TEMP_HOURS_PER_WORKER</x:f>
        <x:v>0.1908595778181889</x:v>
      </x:c>
      <x:c r="O1756" s="268" t="n">
        <x:f>I1756*TOMATO_PRICE+J1756*CARROT_PRICE+K1756*MESCLUN_PRICE</x:f>
        <x:v>58322</x:v>
      </x:c>
      <x:c r="P1756" s="268" t="n">
        <x:f>I1756*TOMATO_FERTILIZER+J1756*CARROT_FERTILIZER+K1756*MESCLUN_FERTILIZER</x:f>
        <x:v>11880</x:v>
      </x:c>
      <x:c r="Q1756" s="268" t="n">
        <x:f>MIN(M1756,FARMER_HOURS)*FARMER_RATE+MAX(M1756-FARMER_HOURS,0)*TEMP_RATE</x:f>
        <x:v>29771.48944545472</x:v>
      </x:c>
      <x:c r="R1756" s="268" t="n">
        <x:f>O1756-P1756-Q1756-FIXED_COST</x:f>
        <x:v>-3329.489445454721</x:v>
      </x:c>
      <x:c r="S1756" s="139" t="str">
        <x:f>IF(AND(L1756&lt;=TOTAL_BED_CAP,N1756&lt;=TEMP_WORKER_CAP),"YES","NO")</x:f>
        <x:v>YES</x:v>
      </x:c>
      <x:c r="T1756" s="139" t="n">
        <x:f>IF(S1756="YES",R1756,-1E+99)</x:f>
        <x:v>-3329.489445454721</x:v>
      </x:c>
    </x:row>
    <x:row r="1757">
      <x:c r="A1757" s="139"/>
      <x:c r="B1757" s="139"/>
      <x:c r="C1757" s="139"/>
      <x:c r="D1757" s="139"/>
      <x:c r="E1757" s="139"/>
      <x:c r="F1757" s="139"/>
      <x:c r="G1757" s="139"/>
      <x:c r="H1757" s="139"/>
      <x:c r="I1757" s="266" t="n">
        <x:f>INT((ROW()-ROW($I$46))/((CARROT_CAP+1)*(MESCLUN_CAP+1)))</x:f>
        <x:v>2</x:v>
      </x:c>
      <x:c r="J1757" s="266" t="n">
        <x:f>MOD(INT((ROW()-ROW($I$46))/(MESCLUN_CAP+1)),CARROT_CAP+1)</x:f>
        <x:v>13</x:v>
      </x:c>
      <x:c r="K1757" s="266" t="n">
        <x:f>MOD(ROW()-ROW($I$46),MESCLUN_CAP+1)</x:f>
        <x:v>6</x:v>
      </x:c>
      <x:c r="L1757" s="266" t="n">
        <x:f>SUM(I1757:K1757)</x:f>
        <x:v>21</x:v>
      </x:c>
      <x:c r="M1757" s="267" t="n">
        <x:f>I1757*TOMATO_HOURS*WEEKS*(1+TOMATO_DIM)^I1757+J1757*CARROT_HOURS*WEEKS*(1+CARROT_DIM)^J1757+K1757*MESCLUN_HOURS*WEEKS*(1+MESCLUN_DIM)^K1757</x:f>
        <x:v>1046.312766239825</x:v>
      </x:c>
      <x:c r="N1757" s="267" t="n">
        <x:f>MAX(M1757-FARMER_HOURS,0)/TEMP_HOURS_PER_WORKER</x:f>
        <x:v>0.22660608766654505</x:v>
      </x:c>
      <x:c r="O1757" s="268" t="n">
        <x:f>I1757*TOMATO_PRICE+J1757*CARROT_PRICE+K1757*MESCLUN_PRICE</x:f>
        <x:v>61022</x:v>
      </x:c>
      <x:c r="P1757" s="268" t="n">
        <x:f>I1757*TOMATO_FERTILIZER+J1757*CARROT_FERTILIZER+K1757*MESCLUN_FERTILIZER</x:f>
        <x:v>12760</x:v>
      </x:c>
      <x:c r="Q1757" s="268" t="n">
        <x:f>MIN(M1757,FARMER_HOURS)*FARMER_RATE+MAX(M1757-FARMER_HOURS,0)*TEMP_RATE</x:f>
        <x:v>30665.152191663627</x:v>
      </x:c>
      <x:c r="R1757" s="268" t="n">
        <x:f>O1757-P1757-Q1757-FIXED_COST</x:f>
        <x:v>-2403.1521916636266</x:v>
      </x:c>
      <x:c r="S1757" s="139" t="str">
        <x:f>IF(AND(L1757&lt;=TOTAL_BED_CAP,N1757&lt;=TEMP_WORKER_CAP),"YES","NO")</x:f>
        <x:v>YES</x:v>
      </x:c>
      <x:c r="T1757" s="139" t="n">
        <x:f>IF(S1757="YES",R1757,-1E+99)</x:f>
        <x:v>-2403.1521916636266</x:v>
      </x:c>
    </x:row>
    <x:row r="1758">
      <x:c r="A1758" s="139"/>
      <x:c r="B1758" s="139"/>
      <x:c r="C1758" s="139"/>
      <x:c r="D1758" s="139"/>
      <x:c r="E1758" s="139"/>
      <x:c r="F1758" s="139"/>
      <x:c r="G1758" s="139"/>
      <x:c r="H1758" s="139"/>
      <x:c r="I1758" s="266" t="n">
        <x:f>INT((ROW()-ROW($I$46))/((CARROT_CAP+1)*(MESCLUN_CAP+1)))</x:f>
        <x:v>2</x:v>
      </x:c>
      <x:c r="J1758" s="266" t="n">
        <x:f>MOD(INT((ROW()-ROW($I$46))/(MESCLUN_CAP+1)),CARROT_CAP+1)</x:f>
        <x:v>13</x:v>
      </x:c>
      <x:c r="K1758" s="266" t="n">
        <x:f>MOD(ROW()-ROW($I$46),MESCLUN_CAP+1)</x:f>
        <x:v>7</x:v>
      </x:c>
      <x:c r="L1758" s="266" t="n">
        <x:f>SUM(I1758:K1758)</x:f>
        <x:v>22</x:v>
      </x:c>
      <x:c r="M1758" s="267" t="n">
        <x:f>I1758*TOMATO_HOURS*WEEKS*(1+TOMATO_DIM)^I1758+J1758*CARROT_HOURS*WEEKS*(1+CARROT_DIM)^J1758+K1758*MESCLUN_HOURS*WEEKS*(1+MESCLUN_DIM)^K1758</x:f>
        <x:v>1099.0372056377853</x:v>
      </x:c>
      <x:c r="N1758" s="267" t="n">
        <x:f>MAX(M1758-FARMER_HOURS,0)/TEMP_HOURS_PER_WORKER</x:f>
        <x:v>0.26322028169290645</x:v>
      </x:c>
      <x:c r="O1758" s="268" t="n">
        <x:f>I1758*TOMATO_PRICE+J1758*CARROT_PRICE+K1758*MESCLUN_PRICE</x:f>
        <x:v>63722</x:v>
      </x:c>
      <x:c r="P1758" s="268" t="n">
        <x:f>I1758*TOMATO_FERTILIZER+J1758*CARROT_FERTILIZER+K1758*MESCLUN_FERTILIZER</x:f>
        <x:v>13640</x:v>
      </x:c>
      <x:c r="Q1758" s="268" t="n">
        <x:f>MIN(M1758,FARMER_HOURS)*FARMER_RATE+MAX(M1758-FARMER_HOURS,0)*TEMP_RATE</x:f>
        <x:v>31580.50704232266</x:v>
      </x:c>
      <x:c r="R1758" s="268" t="n">
        <x:f>O1758-P1758-Q1758-FIXED_COST</x:f>
        <x:v>-1498.5070423226607</x:v>
      </x:c>
      <x:c r="S1758" s="139" t="str">
        <x:f>IF(AND(L1758&lt;=TOTAL_BED_CAP,N1758&lt;=TEMP_WORKER_CAP),"YES","NO")</x:f>
        <x:v>YES</x:v>
      </x:c>
      <x:c r="T1758" s="139" t="n">
        <x:f>IF(S1758="YES",R1758,-1E+99)</x:f>
        <x:v>-1498.5070423226607</x:v>
      </x:c>
    </x:row>
    <x:row r="1759">
      <x:c r="A1759" s="139"/>
      <x:c r="B1759" s="139"/>
      <x:c r="C1759" s="139"/>
      <x:c r="D1759" s="139"/>
      <x:c r="E1759" s="139"/>
      <x:c r="F1759" s="139"/>
      <x:c r="G1759" s="139"/>
      <x:c r="H1759" s="139"/>
      <x:c r="I1759" s="266" t="n">
        <x:f>INT((ROW()-ROW($I$46))/((CARROT_CAP+1)*(MESCLUN_CAP+1)))</x:f>
        <x:v>2</x:v>
      </x:c>
      <x:c r="J1759" s="266" t="n">
        <x:f>MOD(INT((ROW()-ROW($I$46))/(MESCLUN_CAP+1)),CARROT_CAP+1)</x:f>
        <x:v>13</x:v>
      </x:c>
      <x:c r="K1759" s="266" t="n">
        <x:f>MOD(ROW()-ROW($I$46),MESCLUN_CAP+1)</x:f>
        <x:v>8</x:v>
      </x:c>
      <x:c r="L1759" s="266" t="n">
        <x:f>SUM(I1759:K1759)</x:f>
        <x:v>23</x:v>
      </x:c>
      <x:c r="M1759" s="267" t="n">
        <x:f>I1759*TOMATO_HOURS*WEEKS*(1+TOMATO_DIM)^I1759+J1759*CARROT_HOURS*WEEKS*(1+CARROT_DIM)^J1759+K1759*MESCLUN_HOURS*WEEKS*(1+MESCLUN_DIM)^K1759</x:f>
        <x:v>1153.0343039177656</x:v>
      </x:c>
      <x:c r="N1759" s="267" t="n">
        <x:f>MAX(M1759-FARMER_HOURS,0)/TEMP_HOURS_PER_WORKER</x:f>
        <x:v>0.3007182666095594</x:v>
      </x:c>
      <x:c r="O1759" s="268" t="n">
        <x:f>I1759*TOMATO_PRICE+J1759*CARROT_PRICE+K1759*MESCLUN_PRICE</x:f>
        <x:v>66422</x:v>
      </x:c>
      <x:c r="P1759" s="268" t="n">
        <x:f>I1759*TOMATO_FERTILIZER+J1759*CARROT_FERTILIZER+K1759*MESCLUN_FERTILIZER</x:f>
        <x:v>14520</x:v>
      </x:c>
      <x:c r="Q1759" s="268" t="n">
        <x:f>MIN(M1759,FARMER_HOURS)*FARMER_RATE+MAX(M1759-FARMER_HOURS,0)*TEMP_RATE</x:f>
        <x:v>32517.956665238984</x:v>
      </x:c>
      <x:c r="R1759" s="268" t="n">
        <x:f>O1759-P1759-Q1759-FIXED_COST</x:f>
        <x:v>-615.956665238984</x:v>
      </x:c>
      <x:c r="S1759" s="139" t="str">
        <x:f>IF(AND(L1759&lt;=TOTAL_BED_CAP,N1759&lt;=TEMP_WORKER_CAP),"YES","NO")</x:f>
        <x:v>YES</x:v>
      </x:c>
      <x:c r="T1759" s="139" t="n">
        <x:f>IF(S1759="YES",R1759,-1E+99)</x:f>
        <x:v>-615.956665238984</x:v>
      </x:c>
    </x:row>
    <x:row r="1760">
      <x:c r="A1760" s="139"/>
      <x:c r="B1760" s="139"/>
      <x:c r="C1760" s="139"/>
      <x:c r="D1760" s="139"/>
      <x:c r="E1760" s="139"/>
      <x:c r="F1760" s="139"/>
      <x:c r="G1760" s="139"/>
      <x:c r="H1760" s="139"/>
      <x:c r="I1760" s="266" t="n">
        <x:f>INT((ROW()-ROW($I$46))/((CARROT_CAP+1)*(MESCLUN_CAP+1)))</x:f>
        <x:v>2</x:v>
      </x:c>
      <x:c r="J1760" s="266" t="n">
        <x:f>MOD(INT((ROW()-ROW($I$46))/(MESCLUN_CAP+1)),CARROT_CAP+1)</x:f>
        <x:v>13</x:v>
      </x:c>
      <x:c r="K1760" s="266" t="n">
        <x:f>MOD(ROW()-ROW($I$46),MESCLUN_CAP+1)</x:f>
        <x:v>9</x:v>
      </x:c>
      <x:c r="L1760" s="266" t="n">
        <x:f>SUM(I1760:K1760)</x:f>
        <x:v>24</x:v>
      </x:c>
      <x:c r="M1760" s="267" t="n">
        <x:f>I1760*TOMATO_HOURS*WEEKS*(1+TOMATO_DIM)^I1760+J1760*CARROT_HOURS*WEEKS*(1+CARROT_DIM)^J1760+K1760*MESCLUN_HOURS*WEEKS*(1+MESCLUN_DIM)^K1760</x:f>
        <x:v>1208.32763935816</x:v>
      </x:c>
      <x:c r="N1760" s="267" t="n">
        <x:f>MAX(M1760-FARMER_HOURS,0)/TEMP_HOURS_PER_WORKER</x:f>
        <x:v>0.33911641622094446</x:v>
      </x:c>
      <x:c r="O1760" s="268" t="n">
        <x:f>I1760*TOMATO_PRICE+J1760*CARROT_PRICE+K1760*MESCLUN_PRICE</x:f>
        <x:v>69122</x:v>
      </x:c>
      <x:c r="P1760" s="268" t="n">
        <x:f>I1760*TOMATO_FERTILIZER+J1760*CARROT_FERTILIZER+K1760*MESCLUN_FERTILIZER</x:f>
        <x:v>15400</x:v>
      </x:c>
      <x:c r="Q1760" s="268" t="n">
        <x:f>MIN(M1760,FARMER_HOURS)*FARMER_RATE+MAX(M1760-FARMER_HOURS,0)*TEMP_RATE</x:f>
        <x:v>33477.91040552361</x:v>
      </x:c>
      <x:c r="R1760" s="268" t="n">
        <x:f>O1760-P1760-Q1760-FIXED_COST</x:f>
        <x:v>244.08959447639063</x:v>
      </x:c>
      <x:c r="S1760" s="139" t="str">
        <x:f>IF(AND(L1760&lt;=TOTAL_BED_CAP,N1760&lt;=TEMP_WORKER_CAP),"YES","NO")</x:f>
        <x:v>YES</x:v>
      </x:c>
      <x:c r="T1760" s="139" t="n">
        <x:f>IF(S1760="YES",R1760,-1E+99)</x:f>
        <x:v>244.08959447639063</x:v>
      </x:c>
    </x:row>
    <x:row r="1761">
      <x:c r="A1761" s="139"/>
      <x:c r="B1761" s="139"/>
      <x:c r="C1761" s="139"/>
      <x:c r="D1761" s="139"/>
      <x:c r="E1761" s="139"/>
      <x:c r="F1761" s="139"/>
      <x:c r="G1761" s="139"/>
      <x:c r="H1761" s="139"/>
      <x:c r="I1761" s="266" t="n">
        <x:f>INT((ROW()-ROW($I$46))/((CARROT_CAP+1)*(MESCLUN_CAP+1)))</x:f>
        <x:v>2</x:v>
      </x:c>
      <x:c r="J1761" s="266" t="n">
        <x:f>MOD(INT((ROW()-ROW($I$46))/(MESCLUN_CAP+1)),CARROT_CAP+1)</x:f>
        <x:v>13</x:v>
      </x:c>
      <x:c r="K1761" s="266" t="n">
        <x:f>MOD(ROW()-ROW($I$46),MESCLUN_CAP+1)</x:f>
        <x:v>10</x:v>
      </x:c>
      <x:c r="L1761" s="266" t="n">
        <x:f>SUM(I1761:K1761)</x:f>
        <x:v>25</x:v>
      </x:c>
      <x:c r="M1761" s="267" t="n">
        <x:f>I1761*TOMATO_HOURS*WEEKS*(1+TOMATO_DIM)^I1761+J1761*CARROT_HOURS*WEEKS*(1+CARROT_DIM)^J1761+K1761*MESCLUN_HOURS*WEEKS*(1+MESCLUN_DIM)^K1761</x:f>
        <x:v>1264.9411808413727</x:v>
      </x:c>
      <x:c r="N1761" s="267" t="n">
        <x:f>MAX(M1761-FARMER_HOURS,0)/TEMP_HOURS_PER_WORKER</x:f>
        <x:v>0.3784313755842866</x:v>
      </x:c>
      <x:c r="O1761" s="268" t="n">
        <x:f>I1761*TOMATO_PRICE+J1761*CARROT_PRICE+K1761*MESCLUN_PRICE</x:f>
        <x:v>71822</x:v>
      </x:c>
      <x:c r="P1761" s="268" t="n">
        <x:f>I1761*TOMATO_FERTILIZER+J1761*CARROT_FERTILIZER+K1761*MESCLUN_FERTILIZER</x:f>
        <x:v>16280</x:v>
      </x:c>
      <x:c r="Q1761" s="268" t="n">
        <x:f>MIN(M1761,FARMER_HOURS)*FARMER_RATE+MAX(M1761-FARMER_HOURS,0)*TEMP_RATE</x:f>
        <x:v>34460.784389607164</x:v>
      </x:c>
      <x:c r="R1761" s="268" t="n">
        <x:f>O1761-P1761-Q1761-FIXED_COST</x:f>
        <x:v>1081.2156103928355</x:v>
      </x:c>
      <x:c r="S1761" s="139" t="str">
        <x:f>IF(AND(L1761&lt;=TOTAL_BED_CAP,N1761&lt;=TEMP_WORKER_CAP),"YES","NO")</x:f>
        <x:v>YES</x:v>
      </x:c>
      <x:c r="T1761" s="139" t="n">
        <x:f>IF(S1761="YES",R1761,-1E+99)</x:f>
        <x:v>1081.2156103928355</x:v>
      </x:c>
    </x:row>
    <x:row r="1762">
      <x:c r="A1762" s="139"/>
      <x:c r="B1762" s="139"/>
      <x:c r="C1762" s="139"/>
      <x:c r="D1762" s="139"/>
      <x:c r="E1762" s="139"/>
      <x:c r="F1762" s="139"/>
      <x:c r="G1762" s="139"/>
      <x:c r="H1762" s="139"/>
      <x:c r="I1762" s="266" t="n">
        <x:f>INT((ROW()-ROW($I$46))/((CARROT_CAP+1)*(MESCLUN_CAP+1)))</x:f>
        <x:v>2</x:v>
      </x:c>
      <x:c r="J1762" s="266" t="n">
        <x:f>MOD(INT((ROW()-ROW($I$46))/(MESCLUN_CAP+1)),CARROT_CAP+1)</x:f>
        <x:v>13</x:v>
      </x:c>
      <x:c r="K1762" s="266" t="n">
        <x:f>MOD(ROW()-ROW($I$46),MESCLUN_CAP+1)</x:f>
        <x:v>11</x:v>
      </x:c>
      <x:c r="L1762" s="266" t="n">
        <x:f>SUM(I1762:K1762)</x:f>
        <x:v>26</x:v>
      </x:c>
      <x:c r="M1762" s="267" t="n">
        <x:f>I1762*TOMATO_HOURS*WEEKS*(1+TOMATO_DIM)^I1762+J1762*CARROT_HOURS*WEEKS*(1+CARROT_DIM)^J1762+K1762*MESCLUN_HOURS*WEEKS*(1+MESCLUN_DIM)^K1762</x:f>
        <x:v>1322.8992939348118</x:v>
      </x:c>
      <x:c r="N1762" s="267" t="n">
        <x:f>MAX(M1762-FARMER_HOURS,0)/TEMP_HOURS_PER_WORKER</x:f>
        <x:v>0.41868006523250817</x:v>
      </x:c>
      <x:c r="O1762" s="268" t="n">
        <x:f>I1762*TOMATO_PRICE+J1762*CARROT_PRICE+K1762*MESCLUN_PRICE</x:f>
        <x:v>74522</x:v>
      </x:c>
      <x:c r="P1762" s="268" t="n">
        <x:f>I1762*TOMATO_FERTILIZER+J1762*CARROT_FERTILIZER+K1762*MESCLUN_FERTILIZER</x:f>
        <x:v>17160</x:v>
      </x:c>
      <x:c r="Q1762" s="268" t="n">
        <x:f>MIN(M1762,FARMER_HOURS)*FARMER_RATE+MAX(M1762-FARMER_HOURS,0)*TEMP_RATE</x:f>
        <x:v>35467.00163081271</x:v>
      </x:c>
      <x:c r="R1762" s="268" t="n">
        <x:f>O1762-P1762-Q1762-FIXED_COST</x:f>
        <x:v>1894.9983691872912</x:v>
      </x:c>
      <x:c r="S1762" s="139" t="str">
        <x:f>IF(AND(L1762&lt;=TOTAL_BED_CAP,N1762&lt;=TEMP_WORKER_CAP),"YES","NO")</x:f>
        <x:v>YES</x:v>
      </x:c>
      <x:c r="T1762" s="139" t="n">
        <x:f>IF(S1762="YES",R1762,-1E+99)</x:f>
        <x:v>1894.9983691872912</x:v>
      </x:c>
    </x:row>
    <x:row r="1763">
      <x:c r="A1763" s="139"/>
      <x:c r="B1763" s="139"/>
      <x:c r="C1763" s="139"/>
      <x:c r="D1763" s="139"/>
      <x:c r="E1763" s="139"/>
      <x:c r="F1763" s="139"/>
      <x:c r="G1763" s="139"/>
      <x:c r="H1763" s="139"/>
      <x:c r="I1763" s="266" t="n">
        <x:f>INT((ROW()-ROW($I$46))/((CARROT_CAP+1)*(MESCLUN_CAP+1)))</x:f>
        <x:v>2</x:v>
      </x:c>
      <x:c r="J1763" s="266" t="n">
        <x:f>MOD(INT((ROW()-ROW($I$46))/(MESCLUN_CAP+1)),CARROT_CAP+1)</x:f>
        <x:v>13</x:v>
      </x:c>
      <x:c r="K1763" s="266" t="n">
        <x:f>MOD(ROW()-ROW($I$46),MESCLUN_CAP+1)</x:f>
        <x:v>12</x:v>
      </x:c>
      <x:c r="L1763" s="266" t="n">
        <x:f>SUM(I1763:K1763)</x:f>
        <x:v>27</x:v>
      </x:c>
      <x:c r="M1763" s="267" t="n">
        <x:f>I1763*TOMATO_HOURS*WEEKS*(1+TOMATO_DIM)^I1763+J1763*CARROT_HOURS*WEEKS*(1+CARROT_DIM)^J1763+K1763*MESCLUN_HOURS*WEEKS*(1+MESCLUN_DIM)^K1763</x:f>
        <x:v>1382.2267470628763</x:v>
      </x:c>
      <x:c r="N1763" s="267" t="n">
        <x:f>MAX(M1763-FARMER_HOURS,0)/TEMP_HOURS_PER_WORKER</x:f>
        <x:v>0.45987968546033076</x:v>
      </x:c>
      <x:c r="O1763" s="268" t="n">
        <x:f>I1763*TOMATO_PRICE+J1763*CARROT_PRICE+K1763*MESCLUN_PRICE</x:f>
        <x:v>77222</x:v>
      </x:c>
      <x:c r="P1763" s="268" t="n">
        <x:f>I1763*TOMATO_FERTILIZER+J1763*CARROT_FERTILIZER+K1763*MESCLUN_FERTILIZER</x:f>
        <x:v>18040</x:v>
      </x:c>
      <x:c r="Q1763" s="268" t="n">
        <x:f>MIN(M1763,FARMER_HOURS)*FARMER_RATE+MAX(M1763-FARMER_HOURS,0)*TEMP_RATE</x:f>
        <x:v>36496.99213650827</x:v>
      </x:c>
      <x:c r="R1763" s="268" t="n">
        <x:f>O1763-P1763-Q1763-FIXED_COST</x:f>
        <x:v>2685.00786349173</x:v>
      </x:c>
      <x:c r="S1763" s="139" t="str">
        <x:f>IF(AND(L1763&lt;=TOTAL_BED_CAP,N1763&lt;=TEMP_WORKER_CAP),"YES","NO")</x:f>
        <x:v>YES</x:v>
      </x:c>
      <x:c r="T1763" s="139" t="n">
        <x:f>IF(S1763="YES",R1763,-1E+99)</x:f>
        <x:v>2685.00786349173</x:v>
      </x:c>
    </x:row>
    <x:row r="1764">
      <x:c r="A1764" s="139"/>
      <x:c r="B1764" s="139"/>
      <x:c r="C1764" s="139"/>
      <x:c r="D1764" s="139"/>
      <x:c r="E1764" s="139"/>
      <x:c r="F1764" s="139"/>
      <x:c r="G1764" s="139"/>
      <x:c r="H1764" s="139"/>
      <x:c r="I1764" s="266" t="n">
        <x:f>INT((ROW()-ROW($I$46))/((CARROT_CAP+1)*(MESCLUN_CAP+1)))</x:f>
        <x:v>2</x:v>
      </x:c>
      <x:c r="J1764" s="266" t="n">
        <x:f>MOD(INT((ROW()-ROW($I$46))/(MESCLUN_CAP+1)),CARROT_CAP+1)</x:f>
        <x:v>13</x:v>
      </x:c>
      <x:c r="K1764" s="266" t="n">
        <x:f>MOD(ROW()-ROW($I$46),MESCLUN_CAP+1)</x:f>
        <x:v>13</x:v>
      </x:c>
      <x:c r="L1764" s="266" t="n">
        <x:f>SUM(I1764:K1764)</x:f>
        <x:v>28</x:v>
      </x:c>
      <x:c r="M1764" s="267" t="n">
        <x:f>I1764*TOMATO_HOURS*WEEKS*(1+TOMATO_DIM)^I1764+J1764*CARROT_HOURS*WEEKS*(1+CARROT_DIM)^J1764+K1764*MESCLUN_HOURS*WEEKS*(1+MESCLUN_DIM)^K1764</x:f>
        <x:v>1442.9487177712604</x:v>
      </x:c>
      <x:c r="N1764" s="267" t="n">
        <x:f>MAX(M1764-FARMER_HOURS,0)/TEMP_HOURS_PER_WORKER</x:f>
        <x:v>0.5020477206744863</x:v>
      </x:c>
      <x:c r="O1764" s="268" t="n">
        <x:f>I1764*TOMATO_PRICE+J1764*CARROT_PRICE+K1764*MESCLUN_PRICE</x:f>
        <x:v>79922</x:v>
      </x:c>
      <x:c r="P1764" s="268" t="n">
        <x:f>I1764*TOMATO_FERTILIZER+J1764*CARROT_FERTILIZER+K1764*MESCLUN_FERTILIZER</x:f>
        <x:v>18920</x:v>
      </x:c>
      <x:c r="Q1764" s="268" t="n">
        <x:f>MIN(M1764,FARMER_HOURS)*FARMER_RATE+MAX(M1764-FARMER_HOURS,0)*TEMP_RATE</x:f>
        <x:v>37551.19301686216</x:v>
      </x:c>
      <x:c r="R1764" s="268" t="n">
        <x:f>O1764-P1764-Q1764-FIXED_COST</x:f>
        <x:v>3450.806983137838</x:v>
      </x:c>
      <x:c r="S1764" s="139" t="str">
        <x:f>IF(AND(L1764&lt;=TOTAL_BED_CAP,N1764&lt;=TEMP_WORKER_CAP),"YES","NO")</x:f>
        <x:v>YES</x:v>
      </x:c>
      <x:c r="T1764" s="139" t="n">
        <x:f>IF(S1764="YES",R1764,-1E+99)</x:f>
        <x:v>3450.806983137838</x:v>
      </x:c>
    </x:row>
    <x:row r="1765">
      <x:c r="A1765" s="139"/>
      <x:c r="B1765" s="139"/>
      <x:c r="C1765" s="139"/>
      <x:c r="D1765" s="139"/>
      <x:c r="E1765" s="139"/>
      <x:c r="F1765" s="139"/>
      <x:c r="G1765" s="139"/>
      <x:c r="H1765" s="139"/>
      <x:c r="I1765" s="266" t="n">
        <x:f>INT((ROW()-ROW($I$46))/((CARROT_CAP+1)*(MESCLUN_CAP+1)))</x:f>
        <x:v>2</x:v>
      </x:c>
      <x:c r="J1765" s="266" t="n">
        <x:f>MOD(INT((ROW()-ROW($I$46))/(MESCLUN_CAP+1)),CARROT_CAP+1)</x:f>
        <x:v>13</x:v>
      </x:c>
      <x:c r="K1765" s="266" t="n">
        <x:f>MOD(ROW()-ROW($I$46),MESCLUN_CAP+1)</x:f>
        <x:v>14</x:v>
      </x:c>
      <x:c r="L1765" s="266" t="n">
        <x:f>SUM(I1765:K1765)</x:f>
        <x:v>29</x:v>
      </x:c>
      <x:c r="M1765" s="267" t="n">
        <x:f>I1765*TOMATO_HOURS*WEEKS*(1+TOMATO_DIM)^I1765+J1765*CARROT_HOURS*WEEKS*(1+CARROT_DIM)^J1765+K1765*MESCLUN_HOURS*WEEKS*(1+MESCLUN_DIM)^K1765</x:f>
        <x:v>1505.0907990849214</x:v>
      </x:c>
      <x:c r="N1765" s="267" t="n">
        <x:f>MAX(M1765-FARMER_HOURS,0)/TEMP_HOURS_PER_WORKER</x:f>
        <x:v>0.5452019438089732</x:v>
      </x:c>
      <x:c r="O1765" s="268" t="n">
        <x:f>I1765*TOMATO_PRICE+J1765*CARROT_PRICE+K1765*MESCLUN_PRICE</x:f>
        <x:v>82622</x:v>
      </x:c>
      <x:c r="P1765" s="268" t="n">
        <x:f>I1765*TOMATO_FERTILIZER+J1765*CARROT_FERTILIZER+K1765*MESCLUN_FERTILIZER</x:f>
        <x:v>19800</x:v>
      </x:c>
      <x:c r="Q1765" s="268" t="n">
        <x:f>MIN(M1765,FARMER_HOURS)*FARMER_RATE+MAX(M1765-FARMER_HOURS,0)*TEMP_RATE</x:f>
        <x:v>38630.04859522433</x:v>
      </x:c>
      <x:c r="R1765" s="268" t="n">
        <x:f>O1765-P1765-Q1765-FIXED_COST</x:f>
        <x:v>4191.9514047756675</x:v>
      </x:c>
      <x:c r="S1765" s="139" t="str">
        <x:f>IF(AND(L1765&lt;=TOTAL_BED_CAP,N1765&lt;=TEMP_WORKER_CAP),"YES","NO")</x:f>
        <x:v>YES</x:v>
      </x:c>
      <x:c r="T1765" s="139" t="n">
        <x:f>IF(S1765="YES",R1765,-1E+99)</x:f>
        <x:v>4191.9514047756675</x:v>
      </x:c>
    </x:row>
    <x:row r="1766">
      <x:c r="A1766" s="139"/>
      <x:c r="B1766" s="139"/>
      <x:c r="C1766" s="139"/>
      <x:c r="D1766" s="139"/>
      <x:c r="E1766" s="139"/>
      <x:c r="F1766" s="139"/>
      <x:c r="G1766" s="139"/>
      <x:c r="H1766" s="139"/>
      <x:c r="I1766" s="266" t="n">
        <x:f>INT((ROW()-ROW($I$46))/((CARROT_CAP+1)*(MESCLUN_CAP+1)))</x:f>
        <x:v>2</x:v>
      </x:c>
      <x:c r="J1766" s="266" t="n">
        <x:f>MOD(INT((ROW()-ROW($I$46))/(MESCLUN_CAP+1)),CARROT_CAP+1)</x:f>
        <x:v>13</x:v>
      </x:c>
      <x:c r="K1766" s="266" t="n">
        <x:f>MOD(ROW()-ROW($I$46),MESCLUN_CAP+1)</x:f>
        <x:v>15</x:v>
      </x:c>
      <x:c r="L1766" s="266" t="n">
        <x:f>SUM(I1766:K1766)</x:f>
        <x:v>30</x:v>
      </x:c>
      <x:c r="M1766" s="267" t="n">
        <x:f>I1766*TOMATO_HOURS*WEEKS*(1+TOMATO_DIM)^I1766+J1766*CARROT_HOURS*WEEKS*(1+CARROT_DIM)^J1766+K1766*MESCLUN_HOURS*WEEKS*(1+MESCLUN_DIM)^K1766</x:f>
        <x:v>1568.679005961068</x:v>
      </x:c>
      <x:c r="N1766" s="267" t="n">
        <x:f>MAX(M1766-FARMER_HOURS,0)/TEMP_HOURS_PER_WORKER</x:f>
        <x:v>0.5893604208062972</x:v>
      </x:c>
      <x:c r="O1766" s="268" t="n">
        <x:f>I1766*TOMATO_PRICE+J1766*CARROT_PRICE+K1766*MESCLUN_PRICE</x:f>
        <x:v>85322</x:v>
      </x:c>
      <x:c r="P1766" s="268" t="n">
        <x:f>I1766*TOMATO_FERTILIZER+J1766*CARROT_FERTILIZER+K1766*MESCLUN_FERTILIZER</x:f>
        <x:v>20680</x:v>
      </x:c>
      <x:c r="Q1766" s="268" t="n">
        <x:f>MIN(M1766,FARMER_HOURS)*FARMER_RATE+MAX(M1766-FARMER_HOURS,0)*TEMP_RATE</x:f>
        <x:v>39734.01052015743</x:v>
      </x:c>
      <x:c r="R1766" s="268" t="n">
        <x:f>O1766-P1766-Q1766-FIXED_COST</x:f>
        <x:v>4907.989479842567</x:v>
      </x:c>
      <x:c r="S1766" s="139" t="str">
        <x:f>IF(AND(L1766&lt;=TOTAL_BED_CAP,N1766&lt;=TEMP_WORKER_CAP),"YES","NO")</x:f>
        <x:v>YES</x:v>
      </x:c>
      <x:c r="T1766" s="139" t="n">
        <x:f>IF(S1766="YES",R1766,-1E+99)</x:f>
        <x:v>4907.989479842567</x:v>
      </x:c>
    </x:row>
    <x:row r="1767">
      <x:c r="A1767" s="139"/>
      <x:c r="B1767" s="139"/>
      <x:c r="C1767" s="139"/>
      <x:c r="D1767" s="139"/>
      <x:c r="E1767" s="139"/>
      <x:c r="F1767" s="139"/>
      <x:c r="G1767" s="139"/>
      <x:c r="H1767" s="139"/>
      <x:c r="I1767" s="266" t="n">
        <x:f>INT((ROW()-ROW($I$46))/((CARROT_CAP+1)*(MESCLUN_CAP+1)))</x:f>
        <x:v>2</x:v>
      </x:c>
      <x:c r="J1767" s="266" t="n">
        <x:f>MOD(INT((ROW()-ROW($I$46))/(MESCLUN_CAP+1)),CARROT_CAP+1)</x:f>
        <x:v>13</x:v>
      </x:c>
      <x:c r="K1767" s="266" t="n">
        <x:f>MOD(ROW()-ROW($I$46),MESCLUN_CAP+1)</x:f>
        <x:v>16</x:v>
      </x:c>
      <x:c r="L1767" s="266" t="n">
        <x:f>SUM(I1767:K1767)</x:f>
        <x:v>31</x:v>
      </x:c>
      <x:c r="M1767" s="267" t="n">
        <x:f>I1767*TOMATO_HOURS*WEEKS*(1+TOMATO_DIM)^I1767+J1767*CARROT_HOURS*WEEKS*(1+CARROT_DIM)^J1767+K1767*MESCLUN_HOURS*WEEKS*(1+MESCLUN_DIM)^K1767</x:f>
        <x:v>1633.7397818385568</x:v>
      </x:c>
      <x:c r="N1767" s="267" t="n">
        <x:f>MAX(M1767-FARMER_HOURS,0)/TEMP_HOURS_PER_WORKER</x:f>
        <x:v>0.6345415151656645</x:v>
      </x:c>
      <x:c r="O1767" s="268" t="n">
        <x:f>I1767*TOMATO_PRICE+J1767*CARROT_PRICE+K1767*MESCLUN_PRICE</x:f>
        <x:v>88022</x:v>
      </x:c>
      <x:c r="P1767" s="268" t="n">
        <x:f>I1767*TOMATO_FERTILIZER+J1767*CARROT_FERTILIZER+K1767*MESCLUN_FERTILIZER</x:f>
        <x:v>21560</x:v>
      </x:c>
      <x:c r="Q1767" s="268" t="n">
        <x:f>MIN(M1767,FARMER_HOURS)*FARMER_RATE+MAX(M1767-FARMER_HOURS,0)*TEMP_RATE</x:f>
        <x:v>40863.537879141615</x:v>
      </x:c>
      <x:c r="R1767" s="268" t="n">
        <x:f>O1767-P1767-Q1767-FIXED_COST</x:f>
        <x:v>5598.462120858385</x:v>
      </x:c>
      <x:c r="S1767" s="139" t="str">
        <x:f>IF(AND(L1767&lt;=TOTAL_BED_CAP,N1767&lt;=TEMP_WORKER_CAP),"YES","NO")</x:f>
        <x:v>YES</x:v>
      </x:c>
      <x:c r="T1767" s="139" t="n">
        <x:f>IF(S1767="YES",R1767,-1E+99)</x:f>
        <x:v>5598.462120858385</x:v>
      </x:c>
    </x:row>
    <x:row r="1768">
      <x:c r="A1768" s="139"/>
      <x:c r="B1768" s="139"/>
      <x:c r="C1768" s="139"/>
      <x:c r="D1768" s="139"/>
      <x:c r="E1768" s="139"/>
      <x:c r="F1768" s="139"/>
      <x:c r="G1768" s="139"/>
      <x:c r="H1768" s="139"/>
      <x:c r="I1768" s="266" t="n">
        <x:f>INT((ROW()-ROW($I$46))/((CARROT_CAP+1)*(MESCLUN_CAP+1)))</x:f>
        <x:v>2</x:v>
      </x:c>
      <x:c r="J1768" s="266" t="n">
        <x:f>MOD(INT((ROW()-ROW($I$46))/(MESCLUN_CAP+1)),CARROT_CAP+1)</x:f>
        <x:v>13</x:v>
      </x:c>
      <x:c r="K1768" s="266" t="n">
        <x:f>MOD(ROW()-ROW($I$46),MESCLUN_CAP+1)</x:f>
        <x:v>17</x:v>
      </x:c>
      <x:c r="L1768" s="266" t="n">
        <x:f>SUM(I1768:K1768)</x:f>
        <x:v>32</x:v>
      </x:c>
      <x:c r="M1768" s="267" t="n">
        <x:f>I1768*TOMATO_HOURS*WEEKS*(1+TOMATO_DIM)^I1768+J1768*CARROT_HOURS*WEEKS*(1+CARROT_DIM)^J1768+K1768*MESCLUN_HOURS*WEEKS*(1+MESCLUN_DIM)^K1768</x:f>
        <x:v>1700.300005285097</x:v>
      </x:c>
      <x:c r="N1768" s="267" t="n">
        <x:f>MAX(M1768-FARMER_HOURS,0)/TEMP_HOURS_PER_WORKER</x:f>
        <x:v>0.6807638925590952</x:v>
      </x:c>
      <x:c r="O1768" s="268" t="n">
        <x:f>I1768*TOMATO_PRICE+J1768*CARROT_PRICE+K1768*MESCLUN_PRICE</x:f>
        <x:v>90722</x:v>
      </x:c>
      <x:c r="P1768" s="268" t="n">
        <x:f>I1768*TOMATO_FERTILIZER+J1768*CARROT_FERTILIZER+K1768*MESCLUN_FERTILIZER</x:f>
        <x:v>22440</x:v>
      </x:c>
      <x:c r="Q1768" s="268" t="n">
        <x:f>MIN(M1768,FARMER_HOURS)*FARMER_RATE+MAX(M1768-FARMER_HOURS,0)*TEMP_RATE</x:f>
        <x:v>42019.09731397738</x:v>
      </x:c>
      <x:c r="R1768" s="268" t="n">
        <x:f>O1768-P1768-Q1768-FIXED_COST</x:f>
        <x:v>6262.902686022622</x:v>
      </x:c>
      <x:c r="S1768" s="139" t="str">
        <x:f>IF(AND(L1768&lt;=TOTAL_BED_CAP,N1768&lt;=TEMP_WORKER_CAP),"YES","NO")</x:f>
        <x:v>YES</x:v>
      </x:c>
      <x:c r="T1768" s="139" t="n">
        <x:f>IF(S1768="YES",R1768,-1E+99)</x:f>
        <x:v>6262.902686022622</x:v>
      </x:c>
    </x:row>
    <x:row r="1769">
      <x:c r="A1769" s="139"/>
      <x:c r="B1769" s="139"/>
      <x:c r="C1769" s="139"/>
      <x:c r="D1769" s="139"/>
      <x:c r="E1769" s="139"/>
      <x:c r="F1769" s="139"/>
      <x:c r="G1769" s="139"/>
      <x:c r="H1769" s="139"/>
      <x:c r="I1769" s="266" t="n">
        <x:f>INT((ROW()-ROW($I$46))/((CARROT_CAP+1)*(MESCLUN_CAP+1)))</x:f>
        <x:v>2</x:v>
      </x:c>
      <x:c r="J1769" s="266" t="n">
        <x:f>MOD(INT((ROW()-ROW($I$46))/(MESCLUN_CAP+1)),CARROT_CAP+1)</x:f>
        <x:v>13</x:v>
      </x:c>
      <x:c r="K1769" s="266" t="n">
        <x:f>MOD(ROW()-ROW($I$46),MESCLUN_CAP+1)</x:f>
        <x:v>18</x:v>
      </x:c>
      <x:c r="L1769" s="266" t="n">
        <x:f>SUM(I1769:K1769)</x:f>
        <x:v>33</x:v>
      </x:c>
      <x:c r="M1769" s="267" t="n">
        <x:f>I1769*TOMATO_HOURS*WEEKS*(1+TOMATO_DIM)^I1769+J1769*CARROT_HOURS*WEEKS*(1+CARROT_DIM)^J1769+K1769*MESCLUN_HOURS*WEEKS*(1+MESCLUN_DIM)^K1769</x:f>
        <x:v>1768.3869967436844</x:v>
      </x:c>
      <x:c r="N1769" s="267" t="n">
        <x:f>MAX(M1769-FARMER_HOURS,0)/TEMP_HOURS_PER_WORKER</x:f>
        <x:v>0.7280465255164476</x:v>
      </x:c>
      <x:c r="O1769" s="268" t="n">
        <x:f>I1769*TOMATO_PRICE+J1769*CARROT_PRICE+K1769*MESCLUN_PRICE</x:f>
        <x:v>93422</x:v>
      </x:c>
      <x:c r="P1769" s="268" t="n">
        <x:f>I1769*TOMATO_FERTILIZER+J1769*CARROT_FERTILIZER+K1769*MESCLUN_FERTILIZER</x:f>
        <x:v>23320</x:v>
      </x:c>
      <x:c r="Q1769" s="268" t="n">
        <x:f>MIN(M1769,FARMER_HOURS)*FARMER_RATE+MAX(M1769-FARMER_HOURS,0)*TEMP_RATE</x:f>
        <x:v>43201.16313791119</x:v>
      </x:c>
      <x:c r="R1769" s="268" t="n">
        <x:f>O1769-P1769-Q1769-FIXED_COST</x:f>
        <x:v>6900.836862088807</x:v>
      </x:c>
      <x:c r="S1769" s="139" t="str">
        <x:f>IF(AND(L1769&lt;=TOTAL_BED_CAP,N1769&lt;=TEMP_WORKER_CAP),"YES","NO")</x:f>
        <x:v>YES</x:v>
      </x:c>
      <x:c r="T1769" s="139" t="n">
        <x:f>IF(S1769="YES",R1769,-1E+99)</x:f>
        <x:v>6900.836862088807</x:v>
      </x:c>
    </x:row>
    <x:row r="1770">
      <x:c r="A1770" s="139"/>
      <x:c r="B1770" s="139"/>
      <x:c r="C1770" s="139"/>
      <x:c r="D1770" s="139"/>
      <x:c r="E1770" s="139"/>
      <x:c r="F1770" s="139"/>
      <x:c r="G1770" s="139"/>
      <x:c r="H1770" s="139"/>
      <x:c r="I1770" s="266" t="n">
        <x:f>INT((ROW()-ROW($I$46))/((CARROT_CAP+1)*(MESCLUN_CAP+1)))</x:f>
        <x:v>2</x:v>
      </x:c>
      <x:c r="J1770" s="266" t="n">
        <x:f>MOD(INT((ROW()-ROW($I$46))/(MESCLUN_CAP+1)),CARROT_CAP+1)</x:f>
        <x:v>13</x:v>
      </x:c>
      <x:c r="K1770" s="266" t="n">
        <x:f>MOD(ROW()-ROW($I$46),MESCLUN_CAP+1)</x:f>
        <x:v>19</x:v>
      </x:c>
      <x:c r="L1770" s="266" t="n">
        <x:f>SUM(I1770:K1770)</x:f>
        <x:v>34</x:v>
      </x:c>
      <x:c r="M1770" s="267" t="n">
        <x:f>I1770*TOMATO_HOURS*WEEKS*(1+TOMATO_DIM)^I1770+J1770*CARROT_HOURS*WEEKS*(1+CARROT_DIM)^J1770+K1770*MESCLUN_HOURS*WEEKS*(1+MESCLUN_DIM)^K1770</x:f>
        <x:v>1838.0285253797063</x:v>
      </x:c>
      <x:c r="N1770" s="267" t="n">
        <x:f>MAX(M1770-FARMER_HOURS,0)/TEMP_HOURS_PER_WORKER</x:f>
        <x:v>0.7764086981803515</x:v>
      </x:c>
      <x:c r="O1770" s="268" t="n">
        <x:f>I1770*TOMATO_PRICE+J1770*CARROT_PRICE+K1770*MESCLUN_PRICE</x:f>
        <x:v>96122</x:v>
      </x:c>
      <x:c r="P1770" s="268" t="n">
        <x:f>I1770*TOMATO_FERTILIZER+J1770*CARROT_FERTILIZER+K1770*MESCLUN_FERTILIZER</x:f>
        <x:v>24200</x:v>
      </x:c>
      <x:c r="Q1770" s="268" t="n">
        <x:f>MIN(M1770,FARMER_HOURS)*FARMER_RATE+MAX(M1770-FARMER_HOURS,0)*TEMP_RATE</x:f>
        <x:v>44410.21745450879</x:v>
      </x:c>
      <x:c r="R1770" s="268" t="n">
        <x:f>O1770-P1770-Q1770-FIXED_COST</x:f>
        <x:v>7511.782545491209</x:v>
      </x:c>
      <x:c r="S1770" s="139" t="str">
        <x:f>IF(AND(L1770&lt;=TOTAL_BED_CAP,N1770&lt;=TEMP_WORKER_CAP),"YES","NO")</x:f>
        <x:v>YES</x:v>
      </x:c>
      <x:c r="T1770" s="139" t="n">
        <x:f>IF(S1770="YES",R1770,-1E+99)</x:f>
        <x:v>7511.782545491209</x:v>
      </x:c>
    </x:row>
    <x:row r="1771">
      <x:c r="A1771" s="139"/>
      <x:c r="B1771" s="139"/>
      <x:c r="C1771" s="139"/>
      <x:c r="D1771" s="139"/>
      <x:c r="E1771" s="139"/>
      <x:c r="F1771" s="139"/>
      <x:c r="G1771" s="139"/>
      <x:c r="H1771" s="139"/>
      <x:c r="I1771" s="266" t="n">
        <x:f>INT((ROW()-ROW($I$46))/((CARROT_CAP+1)*(MESCLUN_CAP+1)))</x:f>
        <x:v>2</x:v>
      </x:c>
      <x:c r="J1771" s="266" t="n">
        <x:f>MOD(INT((ROW()-ROW($I$46))/(MESCLUN_CAP+1)),CARROT_CAP+1)</x:f>
        <x:v>13</x:v>
      </x:c>
      <x:c r="K1771" s="266" t="n">
        <x:f>MOD(ROW()-ROW($I$46),MESCLUN_CAP+1)</x:f>
        <x:v>20</x:v>
      </x:c>
      <x:c r="L1771" s="266" t="n">
        <x:f>SUM(I1771:K1771)</x:f>
        <x:v>35</x:v>
      </x:c>
      <x:c r="M1771" s="267" t="n">
        <x:f>I1771*TOMATO_HOURS*WEEKS*(1+TOMATO_DIM)^I1771+J1771*CARROT_HOURS*WEEKS*(1+CARROT_DIM)^J1771+K1771*MESCLUN_HOURS*WEEKS*(1+MESCLUN_DIM)^K1771</x:f>
        <x:v>1909.252816030183</x:v>
      </x:c>
      <x:c r="N1771" s="267" t="n">
        <x:f>MAX(M1771-FARMER_HOURS,0)/TEMP_HOURS_PER_WORKER</x:f>
        <x:v>0.8258700111320716</x:v>
      </x:c>
      <x:c r="O1771" s="268" t="n">
        <x:f>I1771*TOMATO_PRICE+J1771*CARROT_PRICE+K1771*MESCLUN_PRICE</x:f>
        <x:v>98822</x:v>
      </x:c>
      <x:c r="P1771" s="268" t="n">
        <x:f>I1771*TOMATO_FERTILIZER+J1771*CARROT_FERTILIZER+K1771*MESCLUN_FERTILIZER</x:f>
        <x:v>25080</x:v>
      </x:c>
      <x:c r="Q1771" s="268" t="n">
        <x:f>MIN(M1771,FARMER_HOURS)*FARMER_RATE+MAX(M1771-FARMER_HOURS,0)*TEMP_RATE</x:f>
        <x:v>45646.750278301784</x:v>
      </x:c>
      <x:c r="R1771" s="268" t="n">
        <x:f>O1771-P1771-Q1771-FIXED_COST</x:f>
        <x:v>8095.249721698216</x:v>
      </x:c>
      <x:c r="S1771" s="139" t="str">
        <x:f>IF(AND(L1771&lt;=TOTAL_BED_CAP,N1771&lt;=TEMP_WORKER_CAP),"YES","NO")</x:f>
        <x:v>YES</x:v>
      </x:c>
      <x:c r="T1771" s="139" t="n">
        <x:f>IF(S1771="YES",R1771,-1E+99)</x:f>
        <x:v>8095.249721698216</x:v>
      </x:c>
    </x:row>
    <x:row r="1772">
      <x:c r="A1772" s="139"/>
      <x:c r="B1772" s="139"/>
      <x:c r="C1772" s="139"/>
      <x:c r="D1772" s="139"/>
      <x:c r="E1772" s="139"/>
      <x:c r="F1772" s="139"/>
      <x:c r="G1772" s="139"/>
      <x:c r="H1772" s="139"/>
      <x:c r="I1772" s="266" t="n">
        <x:f>INT((ROW()-ROW($I$46))/((CARROT_CAP+1)*(MESCLUN_CAP+1)))</x:f>
        <x:v>2</x:v>
      </x:c>
      <x:c r="J1772" s="266" t="n">
        <x:f>MOD(INT((ROW()-ROW($I$46))/(MESCLUN_CAP+1)),CARROT_CAP+1)</x:f>
        <x:v>13</x:v>
      </x:c>
      <x:c r="K1772" s="266" t="n">
        <x:f>MOD(ROW()-ROW($I$46),MESCLUN_CAP+1)</x:f>
        <x:v>21</x:v>
      </x:c>
      <x:c r="L1772" s="266" t="n">
        <x:f>SUM(I1772:K1772)</x:f>
        <x:v>36</x:v>
      </x:c>
      <x:c r="M1772" s="267" t="n">
        <x:f>I1772*TOMATO_HOURS*WEEKS*(1+TOMATO_DIM)^I1772+J1772*CARROT_HOURS*WEEKS*(1+CARROT_DIM)^J1772+K1772*MESCLUN_HOURS*WEEKS*(1+MESCLUN_DIM)^K1772</x:f>
        <x:v>1982.088556256627</x:v>
      </x:c>
      <x:c r="N1772" s="267" t="n">
        <x:f>MAX(M1772-FARMER_HOURS,0)/TEMP_HOURS_PER_WORKER</x:f>
        <x:v>0.8764503862893244</x:v>
      </x:c>
      <x:c r="O1772" s="268" t="n">
        <x:f>I1772*TOMATO_PRICE+J1772*CARROT_PRICE+K1772*MESCLUN_PRICE</x:f>
        <x:v>101522</x:v>
      </x:c>
      <x:c r="P1772" s="268" t="n">
        <x:f>I1772*TOMATO_FERTILIZER+J1772*CARROT_FERTILIZER+K1772*MESCLUN_FERTILIZER</x:f>
        <x:v>25960</x:v>
      </x:c>
      <x:c r="Q1772" s="268" t="n">
        <x:f>MIN(M1772,FARMER_HOURS)*FARMER_RATE+MAX(M1772-FARMER_HOURS,0)*TEMP_RATE</x:f>
        <x:v>46911.25965723311</x:v>
      </x:c>
      <x:c r="R1772" s="268" t="n">
        <x:f>O1772-P1772-Q1772-FIXED_COST</x:f>
        <x:v>8650.74034276689</x:v>
      </x:c>
      <x:c r="S1772" s="139" t="str">
        <x:f>IF(AND(L1772&lt;=TOTAL_BED_CAP,N1772&lt;=TEMP_WORKER_CAP),"YES","NO")</x:f>
        <x:v>YES</x:v>
      </x:c>
      <x:c r="T1772" s="139" t="n">
        <x:f>IF(S1772="YES",R1772,-1E+99)</x:f>
        <x:v>8650.74034276689</x:v>
      </x:c>
    </x:row>
    <x:row r="1773">
      <x:c r="A1773" s="139"/>
      <x:c r="B1773" s="139"/>
      <x:c r="C1773" s="139"/>
      <x:c r="D1773" s="139"/>
      <x:c r="E1773" s="139"/>
      <x:c r="F1773" s="139"/>
      <x:c r="G1773" s="139"/>
      <x:c r="H1773" s="139"/>
      <x:c r="I1773" s="266" t="n">
        <x:f>INT((ROW()-ROW($I$46))/((CARROT_CAP+1)*(MESCLUN_CAP+1)))</x:f>
        <x:v>2</x:v>
      </x:c>
      <x:c r="J1773" s="266" t="n">
        <x:f>MOD(INT((ROW()-ROW($I$46))/(MESCLUN_CAP+1)),CARROT_CAP+1)</x:f>
        <x:v>13</x:v>
      </x:c>
      <x:c r="K1773" s="266" t="n">
        <x:f>MOD(ROW()-ROW($I$46),MESCLUN_CAP+1)</x:f>
        <x:v>22</x:v>
      </x:c>
      <x:c r="L1773" s="266" t="n">
        <x:f>SUM(I1773:K1773)</x:f>
        <x:v>37</x:v>
      </x:c>
      <x:c r="M1773" s="267" t="n">
        <x:f>I1773*TOMATO_HOURS*WEEKS*(1+TOMATO_DIM)^I1773+J1773*CARROT_HOURS*WEEKS*(1+CARROT_DIM)^J1773+K1773*MESCLUN_HOURS*WEEKS*(1+MESCLUN_DIM)^K1773</x:f>
        <x:v>2056.564903503023</x:v>
      </x:c>
      <x:c r="N1773" s="267" t="n">
        <x:f>MAX(M1773-FARMER_HOURS,0)/TEMP_HOURS_PER_WORKER</x:f>
        <x:v>0.9281700718770992</x:v>
      </x:c>
      <x:c r="O1773" s="268" t="n">
        <x:f>I1773*TOMATO_PRICE+J1773*CARROT_PRICE+K1773*MESCLUN_PRICE</x:f>
        <x:v>104222</x:v>
      </x:c>
      <x:c r="P1773" s="268" t="n">
        <x:f>I1773*TOMATO_FERTILIZER+J1773*CARROT_FERTILIZER+K1773*MESCLUN_FERTILIZER</x:f>
        <x:v>26840</x:v>
      </x:c>
      <x:c r="Q1773" s="268" t="n">
        <x:f>MIN(M1773,FARMER_HOURS)*FARMER_RATE+MAX(M1773-FARMER_HOURS,0)*TEMP_RATE</x:f>
        <x:v>48204.25179692748</x:v>
      </x:c>
      <x:c r="R1773" s="268" t="n">
        <x:f>O1773-P1773-Q1773-FIXED_COST</x:f>
        <x:v>9177.748203072522</x:v>
      </x:c>
      <x:c r="S1773" s="139" t="str">
        <x:f>IF(AND(L1773&lt;=TOTAL_BED_CAP,N1773&lt;=TEMP_WORKER_CAP),"YES","NO")</x:f>
        <x:v>YES</x:v>
      </x:c>
      <x:c r="T1773" s="139" t="n">
        <x:f>IF(S1773="YES",R1773,-1E+99)</x:f>
        <x:v>9177.748203072522</x:v>
      </x:c>
    </x:row>
    <x:row r="1774">
      <x:c r="A1774" s="139"/>
      <x:c r="B1774" s="139"/>
      <x:c r="C1774" s="139"/>
      <x:c r="D1774" s="139"/>
      <x:c r="E1774" s="139"/>
      <x:c r="F1774" s="139"/>
      <x:c r="G1774" s="139"/>
      <x:c r="H1774" s="139"/>
      <x:c r="I1774" s="266" t="n">
        <x:f>INT((ROW()-ROW($I$46))/((CARROT_CAP+1)*(MESCLUN_CAP+1)))</x:f>
        <x:v>2</x:v>
      </x:c>
      <x:c r="J1774" s="266" t="n">
        <x:f>MOD(INT((ROW()-ROW($I$46))/(MESCLUN_CAP+1)),CARROT_CAP+1)</x:f>
        <x:v>13</x:v>
      </x:c>
      <x:c r="K1774" s="266" t="n">
        <x:f>MOD(ROW()-ROW($I$46),MESCLUN_CAP+1)</x:f>
        <x:v>23</x:v>
      </x:c>
      <x:c r="L1774" s="266" t="n">
        <x:f>SUM(I1774:K1774)</x:f>
        <x:v>38</x:v>
      </x:c>
      <x:c r="M1774" s="267" t="n">
        <x:f>I1774*TOMATO_HOURS*WEEKS*(1+TOMATO_DIM)^I1774+J1774*CARROT_HOURS*WEEKS*(1+CARROT_DIM)^J1774+K1774*MESCLUN_HOURS*WEEKS*(1+MESCLUN_DIM)^K1774</x:f>
        <x:v>2132.7114923604595</x:v>
      </x:c>
      <x:c r="N1774" s="267" t="n">
        <x:f>MAX(M1774-FARMER_HOURS,0)/TEMP_HOURS_PER_WORKER</x:f>
        <x:v>0.9810496474725413</x:v>
      </x:c>
      <x:c r="O1774" s="268" t="n">
        <x:f>I1774*TOMATO_PRICE+J1774*CARROT_PRICE+K1774*MESCLUN_PRICE</x:f>
        <x:v>106922</x:v>
      </x:c>
      <x:c r="P1774" s="268" t="n">
        <x:f>I1774*TOMATO_FERTILIZER+J1774*CARROT_FERTILIZER+K1774*MESCLUN_FERTILIZER</x:f>
        <x:v>27720</x:v>
      </x:c>
      <x:c r="Q1774" s="268" t="n">
        <x:f>MIN(M1774,FARMER_HOURS)*FARMER_RATE+MAX(M1774-FARMER_HOURS,0)*TEMP_RATE</x:f>
        <x:v>49526.24118681353</x:v>
      </x:c>
      <x:c r="R1774" s="268" t="n">
        <x:f>O1774-P1774-Q1774-FIXED_COST</x:f>
        <x:v>9675.758813186469</x:v>
      </x:c>
      <x:c r="S1774" s="139" t="str">
        <x:f>IF(AND(L1774&lt;=TOTAL_BED_CAP,N1774&lt;=TEMP_WORKER_CAP),"YES","NO")</x:f>
        <x:v>YES</x:v>
      </x:c>
      <x:c r="T1774" s="139" t="n">
        <x:f>IF(S1774="YES",R1774,-1E+99)</x:f>
        <x:v>9675.758813186469</x:v>
      </x:c>
    </x:row>
    <x:row r="1775">
      <x:c r="A1775" s="139"/>
      <x:c r="B1775" s="139"/>
      <x:c r="C1775" s="139"/>
      <x:c r="D1775" s="139"/>
      <x:c r="E1775" s="139"/>
      <x:c r="F1775" s="139"/>
      <x:c r="G1775" s="139"/>
      <x:c r="H1775" s="139"/>
      <x:c r="I1775" s="266" t="n">
        <x:f>INT((ROW()-ROW($I$46))/((CARROT_CAP+1)*(MESCLUN_CAP+1)))</x:f>
        <x:v>2</x:v>
      </x:c>
      <x:c r="J1775" s="266" t="n">
        <x:f>MOD(INT((ROW()-ROW($I$46))/(MESCLUN_CAP+1)),CARROT_CAP+1)</x:f>
        <x:v>13</x:v>
      </x:c>
      <x:c r="K1775" s="266" t="n">
        <x:f>MOD(ROW()-ROW($I$46),MESCLUN_CAP+1)</x:f>
        <x:v>24</x:v>
      </x:c>
      <x:c r="L1775" s="266" t="n">
        <x:f>SUM(I1775:K1775)</x:f>
        <x:v>39</x:v>
      </x:c>
      <x:c r="M1775" s="267" t="n">
        <x:f>I1775*TOMATO_HOURS*WEEKS*(1+TOMATO_DIM)^I1775+J1775*CARROT_HOURS*WEEKS*(1+CARROT_DIM)^J1775+K1775*MESCLUN_HOURS*WEEKS*(1+MESCLUN_DIM)^K1775</x:f>
        <x:v>2210.558441939955</x:v>
      </x:c>
      <x:c r="N1775" s="267" t="n">
        <x:f>MAX(M1775-FARMER_HOURS,0)/TEMP_HOURS_PER_WORKER</x:f>
        <x:v>1.0351100291249689</x:v>
      </x:c>
      <x:c r="O1775" s="268" t="n">
        <x:f>I1775*TOMATO_PRICE+J1775*CARROT_PRICE+K1775*MESCLUN_PRICE</x:f>
        <x:v>109622</x:v>
      </x:c>
      <x:c r="P1775" s="268" t="n">
        <x:f>I1775*TOMATO_FERTILIZER+J1775*CARROT_FERTILIZER+K1775*MESCLUN_FERTILIZER</x:f>
        <x:v>28600</x:v>
      </x:c>
      <x:c r="Q1775" s="268" t="n">
        <x:f>MIN(M1775,FARMER_HOURS)*FARMER_RATE+MAX(M1775-FARMER_HOURS,0)*TEMP_RATE</x:f>
        <x:v>50877.75072812422</x:v>
      </x:c>
      <x:c r="R1775" s="268" t="n">
        <x:f>O1775-P1775-Q1775-FIXED_COST</x:f>
        <x:v>10144.249271875779</x:v>
      </x:c>
      <x:c r="S1775" s="139" t="str">
        <x:f>IF(AND(L1775&lt;=TOTAL_BED_CAP,N1775&lt;=TEMP_WORKER_CAP),"YES","NO")</x:f>
        <x:v>YES</x:v>
      </x:c>
      <x:c r="T1775" s="139" t="n">
        <x:f>IF(S1775="YES",R1775,-1E+99)</x:f>
        <x:v>10144.249271875779</x:v>
      </x:c>
    </x:row>
    <x:row r="1776">
      <x:c r="A1776" s="139"/>
      <x:c r="B1776" s="139"/>
      <x:c r="C1776" s="139"/>
      <x:c r="D1776" s="139"/>
      <x:c r="E1776" s="139"/>
      <x:c r="F1776" s="139"/>
      <x:c r="G1776" s="139"/>
      <x:c r="H1776" s="139"/>
      <x:c r="I1776" s="266" t="n">
        <x:f>INT((ROW()-ROW($I$46))/((CARROT_CAP+1)*(MESCLUN_CAP+1)))</x:f>
        <x:v>2</x:v>
      </x:c>
      <x:c r="J1776" s="266" t="n">
        <x:f>MOD(INT((ROW()-ROW($I$46))/(MESCLUN_CAP+1)),CARROT_CAP+1)</x:f>
        <x:v>13</x:v>
      </x:c>
      <x:c r="K1776" s="266" t="n">
        <x:f>MOD(ROW()-ROW($I$46),MESCLUN_CAP+1)</x:f>
        <x:v>25</x:v>
      </x:c>
      <x:c r="L1776" s="266" t="n">
        <x:f>SUM(I1776:K1776)</x:f>
        <x:v>40</x:v>
      </x:c>
      <x:c r="M1776" s="267" t="n">
        <x:f>I1776*TOMATO_HOURS*WEEKS*(1+TOMATO_DIM)^I1776+J1776*CARROT_HOURS*WEEKS*(1+CARROT_DIM)^J1776+K1776*MESCLUN_HOURS*WEEKS*(1+MESCLUN_DIM)^K1776</x:f>
        <x:v>2290.1363633550527</x:v>
      </x:c>
      <x:c r="N1776" s="267" t="n">
        <x:f>MAX(M1776-FARMER_HOURS,0)/TEMP_HOURS_PER_WORKER</x:f>
        <x:v>1.09037247455212</x:v>
      </x:c>
      <x:c r="O1776" s="268" t="n">
        <x:f>I1776*TOMATO_PRICE+J1776*CARROT_PRICE+K1776*MESCLUN_PRICE</x:f>
        <x:v>112322</x:v>
      </x:c>
      <x:c r="P1776" s="268" t="n">
        <x:f>I1776*TOMATO_FERTILIZER+J1776*CARROT_FERTILIZER+K1776*MESCLUN_FERTILIZER</x:f>
        <x:v>29480</x:v>
      </x:c>
      <x:c r="Q1776" s="268" t="n">
        <x:f>MIN(M1776,FARMER_HOURS)*FARMER_RATE+MAX(M1776-FARMER_HOURS,0)*TEMP_RATE</x:f>
        <x:v>52259.311863803</x:v>
      </x:c>
      <x:c r="R1776" s="268" t="n">
        <x:f>O1776-P1776-Q1776-FIXED_COST</x:f>
        <x:v>10582.688136197</x:v>
      </x:c>
      <x:c r="S1776" s="139" t="str">
        <x:f>IF(AND(L1776&lt;=TOTAL_BED_CAP,N1776&lt;=TEMP_WORKER_CAP),"YES","NO")</x:f>
        <x:v>YES</x:v>
      </x:c>
      <x:c r="T1776" s="139" t="n">
        <x:f>IF(S1776="YES",R1776,-1E+99)</x:f>
        <x:v>10582.688136197</x:v>
      </x:c>
    </x:row>
    <x:row r="1777">
      <x:c r="A1777" s="139"/>
      <x:c r="B1777" s="139"/>
      <x:c r="C1777" s="139"/>
      <x:c r="D1777" s="139"/>
      <x:c r="E1777" s="139"/>
      <x:c r="F1777" s="139"/>
      <x:c r="G1777" s="139"/>
      <x:c r="H1777" s="139"/>
      <x:c r="I1777" s="266" t="n">
        <x:f>INT((ROW()-ROW($I$46))/((CARROT_CAP+1)*(MESCLUN_CAP+1)))</x:f>
        <x:v>2</x:v>
      </x:c>
      <x:c r="J1777" s="266" t="n">
        <x:f>MOD(INT((ROW()-ROW($I$46))/(MESCLUN_CAP+1)),CARROT_CAP+1)</x:f>
        <x:v>13</x:v>
      </x:c>
      <x:c r="K1777" s="266" t="n">
        <x:f>MOD(ROW()-ROW($I$46),MESCLUN_CAP+1)</x:f>
        <x:v>26</x:v>
      </x:c>
      <x:c r="L1777" s="266" t="n">
        <x:f>SUM(I1777:K1777)</x:f>
        <x:v>41</x:v>
      </x:c>
      <x:c r="M1777" s="267" t="n">
        <x:f>I1777*TOMATO_HOURS*WEEKS*(1+TOMATO_DIM)^I1777+J1777*CARROT_HOURS*WEEKS*(1+CARROT_DIM)^J1777+K1777*MESCLUN_HOURS*WEEKS*(1+MESCLUN_DIM)^K1777</x:f>
        <x:v>2371.47636731577</x:v>
      </x:c>
      <x:c r="N1777" s="267" t="n">
        <x:f>MAX(M1777-FARMER_HOURS,0)/TEMP_HOURS_PER_WORKER</x:f>
        <x:v>1.1468585884137292</x:v>
      </x:c>
      <x:c r="O1777" s="268" t="n">
        <x:f>I1777*TOMATO_PRICE+J1777*CARROT_PRICE+K1777*MESCLUN_PRICE</x:f>
        <x:v>115022</x:v>
      </x:c>
      <x:c r="P1777" s="268" t="n">
        <x:f>I1777*TOMATO_FERTILIZER+J1777*CARROT_FERTILIZER+K1777*MESCLUN_FERTILIZER</x:f>
        <x:v>30360</x:v>
      </x:c>
      <x:c r="Q1777" s="268" t="n">
        <x:f>MIN(M1777,FARMER_HOURS)*FARMER_RATE+MAX(M1777-FARMER_HOURS,0)*TEMP_RATE</x:f>
        <x:v>53671.46471034323</x:v>
      </x:c>
      <x:c r="R1777" s="268" t="n">
        <x:f>O1777-P1777-Q1777-FIXED_COST</x:f>
        <x:v>10990.535289656771</x:v>
      </x:c>
      <x:c r="S1777" s="139" t="str">
        <x:f>IF(AND(L1777&lt;=TOTAL_BED_CAP,N1777&lt;=TEMP_WORKER_CAP),"YES","NO")</x:f>
        <x:v>YES</x:v>
      </x:c>
      <x:c r="T1777" s="139" t="n">
        <x:f>IF(S1777="YES",R1777,-1E+99)</x:f>
        <x:v>10990.535289656771</x:v>
      </x:c>
    </x:row>
    <x:row r="1778">
      <x:c r="A1778" s="139"/>
      <x:c r="B1778" s="139"/>
      <x:c r="C1778" s="139"/>
      <x:c r="D1778" s="139"/>
      <x:c r="E1778" s="139"/>
      <x:c r="F1778" s="139"/>
      <x:c r="G1778" s="139"/>
      <x:c r="H1778" s="139"/>
      <x:c r="I1778" s="266" t="n">
        <x:f>INT((ROW()-ROW($I$46))/((CARROT_CAP+1)*(MESCLUN_CAP+1)))</x:f>
        <x:v>2</x:v>
      </x:c>
      <x:c r="J1778" s="266" t="n">
        <x:f>MOD(INT((ROW()-ROW($I$46))/(MESCLUN_CAP+1)),CARROT_CAP+1)</x:f>
        <x:v>13</x:v>
      </x:c>
      <x:c r="K1778" s="266" t="n">
        <x:f>MOD(ROW()-ROW($I$46),MESCLUN_CAP+1)</x:f>
        <x:v>27</x:v>
      </x:c>
      <x:c r="L1778" s="266" t="n">
        <x:f>SUM(I1778:K1778)</x:f>
        <x:v>42</x:v>
      </x:c>
      <x:c r="M1778" s="267" t="n">
        <x:f>I1778*TOMATO_HOURS*WEEKS*(1+TOMATO_DIM)^I1778+J1778*CARROT_HOURS*WEEKS*(1+CARROT_DIM)^J1778+K1778*MESCLUN_HOURS*WEEKS*(1+MESCLUN_DIM)^K1778</x:f>
        <x:v>2454.6100718355274</x:v>
      </x:c>
      <x:c r="N1778" s="267" t="n">
        <x:f>MAX(M1778-FARMER_HOURS,0)/TEMP_HOURS_PER_WORKER</x:f>
        <x:v>1.2045903276635608</x:v>
      </x:c>
      <x:c r="O1778" s="268" t="n">
        <x:f>I1778*TOMATO_PRICE+J1778*CARROT_PRICE+K1778*MESCLUN_PRICE</x:f>
        <x:v>117722</x:v>
      </x:c>
      <x:c r="P1778" s="268" t="n">
        <x:f>I1778*TOMATO_FERTILIZER+J1778*CARROT_FERTILIZER+K1778*MESCLUN_FERTILIZER</x:f>
        <x:v>31240</x:v>
      </x:c>
      <x:c r="Q1778" s="268" t="n">
        <x:f>MIN(M1778,FARMER_HOURS)*FARMER_RATE+MAX(M1778-FARMER_HOURS,0)*TEMP_RATE</x:f>
        <x:v>55114.75819158902</x:v>
      </x:c>
      <x:c r="R1778" s="268" t="n">
        <x:f>O1778-P1778-Q1778-FIXED_COST</x:f>
        <x:v>11367.241808410981</x:v>
      </x:c>
      <x:c r="S1778" s="139" t="str">
        <x:f>IF(AND(L1778&lt;=TOTAL_BED_CAP,N1778&lt;=TEMP_WORKER_CAP),"YES","NO")</x:f>
        <x:v>YES</x:v>
      </x:c>
      <x:c r="T1778" s="139" t="n">
        <x:f>IF(S1778="YES",R1778,-1E+99)</x:f>
        <x:v>11367.241808410981</x:v>
      </x:c>
    </x:row>
    <x:row r="1779">
      <x:c r="A1779" s="139"/>
      <x:c r="B1779" s="139"/>
      <x:c r="C1779" s="139"/>
      <x:c r="D1779" s="139"/>
      <x:c r="E1779" s="139"/>
      <x:c r="F1779" s="139"/>
      <x:c r="G1779" s="139"/>
      <x:c r="H1779" s="139"/>
      <x:c r="I1779" s="266" t="n">
        <x:f>INT((ROW()-ROW($I$46))/((CARROT_CAP+1)*(MESCLUN_CAP+1)))</x:f>
        <x:v>2</x:v>
      </x:c>
      <x:c r="J1779" s="266" t="n">
        <x:f>MOD(INT((ROW()-ROW($I$46))/(MESCLUN_CAP+1)),CARROT_CAP+1)</x:f>
        <x:v>13</x:v>
      </x:c>
      <x:c r="K1779" s="266" t="n">
        <x:f>MOD(ROW()-ROW($I$46),MESCLUN_CAP+1)</x:f>
        <x:v>28</x:v>
      </x:c>
      <x:c r="L1779" s="266" t="n">
        <x:f>SUM(I1779:K1779)</x:f>
        <x:v>43</x:v>
      </x:c>
      <x:c r="M1779" s="267" t="n">
        <x:f>I1779*TOMATO_HOURS*WEEKS*(1+TOMATO_DIM)^I1779+J1779*CARROT_HOURS*WEEKS*(1+CARROT_DIM)^J1779+K1779*MESCLUN_HOURS*WEEKS*(1+MESCLUN_DIM)^K1779</x:f>
        <x:v>2539.56961005268</x:v>
      </x:c>
      <x:c r="N1779" s="267" t="n">
        <x:f>MAX(M1779-FARMER_HOURS,0)/TEMP_HOURS_PER_WORKER</x:f>
        <x:v>1.263590006981028</x:v>
      </x:c>
      <x:c r="O1779" s="268" t="n">
        <x:f>I1779*TOMATO_PRICE+J1779*CARROT_PRICE+K1779*MESCLUN_PRICE</x:f>
        <x:v>120422</x:v>
      </x:c>
      <x:c r="P1779" s="268" t="n">
        <x:f>I1779*TOMATO_FERTILIZER+J1779*CARROT_FERTILIZER+K1779*MESCLUN_FERTILIZER</x:f>
        <x:v>32120</x:v>
      </x:c>
      <x:c r="Q1779" s="268" t="n">
        <x:f>MIN(M1779,FARMER_HOURS)*FARMER_RATE+MAX(M1779-FARMER_HOURS,0)*TEMP_RATE</x:f>
        <x:v>56589.750174525696</x:v>
      </x:c>
      <x:c r="R1779" s="268" t="n">
        <x:f>O1779-P1779-Q1779-FIXED_COST</x:f>
        <x:v>11712.249825474304</x:v>
      </x:c>
      <x:c r="S1779" s="139" t="str">
        <x:f>IF(AND(L1779&lt;=TOTAL_BED_CAP,N1779&lt;=TEMP_WORKER_CAP),"YES","NO")</x:f>
        <x:v>YES</x:v>
      </x:c>
      <x:c r="T1779" s="139" t="n">
        <x:f>IF(S1779="YES",R1779,-1E+99)</x:f>
        <x:v>11712.249825474304</x:v>
      </x:c>
    </x:row>
    <x:row r="1780">
      <x:c r="A1780" s="139"/>
      <x:c r="B1780" s="139"/>
      <x:c r="C1780" s="139"/>
      <x:c r="D1780" s="139"/>
      <x:c r="E1780" s="139"/>
      <x:c r="F1780" s="139"/>
      <x:c r="G1780" s="139"/>
      <x:c r="H1780" s="139"/>
      <x:c r="I1780" s="266" t="n">
        <x:f>INT((ROW()-ROW($I$46))/((CARROT_CAP+1)*(MESCLUN_CAP+1)))</x:f>
        <x:v>2</x:v>
      </x:c>
      <x:c r="J1780" s="266" t="n">
        <x:f>MOD(INT((ROW()-ROW($I$46))/(MESCLUN_CAP+1)),CARROT_CAP+1)</x:f>
        <x:v>13</x:v>
      </x:c>
      <x:c r="K1780" s="266" t="n">
        <x:f>MOD(ROW()-ROW($I$46),MESCLUN_CAP+1)</x:f>
        <x:v>29</x:v>
      </x:c>
      <x:c r="L1780" s="266" t="n">
        <x:f>SUM(I1780:K1780)</x:f>
        <x:v>44</x:v>
      </x:c>
      <x:c r="M1780" s="267" t="n">
        <x:f>I1780*TOMATO_HOURS*WEEKS*(1+TOMATO_DIM)^I1780+J1780*CARROT_HOURS*WEEKS*(1+CARROT_DIM)^J1780+K1780*MESCLUN_HOURS*WEEKS*(1+MESCLUN_DIM)^K1780</x:f>
        <x:v>2626.387638168334</x:v>
      </x:c>
      <x:c r="N1780" s="267" t="n">
        <x:f>MAX(M1780-FARMER_HOURS,0)/TEMP_HOURS_PER_WORKER</x:f>
        <x:v>1.3238803042835652</x:v>
      </x:c>
      <x:c r="O1780" s="268" t="n">
        <x:f>I1780*TOMATO_PRICE+J1780*CARROT_PRICE+K1780*MESCLUN_PRICE</x:f>
        <x:v>123122</x:v>
      </x:c>
      <x:c r="P1780" s="268" t="n">
        <x:f>I1780*TOMATO_FERTILIZER+J1780*CARROT_FERTILIZER+K1780*MESCLUN_FERTILIZER</x:f>
        <x:v>33000</x:v>
      </x:c>
      <x:c r="Q1780" s="268" t="n">
        <x:f>MIN(M1780,FARMER_HOURS)*FARMER_RATE+MAX(M1780-FARMER_HOURS,0)*TEMP_RATE</x:f>
        <x:v>58097.00760708913</x:v>
      </x:c>
      <x:c r="R1780" s="268" t="n">
        <x:f>O1780-P1780-Q1780-FIXED_COST</x:f>
        <x:v>12024.99239291087</x:v>
      </x:c>
      <x:c r="S1780" s="139" t="str">
        <x:f>IF(AND(L1780&lt;=TOTAL_BED_CAP,N1780&lt;=TEMP_WORKER_CAP),"YES","NO")</x:f>
        <x:v>YES</x:v>
      </x:c>
      <x:c r="T1780" s="139" t="n">
        <x:f>IF(S1780="YES",R1780,-1E+99)</x:f>
        <x:v>12024.99239291087</x:v>
      </x:c>
    </x:row>
    <x:row r="1781">
      <x:c r="A1781" s="139"/>
      <x:c r="B1781" s="139"/>
      <x:c r="C1781" s="139"/>
      <x:c r="D1781" s="139"/>
      <x:c r="E1781" s="139"/>
      <x:c r="F1781" s="139"/>
      <x:c r="G1781" s="139"/>
      <x:c r="H1781" s="139"/>
      <x:c r="I1781" s="266" t="n">
        <x:f>INT((ROW()-ROW($I$46))/((CARROT_CAP+1)*(MESCLUN_CAP+1)))</x:f>
        <x:v>2</x:v>
      </x:c>
      <x:c r="J1781" s="266" t="n">
        <x:f>MOD(INT((ROW()-ROW($I$46))/(MESCLUN_CAP+1)),CARROT_CAP+1)</x:f>
        <x:v>13</x:v>
      </x:c>
      <x:c r="K1781" s="266" t="n">
        <x:f>MOD(ROW()-ROW($I$46),MESCLUN_CAP+1)</x:f>
        <x:v>30</x:v>
      </x:c>
      <x:c r="L1781" s="266" t="n">
        <x:f>SUM(I1781:K1781)</x:f>
        <x:v>45</x:v>
      </x:c>
      <x:c r="M1781" s="267" t="n">
        <x:f>I1781*TOMATO_HOURS*WEEKS*(1+TOMATO_DIM)^I1781+J1781*CARROT_HOURS*WEEKS*(1+CARROT_DIM)^J1781+K1781*MESCLUN_HOURS*WEEKS*(1+MESCLUN_DIM)^K1781</x:f>
        <x:v>2715.0973435021037</x:v>
      </x:c>
      <x:c r="N1781" s="267" t="n">
        <x:f>MAX(M1781-FARMER_HOURS,0)/TEMP_HOURS_PER_WORKER</x:f>
        <x:v>1.3854842663209053</x:v>
      </x:c>
      <x:c r="O1781" s="268" t="n">
        <x:f>I1781*TOMATO_PRICE+J1781*CARROT_PRICE+K1781*MESCLUN_PRICE</x:f>
        <x:v>125822</x:v>
      </x:c>
      <x:c r="P1781" s="268" t="n">
        <x:f>I1781*TOMATO_FERTILIZER+J1781*CARROT_FERTILIZER+K1781*MESCLUN_FERTILIZER</x:f>
        <x:v>33880</x:v>
      </x:c>
      <x:c r="Q1781" s="268" t="n">
        <x:f>MIN(M1781,FARMER_HOURS)*FARMER_RATE+MAX(M1781-FARMER_HOURS,0)*TEMP_RATE</x:f>
        <x:v>59637.10665802263</x:v>
      </x:c>
      <x:c r="R1781" s="268" t="n">
        <x:f>O1781-P1781-Q1781-FIXED_COST</x:f>
        <x:v>12304.893341977368</x:v>
      </x:c>
      <x:c r="S1781" s="139" t="str">
        <x:f>IF(AND(L1781&lt;=TOTAL_BED_CAP,N1781&lt;=TEMP_WORKER_CAP),"YES","NO")</x:f>
        <x:v>YES</x:v>
      </x:c>
      <x:c r="T1781" s="139" t="n">
        <x:f>IF(S1781="YES",R1781,-1E+99)</x:f>
        <x:v>12304.893341977368</x:v>
      </x:c>
    </x:row>
    <x:row r="1782">
      <x:c r="A1782" s="139"/>
      <x:c r="B1782" s="139"/>
      <x:c r="C1782" s="139"/>
      <x:c r="D1782" s="139"/>
      <x:c r="E1782" s="139"/>
      <x:c r="F1782" s="139"/>
      <x:c r="G1782" s="139"/>
      <x:c r="H1782" s="139"/>
      <x:c r="I1782" s="266" t="n">
        <x:f>INT((ROW()-ROW($I$46))/((CARROT_CAP+1)*(MESCLUN_CAP+1)))</x:f>
        <x:v>2</x:v>
      </x:c>
      <x:c r="J1782" s="266" t="n">
        <x:f>MOD(INT((ROW()-ROW($I$46))/(MESCLUN_CAP+1)),CARROT_CAP+1)</x:f>
        <x:v>14</x:v>
      </x:c>
      <x:c r="K1782" s="266" t="n">
        <x:f>MOD(ROW()-ROW($I$46),MESCLUN_CAP+1)</x:f>
        <x:v>0</x:v>
      </x:c>
      <x:c r="L1782" s="266" t="n">
        <x:f>SUM(I1782:K1782)</x:f>
        <x:v>16</x:v>
      </x:c>
      <x:c r="M1782" s="267" t="n">
        <x:f>I1782*TOMATO_HOURS*WEEKS*(1+TOMATO_DIM)^I1782+J1782*CARROT_HOURS*WEEKS*(1+CARROT_DIM)^J1782+K1782*MESCLUN_HOURS*WEEKS*(1+MESCLUN_DIM)^K1782</x:f>
        <x:v>811.2490048089817</x:v>
      </x:c>
      <x:c r="N1782" s="267" t="n">
        <x:f>MAX(M1782-FARMER_HOURS,0)/TEMP_HOURS_PER_WORKER</x:f>
        <x:v>0.06336736445068172</x:v>
      </x:c>
      <x:c r="O1782" s="268" t="n">
        <x:f>I1782*TOMATO_PRICE+J1782*CARROT_PRICE+K1782*MESCLUN_PRICE</x:f>
        <x:v>46916</x:v>
      </x:c>
      <x:c r="P1782" s="268" t="n">
        <x:f>I1782*TOMATO_FERTILIZER+J1782*CARROT_FERTILIZER+K1782*MESCLUN_FERTILIZER</x:f>
        <x:v>7920</x:v>
      </x:c>
      <x:c r="Q1782" s="268" t="n">
        <x:f>MIN(M1782,FARMER_HOURS)*FARMER_RATE+MAX(M1782-FARMER_HOURS,0)*TEMP_RATE</x:f>
        <x:v>26584.184111267044</x:v>
      </x:c>
      <x:c r="R1782" s="268" t="n">
        <x:f>O1782-P1782-Q1782-FIXED_COST</x:f>
        <x:v>-7588.1841112670445</x:v>
      </x:c>
      <x:c r="S1782" s="139" t="str">
        <x:f>IF(AND(L1782&lt;=TOTAL_BED_CAP,N1782&lt;=TEMP_WORKER_CAP),"YES","NO")</x:f>
        <x:v>YES</x:v>
      </x:c>
      <x:c r="T1782" s="139" t="n">
        <x:f>IF(S1782="YES",R1782,-1E+99)</x:f>
        <x:v>-7588.1841112670445</x:v>
      </x:c>
    </x:row>
    <x:row r="1783">
      <x:c r="A1783" s="139"/>
      <x:c r="B1783" s="139"/>
      <x:c r="C1783" s="139"/>
      <x:c r="D1783" s="139"/>
      <x:c r="E1783" s="139"/>
      <x:c r="F1783" s="139"/>
      <x:c r="G1783" s="139"/>
      <x:c r="H1783" s="139"/>
      <x:c r="I1783" s="266" t="n">
        <x:f>INT((ROW()-ROW($I$46))/((CARROT_CAP+1)*(MESCLUN_CAP+1)))</x:f>
        <x:v>2</x:v>
      </x:c>
      <x:c r="J1783" s="266" t="n">
        <x:f>MOD(INT((ROW()-ROW($I$46))/(MESCLUN_CAP+1)),CARROT_CAP+1)</x:f>
        <x:v>14</x:v>
      </x:c>
      <x:c r="K1783" s="266" t="n">
        <x:f>MOD(ROW()-ROW($I$46),MESCLUN_CAP+1)</x:f>
        <x:v>1</x:v>
      </x:c>
      <x:c r="L1783" s="266" t="n">
        <x:f>SUM(I1783:K1783)</x:f>
        <x:v>17</x:v>
      </x:c>
      <x:c r="M1783" s="267" t="n">
        <x:f>I1783*TOMATO_HOURS*WEEKS*(1+TOMATO_DIM)^I1783+J1783*CARROT_HOURS*WEEKS*(1+CARROT_DIM)^J1783+K1783*MESCLUN_HOURS*WEEKS*(1+MESCLUN_DIM)^K1783</x:f>
        <x:v>856.8115048089817</x:v>
      </x:c>
      <x:c r="N1783" s="267" t="n">
        <x:f>MAX(M1783-FARMER_HOURS,0)/TEMP_HOURS_PER_WORKER</x:f>
        <x:v>0.09500798945068173</x:v>
      </x:c>
      <x:c r="O1783" s="268" t="n">
        <x:f>I1783*TOMATO_PRICE+J1783*CARROT_PRICE+K1783*MESCLUN_PRICE</x:f>
        <x:v>49616</x:v>
      </x:c>
      <x:c r="P1783" s="268" t="n">
        <x:f>I1783*TOMATO_FERTILIZER+J1783*CARROT_FERTILIZER+K1783*MESCLUN_FERTILIZER</x:f>
        <x:v>8800</x:v>
      </x:c>
      <x:c r="Q1783" s="268" t="n">
        <x:f>MIN(M1783,FARMER_HOURS)*FARMER_RATE+MAX(M1783-FARMER_HOURS,0)*TEMP_RATE</x:f>
        <x:v>27375.199736267044</x:v>
      </x:c>
      <x:c r="R1783" s="268" t="n">
        <x:f>O1783-P1783-Q1783-FIXED_COST</x:f>
        <x:v>-6559.1997362670445</x:v>
      </x:c>
      <x:c r="S1783" s="139" t="str">
        <x:f>IF(AND(L1783&lt;=TOTAL_BED_CAP,N1783&lt;=TEMP_WORKER_CAP),"YES","NO")</x:f>
        <x:v>YES</x:v>
      </x:c>
      <x:c r="T1783" s="139" t="n">
        <x:f>IF(S1783="YES",R1783,-1E+99)</x:f>
        <x:v>-6559.1997362670445</x:v>
      </x:c>
    </x:row>
    <x:row r="1784">
      <x:c r="A1784" s="139"/>
      <x:c r="B1784" s="139"/>
      <x:c r="C1784" s="139"/>
      <x:c r="D1784" s="139"/>
      <x:c r="E1784" s="139"/>
      <x:c r="F1784" s="139"/>
      <x:c r="G1784" s="139"/>
      <x:c r="H1784" s="139"/>
      <x:c r="I1784" s="266" t="n">
        <x:f>INT((ROW()-ROW($I$46))/((CARROT_CAP+1)*(MESCLUN_CAP+1)))</x:f>
        <x:v>2</x:v>
      </x:c>
      <x:c r="J1784" s="266" t="n">
        <x:f>MOD(INT((ROW()-ROW($I$46))/(MESCLUN_CAP+1)),CARROT_CAP+1)</x:f>
        <x:v>14</x:v>
      </x:c>
      <x:c r="K1784" s="266" t="n">
        <x:f>MOD(ROW()-ROW($I$46),MESCLUN_CAP+1)</x:f>
        <x:v>2</x:v>
      </x:c>
      <x:c r="L1784" s="266" t="n">
        <x:f>SUM(I1784:K1784)</x:f>
        <x:v>18</x:v>
      </x:c>
      <x:c r="M1784" s="267" t="n">
        <x:f>I1784*TOMATO_HOURS*WEEKS*(1+TOMATO_DIM)^I1784+J1784*CARROT_HOURS*WEEKS*(1+CARROT_DIM)^J1784+K1784*MESCLUN_HOURS*WEEKS*(1+MESCLUN_DIM)^K1784</x:f>
        <x:v>903.5130673089817</x:v>
      </x:c>
      <x:c r="N1784" s="267" t="n">
        <x:f>MAX(M1784-FARMER_HOURS,0)/TEMP_HOURS_PER_WORKER</x:f>
        <x:v>0.12743963007568174</x:v>
      </x:c>
      <x:c r="O1784" s="268" t="n">
        <x:f>I1784*TOMATO_PRICE+J1784*CARROT_PRICE+K1784*MESCLUN_PRICE</x:f>
        <x:v>52316</x:v>
      </x:c>
      <x:c r="P1784" s="268" t="n">
        <x:f>I1784*TOMATO_FERTILIZER+J1784*CARROT_FERTILIZER+K1784*MESCLUN_FERTILIZER</x:f>
        <x:v>9680</x:v>
      </x:c>
      <x:c r="Q1784" s="268" t="n">
        <x:f>MIN(M1784,FARMER_HOURS)*FARMER_RATE+MAX(M1784-FARMER_HOURS,0)*TEMP_RATE</x:f>
        <x:v>28185.990751892044</x:v>
      </x:c>
      <x:c r="R1784" s="268" t="n">
        <x:f>O1784-P1784-Q1784-FIXED_COST</x:f>
        <x:v>-5549.9907518920445</x:v>
      </x:c>
      <x:c r="S1784" s="139" t="str">
        <x:f>IF(AND(L1784&lt;=TOTAL_BED_CAP,N1784&lt;=TEMP_WORKER_CAP),"YES","NO")</x:f>
        <x:v>YES</x:v>
      </x:c>
      <x:c r="T1784" s="139" t="n">
        <x:f>IF(S1784="YES",R1784,-1E+99)</x:f>
        <x:v>-5549.9907518920445</x:v>
      </x:c>
    </x:row>
    <x:row r="1785">
      <x:c r="A1785" s="139"/>
      <x:c r="B1785" s="139"/>
      <x:c r="C1785" s="139"/>
      <x:c r="D1785" s="139"/>
      <x:c r="E1785" s="139"/>
      <x:c r="F1785" s="139"/>
      <x:c r="G1785" s="139"/>
      <x:c r="H1785" s="139"/>
      <x:c r="I1785" s="266" t="n">
        <x:f>INT((ROW()-ROW($I$46))/((CARROT_CAP+1)*(MESCLUN_CAP+1)))</x:f>
        <x:v>2</x:v>
      </x:c>
      <x:c r="J1785" s="266" t="n">
        <x:f>MOD(INT((ROW()-ROW($I$46))/(MESCLUN_CAP+1)),CARROT_CAP+1)</x:f>
        <x:v>14</x:v>
      </x:c>
      <x:c r="K1785" s="266" t="n">
        <x:f>MOD(ROW()-ROW($I$46),MESCLUN_CAP+1)</x:f>
        <x:v>3</x:v>
      </x:c>
      <x:c r="L1785" s="266" t="n">
        <x:f>SUM(I1785:K1785)</x:f>
        <x:v>19</x:v>
      </x:c>
      <x:c r="M1785" s="267" t="n">
        <x:f>I1785*TOMATO_HOURS*WEEKS*(1+TOMATO_DIM)^I1785+J1785*CARROT_HOURS*WEEKS*(1+CARROT_DIM)^J1785+K1785*MESCLUN_HOURS*WEEKS*(1+MESCLUN_DIM)^K1785</x:f>
        <x:v>951.3750497308566</x:v>
      </x:c>
      <x:c r="N1785" s="267" t="n">
        <x:f>MAX(M1785-FARMER_HOURS,0)/TEMP_HOURS_PER_WORKER</x:f>
        <x:v>0.16067711786865044</x:v>
      </x:c>
      <x:c r="O1785" s="268" t="n">
        <x:f>I1785*TOMATO_PRICE+J1785*CARROT_PRICE+K1785*MESCLUN_PRICE</x:f>
        <x:v>55016</x:v>
      </x:c>
      <x:c r="P1785" s="268" t="n">
        <x:f>I1785*TOMATO_FERTILIZER+J1785*CARROT_FERTILIZER+K1785*MESCLUN_FERTILIZER</x:f>
        <x:v>10560</x:v>
      </x:c>
      <x:c r="Q1785" s="268" t="n">
        <x:f>MIN(M1785,FARMER_HOURS)*FARMER_RATE+MAX(M1785-FARMER_HOURS,0)*TEMP_RATE</x:f>
        <x:v>29016.92794671626</x:v>
      </x:c>
      <x:c r="R1785" s="268" t="n">
        <x:f>O1785-P1785-Q1785-FIXED_COST</x:f>
        <x:v>-4560.92794671626</x:v>
      </x:c>
      <x:c r="S1785" s="139" t="str">
        <x:f>IF(AND(L1785&lt;=TOTAL_BED_CAP,N1785&lt;=TEMP_WORKER_CAP),"YES","NO")</x:f>
        <x:v>YES</x:v>
      </x:c>
      <x:c r="T1785" s="139" t="n">
        <x:f>IF(S1785="YES",R1785,-1E+99)</x:f>
        <x:v>-4560.92794671626</x:v>
      </x:c>
    </x:row>
    <x:row r="1786">
      <x:c r="A1786" s="139"/>
      <x:c r="B1786" s="139"/>
      <x:c r="C1786" s="139"/>
      <x:c r="D1786" s="139"/>
      <x:c r="E1786" s="139"/>
      <x:c r="F1786" s="139"/>
      <x:c r="G1786" s="139"/>
      <x:c r="H1786" s="139"/>
      <x:c r="I1786" s="266" t="n">
        <x:f>INT((ROW()-ROW($I$46))/((CARROT_CAP+1)*(MESCLUN_CAP+1)))</x:f>
        <x:v>2</x:v>
      </x:c>
      <x:c r="J1786" s="266" t="n">
        <x:f>MOD(INT((ROW()-ROW($I$46))/(MESCLUN_CAP+1)),CARROT_CAP+1)</x:f>
        <x:v>14</x:v>
      </x:c>
      <x:c r="K1786" s="266" t="n">
        <x:f>MOD(ROW()-ROW($I$46),MESCLUN_CAP+1)</x:f>
        <x:v>4</x:v>
      </x:c>
      <x:c r="L1786" s="266" t="n">
        <x:f>SUM(I1786:K1786)</x:f>
        <x:v>20</x:v>
      </x:c>
      <x:c r="M1786" s="267" t="n">
        <x:f>I1786*TOMATO_HOURS*WEEKS*(1+TOMATO_DIM)^I1786+J1786*CARROT_HOURS*WEEKS*(1+CARROT_DIM)^J1786+K1786*MESCLUN_HOURS*WEEKS*(1+MESCLUN_DIM)^K1786</x:f>
        <x:v>1000.4191654535128</x:v>
      </x:c>
      <x:c r="N1786" s="267" t="n">
        <x:f>MAX(M1786-FARMER_HOURS,0)/TEMP_HOURS_PER_WORKER</x:f>
        <x:v>0.19473553156493947</x:v>
      </x:c>
      <x:c r="O1786" s="268" t="n">
        <x:f>I1786*TOMATO_PRICE+J1786*CARROT_PRICE+K1786*MESCLUN_PRICE</x:f>
        <x:v>57716</x:v>
      </x:c>
      <x:c r="P1786" s="268" t="n">
        <x:f>I1786*TOMATO_FERTILIZER+J1786*CARROT_FERTILIZER+K1786*MESCLUN_FERTILIZER</x:f>
        <x:v>11440</x:v>
      </x:c>
      <x:c r="Q1786" s="268" t="n">
        <x:f>MIN(M1786,FARMER_HOURS)*FARMER_RATE+MAX(M1786-FARMER_HOURS,0)*TEMP_RATE</x:f>
        <x:v>29868.388289123486</x:v>
      </x:c>
      <x:c r="R1786" s="268" t="n">
        <x:f>O1786-P1786-Q1786-FIXED_COST</x:f>
        <x:v>-3592.388289123486</x:v>
      </x:c>
      <x:c r="S1786" s="139" t="str">
        <x:f>IF(AND(L1786&lt;=TOTAL_BED_CAP,N1786&lt;=TEMP_WORKER_CAP),"YES","NO")</x:f>
        <x:v>YES</x:v>
      </x:c>
      <x:c r="T1786" s="139" t="n">
        <x:f>IF(S1786="YES",R1786,-1E+99)</x:f>
        <x:v>-3592.388289123486</x:v>
      </x:c>
    </x:row>
    <x:row r="1787">
      <x:c r="A1787" s="139"/>
      <x:c r="B1787" s="139"/>
      <x:c r="C1787" s="139"/>
      <x:c r="D1787" s="139"/>
      <x:c r="E1787" s="139"/>
      <x:c r="F1787" s="139"/>
      <x:c r="G1787" s="139"/>
      <x:c r="H1787" s="139"/>
      <x:c r="I1787" s="266" t="n">
        <x:f>INT((ROW()-ROW($I$46))/((CARROT_CAP+1)*(MESCLUN_CAP+1)))</x:f>
        <x:v>2</x:v>
      </x:c>
      <x:c r="J1787" s="266" t="n">
        <x:f>MOD(INT((ROW()-ROW($I$46))/(MESCLUN_CAP+1)),CARROT_CAP+1)</x:f>
        <x:v>14</x:v>
      </x:c>
      <x:c r="K1787" s="266" t="n">
        <x:f>MOD(ROW()-ROW($I$46),MESCLUN_CAP+1)</x:f>
        <x:v>5</x:v>
      </x:c>
      <x:c r="L1787" s="266" t="n">
        <x:f>SUM(I1787:K1787)</x:f>
        <x:v>21</x:v>
      </x:c>
      <x:c r="M1787" s="267" t="n">
        <x:f>I1787*TOMATO_HOURS*WEEKS*(1+TOMATO_DIM)^I1787+J1787*CARROT_HOURS*WEEKS*(1+CARROT_DIM)^J1787+K1787*MESCLUN_HOURS*WEEKS*(1+MESCLUN_DIM)^K1787</x:f>
        <x:v>1050.6674893747165</x:v>
      </x:c>
      <x:c r="N1787" s="267" t="n">
        <x:f>MAX(M1787-FARMER_HOURS,0)/TEMP_HOURS_PER_WORKER</x:f>
        <x:v>0.22963020095466424</x:v>
      </x:c>
      <x:c r="O1787" s="268" t="n">
        <x:f>I1787*TOMATO_PRICE+J1787*CARROT_PRICE+K1787*MESCLUN_PRICE</x:f>
        <x:v>60416</x:v>
      </x:c>
      <x:c r="P1787" s="268" t="n">
        <x:f>I1787*TOMATO_FERTILIZER+J1787*CARROT_FERTILIZER+K1787*MESCLUN_FERTILIZER</x:f>
        <x:v>12320</x:v>
      </x:c>
      <x:c r="Q1787" s="268" t="n">
        <x:f>MIN(M1787,FARMER_HOURS)*FARMER_RATE+MAX(M1787-FARMER_HOURS,0)*TEMP_RATE</x:f>
        <x:v>30740.755023866608</x:v>
      </x:c>
      <x:c r="R1787" s="268" t="n">
        <x:f>O1787-P1787-Q1787-FIXED_COST</x:f>
        <x:v>-2644.755023866608</x:v>
      </x:c>
      <x:c r="S1787" s="139" t="str">
        <x:f>IF(AND(L1787&lt;=TOTAL_BED_CAP,N1787&lt;=TEMP_WORKER_CAP),"YES","NO")</x:f>
        <x:v>YES</x:v>
      </x:c>
      <x:c r="T1787" s="139" t="n">
        <x:f>IF(S1787="YES",R1787,-1E+99)</x:f>
        <x:v>-2644.755023866608</x:v>
      </x:c>
    </x:row>
    <x:row r="1788">
      <x:c r="A1788" s="139"/>
      <x:c r="B1788" s="139"/>
      <x:c r="C1788" s="139"/>
      <x:c r="D1788" s="139"/>
      <x:c r="E1788" s="139"/>
      <x:c r="F1788" s="139"/>
      <x:c r="G1788" s="139"/>
      <x:c r="H1788" s="139"/>
      <x:c r="I1788" s="266" t="n">
        <x:f>INT((ROW()-ROW($I$46))/((CARROT_CAP+1)*(MESCLUN_CAP+1)))</x:f>
        <x:v>2</x:v>
      </x:c>
      <x:c r="J1788" s="266" t="n">
        <x:f>MOD(INT((ROW()-ROW($I$46))/(MESCLUN_CAP+1)),CARROT_CAP+1)</x:f>
        <x:v>14</x:v>
      </x:c>
      <x:c r="K1788" s="266" t="n">
        <x:f>MOD(ROW()-ROW($I$46),MESCLUN_CAP+1)</x:f>
        <x:v>6</x:v>
      </x:c>
      <x:c r="L1788" s="266" t="n">
        <x:f>SUM(I1788:K1788)</x:f>
        <x:v>22</x:v>
      </x:c>
      <x:c r="M1788" s="267" t="n">
        <x:f>I1788*TOMATO_HOURS*WEEKS*(1+TOMATO_DIM)^I1788+J1788*CARROT_HOURS*WEEKS*(1+CARROT_DIM)^J1788+K1788*MESCLUN_HOURS*WEEKS*(1+MESCLUN_DIM)^K1788</x:f>
        <x:v>1102.1424635563494</x:v>
      </x:c>
      <x:c r="N1788" s="267" t="n">
        <x:f>MAX(M1788-FARMER_HOURS,0)/TEMP_HOURS_PER_WORKER</x:f>
        <x:v>0.26537671080302044</x:v>
      </x:c>
      <x:c r="O1788" s="268" t="n">
        <x:f>I1788*TOMATO_PRICE+J1788*CARROT_PRICE+K1788*MESCLUN_PRICE</x:f>
        <x:v>63116</x:v>
      </x:c>
      <x:c r="P1788" s="268" t="n">
        <x:f>I1788*TOMATO_FERTILIZER+J1788*CARROT_FERTILIZER+K1788*MESCLUN_FERTILIZER</x:f>
        <x:v>13200</x:v>
      </x:c>
      <x:c r="Q1788" s="268" t="n">
        <x:f>MIN(M1788,FARMER_HOURS)*FARMER_RATE+MAX(M1788-FARMER_HOURS,0)*TEMP_RATE</x:f>
        <x:v>31634.41777007551</x:v>
      </x:c>
      <x:c r="R1788" s="268" t="n">
        <x:f>O1788-P1788-Q1788-FIXED_COST</x:f>
        <x:v>-1718.41777007551</x:v>
      </x:c>
      <x:c r="S1788" s="139" t="str">
        <x:f>IF(AND(L1788&lt;=TOTAL_BED_CAP,N1788&lt;=TEMP_WORKER_CAP),"YES","NO")</x:f>
        <x:v>YES</x:v>
      </x:c>
      <x:c r="T1788" s="139" t="n">
        <x:f>IF(S1788="YES",R1788,-1E+99)</x:f>
        <x:v>-1718.41777007551</x:v>
      </x:c>
    </x:row>
    <x:row r="1789">
      <x:c r="A1789" s="139"/>
      <x:c r="B1789" s="139"/>
      <x:c r="C1789" s="139"/>
      <x:c r="D1789" s="139"/>
      <x:c r="E1789" s="139"/>
      <x:c r="F1789" s="139"/>
      <x:c r="G1789" s="139"/>
      <x:c r="H1789" s="139"/>
      <x:c r="I1789" s="266" t="n">
        <x:f>INT((ROW()-ROW($I$46))/((CARROT_CAP+1)*(MESCLUN_CAP+1)))</x:f>
        <x:v>2</x:v>
      </x:c>
      <x:c r="J1789" s="266" t="n">
        <x:f>MOD(INT((ROW()-ROW($I$46))/(MESCLUN_CAP+1)),CARROT_CAP+1)</x:f>
        <x:v>14</x:v>
      </x:c>
      <x:c r="K1789" s="266" t="n">
        <x:f>MOD(ROW()-ROW($I$46),MESCLUN_CAP+1)</x:f>
        <x:v>7</x:v>
      </x:c>
      <x:c r="L1789" s="266" t="n">
        <x:f>SUM(I1789:K1789)</x:f>
        <x:v>23</x:v>
      </x:c>
      <x:c r="M1789" s="267" t="n">
        <x:f>I1789*TOMATO_HOURS*WEEKS*(1+TOMATO_DIM)^I1789+J1789*CARROT_HOURS*WEEKS*(1+CARROT_DIM)^J1789+K1789*MESCLUN_HOURS*WEEKS*(1+MESCLUN_DIM)^K1789</x:f>
        <x:v>1154.8669029543098</x:v>
      </x:c>
      <x:c r="N1789" s="267" t="n">
        <x:f>MAX(M1789-FARMER_HOURS,0)/TEMP_HOURS_PER_WORKER</x:f>
        <x:v>0.3019909048293818</x:v>
      </x:c>
      <x:c r="O1789" s="268" t="n">
        <x:f>I1789*TOMATO_PRICE+J1789*CARROT_PRICE+K1789*MESCLUN_PRICE</x:f>
        <x:v>65816</x:v>
      </x:c>
      <x:c r="P1789" s="268" t="n">
        <x:f>I1789*TOMATO_FERTILIZER+J1789*CARROT_FERTILIZER+K1789*MESCLUN_FERTILIZER</x:f>
        <x:v>14080</x:v>
      </x:c>
      <x:c r="Q1789" s="268" t="n">
        <x:f>MIN(M1789,FARMER_HOURS)*FARMER_RATE+MAX(M1789-FARMER_HOURS,0)*TEMP_RATE</x:f>
        <x:v>32549.772620734544</x:v>
      </x:c>
      <x:c r="R1789" s="268" t="n">
        <x:f>O1789-P1789-Q1789-FIXED_COST</x:f>
        <x:v>-813.772620734544</x:v>
      </x:c>
      <x:c r="S1789" s="139" t="str">
        <x:f>IF(AND(L1789&lt;=TOTAL_BED_CAP,N1789&lt;=TEMP_WORKER_CAP),"YES","NO")</x:f>
        <x:v>YES</x:v>
      </x:c>
      <x:c r="T1789" s="139" t="n">
        <x:f>IF(S1789="YES",R1789,-1E+99)</x:f>
        <x:v>-813.772620734544</x:v>
      </x:c>
    </x:row>
    <x:row r="1790">
      <x:c r="A1790" s="139"/>
      <x:c r="B1790" s="139"/>
      <x:c r="C1790" s="139"/>
      <x:c r="D1790" s="139"/>
      <x:c r="E1790" s="139"/>
      <x:c r="F1790" s="139"/>
      <x:c r="G1790" s="139"/>
      <x:c r="H1790" s="139"/>
      <x:c r="I1790" s="266" t="n">
        <x:f>INT((ROW()-ROW($I$46))/((CARROT_CAP+1)*(MESCLUN_CAP+1)))</x:f>
        <x:v>2</x:v>
      </x:c>
      <x:c r="J1790" s="266" t="n">
        <x:f>MOD(INT((ROW()-ROW($I$46))/(MESCLUN_CAP+1)),CARROT_CAP+1)</x:f>
        <x:v>14</x:v>
      </x:c>
      <x:c r="K1790" s="266" t="n">
        <x:f>MOD(ROW()-ROW($I$46),MESCLUN_CAP+1)</x:f>
        <x:v>8</x:v>
      </x:c>
      <x:c r="L1790" s="266" t="n">
        <x:f>SUM(I1790:K1790)</x:f>
        <x:v>24</x:v>
      </x:c>
      <x:c r="M1790" s="267" t="n">
        <x:f>I1790*TOMATO_HOURS*WEEKS*(1+TOMATO_DIM)^I1790+J1790*CARROT_HOURS*WEEKS*(1+CARROT_DIM)^J1790+K1790*MESCLUN_HOURS*WEEKS*(1+MESCLUN_DIM)^K1790</x:f>
        <x:v>1208.86400123429</x:v>
      </x:c>
      <x:c r="N1790" s="267" t="n">
        <x:f>MAX(M1790-FARMER_HOURS,0)/TEMP_HOURS_PER_WORKER</x:f>
        <x:v>0.33948888974603475</x:v>
      </x:c>
      <x:c r="O1790" s="268" t="n">
        <x:f>I1790*TOMATO_PRICE+J1790*CARROT_PRICE+K1790*MESCLUN_PRICE</x:f>
        <x:v>68516</x:v>
      </x:c>
      <x:c r="P1790" s="268" t="n">
        <x:f>I1790*TOMATO_FERTILIZER+J1790*CARROT_FERTILIZER+K1790*MESCLUN_FERTILIZER</x:f>
        <x:v>14960</x:v>
      </x:c>
      <x:c r="Q1790" s="268" t="n">
        <x:f>MIN(M1790,FARMER_HOURS)*FARMER_RATE+MAX(M1790-FARMER_HOURS,0)*TEMP_RATE</x:f>
        <x:v>33487.22224365087</x:v>
      </x:c>
      <x:c r="R1790" s="268" t="n">
        <x:f>O1790-P1790-Q1790-FIXED_COST</x:f>
        <x:v>68.77775634913269</x:v>
      </x:c>
      <x:c r="S1790" s="139" t="str">
        <x:f>IF(AND(L1790&lt;=TOTAL_BED_CAP,N1790&lt;=TEMP_WORKER_CAP),"YES","NO")</x:f>
        <x:v>YES</x:v>
      </x:c>
      <x:c r="T1790" s="139" t="n">
        <x:f>IF(S1790="YES",R1790,-1E+99)</x:f>
        <x:v>68.77775634913269</x:v>
      </x:c>
    </x:row>
    <x:row r="1791">
      <x:c r="A1791" s="139"/>
      <x:c r="B1791" s="139"/>
      <x:c r="C1791" s="139"/>
      <x:c r="D1791" s="139"/>
      <x:c r="E1791" s="139"/>
      <x:c r="F1791" s="139"/>
      <x:c r="G1791" s="139"/>
      <x:c r="H1791" s="139"/>
      <x:c r="I1791" s="266" t="n">
        <x:f>INT((ROW()-ROW($I$46))/((CARROT_CAP+1)*(MESCLUN_CAP+1)))</x:f>
        <x:v>2</x:v>
      </x:c>
      <x:c r="J1791" s="266" t="n">
        <x:f>MOD(INT((ROW()-ROW($I$46))/(MESCLUN_CAP+1)),CARROT_CAP+1)</x:f>
        <x:v>14</x:v>
      </x:c>
      <x:c r="K1791" s="266" t="n">
        <x:f>MOD(ROW()-ROW($I$46),MESCLUN_CAP+1)</x:f>
        <x:v>9</x:v>
      </x:c>
      <x:c r="L1791" s="266" t="n">
        <x:f>SUM(I1791:K1791)</x:f>
        <x:v>25</x:v>
      </x:c>
      <x:c r="M1791" s="267" t="n">
        <x:f>I1791*TOMATO_HOURS*WEEKS*(1+TOMATO_DIM)^I1791+J1791*CARROT_HOURS*WEEKS*(1+CARROT_DIM)^J1791+K1791*MESCLUN_HOURS*WEEKS*(1+MESCLUN_DIM)^K1791</x:f>
        <x:v>1264.1573366746843</x:v>
      </x:c>
      <x:c r="N1791" s="267" t="n">
        <x:f>MAX(M1791-FARMER_HOURS,0)/TEMP_HOURS_PER_WORKER</x:f>
        <x:v>0.37788703935741963</x:v>
      </x:c>
      <x:c r="O1791" s="268" t="n">
        <x:f>I1791*TOMATO_PRICE+J1791*CARROT_PRICE+K1791*MESCLUN_PRICE</x:f>
        <x:v>71216</x:v>
      </x:c>
      <x:c r="P1791" s="268" t="n">
        <x:f>I1791*TOMATO_FERTILIZER+J1791*CARROT_FERTILIZER+K1791*MESCLUN_FERTILIZER</x:f>
        <x:v>15840</x:v>
      </x:c>
      <x:c r="Q1791" s="268" t="n">
        <x:f>MIN(M1791,FARMER_HOURS)*FARMER_RATE+MAX(M1791-FARMER_HOURS,0)*TEMP_RATE</x:f>
        <x:v>34447.17598393549</x:v>
      </x:c>
      <x:c r="R1791" s="268" t="n">
        <x:f>O1791-P1791-Q1791-FIXED_COST</x:f>
        <x:v>928.8240160645073</x:v>
      </x:c>
      <x:c r="S1791" s="139" t="str">
        <x:f>IF(AND(L1791&lt;=TOTAL_BED_CAP,N1791&lt;=TEMP_WORKER_CAP),"YES","NO")</x:f>
        <x:v>YES</x:v>
      </x:c>
      <x:c r="T1791" s="139" t="n">
        <x:f>IF(S1791="YES",R1791,-1E+99)</x:f>
        <x:v>928.8240160645073</x:v>
      </x:c>
    </x:row>
    <x:row r="1792">
      <x:c r="A1792" s="139"/>
      <x:c r="B1792" s="139"/>
      <x:c r="C1792" s="139"/>
      <x:c r="D1792" s="139"/>
      <x:c r="E1792" s="139"/>
      <x:c r="F1792" s="139"/>
      <x:c r="G1792" s="139"/>
      <x:c r="H1792" s="139"/>
      <x:c r="I1792" s="266" t="n">
        <x:f>INT((ROW()-ROW($I$46))/((CARROT_CAP+1)*(MESCLUN_CAP+1)))</x:f>
        <x:v>2</x:v>
      </x:c>
      <x:c r="J1792" s="266" t="n">
        <x:f>MOD(INT((ROW()-ROW($I$46))/(MESCLUN_CAP+1)),CARROT_CAP+1)</x:f>
        <x:v>14</x:v>
      </x:c>
      <x:c r="K1792" s="266" t="n">
        <x:f>MOD(ROW()-ROW($I$46),MESCLUN_CAP+1)</x:f>
        <x:v>10</x:v>
      </x:c>
      <x:c r="L1792" s="266" t="n">
        <x:f>SUM(I1792:K1792)</x:f>
        <x:v>26</x:v>
      </x:c>
      <x:c r="M1792" s="267" t="n">
        <x:f>I1792*TOMATO_HOURS*WEEKS*(1+TOMATO_DIM)^I1792+J1792*CARROT_HOURS*WEEKS*(1+CARROT_DIM)^J1792+K1792*MESCLUN_HOURS*WEEKS*(1+MESCLUN_DIM)^K1792</x:f>
        <x:v>1320.7708781578972</x:v>
      </x:c>
      <x:c r="N1792" s="267" t="n">
        <x:f>MAX(M1792-FARMER_HOURS,0)/TEMP_HOURS_PER_WORKER</x:f>
        <x:v>0.4172019987207619</x:v>
      </x:c>
      <x:c r="O1792" s="268" t="n">
        <x:f>I1792*TOMATO_PRICE+J1792*CARROT_PRICE+K1792*MESCLUN_PRICE</x:f>
        <x:v>73916</x:v>
      </x:c>
      <x:c r="P1792" s="268" t="n">
        <x:f>I1792*TOMATO_FERTILIZER+J1792*CARROT_FERTILIZER+K1792*MESCLUN_FERTILIZER</x:f>
        <x:v>16720</x:v>
      </x:c>
      <x:c r="Q1792" s="268" t="n">
        <x:f>MIN(M1792,FARMER_HOURS)*FARMER_RATE+MAX(M1792-FARMER_HOURS,0)*TEMP_RATE</x:f>
        <x:v>35430.04996801905</x:v>
      </x:c>
      <x:c r="R1792" s="268" t="n">
        <x:f>O1792-P1792-Q1792-FIXED_COST</x:f>
        <x:v>1765.9500319809522</x:v>
      </x:c>
      <x:c r="S1792" s="139" t="str">
        <x:f>IF(AND(L1792&lt;=TOTAL_BED_CAP,N1792&lt;=TEMP_WORKER_CAP),"YES","NO")</x:f>
        <x:v>YES</x:v>
      </x:c>
      <x:c r="T1792" s="139" t="n">
        <x:f>IF(S1792="YES",R1792,-1E+99)</x:f>
        <x:v>1765.9500319809522</x:v>
      </x:c>
    </x:row>
    <x:row r="1793">
      <x:c r="A1793" s="139"/>
      <x:c r="B1793" s="139"/>
      <x:c r="C1793" s="139"/>
      <x:c r="D1793" s="139"/>
      <x:c r="E1793" s="139"/>
      <x:c r="F1793" s="139"/>
      <x:c r="G1793" s="139"/>
      <x:c r="H1793" s="139"/>
      <x:c r="I1793" s="266" t="n">
        <x:f>INT((ROW()-ROW($I$46))/((CARROT_CAP+1)*(MESCLUN_CAP+1)))</x:f>
        <x:v>2</x:v>
      </x:c>
      <x:c r="J1793" s="266" t="n">
        <x:f>MOD(INT((ROW()-ROW($I$46))/(MESCLUN_CAP+1)),CARROT_CAP+1)</x:f>
        <x:v>14</x:v>
      </x:c>
      <x:c r="K1793" s="266" t="n">
        <x:f>MOD(ROW()-ROW($I$46),MESCLUN_CAP+1)</x:f>
        <x:v>11</x:v>
      </x:c>
      <x:c r="L1793" s="266" t="n">
        <x:f>SUM(I1793:K1793)</x:f>
        <x:v>27</x:v>
      </x:c>
      <x:c r="M1793" s="267" t="n">
        <x:f>I1793*TOMATO_HOURS*WEEKS*(1+TOMATO_DIM)^I1793+J1793*CARROT_HOURS*WEEKS*(1+CARROT_DIM)^J1793+K1793*MESCLUN_HOURS*WEEKS*(1+MESCLUN_DIM)^K1793</x:f>
        <x:v>1378.7289912513363</x:v>
      </x:c>
      <x:c r="N1793" s="267" t="n">
        <x:f>MAX(M1793-FARMER_HOURS,0)/TEMP_HOURS_PER_WORKER</x:f>
        <x:v>0.45745068836898356</x:v>
      </x:c>
      <x:c r="O1793" s="268" t="n">
        <x:f>I1793*TOMATO_PRICE+J1793*CARROT_PRICE+K1793*MESCLUN_PRICE</x:f>
        <x:v>76616</x:v>
      </x:c>
      <x:c r="P1793" s="268" t="n">
        <x:f>I1793*TOMATO_FERTILIZER+J1793*CARROT_FERTILIZER+K1793*MESCLUN_FERTILIZER</x:f>
        <x:v>17600</x:v>
      </x:c>
      <x:c r="Q1793" s="268" t="n">
        <x:f>MIN(M1793,FARMER_HOURS)*FARMER_RATE+MAX(M1793-FARMER_HOURS,0)*TEMP_RATE</x:f>
        <x:v>36436.26720922459</x:v>
      </x:c>
      <x:c r="R1793" s="268" t="n">
        <x:f>O1793-P1793-Q1793-FIXED_COST</x:f>
        <x:v>2579.732790775408</x:v>
      </x:c>
      <x:c r="S1793" s="139" t="str">
        <x:f>IF(AND(L1793&lt;=TOTAL_BED_CAP,N1793&lt;=TEMP_WORKER_CAP),"YES","NO")</x:f>
        <x:v>YES</x:v>
      </x:c>
      <x:c r="T1793" s="139" t="n">
        <x:f>IF(S1793="YES",R1793,-1E+99)</x:f>
        <x:v>2579.732790775408</x:v>
      </x:c>
    </x:row>
    <x:row r="1794">
      <x:c r="A1794" s="139"/>
      <x:c r="B1794" s="139"/>
      <x:c r="C1794" s="139"/>
      <x:c r="D1794" s="139"/>
      <x:c r="E1794" s="139"/>
      <x:c r="F1794" s="139"/>
      <x:c r="G1794" s="139"/>
      <x:c r="H1794" s="139"/>
      <x:c r="I1794" s="266" t="n">
        <x:f>INT((ROW()-ROW($I$46))/((CARROT_CAP+1)*(MESCLUN_CAP+1)))</x:f>
        <x:v>2</x:v>
      </x:c>
      <x:c r="J1794" s="266" t="n">
        <x:f>MOD(INT((ROW()-ROW($I$46))/(MESCLUN_CAP+1)),CARROT_CAP+1)</x:f>
        <x:v>14</x:v>
      </x:c>
      <x:c r="K1794" s="266" t="n">
        <x:f>MOD(ROW()-ROW($I$46),MESCLUN_CAP+1)</x:f>
        <x:v>12</x:v>
      </x:c>
      <x:c r="L1794" s="266" t="n">
        <x:f>SUM(I1794:K1794)</x:f>
        <x:v>28</x:v>
      </x:c>
      <x:c r="M1794" s="267" t="n">
        <x:f>I1794*TOMATO_HOURS*WEEKS*(1+TOMATO_DIM)^I1794+J1794*CARROT_HOURS*WEEKS*(1+CARROT_DIM)^J1794+K1794*MESCLUN_HOURS*WEEKS*(1+MESCLUN_DIM)^K1794</x:f>
        <x:v>1438.0564443794005</x:v>
      </x:c>
      <x:c r="N1794" s="267" t="n">
        <x:f>MAX(M1794-FARMER_HOURS,0)/TEMP_HOURS_PER_WORKER</x:f>
        <x:v>0.4986503085968059</x:v>
      </x:c>
      <x:c r="O1794" s="268" t="n">
        <x:f>I1794*TOMATO_PRICE+J1794*CARROT_PRICE+K1794*MESCLUN_PRICE</x:f>
        <x:v>79316</x:v>
      </x:c>
      <x:c r="P1794" s="268" t="n">
        <x:f>I1794*TOMATO_FERTILIZER+J1794*CARROT_FERTILIZER+K1794*MESCLUN_FERTILIZER</x:f>
        <x:v>18480</x:v>
      </x:c>
      <x:c r="Q1794" s="268" t="n">
        <x:f>MIN(M1794,FARMER_HOURS)*FARMER_RATE+MAX(M1794-FARMER_HOURS,0)*TEMP_RATE</x:f>
        <x:v>37466.257714920146</x:v>
      </x:c>
      <x:c r="R1794" s="268" t="n">
        <x:f>O1794-P1794-Q1794-FIXED_COST</x:f>
        <x:v>3369.742285079854</x:v>
      </x:c>
      <x:c r="S1794" s="139" t="str">
        <x:f>IF(AND(L1794&lt;=TOTAL_BED_CAP,N1794&lt;=TEMP_WORKER_CAP),"YES","NO")</x:f>
        <x:v>YES</x:v>
      </x:c>
      <x:c r="T1794" s="139" t="n">
        <x:f>IF(S1794="YES",R1794,-1E+99)</x:f>
        <x:v>3369.742285079854</x:v>
      </x:c>
    </x:row>
    <x:row r="1795">
      <x:c r="A1795" s="139"/>
      <x:c r="B1795" s="139"/>
      <x:c r="C1795" s="139"/>
      <x:c r="D1795" s="139"/>
      <x:c r="E1795" s="139"/>
      <x:c r="F1795" s="139"/>
      <x:c r="G1795" s="139"/>
      <x:c r="H1795" s="139"/>
      <x:c r="I1795" s="266" t="n">
        <x:f>INT((ROW()-ROW($I$46))/((CARROT_CAP+1)*(MESCLUN_CAP+1)))</x:f>
        <x:v>2</x:v>
      </x:c>
      <x:c r="J1795" s="266" t="n">
        <x:f>MOD(INT((ROW()-ROW($I$46))/(MESCLUN_CAP+1)),CARROT_CAP+1)</x:f>
        <x:v>14</x:v>
      </x:c>
      <x:c r="K1795" s="266" t="n">
        <x:f>MOD(ROW()-ROW($I$46),MESCLUN_CAP+1)</x:f>
        <x:v>13</x:v>
      </x:c>
      <x:c r="L1795" s="266" t="n">
        <x:f>SUM(I1795:K1795)</x:f>
        <x:v>29</x:v>
      </x:c>
      <x:c r="M1795" s="267" t="n">
        <x:f>I1795*TOMATO_HOURS*WEEKS*(1+TOMATO_DIM)^I1795+J1795*CARROT_HOURS*WEEKS*(1+CARROT_DIM)^J1795+K1795*MESCLUN_HOURS*WEEKS*(1+MESCLUN_DIM)^K1795</x:f>
        <x:v>1498.778415087785</x:v>
      </x:c>
      <x:c r="N1795" s="267" t="n">
        <x:f>MAX(M1795-FARMER_HOURS,0)/TEMP_HOURS_PER_WORKER</x:f>
        <x:v>0.5408183438109618</x:v>
      </x:c>
      <x:c r="O1795" s="268" t="n">
        <x:f>I1795*TOMATO_PRICE+J1795*CARROT_PRICE+K1795*MESCLUN_PRICE</x:f>
        <x:v>82016</x:v>
      </x:c>
      <x:c r="P1795" s="268" t="n">
        <x:f>I1795*TOMATO_FERTILIZER+J1795*CARROT_FERTILIZER+K1795*MESCLUN_FERTILIZER</x:f>
        <x:v>19360</x:v>
      </x:c>
      <x:c r="Q1795" s="268" t="n">
        <x:f>MIN(M1795,FARMER_HOURS)*FARMER_RATE+MAX(M1795-FARMER_HOURS,0)*TEMP_RATE</x:f>
        <x:v>38520.458595274045</x:v>
      </x:c>
      <x:c r="R1795" s="268" t="n">
        <x:f>O1795-P1795-Q1795-FIXED_COST</x:f>
        <x:v>4135.541404725955</x:v>
      </x:c>
      <x:c r="S1795" s="139" t="str">
        <x:f>IF(AND(L1795&lt;=TOTAL_BED_CAP,N1795&lt;=TEMP_WORKER_CAP),"YES","NO")</x:f>
        <x:v>YES</x:v>
      </x:c>
      <x:c r="T1795" s="139" t="n">
        <x:f>IF(S1795="YES",R1795,-1E+99)</x:f>
        <x:v>4135.541404725955</x:v>
      </x:c>
    </x:row>
    <x:row r="1796">
      <x:c r="A1796" s="139"/>
      <x:c r="B1796" s="139"/>
      <x:c r="C1796" s="139"/>
      <x:c r="D1796" s="139"/>
      <x:c r="E1796" s="139"/>
      <x:c r="F1796" s="139"/>
      <x:c r="G1796" s="139"/>
      <x:c r="H1796" s="139"/>
      <x:c r="I1796" s="266" t="n">
        <x:f>INT((ROW()-ROW($I$46))/((CARROT_CAP+1)*(MESCLUN_CAP+1)))</x:f>
        <x:v>2</x:v>
      </x:c>
      <x:c r="J1796" s="266" t="n">
        <x:f>MOD(INT((ROW()-ROW($I$46))/(MESCLUN_CAP+1)),CARROT_CAP+1)</x:f>
        <x:v>14</x:v>
      </x:c>
      <x:c r="K1796" s="266" t="n">
        <x:f>MOD(ROW()-ROW($I$46),MESCLUN_CAP+1)</x:f>
        <x:v>14</x:v>
      </x:c>
      <x:c r="L1796" s="266" t="n">
        <x:f>SUM(I1796:K1796)</x:f>
        <x:v>30</x:v>
      </x:c>
      <x:c r="M1796" s="267" t="n">
        <x:f>I1796*TOMATO_HOURS*WEEKS*(1+TOMATO_DIM)^I1796+J1796*CARROT_HOURS*WEEKS*(1+CARROT_DIM)^J1796+K1796*MESCLUN_HOURS*WEEKS*(1+MESCLUN_DIM)^K1796</x:f>
        <x:v>1560.9204964014461</x:v>
      </x:c>
      <x:c r="N1796" s="267" t="n">
        <x:f>MAX(M1796-FARMER_HOURS,0)/TEMP_HOURS_PER_WORKER</x:f>
        <x:v>0.5839725669454487</x:v>
      </x:c>
      <x:c r="O1796" s="268" t="n">
        <x:f>I1796*TOMATO_PRICE+J1796*CARROT_PRICE+K1796*MESCLUN_PRICE</x:f>
        <x:v>84716</x:v>
      </x:c>
      <x:c r="P1796" s="268" t="n">
        <x:f>I1796*TOMATO_FERTILIZER+J1796*CARROT_FERTILIZER+K1796*MESCLUN_FERTILIZER</x:f>
        <x:v>20240</x:v>
      </x:c>
      <x:c r="Q1796" s="268" t="n">
        <x:f>MIN(M1796,FARMER_HOURS)*FARMER_RATE+MAX(M1796-FARMER_HOURS,0)*TEMP_RATE</x:f>
        <x:v>39599.314173636216</x:v>
      </x:c>
      <x:c r="R1796" s="268" t="n">
        <x:f>O1796-P1796-Q1796-FIXED_COST</x:f>
        <x:v>4876.685826363784</x:v>
      </x:c>
      <x:c r="S1796" s="139" t="str">
        <x:f>IF(AND(L1796&lt;=TOTAL_BED_CAP,N1796&lt;=TEMP_WORKER_CAP),"YES","NO")</x:f>
        <x:v>YES</x:v>
      </x:c>
      <x:c r="T1796" s="139" t="n">
        <x:f>IF(S1796="YES",R1796,-1E+99)</x:f>
        <x:v>4876.685826363784</x:v>
      </x:c>
    </x:row>
    <x:row r="1797">
      <x:c r="A1797" s="139"/>
      <x:c r="B1797" s="139"/>
      <x:c r="C1797" s="139"/>
      <x:c r="D1797" s="139"/>
      <x:c r="E1797" s="139"/>
      <x:c r="F1797" s="139"/>
      <x:c r="G1797" s="139"/>
      <x:c r="H1797" s="139"/>
      <x:c r="I1797" s="266" t="n">
        <x:f>INT((ROW()-ROW($I$46))/((CARROT_CAP+1)*(MESCLUN_CAP+1)))</x:f>
        <x:v>2</x:v>
      </x:c>
      <x:c r="J1797" s="266" t="n">
        <x:f>MOD(INT((ROW()-ROW($I$46))/(MESCLUN_CAP+1)),CARROT_CAP+1)</x:f>
        <x:v>14</x:v>
      </x:c>
      <x:c r="K1797" s="266" t="n">
        <x:f>MOD(ROW()-ROW($I$46),MESCLUN_CAP+1)</x:f>
        <x:v>15</x:v>
      </x:c>
      <x:c r="L1797" s="266" t="n">
        <x:f>SUM(I1797:K1797)</x:f>
        <x:v>31</x:v>
      </x:c>
      <x:c r="M1797" s="267" t="n">
        <x:f>I1797*TOMATO_HOURS*WEEKS*(1+TOMATO_DIM)^I1797+J1797*CARROT_HOURS*WEEKS*(1+CARROT_DIM)^J1797+K1797*MESCLUN_HOURS*WEEKS*(1+MESCLUN_DIM)^K1797</x:f>
        <x:v>1624.5087032775923</x:v>
      </x:c>
      <x:c r="N1797" s="267" t="n">
        <x:f>MAX(M1797-FARMER_HOURS,0)/TEMP_HOURS_PER_WORKER</x:f>
        <x:v>0.6281310439427724</x:v>
      </x:c>
      <x:c r="O1797" s="268" t="n">
        <x:f>I1797*TOMATO_PRICE+J1797*CARROT_PRICE+K1797*MESCLUN_PRICE</x:f>
        <x:v>87416</x:v>
      </x:c>
      <x:c r="P1797" s="268" t="n">
        <x:f>I1797*TOMATO_FERTILIZER+J1797*CARROT_FERTILIZER+K1797*MESCLUN_FERTILIZER</x:f>
        <x:v>21120</x:v>
      </x:c>
      <x:c r="Q1797" s="268" t="n">
        <x:f>MIN(M1797,FARMER_HOURS)*FARMER_RATE+MAX(M1797-FARMER_HOURS,0)*TEMP_RATE</x:f>
        <x:v>40703.27609856931</x:v>
      </x:c>
      <x:c r="R1797" s="268" t="n">
        <x:f>O1797-P1797-Q1797-FIXED_COST</x:f>
        <x:v>5592.723901430691</x:v>
      </x:c>
      <x:c r="S1797" s="139" t="str">
        <x:f>IF(AND(L1797&lt;=TOTAL_BED_CAP,N1797&lt;=TEMP_WORKER_CAP),"YES","NO")</x:f>
        <x:v>YES</x:v>
      </x:c>
      <x:c r="T1797" s="139" t="n">
        <x:f>IF(S1797="YES",R1797,-1E+99)</x:f>
        <x:v>5592.723901430691</x:v>
      </x:c>
    </x:row>
    <x:row r="1798">
      <x:c r="A1798" s="139"/>
      <x:c r="B1798" s="139"/>
      <x:c r="C1798" s="139"/>
      <x:c r="D1798" s="139"/>
      <x:c r="E1798" s="139"/>
      <x:c r="F1798" s="139"/>
      <x:c r="G1798" s="139"/>
      <x:c r="H1798" s="139"/>
      <x:c r="I1798" s="266" t="n">
        <x:f>INT((ROW()-ROW($I$46))/((CARROT_CAP+1)*(MESCLUN_CAP+1)))</x:f>
        <x:v>2</x:v>
      </x:c>
      <x:c r="J1798" s="266" t="n">
        <x:f>MOD(INT((ROW()-ROW($I$46))/(MESCLUN_CAP+1)),CARROT_CAP+1)</x:f>
        <x:v>14</x:v>
      </x:c>
      <x:c r="K1798" s="266" t="n">
        <x:f>MOD(ROW()-ROW($I$46),MESCLUN_CAP+1)</x:f>
        <x:v>16</x:v>
      </x:c>
      <x:c r="L1798" s="266" t="n">
        <x:f>SUM(I1798:K1798)</x:f>
        <x:v>32</x:v>
      </x:c>
      <x:c r="M1798" s="267" t="n">
        <x:f>I1798*TOMATO_HOURS*WEEKS*(1+TOMATO_DIM)^I1798+J1798*CARROT_HOURS*WEEKS*(1+CARROT_DIM)^J1798+K1798*MESCLUN_HOURS*WEEKS*(1+MESCLUN_DIM)^K1798</x:f>
        <x:v>1689.5694791550814</x:v>
      </x:c>
      <x:c r="N1798" s="267" t="n">
        <x:f>MAX(M1798-FARMER_HOURS,0)/TEMP_HOURS_PER_WORKER</x:f>
        <x:v>0.6733121383021399</x:v>
      </x:c>
      <x:c r="O1798" s="268" t="n">
        <x:f>I1798*TOMATO_PRICE+J1798*CARROT_PRICE+K1798*MESCLUN_PRICE</x:f>
        <x:v>90116</x:v>
      </x:c>
      <x:c r="P1798" s="268" t="n">
        <x:f>I1798*TOMATO_FERTILIZER+J1798*CARROT_FERTILIZER+K1798*MESCLUN_FERTILIZER</x:f>
        <x:v>22000</x:v>
      </x:c>
      <x:c r="Q1798" s="268" t="n">
        <x:f>MIN(M1798,FARMER_HOURS)*FARMER_RATE+MAX(M1798-FARMER_HOURS,0)*TEMP_RATE</x:f>
        <x:v>41832.8034575535</x:v>
      </x:c>
      <x:c r="R1798" s="268" t="n">
        <x:f>O1798-P1798-Q1798-FIXED_COST</x:f>
        <x:v>6283.196542446502</x:v>
      </x:c>
      <x:c r="S1798" s="139" t="str">
        <x:f>IF(AND(L1798&lt;=TOTAL_BED_CAP,N1798&lt;=TEMP_WORKER_CAP),"YES","NO")</x:f>
        <x:v>YES</x:v>
      </x:c>
      <x:c r="T1798" s="139" t="n">
        <x:f>IF(S1798="YES",R1798,-1E+99)</x:f>
        <x:v>6283.196542446502</x:v>
      </x:c>
    </x:row>
    <x:row r="1799">
      <x:c r="A1799" s="139"/>
      <x:c r="B1799" s="139"/>
      <x:c r="C1799" s="139"/>
      <x:c r="D1799" s="139"/>
      <x:c r="E1799" s="139"/>
      <x:c r="F1799" s="139"/>
      <x:c r="G1799" s="139"/>
      <x:c r="H1799" s="139"/>
      <x:c r="I1799" s="266" t="n">
        <x:f>INT((ROW()-ROW($I$46))/((CARROT_CAP+1)*(MESCLUN_CAP+1)))</x:f>
        <x:v>2</x:v>
      </x:c>
      <x:c r="J1799" s="266" t="n">
        <x:f>MOD(INT((ROW()-ROW($I$46))/(MESCLUN_CAP+1)),CARROT_CAP+1)</x:f>
        <x:v>14</x:v>
      </x:c>
      <x:c r="K1799" s="266" t="n">
        <x:f>MOD(ROW()-ROW($I$46),MESCLUN_CAP+1)</x:f>
        <x:v>17</x:v>
      </x:c>
      <x:c r="L1799" s="266" t="n">
        <x:f>SUM(I1799:K1799)</x:f>
        <x:v>33</x:v>
      </x:c>
      <x:c r="M1799" s="267" t="n">
        <x:f>I1799*TOMATO_HOURS*WEEKS*(1+TOMATO_DIM)^I1799+J1799*CARROT_HOURS*WEEKS*(1+CARROT_DIM)^J1799+K1799*MESCLUN_HOURS*WEEKS*(1+MESCLUN_DIM)^K1799</x:f>
        <x:v>1756.1297026016216</x:v>
      </x:c>
      <x:c r="N1799" s="267" t="n">
        <x:f>MAX(M1799-FARMER_HOURS,0)/TEMP_HOURS_PER_WORKER</x:f>
        <x:v>0.7195345156955706</x:v>
      </x:c>
      <x:c r="O1799" s="268" t="n">
        <x:f>I1799*TOMATO_PRICE+J1799*CARROT_PRICE+K1799*MESCLUN_PRICE</x:f>
        <x:v>92816</x:v>
      </x:c>
      <x:c r="P1799" s="268" t="n">
        <x:f>I1799*TOMATO_FERTILIZER+J1799*CARROT_FERTILIZER+K1799*MESCLUN_FERTILIZER</x:f>
        <x:v>22880</x:v>
      </x:c>
      <x:c r="Q1799" s="268" t="n">
        <x:f>MIN(M1799,FARMER_HOURS)*FARMER_RATE+MAX(M1799-FARMER_HOURS,0)*TEMP_RATE</x:f>
        <x:v>42988.36289238927</x:v>
      </x:c>
      <x:c r="R1799" s="268" t="n">
        <x:f>O1799-P1799-Q1799-FIXED_COST</x:f>
        <x:v>6947.637107610732</x:v>
      </x:c>
      <x:c r="S1799" s="139" t="str">
        <x:f>IF(AND(L1799&lt;=TOTAL_BED_CAP,N1799&lt;=TEMP_WORKER_CAP),"YES","NO")</x:f>
        <x:v>YES</x:v>
      </x:c>
      <x:c r="T1799" s="139" t="n">
        <x:f>IF(S1799="YES",R1799,-1E+99)</x:f>
        <x:v>6947.637107610732</x:v>
      </x:c>
    </x:row>
    <x:row r="1800">
      <x:c r="A1800" s="139"/>
      <x:c r="B1800" s="139"/>
      <x:c r="C1800" s="139"/>
      <x:c r="D1800" s="139"/>
      <x:c r="E1800" s="139"/>
      <x:c r="F1800" s="139"/>
      <x:c r="G1800" s="139"/>
      <x:c r="H1800" s="139"/>
      <x:c r="I1800" s="266" t="n">
        <x:f>INT((ROW()-ROW($I$46))/((CARROT_CAP+1)*(MESCLUN_CAP+1)))</x:f>
        <x:v>2</x:v>
      </x:c>
      <x:c r="J1800" s="266" t="n">
        <x:f>MOD(INT((ROW()-ROW($I$46))/(MESCLUN_CAP+1)),CARROT_CAP+1)</x:f>
        <x:v>14</x:v>
      </x:c>
      <x:c r="K1800" s="266" t="n">
        <x:f>MOD(ROW()-ROW($I$46),MESCLUN_CAP+1)</x:f>
        <x:v>18</x:v>
      </x:c>
      <x:c r="L1800" s="266" t="n">
        <x:f>SUM(I1800:K1800)</x:f>
        <x:v>34</x:v>
      </x:c>
      <x:c r="M1800" s="267" t="n">
        <x:f>I1800*TOMATO_HOURS*WEEKS*(1+TOMATO_DIM)^I1800+J1800*CARROT_HOURS*WEEKS*(1+CARROT_DIM)^J1800+K1800*MESCLUN_HOURS*WEEKS*(1+MESCLUN_DIM)^K1800</x:f>
        <x:v>1824.2166940602087</x:v>
      </x:c>
      <x:c r="N1800" s="267" t="n">
        <x:f>MAX(M1800-FARMER_HOURS,0)/TEMP_HOURS_PER_WORKER</x:f>
        <x:v>0.7668171486529227</x:v>
      </x:c>
      <x:c r="O1800" s="268" t="n">
        <x:f>I1800*TOMATO_PRICE+J1800*CARROT_PRICE+K1800*MESCLUN_PRICE</x:f>
        <x:v>95516</x:v>
      </x:c>
      <x:c r="P1800" s="268" t="n">
        <x:f>I1800*TOMATO_FERTILIZER+J1800*CARROT_FERTILIZER+K1800*MESCLUN_FERTILIZER</x:f>
        <x:v>23760</x:v>
      </x:c>
      <x:c r="Q1800" s="268" t="n">
        <x:f>MIN(M1800,FARMER_HOURS)*FARMER_RATE+MAX(M1800-FARMER_HOURS,0)*TEMP_RATE</x:f>
        <x:v>44170.42871632307</x:v>
      </x:c>
      <x:c r="R1800" s="268" t="n">
        <x:f>O1800-P1800-Q1800-FIXED_COST</x:f>
        <x:v>7585.571283676931</x:v>
      </x:c>
      <x:c r="S1800" s="139" t="str">
        <x:f>IF(AND(L1800&lt;=TOTAL_BED_CAP,N1800&lt;=TEMP_WORKER_CAP),"YES","NO")</x:f>
        <x:v>YES</x:v>
      </x:c>
      <x:c r="T1800" s="139" t="n">
        <x:f>IF(S1800="YES",R1800,-1E+99)</x:f>
        <x:v>7585.571283676931</x:v>
      </x:c>
    </x:row>
    <x:row r="1801">
      <x:c r="A1801" s="139"/>
      <x:c r="B1801" s="139"/>
      <x:c r="C1801" s="139"/>
      <x:c r="D1801" s="139"/>
      <x:c r="E1801" s="139"/>
      <x:c r="F1801" s="139"/>
      <x:c r="G1801" s="139"/>
      <x:c r="H1801" s="139"/>
      <x:c r="I1801" s="266" t="n">
        <x:f>INT((ROW()-ROW($I$46))/((CARROT_CAP+1)*(MESCLUN_CAP+1)))</x:f>
        <x:v>2</x:v>
      </x:c>
      <x:c r="J1801" s="266" t="n">
        <x:f>MOD(INT((ROW()-ROW($I$46))/(MESCLUN_CAP+1)),CARROT_CAP+1)</x:f>
        <x:v>14</x:v>
      </x:c>
      <x:c r="K1801" s="266" t="n">
        <x:f>MOD(ROW()-ROW($I$46),MESCLUN_CAP+1)</x:f>
        <x:v>19</x:v>
      </x:c>
      <x:c r="L1801" s="266" t="n">
        <x:f>SUM(I1801:K1801)</x:f>
        <x:v>35</x:v>
      </x:c>
      <x:c r="M1801" s="267" t="n">
        <x:f>I1801*TOMATO_HOURS*WEEKS*(1+TOMATO_DIM)^I1801+J1801*CARROT_HOURS*WEEKS*(1+CARROT_DIM)^J1801+K1801*MESCLUN_HOURS*WEEKS*(1+MESCLUN_DIM)^K1801</x:f>
        <x:v>1893.8582226962308</x:v>
      </x:c>
      <x:c r="N1801" s="267" t="n">
        <x:f>MAX(M1801-FARMER_HOURS,0)/TEMP_HOURS_PER_WORKER</x:f>
        <x:v>0.8151793213168269</x:v>
      </x:c>
      <x:c r="O1801" s="268" t="n">
        <x:f>I1801*TOMATO_PRICE+J1801*CARROT_PRICE+K1801*MESCLUN_PRICE</x:f>
        <x:v>98216</x:v>
      </x:c>
      <x:c r="P1801" s="268" t="n">
        <x:f>I1801*TOMATO_FERTILIZER+J1801*CARROT_FERTILIZER+K1801*MESCLUN_FERTILIZER</x:f>
        <x:v>24640</x:v>
      </x:c>
      <x:c r="Q1801" s="268" t="n">
        <x:f>MIN(M1801,FARMER_HOURS)*FARMER_RATE+MAX(M1801-FARMER_HOURS,0)*TEMP_RATE</x:f>
        <x:v>45379.483032920674</x:v>
      </x:c>
      <x:c r="R1801" s="268" t="n">
        <x:f>O1801-P1801-Q1801-FIXED_COST</x:f>
        <x:v>8196.516967079326</x:v>
      </x:c>
      <x:c r="S1801" s="139" t="str">
        <x:f>IF(AND(L1801&lt;=TOTAL_BED_CAP,N1801&lt;=TEMP_WORKER_CAP),"YES","NO")</x:f>
        <x:v>YES</x:v>
      </x:c>
      <x:c r="T1801" s="139" t="n">
        <x:f>IF(S1801="YES",R1801,-1E+99)</x:f>
        <x:v>8196.516967079326</x:v>
      </x:c>
    </x:row>
    <x:row r="1802">
      <x:c r="A1802" s="139"/>
      <x:c r="B1802" s="139"/>
      <x:c r="C1802" s="139"/>
      <x:c r="D1802" s="139"/>
      <x:c r="E1802" s="139"/>
      <x:c r="F1802" s="139"/>
      <x:c r="G1802" s="139"/>
      <x:c r="H1802" s="139"/>
      <x:c r="I1802" s="266" t="n">
        <x:f>INT((ROW()-ROW($I$46))/((CARROT_CAP+1)*(MESCLUN_CAP+1)))</x:f>
        <x:v>2</x:v>
      </x:c>
      <x:c r="J1802" s="266" t="n">
        <x:f>MOD(INT((ROW()-ROW($I$46))/(MESCLUN_CAP+1)),CARROT_CAP+1)</x:f>
        <x:v>14</x:v>
      </x:c>
      <x:c r="K1802" s="266" t="n">
        <x:f>MOD(ROW()-ROW($I$46),MESCLUN_CAP+1)</x:f>
        <x:v>20</x:v>
      </x:c>
      <x:c r="L1802" s="266" t="n">
        <x:f>SUM(I1802:K1802)</x:f>
        <x:v>36</x:v>
      </x:c>
      <x:c r="M1802" s="267" t="n">
        <x:f>I1802*TOMATO_HOURS*WEEKS*(1+TOMATO_DIM)^I1802+J1802*CARROT_HOURS*WEEKS*(1+CARROT_DIM)^J1802+K1802*MESCLUN_HOURS*WEEKS*(1+MESCLUN_DIM)^K1802</x:f>
        <x:v>1965.0825133467076</x:v>
      </x:c>
      <x:c r="N1802" s="267" t="n">
        <x:f>MAX(M1802-FARMER_HOURS,0)/TEMP_HOURS_PER_WORKER</x:f>
        <x:v>0.864640634268547</x:v>
      </x:c>
      <x:c r="O1802" s="268" t="n">
        <x:f>I1802*TOMATO_PRICE+J1802*CARROT_PRICE+K1802*MESCLUN_PRICE</x:f>
        <x:v>100916</x:v>
      </x:c>
      <x:c r="P1802" s="268" t="n">
        <x:f>I1802*TOMATO_FERTILIZER+J1802*CARROT_FERTILIZER+K1802*MESCLUN_FERTILIZER</x:f>
        <x:v>25520</x:v>
      </x:c>
      <x:c r="Q1802" s="268" t="n">
        <x:f>MIN(M1802,FARMER_HOURS)*FARMER_RATE+MAX(M1802-FARMER_HOURS,0)*TEMP_RATE</x:f>
        <x:v>46616.015856713675</x:v>
      </x:c>
      <x:c r="R1802" s="268" t="n">
        <x:f>O1802-P1802-Q1802-FIXED_COST</x:f>
        <x:v>8779.984143286325</x:v>
      </x:c>
      <x:c r="S1802" s="139" t="str">
        <x:f>IF(AND(L1802&lt;=TOTAL_BED_CAP,N1802&lt;=TEMP_WORKER_CAP),"YES","NO")</x:f>
        <x:v>YES</x:v>
      </x:c>
      <x:c r="T1802" s="139" t="n">
        <x:f>IF(S1802="YES",R1802,-1E+99)</x:f>
        <x:v>8779.984143286325</x:v>
      </x:c>
    </x:row>
    <x:row r="1803">
      <x:c r="A1803" s="139"/>
      <x:c r="B1803" s="139"/>
      <x:c r="C1803" s="139"/>
      <x:c r="D1803" s="139"/>
      <x:c r="E1803" s="139"/>
      <x:c r="F1803" s="139"/>
      <x:c r="G1803" s="139"/>
      <x:c r="H1803" s="139"/>
      <x:c r="I1803" s="266" t="n">
        <x:f>INT((ROW()-ROW($I$46))/((CARROT_CAP+1)*(MESCLUN_CAP+1)))</x:f>
        <x:v>2</x:v>
      </x:c>
      <x:c r="J1803" s="266" t="n">
        <x:f>MOD(INT((ROW()-ROW($I$46))/(MESCLUN_CAP+1)),CARROT_CAP+1)</x:f>
        <x:v>14</x:v>
      </x:c>
      <x:c r="K1803" s="266" t="n">
        <x:f>MOD(ROW()-ROW($I$46),MESCLUN_CAP+1)</x:f>
        <x:v>21</x:v>
      </x:c>
      <x:c r="L1803" s="266" t="n">
        <x:f>SUM(I1803:K1803)</x:f>
        <x:v>37</x:v>
      </x:c>
      <x:c r="M1803" s="267" t="n">
        <x:f>I1803*TOMATO_HOURS*WEEKS*(1+TOMATO_DIM)^I1803+J1803*CARROT_HOURS*WEEKS*(1+CARROT_DIM)^J1803+K1803*MESCLUN_HOURS*WEEKS*(1+MESCLUN_DIM)^K1803</x:f>
        <x:v>2037.9182535731516</x:v>
      </x:c>
      <x:c r="N1803" s="267" t="n">
        <x:f>MAX(M1803-FARMER_HOURS,0)/TEMP_HOURS_PER_WORKER</x:f>
        <x:v>0.9152210094257996</x:v>
      </x:c>
      <x:c r="O1803" s="268" t="n">
        <x:f>I1803*TOMATO_PRICE+J1803*CARROT_PRICE+K1803*MESCLUN_PRICE</x:f>
        <x:v>103616</x:v>
      </x:c>
      <x:c r="P1803" s="268" t="n">
        <x:f>I1803*TOMATO_FERTILIZER+J1803*CARROT_FERTILIZER+K1803*MESCLUN_FERTILIZER</x:f>
        <x:v>26400</x:v>
      </x:c>
      <x:c r="Q1803" s="268" t="n">
        <x:f>MIN(M1803,FARMER_HOURS)*FARMER_RATE+MAX(M1803-FARMER_HOURS,0)*TEMP_RATE</x:f>
        <x:v>47880.52523564499</x:v>
      </x:c>
      <x:c r="R1803" s="268" t="n">
        <x:f>O1803-P1803-Q1803-FIXED_COST</x:f>
        <x:v>9335.474764355007</x:v>
      </x:c>
      <x:c r="S1803" s="139" t="str">
        <x:f>IF(AND(L1803&lt;=TOTAL_BED_CAP,N1803&lt;=TEMP_WORKER_CAP),"YES","NO")</x:f>
        <x:v>YES</x:v>
      </x:c>
      <x:c r="T1803" s="139" t="n">
        <x:f>IF(S1803="YES",R1803,-1E+99)</x:f>
        <x:v>9335.474764355007</x:v>
      </x:c>
    </x:row>
    <x:row r="1804">
      <x:c r="A1804" s="139"/>
      <x:c r="B1804" s="139"/>
      <x:c r="C1804" s="139"/>
      <x:c r="D1804" s="139"/>
      <x:c r="E1804" s="139"/>
      <x:c r="F1804" s="139"/>
      <x:c r="G1804" s="139"/>
      <x:c r="H1804" s="139"/>
      <x:c r="I1804" s="266" t="n">
        <x:f>INT((ROW()-ROW($I$46))/((CARROT_CAP+1)*(MESCLUN_CAP+1)))</x:f>
        <x:v>2</x:v>
      </x:c>
      <x:c r="J1804" s="266" t="n">
        <x:f>MOD(INT((ROW()-ROW($I$46))/(MESCLUN_CAP+1)),CARROT_CAP+1)</x:f>
        <x:v>14</x:v>
      </x:c>
      <x:c r="K1804" s="266" t="n">
        <x:f>MOD(ROW()-ROW($I$46),MESCLUN_CAP+1)</x:f>
        <x:v>22</x:v>
      </x:c>
      <x:c r="L1804" s="266" t="n">
        <x:f>SUM(I1804:K1804)</x:f>
        <x:v>38</x:v>
      </x:c>
      <x:c r="M1804" s="267" t="n">
        <x:f>I1804*TOMATO_HOURS*WEEKS*(1+TOMATO_DIM)^I1804+J1804*CARROT_HOURS*WEEKS*(1+CARROT_DIM)^J1804+K1804*MESCLUN_HOURS*WEEKS*(1+MESCLUN_DIM)^K1804</x:f>
        <x:v>2112.3946008195476</x:v>
      </x:c>
      <x:c r="N1804" s="267" t="n">
        <x:f>MAX(M1804-FARMER_HOURS,0)/TEMP_HOURS_PER_WORKER</x:f>
        <x:v>0.9669406950135747</x:v>
      </x:c>
      <x:c r="O1804" s="268" t="n">
        <x:f>I1804*TOMATO_PRICE+J1804*CARROT_PRICE+K1804*MESCLUN_PRICE</x:f>
        <x:v>106316</x:v>
      </x:c>
      <x:c r="P1804" s="268" t="n">
        <x:f>I1804*TOMATO_FERTILIZER+J1804*CARROT_FERTILIZER+K1804*MESCLUN_FERTILIZER</x:f>
        <x:v>27280</x:v>
      </x:c>
      <x:c r="Q1804" s="268" t="n">
        <x:f>MIN(M1804,FARMER_HOURS)*FARMER_RATE+MAX(M1804-FARMER_HOURS,0)*TEMP_RATE</x:f>
        <x:v>49173.51737533937</x:v>
      </x:c>
      <x:c r="R1804" s="268" t="n">
        <x:f>O1804-P1804-Q1804-FIXED_COST</x:f>
        <x:v>9862.482624660632</x:v>
      </x:c>
      <x:c r="S1804" s="139" t="str">
        <x:f>IF(AND(L1804&lt;=TOTAL_BED_CAP,N1804&lt;=TEMP_WORKER_CAP),"YES","NO")</x:f>
        <x:v>YES</x:v>
      </x:c>
      <x:c r="T1804" s="139" t="n">
        <x:f>IF(S1804="YES",R1804,-1E+99)</x:f>
        <x:v>9862.482624660632</x:v>
      </x:c>
    </x:row>
    <x:row r="1805">
      <x:c r="A1805" s="139"/>
      <x:c r="B1805" s="139"/>
      <x:c r="C1805" s="139"/>
      <x:c r="D1805" s="139"/>
      <x:c r="E1805" s="139"/>
      <x:c r="F1805" s="139"/>
      <x:c r="G1805" s="139"/>
      <x:c r="H1805" s="139"/>
      <x:c r="I1805" s="266" t="n">
        <x:f>INT((ROW()-ROW($I$46))/((CARROT_CAP+1)*(MESCLUN_CAP+1)))</x:f>
        <x:v>2</x:v>
      </x:c>
      <x:c r="J1805" s="266" t="n">
        <x:f>MOD(INT((ROW()-ROW($I$46))/(MESCLUN_CAP+1)),CARROT_CAP+1)</x:f>
        <x:v>14</x:v>
      </x:c>
      <x:c r="K1805" s="266" t="n">
        <x:f>MOD(ROW()-ROW($I$46),MESCLUN_CAP+1)</x:f>
        <x:v>23</x:v>
      </x:c>
      <x:c r="L1805" s="266" t="n">
        <x:f>SUM(I1805:K1805)</x:f>
        <x:v>39</x:v>
      </x:c>
      <x:c r="M1805" s="267" t="n">
        <x:f>I1805*TOMATO_HOURS*WEEKS*(1+TOMATO_DIM)^I1805+J1805*CARROT_HOURS*WEEKS*(1+CARROT_DIM)^J1805+K1805*MESCLUN_HOURS*WEEKS*(1+MESCLUN_DIM)^K1805</x:f>
        <x:v>2188.541189676984</x:v>
      </x:c>
      <x:c r="N1805" s="267" t="n">
        <x:f>MAX(M1805-FARMER_HOURS,0)/TEMP_HOURS_PER_WORKER</x:f>
        <x:v>1.0198202706090165</x:v>
      </x:c>
      <x:c r="O1805" s="268" t="n">
        <x:f>I1805*TOMATO_PRICE+J1805*CARROT_PRICE+K1805*MESCLUN_PRICE</x:f>
        <x:v>109016</x:v>
      </x:c>
      <x:c r="P1805" s="268" t="n">
        <x:f>I1805*TOMATO_FERTILIZER+J1805*CARROT_FERTILIZER+K1805*MESCLUN_FERTILIZER</x:f>
        <x:v>28160</x:v>
      </x:c>
      <x:c r="Q1805" s="268" t="n">
        <x:f>MIN(M1805,FARMER_HOURS)*FARMER_RATE+MAX(M1805-FARMER_HOURS,0)*TEMP_RATE</x:f>
        <x:v>50495.50676522541</x:v>
      </x:c>
      <x:c r="R1805" s="268" t="n">
        <x:f>O1805-P1805-Q1805-FIXED_COST</x:f>
        <x:v>10360.493234774593</x:v>
      </x:c>
      <x:c r="S1805" s="139" t="str">
        <x:f>IF(AND(L1805&lt;=TOTAL_BED_CAP,N1805&lt;=TEMP_WORKER_CAP),"YES","NO")</x:f>
        <x:v>YES</x:v>
      </x:c>
      <x:c r="T1805" s="139" t="n">
        <x:f>IF(S1805="YES",R1805,-1E+99)</x:f>
        <x:v>10360.493234774593</x:v>
      </x:c>
    </x:row>
    <x:row r="1806">
      <x:c r="A1806" s="139"/>
      <x:c r="B1806" s="139"/>
      <x:c r="C1806" s="139"/>
      <x:c r="D1806" s="139"/>
      <x:c r="E1806" s="139"/>
      <x:c r="F1806" s="139"/>
      <x:c r="G1806" s="139"/>
      <x:c r="H1806" s="139"/>
      <x:c r="I1806" s="266" t="n">
        <x:f>INT((ROW()-ROW($I$46))/((CARROT_CAP+1)*(MESCLUN_CAP+1)))</x:f>
        <x:v>2</x:v>
      </x:c>
      <x:c r="J1806" s="266" t="n">
        <x:f>MOD(INT((ROW()-ROW($I$46))/(MESCLUN_CAP+1)),CARROT_CAP+1)</x:f>
        <x:v>14</x:v>
      </x:c>
      <x:c r="K1806" s="266" t="n">
        <x:f>MOD(ROW()-ROW($I$46),MESCLUN_CAP+1)</x:f>
        <x:v>24</x:v>
      </x:c>
      <x:c r="L1806" s="266" t="n">
        <x:f>SUM(I1806:K1806)</x:f>
        <x:v>40</x:v>
      </x:c>
      <x:c r="M1806" s="267" t="n">
        <x:f>I1806*TOMATO_HOURS*WEEKS*(1+TOMATO_DIM)^I1806+J1806*CARROT_HOURS*WEEKS*(1+CARROT_DIM)^J1806+K1806*MESCLUN_HOURS*WEEKS*(1+MESCLUN_DIM)^K1806</x:f>
        <x:v>2266.38813925648</x:v>
      </x:c>
      <x:c r="N1806" s="267" t="n">
        <x:f>MAX(M1806-FARMER_HOURS,0)/TEMP_HOURS_PER_WORKER</x:f>
        <x:v>1.0738806522614444</x:v>
      </x:c>
      <x:c r="O1806" s="268" t="n">
        <x:f>I1806*TOMATO_PRICE+J1806*CARROT_PRICE+K1806*MESCLUN_PRICE</x:f>
        <x:v>111716</x:v>
      </x:c>
      <x:c r="P1806" s="268" t="n">
        <x:f>I1806*TOMATO_FERTILIZER+J1806*CARROT_FERTILIZER+K1806*MESCLUN_FERTILIZER</x:f>
        <x:v>29040</x:v>
      </x:c>
      <x:c r="Q1806" s="268" t="n">
        <x:f>MIN(M1806,FARMER_HOURS)*FARMER_RATE+MAX(M1806-FARMER_HOURS,0)*TEMP_RATE</x:f>
        <x:v>51847.01630653611</x:v>
      </x:c>
      <x:c r="R1806" s="268" t="n">
        <x:f>O1806-P1806-Q1806-FIXED_COST</x:f>
        <x:v>10828.983693463888</x:v>
      </x:c>
      <x:c r="S1806" s="139" t="str">
        <x:f>IF(AND(L1806&lt;=TOTAL_BED_CAP,N1806&lt;=TEMP_WORKER_CAP),"YES","NO")</x:f>
        <x:v>YES</x:v>
      </x:c>
      <x:c r="T1806" s="139" t="n">
        <x:f>IF(S1806="YES",R1806,-1E+99)</x:f>
        <x:v>10828.983693463888</x:v>
      </x:c>
    </x:row>
    <x:row r="1807">
      <x:c r="A1807" s="139"/>
      <x:c r="B1807" s="139"/>
      <x:c r="C1807" s="139"/>
      <x:c r="D1807" s="139"/>
      <x:c r="E1807" s="139"/>
      <x:c r="F1807" s="139"/>
      <x:c r="G1807" s="139"/>
      <x:c r="H1807" s="139"/>
      <x:c r="I1807" s="266" t="n">
        <x:f>INT((ROW()-ROW($I$46))/((CARROT_CAP+1)*(MESCLUN_CAP+1)))</x:f>
        <x:v>2</x:v>
      </x:c>
      <x:c r="J1807" s="266" t="n">
        <x:f>MOD(INT((ROW()-ROW($I$46))/(MESCLUN_CAP+1)),CARROT_CAP+1)</x:f>
        <x:v>14</x:v>
      </x:c>
      <x:c r="K1807" s="266" t="n">
        <x:f>MOD(ROW()-ROW($I$46),MESCLUN_CAP+1)</x:f>
        <x:v>25</x:v>
      </x:c>
      <x:c r="L1807" s="266" t="n">
        <x:f>SUM(I1807:K1807)</x:f>
        <x:v>41</x:v>
      </x:c>
      <x:c r="M1807" s="267" t="n">
        <x:f>I1807*TOMATO_HOURS*WEEKS*(1+TOMATO_DIM)^I1807+J1807*CARROT_HOURS*WEEKS*(1+CARROT_DIM)^J1807+K1807*MESCLUN_HOURS*WEEKS*(1+MESCLUN_DIM)^K1807</x:f>
        <x:v>2345.966060671577</x:v>
      </x:c>
      <x:c r="N1807" s="267" t="n">
        <x:f>MAX(M1807-FARMER_HOURS,0)/TEMP_HOURS_PER_WORKER</x:f>
        <x:v>1.1291430976885952</x:v>
      </x:c>
      <x:c r="O1807" s="268" t="n">
        <x:f>I1807*TOMATO_PRICE+J1807*CARROT_PRICE+K1807*MESCLUN_PRICE</x:f>
        <x:v>114416</x:v>
      </x:c>
      <x:c r="P1807" s="268" t="n">
        <x:f>I1807*TOMATO_FERTILIZER+J1807*CARROT_FERTILIZER+K1807*MESCLUN_FERTILIZER</x:f>
        <x:v>29920</x:v>
      </x:c>
      <x:c r="Q1807" s="268" t="n">
        <x:f>MIN(M1807,FARMER_HOURS)*FARMER_RATE+MAX(M1807-FARMER_HOURS,0)*TEMP_RATE</x:f>
        <x:v>53228.57744221488</x:v>
      </x:c>
      <x:c r="R1807" s="268" t="n">
        <x:f>O1807-P1807-Q1807-FIXED_COST</x:f>
        <x:v>11267.422557785118</x:v>
      </x:c>
      <x:c r="S1807" s="139" t="str">
        <x:f>IF(AND(L1807&lt;=TOTAL_BED_CAP,N1807&lt;=TEMP_WORKER_CAP),"YES","NO")</x:f>
        <x:v>YES</x:v>
      </x:c>
      <x:c r="T1807" s="139" t="n">
        <x:f>IF(S1807="YES",R1807,-1E+99)</x:f>
        <x:v>11267.422557785118</x:v>
      </x:c>
    </x:row>
    <x:row r="1808">
      <x:c r="A1808" s="139"/>
      <x:c r="B1808" s="139"/>
      <x:c r="C1808" s="139"/>
      <x:c r="D1808" s="139"/>
      <x:c r="E1808" s="139"/>
      <x:c r="F1808" s="139"/>
      <x:c r="G1808" s="139"/>
      <x:c r="H1808" s="139"/>
      <x:c r="I1808" s="266" t="n">
        <x:f>INT((ROW()-ROW($I$46))/((CARROT_CAP+1)*(MESCLUN_CAP+1)))</x:f>
        <x:v>2</x:v>
      </x:c>
      <x:c r="J1808" s="266" t="n">
        <x:f>MOD(INT((ROW()-ROW($I$46))/(MESCLUN_CAP+1)),CARROT_CAP+1)</x:f>
        <x:v>14</x:v>
      </x:c>
      <x:c r="K1808" s="266" t="n">
        <x:f>MOD(ROW()-ROW($I$46),MESCLUN_CAP+1)</x:f>
        <x:v>26</x:v>
      </x:c>
      <x:c r="L1808" s="266" t="n">
        <x:f>SUM(I1808:K1808)</x:f>
        <x:v>42</x:v>
      </x:c>
      <x:c r="M1808" s="267" t="n">
        <x:f>I1808*TOMATO_HOURS*WEEKS*(1+TOMATO_DIM)^I1808+J1808*CARROT_HOURS*WEEKS*(1+CARROT_DIM)^J1808+K1808*MESCLUN_HOURS*WEEKS*(1+MESCLUN_DIM)^K1808</x:f>
        <x:v>2427.3060646322947</x:v>
      </x:c>
      <x:c r="N1808" s="267" t="n">
        <x:f>MAX(M1808-FARMER_HOURS,0)/TEMP_HOURS_PER_WORKER</x:f>
        <x:v>1.1856292115502047</x:v>
      </x:c>
      <x:c r="O1808" s="268" t="n">
        <x:f>I1808*TOMATO_PRICE+J1808*CARROT_PRICE+K1808*MESCLUN_PRICE</x:f>
        <x:v>117116</x:v>
      </x:c>
      <x:c r="P1808" s="268" t="n">
        <x:f>I1808*TOMATO_FERTILIZER+J1808*CARROT_FERTILIZER+K1808*MESCLUN_FERTILIZER</x:f>
        <x:v>30800</x:v>
      </x:c>
      <x:c r="Q1808" s="268" t="n">
        <x:f>MIN(M1808,FARMER_HOURS)*FARMER_RATE+MAX(M1808-FARMER_HOURS,0)*TEMP_RATE</x:f>
        <x:v>54640.73028875512</x:v>
      </x:c>
      <x:c r="R1808" s="268" t="n">
        <x:f>O1808-P1808-Q1808-FIXED_COST</x:f>
        <x:v>11675.26971124488</x:v>
      </x:c>
      <x:c r="S1808" s="139" t="str">
        <x:f>IF(AND(L1808&lt;=TOTAL_BED_CAP,N1808&lt;=TEMP_WORKER_CAP),"YES","NO")</x:f>
        <x:v>YES</x:v>
      </x:c>
      <x:c r="T1808" s="139" t="n">
        <x:f>IF(S1808="YES",R1808,-1E+99)</x:f>
        <x:v>11675.26971124488</x:v>
      </x:c>
    </x:row>
    <x:row r="1809">
      <x:c r="A1809" s="139"/>
      <x:c r="B1809" s="139"/>
      <x:c r="C1809" s="139"/>
      <x:c r="D1809" s="139"/>
      <x:c r="E1809" s="139"/>
      <x:c r="F1809" s="139"/>
      <x:c r="G1809" s="139"/>
      <x:c r="H1809" s="139"/>
      <x:c r="I1809" s="266" t="n">
        <x:f>INT((ROW()-ROW($I$46))/((CARROT_CAP+1)*(MESCLUN_CAP+1)))</x:f>
        <x:v>2</x:v>
      </x:c>
      <x:c r="J1809" s="266" t="n">
        <x:f>MOD(INT((ROW()-ROW($I$46))/(MESCLUN_CAP+1)),CARROT_CAP+1)</x:f>
        <x:v>14</x:v>
      </x:c>
      <x:c r="K1809" s="266" t="n">
        <x:f>MOD(ROW()-ROW($I$46),MESCLUN_CAP+1)</x:f>
        <x:v>27</x:v>
      </x:c>
      <x:c r="L1809" s="266" t="n">
        <x:f>SUM(I1809:K1809)</x:f>
        <x:v>43</x:v>
      </x:c>
      <x:c r="M1809" s="267" t="n">
        <x:f>I1809*TOMATO_HOURS*WEEKS*(1+TOMATO_DIM)^I1809+J1809*CARROT_HOURS*WEEKS*(1+CARROT_DIM)^J1809+K1809*MESCLUN_HOURS*WEEKS*(1+MESCLUN_DIM)^K1809</x:f>
        <x:v>2510.4397691520517</x:v>
      </x:c>
      <x:c r="N1809" s="267" t="n">
        <x:f>MAX(M1809-FARMER_HOURS,0)/TEMP_HOURS_PER_WORKER</x:f>
        <x:v>1.2433609508000358</x:v>
      </x:c>
      <x:c r="O1809" s="268" t="n">
        <x:f>I1809*TOMATO_PRICE+J1809*CARROT_PRICE+K1809*MESCLUN_PRICE</x:f>
        <x:v>119816</x:v>
      </x:c>
      <x:c r="P1809" s="268" t="n">
        <x:f>I1809*TOMATO_FERTILIZER+J1809*CARROT_FERTILIZER+K1809*MESCLUN_FERTILIZER</x:f>
        <x:v>31680</x:v>
      </x:c>
      <x:c r="Q1809" s="268" t="n">
        <x:f>MIN(M1809,FARMER_HOURS)*FARMER_RATE+MAX(M1809-FARMER_HOURS,0)*TEMP_RATE</x:f>
        <x:v>56084.023770000895</x:v>
      </x:c>
      <x:c r="R1809" s="268" t="n">
        <x:f>O1809-P1809-Q1809-FIXED_COST</x:f>
        <x:v>12051.976229999105</x:v>
      </x:c>
      <x:c r="S1809" s="139" t="str">
        <x:f>IF(AND(L1809&lt;=TOTAL_BED_CAP,N1809&lt;=TEMP_WORKER_CAP),"YES","NO")</x:f>
        <x:v>YES</x:v>
      </x:c>
      <x:c r="T1809" s="139" t="n">
        <x:f>IF(S1809="YES",R1809,-1E+99)</x:f>
        <x:v>12051.976229999105</x:v>
      </x:c>
    </x:row>
    <x:row r="1810">
      <x:c r="A1810" s="139"/>
      <x:c r="B1810" s="139"/>
      <x:c r="C1810" s="139"/>
      <x:c r="D1810" s="139"/>
      <x:c r="E1810" s="139"/>
      <x:c r="F1810" s="139"/>
      <x:c r="G1810" s="139"/>
      <x:c r="H1810" s="139"/>
      <x:c r="I1810" s="266" t="n">
        <x:f>INT((ROW()-ROW($I$46))/((CARROT_CAP+1)*(MESCLUN_CAP+1)))</x:f>
        <x:v>2</x:v>
      </x:c>
      <x:c r="J1810" s="266" t="n">
        <x:f>MOD(INT((ROW()-ROW($I$46))/(MESCLUN_CAP+1)),CARROT_CAP+1)</x:f>
        <x:v>14</x:v>
      </x:c>
      <x:c r="K1810" s="266" t="n">
        <x:f>MOD(ROW()-ROW($I$46),MESCLUN_CAP+1)</x:f>
        <x:v>28</x:v>
      </x:c>
      <x:c r="L1810" s="266" t="n">
        <x:f>SUM(I1810:K1810)</x:f>
        <x:v>44</x:v>
      </x:c>
      <x:c r="M1810" s="267" t="n">
        <x:f>I1810*TOMATO_HOURS*WEEKS*(1+TOMATO_DIM)^I1810+J1810*CARROT_HOURS*WEEKS*(1+CARROT_DIM)^J1810+K1810*MESCLUN_HOURS*WEEKS*(1+MESCLUN_DIM)^K1810</x:f>
        <x:v>2595.399307369205</x:v>
      </x:c>
      <x:c r="N1810" s="267" t="n">
        <x:f>MAX(M1810-FARMER_HOURS,0)/TEMP_HOURS_PER_WORKER</x:f>
        <x:v>1.3023606301175035</x:v>
      </x:c>
      <x:c r="O1810" s="268" t="n">
        <x:f>I1810*TOMATO_PRICE+J1810*CARROT_PRICE+K1810*MESCLUN_PRICE</x:f>
        <x:v>122516</x:v>
      </x:c>
      <x:c r="P1810" s="268" t="n">
        <x:f>I1810*TOMATO_FERTILIZER+J1810*CARROT_FERTILIZER+K1810*MESCLUN_FERTILIZER</x:f>
        <x:v>32560</x:v>
      </x:c>
      <x:c r="Q1810" s="268" t="n">
        <x:f>MIN(M1810,FARMER_HOURS)*FARMER_RATE+MAX(M1810-FARMER_HOURS,0)*TEMP_RATE</x:f>
        <x:v>57559.01575293759</x:v>
      </x:c>
      <x:c r="R1810" s="268" t="n">
        <x:f>O1810-P1810-Q1810-FIXED_COST</x:f>
        <x:v>12396.984247062413</x:v>
      </x:c>
      <x:c r="S1810" s="139" t="str">
        <x:f>IF(AND(L1810&lt;=TOTAL_BED_CAP,N1810&lt;=TEMP_WORKER_CAP),"YES","NO")</x:f>
        <x:v>YES</x:v>
      </x:c>
      <x:c r="T1810" s="139" t="n">
        <x:f>IF(S1810="YES",R1810,-1E+99)</x:f>
        <x:v>12396.984247062413</x:v>
      </x:c>
    </x:row>
    <x:row r="1811">
      <x:c r="A1811" s="139"/>
      <x:c r="B1811" s="139"/>
      <x:c r="C1811" s="139"/>
      <x:c r="D1811" s="139"/>
      <x:c r="E1811" s="139"/>
      <x:c r="F1811" s="139"/>
      <x:c r="G1811" s="139"/>
      <x:c r="H1811" s="139"/>
      <x:c r="I1811" s="266" t="n">
        <x:f>INT((ROW()-ROW($I$46))/((CARROT_CAP+1)*(MESCLUN_CAP+1)))</x:f>
        <x:v>2</x:v>
      </x:c>
      <x:c r="J1811" s="266" t="n">
        <x:f>MOD(INT((ROW()-ROW($I$46))/(MESCLUN_CAP+1)),CARROT_CAP+1)</x:f>
        <x:v>14</x:v>
      </x:c>
      <x:c r="K1811" s="266" t="n">
        <x:f>MOD(ROW()-ROW($I$46),MESCLUN_CAP+1)</x:f>
        <x:v>29</x:v>
      </x:c>
      <x:c r="L1811" s="266" t="n">
        <x:f>SUM(I1811:K1811)</x:f>
        <x:v>45</x:v>
      </x:c>
      <x:c r="M1811" s="267" t="n">
        <x:f>I1811*TOMATO_HOURS*WEEKS*(1+TOMATO_DIM)^I1811+J1811*CARROT_HOURS*WEEKS*(1+CARROT_DIM)^J1811+K1811*MESCLUN_HOURS*WEEKS*(1+MESCLUN_DIM)^K1811</x:f>
        <x:v>2682.2173354848583</x:v>
      </x:c>
      <x:c r="N1811" s="267" t="n">
        <x:f>MAX(M1811-FARMER_HOURS,0)/TEMP_HOURS_PER_WORKER</x:f>
        <x:v>1.3626509274200405</x:v>
      </x:c>
      <x:c r="O1811" s="268" t="n">
        <x:f>I1811*TOMATO_PRICE+J1811*CARROT_PRICE+K1811*MESCLUN_PRICE</x:f>
        <x:v>125216</x:v>
      </x:c>
      <x:c r="P1811" s="268" t="n">
        <x:f>I1811*TOMATO_FERTILIZER+J1811*CARROT_FERTILIZER+K1811*MESCLUN_FERTILIZER</x:f>
        <x:v>33440</x:v>
      </x:c>
      <x:c r="Q1811" s="268" t="n">
        <x:f>MIN(M1811,FARMER_HOURS)*FARMER_RATE+MAX(M1811-FARMER_HOURS,0)*TEMP_RATE</x:f>
        <x:v>59066.27318550101</x:v>
      </x:c>
      <x:c r="R1811" s="268" t="n">
        <x:f>O1811-P1811-Q1811-FIXED_COST</x:f>
        <x:v>12709.726814498987</x:v>
      </x:c>
      <x:c r="S1811" s="139" t="str">
        <x:f>IF(AND(L1811&lt;=TOTAL_BED_CAP,N1811&lt;=TEMP_WORKER_CAP),"YES","NO")</x:f>
        <x:v>YES</x:v>
      </x:c>
      <x:c r="T1811" s="139" t="n">
        <x:f>IF(S1811="YES",R1811,-1E+99)</x:f>
        <x:v>12709.726814498987</x:v>
      </x:c>
    </x:row>
    <x:row r="1812">
      <x:c r="A1812" s="139"/>
      <x:c r="B1812" s="139"/>
      <x:c r="C1812" s="139"/>
      <x:c r="D1812" s="139"/>
      <x:c r="E1812" s="139"/>
      <x:c r="F1812" s="139"/>
      <x:c r="G1812" s="139"/>
      <x:c r="H1812" s="139"/>
      <x:c r="I1812" s="266" t="n">
        <x:f>INT((ROW()-ROW($I$46))/((CARROT_CAP+1)*(MESCLUN_CAP+1)))</x:f>
        <x:v>2</x:v>
      </x:c>
      <x:c r="J1812" s="266" t="n">
        <x:f>MOD(INT((ROW()-ROW($I$46))/(MESCLUN_CAP+1)),CARROT_CAP+1)</x:f>
        <x:v>14</x:v>
      </x:c>
      <x:c r="K1812" s="266" t="n">
        <x:f>MOD(ROW()-ROW($I$46),MESCLUN_CAP+1)</x:f>
        <x:v>30</x:v>
      </x:c>
      <x:c r="L1812" s="266" t="n">
        <x:f>SUM(I1812:K1812)</x:f>
        <x:v>46</x:v>
      </x:c>
      <x:c r="M1812" s="267" t="n">
        <x:f>I1812*TOMATO_HOURS*WEEKS*(1+TOMATO_DIM)^I1812+J1812*CARROT_HOURS*WEEKS*(1+CARROT_DIM)^J1812+K1812*MESCLUN_HOURS*WEEKS*(1+MESCLUN_DIM)^K1812</x:f>
        <x:v>2770.9270408186285</x:v>
      </x:c>
      <x:c r="N1812" s="267" t="n">
        <x:f>MAX(M1812-FARMER_HOURS,0)/TEMP_HOURS_PER_WORKER</x:f>
        <x:v>1.424254889457381</x:v>
      </x:c>
      <x:c r="O1812" s="268" t="n">
        <x:f>I1812*TOMATO_PRICE+J1812*CARROT_PRICE+K1812*MESCLUN_PRICE</x:f>
        <x:v>127916</x:v>
      </x:c>
      <x:c r="P1812" s="268" t="n">
        <x:f>I1812*TOMATO_FERTILIZER+J1812*CARROT_FERTILIZER+K1812*MESCLUN_FERTILIZER</x:f>
        <x:v>34320</x:v>
      </x:c>
      <x:c r="Q1812" s="268" t="n">
        <x:f>MIN(M1812,FARMER_HOURS)*FARMER_RATE+MAX(M1812-FARMER_HOURS,0)*TEMP_RATE</x:f>
        <x:v>60606.37223643452</x:v>
      </x:c>
      <x:c r="R1812" s="268" t="n">
        <x:f>O1812-P1812-Q1812-FIXED_COST</x:f>
        <x:v>12989.627763565477</x:v>
      </x:c>
      <x:c r="S1812" s="139" t="str">
        <x:f>IF(AND(L1812&lt;=TOTAL_BED_CAP,N1812&lt;=TEMP_WORKER_CAP),"YES","NO")</x:f>
        <x:v>YES</x:v>
      </x:c>
      <x:c r="T1812" s="139" t="n">
        <x:f>IF(S1812="YES",R1812,-1E+99)</x:f>
        <x:v>12989.627763565477</x:v>
      </x:c>
    </x:row>
    <x:row r="1813">
      <x:c r="A1813" s="139"/>
      <x:c r="B1813" s="139"/>
      <x:c r="C1813" s="139"/>
      <x:c r="D1813" s="139"/>
      <x:c r="E1813" s="139"/>
      <x:c r="F1813" s="139"/>
      <x:c r="G1813" s="139"/>
      <x:c r="H1813" s="139"/>
      <x:c r="I1813" s="266" t="n">
        <x:f>INT((ROW()-ROW($I$46))/((CARROT_CAP+1)*(MESCLUN_CAP+1)))</x:f>
        <x:v>2</x:v>
      </x:c>
      <x:c r="J1813" s="266" t="n">
        <x:f>MOD(INT((ROW()-ROW($I$46))/(MESCLUN_CAP+1)),CARROT_CAP+1)</x:f>
        <x:v>15</x:v>
      </x:c>
      <x:c r="K1813" s="266" t="n">
        <x:f>MOD(ROW()-ROW($I$46),MESCLUN_CAP+1)</x:f>
        <x:v>0</x:v>
      </x:c>
      <x:c r="L1813" s="266" t="n">
        <x:f>SUM(I1813:K1813)</x:f>
        <x:v>17</x:v>
      </x:c>
      <x:c r="M1813" s="267" t="n">
        <x:f>I1813*TOMATO_HOURS*WEEKS*(1+TOMATO_DIM)^I1813+J1813*CARROT_HOURS*WEEKS*(1+CARROT_DIM)^J1813+K1813*MESCLUN_HOURS*WEEKS*(1+MESCLUN_DIM)^K1813</x:f>
        <x:v>869.5341749241494</x:v>
      </x:c>
      <x:c r="N1813" s="267" t="n">
        <x:f>MAX(M1813-FARMER_HOURS,0)/TEMP_HOURS_PER_WORKER</x:f>
        <x:v>0.1038431770306593</x:v>
      </x:c>
      <x:c r="O1813" s="268" t="n">
        <x:f>I1813*TOMATO_PRICE+J1813*CARROT_PRICE+K1813*MESCLUN_PRICE</x:f>
        <x:v>49010</x:v>
      </x:c>
      <x:c r="P1813" s="268" t="n">
        <x:f>I1813*TOMATO_FERTILIZER+J1813*CARROT_FERTILIZER+K1813*MESCLUN_FERTILIZER</x:f>
        <x:v>8360</x:v>
      </x:c>
      <x:c r="Q1813" s="268" t="n">
        <x:f>MIN(M1813,FARMER_HOURS)*FARMER_RATE+MAX(M1813-FARMER_HOURS,0)*TEMP_RATE</x:f>
        <x:v>27596.079425766482</x:v>
      </x:c>
      <x:c r="R1813" s="268" t="n">
        <x:f>O1813-P1813-Q1813-FIXED_COST</x:f>
        <x:v>-6946.079425766482</x:v>
      </x:c>
      <x:c r="S1813" s="139" t="str">
        <x:f>IF(AND(L1813&lt;=TOTAL_BED_CAP,N1813&lt;=TEMP_WORKER_CAP),"YES","NO")</x:f>
        <x:v>YES</x:v>
      </x:c>
      <x:c r="T1813" s="139" t="n">
        <x:f>IF(S1813="YES",R1813,-1E+99)</x:f>
        <x:v>-6946.079425766482</x:v>
      </x:c>
    </x:row>
    <x:row r="1814">
      <x:c r="A1814" s="139"/>
      <x:c r="B1814" s="139"/>
      <x:c r="C1814" s="139"/>
      <x:c r="D1814" s="139"/>
      <x:c r="E1814" s="139"/>
      <x:c r="F1814" s="139"/>
      <x:c r="G1814" s="139"/>
      <x:c r="H1814" s="139"/>
      <x:c r="I1814" s="266" t="n">
        <x:f>INT((ROW()-ROW($I$46))/((CARROT_CAP+1)*(MESCLUN_CAP+1)))</x:f>
        <x:v>2</x:v>
      </x:c>
      <x:c r="J1814" s="266" t="n">
        <x:f>MOD(INT((ROW()-ROW($I$46))/(MESCLUN_CAP+1)),CARROT_CAP+1)</x:f>
        <x:v>15</x:v>
      </x:c>
      <x:c r="K1814" s="266" t="n">
        <x:f>MOD(ROW()-ROW($I$46),MESCLUN_CAP+1)</x:f>
        <x:v>1</x:v>
      </x:c>
      <x:c r="L1814" s="266" t="n">
        <x:f>SUM(I1814:K1814)</x:f>
        <x:v>18</x:v>
      </x:c>
      <x:c r="M1814" s="267" t="n">
        <x:f>I1814*TOMATO_HOURS*WEEKS*(1+TOMATO_DIM)^I1814+J1814*CARROT_HOURS*WEEKS*(1+CARROT_DIM)^J1814+K1814*MESCLUN_HOURS*WEEKS*(1+MESCLUN_DIM)^K1814</x:f>
        <x:v>915.0966749241494</x:v>
      </x:c>
      <x:c r="N1814" s="267" t="n">
        <x:f>MAX(M1814-FARMER_HOURS,0)/TEMP_HOURS_PER_WORKER</x:f>
        <x:v>0.1354838020306593</x:v>
      </x:c>
      <x:c r="O1814" s="268" t="n">
        <x:f>I1814*TOMATO_PRICE+J1814*CARROT_PRICE+K1814*MESCLUN_PRICE</x:f>
        <x:v>51710</x:v>
      </x:c>
      <x:c r="P1814" s="268" t="n">
        <x:f>I1814*TOMATO_FERTILIZER+J1814*CARROT_FERTILIZER+K1814*MESCLUN_FERTILIZER</x:f>
        <x:v>9240</x:v>
      </x:c>
      <x:c r="Q1814" s="268" t="n">
        <x:f>MIN(M1814,FARMER_HOURS)*FARMER_RATE+MAX(M1814-FARMER_HOURS,0)*TEMP_RATE</x:f>
        <x:v>28387.095050766482</x:v>
      </x:c>
      <x:c r="R1814" s="268" t="n">
        <x:f>O1814-P1814-Q1814-FIXED_COST</x:f>
        <x:v>-5917.095050766482</x:v>
      </x:c>
      <x:c r="S1814" s="139" t="str">
        <x:f>IF(AND(L1814&lt;=TOTAL_BED_CAP,N1814&lt;=TEMP_WORKER_CAP),"YES","NO")</x:f>
        <x:v>YES</x:v>
      </x:c>
      <x:c r="T1814" s="139" t="n">
        <x:f>IF(S1814="YES",R1814,-1E+99)</x:f>
        <x:v>-5917.095050766482</x:v>
      </x:c>
    </x:row>
    <x:row r="1815">
      <x:c r="A1815" s="139"/>
      <x:c r="B1815" s="139"/>
      <x:c r="C1815" s="139"/>
      <x:c r="D1815" s="139"/>
      <x:c r="E1815" s="139"/>
      <x:c r="F1815" s="139"/>
      <x:c r="G1815" s="139"/>
      <x:c r="H1815" s="139"/>
      <x:c r="I1815" s="266" t="n">
        <x:f>INT((ROW()-ROW($I$46))/((CARROT_CAP+1)*(MESCLUN_CAP+1)))</x:f>
        <x:v>2</x:v>
      </x:c>
      <x:c r="J1815" s="266" t="n">
        <x:f>MOD(INT((ROW()-ROW($I$46))/(MESCLUN_CAP+1)),CARROT_CAP+1)</x:f>
        <x:v>15</x:v>
      </x:c>
      <x:c r="K1815" s="266" t="n">
        <x:f>MOD(ROW()-ROW($I$46),MESCLUN_CAP+1)</x:f>
        <x:v>2</x:v>
      </x:c>
      <x:c r="L1815" s="266" t="n">
        <x:f>SUM(I1815:K1815)</x:f>
        <x:v>19</x:v>
      </x:c>
      <x:c r="M1815" s="267" t="n">
        <x:f>I1815*TOMATO_HOURS*WEEKS*(1+TOMATO_DIM)^I1815+J1815*CARROT_HOURS*WEEKS*(1+CARROT_DIM)^J1815+K1815*MESCLUN_HOURS*WEEKS*(1+MESCLUN_DIM)^K1815</x:f>
        <x:v>961.7982374241494</x:v>
      </x:c>
      <x:c r="N1815" s="267" t="n">
        <x:f>MAX(M1815-FARMER_HOURS,0)/TEMP_HOURS_PER_WORKER</x:f>
        <x:v>0.16791544265565933</x:v>
      </x:c>
      <x:c r="O1815" s="268" t="n">
        <x:f>I1815*TOMATO_PRICE+J1815*CARROT_PRICE+K1815*MESCLUN_PRICE</x:f>
        <x:v>54410</x:v>
      </x:c>
      <x:c r="P1815" s="268" t="n">
        <x:f>I1815*TOMATO_FERTILIZER+J1815*CARROT_FERTILIZER+K1815*MESCLUN_FERTILIZER</x:f>
        <x:v>10120</x:v>
      </x:c>
      <x:c r="Q1815" s="268" t="n">
        <x:f>MIN(M1815,FARMER_HOURS)*FARMER_RATE+MAX(M1815-FARMER_HOURS,0)*TEMP_RATE</x:f>
        <x:v>29197.886066391482</x:v>
      </x:c>
      <x:c r="R1815" s="268" t="n">
        <x:f>O1815-P1815-Q1815-FIXED_COST</x:f>
        <x:v>-4907.886066391482</x:v>
      </x:c>
      <x:c r="S1815" s="139" t="str">
        <x:f>IF(AND(L1815&lt;=TOTAL_BED_CAP,N1815&lt;=TEMP_WORKER_CAP),"YES","NO")</x:f>
        <x:v>YES</x:v>
      </x:c>
      <x:c r="T1815" s="139" t="n">
        <x:f>IF(S1815="YES",R1815,-1E+99)</x:f>
        <x:v>-4907.886066391482</x:v>
      </x:c>
    </x:row>
    <x:row r="1816">
      <x:c r="A1816" s="139"/>
      <x:c r="B1816" s="139"/>
      <x:c r="C1816" s="139"/>
      <x:c r="D1816" s="139"/>
      <x:c r="E1816" s="139"/>
      <x:c r="F1816" s="139"/>
      <x:c r="G1816" s="139"/>
      <x:c r="H1816" s="139"/>
      <x:c r="I1816" s="266" t="n">
        <x:f>INT((ROW()-ROW($I$46))/((CARROT_CAP+1)*(MESCLUN_CAP+1)))</x:f>
        <x:v>2</x:v>
      </x:c>
      <x:c r="J1816" s="266" t="n">
        <x:f>MOD(INT((ROW()-ROW($I$46))/(MESCLUN_CAP+1)),CARROT_CAP+1)</x:f>
        <x:v>15</x:v>
      </x:c>
      <x:c r="K1816" s="266" t="n">
        <x:f>MOD(ROW()-ROW($I$46),MESCLUN_CAP+1)</x:f>
        <x:v>3</x:v>
      </x:c>
      <x:c r="L1816" s="266" t="n">
        <x:f>SUM(I1816:K1816)</x:f>
        <x:v>20</x:v>
      </x:c>
      <x:c r="M1816" s="267" t="n">
        <x:f>I1816*TOMATO_HOURS*WEEKS*(1+TOMATO_DIM)^I1816+J1816*CARROT_HOURS*WEEKS*(1+CARROT_DIM)^J1816+K1816*MESCLUN_HOURS*WEEKS*(1+MESCLUN_DIM)^K1816</x:f>
        <x:v>1009.6602198460243</x:v>
      </x:c>
      <x:c r="N1816" s="267" t="n">
        <x:f>MAX(M1816-FARMER_HOURS,0)/TEMP_HOURS_PER_WORKER</x:f>
        <x:v>0.20115293044862803</x:v>
      </x:c>
      <x:c r="O1816" s="268" t="n">
        <x:f>I1816*TOMATO_PRICE+J1816*CARROT_PRICE+K1816*MESCLUN_PRICE</x:f>
        <x:v>57110</x:v>
      </x:c>
      <x:c r="P1816" s="268" t="n">
        <x:f>I1816*TOMATO_FERTILIZER+J1816*CARROT_FERTILIZER+K1816*MESCLUN_FERTILIZER</x:f>
        <x:v>11000</x:v>
      </x:c>
      <x:c r="Q1816" s="268" t="n">
        <x:f>MIN(M1816,FARMER_HOURS)*FARMER_RATE+MAX(M1816-FARMER_HOURS,0)*TEMP_RATE</x:f>
        <x:v>30028.8232612157</x:v>
      </x:c>
      <x:c r="R1816" s="268" t="n">
        <x:f>O1816-P1816-Q1816-FIXED_COST</x:f>
        <x:v>-3918.8232612157008</x:v>
      </x:c>
      <x:c r="S1816" s="139" t="str">
        <x:f>IF(AND(L1816&lt;=TOTAL_BED_CAP,N1816&lt;=TEMP_WORKER_CAP),"YES","NO")</x:f>
        <x:v>YES</x:v>
      </x:c>
      <x:c r="T1816" s="139" t="n">
        <x:f>IF(S1816="YES",R1816,-1E+99)</x:f>
        <x:v>-3918.8232612157008</x:v>
      </x:c>
    </x:row>
    <x:row r="1817">
      <x:c r="A1817" s="139"/>
      <x:c r="B1817" s="139"/>
      <x:c r="C1817" s="139"/>
      <x:c r="D1817" s="139"/>
      <x:c r="E1817" s="139"/>
      <x:c r="F1817" s="139"/>
      <x:c r="G1817" s="139"/>
      <x:c r="H1817" s="139"/>
      <x:c r="I1817" s="266" t="n">
        <x:f>INT((ROW()-ROW($I$46))/((CARROT_CAP+1)*(MESCLUN_CAP+1)))</x:f>
        <x:v>2</x:v>
      </x:c>
      <x:c r="J1817" s="266" t="n">
        <x:f>MOD(INT((ROW()-ROW($I$46))/(MESCLUN_CAP+1)),CARROT_CAP+1)</x:f>
        <x:v>15</x:v>
      </x:c>
      <x:c r="K1817" s="266" t="n">
        <x:f>MOD(ROW()-ROW($I$46),MESCLUN_CAP+1)</x:f>
        <x:v>4</x:v>
      </x:c>
      <x:c r="L1817" s="266" t="n">
        <x:f>SUM(I1817:K1817)</x:f>
        <x:v>21</x:v>
      </x:c>
      <x:c r="M1817" s="267" t="n">
        <x:f>I1817*TOMATO_HOURS*WEEKS*(1+TOMATO_DIM)^I1817+J1817*CARROT_HOURS*WEEKS*(1+CARROT_DIM)^J1817+K1817*MESCLUN_HOURS*WEEKS*(1+MESCLUN_DIM)^K1817</x:f>
        <x:v>1058.7043355686806</x:v>
      </x:c>
      <x:c r="N1817" s="267" t="n">
        <x:f>MAX(M1817-FARMER_HOURS,0)/TEMP_HOURS_PER_WORKER</x:f>
        <x:v>0.23521134414491707</x:v>
      </x:c>
      <x:c r="O1817" s="268" t="n">
        <x:f>I1817*TOMATO_PRICE+J1817*CARROT_PRICE+K1817*MESCLUN_PRICE</x:f>
        <x:v>59810</x:v>
      </x:c>
      <x:c r="P1817" s="268" t="n">
        <x:f>I1817*TOMATO_FERTILIZER+J1817*CARROT_FERTILIZER+K1817*MESCLUN_FERTILIZER</x:f>
        <x:v>11880</x:v>
      </x:c>
      <x:c r="Q1817" s="268" t="n">
        <x:f>MIN(M1817,FARMER_HOURS)*FARMER_RATE+MAX(M1817-FARMER_HOURS,0)*TEMP_RATE</x:f>
        <x:v>30880.283603622927</x:v>
      </x:c>
      <x:c r="R1817" s="268" t="n">
        <x:f>O1817-P1817-Q1817-FIXED_COST</x:f>
        <x:v>-2950.2836036229273</x:v>
      </x:c>
      <x:c r="S1817" s="139" t="str">
        <x:f>IF(AND(L1817&lt;=TOTAL_BED_CAP,N1817&lt;=TEMP_WORKER_CAP),"YES","NO")</x:f>
        <x:v>YES</x:v>
      </x:c>
      <x:c r="T1817" s="139" t="n">
        <x:f>IF(S1817="YES",R1817,-1E+99)</x:f>
        <x:v>-2950.2836036229273</x:v>
      </x:c>
    </x:row>
    <x:row r="1818">
      <x:c r="A1818" s="139"/>
      <x:c r="B1818" s="139"/>
      <x:c r="C1818" s="139"/>
      <x:c r="D1818" s="139"/>
      <x:c r="E1818" s="139"/>
      <x:c r="F1818" s="139"/>
      <x:c r="G1818" s="139"/>
      <x:c r="H1818" s="139"/>
      <x:c r="I1818" s="266" t="n">
        <x:f>INT((ROW()-ROW($I$46))/((CARROT_CAP+1)*(MESCLUN_CAP+1)))</x:f>
        <x:v>2</x:v>
      </x:c>
      <x:c r="J1818" s="266" t="n">
        <x:f>MOD(INT((ROW()-ROW($I$46))/(MESCLUN_CAP+1)),CARROT_CAP+1)</x:f>
        <x:v>15</x:v>
      </x:c>
      <x:c r="K1818" s="266" t="n">
        <x:f>MOD(ROW()-ROW($I$46),MESCLUN_CAP+1)</x:f>
        <x:v>5</x:v>
      </x:c>
      <x:c r="L1818" s="266" t="n">
        <x:f>SUM(I1818:K1818)</x:f>
        <x:v>22</x:v>
      </x:c>
      <x:c r="M1818" s="267" t="n">
        <x:f>I1818*TOMATO_HOURS*WEEKS*(1+TOMATO_DIM)^I1818+J1818*CARROT_HOURS*WEEKS*(1+CARROT_DIM)^J1818+K1818*MESCLUN_HOURS*WEEKS*(1+MESCLUN_DIM)^K1818</x:f>
        <x:v>1108.9526594898841</x:v>
      </x:c>
      <x:c r="N1818" s="267" t="n">
        <x:f>MAX(M1818-FARMER_HOURS,0)/TEMP_HOURS_PER_WORKER</x:f>
        <x:v>0.27010601353464175</x:v>
      </x:c>
      <x:c r="O1818" s="268" t="n">
        <x:f>I1818*TOMATO_PRICE+J1818*CARROT_PRICE+K1818*MESCLUN_PRICE</x:f>
        <x:v>62510</x:v>
      </x:c>
      <x:c r="P1818" s="268" t="n">
        <x:f>I1818*TOMATO_FERTILIZER+J1818*CARROT_FERTILIZER+K1818*MESCLUN_FERTILIZER</x:f>
        <x:v>12760</x:v>
      </x:c>
      <x:c r="Q1818" s="268" t="n">
        <x:f>MIN(M1818,FARMER_HOURS)*FARMER_RATE+MAX(M1818-FARMER_HOURS,0)*TEMP_RATE</x:f>
        <x:v>31752.650338366046</x:v>
      </x:c>
      <x:c r="R1818" s="268" t="n">
        <x:f>O1818-P1818-Q1818-FIXED_COST</x:f>
        <x:v>-2002.6503383660456</x:v>
      </x:c>
      <x:c r="S1818" s="139" t="str">
        <x:f>IF(AND(L1818&lt;=TOTAL_BED_CAP,N1818&lt;=TEMP_WORKER_CAP),"YES","NO")</x:f>
        <x:v>YES</x:v>
      </x:c>
      <x:c r="T1818" s="139" t="n">
        <x:f>IF(S1818="YES",R1818,-1E+99)</x:f>
        <x:v>-2002.6503383660456</x:v>
      </x:c>
    </x:row>
    <x:row r="1819">
      <x:c r="A1819" s="139"/>
      <x:c r="B1819" s="139"/>
      <x:c r="C1819" s="139"/>
      <x:c r="D1819" s="139"/>
      <x:c r="E1819" s="139"/>
      <x:c r="F1819" s="139"/>
      <x:c r="G1819" s="139"/>
      <x:c r="H1819" s="139"/>
      <x:c r="I1819" s="266" t="n">
        <x:f>INT((ROW()-ROW($I$46))/((CARROT_CAP+1)*(MESCLUN_CAP+1)))</x:f>
        <x:v>2</x:v>
      </x:c>
      <x:c r="J1819" s="266" t="n">
        <x:f>MOD(INT((ROW()-ROW($I$46))/(MESCLUN_CAP+1)),CARROT_CAP+1)</x:f>
        <x:v>15</x:v>
      </x:c>
      <x:c r="K1819" s="266" t="n">
        <x:f>MOD(ROW()-ROW($I$46),MESCLUN_CAP+1)</x:f>
        <x:v>6</x:v>
      </x:c>
      <x:c r="L1819" s="266" t="n">
        <x:f>SUM(I1819:K1819)</x:f>
        <x:v>23</x:v>
      </x:c>
      <x:c r="M1819" s="267" t="n">
        <x:f>I1819*TOMATO_HOURS*WEEKS*(1+TOMATO_DIM)^I1819+J1819*CARROT_HOURS*WEEKS*(1+CARROT_DIM)^J1819+K1819*MESCLUN_HOURS*WEEKS*(1+MESCLUN_DIM)^K1819</x:f>
        <x:v>1160.427633671517</x:v>
      </x:c>
      <x:c r="N1819" s="267" t="n">
        <x:f>MAX(M1819-FARMER_HOURS,0)/TEMP_HOURS_PER_WORKER</x:f>
        <x:v>0.30585252338299795</x:v>
      </x:c>
      <x:c r="O1819" s="268" t="n">
        <x:f>I1819*TOMATO_PRICE+J1819*CARROT_PRICE+K1819*MESCLUN_PRICE</x:f>
        <x:v>65210</x:v>
      </x:c>
      <x:c r="P1819" s="268" t="n">
        <x:f>I1819*TOMATO_FERTILIZER+J1819*CARROT_FERTILIZER+K1819*MESCLUN_FERTILIZER</x:f>
        <x:v>13640</x:v>
      </x:c>
      <x:c r="Q1819" s="268" t="n">
        <x:f>MIN(M1819,FARMER_HOURS)*FARMER_RATE+MAX(M1819-FARMER_HOURS,0)*TEMP_RATE</x:f>
        <x:v>32646.313084574947</x:v>
      </x:c>
      <x:c r="R1819" s="268" t="n">
        <x:f>O1819-P1819-Q1819-FIXED_COST</x:f>
        <x:v>-1076.3130845749474</x:v>
      </x:c>
      <x:c r="S1819" s="139" t="str">
        <x:f>IF(AND(L1819&lt;=TOTAL_BED_CAP,N1819&lt;=TEMP_WORKER_CAP),"YES","NO")</x:f>
        <x:v>YES</x:v>
      </x:c>
      <x:c r="T1819" s="139" t="n">
        <x:f>IF(S1819="YES",R1819,-1E+99)</x:f>
        <x:v>-1076.3130845749474</x:v>
      </x:c>
    </x:row>
    <x:row r="1820">
      <x:c r="A1820" s="139"/>
      <x:c r="B1820" s="139"/>
      <x:c r="C1820" s="139"/>
      <x:c r="D1820" s="139"/>
      <x:c r="E1820" s="139"/>
      <x:c r="F1820" s="139"/>
      <x:c r="G1820" s="139"/>
      <x:c r="H1820" s="139"/>
      <x:c r="I1820" s="266" t="n">
        <x:f>INT((ROW()-ROW($I$46))/((CARROT_CAP+1)*(MESCLUN_CAP+1)))</x:f>
        <x:v>2</x:v>
      </x:c>
      <x:c r="J1820" s="266" t="n">
        <x:f>MOD(INT((ROW()-ROW($I$46))/(MESCLUN_CAP+1)),CARROT_CAP+1)</x:f>
        <x:v>15</x:v>
      </x:c>
      <x:c r="K1820" s="266" t="n">
        <x:f>MOD(ROW()-ROW($I$46),MESCLUN_CAP+1)</x:f>
        <x:v>7</x:v>
      </x:c>
      <x:c r="L1820" s="266" t="n">
        <x:f>SUM(I1820:K1820)</x:f>
        <x:v>24</x:v>
      </x:c>
      <x:c r="M1820" s="267" t="n">
        <x:f>I1820*TOMATO_HOURS*WEEKS*(1+TOMATO_DIM)^I1820+J1820*CARROT_HOURS*WEEKS*(1+CARROT_DIM)^J1820+K1820*MESCLUN_HOURS*WEEKS*(1+MESCLUN_DIM)^K1820</x:f>
        <x:v>1213.1520730694776</x:v>
      </x:c>
      <x:c r="N1820" s="267" t="n">
        <x:f>MAX(M1820-FARMER_HOURS,0)/TEMP_HOURS_PER_WORKER</x:f>
        <x:v>0.34246671740935947</x:v>
      </x:c>
      <x:c r="O1820" s="268" t="n">
        <x:f>I1820*TOMATO_PRICE+J1820*CARROT_PRICE+K1820*MESCLUN_PRICE</x:f>
        <x:v>67910</x:v>
      </x:c>
      <x:c r="P1820" s="268" t="n">
        <x:f>I1820*TOMATO_FERTILIZER+J1820*CARROT_FERTILIZER+K1820*MESCLUN_FERTILIZER</x:f>
        <x:v>14520</x:v>
      </x:c>
      <x:c r="Q1820" s="268" t="n">
        <x:f>MIN(M1820,FARMER_HOURS)*FARMER_RATE+MAX(M1820-FARMER_HOURS,0)*TEMP_RATE</x:f>
        <x:v>33561.667935233985</x:v>
      </x:c>
      <x:c r="R1820" s="268" t="n">
        <x:f>O1820-P1820-Q1820-FIXED_COST</x:f>
        <x:v>-171.6679352339852</x:v>
      </x:c>
      <x:c r="S1820" s="139" t="str">
        <x:f>IF(AND(L1820&lt;=TOTAL_BED_CAP,N1820&lt;=TEMP_WORKER_CAP),"YES","NO")</x:f>
        <x:v>YES</x:v>
      </x:c>
      <x:c r="T1820" s="139" t="n">
        <x:f>IF(S1820="YES",R1820,-1E+99)</x:f>
        <x:v>-171.6679352339852</x:v>
      </x:c>
    </x:row>
    <x:row r="1821">
      <x:c r="A1821" s="139"/>
      <x:c r="B1821" s="139"/>
      <x:c r="C1821" s="139"/>
      <x:c r="D1821" s="139"/>
      <x:c r="E1821" s="139"/>
      <x:c r="F1821" s="139"/>
      <x:c r="G1821" s="139"/>
      <x:c r="H1821" s="139"/>
      <x:c r="I1821" s="266" t="n">
        <x:f>INT((ROW()-ROW($I$46))/((CARROT_CAP+1)*(MESCLUN_CAP+1)))</x:f>
        <x:v>2</x:v>
      </x:c>
      <x:c r="J1821" s="266" t="n">
        <x:f>MOD(INT((ROW()-ROW($I$46))/(MESCLUN_CAP+1)),CARROT_CAP+1)</x:f>
        <x:v>15</x:v>
      </x:c>
      <x:c r="K1821" s="266" t="n">
        <x:f>MOD(ROW()-ROW($I$46),MESCLUN_CAP+1)</x:f>
        <x:v>8</x:v>
      </x:c>
      <x:c r="L1821" s="266" t="n">
        <x:f>SUM(I1821:K1821)</x:f>
        <x:v>25</x:v>
      </x:c>
      <x:c r="M1821" s="267" t="n">
        <x:f>I1821*TOMATO_HOURS*WEEKS*(1+TOMATO_DIM)^I1821+J1821*CARROT_HOURS*WEEKS*(1+CARROT_DIM)^J1821+K1821*MESCLUN_HOURS*WEEKS*(1+MESCLUN_DIM)^K1821</x:f>
        <x:v>1267.1491713494577</x:v>
      </x:c>
      <x:c r="N1821" s="267" t="n">
        <x:f>MAX(M1821-FARMER_HOURS,0)/TEMP_HOURS_PER_WORKER</x:f>
        <x:v>0.37996470232601226</x:v>
      </x:c>
      <x:c r="O1821" s="268" t="n">
        <x:f>I1821*TOMATO_PRICE+J1821*CARROT_PRICE+K1821*MESCLUN_PRICE</x:f>
        <x:v>70610</x:v>
      </x:c>
      <x:c r="P1821" s="268" t="n">
        <x:f>I1821*TOMATO_FERTILIZER+J1821*CARROT_FERTILIZER+K1821*MESCLUN_FERTILIZER</x:f>
        <x:v>15400</x:v>
      </x:c>
      <x:c r="Q1821" s="268" t="n">
        <x:f>MIN(M1821,FARMER_HOURS)*FARMER_RATE+MAX(M1821-FARMER_HOURS,0)*TEMP_RATE</x:f>
        <x:v>34499.117558150305</x:v>
      </x:c>
      <x:c r="R1821" s="268" t="n">
        <x:f>O1821-P1821-Q1821-FIXED_COST</x:f>
        <x:v>710.8824418496952</x:v>
      </x:c>
      <x:c r="S1821" s="139" t="str">
        <x:f>IF(AND(L1821&lt;=TOTAL_BED_CAP,N1821&lt;=TEMP_WORKER_CAP),"YES","NO")</x:f>
        <x:v>YES</x:v>
      </x:c>
      <x:c r="T1821" s="139" t="n">
        <x:f>IF(S1821="YES",R1821,-1E+99)</x:f>
        <x:v>710.8824418496952</x:v>
      </x:c>
    </x:row>
    <x:row r="1822">
      <x:c r="A1822" s="139"/>
      <x:c r="B1822" s="139"/>
      <x:c r="C1822" s="139"/>
      <x:c r="D1822" s="139"/>
      <x:c r="E1822" s="139"/>
      <x:c r="F1822" s="139"/>
      <x:c r="G1822" s="139"/>
      <x:c r="H1822" s="139"/>
      <x:c r="I1822" s="266" t="n">
        <x:f>INT((ROW()-ROW($I$46))/((CARROT_CAP+1)*(MESCLUN_CAP+1)))</x:f>
        <x:v>2</x:v>
      </x:c>
      <x:c r="J1822" s="266" t="n">
        <x:f>MOD(INT((ROW()-ROW($I$46))/(MESCLUN_CAP+1)),CARROT_CAP+1)</x:f>
        <x:v>15</x:v>
      </x:c>
      <x:c r="K1822" s="266" t="n">
        <x:f>MOD(ROW()-ROW($I$46),MESCLUN_CAP+1)</x:f>
        <x:v>9</x:v>
      </x:c>
      <x:c r="L1822" s="266" t="n">
        <x:f>SUM(I1822:K1822)</x:f>
        <x:v>26</x:v>
      </x:c>
      <x:c r="M1822" s="267" t="n">
        <x:f>I1822*TOMATO_HOURS*WEEKS*(1+TOMATO_DIM)^I1822+J1822*CARROT_HOURS*WEEKS*(1+CARROT_DIM)^J1822+K1822*MESCLUN_HOURS*WEEKS*(1+MESCLUN_DIM)^K1822</x:f>
        <x:v>1322.4425067898521</x:v>
      </x:c>
      <x:c r="N1822" s="267" t="n">
        <x:f>MAX(M1822-FARMER_HOURS,0)/TEMP_HOURS_PER_WORKER</x:f>
        <x:v>0.4183628519373973</x:v>
      </x:c>
      <x:c r="O1822" s="268" t="n">
        <x:f>I1822*TOMATO_PRICE+J1822*CARROT_PRICE+K1822*MESCLUN_PRICE</x:f>
        <x:v>73310</x:v>
      </x:c>
      <x:c r="P1822" s="268" t="n">
        <x:f>I1822*TOMATO_FERTILIZER+J1822*CARROT_FERTILIZER+K1822*MESCLUN_FERTILIZER</x:f>
        <x:v>16280</x:v>
      </x:c>
      <x:c r="Q1822" s="268" t="n">
        <x:f>MIN(M1822,FARMER_HOURS)*FARMER_RATE+MAX(M1822-FARMER_HOURS,0)*TEMP_RATE</x:f>
        <x:v>35459.07129843493</x:v>
      </x:c>
      <x:c r="R1822" s="268" t="n">
        <x:f>O1822-P1822-Q1822-FIXED_COST</x:f>
        <x:v>1570.9287015650698</x:v>
      </x:c>
      <x:c r="S1822" s="139" t="str">
        <x:f>IF(AND(L1822&lt;=TOTAL_BED_CAP,N1822&lt;=TEMP_WORKER_CAP),"YES","NO")</x:f>
        <x:v>YES</x:v>
      </x:c>
      <x:c r="T1822" s="139" t="n">
        <x:f>IF(S1822="YES",R1822,-1E+99)</x:f>
        <x:v>1570.9287015650698</x:v>
      </x:c>
    </x:row>
    <x:row r="1823">
      <x:c r="A1823" s="139"/>
      <x:c r="B1823" s="139"/>
      <x:c r="C1823" s="139"/>
      <x:c r="D1823" s="139"/>
      <x:c r="E1823" s="139"/>
      <x:c r="F1823" s="139"/>
      <x:c r="G1823" s="139"/>
      <x:c r="H1823" s="139"/>
      <x:c r="I1823" s="266" t="n">
        <x:f>INT((ROW()-ROW($I$46))/((CARROT_CAP+1)*(MESCLUN_CAP+1)))</x:f>
        <x:v>2</x:v>
      </x:c>
      <x:c r="J1823" s="266" t="n">
        <x:f>MOD(INT((ROW()-ROW($I$46))/(MESCLUN_CAP+1)),CARROT_CAP+1)</x:f>
        <x:v>15</x:v>
      </x:c>
      <x:c r="K1823" s="266" t="n">
        <x:f>MOD(ROW()-ROW($I$46),MESCLUN_CAP+1)</x:f>
        <x:v>10</x:v>
      </x:c>
      <x:c r="L1823" s="266" t="n">
        <x:f>SUM(I1823:K1823)</x:f>
        <x:v>27</x:v>
      </x:c>
      <x:c r="M1823" s="267" t="n">
        <x:f>I1823*TOMATO_HOURS*WEEKS*(1+TOMATO_DIM)^I1823+J1823*CARROT_HOURS*WEEKS*(1+CARROT_DIM)^J1823+K1823*MESCLUN_HOURS*WEEKS*(1+MESCLUN_DIM)^K1823</x:f>
        <x:v>1379.0560482730648</x:v>
      </x:c>
      <x:c r="N1823" s="267" t="n">
        <x:f>MAX(M1823-FARMER_HOURS,0)/TEMP_HOURS_PER_WORKER</x:f>
        <x:v>0.4576778113007394</x:v>
      </x:c>
      <x:c r="O1823" s="268" t="n">
        <x:f>I1823*TOMATO_PRICE+J1823*CARROT_PRICE+K1823*MESCLUN_PRICE</x:f>
        <x:v>76010</x:v>
      </x:c>
      <x:c r="P1823" s="268" t="n">
        <x:f>I1823*TOMATO_FERTILIZER+J1823*CARROT_FERTILIZER+K1823*MESCLUN_FERTILIZER</x:f>
        <x:v>17160</x:v>
      </x:c>
      <x:c r="Q1823" s="268" t="n">
        <x:f>MIN(M1823,FARMER_HOURS)*FARMER_RATE+MAX(M1823-FARMER_HOURS,0)*TEMP_RATE</x:f>
        <x:v>36441.945282518485</x:v>
      </x:c>
      <x:c r="R1823" s="268" t="n">
        <x:f>O1823-P1823-Q1823-FIXED_COST</x:f>
        <x:v>2408.0547174815147</x:v>
      </x:c>
      <x:c r="S1823" s="139" t="str">
        <x:f>IF(AND(L1823&lt;=TOTAL_BED_CAP,N1823&lt;=TEMP_WORKER_CAP),"YES","NO")</x:f>
        <x:v>YES</x:v>
      </x:c>
      <x:c r="T1823" s="139" t="n">
        <x:f>IF(S1823="YES",R1823,-1E+99)</x:f>
        <x:v>2408.0547174815147</x:v>
      </x:c>
    </x:row>
    <x:row r="1824">
      <x:c r="A1824" s="139"/>
      <x:c r="B1824" s="139"/>
      <x:c r="C1824" s="139"/>
      <x:c r="D1824" s="139"/>
      <x:c r="E1824" s="139"/>
      <x:c r="F1824" s="139"/>
      <x:c r="G1824" s="139"/>
      <x:c r="H1824" s="139"/>
      <x:c r="I1824" s="266" t="n">
        <x:f>INT((ROW()-ROW($I$46))/((CARROT_CAP+1)*(MESCLUN_CAP+1)))</x:f>
        <x:v>2</x:v>
      </x:c>
      <x:c r="J1824" s="266" t="n">
        <x:f>MOD(INT((ROW()-ROW($I$46))/(MESCLUN_CAP+1)),CARROT_CAP+1)</x:f>
        <x:v>15</x:v>
      </x:c>
      <x:c r="K1824" s="266" t="n">
        <x:f>MOD(ROW()-ROW($I$46),MESCLUN_CAP+1)</x:f>
        <x:v>11</x:v>
      </x:c>
      <x:c r="L1824" s="266" t="n">
        <x:f>SUM(I1824:K1824)</x:f>
        <x:v>28</x:v>
      </x:c>
      <x:c r="M1824" s="267" t="n">
        <x:f>I1824*TOMATO_HOURS*WEEKS*(1+TOMATO_DIM)^I1824+J1824*CARROT_HOURS*WEEKS*(1+CARROT_DIM)^J1824+K1824*MESCLUN_HOURS*WEEKS*(1+MESCLUN_DIM)^K1824</x:f>
        <x:v>1437.0141613665041</x:v>
      </x:c>
      <x:c r="N1824" s="267" t="n">
        <x:f>MAX(M1824-FARMER_HOURS,0)/TEMP_HOURS_PER_WORKER</x:f>
        <x:v>0.4979265009489612</x:v>
      </x:c>
      <x:c r="O1824" s="268" t="n">
        <x:f>I1824*TOMATO_PRICE+J1824*CARROT_PRICE+K1824*MESCLUN_PRICE</x:f>
        <x:v>78710</x:v>
      </x:c>
      <x:c r="P1824" s="268" t="n">
        <x:f>I1824*TOMATO_FERTILIZER+J1824*CARROT_FERTILIZER+K1824*MESCLUN_FERTILIZER</x:f>
        <x:v>18040</x:v>
      </x:c>
      <x:c r="Q1824" s="268" t="n">
        <x:f>MIN(M1824,FARMER_HOURS)*FARMER_RATE+MAX(M1824-FARMER_HOURS,0)*TEMP_RATE</x:f>
        <x:v>37448.16252372403</x:v>
      </x:c>
      <x:c r="R1824" s="268" t="n">
        <x:f>O1824-P1824-Q1824-FIXED_COST</x:f>
        <x:v>3221.8374762759704</x:v>
      </x:c>
      <x:c r="S1824" s="139" t="str">
        <x:f>IF(AND(L1824&lt;=TOTAL_BED_CAP,N1824&lt;=TEMP_WORKER_CAP),"YES","NO")</x:f>
        <x:v>YES</x:v>
      </x:c>
      <x:c r="T1824" s="139" t="n">
        <x:f>IF(S1824="YES",R1824,-1E+99)</x:f>
        <x:v>3221.8374762759704</x:v>
      </x:c>
    </x:row>
    <x:row r="1825">
      <x:c r="A1825" s="139"/>
      <x:c r="B1825" s="139"/>
      <x:c r="C1825" s="139"/>
      <x:c r="D1825" s="139"/>
      <x:c r="E1825" s="139"/>
      <x:c r="F1825" s="139"/>
      <x:c r="G1825" s="139"/>
      <x:c r="H1825" s="139"/>
      <x:c r="I1825" s="266" t="n">
        <x:f>INT((ROW()-ROW($I$46))/((CARROT_CAP+1)*(MESCLUN_CAP+1)))</x:f>
        <x:v>2</x:v>
      </x:c>
      <x:c r="J1825" s="266" t="n">
        <x:f>MOD(INT((ROW()-ROW($I$46))/(MESCLUN_CAP+1)),CARROT_CAP+1)</x:f>
        <x:v>15</x:v>
      </x:c>
      <x:c r="K1825" s="266" t="n">
        <x:f>MOD(ROW()-ROW($I$46),MESCLUN_CAP+1)</x:f>
        <x:v>12</x:v>
      </x:c>
      <x:c r="L1825" s="266" t="n">
        <x:f>SUM(I1825:K1825)</x:f>
        <x:v>29</x:v>
      </x:c>
      <x:c r="M1825" s="267" t="n">
        <x:f>I1825*TOMATO_HOURS*WEEKS*(1+TOMATO_DIM)^I1825+J1825*CARROT_HOURS*WEEKS*(1+CARROT_DIM)^J1825+K1825*MESCLUN_HOURS*WEEKS*(1+MESCLUN_DIM)^K1825</x:f>
        <x:v>1496.3416144945684</x:v>
      </x:c>
      <x:c r="N1825" s="267" t="n">
        <x:f>MAX(M1825-FARMER_HOURS,0)/TEMP_HOURS_PER_WORKER</x:f>
        <x:v>0.5391261211767836</x:v>
      </x:c>
      <x:c r="O1825" s="268" t="n">
        <x:f>I1825*TOMATO_PRICE+J1825*CARROT_PRICE+K1825*MESCLUN_PRICE</x:f>
        <x:v>81410</x:v>
      </x:c>
      <x:c r="P1825" s="268" t="n">
        <x:f>I1825*TOMATO_FERTILIZER+J1825*CARROT_FERTILIZER+K1825*MESCLUN_FERTILIZER</x:f>
        <x:v>18920</x:v>
      </x:c>
      <x:c r="Q1825" s="268" t="n">
        <x:f>MIN(M1825,FARMER_HOURS)*FARMER_RATE+MAX(M1825-FARMER_HOURS,0)*TEMP_RATE</x:f>
        <x:v>38478.15302941959</x:v>
      </x:c>
      <x:c r="R1825" s="268" t="n">
        <x:f>O1825-P1825-Q1825-FIXED_COST</x:f>
        <x:v>4011.846970580409</x:v>
      </x:c>
      <x:c r="S1825" s="139" t="str">
        <x:f>IF(AND(L1825&lt;=TOTAL_BED_CAP,N1825&lt;=TEMP_WORKER_CAP),"YES","NO")</x:f>
        <x:v>YES</x:v>
      </x:c>
      <x:c r="T1825" s="139" t="n">
        <x:f>IF(S1825="YES",R1825,-1E+99)</x:f>
        <x:v>4011.846970580409</x:v>
      </x:c>
    </x:row>
    <x:row r="1826">
      <x:c r="A1826" s="139"/>
      <x:c r="B1826" s="139"/>
      <x:c r="C1826" s="139"/>
      <x:c r="D1826" s="139"/>
      <x:c r="E1826" s="139"/>
      <x:c r="F1826" s="139"/>
      <x:c r="G1826" s="139"/>
      <x:c r="H1826" s="139"/>
      <x:c r="I1826" s="266" t="n">
        <x:f>INT((ROW()-ROW($I$46))/((CARROT_CAP+1)*(MESCLUN_CAP+1)))</x:f>
        <x:v>2</x:v>
      </x:c>
      <x:c r="J1826" s="266" t="n">
        <x:f>MOD(INT((ROW()-ROW($I$46))/(MESCLUN_CAP+1)),CARROT_CAP+1)</x:f>
        <x:v>15</x:v>
      </x:c>
      <x:c r="K1826" s="266" t="n">
        <x:f>MOD(ROW()-ROW($I$46),MESCLUN_CAP+1)</x:f>
        <x:v>13</x:v>
      </x:c>
      <x:c r="L1826" s="266" t="n">
        <x:f>SUM(I1826:K1826)</x:f>
        <x:v>30</x:v>
      </x:c>
      <x:c r="M1826" s="267" t="n">
        <x:f>I1826*TOMATO_HOURS*WEEKS*(1+TOMATO_DIM)^I1826+J1826*CARROT_HOURS*WEEKS*(1+CARROT_DIM)^J1826+K1826*MESCLUN_HOURS*WEEKS*(1+MESCLUN_DIM)^K1826</x:f>
        <x:v>1557.0635852029527</x:v>
      </x:c>
      <x:c r="N1826" s="267" t="n">
        <x:f>MAX(M1826-FARMER_HOURS,0)/TEMP_HOURS_PER_WORKER</x:f>
        <x:v>0.5812941563909394</x:v>
      </x:c>
      <x:c r="O1826" s="268" t="n">
        <x:f>I1826*TOMATO_PRICE+J1826*CARROT_PRICE+K1826*MESCLUN_PRICE</x:f>
        <x:v>84110</x:v>
      </x:c>
      <x:c r="P1826" s="268" t="n">
        <x:f>I1826*TOMATO_FERTILIZER+J1826*CARROT_FERTILIZER+K1826*MESCLUN_FERTILIZER</x:f>
        <x:v>19800</x:v>
      </x:c>
      <x:c r="Q1826" s="268" t="n">
        <x:f>MIN(M1826,FARMER_HOURS)*FARMER_RATE+MAX(M1826-FARMER_HOURS,0)*TEMP_RATE</x:f>
        <x:v>39532.35390977348</x:v>
      </x:c>
      <x:c r="R1826" s="268" t="n">
        <x:f>O1826-P1826-Q1826-FIXED_COST</x:f>
        <x:v>4777.646090226517</x:v>
      </x:c>
      <x:c r="S1826" s="139" t="str">
        <x:f>IF(AND(L1826&lt;=TOTAL_BED_CAP,N1826&lt;=TEMP_WORKER_CAP),"YES","NO")</x:f>
        <x:v>YES</x:v>
      </x:c>
      <x:c r="T1826" s="139" t="n">
        <x:f>IF(S1826="YES",R1826,-1E+99)</x:f>
        <x:v>4777.646090226517</x:v>
      </x:c>
    </x:row>
    <x:row r="1827">
      <x:c r="A1827" s="139"/>
      <x:c r="B1827" s="139"/>
      <x:c r="C1827" s="139"/>
      <x:c r="D1827" s="139"/>
      <x:c r="E1827" s="139"/>
      <x:c r="F1827" s="139"/>
      <x:c r="G1827" s="139"/>
      <x:c r="H1827" s="139"/>
      <x:c r="I1827" s="266" t="n">
        <x:f>INT((ROW()-ROW($I$46))/((CARROT_CAP+1)*(MESCLUN_CAP+1)))</x:f>
        <x:v>2</x:v>
      </x:c>
      <x:c r="J1827" s="266" t="n">
        <x:f>MOD(INT((ROW()-ROW($I$46))/(MESCLUN_CAP+1)),CARROT_CAP+1)</x:f>
        <x:v>15</x:v>
      </x:c>
      <x:c r="K1827" s="266" t="n">
        <x:f>MOD(ROW()-ROW($I$46),MESCLUN_CAP+1)</x:f>
        <x:v>14</x:v>
      </x:c>
      <x:c r="L1827" s="266" t="n">
        <x:f>SUM(I1827:K1827)</x:f>
        <x:v>31</x:v>
      </x:c>
      <x:c r="M1827" s="267" t="n">
        <x:f>I1827*TOMATO_HOURS*WEEKS*(1+TOMATO_DIM)^I1827+J1827*CARROT_HOURS*WEEKS*(1+CARROT_DIM)^J1827+K1827*MESCLUN_HOURS*WEEKS*(1+MESCLUN_DIM)^K1827</x:f>
        <x:v>1619.2056665166137</x:v>
      </x:c>
      <x:c r="N1827" s="267" t="n">
        <x:f>MAX(M1827-FARMER_HOURS,0)/TEMP_HOURS_PER_WORKER</x:f>
        <x:v>0.6244483795254262</x:v>
      </x:c>
      <x:c r="O1827" s="268" t="n">
        <x:f>I1827*TOMATO_PRICE+J1827*CARROT_PRICE+K1827*MESCLUN_PRICE</x:f>
        <x:v>86810</x:v>
      </x:c>
      <x:c r="P1827" s="268" t="n">
        <x:f>I1827*TOMATO_FERTILIZER+J1827*CARROT_FERTILIZER+K1827*MESCLUN_FERTILIZER</x:f>
        <x:v>20680</x:v>
      </x:c>
      <x:c r="Q1827" s="268" t="n">
        <x:f>MIN(M1827,FARMER_HOURS)*FARMER_RATE+MAX(M1827-FARMER_HOURS,0)*TEMP_RATE</x:f>
        <x:v>40611.20948813565</x:v>
      </x:c>
      <x:c r="R1827" s="268" t="n">
        <x:f>O1827-P1827-Q1827-FIXED_COST</x:f>
        <x:v>5518.790511864347</x:v>
      </x:c>
      <x:c r="S1827" s="139" t="str">
        <x:f>IF(AND(L1827&lt;=TOTAL_BED_CAP,N1827&lt;=TEMP_WORKER_CAP),"YES","NO")</x:f>
        <x:v>YES</x:v>
      </x:c>
      <x:c r="T1827" s="139" t="n">
        <x:f>IF(S1827="YES",R1827,-1E+99)</x:f>
        <x:v>5518.790511864347</x:v>
      </x:c>
    </x:row>
    <x:row r="1828">
      <x:c r="A1828" s="139"/>
      <x:c r="B1828" s="139"/>
      <x:c r="C1828" s="139"/>
      <x:c r="D1828" s="139"/>
      <x:c r="E1828" s="139"/>
      <x:c r="F1828" s="139"/>
      <x:c r="G1828" s="139"/>
      <x:c r="H1828" s="139"/>
      <x:c r="I1828" s="266" t="n">
        <x:f>INT((ROW()-ROW($I$46))/((CARROT_CAP+1)*(MESCLUN_CAP+1)))</x:f>
        <x:v>2</x:v>
      </x:c>
      <x:c r="J1828" s="266" t="n">
        <x:f>MOD(INT((ROW()-ROW($I$46))/(MESCLUN_CAP+1)),CARROT_CAP+1)</x:f>
        <x:v>15</x:v>
      </x:c>
      <x:c r="K1828" s="266" t="n">
        <x:f>MOD(ROW()-ROW($I$46),MESCLUN_CAP+1)</x:f>
        <x:v>15</x:v>
      </x:c>
      <x:c r="L1828" s="266" t="n">
        <x:f>SUM(I1828:K1828)</x:f>
        <x:v>32</x:v>
      </x:c>
      <x:c r="M1828" s="267" t="n">
        <x:f>I1828*TOMATO_HOURS*WEEKS*(1+TOMATO_DIM)^I1828+J1828*CARROT_HOURS*WEEKS*(1+CARROT_DIM)^J1828+K1828*MESCLUN_HOURS*WEEKS*(1+MESCLUN_DIM)^K1828</x:f>
        <x:v>1682.7938733927601</x:v>
      </x:c>
      <x:c r="N1828" s="267" t="n">
        <x:f>MAX(M1828-FARMER_HOURS,0)/TEMP_HOURS_PER_WORKER</x:f>
        <x:v>0.6686068565227501</x:v>
      </x:c>
      <x:c r="O1828" s="268" t="n">
        <x:f>I1828*TOMATO_PRICE+J1828*CARROT_PRICE+K1828*MESCLUN_PRICE</x:f>
        <x:v>89510</x:v>
      </x:c>
      <x:c r="P1828" s="268" t="n">
        <x:f>I1828*TOMATO_FERTILIZER+J1828*CARROT_FERTILIZER+K1828*MESCLUN_FERTILIZER</x:f>
        <x:v>21560</x:v>
      </x:c>
      <x:c r="Q1828" s="268" t="n">
        <x:f>MIN(M1828,FARMER_HOURS)*FARMER_RATE+MAX(M1828-FARMER_HOURS,0)*TEMP_RATE</x:f>
        <x:v>41715.17141306875</x:v>
      </x:c>
      <x:c r="R1828" s="268" t="n">
        <x:f>O1828-P1828-Q1828-FIXED_COST</x:f>
        <x:v>6234.828586931253</x:v>
      </x:c>
      <x:c r="S1828" s="139" t="str">
        <x:f>IF(AND(L1828&lt;=TOTAL_BED_CAP,N1828&lt;=TEMP_WORKER_CAP),"YES","NO")</x:f>
        <x:v>YES</x:v>
      </x:c>
      <x:c r="T1828" s="139" t="n">
        <x:f>IF(S1828="YES",R1828,-1E+99)</x:f>
        <x:v>6234.828586931253</x:v>
      </x:c>
    </x:row>
    <x:row r="1829">
      <x:c r="A1829" s="139"/>
      <x:c r="B1829" s="139"/>
      <x:c r="C1829" s="139"/>
      <x:c r="D1829" s="139"/>
      <x:c r="E1829" s="139"/>
      <x:c r="F1829" s="139"/>
      <x:c r="G1829" s="139"/>
      <x:c r="H1829" s="139"/>
      <x:c r="I1829" s="266" t="n">
        <x:f>INT((ROW()-ROW($I$46))/((CARROT_CAP+1)*(MESCLUN_CAP+1)))</x:f>
        <x:v>2</x:v>
      </x:c>
      <x:c r="J1829" s="266" t="n">
        <x:f>MOD(INT((ROW()-ROW($I$46))/(MESCLUN_CAP+1)),CARROT_CAP+1)</x:f>
        <x:v>15</x:v>
      </x:c>
      <x:c r="K1829" s="266" t="n">
        <x:f>MOD(ROW()-ROW($I$46),MESCLUN_CAP+1)</x:f>
        <x:v>16</x:v>
      </x:c>
      <x:c r="L1829" s="266" t="n">
        <x:f>SUM(I1829:K1829)</x:f>
        <x:v>33</x:v>
      </x:c>
      <x:c r="M1829" s="267" t="n">
        <x:f>I1829*TOMATO_HOURS*WEEKS*(1+TOMATO_DIM)^I1829+J1829*CARROT_HOURS*WEEKS*(1+CARROT_DIM)^J1829+K1829*MESCLUN_HOURS*WEEKS*(1+MESCLUN_DIM)^K1829</x:f>
        <x:v>1747.854649270249</x:v>
      </x:c>
      <x:c r="N1829" s="267" t="n">
        <x:f>MAX(M1829-FARMER_HOURS,0)/TEMP_HOURS_PER_WORKER</x:f>
        <x:v>0.7137879508821173</x:v>
      </x:c>
      <x:c r="O1829" s="268" t="n">
        <x:f>I1829*TOMATO_PRICE+J1829*CARROT_PRICE+K1829*MESCLUN_PRICE</x:f>
        <x:v>92210</x:v>
      </x:c>
      <x:c r="P1829" s="268" t="n">
        <x:f>I1829*TOMATO_FERTILIZER+J1829*CARROT_FERTILIZER+K1829*MESCLUN_FERTILIZER</x:f>
        <x:v>22440</x:v>
      </x:c>
      <x:c r="Q1829" s="268" t="n">
        <x:f>MIN(M1829,FARMER_HOURS)*FARMER_RATE+MAX(M1829-FARMER_HOURS,0)*TEMP_RATE</x:f>
        <x:v>42844.69877205293</x:v>
      </x:c>
      <x:c r="R1829" s="268" t="n">
        <x:f>O1829-P1829-Q1829-FIXED_COST</x:f>
        <x:v>6925.301227947071</x:v>
      </x:c>
      <x:c r="S1829" s="139" t="str">
        <x:f>IF(AND(L1829&lt;=TOTAL_BED_CAP,N1829&lt;=TEMP_WORKER_CAP),"YES","NO")</x:f>
        <x:v>YES</x:v>
      </x:c>
      <x:c r="T1829" s="139" t="n">
        <x:f>IF(S1829="YES",R1829,-1E+99)</x:f>
        <x:v>6925.301227947071</x:v>
      </x:c>
    </x:row>
    <x:row r="1830">
      <x:c r="A1830" s="139"/>
      <x:c r="B1830" s="139"/>
      <x:c r="C1830" s="139"/>
      <x:c r="D1830" s="139"/>
      <x:c r="E1830" s="139"/>
      <x:c r="F1830" s="139"/>
      <x:c r="G1830" s="139"/>
      <x:c r="H1830" s="139"/>
      <x:c r="I1830" s="266" t="n">
        <x:f>INT((ROW()-ROW($I$46))/((CARROT_CAP+1)*(MESCLUN_CAP+1)))</x:f>
        <x:v>2</x:v>
      </x:c>
      <x:c r="J1830" s="266" t="n">
        <x:f>MOD(INT((ROW()-ROW($I$46))/(MESCLUN_CAP+1)),CARROT_CAP+1)</x:f>
        <x:v>15</x:v>
      </x:c>
      <x:c r="K1830" s="266" t="n">
        <x:f>MOD(ROW()-ROW($I$46),MESCLUN_CAP+1)</x:f>
        <x:v>17</x:v>
      </x:c>
      <x:c r="L1830" s="266" t="n">
        <x:f>SUM(I1830:K1830)</x:f>
        <x:v>34</x:v>
      </x:c>
      <x:c r="M1830" s="267" t="n">
        <x:f>I1830*TOMATO_HOURS*WEEKS*(1+TOMATO_DIM)^I1830+J1830*CARROT_HOURS*WEEKS*(1+CARROT_DIM)^J1830+K1830*MESCLUN_HOURS*WEEKS*(1+MESCLUN_DIM)^K1830</x:f>
        <x:v>1814.4148727167894</x:v>
      </x:c>
      <x:c r="N1830" s="267" t="n">
        <x:f>MAX(M1830-FARMER_HOURS,0)/TEMP_HOURS_PER_WORKER</x:f>
        <x:v>0.7600103282755483</x:v>
      </x:c>
      <x:c r="O1830" s="268" t="n">
        <x:f>I1830*TOMATO_PRICE+J1830*CARROT_PRICE+K1830*MESCLUN_PRICE</x:f>
        <x:v>94910</x:v>
      </x:c>
      <x:c r="P1830" s="268" t="n">
        <x:f>I1830*TOMATO_FERTILIZER+J1830*CARROT_FERTILIZER+K1830*MESCLUN_FERTILIZER</x:f>
        <x:v>23320</x:v>
      </x:c>
      <x:c r="Q1830" s="268" t="n">
        <x:f>MIN(M1830,FARMER_HOURS)*FARMER_RATE+MAX(M1830-FARMER_HOURS,0)*TEMP_RATE</x:f>
        <x:v>44000.258206888706</x:v>
      </x:c>
      <x:c r="R1830" s="268" t="n">
        <x:f>O1830-P1830-Q1830-FIXED_COST</x:f>
        <x:v>7589.741793111294</x:v>
      </x:c>
      <x:c r="S1830" s="139" t="str">
        <x:f>IF(AND(L1830&lt;=TOTAL_BED_CAP,N1830&lt;=TEMP_WORKER_CAP),"YES","NO")</x:f>
        <x:v>YES</x:v>
      </x:c>
      <x:c r="T1830" s="139" t="n">
        <x:f>IF(S1830="YES",R1830,-1E+99)</x:f>
        <x:v>7589.741793111294</x:v>
      </x:c>
    </x:row>
    <x:row r="1831">
      <x:c r="A1831" s="139"/>
      <x:c r="B1831" s="139"/>
      <x:c r="C1831" s="139"/>
      <x:c r="D1831" s="139"/>
      <x:c r="E1831" s="139"/>
      <x:c r="F1831" s="139"/>
      <x:c r="G1831" s="139"/>
      <x:c r="H1831" s="139"/>
      <x:c r="I1831" s="266" t="n">
        <x:f>INT((ROW()-ROW($I$46))/((CARROT_CAP+1)*(MESCLUN_CAP+1)))</x:f>
        <x:v>2</x:v>
      </x:c>
      <x:c r="J1831" s="266" t="n">
        <x:f>MOD(INT((ROW()-ROW($I$46))/(MESCLUN_CAP+1)),CARROT_CAP+1)</x:f>
        <x:v>15</x:v>
      </x:c>
      <x:c r="K1831" s="266" t="n">
        <x:f>MOD(ROW()-ROW($I$46),MESCLUN_CAP+1)</x:f>
        <x:v>18</x:v>
      </x:c>
      <x:c r="L1831" s="266" t="n">
        <x:f>SUM(I1831:K1831)</x:f>
        <x:v>35</x:v>
      </x:c>
      <x:c r="M1831" s="267" t="n">
        <x:f>I1831*TOMATO_HOURS*WEEKS*(1+TOMATO_DIM)^I1831+J1831*CARROT_HOURS*WEEKS*(1+CARROT_DIM)^J1831+K1831*MESCLUN_HOURS*WEEKS*(1+MESCLUN_DIM)^K1831</x:f>
        <x:v>1882.5018641753766</x:v>
      </x:c>
      <x:c r="N1831" s="267" t="n">
        <x:f>MAX(M1831-FARMER_HOURS,0)/TEMP_HOURS_PER_WORKER</x:f>
        <x:v>0.8072929612329004</x:v>
      </x:c>
      <x:c r="O1831" s="268" t="n">
        <x:f>I1831*TOMATO_PRICE+J1831*CARROT_PRICE+K1831*MESCLUN_PRICE</x:f>
        <x:v>97610</x:v>
      </x:c>
      <x:c r="P1831" s="268" t="n">
        <x:f>I1831*TOMATO_FERTILIZER+J1831*CARROT_FERTILIZER+K1831*MESCLUN_FERTILIZER</x:f>
        <x:v>24200</x:v>
      </x:c>
      <x:c r="Q1831" s="268" t="n">
        <x:f>MIN(M1831,FARMER_HOURS)*FARMER_RATE+MAX(M1831-FARMER_HOURS,0)*TEMP_RATE</x:f>
        <x:v>45182.32403082251</x:v>
      </x:c>
      <x:c r="R1831" s="268" t="n">
        <x:f>O1831-P1831-Q1831-FIXED_COST</x:f>
        <x:v>8227.675969177493</x:v>
      </x:c>
      <x:c r="S1831" s="139" t="str">
        <x:f>IF(AND(L1831&lt;=TOTAL_BED_CAP,N1831&lt;=TEMP_WORKER_CAP),"YES","NO")</x:f>
        <x:v>YES</x:v>
      </x:c>
      <x:c r="T1831" s="139" t="n">
        <x:f>IF(S1831="YES",R1831,-1E+99)</x:f>
        <x:v>8227.675969177493</x:v>
      </x:c>
    </x:row>
    <x:row r="1832">
      <x:c r="A1832" s="139"/>
      <x:c r="B1832" s="139"/>
      <x:c r="C1832" s="139"/>
      <x:c r="D1832" s="139"/>
      <x:c r="E1832" s="139"/>
      <x:c r="F1832" s="139"/>
      <x:c r="G1832" s="139"/>
      <x:c r="H1832" s="139"/>
      <x:c r="I1832" s="266" t="n">
        <x:f>INT((ROW()-ROW($I$46))/((CARROT_CAP+1)*(MESCLUN_CAP+1)))</x:f>
        <x:v>2</x:v>
      </x:c>
      <x:c r="J1832" s="266" t="n">
        <x:f>MOD(INT((ROW()-ROW($I$46))/(MESCLUN_CAP+1)),CARROT_CAP+1)</x:f>
        <x:v>15</x:v>
      </x:c>
      <x:c r="K1832" s="266" t="n">
        <x:f>MOD(ROW()-ROW($I$46),MESCLUN_CAP+1)</x:f>
        <x:v>19</x:v>
      </x:c>
      <x:c r="L1832" s="266" t="n">
        <x:f>SUM(I1832:K1832)</x:f>
        <x:v>36</x:v>
      </x:c>
      <x:c r="M1832" s="267" t="n">
        <x:f>I1832*TOMATO_HOURS*WEEKS*(1+TOMATO_DIM)^I1832+J1832*CARROT_HOURS*WEEKS*(1+CARROT_DIM)^J1832+K1832*MESCLUN_HOURS*WEEKS*(1+MESCLUN_DIM)^K1832</x:f>
        <x:v>1952.1433928113984</x:v>
      </x:c>
      <x:c r="N1832" s="267" t="n">
        <x:f>MAX(M1832-FARMER_HOURS,0)/TEMP_HOURS_PER_WORKER</x:f>
        <x:v>0.8556551338968045</x:v>
      </x:c>
      <x:c r="O1832" s="268" t="n">
        <x:f>I1832*TOMATO_PRICE+J1832*CARROT_PRICE+K1832*MESCLUN_PRICE</x:f>
        <x:v>100310</x:v>
      </x:c>
      <x:c r="P1832" s="268" t="n">
        <x:f>I1832*TOMATO_FERTILIZER+J1832*CARROT_FERTILIZER+K1832*MESCLUN_FERTILIZER</x:f>
        <x:v>25080</x:v>
      </x:c>
      <x:c r="Q1832" s="268" t="n">
        <x:f>MIN(M1832,FARMER_HOURS)*FARMER_RATE+MAX(M1832-FARMER_HOURS,0)*TEMP_RATE</x:f>
        <x:v>46391.37834742011</x:v>
      </x:c>
      <x:c r="R1832" s="268" t="n">
        <x:f>O1832-P1832-Q1832-FIXED_COST</x:f>
        <x:v>8838.621652579888</x:v>
      </x:c>
      <x:c r="S1832" s="139" t="str">
        <x:f>IF(AND(L1832&lt;=TOTAL_BED_CAP,N1832&lt;=TEMP_WORKER_CAP),"YES","NO")</x:f>
        <x:v>YES</x:v>
      </x:c>
      <x:c r="T1832" s="139" t="n">
        <x:f>IF(S1832="YES",R1832,-1E+99)</x:f>
        <x:v>8838.621652579888</x:v>
      </x:c>
    </x:row>
    <x:row r="1833">
      <x:c r="A1833" s="139"/>
      <x:c r="B1833" s="139"/>
      <x:c r="C1833" s="139"/>
      <x:c r="D1833" s="139"/>
      <x:c r="E1833" s="139"/>
      <x:c r="F1833" s="139"/>
      <x:c r="G1833" s="139"/>
      <x:c r="H1833" s="139"/>
      <x:c r="I1833" s="266" t="n">
        <x:f>INT((ROW()-ROW($I$46))/((CARROT_CAP+1)*(MESCLUN_CAP+1)))</x:f>
        <x:v>2</x:v>
      </x:c>
      <x:c r="J1833" s="266" t="n">
        <x:f>MOD(INT((ROW()-ROW($I$46))/(MESCLUN_CAP+1)),CARROT_CAP+1)</x:f>
        <x:v>15</x:v>
      </x:c>
      <x:c r="K1833" s="266" t="n">
        <x:f>MOD(ROW()-ROW($I$46),MESCLUN_CAP+1)</x:f>
        <x:v>20</x:v>
      </x:c>
      <x:c r="L1833" s="266" t="n">
        <x:f>SUM(I1833:K1833)</x:f>
        <x:v>37</x:v>
      </x:c>
      <x:c r="M1833" s="267" t="n">
        <x:f>I1833*TOMATO_HOURS*WEEKS*(1+TOMATO_DIM)^I1833+J1833*CARROT_HOURS*WEEKS*(1+CARROT_DIM)^J1833+K1833*MESCLUN_HOURS*WEEKS*(1+MESCLUN_DIM)^K1833</x:f>
        <x:v>2023.3676834618755</x:v>
      </x:c>
      <x:c r="N1833" s="267" t="n">
        <x:f>MAX(M1833-FARMER_HOURS,0)/TEMP_HOURS_PER_WORKER</x:f>
        <x:v>0.9051164468485247</x:v>
      </x:c>
      <x:c r="O1833" s="268" t="n">
        <x:f>I1833*TOMATO_PRICE+J1833*CARROT_PRICE+K1833*MESCLUN_PRICE</x:f>
        <x:v>103010</x:v>
      </x:c>
      <x:c r="P1833" s="268" t="n">
        <x:f>I1833*TOMATO_FERTILIZER+J1833*CARROT_FERTILIZER+K1833*MESCLUN_FERTILIZER</x:f>
        <x:v>25960</x:v>
      </x:c>
      <x:c r="Q1833" s="268" t="n">
        <x:f>MIN(M1833,FARMER_HOURS)*FARMER_RATE+MAX(M1833-FARMER_HOURS,0)*TEMP_RATE</x:f>
        <x:v>47627.91117121311</x:v>
      </x:c>
      <x:c r="R1833" s="268" t="n">
        <x:f>O1833-P1833-Q1833-FIXED_COST</x:f>
        <x:v>9422.088828786887</x:v>
      </x:c>
      <x:c r="S1833" s="139" t="str">
        <x:f>IF(AND(L1833&lt;=TOTAL_BED_CAP,N1833&lt;=TEMP_WORKER_CAP),"YES","NO")</x:f>
        <x:v>YES</x:v>
      </x:c>
      <x:c r="T1833" s="139" t="n">
        <x:f>IF(S1833="YES",R1833,-1E+99)</x:f>
        <x:v>9422.088828786887</x:v>
      </x:c>
    </x:row>
    <x:row r="1834">
      <x:c r="A1834" s="139"/>
      <x:c r="B1834" s="139"/>
      <x:c r="C1834" s="139"/>
      <x:c r="D1834" s="139"/>
      <x:c r="E1834" s="139"/>
      <x:c r="F1834" s="139"/>
      <x:c r="G1834" s="139"/>
      <x:c r="H1834" s="139"/>
      <x:c r="I1834" s="266" t="n">
        <x:f>INT((ROW()-ROW($I$46))/((CARROT_CAP+1)*(MESCLUN_CAP+1)))</x:f>
        <x:v>2</x:v>
      </x:c>
      <x:c r="J1834" s="266" t="n">
        <x:f>MOD(INT((ROW()-ROW($I$46))/(MESCLUN_CAP+1)),CARROT_CAP+1)</x:f>
        <x:v>15</x:v>
      </x:c>
      <x:c r="K1834" s="266" t="n">
        <x:f>MOD(ROW()-ROW($I$46),MESCLUN_CAP+1)</x:f>
        <x:v>21</x:v>
      </x:c>
      <x:c r="L1834" s="266" t="n">
        <x:f>SUM(I1834:K1834)</x:f>
        <x:v>38</x:v>
      </x:c>
      <x:c r="M1834" s="267" t="n">
        <x:f>I1834*TOMATO_HOURS*WEEKS*(1+TOMATO_DIM)^I1834+J1834*CARROT_HOURS*WEEKS*(1+CARROT_DIM)^J1834+K1834*MESCLUN_HOURS*WEEKS*(1+MESCLUN_DIM)^K1834</x:f>
        <x:v>2096.203423688319</x:v>
      </x:c>
      <x:c r="N1834" s="267" t="n">
        <x:f>MAX(M1834-FARMER_HOURS,0)/TEMP_HOURS_PER_WORKER</x:f>
        <x:v>0.9556968220057772</x:v>
      </x:c>
      <x:c r="O1834" s="268" t="n">
        <x:f>I1834*TOMATO_PRICE+J1834*CARROT_PRICE+K1834*MESCLUN_PRICE</x:f>
        <x:v>105710</x:v>
      </x:c>
      <x:c r="P1834" s="268" t="n">
        <x:f>I1834*TOMATO_FERTILIZER+J1834*CARROT_FERTILIZER+K1834*MESCLUN_FERTILIZER</x:f>
        <x:v>26840</x:v>
      </x:c>
      <x:c r="Q1834" s="268" t="n">
        <x:f>MIN(M1834,FARMER_HOURS)*FARMER_RATE+MAX(M1834-FARMER_HOURS,0)*TEMP_RATE</x:f>
        <x:v>48892.42055014443</x:v>
      </x:c>
      <x:c r="R1834" s="268" t="n">
        <x:f>O1834-P1834-Q1834-FIXED_COST</x:f>
        <x:v>9977.57944985557</x:v>
      </x:c>
      <x:c r="S1834" s="139" t="str">
        <x:f>IF(AND(L1834&lt;=TOTAL_BED_CAP,N1834&lt;=TEMP_WORKER_CAP),"YES","NO")</x:f>
        <x:v>YES</x:v>
      </x:c>
      <x:c r="T1834" s="139" t="n">
        <x:f>IF(S1834="YES",R1834,-1E+99)</x:f>
        <x:v>9977.57944985557</x:v>
      </x:c>
    </x:row>
    <x:row r="1835">
      <x:c r="A1835" s="139"/>
      <x:c r="B1835" s="139"/>
      <x:c r="C1835" s="139"/>
      <x:c r="D1835" s="139"/>
      <x:c r="E1835" s="139"/>
      <x:c r="F1835" s="139"/>
      <x:c r="G1835" s="139"/>
      <x:c r="H1835" s="139"/>
      <x:c r="I1835" s="266" t="n">
        <x:f>INT((ROW()-ROW($I$46))/((CARROT_CAP+1)*(MESCLUN_CAP+1)))</x:f>
        <x:v>2</x:v>
      </x:c>
      <x:c r="J1835" s="266" t="n">
        <x:f>MOD(INT((ROW()-ROW($I$46))/(MESCLUN_CAP+1)),CARROT_CAP+1)</x:f>
        <x:v>15</x:v>
      </x:c>
      <x:c r="K1835" s="266" t="n">
        <x:f>MOD(ROW()-ROW($I$46),MESCLUN_CAP+1)</x:f>
        <x:v>22</x:v>
      </x:c>
      <x:c r="L1835" s="266" t="n">
        <x:f>SUM(I1835:K1835)</x:f>
        <x:v>39</x:v>
      </x:c>
      <x:c r="M1835" s="267" t="n">
        <x:f>I1835*TOMATO_HOURS*WEEKS*(1+TOMATO_DIM)^I1835+J1835*CARROT_HOURS*WEEKS*(1+CARROT_DIM)^J1835+K1835*MESCLUN_HOURS*WEEKS*(1+MESCLUN_DIM)^K1835</x:f>
        <x:v>2170.679770934715</x:v>
      </x:c>
      <x:c r="N1835" s="267" t="n">
        <x:f>MAX(M1835-FARMER_HOURS,0)/TEMP_HOURS_PER_WORKER</x:f>
        <x:v>1.0074165075935522</x:v>
      </x:c>
      <x:c r="O1835" s="268" t="n">
        <x:f>I1835*TOMATO_PRICE+J1835*CARROT_PRICE+K1835*MESCLUN_PRICE</x:f>
        <x:v>108410</x:v>
      </x:c>
      <x:c r="P1835" s="268" t="n">
        <x:f>I1835*TOMATO_FERTILIZER+J1835*CARROT_FERTILIZER+K1835*MESCLUN_FERTILIZER</x:f>
        <x:v>27720</x:v>
      </x:c>
      <x:c r="Q1835" s="268" t="n">
        <x:f>MIN(M1835,FARMER_HOURS)*FARMER_RATE+MAX(M1835-FARMER_HOURS,0)*TEMP_RATE</x:f>
        <x:v>50185.412689838806</x:v>
      </x:c>
      <x:c r="R1835" s="268" t="n">
        <x:f>O1835-P1835-Q1835-FIXED_COST</x:f>
        <x:v>10504.587310161194</x:v>
      </x:c>
      <x:c r="S1835" s="139" t="str">
        <x:f>IF(AND(L1835&lt;=TOTAL_BED_CAP,N1835&lt;=TEMP_WORKER_CAP),"YES","NO")</x:f>
        <x:v>YES</x:v>
      </x:c>
      <x:c r="T1835" s="139" t="n">
        <x:f>IF(S1835="YES",R1835,-1E+99)</x:f>
        <x:v>10504.587310161194</x:v>
      </x:c>
    </x:row>
    <x:row r="1836">
      <x:c r="A1836" s="139"/>
      <x:c r="B1836" s="139"/>
      <x:c r="C1836" s="139"/>
      <x:c r="D1836" s="139"/>
      <x:c r="E1836" s="139"/>
      <x:c r="F1836" s="139"/>
      <x:c r="G1836" s="139"/>
      <x:c r="H1836" s="139"/>
      <x:c r="I1836" s="266" t="n">
        <x:f>INT((ROW()-ROW($I$46))/((CARROT_CAP+1)*(MESCLUN_CAP+1)))</x:f>
        <x:v>2</x:v>
      </x:c>
      <x:c r="J1836" s="266" t="n">
        <x:f>MOD(INT((ROW()-ROW($I$46))/(MESCLUN_CAP+1)),CARROT_CAP+1)</x:f>
        <x:v>15</x:v>
      </x:c>
      <x:c r="K1836" s="266" t="n">
        <x:f>MOD(ROW()-ROW($I$46),MESCLUN_CAP+1)</x:f>
        <x:v>23</x:v>
      </x:c>
      <x:c r="L1836" s="266" t="n">
        <x:f>SUM(I1836:K1836)</x:f>
        <x:v>40</x:v>
      </x:c>
      <x:c r="M1836" s="267" t="n">
        <x:f>I1836*TOMATO_HOURS*WEEKS*(1+TOMATO_DIM)^I1836+J1836*CARROT_HOURS*WEEKS*(1+CARROT_DIM)^J1836+K1836*MESCLUN_HOURS*WEEKS*(1+MESCLUN_DIM)^K1836</x:f>
        <x:v>2246.826359792152</x:v>
      </x:c>
      <x:c r="N1836" s="267" t="n">
        <x:f>MAX(M1836-FARMER_HOURS,0)/TEMP_HOURS_PER_WORKER</x:f>
        <x:v>1.0602960831889943</x:v>
      </x:c>
      <x:c r="O1836" s="268" t="n">
        <x:f>I1836*TOMATO_PRICE+J1836*CARROT_PRICE+K1836*MESCLUN_PRICE</x:f>
        <x:v>111110</x:v>
      </x:c>
      <x:c r="P1836" s="268" t="n">
        <x:f>I1836*TOMATO_FERTILIZER+J1836*CARROT_FERTILIZER+K1836*MESCLUN_FERTILIZER</x:f>
        <x:v>28600</x:v>
      </x:c>
      <x:c r="Q1836" s="268" t="n">
        <x:f>MIN(M1836,FARMER_HOURS)*FARMER_RATE+MAX(M1836-FARMER_HOURS,0)*TEMP_RATE</x:f>
        <x:v>51507.40207972485</x:v>
      </x:c>
      <x:c r="R1836" s="268" t="n">
        <x:f>O1836-P1836-Q1836-FIXED_COST</x:f>
        <x:v>11002.597920275148</x:v>
      </x:c>
      <x:c r="S1836" s="139" t="str">
        <x:f>IF(AND(L1836&lt;=TOTAL_BED_CAP,N1836&lt;=TEMP_WORKER_CAP),"YES","NO")</x:f>
        <x:v>YES</x:v>
      </x:c>
      <x:c r="T1836" s="139" t="n">
        <x:f>IF(S1836="YES",R1836,-1E+99)</x:f>
        <x:v>11002.597920275148</x:v>
      </x:c>
    </x:row>
    <x:row r="1837">
      <x:c r="A1837" s="139"/>
      <x:c r="B1837" s="139"/>
      <x:c r="C1837" s="139"/>
      <x:c r="D1837" s="139"/>
      <x:c r="E1837" s="139"/>
      <x:c r="F1837" s="139"/>
      <x:c r="G1837" s="139"/>
      <x:c r="H1837" s="139"/>
      <x:c r="I1837" s="266" t="n">
        <x:f>INT((ROW()-ROW($I$46))/((CARROT_CAP+1)*(MESCLUN_CAP+1)))</x:f>
        <x:v>2</x:v>
      </x:c>
      <x:c r="J1837" s="266" t="n">
        <x:f>MOD(INT((ROW()-ROW($I$46))/(MESCLUN_CAP+1)),CARROT_CAP+1)</x:f>
        <x:v>15</x:v>
      </x:c>
      <x:c r="K1837" s="266" t="n">
        <x:f>MOD(ROW()-ROW($I$46),MESCLUN_CAP+1)</x:f>
        <x:v>24</x:v>
      </x:c>
      <x:c r="L1837" s="266" t="n">
        <x:f>SUM(I1837:K1837)</x:f>
        <x:v>41</x:v>
      </x:c>
      <x:c r="M1837" s="267" t="n">
        <x:f>I1837*TOMATO_HOURS*WEEKS*(1+TOMATO_DIM)^I1837+J1837*CARROT_HOURS*WEEKS*(1+CARROT_DIM)^J1837+K1837*MESCLUN_HOURS*WEEKS*(1+MESCLUN_DIM)^K1837</x:f>
        <x:v>2324.6733093716475</x:v>
      </x:c>
      <x:c r="N1837" s="267" t="n">
        <x:f>MAX(M1837-FARMER_HOURS,0)/TEMP_HOURS_PER_WORKER</x:f>
        <x:v>1.114356464841422</x:v>
      </x:c>
      <x:c r="O1837" s="268" t="n">
        <x:f>I1837*TOMATO_PRICE+J1837*CARROT_PRICE+K1837*MESCLUN_PRICE</x:f>
        <x:v>113810</x:v>
      </x:c>
      <x:c r="P1837" s="268" t="n">
        <x:f>I1837*TOMATO_FERTILIZER+J1837*CARROT_FERTILIZER+K1837*MESCLUN_FERTILIZER</x:f>
        <x:v>29480</x:v>
      </x:c>
      <x:c r="Q1837" s="268" t="n">
        <x:f>MIN(M1837,FARMER_HOURS)*FARMER_RATE+MAX(M1837-FARMER_HOURS,0)*TEMP_RATE</x:f>
        <x:v>52858.91162103554</x:v>
      </x:c>
      <x:c r="R1837" s="268" t="n">
        <x:f>O1837-P1837-Q1837-FIXED_COST</x:f>
        <x:v>11471.088378964458</x:v>
      </x:c>
      <x:c r="S1837" s="139" t="str">
        <x:f>IF(AND(L1837&lt;=TOTAL_BED_CAP,N1837&lt;=TEMP_WORKER_CAP),"YES","NO")</x:f>
        <x:v>YES</x:v>
      </x:c>
      <x:c r="T1837" s="139" t="n">
        <x:f>IF(S1837="YES",R1837,-1E+99)</x:f>
        <x:v>11471.088378964458</x:v>
      </x:c>
    </x:row>
    <x:row r="1838">
      <x:c r="A1838" s="139"/>
      <x:c r="B1838" s="139"/>
      <x:c r="C1838" s="139"/>
      <x:c r="D1838" s="139"/>
      <x:c r="E1838" s="139"/>
      <x:c r="F1838" s="139"/>
      <x:c r="G1838" s="139"/>
      <x:c r="H1838" s="139"/>
      <x:c r="I1838" s="266" t="n">
        <x:f>INT((ROW()-ROW($I$46))/((CARROT_CAP+1)*(MESCLUN_CAP+1)))</x:f>
        <x:v>2</x:v>
      </x:c>
      <x:c r="J1838" s="266" t="n">
        <x:f>MOD(INT((ROW()-ROW($I$46))/(MESCLUN_CAP+1)),CARROT_CAP+1)</x:f>
        <x:v>15</x:v>
      </x:c>
      <x:c r="K1838" s="266" t="n">
        <x:f>MOD(ROW()-ROW($I$46),MESCLUN_CAP+1)</x:f>
        <x:v>25</x:v>
      </x:c>
      <x:c r="L1838" s="266" t="n">
        <x:f>SUM(I1838:K1838)</x:f>
        <x:v>42</x:v>
      </x:c>
      <x:c r="M1838" s="267" t="n">
        <x:f>I1838*TOMATO_HOURS*WEEKS*(1+TOMATO_DIM)^I1838+J1838*CARROT_HOURS*WEEKS*(1+CARROT_DIM)^J1838+K1838*MESCLUN_HOURS*WEEKS*(1+MESCLUN_DIM)^K1838</x:f>
        <x:v>2404.251230786745</x:v>
      </x:c>
      <x:c r="N1838" s="267" t="n">
        <x:f>MAX(M1838-FARMER_HOURS,0)/TEMP_HOURS_PER_WORKER</x:f>
        <x:v>1.169618910268573</x:v>
      </x:c>
      <x:c r="O1838" s="268" t="n">
        <x:f>I1838*TOMATO_PRICE+J1838*CARROT_PRICE+K1838*MESCLUN_PRICE</x:f>
        <x:v>116510</x:v>
      </x:c>
      <x:c r="P1838" s="268" t="n">
        <x:f>I1838*TOMATO_FERTILIZER+J1838*CARROT_FERTILIZER+K1838*MESCLUN_FERTILIZER</x:f>
        <x:v>30360</x:v>
      </x:c>
      <x:c r="Q1838" s="268" t="n">
        <x:f>MIN(M1838,FARMER_HOURS)*FARMER_RATE+MAX(M1838-FARMER_HOURS,0)*TEMP_RATE</x:f>
        <x:v>54240.47275671433</x:v>
      </x:c>
      <x:c r="R1838" s="268" t="n">
        <x:f>O1838-P1838-Q1838-FIXED_COST</x:f>
        <x:v>11909.527243285673</x:v>
      </x:c>
      <x:c r="S1838" s="139" t="str">
        <x:f>IF(AND(L1838&lt;=TOTAL_BED_CAP,N1838&lt;=TEMP_WORKER_CAP),"YES","NO")</x:f>
        <x:v>YES</x:v>
      </x:c>
      <x:c r="T1838" s="139" t="n">
        <x:f>IF(S1838="YES",R1838,-1E+99)</x:f>
        <x:v>11909.527243285673</x:v>
      </x:c>
    </x:row>
    <x:row r="1839">
      <x:c r="A1839" s="139"/>
      <x:c r="B1839" s="139"/>
      <x:c r="C1839" s="139"/>
      <x:c r="D1839" s="139"/>
      <x:c r="E1839" s="139"/>
      <x:c r="F1839" s="139"/>
      <x:c r="G1839" s="139"/>
      <x:c r="H1839" s="139"/>
      <x:c r="I1839" s="266" t="n">
        <x:f>INT((ROW()-ROW($I$46))/((CARROT_CAP+1)*(MESCLUN_CAP+1)))</x:f>
        <x:v>2</x:v>
      </x:c>
      <x:c r="J1839" s="266" t="n">
        <x:f>MOD(INT((ROW()-ROW($I$46))/(MESCLUN_CAP+1)),CARROT_CAP+1)</x:f>
        <x:v>15</x:v>
      </x:c>
      <x:c r="K1839" s="266" t="n">
        <x:f>MOD(ROW()-ROW($I$46),MESCLUN_CAP+1)</x:f>
        <x:v>26</x:v>
      </x:c>
      <x:c r="L1839" s="266" t="n">
        <x:f>SUM(I1839:K1839)</x:f>
        <x:v>43</x:v>
      </x:c>
      <x:c r="M1839" s="267" t="n">
        <x:f>I1839*TOMATO_HOURS*WEEKS*(1+TOMATO_DIM)^I1839+J1839*CARROT_HOURS*WEEKS*(1+CARROT_DIM)^J1839+K1839*MESCLUN_HOURS*WEEKS*(1+MESCLUN_DIM)^K1839</x:f>
        <x:v>2485.5912347474623</x:v>
      </x:c>
      <x:c r="N1839" s="267" t="n">
        <x:f>MAX(M1839-FARMER_HOURS,0)/TEMP_HOURS_PER_WORKER</x:f>
        <x:v>1.226105024130182</x:v>
      </x:c>
      <x:c r="O1839" s="268" t="n">
        <x:f>I1839*TOMATO_PRICE+J1839*CARROT_PRICE+K1839*MESCLUN_PRICE</x:f>
        <x:v>119210</x:v>
      </x:c>
      <x:c r="P1839" s="268" t="n">
        <x:f>I1839*TOMATO_FERTILIZER+J1839*CARROT_FERTILIZER+K1839*MESCLUN_FERTILIZER</x:f>
        <x:v>31240</x:v>
      </x:c>
      <x:c r="Q1839" s="268" t="n">
        <x:f>MIN(M1839,FARMER_HOURS)*FARMER_RATE+MAX(M1839-FARMER_HOURS,0)*TEMP_RATE</x:f>
        <x:v>55652.62560325455</x:v>
      </x:c>
      <x:c r="R1839" s="268" t="n">
        <x:f>O1839-P1839-Q1839-FIXED_COST</x:f>
        <x:v>12317.37439674545</x:v>
      </x:c>
      <x:c r="S1839" s="139" t="str">
        <x:f>IF(AND(L1839&lt;=TOTAL_BED_CAP,N1839&lt;=TEMP_WORKER_CAP),"YES","NO")</x:f>
        <x:v>YES</x:v>
      </x:c>
      <x:c r="T1839" s="139" t="n">
        <x:f>IF(S1839="YES",R1839,-1E+99)</x:f>
        <x:v>12317.37439674545</x:v>
      </x:c>
    </x:row>
    <x:row r="1840">
      <x:c r="A1840" s="139"/>
      <x:c r="B1840" s="139"/>
      <x:c r="C1840" s="139"/>
      <x:c r="D1840" s="139"/>
      <x:c r="E1840" s="139"/>
      <x:c r="F1840" s="139"/>
      <x:c r="G1840" s="139"/>
      <x:c r="H1840" s="139"/>
      <x:c r="I1840" s="266" t="n">
        <x:f>INT((ROW()-ROW($I$46))/((CARROT_CAP+1)*(MESCLUN_CAP+1)))</x:f>
        <x:v>2</x:v>
      </x:c>
      <x:c r="J1840" s="266" t="n">
        <x:f>MOD(INT((ROW()-ROW($I$46))/(MESCLUN_CAP+1)),CARROT_CAP+1)</x:f>
        <x:v>15</x:v>
      </x:c>
      <x:c r="K1840" s="266" t="n">
        <x:f>MOD(ROW()-ROW($I$46),MESCLUN_CAP+1)</x:f>
        <x:v>27</x:v>
      </x:c>
      <x:c r="L1840" s="266" t="n">
        <x:f>SUM(I1840:K1840)</x:f>
        <x:v>44</x:v>
      </x:c>
      <x:c r="M1840" s="267" t="n">
        <x:f>I1840*TOMATO_HOURS*WEEKS*(1+TOMATO_DIM)^I1840+J1840*CARROT_HOURS*WEEKS*(1+CARROT_DIM)^J1840+K1840*MESCLUN_HOURS*WEEKS*(1+MESCLUN_DIM)^K1840</x:f>
        <x:v>2568.7249392672193</x:v>
      </x:c>
      <x:c r="N1840" s="267" t="n">
        <x:f>MAX(M1840-FARMER_HOURS,0)/TEMP_HOURS_PER_WORKER</x:f>
        <x:v>1.2838367633800134</x:v>
      </x:c>
      <x:c r="O1840" s="268" t="n">
        <x:f>I1840*TOMATO_PRICE+J1840*CARROT_PRICE+K1840*MESCLUN_PRICE</x:f>
        <x:v>121910</x:v>
      </x:c>
      <x:c r="P1840" s="268" t="n">
        <x:f>I1840*TOMATO_FERTILIZER+J1840*CARROT_FERTILIZER+K1840*MESCLUN_FERTILIZER</x:f>
        <x:v>32120</x:v>
      </x:c>
      <x:c r="Q1840" s="268" t="n">
        <x:f>MIN(M1840,FARMER_HOURS)*FARMER_RATE+MAX(M1840-FARMER_HOURS,0)*TEMP_RATE</x:f>
        <x:v>57095.91908450033</x:v>
      </x:c>
      <x:c r="R1840" s="268" t="n">
        <x:f>O1840-P1840-Q1840-FIXED_COST</x:f>
        <x:v>12694.080915499668</x:v>
      </x:c>
      <x:c r="S1840" s="139" t="str">
        <x:f>IF(AND(L1840&lt;=TOTAL_BED_CAP,N1840&lt;=TEMP_WORKER_CAP),"YES","NO")</x:f>
        <x:v>YES</x:v>
      </x:c>
      <x:c r="T1840" s="139" t="n">
        <x:f>IF(S1840="YES",R1840,-1E+99)</x:f>
        <x:v>12694.080915499668</x:v>
      </x:c>
    </x:row>
    <x:row r="1841">
      <x:c r="A1841" s="139"/>
      <x:c r="B1841" s="139"/>
      <x:c r="C1841" s="139"/>
      <x:c r="D1841" s="139"/>
      <x:c r="E1841" s="139"/>
      <x:c r="F1841" s="139"/>
      <x:c r="G1841" s="139"/>
      <x:c r="H1841" s="139"/>
      <x:c r="I1841" s="266" t="n">
        <x:f>INT((ROW()-ROW($I$46))/((CARROT_CAP+1)*(MESCLUN_CAP+1)))</x:f>
        <x:v>2</x:v>
      </x:c>
      <x:c r="J1841" s="266" t="n">
        <x:f>MOD(INT((ROW()-ROW($I$46))/(MESCLUN_CAP+1)),CARROT_CAP+1)</x:f>
        <x:v>15</x:v>
      </x:c>
      <x:c r="K1841" s="266" t="n">
        <x:f>MOD(ROW()-ROW($I$46),MESCLUN_CAP+1)</x:f>
        <x:v>28</x:v>
      </x:c>
      <x:c r="L1841" s="266" t="n">
        <x:f>SUM(I1841:K1841)</x:f>
        <x:v>45</x:v>
      </x:c>
      <x:c r="M1841" s="267" t="n">
        <x:f>I1841*TOMATO_HOURS*WEEKS*(1+TOMATO_DIM)^I1841+J1841*CARROT_HOURS*WEEKS*(1+CARROT_DIM)^J1841+K1841*MESCLUN_HOURS*WEEKS*(1+MESCLUN_DIM)^K1841</x:f>
        <x:v>2653.6844774843726</x:v>
      </x:c>
      <x:c r="N1841" s="267" t="n">
        <x:f>MAX(M1841-FARMER_HOURS,0)/TEMP_HOURS_PER_WORKER</x:f>
        <x:v>1.342836442697481</x:v>
      </x:c>
      <x:c r="O1841" s="268" t="n">
        <x:f>I1841*TOMATO_PRICE+J1841*CARROT_PRICE+K1841*MESCLUN_PRICE</x:f>
        <x:v>124610</x:v>
      </x:c>
      <x:c r="P1841" s="268" t="n">
        <x:f>I1841*TOMATO_FERTILIZER+J1841*CARROT_FERTILIZER+K1841*MESCLUN_FERTILIZER</x:f>
        <x:v>33000</x:v>
      </x:c>
      <x:c r="Q1841" s="268" t="n">
        <x:f>MIN(M1841,FARMER_HOURS)*FARMER_RATE+MAX(M1841-FARMER_HOURS,0)*TEMP_RATE</x:f>
        <x:v>58570.911067437024</x:v>
      </x:c>
      <x:c r="R1841" s="268" t="n">
        <x:f>O1841-P1841-Q1841-FIXED_COST</x:f>
        <x:v>13039.088932562976</x:v>
      </x:c>
      <x:c r="S1841" s="139" t="str">
        <x:f>IF(AND(L1841&lt;=TOTAL_BED_CAP,N1841&lt;=TEMP_WORKER_CAP),"YES","NO")</x:f>
        <x:v>YES</x:v>
      </x:c>
      <x:c r="T1841" s="139" t="n">
        <x:f>IF(S1841="YES",R1841,-1E+99)</x:f>
        <x:v>13039.088932562976</x:v>
      </x:c>
    </x:row>
    <x:row r="1842">
      <x:c r="A1842" s="139"/>
      <x:c r="B1842" s="139"/>
      <x:c r="C1842" s="139"/>
      <x:c r="D1842" s="139"/>
      <x:c r="E1842" s="139"/>
      <x:c r="F1842" s="139"/>
      <x:c r="G1842" s="139"/>
      <x:c r="H1842" s="139"/>
      <x:c r="I1842" s="266" t="n">
        <x:f>INT((ROW()-ROW($I$46))/((CARROT_CAP+1)*(MESCLUN_CAP+1)))</x:f>
        <x:v>2</x:v>
      </x:c>
      <x:c r="J1842" s="266" t="n">
        <x:f>MOD(INT((ROW()-ROW($I$46))/(MESCLUN_CAP+1)),CARROT_CAP+1)</x:f>
        <x:v>15</x:v>
      </x:c>
      <x:c r="K1842" s="266" t="n">
        <x:f>MOD(ROW()-ROW($I$46),MESCLUN_CAP+1)</x:f>
        <x:v>29</x:v>
      </x:c>
      <x:c r="L1842" s="266" t="n">
        <x:f>SUM(I1842:K1842)</x:f>
        <x:v>46</x:v>
      </x:c>
      <x:c r="M1842" s="267" t="n">
        <x:f>I1842*TOMATO_HOURS*WEEKS*(1+TOMATO_DIM)^I1842+J1842*CARROT_HOURS*WEEKS*(1+CARROT_DIM)^J1842+K1842*MESCLUN_HOURS*WEEKS*(1+MESCLUN_DIM)^K1842</x:f>
        <x:v>2740.502505600026</x:v>
      </x:c>
      <x:c r="N1842" s="267" t="n">
        <x:f>MAX(M1842-FARMER_HOURS,0)/TEMP_HOURS_PER_WORKER</x:f>
        <x:v>1.403126740000018</x:v>
      </x:c>
      <x:c r="O1842" s="268" t="n">
        <x:f>I1842*TOMATO_PRICE+J1842*CARROT_PRICE+K1842*MESCLUN_PRICE</x:f>
        <x:v>127310</x:v>
      </x:c>
      <x:c r="P1842" s="268" t="n">
        <x:f>I1842*TOMATO_FERTILIZER+J1842*CARROT_FERTILIZER+K1842*MESCLUN_FERTILIZER</x:f>
        <x:v>33880</x:v>
      </x:c>
      <x:c r="Q1842" s="268" t="n">
        <x:f>MIN(M1842,FARMER_HOURS)*FARMER_RATE+MAX(M1842-FARMER_HOURS,0)*TEMP_RATE</x:f>
        <x:v>60078.16850000045</x:v>
      </x:c>
      <x:c r="R1842" s="268" t="n">
        <x:f>O1842-P1842-Q1842-FIXED_COST</x:f>
        <x:v>13351.83149999955</x:v>
      </x:c>
      <x:c r="S1842" s="139" t="str">
        <x:f>IF(AND(L1842&lt;=TOTAL_BED_CAP,N1842&lt;=TEMP_WORKER_CAP),"YES","NO")</x:f>
        <x:v>YES</x:v>
      </x:c>
      <x:c r="T1842" s="139" t="n">
        <x:f>IF(S1842="YES",R1842,-1E+99)</x:f>
        <x:v>13351.83149999955</x:v>
      </x:c>
    </x:row>
    <x:row r="1843">
      <x:c r="A1843" s="139"/>
      <x:c r="B1843" s="139"/>
      <x:c r="C1843" s="139"/>
      <x:c r="D1843" s="139"/>
      <x:c r="E1843" s="139"/>
      <x:c r="F1843" s="139"/>
      <x:c r="G1843" s="139"/>
      <x:c r="H1843" s="139"/>
      <x:c r="I1843" s="266" t="n">
        <x:f>INT((ROW()-ROW($I$46))/((CARROT_CAP+1)*(MESCLUN_CAP+1)))</x:f>
        <x:v>2</x:v>
      </x:c>
      <x:c r="J1843" s="266" t="n">
        <x:f>MOD(INT((ROW()-ROW($I$46))/(MESCLUN_CAP+1)),CARROT_CAP+1)</x:f>
        <x:v>15</x:v>
      </x:c>
      <x:c r="K1843" s="266" t="n">
        <x:f>MOD(ROW()-ROW($I$46),MESCLUN_CAP+1)</x:f>
        <x:v>30</x:v>
      </x:c>
      <x:c r="L1843" s="266" t="n">
        <x:f>SUM(I1843:K1843)</x:f>
        <x:v>47</x:v>
      </x:c>
      <x:c r="M1843" s="267" t="n">
        <x:f>I1843*TOMATO_HOURS*WEEKS*(1+TOMATO_DIM)^I1843+J1843*CARROT_HOURS*WEEKS*(1+CARROT_DIM)^J1843+K1843*MESCLUN_HOURS*WEEKS*(1+MESCLUN_DIM)^K1843</x:f>
        <x:v>2829.212210933796</x:v>
      </x:c>
      <x:c r="N1843" s="267" t="n">
        <x:f>MAX(M1843-FARMER_HOURS,0)/TEMP_HOURS_PER_WORKER</x:f>
        <x:v>1.4647307020373583</x:v>
      </x:c>
      <x:c r="O1843" s="268" t="n">
        <x:f>I1843*TOMATO_PRICE+J1843*CARROT_PRICE+K1843*MESCLUN_PRICE</x:f>
        <x:v>130010</x:v>
      </x:c>
      <x:c r="P1843" s="268" t="n">
        <x:f>I1843*TOMATO_FERTILIZER+J1843*CARROT_FERTILIZER+K1843*MESCLUN_FERTILIZER</x:f>
        <x:v>34760</x:v>
      </x:c>
      <x:c r="Q1843" s="268" t="n">
        <x:f>MIN(M1843,FARMER_HOURS)*FARMER_RATE+MAX(M1843-FARMER_HOURS,0)*TEMP_RATE</x:f>
        <x:v>61618.26755093396</x:v>
      </x:c>
      <x:c r="R1843" s="268" t="n">
        <x:f>O1843-P1843-Q1843-FIXED_COST</x:f>
        <x:v>13631.73244906604</x:v>
      </x:c>
      <x:c r="S1843" s="139" t="str">
        <x:f>IF(AND(L1843&lt;=TOTAL_BED_CAP,N1843&lt;=TEMP_WORKER_CAP),"YES","NO")</x:f>
        <x:v>YES</x:v>
      </x:c>
      <x:c r="T1843" s="139" t="n">
        <x:f>IF(S1843="YES",R1843,-1E+99)</x:f>
        <x:v>13631.73244906604</x:v>
      </x:c>
    </x:row>
    <x:row r="1844">
      <x:c r="A1844" s="139"/>
      <x:c r="B1844" s="139"/>
      <x:c r="C1844" s="139"/>
      <x:c r="D1844" s="139"/>
      <x:c r="E1844" s="139"/>
      <x:c r="F1844" s="139"/>
      <x:c r="G1844" s="139"/>
      <x:c r="H1844" s="139"/>
      <x:c r="I1844" s="266" t="n">
        <x:f>INT((ROW()-ROW($I$46))/((CARROT_CAP+1)*(MESCLUN_CAP+1)))</x:f>
        <x:v>2</x:v>
      </x:c>
      <x:c r="J1844" s="266" t="n">
        <x:f>MOD(INT((ROW()-ROW($I$46))/(MESCLUN_CAP+1)),CARROT_CAP+1)</x:f>
        <x:v>16</x:v>
      </x:c>
      <x:c r="K1844" s="266" t="n">
        <x:f>MOD(ROW()-ROW($I$46),MESCLUN_CAP+1)</x:f>
        <x:v>0</x:v>
      </x:c>
      <x:c r="L1844" s="266" t="n">
        <x:f>SUM(I1844:K1844)</x:f>
        <x:v>18</x:v>
      </x:c>
      <x:c r="M1844" s="267" t="n">
        <x:f>I1844*TOMATO_HOURS*WEEKS*(1+TOMATO_DIM)^I1844+J1844*CARROT_HOURS*WEEKS*(1+CARROT_DIM)^J1844+K1844*MESCLUN_HOURS*WEEKS*(1+MESCLUN_DIM)^K1844</x:f>
        <x:v>930.3626979170699</x:v>
      </x:c>
      <x:c r="N1844" s="267" t="n">
        <x:f>MAX(M1844-FARMER_HOURS,0)/TEMP_HOURS_PER_WORKER</x:f>
        <x:v>0.1460852068868541</x:v>
      </x:c>
      <x:c r="O1844" s="268" t="n">
        <x:f>I1844*TOMATO_PRICE+J1844*CARROT_PRICE+K1844*MESCLUN_PRICE</x:f>
        <x:v>51104</x:v>
      </x:c>
      <x:c r="P1844" s="268" t="n">
        <x:f>I1844*TOMATO_FERTILIZER+J1844*CARROT_FERTILIZER+K1844*MESCLUN_FERTILIZER</x:f>
        <x:v>8800</x:v>
      </x:c>
      <x:c r="Q1844" s="268" t="n">
        <x:f>MIN(M1844,FARMER_HOURS)*FARMER_RATE+MAX(M1844-FARMER_HOURS,0)*TEMP_RATE</x:f>
        <x:v>28652.130172171353</x:v>
      </x:c>
      <x:c r="R1844" s="268" t="n">
        <x:f>O1844-P1844-Q1844-FIXED_COST</x:f>
        <x:v>-6348.1301721713535</x:v>
      </x:c>
      <x:c r="S1844" s="139" t="str">
        <x:f>IF(AND(L1844&lt;=TOTAL_BED_CAP,N1844&lt;=TEMP_WORKER_CAP),"YES","NO")</x:f>
        <x:v>YES</x:v>
      </x:c>
      <x:c r="T1844" s="139" t="n">
        <x:f>IF(S1844="YES",R1844,-1E+99)</x:f>
        <x:v>-6348.1301721713535</x:v>
      </x:c>
    </x:row>
    <x:row r="1845">
      <x:c r="A1845" s="139"/>
      <x:c r="B1845" s="139"/>
      <x:c r="C1845" s="139"/>
      <x:c r="D1845" s="139"/>
      <x:c r="E1845" s="139"/>
      <x:c r="F1845" s="139"/>
      <x:c r="G1845" s="139"/>
      <x:c r="H1845" s="139"/>
      <x:c r="I1845" s="266" t="n">
        <x:f>INT((ROW()-ROW($I$46))/((CARROT_CAP+1)*(MESCLUN_CAP+1)))</x:f>
        <x:v>2</x:v>
      </x:c>
      <x:c r="J1845" s="266" t="n">
        <x:f>MOD(INT((ROW()-ROW($I$46))/(MESCLUN_CAP+1)),CARROT_CAP+1)</x:f>
        <x:v>16</x:v>
      </x:c>
      <x:c r="K1845" s="266" t="n">
        <x:f>MOD(ROW()-ROW($I$46),MESCLUN_CAP+1)</x:f>
        <x:v>1</x:v>
      </x:c>
      <x:c r="L1845" s="266" t="n">
        <x:f>SUM(I1845:K1845)</x:f>
        <x:v>19</x:v>
      </x:c>
      <x:c r="M1845" s="267" t="n">
        <x:f>I1845*TOMATO_HOURS*WEEKS*(1+TOMATO_DIM)^I1845+J1845*CARROT_HOURS*WEEKS*(1+CARROT_DIM)^J1845+K1845*MESCLUN_HOURS*WEEKS*(1+MESCLUN_DIM)^K1845</x:f>
        <x:v>975.9251979170699</x:v>
      </x:c>
      <x:c r="N1845" s="267" t="n">
        <x:f>MAX(M1845-FARMER_HOURS,0)/TEMP_HOURS_PER_WORKER</x:f>
        <x:v>0.1777258318868541</x:v>
      </x:c>
      <x:c r="O1845" s="268" t="n">
        <x:f>I1845*TOMATO_PRICE+J1845*CARROT_PRICE+K1845*MESCLUN_PRICE</x:f>
        <x:v>53804</x:v>
      </x:c>
      <x:c r="P1845" s="268" t="n">
        <x:f>I1845*TOMATO_FERTILIZER+J1845*CARROT_FERTILIZER+K1845*MESCLUN_FERTILIZER</x:f>
        <x:v>9680</x:v>
      </x:c>
      <x:c r="Q1845" s="268" t="n">
        <x:f>MIN(M1845,FARMER_HOURS)*FARMER_RATE+MAX(M1845-FARMER_HOURS,0)*TEMP_RATE</x:f>
        <x:v>29443.145797171353</x:v>
      </x:c>
      <x:c r="R1845" s="268" t="n">
        <x:f>O1845-P1845-Q1845-FIXED_COST</x:f>
        <x:v>-5319.1457971713535</x:v>
      </x:c>
      <x:c r="S1845" s="139" t="str">
        <x:f>IF(AND(L1845&lt;=TOTAL_BED_CAP,N1845&lt;=TEMP_WORKER_CAP),"YES","NO")</x:f>
        <x:v>YES</x:v>
      </x:c>
      <x:c r="T1845" s="139" t="n">
        <x:f>IF(S1845="YES",R1845,-1E+99)</x:f>
        <x:v>-5319.1457971713535</x:v>
      </x:c>
    </x:row>
    <x:row r="1846">
      <x:c r="A1846" s="139"/>
      <x:c r="B1846" s="139"/>
      <x:c r="C1846" s="139"/>
      <x:c r="D1846" s="139"/>
      <x:c r="E1846" s="139"/>
      <x:c r="F1846" s="139"/>
      <x:c r="G1846" s="139"/>
      <x:c r="H1846" s="139"/>
      <x:c r="I1846" s="266" t="n">
        <x:f>INT((ROW()-ROW($I$46))/((CARROT_CAP+1)*(MESCLUN_CAP+1)))</x:f>
        <x:v>2</x:v>
      </x:c>
      <x:c r="J1846" s="266" t="n">
        <x:f>MOD(INT((ROW()-ROW($I$46))/(MESCLUN_CAP+1)),CARROT_CAP+1)</x:f>
        <x:v>16</x:v>
      </x:c>
      <x:c r="K1846" s="266" t="n">
        <x:f>MOD(ROW()-ROW($I$46),MESCLUN_CAP+1)</x:f>
        <x:v>2</x:v>
      </x:c>
      <x:c r="L1846" s="266" t="n">
        <x:f>SUM(I1846:K1846)</x:f>
        <x:v>20</x:v>
      </x:c>
      <x:c r="M1846" s="267" t="n">
        <x:f>I1846*TOMATO_HOURS*WEEKS*(1+TOMATO_DIM)^I1846+J1846*CARROT_HOURS*WEEKS*(1+CARROT_DIM)^J1846+K1846*MESCLUN_HOURS*WEEKS*(1+MESCLUN_DIM)^K1846</x:f>
        <x:v>1022.6267604170699</x:v>
      </x:c>
      <x:c r="N1846" s="267" t="n">
        <x:f>MAX(M1846-FARMER_HOURS,0)/TEMP_HOURS_PER_WORKER</x:f>
        <x:v>0.21015747251185413</x:v>
      </x:c>
      <x:c r="O1846" s="268" t="n">
        <x:f>I1846*TOMATO_PRICE+J1846*CARROT_PRICE+K1846*MESCLUN_PRICE</x:f>
        <x:v>56504</x:v>
      </x:c>
      <x:c r="P1846" s="268" t="n">
        <x:f>I1846*TOMATO_FERTILIZER+J1846*CARROT_FERTILIZER+K1846*MESCLUN_FERTILIZER</x:f>
        <x:v>10560</x:v>
      </x:c>
      <x:c r="Q1846" s="268" t="n">
        <x:f>MIN(M1846,FARMER_HOURS)*FARMER_RATE+MAX(M1846-FARMER_HOURS,0)*TEMP_RATE</x:f>
        <x:v>30253.936812796353</x:v>
      </x:c>
      <x:c r="R1846" s="268" t="n">
        <x:f>O1846-P1846-Q1846-FIXED_COST</x:f>
        <x:v>-4309.9368127963535</x:v>
      </x:c>
      <x:c r="S1846" s="139" t="str">
        <x:f>IF(AND(L1846&lt;=TOTAL_BED_CAP,N1846&lt;=TEMP_WORKER_CAP),"YES","NO")</x:f>
        <x:v>YES</x:v>
      </x:c>
      <x:c r="T1846" s="139" t="n">
        <x:f>IF(S1846="YES",R1846,-1E+99)</x:f>
        <x:v>-4309.9368127963535</x:v>
      </x:c>
    </x:row>
    <x:row r="1847">
      <x:c r="A1847" s="139"/>
      <x:c r="B1847" s="139"/>
      <x:c r="C1847" s="139"/>
      <x:c r="D1847" s="139"/>
      <x:c r="E1847" s="139"/>
      <x:c r="F1847" s="139"/>
      <x:c r="G1847" s="139"/>
      <x:c r="H1847" s="139"/>
      <x:c r="I1847" s="266" t="n">
        <x:f>INT((ROW()-ROW($I$46))/((CARROT_CAP+1)*(MESCLUN_CAP+1)))</x:f>
        <x:v>2</x:v>
      </x:c>
      <x:c r="J1847" s="266" t="n">
        <x:f>MOD(INT((ROW()-ROW($I$46))/(MESCLUN_CAP+1)),CARROT_CAP+1)</x:f>
        <x:v>16</x:v>
      </x:c>
      <x:c r="K1847" s="266" t="n">
        <x:f>MOD(ROW()-ROW($I$46),MESCLUN_CAP+1)</x:f>
        <x:v>3</x:v>
      </x:c>
      <x:c r="L1847" s="266" t="n">
        <x:f>SUM(I1847:K1847)</x:f>
        <x:v>21</x:v>
      </x:c>
      <x:c r="M1847" s="267" t="n">
        <x:f>I1847*TOMATO_HOURS*WEEKS*(1+TOMATO_DIM)^I1847+J1847*CARROT_HOURS*WEEKS*(1+CARROT_DIM)^J1847+K1847*MESCLUN_HOURS*WEEKS*(1+MESCLUN_DIM)^K1847</x:f>
        <x:v>1070.488742838945</x:v>
      </x:c>
      <x:c r="N1847" s="267" t="n">
        <x:f>MAX(M1847-FARMER_HOURS,0)/TEMP_HOURS_PER_WORKER</x:f>
        <x:v>0.2433949603048229</x:v>
      </x:c>
      <x:c r="O1847" s="268" t="n">
        <x:f>I1847*TOMATO_PRICE+J1847*CARROT_PRICE+K1847*MESCLUN_PRICE</x:f>
        <x:v>59204</x:v>
      </x:c>
      <x:c r="P1847" s="268" t="n">
        <x:f>I1847*TOMATO_FERTILIZER+J1847*CARROT_FERTILIZER+K1847*MESCLUN_FERTILIZER</x:f>
        <x:v>11440</x:v>
      </x:c>
      <x:c r="Q1847" s="268" t="n">
        <x:f>MIN(M1847,FARMER_HOURS)*FARMER_RATE+MAX(M1847-FARMER_HOURS,0)*TEMP_RATE</x:f>
        <x:v>31084.874007620572</x:v>
      </x:c>
      <x:c r="R1847" s="268" t="n">
        <x:f>O1847-P1847-Q1847-FIXED_COST</x:f>
        <x:v>-3320.8740076205722</x:v>
      </x:c>
      <x:c r="S1847" s="139" t="str">
        <x:f>IF(AND(L1847&lt;=TOTAL_BED_CAP,N1847&lt;=TEMP_WORKER_CAP),"YES","NO")</x:f>
        <x:v>YES</x:v>
      </x:c>
      <x:c r="T1847" s="139" t="n">
        <x:f>IF(S1847="YES",R1847,-1E+99)</x:f>
        <x:v>-3320.8740076205722</x:v>
      </x:c>
    </x:row>
    <x:row r="1848">
      <x:c r="A1848" s="139"/>
      <x:c r="B1848" s="139"/>
      <x:c r="C1848" s="139"/>
      <x:c r="D1848" s="139"/>
      <x:c r="E1848" s="139"/>
      <x:c r="F1848" s="139"/>
      <x:c r="G1848" s="139"/>
      <x:c r="H1848" s="139"/>
      <x:c r="I1848" s="266" t="n">
        <x:f>INT((ROW()-ROW($I$46))/((CARROT_CAP+1)*(MESCLUN_CAP+1)))</x:f>
        <x:v>2</x:v>
      </x:c>
      <x:c r="J1848" s="266" t="n">
        <x:f>MOD(INT((ROW()-ROW($I$46))/(MESCLUN_CAP+1)),CARROT_CAP+1)</x:f>
        <x:v>16</x:v>
      </x:c>
      <x:c r="K1848" s="266" t="n">
        <x:f>MOD(ROW()-ROW($I$46),MESCLUN_CAP+1)</x:f>
        <x:v>4</x:v>
      </x:c>
      <x:c r="L1848" s="266" t="n">
        <x:f>SUM(I1848:K1848)</x:f>
        <x:v>22</x:v>
      </x:c>
      <x:c r="M1848" s="267" t="n">
        <x:f>I1848*TOMATO_HOURS*WEEKS*(1+TOMATO_DIM)^I1848+J1848*CARROT_HOURS*WEEKS*(1+CARROT_DIM)^J1848+K1848*MESCLUN_HOURS*WEEKS*(1+MESCLUN_DIM)^K1848</x:f>
        <x:v>1119.5328585616012</x:v>
      </x:c>
      <x:c r="N1848" s="267" t="n">
        <x:f>MAX(M1848-FARMER_HOURS,0)/TEMP_HOURS_PER_WORKER</x:f>
        <x:v>0.2774533740011119</x:v>
      </x:c>
      <x:c r="O1848" s="268" t="n">
        <x:f>I1848*TOMATO_PRICE+J1848*CARROT_PRICE+K1848*MESCLUN_PRICE</x:f>
        <x:v>61904</x:v>
      </x:c>
      <x:c r="P1848" s="268" t="n">
        <x:f>I1848*TOMATO_FERTILIZER+J1848*CARROT_FERTILIZER+K1848*MESCLUN_FERTILIZER</x:f>
        <x:v>12320</x:v>
      </x:c>
      <x:c r="Q1848" s="268" t="n">
        <x:f>MIN(M1848,FARMER_HOURS)*FARMER_RATE+MAX(M1848-FARMER_HOURS,0)*TEMP_RATE</x:f>
        <x:v>31936.3343500278</x:v>
      </x:c>
      <x:c r="R1848" s="268" t="n">
        <x:f>O1848-P1848-Q1848-FIXED_COST</x:f>
        <x:v>-2352.334350027799</x:v>
      </x:c>
      <x:c r="S1848" s="139" t="str">
        <x:f>IF(AND(L1848&lt;=TOTAL_BED_CAP,N1848&lt;=TEMP_WORKER_CAP),"YES","NO")</x:f>
        <x:v>YES</x:v>
      </x:c>
      <x:c r="T1848" s="139" t="n">
        <x:f>IF(S1848="YES",R1848,-1E+99)</x:f>
        <x:v>-2352.334350027799</x:v>
      </x:c>
    </x:row>
    <x:row r="1849">
      <x:c r="A1849" s="139"/>
      <x:c r="B1849" s="139"/>
      <x:c r="C1849" s="139"/>
      <x:c r="D1849" s="139"/>
      <x:c r="E1849" s="139"/>
      <x:c r="F1849" s="139"/>
      <x:c r="G1849" s="139"/>
      <x:c r="H1849" s="139"/>
      <x:c r="I1849" s="266" t="n">
        <x:f>INT((ROW()-ROW($I$46))/((CARROT_CAP+1)*(MESCLUN_CAP+1)))</x:f>
        <x:v>2</x:v>
      </x:c>
      <x:c r="J1849" s="266" t="n">
        <x:f>MOD(INT((ROW()-ROW($I$46))/(MESCLUN_CAP+1)),CARROT_CAP+1)</x:f>
        <x:v>16</x:v>
      </x:c>
      <x:c r="K1849" s="266" t="n">
        <x:f>MOD(ROW()-ROW($I$46),MESCLUN_CAP+1)</x:f>
        <x:v>5</x:v>
      </x:c>
      <x:c r="L1849" s="266" t="n">
        <x:f>SUM(I1849:K1849)</x:f>
        <x:v>23</x:v>
      </x:c>
      <x:c r="M1849" s="267" t="n">
        <x:f>I1849*TOMATO_HOURS*WEEKS*(1+TOMATO_DIM)^I1849+J1849*CARROT_HOURS*WEEKS*(1+CARROT_DIM)^J1849+K1849*MESCLUN_HOURS*WEEKS*(1+MESCLUN_DIM)^K1849</x:f>
        <x:v>1169.7811824828048</x:v>
      </x:c>
      <x:c r="N1849" s="267" t="n">
        <x:f>MAX(M1849-FARMER_HOURS,0)/TEMP_HOURS_PER_WORKER</x:f>
        <x:v>0.31234804339083666</x:v>
      </x:c>
      <x:c r="O1849" s="268" t="n">
        <x:f>I1849*TOMATO_PRICE+J1849*CARROT_PRICE+K1849*MESCLUN_PRICE</x:f>
        <x:v>64604</x:v>
      </x:c>
      <x:c r="P1849" s="268" t="n">
        <x:f>I1849*TOMATO_FERTILIZER+J1849*CARROT_FERTILIZER+K1849*MESCLUN_FERTILIZER</x:f>
        <x:v>13200</x:v>
      </x:c>
      <x:c r="Q1849" s="268" t="n">
        <x:f>MIN(M1849,FARMER_HOURS)*FARMER_RATE+MAX(M1849-FARMER_HOURS,0)*TEMP_RATE</x:f>
        <x:v>32808.70108477092</x:v>
      </x:c>
      <x:c r="R1849" s="268" t="n">
        <x:f>O1849-P1849-Q1849-FIXED_COST</x:f>
        <x:v>-1404.701084770917</x:v>
      </x:c>
      <x:c r="S1849" s="139" t="str">
        <x:f>IF(AND(L1849&lt;=TOTAL_BED_CAP,N1849&lt;=TEMP_WORKER_CAP),"YES","NO")</x:f>
        <x:v>YES</x:v>
      </x:c>
      <x:c r="T1849" s="139" t="n">
        <x:f>IF(S1849="YES",R1849,-1E+99)</x:f>
        <x:v>-1404.701084770917</x:v>
      </x:c>
    </x:row>
    <x:row r="1850">
      <x:c r="A1850" s="139"/>
      <x:c r="B1850" s="139"/>
      <x:c r="C1850" s="139"/>
      <x:c r="D1850" s="139"/>
      <x:c r="E1850" s="139"/>
      <x:c r="F1850" s="139"/>
      <x:c r="G1850" s="139"/>
      <x:c r="H1850" s="139"/>
      <x:c r="I1850" s="266" t="n">
        <x:f>INT((ROW()-ROW($I$46))/((CARROT_CAP+1)*(MESCLUN_CAP+1)))</x:f>
        <x:v>2</x:v>
      </x:c>
      <x:c r="J1850" s="266" t="n">
        <x:f>MOD(INT((ROW()-ROW($I$46))/(MESCLUN_CAP+1)),CARROT_CAP+1)</x:f>
        <x:v>16</x:v>
      </x:c>
      <x:c r="K1850" s="266" t="n">
        <x:f>MOD(ROW()-ROW($I$46),MESCLUN_CAP+1)</x:f>
        <x:v>6</x:v>
      </x:c>
      <x:c r="L1850" s="266" t="n">
        <x:f>SUM(I1850:K1850)</x:f>
        <x:v>24</x:v>
      </x:c>
      <x:c r="M1850" s="267" t="n">
        <x:f>I1850*TOMATO_HOURS*WEEKS*(1+TOMATO_DIM)^I1850+J1850*CARROT_HOURS*WEEKS*(1+CARROT_DIM)^J1850+K1850*MESCLUN_HOURS*WEEKS*(1+MESCLUN_DIM)^K1850</x:f>
        <x:v>1221.2561566644376</x:v>
      </x:c>
      <x:c r="N1850" s="267" t="n">
        <x:f>MAX(M1850-FARMER_HOURS,0)/TEMP_HOURS_PER_WORKER</x:f>
        <x:v>0.3480945532391928</x:v>
      </x:c>
      <x:c r="O1850" s="268" t="n">
        <x:f>I1850*TOMATO_PRICE+J1850*CARROT_PRICE+K1850*MESCLUN_PRICE</x:f>
        <x:v>67304</x:v>
      </x:c>
      <x:c r="P1850" s="268" t="n">
        <x:f>I1850*TOMATO_FERTILIZER+J1850*CARROT_FERTILIZER+K1850*MESCLUN_FERTILIZER</x:f>
        <x:v>14080</x:v>
      </x:c>
      <x:c r="Q1850" s="268" t="n">
        <x:f>MIN(M1850,FARMER_HOURS)*FARMER_RATE+MAX(M1850-FARMER_HOURS,0)*TEMP_RATE</x:f>
        <x:v>33702.36383097982</x:v>
      </x:c>
      <x:c r="R1850" s="268" t="n">
        <x:f>O1850-P1850-Q1850-FIXED_COST</x:f>
        <x:v>-478.3638309798189</x:v>
      </x:c>
      <x:c r="S1850" s="139" t="str">
        <x:f>IF(AND(L1850&lt;=TOTAL_BED_CAP,N1850&lt;=TEMP_WORKER_CAP),"YES","NO")</x:f>
        <x:v>YES</x:v>
      </x:c>
      <x:c r="T1850" s="139" t="n">
        <x:f>IF(S1850="YES",R1850,-1E+99)</x:f>
        <x:v>-478.3638309798189</x:v>
      </x:c>
    </x:row>
    <x:row r="1851">
      <x:c r="A1851" s="139"/>
      <x:c r="B1851" s="139"/>
      <x:c r="C1851" s="139"/>
      <x:c r="D1851" s="139"/>
      <x:c r="E1851" s="139"/>
      <x:c r="F1851" s="139"/>
      <x:c r="G1851" s="139"/>
      <x:c r="H1851" s="139"/>
      <x:c r="I1851" s="266" t="n">
        <x:f>INT((ROW()-ROW($I$46))/((CARROT_CAP+1)*(MESCLUN_CAP+1)))</x:f>
        <x:v>2</x:v>
      </x:c>
      <x:c r="J1851" s="266" t="n">
        <x:f>MOD(INT((ROW()-ROW($I$46))/(MESCLUN_CAP+1)),CARROT_CAP+1)</x:f>
        <x:v>16</x:v>
      </x:c>
      <x:c r="K1851" s="266" t="n">
        <x:f>MOD(ROW()-ROW($I$46),MESCLUN_CAP+1)</x:f>
        <x:v>7</x:v>
      </x:c>
      <x:c r="L1851" s="266" t="n">
        <x:f>SUM(I1851:K1851)</x:f>
        <x:v>25</x:v>
      </x:c>
      <x:c r="M1851" s="267" t="n">
        <x:f>I1851*TOMATO_HOURS*WEEKS*(1+TOMATO_DIM)^I1851+J1851*CARROT_HOURS*WEEKS*(1+CARROT_DIM)^J1851+K1851*MESCLUN_HOURS*WEEKS*(1+MESCLUN_DIM)^K1851</x:f>
        <x:v>1273.980596062398</x:v>
      </x:c>
      <x:c r="N1851" s="267" t="n">
        <x:f>MAX(M1851-FARMER_HOURS,0)/TEMP_HOURS_PER_WORKER</x:f>
        <x:v>0.3847087472655542</x:v>
      </x:c>
      <x:c r="O1851" s="268" t="n">
        <x:f>I1851*TOMATO_PRICE+J1851*CARROT_PRICE+K1851*MESCLUN_PRICE</x:f>
        <x:v>70004</x:v>
      </x:c>
      <x:c r="P1851" s="268" t="n">
        <x:f>I1851*TOMATO_FERTILIZER+J1851*CARROT_FERTILIZER+K1851*MESCLUN_FERTILIZER</x:f>
        <x:v>14960</x:v>
      </x:c>
      <x:c r="Q1851" s="268" t="n">
        <x:f>MIN(M1851,FARMER_HOURS)*FARMER_RATE+MAX(M1851-FARMER_HOURS,0)*TEMP_RATE</x:f>
        <x:v>34617.71868163886</x:v>
      </x:c>
      <x:c r="R1851" s="268" t="n">
        <x:f>O1851-P1851-Q1851-FIXED_COST</x:f>
        <x:v>426.28131836114335</x:v>
      </x:c>
      <x:c r="S1851" s="139" t="str">
        <x:f>IF(AND(L1851&lt;=TOTAL_BED_CAP,N1851&lt;=TEMP_WORKER_CAP),"YES","NO")</x:f>
        <x:v>YES</x:v>
      </x:c>
      <x:c r="T1851" s="139" t="n">
        <x:f>IF(S1851="YES",R1851,-1E+99)</x:f>
        <x:v>426.28131836114335</x:v>
      </x:c>
    </x:row>
    <x:row r="1852">
      <x:c r="A1852" s="139"/>
      <x:c r="B1852" s="139"/>
      <x:c r="C1852" s="139"/>
      <x:c r="D1852" s="139"/>
      <x:c r="E1852" s="139"/>
      <x:c r="F1852" s="139"/>
      <x:c r="G1852" s="139"/>
      <x:c r="H1852" s="139"/>
      <x:c r="I1852" s="266" t="n">
        <x:f>INT((ROW()-ROW($I$46))/((CARROT_CAP+1)*(MESCLUN_CAP+1)))</x:f>
        <x:v>2</x:v>
      </x:c>
      <x:c r="J1852" s="266" t="n">
        <x:f>MOD(INT((ROW()-ROW($I$46))/(MESCLUN_CAP+1)),CARROT_CAP+1)</x:f>
        <x:v>16</x:v>
      </x:c>
      <x:c r="K1852" s="266" t="n">
        <x:f>MOD(ROW()-ROW($I$46),MESCLUN_CAP+1)</x:f>
        <x:v>8</x:v>
      </x:c>
      <x:c r="L1852" s="266" t="n">
        <x:f>SUM(I1852:K1852)</x:f>
        <x:v>26</x:v>
      </x:c>
      <x:c r="M1852" s="267" t="n">
        <x:f>I1852*TOMATO_HOURS*WEEKS*(1+TOMATO_DIM)^I1852+J1852*CARROT_HOURS*WEEKS*(1+CARROT_DIM)^J1852+K1852*MESCLUN_HOURS*WEEKS*(1+MESCLUN_DIM)^K1852</x:f>
        <x:v>1327.9776943423783</x:v>
      </x:c>
      <x:c r="N1852" s="267" t="n">
        <x:f>MAX(M1852-FARMER_HOURS,0)/TEMP_HOURS_PER_WORKER</x:f>
        <x:v>0.42220673218220717</x:v>
      </x:c>
      <x:c r="O1852" s="268" t="n">
        <x:f>I1852*TOMATO_PRICE+J1852*CARROT_PRICE+K1852*MESCLUN_PRICE</x:f>
        <x:v>72704</x:v>
      </x:c>
      <x:c r="P1852" s="268" t="n">
        <x:f>I1852*TOMATO_FERTILIZER+J1852*CARROT_FERTILIZER+K1852*MESCLUN_FERTILIZER</x:f>
        <x:v>15840</x:v>
      </x:c>
      <x:c r="Q1852" s="268" t="n">
        <x:f>MIN(M1852,FARMER_HOURS)*FARMER_RATE+MAX(M1852-FARMER_HOURS,0)*TEMP_RATE</x:f>
        <x:v>35555.168304555176</x:v>
      </x:c>
      <x:c r="R1852" s="268" t="n">
        <x:f>O1852-P1852-Q1852-FIXED_COST</x:f>
        <x:v>1308.8316954448237</x:v>
      </x:c>
      <x:c r="S1852" s="139" t="str">
        <x:f>IF(AND(L1852&lt;=TOTAL_BED_CAP,N1852&lt;=TEMP_WORKER_CAP),"YES","NO")</x:f>
        <x:v>YES</x:v>
      </x:c>
      <x:c r="T1852" s="139" t="n">
        <x:f>IF(S1852="YES",R1852,-1E+99)</x:f>
        <x:v>1308.8316954448237</x:v>
      </x:c>
    </x:row>
    <x:row r="1853">
      <x:c r="A1853" s="139"/>
      <x:c r="B1853" s="139"/>
      <x:c r="C1853" s="139"/>
      <x:c r="D1853" s="139"/>
      <x:c r="E1853" s="139"/>
      <x:c r="F1853" s="139"/>
      <x:c r="G1853" s="139"/>
      <x:c r="H1853" s="139"/>
      <x:c r="I1853" s="266" t="n">
        <x:f>INT((ROW()-ROW($I$46))/((CARROT_CAP+1)*(MESCLUN_CAP+1)))</x:f>
        <x:v>2</x:v>
      </x:c>
      <x:c r="J1853" s="266" t="n">
        <x:f>MOD(INT((ROW()-ROW($I$46))/(MESCLUN_CAP+1)),CARROT_CAP+1)</x:f>
        <x:v>16</x:v>
      </x:c>
      <x:c r="K1853" s="266" t="n">
        <x:f>MOD(ROW()-ROW($I$46),MESCLUN_CAP+1)</x:f>
        <x:v>9</x:v>
      </x:c>
      <x:c r="L1853" s="266" t="n">
        <x:f>SUM(I1853:K1853)</x:f>
        <x:v>27</x:v>
      </x:c>
      <x:c r="M1853" s="267" t="n">
        <x:f>I1853*TOMATO_HOURS*WEEKS*(1+TOMATO_DIM)^I1853+J1853*CARROT_HOURS*WEEKS*(1+CARROT_DIM)^J1853+K1853*MESCLUN_HOURS*WEEKS*(1+MESCLUN_DIM)^K1853</x:f>
        <x:v>1383.2710297827725</x:v>
      </x:c>
      <x:c r="N1853" s="267" t="n">
        <x:f>MAX(M1853-FARMER_HOURS,0)/TEMP_HOURS_PER_WORKER</x:f>
        <x:v>0.46060488179359205</x:v>
      </x:c>
      <x:c r="O1853" s="268" t="n">
        <x:f>I1853*TOMATO_PRICE+J1853*CARROT_PRICE+K1853*MESCLUN_PRICE</x:f>
        <x:v>75404</x:v>
      </x:c>
      <x:c r="P1853" s="268" t="n">
        <x:f>I1853*TOMATO_FERTILIZER+J1853*CARROT_FERTILIZER+K1853*MESCLUN_FERTILIZER</x:f>
        <x:v>16720</x:v>
      </x:c>
      <x:c r="Q1853" s="268" t="n">
        <x:f>MIN(M1853,FARMER_HOURS)*FARMER_RATE+MAX(M1853-FARMER_HOURS,0)*TEMP_RATE</x:f>
        <x:v>36515.1220448398</x:v>
      </x:c>
      <x:c r="R1853" s="268" t="n">
        <x:f>O1853-P1853-Q1853-FIXED_COST</x:f>
        <x:v>2168.8779551601983</x:v>
      </x:c>
      <x:c r="S1853" s="139" t="str">
        <x:f>IF(AND(L1853&lt;=TOTAL_BED_CAP,N1853&lt;=TEMP_WORKER_CAP),"YES","NO")</x:f>
        <x:v>YES</x:v>
      </x:c>
      <x:c r="T1853" s="139" t="n">
        <x:f>IF(S1853="YES",R1853,-1E+99)</x:f>
        <x:v>2168.8779551601983</x:v>
      </x:c>
    </x:row>
    <x:row r="1854">
      <x:c r="A1854" s="139"/>
      <x:c r="B1854" s="139"/>
      <x:c r="C1854" s="139"/>
      <x:c r="D1854" s="139"/>
      <x:c r="E1854" s="139"/>
      <x:c r="F1854" s="139"/>
      <x:c r="G1854" s="139"/>
      <x:c r="H1854" s="139"/>
      <x:c r="I1854" s="266" t="n">
        <x:f>INT((ROW()-ROW($I$46))/((CARROT_CAP+1)*(MESCLUN_CAP+1)))</x:f>
        <x:v>2</x:v>
      </x:c>
      <x:c r="J1854" s="266" t="n">
        <x:f>MOD(INT((ROW()-ROW($I$46))/(MESCLUN_CAP+1)),CARROT_CAP+1)</x:f>
        <x:v>16</x:v>
      </x:c>
      <x:c r="K1854" s="266" t="n">
        <x:f>MOD(ROW()-ROW($I$46),MESCLUN_CAP+1)</x:f>
        <x:v>10</x:v>
      </x:c>
      <x:c r="L1854" s="266" t="n">
        <x:f>SUM(I1854:K1854)</x:f>
        <x:v>28</x:v>
      </x:c>
      <x:c r="M1854" s="267" t="n">
        <x:f>I1854*TOMATO_HOURS*WEEKS*(1+TOMATO_DIM)^I1854+J1854*CARROT_HOURS*WEEKS*(1+CARROT_DIM)^J1854+K1854*MESCLUN_HOURS*WEEKS*(1+MESCLUN_DIM)^K1854</x:f>
        <x:v>1439.8845712659854</x:v>
      </x:c>
      <x:c r="N1854" s="267" t="n">
        <x:f>MAX(M1854-FARMER_HOURS,0)/TEMP_HOURS_PER_WORKER</x:f>
        <x:v>0.49991984115693433</x:v>
      </x:c>
      <x:c r="O1854" s="268" t="n">
        <x:f>I1854*TOMATO_PRICE+J1854*CARROT_PRICE+K1854*MESCLUN_PRICE</x:f>
        <x:v>78104</x:v>
      </x:c>
      <x:c r="P1854" s="268" t="n">
        <x:f>I1854*TOMATO_FERTILIZER+J1854*CARROT_FERTILIZER+K1854*MESCLUN_FERTILIZER</x:f>
        <x:v>17600</x:v>
      </x:c>
      <x:c r="Q1854" s="268" t="n">
        <x:f>MIN(M1854,FARMER_HOURS)*FARMER_RATE+MAX(M1854-FARMER_HOURS,0)*TEMP_RATE</x:f>
        <x:v>37497.99602892336</x:v>
      </x:c>
      <x:c r="R1854" s="268" t="n">
        <x:f>O1854-P1854-Q1854-FIXED_COST</x:f>
        <x:v>3006.003971076643</x:v>
      </x:c>
      <x:c r="S1854" s="139" t="str">
        <x:f>IF(AND(L1854&lt;=TOTAL_BED_CAP,N1854&lt;=TEMP_WORKER_CAP),"YES","NO")</x:f>
        <x:v>YES</x:v>
      </x:c>
      <x:c r="T1854" s="139" t="n">
        <x:f>IF(S1854="YES",R1854,-1E+99)</x:f>
        <x:v>3006.003971076643</x:v>
      </x:c>
    </x:row>
    <x:row r="1855">
      <x:c r="A1855" s="139"/>
      <x:c r="B1855" s="139"/>
      <x:c r="C1855" s="139"/>
      <x:c r="D1855" s="139"/>
      <x:c r="E1855" s="139"/>
      <x:c r="F1855" s="139"/>
      <x:c r="G1855" s="139"/>
      <x:c r="H1855" s="139"/>
      <x:c r="I1855" s="266" t="n">
        <x:f>INT((ROW()-ROW($I$46))/((CARROT_CAP+1)*(MESCLUN_CAP+1)))</x:f>
        <x:v>2</x:v>
      </x:c>
      <x:c r="J1855" s="266" t="n">
        <x:f>MOD(INT((ROW()-ROW($I$46))/(MESCLUN_CAP+1)),CARROT_CAP+1)</x:f>
        <x:v>16</x:v>
      </x:c>
      <x:c r="K1855" s="266" t="n">
        <x:f>MOD(ROW()-ROW($I$46),MESCLUN_CAP+1)</x:f>
        <x:v>11</x:v>
      </x:c>
      <x:c r="L1855" s="266" t="n">
        <x:f>SUM(I1855:K1855)</x:f>
        <x:v>29</x:v>
      </x:c>
      <x:c r="M1855" s="267" t="n">
        <x:f>I1855*TOMATO_HOURS*WEEKS*(1+TOMATO_DIM)^I1855+J1855*CARROT_HOURS*WEEKS*(1+CARROT_DIM)^J1855+K1855*MESCLUN_HOURS*WEEKS*(1+MESCLUN_DIM)^K1855</x:f>
        <x:v>1497.8426843594245</x:v>
      </x:c>
      <x:c r="N1855" s="267" t="n">
        <x:f>MAX(M1855-FARMER_HOURS,0)/TEMP_HOURS_PER_WORKER</x:f>
        <x:v>0.5401685308051559</x:v>
      </x:c>
      <x:c r="O1855" s="268" t="n">
        <x:f>I1855*TOMATO_PRICE+J1855*CARROT_PRICE+K1855*MESCLUN_PRICE</x:f>
        <x:v>80804</x:v>
      </x:c>
      <x:c r="P1855" s="268" t="n">
        <x:f>I1855*TOMATO_FERTILIZER+J1855*CARROT_FERTILIZER+K1855*MESCLUN_FERTILIZER</x:f>
        <x:v>18480</x:v>
      </x:c>
      <x:c r="Q1855" s="268" t="n">
        <x:f>MIN(M1855,FARMER_HOURS)*FARMER_RATE+MAX(M1855-FARMER_HOURS,0)*TEMP_RATE</x:f>
        <x:v>38504.213270128894</x:v>
      </x:c>
      <x:c r="R1855" s="268" t="n">
        <x:f>O1855-P1855-Q1855-FIXED_COST</x:f>
        <x:v>3819.786729871106</x:v>
      </x:c>
      <x:c r="S1855" s="139" t="str">
        <x:f>IF(AND(L1855&lt;=TOTAL_BED_CAP,N1855&lt;=TEMP_WORKER_CAP),"YES","NO")</x:f>
        <x:v>YES</x:v>
      </x:c>
      <x:c r="T1855" s="139" t="n">
        <x:f>IF(S1855="YES",R1855,-1E+99)</x:f>
        <x:v>3819.786729871106</x:v>
      </x:c>
    </x:row>
    <x:row r="1856">
      <x:c r="A1856" s="139"/>
      <x:c r="B1856" s="139"/>
      <x:c r="C1856" s="139"/>
      <x:c r="D1856" s="139"/>
      <x:c r="E1856" s="139"/>
      <x:c r="F1856" s="139"/>
      <x:c r="G1856" s="139"/>
      <x:c r="H1856" s="139"/>
      <x:c r="I1856" s="266" t="n">
        <x:f>INT((ROW()-ROW($I$46))/((CARROT_CAP+1)*(MESCLUN_CAP+1)))</x:f>
        <x:v>2</x:v>
      </x:c>
      <x:c r="J1856" s="266" t="n">
        <x:f>MOD(INT((ROW()-ROW($I$46))/(MESCLUN_CAP+1)),CARROT_CAP+1)</x:f>
        <x:v>16</x:v>
      </x:c>
      <x:c r="K1856" s="266" t="n">
        <x:f>MOD(ROW()-ROW($I$46),MESCLUN_CAP+1)</x:f>
        <x:v>12</x:v>
      </x:c>
      <x:c r="L1856" s="266" t="n">
        <x:f>SUM(I1856:K1856)</x:f>
        <x:v>30</x:v>
      </x:c>
      <x:c r="M1856" s="267" t="n">
        <x:f>I1856*TOMATO_HOURS*WEEKS*(1+TOMATO_DIM)^I1856+J1856*CARROT_HOURS*WEEKS*(1+CARROT_DIM)^J1856+K1856*MESCLUN_HOURS*WEEKS*(1+MESCLUN_DIM)^K1856</x:f>
        <x:v>1557.1701374874888</x:v>
      </x:c>
      <x:c r="N1856" s="267" t="n">
        <x:f>MAX(M1856-FARMER_HOURS,0)/TEMP_HOURS_PER_WORKER</x:f>
        <x:v>0.5813681510329783</x:v>
      </x:c>
      <x:c r="O1856" s="268" t="n">
        <x:f>I1856*TOMATO_PRICE+J1856*CARROT_PRICE+K1856*MESCLUN_PRICE</x:f>
        <x:v>83504</x:v>
      </x:c>
      <x:c r="P1856" s="268" t="n">
        <x:f>I1856*TOMATO_FERTILIZER+J1856*CARROT_FERTILIZER+K1856*MESCLUN_FERTILIZER</x:f>
        <x:v>19360</x:v>
      </x:c>
      <x:c r="Q1856" s="268" t="n">
        <x:f>MIN(M1856,FARMER_HOURS)*FARMER_RATE+MAX(M1856-FARMER_HOURS,0)*TEMP_RATE</x:f>
        <x:v>39534.203775824455</x:v>
      </x:c>
      <x:c r="R1856" s="268" t="n">
        <x:f>O1856-P1856-Q1856-FIXED_COST</x:f>
        <x:v>4609.796224175545</x:v>
      </x:c>
      <x:c r="S1856" s="139" t="str">
        <x:f>IF(AND(L1856&lt;=TOTAL_BED_CAP,N1856&lt;=TEMP_WORKER_CAP),"YES","NO")</x:f>
        <x:v>YES</x:v>
      </x:c>
      <x:c r="T1856" s="139" t="n">
        <x:f>IF(S1856="YES",R1856,-1E+99)</x:f>
        <x:v>4609.796224175545</x:v>
      </x:c>
    </x:row>
    <x:row r="1857">
      <x:c r="A1857" s="139"/>
      <x:c r="B1857" s="139"/>
      <x:c r="C1857" s="139"/>
      <x:c r="D1857" s="139"/>
      <x:c r="E1857" s="139"/>
      <x:c r="F1857" s="139"/>
      <x:c r="G1857" s="139"/>
      <x:c r="H1857" s="139"/>
      <x:c r="I1857" s="266" t="n">
        <x:f>INT((ROW()-ROW($I$46))/((CARROT_CAP+1)*(MESCLUN_CAP+1)))</x:f>
        <x:v>2</x:v>
      </x:c>
      <x:c r="J1857" s="266" t="n">
        <x:f>MOD(INT((ROW()-ROW($I$46))/(MESCLUN_CAP+1)),CARROT_CAP+1)</x:f>
        <x:v>16</x:v>
      </x:c>
      <x:c r="K1857" s="266" t="n">
        <x:f>MOD(ROW()-ROW($I$46),MESCLUN_CAP+1)</x:f>
        <x:v>13</x:v>
      </x:c>
      <x:c r="L1857" s="266" t="n">
        <x:f>SUM(I1857:K1857)</x:f>
        <x:v>31</x:v>
      </x:c>
      <x:c r="M1857" s="267" t="n">
        <x:f>I1857*TOMATO_HOURS*WEEKS*(1+TOMATO_DIM)^I1857+J1857*CARROT_HOURS*WEEKS*(1+CARROT_DIM)^J1857+K1857*MESCLUN_HOURS*WEEKS*(1+MESCLUN_DIM)^K1857</x:f>
        <x:v>1617.8921081958733</x:v>
      </x:c>
      <x:c r="N1857" s="267" t="n">
        <x:f>MAX(M1857-FARMER_HOURS,0)/TEMP_HOURS_PER_WORKER</x:f>
        <x:v>0.6235361862471342</x:v>
      </x:c>
      <x:c r="O1857" s="268" t="n">
        <x:f>I1857*TOMATO_PRICE+J1857*CARROT_PRICE+K1857*MESCLUN_PRICE</x:f>
        <x:v>86204</x:v>
      </x:c>
      <x:c r="P1857" s="268" t="n">
        <x:f>I1857*TOMATO_FERTILIZER+J1857*CARROT_FERTILIZER+K1857*MESCLUN_FERTILIZER</x:f>
        <x:v>20240</x:v>
      </x:c>
      <x:c r="Q1857" s="268" t="n">
        <x:f>MIN(M1857,FARMER_HOURS)*FARMER_RATE+MAX(M1857-FARMER_HOURS,0)*TEMP_RATE</x:f>
        <x:v>40588.404656178354</x:v>
      </x:c>
      <x:c r="R1857" s="268" t="n">
        <x:f>O1857-P1857-Q1857-FIXED_COST</x:f>
        <x:v>5375.595343821646</x:v>
      </x:c>
      <x:c r="S1857" s="139" t="str">
        <x:f>IF(AND(L1857&lt;=TOTAL_BED_CAP,N1857&lt;=TEMP_WORKER_CAP),"YES","NO")</x:f>
        <x:v>YES</x:v>
      </x:c>
      <x:c r="T1857" s="139" t="n">
        <x:f>IF(S1857="YES",R1857,-1E+99)</x:f>
        <x:v>5375.595343821646</x:v>
      </x:c>
    </x:row>
    <x:row r="1858">
      <x:c r="A1858" s="139"/>
      <x:c r="B1858" s="139"/>
      <x:c r="C1858" s="139"/>
      <x:c r="D1858" s="139"/>
      <x:c r="E1858" s="139"/>
      <x:c r="F1858" s="139"/>
      <x:c r="G1858" s="139"/>
      <x:c r="H1858" s="139"/>
      <x:c r="I1858" s="266" t="n">
        <x:f>INT((ROW()-ROW($I$46))/((CARROT_CAP+1)*(MESCLUN_CAP+1)))</x:f>
        <x:v>2</x:v>
      </x:c>
      <x:c r="J1858" s="266" t="n">
        <x:f>MOD(INT((ROW()-ROW($I$46))/(MESCLUN_CAP+1)),CARROT_CAP+1)</x:f>
        <x:v>16</x:v>
      </x:c>
      <x:c r="K1858" s="266" t="n">
        <x:f>MOD(ROW()-ROW($I$46),MESCLUN_CAP+1)</x:f>
        <x:v>14</x:v>
      </x:c>
      <x:c r="L1858" s="266" t="n">
        <x:f>SUM(I1858:K1858)</x:f>
        <x:v>32</x:v>
      </x:c>
      <x:c r="M1858" s="267" t="n">
        <x:f>I1858*TOMATO_HOURS*WEEKS*(1+TOMATO_DIM)^I1858+J1858*CARROT_HOURS*WEEKS*(1+CARROT_DIM)^J1858+K1858*MESCLUN_HOURS*WEEKS*(1+MESCLUN_DIM)^K1858</x:f>
        <x:v>1680.0341895095344</x:v>
      </x:c>
      <x:c r="N1858" s="267" t="n">
        <x:f>MAX(M1858-FARMER_HOURS,0)/TEMP_HOURS_PER_WORKER</x:f>
        <x:v>0.666690409381621</x:v>
      </x:c>
      <x:c r="O1858" s="268" t="n">
        <x:f>I1858*TOMATO_PRICE+J1858*CARROT_PRICE+K1858*MESCLUN_PRICE</x:f>
        <x:v>88904</x:v>
      </x:c>
      <x:c r="P1858" s="268" t="n">
        <x:f>I1858*TOMATO_FERTILIZER+J1858*CARROT_FERTILIZER+K1858*MESCLUN_FERTILIZER</x:f>
        <x:v>21120</x:v>
      </x:c>
      <x:c r="Q1858" s="268" t="n">
        <x:f>MIN(M1858,FARMER_HOURS)*FARMER_RATE+MAX(M1858-FARMER_HOURS,0)*TEMP_RATE</x:f>
        <x:v>41667.26023454053</x:v>
      </x:c>
      <x:c r="R1858" s="268" t="n">
        <x:f>O1858-P1858-Q1858-FIXED_COST</x:f>
        <x:v>6116.739765459468</x:v>
      </x:c>
      <x:c r="S1858" s="139" t="str">
        <x:f>IF(AND(L1858&lt;=TOTAL_BED_CAP,N1858&lt;=TEMP_WORKER_CAP),"YES","NO")</x:f>
        <x:v>YES</x:v>
      </x:c>
      <x:c r="T1858" s="139" t="n">
        <x:f>IF(S1858="YES",R1858,-1E+99)</x:f>
        <x:v>6116.739765459468</x:v>
      </x:c>
    </x:row>
    <x:row r="1859">
      <x:c r="A1859" s="139"/>
      <x:c r="B1859" s="139"/>
      <x:c r="C1859" s="139"/>
      <x:c r="D1859" s="139"/>
      <x:c r="E1859" s="139"/>
      <x:c r="F1859" s="139"/>
      <x:c r="G1859" s="139"/>
      <x:c r="H1859" s="139"/>
      <x:c r="I1859" s="266" t="n">
        <x:f>INT((ROW()-ROW($I$46))/((CARROT_CAP+1)*(MESCLUN_CAP+1)))</x:f>
        <x:v>2</x:v>
      </x:c>
      <x:c r="J1859" s="266" t="n">
        <x:f>MOD(INT((ROW()-ROW($I$46))/(MESCLUN_CAP+1)),CARROT_CAP+1)</x:f>
        <x:v>16</x:v>
      </x:c>
      <x:c r="K1859" s="266" t="n">
        <x:f>MOD(ROW()-ROW($I$46),MESCLUN_CAP+1)</x:f>
        <x:v>15</x:v>
      </x:c>
      <x:c r="L1859" s="266" t="n">
        <x:f>SUM(I1859:K1859)</x:f>
        <x:v>33</x:v>
      </x:c>
      <x:c r="M1859" s="267" t="n">
        <x:f>I1859*TOMATO_HOURS*WEEKS*(1+TOMATO_DIM)^I1859+J1859*CARROT_HOURS*WEEKS*(1+CARROT_DIM)^J1859+K1859*MESCLUN_HOURS*WEEKS*(1+MESCLUN_DIM)^K1859</x:f>
        <x:v>1743.6223963856805</x:v>
      </x:c>
      <x:c r="N1859" s="267" t="n">
        <x:f>MAX(M1859-FARMER_HOURS,0)/TEMP_HOURS_PER_WORKER</x:f>
        <x:v>0.7108488863789448</x:v>
      </x:c>
      <x:c r="O1859" s="268" t="n">
        <x:f>I1859*TOMATO_PRICE+J1859*CARROT_PRICE+K1859*MESCLUN_PRICE</x:f>
        <x:v>91604</x:v>
      </x:c>
      <x:c r="P1859" s="268" t="n">
        <x:f>I1859*TOMATO_FERTILIZER+J1859*CARROT_FERTILIZER+K1859*MESCLUN_FERTILIZER</x:f>
        <x:v>22000</x:v>
      </x:c>
      <x:c r="Q1859" s="268" t="n">
        <x:f>MIN(M1859,FARMER_HOURS)*FARMER_RATE+MAX(M1859-FARMER_HOURS,0)*TEMP_RATE</x:f>
        <x:v>42771.22215947362</x:v>
      </x:c>
      <x:c r="R1859" s="268" t="n">
        <x:f>O1859-P1859-Q1859-FIXED_COST</x:f>
        <x:v>6832.777840526382</x:v>
      </x:c>
      <x:c r="S1859" s="139" t="str">
        <x:f>IF(AND(L1859&lt;=TOTAL_BED_CAP,N1859&lt;=TEMP_WORKER_CAP),"YES","NO")</x:f>
        <x:v>YES</x:v>
      </x:c>
      <x:c r="T1859" s="139" t="n">
        <x:f>IF(S1859="YES",R1859,-1E+99)</x:f>
        <x:v>6832.777840526382</x:v>
      </x:c>
    </x:row>
    <x:row r="1860">
      <x:c r="A1860" s="139"/>
      <x:c r="B1860" s="139"/>
      <x:c r="C1860" s="139"/>
      <x:c r="D1860" s="139"/>
      <x:c r="E1860" s="139"/>
      <x:c r="F1860" s="139"/>
      <x:c r="G1860" s="139"/>
      <x:c r="H1860" s="139"/>
      <x:c r="I1860" s="266" t="n">
        <x:f>INT((ROW()-ROW($I$46))/((CARROT_CAP+1)*(MESCLUN_CAP+1)))</x:f>
        <x:v>2</x:v>
      </x:c>
      <x:c r="J1860" s="266" t="n">
        <x:f>MOD(INT((ROW()-ROW($I$46))/(MESCLUN_CAP+1)),CARROT_CAP+1)</x:f>
        <x:v>16</x:v>
      </x:c>
      <x:c r="K1860" s="266" t="n">
        <x:f>MOD(ROW()-ROW($I$46),MESCLUN_CAP+1)</x:f>
        <x:v>16</x:v>
      </x:c>
      <x:c r="L1860" s="266" t="n">
        <x:f>SUM(I1860:K1860)</x:f>
        <x:v>34</x:v>
      </x:c>
      <x:c r="M1860" s="267" t="n">
        <x:f>I1860*TOMATO_HOURS*WEEKS*(1+TOMATO_DIM)^I1860+J1860*CARROT_HOURS*WEEKS*(1+CARROT_DIM)^J1860+K1860*MESCLUN_HOURS*WEEKS*(1+MESCLUN_DIM)^K1860</x:f>
        <x:v>1808.6831722631696</x:v>
      </x:c>
      <x:c r="N1860" s="267" t="n">
        <x:f>MAX(M1860-FARMER_HOURS,0)/TEMP_HOURS_PER_WORKER</x:f>
        <x:v>0.7560299807383122</x:v>
      </x:c>
      <x:c r="O1860" s="268" t="n">
        <x:f>I1860*TOMATO_PRICE+J1860*CARROT_PRICE+K1860*MESCLUN_PRICE</x:f>
        <x:v>94304</x:v>
      </x:c>
      <x:c r="P1860" s="268" t="n">
        <x:f>I1860*TOMATO_FERTILIZER+J1860*CARROT_FERTILIZER+K1860*MESCLUN_FERTILIZER</x:f>
        <x:v>22880</x:v>
      </x:c>
      <x:c r="Q1860" s="268" t="n">
        <x:f>MIN(M1860,FARMER_HOURS)*FARMER_RATE+MAX(M1860-FARMER_HOURS,0)*TEMP_RATE</x:f>
        <x:v>43900.7495184578</x:v>
      </x:c>
      <x:c r="R1860" s="268" t="n">
        <x:f>O1860-P1860-Q1860-FIXED_COST</x:f>
        <x:v>7523.2504815422</x:v>
      </x:c>
      <x:c r="S1860" s="139" t="str">
        <x:f>IF(AND(L1860&lt;=TOTAL_BED_CAP,N1860&lt;=TEMP_WORKER_CAP),"YES","NO")</x:f>
        <x:v>YES</x:v>
      </x:c>
      <x:c r="T1860" s="139" t="n">
        <x:f>IF(S1860="YES",R1860,-1E+99)</x:f>
        <x:v>7523.2504815422</x:v>
      </x:c>
    </x:row>
    <x:row r="1861">
      <x:c r="A1861" s="139"/>
      <x:c r="B1861" s="139"/>
      <x:c r="C1861" s="139"/>
      <x:c r="D1861" s="139"/>
      <x:c r="E1861" s="139"/>
      <x:c r="F1861" s="139"/>
      <x:c r="G1861" s="139"/>
      <x:c r="H1861" s="139"/>
      <x:c r="I1861" s="266" t="n">
        <x:f>INT((ROW()-ROW($I$46))/((CARROT_CAP+1)*(MESCLUN_CAP+1)))</x:f>
        <x:v>2</x:v>
      </x:c>
      <x:c r="J1861" s="266" t="n">
        <x:f>MOD(INT((ROW()-ROW($I$46))/(MESCLUN_CAP+1)),CARROT_CAP+1)</x:f>
        <x:v>16</x:v>
      </x:c>
      <x:c r="K1861" s="266" t="n">
        <x:f>MOD(ROW()-ROW($I$46),MESCLUN_CAP+1)</x:f>
        <x:v>17</x:v>
      </x:c>
      <x:c r="L1861" s="266" t="n">
        <x:f>SUM(I1861:K1861)</x:f>
        <x:v>35</x:v>
      </x:c>
      <x:c r="M1861" s="267" t="n">
        <x:f>I1861*TOMATO_HOURS*WEEKS*(1+TOMATO_DIM)^I1861+J1861*CARROT_HOURS*WEEKS*(1+CARROT_DIM)^J1861+K1861*MESCLUN_HOURS*WEEKS*(1+MESCLUN_DIM)^K1861</x:f>
        <x:v>1875.2433957097098</x:v>
      </x:c>
      <x:c r="N1861" s="267" t="n">
        <x:f>MAX(M1861-FARMER_HOURS,0)/TEMP_HOURS_PER_WORKER</x:f>
        <x:v>0.8022523581317429</x:v>
      </x:c>
      <x:c r="O1861" s="268" t="n">
        <x:f>I1861*TOMATO_PRICE+J1861*CARROT_PRICE+K1861*MESCLUN_PRICE</x:f>
        <x:v>97004</x:v>
      </x:c>
      <x:c r="P1861" s="268" t="n">
        <x:f>I1861*TOMATO_FERTILIZER+J1861*CARROT_FERTILIZER+K1861*MESCLUN_FERTILIZER</x:f>
        <x:v>23760</x:v>
      </x:c>
      <x:c r="Q1861" s="268" t="n">
        <x:f>MIN(M1861,FARMER_HOURS)*FARMER_RATE+MAX(M1861-FARMER_HOURS,0)*TEMP_RATE</x:f>
        <x:v>45056.30895329357</x:v>
      </x:c>
      <x:c r="R1861" s="268" t="n">
        <x:f>O1861-P1861-Q1861-FIXED_COST</x:f>
        <x:v>8187.69104670643</x:v>
      </x:c>
      <x:c r="S1861" s="139" t="str">
        <x:f>IF(AND(L1861&lt;=TOTAL_BED_CAP,N1861&lt;=TEMP_WORKER_CAP),"YES","NO")</x:f>
        <x:v>YES</x:v>
      </x:c>
      <x:c r="T1861" s="139" t="n">
        <x:f>IF(S1861="YES",R1861,-1E+99)</x:f>
        <x:v>8187.69104670643</x:v>
      </x:c>
    </x:row>
    <x:row r="1862">
      <x:c r="A1862" s="139"/>
      <x:c r="B1862" s="139"/>
      <x:c r="C1862" s="139"/>
      <x:c r="D1862" s="139"/>
      <x:c r="E1862" s="139"/>
      <x:c r="F1862" s="139"/>
      <x:c r="G1862" s="139"/>
      <x:c r="H1862" s="139"/>
      <x:c r="I1862" s="266" t="n">
        <x:f>INT((ROW()-ROW($I$46))/((CARROT_CAP+1)*(MESCLUN_CAP+1)))</x:f>
        <x:v>2</x:v>
      </x:c>
      <x:c r="J1862" s="266" t="n">
        <x:f>MOD(INT((ROW()-ROW($I$46))/(MESCLUN_CAP+1)),CARROT_CAP+1)</x:f>
        <x:v>16</x:v>
      </x:c>
      <x:c r="K1862" s="266" t="n">
        <x:f>MOD(ROW()-ROW($I$46),MESCLUN_CAP+1)</x:f>
        <x:v>18</x:v>
      </x:c>
      <x:c r="L1862" s="266" t="n">
        <x:f>SUM(I1862:K1862)</x:f>
        <x:v>36</x:v>
      </x:c>
      <x:c r="M1862" s="267" t="n">
        <x:f>I1862*TOMATO_HOURS*WEEKS*(1+TOMATO_DIM)^I1862+J1862*CARROT_HOURS*WEEKS*(1+CARROT_DIM)^J1862+K1862*MESCLUN_HOURS*WEEKS*(1+MESCLUN_DIM)^K1862</x:f>
        <x:v>1943.330387168297</x:v>
      </x:c>
      <x:c r="N1862" s="267" t="n">
        <x:f>MAX(M1862-FARMER_HOURS,0)/TEMP_HOURS_PER_WORKER</x:f>
        <x:v>0.8495349910890951</x:v>
      </x:c>
      <x:c r="O1862" s="268" t="n">
        <x:f>I1862*TOMATO_PRICE+J1862*CARROT_PRICE+K1862*MESCLUN_PRICE</x:f>
        <x:v>99704</x:v>
      </x:c>
      <x:c r="P1862" s="268" t="n">
        <x:f>I1862*TOMATO_FERTILIZER+J1862*CARROT_FERTILIZER+K1862*MESCLUN_FERTILIZER</x:f>
        <x:v>24640</x:v>
      </x:c>
      <x:c r="Q1862" s="268" t="n">
        <x:f>MIN(M1862,FARMER_HOURS)*FARMER_RATE+MAX(M1862-FARMER_HOURS,0)*TEMP_RATE</x:f>
        <x:v>46238.37477722738</x:v>
      </x:c>
      <x:c r="R1862" s="268" t="n">
        <x:f>O1862-P1862-Q1862-FIXED_COST</x:f>
        <x:v>8825.625222772622</x:v>
      </x:c>
      <x:c r="S1862" s="139" t="str">
        <x:f>IF(AND(L1862&lt;=TOTAL_BED_CAP,N1862&lt;=TEMP_WORKER_CAP),"YES","NO")</x:f>
        <x:v>YES</x:v>
      </x:c>
      <x:c r="T1862" s="139" t="n">
        <x:f>IF(S1862="YES",R1862,-1E+99)</x:f>
        <x:v>8825.625222772622</x:v>
      </x:c>
    </x:row>
    <x:row r="1863">
      <x:c r="A1863" s="139"/>
      <x:c r="B1863" s="139"/>
      <x:c r="C1863" s="139"/>
      <x:c r="D1863" s="139"/>
      <x:c r="E1863" s="139"/>
      <x:c r="F1863" s="139"/>
      <x:c r="G1863" s="139"/>
      <x:c r="H1863" s="139"/>
      <x:c r="I1863" s="266" t="n">
        <x:f>INT((ROW()-ROW($I$46))/((CARROT_CAP+1)*(MESCLUN_CAP+1)))</x:f>
        <x:v>2</x:v>
      </x:c>
      <x:c r="J1863" s="266" t="n">
        <x:f>MOD(INT((ROW()-ROW($I$46))/(MESCLUN_CAP+1)),CARROT_CAP+1)</x:f>
        <x:v>16</x:v>
      </x:c>
      <x:c r="K1863" s="266" t="n">
        <x:f>MOD(ROW()-ROW($I$46),MESCLUN_CAP+1)</x:f>
        <x:v>19</x:v>
      </x:c>
      <x:c r="L1863" s="266" t="n">
        <x:f>SUM(I1863:K1863)</x:f>
        <x:v>37</x:v>
      </x:c>
      <x:c r="M1863" s="267" t="n">
        <x:f>I1863*TOMATO_HOURS*WEEKS*(1+TOMATO_DIM)^I1863+J1863*CARROT_HOURS*WEEKS*(1+CARROT_DIM)^J1863+K1863*MESCLUN_HOURS*WEEKS*(1+MESCLUN_DIM)^K1863</x:f>
        <x:v>2012.971915804319</x:v>
      </x:c>
      <x:c r="N1863" s="267" t="n">
        <x:f>MAX(M1863-FARMER_HOURS,0)/TEMP_HOURS_PER_WORKER</x:f>
        <x:v>0.8978971637529993</x:v>
      </x:c>
      <x:c r="O1863" s="268" t="n">
        <x:f>I1863*TOMATO_PRICE+J1863*CARROT_PRICE+K1863*MESCLUN_PRICE</x:f>
        <x:v>102404</x:v>
      </x:c>
      <x:c r="P1863" s="268" t="n">
        <x:f>I1863*TOMATO_FERTILIZER+J1863*CARROT_FERTILIZER+K1863*MESCLUN_FERTILIZER</x:f>
        <x:v>25520</x:v>
      </x:c>
      <x:c r="Q1863" s="268" t="n">
        <x:f>MIN(M1863,FARMER_HOURS)*FARMER_RATE+MAX(M1863-FARMER_HOURS,0)*TEMP_RATE</x:f>
        <x:v>47447.42909382498</x:v>
      </x:c>
      <x:c r="R1863" s="268" t="n">
        <x:f>O1863-P1863-Q1863-FIXED_COST</x:f>
        <x:v>9436.570906175017</x:v>
      </x:c>
      <x:c r="S1863" s="139" t="str">
        <x:f>IF(AND(L1863&lt;=TOTAL_BED_CAP,N1863&lt;=TEMP_WORKER_CAP),"YES","NO")</x:f>
        <x:v>YES</x:v>
      </x:c>
      <x:c r="T1863" s="139" t="n">
        <x:f>IF(S1863="YES",R1863,-1E+99)</x:f>
        <x:v>9436.570906175017</x:v>
      </x:c>
    </x:row>
    <x:row r="1864">
      <x:c r="A1864" s="139"/>
      <x:c r="B1864" s="139"/>
      <x:c r="C1864" s="139"/>
      <x:c r="D1864" s="139"/>
      <x:c r="E1864" s="139"/>
      <x:c r="F1864" s="139"/>
      <x:c r="G1864" s="139"/>
      <x:c r="H1864" s="139"/>
      <x:c r="I1864" s="266" t="n">
        <x:f>INT((ROW()-ROW($I$46))/((CARROT_CAP+1)*(MESCLUN_CAP+1)))</x:f>
        <x:v>2</x:v>
      </x:c>
      <x:c r="J1864" s="266" t="n">
        <x:f>MOD(INT((ROW()-ROW($I$46))/(MESCLUN_CAP+1)),CARROT_CAP+1)</x:f>
        <x:v>16</x:v>
      </x:c>
      <x:c r="K1864" s="266" t="n">
        <x:f>MOD(ROW()-ROW($I$46),MESCLUN_CAP+1)</x:f>
        <x:v>20</x:v>
      </x:c>
      <x:c r="L1864" s="266" t="n">
        <x:f>SUM(I1864:K1864)</x:f>
        <x:v>38</x:v>
      </x:c>
      <x:c r="M1864" s="267" t="n">
        <x:f>I1864*TOMATO_HOURS*WEEKS*(1+TOMATO_DIM)^I1864+J1864*CARROT_HOURS*WEEKS*(1+CARROT_DIM)^J1864+K1864*MESCLUN_HOURS*WEEKS*(1+MESCLUN_DIM)^K1864</x:f>
        <x:v>2084.196206454796</x:v>
      </x:c>
      <x:c r="N1864" s="267" t="n">
        <x:f>MAX(M1864-FARMER_HOURS,0)/TEMP_HOURS_PER_WORKER</x:f>
        <x:v>0.9473584767047195</x:v>
      </x:c>
      <x:c r="O1864" s="268" t="n">
        <x:f>I1864*TOMATO_PRICE+J1864*CARROT_PRICE+K1864*MESCLUN_PRICE</x:f>
        <x:v>105104</x:v>
      </x:c>
      <x:c r="P1864" s="268" t="n">
        <x:f>I1864*TOMATO_FERTILIZER+J1864*CARROT_FERTILIZER+K1864*MESCLUN_FERTILIZER</x:f>
        <x:v>26400</x:v>
      </x:c>
      <x:c r="Q1864" s="268" t="n">
        <x:f>MIN(M1864,FARMER_HOURS)*FARMER_RATE+MAX(M1864-FARMER_HOURS,0)*TEMP_RATE</x:f>
        <x:v>48683.961917617984</x:v>
      </x:c>
      <x:c r="R1864" s="268" t="n">
        <x:f>O1864-P1864-Q1864-FIXED_COST</x:f>
        <x:v>10020.038082382016</x:v>
      </x:c>
      <x:c r="S1864" s="139" t="str">
        <x:f>IF(AND(L1864&lt;=TOTAL_BED_CAP,N1864&lt;=TEMP_WORKER_CAP),"YES","NO")</x:f>
        <x:v>YES</x:v>
      </x:c>
      <x:c r="T1864" s="139" t="n">
        <x:f>IF(S1864="YES",R1864,-1E+99)</x:f>
        <x:v>10020.038082382016</x:v>
      </x:c>
    </x:row>
    <x:row r="1865">
      <x:c r="A1865" s="139"/>
      <x:c r="B1865" s="139"/>
      <x:c r="C1865" s="139"/>
      <x:c r="D1865" s="139"/>
      <x:c r="E1865" s="139"/>
      <x:c r="F1865" s="139"/>
      <x:c r="G1865" s="139"/>
      <x:c r="H1865" s="139"/>
      <x:c r="I1865" s="266" t="n">
        <x:f>INT((ROW()-ROW($I$46))/((CARROT_CAP+1)*(MESCLUN_CAP+1)))</x:f>
        <x:v>2</x:v>
      </x:c>
      <x:c r="J1865" s="266" t="n">
        <x:f>MOD(INT((ROW()-ROW($I$46))/(MESCLUN_CAP+1)),CARROT_CAP+1)</x:f>
        <x:v>16</x:v>
      </x:c>
      <x:c r="K1865" s="266" t="n">
        <x:f>MOD(ROW()-ROW($I$46),MESCLUN_CAP+1)</x:f>
        <x:v>21</x:v>
      </x:c>
      <x:c r="L1865" s="266" t="n">
        <x:f>SUM(I1865:K1865)</x:f>
        <x:v>39</x:v>
      </x:c>
      <x:c r="M1865" s="267" t="n">
        <x:f>I1865*TOMATO_HOURS*WEEKS*(1+TOMATO_DIM)^I1865+J1865*CARROT_HOURS*WEEKS*(1+CARROT_DIM)^J1865+K1865*MESCLUN_HOURS*WEEKS*(1+MESCLUN_DIM)^K1865</x:f>
        <x:v>2157.03194668124</x:v>
      </x:c>
      <x:c r="N1865" s="267" t="n">
        <x:f>MAX(M1865-FARMER_HOURS,0)/TEMP_HOURS_PER_WORKER</x:f>
        <x:v>0.9979388518619721</x:v>
      </x:c>
      <x:c r="O1865" s="268" t="n">
        <x:f>I1865*TOMATO_PRICE+J1865*CARROT_PRICE+K1865*MESCLUN_PRICE</x:f>
        <x:v>107804</x:v>
      </x:c>
      <x:c r="P1865" s="268" t="n">
        <x:f>I1865*TOMATO_FERTILIZER+J1865*CARROT_FERTILIZER+K1865*MESCLUN_FERTILIZER</x:f>
        <x:v>27280</x:v>
      </x:c>
      <x:c r="Q1865" s="268" t="n">
        <x:f>MIN(M1865,FARMER_HOURS)*FARMER_RATE+MAX(M1865-FARMER_HOURS,0)*TEMP_RATE</x:f>
        <x:v>49948.4712965493</x:v>
      </x:c>
      <x:c r="R1865" s="268" t="n">
        <x:f>O1865-P1865-Q1865-FIXED_COST</x:f>
        <x:v>10575.528703450698</x:v>
      </x:c>
      <x:c r="S1865" s="139" t="str">
        <x:f>IF(AND(L1865&lt;=TOTAL_BED_CAP,N1865&lt;=TEMP_WORKER_CAP),"YES","NO")</x:f>
        <x:v>YES</x:v>
      </x:c>
      <x:c r="T1865" s="139" t="n">
        <x:f>IF(S1865="YES",R1865,-1E+99)</x:f>
        <x:v>10575.528703450698</x:v>
      </x:c>
    </x:row>
    <x:row r="1866">
      <x:c r="A1866" s="139"/>
      <x:c r="B1866" s="139"/>
      <x:c r="C1866" s="139"/>
      <x:c r="D1866" s="139"/>
      <x:c r="E1866" s="139"/>
      <x:c r="F1866" s="139"/>
      <x:c r="G1866" s="139"/>
      <x:c r="H1866" s="139"/>
      <x:c r="I1866" s="266" t="n">
        <x:f>INT((ROW()-ROW($I$46))/((CARROT_CAP+1)*(MESCLUN_CAP+1)))</x:f>
        <x:v>2</x:v>
      </x:c>
      <x:c r="J1866" s="266" t="n">
        <x:f>MOD(INT((ROW()-ROW($I$46))/(MESCLUN_CAP+1)),CARROT_CAP+1)</x:f>
        <x:v>16</x:v>
      </x:c>
      <x:c r="K1866" s="266" t="n">
        <x:f>MOD(ROW()-ROW($I$46),MESCLUN_CAP+1)</x:f>
        <x:v>22</x:v>
      </x:c>
      <x:c r="L1866" s="266" t="n">
        <x:f>SUM(I1866:K1866)</x:f>
        <x:v>40</x:v>
      </x:c>
      <x:c r="M1866" s="267" t="n">
        <x:f>I1866*TOMATO_HOURS*WEEKS*(1+TOMATO_DIM)^I1866+J1866*CARROT_HOURS*WEEKS*(1+CARROT_DIM)^J1866+K1866*MESCLUN_HOURS*WEEKS*(1+MESCLUN_DIM)^K1866</x:f>
        <x:v>2231.508293927636</x:v>
      </x:c>
      <x:c r="N1866" s="267" t="n">
        <x:f>MAX(M1866-FARMER_HOURS,0)/TEMP_HOURS_PER_WORKER</x:f>
        <x:v>1.0496585374497471</x:v>
      </x:c>
      <x:c r="O1866" s="268" t="n">
        <x:f>I1866*TOMATO_PRICE+J1866*CARROT_PRICE+K1866*MESCLUN_PRICE</x:f>
        <x:v>110504</x:v>
      </x:c>
      <x:c r="P1866" s="268" t="n">
        <x:f>I1866*TOMATO_FERTILIZER+J1866*CARROT_FERTILIZER+K1866*MESCLUN_FERTILIZER</x:f>
        <x:v>28160</x:v>
      </x:c>
      <x:c r="Q1866" s="268" t="n">
        <x:f>MIN(M1866,FARMER_HOURS)*FARMER_RATE+MAX(M1866-FARMER_HOURS,0)*TEMP_RATE</x:f>
        <x:v>51241.46343624368</x:v>
      </x:c>
      <x:c r="R1866" s="268" t="n">
        <x:f>O1866-P1866-Q1866-FIXED_COST</x:f>
        <x:v>11102.536563756323</x:v>
      </x:c>
      <x:c r="S1866" s="139" t="str">
        <x:f>IF(AND(L1866&lt;=TOTAL_BED_CAP,N1866&lt;=TEMP_WORKER_CAP),"YES","NO")</x:f>
        <x:v>YES</x:v>
      </x:c>
      <x:c r="T1866" s="139" t="n">
        <x:f>IF(S1866="YES",R1866,-1E+99)</x:f>
        <x:v>11102.536563756323</x:v>
      </x:c>
    </x:row>
    <x:row r="1867">
      <x:c r="A1867" s="139"/>
      <x:c r="B1867" s="139"/>
      <x:c r="C1867" s="139"/>
      <x:c r="D1867" s="139"/>
      <x:c r="E1867" s="139"/>
      <x:c r="F1867" s="139"/>
      <x:c r="G1867" s="139"/>
      <x:c r="H1867" s="139"/>
      <x:c r="I1867" s="266" t="n">
        <x:f>INT((ROW()-ROW($I$46))/((CARROT_CAP+1)*(MESCLUN_CAP+1)))</x:f>
        <x:v>2</x:v>
      </x:c>
      <x:c r="J1867" s="266" t="n">
        <x:f>MOD(INT((ROW()-ROW($I$46))/(MESCLUN_CAP+1)),CARROT_CAP+1)</x:f>
        <x:v>16</x:v>
      </x:c>
      <x:c r="K1867" s="266" t="n">
        <x:f>MOD(ROW()-ROW($I$46),MESCLUN_CAP+1)</x:f>
        <x:v>23</x:v>
      </x:c>
      <x:c r="L1867" s="266" t="n">
        <x:f>SUM(I1867:K1867)</x:f>
        <x:v>41</x:v>
      </x:c>
      <x:c r="M1867" s="267" t="n">
        <x:f>I1867*TOMATO_HOURS*WEEKS*(1+TOMATO_DIM)^I1867+J1867*CARROT_HOURS*WEEKS*(1+CARROT_DIM)^J1867+K1867*MESCLUN_HOURS*WEEKS*(1+MESCLUN_DIM)^K1867</x:f>
        <x:v>2307.654882785072</x:v>
      </x:c>
      <x:c r="N1867" s="267" t="n">
        <x:f>MAX(M1867-FARMER_HOURS,0)/TEMP_HOURS_PER_WORKER</x:f>
        <x:v>1.1025381130451888</x:v>
      </x:c>
      <x:c r="O1867" s="268" t="n">
        <x:f>I1867*TOMATO_PRICE+J1867*CARROT_PRICE+K1867*MESCLUN_PRICE</x:f>
        <x:v>113204</x:v>
      </x:c>
      <x:c r="P1867" s="268" t="n">
        <x:f>I1867*TOMATO_FERTILIZER+J1867*CARROT_FERTILIZER+K1867*MESCLUN_FERTILIZER</x:f>
        <x:v>29040</x:v>
      </x:c>
      <x:c r="Q1867" s="268" t="n">
        <x:f>MIN(M1867,FARMER_HOURS)*FARMER_RATE+MAX(M1867-FARMER_HOURS,0)*TEMP_RATE</x:f>
        <x:v>52563.452826129724</x:v>
      </x:c>
      <x:c r="R1867" s="268" t="n">
        <x:f>O1867-P1867-Q1867-FIXED_COST</x:f>
        <x:v>11600.547173870276</x:v>
      </x:c>
      <x:c r="S1867" s="139" t="str">
        <x:f>IF(AND(L1867&lt;=TOTAL_BED_CAP,N1867&lt;=TEMP_WORKER_CAP),"YES","NO")</x:f>
        <x:v>YES</x:v>
      </x:c>
      <x:c r="T1867" s="139" t="n">
        <x:f>IF(S1867="YES",R1867,-1E+99)</x:f>
        <x:v>11600.547173870276</x:v>
      </x:c>
    </x:row>
    <x:row r="1868">
      <x:c r="A1868" s="139"/>
      <x:c r="B1868" s="139"/>
      <x:c r="C1868" s="139"/>
      <x:c r="D1868" s="139"/>
      <x:c r="E1868" s="139"/>
      <x:c r="F1868" s="139"/>
      <x:c r="G1868" s="139"/>
      <x:c r="H1868" s="139"/>
      <x:c r="I1868" s="266" t="n">
        <x:f>INT((ROW()-ROW($I$46))/((CARROT_CAP+1)*(MESCLUN_CAP+1)))</x:f>
        <x:v>2</x:v>
      </x:c>
      <x:c r="J1868" s="266" t="n">
        <x:f>MOD(INT((ROW()-ROW($I$46))/(MESCLUN_CAP+1)),CARROT_CAP+1)</x:f>
        <x:v>16</x:v>
      </x:c>
      <x:c r="K1868" s="266" t="n">
        <x:f>MOD(ROW()-ROW($I$46),MESCLUN_CAP+1)</x:f>
        <x:v>24</x:v>
      </x:c>
      <x:c r="L1868" s="266" t="n">
        <x:f>SUM(I1868:K1868)</x:f>
        <x:v>42</x:v>
      </x:c>
      <x:c r="M1868" s="267" t="n">
        <x:f>I1868*TOMATO_HOURS*WEEKS*(1+TOMATO_DIM)^I1868+J1868*CARROT_HOURS*WEEKS*(1+CARROT_DIM)^J1868+K1868*MESCLUN_HOURS*WEEKS*(1+MESCLUN_DIM)^K1868</x:f>
        <x:v>2385.501832364568</x:v>
      </x:c>
      <x:c r="N1868" s="267" t="n">
        <x:f>MAX(M1868-FARMER_HOURS,0)/TEMP_HOURS_PER_WORKER</x:f>
        <x:v>1.1565984946976167</x:v>
      </x:c>
      <x:c r="O1868" s="268" t="n">
        <x:f>I1868*TOMATO_PRICE+J1868*CARROT_PRICE+K1868*MESCLUN_PRICE</x:f>
        <x:v>115904</x:v>
      </x:c>
      <x:c r="P1868" s="268" t="n">
        <x:f>I1868*TOMATO_FERTILIZER+J1868*CARROT_FERTILIZER+K1868*MESCLUN_FERTILIZER</x:f>
        <x:v>29920</x:v>
      </x:c>
      <x:c r="Q1868" s="268" t="n">
        <x:f>MIN(M1868,FARMER_HOURS)*FARMER_RATE+MAX(M1868-FARMER_HOURS,0)*TEMP_RATE</x:f>
        <x:v>53914.962367440414</x:v>
      </x:c>
      <x:c r="R1868" s="268" t="n">
        <x:f>O1868-P1868-Q1868-FIXED_COST</x:f>
        <x:v>12069.037632559586</x:v>
      </x:c>
      <x:c r="S1868" s="139" t="str">
        <x:f>IF(AND(L1868&lt;=TOTAL_BED_CAP,N1868&lt;=TEMP_WORKER_CAP),"YES","NO")</x:f>
        <x:v>YES</x:v>
      </x:c>
      <x:c r="T1868" s="139" t="n">
        <x:f>IF(S1868="YES",R1868,-1E+99)</x:f>
        <x:v>12069.037632559586</x:v>
      </x:c>
    </x:row>
    <x:row r="1869">
      <x:c r="A1869" s="139"/>
      <x:c r="B1869" s="139"/>
      <x:c r="C1869" s="139"/>
      <x:c r="D1869" s="139"/>
      <x:c r="E1869" s="139"/>
      <x:c r="F1869" s="139"/>
      <x:c r="G1869" s="139"/>
      <x:c r="H1869" s="139"/>
      <x:c r="I1869" s="266" t="n">
        <x:f>INT((ROW()-ROW($I$46))/((CARROT_CAP+1)*(MESCLUN_CAP+1)))</x:f>
        <x:v>2</x:v>
      </x:c>
      <x:c r="J1869" s="266" t="n">
        <x:f>MOD(INT((ROW()-ROW($I$46))/(MESCLUN_CAP+1)),CARROT_CAP+1)</x:f>
        <x:v>16</x:v>
      </x:c>
      <x:c r="K1869" s="266" t="n">
        <x:f>MOD(ROW()-ROW($I$46),MESCLUN_CAP+1)</x:f>
        <x:v>25</x:v>
      </x:c>
      <x:c r="L1869" s="266" t="n">
        <x:f>SUM(I1869:K1869)</x:f>
        <x:v>43</x:v>
      </x:c>
      <x:c r="M1869" s="267" t="n">
        <x:f>I1869*TOMATO_HOURS*WEEKS*(1+TOMATO_DIM)^I1869+J1869*CARROT_HOURS*WEEKS*(1+CARROT_DIM)^J1869+K1869*MESCLUN_HOURS*WEEKS*(1+MESCLUN_DIM)^K1869</x:f>
        <x:v>2465.079753779665</x:v>
      </x:c>
      <x:c r="N1869" s="267" t="n">
        <x:f>MAX(M1869-FARMER_HOURS,0)/TEMP_HOURS_PER_WORKER</x:f>
        <x:v>1.2118609401247675</x:v>
      </x:c>
      <x:c r="O1869" s="268" t="n">
        <x:f>I1869*TOMATO_PRICE+J1869*CARROT_PRICE+K1869*MESCLUN_PRICE</x:f>
        <x:v>118604</x:v>
      </x:c>
      <x:c r="P1869" s="268" t="n">
        <x:f>I1869*TOMATO_FERTILIZER+J1869*CARROT_FERTILIZER+K1869*MESCLUN_FERTILIZER</x:f>
        <x:v>30800</x:v>
      </x:c>
      <x:c r="Q1869" s="268" t="n">
        <x:f>MIN(M1869,FARMER_HOURS)*FARMER_RATE+MAX(M1869-FARMER_HOURS,0)*TEMP_RATE</x:f>
        <x:v>55296.523503119184</x:v>
      </x:c>
      <x:c r="R1869" s="268" t="n">
        <x:f>O1869-P1869-Q1869-FIXED_COST</x:f>
        <x:v>12507.476496880816</x:v>
      </x:c>
      <x:c r="S1869" s="139" t="str">
        <x:f>IF(AND(L1869&lt;=TOTAL_BED_CAP,N1869&lt;=TEMP_WORKER_CAP),"YES","NO")</x:f>
        <x:v>YES</x:v>
      </x:c>
      <x:c r="T1869" s="139" t="n">
        <x:f>IF(S1869="YES",R1869,-1E+99)</x:f>
        <x:v>12507.476496880816</x:v>
      </x:c>
    </x:row>
    <x:row r="1870">
      <x:c r="A1870" s="139"/>
      <x:c r="B1870" s="139"/>
      <x:c r="C1870" s="139"/>
      <x:c r="D1870" s="139"/>
      <x:c r="E1870" s="139"/>
      <x:c r="F1870" s="139"/>
      <x:c r="G1870" s="139"/>
      <x:c r="H1870" s="139"/>
      <x:c r="I1870" s="266" t="n">
        <x:f>INT((ROW()-ROW($I$46))/((CARROT_CAP+1)*(MESCLUN_CAP+1)))</x:f>
        <x:v>2</x:v>
      </x:c>
      <x:c r="J1870" s="266" t="n">
        <x:f>MOD(INT((ROW()-ROW($I$46))/(MESCLUN_CAP+1)),CARROT_CAP+1)</x:f>
        <x:v>16</x:v>
      </x:c>
      <x:c r="K1870" s="266" t="n">
        <x:f>MOD(ROW()-ROW($I$46),MESCLUN_CAP+1)</x:f>
        <x:v>26</x:v>
      </x:c>
      <x:c r="L1870" s="266" t="n">
        <x:f>SUM(I1870:K1870)</x:f>
        <x:v>44</x:v>
      </x:c>
      <x:c r="M1870" s="267" t="n">
        <x:f>I1870*TOMATO_HOURS*WEEKS*(1+TOMATO_DIM)^I1870+J1870*CARROT_HOURS*WEEKS*(1+CARROT_DIM)^J1870+K1870*MESCLUN_HOURS*WEEKS*(1+MESCLUN_DIM)^K1870</x:f>
        <x:v>2546.419757740383</x:v>
      </x:c>
      <x:c r="N1870" s="267" t="n">
        <x:f>MAX(M1870-FARMER_HOURS,0)/TEMP_HOURS_PER_WORKER</x:f>
        <x:v>1.268347053986377</x:v>
      </x:c>
      <x:c r="O1870" s="268" t="n">
        <x:f>I1870*TOMATO_PRICE+J1870*CARROT_PRICE+K1870*MESCLUN_PRICE</x:f>
        <x:v>121304</x:v>
      </x:c>
      <x:c r="P1870" s="268" t="n">
        <x:f>I1870*TOMATO_FERTILIZER+J1870*CARROT_FERTILIZER+K1870*MESCLUN_FERTILIZER</x:f>
        <x:v>31680</x:v>
      </x:c>
      <x:c r="Q1870" s="268" t="n">
        <x:f>MIN(M1870,FARMER_HOURS)*FARMER_RATE+MAX(M1870-FARMER_HOURS,0)*TEMP_RATE</x:f>
        <x:v>56708.67634965942</x:v>
      </x:c>
      <x:c r="R1870" s="268" t="n">
        <x:f>O1870-P1870-Q1870-FIXED_COST</x:f>
        <x:v>12915.323650340579</x:v>
      </x:c>
      <x:c r="S1870" s="139" t="str">
        <x:f>IF(AND(L1870&lt;=TOTAL_BED_CAP,N1870&lt;=TEMP_WORKER_CAP),"YES","NO")</x:f>
        <x:v>YES</x:v>
      </x:c>
      <x:c r="T1870" s="139" t="n">
        <x:f>IF(S1870="YES",R1870,-1E+99)</x:f>
        <x:v>12915.323650340579</x:v>
      </x:c>
    </x:row>
    <x:row r="1871">
      <x:c r="A1871" s="139"/>
      <x:c r="B1871" s="139"/>
      <x:c r="C1871" s="139"/>
      <x:c r="D1871" s="139"/>
      <x:c r="E1871" s="139"/>
      <x:c r="F1871" s="139"/>
      <x:c r="G1871" s="139"/>
      <x:c r="H1871" s="139"/>
      <x:c r="I1871" s="266" t="n">
        <x:f>INT((ROW()-ROW($I$46))/((CARROT_CAP+1)*(MESCLUN_CAP+1)))</x:f>
        <x:v>2</x:v>
      </x:c>
      <x:c r="J1871" s="266" t="n">
        <x:f>MOD(INT((ROW()-ROW($I$46))/(MESCLUN_CAP+1)),CARROT_CAP+1)</x:f>
        <x:v>16</x:v>
      </x:c>
      <x:c r="K1871" s="266" t="n">
        <x:f>MOD(ROW()-ROW($I$46),MESCLUN_CAP+1)</x:f>
        <x:v>27</x:v>
      </x:c>
      <x:c r="L1871" s="266" t="n">
        <x:f>SUM(I1871:K1871)</x:f>
        <x:v>45</x:v>
      </x:c>
      <x:c r="M1871" s="267" t="n">
        <x:f>I1871*TOMATO_HOURS*WEEKS*(1+TOMATO_DIM)^I1871+J1871*CARROT_HOURS*WEEKS*(1+CARROT_DIM)^J1871+K1871*MESCLUN_HOURS*WEEKS*(1+MESCLUN_DIM)^K1871</x:f>
        <x:v>2629.55346226014</x:v>
      </x:c>
      <x:c r="N1871" s="267" t="n">
        <x:f>MAX(M1871-FARMER_HOURS,0)/TEMP_HOURS_PER_WORKER</x:f>
        <x:v>1.3260787932362084</x:v>
      </x:c>
      <x:c r="O1871" s="268" t="n">
        <x:f>I1871*TOMATO_PRICE+J1871*CARROT_PRICE+K1871*MESCLUN_PRICE</x:f>
        <x:v>124004</x:v>
      </x:c>
      <x:c r="P1871" s="268" t="n">
        <x:f>I1871*TOMATO_FERTILIZER+J1871*CARROT_FERTILIZER+K1871*MESCLUN_FERTILIZER</x:f>
        <x:v>32560</x:v>
      </x:c>
      <x:c r="Q1871" s="268" t="n">
        <x:f>MIN(M1871,FARMER_HOURS)*FARMER_RATE+MAX(M1871-FARMER_HOURS,0)*TEMP_RATE</x:f>
        <x:v>58151.969830905204</x:v>
      </x:c>
      <x:c r="R1871" s="268" t="n">
        <x:f>O1871-P1871-Q1871-FIXED_COST</x:f>
        <x:v>13292.030169094796</x:v>
      </x:c>
      <x:c r="S1871" s="139" t="str">
        <x:f>IF(AND(L1871&lt;=TOTAL_BED_CAP,N1871&lt;=TEMP_WORKER_CAP),"YES","NO")</x:f>
        <x:v>YES</x:v>
      </x:c>
      <x:c r="T1871" s="139" t="n">
        <x:f>IF(S1871="YES",R1871,-1E+99)</x:f>
        <x:v>13292.030169094796</x:v>
      </x:c>
    </x:row>
    <x:row r="1872">
      <x:c r="A1872" s="139"/>
      <x:c r="B1872" s="139"/>
      <x:c r="C1872" s="139"/>
      <x:c r="D1872" s="139"/>
      <x:c r="E1872" s="139"/>
      <x:c r="F1872" s="139"/>
      <x:c r="G1872" s="139"/>
      <x:c r="H1872" s="139"/>
      <x:c r="I1872" s="266" t="n">
        <x:f>INT((ROW()-ROW($I$46))/((CARROT_CAP+1)*(MESCLUN_CAP+1)))</x:f>
        <x:v>2</x:v>
      </x:c>
      <x:c r="J1872" s="266" t="n">
        <x:f>MOD(INT((ROW()-ROW($I$46))/(MESCLUN_CAP+1)),CARROT_CAP+1)</x:f>
        <x:v>16</x:v>
      </x:c>
      <x:c r="K1872" s="266" t="n">
        <x:f>MOD(ROW()-ROW($I$46),MESCLUN_CAP+1)</x:f>
        <x:v>28</x:v>
      </x:c>
      <x:c r="L1872" s="266" t="n">
        <x:f>SUM(I1872:K1872)</x:f>
        <x:v>46</x:v>
      </x:c>
      <x:c r="M1872" s="267" t="n">
        <x:f>I1872*TOMATO_HOURS*WEEKS*(1+TOMATO_DIM)^I1872+J1872*CARROT_HOURS*WEEKS*(1+CARROT_DIM)^J1872+K1872*MESCLUN_HOURS*WEEKS*(1+MESCLUN_DIM)^K1872</x:f>
        <x:v>2714.513000477293</x:v>
      </x:c>
      <x:c r="N1872" s="267" t="n">
        <x:f>MAX(M1872-FARMER_HOURS,0)/TEMP_HOURS_PER_WORKER</x:f>
        <x:v>1.3850784725536758</x:v>
      </x:c>
      <x:c r="O1872" s="268" t="n">
        <x:f>I1872*TOMATO_PRICE+J1872*CARROT_PRICE+K1872*MESCLUN_PRICE</x:f>
        <x:v>126704</x:v>
      </x:c>
      <x:c r="P1872" s="268" t="n">
        <x:f>I1872*TOMATO_FERTILIZER+J1872*CARROT_FERTILIZER+K1872*MESCLUN_FERTILIZER</x:f>
        <x:v>33440</x:v>
      </x:c>
      <x:c r="Q1872" s="268" t="n">
        <x:f>MIN(M1872,FARMER_HOURS)*FARMER_RATE+MAX(M1872-FARMER_HOURS,0)*TEMP_RATE</x:f>
        <x:v>59626.961813841895</x:v>
      </x:c>
      <x:c r="R1872" s="268" t="n">
        <x:f>O1872-P1872-Q1872-FIXED_COST</x:f>
        <x:v>13637.038186158105</x:v>
      </x:c>
      <x:c r="S1872" s="139" t="str">
        <x:f>IF(AND(L1872&lt;=TOTAL_BED_CAP,N1872&lt;=TEMP_WORKER_CAP),"YES","NO")</x:f>
        <x:v>YES</x:v>
      </x:c>
      <x:c r="T1872" s="139" t="n">
        <x:f>IF(S1872="YES",R1872,-1E+99)</x:f>
        <x:v>13637.038186158105</x:v>
      </x:c>
    </x:row>
    <x:row r="1873">
      <x:c r="A1873" s="139"/>
      <x:c r="B1873" s="139"/>
      <x:c r="C1873" s="139"/>
      <x:c r="D1873" s="139"/>
      <x:c r="E1873" s="139"/>
      <x:c r="F1873" s="139"/>
      <x:c r="G1873" s="139"/>
      <x:c r="H1873" s="139"/>
      <x:c r="I1873" s="266" t="n">
        <x:f>INT((ROW()-ROW($I$46))/((CARROT_CAP+1)*(MESCLUN_CAP+1)))</x:f>
        <x:v>2</x:v>
      </x:c>
      <x:c r="J1873" s="266" t="n">
        <x:f>MOD(INT((ROW()-ROW($I$46))/(MESCLUN_CAP+1)),CARROT_CAP+1)</x:f>
        <x:v>16</x:v>
      </x:c>
      <x:c r="K1873" s="266" t="n">
        <x:f>MOD(ROW()-ROW($I$46),MESCLUN_CAP+1)</x:f>
        <x:v>29</x:v>
      </x:c>
      <x:c r="L1873" s="266" t="n">
        <x:f>SUM(I1873:K1873)</x:f>
        <x:v>47</x:v>
      </x:c>
      <x:c r="M1873" s="267" t="n">
        <x:f>I1873*TOMATO_HOURS*WEEKS*(1+TOMATO_DIM)^I1873+J1873*CARROT_HOURS*WEEKS*(1+CARROT_DIM)^J1873+K1873*MESCLUN_HOURS*WEEKS*(1+MESCLUN_DIM)^K1873</x:f>
        <x:v>2801.3310285929465</x:v>
      </x:c>
      <x:c r="N1873" s="267" t="n">
        <x:f>MAX(M1873-FARMER_HOURS,0)/TEMP_HOURS_PER_WORKER</x:f>
        <x:v>1.4453687698562128</x:v>
      </x:c>
      <x:c r="O1873" s="268" t="n">
        <x:f>I1873*TOMATO_PRICE+J1873*CARROT_PRICE+K1873*MESCLUN_PRICE</x:f>
        <x:v>129404</x:v>
      </x:c>
      <x:c r="P1873" s="268" t="n">
        <x:f>I1873*TOMATO_FERTILIZER+J1873*CARROT_FERTILIZER+K1873*MESCLUN_FERTILIZER</x:f>
        <x:v>34320</x:v>
      </x:c>
      <x:c r="Q1873" s="268" t="n">
        <x:f>MIN(M1873,FARMER_HOURS)*FARMER_RATE+MAX(M1873-FARMER_HOURS,0)*TEMP_RATE</x:f>
        <x:v>61134.21924640532</x:v>
      </x:c>
      <x:c r="R1873" s="268" t="n">
        <x:f>O1873-P1873-Q1873-FIXED_COST</x:f>
        <x:v>13949.780753594678</x:v>
      </x:c>
      <x:c r="S1873" s="139" t="str">
        <x:f>IF(AND(L1873&lt;=TOTAL_BED_CAP,N1873&lt;=TEMP_WORKER_CAP),"YES","NO")</x:f>
        <x:v>YES</x:v>
      </x:c>
      <x:c r="T1873" s="139" t="n">
        <x:f>IF(S1873="YES",R1873,-1E+99)</x:f>
        <x:v>13949.780753594678</x:v>
      </x:c>
    </x:row>
    <x:row r="1874">
      <x:c r="A1874" s="139"/>
      <x:c r="B1874" s="139"/>
      <x:c r="C1874" s="139"/>
      <x:c r="D1874" s="139"/>
      <x:c r="E1874" s="139"/>
      <x:c r="F1874" s="139"/>
      <x:c r="G1874" s="139"/>
      <x:c r="H1874" s="139"/>
      <x:c r="I1874" s="266" t="n">
        <x:f>INT((ROW()-ROW($I$46))/((CARROT_CAP+1)*(MESCLUN_CAP+1)))</x:f>
        <x:v>2</x:v>
      </x:c>
      <x:c r="J1874" s="266" t="n">
        <x:f>MOD(INT((ROW()-ROW($I$46))/(MESCLUN_CAP+1)),CARROT_CAP+1)</x:f>
        <x:v>16</x:v>
      </x:c>
      <x:c r="K1874" s="266" t="n">
        <x:f>MOD(ROW()-ROW($I$46),MESCLUN_CAP+1)</x:f>
        <x:v>30</x:v>
      </x:c>
      <x:c r="L1874" s="266" t="n">
        <x:f>SUM(I1874:K1874)</x:f>
        <x:v>48</x:v>
      </x:c>
      <x:c r="M1874" s="267" t="n">
        <x:f>I1874*TOMATO_HOURS*WEEKS*(1+TOMATO_DIM)^I1874+J1874*CARROT_HOURS*WEEKS*(1+CARROT_DIM)^J1874+K1874*MESCLUN_HOURS*WEEKS*(1+MESCLUN_DIM)^K1874</x:f>
        <x:v>2890.0407339267167</x:v>
      </x:c>
      <x:c r="N1874" s="267" t="n">
        <x:f>MAX(M1874-FARMER_HOURS,0)/TEMP_HOURS_PER_WORKER</x:f>
        <x:v>1.5069727318935533</x:v>
      </x:c>
      <x:c r="O1874" s="268" t="n">
        <x:f>I1874*TOMATO_PRICE+J1874*CARROT_PRICE+K1874*MESCLUN_PRICE</x:f>
        <x:v>132104</x:v>
      </x:c>
      <x:c r="P1874" s="268" t="n">
        <x:f>I1874*TOMATO_FERTILIZER+J1874*CARROT_FERTILIZER+K1874*MESCLUN_FERTILIZER</x:f>
        <x:v>35200</x:v>
      </x:c>
      <x:c r="Q1874" s="268" t="n">
        <x:f>MIN(M1874,FARMER_HOURS)*FARMER_RATE+MAX(M1874-FARMER_HOURS,0)*TEMP_RATE</x:f>
        <x:v>62674.31829733883</x:v>
      </x:c>
      <x:c r="R1874" s="268" t="n">
        <x:f>O1874-P1874-Q1874-FIXED_COST</x:f>
        <x:v>14229.681702661168</x:v>
      </x:c>
      <x:c r="S1874" s="139" t="str">
        <x:f>IF(AND(L1874&lt;=TOTAL_BED_CAP,N1874&lt;=TEMP_WORKER_CAP),"YES","NO")</x:f>
        <x:v>YES</x:v>
      </x:c>
      <x:c r="T1874" s="139" t="n">
        <x:f>IF(S1874="YES",R1874,-1E+99)</x:f>
        <x:v>14229.681702661168</x:v>
      </x:c>
    </x:row>
    <x:row r="1875">
      <x:c r="A1875" s="139"/>
      <x:c r="B1875" s="139"/>
      <x:c r="C1875" s="139"/>
      <x:c r="D1875" s="139"/>
      <x:c r="E1875" s="139"/>
      <x:c r="F1875" s="139"/>
      <x:c r="G1875" s="139"/>
      <x:c r="H1875" s="139"/>
      <x:c r="I1875" s="266" t="n">
        <x:f>INT((ROW()-ROW($I$46))/((CARROT_CAP+1)*(MESCLUN_CAP+1)))</x:f>
        <x:v>2</x:v>
      </x:c>
      <x:c r="J1875" s="266" t="n">
        <x:f>MOD(INT((ROW()-ROW($I$46))/(MESCLUN_CAP+1)),CARROT_CAP+1)</x:f>
        <x:v>17</x:v>
      </x:c>
      <x:c r="K1875" s="266" t="n">
        <x:f>MOD(ROW()-ROW($I$46),MESCLUN_CAP+1)</x:f>
        <x:v>0</x:v>
      </x:c>
      <x:c r="L1875" s="266" t="n">
        <x:f>SUM(I1875:K1875)</x:f>
        <x:v>19</x:v>
      </x:c>
      <x:c r="M1875" s="267" t="n">
        <x:f>I1875*TOMATO_HOURS*WEEKS*(1+TOMATO_DIM)^I1875+J1875*CARROT_HOURS*WEEKS*(1+CARROT_DIM)^J1875+K1875*MESCLUN_HOURS*WEEKS*(1+MESCLUN_DIM)^K1875</x:f>
        <x:v>993.825313200309</x:v>
      </x:c>
      <x:c r="N1875" s="267" t="n">
        <x:f>MAX(M1875-FARMER_HOURS,0)/TEMP_HOURS_PER_WORKER</x:f>
        <x:v>0.19015646750021456</x:v>
      </x:c>
      <x:c r="O1875" s="268" t="n">
        <x:f>I1875*TOMATO_PRICE+J1875*CARROT_PRICE+K1875*MESCLUN_PRICE</x:f>
        <x:v>53198</x:v>
      </x:c>
      <x:c r="P1875" s="268" t="n">
        <x:f>I1875*TOMATO_FERTILIZER+J1875*CARROT_FERTILIZER+K1875*MESCLUN_FERTILIZER</x:f>
        <x:v>9240</x:v>
      </x:c>
      <x:c r="Q1875" s="268" t="n">
        <x:f>MIN(M1875,FARMER_HOURS)*FARMER_RATE+MAX(M1875-FARMER_HOURS,0)*TEMP_RATE</x:f>
        <x:v>29753.911687505366</x:v>
      </x:c>
      <x:c r="R1875" s="268" t="n">
        <x:f>O1875-P1875-Q1875-FIXED_COST</x:f>
        <x:v>-5795.911687505366</x:v>
      </x:c>
      <x:c r="S1875" s="139" t="str">
        <x:f>IF(AND(L1875&lt;=TOTAL_BED_CAP,N1875&lt;=TEMP_WORKER_CAP),"YES","NO")</x:f>
        <x:v>YES</x:v>
      </x:c>
      <x:c r="T1875" s="139" t="n">
        <x:f>IF(S1875="YES",R1875,-1E+99)</x:f>
        <x:v>-5795.911687505366</x:v>
      </x:c>
    </x:row>
    <x:row r="1876">
      <x:c r="A1876" s="139"/>
      <x:c r="B1876" s="139"/>
      <x:c r="C1876" s="139"/>
      <x:c r="D1876" s="139"/>
      <x:c r="E1876" s="139"/>
      <x:c r="F1876" s="139"/>
      <x:c r="G1876" s="139"/>
      <x:c r="H1876" s="139"/>
      <x:c r="I1876" s="266" t="n">
        <x:f>INT((ROW()-ROW($I$46))/((CARROT_CAP+1)*(MESCLUN_CAP+1)))</x:f>
        <x:v>2</x:v>
      </x:c>
      <x:c r="J1876" s="266" t="n">
        <x:f>MOD(INT((ROW()-ROW($I$46))/(MESCLUN_CAP+1)),CARROT_CAP+1)</x:f>
        <x:v>17</x:v>
      </x:c>
      <x:c r="K1876" s="266" t="n">
        <x:f>MOD(ROW()-ROW($I$46),MESCLUN_CAP+1)</x:f>
        <x:v>1</x:v>
      </x:c>
      <x:c r="L1876" s="266" t="n">
        <x:f>SUM(I1876:K1876)</x:f>
        <x:v>20</x:v>
      </x:c>
      <x:c r="M1876" s="267" t="n">
        <x:f>I1876*TOMATO_HOURS*WEEKS*(1+TOMATO_DIM)^I1876+J1876*CARROT_HOURS*WEEKS*(1+CARROT_DIM)^J1876+K1876*MESCLUN_HOURS*WEEKS*(1+MESCLUN_DIM)^K1876</x:f>
        <x:v>1039.387813200309</x:v>
      </x:c>
      <x:c r="N1876" s="267" t="n">
        <x:f>MAX(M1876-FARMER_HOURS,0)/TEMP_HOURS_PER_WORKER</x:f>
        <x:v>0.22179709250021457</x:v>
      </x:c>
      <x:c r="O1876" s="268" t="n">
        <x:f>I1876*TOMATO_PRICE+J1876*CARROT_PRICE+K1876*MESCLUN_PRICE</x:f>
        <x:v>55898</x:v>
      </x:c>
      <x:c r="P1876" s="268" t="n">
        <x:f>I1876*TOMATO_FERTILIZER+J1876*CARROT_FERTILIZER+K1876*MESCLUN_FERTILIZER</x:f>
        <x:v>10120</x:v>
      </x:c>
      <x:c r="Q1876" s="268" t="n">
        <x:f>MIN(M1876,FARMER_HOURS)*FARMER_RATE+MAX(M1876-FARMER_HOURS,0)*TEMP_RATE</x:f>
        <x:v>30544.927312505366</x:v>
      </x:c>
      <x:c r="R1876" s="268" t="n">
        <x:f>O1876-P1876-Q1876-FIXED_COST</x:f>
        <x:v>-4766.927312505366</x:v>
      </x:c>
      <x:c r="S1876" s="139" t="str">
        <x:f>IF(AND(L1876&lt;=TOTAL_BED_CAP,N1876&lt;=TEMP_WORKER_CAP),"YES","NO")</x:f>
        <x:v>YES</x:v>
      </x:c>
      <x:c r="T1876" s="139" t="n">
        <x:f>IF(S1876="YES",R1876,-1E+99)</x:f>
        <x:v>-4766.927312505366</x:v>
      </x:c>
    </x:row>
    <x:row r="1877">
      <x:c r="A1877" s="139"/>
      <x:c r="B1877" s="139"/>
      <x:c r="C1877" s="139"/>
      <x:c r="D1877" s="139"/>
      <x:c r="E1877" s="139"/>
      <x:c r="F1877" s="139"/>
      <x:c r="G1877" s="139"/>
      <x:c r="H1877" s="139"/>
      <x:c r="I1877" s="266" t="n">
        <x:f>INT((ROW()-ROW($I$46))/((CARROT_CAP+1)*(MESCLUN_CAP+1)))</x:f>
        <x:v>2</x:v>
      </x:c>
      <x:c r="J1877" s="266" t="n">
        <x:f>MOD(INT((ROW()-ROW($I$46))/(MESCLUN_CAP+1)),CARROT_CAP+1)</x:f>
        <x:v>17</x:v>
      </x:c>
      <x:c r="K1877" s="266" t="n">
        <x:f>MOD(ROW()-ROW($I$46),MESCLUN_CAP+1)</x:f>
        <x:v>2</x:v>
      </x:c>
      <x:c r="L1877" s="266" t="n">
        <x:f>SUM(I1877:K1877)</x:f>
        <x:v>21</x:v>
      </x:c>
      <x:c r="M1877" s="267" t="n">
        <x:f>I1877*TOMATO_HOURS*WEEKS*(1+TOMATO_DIM)^I1877+J1877*CARROT_HOURS*WEEKS*(1+CARROT_DIM)^J1877+K1877*MESCLUN_HOURS*WEEKS*(1+MESCLUN_DIM)^K1877</x:f>
        <x:v>1086.089375700309</x:v>
      </x:c>
      <x:c r="N1877" s="267" t="n">
        <x:f>MAX(M1877-FARMER_HOURS,0)/TEMP_HOURS_PER_WORKER</x:f>
        <x:v>0.2542287331252145</x:v>
      </x:c>
      <x:c r="O1877" s="268" t="n">
        <x:f>I1877*TOMATO_PRICE+J1877*CARROT_PRICE+K1877*MESCLUN_PRICE</x:f>
        <x:v>58598</x:v>
      </x:c>
      <x:c r="P1877" s="268" t="n">
        <x:f>I1877*TOMATO_FERTILIZER+J1877*CARROT_FERTILIZER+K1877*MESCLUN_FERTILIZER</x:f>
        <x:v>11000</x:v>
      </x:c>
      <x:c r="Q1877" s="268" t="n">
        <x:f>MIN(M1877,FARMER_HOURS)*FARMER_RATE+MAX(M1877-FARMER_HOURS,0)*TEMP_RATE</x:f>
        <x:v>31355.718328130362</x:v>
      </x:c>
      <x:c r="R1877" s="268" t="n">
        <x:f>O1877-P1877-Q1877-FIXED_COST</x:f>
        <x:v>-3757.7183281303624</x:v>
      </x:c>
      <x:c r="S1877" s="139" t="str">
        <x:f>IF(AND(L1877&lt;=TOTAL_BED_CAP,N1877&lt;=TEMP_WORKER_CAP),"YES","NO")</x:f>
        <x:v>YES</x:v>
      </x:c>
      <x:c r="T1877" s="139" t="n">
        <x:f>IF(S1877="YES",R1877,-1E+99)</x:f>
        <x:v>-3757.7183281303624</x:v>
      </x:c>
    </x:row>
    <x:row r="1878">
      <x:c r="A1878" s="139"/>
      <x:c r="B1878" s="139"/>
      <x:c r="C1878" s="139"/>
      <x:c r="D1878" s="139"/>
      <x:c r="E1878" s="139"/>
      <x:c r="F1878" s="139"/>
      <x:c r="G1878" s="139"/>
      <x:c r="H1878" s="139"/>
      <x:c r="I1878" s="266" t="n">
        <x:f>INT((ROW()-ROW($I$46))/((CARROT_CAP+1)*(MESCLUN_CAP+1)))</x:f>
        <x:v>2</x:v>
      </x:c>
      <x:c r="J1878" s="266" t="n">
        <x:f>MOD(INT((ROW()-ROW($I$46))/(MESCLUN_CAP+1)),CARROT_CAP+1)</x:f>
        <x:v>17</x:v>
      </x:c>
      <x:c r="K1878" s="266" t="n">
        <x:f>MOD(ROW()-ROW($I$46),MESCLUN_CAP+1)</x:f>
        <x:v>3</x:v>
      </x:c>
      <x:c r="L1878" s="266" t="n">
        <x:f>SUM(I1878:K1878)</x:f>
        <x:v>22</x:v>
      </x:c>
      <x:c r="M1878" s="267" t="n">
        <x:f>I1878*TOMATO_HOURS*WEEKS*(1+TOMATO_DIM)^I1878+J1878*CARROT_HOURS*WEEKS*(1+CARROT_DIM)^J1878+K1878*MESCLUN_HOURS*WEEKS*(1+MESCLUN_DIM)^K1878</x:f>
        <x:v>1133.951358122184</x:v>
      </x:c>
      <x:c r="N1878" s="267" t="n">
        <x:f>MAX(M1878-FARMER_HOURS,0)/TEMP_HOURS_PER_WORKER</x:f>
        <x:v>0.28746622091818336</x:v>
      </x:c>
      <x:c r="O1878" s="268" t="n">
        <x:f>I1878*TOMATO_PRICE+J1878*CARROT_PRICE+K1878*MESCLUN_PRICE</x:f>
        <x:v>61298</x:v>
      </x:c>
      <x:c r="P1878" s="268" t="n">
        <x:f>I1878*TOMATO_FERTILIZER+J1878*CARROT_FERTILIZER+K1878*MESCLUN_FERTILIZER</x:f>
        <x:v>11880</x:v>
      </x:c>
      <x:c r="Q1878" s="268" t="n">
        <x:f>MIN(M1878,FARMER_HOURS)*FARMER_RATE+MAX(M1878-FARMER_HOURS,0)*TEMP_RATE</x:f>
        <x:v>32186.655522954585</x:v>
      </x:c>
      <x:c r="R1878" s="268" t="n">
        <x:f>O1878-P1878-Q1878-FIXED_COST</x:f>
        <x:v>-2768.6555229545847</x:v>
      </x:c>
      <x:c r="S1878" s="139" t="str">
        <x:f>IF(AND(L1878&lt;=TOTAL_BED_CAP,N1878&lt;=TEMP_WORKER_CAP),"YES","NO")</x:f>
        <x:v>YES</x:v>
      </x:c>
      <x:c r="T1878" s="139" t="n">
        <x:f>IF(S1878="YES",R1878,-1E+99)</x:f>
        <x:v>-2768.6555229545847</x:v>
      </x:c>
    </x:row>
    <x:row r="1879">
      <x:c r="A1879" s="139"/>
      <x:c r="B1879" s="139"/>
      <x:c r="C1879" s="139"/>
      <x:c r="D1879" s="139"/>
      <x:c r="E1879" s="139"/>
      <x:c r="F1879" s="139"/>
      <x:c r="G1879" s="139"/>
      <x:c r="H1879" s="139"/>
      <x:c r="I1879" s="266" t="n">
        <x:f>INT((ROW()-ROW($I$46))/((CARROT_CAP+1)*(MESCLUN_CAP+1)))</x:f>
        <x:v>2</x:v>
      </x:c>
      <x:c r="J1879" s="266" t="n">
        <x:f>MOD(INT((ROW()-ROW($I$46))/(MESCLUN_CAP+1)),CARROT_CAP+1)</x:f>
        <x:v>17</x:v>
      </x:c>
      <x:c r="K1879" s="266" t="n">
        <x:f>MOD(ROW()-ROW($I$46),MESCLUN_CAP+1)</x:f>
        <x:v>4</x:v>
      </x:c>
      <x:c r="L1879" s="266" t="n">
        <x:f>SUM(I1879:K1879)</x:f>
        <x:v>23</x:v>
      </x:c>
      <x:c r="M1879" s="267" t="n">
        <x:f>I1879*TOMATO_HOURS*WEEKS*(1+TOMATO_DIM)^I1879+J1879*CARROT_HOURS*WEEKS*(1+CARROT_DIM)^J1879+K1879*MESCLUN_HOURS*WEEKS*(1+MESCLUN_DIM)^K1879</x:f>
        <x:v>1182.9954738448403</x:v>
      </x:c>
      <x:c r="N1879" s="267" t="n">
        <x:f>MAX(M1879-FARMER_HOURS,0)/TEMP_HOURS_PER_WORKER</x:f>
        <x:v>0.3215246346144724</x:v>
      </x:c>
      <x:c r="O1879" s="268" t="n">
        <x:f>I1879*TOMATO_PRICE+J1879*CARROT_PRICE+K1879*MESCLUN_PRICE</x:f>
        <x:v>63998</x:v>
      </x:c>
      <x:c r="P1879" s="268" t="n">
        <x:f>I1879*TOMATO_FERTILIZER+J1879*CARROT_FERTILIZER+K1879*MESCLUN_FERTILIZER</x:f>
        <x:v>12760</x:v>
      </x:c>
      <x:c r="Q1879" s="268" t="n">
        <x:f>MIN(M1879,FARMER_HOURS)*FARMER_RATE+MAX(M1879-FARMER_HOURS,0)*TEMP_RATE</x:f>
        <x:v>33038.11586536181</x:v>
      </x:c>
      <x:c r="R1879" s="268" t="n">
        <x:f>O1879-P1879-Q1879-FIXED_COST</x:f>
        <x:v>-1800.1158653618113</x:v>
      </x:c>
      <x:c r="S1879" s="139" t="str">
        <x:f>IF(AND(L1879&lt;=TOTAL_BED_CAP,N1879&lt;=TEMP_WORKER_CAP),"YES","NO")</x:f>
        <x:v>YES</x:v>
      </x:c>
      <x:c r="T1879" s="139" t="n">
        <x:f>IF(S1879="YES",R1879,-1E+99)</x:f>
        <x:v>-1800.1158653618113</x:v>
      </x:c>
    </x:row>
    <x:row r="1880">
      <x:c r="A1880" s="139"/>
      <x:c r="B1880" s="139"/>
      <x:c r="C1880" s="139"/>
      <x:c r="D1880" s="139"/>
      <x:c r="E1880" s="139"/>
      <x:c r="F1880" s="139"/>
      <x:c r="G1880" s="139"/>
      <x:c r="H1880" s="139"/>
      <x:c r="I1880" s="266" t="n">
        <x:f>INT((ROW()-ROW($I$46))/((CARROT_CAP+1)*(MESCLUN_CAP+1)))</x:f>
        <x:v>2</x:v>
      </x:c>
      <x:c r="J1880" s="266" t="n">
        <x:f>MOD(INT((ROW()-ROW($I$46))/(MESCLUN_CAP+1)),CARROT_CAP+1)</x:f>
        <x:v>17</x:v>
      </x:c>
      <x:c r="K1880" s="266" t="n">
        <x:f>MOD(ROW()-ROW($I$46),MESCLUN_CAP+1)</x:f>
        <x:v>5</x:v>
      </x:c>
      <x:c r="L1880" s="266" t="n">
        <x:f>SUM(I1880:K1880)</x:f>
        <x:v>24</x:v>
      </x:c>
      <x:c r="M1880" s="267" t="n">
        <x:f>I1880*TOMATO_HOURS*WEEKS*(1+TOMATO_DIM)^I1880+J1880*CARROT_HOURS*WEEKS*(1+CARROT_DIM)^J1880+K1880*MESCLUN_HOURS*WEEKS*(1+MESCLUN_DIM)^K1880</x:f>
        <x:v>1233.2437977660438</x:v>
      </x:c>
      <x:c r="N1880" s="267" t="n">
        <x:f>MAX(M1880-FARMER_HOURS,0)/TEMP_HOURS_PER_WORKER</x:f>
        <x:v>0.3564193040041971</x:v>
      </x:c>
      <x:c r="O1880" s="268" t="n">
        <x:f>I1880*TOMATO_PRICE+J1880*CARROT_PRICE+K1880*MESCLUN_PRICE</x:f>
        <x:v>66698</x:v>
      </x:c>
      <x:c r="P1880" s="268" t="n">
        <x:f>I1880*TOMATO_FERTILIZER+J1880*CARROT_FERTILIZER+K1880*MESCLUN_FERTILIZER</x:f>
        <x:v>13640</x:v>
      </x:c>
      <x:c r="Q1880" s="268" t="n">
        <x:f>MIN(M1880,FARMER_HOURS)*FARMER_RATE+MAX(M1880-FARMER_HOURS,0)*TEMP_RATE</x:f>
        <x:v>33910.48260010493</x:v>
      </x:c>
      <x:c r="R1880" s="268" t="n">
        <x:f>O1880-P1880-Q1880-FIXED_COST</x:f>
        <x:v>-852.4826001049296</x:v>
      </x:c>
      <x:c r="S1880" s="139" t="str">
        <x:f>IF(AND(L1880&lt;=TOTAL_BED_CAP,N1880&lt;=TEMP_WORKER_CAP),"YES","NO")</x:f>
        <x:v>YES</x:v>
      </x:c>
      <x:c r="T1880" s="139" t="n">
        <x:f>IF(S1880="YES",R1880,-1E+99)</x:f>
        <x:v>-852.4826001049296</x:v>
      </x:c>
    </x:row>
    <x:row r="1881">
      <x:c r="A1881" s="139"/>
      <x:c r="B1881" s="139"/>
      <x:c r="C1881" s="139"/>
      <x:c r="D1881" s="139"/>
      <x:c r="E1881" s="139"/>
      <x:c r="F1881" s="139"/>
      <x:c r="G1881" s="139"/>
      <x:c r="H1881" s="139"/>
      <x:c r="I1881" s="266" t="n">
        <x:f>INT((ROW()-ROW($I$46))/((CARROT_CAP+1)*(MESCLUN_CAP+1)))</x:f>
        <x:v>2</x:v>
      </x:c>
      <x:c r="J1881" s="266" t="n">
        <x:f>MOD(INT((ROW()-ROW($I$46))/(MESCLUN_CAP+1)),CARROT_CAP+1)</x:f>
        <x:v>17</x:v>
      </x:c>
      <x:c r="K1881" s="266" t="n">
        <x:f>MOD(ROW()-ROW($I$46),MESCLUN_CAP+1)</x:f>
        <x:v>6</x:v>
      </x:c>
      <x:c r="L1881" s="266" t="n">
        <x:f>SUM(I1881:K1881)</x:f>
        <x:v>25</x:v>
      </x:c>
      <x:c r="M1881" s="267" t="n">
        <x:f>I1881*TOMATO_HOURS*WEEKS*(1+TOMATO_DIM)^I1881+J1881*CARROT_HOURS*WEEKS*(1+CARROT_DIM)^J1881+K1881*MESCLUN_HOURS*WEEKS*(1+MESCLUN_DIM)^K1881</x:f>
        <x:v>1284.7187719476767</x:v>
      </x:c>
      <x:c r="N1881" s="267" t="n">
        <x:f>MAX(M1881-FARMER_HOURS,0)/TEMP_HOURS_PER_WORKER</x:f>
        <x:v>0.3921658138525533</x:v>
      </x:c>
      <x:c r="O1881" s="268" t="n">
        <x:f>I1881*TOMATO_PRICE+J1881*CARROT_PRICE+K1881*MESCLUN_PRICE</x:f>
        <x:v>69398</x:v>
      </x:c>
      <x:c r="P1881" s="268" t="n">
        <x:f>I1881*TOMATO_FERTILIZER+J1881*CARROT_FERTILIZER+K1881*MESCLUN_FERTILIZER</x:f>
        <x:v>14520</x:v>
      </x:c>
      <x:c r="Q1881" s="268" t="n">
        <x:f>MIN(M1881,FARMER_HOURS)*FARMER_RATE+MAX(M1881-FARMER_HOURS,0)*TEMP_RATE</x:f>
        <x:v>34804.14534631383</x:v>
      </x:c>
      <x:c r="R1881" s="268" t="n">
        <x:f>O1881-P1881-Q1881-FIXED_COST</x:f>
        <x:v>73.8546536861686</x:v>
      </x:c>
      <x:c r="S1881" s="139" t="str">
        <x:f>IF(AND(L1881&lt;=TOTAL_BED_CAP,N1881&lt;=TEMP_WORKER_CAP),"YES","NO")</x:f>
        <x:v>YES</x:v>
      </x:c>
      <x:c r="T1881" s="139" t="n">
        <x:f>IF(S1881="YES",R1881,-1E+99)</x:f>
        <x:v>73.8546536861686</x:v>
      </x:c>
    </x:row>
    <x:row r="1882">
      <x:c r="A1882" s="139"/>
      <x:c r="B1882" s="139"/>
      <x:c r="C1882" s="139"/>
      <x:c r="D1882" s="139"/>
      <x:c r="E1882" s="139"/>
      <x:c r="F1882" s="139"/>
      <x:c r="G1882" s="139"/>
      <x:c r="H1882" s="139"/>
      <x:c r="I1882" s="266" t="n">
        <x:f>INT((ROW()-ROW($I$46))/((CARROT_CAP+1)*(MESCLUN_CAP+1)))</x:f>
        <x:v>2</x:v>
      </x:c>
      <x:c r="J1882" s="266" t="n">
        <x:f>MOD(INT((ROW()-ROW($I$46))/(MESCLUN_CAP+1)),CARROT_CAP+1)</x:f>
        <x:v>17</x:v>
      </x:c>
      <x:c r="K1882" s="266" t="n">
        <x:f>MOD(ROW()-ROW($I$46),MESCLUN_CAP+1)</x:f>
        <x:v>7</x:v>
      </x:c>
      <x:c r="L1882" s="266" t="n">
        <x:f>SUM(I1882:K1882)</x:f>
        <x:v>26</x:v>
      </x:c>
      <x:c r="M1882" s="267" t="n">
        <x:f>I1882*TOMATO_HOURS*WEEKS*(1+TOMATO_DIM)^I1882+J1882*CARROT_HOURS*WEEKS*(1+CARROT_DIM)^J1882+K1882*MESCLUN_HOURS*WEEKS*(1+MESCLUN_DIM)^K1882</x:f>
        <x:v>1337.443211345637</x:v>
      </x:c>
      <x:c r="N1882" s="267" t="n">
        <x:f>MAX(M1882-FARMER_HOURS,0)/TEMP_HOURS_PER_WORKER</x:f>
        <x:v>0.4287800078789147</x:v>
      </x:c>
      <x:c r="O1882" s="268" t="n">
        <x:f>I1882*TOMATO_PRICE+J1882*CARROT_PRICE+K1882*MESCLUN_PRICE</x:f>
        <x:v>72098</x:v>
      </x:c>
      <x:c r="P1882" s="268" t="n">
        <x:f>I1882*TOMATO_FERTILIZER+J1882*CARROT_FERTILIZER+K1882*MESCLUN_FERTILIZER</x:f>
        <x:v>15400</x:v>
      </x:c>
      <x:c r="Q1882" s="268" t="n">
        <x:f>MIN(M1882,FARMER_HOURS)*FARMER_RATE+MAX(M1882-FARMER_HOURS,0)*TEMP_RATE</x:f>
        <x:v>35719.50019697286</x:v>
      </x:c>
      <x:c r="R1882" s="268" t="n">
        <x:f>O1882-P1882-Q1882-FIXED_COST</x:f>
        <x:v>978.4998030271381</x:v>
      </x:c>
      <x:c r="S1882" s="139" t="str">
        <x:f>IF(AND(L1882&lt;=TOTAL_BED_CAP,N1882&lt;=TEMP_WORKER_CAP),"YES","NO")</x:f>
        <x:v>YES</x:v>
      </x:c>
      <x:c r="T1882" s="139" t="n">
        <x:f>IF(S1882="YES",R1882,-1E+99)</x:f>
        <x:v>978.4998030271381</x:v>
      </x:c>
    </x:row>
    <x:row r="1883">
      <x:c r="A1883" s="139"/>
      <x:c r="B1883" s="139"/>
      <x:c r="C1883" s="139"/>
      <x:c r="D1883" s="139"/>
      <x:c r="E1883" s="139"/>
      <x:c r="F1883" s="139"/>
      <x:c r="G1883" s="139"/>
      <x:c r="H1883" s="139"/>
      <x:c r="I1883" s="266" t="n">
        <x:f>INT((ROW()-ROW($I$46))/((CARROT_CAP+1)*(MESCLUN_CAP+1)))</x:f>
        <x:v>2</x:v>
      </x:c>
      <x:c r="J1883" s="266" t="n">
        <x:f>MOD(INT((ROW()-ROW($I$46))/(MESCLUN_CAP+1)),CARROT_CAP+1)</x:f>
        <x:v>17</x:v>
      </x:c>
      <x:c r="K1883" s="266" t="n">
        <x:f>MOD(ROW()-ROW($I$46),MESCLUN_CAP+1)</x:f>
        <x:v>8</x:v>
      </x:c>
      <x:c r="L1883" s="266" t="n">
        <x:f>SUM(I1883:K1883)</x:f>
        <x:v>27</x:v>
      </x:c>
      <x:c r="M1883" s="267" t="n">
        <x:f>I1883*TOMATO_HOURS*WEEKS*(1+TOMATO_DIM)^I1883+J1883*CARROT_HOURS*WEEKS*(1+CARROT_DIM)^J1883+K1883*MESCLUN_HOURS*WEEKS*(1+MESCLUN_DIM)^K1883</x:f>
        <x:v>1391.4403096256174</x:v>
      </x:c>
      <x:c r="N1883" s="267" t="n">
        <x:f>MAX(M1883-FARMER_HOURS,0)/TEMP_HOURS_PER_WORKER</x:f>
        <x:v>0.46627799279556764</x:v>
      </x:c>
      <x:c r="O1883" s="268" t="n">
        <x:f>I1883*TOMATO_PRICE+J1883*CARROT_PRICE+K1883*MESCLUN_PRICE</x:f>
        <x:v>74798</x:v>
      </x:c>
      <x:c r="P1883" s="268" t="n">
        <x:f>I1883*TOMATO_FERTILIZER+J1883*CARROT_FERTILIZER+K1883*MESCLUN_FERTILIZER</x:f>
        <x:v>16280</x:v>
      </x:c>
      <x:c r="Q1883" s="268" t="n">
        <x:f>MIN(M1883,FARMER_HOURS)*FARMER_RATE+MAX(M1883-FARMER_HOURS,0)*TEMP_RATE</x:f>
        <x:v>36656.94981988919</x:v>
      </x:c>
      <x:c r="R1883" s="268" t="n">
        <x:f>O1883-P1883-Q1883-FIXED_COST</x:f>
        <x:v>1861.0501801108112</x:v>
      </x:c>
      <x:c r="S1883" s="139" t="str">
        <x:f>IF(AND(L1883&lt;=TOTAL_BED_CAP,N1883&lt;=TEMP_WORKER_CAP),"YES","NO")</x:f>
        <x:v>YES</x:v>
      </x:c>
      <x:c r="T1883" s="139" t="n">
        <x:f>IF(S1883="YES",R1883,-1E+99)</x:f>
        <x:v>1861.0501801108112</x:v>
      </x:c>
    </x:row>
    <x:row r="1884">
      <x:c r="A1884" s="139"/>
      <x:c r="B1884" s="139"/>
      <x:c r="C1884" s="139"/>
      <x:c r="D1884" s="139"/>
      <x:c r="E1884" s="139"/>
      <x:c r="F1884" s="139"/>
      <x:c r="G1884" s="139"/>
      <x:c r="H1884" s="139"/>
      <x:c r="I1884" s="266" t="n">
        <x:f>INT((ROW()-ROW($I$46))/((CARROT_CAP+1)*(MESCLUN_CAP+1)))</x:f>
        <x:v>2</x:v>
      </x:c>
      <x:c r="J1884" s="266" t="n">
        <x:f>MOD(INT((ROW()-ROW($I$46))/(MESCLUN_CAP+1)),CARROT_CAP+1)</x:f>
        <x:v>17</x:v>
      </x:c>
      <x:c r="K1884" s="266" t="n">
        <x:f>MOD(ROW()-ROW($I$46),MESCLUN_CAP+1)</x:f>
        <x:v>9</x:v>
      </x:c>
      <x:c r="L1884" s="266" t="n">
        <x:f>SUM(I1884:K1884)</x:f>
        <x:v>28</x:v>
      </x:c>
      <x:c r="M1884" s="267" t="n">
        <x:f>I1884*TOMATO_HOURS*WEEKS*(1+TOMATO_DIM)^I1884+J1884*CARROT_HOURS*WEEKS*(1+CARROT_DIM)^J1884+K1884*MESCLUN_HOURS*WEEKS*(1+MESCLUN_DIM)^K1884</x:f>
        <x:v>1446.7336450660118</x:v>
      </x:c>
      <x:c r="N1884" s="267" t="n">
        <x:f>MAX(M1884-FARMER_HOURS,0)/TEMP_HOURS_PER_WORKER</x:f>
        <x:v>0.5046761424069527</x:v>
      </x:c>
      <x:c r="O1884" s="268" t="n">
        <x:f>I1884*TOMATO_PRICE+J1884*CARROT_PRICE+K1884*MESCLUN_PRICE</x:f>
        <x:v>77498</x:v>
      </x:c>
      <x:c r="P1884" s="268" t="n">
        <x:f>I1884*TOMATO_FERTILIZER+J1884*CARROT_FERTILIZER+K1884*MESCLUN_FERTILIZER</x:f>
        <x:v>17160</x:v>
      </x:c>
      <x:c r="Q1884" s="268" t="n">
        <x:f>MIN(M1884,FARMER_HOURS)*FARMER_RATE+MAX(M1884-FARMER_HOURS,0)*TEMP_RATE</x:f>
        <x:v>37616.903560173814</x:v>
      </x:c>
      <x:c r="R1884" s="268" t="n">
        <x:f>O1884-P1884-Q1884-FIXED_COST</x:f>
        <x:v>2721.096439826186</x:v>
      </x:c>
      <x:c r="S1884" s="139" t="str">
        <x:f>IF(AND(L1884&lt;=TOTAL_BED_CAP,N1884&lt;=TEMP_WORKER_CAP),"YES","NO")</x:f>
        <x:v>YES</x:v>
      </x:c>
      <x:c r="T1884" s="139" t="n">
        <x:f>IF(S1884="YES",R1884,-1E+99)</x:f>
        <x:v>2721.096439826186</x:v>
      </x:c>
    </x:row>
    <x:row r="1885">
      <x:c r="A1885" s="139"/>
      <x:c r="B1885" s="139"/>
      <x:c r="C1885" s="139"/>
      <x:c r="D1885" s="139"/>
      <x:c r="E1885" s="139"/>
      <x:c r="F1885" s="139"/>
      <x:c r="G1885" s="139"/>
      <x:c r="H1885" s="139"/>
      <x:c r="I1885" s="266" t="n">
        <x:f>INT((ROW()-ROW($I$46))/((CARROT_CAP+1)*(MESCLUN_CAP+1)))</x:f>
        <x:v>2</x:v>
      </x:c>
      <x:c r="J1885" s="266" t="n">
        <x:f>MOD(INT((ROW()-ROW($I$46))/(MESCLUN_CAP+1)),CARROT_CAP+1)</x:f>
        <x:v>17</x:v>
      </x:c>
      <x:c r="K1885" s="266" t="n">
        <x:f>MOD(ROW()-ROW($I$46),MESCLUN_CAP+1)</x:f>
        <x:v>10</x:v>
      </x:c>
      <x:c r="L1885" s="266" t="n">
        <x:f>SUM(I1885:K1885)</x:f>
        <x:v>29</x:v>
      </x:c>
      <x:c r="M1885" s="267" t="n">
        <x:f>I1885*TOMATO_HOURS*WEEKS*(1+TOMATO_DIM)^I1885+J1885*CARROT_HOURS*WEEKS*(1+CARROT_DIM)^J1885+K1885*MESCLUN_HOURS*WEEKS*(1+MESCLUN_DIM)^K1885</x:f>
        <x:v>1503.3471865492245</x:v>
      </x:c>
      <x:c r="N1885" s="267" t="n">
        <x:f>MAX(M1885-FARMER_HOURS,0)/TEMP_HOURS_PER_WORKER</x:f>
        <x:v>0.5439911017702947</x:v>
      </x:c>
      <x:c r="O1885" s="268" t="n">
        <x:f>I1885*TOMATO_PRICE+J1885*CARROT_PRICE+K1885*MESCLUN_PRICE</x:f>
        <x:v>80198</x:v>
      </x:c>
      <x:c r="P1885" s="268" t="n">
        <x:f>I1885*TOMATO_FERTILIZER+J1885*CARROT_FERTILIZER+K1885*MESCLUN_FERTILIZER</x:f>
        <x:v>18040</x:v>
      </x:c>
      <x:c r="Q1885" s="268" t="n">
        <x:f>MIN(M1885,FARMER_HOURS)*FARMER_RATE+MAX(M1885-FARMER_HOURS,0)*TEMP_RATE</x:f>
        <x:v>38599.77754425737</x:v>
      </x:c>
      <x:c r="R1885" s="268" t="n">
        <x:f>O1885-P1885-Q1885-FIXED_COST</x:f>
        <x:v>3558.2224557426307</x:v>
      </x:c>
      <x:c r="S1885" s="139" t="str">
        <x:f>IF(AND(L1885&lt;=TOTAL_BED_CAP,N1885&lt;=TEMP_WORKER_CAP),"YES","NO")</x:f>
        <x:v>YES</x:v>
      </x:c>
      <x:c r="T1885" s="139" t="n">
        <x:f>IF(S1885="YES",R1885,-1E+99)</x:f>
        <x:v>3558.2224557426307</x:v>
      </x:c>
    </x:row>
    <x:row r="1886">
      <x:c r="A1886" s="139"/>
      <x:c r="B1886" s="139"/>
      <x:c r="C1886" s="139"/>
      <x:c r="D1886" s="139"/>
      <x:c r="E1886" s="139"/>
      <x:c r="F1886" s="139"/>
      <x:c r="G1886" s="139"/>
      <x:c r="H1886" s="139"/>
      <x:c r="I1886" s="266" t="n">
        <x:f>INT((ROW()-ROW($I$46))/((CARROT_CAP+1)*(MESCLUN_CAP+1)))</x:f>
        <x:v>2</x:v>
      </x:c>
      <x:c r="J1886" s="266" t="n">
        <x:f>MOD(INT((ROW()-ROW($I$46))/(MESCLUN_CAP+1)),CARROT_CAP+1)</x:f>
        <x:v>17</x:v>
      </x:c>
      <x:c r="K1886" s="266" t="n">
        <x:f>MOD(ROW()-ROW($I$46),MESCLUN_CAP+1)</x:f>
        <x:v>11</x:v>
      </x:c>
      <x:c r="L1886" s="266" t="n">
        <x:f>SUM(I1886:K1886)</x:f>
        <x:v>30</x:v>
      </x:c>
      <x:c r="M1886" s="267" t="n">
        <x:f>I1886*TOMATO_HOURS*WEEKS*(1+TOMATO_DIM)^I1886+J1886*CARROT_HOURS*WEEKS*(1+CARROT_DIM)^J1886+K1886*MESCLUN_HOURS*WEEKS*(1+MESCLUN_DIM)^K1886</x:f>
        <x:v>1561.3052996426636</x:v>
      </x:c>
      <x:c r="N1886" s="267" t="n">
        <x:f>MAX(M1886-FARMER_HOURS,0)/TEMP_HOURS_PER_WORKER</x:f>
        <x:v>0.5842397914185165</x:v>
      </x:c>
      <x:c r="O1886" s="268" t="n">
        <x:f>I1886*TOMATO_PRICE+J1886*CARROT_PRICE+K1886*MESCLUN_PRICE</x:f>
        <x:v>82898</x:v>
      </x:c>
      <x:c r="P1886" s="268" t="n">
        <x:f>I1886*TOMATO_FERTILIZER+J1886*CARROT_FERTILIZER+K1886*MESCLUN_FERTILIZER</x:f>
        <x:v>18920</x:v>
      </x:c>
      <x:c r="Q1886" s="268" t="n">
        <x:f>MIN(M1886,FARMER_HOURS)*FARMER_RATE+MAX(M1886-FARMER_HOURS,0)*TEMP_RATE</x:f>
        <x:v>39605.99478546291</x:v>
      </x:c>
      <x:c r="R1886" s="268" t="n">
        <x:f>O1886-P1886-Q1886-FIXED_COST</x:f>
        <x:v>4372.005214537086</x:v>
      </x:c>
      <x:c r="S1886" s="139" t="str">
        <x:f>IF(AND(L1886&lt;=TOTAL_BED_CAP,N1886&lt;=TEMP_WORKER_CAP),"YES","NO")</x:f>
        <x:v>YES</x:v>
      </x:c>
      <x:c r="T1886" s="139" t="n">
        <x:f>IF(S1886="YES",R1886,-1E+99)</x:f>
        <x:v>4372.005214537086</x:v>
      </x:c>
    </x:row>
    <x:row r="1887">
      <x:c r="A1887" s="139"/>
      <x:c r="B1887" s="139"/>
      <x:c r="C1887" s="139"/>
      <x:c r="D1887" s="139"/>
      <x:c r="E1887" s="139"/>
      <x:c r="F1887" s="139"/>
      <x:c r="G1887" s="139"/>
      <x:c r="H1887" s="139"/>
      <x:c r="I1887" s="266" t="n">
        <x:f>INT((ROW()-ROW($I$46))/((CARROT_CAP+1)*(MESCLUN_CAP+1)))</x:f>
        <x:v>2</x:v>
      </x:c>
      <x:c r="J1887" s="266" t="n">
        <x:f>MOD(INT((ROW()-ROW($I$46))/(MESCLUN_CAP+1)),CARROT_CAP+1)</x:f>
        <x:v>17</x:v>
      </x:c>
      <x:c r="K1887" s="266" t="n">
        <x:f>MOD(ROW()-ROW($I$46),MESCLUN_CAP+1)</x:f>
        <x:v>12</x:v>
      </x:c>
      <x:c r="L1887" s="266" t="n">
        <x:f>SUM(I1887:K1887)</x:f>
        <x:v>31</x:v>
      </x:c>
      <x:c r="M1887" s="267" t="n">
        <x:f>I1887*TOMATO_HOURS*WEEKS*(1+TOMATO_DIM)^I1887+J1887*CARROT_HOURS*WEEKS*(1+CARROT_DIM)^J1887+K1887*MESCLUN_HOURS*WEEKS*(1+MESCLUN_DIM)^K1887</x:f>
        <x:v>1620.632752770728</x:v>
      </x:c>
      <x:c r="N1887" s="267" t="n">
        <x:f>MAX(M1887-FARMER_HOURS,0)/TEMP_HOURS_PER_WORKER</x:f>
        <x:v>0.625439411646339</x:v>
      </x:c>
      <x:c r="O1887" s="268" t="n">
        <x:f>I1887*TOMATO_PRICE+J1887*CARROT_PRICE+K1887*MESCLUN_PRICE</x:f>
        <x:v>85598</x:v>
      </x:c>
      <x:c r="P1887" s="268" t="n">
        <x:f>I1887*TOMATO_FERTILIZER+J1887*CARROT_FERTILIZER+K1887*MESCLUN_FERTILIZER</x:f>
        <x:v>19800</x:v>
      </x:c>
      <x:c r="Q1887" s="268" t="n">
        <x:f>MIN(M1887,FARMER_HOURS)*FARMER_RATE+MAX(M1887-FARMER_HOURS,0)*TEMP_RATE</x:f>
        <x:v>40635.985291158475</x:v>
      </x:c>
      <x:c r="R1887" s="268" t="n">
        <x:f>O1887-P1887-Q1887-FIXED_COST</x:f>
        <x:v>5162.014708841525</x:v>
      </x:c>
      <x:c r="S1887" s="139" t="str">
        <x:f>IF(AND(L1887&lt;=TOTAL_BED_CAP,N1887&lt;=TEMP_WORKER_CAP),"YES","NO")</x:f>
        <x:v>YES</x:v>
      </x:c>
      <x:c r="T1887" s="139" t="n">
        <x:f>IF(S1887="YES",R1887,-1E+99)</x:f>
        <x:v>5162.014708841525</x:v>
      </x:c>
    </x:row>
    <x:row r="1888">
      <x:c r="A1888" s="139"/>
      <x:c r="B1888" s="139"/>
      <x:c r="C1888" s="139"/>
      <x:c r="D1888" s="139"/>
      <x:c r="E1888" s="139"/>
      <x:c r="F1888" s="139"/>
      <x:c r="G1888" s="139"/>
      <x:c r="H1888" s="139"/>
      <x:c r="I1888" s="266" t="n">
        <x:f>INT((ROW()-ROW($I$46))/((CARROT_CAP+1)*(MESCLUN_CAP+1)))</x:f>
        <x:v>2</x:v>
      </x:c>
      <x:c r="J1888" s="266" t="n">
        <x:f>MOD(INT((ROW()-ROW($I$46))/(MESCLUN_CAP+1)),CARROT_CAP+1)</x:f>
        <x:v>17</x:v>
      </x:c>
      <x:c r="K1888" s="266" t="n">
        <x:f>MOD(ROW()-ROW($I$46),MESCLUN_CAP+1)</x:f>
        <x:v>13</x:v>
      </x:c>
      <x:c r="L1888" s="266" t="n">
        <x:f>SUM(I1888:K1888)</x:f>
        <x:v>32</x:v>
      </x:c>
      <x:c r="M1888" s="267" t="n">
        <x:f>I1888*TOMATO_HOURS*WEEKS*(1+TOMATO_DIM)^I1888+J1888*CARROT_HOURS*WEEKS*(1+CARROT_DIM)^J1888+K1888*MESCLUN_HOURS*WEEKS*(1+MESCLUN_DIM)^K1888</x:f>
        <x:v>1681.3547234791122</x:v>
      </x:c>
      <x:c r="N1888" s="267" t="n">
        <x:f>MAX(M1888-FARMER_HOURS,0)/TEMP_HOURS_PER_WORKER</x:f>
        <x:v>0.6676074468604946</x:v>
      </x:c>
      <x:c r="O1888" s="268" t="n">
        <x:f>I1888*TOMATO_PRICE+J1888*CARROT_PRICE+K1888*MESCLUN_PRICE</x:f>
        <x:v>88298</x:v>
      </x:c>
      <x:c r="P1888" s="268" t="n">
        <x:f>I1888*TOMATO_FERTILIZER+J1888*CARROT_FERTILIZER+K1888*MESCLUN_FERTILIZER</x:f>
        <x:v>20680</x:v>
      </x:c>
      <x:c r="Q1888" s="268" t="n">
        <x:f>MIN(M1888,FARMER_HOURS)*FARMER_RATE+MAX(M1888-FARMER_HOURS,0)*TEMP_RATE</x:f>
        <x:v>41690.18617151237</x:v>
      </x:c>
      <x:c r="R1888" s="268" t="n">
        <x:f>O1888-P1888-Q1888-FIXED_COST</x:f>
        <x:v>5927.813828487633</x:v>
      </x:c>
      <x:c r="S1888" s="139" t="str">
        <x:f>IF(AND(L1888&lt;=TOTAL_BED_CAP,N1888&lt;=TEMP_WORKER_CAP),"YES","NO")</x:f>
        <x:v>YES</x:v>
      </x:c>
      <x:c r="T1888" s="139" t="n">
        <x:f>IF(S1888="YES",R1888,-1E+99)</x:f>
        <x:v>5927.813828487633</x:v>
      </x:c>
    </x:row>
    <x:row r="1889">
      <x:c r="A1889" s="139"/>
      <x:c r="B1889" s="139"/>
      <x:c r="C1889" s="139"/>
      <x:c r="D1889" s="139"/>
      <x:c r="E1889" s="139"/>
      <x:c r="F1889" s="139"/>
      <x:c r="G1889" s="139"/>
      <x:c r="H1889" s="139"/>
      <x:c r="I1889" s="266" t="n">
        <x:f>INT((ROW()-ROW($I$46))/((CARROT_CAP+1)*(MESCLUN_CAP+1)))</x:f>
        <x:v>2</x:v>
      </x:c>
      <x:c r="J1889" s="266" t="n">
        <x:f>MOD(INT((ROW()-ROW($I$46))/(MESCLUN_CAP+1)),CARROT_CAP+1)</x:f>
        <x:v>17</x:v>
      </x:c>
      <x:c r="K1889" s="266" t="n">
        <x:f>MOD(ROW()-ROW($I$46),MESCLUN_CAP+1)</x:f>
        <x:v>14</x:v>
      </x:c>
      <x:c r="L1889" s="266" t="n">
        <x:f>SUM(I1889:K1889)</x:f>
        <x:v>33</x:v>
      </x:c>
      <x:c r="M1889" s="267" t="n">
        <x:f>I1889*TOMATO_HOURS*WEEKS*(1+TOMATO_DIM)^I1889+J1889*CARROT_HOURS*WEEKS*(1+CARROT_DIM)^J1889+K1889*MESCLUN_HOURS*WEEKS*(1+MESCLUN_DIM)^K1889</x:f>
        <x:v>1743.4968047927732</x:v>
      </x:c>
      <x:c r="N1889" s="267" t="n">
        <x:f>MAX(M1889-FARMER_HOURS,0)/TEMP_HOURS_PER_WORKER</x:f>
        <x:v>0.7107616699949814</x:v>
      </x:c>
      <x:c r="O1889" s="268" t="n">
        <x:f>I1889*TOMATO_PRICE+J1889*CARROT_PRICE+K1889*MESCLUN_PRICE</x:f>
        <x:v>90998</x:v>
      </x:c>
      <x:c r="P1889" s="268" t="n">
        <x:f>I1889*TOMATO_FERTILIZER+J1889*CARROT_FERTILIZER+K1889*MESCLUN_FERTILIZER</x:f>
        <x:v>21560</x:v>
      </x:c>
      <x:c r="Q1889" s="268" t="n">
        <x:f>MIN(M1889,FARMER_HOURS)*FARMER_RATE+MAX(M1889-FARMER_HOURS,0)*TEMP_RATE</x:f>
        <x:v>42769.04174987454</x:v>
      </x:c>
      <x:c r="R1889" s="268" t="n">
        <x:f>O1889-P1889-Q1889-FIXED_COST</x:f>
        <x:v>6668.958250125463</x:v>
      </x:c>
      <x:c r="S1889" s="139" t="str">
        <x:f>IF(AND(L1889&lt;=TOTAL_BED_CAP,N1889&lt;=TEMP_WORKER_CAP),"YES","NO")</x:f>
        <x:v>YES</x:v>
      </x:c>
      <x:c r="T1889" s="139" t="n">
        <x:f>IF(S1889="YES",R1889,-1E+99)</x:f>
        <x:v>6668.958250125463</x:v>
      </x:c>
    </x:row>
    <x:row r="1890">
      <x:c r="A1890" s="139"/>
      <x:c r="B1890" s="139"/>
      <x:c r="C1890" s="139"/>
      <x:c r="D1890" s="139"/>
      <x:c r="E1890" s="139"/>
      <x:c r="F1890" s="139"/>
      <x:c r="G1890" s="139"/>
      <x:c r="H1890" s="139"/>
      <x:c r="I1890" s="266" t="n">
        <x:f>INT((ROW()-ROW($I$46))/((CARROT_CAP+1)*(MESCLUN_CAP+1)))</x:f>
        <x:v>2</x:v>
      </x:c>
      <x:c r="J1890" s="266" t="n">
        <x:f>MOD(INT((ROW()-ROW($I$46))/(MESCLUN_CAP+1)),CARROT_CAP+1)</x:f>
        <x:v>17</x:v>
      </x:c>
      <x:c r="K1890" s="266" t="n">
        <x:f>MOD(ROW()-ROW($I$46),MESCLUN_CAP+1)</x:f>
        <x:v>15</x:v>
      </x:c>
      <x:c r="L1890" s="266" t="n">
        <x:f>SUM(I1890:K1890)</x:f>
        <x:v>34</x:v>
      </x:c>
      <x:c r="M1890" s="267" t="n">
        <x:f>I1890*TOMATO_HOURS*WEEKS*(1+TOMATO_DIM)^I1890+J1890*CARROT_HOURS*WEEKS*(1+CARROT_DIM)^J1890+K1890*MESCLUN_HOURS*WEEKS*(1+MESCLUN_DIM)^K1890</x:f>
        <x:v>1807.0850116689198</x:v>
      </x:c>
      <x:c r="N1890" s="267" t="n">
        <x:f>MAX(M1890-FARMER_HOURS,0)/TEMP_HOURS_PER_WORKER</x:f>
        <x:v>0.7549201469923055</x:v>
      </x:c>
      <x:c r="O1890" s="268" t="n">
        <x:f>I1890*TOMATO_PRICE+J1890*CARROT_PRICE+K1890*MESCLUN_PRICE</x:f>
        <x:v>93698</x:v>
      </x:c>
      <x:c r="P1890" s="268" t="n">
        <x:f>I1890*TOMATO_FERTILIZER+J1890*CARROT_FERTILIZER+K1890*MESCLUN_FERTILIZER</x:f>
        <x:v>22440</x:v>
      </x:c>
      <x:c r="Q1890" s="268" t="n">
        <x:f>MIN(M1890,FARMER_HOURS)*FARMER_RATE+MAX(M1890-FARMER_HOURS,0)*TEMP_RATE</x:f>
        <x:v>43873.00367480764</x:v>
      </x:c>
      <x:c r="R1890" s="268" t="n">
        <x:f>O1890-P1890-Q1890-FIXED_COST</x:f>
        <x:v>7384.996325192362</x:v>
      </x:c>
      <x:c r="S1890" s="139" t="str">
        <x:f>IF(AND(L1890&lt;=TOTAL_BED_CAP,N1890&lt;=TEMP_WORKER_CAP),"YES","NO")</x:f>
        <x:v>YES</x:v>
      </x:c>
      <x:c r="T1890" s="139" t="n">
        <x:f>IF(S1890="YES",R1890,-1E+99)</x:f>
        <x:v>7384.996325192362</x:v>
      </x:c>
    </x:row>
    <x:row r="1891">
      <x:c r="A1891" s="139"/>
      <x:c r="B1891" s="139"/>
      <x:c r="C1891" s="139"/>
      <x:c r="D1891" s="139"/>
      <x:c r="E1891" s="139"/>
      <x:c r="F1891" s="139"/>
      <x:c r="G1891" s="139"/>
      <x:c r="H1891" s="139"/>
      <x:c r="I1891" s="266" t="n">
        <x:f>INT((ROW()-ROW($I$46))/((CARROT_CAP+1)*(MESCLUN_CAP+1)))</x:f>
        <x:v>2</x:v>
      </x:c>
      <x:c r="J1891" s="266" t="n">
        <x:f>MOD(INT((ROW()-ROW($I$46))/(MESCLUN_CAP+1)),CARROT_CAP+1)</x:f>
        <x:v>17</x:v>
      </x:c>
      <x:c r="K1891" s="266" t="n">
        <x:f>MOD(ROW()-ROW($I$46),MESCLUN_CAP+1)</x:f>
        <x:v>16</x:v>
      </x:c>
      <x:c r="L1891" s="266" t="n">
        <x:f>SUM(I1891:K1891)</x:f>
        <x:v>35</x:v>
      </x:c>
      <x:c r="M1891" s="267" t="n">
        <x:f>I1891*TOMATO_HOURS*WEEKS*(1+TOMATO_DIM)^I1891+J1891*CARROT_HOURS*WEEKS*(1+CARROT_DIM)^J1891+K1891*MESCLUN_HOURS*WEEKS*(1+MESCLUN_DIM)^K1891</x:f>
        <x:v>1872.1457875464087</x:v>
      </x:c>
      <x:c r="N1891" s="267" t="n">
        <x:f>MAX(M1891-FARMER_HOURS,0)/TEMP_HOURS_PER_WORKER</x:f>
        <x:v>0.8001012413516727</x:v>
      </x:c>
      <x:c r="O1891" s="268" t="n">
        <x:f>I1891*TOMATO_PRICE+J1891*CARROT_PRICE+K1891*MESCLUN_PRICE</x:f>
        <x:v>96398</x:v>
      </x:c>
      <x:c r="P1891" s="268" t="n">
        <x:f>I1891*TOMATO_FERTILIZER+J1891*CARROT_FERTILIZER+K1891*MESCLUN_FERTILIZER</x:f>
        <x:v>23320</x:v>
      </x:c>
      <x:c r="Q1891" s="268" t="n">
        <x:f>MIN(M1891,FARMER_HOURS)*FARMER_RATE+MAX(M1891-FARMER_HOURS,0)*TEMP_RATE</x:f>
        <x:v>45002.53103379182</x:v>
      </x:c>
      <x:c r="R1891" s="268" t="n">
        <x:f>O1891-P1891-Q1891-FIXED_COST</x:f>
        <x:v>8075.46896620818</x:v>
      </x:c>
      <x:c r="S1891" s="139" t="str">
        <x:f>IF(AND(L1891&lt;=TOTAL_BED_CAP,N1891&lt;=TEMP_WORKER_CAP),"YES","NO")</x:f>
        <x:v>YES</x:v>
      </x:c>
      <x:c r="T1891" s="139" t="n">
        <x:f>IF(S1891="YES",R1891,-1E+99)</x:f>
        <x:v>8075.46896620818</x:v>
      </x:c>
    </x:row>
    <x:row r="1892">
      <x:c r="A1892" s="139"/>
      <x:c r="B1892" s="139"/>
      <x:c r="C1892" s="139"/>
      <x:c r="D1892" s="139"/>
      <x:c r="E1892" s="139"/>
      <x:c r="F1892" s="139"/>
      <x:c r="G1892" s="139"/>
      <x:c r="H1892" s="139"/>
      <x:c r="I1892" s="266" t="n">
        <x:f>INT((ROW()-ROW($I$46))/((CARROT_CAP+1)*(MESCLUN_CAP+1)))</x:f>
        <x:v>2</x:v>
      </x:c>
      <x:c r="J1892" s="266" t="n">
        <x:f>MOD(INT((ROW()-ROW($I$46))/(MESCLUN_CAP+1)),CARROT_CAP+1)</x:f>
        <x:v>17</x:v>
      </x:c>
      <x:c r="K1892" s="266" t="n">
        <x:f>MOD(ROW()-ROW($I$46),MESCLUN_CAP+1)</x:f>
        <x:v>17</x:v>
      </x:c>
      <x:c r="L1892" s="266" t="n">
        <x:f>SUM(I1892:K1892)</x:f>
        <x:v>36</x:v>
      </x:c>
      <x:c r="M1892" s="267" t="n">
        <x:f>I1892*TOMATO_HOURS*WEEKS*(1+TOMATO_DIM)^I1892+J1892*CARROT_HOURS*WEEKS*(1+CARROT_DIM)^J1892+K1892*MESCLUN_HOURS*WEEKS*(1+MESCLUN_DIM)^K1892</x:f>
        <x:v>1938.706010992949</x:v>
      </x:c>
      <x:c r="N1892" s="267" t="n">
        <x:f>MAX(M1892-FARMER_HOURS,0)/TEMP_HOURS_PER_WORKER</x:f>
        <x:v>0.8463236187451034</x:v>
      </x:c>
      <x:c r="O1892" s="268" t="n">
        <x:f>I1892*TOMATO_PRICE+J1892*CARROT_PRICE+K1892*MESCLUN_PRICE</x:f>
        <x:v>99098</x:v>
      </x:c>
      <x:c r="P1892" s="268" t="n">
        <x:f>I1892*TOMATO_FERTILIZER+J1892*CARROT_FERTILIZER+K1892*MESCLUN_FERTILIZER</x:f>
        <x:v>24200</x:v>
      </x:c>
      <x:c r="Q1892" s="268" t="n">
        <x:f>MIN(M1892,FARMER_HOURS)*FARMER_RATE+MAX(M1892-FARMER_HOURS,0)*TEMP_RATE</x:f>
        <x:v>46158.09046862759</x:v>
      </x:c>
      <x:c r="R1892" s="268" t="n">
        <x:f>O1892-P1892-Q1892-FIXED_COST</x:f>
        <x:v>8739.90953137241</x:v>
      </x:c>
      <x:c r="S1892" s="139" t="str">
        <x:f>IF(AND(L1892&lt;=TOTAL_BED_CAP,N1892&lt;=TEMP_WORKER_CAP),"YES","NO")</x:f>
        <x:v>YES</x:v>
      </x:c>
      <x:c r="T1892" s="139" t="n">
        <x:f>IF(S1892="YES",R1892,-1E+99)</x:f>
        <x:v>8739.90953137241</x:v>
      </x:c>
    </x:row>
    <x:row r="1893">
      <x:c r="A1893" s="139"/>
      <x:c r="B1893" s="139"/>
      <x:c r="C1893" s="139"/>
      <x:c r="D1893" s="139"/>
      <x:c r="E1893" s="139"/>
      <x:c r="F1893" s="139"/>
      <x:c r="G1893" s="139"/>
      <x:c r="H1893" s="139"/>
      <x:c r="I1893" s="266" t="n">
        <x:f>INT((ROW()-ROW($I$46))/((CARROT_CAP+1)*(MESCLUN_CAP+1)))</x:f>
        <x:v>2</x:v>
      </x:c>
      <x:c r="J1893" s="266" t="n">
        <x:f>MOD(INT((ROW()-ROW($I$46))/(MESCLUN_CAP+1)),CARROT_CAP+1)</x:f>
        <x:v>17</x:v>
      </x:c>
      <x:c r="K1893" s="266" t="n">
        <x:f>MOD(ROW()-ROW($I$46),MESCLUN_CAP+1)</x:f>
        <x:v>18</x:v>
      </x:c>
      <x:c r="L1893" s="266" t="n">
        <x:f>SUM(I1893:K1893)</x:f>
        <x:v>37</x:v>
      </x:c>
      <x:c r="M1893" s="267" t="n">
        <x:f>I1893*TOMATO_HOURS*WEEKS*(1+TOMATO_DIM)^I1893+J1893*CARROT_HOURS*WEEKS*(1+CARROT_DIM)^J1893+K1893*MESCLUN_HOURS*WEEKS*(1+MESCLUN_DIM)^K1893</x:f>
        <x:v>2006.7930024515363</x:v>
      </x:c>
      <x:c r="N1893" s="267" t="n">
        <x:f>MAX(M1893-FARMER_HOURS,0)/TEMP_HOURS_PER_WORKER</x:f>
        <x:v>0.8936062517024558</x:v>
      </x:c>
      <x:c r="O1893" s="268" t="n">
        <x:f>I1893*TOMATO_PRICE+J1893*CARROT_PRICE+K1893*MESCLUN_PRICE</x:f>
        <x:v>101798</x:v>
      </x:c>
      <x:c r="P1893" s="268" t="n">
        <x:f>I1893*TOMATO_FERTILIZER+J1893*CARROT_FERTILIZER+K1893*MESCLUN_FERTILIZER</x:f>
        <x:v>25080</x:v>
      </x:c>
      <x:c r="Q1893" s="268" t="n">
        <x:f>MIN(M1893,FARMER_HOURS)*FARMER_RATE+MAX(M1893-FARMER_HOURS,0)*TEMP_RATE</x:f>
        <x:v>47340.1562925614</x:v>
      </x:c>
      <x:c r="R1893" s="268" t="n">
        <x:f>O1893-P1893-Q1893-FIXED_COST</x:f>
        <x:v>9377.843707438602</x:v>
      </x:c>
      <x:c r="S1893" s="139" t="str">
        <x:f>IF(AND(L1893&lt;=TOTAL_BED_CAP,N1893&lt;=TEMP_WORKER_CAP),"YES","NO")</x:f>
        <x:v>YES</x:v>
      </x:c>
      <x:c r="T1893" s="139" t="n">
        <x:f>IF(S1893="YES",R1893,-1E+99)</x:f>
        <x:v>9377.843707438602</x:v>
      </x:c>
    </x:row>
    <x:row r="1894">
      <x:c r="A1894" s="139"/>
      <x:c r="B1894" s="139"/>
      <x:c r="C1894" s="139"/>
      <x:c r="D1894" s="139"/>
      <x:c r="E1894" s="139"/>
      <x:c r="F1894" s="139"/>
      <x:c r="G1894" s="139"/>
      <x:c r="H1894" s="139"/>
      <x:c r="I1894" s="266" t="n">
        <x:f>INT((ROW()-ROW($I$46))/((CARROT_CAP+1)*(MESCLUN_CAP+1)))</x:f>
        <x:v>2</x:v>
      </x:c>
      <x:c r="J1894" s="266" t="n">
        <x:f>MOD(INT((ROW()-ROW($I$46))/(MESCLUN_CAP+1)),CARROT_CAP+1)</x:f>
        <x:v>17</x:v>
      </x:c>
      <x:c r="K1894" s="266" t="n">
        <x:f>MOD(ROW()-ROW($I$46),MESCLUN_CAP+1)</x:f>
        <x:v>19</x:v>
      </x:c>
      <x:c r="L1894" s="266" t="n">
        <x:f>SUM(I1894:K1894)</x:f>
        <x:v>38</x:v>
      </x:c>
      <x:c r="M1894" s="267" t="n">
        <x:f>I1894*TOMATO_HOURS*WEEKS*(1+TOMATO_DIM)^I1894+J1894*CARROT_HOURS*WEEKS*(1+CARROT_DIM)^J1894+K1894*MESCLUN_HOURS*WEEKS*(1+MESCLUN_DIM)^K1894</x:f>
        <x:v>2076.434531087558</x:v>
      </x:c>
      <x:c r="N1894" s="267" t="n">
        <x:f>MAX(M1894-FARMER_HOURS,0)/TEMP_HOURS_PER_WORKER</x:f>
        <x:v>0.9419684243663596</x:v>
      </x:c>
      <x:c r="O1894" s="268" t="n">
        <x:f>I1894*TOMATO_PRICE+J1894*CARROT_PRICE+K1894*MESCLUN_PRICE</x:f>
        <x:v>104498</x:v>
      </x:c>
      <x:c r="P1894" s="268" t="n">
        <x:f>I1894*TOMATO_FERTILIZER+J1894*CARROT_FERTILIZER+K1894*MESCLUN_FERTILIZER</x:f>
        <x:v>25960</x:v>
      </x:c>
      <x:c r="Q1894" s="268" t="n">
        <x:f>MIN(M1894,FARMER_HOURS)*FARMER_RATE+MAX(M1894-FARMER_HOURS,0)*TEMP_RATE</x:f>
        <x:v>48549.21060915899</x:v>
      </x:c>
      <x:c r="R1894" s="268" t="n">
        <x:f>O1894-P1894-Q1894-FIXED_COST</x:f>
        <x:v>9988.789390841011</x:v>
      </x:c>
      <x:c r="S1894" s="139" t="str">
        <x:f>IF(AND(L1894&lt;=TOTAL_BED_CAP,N1894&lt;=TEMP_WORKER_CAP),"YES","NO")</x:f>
        <x:v>YES</x:v>
      </x:c>
      <x:c r="T1894" s="139" t="n">
        <x:f>IF(S1894="YES",R1894,-1E+99)</x:f>
        <x:v>9988.789390841011</x:v>
      </x:c>
    </x:row>
    <x:row r="1895">
      <x:c r="A1895" s="139"/>
      <x:c r="B1895" s="139"/>
      <x:c r="C1895" s="139"/>
      <x:c r="D1895" s="139"/>
      <x:c r="E1895" s="139"/>
      <x:c r="F1895" s="139"/>
      <x:c r="G1895" s="139"/>
      <x:c r="H1895" s="139"/>
      <x:c r="I1895" s="266" t="n">
        <x:f>INT((ROW()-ROW($I$46))/((CARROT_CAP+1)*(MESCLUN_CAP+1)))</x:f>
        <x:v>2</x:v>
      </x:c>
      <x:c r="J1895" s="266" t="n">
        <x:f>MOD(INT((ROW()-ROW($I$46))/(MESCLUN_CAP+1)),CARROT_CAP+1)</x:f>
        <x:v>17</x:v>
      </x:c>
      <x:c r="K1895" s="266" t="n">
        <x:f>MOD(ROW()-ROW($I$46),MESCLUN_CAP+1)</x:f>
        <x:v>20</x:v>
      </x:c>
      <x:c r="L1895" s="266" t="n">
        <x:f>SUM(I1895:K1895)</x:f>
        <x:v>39</x:v>
      </x:c>
      <x:c r="M1895" s="267" t="n">
        <x:f>I1895*TOMATO_HOURS*WEEKS*(1+TOMATO_DIM)^I1895+J1895*CARROT_HOURS*WEEKS*(1+CARROT_DIM)^J1895+K1895*MESCLUN_HOURS*WEEKS*(1+MESCLUN_DIM)^K1895</x:f>
        <x:v>2147.658821738035</x:v>
      </x:c>
      <x:c r="N1895" s="267" t="n">
        <x:f>MAX(M1895-FARMER_HOURS,0)/TEMP_HOURS_PER_WORKER</x:f>
        <x:v>0.9914297373180798</x:v>
      </x:c>
      <x:c r="O1895" s="268" t="n">
        <x:f>I1895*TOMATO_PRICE+J1895*CARROT_PRICE+K1895*MESCLUN_PRICE</x:f>
        <x:v>107198</x:v>
      </x:c>
      <x:c r="P1895" s="268" t="n">
        <x:f>I1895*TOMATO_FERTILIZER+J1895*CARROT_FERTILIZER+K1895*MESCLUN_FERTILIZER</x:f>
        <x:v>26840</x:v>
      </x:c>
      <x:c r="Q1895" s="268" t="n">
        <x:f>MIN(M1895,FARMER_HOURS)*FARMER_RATE+MAX(M1895-FARMER_HOURS,0)*TEMP_RATE</x:f>
        <x:v>49785.743432952</x:v>
      </x:c>
      <x:c r="R1895" s="268" t="n">
        <x:f>O1895-P1895-Q1895-FIXED_COST</x:f>
        <x:v>10572.256567048003</x:v>
      </x:c>
      <x:c r="S1895" s="139" t="str">
        <x:f>IF(AND(L1895&lt;=TOTAL_BED_CAP,N1895&lt;=TEMP_WORKER_CAP),"YES","NO")</x:f>
        <x:v>YES</x:v>
      </x:c>
      <x:c r="T1895" s="139" t="n">
        <x:f>IF(S1895="YES",R1895,-1E+99)</x:f>
        <x:v>10572.256567048003</x:v>
      </x:c>
    </x:row>
    <x:row r="1896">
      <x:c r="A1896" s="139"/>
      <x:c r="B1896" s="139"/>
      <x:c r="C1896" s="139"/>
      <x:c r="D1896" s="139"/>
      <x:c r="E1896" s="139"/>
      <x:c r="F1896" s="139"/>
      <x:c r="G1896" s="139"/>
      <x:c r="H1896" s="139"/>
      <x:c r="I1896" s="266" t="n">
        <x:f>INT((ROW()-ROW($I$46))/((CARROT_CAP+1)*(MESCLUN_CAP+1)))</x:f>
        <x:v>2</x:v>
      </x:c>
      <x:c r="J1896" s="266" t="n">
        <x:f>MOD(INT((ROW()-ROW($I$46))/(MESCLUN_CAP+1)),CARROT_CAP+1)</x:f>
        <x:v>17</x:v>
      </x:c>
      <x:c r="K1896" s="266" t="n">
        <x:f>MOD(ROW()-ROW($I$46),MESCLUN_CAP+1)</x:f>
        <x:v>21</x:v>
      </x:c>
      <x:c r="L1896" s="266" t="n">
        <x:f>SUM(I1896:K1896)</x:f>
        <x:v>40</x:v>
      </x:c>
      <x:c r="M1896" s="267" t="n">
        <x:f>I1896*TOMATO_HOURS*WEEKS*(1+TOMATO_DIM)^I1896+J1896*CARROT_HOURS*WEEKS*(1+CARROT_DIM)^J1896+K1896*MESCLUN_HOURS*WEEKS*(1+MESCLUN_DIM)^K1896</x:f>
        <x:v>2220.4945619644786</x:v>
      </x:c>
      <x:c r="N1896" s="267" t="n">
        <x:f>MAX(M1896-FARMER_HOURS,0)/TEMP_HOURS_PER_WORKER</x:f>
        <x:v>1.0420101124753325</x:v>
      </x:c>
      <x:c r="O1896" s="268" t="n">
        <x:f>I1896*TOMATO_PRICE+J1896*CARROT_PRICE+K1896*MESCLUN_PRICE</x:f>
        <x:v>109898</x:v>
      </x:c>
      <x:c r="P1896" s="268" t="n">
        <x:f>I1896*TOMATO_FERTILIZER+J1896*CARROT_FERTILIZER+K1896*MESCLUN_FERTILIZER</x:f>
        <x:v>27720</x:v>
      </x:c>
      <x:c r="Q1896" s="268" t="n">
        <x:f>MIN(M1896,FARMER_HOURS)*FARMER_RATE+MAX(M1896-FARMER_HOURS,0)*TEMP_RATE</x:f>
        <x:v>51050.252811883314</x:v>
      </x:c>
      <x:c r="R1896" s="268" t="n">
        <x:f>O1896-P1896-Q1896-FIXED_COST</x:f>
        <x:v>11127.747188116686</x:v>
      </x:c>
      <x:c r="S1896" s="139" t="str">
        <x:f>IF(AND(L1896&lt;=TOTAL_BED_CAP,N1896&lt;=TEMP_WORKER_CAP),"YES","NO")</x:f>
        <x:v>YES</x:v>
      </x:c>
      <x:c r="T1896" s="139" t="n">
        <x:f>IF(S1896="YES",R1896,-1E+99)</x:f>
        <x:v>11127.747188116686</x:v>
      </x:c>
    </x:row>
    <x:row r="1897">
      <x:c r="A1897" s="139"/>
      <x:c r="B1897" s="139"/>
      <x:c r="C1897" s="139"/>
      <x:c r="D1897" s="139"/>
      <x:c r="E1897" s="139"/>
      <x:c r="F1897" s="139"/>
      <x:c r="G1897" s="139"/>
      <x:c r="H1897" s="139"/>
      <x:c r="I1897" s="266" t="n">
        <x:f>INT((ROW()-ROW($I$46))/((CARROT_CAP+1)*(MESCLUN_CAP+1)))</x:f>
        <x:v>2</x:v>
      </x:c>
      <x:c r="J1897" s="266" t="n">
        <x:f>MOD(INT((ROW()-ROW($I$46))/(MESCLUN_CAP+1)),CARROT_CAP+1)</x:f>
        <x:v>17</x:v>
      </x:c>
      <x:c r="K1897" s="266" t="n">
        <x:f>MOD(ROW()-ROW($I$46),MESCLUN_CAP+1)</x:f>
        <x:v>22</x:v>
      </x:c>
      <x:c r="L1897" s="266" t="n">
        <x:f>SUM(I1897:K1897)</x:f>
        <x:v>41</x:v>
      </x:c>
      <x:c r="M1897" s="267" t="n">
        <x:f>I1897*TOMATO_HOURS*WEEKS*(1+TOMATO_DIM)^I1897+J1897*CARROT_HOURS*WEEKS*(1+CARROT_DIM)^J1897+K1897*MESCLUN_HOURS*WEEKS*(1+MESCLUN_DIM)^K1897</x:f>
        <x:v>2294.970909210875</x:v>
      </x:c>
      <x:c r="N1897" s="267" t="n">
        <x:f>MAX(M1897-FARMER_HOURS,0)/TEMP_HOURS_PER_WORKER</x:f>
        <x:v>1.0937297980631078</x:v>
      </x:c>
      <x:c r="O1897" s="268" t="n">
        <x:f>I1897*TOMATO_PRICE+J1897*CARROT_PRICE+K1897*MESCLUN_PRICE</x:f>
        <x:v>112598</x:v>
      </x:c>
      <x:c r="P1897" s="268" t="n">
        <x:f>I1897*TOMATO_FERTILIZER+J1897*CARROT_FERTILIZER+K1897*MESCLUN_FERTILIZER</x:f>
        <x:v>28600</x:v>
      </x:c>
      <x:c r="Q1897" s="268" t="n">
        <x:f>MIN(M1897,FARMER_HOURS)*FARMER_RATE+MAX(M1897-FARMER_HOURS,0)*TEMP_RATE</x:f>
        <x:v>52343.2449515777</x:v>
      </x:c>
      <x:c r="R1897" s="268" t="n">
        <x:f>O1897-P1897-Q1897-FIXED_COST</x:f>
        <x:v>11654.755048422303</x:v>
      </x:c>
      <x:c r="S1897" s="139" t="str">
        <x:f>IF(AND(L1897&lt;=TOTAL_BED_CAP,N1897&lt;=TEMP_WORKER_CAP),"YES","NO")</x:f>
        <x:v>YES</x:v>
      </x:c>
      <x:c r="T1897" s="139" t="n">
        <x:f>IF(S1897="YES",R1897,-1E+99)</x:f>
        <x:v>11654.755048422303</x:v>
      </x:c>
    </x:row>
    <x:row r="1898">
      <x:c r="A1898" s="139"/>
      <x:c r="B1898" s="139"/>
      <x:c r="C1898" s="139"/>
      <x:c r="D1898" s="139"/>
      <x:c r="E1898" s="139"/>
      <x:c r="F1898" s="139"/>
      <x:c r="G1898" s="139"/>
      <x:c r="H1898" s="139"/>
      <x:c r="I1898" s="266" t="n">
        <x:f>INT((ROW()-ROW($I$46))/((CARROT_CAP+1)*(MESCLUN_CAP+1)))</x:f>
        <x:v>2</x:v>
      </x:c>
      <x:c r="J1898" s="266" t="n">
        <x:f>MOD(INT((ROW()-ROW($I$46))/(MESCLUN_CAP+1)),CARROT_CAP+1)</x:f>
        <x:v>17</x:v>
      </x:c>
      <x:c r="K1898" s="266" t="n">
        <x:f>MOD(ROW()-ROW($I$46),MESCLUN_CAP+1)</x:f>
        <x:v>23</x:v>
      </x:c>
      <x:c r="L1898" s="266" t="n">
        <x:f>SUM(I1898:K1898)</x:f>
        <x:v>42</x:v>
      </x:c>
      <x:c r="M1898" s="267" t="n">
        <x:f>I1898*TOMATO_HOURS*WEEKS*(1+TOMATO_DIM)^I1898+J1898*CARROT_HOURS*WEEKS*(1+CARROT_DIM)^J1898+K1898*MESCLUN_HOURS*WEEKS*(1+MESCLUN_DIM)^K1898</x:f>
        <x:v>2371.1174980683113</x:v>
      </x:c>
      <x:c r="N1898" s="267" t="n">
        <x:f>MAX(M1898-FARMER_HOURS,0)/TEMP_HOURS_PER_WORKER</x:f>
        <x:v>1.1466093736585494</x:v>
      </x:c>
      <x:c r="O1898" s="268" t="n">
        <x:f>I1898*TOMATO_PRICE+J1898*CARROT_PRICE+K1898*MESCLUN_PRICE</x:f>
        <x:v>115298</x:v>
      </x:c>
      <x:c r="P1898" s="268" t="n">
        <x:f>I1898*TOMATO_FERTILIZER+J1898*CARROT_FERTILIZER+K1898*MESCLUN_FERTILIZER</x:f>
        <x:v>29480</x:v>
      </x:c>
      <x:c r="Q1898" s="268" t="n">
        <x:f>MIN(M1898,FARMER_HOURS)*FARMER_RATE+MAX(M1898-FARMER_HOURS,0)*TEMP_RATE</x:f>
        <x:v>53665.234341463736</x:v>
      </x:c>
      <x:c r="R1898" s="268" t="n">
        <x:f>O1898-P1898-Q1898-FIXED_COST</x:f>
        <x:v>12152.765658536264</x:v>
      </x:c>
      <x:c r="S1898" s="139" t="str">
        <x:f>IF(AND(L1898&lt;=TOTAL_BED_CAP,N1898&lt;=TEMP_WORKER_CAP),"YES","NO")</x:f>
        <x:v>YES</x:v>
      </x:c>
      <x:c r="T1898" s="139" t="n">
        <x:f>IF(S1898="YES",R1898,-1E+99)</x:f>
        <x:v>12152.765658536264</x:v>
      </x:c>
    </x:row>
    <x:row r="1899">
      <x:c r="A1899" s="139"/>
      <x:c r="B1899" s="139"/>
      <x:c r="C1899" s="139"/>
      <x:c r="D1899" s="139"/>
      <x:c r="E1899" s="139"/>
      <x:c r="F1899" s="139"/>
      <x:c r="G1899" s="139"/>
      <x:c r="H1899" s="139"/>
      <x:c r="I1899" s="266" t="n">
        <x:f>INT((ROW()-ROW($I$46))/((CARROT_CAP+1)*(MESCLUN_CAP+1)))</x:f>
        <x:v>2</x:v>
      </x:c>
      <x:c r="J1899" s="266" t="n">
        <x:f>MOD(INT((ROW()-ROW($I$46))/(MESCLUN_CAP+1)),CARROT_CAP+1)</x:f>
        <x:v>17</x:v>
      </x:c>
      <x:c r="K1899" s="266" t="n">
        <x:f>MOD(ROW()-ROW($I$46),MESCLUN_CAP+1)</x:f>
        <x:v>24</x:v>
      </x:c>
      <x:c r="L1899" s="266" t="n">
        <x:f>SUM(I1899:K1899)</x:f>
        <x:v>43</x:v>
      </x:c>
      <x:c r="M1899" s="267" t="n">
        <x:f>I1899*TOMATO_HOURS*WEEKS*(1+TOMATO_DIM)^I1899+J1899*CARROT_HOURS*WEEKS*(1+CARROT_DIM)^J1899+K1899*MESCLUN_HOURS*WEEKS*(1+MESCLUN_DIM)^K1899</x:f>
        <x:v>2448.964447647807</x:v>
      </x:c>
      <x:c r="N1899" s="267" t="n">
        <x:f>MAX(M1899-FARMER_HOURS,0)/TEMP_HOURS_PER_WORKER</x:f>
        <x:v>1.200669755310977</x:v>
      </x:c>
      <x:c r="O1899" s="268" t="n">
        <x:f>I1899*TOMATO_PRICE+J1899*CARROT_PRICE+K1899*MESCLUN_PRICE</x:f>
        <x:v>117998</x:v>
      </x:c>
      <x:c r="P1899" s="268" t="n">
        <x:f>I1899*TOMATO_FERTILIZER+J1899*CARROT_FERTILIZER+K1899*MESCLUN_FERTILIZER</x:f>
        <x:v>30360</x:v>
      </x:c>
      <x:c r="Q1899" s="268" t="n">
        <x:f>MIN(M1899,FARMER_HOURS)*FARMER_RATE+MAX(M1899-FARMER_HOURS,0)*TEMP_RATE</x:f>
        <x:v>55016.743882774426</x:v>
      </x:c>
      <x:c r="R1899" s="268" t="n">
        <x:f>O1899-P1899-Q1899-FIXED_COST</x:f>
        <x:v>12621.256117225574</x:v>
      </x:c>
      <x:c r="S1899" s="139" t="str">
        <x:f>IF(AND(L1899&lt;=TOTAL_BED_CAP,N1899&lt;=TEMP_WORKER_CAP),"YES","NO")</x:f>
        <x:v>YES</x:v>
      </x:c>
      <x:c r="T1899" s="139" t="n">
        <x:f>IF(S1899="YES",R1899,-1E+99)</x:f>
        <x:v>12621.256117225574</x:v>
      </x:c>
    </x:row>
    <x:row r="1900">
      <x:c r="A1900" s="139"/>
      <x:c r="B1900" s="139"/>
      <x:c r="C1900" s="139"/>
      <x:c r="D1900" s="139"/>
      <x:c r="E1900" s="139"/>
      <x:c r="F1900" s="139"/>
      <x:c r="G1900" s="139"/>
      <x:c r="H1900" s="139"/>
      <x:c r="I1900" s="266" t="n">
        <x:f>INT((ROW()-ROW($I$46))/((CARROT_CAP+1)*(MESCLUN_CAP+1)))</x:f>
        <x:v>2</x:v>
      </x:c>
      <x:c r="J1900" s="266" t="n">
        <x:f>MOD(INT((ROW()-ROW($I$46))/(MESCLUN_CAP+1)),CARROT_CAP+1)</x:f>
        <x:v>17</x:v>
      </x:c>
      <x:c r="K1900" s="266" t="n">
        <x:f>MOD(ROW()-ROW($I$46),MESCLUN_CAP+1)</x:f>
        <x:v>25</x:v>
      </x:c>
      <x:c r="L1900" s="266" t="n">
        <x:f>SUM(I1900:K1900)</x:f>
        <x:v>44</x:v>
      </x:c>
      <x:c r="M1900" s="267" t="n">
        <x:f>I1900*TOMATO_HOURS*WEEKS*(1+TOMATO_DIM)^I1900+J1900*CARROT_HOURS*WEEKS*(1+CARROT_DIM)^J1900+K1900*MESCLUN_HOURS*WEEKS*(1+MESCLUN_DIM)^K1900</x:f>
        <x:v>2528.5423690629045</x:v>
      </x:c>
      <x:c r="N1900" s="267" t="n">
        <x:f>MAX(M1900-FARMER_HOURS,0)/TEMP_HOURS_PER_WORKER</x:f>
        <x:v>1.2559322007381282</x:v>
      </x:c>
      <x:c r="O1900" s="268" t="n">
        <x:f>I1900*TOMATO_PRICE+J1900*CARROT_PRICE+K1900*MESCLUN_PRICE</x:f>
        <x:v>120698</x:v>
      </x:c>
      <x:c r="P1900" s="268" t="n">
        <x:f>I1900*TOMATO_FERTILIZER+J1900*CARROT_FERTILIZER+K1900*MESCLUN_FERTILIZER</x:f>
        <x:v>31240</x:v>
      </x:c>
      <x:c r="Q1900" s="268" t="n">
        <x:f>MIN(M1900,FARMER_HOURS)*FARMER_RATE+MAX(M1900-FARMER_HOURS,0)*TEMP_RATE</x:f>
        <x:v>56398.305018453204</x:v>
      </x:c>
      <x:c r="R1900" s="268" t="n">
        <x:f>O1900-P1900-Q1900-FIXED_COST</x:f>
        <x:v>13059.694981546796</x:v>
      </x:c>
      <x:c r="S1900" s="139" t="str">
        <x:f>IF(AND(L1900&lt;=TOTAL_BED_CAP,N1900&lt;=TEMP_WORKER_CAP),"YES","NO")</x:f>
        <x:v>YES</x:v>
      </x:c>
      <x:c r="T1900" s="139" t="n">
        <x:f>IF(S1900="YES",R1900,-1E+99)</x:f>
        <x:v>13059.694981546796</x:v>
      </x:c>
    </x:row>
    <x:row r="1901">
      <x:c r="A1901" s="139"/>
      <x:c r="B1901" s="139"/>
      <x:c r="C1901" s="139"/>
      <x:c r="D1901" s="139"/>
      <x:c r="E1901" s="139"/>
      <x:c r="F1901" s="139"/>
      <x:c r="G1901" s="139"/>
      <x:c r="H1901" s="139"/>
      <x:c r="I1901" s="266" t="n">
        <x:f>INT((ROW()-ROW($I$46))/((CARROT_CAP+1)*(MESCLUN_CAP+1)))</x:f>
        <x:v>2</x:v>
      </x:c>
      <x:c r="J1901" s="266" t="n">
        <x:f>MOD(INT((ROW()-ROW($I$46))/(MESCLUN_CAP+1)),CARROT_CAP+1)</x:f>
        <x:v>17</x:v>
      </x:c>
      <x:c r="K1901" s="266" t="n">
        <x:f>MOD(ROW()-ROW($I$46),MESCLUN_CAP+1)</x:f>
        <x:v>26</x:v>
      </x:c>
      <x:c r="L1901" s="266" t="n">
        <x:f>SUM(I1901:K1901)</x:f>
        <x:v>45</x:v>
      </x:c>
      <x:c r="M1901" s="267" t="n">
        <x:f>I1901*TOMATO_HOURS*WEEKS*(1+TOMATO_DIM)^I1901+J1901*CARROT_HOURS*WEEKS*(1+CARROT_DIM)^J1901+K1901*MESCLUN_HOURS*WEEKS*(1+MESCLUN_DIM)^K1901</x:f>
        <x:v>2609.8823730236218</x:v>
      </x:c>
      <x:c r="N1901" s="267" t="n">
        <x:f>MAX(M1901-FARMER_HOURS,0)/TEMP_HOURS_PER_WORKER</x:f>
        <x:v>1.3124183145997372</x:v>
      </x:c>
      <x:c r="O1901" s="268" t="n">
        <x:f>I1901*TOMATO_PRICE+J1901*CARROT_PRICE+K1901*MESCLUN_PRICE</x:f>
        <x:v>123398</x:v>
      </x:c>
      <x:c r="P1901" s="268" t="n">
        <x:f>I1901*TOMATO_FERTILIZER+J1901*CARROT_FERTILIZER+K1901*MESCLUN_FERTILIZER</x:f>
        <x:v>32120</x:v>
      </x:c>
      <x:c r="Q1901" s="268" t="n">
        <x:f>MIN(M1901,FARMER_HOURS)*FARMER_RATE+MAX(M1901-FARMER_HOURS,0)*TEMP_RATE</x:f>
        <x:v>57810.457864993434</x:v>
      </x:c>
      <x:c r="R1901" s="268" t="n">
        <x:f>O1901-P1901-Q1901-FIXED_COST</x:f>
        <x:v>13467.542135006566</x:v>
      </x:c>
      <x:c r="S1901" s="139" t="str">
        <x:f>IF(AND(L1901&lt;=TOTAL_BED_CAP,N1901&lt;=TEMP_WORKER_CAP),"YES","NO")</x:f>
        <x:v>YES</x:v>
      </x:c>
      <x:c r="T1901" s="139" t="n">
        <x:f>IF(S1901="YES",R1901,-1E+99)</x:f>
        <x:v>13467.542135006566</x:v>
      </x:c>
    </x:row>
    <x:row r="1902">
      <x:c r="A1902" s="139"/>
      <x:c r="B1902" s="139"/>
      <x:c r="C1902" s="139"/>
      <x:c r="D1902" s="139"/>
      <x:c r="E1902" s="139"/>
      <x:c r="F1902" s="139"/>
      <x:c r="G1902" s="139"/>
      <x:c r="H1902" s="139"/>
      <x:c r="I1902" s="266" t="n">
        <x:f>INT((ROW()-ROW($I$46))/((CARROT_CAP+1)*(MESCLUN_CAP+1)))</x:f>
        <x:v>2</x:v>
      </x:c>
      <x:c r="J1902" s="266" t="n">
        <x:f>MOD(INT((ROW()-ROW($I$46))/(MESCLUN_CAP+1)),CARROT_CAP+1)</x:f>
        <x:v>17</x:v>
      </x:c>
      <x:c r="K1902" s="266" t="n">
        <x:f>MOD(ROW()-ROW($I$46),MESCLUN_CAP+1)</x:f>
        <x:v>27</x:v>
      </x:c>
      <x:c r="L1902" s="266" t="n">
        <x:f>SUM(I1902:K1902)</x:f>
        <x:v>46</x:v>
      </x:c>
      <x:c r="M1902" s="267" t="n">
        <x:f>I1902*TOMATO_HOURS*WEEKS*(1+TOMATO_DIM)^I1902+J1902*CARROT_HOURS*WEEKS*(1+CARROT_DIM)^J1902+K1902*MESCLUN_HOURS*WEEKS*(1+MESCLUN_DIM)^K1902</x:f>
        <x:v>2693.0160775433787</x:v>
      </x:c>
      <x:c r="N1902" s="267" t="n">
        <x:f>MAX(M1902-FARMER_HOURS,0)/TEMP_HOURS_PER_WORKER</x:f>
        <x:v>1.3701500538495686</x:v>
      </x:c>
      <x:c r="O1902" s="268" t="n">
        <x:f>I1902*TOMATO_PRICE+J1902*CARROT_PRICE+K1902*MESCLUN_PRICE</x:f>
        <x:v>126098</x:v>
      </x:c>
      <x:c r="P1902" s="268" t="n">
        <x:f>I1902*TOMATO_FERTILIZER+J1902*CARROT_FERTILIZER+K1902*MESCLUN_FERTILIZER</x:f>
        <x:v>33000</x:v>
      </x:c>
      <x:c r="Q1902" s="268" t="n">
        <x:f>MIN(M1902,FARMER_HOURS)*FARMER_RATE+MAX(M1902-FARMER_HOURS,0)*TEMP_RATE</x:f>
        <x:v>59253.751346239216</x:v>
      </x:c>
      <x:c r="R1902" s="268" t="n">
        <x:f>O1902-P1902-Q1902-FIXED_COST</x:f>
        <x:v>13844.248653760784</x:v>
      </x:c>
      <x:c r="S1902" s="139" t="str">
        <x:f>IF(AND(L1902&lt;=TOTAL_BED_CAP,N1902&lt;=TEMP_WORKER_CAP),"YES","NO")</x:f>
        <x:v>YES</x:v>
      </x:c>
      <x:c r="T1902" s="139" t="n">
        <x:f>IF(S1902="YES",R1902,-1E+99)</x:f>
        <x:v>13844.248653760784</x:v>
      </x:c>
    </x:row>
    <x:row r="1903">
      <x:c r="A1903" s="139"/>
      <x:c r="B1903" s="139"/>
      <x:c r="C1903" s="139"/>
      <x:c r="D1903" s="139"/>
      <x:c r="E1903" s="139"/>
      <x:c r="F1903" s="139"/>
      <x:c r="G1903" s="139"/>
      <x:c r="H1903" s="139"/>
      <x:c r="I1903" s="266" t="n">
        <x:f>INT((ROW()-ROW($I$46))/((CARROT_CAP+1)*(MESCLUN_CAP+1)))</x:f>
        <x:v>2</x:v>
      </x:c>
      <x:c r="J1903" s="266" t="n">
        <x:f>MOD(INT((ROW()-ROW($I$46))/(MESCLUN_CAP+1)),CARROT_CAP+1)</x:f>
        <x:v>17</x:v>
      </x:c>
      <x:c r="K1903" s="266" t="n">
        <x:f>MOD(ROW()-ROW($I$46),MESCLUN_CAP+1)</x:f>
        <x:v>28</x:v>
      </x:c>
      <x:c r="L1903" s="266" t="n">
        <x:f>SUM(I1903:K1903)</x:f>
        <x:v>47</x:v>
      </x:c>
      <x:c r="M1903" s="267" t="n">
        <x:f>I1903*TOMATO_HOURS*WEEKS*(1+TOMATO_DIM)^I1903+J1903*CARROT_HOURS*WEEKS*(1+CARROT_DIM)^J1903+K1903*MESCLUN_HOURS*WEEKS*(1+MESCLUN_DIM)^K1903</x:f>
        <x:v>2777.9756157605325</x:v>
      </x:c>
      <x:c r="N1903" s="267" t="n">
        <x:f>MAX(M1903-FARMER_HOURS,0)/TEMP_HOURS_PER_WORKER</x:f>
        <x:v>1.4291497331670364</x:v>
      </x:c>
      <x:c r="O1903" s="268" t="n">
        <x:f>I1903*TOMATO_PRICE+J1903*CARROT_PRICE+K1903*MESCLUN_PRICE</x:f>
        <x:v>128798</x:v>
      </x:c>
      <x:c r="P1903" s="268" t="n">
        <x:f>I1903*TOMATO_FERTILIZER+J1903*CARROT_FERTILIZER+K1903*MESCLUN_FERTILIZER</x:f>
        <x:v>33880</x:v>
      </x:c>
      <x:c r="Q1903" s="268" t="n">
        <x:f>MIN(M1903,FARMER_HOURS)*FARMER_RATE+MAX(M1903-FARMER_HOURS,0)*TEMP_RATE</x:f>
        <x:v>60728.74332917591</x:v>
      </x:c>
      <x:c r="R1903" s="268" t="n">
        <x:f>O1903-P1903-Q1903-FIXED_COST</x:f>
        <x:v>14189.256670824092</x:v>
      </x:c>
      <x:c r="S1903" s="139" t="str">
        <x:f>IF(AND(L1903&lt;=TOTAL_BED_CAP,N1903&lt;=TEMP_WORKER_CAP),"YES","NO")</x:f>
        <x:v>YES</x:v>
      </x:c>
      <x:c r="T1903" s="139" t="n">
        <x:f>IF(S1903="YES",R1903,-1E+99)</x:f>
        <x:v>14189.256670824092</x:v>
      </x:c>
    </x:row>
    <x:row r="1904">
      <x:c r="A1904" s="139"/>
      <x:c r="B1904" s="139"/>
      <x:c r="C1904" s="139"/>
      <x:c r="D1904" s="139"/>
      <x:c r="E1904" s="139"/>
      <x:c r="F1904" s="139"/>
      <x:c r="G1904" s="139"/>
      <x:c r="H1904" s="139"/>
      <x:c r="I1904" s="266" t="n">
        <x:f>INT((ROW()-ROW($I$46))/((CARROT_CAP+1)*(MESCLUN_CAP+1)))</x:f>
        <x:v>2</x:v>
      </x:c>
      <x:c r="J1904" s="266" t="n">
        <x:f>MOD(INT((ROW()-ROW($I$46))/(MESCLUN_CAP+1)),CARROT_CAP+1)</x:f>
        <x:v>17</x:v>
      </x:c>
      <x:c r="K1904" s="266" t="n">
        <x:f>MOD(ROW()-ROW($I$46),MESCLUN_CAP+1)</x:f>
        <x:v>29</x:v>
      </x:c>
      <x:c r="L1904" s="266" t="n">
        <x:f>SUM(I1904:K1904)</x:f>
        <x:v>48</x:v>
      </x:c>
      <x:c r="M1904" s="267" t="n">
        <x:f>I1904*TOMATO_HOURS*WEEKS*(1+TOMATO_DIM)^I1904+J1904*CARROT_HOURS*WEEKS*(1+CARROT_DIM)^J1904+K1904*MESCLUN_HOURS*WEEKS*(1+MESCLUN_DIM)^K1904</x:f>
        <x:v>2864.7936438761853</x:v>
      </x:c>
      <x:c r="N1904" s="267" t="n">
        <x:f>MAX(M1904-FARMER_HOURS,0)/TEMP_HOURS_PER_WORKER</x:f>
        <x:v>1.4894400304695732</x:v>
      </x:c>
      <x:c r="O1904" s="268" t="n">
        <x:f>I1904*TOMATO_PRICE+J1904*CARROT_PRICE+K1904*MESCLUN_PRICE</x:f>
        <x:v>131498</x:v>
      </x:c>
      <x:c r="P1904" s="268" t="n">
        <x:f>I1904*TOMATO_FERTILIZER+J1904*CARROT_FERTILIZER+K1904*MESCLUN_FERTILIZER</x:f>
        <x:v>34760</x:v>
      </x:c>
      <x:c r="Q1904" s="268" t="n">
        <x:f>MIN(M1904,FARMER_HOURS)*FARMER_RATE+MAX(M1904-FARMER_HOURS,0)*TEMP_RATE</x:f>
        <x:v>62236.00076173933</x:v>
      </x:c>
      <x:c r="R1904" s="268" t="n">
        <x:f>O1904-P1904-Q1904-FIXED_COST</x:f>
        <x:v>14501.999238260672</x:v>
      </x:c>
      <x:c r="S1904" s="139" t="str">
        <x:f>IF(AND(L1904&lt;=TOTAL_BED_CAP,N1904&lt;=TEMP_WORKER_CAP),"YES","NO")</x:f>
        <x:v>YES</x:v>
      </x:c>
      <x:c r="T1904" s="139" t="n">
        <x:f>IF(S1904="YES",R1904,-1E+99)</x:f>
        <x:v>14501.999238260672</x:v>
      </x:c>
    </x:row>
    <x:row r="1905">
      <x:c r="A1905" s="139"/>
      <x:c r="B1905" s="139"/>
      <x:c r="C1905" s="139"/>
      <x:c r="D1905" s="139"/>
      <x:c r="E1905" s="139"/>
      <x:c r="F1905" s="139"/>
      <x:c r="G1905" s="139"/>
      <x:c r="H1905" s="139"/>
      <x:c r="I1905" s="266" t="n">
        <x:f>INT((ROW()-ROW($I$46))/((CARROT_CAP+1)*(MESCLUN_CAP+1)))</x:f>
        <x:v>2</x:v>
      </x:c>
      <x:c r="J1905" s="266" t="n">
        <x:f>MOD(INT((ROW()-ROW($I$46))/(MESCLUN_CAP+1)),CARROT_CAP+1)</x:f>
        <x:v>17</x:v>
      </x:c>
      <x:c r="K1905" s="266" t="n">
        <x:f>MOD(ROW()-ROW($I$46),MESCLUN_CAP+1)</x:f>
        <x:v>30</x:v>
      </x:c>
      <x:c r="L1905" s="266" t="n">
        <x:f>SUM(I1905:K1905)</x:f>
        <x:v>49</x:v>
      </x:c>
      <x:c r="M1905" s="267" t="n">
        <x:f>I1905*TOMATO_HOURS*WEEKS*(1+TOMATO_DIM)^I1905+J1905*CARROT_HOURS*WEEKS*(1+CARROT_DIM)^J1905+K1905*MESCLUN_HOURS*WEEKS*(1+MESCLUN_DIM)^K1905</x:f>
        <x:v>2953.5033492099556</x:v>
      </x:c>
      <x:c r="N1905" s="267" t="n">
        <x:f>MAX(M1905-FARMER_HOURS,0)/TEMP_HOURS_PER_WORKER</x:f>
        <x:v>1.5510439925069135</x:v>
      </x:c>
      <x:c r="O1905" s="268" t="n">
        <x:f>I1905*TOMATO_PRICE+J1905*CARROT_PRICE+K1905*MESCLUN_PRICE</x:f>
        <x:v>134198</x:v>
      </x:c>
      <x:c r="P1905" s="268" t="n">
        <x:f>I1905*TOMATO_FERTILIZER+J1905*CARROT_FERTILIZER+K1905*MESCLUN_FERTILIZER</x:f>
        <x:v>35640</x:v>
      </x:c>
      <x:c r="Q1905" s="268" t="n">
        <x:f>MIN(M1905,FARMER_HOURS)*FARMER_RATE+MAX(M1905-FARMER_HOURS,0)*TEMP_RATE</x:f>
        <x:v>63776.09981267284</x:v>
      </x:c>
      <x:c r="R1905" s="268" t="n">
        <x:f>O1905-P1905-Q1905-FIXED_COST</x:f>
        <x:v>14781.900187327163</x:v>
      </x:c>
      <x:c r="S1905" s="139" t="str">
        <x:f>IF(AND(L1905&lt;=TOTAL_BED_CAP,N1905&lt;=TEMP_WORKER_CAP),"YES","NO")</x:f>
        <x:v>YES</x:v>
      </x:c>
      <x:c r="T1905" s="139" t="n">
        <x:f>IF(S1905="YES",R1905,-1E+99)</x:f>
        <x:v>14781.900187327163</x:v>
      </x:c>
    </x:row>
    <x:row r="1906">
      <x:c r="A1906" s="139"/>
      <x:c r="B1906" s="139"/>
      <x:c r="C1906" s="139"/>
      <x:c r="D1906" s="139"/>
      <x:c r="E1906" s="139"/>
      <x:c r="F1906" s="139"/>
      <x:c r="G1906" s="139"/>
      <x:c r="H1906" s="139"/>
      <x:c r="I1906" s="266" t="n">
        <x:f>INT((ROW()-ROW($I$46))/((CARROT_CAP+1)*(MESCLUN_CAP+1)))</x:f>
        <x:v>2</x:v>
      </x:c>
      <x:c r="J1906" s="266" t="n">
        <x:f>MOD(INT((ROW()-ROW($I$46))/(MESCLUN_CAP+1)),CARROT_CAP+1)</x:f>
        <x:v>18</x:v>
      </x:c>
      <x:c r="K1906" s="266" t="n">
        <x:f>MOD(ROW()-ROW($I$46),MESCLUN_CAP+1)</x:f>
        <x:v>0</x:v>
      </x:c>
      <x:c r="L1906" s="266" t="n">
        <x:f>SUM(I1906:K1906)</x:f>
        <x:v>20</x:v>
      </x:c>
      <x:c r="M1906" s="267" t="n">
        <x:f>I1906*TOMATO_HOURS*WEEKS*(1+TOMATO_DIM)^I1906+J1906*CARROT_HOURS*WEEKS*(1+CARROT_DIM)^J1906+K1906*MESCLUN_HOURS*WEEKS*(1+MESCLUN_DIM)^K1906</x:f>
        <x:v>1060.0157075615116</x:v>
      </x:c>
      <x:c r="N1906" s="267" t="n">
        <x:f>MAX(M1906-FARMER_HOURS,0)/TEMP_HOURS_PER_WORKER</x:f>
        <x:v>0.2361220191399386</x:v>
      </x:c>
      <x:c r="O1906" s="268" t="n">
        <x:f>I1906*TOMATO_PRICE+J1906*CARROT_PRICE+K1906*MESCLUN_PRICE</x:f>
        <x:v>55292</x:v>
      </x:c>
      <x:c r="P1906" s="268" t="n">
        <x:f>I1906*TOMATO_FERTILIZER+J1906*CARROT_FERTILIZER+K1906*MESCLUN_FERTILIZER</x:f>
        <x:v>9680</x:v>
      </x:c>
      <x:c r="Q1906" s="268" t="n">
        <x:f>MIN(M1906,FARMER_HOURS)*FARMER_RATE+MAX(M1906-FARMER_HOURS,0)*TEMP_RATE</x:f>
        <x:v>30903.050478498466</x:v>
      </x:c>
      <x:c r="R1906" s="268" t="n">
        <x:f>O1906-P1906-Q1906-FIXED_COST</x:f>
        <x:v>-5291.050478498466</x:v>
      </x:c>
      <x:c r="S1906" s="139" t="str">
        <x:f>IF(AND(L1906&lt;=TOTAL_BED_CAP,N1906&lt;=TEMP_WORKER_CAP),"YES","NO")</x:f>
        <x:v>YES</x:v>
      </x:c>
      <x:c r="T1906" s="139" t="n">
        <x:f>IF(S1906="YES",R1906,-1E+99)</x:f>
        <x:v>-5291.050478498466</x:v>
      </x:c>
    </x:row>
    <x:row r="1907">
      <x:c r="A1907" s="139"/>
      <x:c r="B1907" s="139"/>
      <x:c r="C1907" s="139"/>
      <x:c r="D1907" s="139"/>
      <x:c r="E1907" s="139"/>
      <x:c r="F1907" s="139"/>
      <x:c r="G1907" s="139"/>
      <x:c r="H1907" s="139"/>
      <x:c r="I1907" s="266" t="n">
        <x:f>INT((ROW()-ROW($I$46))/((CARROT_CAP+1)*(MESCLUN_CAP+1)))</x:f>
        <x:v>2</x:v>
      </x:c>
      <x:c r="J1907" s="266" t="n">
        <x:f>MOD(INT((ROW()-ROW($I$46))/(MESCLUN_CAP+1)),CARROT_CAP+1)</x:f>
        <x:v>18</x:v>
      </x:c>
      <x:c r="K1907" s="266" t="n">
        <x:f>MOD(ROW()-ROW($I$46),MESCLUN_CAP+1)</x:f>
        <x:v>1</x:v>
      </x:c>
      <x:c r="L1907" s="266" t="n">
        <x:f>SUM(I1907:K1907)</x:f>
        <x:v>21</x:v>
      </x:c>
      <x:c r="M1907" s="267" t="n">
        <x:f>I1907*TOMATO_HOURS*WEEKS*(1+TOMATO_DIM)^I1907+J1907*CARROT_HOURS*WEEKS*(1+CARROT_DIM)^J1907+K1907*MESCLUN_HOURS*WEEKS*(1+MESCLUN_DIM)^K1907</x:f>
        <x:v>1105.5782075615116</x:v>
      </x:c>
      <x:c r="N1907" s="267" t="n">
        <x:f>MAX(M1907-FARMER_HOURS,0)/TEMP_HOURS_PER_WORKER</x:f>
        <x:v>0.2677626441399386</x:v>
      </x:c>
      <x:c r="O1907" s="268" t="n">
        <x:f>I1907*TOMATO_PRICE+J1907*CARROT_PRICE+K1907*MESCLUN_PRICE</x:f>
        <x:v>57992</x:v>
      </x:c>
      <x:c r="P1907" s="268" t="n">
        <x:f>I1907*TOMATO_FERTILIZER+J1907*CARROT_FERTILIZER+K1907*MESCLUN_FERTILIZER</x:f>
        <x:v>10560</x:v>
      </x:c>
      <x:c r="Q1907" s="268" t="n">
        <x:f>MIN(M1907,FARMER_HOURS)*FARMER_RATE+MAX(M1907-FARMER_HOURS,0)*TEMP_RATE</x:f>
        <x:v>31694.066103498466</x:v>
      </x:c>
      <x:c r="R1907" s="268" t="n">
        <x:f>O1907-P1907-Q1907-FIXED_COST</x:f>
        <x:v>-4262.066103498466</x:v>
      </x:c>
      <x:c r="S1907" s="139" t="str">
        <x:f>IF(AND(L1907&lt;=TOTAL_BED_CAP,N1907&lt;=TEMP_WORKER_CAP),"YES","NO")</x:f>
        <x:v>YES</x:v>
      </x:c>
      <x:c r="T1907" s="139" t="n">
        <x:f>IF(S1907="YES",R1907,-1E+99)</x:f>
        <x:v>-4262.066103498466</x:v>
      </x:c>
    </x:row>
    <x:row r="1908">
      <x:c r="A1908" s="139"/>
      <x:c r="B1908" s="139"/>
      <x:c r="C1908" s="139"/>
      <x:c r="D1908" s="139"/>
      <x:c r="E1908" s="139"/>
      <x:c r="F1908" s="139"/>
      <x:c r="G1908" s="139"/>
      <x:c r="H1908" s="139"/>
      <x:c r="I1908" s="266" t="n">
        <x:f>INT((ROW()-ROW($I$46))/((CARROT_CAP+1)*(MESCLUN_CAP+1)))</x:f>
        <x:v>2</x:v>
      </x:c>
      <x:c r="J1908" s="266" t="n">
        <x:f>MOD(INT((ROW()-ROW($I$46))/(MESCLUN_CAP+1)),CARROT_CAP+1)</x:f>
        <x:v>18</x:v>
      </x:c>
      <x:c r="K1908" s="266" t="n">
        <x:f>MOD(ROW()-ROW($I$46),MESCLUN_CAP+1)</x:f>
        <x:v>2</x:v>
      </x:c>
      <x:c r="L1908" s="266" t="n">
        <x:f>SUM(I1908:K1908)</x:f>
        <x:v>22</x:v>
      </x:c>
      <x:c r="M1908" s="267" t="n">
        <x:f>I1908*TOMATO_HOURS*WEEKS*(1+TOMATO_DIM)^I1908+J1908*CARROT_HOURS*WEEKS*(1+CARROT_DIM)^J1908+K1908*MESCLUN_HOURS*WEEKS*(1+MESCLUN_DIM)^K1908</x:f>
        <x:v>1152.2797700615115</x:v>
      </x:c>
      <x:c r="N1908" s="267" t="n">
        <x:f>MAX(M1908-FARMER_HOURS,0)/TEMP_HOURS_PER_WORKER</x:f>
        <x:v>0.30019428476493853</x:v>
      </x:c>
      <x:c r="O1908" s="268" t="n">
        <x:f>I1908*TOMATO_PRICE+J1908*CARROT_PRICE+K1908*MESCLUN_PRICE</x:f>
        <x:v>60692</x:v>
      </x:c>
      <x:c r="P1908" s="268" t="n">
        <x:f>I1908*TOMATO_FERTILIZER+J1908*CARROT_FERTILIZER+K1908*MESCLUN_FERTILIZER</x:f>
        <x:v>11440</x:v>
      </x:c>
      <x:c r="Q1908" s="268" t="n">
        <x:f>MIN(M1908,FARMER_HOURS)*FARMER_RATE+MAX(M1908-FARMER_HOURS,0)*TEMP_RATE</x:f>
        <x:v>32504.857119123462</x:v>
      </x:c>
      <x:c r="R1908" s="268" t="n">
        <x:f>O1908-P1908-Q1908-FIXED_COST</x:f>
        <x:v>-3252.8571191234623</x:v>
      </x:c>
      <x:c r="S1908" s="139" t="str">
        <x:f>IF(AND(L1908&lt;=TOTAL_BED_CAP,N1908&lt;=TEMP_WORKER_CAP),"YES","NO")</x:f>
        <x:v>YES</x:v>
      </x:c>
      <x:c r="T1908" s="139" t="n">
        <x:f>IF(S1908="YES",R1908,-1E+99)</x:f>
        <x:v>-3252.8571191234623</x:v>
      </x:c>
    </x:row>
    <x:row r="1909">
      <x:c r="A1909" s="139"/>
      <x:c r="B1909" s="139"/>
      <x:c r="C1909" s="139"/>
      <x:c r="D1909" s="139"/>
      <x:c r="E1909" s="139"/>
      <x:c r="F1909" s="139"/>
      <x:c r="G1909" s="139"/>
      <x:c r="H1909" s="139"/>
      <x:c r="I1909" s="266" t="n">
        <x:f>INT((ROW()-ROW($I$46))/((CARROT_CAP+1)*(MESCLUN_CAP+1)))</x:f>
        <x:v>2</x:v>
      </x:c>
      <x:c r="J1909" s="266" t="n">
        <x:f>MOD(INT((ROW()-ROW($I$46))/(MESCLUN_CAP+1)),CARROT_CAP+1)</x:f>
        <x:v>18</x:v>
      </x:c>
      <x:c r="K1909" s="266" t="n">
        <x:f>MOD(ROW()-ROW($I$46),MESCLUN_CAP+1)</x:f>
        <x:v>3</x:v>
      </x:c>
      <x:c r="L1909" s="266" t="n">
        <x:f>SUM(I1909:K1909)</x:f>
        <x:v>23</x:v>
      </x:c>
      <x:c r="M1909" s="267" t="n">
        <x:f>I1909*TOMATO_HOURS*WEEKS*(1+TOMATO_DIM)^I1909+J1909*CARROT_HOURS*WEEKS*(1+CARROT_DIM)^J1909+K1909*MESCLUN_HOURS*WEEKS*(1+MESCLUN_DIM)^K1909</x:f>
        <x:v>1200.1417524833867</x:v>
      </x:c>
      <x:c r="N1909" s="267" t="n">
        <x:f>MAX(M1909-FARMER_HOURS,0)/TEMP_HOURS_PER_WORKER</x:f>
        <x:v>0.3334317725579074</x:v>
      </x:c>
      <x:c r="O1909" s="268" t="n">
        <x:f>I1909*TOMATO_PRICE+J1909*CARROT_PRICE+K1909*MESCLUN_PRICE</x:f>
        <x:v>63392</x:v>
      </x:c>
      <x:c r="P1909" s="268" t="n">
        <x:f>I1909*TOMATO_FERTILIZER+J1909*CARROT_FERTILIZER+K1909*MESCLUN_FERTILIZER</x:f>
        <x:v>12320</x:v>
      </x:c>
      <x:c r="Q1909" s="268" t="n">
        <x:f>MIN(M1909,FARMER_HOURS)*FARMER_RATE+MAX(M1909-FARMER_HOURS,0)*TEMP_RATE</x:f>
        <x:v>33335.794313947685</x:v>
      </x:c>
      <x:c r="R1909" s="268" t="n">
        <x:f>O1909-P1909-Q1909-FIXED_COST</x:f>
        <x:v>-2263.7943139476847</x:v>
      </x:c>
      <x:c r="S1909" s="139" t="str">
        <x:f>IF(AND(L1909&lt;=TOTAL_BED_CAP,N1909&lt;=TEMP_WORKER_CAP),"YES","NO")</x:f>
        <x:v>YES</x:v>
      </x:c>
      <x:c r="T1909" s="139" t="n">
        <x:f>IF(S1909="YES",R1909,-1E+99)</x:f>
        <x:v>-2263.7943139476847</x:v>
      </x:c>
    </x:row>
    <x:row r="1910">
      <x:c r="A1910" s="139"/>
      <x:c r="B1910" s="139"/>
      <x:c r="C1910" s="139"/>
      <x:c r="D1910" s="139"/>
      <x:c r="E1910" s="139"/>
      <x:c r="F1910" s="139"/>
      <x:c r="G1910" s="139"/>
      <x:c r="H1910" s="139"/>
      <x:c r="I1910" s="266" t="n">
        <x:f>INT((ROW()-ROW($I$46))/((CARROT_CAP+1)*(MESCLUN_CAP+1)))</x:f>
        <x:v>2</x:v>
      </x:c>
      <x:c r="J1910" s="266" t="n">
        <x:f>MOD(INT((ROW()-ROW($I$46))/(MESCLUN_CAP+1)),CARROT_CAP+1)</x:f>
        <x:v>18</x:v>
      </x:c>
      <x:c r="K1910" s="266" t="n">
        <x:f>MOD(ROW()-ROW($I$46),MESCLUN_CAP+1)</x:f>
        <x:v>4</x:v>
      </x:c>
      <x:c r="L1910" s="266" t="n">
        <x:f>SUM(I1910:K1910)</x:f>
        <x:v>24</x:v>
      </x:c>
      <x:c r="M1910" s="267" t="n">
        <x:f>I1910*TOMATO_HOURS*WEEKS*(1+TOMATO_DIM)^I1910+J1910*CARROT_HOURS*WEEKS*(1+CARROT_DIM)^J1910+K1910*MESCLUN_HOURS*WEEKS*(1+MESCLUN_DIM)^K1910</x:f>
        <x:v>1249.1858682060429</x:v>
      </x:c>
      <x:c r="N1910" s="267" t="n">
        <x:f>MAX(M1910-FARMER_HOURS,0)/TEMP_HOURS_PER_WORKER</x:f>
        <x:v>0.36749018625419644</x:v>
      </x:c>
      <x:c r="O1910" s="268" t="n">
        <x:f>I1910*TOMATO_PRICE+J1910*CARROT_PRICE+K1910*MESCLUN_PRICE</x:f>
        <x:v>66092</x:v>
      </x:c>
      <x:c r="P1910" s="268" t="n">
        <x:f>I1910*TOMATO_FERTILIZER+J1910*CARROT_FERTILIZER+K1910*MESCLUN_FERTILIZER</x:f>
        <x:v>13200</x:v>
      </x:c>
      <x:c r="Q1910" s="268" t="n">
        <x:f>MIN(M1910,FARMER_HOURS)*FARMER_RATE+MAX(M1910-FARMER_HOURS,0)*TEMP_RATE</x:f>
        <x:v>34187.25465635491</x:v>
      </x:c>
      <x:c r="R1910" s="268" t="n">
        <x:f>O1910-P1910-Q1910-FIXED_COST</x:f>
        <x:v>-1295.2546563549113</x:v>
      </x:c>
      <x:c r="S1910" s="139" t="str">
        <x:f>IF(AND(L1910&lt;=TOTAL_BED_CAP,N1910&lt;=TEMP_WORKER_CAP),"YES","NO")</x:f>
        <x:v>YES</x:v>
      </x:c>
      <x:c r="T1910" s="139" t="n">
        <x:f>IF(S1910="YES",R1910,-1E+99)</x:f>
        <x:v>-1295.2546563549113</x:v>
      </x:c>
    </x:row>
    <x:row r="1911">
      <x:c r="A1911" s="139"/>
      <x:c r="B1911" s="139"/>
      <x:c r="C1911" s="139"/>
      <x:c r="D1911" s="139"/>
      <x:c r="E1911" s="139"/>
      <x:c r="F1911" s="139"/>
      <x:c r="G1911" s="139"/>
      <x:c r="H1911" s="139"/>
      <x:c r="I1911" s="266" t="n">
        <x:f>INT((ROW()-ROW($I$46))/((CARROT_CAP+1)*(MESCLUN_CAP+1)))</x:f>
        <x:v>2</x:v>
      </x:c>
      <x:c r="J1911" s="266" t="n">
        <x:f>MOD(INT((ROW()-ROW($I$46))/(MESCLUN_CAP+1)),CARROT_CAP+1)</x:f>
        <x:v>18</x:v>
      </x:c>
      <x:c r="K1911" s="266" t="n">
        <x:f>MOD(ROW()-ROW($I$46),MESCLUN_CAP+1)</x:f>
        <x:v>5</x:v>
      </x:c>
      <x:c r="L1911" s="266" t="n">
        <x:f>SUM(I1911:K1911)</x:f>
        <x:v>25</x:v>
      </x:c>
      <x:c r="M1911" s="267" t="n">
        <x:f>I1911*TOMATO_HOURS*WEEKS*(1+TOMATO_DIM)^I1911+J1911*CARROT_HOURS*WEEKS*(1+CARROT_DIM)^J1911+K1911*MESCLUN_HOURS*WEEKS*(1+MESCLUN_DIM)^K1911</x:f>
        <x:v>1299.4341921272464</x:v>
      </x:c>
      <x:c r="N1911" s="267" t="n">
        <x:f>MAX(M1911-FARMER_HOURS,0)/TEMP_HOURS_PER_WORKER</x:f>
        <x:v>0.4023848556439211</x:v>
      </x:c>
      <x:c r="O1911" s="268" t="n">
        <x:f>I1911*TOMATO_PRICE+J1911*CARROT_PRICE+K1911*MESCLUN_PRICE</x:f>
        <x:v>68792</x:v>
      </x:c>
      <x:c r="P1911" s="268" t="n">
        <x:f>I1911*TOMATO_FERTILIZER+J1911*CARROT_FERTILIZER+K1911*MESCLUN_FERTILIZER</x:f>
        <x:v>14080</x:v>
      </x:c>
      <x:c r="Q1911" s="268" t="n">
        <x:f>MIN(M1911,FARMER_HOURS)*FARMER_RATE+MAX(M1911-FARMER_HOURS,0)*TEMP_RATE</x:f>
        <x:v>35059.62139109803</x:v>
      </x:c>
      <x:c r="R1911" s="268" t="n">
        <x:f>O1911-P1911-Q1911-FIXED_COST</x:f>
        <x:v>-347.62139109802956</x:v>
      </x:c>
      <x:c r="S1911" s="139" t="str">
        <x:f>IF(AND(L1911&lt;=TOTAL_BED_CAP,N1911&lt;=TEMP_WORKER_CAP),"YES","NO")</x:f>
        <x:v>YES</x:v>
      </x:c>
      <x:c r="T1911" s="139" t="n">
        <x:f>IF(S1911="YES",R1911,-1E+99)</x:f>
        <x:v>-347.62139109802956</x:v>
      </x:c>
    </x:row>
    <x:row r="1912">
      <x:c r="A1912" s="139"/>
      <x:c r="B1912" s="139"/>
      <x:c r="C1912" s="139"/>
      <x:c r="D1912" s="139"/>
      <x:c r="E1912" s="139"/>
      <x:c r="F1912" s="139"/>
      <x:c r="G1912" s="139"/>
      <x:c r="H1912" s="139"/>
      <x:c r="I1912" s="266" t="n">
        <x:f>INT((ROW()-ROW($I$46))/((CARROT_CAP+1)*(MESCLUN_CAP+1)))</x:f>
        <x:v>2</x:v>
      </x:c>
      <x:c r="J1912" s="266" t="n">
        <x:f>MOD(INT((ROW()-ROW($I$46))/(MESCLUN_CAP+1)),CARROT_CAP+1)</x:f>
        <x:v>18</x:v>
      </x:c>
      <x:c r="K1912" s="266" t="n">
        <x:f>MOD(ROW()-ROW($I$46),MESCLUN_CAP+1)</x:f>
        <x:v>6</x:v>
      </x:c>
      <x:c r="L1912" s="266" t="n">
        <x:f>SUM(I1912:K1912)</x:f>
        <x:v>26</x:v>
      </x:c>
      <x:c r="M1912" s="267" t="n">
        <x:f>I1912*TOMATO_HOURS*WEEKS*(1+TOMATO_DIM)^I1912+J1912*CARROT_HOURS*WEEKS*(1+CARROT_DIM)^J1912+K1912*MESCLUN_HOURS*WEEKS*(1+MESCLUN_DIM)^K1912</x:f>
        <x:v>1350.9091663088793</x:v>
      </x:c>
      <x:c r="N1912" s="267" t="n">
        <x:f>MAX(M1912-FARMER_HOURS,0)/TEMP_HOURS_PER_WORKER</x:f>
        <x:v>0.4381313654922773</x:v>
      </x:c>
      <x:c r="O1912" s="268" t="n">
        <x:f>I1912*TOMATO_PRICE+J1912*CARROT_PRICE+K1912*MESCLUN_PRICE</x:f>
        <x:v>71492</x:v>
      </x:c>
      <x:c r="P1912" s="268" t="n">
        <x:f>I1912*TOMATO_FERTILIZER+J1912*CARROT_FERTILIZER+K1912*MESCLUN_FERTILIZER</x:f>
        <x:v>14960</x:v>
      </x:c>
      <x:c r="Q1912" s="268" t="n">
        <x:f>MIN(M1912,FARMER_HOURS)*FARMER_RATE+MAX(M1912-FARMER_HOURS,0)*TEMP_RATE</x:f>
        <x:v>35953.28413730693</x:v>
      </x:c>
      <x:c r="R1912" s="268" t="n">
        <x:f>O1912-P1912-Q1912-FIXED_COST</x:f>
        <x:v>578.7158626930686</x:v>
      </x:c>
      <x:c r="S1912" s="139" t="str">
        <x:f>IF(AND(L1912&lt;=TOTAL_BED_CAP,N1912&lt;=TEMP_WORKER_CAP),"YES","NO")</x:f>
        <x:v>YES</x:v>
      </x:c>
      <x:c r="T1912" s="139" t="n">
        <x:f>IF(S1912="YES",R1912,-1E+99)</x:f>
        <x:v>578.7158626930686</x:v>
      </x:c>
    </x:row>
    <x:row r="1913">
      <x:c r="A1913" s="139"/>
      <x:c r="B1913" s="139"/>
      <x:c r="C1913" s="139"/>
      <x:c r="D1913" s="139"/>
      <x:c r="E1913" s="139"/>
      <x:c r="F1913" s="139"/>
      <x:c r="G1913" s="139"/>
      <x:c r="H1913" s="139"/>
      <x:c r="I1913" s="266" t="n">
        <x:f>INT((ROW()-ROW($I$46))/((CARROT_CAP+1)*(MESCLUN_CAP+1)))</x:f>
        <x:v>2</x:v>
      </x:c>
      <x:c r="J1913" s="266" t="n">
        <x:f>MOD(INT((ROW()-ROW($I$46))/(MESCLUN_CAP+1)),CARROT_CAP+1)</x:f>
        <x:v>18</x:v>
      </x:c>
      <x:c r="K1913" s="266" t="n">
        <x:f>MOD(ROW()-ROW($I$46),MESCLUN_CAP+1)</x:f>
        <x:v>7</x:v>
      </x:c>
      <x:c r="L1913" s="266" t="n">
        <x:f>SUM(I1913:K1913)</x:f>
        <x:v>27</x:v>
      </x:c>
      <x:c r="M1913" s="267" t="n">
        <x:f>I1913*TOMATO_HOURS*WEEKS*(1+TOMATO_DIM)^I1913+J1913*CARROT_HOURS*WEEKS*(1+CARROT_DIM)^J1913+K1913*MESCLUN_HOURS*WEEKS*(1+MESCLUN_DIM)^K1913</x:f>
        <x:v>1403.6336057068397</x:v>
      </x:c>
      <x:c r="N1913" s="267" t="n">
        <x:f>MAX(M1913-FARMER_HOURS,0)/TEMP_HOURS_PER_WORKER</x:f>
        <x:v>0.47474555951863867</x:v>
      </x:c>
      <x:c r="O1913" s="268" t="n">
        <x:f>I1913*TOMATO_PRICE+J1913*CARROT_PRICE+K1913*MESCLUN_PRICE</x:f>
        <x:v>74192</x:v>
      </x:c>
      <x:c r="P1913" s="268" t="n">
        <x:f>I1913*TOMATO_FERTILIZER+J1913*CARROT_FERTILIZER+K1913*MESCLUN_FERTILIZER</x:f>
        <x:v>15840</x:v>
      </x:c>
      <x:c r="Q1913" s="268" t="n">
        <x:f>MIN(M1913,FARMER_HOURS)*FARMER_RATE+MAX(M1913-FARMER_HOURS,0)*TEMP_RATE</x:f>
        <x:v>36868.63898796597</x:v>
      </x:c>
      <x:c r="R1913" s="268" t="n">
        <x:f>O1913-P1913-Q1913-FIXED_COST</x:f>
        <x:v>1483.3610120340309</x:v>
      </x:c>
      <x:c r="S1913" s="139" t="str">
        <x:f>IF(AND(L1913&lt;=TOTAL_BED_CAP,N1913&lt;=TEMP_WORKER_CAP),"YES","NO")</x:f>
        <x:v>YES</x:v>
      </x:c>
      <x:c r="T1913" s="139" t="n">
        <x:f>IF(S1913="YES",R1913,-1E+99)</x:f>
        <x:v>1483.3610120340309</x:v>
      </x:c>
    </x:row>
    <x:row r="1914">
      <x:c r="A1914" s="139"/>
      <x:c r="B1914" s="139"/>
      <x:c r="C1914" s="139"/>
      <x:c r="D1914" s="139"/>
      <x:c r="E1914" s="139"/>
      <x:c r="F1914" s="139"/>
      <x:c r="G1914" s="139"/>
      <x:c r="H1914" s="139"/>
      <x:c r="I1914" s="266" t="n">
        <x:f>INT((ROW()-ROW($I$46))/((CARROT_CAP+1)*(MESCLUN_CAP+1)))</x:f>
        <x:v>2</x:v>
      </x:c>
      <x:c r="J1914" s="266" t="n">
        <x:f>MOD(INT((ROW()-ROW($I$46))/(MESCLUN_CAP+1)),CARROT_CAP+1)</x:f>
        <x:v>18</x:v>
      </x:c>
      <x:c r="K1914" s="266" t="n">
        <x:f>MOD(ROW()-ROW($I$46),MESCLUN_CAP+1)</x:f>
        <x:v>8</x:v>
      </x:c>
      <x:c r="L1914" s="266" t="n">
        <x:f>SUM(I1914:K1914)</x:f>
        <x:v>28</x:v>
      </x:c>
      <x:c r="M1914" s="267" t="n">
        <x:f>I1914*TOMATO_HOURS*WEEKS*(1+TOMATO_DIM)^I1914+J1914*CARROT_HOURS*WEEKS*(1+CARROT_DIM)^J1914+K1914*MESCLUN_HOURS*WEEKS*(1+MESCLUN_DIM)^K1914</x:f>
        <x:v>1457.63070398682</x:v>
      </x:c>
      <x:c r="N1914" s="267" t="n">
        <x:f>MAX(M1914-FARMER_HOURS,0)/TEMP_HOURS_PER_WORKER</x:f>
        <x:v>0.5122435444352916</x:v>
      </x:c>
      <x:c r="O1914" s="268" t="n">
        <x:f>I1914*TOMATO_PRICE+J1914*CARROT_PRICE+K1914*MESCLUN_PRICE</x:f>
        <x:v>76892</x:v>
      </x:c>
      <x:c r="P1914" s="268" t="n">
        <x:f>I1914*TOMATO_FERTILIZER+J1914*CARROT_FERTILIZER+K1914*MESCLUN_FERTILIZER</x:f>
        <x:v>16720</x:v>
      </x:c>
      <x:c r="Q1914" s="268" t="n">
        <x:f>MIN(M1914,FARMER_HOURS)*FARMER_RATE+MAX(M1914-FARMER_HOURS,0)*TEMP_RATE</x:f>
        <x:v>37806.08861088229</x:v>
      </x:c>
      <x:c r="R1914" s="268" t="n">
        <x:f>O1914-P1914-Q1914-FIXED_COST</x:f>
        <x:v>2365.911389117711</x:v>
      </x:c>
      <x:c r="S1914" s="139" t="str">
        <x:f>IF(AND(L1914&lt;=TOTAL_BED_CAP,N1914&lt;=TEMP_WORKER_CAP),"YES","NO")</x:f>
        <x:v>YES</x:v>
      </x:c>
      <x:c r="T1914" s="139" t="n">
        <x:f>IF(S1914="YES",R1914,-1E+99)</x:f>
        <x:v>2365.911389117711</x:v>
      </x:c>
    </x:row>
    <x:row r="1915">
      <x:c r="A1915" s="139"/>
      <x:c r="B1915" s="139"/>
      <x:c r="C1915" s="139"/>
      <x:c r="D1915" s="139"/>
      <x:c r="E1915" s="139"/>
      <x:c r="F1915" s="139"/>
      <x:c r="G1915" s="139"/>
      <x:c r="H1915" s="139"/>
      <x:c r="I1915" s="266" t="n">
        <x:f>INT((ROW()-ROW($I$46))/((CARROT_CAP+1)*(MESCLUN_CAP+1)))</x:f>
        <x:v>2</x:v>
      </x:c>
      <x:c r="J1915" s="266" t="n">
        <x:f>MOD(INT((ROW()-ROW($I$46))/(MESCLUN_CAP+1)),CARROT_CAP+1)</x:f>
        <x:v>18</x:v>
      </x:c>
      <x:c r="K1915" s="266" t="n">
        <x:f>MOD(ROW()-ROW($I$46),MESCLUN_CAP+1)</x:f>
        <x:v>9</x:v>
      </x:c>
      <x:c r="L1915" s="266" t="n">
        <x:f>SUM(I1915:K1915)</x:f>
        <x:v>29</x:v>
      </x:c>
      <x:c r="M1915" s="267" t="n">
        <x:f>I1915*TOMATO_HOURS*WEEKS*(1+TOMATO_DIM)^I1915+J1915*CARROT_HOURS*WEEKS*(1+CARROT_DIM)^J1915+K1915*MESCLUN_HOURS*WEEKS*(1+MESCLUN_DIM)^K1915</x:f>
        <x:v>1512.9240394272142</x:v>
      </x:c>
      <x:c r="N1915" s="267" t="n">
        <x:f>MAX(M1915-FARMER_HOURS,0)/TEMP_HOURS_PER_WORKER</x:f>
        <x:v>0.5506416940466765</x:v>
      </x:c>
      <x:c r="O1915" s="268" t="n">
        <x:f>I1915*TOMATO_PRICE+J1915*CARROT_PRICE+K1915*MESCLUN_PRICE</x:f>
        <x:v>79592</x:v>
      </x:c>
      <x:c r="P1915" s="268" t="n">
        <x:f>I1915*TOMATO_FERTILIZER+J1915*CARROT_FERTILIZER+K1915*MESCLUN_FERTILIZER</x:f>
        <x:v>17600</x:v>
      </x:c>
      <x:c r="Q1915" s="268" t="n">
        <x:f>MIN(M1915,FARMER_HOURS)*FARMER_RATE+MAX(M1915-FARMER_HOURS,0)*TEMP_RATE</x:f>
        <x:v>38766.042351166914</x:v>
      </x:c>
      <x:c r="R1915" s="268" t="n">
        <x:f>O1915-P1915-Q1915-FIXED_COST</x:f>
        <x:v>3225.957648833086</x:v>
      </x:c>
      <x:c r="S1915" s="139" t="str">
        <x:f>IF(AND(L1915&lt;=TOTAL_BED_CAP,N1915&lt;=TEMP_WORKER_CAP),"YES","NO")</x:f>
        <x:v>YES</x:v>
      </x:c>
      <x:c r="T1915" s="139" t="n">
        <x:f>IF(S1915="YES",R1915,-1E+99)</x:f>
        <x:v>3225.957648833086</x:v>
      </x:c>
    </x:row>
    <x:row r="1916">
      <x:c r="A1916" s="139"/>
      <x:c r="B1916" s="139"/>
      <x:c r="C1916" s="139"/>
      <x:c r="D1916" s="139"/>
      <x:c r="E1916" s="139"/>
      <x:c r="F1916" s="139"/>
      <x:c r="G1916" s="139"/>
      <x:c r="H1916" s="139"/>
      <x:c r="I1916" s="266" t="n">
        <x:f>INT((ROW()-ROW($I$46))/((CARROT_CAP+1)*(MESCLUN_CAP+1)))</x:f>
        <x:v>2</x:v>
      </x:c>
      <x:c r="J1916" s="266" t="n">
        <x:f>MOD(INT((ROW()-ROW($I$46))/(MESCLUN_CAP+1)),CARROT_CAP+1)</x:f>
        <x:v>18</x:v>
      </x:c>
      <x:c r="K1916" s="266" t="n">
        <x:f>MOD(ROW()-ROW($I$46),MESCLUN_CAP+1)</x:f>
        <x:v>10</x:v>
      </x:c>
      <x:c r="L1916" s="266" t="n">
        <x:f>SUM(I1916:K1916)</x:f>
        <x:v>30</x:v>
      </x:c>
      <x:c r="M1916" s="267" t="n">
        <x:f>I1916*TOMATO_HOURS*WEEKS*(1+TOMATO_DIM)^I1916+J1916*CARROT_HOURS*WEEKS*(1+CARROT_DIM)^J1916+K1916*MESCLUN_HOURS*WEEKS*(1+MESCLUN_DIM)^K1916</x:f>
        <x:v>1569.537580910427</x:v>
      </x:c>
      <x:c r="N1916" s="267" t="n">
        <x:f>MAX(M1916-FARMER_HOURS,0)/TEMP_HOURS_PER_WORKER</x:f>
        <x:v>0.5899566534100188</x:v>
      </x:c>
      <x:c r="O1916" s="268" t="n">
        <x:f>I1916*TOMATO_PRICE+J1916*CARROT_PRICE+K1916*MESCLUN_PRICE</x:f>
        <x:v>82292</x:v>
      </x:c>
      <x:c r="P1916" s="268" t="n">
        <x:f>I1916*TOMATO_FERTILIZER+J1916*CARROT_FERTILIZER+K1916*MESCLUN_FERTILIZER</x:f>
        <x:v>18480</x:v>
      </x:c>
      <x:c r="Q1916" s="268" t="n">
        <x:f>MIN(M1916,FARMER_HOURS)*FARMER_RATE+MAX(M1916-FARMER_HOURS,0)*TEMP_RATE</x:f>
        <x:v>39748.91633525047</x:v>
      </x:c>
      <x:c r="R1916" s="268" t="n">
        <x:f>O1916-P1916-Q1916-FIXED_COST</x:f>
        <x:v>4063.0836647495307</x:v>
      </x:c>
      <x:c r="S1916" s="139" t="str">
        <x:f>IF(AND(L1916&lt;=TOTAL_BED_CAP,N1916&lt;=TEMP_WORKER_CAP),"YES","NO")</x:f>
        <x:v>YES</x:v>
      </x:c>
      <x:c r="T1916" s="139" t="n">
        <x:f>IF(S1916="YES",R1916,-1E+99)</x:f>
        <x:v>4063.0836647495307</x:v>
      </x:c>
    </x:row>
    <x:row r="1917">
      <x:c r="A1917" s="139"/>
      <x:c r="B1917" s="139"/>
      <x:c r="C1917" s="139"/>
      <x:c r="D1917" s="139"/>
      <x:c r="E1917" s="139"/>
      <x:c r="F1917" s="139"/>
      <x:c r="G1917" s="139"/>
      <x:c r="H1917" s="139"/>
      <x:c r="I1917" s="266" t="n">
        <x:f>INT((ROW()-ROW($I$46))/((CARROT_CAP+1)*(MESCLUN_CAP+1)))</x:f>
        <x:v>2</x:v>
      </x:c>
      <x:c r="J1917" s="266" t="n">
        <x:f>MOD(INT((ROW()-ROW($I$46))/(MESCLUN_CAP+1)),CARROT_CAP+1)</x:f>
        <x:v>18</x:v>
      </x:c>
      <x:c r="K1917" s="266" t="n">
        <x:f>MOD(ROW()-ROW($I$46),MESCLUN_CAP+1)</x:f>
        <x:v>11</x:v>
      </x:c>
      <x:c r="L1917" s="266" t="n">
        <x:f>SUM(I1917:K1917)</x:f>
        <x:v>31</x:v>
      </x:c>
      <x:c r="M1917" s="267" t="n">
        <x:f>I1917*TOMATO_HOURS*WEEKS*(1+TOMATO_DIM)^I1917+J1917*CARROT_HOURS*WEEKS*(1+CARROT_DIM)^J1917+K1917*MESCLUN_HOURS*WEEKS*(1+MESCLUN_DIM)^K1917</x:f>
        <x:v>1627.4956940038662</x:v>
      </x:c>
      <x:c r="N1917" s="267" t="n">
        <x:f>MAX(M1917-FARMER_HOURS,0)/TEMP_HOURS_PER_WORKER</x:f>
        <x:v>0.6302053430582404</x:v>
      </x:c>
      <x:c r="O1917" s="268" t="n">
        <x:f>I1917*TOMATO_PRICE+J1917*CARROT_PRICE+K1917*MESCLUN_PRICE</x:f>
        <x:v>84992</x:v>
      </x:c>
      <x:c r="P1917" s="268" t="n">
        <x:f>I1917*TOMATO_FERTILIZER+J1917*CARROT_FERTILIZER+K1917*MESCLUN_FERTILIZER</x:f>
        <x:v>19360</x:v>
      </x:c>
      <x:c r="Q1917" s="268" t="n">
        <x:f>MIN(M1917,FARMER_HOURS)*FARMER_RATE+MAX(M1917-FARMER_HOURS,0)*TEMP_RATE</x:f>
        <x:v>40755.133576456006</x:v>
      </x:c>
      <x:c r="R1917" s="268" t="n">
        <x:f>O1917-P1917-Q1917-FIXED_COST</x:f>
        <x:v>4876.866423543994</x:v>
      </x:c>
      <x:c r="S1917" s="139" t="str">
        <x:f>IF(AND(L1917&lt;=TOTAL_BED_CAP,N1917&lt;=TEMP_WORKER_CAP),"YES","NO")</x:f>
        <x:v>YES</x:v>
      </x:c>
      <x:c r="T1917" s="139" t="n">
        <x:f>IF(S1917="YES",R1917,-1E+99)</x:f>
        <x:v>4876.866423543994</x:v>
      </x:c>
    </x:row>
    <x:row r="1918">
      <x:c r="A1918" s="139"/>
      <x:c r="B1918" s="139"/>
      <x:c r="C1918" s="139"/>
      <x:c r="D1918" s="139"/>
      <x:c r="E1918" s="139"/>
      <x:c r="F1918" s="139"/>
      <x:c r="G1918" s="139"/>
      <x:c r="H1918" s="139"/>
      <x:c r="I1918" s="266" t="n">
        <x:f>INT((ROW()-ROW($I$46))/((CARROT_CAP+1)*(MESCLUN_CAP+1)))</x:f>
        <x:v>2</x:v>
      </x:c>
      <x:c r="J1918" s="266" t="n">
        <x:f>MOD(INT((ROW()-ROW($I$46))/(MESCLUN_CAP+1)),CARROT_CAP+1)</x:f>
        <x:v>18</x:v>
      </x:c>
      <x:c r="K1918" s="266" t="n">
        <x:f>MOD(ROW()-ROW($I$46),MESCLUN_CAP+1)</x:f>
        <x:v>12</x:v>
      </x:c>
      <x:c r="L1918" s="266" t="n">
        <x:f>SUM(I1918:K1918)</x:f>
        <x:v>32</x:v>
      </x:c>
      <x:c r="M1918" s="267" t="n">
        <x:f>I1918*TOMATO_HOURS*WEEKS*(1+TOMATO_DIM)^I1918+J1918*CARROT_HOURS*WEEKS*(1+CARROT_DIM)^J1918+K1918*MESCLUN_HOURS*WEEKS*(1+MESCLUN_DIM)^K1918</x:f>
        <x:v>1686.8231471319305</x:v>
      </x:c>
      <x:c r="N1918" s="267" t="n">
        <x:f>MAX(M1918-FARMER_HOURS,0)/TEMP_HOURS_PER_WORKER</x:f>
        <x:v>0.6714049632860628</x:v>
      </x:c>
      <x:c r="O1918" s="268" t="n">
        <x:f>I1918*TOMATO_PRICE+J1918*CARROT_PRICE+K1918*MESCLUN_PRICE</x:f>
        <x:v>87692</x:v>
      </x:c>
      <x:c r="P1918" s="268" t="n">
        <x:f>I1918*TOMATO_FERTILIZER+J1918*CARROT_FERTILIZER+K1918*MESCLUN_FERTILIZER</x:f>
        <x:v>20240</x:v>
      </x:c>
      <x:c r="Q1918" s="268" t="n">
        <x:f>MIN(M1918,FARMER_HOURS)*FARMER_RATE+MAX(M1918-FARMER_HOURS,0)*TEMP_RATE</x:f>
        <x:v>41785.12408215157</x:v>
      </x:c>
      <x:c r="R1918" s="268" t="n">
        <x:f>O1918-P1918-Q1918-FIXED_COST</x:f>
        <x:v>5666.875917848432</x:v>
      </x:c>
      <x:c r="S1918" s="139" t="str">
        <x:f>IF(AND(L1918&lt;=TOTAL_BED_CAP,N1918&lt;=TEMP_WORKER_CAP),"YES","NO")</x:f>
        <x:v>YES</x:v>
      </x:c>
      <x:c r="T1918" s="139" t="n">
        <x:f>IF(S1918="YES",R1918,-1E+99)</x:f>
        <x:v>5666.875917848432</x:v>
      </x:c>
    </x:row>
    <x:row r="1919">
      <x:c r="A1919" s="139"/>
      <x:c r="B1919" s="139"/>
      <x:c r="C1919" s="139"/>
      <x:c r="D1919" s="139"/>
      <x:c r="E1919" s="139"/>
      <x:c r="F1919" s="139"/>
      <x:c r="G1919" s="139"/>
      <x:c r="H1919" s="139"/>
      <x:c r="I1919" s="266" t="n">
        <x:f>INT((ROW()-ROW($I$46))/((CARROT_CAP+1)*(MESCLUN_CAP+1)))</x:f>
        <x:v>2</x:v>
      </x:c>
      <x:c r="J1919" s="266" t="n">
        <x:f>MOD(INT((ROW()-ROW($I$46))/(MESCLUN_CAP+1)),CARROT_CAP+1)</x:f>
        <x:v>18</x:v>
      </x:c>
      <x:c r="K1919" s="266" t="n">
        <x:f>MOD(ROW()-ROW($I$46),MESCLUN_CAP+1)</x:f>
        <x:v>13</x:v>
      </x:c>
      <x:c r="L1919" s="266" t="n">
        <x:f>SUM(I1919:K1919)</x:f>
        <x:v>33</x:v>
      </x:c>
      <x:c r="M1919" s="267" t="n">
        <x:f>I1919*TOMATO_HOURS*WEEKS*(1+TOMATO_DIM)^I1919+J1919*CARROT_HOURS*WEEKS*(1+CARROT_DIM)^J1919+K1919*MESCLUN_HOURS*WEEKS*(1+MESCLUN_DIM)^K1919</x:f>
        <x:v>1747.545117840315</x:v>
      </x:c>
      <x:c r="N1919" s="267" t="n">
        <x:f>MAX(M1919-FARMER_HOURS,0)/TEMP_HOURS_PER_WORKER</x:f>
        <x:v>0.7135729985002187</x:v>
      </x:c>
      <x:c r="O1919" s="268" t="n">
        <x:f>I1919*TOMATO_PRICE+J1919*CARROT_PRICE+K1919*MESCLUN_PRICE</x:f>
        <x:v>90392</x:v>
      </x:c>
      <x:c r="P1919" s="268" t="n">
        <x:f>I1919*TOMATO_FERTILIZER+J1919*CARROT_FERTILIZER+K1919*MESCLUN_FERTILIZER</x:f>
        <x:v>21120</x:v>
      </x:c>
      <x:c r="Q1919" s="268" t="n">
        <x:f>MIN(M1919,FARMER_HOURS)*FARMER_RATE+MAX(M1919-FARMER_HOURS,0)*TEMP_RATE</x:f>
        <x:v>42839.32496250547</x:v>
      </x:c>
      <x:c r="R1919" s="268" t="n">
        <x:f>O1919-P1919-Q1919-FIXED_COST</x:f>
        <x:v>6432.675037494533</x:v>
      </x:c>
      <x:c r="S1919" s="139" t="str">
        <x:f>IF(AND(L1919&lt;=TOTAL_BED_CAP,N1919&lt;=TEMP_WORKER_CAP),"YES","NO")</x:f>
        <x:v>YES</x:v>
      </x:c>
      <x:c r="T1919" s="139" t="n">
        <x:f>IF(S1919="YES",R1919,-1E+99)</x:f>
        <x:v>6432.675037494533</x:v>
      </x:c>
    </x:row>
    <x:row r="1920">
      <x:c r="A1920" s="139"/>
      <x:c r="B1920" s="139"/>
      <x:c r="C1920" s="139"/>
      <x:c r="D1920" s="139"/>
      <x:c r="E1920" s="139"/>
      <x:c r="F1920" s="139"/>
      <x:c r="G1920" s="139"/>
      <x:c r="H1920" s="139"/>
      <x:c r="I1920" s="266" t="n">
        <x:f>INT((ROW()-ROW($I$46))/((CARROT_CAP+1)*(MESCLUN_CAP+1)))</x:f>
        <x:v>2</x:v>
      </x:c>
      <x:c r="J1920" s="266" t="n">
        <x:f>MOD(INT((ROW()-ROW($I$46))/(MESCLUN_CAP+1)),CARROT_CAP+1)</x:f>
        <x:v>18</x:v>
      </x:c>
      <x:c r="K1920" s="266" t="n">
        <x:f>MOD(ROW()-ROW($I$46),MESCLUN_CAP+1)</x:f>
        <x:v>14</x:v>
      </x:c>
      <x:c r="L1920" s="266" t="n">
        <x:f>SUM(I1920:K1920)</x:f>
        <x:v>34</x:v>
      </x:c>
      <x:c r="M1920" s="267" t="n">
        <x:f>I1920*TOMATO_HOURS*WEEKS*(1+TOMATO_DIM)^I1920+J1920*CARROT_HOURS*WEEKS*(1+CARROT_DIM)^J1920+K1920*MESCLUN_HOURS*WEEKS*(1+MESCLUN_DIM)^K1920</x:f>
        <x:v>1809.687199153976</x:v>
      </x:c>
      <x:c r="N1920" s="267" t="n">
        <x:f>MAX(M1920-FARMER_HOURS,0)/TEMP_HOURS_PER_WORKER</x:f>
        <x:v>0.7567272216347056</x:v>
      </x:c>
      <x:c r="O1920" s="268" t="n">
        <x:f>I1920*TOMATO_PRICE+J1920*CARROT_PRICE+K1920*MESCLUN_PRICE</x:f>
        <x:v>93092</x:v>
      </x:c>
      <x:c r="P1920" s="268" t="n">
        <x:f>I1920*TOMATO_FERTILIZER+J1920*CARROT_FERTILIZER+K1920*MESCLUN_FERTILIZER</x:f>
        <x:v>22000</x:v>
      </x:c>
      <x:c r="Q1920" s="268" t="n">
        <x:f>MIN(M1920,FARMER_HOURS)*FARMER_RATE+MAX(M1920-FARMER_HOURS,0)*TEMP_RATE</x:f>
        <x:v>43918.180540867645</x:v>
      </x:c>
      <x:c r="R1920" s="268" t="n">
        <x:f>O1920-P1920-Q1920-FIXED_COST</x:f>
        <x:v>7173.819459132355</x:v>
      </x:c>
      <x:c r="S1920" s="139" t="str">
        <x:f>IF(AND(L1920&lt;=TOTAL_BED_CAP,N1920&lt;=TEMP_WORKER_CAP),"YES","NO")</x:f>
        <x:v>YES</x:v>
      </x:c>
      <x:c r="T1920" s="139" t="n">
        <x:f>IF(S1920="YES",R1920,-1E+99)</x:f>
        <x:v>7173.819459132355</x:v>
      </x:c>
    </x:row>
    <x:row r="1921">
      <x:c r="A1921" s="139"/>
      <x:c r="B1921" s="139"/>
      <x:c r="C1921" s="139"/>
      <x:c r="D1921" s="139"/>
      <x:c r="E1921" s="139"/>
      <x:c r="F1921" s="139"/>
      <x:c r="G1921" s="139"/>
      <x:c r="H1921" s="139"/>
      <x:c r="I1921" s="266" t="n">
        <x:f>INT((ROW()-ROW($I$46))/((CARROT_CAP+1)*(MESCLUN_CAP+1)))</x:f>
        <x:v>2</x:v>
      </x:c>
      <x:c r="J1921" s="266" t="n">
        <x:f>MOD(INT((ROW()-ROW($I$46))/(MESCLUN_CAP+1)),CARROT_CAP+1)</x:f>
        <x:v>18</x:v>
      </x:c>
      <x:c r="K1921" s="266" t="n">
        <x:f>MOD(ROW()-ROW($I$46),MESCLUN_CAP+1)</x:f>
        <x:v>15</x:v>
      </x:c>
      <x:c r="L1921" s="266" t="n">
        <x:f>SUM(I1921:K1921)</x:f>
        <x:v>35</x:v>
      </x:c>
      <x:c r="M1921" s="267" t="n">
        <x:f>I1921*TOMATO_HOURS*WEEKS*(1+TOMATO_DIM)^I1921+J1921*CARROT_HOURS*WEEKS*(1+CARROT_DIM)^J1921+K1921*MESCLUN_HOURS*WEEKS*(1+MESCLUN_DIM)^K1921</x:f>
        <x:v>1873.2754060301222</x:v>
      </x:c>
      <x:c r="N1921" s="267" t="n">
        <x:f>MAX(M1921-FARMER_HOURS,0)/TEMP_HOURS_PER_WORKER</x:f>
        <x:v>0.8008856986320293</x:v>
      </x:c>
      <x:c r="O1921" s="268" t="n">
        <x:f>I1921*TOMATO_PRICE+J1921*CARROT_PRICE+K1921*MESCLUN_PRICE</x:f>
        <x:v>95792</x:v>
      </x:c>
      <x:c r="P1921" s="268" t="n">
        <x:f>I1921*TOMATO_FERTILIZER+J1921*CARROT_FERTILIZER+K1921*MESCLUN_FERTILIZER</x:f>
        <x:v>22880</x:v>
      </x:c>
      <x:c r="Q1921" s="268" t="n">
        <x:f>MIN(M1921,FARMER_HOURS)*FARMER_RATE+MAX(M1921-FARMER_HOURS,0)*TEMP_RATE</x:f>
        <x:v>45022.14246580073</x:v>
      </x:c>
      <x:c r="R1921" s="268" t="n">
        <x:f>O1921-P1921-Q1921-FIXED_COST</x:f>
        <x:v>7889.857534199269</x:v>
      </x:c>
      <x:c r="S1921" s="139" t="str">
        <x:f>IF(AND(L1921&lt;=TOTAL_BED_CAP,N1921&lt;=TEMP_WORKER_CAP),"YES","NO")</x:f>
        <x:v>YES</x:v>
      </x:c>
      <x:c r="T1921" s="139" t="n">
        <x:f>IF(S1921="YES",R1921,-1E+99)</x:f>
        <x:v>7889.857534199269</x:v>
      </x:c>
    </x:row>
    <x:row r="1922">
      <x:c r="A1922" s="139"/>
      <x:c r="B1922" s="139"/>
      <x:c r="C1922" s="139"/>
      <x:c r="D1922" s="139"/>
      <x:c r="E1922" s="139"/>
      <x:c r="F1922" s="139"/>
      <x:c r="G1922" s="139"/>
      <x:c r="H1922" s="139"/>
      <x:c r="I1922" s="266" t="n">
        <x:f>INT((ROW()-ROW($I$46))/((CARROT_CAP+1)*(MESCLUN_CAP+1)))</x:f>
        <x:v>2</x:v>
      </x:c>
      <x:c r="J1922" s="266" t="n">
        <x:f>MOD(INT((ROW()-ROW($I$46))/(MESCLUN_CAP+1)),CARROT_CAP+1)</x:f>
        <x:v>18</x:v>
      </x:c>
      <x:c r="K1922" s="266" t="n">
        <x:f>MOD(ROW()-ROW($I$46),MESCLUN_CAP+1)</x:f>
        <x:v>16</x:v>
      </x:c>
      <x:c r="L1922" s="266" t="n">
        <x:f>SUM(I1922:K1922)</x:f>
        <x:v>36</x:v>
      </x:c>
      <x:c r="M1922" s="267" t="n">
        <x:f>I1922*TOMATO_HOURS*WEEKS*(1+TOMATO_DIM)^I1922+J1922*CARROT_HOURS*WEEKS*(1+CARROT_DIM)^J1922+K1922*MESCLUN_HOURS*WEEKS*(1+MESCLUN_DIM)^K1922</x:f>
        <x:v>1938.3361819076113</x:v>
      </x:c>
      <x:c r="N1922" s="267" t="n">
        <x:f>MAX(M1922-FARMER_HOURS,0)/TEMP_HOURS_PER_WORKER</x:f>
        <x:v>0.8460667929913968</x:v>
      </x:c>
      <x:c r="O1922" s="268" t="n">
        <x:f>I1922*TOMATO_PRICE+J1922*CARROT_PRICE+K1922*MESCLUN_PRICE</x:f>
        <x:v>98492</x:v>
      </x:c>
      <x:c r="P1922" s="268" t="n">
        <x:f>I1922*TOMATO_FERTILIZER+J1922*CARROT_FERTILIZER+K1922*MESCLUN_FERTILIZER</x:f>
        <x:v>23760</x:v>
      </x:c>
      <x:c r="Q1922" s="268" t="n">
        <x:f>MIN(M1922,FARMER_HOURS)*FARMER_RATE+MAX(M1922-FARMER_HOURS,0)*TEMP_RATE</x:f>
        <x:v>46151.66982478491</x:v>
      </x:c>
      <x:c r="R1922" s="268" t="n">
        <x:f>O1922-P1922-Q1922-FIXED_COST</x:f>
        <x:v>8580.330175215087</x:v>
      </x:c>
      <x:c r="S1922" s="139" t="str">
        <x:f>IF(AND(L1922&lt;=TOTAL_BED_CAP,N1922&lt;=TEMP_WORKER_CAP),"YES","NO")</x:f>
        <x:v>YES</x:v>
      </x:c>
      <x:c r="T1922" s="139" t="n">
        <x:f>IF(S1922="YES",R1922,-1E+99)</x:f>
        <x:v>8580.330175215087</x:v>
      </x:c>
    </x:row>
    <x:row r="1923">
      <x:c r="A1923" s="139"/>
      <x:c r="B1923" s="139"/>
      <x:c r="C1923" s="139"/>
      <x:c r="D1923" s="139"/>
      <x:c r="E1923" s="139"/>
      <x:c r="F1923" s="139"/>
      <x:c r="G1923" s="139"/>
      <x:c r="H1923" s="139"/>
      <x:c r="I1923" s="266" t="n">
        <x:f>INT((ROW()-ROW($I$46))/((CARROT_CAP+1)*(MESCLUN_CAP+1)))</x:f>
        <x:v>2</x:v>
      </x:c>
      <x:c r="J1923" s="266" t="n">
        <x:f>MOD(INT((ROW()-ROW($I$46))/(MESCLUN_CAP+1)),CARROT_CAP+1)</x:f>
        <x:v>18</x:v>
      </x:c>
      <x:c r="K1923" s="266" t="n">
        <x:f>MOD(ROW()-ROW($I$46),MESCLUN_CAP+1)</x:f>
        <x:v>17</x:v>
      </x:c>
      <x:c r="L1923" s="266" t="n">
        <x:f>SUM(I1923:K1923)</x:f>
        <x:v>37</x:v>
      </x:c>
      <x:c r="M1923" s="267" t="n">
        <x:f>I1923*TOMATO_HOURS*WEEKS*(1+TOMATO_DIM)^I1923+J1923*CARROT_HOURS*WEEKS*(1+CARROT_DIM)^J1923+K1923*MESCLUN_HOURS*WEEKS*(1+MESCLUN_DIM)^K1923</x:f>
        <x:v>2004.8964053541515</x:v>
      </x:c>
      <x:c r="N1923" s="267" t="n">
        <x:f>MAX(M1923-FARMER_HOURS,0)/TEMP_HOURS_PER_WORKER</x:f>
        <x:v>0.8922891703848275</x:v>
      </x:c>
      <x:c r="O1923" s="268" t="n">
        <x:f>I1923*TOMATO_PRICE+J1923*CARROT_PRICE+K1923*MESCLUN_PRICE</x:f>
        <x:v>101192</x:v>
      </x:c>
      <x:c r="P1923" s="268" t="n">
        <x:f>I1923*TOMATO_FERTILIZER+J1923*CARROT_FERTILIZER+K1923*MESCLUN_FERTILIZER</x:f>
        <x:v>24640</x:v>
      </x:c>
      <x:c r="Q1923" s="268" t="n">
        <x:f>MIN(M1923,FARMER_HOURS)*FARMER_RATE+MAX(M1923-FARMER_HOURS,0)*TEMP_RATE</x:f>
        <x:v>47307.22925962068</x:v>
      </x:c>
      <x:c r="R1923" s="268" t="n">
        <x:f>O1923-P1923-Q1923-FIXED_COST</x:f>
        <x:v>9244.770740379317</x:v>
      </x:c>
      <x:c r="S1923" s="139" t="str">
        <x:f>IF(AND(L1923&lt;=TOTAL_BED_CAP,N1923&lt;=TEMP_WORKER_CAP),"YES","NO")</x:f>
        <x:v>YES</x:v>
      </x:c>
      <x:c r="T1923" s="139" t="n">
        <x:f>IF(S1923="YES",R1923,-1E+99)</x:f>
        <x:v>9244.770740379317</x:v>
      </x:c>
    </x:row>
    <x:row r="1924">
      <x:c r="A1924" s="139"/>
      <x:c r="B1924" s="139"/>
      <x:c r="C1924" s="139"/>
      <x:c r="D1924" s="139"/>
      <x:c r="E1924" s="139"/>
      <x:c r="F1924" s="139"/>
      <x:c r="G1924" s="139"/>
      <x:c r="H1924" s="139"/>
      <x:c r="I1924" s="266" t="n">
        <x:f>INT((ROW()-ROW($I$46))/((CARROT_CAP+1)*(MESCLUN_CAP+1)))</x:f>
        <x:v>2</x:v>
      </x:c>
      <x:c r="J1924" s="266" t="n">
        <x:f>MOD(INT((ROW()-ROW($I$46))/(MESCLUN_CAP+1)),CARROT_CAP+1)</x:f>
        <x:v>18</x:v>
      </x:c>
      <x:c r="K1924" s="266" t="n">
        <x:f>MOD(ROW()-ROW($I$46),MESCLUN_CAP+1)</x:f>
        <x:v>18</x:v>
      </x:c>
      <x:c r="L1924" s="266" t="n">
        <x:f>SUM(I1924:K1924)</x:f>
        <x:v>38</x:v>
      </x:c>
      <x:c r="M1924" s="267" t="n">
        <x:f>I1924*TOMATO_HOURS*WEEKS*(1+TOMATO_DIM)^I1924+J1924*CARROT_HOURS*WEEKS*(1+CARROT_DIM)^J1924+K1924*MESCLUN_HOURS*WEEKS*(1+MESCLUN_DIM)^K1924</x:f>
        <x:v>2072.9833968127386</x:v>
      </x:c>
      <x:c r="N1924" s="267" t="n">
        <x:f>MAX(M1924-FARMER_HOURS,0)/TEMP_HOURS_PER_WORKER</x:f>
        <x:v>0.9395718033421796</x:v>
      </x:c>
      <x:c r="O1924" s="268" t="n">
        <x:f>I1924*TOMATO_PRICE+J1924*CARROT_PRICE+K1924*MESCLUN_PRICE</x:f>
        <x:v>103892</x:v>
      </x:c>
      <x:c r="P1924" s="268" t="n">
        <x:f>I1924*TOMATO_FERTILIZER+J1924*CARROT_FERTILIZER+K1924*MESCLUN_FERTILIZER</x:f>
        <x:v>25520</x:v>
      </x:c>
      <x:c r="Q1924" s="268" t="n">
        <x:f>MIN(M1924,FARMER_HOURS)*FARMER_RATE+MAX(M1924-FARMER_HOURS,0)*TEMP_RATE</x:f>
        <x:v>48489.29508355449</x:v>
      </x:c>
      <x:c r="R1924" s="268" t="n">
        <x:f>O1924-P1924-Q1924-FIXED_COST</x:f>
        <x:v>9882.70491644551</x:v>
      </x:c>
      <x:c r="S1924" s="139" t="str">
        <x:f>IF(AND(L1924&lt;=TOTAL_BED_CAP,N1924&lt;=TEMP_WORKER_CAP),"YES","NO")</x:f>
        <x:v>YES</x:v>
      </x:c>
      <x:c r="T1924" s="139" t="n">
        <x:f>IF(S1924="YES",R1924,-1E+99)</x:f>
        <x:v>9882.70491644551</x:v>
      </x:c>
    </x:row>
    <x:row r="1925">
      <x:c r="A1925" s="139"/>
      <x:c r="B1925" s="139"/>
      <x:c r="C1925" s="139"/>
      <x:c r="D1925" s="139"/>
      <x:c r="E1925" s="139"/>
      <x:c r="F1925" s="139"/>
      <x:c r="G1925" s="139"/>
      <x:c r="H1925" s="139"/>
      <x:c r="I1925" s="266" t="n">
        <x:f>INT((ROW()-ROW($I$46))/((CARROT_CAP+1)*(MESCLUN_CAP+1)))</x:f>
        <x:v>2</x:v>
      </x:c>
      <x:c r="J1925" s="266" t="n">
        <x:f>MOD(INT((ROW()-ROW($I$46))/(MESCLUN_CAP+1)),CARROT_CAP+1)</x:f>
        <x:v>18</x:v>
      </x:c>
      <x:c r="K1925" s="266" t="n">
        <x:f>MOD(ROW()-ROW($I$46),MESCLUN_CAP+1)</x:f>
        <x:v>19</x:v>
      </x:c>
      <x:c r="L1925" s="266" t="n">
        <x:f>SUM(I1925:K1925)</x:f>
        <x:v>39</x:v>
      </x:c>
      <x:c r="M1925" s="267" t="n">
        <x:f>I1925*TOMATO_HOURS*WEEKS*(1+TOMATO_DIM)^I1925+J1925*CARROT_HOURS*WEEKS*(1+CARROT_DIM)^J1925+K1925*MESCLUN_HOURS*WEEKS*(1+MESCLUN_DIM)^K1925</x:f>
        <x:v>2142.6249254487607</x:v>
      </x:c>
      <x:c r="N1925" s="267" t="n">
        <x:f>MAX(M1925-FARMER_HOURS,0)/TEMP_HOURS_PER_WORKER</x:f>
        <x:v>0.9879339760060838</x:v>
      </x:c>
      <x:c r="O1925" s="268" t="n">
        <x:f>I1925*TOMATO_PRICE+J1925*CARROT_PRICE+K1925*MESCLUN_PRICE</x:f>
        <x:v>106592</x:v>
      </x:c>
      <x:c r="P1925" s="268" t="n">
        <x:f>I1925*TOMATO_FERTILIZER+J1925*CARROT_FERTILIZER+K1925*MESCLUN_FERTILIZER</x:f>
        <x:v>26400</x:v>
      </x:c>
      <x:c r="Q1925" s="268" t="n">
        <x:f>MIN(M1925,FARMER_HOURS)*FARMER_RATE+MAX(M1925-FARMER_HOURS,0)*TEMP_RATE</x:f>
        <x:v>49698.349400152096</x:v>
      </x:c>
      <x:c r="R1925" s="268" t="n">
        <x:f>O1925-P1925-Q1925-FIXED_COST</x:f>
        <x:v>10493.650599847904</x:v>
      </x:c>
      <x:c r="S1925" s="139" t="str">
        <x:f>IF(AND(L1925&lt;=TOTAL_BED_CAP,N1925&lt;=TEMP_WORKER_CAP),"YES","NO")</x:f>
        <x:v>YES</x:v>
      </x:c>
      <x:c r="T1925" s="139" t="n">
        <x:f>IF(S1925="YES",R1925,-1E+99)</x:f>
        <x:v>10493.650599847904</x:v>
      </x:c>
    </x:row>
    <x:row r="1926">
      <x:c r="A1926" s="139"/>
      <x:c r="B1926" s="139"/>
      <x:c r="C1926" s="139"/>
      <x:c r="D1926" s="139"/>
      <x:c r="E1926" s="139"/>
      <x:c r="F1926" s="139"/>
      <x:c r="G1926" s="139"/>
      <x:c r="H1926" s="139"/>
      <x:c r="I1926" s="266" t="n">
        <x:f>INT((ROW()-ROW($I$46))/((CARROT_CAP+1)*(MESCLUN_CAP+1)))</x:f>
        <x:v>2</x:v>
      </x:c>
      <x:c r="J1926" s="266" t="n">
        <x:f>MOD(INT((ROW()-ROW($I$46))/(MESCLUN_CAP+1)),CARROT_CAP+1)</x:f>
        <x:v>18</x:v>
      </x:c>
      <x:c r="K1926" s="266" t="n">
        <x:f>MOD(ROW()-ROW($I$46),MESCLUN_CAP+1)</x:f>
        <x:v>20</x:v>
      </x:c>
      <x:c r="L1926" s="266" t="n">
        <x:f>SUM(I1926:K1926)</x:f>
        <x:v>40</x:v>
      </x:c>
      <x:c r="M1926" s="267" t="n">
        <x:f>I1926*TOMATO_HOURS*WEEKS*(1+TOMATO_DIM)^I1926+J1926*CARROT_HOURS*WEEKS*(1+CARROT_DIM)^J1926+K1926*MESCLUN_HOURS*WEEKS*(1+MESCLUN_DIM)^K1926</x:f>
        <x:v>2213.8492160992373</x:v>
      </x:c>
      <x:c r="N1926" s="267" t="n">
        <x:f>MAX(M1926-FARMER_HOURS,0)/TEMP_HOURS_PER_WORKER</x:f>
        <x:v>1.0373952889578038</x:v>
      </x:c>
      <x:c r="O1926" s="268" t="n">
        <x:f>I1926*TOMATO_PRICE+J1926*CARROT_PRICE+K1926*MESCLUN_PRICE</x:f>
        <x:v>109292</x:v>
      </x:c>
      <x:c r="P1926" s="268" t="n">
        <x:f>I1926*TOMATO_FERTILIZER+J1926*CARROT_FERTILIZER+K1926*MESCLUN_FERTILIZER</x:f>
        <x:v>27280</x:v>
      </x:c>
      <x:c r="Q1926" s="268" t="n">
        <x:f>MIN(M1926,FARMER_HOURS)*FARMER_RATE+MAX(M1926-FARMER_HOURS,0)*TEMP_RATE</x:f>
        <x:v>50934.8822239451</x:v>
      </x:c>
      <x:c r="R1926" s="268" t="n">
        <x:f>O1926-P1926-Q1926-FIXED_COST</x:f>
        <x:v>11077.117776054904</x:v>
      </x:c>
      <x:c r="S1926" s="139" t="str">
        <x:f>IF(AND(L1926&lt;=TOTAL_BED_CAP,N1926&lt;=TEMP_WORKER_CAP),"YES","NO")</x:f>
        <x:v>YES</x:v>
      </x:c>
      <x:c r="T1926" s="139" t="n">
        <x:f>IF(S1926="YES",R1926,-1E+99)</x:f>
        <x:v>11077.117776054904</x:v>
      </x:c>
    </x:row>
    <x:row r="1927">
      <x:c r="A1927" s="139"/>
      <x:c r="B1927" s="139"/>
      <x:c r="C1927" s="139"/>
      <x:c r="D1927" s="139"/>
      <x:c r="E1927" s="139"/>
      <x:c r="F1927" s="139"/>
      <x:c r="G1927" s="139"/>
      <x:c r="H1927" s="139"/>
      <x:c r="I1927" s="266" t="n">
        <x:f>INT((ROW()-ROW($I$46))/((CARROT_CAP+1)*(MESCLUN_CAP+1)))</x:f>
        <x:v>2</x:v>
      </x:c>
      <x:c r="J1927" s="266" t="n">
        <x:f>MOD(INT((ROW()-ROW($I$46))/(MESCLUN_CAP+1)),CARROT_CAP+1)</x:f>
        <x:v>18</x:v>
      </x:c>
      <x:c r="K1927" s="266" t="n">
        <x:f>MOD(ROW()-ROW($I$46),MESCLUN_CAP+1)</x:f>
        <x:v>21</x:v>
      </x:c>
      <x:c r="L1927" s="266" t="n">
        <x:f>SUM(I1927:K1927)</x:f>
        <x:v>41</x:v>
      </x:c>
      <x:c r="M1927" s="267" t="n">
        <x:f>I1927*TOMATO_HOURS*WEEKS*(1+TOMATO_DIM)^I1927+J1927*CARROT_HOURS*WEEKS*(1+CARROT_DIM)^J1927+K1927*MESCLUN_HOURS*WEEKS*(1+MESCLUN_DIM)^K1927</x:f>
        <x:v>2286.6849563256815</x:v>
      </x:c>
      <x:c r="N1927" s="267" t="n">
        <x:f>MAX(M1927-FARMER_HOURS,0)/TEMP_HOURS_PER_WORKER</x:f>
        <x:v>1.0879756641150566</x:v>
      </x:c>
      <x:c r="O1927" s="268" t="n">
        <x:f>I1927*TOMATO_PRICE+J1927*CARROT_PRICE+K1927*MESCLUN_PRICE</x:f>
        <x:v>111992</x:v>
      </x:c>
      <x:c r="P1927" s="268" t="n">
        <x:f>I1927*TOMATO_FERTILIZER+J1927*CARROT_FERTILIZER+K1927*MESCLUN_FERTILIZER</x:f>
        <x:v>28160</x:v>
      </x:c>
      <x:c r="Q1927" s="268" t="n">
        <x:f>MIN(M1927,FARMER_HOURS)*FARMER_RATE+MAX(M1927-FARMER_HOURS,0)*TEMP_RATE</x:f>
        <x:v>52199.391602876414</x:v>
      </x:c>
      <x:c r="R1927" s="268" t="n">
        <x:f>O1927-P1927-Q1927-FIXED_COST</x:f>
        <x:v>11632.608397123586</x:v>
      </x:c>
      <x:c r="S1927" s="139" t="str">
        <x:f>IF(AND(L1927&lt;=TOTAL_BED_CAP,N1927&lt;=TEMP_WORKER_CAP),"YES","NO")</x:f>
        <x:v>YES</x:v>
      </x:c>
      <x:c r="T1927" s="139" t="n">
        <x:f>IF(S1927="YES",R1927,-1E+99)</x:f>
        <x:v>11632.608397123586</x:v>
      </x:c>
    </x:row>
    <x:row r="1928">
      <x:c r="A1928" s="139"/>
      <x:c r="B1928" s="139"/>
      <x:c r="C1928" s="139"/>
      <x:c r="D1928" s="139"/>
      <x:c r="E1928" s="139"/>
      <x:c r="F1928" s="139"/>
      <x:c r="G1928" s="139"/>
      <x:c r="H1928" s="139"/>
      <x:c r="I1928" s="266" t="n">
        <x:f>INT((ROW()-ROW($I$46))/((CARROT_CAP+1)*(MESCLUN_CAP+1)))</x:f>
        <x:v>2</x:v>
      </x:c>
      <x:c r="J1928" s="266" t="n">
        <x:f>MOD(INT((ROW()-ROW($I$46))/(MESCLUN_CAP+1)),CARROT_CAP+1)</x:f>
        <x:v>18</x:v>
      </x:c>
      <x:c r="K1928" s="266" t="n">
        <x:f>MOD(ROW()-ROW($I$46),MESCLUN_CAP+1)</x:f>
        <x:v>22</x:v>
      </x:c>
      <x:c r="L1928" s="266" t="n">
        <x:f>SUM(I1928:K1928)</x:f>
        <x:v>42</x:v>
      </x:c>
      <x:c r="M1928" s="267" t="n">
        <x:f>I1928*TOMATO_HOURS*WEEKS*(1+TOMATO_DIM)^I1928+J1928*CARROT_HOURS*WEEKS*(1+CARROT_DIM)^J1928+K1928*MESCLUN_HOURS*WEEKS*(1+MESCLUN_DIM)^K1928</x:f>
        <x:v>2361.1613035720775</x:v>
      </x:c>
      <x:c r="N1928" s="267" t="n">
        <x:f>MAX(M1928-FARMER_HOURS,0)/TEMP_HOURS_PER_WORKER</x:f>
        <x:v>1.1396953497028315</x:v>
      </x:c>
      <x:c r="O1928" s="268" t="n">
        <x:f>I1928*TOMATO_PRICE+J1928*CARROT_PRICE+K1928*MESCLUN_PRICE</x:f>
        <x:v>114692</x:v>
      </x:c>
      <x:c r="P1928" s="268" t="n">
        <x:f>I1928*TOMATO_FERTILIZER+J1928*CARROT_FERTILIZER+K1928*MESCLUN_FERTILIZER</x:f>
        <x:v>29040</x:v>
      </x:c>
      <x:c r="Q1928" s="268" t="n">
        <x:f>MIN(M1928,FARMER_HOURS)*FARMER_RATE+MAX(M1928-FARMER_HOURS,0)*TEMP_RATE</x:f>
        <x:v>53492.38374257079</x:v>
      </x:c>
      <x:c r="R1928" s="268" t="n">
        <x:f>O1928-P1928-Q1928-FIXED_COST</x:f>
        <x:v>12159.61625742921</x:v>
      </x:c>
      <x:c r="S1928" s="139" t="str">
        <x:f>IF(AND(L1928&lt;=TOTAL_BED_CAP,N1928&lt;=TEMP_WORKER_CAP),"YES","NO")</x:f>
        <x:v>YES</x:v>
      </x:c>
      <x:c r="T1928" s="139" t="n">
        <x:f>IF(S1928="YES",R1928,-1E+99)</x:f>
        <x:v>12159.61625742921</x:v>
      </x:c>
    </x:row>
    <x:row r="1929">
      <x:c r="A1929" s="139"/>
      <x:c r="B1929" s="139"/>
      <x:c r="C1929" s="139"/>
      <x:c r="D1929" s="139"/>
      <x:c r="E1929" s="139"/>
      <x:c r="F1929" s="139"/>
      <x:c r="G1929" s="139"/>
      <x:c r="H1929" s="139"/>
      <x:c r="I1929" s="266" t="n">
        <x:f>INT((ROW()-ROW($I$46))/((CARROT_CAP+1)*(MESCLUN_CAP+1)))</x:f>
        <x:v>2</x:v>
      </x:c>
      <x:c r="J1929" s="266" t="n">
        <x:f>MOD(INT((ROW()-ROW($I$46))/(MESCLUN_CAP+1)),CARROT_CAP+1)</x:f>
        <x:v>18</x:v>
      </x:c>
      <x:c r="K1929" s="266" t="n">
        <x:f>MOD(ROW()-ROW($I$46),MESCLUN_CAP+1)</x:f>
        <x:v>23</x:v>
      </x:c>
      <x:c r="L1929" s="266" t="n">
        <x:f>SUM(I1929:K1929)</x:f>
        <x:v>43</x:v>
      </x:c>
      <x:c r="M1929" s="267" t="n">
        <x:f>I1929*TOMATO_HOURS*WEEKS*(1+TOMATO_DIM)^I1929+J1929*CARROT_HOURS*WEEKS*(1+CARROT_DIM)^J1929+K1929*MESCLUN_HOURS*WEEKS*(1+MESCLUN_DIM)^K1929</x:f>
        <x:v>2437.307892429514</x:v>
      </x:c>
      <x:c r="N1929" s="267" t="n">
        <x:f>MAX(M1929-FARMER_HOURS,0)/TEMP_HOURS_PER_WORKER</x:f>
        <x:v>1.1925749252982738</x:v>
      </x:c>
      <x:c r="O1929" s="268" t="n">
        <x:f>I1929*TOMATO_PRICE+J1929*CARROT_PRICE+K1929*MESCLUN_PRICE</x:f>
        <x:v>117392</x:v>
      </x:c>
      <x:c r="P1929" s="268" t="n">
        <x:f>I1929*TOMATO_FERTILIZER+J1929*CARROT_FERTILIZER+K1929*MESCLUN_FERTILIZER</x:f>
        <x:v>29920</x:v>
      </x:c>
      <x:c r="Q1929" s="268" t="n">
        <x:f>MIN(M1929,FARMER_HOURS)*FARMER_RATE+MAX(M1929-FARMER_HOURS,0)*TEMP_RATE</x:f>
        <x:v>54814.37313245684</x:v>
      </x:c>
      <x:c r="R1929" s="268" t="n">
        <x:f>O1929-P1929-Q1929-FIXED_COST</x:f>
        <x:v>12657.626867543157</x:v>
      </x:c>
      <x:c r="S1929" s="139" t="str">
        <x:f>IF(AND(L1929&lt;=TOTAL_BED_CAP,N1929&lt;=TEMP_WORKER_CAP),"YES","NO")</x:f>
        <x:v>YES</x:v>
      </x:c>
      <x:c r="T1929" s="139" t="n">
        <x:f>IF(S1929="YES",R1929,-1E+99)</x:f>
        <x:v>12657.626867543157</x:v>
      </x:c>
    </x:row>
    <x:row r="1930">
      <x:c r="A1930" s="139"/>
      <x:c r="B1930" s="139"/>
      <x:c r="C1930" s="139"/>
      <x:c r="D1930" s="139"/>
      <x:c r="E1930" s="139"/>
      <x:c r="F1930" s="139"/>
      <x:c r="G1930" s="139"/>
      <x:c r="H1930" s="139"/>
      <x:c r="I1930" s="266" t="n">
        <x:f>INT((ROW()-ROW($I$46))/((CARROT_CAP+1)*(MESCLUN_CAP+1)))</x:f>
        <x:v>2</x:v>
      </x:c>
      <x:c r="J1930" s="266" t="n">
        <x:f>MOD(INT((ROW()-ROW($I$46))/(MESCLUN_CAP+1)),CARROT_CAP+1)</x:f>
        <x:v>18</x:v>
      </x:c>
      <x:c r="K1930" s="266" t="n">
        <x:f>MOD(ROW()-ROW($I$46),MESCLUN_CAP+1)</x:f>
        <x:v>24</x:v>
      </x:c>
      <x:c r="L1930" s="266" t="n">
        <x:f>SUM(I1930:K1930)</x:f>
        <x:v>44</x:v>
      </x:c>
      <x:c r="M1930" s="267" t="n">
        <x:f>I1930*TOMATO_HOURS*WEEKS*(1+TOMATO_DIM)^I1930+J1930*CARROT_HOURS*WEEKS*(1+CARROT_DIM)^J1930+K1930*MESCLUN_HOURS*WEEKS*(1+MESCLUN_DIM)^K1930</x:f>
        <x:v>2515.1548420090094</x:v>
      </x:c>
      <x:c r="N1930" s="267" t="n">
        <x:f>MAX(M1930-FARMER_HOURS,0)/TEMP_HOURS_PER_WORKER</x:f>
        <x:v>1.246635306950701</x:v>
      </x:c>
      <x:c r="O1930" s="268" t="n">
        <x:f>I1930*TOMATO_PRICE+J1930*CARROT_PRICE+K1930*MESCLUN_PRICE</x:f>
        <x:v>120092</x:v>
      </x:c>
      <x:c r="P1930" s="268" t="n">
        <x:f>I1930*TOMATO_FERTILIZER+J1930*CARROT_FERTILIZER+K1930*MESCLUN_FERTILIZER</x:f>
        <x:v>30800</x:v>
      </x:c>
      <x:c r="Q1930" s="268" t="n">
        <x:f>MIN(M1930,FARMER_HOURS)*FARMER_RATE+MAX(M1930-FARMER_HOURS,0)*TEMP_RATE</x:f>
        <x:v>56165.882673767526</x:v>
      </x:c>
      <x:c r="R1930" s="268" t="n">
        <x:f>O1930-P1930-Q1930-FIXED_COST</x:f>
        <x:v>13126.117326232474</x:v>
      </x:c>
      <x:c r="S1930" s="139" t="str">
        <x:f>IF(AND(L1930&lt;=TOTAL_BED_CAP,N1930&lt;=TEMP_WORKER_CAP),"YES","NO")</x:f>
        <x:v>YES</x:v>
      </x:c>
      <x:c r="T1930" s="139" t="n">
        <x:f>IF(S1930="YES",R1930,-1E+99)</x:f>
        <x:v>13126.117326232474</x:v>
      </x:c>
    </x:row>
    <x:row r="1931">
      <x:c r="A1931" s="139"/>
      <x:c r="B1931" s="139"/>
      <x:c r="C1931" s="139"/>
      <x:c r="D1931" s="139"/>
      <x:c r="E1931" s="139"/>
      <x:c r="F1931" s="139"/>
      <x:c r="G1931" s="139"/>
      <x:c r="H1931" s="139"/>
      <x:c r="I1931" s="266" t="n">
        <x:f>INT((ROW()-ROW($I$46))/((CARROT_CAP+1)*(MESCLUN_CAP+1)))</x:f>
        <x:v>2</x:v>
      </x:c>
      <x:c r="J1931" s="266" t="n">
        <x:f>MOD(INT((ROW()-ROW($I$46))/(MESCLUN_CAP+1)),CARROT_CAP+1)</x:f>
        <x:v>18</x:v>
      </x:c>
      <x:c r="K1931" s="266" t="n">
        <x:f>MOD(ROW()-ROW($I$46),MESCLUN_CAP+1)</x:f>
        <x:v>25</x:v>
      </x:c>
      <x:c r="L1931" s="266" t="n">
        <x:f>SUM(I1931:K1931)</x:f>
        <x:v>45</x:v>
      </x:c>
      <x:c r="M1931" s="267" t="n">
        <x:f>I1931*TOMATO_HOURS*WEEKS*(1+TOMATO_DIM)^I1931+J1931*CARROT_HOURS*WEEKS*(1+CARROT_DIM)^J1931+K1931*MESCLUN_HOURS*WEEKS*(1+MESCLUN_DIM)^K1931</x:f>
        <x:v>2594.7327634241074</x:v>
      </x:c>
      <x:c r="N1931" s="267" t="n">
        <x:f>MAX(M1931-FARMER_HOURS,0)/TEMP_HOURS_PER_WORKER</x:f>
        <x:v>1.3018977523778523</x:v>
      </x:c>
      <x:c r="O1931" s="268" t="n">
        <x:f>I1931*TOMATO_PRICE+J1931*CARROT_PRICE+K1931*MESCLUN_PRICE</x:f>
        <x:v>122792</x:v>
      </x:c>
      <x:c r="P1931" s="268" t="n">
        <x:f>I1931*TOMATO_FERTILIZER+J1931*CARROT_FERTILIZER+K1931*MESCLUN_FERTILIZER</x:f>
        <x:v>31680</x:v>
      </x:c>
      <x:c r="Q1931" s="268" t="n">
        <x:f>MIN(M1931,FARMER_HOURS)*FARMER_RATE+MAX(M1931-FARMER_HOURS,0)*TEMP_RATE</x:f>
        <x:v>57547.44380944631</x:v>
      </x:c>
      <x:c r="R1931" s="268" t="n">
        <x:f>O1931-P1931-Q1931-FIXED_COST</x:f>
        <x:v>13564.556190553689</x:v>
      </x:c>
      <x:c r="S1931" s="139" t="str">
        <x:f>IF(AND(L1931&lt;=TOTAL_BED_CAP,N1931&lt;=TEMP_WORKER_CAP),"YES","NO")</x:f>
        <x:v>YES</x:v>
      </x:c>
      <x:c r="T1931" s="139" t="n">
        <x:f>IF(S1931="YES",R1931,-1E+99)</x:f>
        <x:v>13564.556190553689</x:v>
      </x:c>
    </x:row>
    <x:row r="1932">
      <x:c r="A1932" s="139"/>
      <x:c r="B1932" s="139"/>
      <x:c r="C1932" s="139"/>
      <x:c r="D1932" s="139"/>
      <x:c r="E1932" s="139"/>
      <x:c r="F1932" s="139"/>
      <x:c r="G1932" s="139"/>
      <x:c r="H1932" s="139"/>
      <x:c r="I1932" s="266" t="n">
        <x:f>INT((ROW()-ROW($I$46))/((CARROT_CAP+1)*(MESCLUN_CAP+1)))</x:f>
        <x:v>2</x:v>
      </x:c>
      <x:c r="J1932" s="266" t="n">
        <x:f>MOD(INT((ROW()-ROW($I$46))/(MESCLUN_CAP+1)),CARROT_CAP+1)</x:f>
        <x:v>18</x:v>
      </x:c>
      <x:c r="K1932" s="266" t="n">
        <x:f>MOD(ROW()-ROW($I$46),MESCLUN_CAP+1)</x:f>
        <x:v>26</x:v>
      </x:c>
      <x:c r="L1932" s="266" t="n">
        <x:f>SUM(I1932:K1932)</x:f>
        <x:v>46</x:v>
      </x:c>
      <x:c r="M1932" s="267" t="n">
        <x:f>I1932*TOMATO_HOURS*WEEKS*(1+TOMATO_DIM)^I1932+J1932*CARROT_HOURS*WEEKS*(1+CARROT_DIM)^J1932+K1932*MESCLUN_HOURS*WEEKS*(1+MESCLUN_DIM)^K1932</x:f>
        <x:v>2676.072767384824</x:v>
      </x:c>
      <x:c r="N1932" s="267" t="n">
        <x:f>MAX(M1932-FARMER_HOURS,0)/TEMP_HOURS_PER_WORKER</x:f>
        <x:v>1.3583838662394612</x:v>
      </x:c>
      <x:c r="O1932" s="268" t="n">
        <x:f>I1932*TOMATO_PRICE+J1932*CARROT_PRICE+K1932*MESCLUN_PRICE</x:f>
        <x:v>125492</x:v>
      </x:c>
      <x:c r="P1932" s="268" t="n">
        <x:f>I1932*TOMATO_FERTILIZER+J1932*CARROT_FERTILIZER+K1932*MESCLUN_FERTILIZER</x:f>
        <x:v>32560</x:v>
      </x:c>
      <x:c r="Q1932" s="268" t="n">
        <x:f>MIN(M1932,FARMER_HOURS)*FARMER_RATE+MAX(M1932-FARMER_HOURS,0)*TEMP_RATE</x:f>
        <x:v>58959.59665598653</x:v>
      </x:c>
      <x:c r="R1932" s="268" t="n">
        <x:f>O1932-P1932-Q1932-FIXED_COST</x:f>
        <x:v>13972.403344013474</x:v>
      </x:c>
      <x:c r="S1932" s="139" t="str">
        <x:f>IF(AND(L1932&lt;=TOTAL_BED_CAP,N1932&lt;=TEMP_WORKER_CAP),"YES","NO")</x:f>
        <x:v>YES</x:v>
      </x:c>
      <x:c r="T1932" s="139" t="n">
        <x:f>IF(S1932="YES",R1932,-1E+99)</x:f>
        <x:v>13972.403344013474</x:v>
      </x:c>
    </x:row>
    <x:row r="1933">
      <x:c r="A1933" s="139"/>
      <x:c r="B1933" s="139"/>
      <x:c r="C1933" s="139"/>
      <x:c r="D1933" s="139"/>
      <x:c r="E1933" s="139"/>
      <x:c r="F1933" s="139"/>
      <x:c r="G1933" s="139"/>
      <x:c r="H1933" s="139"/>
      <x:c r="I1933" s="266" t="n">
        <x:f>INT((ROW()-ROW($I$46))/((CARROT_CAP+1)*(MESCLUN_CAP+1)))</x:f>
        <x:v>2</x:v>
      </x:c>
      <x:c r="J1933" s="266" t="n">
        <x:f>MOD(INT((ROW()-ROW($I$46))/(MESCLUN_CAP+1)),CARROT_CAP+1)</x:f>
        <x:v>18</x:v>
      </x:c>
      <x:c r="K1933" s="266" t="n">
        <x:f>MOD(ROW()-ROW($I$46),MESCLUN_CAP+1)</x:f>
        <x:v>27</x:v>
      </x:c>
      <x:c r="L1933" s="266" t="n">
        <x:f>SUM(I1933:K1933)</x:f>
        <x:v>47</x:v>
      </x:c>
      <x:c r="M1933" s="267" t="n">
        <x:f>I1933*TOMATO_HOURS*WEEKS*(1+TOMATO_DIM)^I1933+J1933*CARROT_HOURS*WEEKS*(1+CARROT_DIM)^J1933+K1933*MESCLUN_HOURS*WEEKS*(1+MESCLUN_DIM)^K1933</x:f>
        <x:v>2759.2064719045816</x:v>
      </x:c>
      <x:c r="N1933" s="267" t="n">
        <x:f>MAX(M1933-FARMER_HOURS,0)/TEMP_HOURS_PER_WORKER</x:f>
        <x:v>1.4161156054892927</x:v>
      </x:c>
      <x:c r="O1933" s="268" t="n">
        <x:f>I1933*TOMATO_PRICE+J1933*CARROT_PRICE+K1933*MESCLUN_PRICE</x:f>
        <x:v>128192</x:v>
      </x:c>
      <x:c r="P1933" s="268" t="n">
        <x:f>I1933*TOMATO_FERTILIZER+J1933*CARROT_FERTILIZER+K1933*MESCLUN_FERTILIZER</x:f>
        <x:v>33440</x:v>
      </x:c>
      <x:c r="Q1933" s="268" t="n">
        <x:f>MIN(M1933,FARMER_HOURS)*FARMER_RATE+MAX(M1933-FARMER_HOURS,0)*TEMP_RATE</x:f>
        <x:v>60402.890137232316</x:v>
      </x:c>
      <x:c r="R1933" s="268" t="n">
        <x:f>O1933-P1933-Q1933-FIXED_COST</x:f>
        <x:v>14349.109862767684</x:v>
      </x:c>
      <x:c r="S1933" s="139" t="str">
        <x:f>IF(AND(L1933&lt;=TOTAL_BED_CAP,N1933&lt;=TEMP_WORKER_CAP),"YES","NO")</x:f>
        <x:v>YES</x:v>
      </x:c>
      <x:c r="T1933" s="139" t="n">
        <x:f>IF(S1933="YES",R1933,-1E+99)</x:f>
        <x:v>14349.109862767684</x:v>
      </x:c>
    </x:row>
    <x:row r="1934">
      <x:c r="A1934" s="139"/>
      <x:c r="B1934" s="139"/>
      <x:c r="C1934" s="139"/>
      <x:c r="D1934" s="139"/>
      <x:c r="E1934" s="139"/>
      <x:c r="F1934" s="139"/>
      <x:c r="G1934" s="139"/>
      <x:c r="H1934" s="139"/>
      <x:c r="I1934" s="266" t="n">
        <x:f>INT((ROW()-ROW($I$46))/((CARROT_CAP+1)*(MESCLUN_CAP+1)))</x:f>
        <x:v>2</x:v>
      </x:c>
      <x:c r="J1934" s="266" t="n">
        <x:f>MOD(INT((ROW()-ROW($I$46))/(MESCLUN_CAP+1)),CARROT_CAP+1)</x:f>
        <x:v>18</x:v>
      </x:c>
      <x:c r="K1934" s="266" t="n">
        <x:f>MOD(ROW()-ROW($I$46),MESCLUN_CAP+1)</x:f>
        <x:v>28</x:v>
      </x:c>
      <x:c r="L1934" s="266" t="n">
        <x:f>SUM(I1934:K1934)</x:f>
        <x:v>48</x:v>
      </x:c>
      <x:c r="M1934" s="267" t="n">
        <x:f>I1934*TOMATO_HOURS*WEEKS*(1+TOMATO_DIM)^I1934+J1934*CARROT_HOURS*WEEKS*(1+CARROT_DIM)^J1934+K1934*MESCLUN_HOURS*WEEKS*(1+MESCLUN_DIM)^K1934</x:f>
        <x:v>2844.166010121735</x:v>
      </x:c>
      <x:c r="N1934" s="267" t="n">
        <x:f>MAX(M1934-FARMER_HOURS,0)/TEMP_HOURS_PER_WORKER</x:f>
        <x:v>1.4751152848067604</x:v>
      </x:c>
      <x:c r="O1934" s="268" t="n">
        <x:f>I1934*TOMATO_PRICE+J1934*CARROT_PRICE+K1934*MESCLUN_PRICE</x:f>
        <x:v>130892</x:v>
      </x:c>
      <x:c r="P1934" s="268" t="n">
        <x:f>I1934*TOMATO_FERTILIZER+J1934*CARROT_FERTILIZER+K1934*MESCLUN_FERTILIZER</x:f>
        <x:v>34320</x:v>
      </x:c>
      <x:c r="Q1934" s="268" t="n">
        <x:f>MIN(M1934,FARMER_HOURS)*FARMER_RATE+MAX(M1934-FARMER_HOURS,0)*TEMP_RATE</x:f>
        <x:v>61877.88212016901</x:v>
      </x:c>
      <x:c r="R1934" s="268" t="n">
        <x:f>O1934-P1934-Q1934-FIXED_COST</x:f>
        <x:v>14694.117879830992</x:v>
      </x:c>
      <x:c r="S1934" s="139" t="str">
        <x:f>IF(AND(L1934&lt;=TOTAL_BED_CAP,N1934&lt;=TEMP_WORKER_CAP),"YES","NO")</x:f>
        <x:v>YES</x:v>
      </x:c>
      <x:c r="T1934" s="139" t="n">
        <x:f>IF(S1934="YES",R1934,-1E+99)</x:f>
        <x:v>14694.117879830992</x:v>
      </x:c>
    </x:row>
    <x:row r="1935">
      <x:c r="A1935" s="139"/>
      <x:c r="B1935" s="139"/>
      <x:c r="C1935" s="139"/>
      <x:c r="D1935" s="139"/>
      <x:c r="E1935" s="139"/>
      <x:c r="F1935" s="139"/>
      <x:c r="G1935" s="139"/>
      <x:c r="H1935" s="139"/>
      <x:c r="I1935" s="266" t="n">
        <x:f>INT((ROW()-ROW($I$46))/((CARROT_CAP+1)*(MESCLUN_CAP+1)))</x:f>
        <x:v>2</x:v>
      </x:c>
      <x:c r="J1935" s="266" t="n">
        <x:f>MOD(INT((ROW()-ROW($I$46))/(MESCLUN_CAP+1)),CARROT_CAP+1)</x:f>
        <x:v>18</x:v>
      </x:c>
      <x:c r="K1935" s="266" t="n">
        <x:f>MOD(ROW()-ROW($I$46),MESCLUN_CAP+1)</x:f>
        <x:v>29</x:v>
      </x:c>
      <x:c r="L1935" s="266" t="n">
        <x:f>SUM(I1935:K1935)</x:f>
        <x:v>49</x:v>
      </x:c>
      <x:c r="M1935" s="267" t="n">
        <x:f>I1935*TOMATO_HOURS*WEEKS*(1+TOMATO_DIM)^I1935+J1935*CARROT_HOURS*WEEKS*(1+CARROT_DIM)^J1935+K1935*MESCLUN_HOURS*WEEKS*(1+MESCLUN_DIM)^K1935</x:f>
        <x:v>2930.984038237388</x:v>
      </x:c>
      <x:c r="N1935" s="267" t="n">
        <x:f>MAX(M1935-FARMER_HOURS,0)/TEMP_HOURS_PER_WORKER</x:f>
        <x:v>1.5354055821092973</x:v>
      </x:c>
      <x:c r="O1935" s="268" t="n">
        <x:f>I1935*TOMATO_PRICE+J1935*CARROT_PRICE+K1935*MESCLUN_PRICE</x:f>
        <x:v>133592</x:v>
      </x:c>
      <x:c r="P1935" s="268" t="n">
        <x:f>I1935*TOMATO_FERTILIZER+J1935*CARROT_FERTILIZER+K1935*MESCLUN_FERTILIZER</x:f>
        <x:v>35200</x:v>
      </x:c>
      <x:c r="Q1935" s="268" t="n">
        <x:f>MIN(M1935,FARMER_HOURS)*FARMER_RATE+MAX(M1935-FARMER_HOURS,0)*TEMP_RATE</x:f>
        <x:v>63385.139552732435</x:v>
      </x:c>
      <x:c r="R1935" s="268" t="n">
        <x:f>O1935-P1935-Q1935-FIXED_COST</x:f>
        <x:v>15006.860447267565</x:v>
      </x:c>
      <x:c r="S1935" s="139" t="str">
        <x:f>IF(AND(L1935&lt;=TOTAL_BED_CAP,N1935&lt;=TEMP_WORKER_CAP),"YES","NO")</x:f>
        <x:v>YES</x:v>
      </x:c>
      <x:c r="T1935" s="139" t="n">
        <x:f>IF(S1935="YES",R1935,-1E+99)</x:f>
        <x:v>15006.860447267565</x:v>
      </x:c>
    </x:row>
    <x:row r="1936">
      <x:c r="A1936" s="139"/>
      <x:c r="B1936" s="139"/>
      <x:c r="C1936" s="139"/>
      <x:c r="D1936" s="139"/>
      <x:c r="E1936" s="139"/>
      <x:c r="F1936" s="139"/>
      <x:c r="G1936" s="139"/>
      <x:c r="H1936" s="139"/>
      <x:c r="I1936" s="266" t="n">
        <x:f>INT((ROW()-ROW($I$46))/((CARROT_CAP+1)*(MESCLUN_CAP+1)))</x:f>
        <x:v>2</x:v>
      </x:c>
      <x:c r="J1936" s="266" t="n">
        <x:f>MOD(INT((ROW()-ROW($I$46))/(MESCLUN_CAP+1)),CARROT_CAP+1)</x:f>
        <x:v>18</x:v>
      </x:c>
      <x:c r="K1936" s="266" t="n">
        <x:f>MOD(ROW()-ROW($I$46),MESCLUN_CAP+1)</x:f>
        <x:v>30</x:v>
      </x:c>
      <x:c r="L1936" s="266" t="n">
        <x:f>SUM(I1936:K1936)</x:f>
        <x:v>50</x:v>
      </x:c>
      <x:c r="M1936" s="267" t="n">
        <x:f>I1936*TOMATO_HOURS*WEEKS*(1+TOMATO_DIM)^I1936+J1936*CARROT_HOURS*WEEKS*(1+CARROT_DIM)^J1936+K1936*MESCLUN_HOURS*WEEKS*(1+MESCLUN_DIM)^K1936</x:f>
        <x:v>3019.693743571158</x:v>
      </x:c>
      <x:c r="N1936" s="267" t="n">
        <x:f>MAX(M1936-FARMER_HOURS,0)/TEMP_HOURS_PER_WORKER</x:f>
        <x:v>1.5970095441466374</x:v>
      </x:c>
      <x:c r="O1936" s="268" t="n">
        <x:f>I1936*TOMATO_PRICE+J1936*CARROT_PRICE+K1936*MESCLUN_PRICE</x:f>
        <x:v>136292</x:v>
      </x:c>
      <x:c r="P1936" s="268" t="n">
        <x:f>I1936*TOMATO_FERTILIZER+J1936*CARROT_FERTILIZER+K1936*MESCLUN_FERTILIZER</x:f>
        <x:v>36080</x:v>
      </x:c>
      <x:c r="Q1936" s="268" t="n">
        <x:f>MIN(M1936,FARMER_HOURS)*FARMER_RATE+MAX(M1936-FARMER_HOURS,0)*TEMP_RATE</x:f>
        <x:v>64925.23860366594</x:v>
      </x:c>
      <x:c r="R1936" s="268" t="n">
        <x:f>O1936-P1936-Q1936-FIXED_COST</x:f>
        <x:v>15286.761396334063</x:v>
      </x:c>
      <x:c r="S1936" s="139" t="str">
        <x:f>IF(AND(L1936&lt;=TOTAL_BED_CAP,N1936&lt;=TEMP_WORKER_CAP),"YES","NO")</x:f>
        <x:v>YES</x:v>
      </x:c>
      <x:c r="T1936" s="139" t="n">
        <x:f>IF(S1936="YES",R1936,-1E+99)</x:f>
        <x:v>15286.761396334063</x:v>
      </x:c>
    </x:row>
    <x:row r="1937">
      <x:c r="A1937" s="139"/>
      <x:c r="B1937" s="139"/>
      <x:c r="C1937" s="139"/>
      <x:c r="D1937" s="139"/>
      <x:c r="E1937" s="139"/>
      <x:c r="F1937" s="139"/>
      <x:c r="G1937" s="139"/>
      <x:c r="H1937" s="139"/>
      <x:c r="I1937" s="266" t="n">
        <x:f>INT((ROW()-ROW($I$46))/((CARROT_CAP+1)*(MESCLUN_CAP+1)))</x:f>
        <x:v>2</x:v>
      </x:c>
      <x:c r="J1937" s="266" t="n">
        <x:f>MOD(INT((ROW()-ROW($I$46))/(MESCLUN_CAP+1)),CARROT_CAP+1)</x:f>
        <x:v>19</x:v>
      </x:c>
      <x:c r="K1937" s="266" t="n">
        <x:f>MOD(ROW()-ROW($I$46),MESCLUN_CAP+1)</x:f>
        <x:v>0</x:v>
      </x:c>
      <x:c r="L1937" s="266" t="n">
        <x:f>SUM(I1937:K1937)</x:f>
        <x:v>21</x:v>
      </x:c>
      <x:c r="M1937" s="267" t="n">
        <x:f>I1937*TOMATO_HOURS*WEEKS*(1+TOMATO_DIM)^I1937+J1937*CARROT_HOURS*WEEKS*(1+CARROT_DIM)^J1937+K1937*MESCLUN_HOURS*WEEKS*(1+MESCLUN_DIM)^K1937</x:f>
        <x:v>1129.0306058200242</x:v>
      </x:c>
      <x:c r="N1937" s="267" t="n">
        <x:f>MAX(M1937-FARMER_HOURS,0)/TEMP_HOURS_PER_WORKER</x:f>
        <x:v>0.2840490318194613</x:v>
      </x:c>
      <x:c r="O1937" s="268" t="n">
        <x:f>I1937*TOMATO_PRICE+J1937*CARROT_PRICE+K1937*MESCLUN_PRICE</x:f>
        <x:v>57386</x:v>
      </x:c>
      <x:c r="P1937" s="268" t="n">
        <x:f>I1937*TOMATO_FERTILIZER+J1937*CARROT_FERTILIZER+K1937*MESCLUN_FERTILIZER</x:f>
        <x:v>10120</x:v>
      </x:c>
      <x:c r="Q1937" s="268" t="n">
        <x:f>MIN(M1937,FARMER_HOURS)*FARMER_RATE+MAX(M1937-FARMER_HOURS,0)*TEMP_RATE</x:f>
        <x:v>32101.22579548653</x:v>
      </x:c>
      <x:c r="R1937" s="268" t="n">
        <x:f>O1937-P1937-Q1937-FIXED_COST</x:f>
        <x:v>-4835.225795486531</x:v>
      </x:c>
      <x:c r="S1937" s="139" t="str">
        <x:f>IF(AND(L1937&lt;=TOTAL_BED_CAP,N1937&lt;=TEMP_WORKER_CAP),"YES","NO")</x:f>
        <x:v>YES</x:v>
      </x:c>
      <x:c r="T1937" s="139" t="n">
        <x:f>IF(S1937="YES",R1937,-1E+99)</x:f>
        <x:v>-4835.225795486531</x:v>
      </x:c>
    </x:row>
    <x:row r="1938">
      <x:c r="A1938" s="139"/>
      <x:c r="B1938" s="139"/>
      <x:c r="C1938" s="139"/>
      <x:c r="D1938" s="139"/>
      <x:c r="E1938" s="139"/>
      <x:c r="F1938" s="139"/>
      <x:c r="G1938" s="139"/>
      <x:c r="H1938" s="139"/>
      <x:c r="I1938" s="266" t="n">
        <x:f>INT((ROW()-ROW($I$46))/((CARROT_CAP+1)*(MESCLUN_CAP+1)))</x:f>
        <x:v>2</x:v>
      </x:c>
      <x:c r="J1938" s="266" t="n">
        <x:f>MOD(INT((ROW()-ROW($I$46))/(MESCLUN_CAP+1)),CARROT_CAP+1)</x:f>
        <x:v>19</x:v>
      </x:c>
      <x:c r="K1938" s="266" t="n">
        <x:f>MOD(ROW()-ROW($I$46),MESCLUN_CAP+1)</x:f>
        <x:v>1</x:v>
      </x:c>
      <x:c r="L1938" s="266" t="n">
        <x:f>SUM(I1938:K1938)</x:f>
        <x:v>22</x:v>
      </x:c>
      <x:c r="M1938" s="267" t="n">
        <x:f>I1938*TOMATO_HOURS*WEEKS*(1+TOMATO_DIM)^I1938+J1938*CARROT_HOURS*WEEKS*(1+CARROT_DIM)^J1938+K1938*MESCLUN_HOURS*WEEKS*(1+MESCLUN_DIM)^K1938</x:f>
        <x:v>1174.5931058200242</x:v>
      </x:c>
      <x:c r="N1938" s="267" t="n">
        <x:f>MAX(M1938-FARMER_HOURS,0)/TEMP_HOURS_PER_WORKER</x:f>
        <x:v>0.31568965681946126</x:v>
      </x:c>
      <x:c r="O1938" s="268" t="n">
        <x:f>I1938*TOMATO_PRICE+J1938*CARROT_PRICE+K1938*MESCLUN_PRICE</x:f>
        <x:v>60086</x:v>
      </x:c>
      <x:c r="P1938" s="268" t="n">
        <x:f>I1938*TOMATO_FERTILIZER+J1938*CARROT_FERTILIZER+K1938*MESCLUN_FERTILIZER</x:f>
        <x:v>11000</x:v>
      </x:c>
      <x:c r="Q1938" s="268" t="n">
        <x:f>MIN(M1938,FARMER_HOURS)*FARMER_RATE+MAX(M1938-FARMER_HOURS,0)*TEMP_RATE</x:f>
        <x:v>32892.241420486534</x:v>
      </x:c>
      <x:c r="R1938" s="268" t="n">
        <x:f>O1938-P1938-Q1938-FIXED_COST</x:f>
        <x:v>-3806.2414204865345</x:v>
      </x:c>
      <x:c r="S1938" s="139" t="str">
        <x:f>IF(AND(L1938&lt;=TOTAL_BED_CAP,N1938&lt;=TEMP_WORKER_CAP),"YES","NO")</x:f>
        <x:v>YES</x:v>
      </x:c>
      <x:c r="T1938" s="139" t="n">
        <x:f>IF(S1938="YES",R1938,-1E+99)</x:f>
        <x:v>-3806.2414204865345</x:v>
      </x:c>
    </x:row>
    <x:row r="1939">
      <x:c r="A1939" s="139"/>
      <x:c r="B1939" s="139"/>
      <x:c r="C1939" s="139"/>
      <x:c r="D1939" s="139"/>
      <x:c r="E1939" s="139"/>
      <x:c r="F1939" s="139"/>
      <x:c r="G1939" s="139"/>
      <x:c r="H1939" s="139"/>
      <x:c r="I1939" s="266" t="n">
        <x:f>INT((ROW()-ROW($I$46))/((CARROT_CAP+1)*(MESCLUN_CAP+1)))</x:f>
        <x:v>2</x:v>
      </x:c>
      <x:c r="J1939" s="266" t="n">
        <x:f>MOD(INT((ROW()-ROW($I$46))/(MESCLUN_CAP+1)),CARROT_CAP+1)</x:f>
        <x:v>19</x:v>
      </x:c>
      <x:c r="K1939" s="266" t="n">
        <x:f>MOD(ROW()-ROW($I$46),MESCLUN_CAP+1)</x:f>
        <x:v>2</x:v>
      </x:c>
      <x:c r="L1939" s="266" t="n">
        <x:f>SUM(I1939:K1939)</x:f>
        <x:v>23</x:v>
      </x:c>
      <x:c r="M1939" s="267" t="n">
        <x:f>I1939*TOMATO_HOURS*WEEKS*(1+TOMATO_DIM)^I1939+J1939*CARROT_HOURS*WEEKS*(1+CARROT_DIM)^J1939+K1939*MESCLUN_HOURS*WEEKS*(1+MESCLUN_DIM)^K1939</x:f>
        <x:v>1221.2946683200241</x:v>
      </x:c>
      <x:c r="N1939" s="267" t="n">
        <x:f>MAX(M1939-FARMER_HOURS,0)/TEMP_HOURS_PER_WORKER</x:f>
        <x:v>0.3481212974444612</x:v>
      </x:c>
      <x:c r="O1939" s="268" t="n">
        <x:f>I1939*TOMATO_PRICE+J1939*CARROT_PRICE+K1939*MESCLUN_PRICE</x:f>
        <x:v>62786</x:v>
      </x:c>
      <x:c r="P1939" s="268" t="n">
        <x:f>I1939*TOMATO_FERTILIZER+J1939*CARROT_FERTILIZER+K1939*MESCLUN_FERTILIZER</x:f>
        <x:v>11880</x:v>
      </x:c>
      <x:c r="Q1939" s="268" t="n">
        <x:f>MIN(M1939,FARMER_HOURS)*FARMER_RATE+MAX(M1939-FARMER_HOURS,0)*TEMP_RATE</x:f>
        <x:v>33703.03243611153</x:v>
      </x:c>
      <x:c r="R1939" s="268" t="n">
        <x:f>O1939-P1939-Q1939-FIXED_COST</x:f>
        <x:v>-2797.032436111527</x:v>
      </x:c>
      <x:c r="S1939" s="139" t="str">
        <x:f>IF(AND(L1939&lt;=TOTAL_BED_CAP,N1939&lt;=TEMP_WORKER_CAP),"YES","NO")</x:f>
        <x:v>YES</x:v>
      </x:c>
      <x:c r="T1939" s="139" t="n">
        <x:f>IF(S1939="YES",R1939,-1E+99)</x:f>
        <x:v>-2797.032436111527</x:v>
      </x:c>
    </x:row>
    <x:row r="1940">
      <x:c r="A1940" s="139"/>
      <x:c r="B1940" s="139"/>
      <x:c r="C1940" s="139"/>
      <x:c r="D1940" s="139"/>
      <x:c r="E1940" s="139"/>
      <x:c r="F1940" s="139"/>
      <x:c r="G1940" s="139"/>
      <x:c r="H1940" s="139"/>
      <x:c r="I1940" s="266" t="n">
        <x:f>INT((ROW()-ROW($I$46))/((CARROT_CAP+1)*(MESCLUN_CAP+1)))</x:f>
        <x:v>2</x:v>
      </x:c>
      <x:c r="J1940" s="266" t="n">
        <x:f>MOD(INT((ROW()-ROW($I$46))/(MESCLUN_CAP+1)),CARROT_CAP+1)</x:f>
        <x:v>19</x:v>
      </x:c>
      <x:c r="K1940" s="266" t="n">
        <x:f>MOD(ROW()-ROW($I$46),MESCLUN_CAP+1)</x:f>
        <x:v>3</x:v>
      </x:c>
      <x:c r="L1940" s="266" t="n">
        <x:f>SUM(I1940:K1940)</x:f>
        <x:v>24</x:v>
      </x:c>
      <x:c r="M1940" s="267" t="n">
        <x:f>I1940*TOMATO_HOURS*WEEKS*(1+TOMATO_DIM)^I1940+J1940*CARROT_HOURS*WEEKS*(1+CARROT_DIM)^J1940+K1940*MESCLUN_HOURS*WEEKS*(1+MESCLUN_DIM)^K1940</x:f>
        <x:v>1269.1566507418993</x:v>
      </x:c>
      <x:c r="N1940" s="267" t="n">
        <x:f>MAX(M1940-FARMER_HOURS,0)/TEMP_HOURS_PER_WORKER</x:f>
        <x:v>0.38135878523743005</x:v>
      </x:c>
      <x:c r="O1940" s="268" t="n">
        <x:f>I1940*TOMATO_PRICE+J1940*CARROT_PRICE+K1940*MESCLUN_PRICE</x:f>
        <x:v>65486</x:v>
      </x:c>
      <x:c r="P1940" s="268" t="n">
        <x:f>I1940*TOMATO_FERTILIZER+J1940*CARROT_FERTILIZER+K1940*MESCLUN_FERTILIZER</x:f>
        <x:v>12760</x:v>
      </x:c>
      <x:c r="Q1940" s="268" t="n">
        <x:f>MIN(M1940,FARMER_HOURS)*FARMER_RATE+MAX(M1940-FARMER_HOURS,0)*TEMP_RATE</x:f>
        <x:v>34533.96963093575</x:v>
      </x:c>
      <x:c r="R1940" s="268" t="n">
        <x:f>O1940-P1940-Q1940-FIXED_COST</x:f>
        <x:v>-1807.9696309357532</x:v>
      </x:c>
      <x:c r="S1940" s="139" t="str">
        <x:f>IF(AND(L1940&lt;=TOTAL_BED_CAP,N1940&lt;=TEMP_WORKER_CAP),"YES","NO")</x:f>
        <x:v>YES</x:v>
      </x:c>
      <x:c r="T1940" s="139" t="n">
        <x:f>IF(S1940="YES",R1940,-1E+99)</x:f>
        <x:v>-1807.9696309357532</x:v>
      </x:c>
    </x:row>
    <x:row r="1941">
      <x:c r="A1941" s="139"/>
      <x:c r="B1941" s="139"/>
      <x:c r="C1941" s="139"/>
      <x:c r="D1941" s="139"/>
      <x:c r="E1941" s="139"/>
      <x:c r="F1941" s="139"/>
      <x:c r="G1941" s="139"/>
      <x:c r="H1941" s="139"/>
      <x:c r="I1941" s="266" t="n">
        <x:f>INT((ROW()-ROW($I$46))/((CARROT_CAP+1)*(MESCLUN_CAP+1)))</x:f>
        <x:v>2</x:v>
      </x:c>
      <x:c r="J1941" s="266" t="n">
        <x:f>MOD(INT((ROW()-ROW($I$46))/(MESCLUN_CAP+1)),CARROT_CAP+1)</x:f>
        <x:v>19</x:v>
      </x:c>
      <x:c r="K1941" s="266" t="n">
        <x:f>MOD(ROW()-ROW($I$46),MESCLUN_CAP+1)</x:f>
        <x:v>4</x:v>
      </x:c>
      <x:c r="L1941" s="266" t="n">
        <x:f>SUM(I1941:K1941)</x:f>
        <x:v>25</x:v>
      </x:c>
      <x:c r="M1941" s="267" t="n">
        <x:f>I1941*TOMATO_HOURS*WEEKS*(1+TOMATO_DIM)^I1941+J1941*CARROT_HOURS*WEEKS*(1+CARROT_DIM)^J1941+K1941*MESCLUN_HOURS*WEEKS*(1+MESCLUN_DIM)^K1941</x:f>
        <x:v>1318.2007664645555</x:v>
      </x:c>
      <x:c r="N1941" s="267" t="n">
        <x:f>MAX(M1941-FARMER_HOURS,0)/TEMP_HOURS_PER_WORKER</x:f>
        <x:v>0.4154171989337191</x:v>
      </x:c>
      <x:c r="O1941" s="268" t="n">
        <x:f>I1941*TOMATO_PRICE+J1941*CARROT_PRICE+K1941*MESCLUN_PRICE</x:f>
        <x:v>68186</x:v>
      </x:c>
      <x:c r="P1941" s="268" t="n">
        <x:f>I1941*TOMATO_FERTILIZER+J1941*CARROT_FERTILIZER+K1941*MESCLUN_FERTILIZER</x:f>
        <x:v>13640</x:v>
      </x:c>
      <x:c r="Q1941" s="268" t="n">
        <x:f>MIN(M1941,FARMER_HOURS)*FARMER_RATE+MAX(M1941-FARMER_HOURS,0)*TEMP_RATE</x:f>
        <x:v>35385.42997334298</x:v>
      </x:c>
      <x:c r="R1941" s="268" t="n">
        <x:f>O1941-P1941-Q1941-FIXED_COST</x:f>
        <x:v>-839.4299733429798</x:v>
      </x:c>
      <x:c r="S1941" s="139" t="str">
        <x:f>IF(AND(L1941&lt;=TOTAL_BED_CAP,N1941&lt;=TEMP_WORKER_CAP),"YES","NO")</x:f>
        <x:v>YES</x:v>
      </x:c>
      <x:c r="T1941" s="139" t="n">
        <x:f>IF(S1941="YES",R1941,-1E+99)</x:f>
        <x:v>-839.4299733429798</x:v>
      </x:c>
    </x:row>
    <x:row r="1942">
      <x:c r="A1942" s="139"/>
      <x:c r="B1942" s="139"/>
      <x:c r="C1942" s="139"/>
      <x:c r="D1942" s="139"/>
      <x:c r="E1942" s="139"/>
      <x:c r="F1942" s="139"/>
      <x:c r="G1942" s="139"/>
      <x:c r="H1942" s="139"/>
      <x:c r="I1942" s="266" t="n">
        <x:f>INT((ROW()-ROW($I$46))/((CARROT_CAP+1)*(MESCLUN_CAP+1)))</x:f>
        <x:v>2</x:v>
      </x:c>
      <x:c r="J1942" s="266" t="n">
        <x:f>MOD(INT((ROW()-ROW($I$46))/(MESCLUN_CAP+1)),CARROT_CAP+1)</x:f>
        <x:v>19</x:v>
      </x:c>
      <x:c r="K1942" s="266" t="n">
        <x:f>MOD(ROW()-ROW($I$46),MESCLUN_CAP+1)</x:f>
        <x:v>5</x:v>
      </x:c>
      <x:c r="L1942" s="266" t="n">
        <x:f>SUM(I1942:K1942)</x:f>
        <x:v>26</x:v>
      </x:c>
      <x:c r="M1942" s="267" t="n">
        <x:f>I1942*TOMATO_HOURS*WEEKS*(1+TOMATO_DIM)^I1942+J1942*CARROT_HOURS*WEEKS*(1+CARROT_DIM)^J1942+K1942*MESCLUN_HOURS*WEEKS*(1+MESCLUN_DIM)^K1942</x:f>
        <x:v>1368.449090385759</x:v>
      </x:c>
      <x:c r="N1942" s="267" t="n">
        <x:f>MAX(M1942-FARMER_HOURS,0)/TEMP_HOURS_PER_WORKER</x:f>
        <x:v>0.4503118683234438</x:v>
      </x:c>
      <x:c r="O1942" s="268" t="n">
        <x:f>I1942*TOMATO_PRICE+J1942*CARROT_PRICE+K1942*MESCLUN_PRICE</x:f>
        <x:v>70886</x:v>
      </x:c>
      <x:c r="P1942" s="268" t="n">
        <x:f>I1942*TOMATO_FERTILIZER+J1942*CARROT_FERTILIZER+K1942*MESCLUN_FERTILIZER</x:f>
        <x:v>14520</x:v>
      </x:c>
      <x:c r="Q1942" s="268" t="n">
        <x:f>MIN(M1942,FARMER_HOURS)*FARMER_RATE+MAX(M1942-FARMER_HOURS,0)*TEMP_RATE</x:f>
        <x:v>36257.7967080861</x:v>
      </x:c>
      <x:c r="R1942" s="268" t="n">
        <x:f>O1942-P1942-Q1942-FIXED_COST</x:f>
        <x:v>108.20329191390192</x:v>
      </x:c>
      <x:c r="S1942" s="139" t="str">
        <x:f>IF(AND(L1942&lt;=TOTAL_BED_CAP,N1942&lt;=TEMP_WORKER_CAP),"YES","NO")</x:f>
        <x:v>YES</x:v>
      </x:c>
      <x:c r="T1942" s="139" t="n">
        <x:f>IF(S1942="YES",R1942,-1E+99)</x:f>
        <x:v>108.20329191390192</x:v>
      </x:c>
    </x:row>
    <x:row r="1943">
      <x:c r="A1943" s="139"/>
      <x:c r="B1943" s="139"/>
      <x:c r="C1943" s="139"/>
      <x:c r="D1943" s="139"/>
      <x:c r="E1943" s="139"/>
      <x:c r="F1943" s="139"/>
      <x:c r="G1943" s="139"/>
      <x:c r="H1943" s="139"/>
      <x:c r="I1943" s="266" t="n">
        <x:f>INT((ROW()-ROW($I$46))/((CARROT_CAP+1)*(MESCLUN_CAP+1)))</x:f>
        <x:v>2</x:v>
      </x:c>
      <x:c r="J1943" s="266" t="n">
        <x:f>MOD(INT((ROW()-ROW($I$46))/(MESCLUN_CAP+1)),CARROT_CAP+1)</x:f>
        <x:v>19</x:v>
      </x:c>
      <x:c r="K1943" s="266" t="n">
        <x:f>MOD(ROW()-ROW($I$46),MESCLUN_CAP+1)</x:f>
        <x:v>6</x:v>
      </x:c>
      <x:c r="L1943" s="266" t="n">
        <x:f>SUM(I1943:K1943)</x:f>
        <x:v>27</x:v>
      </x:c>
      <x:c r="M1943" s="267" t="n">
        <x:f>I1943*TOMATO_HOURS*WEEKS*(1+TOMATO_DIM)^I1943+J1943*CARROT_HOURS*WEEKS*(1+CARROT_DIM)^J1943+K1943*MESCLUN_HOURS*WEEKS*(1+MESCLUN_DIM)^K1943</x:f>
        <x:v>1419.924064567392</x:v>
      </x:c>
      <x:c r="N1943" s="267" t="n">
        <x:f>MAX(M1943-FARMER_HOURS,0)/TEMP_HOURS_PER_WORKER</x:f>
        <x:v>0.4860583781718</x:v>
      </x:c>
      <x:c r="O1943" s="268" t="n">
        <x:f>I1943*TOMATO_PRICE+J1943*CARROT_PRICE+K1943*MESCLUN_PRICE</x:f>
        <x:v>73586</x:v>
      </x:c>
      <x:c r="P1943" s="268" t="n">
        <x:f>I1943*TOMATO_FERTILIZER+J1943*CARROT_FERTILIZER+K1943*MESCLUN_FERTILIZER</x:f>
        <x:v>15400</x:v>
      </x:c>
      <x:c r="Q1943" s="268" t="n">
        <x:f>MIN(M1943,FARMER_HOURS)*FARMER_RATE+MAX(M1943-FARMER_HOURS,0)*TEMP_RATE</x:f>
        <x:v>37151.459454295</x:v>
      </x:c>
      <x:c r="R1943" s="268" t="n">
        <x:f>O1943-P1943-Q1943-FIXED_COST</x:f>
        <x:v>1034.540545705</x:v>
      </x:c>
      <x:c r="S1943" s="139" t="str">
        <x:f>IF(AND(L1943&lt;=TOTAL_BED_CAP,N1943&lt;=TEMP_WORKER_CAP),"YES","NO")</x:f>
        <x:v>YES</x:v>
      </x:c>
      <x:c r="T1943" s="139" t="n">
        <x:f>IF(S1943="YES",R1943,-1E+99)</x:f>
        <x:v>1034.540545705</x:v>
      </x:c>
    </x:row>
    <x:row r="1944">
      <x:c r="A1944" s="139"/>
      <x:c r="B1944" s="139"/>
      <x:c r="C1944" s="139"/>
      <x:c r="D1944" s="139"/>
      <x:c r="E1944" s="139"/>
      <x:c r="F1944" s="139"/>
      <x:c r="G1944" s="139"/>
      <x:c r="H1944" s="139"/>
      <x:c r="I1944" s="266" t="n">
        <x:f>INT((ROW()-ROW($I$46))/((CARROT_CAP+1)*(MESCLUN_CAP+1)))</x:f>
        <x:v>2</x:v>
      </x:c>
      <x:c r="J1944" s="266" t="n">
        <x:f>MOD(INT((ROW()-ROW($I$46))/(MESCLUN_CAP+1)),CARROT_CAP+1)</x:f>
        <x:v>19</x:v>
      </x:c>
      <x:c r="K1944" s="266" t="n">
        <x:f>MOD(ROW()-ROW($I$46),MESCLUN_CAP+1)</x:f>
        <x:v>7</x:v>
      </x:c>
      <x:c r="L1944" s="266" t="n">
        <x:f>SUM(I1944:K1944)</x:f>
        <x:v>28</x:v>
      </x:c>
      <x:c r="M1944" s="267" t="n">
        <x:f>I1944*TOMATO_HOURS*WEEKS*(1+TOMATO_DIM)^I1944+J1944*CARROT_HOURS*WEEKS*(1+CARROT_DIM)^J1944+K1944*MESCLUN_HOURS*WEEKS*(1+MESCLUN_DIM)^K1944</x:f>
        <x:v>1472.6485039653523</x:v>
      </x:c>
      <x:c r="N1944" s="267" t="n">
        <x:f>MAX(M1944-FARMER_HOURS,0)/TEMP_HOURS_PER_WORKER</x:f>
        <x:v>0.5226725721981613</x:v>
      </x:c>
      <x:c r="O1944" s="268" t="n">
        <x:f>I1944*TOMATO_PRICE+J1944*CARROT_PRICE+K1944*MESCLUN_PRICE</x:f>
        <x:v>76286</x:v>
      </x:c>
      <x:c r="P1944" s="268" t="n">
        <x:f>I1944*TOMATO_FERTILIZER+J1944*CARROT_FERTILIZER+K1944*MESCLUN_FERTILIZER</x:f>
        <x:v>16280</x:v>
      </x:c>
      <x:c r="Q1944" s="268" t="n">
        <x:f>MIN(M1944,FARMER_HOURS)*FARMER_RATE+MAX(M1944-FARMER_HOURS,0)*TEMP_RATE</x:f>
        <x:v>38066.81430495404</x:v>
      </x:c>
      <x:c r="R1944" s="268" t="n">
        <x:f>O1944-P1944-Q1944-FIXED_COST</x:f>
        <x:v>1939.1856950459623</x:v>
      </x:c>
      <x:c r="S1944" s="139" t="str">
        <x:f>IF(AND(L1944&lt;=TOTAL_BED_CAP,N1944&lt;=TEMP_WORKER_CAP),"YES","NO")</x:f>
        <x:v>YES</x:v>
      </x:c>
      <x:c r="T1944" s="139" t="n">
        <x:f>IF(S1944="YES",R1944,-1E+99)</x:f>
        <x:v>1939.1856950459623</x:v>
      </x:c>
    </x:row>
    <x:row r="1945">
      <x:c r="A1945" s="139"/>
      <x:c r="B1945" s="139"/>
      <x:c r="C1945" s="139"/>
      <x:c r="D1945" s="139"/>
      <x:c r="E1945" s="139"/>
      <x:c r="F1945" s="139"/>
      <x:c r="G1945" s="139"/>
      <x:c r="H1945" s="139"/>
      <x:c r="I1945" s="266" t="n">
        <x:f>INT((ROW()-ROW($I$46))/((CARROT_CAP+1)*(MESCLUN_CAP+1)))</x:f>
        <x:v>2</x:v>
      </x:c>
      <x:c r="J1945" s="266" t="n">
        <x:f>MOD(INT((ROW()-ROW($I$46))/(MESCLUN_CAP+1)),CARROT_CAP+1)</x:f>
        <x:v>19</x:v>
      </x:c>
      <x:c r="K1945" s="266" t="n">
        <x:f>MOD(ROW()-ROW($I$46),MESCLUN_CAP+1)</x:f>
        <x:v>8</x:v>
      </x:c>
      <x:c r="L1945" s="266" t="n">
        <x:f>SUM(I1945:K1945)</x:f>
        <x:v>29</x:v>
      </x:c>
      <x:c r="M1945" s="267" t="n">
        <x:f>I1945*TOMATO_HOURS*WEEKS*(1+TOMATO_DIM)^I1945+J1945*CARROT_HOURS*WEEKS*(1+CARROT_DIM)^J1945+K1945*MESCLUN_HOURS*WEEKS*(1+MESCLUN_DIM)^K1945</x:f>
        <x:v>1526.6456022453326</x:v>
      </x:c>
      <x:c r="N1945" s="267" t="n">
        <x:f>MAX(M1945-FARMER_HOURS,0)/TEMP_HOURS_PER_WORKER</x:f>
        <x:v>0.5601705571148143</x:v>
      </x:c>
      <x:c r="O1945" s="268" t="n">
        <x:f>I1945*TOMATO_PRICE+J1945*CARROT_PRICE+K1945*MESCLUN_PRICE</x:f>
        <x:v>78986</x:v>
      </x:c>
      <x:c r="P1945" s="268" t="n">
        <x:f>I1945*TOMATO_FERTILIZER+J1945*CARROT_FERTILIZER+K1945*MESCLUN_FERTILIZER</x:f>
        <x:v>17160</x:v>
      </x:c>
      <x:c r="Q1945" s="268" t="n">
        <x:f>MIN(M1945,FARMER_HOURS)*FARMER_RATE+MAX(M1945-FARMER_HOURS,0)*TEMP_RATE</x:f>
        <x:v>39004.26392787036</x:v>
      </x:c>
      <x:c r="R1945" s="268" t="n">
        <x:f>O1945-P1945-Q1945-FIXED_COST</x:f>
        <x:v>2821.7360721296427</x:v>
      </x:c>
      <x:c r="S1945" s="139" t="str">
        <x:f>IF(AND(L1945&lt;=TOTAL_BED_CAP,N1945&lt;=TEMP_WORKER_CAP),"YES","NO")</x:f>
        <x:v>YES</x:v>
      </x:c>
      <x:c r="T1945" s="139" t="n">
        <x:f>IF(S1945="YES",R1945,-1E+99)</x:f>
        <x:v>2821.7360721296427</x:v>
      </x:c>
    </x:row>
    <x:row r="1946">
      <x:c r="A1946" s="139"/>
      <x:c r="B1946" s="139"/>
      <x:c r="C1946" s="139"/>
      <x:c r="D1946" s="139"/>
      <x:c r="E1946" s="139"/>
      <x:c r="F1946" s="139"/>
      <x:c r="G1946" s="139"/>
      <x:c r="H1946" s="139"/>
      <x:c r="I1946" s="266" t="n">
        <x:f>INT((ROW()-ROW($I$46))/((CARROT_CAP+1)*(MESCLUN_CAP+1)))</x:f>
        <x:v>2</x:v>
      </x:c>
      <x:c r="J1946" s="266" t="n">
        <x:f>MOD(INT((ROW()-ROW($I$46))/(MESCLUN_CAP+1)),CARROT_CAP+1)</x:f>
        <x:v>19</x:v>
      </x:c>
      <x:c r="K1946" s="266" t="n">
        <x:f>MOD(ROW()-ROW($I$46),MESCLUN_CAP+1)</x:f>
        <x:v>9</x:v>
      </x:c>
      <x:c r="L1946" s="266" t="n">
        <x:f>SUM(I1946:K1946)</x:f>
        <x:v>30</x:v>
      </x:c>
      <x:c r="M1946" s="267" t="n">
        <x:f>I1946*TOMATO_HOURS*WEEKS*(1+TOMATO_DIM)^I1946+J1946*CARROT_HOURS*WEEKS*(1+CARROT_DIM)^J1946+K1946*MESCLUN_HOURS*WEEKS*(1+MESCLUN_DIM)^K1946</x:f>
        <x:v>1581.938937685727</x:v>
      </x:c>
      <x:c r="N1946" s="267" t="n">
        <x:f>MAX(M1946-FARMER_HOURS,0)/TEMP_HOURS_PER_WORKER</x:f>
        <x:v>0.5985687067261993</x:v>
      </x:c>
      <x:c r="O1946" s="268" t="n">
        <x:f>I1946*TOMATO_PRICE+J1946*CARROT_PRICE+K1946*MESCLUN_PRICE</x:f>
        <x:v>81686</x:v>
      </x:c>
      <x:c r="P1946" s="268" t="n">
        <x:f>I1946*TOMATO_FERTILIZER+J1946*CARROT_FERTILIZER+K1946*MESCLUN_FERTILIZER</x:f>
        <x:v>18040</x:v>
      </x:c>
      <x:c r="Q1946" s="268" t="n">
        <x:f>MIN(M1946,FARMER_HOURS)*FARMER_RATE+MAX(M1946-FARMER_HOURS,0)*TEMP_RATE</x:f>
        <x:v>39964.21766815498</x:v>
      </x:c>
      <x:c r="R1946" s="268" t="n">
        <x:f>O1946-P1946-Q1946-FIXED_COST</x:f>
        <x:v>3681.7823318450173</x:v>
      </x:c>
      <x:c r="S1946" s="139" t="str">
        <x:f>IF(AND(L1946&lt;=TOTAL_BED_CAP,N1946&lt;=TEMP_WORKER_CAP),"YES","NO")</x:f>
        <x:v>YES</x:v>
      </x:c>
      <x:c r="T1946" s="139" t="n">
        <x:f>IF(S1946="YES",R1946,-1E+99)</x:f>
        <x:v>3681.7823318450173</x:v>
      </x:c>
    </x:row>
    <x:row r="1947">
      <x:c r="A1947" s="139"/>
      <x:c r="B1947" s="139"/>
      <x:c r="C1947" s="139"/>
      <x:c r="D1947" s="139"/>
      <x:c r="E1947" s="139"/>
      <x:c r="F1947" s="139"/>
      <x:c r="G1947" s="139"/>
      <x:c r="H1947" s="139"/>
      <x:c r="I1947" s="266" t="n">
        <x:f>INT((ROW()-ROW($I$46))/((CARROT_CAP+1)*(MESCLUN_CAP+1)))</x:f>
        <x:v>2</x:v>
      </x:c>
      <x:c r="J1947" s="266" t="n">
        <x:f>MOD(INT((ROW()-ROW($I$46))/(MESCLUN_CAP+1)),CARROT_CAP+1)</x:f>
        <x:v>19</x:v>
      </x:c>
      <x:c r="K1947" s="266" t="n">
        <x:f>MOD(ROW()-ROW($I$46),MESCLUN_CAP+1)</x:f>
        <x:v>10</x:v>
      </x:c>
      <x:c r="L1947" s="266" t="n">
        <x:f>SUM(I1947:K1947)</x:f>
        <x:v>31</x:v>
      </x:c>
      <x:c r="M1947" s="267" t="n">
        <x:f>I1947*TOMATO_HOURS*WEEKS*(1+TOMATO_DIM)^I1947+J1947*CARROT_HOURS*WEEKS*(1+CARROT_DIM)^J1947+K1947*MESCLUN_HOURS*WEEKS*(1+MESCLUN_DIM)^K1947</x:f>
        <x:v>1638.5524791689397</x:v>
      </x:c>
      <x:c r="N1947" s="267" t="n">
        <x:f>MAX(M1947-FARMER_HOURS,0)/TEMP_HOURS_PER_WORKER</x:f>
        <x:v>0.6378836660895415</x:v>
      </x:c>
      <x:c r="O1947" s="268" t="n">
        <x:f>I1947*TOMATO_PRICE+J1947*CARROT_PRICE+K1947*MESCLUN_PRICE</x:f>
        <x:v>84386</x:v>
      </x:c>
      <x:c r="P1947" s="268" t="n">
        <x:f>I1947*TOMATO_FERTILIZER+J1947*CARROT_FERTILIZER+K1947*MESCLUN_FERTILIZER</x:f>
        <x:v>18920</x:v>
      </x:c>
      <x:c r="Q1947" s="268" t="n">
        <x:f>MIN(M1947,FARMER_HOURS)*FARMER_RATE+MAX(M1947-FARMER_HOURS,0)*TEMP_RATE</x:f>
        <x:v>40947.09165223854</x:v>
      </x:c>
      <x:c r="R1947" s="268" t="n">
        <x:f>O1947-P1947-Q1947-FIXED_COST</x:f>
        <x:v>4518.908347761462</x:v>
      </x:c>
      <x:c r="S1947" s="139" t="str">
        <x:f>IF(AND(L1947&lt;=TOTAL_BED_CAP,N1947&lt;=TEMP_WORKER_CAP),"YES","NO")</x:f>
        <x:v>YES</x:v>
      </x:c>
      <x:c r="T1947" s="139" t="n">
        <x:f>IF(S1947="YES",R1947,-1E+99)</x:f>
        <x:v>4518.908347761462</x:v>
      </x:c>
    </x:row>
    <x:row r="1948">
      <x:c r="A1948" s="139"/>
      <x:c r="B1948" s="139"/>
      <x:c r="C1948" s="139"/>
      <x:c r="D1948" s="139"/>
      <x:c r="E1948" s="139"/>
      <x:c r="F1948" s="139"/>
      <x:c r="G1948" s="139"/>
      <x:c r="H1948" s="139"/>
      <x:c r="I1948" s="266" t="n">
        <x:f>INT((ROW()-ROW($I$46))/((CARROT_CAP+1)*(MESCLUN_CAP+1)))</x:f>
        <x:v>2</x:v>
      </x:c>
      <x:c r="J1948" s="266" t="n">
        <x:f>MOD(INT((ROW()-ROW($I$46))/(MESCLUN_CAP+1)),CARROT_CAP+1)</x:f>
        <x:v>19</x:v>
      </x:c>
      <x:c r="K1948" s="266" t="n">
        <x:f>MOD(ROW()-ROW($I$46),MESCLUN_CAP+1)</x:f>
        <x:v>11</x:v>
      </x:c>
      <x:c r="L1948" s="266" t="n">
        <x:f>SUM(I1948:K1948)</x:f>
        <x:v>32</x:v>
      </x:c>
      <x:c r="M1948" s="267" t="n">
        <x:f>I1948*TOMATO_HOURS*WEEKS*(1+TOMATO_DIM)^I1948+J1948*CARROT_HOURS*WEEKS*(1+CARROT_DIM)^J1948+K1948*MESCLUN_HOURS*WEEKS*(1+MESCLUN_DIM)^K1948</x:f>
        <x:v>1696.5105922623789</x:v>
      </x:c>
      <x:c r="N1948" s="267" t="n">
        <x:f>MAX(M1948-FARMER_HOURS,0)/TEMP_HOURS_PER_WORKER</x:f>
        <x:v>0.6781323557377631</x:v>
      </x:c>
      <x:c r="O1948" s="268" t="n">
        <x:f>I1948*TOMATO_PRICE+J1948*CARROT_PRICE+K1948*MESCLUN_PRICE</x:f>
        <x:v>87086</x:v>
      </x:c>
      <x:c r="P1948" s="268" t="n">
        <x:f>I1948*TOMATO_FERTILIZER+J1948*CARROT_FERTILIZER+K1948*MESCLUN_FERTILIZER</x:f>
        <x:v>19800</x:v>
      </x:c>
      <x:c r="Q1948" s="268" t="n">
        <x:f>MIN(M1948,FARMER_HOURS)*FARMER_RATE+MAX(M1948-FARMER_HOURS,0)*TEMP_RATE</x:f>
        <x:v>41953.308893444075</x:v>
      </x:c>
      <x:c r="R1948" s="268" t="n">
        <x:f>O1948-P1948-Q1948-FIXED_COST</x:f>
        <x:v>5332.691106555925</x:v>
      </x:c>
      <x:c r="S1948" s="139" t="str">
        <x:f>IF(AND(L1948&lt;=TOTAL_BED_CAP,N1948&lt;=TEMP_WORKER_CAP),"YES","NO")</x:f>
        <x:v>YES</x:v>
      </x:c>
      <x:c r="T1948" s="139" t="n">
        <x:f>IF(S1948="YES",R1948,-1E+99)</x:f>
        <x:v>5332.691106555925</x:v>
      </x:c>
    </x:row>
    <x:row r="1949">
      <x:c r="A1949" s="139"/>
      <x:c r="B1949" s="139"/>
      <x:c r="C1949" s="139"/>
      <x:c r="D1949" s="139"/>
      <x:c r="E1949" s="139"/>
      <x:c r="F1949" s="139"/>
      <x:c r="G1949" s="139"/>
      <x:c r="H1949" s="139"/>
      <x:c r="I1949" s="266" t="n">
        <x:f>INT((ROW()-ROW($I$46))/((CARROT_CAP+1)*(MESCLUN_CAP+1)))</x:f>
        <x:v>2</x:v>
      </x:c>
      <x:c r="J1949" s="266" t="n">
        <x:f>MOD(INT((ROW()-ROW($I$46))/(MESCLUN_CAP+1)),CARROT_CAP+1)</x:f>
        <x:v>19</x:v>
      </x:c>
      <x:c r="K1949" s="266" t="n">
        <x:f>MOD(ROW()-ROW($I$46),MESCLUN_CAP+1)</x:f>
        <x:v>12</x:v>
      </x:c>
      <x:c r="L1949" s="266" t="n">
        <x:f>SUM(I1949:K1949)</x:f>
        <x:v>33</x:v>
      </x:c>
      <x:c r="M1949" s="267" t="n">
        <x:f>I1949*TOMATO_HOURS*WEEKS*(1+TOMATO_DIM)^I1949+J1949*CARROT_HOURS*WEEKS*(1+CARROT_DIM)^J1949+K1949*MESCLUN_HOURS*WEEKS*(1+MESCLUN_DIM)^K1949</x:f>
        <x:v>1755.8380453904433</x:v>
      </x:c>
      <x:c r="N1949" s="267" t="n">
        <x:f>MAX(M1949-FARMER_HOURS,0)/TEMP_HOURS_PER_WORKER</x:f>
        <x:v>0.7193319759655856</x:v>
      </x:c>
      <x:c r="O1949" s="268" t="n">
        <x:f>I1949*TOMATO_PRICE+J1949*CARROT_PRICE+K1949*MESCLUN_PRICE</x:f>
        <x:v>89786</x:v>
      </x:c>
      <x:c r="P1949" s="268" t="n">
        <x:f>I1949*TOMATO_FERTILIZER+J1949*CARROT_FERTILIZER+K1949*MESCLUN_FERTILIZER</x:f>
        <x:v>20680</x:v>
      </x:c>
      <x:c r="Q1949" s="268" t="n">
        <x:f>MIN(M1949,FARMER_HOURS)*FARMER_RATE+MAX(M1949-FARMER_HOURS,0)*TEMP_RATE</x:f>
        <x:v>42983.299399139636</x:v>
      </x:c>
      <x:c r="R1949" s="268" t="n">
        <x:f>O1949-P1949-Q1949-FIXED_COST</x:f>
        <x:v>6122.700600860364</x:v>
      </x:c>
      <x:c r="S1949" s="139" t="str">
        <x:f>IF(AND(L1949&lt;=TOTAL_BED_CAP,N1949&lt;=TEMP_WORKER_CAP),"YES","NO")</x:f>
        <x:v>YES</x:v>
      </x:c>
      <x:c r="T1949" s="139" t="n">
        <x:f>IF(S1949="YES",R1949,-1E+99)</x:f>
        <x:v>6122.700600860364</x:v>
      </x:c>
    </x:row>
    <x:row r="1950">
      <x:c r="A1950" s="139"/>
      <x:c r="B1950" s="139"/>
      <x:c r="C1950" s="139"/>
      <x:c r="D1950" s="139"/>
      <x:c r="E1950" s="139"/>
      <x:c r="F1950" s="139"/>
      <x:c r="G1950" s="139"/>
      <x:c r="H1950" s="139"/>
      <x:c r="I1950" s="266" t="n">
        <x:f>INT((ROW()-ROW($I$46))/((CARROT_CAP+1)*(MESCLUN_CAP+1)))</x:f>
        <x:v>2</x:v>
      </x:c>
      <x:c r="J1950" s="266" t="n">
        <x:f>MOD(INT((ROW()-ROW($I$46))/(MESCLUN_CAP+1)),CARROT_CAP+1)</x:f>
        <x:v>19</x:v>
      </x:c>
      <x:c r="K1950" s="266" t="n">
        <x:f>MOD(ROW()-ROW($I$46),MESCLUN_CAP+1)</x:f>
        <x:v>13</x:v>
      </x:c>
      <x:c r="L1950" s="266" t="n">
        <x:f>SUM(I1950:K1950)</x:f>
        <x:v>34</x:v>
      </x:c>
      <x:c r="M1950" s="267" t="n">
        <x:f>I1950*TOMATO_HOURS*WEEKS*(1+TOMATO_DIM)^I1950+J1950*CARROT_HOURS*WEEKS*(1+CARROT_DIM)^J1950+K1950*MESCLUN_HOURS*WEEKS*(1+MESCLUN_DIM)^K1950</x:f>
        <x:v>1816.5600160988274</x:v>
      </x:c>
      <x:c r="N1950" s="267" t="n">
        <x:f>MAX(M1950-FARMER_HOURS,0)/TEMP_HOURS_PER_WORKER</x:f>
        <x:v>0.7615000111797413</x:v>
      </x:c>
      <x:c r="O1950" s="268" t="n">
        <x:f>I1950*TOMATO_PRICE+J1950*CARROT_PRICE+K1950*MESCLUN_PRICE</x:f>
        <x:v>92486</x:v>
      </x:c>
      <x:c r="P1950" s="268" t="n">
        <x:f>I1950*TOMATO_FERTILIZER+J1950*CARROT_FERTILIZER+K1950*MESCLUN_FERTILIZER</x:f>
        <x:v>21560</x:v>
      </x:c>
      <x:c r="Q1950" s="268" t="n">
        <x:f>MIN(M1950,FARMER_HOURS)*FARMER_RATE+MAX(M1950-FARMER_HOURS,0)*TEMP_RATE</x:f>
        <x:v>44037.50027949353</x:v>
      </x:c>
      <x:c r="R1950" s="268" t="n">
        <x:f>O1950-P1950-Q1950-FIXED_COST</x:f>
        <x:v>6888.499720506472</x:v>
      </x:c>
      <x:c r="S1950" s="139" t="str">
        <x:f>IF(AND(L1950&lt;=TOTAL_BED_CAP,N1950&lt;=TEMP_WORKER_CAP),"YES","NO")</x:f>
        <x:v>YES</x:v>
      </x:c>
      <x:c r="T1950" s="139" t="n">
        <x:f>IF(S1950="YES",R1950,-1E+99)</x:f>
        <x:v>6888.499720506472</x:v>
      </x:c>
    </x:row>
    <x:row r="1951">
      <x:c r="A1951" s="139"/>
      <x:c r="B1951" s="139"/>
      <x:c r="C1951" s="139"/>
      <x:c r="D1951" s="139"/>
      <x:c r="E1951" s="139"/>
      <x:c r="F1951" s="139"/>
      <x:c r="G1951" s="139"/>
      <x:c r="H1951" s="139"/>
      <x:c r="I1951" s="266" t="n">
        <x:f>INT((ROW()-ROW($I$46))/((CARROT_CAP+1)*(MESCLUN_CAP+1)))</x:f>
        <x:v>2</x:v>
      </x:c>
      <x:c r="J1951" s="266" t="n">
        <x:f>MOD(INT((ROW()-ROW($I$46))/(MESCLUN_CAP+1)),CARROT_CAP+1)</x:f>
        <x:v>19</x:v>
      </x:c>
      <x:c r="K1951" s="266" t="n">
        <x:f>MOD(ROW()-ROW($I$46),MESCLUN_CAP+1)</x:f>
        <x:v>14</x:v>
      </x:c>
      <x:c r="L1951" s="266" t="n">
        <x:f>SUM(I1951:K1951)</x:f>
        <x:v>35</x:v>
      </x:c>
      <x:c r="M1951" s="267" t="n">
        <x:f>I1951*TOMATO_HOURS*WEEKS*(1+TOMATO_DIM)^I1951+J1951*CARROT_HOURS*WEEKS*(1+CARROT_DIM)^J1951+K1951*MESCLUN_HOURS*WEEKS*(1+MESCLUN_DIM)^K1951</x:f>
        <x:v>1878.7020974124885</x:v>
      </x:c>
      <x:c r="N1951" s="267" t="n">
        <x:f>MAX(M1951-FARMER_HOURS,0)/TEMP_HOURS_PER_WORKER</x:f>
        <x:v>0.8046542343142281</x:v>
      </x:c>
      <x:c r="O1951" s="268" t="n">
        <x:f>I1951*TOMATO_PRICE+J1951*CARROT_PRICE+K1951*MESCLUN_PRICE</x:f>
        <x:v>95186</x:v>
      </x:c>
      <x:c r="P1951" s="268" t="n">
        <x:f>I1951*TOMATO_FERTILIZER+J1951*CARROT_FERTILIZER+K1951*MESCLUN_FERTILIZER</x:f>
        <x:v>22440</x:v>
      </x:c>
      <x:c r="Q1951" s="268" t="n">
        <x:f>MIN(M1951,FARMER_HOURS)*FARMER_RATE+MAX(M1951-FARMER_HOURS,0)*TEMP_RATE</x:f>
        <x:v>45116.3558578557</x:v>
      </x:c>
      <x:c r="R1951" s="268" t="n">
        <x:f>O1951-P1951-Q1951-FIXED_COST</x:f>
        <x:v>7629.644142144301</x:v>
      </x:c>
      <x:c r="S1951" s="139" t="str">
        <x:f>IF(AND(L1951&lt;=TOTAL_BED_CAP,N1951&lt;=TEMP_WORKER_CAP),"YES","NO")</x:f>
        <x:v>YES</x:v>
      </x:c>
      <x:c r="T1951" s="139" t="n">
        <x:f>IF(S1951="YES",R1951,-1E+99)</x:f>
        <x:v>7629.644142144301</x:v>
      </x:c>
    </x:row>
    <x:row r="1952">
      <x:c r="A1952" s="139"/>
      <x:c r="B1952" s="139"/>
      <x:c r="C1952" s="139"/>
      <x:c r="D1952" s="139"/>
      <x:c r="E1952" s="139"/>
      <x:c r="F1952" s="139"/>
      <x:c r="G1952" s="139"/>
      <x:c r="H1952" s="139"/>
      <x:c r="I1952" s="266" t="n">
        <x:f>INT((ROW()-ROW($I$46))/((CARROT_CAP+1)*(MESCLUN_CAP+1)))</x:f>
        <x:v>2</x:v>
      </x:c>
      <x:c r="J1952" s="266" t="n">
        <x:f>MOD(INT((ROW()-ROW($I$46))/(MESCLUN_CAP+1)),CARROT_CAP+1)</x:f>
        <x:v>19</x:v>
      </x:c>
      <x:c r="K1952" s="266" t="n">
        <x:f>MOD(ROW()-ROW($I$46),MESCLUN_CAP+1)</x:f>
        <x:v>15</x:v>
      </x:c>
      <x:c r="L1952" s="266" t="n">
        <x:f>SUM(I1952:K1952)</x:f>
        <x:v>36</x:v>
      </x:c>
      <x:c r="M1952" s="267" t="n">
        <x:f>I1952*TOMATO_HOURS*WEEKS*(1+TOMATO_DIM)^I1952+J1952*CARROT_HOURS*WEEKS*(1+CARROT_DIM)^J1952+K1952*MESCLUN_HOURS*WEEKS*(1+MESCLUN_DIM)^K1952</x:f>
        <x:v>1942.290304288635</x:v>
      </x:c>
      <x:c r="N1952" s="267" t="n">
        <x:f>MAX(M1952-FARMER_HOURS,0)/TEMP_HOURS_PER_WORKER</x:f>
        <x:v>0.8488127113115521</x:v>
      </x:c>
      <x:c r="O1952" s="268" t="n">
        <x:f>I1952*TOMATO_PRICE+J1952*CARROT_PRICE+K1952*MESCLUN_PRICE</x:f>
        <x:v>97886</x:v>
      </x:c>
      <x:c r="P1952" s="268" t="n">
        <x:f>I1952*TOMATO_FERTILIZER+J1952*CARROT_FERTILIZER+K1952*MESCLUN_FERTILIZER</x:f>
        <x:v>23320</x:v>
      </x:c>
      <x:c r="Q1952" s="268" t="n">
        <x:f>MIN(M1952,FARMER_HOURS)*FARMER_RATE+MAX(M1952-FARMER_HOURS,0)*TEMP_RATE</x:f>
        <x:v>46220.3177827888</x:v>
      </x:c>
      <x:c r="R1952" s="268" t="n">
        <x:f>O1952-P1952-Q1952-FIXED_COST</x:f>
        <x:v>8345.6822172112</x:v>
      </x:c>
      <x:c r="S1952" s="139" t="str">
        <x:f>IF(AND(L1952&lt;=TOTAL_BED_CAP,N1952&lt;=TEMP_WORKER_CAP),"YES","NO")</x:f>
        <x:v>YES</x:v>
      </x:c>
      <x:c r="T1952" s="139" t="n">
        <x:f>IF(S1952="YES",R1952,-1E+99)</x:f>
        <x:v>8345.6822172112</x:v>
      </x:c>
    </x:row>
    <x:row r="1953">
      <x:c r="A1953" s="139"/>
      <x:c r="B1953" s="139"/>
      <x:c r="C1953" s="139"/>
      <x:c r="D1953" s="139"/>
      <x:c r="E1953" s="139"/>
      <x:c r="F1953" s="139"/>
      <x:c r="G1953" s="139"/>
      <x:c r="H1953" s="139"/>
      <x:c r="I1953" s="266" t="n">
        <x:f>INT((ROW()-ROW($I$46))/((CARROT_CAP+1)*(MESCLUN_CAP+1)))</x:f>
        <x:v>2</x:v>
      </x:c>
      <x:c r="J1953" s="266" t="n">
        <x:f>MOD(INT((ROW()-ROW($I$46))/(MESCLUN_CAP+1)),CARROT_CAP+1)</x:f>
        <x:v>19</x:v>
      </x:c>
      <x:c r="K1953" s="266" t="n">
        <x:f>MOD(ROW()-ROW($I$46),MESCLUN_CAP+1)</x:f>
        <x:v>16</x:v>
      </x:c>
      <x:c r="L1953" s="266" t="n">
        <x:f>SUM(I1953:K1953)</x:f>
        <x:v>37</x:v>
      </x:c>
      <x:c r="M1953" s="267" t="n">
        <x:f>I1953*TOMATO_HOURS*WEEKS*(1+TOMATO_DIM)^I1953+J1953*CARROT_HOURS*WEEKS*(1+CARROT_DIM)^J1953+K1953*MESCLUN_HOURS*WEEKS*(1+MESCLUN_DIM)^K1953</x:f>
        <x:v>2007.351080166124</x:v>
      </x:c>
      <x:c r="N1953" s="267" t="n">
        <x:f>MAX(M1953-FARMER_HOURS,0)/TEMP_HOURS_PER_WORKER</x:f>
        <x:v>0.8939938056709194</x:v>
      </x:c>
      <x:c r="O1953" s="268" t="n">
        <x:f>I1953*TOMATO_PRICE+J1953*CARROT_PRICE+K1953*MESCLUN_PRICE</x:f>
        <x:v>100586</x:v>
      </x:c>
      <x:c r="P1953" s="268" t="n">
        <x:f>I1953*TOMATO_FERTILIZER+J1953*CARROT_FERTILIZER+K1953*MESCLUN_FERTILIZER</x:f>
        <x:v>24200</x:v>
      </x:c>
      <x:c r="Q1953" s="268" t="n">
        <x:f>MIN(M1953,FARMER_HOURS)*FARMER_RATE+MAX(M1953-FARMER_HOURS,0)*TEMP_RATE</x:f>
        <x:v>47349.84514177298</x:v>
      </x:c>
      <x:c r="R1953" s="268" t="n">
        <x:f>O1953-P1953-Q1953-FIXED_COST</x:f>
        <x:v>9036.154858227019</x:v>
      </x:c>
      <x:c r="S1953" s="139" t="str">
        <x:f>IF(AND(L1953&lt;=TOTAL_BED_CAP,N1953&lt;=TEMP_WORKER_CAP),"YES","NO")</x:f>
        <x:v>YES</x:v>
      </x:c>
      <x:c r="T1953" s="139" t="n">
        <x:f>IF(S1953="YES",R1953,-1E+99)</x:f>
        <x:v>9036.154858227019</x:v>
      </x:c>
    </x:row>
    <x:row r="1954">
      <x:c r="A1954" s="139"/>
      <x:c r="B1954" s="139"/>
      <x:c r="C1954" s="139"/>
      <x:c r="D1954" s="139"/>
      <x:c r="E1954" s="139"/>
      <x:c r="F1954" s="139"/>
      <x:c r="G1954" s="139"/>
      <x:c r="H1954" s="139"/>
      <x:c r="I1954" s="266" t="n">
        <x:f>INT((ROW()-ROW($I$46))/((CARROT_CAP+1)*(MESCLUN_CAP+1)))</x:f>
        <x:v>2</x:v>
      </x:c>
      <x:c r="J1954" s="266" t="n">
        <x:f>MOD(INT((ROW()-ROW($I$46))/(MESCLUN_CAP+1)),CARROT_CAP+1)</x:f>
        <x:v>19</x:v>
      </x:c>
      <x:c r="K1954" s="266" t="n">
        <x:f>MOD(ROW()-ROW($I$46),MESCLUN_CAP+1)</x:f>
        <x:v>17</x:v>
      </x:c>
      <x:c r="L1954" s="266" t="n">
        <x:f>SUM(I1954:K1954)</x:f>
        <x:v>38</x:v>
      </x:c>
      <x:c r="M1954" s="267" t="n">
        <x:f>I1954*TOMATO_HOURS*WEEKS*(1+TOMATO_DIM)^I1954+J1954*CARROT_HOURS*WEEKS*(1+CARROT_DIM)^J1954+K1954*MESCLUN_HOURS*WEEKS*(1+MESCLUN_DIM)^K1954</x:f>
        <x:v>2073.911303612664</x:v>
      </x:c>
      <x:c r="N1954" s="267" t="n">
        <x:f>MAX(M1954-FARMER_HOURS,0)/TEMP_HOURS_PER_WORKER</x:f>
        <x:v>0.9402161830643501</x:v>
      </x:c>
      <x:c r="O1954" s="268" t="n">
        <x:f>I1954*TOMATO_PRICE+J1954*CARROT_PRICE+K1954*MESCLUN_PRICE</x:f>
        <x:v>103286</x:v>
      </x:c>
      <x:c r="P1954" s="268" t="n">
        <x:f>I1954*TOMATO_FERTILIZER+J1954*CARROT_FERTILIZER+K1954*MESCLUN_FERTILIZER</x:f>
        <x:v>25080</x:v>
      </x:c>
      <x:c r="Q1954" s="268" t="n">
        <x:f>MIN(M1954,FARMER_HOURS)*FARMER_RATE+MAX(M1954-FARMER_HOURS,0)*TEMP_RATE</x:f>
        <x:v>48505.40457660875</x:v>
      </x:c>
      <x:c r="R1954" s="268" t="n">
        <x:f>O1954-P1954-Q1954-FIXED_COST</x:f>
        <x:v>9700.595423391249</x:v>
      </x:c>
      <x:c r="S1954" s="139" t="str">
        <x:f>IF(AND(L1954&lt;=TOTAL_BED_CAP,N1954&lt;=TEMP_WORKER_CAP),"YES","NO")</x:f>
        <x:v>YES</x:v>
      </x:c>
      <x:c r="T1954" s="139" t="n">
        <x:f>IF(S1954="YES",R1954,-1E+99)</x:f>
        <x:v>9700.595423391249</x:v>
      </x:c>
    </x:row>
    <x:row r="1955">
      <x:c r="A1955" s="139"/>
      <x:c r="B1955" s="139"/>
      <x:c r="C1955" s="139"/>
      <x:c r="D1955" s="139"/>
      <x:c r="E1955" s="139"/>
      <x:c r="F1955" s="139"/>
      <x:c r="G1955" s="139"/>
      <x:c r="H1955" s="139"/>
      <x:c r="I1955" s="266" t="n">
        <x:f>INT((ROW()-ROW($I$46))/((CARROT_CAP+1)*(MESCLUN_CAP+1)))</x:f>
        <x:v>2</x:v>
      </x:c>
      <x:c r="J1955" s="266" t="n">
        <x:f>MOD(INT((ROW()-ROW($I$46))/(MESCLUN_CAP+1)),CARROT_CAP+1)</x:f>
        <x:v>19</x:v>
      </x:c>
      <x:c r="K1955" s="266" t="n">
        <x:f>MOD(ROW()-ROW($I$46),MESCLUN_CAP+1)</x:f>
        <x:v>18</x:v>
      </x:c>
      <x:c r="L1955" s="266" t="n">
        <x:f>SUM(I1955:K1955)</x:f>
        <x:v>39</x:v>
      </x:c>
      <x:c r="M1955" s="267" t="n">
        <x:f>I1955*TOMATO_HOURS*WEEKS*(1+TOMATO_DIM)^I1955+J1955*CARROT_HOURS*WEEKS*(1+CARROT_DIM)^J1955+K1955*MESCLUN_HOURS*WEEKS*(1+MESCLUN_DIM)^K1955</x:f>
        <x:v>2141.9982950712515</x:v>
      </x:c>
      <x:c r="N1955" s="267" t="n">
        <x:f>MAX(M1955-FARMER_HOURS,0)/TEMP_HOURS_PER_WORKER</x:f>
        <x:v>0.9874988160217024</x:v>
      </x:c>
      <x:c r="O1955" s="268" t="n">
        <x:f>I1955*TOMATO_PRICE+J1955*CARROT_PRICE+K1955*MESCLUN_PRICE</x:f>
        <x:v>105986</x:v>
      </x:c>
      <x:c r="P1955" s="268" t="n">
        <x:f>I1955*TOMATO_FERTILIZER+J1955*CARROT_FERTILIZER+K1955*MESCLUN_FERTILIZER</x:f>
        <x:v>25960</x:v>
      </x:c>
      <x:c r="Q1955" s="268" t="n">
        <x:f>MIN(M1955,FARMER_HOURS)*FARMER_RATE+MAX(M1955-FARMER_HOURS,0)*TEMP_RATE</x:f>
        <x:v>49687.47040054256</x:v>
      </x:c>
      <x:c r="R1955" s="268" t="n">
        <x:f>O1955-P1955-Q1955-FIXED_COST</x:f>
        <x:v>10338.52959945744</x:v>
      </x:c>
      <x:c r="S1955" s="139" t="str">
        <x:f>IF(AND(L1955&lt;=TOTAL_BED_CAP,N1955&lt;=TEMP_WORKER_CAP),"YES","NO")</x:f>
        <x:v>YES</x:v>
      </x:c>
      <x:c r="T1955" s="139" t="n">
        <x:f>IF(S1955="YES",R1955,-1E+99)</x:f>
        <x:v>10338.52959945744</x:v>
      </x:c>
    </x:row>
    <x:row r="1956">
      <x:c r="A1956" s="139"/>
      <x:c r="B1956" s="139"/>
      <x:c r="C1956" s="139"/>
      <x:c r="D1956" s="139"/>
      <x:c r="E1956" s="139"/>
      <x:c r="F1956" s="139"/>
      <x:c r="G1956" s="139"/>
      <x:c r="H1956" s="139"/>
      <x:c r="I1956" s="266" t="n">
        <x:f>INT((ROW()-ROW($I$46))/((CARROT_CAP+1)*(MESCLUN_CAP+1)))</x:f>
        <x:v>2</x:v>
      </x:c>
      <x:c r="J1956" s="266" t="n">
        <x:f>MOD(INT((ROW()-ROW($I$46))/(MESCLUN_CAP+1)),CARROT_CAP+1)</x:f>
        <x:v>19</x:v>
      </x:c>
      <x:c r="K1956" s="266" t="n">
        <x:f>MOD(ROW()-ROW($I$46),MESCLUN_CAP+1)</x:f>
        <x:v>19</x:v>
      </x:c>
      <x:c r="L1956" s="266" t="n">
        <x:f>SUM(I1956:K1956)</x:f>
        <x:v>40</x:v>
      </x:c>
      <x:c r="M1956" s="267" t="n">
        <x:f>I1956*TOMATO_HOURS*WEEKS*(1+TOMATO_DIM)^I1956+J1956*CARROT_HOURS*WEEKS*(1+CARROT_DIM)^J1956+K1956*MESCLUN_HOURS*WEEKS*(1+MESCLUN_DIM)^K1956</x:f>
        <x:v>2211.6398237072735</x:v>
      </x:c>
      <x:c r="N1956" s="267" t="n">
        <x:f>MAX(M1956-FARMER_HOURS,0)/TEMP_HOURS_PER_WORKER</x:f>
        <x:v>1.0358609886856067</x:v>
      </x:c>
      <x:c r="O1956" s="268" t="n">
        <x:f>I1956*TOMATO_PRICE+J1956*CARROT_PRICE+K1956*MESCLUN_PRICE</x:f>
        <x:v>108686</x:v>
      </x:c>
      <x:c r="P1956" s="268" t="n">
        <x:f>I1956*TOMATO_FERTILIZER+J1956*CARROT_FERTILIZER+K1956*MESCLUN_FERTILIZER</x:f>
        <x:v>26840</x:v>
      </x:c>
      <x:c r="Q1956" s="268" t="n">
        <x:f>MIN(M1956,FARMER_HOURS)*FARMER_RATE+MAX(M1956-FARMER_HOURS,0)*TEMP_RATE</x:f>
        <x:v>50896.524717140164</x:v>
      </x:c>
      <x:c r="R1956" s="268" t="n">
        <x:f>O1956-P1956-Q1956-FIXED_COST</x:f>
        <x:v>10949.475282859836</x:v>
      </x:c>
      <x:c r="S1956" s="139" t="str">
        <x:f>IF(AND(L1956&lt;=TOTAL_BED_CAP,N1956&lt;=TEMP_WORKER_CAP),"YES","NO")</x:f>
        <x:v>YES</x:v>
      </x:c>
      <x:c r="T1956" s="139" t="n">
        <x:f>IF(S1956="YES",R1956,-1E+99)</x:f>
        <x:v>10949.475282859836</x:v>
      </x:c>
    </x:row>
    <x:row r="1957">
      <x:c r="A1957" s="139"/>
      <x:c r="B1957" s="139"/>
      <x:c r="C1957" s="139"/>
      <x:c r="D1957" s="139"/>
      <x:c r="E1957" s="139"/>
      <x:c r="F1957" s="139"/>
      <x:c r="G1957" s="139"/>
      <x:c r="H1957" s="139"/>
      <x:c r="I1957" s="266" t="n">
        <x:f>INT((ROW()-ROW($I$46))/((CARROT_CAP+1)*(MESCLUN_CAP+1)))</x:f>
        <x:v>2</x:v>
      </x:c>
      <x:c r="J1957" s="266" t="n">
        <x:f>MOD(INT((ROW()-ROW($I$46))/(MESCLUN_CAP+1)),CARROT_CAP+1)</x:f>
        <x:v>19</x:v>
      </x:c>
      <x:c r="K1957" s="266" t="n">
        <x:f>MOD(ROW()-ROW($I$46),MESCLUN_CAP+1)</x:f>
        <x:v>20</x:v>
      </x:c>
      <x:c r="L1957" s="266" t="n">
        <x:f>SUM(I1957:K1957)</x:f>
        <x:v>41</x:v>
      </x:c>
      <x:c r="M1957" s="267" t="n">
        <x:f>I1957*TOMATO_HOURS*WEEKS*(1+TOMATO_DIM)^I1957+J1957*CARROT_HOURS*WEEKS*(1+CARROT_DIM)^J1957+K1957*MESCLUN_HOURS*WEEKS*(1+MESCLUN_DIM)^K1957</x:f>
        <x:v>2282.86411435775</x:v>
      </x:c>
      <x:c r="N1957" s="267" t="n">
        <x:f>MAX(M1957-FARMER_HOURS,0)/TEMP_HOURS_PER_WORKER</x:f>
        <x:v>1.0853223016373266</x:v>
      </x:c>
      <x:c r="O1957" s="268" t="n">
        <x:f>I1957*TOMATO_PRICE+J1957*CARROT_PRICE+K1957*MESCLUN_PRICE</x:f>
        <x:v>111386</x:v>
      </x:c>
      <x:c r="P1957" s="268" t="n">
        <x:f>I1957*TOMATO_FERTILIZER+J1957*CARROT_FERTILIZER+K1957*MESCLUN_FERTILIZER</x:f>
        <x:v>27720</x:v>
      </x:c>
      <x:c r="Q1957" s="268" t="n">
        <x:f>MIN(M1957,FARMER_HOURS)*FARMER_RATE+MAX(M1957-FARMER_HOURS,0)*TEMP_RATE</x:f>
        <x:v>52133.057540933165</x:v>
      </x:c>
      <x:c r="R1957" s="268" t="n">
        <x:f>O1957-P1957-Q1957-FIXED_COST</x:f>
        <x:v>11532.942459066835</x:v>
      </x:c>
      <x:c r="S1957" s="139" t="str">
        <x:f>IF(AND(L1957&lt;=TOTAL_BED_CAP,N1957&lt;=TEMP_WORKER_CAP),"YES","NO")</x:f>
        <x:v>YES</x:v>
      </x:c>
      <x:c r="T1957" s="139" t="n">
        <x:f>IF(S1957="YES",R1957,-1E+99)</x:f>
        <x:v>11532.942459066835</x:v>
      </x:c>
    </x:row>
    <x:row r="1958">
      <x:c r="A1958" s="139"/>
      <x:c r="B1958" s="139"/>
      <x:c r="C1958" s="139"/>
      <x:c r="D1958" s="139"/>
      <x:c r="E1958" s="139"/>
      <x:c r="F1958" s="139"/>
      <x:c r="G1958" s="139"/>
      <x:c r="H1958" s="139"/>
      <x:c r="I1958" s="266" t="n">
        <x:f>INT((ROW()-ROW($I$46))/((CARROT_CAP+1)*(MESCLUN_CAP+1)))</x:f>
        <x:v>2</x:v>
      </x:c>
      <x:c r="J1958" s="266" t="n">
        <x:f>MOD(INT((ROW()-ROW($I$46))/(MESCLUN_CAP+1)),CARROT_CAP+1)</x:f>
        <x:v>19</x:v>
      </x:c>
      <x:c r="K1958" s="266" t="n">
        <x:f>MOD(ROW()-ROW($I$46),MESCLUN_CAP+1)</x:f>
        <x:v>21</x:v>
      </x:c>
      <x:c r="L1958" s="266" t="n">
        <x:f>SUM(I1958:K1958)</x:f>
        <x:v>42</x:v>
      </x:c>
      <x:c r="M1958" s="267" t="n">
        <x:f>I1958*TOMATO_HOURS*WEEKS*(1+TOMATO_DIM)^I1958+J1958*CARROT_HOURS*WEEKS*(1+CARROT_DIM)^J1958+K1958*MESCLUN_HOURS*WEEKS*(1+MESCLUN_DIM)^K1958</x:f>
        <x:v>2355.6998545841943</x:v>
      </x:c>
      <x:c r="N1958" s="267" t="n">
        <x:f>MAX(M1958-FARMER_HOURS,0)/TEMP_HOURS_PER_WORKER</x:f>
        <x:v>1.1359026767945795</x:v>
      </x:c>
      <x:c r="O1958" s="268" t="n">
        <x:f>I1958*TOMATO_PRICE+J1958*CARROT_PRICE+K1958*MESCLUN_PRICE</x:f>
        <x:v>114086</x:v>
      </x:c>
      <x:c r="P1958" s="268" t="n">
        <x:f>I1958*TOMATO_FERTILIZER+J1958*CARROT_FERTILIZER+K1958*MESCLUN_FERTILIZER</x:f>
        <x:v>28600</x:v>
      </x:c>
      <x:c r="Q1958" s="268" t="n">
        <x:f>MIN(M1958,FARMER_HOURS)*FARMER_RATE+MAX(M1958-FARMER_HOURS,0)*TEMP_RATE</x:f>
        <x:v>53397.56691986448</x:v>
      </x:c>
      <x:c r="R1958" s="268" t="n">
        <x:f>O1958-P1958-Q1958-FIXED_COST</x:f>
        <x:v>12088.433080135517</x:v>
      </x:c>
      <x:c r="S1958" s="139" t="str">
        <x:f>IF(AND(L1958&lt;=TOTAL_BED_CAP,N1958&lt;=TEMP_WORKER_CAP),"YES","NO")</x:f>
        <x:v>YES</x:v>
      </x:c>
      <x:c r="T1958" s="139" t="n">
        <x:f>IF(S1958="YES",R1958,-1E+99)</x:f>
        <x:v>12088.433080135517</x:v>
      </x:c>
    </x:row>
    <x:row r="1959">
      <x:c r="A1959" s="139"/>
      <x:c r="B1959" s="139"/>
      <x:c r="C1959" s="139"/>
      <x:c r="D1959" s="139"/>
      <x:c r="E1959" s="139"/>
      <x:c r="F1959" s="139"/>
      <x:c r="G1959" s="139"/>
      <x:c r="H1959" s="139"/>
      <x:c r="I1959" s="266" t="n">
        <x:f>INT((ROW()-ROW($I$46))/((CARROT_CAP+1)*(MESCLUN_CAP+1)))</x:f>
        <x:v>2</x:v>
      </x:c>
      <x:c r="J1959" s="266" t="n">
        <x:f>MOD(INT((ROW()-ROW($I$46))/(MESCLUN_CAP+1)),CARROT_CAP+1)</x:f>
        <x:v>19</x:v>
      </x:c>
      <x:c r="K1959" s="266" t="n">
        <x:f>MOD(ROW()-ROW($I$46),MESCLUN_CAP+1)</x:f>
        <x:v>22</x:v>
      </x:c>
      <x:c r="L1959" s="266" t="n">
        <x:f>SUM(I1959:K1959)</x:f>
        <x:v>43</x:v>
      </x:c>
      <x:c r="M1959" s="267" t="n">
        <x:f>I1959*TOMATO_HOURS*WEEKS*(1+TOMATO_DIM)^I1959+J1959*CARROT_HOURS*WEEKS*(1+CARROT_DIM)^J1959+K1959*MESCLUN_HOURS*WEEKS*(1+MESCLUN_DIM)^K1959</x:f>
        <x:v>2430.17620183059</x:v>
      </x:c>
      <x:c r="N1959" s="267" t="n">
        <x:f>MAX(M1959-FARMER_HOURS,0)/TEMP_HOURS_PER_WORKER</x:f>
        <x:v>1.187622362382354</x:v>
      </x:c>
      <x:c r="O1959" s="268" t="n">
        <x:f>I1959*TOMATO_PRICE+J1959*CARROT_PRICE+K1959*MESCLUN_PRICE</x:f>
        <x:v>116786</x:v>
      </x:c>
      <x:c r="P1959" s="268" t="n">
        <x:f>I1959*TOMATO_FERTILIZER+J1959*CARROT_FERTILIZER+K1959*MESCLUN_FERTILIZER</x:f>
        <x:v>29480</x:v>
      </x:c>
      <x:c r="Q1959" s="268" t="n">
        <x:f>MIN(M1959,FARMER_HOURS)*FARMER_RATE+MAX(M1959-FARMER_HOURS,0)*TEMP_RATE</x:f>
        <x:v>54690.55905955885</x:v>
      </x:c>
      <x:c r="R1959" s="268" t="n">
        <x:f>O1959-P1959-Q1959-FIXED_COST</x:f>
        <x:v>12615.440940441149</x:v>
      </x:c>
      <x:c r="S1959" s="139" t="str">
        <x:f>IF(AND(L1959&lt;=TOTAL_BED_CAP,N1959&lt;=TEMP_WORKER_CAP),"YES","NO")</x:f>
        <x:v>YES</x:v>
      </x:c>
      <x:c r="T1959" s="139" t="n">
        <x:f>IF(S1959="YES",R1959,-1E+99)</x:f>
        <x:v>12615.440940441149</x:v>
      </x:c>
    </x:row>
    <x:row r="1960">
      <x:c r="A1960" s="139"/>
      <x:c r="B1960" s="139"/>
      <x:c r="C1960" s="139"/>
      <x:c r="D1960" s="139"/>
      <x:c r="E1960" s="139"/>
      <x:c r="F1960" s="139"/>
      <x:c r="G1960" s="139"/>
      <x:c r="H1960" s="139"/>
      <x:c r="I1960" s="266" t="n">
        <x:f>INT((ROW()-ROW($I$46))/((CARROT_CAP+1)*(MESCLUN_CAP+1)))</x:f>
        <x:v>2</x:v>
      </x:c>
      <x:c r="J1960" s="266" t="n">
        <x:f>MOD(INT((ROW()-ROW($I$46))/(MESCLUN_CAP+1)),CARROT_CAP+1)</x:f>
        <x:v>19</x:v>
      </x:c>
      <x:c r="K1960" s="266" t="n">
        <x:f>MOD(ROW()-ROW($I$46),MESCLUN_CAP+1)</x:f>
        <x:v>23</x:v>
      </x:c>
      <x:c r="L1960" s="266" t="n">
        <x:f>SUM(I1960:K1960)</x:f>
        <x:v>44</x:v>
      </x:c>
      <x:c r="M1960" s="267" t="n">
        <x:f>I1960*TOMATO_HOURS*WEEKS*(1+TOMATO_DIM)^I1960+J1960*CARROT_HOURS*WEEKS*(1+CARROT_DIM)^J1960+K1960*MESCLUN_HOURS*WEEKS*(1+MESCLUN_DIM)^K1960</x:f>
        <x:v>2506.3227906880265</x:v>
      </x:c>
      <x:c r="N1960" s="267" t="n">
        <x:f>MAX(M1960-FARMER_HOURS,0)/TEMP_HOURS_PER_WORKER</x:f>
        <x:v>1.2405019379777962</x:v>
      </x:c>
      <x:c r="O1960" s="268" t="n">
        <x:f>I1960*TOMATO_PRICE+J1960*CARROT_PRICE+K1960*MESCLUN_PRICE</x:f>
        <x:v>119486</x:v>
      </x:c>
      <x:c r="P1960" s="268" t="n">
        <x:f>I1960*TOMATO_FERTILIZER+J1960*CARROT_FERTILIZER+K1960*MESCLUN_FERTILIZER</x:f>
        <x:v>30360</x:v>
      </x:c>
      <x:c r="Q1960" s="268" t="n">
        <x:f>MIN(M1960,FARMER_HOURS)*FARMER_RATE+MAX(M1960-FARMER_HOURS,0)*TEMP_RATE</x:f>
        <x:v>56012.548449444905</x:v>
      </x:c>
      <x:c r="R1960" s="268" t="n">
        <x:f>O1960-P1960-Q1960-FIXED_COST</x:f>
        <x:v>13113.451550555095</x:v>
      </x:c>
      <x:c r="S1960" s="139" t="str">
        <x:f>IF(AND(L1960&lt;=TOTAL_BED_CAP,N1960&lt;=TEMP_WORKER_CAP),"YES","NO")</x:f>
        <x:v>YES</x:v>
      </x:c>
      <x:c r="T1960" s="139" t="n">
        <x:f>IF(S1960="YES",R1960,-1E+99)</x:f>
        <x:v>13113.451550555095</x:v>
      </x:c>
    </x:row>
    <x:row r="1961">
      <x:c r="A1961" s="139"/>
      <x:c r="B1961" s="139"/>
      <x:c r="C1961" s="139"/>
      <x:c r="D1961" s="139"/>
      <x:c r="E1961" s="139"/>
      <x:c r="F1961" s="139"/>
      <x:c r="G1961" s="139"/>
      <x:c r="H1961" s="139"/>
      <x:c r="I1961" s="266" t="n">
        <x:f>INT((ROW()-ROW($I$46))/((CARROT_CAP+1)*(MESCLUN_CAP+1)))</x:f>
        <x:v>2</x:v>
      </x:c>
      <x:c r="J1961" s="266" t="n">
        <x:f>MOD(INT((ROW()-ROW($I$46))/(MESCLUN_CAP+1)),CARROT_CAP+1)</x:f>
        <x:v>19</x:v>
      </x:c>
      <x:c r="K1961" s="266" t="n">
        <x:f>MOD(ROW()-ROW($I$46),MESCLUN_CAP+1)</x:f>
        <x:v>24</x:v>
      </x:c>
      <x:c r="L1961" s="266" t="n">
        <x:f>SUM(I1961:K1961)</x:f>
        <x:v>45</x:v>
      </x:c>
      <x:c r="M1961" s="267" t="n">
        <x:f>I1961*TOMATO_HOURS*WEEKS*(1+TOMATO_DIM)^I1961+J1961*CARROT_HOURS*WEEKS*(1+CARROT_DIM)^J1961+K1961*MESCLUN_HOURS*WEEKS*(1+MESCLUN_DIM)^K1961</x:f>
        <x:v>2584.1697402675222</x:v>
      </x:c>
      <x:c r="N1961" s="267" t="n">
        <x:f>MAX(M1961-FARMER_HOURS,0)/TEMP_HOURS_PER_WORKER</x:f>
        <x:v>1.2945623196302238</x:v>
      </x:c>
      <x:c r="O1961" s="268" t="n">
        <x:f>I1961*TOMATO_PRICE+J1961*CARROT_PRICE+K1961*MESCLUN_PRICE</x:f>
        <x:v>122186</x:v>
      </x:c>
      <x:c r="P1961" s="268" t="n">
        <x:f>I1961*TOMATO_FERTILIZER+J1961*CARROT_FERTILIZER+K1961*MESCLUN_FERTILIZER</x:f>
        <x:v>31240</x:v>
      </x:c>
      <x:c r="Q1961" s="268" t="n">
        <x:f>MIN(M1961,FARMER_HOURS)*FARMER_RATE+MAX(M1961-FARMER_HOURS,0)*TEMP_RATE</x:f>
        <x:v>57364.057990755595</x:v>
      </x:c>
      <x:c r="R1961" s="268" t="n">
        <x:f>O1961-P1961-Q1961-FIXED_COST</x:f>
        <x:v>13581.942009244405</x:v>
      </x:c>
      <x:c r="S1961" s="139" t="str">
        <x:f>IF(AND(L1961&lt;=TOTAL_BED_CAP,N1961&lt;=TEMP_WORKER_CAP),"YES","NO")</x:f>
        <x:v>YES</x:v>
      </x:c>
      <x:c r="T1961" s="139" t="n">
        <x:f>IF(S1961="YES",R1961,-1E+99)</x:f>
        <x:v>13581.942009244405</x:v>
      </x:c>
    </x:row>
    <x:row r="1962">
      <x:c r="A1962" s="139"/>
      <x:c r="B1962" s="139"/>
      <x:c r="C1962" s="139"/>
      <x:c r="D1962" s="139"/>
      <x:c r="E1962" s="139"/>
      <x:c r="F1962" s="139"/>
      <x:c r="G1962" s="139"/>
      <x:c r="H1962" s="139"/>
      <x:c r="I1962" s="266" t="n">
        <x:f>INT((ROW()-ROW($I$46))/((CARROT_CAP+1)*(MESCLUN_CAP+1)))</x:f>
        <x:v>2</x:v>
      </x:c>
      <x:c r="J1962" s="266" t="n">
        <x:f>MOD(INT((ROW()-ROW($I$46))/(MESCLUN_CAP+1)),CARROT_CAP+1)</x:f>
        <x:v>19</x:v>
      </x:c>
      <x:c r="K1962" s="266" t="n">
        <x:f>MOD(ROW()-ROW($I$46),MESCLUN_CAP+1)</x:f>
        <x:v>25</x:v>
      </x:c>
      <x:c r="L1962" s="266" t="n">
        <x:f>SUM(I1962:K1962)</x:f>
        <x:v>46</x:v>
      </x:c>
      <x:c r="M1962" s="267" t="n">
        <x:f>I1962*TOMATO_HOURS*WEEKS*(1+TOMATO_DIM)^I1962+J1962*CARROT_HOURS*WEEKS*(1+CARROT_DIM)^J1962+K1962*MESCLUN_HOURS*WEEKS*(1+MESCLUN_DIM)^K1962</x:f>
        <x:v>2663.7476616826198</x:v>
      </x:c>
      <x:c r="N1962" s="267" t="n">
        <x:f>MAX(M1962-FARMER_HOURS,0)/TEMP_HOURS_PER_WORKER</x:f>
        <x:v>1.349824765057375</x:v>
      </x:c>
      <x:c r="O1962" s="268" t="n">
        <x:f>I1962*TOMATO_PRICE+J1962*CARROT_PRICE+K1962*MESCLUN_PRICE</x:f>
        <x:v>124886</x:v>
      </x:c>
      <x:c r="P1962" s="268" t="n">
        <x:f>I1962*TOMATO_FERTILIZER+J1962*CARROT_FERTILIZER+K1962*MESCLUN_FERTILIZER</x:f>
        <x:v>32120</x:v>
      </x:c>
      <x:c r="Q1962" s="268" t="n">
        <x:f>MIN(M1962,FARMER_HOURS)*FARMER_RATE+MAX(M1962-FARMER_HOURS,0)*TEMP_RATE</x:f>
        <x:v>58745.61912643437</x:v>
      </x:c>
      <x:c r="R1962" s="268" t="n">
        <x:f>O1962-P1962-Q1962-FIXED_COST</x:f>
        <x:v>14020.380873565628</x:v>
      </x:c>
      <x:c r="S1962" s="139" t="str">
        <x:f>IF(AND(L1962&lt;=TOTAL_BED_CAP,N1962&lt;=TEMP_WORKER_CAP),"YES","NO")</x:f>
        <x:v>YES</x:v>
      </x:c>
      <x:c r="T1962" s="139" t="n">
        <x:f>IF(S1962="YES",R1962,-1E+99)</x:f>
        <x:v>14020.380873565628</x:v>
      </x:c>
    </x:row>
    <x:row r="1963">
      <x:c r="A1963" s="139"/>
      <x:c r="B1963" s="139"/>
      <x:c r="C1963" s="139"/>
      <x:c r="D1963" s="139"/>
      <x:c r="E1963" s="139"/>
      <x:c r="F1963" s="139"/>
      <x:c r="G1963" s="139"/>
      <x:c r="H1963" s="139"/>
      <x:c r="I1963" s="266" t="n">
        <x:f>INT((ROW()-ROW($I$46))/((CARROT_CAP+1)*(MESCLUN_CAP+1)))</x:f>
        <x:v>2</x:v>
      </x:c>
      <x:c r="J1963" s="266" t="n">
        <x:f>MOD(INT((ROW()-ROW($I$46))/(MESCLUN_CAP+1)),CARROT_CAP+1)</x:f>
        <x:v>19</x:v>
      </x:c>
      <x:c r="K1963" s="266" t="n">
        <x:f>MOD(ROW()-ROW($I$46),MESCLUN_CAP+1)</x:f>
        <x:v>26</x:v>
      </x:c>
      <x:c r="L1963" s="266" t="n">
        <x:f>SUM(I1963:K1963)</x:f>
        <x:v>47</x:v>
      </x:c>
      <x:c r="M1963" s="267" t="n">
        <x:f>I1963*TOMATO_HOURS*WEEKS*(1+TOMATO_DIM)^I1963+J1963*CARROT_HOURS*WEEKS*(1+CARROT_DIM)^J1963+K1963*MESCLUN_HOURS*WEEKS*(1+MESCLUN_DIM)^K1963</x:f>
        <x:v>2745.087665643337</x:v>
      </x:c>
      <x:c r="N1963" s="267" t="n">
        <x:f>MAX(M1963-FARMER_HOURS,0)/TEMP_HOURS_PER_WORKER</x:f>
        <x:v>1.406310878918984</x:v>
      </x:c>
      <x:c r="O1963" s="268" t="n">
        <x:f>I1963*TOMATO_PRICE+J1963*CARROT_PRICE+K1963*MESCLUN_PRICE</x:f>
        <x:v>127586</x:v>
      </x:c>
      <x:c r="P1963" s="268" t="n">
        <x:f>I1963*TOMATO_FERTILIZER+J1963*CARROT_FERTILIZER+K1963*MESCLUN_FERTILIZER</x:f>
        <x:v>33000</x:v>
      </x:c>
      <x:c r="Q1963" s="268" t="n">
        <x:f>MIN(M1963,FARMER_HOURS)*FARMER_RATE+MAX(M1963-FARMER_HOURS,0)*TEMP_RATE</x:f>
        <x:v>60157.7719729746</x:v>
      </x:c>
      <x:c r="R1963" s="268" t="n">
        <x:f>O1963-P1963-Q1963-FIXED_COST</x:f>
        <x:v>14428.228027025398</x:v>
      </x:c>
      <x:c r="S1963" s="139" t="str">
        <x:f>IF(AND(L1963&lt;=TOTAL_BED_CAP,N1963&lt;=TEMP_WORKER_CAP),"YES","NO")</x:f>
        <x:v>YES</x:v>
      </x:c>
      <x:c r="T1963" s="139" t="n">
        <x:f>IF(S1963="YES",R1963,-1E+99)</x:f>
        <x:v>14428.228027025398</x:v>
      </x:c>
    </x:row>
    <x:row r="1964">
      <x:c r="A1964" s="139"/>
      <x:c r="B1964" s="139"/>
      <x:c r="C1964" s="139"/>
      <x:c r="D1964" s="139"/>
      <x:c r="E1964" s="139"/>
      <x:c r="F1964" s="139"/>
      <x:c r="G1964" s="139"/>
      <x:c r="H1964" s="139"/>
      <x:c r="I1964" s="266" t="n">
        <x:f>INT((ROW()-ROW($I$46))/((CARROT_CAP+1)*(MESCLUN_CAP+1)))</x:f>
        <x:v>2</x:v>
      </x:c>
      <x:c r="J1964" s="266" t="n">
        <x:f>MOD(INT((ROW()-ROW($I$46))/(MESCLUN_CAP+1)),CARROT_CAP+1)</x:f>
        <x:v>19</x:v>
      </x:c>
      <x:c r="K1964" s="266" t="n">
        <x:f>MOD(ROW()-ROW($I$46),MESCLUN_CAP+1)</x:f>
        <x:v>27</x:v>
      </x:c>
      <x:c r="L1964" s="266" t="n">
        <x:f>SUM(I1964:K1964)</x:f>
        <x:v>48</x:v>
      </x:c>
      <x:c r="M1964" s="267" t="n">
        <x:f>I1964*TOMATO_HOURS*WEEKS*(1+TOMATO_DIM)^I1964+J1964*CARROT_HOURS*WEEKS*(1+CARROT_DIM)^J1964+K1964*MESCLUN_HOURS*WEEKS*(1+MESCLUN_DIM)^K1964</x:f>
        <x:v>2828.2213701630944</x:v>
      </x:c>
      <x:c r="N1964" s="267" t="n">
        <x:f>MAX(M1964-FARMER_HOURS,0)/TEMP_HOURS_PER_WORKER</x:f>
        <x:v>1.4640426181688155</x:v>
      </x:c>
      <x:c r="O1964" s="268" t="n">
        <x:f>I1964*TOMATO_PRICE+J1964*CARROT_PRICE+K1964*MESCLUN_PRICE</x:f>
        <x:v>130286</x:v>
      </x:c>
      <x:c r="P1964" s="268" t="n">
        <x:f>I1964*TOMATO_FERTILIZER+J1964*CARROT_FERTILIZER+K1964*MESCLUN_FERTILIZER</x:f>
        <x:v>33880</x:v>
      </x:c>
      <x:c r="Q1964" s="268" t="n">
        <x:f>MIN(M1964,FARMER_HOURS)*FARMER_RATE+MAX(M1964-FARMER_HOURS,0)*TEMP_RATE</x:f>
        <x:v>61601.06545422039</x:v>
      </x:c>
      <x:c r="R1964" s="268" t="n">
        <x:f>O1964-P1964-Q1964-FIXED_COST</x:f>
        <x:v>14804.934545779608</x:v>
      </x:c>
      <x:c r="S1964" s="139" t="str">
        <x:f>IF(AND(L1964&lt;=TOTAL_BED_CAP,N1964&lt;=TEMP_WORKER_CAP),"YES","NO")</x:f>
        <x:v>YES</x:v>
      </x:c>
      <x:c r="T1964" s="139" t="n">
        <x:f>IF(S1964="YES",R1964,-1E+99)</x:f>
        <x:v>14804.934545779608</x:v>
      </x:c>
    </x:row>
    <x:row r="1965">
      <x:c r="A1965" s="139"/>
      <x:c r="B1965" s="139"/>
      <x:c r="C1965" s="139"/>
      <x:c r="D1965" s="139"/>
      <x:c r="E1965" s="139"/>
      <x:c r="F1965" s="139"/>
      <x:c r="G1965" s="139"/>
      <x:c r="H1965" s="139"/>
      <x:c r="I1965" s="266" t="n">
        <x:f>INT((ROW()-ROW($I$46))/((CARROT_CAP+1)*(MESCLUN_CAP+1)))</x:f>
        <x:v>2</x:v>
      </x:c>
      <x:c r="J1965" s="266" t="n">
        <x:f>MOD(INT((ROW()-ROW($I$46))/(MESCLUN_CAP+1)),CARROT_CAP+1)</x:f>
        <x:v>19</x:v>
      </x:c>
      <x:c r="K1965" s="266" t="n">
        <x:f>MOD(ROW()-ROW($I$46),MESCLUN_CAP+1)</x:f>
        <x:v>28</x:v>
      </x:c>
      <x:c r="L1965" s="266" t="n">
        <x:f>SUM(I1965:K1965)</x:f>
        <x:v>49</x:v>
      </x:c>
      <x:c r="M1965" s="267" t="n">
        <x:f>I1965*TOMATO_HOURS*WEEKS*(1+TOMATO_DIM)^I1965+J1965*CARROT_HOURS*WEEKS*(1+CARROT_DIM)^J1965+K1965*MESCLUN_HOURS*WEEKS*(1+MESCLUN_DIM)^K1965</x:f>
        <x:v>2913.1809083802473</x:v>
      </x:c>
      <x:c r="N1965" s="267" t="n">
        <x:f>MAX(M1965-FARMER_HOURS,0)/TEMP_HOURS_PER_WORKER</x:f>
        <x:v>1.5230422974862827</x:v>
      </x:c>
      <x:c r="O1965" s="268" t="n">
        <x:f>I1965*TOMATO_PRICE+J1965*CARROT_PRICE+K1965*MESCLUN_PRICE</x:f>
        <x:v>132986</x:v>
      </x:c>
      <x:c r="P1965" s="268" t="n">
        <x:f>I1965*TOMATO_FERTILIZER+J1965*CARROT_FERTILIZER+K1965*MESCLUN_FERTILIZER</x:f>
        <x:v>34760</x:v>
      </x:c>
      <x:c r="Q1965" s="268" t="n">
        <x:f>MIN(M1965,FARMER_HOURS)*FARMER_RATE+MAX(M1965-FARMER_HOURS,0)*TEMP_RATE</x:f>
        <x:v>63076.05743715707</x:v>
      </x:c>
      <x:c r="R1965" s="268" t="n">
        <x:f>O1965-P1965-Q1965-FIXED_COST</x:f>
        <x:v>15149.94256284293</x:v>
      </x:c>
      <x:c r="S1965" s="139" t="str">
        <x:f>IF(AND(L1965&lt;=TOTAL_BED_CAP,N1965&lt;=TEMP_WORKER_CAP),"YES","NO")</x:f>
        <x:v>YES</x:v>
      </x:c>
      <x:c r="T1965" s="139" t="n">
        <x:f>IF(S1965="YES",R1965,-1E+99)</x:f>
        <x:v>15149.94256284293</x:v>
      </x:c>
    </x:row>
    <x:row r="1966">
      <x:c r="A1966" s="139"/>
      <x:c r="B1966" s="139"/>
      <x:c r="C1966" s="139"/>
      <x:c r="D1966" s="139"/>
      <x:c r="E1966" s="139"/>
      <x:c r="F1966" s="139"/>
      <x:c r="G1966" s="139"/>
      <x:c r="H1966" s="139"/>
      <x:c r="I1966" s="266" t="n">
        <x:f>INT((ROW()-ROW($I$46))/((CARROT_CAP+1)*(MESCLUN_CAP+1)))</x:f>
        <x:v>2</x:v>
      </x:c>
      <x:c r="J1966" s="266" t="n">
        <x:f>MOD(INT((ROW()-ROW($I$46))/(MESCLUN_CAP+1)),CARROT_CAP+1)</x:f>
        <x:v>19</x:v>
      </x:c>
      <x:c r="K1966" s="266" t="n">
        <x:f>MOD(ROW()-ROW($I$46),MESCLUN_CAP+1)</x:f>
        <x:v>29</x:v>
      </x:c>
      <x:c r="L1966" s="266" t="n">
        <x:f>SUM(I1966:K1966)</x:f>
        <x:v>50</x:v>
      </x:c>
      <x:c r="M1966" s="267" t="n">
        <x:f>I1966*TOMATO_HOURS*WEEKS*(1+TOMATO_DIM)^I1966+J1966*CARROT_HOURS*WEEKS*(1+CARROT_DIM)^J1966+K1966*MESCLUN_HOURS*WEEKS*(1+MESCLUN_DIM)^K1966</x:f>
        <x:v>2999.998936495901</x:v>
      </x:c>
      <x:c r="N1966" s="267" t="n">
        <x:f>MAX(M1966-FARMER_HOURS,0)/TEMP_HOURS_PER_WORKER</x:f>
        <x:v>1.5833325947888202</x:v>
      </x:c>
      <x:c r="O1966" s="268" t="n">
        <x:f>I1966*TOMATO_PRICE+J1966*CARROT_PRICE+K1966*MESCLUN_PRICE</x:f>
        <x:v>135686</x:v>
      </x:c>
      <x:c r="P1966" s="268" t="n">
        <x:f>I1966*TOMATO_FERTILIZER+J1966*CARROT_FERTILIZER+K1966*MESCLUN_FERTILIZER</x:f>
        <x:v>35640</x:v>
      </x:c>
      <x:c r="Q1966" s="268" t="n">
        <x:f>MIN(M1966,FARMER_HOURS)*FARMER_RATE+MAX(M1966-FARMER_HOURS,0)*TEMP_RATE</x:f>
        <x:v>64583.3148697205</x:v>
      </x:c>
      <x:c r="R1966" s="268" t="n">
        <x:f>O1966-P1966-Q1966-FIXED_COST</x:f>
        <x:v>15462.685130279497</x:v>
      </x:c>
      <x:c r="S1966" s="139" t="str">
        <x:f>IF(AND(L1966&lt;=TOTAL_BED_CAP,N1966&lt;=TEMP_WORKER_CAP),"YES","NO")</x:f>
        <x:v>YES</x:v>
      </x:c>
      <x:c r="T1966" s="139" t="n">
        <x:f>IF(S1966="YES",R1966,-1E+99)</x:f>
        <x:v>15462.685130279497</x:v>
      </x:c>
    </x:row>
    <x:row r="1967">
      <x:c r="A1967" s="139"/>
      <x:c r="B1967" s="139"/>
      <x:c r="C1967" s="139"/>
      <x:c r="D1967" s="139"/>
      <x:c r="E1967" s="139"/>
      <x:c r="F1967" s="139"/>
      <x:c r="G1967" s="139"/>
      <x:c r="H1967" s="139"/>
      <x:c r="I1967" s="266" t="n">
        <x:f>INT((ROW()-ROW($I$46))/((CARROT_CAP+1)*(MESCLUN_CAP+1)))</x:f>
        <x:v>2</x:v>
      </x:c>
      <x:c r="J1967" s="266" t="n">
        <x:f>MOD(INT((ROW()-ROW($I$46))/(MESCLUN_CAP+1)),CARROT_CAP+1)</x:f>
        <x:v>19</x:v>
      </x:c>
      <x:c r="K1967" s="266" t="n">
        <x:f>MOD(ROW()-ROW($I$46),MESCLUN_CAP+1)</x:f>
        <x:v>30</x:v>
      </x:c>
      <x:c r="L1967" s="266" t="n">
        <x:f>SUM(I1967:K1967)</x:f>
        <x:v>51</x:v>
      </x:c>
      <x:c r="M1967" s="267" t="n">
        <x:f>I1967*TOMATO_HOURS*WEEKS*(1+TOMATO_DIM)^I1967+J1967*CARROT_HOURS*WEEKS*(1+CARROT_DIM)^J1967+K1967*MESCLUN_HOURS*WEEKS*(1+MESCLUN_DIM)^K1967</x:f>
        <x:v>3088.708641829671</x:v>
      </x:c>
      <x:c r="N1967" s="267" t="n">
        <x:f>MAX(M1967-FARMER_HOURS,0)/TEMP_HOURS_PER_WORKER</x:f>
        <x:v>1.6449365568261602</x:v>
      </x:c>
      <x:c r="O1967" s="268" t="n">
        <x:f>I1967*TOMATO_PRICE+J1967*CARROT_PRICE+K1967*MESCLUN_PRICE</x:f>
        <x:v>138386</x:v>
      </x:c>
      <x:c r="P1967" s="268" t="n">
        <x:f>I1967*TOMATO_FERTILIZER+J1967*CARROT_FERTILIZER+K1967*MESCLUN_FERTILIZER</x:f>
        <x:v>36520</x:v>
      </x:c>
      <x:c r="Q1967" s="268" t="n">
        <x:f>MIN(M1967,FARMER_HOURS)*FARMER_RATE+MAX(M1967-FARMER_HOURS,0)*TEMP_RATE</x:f>
        <x:v>66123.41392065401</x:v>
      </x:c>
      <x:c r="R1967" s="268" t="n">
        <x:f>O1967-P1967-Q1967-FIXED_COST</x:f>
        <x:v>15742.586079345987</x:v>
      </x:c>
      <x:c r="S1967" s="139" t="str">
        <x:f>IF(AND(L1967&lt;=TOTAL_BED_CAP,N1967&lt;=TEMP_WORKER_CAP),"YES","NO")</x:f>
        <x:v>YES</x:v>
      </x:c>
      <x:c r="T1967" s="139" t="n">
        <x:f>IF(S1967="YES",R1967,-1E+99)</x:f>
        <x:v>15742.586079345987</x:v>
      </x:c>
    </x:row>
    <x:row r="1968">
      <x:c r="A1968" s="139"/>
      <x:c r="B1968" s="139"/>
      <x:c r="C1968" s="139"/>
      <x:c r="D1968" s="139"/>
      <x:c r="E1968" s="139"/>
      <x:c r="F1968" s="139"/>
      <x:c r="G1968" s="139"/>
      <x:c r="H1968" s="139"/>
      <x:c r="I1968" s="266" t="n">
        <x:f>INT((ROW()-ROW($I$46))/((CARROT_CAP+1)*(MESCLUN_CAP+1)))</x:f>
        <x:v>2</x:v>
      </x:c>
      <x:c r="J1968" s="266" t="n">
        <x:f>MOD(INT((ROW()-ROW($I$46))/(MESCLUN_CAP+1)),CARROT_CAP+1)</x:f>
        <x:v>20</x:v>
      </x:c>
      <x:c r="K1968" s="266" t="n">
        <x:f>MOD(ROW()-ROW($I$46),MESCLUN_CAP+1)</x:f>
        <x:v>0</x:v>
      </x:c>
      <x:c r="L1968" s="266" t="n">
        <x:f>SUM(I1968:K1968)</x:f>
        <x:v>22</x:v>
      </x:c>
      <x:c r="M1968" s="267" t="n">
        <x:f>I1968*TOMATO_HOURS*WEEKS*(1+TOMATO_DIM)^I1968+J1968*CARROT_HOURS*WEEKS*(1+CARROT_DIM)^J1968+K1968*MESCLUN_HOURS*WEEKS*(1+MESCLUN_DIM)^K1968</x:f>
        <x:v>1200.9698641742366</x:v>
      </x:c>
      <x:c r="N1968" s="267" t="n">
        <x:f>MAX(M1968-FARMER_HOURS,0)/TEMP_HOURS_PER_WORKER</x:f>
        <x:v>0.3340068501209976</x:v>
      </x:c>
      <x:c r="O1968" s="268" t="n">
        <x:f>I1968*TOMATO_PRICE+J1968*CARROT_PRICE+K1968*MESCLUN_PRICE</x:f>
        <x:v>59480</x:v>
      </x:c>
      <x:c r="P1968" s="268" t="n">
        <x:f>I1968*TOMATO_FERTILIZER+J1968*CARROT_FERTILIZER+K1968*MESCLUN_FERTILIZER</x:f>
        <x:v>10560</x:v>
      </x:c>
      <x:c r="Q1968" s="268" t="n">
        <x:f>MIN(M1968,FARMER_HOURS)*FARMER_RATE+MAX(M1968-FARMER_HOURS,0)*TEMP_RATE</x:f>
        <x:v>33350.17125302494</x:v>
      </x:c>
      <x:c r="R1968" s="268" t="n">
        <x:f>O1968-P1968-Q1968-FIXED_COST</x:f>
        <x:v>-4430.171253024942</x:v>
      </x:c>
      <x:c r="S1968" s="139" t="str">
        <x:f>IF(AND(L1968&lt;=TOTAL_BED_CAP,N1968&lt;=TEMP_WORKER_CAP),"YES","NO")</x:f>
        <x:v>YES</x:v>
      </x:c>
      <x:c r="T1968" s="139" t="n">
        <x:f>IF(S1968="YES",R1968,-1E+99)</x:f>
        <x:v>-4430.171253024942</x:v>
      </x:c>
    </x:row>
    <x:row r="1969">
      <x:c r="A1969" s="139"/>
      <x:c r="B1969" s="139"/>
      <x:c r="C1969" s="139"/>
      <x:c r="D1969" s="139"/>
      <x:c r="E1969" s="139"/>
      <x:c r="F1969" s="139"/>
      <x:c r="G1969" s="139"/>
      <x:c r="H1969" s="139"/>
      <x:c r="I1969" s="266" t="n">
        <x:f>INT((ROW()-ROW($I$46))/((CARROT_CAP+1)*(MESCLUN_CAP+1)))</x:f>
        <x:v>2</x:v>
      </x:c>
      <x:c r="J1969" s="266" t="n">
        <x:f>MOD(INT((ROW()-ROW($I$46))/(MESCLUN_CAP+1)),CARROT_CAP+1)</x:f>
        <x:v>20</x:v>
      </x:c>
      <x:c r="K1969" s="266" t="n">
        <x:f>MOD(ROW()-ROW($I$46),MESCLUN_CAP+1)</x:f>
        <x:v>1</x:v>
      </x:c>
      <x:c r="L1969" s="266" t="n">
        <x:f>SUM(I1969:K1969)</x:f>
        <x:v>23</x:v>
      </x:c>
      <x:c r="M1969" s="267" t="n">
        <x:f>I1969*TOMATO_HOURS*WEEKS*(1+TOMATO_DIM)^I1969+J1969*CARROT_HOURS*WEEKS*(1+CARROT_DIM)^J1969+K1969*MESCLUN_HOURS*WEEKS*(1+MESCLUN_DIM)^K1969</x:f>
        <x:v>1246.5323641742366</x:v>
      </x:c>
      <x:c r="N1969" s="267" t="n">
        <x:f>MAX(M1969-FARMER_HOURS,0)/TEMP_HOURS_PER_WORKER</x:f>
        <x:v>0.36564747512099766</x:v>
      </x:c>
      <x:c r="O1969" s="268" t="n">
        <x:f>I1969*TOMATO_PRICE+J1969*CARROT_PRICE+K1969*MESCLUN_PRICE</x:f>
        <x:v>62180</x:v>
      </x:c>
      <x:c r="P1969" s="268" t="n">
        <x:f>I1969*TOMATO_FERTILIZER+J1969*CARROT_FERTILIZER+K1969*MESCLUN_FERTILIZER</x:f>
        <x:v>11440</x:v>
      </x:c>
      <x:c r="Q1969" s="268" t="n">
        <x:f>MIN(M1969,FARMER_HOURS)*FARMER_RATE+MAX(M1969-FARMER_HOURS,0)*TEMP_RATE</x:f>
        <x:v>34141.18687802494</x:v>
      </x:c>
      <x:c r="R1969" s="268" t="n">
        <x:f>O1969-P1969-Q1969-FIXED_COST</x:f>
        <x:v>-3401.1868780249424</x:v>
      </x:c>
      <x:c r="S1969" s="139" t="str">
        <x:f>IF(AND(L1969&lt;=TOTAL_BED_CAP,N1969&lt;=TEMP_WORKER_CAP),"YES","NO")</x:f>
        <x:v>YES</x:v>
      </x:c>
      <x:c r="T1969" s="139" t="n">
        <x:f>IF(S1969="YES",R1969,-1E+99)</x:f>
        <x:v>-3401.1868780249424</x:v>
      </x:c>
    </x:row>
    <x:row r="1970">
      <x:c r="A1970" s="139"/>
      <x:c r="B1970" s="139"/>
      <x:c r="C1970" s="139"/>
      <x:c r="D1970" s="139"/>
      <x:c r="E1970" s="139"/>
      <x:c r="F1970" s="139"/>
      <x:c r="G1970" s="139"/>
      <x:c r="H1970" s="139"/>
      <x:c r="I1970" s="266" t="n">
        <x:f>INT((ROW()-ROW($I$46))/((CARROT_CAP+1)*(MESCLUN_CAP+1)))</x:f>
        <x:v>2</x:v>
      </x:c>
      <x:c r="J1970" s="266" t="n">
        <x:f>MOD(INT((ROW()-ROW($I$46))/(MESCLUN_CAP+1)),CARROT_CAP+1)</x:f>
        <x:v>20</x:v>
      </x:c>
      <x:c r="K1970" s="266" t="n">
        <x:f>MOD(ROW()-ROW($I$46),MESCLUN_CAP+1)</x:f>
        <x:v>2</x:v>
      </x:c>
      <x:c r="L1970" s="266" t="n">
        <x:f>SUM(I1970:K1970)</x:f>
        <x:v>24</x:v>
      </x:c>
      <x:c r="M1970" s="267" t="n">
        <x:f>I1970*TOMATO_HOURS*WEEKS*(1+TOMATO_DIM)^I1970+J1970*CARROT_HOURS*WEEKS*(1+CARROT_DIM)^J1970+K1970*MESCLUN_HOURS*WEEKS*(1+MESCLUN_DIM)^K1970</x:f>
        <x:v>1293.2339266742365</x:v>
      </x:c>
      <x:c r="N1970" s="267" t="n">
        <x:f>MAX(M1970-FARMER_HOURS,0)/TEMP_HOURS_PER_WORKER</x:f>
        <x:v>0.3980791157459976</x:v>
      </x:c>
      <x:c r="O1970" s="268" t="n">
        <x:f>I1970*TOMATO_PRICE+J1970*CARROT_PRICE+K1970*MESCLUN_PRICE</x:f>
        <x:v>64880</x:v>
      </x:c>
      <x:c r="P1970" s="268" t="n">
        <x:f>I1970*TOMATO_FERTILIZER+J1970*CARROT_FERTILIZER+K1970*MESCLUN_FERTILIZER</x:f>
        <x:v>12320</x:v>
      </x:c>
      <x:c r="Q1970" s="268" t="n">
        <x:f>MIN(M1970,FARMER_HOURS)*FARMER_RATE+MAX(M1970-FARMER_HOURS,0)*TEMP_RATE</x:f>
        <x:v>34951.977893649935</x:v>
      </x:c>
      <x:c r="R1970" s="268" t="n">
        <x:f>O1970-P1970-Q1970-FIXED_COST</x:f>
        <x:v>-2391.977893649935</x:v>
      </x:c>
      <x:c r="S1970" s="139" t="str">
        <x:f>IF(AND(L1970&lt;=TOTAL_BED_CAP,N1970&lt;=TEMP_WORKER_CAP),"YES","NO")</x:f>
        <x:v>YES</x:v>
      </x:c>
      <x:c r="T1970" s="139" t="n">
        <x:f>IF(S1970="YES",R1970,-1E+99)</x:f>
        <x:v>-2391.977893649935</x:v>
      </x:c>
    </x:row>
    <x:row r="1971">
      <x:c r="A1971" s="139"/>
      <x:c r="B1971" s="139"/>
      <x:c r="C1971" s="139"/>
      <x:c r="D1971" s="139"/>
      <x:c r="E1971" s="139"/>
      <x:c r="F1971" s="139"/>
      <x:c r="G1971" s="139"/>
      <x:c r="H1971" s="139"/>
      <x:c r="I1971" s="266" t="n">
        <x:f>INT((ROW()-ROW($I$46))/((CARROT_CAP+1)*(MESCLUN_CAP+1)))</x:f>
        <x:v>2</x:v>
      </x:c>
      <x:c r="J1971" s="266" t="n">
        <x:f>MOD(INT((ROW()-ROW($I$46))/(MESCLUN_CAP+1)),CARROT_CAP+1)</x:f>
        <x:v>20</x:v>
      </x:c>
      <x:c r="K1971" s="266" t="n">
        <x:f>MOD(ROW()-ROW($I$46),MESCLUN_CAP+1)</x:f>
        <x:v>3</x:v>
      </x:c>
      <x:c r="L1971" s="266" t="n">
        <x:f>SUM(I1971:K1971)</x:f>
        <x:v>25</x:v>
      </x:c>
      <x:c r="M1971" s="267" t="n">
        <x:f>I1971*TOMATO_HOURS*WEEKS*(1+TOMATO_DIM)^I1971+J1971*CARROT_HOURS*WEEKS*(1+CARROT_DIM)^J1971+K1971*MESCLUN_HOURS*WEEKS*(1+MESCLUN_DIM)^K1971</x:f>
        <x:v>1341.0959090961117</x:v>
      </x:c>
      <x:c r="N1971" s="267" t="n">
        <x:f>MAX(M1971-FARMER_HOURS,0)/TEMP_HOURS_PER_WORKER</x:f>
        <x:v>0.43131660353896645</x:v>
      </x:c>
      <x:c r="O1971" s="268" t="n">
        <x:f>I1971*TOMATO_PRICE+J1971*CARROT_PRICE+K1971*MESCLUN_PRICE</x:f>
        <x:v>67580</x:v>
      </x:c>
      <x:c r="P1971" s="268" t="n">
        <x:f>I1971*TOMATO_FERTILIZER+J1971*CARROT_FERTILIZER+K1971*MESCLUN_FERTILIZER</x:f>
        <x:v>13200</x:v>
      </x:c>
      <x:c r="Q1971" s="268" t="n">
        <x:f>MIN(M1971,FARMER_HOURS)*FARMER_RATE+MAX(M1971-FARMER_HOURS,0)*TEMP_RATE</x:f>
        <x:v>35782.91508847416</x:v>
      </x:c>
      <x:c r="R1971" s="268" t="n">
        <x:f>O1971-P1971-Q1971-FIXED_COST</x:f>
        <x:v>-1402.9150884741612</x:v>
      </x:c>
      <x:c r="S1971" s="139" t="str">
        <x:f>IF(AND(L1971&lt;=TOTAL_BED_CAP,N1971&lt;=TEMP_WORKER_CAP),"YES","NO")</x:f>
        <x:v>YES</x:v>
      </x:c>
      <x:c r="T1971" s="139" t="n">
        <x:f>IF(S1971="YES",R1971,-1E+99)</x:f>
        <x:v>-1402.9150884741612</x:v>
      </x:c>
    </x:row>
    <x:row r="1972">
      <x:c r="A1972" s="139"/>
      <x:c r="B1972" s="139"/>
      <x:c r="C1972" s="139"/>
      <x:c r="D1972" s="139"/>
      <x:c r="E1972" s="139"/>
      <x:c r="F1972" s="139"/>
      <x:c r="G1972" s="139"/>
      <x:c r="H1972" s="139"/>
      <x:c r="I1972" s="266" t="n">
        <x:f>INT((ROW()-ROW($I$46))/((CARROT_CAP+1)*(MESCLUN_CAP+1)))</x:f>
        <x:v>2</x:v>
      </x:c>
      <x:c r="J1972" s="266" t="n">
        <x:f>MOD(INT((ROW()-ROW($I$46))/(MESCLUN_CAP+1)),CARROT_CAP+1)</x:f>
        <x:v>20</x:v>
      </x:c>
      <x:c r="K1972" s="266" t="n">
        <x:f>MOD(ROW()-ROW($I$46),MESCLUN_CAP+1)</x:f>
        <x:v>4</x:v>
      </x:c>
      <x:c r="L1972" s="266" t="n">
        <x:f>SUM(I1972:K1972)</x:f>
        <x:v>26</x:v>
      </x:c>
      <x:c r="M1972" s="267" t="n">
        <x:f>I1972*TOMATO_HOURS*WEEKS*(1+TOMATO_DIM)^I1972+J1972*CARROT_HOURS*WEEKS*(1+CARROT_DIM)^J1972+K1972*MESCLUN_HOURS*WEEKS*(1+MESCLUN_DIM)^K1972</x:f>
        <x:v>1390.1400248187679</x:v>
      </x:c>
      <x:c r="N1972" s="267" t="n">
        <x:f>MAX(M1972-FARMER_HOURS,0)/TEMP_HOURS_PER_WORKER</x:f>
        <x:v>0.4653750172352555</x:v>
      </x:c>
      <x:c r="O1972" s="268" t="n">
        <x:f>I1972*TOMATO_PRICE+J1972*CARROT_PRICE+K1972*MESCLUN_PRICE</x:f>
        <x:v>70280</x:v>
      </x:c>
      <x:c r="P1972" s="268" t="n">
        <x:f>I1972*TOMATO_FERTILIZER+J1972*CARROT_FERTILIZER+K1972*MESCLUN_FERTILIZER</x:f>
        <x:v>14080</x:v>
      </x:c>
      <x:c r="Q1972" s="268" t="n">
        <x:f>MIN(M1972,FARMER_HOURS)*FARMER_RATE+MAX(M1972-FARMER_HOURS,0)*TEMP_RATE</x:f>
        <x:v>36634.37543088139</x:v>
      </x:c>
      <x:c r="R1972" s="268" t="n">
        <x:f>O1972-P1972-Q1972-FIXED_COST</x:f>
        <x:v>-434.37543088138773</x:v>
      </x:c>
      <x:c r="S1972" s="139" t="str">
        <x:f>IF(AND(L1972&lt;=TOTAL_BED_CAP,N1972&lt;=TEMP_WORKER_CAP),"YES","NO")</x:f>
        <x:v>YES</x:v>
      </x:c>
      <x:c r="T1972" s="139" t="n">
        <x:f>IF(S1972="YES",R1972,-1E+99)</x:f>
        <x:v>-434.37543088138773</x:v>
      </x:c>
    </x:row>
    <x:row r="1973">
      <x:c r="A1973" s="139"/>
      <x:c r="B1973" s="139"/>
      <x:c r="C1973" s="139"/>
      <x:c r="D1973" s="139"/>
      <x:c r="E1973" s="139"/>
      <x:c r="F1973" s="139"/>
      <x:c r="G1973" s="139"/>
      <x:c r="H1973" s="139"/>
      <x:c r="I1973" s="266" t="n">
        <x:f>INT((ROW()-ROW($I$46))/((CARROT_CAP+1)*(MESCLUN_CAP+1)))</x:f>
        <x:v>2</x:v>
      </x:c>
      <x:c r="J1973" s="266" t="n">
        <x:f>MOD(INT((ROW()-ROW($I$46))/(MESCLUN_CAP+1)),CARROT_CAP+1)</x:f>
        <x:v>20</x:v>
      </x:c>
      <x:c r="K1973" s="266" t="n">
        <x:f>MOD(ROW()-ROW($I$46),MESCLUN_CAP+1)</x:f>
        <x:v>5</x:v>
      </x:c>
      <x:c r="L1973" s="266" t="n">
        <x:f>SUM(I1973:K1973)</x:f>
        <x:v>27</x:v>
      </x:c>
      <x:c r="M1973" s="267" t="n">
        <x:f>I1973*TOMATO_HOURS*WEEKS*(1+TOMATO_DIM)^I1973+J1973*CARROT_HOURS*WEEKS*(1+CARROT_DIM)^J1973+K1973*MESCLUN_HOURS*WEEKS*(1+MESCLUN_DIM)^K1973</x:f>
        <x:v>1440.3883487399714</x:v>
      </x:c>
      <x:c r="N1973" s="267" t="n">
        <x:f>MAX(M1973-FARMER_HOURS,0)/TEMP_HOURS_PER_WORKER</x:f>
        <x:v>0.5002696866249802</x:v>
      </x:c>
      <x:c r="O1973" s="268" t="n">
        <x:f>I1973*TOMATO_PRICE+J1973*CARROT_PRICE+K1973*MESCLUN_PRICE</x:f>
        <x:v>72980</x:v>
      </x:c>
      <x:c r="P1973" s="268" t="n">
        <x:f>I1973*TOMATO_FERTILIZER+J1973*CARROT_FERTILIZER+K1973*MESCLUN_FERTILIZER</x:f>
        <x:v>14960</x:v>
      </x:c>
      <x:c r="Q1973" s="268" t="n">
        <x:f>MIN(M1973,FARMER_HOURS)*FARMER_RATE+MAX(M1973-FARMER_HOURS,0)*TEMP_RATE</x:f>
        <x:v>37506.742165624506</x:v>
      </x:c>
      <x:c r="R1973" s="268" t="n">
        <x:f>O1973-P1973-Q1973-FIXED_COST</x:f>
        <x:v>513.257834375494</x:v>
      </x:c>
      <x:c r="S1973" s="139" t="str">
        <x:f>IF(AND(L1973&lt;=TOTAL_BED_CAP,N1973&lt;=TEMP_WORKER_CAP),"YES","NO")</x:f>
        <x:v>YES</x:v>
      </x:c>
      <x:c r="T1973" s="139" t="n">
        <x:f>IF(S1973="YES",R1973,-1E+99)</x:f>
        <x:v>513.257834375494</x:v>
      </x:c>
    </x:row>
    <x:row r="1974">
      <x:c r="A1974" s="139"/>
      <x:c r="B1974" s="139"/>
      <x:c r="C1974" s="139"/>
      <x:c r="D1974" s="139"/>
      <x:c r="E1974" s="139"/>
      <x:c r="F1974" s="139"/>
      <x:c r="G1974" s="139"/>
      <x:c r="H1974" s="139"/>
      <x:c r="I1974" s="266" t="n">
        <x:f>INT((ROW()-ROW($I$46))/((CARROT_CAP+1)*(MESCLUN_CAP+1)))</x:f>
        <x:v>2</x:v>
      </x:c>
      <x:c r="J1974" s="266" t="n">
        <x:f>MOD(INT((ROW()-ROW($I$46))/(MESCLUN_CAP+1)),CARROT_CAP+1)</x:f>
        <x:v>20</x:v>
      </x:c>
      <x:c r="K1974" s="266" t="n">
        <x:f>MOD(ROW()-ROW($I$46),MESCLUN_CAP+1)</x:f>
        <x:v>6</x:v>
      </x:c>
      <x:c r="L1974" s="266" t="n">
        <x:f>SUM(I1974:K1974)</x:f>
        <x:v>28</x:v>
      </x:c>
      <x:c r="M1974" s="267" t="n">
        <x:f>I1974*TOMATO_HOURS*WEEKS*(1+TOMATO_DIM)^I1974+J1974*CARROT_HOURS*WEEKS*(1+CARROT_DIM)^J1974+K1974*MESCLUN_HOURS*WEEKS*(1+MESCLUN_DIM)^K1974</x:f>
        <x:v>1491.8633229216043</x:v>
      </x:c>
      <x:c r="N1974" s="267" t="n">
        <x:f>MAX(M1974-FARMER_HOURS,0)/TEMP_HOURS_PER_WORKER</x:f>
        <x:v>0.5360161964733363</x:v>
      </x:c>
      <x:c r="O1974" s="268" t="n">
        <x:f>I1974*TOMATO_PRICE+J1974*CARROT_PRICE+K1974*MESCLUN_PRICE</x:f>
        <x:v>75680</x:v>
      </x:c>
      <x:c r="P1974" s="268" t="n">
        <x:f>I1974*TOMATO_FERTILIZER+J1974*CARROT_FERTILIZER+K1974*MESCLUN_FERTILIZER</x:f>
        <x:v>15840</x:v>
      </x:c>
      <x:c r="Q1974" s="268" t="n">
        <x:f>MIN(M1974,FARMER_HOURS)*FARMER_RATE+MAX(M1974-FARMER_HOURS,0)*TEMP_RATE</x:f>
        <x:v>38400.40491183341</x:v>
      </x:c>
      <x:c r="R1974" s="268" t="n">
        <x:f>O1974-P1974-Q1974-FIXED_COST</x:f>
        <x:v>1439.5950881665922</x:v>
      </x:c>
      <x:c r="S1974" s="139" t="str">
        <x:f>IF(AND(L1974&lt;=TOTAL_BED_CAP,N1974&lt;=TEMP_WORKER_CAP),"YES","NO")</x:f>
        <x:v>YES</x:v>
      </x:c>
      <x:c r="T1974" s="139" t="n">
        <x:f>IF(S1974="YES",R1974,-1E+99)</x:f>
        <x:v>1439.5950881665922</x:v>
      </x:c>
    </x:row>
    <x:row r="1975">
      <x:c r="A1975" s="139"/>
      <x:c r="B1975" s="139"/>
      <x:c r="C1975" s="139"/>
      <x:c r="D1975" s="139"/>
      <x:c r="E1975" s="139"/>
      <x:c r="F1975" s="139"/>
      <x:c r="G1975" s="139"/>
      <x:c r="H1975" s="139"/>
      <x:c r="I1975" s="266" t="n">
        <x:f>INT((ROW()-ROW($I$46))/((CARROT_CAP+1)*(MESCLUN_CAP+1)))</x:f>
        <x:v>2</x:v>
      </x:c>
      <x:c r="J1975" s="266" t="n">
        <x:f>MOD(INT((ROW()-ROW($I$46))/(MESCLUN_CAP+1)),CARROT_CAP+1)</x:f>
        <x:v>20</x:v>
      </x:c>
      <x:c r="K1975" s="266" t="n">
        <x:f>MOD(ROW()-ROW($I$46),MESCLUN_CAP+1)</x:f>
        <x:v>7</x:v>
      </x:c>
      <x:c r="L1975" s="266" t="n">
        <x:f>SUM(I1975:K1975)</x:f>
        <x:v>29</x:v>
      </x:c>
      <x:c r="M1975" s="267" t="n">
        <x:f>I1975*TOMATO_HOURS*WEEKS*(1+TOMATO_DIM)^I1975+J1975*CARROT_HOURS*WEEKS*(1+CARROT_DIM)^J1975+K1975*MESCLUN_HOURS*WEEKS*(1+MESCLUN_DIM)^K1975</x:f>
        <x:v>1544.5877623195647</x:v>
      </x:c>
      <x:c r="N1975" s="267" t="n">
        <x:f>MAX(M1975-FARMER_HOURS,0)/TEMP_HOURS_PER_WORKER</x:f>
        <x:v>0.5726303904996978</x:v>
      </x:c>
      <x:c r="O1975" s="268" t="n">
        <x:f>I1975*TOMATO_PRICE+J1975*CARROT_PRICE+K1975*MESCLUN_PRICE</x:f>
        <x:v>78380</x:v>
      </x:c>
      <x:c r="P1975" s="268" t="n">
        <x:f>I1975*TOMATO_FERTILIZER+J1975*CARROT_FERTILIZER+K1975*MESCLUN_FERTILIZER</x:f>
        <x:v>16720</x:v>
      </x:c>
      <x:c r="Q1975" s="268" t="n">
        <x:f>MIN(M1975,FARMER_HOURS)*FARMER_RATE+MAX(M1975-FARMER_HOURS,0)*TEMP_RATE</x:f>
        <x:v>39315.75976249244</x:v>
      </x:c>
      <x:c r="R1975" s="268" t="n">
        <x:f>O1975-P1975-Q1975-FIXED_COST</x:f>
        <x:v>2344.2402375075617</x:v>
      </x:c>
      <x:c r="S1975" s="139" t="str">
        <x:f>IF(AND(L1975&lt;=TOTAL_BED_CAP,N1975&lt;=TEMP_WORKER_CAP),"YES","NO")</x:f>
        <x:v>YES</x:v>
      </x:c>
      <x:c r="T1975" s="139" t="n">
        <x:f>IF(S1975="YES",R1975,-1E+99)</x:f>
        <x:v>2344.2402375075617</x:v>
      </x:c>
    </x:row>
    <x:row r="1976">
      <x:c r="A1976" s="139"/>
      <x:c r="B1976" s="139"/>
      <x:c r="C1976" s="139"/>
      <x:c r="D1976" s="139"/>
      <x:c r="E1976" s="139"/>
      <x:c r="F1976" s="139"/>
      <x:c r="G1976" s="139"/>
      <x:c r="H1976" s="139"/>
      <x:c r="I1976" s="266" t="n">
        <x:f>INT((ROW()-ROW($I$46))/((CARROT_CAP+1)*(MESCLUN_CAP+1)))</x:f>
        <x:v>2</x:v>
      </x:c>
      <x:c r="J1976" s="266" t="n">
        <x:f>MOD(INT((ROW()-ROW($I$46))/(MESCLUN_CAP+1)),CARROT_CAP+1)</x:f>
        <x:v>20</x:v>
      </x:c>
      <x:c r="K1976" s="266" t="n">
        <x:f>MOD(ROW()-ROW($I$46),MESCLUN_CAP+1)</x:f>
        <x:v>8</x:v>
      </x:c>
      <x:c r="L1976" s="266" t="n">
        <x:f>SUM(I1976:K1976)</x:f>
        <x:v>30</x:v>
      </x:c>
      <x:c r="M1976" s="267" t="n">
        <x:f>I1976*TOMATO_HOURS*WEEKS*(1+TOMATO_DIM)^I1976+J1976*CARROT_HOURS*WEEKS*(1+CARROT_DIM)^J1976+K1976*MESCLUN_HOURS*WEEKS*(1+MESCLUN_DIM)^K1976</x:f>
        <x:v>1598.584860599545</x:v>
      </x:c>
      <x:c r="N1976" s="267" t="n">
        <x:f>MAX(M1976-FARMER_HOURS,0)/TEMP_HOURS_PER_WORKER</x:f>
        <x:v>0.6101283754163507</x:v>
      </x:c>
      <x:c r="O1976" s="268" t="n">
        <x:f>I1976*TOMATO_PRICE+J1976*CARROT_PRICE+K1976*MESCLUN_PRICE</x:f>
        <x:v>81080</x:v>
      </x:c>
      <x:c r="P1976" s="268" t="n">
        <x:f>I1976*TOMATO_FERTILIZER+J1976*CARROT_FERTILIZER+K1976*MESCLUN_FERTILIZER</x:f>
        <x:v>17600</x:v>
      </x:c>
      <x:c r="Q1976" s="268" t="n">
        <x:f>MIN(M1976,FARMER_HOURS)*FARMER_RATE+MAX(M1976-FARMER_HOURS,0)*TEMP_RATE</x:f>
        <x:v>40253.209385408765</x:v>
      </x:c>
      <x:c r="R1976" s="268" t="n">
        <x:f>O1976-P1976-Q1976-FIXED_COST</x:f>
        <x:v>3226.7906145912348</x:v>
      </x:c>
      <x:c r="S1976" s="139" t="str">
        <x:f>IF(AND(L1976&lt;=TOTAL_BED_CAP,N1976&lt;=TEMP_WORKER_CAP),"YES","NO")</x:f>
        <x:v>YES</x:v>
      </x:c>
      <x:c r="T1976" s="139" t="n">
        <x:f>IF(S1976="YES",R1976,-1E+99)</x:f>
        <x:v>3226.7906145912348</x:v>
      </x:c>
    </x:row>
    <x:row r="1977">
      <x:c r="A1977" s="139"/>
      <x:c r="B1977" s="139"/>
      <x:c r="C1977" s="139"/>
      <x:c r="D1977" s="139"/>
      <x:c r="E1977" s="139"/>
      <x:c r="F1977" s="139"/>
      <x:c r="G1977" s="139"/>
      <x:c r="H1977" s="139"/>
      <x:c r="I1977" s="266" t="n">
        <x:f>INT((ROW()-ROW($I$46))/((CARROT_CAP+1)*(MESCLUN_CAP+1)))</x:f>
        <x:v>2</x:v>
      </x:c>
      <x:c r="J1977" s="266" t="n">
        <x:f>MOD(INT((ROW()-ROW($I$46))/(MESCLUN_CAP+1)),CARROT_CAP+1)</x:f>
        <x:v>20</x:v>
      </x:c>
      <x:c r="K1977" s="266" t="n">
        <x:f>MOD(ROW()-ROW($I$46),MESCLUN_CAP+1)</x:f>
        <x:v>9</x:v>
      </x:c>
      <x:c r="L1977" s="266" t="n">
        <x:f>SUM(I1977:K1977)</x:f>
        <x:v>31</x:v>
      </x:c>
      <x:c r="M1977" s="267" t="n">
        <x:f>I1977*TOMATO_HOURS*WEEKS*(1+TOMATO_DIM)^I1977+J1977*CARROT_HOURS*WEEKS*(1+CARROT_DIM)^J1977+K1977*MESCLUN_HOURS*WEEKS*(1+MESCLUN_DIM)^K1977</x:f>
        <x:v>1653.8781960399392</x:v>
      </x:c>
      <x:c r="N1977" s="267" t="n">
        <x:f>MAX(M1977-FARMER_HOURS,0)/TEMP_HOURS_PER_WORKER</x:f>
        <x:v>0.6485265250277356</x:v>
      </x:c>
      <x:c r="O1977" s="268" t="n">
        <x:f>I1977*TOMATO_PRICE+J1977*CARROT_PRICE+K1977*MESCLUN_PRICE</x:f>
        <x:v>83780</x:v>
      </x:c>
      <x:c r="P1977" s="268" t="n">
        <x:f>I1977*TOMATO_FERTILIZER+J1977*CARROT_FERTILIZER+K1977*MESCLUN_FERTILIZER</x:f>
        <x:v>18480</x:v>
      </x:c>
      <x:c r="Q1977" s="268" t="n">
        <x:f>MIN(M1977,FARMER_HOURS)*FARMER_RATE+MAX(M1977-FARMER_HOURS,0)*TEMP_RATE</x:f>
        <x:v>41213.16312569339</x:v>
      </x:c>
      <x:c r="R1977" s="268" t="n">
        <x:f>O1977-P1977-Q1977-FIXED_COST</x:f>
        <x:v>4086.8368743066094</x:v>
      </x:c>
      <x:c r="S1977" s="139" t="str">
        <x:f>IF(AND(L1977&lt;=TOTAL_BED_CAP,N1977&lt;=TEMP_WORKER_CAP),"YES","NO")</x:f>
        <x:v>YES</x:v>
      </x:c>
      <x:c r="T1977" s="139" t="n">
        <x:f>IF(S1977="YES",R1977,-1E+99)</x:f>
        <x:v>4086.8368743066094</x:v>
      </x:c>
    </x:row>
    <x:row r="1978">
      <x:c r="A1978" s="139"/>
      <x:c r="B1978" s="139"/>
      <x:c r="C1978" s="139"/>
      <x:c r="D1978" s="139"/>
      <x:c r="E1978" s="139"/>
      <x:c r="F1978" s="139"/>
      <x:c r="G1978" s="139"/>
      <x:c r="H1978" s="139"/>
      <x:c r="I1978" s="266" t="n">
        <x:f>INT((ROW()-ROW($I$46))/((CARROT_CAP+1)*(MESCLUN_CAP+1)))</x:f>
        <x:v>2</x:v>
      </x:c>
      <x:c r="J1978" s="266" t="n">
        <x:f>MOD(INT((ROW()-ROW($I$46))/(MESCLUN_CAP+1)),CARROT_CAP+1)</x:f>
        <x:v>20</x:v>
      </x:c>
      <x:c r="K1978" s="266" t="n">
        <x:f>MOD(ROW()-ROW($I$46),MESCLUN_CAP+1)</x:f>
        <x:v>10</x:v>
      </x:c>
      <x:c r="L1978" s="266" t="n">
        <x:f>SUM(I1978:K1978)</x:f>
        <x:v>32</x:v>
      </x:c>
      <x:c r="M1978" s="267" t="n">
        <x:f>I1978*TOMATO_HOURS*WEEKS*(1+TOMATO_DIM)^I1978+J1978*CARROT_HOURS*WEEKS*(1+CARROT_DIM)^J1978+K1978*MESCLUN_HOURS*WEEKS*(1+MESCLUN_DIM)^K1978</x:f>
        <x:v>1710.491737523152</x:v>
      </x:c>
      <x:c r="N1978" s="267" t="n">
        <x:f>MAX(M1978-FARMER_HOURS,0)/TEMP_HOURS_PER_WORKER</x:f>
        <x:v>0.6878414843910778</x:v>
      </x:c>
      <x:c r="O1978" s="268" t="n">
        <x:f>I1978*TOMATO_PRICE+J1978*CARROT_PRICE+K1978*MESCLUN_PRICE</x:f>
        <x:v>86480</x:v>
      </x:c>
      <x:c r="P1978" s="268" t="n">
        <x:f>I1978*TOMATO_FERTILIZER+J1978*CARROT_FERTILIZER+K1978*MESCLUN_FERTILIZER</x:f>
        <x:v>19360</x:v>
      </x:c>
      <x:c r="Q1978" s="268" t="n">
        <x:f>MIN(M1978,FARMER_HOURS)*FARMER_RATE+MAX(M1978-FARMER_HOURS,0)*TEMP_RATE</x:f>
        <x:v>42196.037109776946</x:v>
      </x:c>
      <x:c r="R1978" s="268" t="n">
        <x:f>O1978-P1978-Q1978-FIXED_COST</x:f>
        <x:v>4923.962890223054</x:v>
      </x:c>
      <x:c r="S1978" s="139" t="str">
        <x:f>IF(AND(L1978&lt;=TOTAL_BED_CAP,N1978&lt;=TEMP_WORKER_CAP),"YES","NO")</x:f>
        <x:v>YES</x:v>
      </x:c>
      <x:c r="T1978" s="139" t="n">
        <x:f>IF(S1978="YES",R1978,-1E+99)</x:f>
        <x:v>4923.962890223054</x:v>
      </x:c>
    </x:row>
    <x:row r="1979">
      <x:c r="A1979" s="139"/>
      <x:c r="B1979" s="139"/>
      <x:c r="C1979" s="139"/>
      <x:c r="D1979" s="139"/>
      <x:c r="E1979" s="139"/>
      <x:c r="F1979" s="139"/>
      <x:c r="G1979" s="139"/>
      <x:c r="H1979" s="139"/>
      <x:c r="I1979" s="266" t="n">
        <x:f>INT((ROW()-ROW($I$46))/((CARROT_CAP+1)*(MESCLUN_CAP+1)))</x:f>
        <x:v>2</x:v>
      </x:c>
      <x:c r="J1979" s="266" t="n">
        <x:f>MOD(INT((ROW()-ROW($I$46))/(MESCLUN_CAP+1)),CARROT_CAP+1)</x:f>
        <x:v>20</x:v>
      </x:c>
      <x:c r="K1979" s="266" t="n">
        <x:f>MOD(ROW()-ROW($I$46),MESCLUN_CAP+1)</x:f>
        <x:v>11</x:v>
      </x:c>
      <x:c r="L1979" s="266" t="n">
        <x:f>SUM(I1979:K1979)</x:f>
        <x:v>33</x:v>
      </x:c>
      <x:c r="M1979" s="267" t="n">
        <x:f>I1979*TOMATO_HOURS*WEEKS*(1+TOMATO_DIM)^I1979+J1979*CARROT_HOURS*WEEKS*(1+CARROT_DIM)^J1979+K1979*MESCLUN_HOURS*WEEKS*(1+MESCLUN_DIM)^K1979</x:f>
        <x:v>1768.4498506165912</x:v>
      </x:c>
      <x:c r="N1979" s="267" t="n">
        <x:f>MAX(M1979-FARMER_HOURS,0)/TEMP_HOURS_PER_WORKER</x:f>
        <x:v>0.7280901740392994</x:v>
      </x:c>
      <x:c r="O1979" s="268" t="n">
        <x:f>I1979*TOMATO_PRICE+J1979*CARROT_PRICE+K1979*MESCLUN_PRICE</x:f>
        <x:v>89180</x:v>
      </x:c>
      <x:c r="P1979" s="268" t="n">
        <x:f>I1979*TOMATO_FERTILIZER+J1979*CARROT_FERTILIZER+K1979*MESCLUN_FERTILIZER</x:f>
        <x:v>20240</x:v>
      </x:c>
      <x:c r="Q1979" s="268" t="n">
        <x:f>MIN(M1979,FARMER_HOURS)*FARMER_RATE+MAX(M1979-FARMER_HOURS,0)*TEMP_RATE</x:f>
        <x:v>43202.25435098249</x:v>
      </x:c>
      <x:c r="R1979" s="268" t="n">
        <x:f>O1979-P1979-Q1979-FIXED_COST</x:f>
        <x:v>5737.74564901751</x:v>
      </x:c>
      <x:c r="S1979" s="139" t="str">
        <x:f>IF(AND(L1979&lt;=TOTAL_BED_CAP,N1979&lt;=TEMP_WORKER_CAP),"YES","NO")</x:f>
        <x:v>YES</x:v>
      </x:c>
      <x:c r="T1979" s="139" t="n">
        <x:f>IF(S1979="YES",R1979,-1E+99)</x:f>
        <x:v>5737.74564901751</x:v>
      </x:c>
    </x:row>
    <x:row r="1980">
      <x:c r="A1980" s="139"/>
      <x:c r="B1980" s="139"/>
      <x:c r="C1980" s="139"/>
      <x:c r="D1980" s="139"/>
      <x:c r="E1980" s="139"/>
      <x:c r="F1980" s="139"/>
      <x:c r="G1980" s="139"/>
      <x:c r="H1980" s="139"/>
      <x:c r="I1980" s="266" t="n">
        <x:f>INT((ROW()-ROW($I$46))/((CARROT_CAP+1)*(MESCLUN_CAP+1)))</x:f>
        <x:v>2</x:v>
      </x:c>
      <x:c r="J1980" s="266" t="n">
        <x:f>MOD(INT((ROW()-ROW($I$46))/(MESCLUN_CAP+1)),CARROT_CAP+1)</x:f>
        <x:v>20</x:v>
      </x:c>
      <x:c r="K1980" s="266" t="n">
        <x:f>MOD(ROW()-ROW($I$46),MESCLUN_CAP+1)</x:f>
        <x:v>12</x:v>
      </x:c>
      <x:c r="L1980" s="266" t="n">
        <x:f>SUM(I1980:K1980)</x:f>
        <x:v>34</x:v>
      </x:c>
      <x:c r="M1980" s="267" t="n">
        <x:f>I1980*TOMATO_HOURS*WEEKS*(1+TOMATO_DIM)^I1980+J1980*CARROT_HOURS*WEEKS*(1+CARROT_DIM)^J1980+K1980*MESCLUN_HOURS*WEEKS*(1+MESCLUN_DIM)^K1980</x:f>
        <x:v>1827.7773037446555</x:v>
      </x:c>
      <x:c r="N1980" s="267" t="n">
        <x:f>MAX(M1980-FARMER_HOURS,0)/TEMP_HOURS_PER_WORKER</x:f>
        <x:v>0.7692897942671219</x:v>
      </x:c>
      <x:c r="O1980" s="268" t="n">
        <x:f>I1980*TOMATO_PRICE+J1980*CARROT_PRICE+K1980*MESCLUN_PRICE</x:f>
        <x:v>91880</x:v>
      </x:c>
      <x:c r="P1980" s="268" t="n">
        <x:f>I1980*TOMATO_FERTILIZER+J1980*CARROT_FERTILIZER+K1980*MESCLUN_FERTILIZER</x:f>
        <x:v>21120</x:v>
      </x:c>
      <x:c r="Q1980" s="268" t="n">
        <x:f>MIN(M1980,FARMER_HOURS)*FARMER_RATE+MAX(M1980-FARMER_HOURS,0)*TEMP_RATE</x:f>
        <x:v>44232.244856678044</x:v>
      </x:c>
      <x:c r="R1980" s="268" t="n">
        <x:f>O1980-P1980-Q1980-FIXED_COST</x:f>
        <x:v>6527.755143321956</x:v>
      </x:c>
      <x:c r="S1980" s="139" t="str">
        <x:f>IF(AND(L1980&lt;=TOTAL_BED_CAP,N1980&lt;=TEMP_WORKER_CAP),"YES","NO")</x:f>
        <x:v>YES</x:v>
      </x:c>
      <x:c r="T1980" s="139" t="n">
        <x:f>IF(S1980="YES",R1980,-1E+99)</x:f>
        <x:v>6527.755143321956</x:v>
      </x:c>
    </x:row>
    <x:row r="1981">
      <x:c r="A1981" s="139"/>
      <x:c r="B1981" s="139"/>
      <x:c r="C1981" s="139"/>
      <x:c r="D1981" s="139"/>
      <x:c r="E1981" s="139"/>
      <x:c r="F1981" s="139"/>
      <x:c r="G1981" s="139"/>
      <x:c r="H1981" s="139"/>
      <x:c r="I1981" s="266" t="n">
        <x:f>INT((ROW()-ROW($I$46))/((CARROT_CAP+1)*(MESCLUN_CAP+1)))</x:f>
        <x:v>2</x:v>
      </x:c>
      <x:c r="J1981" s="266" t="n">
        <x:f>MOD(INT((ROW()-ROW($I$46))/(MESCLUN_CAP+1)),CARROT_CAP+1)</x:f>
        <x:v>20</x:v>
      </x:c>
      <x:c r="K1981" s="266" t="n">
        <x:f>MOD(ROW()-ROW($I$46),MESCLUN_CAP+1)</x:f>
        <x:v>13</x:v>
      </x:c>
      <x:c r="L1981" s="266" t="n">
        <x:f>SUM(I1981:K1981)</x:f>
        <x:v>35</x:v>
      </x:c>
      <x:c r="M1981" s="267" t="n">
        <x:f>I1981*TOMATO_HOURS*WEEKS*(1+TOMATO_DIM)^I1981+J1981*CARROT_HOURS*WEEKS*(1+CARROT_DIM)^J1981+K1981*MESCLUN_HOURS*WEEKS*(1+MESCLUN_DIM)^K1981</x:f>
        <x:v>1888.49927445304</x:v>
      </x:c>
      <x:c r="N1981" s="267" t="n">
        <x:f>MAX(M1981-FARMER_HOURS,0)/TEMP_HOURS_PER_WORKER</x:f>
        <x:v>0.8114578294812778</x:v>
      </x:c>
      <x:c r="O1981" s="268" t="n">
        <x:f>I1981*TOMATO_PRICE+J1981*CARROT_PRICE+K1981*MESCLUN_PRICE</x:f>
        <x:v>94580</x:v>
      </x:c>
      <x:c r="P1981" s="268" t="n">
        <x:f>I1981*TOMATO_FERTILIZER+J1981*CARROT_FERTILIZER+K1981*MESCLUN_FERTILIZER</x:f>
        <x:v>22000</x:v>
      </x:c>
      <x:c r="Q1981" s="268" t="n">
        <x:f>MIN(M1981,FARMER_HOURS)*FARMER_RATE+MAX(M1981-FARMER_HOURS,0)*TEMP_RATE</x:f>
        <x:v>45286.44573703194</x:v>
      </x:c>
      <x:c r="R1981" s="268" t="n">
        <x:f>O1981-P1981-Q1981-FIXED_COST</x:f>
        <x:v>7293.554262968057</x:v>
      </x:c>
      <x:c r="S1981" s="139" t="str">
        <x:f>IF(AND(L1981&lt;=TOTAL_BED_CAP,N1981&lt;=TEMP_WORKER_CAP),"YES","NO")</x:f>
        <x:v>YES</x:v>
      </x:c>
      <x:c r="T1981" s="139" t="n">
        <x:f>IF(S1981="YES",R1981,-1E+99)</x:f>
        <x:v>7293.554262968057</x:v>
      </x:c>
    </x:row>
    <x:row r="1982">
      <x:c r="A1982" s="139"/>
      <x:c r="B1982" s="139"/>
      <x:c r="C1982" s="139"/>
      <x:c r="D1982" s="139"/>
      <x:c r="E1982" s="139"/>
      <x:c r="F1982" s="139"/>
      <x:c r="G1982" s="139"/>
      <x:c r="H1982" s="139"/>
      <x:c r="I1982" s="266" t="n">
        <x:f>INT((ROW()-ROW($I$46))/((CARROT_CAP+1)*(MESCLUN_CAP+1)))</x:f>
        <x:v>2</x:v>
      </x:c>
      <x:c r="J1982" s="266" t="n">
        <x:f>MOD(INT((ROW()-ROW($I$46))/(MESCLUN_CAP+1)),CARROT_CAP+1)</x:f>
        <x:v>20</x:v>
      </x:c>
      <x:c r="K1982" s="266" t="n">
        <x:f>MOD(ROW()-ROW($I$46),MESCLUN_CAP+1)</x:f>
        <x:v>14</x:v>
      </x:c>
      <x:c r="L1982" s="266" t="n">
        <x:f>SUM(I1982:K1982)</x:f>
        <x:v>36</x:v>
      </x:c>
      <x:c r="M1982" s="267" t="n">
        <x:f>I1982*TOMATO_HOURS*WEEKS*(1+TOMATO_DIM)^I1982+J1982*CARROT_HOURS*WEEKS*(1+CARROT_DIM)^J1982+K1982*MESCLUN_HOURS*WEEKS*(1+MESCLUN_DIM)^K1982</x:f>
        <x:v>1950.641355766701</x:v>
      </x:c>
      <x:c r="N1982" s="267" t="n">
        <x:f>MAX(M1982-FARMER_HOURS,0)/TEMP_HOURS_PER_WORKER</x:f>
        <x:v>0.8546120526157647</x:v>
      </x:c>
      <x:c r="O1982" s="268" t="n">
        <x:f>I1982*TOMATO_PRICE+J1982*CARROT_PRICE+K1982*MESCLUN_PRICE</x:f>
        <x:v>97280</x:v>
      </x:c>
      <x:c r="P1982" s="268" t="n">
        <x:f>I1982*TOMATO_FERTILIZER+J1982*CARROT_FERTILIZER+K1982*MESCLUN_FERTILIZER</x:f>
        <x:v>22880</x:v>
      </x:c>
      <x:c r="Q1982" s="268" t="n">
        <x:f>MIN(M1982,FARMER_HOURS)*FARMER_RATE+MAX(M1982-FARMER_HOURS,0)*TEMP_RATE</x:f>
        <x:v>46365.301315394114</x:v>
      </x:c>
      <x:c r="R1982" s="268" t="n">
        <x:f>O1982-P1982-Q1982-FIXED_COST</x:f>
        <x:v>8034.698684605886</x:v>
      </x:c>
      <x:c r="S1982" s="139" t="str">
        <x:f>IF(AND(L1982&lt;=TOTAL_BED_CAP,N1982&lt;=TEMP_WORKER_CAP),"YES","NO")</x:f>
        <x:v>YES</x:v>
      </x:c>
      <x:c r="T1982" s="139" t="n">
        <x:f>IF(S1982="YES",R1982,-1E+99)</x:f>
        <x:v>8034.698684605886</x:v>
      </x:c>
    </x:row>
    <x:row r="1983">
      <x:c r="A1983" s="139"/>
      <x:c r="B1983" s="139"/>
      <x:c r="C1983" s="139"/>
      <x:c r="D1983" s="139"/>
      <x:c r="E1983" s="139"/>
      <x:c r="F1983" s="139"/>
      <x:c r="G1983" s="139"/>
      <x:c r="H1983" s="139"/>
      <x:c r="I1983" s="266" t="n">
        <x:f>INT((ROW()-ROW($I$46))/((CARROT_CAP+1)*(MESCLUN_CAP+1)))</x:f>
        <x:v>2</x:v>
      </x:c>
      <x:c r="J1983" s="266" t="n">
        <x:f>MOD(INT((ROW()-ROW($I$46))/(MESCLUN_CAP+1)),CARROT_CAP+1)</x:f>
        <x:v>20</x:v>
      </x:c>
      <x:c r="K1983" s="266" t="n">
        <x:f>MOD(ROW()-ROW($I$46),MESCLUN_CAP+1)</x:f>
        <x:v>15</x:v>
      </x:c>
      <x:c r="L1983" s="266" t="n">
        <x:f>SUM(I1983:K1983)</x:f>
        <x:v>37</x:v>
      </x:c>
      <x:c r="M1983" s="267" t="n">
        <x:f>I1983*TOMATO_HOURS*WEEKS*(1+TOMATO_DIM)^I1983+J1983*CARROT_HOURS*WEEKS*(1+CARROT_DIM)^J1983+K1983*MESCLUN_HOURS*WEEKS*(1+MESCLUN_DIM)^K1983</x:f>
        <x:v>2014.2295626428472</x:v>
      </x:c>
      <x:c r="N1983" s="267" t="n">
        <x:f>MAX(M1983-FARMER_HOURS,0)/TEMP_HOURS_PER_WORKER</x:f>
        <x:v>0.8987705296130883</x:v>
      </x:c>
      <x:c r="O1983" s="268" t="n">
        <x:f>I1983*TOMATO_PRICE+J1983*CARROT_PRICE+K1983*MESCLUN_PRICE</x:f>
        <x:v>99980</x:v>
      </x:c>
      <x:c r="P1983" s="268" t="n">
        <x:f>I1983*TOMATO_FERTILIZER+J1983*CARROT_FERTILIZER+K1983*MESCLUN_FERTILIZER</x:f>
        <x:v>23760</x:v>
      </x:c>
      <x:c r="Q1983" s="268" t="n">
        <x:f>MIN(M1983,FARMER_HOURS)*FARMER_RATE+MAX(M1983-FARMER_HOURS,0)*TEMP_RATE</x:f>
        <x:v>47469.26324032721</x:v>
      </x:c>
      <x:c r="R1983" s="268" t="n">
        <x:f>O1983-P1983-Q1983-FIXED_COST</x:f>
        <x:v>8750.736759672793</x:v>
      </x:c>
      <x:c r="S1983" s="139" t="str">
        <x:f>IF(AND(L1983&lt;=TOTAL_BED_CAP,N1983&lt;=TEMP_WORKER_CAP),"YES","NO")</x:f>
        <x:v>YES</x:v>
      </x:c>
      <x:c r="T1983" s="139" t="n">
        <x:f>IF(S1983="YES",R1983,-1E+99)</x:f>
        <x:v>8750.736759672793</x:v>
      </x:c>
    </x:row>
    <x:row r="1984">
      <x:c r="A1984" s="139"/>
      <x:c r="B1984" s="139"/>
      <x:c r="C1984" s="139"/>
      <x:c r="D1984" s="139"/>
      <x:c r="E1984" s="139"/>
      <x:c r="F1984" s="139"/>
      <x:c r="G1984" s="139"/>
      <x:c r="H1984" s="139"/>
      <x:c r="I1984" s="266" t="n">
        <x:f>INT((ROW()-ROW($I$46))/((CARROT_CAP+1)*(MESCLUN_CAP+1)))</x:f>
        <x:v>2</x:v>
      </x:c>
      <x:c r="J1984" s="266" t="n">
        <x:f>MOD(INT((ROW()-ROW($I$46))/(MESCLUN_CAP+1)),CARROT_CAP+1)</x:f>
        <x:v>20</x:v>
      </x:c>
      <x:c r="K1984" s="266" t="n">
        <x:f>MOD(ROW()-ROW($I$46),MESCLUN_CAP+1)</x:f>
        <x:v>16</x:v>
      </x:c>
      <x:c r="L1984" s="266" t="n">
        <x:f>SUM(I1984:K1984)</x:f>
        <x:v>38</x:v>
      </x:c>
      <x:c r="M1984" s="267" t="n">
        <x:f>I1984*TOMATO_HOURS*WEEKS*(1+TOMATO_DIM)^I1984+J1984*CARROT_HOURS*WEEKS*(1+CARROT_DIM)^J1984+K1984*MESCLUN_HOURS*WEEKS*(1+MESCLUN_DIM)^K1984</x:f>
        <x:v>2079.2903385203363</x:v>
      </x:c>
      <x:c r="N1984" s="267" t="n">
        <x:f>MAX(M1984-FARMER_HOURS,0)/TEMP_HOURS_PER_WORKER</x:f>
        <x:v>0.9439516239724557</x:v>
      </x:c>
      <x:c r="O1984" s="268" t="n">
        <x:f>I1984*TOMATO_PRICE+J1984*CARROT_PRICE+K1984*MESCLUN_PRICE</x:f>
        <x:v>102680</x:v>
      </x:c>
      <x:c r="P1984" s="268" t="n">
        <x:f>I1984*TOMATO_FERTILIZER+J1984*CARROT_FERTILIZER+K1984*MESCLUN_FERTILIZER</x:f>
        <x:v>24640</x:v>
      </x:c>
      <x:c r="Q1984" s="268" t="n">
        <x:f>MIN(M1984,FARMER_HOURS)*FARMER_RATE+MAX(M1984-FARMER_HOURS,0)*TEMP_RATE</x:f>
        <x:v>48598.7905993114</x:v>
      </x:c>
      <x:c r="R1984" s="268" t="n">
        <x:f>O1984-P1984-Q1984-FIXED_COST</x:f>
        <x:v>9441.209400688604</x:v>
      </x:c>
      <x:c r="S1984" s="139" t="str">
        <x:f>IF(AND(L1984&lt;=TOTAL_BED_CAP,N1984&lt;=TEMP_WORKER_CAP),"YES","NO")</x:f>
        <x:v>YES</x:v>
      </x:c>
      <x:c r="T1984" s="139" t="n">
        <x:f>IF(S1984="YES",R1984,-1E+99)</x:f>
        <x:v>9441.209400688604</x:v>
      </x:c>
    </x:row>
    <x:row r="1985">
      <x:c r="A1985" s="139"/>
      <x:c r="B1985" s="139"/>
      <x:c r="C1985" s="139"/>
      <x:c r="D1985" s="139"/>
      <x:c r="E1985" s="139"/>
      <x:c r="F1985" s="139"/>
      <x:c r="G1985" s="139"/>
      <x:c r="H1985" s="139"/>
      <x:c r="I1985" s="266" t="n">
        <x:f>INT((ROW()-ROW($I$46))/((CARROT_CAP+1)*(MESCLUN_CAP+1)))</x:f>
        <x:v>2</x:v>
      </x:c>
      <x:c r="J1985" s="266" t="n">
        <x:f>MOD(INT((ROW()-ROW($I$46))/(MESCLUN_CAP+1)),CARROT_CAP+1)</x:f>
        <x:v>20</x:v>
      </x:c>
      <x:c r="K1985" s="266" t="n">
        <x:f>MOD(ROW()-ROW($I$46),MESCLUN_CAP+1)</x:f>
        <x:v>17</x:v>
      </x:c>
      <x:c r="L1985" s="266" t="n">
        <x:f>SUM(I1985:K1985)</x:f>
        <x:v>39</x:v>
      </x:c>
      <x:c r="M1985" s="267" t="n">
        <x:f>I1985*TOMATO_HOURS*WEEKS*(1+TOMATO_DIM)^I1985+J1985*CARROT_HOURS*WEEKS*(1+CARROT_DIM)^J1985+K1985*MESCLUN_HOURS*WEEKS*(1+MESCLUN_DIM)^K1985</x:f>
        <x:v>2145.8505619668767</x:v>
      </x:c>
      <x:c r="N1985" s="267" t="n">
        <x:f>MAX(M1985-FARMER_HOURS,0)/TEMP_HOURS_PER_WORKER</x:f>
        <x:v>0.9901740013658866</x:v>
      </x:c>
      <x:c r="O1985" s="268" t="n">
        <x:f>I1985*TOMATO_PRICE+J1985*CARROT_PRICE+K1985*MESCLUN_PRICE</x:f>
        <x:v>105380</x:v>
      </x:c>
      <x:c r="P1985" s="268" t="n">
        <x:f>I1985*TOMATO_FERTILIZER+J1985*CARROT_FERTILIZER+K1985*MESCLUN_FERTILIZER</x:f>
        <x:v>25520</x:v>
      </x:c>
      <x:c r="Q1985" s="268" t="n">
        <x:f>MIN(M1985,FARMER_HOURS)*FARMER_RATE+MAX(M1985-FARMER_HOURS,0)*TEMP_RATE</x:f>
        <x:v>49754.350034147166</x:v>
      </x:c>
      <x:c r="R1985" s="268" t="n">
        <x:f>O1985-P1985-Q1985-FIXED_COST</x:f>
        <x:v>10105.649965852834</x:v>
      </x:c>
      <x:c r="S1985" s="139" t="str">
        <x:f>IF(AND(L1985&lt;=TOTAL_BED_CAP,N1985&lt;=TEMP_WORKER_CAP),"YES","NO")</x:f>
        <x:v>YES</x:v>
      </x:c>
      <x:c r="T1985" s="139" t="n">
        <x:f>IF(S1985="YES",R1985,-1E+99)</x:f>
        <x:v>10105.649965852834</x:v>
      </x:c>
    </x:row>
    <x:row r="1986">
      <x:c r="A1986" s="139"/>
      <x:c r="B1986" s="139"/>
      <x:c r="C1986" s="139"/>
      <x:c r="D1986" s="139"/>
      <x:c r="E1986" s="139"/>
      <x:c r="F1986" s="139"/>
      <x:c r="G1986" s="139"/>
      <x:c r="H1986" s="139"/>
      <x:c r="I1986" s="266" t="n">
        <x:f>INT((ROW()-ROW($I$46))/((CARROT_CAP+1)*(MESCLUN_CAP+1)))</x:f>
        <x:v>2</x:v>
      </x:c>
      <x:c r="J1986" s="266" t="n">
        <x:f>MOD(INT((ROW()-ROW($I$46))/(MESCLUN_CAP+1)),CARROT_CAP+1)</x:f>
        <x:v>20</x:v>
      </x:c>
      <x:c r="K1986" s="266" t="n">
        <x:f>MOD(ROW()-ROW($I$46),MESCLUN_CAP+1)</x:f>
        <x:v>18</x:v>
      </x:c>
      <x:c r="L1986" s="266" t="n">
        <x:f>SUM(I1986:K1986)</x:f>
        <x:v>40</x:v>
      </x:c>
      <x:c r="M1986" s="267" t="n">
        <x:f>I1986*TOMATO_HOURS*WEEKS*(1+TOMATO_DIM)^I1986+J1986*CARROT_HOURS*WEEKS*(1+CARROT_DIM)^J1986+K1986*MESCLUN_HOURS*WEEKS*(1+MESCLUN_DIM)^K1986</x:f>
        <x:v>2213.9375534254636</x:v>
      </x:c>
      <x:c r="N1986" s="267" t="n">
        <x:f>MAX(M1986-FARMER_HOURS,0)/TEMP_HOURS_PER_WORKER</x:f>
        <x:v>1.0374566343232385</x:v>
      </x:c>
      <x:c r="O1986" s="268" t="n">
        <x:f>I1986*TOMATO_PRICE+J1986*CARROT_PRICE+K1986*MESCLUN_PRICE</x:f>
        <x:v>108080</x:v>
      </x:c>
      <x:c r="P1986" s="268" t="n">
        <x:f>I1986*TOMATO_FERTILIZER+J1986*CARROT_FERTILIZER+K1986*MESCLUN_FERTILIZER</x:f>
        <x:v>26400</x:v>
      </x:c>
      <x:c r="Q1986" s="268" t="n">
        <x:f>MIN(M1986,FARMER_HOURS)*FARMER_RATE+MAX(M1986-FARMER_HOURS,0)*TEMP_RATE</x:f>
        <x:v>50936.41585808097</x:v>
      </x:c>
      <x:c r="R1986" s="268" t="n">
        <x:f>O1986-P1986-Q1986-FIXED_COST</x:f>
        <x:v>10743.584141919033</x:v>
      </x:c>
      <x:c r="S1986" s="139" t="str">
        <x:f>IF(AND(L1986&lt;=TOTAL_BED_CAP,N1986&lt;=TEMP_WORKER_CAP),"YES","NO")</x:f>
        <x:v>YES</x:v>
      </x:c>
      <x:c r="T1986" s="139" t="n">
        <x:f>IF(S1986="YES",R1986,-1E+99)</x:f>
        <x:v>10743.584141919033</x:v>
      </x:c>
    </x:row>
    <x:row r="1987">
      <x:c r="A1987" s="139"/>
      <x:c r="B1987" s="139"/>
      <x:c r="C1987" s="139"/>
      <x:c r="D1987" s="139"/>
      <x:c r="E1987" s="139"/>
      <x:c r="F1987" s="139"/>
      <x:c r="G1987" s="139"/>
      <x:c r="H1987" s="139"/>
      <x:c r="I1987" s="266" t="n">
        <x:f>INT((ROW()-ROW($I$46))/((CARROT_CAP+1)*(MESCLUN_CAP+1)))</x:f>
        <x:v>2</x:v>
      </x:c>
      <x:c r="J1987" s="266" t="n">
        <x:f>MOD(INT((ROW()-ROW($I$46))/(MESCLUN_CAP+1)),CARROT_CAP+1)</x:f>
        <x:v>20</x:v>
      </x:c>
      <x:c r="K1987" s="266" t="n">
        <x:f>MOD(ROW()-ROW($I$46),MESCLUN_CAP+1)</x:f>
        <x:v>19</x:v>
      </x:c>
      <x:c r="L1987" s="266" t="n">
        <x:f>SUM(I1987:K1987)</x:f>
        <x:v>41</x:v>
      </x:c>
      <x:c r="M1987" s="267" t="n">
        <x:f>I1987*TOMATO_HOURS*WEEKS*(1+TOMATO_DIM)^I1987+J1987*CARROT_HOURS*WEEKS*(1+CARROT_DIM)^J1987+K1987*MESCLUN_HOURS*WEEKS*(1+MESCLUN_DIM)^K1987</x:f>
        <x:v>2283.5790820614857</x:v>
      </x:c>
      <x:c r="N1987" s="267" t="n">
        <x:f>MAX(M1987-FARMER_HOURS,0)/TEMP_HOURS_PER_WORKER</x:f>
        <x:v>1.0858188069871428</x:v>
      </x:c>
      <x:c r="O1987" s="268" t="n">
        <x:f>I1987*TOMATO_PRICE+J1987*CARROT_PRICE+K1987*MESCLUN_PRICE</x:f>
        <x:v>110780</x:v>
      </x:c>
      <x:c r="P1987" s="268" t="n">
        <x:f>I1987*TOMATO_FERTILIZER+J1987*CARROT_FERTILIZER+K1987*MESCLUN_FERTILIZER</x:f>
        <x:v>27280</x:v>
      </x:c>
      <x:c r="Q1987" s="268" t="n">
        <x:f>MIN(M1987,FARMER_HOURS)*FARMER_RATE+MAX(M1987-FARMER_HOURS,0)*TEMP_RATE</x:f>
        <x:v>52145.47017467857</x:v>
      </x:c>
      <x:c r="R1987" s="268" t="n">
        <x:f>O1987-P1987-Q1987-FIXED_COST</x:f>
        <x:v>11354.529825321428</x:v>
      </x:c>
      <x:c r="S1987" s="139" t="str">
        <x:f>IF(AND(L1987&lt;=TOTAL_BED_CAP,N1987&lt;=TEMP_WORKER_CAP),"YES","NO")</x:f>
        <x:v>YES</x:v>
      </x:c>
      <x:c r="T1987" s="139" t="n">
        <x:f>IF(S1987="YES",R1987,-1E+99)</x:f>
        <x:v>11354.529825321428</x:v>
      </x:c>
    </x:row>
    <x:row r="1988">
      <x:c r="A1988" s="139"/>
      <x:c r="B1988" s="139"/>
      <x:c r="C1988" s="139"/>
      <x:c r="D1988" s="139"/>
      <x:c r="E1988" s="139"/>
      <x:c r="F1988" s="139"/>
      <x:c r="G1988" s="139"/>
      <x:c r="H1988" s="139"/>
      <x:c r="I1988" s="266" t="n">
        <x:f>INT((ROW()-ROW($I$46))/((CARROT_CAP+1)*(MESCLUN_CAP+1)))</x:f>
        <x:v>2</x:v>
      </x:c>
      <x:c r="J1988" s="266" t="n">
        <x:f>MOD(INT((ROW()-ROW($I$46))/(MESCLUN_CAP+1)),CARROT_CAP+1)</x:f>
        <x:v>20</x:v>
      </x:c>
      <x:c r="K1988" s="266" t="n">
        <x:f>MOD(ROW()-ROW($I$46),MESCLUN_CAP+1)</x:f>
        <x:v>20</x:v>
      </x:c>
      <x:c r="L1988" s="266" t="n">
        <x:f>SUM(I1988:K1988)</x:f>
        <x:v>42</x:v>
      </x:c>
      <x:c r="M1988" s="267" t="n">
        <x:f>I1988*TOMATO_HOURS*WEEKS*(1+TOMATO_DIM)^I1988+J1988*CARROT_HOURS*WEEKS*(1+CARROT_DIM)^J1988+K1988*MESCLUN_HOURS*WEEKS*(1+MESCLUN_DIM)^K1988</x:f>
        <x:v>2354.8033727119628</x:v>
      </x:c>
      <x:c r="N1988" s="267" t="n">
        <x:f>MAX(M1988-FARMER_HOURS,0)/TEMP_HOURS_PER_WORKER</x:f>
        <x:v>1.1352801199388631</x:v>
      </x:c>
      <x:c r="O1988" s="268" t="n">
        <x:f>I1988*TOMATO_PRICE+J1988*CARROT_PRICE+K1988*MESCLUN_PRICE</x:f>
        <x:v>113480</x:v>
      </x:c>
      <x:c r="P1988" s="268" t="n">
        <x:f>I1988*TOMATO_FERTILIZER+J1988*CARROT_FERTILIZER+K1988*MESCLUN_FERTILIZER</x:f>
        <x:v>28160</x:v>
      </x:c>
      <x:c r="Q1988" s="268" t="n">
        <x:f>MIN(M1988,FARMER_HOURS)*FARMER_RATE+MAX(M1988-FARMER_HOURS,0)*TEMP_RATE</x:f>
        <x:v>53382.00299847158</x:v>
      </x:c>
      <x:c r="R1988" s="268" t="n">
        <x:f>O1988-P1988-Q1988-FIXED_COST</x:f>
        <x:v>11937.99700152842</x:v>
      </x:c>
      <x:c r="S1988" s="139" t="str">
        <x:f>IF(AND(L1988&lt;=TOTAL_BED_CAP,N1988&lt;=TEMP_WORKER_CAP),"YES","NO")</x:f>
        <x:v>YES</x:v>
      </x:c>
      <x:c r="T1988" s="139" t="n">
        <x:f>IF(S1988="YES",R1988,-1E+99)</x:f>
        <x:v>11937.99700152842</x:v>
      </x:c>
    </x:row>
    <x:row r="1989">
      <x:c r="A1989" s="139"/>
      <x:c r="B1989" s="139"/>
      <x:c r="C1989" s="139"/>
      <x:c r="D1989" s="139"/>
      <x:c r="E1989" s="139"/>
      <x:c r="F1989" s="139"/>
      <x:c r="G1989" s="139"/>
      <x:c r="H1989" s="139"/>
      <x:c r="I1989" s="266" t="n">
        <x:f>INT((ROW()-ROW($I$46))/((CARROT_CAP+1)*(MESCLUN_CAP+1)))</x:f>
        <x:v>2</x:v>
      </x:c>
      <x:c r="J1989" s="266" t="n">
        <x:f>MOD(INT((ROW()-ROW($I$46))/(MESCLUN_CAP+1)),CARROT_CAP+1)</x:f>
        <x:v>20</x:v>
      </x:c>
      <x:c r="K1989" s="266" t="n">
        <x:f>MOD(ROW()-ROW($I$46),MESCLUN_CAP+1)</x:f>
        <x:v>21</x:v>
      </x:c>
      <x:c r="L1989" s="266" t="n">
        <x:f>SUM(I1989:K1989)</x:f>
        <x:v>43</x:v>
      </x:c>
      <x:c r="M1989" s="267" t="n">
        <x:f>I1989*TOMATO_HOURS*WEEKS*(1+TOMATO_DIM)^I1989+J1989*CARROT_HOURS*WEEKS*(1+CARROT_DIM)^J1989+K1989*MESCLUN_HOURS*WEEKS*(1+MESCLUN_DIM)^K1989</x:f>
        <x:v>2427.6391129384065</x:v>
      </x:c>
      <x:c r="N1989" s="267" t="n">
        <x:f>MAX(M1989-FARMER_HOURS,0)/TEMP_HOURS_PER_WORKER</x:f>
        <x:v>1.1858604950961156</x:v>
      </x:c>
      <x:c r="O1989" s="268" t="n">
        <x:f>I1989*TOMATO_PRICE+J1989*CARROT_PRICE+K1989*MESCLUN_PRICE</x:f>
        <x:v>116180</x:v>
      </x:c>
      <x:c r="P1989" s="268" t="n">
        <x:f>I1989*TOMATO_FERTILIZER+J1989*CARROT_FERTILIZER+K1989*MESCLUN_FERTILIZER</x:f>
        <x:v>29040</x:v>
      </x:c>
      <x:c r="Q1989" s="268" t="n">
        <x:f>MIN(M1989,FARMER_HOURS)*FARMER_RATE+MAX(M1989-FARMER_HOURS,0)*TEMP_RATE</x:f>
        <x:v>54646.51237740289</x:v>
      </x:c>
      <x:c r="R1989" s="268" t="n">
        <x:f>O1989-P1989-Q1989-FIXED_COST</x:f>
        <x:v>12493.48762259711</x:v>
      </x:c>
      <x:c r="S1989" s="139" t="str">
        <x:f>IF(AND(L1989&lt;=TOTAL_BED_CAP,N1989&lt;=TEMP_WORKER_CAP),"YES","NO")</x:f>
        <x:v>YES</x:v>
      </x:c>
      <x:c r="T1989" s="139" t="n">
        <x:f>IF(S1989="YES",R1989,-1E+99)</x:f>
        <x:v>12493.48762259711</x:v>
      </x:c>
    </x:row>
    <x:row r="1990">
      <x:c r="A1990" s="139"/>
      <x:c r="B1990" s="139"/>
      <x:c r="C1990" s="139"/>
      <x:c r="D1990" s="139"/>
      <x:c r="E1990" s="139"/>
      <x:c r="F1990" s="139"/>
      <x:c r="G1990" s="139"/>
      <x:c r="H1990" s="139"/>
      <x:c r="I1990" s="266" t="n">
        <x:f>INT((ROW()-ROW($I$46))/((CARROT_CAP+1)*(MESCLUN_CAP+1)))</x:f>
        <x:v>2</x:v>
      </x:c>
      <x:c r="J1990" s="266" t="n">
        <x:f>MOD(INT((ROW()-ROW($I$46))/(MESCLUN_CAP+1)),CARROT_CAP+1)</x:f>
        <x:v>20</x:v>
      </x:c>
      <x:c r="K1990" s="266" t="n">
        <x:f>MOD(ROW()-ROW($I$46),MESCLUN_CAP+1)</x:f>
        <x:v>22</x:v>
      </x:c>
      <x:c r="L1990" s="266" t="n">
        <x:f>SUM(I1990:K1990)</x:f>
        <x:v>44</x:v>
      </x:c>
      <x:c r="M1990" s="267" t="n">
        <x:f>I1990*TOMATO_HOURS*WEEKS*(1+TOMATO_DIM)^I1990+J1990*CARROT_HOURS*WEEKS*(1+CARROT_DIM)^J1990+K1990*MESCLUN_HOURS*WEEKS*(1+MESCLUN_DIM)^K1990</x:f>
        <x:v>2502.1154601848025</x:v>
      </x:c>
      <x:c r="N1990" s="267" t="n">
        <x:f>MAX(M1990-FARMER_HOURS,0)/TEMP_HOURS_PER_WORKER</x:f>
        <x:v>1.2375801806838906</x:v>
      </x:c>
      <x:c r="O1990" s="268" t="n">
        <x:f>I1990*TOMATO_PRICE+J1990*CARROT_PRICE+K1990*MESCLUN_PRICE</x:f>
        <x:v>118880</x:v>
      </x:c>
      <x:c r="P1990" s="268" t="n">
        <x:f>I1990*TOMATO_FERTILIZER+J1990*CARROT_FERTILIZER+K1990*MESCLUN_FERTILIZER</x:f>
        <x:v>29920</x:v>
      </x:c>
      <x:c r="Q1990" s="268" t="n">
        <x:f>MIN(M1990,FARMER_HOURS)*FARMER_RATE+MAX(M1990-FARMER_HOURS,0)*TEMP_RATE</x:f>
        <x:v>55939.504517097266</x:v>
      </x:c>
      <x:c r="R1990" s="268" t="n">
        <x:f>O1990-P1990-Q1990-FIXED_COST</x:f>
        <x:v>13020.495482902734</x:v>
      </x:c>
      <x:c r="S1990" s="139" t="str">
        <x:f>IF(AND(L1990&lt;=TOTAL_BED_CAP,N1990&lt;=TEMP_WORKER_CAP),"YES","NO")</x:f>
        <x:v>YES</x:v>
      </x:c>
      <x:c r="T1990" s="139" t="n">
        <x:f>IF(S1990="YES",R1990,-1E+99)</x:f>
        <x:v>13020.495482902734</x:v>
      </x:c>
    </x:row>
    <x:row r="1991">
      <x:c r="A1991" s="139"/>
      <x:c r="B1991" s="139"/>
      <x:c r="C1991" s="139"/>
      <x:c r="D1991" s="139"/>
      <x:c r="E1991" s="139"/>
      <x:c r="F1991" s="139"/>
      <x:c r="G1991" s="139"/>
      <x:c r="H1991" s="139"/>
      <x:c r="I1991" s="266" t="n">
        <x:f>INT((ROW()-ROW($I$46))/((CARROT_CAP+1)*(MESCLUN_CAP+1)))</x:f>
        <x:v>2</x:v>
      </x:c>
      <x:c r="J1991" s="266" t="n">
        <x:f>MOD(INT((ROW()-ROW($I$46))/(MESCLUN_CAP+1)),CARROT_CAP+1)</x:f>
        <x:v>20</x:v>
      </x:c>
      <x:c r="K1991" s="266" t="n">
        <x:f>MOD(ROW()-ROW($I$46),MESCLUN_CAP+1)</x:f>
        <x:v>23</x:v>
      </x:c>
      <x:c r="L1991" s="266" t="n">
        <x:f>SUM(I1991:K1991)</x:f>
        <x:v>45</x:v>
      </x:c>
      <x:c r="M1991" s="267" t="n">
        <x:f>I1991*TOMATO_HOURS*WEEKS*(1+TOMATO_DIM)^I1991+J1991*CARROT_HOURS*WEEKS*(1+CARROT_DIM)^J1991+K1991*MESCLUN_HOURS*WEEKS*(1+MESCLUN_DIM)^K1991</x:f>
        <x:v>2578.2620490422387</x:v>
      </x:c>
      <x:c r="N1991" s="267" t="n">
        <x:f>MAX(M1991-FARMER_HOURS,0)/TEMP_HOURS_PER_WORKER</x:f>
        <x:v>1.2904597562793325</x:v>
      </x:c>
      <x:c r="O1991" s="268" t="n">
        <x:f>I1991*TOMATO_PRICE+J1991*CARROT_PRICE+K1991*MESCLUN_PRICE</x:f>
        <x:v>121580</x:v>
      </x:c>
      <x:c r="P1991" s="268" t="n">
        <x:f>I1991*TOMATO_FERTILIZER+J1991*CARROT_FERTILIZER+K1991*MESCLUN_FERTILIZER</x:f>
        <x:v>30800</x:v>
      </x:c>
      <x:c r="Q1991" s="268" t="n">
        <x:f>MIN(M1991,FARMER_HOURS)*FARMER_RATE+MAX(M1991-FARMER_HOURS,0)*TEMP_RATE</x:f>
        <x:v>57261.493906983305</x:v>
      </x:c>
      <x:c r="R1991" s="268" t="n">
        <x:f>O1991-P1991-Q1991-FIXED_COST</x:f>
        <x:v>13518.506093016695</x:v>
      </x:c>
      <x:c r="S1991" s="139" t="str">
        <x:f>IF(AND(L1991&lt;=TOTAL_BED_CAP,N1991&lt;=TEMP_WORKER_CAP),"YES","NO")</x:f>
        <x:v>YES</x:v>
      </x:c>
      <x:c r="T1991" s="139" t="n">
        <x:f>IF(S1991="YES",R1991,-1E+99)</x:f>
        <x:v>13518.506093016695</x:v>
      </x:c>
    </x:row>
    <x:row r="1992">
      <x:c r="A1992" s="139"/>
      <x:c r="B1992" s="139"/>
      <x:c r="C1992" s="139"/>
      <x:c r="D1992" s="139"/>
      <x:c r="E1992" s="139"/>
      <x:c r="F1992" s="139"/>
      <x:c r="G1992" s="139"/>
      <x:c r="H1992" s="139"/>
      <x:c r="I1992" s="266" t="n">
        <x:f>INT((ROW()-ROW($I$46))/((CARROT_CAP+1)*(MESCLUN_CAP+1)))</x:f>
        <x:v>2</x:v>
      </x:c>
      <x:c r="J1992" s="266" t="n">
        <x:f>MOD(INT((ROW()-ROW($I$46))/(MESCLUN_CAP+1)),CARROT_CAP+1)</x:f>
        <x:v>20</x:v>
      </x:c>
      <x:c r="K1992" s="266" t="n">
        <x:f>MOD(ROW()-ROW($I$46),MESCLUN_CAP+1)</x:f>
        <x:v>24</x:v>
      </x:c>
      <x:c r="L1992" s="266" t="n">
        <x:f>SUM(I1992:K1992)</x:f>
        <x:v>46</x:v>
      </x:c>
      <x:c r="M1992" s="267" t="n">
        <x:f>I1992*TOMATO_HOURS*WEEKS*(1+TOMATO_DIM)^I1992+J1992*CARROT_HOURS*WEEKS*(1+CARROT_DIM)^J1992+K1992*MESCLUN_HOURS*WEEKS*(1+MESCLUN_DIM)^K1992</x:f>
        <x:v>2656.108998621735</x:v>
      </x:c>
      <x:c r="N1992" s="267" t="n">
        <x:f>MAX(M1992-FARMER_HOURS,0)/TEMP_HOURS_PER_WORKER</x:f>
        <x:v>1.3445201379317604</x:v>
      </x:c>
      <x:c r="O1992" s="268" t="n">
        <x:f>I1992*TOMATO_PRICE+J1992*CARROT_PRICE+K1992*MESCLUN_PRICE</x:f>
        <x:v>124280</x:v>
      </x:c>
      <x:c r="P1992" s="268" t="n">
        <x:f>I1992*TOMATO_FERTILIZER+J1992*CARROT_FERTILIZER+K1992*MESCLUN_FERTILIZER</x:f>
        <x:v>31680</x:v>
      </x:c>
      <x:c r="Q1992" s="268" t="n">
        <x:f>MIN(M1992,FARMER_HOURS)*FARMER_RATE+MAX(M1992-FARMER_HOURS,0)*TEMP_RATE</x:f>
        <x:v>58613.00344829401</x:v>
      </x:c>
      <x:c r="R1992" s="268" t="n">
        <x:f>O1992-P1992-Q1992-FIXED_COST</x:f>
        <x:v>13986.99655170599</x:v>
      </x:c>
      <x:c r="S1992" s="139" t="str">
        <x:f>IF(AND(L1992&lt;=TOTAL_BED_CAP,N1992&lt;=TEMP_WORKER_CAP),"YES","NO")</x:f>
        <x:v>YES</x:v>
      </x:c>
      <x:c r="T1992" s="139" t="n">
        <x:f>IF(S1992="YES",R1992,-1E+99)</x:f>
        <x:v>13986.99655170599</x:v>
      </x:c>
    </x:row>
    <x:row r="1993">
      <x:c r="A1993" s="139"/>
      <x:c r="B1993" s="139"/>
      <x:c r="C1993" s="139"/>
      <x:c r="D1993" s="139"/>
      <x:c r="E1993" s="139"/>
      <x:c r="F1993" s="139"/>
      <x:c r="G1993" s="139"/>
      <x:c r="H1993" s="139"/>
      <x:c r="I1993" s="266" t="n">
        <x:f>INT((ROW()-ROW($I$46))/((CARROT_CAP+1)*(MESCLUN_CAP+1)))</x:f>
        <x:v>2</x:v>
      </x:c>
      <x:c r="J1993" s="266" t="n">
        <x:f>MOD(INT((ROW()-ROW($I$46))/(MESCLUN_CAP+1)),CARROT_CAP+1)</x:f>
        <x:v>20</x:v>
      </x:c>
      <x:c r="K1993" s="266" t="n">
        <x:f>MOD(ROW()-ROW($I$46),MESCLUN_CAP+1)</x:f>
        <x:v>25</x:v>
      </x:c>
      <x:c r="L1993" s="266" t="n">
        <x:f>SUM(I1993:K1993)</x:f>
        <x:v>47</x:v>
      </x:c>
      <x:c r="M1993" s="267" t="n">
        <x:f>I1993*TOMATO_HOURS*WEEKS*(1+TOMATO_DIM)^I1993+J1993*CARROT_HOURS*WEEKS*(1+CARROT_DIM)^J1993+K1993*MESCLUN_HOURS*WEEKS*(1+MESCLUN_DIM)^K1993</x:f>
        <x:v>2735.686920036832</x:v>
      </x:c>
      <x:c r="N1993" s="267" t="n">
        <x:f>MAX(M1993-FARMER_HOURS,0)/TEMP_HOURS_PER_WORKER</x:f>
        <x:v>1.399782583358911</x:v>
      </x:c>
      <x:c r="O1993" s="268" t="n">
        <x:f>I1993*TOMATO_PRICE+J1993*CARROT_PRICE+K1993*MESCLUN_PRICE</x:f>
        <x:v>126980</x:v>
      </x:c>
      <x:c r="P1993" s="268" t="n">
        <x:f>I1993*TOMATO_FERTILIZER+J1993*CARROT_FERTILIZER+K1993*MESCLUN_FERTILIZER</x:f>
        <x:v>32560</x:v>
      </x:c>
      <x:c r="Q1993" s="268" t="n">
        <x:f>MIN(M1993,FARMER_HOURS)*FARMER_RATE+MAX(M1993-FARMER_HOURS,0)*TEMP_RATE</x:f>
        <x:v>59994.56458397277</x:v>
      </x:c>
      <x:c r="R1993" s="268" t="n">
        <x:f>O1993-P1993-Q1993-FIXED_COST</x:f>
        <x:v>14425.435416027227</x:v>
      </x:c>
      <x:c r="S1993" s="139" t="str">
        <x:f>IF(AND(L1993&lt;=TOTAL_BED_CAP,N1993&lt;=TEMP_WORKER_CAP),"YES","NO")</x:f>
        <x:v>YES</x:v>
      </x:c>
      <x:c r="T1993" s="139" t="n">
        <x:f>IF(S1993="YES",R1993,-1E+99)</x:f>
        <x:v>14425.435416027227</x:v>
      </x:c>
    </x:row>
    <x:row r="1994">
      <x:c r="A1994" s="139"/>
      <x:c r="B1994" s="139"/>
      <x:c r="C1994" s="139"/>
      <x:c r="D1994" s="139"/>
      <x:c r="E1994" s="139"/>
      <x:c r="F1994" s="139"/>
      <x:c r="G1994" s="139"/>
      <x:c r="H1994" s="139"/>
      <x:c r="I1994" s="266" t="n">
        <x:f>INT((ROW()-ROW($I$46))/((CARROT_CAP+1)*(MESCLUN_CAP+1)))</x:f>
        <x:v>2</x:v>
      </x:c>
      <x:c r="J1994" s="266" t="n">
        <x:f>MOD(INT((ROW()-ROW($I$46))/(MESCLUN_CAP+1)),CARROT_CAP+1)</x:f>
        <x:v>20</x:v>
      </x:c>
      <x:c r="K1994" s="266" t="n">
        <x:f>MOD(ROW()-ROW($I$46),MESCLUN_CAP+1)</x:f>
        <x:v>26</x:v>
      </x:c>
      <x:c r="L1994" s="266" t="n">
        <x:f>SUM(I1994:K1994)</x:f>
        <x:v>48</x:v>
      </x:c>
      <x:c r="M1994" s="267" t="n">
        <x:f>I1994*TOMATO_HOURS*WEEKS*(1+TOMATO_DIM)^I1994+J1994*CARROT_HOURS*WEEKS*(1+CARROT_DIM)^J1994+K1994*MESCLUN_HOURS*WEEKS*(1+MESCLUN_DIM)^K1994</x:f>
        <x:v>2817.0269239975496</x:v>
      </x:c>
      <x:c r="N1994" s="267" t="n">
        <x:f>MAX(M1994-FARMER_HOURS,0)/TEMP_HOURS_PER_WORKER</x:f>
        <x:v>1.4562686972205205</x:v>
      </x:c>
      <x:c r="O1994" s="268" t="n">
        <x:f>I1994*TOMATO_PRICE+J1994*CARROT_PRICE+K1994*MESCLUN_PRICE</x:f>
        <x:v>129680</x:v>
      </x:c>
      <x:c r="P1994" s="268" t="n">
        <x:f>I1994*TOMATO_FERTILIZER+J1994*CARROT_FERTILIZER+K1994*MESCLUN_FERTILIZER</x:f>
        <x:v>33440</x:v>
      </x:c>
      <x:c r="Q1994" s="268" t="n">
        <x:f>MIN(M1994,FARMER_HOURS)*FARMER_RATE+MAX(M1994-FARMER_HOURS,0)*TEMP_RATE</x:f>
        <x:v>61406.71743051301</x:v>
      </x:c>
      <x:c r="R1994" s="268" t="n">
        <x:f>O1994-P1994-Q1994-FIXED_COST</x:f>
        <x:v>14833.28256948699</x:v>
      </x:c>
      <x:c r="S1994" s="139" t="str">
        <x:f>IF(AND(L1994&lt;=TOTAL_BED_CAP,N1994&lt;=TEMP_WORKER_CAP),"YES","NO")</x:f>
        <x:v>YES</x:v>
      </x:c>
      <x:c r="T1994" s="139" t="n">
        <x:f>IF(S1994="YES",R1994,-1E+99)</x:f>
        <x:v>14833.28256948699</x:v>
      </x:c>
    </x:row>
    <x:row r="1995">
      <x:c r="A1995" s="139"/>
      <x:c r="B1995" s="139"/>
      <x:c r="C1995" s="139"/>
      <x:c r="D1995" s="139"/>
      <x:c r="E1995" s="139"/>
      <x:c r="F1995" s="139"/>
      <x:c r="G1995" s="139"/>
      <x:c r="H1995" s="139"/>
      <x:c r="I1995" s="266" t="n">
        <x:f>INT((ROW()-ROW($I$46))/((CARROT_CAP+1)*(MESCLUN_CAP+1)))</x:f>
        <x:v>2</x:v>
      </x:c>
      <x:c r="J1995" s="266" t="n">
        <x:f>MOD(INT((ROW()-ROW($I$46))/(MESCLUN_CAP+1)),CARROT_CAP+1)</x:f>
        <x:v>20</x:v>
      </x:c>
      <x:c r="K1995" s="266" t="n">
        <x:f>MOD(ROW()-ROW($I$46),MESCLUN_CAP+1)</x:f>
        <x:v>27</x:v>
      </x:c>
      <x:c r="L1995" s="266" t="n">
        <x:f>SUM(I1995:K1995)</x:f>
        <x:v>49</x:v>
      </x:c>
      <x:c r="M1995" s="267" t="n">
        <x:f>I1995*TOMATO_HOURS*WEEKS*(1+TOMATO_DIM)^I1995+J1995*CARROT_HOURS*WEEKS*(1+CARROT_DIM)^J1995+K1995*MESCLUN_HOURS*WEEKS*(1+MESCLUN_DIM)^K1995</x:f>
        <x:v>2900.1606285173066</x:v>
      </x:c>
      <x:c r="N1995" s="267" t="n">
        <x:f>MAX(M1995-FARMER_HOURS,0)/TEMP_HOURS_PER_WORKER</x:f>
        <x:v>1.5140004364703519</x:v>
      </x:c>
      <x:c r="O1995" s="268" t="n">
        <x:f>I1995*TOMATO_PRICE+J1995*CARROT_PRICE+K1995*MESCLUN_PRICE</x:f>
        <x:v>132380</x:v>
      </x:c>
      <x:c r="P1995" s="268" t="n">
        <x:f>I1995*TOMATO_FERTILIZER+J1995*CARROT_FERTILIZER+K1995*MESCLUN_FERTILIZER</x:f>
        <x:v>34320</x:v>
      </x:c>
      <x:c r="Q1995" s="268" t="n">
        <x:f>MIN(M1995,FARMER_HOURS)*FARMER_RATE+MAX(M1995-FARMER_HOURS,0)*TEMP_RATE</x:f>
        <x:v>62850.01091175879</x:v>
      </x:c>
      <x:c r="R1995" s="268" t="n">
        <x:f>O1995-P1995-Q1995-FIXED_COST</x:f>
        <x:v>15209.989088241207</x:v>
      </x:c>
      <x:c r="S1995" s="139" t="str">
        <x:f>IF(AND(L1995&lt;=TOTAL_BED_CAP,N1995&lt;=TEMP_WORKER_CAP),"YES","NO")</x:f>
        <x:v>YES</x:v>
      </x:c>
      <x:c r="T1995" s="139" t="n">
        <x:f>IF(S1995="YES",R1995,-1E+99)</x:f>
        <x:v>15209.989088241207</x:v>
      </x:c>
    </x:row>
    <x:row r="1996">
      <x:c r="A1996" s="139"/>
      <x:c r="B1996" s="139"/>
      <x:c r="C1996" s="139"/>
      <x:c r="D1996" s="139"/>
      <x:c r="E1996" s="139"/>
      <x:c r="F1996" s="139"/>
      <x:c r="G1996" s="139"/>
      <x:c r="H1996" s="139"/>
      <x:c r="I1996" s="266" t="n">
        <x:f>INT((ROW()-ROW($I$46))/((CARROT_CAP+1)*(MESCLUN_CAP+1)))</x:f>
        <x:v>2</x:v>
      </x:c>
      <x:c r="J1996" s="266" t="n">
        <x:f>MOD(INT((ROW()-ROW($I$46))/(MESCLUN_CAP+1)),CARROT_CAP+1)</x:f>
        <x:v>20</x:v>
      </x:c>
      <x:c r="K1996" s="266" t="n">
        <x:f>MOD(ROW()-ROW($I$46),MESCLUN_CAP+1)</x:f>
        <x:v>28</x:v>
      </x:c>
      <x:c r="L1996" s="266" t="n">
        <x:f>SUM(I1996:K1996)</x:f>
        <x:v>50</x:v>
      </x:c>
      <x:c r="M1996" s="267" t="n">
        <x:f>I1996*TOMATO_HOURS*WEEKS*(1+TOMATO_DIM)^I1996+J1996*CARROT_HOURS*WEEKS*(1+CARROT_DIM)^J1996+K1996*MESCLUN_HOURS*WEEKS*(1+MESCLUN_DIM)^K1996</x:f>
        <x:v>2985.12016673446</x:v>
      </x:c>
      <x:c r="N1996" s="267" t="n">
        <x:f>MAX(M1996-FARMER_HOURS,0)/TEMP_HOURS_PER_WORKER</x:f>
        <x:v>1.5730001157878193</x:v>
      </x:c>
      <x:c r="O1996" s="268" t="n">
        <x:f>I1996*TOMATO_PRICE+J1996*CARROT_PRICE+K1996*MESCLUN_PRICE</x:f>
        <x:v>135080</x:v>
      </x:c>
      <x:c r="P1996" s="268" t="n">
        <x:f>I1996*TOMATO_FERTILIZER+J1996*CARROT_FERTILIZER+K1996*MESCLUN_FERTILIZER</x:f>
        <x:v>35200</x:v>
      </x:c>
      <x:c r="Q1996" s="268" t="n">
        <x:f>MIN(M1996,FARMER_HOURS)*FARMER_RATE+MAX(M1996-FARMER_HOURS,0)*TEMP_RATE</x:f>
        <x:v>64325.002894695484</x:v>
      </x:c>
      <x:c r="R1996" s="268" t="n">
        <x:f>O1996-P1996-Q1996-FIXED_COST</x:f>
        <x:v>15554.997105304516</x:v>
      </x:c>
      <x:c r="S1996" s="139" t="str">
        <x:f>IF(AND(L1996&lt;=TOTAL_BED_CAP,N1996&lt;=TEMP_WORKER_CAP),"YES","NO")</x:f>
        <x:v>YES</x:v>
      </x:c>
      <x:c r="T1996" s="139" t="n">
        <x:f>IF(S1996="YES",R1996,-1E+99)</x:f>
        <x:v>15554.997105304516</x:v>
      </x:c>
    </x:row>
    <x:row r="1997">
      <x:c r="A1997" s="139"/>
      <x:c r="B1997" s="139"/>
      <x:c r="C1997" s="139"/>
      <x:c r="D1997" s="139"/>
      <x:c r="E1997" s="139"/>
      <x:c r="F1997" s="139"/>
      <x:c r="G1997" s="139"/>
      <x:c r="H1997" s="139"/>
      <x:c r="I1997" s="266" t="n">
        <x:f>INT((ROW()-ROW($I$46))/((CARROT_CAP+1)*(MESCLUN_CAP+1)))</x:f>
        <x:v>2</x:v>
      </x:c>
      <x:c r="J1997" s="266" t="n">
        <x:f>MOD(INT((ROW()-ROW($I$46))/(MESCLUN_CAP+1)),CARROT_CAP+1)</x:f>
        <x:v>20</x:v>
      </x:c>
      <x:c r="K1997" s="266" t="n">
        <x:f>MOD(ROW()-ROW($I$46),MESCLUN_CAP+1)</x:f>
        <x:v>29</x:v>
      </x:c>
      <x:c r="L1997" s="266" t="n">
        <x:f>SUM(I1997:K1997)</x:f>
        <x:v>51</x:v>
      </x:c>
      <x:c r="M1997" s="267" t="n">
        <x:f>I1997*TOMATO_HOURS*WEEKS*(1+TOMATO_DIM)^I1997+J1997*CARROT_HOURS*WEEKS*(1+CARROT_DIM)^J1997+K1997*MESCLUN_HOURS*WEEKS*(1+MESCLUN_DIM)^K1997</x:f>
        <x:v>3071.938194850113</x:v>
      </x:c>
      <x:c r="N1997" s="267" t="n">
        <x:f>MAX(M1997-FARMER_HOURS,0)/TEMP_HOURS_PER_WORKER</x:f>
        <x:v>1.6332904130903563</x:v>
      </x:c>
      <x:c r="O1997" s="268" t="n">
        <x:f>I1997*TOMATO_PRICE+J1997*CARROT_PRICE+K1997*MESCLUN_PRICE</x:f>
        <x:v>137780</x:v>
      </x:c>
      <x:c r="P1997" s="268" t="n">
        <x:f>I1997*TOMATO_FERTILIZER+J1997*CARROT_FERTILIZER+K1997*MESCLUN_FERTILIZER</x:f>
        <x:v>36080</x:v>
      </x:c>
      <x:c r="Q1997" s="268" t="n">
        <x:f>MIN(M1997,FARMER_HOURS)*FARMER_RATE+MAX(M1997-FARMER_HOURS,0)*TEMP_RATE</x:f>
        <x:v>65832.2603272589</x:v>
      </x:c>
      <x:c r="R1997" s="268" t="n">
        <x:f>O1997-P1997-Q1997-FIXED_COST</x:f>
        <x:v>15867.739672741096</x:v>
      </x:c>
      <x:c r="S1997" s="139" t="str">
        <x:f>IF(AND(L1997&lt;=TOTAL_BED_CAP,N1997&lt;=TEMP_WORKER_CAP),"YES","NO")</x:f>
        <x:v>YES</x:v>
      </x:c>
      <x:c r="T1997" s="139" t="n">
        <x:f>IF(S1997="YES",R1997,-1E+99)</x:f>
        <x:v>15867.739672741096</x:v>
      </x:c>
    </x:row>
    <x:row r="1998">
      <x:c r="A1998" s="139"/>
      <x:c r="B1998" s="139"/>
      <x:c r="C1998" s="139"/>
      <x:c r="D1998" s="139"/>
      <x:c r="E1998" s="139"/>
      <x:c r="F1998" s="139"/>
      <x:c r="G1998" s="139"/>
      <x:c r="H1998" s="139"/>
      <x:c r="I1998" s="266" t="n">
        <x:f>INT((ROW()-ROW($I$46))/((CARROT_CAP+1)*(MESCLUN_CAP+1)))</x:f>
        <x:v>2</x:v>
      </x:c>
      <x:c r="J1998" s="266" t="n">
        <x:f>MOD(INT((ROW()-ROW($I$46))/(MESCLUN_CAP+1)),CARROT_CAP+1)</x:f>
        <x:v>20</x:v>
      </x:c>
      <x:c r="K1998" s="266" t="n">
        <x:f>MOD(ROW()-ROW($I$46),MESCLUN_CAP+1)</x:f>
        <x:v>30</x:v>
      </x:c>
      <x:c r="L1998" s="266" t="n">
        <x:f>SUM(I1998:K1998)</x:f>
        <x:v>52</x:v>
      </x:c>
      <x:c r="M1998" s="267" t="n">
        <x:f>I1998*TOMATO_HOURS*WEEKS*(1+TOMATO_DIM)^I1998+J1998*CARROT_HOURS*WEEKS*(1+CARROT_DIM)^J1998+K1998*MESCLUN_HOURS*WEEKS*(1+MESCLUN_DIM)^K1998</x:f>
        <x:v>3160.6479001838834</x:v>
      </x:c>
      <x:c r="N1998" s="267" t="n">
        <x:f>MAX(M1998-FARMER_HOURS,0)/TEMP_HOURS_PER_WORKER</x:f>
        <x:v>1.6948943751276968</x:v>
      </x:c>
      <x:c r="O1998" s="268" t="n">
        <x:f>I1998*TOMATO_PRICE+J1998*CARROT_PRICE+K1998*MESCLUN_PRICE</x:f>
        <x:v>140480</x:v>
      </x:c>
      <x:c r="P1998" s="268" t="n">
        <x:f>I1998*TOMATO_FERTILIZER+J1998*CARROT_FERTILIZER+K1998*MESCLUN_FERTILIZER</x:f>
        <x:v>36960</x:v>
      </x:c>
      <x:c r="Q1998" s="268" t="n">
        <x:f>MIN(M1998,FARMER_HOURS)*FARMER_RATE+MAX(M1998-FARMER_HOURS,0)*TEMP_RATE</x:f>
        <x:v>67372.35937819243</x:v>
      </x:c>
      <x:c r="R1998" s="268" t="n">
        <x:f>O1998-P1998-Q1998-FIXED_COST</x:f>
        <x:v>16147.640621807572</x:v>
      </x:c>
      <x:c r="S1998" s="139" t="str">
        <x:f>IF(AND(L1998&lt;=TOTAL_BED_CAP,N1998&lt;=TEMP_WORKER_CAP),"YES","NO")</x:f>
        <x:v>YES</x:v>
      </x:c>
      <x:c r="T1998" s="139" t="n">
        <x:f>IF(S1998="YES",R1998,-1E+99)</x:f>
        <x:v>16147.640621807572</x:v>
      </x:c>
    </x:row>
    <x:row r="1999">
      <x:c r="A1999" s="139"/>
      <x:c r="B1999" s="139"/>
      <x:c r="C1999" s="139"/>
      <x:c r="D1999" s="139"/>
      <x:c r="E1999" s="139"/>
      <x:c r="F1999" s="139"/>
      <x:c r="G1999" s="139"/>
      <x:c r="H1999" s="139"/>
      <x:c r="I1999" s="266" t="n">
        <x:f>INT((ROW()-ROW($I$46))/((CARROT_CAP+1)*(MESCLUN_CAP+1)))</x:f>
        <x:v>3</x:v>
      </x:c>
      <x:c r="J1999" s="266" t="n">
        <x:f>MOD(INT((ROW()-ROW($I$46))/(MESCLUN_CAP+1)),CARROT_CAP+1)</x:f>
        <x:v>0</x:v>
      </x:c>
      <x:c r="K1999" s="266" t="n">
        <x:f>MOD(ROW()-ROW($I$46),MESCLUN_CAP+1)</x:f>
        <x:v>0</x:v>
      </x:c>
      <x:c r="L1999" s="266" t="n">
        <x:f>SUM(I1999:K1999)</x:f>
        <x:v>3</x:v>
      </x:c>
      <x:c r="M1999" s="267" t="n">
        <x:f>I1999*TOMATO_HOURS*WEEKS*(1+TOMATO_DIM)^I1999+J1999*CARROT_HOURS*WEEKS*(1+CARROT_DIM)^J1999+K1999*MESCLUN_HOURS*WEEKS*(1+MESCLUN_DIM)^K1999</x:f>
        <x:v>359.3700000000001</x:v>
      </x:c>
      <x:c r="N1999" s="267" t="n">
        <x:f>MAX(M1999-FARMER_HOURS,0)/TEMP_HOURS_PER_WORKER</x:f>
        <x:v>0</x:v>
      </x:c>
      <x:c r="O1999" s="268" t="n">
        <x:f>I1999*TOMATO_PRICE+J1999*CARROT_PRICE+K1999*MESCLUN_PRICE</x:f>
        <x:v>26400</x:v>
      </x:c>
      <x:c r="P1999" s="268" t="n">
        <x:f>I1999*TOMATO_FERTILIZER+J1999*CARROT_FERTILIZER+K1999*MESCLUN_FERTILIZER</x:f>
        <x:v>2640</x:v>
      </x:c>
      <x:c r="Q1999" s="268" t="n">
        <x:f>MIN(M1999,FARMER_HOURS)*FARMER_RATE+MAX(M1999-FARMER_HOURS,0)*TEMP_RATE</x:f>
        <x:v>12478.125000000004</x:v>
      </x:c>
      <x:c r="R1999" s="268" t="n">
        <x:f>O1999-P1999-Q1999-FIXED_COST</x:f>
        <x:v>-8718.125000000004</x:v>
      </x:c>
      <x:c r="S1999" s="139" t="str">
        <x:f>IF(AND(L1999&lt;=TOTAL_BED_CAP,N1999&lt;=TEMP_WORKER_CAP),"YES","NO")</x:f>
        <x:v>YES</x:v>
      </x:c>
      <x:c r="T1999" s="139" t="n">
        <x:f>IF(S1999="YES",R1999,-1E+99)</x:f>
        <x:v>-8718.125000000004</x:v>
      </x:c>
    </x:row>
    <x:row r="2000">
      <x:c r="A2000" s="139"/>
      <x:c r="B2000" s="139"/>
      <x:c r="C2000" s="139"/>
      <x:c r="D2000" s="139"/>
      <x:c r="E2000" s="139"/>
      <x:c r="F2000" s="139"/>
      <x:c r="G2000" s="139"/>
      <x:c r="H2000" s="139"/>
      <x:c r="I2000" s="266" t="n">
        <x:f>INT((ROW()-ROW($I$46))/((CARROT_CAP+1)*(MESCLUN_CAP+1)))</x:f>
        <x:v>3</x:v>
      </x:c>
      <x:c r="J2000" s="266" t="n">
        <x:f>MOD(INT((ROW()-ROW($I$46))/(MESCLUN_CAP+1)),CARROT_CAP+1)</x:f>
        <x:v>0</x:v>
      </x:c>
      <x:c r="K2000" s="266" t="n">
        <x:f>MOD(ROW()-ROW($I$46),MESCLUN_CAP+1)</x:f>
        <x:v>1</x:v>
      </x:c>
      <x:c r="L2000" s="266" t="n">
        <x:f>SUM(I2000:K2000)</x:f>
        <x:v>4</x:v>
      </x:c>
      <x:c r="M2000" s="267" t="n">
        <x:f>I2000*TOMATO_HOURS*WEEKS*(1+TOMATO_DIM)^I2000+J2000*CARROT_HOURS*WEEKS*(1+CARROT_DIM)^J2000+K2000*MESCLUN_HOURS*WEEKS*(1+MESCLUN_DIM)^K2000</x:f>
        <x:v>404.9325000000001</x:v>
      </x:c>
      <x:c r="N2000" s="267" t="n">
        <x:f>MAX(M2000-FARMER_HOURS,0)/TEMP_HOURS_PER_WORKER</x:f>
        <x:v>0</x:v>
      </x:c>
      <x:c r="O2000" s="268" t="n">
        <x:f>I2000*TOMATO_PRICE+J2000*CARROT_PRICE+K2000*MESCLUN_PRICE</x:f>
        <x:v>29100</x:v>
      </x:c>
      <x:c r="P2000" s="268" t="n">
        <x:f>I2000*TOMATO_FERTILIZER+J2000*CARROT_FERTILIZER+K2000*MESCLUN_FERTILIZER</x:f>
        <x:v>3520</x:v>
      </x:c>
      <x:c r="Q2000" s="268" t="n">
        <x:f>MIN(M2000,FARMER_HOURS)*FARMER_RATE+MAX(M2000-FARMER_HOURS,0)*TEMP_RATE</x:f>
        <x:v>14060.156250000004</x:v>
      </x:c>
      <x:c r="R2000" s="268" t="n">
        <x:f>O2000-P2000-Q2000-FIXED_COST</x:f>
        <x:v>-8480.156250000004</x:v>
      </x:c>
      <x:c r="S2000" s="139" t="str">
        <x:f>IF(AND(L2000&lt;=TOTAL_BED_CAP,N2000&lt;=TEMP_WORKER_CAP),"YES","NO")</x:f>
        <x:v>YES</x:v>
      </x:c>
      <x:c r="T2000" s="139" t="n">
        <x:f>IF(S2000="YES",R2000,-1E+99)</x:f>
        <x:v>-8480.156250000004</x:v>
      </x:c>
    </x:row>
    <x:row r="2001">
      <x:c r="A2001" s="139"/>
      <x:c r="B2001" s="139"/>
      <x:c r="C2001" s="139"/>
      <x:c r="D2001" s="139"/>
      <x:c r="E2001" s="139"/>
      <x:c r="F2001" s="139"/>
      <x:c r="G2001" s="139"/>
      <x:c r="H2001" s="139"/>
      <x:c r="I2001" s="266" t="n">
        <x:f>INT((ROW()-ROW($I$46))/((CARROT_CAP+1)*(MESCLUN_CAP+1)))</x:f>
        <x:v>3</x:v>
      </x:c>
      <x:c r="J2001" s="266" t="n">
        <x:f>MOD(INT((ROW()-ROW($I$46))/(MESCLUN_CAP+1)),CARROT_CAP+1)</x:f>
        <x:v>0</x:v>
      </x:c>
      <x:c r="K2001" s="266" t="n">
        <x:f>MOD(ROW()-ROW($I$46),MESCLUN_CAP+1)</x:f>
        <x:v>2</x:v>
      </x:c>
      <x:c r="L2001" s="266" t="n">
        <x:f>SUM(I2001:K2001)</x:f>
        <x:v>5</x:v>
      </x:c>
      <x:c r="M2001" s="267" t="n">
        <x:f>I2001*TOMATO_HOURS*WEEKS*(1+TOMATO_DIM)^I2001+J2001*CARROT_HOURS*WEEKS*(1+CARROT_DIM)^J2001+K2001*MESCLUN_HOURS*WEEKS*(1+MESCLUN_DIM)^K2001</x:f>
        <x:v>451.63406250000014</x:v>
      </x:c>
      <x:c r="N2001" s="267" t="n">
        <x:f>MAX(M2001-FARMER_HOURS,0)/TEMP_HOURS_PER_WORKER</x:f>
        <x:v>0</x:v>
      </x:c>
      <x:c r="O2001" s="268" t="n">
        <x:f>I2001*TOMATO_PRICE+J2001*CARROT_PRICE+K2001*MESCLUN_PRICE</x:f>
        <x:v>31800</x:v>
      </x:c>
      <x:c r="P2001" s="268" t="n">
        <x:f>I2001*TOMATO_FERTILIZER+J2001*CARROT_FERTILIZER+K2001*MESCLUN_FERTILIZER</x:f>
        <x:v>4400</x:v>
      </x:c>
      <x:c r="Q2001" s="268" t="n">
        <x:f>MIN(M2001,FARMER_HOURS)*FARMER_RATE+MAX(M2001-FARMER_HOURS,0)*TEMP_RATE</x:f>
        <x:v>15681.738281250004</x:v>
      </x:c>
      <x:c r="R2001" s="268" t="n">
        <x:f>O2001-P2001-Q2001-FIXED_COST</x:f>
        <x:v>-8281.738281250004</x:v>
      </x:c>
      <x:c r="S2001" s="139" t="str">
        <x:f>IF(AND(L2001&lt;=TOTAL_BED_CAP,N2001&lt;=TEMP_WORKER_CAP),"YES","NO")</x:f>
        <x:v>YES</x:v>
      </x:c>
      <x:c r="T2001" s="139" t="n">
        <x:f>IF(S2001="YES",R2001,-1E+99)</x:f>
        <x:v>-8281.738281250004</x:v>
      </x:c>
    </x:row>
    <x:row r="2002">
      <x:c r="A2002" s="139"/>
      <x:c r="B2002" s="139"/>
      <x:c r="C2002" s="139"/>
      <x:c r="D2002" s="139"/>
      <x:c r="E2002" s="139"/>
      <x:c r="F2002" s="139"/>
      <x:c r="G2002" s="139"/>
      <x:c r="H2002" s="139"/>
      <x:c r="I2002" s="266" t="n">
        <x:f>INT((ROW()-ROW($I$46))/((CARROT_CAP+1)*(MESCLUN_CAP+1)))</x:f>
        <x:v>3</x:v>
      </x:c>
      <x:c r="J2002" s="266" t="n">
        <x:f>MOD(INT((ROW()-ROW($I$46))/(MESCLUN_CAP+1)),CARROT_CAP+1)</x:f>
        <x:v>0</x:v>
      </x:c>
      <x:c r="K2002" s="266" t="n">
        <x:f>MOD(ROW()-ROW($I$46),MESCLUN_CAP+1)</x:f>
        <x:v>3</x:v>
      </x:c>
      <x:c r="L2002" s="266" t="n">
        <x:f>SUM(I2002:K2002)</x:f>
        <x:v>6</x:v>
      </x:c>
      <x:c r="M2002" s="267" t="n">
        <x:f>I2002*TOMATO_HOURS*WEEKS*(1+TOMATO_DIM)^I2002+J2002*CARROT_HOURS*WEEKS*(1+CARROT_DIM)^J2002+K2002*MESCLUN_HOURS*WEEKS*(1+MESCLUN_DIM)^K2002</x:f>
        <x:v>499.49604492187507</x:v>
      </x:c>
      <x:c r="N2002" s="267" t="n">
        <x:f>MAX(M2002-FARMER_HOURS,0)/TEMP_HOURS_PER_WORKER</x:f>
        <x:v>0</x:v>
      </x:c>
      <x:c r="O2002" s="268" t="n">
        <x:f>I2002*TOMATO_PRICE+J2002*CARROT_PRICE+K2002*MESCLUN_PRICE</x:f>
        <x:v>34500</x:v>
      </x:c>
      <x:c r="P2002" s="268" t="n">
        <x:f>I2002*TOMATO_FERTILIZER+J2002*CARROT_FERTILIZER+K2002*MESCLUN_FERTILIZER</x:f>
        <x:v>5280</x:v>
      </x:c>
      <x:c r="Q2002" s="268" t="n">
        <x:f>MIN(M2002,FARMER_HOURS)*FARMER_RATE+MAX(M2002-FARMER_HOURS,0)*TEMP_RATE</x:f>
        <x:v>17343.61267089844</x:v>
      </x:c>
      <x:c r="R2002" s="268" t="n">
        <x:f>O2002-P2002-Q2002-FIXED_COST</x:f>
        <x:v>-8123.612670898441</x:v>
      </x:c>
      <x:c r="S2002" s="139" t="str">
        <x:f>IF(AND(L2002&lt;=TOTAL_BED_CAP,N2002&lt;=TEMP_WORKER_CAP),"YES","NO")</x:f>
        <x:v>YES</x:v>
      </x:c>
      <x:c r="T2002" s="139" t="n">
        <x:f>IF(S2002="YES",R2002,-1E+99)</x:f>
        <x:v>-8123.612670898441</x:v>
      </x:c>
    </x:row>
    <x:row r="2003">
      <x:c r="A2003" s="139"/>
      <x:c r="B2003" s="139"/>
      <x:c r="C2003" s="139"/>
      <x:c r="D2003" s="139"/>
      <x:c r="E2003" s="139"/>
      <x:c r="F2003" s="139"/>
      <x:c r="G2003" s="139"/>
      <x:c r="H2003" s="139"/>
      <x:c r="I2003" s="266" t="n">
        <x:f>INT((ROW()-ROW($I$46))/((CARROT_CAP+1)*(MESCLUN_CAP+1)))</x:f>
        <x:v>3</x:v>
      </x:c>
      <x:c r="J2003" s="266" t="n">
        <x:f>MOD(INT((ROW()-ROW($I$46))/(MESCLUN_CAP+1)),CARROT_CAP+1)</x:f>
        <x:v>0</x:v>
      </x:c>
      <x:c r="K2003" s="266" t="n">
        <x:f>MOD(ROW()-ROW($I$46),MESCLUN_CAP+1)</x:f>
        <x:v>4</x:v>
      </x:c>
      <x:c r="L2003" s="266" t="n">
        <x:f>SUM(I2003:K2003)</x:f>
        <x:v>7</x:v>
      </x:c>
      <x:c r="M2003" s="267" t="n">
        <x:f>I2003*TOMATO_HOURS*WEEKS*(1+TOMATO_DIM)^I2003+J2003*CARROT_HOURS*WEEKS*(1+CARROT_DIM)^J2003+K2003*MESCLUN_HOURS*WEEKS*(1+MESCLUN_DIM)^K2003</x:f>
        <x:v>548.5401606445313</x:v>
      </x:c>
      <x:c r="N2003" s="267" t="n">
        <x:f>MAX(M2003-FARMER_HOURS,0)/TEMP_HOURS_PER_WORKER</x:f>
        <x:v>0</x:v>
      </x:c>
      <x:c r="O2003" s="268" t="n">
        <x:f>I2003*TOMATO_PRICE+J2003*CARROT_PRICE+K2003*MESCLUN_PRICE</x:f>
        <x:v>37200</x:v>
      </x:c>
      <x:c r="P2003" s="268" t="n">
        <x:f>I2003*TOMATO_FERTILIZER+J2003*CARROT_FERTILIZER+K2003*MESCLUN_FERTILIZER</x:f>
        <x:v>6160</x:v>
      </x:c>
      <x:c r="Q2003" s="268" t="n">
        <x:f>MIN(M2003,FARMER_HOURS)*FARMER_RATE+MAX(M2003-FARMER_HOURS,0)*TEMP_RATE</x:f>
        <x:v>19046.53335571289</x:v>
      </x:c>
      <x:c r="R2003" s="268" t="n">
        <x:f>O2003-P2003-Q2003-FIXED_COST</x:f>
        <x:v>-8006.533355712891</x:v>
      </x:c>
      <x:c r="S2003" s="139" t="str">
        <x:f>IF(AND(L2003&lt;=TOTAL_BED_CAP,N2003&lt;=TEMP_WORKER_CAP),"YES","NO")</x:f>
        <x:v>YES</x:v>
      </x:c>
      <x:c r="T2003" s="139" t="n">
        <x:f>IF(S2003="YES",R2003,-1E+99)</x:f>
        <x:v>-8006.533355712891</x:v>
      </x:c>
    </x:row>
    <x:row r="2004">
      <x:c r="A2004" s="139"/>
      <x:c r="B2004" s="139"/>
      <x:c r="C2004" s="139"/>
      <x:c r="D2004" s="139"/>
      <x:c r="E2004" s="139"/>
      <x:c r="F2004" s="139"/>
      <x:c r="G2004" s="139"/>
      <x:c r="H2004" s="139"/>
      <x:c r="I2004" s="266" t="n">
        <x:f>INT((ROW()-ROW($I$46))/((CARROT_CAP+1)*(MESCLUN_CAP+1)))</x:f>
        <x:v>3</x:v>
      </x:c>
      <x:c r="J2004" s="266" t="n">
        <x:f>MOD(INT((ROW()-ROW($I$46))/(MESCLUN_CAP+1)),CARROT_CAP+1)</x:f>
        <x:v>0</x:v>
      </x:c>
      <x:c r="K2004" s="266" t="n">
        <x:f>MOD(ROW()-ROW($I$46),MESCLUN_CAP+1)</x:f>
        <x:v>5</x:v>
      </x:c>
      <x:c r="L2004" s="266" t="n">
        <x:f>SUM(I2004:K2004)</x:f>
        <x:v>8</x:v>
      </x:c>
      <x:c r="M2004" s="267" t="n">
        <x:f>I2004*TOMATO_HOURS*WEEKS*(1+TOMATO_DIM)^I2004+J2004*CARROT_HOURS*WEEKS*(1+CARROT_DIM)^J2004+K2004*MESCLUN_HOURS*WEEKS*(1+MESCLUN_DIM)^K2004</x:f>
        <x:v>598.788484565735</x:v>
      </x:c>
      <x:c r="N2004" s="267" t="n">
        <x:f>MAX(M2004-FARMER_HOURS,0)/TEMP_HOURS_PER_WORKER</x:f>
        <x:v>0</x:v>
      </x:c>
      <x:c r="O2004" s="268" t="n">
        <x:f>I2004*TOMATO_PRICE+J2004*CARROT_PRICE+K2004*MESCLUN_PRICE</x:f>
        <x:v>39900</x:v>
      </x:c>
      <x:c r="P2004" s="268" t="n">
        <x:f>I2004*TOMATO_FERTILIZER+J2004*CARROT_FERTILIZER+K2004*MESCLUN_FERTILIZER</x:f>
        <x:v>7040</x:v>
      </x:c>
      <x:c r="Q2004" s="268" t="n">
        <x:f>MIN(M2004,FARMER_HOURS)*FARMER_RATE+MAX(M2004-FARMER_HOURS,0)*TEMP_RATE</x:f>
        <x:v>20791.26682519913</x:v>
      </x:c>
      <x:c r="R2004" s="268" t="n">
        <x:f>O2004-P2004-Q2004-FIXED_COST</x:f>
        <x:v>-7931.266825199131</x:v>
      </x:c>
      <x:c r="S2004" s="139" t="str">
        <x:f>IF(AND(L2004&lt;=TOTAL_BED_CAP,N2004&lt;=TEMP_WORKER_CAP),"YES","NO")</x:f>
        <x:v>YES</x:v>
      </x:c>
      <x:c r="T2004" s="139" t="n">
        <x:f>IF(S2004="YES",R2004,-1E+99)</x:f>
        <x:v>-7931.266825199131</x:v>
      </x:c>
    </x:row>
    <x:row r="2005">
      <x:c r="A2005" s="139"/>
      <x:c r="B2005" s="139"/>
      <x:c r="C2005" s="139"/>
      <x:c r="D2005" s="139"/>
      <x:c r="E2005" s="139"/>
      <x:c r="F2005" s="139"/>
      <x:c r="G2005" s="139"/>
      <x:c r="H2005" s="139"/>
      <x:c r="I2005" s="266" t="n">
        <x:f>INT((ROW()-ROW($I$46))/((CARROT_CAP+1)*(MESCLUN_CAP+1)))</x:f>
        <x:v>3</x:v>
      </x:c>
      <x:c r="J2005" s="266" t="n">
        <x:f>MOD(INT((ROW()-ROW($I$46))/(MESCLUN_CAP+1)),CARROT_CAP+1)</x:f>
        <x:v>0</x:v>
      </x:c>
      <x:c r="K2005" s="266" t="n">
        <x:f>MOD(ROW()-ROW($I$46),MESCLUN_CAP+1)</x:f>
        <x:v>6</x:v>
      </x:c>
      <x:c r="L2005" s="266" t="n">
        <x:f>SUM(I2005:K2005)</x:f>
        <x:v>9</x:v>
      </x:c>
      <x:c r="M2005" s="267" t="n">
        <x:f>I2005*TOMATO_HOURS*WEEKS*(1+TOMATO_DIM)^I2005+J2005*CARROT_HOURS*WEEKS*(1+CARROT_DIM)^J2005+K2005*MESCLUN_HOURS*WEEKS*(1+MESCLUN_DIM)^K2005</x:f>
        <x:v>650.2634587473678</x:v>
      </x:c>
      <x:c r="N2005" s="267" t="n">
        <x:f>MAX(M2005-FARMER_HOURS,0)/TEMP_HOURS_PER_WORKER</x:f>
        <x:v>0</x:v>
      </x:c>
      <x:c r="O2005" s="268" t="n">
        <x:f>I2005*TOMATO_PRICE+J2005*CARROT_PRICE+K2005*MESCLUN_PRICE</x:f>
        <x:v>42600</x:v>
      </x:c>
      <x:c r="P2005" s="268" t="n">
        <x:f>I2005*TOMATO_FERTILIZER+J2005*CARROT_FERTILIZER+K2005*MESCLUN_FERTILIZER</x:f>
        <x:v>7920</x:v>
      </x:c>
      <x:c r="Q2005" s="268" t="n">
        <x:f>MIN(M2005,FARMER_HOURS)*FARMER_RATE+MAX(M2005-FARMER_HOURS,0)*TEMP_RATE</x:f>
        <x:v>22578.592317616938</x:v>
      </x:c>
      <x:c r="R2005" s="268" t="n">
        <x:f>O2005-P2005-Q2005-FIXED_COST</x:f>
        <x:v>-7898.592317616938</x:v>
      </x:c>
      <x:c r="S2005" s="139" t="str">
        <x:f>IF(AND(L2005&lt;=TOTAL_BED_CAP,N2005&lt;=TEMP_WORKER_CAP),"YES","NO")</x:f>
        <x:v>YES</x:v>
      </x:c>
      <x:c r="T2005" s="139" t="n">
        <x:f>IF(S2005="YES",R2005,-1E+99)</x:f>
        <x:v>-7898.592317616938</x:v>
      </x:c>
    </x:row>
    <x:row r="2006">
      <x:c r="A2006" s="139"/>
      <x:c r="B2006" s="139"/>
      <x:c r="C2006" s="139"/>
      <x:c r="D2006" s="139"/>
      <x:c r="E2006" s="139"/>
      <x:c r="F2006" s="139"/>
      <x:c r="G2006" s="139"/>
      <x:c r="H2006" s="139"/>
      <x:c r="I2006" s="266" t="n">
        <x:f>INT((ROW()-ROW($I$46))/((CARROT_CAP+1)*(MESCLUN_CAP+1)))</x:f>
        <x:v>3</x:v>
      </x:c>
      <x:c r="J2006" s="266" t="n">
        <x:f>MOD(INT((ROW()-ROW($I$46))/(MESCLUN_CAP+1)),CARROT_CAP+1)</x:f>
        <x:v>0</x:v>
      </x:c>
      <x:c r="K2006" s="266" t="n">
        <x:f>MOD(ROW()-ROW($I$46),MESCLUN_CAP+1)</x:f>
        <x:v>7</x:v>
      </x:c>
      <x:c r="L2006" s="266" t="n">
        <x:f>SUM(I2006:K2006)</x:f>
        <x:v>10</x:v>
      </x:c>
      <x:c r="M2006" s="267" t="n">
        <x:f>I2006*TOMATO_HOURS*WEEKS*(1+TOMATO_DIM)^I2006+J2006*CARROT_HOURS*WEEKS*(1+CARROT_DIM)^J2006+K2006*MESCLUN_HOURS*WEEKS*(1+MESCLUN_DIM)^K2006</x:f>
        <x:v>702.9878981453282</x:v>
      </x:c>
      <x:c r="N2006" s="267" t="n">
        <x:f>MAX(M2006-FARMER_HOURS,0)/TEMP_HOURS_PER_WORKER</x:f>
        <x:v>0</x:v>
      </x:c>
      <x:c r="O2006" s="268" t="n">
        <x:f>I2006*TOMATO_PRICE+J2006*CARROT_PRICE+K2006*MESCLUN_PRICE</x:f>
        <x:v>45300</x:v>
      </x:c>
      <x:c r="P2006" s="268" t="n">
        <x:f>I2006*TOMATO_FERTILIZER+J2006*CARROT_FERTILIZER+K2006*MESCLUN_FERTILIZER</x:f>
        <x:v>8800</x:v>
      </x:c>
      <x:c r="Q2006" s="268" t="n">
        <x:f>MIN(M2006,FARMER_HOURS)*FARMER_RATE+MAX(M2006-FARMER_HOURS,0)*TEMP_RATE</x:f>
        <x:v>24409.302018935006</x:v>
      </x:c>
      <x:c r="R2006" s="268" t="n">
        <x:f>O2006-P2006-Q2006-FIXED_COST</x:f>
        <x:v>-7909.302018935006</x:v>
      </x:c>
      <x:c r="S2006" s="139" t="str">
        <x:f>IF(AND(L2006&lt;=TOTAL_BED_CAP,N2006&lt;=TEMP_WORKER_CAP),"YES","NO")</x:f>
        <x:v>YES</x:v>
      </x:c>
      <x:c r="T2006" s="139" t="n">
        <x:f>IF(S2006="YES",R2006,-1E+99)</x:f>
        <x:v>-7909.302018935006</x:v>
      </x:c>
    </x:row>
    <x:row r="2007">
      <x:c r="A2007" s="139"/>
      <x:c r="B2007" s="139"/>
      <x:c r="C2007" s="139"/>
      <x:c r="D2007" s="139"/>
      <x:c r="E2007" s="139"/>
      <x:c r="F2007" s="139"/>
      <x:c r="G2007" s="139"/>
      <x:c r="H2007" s="139"/>
      <x:c r="I2007" s="266" t="n">
        <x:f>INT((ROW()-ROW($I$46))/((CARROT_CAP+1)*(MESCLUN_CAP+1)))</x:f>
        <x:v>3</x:v>
      </x:c>
      <x:c r="J2007" s="266" t="n">
        <x:f>MOD(INT((ROW()-ROW($I$46))/(MESCLUN_CAP+1)),CARROT_CAP+1)</x:f>
        <x:v>0</x:v>
      </x:c>
      <x:c r="K2007" s="266" t="n">
        <x:f>MOD(ROW()-ROW($I$46),MESCLUN_CAP+1)</x:f>
        <x:v>8</x:v>
      </x:c>
      <x:c r="L2007" s="266" t="n">
        <x:f>SUM(I2007:K2007)</x:f>
        <x:v>11</x:v>
      </x:c>
      <x:c r="M2007" s="267" t="n">
        <x:f>I2007*TOMATO_HOURS*WEEKS*(1+TOMATO_DIM)^I2007+J2007*CARROT_HOURS*WEEKS*(1+CARROT_DIM)^J2007+K2007*MESCLUN_HOURS*WEEKS*(1+MESCLUN_DIM)^K2007</x:f>
        <x:v>756.9849964253085</x:v>
      </x:c>
      <x:c r="N2007" s="267" t="n">
        <x:f>MAX(M2007-FARMER_HOURS,0)/TEMP_HOURS_PER_WORKER</x:f>
        <x:v>0.02568402529535313</x:v>
      </x:c>
      <x:c r="O2007" s="268" t="n">
        <x:f>I2007*TOMATO_PRICE+J2007*CARROT_PRICE+K2007*MESCLUN_PRICE</x:f>
        <x:v>48000</x:v>
      </x:c>
      <x:c r="P2007" s="268" t="n">
        <x:f>I2007*TOMATO_FERTILIZER+J2007*CARROT_FERTILIZER+K2007*MESCLUN_FERTILIZER</x:f>
        <x:v>9680</x:v>
      </x:c>
      <x:c r="Q2007" s="268" t="n">
        <x:f>MIN(M2007,FARMER_HOURS)*FARMER_RATE+MAX(M2007-FARMER_HOURS,0)*TEMP_RATE</x:f>
        <x:v>25642.10063238383</x:v>
      </x:c>
      <x:c r="R2007" s="268" t="n">
        <x:f>O2007-P2007-Q2007-FIXED_COST</x:f>
        <x:v>-7322.10063238383</x:v>
      </x:c>
      <x:c r="S2007" s="139" t="str">
        <x:f>IF(AND(L2007&lt;=TOTAL_BED_CAP,N2007&lt;=TEMP_WORKER_CAP),"YES","NO")</x:f>
        <x:v>YES</x:v>
      </x:c>
      <x:c r="T2007" s="139" t="n">
        <x:f>IF(S2007="YES",R2007,-1E+99)</x:f>
        <x:v>-7322.10063238383</x:v>
      </x:c>
    </x:row>
    <x:row r="2008">
      <x:c r="A2008" s="139"/>
      <x:c r="B2008" s="139"/>
      <x:c r="C2008" s="139"/>
      <x:c r="D2008" s="139"/>
      <x:c r="E2008" s="139"/>
      <x:c r="F2008" s="139"/>
      <x:c r="G2008" s="139"/>
      <x:c r="H2008" s="139"/>
      <x:c r="I2008" s="266" t="n">
        <x:f>INT((ROW()-ROW($I$46))/((CARROT_CAP+1)*(MESCLUN_CAP+1)))</x:f>
        <x:v>3</x:v>
      </x:c>
      <x:c r="J2008" s="266" t="n">
        <x:f>MOD(INT((ROW()-ROW($I$46))/(MESCLUN_CAP+1)),CARROT_CAP+1)</x:f>
        <x:v>0</x:v>
      </x:c>
      <x:c r="K2008" s="266" t="n">
        <x:f>MOD(ROW()-ROW($I$46),MESCLUN_CAP+1)</x:f>
        <x:v>9</x:v>
      </x:c>
      <x:c r="L2008" s="266" t="n">
        <x:f>SUM(I2008:K2008)</x:f>
        <x:v>12</x:v>
      </x:c>
      <x:c r="M2008" s="267" t="n">
        <x:f>I2008*TOMATO_HOURS*WEEKS*(1+TOMATO_DIM)^I2008+J2008*CARROT_HOURS*WEEKS*(1+CARROT_DIM)^J2008+K2008*MESCLUN_HOURS*WEEKS*(1+MESCLUN_DIM)^K2008</x:f>
        <x:v>812.2783318657029</x:v>
      </x:c>
      <x:c r="N2008" s="267" t="n">
        <x:f>MAX(M2008-FARMER_HOURS,0)/TEMP_HOURS_PER_WORKER</x:f>
        <x:v>0.06408217490673809</x:v>
      </x:c>
      <x:c r="O2008" s="268" t="n">
        <x:f>I2008*TOMATO_PRICE+J2008*CARROT_PRICE+K2008*MESCLUN_PRICE</x:f>
        <x:v>50700</x:v>
      </x:c>
      <x:c r="P2008" s="268" t="n">
        <x:f>I2008*TOMATO_FERTILIZER+J2008*CARROT_FERTILIZER+K2008*MESCLUN_FERTILIZER</x:f>
        <x:v>10560</x:v>
      </x:c>
      <x:c r="Q2008" s="268" t="n">
        <x:f>MIN(M2008,FARMER_HOURS)*FARMER_RATE+MAX(M2008-FARMER_HOURS,0)*TEMP_RATE</x:f>
        <x:v>26602.054372668452</x:v>
      </x:c>
      <x:c r="R2008" s="268" t="n">
        <x:f>O2008-P2008-Q2008-FIXED_COST</x:f>
        <x:v>-6462.054372668452</x:v>
      </x:c>
      <x:c r="S2008" s="139" t="str">
        <x:f>IF(AND(L2008&lt;=TOTAL_BED_CAP,N2008&lt;=TEMP_WORKER_CAP),"YES","NO")</x:f>
        <x:v>YES</x:v>
      </x:c>
      <x:c r="T2008" s="139" t="n">
        <x:f>IF(S2008="YES",R2008,-1E+99)</x:f>
        <x:v>-6462.054372668452</x:v>
      </x:c>
    </x:row>
    <x:row r="2009">
      <x:c r="A2009" s="139"/>
      <x:c r="B2009" s="139"/>
      <x:c r="C2009" s="139"/>
      <x:c r="D2009" s="139"/>
      <x:c r="E2009" s="139"/>
      <x:c r="F2009" s="139"/>
      <x:c r="G2009" s="139"/>
      <x:c r="H2009" s="139"/>
      <x:c r="I2009" s="266" t="n">
        <x:f>INT((ROW()-ROW($I$46))/((CARROT_CAP+1)*(MESCLUN_CAP+1)))</x:f>
        <x:v>3</x:v>
      </x:c>
      <x:c r="J2009" s="266" t="n">
        <x:f>MOD(INT((ROW()-ROW($I$46))/(MESCLUN_CAP+1)),CARROT_CAP+1)</x:f>
        <x:v>0</x:v>
      </x:c>
      <x:c r="K2009" s="266" t="n">
        <x:f>MOD(ROW()-ROW($I$46),MESCLUN_CAP+1)</x:f>
        <x:v>10</x:v>
      </x:c>
      <x:c r="L2009" s="266" t="n">
        <x:f>SUM(I2009:K2009)</x:f>
        <x:v>13</x:v>
      </x:c>
      <x:c r="M2009" s="267" t="n">
        <x:f>I2009*TOMATO_HOURS*WEEKS*(1+TOMATO_DIM)^I2009+J2009*CARROT_HOURS*WEEKS*(1+CARROT_DIM)^J2009+K2009*MESCLUN_HOURS*WEEKS*(1+MESCLUN_DIM)^K2009</x:f>
        <x:v>868.8918733489156</x:v>
      </x:c>
      <x:c r="N2009" s="267" t="n">
        <x:f>MAX(M2009-FARMER_HOURS,0)/TEMP_HOURS_PER_WORKER</x:f>
        <x:v>0.1033971342700803</x:v>
      </x:c>
      <x:c r="O2009" s="268" t="n">
        <x:f>I2009*TOMATO_PRICE+J2009*CARROT_PRICE+K2009*MESCLUN_PRICE</x:f>
        <x:v>53400</x:v>
      </x:c>
      <x:c r="P2009" s="268" t="n">
        <x:f>I2009*TOMATO_FERTILIZER+J2009*CARROT_FERTILIZER+K2009*MESCLUN_FERTILIZER</x:f>
        <x:v>11440</x:v>
      </x:c>
      <x:c r="Q2009" s="268" t="n">
        <x:f>MIN(M2009,FARMER_HOURS)*FARMER_RATE+MAX(M2009-FARMER_HOURS,0)*TEMP_RATE</x:f>
        <x:v>27584.928356752007</x:v>
      </x:c>
      <x:c r="R2009" s="268" t="n">
        <x:f>O2009-P2009-Q2009-FIXED_COST</x:f>
        <x:v>-5624.928356752007</x:v>
      </x:c>
      <x:c r="S2009" s="139" t="str">
        <x:f>IF(AND(L2009&lt;=TOTAL_BED_CAP,N2009&lt;=TEMP_WORKER_CAP),"YES","NO")</x:f>
        <x:v>YES</x:v>
      </x:c>
      <x:c r="T2009" s="139" t="n">
        <x:f>IF(S2009="YES",R2009,-1E+99)</x:f>
        <x:v>-5624.928356752007</x:v>
      </x:c>
    </x:row>
    <x:row r="2010">
      <x:c r="A2010" s="139"/>
      <x:c r="B2010" s="139"/>
      <x:c r="C2010" s="139"/>
      <x:c r="D2010" s="139"/>
      <x:c r="E2010" s="139"/>
      <x:c r="F2010" s="139"/>
      <x:c r="G2010" s="139"/>
      <x:c r="H2010" s="139"/>
      <x:c r="I2010" s="266" t="n">
        <x:f>INT((ROW()-ROW($I$46))/((CARROT_CAP+1)*(MESCLUN_CAP+1)))</x:f>
        <x:v>3</x:v>
      </x:c>
      <x:c r="J2010" s="266" t="n">
        <x:f>MOD(INT((ROW()-ROW($I$46))/(MESCLUN_CAP+1)),CARROT_CAP+1)</x:f>
        <x:v>0</x:v>
      </x:c>
      <x:c r="K2010" s="266" t="n">
        <x:f>MOD(ROW()-ROW($I$46),MESCLUN_CAP+1)</x:f>
        <x:v>11</x:v>
      </x:c>
      <x:c r="L2010" s="266" t="n">
        <x:f>SUM(I2010:K2010)</x:f>
        <x:v>14</x:v>
      </x:c>
      <x:c r="M2010" s="267" t="n">
        <x:f>I2010*TOMATO_HOURS*WEEKS*(1+TOMATO_DIM)^I2010+J2010*CARROT_HOURS*WEEKS*(1+CARROT_DIM)^J2010+K2010*MESCLUN_HOURS*WEEKS*(1+MESCLUN_DIM)^K2010</x:f>
        <x:v>926.8499864423547</x:v>
      </x:c>
      <x:c r="N2010" s="267" t="n">
        <x:f>MAX(M2010-FARMER_HOURS,0)/TEMP_HOURS_PER_WORKER</x:f>
        <x:v>0.1436458239183019</x:v>
      </x:c>
      <x:c r="O2010" s="268" t="n">
        <x:f>I2010*TOMATO_PRICE+J2010*CARROT_PRICE+K2010*MESCLUN_PRICE</x:f>
        <x:v>56100</x:v>
      </x:c>
      <x:c r="P2010" s="268" t="n">
        <x:f>I2010*TOMATO_FERTILIZER+J2010*CARROT_FERTILIZER+K2010*MESCLUN_FERTILIZER</x:f>
        <x:v>12320</x:v>
      </x:c>
      <x:c r="Q2010" s="268" t="n">
        <x:f>MIN(M2010,FARMER_HOURS)*FARMER_RATE+MAX(M2010-FARMER_HOURS,0)*TEMP_RATE</x:f>
        <x:v>28591.145597957548</x:v>
      </x:c>
      <x:c r="R2010" s="268" t="n">
        <x:f>O2010-P2010-Q2010-FIXED_COST</x:f>
        <x:v>-4811.145597957548</x:v>
      </x:c>
      <x:c r="S2010" s="139" t="str">
        <x:f>IF(AND(L2010&lt;=TOTAL_BED_CAP,N2010&lt;=TEMP_WORKER_CAP),"YES","NO")</x:f>
        <x:v>YES</x:v>
      </x:c>
      <x:c r="T2010" s="139" t="n">
        <x:f>IF(S2010="YES",R2010,-1E+99)</x:f>
        <x:v>-4811.145597957548</x:v>
      </x:c>
    </x:row>
    <x:row r="2011">
      <x:c r="A2011" s="139"/>
      <x:c r="B2011" s="139"/>
      <x:c r="C2011" s="139"/>
      <x:c r="D2011" s="139"/>
      <x:c r="E2011" s="139"/>
      <x:c r="F2011" s="139"/>
      <x:c r="G2011" s="139"/>
      <x:c r="H2011" s="139"/>
      <x:c r="I2011" s="266" t="n">
        <x:f>INT((ROW()-ROW($I$46))/((CARROT_CAP+1)*(MESCLUN_CAP+1)))</x:f>
        <x:v>3</x:v>
      </x:c>
      <x:c r="J2011" s="266" t="n">
        <x:f>MOD(INT((ROW()-ROW($I$46))/(MESCLUN_CAP+1)),CARROT_CAP+1)</x:f>
        <x:v>0</x:v>
      </x:c>
      <x:c r="K2011" s="266" t="n">
        <x:f>MOD(ROW()-ROW($I$46),MESCLUN_CAP+1)</x:f>
        <x:v>12</x:v>
      </x:c>
      <x:c r="L2011" s="266" t="n">
        <x:f>SUM(I2011:K2011)</x:f>
        <x:v>15</x:v>
      </x:c>
      <x:c r="M2011" s="267" t="n">
        <x:f>I2011*TOMATO_HOURS*WEEKS*(1+TOMATO_DIM)^I2011+J2011*CARROT_HOURS*WEEKS*(1+CARROT_DIM)^J2011+K2011*MESCLUN_HOURS*WEEKS*(1+MESCLUN_DIM)^K2011</x:f>
        <x:v>986.1774395704191</x:v>
      </x:c>
      <x:c r="N2011" s="267" t="n">
        <x:f>MAX(M2011-FARMER_HOURS,0)/TEMP_HOURS_PER_WORKER</x:f>
        <x:v>0.18484544414612436</x:v>
      </x:c>
      <x:c r="O2011" s="268" t="n">
        <x:f>I2011*TOMATO_PRICE+J2011*CARROT_PRICE+K2011*MESCLUN_PRICE</x:f>
        <x:v>58800</x:v>
      </x:c>
      <x:c r="P2011" s="268" t="n">
        <x:f>I2011*TOMATO_FERTILIZER+J2011*CARROT_FERTILIZER+K2011*MESCLUN_FERTILIZER</x:f>
        <x:v>13200</x:v>
      </x:c>
      <x:c r="Q2011" s="268" t="n">
        <x:f>MIN(M2011,FARMER_HOURS)*FARMER_RATE+MAX(M2011-FARMER_HOURS,0)*TEMP_RATE</x:f>
        <x:v>29621.13610365311</x:v>
      </x:c>
      <x:c r="R2011" s="268" t="n">
        <x:f>O2011-P2011-Q2011-FIXED_COST</x:f>
        <x:v>-4021.136103653109</x:v>
      </x:c>
      <x:c r="S2011" s="139" t="str">
        <x:f>IF(AND(L2011&lt;=TOTAL_BED_CAP,N2011&lt;=TEMP_WORKER_CAP),"YES","NO")</x:f>
        <x:v>YES</x:v>
      </x:c>
      <x:c r="T2011" s="139" t="n">
        <x:f>IF(S2011="YES",R2011,-1E+99)</x:f>
        <x:v>-4021.136103653109</x:v>
      </x:c>
    </x:row>
    <x:row r="2012">
      <x:c r="A2012" s="139"/>
      <x:c r="B2012" s="139"/>
      <x:c r="C2012" s="139"/>
      <x:c r="D2012" s="139"/>
      <x:c r="E2012" s="139"/>
      <x:c r="F2012" s="139"/>
      <x:c r="G2012" s="139"/>
      <x:c r="H2012" s="139"/>
      <x:c r="I2012" s="266" t="n">
        <x:f>INT((ROW()-ROW($I$46))/((CARROT_CAP+1)*(MESCLUN_CAP+1)))</x:f>
        <x:v>3</x:v>
      </x:c>
      <x:c r="J2012" s="266" t="n">
        <x:f>MOD(INT((ROW()-ROW($I$46))/(MESCLUN_CAP+1)),CARROT_CAP+1)</x:f>
        <x:v>0</x:v>
      </x:c>
      <x:c r="K2012" s="266" t="n">
        <x:f>MOD(ROW()-ROW($I$46),MESCLUN_CAP+1)</x:f>
        <x:v>13</x:v>
      </x:c>
      <x:c r="L2012" s="266" t="n">
        <x:f>SUM(I2012:K2012)</x:f>
        <x:v>16</x:v>
      </x:c>
      <x:c r="M2012" s="267" t="n">
        <x:f>I2012*TOMATO_HOURS*WEEKS*(1+TOMATO_DIM)^I2012+J2012*CARROT_HOURS*WEEKS*(1+CARROT_DIM)^J2012+K2012*MESCLUN_HOURS*WEEKS*(1+MESCLUN_DIM)^K2012</x:f>
        <x:v>1046.8994102788033</x:v>
      </x:c>
      <x:c r="N2012" s="267" t="n">
        <x:f>MAX(M2012-FARMER_HOURS,0)/TEMP_HOURS_PER_WORKER</x:f>
        <x:v>0.22701347936028007</x:v>
      </x:c>
      <x:c r="O2012" s="268" t="n">
        <x:f>I2012*TOMATO_PRICE+J2012*CARROT_PRICE+K2012*MESCLUN_PRICE</x:f>
        <x:v>61500</x:v>
      </x:c>
      <x:c r="P2012" s="268" t="n">
        <x:f>I2012*TOMATO_FERTILIZER+J2012*CARROT_FERTILIZER+K2012*MESCLUN_FERTILIZER</x:f>
        <x:v>14080</x:v>
      </x:c>
      <x:c r="Q2012" s="268" t="n">
        <x:f>MIN(M2012,FARMER_HOURS)*FARMER_RATE+MAX(M2012-FARMER_HOURS,0)*TEMP_RATE</x:f>
        <x:v>30675.336984007</x:v>
      </x:c>
      <x:c r="R2012" s="268" t="n">
        <x:f>O2012-P2012-Q2012-FIXED_COST</x:f>
        <x:v>-3255.336984007001</x:v>
      </x:c>
      <x:c r="S2012" s="139" t="str">
        <x:f>IF(AND(L2012&lt;=TOTAL_BED_CAP,N2012&lt;=TEMP_WORKER_CAP),"YES","NO")</x:f>
        <x:v>YES</x:v>
      </x:c>
      <x:c r="T2012" s="139" t="n">
        <x:f>IF(S2012="YES",R2012,-1E+99)</x:f>
        <x:v>-3255.336984007001</x:v>
      </x:c>
    </x:row>
    <x:row r="2013">
      <x:c r="A2013" s="139"/>
      <x:c r="B2013" s="139"/>
      <x:c r="C2013" s="139"/>
      <x:c r="D2013" s="139"/>
      <x:c r="E2013" s="139"/>
      <x:c r="F2013" s="139"/>
      <x:c r="G2013" s="139"/>
      <x:c r="H2013" s="139"/>
      <x:c r="I2013" s="266" t="n">
        <x:f>INT((ROW()-ROW($I$46))/((CARROT_CAP+1)*(MESCLUN_CAP+1)))</x:f>
        <x:v>3</x:v>
      </x:c>
      <x:c r="J2013" s="266" t="n">
        <x:f>MOD(INT((ROW()-ROW($I$46))/(MESCLUN_CAP+1)),CARROT_CAP+1)</x:f>
        <x:v>0</x:v>
      </x:c>
      <x:c r="K2013" s="266" t="n">
        <x:f>MOD(ROW()-ROW($I$46),MESCLUN_CAP+1)</x:f>
        <x:v>14</x:v>
      </x:c>
      <x:c r="L2013" s="266" t="n">
        <x:f>SUM(I2013:K2013)</x:f>
        <x:v>17</x:v>
      </x:c>
      <x:c r="M2013" s="267" t="n">
        <x:f>I2013*TOMATO_HOURS*WEEKS*(1+TOMATO_DIM)^I2013+J2013*CARROT_HOURS*WEEKS*(1+CARROT_DIM)^J2013+K2013*MESCLUN_HOURS*WEEKS*(1+MESCLUN_DIM)^K2013</x:f>
        <x:v>1109.0414915924644</x:v>
      </x:c>
      <x:c r="N2013" s="267" t="n">
        <x:f>MAX(M2013-FARMER_HOURS,0)/TEMP_HOURS_PER_WORKER</x:f>
        <x:v>0.2701677024947669</x:v>
      </x:c>
      <x:c r="O2013" s="268" t="n">
        <x:f>I2013*TOMATO_PRICE+J2013*CARROT_PRICE+K2013*MESCLUN_PRICE</x:f>
        <x:v>64200</x:v>
      </x:c>
      <x:c r="P2013" s="268" t="n">
        <x:f>I2013*TOMATO_FERTILIZER+J2013*CARROT_FERTILIZER+K2013*MESCLUN_FERTILIZER</x:f>
        <x:v>14960</x:v>
      </x:c>
      <x:c r="Q2013" s="268" t="n">
        <x:f>MIN(M2013,FARMER_HOURS)*FARMER_RATE+MAX(M2013-FARMER_HOURS,0)*TEMP_RATE</x:f>
        <x:v>31754.19256236917</x:v>
      </x:c>
      <x:c r="R2013" s="268" t="n">
        <x:f>O2013-P2013-Q2013-FIXED_COST</x:f>
        <x:v>-2514.1925623691714</x:v>
      </x:c>
      <x:c r="S2013" s="139" t="str">
        <x:f>IF(AND(L2013&lt;=TOTAL_BED_CAP,N2013&lt;=TEMP_WORKER_CAP),"YES","NO")</x:f>
        <x:v>YES</x:v>
      </x:c>
      <x:c r="T2013" s="139" t="n">
        <x:f>IF(S2013="YES",R2013,-1E+99)</x:f>
        <x:v>-2514.1925623691714</x:v>
      </x:c>
    </x:row>
    <x:row r="2014">
      <x:c r="A2014" s="139"/>
      <x:c r="B2014" s="139"/>
      <x:c r="C2014" s="139"/>
      <x:c r="D2014" s="139"/>
      <x:c r="E2014" s="139"/>
      <x:c r="F2014" s="139"/>
      <x:c r="G2014" s="139"/>
      <x:c r="H2014" s="139"/>
      <x:c r="I2014" s="266" t="n">
        <x:f>INT((ROW()-ROW($I$46))/((CARROT_CAP+1)*(MESCLUN_CAP+1)))</x:f>
        <x:v>3</x:v>
      </x:c>
      <x:c r="J2014" s="266" t="n">
        <x:f>MOD(INT((ROW()-ROW($I$46))/(MESCLUN_CAP+1)),CARROT_CAP+1)</x:f>
        <x:v>0</x:v>
      </x:c>
      <x:c r="K2014" s="266" t="n">
        <x:f>MOD(ROW()-ROW($I$46),MESCLUN_CAP+1)</x:f>
        <x:v>15</x:v>
      </x:c>
      <x:c r="L2014" s="266" t="n">
        <x:f>SUM(I2014:K2014)</x:f>
        <x:v>18</x:v>
      </x:c>
      <x:c r="M2014" s="267" t="n">
        <x:f>I2014*TOMATO_HOURS*WEEKS*(1+TOMATO_DIM)^I2014+J2014*CARROT_HOURS*WEEKS*(1+CARROT_DIM)^J2014+K2014*MESCLUN_HOURS*WEEKS*(1+MESCLUN_DIM)^K2014</x:f>
        <x:v>1172.629698468611</x:v>
      </x:c>
      <x:c r="N2014" s="267" t="n">
        <x:f>MAX(M2014-FARMER_HOURS,0)/TEMP_HOURS_PER_WORKER</x:f>
        <x:v>0.31432617949209096</x:v>
      </x:c>
      <x:c r="O2014" s="268" t="n">
        <x:f>I2014*TOMATO_PRICE+J2014*CARROT_PRICE+K2014*MESCLUN_PRICE</x:f>
        <x:v>66900</x:v>
      </x:c>
      <x:c r="P2014" s="268" t="n">
        <x:f>I2014*TOMATO_FERTILIZER+J2014*CARROT_FERTILIZER+K2014*MESCLUN_FERTILIZER</x:f>
        <x:v>15840</x:v>
      </x:c>
      <x:c r="Q2014" s="268" t="n">
        <x:f>MIN(M2014,FARMER_HOURS)*FARMER_RATE+MAX(M2014-FARMER_HOURS,0)*TEMP_RATE</x:f>
        <x:v>32858.15448730227</x:v>
      </x:c>
      <x:c r="R2014" s="268" t="n">
        <x:f>O2014-P2014-Q2014-FIXED_COST</x:f>
        <x:v>-1798.1544873022722</x:v>
      </x:c>
      <x:c r="S2014" s="139" t="str">
        <x:f>IF(AND(L2014&lt;=TOTAL_BED_CAP,N2014&lt;=TEMP_WORKER_CAP),"YES","NO")</x:f>
        <x:v>YES</x:v>
      </x:c>
      <x:c r="T2014" s="139" t="n">
        <x:f>IF(S2014="YES",R2014,-1E+99)</x:f>
        <x:v>-1798.1544873022722</x:v>
      </x:c>
    </x:row>
    <x:row r="2015">
      <x:c r="A2015" s="139"/>
      <x:c r="B2015" s="139"/>
      <x:c r="C2015" s="139"/>
      <x:c r="D2015" s="139"/>
      <x:c r="E2015" s="139"/>
      <x:c r="F2015" s="139"/>
      <x:c r="G2015" s="139"/>
      <x:c r="H2015" s="139"/>
      <x:c r="I2015" s="266" t="n">
        <x:f>INT((ROW()-ROW($I$46))/((CARROT_CAP+1)*(MESCLUN_CAP+1)))</x:f>
        <x:v>3</x:v>
      </x:c>
      <x:c r="J2015" s="266" t="n">
        <x:f>MOD(INT((ROW()-ROW($I$46))/(MESCLUN_CAP+1)),CARROT_CAP+1)</x:f>
        <x:v>0</x:v>
      </x:c>
      <x:c r="K2015" s="266" t="n">
        <x:f>MOD(ROW()-ROW($I$46),MESCLUN_CAP+1)</x:f>
        <x:v>16</x:v>
      </x:c>
      <x:c r="L2015" s="266" t="n">
        <x:f>SUM(I2015:K2015)</x:f>
        <x:v>19</x:v>
      </x:c>
      <x:c r="M2015" s="267" t="n">
        <x:f>I2015*TOMATO_HOURS*WEEKS*(1+TOMATO_DIM)^I2015+J2015*CARROT_HOURS*WEEKS*(1+CARROT_DIM)^J2015+K2015*MESCLUN_HOURS*WEEKS*(1+MESCLUN_DIM)^K2015</x:f>
        <x:v>1237.6904743460998</x:v>
      </x:c>
      <x:c r="N2015" s="267" t="n">
        <x:f>MAX(M2015-FARMER_HOURS,0)/TEMP_HOURS_PER_WORKER</x:f>
        <x:v>0.3595072738514582</x:v>
      </x:c>
      <x:c r="O2015" s="268" t="n">
        <x:f>I2015*TOMATO_PRICE+J2015*CARROT_PRICE+K2015*MESCLUN_PRICE</x:f>
        <x:v>69600</x:v>
      </x:c>
      <x:c r="P2015" s="268" t="n">
        <x:f>I2015*TOMATO_FERTILIZER+J2015*CARROT_FERTILIZER+K2015*MESCLUN_FERTILIZER</x:f>
        <x:v>16720</x:v>
      </x:c>
      <x:c r="Q2015" s="268" t="n">
        <x:f>MIN(M2015,FARMER_HOURS)*FARMER_RATE+MAX(M2015-FARMER_HOURS,0)*TEMP_RATE</x:f>
        <x:v>33987.681846286454</x:v>
      </x:c>
      <x:c r="R2015" s="268" t="n">
        <x:f>O2015-P2015-Q2015-FIXED_COST</x:f>
        <x:v>-1107.681846286454</x:v>
      </x:c>
      <x:c r="S2015" s="139" t="str">
        <x:f>IF(AND(L2015&lt;=TOTAL_BED_CAP,N2015&lt;=TEMP_WORKER_CAP),"YES","NO")</x:f>
        <x:v>YES</x:v>
      </x:c>
      <x:c r="T2015" s="139" t="n">
        <x:f>IF(S2015="YES",R2015,-1E+99)</x:f>
        <x:v>-1107.681846286454</x:v>
      </x:c>
    </x:row>
    <x:row r="2016">
      <x:c r="A2016" s="139"/>
      <x:c r="B2016" s="139"/>
      <x:c r="C2016" s="139"/>
      <x:c r="D2016" s="139"/>
      <x:c r="E2016" s="139"/>
      <x:c r="F2016" s="139"/>
      <x:c r="G2016" s="139"/>
      <x:c r="H2016" s="139"/>
      <x:c r="I2016" s="266" t="n">
        <x:f>INT((ROW()-ROW($I$46))/((CARROT_CAP+1)*(MESCLUN_CAP+1)))</x:f>
        <x:v>3</x:v>
      </x:c>
      <x:c r="J2016" s="266" t="n">
        <x:f>MOD(INT((ROW()-ROW($I$46))/(MESCLUN_CAP+1)),CARROT_CAP+1)</x:f>
        <x:v>0</x:v>
      </x:c>
      <x:c r="K2016" s="266" t="n">
        <x:f>MOD(ROW()-ROW($I$46),MESCLUN_CAP+1)</x:f>
        <x:v>17</x:v>
      </x:c>
      <x:c r="L2016" s="266" t="n">
        <x:f>SUM(I2016:K2016)</x:f>
        <x:v>20</x:v>
      </x:c>
      <x:c r="M2016" s="267" t="n">
        <x:f>I2016*TOMATO_HOURS*WEEKS*(1+TOMATO_DIM)^I2016+J2016*CARROT_HOURS*WEEKS*(1+CARROT_DIM)^J2016+K2016*MESCLUN_HOURS*WEEKS*(1+MESCLUN_DIM)^K2016</x:f>
        <x:v>1304.25069779264</x:v>
      </x:c>
      <x:c r="N2016" s="267" t="n">
        <x:f>MAX(M2016-FARMER_HOURS,0)/TEMP_HOURS_PER_WORKER</x:f>
        <x:v>0.4057296512448889</x:v>
      </x:c>
      <x:c r="O2016" s="268" t="n">
        <x:f>I2016*TOMATO_PRICE+J2016*CARROT_PRICE+K2016*MESCLUN_PRICE</x:f>
        <x:v>72300</x:v>
      </x:c>
      <x:c r="P2016" s="268" t="n">
        <x:f>I2016*TOMATO_FERTILIZER+J2016*CARROT_FERTILIZER+K2016*MESCLUN_FERTILIZER</x:f>
        <x:v>17600</x:v>
      </x:c>
      <x:c r="Q2016" s="268" t="n">
        <x:f>MIN(M2016,FARMER_HOURS)*FARMER_RATE+MAX(M2016-FARMER_HOURS,0)*TEMP_RATE</x:f>
        <x:v>35143.241281122224</x:v>
      </x:c>
      <x:c r="R2016" s="268" t="n">
        <x:f>O2016-P2016-Q2016-FIXED_COST</x:f>
        <x:v>-443.2412811222239</x:v>
      </x:c>
      <x:c r="S2016" s="139" t="str">
        <x:f>IF(AND(L2016&lt;=TOTAL_BED_CAP,N2016&lt;=TEMP_WORKER_CAP),"YES","NO")</x:f>
        <x:v>YES</x:v>
      </x:c>
      <x:c r="T2016" s="139" t="n">
        <x:f>IF(S2016="YES",R2016,-1E+99)</x:f>
        <x:v>-443.2412811222239</x:v>
      </x:c>
    </x:row>
    <x:row r="2017">
      <x:c r="A2017" s="139"/>
      <x:c r="B2017" s="139"/>
      <x:c r="C2017" s="139"/>
      <x:c r="D2017" s="139"/>
      <x:c r="E2017" s="139"/>
      <x:c r="F2017" s="139"/>
      <x:c r="G2017" s="139"/>
      <x:c r="H2017" s="139"/>
      <x:c r="I2017" s="266" t="n">
        <x:f>INT((ROW()-ROW($I$46))/((CARROT_CAP+1)*(MESCLUN_CAP+1)))</x:f>
        <x:v>3</x:v>
      </x:c>
      <x:c r="J2017" s="266" t="n">
        <x:f>MOD(INT((ROW()-ROW($I$46))/(MESCLUN_CAP+1)),CARROT_CAP+1)</x:f>
        <x:v>0</x:v>
      </x:c>
      <x:c r="K2017" s="266" t="n">
        <x:f>MOD(ROW()-ROW($I$46),MESCLUN_CAP+1)</x:f>
        <x:v>18</x:v>
      </x:c>
      <x:c r="L2017" s="266" t="n">
        <x:f>SUM(I2017:K2017)</x:f>
        <x:v>21</x:v>
      </x:c>
      <x:c r="M2017" s="267" t="n">
        <x:f>I2017*TOMATO_HOURS*WEEKS*(1+TOMATO_DIM)^I2017+J2017*CARROT_HOURS*WEEKS*(1+CARROT_DIM)^J2017+K2017*MESCLUN_HOURS*WEEKS*(1+MESCLUN_DIM)^K2017</x:f>
        <x:v>1372.3376892512274</x:v>
      </x:c>
      <x:c r="N2017" s="267" t="n">
        <x:f>MAX(M2017-FARMER_HOURS,0)/TEMP_HOURS_PER_WORKER</x:f>
        <x:v>0.45301228420224127</x:v>
      </x:c>
      <x:c r="O2017" s="268" t="n">
        <x:f>I2017*TOMATO_PRICE+J2017*CARROT_PRICE+K2017*MESCLUN_PRICE</x:f>
        <x:v>75000</x:v>
      </x:c>
      <x:c r="P2017" s="268" t="n">
        <x:f>I2017*TOMATO_FERTILIZER+J2017*CARROT_FERTILIZER+K2017*MESCLUN_FERTILIZER</x:f>
        <x:v>18480</x:v>
      </x:c>
      <x:c r="Q2017" s="268" t="n">
        <x:f>MIN(M2017,FARMER_HOURS)*FARMER_RATE+MAX(M2017-FARMER_HOURS,0)*TEMP_RATE</x:f>
        <x:v>36325.30710505603</x:v>
      </x:c>
      <x:c r="R2017" s="268" t="n">
        <x:f>O2017-P2017-Q2017-FIXED_COST</x:f>
        <x:v>194.69289494396799</x:v>
      </x:c>
      <x:c r="S2017" s="139" t="str">
        <x:f>IF(AND(L2017&lt;=TOTAL_BED_CAP,N2017&lt;=TEMP_WORKER_CAP),"YES","NO")</x:f>
        <x:v>YES</x:v>
      </x:c>
      <x:c r="T2017" s="139" t="n">
        <x:f>IF(S2017="YES",R2017,-1E+99)</x:f>
        <x:v>194.69289494396799</x:v>
      </x:c>
    </x:row>
    <x:row r="2018">
      <x:c r="A2018" s="139"/>
      <x:c r="B2018" s="139"/>
      <x:c r="C2018" s="139"/>
      <x:c r="D2018" s="139"/>
      <x:c r="E2018" s="139"/>
      <x:c r="F2018" s="139"/>
      <x:c r="G2018" s="139"/>
      <x:c r="H2018" s="139"/>
      <x:c r="I2018" s="266" t="n">
        <x:f>INT((ROW()-ROW($I$46))/((CARROT_CAP+1)*(MESCLUN_CAP+1)))</x:f>
        <x:v>3</x:v>
      </x:c>
      <x:c r="J2018" s="266" t="n">
        <x:f>MOD(INT((ROW()-ROW($I$46))/(MESCLUN_CAP+1)),CARROT_CAP+1)</x:f>
        <x:v>0</x:v>
      </x:c>
      <x:c r="K2018" s="266" t="n">
        <x:f>MOD(ROW()-ROW($I$46),MESCLUN_CAP+1)</x:f>
        <x:v>19</x:v>
      </x:c>
      <x:c r="L2018" s="266" t="n">
        <x:f>SUM(I2018:K2018)</x:f>
        <x:v>22</x:v>
      </x:c>
      <x:c r="M2018" s="267" t="n">
        <x:f>I2018*TOMATO_HOURS*WEEKS*(1+TOMATO_DIM)^I2018+J2018*CARROT_HOURS*WEEKS*(1+CARROT_DIM)^J2018+K2018*MESCLUN_HOURS*WEEKS*(1+MESCLUN_DIM)^K2018</x:f>
        <x:v>1441.9792178872492</x:v>
      </x:c>
      <x:c r="N2018" s="267" t="n">
        <x:f>MAX(M2018-FARMER_HOURS,0)/TEMP_HOURS_PER_WORKER</x:f>
        <x:v>0.5013744568661452</x:v>
      </x:c>
      <x:c r="O2018" s="268" t="n">
        <x:f>I2018*TOMATO_PRICE+J2018*CARROT_PRICE+K2018*MESCLUN_PRICE</x:f>
        <x:v>77700</x:v>
      </x:c>
      <x:c r="P2018" s="268" t="n">
        <x:f>I2018*TOMATO_FERTILIZER+J2018*CARROT_FERTILIZER+K2018*MESCLUN_FERTILIZER</x:f>
        <x:v>19360</x:v>
      </x:c>
      <x:c r="Q2018" s="268" t="n">
        <x:f>MIN(M2018,FARMER_HOURS)*FARMER_RATE+MAX(M2018-FARMER_HOURS,0)*TEMP_RATE</x:f>
        <x:v>37534.36142165363</x:v>
      </x:c>
      <x:c r="R2018" s="268" t="n">
        <x:f>O2018-P2018-Q2018-FIXED_COST</x:f>
        <x:v>805.6385783463702</x:v>
      </x:c>
      <x:c r="S2018" s="139" t="str">
        <x:f>IF(AND(L2018&lt;=TOTAL_BED_CAP,N2018&lt;=TEMP_WORKER_CAP),"YES","NO")</x:f>
        <x:v>YES</x:v>
      </x:c>
      <x:c r="T2018" s="139" t="n">
        <x:f>IF(S2018="YES",R2018,-1E+99)</x:f>
        <x:v>805.6385783463702</x:v>
      </x:c>
    </x:row>
    <x:row r="2019">
      <x:c r="A2019" s="139"/>
      <x:c r="B2019" s="139"/>
      <x:c r="C2019" s="139"/>
      <x:c r="D2019" s="139"/>
      <x:c r="E2019" s="139"/>
      <x:c r="F2019" s="139"/>
      <x:c r="G2019" s="139"/>
      <x:c r="H2019" s="139"/>
      <x:c r="I2019" s="266" t="n">
        <x:f>INT((ROW()-ROW($I$46))/((CARROT_CAP+1)*(MESCLUN_CAP+1)))</x:f>
        <x:v>3</x:v>
      </x:c>
      <x:c r="J2019" s="266" t="n">
        <x:f>MOD(INT((ROW()-ROW($I$46))/(MESCLUN_CAP+1)),CARROT_CAP+1)</x:f>
        <x:v>0</x:v>
      </x:c>
      <x:c r="K2019" s="266" t="n">
        <x:f>MOD(ROW()-ROW($I$46),MESCLUN_CAP+1)</x:f>
        <x:v>20</x:v>
      </x:c>
      <x:c r="L2019" s="266" t="n">
        <x:f>SUM(I2019:K2019)</x:f>
        <x:v>23</x:v>
      </x:c>
      <x:c r="M2019" s="267" t="n">
        <x:f>I2019*TOMATO_HOURS*WEEKS*(1+TOMATO_DIM)^I2019+J2019*CARROT_HOURS*WEEKS*(1+CARROT_DIM)^J2019+K2019*MESCLUN_HOURS*WEEKS*(1+MESCLUN_DIM)^K2019</x:f>
        <x:v>1513.203508537726</x:v>
      </x:c>
      <x:c r="N2019" s="267" t="n">
        <x:f>MAX(M2019-FARMER_HOURS,0)/TEMP_HOURS_PER_WORKER</x:f>
        <x:v>0.5508357698178653</x:v>
      </x:c>
      <x:c r="O2019" s="268" t="n">
        <x:f>I2019*TOMATO_PRICE+J2019*CARROT_PRICE+K2019*MESCLUN_PRICE</x:f>
        <x:v>80400</x:v>
      </x:c>
      <x:c r="P2019" s="268" t="n">
        <x:f>I2019*TOMATO_FERTILIZER+J2019*CARROT_FERTILIZER+K2019*MESCLUN_FERTILIZER</x:f>
        <x:v>20240</x:v>
      </x:c>
      <x:c r="Q2019" s="268" t="n">
        <x:f>MIN(M2019,FARMER_HOURS)*FARMER_RATE+MAX(M2019-FARMER_HOURS,0)*TEMP_RATE</x:f>
        <x:v>38770.89424544663</x:v>
      </x:c>
      <x:c r="R2019" s="268" t="n">
        <x:f>O2019-P2019-Q2019-FIXED_COST</x:f>
        <x:v>1389.1057545533695</x:v>
      </x:c>
      <x:c r="S2019" s="139" t="str">
        <x:f>IF(AND(L2019&lt;=TOTAL_BED_CAP,N2019&lt;=TEMP_WORKER_CAP),"YES","NO")</x:f>
        <x:v>YES</x:v>
      </x:c>
      <x:c r="T2019" s="139" t="n">
        <x:f>IF(S2019="YES",R2019,-1E+99)</x:f>
        <x:v>1389.1057545533695</x:v>
      </x:c>
    </x:row>
    <x:row r="2020">
      <x:c r="A2020" s="139"/>
      <x:c r="B2020" s="139"/>
      <x:c r="C2020" s="139"/>
      <x:c r="D2020" s="139"/>
      <x:c r="E2020" s="139"/>
      <x:c r="F2020" s="139"/>
      <x:c r="G2020" s="139"/>
      <x:c r="H2020" s="139"/>
      <x:c r="I2020" s="266" t="n">
        <x:f>INT((ROW()-ROW($I$46))/((CARROT_CAP+1)*(MESCLUN_CAP+1)))</x:f>
        <x:v>3</x:v>
      </x:c>
      <x:c r="J2020" s="266" t="n">
        <x:f>MOD(INT((ROW()-ROW($I$46))/(MESCLUN_CAP+1)),CARROT_CAP+1)</x:f>
        <x:v>0</x:v>
      </x:c>
      <x:c r="K2020" s="266" t="n">
        <x:f>MOD(ROW()-ROW($I$46),MESCLUN_CAP+1)</x:f>
        <x:v>21</x:v>
      </x:c>
      <x:c r="L2020" s="266" t="n">
        <x:f>SUM(I2020:K2020)</x:f>
        <x:v>24</x:v>
      </x:c>
      <x:c r="M2020" s="267" t="n">
        <x:f>I2020*TOMATO_HOURS*WEEKS*(1+TOMATO_DIM)^I2020+J2020*CARROT_HOURS*WEEKS*(1+CARROT_DIM)^J2020+K2020*MESCLUN_HOURS*WEEKS*(1+MESCLUN_DIM)^K2020</x:f>
        <x:v>1586.03924876417</x:v>
      </x:c>
      <x:c r="N2020" s="267" t="n">
        <x:f>MAX(M2020-FARMER_HOURS,0)/TEMP_HOURS_PER_WORKER</x:f>
        <x:v>0.6014161449751181</x:v>
      </x:c>
      <x:c r="O2020" s="268" t="n">
        <x:f>I2020*TOMATO_PRICE+J2020*CARROT_PRICE+K2020*MESCLUN_PRICE</x:f>
        <x:v>83100</x:v>
      </x:c>
      <x:c r="P2020" s="268" t="n">
        <x:f>I2020*TOMATO_FERTILIZER+J2020*CARROT_FERTILIZER+K2020*MESCLUN_FERTILIZER</x:f>
        <x:v>21120</x:v>
      </x:c>
      <x:c r="Q2020" s="268" t="n">
        <x:f>MIN(M2020,FARMER_HOURS)*FARMER_RATE+MAX(M2020-FARMER_HOURS,0)*TEMP_RATE</x:f>
        <x:v>40035.40362437795</x:v>
      </x:c>
      <x:c r="R2020" s="268" t="n">
        <x:f>O2020-P2020-Q2020-FIXED_COST</x:f>
        <x:v>1944.5963756220517</x:v>
      </x:c>
      <x:c r="S2020" s="139" t="str">
        <x:f>IF(AND(L2020&lt;=TOTAL_BED_CAP,N2020&lt;=TEMP_WORKER_CAP),"YES","NO")</x:f>
        <x:v>YES</x:v>
      </x:c>
      <x:c r="T2020" s="139" t="n">
        <x:f>IF(S2020="YES",R2020,-1E+99)</x:f>
        <x:v>1944.5963756220517</x:v>
      </x:c>
    </x:row>
    <x:row r="2021">
      <x:c r="A2021" s="139"/>
      <x:c r="B2021" s="139"/>
      <x:c r="C2021" s="139"/>
      <x:c r="D2021" s="139"/>
      <x:c r="E2021" s="139"/>
      <x:c r="F2021" s="139"/>
      <x:c r="G2021" s="139"/>
      <x:c r="H2021" s="139"/>
      <x:c r="I2021" s="266" t="n">
        <x:f>INT((ROW()-ROW($I$46))/((CARROT_CAP+1)*(MESCLUN_CAP+1)))</x:f>
        <x:v>3</x:v>
      </x:c>
      <x:c r="J2021" s="266" t="n">
        <x:f>MOD(INT((ROW()-ROW($I$46))/(MESCLUN_CAP+1)),CARROT_CAP+1)</x:f>
        <x:v>0</x:v>
      </x:c>
      <x:c r="K2021" s="266" t="n">
        <x:f>MOD(ROW()-ROW($I$46),MESCLUN_CAP+1)</x:f>
        <x:v>22</x:v>
      </x:c>
      <x:c r="L2021" s="266" t="n">
        <x:f>SUM(I2021:K2021)</x:f>
        <x:v>25</x:v>
      </x:c>
      <x:c r="M2021" s="267" t="n">
        <x:f>I2021*TOMATO_HOURS*WEEKS*(1+TOMATO_DIM)^I2021+J2021*CARROT_HOURS*WEEKS*(1+CARROT_DIM)^J2021+K2021*MESCLUN_HOURS*WEEKS*(1+MESCLUN_DIM)^K2021</x:f>
        <x:v>1660.515596010566</x:v>
      </x:c>
      <x:c r="N2021" s="267" t="n">
        <x:f>MAX(M2021-FARMER_HOURS,0)/TEMP_HOURS_PER_WORKER</x:f>
        <x:v>0.653135830562893</x:v>
      </x:c>
      <x:c r="O2021" s="268" t="n">
        <x:f>I2021*TOMATO_PRICE+J2021*CARROT_PRICE+K2021*MESCLUN_PRICE</x:f>
        <x:v>85800</x:v>
      </x:c>
      <x:c r="P2021" s="268" t="n">
        <x:f>I2021*TOMATO_FERTILIZER+J2021*CARROT_FERTILIZER+K2021*MESCLUN_FERTILIZER</x:f>
        <x:v>22000</x:v>
      </x:c>
      <x:c r="Q2021" s="268" t="n">
        <x:f>MIN(M2021,FARMER_HOURS)*FARMER_RATE+MAX(M2021-FARMER_HOURS,0)*TEMP_RATE</x:f>
        <x:v>41328.395764072324</x:v>
      </x:c>
      <x:c r="R2021" s="268" t="n">
        <x:f>O2021-P2021-Q2021-FIXED_COST</x:f>
        <x:v>2471.604235927676</x:v>
      </x:c>
      <x:c r="S2021" s="139" t="str">
        <x:f>IF(AND(L2021&lt;=TOTAL_BED_CAP,N2021&lt;=TEMP_WORKER_CAP),"YES","NO")</x:f>
        <x:v>YES</x:v>
      </x:c>
      <x:c r="T2021" s="139" t="n">
        <x:f>IF(S2021="YES",R2021,-1E+99)</x:f>
        <x:v>2471.604235927676</x:v>
      </x:c>
    </x:row>
    <x:row r="2022">
      <x:c r="A2022" s="139"/>
      <x:c r="B2022" s="139"/>
      <x:c r="C2022" s="139"/>
      <x:c r="D2022" s="139"/>
      <x:c r="E2022" s="139"/>
      <x:c r="F2022" s="139"/>
      <x:c r="G2022" s="139"/>
      <x:c r="H2022" s="139"/>
      <x:c r="I2022" s="266" t="n">
        <x:f>INT((ROW()-ROW($I$46))/((CARROT_CAP+1)*(MESCLUN_CAP+1)))</x:f>
        <x:v>3</x:v>
      </x:c>
      <x:c r="J2022" s="266" t="n">
        <x:f>MOD(INT((ROW()-ROW($I$46))/(MESCLUN_CAP+1)),CARROT_CAP+1)</x:f>
        <x:v>0</x:v>
      </x:c>
      <x:c r="K2022" s="266" t="n">
        <x:f>MOD(ROW()-ROW($I$46),MESCLUN_CAP+1)</x:f>
        <x:v>23</x:v>
      </x:c>
      <x:c r="L2022" s="266" t="n">
        <x:f>SUM(I2022:K2022)</x:f>
        <x:v>26</x:v>
      </x:c>
      <x:c r="M2022" s="267" t="n">
        <x:f>I2022*TOMATO_HOURS*WEEKS*(1+TOMATO_DIM)^I2022+J2022*CARROT_HOURS*WEEKS*(1+CARROT_DIM)^J2022+K2022*MESCLUN_HOURS*WEEKS*(1+MESCLUN_DIM)^K2022</x:f>
        <x:v>1736.6621848680024</x:v>
      </x:c>
      <x:c r="N2022" s="267" t="n">
        <x:f>MAX(M2022-FARMER_HOURS,0)/TEMP_HOURS_PER_WORKER</x:f>
        <x:v>0.706015406158335</x:v>
      </x:c>
      <x:c r="O2022" s="268" t="n">
        <x:f>I2022*TOMATO_PRICE+J2022*CARROT_PRICE+K2022*MESCLUN_PRICE</x:f>
        <x:v>88500</x:v>
      </x:c>
      <x:c r="P2022" s="268" t="n">
        <x:f>I2022*TOMATO_FERTILIZER+J2022*CARROT_FERTILIZER+K2022*MESCLUN_FERTILIZER</x:f>
        <x:v>22880</x:v>
      </x:c>
      <x:c r="Q2022" s="268" t="n">
        <x:f>MIN(M2022,FARMER_HOURS)*FARMER_RATE+MAX(M2022-FARMER_HOURS,0)*TEMP_RATE</x:f>
        <x:v>42650.38515395837</x:v>
      </x:c>
      <x:c r="R2022" s="268" t="n">
        <x:f>O2022-P2022-Q2022-FIXED_COST</x:f>
        <x:v>2969.61484604163</x:v>
      </x:c>
      <x:c r="S2022" s="139" t="str">
        <x:f>IF(AND(L2022&lt;=TOTAL_BED_CAP,N2022&lt;=TEMP_WORKER_CAP),"YES","NO")</x:f>
        <x:v>YES</x:v>
      </x:c>
      <x:c r="T2022" s="139" t="n">
        <x:f>IF(S2022="YES",R2022,-1E+99)</x:f>
        <x:v>2969.61484604163</x:v>
      </x:c>
    </x:row>
    <x:row r="2023">
      <x:c r="A2023" s="139"/>
      <x:c r="B2023" s="139"/>
      <x:c r="C2023" s="139"/>
      <x:c r="D2023" s="139"/>
      <x:c r="E2023" s="139"/>
      <x:c r="F2023" s="139"/>
      <x:c r="G2023" s="139"/>
      <x:c r="H2023" s="139"/>
      <x:c r="I2023" s="266" t="n">
        <x:f>INT((ROW()-ROW($I$46))/((CARROT_CAP+1)*(MESCLUN_CAP+1)))</x:f>
        <x:v>3</x:v>
      </x:c>
      <x:c r="J2023" s="266" t="n">
        <x:f>MOD(INT((ROW()-ROW($I$46))/(MESCLUN_CAP+1)),CARROT_CAP+1)</x:f>
        <x:v>0</x:v>
      </x:c>
      <x:c r="K2023" s="266" t="n">
        <x:f>MOD(ROW()-ROW($I$46),MESCLUN_CAP+1)</x:f>
        <x:v>24</x:v>
      </x:c>
      <x:c r="L2023" s="266" t="n">
        <x:f>SUM(I2023:K2023)</x:f>
        <x:v>27</x:v>
      </x:c>
      <x:c r="M2023" s="267" t="n">
        <x:f>I2023*TOMATO_HOURS*WEEKS*(1+TOMATO_DIM)^I2023+J2023*CARROT_HOURS*WEEKS*(1+CARROT_DIM)^J2023+K2023*MESCLUN_HOURS*WEEKS*(1+MESCLUN_DIM)^K2023</x:f>
        <x:v>1814.5091344474981</x:v>
      </x:c>
      <x:c r="N2023" s="267" t="n">
        <x:f>MAX(M2023-FARMER_HOURS,0)/TEMP_HOURS_PER_WORKER</x:f>
        <x:v>0.7600757878107626</x:v>
      </x:c>
      <x:c r="O2023" s="268" t="n">
        <x:f>I2023*TOMATO_PRICE+J2023*CARROT_PRICE+K2023*MESCLUN_PRICE</x:f>
        <x:v>91200</x:v>
      </x:c>
      <x:c r="P2023" s="268" t="n">
        <x:f>I2023*TOMATO_FERTILIZER+J2023*CARROT_FERTILIZER+K2023*MESCLUN_FERTILIZER</x:f>
        <x:v>23760</x:v>
      </x:c>
      <x:c r="Q2023" s="268" t="n">
        <x:f>MIN(M2023,FARMER_HOURS)*FARMER_RATE+MAX(M2023-FARMER_HOURS,0)*TEMP_RATE</x:f>
        <x:v>44001.89469526906</x:v>
      </x:c>
      <x:c r="R2023" s="268" t="n">
        <x:f>O2023-P2023-Q2023-FIXED_COST</x:f>
        <x:v>3438.1053047309397</x:v>
      </x:c>
      <x:c r="S2023" s="139" t="str">
        <x:f>IF(AND(L2023&lt;=TOTAL_BED_CAP,N2023&lt;=TEMP_WORKER_CAP),"YES","NO")</x:f>
        <x:v>YES</x:v>
      </x:c>
      <x:c r="T2023" s="139" t="n">
        <x:f>IF(S2023="YES",R2023,-1E+99)</x:f>
        <x:v>3438.1053047309397</x:v>
      </x:c>
    </x:row>
    <x:row r="2024">
      <x:c r="A2024" s="139"/>
      <x:c r="B2024" s="139"/>
      <x:c r="C2024" s="139"/>
      <x:c r="D2024" s="139"/>
      <x:c r="E2024" s="139"/>
      <x:c r="F2024" s="139"/>
      <x:c r="G2024" s="139"/>
      <x:c r="H2024" s="139"/>
      <x:c r="I2024" s="266" t="n">
        <x:f>INT((ROW()-ROW($I$46))/((CARROT_CAP+1)*(MESCLUN_CAP+1)))</x:f>
        <x:v>3</x:v>
      </x:c>
      <x:c r="J2024" s="266" t="n">
        <x:f>MOD(INT((ROW()-ROW($I$46))/(MESCLUN_CAP+1)),CARROT_CAP+1)</x:f>
        <x:v>0</x:v>
      </x:c>
      <x:c r="K2024" s="266" t="n">
        <x:f>MOD(ROW()-ROW($I$46),MESCLUN_CAP+1)</x:f>
        <x:v>25</x:v>
      </x:c>
      <x:c r="L2024" s="266" t="n">
        <x:f>SUM(I2024:K2024)</x:f>
        <x:v>28</x:v>
      </x:c>
      <x:c r="M2024" s="267" t="n">
        <x:f>I2024*TOMATO_HOURS*WEEKS*(1+TOMATO_DIM)^I2024+J2024*CARROT_HOURS*WEEKS*(1+CARROT_DIM)^J2024+K2024*MESCLUN_HOURS*WEEKS*(1+MESCLUN_DIM)^K2024</x:f>
        <x:v>1894.0870558625957</x:v>
      </x:c>
      <x:c r="N2024" s="267" t="n">
        <x:f>MAX(M2024-FARMER_HOURS,0)/TEMP_HOURS_PER_WORKER</x:f>
        <x:v>0.8153382332379137</x:v>
      </x:c>
      <x:c r="O2024" s="268" t="n">
        <x:f>I2024*TOMATO_PRICE+J2024*CARROT_PRICE+K2024*MESCLUN_PRICE</x:f>
        <x:v>93900</x:v>
      </x:c>
      <x:c r="P2024" s="268" t="n">
        <x:f>I2024*TOMATO_FERTILIZER+J2024*CARROT_FERTILIZER+K2024*MESCLUN_FERTILIZER</x:f>
        <x:v>24640</x:v>
      </x:c>
      <x:c r="Q2024" s="268" t="n">
        <x:f>MIN(M2024,FARMER_HOURS)*FARMER_RATE+MAX(M2024-FARMER_HOURS,0)*TEMP_RATE</x:f>
        <x:v>45383.455830947845</x:v>
      </x:c>
      <x:c r="R2024" s="268" t="n">
        <x:f>O2024-P2024-Q2024-FIXED_COST</x:f>
        <x:v>3876.5441690521548</x:v>
      </x:c>
      <x:c r="S2024" s="139" t="str">
        <x:f>IF(AND(L2024&lt;=TOTAL_BED_CAP,N2024&lt;=TEMP_WORKER_CAP),"YES","NO")</x:f>
        <x:v>YES</x:v>
      </x:c>
      <x:c r="T2024" s="139" t="n">
        <x:f>IF(S2024="YES",R2024,-1E+99)</x:f>
        <x:v>3876.5441690521548</x:v>
      </x:c>
    </x:row>
    <x:row r="2025">
      <x:c r="A2025" s="139"/>
      <x:c r="B2025" s="139"/>
      <x:c r="C2025" s="139"/>
      <x:c r="D2025" s="139"/>
      <x:c r="E2025" s="139"/>
      <x:c r="F2025" s="139"/>
      <x:c r="G2025" s="139"/>
      <x:c r="H2025" s="139"/>
      <x:c r="I2025" s="266" t="n">
        <x:f>INT((ROW()-ROW($I$46))/((CARROT_CAP+1)*(MESCLUN_CAP+1)))</x:f>
        <x:v>3</x:v>
      </x:c>
      <x:c r="J2025" s="266" t="n">
        <x:f>MOD(INT((ROW()-ROW($I$46))/(MESCLUN_CAP+1)),CARROT_CAP+1)</x:f>
        <x:v>0</x:v>
      </x:c>
      <x:c r="K2025" s="266" t="n">
        <x:f>MOD(ROW()-ROW($I$46),MESCLUN_CAP+1)</x:f>
        <x:v>26</x:v>
      </x:c>
      <x:c r="L2025" s="266" t="n">
        <x:f>SUM(I2025:K2025)</x:f>
        <x:v>29</x:v>
      </x:c>
      <x:c r="M2025" s="267" t="n">
        <x:f>I2025*TOMATO_HOURS*WEEKS*(1+TOMATO_DIM)^I2025+J2025*CARROT_HOURS*WEEKS*(1+CARROT_DIM)^J2025+K2025*MESCLUN_HOURS*WEEKS*(1+MESCLUN_DIM)^K2025</x:f>
        <x:v>1975.427059823313</x:v>
      </x:c>
      <x:c r="N2025" s="267" t="n">
        <x:f>MAX(M2025-FARMER_HOURS,0)/TEMP_HOURS_PER_WORKER</x:f>
        <x:v>0.8718243470995228</x:v>
      </x:c>
      <x:c r="O2025" s="268" t="n">
        <x:f>I2025*TOMATO_PRICE+J2025*CARROT_PRICE+K2025*MESCLUN_PRICE</x:f>
        <x:v>96600</x:v>
      </x:c>
      <x:c r="P2025" s="268" t="n">
        <x:f>I2025*TOMATO_FERTILIZER+J2025*CARROT_FERTILIZER+K2025*MESCLUN_FERTILIZER</x:f>
        <x:v>25520</x:v>
      </x:c>
      <x:c r="Q2025" s="268" t="n">
        <x:f>MIN(M2025,FARMER_HOURS)*FARMER_RATE+MAX(M2025-FARMER_HOURS,0)*TEMP_RATE</x:f>
        <x:v>46795.60867748807</x:v>
      </x:c>
      <x:c r="R2025" s="268" t="n">
        <x:f>O2025-P2025-Q2025-FIXED_COST</x:f>
        <x:v>4284.391322511932</x:v>
      </x:c>
      <x:c r="S2025" s="139" t="str">
        <x:f>IF(AND(L2025&lt;=TOTAL_BED_CAP,N2025&lt;=TEMP_WORKER_CAP),"YES","NO")</x:f>
        <x:v>YES</x:v>
      </x:c>
      <x:c r="T2025" s="139" t="n">
        <x:f>IF(S2025="YES",R2025,-1E+99)</x:f>
        <x:v>4284.391322511932</x:v>
      </x:c>
    </x:row>
    <x:row r="2026">
      <x:c r="A2026" s="139"/>
      <x:c r="B2026" s="139"/>
      <x:c r="C2026" s="139"/>
      <x:c r="D2026" s="139"/>
      <x:c r="E2026" s="139"/>
      <x:c r="F2026" s="139"/>
      <x:c r="G2026" s="139"/>
      <x:c r="H2026" s="139"/>
      <x:c r="I2026" s="266" t="n">
        <x:f>INT((ROW()-ROW($I$46))/((CARROT_CAP+1)*(MESCLUN_CAP+1)))</x:f>
        <x:v>3</x:v>
      </x:c>
      <x:c r="J2026" s="266" t="n">
        <x:f>MOD(INT((ROW()-ROW($I$46))/(MESCLUN_CAP+1)),CARROT_CAP+1)</x:f>
        <x:v>0</x:v>
      </x:c>
      <x:c r="K2026" s="266" t="n">
        <x:f>MOD(ROW()-ROW($I$46),MESCLUN_CAP+1)</x:f>
        <x:v>27</x:v>
      </x:c>
      <x:c r="L2026" s="266" t="n">
        <x:f>SUM(I2026:K2026)</x:f>
        <x:v>30</x:v>
      </x:c>
      <x:c r="M2026" s="267" t="n">
        <x:f>I2026*TOMATO_HOURS*WEEKS*(1+TOMATO_DIM)^I2026+J2026*CARROT_HOURS*WEEKS*(1+CARROT_DIM)^J2026+K2026*MESCLUN_HOURS*WEEKS*(1+MESCLUN_DIM)^K2026</x:f>
        <x:v>2058.5607643430703</x:v>
      </x:c>
      <x:c r="N2026" s="267" t="n">
        <x:f>MAX(M2026-FARMER_HOURS,0)/TEMP_HOURS_PER_WORKER</x:f>
        <x:v>0.9295560863493544</x:v>
      </x:c>
      <x:c r="O2026" s="268" t="n">
        <x:f>I2026*TOMATO_PRICE+J2026*CARROT_PRICE+K2026*MESCLUN_PRICE</x:f>
        <x:v>99300</x:v>
      </x:c>
      <x:c r="P2026" s="268" t="n">
        <x:f>I2026*TOMATO_FERTILIZER+J2026*CARROT_FERTILIZER+K2026*MESCLUN_FERTILIZER</x:f>
        <x:v>26400</x:v>
      </x:c>
      <x:c r="Q2026" s="268" t="n">
        <x:f>MIN(M2026,FARMER_HOURS)*FARMER_RATE+MAX(M2026-FARMER_HOURS,0)*TEMP_RATE</x:f>
        <x:v>48238.902158733865</x:v>
      </x:c>
      <x:c r="R2026" s="268" t="n">
        <x:f>O2026-P2026-Q2026-FIXED_COST</x:f>
        <x:v>4661.097841266135</x:v>
      </x:c>
      <x:c r="S2026" s="139" t="str">
        <x:f>IF(AND(L2026&lt;=TOTAL_BED_CAP,N2026&lt;=TEMP_WORKER_CAP),"YES","NO")</x:f>
        <x:v>YES</x:v>
      </x:c>
      <x:c r="T2026" s="139" t="n">
        <x:f>IF(S2026="YES",R2026,-1E+99)</x:f>
        <x:v>4661.097841266135</x:v>
      </x:c>
    </x:row>
    <x:row r="2027">
      <x:c r="A2027" s="139"/>
      <x:c r="B2027" s="139"/>
      <x:c r="C2027" s="139"/>
      <x:c r="D2027" s="139"/>
      <x:c r="E2027" s="139"/>
      <x:c r="F2027" s="139"/>
      <x:c r="G2027" s="139"/>
      <x:c r="H2027" s="139"/>
      <x:c r="I2027" s="266" t="n">
        <x:f>INT((ROW()-ROW($I$46))/((CARROT_CAP+1)*(MESCLUN_CAP+1)))</x:f>
        <x:v>3</x:v>
      </x:c>
      <x:c r="J2027" s="266" t="n">
        <x:f>MOD(INT((ROW()-ROW($I$46))/(MESCLUN_CAP+1)),CARROT_CAP+1)</x:f>
        <x:v>0</x:v>
      </x:c>
      <x:c r="K2027" s="266" t="n">
        <x:f>MOD(ROW()-ROW($I$46),MESCLUN_CAP+1)</x:f>
        <x:v>28</x:v>
      </x:c>
      <x:c r="L2027" s="266" t="n">
        <x:f>SUM(I2027:K2027)</x:f>
        <x:v>31</x:v>
      </x:c>
      <x:c r="M2027" s="267" t="n">
        <x:f>I2027*TOMATO_HOURS*WEEKS*(1+TOMATO_DIM)^I2027+J2027*CARROT_HOURS*WEEKS*(1+CARROT_DIM)^J2027+K2027*MESCLUN_HOURS*WEEKS*(1+MESCLUN_DIM)^K2027</x:f>
        <x:v>2143.520302560223</x:v>
      </x:c>
      <x:c r="N2027" s="267" t="n">
        <x:f>MAX(M2027-FARMER_HOURS,0)/TEMP_HOURS_PER_WORKER</x:f>
        <x:v>0.9885557656668217</x:v>
      </x:c>
      <x:c r="O2027" s="268" t="n">
        <x:f>I2027*TOMATO_PRICE+J2027*CARROT_PRICE+K2027*MESCLUN_PRICE</x:f>
        <x:v>102000</x:v>
      </x:c>
      <x:c r="P2027" s="268" t="n">
        <x:f>I2027*TOMATO_FERTILIZER+J2027*CARROT_FERTILIZER+K2027*MESCLUN_FERTILIZER</x:f>
        <x:v>27280</x:v>
      </x:c>
      <x:c r="Q2027" s="268" t="n">
        <x:f>MIN(M2027,FARMER_HOURS)*FARMER_RATE+MAX(M2027-FARMER_HOURS,0)*TEMP_RATE</x:f>
        <x:v>49713.89414167054</x:v>
      </x:c>
      <x:c r="R2027" s="268" t="n">
        <x:f>O2027-P2027-Q2027-FIXED_COST</x:f>
        <x:v>5006.105858329458</x:v>
      </x:c>
      <x:c r="S2027" s="139" t="str">
        <x:f>IF(AND(L2027&lt;=TOTAL_BED_CAP,N2027&lt;=TEMP_WORKER_CAP),"YES","NO")</x:f>
        <x:v>YES</x:v>
      </x:c>
      <x:c r="T2027" s="139" t="n">
        <x:f>IF(S2027="YES",R2027,-1E+99)</x:f>
        <x:v>5006.105858329458</x:v>
      </x:c>
    </x:row>
    <x:row r="2028">
      <x:c r="A2028" s="139"/>
      <x:c r="B2028" s="139"/>
      <x:c r="C2028" s="139"/>
      <x:c r="D2028" s="139"/>
      <x:c r="E2028" s="139"/>
      <x:c r="F2028" s="139"/>
      <x:c r="G2028" s="139"/>
      <x:c r="H2028" s="139"/>
      <x:c r="I2028" s="266" t="n">
        <x:f>INT((ROW()-ROW($I$46))/((CARROT_CAP+1)*(MESCLUN_CAP+1)))</x:f>
        <x:v>3</x:v>
      </x:c>
      <x:c r="J2028" s="266" t="n">
        <x:f>MOD(INT((ROW()-ROW($I$46))/(MESCLUN_CAP+1)),CARROT_CAP+1)</x:f>
        <x:v>0</x:v>
      </x:c>
      <x:c r="K2028" s="266" t="n">
        <x:f>MOD(ROW()-ROW($I$46),MESCLUN_CAP+1)</x:f>
        <x:v>29</x:v>
      </x:c>
      <x:c r="L2028" s="266" t="n">
        <x:f>SUM(I2028:K2028)</x:f>
        <x:v>32</x:v>
      </x:c>
      <x:c r="M2028" s="267" t="n">
        <x:f>I2028*TOMATO_HOURS*WEEKS*(1+TOMATO_DIM)^I2028+J2028*CARROT_HOURS*WEEKS*(1+CARROT_DIM)^J2028+K2028*MESCLUN_HOURS*WEEKS*(1+MESCLUN_DIM)^K2028</x:f>
        <x:v>2230.338330675877</x:v>
      </x:c>
      <x:c r="N2028" s="267" t="n">
        <x:f>MAX(M2028-FARMER_HOURS,0)/TEMP_HOURS_PER_WORKER</x:f>
        <x:v>1.048846062969359</x:v>
      </x:c>
      <x:c r="O2028" s="268" t="n">
        <x:f>I2028*TOMATO_PRICE+J2028*CARROT_PRICE+K2028*MESCLUN_PRICE</x:f>
        <x:v>104700</x:v>
      </x:c>
      <x:c r="P2028" s="268" t="n">
        <x:f>I2028*TOMATO_FERTILIZER+J2028*CARROT_FERTILIZER+K2028*MESCLUN_FERTILIZER</x:f>
        <x:v>28160</x:v>
      </x:c>
      <x:c r="Q2028" s="268" t="n">
        <x:f>MIN(M2028,FARMER_HOURS)*FARMER_RATE+MAX(M2028-FARMER_HOURS,0)*TEMP_RATE</x:f>
        <x:v>51221.15157423397</x:v>
      </x:c>
      <x:c r="R2028" s="268" t="n">
        <x:f>O2028-P2028-Q2028-FIXED_COST</x:f>
        <x:v>5318.848425766031</x:v>
      </x:c>
      <x:c r="S2028" s="139" t="str">
        <x:f>IF(AND(L2028&lt;=TOTAL_BED_CAP,N2028&lt;=TEMP_WORKER_CAP),"YES","NO")</x:f>
        <x:v>YES</x:v>
      </x:c>
      <x:c r="T2028" s="139" t="n">
        <x:f>IF(S2028="YES",R2028,-1E+99)</x:f>
        <x:v>5318.848425766031</x:v>
      </x:c>
    </x:row>
    <x:row r="2029">
      <x:c r="A2029" s="139"/>
      <x:c r="B2029" s="139"/>
      <x:c r="C2029" s="139"/>
      <x:c r="D2029" s="139"/>
      <x:c r="E2029" s="139"/>
      <x:c r="F2029" s="139"/>
      <x:c r="G2029" s="139"/>
      <x:c r="H2029" s="139"/>
      <x:c r="I2029" s="266" t="n">
        <x:f>INT((ROW()-ROW($I$46))/((CARROT_CAP+1)*(MESCLUN_CAP+1)))</x:f>
        <x:v>3</x:v>
      </x:c>
      <x:c r="J2029" s="266" t="n">
        <x:f>MOD(INT((ROW()-ROW($I$46))/(MESCLUN_CAP+1)),CARROT_CAP+1)</x:f>
        <x:v>0</x:v>
      </x:c>
      <x:c r="K2029" s="266" t="n">
        <x:f>MOD(ROW()-ROW($I$46),MESCLUN_CAP+1)</x:f>
        <x:v>30</x:v>
      </x:c>
      <x:c r="L2029" s="266" t="n">
        <x:f>SUM(I2029:K2029)</x:f>
        <x:v>33</x:v>
      </x:c>
      <x:c r="M2029" s="267" t="n">
        <x:f>I2029*TOMATO_HOURS*WEEKS*(1+TOMATO_DIM)^I2029+J2029*CARROT_HOURS*WEEKS*(1+CARROT_DIM)^J2029+K2029*MESCLUN_HOURS*WEEKS*(1+MESCLUN_DIM)^K2029</x:f>
        <x:v>2319.0480360096467</x:v>
      </x:c>
      <x:c r="N2029" s="267" t="n">
        <x:f>MAX(M2029-FARMER_HOURS,0)/TEMP_HOURS_PER_WORKER</x:f>
        <x:v>1.110450025006699</x:v>
      </x:c>
      <x:c r="O2029" s="268" t="n">
        <x:f>I2029*TOMATO_PRICE+J2029*CARROT_PRICE+K2029*MESCLUN_PRICE</x:f>
        <x:v>107400</x:v>
      </x:c>
      <x:c r="P2029" s="268" t="n">
        <x:f>I2029*TOMATO_FERTILIZER+J2029*CARROT_FERTILIZER+K2029*MESCLUN_FERTILIZER</x:f>
        <x:v>29040</x:v>
      </x:c>
      <x:c r="Q2029" s="268" t="n">
        <x:f>MIN(M2029,FARMER_HOURS)*FARMER_RATE+MAX(M2029-FARMER_HOURS,0)*TEMP_RATE</x:f>
        <x:v>52761.25062516748</x:v>
      </x:c>
      <x:c r="R2029" s="268" t="n">
        <x:f>O2029-P2029-Q2029-FIXED_COST</x:f>
        <x:v>5598.749374832521</x:v>
      </x:c>
      <x:c r="S2029" s="139" t="str">
        <x:f>IF(AND(L2029&lt;=TOTAL_BED_CAP,N2029&lt;=TEMP_WORKER_CAP),"YES","NO")</x:f>
        <x:v>YES</x:v>
      </x:c>
      <x:c r="T2029" s="139" t="n">
        <x:f>IF(S2029="YES",R2029,-1E+99)</x:f>
        <x:v>5598.749374832521</x:v>
      </x:c>
    </x:row>
    <x:row r="2030">
      <x:c r="A2030" s="139"/>
      <x:c r="B2030" s="139"/>
      <x:c r="C2030" s="139"/>
      <x:c r="D2030" s="139"/>
      <x:c r="E2030" s="139"/>
      <x:c r="F2030" s="139"/>
      <x:c r="G2030" s="139"/>
      <x:c r="H2030" s="139"/>
      <x:c r="I2030" s="266" t="n">
        <x:f>INT((ROW()-ROW($I$46))/((CARROT_CAP+1)*(MESCLUN_CAP+1)))</x:f>
        <x:v>3</x:v>
      </x:c>
      <x:c r="J2030" s="266" t="n">
        <x:f>MOD(INT((ROW()-ROW($I$46))/(MESCLUN_CAP+1)),CARROT_CAP+1)</x:f>
        <x:v>1</x:v>
      </x:c>
      <x:c r="K2030" s="266" t="n">
        <x:f>MOD(ROW()-ROW($I$46),MESCLUN_CAP+1)</x:f>
        <x:v>0</x:v>
      </x:c>
      <x:c r="L2030" s="266" t="n">
        <x:f>SUM(I2030:K2030)</x:f>
        <x:v>4</x:v>
      </x:c>
      <x:c r="M2030" s="267" t="n">
        <x:f>I2030*TOMATO_HOURS*WEEKS*(1+TOMATO_DIM)^I2030+J2030*CARROT_HOURS*WEEKS*(1+CARROT_DIM)^J2030+K2030*MESCLUN_HOURS*WEEKS*(1+MESCLUN_DIM)^K2030</x:f>
        <x:v>390.1200000000001</x:v>
      </x:c>
      <x:c r="N2030" s="267" t="n">
        <x:f>MAX(M2030-FARMER_HOURS,0)/TEMP_HOURS_PER_WORKER</x:f>
        <x:v>0</x:v>
      </x:c>
      <x:c r="O2030" s="268" t="n">
        <x:f>I2030*TOMATO_PRICE+J2030*CARROT_PRICE+K2030*MESCLUN_PRICE</x:f>
        <x:v>28494</x:v>
      </x:c>
      <x:c r="P2030" s="268" t="n">
        <x:f>I2030*TOMATO_FERTILIZER+J2030*CARROT_FERTILIZER+K2030*MESCLUN_FERTILIZER</x:f>
        <x:v>3080</x:v>
      </x:c>
      <x:c r="Q2030" s="268" t="n">
        <x:f>MIN(M2030,FARMER_HOURS)*FARMER_RATE+MAX(M2030-FARMER_HOURS,0)*TEMP_RATE</x:f>
        <x:v>13545.833333333338</x:v>
      </x:c>
      <x:c r="R2030" s="268" t="n">
        <x:f>O2030-P2030-Q2030-FIXED_COST</x:f>
        <x:v>-8131.833333333338</x:v>
      </x:c>
      <x:c r="S2030" s="139" t="str">
        <x:f>IF(AND(L2030&lt;=TOTAL_BED_CAP,N2030&lt;=TEMP_WORKER_CAP),"YES","NO")</x:f>
        <x:v>YES</x:v>
      </x:c>
      <x:c r="T2030" s="139" t="n">
        <x:f>IF(S2030="YES",R2030,-1E+99)</x:f>
        <x:v>-8131.833333333338</x:v>
      </x:c>
    </x:row>
    <x:row r="2031">
      <x:c r="A2031" s="139"/>
      <x:c r="B2031" s="139"/>
      <x:c r="C2031" s="139"/>
      <x:c r="D2031" s="139"/>
      <x:c r="E2031" s="139"/>
      <x:c r="F2031" s="139"/>
      <x:c r="G2031" s="139"/>
      <x:c r="H2031" s="139"/>
      <x:c r="I2031" s="266" t="n">
        <x:f>INT((ROW()-ROW($I$46))/((CARROT_CAP+1)*(MESCLUN_CAP+1)))</x:f>
        <x:v>3</x:v>
      </x:c>
      <x:c r="J2031" s="266" t="n">
        <x:f>MOD(INT((ROW()-ROW($I$46))/(MESCLUN_CAP+1)),CARROT_CAP+1)</x:f>
        <x:v>1</x:v>
      </x:c>
      <x:c r="K2031" s="266" t="n">
        <x:f>MOD(ROW()-ROW($I$46),MESCLUN_CAP+1)</x:f>
        <x:v>1</x:v>
      </x:c>
      <x:c r="L2031" s="266" t="n">
        <x:f>SUM(I2031:K2031)</x:f>
        <x:v>5</x:v>
      </x:c>
      <x:c r="M2031" s="267" t="n">
        <x:f>I2031*TOMATO_HOURS*WEEKS*(1+TOMATO_DIM)^I2031+J2031*CARROT_HOURS*WEEKS*(1+CARROT_DIM)^J2031+K2031*MESCLUN_HOURS*WEEKS*(1+MESCLUN_DIM)^K2031</x:f>
        <x:v>435.6825000000001</x:v>
      </x:c>
      <x:c r="N2031" s="267" t="n">
        <x:f>MAX(M2031-FARMER_HOURS,0)/TEMP_HOURS_PER_WORKER</x:f>
        <x:v>0</x:v>
      </x:c>
      <x:c r="O2031" s="268" t="n">
        <x:f>I2031*TOMATO_PRICE+J2031*CARROT_PRICE+K2031*MESCLUN_PRICE</x:f>
        <x:v>31194</x:v>
      </x:c>
      <x:c r="P2031" s="268" t="n">
        <x:f>I2031*TOMATO_FERTILIZER+J2031*CARROT_FERTILIZER+K2031*MESCLUN_FERTILIZER</x:f>
        <x:v>3960</x:v>
      </x:c>
      <x:c r="Q2031" s="268" t="n">
        <x:f>MIN(M2031,FARMER_HOURS)*FARMER_RATE+MAX(M2031-FARMER_HOURS,0)*TEMP_RATE</x:f>
        <x:v>15127.864583333338</x:v>
      </x:c>
      <x:c r="R2031" s="268" t="n">
        <x:f>O2031-P2031-Q2031-FIXED_COST</x:f>
        <x:v>-7893.864583333338</x:v>
      </x:c>
      <x:c r="S2031" s="139" t="str">
        <x:f>IF(AND(L2031&lt;=TOTAL_BED_CAP,N2031&lt;=TEMP_WORKER_CAP),"YES","NO")</x:f>
        <x:v>YES</x:v>
      </x:c>
      <x:c r="T2031" s="139" t="n">
        <x:f>IF(S2031="YES",R2031,-1E+99)</x:f>
        <x:v>-7893.864583333338</x:v>
      </x:c>
    </x:row>
    <x:row r="2032">
      <x:c r="A2032" s="139"/>
      <x:c r="B2032" s="139"/>
      <x:c r="C2032" s="139"/>
      <x:c r="D2032" s="139"/>
      <x:c r="E2032" s="139"/>
      <x:c r="F2032" s="139"/>
      <x:c r="G2032" s="139"/>
      <x:c r="H2032" s="139"/>
      <x:c r="I2032" s="266" t="n">
        <x:f>INT((ROW()-ROW($I$46))/((CARROT_CAP+1)*(MESCLUN_CAP+1)))</x:f>
        <x:v>3</x:v>
      </x:c>
      <x:c r="J2032" s="266" t="n">
        <x:f>MOD(INT((ROW()-ROW($I$46))/(MESCLUN_CAP+1)),CARROT_CAP+1)</x:f>
        <x:v>1</x:v>
      </x:c>
      <x:c r="K2032" s="266" t="n">
        <x:f>MOD(ROW()-ROW($I$46),MESCLUN_CAP+1)</x:f>
        <x:v>2</x:v>
      </x:c>
      <x:c r="L2032" s="266" t="n">
        <x:f>SUM(I2032:K2032)</x:f>
        <x:v>6</x:v>
      </x:c>
      <x:c r="M2032" s="267" t="n">
        <x:f>I2032*TOMATO_HOURS*WEEKS*(1+TOMATO_DIM)^I2032+J2032*CARROT_HOURS*WEEKS*(1+CARROT_DIM)^J2032+K2032*MESCLUN_HOURS*WEEKS*(1+MESCLUN_DIM)^K2032</x:f>
        <x:v>482.38406250000014</x:v>
      </x:c>
      <x:c r="N2032" s="267" t="n">
        <x:f>MAX(M2032-FARMER_HOURS,0)/TEMP_HOURS_PER_WORKER</x:f>
        <x:v>0</x:v>
      </x:c>
      <x:c r="O2032" s="268" t="n">
        <x:f>I2032*TOMATO_PRICE+J2032*CARROT_PRICE+K2032*MESCLUN_PRICE</x:f>
        <x:v>33894</x:v>
      </x:c>
      <x:c r="P2032" s="268" t="n">
        <x:f>I2032*TOMATO_FERTILIZER+J2032*CARROT_FERTILIZER+K2032*MESCLUN_FERTILIZER</x:f>
        <x:v>4840</x:v>
      </x:c>
      <x:c r="Q2032" s="268" t="n">
        <x:f>MIN(M2032,FARMER_HOURS)*FARMER_RATE+MAX(M2032-FARMER_HOURS,0)*TEMP_RATE</x:f>
        <x:v>16749.44661458334</x:v>
      </x:c>
      <x:c r="R2032" s="268" t="n">
        <x:f>O2032-P2032-Q2032-FIXED_COST</x:f>
        <x:v>-7695.446614583339</x:v>
      </x:c>
      <x:c r="S2032" s="139" t="str">
        <x:f>IF(AND(L2032&lt;=TOTAL_BED_CAP,N2032&lt;=TEMP_WORKER_CAP),"YES","NO")</x:f>
        <x:v>YES</x:v>
      </x:c>
      <x:c r="T2032" s="139" t="n">
        <x:f>IF(S2032="YES",R2032,-1E+99)</x:f>
        <x:v>-7695.446614583339</x:v>
      </x:c>
    </x:row>
    <x:row r="2033">
      <x:c r="A2033" s="139"/>
      <x:c r="B2033" s="139"/>
      <x:c r="C2033" s="139"/>
      <x:c r="D2033" s="139"/>
      <x:c r="E2033" s="139"/>
      <x:c r="F2033" s="139"/>
      <x:c r="G2033" s="139"/>
      <x:c r="H2033" s="139"/>
      <x:c r="I2033" s="266" t="n">
        <x:f>INT((ROW()-ROW($I$46))/((CARROT_CAP+1)*(MESCLUN_CAP+1)))</x:f>
        <x:v>3</x:v>
      </x:c>
      <x:c r="J2033" s="266" t="n">
        <x:f>MOD(INT((ROW()-ROW($I$46))/(MESCLUN_CAP+1)),CARROT_CAP+1)</x:f>
        <x:v>1</x:v>
      </x:c>
      <x:c r="K2033" s="266" t="n">
        <x:f>MOD(ROW()-ROW($I$46),MESCLUN_CAP+1)</x:f>
        <x:v>3</x:v>
      </x:c>
      <x:c r="L2033" s="266" t="n">
        <x:f>SUM(I2033:K2033)</x:f>
        <x:v>7</x:v>
      </x:c>
      <x:c r="M2033" s="267" t="n">
        <x:f>I2033*TOMATO_HOURS*WEEKS*(1+TOMATO_DIM)^I2033+J2033*CARROT_HOURS*WEEKS*(1+CARROT_DIM)^J2033+K2033*MESCLUN_HOURS*WEEKS*(1+MESCLUN_DIM)^K2033</x:f>
        <x:v>530.2460449218751</x:v>
      </x:c>
      <x:c r="N2033" s="267" t="n">
        <x:f>MAX(M2033-FARMER_HOURS,0)/TEMP_HOURS_PER_WORKER</x:f>
        <x:v>0</x:v>
      </x:c>
      <x:c r="O2033" s="268" t="n">
        <x:f>I2033*TOMATO_PRICE+J2033*CARROT_PRICE+K2033*MESCLUN_PRICE</x:f>
        <x:v>36594</x:v>
      </x:c>
      <x:c r="P2033" s="268" t="n">
        <x:f>I2033*TOMATO_FERTILIZER+J2033*CARROT_FERTILIZER+K2033*MESCLUN_FERTILIZER</x:f>
        <x:v>5720</x:v>
      </x:c>
      <x:c r="Q2033" s="268" t="n">
        <x:f>MIN(M2033,FARMER_HOURS)*FARMER_RATE+MAX(M2033-FARMER_HOURS,0)*TEMP_RATE</x:f>
        <x:v>18411.321004231773</x:v>
      </x:c>
      <x:c r="R2033" s="268" t="n">
        <x:f>O2033-P2033-Q2033-FIXED_COST</x:f>
        <x:v>-7537.321004231773</x:v>
      </x:c>
      <x:c r="S2033" s="139" t="str">
        <x:f>IF(AND(L2033&lt;=TOTAL_BED_CAP,N2033&lt;=TEMP_WORKER_CAP),"YES","NO")</x:f>
        <x:v>YES</x:v>
      </x:c>
      <x:c r="T2033" s="139" t="n">
        <x:f>IF(S2033="YES",R2033,-1E+99)</x:f>
        <x:v>-7537.321004231773</x:v>
      </x:c>
    </x:row>
    <x:row r="2034">
      <x:c r="A2034" s="139"/>
      <x:c r="B2034" s="139"/>
      <x:c r="C2034" s="139"/>
      <x:c r="D2034" s="139"/>
      <x:c r="E2034" s="139"/>
      <x:c r="F2034" s="139"/>
      <x:c r="G2034" s="139"/>
      <x:c r="H2034" s="139"/>
      <x:c r="I2034" s="266" t="n">
        <x:f>INT((ROW()-ROW($I$46))/((CARROT_CAP+1)*(MESCLUN_CAP+1)))</x:f>
        <x:v>3</x:v>
      </x:c>
      <x:c r="J2034" s="266" t="n">
        <x:f>MOD(INT((ROW()-ROW($I$46))/(MESCLUN_CAP+1)),CARROT_CAP+1)</x:f>
        <x:v>1</x:v>
      </x:c>
      <x:c r="K2034" s="266" t="n">
        <x:f>MOD(ROW()-ROW($I$46),MESCLUN_CAP+1)</x:f>
        <x:v>4</x:v>
      </x:c>
      <x:c r="L2034" s="266" t="n">
        <x:f>SUM(I2034:K2034)</x:f>
        <x:v>8</x:v>
      </x:c>
      <x:c r="M2034" s="267" t="n">
        <x:f>I2034*TOMATO_HOURS*WEEKS*(1+TOMATO_DIM)^I2034+J2034*CARROT_HOURS*WEEKS*(1+CARROT_DIM)^J2034+K2034*MESCLUN_HOURS*WEEKS*(1+MESCLUN_DIM)^K2034</x:f>
        <x:v>579.2901606445313</x:v>
      </x:c>
      <x:c r="N2034" s="267" t="n">
        <x:f>MAX(M2034-FARMER_HOURS,0)/TEMP_HOURS_PER_WORKER</x:f>
        <x:v>0</x:v>
      </x:c>
      <x:c r="O2034" s="268" t="n">
        <x:f>I2034*TOMATO_PRICE+J2034*CARROT_PRICE+K2034*MESCLUN_PRICE</x:f>
        <x:v>39294</x:v>
      </x:c>
      <x:c r="P2034" s="268" t="n">
        <x:f>I2034*TOMATO_FERTILIZER+J2034*CARROT_FERTILIZER+K2034*MESCLUN_FERTILIZER</x:f>
        <x:v>6600</x:v>
      </x:c>
      <x:c r="Q2034" s="268" t="n">
        <x:f>MIN(M2034,FARMER_HOURS)*FARMER_RATE+MAX(M2034-FARMER_HOURS,0)*TEMP_RATE</x:f>
        <x:v>20114.241689046226</x:v>
      </x:c>
      <x:c r="R2034" s="268" t="n">
        <x:f>O2034-P2034-Q2034-FIXED_COST</x:f>
        <x:v>-7420.241689046226</x:v>
      </x:c>
      <x:c r="S2034" s="139" t="str">
        <x:f>IF(AND(L2034&lt;=TOTAL_BED_CAP,N2034&lt;=TEMP_WORKER_CAP),"YES","NO")</x:f>
        <x:v>YES</x:v>
      </x:c>
      <x:c r="T2034" s="139" t="n">
        <x:f>IF(S2034="YES",R2034,-1E+99)</x:f>
        <x:v>-7420.241689046226</x:v>
      </x:c>
    </x:row>
    <x:row r="2035">
      <x:c r="A2035" s="139"/>
      <x:c r="B2035" s="139"/>
      <x:c r="C2035" s="139"/>
      <x:c r="D2035" s="139"/>
      <x:c r="E2035" s="139"/>
      <x:c r="F2035" s="139"/>
      <x:c r="G2035" s="139"/>
      <x:c r="H2035" s="139"/>
      <x:c r="I2035" s="266" t="n">
        <x:f>INT((ROW()-ROW($I$46))/((CARROT_CAP+1)*(MESCLUN_CAP+1)))</x:f>
        <x:v>3</x:v>
      </x:c>
      <x:c r="J2035" s="266" t="n">
        <x:f>MOD(INT((ROW()-ROW($I$46))/(MESCLUN_CAP+1)),CARROT_CAP+1)</x:f>
        <x:v>1</x:v>
      </x:c>
      <x:c r="K2035" s="266" t="n">
        <x:f>MOD(ROW()-ROW($I$46),MESCLUN_CAP+1)</x:f>
        <x:v>5</x:v>
      </x:c>
      <x:c r="L2035" s="266" t="n">
        <x:f>SUM(I2035:K2035)</x:f>
        <x:v>9</x:v>
      </x:c>
      <x:c r="M2035" s="267" t="n">
        <x:f>I2035*TOMATO_HOURS*WEEKS*(1+TOMATO_DIM)^I2035+J2035*CARROT_HOURS*WEEKS*(1+CARROT_DIM)^J2035+K2035*MESCLUN_HOURS*WEEKS*(1+MESCLUN_DIM)^K2035</x:f>
        <x:v>629.538484565735</x:v>
      </x:c>
      <x:c r="N2035" s="267" t="n">
        <x:f>MAX(M2035-FARMER_HOURS,0)/TEMP_HOURS_PER_WORKER</x:f>
        <x:v>0</x:v>
      </x:c>
      <x:c r="O2035" s="268" t="n">
        <x:f>I2035*TOMATO_PRICE+J2035*CARROT_PRICE+K2035*MESCLUN_PRICE</x:f>
        <x:v>41994</x:v>
      </x:c>
      <x:c r="P2035" s="268" t="n">
        <x:f>I2035*TOMATO_FERTILIZER+J2035*CARROT_FERTILIZER+K2035*MESCLUN_FERTILIZER</x:f>
        <x:v>7480</x:v>
      </x:c>
      <x:c r="Q2035" s="268" t="n">
        <x:f>MIN(M2035,FARMER_HOURS)*FARMER_RATE+MAX(M2035-FARMER_HOURS,0)*TEMP_RATE</x:f>
        <x:v>21858.975158532463</x:v>
      </x:c>
      <x:c r="R2035" s="268" t="n">
        <x:f>O2035-P2035-Q2035-FIXED_COST</x:f>
        <x:v>-7344.975158532463</x:v>
      </x:c>
      <x:c r="S2035" s="139" t="str">
        <x:f>IF(AND(L2035&lt;=TOTAL_BED_CAP,N2035&lt;=TEMP_WORKER_CAP),"YES","NO")</x:f>
        <x:v>YES</x:v>
      </x:c>
      <x:c r="T2035" s="139" t="n">
        <x:f>IF(S2035="YES",R2035,-1E+99)</x:f>
        <x:v>-7344.975158532463</x:v>
      </x:c>
    </x:row>
    <x:row r="2036">
      <x:c r="A2036" s="139"/>
      <x:c r="B2036" s="139"/>
      <x:c r="C2036" s="139"/>
      <x:c r="D2036" s="139"/>
      <x:c r="E2036" s="139"/>
      <x:c r="F2036" s="139"/>
      <x:c r="G2036" s="139"/>
      <x:c r="H2036" s="139"/>
      <x:c r="I2036" s="266" t="n">
        <x:f>INT((ROW()-ROW($I$46))/((CARROT_CAP+1)*(MESCLUN_CAP+1)))</x:f>
        <x:v>3</x:v>
      </x:c>
      <x:c r="J2036" s="266" t="n">
        <x:f>MOD(INT((ROW()-ROW($I$46))/(MESCLUN_CAP+1)),CARROT_CAP+1)</x:f>
        <x:v>1</x:v>
      </x:c>
      <x:c r="K2036" s="266" t="n">
        <x:f>MOD(ROW()-ROW($I$46),MESCLUN_CAP+1)</x:f>
        <x:v>6</x:v>
      </x:c>
      <x:c r="L2036" s="266" t="n">
        <x:f>SUM(I2036:K2036)</x:f>
        <x:v>10</x:v>
      </x:c>
      <x:c r="M2036" s="267" t="n">
        <x:f>I2036*TOMATO_HOURS*WEEKS*(1+TOMATO_DIM)^I2036+J2036*CARROT_HOURS*WEEKS*(1+CARROT_DIM)^J2036+K2036*MESCLUN_HOURS*WEEKS*(1+MESCLUN_DIM)^K2036</x:f>
        <x:v>681.0134587473678</x:v>
      </x:c>
      <x:c r="N2036" s="267" t="n">
        <x:f>MAX(M2036-FARMER_HOURS,0)/TEMP_HOURS_PER_WORKER</x:f>
        <x:v>0</x:v>
      </x:c>
      <x:c r="O2036" s="268" t="n">
        <x:f>I2036*TOMATO_PRICE+J2036*CARROT_PRICE+K2036*MESCLUN_PRICE</x:f>
        <x:v>44694</x:v>
      </x:c>
      <x:c r="P2036" s="268" t="n">
        <x:f>I2036*TOMATO_FERTILIZER+J2036*CARROT_FERTILIZER+K2036*MESCLUN_FERTILIZER</x:f>
        <x:v>8360</x:v>
      </x:c>
      <x:c r="Q2036" s="268" t="n">
        <x:f>MIN(M2036,FARMER_HOURS)*FARMER_RATE+MAX(M2036-FARMER_HOURS,0)*TEMP_RATE</x:f>
        <x:v>23646.30065095027</x:v>
      </x:c>
      <x:c r="R2036" s="268" t="n">
        <x:f>O2036-P2036-Q2036-FIXED_COST</x:f>
        <x:v>-7312.30065095027</x:v>
      </x:c>
      <x:c r="S2036" s="139" t="str">
        <x:f>IF(AND(L2036&lt;=TOTAL_BED_CAP,N2036&lt;=TEMP_WORKER_CAP),"YES","NO")</x:f>
        <x:v>YES</x:v>
      </x:c>
      <x:c r="T2036" s="139" t="n">
        <x:f>IF(S2036="YES",R2036,-1E+99)</x:f>
        <x:v>-7312.30065095027</x:v>
      </x:c>
    </x:row>
    <x:row r="2037">
      <x:c r="A2037" s="139"/>
      <x:c r="B2037" s="139"/>
      <x:c r="C2037" s="139"/>
      <x:c r="D2037" s="139"/>
      <x:c r="E2037" s="139"/>
      <x:c r="F2037" s="139"/>
      <x:c r="G2037" s="139"/>
      <x:c r="H2037" s="139"/>
      <x:c r="I2037" s="266" t="n">
        <x:f>INT((ROW()-ROW($I$46))/((CARROT_CAP+1)*(MESCLUN_CAP+1)))</x:f>
        <x:v>3</x:v>
      </x:c>
      <x:c r="J2037" s="266" t="n">
        <x:f>MOD(INT((ROW()-ROW($I$46))/(MESCLUN_CAP+1)),CARROT_CAP+1)</x:f>
        <x:v>1</x:v>
      </x:c>
      <x:c r="K2037" s="266" t="n">
        <x:f>MOD(ROW()-ROW($I$46),MESCLUN_CAP+1)</x:f>
        <x:v>7</x:v>
      </x:c>
      <x:c r="L2037" s="266" t="n">
        <x:f>SUM(I2037:K2037)</x:f>
        <x:v>11</x:v>
      </x:c>
      <x:c r="M2037" s="267" t="n">
        <x:f>I2037*TOMATO_HOURS*WEEKS*(1+TOMATO_DIM)^I2037+J2037*CARROT_HOURS*WEEKS*(1+CARROT_DIM)^J2037+K2037*MESCLUN_HOURS*WEEKS*(1+MESCLUN_DIM)^K2037</x:f>
        <x:v>733.7378981453282</x:v>
      </x:c>
      <x:c r="N2037" s="267" t="n">
        <x:f>MAX(M2037-FARMER_HOURS,0)/TEMP_HOURS_PER_WORKER</x:f>
        <x:v>0.009540207045366837</x:v>
      </x:c>
      <x:c r="O2037" s="268" t="n">
        <x:f>I2037*TOMATO_PRICE+J2037*CARROT_PRICE+K2037*MESCLUN_PRICE</x:f>
        <x:v>47394</x:v>
      </x:c>
      <x:c r="P2037" s="268" t="n">
        <x:f>I2037*TOMATO_FERTILIZER+J2037*CARROT_FERTILIZER+K2037*MESCLUN_FERTILIZER</x:f>
        <x:v>9240</x:v>
      </x:c>
      <x:c r="Q2037" s="268" t="n">
        <x:f>MIN(M2037,FARMER_HOURS)*FARMER_RATE+MAX(M2037-FARMER_HOURS,0)*TEMP_RATE</x:f>
        <x:v>25238.50517613417</x:v>
      </x:c>
      <x:c r="R2037" s="268" t="n">
        <x:f>O2037-P2037-Q2037-FIXED_COST</x:f>
        <x:v>-7084.505176134171</x:v>
      </x:c>
      <x:c r="S2037" s="139" t="str">
        <x:f>IF(AND(L2037&lt;=TOTAL_BED_CAP,N2037&lt;=TEMP_WORKER_CAP),"YES","NO")</x:f>
        <x:v>YES</x:v>
      </x:c>
      <x:c r="T2037" s="139" t="n">
        <x:f>IF(S2037="YES",R2037,-1E+99)</x:f>
        <x:v>-7084.505176134171</x:v>
      </x:c>
    </x:row>
    <x:row r="2038">
      <x:c r="A2038" s="139"/>
      <x:c r="B2038" s="139"/>
      <x:c r="C2038" s="139"/>
      <x:c r="D2038" s="139"/>
      <x:c r="E2038" s="139"/>
      <x:c r="F2038" s="139"/>
      <x:c r="G2038" s="139"/>
      <x:c r="H2038" s="139"/>
      <x:c r="I2038" s="266" t="n">
        <x:f>INT((ROW()-ROW($I$46))/((CARROT_CAP+1)*(MESCLUN_CAP+1)))</x:f>
        <x:v>3</x:v>
      </x:c>
      <x:c r="J2038" s="266" t="n">
        <x:f>MOD(INT((ROW()-ROW($I$46))/(MESCLUN_CAP+1)),CARROT_CAP+1)</x:f>
        <x:v>1</x:v>
      </x:c>
      <x:c r="K2038" s="266" t="n">
        <x:f>MOD(ROW()-ROW($I$46),MESCLUN_CAP+1)</x:f>
        <x:v>8</x:v>
      </x:c>
      <x:c r="L2038" s="266" t="n">
        <x:f>SUM(I2038:K2038)</x:f>
        <x:v>12</x:v>
      </x:c>
      <x:c r="M2038" s="267" t="n">
        <x:f>I2038*TOMATO_HOURS*WEEKS*(1+TOMATO_DIM)^I2038+J2038*CARROT_HOURS*WEEKS*(1+CARROT_DIM)^J2038+K2038*MESCLUN_HOURS*WEEKS*(1+MESCLUN_DIM)^K2038</x:f>
        <x:v>787.7349964253085</x:v>
      </x:c>
      <x:c r="N2038" s="267" t="n">
        <x:f>MAX(M2038-FARMER_HOURS,0)/TEMP_HOURS_PER_WORKER</x:f>
        <x:v>0.0470381919620198</x:v>
      </x:c>
      <x:c r="O2038" s="268" t="n">
        <x:f>I2038*TOMATO_PRICE+J2038*CARROT_PRICE+K2038*MESCLUN_PRICE</x:f>
        <x:v>50094</x:v>
      </x:c>
      <x:c r="P2038" s="268" t="n">
        <x:f>I2038*TOMATO_FERTILIZER+J2038*CARROT_FERTILIZER+K2038*MESCLUN_FERTILIZER</x:f>
        <x:v>10120</x:v>
      </x:c>
      <x:c r="Q2038" s="268" t="n">
        <x:f>MIN(M2038,FARMER_HOURS)*FARMER_RATE+MAX(M2038-FARMER_HOURS,0)*TEMP_RATE</x:f>
        <x:v>26175.954799050494</x:v>
      </x:c>
      <x:c r="R2038" s="268" t="n">
        <x:f>O2038-P2038-Q2038-FIXED_COST</x:f>
        <x:v>-6201.954799050494</x:v>
      </x:c>
      <x:c r="S2038" s="139" t="str">
        <x:f>IF(AND(L2038&lt;=TOTAL_BED_CAP,N2038&lt;=TEMP_WORKER_CAP),"YES","NO")</x:f>
        <x:v>YES</x:v>
      </x:c>
      <x:c r="T2038" s="139" t="n">
        <x:f>IF(S2038="YES",R2038,-1E+99)</x:f>
        <x:v>-6201.954799050494</x:v>
      </x:c>
    </x:row>
    <x:row r="2039">
      <x:c r="A2039" s="139"/>
      <x:c r="B2039" s="139"/>
      <x:c r="C2039" s="139"/>
      <x:c r="D2039" s="139"/>
      <x:c r="E2039" s="139"/>
      <x:c r="F2039" s="139"/>
      <x:c r="G2039" s="139"/>
      <x:c r="H2039" s="139"/>
      <x:c r="I2039" s="266" t="n">
        <x:f>INT((ROW()-ROW($I$46))/((CARROT_CAP+1)*(MESCLUN_CAP+1)))</x:f>
        <x:v>3</x:v>
      </x:c>
      <x:c r="J2039" s="266" t="n">
        <x:f>MOD(INT((ROW()-ROW($I$46))/(MESCLUN_CAP+1)),CARROT_CAP+1)</x:f>
        <x:v>1</x:v>
      </x:c>
      <x:c r="K2039" s="266" t="n">
        <x:f>MOD(ROW()-ROW($I$46),MESCLUN_CAP+1)</x:f>
        <x:v>9</x:v>
      </x:c>
      <x:c r="L2039" s="266" t="n">
        <x:f>SUM(I2039:K2039)</x:f>
        <x:v>13</x:v>
      </x:c>
      <x:c r="M2039" s="267" t="n">
        <x:f>I2039*TOMATO_HOURS*WEEKS*(1+TOMATO_DIM)^I2039+J2039*CARROT_HOURS*WEEKS*(1+CARROT_DIM)^J2039+K2039*MESCLUN_HOURS*WEEKS*(1+MESCLUN_DIM)^K2039</x:f>
        <x:v>843.0283318657029</x:v>
      </x:c>
      <x:c r="N2039" s="267" t="n">
        <x:f>MAX(M2039-FARMER_HOURS,0)/TEMP_HOURS_PER_WORKER</x:f>
        <x:v>0.08543634157340475</x:v>
      </x:c>
      <x:c r="O2039" s="268" t="n">
        <x:f>I2039*TOMATO_PRICE+J2039*CARROT_PRICE+K2039*MESCLUN_PRICE</x:f>
        <x:v>52794</x:v>
      </x:c>
      <x:c r="P2039" s="268" t="n">
        <x:f>I2039*TOMATO_FERTILIZER+J2039*CARROT_FERTILIZER+K2039*MESCLUN_FERTILIZER</x:f>
        <x:v>11000</x:v>
      </x:c>
      <x:c r="Q2039" s="268" t="n">
        <x:f>MIN(M2039,FARMER_HOURS)*FARMER_RATE+MAX(M2039-FARMER_HOURS,0)*TEMP_RATE</x:f>
        <x:v>27135.90853933512</x:v>
      </x:c>
      <x:c r="R2039" s="268" t="n">
        <x:f>O2039-P2039-Q2039-FIXED_COST</x:f>
        <x:v>-5341.90853933512</x:v>
      </x:c>
      <x:c r="S2039" s="139" t="str">
        <x:f>IF(AND(L2039&lt;=TOTAL_BED_CAP,N2039&lt;=TEMP_WORKER_CAP),"YES","NO")</x:f>
        <x:v>YES</x:v>
      </x:c>
      <x:c r="T2039" s="139" t="n">
        <x:f>IF(S2039="YES",R2039,-1E+99)</x:f>
        <x:v>-5341.90853933512</x:v>
      </x:c>
    </x:row>
    <x:row r="2040">
      <x:c r="A2040" s="139"/>
      <x:c r="B2040" s="139"/>
      <x:c r="C2040" s="139"/>
      <x:c r="D2040" s="139"/>
      <x:c r="E2040" s="139"/>
      <x:c r="F2040" s="139"/>
      <x:c r="G2040" s="139"/>
      <x:c r="H2040" s="139"/>
      <x:c r="I2040" s="266" t="n">
        <x:f>INT((ROW()-ROW($I$46))/((CARROT_CAP+1)*(MESCLUN_CAP+1)))</x:f>
        <x:v>3</x:v>
      </x:c>
      <x:c r="J2040" s="266" t="n">
        <x:f>MOD(INT((ROW()-ROW($I$46))/(MESCLUN_CAP+1)),CARROT_CAP+1)</x:f>
        <x:v>1</x:v>
      </x:c>
      <x:c r="K2040" s="266" t="n">
        <x:f>MOD(ROW()-ROW($I$46),MESCLUN_CAP+1)</x:f>
        <x:v>10</x:v>
      </x:c>
      <x:c r="L2040" s="266" t="n">
        <x:f>SUM(I2040:K2040)</x:f>
        <x:v>14</x:v>
      </x:c>
      <x:c r="M2040" s="267" t="n">
        <x:f>I2040*TOMATO_HOURS*WEEKS*(1+TOMATO_DIM)^I2040+J2040*CARROT_HOURS*WEEKS*(1+CARROT_DIM)^J2040+K2040*MESCLUN_HOURS*WEEKS*(1+MESCLUN_DIM)^K2040</x:f>
        <x:v>899.6418733489156</x:v>
      </x:c>
      <x:c r="N2040" s="267" t="n">
        <x:f>MAX(M2040-FARMER_HOURS,0)/TEMP_HOURS_PER_WORKER</x:f>
        <x:v>0.12475130093674697</x:v>
      </x:c>
      <x:c r="O2040" s="268" t="n">
        <x:f>I2040*TOMATO_PRICE+J2040*CARROT_PRICE+K2040*MESCLUN_PRICE</x:f>
        <x:v>55494</x:v>
      </x:c>
      <x:c r="P2040" s="268" t="n">
        <x:f>I2040*TOMATO_FERTILIZER+J2040*CARROT_FERTILIZER+K2040*MESCLUN_FERTILIZER</x:f>
        <x:v>11880</x:v>
      </x:c>
      <x:c r="Q2040" s="268" t="n">
        <x:f>MIN(M2040,FARMER_HOURS)*FARMER_RATE+MAX(M2040-FARMER_HOURS,0)*TEMP_RATE</x:f>
        <x:v>28118.782523418675</x:v>
      </x:c>
      <x:c r="R2040" s="268" t="n">
        <x:f>O2040-P2040-Q2040-FIXED_COST</x:f>
        <x:v>-4504.782523418675</x:v>
      </x:c>
      <x:c r="S2040" s="139" t="str">
        <x:f>IF(AND(L2040&lt;=TOTAL_BED_CAP,N2040&lt;=TEMP_WORKER_CAP),"YES","NO")</x:f>
        <x:v>YES</x:v>
      </x:c>
      <x:c r="T2040" s="139" t="n">
        <x:f>IF(S2040="YES",R2040,-1E+99)</x:f>
        <x:v>-4504.782523418675</x:v>
      </x:c>
    </x:row>
    <x:row r="2041">
      <x:c r="A2041" s="139"/>
      <x:c r="B2041" s="139"/>
      <x:c r="C2041" s="139"/>
      <x:c r="D2041" s="139"/>
      <x:c r="E2041" s="139"/>
      <x:c r="F2041" s="139"/>
      <x:c r="G2041" s="139"/>
      <x:c r="H2041" s="139"/>
      <x:c r="I2041" s="266" t="n">
        <x:f>INT((ROW()-ROW($I$46))/((CARROT_CAP+1)*(MESCLUN_CAP+1)))</x:f>
        <x:v>3</x:v>
      </x:c>
      <x:c r="J2041" s="266" t="n">
        <x:f>MOD(INT((ROW()-ROW($I$46))/(MESCLUN_CAP+1)),CARROT_CAP+1)</x:f>
        <x:v>1</x:v>
      </x:c>
      <x:c r="K2041" s="266" t="n">
        <x:f>MOD(ROW()-ROW($I$46),MESCLUN_CAP+1)</x:f>
        <x:v>11</x:v>
      </x:c>
      <x:c r="L2041" s="266" t="n">
        <x:f>SUM(I2041:K2041)</x:f>
        <x:v>15</x:v>
      </x:c>
      <x:c r="M2041" s="267" t="n">
        <x:f>I2041*TOMATO_HOURS*WEEKS*(1+TOMATO_DIM)^I2041+J2041*CARROT_HOURS*WEEKS*(1+CARROT_DIM)^J2041+K2041*MESCLUN_HOURS*WEEKS*(1+MESCLUN_DIM)^K2041</x:f>
        <x:v>957.5999864423547</x:v>
      </x:c>
      <x:c r="N2041" s="267" t="n">
        <x:f>MAX(M2041-FARMER_HOURS,0)/TEMP_HOURS_PER_WORKER</x:f>
        <x:v>0.1649999905849686</x:v>
      </x:c>
      <x:c r="O2041" s="268" t="n">
        <x:f>I2041*TOMATO_PRICE+J2041*CARROT_PRICE+K2041*MESCLUN_PRICE</x:f>
        <x:v>58194</x:v>
      </x:c>
      <x:c r="P2041" s="268" t="n">
        <x:f>I2041*TOMATO_FERTILIZER+J2041*CARROT_FERTILIZER+K2041*MESCLUN_FERTILIZER</x:f>
        <x:v>12760</x:v>
      </x:c>
      <x:c r="Q2041" s="268" t="n">
        <x:f>MIN(M2041,FARMER_HOURS)*FARMER_RATE+MAX(M2041-FARMER_HOURS,0)*TEMP_RATE</x:f>
        <x:v>29124.999764624215</x:v>
      </x:c>
      <x:c r="R2041" s="268" t="n">
        <x:f>O2041-P2041-Q2041-FIXED_COST</x:f>
        <x:v>-3690.9997646242155</x:v>
      </x:c>
      <x:c r="S2041" s="139" t="str">
        <x:f>IF(AND(L2041&lt;=TOTAL_BED_CAP,N2041&lt;=TEMP_WORKER_CAP),"YES","NO")</x:f>
        <x:v>YES</x:v>
      </x:c>
      <x:c r="T2041" s="139" t="n">
        <x:f>IF(S2041="YES",R2041,-1E+99)</x:f>
        <x:v>-3690.9997646242155</x:v>
      </x:c>
    </x:row>
    <x:row r="2042">
      <x:c r="A2042" s="139"/>
      <x:c r="B2042" s="139"/>
      <x:c r="C2042" s="139"/>
      <x:c r="D2042" s="139"/>
      <x:c r="E2042" s="139"/>
      <x:c r="F2042" s="139"/>
      <x:c r="G2042" s="139"/>
      <x:c r="H2042" s="139"/>
      <x:c r="I2042" s="266" t="n">
        <x:f>INT((ROW()-ROW($I$46))/((CARROT_CAP+1)*(MESCLUN_CAP+1)))</x:f>
        <x:v>3</x:v>
      </x:c>
      <x:c r="J2042" s="266" t="n">
        <x:f>MOD(INT((ROW()-ROW($I$46))/(MESCLUN_CAP+1)),CARROT_CAP+1)</x:f>
        <x:v>1</x:v>
      </x:c>
      <x:c r="K2042" s="266" t="n">
        <x:f>MOD(ROW()-ROW($I$46),MESCLUN_CAP+1)</x:f>
        <x:v>12</x:v>
      </x:c>
      <x:c r="L2042" s="266" t="n">
        <x:f>SUM(I2042:K2042)</x:f>
        <x:v>16</x:v>
      </x:c>
      <x:c r="M2042" s="267" t="n">
        <x:f>I2042*TOMATO_HOURS*WEEKS*(1+TOMATO_DIM)^I2042+J2042*CARROT_HOURS*WEEKS*(1+CARROT_DIM)^J2042+K2042*MESCLUN_HOURS*WEEKS*(1+MESCLUN_DIM)^K2042</x:f>
        <x:v>1016.9274395704191</x:v>
      </x:c>
      <x:c r="N2042" s="267" t="n">
        <x:f>MAX(M2042-FARMER_HOURS,0)/TEMP_HOURS_PER_WORKER</x:f>
        <x:v>0.20619961081279103</x:v>
      </x:c>
      <x:c r="O2042" s="268" t="n">
        <x:f>I2042*TOMATO_PRICE+J2042*CARROT_PRICE+K2042*MESCLUN_PRICE</x:f>
        <x:v>60894</x:v>
      </x:c>
      <x:c r="P2042" s="268" t="n">
        <x:f>I2042*TOMATO_FERTILIZER+J2042*CARROT_FERTILIZER+K2042*MESCLUN_FERTILIZER</x:f>
        <x:v>13640</x:v>
      </x:c>
      <x:c r="Q2042" s="268" t="n">
        <x:f>MIN(M2042,FARMER_HOURS)*FARMER_RATE+MAX(M2042-FARMER_HOURS,0)*TEMP_RATE</x:f>
        <x:v>30154.990270319777</x:v>
      </x:c>
      <x:c r="R2042" s="268" t="n">
        <x:f>O2042-P2042-Q2042-FIXED_COST</x:f>
        <x:v>-2900.9902703197768</x:v>
      </x:c>
      <x:c r="S2042" s="139" t="str">
        <x:f>IF(AND(L2042&lt;=TOTAL_BED_CAP,N2042&lt;=TEMP_WORKER_CAP),"YES","NO")</x:f>
        <x:v>YES</x:v>
      </x:c>
      <x:c r="T2042" s="139" t="n">
        <x:f>IF(S2042="YES",R2042,-1E+99)</x:f>
        <x:v>-2900.9902703197768</x:v>
      </x:c>
    </x:row>
    <x:row r="2043">
      <x:c r="A2043" s="139"/>
      <x:c r="B2043" s="139"/>
      <x:c r="C2043" s="139"/>
      <x:c r="D2043" s="139"/>
      <x:c r="E2043" s="139"/>
      <x:c r="F2043" s="139"/>
      <x:c r="G2043" s="139"/>
      <x:c r="H2043" s="139"/>
      <x:c r="I2043" s="266" t="n">
        <x:f>INT((ROW()-ROW($I$46))/((CARROT_CAP+1)*(MESCLUN_CAP+1)))</x:f>
        <x:v>3</x:v>
      </x:c>
      <x:c r="J2043" s="266" t="n">
        <x:f>MOD(INT((ROW()-ROW($I$46))/(MESCLUN_CAP+1)),CARROT_CAP+1)</x:f>
        <x:v>1</x:v>
      </x:c>
      <x:c r="K2043" s="266" t="n">
        <x:f>MOD(ROW()-ROW($I$46),MESCLUN_CAP+1)</x:f>
        <x:v>13</x:v>
      </x:c>
      <x:c r="L2043" s="266" t="n">
        <x:f>SUM(I2043:K2043)</x:f>
        <x:v>17</x:v>
      </x:c>
      <x:c r="M2043" s="267" t="n">
        <x:f>I2043*TOMATO_HOURS*WEEKS*(1+TOMATO_DIM)^I2043+J2043*CARROT_HOURS*WEEKS*(1+CARROT_DIM)^J2043+K2043*MESCLUN_HOURS*WEEKS*(1+MESCLUN_DIM)^K2043</x:f>
        <x:v>1077.6494102788033</x:v>
      </x:c>
      <x:c r="N2043" s="267" t="n">
        <x:f>MAX(M2043-FARMER_HOURS,0)/TEMP_HOURS_PER_WORKER</x:f>
        <x:v>0.24836764602694675</x:v>
      </x:c>
      <x:c r="O2043" s="268" t="n">
        <x:f>I2043*TOMATO_PRICE+J2043*CARROT_PRICE+K2043*MESCLUN_PRICE</x:f>
        <x:v>63594</x:v>
      </x:c>
      <x:c r="P2043" s="268" t="n">
        <x:f>I2043*TOMATO_FERTILIZER+J2043*CARROT_FERTILIZER+K2043*MESCLUN_FERTILIZER</x:f>
        <x:v>14520</x:v>
      </x:c>
      <x:c r="Q2043" s="268" t="n">
        <x:f>MIN(M2043,FARMER_HOURS)*FARMER_RATE+MAX(M2043-FARMER_HOURS,0)*TEMP_RATE</x:f>
        <x:v>31209.19115067367</x:v>
      </x:c>
      <x:c r="R2043" s="268" t="n">
        <x:f>O2043-P2043-Q2043-FIXED_COST</x:f>
        <x:v>-2135.1911506736687</x:v>
      </x:c>
      <x:c r="S2043" s="139" t="str">
        <x:f>IF(AND(L2043&lt;=TOTAL_BED_CAP,N2043&lt;=TEMP_WORKER_CAP),"YES","NO")</x:f>
        <x:v>YES</x:v>
      </x:c>
      <x:c r="T2043" s="139" t="n">
        <x:f>IF(S2043="YES",R2043,-1E+99)</x:f>
        <x:v>-2135.1911506736687</x:v>
      </x:c>
    </x:row>
    <x:row r="2044">
      <x:c r="A2044" s="139"/>
      <x:c r="B2044" s="139"/>
      <x:c r="C2044" s="139"/>
      <x:c r="D2044" s="139"/>
      <x:c r="E2044" s="139"/>
      <x:c r="F2044" s="139"/>
      <x:c r="G2044" s="139"/>
      <x:c r="H2044" s="139"/>
      <x:c r="I2044" s="266" t="n">
        <x:f>INT((ROW()-ROW($I$46))/((CARROT_CAP+1)*(MESCLUN_CAP+1)))</x:f>
        <x:v>3</x:v>
      </x:c>
      <x:c r="J2044" s="266" t="n">
        <x:f>MOD(INT((ROW()-ROW($I$46))/(MESCLUN_CAP+1)),CARROT_CAP+1)</x:f>
        <x:v>1</x:v>
      </x:c>
      <x:c r="K2044" s="266" t="n">
        <x:f>MOD(ROW()-ROW($I$46),MESCLUN_CAP+1)</x:f>
        <x:v>14</x:v>
      </x:c>
      <x:c r="L2044" s="266" t="n">
        <x:f>SUM(I2044:K2044)</x:f>
        <x:v>18</x:v>
      </x:c>
      <x:c r="M2044" s="267" t="n">
        <x:f>I2044*TOMATO_HOURS*WEEKS*(1+TOMATO_DIM)^I2044+J2044*CARROT_HOURS*WEEKS*(1+CARROT_DIM)^J2044+K2044*MESCLUN_HOURS*WEEKS*(1+MESCLUN_DIM)^K2044</x:f>
        <x:v>1139.7914915924644</x:v>
      </x:c>
      <x:c r="N2044" s="267" t="n">
        <x:f>MAX(M2044-FARMER_HOURS,0)/TEMP_HOURS_PER_WORKER</x:f>
        <x:v>0.2915218691614336</x:v>
      </x:c>
      <x:c r="O2044" s="268" t="n">
        <x:f>I2044*TOMATO_PRICE+J2044*CARROT_PRICE+K2044*MESCLUN_PRICE</x:f>
        <x:v>66294</x:v>
      </x:c>
      <x:c r="P2044" s="268" t="n">
        <x:f>I2044*TOMATO_FERTILIZER+J2044*CARROT_FERTILIZER+K2044*MESCLUN_FERTILIZER</x:f>
        <x:v>15400</x:v>
      </x:c>
      <x:c r="Q2044" s="268" t="n">
        <x:f>MIN(M2044,FARMER_HOURS)*FARMER_RATE+MAX(M2044-FARMER_HOURS,0)*TEMP_RATE</x:f>
        <x:v>32288.04672903584</x:v>
      </x:c>
      <x:c r="R2044" s="268" t="n">
        <x:f>O2044-P2044-Q2044-FIXED_COST</x:f>
        <x:v>-1394.0467290358392</x:v>
      </x:c>
      <x:c r="S2044" s="139" t="str">
        <x:f>IF(AND(L2044&lt;=TOTAL_BED_CAP,N2044&lt;=TEMP_WORKER_CAP),"YES","NO")</x:f>
        <x:v>YES</x:v>
      </x:c>
      <x:c r="T2044" s="139" t="n">
        <x:f>IF(S2044="YES",R2044,-1E+99)</x:f>
        <x:v>-1394.0467290358392</x:v>
      </x:c>
    </x:row>
    <x:row r="2045">
      <x:c r="A2045" s="139"/>
      <x:c r="B2045" s="139"/>
      <x:c r="C2045" s="139"/>
      <x:c r="D2045" s="139"/>
      <x:c r="E2045" s="139"/>
      <x:c r="F2045" s="139"/>
      <x:c r="G2045" s="139"/>
      <x:c r="H2045" s="139"/>
      <x:c r="I2045" s="266" t="n">
        <x:f>INT((ROW()-ROW($I$46))/((CARROT_CAP+1)*(MESCLUN_CAP+1)))</x:f>
        <x:v>3</x:v>
      </x:c>
      <x:c r="J2045" s="266" t="n">
        <x:f>MOD(INT((ROW()-ROW($I$46))/(MESCLUN_CAP+1)),CARROT_CAP+1)</x:f>
        <x:v>1</x:v>
      </x:c>
      <x:c r="K2045" s="266" t="n">
        <x:f>MOD(ROW()-ROW($I$46),MESCLUN_CAP+1)</x:f>
        <x:v>15</x:v>
      </x:c>
      <x:c r="L2045" s="266" t="n">
        <x:f>SUM(I2045:K2045)</x:f>
        <x:v>19</x:v>
      </x:c>
      <x:c r="M2045" s="267" t="n">
        <x:f>I2045*TOMATO_HOURS*WEEKS*(1+TOMATO_DIM)^I2045+J2045*CARROT_HOURS*WEEKS*(1+CARROT_DIM)^J2045+K2045*MESCLUN_HOURS*WEEKS*(1+MESCLUN_DIM)^K2045</x:f>
        <x:v>1203.379698468611</x:v>
      </x:c>
      <x:c r="N2045" s="267" t="n">
        <x:f>MAX(M2045-FARMER_HOURS,0)/TEMP_HOURS_PER_WORKER</x:f>
        <x:v>0.33568034615875764</x:v>
      </x:c>
      <x:c r="O2045" s="268" t="n">
        <x:f>I2045*TOMATO_PRICE+J2045*CARROT_PRICE+K2045*MESCLUN_PRICE</x:f>
        <x:v>68994</x:v>
      </x:c>
      <x:c r="P2045" s="268" t="n">
        <x:f>I2045*TOMATO_FERTILIZER+J2045*CARROT_FERTILIZER+K2045*MESCLUN_FERTILIZER</x:f>
        <x:v>16280</x:v>
      </x:c>
      <x:c r="Q2045" s="268" t="n">
        <x:f>MIN(M2045,FARMER_HOURS)*FARMER_RATE+MAX(M2045-FARMER_HOURS,0)*TEMP_RATE</x:f>
        <x:v>33392.00865396894</x:v>
      </x:c>
      <x:c r="R2045" s="268" t="n">
        <x:f>O2045-P2045-Q2045-FIXED_COST</x:f>
        <x:v>-678.0086539689364</x:v>
      </x:c>
      <x:c r="S2045" s="139" t="str">
        <x:f>IF(AND(L2045&lt;=TOTAL_BED_CAP,N2045&lt;=TEMP_WORKER_CAP),"YES","NO")</x:f>
        <x:v>YES</x:v>
      </x:c>
      <x:c r="T2045" s="139" t="n">
        <x:f>IF(S2045="YES",R2045,-1E+99)</x:f>
        <x:v>-678.0086539689364</x:v>
      </x:c>
    </x:row>
    <x:row r="2046">
      <x:c r="A2046" s="139"/>
      <x:c r="B2046" s="139"/>
      <x:c r="C2046" s="139"/>
      <x:c r="D2046" s="139"/>
      <x:c r="E2046" s="139"/>
      <x:c r="F2046" s="139"/>
      <x:c r="G2046" s="139"/>
      <x:c r="H2046" s="139"/>
      <x:c r="I2046" s="266" t="n">
        <x:f>INT((ROW()-ROW($I$46))/((CARROT_CAP+1)*(MESCLUN_CAP+1)))</x:f>
        <x:v>3</x:v>
      </x:c>
      <x:c r="J2046" s="266" t="n">
        <x:f>MOD(INT((ROW()-ROW($I$46))/(MESCLUN_CAP+1)),CARROT_CAP+1)</x:f>
        <x:v>1</x:v>
      </x:c>
      <x:c r="K2046" s="266" t="n">
        <x:f>MOD(ROW()-ROW($I$46),MESCLUN_CAP+1)</x:f>
        <x:v>16</x:v>
      </x:c>
      <x:c r="L2046" s="266" t="n">
        <x:f>SUM(I2046:K2046)</x:f>
        <x:v>20</x:v>
      </x:c>
      <x:c r="M2046" s="267" t="n">
        <x:f>I2046*TOMATO_HOURS*WEEKS*(1+TOMATO_DIM)^I2046+J2046*CARROT_HOURS*WEEKS*(1+CARROT_DIM)^J2046+K2046*MESCLUN_HOURS*WEEKS*(1+MESCLUN_DIM)^K2046</x:f>
        <x:v>1268.4404743460998</x:v>
      </x:c>
      <x:c r="N2046" s="267" t="n">
        <x:f>MAX(M2046-FARMER_HOURS,0)/TEMP_HOURS_PER_WORKER</x:f>
        <x:v>0.38086144051812487</x:v>
      </x:c>
      <x:c r="O2046" s="268" t="n">
        <x:f>I2046*TOMATO_PRICE+J2046*CARROT_PRICE+K2046*MESCLUN_PRICE</x:f>
        <x:v>71694</x:v>
      </x:c>
      <x:c r="P2046" s="268" t="n">
        <x:f>I2046*TOMATO_FERTILIZER+J2046*CARROT_FERTILIZER+K2046*MESCLUN_FERTILIZER</x:f>
        <x:v>17160</x:v>
      </x:c>
      <x:c r="Q2046" s="268" t="n">
        <x:f>MIN(M2046,FARMER_HOURS)*FARMER_RATE+MAX(M2046-FARMER_HOURS,0)*TEMP_RATE</x:f>
        <x:v>34521.53601295312</x:v>
      </x:c>
      <x:c r="R2046" s="268" t="n">
        <x:f>O2046-P2046-Q2046-FIXED_COST</x:f>
        <x:v>12.463987046881812</x:v>
      </x:c>
      <x:c r="S2046" s="139" t="str">
        <x:f>IF(AND(L2046&lt;=TOTAL_BED_CAP,N2046&lt;=TEMP_WORKER_CAP),"YES","NO")</x:f>
        <x:v>YES</x:v>
      </x:c>
      <x:c r="T2046" s="139" t="n">
        <x:f>IF(S2046="YES",R2046,-1E+99)</x:f>
        <x:v>12.463987046881812</x:v>
      </x:c>
    </x:row>
    <x:row r="2047">
      <x:c r="A2047" s="139"/>
      <x:c r="B2047" s="139"/>
      <x:c r="C2047" s="139"/>
      <x:c r="D2047" s="139"/>
      <x:c r="E2047" s="139"/>
      <x:c r="F2047" s="139"/>
      <x:c r="G2047" s="139"/>
      <x:c r="H2047" s="139"/>
      <x:c r="I2047" s="266" t="n">
        <x:f>INT((ROW()-ROW($I$46))/((CARROT_CAP+1)*(MESCLUN_CAP+1)))</x:f>
        <x:v>3</x:v>
      </x:c>
      <x:c r="J2047" s="266" t="n">
        <x:f>MOD(INT((ROW()-ROW($I$46))/(MESCLUN_CAP+1)),CARROT_CAP+1)</x:f>
        <x:v>1</x:v>
      </x:c>
      <x:c r="K2047" s="266" t="n">
        <x:f>MOD(ROW()-ROW($I$46),MESCLUN_CAP+1)</x:f>
        <x:v>17</x:v>
      </x:c>
      <x:c r="L2047" s="266" t="n">
        <x:f>SUM(I2047:K2047)</x:f>
        <x:v>21</x:v>
      </x:c>
      <x:c r="M2047" s="267" t="n">
        <x:f>I2047*TOMATO_HOURS*WEEKS*(1+TOMATO_DIM)^I2047+J2047*CARROT_HOURS*WEEKS*(1+CARROT_DIM)^J2047+K2047*MESCLUN_HOURS*WEEKS*(1+MESCLUN_DIM)^K2047</x:f>
        <x:v>1335.00069779264</x:v>
      </x:c>
      <x:c r="N2047" s="267" t="n">
        <x:f>MAX(M2047-FARMER_HOURS,0)/TEMP_HOURS_PER_WORKER</x:f>
        <x:v>0.4270838179115556</x:v>
      </x:c>
      <x:c r="O2047" s="268" t="n">
        <x:f>I2047*TOMATO_PRICE+J2047*CARROT_PRICE+K2047*MESCLUN_PRICE</x:f>
        <x:v>74394</x:v>
      </x:c>
      <x:c r="P2047" s="268" t="n">
        <x:f>I2047*TOMATO_FERTILIZER+J2047*CARROT_FERTILIZER+K2047*MESCLUN_FERTILIZER</x:f>
        <x:v>18040</x:v>
      </x:c>
      <x:c r="Q2047" s="268" t="n">
        <x:f>MIN(M2047,FARMER_HOURS)*FARMER_RATE+MAX(M2047-FARMER_HOURS,0)*TEMP_RATE</x:f>
        <x:v>35677.09544778889</x:v>
      </x:c>
      <x:c r="R2047" s="268" t="n">
        <x:f>O2047-P2047-Q2047-FIXED_COST</x:f>
        <x:v>676.9045522111119</x:v>
      </x:c>
      <x:c r="S2047" s="139" t="str">
        <x:f>IF(AND(L2047&lt;=TOTAL_BED_CAP,N2047&lt;=TEMP_WORKER_CAP),"YES","NO")</x:f>
        <x:v>YES</x:v>
      </x:c>
      <x:c r="T2047" s="139" t="n">
        <x:f>IF(S2047="YES",R2047,-1E+99)</x:f>
        <x:v>676.9045522111119</x:v>
      </x:c>
    </x:row>
    <x:row r="2048">
      <x:c r="A2048" s="139"/>
      <x:c r="B2048" s="139"/>
      <x:c r="C2048" s="139"/>
      <x:c r="D2048" s="139"/>
      <x:c r="E2048" s="139"/>
      <x:c r="F2048" s="139"/>
      <x:c r="G2048" s="139"/>
      <x:c r="H2048" s="139"/>
      <x:c r="I2048" s="266" t="n">
        <x:f>INT((ROW()-ROW($I$46))/((CARROT_CAP+1)*(MESCLUN_CAP+1)))</x:f>
        <x:v>3</x:v>
      </x:c>
      <x:c r="J2048" s="266" t="n">
        <x:f>MOD(INT((ROW()-ROW($I$46))/(MESCLUN_CAP+1)),CARROT_CAP+1)</x:f>
        <x:v>1</x:v>
      </x:c>
      <x:c r="K2048" s="266" t="n">
        <x:f>MOD(ROW()-ROW($I$46),MESCLUN_CAP+1)</x:f>
        <x:v>18</x:v>
      </x:c>
      <x:c r="L2048" s="266" t="n">
        <x:f>SUM(I2048:K2048)</x:f>
        <x:v>22</x:v>
      </x:c>
      <x:c r="M2048" s="267" t="n">
        <x:f>I2048*TOMATO_HOURS*WEEKS*(1+TOMATO_DIM)^I2048+J2048*CARROT_HOURS*WEEKS*(1+CARROT_DIM)^J2048+K2048*MESCLUN_HOURS*WEEKS*(1+MESCLUN_DIM)^K2048</x:f>
        <x:v>1403.0876892512274</x:v>
      </x:c>
      <x:c r="N2048" s="267" t="n">
        <x:f>MAX(M2048-FARMER_HOURS,0)/TEMP_HOURS_PER_WORKER</x:f>
        <x:v>0.47436645086890794</x:v>
      </x:c>
      <x:c r="O2048" s="268" t="n">
        <x:f>I2048*TOMATO_PRICE+J2048*CARROT_PRICE+K2048*MESCLUN_PRICE</x:f>
        <x:v>77094</x:v>
      </x:c>
      <x:c r="P2048" s="268" t="n">
        <x:f>I2048*TOMATO_FERTILIZER+J2048*CARROT_FERTILIZER+K2048*MESCLUN_FERTILIZER</x:f>
        <x:v>18920</x:v>
      </x:c>
      <x:c r="Q2048" s="268" t="n">
        <x:f>MIN(M2048,FARMER_HOURS)*FARMER_RATE+MAX(M2048-FARMER_HOURS,0)*TEMP_RATE</x:f>
        <x:v>36859.161271722696</x:v>
      </x:c>
      <x:c r="R2048" s="268" t="n">
        <x:f>O2048-P2048-Q2048-FIXED_COST</x:f>
        <x:v>1314.8387282773037</x:v>
      </x:c>
      <x:c r="S2048" s="139" t="str">
        <x:f>IF(AND(L2048&lt;=TOTAL_BED_CAP,N2048&lt;=TEMP_WORKER_CAP),"YES","NO")</x:f>
        <x:v>YES</x:v>
      </x:c>
      <x:c r="T2048" s="139" t="n">
        <x:f>IF(S2048="YES",R2048,-1E+99)</x:f>
        <x:v>1314.8387282773037</x:v>
      </x:c>
    </x:row>
    <x:row r="2049">
      <x:c r="A2049" s="139"/>
      <x:c r="B2049" s="139"/>
      <x:c r="C2049" s="139"/>
      <x:c r="D2049" s="139"/>
      <x:c r="E2049" s="139"/>
      <x:c r="F2049" s="139"/>
      <x:c r="G2049" s="139"/>
      <x:c r="H2049" s="139"/>
      <x:c r="I2049" s="266" t="n">
        <x:f>INT((ROW()-ROW($I$46))/((CARROT_CAP+1)*(MESCLUN_CAP+1)))</x:f>
        <x:v>3</x:v>
      </x:c>
      <x:c r="J2049" s="266" t="n">
        <x:f>MOD(INT((ROW()-ROW($I$46))/(MESCLUN_CAP+1)),CARROT_CAP+1)</x:f>
        <x:v>1</x:v>
      </x:c>
      <x:c r="K2049" s="266" t="n">
        <x:f>MOD(ROW()-ROW($I$46),MESCLUN_CAP+1)</x:f>
        <x:v>19</x:v>
      </x:c>
      <x:c r="L2049" s="266" t="n">
        <x:f>SUM(I2049:K2049)</x:f>
        <x:v>23</x:v>
      </x:c>
      <x:c r="M2049" s="267" t="n">
        <x:f>I2049*TOMATO_HOURS*WEEKS*(1+TOMATO_DIM)^I2049+J2049*CARROT_HOURS*WEEKS*(1+CARROT_DIM)^J2049+K2049*MESCLUN_HOURS*WEEKS*(1+MESCLUN_DIM)^K2049</x:f>
        <x:v>1472.7292178872492</x:v>
      </x:c>
      <x:c r="N2049" s="267" t="n">
        <x:f>MAX(M2049-FARMER_HOURS,0)/TEMP_HOURS_PER_WORKER</x:f>
        <x:v>0.5227286235328119</x:v>
      </x:c>
      <x:c r="O2049" s="268" t="n">
        <x:f>I2049*TOMATO_PRICE+J2049*CARROT_PRICE+K2049*MESCLUN_PRICE</x:f>
        <x:v>79794</x:v>
      </x:c>
      <x:c r="P2049" s="268" t="n">
        <x:f>I2049*TOMATO_FERTILIZER+J2049*CARROT_FERTILIZER+K2049*MESCLUN_FERTILIZER</x:f>
        <x:v>19800</x:v>
      </x:c>
      <x:c r="Q2049" s="268" t="n">
        <x:f>MIN(M2049,FARMER_HOURS)*FARMER_RATE+MAX(M2049-FARMER_HOURS,0)*TEMP_RATE</x:f>
        <x:v>38068.215588320294</x:v>
      </x:c>
      <x:c r="R2049" s="268" t="n">
        <x:f>O2049-P2049-Q2049-FIXED_COST</x:f>
        <x:v>1925.784411679706</x:v>
      </x:c>
      <x:c r="S2049" s="139" t="str">
        <x:f>IF(AND(L2049&lt;=TOTAL_BED_CAP,N2049&lt;=TEMP_WORKER_CAP),"YES","NO")</x:f>
        <x:v>YES</x:v>
      </x:c>
      <x:c r="T2049" s="139" t="n">
        <x:f>IF(S2049="YES",R2049,-1E+99)</x:f>
        <x:v>1925.784411679706</x:v>
      </x:c>
    </x:row>
    <x:row r="2050">
      <x:c r="A2050" s="139"/>
      <x:c r="B2050" s="139"/>
      <x:c r="C2050" s="139"/>
      <x:c r="D2050" s="139"/>
      <x:c r="E2050" s="139"/>
      <x:c r="F2050" s="139"/>
      <x:c r="G2050" s="139"/>
      <x:c r="H2050" s="139"/>
      <x:c r="I2050" s="266" t="n">
        <x:f>INT((ROW()-ROW($I$46))/((CARROT_CAP+1)*(MESCLUN_CAP+1)))</x:f>
        <x:v>3</x:v>
      </x:c>
      <x:c r="J2050" s="266" t="n">
        <x:f>MOD(INT((ROW()-ROW($I$46))/(MESCLUN_CAP+1)),CARROT_CAP+1)</x:f>
        <x:v>1</x:v>
      </x:c>
      <x:c r="K2050" s="266" t="n">
        <x:f>MOD(ROW()-ROW($I$46),MESCLUN_CAP+1)</x:f>
        <x:v>20</x:v>
      </x:c>
      <x:c r="L2050" s="266" t="n">
        <x:f>SUM(I2050:K2050)</x:f>
        <x:v>24</x:v>
      </x:c>
      <x:c r="M2050" s="267" t="n">
        <x:f>I2050*TOMATO_HOURS*WEEKS*(1+TOMATO_DIM)^I2050+J2050*CARROT_HOURS*WEEKS*(1+CARROT_DIM)^J2050+K2050*MESCLUN_HOURS*WEEKS*(1+MESCLUN_DIM)^K2050</x:f>
        <x:v>1543.953508537726</x:v>
      </x:c>
      <x:c r="N2050" s="267" t="n">
        <x:f>MAX(M2050-FARMER_HOURS,0)/TEMP_HOURS_PER_WORKER</x:f>
        <x:v>0.572189936484532</x:v>
      </x:c>
      <x:c r="O2050" s="268" t="n">
        <x:f>I2050*TOMATO_PRICE+J2050*CARROT_PRICE+K2050*MESCLUN_PRICE</x:f>
        <x:v>82494</x:v>
      </x:c>
      <x:c r="P2050" s="268" t="n">
        <x:f>I2050*TOMATO_FERTILIZER+J2050*CARROT_FERTILIZER+K2050*MESCLUN_FERTILIZER</x:f>
        <x:v>20680</x:v>
      </x:c>
      <x:c r="Q2050" s="268" t="n">
        <x:f>MIN(M2050,FARMER_HOURS)*FARMER_RATE+MAX(M2050-FARMER_HOURS,0)*TEMP_RATE</x:f>
        <x:v>39304.7484121133</x:v>
      </x:c>
      <x:c r="R2050" s="268" t="n">
        <x:f>O2050-P2050-Q2050-FIXED_COST</x:f>
        <x:v>2509.251587886698</x:v>
      </x:c>
      <x:c r="S2050" s="139" t="str">
        <x:f>IF(AND(L2050&lt;=TOTAL_BED_CAP,N2050&lt;=TEMP_WORKER_CAP),"YES","NO")</x:f>
        <x:v>YES</x:v>
      </x:c>
      <x:c r="T2050" s="139" t="n">
        <x:f>IF(S2050="YES",R2050,-1E+99)</x:f>
        <x:v>2509.251587886698</x:v>
      </x:c>
    </x:row>
    <x:row r="2051">
      <x:c r="A2051" s="139"/>
      <x:c r="B2051" s="139"/>
      <x:c r="C2051" s="139"/>
      <x:c r="D2051" s="139"/>
      <x:c r="E2051" s="139"/>
      <x:c r="F2051" s="139"/>
      <x:c r="G2051" s="139"/>
      <x:c r="H2051" s="139"/>
      <x:c r="I2051" s="266" t="n">
        <x:f>INT((ROW()-ROW($I$46))/((CARROT_CAP+1)*(MESCLUN_CAP+1)))</x:f>
        <x:v>3</x:v>
      </x:c>
      <x:c r="J2051" s="266" t="n">
        <x:f>MOD(INT((ROW()-ROW($I$46))/(MESCLUN_CAP+1)),CARROT_CAP+1)</x:f>
        <x:v>1</x:v>
      </x:c>
      <x:c r="K2051" s="266" t="n">
        <x:f>MOD(ROW()-ROW($I$46),MESCLUN_CAP+1)</x:f>
        <x:v>21</x:v>
      </x:c>
      <x:c r="L2051" s="266" t="n">
        <x:f>SUM(I2051:K2051)</x:f>
        <x:v>25</x:v>
      </x:c>
      <x:c r="M2051" s="267" t="n">
        <x:f>I2051*TOMATO_HOURS*WEEKS*(1+TOMATO_DIM)^I2051+J2051*CARROT_HOURS*WEEKS*(1+CARROT_DIM)^J2051+K2051*MESCLUN_HOURS*WEEKS*(1+MESCLUN_DIM)^K2051</x:f>
        <x:v>1616.78924876417</x:v>
      </x:c>
      <x:c r="N2051" s="267" t="n">
        <x:f>MAX(M2051-FARMER_HOURS,0)/TEMP_HOURS_PER_WORKER</x:f>
        <x:v>0.6227703116417848</x:v>
      </x:c>
      <x:c r="O2051" s="268" t="n">
        <x:f>I2051*TOMATO_PRICE+J2051*CARROT_PRICE+K2051*MESCLUN_PRICE</x:f>
        <x:v>85194</x:v>
      </x:c>
      <x:c r="P2051" s="268" t="n">
        <x:f>I2051*TOMATO_FERTILIZER+J2051*CARROT_FERTILIZER+K2051*MESCLUN_FERTILIZER</x:f>
        <x:v>21560</x:v>
      </x:c>
      <x:c r="Q2051" s="268" t="n">
        <x:f>MIN(M2051,FARMER_HOURS)*FARMER_RATE+MAX(M2051-FARMER_HOURS,0)*TEMP_RATE</x:f>
        <x:v>40569.25779104462</x:v>
      </x:c>
      <x:c r="R2051" s="268" t="n">
        <x:f>O2051-P2051-Q2051-FIXED_COST</x:f>
        <x:v>3064.74220895538</x:v>
      </x:c>
      <x:c r="S2051" s="139" t="str">
        <x:f>IF(AND(L2051&lt;=TOTAL_BED_CAP,N2051&lt;=TEMP_WORKER_CAP),"YES","NO")</x:f>
        <x:v>YES</x:v>
      </x:c>
      <x:c r="T2051" s="139" t="n">
        <x:f>IF(S2051="YES",R2051,-1E+99)</x:f>
        <x:v>3064.74220895538</x:v>
      </x:c>
    </x:row>
    <x:row r="2052">
      <x:c r="A2052" s="139"/>
      <x:c r="B2052" s="139"/>
      <x:c r="C2052" s="139"/>
      <x:c r="D2052" s="139"/>
      <x:c r="E2052" s="139"/>
      <x:c r="F2052" s="139"/>
      <x:c r="G2052" s="139"/>
      <x:c r="H2052" s="139"/>
      <x:c r="I2052" s="266" t="n">
        <x:f>INT((ROW()-ROW($I$46))/((CARROT_CAP+1)*(MESCLUN_CAP+1)))</x:f>
        <x:v>3</x:v>
      </x:c>
      <x:c r="J2052" s="266" t="n">
        <x:f>MOD(INT((ROW()-ROW($I$46))/(MESCLUN_CAP+1)),CARROT_CAP+1)</x:f>
        <x:v>1</x:v>
      </x:c>
      <x:c r="K2052" s="266" t="n">
        <x:f>MOD(ROW()-ROW($I$46),MESCLUN_CAP+1)</x:f>
        <x:v>22</x:v>
      </x:c>
      <x:c r="L2052" s="266" t="n">
        <x:f>SUM(I2052:K2052)</x:f>
        <x:v>26</x:v>
      </x:c>
      <x:c r="M2052" s="267" t="n">
        <x:f>I2052*TOMATO_HOURS*WEEKS*(1+TOMATO_DIM)^I2052+J2052*CARROT_HOURS*WEEKS*(1+CARROT_DIM)^J2052+K2052*MESCLUN_HOURS*WEEKS*(1+MESCLUN_DIM)^K2052</x:f>
        <x:v>1691.265596010566</x:v>
      </x:c>
      <x:c r="N2052" s="267" t="n">
        <x:f>MAX(M2052-FARMER_HOURS,0)/TEMP_HOURS_PER_WORKER</x:f>
        <x:v>0.6744899972295597</x:v>
      </x:c>
      <x:c r="O2052" s="268" t="n">
        <x:f>I2052*TOMATO_PRICE+J2052*CARROT_PRICE+K2052*MESCLUN_PRICE</x:f>
        <x:v>87894</x:v>
      </x:c>
      <x:c r="P2052" s="268" t="n">
        <x:f>I2052*TOMATO_FERTILIZER+J2052*CARROT_FERTILIZER+K2052*MESCLUN_FERTILIZER</x:f>
        <x:v>22440</x:v>
      </x:c>
      <x:c r="Q2052" s="268" t="n">
        <x:f>MIN(M2052,FARMER_HOURS)*FARMER_RATE+MAX(M2052-FARMER_HOURS,0)*TEMP_RATE</x:f>
        <x:v>41862.249930738995</x:v>
      </x:c>
      <x:c r="R2052" s="268" t="n">
        <x:f>O2052-P2052-Q2052-FIXED_COST</x:f>
        <x:v>3591.7500692610047</x:v>
      </x:c>
      <x:c r="S2052" s="139" t="str">
        <x:f>IF(AND(L2052&lt;=TOTAL_BED_CAP,N2052&lt;=TEMP_WORKER_CAP),"YES","NO")</x:f>
        <x:v>YES</x:v>
      </x:c>
      <x:c r="T2052" s="139" t="n">
        <x:f>IF(S2052="YES",R2052,-1E+99)</x:f>
        <x:v>3591.7500692610047</x:v>
      </x:c>
    </x:row>
    <x:row r="2053">
      <x:c r="A2053" s="139"/>
      <x:c r="B2053" s="139"/>
      <x:c r="C2053" s="139"/>
      <x:c r="D2053" s="139"/>
      <x:c r="E2053" s="139"/>
      <x:c r="F2053" s="139"/>
      <x:c r="G2053" s="139"/>
      <x:c r="H2053" s="139"/>
      <x:c r="I2053" s="266" t="n">
        <x:f>INT((ROW()-ROW($I$46))/((CARROT_CAP+1)*(MESCLUN_CAP+1)))</x:f>
        <x:v>3</x:v>
      </x:c>
      <x:c r="J2053" s="266" t="n">
        <x:f>MOD(INT((ROW()-ROW($I$46))/(MESCLUN_CAP+1)),CARROT_CAP+1)</x:f>
        <x:v>1</x:v>
      </x:c>
      <x:c r="K2053" s="266" t="n">
        <x:f>MOD(ROW()-ROW($I$46),MESCLUN_CAP+1)</x:f>
        <x:v>23</x:v>
      </x:c>
      <x:c r="L2053" s="266" t="n">
        <x:f>SUM(I2053:K2053)</x:f>
        <x:v>27</x:v>
      </x:c>
      <x:c r="M2053" s="267" t="n">
        <x:f>I2053*TOMATO_HOURS*WEEKS*(1+TOMATO_DIM)^I2053+J2053*CARROT_HOURS*WEEKS*(1+CARROT_DIM)^J2053+K2053*MESCLUN_HOURS*WEEKS*(1+MESCLUN_DIM)^K2053</x:f>
        <x:v>1767.4121848680024</x:v>
      </x:c>
      <x:c r="N2053" s="267" t="n">
        <x:f>MAX(M2053-FARMER_HOURS,0)/TEMP_HOURS_PER_WORKER</x:f>
        <x:v>0.7273695728250017</x:v>
      </x:c>
      <x:c r="O2053" s="268" t="n">
        <x:f>I2053*TOMATO_PRICE+J2053*CARROT_PRICE+K2053*MESCLUN_PRICE</x:f>
        <x:v>90594</x:v>
      </x:c>
      <x:c r="P2053" s="268" t="n">
        <x:f>I2053*TOMATO_FERTILIZER+J2053*CARROT_FERTILIZER+K2053*MESCLUN_FERTILIZER</x:f>
        <x:v>23320</x:v>
      </x:c>
      <x:c r="Q2053" s="268" t="n">
        <x:f>MIN(M2053,FARMER_HOURS)*FARMER_RATE+MAX(M2053-FARMER_HOURS,0)*TEMP_RATE</x:f>
        <x:v>43184.23932062504</x:v>
      </x:c>
      <x:c r="R2053" s="268" t="n">
        <x:f>O2053-P2053-Q2053-FIXED_COST</x:f>
        <x:v>4089.7606793749583</x:v>
      </x:c>
      <x:c r="S2053" s="139" t="str">
        <x:f>IF(AND(L2053&lt;=TOTAL_BED_CAP,N2053&lt;=TEMP_WORKER_CAP),"YES","NO")</x:f>
        <x:v>YES</x:v>
      </x:c>
      <x:c r="T2053" s="139" t="n">
        <x:f>IF(S2053="YES",R2053,-1E+99)</x:f>
        <x:v>4089.7606793749583</x:v>
      </x:c>
    </x:row>
    <x:row r="2054">
      <x:c r="A2054" s="139"/>
      <x:c r="B2054" s="139"/>
      <x:c r="C2054" s="139"/>
      <x:c r="D2054" s="139"/>
      <x:c r="E2054" s="139"/>
      <x:c r="F2054" s="139"/>
      <x:c r="G2054" s="139"/>
      <x:c r="H2054" s="139"/>
      <x:c r="I2054" s="266" t="n">
        <x:f>INT((ROW()-ROW($I$46))/((CARROT_CAP+1)*(MESCLUN_CAP+1)))</x:f>
        <x:v>3</x:v>
      </x:c>
      <x:c r="J2054" s="266" t="n">
        <x:f>MOD(INT((ROW()-ROW($I$46))/(MESCLUN_CAP+1)),CARROT_CAP+1)</x:f>
        <x:v>1</x:v>
      </x:c>
      <x:c r="K2054" s="266" t="n">
        <x:f>MOD(ROW()-ROW($I$46),MESCLUN_CAP+1)</x:f>
        <x:v>24</x:v>
      </x:c>
      <x:c r="L2054" s="266" t="n">
        <x:f>SUM(I2054:K2054)</x:f>
        <x:v>28</x:v>
      </x:c>
      <x:c r="M2054" s="267" t="n">
        <x:f>I2054*TOMATO_HOURS*WEEKS*(1+TOMATO_DIM)^I2054+J2054*CARROT_HOURS*WEEKS*(1+CARROT_DIM)^J2054+K2054*MESCLUN_HOURS*WEEKS*(1+MESCLUN_DIM)^K2054</x:f>
        <x:v>1845.2591344474981</x:v>
      </x:c>
      <x:c r="N2054" s="267" t="n">
        <x:f>MAX(M2054-FARMER_HOURS,0)/TEMP_HOURS_PER_WORKER</x:f>
        <x:v>0.7814299544774292</x:v>
      </x:c>
      <x:c r="O2054" s="268" t="n">
        <x:f>I2054*TOMATO_PRICE+J2054*CARROT_PRICE+K2054*MESCLUN_PRICE</x:f>
        <x:v>93294</x:v>
      </x:c>
      <x:c r="P2054" s="268" t="n">
        <x:f>I2054*TOMATO_FERTILIZER+J2054*CARROT_FERTILIZER+K2054*MESCLUN_FERTILIZER</x:f>
        <x:v>24200</x:v>
      </x:c>
      <x:c r="Q2054" s="268" t="n">
        <x:f>MIN(M2054,FARMER_HOURS)*FARMER_RATE+MAX(M2054-FARMER_HOURS,0)*TEMP_RATE</x:f>
        <x:v>44535.74886193573</x:v>
      </x:c>
      <x:c r="R2054" s="268" t="n">
        <x:f>O2054-P2054-Q2054-FIXED_COST</x:f>
        <x:v>4558.251138064268</x:v>
      </x:c>
      <x:c r="S2054" s="139" t="str">
        <x:f>IF(AND(L2054&lt;=TOTAL_BED_CAP,N2054&lt;=TEMP_WORKER_CAP),"YES","NO")</x:f>
        <x:v>YES</x:v>
      </x:c>
      <x:c r="T2054" s="139" t="n">
        <x:f>IF(S2054="YES",R2054,-1E+99)</x:f>
        <x:v>4558.251138064268</x:v>
      </x:c>
    </x:row>
    <x:row r="2055">
      <x:c r="A2055" s="139"/>
      <x:c r="B2055" s="139"/>
      <x:c r="C2055" s="139"/>
      <x:c r="D2055" s="139"/>
      <x:c r="E2055" s="139"/>
      <x:c r="F2055" s="139"/>
      <x:c r="G2055" s="139"/>
      <x:c r="H2055" s="139"/>
      <x:c r="I2055" s="266" t="n">
        <x:f>INT((ROW()-ROW($I$46))/((CARROT_CAP+1)*(MESCLUN_CAP+1)))</x:f>
        <x:v>3</x:v>
      </x:c>
      <x:c r="J2055" s="266" t="n">
        <x:f>MOD(INT((ROW()-ROW($I$46))/(MESCLUN_CAP+1)),CARROT_CAP+1)</x:f>
        <x:v>1</x:v>
      </x:c>
      <x:c r="K2055" s="266" t="n">
        <x:f>MOD(ROW()-ROW($I$46),MESCLUN_CAP+1)</x:f>
        <x:v>25</x:v>
      </x:c>
      <x:c r="L2055" s="266" t="n">
        <x:f>SUM(I2055:K2055)</x:f>
        <x:v>29</x:v>
      </x:c>
      <x:c r="M2055" s="267" t="n">
        <x:f>I2055*TOMATO_HOURS*WEEKS*(1+TOMATO_DIM)^I2055+J2055*CARROT_HOURS*WEEKS*(1+CARROT_DIM)^J2055+K2055*MESCLUN_HOURS*WEEKS*(1+MESCLUN_DIM)^K2055</x:f>
        <x:v>1924.8370558625957</x:v>
      </x:c>
      <x:c r="N2055" s="267" t="n">
        <x:f>MAX(M2055-FARMER_HOURS,0)/TEMP_HOURS_PER_WORKER</x:f>
        <x:v>0.8366923999045803</x:v>
      </x:c>
      <x:c r="O2055" s="268" t="n">
        <x:f>I2055*TOMATO_PRICE+J2055*CARROT_PRICE+K2055*MESCLUN_PRICE</x:f>
        <x:v>95994</x:v>
      </x:c>
      <x:c r="P2055" s="268" t="n">
        <x:f>I2055*TOMATO_FERTILIZER+J2055*CARROT_FERTILIZER+K2055*MESCLUN_FERTILIZER</x:f>
        <x:v>25080</x:v>
      </x:c>
      <x:c r="Q2055" s="268" t="n">
        <x:f>MIN(M2055,FARMER_HOURS)*FARMER_RATE+MAX(M2055-FARMER_HOURS,0)*TEMP_RATE</x:f>
        <x:v>45917.3099976145</x:v>
      </x:c>
      <x:c r="R2055" s="268" t="n">
        <x:f>O2055-P2055-Q2055-FIXED_COST</x:f>
        <x:v>4996.690002385498</x:v>
      </x:c>
      <x:c r="S2055" s="139" t="str">
        <x:f>IF(AND(L2055&lt;=TOTAL_BED_CAP,N2055&lt;=TEMP_WORKER_CAP),"YES","NO")</x:f>
        <x:v>YES</x:v>
      </x:c>
      <x:c r="T2055" s="139" t="n">
        <x:f>IF(S2055="YES",R2055,-1E+99)</x:f>
        <x:v>4996.690002385498</x:v>
      </x:c>
    </x:row>
    <x:row r="2056">
      <x:c r="A2056" s="139"/>
      <x:c r="B2056" s="139"/>
      <x:c r="C2056" s="139"/>
      <x:c r="D2056" s="139"/>
      <x:c r="E2056" s="139"/>
      <x:c r="F2056" s="139"/>
      <x:c r="G2056" s="139"/>
      <x:c r="H2056" s="139"/>
      <x:c r="I2056" s="266" t="n">
        <x:f>INT((ROW()-ROW($I$46))/((CARROT_CAP+1)*(MESCLUN_CAP+1)))</x:f>
        <x:v>3</x:v>
      </x:c>
      <x:c r="J2056" s="266" t="n">
        <x:f>MOD(INT((ROW()-ROW($I$46))/(MESCLUN_CAP+1)),CARROT_CAP+1)</x:f>
        <x:v>1</x:v>
      </x:c>
      <x:c r="K2056" s="266" t="n">
        <x:f>MOD(ROW()-ROW($I$46),MESCLUN_CAP+1)</x:f>
        <x:v>26</x:v>
      </x:c>
      <x:c r="L2056" s="266" t="n">
        <x:f>SUM(I2056:K2056)</x:f>
        <x:v>30</x:v>
      </x:c>
      <x:c r="M2056" s="267" t="n">
        <x:f>I2056*TOMATO_HOURS*WEEKS*(1+TOMATO_DIM)^I2056+J2056*CARROT_HOURS*WEEKS*(1+CARROT_DIM)^J2056+K2056*MESCLUN_HOURS*WEEKS*(1+MESCLUN_DIM)^K2056</x:f>
        <x:v>2006.177059823313</x:v>
      </x:c>
      <x:c r="N2056" s="267" t="n">
        <x:f>MAX(M2056-FARMER_HOURS,0)/TEMP_HOURS_PER_WORKER</x:f>
        <x:v>0.8931785137661895</x:v>
      </x:c>
      <x:c r="O2056" s="268" t="n">
        <x:f>I2056*TOMATO_PRICE+J2056*CARROT_PRICE+K2056*MESCLUN_PRICE</x:f>
        <x:v>98694</x:v>
      </x:c>
      <x:c r="P2056" s="268" t="n">
        <x:f>I2056*TOMATO_FERTILIZER+J2056*CARROT_FERTILIZER+K2056*MESCLUN_FERTILIZER</x:f>
        <x:v>25960</x:v>
      </x:c>
      <x:c r="Q2056" s="268" t="n">
        <x:f>MIN(M2056,FARMER_HOURS)*FARMER_RATE+MAX(M2056-FARMER_HOURS,0)*TEMP_RATE</x:f>
        <x:v>47329.46284415474</x:v>
      </x:c>
      <x:c r="R2056" s="268" t="n">
        <x:f>O2056-P2056-Q2056-FIXED_COST</x:f>
        <x:v>5404.537155845261</x:v>
      </x:c>
      <x:c r="S2056" s="139" t="str">
        <x:f>IF(AND(L2056&lt;=TOTAL_BED_CAP,N2056&lt;=TEMP_WORKER_CAP),"YES","NO")</x:f>
        <x:v>YES</x:v>
      </x:c>
      <x:c r="T2056" s="139" t="n">
        <x:f>IF(S2056="YES",R2056,-1E+99)</x:f>
        <x:v>5404.537155845261</x:v>
      </x:c>
    </x:row>
    <x:row r="2057">
      <x:c r="A2057" s="139"/>
      <x:c r="B2057" s="139"/>
      <x:c r="C2057" s="139"/>
      <x:c r="D2057" s="139"/>
      <x:c r="E2057" s="139"/>
      <x:c r="F2057" s="139"/>
      <x:c r="G2057" s="139"/>
      <x:c r="H2057" s="139"/>
      <x:c r="I2057" s="266" t="n">
        <x:f>INT((ROW()-ROW($I$46))/((CARROT_CAP+1)*(MESCLUN_CAP+1)))</x:f>
        <x:v>3</x:v>
      </x:c>
      <x:c r="J2057" s="266" t="n">
        <x:f>MOD(INT((ROW()-ROW($I$46))/(MESCLUN_CAP+1)),CARROT_CAP+1)</x:f>
        <x:v>1</x:v>
      </x:c>
      <x:c r="K2057" s="266" t="n">
        <x:f>MOD(ROW()-ROW($I$46),MESCLUN_CAP+1)</x:f>
        <x:v>27</x:v>
      </x:c>
      <x:c r="L2057" s="266" t="n">
        <x:f>SUM(I2057:K2057)</x:f>
        <x:v>31</x:v>
      </x:c>
      <x:c r="M2057" s="267" t="n">
        <x:f>I2057*TOMATO_HOURS*WEEKS*(1+TOMATO_DIM)^I2057+J2057*CARROT_HOURS*WEEKS*(1+CARROT_DIM)^J2057+K2057*MESCLUN_HOURS*WEEKS*(1+MESCLUN_DIM)^K2057</x:f>
        <x:v>2089.3107643430703</x:v>
      </x:c>
      <x:c r="N2057" s="267" t="n">
        <x:f>MAX(M2057-FARMER_HOURS,0)/TEMP_HOURS_PER_WORKER</x:f>
        <x:v>0.9509102530160211</x:v>
      </x:c>
      <x:c r="O2057" s="268" t="n">
        <x:f>I2057*TOMATO_PRICE+J2057*CARROT_PRICE+K2057*MESCLUN_PRICE</x:f>
        <x:v>101394</x:v>
      </x:c>
      <x:c r="P2057" s="268" t="n">
        <x:f>I2057*TOMATO_FERTILIZER+J2057*CARROT_FERTILIZER+K2057*MESCLUN_FERTILIZER</x:f>
        <x:v>26840</x:v>
      </x:c>
      <x:c r="Q2057" s="268" t="n">
        <x:f>MIN(M2057,FARMER_HOURS)*FARMER_RATE+MAX(M2057-FARMER_HOURS,0)*TEMP_RATE</x:f>
        <x:v>48772.75632540052</x:v>
      </x:c>
      <x:c r="R2057" s="268" t="n">
        <x:f>O2057-P2057-Q2057-FIXED_COST</x:f>
        <x:v>5781.243674599478</x:v>
      </x:c>
      <x:c r="S2057" s="139" t="str">
        <x:f>IF(AND(L2057&lt;=TOTAL_BED_CAP,N2057&lt;=TEMP_WORKER_CAP),"YES","NO")</x:f>
        <x:v>YES</x:v>
      </x:c>
      <x:c r="T2057" s="139" t="n">
        <x:f>IF(S2057="YES",R2057,-1E+99)</x:f>
        <x:v>5781.243674599478</x:v>
      </x:c>
    </x:row>
    <x:row r="2058">
      <x:c r="A2058" s="139"/>
      <x:c r="B2058" s="139"/>
      <x:c r="C2058" s="139"/>
      <x:c r="D2058" s="139"/>
      <x:c r="E2058" s="139"/>
      <x:c r="F2058" s="139"/>
      <x:c r="G2058" s="139"/>
      <x:c r="H2058" s="139"/>
      <x:c r="I2058" s="266" t="n">
        <x:f>INT((ROW()-ROW($I$46))/((CARROT_CAP+1)*(MESCLUN_CAP+1)))</x:f>
        <x:v>3</x:v>
      </x:c>
      <x:c r="J2058" s="266" t="n">
        <x:f>MOD(INT((ROW()-ROW($I$46))/(MESCLUN_CAP+1)),CARROT_CAP+1)</x:f>
        <x:v>1</x:v>
      </x:c>
      <x:c r="K2058" s="266" t="n">
        <x:f>MOD(ROW()-ROW($I$46),MESCLUN_CAP+1)</x:f>
        <x:v>28</x:v>
      </x:c>
      <x:c r="L2058" s="266" t="n">
        <x:f>SUM(I2058:K2058)</x:f>
        <x:v>32</x:v>
      </x:c>
      <x:c r="M2058" s="267" t="n">
        <x:f>I2058*TOMATO_HOURS*WEEKS*(1+TOMATO_DIM)^I2058+J2058*CARROT_HOURS*WEEKS*(1+CARROT_DIM)^J2058+K2058*MESCLUN_HOURS*WEEKS*(1+MESCLUN_DIM)^K2058</x:f>
        <x:v>2174.270302560223</x:v>
      </x:c>
      <x:c r="N2058" s="267" t="n">
        <x:f>MAX(M2058-FARMER_HOURS,0)/TEMP_HOURS_PER_WORKER</x:f>
        <x:v>1.0099099323334884</x:v>
      </x:c>
      <x:c r="O2058" s="268" t="n">
        <x:f>I2058*TOMATO_PRICE+J2058*CARROT_PRICE+K2058*MESCLUN_PRICE</x:f>
        <x:v>104094</x:v>
      </x:c>
      <x:c r="P2058" s="268" t="n">
        <x:f>I2058*TOMATO_FERTILIZER+J2058*CARROT_FERTILIZER+K2058*MESCLUN_FERTILIZER</x:f>
        <x:v>27720</x:v>
      </x:c>
      <x:c r="Q2058" s="268" t="n">
        <x:f>MIN(M2058,FARMER_HOURS)*FARMER_RATE+MAX(M2058-FARMER_HOURS,0)*TEMP_RATE</x:f>
        <x:v>50247.748308337206</x:v>
      </x:c>
      <x:c r="R2058" s="268" t="n">
        <x:f>O2058-P2058-Q2058-FIXED_COST</x:f>
        <x:v>6126.251691662794</x:v>
      </x:c>
      <x:c r="S2058" s="139" t="str">
        <x:f>IF(AND(L2058&lt;=TOTAL_BED_CAP,N2058&lt;=TEMP_WORKER_CAP),"YES","NO")</x:f>
        <x:v>YES</x:v>
      </x:c>
      <x:c r="T2058" s="139" t="n">
        <x:f>IF(S2058="YES",R2058,-1E+99)</x:f>
        <x:v>6126.251691662794</x:v>
      </x:c>
    </x:row>
    <x:row r="2059">
      <x:c r="A2059" s="139"/>
      <x:c r="B2059" s="139"/>
      <x:c r="C2059" s="139"/>
      <x:c r="D2059" s="139"/>
      <x:c r="E2059" s="139"/>
      <x:c r="F2059" s="139"/>
      <x:c r="G2059" s="139"/>
      <x:c r="H2059" s="139"/>
      <x:c r="I2059" s="266" t="n">
        <x:f>INT((ROW()-ROW($I$46))/((CARROT_CAP+1)*(MESCLUN_CAP+1)))</x:f>
        <x:v>3</x:v>
      </x:c>
      <x:c r="J2059" s="266" t="n">
        <x:f>MOD(INT((ROW()-ROW($I$46))/(MESCLUN_CAP+1)),CARROT_CAP+1)</x:f>
        <x:v>1</x:v>
      </x:c>
      <x:c r="K2059" s="266" t="n">
        <x:f>MOD(ROW()-ROW($I$46),MESCLUN_CAP+1)</x:f>
        <x:v>29</x:v>
      </x:c>
      <x:c r="L2059" s="266" t="n">
        <x:f>SUM(I2059:K2059)</x:f>
        <x:v>33</x:v>
      </x:c>
      <x:c r="M2059" s="267" t="n">
        <x:f>I2059*TOMATO_HOURS*WEEKS*(1+TOMATO_DIM)^I2059+J2059*CARROT_HOURS*WEEKS*(1+CARROT_DIM)^J2059+K2059*MESCLUN_HOURS*WEEKS*(1+MESCLUN_DIM)^K2059</x:f>
        <x:v>2261.088330675877</x:v>
      </x:c>
      <x:c r="N2059" s="267" t="n">
        <x:f>MAX(M2059-FARMER_HOURS,0)/TEMP_HOURS_PER_WORKER</x:f>
        <x:v>1.0702002296360256</x:v>
      </x:c>
      <x:c r="O2059" s="268" t="n">
        <x:f>I2059*TOMATO_PRICE+J2059*CARROT_PRICE+K2059*MESCLUN_PRICE</x:f>
        <x:v>106794</x:v>
      </x:c>
      <x:c r="P2059" s="268" t="n">
        <x:f>I2059*TOMATO_FERTILIZER+J2059*CARROT_FERTILIZER+K2059*MESCLUN_FERTILIZER</x:f>
        <x:v>28600</x:v>
      </x:c>
      <x:c r="Q2059" s="268" t="n">
        <x:f>MIN(M2059,FARMER_HOURS)*FARMER_RATE+MAX(M2059-FARMER_HOURS,0)*TEMP_RATE</x:f>
        <x:v>51755.00574090064</x:v>
      </x:c>
      <x:c r="R2059" s="268" t="n">
        <x:f>O2059-P2059-Q2059-FIXED_COST</x:f>
        <x:v>6438.99425909936</x:v>
      </x:c>
      <x:c r="S2059" s="139" t="str">
        <x:f>IF(AND(L2059&lt;=TOTAL_BED_CAP,N2059&lt;=TEMP_WORKER_CAP),"YES","NO")</x:f>
        <x:v>YES</x:v>
      </x:c>
      <x:c r="T2059" s="139" t="n">
        <x:f>IF(S2059="YES",R2059,-1E+99)</x:f>
        <x:v>6438.99425909936</x:v>
      </x:c>
    </x:row>
    <x:row r="2060">
      <x:c r="A2060" s="139"/>
      <x:c r="B2060" s="139"/>
      <x:c r="C2060" s="139"/>
      <x:c r="D2060" s="139"/>
      <x:c r="E2060" s="139"/>
      <x:c r="F2060" s="139"/>
      <x:c r="G2060" s="139"/>
      <x:c r="H2060" s="139"/>
      <x:c r="I2060" s="266" t="n">
        <x:f>INT((ROW()-ROW($I$46))/((CARROT_CAP+1)*(MESCLUN_CAP+1)))</x:f>
        <x:v>3</x:v>
      </x:c>
      <x:c r="J2060" s="266" t="n">
        <x:f>MOD(INT((ROW()-ROW($I$46))/(MESCLUN_CAP+1)),CARROT_CAP+1)</x:f>
        <x:v>1</x:v>
      </x:c>
      <x:c r="K2060" s="266" t="n">
        <x:f>MOD(ROW()-ROW($I$46),MESCLUN_CAP+1)</x:f>
        <x:v>30</x:v>
      </x:c>
      <x:c r="L2060" s="266" t="n">
        <x:f>SUM(I2060:K2060)</x:f>
        <x:v>34</x:v>
      </x:c>
      <x:c r="M2060" s="267" t="n">
        <x:f>I2060*TOMATO_HOURS*WEEKS*(1+TOMATO_DIM)^I2060+J2060*CARROT_HOURS*WEEKS*(1+CARROT_DIM)^J2060+K2060*MESCLUN_HOURS*WEEKS*(1+MESCLUN_DIM)^K2060</x:f>
        <x:v>2349.7980360096467</x:v>
      </x:c>
      <x:c r="N2060" s="267" t="n">
        <x:f>MAX(M2060-FARMER_HOURS,0)/TEMP_HOURS_PER_WORKER</x:f>
        <x:v>1.1318041916733657</x:v>
      </x:c>
      <x:c r="O2060" s="268" t="n">
        <x:f>I2060*TOMATO_PRICE+J2060*CARROT_PRICE+K2060*MESCLUN_PRICE</x:f>
        <x:v>109494</x:v>
      </x:c>
      <x:c r="P2060" s="268" t="n">
        <x:f>I2060*TOMATO_FERTILIZER+J2060*CARROT_FERTILIZER+K2060*MESCLUN_FERTILIZER</x:f>
        <x:v>29480</x:v>
      </x:c>
      <x:c r="Q2060" s="268" t="n">
        <x:f>MIN(M2060,FARMER_HOURS)*FARMER_RATE+MAX(M2060-FARMER_HOURS,0)*TEMP_RATE</x:f>
        <x:v>53295.10479183414</x:v>
      </x:c>
      <x:c r="R2060" s="268" t="n">
        <x:f>O2060-P2060-Q2060-FIXED_COST</x:f>
        <x:v>6718.895208165857</x:v>
      </x:c>
      <x:c r="S2060" s="139" t="str">
        <x:f>IF(AND(L2060&lt;=TOTAL_BED_CAP,N2060&lt;=TEMP_WORKER_CAP),"YES","NO")</x:f>
        <x:v>YES</x:v>
      </x:c>
      <x:c r="T2060" s="139" t="n">
        <x:f>IF(S2060="YES",R2060,-1E+99)</x:f>
        <x:v>6718.895208165857</x:v>
      </x:c>
    </x:row>
    <x:row r="2061">
      <x:c r="A2061" s="139"/>
      <x:c r="B2061" s="139"/>
      <x:c r="C2061" s="139"/>
      <x:c r="D2061" s="139"/>
      <x:c r="E2061" s="139"/>
      <x:c r="F2061" s="139"/>
      <x:c r="G2061" s="139"/>
      <x:c r="H2061" s="139"/>
      <x:c r="I2061" s="266" t="n">
        <x:f>INT((ROW()-ROW($I$46))/((CARROT_CAP+1)*(MESCLUN_CAP+1)))</x:f>
        <x:v>3</x:v>
      </x:c>
      <x:c r="J2061" s="266" t="n">
        <x:f>MOD(INT((ROW()-ROW($I$46))/(MESCLUN_CAP+1)),CARROT_CAP+1)</x:f>
        <x:v>2</x:v>
      </x:c>
      <x:c r="K2061" s="266" t="n">
        <x:f>MOD(ROW()-ROW($I$46),MESCLUN_CAP+1)</x:f>
        <x:v>0</x:v>
      </x:c>
      <x:c r="L2061" s="266" t="n">
        <x:f>SUM(I2061:K2061)</x:f>
        <x:v>5</x:v>
      </x:c>
      <x:c r="M2061" s="267" t="n">
        <x:f>I2061*TOMATO_HOURS*WEEKS*(1+TOMATO_DIM)^I2061+J2061*CARROT_HOURS*WEEKS*(1+CARROT_DIM)^J2061+K2061*MESCLUN_HOURS*WEEKS*(1+MESCLUN_DIM)^K2061</x:f>
        <x:v>422.40750000000014</x:v>
      </x:c>
      <x:c r="N2061" s="267" t="n">
        <x:f>MAX(M2061-FARMER_HOURS,0)/TEMP_HOURS_PER_WORKER</x:f>
        <x:v>0</x:v>
      </x:c>
      <x:c r="O2061" s="268" t="n">
        <x:f>I2061*TOMATO_PRICE+J2061*CARROT_PRICE+K2061*MESCLUN_PRICE</x:f>
        <x:v>30588</x:v>
      </x:c>
      <x:c r="P2061" s="268" t="n">
        <x:f>I2061*TOMATO_FERTILIZER+J2061*CARROT_FERTILIZER+K2061*MESCLUN_FERTILIZER</x:f>
        <x:v>3520</x:v>
      </x:c>
      <x:c r="Q2061" s="268" t="n">
        <x:f>MIN(M2061,FARMER_HOURS)*FARMER_RATE+MAX(M2061-FARMER_HOURS,0)*TEMP_RATE</x:f>
        <x:v>14666.927083333338</x:v>
      </x:c>
      <x:c r="R2061" s="268" t="n">
        <x:f>O2061-P2061-Q2061-FIXED_COST</x:f>
        <x:v>-7598.927083333338</x:v>
      </x:c>
      <x:c r="S2061" s="139" t="str">
        <x:f>IF(AND(L2061&lt;=TOTAL_BED_CAP,N2061&lt;=TEMP_WORKER_CAP),"YES","NO")</x:f>
        <x:v>YES</x:v>
      </x:c>
      <x:c r="T2061" s="139" t="n">
        <x:f>IF(S2061="YES",R2061,-1E+99)</x:f>
        <x:v>-7598.927083333338</x:v>
      </x:c>
    </x:row>
    <x:row r="2062">
      <x:c r="A2062" s="139"/>
      <x:c r="B2062" s="139"/>
      <x:c r="C2062" s="139"/>
      <x:c r="D2062" s="139"/>
      <x:c r="E2062" s="139"/>
      <x:c r="F2062" s="139"/>
      <x:c r="G2062" s="139"/>
      <x:c r="H2062" s="139"/>
      <x:c r="I2062" s="266" t="n">
        <x:f>INT((ROW()-ROW($I$46))/((CARROT_CAP+1)*(MESCLUN_CAP+1)))</x:f>
        <x:v>3</x:v>
      </x:c>
      <x:c r="J2062" s="266" t="n">
        <x:f>MOD(INT((ROW()-ROW($I$46))/(MESCLUN_CAP+1)),CARROT_CAP+1)</x:f>
        <x:v>2</x:v>
      </x:c>
      <x:c r="K2062" s="266" t="n">
        <x:f>MOD(ROW()-ROW($I$46),MESCLUN_CAP+1)</x:f>
        <x:v>1</x:v>
      </x:c>
      <x:c r="L2062" s="266" t="n">
        <x:f>SUM(I2062:K2062)</x:f>
        <x:v>6</x:v>
      </x:c>
      <x:c r="M2062" s="267" t="n">
        <x:f>I2062*TOMATO_HOURS*WEEKS*(1+TOMATO_DIM)^I2062+J2062*CARROT_HOURS*WEEKS*(1+CARROT_DIM)^J2062+K2062*MESCLUN_HOURS*WEEKS*(1+MESCLUN_DIM)^K2062</x:f>
        <x:v>467.97000000000014</x:v>
      </x:c>
      <x:c r="N2062" s="267" t="n">
        <x:f>MAX(M2062-FARMER_HOURS,0)/TEMP_HOURS_PER_WORKER</x:f>
        <x:v>0</x:v>
      </x:c>
      <x:c r="O2062" s="268" t="n">
        <x:f>I2062*TOMATO_PRICE+J2062*CARROT_PRICE+K2062*MESCLUN_PRICE</x:f>
        <x:v>33288</x:v>
      </x:c>
      <x:c r="P2062" s="268" t="n">
        <x:f>I2062*TOMATO_FERTILIZER+J2062*CARROT_FERTILIZER+K2062*MESCLUN_FERTILIZER</x:f>
        <x:v>4400</x:v>
      </x:c>
      <x:c r="Q2062" s="268" t="n">
        <x:f>MIN(M2062,FARMER_HOURS)*FARMER_RATE+MAX(M2062-FARMER_HOURS,0)*TEMP_RATE</x:f>
        <x:v>16248.958333333338</x:v>
      </x:c>
      <x:c r="R2062" s="268" t="n">
        <x:f>O2062-P2062-Q2062-FIXED_COST</x:f>
        <x:v>-7360.958333333338</x:v>
      </x:c>
      <x:c r="S2062" s="139" t="str">
        <x:f>IF(AND(L2062&lt;=TOTAL_BED_CAP,N2062&lt;=TEMP_WORKER_CAP),"YES","NO")</x:f>
        <x:v>YES</x:v>
      </x:c>
      <x:c r="T2062" s="139" t="n">
        <x:f>IF(S2062="YES",R2062,-1E+99)</x:f>
        <x:v>-7360.958333333338</x:v>
      </x:c>
    </x:row>
    <x:row r="2063">
      <x:c r="A2063" s="139"/>
      <x:c r="B2063" s="139"/>
      <x:c r="C2063" s="139"/>
      <x:c r="D2063" s="139"/>
      <x:c r="E2063" s="139"/>
      <x:c r="F2063" s="139"/>
      <x:c r="G2063" s="139"/>
      <x:c r="H2063" s="139"/>
      <x:c r="I2063" s="266" t="n">
        <x:f>INT((ROW()-ROW($I$46))/((CARROT_CAP+1)*(MESCLUN_CAP+1)))</x:f>
        <x:v>3</x:v>
      </x:c>
      <x:c r="J2063" s="266" t="n">
        <x:f>MOD(INT((ROW()-ROW($I$46))/(MESCLUN_CAP+1)),CARROT_CAP+1)</x:f>
        <x:v>2</x:v>
      </x:c>
      <x:c r="K2063" s="266" t="n">
        <x:f>MOD(ROW()-ROW($I$46),MESCLUN_CAP+1)</x:f>
        <x:v>2</x:v>
      </x:c>
      <x:c r="L2063" s="266" t="n">
        <x:f>SUM(I2063:K2063)</x:f>
        <x:v>7</x:v>
      </x:c>
      <x:c r="M2063" s="267" t="n">
        <x:f>I2063*TOMATO_HOURS*WEEKS*(1+TOMATO_DIM)^I2063+J2063*CARROT_HOURS*WEEKS*(1+CARROT_DIM)^J2063+K2063*MESCLUN_HOURS*WEEKS*(1+MESCLUN_DIM)^K2063</x:f>
        <x:v>514.6715625000002</x:v>
      </x:c>
      <x:c r="N2063" s="267" t="n">
        <x:f>MAX(M2063-FARMER_HOURS,0)/TEMP_HOURS_PER_WORKER</x:f>
        <x:v>0</x:v>
      </x:c>
      <x:c r="O2063" s="268" t="n">
        <x:f>I2063*TOMATO_PRICE+J2063*CARROT_PRICE+K2063*MESCLUN_PRICE</x:f>
        <x:v>35988</x:v>
      </x:c>
      <x:c r="P2063" s="268" t="n">
        <x:f>I2063*TOMATO_FERTILIZER+J2063*CARROT_FERTILIZER+K2063*MESCLUN_FERTILIZER</x:f>
        <x:v>5280</x:v>
      </x:c>
      <x:c r="Q2063" s="268" t="n">
        <x:f>MIN(M2063,FARMER_HOURS)*FARMER_RATE+MAX(M2063-FARMER_HOURS,0)*TEMP_RATE</x:f>
        <x:v>17870.54036458334</x:v>
      </x:c>
      <x:c r="R2063" s="268" t="n">
        <x:f>O2063-P2063-Q2063-FIXED_COST</x:f>
        <x:v>-7162.540364583339</x:v>
      </x:c>
      <x:c r="S2063" s="139" t="str">
        <x:f>IF(AND(L2063&lt;=TOTAL_BED_CAP,N2063&lt;=TEMP_WORKER_CAP),"YES","NO")</x:f>
        <x:v>YES</x:v>
      </x:c>
      <x:c r="T2063" s="139" t="n">
        <x:f>IF(S2063="YES",R2063,-1E+99)</x:f>
        <x:v>-7162.540364583339</x:v>
      </x:c>
    </x:row>
    <x:row r="2064">
      <x:c r="A2064" s="139"/>
      <x:c r="B2064" s="139"/>
      <x:c r="C2064" s="139"/>
      <x:c r="D2064" s="139"/>
      <x:c r="E2064" s="139"/>
      <x:c r="F2064" s="139"/>
      <x:c r="G2064" s="139"/>
      <x:c r="H2064" s="139"/>
      <x:c r="I2064" s="266" t="n">
        <x:f>INT((ROW()-ROW($I$46))/((CARROT_CAP+1)*(MESCLUN_CAP+1)))</x:f>
        <x:v>3</x:v>
      </x:c>
      <x:c r="J2064" s="266" t="n">
        <x:f>MOD(INT((ROW()-ROW($I$46))/(MESCLUN_CAP+1)),CARROT_CAP+1)</x:f>
        <x:v>2</x:v>
      </x:c>
      <x:c r="K2064" s="266" t="n">
        <x:f>MOD(ROW()-ROW($I$46),MESCLUN_CAP+1)</x:f>
        <x:v>3</x:v>
      </x:c>
      <x:c r="L2064" s="266" t="n">
        <x:f>SUM(I2064:K2064)</x:f>
        <x:v>8</x:v>
      </x:c>
      <x:c r="M2064" s="267" t="n">
        <x:f>I2064*TOMATO_HOURS*WEEKS*(1+TOMATO_DIM)^I2064+J2064*CARROT_HOURS*WEEKS*(1+CARROT_DIM)^J2064+K2064*MESCLUN_HOURS*WEEKS*(1+MESCLUN_DIM)^K2064</x:f>
        <x:v>562.5335449218751</x:v>
      </x:c>
      <x:c r="N2064" s="267" t="n">
        <x:f>MAX(M2064-FARMER_HOURS,0)/TEMP_HOURS_PER_WORKER</x:f>
        <x:v>0</x:v>
      </x:c>
      <x:c r="O2064" s="268" t="n">
        <x:f>I2064*TOMATO_PRICE+J2064*CARROT_PRICE+K2064*MESCLUN_PRICE</x:f>
        <x:v>38688</x:v>
      </x:c>
      <x:c r="P2064" s="268" t="n">
        <x:f>I2064*TOMATO_FERTILIZER+J2064*CARROT_FERTILIZER+K2064*MESCLUN_FERTILIZER</x:f>
        <x:v>6160</x:v>
      </x:c>
      <x:c r="Q2064" s="268" t="n">
        <x:f>MIN(M2064,FARMER_HOURS)*FARMER_RATE+MAX(M2064-FARMER_HOURS,0)*TEMP_RATE</x:f>
        <x:v>19532.414754231773</x:v>
      </x:c>
      <x:c r="R2064" s="268" t="n">
        <x:f>O2064-P2064-Q2064-FIXED_COST</x:f>
        <x:v>-7004.414754231773</x:v>
      </x:c>
      <x:c r="S2064" s="139" t="str">
        <x:f>IF(AND(L2064&lt;=TOTAL_BED_CAP,N2064&lt;=TEMP_WORKER_CAP),"YES","NO")</x:f>
        <x:v>YES</x:v>
      </x:c>
      <x:c r="T2064" s="139" t="n">
        <x:f>IF(S2064="YES",R2064,-1E+99)</x:f>
        <x:v>-7004.414754231773</x:v>
      </x:c>
    </x:row>
    <x:row r="2065">
      <x:c r="A2065" s="139"/>
      <x:c r="B2065" s="139"/>
      <x:c r="C2065" s="139"/>
      <x:c r="D2065" s="139"/>
      <x:c r="E2065" s="139"/>
      <x:c r="F2065" s="139"/>
      <x:c r="G2065" s="139"/>
      <x:c r="H2065" s="139"/>
      <x:c r="I2065" s="266" t="n">
        <x:f>INT((ROW()-ROW($I$46))/((CARROT_CAP+1)*(MESCLUN_CAP+1)))</x:f>
        <x:v>3</x:v>
      </x:c>
      <x:c r="J2065" s="266" t="n">
        <x:f>MOD(INT((ROW()-ROW($I$46))/(MESCLUN_CAP+1)),CARROT_CAP+1)</x:f>
        <x:v>2</x:v>
      </x:c>
      <x:c r="K2065" s="266" t="n">
        <x:f>MOD(ROW()-ROW($I$46),MESCLUN_CAP+1)</x:f>
        <x:v>4</x:v>
      </x:c>
      <x:c r="L2065" s="266" t="n">
        <x:f>SUM(I2065:K2065)</x:f>
        <x:v>9</x:v>
      </x:c>
      <x:c r="M2065" s="267" t="n">
        <x:f>I2065*TOMATO_HOURS*WEEKS*(1+TOMATO_DIM)^I2065+J2065*CARROT_HOURS*WEEKS*(1+CARROT_DIM)^J2065+K2065*MESCLUN_HOURS*WEEKS*(1+MESCLUN_DIM)^K2065</x:f>
        <x:v>611.5776606445313</x:v>
      </x:c>
      <x:c r="N2065" s="267" t="n">
        <x:f>MAX(M2065-FARMER_HOURS,0)/TEMP_HOURS_PER_WORKER</x:f>
        <x:v>0</x:v>
      </x:c>
      <x:c r="O2065" s="268" t="n">
        <x:f>I2065*TOMATO_PRICE+J2065*CARROT_PRICE+K2065*MESCLUN_PRICE</x:f>
        <x:v>41388</x:v>
      </x:c>
      <x:c r="P2065" s="268" t="n">
        <x:f>I2065*TOMATO_FERTILIZER+J2065*CARROT_FERTILIZER+K2065*MESCLUN_FERTILIZER</x:f>
        <x:v>7040</x:v>
      </x:c>
      <x:c r="Q2065" s="268" t="n">
        <x:f>MIN(M2065,FARMER_HOURS)*FARMER_RATE+MAX(M2065-FARMER_HOURS,0)*TEMP_RATE</x:f>
        <x:v>21235.335439046226</x:v>
      </x:c>
      <x:c r="R2065" s="268" t="n">
        <x:f>O2065-P2065-Q2065-FIXED_COST</x:f>
        <x:v>-6887.335439046226</x:v>
      </x:c>
      <x:c r="S2065" s="139" t="str">
        <x:f>IF(AND(L2065&lt;=TOTAL_BED_CAP,N2065&lt;=TEMP_WORKER_CAP),"YES","NO")</x:f>
        <x:v>YES</x:v>
      </x:c>
      <x:c r="T2065" s="139" t="n">
        <x:f>IF(S2065="YES",R2065,-1E+99)</x:f>
        <x:v>-6887.335439046226</x:v>
      </x:c>
    </x:row>
    <x:row r="2066">
      <x:c r="A2066" s="139"/>
      <x:c r="B2066" s="139"/>
      <x:c r="C2066" s="139"/>
      <x:c r="D2066" s="139"/>
      <x:c r="E2066" s="139"/>
      <x:c r="F2066" s="139"/>
      <x:c r="G2066" s="139"/>
      <x:c r="H2066" s="139"/>
      <x:c r="I2066" s="266" t="n">
        <x:f>INT((ROW()-ROW($I$46))/((CARROT_CAP+1)*(MESCLUN_CAP+1)))</x:f>
        <x:v>3</x:v>
      </x:c>
      <x:c r="J2066" s="266" t="n">
        <x:f>MOD(INT((ROW()-ROW($I$46))/(MESCLUN_CAP+1)),CARROT_CAP+1)</x:f>
        <x:v>2</x:v>
      </x:c>
      <x:c r="K2066" s="266" t="n">
        <x:f>MOD(ROW()-ROW($I$46),MESCLUN_CAP+1)</x:f>
        <x:v>5</x:v>
      </x:c>
      <x:c r="L2066" s="266" t="n">
        <x:f>SUM(I2066:K2066)</x:f>
        <x:v>10</x:v>
      </x:c>
      <x:c r="M2066" s="267" t="n">
        <x:f>I2066*TOMATO_HOURS*WEEKS*(1+TOMATO_DIM)^I2066+J2066*CARROT_HOURS*WEEKS*(1+CARROT_DIM)^J2066+K2066*MESCLUN_HOURS*WEEKS*(1+MESCLUN_DIM)^K2066</x:f>
        <x:v>661.825984565735</x:v>
      </x:c>
      <x:c r="N2066" s="267" t="n">
        <x:f>MAX(M2066-FARMER_HOURS,0)/TEMP_HOURS_PER_WORKER</x:f>
        <x:v>0</x:v>
      </x:c>
      <x:c r="O2066" s="268" t="n">
        <x:f>I2066*TOMATO_PRICE+J2066*CARROT_PRICE+K2066*MESCLUN_PRICE</x:f>
        <x:v>44088</x:v>
      </x:c>
      <x:c r="P2066" s="268" t="n">
        <x:f>I2066*TOMATO_FERTILIZER+J2066*CARROT_FERTILIZER+K2066*MESCLUN_FERTILIZER</x:f>
        <x:v>7920</x:v>
      </x:c>
      <x:c r="Q2066" s="268" t="n">
        <x:f>MIN(M2066,FARMER_HOURS)*FARMER_RATE+MAX(M2066-FARMER_HOURS,0)*TEMP_RATE</x:f>
        <x:v>22980.068908532463</x:v>
      </x:c>
      <x:c r="R2066" s="268" t="n">
        <x:f>O2066-P2066-Q2066-FIXED_COST</x:f>
        <x:v>-6812.068908532463</x:v>
      </x:c>
      <x:c r="S2066" s="139" t="str">
        <x:f>IF(AND(L2066&lt;=TOTAL_BED_CAP,N2066&lt;=TEMP_WORKER_CAP),"YES","NO")</x:f>
        <x:v>YES</x:v>
      </x:c>
      <x:c r="T2066" s="139" t="n">
        <x:f>IF(S2066="YES",R2066,-1E+99)</x:f>
        <x:v>-6812.068908532463</x:v>
      </x:c>
    </x:row>
    <x:row r="2067">
      <x:c r="A2067" s="139"/>
      <x:c r="B2067" s="139"/>
      <x:c r="C2067" s="139"/>
      <x:c r="D2067" s="139"/>
      <x:c r="E2067" s="139"/>
      <x:c r="F2067" s="139"/>
      <x:c r="G2067" s="139"/>
      <x:c r="H2067" s="139"/>
      <x:c r="I2067" s="266" t="n">
        <x:f>INT((ROW()-ROW($I$46))/((CARROT_CAP+1)*(MESCLUN_CAP+1)))</x:f>
        <x:v>3</x:v>
      </x:c>
      <x:c r="J2067" s="266" t="n">
        <x:f>MOD(INT((ROW()-ROW($I$46))/(MESCLUN_CAP+1)),CARROT_CAP+1)</x:f>
        <x:v>2</x:v>
      </x:c>
      <x:c r="K2067" s="266" t="n">
        <x:f>MOD(ROW()-ROW($I$46),MESCLUN_CAP+1)</x:f>
        <x:v>6</x:v>
      </x:c>
      <x:c r="L2067" s="266" t="n">
        <x:f>SUM(I2067:K2067)</x:f>
        <x:v>11</x:v>
      </x:c>
      <x:c r="M2067" s="267" t="n">
        <x:f>I2067*TOMATO_HOURS*WEEKS*(1+TOMATO_DIM)^I2067+J2067*CARROT_HOURS*WEEKS*(1+CARROT_DIM)^J2067+K2067*MESCLUN_HOURS*WEEKS*(1+MESCLUN_DIM)^K2067</x:f>
        <x:v>713.3009587473679</x:v>
      </x:c>
      <x:c r="N2067" s="267" t="n">
        <x:f>MAX(M2067-FARMER_HOURS,0)/TEMP_HOURS_PER_WORKER</x:f>
        <x:v>0</x:v>
      </x:c>
      <x:c r="O2067" s="268" t="n">
        <x:f>I2067*TOMATO_PRICE+J2067*CARROT_PRICE+K2067*MESCLUN_PRICE</x:f>
        <x:v>46788</x:v>
      </x:c>
      <x:c r="P2067" s="268" t="n">
        <x:f>I2067*TOMATO_FERTILIZER+J2067*CARROT_FERTILIZER+K2067*MESCLUN_FERTILIZER</x:f>
        <x:v>8800</x:v>
      </x:c>
      <x:c r="Q2067" s="268" t="n">
        <x:f>MIN(M2067,FARMER_HOURS)*FARMER_RATE+MAX(M2067-FARMER_HOURS,0)*TEMP_RATE</x:f>
        <x:v>24767.394400950274</x:v>
      </x:c>
      <x:c r="R2067" s="268" t="n">
        <x:f>O2067-P2067-Q2067-FIXED_COST</x:f>
        <x:v>-6779.394400950274</x:v>
      </x:c>
      <x:c r="S2067" s="139" t="str">
        <x:f>IF(AND(L2067&lt;=TOTAL_BED_CAP,N2067&lt;=TEMP_WORKER_CAP),"YES","NO")</x:f>
        <x:v>YES</x:v>
      </x:c>
      <x:c r="T2067" s="139" t="n">
        <x:f>IF(S2067="YES",R2067,-1E+99)</x:f>
        <x:v>-6779.394400950274</x:v>
      </x:c>
    </x:row>
    <x:row r="2068">
      <x:c r="A2068" s="139"/>
      <x:c r="B2068" s="139"/>
      <x:c r="C2068" s="139"/>
      <x:c r="D2068" s="139"/>
      <x:c r="E2068" s="139"/>
      <x:c r="F2068" s="139"/>
      <x:c r="G2068" s="139"/>
      <x:c r="H2068" s="139"/>
      <x:c r="I2068" s="266" t="n">
        <x:f>INT((ROW()-ROW($I$46))/((CARROT_CAP+1)*(MESCLUN_CAP+1)))</x:f>
        <x:v>3</x:v>
      </x:c>
      <x:c r="J2068" s="266" t="n">
        <x:f>MOD(INT((ROW()-ROW($I$46))/(MESCLUN_CAP+1)),CARROT_CAP+1)</x:f>
        <x:v>2</x:v>
      </x:c>
      <x:c r="K2068" s="266" t="n">
        <x:f>MOD(ROW()-ROW($I$46),MESCLUN_CAP+1)</x:f>
        <x:v>7</x:v>
      </x:c>
      <x:c r="L2068" s="266" t="n">
        <x:f>SUM(I2068:K2068)</x:f>
        <x:v>12</x:v>
      </x:c>
      <x:c r="M2068" s="267" t="n">
        <x:f>I2068*TOMATO_HOURS*WEEKS*(1+TOMATO_DIM)^I2068+J2068*CARROT_HOURS*WEEKS*(1+CARROT_DIM)^J2068+K2068*MESCLUN_HOURS*WEEKS*(1+MESCLUN_DIM)^K2068</x:f>
        <x:v>766.0253981453284</x:v>
      </x:c>
      <x:c r="N2068" s="267" t="n">
        <x:f>MAX(M2068-FARMER_HOURS,0)/TEMP_HOURS_PER_WORKER</x:f>
        <x:v>0.03196208204536693</x:v>
      </x:c>
      <x:c r="O2068" s="268" t="n">
        <x:f>I2068*TOMATO_PRICE+J2068*CARROT_PRICE+K2068*MESCLUN_PRICE</x:f>
        <x:v>49488</x:v>
      </x:c>
      <x:c r="P2068" s="268" t="n">
        <x:f>I2068*TOMATO_FERTILIZER+J2068*CARROT_FERTILIZER+K2068*MESCLUN_FERTILIZER</x:f>
        <x:v>9680</x:v>
      </x:c>
      <x:c r="Q2068" s="268" t="n">
        <x:f>MIN(M2068,FARMER_HOURS)*FARMER_RATE+MAX(M2068-FARMER_HOURS,0)*TEMP_RATE</x:f>
        <x:v>25799.052051134175</x:v>
      </x:c>
      <x:c r="R2068" s="268" t="n">
        <x:f>O2068-P2068-Q2068-FIXED_COST</x:f>
        <x:v>-5991.052051134175</x:v>
      </x:c>
      <x:c r="S2068" s="139" t="str">
        <x:f>IF(AND(L2068&lt;=TOTAL_BED_CAP,N2068&lt;=TEMP_WORKER_CAP),"YES","NO")</x:f>
        <x:v>YES</x:v>
      </x:c>
      <x:c r="T2068" s="139" t="n">
        <x:f>IF(S2068="YES",R2068,-1E+99)</x:f>
        <x:v>-5991.052051134175</x:v>
      </x:c>
    </x:row>
    <x:row r="2069">
      <x:c r="A2069" s="139"/>
      <x:c r="B2069" s="139"/>
      <x:c r="C2069" s="139"/>
      <x:c r="D2069" s="139"/>
      <x:c r="E2069" s="139"/>
      <x:c r="F2069" s="139"/>
      <x:c r="G2069" s="139"/>
      <x:c r="H2069" s="139"/>
      <x:c r="I2069" s="266" t="n">
        <x:f>INT((ROW()-ROW($I$46))/((CARROT_CAP+1)*(MESCLUN_CAP+1)))</x:f>
        <x:v>3</x:v>
      </x:c>
      <x:c r="J2069" s="266" t="n">
        <x:f>MOD(INT((ROW()-ROW($I$46))/(MESCLUN_CAP+1)),CARROT_CAP+1)</x:f>
        <x:v>2</x:v>
      </x:c>
      <x:c r="K2069" s="266" t="n">
        <x:f>MOD(ROW()-ROW($I$46),MESCLUN_CAP+1)</x:f>
        <x:v>8</x:v>
      </x:c>
      <x:c r="L2069" s="266" t="n">
        <x:f>SUM(I2069:K2069)</x:f>
        <x:v>13</x:v>
      </x:c>
      <x:c r="M2069" s="267" t="n">
        <x:f>I2069*TOMATO_HOURS*WEEKS*(1+TOMATO_DIM)^I2069+J2069*CARROT_HOURS*WEEKS*(1+CARROT_DIM)^J2069+K2069*MESCLUN_HOURS*WEEKS*(1+MESCLUN_DIM)^K2069</x:f>
        <x:v>820.0224964253084</x:v>
      </x:c>
      <x:c r="N2069" s="267" t="n">
        <x:f>MAX(M2069-FARMER_HOURS,0)/TEMP_HOURS_PER_WORKER</x:f>
        <x:v>0.06946006696201973</x:v>
      </x:c>
      <x:c r="O2069" s="268" t="n">
        <x:f>I2069*TOMATO_PRICE+J2069*CARROT_PRICE+K2069*MESCLUN_PRICE</x:f>
        <x:v>52188</x:v>
      </x:c>
      <x:c r="P2069" s="268" t="n">
        <x:f>I2069*TOMATO_FERTILIZER+J2069*CARROT_FERTILIZER+K2069*MESCLUN_FERTILIZER</x:f>
        <x:v>10560</x:v>
      </x:c>
      <x:c r="Q2069" s="268" t="n">
        <x:f>MIN(M2069,FARMER_HOURS)*FARMER_RATE+MAX(M2069-FARMER_HOURS,0)*TEMP_RATE</x:f>
        <x:v>26736.501674050494</x:v>
      </x:c>
      <x:c r="R2069" s="268" t="n">
        <x:f>O2069-P2069-Q2069-FIXED_COST</x:f>
        <x:v>-5108.501674050494</x:v>
      </x:c>
      <x:c r="S2069" s="139" t="str">
        <x:f>IF(AND(L2069&lt;=TOTAL_BED_CAP,N2069&lt;=TEMP_WORKER_CAP),"YES","NO")</x:f>
        <x:v>YES</x:v>
      </x:c>
      <x:c r="T2069" s="139" t="n">
        <x:f>IF(S2069="YES",R2069,-1E+99)</x:f>
        <x:v>-5108.501674050494</x:v>
      </x:c>
    </x:row>
    <x:row r="2070">
      <x:c r="A2070" s="139"/>
      <x:c r="B2070" s="139"/>
      <x:c r="C2070" s="139"/>
      <x:c r="D2070" s="139"/>
      <x:c r="E2070" s="139"/>
      <x:c r="F2070" s="139"/>
      <x:c r="G2070" s="139"/>
      <x:c r="H2070" s="139"/>
      <x:c r="I2070" s="266" t="n">
        <x:f>INT((ROW()-ROW($I$46))/((CARROT_CAP+1)*(MESCLUN_CAP+1)))</x:f>
        <x:v>3</x:v>
      </x:c>
      <x:c r="J2070" s="266" t="n">
        <x:f>MOD(INT((ROW()-ROW($I$46))/(MESCLUN_CAP+1)),CARROT_CAP+1)</x:f>
        <x:v>2</x:v>
      </x:c>
      <x:c r="K2070" s="266" t="n">
        <x:f>MOD(ROW()-ROW($I$46),MESCLUN_CAP+1)</x:f>
        <x:v>9</x:v>
      </x:c>
      <x:c r="L2070" s="266" t="n">
        <x:f>SUM(I2070:K2070)</x:f>
        <x:v>14</x:v>
      </x:c>
      <x:c r="M2070" s="267" t="n">
        <x:f>I2070*TOMATO_HOURS*WEEKS*(1+TOMATO_DIM)^I2070+J2070*CARROT_HOURS*WEEKS*(1+CARROT_DIM)^J2070+K2070*MESCLUN_HOURS*WEEKS*(1+MESCLUN_DIM)^K2070</x:f>
        <x:v>875.3158318657029</x:v>
      </x:c>
      <x:c r="N2070" s="267" t="n">
        <x:f>MAX(M2070-FARMER_HOURS,0)/TEMP_HOURS_PER_WORKER</x:f>
        <x:v>0.10785821657340477</x:v>
      </x:c>
      <x:c r="O2070" s="268" t="n">
        <x:f>I2070*TOMATO_PRICE+J2070*CARROT_PRICE+K2070*MESCLUN_PRICE</x:f>
        <x:v>54888</x:v>
      </x:c>
      <x:c r="P2070" s="268" t="n">
        <x:f>I2070*TOMATO_FERTILIZER+J2070*CARROT_FERTILIZER+K2070*MESCLUN_FERTILIZER</x:f>
        <x:v>11440</x:v>
      </x:c>
      <x:c r="Q2070" s="268" t="n">
        <x:f>MIN(M2070,FARMER_HOURS)*FARMER_RATE+MAX(M2070-FARMER_HOURS,0)*TEMP_RATE</x:f>
        <x:v>27696.45541433512</x:v>
      </x:c>
      <x:c r="R2070" s="268" t="n">
        <x:f>O2070-P2070-Q2070-FIXED_COST</x:f>
        <x:v>-4248.45541433512</x:v>
      </x:c>
      <x:c r="S2070" s="139" t="str">
        <x:f>IF(AND(L2070&lt;=TOTAL_BED_CAP,N2070&lt;=TEMP_WORKER_CAP),"YES","NO")</x:f>
        <x:v>YES</x:v>
      </x:c>
      <x:c r="T2070" s="139" t="n">
        <x:f>IF(S2070="YES",R2070,-1E+99)</x:f>
        <x:v>-4248.45541433512</x:v>
      </x:c>
    </x:row>
    <x:row r="2071">
      <x:c r="A2071" s="139"/>
      <x:c r="B2071" s="139"/>
      <x:c r="C2071" s="139"/>
      <x:c r="D2071" s="139"/>
      <x:c r="E2071" s="139"/>
      <x:c r="F2071" s="139"/>
      <x:c r="G2071" s="139"/>
      <x:c r="H2071" s="139"/>
      <x:c r="I2071" s="266" t="n">
        <x:f>INT((ROW()-ROW($I$46))/((CARROT_CAP+1)*(MESCLUN_CAP+1)))</x:f>
        <x:v>3</x:v>
      </x:c>
      <x:c r="J2071" s="266" t="n">
        <x:f>MOD(INT((ROW()-ROW($I$46))/(MESCLUN_CAP+1)),CARROT_CAP+1)</x:f>
        <x:v>2</x:v>
      </x:c>
      <x:c r="K2071" s="266" t="n">
        <x:f>MOD(ROW()-ROW($I$46),MESCLUN_CAP+1)</x:f>
        <x:v>10</x:v>
      </x:c>
      <x:c r="L2071" s="266" t="n">
        <x:f>SUM(I2071:K2071)</x:f>
        <x:v>15</x:v>
      </x:c>
      <x:c r="M2071" s="267" t="n">
        <x:f>I2071*TOMATO_HOURS*WEEKS*(1+TOMATO_DIM)^I2071+J2071*CARROT_HOURS*WEEKS*(1+CARROT_DIM)^J2071+K2071*MESCLUN_HOURS*WEEKS*(1+MESCLUN_DIM)^K2071</x:f>
        <x:v>931.9293733489156</x:v>
      </x:c>
      <x:c r="N2071" s="267" t="n">
        <x:f>MAX(M2071-FARMER_HOURS,0)/TEMP_HOURS_PER_WORKER</x:f>
        <x:v>0.14717317593674697</x:v>
      </x:c>
      <x:c r="O2071" s="268" t="n">
        <x:f>I2071*TOMATO_PRICE+J2071*CARROT_PRICE+K2071*MESCLUN_PRICE</x:f>
        <x:v>57588</x:v>
      </x:c>
      <x:c r="P2071" s="268" t="n">
        <x:f>I2071*TOMATO_FERTILIZER+J2071*CARROT_FERTILIZER+K2071*MESCLUN_FERTILIZER</x:f>
        <x:v>12320</x:v>
      </x:c>
      <x:c r="Q2071" s="268" t="n">
        <x:f>MIN(M2071,FARMER_HOURS)*FARMER_RATE+MAX(M2071-FARMER_HOURS,0)*TEMP_RATE</x:f>
        <x:v>28679.329398418675</x:v>
      </x:c>
      <x:c r="R2071" s="268" t="n">
        <x:f>O2071-P2071-Q2071-FIXED_COST</x:f>
        <x:v>-3411.329398418675</x:v>
      </x:c>
      <x:c r="S2071" s="139" t="str">
        <x:f>IF(AND(L2071&lt;=TOTAL_BED_CAP,N2071&lt;=TEMP_WORKER_CAP),"YES","NO")</x:f>
        <x:v>YES</x:v>
      </x:c>
      <x:c r="T2071" s="139" t="n">
        <x:f>IF(S2071="YES",R2071,-1E+99)</x:f>
        <x:v>-3411.329398418675</x:v>
      </x:c>
    </x:row>
    <x:row r="2072">
      <x:c r="A2072" s="139"/>
      <x:c r="B2072" s="139"/>
      <x:c r="C2072" s="139"/>
      <x:c r="D2072" s="139"/>
      <x:c r="E2072" s="139"/>
      <x:c r="F2072" s="139"/>
      <x:c r="G2072" s="139"/>
      <x:c r="H2072" s="139"/>
      <x:c r="I2072" s="266" t="n">
        <x:f>INT((ROW()-ROW($I$46))/((CARROT_CAP+1)*(MESCLUN_CAP+1)))</x:f>
        <x:v>3</x:v>
      </x:c>
      <x:c r="J2072" s="266" t="n">
        <x:f>MOD(INT((ROW()-ROW($I$46))/(MESCLUN_CAP+1)),CARROT_CAP+1)</x:f>
        <x:v>2</x:v>
      </x:c>
      <x:c r="K2072" s="266" t="n">
        <x:f>MOD(ROW()-ROW($I$46),MESCLUN_CAP+1)</x:f>
        <x:v>11</x:v>
      </x:c>
      <x:c r="L2072" s="266" t="n">
        <x:f>SUM(I2072:K2072)</x:f>
        <x:v>16</x:v>
      </x:c>
      <x:c r="M2072" s="267" t="n">
        <x:f>I2072*TOMATO_HOURS*WEEKS*(1+TOMATO_DIM)^I2072+J2072*CARROT_HOURS*WEEKS*(1+CARROT_DIM)^J2072+K2072*MESCLUN_HOURS*WEEKS*(1+MESCLUN_DIM)^K2072</x:f>
        <x:v>989.8874864423548</x:v>
      </x:c>
      <x:c r="N2072" s="267" t="n">
        <x:f>MAX(M2072-FARMER_HOURS,0)/TEMP_HOURS_PER_WORKER</x:f>
        <x:v>0.1874218655849686</x:v>
      </x:c>
      <x:c r="O2072" s="268" t="n">
        <x:f>I2072*TOMATO_PRICE+J2072*CARROT_PRICE+K2072*MESCLUN_PRICE</x:f>
        <x:v>60288</x:v>
      </x:c>
      <x:c r="P2072" s="268" t="n">
        <x:f>I2072*TOMATO_FERTILIZER+J2072*CARROT_FERTILIZER+K2072*MESCLUN_FERTILIZER</x:f>
        <x:v>13200</x:v>
      </x:c>
      <x:c r="Q2072" s="268" t="n">
        <x:f>MIN(M2072,FARMER_HOURS)*FARMER_RATE+MAX(M2072-FARMER_HOURS,0)*TEMP_RATE</x:f>
        <x:v>29685.546639624215</x:v>
      </x:c>
      <x:c r="R2072" s="268" t="n">
        <x:f>O2072-P2072-Q2072-FIXED_COST</x:f>
        <x:v>-2597.5466396242155</x:v>
      </x:c>
      <x:c r="S2072" s="139" t="str">
        <x:f>IF(AND(L2072&lt;=TOTAL_BED_CAP,N2072&lt;=TEMP_WORKER_CAP),"YES","NO")</x:f>
        <x:v>YES</x:v>
      </x:c>
      <x:c r="T2072" s="139" t="n">
        <x:f>IF(S2072="YES",R2072,-1E+99)</x:f>
        <x:v>-2597.5466396242155</x:v>
      </x:c>
    </x:row>
    <x:row r="2073">
      <x:c r="A2073" s="139"/>
      <x:c r="B2073" s="139"/>
      <x:c r="C2073" s="139"/>
      <x:c r="D2073" s="139"/>
      <x:c r="E2073" s="139"/>
      <x:c r="F2073" s="139"/>
      <x:c r="G2073" s="139"/>
      <x:c r="H2073" s="139"/>
      <x:c r="I2073" s="266" t="n">
        <x:f>INT((ROW()-ROW($I$46))/((CARROT_CAP+1)*(MESCLUN_CAP+1)))</x:f>
        <x:v>3</x:v>
      </x:c>
      <x:c r="J2073" s="266" t="n">
        <x:f>MOD(INT((ROW()-ROW($I$46))/(MESCLUN_CAP+1)),CARROT_CAP+1)</x:f>
        <x:v>2</x:v>
      </x:c>
      <x:c r="K2073" s="266" t="n">
        <x:f>MOD(ROW()-ROW($I$46),MESCLUN_CAP+1)</x:f>
        <x:v>12</x:v>
      </x:c>
      <x:c r="L2073" s="266" t="n">
        <x:f>SUM(I2073:K2073)</x:f>
        <x:v>17</x:v>
      </x:c>
      <x:c r="M2073" s="267" t="n">
        <x:f>I2073*TOMATO_HOURS*WEEKS*(1+TOMATO_DIM)^I2073+J2073*CARROT_HOURS*WEEKS*(1+CARROT_DIM)^J2073+K2073*MESCLUN_HOURS*WEEKS*(1+MESCLUN_DIM)^K2073</x:f>
        <x:v>1049.2149395704191</x:v>
      </x:c>
      <x:c r="N2073" s="267" t="n">
        <x:f>MAX(M2073-FARMER_HOURS,0)/TEMP_HOURS_PER_WORKER</x:f>
        <x:v>0.22862148581279104</x:v>
      </x:c>
      <x:c r="O2073" s="268" t="n">
        <x:f>I2073*TOMATO_PRICE+J2073*CARROT_PRICE+K2073*MESCLUN_PRICE</x:f>
        <x:v>62988</x:v>
      </x:c>
      <x:c r="P2073" s="268" t="n">
        <x:f>I2073*TOMATO_FERTILIZER+J2073*CARROT_FERTILIZER+K2073*MESCLUN_FERTILIZER</x:f>
        <x:v>14080</x:v>
      </x:c>
      <x:c r="Q2073" s="268" t="n">
        <x:f>MIN(M2073,FARMER_HOURS)*FARMER_RATE+MAX(M2073-FARMER_HOURS,0)*TEMP_RATE</x:f>
        <x:v>30715.537145319777</x:v>
      </x:c>
      <x:c r="R2073" s="268" t="n">
        <x:f>O2073-P2073-Q2073-FIXED_COST</x:f>
        <x:v>-1807.5371453197768</x:v>
      </x:c>
      <x:c r="S2073" s="139" t="str">
        <x:f>IF(AND(L2073&lt;=TOTAL_BED_CAP,N2073&lt;=TEMP_WORKER_CAP),"YES","NO")</x:f>
        <x:v>YES</x:v>
      </x:c>
      <x:c r="T2073" s="139" t="n">
        <x:f>IF(S2073="YES",R2073,-1E+99)</x:f>
        <x:v>-1807.5371453197768</x:v>
      </x:c>
    </x:row>
    <x:row r="2074">
      <x:c r="A2074" s="139"/>
      <x:c r="B2074" s="139"/>
      <x:c r="C2074" s="139"/>
      <x:c r="D2074" s="139"/>
      <x:c r="E2074" s="139"/>
      <x:c r="F2074" s="139"/>
      <x:c r="G2074" s="139"/>
      <x:c r="H2074" s="139"/>
      <x:c r="I2074" s="266" t="n">
        <x:f>INT((ROW()-ROW($I$46))/((CARROT_CAP+1)*(MESCLUN_CAP+1)))</x:f>
        <x:v>3</x:v>
      </x:c>
      <x:c r="J2074" s="266" t="n">
        <x:f>MOD(INT((ROW()-ROW($I$46))/(MESCLUN_CAP+1)),CARROT_CAP+1)</x:f>
        <x:v>2</x:v>
      </x:c>
      <x:c r="K2074" s="266" t="n">
        <x:f>MOD(ROW()-ROW($I$46),MESCLUN_CAP+1)</x:f>
        <x:v>13</x:v>
      </x:c>
      <x:c r="L2074" s="266" t="n">
        <x:f>SUM(I2074:K2074)</x:f>
        <x:v>18</x:v>
      </x:c>
      <x:c r="M2074" s="267" t="n">
        <x:f>I2074*TOMATO_HOURS*WEEKS*(1+TOMATO_DIM)^I2074+J2074*CARROT_HOURS*WEEKS*(1+CARROT_DIM)^J2074+K2074*MESCLUN_HOURS*WEEKS*(1+MESCLUN_DIM)^K2074</x:f>
        <x:v>1109.9369102788035</x:v>
      </x:c>
      <x:c r="N2074" s="267" t="n">
        <x:f>MAX(M2074-FARMER_HOURS,0)/TEMP_HOURS_PER_WORKER</x:f>
        <x:v>0.27078952102694687</x:v>
      </x:c>
      <x:c r="O2074" s="268" t="n">
        <x:f>I2074*TOMATO_PRICE+J2074*CARROT_PRICE+K2074*MESCLUN_PRICE</x:f>
        <x:v>65688</x:v>
      </x:c>
      <x:c r="P2074" s="268" t="n">
        <x:f>I2074*TOMATO_FERTILIZER+J2074*CARROT_FERTILIZER+K2074*MESCLUN_FERTILIZER</x:f>
        <x:v>14960</x:v>
      </x:c>
      <x:c r="Q2074" s="268" t="n">
        <x:f>MIN(M2074,FARMER_HOURS)*FARMER_RATE+MAX(M2074-FARMER_HOURS,0)*TEMP_RATE</x:f>
        <x:v>31769.738025673672</x:v>
      </x:c>
      <x:c r="R2074" s="268" t="n">
        <x:f>O2074-P2074-Q2074-FIXED_COST</x:f>
        <x:v>-1041.7380256736724</x:v>
      </x:c>
      <x:c r="S2074" s="139" t="str">
        <x:f>IF(AND(L2074&lt;=TOTAL_BED_CAP,N2074&lt;=TEMP_WORKER_CAP),"YES","NO")</x:f>
        <x:v>YES</x:v>
      </x:c>
      <x:c r="T2074" s="139" t="n">
        <x:f>IF(S2074="YES",R2074,-1E+99)</x:f>
        <x:v>-1041.7380256736724</x:v>
      </x:c>
    </x:row>
    <x:row r="2075">
      <x:c r="A2075" s="139"/>
      <x:c r="B2075" s="139"/>
      <x:c r="C2075" s="139"/>
      <x:c r="D2075" s="139"/>
      <x:c r="E2075" s="139"/>
      <x:c r="F2075" s="139"/>
      <x:c r="G2075" s="139"/>
      <x:c r="H2075" s="139"/>
      <x:c r="I2075" s="266" t="n">
        <x:f>INT((ROW()-ROW($I$46))/((CARROT_CAP+1)*(MESCLUN_CAP+1)))</x:f>
        <x:v>3</x:v>
      </x:c>
      <x:c r="J2075" s="266" t="n">
        <x:f>MOD(INT((ROW()-ROW($I$46))/(MESCLUN_CAP+1)),CARROT_CAP+1)</x:f>
        <x:v>2</x:v>
      </x:c>
      <x:c r="K2075" s="266" t="n">
        <x:f>MOD(ROW()-ROW($I$46),MESCLUN_CAP+1)</x:f>
        <x:v>14</x:v>
      </x:c>
      <x:c r="L2075" s="266" t="n">
        <x:f>SUM(I2075:K2075)</x:f>
        <x:v>19</x:v>
      </x:c>
      <x:c r="M2075" s="267" t="n">
        <x:f>I2075*TOMATO_HOURS*WEEKS*(1+TOMATO_DIM)^I2075+J2075*CARROT_HOURS*WEEKS*(1+CARROT_DIM)^J2075+K2075*MESCLUN_HOURS*WEEKS*(1+MESCLUN_DIM)^K2075</x:f>
        <x:v>1172.0789915924645</x:v>
      </x:c>
      <x:c r="N2075" s="267" t="n">
        <x:f>MAX(M2075-FARMER_HOURS,0)/TEMP_HOURS_PER_WORKER</x:f>
        <x:v>0.31394374416143367</x:v>
      </x:c>
      <x:c r="O2075" s="268" t="n">
        <x:f>I2075*TOMATO_PRICE+J2075*CARROT_PRICE+K2075*MESCLUN_PRICE</x:f>
        <x:v>68388</x:v>
      </x:c>
      <x:c r="P2075" s="268" t="n">
        <x:f>I2075*TOMATO_FERTILIZER+J2075*CARROT_FERTILIZER+K2075*MESCLUN_FERTILIZER</x:f>
        <x:v>15840</x:v>
      </x:c>
      <x:c r="Q2075" s="268" t="n">
        <x:f>MIN(M2075,FARMER_HOURS)*FARMER_RATE+MAX(M2075-FARMER_HOURS,0)*TEMP_RATE</x:f>
        <x:v>32848.59360403584</x:v>
      </x:c>
      <x:c r="R2075" s="268" t="n">
        <x:f>O2075-P2075-Q2075-FIXED_COST</x:f>
        <x:v>-300.5936040358429</x:v>
      </x:c>
      <x:c r="S2075" s="139" t="str">
        <x:f>IF(AND(L2075&lt;=TOTAL_BED_CAP,N2075&lt;=TEMP_WORKER_CAP),"YES","NO")</x:f>
        <x:v>YES</x:v>
      </x:c>
      <x:c r="T2075" s="139" t="n">
        <x:f>IF(S2075="YES",R2075,-1E+99)</x:f>
        <x:v>-300.5936040358429</x:v>
      </x:c>
    </x:row>
    <x:row r="2076">
      <x:c r="A2076" s="139"/>
      <x:c r="B2076" s="139"/>
      <x:c r="C2076" s="139"/>
      <x:c r="D2076" s="139"/>
      <x:c r="E2076" s="139"/>
      <x:c r="F2076" s="139"/>
      <x:c r="G2076" s="139"/>
      <x:c r="H2076" s="139"/>
      <x:c r="I2076" s="266" t="n">
        <x:f>INT((ROW()-ROW($I$46))/((CARROT_CAP+1)*(MESCLUN_CAP+1)))</x:f>
        <x:v>3</x:v>
      </x:c>
      <x:c r="J2076" s="266" t="n">
        <x:f>MOD(INT((ROW()-ROW($I$46))/(MESCLUN_CAP+1)),CARROT_CAP+1)</x:f>
        <x:v>2</x:v>
      </x:c>
      <x:c r="K2076" s="266" t="n">
        <x:f>MOD(ROW()-ROW($I$46),MESCLUN_CAP+1)</x:f>
        <x:v>15</x:v>
      </x:c>
      <x:c r="L2076" s="266" t="n">
        <x:f>SUM(I2076:K2076)</x:f>
        <x:v>20</x:v>
      </x:c>
      <x:c r="M2076" s="267" t="n">
        <x:f>I2076*TOMATO_HOURS*WEEKS*(1+TOMATO_DIM)^I2076+J2076*CARROT_HOURS*WEEKS*(1+CARROT_DIM)^J2076+K2076*MESCLUN_HOURS*WEEKS*(1+MESCLUN_DIM)^K2076</x:f>
        <x:v>1235.6671984686109</x:v>
      </x:c>
      <x:c r="N2076" s="267" t="n">
        <x:f>MAX(M2076-FARMER_HOURS,0)/TEMP_HOURS_PER_WORKER</x:f>
        <x:v>0.35810222115875756</x:v>
      </x:c>
      <x:c r="O2076" s="268" t="n">
        <x:f>I2076*TOMATO_PRICE+J2076*CARROT_PRICE+K2076*MESCLUN_PRICE</x:f>
        <x:v>71088</x:v>
      </x:c>
      <x:c r="P2076" s="268" t="n">
        <x:f>I2076*TOMATO_FERTILIZER+J2076*CARROT_FERTILIZER+K2076*MESCLUN_FERTILIZER</x:f>
        <x:v>16720</x:v>
      </x:c>
      <x:c r="Q2076" s="268" t="n">
        <x:f>MIN(M2076,FARMER_HOURS)*FARMER_RATE+MAX(M2076-FARMER_HOURS,0)*TEMP_RATE</x:f>
        <x:v>33952.55552896894</x:v>
      </x:c>
      <x:c r="R2076" s="268" t="n">
        <x:f>O2076-P2076-Q2076-FIXED_COST</x:f>
        <x:v>415.4444710310636</x:v>
      </x:c>
      <x:c r="S2076" s="139" t="str">
        <x:f>IF(AND(L2076&lt;=TOTAL_BED_CAP,N2076&lt;=TEMP_WORKER_CAP),"YES","NO")</x:f>
        <x:v>YES</x:v>
      </x:c>
      <x:c r="T2076" s="139" t="n">
        <x:f>IF(S2076="YES",R2076,-1E+99)</x:f>
        <x:v>415.4444710310636</x:v>
      </x:c>
    </x:row>
    <x:row r="2077">
      <x:c r="A2077" s="139"/>
      <x:c r="B2077" s="139"/>
      <x:c r="C2077" s="139"/>
      <x:c r="D2077" s="139"/>
      <x:c r="E2077" s="139"/>
      <x:c r="F2077" s="139"/>
      <x:c r="G2077" s="139"/>
      <x:c r="H2077" s="139"/>
      <x:c r="I2077" s="266" t="n">
        <x:f>INT((ROW()-ROW($I$46))/((CARROT_CAP+1)*(MESCLUN_CAP+1)))</x:f>
        <x:v>3</x:v>
      </x:c>
      <x:c r="J2077" s="266" t="n">
        <x:f>MOD(INT((ROW()-ROW($I$46))/(MESCLUN_CAP+1)),CARROT_CAP+1)</x:f>
        <x:v>2</x:v>
      </x:c>
      <x:c r="K2077" s="266" t="n">
        <x:f>MOD(ROW()-ROW($I$46),MESCLUN_CAP+1)</x:f>
        <x:v>16</x:v>
      </x:c>
      <x:c r="L2077" s="266" t="n">
        <x:f>SUM(I2077:K2077)</x:f>
        <x:v>21</x:v>
      </x:c>
      <x:c r="M2077" s="267" t="n">
        <x:f>I2077*TOMATO_HOURS*WEEKS*(1+TOMATO_DIM)^I2077+J2077*CARROT_HOURS*WEEKS*(1+CARROT_DIM)^J2077+K2077*MESCLUN_HOURS*WEEKS*(1+MESCLUN_DIM)^K2077</x:f>
        <x:v>1300.7279743461</x:v>
      </x:c>
      <x:c r="N2077" s="267" t="n">
        <x:f>MAX(M2077-FARMER_HOURS,0)/TEMP_HOURS_PER_WORKER</x:f>
        <x:v>0.40328331551812496</x:v>
      </x:c>
      <x:c r="O2077" s="268" t="n">
        <x:f>I2077*TOMATO_PRICE+J2077*CARROT_PRICE+K2077*MESCLUN_PRICE</x:f>
        <x:v>73788</x:v>
      </x:c>
      <x:c r="P2077" s="268" t="n">
        <x:f>I2077*TOMATO_FERTILIZER+J2077*CARROT_FERTILIZER+K2077*MESCLUN_FERTILIZER</x:f>
        <x:v>17600</x:v>
      </x:c>
      <x:c r="Q2077" s="268" t="n">
        <x:f>MIN(M2077,FARMER_HOURS)*FARMER_RATE+MAX(M2077-FARMER_HOURS,0)*TEMP_RATE</x:f>
        <x:v>35082.082887953125</x:v>
      </x:c>
      <x:c r="R2077" s="268" t="n">
        <x:f>O2077-P2077-Q2077-FIXED_COST</x:f>
        <x:v>1105.9171120468745</x:v>
      </x:c>
      <x:c r="S2077" s="139" t="str">
        <x:f>IF(AND(L2077&lt;=TOTAL_BED_CAP,N2077&lt;=TEMP_WORKER_CAP),"YES","NO")</x:f>
        <x:v>YES</x:v>
      </x:c>
      <x:c r="T2077" s="139" t="n">
        <x:f>IF(S2077="YES",R2077,-1E+99)</x:f>
        <x:v>1105.9171120468745</x:v>
      </x:c>
    </x:row>
    <x:row r="2078">
      <x:c r="A2078" s="139"/>
      <x:c r="B2078" s="139"/>
      <x:c r="C2078" s="139"/>
      <x:c r="D2078" s="139"/>
      <x:c r="E2078" s="139"/>
      <x:c r="F2078" s="139"/>
      <x:c r="G2078" s="139"/>
      <x:c r="H2078" s="139"/>
      <x:c r="I2078" s="266" t="n">
        <x:f>INT((ROW()-ROW($I$46))/((CARROT_CAP+1)*(MESCLUN_CAP+1)))</x:f>
        <x:v>3</x:v>
      </x:c>
      <x:c r="J2078" s="266" t="n">
        <x:f>MOD(INT((ROW()-ROW($I$46))/(MESCLUN_CAP+1)),CARROT_CAP+1)</x:f>
        <x:v>2</x:v>
      </x:c>
      <x:c r="K2078" s="266" t="n">
        <x:f>MOD(ROW()-ROW($I$46),MESCLUN_CAP+1)</x:f>
        <x:v>17</x:v>
      </x:c>
      <x:c r="L2078" s="266" t="n">
        <x:f>SUM(I2078:K2078)</x:f>
        <x:v>22</x:v>
      </x:c>
      <x:c r="M2078" s="267" t="n">
        <x:f>I2078*TOMATO_HOURS*WEEKS*(1+TOMATO_DIM)^I2078+J2078*CARROT_HOURS*WEEKS*(1+CARROT_DIM)^J2078+K2078*MESCLUN_HOURS*WEEKS*(1+MESCLUN_DIM)^K2078</x:f>
        <x:v>1367.28819779264</x:v>
      </x:c>
      <x:c r="N2078" s="267" t="n">
        <x:f>MAX(M2078-FARMER_HOURS,0)/TEMP_HOURS_PER_WORKER</x:f>
        <x:v>0.4495056929115555</x:v>
      </x:c>
      <x:c r="O2078" s="268" t="n">
        <x:f>I2078*TOMATO_PRICE+J2078*CARROT_PRICE+K2078*MESCLUN_PRICE</x:f>
        <x:v>76488</x:v>
      </x:c>
      <x:c r="P2078" s="268" t="n">
        <x:f>I2078*TOMATO_FERTILIZER+J2078*CARROT_FERTILIZER+K2078*MESCLUN_FERTILIZER</x:f>
        <x:v>18480</x:v>
      </x:c>
      <x:c r="Q2078" s="268" t="n">
        <x:f>MIN(M2078,FARMER_HOURS)*FARMER_RATE+MAX(M2078-FARMER_HOURS,0)*TEMP_RATE</x:f>
        <x:v>36237.64232278889</x:v>
      </x:c>
      <x:c r="R2078" s="268" t="n">
        <x:f>O2078-P2078-Q2078-FIXED_COST</x:f>
        <x:v>1770.3576772111119</x:v>
      </x:c>
      <x:c r="S2078" s="139" t="str">
        <x:f>IF(AND(L2078&lt;=TOTAL_BED_CAP,N2078&lt;=TEMP_WORKER_CAP),"YES","NO")</x:f>
        <x:v>YES</x:v>
      </x:c>
      <x:c r="T2078" s="139" t="n">
        <x:f>IF(S2078="YES",R2078,-1E+99)</x:f>
        <x:v>1770.3576772111119</x:v>
      </x:c>
    </x:row>
    <x:row r="2079">
      <x:c r="A2079" s="139"/>
      <x:c r="B2079" s="139"/>
      <x:c r="C2079" s="139"/>
      <x:c r="D2079" s="139"/>
      <x:c r="E2079" s="139"/>
      <x:c r="F2079" s="139"/>
      <x:c r="G2079" s="139"/>
      <x:c r="H2079" s="139"/>
      <x:c r="I2079" s="266" t="n">
        <x:f>INT((ROW()-ROW($I$46))/((CARROT_CAP+1)*(MESCLUN_CAP+1)))</x:f>
        <x:v>3</x:v>
      </x:c>
      <x:c r="J2079" s="266" t="n">
        <x:f>MOD(INT((ROW()-ROW($I$46))/(MESCLUN_CAP+1)),CARROT_CAP+1)</x:f>
        <x:v>2</x:v>
      </x:c>
      <x:c r="K2079" s="266" t="n">
        <x:f>MOD(ROW()-ROW($I$46),MESCLUN_CAP+1)</x:f>
        <x:v>18</x:v>
      </x:c>
      <x:c r="L2079" s="266" t="n">
        <x:f>SUM(I2079:K2079)</x:f>
        <x:v>23</x:v>
      </x:c>
      <x:c r="M2079" s="267" t="n">
        <x:f>I2079*TOMATO_HOURS*WEEKS*(1+TOMATO_DIM)^I2079+J2079*CARROT_HOURS*WEEKS*(1+CARROT_DIM)^J2079+K2079*MESCLUN_HOURS*WEEKS*(1+MESCLUN_DIM)^K2079</x:f>
        <x:v>1435.3751892512273</x:v>
      </x:c>
      <x:c r="N2079" s="267" t="n">
        <x:f>MAX(M2079-FARMER_HOURS,0)/TEMP_HOURS_PER_WORKER</x:f>
        <x:v>0.49678832586890787</x:v>
      </x:c>
      <x:c r="O2079" s="268" t="n">
        <x:f>I2079*TOMATO_PRICE+J2079*CARROT_PRICE+K2079*MESCLUN_PRICE</x:f>
        <x:v>79188</x:v>
      </x:c>
      <x:c r="P2079" s="268" t="n">
        <x:f>I2079*TOMATO_FERTILIZER+J2079*CARROT_FERTILIZER+K2079*MESCLUN_FERTILIZER</x:f>
        <x:v>19360</x:v>
      </x:c>
      <x:c r="Q2079" s="268" t="n">
        <x:f>MIN(M2079,FARMER_HOURS)*FARMER_RATE+MAX(M2079-FARMER_HOURS,0)*TEMP_RATE</x:f>
        <x:v>37419.708146722696</x:v>
      </x:c>
      <x:c r="R2079" s="268" t="n">
        <x:f>O2079-P2079-Q2079-FIXED_COST</x:f>
        <x:v>2408.2918532773037</x:v>
      </x:c>
      <x:c r="S2079" s="139" t="str">
        <x:f>IF(AND(L2079&lt;=TOTAL_BED_CAP,N2079&lt;=TEMP_WORKER_CAP),"YES","NO")</x:f>
        <x:v>YES</x:v>
      </x:c>
      <x:c r="T2079" s="139" t="n">
        <x:f>IF(S2079="YES",R2079,-1E+99)</x:f>
        <x:v>2408.2918532773037</x:v>
      </x:c>
    </x:row>
    <x:row r="2080">
      <x:c r="A2080" s="139"/>
      <x:c r="B2080" s="139"/>
      <x:c r="C2080" s="139"/>
      <x:c r="D2080" s="139"/>
      <x:c r="E2080" s="139"/>
      <x:c r="F2080" s="139"/>
      <x:c r="G2080" s="139"/>
      <x:c r="H2080" s="139"/>
      <x:c r="I2080" s="266" t="n">
        <x:f>INT((ROW()-ROW($I$46))/((CARROT_CAP+1)*(MESCLUN_CAP+1)))</x:f>
        <x:v>3</x:v>
      </x:c>
      <x:c r="J2080" s="266" t="n">
        <x:f>MOD(INT((ROW()-ROW($I$46))/(MESCLUN_CAP+1)),CARROT_CAP+1)</x:f>
        <x:v>2</x:v>
      </x:c>
      <x:c r="K2080" s="266" t="n">
        <x:f>MOD(ROW()-ROW($I$46),MESCLUN_CAP+1)</x:f>
        <x:v>19</x:v>
      </x:c>
      <x:c r="L2080" s="266" t="n">
        <x:f>SUM(I2080:K2080)</x:f>
        <x:v>24</x:v>
      </x:c>
      <x:c r="M2080" s="267" t="n">
        <x:f>I2080*TOMATO_HOURS*WEEKS*(1+TOMATO_DIM)^I2080+J2080*CARROT_HOURS*WEEKS*(1+CARROT_DIM)^J2080+K2080*MESCLUN_HOURS*WEEKS*(1+MESCLUN_DIM)^K2080</x:f>
        <x:v>1505.0167178872493</x:v>
      </x:c>
      <x:c r="N2080" s="267" t="n">
        <x:f>MAX(M2080-FARMER_HOURS,0)/TEMP_HOURS_PER_WORKER</x:f>
        <x:v>0.5451504985328121</x:v>
      </x:c>
      <x:c r="O2080" s="268" t="n">
        <x:f>I2080*TOMATO_PRICE+J2080*CARROT_PRICE+K2080*MESCLUN_PRICE</x:f>
        <x:v>81888</x:v>
      </x:c>
      <x:c r="P2080" s="268" t="n">
        <x:f>I2080*TOMATO_FERTILIZER+J2080*CARROT_FERTILIZER+K2080*MESCLUN_FERTILIZER</x:f>
        <x:v>20240</x:v>
      </x:c>
      <x:c r="Q2080" s="268" t="n">
        <x:f>MIN(M2080,FARMER_HOURS)*FARMER_RATE+MAX(M2080-FARMER_HOURS,0)*TEMP_RATE</x:f>
        <x:v>38628.7624633203</x:v>
      </x:c>
      <x:c r="R2080" s="268" t="n">
        <x:f>O2080-P2080-Q2080-FIXED_COST</x:f>
        <x:v>3019.2375366796987</x:v>
      </x:c>
      <x:c r="S2080" s="139" t="str">
        <x:f>IF(AND(L2080&lt;=TOTAL_BED_CAP,N2080&lt;=TEMP_WORKER_CAP),"YES","NO")</x:f>
        <x:v>YES</x:v>
      </x:c>
      <x:c r="T2080" s="139" t="n">
        <x:f>IF(S2080="YES",R2080,-1E+99)</x:f>
        <x:v>3019.2375366796987</x:v>
      </x:c>
    </x:row>
    <x:row r="2081">
      <x:c r="A2081" s="139"/>
      <x:c r="B2081" s="139"/>
      <x:c r="C2081" s="139"/>
      <x:c r="D2081" s="139"/>
      <x:c r="E2081" s="139"/>
      <x:c r="F2081" s="139"/>
      <x:c r="G2081" s="139"/>
      <x:c r="H2081" s="139"/>
      <x:c r="I2081" s="266" t="n">
        <x:f>INT((ROW()-ROW($I$46))/((CARROT_CAP+1)*(MESCLUN_CAP+1)))</x:f>
        <x:v>3</x:v>
      </x:c>
      <x:c r="J2081" s="266" t="n">
        <x:f>MOD(INT((ROW()-ROW($I$46))/(MESCLUN_CAP+1)),CARROT_CAP+1)</x:f>
        <x:v>2</x:v>
      </x:c>
      <x:c r="K2081" s="266" t="n">
        <x:f>MOD(ROW()-ROW($I$46),MESCLUN_CAP+1)</x:f>
        <x:v>20</x:v>
      </x:c>
      <x:c r="L2081" s="266" t="n">
        <x:f>SUM(I2081:K2081)</x:f>
        <x:v>25</x:v>
      </x:c>
      <x:c r="M2081" s="267" t="n">
        <x:f>I2081*TOMATO_HOURS*WEEKS*(1+TOMATO_DIM)^I2081+J2081*CARROT_HOURS*WEEKS*(1+CARROT_DIM)^J2081+K2081*MESCLUN_HOURS*WEEKS*(1+MESCLUN_DIM)^K2081</x:f>
        <x:v>1576.241008537726</x:v>
      </x:c>
      <x:c r="N2081" s="267" t="n">
        <x:f>MAX(M2081-FARMER_HOURS,0)/TEMP_HOURS_PER_WORKER</x:f>
        <x:v>0.5946118114845319</x:v>
      </x:c>
      <x:c r="O2081" s="268" t="n">
        <x:f>I2081*TOMATO_PRICE+J2081*CARROT_PRICE+K2081*MESCLUN_PRICE</x:f>
        <x:v>84588</x:v>
      </x:c>
      <x:c r="P2081" s="268" t="n">
        <x:f>I2081*TOMATO_FERTILIZER+J2081*CARROT_FERTILIZER+K2081*MESCLUN_FERTILIZER</x:f>
        <x:v>21120</x:v>
      </x:c>
      <x:c r="Q2081" s="268" t="n">
        <x:f>MIN(M2081,FARMER_HOURS)*FARMER_RATE+MAX(M2081-FARMER_HOURS,0)*TEMP_RATE</x:f>
        <x:v>39865.2952871133</x:v>
      </x:c>
      <x:c r="R2081" s="268" t="n">
        <x:f>O2081-P2081-Q2081-FIXED_COST</x:f>
        <x:v>3602.704712886698</x:v>
      </x:c>
      <x:c r="S2081" s="139" t="str">
        <x:f>IF(AND(L2081&lt;=TOTAL_BED_CAP,N2081&lt;=TEMP_WORKER_CAP),"YES","NO")</x:f>
        <x:v>YES</x:v>
      </x:c>
      <x:c r="T2081" s="139" t="n">
        <x:f>IF(S2081="YES",R2081,-1E+99)</x:f>
        <x:v>3602.704712886698</x:v>
      </x:c>
    </x:row>
    <x:row r="2082">
      <x:c r="A2082" s="139"/>
      <x:c r="B2082" s="139"/>
      <x:c r="C2082" s="139"/>
      <x:c r="D2082" s="139"/>
      <x:c r="E2082" s="139"/>
      <x:c r="F2082" s="139"/>
      <x:c r="G2082" s="139"/>
      <x:c r="H2082" s="139"/>
      <x:c r="I2082" s="266" t="n">
        <x:f>INT((ROW()-ROW($I$46))/((CARROT_CAP+1)*(MESCLUN_CAP+1)))</x:f>
        <x:v>3</x:v>
      </x:c>
      <x:c r="J2082" s="266" t="n">
        <x:f>MOD(INT((ROW()-ROW($I$46))/(MESCLUN_CAP+1)),CARROT_CAP+1)</x:f>
        <x:v>2</x:v>
      </x:c>
      <x:c r="K2082" s="266" t="n">
        <x:f>MOD(ROW()-ROW($I$46),MESCLUN_CAP+1)</x:f>
        <x:v>21</x:v>
      </x:c>
      <x:c r="L2082" s="266" t="n">
        <x:f>SUM(I2082:K2082)</x:f>
        <x:v>26</x:v>
      </x:c>
      <x:c r="M2082" s="267" t="n">
        <x:f>I2082*TOMATO_HOURS*WEEKS*(1+TOMATO_DIM)^I2082+J2082*CARROT_HOURS*WEEKS*(1+CARROT_DIM)^J2082+K2082*MESCLUN_HOURS*WEEKS*(1+MESCLUN_DIM)^K2082</x:f>
        <x:v>1649.0767487641701</x:v>
      </x:c>
      <x:c r="N2082" s="267" t="n">
        <x:f>MAX(M2082-FARMER_HOURS,0)/TEMP_HOURS_PER_WORKER</x:f>
        <x:v>0.6451921866417848</x:v>
      </x:c>
      <x:c r="O2082" s="268" t="n">
        <x:f>I2082*TOMATO_PRICE+J2082*CARROT_PRICE+K2082*MESCLUN_PRICE</x:f>
        <x:v>87288</x:v>
      </x:c>
      <x:c r="P2082" s="268" t="n">
        <x:f>I2082*TOMATO_FERTILIZER+J2082*CARROT_FERTILIZER+K2082*MESCLUN_FERTILIZER</x:f>
        <x:v>22000</x:v>
      </x:c>
      <x:c r="Q2082" s="268" t="n">
        <x:f>MIN(M2082,FARMER_HOURS)*FARMER_RATE+MAX(M2082-FARMER_HOURS,0)*TEMP_RATE</x:f>
        <x:v>41129.80466604462</x:v>
      </x:c>
      <x:c r="R2082" s="268" t="n">
        <x:f>O2082-P2082-Q2082-FIXED_COST</x:f>
        <x:v>4158.19533395538</x:v>
      </x:c>
      <x:c r="S2082" s="139" t="str">
        <x:f>IF(AND(L2082&lt;=TOTAL_BED_CAP,N2082&lt;=TEMP_WORKER_CAP),"YES","NO")</x:f>
        <x:v>YES</x:v>
      </x:c>
      <x:c r="T2082" s="139" t="n">
        <x:f>IF(S2082="YES",R2082,-1E+99)</x:f>
        <x:v>4158.19533395538</x:v>
      </x:c>
    </x:row>
    <x:row r="2083">
      <x:c r="A2083" s="139"/>
      <x:c r="B2083" s="139"/>
      <x:c r="C2083" s="139"/>
      <x:c r="D2083" s="139"/>
      <x:c r="E2083" s="139"/>
      <x:c r="F2083" s="139"/>
      <x:c r="G2083" s="139"/>
      <x:c r="H2083" s="139"/>
      <x:c r="I2083" s="266" t="n">
        <x:f>INT((ROW()-ROW($I$46))/((CARROT_CAP+1)*(MESCLUN_CAP+1)))</x:f>
        <x:v>3</x:v>
      </x:c>
      <x:c r="J2083" s="266" t="n">
        <x:f>MOD(INT((ROW()-ROW($I$46))/(MESCLUN_CAP+1)),CARROT_CAP+1)</x:f>
        <x:v>2</x:v>
      </x:c>
      <x:c r="K2083" s="266" t="n">
        <x:f>MOD(ROW()-ROW($I$46),MESCLUN_CAP+1)</x:f>
        <x:v>22</x:v>
      </x:c>
      <x:c r="L2083" s="266" t="n">
        <x:f>SUM(I2083:K2083)</x:f>
        <x:v>27</x:v>
      </x:c>
      <x:c r="M2083" s="267" t="n">
        <x:f>I2083*TOMATO_HOURS*WEEKS*(1+TOMATO_DIM)^I2083+J2083*CARROT_HOURS*WEEKS*(1+CARROT_DIM)^J2083+K2083*MESCLUN_HOURS*WEEKS*(1+MESCLUN_DIM)^K2083</x:f>
        <x:v>1723.5530960105662</x:v>
      </x:c>
      <x:c r="N2083" s="267" t="n">
        <x:f>MAX(M2083-FARMER_HOURS,0)/TEMP_HOURS_PER_WORKER</x:f>
        <x:v>0.6969118722295599</x:v>
      </x:c>
      <x:c r="O2083" s="268" t="n">
        <x:f>I2083*TOMATO_PRICE+J2083*CARROT_PRICE+K2083*MESCLUN_PRICE</x:f>
        <x:v>89988</x:v>
      </x:c>
      <x:c r="P2083" s="268" t="n">
        <x:f>I2083*TOMATO_FERTILIZER+J2083*CARROT_FERTILIZER+K2083*MESCLUN_FERTILIZER</x:f>
        <x:v>22880</x:v>
      </x:c>
      <x:c r="Q2083" s="268" t="n">
        <x:f>MIN(M2083,FARMER_HOURS)*FARMER_RATE+MAX(M2083-FARMER_HOURS,0)*TEMP_RATE</x:f>
        <x:v>42422.796805738995</x:v>
      </x:c>
      <x:c r="R2083" s="268" t="n">
        <x:f>O2083-P2083-Q2083-FIXED_COST</x:f>
        <x:v>4685.203194261005</x:v>
      </x:c>
      <x:c r="S2083" s="139" t="str">
        <x:f>IF(AND(L2083&lt;=TOTAL_BED_CAP,N2083&lt;=TEMP_WORKER_CAP),"YES","NO")</x:f>
        <x:v>YES</x:v>
      </x:c>
      <x:c r="T2083" s="139" t="n">
        <x:f>IF(S2083="YES",R2083,-1E+99)</x:f>
        <x:v>4685.203194261005</x:v>
      </x:c>
    </x:row>
    <x:row r="2084">
      <x:c r="A2084" s="139"/>
      <x:c r="B2084" s="139"/>
      <x:c r="C2084" s="139"/>
      <x:c r="D2084" s="139"/>
      <x:c r="E2084" s="139"/>
      <x:c r="F2084" s="139"/>
      <x:c r="G2084" s="139"/>
      <x:c r="H2084" s="139"/>
      <x:c r="I2084" s="266" t="n">
        <x:f>INT((ROW()-ROW($I$46))/((CARROT_CAP+1)*(MESCLUN_CAP+1)))</x:f>
        <x:v>3</x:v>
      </x:c>
      <x:c r="J2084" s="266" t="n">
        <x:f>MOD(INT((ROW()-ROW($I$46))/(MESCLUN_CAP+1)),CARROT_CAP+1)</x:f>
        <x:v>2</x:v>
      </x:c>
      <x:c r="K2084" s="266" t="n">
        <x:f>MOD(ROW()-ROW($I$46),MESCLUN_CAP+1)</x:f>
        <x:v>23</x:v>
      </x:c>
      <x:c r="L2084" s="266" t="n">
        <x:f>SUM(I2084:K2084)</x:f>
        <x:v>28</x:v>
      </x:c>
      <x:c r="M2084" s="267" t="n">
        <x:f>I2084*TOMATO_HOURS*WEEKS*(1+TOMATO_DIM)^I2084+J2084*CARROT_HOURS*WEEKS*(1+CARROT_DIM)^J2084+K2084*MESCLUN_HOURS*WEEKS*(1+MESCLUN_DIM)^K2084</x:f>
        <x:v>1799.6996848680024</x:v>
      </x:c>
      <x:c r="N2084" s="267" t="n">
        <x:f>MAX(M2084-FARMER_HOURS,0)/TEMP_HOURS_PER_WORKER</x:f>
        <x:v>0.7497914478250016</x:v>
      </x:c>
      <x:c r="O2084" s="268" t="n">
        <x:f>I2084*TOMATO_PRICE+J2084*CARROT_PRICE+K2084*MESCLUN_PRICE</x:f>
        <x:v>92688</x:v>
      </x:c>
      <x:c r="P2084" s="268" t="n">
        <x:f>I2084*TOMATO_FERTILIZER+J2084*CARROT_FERTILIZER+K2084*MESCLUN_FERTILIZER</x:f>
        <x:v>23760</x:v>
      </x:c>
      <x:c r="Q2084" s="268" t="n">
        <x:f>MIN(M2084,FARMER_HOURS)*FARMER_RATE+MAX(M2084-FARMER_HOURS,0)*TEMP_RATE</x:f>
        <x:v>43744.78619562504</x:v>
      </x:c>
      <x:c r="R2084" s="268" t="n">
        <x:f>O2084-P2084-Q2084-FIXED_COST</x:f>
        <x:v>5183.213804374958</x:v>
      </x:c>
      <x:c r="S2084" s="139" t="str">
        <x:f>IF(AND(L2084&lt;=TOTAL_BED_CAP,N2084&lt;=TEMP_WORKER_CAP),"YES","NO")</x:f>
        <x:v>YES</x:v>
      </x:c>
      <x:c r="T2084" s="139" t="n">
        <x:f>IF(S2084="YES",R2084,-1E+99)</x:f>
        <x:v>5183.213804374958</x:v>
      </x:c>
    </x:row>
    <x:row r="2085">
      <x:c r="A2085" s="139"/>
      <x:c r="B2085" s="139"/>
      <x:c r="C2085" s="139"/>
      <x:c r="D2085" s="139"/>
      <x:c r="E2085" s="139"/>
      <x:c r="F2085" s="139"/>
      <x:c r="G2085" s="139"/>
      <x:c r="H2085" s="139"/>
      <x:c r="I2085" s="266" t="n">
        <x:f>INT((ROW()-ROW($I$46))/((CARROT_CAP+1)*(MESCLUN_CAP+1)))</x:f>
        <x:v>3</x:v>
      </x:c>
      <x:c r="J2085" s="266" t="n">
        <x:f>MOD(INT((ROW()-ROW($I$46))/(MESCLUN_CAP+1)),CARROT_CAP+1)</x:f>
        <x:v>2</x:v>
      </x:c>
      <x:c r="K2085" s="266" t="n">
        <x:f>MOD(ROW()-ROW($I$46),MESCLUN_CAP+1)</x:f>
        <x:v>24</x:v>
      </x:c>
      <x:c r="L2085" s="266" t="n">
        <x:f>SUM(I2085:K2085)</x:f>
        <x:v>29</x:v>
      </x:c>
      <x:c r="M2085" s="267" t="n">
        <x:f>I2085*TOMATO_HOURS*WEEKS*(1+TOMATO_DIM)^I2085+J2085*CARROT_HOURS*WEEKS*(1+CARROT_DIM)^J2085+K2085*MESCLUN_HOURS*WEEKS*(1+MESCLUN_DIM)^K2085</x:f>
        <x:v>1877.546634447498</x:v>
      </x:c>
      <x:c r="N2085" s="267" t="n">
        <x:f>MAX(M2085-FARMER_HOURS,0)/TEMP_HOURS_PER_WORKER</x:f>
        <x:v>0.8038518294774292</x:v>
      </x:c>
      <x:c r="O2085" s="268" t="n">
        <x:f>I2085*TOMATO_PRICE+J2085*CARROT_PRICE+K2085*MESCLUN_PRICE</x:f>
        <x:v>95388</x:v>
      </x:c>
      <x:c r="P2085" s="268" t="n">
        <x:f>I2085*TOMATO_FERTILIZER+J2085*CARROT_FERTILIZER+K2085*MESCLUN_FERTILIZER</x:f>
        <x:v>24640</x:v>
      </x:c>
      <x:c r="Q2085" s="268" t="n">
        <x:f>MIN(M2085,FARMER_HOURS)*FARMER_RATE+MAX(M2085-FARMER_HOURS,0)*TEMP_RATE</x:f>
        <x:v>45096.29573693573</x:v>
      </x:c>
      <x:c r="R2085" s="268" t="n">
        <x:f>O2085-P2085-Q2085-FIXED_COST</x:f>
        <x:v>5651.704263064268</x:v>
      </x:c>
      <x:c r="S2085" s="139" t="str">
        <x:f>IF(AND(L2085&lt;=TOTAL_BED_CAP,N2085&lt;=TEMP_WORKER_CAP),"YES","NO")</x:f>
        <x:v>YES</x:v>
      </x:c>
      <x:c r="T2085" s="139" t="n">
        <x:f>IF(S2085="YES",R2085,-1E+99)</x:f>
        <x:v>5651.704263064268</x:v>
      </x:c>
    </x:row>
    <x:row r="2086">
      <x:c r="A2086" s="139"/>
      <x:c r="B2086" s="139"/>
      <x:c r="C2086" s="139"/>
      <x:c r="D2086" s="139"/>
      <x:c r="E2086" s="139"/>
      <x:c r="F2086" s="139"/>
      <x:c r="G2086" s="139"/>
      <x:c r="H2086" s="139"/>
      <x:c r="I2086" s="266" t="n">
        <x:f>INT((ROW()-ROW($I$46))/((CARROT_CAP+1)*(MESCLUN_CAP+1)))</x:f>
        <x:v>3</x:v>
      </x:c>
      <x:c r="J2086" s="266" t="n">
        <x:f>MOD(INT((ROW()-ROW($I$46))/(MESCLUN_CAP+1)),CARROT_CAP+1)</x:f>
        <x:v>2</x:v>
      </x:c>
      <x:c r="K2086" s="266" t="n">
        <x:f>MOD(ROW()-ROW($I$46),MESCLUN_CAP+1)</x:f>
        <x:v>25</x:v>
      </x:c>
      <x:c r="L2086" s="266" t="n">
        <x:f>SUM(I2086:K2086)</x:f>
        <x:v>30</x:v>
      </x:c>
      <x:c r="M2086" s="267" t="n">
        <x:f>I2086*TOMATO_HOURS*WEEKS*(1+TOMATO_DIM)^I2086+J2086*CARROT_HOURS*WEEKS*(1+CARROT_DIM)^J2086+K2086*MESCLUN_HOURS*WEEKS*(1+MESCLUN_DIM)^K2086</x:f>
        <x:v>1957.1245558625956</x:v>
      </x:c>
      <x:c r="N2086" s="267" t="n">
        <x:f>MAX(M2086-FARMER_HOURS,0)/TEMP_HOURS_PER_WORKER</x:f>
        <x:v>0.8591142749045803</x:v>
      </x:c>
      <x:c r="O2086" s="268" t="n">
        <x:f>I2086*TOMATO_PRICE+J2086*CARROT_PRICE+K2086*MESCLUN_PRICE</x:f>
        <x:v>98088</x:v>
      </x:c>
      <x:c r="P2086" s="268" t="n">
        <x:f>I2086*TOMATO_FERTILIZER+J2086*CARROT_FERTILIZER+K2086*MESCLUN_FERTILIZER</x:f>
        <x:v>25520</x:v>
      </x:c>
      <x:c r="Q2086" s="268" t="n">
        <x:f>MIN(M2086,FARMER_HOURS)*FARMER_RATE+MAX(M2086-FARMER_HOURS,0)*TEMP_RATE</x:f>
        <x:v>46477.8568726145</x:v>
      </x:c>
      <x:c r="R2086" s="268" t="n">
        <x:f>O2086-P2086-Q2086-FIXED_COST</x:f>
        <x:v>6090.143127385498</x:v>
      </x:c>
      <x:c r="S2086" s="139" t="str">
        <x:f>IF(AND(L2086&lt;=TOTAL_BED_CAP,N2086&lt;=TEMP_WORKER_CAP),"YES","NO")</x:f>
        <x:v>YES</x:v>
      </x:c>
      <x:c r="T2086" s="139" t="n">
        <x:f>IF(S2086="YES",R2086,-1E+99)</x:f>
        <x:v>6090.143127385498</x:v>
      </x:c>
    </x:row>
    <x:row r="2087">
      <x:c r="A2087" s="139"/>
      <x:c r="B2087" s="139"/>
      <x:c r="C2087" s="139"/>
      <x:c r="D2087" s="139"/>
      <x:c r="E2087" s="139"/>
      <x:c r="F2087" s="139"/>
      <x:c r="G2087" s="139"/>
      <x:c r="H2087" s="139"/>
      <x:c r="I2087" s="266" t="n">
        <x:f>INT((ROW()-ROW($I$46))/((CARROT_CAP+1)*(MESCLUN_CAP+1)))</x:f>
        <x:v>3</x:v>
      </x:c>
      <x:c r="J2087" s="266" t="n">
        <x:f>MOD(INT((ROW()-ROW($I$46))/(MESCLUN_CAP+1)),CARROT_CAP+1)</x:f>
        <x:v>2</x:v>
      </x:c>
      <x:c r="K2087" s="266" t="n">
        <x:f>MOD(ROW()-ROW($I$46),MESCLUN_CAP+1)</x:f>
        <x:v>26</x:v>
      </x:c>
      <x:c r="L2087" s="266" t="n">
        <x:f>SUM(I2087:K2087)</x:f>
        <x:v>31</x:v>
      </x:c>
      <x:c r="M2087" s="267" t="n">
        <x:f>I2087*TOMATO_HOURS*WEEKS*(1+TOMATO_DIM)^I2087+J2087*CARROT_HOURS*WEEKS*(1+CARROT_DIM)^J2087+K2087*MESCLUN_HOURS*WEEKS*(1+MESCLUN_DIM)^K2087</x:f>
        <x:v>2038.4645598233128</x:v>
      </x:c>
      <x:c r="N2087" s="267" t="n">
        <x:f>MAX(M2087-FARMER_HOURS,0)/TEMP_HOURS_PER_WORKER</x:f>
        <x:v>0.9156003887661894</x:v>
      </x:c>
      <x:c r="O2087" s="268" t="n">
        <x:f>I2087*TOMATO_PRICE+J2087*CARROT_PRICE+K2087*MESCLUN_PRICE</x:f>
        <x:v>100788</x:v>
      </x:c>
      <x:c r="P2087" s="268" t="n">
        <x:f>I2087*TOMATO_FERTILIZER+J2087*CARROT_FERTILIZER+K2087*MESCLUN_FERTILIZER</x:f>
        <x:v>26400</x:v>
      </x:c>
      <x:c r="Q2087" s="268" t="n">
        <x:f>MIN(M2087,FARMER_HOURS)*FARMER_RATE+MAX(M2087-FARMER_HOURS,0)*TEMP_RATE</x:f>
        <x:v>47890.00971915474</x:v>
      </x:c>
      <x:c r="R2087" s="268" t="n">
        <x:f>O2087-P2087-Q2087-FIXED_COST</x:f>
        <x:v>6497.990280845261</x:v>
      </x:c>
      <x:c r="S2087" s="139" t="str">
        <x:f>IF(AND(L2087&lt;=TOTAL_BED_CAP,N2087&lt;=TEMP_WORKER_CAP),"YES","NO")</x:f>
        <x:v>YES</x:v>
      </x:c>
      <x:c r="T2087" s="139" t="n">
        <x:f>IF(S2087="YES",R2087,-1E+99)</x:f>
        <x:v>6497.990280845261</x:v>
      </x:c>
    </x:row>
    <x:row r="2088">
      <x:c r="A2088" s="139"/>
      <x:c r="B2088" s="139"/>
      <x:c r="C2088" s="139"/>
      <x:c r="D2088" s="139"/>
      <x:c r="E2088" s="139"/>
      <x:c r="F2088" s="139"/>
      <x:c r="G2088" s="139"/>
      <x:c r="H2088" s="139"/>
      <x:c r="I2088" s="266" t="n">
        <x:f>INT((ROW()-ROW($I$46))/((CARROT_CAP+1)*(MESCLUN_CAP+1)))</x:f>
        <x:v>3</x:v>
      </x:c>
      <x:c r="J2088" s="266" t="n">
        <x:f>MOD(INT((ROW()-ROW($I$46))/(MESCLUN_CAP+1)),CARROT_CAP+1)</x:f>
        <x:v>2</x:v>
      </x:c>
      <x:c r="K2088" s="266" t="n">
        <x:f>MOD(ROW()-ROW($I$46),MESCLUN_CAP+1)</x:f>
        <x:v>27</x:v>
      </x:c>
      <x:c r="L2088" s="266" t="n">
        <x:f>SUM(I2088:K2088)</x:f>
        <x:v>32</x:v>
      </x:c>
      <x:c r="M2088" s="267" t="n">
        <x:f>I2088*TOMATO_HOURS*WEEKS*(1+TOMATO_DIM)^I2088+J2088*CARROT_HOURS*WEEKS*(1+CARROT_DIM)^J2088+K2088*MESCLUN_HOURS*WEEKS*(1+MESCLUN_DIM)^K2088</x:f>
        <x:v>2121.5982643430702</x:v>
      </x:c>
      <x:c r="N2088" s="267" t="n">
        <x:f>MAX(M2088-FARMER_HOURS,0)/TEMP_HOURS_PER_WORKER</x:f>
        <x:v>0.973332128016021</x:v>
      </x:c>
      <x:c r="O2088" s="268" t="n">
        <x:f>I2088*TOMATO_PRICE+J2088*CARROT_PRICE+K2088*MESCLUN_PRICE</x:f>
        <x:v>103488</x:v>
      </x:c>
      <x:c r="P2088" s="268" t="n">
        <x:f>I2088*TOMATO_FERTILIZER+J2088*CARROT_FERTILIZER+K2088*MESCLUN_FERTILIZER</x:f>
        <x:v>27280</x:v>
      </x:c>
      <x:c r="Q2088" s="268" t="n">
        <x:f>MIN(M2088,FARMER_HOURS)*FARMER_RATE+MAX(M2088-FARMER_HOURS,0)*TEMP_RATE</x:f>
        <x:v>49333.30320040052</x:v>
      </x:c>
      <x:c r="R2088" s="268" t="n">
        <x:f>O2088-P2088-Q2088-FIXED_COST</x:f>
        <x:v>6874.696799599478</x:v>
      </x:c>
      <x:c r="S2088" s="139" t="str">
        <x:f>IF(AND(L2088&lt;=TOTAL_BED_CAP,N2088&lt;=TEMP_WORKER_CAP),"YES","NO")</x:f>
        <x:v>YES</x:v>
      </x:c>
      <x:c r="T2088" s="139" t="n">
        <x:f>IF(S2088="YES",R2088,-1E+99)</x:f>
        <x:v>6874.696799599478</x:v>
      </x:c>
    </x:row>
    <x:row r="2089">
      <x:c r="A2089" s="139"/>
      <x:c r="B2089" s="139"/>
      <x:c r="C2089" s="139"/>
      <x:c r="D2089" s="139"/>
      <x:c r="E2089" s="139"/>
      <x:c r="F2089" s="139"/>
      <x:c r="G2089" s="139"/>
      <x:c r="H2089" s="139"/>
      <x:c r="I2089" s="266" t="n">
        <x:f>INT((ROW()-ROW($I$46))/((CARROT_CAP+1)*(MESCLUN_CAP+1)))</x:f>
        <x:v>3</x:v>
      </x:c>
      <x:c r="J2089" s="266" t="n">
        <x:f>MOD(INT((ROW()-ROW($I$46))/(MESCLUN_CAP+1)),CARROT_CAP+1)</x:f>
        <x:v>2</x:v>
      </x:c>
      <x:c r="K2089" s="266" t="n">
        <x:f>MOD(ROW()-ROW($I$46),MESCLUN_CAP+1)</x:f>
        <x:v>28</x:v>
      </x:c>
      <x:c r="L2089" s="266" t="n">
        <x:f>SUM(I2089:K2089)</x:f>
        <x:v>33</x:v>
      </x:c>
      <x:c r="M2089" s="267" t="n">
        <x:f>I2089*TOMATO_HOURS*WEEKS*(1+TOMATO_DIM)^I2089+J2089*CARROT_HOURS*WEEKS*(1+CARROT_DIM)^J2089+K2089*MESCLUN_HOURS*WEEKS*(1+MESCLUN_DIM)^K2089</x:f>
        <x:v>2206.5578025602235</x:v>
      </x:c>
      <x:c r="N2089" s="267" t="n">
        <x:f>MAX(M2089-FARMER_HOURS,0)/TEMP_HOURS_PER_WORKER</x:f>
        <x:v>1.0323318073334886</x:v>
      </x:c>
      <x:c r="O2089" s="268" t="n">
        <x:f>I2089*TOMATO_PRICE+J2089*CARROT_PRICE+K2089*MESCLUN_PRICE</x:f>
        <x:v>106188</x:v>
      </x:c>
      <x:c r="P2089" s="268" t="n">
        <x:f>I2089*TOMATO_FERTILIZER+J2089*CARROT_FERTILIZER+K2089*MESCLUN_FERTILIZER</x:f>
        <x:v>28160</x:v>
      </x:c>
      <x:c r="Q2089" s="268" t="n">
        <x:f>MIN(M2089,FARMER_HOURS)*FARMER_RATE+MAX(M2089-FARMER_HOURS,0)*TEMP_RATE</x:f>
        <x:v>50808.29518333721</x:v>
      </x:c>
      <x:c r="R2089" s="268" t="n">
        <x:f>O2089-P2089-Q2089-FIXED_COST</x:f>
        <x:v>7219.7048166627865</x:v>
      </x:c>
      <x:c r="S2089" s="139" t="str">
        <x:f>IF(AND(L2089&lt;=TOTAL_BED_CAP,N2089&lt;=TEMP_WORKER_CAP),"YES","NO")</x:f>
        <x:v>YES</x:v>
      </x:c>
      <x:c r="T2089" s="139" t="n">
        <x:f>IF(S2089="YES",R2089,-1E+99)</x:f>
        <x:v>7219.7048166627865</x:v>
      </x:c>
    </x:row>
    <x:row r="2090">
      <x:c r="A2090" s="139"/>
      <x:c r="B2090" s="139"/>
      <x:c r="C2090" s="139"/>
      <x:c r="D2090" s="139"/>
      <x:c r="E2090" s="139"/>
      <x:c r="F2090" s="139"/>
      <x:c r="G2090" s="139"/>
      <x:c r="H2090" s="139"/>
      <x:c r="I2090" s="266" t="n">
        <x:f>INT((ROW()-ROW($I$46))/((CARROT_CAP+1)*(MESCLUN_CAP+1)))</x:f>
        <x:v>3</x:v>
      </x:c>
      <x:c r="J2090" s="266" t="n">
        <x:f>MOD(INT((ROW()-ROW($I$46))/(MESCLUN_CAP+1)),CARROT_CAP+1)</x:f>
        <x:v>2</x:v>
      </x:c>
      <x:c r="K2090" s="266" t="n">
        <x:f>MOD(ROW()-ROW($I$46),MESCLUN_CAP+1)</x:f>
        <x:v>29</x:v>
      </x:c>
      <x:c r="L2090" s="266" t="n">
        <x:f>SUM(I2090:K2090)</x:f>
        <x:v>34</x:v>
      </x:c>
      <x:c r="M2090" s="267" t="n">
        <x:f>I2090*TOMATO_HOURS*WEEKS*(1+TOMATO_DIM)^I2090+J2090*CARROT_HOURS*WEEKS*(1+CARROT_DIM)^J2090+K2090*MESCLUN_HOURS*WEEKS*(1+MESCLUN_DIM)^K2090</x:f>
        <x:v>2293.375830675877</x:v>
      </x:c>
      <x:c r="N2090" s="267" t="n">
        <x:f>MAX(M2090-FARMER_HOURS,0)/TEMP_HOURS_PER_WORKER</x:f>
        <x:v>1.0926221046360256</x:v>
      </x:c>
      <x:c r="O2090" s="268" t="n">
        <x:f>I2090*TOMATO_PRICE+J2090*CARROT_PRICE+K2090*MESCLUN_PRICE</x:f>
        <x:v>108888</x:v>
      </x:c>
      <x:c r="P2090" s="268" t="n">
        <x:f>I2090*TOMATO_FERTILIZER+J2090*CARROT_FERTILIZER+K2090*MESCLUN_FERTILIZER</x:f>
        <x:v>29040</x:v>
      </x:c>
      <x:c r="Q2090" s="268" t="n">
        <x:f>MIN(M2090,FARMER_HOURS)*FARMER_RATE+MAX(M2090-FARMER_HOURS,0)*TEMP_RATE</x:f>
        <x:v>52315.55261590064</x:v>
      </x:c>
      <x:c r="R2090" s="268" t="n">
        <x:f>O2090-P2090-Q2090-FIXED_COST</x:f>
        <x:v>7532.44738409936</x:v>
      </x:c>
      <x:c r="S2090" s="139" t="str">
        <x:f>IF(AND(L2090&lt;=TOTAL_BED_CAP,N2090&lt;=TEMP_WORKER_CAP),"YES","NO")</x:f>
        <x:v>YES</x:v>
      </x:c>
      <x:c r="T2090" s="139" t="n">
        <x:f>IF(S2090="YES",R2090,-1E+99)</x:f>
        <x:v>7532.44738409936</x:v>
      </x:c>
    </x:row>
    <x:row r="2091">
      <x:c r="A2091" s="139"/>
      <x:c r="B2091" s="139"/>
      <x:c r="C2091" s="139"/>
      <x:c r="D2091" s="139"/>
      <x:c r="E2091" s="139"/>
      <x:c r="F2091" s="139"/>
      <x:c r="G2091" s="139"/>
      <x:c r="H2091" s="139"/>
      <x:c r="I2091" s="266" t="n">
        <x:f>INT((ROW()-ROW($I$46))/((CARROT_CAP+1)*(MESCLUN_CAP+1)))</x:f>
        <x:v>3</x:v>
      </x:c>
      <x:c r="J2091" s="266" t="n">
        <x:f>MOD(INT((ROW()-ROW($I$46))/(MESCLUN_CAP+1)),CARROT_CAP+1)</x:f>
        <x:v>2</x:v>
      </x:c>
      <x:c r="K2091" s="266" t="n">
        <x:f>MOD(ROW()-ROW($I$46),MESCLUN_CAP+1)</x:f>
        <x:v>30</x:v>
      </x:c>
      <x:c r="L2091" s="266" t="n">
        <x:f>SUM(I2091:K2091)</x:f>
        <x:v>35</x:v>
      </x:c>
      <x:c r="M2091" s="267" t="n">
        <x:f>I2091*TOMATO_HOURS*WEEKS*(1+TOMATO_DIM)^I2091+J2091*CARROT_HOURS*WEEKS*(1+CARROT_DIM)^J2091+K2091*MESCLUN_HOURS*WEEKS*(1+MESCLUN_DIM)^K2091</x:f>
        <x:v>2382.0855360096466</x:v>
      </x:c>
      <x:c r="N2091" s="267" t="n">
        <x:f>MAX(M2091-FARMER_HOURS,0)/TEMP_HOURS_PER_WORKER</x:f>
        <x:v>1.1542260666733657</x:v>
      </x:c>
      <x:c r="O2091" s="268" t="n">
        <x:f>I2091*TOMATO_PRICE+J2091*CARROT_PRICE+K2091*MESCLUN_PRICE</x:f>
        <x:v>111588</x:v>
      </x:c>
      <x:c r="P2091" s="268" t="n">
        <x:f>I2091*TOMATO_FERTILIZER+J2091*CARROT_FERTILIZER+K2091*MESCLUN_FERTILIZER</x:f>
        <x:v>29920</x:v>
      </x:c>
      <x:c r="Q2091" s="268" t="n">
        <x:f>MIN(M2091,FARMER_HOURS)*FARMER_RATE+MAX(M2091-FARMER_HOURS,0)*TEMP_RATE</x:f>
        <x:v>53855.65166683414</x:v>
      </x:c>
      <x:c r="R2091" s="268" t="n">
        <x:f>O2091-P2091-Q2091-FIXED_COST</x:f>
        <x:v>7812.348333165857</x:v>
      </x:c>
      <x:c r="S2091" s="139" t="str">
        <x:f>IF(AND(L2091&lt;=TOTAL_BED_CAP,N2091&lt;=TEMP_WORKER_CAP),"YES","NO")</x:f>
        <x:v>YES</x:v>
      </x:c>
      <x:c r="T2091" s="139" t="n">
        <x:f>IF(S2091="YES",R2091,-1E+99)</x:f>
        <x:v>7812.348333165857</x:v>
      </x:c>
    </x:row>
    <x:row r="2092">
      <x:c r="A2092" s="139"/>
      <x:c r="B2092" s="139"/>
      <x:c r="C2092" s="139"/>
      <x:c r="D2092" s="139"/>
      <x:c r="E2092" s="139"/>
      <x:c r="F2092" s="139"/>
      <x:c r="G2092" s="139"/>
      <x:c r="H2092" s="139"/>
      <x:c r="I2092" s="266" t="n">
        <x:f>INT((ROW()-ROW($I$46))/((CARROT_CAP+1)*(MESCLUN_CAP+1)))</x:f>
        <x:v>3</x:v>
      </x:c>
      <x:c r="J2092" s="266" t="n">
        <x:f>MOD(INT((ROW()-ROW($I$46))/(MESCLUN_CAP+1)),CARROT_CAP+1)</x:f>
        <x:v>3</x:v>
      </x:c>
      <x:c r="K2092" s="266" t="n">
        <x:f>MOD(ROW()-ROW($I$46),MESCLUN_CAP+1)</x:f>
        <x:v>0</x:v>
      </x:c>
      <x:c r="L2092" s="266" t="n">
        <x:f>SUM(I2092:K2092)</x:f>
        <x:v>6</x:v>
      </x:c>
      <x:c r="M2092" s="267" t="n">
        <x:f>I2092*TOMATO_HOURS*WEEKS*(1+TOMATO_DIM)^I2092+J2092*CARROT_HOURS*WEEKS*(1+CARROT_DIM)^J2092+K2092*MESCLUN_HOURS*WEEKS*(1+MESCLUN_DIM)^K2092</x:f>
        <x:v>456.2901562500001</x:v>
      </x:c>
      <x:c r="N2092" s="267" t="n">
        <x:f>MAX(M2092-FARMER_HOURS,0)/TEMP_HOURS_PER_WORKER</x:f>
        <x:v>0</x:v>
      </x:c>
      <x:c r="O2092" s="268" t="n">
        <x:f>I2092*TOMATO_PRICE+J2092*CARROT_PRICE+K2092*MESCLUN_PRICE</x:f>
        <x:v>32682</x:v>
      </x:c>
      <x:c r="P2092" s="268" t="n">
        <x:f>I2092*TOMATO_FERTILIZER+J2092*CARROT_FERTILIZER+K2092*MESCLUN_FERTILIZER</x:f>
        <x:v>3960</x:v>
      </x:c>
      <x:c r="Q2092" s="268" t="n">
        <x:f>MIN(M2092,FARMER_HOURS)*FARMER_RATE+MAX(M2092-FARMER_HOURS,0)*TEMP_RATE</x:f>
        <x:v>15843.408203125004</x:v>
      </x:c>
      <x:c r="R2092" s="268" t="n">
        <x:f>O2092-P2092-Q2092-FIXED_COST</x:f>
        <x:v>-7121.408203125004</x:v>
      </x:c>
      <x:c r="S2092" s="139" t="str">
        <x:f>IF(AND(L2092&lt;=TOTAL_BED_CAP,N2092&lt;=TEMP_WORKER_CAP),"YES","NO")</x:f>
        <x:v>YES</x:v>
      </x:c>
      <x:c r="T2092" s="139" t="n">
        <x:f>IF(S2092="YES",R2092,-1E+99)</x:f>
        <x:v>-7121.408203125004</x:v>
      </x:c>
    </x:row>
    <x:row r="2093">
      <x:c r="A2093" s="139"/>
      <x:c r="B2093" s="139"/>
      <x:c r="C2093" s="139"/>
      <x:c r="D2093" s="139"/>
      <x:c r="E2093" s="139"/>
      <x:c r="F2093" s="139"/>
      <x:c r="G2093" s="139"/>
      <x:c r="H2093" s="139"/>
      <x:c r="I2093" s="266" t="n">
        <x:f>INT((ROW()-ROW($I$46))/((CARROT_CAP+1)*(MESCLUN_CAP+1)))</x:f>
        <x:v>3</x:v>
      </x:c>
      <x:c r="J2093" s="266" t="n">
        <x:f>MOD(INT((ROW()-ROW($I$46))/(MESCLUN_CAP+1)),CARROT_CAP+1)</x:f>
        <x:v>3</x:v>
      </x:c>
      <x:c r="K2093" s="266" t="n">
        <x:f>MOD(ROW()-ROW($I$46),MESCLUN_CAP+1)</x:f>
        <x:v>1</x:v>
      </x:c>
      <x:c r="L2093" s="266" t="n">
        <x:f>SUM(I2093:K2093)</x:f>
        <x:v>7</x:v>
      </x:c>
      <x:c r="M2093" s="267" t="n">
        <x:f>I2093*TOMATO_HOURS*WEEKS*(1+TOMATO_DIM)^I2093+J2093*CARROT_HOURS*WEEKS*(1+CARROT_DIM)^J2093+K2093*MESCLUN_HOURS*WEEKS*(1+MESCLUN_DIM)^K2093</x:f>
        <x:v>501.8526562500001</x:v>
      </x:c>
      <x:c r="N2093" s="267" t="n">
        <x:f>MAX(M2093-FARMER_HOURS,0)/TEMP_HOURS_PER_WORKER</x:f>
        <x:v>0</x:v>
      </x:c>
      <x:c r="O2093" s="268" t="n">
        <x:f>I2093*TOMATO_PRICE+J2093*CARROT_PRICE+K2093*MESCLUN_PRICE</x:f>
        <x:v>35382</x:v>
      </x:c>
      <x:c r="P2093" s="268" t="n">
        <x:f>I2093*TOMATO_FERTILIZER+J2093*CARROT_FERTILIZER+K2093*MESCLUN_FERTILIZER</x:f>
        <x:v>4840</x:v>
      </x:c>
      <x:c r="Q2093" s="268" t="n">
        <x:f>MIN(M2093,FARMER_HOURS)*FARMER_RATE+MAX(M2093-FARMER_HOURS,0)*TEMP_RATE</x:f>
        <x:v>17425.439453125004</x:v>
      </x:c>
      <x:c r="R2093" s="268" t="n">
        <x:f>O2093-P2093-Q2093-FIXED_COST</x:f>
        <x:v>-6883.439453125004</x:v>
      </x:c>
      <x:c r="S2093" s="139" t="str">
        <x:f>IF(AND(L2093&lt;=TOTAL_BED_CAP,N2093&lt;=TEMP_WORKER_CAP),"YES","NO")</x:f>
        <x:v>YES</x:v>
      </x:c>
      <x:c r="T2093" s="139" t="n">
        <x:f>IF(S2093="YES",R2093,-1E+99)</x:f>
        <x:v>-6883.439453125004</x:v>
      </x:c>
    </x:row>
    <x:row r="2094">
      <x:c r="A2094" s="139"/>
      <x:c r="B2094" s="139"/>
      <x:c r="C2094" s="139"/>
      <x:c r="D2094" s="139"/>
      <x:c r="E2094" s="139"/>
      <x:c r="F2094" s="139"/>
      <x:c r="G2094" s="139"/>
      <x:c r="H2094" s="139"/>
      <x:c r="I2094" s="266" t="n">
        <x:f>INT((ROW()-ROW($I$46))/((CARROT_CAP+1)*(MESCLUN_CAP+1)))</x:f>
        <x:v>3</x:v>
      </x:c>
      <x:c r="J2094" s="266" t="n">
        <x:f>MOD(INT((ROW()-ROW($I$46))/(MESCLUN_CAP+1)),CARROT_CAP+1)</x:f>
        <x:v>3</x:v>
      </x:c>
      <x:c r="K2094" s="266" t="n">
        <x:f>MOD(ROW()-ROW($I$46),MESCLUN_CAP+1)</x:f>
        <x:v>2</x:v>
      </x:c>
      <x:c r="L2094" s="266" t="n">
        <x:f>SUM(I2094:K2094)</x:f>
        <x:v>8</x:v>
      </x:c>
      <x:c r="M2094" s="267" t="n">
        <x:f>I2094*TOMATO_HOURS*WEEKS*(1+TOMATO_DIM)^I2094+J2094*CARROT_HOURS*WEEKS*(1+CARROT_DIM)^J2094+K2094*MESCLUN_HOURS*WEEKS*(1+MESCLUN_DIM)^K2094</x:f>
        <x:v>548.5542187500001</x:v>
      </x:c>
      <x:c r="N2094" s="267" t="n">
        <x:f>MAX(M2094-FARMER_HOURS,0)/TEMP_HOURS_PER_WORKER</x:f>
        <x:v>0</x:v>
      </x:c>
      <x:c r="O2094" s="268" t="n">
        <x:f>I2094*TOMATO_PRICE+J2094*CARROT_PRICE+K2094*MESCLUN_PRICE</x:f>
        <x:v>38082</x:v>
      </x:c>
      <x:c r="P2094" s="268" t="n">
        <x:f>I2094*TOMATO_FERTILIZER+J2094*CARROT_FERTILIZER+K2094*MESCLUN_FERTILIZER</x:f>
        <x:v>5720</x:v>
      </x:c>
      <x:c r="Q2094" s="268" t="n">
        <x:f>MIN(M2094,FARMER_HOURS)*FARMER_RATE+MAX(M2094-FARMER_HOURS,0)*TEMP_RATE</x:f>
        <x:v>19047.021484375004</x:v>
      </x:c>
      <x:c r="R2094" s="268" t="n">
        <x:f>O2094-P2094-Q2094-FIXED_COST</x:f>
        <x:v>-6685.021484375004</x:v>
      </x:c>
      <x:c r="S2094" s="139" t="str">
        <x:f>IF(AND(L2094&lt;=TOTAL_BED_CAP,N2094&lt;=TEMP_WORKER_CAP),"YES","NO")</x:f>
        <x:v>YES</x:v>
      </x:c>
      <x:c r="T2094" s="139" t="n">
        <x:f>IF(S2094="YES",R2094,-1E+99)</x:f>
        <x:v>-6685.021484375004</x:v>
      </x:c>
    </x:row>
    <x:row r="2095">
      <x:c r="A2095" s="139"/>
      <x:c r="B2095" s="139"/>
      <x:c r="C2095" s="139"/>
      <x:c r="D2095" s="139"/>
      <x:c r="E2095" s="139"/>
      <x:c r="F2095" s="139"/>
      <x:c r="G2095" s="139"/>
      <x:c r="H2095" s="139"/>
      <x:c r="I2095" s="266" t="n">
        <x:f>INT((ROW()-ROW($I$46))/((CARROT_CAP+1)*(MESCLUN_CAP+1)))</x:f>
        <x:v>3</x:v>
      </x:c>
      <x:c r="J2095" s="266" t="n">
        <x:f>MOD(INT((ROW()-ROW($I$46))/(MESCLUN_CAP+1)),CARROT_CAP+1)</x:f>
        <x:v>3</x:v>
      </x:c>
      <x:c r="K2095" s="266" t="n">
        <x:f>MOD(ROW()-ROW($I$46),MESCLUN_CAP+1)</x:f>
        <x:v>3</x:v>
      </x:c>
      <x:c r="L2095" s="266" t="n">
        <x:f>SUM(I2095:K2095)</x:f>
        <x:v>9</x:v>
      </x:c>
      <x:c r="M2095" s="267" t="n">
        <x:f>I2095*TOMATO_HOURS*WEEKS*(1+TOMATO_DIM)^I2095+J2095*CARROT_HOURS*WEEKS*(1+CARROT_DIM)^J2095+K2095*MESCLUN_HOURS*WEEKS*(1+MESCLUN_DIM)^K2095</x:f>
        <x:v>596.4162011718751</x:v>
      </x:c>
      <x:c r="N2095" s="267" t="n">
        <x:f>MAX(M2095-FARMER_HOURS,0)/TEMP_HOURS_PER_WORKER</x:f>
        <x:v>0</x:v>
      </x:c>
      <x:c r="O2095" s="268" t="n">
        <x:f>I2095*TOMATO_PRICE+J2095*CARROT_PRICE+K2095*MESCLUN_PRICE</x:f>
        <x:v>40782</x:v>
      </x:c>
      <x:c r="P2095" s="268" t="n">
        <x:f>I2095*TOMATO_FERTILIZER+J2095*CARROT_FERTILIZER+K2095*MESCLUN_FERTILIZER</x:f>
        <x:v>6600</x:v>
      </x:c>
      <x:c r="Q2095" s="268" t="n">
        <x:f>MIN(M2095,FARMER_HOURS)*FARMER_RATE+MAX(M2095-FARMER_HOURS,0)*TEMP_RATE</x:f>
        <x:v>20708.895874023438</x:v>
      </x:c>
      <x:c r="R2095" s="268" t="n">
        <x:f>O2095-P2095-Q2095-FIXED_COST</x:f>
        <x:v>-6526.8958740234375</x:v>
      </x:c>
      <x:c r="S2095" s="139" t="str">
        <x:f>IF(AND(L2095&lt;=TOTAL_BED_CAP,N2095&lt;=TEMP_WORKER_CAP),"YES","NO")</x:f>
        <x:v>YES</x:v>
      </x:c>
      <x:c r="T2095" s="139" t="n">
        <x:f>IF(S2095="YES",R2095,-1E+99)</x:f>
        <x:v>-6526.8958740234375</x:v>
      </x:c>
    </x:row>
    <x:row r="2096">
      <x:c r="A2096" s="139"/>
      <x:c r="B2096" s="139"/>
      <x:c r="C2096" s="139"/>
      <x:c r="D2096" s="139"/>
      <x:c r="E2096" s="139"/>
      <x:c r="F2096" s="139"/>
      <x:c r="G2096" s="139"/>
      <x:c r="H2096" s="139"/>
      <x:c r="I2096" s="266" t="n">
        <x:f>INT((ROW()-ROW($I$46))/((CARROT_CAP+1)*(MESCLUN_CAP+1)))</x:f>
        <x:v>3</x:v>
      </x:c>
      <x:c r="J2096" s="266" t="n">
        <x:f>MOD(INT((ROW()-ROW($I$46))/(MESCLUN_CAP+1)),CARROT_CAP+1)</x:f>
        <x:v>3</x:v>
      </x:c>
      <x:c r="K2096" s="266" t="n">
        <x:f>MOD(ROW()-ROW($I$46),MESCLUN_CAP+1)</x:f>
        <x:v>4</x:v>
      </x:c>
      <x:c r="L2096" s="266" t="n">
        <x:f>SUM(I2096:K2096)</x:f>
        <x:v>10</x:v>
      </x:c>
      <x:c r="M2096" s="267" t="n">
        <x:f>I2096*TOMATO_HOURS*WEEKS*(1+TOMATO_DIM)^I2096+J2096*CARROT_HOURS*WEEKS*(1+CARROT_DIM)^J2096+K2096*MESCLUN_HOURS*WEEKS*(1+MESCLUN_DIM)^K2096</x:f>
        <x:v>645.4603168945313</x:v>
      </x:c>
      <x:c r="N2096" s="267" t="n">
        <x:f>MAX(M2096-FARMER_HOURS,0)/TEMP_HOURS_PER_WORKER</x:f>
        <x:v>0</x:v>
      </x:c>
      <x:c r="O2096" s="268" t="n">
        <x:f>I2096*TOMATO_PRICE+J2096*CARROT_PRICE+K2096*MESCLUN_PRICE</x:f>
        <x:v>43482</x:v>
      </x:c>
      <x:c r="P2096" s="268" t="n">
        <x:f>I2096*TOMATO_FERTILIZER+J2096*CARROT_FERTILIZER+K2096*MESCLUN_FERTILIZER</x:f>
        <x:v>7480</x:v>
      </x:c>
      <x:c r="Q2096" s="268" t="n">
        <x:f>MIN(M2096,FARMER_HOURS)*FARMER_RATE+MAX(M2096-FARMER_HOURS,0)*TEMP_RATE</x:f>
        <x:v>22411.81655883789</x:v>
      </x:c>
      <x:c r="R2096" s="268" t="n">
        <x:f>O2096-P2096-Q2096-FIXED_COST</x:f>
        <x:v>-6409.816558837891</x:v>
      </x:c>
      <x:c r="S2096" s="139" t="str">
        <x:f>IF(AND(L2096&lt;=TOTAL_BED_CAP,N2096&lt;=TEMP_WORKER_CAP),"YES","NO")</x:f>
        <x:v>YES</x:v>
      </x:c>
      <x:c r="T2096" s="139" t="n">
        <x:f>IF(S2096="YES",R2096,-1E+99)</x:f>
        <x:v>-6409.816558837891</x:v>
      </x:c>
    </x:row>
    <x:row r="2097">
      <x:c r="A2097" s="139"/>
      <x:c r="B2097" s="139"/>
      <x:c r="C2097" s="139"/>
      <x:c r="D2097" s="139"/>
      <x:c r="E2097" s="139"/>
      <x:c r="F2097" s="139"/>
      <x:c r="G2097" s="139"/>
      <x:c r="H2097" s="139"/>
      <x:c r="I2097" s="266" t="n">
        <x:f>INT((ROW()-ROW($I$46))/((CARROT_CAP+1)*(MESCLUN_CAP+1)))</x:f>
        <x:v>3</x:v>
      </x:c>
      <x:c r="J2097" s="266" t="n">
        <x:f>MOD(INT((ROW()-ROW($I$46))/(MESCLUN_CAP+1)),CARROT_CAP+1)</x:f>
        <x:v>3</x:v>
      </x:c>
      <x:c r="K2097" s="266" t="n">
        <x:f>MOD(ROW()-ROW($I$46),MESCLUN_CAP+1)</x:f>
        <x:v>5</x:v>
      </x:c>
      <x:c r="L2097" s="266" t="n">
        <x:f>SUM(I2097:K2097)</x:f>
        <x:v>11</x:v>
      </x:c>
      <x:c r="M2097" s="267" t="n">
        <x:f>I2097*TOMATO_HOURS*WEEKS*(1+TOMATO_DIM)^I2097+J2097*CARROT_HOURS*WEEKS*(1+CARROT_DIM)^J2097+K2097*MESCLUN_HOURS*WEEKS*(1+MESCLUN_DIM)^K2097</x:f>
        <x:v>695.708640815735</x:v>
      </x:c>
      <x:c r="N2097" s="267" t="n">
        <x:f>MAX(M2097-FARMER_HOURS,0)/TEMP_HOURS_PER_WORKER</x:f>
        <x:v>0</x:v>
      </x:c>
      <x:c r="O2097" s="268" t="n">
        <x:f>I2097*TOMATO_PRICE+J2097*CARROT_PRICE+K2097*MESCLUN_PRICE</x:f>
        <x:v>46182</x:v>
      </x:c>
      <x:c r="P2097" s="268" t="n">
        <x:f>I2097*TOMATO_FERTILIZER+J2097*CARROT_FERTILIZER+K2097*MESCLUN_FERTILIZER</x:f>
        <x:v>8360</x:v>
      </x:c>
      <x:c r="Q2097" s="268" t="n">
        <x:f>MIN(M2097,FARMER_HOURS)*FARMER_RATE+MAX(M2097-FARMER_HOURS,0)*TEMP_RATE</x:f>
        <x:v>24156.55002832413</x:v>
      </x:c>
      <x:c r="R2097" s="268" t="n">
        <x:f>O2097-P2097-Q2097-FIXED_COST</x:f>
        <x:v>-6334.550028324131</x:v>
      </x:c>
      <x:c r="S2097" s="139" t="str">
        <x:f>IF(AND(L2097&lt;=TOTAL_BED_CAP,N2097&lt;=TEMP_WORKER_CAP),"YES","NO")</x:f>
        <x:v>YES</x:v>
      </x:c>
      <x:c r="T2097" s="139" t="n">
        <x:f>IF(S2097="YES",R2097,-1E+99)</x:f>
        <x:v>-6334.550028324131</x:v>
      </x:c>
    </x:row>
    <x:row r="2098">
      <x:c r="A2098" s="139"/>
      <x:c r="B2098" s="139"/>
      <x:c r="C2098" s="139"/>
      <x:c r="D2098" s="139"/>
      <x:c r="E2098" s="139"/>
      <x:c r="F2098" s="139"/>
      <x:c r="G2098" s="139"/>
      <x:c r="H2098" s="139"/>
      <x:c r="I2098" s="266" t="n">
        <x:f>INT((ROW()-ROW($I$46))/((CARROT_CAP+1)*(MESCLUN_CAP+1)))</x:f>
        <x:v>3</x:v>
      </x:c>
      <x:c r="J2098" s="266" t="n">
        <x:f>MOD(INT((ROW()-ROW($I$46))/(MESCLUN_CAP+1)),CARROT_CAP+1)</x:f>
        <x:v>3</x:v>
      </x:c>
      <x:c r="K2098" s="266" t="n">
        <x:f>MOD(ROW()-ROW($I$46),MESCLUN_CAP+1)</x:f>
        <x:v>6</x:v>
      </x:c>
      <x:c r="L2098" s="266" t="n">
        <x:f>SUM(I2098:K2098)</x:f>
        <x:v>12</x:v>
      </x:c>
      <x:c r="M2098" s="267" t="n">
        <x:f>I2098*TOMATO_HOURS*WEEKS*(1+TOMATO_DIM)^I2098+J2098*CARROT_HOURS*WEEKS*(1+CARROT_DIM)^J2098+K2098*MESCLUN_HOURS*WEEKS*(1+MESCLUN_DIM)^K2098</x:f>
        <x:v>747.1836149973678</x:v>
      </x:c>
      <x:c r="N2098" s="267" t="n">
        <x:f>MAX(M2098-FARMER_HOURS,0)/TEMP_HOURS_PER_WORKER</x:f>
        <x:v>0.018877510414838778</x:v>
      </x:c>
      <x:c r="O2098" s="268" t="n">
        <x:f>I2098*TOMATO_PRICE+J2098*CARROT_PRICE+K2098*MESCLUN_PRICE</x:f>
        <x:v>48882</x:v>
      </x:c>
      <x:c r="P2098" s="268" t="n">
        <x:f>I2098*TOMATO_FERTILIZER+J2098*CARROT_FERTILIZER+K2098*MESCLUN_FERTILIZER</x:f>
        <x:v>9240</x:v>
      </x:c>
      <x:c r="Q2098" s="268" t="n">
        <x:f>MIN(M2098,FARMER_HOURS)*FARMER_RATE+MAX(M2098-FARMER_HOURS,0)*TEMP_RATE</x:f>
        <x:v>25471.93776037097</x:v>
      </x:c>
      <x:c r="R2098" s="268" t="n">
        <x:f>O2098-P2098-Q2098-FIXED_COST</x:f>
        <x:v>-5829.937760370969</x:v>
      </x:c>
      <x:c r="S2098" s="139" t="str">
        <x:f>IF(AND(L2098&lt;=TOTAL_BED_CAP,N2098&lt;=TEMP_WORKER_CAP),"YES","NO")</x:f>
        <x:v>YES</x:v>
      </x:c>
      <x:c r="T2098" s="139" t="n">
        <x:f>IF(S2098="YES",R2098,-1E+99)</x:f>
        <x:v>-5829.937760370969</x:v>
      </x:c>
    </x:row>
    <x:row r="2099">
      <x:c r="A2099" s="139"/>
      <x:c r="B2099" s="139"/>
      <x:c r="C2099" s="139"/>
      <x:c r="D2099" s="139"/>
      <x:c r="E2099" s="139"/>
      <x:c r="F2099" s="139"/>
      <x:c r="G2099" s="139"/>
      <x:c r="H2099" s="139"/>
      <x:c r="I2099" s="266" t="n">
        <x:f>INT((ROW()-ROW($I$46))/((CARROT_CAP+1)*(MESCLUN_CAP+1)))</x:f>
        <x:v>3</x:v>
      </x:c>
      <x:c r="J2099" s="266" t="n">
        <x:f>MOD(INT((ROW()-ROW($I$46))/(MESCLUN_CAP+1)),CARROT_CAP+1)</x:f>
        <x:v>3</x:v>
      </x:c>
      <x:c r="K2099" s="266" t="n">
        <x:f>MOD(ROW()-ROW($I$46),MESCLUN_CAP+1)</x:f>
        <x:v>7</x:v>
      </x:c>
      <x:c r="L2099" s="266" t="n">
        <x:f>SUM(I2099:K2099)</x:f>
        <x:v>13</x:v>
      </x:c>
      <x:c r="M2099" s="267" t="n">
        <x:f>I2099*TOMATO_HOURS*WEEKS*(1+TOMATO_DIM)^I2099+J2099*CARROT_HOURS*WEEKS*(1+CARROT_DIM)^J2099+K2099*MESCLUN_HOURS*WEEKS*(1+MESCLUN_DIM)^K2099</x:f>
        <x:v>799.9080543953282</x:v>
      </x:c>
      <x:c r="N2099" s="267" t="n">
        <x:f>MAX(M2099-FARMER_HOURS,0)/TEMP_HOURS_PER_WORKER</x:f>
        <x:v>0.05549170444120016</x:v>
      </x:c>
      <x:c r="O2099" s="268" t="n">
        <x:f>I2099*TOMATO_PRICE+J2099*CARROT_PRICE+K2099*MESCLUN_PRICE</x:f>
        <x:v>51582</x:v>
      </x:c>
      <x:c r="P2099" s="268" t="n">
        <x:f>I2099*TOMATO_FERTILIZER+J2099*CARROT_FERTILIZER+K2099*MESCLUN_FERTILIZER</x:f>
        <x:v>10120</x:v>
      </x:c>
      <x:c r="Q2099" s="268" t="n">
        <x:f>MIN(M2099,FARMER_HOURS)*FARMER_RATE+MAX(M2099-FARMER_HOURS,0)*TEMP_RATE</x:f>
        <x:v>26387.292611030003</x:v>
      </x:c>
      <x:c r="R2099" s="268" t="n">
        <x:f>O2099-P2099-Q2099-FIXED_COST</x:f>
        <x:v>-4925.292611030003</x:v>
      </x:c>
      <x:c r="S2099" s="139" t="str">
        <x:f>IF(AND(L2099&lt;=TOTAL_BED_CAP,N2099&lt;=TEMP_WORKER_CAP),"YES","NO")</x:f>
        <x:v>YES</x:v>
      </x:c>
      <x:c r="T2099" s="139" t="n">
        <x:f>IF(S2099="YES",R2099,-1E+99)</x:f>
        <x:v>-4925.292611030003</x:v>
      </x:c>
    </x:row>
    <x:row r="2100">
      <x:c r="A2100" s="139"/>
      <x:c r="B2100" s="139"/>
      <x:c r="C2100" s="139"/>
      <x:c r="D2100" s="139"/>
      <x:c r="E2100" s="139"/>
      <x:c r="F2100" s="139"/>
      <x:c r="G2100" s="139"/>
      <x:c r="H2100" s="139"/>
      <x:c r="I2100" s="266" t="n">
        <x:f>INT((ROW()-ROW($I$46))/((CARROT_CAP+1)*(MESCLUN_CAP+1)))</x:f>
        <x:v>3</x:v>
      </x:c>
      <x:c r="J2100" s="266" t="n">
        <x:f>MOD(INT((ROW()-ROW($I$46))/(MESCLUN_CAP+1)),CARROT_CAP+1)</x:f>
        <x:v>3</x:v>
      </x:c>
      <x:c r="K2100" s="266" t="n">
        <x:f>MOD(ROW()-ROW($I$46),MESCLUN_CAP+1)</x:f>
        <x:v>8</x:v>
      </x:c>
      <x:c r="L2100" s="266" t="n">
        <x:f>SUM(I2100:K2100)</x:f>
        <x:v>14</x:v>
      </x:c>
      <x:c r="M2100" s="267" t="n">
        <x:f>I2100*TOMATO_HOURS*WEEKS*(1+TOMATO_DIM)^I2100+J2100*CARROT_HOURS*WEEKS*(1+CARROT_DIM)^J2100+K2100*MESCLUN_HOURS*WEEKS*(1+MESCLUN_DIM)^K2100</x:f>
        <x:v>853.9051526753085</x:v>
      </x:c>
      <x:c r="N2100" s="267" t="n">
        <x:f>MAX(M2100-FARMER_HOURS,0)/TEMP_HOURS_PER_WORKER</x:f>
        <x:v>0.09298968935785312</x:v>
      </x:c>
      <x:c r="O2100" s="268" t="n">
        <x:f>I2100*TOMATO_PRICE+J2100*CARROT_PRICE+K2100*MESCLUN_PRICE</x:f>
        <x:v>54282</x:v>
      </x:c>
      <x:c r="P2100" s="268" t="n">
        <x:f>I2100*TOMATO_FERTILIZER+J2100*CARROT_FERTILIZER+K2100*MESCLUN_FERTILIZER</x:f>
        <x:v>11000</x:v>
      </x:c>
      <x:c r="Q2100" s="268" t="n">
        <x:f>MIN(M2100,FARMER_HOURS)*FARMER_RATE+MAX(M2100-FARMER_HOURS,0)*TEMP_RATE</x:f>
        <x:v>27324.74223394633</x:v>
      </x:c>
      <x:c r="R2100" s="268" t="n">
        <x:f>O2100-P2100-Q2100-FIXED_COST</x:f>
        <x:v>-4042.74223394633</x:v>
      </x:c>
      <x:c r="S2100" s="139" t="str">
        <x:f>IF(AND(L2100&lt;=TOTAL_BED_CAP,N2100&lt;=TEMP_WORKER_CAP),"YES","NO")</x:f>
        <x:v>YES</x:v>
      </x:c>
      <x:c r="T2100" s="139" t="n">
        <x:f>IF(S2100="YES",R2100,-1E+99)</x:f>
        <x:v>-4042.74223394633</x:v>
      </x:c>
    </x:row>
    <x:row r="2101">
      <x:c r="A2101" s="139"/>
      <x:c r="B2101" s="139"/>
      <x:c r="C2101" s="139"/>
      <x:c r="D2101" s="139"/>
      <x:c r="E2101" s="139"/>
      <x:c r="F2101" s="139"/>
      <x:c r="G2101" s="139"/>
      <x:c r="H2101" s="139"/>
      <x:c r="I2101" s="266" t="n">
        <x:f>INT((ROW()-ROW($I$46))/((CARROT_CAP+1)*(MESCLUN_CAP+1)))</x:f>
        <x:v>3</x:v>
      </x:c>
      <x:c r="J2101" s="266" t="n">
        <x:f>MOD(INT((ROW()-ROW($I$46))/(MESCLUN_CAP+1)),CARROT_CAP+1)</x:f>
        <x:v>3</x:v>
      </x:c>
      <x:c r="K2101" s="266" t="n">
        <x:f>MOD(ROW()-ROW($I$46),MESCLUN_CAP+1)</x:f>
        <x:v>9</x:v>
      </x:c>
      <x:c r="L2101" s="266" t="n">
        <x:f>SUM(I2101:K2101)</x:f>
        <x:v>15</x:v>
      </x:c>
      <x:c r="M2101" s="267" t="n">
        <x:f>I2101*TOMATO_HOURS*WEEKS*(1+TOMATO_DIM)^I2101+J2101*CARROT_HOURS*WEEKS*(1+CARROT_DIM)^J2101+K2101*MESCLUN_HOURS*WEEKS*(1+MESCLUN_DIM)^K2101</x:f>
        <x:v>909.1984881157028</x:v>
      </x:c>
      <x:c r="N2101" s="267" t="n">
        <x:f>MAX(M2101-FARMER_HOURS,0)/TEMP_HOURS_PER_WORKER</x:f>
        <x:v>0.13138783896923809</x:v>
      </x:c>
      <x:c r="O2101" s="268" t="n">
        <x:f>I2101*TOMATO_PRICE+J2101*CARROT_PRICE+K2101*MESCLUN_PRICE</x:f>
        <x:v>56982</x:v>
      </x:c>
      <x:c r="P2101" s="268" t="n">
        <x:f>I2101*TOMATO_FERTILIZER+J2101*CARROT_FERTILIZER+K2101*MESCLUN_FERTILIZER</x:f>
        <x:v>11880</x:v>
      </x:c>
      <x:c r="Q2101" s="268" t="n">
        <x:f>MIN(M2101,FARMER_HOURS)*FARMER_RATE+MAX(M2101-FARMER_HOURS,0)*TEMP_RATE</x:f>
        <x:v>28284.695974230952</x:v>
      </x:c>
      <x:c r="R2101" s="268" t="n">
        <x:f>O2101-P2101-Q2101-FIXED_COST</x:f>
        <x:v>-3182.695974230952</x:v>
      </x:c>
      <x:c r="S2101" s="139" t="str">
        <x:f>IF(AND(L2101&lt;=TOTAL_BED_CAP,N2101&lt;=TEMP_WORKER_CAP),"YES","NO")</x:f>
        <x:v>YES</x:v>
      </x:c>
      <x:c r="T2101" s="139" t="n">
        <x:f>IF(S2101="YES",R2101,-1E+99)</x:f>
        <x:v>-3182.695974230952</x:v>
      </x:c>
    </x:row>
    <x:row r="2102">
      <x:c r="A2102" s="139"/>
      <x:c r="B2102" s="139"/>
      <x:c r="C2102" s="139"/>
      <x:c r="D2102" s="139"/>
      <x:c r="E2102" s="139"/>
      <x:c r="F2102" s="139"/>
      <x:c r="G2102" s="139"/>
      <x:c r="H2102" s="139"/>
      <x:c r="I2102" s="266" t="n">
        <x:f>INT((ROW()-ROW($I$46))/((CARROT_CAP+1)*(MESCLUN_CAP+1)))</x:f>
        <x:v>3</x:v>
      </x:c>
      <x:c r="J2102" s="266" t="n">
        <x:f>MOD(INT((ROW()-ROW($I$46))/(MESCLUN_CAP+1)),CARROT_CAP+1)</x:f>
        <x:v>3</x:v>
      </x:c>
      <x:c r="K2102" s="266" t="n">
        <x:f>MOD(ROW()-ROW($I$46),MESCLUN_CAP+1)</x:f>
        <x:v>10</x:v>
      </x:c>
      <x:c r="L2102" s="266" t="n">
        <x:f>SUM(I2102:K2102)</x:f>
        <x:v>16</x:v>
      </x:c>
      <x:c r="M2102" s="267" t="n">
        <x:f>I2102*TOMATO_HOURS*WEEKS*(1+TOMATO_DIM)^I2102+J2102*CARROT_HOURS*WEEKS*(1+CARROT_DIM)^J2102+K2102*MESCLUN_HOURS*WEEKS*(1+MESCLUN_DIM)^K2102</x:f>
        <x:v>965.8120295989156</x:v>
      </x:c>
      <x:c r="N2102" s="267" t="n">
        <x:f>MAX(M2102-FARMER_HOURS,0)/TEMP_HOURS_PER_WORKER</x:f>
        <x:v>0.17070279833258029</x:v>
      </x:c>
      <x:c r="O2102" s="268" t="n">
        <x:f>I2102*TOMATO_PRICE+J2102*CARROT_PRICE+K2102*MESCLUN_PRICE</x:f>
        <x:v>59682</x:v>
      </x:c>
      <x:c r="P2102" s="268" t="n">
        <x:f>I2102*TOMATO_FERTILIZER+J2102*CARROT_FERTILIZER+K2102*MESCLUN_FERTILIZER</x:f>
        <x:v>12760</x:v>
      </x:c>
      <x:c r="Q2102" s="268" t="n">
        <x:f>MIN(M2102,FARMER_HOURS)*FARMER_RATE+MAX(M2102-FARMER_HOURS,0)*TEMP_RATE</x:f>
        <x:v>29267.569958314507</x:v>
      </x:c>
      <x:c r="R2102" s="268" t="n">
        <x:f>O2102-P2102-Q2102-FIXED_COST</x:f>
        <x:v>-2345.569958314507</x:v>
      </x:c>
      <x:c r="S2102" s="139" t="str">
        <x:f>IF(AND(L2102&lt;=TOTAL_BED_CAP,N2102&lt;=TEMP_WORKER_CAP),"YES","NO")</x:f>
        <x:v>YES</x:v>
      </x:c>
      <x:c r="T2102" s="139" t="n">
        <x:f>IF(S2102="YES",R2102,-1E+99)</x:f>
        <x:v>-2345.569958314507</x:v>
      </x:c>
    </x:row>
    <x:row r="2103">
      <x:c r="A2103" s="139"/>
      <x:c r="B2103" s="139"/>
      <x:c r="C2103" s="139"/>
      <x:c r="D2103" s="139"/>
      <x:c r="E2103" s="139"/>
      <x:c r="F2103" s="139"/>
      <x:c r="G2103" s="139"/>
      <x:c r="H2103" s="139"/>
      <x:c r="I2103" s="266" t="n">
        <x:f>INT((ROW()-ROW($I$46))/((CARROT_CAP+1)*(MESCLUN_CAP+1)))</x:f>
        <x:v>3</x:v>
      </x:c>
      <x:c r="J2103" s="266" t="n">
        <x:f>MOD(INT((ROW()-ROW($I$46))/(MESCLUN_CAP+1)),CARROT_CAP+1)</x:f>
        <x:v>3</x:v>
      </x:c>
      <x:c r="K2103" s="266" t="n">
        <x:f>MOD(ROW()-ROW($I$46),MESCLUN_CAP+1)</x:f>
        <x:v>11</x:v>
      </x:c>
      <x:c r="L2103" s="266" t="n">
        <x:f>SUM(I2103:K2103)</x:f>
        <x:v>17</x:v>
      </x:c>
      <x:c r="M2103" s="267" t="n">
        <x:f>I2103*TOMATO_HOURS*WEEKS*(1+TOMATO_DIM)^I2103+J2103*CARROT_HOURS*WEEKS*(1+CARROT_DIM)^J2103+K2103*MESCLUN_HOURS*WEEKS*(1+MESCLUN_DIM)^K2103</x:f>
        <x:v>1023.7701426923547</x:v>
      </x:c>
      <x:c r="N2103" s="267" t="n">
        <x:f>MAX(M2103-FARMER_HOURS,0)/TEMP_HOURS_PER_WORKER</x:f>
        <x:v>0.2109514879808019</x:v>
      </x:c>
      <x:c r="O2103" s="268" t="n">
        <x:f>I2103*TOMATO_PRICE+J2103*CARROT_PRICE+K2103*MESCLUN_PRICE</x:f>
        <x:v>62382</x:v>
      </x:c>
      <x:c r="P2103" s="268" t="n">
        <x:f>I2103*TOMATO_FERTILIZER+J2103*CARROT_FERTILIZER+K2103*MESCLUN_FERTILIZER</x:f>
        <x:v>13640</x:v>
      </x:c>
      <x:c r="Q2103" s="268" t="n">
        <x:f>MIN(M2103,FARMER_HOURS)*FARMER_RATE+MAX(M2103-FARMER_HOURS,0)*TEMP_RATE</x:f>
        <x:v>30273.787199520048</x:v>
      </x:c>
      <x:c r="R2103" s="268" t="n">
        <x:f>O2103-P2103-Q2103-FIXED_COST</x:f>
        <x:v>-1531.7871995200476</x:v>
      </x:c>
      <x:c r="S2103" s="139" t="str">
        <x:f>IF(AND(L2103&lt;=TOTAL_BED_CAP,N2103&lt;=TEMP_WORKER_CAP),"YES","NO")</x:f>
        <x:v>YES</x:v>
      </x:c>
      <x:c r="T2103" s="139" t="n">
        <x:f>IF(S2103="YES",R2103,-1E+99)</x:f>
        <x:v>-1531.7871995200476</x:v>
      </x:c>
    </x:row>
    <x:row r="2104">
      <x:c r="A2104" s="139"/>
      <x:c r="B2104" s="139"/>
      <x:c r="C2104" s="139"/>
      <x:c r="D2104" s="139"/>
      <x:c r="E2104" s="139"/>
      <x:c r="F2104" s="139"/>
      <x:c r="G2104" s="139"/>
      <x:c r="H2104" s="139"/>
      <x:c r="I2104" s="266" t="n">
        <x:f>INT((ROW()-ROW($I$46))/((CARROT_CAP+1)*(MESCLUN_CAP+1)))</x:f>
        <x:v>3</x:v>
      </x:c>
      <x:c r="J2104" s="266" t="n">
        <x:f>MOD(INT((ROW()-ROW($I$46))/(MESCLUN_CAP+1)),CARROT_CAP+1)</x:f>
        <x:v>3</x:v>
      </x:c>
      <x:c r="K2104" s="266" t="n">
        <x:f>MOD(ROW()-ROW($I$46),MESCLUN_CAP+1)</x:f>
        <x:v>12</x:v>
      </x:c>
      <x:c r="L2104" s="266" t="n">
        <x:f>SUM(I2104:K2104)</x:f>
        <x:v>18</x:v>
      </x:c>
      <x:c r="M2104" s="267" t="n">
        <x:f>I2104*TOMATO_HOURS*WEEKS*(1+TOMATO_DIM)^I2104+J2104*CARROT_HOURS*WEEKS*(1+CARROT_DIM)^J2104+K2104*MESCLUN_HOURS*WEEKS*(1+MESCLUN_DIM)^K2104</x:f>
        <x:v>1083.097595820419</x:v>
      </x:c>
      <x:c r="N2104" s="267" t="n">
        <x:f>MAX(M2104-FARMER_HOURS,0)/TEMP_HOURS_PER_WORKER</x:f>
        <x:v>0.2521511082086243</x:v>
      </x:c>
      <x:c r="O2104" s="268" t="n">
        <x:f>I2104*TOMATO_PRICE+J2104*CARROT_PRICE+K2104*MESCLUN_PRICE</x:f>
        <x:v>65082</x:v>
      </x:c>
      <x:c r="P2104" s="268" t="n">
        <x:f>I2104*TOMATO_FERTILIZER+J2104*CARROT_FERTILIZER+K2104*MESCLUN_FERTILIZER</x:f>
        <x:v>14520</x:v>
      </x:c>
      <x:c r="Q2104" s="268" t="n">
        <x:f>MIN(M2104,FARMER_HOURS)*FARMER_RATE+MAX(M2104-FARMER_HOURS,0)*TEMP_RATE</x:f>
        <x:v>31303.77770521561</x:v>
      </x:c>
      <x:c r="R2104" s="268" t="n">
        <x:f>O2104-P2104-Q2104-FIXED_COST</x:f>
        <x:v>-741.7777052156089</x:v>
      </x:c>
      <x:c r="S2104" s="139" t="str">
        <x:f>IF(AND(L2104&lt;=TOTAL_BED_CAP,N2104&lt;=TEMP_WORKER_CAP),"YES","NO")</x:f>
        <x:v>YES</x:v>
      </x:c>
      <x:c r="T2104" s="139" t="n">
        <x:f>IF(S2104="YES",R2104,-1E+99)</x:f>
        <x:v>-741.7777052156089</x:v>
      </x:c>
    </x:row>
    <x:row r="2105">
      <x:c r="A2105" s="139"/>
      <x:c r="B2105" s="139"/>
      <x:c r="C2105" s="139"/>
      <x:c r="D2105" s="139"/>
      <x:c r="E2105" s="139"/>
      <x:c r="F2105" s="139"/>
      <x:c r="G2105" s="139"/>
      <x:c r="H2105" s="139"/>
      <x:c r="I2105" s="266" t="n">
        <x:f>INT((ROW()-ROW($I$46))/((CARROT_CAP+1)*(MESCLUN_CAP+1)))</x:f>
        <x:v>3</x:v>
      </x:c>
      <x:c r="J2105" s="266" t="n">
        <x:f>MOD(INT((ROW()-ROW($I$46))/(MESCLUN_CAP+1)),CARROT_CAP+1)</x:f>
        <x:v>3</x:v>
      </x:c>
      <x:c r="K2105" s="266" t="n">
        <x:f>MOD(ROW()-ROW($I$46),MESCLUN_CAP+1)</x:f>
        <x:v>13</x:v>
      </x:c>
      <x:c r="L2105" s="266" t="n">
        <x:f>SUM(I2105:K2105)</x:f>
        <x:v>19</x:v>
      </x:c>
      <x:c r="M2105" s="267" t="n">
        <x:f>I2105*TOMATO_HOURS*WEEKS*(1+TOMATO_DIM)^I2105+J2105*CARROT_HOURS*WEEKS*(1+CARROT_DIM)^J2105+K2105*MESCLUN_HOURS*WEEKS*(1+MESCLUN_DIM)^K2105</x:f>
        <x:v>1143.8195665288035</x:v>
      </x:c>
      <x:c r="N2105" s="267" t="n">
        <x:f>MAX(M2105-FARMER_HOURS,0)/TEMP_HOURS_PER_WORKER</x:f>
        <x:v>0.2943191434227802</x:v>
      </x:c>
      <x:c r="O2105" s="268" t="n">
        <x:f>I2105*TOMATO_PRICE+J2105*CARROT_PRICE+K2105*MESCLUN_PRICE</x:f>
        <x:v>67782</x:v>
      </x:c>
      <x:c r="P2105" s="268" t="n">
        <x:f>I2105*TOMATO_FERTILIZER+J2105*CARROT_FERTILIZER+K2105*MESCLUN_FERTILIZER</x:f>
        <x:v>15400</x:v>
      </x:c>
      <x:c r="Q2105" s="268" t="n">
        <x:f>MIN(M2105,FARMER_HOURS)*FARMER_RATE+MAX(M2105-FARMER_HOURS,0)*TEMP_RATE</x:f>
        <x:v>32357.978585569505</x:v>
      </x:c>
      <x:c r="R2105" s="268" t="n">
        <x:f>O2105-P2105-Q2105-FIXED_COST</x:f>
        <x:v>24.021414430495497</x:v>
      </x:c>
      <x:c r="S2105" s="139" t="str">
        <x:f>IF(AND(L2105&lt;=TOTAL_BED_CAP,N2105&lt;=TEMP_WORKER_CAP),"YES","NO")</x:f>
        <x:v>YES</x:v>
      </x:c>
      <x:c r="T2105" s="139" t="n">
        <x:f>IF(S2105="YES",R2105,-1E+99)</x:f>
        <x:v>24.021414430495497</x:v>
      </x:c>
    </x:row>
    <x:row r="2106">
      <x:c r="A2106" s="139"/>
      <x:c r="B2106" s="139"/>
      <x:c r="C2106" s="139"/>
      <x:c r="D2106" s="139"/>
      <x:c r="E2106" s="139"/>
      <x:c r="F2106" s="139"/>
      <x:c r="G2106" s="139"/>
      <x:c r="H2106" s="139"/>
      <x:c r="I2106" s="266" t="n">
        <x:f>INT((ROW()-ROW($I$46))/((CARROT_CAP+1)*(MESCLUN_CAP+1)))</x:f>
        <x:v>3</x:v>
      </x:c>
      <x:c r="J2106" s="266" t="n">
        <x:f>MOD(INT((ROW()-ROW($I$46))/(MESCLUN_CAP+1)),CARROT_CAP+1)</x:f>
        <x:v>3</x:v>
      </x:c>
      <x:c r="K2106" s="266" t="n">
        <x:f>MOD(ROW()-ROW($I$46),MESCLUN_CAP+1)</x:f>
        <x:v>14</x:v>
      </x:c>
      <x:c r="L2106" s="266" t="n">
        <x:f>SUM(I2106:K2106)</x:f>
        <x:v>20</x:v>
      </x:c>
      <x:c r="M2106" s="267" t="n">
        <x:f>I2106*TOMATO_HOURS*WEEKS*(1+TOMATO_DIM)^I2106+J2106*CARROT_HOURS*WEEKS*(1+CARROT_DIM)^J2106+K2106*MESCLUN_HOURS*WEEKS*(1+MESCLUN_DIM)^K2106</x:f>
        <x:v>1205.9616478424646</x:v>
      </x:c>
      <x:c r="N2106" s="267" t="n">
        <x:f>MAX(M2106-FARMER_HOURS,0)/TEMP_HOURS_PER_WORKER</x:f>
        <x:v>0.33747336655726706</x:v>
      </x:c>
      <x:c r="O2106" s="268" t="n">
        <x:f>I2106*TOMATO_PRICE+J2106*CARROT_PRICE+K2106*MESCLUN_PRICE</x:f>
        <x:v>70482</x:v>
      </x:c>
      <x:c r="P2106" s="268" t="n">
        <x:f>I2106*TOMATO_FERTILIZER+J2106*CARROT_FERTILIZER+K2106*MESCLUN_FERTILIZER</x:f>
        <x:v>16280</x:v>
      </x:c>
      <x:c r="Q2106" s="268" t="n">
        <x:f>MIN(M2106,FARMER_HOURS)*FARMER_RATE+MAX(M2106-FARMER_HOURS,0)*TEMP_RATE</x:f>
        <x:v>33436.83416393168</x:v>
      </x:c>
      <x:c r="R2106" s="268" t="n">
        <x:f>O2106-P2106-Q2106-FIXED_COST</x:f>
        <x:v>765.1658360683214</x:v>
      </x:c>
      <x:c r="S2106" s="139" t="str">
        <x:f>IF(AND(L2106&lt;=TOTAL_BED_CAP,N2106&lt;=TEMP_WORKER_CAP),"YES","NO")</x:f>
        <x:v>YES</x:v>
      </x:c>
      <x:c r="T2106" s="139" t="n">
        <x:f>IF(S2106="YES",R2106,-1E+99)</x:f>
        <x:v>765.1658360683214</x:v>
      </x:c>
    </x:row>
    <x:row r="2107">
      <x:c r="A2107" s="139"/>
      <x:c r="B2107" s="139"/>
      <x:c r="C2107" s="139"/>
      <x:c r="D2107" s="139"/>
      <x:c r="E2107" s="139"/>
      <x:c r="F2107" s="139"/>
      <x:c r="G2107" s="139"/>
      <x:c r="H2107" s="139"/>
      <x:c r="I2107" s="266" t="n">
        <x:f>INT((ROW()-ROW($I$46))/((CARROT_CAP+1)*(MESCLUN_CAP+1)))</x:f>
        <x:v>3</x:v>
      </x:c>
      <x:c r="J2107" s="266" t="n">
        <x:f>MOD(INT((ROW()-ROW($I$46))/(MESCLUN_CAP+1)),CARROT_CAP+1)</x:f>
        <x:v>3</x:v>
      </x:c>
      <x:c r="K2107" s="266" t="n">
        <x:f>MOD(ROW()-ROW($I$46),MESCLUN_CAP+1)</x:f>
        <x:v>15</x:v>
      </x:c>
      <x:c r="L2107" s="266" t="n">
        <x:f>SUM(I2107:K2107)</x:f>
        <x:v>21</x:v>
      </x:c>
      <x:c r="M2107" s="267" t="n">
        <x:f>I2107*TOMATO_HOURS*WEEKS*(1+TOMATO_DIM)^I2107+J2107*CARROT_HOURS*WEEKS*(1+CARROT_DIM)^J2107+K2107*MESCLUN_HOURS*WEEKS*(1+MESCLUN_DIM)^K2107</x:f>
        <x:v>1269.5498547186107</x:v>
      </x:c>
      <x:c r="N2107" s="267" t="n">
        <x:f>MAX(M2107-FARMER_HOURS,0)/TEMP_HOURS_PER_WORKER</x:f>
        <x:v>0.3816318435545908</x:v>
      </x:c>
      <x:c r="O2107" s="268" t="n">
        <x:f>I2107*TOMATO_PRICE+J2107*CARROT_PRICE+K2107*MESCLUN_PRICE</x:f>
        <x:v>73182</x:v>
      </x:c>
      <x:c r="P2107" s="268" t="n">
        <x:f>I2107*TOMATO_FERTILIZER+J2107*CARROT_FERTILIZER+K2107*MESCLUN_FERTILIZER</x:f>
        <x:v>17160</x:v>
      </x:c>
      <x:c r="Q2107" s="268" t="n">
        <x:f>MIN(M2107,FARMER_HOURS)*FARMER_RATE+MAX(M2107-FARMER_HOURS,0)*TEMP_RATE</x:f>
        <x:v>34540.796088864765</x:v>
      </x:c>
      <x:c r="R2107" s="268" t="n">
        <x:f>O2107-P2107-Q2107-FIXED_COST</x:f>
        <x:v>1481.203911135235</x:v>
      </x:c>
      <x:c r="S2107" s="139" t="str">
        <x:f>IF(AND(L2107&lt;=TOTAL_BED_CAP,N2107&lt;=TEMP_WORKER_CAP),"YES","NO")</x:f>
        <x:v>YES</x:v>
      </x:c>
      <x:c r="T2107" s="139" t="n">
        <x:f>IF(S2107="YES",R2107,-1E+99)</x:f>
        <x:v>1481.203911135235</x:v>
      </x:c>
    </x:row>
    <x:row r="2108">
      <x:c r="A2108" s="139"/>
      <x:c r="B2108" s="139"/>
      <x:c r="C2108" s="139"/>
      <x:c r="D2108" s="139"/>
      <x:c r="E2108" s="139"/>
      <x:c r="F2108" s="139"/>
      <x:c r="G2108" s="139"/>
      <x:c r="H2108" s="139"/>
      <x:c r="I2108" s="266" t="n">
        <x:f>INT((ROW()-ROW($I$46))/((CARROT_CAP+1)*(MESCLUN_CAP+1)))</x:f>
        <x:v>3</x:v>
      </x:c>
      <x:c r="J2108" s="266" t="n">
        <x:f>MOD(INT((ROW()-ROW($I$46))/(MESCLUN_CAP+1)),CARROT_CAP+1)</x:f>
        <x:v>3</x:v>
      </x:c>
      <x:c r="K2108" s="266" t="n">
        <x:f>MOD(ROW()-ROW($I$46),MESCLUN_CAP+1)</x:f>
        <x:v>16</x:v>
      </x:c>
      <x:c r="L2108" s="266" t="n">
        <x:f>SUM(I2108:K2108)</x:f>
        <x:v>22</x:v>
      </x:c>
      <x:c r="M2108" s="267" t="n">
        <x:f>I2108*TOMATO_HOURS*WEEKS*(1+TOMATO_DIM)^I2108+J2108*CARROT_HOURS*WEEKS*(1+CARROT_DIM)^J2108+K2108*MESCLUN_HOURS*WEEKS*(1+MESCLUN_DIM)^K2108</x:f>
        <x:v>1334.6106305960998</x:v>
      </x:c>
      <x:c r="N2108" s="267" t="n">
        <x:f>MAX(M2108-FARMER_HOURS,0)/TEMP_HOURS_PER_WORKER</x:f>
        <x:v>0.4268129379139582</x:v>
      </x:c>
      <x:c r="O2108" s="268" t="n">
        <x:f>I2108*TOMATO_PRICE+J2108*CARROT_PRICE+K2108*MESCLUN_PRICE</x:f>
        <x:v>75882</x:v>
      </x:c>
      <x:c r="P2108" s="268" t="n">
        <x:f>I2108*TOMATO_FERTILIZER+J2108*CARROT_FERTILIZER+K2108*MESCLUN_FERTILIZER</x:f>
        <x:v>18040</x:v>
      </x:c>
      <x:c r="Q2108" s="268" t="n">
        <x:f>MIN(M2108,FARMER_HOURS)*FARMER_RATE+MAX(M2108-FARMER_HOURS,0)*TEMP_RATE</x:f>
        <x:v>35670.323447848954</x:v>
      </x:c>
      <x:c r="R2108" s="268" t="n">
        <x:f>O2108-P2108-Q2108-FIXED_COST</x:f>
        <x:v>2171.676552151046</x:v>
      </x:c>
      <x:c r="S2108" s="139" t="str">
        <x:f>IF(AND(L2108&lt;=TOTAL_BED_CAP,N2108&lt;=TEMP_WORKER_CAP),"YES","NO")</x:f>
        <x:v>YES</x:v>
      </x:c>
      <x:c r="T2108" s="139" t="n">
        <x:f>IF(S2108="YES",R2108,-1E+99)</x:f>
        <x:v>2171.676552151046</x:v>
      </x:c>
    </x:row>
    <x:row r="2109">
      <x:c r="A2109" s="139"/>
      <x:c r="B2109" s="139"/>
      <x:c r="C2109" s="139"/>
      <x:c r="D2109" s="139"/>
      <x:c r="E2109" s="139"/>
      <x:c r="F2109" s="139"/>
      <x:c r="G2109" s="139"/>
      <x:c r="H2109" s="139"/>
      <x:c r="I2109" s="266" t="n">
        <x:f>INT((ROW()-ROW($I$46))/((CARROT_CAP+1)*(MESCLUN_CAP+1)))</x:f>
        <x:v>3</x:v>
      </x:c>
      <x:c r="J2109" s="266" t="n">
        <x:f>MOD(INT((ROW()-ROW($I$46))/(MESCLUN_CAP+1)),CARROT_CAP+1)</x:f>
        <x:v>3</x:v>
      </x:c>
      <x:c r="K2109" s="266" t="n">
        <x:f>MOD(ROW()-ROW($I$46),MESCLUN_CAP+1)</x:f>
        <x:v>17</x:v>
      </x:c>
      <x:c r="L2109" s="266" t="n">
        <x:f>SUM(I2109:K2109)</x:f>
        <x:v>23</x:v>
      </x:c>
      <x:c r="M2109" s="267" t="n">
        <x:f>I2109*TOMATO_HOURS*WEEKS*(1+TOMATO_DIM)^I2109+J2109*CARROT_HOURS*WEEKS*(1+CARROT_DIM)^J2109+K2109*MESCLUN_HOURS*WEEKS*(1+MESCLUN_DIM)^K2109</x:f>
        <x:v>1401.17085404264</x:v>
      </x:c>
      <x:c r="N2109" s="267" t="n">
        <x:f>MAX(M2109-FARMER_HOURS,0)/TEMP_HOURS_PER_WORKER</x:f>
        <x:v>0.4730353153073889</x:v>
      </x:c>
      <x:c r="O2109" s="268" t="n">
        <x:f>I2109*TOMATO_PRICE+J2109*CARROT_PRICE+K2109*MESCLUN_PRICE</x:f>
        <x:v>78582</x:v>
      </x:c>
      <x:c r="P2109" s="268" t="n">
        <x:f>I2109*TOMATO_FERTILIZER+J2109*CARROT_FERTILIZER+K2109*MESCLUN_FERTILIZER</x:f>
        <x:v>18920</x:v>
      </x:c>
      <x:c r="Q2109" s="268" t="n">
        <x:f>MIN(M2109,FARMER_HOURS)*FARMER_RATE+MAX(M2109-FARMER_HOURS,0)*TEMP_RATE</x:f>
        <x:v>36825.882882684724</x:v>
      </x:c>
      <x:c r="R2109" s="268" t="n">
        <x:f>O2109-P2109-Q2109-FIXED_COST</x:f>
        <x:v>2836.117117315276</x:v>
      </x:c>
      <x:c r="S2109" s="139" t="str">
        <x:f>IF(AND(L2109&lt;=TOTAL_BED_CAP,N2109&lt;=TEMP_WORKER_CAP),"YES","NO")</x:f>
        <x:v>YES</x:v>
      </x:c>
      <x:c r="T2109" s="139" t="n">
        <x:f>IF(S2109="YES",R2109,-1E+99)</x:f>
        <x:v>2836.117117315276</x:v>
      </x:c>
    </x:row>
    <x:row r="2110">
      <x:c r="A2110" s="139"/>
      <x:c r="B2110" s="139"/>
      <x:c r="C2110" s="139"/>
      <x:c r="D2110" s="139"/>
      <x:c r="E2110" s="139"/>
      <x:c r="F2110" s="139"/>
      <x:c r="G2110" s="139"/>
      <x:c r="H2110" s="139"/>
      <x:c r="I2110" s="266" t="n">
        <x:f>INT((ROW()-ROW($I$46))/((CARROT_CAP+1)*(MESCLUN_CAP+1)))</x:f>
        <x:v>3</x:v>
      </x:c>
      <x:c r="J2110" s="266" t="n">
        <x:f>MOD(INT((ROW()-ROW($I$46))/(MESCLUN_CAP+1)),CARROT_CAP+1)</x:f>
        <x:v>3</x:v>
      </x:c>
      <x:c r="K2110" s="266" t="n">
        <x:f>MOD(ROW()-ROW($I$46),MESCLUN_CAP+1)</x:f>
        <x:v>18</x:v>
      </x:c>
      <x:c r="L2110" s="266" t="n">
        <x:f>SUM(I2110:K2110)</x:f>
        <x:v>24</x:v>
      </x:c>
      <x:c r="M2110" s="267" t="n">
        <x:f>I2110*TOMATO_HOURS*WEEKS*(1+TOMATO_DIM)^I2110+J2110*CARROT_HOURS*WEEKS*(1+CARROT_DIM)^J2110+K2110*MESCLUN_HOURS*WEEKS*(1+MESCLUN_DIM)^K2110</x:f>
        <x:v>1469.2578455012272</x:v>
      </x:c>
      <x:c r="N2110" s="267" t="n">
        <x:f>MAX(M2110-FARMER_HOURS,0)/TEMP_HOURS_PER_WORKER</x:f>
        <x:v>0.5203179482647411</x:v>
      </x:c>
      <x:c r="O2110" s="268" t="n">
        <x:f>I2110*TOMATO_PRICE+J2110*CARROT_PRICE+K2110*MESCLUN_PRICE</x:f>
        <x:v>81282</x:v>
      </x:c>
      <x:c r="P2110" s="268" t="n">
        <x:f>I2110*TOMATO_FERTILIZER+J2110*CARROT_FERTILIZER+K2110*MESCLUN_FERTILIZER</x:f>
        <x:v>19800</x:v>
      </x:c>
      <x:c r="Q2110" s="268" t="n">
        <x:f>MIN(M2110,FARMER_HOURS)*FARMER_RATE+MAX(M2110-FARMER_HOURS,0)*TEMP_RATE</x:f>
        <x:v>38007.948706618525</x:v>
      </x:c>
      <x:c r="R2110" s="268" t="n">
        <x:f>O2110-P2110-Q2110-FIXED_COST</x:f>
        <x:v>3474.0512933814753</x:v>
      </x:c>
      <x:c r="S2110" s="139" t="str">
        <x:f>IF(AND(L2110&lt;=TOTAL_BED_CAP,N2110&lt;=TEMP_WORKER_CAP),"YES","NO")</x:f>
        <x:v>YES</x:v>
      </x:c>
      <x:c r="T2110" s="139" t="n">
        <x:f>IF(S2110="YES",R2110,-1E+99)</x:f>
        <x:v>3474.0512933814753</x:v>
      </x:c>
    </x:row>
    <x:row r="2111">
      <x:c r="A2111" s="139"/>
      <x:c r="B2111" s="139"/>
      <x:c r="C2111" s="139"/>
      <x:c r="D2111" s="139"/>
      <x:c r="E2111" s="139"/>
      <x:c r="F2111" s="139"/>
      <x:c r="G2111" s="139"/>
      <x:c r="H2111" s="139"/>
      <x:c r="I2111" s="266" t="n">
        <x:f>INT((ROW()-ROW($I$46))/((CARROT_CAP+1)*(MESCLUN_CAP+1)))</x:f>
        <x:v>3</x:v>
      </x:c>
      <x:c r="J2111" s="266" t="n">
        <x:f>MOD(INT((ROW()-ROW($I$46))/(MESCLUN_CAP+1)),CARROT_CAP+1)</x:f>
        <x:v>3</x:v>
      </x:c>
      <x:c r="K2111" s="266" t="n">
        <x:f>MOD(ROW()-ROW($I$46),MESCLUN_CAP+1)</x:f>
        <x:v>19</x:v>
      </x:c>
      <x:c r="L2111" s="266" t="n">
        <x:f>SUM(I2111:K2111)</x:f>
        <x:v>25</x:v>
      </x:c>
      <x:c r="M2111" s="267" t="n">
        <x:f>I2111*TOMATO_HOURS*WEEKS*(1+TOMATO_DIM)^I2111+J2111*CARROT_HOURS*WEEKS*(1+CARROT_DIM)^J2111+K2111*MESCLUN_HOURS*WEEKS*(1+MESCLUN_DIM)^K2111</x:f>
        <x:v>1538.8993741372492</x:v>
      </x:c>
      <x:c r="N2111" s="267" t="n">
        <x:f>MAX(M2111-FARMER_HOURS,0)/TEMP_HOURS_PER_WORKER</x:f>
        <x:v>0.5686801209286453</x:v>
      </x:c>
      <x:c r="O2111" s="268" t="n">
        <x:f>I2111*TOMATO_PRICE+J2111*CARROT_PRICE+K2111*MESCLUN_PRICE</x:f>
        <x:v>83982</x:v>
      </x:c>
      <x:c r="P2111" s="268" t="n">
        <x:f>I2111*TOMATO_FERTILIZER+J2111*CARROT_FERTILIZER+K2111*MESCLUN_FERTILIZER</x:f>
        <x:v>20680</x:v>
      </x:c>
      <x:c r="Q2111" s="268" t="n">
        <x:f>MIN(M2111,FARMER_HOURS)*FARMER_RATE+MAX(M2111-FARMER_HOURS,0)*TEMP_RATE</x:f>
        <x:v>39217.00302321613</x:v>
      </x:c>
      <x:c r="R2111" s="268" t="n">
        <x:f>O2111-P2111-Q2111-FIXED_COST</x:f>
        <x:v>4084.99697678387</x:v>
      </x:c>
      <x:c r="S2111" s="139" t="str">
        <x:f>IF(AND(L2111&lt;=TOTAL_BED_CAP,N2111&lt;=TEMP_WORKER_CAP),"YES","NO")</x:f>
        <x:v>YES</x:v>
      </x:c>
      <x:c r="T2111" s="139" t="n">
        <x:f>IF(S2111="YES",R2111,-1E+99)</x:f>
        <x:v>4084.99697678387</x:v>
      </x:c>
    </x:row>
    <x:row r="2112">
      <x:c r="A2112" s="139"/>
      <x:c r="B2112" s="139"/>
      <x:c r="C2112" s="139"/>
      <x:c r="D2112" s="139"/>
      <x:c r="E2112" s="139"/>
      <x:c r="F2112" s="139"/>
      <x:c r="G2112" s="139"/>
      <x:c r="H2112" s="139"/>
      <x:c r="I2112" s="266" t="n">
        <x:f>INT((ROW()-ROW($I$46))/((CARROT_CAP+1)*(MESCLUN_CAP+1)))</x:f>
        <x:v>3</x:v>
      </x:c>
      <x:c r="J2112" s="266" t="n">
        <x:f>MOD(INT((ROW()-ROW($I$46))/(MESCLUN_CAP+1)),CARROT_CAP+1)</x:f>
        <x:v>3</x:v>
      </x:c>
      <x:c r="K2112" s="266" t="n">
        <x:f>MOD(ROW()-ROW($I$46),MESCLUN_CAP+1)</x:f>
        <x:v>20</x:v>
      </x:c>
      <x:c r="L2112" s="266" t="n">
        <x:f>SUM(I2112:K2112)</x:f>
        <x:v>26</x:v>
      </x:c>
      <x:c r="M2112" s="267" t="n">
        <x:f>I2112*TOMATO_HOURS*WEEKS*(1+TOMATO_DIM)^I2112+J2112*CARROT_HOURS*WEEKS*(1+CARROT_DIM)^J2112+K2112*MESCLUN_HOURS*WEEKS*(1+MESCLUN_DIM)^K2112</x:f>
        <x:v>1610.123664787726</x:v>
      </x:c>
      <x:c r="N2112" s="267" t="n">
        <x:f>MAX(M2112-FARMER_HOURS,0)/TEMP_HOURS_PER_WORKER</x:f>
        <x:v>0.6181414338803654</x:v>
      </x:c>
      <x:c r="O2112" s="268" t="n">
        <x:f>I2112*TOMATO_PRICE+J2112*CARROT_PRICE+K2112*MESCLUN_PRICE</x:f>
        <x:v>86682</x:v>
      </x:c>
      <x:c r="P2112" s="268" t="n">
        <x:f>I2112*TOMATO_FERTILIZER+J2112*CARROT_FERTILIZER+K2112*MESCLUN_FERTILIZER</x:f>
        <x:v>21560</x:v>
      </x:c>
      <x:c r="Q2112" s="268" t="n">
        <x:f>MIN(M2112,FARMER_HOURS)*FARMER_RATE+MAX(M2112-FARMER_HOURS,0)*TEMP_RATE</x:f>
        <x:v>40453.53584700913</x:v>
      </x:c>
      <x:c r="R2112" s="268" t="n">
        <x:f>O2112-P2112-Q2112-FIXED_COST</x:f>
        <x:v>4668.4641529908695</x:v>
      </x:c>
      <x:c r="S2112" s="139" t="str">
        <x:f>IF(AND(L2112&lt;=TOTAL_BED_CAP,N2112&lt;=TEMP_WORKER_CAP),"YES","NO")</x:f>
        <x:v>YES</x:v>
      </x:c>
      <x:c r="T2112" s="139" t="n">
        <x:f>IF(S2112="YES",R2112,-1E+99)</x:f>
        <x:v>4668.4641529908695</x:v>
      </x:c>
    </x:row>
    <x:row r="2113">
      <x:c r="A2113" s="139"/>
      <x:c r="B2113" s="139"/>
      <x:c r="C2113" s="139"/>
      <x:c r="D2113" s="139"/>
      <x:c r="E2113" s="139"/>
      <x:c r="F2113" s="139"/>
      <x:c r="G2113" s="139"/>
      <x:c r="H2113" s="139"/>
      <x:c r="I2113" s="266" t="n">
        <x:f>INT((ROW()-ROW($I$46))/((CARROT_CAP+1)*(MESCLUN_CAP+1)))</x:f>
        <x:v>3</x:v>
      </x:c>
      <x:c r="J2113" s="266" t="n">
        <x:f>MOD(INT((ROW()-ROW($I$46))/(MESCLUN_CAP+1)),CARROT_CAP+1)</x:f>
        <x:v>3</x:v>
      </x:c>
      <x:c r="K2113" s="266" t="n">
        <x:f>MOD(ROW()-ROW($I$46),MESCLUN_CAP+1)</x:f>
        <x:v>21</x:v>
      </x:c>
      <x:c r="L2113" s="266" t="n">
        <x:f>SUM(I2113:K2113)</x:f>
        <x:v>27</x:v>
      </x:c>
      <x:c r="M2113" s="267" t="n">
        <x:f>I2113*TOMATO_HOURS*WEEKS*(1+TOMATO_DIM)^I2113+J2113*CARROT_HOURS*WEEKS*(1+CARROT_DIM)^J2113+K2113*MESCLUN_HOURS*WEEKS*(1+MESCLUN_DIM)^K2113</x:f>
        <x:v>1682.95940501417</x:v>
      </x:c>
      <x:c r="N2113" s="267" t="n">
        <x:f>MAX(M2113-FARMER_HOURS,0)/TEMP_HOURS_PER_WORKER</x:f>
        <x:v>0.668721809037618</x:v>
      </x:c>
      <x:c r="O2113" s="268" t="n">
        <x:f>I2113*TOMATO_PRICE+J2113*CARROT_PRICE+K2113*MESCLUN_PRICE</x:f>
        <x:v>89382</x:v>
      </x:c>
      <x:c r="P2113" s="268" t="n">
        <x:f>I2113*TOMATO_FERTILIZER+J2113*CARROT_FERTILIZER+K2113*MESCLUN_FERTILIZER</x:f>
        <x:v>22440</x:v>
      </x:c>
      <x:c r="Q2113" s="268" t="n">
        <x:f>MIN(M2113,FARMER_HOURS)*FARMER_RATE+MAX(M2113-FARMER_HOURS,0)*TEMP_RATE</x:f>
        <x:v>41718.045225940456</x:v>
      </x:c>
      <x:c r="R2113" s="268" t="n">
        <x:f>O2113-P2113-Q2113-FIXED_COST</x:f>
        <x:v>5223.954774059544</x:v>
      </x:c>
      <x:c r="S2113" s="139" t="str">
        <x:f>IF(AND(L2113&lt;=TOTAL_BED_CAP,N2113&lt;=TEMP_WORKER_CAP),"YES","NO")</x:f>
        <x:v>YES</x:v>
      </x:c>
      <x:c r="T2113" s="139" t="n">
        <x:f>IF(S2113="YES",R2113,-1E+99)</x:f>
        <x:v>5223.954774059544</x:v>
      </x:c>
    </x:row>
    <x:row r="2114">
      <x:c r="A2114" s="139"/>
      <x:c r="B2114" s="139"/>
      <x:c r="C2114" s="139"/>
      <x:c r="D2114" s="139"/>
      <x:c r="E2114" s="139"/>
      <x:c r="F2114" s="139"/>
      <x:c r="G2114" s="139"/>
      <x:c r="H2114" s="139"/>
      <x:c r="I2114" s="266" t="n">
        <x:f>INT((ROW()-ROW($I$46))/((CARROT_CAP+1)*(MESCLUN_CAP+1)))</x:f>
        <x:v>3</x:v>
      </x:c>
      <x:c r="J2114" s="266" t="n">
        <x:f>MOD(INT((ROW()-ROW($I$46))/(MESCLUN_CAP+1)),CARROT_CAP+1)</x:f>
        <x:v>3</x:v>
      </x:c>
      <x:c r="K2114" s="266" t="n">
        <x:f>MOD(ROW()-ROW($I$46),MESCLUN_CAP+1)</x:f>
        <x:v>22</x:v>
      </x:c>
      <x:c r="L2114" s="266" t="n">
        <x:f>SUM(I2114:K2114)</x:f>
        <x:v>28</x:v>
      </x:c>
      <x:c r="M2114" s="267" t="n">
        <x:f>I2114*TOMATO_HOURS*WEEKS*(1+TOMATO_DIM)^I2114+J2114*CARROT_HOURS*WEEKS*(1+CARROT_DIM)^J2114+K2114*MESCLUN_HOURS*WEEKS*(1+MESCLUN_DIM)^K2114</x:f>
        <x:v>1757.435752260566</x:v>
      </x:c>
      <x:c r="N2114" s="267" t="n">
        <x:f>MAX(M2114-FARMER_HOURS,0)/TEMP_HOURS_PER_WORKER</x:f>
        <x:v>0.7204414946253931</x:v>
      </x:c>
      <x:c r="O2114" s="268" t="n">
        <x:f>I2114*TOMATO_PRICE+J2114*CARROT_PRICE+K2114*MESCLUN_PRICE</x:f>
        <x:v>92082</x:v>
      </x:c>
      <x:c r="P2114" s="268" t="n">
        <x:f>I2114*TOMATO_FERTILIZER+J2114*CARROT_FERTILIZER+K2114*MESCLUN_FERTILIZER</x:f>
        <x:v>23320</x:v>
      </x:c>
      <x:c r="Q2114" s="268" t="n">
        <x:f>MIN(M2114,FARMER_HOURS)*FARMER_RATE+MAX(M2114-FARMER_HOURS,0)*TEMP_RATE</x:f>
        <x:v>43011.037365634824</x:v>
      </x:c>
      <x:c r="R2114" s="268" t="n">
        <x:f>O2114-P2114-Q2114-FIXED_COST</x:f>
        <x:v>5750.962634365176</x:v>
      </x:c>
      <x:c r="S2114" s="139" t="str">
        <x:f>IF(AND(L2114&lt;=TOTAL_BED_CAP,N2114&lt;=TEMP_WORKER_CAP),"YES","NO")</x:f>
        <x:v>YES</x:v>
      </x:c>
      <x:c r="T2114" s="139" t="n">
        <x:f>IF(S2114="YES",R2114,-1E+99)</x:f>
        <x:v>5750.962634365176</x:v>
      </x:c>
    </x:row>
    <x:row r="2115">
      <x:c r="A2115" s="139"/>
      <x:c r="B2115" s="139"/>
      <x:c r="C2115" s="139"/>
      <x:c r="D2115" s="139"/>
      <x:c r="E2115" s="139"/>
      <x:c r="F2115" s="139"/>
      <x:c r="G2115" s="139"/>
      <x:c r="H2115" s="139"/>
      <x:c r="I2115" s="266" t="n">
        <x:f>INT((ROW()-ROW($I$46))/((CARROT_CAP+1)*(MESCLUN_CAP+1)))</x:f>
        <x:v>3</x:v>
      </x:c>
      <x:c r="J2115" s="266" t="n">
        <x:f>MOD(INT((ROW()-ROW($I$46))/(MESCLUN_CAP+1)),CARROT_CAP+1)</x:f>
        <x:v>3</x:v>
      </x:c>
      <x:c r="K2115" s="266" t="n">
        <x:f>MOD(ROW()-ROW($I$46),MESCLUN_CAP+1)</x:f>
        <x:v>23</x:v>
      </x:c>
      <x:c r="L2115" s="266" t="n">
        <x:f>SUM(I2115:K2115)</x:f>
        <x:v>29</x:v>
      </x:c>
      <x:c r="M2115" s="267" t="n">
        <x:f>I2115*TOMATO_HOURS*WEEKS*(1+TOMATO_DIM)^I2115+J2115*CARROT_HOURS*WEEKS*(1+CARROT_DIM)^J2115+K2115*MESCLUN_HOURS*WEEKS*(1+MESCLUN_DIM)^K2115</x:f>
        <x:v>1833.5823411180024</x:v>
      </x:c>
      <x:c r="N2115" s="267" t="n">
        <x:f>MAX(M2115-FARMER_HOURS,0)/TEMP_HOURS_PER_WORKER</x:f>
        <x:v>0.7733210702208351</x:v>
      </x:c>
      <x:c r="O2115" s="268" t="n">
        <x:f>I2115*TOMATO_PRICE+J2115*CARROT_PRICE+K2115*MESCLUN_PRICE</x:f>
        <x:v>94782</x:v>
      </x:c>
      <x:c r="P2115" s="268" t="n">
        <x:f>I2115*TOMATO_FERTILIZER+J2115*CARROT_FERTILIZER+K2115*MESCLUN_FERTILIZER</x:f>
        <x:v>24200</x:v>
      </x:c>
      <x:c r="Q2115" s="268" t="n">
        <x:f>MIN(M2115,FARMER_HOURS)*FARMER_RATE+MAX(M2115-FARMER_HOURS,0)*TEMP_RATE</x:f>
        <x:v>44333.02675552087</x:v>
      </x:c>
      <x:c r="R2115" s="268" t="n">
        <x:f>O2115-P2115-Q2115-FIXED_COST</x:f>
        <x:v>6248.97324447913</x:v>
      </x:c>
      <x:c r="S2115" s="139" t="str">
        <x:f>IF(AND(L2115&lt;=TOTAL_BED_CAP,N2115&lt;=TEMP_WORKER_CAP),"YES","NO")</x:f>
        <x:v>YES</x:v>
      </x:c>
      <x:c r="T2115" s="139" t="n">
        <x:f>IF(S2115="YES",R2115,-1E+99)</x:f>
        <x:v>6248.97324447913</x:v>
      </x:c>
    </x:row>
    <x:row r="2116">
      <x:c r="A2116" s="139"/>
      <x:c r="B2116" s="139"/>
      <x:c r="C2116" s="139"/>
      <x:c r="D2116" s="139"/>
      <x:c r="E2116" s="139"/>
      <x:c r="F2116" s="139"/>
      <x:c r="G2116" s="139"/>
      <x:c r="H2116" s="139"/>
      <x:c r="I2116" s="266" t="n">
        <x:f>INT((ROW()-ROW($I$46))/((CARROT_CAP+1)*(MESCLUN_CAP+1)))</x:f>
        <x:v>3</x:v>
      </x:c>
      <x:c r="J2116" s="266" t="n">
        <x:f>MOD(INT((ROW()-ROW($I$46))/(MESCLUN_CAP+1)),CARROT_CAP+1)</x:f>
        <x:v>3</x:v>
      </x:c>
      <x:c r="K2116" s="266" t="n">
        <x:f>MOD(ROW()-ROW($I$46),MESCLUN_CAP+1)</x:f>
        <x:v>24</x:v>
      </x:c>
      <x:c r="L2116" s="266" t="n">
        <x:f>SUM(I2116:K2116)</x:f>
        <x:v>30</x:v>
      </x:c>
      <x:c r="M2116" s="267" t="n">
        <x:f>I2116*TOMATO_HOURS*WEEKS*(1+TOMATO_DIM)^I2116+J2116*CARROT_HOURS*WEEKS*(1+CARROT_DIM)^J2116+K2116*MESCLUN_HOURS*WEEKS*(1+MESCLUN_DIM)^K2116</x:f>
        <x:v>1911.4292906974981</x:v>
      </x:c>
      <x:c r="N2116" s="267" t="n">
        <x:f>MAX(M2116-FARMER_HOURS,0)/TEMP_HOURS_PER_WORKER</x:f>
        <x:v>0.8273814518732626</x:v>
      </x:c>
      <x:c r="O2116" s="268" t="n">
        <x:f>I2116*TOMATO_PRICE+J2116*CARROT_PRICE+K2116*MESCLUN_PRICE</x:f>
        <x:v>97482</x:v>
      </x:c>
      <x:c r="P2116" s="268" t="n">
        <x:f>I2116*TOMATO_FERTILIZER+J2116*CARROT_FERTILIZER+K2116*MESCLUN_FERTILIZER</x:f>
        <x:v>25080</x:v>
      </x:c>
      <x:c r="Q2116" s="268" t="n">
        <x:f>MIN(M2116,FARMER_HOURS)*FARMER_RATE+MAX(M2116-FARMER_HOURS,0)*TEMP_RATE</x:f>
        <x:v>45684.53629683156</x:v>
      </x:c>
      <x:c r="R2116" s="268" t="n">
        <x:f>O2116-P2116-Q2116-FIXED_COST</x:f>
        <x:v>6717.46370316844</x:v>
      </x:c>
      <x:c r="S2116" s="139" t="str">
        <x:f>IF(AND(L2116&lt;=TOTAL_BED_CAP,N2116&lt;=TEMP_WORKER_CAP),"YES","NO")</x:f>
        <x:v>YES</x:v>
      </x:c>
      <x:c r="T2116" s="139" t="n">
        <x:f>IF(S2116="YES",R2116,-1E+99)</x:f>
        <x:v>6717.46370316844</x:v>
      </x:c>
    </x:row>
    <x:row r="2117">
      <x:c r="A2117" s="139"/>
      <x:c r="B2117" s="139"/>
      <x:c r="C2117" s="139"/>
      <x:c r="D2117" s="139"/>
      <x:c r="E2117" s="139"/>
      <x:c r="F2117" s="139"/>
      <x:c r="G2117" s="139"/>
      <x:c r="H2117" s="139"/>
      <x:c r="I2117" s="266" t="n">
        <x:f>INT((ROW()-ROW($I$46))/((CARROT_CAP+1)*(MESCLUN_CAP+1)))</x:f>
        <x:v>3</x:v>
      </x:c>
      <x:c r="J2117" s="266" t="n">
        <x:f>MOD(INT((ROW()-ROW($I$46))/(MESCLUN_CAP+1)),CARROT_CAP+1)</x:f>
        <x:v>3</x:v>
      </x:c>
      <x:c r="K2117" s="266" t="n">
        <x:f>MOD(ROW()-ROW($I$46),MESCLUN_CAP+1)</x:f>
        <x:v>25</x:v>
      </x:c>
      <x:c r="L2117" s="266" t="n">
        <x:f>SUM(I2117:K2117)</x:f>
        <x:v>31</x:v>
      </x:c>
      <x:c r="M2117" s="267" t="n">
        <x:f>I2117*TOMATO_HOURS*WEEKS*(1+TOMATO_DIM)^I2117+J2117*CARROT_HOURS*WEEKS*(1+CARROT_DIM)^J2117+K2117*MESCLUN_HOURS*WEEKS*(1+MESCLUN_DIM)^K2117</x:f>
        <x:v>1991.0072121125957</x:v>
      </x:c>
      <x:c r="N2117" s="267" t="n">
        <x:f>MAX(M2117-FARMER_HOURS,0)/TEMP_HOURS_PER_WORKER</x:f>
        <x:v>0.8826438973004136</x:v>
      </x:c>
      <x:c r="O2117" s="268" t="n">
        <x:f>I2117*TOMATO_PRICE+J2117*CARROT_PRICE+K2117*MESCLUN_PRICE</x:f>
        <x:v>100182</x:v>
      </x:c>
      <x:c r="P2117" s="268" t="n">
        <x:f>I2117*TOMATO_FERTILIZER+J2117*CARROT_FERTILIZER+K2117*MESCLUN_FERTILIZER</x:f>
        <x:v>25960</x:v>
      </x:c>
      <x:c r="Q2117" s="268" t="n">
        <x:f>MIN(M2117,FARMER_HOURS)*FARMER_RATE+MAX(M2117-FARMER_HOURS,0)*TEMP_RATE</x:f>
        <x:v>47066.097432510345</x:v>
      </x:c>
      <x:c r="R2117" s="268" t="n">
        <x:f>O2117-P2117-Q2117-FIXED_COST</x:f>
        <x:v>7155.902567489655</x:v>
      </x:c>
      <x:c r="S2117" s="139" t="str">
        <x:f>IF(AND(L2117&lt;=TOTAL_BED_CAP,N2117&lt;=TEMP_WORKER_CAP),"YES","NO")</x:f>
        <x:v>YES</x:v>
      </x:c>
      <x:c r="T2117" s="139" t="n">
        <x:f>IF(S2117="YES",R2117,-1E+99)</x:f>
        <x:v>7155.902567489655</x:v>
      </x:c>
    </x:row>
    <x:row r="2118">
      <x:c r="A2118" s="139"/>
      <x:c r="B2118" s="139"/>
      <x:c r="C2118" s="139"/>
      <x:c r="D2118" s="139"/>
      <x:c r="E2118" s="139"/>
      <x:c r="F2118" s="139"/>
      <x:c r="G2118" s="139"/>
      <x:c r="H2118" s="139"/>
      <x:c r="I2118" s="266" t="n">
        <x:f>INT((ROW()-ROW($I$46))/((CARROT_CAP+1)*(MESCLUN_CAP+1)))</x:f>
        <x:v>3</x:v>
      </x:c>
      <x:c r="J2118" s="266" t="n">
        <x:f>MOD(INT((ROW()-ROW($I$46))/(MESCLUN_CAP+1)),CARROT_CAP+1)</x:f>
        <x:v>3</x:v>
      </x:c>
      <x:c r="K2118" s="266" t="n">
        <x:f>MOD(ROW()-ROW($I$46),MESCLUN_CAP+1)</x:f>
        <x:v>26</x:v>
      </x:c>
      <x:c r="L2118" s="266" t="n">
        <x:f>SUM(I2118:K2118)</x:f>
        <x:v>32</x:v>
      </x:c>
      <x:c r="M2118" s="267" t="n">
        <x:f>I2118*TOMATO_HOURS*WEEKS*(1+TOMATO_DIM)^I2118+J2118*CARROT_HOURS*WEEKS*(1+CARROT_DIM)^J2118+K2118*MESCLUN_HOURS*WEEKS*(1+MESCLUN_DIM)^K2118</x:f>
        <x:v>2072.3472160733127</x:v>
      </x:c>
      <x:c r="N2118" s="267" t="n">
        <x:f>MAX(M2118-FARMER_HOURS,0)/TEMP_HOURS_PER_WORKER</x:f>
        <x:v>0.9391300111620227</x:v>
      </x:c>
      <x:c r="O2118" s="268" t="n">
        <x:f>I2118*TOMATO_PRICE+J2118*CARROT_PRICE+K2118*MESCLUN_PRICE</x:f>
        <x:v>102882</x:v>
      </x:c>
      <x:c r="P2118" s="268" t="n">
        <x:f>I2118*TOMATO_FERTILIZER+J2118*CARROT_FERTILIZER+K2118*MESCLUN_FERTILIZER</x:f>
        <x:v>26840</x:v>
      </x:c>
      <x:c r="Q2118" s="268" t="n">
        <x:f>MIN(M2118,FARMER_HOURS)*FARMER_RATE+MAX(M2118-FARMER_HOURS,0)*TEMP_RATE</x:f>
        <x:v>48478.25027905057</x:v>
      </x:c>
      <x:c r="R2118" s="268" t="n">
        <x:f>O2118-P2118-Q2118-FIXED_COST</x:f>
        <x:v>7563.749720949432</x:v>
      </x:c>
      <x:c r="S2118" s="139" t="str">
        <x:f>IF(AND(L2118&lt;=TOTAL_BED_CAP,N2118&lt;=TEMP_WORKER_CAP),"YES","NO")</x:f>
        <x:v>YES</x:v>
      </x:c>
      <x:c r="T2118" s="139" t="n">
        <x:f>IF(S2118="YES",R2118,-1E+99)</x:f>
        <x:v>7563.749720949432</x:v>
      </x:c>
    </x:row>
    <x:row r="2119">
      <x:c r="A2119" s="139"/>
      <x:c r="B2119" s="139"/>
      <x:c r="C2119" s="139"/>
      <x:c r="D2119" s="139"/>
      <x:c r="E2119" s="139"/>
      <x:c r="F2119" s="139"/>
      <x:c r="G2119" s="139"/>
      <x:c r="H2119" s="139"/>
      <x:c r="I2119" s="266" t="n">
        <x:f>INT((ROW()-ROW($I$46))/((CARROT_CAP+1)*(MESCLUN_CAP+1)))</x:f>
        <x:v>3</x:v>
      </x:c>
      <x:c r="J2119" s="266" t="n">
        <x:f>MOD(INT((ROW()-ROW($I$46))/(MESCLUN_CAP+1)),CARROT_CAP+1)</x:f>
        <x:v>3</x:v>
      </x:c>
      <x:c r="K2119" s="266" t="n">
        <x:f>MOD(ROW()-ROW($I$46),MESCLUN_CAP+1)</x:f>
        <x:v>27</x:v>
      </x:c>
      <x:c r="L2119" s="266" t="n">
        <x:f>SUM(I2119:K2119)</x:f>
        <x:v>33</x:v>
      </x:c>
      <x:c r="M2119" s="267" t="n">
        <x:f>I2119*TOMATO_HOURS*WEEKS*(1+TOMATO_DIM)^I2119+J2119*CARROT_HOURS*WEEKS*(1+CARROT_DIM)^J2119+K2119*MESCLUN_HOURS*WEEKS*(1+MESCLUN_DIM)^K2119</x:f>
        <x:v>2155.48092059307</x:v>
      </x:c>
      <x:c r="N2119" s="267" t="n">
        <x:f>MAX(M2119-FARMER_HOURS,0)/TEMP_HOURS_PER_WORKER</x:f>
        <x:v>0.9968617504118542</x:v>
      </x:c>
      <x:c r="O2119" s="268" t="n">
        <x:f>I2119*TOMATO_PRICE+J2119*CARROT_PRICE+K2119*MESCLUN_PRICE</x:f>
        <x:v>105582</x:v>
      </x:c>
      <x:c r="P2119" s="268" t="n">
        <x:f>I2119*TOMATO_FERTILIZER+J2119*CARROT_FERTILIZER+K2119*MESCLUN_FERTILIZER</x:f>
        <x:v>27720</x:v>
      </x:c>
      <x:c r="Q2119" s="268" t="n">
        <x:f>MIN(M2119,FARMER_HOURS)*FARMER_RATE+MAX(M2119-FARMER_HOURS,0)*TEMP_RATE</x:f>
        <x:v>49921.54376029635</x:v>
      </x:c>
      <x:c r="R2119" s="268" t="n">
        <x:f>O2119-P2119-Q2119-FIXED_COST</x:f>
        <x:v>7940.45623970365</x:v>
      </x:c>
      <x:c r="S2119" s="139" t="str">
        <x:f>IF(AND(L2119&lt;=TOTAL_BED_CAP,N2119&lt;=TEMP_WORKER_CAP),"YES","NO")</x:f>
        <x:v>YES</x:v>
      </x:c>
      <x:c r="T2119" s="139" t="n">
        <x:f>IF(S2119="YES",R2119,-1E+99)</x:f>
        <x:v>7940.45623970365</x:v>
      </x:c>
    </x:row>
    <x:row r="2120">
      <x:c r="A2120" s="139"/>
      <x:c r="B2120" s="139"/>
      <x:c r="C2120" s="139"/>
      <x:c r="D2120" s="139"/>
      <x:c r="E2120" s="139"/>
      <x:c r="F2120" s="139"/>
      <x:c r="G2120" s="139"/>
      <x:c r="H2120" s="139"/>
      <x:c r="I2120" s="266" t="n">
        <x:f>INT((ROW()-ROW($I$46))/((CARROT_CAP+1)*(MESCLUN_CAP+1)))</x:f>
        <x:v>3</x:v>
      </x:c>
      <x:c r="J2120" s="266" t="n">
        <x:f>MOD(INT((ROW()-ROW($I$46))/(MESCLUN_CAP+1)),CARROT_CAP+1)</x:f>
        <x:v>3</x:v>
      </x:c>
      <x:c r="K2120" s="266" t="n">
        <x:f>MOD(ROW()-ROW($I$46),MESCLUN_CAP+1)</x:f>
        <x:v>28</x:v>
      </x:c>
      <x:c r="L2120" s="266" t="n">
        <x:f>SUM(I2120:K2120)</x:f>
        <x:v>34</x:v>
      </x:c>
      <x:c r="M2120" s="267" t="n">
        <x:f>I2120*TOMATO_HOURS*WEEKS*(1+TOMATO_DIM)^I2120+J2120*CARROT_HOURS*WEEKS*(1+CARROT_DIM)^J2120+K2120*MESCLUN_HOURS*WEEKS*(1+MESCLUN_DIM)^K2120</x:f>
        <x:v>2240.4404588102234</x:v>
      </x:c>
      <x:c r="N2120" s="267" t="n">
        <x:f>MAX(M2120-FARMER_HOURS,0)/TEMP_HOURS_PER_WORKER</x:f>
        <x:v>1.0558614297293218</x:v>
      </x:c>
      <x:c r="O2120" s="268" t="n">
        <x:f>I2120*TOMATO_PRICE+J2120*CARROT_PRICE+K2120*MESCLUN_PRICE</x:f>
        <x:v>108282</x:v>
      </x:c>
      <x:c r="P2120" s="268" t="n">
        <x:f>I2120*TOMATO_FERTILIZER+J2120*CARROT_FERTILIZER+K2120*MESCLUN_FERTILIZER</x:f>
        <x:v>28600</x:v>
      </x:c>
      <x:c r="Q2120" s="268" t="n">
        <x:f>MIN(M2120,FARMER_HOURS)*FARMER_RATE+MAX(M2120-FARMER_HOURS,0)*TEMP_RATE</x:f>
        <x:v>51396.53574323305</x:v>
      </x:c>
      <x:c r="R2120" s="268" t="n">
        <x:f>O2120-P2120-Q2120-FIXED_COST</x:f>
        <x:v>8285.46425676695</x:v>
      </x:c>
      <x:c r="S2120" s="139" t="str">
        <x:f>IF(AND(L2120&lt;=TOTAL_BED_CAP,N2120&lt;=TEMP_WORKER_CAP),"YES","NO")</x:f>
        <x:v>YES</x:v>
      </x:c>
      <x:c r="T2120" s="139" t="n">
        <x:f>IF(S2120="YES",R2120,-1E+99)</x:f>
        <x:v>8285.46425676695</x:v>
      </x:c>
    </x:row>
    <x:row r="2121">
      <x:c r="A2121" s="139"/>
      <x:c r="B2121" s="139"/>
      <x:c r="C2121" s="139"/>
      <x:c r="D2121" s="139"/>
      <x:c r="E2121" s="139"/>
      <x:c r="F2121" s="139"/>
      <x:c r="G2121" s="139"/>
      <x:c r="H2121" s="139"/>
      <x:c r="I2121" s="266" t="n">
        <x:f>INT((ROW()-ROW($I$46))/((CARROT_CAP+1)*(MESCLUN_CAP+1)))</x:f>
        <x:v>3</x:v>
      </x:c>
      <x:c r="J2121" s="266" t="n">
        <x:f>MOD(INT((ROW()-ROW($I$46))/(MESCLUN_CAP+1)),CARROT_CAP+1)</x:f>
        <x:v>3</x:v>
      </x:c>
      <x:c r="K2121" s="266" t="n">
        <x:f>MOD(ROW()-ROW($I$46),MESCLUN_CAP+1)</x:f>
        <x:v>29</x:v>
      </x:c>
      <x:c r="L2121" s="266" t="n">
        <x:f>SUM(I2121:K2121)</x:f>
        <x:v>35</x:v>
      </x:c>
      <x:c r="M2121" s="267" t="n">
        <x:f>I2121*TOMATO_HOURS*WEEKS*(1+TOMATO_DIM)^I2121+J2121*CARROT_HOURS*WEEKS*(1+CARROT_DIM)^J2121+K2121*MESCLUN_HOURS*WEEKS*(1+MESCLUN_DIM)^K2121</x:f>
        <x:v>2327.2584869258767</x:v>
      </x:c>
      <x:c r="N2121" s="267" t="n">
        <x:f>MAX(M2121-FARMER_HOURS,0)/TEMP_HOURS_PER_WORKER</x:f>
        <x:v>1.1161517270318588</x:v>
      </x:c>
      <x:c r="O2121" s="268" t="n">
        <x:f>I2121*TOMATO_PRICE+J2121*CARROT_PRICE+K2121*MESCLUN_PRICE</x:f>
        <x:v>110982</x:v>
      </x:c>
      <x:c r="P2121" s="268" t="n">
        <x:f>I2121*TOMATO_FERTILIZER+J2121*CARROT_FERTILIZER+K2121*MESCLUN_FERTILIZER</x:f>
        <x:v>29480</x:v>
      </x:c>
      <x:c r="Q2121" s="268" t="n">
        <x:f>MIN(M2121,FARMER_HOURS)*FARMER_RATE+MAX(M2121-FARMER_HOURS,0)*TEMP_RATE</x:f>
        <x:v>52903.79317579647</x:v>
      </x:c>
      <x:c r="R2121" s="268" t="n">
        <x:f>O2121-P2121-Q2121-FIXED_COST</x:f>
        <x:v>8598.206824203531</x:v>
      </x:c>
      <x:c r="S2121" s="139" t="str">
        <x:f>IF(AND(L2121&lt;=TOTAL_BED_CAP,N2121&lt;=TEMP_WORKER_CAP),"YES","NO")</x:f>
        <x:v>YES</x:v>
      </x:c>
      <x:c r="T2121" s="139" t="n">
        <x:f>IF(S2121="YES",R2121,-1E+99)</x:f>
        <x:v>8598.206824203531</x:v>
      </x:c>
    </x:row>
    <x:row r="2122">
      <x:c r="A2122" s="139"/>
      <x:c r="B2122" s="139"/>
      <x:c r="C2122" s="139"/>
      <x:c r="D2122" s="139"/>
      <x:c r="E2122" s="139"/>
      <x:c r="F2122" s="139"/>
      <x:c r="G2122" s="139"/>
      <x:c r="H2122" s="139"/>
      <x:c r="I2122" s="266" t="n">
        <x:f>INT((ROW()-ROW($I$46))/((CARROT_CAP+1)*(MESCLUN_CAP+1)))</x:f>
        <x:v>3</x:v>
      </x:c>
      <x:c r="J2122" s="266" t="n">
        <x:f>MOD(INT((ROW()-ROW($I$46))/(MESCLUN_CAP+1)),CARROT_CAP+1)</x:f>
        <x:v>3</x:v>
      </x:c>
      <x:c r="K2122" s="266" t="n">
        <x:f>MOD(ROW()-ROW($I$46),MESCLUN_CAP+1)</x:f>
        <x:v>30</x:v>
      </x:c>
      <x:c r="L2122" s="266" t="n">
        <x:f>SUM(I2122:K2122)</x:f>
        <x:v>36</x:v>
      </x:c>
      <x:c r="M2122" s="267" t="n">
        <x:f>I2122*TOMATO_HOURS*WEEKS*(1+TOMATO_DIM)^I2122+J2122*CARROT_HOURS*WEEKS*(1+CARROT_DIM)^J2122+K2122*MESCLUN_HOURS*WEEKS*(1+MESCLUN_DIM)^K2122</x:f>
        <x:v>2415.9681922596465</x:v>
      </x:c>
      <x:c r="N2122" s="267" t="n">
        <x:f>MAX(M2122-FARMER_HOURS,0)/TEMP_HOURS_PER_WORKER</x:f>
        <x:v>1.177755689069199</x:v>
      </x:c>
      <x:c r="O2122" s="268" t="n">
        <x:f>I2122*TOMATO_PRICE+J2122*CARROT_PRICE+K2122*MESCLUN_PRICE</x:f>
        <x:v>113682</x:v>
      </x:c>
      <x:c r="P2122" s="268" t="n">
        <x:f>I2122*TOMATO_FERTILIZER+J2122*CARROT_FERTILIZER+K2122*MESCLUN_FERTILIZER</x:f>
        <x:v>30360</x:v>
      </x:c>
      <x:c r="Q2122" s="268" t="n">
        <x:f>MIN(M2122,FARMER_HOURS)*FARMER_RATE+MAX(M2122-FARMER_HOURS,0)*TEMP_RATE</x:f>
        <x:v>54443.89222672997</x:v>
      </x:c>
      <x:c r="R2122" s="268" t="n">
        <x:f>O2122-P2122-Q2122-FIXED_COST</x:f>
        <x:v>8878.107773270029</x:v>
      </x:c>
      <x:c r="S2122" s="139" t="str">
        <x:f>IF(AND(L2122&lt;=TOTAL_BED_CAP,N2122&lt;=TEMP_WORKER_CAP),"YES","NO")</x:f>
        <x:v>YES</x:v>
      </x:c>
      <x:c r="T2122" s="139" t="n">
        <x:f>IF(S2122="YES",R2122,-1E+99)</x:f>
        <x:v>8878.107773270029</x:v>
      </x:c>
    </x:row>
    <x:row r="2123">
      <x:c r="A2123" s="139"/>
      <x:c r="B2123" s="139"/>
      <x:c r="C2123" s="139"/>
      <x:c r="D2123" s="139"/>
      <x:c r="E2123" s="139"/>
      <x:c r="F2123" s="139"/>
      <x:c r="G2123" s="139"/>
      <x:c r="H2123" s="139"/>
      <x:c r="I2123" s="266" t="n">
        <x:f>INT((ROW()-ROW($I$46))/((CARROT_CAP+1)*(MESCLUN_CAP+1)))</x:f>
        <x:v>3</x:v>
      </x:c>
      <x:c r="J2123" s="266" t="n">
        <x:f>MOD(INT((ROW()-ROW($I$46))/(MESCLUN_CAP+1)),CARROT_CAP+1)</x:f>
        <x:v>4</x:v>
      </x:c>
      <x:c r="K2123" s="266" t="n">
        <x:f>MOD(ROW()-ROW($I$46),MESCLUN_CAP+1)</x:f>
        <x:v>0</x:v>
      </x:c>
      <x:c r="L2123" s="266" t="n">
        <x:f>SUM(I2123:K2123)</x:f>
        <x:v>7</x:v>
      </x:c>
      <x:c r="M2123" s="267" t="n">
        <x:f>I2123*TOMATO_HOURS*WEEKS*(1+TOMATO_DIM)^I2123+J2123*CARROT_HOURS*WEEKS*(1+CARROT_DIM)^J2123+K2123*MESCLUN_HOURS*WEEKS*(1+MESCLUN_DIM)^K2123</x:f>
        <x:v>491.82754687500005</x:v>
      </x:c>
      <x:c r="N2123" s="267" t="n">
        <x:f>MAX(M2123-FARMER_HOURS,0)/TEMP_HOURS_PER_WORKER</x:f>
        <x:v>0</x:v>
      </x:c>
      <x:c r="O2123" s="268" t="n">
        <x:f>I2123*TOMATO_PRICE+J2123*CARROT_PRICE+K2123*MESCLUN_PRICE</x:f>
        <x:v>34776</x:v>
      </x:c>
      <x:c r="P2123" s="268" t="n">
        <x:f>I2123*TOMATO_FERTILIZER+J2123*CARROT_FERTILIZER+K2123*MESCLUN_FERTILIZER</x:f>
        <x:v>4400</x:v>
      </x:c>
      <x:c r="Q2123" s="268" t="n">
        <x:f>MIN(M2123,FARMER_HOURS)*FARMER_RATE+MAX(M2123-FARMER_HOURS,0)*TEMP_RATE</x:f>
        <x:v>17077.345377604168</x:v>
      </x:c>
      <x:c r="R2123" s="268" t="n">
        <x:f>O2123-P2123-Q2123-FIXED_COST</x:f>
        <x:v>-6701.345377604168</x:v>
      </x:c>
      <x:c r="S2123" s="139" t="str">
        <x:f>IF(AND(L2123&lt;=TOTAL_BED_CAP,N2123&lt;=TEMP_WORKER_CAP),"YES","NO")</x:f>
        <x:v>YES</x:v>
      </x:c>
      <x:c r="T2123" s="139" t="n">
        <x:f>IF(S2123="YES",R2123,-1E+99)</x:f>
        <x:v>-6701.345377604168</x:v>
      </x:c>
    </x:row>
    <x:row r="2124">
      <x:c r="A2124" s="139"/>
      <x:c r="B2124" s="139"/>
      <x:c r="C2124" s="139"/>
      <x:c r="D2124" s="139"/>
      <x:c r="E2124" s="139"/>
      <x:c r="F2124" s="139"/>
      <x:c r="G2124" s="139"/>
      <x:c r="H2124" s="139"/>
      <x:c r="I2124" s="266" t="n">
        <x:f>INT((ROW()-ROW($I$46))/((CARROT_CAP+1)*(MESCLUN_CAP+1)))</x:f>
        <x:v>3</x:v>
      </x:c>
      <x:c r="J2124" s="266" t="n">
        <x:f>MOD(INT((ROW()-ROW($I$46))/(MESCLUN_CAP+1)),CARROT_CAP+1)</x:f>
        <x:v>4</x:v>
      </x:c>
      <x:c r="K2124" s="266" t="n">
        <x:f>MOD(ROW()-ROW($I$46),MESCLUN_CAP+1)</x:f>
        <x:v>1</x:v>
      </x:c>
      <x:c r="L2124" s="266" t="n">
        <x:f>SUM(I2124:K2124)</x:f>
        <x:v>8</x:v>
      </x:c>
      <x:c r="M2124" s="267" t="n">
        <x:f>I2124*TOMATO_HOURS*WEEKS*(1+TOMATO_DIM)^I2124+J2124*CARROT_HOURS*WEEKS*(1+CARROT_DIM)^J2124+K2124*MESCLUN_HOURS*WEEKS*(1+MESCLUN_DIM)^K2124</x:f>
        <x:v>537.390046875</x:v>
      </x:c>
      <x:c r="N2124" s="267" t="n">
        <x:f>MAX(M2124-FARMER_HOURS,0)/TEMP_HOURS_PER_WORKER</x:f>
        <x:v>0</x:v>
      </x:c>
      <x:c r="O2124" s="268" t="n">
        <x:f>I2124*TOMATO_PRICE+J2124*CARROT_PRICE+K2124*MESCLUN_PRICE</x:f>
        <x:v>37476</x:v>
      </x:c>
      <x:c r="P2124" s="268" t="n">
        <x:f>I2124*TOMATO_FERTILIZER+J2124*CARROT_FERTILIZER+K2124*MESCLUN_FERTILIZER</x:f>
        <x:v>5280</x:v>
      </x:c>
      <x:c r="Q2124" s="268" t="n">
        <x:f>MIN(M2124,FARMER_HOURS)*FARMER_RATE+MAX(M2124-FARMER_HOURS,0)*TEMP_RATE</x:f>
        <x:v>18659.376627604168</x:v>
      </x:c>
      <x:c r="R2124" s="268" t="n">
        <x:f>O2124-P2124-Q2124-FIXED_COST</x:f>
        <x:v>-6463.376627604168</x:v>
      </x:c>
      <x:c r="S2124" s="139" t="str">
        <x:f>IF(AND(L2124&lt;=TOTAL_BED_CAP,N2124&lt;=TEMP_WORKER_CAP),"YES","NO")</x:f>
        <x:v>YES</x:v>
      </x:c>
      <x:c r="T2124" s="139" t="n">
        <x:f>IF(S2124="YES",R2124,-1E+99)</x:f>
        <x:v>-6463.376627604168</x:v>
      </x:c>
    </x:row>
    <x:row r="2125">
      <x:c r="A2125" s="139"/>
      <x:c r="B2125" s="139"/>
      <x:c r="C2125" s="139"/>
      <x:c r="D2125" s="139"/>
      <x:c r="E2125" s="139"/>
      <x:c r="F2125" s="139"/>
      <x:c r="G2125" s="139"/>
      <x:c r="H2125" s="139"/>
      <x:c r="I2125" s="266" t="n">
        <x:f>INT((ROW()-ROW($I$46))/((CARROT_CAP+1)*(MESCLUN_CAP+1)))</x:f>
        <x:v>3</x:v>
      </x:c>
      <x:c r="J2125" s="266" t="n">
        <x:f>MOD(INT((ROW()-ROW($I$46))/(MESCLUN_CAP+1)),CARROT_CAP+1)</x:f>
        <x:v>4</x:v>
      </x:c>
      <x:c r="K2125" s="266" t="n">
        <x:f>MOD(ROW()-ROW($I$46),MESCLUN_CAP+1)</x:f>
        <x:v>2</x:v>
      </x:c>
      <x:c r="L2125" s="266" t="n">
        <x:f>SUM(I2125:K2125)</x:f>
        <x:v>9</x:v>
      </x:c>
      <x:c r="M2125" s="267" t="n">
        <x:f>I2125*TOMATO_HOURS*WEEKS*(1+TOMATO_DIM)^I2125+J2125*CARROT_HOURS*WEEKS*(1+CARROT_DIM)^J2125+K2125*MESCLUN_HOURS*WEEKS*(1+MESCLUN_DIM)^K2125</x:f>
        <x:v>584.0916093750001</x:v>
      </x:c>
      <x:c r="N2125" s="267" t="n">
        <x:f>MAX(M2125-FARMER_HOURS,0)/TEMP_HOURS_PER_WORKER</x:f>
        <x:v>0</x:v>
      </x:c>
      <x:c r="O2125" s="268" t="n">
        <x:f>I2125*TOMATO_PRICE+J2125*CARROT_PRICE+K2125*MESCLUN_PRICE</x:f>
        <x:v>40176</x:v>
      </x:c>
      <x:c r="P2125" s="268" t="n">
        <x:f>I2125*TOMATO_FERTILIZER+J2125*CARROT_FERTILIZER+K2125*MESCLUN_FERTILIZER</x:f>
        <x:v>6160</x:v>
      </x:c>
      <x:c r="Q2125" s="268" t="n">
        <x:f>MIN(M2125,FARMER_HOURS)*FARMER_RATE+MAX(M2125-FARMER_HOURS,0)*TEMP_RATE</x:f>
        <x:v>20280.958658854168</x:v>
      </x:c>
      <x:c r="R2125" s="268" t="n">
        <x:f>O2125-P2125-Q2125-FIXED_COST</x:f>
        <x:v>-6264.958658854168</x:v>
      </x:c>
      <x:c r="S2125" s="139" t="str">
        <x:f>IF(AND(L2125&lt;=TOTAL_BED_CAP,N2125&lt;=TEMP_WORKER_CAP),"YES","NO")</x:f>
        <x:v>YES</x:v>
      </x:c>
      <x:c r="T2125" s="139" t="n">
        <x:f>IF(S2125="YES",R2125,-1E+99)</x:f>
        <x:v>-6264.958658854168</x:v>
      </x:c>
    </x:row>
    <x:row r="2126">
      <x:c r="A2126" s="139"/>
      <x:c r="B2126" s="139"/>
      <x:c r="C2126" s="139"/>
      <x:c r="D2126" s="139"/>
      <x:c r="E2126" s="139"/>
      <x:c r="F2126" s="139"/>
      <x:c r="G2126" s="139"/>
      <x:c r="H2126" s="139"/>
      <x:c r="I2126" s="266" t="n">
        <x:f>INT((ROW()-ROW($I$46))/((CARROT_CAP+1)*(MESCLUN_CAP+1)))</x:f>
        <x:v>3</x:v>
      </x:c>
      <x:c r="J2126" s="266" t="n">
        <x:f>MOD(INT((ROW()-ROW($I$46))/(MESCLUN_CAP+1)),CARROT_CAP+1)</x:f>
        <x:v>4</x:v>
      </x:c>
      <x:c r="K2126" s="266" t="n">
        <x:f>MOD(ROW()-ROW($I$46),MESCLUN_CAP+1)</x:f>
        <x:v>3</x:v>
      </x:c>
      <x:c r="L2126" s="266" t="n">
        <x:f>SUM(I2126:K2126)</x:f>
        <x:v>10</x:v>
      </x:c>
      <x:c r="M2126" s="267" t="n">
        <x:f>I2126*TOMATO_HOURS*WEEKS*(1+TOMATO_DIM)^I2126+J2126*CARROT_HOURS*WEEKS*(1+CARROT_DIM)^J2126+K2126*MESCLUN_HOURS*WEEKS*(1+MESCLUN_DIM)^K2126</x:f>
        <x:v>631.953591796875</x:v>
      </x:c>
      <x:c r="N2126" s="267" t="n">
        <x:f>MAX(M2126-FARMER_HOURS,0)/TEMP_HOURS_PER_WORKER</x:f>
        <x:v>0</x:v>
      </x:c>
      <x:c r="O2126" s="268" t="n">
        <x:f>I2126*TOMATO_PRICE+J2126*CARROT_PRICE+K2126*MESCLUN_PRICE</x:f>
        <x:v>42876</x:v>
      </x:c>
      <x:c r="P2126" s="268" t="n">
        <x:f>I2126*TOMATO_FERTILIZER+J2126*CARROT_FERTILIZER+K2126*MESCLUN_FERTILIZER</x:f>
        <x:v>7040</x:v>
      </x:c>
      <x:c r="Q2126" s="268" t="n">
        <x:f>MIN(M2126,FARMER_HOURS)*FARMER_RATE+MAX(M2126-FARMER_HOURS,0)*TEMP_RATE</x:f>
        <x:v>21942.833048502605</x:v>
      </x:c>
      <x:c r="R2126" s="268" t="n">
        <x:f>O2126-P2126-Q2126-FIXED_COST</x:f>
        <x:v>-6106.833048502605</x:v>
      </x:c>
      <x:c r="S2126" s="139" t="str">
        <x:f>IF(AND(L2126&lt;=TOTAL_BED_CAP,N2126&lt;=TEMP_WORKER_CAP),"YES","NO")</x:f>
        <x:v>YES</x:v>
      </x:c>
      <x:c r="T2126" s="139" t="n">
        <x:f>IF(S2126="YES",R2126,-1E+99)</x:f>
        <x:v>-6106.833048502605</x:v>
      </x:c>
    </x:row>
    <x:row r="2127">
      <x:c r="A2127" s="139"/>
      <x:c r="B2127" s="139"/>
      <x:c r="C2127" s="139"/>
      <x:c r="D2127" s="139"/>
      <x:c r="E2127" s="139"/>
      <x:c r="F2127" s="139"/>
      <x:c r="G2127" s="139"/>
      <x:c r="H2127" s="139"/>
      <x:c r="I2127" s="266" t="n">
        <x:f>INT((ROW()-ROW($I$46))/((CARROT_CAP+1)*(MESCLUN_CAP+1)))</x:f>
        <x:v>3</x:v>
      </x:c>
      <x:c r="J2127" s="266" t="n">
        <x:f>MOD(INT((ROW()-ROW($I$46))/(MESCLUN_CAP+1)),CARROT_CAP+1)</x:f>
        <x:v>4</x:v>
      </x:c>
      <x:c r="K2127" s="266" t="n">
        <x:f>MOD(ROW()-ROW($I$46),MESCLUN_CAP+1)</x:f>
        <x:v>4</x:v>
      </x:c>
      <x:c r="L2127" s="266" t="n">
        <x:f>SUM(I2127:K2127)</x:f>
        <x:v>11</x:v>
      </x:c>
      <x:c r="M2127" s="267" t="n">
        <x:f>I2127*TOMATO_HOURS*WEEKS*(1+TOMATO_DIM)^I2127+J2127*CARROT_HOURS*WEEKS*(1+CARROT_DIM)^J2127+K2127*MESCLUN_HOURS*WEEKS*(1+MESCLUN_DIM)^K2127</x:f>
        <x:v>680.9977075195312</x:v>
      </x:c>
      <x:c r="N2127" s="267" t="n">
        <x:f>MAX(M2127-FARMER_HOURS,0)/TEMP_HOURS_PER_WORKER</x:f>
        <x:v>0</x:v>
      </x:c>
      <x:c r="O2127" s="268" t="n">
        <x:f>I2127*TOMATO_PRICE+J2127*CARROT_PRICE+K2127*MESCLUN_PRICE</x:f>
        <x:v>45576</x:v>
      </x:c>
      <x:c r="P2127" s="268" t="n">
        <x:f>I2127*TOMATO_FERTILIZER+J2127*CARROT_FERTILIZER+K2127*MESCLUN_FERTILIZER</x:f>
        <x:v>7920</x:v>
      </x:c>
      <x:c r="Q2127" s="268" t="n">
        <x:f>MIN(M2127,FARMER_HOURS)*FARMER_RATE+MAX(M2127-FARMER_HOURS,0)*TEMP_RATE</x:f>
        <x:v>23645.753733317055</x:v>
      </x:c>
      <x:c r="R2127" s="268" t="n">
        <x:f>O2127-P2127-Q2127-FIXED_COST</x:f>
        <x:v>-5989.753733317055</x:v>
      </x:c>
      <x:c r="S2127" s="139" t="str">
        <x:f>IF(AND(L2127&lt;=TOTAL_BED_CAP,N2127&lt;=TEMP_WORKER_CAP),"YES","NO")</x:f>
        <x:v>YES</x:v>
      </x:c>
      <x:c r="T2127" s="139" t="n">
        <x:f>IF(S2127="YES",R2127,-1E+99)</x:f>
        <x:v>-5989.753733317055</x:v>
      </x:c>
    </x:row>
    <x:row r="2128">
      <x:c r="A2128" s="139"/>
      <x:c r="B2128" s="139"/>
      <x:c r="C2128" s="139"/>
      <x:c r="D2128" s="139"/>
      <x:c r="E2128" s="139"/>
      <x:c r="F2128" s="139"/>
      <x:c r="G2128" s="139"/>
      <x:c r="H2128" s="139"/>
      <x:c r="I2128" s="266" t="n">
        <x:f>INT((ROW()-ROW($I$46))/((CARROT_CAP+1)*(MESCLUN_CAP+1)))</x:f>
        <x:v>3</x:v>
      </x:c>
      <x:c r="J2128" s="266" t="n">
        <x:f>MOD(INT((ROW()-ROW($I$46))/(MESCLUN_CAP+1)),CARROT_CAP+1)</x:f>
        <x:v>4</x:v>
      </x:c>
      <x:c r="K2128" s="266" t="n">
        <x:f>MOD(ROW()-ROW($I$46),MESCLUN_CAP+1)</x:f>
        <x:v>5</x:v>
      </x:c>
      <x:c r="L2128" s="266" t="n">
        <x:f>SUM(I2128:K2128)</x:f>
        <x:v>12</x:v>
      </x:c>
      <x:c r="M2128" s="267" t="n">
        <x:f>I2128*TOMATO_HOURS*WEEKS*(1+TOMATO_DIM)^I2128+J2128*CARROT_HOURS*WEEKS*(1+CARROT_DIM)^J2128+K2128*MESCLUN_HOURS*WEEKS*(1+MESCLUN_DIM)^K2128</x:f>
        <x:v>731.2460314407349</x:v>
      </x:c>
      <x:c r="N2128" s="267" t="n">
        <x:f>MAX(M2128-FARMER_HOURS,0)/TEMP_HOURS_PER_WORKER</x:f>
        <x:v>0.0078097440560659</x:v>
      </x:c>
      <x:c r="O2128" s="268" t="n">
        <x:f>I2128*TOMATO_PRICE+J2128*CARROT_PRICE+K2128*MESCLUN_PRICE</x:f>
        <x:v>48276</x:v>
      </x:c>
      <x:c r="P2128" s="268" t="n">
        <x:f>I2128*TOMATO_FERTILIZER+J2128*CARROT_FERTILIZER+K2128*MESCLUN_FERTILIZER</x:f>
        <x:v>8800</x:v>
      </x:c>
      <x:c r="Q2128" s="268" t="n">
        <x:f>MIN(M2128,FARMER_HOURS)*FARMER_RATE+MAX(M2128-FARMER_HOURS,0)*TEMP_RATE</x:f>
        <x:v>25195.243601401646</x:v>
      </x:c>
      <x:c r="R2128" s="268" t="n">
        <x:f>O2128-P2128-Q2128-FIXED_COST</x:f>
        <x:v>-5719.243601401646</x:v>
      </x:c>
      <x:c r="S2128" s="139" t="str">
        <x:f>IF(AND(L2128&lt;=TOTAL_BED_CAP,N2128&lt;=TEMP_WORKER_CAP),"YES","NO")</x:f>
        <x:v>YES</x:v>
      </x:c>
      <x:c r="T2128" s="139" t="n">
        <x:f>IF(S2128="YES",R2128,-1E+99)</x:f>
        <x:v>-5719.243601401646</x:v>
      </x:c>
    </x:row>
    <x:row r="2129">
      <x:c r="A2129" s="139"/>
      <x:c r="B2129" s="139"/>
      <x:c r="C2129" s="139"/>
      <x:c r="D2129" s="139"/>
      <x:c r="E2129" s="139"/>
      <x:c r="F2129" s="139"/>
      <x:c r="G2129" s="139"/>
      <x:c r="H2129" s="139"/>
      <x:c r="I2129" s="266" t="n">
        <x:f>INT((ROW()-ROW($I$46))/((CARROT_CAP+1)*(MESCLUN_CAP+1)))</x:f>
        <x:v>3</x:v>
      </x:c>
      <x:c r="J2129" s="266" t="n">
        <x:f>MOD(INT((ROW()-ROW($I$46))/(MESCLUN_CAP+1)),CARROT_CAP+1)</x:f>
        <x:v>4</x:v>
      </x:c>
      <x:c r="K2129" s="266" t="n">
        <x:f>MOD(ROW()-ROW($I$46),MESCLUN_CAP+1)</x:f>
        <x:v>6</x:v>
      </x:c>
      <x:c r="L2129" s="266" t="n">
        <x:f>SUM(I2129:K2129)</x:f>
        <x:v>13</x:v>
      </x:c>
      <x:c r="M2129" s="267" t="n">
        <x:f>I2129*TOMATO_HOURS*WEEKS*(1+TOMATO_DIM)^I2129+J2129*CARROT_HOURS*WEEKS*(1+CARROT_DIM)^J2129+K2129*MESCLUN_HOURS*WEEKS*(1+MESCLUN_DIM)^K2129</x:f>
        <x:v>782.7210056223678</x:v>
      </x:c>
      <x:c r="N2129" s="267" t="n">
        <x:f>MAX(M2129-FARMER_HOURS,0)/TEMP_HOURS_PER_WORKER</x:f>
        <x:v>0.043556253904422075</x:v>
      </x:c>
      <x:c r="O2129" s="268" t="n">
        <x:f>I2129*TOMATO_PRICE+J2129*CARROT_PRICE+K2129*MESCLUN_PRICE</x:f>
        <x:v>50976</x:v>
      </x:c>
      <x:c r="P2129" s="268" t="n">
        <x:f>I2129*TOMATO_FERTILIZER+J2129*CARROT_FERTILIZER+K2129*MESCLUN_FERTILIZER</x:f>
        <x:v>9680</x:v>
      </x:c>
      <x:c r="Q2129" s="268" t="n">
        <x:f>MIN(M2129,FARMER_HOURS)*FARMER_RATE+MAX(M2129-FARMER_HOURS,0)*TEMP_RATE</x:f>
        <x:v>26088.90634761055</x:v>
      </x:c>
      <x:c r="R2129" s="268" t="n">
        <x:f>O2129-P2129-Q2129-FIXED_COST</x:f>
        <x:v>-4792.906347610551</x:v>
      </x:c>
      <x:c r="S2129" s="139" t="str">
        <x:f>IF(AND(L2129&lt;=TOTAL_BED_CAP,N2129&lt;=TEMP_WORKER_CAP),"YES","NO")</x:f>
        <x:v>YES</x:v>
      </x:c>
      <x:c r="T2129" s="139" t="n">
        <x:f>IF(S2129="YES",R2129,-1E+99)</x:f>
        <x:v>-4792.906347610551</x:v>
      </x:c>
    </x:row>
    <x:row r="2130">
      <x:c r="A2130" s="139"/>
      <x:c r="B2130" s="139"/>
      <x:c r="C2130" s="139"/>
      <x:c r="D2130" s="139"/>
      <x:c r="E2130" s="139"/>
      <x:c r="F2130" s="139"/>
      <x:c r="G2130" s="139"/>
      <x:c r="H2130" s="139"/>
      <x:c r="I2130" s="266" t="n">
        <x:f>INT((ROW()-ROW($I$46))/((CARROT_CAP+1)*(MESCLUN_CAP+1)))</x:f>
        <x:v>3</x:v>
      </x:c>
      <x:c r="J2130" s="266" t="n">
        <x:f>MOD(INT((ROW()-ROW($I$46))/(MESCLUN_CAP+1)),CARROT_CAP+1)</x:f>
        <x:v>4</x:v>
      </x:c>
      <x:c r="K2130" s="266" t="n">
        <x:f>MOD(ROW()-ROW($I$46),MESCLUN_CAP+1)</x:f>
        <x:v>7</x:v>
      </x:c>
      <x:c r="L2130" s="266" t="n">
        <x:f>SUM(I2130:K2130)</x:f>
        <x:v>14</x:v>
      </x:c>
      <x:c r="M2130" s="267" t="n">
        <x:f>I2130*TOMATO_HOURS*WEEKS*(1+TOMATO_DIM)^I2130+J2130*CARROT_HOURS*WEEKS*(1+CARROT_DIM)^J2130+K2130*MESCLUN_HOURS*WEEKS*(1+MESCLUN_DIM)^K2130</x:f>
        <x:v>835.4454450203282</x:v>
      </x:c>
      <x:c r="N2130" s="267" t="n">
        <x:f>MAX(M2130-FARMER_HOURS,0)/TEMP_HOURS_PER_WORKER</x:f>
        <x:v>0.08017044793078346</x:v>
      </x:c>
      <x:c r="O2130" s="268" t="n">
        <x:f>I2130*TOMATO_PRICE+J2130*CARROT_PRICE+K2130*MESCLUN_PRICE</x:f>
        <x:v>53676</x:v>
      </x:c>
      <x:c r="P2130" s="268" t="n">
        <x:f>I2130*TOMATO_FERTILIZER+J2130*CARROT_FERTILIZER+K2130*MESCLUN_FERTILIZER</x:f>
        <x:v>10560</x:v>
      </x:c>
      <x:c r="Q2130" s="268" t="n">
        <x:f>MIN(M2130,FARMER_HOURS)*FARMER_RATE+MAX(M2130-FARMER_HOURS,0)*TEMP_RATE</x:f>
        <x:v>27004.261198269585</x:v>
      </x:c>
      <x:c r="R2130" s="268" t="n">
        <x:f>O2130-P2130-Q2130-FIXED_COST</x:f>
        <x:v>-3888.2611982695853</x:v>
      </x:c>
      <x:c r="S2130" s="139" t="str">
        <x:f>IF(AND(L2130&lt;=TOTAL_BED_CAP,N2130&lt;=TEMP_WORKER_CAP),"YES","NO")</x:f>
        <x:v>YES</x:v>
      </x:c>
      <x:c r="T2130" s="139" t="n">
        <x:f>IF(S2130="YES",R2130,-1E+99)</x:f>
        <x:v>-3888.2611982695853</x:v>
      </x:c>
    </x:row>
    <x:row r="2131">
      <x:c r="A2131" s="139"/>
      <x:c r="B2131" s="139"/>
      <x:c r="C2131" s="139"/>
      <x:c r="D2131" s="139"/>
      <x:c r="E2131" s="139"/>
      <x:c r="F2131" s="139"/>
      <x:c r="G2131" s="139"/>
      <x:c r="H2131" s="139"/>
      <x:c r="I2131" s="266" t="n">
        <x:f>INT((ROW()-ROW($I$46))/((CARROT_CAP+1)*(MESCLUN_CAP+1)))</x:f>
        <x:v>3</x:v>
      </x:c>
      <x:c r="J2131" s="266" t="n">
        <x:f>MOD(INT((ROW()-ROW($I$46))/(MESCLUN_CAP+1)),CARROT_CAP+1)</x:f>
        <x:v>4</x:v>
      </x:c>
      <x:c r="K2131" s="266" t="n">
        <x:f>MOD(ROW()-ROW($I$46),MESCLUN_CAP+1)</x:f>
        <x:v>8</x:v>
      </x:c>
      <x:c r="L2131" s="266" t="n">
        <x:f>SUM(I2131:K2131)</x:f>
        <x:v>15</x:v>
      </x:c>
      <x:c r="M2131" s="267" t="n">
        <x:f>I2131*TOMATO_HOURS*WEEKS*(1+TOMATO_DIM)^I2131+J2131*CARROT_HOURS*WEEKS*(1+CARROT_DIM)^J2131+K2131*MESCLUN_HOURS*WEEKS*(1+MESCLUN_DIM)^K2131</x:f>
        <x:v>889.4425433003084</x:v>
      </x:c>
      <x:c r="N2131" s="267" t="n">
        <x:f>MAX(M2131-FARMER_HOURS,0)/TEMP_HOURS_PER_WORKER</x:f>
        <x:v>0.11766843284743642</x:v>
      </x:c>
      <x:c r="O2131" s="268" t="n">
        <x:f>I2131*TOMATO_PRICE+J2131*CARROT_PRICE+K2131*MESCLUN_PRICE</x:f>
        <x:v>56376</x:v>
      </x:c>
      <x:c r="P2131" s="268" t="n">
        <x:f>I2131*TOMATO_FERTILIZER+J2131*CARROT_FERTILIZER+K2131*MESCLUN_FERTILIZER</x:f>
        <x:v>11440</x:v>
      </x:c>
      <x:c r="Q2131" s="268" t="n">
        <x:f>MIN(M2131,FARMER_HOURS)*FARMER_RATE+MAX(M2131-FARMER_HOURS,0)*TEMP_RATE</x:f>
        <x:v>27941.71082118591</x:v>
      </x:c>
      <x:c r="R2131" s="268" t="n">
        <x:f>O2131-P2131-Q2131-FIXED_COST</x:f>
        <x:v>-3005.7108211859086</x:v>
      </x:c>
      <x:c r="S2131" s="139" t="str">
        <x:f>IF(AND(L2131&lt;=TOTAL_BED_CAP,N2131&lt;=TEMP_WORKER_CAP),"YES","NO")</x:f>
        <x:v>YES</x:v>
      </x:c>
      <x:c r="T2131" s="139" t="n">
        <x:f>IF(S2131="YES",R2131,-1E+99)</x:f>
        <x:v>-3005.7108211859086</x:v>
      </x:c>
    </x:row>
    <x:row r="2132">
      <x:c r="A2132" s="139"/>
      <x:c r="B2132" s="139"/>
      <x:c r="C2132" s="139"/>
      <x:c r="D2132" s="139"/>
      <x:c r="E2132" s="139"/>
      <x:c r="F2132" s="139"/>
      <x:c r="G2132" s="139"/>
      <x:c r="H2132" s="139"/>
      <x:c r="I2132" s="266" t="n">
        <x:f>INT((ROW()-ROW($I$46))/((CARROT_CAP+1)*(MESCLUN_CAP+1)))</x:f>
        <x:v>3</x:v>
      </x:c>
      <x:c r="J2132" s="266" t="n">
        <x:f>MOD(INT((ROW()-ROW($I$46))/(MESCLUN_CAP+1)),CARROT_CAP+1)</x:f>
        <x:v>4</x:v>
      </x:c>
      <x:c r="K2132" s="266" t="n">
        <x:f>MOD(ROW()-ROW($I$46),MESCLUN_CAP+1)</x:f>
        <x:v>9</x:v>
      </x:c>
      <x:c r="L2132" s="266" t="n">
        <x:f>SUM(I2132:K2132)</x:f>
        <x:v>16</x:v>
      </x:c>
      <x:c r="M2132" s="267" t="n">
        <x:f>I2132*TOMATO_HOURS*WEEKS*(1+TOMATO_DIM)^I2132+J2132*CARROT_HOURS*WEEKS*(1+CARROT_DIM)^J2132+K2132*MESCLUN_HOURS*WEEKS*(1+MESCLUN_DIM)^K2132</x:f>
        <x:v>944.7358787407028</x:v>
      </x:c>
      <x:c r="N2132" s="267" t="n">
        <x:f>MAX(M2132-FARMER_HOURS,0)/TEMP_HOURS_PER_WORKER</x:f>
        <x:v>0.15606658245882138</x:v>
      </x:c>
      <x:c r="O2132" s="268" t="n">
        <x:f>I2132*TOMATO_PRICE+J2132*CARROT_PRICE+K2132*MESCLUN_PRICE</x:f>
        <x:v>59076</x:v>
      </x:c>
      <x:c r="P2132" s="268" t="n">
        <x:f>I2132*TOMATO_FERTILIZER+J2132*CARROT_FERTILIZER+K2132*MESCLUN_FERTILIZER</x:f>
        <x:v>12320</x:v>
      </x:c>
      <x:c r="Q2132" s="268" t="n">
        <x:f>MIN(M2132,FARMER_HOURS)*FARMER_RATE+MAX(M2132-FARMER_HOURS,0)*TEMP_RATE</x:f>
        <x:v>28901.664561470534</x:v>
      </x:c>
      <x:c r="R2132" s="268" t="n">
        <x:f>O2132-P2132-Q2132-FIXED_COST</x:f>
        <x:v>-2145.664561470534</x:v>
      </x:c>
      <x:c r="S2132" s="139" t="str">
        <x:f>IF(AND(L2132&lt;=TOTAL_BED_CAP,N2132&lt;=TEMP_WORKER_CAP),"YES","NO")</x:f>
        <x:v>YES</x:v>
      </x:c>
      <x:c r="T2132" s="139" t="n">
        <x:f>IF(S2132="YES",R2132,-1E+99)</x:f>
        <x:v>-2145.664561470534</x:v>
      </x:c>
    </x:row>
    <x:row r="2133">
      <x:c r="A2133" s="139"/>
      <x:c r="B2133" s="139"/>
      <x:c r="C2133" s="139"/>
      <x:c r="D2133" s="139"/>
      <x:c r="E2133" s="139"/>
      <x:c r="F2133" s="139"/>
      <x:c r="G2133" s="139"/>
      <x:c r="H2133" s="139"/>
      <x:c r="I2133" s="266" t="n">
        <x:f>INT((ROW()-ROW($I$46))/((CARROT_CAP+1)*(MESCLUN_CAP+1)))</x:f>
        <x:v>3</x:v>
      </x:c>
      <x:c r="J2133" s="266" t="n">
        <x:f>MOD(INT((ROW()-ROW($I$46))/(MESCLUN_CAP+1)),CARROT_CAP+1)</x:f>
        <x:v>4</x:v>
      </x:c>
      <x:c r="K2133" s="266" t="n">
        <x:f>MOD(ROW()-ROW($I$46),MESCLUN_CAP+1)</x:f>
        <x:v>10</x:v>
      </x:c>
      <x:c r="L2133" s="266" t="n">
        <x:f>SUM(I2133:K2133)</x:f>
        <x:v>17</x:v>
      </x:c>
      <x:c r="M2133" s="267" t="n">
        <x:f>I2133*TOMATO_HOURS*WEEKS*(1+TOMATO_DIM)^I2133+J2133*CARROT_HOURS*WEEKS*(1+CARROT_DIM)^J2133+K2133*MESCLUN_HOURS*WEEKS*(1+MESCLUN_DIM)^K2133</x:f>
        <x:v>1001.3494202239156</x:v>
      </x:c>
      <x:c r="N2133" s="267" t="n">
        <x:f>MAX(M2133-FARMER_HOURS,0)/TEMP_HOURS_PER_WORKER</x:f>
        <x:v>0.19538154182216358</x:v>
      </x:c>
      <x:c r="O2133" s="268" t="n">
        <x:f>I2133*TOMATO_PRICE+J2133*CARROT_PRICE+K2133*MESCLUN_PRICE</x:f>
        <x:v>61776</x:v>
      </x:c>
      <x:c r="P2133" s="268" t="n">
        <x:f>I2133*TOMATO_FERTILIZER+J2133*CARROT_FERTILIZER+K2133*MESCLUN_FERTILIZER</x:f>
        <x:v>13200</x:v>
      </x:c>
      <x:c r="Q2133" s="268" t="n">
        <x:f>MIN(M2133,FARMER_HOURS)*FARMER_RATE+MAX(M2133-FARMER_HOURS,0)*TEMP_RATE</x:f>
        <x:v>29884.53854555409</x:v>
      </x:c>
      <x:c r="R2133" s="268" t="n">
        <x:f>O2133-P2133-Q2133-FIXED_COST</x:f>
        <x:v>-1308.538545554089</x:v>
      </x:c>
      <x:c r="S2133" s="139" t="str">
        <x:f>IF(AND(L2133&lt;=TOTAL_BED_CAP,N2133&lt;=TEMP_WORKER_CAP),"YES","NO")</x:f>
        <x:v>YES</x:v>
      </x:c>
      <x:c r="T2133" s="139" t="n">
        <x:f>IF(S2133="YES",R2133,-1E+99)</x:f>
        <x:v>-1308.538545554089</x:v>
      </x:c>
    </x:row>
    <x:row r="2134">
      <x:c r="A2134" s="139"/>
      <x:c r="B2134" s="139"/>
      <x:c r="C2134" s="139"/>
      <x:c r="D2134" s="139"/>
      <x:c r="E2134" s="139"/>
      <x:c r="F2134" s="139"/>
      <x:c r="G2134" s="139"/>
      <x:c r="H2134" s="139"/>
      <x:c r="I2134" s="266" t="n">
        <x:f>INT((ROW()-ROW($I$46))/((CARROT_CAP+1)*(MESCLUN_CAP+1)))</x:f>
        <x:v>3</x:v>
      </x:c>
      <x:c r="J2134" s="266" t="n">
        <x:f>MOD(INT((ROW()-ROW($I$46))/(MESCLUN_CAP+1)),CARROT_CAP+1)</x:f>
        <x:v>4</x:v>
      </x:c>
      <x:c r="K2134" s="266" t="n">
        <x:f>MOD(ROW()-ROW($I$46),MESCLUN_CAP+1)</x:f>
        <x:v>11</x:v>
      </x:c>
      <x:c r="L2134" s="266" t="n">
        <x:f>SUM(I2134:K2134)</x:f>
        <x:v>18</x:v>
      </x:c>
      <x:c r="M2134" s="267" t="n">
        <x:f>I2134*TOMATO_HOURS*WEEKS*(1+TOMATO_DIM)^I2134+J2134*CARROT_HOURS*WEEKS*(1+CARROT_DIM)^J2134+K2134*MESCLUN_HOURS*WEEKS*(1+MESCLUN_DIM)^K2134</x:f>
        <x:v>1059.3075333173547</x:v>
      </x:c>
      <x:c r="N2134" s="267" t="n">
        <x:f>MAX(M2134-FARMER_HOURS,0)/TEMP_HOURS_PER_WORKER</x:f>
        <x:v>0.2356302314703852</x:v>
      </x:c>
      <x:c r="O2134" s="268" t="n">
        <x:f>I2134*TOMATO_PRICE+J2134*CARROT_PRICE+K2134*MESCLUN_PRICE</x:f>
        <x:v>64476</x:v>
      </x:c>
      <x:c r="P2134" s="268" t="n">
        <x:f>I2134*TOMATO_FERTILIZER+J2134*CARROT_FERTILIZER+K2134*MESCLUN_FERTILIZER</x:f>
        <x:v>14080</x:v>
      </x:c>
      <x:c r="Q2134" s="268" t="n">
        <x:f>MIN(M2134,FARMER_HOURS)*FARMER_RATE+MAX(M2134-FARMER_HOURS,0)*TEMP_RATE</x:f>
        <x:v>30890.75578675963</x:v>
      </x:c>
      <x:c r="R2134" s="268" t="n">
        <x:f>O2134-P2134-Q2134-FIXED_COST</x:f>
        <x:v>-494.7557867596297</x:v>
      </x:c>
      <x:c r="S2134" s="139" t="str">
        <x:f>IF(AND(L2134&lt;=TOTAL_BED_CAP,N2134&lt;=TEMP_WORKER_CAP),"YES","NO")</x:f>
        <x:v>YES</x:v>
      </x:c>
      <x:c r="T2134" s="139" t="n">
        <x:f>IF(S2134="YES",R2134,-1E+99)</x:f>
        <x:v>-494.7557867596297</x:v>
      </x:c>
    </x:row>
    <x:row r="2135">
      <x:c r="A2135" s="139"/>
      <x:c r="B2135" s="139"/>
      <x:c r="C2135" s="139"/>
      <x:c r="D2135" s="139"/>
      <x:c r="E2135" s="139"/>
      <x:c r="F2135" s="139"/>
      <x:c r="G2135" s="139"/>
      <x:c r="H2135" s="139"/>
      <x:c r="I2135" s="266" t="n">
        <x:f>INT((ROW()-ROW($I$46))/((CARROT_CAP+1)*(MESCLUN_CAP+1)))</x:f>
        <x:v>3</x:v>
      </x:c>
      <x:c r="J2135" s="266" t="n">
        <x:f>MOD(INT((ROW()-ROW($I$46))/(MESCLUN_CAP+1)),CARROT_CAP+1)</x:f>
        <x:v>4</x:v>
      </x:c>
      <x:c r="K2135" s="266" t="n">
        <x:f>MOD(ROW()-ROW($I$46),MESCLUN_CAP+1)</x:f>
        <x:v>12</x:v>
      </x:c>
      <x:c r="L2135" s="266" t="n">
        <x:f>SUM(I2135:K2135)</x:f>
        <x:v>19</x:v>
      </x:c>
      <x:c r="M2135" s="267" t="n">
        <x:f>I2135*TOMATO_HOURS*WEEKS*(1+TOMATO_DIM)^I2135+J2135*CARROT_HOURS*WEEKS*(1+CARROT_DIM)^J2135+K2135*MESCLUN_HOURS*WEEKS*(1+MESCLUN_DIM)^K2135</x:f>
        <x:v>1118.6349864454191</x:v>
      </x:c>
      <x:c r="N2135" s="267" t="n">
        <x:f>MAX(M2135-FARMER_HOURS,0)/TEMP_HOURS_PER_WORKER</x:f>
        <x:v>0.27682985169820773</x:v>
      </x:c>
      <x:c r="O2135" s="268" t="n">
        <x:f>I2135*TOMATO_PRICE+J2135*CARROT_PRICE+K2135*MESCLUN_PRICE</x:f>
        <x:v>67176</x:v>
      </x:c>
      <x:c r="P2135" s="268" t="n">
        <x:f>I2135*TOMATO_FERTILIZER+J2135*CARROT_FERTILIZER+K2135*MESCLUN_FERTILIZER</x:f>
        <x:v>14960</x:v>
      </x:c>
      <x:c r="Q2135" s="268" t="n">
        <x:f>MIN(M2135,FARMER_HOURS)*FARMER_RATE+MAX(M2135-FARMER_HOURS,0)*TEMP_RATE</x:f>
        <x:v>31920.746292455195</x:v>
      </x:c>
      <x:c r="R2135" s="268" t="n">
        <x:f>O2135-P2135-Q2135-FIXED_COST</x:f>
        <x:v>295.25370754480537</x:v>
      </x:c>
      <x:c r="S2135" s="139" t="str">
        <x:f>IF(AND(L2135&lt;=TOTAL_BED_CAP,N2135&lt;=TEMP_WORKER_CAP),"YES","NO")</x:f>
        <x:v>YES</x:v>
      </x:c>
      <x:c r="T2135" s="139" t="n">
        <x:f>IF(S2135="YES",R2135,-1E+99)</x:f>
        <x:v>295.25370754480537</x:v>
      </x:c>
    </x:row>
    <x:row r="2136">
      <x:c r="A2136" s="139"/>
      <x:c r="B2136" s="139"/>
      <x:c r="C2136" s="139"/>
      <x:c r="D2136" s="139"/>
      <x:c r="E2136" s="139"/>
      <x:c r="F2136" s="139"/>
      <x:c r="G2136" s="139"/>
      <x:c r="H2136" s="139"/>
      <x:c r="I2136" s="266" t="n">
        <x:f>INT((ROW()-ROW($I$46))/((CARROT_CAP+1)*(MESCLUN_CAP+1)))</x:f>
        <x:v>3</x:v>
      </x:c>
      <x:c r="J2136" s="266" t="n">
        <x:f>MOD(INT((ROW()-ROW($I$46))/(MESCLUN_CAP+1)),CARROT_CAP+1)</x:f>
        <x:v>4</x:v>
      </x:c>
      <x:c r="K2136" s="266" t="n">
        <x:f>MOD(ROW()-ROW($I$46),MESCLUN_CAP+1)</x:f>
        <x:v>13</x:v>
      </x:c>
      <x:c r="L2136" s="266" t="n">
        <x:f>SUM(I2136:K2136)</x:f>
        <x:v>20</x:v>
      </x:c>
      <x:c r="M2136" s="267" t="n">
        <x:f>I2136*TOMATO_HOURS*WEEKS*(1+TOMATO_DIM)^I2136+J2136*CARROT_HOURS*WEEKS*(1+CARROT_DIM)^J2136+K2136*MESCLUN_HOURS*WEEKS*(1+MESCLUN_DIM)^K2136</x:f>
        <x:v>1179.3569571538033</x:v>
      </x:c>
      <x:c r="N2136" s="267" t="n">
        <x:f>MAX(M2136-FARMER_HOURS,0)/TEMP_HOURS_PER_WORKER</x:f>
        <x:v>0.31899788691236336</x:v>
      </x:c>
      <x:c r="O2136" s="268" t="n">
        <x:f>I2136*TOMATO_PRICE+J2136*CARROT_PRICE+K2136*MESCLUN_PRICE</x:f>
        <x:v>69876</x:v>
      </x:c>
      <x:c r="P2136" s="268" t="n">
        <x:f>I2136*TOMATO_FERTILIZER+J2136*CARROT_FERTILIZER+K2136*MESCLUN_FERTILIZER</x:f>
        <x:v>15840</x:v>
      </x:c>
      <x:c r="Q2136" s="268" t="n">
        <x:f>MIN(M2136,FARMER_HOURS)*FARMER_RATE+MAX(M2136-FARMER_HOURS,0)*TEMP_RATE</x:f>
        <x:v>32974.94717280909</x:v>
      </x:c>
      <x:c r="R2136" s="268" t="n">
        <x:f>O2136-P2136-Q2136-FIXED_COST</x:f>
        <x:v>1061.0528271909134</x:v>
      </x:c>
      <x:c r="S2136" s="139" t="str">
        <x:f>IF(AND(L2136&lt;=TOTAL_BED_CAP,N2136&lt;=TEMP_WORKER_CAP),"YES","NO")</x:f>
        <x:v>YES</x:v>
      </x:c>
      <x:c r="T2136" s="139" t="n">
        <x:f>IF(S2136="YES",R2136,-1E+99)</x:f>
        <x:v>1061.0528271909134</x:v>
      </x:c>
    </x:row>
    <x:row r="2137">
      <x:c r="A2137" s="139"/>
      <x:c r="B2137" s="139"/>
      <x:c r="C2137" s="139"/>
      <x:c r="D2137" s="139"/>
      <x:c r="E2137" s="139"/>
      <x:c r="F2137" s="139"/>
      <x:c r="G2137" s="139"/>
      <x:c r="H2137" s="139"/>
      <x:c r="I2137" s="266" t="n">
        <x:f>INT((ROW()-ROW($I$46))/((CARROT_CAP+1)*(MESCLUN_CAP+1)))</x:f>
        <x:v>3</x:v>
      </x:c>
      <x:c r="J2137" s="266" t="n">
        <x:f>MOD(INT((ROW()-ROW($I$46))/(MESCLUN_CAP+1)),CARROT_CAP+1)</x:f>
        <x:v>4</x:v>
      </x:c>
      <x:c r="K2137" s="266" t="n">
        <x:f>MOD(ROW()-ROW($I$46),MESCLUN_CAP+1)</x:f>
        <x:v>14</x:v>
      </x:c>
      <x:c r="L2137" s="266" t="n">
        <x:f>SUM(I2137:K2137)</x:f>
        <x:v>21</x:v>
      </x:c>
      <x:c r="M2137" s="267" t="n">
        <x:f>I2137*TOMATO_HOURS*WEEKS*(1+TOMATO_DIM)^I2137+J2137*CARROT_HOURS*WEEKS*(1+CARROT_DIM)^J2137+K2137*MESCLUN_HOURS*WEEKS*(1+MESCLUN_DIM)^K2137</x:f>
        <x:v>1241.4990384674643</x:v>
      </x:c>
      <x:c r="N2137" s="267" t="n">
        <x:f>MAX(M2137-FARMER_HOURS,0)/TEMP_HOURS_PER_WORKER</x:f>
        <x:v>0.3621521100468502</x:v>
      </x:c>
      <x:c r="O2137" s="268" t="n">
        <x:f>I2137*TOMATO_PRICE+J2137*CARROT_PRICE+K2137*MESCLUN_PRICE</x:f>
        <x:v>72576</x:v>
      </x:c>
      <x:c r="P2137" s="268" t="n">
        <x:f>I2137*TOMATO_FERTILIZER+J2137*CARROT_FERTILIZER+K2137*MESCLUN_FERTILIZER</x:f>
        <x:v>16720</x:v>
      </x:c>
      <x:c r="Q2137" s="268" t="n">
        <x:f>MIN(M2137,FARMER_HOURS)*FARMER_RATE+MAX(M2137-FARMER_HOURS,0)*TEMP_RATE</x:f>
        <x:v>34053.80275117126</x:v>
      </x:c>
      <x:c r="R2137" s="268" t="n">
        <x:f>O2137-P2137-Q2137-FIXED_COST</x:f>
        <x:v>1802.1972488287429</x:v>
      </x:c>
      <x:c r="S2137" s="139" t="str">
        <x:f>IF(AND(L2137&lt;=TOTAL_BED_CAP,N2137&lt;=TEMP_WORKER_CAP),"YES","NO")</x:f>
        <x:v>YES</x:v>
      </x:c>
      <x:c r="T2137" s="139" t="n">
        <x:f>IF(S2137="YES",R2137,-1E+99)</x:f>
        <x:v>1802.1972488287429</x:v>
      </x:c>
    </x:row>
    <x:row r="2138">
      <x:c r="A2138" s="139"/>
      <x:c r="B2138" s="139"/>
      <x:c r="C2138" s="139"/>
      <x:c r="D2138" s="139"/>
      <x:c r="E2138" s="139"/>
      <x:c r="F2138" s="139"/>
      <x:c r="G2138" s="139"/>
      <x:c r="H2138" s="139"/>
      <x:c r="I2138" s="266" t="n">
        <x:f>INT((ROW()-ROW($I$46))/((CARROT_CAP+1)*(MESCLUN_CAP+1)))</x:f>
        <x:v>3</x:v>
      </x:c>
      <x:c r="J2138" s="266" t="n">
        <x:f>MOD(INT((ROW()-ROW($I$46))/(MESCLUN_CAP+1)),CARROT_CAP+1)</x:f>
        <x:v>4</x:v>
      </x:c>
      <x:c r="K2138" s="266" t="n">
        <x:f>MOD(ROW()-ROW($I$46),MESCLUN_CAP+1)</x:f>
        <x:v>15</x:v>
      </x:c>
      <x:c r="L2138" s="266" t="n">
        <x:f>SUM(I2138:K2138)</x:f>
        <x:v>22</x:v>
      </x:c>
      <x:c r="M2138" s="267" t="n">
        <x:f>I2138*TOMATO_HOURS*WEEKS*(1+TOMATO_DIM)^I2138+J2138*CARROT_HOURS*WEEKS*(1+CARROT_DIM)^J2138+K2138*MESCLUN_HOURS*WEEKS*(1+MESCLUN_DIM)^K2138</x:f>
        <x:v>1305.087245343611</x:v>
      </x:c>
      <x:c r="N2138" s="267" t="n">
        <x:f>MAX(M2138-FARMER_HOURS,0)/TEMP_HOURS_PER_WORKER</x:f>
        <x:v>0.4063105870441742</x:v>
      </x:c>
      <x:c r="O2138" s="268" t="n">
        <x:f>I2138*TOMATO_PRICE+J2138*CARROT_PRICE+K2138*MESCLUN_PRICE</x:f>
        <x:v>75276</x:v>
      </x:c>
      <x:c r="P2138" s="268" t="n">
        <x:f>I2138*TOMATO_FERTILIZER+J2138*CARROT_FERTILIZER+K2138*MESCLUN_FERTILIZER</x:f>
        <x:v>17600</x:v>
      </x:c>
      <x:c r="Q2138" s="268" t="n">
        <x:f>MIN(M2138,FARMER_HOURS)*FARMER_RATE+MAX(M2138-FARMER_HOURS,0)*TEMP_RATE</x:f>
        <x:v>35157.76467610436</x:v>
      </x:c>
      <x:c r="R2138" s="268" t="n">
        <x:f>O2138-P2138-Q2138-FIXED_COST</x:f>
        <x:v>2518.235323895642</x:v>
      </x:c>
      <x:c r="S2138" s="139" t="str">
        <x:f>IF(AND(L2138&lt;=TOTAL_BED_CAP,N2138&lt;=TEMP_WORKER_CAP),"YES","NO")</x:f>
        <x:v>YES</x:v>
      </x:c>
      <x:c r="T2138" s="139" t="n">
        <x:f>IF(S2138="YES",R2138,-1E+99)</x:f>
        <x:v>2518.235323895642</x:v>
      </x:c>
    </x:row>
    <x:row r="2139">
      <x:c r="A2139" s="139"/>
      <x:c r="B2139" s="139"/>
      <x:c r="C2139" s="139"/>
      <x:c r="D2139" s="139"/>
      <x:c r="E2139" s="139"/>
      <x:c r="F2139" s="139"/>
      <x:c r="G2139" s="139"/>
      <x:c r="H2139" s="139"/>
      <x:c r="I2139" s="266" t="n">
        <x:f>INT((ROW()-ROW($I$46))/((CARROT_CAP+1)*(MESCLUN_CAP+1)))</x:f>
        <x:v>3</x:v>
      </x:c>
      <x:c r="J2139" s="266" t="n">
        <x:f>MOD(INT((ROW()-ROW($I$46))/(MESCLUN_CAP+1)),CARROT_CAP+1)</x:f>
        <x:v>4</x:v>
      </x:c>
      <x:c r="K2139" s="266" t="n">
        <x:f>MOD(ROW()-ROW($I$46),MESCLUN_CAP+1)</x:f>
        <x:v>16</x:v>
      </x:c>
      <x:c r="L2139" s="266" t="n">
        <x:f>SUM(I2139:K2139)</x:f>
        <x:v>23</x:v>
      </x:c>
      <x:c r="M2139" s="267" t="n">
        <x:f>I2139*TOMATO_HOURS*WEEKS*(1+TOMATO_DIM)^I2139+J2139*CARROT_HOURS*WEEKS*(1+CARROT_DIM)^J2139+K2139*MESCLUN_HOURS*WEEKS*(1+MESCLUN_DIM)^K2139</x:f>
        <x:v>1370.1480212210997</x:v>
      </x:c>
      <x:c r="N2139" s="267" t="n">
        <x:f>MAX(M2139-FARMER_HOURS,0)/TEMP_HOURS_PER_WORKER</x:f>
        <x:v>0.45149168140354146</x:v>
      </x:c>
      <x:c r="O2139" s="268" t="n">
        <x:f>I2139*TOMATO_PRICE+J2139*CARROT_PRICE+K2139*MESCLUN_PRICE</x:f>
        <x:v>77976</x:v>
      </x:c>
      <x:c r="P2139" s="268" t="n">
        <x:f>I2139*TOMATO_FERTILIZER+J2139*CARROT_FERTILIZER+K2139*MESCLUN_FERTILIZER</x:f>
        <x:v>18480</x:v>
      </x:c>
      <x:c r="Q2139" s="268" t="n">
        <x:f>MIN(M2139,FARMER_HOURS)*FARMER_RATE+MAX(M2139-FARMER_HOURS,0)*TEMP_RATE</x:f>
        <x:v>36287.29203508854</x:v>
      </x:c>
      <x:c r="R2139" s="268" t="n">
        <x:f>O2139-P2139-Q2139-FIXED_COST</x:f>
        <x:v>3208.7079649114603</x:v>
      </x:c>
      <x:c r="S2139" s="139" t="str">
        <x:f>IF(AND(L2139&lt;=TOTAL_BED_CAP,N2139&lt;=TEMP_WORKER_CAP),"YES","NO")</x:f>
        <x:v>YES</x:v>
      </x:c>
      <x:c r="T2139" s="139" t="n">
        <x:f>IF(S2139="YES",R2139,-1E+99)</x:f>
        <x:v>3208.7079649114603</x:v>
      </x:c>
    </x:row>
    <x:row r="2140">
      <x:c r="A2140" s="139"/>
      <x:c r="B2140" s="139"/>
      <x:c r="C2140" s="139"/>
      <x:c r="D2140" s="139"/>
      <x:c r="E2140" s="139"/>
      <x:c r="F2140" s="139"/>
      <x:c r="G2140" s="139"/>
      <x:c r="H2140" s="139"/>
      <x:c r="I2140" s="266" t="n">
        <x:f>INT((ROW()-ROW($I$46))/((CARROT_CAP+1)*(MESCLUN_CAP+1)))</x:f>
        <x:v>3</x:v>
      </x:c>
      <x:c r="J2140" s="266" t="n">
        <x:f>MOD(INT((ROW()-ROW($I$46))/(MESCLUN_CAP+1)),CARROT_CAP+1)</x:f>
        <x:v>4</x:v>
      </x:c>
      <x:c r="K2140" s="266" t="n">
        <x:f>MOD(ROW()-ROW($I$46),MESCLUN_CAP+1)</x:f>
        <x:v>17</x:v>
      </x:c>
      <x:c r="L2140" s="266" t="n">
        <x:f>SUM(I2140:K2140)</x:f>
        <x:v>24</x:v>
      </x:c>
      <x:c r="M2140" s="267" t="n">
        <x:f>I2140*TOMATO_HOURS*WEEKS*(1+TOMATO_DIM)^I2140+J2140*CARROT_HOURS*WEEKS*(1+CARROT_DIM)^J2140+K2140*MESCLUN_HOURS*WEEKS*(1+MESCLUN_DIM)^K2140</x:f>
        <x:v>1436.70824466764</x:v>
      </x:c>
      <x:c r="N2140" s="267" t="n">
        <x:f>MAX(M2140-FARMER_HOURS,0)/TEMP_HOURS_PER_WORKER</x:f>
        <x:v>0.4977140587969722</x:v>
      </x:c>
      <x:c r="O2140" s="268" t="n">
        <x:f>I2140*TOMATO_PRICE+J2140*CARROT_PRICE+K2140*MESCLUN_PRICE</x:f>
        <x:v>80676</x:v>
      </x:c>
      <x:c r="P2140" s="268" t="n">
        <x:f>I2140*TOMATO_FERTILIZER+J2140*CARROT_FERTILIZER+K2140*MESCLUN_FERTILIZER</x:f>
        <x:v>19360</x:v>
      </x:c>
      <x:c r="Q2140" s="268" t="n">
        <x:f>MIN(M2140,FARMER_HOURS)*FARMER_RATE+MAX(M2140-FARMER_HOURS,0)*TEMP_RATE</x:f>
        <x:v>37442.8514699243</x:v>
      </x:c>
      <x:c r="R2140" s="268" t="n">
        <x:f>O2140-P2140-Q2140-FIXED_COST</x:f>
        <x:v>3873.1485300756976</x:v>
      </x:c>
      <x:c r="S2140" s="139" t="str">
        <x:f>IF(AND(L2140&lt;=TOTAL_BED_CAP,N2140&lt;=TEMP_WORKER_CAP),"YES","NO")</x:f>
        <x:v>YES</x:v>
      </x:c>
      <x:c r="T2140" s="139" t="n">
        <x:f>IF(S2140="YES",R2140,-1E+99)</x:f>
        <x:v>3873.1485300756976</x:v>
      </x:c>
    </x:row>
    <x:row r="2141">
      <x:c r="A2141" s="139"/>
      <x:c r="B2141" s="139"/>
      <x:c r="C2141" s="139"/>
      <x:c r="D2141" s="139"/>
      <x:c r="E2141" s="139"/>
      <x:c r="F2141" s="139"/>
      <x:c r="G2141" s="139"/>
      <x:c r="H2141" s="139"/>
      <x:c r="I2141" s="266" t="n">
        <x:f>INT((ROW()-ROW($I$46))/((CARROT_CAP+1)*(MESCLUN_CAP+1)))</x:f>
        <x:v>3</x:v>
      </x:c>
      <x:c r="J2141" s="266" t="n">
        <x:f>MOD(INT((ROW()-ROW($I$46))/(MESCLUN_CAP+1)),CARROT_CAP+1)</x:f>
        <x:v>4</x:v>
      </x:c>
      <x:c r="K2141" s="266" t="n">
        <x:f>MOD(ROW()-ROW($I$46),MESCLUN_CAP+1)</x:f>
        <x:v>18</x:v>
      </x:c>
      <x:c r="L2141" s="266" t="n">
        <x:f>SUM(I2141:K2141)</x:f>
        <x:v>25</x:v>
      </x:c>
      <x:c r="M2141" s="267" t="n">
        <x:f>I2141*TOMATO_HOURS*WEEKS*(1+TOMATO_DIM)^I2141+J2141*CARROT_HOURS*WEEKS*(1+CARROT_DIM)^J2141+K2141*MESCLUN_HOURS*WEEKS*(1+MESCLUN_DIM)^K2141</x:f>
        <x:v>1504.7952361262273</x:v>
      </x:c>
      <x:c r="N2141" s="267" t="n">
        <x:f>MAX(M2141-FARMER_HOURS,0)/TEMP_HOURS_PER_WORKER</x:f>
        <x:v>0.5449966917543245</x:v>
      </x:c>
      <x:c r="O2141" s="268" t="n">
        <x:f>I2141*TOMATO_PRICE+J2141*CARROT_PRICE+K2141*MESCLUN_PRICE</x:f>
        <x:v>83376</x:v>
      </x:c>
      <x:c r="P2141" s="268" t="n">
        <x:f>I2141*TOMATO_FERTILIZER+J2141*CARROT_FERTILIZER+K2141*MESCLUN_FERTILIZER</x:f>
        <x:v>20240</x:v>
      </x:c>
      <x:c r="Q2141" s="268" t="n">
        <x:f>MIN(M2141,FARMER_HOURS)*FARMER_RATE+MAX(M2141-FARMER_HOURS,0)*TEMP_RATE</x:f>
        <x:v>38624.91729385811</x:v>
      </x:c>
      <x:c r="R2141" s="268" t="n">
        <x:f>O2141-P2141-Q2141-FIXED_COST</x:f>
        <x:v>4511.0827061418895</x:v>
      </x:c>
      <x:c r="S2141" s="139" t="str">
        <x:f>IF(AND(L2141&lt;=TOTAL_BED_CAP,N2141&lt;=TEMP_WORKER_CAP),"YES","NO")</x:f>
        <x:v>YES</x:v>
      </x:c>
      <x:c r="T2141" s="139" t="n">
        <x:f>IF(S2141="YES",R2141,-1E+99)</x:f>
        <x:v>4511.0827061418895</x:v>
      </x:c>
    </x:row>
    <x:row r="2142">
      <x:c r="A2142" s="139"/>
      <x:c r="B2142" s="139"/>
      <x:c r="C2142" s="139"/>
      <x:c r="D2142" s="139"/>
      <x:c r="E2142" s="139"/>
      <x:c r="F2142" s="139"/>
      <x:c r="G2142" s="139"/>
      <x:c r="H2142" s="139"/>
      <x:c r="I2142" s="266" t="n">
        <x:f>INT((ROW()-ROW($I$46))/((CARROT_CAP+1)*(MESCLUN_CAP+1)))</x:f>
        <x:v>3</x:v>
      </x:c>
      <x:c r="J2142" s="266" t="n">
        <x:f>MOD(INT((ROW()-ROW($I$46))/(MESCLUN_CAP+1)),CARROT_CAP+1)</x:f>
        <x:v>4</x:v>
      </x:c>
      <x:c r="K2142" s="266" t="n">
        <x:f>MOD(ROW()-ROW($I$46),MESCLUN_CAP+1)</x:f>
        <x:v>19</x:v>
      </x:c>
      <x:c r="L2142" s="266" t="n">
        <x:f>SUM(I2142:K2142)</x:f>
        <x:v>26</x:v>
      </x:c>
      <x:c r="M2142" s="267" t="n">
        <x:f>I2142*TOMATO_HOURS*WEEKS*(1+TOMATO_DIM)^I2142+J2142*CARROT_HOURS*WEEKS*(1+CARROT_DIM)^J2142+K2142*MESCLUN_HOURS*WEEKS*(1+MESCLUN_DIM)^K2142</x:f>
        <x:v>1574.4367647622491</x:v>
      </x:c>
      <x:c r="N2142" s="267" t="n">
        <x:f>MAX(M2142-FARMER_HOURS,0)/TEMP_HOURS_PER_WORKER</x:f>
        <x:v>0.5933588644182286</x:v>
      </x:c>
      <x:c r="O2142" s="268" t="n">
        <x:f>I2142*TOMATO_PRICE+J2142*CARROT_PRICE+K2142*MESCLUN_PRICE</x:f>
        <x:v>86076</x:v>
      </x:c>
      <x:c r="P2142" s="268" t="n">
        <x:f>I2142*TOMATO_FERTILIZER+J2142*CARROT_FERTILIZER+K2142*MESCLUN_FERTILIZER</x:f>
        <x:v>21120</x:v>
      </x:c>
      <x:c r="Q2142" s="268" t="n">
        <x:f>MIN(M2142,FARMER_HOURS)*FARMER_RATE+MAX(M2142-FARMER_HOURS,0)*TEMP_RATE</x:f>
        <x:v>39833.971610455716</x:v>
      </x:c>
      <x:c r="R2142" s="268" t="n">
        <x:f>O2142-P2142-Q2142-FIXED_COST</x:f>
        <x:v>5122.028389544284</x:v>
      </x:c>
      <x:c r="S2142" s="139" t="str">
        <x:f>IF(AND(L2142&lt;=TOTAL_BED_CAP,N2142&lt;=TEMP_WORKER_CAP),"YES","NO")</x:f>
        <x:v>YES</x:v>
      </x:c>
      <x:c r="T2142" s="139" t="n">
        <x:f>IF(S2142="YES",R2142,-1E+99)</x:f>
        <x:v>5122.028389544284</x:v>
      </x:c>
    </x:row>
    <x:row r="2143">
      <x:c r="A2143" s="139"/>
      <x:c r="B2143" s="139"/>
      <x:c r="C2143" s="139"/>
      <x:c r="D2143" s="139"/>
      <x:c r="E2143" s="139"/>
      <x:c r="F2143" s="139"/>
      <x:c r="G2143" s="139"/>
      <x:c r="H2143" s="139"/>
      <x:c r="I2143" s="266" t="n">
        <x:f>INT((ROW()-ROW($I$46))/((CARROT_CAP+1)*(MESCLUN_CAP+1)))</x:f>
        <x:v>3</x:v>
      </x:c>
      <x:c r="J2143" s="266" t="n">
        <x:f>MOD(INT((ROW()-ROW($I$46))/(MESCLUN_CAP+1)),CARROT_CAP+1)</x:f>
        <x:v>4</x:v>
      </x:c>
      <x:c r="K2143" s="266" t="n">
        <x:f>MOD(ROW()-ROW($I$46),MESCLUN_CAP+1)</x:f>
        <x:v>20</x:v>
      </x:c>
      <x:c r="L2143" s="266" t="n">
        <x:f>SUM(I2143:K2143)</x:f>
        <x:v>27</x:v>
      </x:c>
      <x:c r="M2143" s="267" t="n">
        <x:f>I2143*TOMATO_HOURS*WEEKS*(1+TOMATO_DIM)^I2143+J2143*CARROT_HOURS*WEEKS*(1+CARROT_DIM)^J2143+K2143*MESCLUN_HOURS*WEEKS*(1+MESCLUN_DIM)^K2143</x:f>
        <x:v>1645.661055412726</x:v>
      </x:c>
      <x:c r="N2143" s="267" t="n">
        <x:f>MAX(M2143-FARMER_HOURS,0)/TEMP_HOURS_PER_WORKER</x:f>
        <x:v>0.6428201773699486</x:v>
      </x:c>
      <x:c r="O2143" s="268" t="n">
        <x:f>I2143*TOMATO_PRICE+J2143*CARROT_PRICE+K2143*MESCLUN_PRICE</x:f>
        <x:v>88776</x:v>
      </x:c>
      <x:c r="P2143" s="268" t="n">
        <x:f>I2143*TOMATO_FERTILIZER+J2143*CARROT_FERTILIZER+K2143*MESCLUN_FERTILIZER</x:f>
        <x:v>22000</x:v>
      </x:c>
      <x:c r="Q2143" s="268" t="n">
        <x:f>MIN(M2143,FARMER_HOURS)*FARMER_RATE+MAX(M2143-FARMER_HOURS,0)*TEMP_RATE</x:f>
        <x:v>41070.504434248716</x:v>
      </x:c>
      <x:c r="R2143" s="268" t="n">
        <x:f>O2143-P2143-Q2143-FIXED_COST</x:f>
        <x:v>5705.495565751284</x:v>
      </x:c>
      <x:c r="S2143" s="139" t="str">
        <x:f>IF(AND(L2143&lt;=TOTAL_BED_CAP,N2143&lt;=TEMP_WORKER_CAP),"YES","NO")</x:f>
        <x:v>YES</x:v>
      </x:c>
      <x:c r="T2143" s="139" t="n">
        <x:f>IF(S2143="YES",R2143,-1E+99)</x:f>
        <x:v>5705.495565751284</x:v>
      </x:c>
    </x:row>
    <x:row r="2144">
      <x:c r="A2144" s="139"/>
      <x:c r="B2144" s="139"/>
      <x:c r="C2144" s="139"/>
      <x:c r="D2144" s="139"/>
      <x:c r="E2144" s="139"/>
      <x:c r="F2144" s="139"/>
      <x:c r="G2144" s="139"/>
      <x:c r="H2144" s="139"/>
      <x:c r="I2144" s="266" t="n">
        <x:f>INT((ROW()-ROW($I$46))/((CARROT_CAP+1)*(MESCLUN_CAP+1)))</x:f>
        <x:v>3</x:v>
      </x:c>
      <x:c r="J2144" s="266" t="n">
        <x:f>MOD(INT((ROW()-ROW($I$46))/(MESCLUN_CAP+1)),CARROT_CAP+1)</x:f>
        <x:v>4</x:v>
      </x:c>
      <x:c r="K2144" s="266" t="n">
        <x:f>MOD(ROW()-ROW($I$46),MESCLUN_CAP+1)</x:f>
        <x:v>21</x:v>
      </x:c>
      <x:c r="L2144" s="266" t="n">
        <x:f>SUM(I2144:K2144)</x:f>
        <x:v>28</x:v>
      </x:c>
      <x:c r="M2144" s="267" t="n">
        <x:f>I2144*TOMATO_HOURS*WEEKS*(1+TOMATO_DIM)^I2144+J2144*CARROT_HOURS*WEEKS*(1+CARROT_DIM)^J2144+K2144*MESCLUN_HOURS*WEEKS*(1+MESCLUN_DIM)^K2144</x:f>
        <x:v>1718.49679563917</x:v>
      </x:c>
      <x:c r="N2144" s="267" t="n">
        <x:f>MAX(M2144-FARMER_HOURS,0)/TEMP_HOURS_PER_WORKER</x:f>
        <x:v>0.6934005525272013</x:v>
      </x:c>
      <x:c r="O2144" s="268" t="n">
        <x:f>I2144*TOMATO_PRICE+J2144*CARROT_PRICE+K2144*MESCLUN_PRICE</x:f>
        <x:v>91476</x:v>
      </x:c>
      <x:c r="P2144" s="268" t="n">
        <x:f>I2144*TOMATO_FERTILIZER+J2144*CARROT_FERTILIZER+K2144*MESCLUN_FERTILIZER</x:f>
        <x:v>22880</x:v>
      </x:c>
      <x:c r="Q2144" s="268" t="n">
        <x:f>MIN(M2144,FARMER_HOURS)*FARMER_RATE+MAX(M2144-FARMER_HOURS,0)*TEMP_RATE</x:f>
        <x:v>42335.013813180034</x:v>
      </x:c>
      <x:c r="R2144" s="268" t="n">
        <x:f>O2144-P2144-Q2144-FIXED_COST</x:f>
        <x:v>6260.986186819966</x:v>
      </x:c>
      <x:c r="S2144" s="139" t="str">
        <x:f>IF(AND(L2144&lt;=TOTAL_BED_CAP,N2144&lt;=TEMP_WORKER_CAP),"YES","NO")</x:f>
        <x:v>YES</x:v>
      </x:c>
      <x:c r="T2144" s="139" t="n">
        <x:f>IF(S2144="YES",R2144,-1E+99)</x:f>
        <x:v>6260.986186819966</x:v>
      </x:c>
    </x:row>
    <x:row r="2145">
      <x:c r="A2145" s="139"/>
      <x:c r="B2145" s="139"/>
      <x:c r="C2145" s="139"/>
      <x:c r="D2145" s="139"/>
      <x:c r="E2145" s="139"/>
      <x:c r="F2145" s="139"/>
      <x:c r="G2145" s="139"/>
      <x:c r="H2145" s="139"/>
      <x:c r="I2145" s="266" t="n">
        <x:f>INT((ROW()-ROW($I$46))/((CARROT_CAP+1)*(MESCLUN_CAP+1)))</x:f>
        <x:v>3</x:v>
      </x:c>
      <x:c r="J2145" s="266" t="n">
        <x:f>MOD(INT((ROW()-ROW($I$46))/(MESCLUN_CAP+1)),CARROT_CAP+1)</x:f>
        <x:v>4</x:v>
      </x:c>
      <x:c r="K2145" s="266" t="n">
        <x:f>MOD(ROW()-ROW($I$46),MESCLUN_CAP+1)</x:f>
        <x:v>22</x:v>
      </x:c>
      <x:c r="L2145" s="266" t="n">
        <x:f>SUM(I2145:K2145)</x:f>
        <x:v>29</x:v>
      </x:c>
      <x:c r="M2145" s="267" t="n">
        <x:f>I2145*TOMATO_HOURS*WEEKS*(1+TOMATO_DIM)^I2145+J2145*CARROT_HOURS*WEEKS*(1+CARROT_DIM)^J2145+K2145*MESCLUN_HOURS*WEEKS*(1+MESCLUN_DIM)^K2145</x:f>
        <x:v>1792.973142885566</x:v>
      </x:c>
      <x:c r="N2145" s="267" t="n">
        <x:f>MAX(M2145-FARMER_HOURS,0)/TEMP_HOURS_PER_WORKER</x:f>
        <x:v>0.7451202381149764</x:v>
      </x:c>
      <x:c r="O2145" s="268" t="n">
        <x:f>I2145*TOMATO_PRICE+J2145*CARROT_PRICE+K2145*MESCLUN_PRICE</x:f>
        <x:v>94176</x:v>
      </x:c>
      <x:c r="P2145" s="268" t="n">
        <x:f>I2145*TOMATO_FERTILIZER+J2145*CARROT_FERTILIZER+K2145*MESCLUN_FERTILIZER</x:f>
        <x:v>23760</x:v>
      </x:c>
      <x:c r="Q2145" s="268" t="n">
        <x:f>MIN(M2145,FARMER_HOURS)*FARMER_RATE+MAX(M2145-FARMER_HOURS,0)*TEMP_RATE</x:f>
        <x:v>43628.00595287441</x:v>
      </x:c>
      <x:c r="R2145" s="268" t="n">
        <x:f>O2145-P2145-Q2145-FIXED_COST</x:f>
        <x:v>6787.99404712559</x:v>
      </x:c>
      <x:c r="S2145" s="139" t="str">
        <x:f>IF(AND(L2145&lt;=TOTAL_BED_CAP,N2145&lt;=TEMP_WORKER_CAP),"YES","NO")</x:f>
        <x:v>YES</x:v>
      </x:c>
      <x:c r="T2145" s="139" t="n">
        <x:f>IF(S2145="YES",R2145,-1E+99)</x:f>
        <x:v>6787.99404712559</x:v>
      </x:c>
    </x:row>
    <x:row r="2146">
      <x:c r="A2146" s="139"/>
      <x:c r="B2146" s="139"/>
      <x:c r="C2146" s="139"/>
      <x:c r="D2146" s="139"/>
      <x:c r="E2146" s="139"/>
      <x:c r="F2146" s="139"/>
      <x:c r="G2146" s="139"/>
      <x:c r="H2146" s="139"/>
      <x:c r="I2146" s="266" t="n">
        <x:f>INT((ROW()-ROW($I$46))/((CARROT_CAP+1)*(MESCLUN_CAP+1)))</x:f>
        <x:v>3</x:v>
      </x:c>
      <x:c r="J2146" s="266" t="n">
        <x:f>MOD(INT((ROW()-ROW($I$46))/(MESCLUN_CAP+1)),CARROT_CAP+1)</x:f>
        <x:v>4</x:v>
      </x:c>
      <x:c r="K2146" s="266" t="n">
        <x:f>MOD(ROW()-ROW($I$46),MESCLUN_CAP+1)</x:f>
        <x:v>23</x:v>
      </x:c>
      <x:c r="L2146" s="266" t="n">
        <x:f>SUM(I2146:K2146)</x:f>
        <x:v>30</x:v>
      </x:c>
      <x:c r="M2146" s="267" t="n">
        <x:f>I2146*TOMATO_HOURS*WEEKS*(1+TOMATO_DIM)^I2146+J2146*CARROT_HOURS*WEEKS*(1+CARROT_DIM)^J2146+K2146*MESCLUN_HOURS*WEEKS*(1+MESCLUN_DIM)^K2146</x:f>
        <x:v>1869.1197317430024</x:v>
      </x:c>
      <x:c r="N2146" s="267" t="n">
        <x:f>MAX(M2146-FARMER_HOURS,0)/TEMP_HOURS_PER_WORKER</x:f>
        <x:v>0.7979998137104183</x:v>
      </x:c>
      <x:c r="O2146" s="268" t="n">
        <x:f>I2146*TOMATO_PRICE+J2146*CARROT_PRICE+K2146*MESCLUN_PRICE</x:f>
        <x:v>96876</x:v>
      </x:c>
      <x:c r="P2146" s="268" t="n">
        <x:f>I2146*TOMATO_FERTILIZER+J2146*CARROT_FERTILIZER+K2146*MESCLUN_FERTILIZER</x:f>
        <x:v>24640</x:v>
      </x:c>
      <x:c r="Q2146" s="268" t="n">
        <x:f>MIN(M2146,FARMER_HOURS)*FARMER_RATE+MAX(M2146-FARMER_HOURS,0)*TEMP_RATE</x:f>
        <x:v>44949.995342760456</x:v>
      </x:c>
      <x:c r="R2146" s="268" t="n">
        <x:f>O2146-P2146-Q2146-FIXED_COST</x:f>
        <x:v>7286.004657239544</x:v>
      </x:c>
      <x:c r="S2146" s="139" t="str">
        <x:f>IF(AND(L2146&lt;=TOTAL_BED_CAP,N2146&lt;=TEMP_WORKER_CAP),"YES","NO")</x:f>
        <x:v>YES</x:v>
      </x:c>
      <x:c r="T2146" s="139" t="n">
        <x:f>IF(S2146="YES",R2146,-1E+99)</x:f>
        <x:v>7286.004657239544</x:v>
      </x:c>
    </x:row>
    <x:row r="2147">
      <x:c r="A2147" s="139"/>
      <x:c r="B2147" s="139"/>
      <x:c r="C2147" s="139"/>
      <x:c r="D2147" s="139"/>
      <x:c r="E2147" s="139"/>
      <x:c r="F2147" s="139"/>
      <x:c r="G2147" s="139"/>
      <x:c r="H2147" s="139"/>
      <x:c r="I2147" s="266" t="n">
        <x:f>INT((ROW()-ROW($I$46))/((CARROT_CAP+1)*(MESCLUN_CAP+1)))</x:f>
        <x:v>3</x:v>
      </x:c>
      <x:c r="J2147" s="266" t="n">
        <x:f>MOD(INT((ROW()-ROW($I$46))/(MESCLUN_CAP+1)),CARROT_CAP+1)</x:f>
        <x:v>4</x:v>
      </x:c>
      <x:c r="K2147" s="266" t="n">
        <x:f>MOD(ROW()-ROW($I$46),MESCLUN_CAP+1)</x:f>
        <x:v>24</x:v>
      </x:c>
      <x:c r="L2147" s="266" t="n">
        <x:f>SUM(I2147:K2147)</x:f>
        <x:v>31</x:v>
      </x:c>
      <x:c r="M2147" s="267" t="n">
        <x:f>I2147*TOMATO_HOURS*WEEKS*(1+TOMATO_DIM)^I2147+J2147*CARROT_HOURS*WEEKS*(1+CARROT_DIM)^J2147+K2147*MESCLUN_HOURS*WEEKS*(1+MESCLUN_DIM)^K2147</x:f>
        <x:v>1946.966681322498</x:v>
      </x:c>
      <x:c r="N2147" s="267" t="n">
        <x:f>MAX(M2147-FARMER_HOURS,0)/TEMP_HOURS_PER_WORKER</x:f>
        <x:v>0.8520601953628458</x:v>
      </x:c>
      <x:c r="O2147" s="268" t="n">
        <x:f>I2147*TOMATO_PRICE+J2147*CARROT_PRICE+K2147*MESCLUN_PRICE</x:f>
        <x:v>99576</x:v>
      </x:c>
      <x:c r="P2147" s="268" t="n">
        <x:f>I2147*TOMATO_FERTILIZER+J2147*CARROT_FERTILIZER+K2147*MESCLUN_FERTILIZER</x:f>
        <x:v>25520</x:v>
      </x:c>
      <x:c r="Q2147" s="268" t="n">
        <x:f>MIN(M2147,FARMER_HOURS)*FARMER_RATE+MAX(M2147-FARMER_HOURS,0)*TEMP_RATE</x:f>
        <x:v>46301.504884071146</x:v>
      </x:c>
      <x:c r="R2147" s="268" t="n">
        <x:f>O2147-P2147-Q2147-FIXED_COST</x:f>
        <x:v>7754.495115928854</x:v>
      </x:c>
      <x:c r="S2147" s="139" t="str">
        <x:f>IF(AND(L2147&lt;=TOTAL_BED_CAP,N2147&lt;=TEMP_WORKER_CAP),"YES","NO")</x:f>
        <x:v>YES</x:v>
      </x:c>
      <x:c r="T2147" s="139" t="n">
        <x:f>IF(S2147="YES",R2147,-1E+99)</x:f>
        <x:v>7754.495115928854</x:v>
      </x:c>
    </x:row>
    <x:row r="2148">
      <x:c r="A2148" s="139"/>
      <x:c r="B2148" s="139"/>
      <x:c r="C2148" s="139"/>
      <x:c r="D2148" s="139"/>
      <x:c r="E2148" s="139"/>
      <x:c r="F2148" s="139"/>
      <x:c r="G2148" s="139"/>
      <x:c r="H2148" s="139"/>
      <x:c r="I2148" s="266" t="n">
        <x:f>INT((ROW()-ROW($I$46))/((CARROT_CAP+1)*(MESCLUN_CAP+1)))</x:f>
        <x:v>3</x:v>
      </x:c>
      <x:c r="J2148" s="266" t="n">
        <x:f>MOD(INT((ROW()-ROW($I$46))/(MESCLUN_CAP+1)),CARROT_CAP+1)</x:f>
        <x:v>4</x:v>
      </x:c>
      <x:c r="K2148" s="266" t="n">
        <x:f>MOD(ROW()-ROW($I$46),MESCLUN_CAP+1)</x:f>
        <x:v>25</x:v>
      </x:c>
      <x:c r="L2148" s="266" t="n">
        <x:f>SUM(I2148:K2148)</x:f>
        <x:v>32</x:v>
      </x:c>
      <x:c r="M2148" s="267" t="n">
        <x:f>I2148*TOMATO_HOURS*WEEKS*(1+TOMATO_DIM)^I2148+J2148*CARROT_HOURS*WEEKS*(1+CARROT_DIM)^J2148+K2148*MESCLUN_HOURS*WEEKS*(1+MESCLUN_DIM)^K2148</x:f>
        <x:v>2026.5446027375956</x:v>
      </x:c>
      <x:c r="N2148" s="267" t="n">
        <x:f>MAX(M2148-FARMER_HOURS,0)/TEMP_HOURS_PER_WORKER</x:f>
        <x:v>0.9073226407899969</x:v>
      </x:c>
      <x:c r="O2148" s="268" t="n">
        <x:f>I2148*TOMATO_PRICE+J2148*CARROT_PRICE+K2148*MESCLUN_PRICE</x:f>
        <x:v>102276</x:v>
      </x:c>
      <x:c r="P2148" s="268" t="n">
        <x:f>I2148*TOMATO_FERTILIZER+J2148*CARROT_FERTILIZER+K2148*MESCLUN_FERTILIZER</x:f>
        <x:v>26400</x:v>
      </x:c>
      <x:c r="Q2148" s="268" t="n">
        <x:f>MIN(M2148,FARMER_HOURS)*FARMER_RATE+MAX(M2148-FARMER_HOURS,0)*TEMP_RATE</x:f>
        <x:v>47683.066019749924</x:v>
      </x:c>
      <x:c r="R2148" s="268" t="n">
        <x:f>O2148-P2148-Q2148-FIXED_COST</x:f>
        <x:v>8192.933980250076</x:v>
      </x:c>
      <x:c r="S2148" s="139" t="str">
        <x:f>IF(AND(L2148&lt;=TOTAL_BED_CAP,N2148&lt;=TEMP_WORKER_CAP),"YES","NO")</x:f>
        <x:v>YES</x:v>
      </x:c>
      <x:c r="T2148" s="139" t="n">
        <x:f>IF(S2148="YES",R2148,-1E+99)</x:f>
        <x:v>8192.933980250076</x:v>
      </x:c>
    </x:row>
    <x:row r="2149">
      <x:c r="A2149" s="139"/>
      <x:c r="B2149" s="139"/>
      <x:c r="C2149" s="139"/>
      <x:c r="D2149" s="139"/>
      <x:c r="E2149" s="139"/>
      <x:c r="F2149" s="139"/>
      <x:c r="G2149" s="139"/>
      <x:c r="H2149" s="139"/>
      <x:c r="I2149" s="266" t="n">
        <x:f>INT((ROW()-ROW($I$46))/((CARROT_CAP+1)*(MESCLUN_CAP+1)))</x:f>
        <x:v>3</x:v>
      </x:c>
      <x:c r="J2149" s="266" t="n">
        <x:f>MOD(INT((ROW()-ROW($I$46))/(MESCLUN_CAP+1)),CARROT_CAP+1)</x:f>
        <x:v>4</x:v>
      </x:c>
      <x:c r="K2149" s="266" t="n">
        <x:f>MOD(ROW()-ROW($I$46),MESCLUN_CAP+1)</x:f>
        <x:v>26</x:v>
      </x:c>
      <x:c r="L2149" s="266" t="n">
        <x:f>SUM(I2149:K2149)</x:f>
        <x:v>33</x:v>
      </x:c>
      <x:c r="M2149" s="267" t="n">
        <x:f>I2149*TOMATO_HOURS*WEEKS*(1+TOMATO_DIM)^I2149+J2149*CARROT_HOURS*WEEKS*(1+CARROT_DIM)^J2149+K2149*MESCLUN_HOURS*WEEKS*(1+MESCLUN_DIM)^K2149</x:f>
        <x:v>2107.884606698313</x:v>
      </x:c>
      <x:c r="N2149" s="267" t="n">
        <x:f>MAX(M2149-FARMER_HOURS,0)/TEMP_HOURS_PER_WORKER</x:f>
        <x:v>0.9638087546516061</x:v>
      </x:c>
      <x:c r="O2149" s="268" t="n">
        <x:f>I2149*TOMATO_PRICE+J2149*CARROT_PRICE+K2149*MESCLUN_PRICE</x:f>
        <x:v>104976</x:v>
      </x:c>
      <x:c r="P2149" s="268" t="n">
        <x:f>I2149*TOMATO_FERTILIZER+J2149*CARROT_FERTILIZER+K2149*MESCLUN_FERTILIZER</x:f>
        <x:v>27280</x:v>
      </x:c>
      <x:c r="Q2149" s="268" t="n">
        <x:f>MIN(M2149,FARMER_HOURS)*FARMER_RATE+MAX(M2149-FARMER_HOURS,0)*TEMP_RATE</x:f>
        <x:v>49095.21886629015</x:v>
      </x:c>
      <x:c r="R2149" s="268" t="n">
        <x:f>O2149-P2149-Q2149-FIXED_COST</x:f>
        <x:v>8600.781133709846</x:v>
      </x:c>
      <x:c r="S2149" s="139" t="str">
        <x:f>IF(AND(L2149&lt;=TOTAL_BED_CAP,N2149&lt;=TEMP_WORKER_CAP),"YES","NO")</x:f>
        <x:v>YES</x:v>
      </x:c>
      <x:c r="T2149" s="139" t="n">
        <x:f>IF(S2149="YES",R2149,-1E+99)</x:f>
        <x:v>8600.781133709846</x:v>
      </x:c>
    </x:row>
    <x:row r="2150">
      <x:c r="A2150" s="139"/>
      <x:c r="B2150" s="139"/>
      <x:c r="C2150" s="139"/>
      <x:c r="D2150" s="139"/>
      <x:c r="E2150" s="139"/>
      <x:c r="F2150" s="139"/>
      <x:c r="G2150" s="139"/>
      <x:c r="H2150" s="139"/>
      <x:c r="I2150" s="266" t="n">
        <x:f>INT((ROW()-ROW($I$46))/((CARROT_CAP+1)*(MESCLUN_CAP+1)))</x:f>
        <x:v>3</x:v>
      </x:c>
      <x:c r="J2150" s="266" t="n">
        <x:f>MOD(INT((ROW()-ROW($I$46))/(MESCLUN_CAP+1)),CARROT_CAP+1)</x:f>
        <x:v>4</x:v>
      </x:c>
      <x:c r="K2150" s="266" t="n">
        <x:f>MOD(ROW()-ROW($I$46),MESCLUN_CAP+1)</x:f>
        <x:v>27</x:v>
      </x:c>
      <x:c r="L2150" s="266" t="n">
        <x:f>SUM(I2150:K2150)</x:f>
        <x:v>34</x:v>
      </x:c>
      <x:c r="M2150" s="267" t="n">
        <x:f>I2150*TOMATO_HOURS*WEEKS*(1+TOMATO_DIM)^I2150+J2150*CARROT_HOURS*WEEKS*(1+CARROT_DIM)^J2150+K2150*MESCLUN_HOURS*WEEKS*(1+MESCLUN_DIM)^K2150</x:f>
        <x:v>2191.0183112180703</x:v>
      </x:c>
      <x:c r="N2150" s="267" t="n">
        <x:f>MAX(M2150-FARMER_HOURS,0)/TEMP_HOURS_PER_WORKER</x:f>
        <x:v>1.0215404939014376</x:v>
      </x:c>
      <x:c r="O2150" s="268" t="n">
        <x:f>I2150*TOMATO_PRICE+J2150*CARROT_PRICE+K2150*MESCLUN_PRICE</x:f>
        <x:v>107676</x:v>
      </x:c>
      <x:c r="P2150" s="268" t="n">
        <x:f>I2150*TOMATO_FERTILIZER+J2150*CARROT_FERTILIZER+K2150*MESCLUN_FERTILIZER</x:f>
        <x:v>28160</x:v>
      </x:c>
      <x:c r="Q2150" s="268" t="n">
        <x:f>MIN(M2150,FARMER_HOURS)*FARMER_RATE+MAX(M2150-FARMER_HOURS,0)*TEMP_RATE</x:f>
        <x:v>50538.51234753594</x:v>
      </x:c>
      <x:c r="R2150" s="268" t="n">
        <x:f>O2150-P2150-Q2150-FIXED_COST</x:f>
        <x:v>8977.487652464057</x:v>
      </x:c>
      <x:c r="S2150" s="139" t="str">
        <x:f>IF(AND(L2150&lt;=TOTAL_BED_CAP,N2150&lt;=TEMP_WORKER_CAP),"YES","NO")</x:f>
        <x:v>YES</x:v>
      </x:c>
      <x:c r="T2150" s="139" t="n">
        <x:f>IF(S2150="YES",R2150,-1E+99)</x:f>
        <x:v>8977.487652464057</x:v>
      </x:c>
    </x:row>
    <x:row r="2151">
      <x:c r="A2151" s="139"/>
      <x:c r="B2151" s="139"/>
      <x:c r="C2151" s="139"/>
      <x:c r="D2151" s="139"/>
      <x:c r="E2151" s="139"/>
      <x:c r="F2151" s="139"/>
      <x:c r="G2151" s="139"/>
      <x:c r="H2151" s="139"/>
      <x:c r="I2151" s="266" t="n">
        <x:f>INT((ROW()-ROW($I$46))/((CARROT_CAP+1)*(MESCLUN_CAP+1)))</x:f>
        <x:v>3</x:v>
      </x:c>
      <x:c r="J2151" s="266" t="n">
        <x:f>MOD(INT((ROW()-ROW($I$46))/(MESCLUN_CAP+1)),CARROT_CAP+1)</x:f>
        <x:v>4</x:v>
      </x:c>
      <x:c r="K2151" s="266" t="n">
        <x:f>MOD(ROW()-ROW($I$46),MESCLUN_CAP+1)</x:f>
        <x:v>28</x:v>
      </x:c>
      <x:c r="L2151" s="266" t="n">
        <x:f>SUM(I2151:K2151)</x:f>
        <x:v>35</x:v>
      </x:c>
      <x:c r="M2151" s="267" t="n">
        <x:f>I2151*TOMATO_HOURS*WEEKS*(1+TOMATO_DIM)^I2151+J2151*CARROT_HOURS*WEEKS*(1+CARROT_DIM)^J2151+K2151*MESCLUN_HOURS*WEEKS*(1+MESCLUN_DIM)^K2151</x:f>
        <x:v>2275.977849435223</x:v>
      </x:c>
      <x:c r="N2151" s="267" t="n">
        <x:f>MAX(M2151-FARMER_HOURS,0)/TEMP_HOURS_PER_WORKER</x:f>
        <x:v>1.0805401732189048</x:v>
      </x:c>
      <x:c r="O2151" s="268" t="n">
        <x:f>I2151*TOMATO_PRICE+J2151*CARROT_PRICE+K2151*MESCLUN_PRICE</x:f>
        <x:v>110376</x:v>
      </x:c>
      <x:c r="P2151" s="268" t="n">
        <x:f>I2151*TOMATO_FERTILIZER+J2151*CARROT_FERTILIZER+K2151*MESCLUN_FERTILIZER</x:f>
        <x:v>29040</x:v>
      </x:c>
      <x:c r="Q2151" s="268" t="n">
        <x:f>MIN(M2151,FARMER_HOURS)*FARMER_RATE+MAX(M2151-FARMER_HOURS,0)*TEMP_RATE</x:f>
        <x:v>52013.50433047263</x:v>
      </x:c>
      <x:c r="R2151" s="268" t="n">
        <x:f>O2151-P2151-Q2151-FIXED_COST</x:f>
        <x:v>9322.495669527372</x:v>
      </x:c>
      <x:c r="S2151" s="139" t="str">
        <x:f>IF(AND(L2151&lt;=TOTAL_BED_CAP,N2151&lt;=TEMP_WORKER_CAP),"YES","NO")</x:f>
        <x:v>YES</x:v>
      </x:c>
      <x:c r="T2151" s="139" t="n">
        <x:f>IF(S2151="YES",R2151,-1E+99)</x:f>
        <x:v>9322.495669527372</x:v>
      </x:c>
    </x:row>
    <x:row r="2152">
      <x:c r="A2152" s="139"/>
      <x:c r="B2152" s="139"/>
      <x:c r="C2152" s="139"/>
      <x:c r="D2152" s="139"/>
      <x:c r="E2152" s="139"/>
      <x:c r="F2152" s="139"/>
      <x:c r="G2152" s="139"/>
      <x:c r="H2152" s="139"/>
      <x:c r="I2152" s="266" t="n">
        <x:f>INT((ROW()-ROW($I$46))/((CARROT_CAP+1)*(MESCLUN_CAP+1)))</x:f>
        <x:v>3</x:v>
      </x:c>
      <x:c r="J2152" s="266" t="n">
        <x:f>MOD(INT((ROW()-ROW($I$46))/(MESCLUN_CAP+1)),CARROT_CAP+1)</x:f>
        <x:v>4</x:v>
      </x:c>
      <x:c r="K2152" s="266" t="n">
        <x:f>MOD(ROW()-ROW($I$46),MESCLUN_CAP+1)</x:f>
        <x:v>29</x:v>
      </x:c>
      <x:c r="L2152" s="266" t="n">
        <x:f>SUM(I2152:K2152)</x:f>
        <x:v>36</x:v>
      </x:c>
      <x:c r="M2152" s="267" t="n">
        <x:f>I2152*TOMATO_HOURS*WEEKS*(1+TOMATO_DIM)^I2152+J2152*CARROT_HOURS*WEEKS*(1+CARROT_DIM)^J2152+K2152*MESCLUN_HOURS*WEEKS*(1+MESCLUN_DIM)^K2152</x:f>
        <x:v>2362.795877550877</x:v>
      </x:c>
      <x:c r="N2152" s="267" t="n">
        <x:f>MAX(M2152-FARMER_HOURS,0)/TEMP_HOURS_PER_WORKER</x:f>
        <x:v>1.1408304705214423</x:v>
      </x:c>
      <x:c r="O2152" s="268" t="n">
        <x:f>I2152*TOMATO_PRICE+J2152*CARROT_PRICE+K2152*MESCLUN_PRICE</x:f>
        <x:v>113076</x:v>
      </x:c>
      <x:c r="P2152" s="268" t="n">
        <x:f>I2152*TOMATO_FERTILIZER+J2152*CARROT_FERTILIZER+K2152*MESCLUN_FERTILIZER</x:f>
        <x:v>29920</x:v>
      </x:c>
      <x:c r="Q2152" s="268" t="n">
        <x:f>MIN(M2152,FARMER_HOURS)*FARMER_RATE+MAX(M2152-FARMER_HOURS,0)*TEMP_RATE</x:f>
        <x:v>53520.761763036055</x:v>
      </x:c>
      <x:c r="R2152" s="268" t="n">
        <x:f>O2152-P2152-Q2152-FIXED_COST</x:f>
        <x:v>9635.238236963945</x:v>
      </x:c>
      <x:c r="S2152" s="139" t="str">
        <x:f>IF(AND(L2152&lt;=TOTAL_BED_CAP,N2152&lt;=TEMP_WORKER_CAP),"YES","NO")</x:f>
        <x:v>YES</x:v>
      </x:c>
      <x:c r="T2152" s="139" t="n">
        <x:f>IF(S2152="YES",R2152,-1E+99)</x:f>
        <x:v>9635.238236963945</x:v>
      </x:c>
    </x:row>
    <x:row r="2153">
      <x:c r="A2153" s="139"/>
      <x:c r="B2153" s="139"/>
      <x:c r="C2153" s="139"/>
      <x:c r="D2153" s="139"/>
      <x:c r="E2153" s="139"/>
      <x:c r="F2153" s="139"/>
      <x:c r="G2153" s="139"/>
      <x:c r="H2153" s="139"/>
      <x:c r="I2153" s="266" t="n">
        <x:f>INT((ROW()-ROW($I$46))/((CARROT_CAP+1)*(MESCLUN_CAP+1)))</x:f>
        <x:v>3</x:v>
      </x:c>
      <x:c r="J2153" s="266" t="n">
        <x:f>MOD(INT((ROW()-ROW($I$46))/(MESCLUN_CAP+1)),CARROT_CAP+1)</x:f>
        <x:v>4</x:v>
      </x:c>
      <x:c r="K2153" s="266" t="n">
        <x:f>MOD(ROW()-ROW($I$46),MESCLUN_CAP+1)</x:f>
        <x:v>30</x:v>
      </x:c>
      <x:c r="L2153" s="266" t="n">
        <x:f>SUM(I2153:K2153)</x:f>
        <x:v>37</x:v>
      </x:c>
      <x:c r="M2153" s="267" t="n">
        <x:f>I2153*TOMATO_HOURS*WEEKS*(1+TOMATO_DIM)^I2153+J2153*CARROT_HOURS*WEEKS*(1+CARROT_DIM)^J2153+K2153*MESCLUN_HOURS*WEEKS*(1+MESCLUN_DIM)^K2153</x:f>
        <x:v>2451.5055828846466</x:v>
      </x:c>
      <x:c r="N2153" s="267" t="n">
        <x:f>MAX(M2153-FARMER_HOURS,0)/TEMP_HOURS_PER_WORKER</x:f>
        <x:v>1.2024344325587824</x:v>
      </x:c>
      <x:c r="O2153" s="268" t="n">
        <x:f>I2153*TOMATO_PRICE+J2153*CARROT_PRICE+K2153*MESCLUN_PRICE</x:f>
        <x:v>115776</x:v>
      </x:c>
      <x:c r="P2153" s="268" t="n">
        <x:f>I2153*TOMATO_FERTILIZER+J2153*CARROT_FERTILIZER+K2153*MESCLUN_FERTILIZER</x:f>
        <x:v>30800</x:v>
      </x:c>
      <x:c r="Q2153" s="268" t="n">
        <x:f>MIN(M2153,FARMER_HOURS)*FARMER_RATE+MAX(M2153-FARMER_HOURS,0)*TEMP_RATE</x:f>
        <x:v>55060.86081396956</x:v>
      </x:c>
      <x:c r="R2153" s="268" t="n">
        <x:f>O2153-P2153-Q2153-FIXED_COST</x:f>
        <x:v>9915.139186030443</x:v>
      </x:c>
      <x:c r="S2153" s="139" t="str">
        <x:f>IF(AND(L2153&lt;=TOTAL_BED_CAP,N2153&lt;=TEMP_WORKER_CAP),"YES","NO")</x:f>
        <x:v>YES</x:v>
      </x:c>
      <x:c r="T2153" s="139" t="n">
        <x:f>IF(S2153="YES",R2153,-1E+99)</x:f>
        <x:v>9915.139186030443</x:v>
      </x:c>
    </x:row>
    <x:row r="2154">
      <x:c r="A2154" s="139"/>
      <x:c r="B2154" s="139"/>
      <x:c r="C2154" s="139"/>
      <x:c r="D2154" s="139"/>
      <x:c r="E2154" s="139"/>
      <x:c r="F2154" s="139"/>
      <x:c r="G2154" s="139"/>
      <x:c r="H2154" s="139"/>
      <x:c r="I2154" s="266" t="n">
        <x:f>INT((ROW()-ROW($I$46))/((CARROT_CAP+1)*(MESCLUN_CAP+1)))</x:f>
        <x:v>3</x:v>
      </x:c>
      <x:c r="J2154" s="266" t="n">
        <x:f>MOD(INT((ROW()-ROW($I$46))/(MESCLUN_CAP+1)),CARROT_CAP+1)</x:f>
        <x:v>5</x:v>
      </x:c>
      <x:c r="K2154" s="266" t="n">
        <x:f>MOD(ROW()-ROW($I$46),MESCLUN_CAP+1)</x:f>
        <x:v>0</x:v>
      </x:c>
      <x:c r="L2154" s="266" t="n">
        <x:f>SUM(I2154:K2154)</x:f>
        <x:v>8</x:v>
      </x:c>
      <x:c r="M2154" s="267" t="n">
        <x:f>I2154*TOMATO_HOURS*WEEKS*(1+TOMATO_DIM)^I2154+J2154*CARROT_HOURS*WEEKS*(1+CARROT_DIM)^J2154+K2154*MESCLUN_HOURS*WEEKS*(1+MESCLUN_DIM)^K2154</x:f>
        <x:v>529.0812319335938</x:v>
      </x:c>
      <x:c r="N2154" s="267" t="n">
        <x:f>MAX(M2154-FARMER_HOURS,0)/TEMP_HOURS_PER_WORKER</x:f>
        <x:v>0</x:v>
      </x:c>
      <x:c r="O2154" s="268" t="n">
        <x:f>I2154*TOMATO_PRICE+J2154*CARROT_PRICE+K2154*MESCLUN_PRICE</x:f>
        <x:v>36870</x:v>
      </x:c>
      <x:c r="P2154" s="268" t="n">
        <x:f>I2154*TOMATO_FERTILIZER+J2154*CARROT_FERTILIZER+K2154*MESCLUN_FERTILIZER</x:f>
        <x:v>4840</x:v>
      </x:c>
      <x:c r="Q2154" s="268" t="n">
        <x:f>MIN(M2154,FARMER_HOURS)*FARMER_RATE+MAX(M2154-FARMER_HOURS,0)*TEMP_RATE</x:f>
        <x:v>18370.87610880534</x:v>
      </x:c>
      <x:c r="R2154" s="268" t="n">
        <x:f>O2154-P2154-Q2154-FIXED_COST</x:f>
        <x:v>-6340.87610880534</x:v>
      </x:c>
      <x:c r="S2154" s="139" t="str">
        <x:f>IF(AND(L2154&lt;=TOTAL_BED_CAP,N2154&lt;=TEMP_WORKER_CAP),"YES","NO")</x:f>
        <x:v>YES</x:v>
      </x:c>
      <x:c r="T2154" s="139" t="n">
        <x:f>IF(S2154="YES",R2154,-1E+99)</x:f>
        <x:v>-6340.87610880534</x:v>
      </x:c>
    </x:row>
    <x:row r="2155">
      <x:c r="A2155" s="139"/>
      <x:c r="B2155" s="139"/>
      <x:c r="C2155" s="139"/>
      <x:c r="D2155" s="139"/>
      <x:c r="E2155" s="139"/>
      <x:c r="F2155" s="139"/>
      <x:c r="G2155" s="139"/>
      <x:c r="H2155" s="139"/>
      <x:c r="I2155" s="266" t="n">
        <x:f>INT((ROW()-ROW($I$46))/((CARROT_CAP+1)*(MESCLUN_CAP+1)))</x:f>
        <x:v>3</x:v>
      </x:c>
      <x:c r="J2155" s="266" t="n">
        <x:f>MOD(INT((ROW()-ROW($I$46))/(MESCLUN_CAP+1)),CARROT_CAP+1)</x:f>
        <x:v>5</x:v>
      </x:c>
      <x:c r="K2155" s="266" t="n">
        <x:f>MOD(ROW()-ROW($I$46),MESCLUN_CAP+1)</x:f>
        <x:v>1</x:v>
      </x:c>
      <x:c r="L2155" s="266" t="n">
        <x:f>SUM(I2155:K2155)</x:f>
        <x:v>9</x:v>
      </x:c>
      <x:c r="M2155" s="267" t="n">
        <x:f>I2155*TOMATO_HOURS*WEEKS*(1+TOMATO_DIM)^I2155+J2155*CARROT_HOURS*WEEKS*(1+CARROT_DIM)^J2155+K2155*MESCLUN_HOURS*WEEKS*(1+MESCLUN_DIM)^K2155</x:f>
        <x:v>574.6437319335938</x:v>
      </x:c>
      <x:c r="N2155" s="267" t="n">
        <x:f>MAX(M2155-FARMER_HOURS,0)/TEMP_HOURS_PER_WORKER</x:f>
        <x:v>0</x:v>
      </x:c>
      <x:c r="O2155" s="268" t="n">
        <x:f>I2155*TOMATO_PRICE+J2155*CARROT_PRICE+K2155*MESCLUN_PRICE</x:f>
        <x:v>39570</x:v>
      </x:c>
      <x:c r="P2155" s="268" t="n">
        <x:f>I2155*TOMATO_FERTILIZER+J2155*CARROT_FERTILIZER+K2155*MESCLUN_FERTILIZER</x:f>
        <x:v>5720</x:v>
      </x:c>
      <x:c r="Q2155" s="268" t="n">
        <x:f>MIN(M2155,FARMER_HOURS)*FARMER_RATE+MAX(M2155-FARMER_HOURS,0)*TEMP_RATE</x:f>
        <x:v>19952.90735880534</x:v>
      </x:c>
      <x:c r="R2155" s="268" t="n">
        <x:f>O2155-P2155-Q2155-FIXED_COST</x:f>
        <x:v>-6102.90735880534</x:v>
      </x:c>
      <x:c r="S2155" s="139" t="str">
        <x:f>IF(AND(L2155&lt;=TOTAL_BED_CAP,N2155&lt;=TEMP_WORKER_CAP),"YES","NO")</x:f>
        <x:v>YES</x:v>
      </x:c>
      <x:c r="T2155" s="139" t="n">
        <x:f>IF(S2155="YES",R2155,-1E+99)</x:f>
        <x:v>-6102.90735880534</x:v>
      </x:c>
    </x:row>
    <x:row r="2156">
      <x:c r="A2156" s="139"/>
      <x:c r="B2156" s="139"/>
      <x:c r="C2156" s="139"/>
      <x:c r="D2156" s="139"/>
      <x:c r="E2156" s="139"/>
      <x:c r="F2156" s="139"/>
      <x:c r="G2156" s="139"/>
      <x:c r="H2156" s="139"/>
      <x:c r="I2156" s="266" t="n">
        <x:f>INT((ROW()-ROW($I$46))/((CARROT_CAP+1)*(MESCLUN_CAP+1)))</x:f>
        <x:v>3</x:v>
      </x:c>
      <x:c r="J2156" s="266" t="n">
        <x:f>MOD(INT((ROW()-ROW($I$46))/(MESCLUN_CAP+1)),CARROT_CAP+1)</x:f>
        <x:v>5</x:v>
      </x:c>
      <x:c r="K2156" s="266" t="n">
        <x:f>MOD(ROW()-ROW($I$46),MESCLUN_CAP+1)</x:f>
        <x:v>2</x:v>
      </x:c>
      <x:c r="L2156" s="266" t="n">
        <x:f>SUM(I2156:K2156)</x:f>
        <x:v>10</x:v>
      </x:c>
      <x:c r="M2156" s="267" t="n">
        <x:f>I2156*TOMATO_HOURS*WEEKS*(1+TOMATO_DIM)^I2156+J2156*CARROT_HOURS*WEEKS*(1+CARROT_DIM)^J2156+K2156*MESCLUN_HOURS*WEEKS*(1+MESCLUN_DIM)^K2156</x:f>
        <x:v>621.3452944335938</x:v>
      </x:c>
      <x:c r="N2156" s="267" t="n">
        <x:f>MAX(M2156-FARMER_HOURS,0)/TEMP_HOURS_PER_WORKER</x:f>
        <x:v>0</x:v>
      </x:c>
      <x:c r="O2156" s="268" t="n">
        <x:f>I2156*TOMATO_PRICE+J2156*CARROT_PRICE+K2156*MESCLUN_PRICE</x:f>
        <x:v>42270</x:v>
      </x:c>
      <x:c r="P2156" s="268" t="n">
        <x:f>I2156*TOMATO_FERTILIZER+J2156*CARROT_FERTILIZER+K2156*MESCLUN_FERTILIZER</x:f>
        <x:v>6600</x:v>
      </x:c>
      <x:c r="Q2156" s="268" t="n">
        <x:f>MIN(M2156,FARMER_HOURS)*FARMER_RATE+MAX(M2156-FARMER_HOURS,0)*TEMP_RATE</x:f>
        <x:v>21574.48939005534</x:v>
      </x:c>
      <x:c r="R2156" s="268" t="n">
        <x:f>O2156-P2156-Q2156-FIXED_COST</x:f>
        <x:v>-5904.48939005534</x:v>
      </x:c>
      <x:c r="S2156" s="139" t="str">
        <x:f>IF(AND(L2156&lt;=TOTAL_BED_CAP,N2156&lt;=TEMP_WORKER_CAP),"YES","NO")</x:f>
        <x:v>YES</x:v>
      </x:c>
      <x:c r="T2156" s="139" t="n">
        <x:f>IF(S2156="YES",R2156,-1E+99)</x:f>
        <x:v>-5904.48939005534</x:v>
      </x:c>
    </x:row>
    <x:row r="2157">
      <x:c r="A2157" s="139"/>
      <x:c r="B2157" s="139"/>
      <x:c r="C2157" s="139"/>
      <x:c r="D2157" s="139"/>
      <x:c r="E2157" s="139"/>
      <x:c r="F2157" s="139"/>
      <x:c r="G2157" s="139"/>
      <x:c r="H2157" s="139"/>
      <x:c r="I2157" s="266" t="n">
        <x:f>INT((ROW()-ROW($I$46))/((CARROT_CAP+1)*(MESCLUN_CAP+1)))</x:f>
        <x:v>3</x:v>
      </x:c>
      <x:c r="J2157" s="266" t="n">
        <x:f>MOD(INT((ROW()-ROW($I$46))/(MESCLUN_CAP+1)),CARROT_CAP+1)</x:f>
        <x:v>5</x:v>
      </x:c>
      <x:c r="K2157" s="266" t="n">
        <x:f>MOD(ROW()-ROW($I$46),MESCLUN_CAP+1)</x:f>
        <x:v>3</x:v>
      </x:c>
      <x:c r="L2157" s="266" t="n">
        <x:f>SUM(I2157:K2157)</x:f>
        <x:v>11</x:v>
      </x:c>
      <x:c r="M2157" s="267" t="n">
        <x:f>I2157*TOMATO_HOURS*WEEKS*(1+TOMATO_DIM)^I2157+J2157*CARROT_HOURS*WEEKS*(1+CARROT_DIM)^J2157+K2157*MESCLUN_HOURS*WEEKS*(1+MESCLUN_DIM)^K2157</x:f>
        <x:v>669.2072768554688</x:v>
      </x:c>
      <x:c r="N2157" s="267" t="n">
        <x:f>MAX(M2157-FARMER_HOURS,0)/TEMP_HOURS_PER_WORKER</x:f>
        <x:v>0</x:v>
      </x:c>
      <x:c r="O2157" s="268" t="n">
        <x:f>I2157*TOMATO_PRICE+J2157*CARROT_PRICE+K2157*MESCLUN_PRICE</x:f>
        <x:v>44970</x:v>
      </x:c>
      <x:c r="P2157" s="268" t="n">
        <x:f>I2157*TOMATO_FERTILIZER+J2157*CARROT_FERTILIZER+K2157*MESCLUN_FERTILIZER</x:f>
        <x:v>7480</x:v>
      </x:c>
      <x:c r="Q2157" s="268" t="n">
        <x:f>MIN(M2157,FARMER_HOURS)*FARMER_RATE+MAX(M2157-FARMER_HOURS,0)*TEMP_RATE</x:f>
        <x:v>23236.363779703777</x:v>
      </x:c>
      <x:c r="R2157" s="268" t="n">
        <x:f>O2157-P2157-Q2157-FIXED_COST</x:f>
        <x:v>-5746.363779703777</x:v>
      </x:c>
      <x:c r="S2157" s="139" t="str">
        <x:f>IF(AND(L2157&lt;=TOTAL_BED_CAP,N2157&lt;=TEMP_WORKER_CAP),"YES","NO")</x:f>
        <x:v>YES</x:v>
      </x:c>
      <x:c r="T2157" s="139" t="n">
        <x:f>IF(S2157="YES",R2157,-1E+99)</x:f>
        <x:v>-5746.363779703777</x:v>
      </x:c>
    </x:row>
    <x:row r="2158">
      <x:c r="A2158" s="139"/>
      <x:c r="B2158" s="139"/>
      <x:c r="C2158" s="139"/>
      <x:c r="D2158" s="139"/>
      <x:c r="E2158" s="139"/>
      <x:c r="F2158" s="139"/>
      <x:c r="G2158" s="139"/>
      <x:c r="H2158" s="139"/>
      <x:c r="I2158" s="266" t="n">
        <x:f>INT((ROW()-ROW($I$46))/((CARROT_CAP+1)*(MESCLUN_CAP+1)))</x:f>
        <x:v>3</x:v>
      </x:c>
      <x:c r="J2158" s="266" t="n">
        <x:f>MOD(INT((ROW()-ROW($I$46))/(MESCLUN_CAP+1)),CARROT_CAP+1)</x:f>
        <x:v>5</x:v>
      </x:c>
      <x:c r="K2158" s="266" t="n">
        <x:f>MOD(ROW()-ROW($I$46),MESCLUN_CAP+1)</x:f>
        <x:v>4</x:v>
      </x:c>
      <x:c r="L2158" s="266" t="n">
        <x:f>SUM(I2158:K2158)</x:f>
        <x:v>12</x:v>
      </x:c>
      <x:c r="M2158" s="267" t="n">
        <x:f>I2158*TOMATO_HOURS*WEEKS*(1+TOMATO_DIM)^I2158+J2158*CARROT_HOURS*WEEKS*(1+CARROT_DIM)^J2158+K2158*MESCLUN_HOURS*WEEKS*(1+MESCLUN_DIM)^K2158</x:f>
        <x:v>718.251392578125</x:v>
      </x:c>
      <x:c r="N2158" s="267" t="n">
        <x:f>MAX(M2158-FARMER_HOURS,0)/TEMP_HOURS_PER_WORKER</x:f>
        <x:v>0</x:v>
      </x:c>
      <x:c r="O2158" s="268" t="n">
        <x:f>I2158*TOMATO_PRICE+J2158*CARROT_PRICE+K2158*MESCLUN_PRICE</x:f>
        <x:v>47670</x:v>
      </x:c>
      <x:c r="P2158" s="268" t="n">
        <x:f>I2158*TOMATO_FERTILIZER+J2158*CARROT_FERTILIZER+K2158*MESCLUN_FERTILIZER</x:f>
        <x:v>8360</x:v>
      </x:c>
      <x:c r="Q2158" s="268" t="n">
        <x:f>MIN(M2158,FARMER_HOURS)*FARMER_RATE+MAX(M2158-FARMER_HOURS,0)*TEMP_RATE</x:f>
        <x:v>24939.284464518227</x:v>
      </x:c>
      <x:c r="R2158" s="268" t="n">
        <x:f>O2158-P2158-Q2158-FIXED_COST</x:f>
        <x:v>-5629.284464518227</x:v>
      </x:c>
      <x:c r="S2158" s="139" t="str">
        <x:f>IF(AND(L2158&lt;=TOTAL_BED_CAP,N2158&lt;=TEMP_WORKER_CAP),"YES","NO")</x:f>
        <x:v>YES</x:v>
      </x:c>
      <x:c r="T2158" s="139" t="n">
        <x:f>IF(S2158="YES",R2158,-1E+99)</x:f>
        <x:v>-5629.284464518227</x:v>
      </x:c>
    </x:row>
    <x:row r="2159">
      <x:c r="A2159" s="139"/>
      <x:c r="B2159" s="139"/>
      <x:c r="C2159" s="139"/>
      <x:c r="D2159" s="139"/>
      <x:c r="E2159" s="139"/>
      <x:c r="F2159" s="139"/>
      <x:c r="G2159" s="139"/>
      <x:c r="H2159" s="139"/>
      <x:c r="I2159" s="266" t="n">
        <x:f>INT((ROW()-ROW($I$46))/((CARROT_CAP+1)*(MESCLUN_CAP+1)))</x:f>
        <x:v>3</x:v>
      </x:c>
      <x:c r="J2159" s="266" t="n">
        <x:f>MOD(INT((ROW()-ROW($I$46))/(MESCLUN_CAP+1)),CARROT_CAP+1)</x:f>
        <x:v>5</x:v>
      </x:c>
      <x:c r="K2159" s="266" t="n">
        <x:f>MOD(ROW()-ROW($I$46),MESCLUN_CAP+1)</x:f>
        <x:v>5</x:v>
      </x:c>
      <x:c r="L2159" s="266" t="n">
        <x:f>SUM(I2159:K2159)</x:f>
        <x:v>13</x:v>
      </x:c>
      <x:c r="M2159" s="267" t="n">
        <x:f>I2159*TOMATO_HOURS*WEEKS*(1+TOMATO_DIM)^I2159+J2159*CARROT_HOURS*WEEKS*(1+CARROT_DIM)^J2159+K2159*MESCLUN_HOURS*WEEKS*(1+MESCLUN_DIM)^K2159</x:f>
        <x:v>768.4997164993287</x:v>
      </x:c>
      <x:c r="N2159" s="267" t="n">
        <x:f>MAX(M2159-FARMER_HOURS,0)/TEMP_HOURS_PER_WORKER</x:f>
        <x:v>0.033680358680089346</x:v>
      </x:c>
      <x:c r="O2159" s="268" t="n">
        <x:f>I2159*TOMATO_PRICE+J2159*CARROT_PRICE+K2159*MESCLUN_PRICE</x:f>
        <x:v>50370</x:v>
      </x:c>
      <x:c r="P2159" s="268" t="n">
        <x:f>I2159*TOMATO_FERTILIZER+J2159*CARROT_FERTILIZER+K2159*MESCLUN_FERTILIZER</x:f>
        <x:v>9240</x:v>
      </x:c>
      <x:c r="Q2159" s="268" t="n">
        <x:f>MIN(M2159,FARMER_HOURS)*FARMER_RATE+MAX(M2159-FARMER_HOURS,0)*TEMP_RATE</x:f>
        <x:v>25842.008967002235</x:v>
      </x:c>
      <x:c r="R2159" s="268" t="n">
        <x:f>O2159-P2159-Q2159-FIXED_COST</x:f>
        <x:v>-4712.008967002235</x:v>
      </x:c>
      <x:c r="S2159" s="139" t="str">
        <x:f>IF(AND(L2159&lt;=TOTAL_BED_CAP,N2159&lt;=TEMP_WORKER_CAP),"YES","NO")</x:f>
        <x:v>YES</x:v>
      </x:c>
      <x:c r="T2159" s="139" t="n">
        <x:f>IF(S2159="YES",R2159,-1E+99)</x:f>
        <x:v>-4712.008967002235</x:v>
      </x:c>
    </x:row>
    <x:row r="2160">
      <x:c r="A2160" s="139"/>
      <x:c r="B2160" s="139"/>
      <x:c r="C2160" s="139"/>
      <x:c r="D2160" s="139"/>
      <x:c r="E2160" s="139"/>
      <x:c r="F2160" s="139"/>
      <x:c r="G2160" s="139"/>
      <x:c r="H2160" s="139"/>
      <x:c r="I2160" s="266" t="n">
        <x:f>INT((ROW()-ROW($I$46))/((CARROT_CAP+1)*(MESCLUN_CAP+1)))</x:f>
        <x:v>3</x:v>
      </x:c>
      <x:c r="J2160" s="266" t="n">
        <x:f>MOD(INT((ROW()-ROW($I$46))/(MESCLUN_CAP+1)),CARROT_CAP+1)</x:f>
        <x:v>5</x:v>
      </x:c>
      <x:c r="K2160" s="266" t="n">
        <x:f>MOD(ROW()-ROW($I$46),MESCLUN_CAP+1)</x:f>
        <x:v>6</x:v>
      </x:c>
      <x:c r="L2160" s="266" t="n">
        <x:f>SUM(I2160:K2160)</x:f>
        <x:v>14</x:v>
      </x:c>
      <x:c r="M2160" s="267" t="n">
        <x:f>I2160*TOMATO_HOURS*WEEKS*(1+TOMATO_DIM)^I2160+J2160*CARROT_HOURS*WEEKS*(1+CARROT_DIM)^J2160+K2160*MESCLUN_HOURS*WEEKS*(1+MESCLUN_DIM)^K2160</x:f>
        <x:v>819.9746906809615</x:v>
      </x:c>
      <x:c r="N2160" s="267" t="n">
        <x:f>MAX(M2160-FARMER_HOURS,0)/TEMP_HOURS_PER_WORKER</x:f>
        <x:v>0.06942686852844551</x:v>
      </x:c>
      <x:c r="O2160" s="268" t="n">
        <x:f>I2160*TOMATO_PRICE+J2160*CARROT_PRICE+K2160*MESCLUN_PRICE</x:f>
        <x:v>53070</x:v>
      </x:c>
      <x:c r="P2160" s="268" t="n">
        <x:f>I2160*TOMATO_FERTILIZER+J2160*CARROT_FERTILIZER+K2160*MESCLUN_FERTILIZER</x:f>
        <x:v>10120</x:v>
      </x:c>
      <x:c r="Q2160" s="268" t="n">
        <x:f>MIN(M2160,FARMER_HOURS)*FARMER_RATE+MAX(M2160-FARMER_HOURS,0)*TEMP_RATE</x:f>
        <x:v>26735.671713211137</x:v>
      </x:c>
      <x:c r="R2160" s="268" t="n">
        <x:f>O2160-P2160-Q2160-FIXED_COST</x:f>
        <x:v>-3785.671713211137</x:v>
      </x:c>
      <x:c r="S2160" s="139" t="str">
        <x:f>IF(AND(L2160&lt;=TOTAL_BED_CAP,N2160&lt;=TEMP_WORKER_CAP),"YES","NO")</x:f>
        <x:v>YES</x:v>
      </x:c>
      <x:c r="T2160" s="139" t="n">
        <x:f>IF(S2160="YES",R2160,-1E+99)</x:f>
        <x:v>-3785.671713211137</x:v>
      </x:c>
    </x:row>
    <x:row r="2161">
      <x:c r="A2161" s="139"/>
      <x:c r="B2161" s="139"/>
      <x:c r="C2161" s="139"/>
      <x:c r="D2161" s="139"/>
      <x:c r="E2161" s="139"/>
      <x:c r="F2161" s="139"/>
      <x:c r="G2161" s="139"/>
      <x:c r="H2161" s="139"/>
      <x:c r="I2161" s="266" t="n">
        <x:f>INT((ROW()-ROW($I$46))/((CARROT_CAP+1)*(MESCLUN_CAP+1)))</x:f>
        <x:v>3</x:v>
      </x:c>
      <x:c r="J2161" s="266" t="n">
        <x:f>MOD(INT((ROW()-ROW($I$46))/(MESCLUN_CAP+1)),CARROT_CAP+1)</x:f>
        <x:v>5</x:v>
      </x:c>
      <x:c r="K2161" s="266" t="n">
        <x:f>MOD(ROW()-ROW($I$46),MESCLUN_CAP+1)</x:f>
        <x:v>7</x:v>
      </x:c>
      <x:c r="L2161" s="266" t="n">
        <x:f>SUM(I2161:K2161)</x:f>
        <x:v>15</x:v>
      </x:c>
      <x:c r="M2161" s="267" t="n">
        <x:f>I2161*TOMATO_HOURS*WEEKS*(1+TOMATO_DIM)^I2161+J2161*CARROT_HOURS*WEEKS*(1+CARROT_DIM)^J2161+K2161*MESCLUN_HOURS*WEEKS*(1+MESCLUN_DIM)^K2161</x:f>
        <x:v>872.699130078922</x:v>
      </x:c>
      <x:c r="N2161" s="267" t="n">
        <x:f>MAX(M2161-FARMER_HOURS,0)/TEMP_HOURS_PER_WORKER</x:f>
        <x:v>0.10604106255480698</x:v>
      </x:c>
      <x:c r="O2161" s="268" t="n">
        <x:f>I2161*TOMATO_PRICE+J2161*CARROT_PRICE+K2161*MESCLUN_PRICE</x:f>
        <x:v>55770</x:v>
      </x:c>
      <x:c r="P2161" s="268" t="n">
        <x:f>I2161*TOMATO_FERTILIZER+J2161*CARROT_FERTILIZER+K2161*MESCLUN_FERTILIZER</x:f>
        <x:v>11000</x:v>
      </x:c>
      <x:c r="Q2161" s="268" t="n">
        <x:f>MIN(M2161,FARMER_HOURS)*FARMER_RATE+MAX(M2161-FARMER_HOURS,0)*TEMP_RATE</x:f>
        <x:v>27651.026563870175</x:v>
      </x:c>
      <x:c r="R2161" s="268" t="n">
        <x:f>O2161-P2161-Q2161-FIXED_COST</x:f>
        <x:v>-2881.026563870175</x:v>
      </x:c>
      <x:c r="S2161" s="139" t="str">
        <x:f>IF(AND(L2161&lt;=TOTAL_BED_CAP,N2161&lt;=TEMP_WORKER_CAP),"YES","NO")</x:f>
        <x:v>YES</x:v>
      </x:c>
      <x:c r="T2161" s="139" t="n">
        <x:f>IF(S2161="YES",R2161,-1E+99)</x:f>
        <x:v>-2881.026563870175</x:v>
      </x:c>
    </x:row>
    <x:row r="2162">
      <x:c r="A2162" s="139"/>
      <x:c r="B2162" s="139"/>
      <x:c r="C2162" s="139"/>
      <x:c r="D2162" s="139"/>
      <x:c r="E2162" s="139"/>
      <x:c r="F2162" s="139"/>
      <x:c r="G2162" s="139"/>
      <x:c r="H2162" s="139"/>
      <x:c r="I2162" s="266" t="n">
        <x:f>INT((ROW()-ROW($I$46))/((CARROT_CAP+1)*(MESCLUN_CAP+1)))</x:f>
        <x:v>3</x:v>
      </x:c>
      <x:c r="J2162" s="266" t="n">
        <x:f>MOD(INT((ROW()-ROW($I$46))/(MESCLUN_CAP+1)),CARROT_CAP+1)</x:f>
        <x:v>5</x:v>
      </x:c>
      <x:c r="K2162" s="266" t="n">
        <x:f>MOD(ROW()-ROW($I$46),MESCLUN_CAP+1)</x:f>
        <x:v>8</x:v>
      </x:c>
      <x:c r="L2162" s="266" t="n">
        <x:f>SUM(I2162:K2162)</x:f>
        <x:v>16</x:v>
      </x:c>
      <x:c r="M2162" s="267" t="n">
        <x:f>I2162*TOMATO_HOURS*WEEKS*(1+TOMATO_DIM)^I2162+J2162*CARROT_HOURS*WEEKS*(1+CARROT_DIM)^J2162+K2162*MESCLUN_HOURS*WEEKS*(1+MESCLUN_DIM)^K2162</x:f>
        <x:v>926.6962283589021</x:v>
      </x:c>
      <x:c r="N2162" s="267" t="n">
        <x:f>MAX(M2162-FARMER_HOURS,0)/TEMP_HOURS_PER_WORKER</x:f>
        <x:v>0.1435390474714598</x:v>
      </x:c>
      <x:c r="O2162" s="268" t="n">
        <x:f>I2162*TOMATO_PRICE+J2162*CARROT_PRICE+K2162*MESCLUN_PRICE</x:f>
        <x:v>58470</x:v>
      </x:c>
      <x:c r="P2162" s="268" t="n">
        <x:f>I2162*TOMATO_FERTILIZER+J2162*CARROT_FERTILIZER+K2162*MESCLUN_FERTILIZER</x:f>
        <x:v>11880</x:v>
      </x:c>
      <x:c r="Q2162" s="268" t="n">
        <x:f>MIN(M2162,FARMER_HOURS)*FARMER_RATE+MAX(M2162-FARMER_HOURS,0)*TEMP_RATE</x:f>
        <x:v>28588.476186786495</x:v>
      </x:c>
      <x:c r="R2162" s="268" t="n">
        <x:f>O2162-P2162-Q2162-FIXED_COST</x:f>
        <x:v>-1998.4761867864945</x:v>
      </x:c>
      <x:c r="S2162" s="139" t="str">
        <x:f>IF(AND(L2162&lt;=TOTAL_BED_CAP,N2162&lt;=TEMP_WORKER_CAP),"YES","NO")</x:f>
        <x:v>YES</x:v>
      </x:c>
      <x:c r="T2162" s="139" t="n">
        <x:f>IF(S2162="YES",R2162,-1E+99)</x:f>
        <x:v>-1998.4761867864945</x:v>
      </x:c>
    </x:row>
    <x:row r="2163">
      <x:c r="A2163" s="139"/>
      <x:c r="B2163" s="139"/>
      <x:c r="C2163" s="139"/>
      <x:c r="D2163" s="139"/>
      <x:c r="E2163" s="139"/>
      <x:c r="F2163" s="139"/>
      <x:c r="G2163" s="139"/>
      <x:c r="H2163" s="139"/>
      <x:c r="I2163" s="266" t="n">
        <x:f>INT((ROW()-ROW($I$46))/((CARROT_CAP+1)*(MESCLUN_CAP+1)))</x:f>
        <x:v>3</x:v>
      </x:c>
      <x:c r="J2163" s="266" t="n">
        <x:f>MOD(INT((ROW()-ROW($I$46))/(MESCLUN_CAP+1)),CARROT_CAP+1)</x:f>
        <x:v>5</x:v>
      </x:c>
      <x:c r="K2163" s="266" t="n">
        <x:f>MOD(ROW()-ROW($I$46),MESCLUN_CAP+1)</x:f>
        <x:v>9</x:v>
      </x:c>
      <x:c r="L2163" s="266" t="n">
        <x:f>SUM(I2163:K2163)</x:f>
        <x:v>17</x:v>
      </x:c>
      <x:c r="M2163" s="267" t="n">
        <x:f>I2163*TOMATO_HOURS*WEEKS*(1+TOMATO_DIM)^I2163+J2163*CARROT_HOURS*WEEKS*(1+CARROT_DIM)^J2163+K2163*MESCLUN_HOURS*WEEKS*(1+MESCLUN_DIM)^K2163</x:f>
        <x:v>981.9895637992965</x:v>
      </x:c>
      <x:c r="N2163" s="267" t="n">
        <x:f>MAX(M2163-FARMER_HOURS,0)/TEMP_HOURS_PER_WORKER</x:f>
        <x:v>0.18193719708284484</x:v>
      </x:c>
      <x:c r="O2163" s="268" t="n">
        <x:f>I2163*TOMATO_PRICE+J2163*CARROT_PRICE+K2163*MESCLUN_PRICE</x:f>
        <x:v>61170</x:v>
      </x:c>
      <x:c r="P2163" s="268" t="n">
        <x:f>I2163*TOMATO_FERTILIZER+J2163*CARROT_FERTILIZER+K2163*MESCLUN_FERTILIZER</x:f>
        <x:v>12760</x:v>
      </x:c>
      <x:c r="Q2163" s="268" t="n">
        <x:f>MIN(M2163,FARMER_HOURS)*FARMER_RATE+MAX(M2163-FARMER_HOURS,0)*TEMP_RATE</x:f>
        <x:v>29548.42992707112</x:v>
      </x:c>
      <x:c r="R2163" s="268" t="n">
        <x:f>O2163-P2163-Q2163-FIXED_COST</x:f>
        <x:v>-1138.42992707112</x:v>
      </x:c>
      <x:c r="S2163" s="139" t="str">
        <x:f>IF(AND(L2163&lt;=TOTAL_BED_CAP,N2163&lt;=TEMP_WORKER_CAP),"YES","NO")</x:f>
        <x:v>YES</x:v>
      </x:c>
      <x:c r="T2163" s="139" t="n">
        <x:f>IF(S2163="YES",R2163,-1E+99)</x:f>
        <x:v>-1138.42992707112</x:v>
      </x:c>
    </x:row>
    <x:row r="2164">
      <x:c r="A2164" s="139"/>
      <x:c r="B2164" s="139"/>
      <x:c r="C2164" s="139"/>
      <x:c r="D2164" s="139"/>
      <x:c r="E2164" s="139"/>
      <x:c r="F2164" s="139"/>
      <x:c r="G2164" s="139"/>
      <x:c r="H2164" s="139"/>
      <x:c r="I2164" s="266" t="n">
        <x:f>INT((ROW()-ROW($I$46))/((CARROT_CAP+1)*(MESCLUN_CAP+1)))</x:f>
        <x:v>3</x:v>
      </x:c>
      <x:c r="J2164" s="266" t="n">
        <x:f>MOD(INT((ROW()-ROW($I$46))/(MESCLUN_CAP+1)),CARROT_CAP+1)</x:f>
        <x:v>5</x:v>
      </x:c>
      <x:c r="K2164" s="266" t="n">
        <x:f>MOD(ROW()-ROW($I$46),MESCLUN_CAP+1)</x:f>
        <x:v>10</x:v>
      </x:c>
      <x:c r="L2164" s="266" t="n">
        <x:f>SUM(I2164:K2164)</x:f>
        <x:v>18</x:v>
      </x:c>
      <x:c r="M2164" s="267" t="n">
        <x:f>I2164*TOMATO_HOURS*WEEKS*(1+TOMATO_DIM)^I2164+J2164*CARROT_HOURS*WEEKS*(1+CARROT_DIM)^J2164+K2164*MESCLUN_HOURS*WEEKS*(1+MESCLUN_DIM)^K2164</x:f>
        <x:v>1038.6031052825092</x:v>
      </x:c>
      <x:c r="N2164" s="267" t="n">
        <x:f>MAX(M2164-FARMER_HOURS,0)/TEMP_HOURS_PER_WORKER</x:f>
        <x:v>0.22125215644618695</x:v>
      </x:c>
      <x:c r="O2164" s="268" t="n">
        <x:f>I2164*TOMATO_PRICE+J2164*CARROT_PRICE+K2164*MESCLUN_PRICE</x:f>
        <x:v>63870</x:v>
      </x:c>
      <x:c r="P2164" s="268" t="n">
        <x:f>I2164*TOMATO_FERTILIZER+J2164*CARROT_FERTILIZER+K2164*MESCLUN_FERTILIZER</x:f>
        <x:v>13640</x:v>
      </x:c>
      <x:c r="Q2164" s="268" t="n">
        <x:f>MIN(M2164,FARMER_HOURS)*FARMER_RATE+MAX(M2164-FARMER_HOURS,0)*TEMP_RATE</x:f>
        <x:v>30531.303911154675</x:v>
      </x:c>
      <x:c r="R2164" s="268" t="n">
        <x:f>O2164-P2164-Q2164-FIXED_COST</x:f>
        <x:v>-301.303911154675</x:v>
      </x:c>
      <x:c r="S2164" s="139" t="str">
        <x:f>IF(AND(L2164&lt;=TOTAL_BED_CAP,N2164&lt;=TEMP_WORKER_CAP),"YES","NO")</x:f>
        <x:v>YES</x:v>
      </x:c>
      <x:c r="T2164" s="139" t="n">
        <x:f>IF(S2164="YES",R2164,-1E+99)</x:f>
        <x:v>-301.303911154675</x:v>
      </x:c>
    </x:row>
    <x:row r="2165">
      <x:c r="A2165" s="139"/>
      <x:c r="B2165" s="139"/>
      <x:c r="C2165" s="139"/>
      <x:c r="D2165" s="139"/>
      <x:c r="E2165" s="139"/>
      <x:c r="F2165" s="139"/>
      <x:c r="G2165" s="139"/>
      <x:c r="H2165" s="139"/>
      <x:c r="I2165" s="266" t="n">
        <x:f>INT((ROW()-ROW($I$46))/((CARROT_CAP+1)*(MESCLUN_CAP+1)))</x:f>
        <x:v>3</x:v>
      </x:c>
      <x:c r="J2165" s="266" t="n">
        <x:f>MOD(INT((ROW()-ROW($I$46))/(MESCLUN_CAP+1)),CARROT_CAP+1)</x:f>
        <x:v>5</x:v>
      </x:c>
      <x:c r="K2165" s="266" t="n">
        <x:f>MOD(ROW()-ROW($I$46),MESCLUN_CAP+1)</x:f>
        <x:v>11</x:v>
      </x:c>
      <x:c r="L2165" s="266" t="n">
        <x:f>SUM(I2165:K2165)</x:f>
        <x:v>19</x:v>
      </x:c>
      <x:c r="M2165" s="267" t="n">
        <x:f>I2165*TOMATO_HOURS*WEEKS*(1+TOMATO_DIM)^I2165+J2165*CARROT_HOURS*WEEKS*(1+CARROT_DIM)^J2165+K2165*MESCLUN_HOURS*WEEKS*(1+MESCLUN_DIM)^K2165</x:f>
        <x:v>1096.5612183759486</x:v>
      </x:c>
      <x:c r="N2165" s="267" t="n">
        <x:f>MAX(M2165-FARMER_HOURS,0)/TEMP_HOURS_PER_WORKER</x:f>
        <x:v>0.2615008460944087</x:v>
      </x:c>
      <x:c r="O2165" s="268" t="n">
        <x:f>I2165*TOMATO_PRICE+J2165*CARROT_PRICE+K2165*MESCLUN_PRICE</x:f>
        <x:v>66570</x:v>
      </x:c>
      <x:c r="P2165" s="268" t="n">
        <x:f>I2165*TOMATO_FERTILIZER+J2165*CARROT_FERTILIZER+K2165*MESCLUN_FERTILIZER</x:f>
        <x:v>14520</x:v>
      </x:c>
      <x:c r="Q2165" s="268" t="n">
        <x:f>MIN(M2165,FARMER_HOURS)*FARMER_RATE+MAX(M2165-FARMER_HOURS,0)*TEMP_RATE</x:f>
        <x:v>31537.52115236022</x:v>
      </x:c>
      <x:c r="R2165" s="268" t="n">
        <x:f>O2165-P2165-Q2165-FIXED_COST</x:f>
        <x:v>512.4788476397807</x:v>
      </x:c>
      <x:c r="S2165" s="139" t="str">
        <x:f>IF(AND(L2165&lt;=TOTAL_BED_CAP,N2165&lt;=TEMP_WORKER_CAP),"YES","NO")</x:f>
        <x:v>YES</x:v>
      </x:c>
      <x:c r="T2165" s="139" t="n">
        <x:f>IF(S2165="YES",R2165,-1E+99)</x:f>
        <x:v>512.4788476397807</x:v>
      </x:c>
    </x:row>
    <x:row r="2166">
      <x:c r="A2166" s="139"/>
      <x:c r="B2166" s="139"/>
      <x:c r="C2166" s="139"/>
      <x:c r="D2166" s="139"/>
      <x:c r="E2166" s="139"/>
      <x:c r="F2166" s="139"/>
      <x:c r="G2166" s="139"/>
      <x:c r="H2166" s="139"/>
      <x:c r="I2166" s="266" t="n">
        <x:f>INT((ROW()-ROW($I$46))/((CARROT_CAP+1)*(MESCLUN_CAP+1)))</x:f>
        <x:v>3</x:v>
      </x:c>
      <x:c r="J2166" s="266" t="n">
        <x:f>MOD(INT((ROW()-ROW($I$46))/(MESCLUN_CAP+1)),CARROT_CAP+1)</x:f>
        <x:v>5</x:v>
      </x:c>
      <x:c r="K2166" s="266" t="n">
        <x:f>MOD(ROW()-ROW($I$46),MESCLUN_CAP+1)</x:f>
        <x:v>12</x:v>
      </x:c>
      <x:c r="L2166" s="266" t="n">
        <x:f>SUM(I2166:K2166)</x:f>
        <x:v>20</x:v>
      </x:c>
      <x:c r="M2166" s="267" t="n">
        <x:f>I2166*TOMATO_HOURS*WEEKS*(1+TOMATO_DIM)^I2166+J2166*CARROT_HOURS*WEEKS*(1+CARROT_DIM)^J2166+K2166*MESCLUN_HOURS*WEEKS*(1+MESCLUN_DIM)^K2166</x:f>
        <x:v>1155.8886715040128</x:v>
      </x:c>
      <x:c r="N2166" s="267" t="n">
        <x:f>MAX(M2166-FARMER_HOURS,0)/TEMP_HOURS_PER_WORKER</x:f>
        <x:v>0.30270046632223113</x:v>
      </x:c>
      <x:c r="O2166" s="268" t="n">
        <x:f>I2166*TOMATO_PRICE+J2166*CARROT_PRICE+K2166*MESCLUN_PRICE</x:f>
        <x:v>69270</x:v>
      </x:c>
      <x:c r="P2166" s="268" t="n">
        <x:f>I2166*TOMATO_FERTILIZER+J2166*CARROT_FERTILIZER+K2166*MESCLUN_FERTILIZER</x:f>
        <x:v>15400</x:v>
      </x:c>
      <x:c r="Q2166" s="268" t="n">
        <x:f>MIN(M2166,FARMER_HOURS)*FARMER_RATE+MAX(M2166-FARMER_HOURS,0)*TEMP_RATE</x:f>
        <x:v>32567.511658055777</x:v>
      </x:c>
      <x:c r="R2166" s="268" t="n">
        <x:f>O2166-P2166-Q2166-FIXED_COST</x:f>
        <x:v>1302.488341944223</x:v>
      </x:c>
      <x:c r="S2166" s="139" t="str">
        <x:f>IF(AND(L2166&lt;=TOTAL_BED_CAP,N2166&lt;=TEMP_WORKER_CAP),"YES","NO")</x:f>
        <x:v>YES</x:v>
      </x:c>
      <x:c r="T2166" s="139" t="n">
        <x:f>IF(S2166="YES",R2166,-1E+99)</x:f>
        <x:v>1302.488341944223</x:v>
      </x:c>
    </x:row>
    <x:row r="2167">
      <x:c r="A2167" s="139"/>
      <x:c r="B2167" s="139"/>
      <x:c r="C2167" s="139"/>
      <x:c r="D2167" s="139"/>
      <x:c r="E2167" s="139"/>
      <x:c r="F2167" s="139"/>
      <x:c r="G2167" s="139"/>
      <x:c r="H2167" s="139"/>
      <x:c r="I2167" s="266" t="n">
        <x:f>INT((ROW()-ROW($I$46))/((CARROT_CAP+1)*(MESCLUN_CAP+1)))</x:f>
        <x:v>3</x:v>
      </x:c>
      <x:c r="J2167" s="266" t="n">
        <x:f>MOD(INT((ROW()-ROW($I$46))/(MESCLUN_CAP+1)),CARROT_CAP+1)</x:f>
        <x:v>5</x:v>
      </x:c>
      <x:c r="K2167" s="266" t="n">
        <x:f>MOD(ROW()-ROW($I$46),MESCLUN_CAP+1)</x:f>
        <x:v>13</x:v>
      </x:c>
      <x:c r="L2167" s="266" t="n">
        <x:f>SUM(I2167:K2167)</x:f>
        <x:v>21</x:v>
      </x:c>
      <x:c r="M2167" s="267" t="n">
        <x:f>I2167*TOMATO_HOURS*WEEKS*(1+TOMATO_DIM)^I2167+J2167*CARROT_HOURS*WEEKS*(1+CARROT_DIM)^J2167+K2167*MESCLUN_HOURS*WEEKS*(1+MESCLUN_DIM)^K2167</x:f>
        <x:v>1216.6106422123971</x:v>
      </x:c>
      <x:c r="N2167" s="267" t="n">
        <x:f>MAX(M2167-FARMER_HOURS,0)/TEMP_HOURS_PER_WORKER</x:f>
        <x:v>0.3448685015363869</x:v>
      </x:c>
      <x:c r="O2167" s="268" t="n">
        <x:f>I2167*TOMATO_PRICE+J2167*CARROT_PRICE+K2167*MESCLUN_PRICE</x:f>
        <x:v>71970</x:v>
      </x:c>
      <x:c r="P2167" s="268" t="n">
        <x:f>I2167*TOMATO_FERTILIZER+J2167*CARROT_FERTILIZER+K2167*MESCLUN_FERTILIZER</x:f>
        <x:v>16280</x:v>
      </x:c>
      <x:c r="Q2167" s="268" t="n">
        <x:f>MIN(M2167,FARMER_HOURS)*FARMER_RATE+MAX(M2167-FARMER_HOURS,0)*TEMP_RATE</x:f>
        <x:v>33621.71253840967</x:v>
      </x:c>
      <x:c r="R2167" s="268" t="n">
        <x:f>O2167-P2167-Q2167-FIXED_COST</x:f>
        <x:v>2068.2874615903274</x:v>
      </x:c>
      <x:c r="S2167" s="139" t="str">
        <x:f>IF(AND(L2167&lt;=TOTAL_BED_CAP,N2167&lt;=TEMP_WORKER_CAP),"YES","NO")</x:f>
        <x:v>YES</x:v>
      </x:c>
      <x:c r="T2167" s="139" t="n">
        <x:f>IF(S2167="YES",R2167,-1E+99)</x:f>
        <x:v>2068.2874615903274</x:v>
      </x:c>
    </x:row>
    <x:row r="2168">
      <x:c r="A2168" s="139"/>
      <x:c r="B2168" s="139"/>
      <x:c r="C2168" s="139"/>
      <x:c r="D2168" s="139"/>
      <x:c r="E2168" s="139"/>
      <x:c r="F2168" s="139"/>
      <x:c r="G2168" s="139"/>
      <x:c r="H2168" s="139"/>
      <x:c r="I2168" s="266" t="n">
        <x:f>INT((ROW()-ROW($I$46))/((CARROT_CAP+1)*(MESCLUN_CAP+1)))</x:f>
        <x:v>3</x:v>
      </x:c>
      <x:c r="J2168" s="266" t="n">
        <x:f>MOD(INT((ROW()-ROW($I$46))/(MESCLUN_CAP+1)),CARROT_CAP+1)</x:f>
        <x:v>5</x:v>
      </x:c>
      <x:c r="K2168" s="266" t="n">
        <x:f>MOD(ROW()-ROW($I$46),MESCLUN_CAP+1)</x:f>
        <x:v>14</x:v>
      </x:c>
      <x:c r="L2168" s="266" t="n">
        <x:f>SUM(I2168:K2168)</x:f>
        <x:v>22</x:v>
      </x:c>
      <x:c r="M2168" s="267" t="n">
        <x:f>I2168*TOMATO_HOURS*WEEKS*(1+TOMATO_DIM)^I2168+J2168*CARROT_HOURS*WEEKS*(1+CARROT_DIM)^J2168+K2168*MESCLUN_HOURS*WEEKS*(1+MESCLUN_DIM)^K2168</x:f>
        <x:v>1278.7527235260582</x:v>
      </x:c>
      <x:c r="N2168" s="267" t="n">
        <x:f>MAX(M2168-FARMER_HOURS,0)/TEMP_HOURS_PER_WORKER</x:f>
        <x:v>0.38802272467087373</x:v>
      </x:c>
      <x:c r="O2168" s="268" t="n">
        <x:f>I2168*TOMATO_PRICE+J2168*CARROT_PRICE+K2168*MESCLUN_PRICE</x:f>
        <x:v>74670</x:v>
      </x:c>
      <x:c r="P2168" s="268" t="n">
        <x:f>I2168*TOMATO_FERTILIZER+J2168*CARROT_FERTILIZER+K2168*MESCLUN_FERTILIZER</x:f>
        <x:v>17160</x:v>
      </x:c>
      <x:c r="Q2168" s="268" t="n">
        <x:f>MIN(M2168,FARMER_HOURS)*FARMER_RATE+MAX(M2168-FARMER_HOURS,0)*TEMP_RATE</x:f>
        <x:v>34700.56811677184</x:v>
      </x:c>
      <x:c r="R2168" s="268" t="n">
        <x:f>O2168-P2168-Q2168-FIXED_COST</x:f>
        <x:v>2809.431883228157</x:v>
      </x:c>
      <x:c r="S2168" s="139" t="str">
        <x:f>IF(AND(L2168&lt;=TOTAL_BED_CAP,N2168&lt;=TEMP_WORKER_CAP),"YES","NO")</x:f>
        <x:v>YES</x:v>
      </x:c>
      <x:c r="T2168" s="139" t="n">
        <x:f>IF(S2168="YES",R2168,-1E+99)</x:f>
        <x:v>2809.431883228157</x:v>
      </x:c>
    </x:row>
    <x:row r="2169">
      <x:c r="A2169" s="139"/>
      <x:c r="B2169" s="139"/>
      <x:c r="C2169" s="139"/>
      <x:c r="D2169" s="139"/>
      <x:c r="E2169" s="139"/>
      <x:c r="F2169" s="139"/>
      <x:c r="G2169" s="139"/>
      <x:c r="H2169" s="139"/>
      <x:c r="I2169" s="266" t="n">
        <x:f>INT((ROW()-ROW($I$46))/((CARROT_CAP+1)*(MESCLUN_CAP+1)))</x:f>
        <x:v>3</x:v>
      </x:c>
      <x:c r="J2169" s="266" t="n">
        <x:f>MOD(INT((ROW()-ROW($I$46))/(MESCLUN_CAP+1)),CARROT_CAP+1)</x:f>
        <x:v>5</x:v>
      </x:c>
      <x:c r="K2169" s="266" t="n">
        <x:f>MOD(ROW()-ROW($I$46),MESCLUN_CAP+1)</x:f>
        <x:v>15</x:v>
      </x:c>
      <x:c r="L2169" s="266" t="n">
        <x:f>SUM(I2169:K2169)</x:f>
        <x:v>23</x:v>
      </x:c>
      <x:c r="M2169" s="267" t="n">
        <x:f>I2169*TOMATO_HOURS*WEEKS*(1+TOMATO_DIM)^I2169+J2169*CARROT_HOURS*WEEKS*(1+CARROT_DIM)^J2169+K2169*MESCLUN_HOURS*WEEKS*(1+MESCLUN_DIM)^K2169</x:f>
        <x:v>1342.3409304022045</x:v>
      </x:c>
      <x:c r="N2169" s="267" t="n">
        <x:f>MAX(M2169-FARMER_HOURS,0)/TEMP_HOURS_PER_WORKER</x:f>
        <x:v>0.4321812016681976</x:v>
      </x:c>
      <x:c r="O2169" s="268" t="n">
        <x:f>I2169*TOMATO_PRICE+J2169*CARROT_PRICE+K2169*MESCLUN_PRICE</x:f>
        <x:v>77370</x:v>
      </x:c>
      <x:c r="P2169" s="268" t="n">
        <x:f>I2169*TOMATO_FERTILIZER+J2169*CARROT_FERTILIZER+K2169*MESCLUN_FERTILIZER</x:f>
        <x:v>18040</x:v>
      </x:c>
      <x:c r="Q2169" s="268" t="n">
        <x:f>MIN(M2169,FARMER_HOURS)*FARMER_RATE+MAX(M2169-FARMER_HOURS,0)*TEMP_RATE</x:f>
        <x:v>35804.530041704944</x:v>
      </x:c>
      <x:c r="R2169" s="268" t="n">
        <x:f>O2169-P2169-Q2169-FIXED_COST</x:f>
        <x:v>3525.469958295056</x:v>
      </x:c>
      <x:c r="S2169" s="139" t="str">
        <x:f>IF(AND(L2169&lt;=TOTAL_BED_CAP,N2169&lt;=TEMP_WORKER_CAP),"YES","NO")</x:f>
        <x:v>YES</x:v>
      </x:c>
      <x:c r="T2169" s="139" t="n">
        <x:f>IF(S2169="YES",R2169,-1E+99)</x:f>
        <x:v>3525.469958295056</x:v>
      </x:c>
    </x:row>
    <x:row r="2170">
      <x:c r="A2170" s="139"/>
      <x:c r="B2170" s="139"/>
      <x:c r="C2170" s="139"/>
      <x:c r="D2170" s="139"/>
      <x:c r="E2170" s="139"/>
      <x:c r="F2170" s="139"/>
      <x:c r="G2170" s="139"/>
      <x:c r="H2170" s="139"/>
      <x:c r="I2170" s="266" t="n">
        <x:f>INT((ROW()-ROW($I$46))/((CARROT_CAP+1)*(MESCLUN_CAP+1)))</x:f>
        <x:v>3</x:v>
      </x:c>
      <x:c r="J2170" s="266" t="n">
        <x:f>MOD(INT((ROW()-ROW($I$46))/(MESCLUN_CAP+1)),CARROT_CAP+1)</x:f>
        <x:v>5</x:v>
      </x:c>
      <x:c r="K2170" s="266" t="n">
        <x:f>MOD(ROW()-ROW($I$46),MESCLUN_CAP+1)</x:f>
        <x:v>16</x:v>
      </x:c>
      <x:c r="L2170" s="266" t="n">
        <x:f>SUM(I2170:K2170)</x:f>
        <x:v>24</x:v>
      </x:c>
      <x:c r="M2170" s="267" t="n">
        <x:f>I2170*TOMATO_HOURS*WEEKS*(1+TOMATO_DIM)^I2170+J2170*CARROT_HOURS*WEEKS*(1+CARROT_DIM)^J2170+K2170*MESCLUN_HOURS*WEEKS*(1+MESCLUN_DIM)^K2170</x:f>
        <x:v>1407.4017062796934</x:v>
      </x:c>
      <x:c r="N2170" s="267" t="n">
        <x:f>MAX(M2170-FARMER_HOURS,0)/TEMP_HOURS_PER_WORKER</x:f>
        <x:v>0.47736229602756486</x:v>
      </x:c>
      <x:c r="O2170" s="268" t="n">
        <x:f>I2170*TOMATO_PRICE+J2170*CARROT_PRICE+K2170*MESCLUN_PRICE</x:f>
        <x:v>80070</x:v>
      </x:c>
      <x:c r="P2170" s="268" t="n">
        <x:f>I2170*TOMATO_FERTILIZER+J2170*CARROT_FERTILIZER+K2170*MESCLUN_FERTILIZER</x:f>
        <x:v>18920</x:v>
      </x:c>
      <x:c r="Q2170" s="268" t="n">
        <x:f>MIN(M2170,FARMER_HOURS)*FARMER_RATE+MAX(M2170-FARMER_HOURS,0)*TEMP_RATE</x:f>
        <x:v>36934.05740068912</x:v>
      </x:c>
      <x:c r="R2170" s="268" t="n">
        <x:f>O2170-P2170-Q2170-FIXED_COST</x:f>
        <x:v>4215.942599310882</x:v>
      </x:c>
      <x:c r="S2170" s="139" t="str">
        <x:f>IF(AND(L2170&lt;=TOTAL_BED_CAP,N2170&lt;=TEMP_WORKER_CAP),"YES","NO")</x:f>
        <x:v>YES</x:v>
      </x:c>
      <x:c r="T2170" s="139" t="n">
        <x:f>IF(S2170="YES",R2170,-1E+99)</x:f>
        <x:v>4215.942599310882</x:v>
      </x:c>
    </x:row>
    <x:row r="2171">
      <x:c r="A2171" s="139"/>
      <x:c r="B2171" s="139"/>
      <x:c r="C2171" s="139"/>
      <x:c r="D2171" s="139"/>
      <x:c r="E2171" s="139"/>
      <x:c r="F2171" s="139"/>
      <x:c r="G2171" s="139"/>
      <x:c r="H2171" s="139"/>
      <x:c r="I2171" s="266" t="n">
        <x:f>INT((ROW()-ROW($I$46))/((CARROT_CAP+1)*(MESCLUN_CAP+1)))</x:f>
        <x:v>3</x:v>
      </x:c>
      <x:c r="J2171" s="266" t="n">
        <x:f>MOD(INT((ROW()-ROW($I$46))/(MESCLUN_CAP+1)),CARROT_CAP+1)</x:f>
        <x:v>5</x:v>
      </x:c>
      <x:c r="K2171" s="266" t="n">
        <x:f>MOD(ROW()-ROW($I$46),MESCLUN_CAP+1)</x:f>
        <x:v>17</x:v>
      </x:c>
      <x:c r="L2171" s="266" t="n">
        <x:f>SUM(I2171:K2171)</x:f>
        <x:v>25</x:v>
      </x:c>
      <x:c r="M2171" s="267" t="n">
        <x:f>I2171*TOMATO_HOURS*WEEKS*(1+TOMATO_DIM)^I2171+J2171*CARROT_HOURS*WEEKS*(1+CARROT_DIM)^J2171+K2171*MESCLUN_HOURS*WEEKS*(1+MESCLUN_DIM)^K2171</x:f>
        <x:v>1473.9619297262338</x:v>
      </x:c>
      <x:c r="N2171" s="267" t="n">
        <x:f>MAX(M2171-FARMER_HOURS,0)/TEMP_HOURS_PER_WORKER</x:f>
        <x:v>0.5235846734209957</x:v>
      </x:c>
      <x:c r="O2171" s="268" t="n">
        <x:f>I2171*TOMATO_PRICE+J2171*CARROT_PRICE+K2171*MESCLUN_PRICE</x:f>
        <x:v>82770</x:v>
      </x:c>
      <x:c r="P2171" s="268" t="n">
        <x:f>I2171*TOMATO_FERTILIZER+J2171*CARROT_FERTILIZER+K2171*MESCLUN_FERTILIZER</x:f>
        <x:v>19800</x:v>
      </x:c>
      <x:c r="Q2171" s="268" t="n">
        <x:f>MIN(M2171,FARMER_HOURS)*FARMER_RATE+MAX(M2171-FARMER_HOURS,0)*TEMP_RATE</x:f>
        <x:v>38089.616835524896</x:v>
      </x:c>
      <x:c r="R2171" s="268" t="n">
        <x:f>O2171-P2171-Q2171-FIXED_COST</x:f>
        <x:v>4880.383164475104</x:v>
      </x:c>
      <x:c r="S2171" s="139" t="str">
        <x:f>IF(AND(L2171&lt;=TOTAL_BED_CAP,N2171&lt;=TEMP_WORKER_CAP),"YES","NO")</x:f>
        <x:v>YES</x:v>
      </x:c>
      <x:c r="T2171" s="139" t="n">
        <x:f>IF(S2171="YES",R2171,-1E+99)</x:f>
        <x:v>4880.383164475104</x:v>
      </x:c>
    </x:row>
    <x:row r="2172">
      <x:c r="A2172" s="139"/>
      <x:c r="B2172" s="139"/>
      <x:c r="C2172" s="139"/>
      <x:c r="D2172" s="139"/>
      <x:c r="E2172" s="139"/>
      <x:c r="F2172" s="139"/>
      <x:c r="G2172" s="139"/>
      <x:c r="H2172" s="139"/>
      <x:c r="I2172" s="266" t="n">
        <x:f>INT((ROW()-ROW($I$46))/((CARROT_CAP+1)*(MESCLUN_CAP+1)))</x:f>
        <x:v>3</x:v>
      </x:c>
      <x:c r="J2172" s="266" t="n">
        <x:f>MOD(INT((ROW()-ROW($I$46))/(MESCLUN_CAP+1)),CARROT_CAP+1)</x:f>
        <x:v>5</x:v>
      </x:c>
      <x:c r="K2172" s="266" t="n">
        <x:f>MOD(ROW()-ROW($I$46),MESCLUN_CAP+1)</x:f>
        <x:v>18</x:v>
      </x:c>
      <x:c r="L2172" s="266" t="n">
        <x:f>SUM(I2172:K2172)</x:f>
        <x:v>26</x:v>
      </x:c>
      <x:c r="M2172" s="267" t="n">
        <x:f>I2172*TOMATO_HOURS*WEEKS*(1+TOMATO_DIM)^I2172+J2172*CARROT_HOURS*WEEKS*(1+CARROT_DIM)^J2172+K2172*MESCLUN_HOURS*WEEKS*(1+MESCLUN_DIM)^K2172</x:f>
        <x:v>1542.048921184821</x:v>
      </x:c>
      <x:c r="N2172" s="267" t="n">
        <x:f>MAX(M2172-FARMER_HOURS,0)/TEMP_HOURS_PER_WORKER</x:f>
        <x:v>0.5708673063783479</x:v>
      </x:c>
      <x:c r="O2172" s="268" t="n">
        <x:f>I2172*TOMATO_PRICE+J2172*CARROT_PRICE+K2172*MESCLUN_PRICE</x:f>
        <x:v>85470</x:v>
      </x:c>
      <x:c r="P2172" s="268" t="n">
        <x:f>I2172*TOMATO_FERTILIZER+J2172*CARROT_FERTILIZER+K2172*MESCLUN_FERTILIZER</x:f>
        <x:v>20680</x:v>
      </x:c>
      <x:c r="Q2172" s="268" t="n">
        <x:f>MIN(M2172,FARMER_HOURS)*FARMER_RATE+MAX(M2172-FARMER_HOURS,0)*TEMP_RATE</x:f>
        <x:v>39271.6826594587</x:v>
      </x:c>
      <x:c r="R2172" s="268" t="n">
        <x:f>O2172-P2172-Q2172-FIXED_COST</x:f>
        <x:v>5518.317340541304</x:v>
      </x:c>
      <x:c r="S2172" s="139" t="str">
        <x:f>IF(AND(L2172&lt;=TOTAL_BED_CAP,N2172&lt;=TEMP_WORKER_CAP),"YES","NO")</x:f>
        <x:v>YES</x:v>
      </x:c>
      <x:c r="T2172" s="139" t="n">
        <x:f>IF(S2172="YES",R2172,-1E+99)</x:f>
        <x:v>5518.317340541304</x:v>
      </x:c>
    </x:row>
    <x:row r="2173">
      <x:c r="A2173" s="139"/>
      <x:c r="B2173" s="139"/>
      <x:c r="C2173" s="139"/>
      <x:c r="D2173" s="139"/>
      <x:c r="E2173" s="139"/>
      <x:c r="F2173" s="139"/>
      <x:c r="G2173" s="139"/>
      <x:c r="H2173" s="139"/>
      <x:c r="I2173" s="266" t="n">
        <x:f>INT((ROW()-ROW($I$46))/((CARROT_CAP+1)*(MESCLUN_CAP+1)))</x:f>
        <x:v>3</x:v>
      </x:c>
      <x:c r="J2173" s="266" t="n">
        <x:f>MOD(INT((ROW()-ROW($I$46))/(MESCLUN_CAP+1)),CARROT_CAP+1)</x:f>
        <x:v>5</x:v>
      </x:c>
      <x:c r="K2173" s="266" t="n">
        <x:f>MOD(ROW()-ROW($I$46),MESCLUN_CAP+1)</x:f>
        <x:v>19</x:v>
      </x:c>
      <x:c r="L2173" s="266" t="n">
        <x:f>SUM(I2173:K2173)</x:f>
        <x:v>27</x:v>
      </x:c>
      <x:c r="M2173" s="267" t="n">
        <x:f>I2173*TOMATO_HOURS*WEEKS*(1+TOMATO_DIM)^I2173+J2173*CARROT_HOURS*WEEKS*(1+CARROT_DIM)^J2173+K2173*MESCLUN_HOURS*WEEKS*(1+MESCLUN_DIM)^K2173</x:f>
        <x:v>1611.6904498208428</x:v>
      </x:c>
      <x:c r="N2173" s="267" t="n">
        <x:f>MAX(M2173-FARMER_HOURS,0)/TEMP_HOURS_PER_WORKER</x:f>
        <x:v>0.6192294790422519</x:v>
      </x:c>
      <x:c r="O2173" s="268" t="n">
        <x:f>I2173*TOMATO_PRICE+J2173*CARROT_PRICE+K2173*MESCLUN_PRICE</x:f>
        <x:v>88170</x:v>
      </x:c>
      <x:c r="P2173" s="268" t="n">
        <x:f>I2173*TOMATO_FERTILIZER+J2173*CARROT_FERTILIZER+K2173*MESCLUN_FERTILIZER</x:f>
        <x:v>21560</x:v>
      </x:c>
      <x:c r="Q2173" s="268" t="n">
        <x:f>MIN(M2173,FARMER_HOURS)*FARMER_RATE+MAX(M2173-FARMER_HOURS,0)*TEMP_RATE</x:f>
        <x:v>40480.7369760563</x:v>
      </x:c>
      <x:c r="R2173" s="268" t="n">
        <x:f>O2173-P2173-Q2173-FIXED_COST</x:f>
        <x:v>6129.2630239436985</x:v>
      </x:c>
      <x:c r="S2173" s="139" t="str">
        <x:f>IF(AND(L2173&lt;=TOTAL_BED_CAP,N2173&lt;=TEMP_WORKER_CAP),"YES","NO")</x:f>
        <x:v>YES</x:v>
      </x:c>
      <x:c r="T2173" s="139" t="n">
        <x:f>IF(S2173="YES",R2173,-1E+99)</x:f>
        <x:v>6129.2630239436985</x:v>
      </x:c>
    </x:row>
    <x:row r="2174">
      <x:c r="A2174" s="139"/>
      <x:c r="B2174" s="139"/>
      <x:c r="C2174" s="139"/>
      <x:c r="D2174" s="139"/>
      <x:c r="E2174" s="139"/>
      <x:c r="F2174" s="139"/>
      <x:c r="G2174" s="139"/>
      <x:c r="H2174" s="139"/>
      <x:c r="I2174" s="266" t="n">
        <x:f>INT((ROW()-ROW($I$46))/((CARROT_CAP+1)*(MESCLUN_CAP+1)))</x:f>
        <x:v>3</x:v>
      </x:c>
      <x:c r="J2174" s="266" t="n">
        <x:f>MOD(INT((ROW()-ROW($I$46))/(MESCLUN_CAP+1)),CARROT_CAP+1)</x:f>
        <x:v>5</x:v>
      </x:c>
      <x:c r="K2174" s="266" t="n">
        <x:f>MOD(ROW()-ROW($I$46),MESCLUN_CAP+1)</x:f>
        <x:v>20</x:v>
      </x:c>
      <x:c r="L2174" s="266" t="n">
        <x:f>SUM(I2174:K2174)</x:f>
        <x:v>28</x:v>
      </x:c>
      <x:c r="M2174" s="267" t="n">
        <x:f>I2174*TOMATO_HOURS*WEEKS*(1+TOMATO_DIM)^I2174+J2174*CARROT_HOURS*WEEKS*(1+CARROT_DIM)^J2174+K2174*MESCLUN_HOURS*WEEKS*(1+MESCLUN_DIM)^K2174</x:f>
        <x:v>1682.9147404713199</x:v>
      </x:c>
      <x:c r="N2174" s="267" t="n">
        <x:f>MAX(M2174-FARMER_HOURS,0)/TEMP_HOURS_PER_WORKER</x:f>
        <x:v>0.6686907919939722</x:v>
      </x:c>
      <x:c r="O2174" s="268" t="n">
        <x:f>I2174*TOMATO_PRICE+J2174*CARROT_PRICE+K2174*MESCLUN_PRICE</x:f>
        <x:v>90870</x:v>
      </x:c>
      <x:c r="P2174" s="268" t="n">
        <x:f>I2174*TOMATO_FERTILIZER+J2174*CARROT_FERTILIZER+K2174*MESCLUN_FERTILIZER</x:f>
        <x:v>22440</x:v>
      </x:c>
      <x:c r="Q2174" s="268" t="n">
        <x:f>MIN(M2174,FARMER_HOURS)*FARMER_RATE+MAX(M2174-FARMER_HOURS,0)*TEMP_RATE</x:f>
        <x:v>41717.2697998493</x:v>
      </x:c>
      <x:c r="R2174" s="268" t="n">
        <x:f>O2174-P2174-Q2174-FIXED_COST</x:f>
        <x:v>6712.730200150698</x:v>
      </x:c>
      <x:c r="S2174" s="139" t="str">
        <x:f>IF(AND(L2174&lt;=TOTAL_BED_CAP,N2174&lt;=TEMP_WORKER_CAP),"YES","NO")</x:f>
        <x:v>YES</x:v>
      </x:c>
      <x:c r="T2174" s="139" t="n">
        <x:f>IF(S2174="YES",R2174,-1E+99)</x:f>
        <x:v>6712.730200150698</x:v>
      </x:c>
    </x:row>
    <x:row r="2175">
      <x:c r="A2175" s="139"/>
      <x:c r="B2175" s="139"/>
      <x:c r="C2175" s="139"/>
      <x:c r="D2175" s="139"/>
      <x:c r="E2175" s="139"/>
      <x:c r="F2175" s="139"/>
      <x:c r="G2175" s="139"/>
      <x:c r="H2175" s="139"/>
      <x:c r="I2175" s="266" t="n">
        <x:f>INT((ROW()-ROW($I$46))/((CARROT_CAP+1)*(MESCLUN_CAP+1)))</x:f>
        <x:v>3</x:v>
      </x:c>
      <x:c r="J2175" s="266" t="n">
        <x:f>MOD(INT((ROW()-ROW($I$46))/(MESCLUN_CAP+1)),CARROT_CAP+1)</x:f>
        <x:v>5</x:v>
      </x:c>
      <x:c r="K2175" s="266" t="n">
        <x:f>MOD(ROW()-ROW($I$46),MESCLUN_CAP+1)</x:f>
        <x:v>21</x:v>
      </x:c>
      <x:c r="L2175" s="266" t="n">
        <x:f>SUM(I2175:K2175)</x:f>
        <x:v>29</x:v>
      </x:c>
      <x:c r="M2175" s="267" t="n">
        <x:f>I2175*TOMATO_HOURS*WEEKS*(1+TOMATO_DIM)^I2175+J2175*CARROT_HOURS*WEEKS*(1+CARROT_DIM)^J2175+K2175*MESCLUN_HOURS*WEEKS*(1+MESCLUN_DIM)^K2175</x:f>
        <x:v>1755.7504806977636</x:v>
      </x:c>
      <x:c r="N2175" s="267" t="n">
        <x:f>MAX(M2175-FARMER_HOURS,0)/TEMP_HOURS_PER_WORKER</x:f>
        <x:v>0.7192711671512247</x:v>
      </x:c>
      <x:c r="O2175" s="268" t="n">
        <x:f>I2175*TOMATO_PRICE+J2175*CARROT_PRICE+K2175*MESCLUN_PRICE</x:f>
        <x:v>93570</x:v>
      </x:c>
      <x:c r="P2175" s="268" t="n">
        <x:f>I2175*TOMATO_FERTILIZER+J2175*CARROT_FERTILIZER+K2175*MESCLUN_FERTILIZER</x:f>
        <x:v>23320</x:v>
      </x:c>
      <x:c r="Q2175" s="268" t="n">
        <x:f>MIN(M2175,FARMER_HOURS)*FARMER_RATE+MAX(M2175-FARMER_HOURS,0)*TEMP_RATE</x:f>
        <x:v>42981.77917878062</x:v>
      </x:c>
      <x:c r="R2175" s="268" t="n">
        <x:f>O2175-P2175-Q2175-FIXED_COST</x:f>
        <x:v>7268.22082121938</x:v>
      </x:c>
      <x:c r="S2175" s="139" t="str">
        <x:f>IF(AND(L2175&lt;=TOTAL_BED_CAP,N2175&lt;=TEMP_WORKER_CAP),"YES","NO")</x:f>
        <x:v>YES</x:v>
      </x:c>
      <x:c r="T2175" s="139" t="n">
        <x:f>IF(S2175="YES",R2175,-1E+99)</x:f>
        <x:v>7268.22082121938</x:v>
      </x:c>
    </x:row>
    <x:row r="2176">
      <x:c r="A2176" s="139"/>
      <x:c r="B2176" s="139"/>
      <x:c r="C2176" s="139"/>
      <x:c r="D2176" s="139"/>
      <x:c r="E2176" s="139"/>
      <x:c r="F2176" s="139"/>
      <x:c r="G2176" s="139"/>
      <x:c r="H2176" s="139"/>
      <x:c r="I2176" s="266" t="n">
        <x:f>INT((ROW()-ROW($I$46))/((CARROT_CAP+1)*(MESCLUN_CAP+1)))</x:f>
        <x:v>3</x:v>
      </x:c>
      <x:c r="J2176" s="266" t="n">
        <x:f>MOD(INT((ROW()-ROW($I$46))/(MESCLUN_CAP+1)),CARROT_CAP+1)</x:f>
        <x:v>5</x:v>
      </x:c>
      <x:c r="K2176" s="266" t="n">
        <x:f>MOD(ROW()-ROW($I$46),MESCLUN_CAP+1)</x:f>
        <x:v>22</x:v>
      </x:c>
      <x:c r="L2176" s="266" t="n">
        <x:f>SUM(I2176:K2176)</x:f>
        <x:v>30</x:v>
      </x:c>
      <x:c r="M2176" s="267" t="n">
        <x:f>I2176*TOMATO_HOURS*WEEKS*(1+TOMATO_DIM)^I2176+J2176*CARROT_HOURS*WEEKS*(1+CARROT_DIM)^J2176+K2176*MESCLUN_HOURS*WEEKS*(1+MESCLUN_DIM)^K2176</x:f>
        <x:v>1830.2268279441596</x:v>
      </x:c>
      <x:c r="N2176" s="267" t="n">
        <x:f>MAX(M2176-FARMER_HOURS,0)/TEMP_HOURS_PER_WORKER</x:f>
        <x:v>0.7709908527389997</x:v>
      </x:c>
      <x:c r="O2176" s="268" t="n">
        <x:f>I2176*TOMATO_PRICE+J2176*CARROT_PRICE+K2176*MESCLUN_PRICE</x:f>
        <x:v>96270</x:v>
      </x:c>
      <x:c r="P2176" s="268" t="n">
        <x:f>I2176*TOMATO_FERTILIZER+J2176*CARROT_FERTILIZER+K2176*MESCLUN_FERTILIZER</x:f>
        <x:v>24200</x:v>
      </x:c>
      <x:c r="Q2176" s="268" t="n">
        <x:f>MIN(M2176,FARMER_HOURS)*FARMER_RATE+MAX(M2176-FARMER_HOURS,0)*TEMP_RATE</x:f>
        <x:v>44274.77131847499</x:v>
      </x:c>
      <x:c r="R2176" s="268" t="n">
        <x:f>O2176-P2176-Q2176-FIXED_COST</x:f>
        <x:v>7795.228681525012</x:v>
      </x:c>
      <x:c r="S2176" s="139" t="str">
        <x:f>IF(AND(L2176&lt;=TOTAL_BED_CAP,N2176&lt;=TEMP_WORKER_CAP),"YES","NO")</x:f>
        <x:v>YES</x:v>
      </x:c>
      <x:c r="T2176" s="139" t="n">
        <x:f>IF(S2176="YES",R2176,-1E+99)</x:f>
        <x:v>7795.228681525012</x:v>
      </x:c>
    </x:row>
    <x:row r="2177">
      <x:c r="A2177" s="139"/>
      <x:c r="B2177" s="139"/>
      <x:c r="C2177" s="139"/>
      <x:c r="D2177" s="139"/>
      <x:c r="E2177" s="139"/>
      <x:c r="F2177" s="139"/>
      <x:c r="G2177" s="139"/>
      <x:c r="H2177" s="139"/>
      <x:c r="I2177" s="266" t="n">
        <x:f>INT((ROW()-ROW($I$46))/((CARROT_CAP+1)*(MESCLUN_CAP+1)))</x:f>
        <x:v>3</x:v>
      </x:c>
      <x:c r="J2177" s="266" t="n">
        <x:f>MOD(INT((ROW()-ROW($I$46))/(MESCLUN_CAP+1)),CARROT_CAP+1)</x:f>
        <x:v>5</x:v>
      </x:c>
      <x:c r="K2177" s="266" t="n">
        <x:f>MOD(ROW()-ROW($I$46),MESCLUN_CAP+1)</x:f>
        <x:v>23</x:v>
      </x:c>
      <x:c r="L2177" s="266" t="n">
        <x:f>SUM(I2177:K2177)</x:f>
        <x:v>31</x:v>
      </x:c>
      <x:c r="M2177" s="267" t="n">
        <x:f>I2177*TOMATO_HOURS*WEEKS*(1+TOMATO_DIM)^I2177+J2177*CARROT_HOURS*WEEKS*(1+CARROT_DIM)^J2177+K2177*MESCLUN_HOURS*WEEKS*(1+MESCLUN_DIM)^K2177</x:f>
        <x:v>1906.3734168015962</x:v>
      </x:c>
      <x:c r="N2177" s="267" t="n">
        <x:f>MAX(M2177-FARMER_HOURS,0)/TEMP_HOURS_PER_WORKER</x:f>
        <x:v>0.8238704283344418</x:v>
      </x:c>
      <x:c r="O2177" s="268" t="n">
        <x:f>I2177*TOMATO_PRICE+J2177*CARROT_PRICE+K2177*MESCLUN_PRICE</x:f>
        <x:v>98970</x:v>
      </x:c>
      <x:c r="P2177" s="268" t="n">
        <x:f>I2177*TOMATO_FERTILIZER+J2177*CARROT_FERTILIZER+K2177*MESCLUN_FERTILIZER</x:f>
        <x:v>25080</x:v>
      </x:c>
      <x:c r="Q2177" s="268" t="n">
        <x:f>MIN(M2177,FARMER_HOURS)*FARMER_RATE+MAX(M2177-FARMER_HOURS,0)*TEMP_RATE</x:f>
        <x:v>45596.76070836105</x:v>
      </x:c>
      <x:c r="R2177" s="268" t="n">
        <x:f>O2177-P2177-Q2177-FIXED_COST</x:f>
        <x:v>8293.23929163895</x:v>
      </x:c>
      <x:c r="S2177" s="139" t="str">
        <x:f>IF(AND(L2177&lt;=TOTAL_BED_CAP,N2177&lt;=TEMP_WORKER_CAP),"YES","NO")</x:f>
        <x:v>YES</x:v>
      </x:c>
      <x:c r="T2177" s="139" t="n">
        <x:f>IF(S2177="YES",R2177,-1E+99)</x:f>
        <x:v>8293.23929163895</x:v>
      </x:c>
    </x:row>
    <x:row r="2178">
      <x:c r="A2178" s="139"/>
      <x:c r="B2178" s="139"/>
      <x:c r="C2178" s="139"/>
      <x:c r="D2178" s="139"/>
      <x:c r="E2178" s="139"/>
      <x:c r="F2178" s="139"/>
      <x:c r="G2178" s="139"/>
      <x:c r="H2178" s="139"/>
      <x:c r="I2178" s="266" t="n">
        <x:f>INT((ROW()-ROW($I$46))/((CARROT_CAP+1)*(MESCLUN_CAP+1)))</x:f>
        <x:v>3</x:v>
      </x:c>
      <x:c r="J2178" s="266" t="n">
        <x:f>MOD(INT((ROW()-ROW($I$46))/(MESCLUN_CAP+1)),CARROT_CAP+1)</x:f>
        <x:v>5</x:v>
      </x:c>
      <x:c r="K2178" s="266" t="n">
        <x:f>MOD(ROW()-ROW($I$46),MESCLUN_CAP+1)</x:f>
        <x:v>24</x:v>
      </x:c>
      <x:c r="L2178" s="266" t="n">
        <x:f>SUM(I2178:K2178)</x:f>
        <x:v>32</x:v>
      </x:c>
      <x:c r="M2178" s="267" t="n">
        <x:f>I2178*TOMATO_HOURS*WEEKS*(1+TOMATO_DIM)^I2178+J2178*CARROT_HOURS*WEEKS*(1+CARROT_DIM)^J2178+K2178*MESCLUN_HOURS*WEEKS*(1+MESCLUN_DIM)^K2178</x:f>
        <x:v>1984.220366381092</x:v>
      </x:c>
      <x:c r="N2178" s="267" t="n">
        <x:f>MAX(M2178-FARMER_HOURS,0)/TEMP_HOURS_PER_WORKER</x:f>
        <x:v>0.8779308099868695</x:v>
      </x:c>
      <x:c r="O2178" s="268" t="n">
        <x:f>I2178*TOMATO_PRICE+J2178*CARROT_PRICE+K2178*MESCLUN_PRICE</x:f>
        <x:v>101670</x:v>
      </x:c>
      <x:c r="P2178" s="268" t="n">
        <x:f>I2178*TOMATO_FERTILIZER+J2178*CARROT_FERTILIZER+K2178*MESCLUN_FERTILIZER</x:f>
        <x:v>25960</x:v>
      </x:c>
      <x:c r="Q2178" s="268" t="n">
        <x:f>MIN(M2178,FARMER_HOURS)*FARMER_RATE+MAX(M2178-FARMER_HOURS,0)*TEMP_RATE</x:f>
        <x:v>46948.27024967174</x:v>
      </x:c>
      <x:c r="R2178" s="268" t="n">
        <x:f>O2178-P2178-Q2178-FIXED_COST</x:f>
        <x:v>8761.72975032826</x:v>
      </x:c>
      <x:c r="S2178" s="139" t="str">
        <x:f>IF(AND(L2178&lt;=TOTAL_BED_CAP,N2178&lt;=TEMP_WORKER_CAP),"YES","NO")</x:f>
        <x:v>YES</x:v>
      </x:c>
      <x:c r="T2178" s="139" t="n">
        <x:f>IF(S2178="YES",R2178,-1E+99)</x:f>
        <x:v>8761.72975032826</x:v>
      </x:c>
    </x:row>
    <x:row r="2179">
      <x:c r="A2179" s="139"/>
      <x:c r="B2179" s="139"/>
      <x:c r="C2179" s="139"/>
      <x:c r="D2179" s="139"/>
      <x:c r="E2179" s="139"/>
      <x:c r="F2179" s="139"/>
      <x:c r="G2179" s="139"/>
      <x:c r="H2179" s="139"/>
      <x:c r="I2179" s="266" t="n">
        <x:f>INT((ROW()-ROW($I$46))/((CARROT_CAP+1)*(MESCLUN_CAP+1)))</x:f>
        <x:v>3</x:v>
      </x:c>
      <x:c r="J2179" s="266" t="n">
        <x:f>MOD(INT((ROW()-ROW($I$46))/(MESCLUN_CAP+1)),CARROT_CAP+1)</x:f>
        <x:v>5</x:v>
      </x:c>
      <x:c r="K2179" s="266" t="n">
        <x:f>MOD(ROW()-ROW($I$46),MESCLUN_CAP+1)</x:f>
        <x:v>25</x:v>
      </x:c>
      <x:c r="L2179" s="266" t="n">
        <x:f>SUM(I2179:K2179)</x:f>
        <x:v>33</x:v>
      </x:c>
      <x:c r="M2179" s="267" t="n">
        <x:f>I2179*TOMATO_HOURS*WEEKS*(1+TOMATO_DIM)^I2179+J2179*CARROT_HOURS*WEEKS*(1+CARROT_DIM)^J2179+K2179*MESCLUN_HOURS*WEEKS*(1+MESCLUN_DIM)^K2179</x:f>
        <x:v>2063.7982877961895</x:v>
      </x:c>
      <x:c r="N2179" s="267" t="n">
        <x:f>MAX(M2179-FARMER_HOURS,0)/TEMP_HOURS_PER_WORKER</x:f>
        <x:v>0.9331932554140204</x:v>
      </x:c>
      <x:c r="O2179" s="268" t="n">
        <x:f>I2179*TOMATO_PRICE+J2179*CARROT_PRICE+K2179*MESCLUN_PRICE</x:f>
        <x:v>104370</x:v>
      </x:c>
      <x:c r="P2179" s="268" t="n">
        <x:f>I2179*TOMATO_FERTILIZER+J2179*CARROT_FERTILIZER+K2179*MESCLUN_FERTILIZER</x:f>
        <x:v>26840</x:v>
      </x:c>
      <x:c r="Q2179" s="268" t="n">
        <x:f>MIN(M2179,FARMER_HOURS)*FARMER_RATE+MAX(M2179-FARMER_HOURS,0)*TEMP_RATE</x:f>
        <x:v>48329.83138535051</x:v>
      </x:c>
      <x:c r="R2179" s="268" t="n">
        <x:f>O2179-P2179-Q2179-FIXED_COST</x:f>
        <x:v>9200.16861464949</x:v>
      </x:c>
      <x:c r="S2179" s="139" t="str">
        <x:f>IF(AND(L2179&lt;=TOTAL_BED_CAP,N2179&lt;=TEMP_WORKER_CAP),"YES","NO")</x:f>
        <x:v>YES</x:v>
      </x:c>
      <x:c r="T2179" s="139" t="n">
        <x:f>IF(S2179="YES",R2179,-1E+99)</x:f>
        <x:v>9200.16861464949</x:v>
      </x:c>
    </x:row>
    <x:row r="2180">
      <x:c r="A2180" s="139"/>
      <x:c r="B2180" s="139"/>
      <x:c r="C2180" s="139"/>
      <x:c r="D2180" s="139"/>
      <x:c r="E2180" s="139"/>
      <x:c r="F2180" s="139"/>
      <x:c r="G2180" s="139"/>
      <x:c r="H2180" s="139"/>
      <x:c r="I2180" s="266" t="n">
        <x:f>INT((ROW()-ROW($I$46))/((CARROT_CAP+1)*(MESCLUN_CAP+1)))</x:f>
        <x:v>3</x:v>
      </x:c>
      <x:c r="J2180" s="266" t="n">
        <x:f>MOD(INT((ROW()-ROW($I$46))/(MESCLUN_CAP+1)),CARROT_CAP+1)</x:f>
        <x:v>5</x:v>
      </x:c>
      <x:c r="K2180" s="266" t="n">
        <x:f>MOD(ROW()-ROW($I$46),MESCLUN_CAP+1)</x:f>
        <x:v>26</x:v>
      </x:c>
      <x:c r="L2180" s="266" t="n">
        <x:f>SUM(I2180:K2180)</x:f>
        <x:v>34</x:v>
      </x:c>
      <x:c r="M2180" s="267" t="n">
        <x:f>I2180*TOMATO_HOURS*WEEKS*(1+TOMATO_DIM)^I2180+J2180*CARROT_HOURS*WEEKS*(1+CARROT_DIM)^J2180+K2180*MESCLUN_HOURS*WEEKS*(1+MESCLUN_DIM)^K2180</x:f>
        <x:v>2145.1382917569067</x:v>
      </x:c>
      <x:c r="N2180" s="267" t="n">
        <x:f>MAX(M2180-FARMER_HOURS,0)/TEMP_HOURS_PER_WORKER</x:f>
        <x:v>0.9896793692756296</x:v>
      </x:c>
      <x:c r="O2180" s="268" t="n">
        <x:f>I2180*TOMATO_PRICE+J2180*CARROT_PRICE+K2180*MESCLUN_PRICE</x:f>
        <x:v>107070</x:v>
      </x:c>
      <x:c r="P2180" s="268" t="n">
        <x:f>I2180*TOMATO_FERTILIZER+J2180*CARROT_FERTILIZER+K2180*MESCLUN_FERTILIZER</x:f>
        <x:v>27720</x:v>
      </x:c>
      <x:c r="Q2180" s="268" t="n">
        <x:f>MIN(M2180,FARMER_HOURS)*FARMER_RATE+MAX(M2180-FARMER_HOURS,0)*TEMP_RATE</x:f>
        <x:v>49741.98423189074</x:v>
      </x:c>
      <x:c r="R2180" s="268" t="n">
        <x:f>O2180-P2180-Q2180-FIXED_COST</x:f>
        <x:v>9608.01576810926</x:v>
      </x:c>
      <x:c r="S2180" s="139" t="str">
        <x:f>IF(AND(L2180&lt;=TOTAL_BED_CAP,N2180&lt;=TEMP_WORKER_CAP),"YES","NO")</x:f>
        <x:v>YES</x:v>
      </x:c>
      <x:c r="T2180" s="139" t="n">
        <x:f>IF(S2180="YES",R2180,-1E+99)</x:f>
        <x:v>9608.01576810926</x:v>
      </x:c>
    </x:row>
    <x:row r="2181">
      <x:c r="A2181" s="139"/>
      <x:c r="B2181" s="139"/>
      <x:c r="C2181" s="139"/>
      <x:c r="D2181" s="139"/>
      <x:c r="E2181" s="139"/>
      <x:c r="F2181" s="139"/>
      <x:c r="G2181" s="139"/>
      <x:c r="H2181" s="139"/>
      <x:c r="I2181" s="266" t="n">
        <x:f>INT((ROW()-ROW($I$46))/((CARROT_CAP+1)*(MESCLUN_CAP+1)))</x:f>
        <x:v>3</x:v>
      </x:c>
      <x:c r="J2181" s="266" t="n">
        <x:f>MOD(INT((ROW()-ROW($I$46))/(MESCLUN_CAP+1)),CARROT_CAP+1)</x:f>
        <x:v>5</x:v>
      </x:c>
      <x:c r="K2181" s="266" t="n">
        <x:f>MOD(ROW()-ROW($I$46),MESCLUN_CAP+1)</x:f>
        <x:v>27</x:v>
      </x:c>
      <x:c r="L2181" s="266" t="n">
        <x:f>SUM(I2181:K2181)</x:f>
        <x:v>35</x:v>
      </x:c>
      <x:c r="M2181" s="267" t="n">
        <x:f>I2181*TOMATO_HOURS*WEEKS*(1+TOMATO_DIM)^I2181+J2181*CARROT_HOURS*WEEKS*(1+CARROT_DIM)^J2181+K2181*MESCLUN_HOURS*WEEKS*(1+MESCLUN_DIM)^K2181</x:f>
        <x:v>2228.2719962766637</x:v>
      </x:c>
      <x:c r="N2181" s="267" t="n">
        <x:f>MAX(M2181-FARMER_HOURS,0)/TEMP_HOURS_PER_WORKER</x:f>
        <x:v>1.047411108525461</x:v>
      </x:c>
      <x:c r="O2181" s="268" t="n">
        <x:f>I2181*TOMATO_PRICE+J2181*CARROT_PRICE+K2181*MESCLUN_PRICE</x:f>
        <x:v>109770</x:v>
      </x:c>
      <x:c r="P2181" s="268" t="n">
        <x:f>I2181*TOMATO_FERTILIZER+J2181*CARROT_FERTILIZER+K2181*MESCLUN_FERTILIZER</x:f>
        <x:v>28600</x:v>
      </x:c>
      <x:c r="Q2181" s="268" t="n">
        <x:f>MIN(M2181,FARMER_HOURS)*FARMER_RATE+MAX(M2181-FARMER_HOURS,0)*TEMP_RATE</x:f>
        <x:v>51185.27771313652</x:v>
      </x:c>
      <x:c r="R2181" s="268" t="n">
        <x:f>O2181-P2181-Q2181-FIXED_COST</x:f>
        <x:v>9984.722286863478</x:v>
      </x:c>
      <x:c r="S2181" s="139" t="str">
        <x:f>IF(AND(L2181&lt;=TOTAL_BED_CAP,N2181&lt;=TEMP_WORKER_CAP),"YES","NO")</x:f>
        <x:v>YES</x:v>
      </x:c>
      <x:c r="T2181" s="139" t="n">
        <x:f>IF(S2181="YES",R2181,-1E+99)</x:f>
        <x:v>9984.722286863478</x:v>
      </x:c>
    </x:row>
    <x:row r="2182">
      <x:c r="A2182" s="139"/>
      <x:c r="B2182" s="139"/>
      <x:c r="C2182" s="139"/>
      <x:c r="D2182" s="139"/>
      <x:c r="E2182" s="139"/>
      <x:c r="F2182" s="139"/>
      <x:c r="G2182" s="139"/>
      <x:c r="H2182" s="139"/>
      <x:c r="I2182" s="266" t="n">
        <x:f>INT((ROW()-ROW($I$46))/((CARROT_CAP+1)*(MESCLUN_CAP+1)))</x:f>
        <x:v>3</x:v>
      </x:c>
      <x:c r="J2182" s="266" t="n">
        <x:f>MOD(INT((ROW()-ROW($I$46))/(MESCLUN_CAP+1)),CARROT_CAP+1)</x:f>
        <x:v>5</x:v>
      </x:c>
      <x:c r="K2182" s="266" t="n">
        <x:f>MOD(ROW()-ROW($I$46),MESCLUN_CAP+1)</x:f>
        <x:v>28</x:v>
      </x:c>
      <x:c r="L2182" s="266" t="n">
        <x:f>SUM(I2182:K2182)</x:f>
        <x:v>36</x:v>
      </x:c>
      <x:c r="M2182" s="267" t="n">
        <x:f>I2182*TOMATO_HOURS*WEEKS*(1+TOMATO_DIM)^I2182+J2182*CARROT_HOURS*WEEKS*(1+CARROT_DIM)^J2182+K2182*MESCLUN_HOURS*WEEKS*(1+MESCLUN_DIM)^K2182</x:f>
        <x:v>2313.231534493817</x:v>
      </x:c>
      <x:c r="N2182" s="267" t="n">
        <x:f>MAX(M2182-FARMER_HOURS,0)/TEMP_HOURS_PER_WORKER</x:f>
        <x:v>1.1064107878429286</x:v>
      </x:c>
      <x:c r="O2182" s="268" t="n">
        <x:f>I2182*TOMATO_PRICE+J2182*CARROT_PRICE+K2182*MESCLUN_PRICE</x:f>
        <x:v>112470</x:v>
      </x:c>
      <x:c r="P2182" s="268" t="n">
        <x:f>I2182*TOMATO_FERTILIZER+J2182*CARROT_FERTILIZER+K2182*MESCLUN_FERTILIZER</x:f>
        <x:v>29480</x:v>
      </x:c>
      <x:c r="Q2182" s="268" t="n">
        <x:f>MIN(M2182,FARMER_HOURS)*FARMER_RATE+MAX(M2182-FARMER_HOURS,0)*TEMP_RATE</x:f>
        <x:v>52660.269696073214</x:v>
      </x:c>
      <x:c r="R2182" s="268" t="n">
        <x:f>O2182-P2182-Q2182-FIXED_COST</x:f>
        <x:v>10329.730303926786</x:v>
      </x:c>
      <x:c r="S2182" s="139" t="str">
        <x:f>IF(AND(L2182&lt;=TOTAL_BED_CAP,N2182&lt;=TEMP_WORKER_CAP),"YES","NO")</x:f>
        <x:v>YES</x:v>
      </x:c>
      <x:c r="T2182" s="139" t="n">
        <x:f>IF(S2182="YES",R2182,-1E+99)</x:f>
        <x:v>10329.730303926786</x:v>
      </x:c>
    </x:row>
    <x:row r="2183">
      <x:c r="A2183" s="139"/>
      <x:c r="B2183" s="139"/>
      <x:c r="C2183" s="139"/>
      <x:c r="D2183" s="139"/>
      <x:c r="E2183" s="139"/>
      <x:c r="F2183" s="139"/>
      <x:c r="G2183" s="139"/>
      <x:c r="H2183" s="139"/>
      <x:c r="I2183" s="266" t="n">
        <x:f>INT((ROW()-ROW($I$46))/((CARROT_CAP+1)*(MESCLUN_CAP+1)))</x:f>
        <x:v>3</x:v>
      </x:c>
      <x:c r="J2183" s="266" t="n">
        <x:f>MOD(INT((ROW()-ROW($I$46))/(MESCLUN_CAP+1)),CARROT_CAP+1)</x:f>
        <x:v>5</x:v>
      </x:c>
      <x:c r="K2183" s="266" t="n">
        <x:f>MOD(ROW()-ROW($I$46),MESCLUN_CAP+1)</x:f>
        <x:v>29</x:v>
      </x:c>
      <x:c r="L2183" s="266" t="n">
        <x:f>SUM(I2183:K2183)</x:f>
        <x:v>37</x:v>
      </x:c>
      <x:c r="M2183" s="267" t="n">
        <x:f>I2183*TOMATO_HOURS*WEEKS*(1+TOMATO_DIM)^I2183+J2183*CARROT_HOURS*WEEKS*(1+CARROT_DIM)^J2183+K2183*MESCLUN_HOURS*WEEKS*(1+MESCLUN_DIM)^K2183</x:f>
        <x:v>2400.0495626094703</x:v>
      </x:c>
      <x:c r="N2183" s="267" t="n">
        <x:f>MAX(M2183-FARMER_HOURS,0)/TEMP_HOURS_PER_WORKER</x:f>
        <x:v>1.1667010851454656</x:v>
      </x:c>
      <x:c r="O2183" s="268" t="n">
        <x:f>I2183*TOMATO_PRICE+J2183*CARROT_PRICE+K2183*MESCLUN_PRICE</x:f>
        <x:v>115170</x:v>
      </x:c>
      <x:c r="P2183" s="268" t="n">
        <x:f>I2183*TOMATO_FERTILIZER+J2183*CARROT_FERTILIZER+K2183*MESCLUN_FERTILIZER</x:f>
        <x:v>30360</x:v>
      </x:c>
      <x:c r="Q2183" s="268" t="n">
        <x:f>MIN(M2183,FARMER_HOURS)*FARMER_RATE+MAX(M2183-FARMER_HOURS,0)*TEMP_RATE</x:f>
        <x:v>54167.52712863663</x:v>
      </x:c>
      <x:c r="R2183" s="268" t="n">
        <x:f>O2183-P2183-Q2183-FIXED_COST</x:f>
        <x:v>10642.472871363367</x:v>
      </x:c>
      <x:c r="S2183" s="139" t="str">
        <x:f>IF(AND(L2183&lt;=TOTAL_BED_CAP,N2183&lt;=TEMP_WORKER_CAP),"YES","NO")</x:f>
        <x:v>YES</x:v>
      </x:c>
      <x:c r="T2183" s="139" t="n">
        <x:f>IF(S2183="YES",R2183,-1E+99)</x:f>
        <x:v>10642.472871363367</x:v>
      </x:c>
    </x:row>
    <x:row r="2184">
      <x:c r="A2184" s="139"/>
      <x:c r="B2184" s="139"/>
      <x:c r="C2184" s="139"/>
      <x:c r="D2184" s="139"/>
      <x:c r="E2184" s="139"/>
      <x:c r="F2184" s="139"/>
      <x:c r="G2184" s="139"/>
      <x:c r="H2184" s="139"/>
      <x:c r="I2184" s="266" t="n">
        <x:f>INT((ROW()-ROW($I$46))/((CARROT_CAP+1)*(MESCLUN_CAP+1)))</x:f>
        <x:v>3</x:v>
      </x:c>
      <x:c r="J2184" s="266" t="n">
        <x:f>MOD(INT((ROW()-ROW($I$46))/(MESCLUN_CAP+1)),CARROT_CAP+1)</x:f>
        <x:v>5</x:v>
      </x:c>
      <x:c r="K2184" s="266" t="n">
        <x:f>MOD(ROW()-ROW($I$46),MESCLUN_CAP+1)</x:f>
        <x:v>30</x:v>
      </x:c>
      <x:c r="L2184" s="266" t="n">
        <x:f>SUM(I2184:K2184)</x:f>
        <x:v>38</x:v>
      </x:c>
      <x:c r="M2184" s="267" t="n">
        <x:f>I2184*TOMATO_HOURS*WEEKS*(1+TOMATO_DIM)^I2184+J2184*CARROT_HOURS*WEEKS*(1+CARROT_DIM)^J2184+K2184*MESCLUN_HOURS*WEEKS*(1+MESCLUN_DIM)^K2184</x:f>
        <x:v>2488.7592679432405</x:v>
      </x:c>
      <x:c r="N2184" s="267" t="n">
        <x:f>MAX(M2184-FARMER_HOURS,0)/TEMP_HOURS_PER_WORKER</x:f>
        <x:v>1.2283050471828059</x:v>
      </x:c>
      <x:c r="O2184" s="268" t="n">
        <x:f>I2184*TOMATO_PRICE+J2184*CARROT_PRICE+K2184*MESCLUN_PRICE</x:f>
        <x:v>117870</x:v>
      </x:c>
      <x:c r="P2184" s="268" t="n">
        <x:f>I2184*TOMATO_FERTILIZER+J2184*CARROT_FERTILIZER+K2184*MESCLUN_FERTILIZER</x:f>
        <x:v>31240</x:v>
      </x:c>
      <x:c r="Q2184" s="268" t="n">
        <x:f>MIN(M2184,FARMER_HOURS)*FARMER_RATE+MAX(M2184-FARMER_HOURS,0)*TEMP_RATE</x:f>
        <x:v>55707.62617957014</x:v>
      </x:c>
      <x:c r="R2184" s="268" t="n">
        <x:f>O2184-P2184-Q2184-FIXED_COST</x:f>
        <x:v>10922.373820429857</x:v>
      </x:c>
      <x:c r="S2184" s="139" t="str">
        <x:f>IF(AND(L2184&lt;=TOTAL_BED_CAP,N2184&lt;=TEMP_WORKER_CAP),"YES","NO")</x:f>
        <x:v>YES</x:v>
      </x:c>
      <x:c r="T2184" s="139" t="n">
        <x:f>IF(S2184="YES",R2184,-1E+99)</x:f>
        <x:v>10922.373820429857</x:v>
      </x:c>
    </x:row>
    <x:row r="2185">
      <x:c r="A2185" s="139"/>
      <x:c r="B2185" s="139"/>
      <x:c r="C2185" s="139"/>
      <x:c r="D2185" s="139"/>
      <x:c r="E2185" s="139"/>
      <x:c r="F2185" s="139"/>
      <x:c r="G2185" s="139"/>
      <x:c r="H2185" s="139"/>
      <x:c r="I2185" s="266" t="n">
        <x:f>INT((ROW()-ROW($I$46))/((CARROT_CAP+1)*(MESCLUN_CAP+1)))</x:f>
        <x:v>3</x:v>
      </x:c>
      <x:c r="J2185" s="266" t="n">
        <x:f>MOD(INT((ROW()-ROW($I$46))/(MESCLUN_CAP+1)),CARROT_CAP+1)</x:f>
        <x:v>6</x:v>
      </x:c>
      <x:c r="K2185" s="266" t="n">
        <x:f>MOD(ROW()-ROW($I$46),MESCLUN_CAP+1)</x:f>
        <x:v>0</x:v>
      </x:c>
      <x:c r="L2185" s="266" t="n">
        <x:f>SUM(I2185:K2185)</x:f>
        <x:v>9</x:v>
      </x:c>
      <x:c r="M2185" s="267" t="n">
        <x:f>I2185*TOMATO_HOURS*WEEKS*(1+TOMATO_DIM)^I2185+J2185*CARROT_HOURS*WEEKS*(1+CARROT_DIM)^J2185+K2185*MESCLUN_HOURS*WEEKS*(1+MESCLUN_DIM)^K2185</x:f>
        <x:v>568.1148152783203</x:v>
      </x:c>
      <x:c r="N2185" s="267" t="n">
        <x:f>MAX(M2185-FARMER_HOURS,0)/TEMP_HOURS_PER_WORKER</x:f>
        <x:v>0</x:v>
      </x:c>
      <x:c r="O2185" s="268" t="n">
        <x:f>I2185*TOMATO_PRICE+J2185*CARROT_PRICE+K2185*MESCLUN_PRICE</x:f>
        <x:v>38964</x:v>
      </x:c>
      <x:c r="P2185" s="268" t="n">
        <x:f>I2185*TOMATO_FERTILIZER+J2185*CARROT_FERTILIZER+K2185*MESCLUN_FERTILIZER</x:f>
        <x:v>5280</x:v>
      </x:c>
      <x:c r="Q2185" s="268" t="n">
        <x:f>MIN(M2185,FARMER_HOURS)*FARMER_RATE+MAX(M2185-FARMER_HOURS,0)*TEMP_RATE</x:f>
        <x:v>19726.208863830565</x:v>
      </x:c>
      <x:c r="R2185" s="268" t="n">
        <x:f>O2185-P2185-Q2185-FIXED_COST</x:f>
        <x:v>-6042.208863830565</x:v>
      </x:c>
      <x:c r="S2185" s="139" t="str">
        <x:f>IF(AND(L2185&lt;=TOTAL_BED_CAP,N2185&lt;=TEMP_WORKER_CAP),"YES","NO")</x:f>
        <x:v>YES</x:v>
      </x:c>
      <x:c r="T2185" s="139" t="n">
        <x:f>IF(S2185="YES",R2185,-1E+99)</x:f>
        <x:v>-6042.208863830565</x:v>
      </x:c>
    </x:row>
    <x:row r="2186">
      <x:c r="A2186" s="139"/>
      <x:c r="B2186" s="139"/>
      <x:c r="C2186" s="139"/>
      <x:c r="D2186" s="139"/>
      <x:c r="E2186" s="139"/>
      <x:c r="F2186" s="139"/>
      <x:c r="G2186" s="139"/>
      <x:c r="H2186" s="139"/>
      <x:c r="I2186" s="266" t="n">
        <x:f>INT((ROW()-ROW($I$46))/((CARROT_CAP+1)*(MESCLUN_CAP+1)))</x:f>
        <x:v>3</x:v>
      </x:c>
      <x:c r="J2186" s="266" t="n">
        <x:f>MOD(INT((ROW()-ROW($I$46))/(MESCLUN_CAP+1)),CARROT_CAP+1)</x:f>
        <x:v>6</x:v>
      </x:c>
      <x:c r="K2186" s="266" t="n">
        <x:f>MOD(ROW()-ROW($I$46),MESCLUN_CAP+1)</x:f>
        <x:v>1</x:v>
      </x:c>
      <x:c r="L2186" s="266" t="n">
        <x:f>SUM(I2186:K2186)</x:f>
        <x:v>10</x:v>
      </x:c>
      <x:c r="M2186" s="267" t="n">
        <x:f>I2186*TOMATO_HOURS*WEEKS*(1+TOMATO_DIM)^I2186+J2186*CARROT_HOURS*WEEKS*(1+CARROT_DIM)^J2186+K2186*MESCLUN_HOURS*WEEKS*(1+MESCLUN_DIM)^K2186</x:f>
        <x:v>613.6773152783203</x:v>
      </x:c>
      <x:c r="N2186" s="267" t="n">
        <x:f>MAX(M2186-FARMER_HOURS,0)/TEMP_HOURS_PER_WORKER</x:f>
        <x:v>0</x:v>
      </x:c>
      <x:c r="O2186" s="268" t="n">
        <x:f>I2186*TOMATO_PRICE+J2186*CARROT_PRICE+K2186*MESCLUN_PRICE</x:f>
        <x:v>41664</x:v>
      </x:c>
      <x:c r="P2186" s="268" t="n">
        <x:f>I2186*TOMATO_FERTILIZER+J2186*CARROT_FERTILIZER+K2186*MESCLUN_FERTILIZER</x:f>
        <x:v>6160</x:v>
      </x:c>
      <x:c r="Q2186" s="268" t="n">
        <x:f>MIN(M2186,FARMER_HOURS)*FARMER_RATE+MAX(M2186-FARMER_HOURS,0)*TEMP_RATE</x:f>
        <x:v>21308.240113830565</x:v>
      </x:c>
      <x:c r="R2186" s="268" t="n">
        <x:f>O2186-P2186-Q2186-FIXED_COST</x:f>
        <x:v>-5804.240113830565</x:v>
      </x:c>
      <x:c r="S2186" s="139" t="str">
        <x:f>IF(AND(L2186&lt;=TOTAL_BED_CAP,N2186&lt;=TEMP_WORKER_CAP),"YES","NO")</x:f>
        <x:v>YES</x:v>
      </x:c>
      <x:c r="T2186" s="139" t="n">
        <x:f>IF(S2186="YES",R2186,-1E+99)</x:f>
        <x:v>-5804.240113830565</x:v>
      </x:c>
    </x:row>
    <x:row r="2187">
      <x:c r="A2187" s="139"/>
      <x:c r="B2187" s="139"/>
      <x:c r="C2187" s="139"/>
      <x:c r="D2187" s="139"/>
      <x:c r="E2187" s="139"/>
      <x:c r="F2187" s="139"/>
      <x:c r="G2187" s="139"/>
      <x:c r="H2187" s="139"/>
      <x:c r="I2187" s="266" t="n">
        <x:f>INT((ROW()-ROW($I$46))/((CARROT_CAP+1)*(MESCLUN_CAP+1)))</x:f>
        <x:v>3</x:v>
      </x:c>
      <x:c r="J2187" s="266" t="n">
        <x:f>MOD(INT((ROW()-ROW($I$46))/(MESCLUN_CAP+1)),CARROT_CAP+1)</x:f>
        <x:v>6</x:v>
      </x:c>
      <x:c r="K2187" s="266" t="n">
        <x:f>MOD(ROW()-ROW($I$46),MESCLUN_CAP+1)</x:f>
        <x:v>2</x:v>
      </x:c>
      <x:c r="L2187" s="266" t="n">
        <x:f>SUM(I2187:K2187)</x:f>
        <x:v>11</x:v>
      </x:c>
      <x:c r="M2187" s="267" t="n">
        <x:f>I2187*TOMATO_HOURS*WEEKS*(1+TOMATO_DIM)^I2187+J2187*CARROT_HOURS*WEEKS*(1+CARROT_DIM)^J2187+K2187*MESCLUN_HOURS*WEEKS*(1+MESCLUN_DIM)^K2187</x:f>
        <x:v>660.3788777783203</x:v>
      </x:c>
      <x:c r="N2187" s="267" t="n">
        <x:f>MAX(M2187-FARMER_HOURS,0)/TEMP_HOURS_PER_WORKER</x:f>
        <x:v>0</x:v>
      </x:c>
      <x:c r="O2187" s="268" t="n">
        <x:f>I2187*TOMATO_PRICE+J2187*CARROT_PRICE+K2187*MESCLUN_PRICE</x:f>
        <x:v>44364</x:v>
      </x:c>
      <x:c r="P2187" s="268" t="n">
        <x:f>I2187*TOMATO_FERTILIZER+J2187*CARROT_FERTILIZER+K2187*MESCLUN_FERTILIZER</x:f>
        <x:v>7040</x:v>
      </x:c>
      <x:c r="Q2187" s="268" t="n">
        <x:f>MIN(M2187,FARMER_HOURS)*FARMER_RATE+MAX(M2187-FARMER_HOURS,0)*TEMP_RATE</x:f>
        <x:v>22929.822145080565</x:v>
      </x:c>
      <x:c r="R2187" s="268" t="n">
        <x:f>O2187-P2187-Q2187-FIXED_COST</x:f>
        <x:v>-5605.822145080565</x:v>
      </x:c>
      <x:c r="S2187" s="139" t="str">
        <x:f>IF(AND(L2187&lt;=TOTAL_BED_CAP,N2187&lt;=TEMP_WORKER_CAP),"YES","NO")</x:f>
        <x:v>YES</x:v>
      </x:c>
      <x:c r="T2187" s="139" t="n">
        <x:f>IF(S2187="YES",R2187,-1E+99)</x:f>
        <x:v>-5605.822145080565</x:v>
      </x:c>
    </x:row>
    <x:row r="2188">
      <x:c r="A2188" s="139"/>
      <x:c r="B2188" s="139"/>
      <x:c r="C2188" s="139"/>
      <x:c r="D2188" s="139"/>
      <x:c r="E2188" s="139"/>
      <x:c r="F2188" s="139"/>
      <x:c r="G2188" s="139"/>
      <x:c r="H2188" s="139"/>
      <x:c r="I2188" s="266" t="n">
        <x:f>INT((ROW()-ROW($I$46))/((CARROT_CAP+1)*(MESCLUN_CAP+1)))</x:f>
        <x:v>3</x:v>
      </x:c>
      <x:c r="J2188" s="266" t="n">
        <x:f>MOD(INT((ROW()-ROW($I$46))/(MESCLUN_CAP+1)),CARROT_CAP+1)</x:f>
        <x:v>6</x:v>
      </x:c>
      <x:c r="K2188" s="266" t="n">
        <x:f>MOD(ROW()-ROW($I$46),MESCLUN_CAP+1)</x:f>
        <x:v>3</x:v>
      </x:c>
      <x:c r="L2188" s="266" t="n">
        <x:f>SUM(I2188:K2188)</x:f>
        <x:v>12</x:v>
      </x:c>
      <x:c r="M2188" s="267" t="n">
        <x:f>I2188*TOMATO_HOURS*WEEKS*(1+TOMATO_DIM)^I2188+J2188*CARROT_HOURS*WEEKS*(1+CARROT_DIM)^J2188+K2188*MESCLUN_HOURS*WEEKS*(1+MESCLUN_DIM)^K2188</x:f>
        <x:v>708.2408602001952</x:v>
      </x:c>
      <x:c r="N2188" s="267" t="n">
        <x:f>MAX(M2188-FARMER_HOURS,0)/TEMP_HOURS_PER_WORKER</x:f>
        <x:v>0</x:v>
      </x:c>
      <x:c r="O2188" s="268" t="n">
        <x:f>I2188*TOMATO_PRICE+J2188*CARROT_PRICE+K2188*MESCLUN_PRICE</x:f>
        <x:v>47064</x:v>
      </x:c>
      <x:c r="P2188" s="268" t="n">
        <x:f>I2188*TOMATO_FERTILIZER+J2188*CARROT_FERTILIZER+K2188*MESCLUN_FERTILIZER</x:f>
        <x:v>7920</x:v>
      </x:c>
      <x:c r="Q2188" s="268" t="n">
        <x:f>MIN(M2188,FARMER_HOURS)*FARMER_RATE+MAX(M2188-FARMER_HOURS,0)*TEMP_RATE</x:f>
        <x:v>24591.696534729002</x:v>
      </x:c>
      <x:c r="R2188" s="268" t="n">
        <x:f>O2188-P2188-Q2188-FIXED_COST</x:f>
        <x:v>-5447.696534729002</x:v>
      </x:c>
      <x:c r="S2188" s="139" t="str">
        <x:f>IF(AND(L2188&lt;=TOTAL_BED_CAP,N2188&lt;=TEMP_WORKER_CAP),"YES","NO")</x:f>
        <x:v>YES</x:v>
      </x:c>
      <x:c r="T2188" s="139" t="n">
        <x:f>IF(S2188="YES",R2188,-1E+99)</x:f>
        <x:v>-5447.696534729002</x:v>
      </x:c>
    </x:row>
    <x:row r="2189">
      <x:c r="A2189" s="139"/>
      <x:c r="B2189" s="139"/>
      <x:c r="C2189" s="139"/>
      <x:c r="D2189" s="139"/>
      <x:c r="E2189" s="139"/>
      <x:c r="F2189" s="139"/>
      <x:c r="G2189" s="139"/>
      <x:c r="H2189" s="139"/>
      <x:c r="I2189" s="266" t="n">
        <x:f>INT((ROW()-ROW($I$46))/((CARROT_CAP+1)*(MESCLUN_CAP+1)))</x:f>
        <x:v>3</x:v>
      </x:c>
      <x:c r="J2189" s="266" t="n">
        <x:f>MOD(INT((ROW()-ROW($I$46))/(MESCLUN_CAP+1)),CARROT_CAP+1)</x:f>
        <x:v>6</x:v>
      </x:c>
      <x:c r="K2189" s="266" t="n">
        <x:f>MOD(ROW()-ROW($I$46),MESCLUN_CAP+1)</x:f>
        <x:v>4</x:v>
      </x:c>
      <x:c r="L2189" s="266" t="n">
        <x:f>SUM(I2189:K2189)</x:f>
        <x:v>13</x:v>
      </x:c>
      <x:c r="M2189" s="267" t="n">
        <x:f>I2189*TOMATO_HOURS*WEEKS*(1+TOMATO_DIM)^I2189+J2189*CARROT_HOURS*WEEKS*(1+CARROT_DIM)^J2189+K2189*MESCLUN_HOURS*WEEKS*(1+MESCLUN_DIM)^K2189</x:f>
        <x:v>757.2849759228515</x:v>
      </x:c>
      <x:c r="N2189" s="267" t="n">
        <x:f>MAX(M2189-FARMER_HOURS,0)/TEMP_HOURS_PER_WORKER</x:f>
        <x:v>0.025892344390869067</x:v>
      </x:c>
      <x:c r="O2189" s="268" t="n">
        <x:f>I2189*TOMATO_PRICE+J2189*CARROT_PRICE+K2189*MESCLUN_PRICE</x:f>
        <x:v>49764</x:v>
      </x:c>
      <x:c r="P2189" s="268" t="n">
        <x:f>I2189*TOMATO_FERTILIZER+J2189*CARROT_FERTILIZER+K2189*MESCLUN_FERTILIZER</x:f>
        <x:v>8800</x:v>
      </x:c>
      <x:c r="Q2189" s="268" t="n">
        <x:f>MIN(M2189,FARMER_HOURS)*FARMER_RATE+MAX(M2189-FARMER_HOURS,0)*TEMP_RATE</x:f>
        <x:v>25647.308609771728</x:v>
      </x:c>
      <x:c r="R2189" s="268" t="n">
        <x:f>O2189-P2189-Q2189-FIXED_COST</x:f>
        <x:v>-4683.308609771728</x:v>
      </x:c>
      <x:c r="S2189" s="139" t="str">
        <x:f>IF(AND(L2189&lt;=TOTAL_BED_CAP,N2189&lt;=TEMP_WORKER_CAP),"YES","NO")</x:f>
        <x:v>YES</x:v>
      </x:c>
      <x:c r="T2189" s="139" t="n">
        <x:f>IF(S2189="YES",R2189,-1E+99)</x:f>
        <x:v>-4683.308609771728</x:v>
      </x:c>
    </x:row>
    <x:row r="2190">
      <x:c r="A2190" s="139"/>
      <x:c r="B2190" s="139"/>
      <x:c r="C2190" s="139"/>
      <x:c r="D2190" s="139"/>
      <x:c r="E2190" s="139"/>
      <x:c r="F2190" s="139"/>
      <x:c r="G2190" s="139"/>
      <x:c r="H2190" s="139"/>
      <x:c r="I2190" s="266" t="n">
        <x:f>INT((ROW()-ROW($I$46))/((CARROT_CAP+1)*(MESCLUN_CAP+1)))</x:f>
        <x:v>3</x:v>
      </x:c>
      <x:c r="J2190" s="266" t="n">
        <x:f>MOD(INT((ROW()-ROW($I$46))/(MESCLUN_CAP+1)),CARROT_CAP+1)</x:f>
        <x:v>6</x:v>
      </x:c>
      <x:c r="K2190" s="266" t="n">
        <x:f>MOD(ROW()-ROW($I$46),MESCLUN_CAP+1)</x:f>
        <x:v>5</x:v>
      </x:c>
      <x:c r="L2190" s="266" t="n">
        <x:f>SUM(I2190:K2190)</x:f>
        <x:v>14</x:v>
      </x:c>
      <x:c r="M2190" s="267" t="n">
        <x:f>I2190*TOMATO_HOURS*WEEKS*(1+TOMATO_DIM)^I2190+J2190*CARROT_HOURS*WEEKS*(1+CARROT_DIM)^J2190+K2190*MESCLUN_HOURS*WEEKS*(1+MESCLUN_DIM)^K2190</x:f>
        <x:v>807.5332998440551</x:v>
      </x:c>
      <x:c r="N2190" s="267" t="n">
        <x:f>MAX(M2190-FARMER_HOURS,0)/TEMP_HOURS_PER_WORKER</x:f>
        <x:v>0.06078701378059385</x:v>
      </x:c>
      <x:c r="O2190" s="268" t="n">
        <x:f>I2190*TOMATO_PRICE+J2190*CARROT_PRICE+K2190*MESCLUN_PRICE</x:f>
        <x:v>52464</x:v>
      </x:c>
      <x:c r="P2190" s="268" t="n">
        <x:f>I2190*TOMATO_FERTILIZER+J2190*CARROT_FERTILIZER+K2190*MESCLUN_FERTILIZER</x:f>
        <x:v>9680</x:v>
      </x:c>
      <x:c r="Q2190" s="268" t="n">
        <x:f>MIN(M2190,FARMER_HOURS)*FARMER_RATE+MAX(M2190-FARMER_HOURS,0)*TEMP_RATE</x:f>
        <x:v>26519.675344514846</x:v>
      </x:c>
      <x:c r="R2190" s="268" t="n">
        <x:f>O2190-P2190-Q2190-FIXED_COST</x:f>
        <x:v>-3735.675344514846</x:v>
      </x:c>
      <x:c r="S2190" s="139" t="str">
        <x:f>IF(AND(L2190&lt;=TOTAL_BED_CAP,N2190&lt;=TEMP_WORKER_CAP),"YES","NO")</x:f>
        <x:v>YES</x:v>
      </x:c>
      <x:c r="T2190" s="139" t="n">
        <x:f>IF(S2190="YES",R2190,-1E+99)</x:f>
        <x:v>-3735.675344514846</x:v>
      </x:c>
    </x:row>
    <x:row r="2191">
      <x:c r="A2191" s="139"/>
      <x:c r="B2191" s="139"/>
      <x:c r="C2191" s="139"/>
      <x:c r="D2191" s="139"/>
      <x:c r="E2191" s="139"/>
      <x:c r="F2191" s="139"/>
      <x:c r="G2191" s="139"/>
      <x:c r="H2191" s="139"/>
      <x:c r="I2191" s="266" t="n">
        <x:f>INT((ROW()-ROW($I$46))/((CARROT_CAP+1)*(MESCLUN_CAP+1)))</x:f>
        <x:v>3</x:v>
      </x:c>
      <x:c r="J2191" s="266" t="n">
        <x:f>MOD(INT((ROW()-ROW($I$46))/(MESCLUN_CAP+1)),CARROT_CAP+1)</x:f>
        <x:v>6</x:v>
      </x:c>
      <x:c r="K2191" s="266" t="n">
        <x:f>MOD(ROW()-ROW($I$46),MESCLUN_CAP+1)</x:f>
        <x:v>6</x:v>
      </x:c>
      <x:c r="L2191" s="266" t="n">
        <x:f>SUM(I2191:K2191)</x:f>
        <x:v>15</x:v>
      </x:c>
      <x:c r="M2191" s="267" t="n">
        <x:f>I2191*TOMATO_HOURS*WEEKS*(1+TOMATO_DIM)^I2191+J2191*CARROT_HOURS*WEEKS*(1+CARROT_DIM)^J2191+K2191*MESCLUN_HOURS*WEEKS*(1+MESCLUN_DIM)^K2191</x:f>
        <x:v>859.008274025688</x:v>
      </x:c>
      <x:c r="N2191" s="267" t="n">
        <x:f>MAX(M2191-FARMER_HOURS,0)/TEMP_HOURS_PER_WORKER</x:f>
        <x:v>0.09653352362895001</x:v>
      </x:c>
      <x:c r="O2191" s="268" t="n">
        <x:f>I2191*TOMATO_PRICE+J2191*CARROT_PRICE+K2191*MESCLUN_PRICE</x:f>
        <x:v>55164</x:v>
      </x:c>
      <x:c r="P2191" s="268" t="n">
        <x:f>I2191*TOMATO_FERTILIZER+J2191*CARROT_FERTILIZER+K2191*MESCLUN_FERTILIZER</x:f>
        <x:v>10560</x:v>
      </x:c>
      <x:c r="Q2191" s="268" t="n">
        <x:f>MIN(M2191,FARMER_HOURS)*FARMER_RATE+MAX(M2191-FARMER_HOURS,0)*TEMP_RATE</x:f>
        <x:v>27413.33809072375</x:v>
      </x:c>
      <x:c r="R2191" s="268" t="n">
        <x:f>O2191-P2191-Q2191-FIXED_COST</x:f>
        <x:v>-2809.3380907237515</x:v>
      </x:c>
      <x:c r="S2191" s="139" t="str">
        <x:f>IF(AND(L2191&lt;=TOTAL_BED_CAP,N2191&lt;=TEMP_WORKER_CAP),"YES","NO")</x:f>
        <x:v>YES</x:v>
      </x:c>
      <x:c r="T2191" s="139" t="n">
        <x:f>IF(S2191="YES",R2191,-1E+99)</x:f>
        <x:v>-2809.3380907237515</x:v>
      </x:c>
    </x:row>
    <x:row r="2192">
      <x:c r="A2192" s="139"/>
      <x:c r="B2192" s="139"/>
      <x:c r="C2192" s="139"/>
      <x:c r="D2192" s="139"/>
      <x:c r="E2192" s="139"/>
      <x:c r="F2192" s="139"/>
      <x:c r="G2192" s="139"/>
      <x:c r="H2192" s="139"/>
      <x:c r="I2192" s="266" t="n">
        <x:f>INT((ROW()-ROW($I$46))/((CARROT_CAP+1)*(MESCLUN_CAP+1)))</x:f>
        <x:v>3</x:v>
      </x:c>
      <x:c r="J2192" s="266" t="n">
        <x:f>MOD(INT((ROW()-ROW($I$46))/(MESCLUN_CAP+1)),CARROT_CAP+1)</x:f>
        <x:v>6</x:v>
      </x:c>
      <x:c r="K2192" s="266" t="n">
        <x:f>MOD(ROW()-ROW($I$46),MESCLUN_CAP+1)</x:f>
        <x:v>7</x:v>
      </x:c>
      <x:c r="L2192" s="266" t="n">
        <x:f>SUM(I2192:K2192)</x:f>
        <x:v>16</x:v>
      </x:c>
      <x:c r="M2192" s="267" t="n">
        <x:f>I2192*TOMATO_HOURS*WEEKS*(1+TOMATO_DIM)^I2192+J2192*CARROT_HOURS*WEEKS*(1+CARROT_DIM)^J2192+K2192*MESCLUN_HOURS*WEEKS*(1+MESCLUN_DIM)^K2192</x:f>
        <x:v>911.7327134236484</x:v>
      </x:c>
      <x:c r="N2192" s="267" t="n">
        <x:f>MAX(M2192-FARMER_HOURS,0)/TEMP_HOURS_PER_WORKER</x:f>
        <x:v>0.13314771765531142</x:v>
      </x:c>
      <x:c r="O2192" s="268" t="n">
        <x:f>I2192*TOMATO_PRICE+J2192*CARROT_PRICE+K2192*MESCLUN_PRICE</x:f>
        <x:v>57864</x:v>
      </x:c>
      <x:c r="P2192" s="268" t="n">
        <x:f>I2192*TOMATO_FERTILIZER+J2192*CARROT_FERTILIZER+K2192*MESCLUN_FERTILIZER</x:f>
        <x:v>11440</x:v>
      </x:c>
      <x:c r="Q2192" s="268" t="n">
        <x:f>MIN(M2192,FARMER_HOURS)*FARMER_RATE+MAX(M2192-FARMER_HOURS,0)*TEMP_RATE</x:f>
        <x:v>28328.692941382786</x:v>
      </x:c>
      <x:c r="R2192" s="268" t="n">
        <x:f>O2192-P2192-Q2192-FIXED_COST</x:f>
        <x:v>-1904.6929413827856</x:v>
      </x:c>
      <x:c r="S2192" s="139" t="str">
        <x:f>IF(AND(L2192&lt;=TOTAL_BED_CAP,N2192&lt;=TEMP_WORKER_CAP),"YES","NO")</x:f>
        <x:v>YES</x:v>
      </x:c>
      <x:c r="T2192" s="139" t="n">
        <x:f>IF(S2192="YES",R2192,-1E+99)</x:f>
        <x:v>-1904.6929413827856</x:v>
      </x:c>
    </x:row>
    <x:row r="2193">
      <x:c r="A2193" s="139"/>
      <x:c r="B2193" s="139"/>
      <x:c r="C2193" s="139"/>
      <x:c r="D2193" s="139"/>
      <x:c r="E2193" s="139"/>
      <x:c r="F2193" s="139"/>
      <x:c r="G2193" s="139"/>
      <x:c r="H2193" s="139"/>
      <x:c r="I2193" s="266" t="n">
        <x:f>INT((ROW()-ROW($I$46))/((CARROT_CAP+1)*(MESCLUN_CAP+1)))</x:f>
        <x:v>3</x:v>
      </x:c>
      <x:c r="J2193" s="266" t="n">
        <x:f>MOD(INT((ROW()-ROW($I$46))/(MESCLUN_CAP+1)),CARROT_CAP+1)</x:f>
        <x:v>6</x:v>
      </x:c>
      <x:c r="K2193" s="266" t="n">
        <x:f>MOD(ROW()-ROW($I$46),MESCLUN_CAP+1)</x:f>
        <x:v>8</x:v>
      </x:c>
      <x:c r="L2193" s="266" t="n">
        <x:f>SUM(I2193:K2193)</x:f>
        <x:v>17</x:v>
      </x:c>
      <x:c r="M2193" s="267" t="n">
        <x:f>I2193*TOMATO_HOURS*WEEKS*(1+TOMATO_DIM)^I2193+J2193*CARROT_HOURS*WEEKS*(1+CARROT_DIM)^J2193+K2193*MESCLUN_HOURS*WEEKS*(1+MESCLUN_DIM)^K2193</x:f>
        <x:v>965.7298117036287</x:v>
      </x:c>
      <x:c r="N2193" s="267" t="n">
        <x:f>MAX(M2193-FARMER_HOURS,0)/TEMP_HOURS_PER_WORKER</x:f>
        <x:v>0.17064570257196437</x:v>
      </x:c>
      <x:c r="O2193" s="268" t="n">
        <x:f>I2193*TOMATO_PRICE+J2193*CARROT_PRICE+K2193*MESCLUN_PRICE</x:f>
        <x:v>60564</x:v>
      </x:c>
      <x:c r="P2193" s="268" t="n">
        <x:f>I2193*TOMATO_FERTILIZER+J2193*CARROT_FERTILIZER+K2193*MESCLUN_FERTILIZER</x:f>
        <x:v>12320</x:v>
      </x:c>
      <x:c r="Q2193" s="268" t="n">
        <x:f>MIN(M2193,FARMER_HOURS)*FARMER_RATE+MAX(M2193-FARMER_HOURS,0)*TEMP_RATE</x:f>
        <x:v>29266.14256429911</x:v>
      </x:c>
      <x:c r="R2193" s="268" t="n">
        <x:f>O2193-P2193-Q2193-FIXED_COST</x:f>
        <x:v>-1022.1425642991089</x:v>
      </x:c>
      <x:c r="S2193" s="139" t="str">
        <x:f>IF(AND(L2193&lt;=TOTAL_BED_CAP,N2193&lt;=TEMP_WORKER_CAP),"YES","NO")</x:f>
        <x:v>YES</x:v>
      </x:c>
      <x:c r="T2193" s="139" t="n">
        <x:f>IF(S2193="YES",R2193,-1E+99)</x:f>
        <x:v>-1022.1425642991089</x:v>
      </x:c>
    </x:row>
    <x:row r="2194">
      <x:c r="A2194" s="139"/>
      <x:c r="B2194" s="139"/>
      <x:c r="C2194" s="139"/>
      <x:c r="D2194" s="139"/>
      <x:c r="E2194" s="139"/>
      <x:c r="F2194" s="139"/>
      <x:c r="G2194" s="139"/>
      <x:c r="H2194" s="139"/>
      <x:c r="I2194" s="266" t="n">
        <x:f>INT((ROW()-ROW($I$46))/((CARROT_CAP+1)*(MESCLUN_CAP+1)))</x:f>
        <x:v>3</x:v>
      </x:c>
      <x:c r="J2194" s="266" t="n">
        <x:f>MOD(INT((ROW()-ROW($I$46))/(MESCLUN_CAP+1)),CARROT_CAP+1)</x:f>
        <x:v>6</x:v>
      </x:c>
      <x:c r="K2194" s="266" t="n">
        <x:f>MOD(ROW()-ROW($I$46),MESCLUN_CAP+1)</x:f>
        <x:v>9</x:v>
      </x:c>
      <x:c r="L2194" s="266" t="n">
        <x:f>SUM(I2194:K2194)</x:f>
        <x:v>18</x:v>
      </x:c>
      <x:c r="M2194" s="267" t="n">
        <x:f>I2194*TOMATO_HOURS*WEEKS*(1+TOMATO_DIM)^I2194+J2194*CARROT_HOURS*WEEKS*(1+CARROT_DIM)^J2194+K2194*MESCLUN_HOURS*WEEKS*(1+MESCLUN_DIM)^K2194</x:f>
        <x:v>1021.023147144023</x:v>
      </x:c>
      <x:c r="N2194" s="267" t="n">
        <x:f>MAX(M2194-FARMER_HOURS,0)/TEMP_HOURS_PER_WORKER</x:f>
        <x:v>0.20904385218334934</x:v>
      </x:c>
      <x:c r="O2194" s="268" t="n">
        <x:f>I2194*TOMATO_PRICE+J2194*CARROT_PRICE+K2194*MESCLUN_PRICE</x:f>
        <x:v>63264</x:v>
      </x:c>
      <x:c r="P2194" s="268" t="n">
        <x:f>I2194*TOMATO_FERTILIZER+J2194*CARROT_FERTILIZER+K2194*MESCLUN_FERTILIZER</x:f>
        <x:v>13200</x:v>
      </x:c>
      <x:c r="Q2194" s="268" t="n">
        <x:f>MIN(M2194,FARMER_HOURS)*FARMER_RATE+MAX(M2194-FARMER_HOURS,0)*TEMP_RATE</x:f>
        <x:v>30226.096304583734</x:v>
      </x:c>
      <x:c r="R2194" s="268" t="n">
        <x:f>O2194-P2194-Q2194-FIXED_COST</x:f>
        <x:v>-162.0963045837343</x:v>
      </x:c>
      <x:c r="S2194" s="139" t="str">
        <x:f>IF(AND(L2194&lt;=TOTAL_BED_CAP,N2194&lt;=TEMP_WORKER_CAP),"YES","NO")</x:f>
        <x:v>YES</x:v>
      </x:c>
      <x:c r="T2194" s="139" t="n">
        <x:f>IF(S2194="YES",R2194,-1E+99)</x:f>
        <x:v>-162.0963045837343</x:v>
      </x:c>
    </x:row>
    <x:row r="2195">
      <x:c r="A2195" s="139"/>
      <x:c r="B2195" s="139"/>
      <x:c r="C2195" s="139"/>
      <x:c r="D2195" s="139"/>
      <x:c r="E2195" s="139"/>
      <x:c r="F2195" s="139"/>
      <x:c r="G2195" s="139"/>
      <x:c r="H2195" s="139"/>
      <x:c r="I2195" s="266" t="n">
        <x:f>INT((ROW()-ROW($I$46))/((CARROT_CAP+1)*(MESCLUN_CAP+1)))</x:f>
        <x:v>3</x:v>
      </x:c>
      <x:c r="J2195" s="266" t="n">
        <x:f>MOD(INT((ROW()-ROW($I$46))/(MESCLUN_CAP+1)),CARROT_CAP+1)</x:f>
        <x:v>6</x:v>
      </x:c>
      <x:c r="K2195" s="266" t="n">
        <x:f>MOD(ROW()-ROW($I$46),MESCLUN_CAP+1)</x:f>
        <x:v>10</x:v>
      </x:c>
      <x:c r="L2195" s="266" t="n">
        <x:f>SUM(I2195:K2195)</x:f>
        <x:v>19</x:v>
      </x:c>
      <x:c r="M2195" s="267" t="n">
        <x:f>I2195*TOMATO_HOURS*WEEKS*(1+TOMATO_DIM)^I2195+J2195*CARROT_HOURS*WEEKS*(1+CARROT_DIM)^J2195+K2195*MESCLUN_HOURS*WEEKS*(1+MESCLUN_DIM)^K2195</x:f>
        <x:v>1077.6366886272358</x:v>
      </x:c>
      <x:c r="N2195" s="267" t="n">
        <x:f>MAX(M2195-FARMER_HOURS,0)/TEMP_HOURS_PER_WORKER</x:f>
        <x:v>0.24835881154669154</x:v>
      </x:c>
      <x:c r="O2195" s="268" t="n">
        <x:f>I2195*TOMATO_PRICE+J2195*CARROT_PRICE+K2195*MESCLUN_PRICE</x:f>
        <x:v>65964</x:v>
      </x:c>
      <x:c r="P2195" s="268" t="n">
        <x:f>I2195*TOMATO_FERTILIZER+J2195*CARROT_FERTILIZER+K2195*MESCLUN_FERTILIZER</x:f>
        <x:v>14080</x:v>
      </x:c>
      <x:c r="Q2195" s="268" t="n">
        <x:f>MIN(M2195,FARMER_HOURS)*FARMER_RATE+MAX(M2195-FARMER_HOURS,0)*TEMP_RATE</x:f>
        <x:v>31208.97028866729</x:v>
      </x:c>
      <x:c r="R2195" s="268" t="n">
        <x:f>O2195-P2195-Q2195-FIXED_COST</x:f>
        <x:v>675.0297113327106</x:v>
      </x:c>
      <x:c r="S2195" s="139" t="str">
        <x:f>IF(AND(L2195&lt;=TOTAL_BED_CAP,N2195&lt;=TEMP_WORKER_CAP),"YES","NO")</x:f>
        <x:v>YES</x:v>
      </x:c>
      <x:c r="T2195" s="139" t="n">
        <x:f>IF(S2195="YES",R2195,-1E+99)</x:f>
        <x:v>675.0297113327106</x:v>
      </x:c>
    </x:row>
    <x:row r="2196">
      <x:c r="A2196" s="139"/>
      <x:c r="B2196" s="139"/>
      <x:c r="C2196" s="139"/>
      <x:c r="D2196" s="139"/>
      <x:c r="E2196" s="139"/>
      <x:c r="F2196" s="139"/>
      <x:c r="G2196" s="139"/>
      <x:c r="H2196" s="139"/>
      <x:c r="I2196" s="266" t="n">
        <x:f>INT((ROW()-ROW($I$46))/((CARROT_CAP+1)*(MESCLUN_CAP+1)))</x:f>
        <x:v>3</x:v>
      </x:c>
      <x:c r="J2196" s="266" t="n">
        <x:f>MOD(INT((ROW()-ROW($I$46))/(MESCLUN_CAP+1)),CARROT_CAP+1)</x:f>
        <x:v>6</x:v>
      </x:c>
      <x:c r="K2196" s="266" t="n">
        <x:f>MOD(ROW()-ROW($I$46),MESCLUN_CAP+1)</x:f>
        <x:v>11</x:v>
      </x:c>
      <x:c r="L2196" s="266" t="n">
        <x:f>SUM(I2196:K2196)</x:f>
        <x:v>20</x:v>
      </x:c>
      <x:c r="M2196" s="267" t="n">
        <x:f>I2196*TOMATO_HOURS*WEEKS*(1+TOMATO_DIM)^I2196+J2196*CARROT_HOURS*WEEKS*(1+CARROT_DIM)^J2196+K2196*MESCLUN_HOURS*WEEKS*(1+MESCLUN_DIM)^K2196</x:f>
        <x:v>1135.594801720675</x:v>
      </x:c>
      <x:c r="N2196" s="267" t="n">
        <x:f>MAX(M2196-FARMER_HOURS,0)/TEMP_HOURS_PER_WORKER</x:f>
        <x:v>0.28860750119491313</x:v>
      </x:c>
      <x:c r="O2196" s="268" t="n">
        <x:f>I2196*TOMATO_PRICE+J2196*CARROT_PRICE+K2196*MESCLUN_PRICE</x:f>
        <x:v>68664</x:v>
      </x:c>
      <x:c r="P2196" s="268" t="n">
        <x:f>I2196*TOMATO_FERTILIZER+J2196*CARROT_FERTILIZER+K2196*MESCLUN_FERTILIZER</x:f>
        <x:v>14960</x:v>
      </x:c>
      <x:c r="Q2196" s="268" t="n">
        <x:f>MIN(M2196,FARMER_HOURS)*FARMER_RATE+MAX(M2196-FARMER_HOURS,0)*TEMP_RATE</x:f>
        <x:v>32215.187529872826</x:v>
      </x:c>
      <x:c r="R2196" s="268" t="n">
        <x:f>O2196-P2196-Q2196-FIXED_COST</x:f>
        <x:v>1488.8124701271736</x:v>
      </x:c>
      <x:c r="S2196" s="139" t="str">
        <x:f>IF(AND(L2196&lt;=TOTAL_BED_CAP,N2196&lt;=TEMP_WORKER_CAP),"YES","NO")</x:f>
        <x:v>YES</x:v>
      </x:c>
      <x:c r="T2196" s="139" t="n">
        <x:f>IF(S2196="YES",R2196,-1E+99)</x:f>
        <x:v>1488.8124701271736</x:v>
      </x:c>
    </x:row>
    <x:row r="2197">
      <x:c r="A2197" s="139"/>
      <x:c r="B2197" s="139"/>
      <x:c r="C2197" s="139"/>
      <x:c r="D2197" s="139"/>
      <x:c r="E2197" s="139"/>
      <x:c r="F2197" s="139"/>
      <x:c r="G2197" s="139"/>
      <x:c r="H2197" s="139"/>
      <x:c r="I2197" s="266" t="n">
        <x:f>INT((ROW()-ROW($I$46))/((CARROT_CAP+1)*(MESCLUN_CAP+1)))</x:f>
        <x:v>3</x:v>
      </x:c>
      <x:c r="J2197" s="266" t="n">
        <x:f>MOD(INT((ROW()-ROW($I$46))/(MESCLUN_CAP+1)),CARROT_CAP+1)</x:f>
        <x:v>6</x:v>
      </x:c>
      <x:c r="K2197" s="266" t="n">
        <x:f>MOD(ROW()-ROW($I$46),MESCLUN_CAP+1)</x:f>
        <x:v>12</x:v>
      </x:c>
      <x:c r="L2197" s="266" t="n">
        <x:f>SUM(I2197:K2197)</x:f>
        <x:v>21</x:v>
      </x:c>
      <x:c r="M2197" s="267" t="n">
        <x:f>I2197*TOMATO_HOURS*WEEKS*(1+TOMATO_DIM)^I2197+J2197*CARROT_HOURS*WEEKS*(1+CARROT_DIM)^J2197+K2197*MESCLUN_HOURS*WEEKS*(1+MESCLUN_DIM)^K2197</x:f>
        <x:v>1194.9222548487392</x:v>
      </x:c>
      <x:c r="N2197" s="267" t="n">
        <x:f>MAX(M2197-FARMER_HOURS,0)/TEMP_HOURS_PER_WORKER</x:f>
        <x:v>0.32980712142273555</x:v>
      </x:c>
      <x:c r="O2197" s="268" t="n">
        <x:f>I2197*TOMATO_PRICE+J2197*CARROT_PRICE+K2197*MESCLUN_PRICE</x:f>
        <x:v>71364</x:v>
      </x:c>
      <x:c r="P2197" s="268" t="n">
        <x:f>I2197*TOMATO_FERTILIZER+J2197*CARROT_FERTILIZER+K2197*MESCLUN_FERTILIZER</x:f>
        <x:v>15840</x:v>
      </x:c>
      <x:c r="Q2197" s="268" t="n">
        <x:f>MIN(M2197,FARMER_HOURS)*FARMER_RATE+MAX(M2197-FARMER_HOURS,0)*TEMP_RATE</x:f>
        <x:v>33245.17803556839</x:v>
      </x:c>
      <x:c r="R2197" s="268" t="n">
        <x:f>O2197-P2197-Q2197-FIXED_COST</x:f>
        <x:v>2278.8219644316123</x:v>
      </x:c>
      <x:c r="S2197" s="139" t="str">
        <x:f>IF(AND(L2197&lt;=TOTAL_BED_CAP,N2197&lt;=TEMP_WORKER_CAP),"YES","NO")</x:f>
        <x:v>YES</x:v>
      </x:c>
      <x:c r="T2197" s="139" t="n">
        <x:f>IF(S2197="YES",R2197,-1E+99)</x:f>
        <x:v>2278.8219644316123</x:v>
      </x:c>
    </x:row>
    <x:row r="2198">
      <x:c r="A2198" s="139"/>
      <x:c r="B2198" s="139"/>
      <x:c r="C2198" s="139"/>
      <x:c r="D2198" s="139"/>
      <x:c r="E2198" s="139"/>
      <x:c r="F2198" s="139"/>
      <x:c r="G2198" s="139"/>
      <x:c r="H2198" s="139"/>
      <x:c r="I2198" s="266" t="n">
        <x:f>INT((ROW()-ROW($I$46))/((CARROT_CAP+1)*(MESCLUN_CAP+1)))</x:f>
        <x:v>3</x:v>
      </x:c>
      <x:c r="J2198" s="266" t="n">
        <x:f>MOD(INT((ROW()-ROW($I$46))/(MESCLUN_CAP+1)),CARROT_CAP+1)</x:f>
        <x:v>6</x:v>
      </x:c>
      <x:c r="K2198" s="266" t="n">
        <x:f>MOD(ROW()-ROW($I$46),MESCLUN_CAP+1)</x:f>
        <x:v>13</x:v>
      </x:c>
      <x:c r="L2198" s="266" t="n">
        <x:f>SUM(I2198:K2198)</x:f>
        <x:v>22</x:v>
      </x:c>
      <x:c r="M2198" s="267" t="n">
        <x:f>I2198*TOMATO_HOURS*WEEKS*(1+TOMATO_DIM)^I2198+J2198*CARROT_HOURS*WEEKS*(1+CARROT_DIM)^J2198+K2198*MESCLUN_HOURS*WEEKS*(1+MESCLUN_DIM)^K2198</x:f>
        <x:v>1255.6442255571237</x:v>
      </x:c>
      <x:c r="N2198" s="267" t="n">
        <x:f>MAX(M2198-FARMER_HOURS,0)/TEMP_HOURS_PER_WORKER</x:f>
        <x:v>0.37197515663689146</x:v>
      </x:c>
      <x:c r="O2198" s="268" t="n">
        <x:f>I2198*TOMATO_PRICE+J2198*CARROT_PRICE+K2198*MESCLUN_PRICE</x:f>
        <x:v>74064</x:v>
      </x:c>
      <x:c r="P2198" s="268" t="n">
        <x:f>I2198*TOMATO_FERTILIZER+J2198*CARROT_FERTILIZER+K2198*MESCLUN_FERTILIZER</x:f>
        <x:v>16720</x:v>
      </x:c>
      <x:c r="Q2198" s="268" t="n">
        <x:f>MIN(M2198,FARMER_HOURS)*FARMER_RATE+MAX(M2198-FARMER_HOURS,0)*TEMP_RATE</x:f>
        <x:v>34299.37891592229</x:v>
      </x:c>
      <x:c r="R2198" s="268" t="n">
        <x:f>O2198-P2198-Q2198-FIXED_COST</x:f>
        <x:v>3044.621084077713</x:v>
      </x:c>
      <x:c r="S2198" s="139" t="str">
        <x:f>IF(AND(L2198&lt;=TOTAL_BED_CAP,N2198&lt;=TEMP_WORKER_CAP),"YES","NO")</x:f>
        <x:v>YES</x:v>
      </x:c>
      <x:c r="T2198" s="139" t="n">
        <x:f>IF(S2198="YES",R2198,-1E+99)</x:f>
        <x:v>3044.621084077713</x:v>
      </x:c>
    </x:row>
    <x:row r="2199">
      <x:c r="A2199" s="139"/>
      <x:c r="B2199" s="139"/>
      <x:c r="C2199" s="139"/>
      <x:c r="D2199" s="139"/>
      <x:c r="E2199" s="139"/>
      <x:c r="F2199" s="139"/>
      <x:c r="G2199" s="139"/>
      <x:c r="H2199" s="139"/>
      <x:c r="I2199" s="266" t="n">
        <x:f>INT((ROW()-ROW($I$46))/((CARROT_CAP+1)*(MESCLUN_CAP+1)))</x:f>
        <x:v>3</x:v>
      </x:c>
      <x:c r="J2199" s="266" t="n">
        <x:f>MOD(INT((ROW()-ROW($I$46))/(MESCLUN_CAP+1)),CARROT_CAP+1)</x:f>
        <x:v>6</x:v>
      </x:c>
      <x:c r="K2199" s="266" t="n">
        <x:f>MOD(ROW()-ROW($I$46),MESCLUN_CAP+1)</x:f>
        <x:v>14</x:v>
      </x:c>
      <x:c r="L2199" s="266" t="n">
        <x:f>SUM(I2199:K2199)</x:f>
        <x:v>23</x:v>
      </x:c>
      <x:c r="M2199" s="267" t="n">
        <x:f>I2199*TOMATO_HOURS*WEEKS*(1+TOMATO_DIM)^I2199+J2199*CARROT_HOURS*WEEKS*(1+CARROT_DIM)^J2199+K2199*MESCLUN_HOURS*WEEKS*(1+MESCLUN_DIM)^K2199</x:f>
        <x:v>1317.7863068707848</x:v>
      </x:c>
      <x:c r="N2199" s="267" t="n">
        <x:f>MAX(M2199-FARMER_HOURS,0)/TEMP_HOURS_PER_WORKER</x:f>
        <x:v>0.4151293797713783</x:v>
      </x:c>
      <x:c r="O2199" s="268" t="n">
        <x:f>I2199*TOMATO_PRICE+J2199*CARROT_PRICE+K2199*MESCLUN_PRICE</x:f>
        <x:v>76764</x:v>
      </x:c>
      <x:c r="P2199" s="268" t="n">
        <x:f>I2199*TOMATO_FERTILIZER+J2199*CARROT_FERTILIZER+K2199*MESCLUN_FERTILIZER</x:f>
        <x:v>17600</x:v>
      </x:c>
      <x:c r="Q2199" s="268" t="n">
        <x:f>MIN(M2199,FARMER_HOURS)*FARMER_RATE+MAX(M2199-FARMER_HOURS,0)*TEMP_RATE</x:f>
        <x:v>35378.23449428446</x:v>
      </x:c>
      <x:c r="R2199" s="268" t="n">
        <x:f>O2199-P2199-Q2199-FIXED_COST</x:f>
        <x:v>3785.7655057155425</x:v>
      </x:c>
      <x:c r="S2199" s="139" t="str">
        <x:f>IF(AND(L2199&lt;=TOTAL_BED_CAP,N2199&lt;=TEMP_WORKER_CAP),"YES","NO")</x:f>
        <x:v>YES</x:v>
      </x:c>
      <x:c r="T2199" s="139" t="n">
        <x:f>IF(S2199="YES",R2199,-1E+99)</x:f>
        <x:v>3785.7655057155425</x:v>
      </x:c>
    </x:row>
    <x:row r="2200">
      <x:c r="A2200" s="139"/>
      <x:c r="B2200" s="139"/>
      <x:c r="C2200" s="139"/>
      <x:c r="D2200" s="139"/>
      <x:c r="E2200" s="139"/>
      <x:c r="F2200" s="139"/>
      <x:c r="G2200" s="139"/>
      <x:c r="H2200" s="139"/>
      <x:c r="I2200" s="266" t="n">
        <x:f>INT((ROW()-ROW($I$46))/((CARROT_CAP+1)*(MESCLUN_CAP+1)))</x:f>
        <x:v>3</x:v>
      </x:c>
      <x:c r="J2200" s="266" t="n">
        <x:f>MOD(INT((ROW()-ROW($I$46))/(MESCLUN_CAP+1)),CARROT_CAP+1)</x:f>
        <x:v>6</x:v>
      </x:c>
      <x:c r="K2200" s="266" t="n">
        <x:f>MOD(ROW()-ROW($I$46),MESCLUN_CAP+1)</x:f>
        <x:v>15</x:v>
      </x:c>
      <x:c r="L2200" s="266" t="n">
        <x:f>SUM(I2200:K2200)</x:f>
        <x:v>24</x:v>
      </x:c>
      <x:c r="M2200" s="267" t="n">
        <x:f>I2200*TOMATO_HOURS*WEEKS*(1+TOMATO_DIM)^I2200+J2200*CARROT_HOURS*WEEKS*(1+CARROT_DIM)^J2200+K2200*MESCLUN_HOURS*WEEKS*(1+MESCLUN_DIM)^K2200</x:f>
        <x:v>1381.374513746931</x:v>
      </x:c>
      <x:c r="N2200" s="267" t="n">
        <x:f>MAX(M2200-FARMER_HOURS,0)/TEMP_HOURS_PER_WORKER</x:f>
        <x:v>0.45928785676870204</x:v>
      </x:c>
      <x:c r="O2200" s="268" t="n">
        <x:f>I2200*TOMATO_PRICE+J2200*CARROT_PRICE+K2200*MESCLUN_PRICE</x:f>
        <x:v>79464</x:v>
      </x:c>
      <x:c r="P2200" s="268" t="n">
        <x:f>I2200*TOMATO_FERTILIZER+J2200*CARROT_FERTILIZER+K2200*MESCLUN_FERTILIZER</x:f>
        <x:v>18480</x:v>
      </x:c>
      <x:c r="Q2200" s="268" t="n">
        <x:f>MIN(M2200,FARMER_HOURS)*FARMER_RATE+MAX(M2200-FARMER_HOURS,0)*TEMP_RATE</x:f>
        <x:v>36482.19641921755</x:v>
      </x:c>
      <x:c r="R2200" s="268" t="n">
        <x:f>O2200-P2200-Q2200-FIXED_COST</x:f>
        <x:v>4501.803580782449</x:v>
      </x:c>
      <x:c r="S2200" s="139" t="str">
        <x:f>IF(AND(L2200&lt;=TOTAL_BED_CAP,N2200&lt;=TEMP_WORKER_CAP),"YES","NO")</x:f>
        <x:v>YES</x:v>
      </x:c>
      <x:c r="T2200" s="139" t="n">
        <x:f>IF(S2200="YES",R2200,-1E+99)</x:f>
        <x:v>4501.803580782449</x:v>
      </x:c>
    </x:row>
    <x:row r="2201">
      <x:c r="A2201" s="139"/>
      <x:c r="B2201" s="139"/>
      <x:c r="C2201" s="139"/>
      <x:c r="D2201" s="139"/>
      <x:c r="E2201" s="139"/>
      <x:c r="F2201" s="139"/>
      <x:c r="G2201" s="139"/>
      <x:c r="H2201" s="139"/>
      <x:c r="I2201" s="266" t="n">
        <x:f>INT((ROW()-ROW($I$46))/((CARROT_CAP+1)*(MESCLUN_CAP+1)))</x:f>
        <x:v>3</x:v>
      </x:c>
      <x:c r="J2201" s="266" t="n">
        <x:f>MOD(INT((ROW()-ROW($I$46))/(MESCLUN_CAP+1)),CARROT_CAP+1)</x:f>
        <x:v>6</x:v>
      </x:c>
      <x:c r="K2201" s="266" t="n">
        <x:f>MOD(ROW()-ROW($I$46),MESCLUN_CAP+1)</x:f>
        <x:v>16</x:v>
      </x:c>
      <x:c r="L2201" s="266" t="n">
        <x:f>SUM(I2201:K2201)</x:f>
        <x:v>25</x:v>
      </x:c>
      <x:c r="M2201" s="267" t="n">
        <x:f>I2201*TOMATO_HOURS*WEEKS*(1+TOMATO_DIM)^I2201+J2201*CARROT_HOURS*WEEKS*(1+CARROT_DIM)^J2201+K2201*MESCLUN_HOURS*WEEKS*(1+MESCLUN_DIM)^K2201</x:f>
        <x:v>1446.43528962442</x:v>
      </x:c>
      <x:c r="N2201" s="267" t="n">
        <x:f>MAX(M2201-FARMER_HOURS,0)/TEMP_HOURS_PER_WORKER</x:f>
        <x:v>0.5044689511280694</x:v>
      </x:c>
      <x:c r="O2201" s="268" t="n">
        <x:f>I2201*TOMATO_PRICE+J2201*CARROT_PRICE+K2201*MESCLUN_PRICE</x:f>
        <x:v>82164</x:v>
      </x:c>
      <x:c r="P2201" s="268" t="n">
        <x:f>I2201*TOMATO_FERTILIZER+J2201*CARROT_FERTILIZER+K2201*MESCLUN_FERTILIZER</x:f>
        <x:v>19360</x:v>
      </x:c>
      <x:c r="Q2201" s="268" t="n">
        <x:f>MIN(M2201,FARMER_HOURS)*FARMER_RATE+MAX(M2201-FARMER_HOURS,0)*TEMP_RATE</x:f>
        <x:v>37611.72377820173</x:v>
      </x:c>
      <x:c r="R2201" s="268" t="n">
        <x:f>O2201-P2201-Q2201-FIXED_COST</x:f>
        <x:v>5192.276221798267</x:v>
      </x:c>
      <x:c r="S2201" s="139" t="str">
        <x:f>IF(AND(L2201&lt;=TOTAL_BED_CAP,N2201&lt;=TEMP_WORKER_CAP),"YES","NO")</x:f>
        <x:v>YES</x:v>
      </x:c>
      <x:c r="T2201" s="139" t="n">
        <x:f>IF(S2201="YES",R2201,-1E+99)</x:f>
        <x:v>5192.276221798267</x:v>
      </x:c>
    </x:row>
    <x:row r="2202">
      <x:c r="A2202" s="139"/>
      <x:c r="B2202" s="139"/>
      <x:c r="C2202" s="139"/>
      <x:c r="D2202" s="139"/>
      <x:c r="E2202" s="139"/>
      <x:c r="F2202" s="139"/>
      <x:c r="G2202" s="139"/>
      <x:c r="H2202" s="139"/>
      <x:c r="I2202" s="266" t="n">
        <x:f>INT((ROW()-ROW($I$46))/((CARROT_CAP+1)*(MESCLUN_CAP+1)))</x:f>
        <x:v>3</x:v>
      </x:c>
      <x:c r="J2202" s="266" t="n">
        <x:f>MOD(INT((ROW()-ROW($I$46))/(MESCLUN_CAP+1)),CARROT_CAP+1)</x:f>
        <x:v>6</x:v>
      </x:c>
      <x:c r="K2202" s="266" t="n">
        <x:f>MOD(ROW()-ROW($I$46),MESCLUN_CAP+1)</x:f>
        <x:v>17</x:v>
      </x:c>
      <x:c r="L2202" s="266" t="n">
        <x:f>SUM(I2202:K2202)</x:f>
        <x:v>26</x:v>
      </x:c>
      <x:c r="M2202" s="267" t="n">
        <x:f>I2202*TOMATO_HOURS*WEEKS*(1+TOMATO_DIM)^I2202+J2202*CARROT_HOURS*WEEKS*(1+CARROT_DIM)^J2202+K2202*MESCLUN_HOURS*WEEKS*(1+MESCLUN_DIM)^K2202</x:f>
        <x:v>1512.9955130709602</x:v>
      </x:c>
      <x:c r="N2202" s="267" t="n">
        <x:f>MAX(M2202-FARMER_HOURS,0)/TEMP_HOURS_PER_WORKER</x:f>
        <x:v>0.5506913285215002</x:v>
      </x:c>
      <x:c r="O2202" s="268" t="n">
        <x:f>I2202*TOMATO_PRICE+J2202*CARROT_PRICE+K2202*MESCLUN_PRICE</x:f>
        <x:v>84864</x:v>
      </x:c>
      <x:c r="P2202" s="268" t="n">
        <x:f>I2202*TOMATO_FERTILIZER+J2202*CARROT_FERTILIZER+K2202*MESCLUN_FERTILIZER</x:f>
        <x:v>20240</x:v>
      </x:c>
      <x:c r="Q2202" s="268" t="n">
        <x:f>MIN(M2202,FARMER_HOURS)*FARMER_RATE+MAX(M2202-FARMER_HOURS,0)*TEMP_RATE</x:f>
        <x:v>38767.2832130375</x:v>
      </x:c>
      <x:c r="R2202" s="268" t="n">
        <x:f>O2202-P2202-Q2202-FIXED_COST</x:f>
        <x:v>5856.716786962497</x:v>
      </x:c>
      <x:c r="S2202" s="139" t="str">
        <x:f>IF(AND(L2202&lt;=TOTAL_BED_CAP,N2202&lt;=TEMP_WORKER_CAP),"YES","NO")</x:f>
        <x:v>YES</x:v>
      </x:c>
      <x:c r="T2202" s="139" t="n">
        <x:f>IF(S2202="YES",R2202,-1E+99)</x:f>
        <x:v>5856.716786962497</x:v>
      </x:c>
    </x:row>
    <x:row r="2203">
      <x:c r="A2203" s="139"/>
      <x:c r="B2203" s="139"/>
      <x:c r="C2203" s="139"/>
      <x:c r="D2203" s="139"/>
      <x:c r="E2203" s="139"/>
      <x:c r="F2203" s="139"/>
      <x:c r="G2203" s="139"/>
      <x:c r="H2203" s="139"/>
      <x:c r="I2203" s="266" t="n">
        <x:f>INT((ROW()-ROW($I$46))/((CARROT_CAP+1)*(MESCLUN_CAP+1)))</x:f>
        <x:v>3</x:v>
      </x:c>
      <x:c r="J2203" s="266" t="n">
        <x:f>MOD(INT((ROW()-ROW($I$46))/(MESCLUN_CAP+1)),CARROT_CAP+1)</x:f>
        <x:v>6</x:v>
      </x:c>
      <x:c r="K2203" s="266" t="n">
        <x:f>MOD(ROW()-ROW($I$46),MESCLUN_CAP+1)</x:f>
        <x:v>18</x:v>
      </x:c>
      <x:c r="L2203" s="266" t="n">
        <x:f>SUM(I2203:K2203)</x:f>
        <x:v>27</x:v>
      </x:c>
      <x:c r="M2203" s="267" t="n">
        <x:f>I2203*TOMATO_HOURS*WEEKS*(1+TOMATO_DIM)^I2203+J2203*CARROT_HOURS*WEEKS*(1+CARROT_DIM)^J2203+K2203*MESCLUN_HOURS*WEEKS*(1+MESCLUN_DIM)^K2203</x:f>
        <x:v>1581.0825045295474</x:v>
      </x:c>
      <x:c r="N2203" s="267" t="n">
        <x:f>MAX(M2203-FARMER_HOURS,0)/TEMP_HOURS_PER_WORKER</x:f>
        <x:v>0.5979739614788523</x:v>
      </x:c>
      <x:c r="O2203" s="268" t="n">
        <x:f>I2203*TOMATO_PRICE+J2203*CARROT_PRICE+K2203*MESCLUN_PRICE</x:f>
        <x:v>87564</x:v>
      </x:c>
      <x:c r="P2203" s="268" t="n">
        <x:f>I2203*TOMATO_FERTILIZER+J2203*CARROT_FERTILIZER+K2203*MESCLUN_FERTILIZER</x:f>
        <x:v>21120</x:v>
      </x:c>
      <x:c r="Q2203" s="268" t="n">
        <x:f>MIN(M2203,FARMER_HOURS)*FARMER_RATE+MAX(M2203-FARMER_HOURS,0)*TEMP_RATE</x:f>
        <x:v>39949.34903697131</x:v>
      </x:c>
      <x:c r="R2203" s="268" t="n">
        <x:f>O2203-P2203-Q2203-FIXED_COST</x:f>
        <x:v>6494.650963028689</x:v>
      </x:c>
      <x:c r="S2203" s="139" t="str">
        <x:f>IF(AND(L2203&lt;=TOTAL_BED_CAP,N2203&lt;=TEMP_WORKER_CAP),"YES","NO")</x:f>
        <x:v>YES</x:v>
      </x:c>
      <x:c r="T2203" s="139" t="n">
        <x:f>IF(S2203="YES",R2203,-1E+99)</x:f>
        <x:v>6494.650963028689</x:v>
      </x:c>
    </x:row>
    <x:row r="2204">
      <x:c r="A2204" s="139"/>
      <x:c r="B2204" s="139"/>
      <x:c r="C2204" s="139"/>
      <x:c r="D2204" s="139"/>
      <x:c r="E2204" s="139"/>
      <x:c r="F2204" s="139"/>
      <x:c r="G2204" s="139"/>
      <x:c r="H2204" s="139"/>
      <x:c r="I2204" s="266" t="n">
        <x:f>INT((ROW()-ROW($I$46))/((CARROT_CAP+1)*(MESCLUN_CAP+1)))</x:f>
        <x:v>3</x:v>
      </x:c>
      <x:c r="J2204" s="266" t="n">
        <x:f>MOD(INT((ROW()-ROW($I$46))/(MESCLUN_CAP+1)),CARROT_CAP+1)</x:f>
        <x:v>6</x:v>
      </x:c>
      <x:c r="K2204" s="266" t="n">
        <x:f>MOD(ROW()-ROW($I$46),MESCLUN_CAP+1)</x:f>
        <x:v>19</x:v>
      </x:c>
      <x:c r="L2204" s="266" t="n">
        <x:f>SUM(I2204:K2204)</x:f>
        <x:v>28</x:v>
      </x:c>
      <x:c r="M2204" s="267" t="n">
        <x:f>I2204*TOMATO_HOURS*WEEKS*(1+TOMATO_DIM)^I2204+J2204*CARROT_HOURS*WEEKS*(1+CARROT_DIM)^J2204+K2204*MESCLUN_HOURS*WEEKS*(1+MESCLUN_DIM)^K2204</x:f>
        <x:v>1650.7240331655694</x:v>
      </x:c>
      <x:c r="N2204" s="267" t="n">
        <x:f>MAX(M2204-FARMER_HOURS,0)/TEMP_HOURS_PER_WORKER</x:f>
        <x:v>0.6463361341427565</x:v>
      </x:c>
      <x:c r="O2204" s="268" t="n">
        <x:f>I2204*TOMATO_PRICE+J2204*CARROT_PRICE+K2204*MESCLUN_PRICE</x:f>
        <x:v>90264</x:v>
      </x:c>
      <x:c r="P2204" s="268" t="n">
        <x:f>I2204*TOMATO_FERTILIZER+J2204*CARROT_FERTILIZER+K2204*MESCLUN_FERTILIZER</x:f>
        <x:v>22000</x:v>
      </x:c>
      <x:c r="Q2204" s="268" t="n">
        <x:f>MIN(M2204,FARMER_HOURS)*FARMER_RATE+MAX(M2204-FARMER_HOURS,0)*TEMP_RATE</x:f>
        <x:v>41158.40335356891</x:v>
      </x:c>
      <x:c r="R2204" s="268" t="n">
        <x:f>O2204-P2204-Q2204-FIXED_COST</x:f>
        <x:v>7105.596646431091</x:v>
      </x:c>
      <x:c r="S2204" s="139" t="str">
        <x:f>IF(AND(L2204&lt;=TOTAL_BED_CAP,N2204&lt;=TEMP_WORKER_CAP),"YES","NO")</x:f>
        <x:v>YES</x:v>
      </x:c>
      <x:c r="T2204" s="139" t="n">
        <x:f>IF(S2204="YES",R2204,-1E+99)</x:f>
        <x:v>7105.596646431091</x:v>
      </x:c>
    </x:row>
    <x:row r="2205">
      <x:c r="A2205" s="139"/>
      <x:c r="B2205" s="139"/>
      <x:c r="C2205" s="139"/>
      <x:c r="D2205" s="139"/>
      <x:c r="E2205" s="139"/>
      <x:c r="F2205" s="139"/>
      <x:c r="G2205" s="139"/>
      <x:c r="H2205" s="139"/>
      <x:c r="I2205" s="266" t="n">
        <x:f>INT((ROW()-ROW($I$46))/((CARROT_CAP+1)*(MESCLUN_CAP+1)))</x:f>
        <x:v>3</x:v>
      </x:c>
      <x:c r="J2205" s="266" t="n">
        <x:f>MOD(INT((ROW()-ROW($I$46))/(MESCLUN_CAP+1)),CARROT_CAP+1)</x:f>
        <x:v>6</x:v>
      </x:c>
      <x:c r="K2205" s="266" t="n">
        <x:f>MOD(ROW()-ROW($I$46),MESCLUN_CAP+1)</x:f>
        <x:v>20</x:v>
      </x:c>
      <x:c r="L2205" s="266" t="n">
        <x:f>SUM(I2205:K2205)</x:f>
        <x:v>29</x:v>
      </x:c>
      <x:c r="M2205" s="267" t="n">
        <x:f>I2205*TOMATO_HOURS*WEEKS*(1+TOMATO_DIM)^I2205+J2205*CARROT_HOURS*WEEKS*(1+CARROT_DIM)^J2205+K2205*MESCLUN_HOURS*WEEKS*(1+MESCLUN_DIM)^K2205</x:f>
        <x:v>1721.9483238160462</x:v>
      </x:c>
      <x:c r="N2205" s="267" t="n">
        <x:f>MAX(M2205-FARMER_HOURS,0)/TEMP_HOURS_PER_WORKER</x:f>
        <x:v>0.6957974470944766</x:v>
      </x:c>
      <x:c r="O2205" s="268" t="n">
        <x:f>I2205*TOMATO_PRICE+J2205*CARROT_PRICE+K2205*MESCLUN_PRICE</x:f>
        <x:v>92964</x:v>
      </x:c>
      <x:c r="P2205" s="268" t="n">
        <x:f>I2205*TOMATO_FERTILIZER+J2205*CARROT_FERTILIZER+K2205*MESCLUN_FERTILIZER</x:f>
        <x:v>22880</x:v>
      </x:c>
      <x:c r="Q2205" s="268" t="n">
        <x:f>MIN(M2205,FARMER_HOURS)*FARMER_RATE+MAX(M2205-FARMER_HOURS,0)*TEMP_RATE</x:f>
        <x:v>42394.93617736192</x:v>
      </x:c>
      <x:c r="R2205" s="268" t="n">
        <x:f>O2205-P2205-Q2205-FIXED_COST</x:f>
        <x:v>7689.063822638083</x:v>
      </x:c>
      <x:c r="S2205" s="139" t="str">
        <x:f>IF(AND(L2205&lt;=TOTAL_BED_CAP,N2205&lt;=TEMP_WORKER_CAP),"YES","NO")</x:f>
        <x:v>YES</x:v>
      </x:c>
      <x:c r="T2205" s="139" t="n">
        <x:f>IF(S2205="YES",R2205,-1E+99)</x:f>
        <x:v>7689.063822638083</x:v>
      </x:c>
    </x:row>
    <x:row r="2206">
      <x:c r="A2206" s="139"/>
      <x:c r="B2206" s="139"/>
      <x:c r="C2206" s="139"/>
      <x:c r="D2206" s="139"/>
      <x:c r="E2206" s="139"/>
      <x:c r="F2206" s="139"/>
      <x:c r="G2206" s="139"/>
      <x:c r="H2206" s="139"/>
      <x:c r="I2206" s="266" t="n">
        <x:f>INT((ROW()-ROW($I$46))/((CARROT_CAP+1)*(MESCLUN_CAP+1)))</x:f>
        <x:v>3</x:v>
      </x:c>
      <x:c r="J2206" s="266" t="n">
        <x:f>MOD(INT((ROW()-ROW($I$46))/(MESCLUN_CAP+1)),CARROT_CAP+1)</x:f>
        <x:v>6</x:v>
      </x:c>
      <x:c r="K2206" s="266" t="n">
        <x:f>MOD(ROW()-ROW($I$46),MESCLUN_CAP+1)</x:f>
        <x:v>21</x:v>
      </x:c>
      <x:c r="L2206" s="266" t="n">
        <x:f>SUM(I2206:K2206)</x:f>
        <x:v>30</x:v>
      </x:c>
      <x:c r="M2206" s="267" t="n">
        <x:f>I2206*TOMATO_HOURS*WEEKS*(1+TOMATO_DIM)^I2206+J2206*CARROT_HOURS*WEEKS*(1+CARROT_DIM)^J2206+K2206*MESCLUN_HOURS*WEEKS*(1+MESCLUN_DIM)^K2206</x:f>
        <x:v>1794.7840640424902</x:v>
      </x:c>
      <x:c r="N2206" s="267" t="n">
        <x:f>MAX(M2206-FARMER_HOURS,0)/TEMP_HOURS_PER_WORKER</x:f>
        <x:v>0.7463778222517293</x:v>
      </x:c>
      <x:c r="O2206" s="268" t="n">
        <x:f>I2206*TOMATO_PRICE+J2206*CARROT_PRICE+K2206*MESCLUN_PRICE</x:f>
        <x:v>95664</x:v>
      </x:c>
      <x:c r="P2206" s="268" t="n">
        <x:f>I2206*TOMATO_FERTILIZER+J2206*CARROT_FERTILIZER+K2206*MESCLUN_FERTILIZER</x:f>
        <x:v>23760</x:v>
      </x:c>
      <x:c r="Q2206" s="268" t="n">
        <x:f>MIN(M2206,FARMER_HOURS)*FARMER_RATE+MAX(M2206-FARMER_HOURS,0)*TEMP_RATE</x:f>
        <x:v>43659.44555629323</x:v>
      </x:c>
      <x:c r="R2206" s="268" t="n">
        <x:f>O2206-P2206-Q2206-FIXED_COST</x:f>
        <x:v>8244.554443706773</x:v>
      </x:c>
      <x:c r="S2206" s="139" t="str">
        <x:f>IF(AND(L2206&lt;=TOTAL_BED_CAP,N2206&lt;=TEMP_WORKER_CAP),"YES","NO")</x:f>
        <x:v>YES</x:v>
      </x:c>
      <x:c r="T2206" s="139" t="n">
        <x:f>IF(S2206="YES",R2206,-1E+99)</x:f>
        <x:v>8244.554443706773</x:v>
      </x:c>
    </x:row>
    <x:row r="2207">
      <x:c r="A2207" s="139"/>
      <x:c r="B2207" s="139"/>
      <x:c r="C2207" s="139"/>
      <x:c r="D2207" s="139"/>
      <x:c r="E2207" s="139"/>
      <x:c r="F2207" s="139"/>
      <x:c r="G2207" s="139"/>
      <x:c r="H2207" s="139"/>
      <x:c r="I2207" s="266" t="n">
        <x:f>INT((ROW()-ROW($I$46))/((CARROT_CAP+1)*(MESCLUN_CAP+1)))</x:f>
        <x:v>3</x:v>
      </x:c>
      <x:c r="J2207" s="266" t="n">
        <x:f>MOD(INT((ROW()-ROW($I$46))/(MESCLUN_CAP+1)),CARROT_CAP+1)</x:f>
        <x:v>6</x:v>
      </x:c>
      <x:c r="K2207" s="266" t="n">
        <x:f>MOD(ROW()-ROW($I$46),MESCLUN_CAP+1)</x:f>
        <x:v>22</x:v>
      </x:c>
      <x:c r="L2207" s="266" t="n">
        <x:f>SUM(I2207:K2207)</x:f>
        <x:v>31</x:v>
      </x:c>
      <x:c r="M2207" s="267" t="n">
        <x:f>I2207*TOMATO_HOURS*WEEKS*(1+TOMATO_DIM)^I2207+J2207*CARROT_HOURS*WEEKS*(1+CARROT_DIM)^J2207+K2207*MESCLUN_HOURS*WEEKS*(1+MESCLUN_DIM)^K2207</x:f>
        <x:v>1869.2604112888862</x:v>
      </x:c>
      <x:c r="N2207" s="267" t="n">
        <x:f>MAX(M2207-FARMER_HOURS,0)/TEMP_HOURS_PER_WORKER</x:f>
        <x:v>0.7980975078395043</x:v>
      </x:c>
      <x:c r="O2207" s="268" t="n">
        <x:f>I2207*TOMATO_PRICE+J2207*CARROT_PRICE+K2207*MESCLUN_PRICE</x:f>
        <x:v>98364</x:v>
      </x:c>
      <x:c r="P2207" s="268" t="n">
        <x:f>I2207*TOMATO_FERTILIZER+J2207*CARROT_FERTILIZER+K2207*MESCLUN_FERTILIZER</x:f>
        <x:v>24640</x:v>
      </x:c>
      <x:c r="Q2207" s="268" t="n">
        <x:f>MIN(M2207,FARMER_HOURS)*FARMER_RATE+MAX(M2207-FARMER_HOURS,0)*TEMP_RATE</x:f>
        <x:v>44952.43769598761</x:v>
      </x:c>
      <x:c r="R2207" s="268" t="n">
        <x:f>O2207-P2207-Q2207-FIXED_COST</x:f>
        <x:v>8771.56230401239</x:v>
      </x:c>
      <x:c r="S2207" s="139" t="str">
        <x:f>IF(AND(L2207&lt;=TOTAL_BED_CAP,N2207&lt;=TEMP_WORKER_CAP),"YES","NO")</x:f>
        <x:v>YES</x:v>
      </x:c>
      <x:c r="T2207" s="139" t="n">
        <x:f>IF(S2207="YES",R2207,-1E+99)</x:f>
        <x:v>8771.56230401239</x:v>
      </x:c>
    </x:row>
    <x:row r="2208">
      <x:c r="A2208" s="139"/>
      <x:c r="B2208" s="139"/>
      <x:c r="C2208" s="139"/>
      <x:c r="D2208" s="139"/>
      <x:c r="E2208" s="139"/>
      <x:c r="F2208" s="139"/>
      <x:c r="G2208" s="139"/>
      <x:c r="H2208" s="139"/>
      <x:c r="I2208" s="266" t="n">
        <x:f>INT((ROW()-ROW($I$46))/((CARROT_CAP+1)*(MESCLUN_CAP+1)))</x:f>
        <x:v>3</x:v>
      </x:c>
      <x:c r="J2208" s="266" t="n">
        <x:f>MOD(INT((ROW()-ROW($I$46))/(MESCLUN_CAP+1)),CARROT_CAP+1)</x:f>
        <x:v>6</x:v>
      </x:c>
      <x:c r="K2208" s="266" t="n">
        <x:f>MOD(ROW()-ROW($I$46),MESCLUN_CAP+1)</x:f>
        <x:v>23</x:v>
      </x:c>
      <x:c r="L2208" s="266" t="n">
        <x:f>SUM(I2208:K2208)</x:f>
        <x:v>32</x:v>
      </x:c>
      <x:c r="M2208" s="267" t="n">
        <x:f>I2208*TOMATO_HOURS*WEEKS*(1+TOMATO_DIM)^I2208+J2208*CARROT_HOURS*WEEKS*(1+CARROT_DIM)^J2208+K2208*MESCLUN_HOURS*WEEKS*(1+MESCLUN_DIM)^K2208</x:f>
        <x:v>1945.4070001463226</x:v>
      </x:c>
      <x:c r="N2208" s="267" t="n">
        <x:f>MAX(M2208-FARMER_HOURS,0)/TEMP_HOURS_PER_WORKER</x:f>
        <x:v>0.8509770834349463</x:v>
      </x:c>
      <x:c r="O2208" s="268" t="n">
        <x:f>I2208*TOMATO_PRICE+J2208*CARROT_PRICE+K2208*MESCLUN_PRICE</x:f>
        <x:v>101064</x:v>
      </x:c>
      <x:c r="P2208" s="268" t="n">
        <x:f>I2208*TOMATO_FERTILIZER+J2208*CARROT_FERTILIZER+K2208*MESCLUN_FERTILIZER</x:f>
        <x:v>25520</x:v>
      </x:c>
      <x:c r="Q2208" s="268" t="n">
        <x:f>MIN(M2208,FARMER_HOURS)*FARMER_RATE+MAX(M2208-FARMER_HOURS,0)*TEMP_RATE</x:f>
        <x:v>46274.427085873656</x:v>
      </x:c>
      <x:c r="R2208" s="268" t="n">
        <x:f>O2208-P2208-Q2208-FIXED_COST</x:f>
        <x:v>9269.572914126344</x:v>
      </x:c>
      <x:c r="S2208" s="139" t="str">
        <x:f>IF(AND(L2208&lt;=TOTAL_BED_CAP,N2208&lt;=TEMP_WORKER_CAP),"YES","NO")</x:f>
        <x:v>YES</x:v>
      </x:c>
      <x:c r="T2208" s="139" t="n">
        <x:f>IF(S2208="YES",R2208,-1E+99)</x:f>
        <x:v>9269.572914126344</x:v>
      </x:c>
    </x:row>
    <x:row r="2209">
      <x:c r="A2209" s="139"/>
      <x:c r="B2209" s="139"/>
      <x:c r="C2209" s="139"/>
      <x:c r="D2209" s="139"/>
      <x:c r="E2209" s="139"/>
      <x:c r="F2209" s="139"/>
      <x:c r="G2209" s="139"/>
      <x:c r="H2209" s="139"/>
      <x:c r="I2209" s="266" t="n">
        <x:f>INT((ROW()-ROW($I$46))/((CARROT_CAP+1)*(MESCLUN_CAP+1)))</x:f>
        <x:v>3</x:v>
      </x:c>
      <x:c r="J2209" s="266" t="n">
        <x:f>MOD(INT((ROW()-ROW($I$46))/(MESCLUN_CAP+1)),CARROT_CAP+1)</x:f>
        <x:v>6</x:v>
      </x:c>
      <x:c r="K2209" s="266" t="n">
        <x:f>MOD(ROW()-ROW($I$46),MESCLUN_CAP+1)</x:f>
        <x:v>24</x:v>
      </x:c>
      <x:c r="L2209" s="266" t="n">
        <x:f>SUM(I2209:K2209)</x:f>
        <x:v>33</x:v>
      </x:c>
      <x:c r="M2209" s="267" t="n">
        <x:f>I2209*TOMATO_HOURS*WEEKS*(1+TOMATO_DIM)^I2209+J2209*CARROT_HOURS*WEEKS*(1+CARROT_DIM)^J2209+K2209*MESCLUN_HOURS*WEEKS*(1+MESCLUN_DIM)^K2209</x:f>
        <x:v>2023.2539497258183</x:v>
      </x:c>
      <x:c r="N2209" s="267" t="n">
        <x:f>MAX(M2209-FARMER_HOURS,0)/TEMP_HOURS_PER_WORKER</x:f>
        <x:v>0.9050374650873738</x:v>
      </x:c>
      <x:c r="O2209" s="268" t="n">
        <x:f>I2209*TOMATO_PRICE+J2209*CARROT_PRICE+K2209*MESCLUN_PRICE</x:f>
        <x:v>103764</x:v>
      </x:c>
      <x:c r="P2209" s="268" t="n">
        <x:f>I2209*TOMATO_FERTILIZER+J2209*CARROT_FERTILIZER+K2209*MESCLUN_FERTILIZER</x:f>
        <x:v>26400</x:v>
      </x:c>
      <x:c r="Q2209" s="268" t="n">
        <x:f>MIN(M2209,FARMER_HOURS)*FARMER_RATE+MAX(M2209-FARMER_HOURS,0)*TEMP_RATE</x:f>
        <x:v>47625.93662718435</x:v>
      </x:c>
      <x:c r="R2209" s="268" t="n">
        <x:f>O2209-P2209-Q2209-FIXED_COST</x:f>
        <x:v>9738.063372815654</x:v>
      </x:c>
      <x:c r="S2209" s="139" t="str">
        <x:f>IF(AND(L2209&lt;=TOTAL_BED_CAP,N2209&lt;=TEMP_WORKER_CAP),"YES","NO")</x:f>
        <x:v>YES</x:v>
      </x:c>
      <x:c r="T2209" s="139" t="n">
        <x:f>IF(S2209="YES",R2209,-1E+99)</x:f>
        <x:v>9738.063372815654</x:v>
      </x:c>
    </x:row>
    <x:row r="2210">
      <x:c r="A2210" s="139"/>
      <x:c r="B2210" s="139"/>
      <x:c r="C2210" s="139"/>
      <x:c r="D2210" s="139"/>
      <x:c r="E2210" s="139"/>
      <x:c r="F2210" s="139"/>
      <x:c r="G2210" s="139"/>
      <x:c r="H2210" s="139"/>
      <x:c r="I2210" s="266" t="n">
        <x:f>INT((ROW()-ROW($I$46))/((CARROT_CAP+1)*(MESCLUN_CAP+1)))</x:f>
        <x:v>3</x:v>
      </x:c>
      <x:c r="J2210" s="266" t="n">
        <x:f>MOD(INT((ROW()-ROW($I$46))/(MESCLUN_CAP+1)),CARROT_CAP+1)</x:f>
        <x:v>6</x:v>
      </x:c>
      <x:c r="K2210" s="266" t="n">
        <x:f>MOD(ROW()-ROW($I$46),MESCLUN_CAP+1)</x:f>
        <x:v>25</x:v>
      </x:c>
      <x:c r="L2210" s="266" t="n">
        <x:f>SUM(I2210:K2210)</x:f>
        <x:v>34</x:v>
      </x:c>
      <x:c r="M2210" s="267" t="n">
        <x:f>I2210*TOMATO_HOURS*WEEKS*(1+TOMATO_DIM)^I2210+J2210*CARROT_HOURS*WEEKS*(1+CARROT_DIM)^J2210+K2210*MESCLUN_HOURS*WEEKS*(1+MESCLUN_DIM)^K2210</x:f>
        <x:v>2102.8318711409156</x:v>
      </x:c>
      <x:c r="N2210" s="267" t="n">
        <x:f>MAX(M2210-FARMER_HOURS,0)/TEMP_HOURS_PER_WORKER</x:f>
        <x:v>0.9602999105145247</x:v>
      </x:c>
      <x:c r="O2210" s="268" t="n">
        <x:f>I2210*TOMATO_PRICE+J2210*CARROT_PRICE+K2210*MESCLUN_PRICE</x:f>
        <x:v>106464</x:v>
      </x:c>
      <x:c r="P2210" s="268" t="n">
        <x:f>I2210*TOMATO_FERTILIZER+J2210*CARROT_FERTILIZER+K2210*MESCLUN_FERTILIZER</x:f>
        <x:v>27280</x:v>
      </x:c>
      <x:c r="Q2210" s="268" t="n">
        <x:f>MIN(M2210,FARMER_HOURS)*FARMER_RATE+MAX(M2210-FARMER_HOURS,0)*TEMP_RATE</x:f>
        <x:v>49007.49776286312</x:v>
      </x:c>
      <x:c r="R2210" s="268" t="n">
        <x:f>O2210-P2210-Q2210-FIXED_COST</x:f>
        <x:v>10176.502237136883</x:v>
      </x:c>
      <x:c r="S2210" s="139" t="str">
        <x:f>IF(AND(L2210&lt;=TOTAL_BED_CAP,N2210&lt;=TEMP_WORKER_CAP),"YES","NO")</x:f>
        <x:v>YES</x:v>
      </x:c>
      <x:c r="T2210" s="139" t="n">
        <x:f>IF(S2210="YES",R2210,-1E+99)</x:f>
        <x:v>10176.502237136883</x:v>
      </x:c>
    </x:row>
    <x:row r="2211">
      <x:c r="A2211" s="139"/>
      <x:c r="B2211" s="139"/>
      <x:c r="C2211" s="139"/>
      <x:c r="D2211" s="139"/>
      <x:c r="E2211" s="139"/>
      <x:c r="F2211" s="139"/>
      <x:c r="G2211" s="139"/>
      <x:c r="H2211" s="139"/>
      <x:c r="I2211" s="266" t="n">
        <x:f>INT((ROW()-ROW($I$46))/((CARROT_CAP+1)*(MESCLUN_CAP+1)))</x:f>
        <x:v>3</x:v>
      </x:c>
      <x:c r="J2211" s="266" t="n">
        <x:f>MOD(INT((ROW()-ROW($I$46))/(MESCLUN_CAP+1)),CARROT_CAP+1)</x:f>
        <x:v>6</x:v>
      </x:c>
      <x:c r="K2211" s="266" t="n">
        <x:f>MOD(ROW()-ROW($I$46),MESCLUN_CAP+1)</x:f>
        <x:v>26</x:v>
      </x:c>
      <x:c r="L2211" s="266" t="n">
        <x:f>SUM(I2211:K2211)</x:f>
        <x:v>35</x:v>
      </x:c>
      <x:c r="M2211" s="267" t="n">
        <x:f>I2211*TOMATO_HOURS*WEEKS*(1+TOMATO_DIM)^I2211+J2211*CARROT_HOURS*WEEKS*(1+CARROT_DIM)^J2211+K2211*MESCLUN_HOURS*WEEKS*(1+MESCLUN_DIM)^K2211</x:f>
        <x:v>2184.1718751016333</x:v>
      </x:c>
      <x:c r="N2211" s="267" t="n">
        <x:f>MAX(M2211-FARMER_HOURS,0)/TEMP_HOURS_PER_WORKER</x:f>
        <x:v>1.0167860243761342</x:v>
      </x:c>
      <x:c r="O2211" s="268" t="n">
        <x:f>I2211*TOMATO_PRICE+J2211*CARROT_PRICE+K2211*MESCLUN_PRICE</x:f>
        <x:v>109164</x:v>
      </x:c>
      <x:c r="P2211" s="268" t="n">
        <x:f>I2211*TOMATO_FERTILIZER+J2211*CARROT_FERTILIZER+K2211*MESCLUN_FERTILIZER</x:f>
        <x:v>28160</x:v>
      </x:c>
      <x:c r="Q2211" s="268" t="n">
        <x:f>MIN(M2211,FARMER_HOURS)*FARMER_RATE+MAX(M2211-FARMER_HOURS,0)*TEMP_RATE</x:f>
        <x:v>50419.650609403354</x:v>
      </x:c>
      <x:c r="R2211" s="268" t="n">
        <x:f>O2211-P2211-Q2211-FIXED_COST</x:f>
        <x:v>10584.349390596646</x:v>
      </x:c>
      <x:c r="S2211" s="139" t="str">
        <x:f>IF(AND(L2211&lt;=TOTAL_BED_CAP,N2211&lt;=TEMP_WORKER_CAP),"YES","NO")</x:f>
        <x:v>YES</x:v>
      </x:c>
      <x:c r="T2211" s="139" t="n">
        <x:f>IF(S2211="YES",R2211,-1E+99)</x:f>
        <x:v>10584.349390596646</x:v>
      </x:c>
    </x:row>
    <x:row r="2212">
      <x:c r="A2212" s="139"/>
      <x:c r="B2212" s="139"/>
      <x:c r="C2212" s="139"/>
      <x:c r="D2212" s="139"/>
      <x:c r="E2212" s="139"/>
      <x:c r="F2212" s="139"/>
      <x:c r="G2212" s="139"/>
      <x:c r="H2212" s="139"/>
      <x:c r="I2212" s="266" t="n">
        <x:f>INT((ROW()-ROW($I$46))/((CARROT_CAP+1)*(MESCLUN_CAP+1)))</x:f>
        <x:v>3</x:v>
      </x:c>
      <x:c r="J2212" s="266" t="n">
        <x:f>MOD(INT((ROW()-ROW($I$46))/(MESCLUN_CAP+1)),CARROT_CAP+1)</x:f>
        <x:v>6</x:v>
      </x:c>
      <x:c r="K2212" s="266" t="n">
        <x:f>MOD(ROW()-ROW($I$46),MESCLUN_CAP+1)</x:f>
        <x:v>27</x:v>
      </x:c>
      <x:c r="L2212" s="266" t="n">
        <x:f>SUM(I2212:K2212)</x:f>
        <x:v>36</x:v>
      </x:c>
      <x:c r="M2212" s="267" t="n">
        <x:f>I2212*TOMATO_HOURS*WEEKS*(1+TOMATO_DIM)^I2212+J2212*CARROT_HOURS*WEEKS*(1+CARROT_DIM)^J2212+K2212*MESCLUN_HOURS*WEEKS*(1+MESCLUN_DIM)^K2212</x:f>
        <x:v>2267.3055796213903</x:v>
      </x:c>
      <x:c r="N2212" s="267" t="n">
        <x:f>MAX(M2212-FARMER_HOURS,0)/TEMP_HOURS_PER_WORKER</x:f>
        <x:v>1.0745177636259655</x:v>
      </x:c>
      <x:c r="O2212" s="268" t="n">
        <x:f>I2212*TOMATO_PRICE+J2212*CARROT_PRICE+K2212*MESCLUN_PRICE</x:f>
        <x:v>111864</x:v>
      </x:c>
      <x:c r="P2212" s="268" t="n">
        <x:f>I2212*TOMATO_FERTILIZER+J2212*CARROT_FERTILIZER+K2212*MESCLUN_FERTILIZER</x:f>
        <x:v>29040</x:v>
      </x:c>
      <x:c r="Q2212" s="268" t="n">
        <x:f>MIN(M2212,FARMER_HOURS)*FARMER_RATE+MAX(M2212-FARMER_HOURS,0)*TEMP_RATE</x:f>
        <x:v>51862.944090649136</x:v>
      </x:c>
      <x:c r="R2212" s="268" t="n">
        <x:f>O2212-P2212-Q2212-FIXED_COST</x:f>
        <x:v>10961.055909350864</x:v>
      </x:c>
      <x:c r="S2212" s="139" t="str">
        <x:f>IF(AND(L2212&lt;=TOTAL_BED_CAP,N2212&lt;=TEMP_WORKER_CAP),"YES","NO")</x:f>
        <x:v>YES</x:v>
      </x:c>
      <x:c r="T2212" s="139" t="n">
        <x:f>IF(S2212="YES",R2212,-1E+99)</x:f>
        <x:v>10961.055909350864</x:v>
      </x:c>
    </x:row>
    <x:row r="2213">
      <x:c r="A2213" s="139"/>
      <x:c r="B2213" s="139"/>
      <x:c r="C2213" s="139"/>
      <x:c r="D2213" s="139"/>
      <x:c r="E2213" s="139"/>
      <x:c r="F2213" s="139"/>
      <x:c r="G2213" s="139"/>
      <x:c r="H2213" s="139"/>
      <x:c r="I2213" s="266" t="n">
        <x:f>INT((ROW()-ROW($I$46))/((CARROT_CAP+1)*(MESCLUN_CAP+1)))</x:f>
        <x:v>3</x:v>
      </x:c>
      <x:c r="J2213" s="266" t="n">
        <x:f>MOD(INT((ROW()-ROW($I$46))/(MESCLUN_CAP+1)),CARROT_CAP+1)</x:f>
        <x:v>6</x:v>
      </x:c>
      <x:c r="K2213" s="266" t="n">
        <x:f>MOD(ROW()-ROW($I$46),MESCLUN_CAP+1)</x:f>
        <x:v>28</x:v>
      </x:c>
      <x:c r="L2213" s="266" t="n">
        <x:f>SUM(I2213:K2213)</x:f>
        <x:v>37</x:v>
      </x:c>
      <x:c r="M2213" s="267" t="n">
        <x:f>I2213*TOMATO_HOURS*WEEKS*(1+TOMATO_DIM)^I2213+J2213*CARROT_HOURS*WEEKS*(1+CARROT_DIM)^J2213+K2213*MESCLUN_HOURS*WEEKS*(1+MESCLUN_DIM)^K2213</x:f>
        <x:v>2352.2651178385436</x:v>
      </x:c>
      <x:c r="N2213" s="267" t="n">
        <x:f>MAX(M2213-FARMER_HOURS,0)/TEMP_HOURS_PER_WORKER</x:f>
        <x:v>1.133517442943433</x:v>
      </x:c>
      <x:c r="O2213" s="268" t="n">
        <x:f>I2213*TOMATO_PRICE+J2213*CARROT_PRICE+K2213*MESCLUN_PRICE</x:f>
        <x:v>114564</x:v>
      </x:c>
      <x:c r="P2213" s="268" t="n">
        <x:f>I2213*TOMATO_FERTILIZER+J2213*CARROT_FERTILIZER+K2213*MESCLUN_FERTILIZER</x:f>
        <x:v>29920</x:v>
      </x:c>
      <x:c r="Q2213" s="268" t="n">
        <x:f>MIN(M2213,FARMER_HOURS)*FARMER_RATE+MAX(M2213-FARMER_HOURS,0)*TEMP_RATE</x:f>
        <x:v>53337.93607358582</x:v>
      </x:c>
      <x:c r="R2213" s="268" t="n">
        <x:f>O2213-P2213-Q2213-FIXED_COST</x:f>
        <x:v>11306.06392641418</x:v>
      </x:c>
      <x:c r="S2213" s="139" t="str">
        <x:f>IF(AND(L2213&lt;=TOTAL_BED_CAP,N2213&lt;=TEMP_WORKER_CAP),"YES","NO")</x:f>
        <x:v>YES</x:v>
      </x:c>
      <x:c r="T2213" s="139" t="n">
        <x:f>IF(S2213="YES",R2213,-1E+99)</x:f>
        <x:v>11306.06392641418</x:v>
      </x:c>
    </x:row>
    <x:row r="2214">
      <x:c r="A2214" s="139"/>
      <x:c r="B2214" s="139"/>
      <x:c r="C2214" s="139"/>
      <x:c r="D2214" s="139"/>
      <x:c r="E2214" s="139"/>
      <x:c r="F2214" s="139"/>
      <x:c r="G2214" s="139"/>
      <x:c r="H2214" s="139"/>
      <x:c r="I2214" s="266" t="n">
        <x:f>INT((ROW()-ROW($I$46))/((CARROT_CAP+1)*(MESCLUN_CAP+1)))</x:f>
        <x:v>3</x:v>
      </x:c>
      <x:c r="J2214" s="266" t="n">
        <x:f>MOD(INT((ROW()-ROW($I$46))/(MESCLUN_CAP+1)),CARROT_CAP+1)</x:f>
        <x:v>6</x:v>
      </x:c>
      <x:c r="K2214" s="266" t="n">
        <x:f>MOD(ROW()-ROW($I$46),MESCLUN_CAP+1)</x:f>
        <x:v>29</x:v>
      </x:c>
      <x:c r="L2214" s="266" t="n">
        <x:f>SUM(I2214:K2214)</x:f>
        <x:v>38</x:v>
      </x:c>
      <x:c r="M2214" s="267" t="n">
        <x:f>I2214*TOMATO_HOURS*WEEKS*(1+TOMATO_DIM)^I2214+J2214*CARROT_HOURS*WEEKS*(1+CARROT_DIM)^J2214+K2214*MESCLUN_HOURS*WEEKS*(1+MESCLUN_DIM)^K2214</x:f>
        <x:v>2439.083145954197</x:v>
      </x:c>
      <x:c r="N2214" s="267" t="n">
        <x:f>MAX(M2214-FARMER_HOURS,0)/TEMP_HOURS_PER_WORKER</x:f>
        <x:v>1.1938077402459701</x:v>
      </x:c>
      <x:c r="O2214" s="268" t="n">
        <x:f>I2214*TOMATO_PRICE+J2214*CARROT_PRICE+K2214*MESCLUN_PRICE</x:f>
        <x:v>117264</x:v>
      </x:c>
      <x:c r="P2214" s="268" t="n">
        <x:f>I2214*TOMATO_FERTILIZER+J2214*CARROT_FERTILIZER+K2214*MESCLUN_FERTILIZER</x:f>
        <x:v>30800</x:v>
      </x:c>
      <x:c r="Q2214" s="268" t="n">
        <x:f>MIN(M2214,FARMER_HOURS)*FARMER_RATE+MAX(M2214-FARMER_HOURS,0)*TEMP_RATE</x:f>
        <x:v>54845.193506149255</x:v>
      </x:c>
      <x:c r="R2214" s="268" t="n">
        <x:f>O2214-P2214-Q2214-FIXED_COST</x:f>
        <x:v>11618.806493850745</x:v>
      </x:c>
      <x:c r="S2214" s="139" t="str">
        <x:f>IF(AND(L2214&lt;=TOTAL_BED_CAP,N2214&lt;=TEMP_WORKER_CAP),"YES","NO")</x:f>
        <x:v>YES</x:v>
      </x:c>
      <x:c r="T2214" s="139" t="n">
        <x:f>IF(S2214="YES",R2214,-1E+99)</x:f>
        <x:v>11618.806493850745</x:v>
      </x:c>
    </x:row>
    <x:row r="2215">
      <x:c r="A2215" s="139"/>
      <x:c r="B2215" s="139"/>
      <x:c r="C2215" s="139"/>
      <x:c r="D2215" s="139"/>
      <x:c r="E2215" s="139"/>
      <x:c r="F2215" s="139"/>
      <x:c r="G2215" s="139"/>
      <x:c r="H2215" s="139"/>
      <x:c r="I2215" s="266" t="n">
        <x:f>INT((ROW()-ROW($I$46))/((CARROT_CAP+1)*(MESCLUN_CAP+1)))</x:f>
        <x:v>3</x:v>
      </x:c>
      <x:c r="J2215" s="266" t="n">
        <x:f>MOD(INT((ROW()-ROW($I$46))/(MESCLUN_CAP+1)),CARROT_CAP+1)</x:f>
        <x:v>6</x:v>
      </x:c>
      <x:c r="K2215" s="266" t="n">
        <x:f>MOD(ROW()-ROW($I$46),MESCLUN_CAP+1)</x:f>
        <x:v>30</x:v>
      </x:c>
      <x:c r="L2215" s="266" t="n">
        <x:f>SUM(I2215:K2215)</x:f>
        <x:v>39</x:v>
      </x:c>
      <x:c r="M2215" s="267" t="n">
        <x:f>I2215*TOMATO_HOURS*WEEKS*(1+TOMATO_DIM)^I2215+J2215*CARROT_HOURS*WEEKS*(1+CARROT_DIM)^J2215+K2215*MESCLUN_HOURS*WEEKS*(1+MESCLUN_DIM)^K2215</x:f>
        <x:v>2527.792851287967</x:v>
      </x:c>
      <x:c r="N2215" s="267" t="n">
        <x:f>MAX(M2215-FARMER_HOURS,0)/TEMP_HOURS_PER_WORKER</x:f>
        <x:v>1.2554117022833104</x:v>
      </x:c>
      <x:c r="O2215" s="268" t="n">
        <x:f>I2215*TOMATO_PRICE+J2215*CARROT_PRICE+K2215*MESCLUN_PRICE</x:f>
        <x:v>119964</x:v>
      </x:c>
      <x:c r="P2215" s="268" t="n">
        <x:f>I2215*TOMATO_FERTILIZER+J2215*CARROT_FERTILIZER+K2215*MESCLUN_FERTILIZER</x:f>
        <x:v>31680</x:v>
      </x:c>
      <x:c r="Q2215" s="268" t="n">
        <x:f>MIN(M2215,FARMER_HOURS)*FARMER_RATE+MAX(M2215-FARMER_HOURS,0)*TEMP_RATE</x:f>
        <x:v>56385.292557082765</x:v>
      </x:c>
      <x:c r="R2215" s="268" t="n">
        <x:f>O2215-P2215-Q2215-FIXED_COST</x:f>
        <x:v>11898.707442917235</x:v>
      </x:c>
      <x:c r="S2215" s="139" t="str">
        <x:f>IF(AND(L2215&lt;=TOTAL_BED_CAP,N2215&lt;=TEMP_WORKER_CAP),"YES","NO")</x:f>
        <x:v>YES</x:v>
      </x:c>
      <x:c r="T2215" s="139" t="n">
        <x:f>IF(S2215="YES",R2215,-1E+99)</x:f>
        <x:v>11898.707442917235</x:v>
      </x:c>
    </x:row>
    <x:row r="2216">
      <x:c r="A2216" s="139"/>
      <x:c r="B2216" s="139"/>
      <x:c r="C2216" s="139"/>
      <x:c r="D2216" s="139"/>
      <x:c r="E2216" s="139"/>
      <x:c r="F2216" s="139"/>
      <x:c r="G2216" s="139"/>
      <x:c r="H2216" s="139"/>
      <x:c r="I2216" s="266" t="n">
        <x:f>INT((ROW()-ROW($I$46))/((CARROT_CAP+1)*(MESCLUN_CAP+1)))</x:f>
        <x:v>3</x:v>
      </x:c>
      <x:c r="J2216" s="266" t="n">
        <x:f>MOD(INT((ROW()-ROW($I$46))/(MESCLUN_CAP+1)),CARROT_CAP+1)</x:f>
        <x:v>7</x:v>
      </x:c>
      <x:c r="K2216" s="266" t="n">
        <x:f>MOD(ROW()-ROW($I$46),MESCLUN_CAP+1)</x:f>
        <x:v>0</x:v>
      </x:c>
      <x:c r="L2216" s="266" t="n">
        <x:f>SUM(I2216:K2216)</x:f>
        <x:v>10</x:v>
      </x:c>
      <x:c r="M2216" s="267" t="n">
        <x:f>I2216*TOMATO_HOURS*WEEKS*(1+TOMATO_DIM)^I2216+J2216*CARROT_HOURS*WEEKS*(1+CARROT_DIM)^J2216+K2216*MESCLUN_HOURS*WEEKS*(1+MESCLUN_DIM)^K2216</x:f>
        <x:v>608.9940082703247</x:v>
      </x:c>
      <x:c r="N2216" s="267" t="n">
        <x:f>MAX(M2216-FARMER_HOURS,0)/TEMP_HOURS_PER_WORKER</x:f>
        <x:v>0</x:v>
      </x:c>
      <x:c r="O2216" s="268" t="n">
        <x:f>I2216*TOMATO_PRICE+J2216*CARROT_PRICE+K2216*MESCLUN_PRICE</x:f>
        <x:v>41058</x:v>
      </x:c>
      <x:c r="P2216" s="268" t="n">
        <x:f>I2216*TOMATO_FERTILIZER+J2216*CARROT_FERTILIZER+K2216*MESCLUN_FERTILIZER</x:f>
        <x:v>5720</x:v>
      </x:c>
      <x:c r="Q2216" s="268" t="n">
        <x:f>MIN(M2216,FARMER_HOURS)*FARMER_RATE+MAX(M2216-FARMER_HOURS,0)*TEMP_RATE</x:f>
        <x:v>21145.62528716405</x:v>
      </x:c>
      <x:c r="R2216" s="268" t="n">
        <x:f>O2216-P2216-Q2216-FIXED_COST</x:f>
        <x:v>-5807.62528716405</x:v>
      </x:c>
      <x:c r="S2216" s="139" t="str">
        <x:f>IF(AND(L2216&lt;=TOTAL_BED_CAP,N2216&lt;=TEMP_WORKER_CAP),"YES","NO")</x:f>
        <x:v>YES</x:v>
      </x:c>
      <x:c r="T2216" s="139" t="n">
        <x:f>IF(S2216="YES",R2216,-1E+99)</x:f>
        <x:v>-5807.62528716405</x:v>
      </x:c>
    </x:row>
    <x:row r="2217">
      <x:c r="A2217" s="139"/>
      <x:c r="B2217" s="139"/>
      <x:c r="C2217" s="139"/>
      <x:c r="D2217" s="139"/>
      <x:c r="E2217" s="139"/>
      <x:c r="F2217" s="139"/>
      <x:c r="G2217" s="139"/>
      <x:c r="H2217" s="139"/>
      <x:c r="I2217" s="266" t="n">
        <x:f>INT((ROW()-ROW($I$46))/((CARROT_CAP+1)*(MESCLUN_CAP+1)))</x:f>
        <x:v>3</x:v>
      </x:c>
      <x:c r="J2217" s="266" t="n">
        <x:f>MOD(INT((ROW()-ROW($I$46))/(MESCLUN_CAP+1)),CARROT_CAP+1)</x:f>
        <x:v>7</x:v>
      </x:c>
      <x:c r="K2217" s="266" t="n">
        <x:f>MOD(ROW()-ROW($I$46),MESCLUN_CAP+1)</x:f>
        <x:v>1</x:v>
      </x:c>
      <x:c r="L2217" s="266" t="n">
        <x:f>SUM(I2217:K2217)</x:f>
        <x:v>11</x:v>
      </x:c>
      <x:c r="M2217" s="267" t="n">
        <x:f>I2217*TOMATO_HOURS*WEEKS*(1+TOMATO_DIM)^I2217+J2217*CARROT_HOURS*WEEKS*(1+CARROT_DIM)^J2217+K2217*MESCLUN_HOURS*WEEKS*(1+MESCLUN_DIM)^K2217</x:f>
        <x:v>654.5565082703247</x:v>
      </x:c>
      <x:c r="N2217" s="267" t="n">
        <x:f>MAX(M2217-FARMER_HOURS,0)/TEMP_HOURS_PER_WORKER</x:f>
        <x:v>0</x:v>
      </x:c>
      <x:c r="O2217" s="268" t="n">
        <x:f>I2217*TOMATO_PRICE+J2217*CARROT_PRICE+K2217*MESCLUN_PRICE</x:f>
        <x:v>43758</x:v>
      </x:c>
      <x:c r="P2217" s="268" t="n">
        <x:f>I2217*TOMATO_FERTILIZER+J2217*CARROT_FERTILIZER+K2217*MESCLUN_FERTILIZER</x:f>
        <x:v>6600</x:v>
      </x:c>
      <x:c r="Q2217" s="268" t="n">
        <x:f>MIN(M2217,FARMER_HOURS)*FARMER_RATE+MAX(M2217-FARMER_HOURS,0)*TEMP_RATE</x:f>
        <x:v>22727.65653716405</x:v>
      </x:c>
      <x:c r="R2217" s="268" t="n">
        <x:f>O2217-P2217-Q2217-FIXED_COST</x:f>
        <x:v>-5569.65653716405</x:v>
      </x:c>
      <x:c r="S2217" s="139" t="str">
        <x:f>IF(AND(L2217&lt;=TOTAL_BED_CAP,N2217&lt;=TEMP_WORKER_CAP),"YES","NO")</x:f>
        <x:v>YES</x:v>
      </x:c>
      <x:c r="T2217" s="139" t="n">
        <x:f>IF(S2217="YES",R2217,-1E+99)</x:f>
        <x:v>-5569.65653716405</x:v>
      </x:c>
    </x:row>
    <x:row r="2218">
      <x:c r="A2218" s="139"/>
      <x:c r="B2218" s="139"/>
      <x:c r="C2218" s="139"/>
      <x:c r="D2218" s="139"/>
      <x:c r="E2218" s="139"/>
      <x:c r="F2218" s="139"/>
      <x:c r="G2218" s="139"/>
      <x:c r="H2218" s="139"/>
      <x:c r="I2218" s="266" t="n">
        <x:f>INT((ROW()-ROW($I$46))/((CARROT_CAP+1)*(MESCLUN_CAP+1)))</x:f>
        <x:v>3</x:v>
      </x:c>
      <x:c r="J2218" s="266" t="n">
        <x:f>MOD(INT((ROW()-ROW($I$46))/(MESCLUN_CAP+1)),CARROT_CAP+1)</x:f>
        <x:v>7</x:v>
      </x:c>
      <x:c r="K2218" s="266" t="n">
        <x:f>MOD(ROW()-ROW($I$46),MESCLUN_CAP+1)</x:f>
        <x:v>2</x:v>
      </x:c>
      <x:c r="L2218" s="266" t="n">
        <x:f>SUM(I2218:K2218)</x:f>
        <x:v>12</x:v>
      </x:c>
      <x:c r="M2218" s="267" t="n">
        <x:f>I2218*TOMATO_HOURS*WEEKS*(1+TOMATO_DIM)^I2218+J2218*CARROT_HOURS*WEEKS*(1+CARROT_DIM)^J2218+K2218*MESCLUN_HOURS*WEEKS*(1+MESCLUN_DIM)^K2218</x:f>
        <x:v>701.2580707703247</x:v>
      </x:c>
      <x:c r="N2218" s="267" t="n">
        <x:f>MAX(M2218-FARMER_HOURS,0)/TEMP_HOURS_PER_WORKER</x:f>
        <x:v>0</x:v>
      </x:c>
      <x:c r="O2218" s="268" t="n">
        <x:f>I2218*TOMATO_PRICE+J2218*CARROT_PRICE+K2218*MESCLUN_PRICE</x:f>
        <x:v>46458</x:v>
      </x:c>
      <x:c r="P2218" s="268" t="n">
        <x:f>I2218*TOMATO_FERTILIZER+J2218*CARROT_FERTILIZER+K2218*MESCLUN_FERTILIZER</x:f>
        <x:v>7480</x:v>
      </x:c>
      <x:c r="Q2218" s="268" t="n">
        <x:f>MIN(M2218,FARMER_HOURS)*FARMER_RATE+MAX(M2218-FARMER_HOURS,0)*TEMP_RATE</x:f>
        <x:v>24349.238568414054</x:v>
      </x:c>
      <x:c r="R2218" s="268" t="n">
        <x:f>O2218-P2218-Q2218-FIXED_COST</x:f>
        <x:v>-5371.238568414054</x:v>
      </x:c>
      <x:c r="S2218" s="139" t="str">
        <x:f>IF(AND(L2218&lt;=TOTAL_BED_CAP,N2218&lt;=TEMP_WORKER_CAP),"YES","NO")</x:f>
        <x:v>YES</x:v>
      </x:c>
      <x:c r="T2218" s="139" t="n">
        <x:f>IF(S2218="YES",R2218,-1E+99)</x:f>
        <x:v>-5371.238568414054</x:v>
      </x:c>
    </x:row>
    <x:row r="2219">
      <x:c r="A2219" s="139"/>
      <x:c r="B2219" s="139"/>
      <x:c r="C2219" s="139"/>
      <x:c r="D2219" s="139"/>
      <x:c r="E2219" s="139"/>
      <x:c r="F2219" s="139"/>
      <x:c r="G2219" s="139"/>
      <x:c r="H2219" s="139"/>
      <x:c r="I2219" s="266" t="n">
        <x:f>INT((ROW()-ROW($I$46))/((CARROT_CAP+1)*(MESCLUN_CAP+1)))</x:f>
        <x:v>3</x:v>
      </x:c>
      <x:c r="J2219" s="266" t="n">
        <x:f>MOD(INT((ROW()-ROW($I$46))/(MESCLUN_CAP+1)),CARROT_CAP+1)</x:f>
        <x:v>7</x:v>
      </x:c>
      <x:c r="K2219" s="266" t="n">
        <x:f>MOD(ROW()-ROW($I$46),MESCLUN_CAP+1)</x:f>
        <x:v>3</x:v>
      </x:c>
      <x:c r="L2219" s="266" t="n">
        <x:f>SUM(I2219:K2219)</x:f>
        <x:v>13</x:v>
      </x:c>
      <x:c r="M2219" s="267" t="n">
        <x:f>I2219*TOMATO_HOURS*WEEKS*(1+TOMATO_DIM)^I2219+J2219*CARROT_HOURS*WEEKS*(1+CARROT_DIM)^J2219+K2219*MESCLUN_HOURS*WEEKS*(1+MESCLUN_DIM)^K2219</x:f>
        <x:v>749.1200531921996</x:v>
      </x:c>
      <x:c r="N2219" s="267" t="n">
        <x:f>MAX(M2219-FARMER_HOURS,0)/TEMP_HOURS_PER_WORKER</x:f>
        <x:v>0.020222259161249746</x:v>
      </x:c>
      <x:c r="O2219" s="268" t="n">
        <x:f>I2219*TOMATO_PRICE+J2219*CARROT_PRICE+K2219*MESCLUN_PRICE</x:f>
        <x:v>49158</x:v>
      </x:c>
      <x:c r="P2219" s="268" t="n">
        <x:f>I2219*TOMATO_FERTILIZER+J2219*CARROT_FERTILIZER+K2219*MESCLUN_FERTILIZER</x:f>
        <x:v>8360</x:v>
      </x:c>
      <x:c r="Q2219" s="268" t="n">
        <x:f>MIN(M2219,FARMER_HOURS)*FARMER_RATE+MAX(M2219-FARMER_HOURS,0)*TEMP_RATE</x:f>
        <x:v>25505.556479031242</x:v>
      </x:c>
      <x:c r="R2219" s="268" t="n">
        <x:f>O2219-P2219-Q2219-FIXED_COST</x:f>
        <x:v>-4707.556479031242</x:v>
      </x:c>
      <x:c r="S2219" s="139" t="str">
        <x:f>IF(AND(L2219&lt;=TOTAL_BED_CAP,N2219&lt;=TEMP_WORKER_CAP),"YES","NO")</x:f>
        <x:v>YES</x:v>
      </x:c>
      <x:c r="T2219" s="139" t="n">
        <x:f>IF(S2219="YES",R2219,-1E+99)</x:f>
        <x:v>-4707.556479031242</x:v>
      </x:c>
    </x:row>
    <x:row r="2220">
      <x:c r="A2220" s="139"/>
      <x:c r="B2220" s="139"/>
      <x:c r="C2220" s="139"/>
      <x:c r="D2220" s="139"/>
      <x:c r="E2220" s="139"/>
      <x:c r="F2220" s="139"/>
      <x:c r="G2220" s="139"/>
      <x:c r="H2220" s="139"/>
      <x:c r="I2220" s="266" t="n">
        <x:f>INT((ROW()-ROW($I$46))/((CARROT_CAP+1)*(MESCLUN_CAP+1)))</x:f>
        <x:v>3</x:v>
      </x:c>
      <x:c r="J2220" s="266" t="n">
        <x:f>MOD(INT((ROW()-ROW($I$46))/(MESCLUN_CAP+1)),CARROT_CAP+1)</x:f>
        <x:v>7</x:v>
      </x:c>
      <x:c r="K2220" s="266" t="n">
        <x:f>MOD(ROW()-ROW($I$46),MESCLUN_CAP+1)</x:f>
        <x:v>4</x:v>
      </x:c>
      <x:c r="L2220" s="266" t="n">
        <x:f>SUM(I2220:K2220)</x:f>
        <x:v>14</x:v>
      </x:c>
      <x:c r="M2220" s="267" t="n">
        <x:f>I2220*TOMATO_HOURS*WEEKS*(1+TOMATO_DIM)^I2220+J2220*CARROT_HOURS*WEEKS*(1+CARROT_DIM)^J2220+K2220*MESCLUN_HOURS*WEEKS*(1+MESCLUN_DIM)^K2220</x:f>
        <x:v>798.1641689148558</x:v>
      </x:c>
      <x:c r="N2220" s="267" t="n">
        <x:f>MAX(M2220-FARMER_HOURS,0)/TEMP_HOURS_PER_WORKER</x:f>
        <x:v>0.054280672857538785</x:v>
      </x:c>
      <x:c r="O2220" s="268" t="n">
        <x:f>I2220*TOMATO_PRICE+J2220*CARROT_PRICE+K2220*MESCLUN_PRICE</x:f>
        <x:v>51858</x:v>
      </x:c>
      <x:c r="P2220" s="268" t="n">
        <x:f>I2220*TOMATO_FERTILIZER+J2220*CARROT_FERTILIZER+K2220*MESCLUN_FERTILIZER</x:f>
        <x:v>9240</x:v>
      </x:c>
      <x:c r="Q2220" s="268" t="n">
        <x:f>MIN(M2220,FARMER_HOURS)*FARMER_RATE+MAX(M2220-FARMER_HOURS,0)*TEMP_RATE</x:f>
        <x:v>26357.01682143847</x:v>
      </x:c>
      <x:c r="R2220" s="268" t="n">
        <x:f>O2220-P2220-Q2220-FIXED_COST</x:f>
        <x:v>-3739.0168214384685</x:v>
      </x:c>
      <x:c r="S2220" s="139" t="str">
        <x:f>IF(AND(L2220&lt;=TOTAL_BED_CAP,N2220&lt;=TEMP_WORKER_CAP),"YES","NO")</x:f>
        <x:v>YES</x:v>
      </x:c>
      <x:c r="T2220" s="139" t="n">
        <x:f>IF(S2220="YES",R2220,-1E+99)</x:f>
        <x:v>-3739.0168214384685</x:v>
      </x:c>
    </x:row>
    <x:row r="2221">
      <x:c r="A2221" s="139"/>
      <x:c r="B2221" s="139"/>
      <x:c r="C2221" s="139"/>
      <x:c r="D2221" s="139"/>
      <x:c r="E2221" s="139"/>
      <x:c r="F2221" s="139"/>
      <x:c r="G2221" s="139"/>
      <x:c r="H2221" s="139"/>
      <x:c r="I2221" s="266" t="n">
        <x:f>INT((ROW()-ROW($I$46))/((CARROT_CAP+1)*(MESCLUN_CAP+1)))</x:f>
        <x:v>3</x:v>
      </x:c>
      <x:c r="J2221" s="266" t="n">
        <x:f>MOD(INT((ROW()-ROW($I$46))/(MESCLUN_CAP+1)),CARROT_CAP+1)</x:f>
        <x:v>7</x:v>
      </x:c>
      <x:c r="K2221" s="266" t="n">
        <x:f>MOD(ROW()-ROW($I$46),MESCLUN_CAP+1)</x:f>
        <x:v>5</x:v>
      </x:c>
      <x:c r="L2221" s="266" t="n">
        <x:f>SUM(I2221:K2221)</x:f>
        <x:v>15</x:v>
      </x:c>
      <x:c r="M2221" s="267" t="n">
        <x:f>I2221*TOMATO_HOURS*WEEKS*(1+TOMATO_DIM)^I2221+J2221*CARROT_HOURS*WEEKS*(1+CARROT_DIM)^J2221+K2221*MESCLUN_HOURS*WEEKS*(1+MESCLUN_DIM)^K2221</x:f>
        <x:v>848.4124928360595</x:v>
      </x:c>
      <x:c r="N2221" s="267" t="n">
        <x:f>MAX(M2221-FARMER_HOURS,0)/TEMP_HOURS_PER_WORKER</x:f>
        <x:v>0.08917534224726356</x:v>
      </x:c>
      <x:c r="O2221" s="268" t="n">
        <x:f>I2221*TOMATO_PRICE+J2221*CARROT_PRICE+K2221*MESCLUN_PRICE</x:f>
        <x:v>54558</x:v>
      </x:c>
      <x:c r="P2221" s="268" t="n">
        <x:f>I2221*TOMATO_FERTILIZER+J2221*CARROT_FERTILIZER+K2221*MESCLUN_FERTILIZER</x:f>
        <x:v>10120</x:v>
      </x:c>
      <x:c r="Q2221" s="268" t="n">
        <x:f>MIN(M2221,FARMER_HOURS)*FARMER_RATE+MAX(M2221-FARMER_HOURS,0)*TEMP_RATE</x:f>
        <x:v>27229.38355618159</x:v>
      </x:c>
      <x:c r="R2221" s="268" t="n">
        <x:f>O2221-P2221-Q2221-FIXED_COST</x:f>
        <x:v>-2791.3835561815904</x:v>
      </x:c>
      <x:c r="S2221" s="139" t="str">
        <x:f>IF(AND(L2221&lt;=TOTAL_BED_CAP,N2221&lt;=TEMP_WORKER_CAP),"YES","NO")</x:f>
        <x:v>YES</x:v>
      </x:c>
      <x:c r="T2221" s="139" t="n">
        <x:f>IF(S2221="YES",R2221,-1E+99)</x:f>
        <x:v>-2791.3835561815904</x:v>
      </x:c>
    </x:row>
    <x:row r="2222">
      <x:c r="A2222" s="139"/>
      <x:c r="B2222" s="139"/>
      <x:c r="C2222" s="139"/>
      <x:c r="D2222" s="139"/>
      <x:c r="E2222" s="139"/>
      <x:c r="F2222" s="139"/>
      <x:c r="G2222" s="139"/>
      <x:c r="H2222" s="139"/>
      <x:c r="I2222" s="266" t="n">
        <x:f>INT((ROW()-ROW($I$46))/((CARROT_CAP+1)*(MESCLUN_CAP+1)))</x:f>
        <x:v>3</x:v>
      </x:c>
      <x:c r="J2222" s="266" t="n">
        <x:f>MOD(INT((ROW()-ROW($I$46))/(MESCLUN_CAP+1)),CARROT_CAP+1)</x:f>
        <x:v>7</x:v>
      </x:c>
      <x:c r="K2222" s="266" t="n">
        <x:f>MOD(ROW()-ROW($I$46),MESCLUN_CAP+1)</x:f>
        <x:v>6</x:v>
      </x:c>
      <x:c r="L2222" s="266" t="n">
        <x:f>SUM(I2222:K2222)</x:f>
        <x:v>16</x:v>
      </x:c>
      <x:c r="M2222" s="267" t="n">
        <x:f>I2222*TOMATO_HOURS*WEEKS*(1+TOMATO_DIM)^I2222+J2222*CARROT_HOURS*WEEKS*(1+CARROT_DIM)^J2222+K2222*MESCLUN_HOURS*WEEKS*(1+MESCLUN_DIM)^K2222</x:f>
        <x:v>899.8874670176924</x:v>
      </x:c>
      <x:c r="N2222" s="267" t="n">
        <x:f>MAX(M2222-FARMER_HOURS,0)/TEMP_HOURS_PER_WORKER</x:f>
        <x:v>0.12492185209561973</x:v>
      </x:c>
      <x:c r="O2222" s="268" t="n">
        <x:f>I2222*TOMATO_PRICE+J2222*CARROT_PRICE+K2222*MESCLUN_PRICE</x:f>
        <x:v>57258</x:v>
      </x:c>
      <x:c r="P2222" s="268" t="n">
        <x:f>I2222*TOMATO_FERTILIZER+J2222*CARROT_FERTILIZER+K2222*MESCLUN_FERTILIZER</x:f>
        <x:v>11000</x:v>
      </x:c>
      <x:c r="Q2222" s="268" t="n">
        <x:f>MIN(M2222,FARMER_HOURS)*FARMER_RATE+MAX(M2222-FARMER_HOURS,0)*TEMP_RATE</x:f>
        <x:v>28123.046302390492</x:v>
      </x:c>
      <x:c r="R2222" s="268" t="n">
        <x:f>O2222-P2222-Q2222-FIXED_COST</x:f>
        <x:v>-1865.0463023904922</x:v>
      </x:c>
      <x:c r="S2222" s="139" t="str">
        <x:f>IF(AND(L2222&lt;=TOTAL_BED_CAP,N2222&lt;=TEMP_WORKER_CAP),"YES","NO")</x:f>
        <x:v>YES</x:v>
      </x:c>
      <x:c r="T2222" s="139" t="n">
        <x:f>IF(S2222="YES",R2222,-1E+99)</x:f>
        <x:v>-1865.0463023904922</x:v>
      </x:c>
    </x:row>
    <x:row r="2223">
      <x:c r="A2223" s="139"/>
      <x:c r="B2223" s="139"/>
      <x:c r="C2223" s="139"/>
      <x:c r="D2223" s="139"/>
      <x:c r="E2223" s="139"/>
      <x:c r="F2223" s="139"/>
      <x:c r="G2223" s="139"/>
      <x:c r="H2223" s="139"/>
      <x:c r="I2223" s="266" t="n">
        <x:f>INT((ROW()-ROW($I$46))/((CARROT_CAP+1)*(MESCLUN_CAP+1)))</x:f>
        <x:v>3</x:v>
      </x:c>
      <x:c r="J2223" s="266" t="n">
        <x:f>MOD(INT((ROW()-ROW($I$46))/(MESCLUN_CAP+1)),CARROT_CAP+1)</x:f>
        <x:v>7</x:v>
      </x:c>
      <x:c r="K2223" s="266" t="n">
        <x:f>MOD(ROW()-ROW($I$46),MESCLUN_CAP+1)</x:f>
        <x:v>7</x:v>
      </x:c>
      <x:c r="L2223" s="266" t="n">
        <x:f>SUM(I2223:K2223)</x:f>
        <x:v>17</x:v>
      </x:c>
      <x:c r="M2223" s="267" t="n">
        <x:f>I2223*TOMATO_HOURS*WEEKS*(1+TOMATO_DIM)^I2223+J2223*CARROT_HOURS*WEEKS*(1+CARROT_DIM)^J2223+K2223*MESCLUN_HOURS*WEEKS*(1+MESCLUN_DIM)^K2223</x:f>
        <x:v>952.6119064156528</x:v>
      </x:c>
      <x:c r="N2223" s="267" t="n">
        <x:f>MAX(M2223-FARMER_HOURS,0)/TEMP_HOURS_PER_WORKER</x:f>
        <x:v>0.1615360461219811</x:v>
      </x:c>
      <x:c r="O2223" s="268" t="n">
        <x:f>I2223*TOMATO_PRICE+J2223*CARROT_PRICE+K2223*MESCLUN_PRICE</x:f>
        <x:v>59958</x:v>
      </x:c>
      <x:c r="P2223" s="268" t="n">
        <x:f>I2223*TOMATO_FERTILIZER+J2223*CARROT_FERTILIZER+K2223*MESCLUN_FERTILIZER</x:f>
        <x:v>11880</x:v>
      </x:c>
      <x:c r="Q2223" s="268" t="n">
        <x:f>MIN(M2223,FARMER_HOURS)*FARMER_RATE+MAX(M2223-FARMER_HOURS,0)*TEMP_RATE</x:f>
        <x:v>29038.401153049526</x:v>
      </x:c>
      <x:c r="R2223" s="268" t="n">
        <x:f>O2223-P2223-Q2223-FIXED_COST</x:f>
        <x:v>-960.4011530495263</x:v>
      </x:c>
      <x:c r="S2223" s="139" t="str">
        <x:f>IF(AND(L2223&lt;=TOTAL_BED_CAP,N2223&lt;=TEMP_WORKER_CAP),"YES","NO")</x:f>
        <x:v>YES</x:v>
      </x:c>
      <x:c r="T2223" s="139" t="n">
        <x:f>IF(S2223="YES",R2223,-1E+99)</x:f>
        <x:v>-960.4011530495263</x:v>
      </x:c>
    </x:row>
    <x:row r="2224">
      <x:c r="A2224" s="139"/>
      <x:c r="B2224" s="139"/>
      <x:c r="C2224" s="139"/>
      <x:c r="D2224" s="139"/>
      <x:c r="E2224" s="139"/>
      <x:c r="F2224" s="139"/>
      <x:c r="G2224" s="139"/>
      <x:c r="H2224" s="139"/>
      <x:c r="I2224" s="266" t="n">
        <x:f>INT((ROW()-ROW($I$46))/((CARROT_CAP+1)*(MESCLUN_CAP+1)))</x:f>
        <x:v>3</x:v>
      </x:c>
      <x:c r="J2224" s="266" t="n">
        <x:f>MOD(INT((ROW()-ROW($I$46))/(MESCLUN_CAP+1)),CARROT_CAP+1)</x:f>
        <x:v>7</x:v>
      </x:c>
      <x:c r="K2224" s="266" t="n">
        <x:f>MOD(ROW()-ROW($I$46),MESCLUN_CAP+1)</x:f>
        <x:v>8</x:v>
      </x:c>
      <x:c r="L2224" s="266" t="n">
        <x:f>SUM(I2224:K2224)</x:f>
        <x:v>18</x:v>
      </x:c>
      <x:c r="M2224" s="267" t="n">
        <x:f>I2224*TOMATO_HOURS*WEEKS*(1+TOMATO_DIM)^I2224+J2224*CARROT_HOURS*WEEKS*(1+CARROT_DIM)^J2224+K2224*MESCLUN_HOURS*WEEKS*(1+MESCLUN_DIM)^K2224</x:f>
        <x:v>1006.6090046956331</x:v>
      </x:c>
      <x:c r="N2224" s="267" t="n">
        <x:f>MAX(M2224-FARMER_HOURS,0)/TEMP_HOURS_PER_WORKER</x:f>
        <x:v>0.19903403103863407</x:v>
      </x:c>
      <x:c r="O2224" s="268" t="n">
        <x:f>I2224*TOMATO_PRICE+J2224*CARROT_PRICE+K2224*MESCLUN_PRICE</x:f>
        <x:v>62658</x:v>
      </x:c>
      <x:c r="P2224" s="268" t="n">
        <x:f>I2224*TOMATO_FERTILIZER+J2224*CARROT_FERTILIZER+K2224*MESCLUN_FERTILIZER</x:f>
        <x:v>12760</x:v>
      </x:c>
      <x:c r="Q2224" s="268" t="n">
        <x:f>MIN(M2224,FARMER_HOURS)*FARMER_RATE+MAX(M2224-FARMER_HOURS,0)*TEMP_RATE</x:f>
        <x:v>29975.850775965853</x:v>
      </x:c>
      <x:c r="R2224" s="268" t="n">
        <x:f>O2224-P2224-Q2224-FIXED_COST</x:f>
        <x:v>-77.85077596585324</x:v>
      </x:c>
      <x:c r="S2224" s="139" t="str">
        <x:f>IF(AND(L2224&lt;=TOTAL_BED_CAP,N2224&lt;=TEMP_WORKER_CAP),"YES","NO")</x:f>
        <x:v>YES</x:v>
      </x:c>
      <x:c r="T2224" s="139" t="n">
        <x:f>IF(S2224="YES",R2224,-1E+99)</x:f>
        <x:v>-77.85077596585324</x:v>
      </x:c>
    </x:row>
    <x:row r="2225">
      <x:c r="A2225" s="139"/>
      <x:c r="B2225" s="139"/>
      <x:c r="C2225" s="139"/>
      <x:c r="D2225" s="139"/>
      <x:c r="E2225" s="139"/>
      <x:c r="F2225" s="139"/>
      <x:c r="G2225" s="139"/>
      <x:c r="H2225" s="139"/>
      <x:c r="I2225" s="266" t="n">
        <x:f>INT((ROW()-ROW($I$46))/((CARROT_CAP+1)*(MESCLUN_CAP+1)))</x:f>
        <x:v>3</x:v>
      </x:c>
      <x:c r="J2225" s="266" t="n">
        <x:f>MOD(INT((ROW()-ROW($I$46))/(MESCLUN_CAP+1)),CARROT_CAP+1)</x:f>
        <x:v>7</x:v>
      </x:c>
      <x:c r="K2225" s="266" t="n">
        <x:f>MOD(ROW()-ROW($I$46),MESCLUN_CAP+1)</x:f>
        <x:v>9</x:v>
      </x:c>
      <x:c r="L2225" s="266" t="n">
        <x:f>SUM(I2225:K2225)</x:f>
        <x:v>19</x:v>
      </x:c>
      <x:c r="M2225" s="267" t="n">
        <x:f>I2225*TOMATO_HOURS*WEEKS*(1+TOMATO_DIM)^I2225+J2225*CARROT_HOURS*WEEKS*(1+CARROT_DIM)^J2225+K2225*MESCLUN_HOURS*WEEKS*(1+MESCLUN_DIM)^K2225</x:f>
        <x:v>1061.9023401360273</x:v>
      </x:c>
      <x:c r="N2225" s="267" t="n">
        <x:f>MAX(M2225-FARMER_HOURS,0)/TEMP_HOURS_PER_WORKER</x:f>
        <x:v>0.23743218065001898</x:v>
      </x:c>
      <x:c r="O2225" s="268" t="n">
        <x:f>I2225*TOMATO_PRICE+J2225*CARROT_PRICE+K2225*MESCLUN_PRICE</x:f>
        <x:v>65358</x:v>
      </x:c>
      <x:c r="P2225" s="268" t="n">
        <x:f>I2225*TOMATO_FERTILIZER+J2225*CARROT_FERTILIZER+K2225*MESCLUN_FERTILIZER</x:f>
        <x:v>13640</x:v>
      </x:c>
      <x:c r="Q2225" s="268" t="n">
        <x:f>MIN(M2225,FARMER_HOURS)*FARMER_RATE+MAX(M2225-FARMER_HOURS,0)*TEMP_RATE</x:f>
        <x:v>30935.804516250475</x:v>
      </x:c>
      <x:c r="R2225" s="268" t="n">
        <x:f>O2225-P2225-Q2225-FIXED_COST</x:f>
        <x:v>782.195483749525</x:v>
      </x:c>
      <x:c r="S2225" s="139" t="str">
        <x:f>IF(AND(L2225&lt;=TOTAL_BED_CAP,N2225&lt;=TEMP_WORKER_CAP),"YES","NO")</x:f>
        <x:v>YES</x:v>
      </x:c>
      <x:c r="T2225" s="139" t="n">
        <x:f>IF(S2225="YES",R2225,-1E+99)</x:f>
        <x:v>782.195483749525</x:v>
      </x:c>
    </x:row>
    <x:row r="2226">
      <x:c r="A2226" s="139"/>
      <x:c r="B2226" s="139"/>
      <x:c r="C2226" s="139"/>
      <x:c r="D2226" s="139"/>
      <x:c r="E2226" s="139"/>
      <x:c r="F2226" s="139"/>
      <x:c r="G2226" s="139"/>
      <x:c r="H2226" s="139"/>
      <x:c r="I2226" s="266" t="n">
        <x:f>INT((ROW()-ROW($I$46))/((CARROT_CAP+1)*(MESCLUN_CAP+1)))</x:f>
        <x:v>3</x:v>
      </x:c>
      <x:c r="J2226" s="266" t="n">
        <x:f>MOD(INT((ROW()-ROW($I$46))/(MESCLUN_CAP+1)),CARROT_CAP+1)</x:f>
        <x:v>7</x:v>
      </x:c>
      <x:c r="K2226" s="266" t="n">
        <x:f>MOD(ROW()-ROW($I$46),MESCLUN_CAP+1)</x:f>
        <x:v>10</x:v>
      </x:c>
      <x:c r="L2226" s="266" t="n">
        <x:f>SUM(I2226:K2226)</x:f>
        <x:v>20</x:v>
      </x:c>
      <x:c r="M2226" s="267" t="n">
        <x:f>I2226*TOMATO_HOURS*WEEKS*(1+TOMATO_DIM)^I2226+J2226*CARROT_HOURS*WEEKS*(1+CARROT_DIM)^J2226+K2226*MESCLUN_HOURS*WEEKS*(1+MESCLUN_DIM)^K2226</x:f>
        <x:v>1118.5158816192402</x:v>
      </x:c>
      <x:c r="N2226" s="267" t="n">
        <x:f>MAX(M2226-FARMER_HOURS,0)/TEMP_HOURS_PER_WORKER</x:f>
        <x:v>0.27674714001336126</x:v>
      </x:c>
      <x:c r="O2226" s="268" t="n">
        <x:f>I2226*TOMATO_PRICE+J2226*CARROT_PRICE+K2226*MESCLUN_PRICE</x:f>
        <x:v>68058</x:v>
      </x:c>
      <x:c r="P2226" s="268" t="n">
        <x:f>I2226*TOMATO_FERTILIZER+J2226*CARROT_FERTILIZER+K2226*MESCLUN_FERTILIZER</x:f>
        <x:v>14520</x:v>
      </x:c>
      <x:c r="Q2226" s="268" t="n">
        <x:f>MIN(M2226,FARMER_HOURS)*FARMER_RATE+MAX(M2226-FARMER_HOURS,0)*TEMP_RATE</x:f>
        <x:v>31918.67850033403</x:v>
      </x:c>
      <x:c r="R2226" s="268" t="n">
        <x:f>O2226-P2226-Q2226-FIXED_COST</x:f>
        <x:v>1619.32149966597</x:v>
      </x:c>
      <x:c r="S2226" s="139" t="str">
        <x:f>IF(AND(L2226&lt;=TOTAL_BED_CAP,N2226&lt;=TEMP_WORKER_CAP),"YES","NO")</x:f>
        <x:v>YES</x:v>
      </x:c>
      <x:c r="T2226" s="139" t="n">
        <x:f>IF(S2226="YES",R2226,-1E+99)</x:f>
        <x:v>1619.32149966597</x:v>
      </x:c>
    </x:row>
    <x:row r="2227">
      <x:c r="A2227" s="139"/>
      <x:c r="B2227" s="139"/>
      <x:c r="C2227" s="139"/>
      <x:c r="D2227" s="139"/>
      <x:c r="E2227" s="139"/>
      <x:c r="F2227" s="139"/>
      <x:c r="G2227" s="139"/>
      <x:c r="H2227" s="139"/>
      <x:c r="I2227" s="266" t="n">
        <x:f>INT((ROW()-ROW($I$46))/((CARROT_CAP+1)*(MESCLUN_CAP+1)))</x:f>
        <x:v>3</x:v>
      </x:c>
      <x:c r="J2227" s="266" t="n">
        <x:f>MOD(INT((ROW()-ROW($I$46))/(MESCLUN_CAP+1)),CARROT_CAP+1)</x:f>
        <x:v>7</x:v>
      </x:c>
      <x:c r="K2227" s="266" t="n">
        <x:f>MOD(ROW()-ROW($I$46),MESCLUN_CAP+1)</x:f>
        <x:v>11</x:v>
      </x:c>
      <x:c r="L2227" s="266" t="n">
        <x:f>SUM(I2227:K2227)</x:f>
        <x:v>21</x:v>
      </x:c>
      <x:c r="M2227" s="267" t="n">
        <x:f>I2227*TOMATO_HOURS*WEEKS*(1+TOMATO_DIM)^I2227+J2227*CARROT_HOURS*WEEKS*(1+CARROT_DIM)^J2227+K2227*MESCLUN_HOURS*WEEKS*(1+MESCLUN_DIM)^K2227</x:f>
        <x:v>1176.4739947126793</x:v>
      </x:c>
      <x:c r="N2227" s="267" t="n">
        <x:f>MAX(M2227-FARMER_HOURS,0)/TEMP_HOURS_PER_WORKER</x:f>
        <x:v>0.31699582966158285</x:v>
      </x:c>
      <x:c r="O2227" s="268" t="n">
        <x:f>I2227*TOMATO_PRICE+J2227*CARROT_PRICE+K2227*MESCLUN_PRICE</x:f>
        <x:v>70758</x:v>
      </x:c>
      <x:c r="P2227" s="268" t="n">
        <x:f>I2227*TOMATO_FERTILIZER+J2227*CARROT_FERTILIZER+K2227*MESCLUN_FERTILIZER</x:f>
        <x:v>15400</x:v>
      </x:c>
      <x:c r="Q2227" s="268" t="n">
        <x:f>MIN(M2227,FARMER_HOURS)*FARMER_RATE+MAX(M2227-FARMER_HOURS,0)*TEMP_RATE</x:f>
        <x:v>32924.89574153957</x:v>
      </x:c>
      <x:c r="R2227" s="268" t="n">
        <x:f>O2227-P2227-Q2227-FIXED_COST</x:f>
        <x:v>2433.1042584604293</x:v>
      </x:c>
      <x:c r="S2227" s="139" t="str">
        <x:f>IF(AND(L2227&lt;=TOTAL_BED_CAP,N2227&lt;=TEMP_WORKER_CAP),"YES","NO")</x:f>
        <x:v>YES</x:v>
      </x:c>
      <x:c r="T2227" s="139" t="n">
        <x:f>IF(S2227="YES",R2227,-1E+99)</x:f>
        <x:v>2433.1042584604293</x:v>
      </x:c>
    </x:row>
    <x:row r="2228">
      <x:c r="A2228" s="139"/>
      <x:c r="B2228" s="139"/>
      <x:c r="C2228" s="139"/>
      <x:c r="D2228" s="139"/>
      <x:c r="E2228" s="139"/>
      <x:c r="F2228" s="139"/>
      <x:c r="G2228" s="139"/>
      <x:c r="H2228" s="139"/>
      <x:c r="I2228" s="266" t="n">
        <x:f>INT((ROW()-ROW($I$46))/((CARROT_CAP+1)*(MESCLUN_CAP+1)))</x:f>
        <x:v>3</x:v>
      </x:c>
      <x:c r="J2228" s="266" t="n">
        <x:f>MOD(INT((ROW()-ROW($I$46))/(MESCLUN_CAP+1)),CARROT_CAP+1)</x:f>
        <x:v>7</x:v>
      </x:c>
      <x:c r="K2228" s="266" t="n">
        <x:f>MOD(ROW()-ROW($I$46),MESCLUN_CAP+1)</x:f>
        <x:v>12</x:v>
      </x:c>
      <x:c r="L2228" s="266" t="n">
        <x:f>SUM(I2228:K2228)</x:f>
        <x:v>22</x:v>
      </x:c>
      <x:c r="M2228" s="267" t="n">
        <x:f>I2228*TOMATO_HOURS*WEEKS*(1+TOMATO_DIM)^I2228+J2228*CARROT_HOURS*WEEKS*(1+CARROT_DIM)^J2228+K2228*MESCLUN_HOURS*WEEKS*(1+MESCLUN_DIM)^K2228</x:f>
        <x:v>1235.8014478407435</x:v>
      </x:c>
      <x:c r="N2228" s="267" t="n">
        <x:f>MAX(M2228-FARMER_HOURS,0)/TEMP_HOURS_PER_WORKER</x:f>
        <x:v>0.3581954498894052</x:v>
      </x:c>
      <x:c r="O2228" s="268" t="n">
        <x:f>I2228*TOMATO_PRICE+J2228*CARROT_PRICE+K2228*MESCLUN_PRICE</x:f>
        <x:v>73458</x:v>
      </x:c>
      <x:c r="P2228" s="268" t="n">
        <x:f>I2228*TOMATO_FERTILIZER+J2228*CARROT_FERTILIZER+K2228*MESCLUN_FERTILIZER</x:f>
        <x:v>16280</x:v>
      </x:c>
      <x:c r="Q2228" s="268" t="n">
        <x:f>MIN(M2228,FARMER_HOURS)*FARMER_RATE+MAX(M2228-FARMER_HOURS,0)*TEMP_RATE</x:f>
        <x:v>33954.88624723513</x:v>
      </x:c>
      <x:c r="R2228" s="268" t="n">
        <x:f>O2228-P2228-Q2228-FIXED_COST</x:f>
        <x:v>3223.113752764868</x:v>
      </x:c>
      <x:c r="S2228" s="139" t="str">
        <x:f>IF(AND(L2228&lt;=TOTAL_BED_CAP,N2228&lt;=TEMP_WORKER_CAP),"YES","NO")</x:f>
        <x:v>YES</x:v>
      </x:c>
      <x:c r="T2228" s="139" t="n">
        <x:f>IF(S2228="YES",R2228,-1E+99)</x:f>
        <x:v>3223.113752764868</x:v>
      </x:c>
    </x:row>
    <x:row r="2229">
      <x:c r="A2229" s="139"/>
      <x:c r="B2229" s="139"/>
      <x:c r="C2229" s="139"/>
      <x:c r="D2229" s="139"/>
      <x:c r="E2229" s="139"/>
      <x:c r="F2229" s="139"/>
      <x:c r="G2229" s="139"/>
      <x:c r="H2229" s="139"/>
      <x:c r="I2229" s="266" t="n">
        <x:f>INT((ROW()-ROW($I$46))/((CARROT_CAP+1)*(MESCLUN_CAP+1)))</x:f>
        <x:v>3</x:v>
      </x:c>
      <x:c r="J2229" s="266" t="n">
        <x:f>MOD(INT((ROW()-ROW($I$46))/(MESCLUN_CAP+1)),CARROT_CAP+1)</x:f>
        <x:v>7</x:v>
      </x:c>
      <x:c r="K2229" s="266" t="n">
        <x:f>MOD(ROW()-ROW($I$46),MESCLUN_CAP+1)</x:f>
        <x:v>13</x:v>
      </x:c>
      <x:c r="L2229" s="266" t="n">
        <x:f>SUM(I2229:K2229)</x:f>
        <x:v>23</x:v>
      </x:c>
      <x:c r="M2229" s="267" t="n">
        <x:f>I2229*TOMATO_HOURS*WEEKS*(1+TOMATO_DIM)^I2229+J2229*CARROT_HOURS*WEEKS*(1+CARROT_DIM)^J2229+K2229*MESCLUN_HOURS*WEEKS*(1+MESCLUN_DIM)^K2229</x:f>
        <x:v>1296.523418549128</x:v>
      </x:c>
      <x:c r="N2229" s="267" t="n">
        <x:f>MAX(M2229-FARMER_HOURS,0)/TEMP_HOURS_PER_WORKER</x:f>
        <x:v>0.4003634851035612</x:v>
      </x:c>
      <x:c r="O2229" s="268" t="n">
        <x:f>I2229*TOMATO_PRICE+J2229*CARROT_PRICE+K2229*MESCLUN_PRICE</x:f>
        <x:v>76158</x:v>
      </x:c>
      <x:c r="P2229" s="268" t="n">
        <x:f>I2229*TOMATO_FERTILIZER+J2229*CARROT_FERTILIZER+K2229*MESCLUN_FERTILIZER</x:f>
        <x:v>17160</x:v>
      </x:c>
      <x:c r="Q2229" s="268" t="n">
        <x:f>MIN(M2229,FARMER_HOURS)*FARMER_RATE+MAX(M2229-FARMER_HOURS,0)*TEMP_RATE</x:f>
        <x:v>35009.08712758903</x:v>
      </x:c>
      <x:c r="R2229" s="268" t="n">
        <x:f>O2229-P2229-Q2229-FIXED_COST</x:f>
        <x:v>3988.9128724109687</x:v>
      </x:c>
      <x:c r="S2229" s="139" t="str">
        <x:f>IF(AND(L2229&lt;=TOTAL_BED_CAP,N2229&lt;=TEMP_WORKER_CAP),"YES","NO")</x:f>
        <x:v>YES</x:v>
      </x:c>
      <x:c r="T2229" s="139" t="n">
        <x:f>IF(S2229="YES",R2229,-1E+99)</x:f>
        <x:v>3988.9128724109687</x:v>
      </x:c>
    </x:row>
    <x:row r="2230">
      <x:c r="A2230" s="139"/>
      <x:c r="B2230" s="139"/>
      <x:c r="C2230" s="139"/>
      <x:c r="D2230" s="139"/>
      <x:c r="E2230" s="139"/>
      <x:c r="F2230" s="139"/>
      <x:c r="G2230" s="139"/>
      <x:c r="H2230" s="139"/>
      <x:c r="I2230" s="266" t="n">
        <x:f>INT((ROW()-ROW($I$46))/((CARROT_CAP+1)*(MESCLUN_CAP+1)))</x:f>
        <x:v>3</x:v>
      </x:c>
      <x:c r="J2230" s="266" t="n">
        <x:f>MOD(INT((ROW()-ROW($I$46))/(MESCLUN_CAP+1)),CARROT_CAP+1)</x:f>
        <x:v>7</x:v>
      </x:c>
      <x:c r="K2230" s="266" t="n">
        <x:f>MOD(ROW()-ROW($I$46),MESCLUN_CAP+1)</x:f>
        <x:v>14</x:v>
      </x:c>
      <x:c r="L2230" s="266" t="n">
        <x:f>SUM(I2230:K2230)</x:f>
        <x:v>24</x:v>
      </x:c>
      <x:c r="M2230" s="267" t="n">
        <x:f>I2230*TOMATO_HOURS*WEEKS*(1+TOMATO_DIM)^I2230+J2230*CARROT_HOURS*WEEKS*(1+CARROT_DIM)^J2230+K2230*MESCLUN_HOURS*WEEKS*(1+MESCLUN_DIM)^K2230</x:f>
        <x:v>1358.6654998627891</x:v>
      </x:c>
      <x:c r="N2230" s="267" t="n">
        <x:f>MAX(M2230-FARMER_HOURS,0)/TEMP_HOURS_PER_WORKER</x:f>
        <x:v>0.44351770823804804</x:v>
      </x:c>
      <x:c r="O2230" s="268" t="n">
        <x:f>I2230*TOMATO_PRICE+J2230*CARROT_PRICE+K2230*MESCLUN_PRICE</x:f>
        <x:v>78858</x:v>
      </x:c>
      <x:c r="P2230" s="268" t="n">
        <x:f>I2230*TOMATO_FERTILIZER+J2230*CARROT_FERTILIZER+K2230*MESCLUN_FERTILIZER</x:f>
        <x:v>18040</x:v>
      </x:c>
      <x:c r="Q2230" s="268" t="n">
        <x:f>MIN(M2230,FARMER_HOURS)*FARMER_RATE+MAX(M2230-FARMER_HOURS,0)*TEMP_RATE</x:f>
        <x:v>36087.9427059512</x:v>
      </x:c>
      <x:c r="R2230" s="268" t="n">
        <x:f>O2230-P2230-Q2230-FIXED_COST</x:f>
        <x:v>4730.057294048798</x:v>
      </x:c>
      <x:c r="S2230" s="139" t="str">
        <x:f>IF(AND(L2230&lt;=TOTAL_BED_CAP,N2230&lt;=TEMP_WORKER_CAP),"YES","NO")</x:f>
        <x:v>YES</x:v>
      </x:c>
      <x:c r="T2230" s="139" t="n">
        <x:f>IF(S2230="YES",R2230,-1E+99)</x:f>
        <x:v>4730.057294048798</x:v>
      </x:c>
    </x:row>
    <x:row r="2231">
      <x:c r="A2231" s="139"/>
      <x:c r="B2231" s="139"/>
      <x:c r="C2231" s="139"/>
      <x:c r="D2231" s="139"/>
      <x:c r="E2231" s="139"/>
      <x:c r="F2231" s="139"/>
      <x:c r="G2231" s="139"/>
      <x:c r="H2231" s="139"/>
      <x:c r="I2231" s="266" t="n">
        <x:f>INT((ROW()-ROW($I$46))/((CARROT_CAP+1)*(MESCLUN_CAP+1)))</x:f>
        <x:v>3</x:v>
      </x:c>
      <x:c r="J2231" s="266" t="n">
        <x:f>MOD(INT((ROW()-ROW($I$46))/(MESCLUN_CAP+1)),CARROT_CAP+1)</x:f>
        <x:v>7</x:v>
      </x:c>
      <x:c r="K2231" s="266" t="n">
        <x:f>MOD(ROW()-ROW($I$46),MESCLUN_CAP+1)</x:f>
        <x:v>15</x:v>
      </x:c>
      <x:c r="L2231" s="266" t="n">
        <x:f>SUM(I2231:K2231)</x:f>
        <x:v>25</x:v>
      </x:c>
      <x:c r="M2231" s="267" t="n">
        <x:f>I2231*TOMATO_HOURS*WEEKS*(1+TOMATO_DIM)^I2231+J2231*CARROT_HOURS*WEEKS*(1+CARROT_DIM)^J2231+K2231*MESCLUN_HOURS*WEEKS*(1+MESCLUN_DIM)^K2231</x:f>
        <x:v>1422.2537067389353</x:v>
      </x:c>
      <x:c r="N2231" s="267" t="n">
        <x:f>MAX(M2231-FARMER_HOURS,0)/TEMP_HOURS_PER_WORKER</x:f>
        <x:v>0.48767618523537176</x:v>
      </x:c>
      <x:c r="O2231" s="268" t="n">
        <x:f>I2231*TOMATO_PRICE+J2231*CARROT_PRICE+K2231*MESCLUN_PRICE</x:f>
        <x:v>81558</x:v>
      </x:c>
      <x:c r="P2231" s="268" t="n">
        <x:f>I2231*TOMATO_FERTILIZER+J2231*CARROT_FERTILIZER+K2231*MESCLUN_FERTILIZER</x:f>
        <x:v>18920</x:v>
      </x:c>
      <x:c r="Q2231" s="268" t="n">
        <x:f>MIN(M2231,FARMER_HOURS)*FARMER_RATE+MAX(M2231-FARMER_HOURS,0)*TEMP_RATE</x:f>
        <x:v>37191.904630884295</x:v>
      </x:c>
      <x:c r="R2231" s="268" t="n">
        <x:f>O2231-P2231-Q2231-FIXED_COST</x:f>
        <x:v>5446.095369115705</x:v>
      </x:c>
      <x:c r="S2231" s="139" t="str">
        <x:f>IF(AND(L2231&lt;=TOTAL_BED_CAP,N2231&lt;=TEMP_WORKER_CAP),"YES","NO")</x:f>
        <x:v>YES</x:v>
      </x:c>
      <x:c r="T2231" s="139" t="n">
        <x:f>IF(S2231="YES",R2231,-1E+99)</x:f>
        <x:v>5446.095369115705</x:v>
      </x:c>
    </x:row>
    <x:row r="2232">
      <x:c r="A2232" s="139"/>
      <x:c r="B2232" s="139"/>
      <x:c r="C2232" s="139"/>
      <x:c r="D2232" s="139"/>
      <x:c r="E2232" s="139"/>
      <x:c r="F2232" s="139"/>
      <x:c r="G2232" s="139"/>
      <x:c r="H2232" s="139"/>
      <x:c r="I2232" s="266" t="n">
        <x:f>INT((ROW()-ROW($I$46))/((CARROT_CAP+1)*(MESCLUN_CAP+1)))</x:f>
        <x:v>3</x:v>
      </x:c>
      <x:c r="J2232" s="266" t="n">
        <x:f>MOD(INT((ROW()-ROW($I$46))/(MESCLUN_CAP+1)),CARROT_CAP+1)</x:f>
        <x:v>7</x:v>
      </x:c>
      <x:c r="K2232" s="266" t="n">
        <x:f>MOD(ROW()-ROW($I$46),MESCLUN_CAP+1)</x:f>
        <x:v>16</x:v>
      </x:c>
      <x:c r="L2232" s="266" t="n">
        <x:f>SUM(I2232:K2232)</x:f>
        <x:v>26</x:v>
      </x:c>
      <x:c r="M2232" s="267" t="n">
        <x:f>I2232*TOMATO_HOURS*WEEKS*(1+TOMATO_DIM)^I2232+J2232*CARROT_HOURS*WEEKS*(1+CARROT_DIM)^J2232+K2232*MESCLUN_HOURS*WEEKS*(1+MESCLUN_DIM)^K2232</x:f>
        <x:v>1487.3144826164244</x:v>
      </x:c>
      <x:c r="N2232" s="267" t="n">
        <x:f>MAX(M2232-FARMER_HOURS,0)/TEMP_HOURS_PER_WORKER</x:f>
        <x:v>0.5328572795947392</x:v>
      </x:c>
      <x:c r="O2232" s="268" t="n">
        <x:f>I2232*TOMATO_PRICE+J2232*CARROT_PRICE+K2232*MESCLUN_PRICE</x:f>
        <x:v>84258</x:v>
      </x:c>
      <x:c r="P2232" s="268" t="n">
        <x:f>I2232*TOMATO_FERTILIZER+J2232*CARROT_FERTILIZER+K2232*MESCLUN_FERTILIZER</x:f>
        <x:v>19800</x:v>
      </x:c>
      <x:c r="Q2232" s="268" t="n">
        <x:f>MIN(M2232,FARMER_HOURS)*FARMER_RATE+MAX(M2232-FARMER_HOURS,0)*TEMP_RATE</x:f>
        <x:v>38321.43198986848</x:v>
      </x:c>
      <x:c r="R2232" s="268" t="n">
        <x:f>O2232-P2232-Q2232-FIXED_COST</x:f>
        <x:v>6136.568010131523</x:v>
      </x:c>
      <x:c r="S2232" s="139" t="str">
        <x:f>IF(AND(L2232&lt;=TOTAL_BED_CAP,N2232&lt;=TEMP_WORKER_CAP),"YES","NO")</x:f>
        <x:v>YES</x:v>
      </x:c>
      <x:c r="T2232" s="139" t="n">
        <x:f>IF(S2232="YES",R2232,-1E+99)</x:f>
        <x:v>6136.568010131523</x:v>
      </x:c>
    </x:row>
    <x:row r="2233">
      <x:c r="A2233" s="139"/>
      <x:c r="B2233" s="139"/>
      <x:c r="C2233" s="139"/>
      <x:c r="D2233" s="139"/>
      <x:c r="E2233" s="139"/>
      <x:c r="F2233" s="139"/>
      <x:c r="G2233" s="139"/>
      <x:c r="H2233" s="139"/>
      <x:c r="I2233" s="266" t="n">
        <x:f>INT((ROW()-ROW($I$46))/((CARROT_CAP+1)*(MESCLUN_CAP+1)))</x:f>
        <x:v>3</x:v>
      </x:c>
      <x:c r="J2233" s="266" t="n">
        <x:f>MOD(INT((ROW()-ROW($I$46))/(MESCLUN_CAP+1)),CARROT_CAP+1)</x:f>
        <x:v>7</x:v>
      </x:c>
      <x:c r="K2233" s="266" t="n">
        <x:f>MOD(ROW()-ROW($I$46),MESCLUN_CAP+1)</x:f>
        <x:v>17</x:v>
      </x:c>
      <x:c r="L2233" s="266" t="n">
        <x:f>SUM(I2233:K2233)</x:f>
        <x:v>27</x:v>
      </x:c>
      <x:c r="M2233" s="267" t="n">
        <x:f>I2233*TOMATO_HOURS*WEEKS*(1+TOMATO_DIM)^I2233+J2233*CARROT_HOURS*WEEKS*(1+CARROT_DIM)^J2233+K2233*MESCLUN_HOURS*WEEKS*(1+MESCLUN_DIM)^K2233</x:f>
        <x:v>1553.8747060629646</x:v>
      </x:c>
      <x:c r="N2233" s="267" t="n">
        <x:f>MAX(M2233-FARMER_HOURS,0)/TEMP_HOURS_PER_WORKER</x:f>
        <x:v>0.5790796569881699</x:v>
      </x:c>
      <x:c r="O2233" s="268" t="n">
        <x:f>I2233*TOMATO_PRICE+J2233*CARROT_PRICE+K2233*MESCLUN_PRICE</x:f>
        <x:v>86958</x:v>
      </x:c>
      <x:c r="P2233" s="268" t="n">
        <x:f>I2233*TOMATO_FERTILIZER+J2233*CARROT_FERTILIZER+K2233*MESCLUN_FERTILIZER</x:f>
        <x:v>20680</x:v>
      </x:c>
      <x:c r="Q2233" s="268" t="n">
        <x:f>MIN(M2233,FARMER_HOURS)*FARMER_RATE+MAX(M2233-FARMER_HOURS,0)*TEMP_RATE</x:f>
        <x:v>39476.99142470425</x:v>
      </x:c>
      <x:c r="R2233" s="268" t="n">
        <x:f>O2233-P2233-Q2233-FIXED_COST</x:f>
        <x:v>6801.008575295753</x:v>
      </x:c>
      <x:c r="S2233" s="139" t="str">
        <x:f>IF(AND(L2233&lt;=TOTAL_BED_CAP,N2233&lt;=TEMP_WORKER_CAP),"YES","NO")</x:f>
        <x:v>YES</x:v>
      </x:c>
      <x:c r="T2233" s="139" t="n">
        <x:f>IF(S2233="YES",R2233,-1E+99)</x:f>
        <x:v>6801.008575295753</x:v>
      </x:c>
    </x:row>
    <x:row r="2234">
      <x:c r="A2234" s="139"/>
      <x:c r="B2234" s="139"/>
      <x:c r="C2234" s="139"/>
      <x:c r="D2234" s="139"/>
      <x:c r="E2234" s="139"/>
      <x:c r="F2234" s="139"/>
      <x:c r="G2234" s="139"/>
      <x:c r="H2234" s="139"/>
      <x:c r="I2234" s="266" t="n">
        <x:f>INT((ROW()-ROW($I$46))/((CARROT_CAP+1)*(MESCLUN_CAP+1)))</x:f>
        <x:v>3</x:v>
      </x:c>
      <x:c r="J2234" s="266" t="n">
        <x:f>MOD(INT((ROW()-ROW($I$46))/(MESCLUN_CAP+1)),CARROT_CAP+1)</x:f>
        <x:v>7</x:v>
      </x:c>
      <x:c r="K2234" s="266" t="n">
        <x:f>MOD(ROW()-ROW($I$46),MESCLUN_CAP+1)</x:f>
        <x:v>18</x:v>
      </x:c>
      <x:c r="L2234" s="266" t="n">
        <x:f>SUM(I2234:K2234)</x:f>
        <x:v>28</x:v>
      </x:c>
      <x:c r="M2234" s="267" t="n">
        <x:f>I2234*TOMATO_HOURS*WEEKS*(1+TOMATO_DIM)^I2234+J2234*CARROT_HOURS*WEEKS*(1+CARROT_DIM)^J2234+K2234*MESCLUN_HOURS*WEEKS*(1+MESCLUN_DIM)^K2234</x:f>
        <x:v>1621.9616975215517</x:v>
      </x:c>
      <x:c r="N2234" s="267" t="n">
        <x:f>MAX(M2234-FARMER_HOURS,0)/TEMP_HOURS_PER_WORKER</x:f>
        <x:v>0.626362289945522</x:v>
      </x:c>
      <x:c r="O2234" s="268" t="n">
        <x:f>I2234*TOMATO_PRICE+J2234*CARROT_PRICE+K2234*MESCLUN_PRICE</x:f>
        <x:v>89658</x:v>
      </x:c>
      <x:c r="P2234" s="268" t="n">
        <x:f>I2234*TOMATO_FERTILIZER+J2234*CARROT_FERTILIZER+K2234*MESCLUN_FERTILIZER</x:f>
        <x:v>21560</x:v>
      </x:c>
      <x:c r="Q2234" s="268" t="n">
        <x:f>MIN(M2234,FARMER_HOURS)*FARMER_RATE+MAX(M2234-FARMER_HOURS,0)*TEMP_RATE</x:f>
        <x:v>40659.057248638055</x:v>
      </x:c>
      <x:c r="R2234" s="268" t="n">
        <x:f>O2234-P2234-Q2234-FIXED_COST</x:f>
        <x:v>7438.942751361945</x:v>
      </x:c>
      <x:c r="S2234" s="139" t="str">
        <x:f>IF(AND(L2234&lt;=TOTAL_BED_CAP,N2234&lt;=TEMP_WORKER_CAP),"YES","NO")</x:f>
        <x:v>YES</x:v>
      </x:c>
      <x:c r="T2234" s="139" t="n">
        <x:f>IF(S2234="YES",R2234,-1E+99)</x:f>
        <x:v>7438.942751361945</x:v>
      </x:c>
    </x:row>
    <x:row r="2235">
      <x:c r="A2235" s="139"/>
      <x:c r="B2235" s="139"/>
      <x:c r="C2235" s="139"/>
      <x:c r="D2235" s="139"/>
      <x:c r="E2235" s="139"/>
      <x:c r="F2235" s="139"/>
      <x:c r="G2235" s="139"/>
      <x:c r="H2235" s="139"/>
      <x:c r="I2235" s="266" t="n">
        <x:f>INT((ROW()-ROW($I$46))/((CARROT_CAP+1)*(MESCLUN_CAP+1)))</x:f>
        <x:v>3</x:v>
      </x:c>
      <x:c r="J2235" s="266" t="n">
        <x:f>MOD(INT((ROW()-ROW($I$46))/(MESCLUN_CAP+1)),CARROT_CAP+1)</x:f>
        <x:v>7</x:v>
      </x:c>
      <x:c r="K2235" s="266" t="n">
        <x:f>MOD(ROW()-ROW($I$46),MESCLUN_CAP+1)</x:f>
        <x:v>19</x:v>
      </x:c>
      <x:c r="L2235" s="266" t="n">
        <x:f>SUM(I2235:K2235)</x:f>
        <x:v>29</x:v>
      </x:c>
      <x:c r="M2235" s="267" t="n">
        <x:f>I2235*TOMATO_HOURS*WEEKS*(1+TOMATO_DIM)^I2235+J2235*CARROT_HOURS*WEEKS*(1+CARROT_DIM)^J2235+K2235*MESCLUN_HOURS*WEEKS*(1+MESCLUN_DIM)^K2235</x:f>
        <x:v>1691.6032261575738</x:v>
      </x:c>
      <x:c r="N2235" s="267" t="n">
        <x:f>MAX(M2235-FARMER_HOURS,0)/TEMP_HOURS_PER_WORKER</x:f>
        <x:v>0.6747244626094262</x:v>
      </x:c>
      <x:c r="O2235" s="268" t="n">
        <x:f>I2235*TOMATO_PRICE+J2235*CARROT_PRICE+K2235*MESCLUN_PRICE</x:f>
        <x:v>92358</x:v>
      </x:c>
      <x:c r="P2235" s="268" t="n">
        <x:f>I2235*TOMATO_FERTILIZER+J2235*CARROT_FERTILIZER+K2235*MESCLUN_FERTILIZER</x:f>
        <x:v>22440</x:v>
      </x:c>
      <x:c r="Q2235" s="268" t="n">
        <x:f>MIN(M2235,FARMER_HOURS)*FARMER_RATE+MAX(M2235-FARMER_HOURS,0)*TEMP_RATE</x:f>
        <x:v>41868.11156523565</x:v>
      </x:c>
      <x:c r="R2235" s="268" t="n">
        <x:f>O2235-P2235-Q2235-FIXED_COST</x:f>
        <x:v>8049.888434764347</x:v>
      </x:c>
      <x:c r="S2235" s="139" t="str">
        <x:f>IF(AND(L2235&lt;=TOTAL_BED_CAP,N2235&lt;=TEMP_WORKER_CAP),"YES","NO")</x:f>
        <x:v>YES</x:v>
      </x:c>
      <x:c r="T2235" s="139" t="n">
        <x:f>IF(S2235="YES",R2235,-1E+99)</x:f>
        <x:v>8049.888434764347</x:v>
      </x:c>
    </x:row>
    <x:row r="2236">
      <x:c r="A2236" s="139"/>
      <x:c r="B2236" s="139"/>
      <x:c r="C2236" s="139"/>
      <x:c r="D2236" s="139"/>
      <x:c r="E2236" s="139"/>
      <x:c r="F2236" s="139"/>
      <x:c r="G2236" s="139"/>
      <x:c r="H2236" s="139"/>
      <x:c r="I2236" s="266" t="n">
        <x:f>INT((ROW()-ROW($I$46))/((CARROT_CAP+1)*(MESCLUN_CAP+1)))</x:f>
        <x:v>3</x:v>
      </x:c>
      <x:c r="J2236" s="266" t="n">
        <x:f>MOD(INT((ROW()-ROW($I$46))/(MESCLUN_CAP+1)),CARROT_CAP+1)</x:f>
        <x:v>7</x:v>
      </x:c>
      <x:c r="K2236" s="266" t="n">
        <x:f>MOD(ROW()-ROW($I$46),MESCLUN_CAP+1)</x:f>
        <x:v>20</x:v>
      </x:c>
      <x:c r="L2236" s="266" t="n">
        <x:f>SUM(I2236:K2236)</x:f>
        <x:v>30</x:v>
      </x:c>
      <x:c r="M2236" s="267" t="n">
        <x:f>I2236*TOMATO_HOURS*WEEKS*(1+TOMATO_DIM)^I2236+J2236*CARROT_HOURS*WEEKS*(1+CARROT_DIM)^J2236+K2236*MESCLUN_HOURS*WEEKS*(1+MESCLUN_DIM)^K2236</x:f>
        <x:v>1762.8275168080506</x:v>
      </x:c>
      <x:c r="N2236" s="267" t="n">
        <x:f>MAX(M2236-FARMER_HOURS,0)/TEMP_HOURS_PER_WORKER</x:f>
        <x:v>0.7241857755611463</x:v>
      </x:c>
      <x:c r="O2236" s="268" t="n">
        <x:f>I2236*TOMATO_PRICE+J2236*CARROT_PRICE+K2236*MESCLUN_PRICE</x:f>
        <x:v>95058</x:v>
      </x:c>
      <x:c r="P2236" s="268" t="n">
        <x:f>I2236*TOMATO_FERTILIZER+J2236*CARROT_FERTILIZER+K2236*MESCLUN_FERTILIZER</x:f>
        <x:v>23320</x:v>
      </x:c>
      <x:c r="Q2236" s="268" t="n">
        <x:f>MIN(M2236,FARMER_HOURS)*FARMER_RATE+MAX(M2236-FARMER_HOURS,0)*TEMP_RATE</x:f>
        <x:v>43104.64438902866</x:v>
      </x:c>
      <x:c r="R2236" s="268" t="n">
        <x:f>O2236-P2236-Q2236-FIXED_COST</x:f>
        <x:v>8633.355610971339</x:v>
      </x:c>
      <x:c r="S2236" s="139" t="str">
        <x:f>IF(AND(L2236&lt;=TOTAL_BED_CAP,N2236&lt;=TEMP_WORKER_CAP),"YES","NO")</x:f>
        <x:v>YES</x:v>
      </x:c>
      <x:c r="T2236" s="139" t="n">
        <x:f>IF(S2236="YES",R2236,-1E+99)</x:f>
        <x:v>8633.355610971339</x:v>
      </x:c>
    </x:row>
    <x:row r="2237">
      <x:c r="A2237" s="139"/>
      <x:c r="B2237" s="139"/>
      <x:c r="C2237" s="139"/>
      <x:c r="D2237" s="139"/>
      <x:c r="E2237" s="139"/>
      <x:c r="F2237" s="139"/>
      <x:c r="G2237" s="139"/>
      <x:c r="H2237" s="139"/>
      <x:c r="I2237" s="266" t="n">
        <x:f>INT((ROW()-ROW($I$46))/((CARROT_CAP+1)*(MESCLUN_CAP+1)))</x:f>
        <x:v>3</x:v>
      </x:c>
      <x:c r="J2237" s="266" t="n">
        <x:f>MOD(INT((ROW()-ROW($I$46))/(MESCLUN_CAP+1)),CARROT_CAP+1)</x:f>
        <x:v>7</x:v>
      </x:c>
      <x:c r="K2237" s="266" t="n">
        <x:f>MOD(ROW()-ROW($I$46),MESCLUN_CAP+1)</x:f>
        <x:v>21</x:v>
      </x:c>
      <x:c r="L2237" s="266" t="n">
        <x:f>SUM(I2237:K2237)</x:f>
        <x:v>31</x:v>
      </x:c>
      <x:c r="M2237" s="267" t="n">
        <x:f>I2237*TOMATO_HOURS*WEEKS*(1+TOMATO_DIM)^I2237+J2237*CARROT_HOURS*WEEKS*(1+CARROT_DIM)^J2237+K2237*MESCLUN_HOURS*WEEKS*(1+MESCLUN_DIM)^K2237</x:f>
        <x:v>1835.6632570344946</x:v>
      </x:c>
      <x:c r="N2237" s="267" t="n">
        <x:f>MAX(M2237-FARMER_HOURS,0)/TEMP_HOURS_PER_WORKER</x:f>
        <x:v>0.774766150718399</x:v>
      </x:c>
      <x:c r="O2237" s="268" t="n">
        <x:f>I2237*TOMATO_PRICE+J2237*CARROT_PRICE+K2237*MESCLUN_PRICE</x:f>
        <x:v>97758</x:v>
      </x:c>
      <x:c r="P2237" s="268" t="n">
        <x:f>I2237*TOMATO_FERTILIZER+J2237*CARROT_FERTILIZER+K2237*MESCLUN_FERTILIZER</x:f>
        <x:v>24200</x:v>
      </x:c>
      <x:c r="Q2237" s="268" t="n">
        <x:f>MIN(M2237,FARMER_HOURS)*FARMER_RATE+MAX(M2237-FARMER_HOURS,0)*TEMP_RATE</x:f>
        <x:v>44369.15376795997</x:v>
      </x:c>
      <x:c r="R2237" s="268" t="n">
        <x:f>O2237-P2237-Q2237-FIXED_COST</x:f>
        <x:v>9188.846232040029</x:v>
      </x:c>
      <x:c r="S2237" s="139" t="str">
        <x:f>IF(AND(L2237&lt;=TOTAL_BED_CAP,N2237&lt;=TEMP_WORKER_CAP),"YES","NO")</x:f>
        <x:v>YES</x:v>
      </x:c>
      <x:c r="T2237" s="139" t="n">
        <x:f>IF(S2237="YES",R2237,-1E+99)</x:f>
        <x:v>9188.846232040029</x:v>
      </x:c>
    </x:row>
    <x:row r="2238">
      <x:c r="A2238" s="139"/>
      <x:c r="B2238" s="139"/>
      <x:c r="C2238" s="139"/>
      <x:c r="D2238" s="139"/>
      <x:c r="E2238" s="139"/>
      <x:c r="F2238" s="139"/>
      <x:c r="G2238" s="139"/>
      <x:c r="H2238" s="139"/>
      <x:c r="I2238" s="266" t="n">
        <x:f>INT((ROW()-ROW($I$46))/((CARROT_CAP+1)*(MESCLUN_CAP+1)))</x:f>
        <x:v>3</x:v>
      </x:c>
      <x:c r="J2238" s="266" t="n">
        <x:f>MOD(INT((ROW()-ROW($I$46))/(MESCLUN_CAP+1)),CARROT_CAP+1)</x:f>
        <x:v>7</x:v>
      </x:c>
      <x:c r="K2238" s="266" t="n">
        <x:f>MOD(ROW()-ROW($I$46),MESCLUN_CAP+1)</x:f>
        <x:v>22</x:v>
      </x:c>
      <x:c r="L2238" s="266" t="n">
        <x:f>SUM(I2238:K2238)</x:f>
        <x:v>32</x:v>
      </x:c>
      <x:c r="M2238" s="267" t="n">
        <x:f>I2238*TOMATO_HOURS*WEEKS*(1+TOMATO_DIM)^I2238+J2238*CARROT_HOURS*WEEKS*(1+CARROT_DIM)^J2238+K2238*MESCLUN_HOURS*WEEKS*(1+MESCLUN_DIM)^K2238</x:f>
        <x:v>1910.1396042808906</x:v>
      </x:c>
      <x:c r="N2238" s="267" t="n">
        <x:f>MAX(M2238-FARMER_HOURS,0)/TEMP_HOURS_PER_WORKER</x:f>
        <x:v>0.826485836306174</x:v>
      </x:c>
      <x:c r="O2238" s="268" t="n">
        <x:f>I2238*TOMATO_PRICE+J2238*CARROT_PRICE+K2238*MESCLUN_PRICE</x:f>
        <x:v>100458</x:v>
      </x:c>
      <x:c r="P2238" s="268" t="n">
        <x:f>I2238*TOMATO_FERTILIZER+J2238*CARROT_FERTILIZER+K2238*MESCLUN_FERTILIZER</x:f>
        <x:v>25080</x:v>
      </x:c>
      <x:c r="Q2238" s="268" t="n">
        <x:f>MIN(M2238,FARMER_HOURS)*FARMER_RATE+MAX(M2238-FARMER_HOURS,0)*TEMP_RATE</x:f>
        <x:v>45662.145907654354</x:v>
      </x:c>
      <x:c r="R2238" s="268" t="n">
        <x:f>O2238-P2238-Q2238-FIXED_COST</x:f>
        <x:v>9715.854092345646</x:v>
      </x:c>
      <x:c r="S2238" s="139" t="str">
        <x:f>IF(AND(L2238&lt;=TOTAL_BED_CAP,N2238&lt;=TEMP_WORKER_CAP),"YES","NO")</x:f>
        <x:v>YES</x:v>
      </x:c>
      <x:c r="T2238" s="139" t="n">
        <x:f>IF(S2238="YES",R2238,-1E+99)</x:f>
        <x:v>9715.854092345646</x:v>
      </x:c>
    </x:row>
    <x:row r="2239">
      <x:c r="A2239" s="139"/>
      <x:c r="B2239" s="139"/>
      <x:c r="C2239" s="139"/>
      <x:c r="D2239" s="139"/>
      <x:c r="E2239" s="139"/>
      <x:c r="F2239" s="139"/>
      <x:c r="G2239" s="139"/>
      <x:c r="H2239" s="139"/>
      <x:c r="I2239" s="266" t="n">
        <x:f>INT((ROW()-ROW($I$46))/((CARROT_CAP+1)*(MESCLUN_CAP+1)))</x:f>
        <x:v>3</x:v>
      </x:c>
      <x:c r="J2239" s="266" t="n">
        <x:f>MOD(INT((ROW()-ROW($I$46))/(MESCLUN_CAP+1)),CARROT_CAP+1)</x:f>
        <x:v>7</x:v>
      </x:c>
      <x:c r="K2239" s="266" t="n">
        <x:f>MOD(ROW()-ROW($I$46),MESCLUN_CAP+1)</x:f>
        <x:v>23</x:v>
      </x:c>
      <x:c r="L2239" s="266" t="n">
        <x:f>SUM(I2239:K2239)</x:f>
        <x:v>33</x:v>
      </x:c>
      <x:c r="M2239" s="267" t="n">
        <x:f>I2239*TOMATO_HOURS*WEEKS*(1+TOMATO_DIM)^I2239+J2239*CARROT_HOURS*WEEKS*(1+CARROT_DIM)^J2239+K2239*MESCLUN_HOURS*WEEKS*(1+MESCLUN_DIM)^K2239</x:f>
        <x:v>1986.286193138327</x:v>
      </x:c>
      <x:c r="N2239" s="267" t="n">
        <x:f>MAX(M2239-FARMER_HOURS,0)/TEMP_HOURS_PER_WORKER</x:f>
        <x:v>0.879365411901616</x:v>
      </x:c>
      <x:c r="O2239" s="268" t="n">
        <x:f>I2239*TOMATO_PRICE+J2239*CARROT_PRICE+K2239*MESCLUN_PRICE</x:f>
        <x:v>103158</x:v>
      </x:c>
      <x:c r="P2239" s="268" t="n">
        <x:f>I2239*TOMATO_FERTILIZER+J2239*CARROT_FERTILIZER+K2239*MESCLUN_FERTILIZER</x:f>
        <x:v>25960</x:v>
      </x:c>
      <x:c r="Q2239" s="268" t="n">
        <x:f>MIN(M2239,FARMER_HOURS)*FARMER_RATE+MAX(M2239-FARMER_HOURS,0)*TEMP_RATE</x:f>
        <x:v>46984.1352975404</x:v>
      </x:c>
      <x:c r="R2239" s="268" t="n">
        <x:f>O2239-P2239-Q2239-FIXED_COST</x:f>
        <x:v>10213.8647024596</x:v>
      </x:c>
      <x:c r="S2239" s="139" t="str">
        <x:f>IF(AND(L2239&lt;=TOTAL_BED_CAP,N2239&lt;=TEMP_WORKER_CAP),"YES","NO")</x:f>
        <x:v>YES</x:v>
      </x:c>
      <x:c r="T2239" s="139" t="n">
        <x:f>IF(S2239="YES",R2239,-1E+99)</x:f>
        <x:v>10213.8647024596</x:v>
      </x:c>
    </x:row>
    <x:row r="2240">
      <x:c r="A2240" s="139"/>
      <x:c r="B2240" s="139"/>
      <x:c r="C2240" s="139"/>
      <x:c r="D2240" s="139"/>
      <x:c r="E2240" s="139"/>
      <x:c r="F2240" s="139"/>
      <x:c r="G2240" s="139"/>
      <x:c r="H2240" s="139"/>
      <x:c r="I2240" s="266" t="n">
        <x:f>INT((ROW()-ROW($I$46))/((CARROT_CAP+1)*(MESCLUN_CAP+1)))</x:f>
        <x:v>3</x:v>
      </x:c>
      <x:c r="J2240" s="266" t="n">
        <x:f>MOD(INT((ROW()-ROW($I$46))/(MESCLUN_CAP+1)),CARROT_CAP+1)</x:f>
        <x:v>7</x:v>
      </x:c>
      <x:c r="K2240" s="266" t="n">
        <x:f>MOD(ROW()-ROW($I$46),MESCLUN_CAP+1)</x:f>
        <x:v>24</x:v>
      </x:c>
      <x:c r="L2240" s="266" t="n">
        <x:f>SUM(I2240:K2240)</x:f>
        <x:v>34</x:v>
      </x:c>
      <x:c r="M2240" s="267" t="n">
        <x:f>I2240*TOMATO_HOURS*WEEKS*(1+TOMATO_DIM)^I2240+J2240*CARROT_HOURS*WEEKS*(1+CARROT_DIM)^J2240+K2240*MESCLUN_HOURS*WEEKS*(1+MESCLUN_DIM)^K2240</x:f>
        <x:v>2064.133142717823</x:v>
      </x:c>
      <x:c r="N2240" s="267" t="n">
        <x:f>MAX(M2240-FARMER_HOURS,0)/TEMP_HOURS_PER_WORKER</x:f>
        <x:v>0.9334257935540436</x:v>
      </x:c>
      <x:c r="O2240" s="268" t="n">
        <x:f>I2240*TOMATO_PRICE+J2240*CARROT_PRICE+K2240*MESCLUN_PRICE</x:f>
        <x:v>105858</x:v>
      </x:c>
      <x:c r="P2240" s="268" t="n">
        <x:f>I2240*TOMATO_FERTILIZER+J2240*CARROT_FERTILIZER+K2240*MESCLUN_FERTILIZER</x:f>
        <x:v>26840</x:v>
      </x:c>
      <x:c r="Q2240" s="268" t="n">
        <x:f>MIN(M2240,FARMER_HOURS)*FARMER_RATE+MAX(M2240-FARMER_HOURS,0)*TEMP_RATE</x:f>
        <x:v>48335.64483885109</x:v>
      </x:c>
      <x:c r="R2240" s="268" t="n">
        <x:f>O2240-P2240-Q2240-FIXED_COST</x:f>
        <x:v>10682.35516114891</x:v>
      </x:c>
      <x:c r="S2240" s="139" t="str">
        <x:f>IF(AND(L2240&lt;=TOTAL_BED_CAP,N2240&lt;=TEMP_WORKER_CAP),"YES","NO")</x:f>
        <x:v>YES</x:v>
      </x:c>
      <x:c r="T2240" s="139" t="n">
        <x:f>IF(S2240="YES",R2240,-1E+99)</x:f>
        <x:v>10682.35516114891</x:v>
      </x:c>
    </x:row>
    <x:row r="2241">
      <x:c r="A2241" s="139"/>
      <x:c r="B2241" s="139"/>
      <x:c r="C2241" s="139"/>
      <x:c r="D2241" s="139"/>
      <x:c r="E2241" s="139"/>
      <x:c r="F2241" s="139"/>
      <x:c r="G2241" s="139"/>
      <x:c r="H2241" s="139"/>
      <x:c r="I2241" s="266" t="n">
        <x:f>INT((ROW()-ROW($I$46))/((CARROT_CAP+1)*(MESCLUN_CAP+1)))</x:f>
        <x:v>3</x:v>
      </x:c>
      <x:c r="J2241" s="266" t="n">
        <x:f>MOD(INT((ROW()-ROW($I$46))/(MESCLUN_CAP+1)),CARROT_CAP+1)</x:f>
        <x:v>7</x:v>
      </x:c>
      <x:c r="K2241" s="266" t="n">
        <x:f>MOD(ROW()-ROW($I$46),MESCLUN_CAP+1)</x:f>
        <x:v>25</x:v>
      </x:c>
      <x:c r="L2241" s="266" t="n">
        <x:f>SUM(I2241:K2241)</x:f>
        <x:v>35</x:v>
      </x:c>
      <x:c r="M2241" s="267" t="n">
        <x:f>I2241*TOMATO_HOURS*WEEKS*(1+TOMATO_DIM)^I2241+J2241*CARROT_HOURS*WEEKS*(1+CARROT_DIM)^J2241+K2241*MESCLUN_HOURS*WEEKS*(1+MESCLUN_DIM)^K2241</x:f>
        <x:v>2143.71106413292</x:v>
      </x:c>
      <x:c r="N2241" s="267" t="n">
        <x:f>MAX(M2241-FARMER_HOURS,0)/TEMP_HOURS_PER_WORKER</x:f>
        <x:v>0.9886882389811944</x:v>
      </x:c>
      <x:c r="O2241" s="268" t="n">
        <x:f>I2241*TOMATO_PRICE+J2241*CARROT_PRICE+K2241*MESCLUN_PRICE</x:f>
        <x:v>108558</x:v>
      </x:c>
      <x:c r="P2241" s="268" t="n">
        <x:f>I2241*TOMATO_FERTILIZER+J2241*CARROT_FERTILIZER+K2241*MESCLUN_FERTILIZER</x:f>
        <x:v>27720</x:v>
      </x:c>
      <x:c r="Q2241" s="268" t="n">
        <x:f>MIN(M2241,FARMER_HOURS)*FARMER_RATE+MAX(M2241-FARMER_HOURS,0)*TEMP_RATE</x:f>
        <x:v>49717.20597452986</x:v>
      </x:c>
      <x:c r="R2241" s="268" t="n">
        <x:f>O2241-P2241-Q2241-FIXED_COST</x:f>
        <x:v>11120.794025470139</x:v>
      </x:c>
      <x:c r="S2241" s="139" t="str">
        <x:f>IF(AND(L2241&lt;=TOTAL_BED_CAP,N2241&lt;=TEMP_WORKER_CAP),"YES","NO")</x:f>
        <x:v>YES</x:v>
      </x:c>
      <x:c r="T2241" s="139" t="n">
        <x:f>IF(S2241="YES",R2241,-1E+99)</x:f>
        <x:v>11120.794025470139</x:v>
      </x:c>
    </x:row>
    <x:row r="2242">
      <x:c r="A2242" s="139"/>
      <x:c r="B2242" s="139"/>
      <x:c r="C2242" s="139"/>
      <x:c r="D2242" s="139"/>
      <x:c r="E2242" s="139"/>
      <x:c r="F2242" s="139"/>
      <x:c r="G2242" s="139"/>
      <x:c r="H2242" s="139"/>
      <x:c r="I2242" s="266" t="n">
        <x:f>INT((ROW()-ROW($I$46))/((CARROT_CAP+1)*(MESCLUN_CAP+1)))</x:f>
        <x:v>3</x:v>
      </x:c>
      <x:c r="J2242" s="266" t="n">
        <x:f>MOD(INT((ROW()-ROW($I$46))/(MESCLUN_CAP+1)),CARROT_CAP+1)</x:f>
        <x:v>7</x:v>
      </x:c>
      <x:c r="K2242" s="266" t="n">
        <x:f>MOD(ROW()-ROW($I$46),MESCLUN_CAP+1)</x:f>
        <x:v>26</x:v>
      </x:c>
      <x:c r="L2242" s="266" t="n">
        <x:f>SUM(I2242:K2242)</x:f>
        <x:v>36</x:v>
      </x:c>
      <x:c r="M2242" s="267" t="n">
        <x:f>I2242*TOMATO_HOURS*WEEKS*(1+TOMATO_DIM)^I2242+J2242*CARROT_HOURS*WEEKS*(1+CARROT_DIM)^J2242+K2242*MESCLUN_HOURS*WEEKS*(1+MESCLUN_DIM)^K2242</x:f>
        <x:v>2225.0510680936377</x:v>
      </x:c>
      <x:c r="N2242" s="267" t="n">
        <x:f>MAX(M2242-FARMER_HOURS,0)/TEMP_HOURS_PER_WORKER</x:f>
        <x:v>1.045174352842804</x:v>
      </x:c>
      <x:c r="O2242" s="268" t="n">
        <x:f>I2242*TOMATO_PRICE+J2242*CARROT_PRICE+K2242*MESCLUN_PRICE</x:f>
        <x:v>111258</x:v>
      </x:c>
      <x:c r="P2242" s="268" t="n">
        <x:f>I2242*TOMATO_FERTILIZER+J2242*CARROT_FERTILIZER+K2242*MESCLUN_FERTILIZER</x:f>
        <x:v>28600</x:v>
      </x:c>
      <x:c r="Q2242" s="268" t="n">
        <x:f>MIN(M2242,FARMER_HOURS)*FARMER_RATE+MAX(M2242-FARMER_HOURS,0)*TEMP_RATE</x:f>
        <x:v>51129.3588210701</x:v>
      </x:c>
      <x:c r="R2242" s="268" t="n">
        <x:f>O2242-P2242-Q2242-FIXED_COST</x:f>
        <x:v>11528.641178929902</x:v>
      </x:c>
      <x:c r="S2242" s="139" t="str">
        <x:f>IF(AND(L2242&lt;=TOTAL_BED_CAP,N2242&lt;=TEMP_WORKER_CAP),"YES","NO")</x:f>
        <x:v>YES</x:v>
      </x:c>
      <x:c r="T2242" s="139" t="n">
        <x:f>IF(S2242="YES",R2242,-1E+99)</x:f>
        <x:v>11528.641178929902</x:v>
      </x:c>
    </x:row>
    <x:row r="2243">
      <x:c r="A2243" s="139"/>
      <x:c r="B2243" s="139"/>
      <x:c r="C2243" s="139"/>
      <x:c r="D2243" s="139"/>
      <x:c r="E2243" s="139"/>
      <x:c r="F2243" s="139"/>
      <x:c r="G2243" s="139"/>
      <x:c r="H2243" s="139"/>
      <x:c r="I2243" s="266" t="n">
        <x:f>INT((ROW()-ROW($I$46))/((CARROT_CAP+1)*(MESCLUN_CAP+1)))</x:f>
        <x:v>3</x:v>
      </x:c>
      <x:c r="J2243" s="266" t="n">
        <x:f>MOD(INT((ROW()-ROW($I$46))/(MESCLUN_CAP+1)),CARROT_CAP+1)</x:f>
        <x:v>7</x:v>
      </x:c>
      <x:c r="K2243" s="266" t="n">
        <x:f>MOD(ROW()-ROW($I$46),MESCLUN_CAP+1)</x:f>
        <x:v>27</x:v>
      </x:c>
      <x:c r="L2243" s="266" t="n">
        <x:f>SUM(I2243:K2243)</x:f>
        <x:v>37</x:v>
      </x:c>
      <x:c r="M2243" s="267" t="n">
        <x:f>I2243*TOMATO_HOURS*WEEKS*(1+TOMATO_DIM)^I2243+J2243*CARROT_HOURS*WEEKS*(1+CARROT_DIM)^J2243+K2243*MESCLUN_HOURS*WEEKS*(1+MESCLUN_DIM)^K2243</x:f>
        <x:v>2308.1847726133947</x:v>
      </x:c>
      <x:c r="N2243" s="267" t="n">
        <x:f>MAX(M2243-FARMER_HOURS,0)/TEMP_HOURS_PER_WORKER</x:f>
        <x:v>1.1029060920926352</x:v>
      </x:c>
      <x:c r="O2243" s="268" t="n">
        <x:f>I2243*TOMATO_PRICE+J2243*CARROT_PRICE+K2243*MESCLUN_PRICE</x:f>
        <x:v>113958</x:v>
      </x:c>
      <x:c r="P2243" s="268" t="n">
        <x:f>I2243*TOMATO_FERTILIZER+J2243*CARROT_FERTILIZER+K2243*MESCLUN_FERTILIZER</x:f>
        <x:v>29480</x:v>
      </x:c>
      <x:c r="Q2243" s="268" t="n">
        <x:f>MIN(M2243,FARMER_HOURS)*FARMER_RATE+MAX(M2243-FARMER_HOURS,0)*TEMP_RATE</x:f>
        <x:v>52572.65230231588</x:v>
      </x:c>
      <x:c r="R2243" s="268" t="n">
        <x:f>O2243-P2243-Q2243-FIXED_COST</x:f>
        <x:v>11905.34769768412</x:v>
      </x:c>
      <x:c r="S2243" s="139" t="str">
        <x:f>IF(AND(L2243&lt;=TOTAL_BED_CAP,N2243&lt;=TEMP_WORKER_CAP),"YES","NO")</x:f>
        <x:v>YES</x:v>
      </x:c>
      <x:c r="T2243" s="139" t="n">
        <x:f>IF(S2243="YES",R2243,-1E+99)</x:f>
        <x:v>11905.34769768412</x:v>
      </x:c>
    </x:row>
    <x:row r="2244">
      <x:c r="A2244" s="139"/>
      <x:c r="B2244" s="139"/>
      <x:c r="C2244" s="139"/>
      <x:c r="D2244" s="139"/>
      <x:c r="E2244" s="139"/>
      <x:c r="F2244" s="139"/>
      <x:c r="G2244" s="139"/>
      <x:c r="H2244" s="139"/>
      <x:c r="I2244" s="266" t="n">
        <x:f>INT((ROW()-ROW($I$46))/((CARROT_CAP+1)*(MESCLUN_CAP+1)))</x:f>
        <x:v>3</x:v>
      </x:c>
      <x:c r="J2244" s="266" t="n">
        <x:f>MOD(INT((ROW()-ROW($I$46))/(MESCLUN_CAP+1)),CARROT_CAP+1)</x:f>
        <x:v>7</x:v>
      </x:c>
      <x:c r="K2244" s="266" t="n">
        <x:f>MOD(ROW()-ROW($I$46),MESCLUN_CAP+1)</x:f>
        <x:v>28</x:v>
      </x:c>
      <x:c r="L2244" s="266" t="n">
        <x:f>SUM(I2244:K2244)</x:f>
        <x:v>38</x:v>
      </x:c>
      <x:c r="M2244" s="267" t="n">
        <x:f>I2244*TOMATO_HOURS*WEEKS*(1+TOMATO_DIM)^I2244+J2244*CARROT_HOURS*WEEKS*(1+CARROT_DIM)^J2244+K2244*MESCLUN_HOURS*WEEKS*(1+MESCLUN_DIM)^K2244</x:f>
        <x:v>2393.144310830548</x:v>
      </x:c>
      <x:c r="N2244" s="267" t="n">
        <x:f>MAX(M2244-FARMER_HOURS,0)/TEMP_HOURS_PER_WORKER</x:f>
        <x:v>1.1619057714101027</x:v>
      </x:c>
      <x:c r="O2244" s="268" t="n">
        <x:f>I2244*TOMATO_PRICE+J2244*CARROT_PRICE+K2244*MESCLUN_PRICE</x:f>
        <x:v>116658</x:v>
      </x:c>
      <x:c r="P2244" s="268" t="n">
        <x:f>I2244*TOMATO_FERTILIZER+J2244*CARROT_FERTILIZER+K2244*MESCLUN_FERTILIZER</x:f>
        <x:v>30360</x:v>
      </x:c>
      <x:c r="Q2244" s="268" t="n">
        <x:f>MIN(M2244,FARMER_HOURS)*FARMER_RATE+MAX(M2244-FARMER_HOURS,0)*TEMP_RATE</x:f>
        <x:v>54047.644285252565</x:v>
      </x:c>
      <x:c r="R2244" s="268" t="n">
        <x:f>O2244-P2244-Q2244-FIXED_COST</x:f>
        <x:v>12250.355714747435</x:v>
      </x:c>
      <x:c r="S2244" s="139" t="str">
        <x:f>IF(AND(L2244&lt;=TOTAL_BED_CAP,N2244&lt;=TEMP_WORKER_CAP),"YES","NO")</x:f>
        <x:v>YES</x:v>
      </x:c>
      <x:c r="T2244" s="139" t="n">
        <x:f>IF(S2244="YES",R2244,-1E+99)</x:f>
        <x:v>12250.355714747435</x:v>
      </x:c>
    </x:row>
    <x:row r="2245">
      <x:c r="A2245" s="139"/>
      <x:c r="B2245" s="139"/>
      <x:c r="C2245" s="139"/>
      <x:c r="D2245" s="139"/>
      <x:c r="E2245" s="139"/>
      <x:c r="F2245" s="139"/>
      <x:c r="G2245" s="139"/>
      <x:c r="H2245" s="139"/>
      <x:c r="I2245" s="266" t="n">
        <x:f>INT((ROW()-ROW($I$46))/((CARROT_CAP+1)*(MESCLUN_CAP+1)))</x:f>
        <x:v>3</x:v>
      </x:c>
      <x:c r="J2245" s="266" t="n">
        <x:f>MOD(INT((ROW()-ROW($I$46))/(MESCLUN_CAP+1)),CARROT_CAP+1)</x:f>
        <x:v>7</x:v>
      </x:c>
      <x:c r="K2245" s="266" t="n">
        <x:f>MOD(ROW()-ROW($I$46),MESCLUN_CAP+1)</x:f>
        <x:v>29</x:v>
      </x:c>
      <x:c r="L2245" s="266" t="n">
        <x:f>SUM(I2245:K2245)</x:f>
        <x:v>39</x:v>
      </x:c>
      <x:c r="M2245" s="267" t="n">
        <x:f>I2245*TOMATO_HOURS*WEEKS*(1+TOMATO_DIM)^I2245+J2245*CARROT_HOURS*WEEKS*(1+CARROT_DIM)^J2245+K2245*MESCLUN_HOURS*WEEKS*(1+MESCLUN_DIM)^K2245</x:f>
        <x:v>2479.9623389462013</x:v>
      </x:c>
      <x:c r="N2245" s="267" t="n">
        <x:f>MAX(M2245-FARMER_HOURS,0)/TEMP_HOURS_PER_WORKER</x:f>
        <x:v>1.2221960687126399</x:v>
      </x:c>
      <x:c r="O2245" s="268" t="n">
        <x:f>I2245*TOMATO_PRICE+J2245*CARROT_PRICE+K2245*MESCLUN_PRICE</x:f>
        <x:v>119358</x:v>
      </x:c>
      <x:c r="P2245" s="268" t="n">
        <x:f>I2245*TOMATO_FERTILIZER+J2245*CARROT_FERTILIZER+K2245*MESCLUN_FERTILIZER</x:f>
        <x:v>31240</x:v>
      </x:c>
      <x:c r="Q2245" s="268" t="n">
        <x:f>MIN(M2245,FARMER_HOURS)*FARMER_RATE+MAX(M2245-FARMER_HOURS,0)*TEMP_RATE</x:f>
        <x:v>55554.90171781599</x:v>
      </x:c>
      <x:c r="R2245" s="268" t="n">
        <x:f>O2245-P2245-Q2245-FIXED_COST</x:f>
        <x:v>12563.098282184008</x:v>
      </x:c>
      <x:c r="S2245" s="139" t="str">
        <x:f>IF(AND(L2245&lt;=TOTAL_BED_CAP,N2245&lt;=TEMP_WORKER_CAP),"YES","NO")</x:f>
        <x:v>YES</x:v>
      </x:c>
      <x:c r="T2245" s="139" t="n">
        <x:f>IF(S2245="YES",R2245,-1E+99)</x:f>
        <x:v>12563.098282184008</x:v>
      </x:c>
    </x:row>
    <x:row r="2246">
      <x:c r="A2246" s="139"/>
      <x:c r="B2246" s="139"/>
      <x:c r="C2246" s="139"/>
      <x:c r="D2246" s="139"/>
      <x:c r="E2246" s="139"/>
      <x:c r="F2246" s="139"/>
      <x:c r="G2246" s="139"/>
      <x:c r="H2246" s="139"/>
      <x:c r="I2246" s="266" t="n">
        <x:f>INT((ROW()-ROW($I$46))/((CARROT_CAP+1)*(MESCLUN_CAP+1)))</x:f>
        <x:v>3</x:v>
      </x:c>
      <x:c r="J2246" s="266" t="n">
        <x:f>MOD(INT((ROW()-ROW($I$46))/(MESCLUN_CAP+1)),CARROT_CAP+1)</x:f>
        <x:v>7</x:v>
      </x:c>
      <x:c r="K2246" s="266" t="n">
        <x:f>MOD(ROW()-ROW($I$46),MESCLUN_CAP+1)</x:f>
        <x:v>30</x:v>
      </x:c>
      <x:c r="L2246" s="266" t="n">
        <x:f>SUM(I2246:K2246)</x:f>
        <x:v>40</x:v>
      </x:c>
      <x:c r="M2246" s="267" t="n">
        <x:f>I2246*TOMATO_HOURS*WEEKS*(1+TOMATO_DIM)^I2246+J2246*CARROT_HOURS*WEEKS*(1+CARROT_DIM)^J2246+K2246*MESCLUN_HOURS*WEEKS*(1+MESCLUN_DIM)^K2246</x:f>
        <x:v>2568.6720442799715</x:v>
      </x:c>
      <x:c r="N2246" s="267" t="n">
        <x:f>MAX(M2246-FARMER_HOURS,0)/TEMP_HOURS_PER_WORKER</x:f>
        <x:v>1.2838000307499802</x:v>
      </x:c>
      <x:c r="O2246" s="268" t="n">
        <x:f>I2246*TOMATO_PRICE+J2246*CARROT_PRICE+K2246*MESCLUN_PRICE</x:f>
        <x:v>122058</x:v>
      </x:c>
      <x:c r="P2246" s="268" t="n">
        <x:f>I2246*TOMATO_FERTILIZER+J2246*CARROT_FERTILIZER+K2246*MESCLUN_FERTILIZER</x:f>
        <x:v>32120</x:v>
      </x:c>
      <x:c r="Q2246" s="268" t="n">
        <x:f>MIN(M2246,FARMER_HOURS)*FARMER_RATE+MAX(M2246-FARMER_HOURS,0)*TEMP_RATE</x:f>
        <x:v>57095.00076874951</x:v>
      </x:c>
      <x:c r="R2246" s="268" t="n">
        <x:f>O2246-P2246-Q2246-FIXED_COST</x:f>
        <x:v>12842.999231250491</x:v>
      </x:c>
      <x:c r="S2246" s="139" t="str">
        <x:f>IF(AND(L2246&lt;=TOTAL_BED_CAP,N2246&lt;=TEMP_WORKER_CAP),"YES","NO")</x:f>
        <x:v>YES</x:v>
      </x:c>
      <x:c r="T2246" s="139" t="n">
        <x:f>IF(S2246="YES",R2246,-1E+99)</x:f>
        <x:v>12842.999231250491</x:v>
      </x:c>
    </x:row>
    <x:row r="2247">
      <x:c r="A2247" s="139"/>
      <x:c r="B2247" s="139"/>
      <x:c r="C2247" s="139"/>
      <x:c r="D2247" s="139"/>
      <x:c r="E2247" s="139"/>
      <x:c r="F2247" s="139"/>
      <x:c r="G2247" s="139"/>
      <x:c r="H2247" s="139"/>
      <x:c r="I2247" s="266" t="n">
        <x:f>INT((ROW()-ROW($I$46))/((CARROT_CAP+1)*(MESCLUN_CAP+1)))</x:f>
        <x:v>3</x:v>
      </x:c>
      <x:c r="J2247" s="266" t="n">
        <x:f>MOD(INT((ROW()-ROW($I$46))/(MESCLUN_CAP+1)),CARROT_CAP+1)</x:f>
        <x:v>8</x:v>
      </x:c>
      <x:c r="K2247" s="266" t="n">
        <x:f>MOD(ROW()-ROW($I$46),MESCLUN_CAP+1)</x:f>
        <x:v>0</x:v>
      </x:c>
      <x:c r="L2247" s="266" t="n">
        <x:f>SUM(I2247:K2247)</x:f>
        <x:v>11</x:v>
      </x:c>
      <x:c r="M2247" s="267" t="n">
        <x:f>I2247*TOMATO_HOURS*WEEKS*(1+TOMATO_DIM)^I2247+J2247*CARROT_HOURS*WEEKS*(1+CARROT_DIM)^J2247+K2247*MESCLUN_HOURS*WEEKS*(1+MESCLUN_DIM)^K2247</x:f>
        <x:v>651.7866954023802</x:v>
      </x:c>
      <x:c r="N2247" s="267" t="n">
        <x:f>MAX(M2247-FARMER_HOURS,0)/TEMP_HOURS_PER_WORKER</x:f>
        <x:v>0</x:v>
      </x:c>
      <x:c r="O2247" s="268" t="n">
        <x:f>I2247*TOMATO_PRICE+J2247*CARROT_PRICE+K2247*MESCLUN_PRICE</x:f>
        <x:v>43152</x:v>
      </x:c>
      <x:c r="P2247" s="268" t="n">
        <x:f>I2247*TOMATO_FERTILIZER+J2247*CARROT_FERTILIZER+K2247*MESCLUN_FERTILIZER</x:f>
        <x:v>6160</x:v>
      </x:c>
      <x:c r="Q2247" s="268" t="n">
        <x:f>MIN(M2247,FARMER_HOURS)*FARMER_RATE+MAX(M2247-FARMER_HOURS,0)*TEMP_RATE</x:f>
        <x:v>22631.482479249313</x:v>
      </x:c>
      <x:c r="R2247" s="268" t="n">
        <x:f>O2247-P2247-Q2247-FIXED_COST</x:f>
        <x:v>-5639.482479249313</x:v>
      </x:c>
      <x:c r="S2247" s="139" t="str">
        <x:f>IF(AND(L2247&lt;=TOTAL_BED_CAP,N2247&lt;=TEMP_WORKER_CAP),"YES","NO")</x:f>
        <x:v>YES</x:v>
      </x:c>
      <x:c r="T2247" s="139" t="n">
        <x:f>IF(S2247="YES",R2247,-1E+99)</x:f>
        <x:v>-5639.482479249313</x:v>
      </x:c>
    </x:row>
    <x:row r="2248">
      <x:c r="A2248" s="139"/>
      <x:c r="B2248" s="139"/>
      <x:c r="C2248" s="139"/>
      <x:c r="D2248" s="139"/>
      <x:c r="E2248" s="139"/>
      <x:c r="F2248" s="139"/>
      <x:c r="G2248" s="139"/>
      <x:c r="H2248" s="139"/>
      <x:c r="I2248" s="266" t="n">
        <x:f>INT((ROW()-ROW($I$46))/((CARROT_CAP+1)*(MESCLUN_CAP+1)))</x:f>
        <x:v>3</x:v>
      </x:c>
      <x:c r="J2248" s="266" t="n">
        <x:f>MOD(INT((ROW()-ROW($I$46))/(MESCLUN_CAP+1)),CARROT_CAP+1)</x:f>
        <x:v>8</x:v>
      </x:c>
      <x:c r="K2248" s="266" t="n">
        <x:f>MOD(ROW()-ROW($I$46),MESCLUN_CAP+1)</x:f>
        <x:v>1</x:v>
      </x:c>
      <x:c r="L2248" s="266" t="n">
        <x:f>SUM(I2248:K2248)</x:f>
        <x:v>12</x:v>
      </x:c>
      <x:c r="M2248" s="267" t="n">
        <x:f>I2248*TOMATO_HOURS*WEEKS*(1+TOMATO_DIM)^I2248+J2248*CARROT_HOURS*WEEKS*(1+CARROT_DIM)^J2248+K2248*MESCLUN_HOURS*WEEKS*(1+MESCLUN_DIM)^K2248</x:f>
        <x:v>697.3491954023802</x:v>
      </x:c>
      <x:c r="N2248" s="267" t="n">
        <x:f>MAX(M2248-FARMER_HOURS,0)/TEMP_HOURS_PER_WORKER</x:f>
        <x:v>0</x:v>
      </x:c>
      <x:c r="O2248" s="268" t="n">
        <x:f>I2248*TOMATO_PRICE+J2248*CARROT_PRICE+K2248*MESCLUN_PRICE</x:f>
        <x:v>45852</x:v>
      </x:c>
      <x:c r="P2248" s="268" t="n">
        <x:f>I2248*TOMATO_FERTILIZER+J2248*CARROT_FERTILIZER+K2248*MESCLUN_FERTILIZER</x:f>
        <x:v>7040</x:v>
      </x:c>
      <x:c r="Q2248" s="268" t="n">
        <x:f>MIN(M2248,FARMER_HOURS)*FARMER_RATE+MAX(M2248-FARMER_HOURS,0)*TEMP_RATE</x:f>
        <x:v>24213.513729249313</x:v>
      </x:c>
      <x:c r="R2248" s="268" t="n">
        <x:f>O2248-P2248-Q2248-FIXED_COST</x:f>
        <x:v>-5401.513729249313</x:v>
      </x:c>
      <x:c r="S2248" s="139" t="str">
        <x:f>IF(AND(L2248&lt;=TOTAL_BED_CAP,N2248&lt;=TEMP_WORKER_CAP),"YES","NO")</x:f>
        <x:v>YES</x:v>
      </x:c>
      <x:c r="T2248" s="139" t="n">
        <x:f>IF(S2248="YES",R2248,-1E+99)</x:f>
        <x:v>-5401.513729249313</x:v>
      </x:c>
    </x:row>
    <x:row r="2249">
      <x:c r="A2249" s="139"/>
      <x:c r="B2249" s="139"/>
      <x:c r="C2249" s="139"/>
      <x:c r="D2249" s="139"/>
      <x:c r="E2249" s="139"/>
      <x:c r="F2249" s="139"/>
      <x:c r="G2249" s="139"/>
      <x:c r="H2249" s="139"/>
      <x:c r="I2249" s="266" t="n">
        <x:f>INT((ROW()-ROW($I$46))/((CARROT_CAP+1)*(MESCLUN_CAP+1)))</x:f>
        <x:v>3</x:v>
      </x:c>
      <x:c r="J2249" s="266" t="n">
        <x:f>MOD(INT((ROW()-ROW($I$46))/(MESCLUN_CAP+1)),CARROT_CAP+1)</x:f>
        <x:v>8</x:v>
      </x:c>
      <x:c r="K2249" s="266" t="n">
        <x:f>MOD(ROW()-ROW($I$46),MESCLUN_CAP+1)</x:f>
        <x:v>2</x:v>
      </x:c>
      <x:c r="L2249" s="266" t="n">
        <x:f>SUM(I2249:K2249)</x:f>
        <x:v>13</x:v>
      </x:c>
      <x:c r="M2249" s="267" t="n">
        <x:f>I2249*TOMATO_HOURS*WEEKS*(1+TOMATO_DIM)^I2249+J2249*CARROT_HOURS*WEEKS*(1+CARROT_DIM)^J2249+K2249*MESCLUN_HOURS*WEEKS*(1+MESCLUN_DIM)^K2249</x:f>
        <x:v>744.0507579023803</x:v>
      </x:c>
      <x:c r="N2249" s="267" t="n">
        <x:f>MAX(M2249-FARMER_HOURS,0)/TEMP_HOURS_PER_WORKER</x:f>
        <x:v>0.016701915209986297</x:v>
      </x:c>
      <x:c r="O2249" s="268" t="n">
        <x:f>I2249*TOMATO_PRICE+J2249*CARROT_PRICE+K2249*MESCLUN_PRICE</x:f>
        <x:v>48552</x:v>
      </x:c>
      <x:c r="P2249" s="268" t="n">
        <x:f>I2249*TOMATO_FERTILIZER+J2249*CARROT_FERTILIZER+K2249*MESCLUN_FERTILIZER</x:f>
        <x:v>7920</x:v>
      </x:c>
      <x:c r="Q2249" s="268" t="n">
        <x:f>MIN(M2249,FARMER_HOURS)*FARMER_RATE+MAX(M2249-FARMER_HOURS,0)*TEMP_RATE</x:f>
        <x:v>25417.54788024966</x:v>
      </x:c>
      <x:c r="R2249" s="268" t="n">
        <x:f>O2249-P2249-Q2249-FIXED_COST</x:f>
        <x:v>-4785.547880249658</x:v>
      </x:c>
      <x:c r="S2249" s="139" t="str">
        <x:f>IF(AND(L2249&lt;=TOTAL_BED_CAP,N2249&lt;=TEMP_WORKER_CAP),"YES","NO")</x:f>
        <x:v>YES</x:v>
      </x:c>
      <x:c r="T2249" s="139" t="n">
        <x:f>IF(S2249="YES",R2249,-1E+99)</x:f>
        <x:v>-4785.547880249658</x:v>
      </x:c>
    </x:row>
    <x:row r="2250">
      <x:c r="A2250" s="139"/>
      <x:c r="B2250" s="139"/>
      <x:c r="C2250" s="139"/>
      <x:c r="D2250" s="139"/>
      <x:c r="E2250" s="139"/>
      <x:c r="F2250" s="139"/>
      <x:c r="G2250" s="139"/>
      <x:c r="H2250" s="139"/>
      <x:c r="I2250" s="266" t="n">
        <x:f>INT((ROW()-ROW($I$46))/((CARROT_CAP+1)*(MESCLUN_CAP+1)))</x:f>
        <x:v>3</x:v>
      </x:c>
      <x:c r="J2250" s="266" t="n">
        <x:f>MOD(INT((ROW()-ROW($I$46))/(MESCLUN_CAP+1)),CARROT_CAP+1)</x:f>
        <x:v>8</x:v>
      </x:c>
      <x:c r="K2250" s="266" t="n">
        <x:f>MOD(ROW()-ROW($I$46),MESCLUN_CAP+1)</x:f>
        <x:v>3</x:v>
      </x:c>
      <x:c r="L2250" s="266" t="n">
        <x:f>SUM(I2250:K2250)</x:f>
        <x:v>14</x:v>
      </x:c>
      <x:c r="M2250" s="267" t="n">
        <x:f>I2250*TOMATO_HOURS*WEEKS*(1+TOMATO_DIM)^I2250+J2250*CARROT_HOURS*WEEKS*(1+CARROT_DIM)^J2250+K2250*MESCLUN_HOURS*WEEKS*(1+MESCLUN_DIM)^K2250</x:f>
        <x:v>791.9127403242552</x:v>
      </x:c>
      <x:c r="N2250" s="267" t="n">
        <x:f>MAX(M2250-FARMER_HOURS,0)/TEMP_HOURS_PER_WORKER</x:f>
        <x:v>0.049939403002955</x:v>
      </x:c>
      <x:c r="O2250" s="268" t="n">
        <x:f>I2250*TOMATO_PRICE+J2250*CARROT_PRICE+K2250*MESCLUN_PRICE</x:f>
        <x:v>51252</x:v>
      </x:c>
      <x:c r="P2250" s="268" t="n">
        <x:f>I2250*TOMATO_FERTILIZER+J2250*CARROT_FERTILIZER+K2250*MESCLUN_FERTILIZER</x:f>
        <x:v>8800</x:v>
      </x:c>
      <x:c r="Q2250" s="268" t="n">
        <x:f>MIN(M2250,FARMER_HOURS)*FARMER_RATE+MAX(M2250-FARMER_HOURS,0)*TEMP_RATE</x:f>
        <x:v>26248.485075073873</x:v>
      </x:c>
      <x:c r="R2250" s="268" t="n">
        <x:f>O2250-P2250-Q2250-FIXED_COST</x:f>
        <x:v>-3796.4850750738733</x:v>
      </x:c>
      <x:c r="S2250" s="139" t="str">
        <x:f>IF(AND(L2250&lt;=TOTAL_BED_CAP,N2250&lt;=TEMP_WORKER_CAP),"YES","NO")</x:f>
        <x:v>YES</x:v>
      </x:c>
      <x:c r="T2250" s="139" t="n">
        <x:f>IF(S2250="YES",R2250,-1E+99)</x:f>
        <x:v>-3796.4850750738733</x:v>
      </x:c>
    </x:row>
    <x:row r="2251">
      <x:c r="A2251" s="139"/>
      <x:c r="B2251" s="139"/>
      <x:c r="C2251" s="139"/>
      <x:c r="D2251" s="139"/>
      <x:c r="E2251" s="139"/>
      <x:c r="F2251" s="139"/>
      <x:c r="G2251" s="139"/>
      <x:c r="H2251" s="139"/>
      <x:c r="I2251" s="266" t="n">
        <x:f>INT((ROW()-ROW($I$46))/((CARROT_CAP+1)*(MESCLUN_CAP+1)))</x:f>
        <x:v>3</x:v>
      </x:c>
      <x:c r="J2251" s="266" t="n">
        <x:f>MOD(INT((ROW()-ROW($I$46))/(MESCLUN_CAP+1)),CARROT_CAP+1)</x:f>
        <x:v>8</x:v>
      </x:c>
      <x:c r="K2251" s="266" t="n">
        <x:f>MOD(ROW()-ROW($I$46),MESCLUN_CAP+1)</x:f>
        <x:v>4</x:v>
      </x:c>
      <x:c r="L2251" s="266" t="n">
        <x:f>SUM(I2251:K2251)</x:f>
        <x:v>15</x:v>
      </x:c>
      <x:c r="M2251" s="267" t="n">
        <x:f>I2251*TOMATO_HOURS*WEEKS*(1+TOMATO_DIM)^I2251+J2251*CARROT_HOURS*WEEKS*(1+CARROT_DIM)^J2251+K2251*MESCLUN_HOURS*WEEKS*(1+MESCLUN_DIM)^K2251</x:f>
        <x:v>840.9568560469114</x:v>
      </x:c>
      <x:c r="N2251" s="267" t="n">
        <x:f>MAX(M2251-FARMER_HOURS,0)/TEMP_HOURS_PER_WORKER</x:f>
        <x:v>0.08399781669924404</x:v>
      </x:c>
      <x:c r="O2251" s="268" t="n">
        <x:f>I2251*TOMATO_PRICE+J2251*CARROT_PRICE+K2251*MESCLUN_PRICE</x:f>
        <x:v>53952</x:v>
      </x:c>
      <x:c r="P2251" s="268" t="n">
        <x:f>I2251*TOMATO_FERTILIZER+J2251*CARROT_FERTILIZER+K2251*MESCLUN_FERTILIZER</x:f>
        <x:v>9680</x:v>
      </x:c>
      <x:c r="Q2251" s="268" t="n">
        <x:f>MIN(M2251,FARMER_HOURS)*FARMER_RATE+MAX(M2251-FARMER_HOURS,0)*TEMP_RATE</x:f>
        <x:v>27099.9454174811</x:v>
      </x:c>
      <x:c r="R2251" s="268" t="n">
        <x:f>O2251-P2251-Q2251-FIXED_COST</x:f>
        <x:v>-2827.9454174811</x:v>
      </x:c>
      <x:c r="S2251" s="139" t="str">
        <x:f>IF(AND(L2251&lt;=TOTAL_BED_CAP,N2251&lt;=TEMP_WORKER_CAP),"YES","NO")</x:f>
        <x:v>YES</x:v>
      </x:c>
      <x:c r="T2251" s="139" t="n">
        <x:f>IF(S2251="YES",R2251,-1E+99)</x:f>
        <x:v>-2827.9454174811</x:v>
      </x:c>
    </x:row>
    <x:row r="2252">
      <x:c r="A2252" s="139"/>
      <x:c r="B2252" s="139"/>
      <x:c r="C2252" s="139"/>
      <x:c r="D2252" s="139"/>
      <x:c r="E2252" s="139"/>
      <x:c r="F2252" s="139"/>
      <x:c r="G2252" s="139"/>
      <x:c r="H2252" s="139"/>
      <x:c r="I2252" s="266" t="n">
        <x:f>INT((ROW()-ROW($I$46))/((CARROT_CAP+1)*(MESCLUN_CAP+1)))</x:f>
        <x:v>3</x:v>
      </x:c>
      <x:c r="J2252" s="266" t="n">
        <x:f>MOD(INT((ROW()-ROW($I$46))/(MESCLUN_CAP+1)),CARROT_CAP+1)</x:f>
        <x:v>8</x:v>
      </x:c>
      <x:c r="K2252" s="266" t="n">
        <x:f>MOD(ROW()-ROW($I$46),MESCLUN_CAP+1)</x:f>
        <x:v>5</x:v>
      </x:c>
      <x:c r="L2252" s="266" t="n">
        <x:f>SUM(I2252:K2252)</x:f>
        <x:v>16</x:v>
      </x:c>
      <x:c r="M2252" s="267" t="n">
        <x:f>I2252*TOMATO_HOURS*WEEKS*(1+TOMATO_DIM)^I2252+J2252*CARROT_HOURS*WEEKS*(1+CARROT_DIM)^J2252+K2252*MESCLUN_HOURS*WEEKS*(1+MESCLUN_DIM)^K2252</x:f>
        <x:v>891.2051799681151</x:v>
      </x:c>
      <x:c r="N2252" s="267" t="n">
        <x:f>MAX(M2252-FARMER_HOURS,0)/TEMP_HOURS_PER_WORKER</x:f>
        <x:v>0.11889248608896881</x:v>
      </x:c>
      <x:c r="O2252" s="268" t="n">
        <x:f>I2252*TOMATO_PRICE+J2252*CARROT_PRICE+K2252*MESCLUN_PRICE</x:f>
        <x:v>56652</x:v>
      </x:c>
      <x:c r="P2252" s="268" t="n">
        <x:f>I2252*TOMATO_FERTILIZER+J2252*CARROT_FERTILIZER+K2252*MESCLUN_FERTILIZER</x:f>
        <x:v>10560</x:v>
      </x:c>
      <x:c r="Q2252" s="268" t="n">
        <x:f>MIN(M2252,FARMER_HOURS)*FARMER_RATE+MAX(M2252-FARMER_HOURS,0)*TEMP_RATE</x:f>
        <x:v>27972.31215222422</x:v>
      </x:c>
      <x:c r="R2252" s="268" t="n">
        <x:f>O2252-P2252-Q2252-FIXED_COST</x:f>
        <x:v>-1880.3121522242218</x:v>
      </x:c>
      <x:c r="S2252" s="139" t="str">
        <x:f>IF(AND(L2252&lt;=TOTAL_BED_CAP,N2252&lt;=TEMP_WORKER_CAP),"YES","NO")</x:f>
        <x:v>YES</x:v>
      </x:c>
      <x:c r="T2252" s="139" t="n">
        <x:f>IF(S2252="YES",R2252,-1E+99)</x:f>
        <x:v>-1880.3121522242218</x:v>
      </x:c>
    </x:row>
    <x:row r="2253">
      <x:c r="A2253" s="139"/>
      <x:c r="B2253" s="139"/>
      <x:c r="C2253" s="139"/>
      <x:c r="D2253" s="139"/>
      <x:c r="E2253" s="139"/>
      <x:c r="F2253" s="139"/>
      <x:c r="G2253" s="139"/>
      <x:c r="H2253" s="139"/>
      <x:c r="I2253" s="266" t="n">
        <x:f>INT((ROW()-ROW($I$46))/((CARROT_CAP+1)*(MESCLUN_CAP+1)))</x:f>
        <x:v>3</x:v>
      </x:c>
      <x:c r="J2253" s="266" t="n">
        <x:f>MOD(INT((ROW()-ROW($I$46))/(MESCLUN_CAP+1)),CARROT_CAP+1)</x:f>
        <x:v>8</x:v>
      </x:c>
      <x:c r="K2253" s="266" t="n">
        <x:f>MOD(ROW()-ROW($I$46),MESCLUN_CAP+1)</x:f>
        <x:v>6</x:v>
      </x:c>
      <x:c r="L2253" s="266" t="n">
        <x:f>SUM(I2253:K2253)</x:f>
        <x:v>17</x:v>
      </x:c>
      <x:c r="M2253" s="267" t="n">
        <x:f>I2253*TOMATO_HOURS*WEEKS*(1+TOMATO_DIM)^I2253+J2253*CARROT_HOURS*WEEKS*(1+CARROT_DIM)^J2253+K2253*MESCLUN_HOURS*WEEKS*(1+MESCLUN_DIM)^K2253</x:f>
        <x:v>942.680154149748</x:v>
      </x:c>
      <x:c r="N2253" s="267" t="n">
        <x:f>MAX(M2253-FARMER_HOURS,0)/TEMP_HOURS_PER_WORKER</x:f>
        <x:v>0.154638995937325</x:v>
      </x:c>
      <x:c r="O2253" s="268" t="n">
        <x:f>I2253*TOMATO_PRICE+J2253*CARROT_PRICE+K2253*MESCLUN_PRICE</x:f>
        <x:v>59352</x:v>
      </x:c>
      <x:c r="P2253" s="268" t="n">
        <x:f>I2253*TOMATO_FERTILIZER+J2253*CARROT_FERTILIZER+K2253*MESCLUN_FERTILIZER</x:f>
        <x:v>11440</x:v>
      </x:c>
      <x:c r="Q2253" s="268" t="n">
        <x:f>MIN(M2253,FARMER_HOURS)*FARMER_RATE+MAX(M2253-FARMER_HOURS,0)*TEMP_RATE</x:f>
        <x:v>28865.974898433124</x:v>
      </x:c>
      <x:c r="R2253" s="268" t="n">
        <x:f>O2253-P2253-Q2253-FIXED_COST</x:f>
        <x:v>-953.9748984331236</x:v>
      </x:c>
      <x:c r="S2253" s="139" t="str">
        <x:f>IF(AND(L2253&lt;=TOTAL_BED_CAP,N2253&lt;=TEMP_WORKER_CAP),"YES","NO")</x:f>
        <x:v>YES</x:v>
      </x:c>
      <x:c r="T2253" s="139" t="n">
        <x:f>IF(S2253="YES",R2253,-1E+99)</x:f>
        <x:v>-953.9748984331236</x:v>
      </x:c>
    </x:row>
    <x:row r="2254">
      <x:c r="A2254" s="139"/>
      <x:c r="B2254" s="139"/>
      <x:c r="C2254" s="139"/>
      <x:c r="D2254" s="139"/>
      <x:c r="E2254" s="139"/>
      <x:c r="F2254" s="139"/>
      <x:c r="G2254" s="139"/>
      <x:c r="H2254" s="139"/>
      <x:c r="I2254" s="266" t="n">
        <x:f>INT((ROW()-ROW($I$46))/((CARROT_CAP+1)*(MESCLUN_CAP+1)))</x:f>
        <x:v>3</x:v>
      </x:c>
      <x:c r="J2254" s="266" t="n">
        <x:f>MOD(INT((ROW()-ROW($I$46))/(MESCLUN_CAP+1)),CARROT_CAP+1)</x:f>
        <x:v>8</x:v>
      </x:c>
      <x:c r="K2254" s="266" t="n">
        <x:f>MOD(ROW()-ROW($I$46),MESCLUN_CAP+1)</x:f>
        <x:v>7</x:v>
      </x:c>
      <x:c r="L2254" s="266" t="n">
        <x:f>SUM(I2254:K2254)</x:f>
        <x:v>18</x:v>
      </x:c>
      <x:c r="M2254" s="267" t="n">
        <x:f>I2254*TOMATO_HOURS*WEEKS*(1+TOMATO_DIM)^I2254+J2254*CARROT_HOURS*WEEKS*(1+CARROT_DIM)^J2254+K2254*MESCLUN_HOURS*WEEKS*(1+MESCLUN_DIM)^K2254</x:f>
        <x:v>995.4045935477084</x:v>
      </x:c>
      <x:c r="N2254" s="267" t="n">
        <x:f>MAX(M2254-FARMER_HOURS,0)/TEMP_HOURS_PER_WORKER</x:f>
        <x:v>0.19125318996368637</x:v>
      </x:c>
      <x:c r="O2254" s="268" t="n">
        <x:f>I2254*TOMATO_PRICE+J2254*CARROT_PRICE+K2254*MESCLUN_PRICE</x:f>
        <x:v>62052</x:v>
      </x:c>
      <x:c r="P2254" s="268" t="n">
        <x:f>I2254*TOMATO_FERTILIZER+J2254*CARROT_FERTILIZER+K2254*MESCLUN_FERTILIZER</x:f>
        <x:v>12320</x:v>
      </x:c>
      <x:c r="Q2254" s="268" t="n">
        <x:f>MIN(M2254,FARMER_HOURS)*FARMER_RATE+MAX(M2254-FARMER_HOURS,0)*TEMP_RATE</x:f>
        <x:v>29781.32974909216</x:v>
      </x:c>
      <x:c r="R2254" s="268" t="n">
        <x:f>O2254-P2254-Q2254-FIXED_COST</x:f>
        <x:v>-49.329749092161364</x:v>
      </x:c>
      <x:c r="S2254" s="139" t="str">
        <x:f>IF(AND(L2254&lt;=TOTAL_BED_CAP,N2254&lt;=TEMP_WORKER_CAP),"YES","NO")</x:f>
        <x:v>YES</x:v>
      </x:c>
      <x:c r="T2254" s="139" t="n">
        <x:f>IF(S2254="YES",R2254,-1E+99)</x:f>
        <x:v>-49.329749092161364</x:v>
      </x:c>
    </x:row>
    <x:row r="2255">
      <x:c r="A2255" s="139"/>
      <x:c r="B2255" s="139"/>
      <x:c r="C2255" s="139"/>
      <x:c r="D2255" s="139"/>
      <x:c r="E2255" s="139"/>
      <x:c r="F2255" s="139"/>
      <x:c r="G2255" s="139"/>
      <x:c r="H2255" s="139"/>
      <x:c r="I2255" s="266" t="n">
        <x:f>INT((ROW()-ROW($I$46))/((CARROT_CAP+1)*(MESCLUN_CAP+1)))</x:f>
        <x:v>3</x:v>
      </x:c>
      <x:c r="J2255" s="266" t="n">
        <x:f>MOD(INT((ROW()-ROW($I$46))/(MESCLUN_CAP+1)),CARROT_CAP+1)</x:f>
        <x:v>8</x:v>
      </x:c>
      <x:c r="K2255" s="266" t="n">
        <x:f>MOD(ROW()-ROW($I$46),MESCLUN_CAP+1)</x:f>
        <x:v>8</x:v>
      </x:c>
      <x:c r="L2255" s="266" t="n">
        <x:f>SUM(I2255:K2255)</x:f>
        <x:v>19</x:v>
      </x:c>
      <x:c r="M2255" s="267" t="n">
        <x:f>I2255*TOMATO_HOURS*WEEKS*(1+TOMATO_DIM)^I2255+J2255*CARROT_HOURS*WEEKS*(1+CARROT_DIM)^J2255+K2255*MESCLUN_HOURS*WEEKS*(1+MESCLUN_DIM)^K2255</x:f>
        <x:v>1049.4016918276886</x:v>
      </x:c>
      <x:c r="N2255" s="267" t="n">
        <x:f>MAX(M2255-FARMER_HOURS,0)/TEMP_HOURS_PER_WORKER</x:f>
        <x:v>0.22875117488033933</x:v>
      </x:c>
      <x:c r="O2255" s="268" t="n">
        <x:f>I2255*TOMATO_PRICE+J2255*CARROT_PRICE+K2255*MESCLUN_PRICE</x:f>
        <x:v>64752</x:v>
      </x:c>
      <x:c r="P2255" s="268" t="n">
        <x:f>I2255*TOMATO_FERTILIZER+J2255*CARROT_FERTILIZER+K2255*MESCLUN_FERTILIZER</x:f>
        <x:v>13200</x:v>
      </x:c>
      <x:c r="Q2255" s="268" t="n">
        <x:f>MIN(M2255,FARMER_HOURS)*FARMER_RATE+MAX(M2255-FARMER_HOURS,0)*TEMP_RATE</x:f>
        <x:v>30718.77937200848</x:v>
      </x:c>
      <x:c r="R2255" s="268" t="n">
        <x:f>O2255-P2255-Q2255-FIXED_COST</x:f>
        <x:v>833.220627991519</x:v>
      </x:c>
      <x:c r="S2255" s="139" t="str">
        <x:f>IF(AND(L2255&lt;=TOTAL_BED_CAP,N2255&lt;=TEMP_WORKER_CAP),"YES","NO")</x:f>
        <x:v>YES</x:v>
      </x:c>
      <x:c r="T2255" s="139" t="n">
        <x:f>IF(S2255="YES",R2255,-1E+99)</x:f>
        <x:v>833.220627991519</x:v>
      </x:c>
    </x:row>
    <x:row r="2256">
      <x:c r="A2256" s="139"/>
      <x:c r="B2256" s="139"/>
      <x:c r="C2256" s="139"/>
      <x:c r="D2256" s="139"/>
      <x:c r="E2256" s="139"/>
      <x:c r="F2256" s="139"/>
      <x:c r="G2256" s="139"/>
      <x:c r="H2256" s="139"/>
      <x:c r="I2256" s="266" t="n">
        <x:f>INT((ROW()-ROW($I$46))/((CARROT_CAP+1)*(MESCLUN_CAP+1)))</x:f>
        <x:v>3</x:v>
      </x:c>
      <x:c r="J2256" s="266" t="n">
        <x:f>MOD(INT((ROW()-ROW($I$46))/(MESCLUN_CAP+1)),CARROT_CAP+1)</x:f>
        <x:v>8</x:v>
      </x:c>
      <x:c r="K2256" s="266" t="n">
        <x:f>MOD(ROW()-ROW($I$46),MESCLUN_CAP+1)</x:f>
        <x:v>9</x:v>
      </x:c>
      <x:c r="L2256" s="266" t="n">
        <x:f>SUM(I2256:K2256)</x:f>
        <x:v>20</x:v>
      </x:c>
      <x:c r="M2256" s="267" t="n">
        <x:f>I2256*TOMATO_HOURS*WEEKS*(1+TOMATO_DIM)^I2256+J2256*CARROT_HOURS*WEEKS*(1+CARROT_DIM)^J2256+K2256*MESCLUN_HOURS*WEEKS*(1+MESCLUN_DIM)^K2256</x:f>
        <x:v>1104.6950272680829</x:v>
      </x:c>
      <x:c r="N2256" s="267" t="n">
        <x:f>MAX(M2256-FARMER_HOURS,0)/TEMP_HOURS_PER_WORKER</x:f>
        <x:v>0.26714932449172424</x:v>
      </x:c>
      <x:c r="O2256" s="268" t="n">
        <x:f>I2256*TOMATO_PRICE+J2256*CARROT_PRICE+K2256*MESCLUN_PRICE</x:f>
        <x:v>67452</x:v>
      </x:c>
      <x:c r="P2256" s="268" t="n">
        <x:f>I2256*TOMATO_FERTILIZER+J2256*CARROT_FERTILIZER+K2256*MESCLUN_FERTILIZER</x:f>
        <x:v>14080</x:v>
      </x:c>
      <x:c r="Q2256" s="268" t="n">
        <x:f>MIN(M2256,FARMER_HOURS)*FARMER_RATE+MAX(M2256-FARMER_HOURS,0)*TEMP_RATE</x:f>
        <x:v>31678.733112293106</x:v>
      </x:c>
      <x:c r="R2256" s="268" t="n">
        <x:f>O2256-P2256-Q2256-FIXED_COST</x:f>
        <x:v>1693.2668877068936</x:v>
      </x:c>
      <x:c r="S2256" s="139" t="str">
        <x:f>IF(AND(L2256&lt;=TOTAL_BED_CAP,N2256&lt;=TEMP_WORKER_CAP),"YES","NO")</x:f>
        <x:v>YES</x:v>
      </x:c>
      <x:c r="T2256" s="139" t="n">
        <x:f>IF(S2256="YES",R2256,-1E+99)</x:f>
        <x:v>1693.2668877068936</x:v>
      </x:c>
    </x:row>
    <x:row r="2257">
      <x:c r="A2257" s="139"/>
      <x:c r="B2257" s="139"/>
      <x:c r="C2257" s="139"/>
      <x:c r="D2257" s="139"/>
      <x:c r="E2257" s="139"/>
      <x:c r="F2257" s="139"/>
      <x:c r="G2257" s="139"/>
      <x:c r="H2257" s="139"/>
      <x:c r="I2257" s="266" t="n">
        <x:f>INT((ROW()-ROW($I$46))/((CARROT_CAP+1)*(MESCLUN_CAP+1)))</x:f>
        <x:v>3</x:v>
      </x:c>
      <x:c r="J2257" s="266" t="n">
        <x:f>MOD(INT((ROW()-ROW($I$46))/(MESCLUN_CAP+1)),CARROT_CAP+1)</x:f>
        <x:v>8</x:v>
      </x:c>
      <x:c r="K2257" s="266" t="n">
        <x:f>MOD(ROW()-ROW($I$46),MESCLUN_CAP+1)</x:f>
        <x:v>10</x:v>
      </x:c>
      <x:c r="L2257" s="266" t="n">
        <x:f>SUM(I2257:K2257)</x:f>
        <x:v>21</x:v>
      </x:c>
      <x:c r="M2257" s="267" t="n">
        <x:f>I2257*TOMATO_HOURS*WEEKS*(1+TOMATO_DIM)^I2257+J2257*CARROT_HOURS*WEEKS*(1+CARROT_DIM)^J2257+K2257*MESCLUN_HOURS*WEEKS*(1+MESCLUN_DIM)^K2257</x:f>
        <x:v>1161.3085687512958</x:v>
      </x:c>
      <x:c r="N2257" s="267" t="n">
        <x:f>MAX(M2257-FARMER_HOURS,0)/TEMP_HOURS_PER_WORKER</x:f>
        <x:v>0.3064642838550665</x:v>
      </x:c>
      <x:c r="O2257" s="268" t="n">
        <x:f>I2257*TOMATO_PRICE+J2257*CARROT_PRICE+K2257*MESCLUN_PRICE</x:f>
        <x:v>70152</x:v>
      </x:c>
      <x:c r="P2257" s="268" t="n">
        <x:f>I2257*TOMATO_FERTILIZER+J2257*CARROT_FERTILIZER+K2257*MESCLUN_FERTILIZER</x:f>
        <x:v>14960</x:v>
      </x:c>
      <x:c r="Q2257" s="268" t="n">
        <x:f>MIN(M2257,FARMER_HOURS)*FARMER_RATE+MAX(M2257-FARMER_HOURS,0)*TEMP_RATE</x:f>
        <x:v>32661.60709637666</x:v>
      </x:c>
      <x:c r="R2257" s="268" t="n">
        <x:f>O2257-P2257-Q2257-FIXED_COST</x:f>
        <x:v>2530.3929036233385</x:v>
      </x:c>
      <x:c r="S2257" s="139" t="str">
        <x:f>IF(AND(L2257&lt;=TOTAL_BED_CAP,N2257&lt;=TEMP_WORKER_CAP),"YES","NO")</x:f>
        <x:v>YES</x:v>
      </x:c>
      <x:c r="T2257" s="139" t="n">
        <x:f>IF(S2257="YES",R2257,-1E+99)</x:f>
        <x:v>2530.3929036233385</x:v>
      </x:c>
    </x:row>
    <x:row r="2258">
      <x:c r="A2258" s="139"/>
      <x:c r="B2258" s="139"/>
      <x:c r="C2258" s="139"/>
      <x:c r="D2258" s="139"/>
      <x:c r="E2258" s="139"/>
      <x:c r="F2258" s="139"/>
      <x:c r="G2258" s="139"/>
      <x:c r="H2258" s="139"/>
      <x:c r="I2258" s="266" t="n">
        <x:f>INT((ROW()-ROW($I$46))/((CARROT_CAP+1)*(MESCLUN_CAP+1)))</x:f>
        <x:v>3</x:v>
      </x:c>
      <x:c r="J2258" s="266" t="n">
        <x:f>MOD(INT((ROW()-ROW($I$46))/(MESCLUN_CAP+1)),CARROT_CAP+1)</x:f>
        <x:v>8</x:v>
      </x:c>
      <x:c r="K2258" s="266" t="n">
        <x:f>MOD(ROW()-ROW($I$46),MESCLUN_CAP+1)</x:f>
        <x:v>11</x:v>
      </x:c>
      <x:c r="L2258" s="266" t="n">
        <x:f>SUM(I2258:K2258)</x:f>
        <x:v>22</x:v>
      </x:c>
      <x:c r="M2258" s="267" t="n">
        <x:f>I2258*TOMATO_HOURS*WEEKS*(1+TOMATO_DIM)^I2258+J2258*CARROT_HOURS*WEEKS*(1+CARROT_DIM)^J2258+K2258*MESCLUN_HOURS*WEEKS*(1+MESCLUN_DIM)^K2258</x:f>
        <x:v>1219.2666818447349</x:v>
      </x:c>
      <x:c r="N2258" s="267" t="n">
        <x:f>MAX(M2258-FARMER_HOURS,0)/TEMP_HOURS_PER_WORKER</x:f>
        <x:v>0.3467129735032881</x:v>
      </x:c>
      <x:c r="O2258" s="268" t="n">
        <x:f>I2258*TOMATO_PRICE+J2258*CARROT_PRICE+K2258*MESCLUN_PRICE</x:f>
        <x:v>72852</x:v>
      </x:c>
      <x:c r="P2258" s="268" t="n">
        <x:f>I2258*TOMATO_FERTILIZER+J2258*CARROT_FERTILIZER+K2258*MESCLUN_FERTILIZER</x:f>
        <x:v>15840</x:v>
      </x:c>
      <x:c r="Q2258" s="268" t="n">
        <x:f>MIN(M2258,FARMER_HOURS)*FARMER_RATE+MAX(M2258-FARMER_HOURS,0)*TEMP_RATE</x:f>
        <x:v>33667.824337582206</x:v>
      </x:c>
      <x:c r="R2258" s="268" t="n">
        <x:f>O2258-P2258-Q2258-FIXED_COST</x:f>
        <x:v>3344.1756624177942</x:v>
      </x:c>
      <x:c r="S2258" s="139" t="str">
        <x:f>IF(AND(L2258&lt;=TOTAL_BED_CAP,N2258&lt;=TEMP_WORKER_CAP),"YES","NO")</x:f>
        <x:v>YES</x:v>
      </x:c>
      <x:c r="T2258" s="139" t="n">
        <x:f>IF(S2258="YES",R2258,-1E+99)</x:f>
        <x:v>3344.1756624177942</x:v>
      </x:c>
    </x:row>
    <x:row r="2259">
      <x:c r="A2259" s="139"/>
      <x:c r="B2259" s="139"/>
      <x:c r="C2259" s="139"/>
      <x:c r="D2259" s="139"/>
      <x:c r="E2259" s="139"/>
      <x:c r="F2259" s="139"/>
      <x:c r="G2259" s="139"/>
      <x:c r="H2259" s="139"/>
      <x:c r="I2259" s="266" t="n">
        <x:f>INT((ROW()-ROW($I$46))/((CARROT_CAP+1)*(MESCLUN_CAP+1)))</x:f>
        <x:v>3</x:v>
      </x:c>
      <x:c r="J2259" s="266" t="n">
        <x:f>MOD(INT((ROW()-ROW($I$46))/(MESCLUN_CAP+1)),CARROT_CAP+1)</x:f>
        <x:v>8</x:v>
      </x:c>
      <x:c r="K2259" s="266" t="n">
        <x:f>MOD(ROW()-ROW($I$46),MESCLUN_CAP+1)</x:f>
        <x:v>12</x:v>
      </x:c>
      <x:c r="L2259" s="266" t="n">
        <x:f>SUM(I2259:K2259)</x:f>
        <x:v>23</x:v>
      </x:c>
      <x:c r="M2259" s="267" t="n">
        <x:f>I2259*TOMATO_HOURS*WEEKS*(1+TOMATO_DIM)^I2259+J2259*CARROT_HOURS*WEEKS*(1+CARROT_DIM)^J2259+K2259*MESCLUN_HOURS*WEEKS*(1+MESCLUN_DIM)^K2259</x:f>
        <x:v>1278.594134972799</x:v>
      </x:c>
      <x:c r="N2259" s="267" t="n">
        <x:f>MAX(M2259-FARMER_HOURS,0)/TEMP_HOURS_PER_WORKER</x:f>
        <x:v>0.3879125937311105</x:v>
      </x:c>
      <x:c r="O2259" s="268" t="n">
        <x:f>I2259*TOMATO_PRICE+J2259*CARROT_PRICE+K2259*MESCLUN_PRICE</x:f>
        <x:v>75552</x:v>
      </x:c>
      <x:c r="P2259" s="268" t="n">
        <x:f>I2259*TOMATO_FERTILIZER+J2259*CARROT_FERTILIZER+K2259*MESCLUN_FERTILIZER</x:f>
        <x:v>16720</x:v>
      </x:c>
      <x:c r="Q2259" s="268" t="n">
        <x:f>MIN(M2259,FARMER_HOURS)*FARMER_RATE+MAX(M2259-FARMER_HOURS,0)*TEMP_RATE</x:f>
        <x:v>34697.81484327776</x:v>
      </x:c>
      <x:c r="R2259" s="268" t="n">
        <x:f>O2259-P2259-Q2259-FIXED_COST</x:f>
        <x:v>4134.18515672224</x:v>
      </x:c>
      <x:c r="S2259" s="139" t="str">
        <x:f>IF(AND(L2259&lt;=TOTAL_BED_CAP,N2259&lt;=TEMP_WORKER_CAP),"YES","NO")</x:f>
        <x:v>YES</x:v>
      </x:c>
      <x:c r="T2259" s="139" t="n">
        <x:f>IF(S2259="YES",R2259,-1E+99)</x:f>
        <x:v>4134.18515672224</x:v>
      </x:c>
    </x:row>
    <x:row r="2260">
      <x:c r="A2260" s="139"/>
      <x:c r="B2260" s="139"/>
      <x:c r="C2260" s="139"/>
      <x:c r="D2260" s="139"/>
      <x:c r="E2260" s="139"/>
      <x:c r="F2260" s="139"/>
      <x:c r="G2260" s="139"/>
      <x:c r="H2260" s="139"/>
      <x:c r="I2260" s="266" t="n">
        <x:f>INT((ROW()-ROW($I$46))/((CARROT_CAP+1)*(MESCLUN_CAP+1)))</x:f>
        <x:v>3</x:v>
      </x:c>
      <x:c r="J2260" s="266" t="n">
        <x:f>MOD(INT((ROW()-ROW($I$46))/(MESCLUN_CAP+1)),CARROT_CAP+1)</x:f>
        <x:v>8</x:v>
      </x:c>
      <x:c r="K2260" s="266" t="n">
        <x:f>MOD(ROW()-ROW($I$46),MESCLUN_CAP+1)</x:f>
        <x:v>13</x:v>
      </x:c>
      <x:c r="L2260" s="266" t="n">
        <x:f>SUM(I2260:K2260)</x:f>
        <x:v>24</x:v>
      </x:c>
      <x:c r="M2260" s="267" t="n">
        <x:f>I2260*TOMATO_HOURS*WEEKS*(1+TOMATO_DIM)^I2260+J2260*CARROT_HOURS*WEEKS*(1+CARROT_DIM)^J2260+K2260*MESCLUN_HOURS*WEEKS*(1+MESCLUN_DIM)^K2260</x:f>
        <x:v>1339.3161056811837</x:v>
      </x:c>
      <x:c r="N2260" s="267" t="n">
        <x:f>MAX(M2260-FARMER_HOURS,0)/TEMP_HOURS_PER_WORKER</x:f>
        <x:v>0.43008062894526644</x:v>
      </x:c>
      <x:c r="O2260" s="268" t="n">
        <x:f>I2260*TOMATO_PRICE+J2260*CARROT_PRICE+K2260*MESCLUN_PRICE</x:f>
        <x:v>78252</x:v>
      </x:c>
      <x:c r="P2260" s="268" t="n">
        <x:f>I2260*TOMATO_FERTILIZER+J2260*CARROT_FERTILIZER+K2260*MESCLUN_FERTILIZER</x:f>
        <x:v>17600</x:v>
      </x:c>
      <x:c r="Q2260" s="268" t="n">
        <x:f>MIN(M2260,FARMER_HOURS)*FARMER_RATE+MAX(M2260-FARMER_HOURS,0)*TEMP_RATE</x:f>
        <x:v>35752.01572363166</x:v>
      </x:c>
      <x:c r="R2260" s="268" t="n">
        <x:f>O2260-P2260-Q2260-FIXED_COST</x:f>
        <x:v>4899.984276368341</x:v>
      </x:c>
      <x:c r="S2260" s="139" t="str">
        <x:f>IF(AND(L2260&lt;=TOTAL_BED_CAP,N2260&lt;=TEMP_WORKER_CAP),"YES","NO")</x:f>
        <x:v>YES</x:v>
      </x:c>
      <x:c r="T2260" s="139" t="n">
        <x:f>IF(S2260="YES",R2260,-1E+99)</x:f>
        <x:v>4899.984276368341</x:v>
      </x:c>
    </x:row>
    <x:row r="2261">
      <x:c r="A2261" s="139"/>
      <x:c r="B2261" s="139"/>
      <x:c r="C2261" s="139"/>
      <x:c r="D2261" s="139"/>
      <x:c r="E2261" s="139"/>
      <x:c r="F2261" s="139"/>
      <x:c r="G2261" s="139"/>
      <x:c r="H2261" s="139"/>
      <x:c r="I2261" s="266" t="n">
        <x:f>INT((ROW()-ROW($I$46))/((CARROT_CAP+1)*(MESCLUN_CAP+1)))</x:f>
        <x:v>3</x:v>
      </x:c>
      <x:c r="J2261" s="266" t="n">
        <x:f>MOD(INT((ROW()-ROW($I$46))/(MESCLUN_CAP+1)),CARROT_CAP+1)</x:f>
        <x:v>8</x:v>
      </x:c>
      <x:c r="K2261" s="266" t="n">
        <x:f>MOD(ROW()-ROW($I$46),MESCLUN_CAP+1)</x:f>
        <x:v>14</x:v>
      </x:c>
      <x:c r="L2261" s="266" t="n">
        <x:f>SUM(I2261:K2261)</x:f>
        <x:v>25</x:v>
      </x:c>
      <x:c r="M2261" s="267" t="n">
        <x:f>I2261*TOMATO_HOURS*WEEKS*(1+TOMATO_DIM)^I2261+J2261*CARROT_HOURS*WEEKS*(1+CARROT_DIM)^J2261+K2261*MESCLUN_HOURS*WEEKS*(1+MESCLUN_DIM)^K2261</x:f>
        <x:v>1401.4581869948447</x:v>
      </x:c>
      <x:c r="N2261" s="267" t="n">
        <x:f>MAX(M2261-FARMER_HOURS,0)/TEMP_HOURS_PER_WORKER</x:f>
        <x:v>0.47323485207975324</x:v>
      </x:c>
      <x:c r="O2261" s="268" t="n">
        <x:f>I2261*TOMATO_PRICE+J2261*CARROT_PRICE+K2261*MESCLUN_PRICE</x:f>
        <x:v>80952</x:v>
      </x:c>
      <x:c r="P2261" s="268" t="n">
        <x:f>I2261*TOMATO_FERTILIZER+J2261*CARROT_FERTILIZER+K2261*MESCLUN_FERTILIZER</x:f>
        <x:v>18480</x:v>
      </x:c>
      <x:c r="Q2261" s="268" t="n">
        <x:f>MIN(M2261,FARMER_HOURS)*FARMER_RATE+MAX(M2261-FARMER_HOURS,0)*TEMP_RATE</x:f>
        <x:v>36830.87130199383</x:v>
      </x:c>
      <x:c r="R2261" s="268" t="n">
        <x:f>O2261-P2261-Q2261-FIXED_COST</x:f>
        <x:v>5641.12869800617</x:v>
      </x:c>
      <x:c r="S2261" s="139" t="str">
        <x:f>IF(AND(L2261&lt;=TOTAL_BED_CAP,N2261&lt;=TEMP_WORKER_CAP),"YES","NO")</x:f>
        <x:v>YES</x:v>
      </x:c>
      <x:c r="T2261" s="139" t="n">
        <x:f>IF(S2261="YES",R2261,-1E+99)</x:f>
        <x:v>5641.12869800617</x:v>
      </x:c>
    </x:row>
    <x:row r="2262">
      <x:c r="A2262" s="139"/>
      <x:c r="B2262" s="139"/>
      <x:c r="C2262" s="139"/>
      <x:c r="D2262" s="139"/>
      <x:c r="E2262" s="139"/>
      <x:c r="F2262" s="139"/>
      <x:c r="G2262" s="139"/>
      <x:c r="H2262" s="139"/>
      <x:c r="I2262" s="266" t="n">
        <x:f>INT((ROW()-ROW($I$46))/((CARROT_CAP+1)*(MESCLUN_CAP+1)))</x:f>
        <x:v>3</x:v>
      </x:c>
      <x:c r="J2262" s="266" t="n">
        <x:f>MOD(INT((ROW()-ROW($I$46))/(MESCLUN_CAP+1)),CARROT_CAP+1)</x:f>
        <x:v>8</x:v>
      </x:c>
      <x:c r="K2262" s="266" t="n">
        <x:f>MOD(ROW()-ROW($I$46),MESCLUN_CAP+1)</x:f>
        <x:v>15</x:v>
      </x:c>
      <x:c r="L2262" s="266" t="n">
        <x:f>SUM(I2262:K2262)</x:f>
        <x:v>26</x:v>
      </x:c>
      <x:c r="M2262" s="267" t="n">
        <x:f>I2262*TOMATO_HOURS*WEEKS*(1+TOMATO_DIM)^I2262+J2262*CARROT_HOURS*WEEKS*(1+CARROT_DIM)^J2262+K2262*MESCLUN_HOURS*WEEKS*(1+MESCLUN_DIM)^K2262</x:f>
        <x:v>1465.0463938709909</x:v>
      </x:c>
      <x:c r="N2262" s="267" t="n">
        <x:f>MAX(M2262-FARMER_HOURS,0)/TEMP_HOURS_PER_WORKER</x:f>
        <x:v>0.517393329077077</x:v>
      </x:c>
      <x:c r="O2262" s="268" t="n">
        <x:f>I2262*TOMATO_PRICE+J2262*CARROT_PRICE+K2262*MESCLUN_PRICE</x:f>
        <x:v>83652</x:v>
      </x:c>
      <x:c r="P2262" s="268" t="n">
        <x:f>I2262*TOMATO_FERTILIZER+J2262*CARROT_FERTILIZER+K2262*MESCLUN_FERTILIZER</x:f>
        <x:v>19360</x:v>
      </x:c>
      <x:c r="Q2262" s="268" t="n">
        <x:f>MIN(M2262,FARMER_HOURS)*FARMER_RATE+MAX(M2262-FARMER_HOURS,0)*TEMP_RATE</x:f>
        <x:v>37934.83322692692</x:v>
      </x:c>
      <x:c r="R2262" s="268" t="n">
        <x:f>O2262-P2262-Q2262-FIXED_COST</x:f>
        <x:v>6357.166773073077</x:v>
      </x:c>
      <x:c r="S2262" s="139" t="str">
        <x:f>IF(AND(L2262&lt;=TOTAL_BED_CAP,N2262&lt;=TEMP_WORKER_CAP),"YES","NO")</x:f>
        <x:v>YES</x:v>
      </x:c>
      <x:c r="T2262" s="139" t="n">
        <x:f>IF(S2262="YES",R2262,-1E+99)</x:f>
        <x:v>6357.166773073077</x:v>
      </x:c>
    </x:row>
    <x:row r="2263">
      <x:c r="A2263" s="139"/>
      <x:c r="B2263" s="139"/>
      <x:c r="C2263" s="139"/>
      <x:c r="D2263" s="139"/>
      <x:c r="E2263" s="139"/>
      <x:c r="F2263" s="139"/>
      <x:c r="G2263" s="139"/>
      <x:c r="H2263" s="139"/>
      <x:c r="I2263" s="266" t="n">
        <x:f>INT((ROW()-ROW($I$46))/((CARROT_CAP+1)*(MESCLUN_CAP+1)))</x:f>
        <x:v>3</x:v>
      </x:c>
      <x:c r="J2263" s="266" t="n">
        <x:f>MOD(INT((ROW()-ROW($I$46))/(MESCLUN_CAP+1)),CARROT_CAP+1)</x:f>
        <x:v>8</x:v>
      </x:c>
      <x:c r="K2263" s="266" t="n">
        <x:f>MOD(ROW()-ROW($I$46),MESCLUN_CAP+1)</x:f>
        <x:v>16</x:v>
      </x:c>
      <x:c r="L2263" s="266" t="n">
        <x:f>SUM(I2263:K2263)</x:f>
        <x:v>27</x:v>
      </x:c>
      <x:c r="M2263" s="267" t="n">
        <x:f>I2263*TOMATO_HOURS*WEEKS*(1+TOMATO_DIM)^I2263+J2263*CARROT_HOURS*WEEKS*(1+CARROT_DIM)^J2263+K2263*MESCLUN_HOURS*WEEKS*(1+MESCLUN_DIM)^K2263</x:f>
        <x:v>1530.10716974848</x:v>
      </x:c>
      <x:c r="N2263" s="267" t="n">
        <x:f>MAX(M2263-FARMER_HOURS,0)/TEMP_HOURS_PER_WORKER</x:f>
        <x:v>0.5625744234364444</x:v>
      </x:c>
      <x:c r="O2263" s="268" t="n">
        <x:f>I2263*TOMATO_PRICE+J2263*CARROT_PRICE+K2263*MESCLUN_PRICE</x:f>
        <x:v>86352</x:v>
      </x:c>
      <x:c r="P2263" s="268" t="n">
        <x:f>I2263*TOMATO_FERTILIZER+J2263*CARROT_FERTILIZER+K2263*MESCLUN_FERTILIZER</x:f>
        <x:v>20240</x:v>
      </x:c>
      <x:c r="Q2263" s="268" t="n">
        <x:f>MIN(M2263,FARMER_HOURS)*FARMER_RATE+MAX(M2263-FARMER_HOURS,0)*TEMP_RATE</x:f>
        <x:v>39064.36058591111</x:v>
      </x:c>
      <x:c r="R2263" s="268" t="n">
        <x:f>O2263-P2263-Q2263-FIXED_COST</x:f>
        <x:v>7047.639414088888</x:v>
      </x:c>
      <x:c r="S2263" s="139" t="str">
        <x:f>IF(AND(L2263&lt;=TOTAL_BED_CAP,N2263&lt;=TEMP_WORKER_CAP),"YES","NO")</x:f>
        <x:v>YES</x:v>
      </x:c>
      <x:c r="T2263" s="139" t="n">
        <x:f>IF(S2263="YES",R2263,-1E+99)</x:f>
        <x:v>7047.639414088888</x:v>
      </x:c>
    </x:row>
    <x:row r="2264">
      <x:c r="A2264" s="139"/>
      <x:c r="B2264" s="139"/>
      <x:c r="C2264" s="139"/>
      <x:c r="D2264" s="139"/>
      <x:c r="E2264" s="139"/>
      <x:c r="F2264" s="139"/>
      <x:c r="G2264" s="139"/>
      <x:c r="H2264" s="139"/>
      <x:c r="I2264" s="266" t="n">
        <x:f>INT((ROW()-ROW($I$46))/((CARROT_CAP+1)*(MESCLUN_CAP+1)))</x:f>
        <x:v>3</x:v>
      </x:c>
      <x:c r="J2264" s="266" t="n">
        <x:f>MOD(INT((ROW()-ROW($I$46))/(MESCLUN_CAP+1)),CARROT_CAP+1)</x:f>
        <x:v>8</x:v>
      </x:c>
      <x:c r="K2264" s="266" t="n">
        <x:f>MOD(ROW()-ROW($I$46),MESCLUN_CAP+1)</x:f>
        <x:v>17</x:v>
      </x:c>
      <x:c r="L2264" s="266" t="n">
        <x:f>SUM(I2264:K2264)</x:f>
        <x:v>28</x:v>
      </x:c>
      <x:c r="M2264" s="267" t="n">
        <x:f>I2264*TOMATO_HOURS*WEEKS*(1+TOMATO_DIM)^I2264+J2264*CARROT_HOURS*WEEKS*(1+CARROT_DIM)^J2264+K2264*MESCLUN_HOURS*WEEKS*(1+MESCLUN_DIM)^K2264</x:f>
        <x:v>1596.6673931950202</x:v>
      </x:c>
      <x:c r="N2264" s="267" t="n">
        <x:f>MAX(M2264-FARMER_HOURS,0)/TEMP_HOURS_PER_WORKER</x:f>
        <x:v>0.6087968008298751</x:v>
      </x:c>
      <x:c r="O2264" s="268" t="n">
        <x:f>I2264*TOMATO_PRICE+J2264*CARROT_PRICE+K2264*MESCLUN_PRICE</x:f>
        <x:v>89052</x:v>
      </x:c>
      <x:c r="P2264" s="268" t="n">
        <x:f>I2264*TOMATO_FERTILIZER+J2264*CARROT_FERTILIZER+K2264*MESCLUN_FERTILIZER</x:f>
        <x:v>21120</x:v>
      </x:c>
      <x:c r="Q2264" s="268" t="n">
        <x:f>MIN(M2264,FARMER_HOURS)*FARMER_RATE+MAX(M2264-FARMER_HOURS,0)*TEMP_RATE</x:f>
        <x:v>40219.92002074688</x:v>
      </x:c>
      <x:c r="R2264" s="268" t="n">
        <x:f>O2264-P2264-Q2264-FIXED_COST</x:f>
        <x:v>7712.079979253118</x:v>
      </x:c>
      <x:c r="S2264" s="139" t="str">
        <x:f>IF(AND(L2264&lt;=TOTAL_BED_CAP,N2264&lt;=TEMP_WORKER_CAP),"YES","NO")</x:f>
        <x:v>YES</x:v>
      </x:c>
      <x:c r="T2264" s="139" t="n">
        <x:f>IF(S2264="YES",R2264,-1E+99)</x:f>
        <x:v>7712.079979253118</x:v>
      </x:c>
    </x:row>
    <x:row r="2265">
      <x:c r="A2265" s="139"/>
      <x:c r="B2265" s="139"/>
      <x:c r="C2265" s="139"/>
      <x:c r="D2265" s="139"/>
      <x:c r="E2265" s="139"/>
      <x:c r="F2265" s="139"/>
      <x:c r="G2265" s="139"/>
      <x:c r="H2265" s="139"/>
      <x:c r="I2265" s="266" t="n">
        <x:f>INT((ROW()-ROW($I$46))/((CARROT_CAP+1)*(MESCLUN_CAP+1)))</x:f>
        <x:v>3</x:v>
      </x:c>
      <x:c r="J2265" s="266" t="n">
        <x:f>MOD(INT((ROW()-ROW($I$46))/(MESCLUN_CAP+1)),CARROT_CAP+1)</x:f>
        <x:v>8</x:v>
      </x:c>
      <x:c r="K2265" s="266" t="n">
        <x:f>MOD(ROW()-ROW($I$46),MESCLUN_CAP+1)</x:f>
        <x:v>18</x:v>
      </x:c>
      <x:c r="L2265" s="266" t="n">
        <x:f>SUM(I2265:K2265)</x:f>
        <x:v>29</x:v>
      </x:c>
      <x:c r="M2265" s="267" t="n">
        <x:f>I2265*TOMATO_HOURS*WEEKS*(1+TOMATO_DIM)^I2265+J2265*CARROT_HOURS*WEEKS*(1+CARROT_DIM)^J2265+K2265*MESCLUN_HOURS*WEEKS*(1+MESCLUN_DIM)^K2265</x:f>
        <x:v>1664.7543846536073</x:v>
      </x:c>
      <x:c r="N2265" s="267" t="n">
        <x:f>MAX(M2265-FARMER_HOURS,0)/TEMP_HOURS_PER_WORKER</x:f>
        <x:v>0.6560794337872273</x:v>
      </x:c>
      <x:c r="O2265" s="268" t="n">
        <x:f>I2265*TOMATO_PRICE+J2265*CARROT_PRICE+K2265*MESCLUN_PRICE</x:f>
        <x:v>91752</x:v>
      </x:c>
      <x:c r="P2265" s="268" t="n">
        <x:f>I2265*TOMATO_FERTILIZER+J2265*CARROT_FERTILIZER+K2265*MESCLUN_FERTILIZER</x:f>
        <x:v>22000</x:v>
      </x:c>
      <x:c r="Q2265" s="268" t="n">
        <x:f>MIN(M2265,FARMER_HOURS)*FARMER_RATE+MAX(M2265-FARMER_HOURS,0)*TEMP_RATE</x:f>
        <x:v>41401.98584468068</x:v>
      </x:c>
      <x:c r="R2265" s="268" t="n">
        <x:f>O2265-P2265-Q2265-FIXED_COST</x:f>
        <x:v>8350.014155319317</x:v>
      </x:c>
      <x:c r="S2265" s="139" t="str">
        <x:f>IF(AND(L2265&lt;=TOTAL_BED_CAP,N2265&lt;=TEMP_WORKER_CAP),"YES","NO")</x:f>
        <x:v>YES</x:v>
      </x:c>
      <x:c r="T2265" s="139" t="n">
        <x:f>IF(S2265="YES",R2265,-1E+99)</x:f>
        <x:v>8350.014155319317</x:v>
      </x:c>
    </x:row>
    <x:row r="2266">
      <x:c r="A2266" s="139"/>
      <x:c r="B2266" s="139"/>
      <x:c r="C2266" s="139"/>
      <x:c r="D2266" s="139"/>
      <x:c r="E2266" s="139"/>
      <x:c r="F2266" s="139"/>
      <x:c r="G2266" s="139"/>
      <x:c r="H2266" s="139"/>
      <x:c r="I2266" s="266" t="n">
        <x:f>INT((ROW()-ROW($I$46))/((CARROT_CAP+1)*(MESCLUN_CAP+1)))</x:f>
        <x:v>3</x:v>
      </x:c>
      <x:c r="J2266" s="266" t="n">
        <x:f>MOD(INT((ROW()-ROW($I$46))/(MESCLUN_CAP+1)),CARROT_CAP+1)</x:f>
        <x:v>8</x:v>
      </x:c>
      <x:c r="K2266" s="266" t="n">
        <x:f>MOD(ROW()-ROW($I$46),MESCLUN_CAP+1)</x:f>
        <x:v>19</x:v>
      </x:c>
      <x:c r="L2266" s="266" t="n">
        <x:f>SUM(I2266:K2266)</x:f>
        <x:v>30</x:v>
      </x:c>
      <x:c r="M2266" s="267" t="n">
        <x:f>I2266*TOMATO_HOURS*WEEKS*(1+TOMATO_DIM)^I2266+J2266*CARROT_HOURS*WEEKS*(1+CARROT_DIM)^J2266+K2266*MESCLUN_HOURS*WEEKS*(1+MESCLUN_DIM)^K2266</x:f>
        <x:v>1734.3959132896293</x:v>
      </x:c>
      <x:c r="N2266" s="267" t="n">
        <x:f>MAX(M2266-FARMER_HOURS,0)/TEMP_HOURS_PER_WORKER</x:f>
        <x:v>0.7044416064511315</x:v>
      </x:c>
      <x:c r="O2266" s="268" t="n">
        <x:f>I2266*TOMATO_PRICE+J2266*CARROT_PRICE+K2266*MESCLUN_PRICE</x:f>
        <x:v>94452</x:v>
      </x:c>
      <x:c r="P2266" s="268" t="n">
        <x:f>I2266*TOMATO_FERTILIZER+J2266*CARROT_FERTILIZER+K2266*MESCLUN_FERTILIZER</x:f>
        <x:v>22880</x:v>
      </x:c>
      <x:c r="Q2266" s="268" t="n">
        <x:f>MIN(M2266,FARMER_HOURS)*FARMER_RATE+MAX(M2266-FARMER_HOURS,0)*TEMP_RATE</x:f>
        <x:v>42611.04016127829</x:v>
      </x:c>
      <x:c r="R2266" s="268" t="n">
        <x:f>O2266-P2266-Q2266-FIXED_COST</x:f>
        <x:v>8960.959838721712</x:v>
      </x:c>
      <x:c r="S2266" s="139" t="str">
        <x:f>IF(AND(L2266&lt;=TOTAL_BED_CAP,N2266&lt;=TEMP_WORKER_CAP),"YES","NO")</x:f>
        <x:v>YES</x:v>
      </x:c>
      <x:c r="T2266" s="139" t="n">
        <x:f>IF(S2266="YES",R2266,-1E+99)</x:f>
        <x:v>8960.959838721712</x:v>
      </x:c>
    </x:row>
    <x:row r="2267">
      <x:c r="A2267" s="139"/>
      <x:c r="B2267" s="139"/>
      <x:c r="C2267" s="139"/>
      <x:c r="D2267" s="139"/>
      <x:c r="E2267" s="139"/>
      <x:c r="F2267" s="139"/>
      <x:c r="G2267" s="139"/>
      <x:c r="H2267" s="139"/>
      <x:c r="I2267" s="266" t="n">
        <x:f>INT((ROW()-ROW($I$46))/((CARROT_CAP+1)*(MESCLUN_CAP+1)))</x:f>
        <x:v>3</x:v>
      </x:c>
      <x:c r="J2267" s="266" t="n">
        <x:f>MOD(INT((ROW()-ROW($I$46))/(MESCLUN_CAP+1)),CARROT_CAP+1)</x:f>
        <x:v>8</x:v>
      </x:c>
      <x:c r="K2267" s="266" t="n">
        <x:f>MOD(ROW()-ROW($I$46),MESCLUN_CAP+1)</x:f>
        <x:v>20</x:v>
      </x:c>
      <x:c r="L2267" s="266" t="n">
        <x:f>SUM(I2267:K2267)</x:f>
        <x:v>31</x:v>
      </x:c>
      <x:c r="M2267" s="267" t="n">
        <x:f>I2267*TOMATO_HOURS*WEEKS*(1+TOMATO_DIM)^I2267+J2267*CARROT_HOURS*WEEKS*(1+CARROT_DIM)^J2267+K2267*MESCLUN_HOURS*WEEKS*(1+MESCLUN_DIM)^K2267</x:f>
        <x:v>1805.6202039401062</x:v>
      </x:c>
      <x:c r="N2267" s="267" t="n">
        <x:f>MAX(M2267-FARMER_HOURS,0)/TEMP_HOURS_PER_WORKER</x:f>
        <x:v>0.7539029194028515</x:v>
      </x:c>
      <x:c r="O2267" s="268" t="n">
        <x:f>I2267*TOMATO_PRICE+J2267*CARROT_PRICE+K2267*MESCLUN_PRICE</x:f>
        <x:v>97152</x:v>
      </x:c>
      <x:c r="P2267" s="268" t="n">
        <x:f>I2267*TOMATO_FERTILIZER+J2267*CARROT_FERTILIZER+K2267*MESCLUN_FERTILIZER</x:f>
        <x:v>23760</x:v>
      </x:c>
      <x:c r="Q2267" s="268" t="n">
        <x:f>MIN(M2267,FARMER_HOURS)*FARMER_RATE+MAX(M2267-FARMER_HOURS,0)*TEMP_RATE</x:f>
        <x:v>43847.57298507129</x:v>
      </x:c>
      <x:c r="R2267" s="268" t="n">
        <x:f>O2267-P2267-Q2267-FIXED_COST</x:f>
        <x:v>9544.427014928711</x:v>
      </x:c>
      <x:c r="S2267" s="139" t="str">
        <x:f>IF(AND(L2267&lt;=TOTAL_BED_CAP,N2267&lt;=TEMP_WORKER_CAP),"YES","NO")</x:f>
        <x:v>YES</x:v>
      </x:c>
      <x:c r="T2267" s="139" t="n">
        <x:f>IF(S2267="YES",R2267,-1E+99)</x:f>
        <x:v>9544.427014928711</x:v>
      </x:c>
    </x:row>
    <x:row r="2268">
      <x:c r="A2268" s="139"/>
      <x:c r="B2268" s="139"/>
      <x:c r="C2268" s="139"/>
      <x:c r="D2268" s="139"/>
      <x:c r="E2268" s="139"/>
      <x:c r="F2268" s="139"/>
      <x:c r="G2268" s="139"/>
      <x:c r="H2268" s="139"/>
      <x:c r="I2268" s="266" t="n">
        <x:f>INT((ROW()-ROW($I$46))/((CARROT_CAP+1)*(MESCLUN_CAP+1)))</x:f>
        <x:v>3</x:v>
      </x:c>
      <x:c r="J2268" s="266" t="n">
        <x:f>MOD(INT((ROW()-ROW($I$46))/(MESCLUN_CAP+1)),CARROT_CAP+1)</x:f>
        <x:v>8</x:v>
      </x:c>
      <x:c r="K2268" s="266" t="n">
        <x:f>MOD(ROW()-ROW($I$46),MESCLUN_CAP+1)</x:f>
        <x:v>21</x:v>
      </x:c>
      <x:c r="L2268" s="266" t="n">
        <x:f>SUM(I2268:K2268)</x:f>
        <x:v>32</x:v>
      </x:c>
      <x:c r="M2268" s="267" t="n">
        <x:f>I2268*TOMATO_HOURS*WEEKS*(1+TOMATO_DIM)^I2268+J2268*CARROT_HOURS*WEEKS*(1+CARROT_DIM)^J2268+K2268*MESCLUN_HOURS*WEEKS*(1+MESCLUN_DIM)^K2268</x:f>
        <x:v>1878.4559441665501</x:v>
      </x:c>
      <x:c r="N2268" s="267" t="n">
        <x:f>MAX(M2268-FARMER_HOURS,0)/TEMP_HOURS_PER_WORKER</x:f>
        <x:v>0.8044832945601043</x:v>
      </x:c>
      <x:c r="O2268" s="268" t="n">
        <x:f>I2268*TOMATO_PRICE+J2268*CARROT_PRICE+K2268*MESCLUN_PRICE</x:f>
        <x:v>99852</x:v>
      </x:c>
      <x:c r="P2268" s="268" t="n">
        <x:f>I2268*TOMATO_FERTILIZER+J2268*CARROT_FERTILIZER+K2268*MESCLUN_FERTILIZER</x:f>
        <x:v>24640</x:v>
      </x:c>
      <x:c r="Q2268" s="268" t="n">
        <x:f>MIN(M2268,FARMER_HOURS)*FARMER_RATE+MAX(M2268-FARMER_HOURS,0)*TEMP_RATE</x:f>
        <x:v>45112.08236400261</x:v>
      </x:c>
      <x:c r="R2268" s="268" t="n">
        <x:f>O2268-P2268-Q2268-FIXED_COST</x:f>
        <x:v>10099.917635997394</x:v>
      </x:c>
      <x:c r="S2268" s="139" t="str">
        <x:f>IF(AND(L2268&lt;=TOTAL_BED_CAP,N2268&lt;=TEMP_WORKER_CAP),"YES","NO")</x:f>
        <x:v>YES</x:v>
      </x:c>
      <x:c r="T2268" s="139" t="n">
        <x:f>IF(S2268="YES",R2268,-1E+99)</x:f>
        <x:v>10099.917635997394</x:v>
      </x:c>
    </x:row>
    <x:row r="2269">
      <x:c r="A2269" s="139"/>
      <x:c r="B2269" s="139"/>
      <x:c r="C2269" s="139"/>
      <x:c r="D2269" s="139"/>
      <x:c r="E2269" s="139"/>
      <x:c r="F2269" s="139"/>
      <x:c r="G2269" s="139"/>
      <x:c r="H2269" s="139"/>
      <x:c r="I2269" s="266" t="n">
        <x:f>INT((ROW()-ROW($I$46))/((CARROT_CAP+1)*(MESCLUN_CAP+1)))</x:f>
        <x:v>3</x:v>
      </x:c>
      <x:c r="J2269" s="266" t="n">
        <x:f>MOD(INT((ROW()-ROW($I$46))/(MESCLUN_CAP+1)),CARROT_CAP+1)</x:f>
        <x:v>8</x:v>
      </x:c>
      <x:c r="K2269" s="266" t="n">
        <x:f>MOD(ROW()-ROW($I$46),MESCLUN_CAP+1)</x:f>
        <x:v>22</x:v>
      </x:c>
      <x:c r="L2269" s="266" t="n">
        <x:f>SUM(I2269:K2269)</x:f>
        <x:v>33</x:v>
      </x:c>
      <x:c r="M2269" s="267" t="n">
        <x:f>I2269*TOMATO_HOURS*WEEKS*(1+TOMATO_DIM)^I2269+J2269*CARROT_HOURS*WEEKS*(1+CARROT_DIM)^J2269+K2269*MESCLUN_HOURS*WEEKS*(1+MESCLUN_DIM)^K2269</x:f>
        <x:v>1952.9322914129461</x:v>
      </x:c>
      <x:c r="N2269" s="267" t="n">
        <x:f>MAX(M2269-FARMER_HOURS,0)/TEMP_HOURS_PER_WORKER</x:f>
        <x:v>0.8562029801478792</x:v>
      </x:c>
      <x:c r="O2269" s="268" t="n">
        <x:f>I2269*TOMATO_PRICE+J2269*CARROT_PRICE+K2269*MESCLUN_PRICE</x:f>
        <x:v>102552</x:v>
      </x:c>
      <x:c r="P2269" s="268" t="n">
        <x:f>I2269*TOMATO_FERTILIZER+J2269*CARROT_FERTILIZER+K2269*MESCLUN_FERTILIZER</x:f>
        <x:v>25520</x:v>
      </x:c>
      <x:c r="Q2269" s="268" t="n">
        <x:f>MIN(M2269,FARMER_HOURS)*FARMER_RATE+MAX(M2269-FARMER_HOURS,0)*TEMP_RATE</x:f>
        <x:v>46405.07450369698</x:v>
      </x:c>
      <x:c r="R2269" s="268" t="n">
        <x:f>O2269-P2269-Q2269-FIXED_COST</x:f>
        <x:v>10626.925496303018</x:v>
      </x:c>
      <x:c r="S2269" s="139" t="str">
        <x:f>IF(AND(L2269&lt;=TOTAL_BED_CAP,N2269&lt;=TEMP_WORKER_CAP),"YES","NO")</x:f>
        <x:v>YES</x:v>
      </x:c>
      <x:c r="T2269" s="139" t="n">
        <x:f>IF(S2269="YES",R2269,-1E+99)</x:f>
        <x:v>10626.925496303018</x:v>
      </x:c>
    </x:row>
    <x:row r="2270">
      <x:c r="A2270" s="139"/>
      <x:c r="B2270" s="139"/>
      <x:c r="C2270" s="139"/>
      <x:c r="D2270" s="139"/>
      <x:c r="E2270" s="139"/>
      <x:c r="F2270" s="139"/>
      <x:c r="G2270" s="139"/>
      <x:c r="H2270" s="139"/>
      <x:c r="I2270" s="266" t="n">
        <x:f>INT((ROW()-ROW($I$46))/((CARROT_CAP+1)*(MESCLUN_CAP+1)))</x:f>
        <x:v>3</x:v>
      </x:c>
      <x:c r="J2270" s="266" t="n">
        <x:f>MOD(INT((ROW()-ROW($I$46))/(MESCLUN_CAP+1)),CARROT_CAP+1)</x:f>
        <x:v>8</x:v>
      </x:c>
      <x:c r="K2270" s="266" t="n">
        <x:f>MOD(ROW()-ROW($I$46),MESCLUN_CAP+1)</x:f>
        <x:v>23</x:v>
      </x:c>
      <x:c r="L2270" s="266" t="n">
        <x:f>SUM(I2270:K2270)</x:f>
        <x:v>34</x:v>
      </x:c>
      <x:c r="M2270" s="267" t="n">
        <x:f>I2270*TOMATO_HOURS*WEEKS*(1+TOMATO_DIM)^I2270+J2270*CARROT_HOURS*WEEKS*(1+CARROT_DIM)^J2270+K2270*MESCLUN_HOURS*WEEKS*(1+MESCLUN_DIM)^K2270</x:f>
        <x:v>2029.0788802703826</x:v>
      </x:c>
      <x:c r="N2270" s="267" t="n">
        <x:f>MAX(M2270-FARMER_HOURS,0)/TEMP_HOURS_PER_WORKER</x:f>
        <x:v>0.9090825557433212</x:v>
      </x:c>
      <x:c r="O2270" s="268" t="n">
        <x:f>I2270*TOMATO_PRICE+J2270*CARROT_PRICE+K2270*MESCLUN_PRICE</x:f>
        <x:v>105252</x:v>
      </x:c>
      <x:c r="P2270" s="268" t="n">
        <x:f>I2270*TOMATO_FERTILIZER+J2270*CARROT_FERTILIZER+K2270*MESCLUN_FERTILIZER</x:f>
        <x:v>26400</x:v>
      </x:c>
      <x:c r="Q2270" s="268" t="n">
        <x:f>MIN(M2270,FARMER_HOURS)*FARMER_RATE+MAX(M2270-FARMER_HOURS,0)*TEMP_RATE</x:f>
        <x:v>47727.06389358303</x:v>
      </x:c>
      <x:c r="R2270" s="268" t="n">
        <x:f>O2270-P2270-Q2270-FIXED_COST</x:f>
        <x:v>11124.936106416972</x:v>
      </x:c>
      <x:c r="S2270" s="139" t="str">
        <x:f>IF(AND(L2270&lt;=TOTAL_BED_CAP,N2270&lt;=TEMP_WORKER_CAP),"YES","NO")</x:f>
        <x:v>YES</x:v>
      </x:c>
      <x:c r="T2270" s="139" t="n">
        <x:f>IF(S2270="YES",R2270,-1E+99)</x:f>
        <x:v>11124.936106416972</x:v>
      </x:c>
    </x:row>
    <x:row r="2271">
      <x:c r="A2271" s="139"/>
      <x:c r="B2271" s="139"/>
      <x:c r="C2271" s="139"/>
      <x:c r="D2271" s="139"/>
      <x:c r="E2271" s="139"/>
      <x:c r="F2271" s="139"/>
      <x:c r="G2271" s="139"/>
      <x:c r="H2271" s="139"/>
      <x:c r="I2271" s="266" t="n">
        <x:f>INT((ROW()-ROW($I$46))/((CARROT_CAP+1)*(MESCLUN_CAP+1)))</x:f>
        <x:v>3</x:v>
      </x:c>
      <x:c r="J2271" s="266" t="n">
        <x:f>MOD(INT((ROW()-ROW($I$46))/(MESCLUN_CAP+1)),CARROT_CAP+1)</x:f>
        <x:v>8</x:v>
      </x:c>
      <x:c r="K2271" s="266" t="n">
        <x:f>MOD(ROW()-ROW($I$46),MESCLUN_CAP+1)</x:f>
        <x:v>24</x:v>
      </x:c>
      <x:c r="L2271" s="266" t="n">
        <x:f>SUM(I2271:K2271)</x:f>
        <x:v>35</x:v>
      </x:c>
      <x:c r="M2271" s="267" t="n">
        <x:f>I2271*TOMATO_HOURS*WEEKS*(1+TOMATO_DIM)^I2271+J2271*CARROT_HOURS*WEEKS*(1+CARROT_DIM)^J2271+K2271*MESCLUN_HOURS*WEEKS*(1+MESCLUN_DIM)^K2271</x:f>
        <x:v>2106.925829849878</x:v>
      </x:c>
      <x:c r="N2271" s="267" t="n">
        <x:f>MAX(M2271-FARMER_HOURS,0)/TEMP_HOURS_PER_WORKER</x:f>
        <x:v>0.9631429373957486</x:v>
      </x:c>
      <x:c r="O2271" s="268" t="n">
        <x:f>I2271*TOMATO_PRICE+J2271*CARROT_PRICE+K2271*MESCLUN_PRICE</x:f>
        <x:v>107952</x:v>
      </x:c>
      <x:c r="P2271" s="268" t="n">
        <x:f>I2271*TOMATO_FERTILIZER+J2271*CARROT_FERTILIZER+K2271*MESCLUN_FERTILIZER</x:f>
        <x:v>27280</x:v>
      </x:c>
      <x:c r="Q2271" s="268" t="n">
        <x:f>MIN(M2271,FARMER_HOURS)*FARMER_RATE+MAX(M2271-FARMER_HOURS,0)*TEMP_RATE</x:f>
        <x:v>49078.57343489371</x:v>
      </x:c>
      <x:c r="R2271" s="268" t="n">
        <x:f>O2271-P2271-Q2271-FIXED_COST</x:f>
        <x:v>11593.426565106289</x:v>
      </x:c>
      <x:c r="S2271" s="139" t="str">
        <x:f>IF(AND(L2271&lt;=TOTAL_BED_CAP,N2271&lt;=TEMP_WORKER_CAP),"YES","NO")</x:f>
        <x:v>YES</x:v>
      </x:c>
      <x:c r="T2271" s="139" t="n">
        <x:f>IF(S2271="YES",R2271,-1E+99)</x:f>
        <x:v>11593.426565106289</x:v>
      </x:c>
    </x:row>
    <x:row r="2272">
      <x:c r="A2272" s="139"/>
      <x:c r="B2272" s="139"/>
      <x:c r="C2272" s="139"/>
      <x:c r="D2272" s="139"/>
      <x:c r="E2272" s="139"/>
      <x:c r="F2272" s="139"/>
      <x:c r="G2272" s="139"/>
      <x:c r="H2272" s="139"/>
      <x:c r="I2272" s="266" t="n">
        <x:f>INT((ROW()-ROW($I$46))/((CARROT_CAP+1)*(MESCLUN_CAP+1)))</x:f>
        <x:v>3</x:v>
      </x:c>
      <x:c r="J2272" s="266" t="n">
        <x:f>MOD(INT((ROW()-ROW($I$46))/(MESCLUN_CAP+1)),CARROT_CAP+1)</x:f>
        <x:v>8</x:v>
      </x:c>
      <x:c r="K2272" s="266" t="n">
        <x:f>MOD(ROW()-ROW($I$46),MESCLUN_CAP+1)</x:f>
        <x:v>25</x:v>
      </x:c>
      <x:c r="L2272" s="266" t="n">
        <x:f>SUM(I2272:K2272)</x:f>
        <x:v>36</x:v>
      </x:c>
      <x:c r="M2272" s="267" t="n">
        <x:f>I2272*TOMATO_HOURS*WEEKS*(1+TOMATO_DIM)^I2272+J2272*CARROT_HOURS*WEEKS*(1+CARROT_DIM)^J2272+K2272*MESCLUN_HOURS*WEEKS*(1+MESCLUN_DIM)^K2272</x:f>
        <x:v>2186.503751264976</x:v>
      </x:c>
      <x:c r="N2272" s="267" t="n">
        <x:f>MAX(M2272-FARMER_HOURS,0)/TEMP_HOURS_PER_WORKER</x:f>
        <x:v>1.0184053828229</x:v>
      </x:c>
      <x:c r="O2272" s="268" t="n">
        <x:f>I2272*TOMATO_PRICE+J2272*CARROT_PRICE+K2272*MESCLUN_PRICE</x:f>
        <x:v>110652</x:v>
      </x:c>
      <x:c r="P2272" s="268" t="n">
        <x:f>I2272*TOMATO_FERTILIZER+J2272*CARROT_FERTILIZER+K2272*MESCLUN_FERTILIZER</x:f>
        <x:v>28160</x:v>
      </x:c>
      <x:c r="Q2272" s="268" t="n">
        <x:f>MIN(M2272,FARMER_HOURS)*FARMER_RATE+MAX(M2272-FARMER_HOURS,0)*TEMP_RATE</x:f>
        <x:v>50460.134570572496</x:v>
      </x:c>
      <x:c r="R2272" s="268" t="n">
        <x:f>O2272-P2272-Q2272-FIXED_COST</x:f>
        <x:v>12031.865429427504</x:v>
      </x:c>
      <x:c r="S2272" s="139" t="str">
        <x:f>IF(AND(L2272&lt;=TOTAL_BED_CAP,N2272&lt;=TEMP_WORKER_CAP),"YES","NO")</x:f>
        <x:v>YES</x:v>
      </x:c>
      <x:c r="T2272" s="139" t="n">
        <x:f>IF(S2272="YES",R2272,-1E+99)</x:f>
        <x:v>12031.865429427504</x:v>
      </x:c>
    </x:row>
    <x:row r="2273">
      <x:c r="A2273" s="139"/>
      <x:c r="B2273" s="139"/>
      <x:c r="C2273" s="139"/>
      <x:c r="D2273" s="139"/>
      <x:c r="E2273" s="139"/>
      <x:c r="F2273" s="139"/>
      <x:c r="G2273" s="139"/>
      <x:c r="H2273" s="139"/>
      <x:c r="I2273" s="266" t="n">
        <x:f>INT((ROW()-ROW($I$46))/((CARROT_CAP+1)*(MESCLUN_CAP+1)))</x:f>
        <x:v>3</x:v>
      </x:c>
      <x:c r="J2273" s="266" t="n">
        <x:f>MOD(INT((ROW()-ROW($I$46))/(MESCLUN_CAP+1)),CARROT_CAP+1)</x:f>
        <x:v>8</x:v>
      </x:c>
      <x:c r="K2273" s="266" t="n">
        <x:f>MOD(ROW()-ROW($I$46),MESCLUN_CAP+1)</x:f>
        <x:v>26</x:v>
      </x:c>
      <x:c r="L2273" s="266" t="n">
        <x:f>SUM(I2273:K2273)</x:f>
        <x:v>37</x:v>
      </x:c>
      <x:c r="M2273" s="267" t="n">
        <x:f>I2273*TOMATO_HOURS*WEEKS*(1+TOMATO_DIM)^I2273+J2273*CARROT_HOURS*WEEKS*(1+CARROT_DIM)^J2273+K2273*MESCLUN_HOURS*WEEKS*(1+MESCLUN_DIM)^K2273</x:f>
        <x:v>2267.843755225693</x:v>
      </x:c>
      <x:c r="N2273" s="267" t="n">
        <x:f>MAX(M2273-FARMER_HOURS,0)/TEMP_HOURS_PER_WORKER</x:f>
        <x:v>1.074891496684509</x:v>
      </x:c>
      <x:c r="O2273" s="268" t="n">
        <x:f>I2273*TOMATO_PRICE+J2273*CARROT_PRICE+K2273*MESCLUN_PRICE</x:f>
        <x:v>113352</x:v>
      </x:c>
      <x:c r="P2273" s="268" t="n">
        <x:f>I2273*TOMATO_FERTILIZER+J2273*CARROT_FERTILIZER+K2273*MESCLUN_FERTILIZER</x:f>
        <x:v>29040</x:v>
      </x:c>
      <x:c r="Q2273" s="268" t="n">
        <x:f>MIN(M2273,FARMER_HOURS)*FARMER_RATE+MAX(M2273-FARMER_HOURS,0)*TEMP_RATE</x:f>
        <x:v>51872.28741711272</x:v>
      </x:c>
      <x:c r="R2273" s="268" t="n">
        <x:f>O2273-P2273-Q2273-FIXED_COST</x:f>
        <x:v>12439.712582887281</x:v>
      </x:c>
      <x:c r="S2273" s="139" t="str">
        <x:f>IF(AND(L2273&lt;=TOTAL_BED_CAP,N2273&lt;=TEMP_WORKER_CAP),"YES","NO")</x:f>
        <x:v>YES</x:v>
      </x:c>
      <x:c r="T2273" s="139" t="n">
        <x:f>IF(S2273="YES",R2273,-1E+99)</x:f>
        <x:v>12439.712582887281</x:v>
      </x:c>
    </x:row>
    <x:row r="2274">
      <x:c r="A2274" s="139"/>
      <x:c r="B2274" s="139"/>
      <x:c r="C2274" s="139"/>
      <x:c r="D2274" s="139"/>
      <x:c r="E2274" s="139"/>
      <x:c r="F2274" s="139"/>
      <x:c r="G2274" s="139"/>
      <x:c r="H2274" s="139"/>
      <x:c r="I2274" s="266" t="n">
        <x:f>INT((ROW()-ROW($I$46))/((CARROT_CAP+1)*(MESCLUN_CAP+1)))</x:f>
        <x:v>3</x:v>
      </x:c>
      <x:c r="J2274" s="266" t="n">
        <x:f>MOD(INT((ROW()-ROW($I$46))/(MESCLUN_CAP+1)),CARROT_CAP+1)</x:f>
        <x:v>8</x:v>
      </x:c>
      <x:c r="K2274" s="266" t="n">
        <x:f>MOD(ROW()-ROW($I$46),MESCLUN_CAP+1)</x:f>
        <x:v>27</x:v>
      </x:c>
      <x:c r="L2274" s="266" t="n">
        <x:f>SUM(I2274:K2274)</x:f>
        <x:v>38</x:v>
      </x:c>
      <x:c r="M2274" s="267" t="n">
        <x:f>I2274*TOMATO_HOURS*WEEKS*(1+TOMATO_DIM)^I2274+J2274*CARROT_HOURS*WEEKS*(1+CARROT_DIM)^J2274+K2274*MESCLUN_HOURS*WEEKS*(1+MESCLUN_DIM)^K2274</x:f>
        <x:v>2350.9774597454502</x:v>
      </x:c>
      <x:c r="N2274" s="267" t="n">
        <x:f>MAX(M2274-FARMER_HOURS,0)/TEMP_HOURS_PER_WORKER</x:f>
        <x:v>1.1326232359343404</x:v>
      </x:c>
      <x:c r="O2274" s="268" t="n">
        <x:f>I2274*TOMATO_PRICE+J2274*CARROT_PRICE+K2274*MESCLUN_PRICE</x:f>
        <x:v>116052</x:v>
      </x:c>
      <x:c r="P2274" s="268" t="n">
        <x:f>I2274*TOMATO_FERTILIZER+J2274*CARROT_FERTILIZER+K2274*MESCLUN_FERTILIZER</x:f>
        <x:v>29920</x:v>
      </x:c>
      <x:c r="Q2274" s="268" t="n">
        <x:f>MIN(M2274,FARMER_HOURS)*FARMER_RATE+MAX(M2274-FARMER_HOURS,0)*TEMP_RATE</x:f>
        <x:v>53315.580898358516</x:v>
      </x:c>
      <x:c r="R2274" s="268" t="n">
        <x:f>O2274-P2274-Q2274-FIXED_COST</x:f>
        <x:v>12816.419101641484</x:v>
      </x:c>
      <x:c r="S2274" s="139" t="str">
        <x:f>IF(AND(L2274&lt;=TOTAL_BED_CAP,N2274&lt;=TEMP_WORKER_CAP),"YES","NO")</x:f>
        <x:v>YES</x:v>
      </x:c>
      <x:c r="T2274" s="139" t="n">
        <x:f>IF(S2274="YES",R2274,-1E+99)</x:f>
        <x:v>12816.419101641484</x:v>
      </x:c>
    </x:row>
    <x:row r="2275">
      <x:c r="A2275" s="139"/>
      <x:c r="B2275" s="139"/>
      <x:c r="C2275" s="139"/>
      <x:c r="D2275" s="139"/>
      <x:c r="E2275" s="139"/>
      <x:c r="F2275" s="139"/>
      <x:c r="G2275" s="139"/>
      <x:c r="H2275" s="139"/>
      <x:c r="I2275" s="266" t="n">
        <x:f>INT((ROW()-ROW($I$46))/((CARROT_CAP+1)*(MESCLUN_CAP+1)))</x:f>
        <x:v>3</x:v>
      </x:c>
      <x:c r="J2275" s="266" t="n">
        <x:f>MOD(INT((ROW()-ROW($I$46))/(MESCLUN_CAP+1)),CARROT_CAP+1)</x:f>
        <x:v>8</x:v>
      </x:c>
      <x:c r="K2275" s="266" t="n">
        <x:f>MOD(ROW()-ROW($I$46),MESCLUN_CAP+1)</x:f>
        <x:v>28</x:v>
      </x:c>
      <x:c r="L2275" s="266" t="n">
        <x:f>SUM(I2275:K2275)</x:f>
        <x:v>39</x:v>
      </x:c>
      <x:c r="M2275" s="267" t="n">
        <x:f>I2275*TOMATO_HOURS*WEEKS*(1+TOMATO_DIM)^I2275+J2275*CARROT_HOURS*WEEKS*(1+CARROT_DIM)^J2275+K2275*MESCLUN_HOURS*WEEKS*(1+MESCLUN_DIM)^K2275</x:f>
        <x:v>2435.9369979626035</x:v>
      </x:c>
      <x:c r="N2275" s="267" t="n">
        <x:f>MAX(M2275-FARMER_HOURS,0)/TEMP_HOURS_PER_WORKER</x:f>
        <x:v>1.191622915251808</x:v>
      </x:c>
      <x:c r="O2275" s="268" t="n">
        <x:f>I2275*TOMATO_PRICE+J2275*CARROT_PRICE+K2275*MESCLUN_PRICE</x:f>
        <x:v>118752</x:v>
      </x:c>
      <x:c r="P2275" s="268" t="n">
        <x:f>I2275*TOMATO_FERTILIZER+J2275*CARROT_FERTILIZER+K2275*MESCLUN_FERTILIZER</x:f>
        <x:v>30800</x:v>
      </x:c>
      <x:c r="Q2275" s="268" t="n">
        <x:f>MIN(M2275,FARMER_HOURS)*FARMER_RATE+MAX(M2275-FARMER_HOURS,0)*TEMP_RATE</x:f>
        <x:v>54790.5728812952</x:v>
      </x:c>
      <x:c r="R2275" s="268" t="n">
        <x:f>O2275-P2275-Q2275-FIXED_COST</x:f>
        <x:v>13161.4271187048</x:v>
      </x:c>
      <x:c r="S2275" s="139" t="str">
        <x:f>IF(AND(L2275&lt;=TOTAL_BED_CAP,N2275&lt;=TEMP_WORKER_CAP),"YES","NO")</x:f>
        <x:v>YES</x:v>
      </x:c>
      <x:c r="T2275" s="139" t="n">
        <x:f>IF(S2275="YES",R2275,-1E+99)</x:f>
        <x:v>13161.4271187048</x:v>
      </x:c>
    </x:row>
    <x:row r="2276">
      <x:c r="A2276" s="139"/>
      <x:c r="B2276" s="139"/>
      <x:c r="C2276" s="139"/>
      <x:c r="D2276" s="139"/>
      <x:c r="E2276" s="139"/>
      <x:c r="F2276" s="139"/>
      <x:c r="G2276" s="139"/>
      <x:c r="H2276" s="139"/>
      <x:c r="I2276" s="266" t="n">
        <x:f>INT((ROW()-ROW($I$46))/((CARROT_CAP+1)*(MESCLUN_CAP+1)))</x:f>
        <x:v>3</x:v>
      </x:c>
      <x:c r="J2276" s="266" t="n">
        <x:f>MOD(INT((ROW()-ROW($I$46))/(MESCLUN_CAP+1)),CARROT_CAP+1)</x:f>
        <x:v>8</x:v>
      </x:c>
      <x:c r="K2276" s="266" t="n">
        <x:f>MOD(ROW()-ROW($I$46),MESCLUN_CAP+1)</x:f>
        <x:v>29</x:v>
      </x:c>
      <x:c r="L2276" s="266" t="n">
        <x:f>SUM(I2276:K2276)</x:f>
        <x:v>40</x:v>
      </x:c>
      <x:c r="M2276" s="267" t="n">
        <x:f>I2276*TOMATO_HOURS*WEEKS*(1+TOMATO_DIM)^I2276+J2276*CARROT_HOURS*WEEKS*(1+CARROT_DIM)^J2276+K2276*MESCLUN_HOURS*WEEKS*(1+MESCLUN_DIM)^K2276</x:f>
        <x:v>2522.755026078257</x:v>
      </x:c>
      <x:c r="N2276" s="267" t="n">
        <x:f>MAX(M2276-FARMER_HOURS,0)/TEMP_HOURS_PER_WORKER</x:f>
        <x:v>1.251913212554345</x:v>
      </x:c>
      <x:c r="O2276" s="268" t="n">
        <x:f>I2276*TOMATO_PRICE+J2276*CARROT_PRICE+K2276*MESCLUN_PRICE</x:f>
        <x:v>121452</x:v>
      </x:c>
      <x:c r="P2276" s="268" t="n">
        <x:f>I2276*TOMATO_FERTILIZER+J2276*CARROT_FERTILIZER+K2276*MESCLUN_FERTILIZER</x:f>
        <x:v>31680</x:v>
      </x:c>
      <x:c r="Q2276" s="268" t="n">
        <x:f>MIN(M2276,FARMER_HOURS)*FARMER_RATE+MAX(M2276-FARMER_HOURS,0)*TEMP_RATE</x:f>
        <x:v>56297.83031385862</x:v>
      </x:c>
      <x:c r="R2276" s="268" t="n">
        <x:f>O2276-P2276-Q2276-FIXED_COST</x:f>
        <x:v>13474.16968614138</x:v>
      </x:c>
      <x:c r="S2276" s="139" t="str">
        <x:f>IF(AND(L2276&lt;=TOTAL_BED_CAP,N2276&lt;=TEMP_WORKER_CAP),"YES","NO")</x:f>
        <x:v>YES</x:v>
      </x:c>
      <x:c r="T2276" s="139" t="n">
        <x:f>IF(S2276="YES",R2276,-1E+99)</x:f>
        <x:v>13474.16968614138</x:v>
      </x:c>
    </x:row>
    <x:row r="2277">
      <x:c r="A2277" s="139"/>
      <x:c r="B2277" s="139"/>
      <x:c r="C2277" s="139"/>
      <x:c r="D2277" s="139"/>
      <x:c r="E2277" s="139"/>
      <x:c r="F2277" s="139"/>
      <x:c r="G2277" s="139"/>
      <x:c r="H2277" s="139"/>
      <x:c r="I2277" s="266" t="n">
        <x:f>INT((ROW()-ROW($I$46))/((CARROT_CAP+1)*(MESCLUN_CAP+1)))</x:f>
        <x:v>3</x:v>
      </x:c>
      <x:c r="J2277" s="266" t="n">
        <x:f>MOD(INT((ROW()-ROW($I$46))/(MESCLUN_CAP+1)),CARROT_CAP+1)</x:f>
        <x:v>8</x:v>
      </x:c>
      <x:c r="K2277" s="266" t="n">
        <x:f>MOD(ROW()-ROW($I$46),MESCLUN_CAP+1)</x:f>
        <x:v>30</x:v>
      </x:c>
      <x:c r="L2277" s="266" t="n">
        <x:f>SUM(I2277:K2277)</x:f>
        <x:v>41</x:v>
      </x:c>
      <x:c r="M2277" s="267" t="n">
        <x:f>I2277*TOMATO_HOURS*WEEKS*(1+TOMATO_DIM)^I2277+J2277*CARROT_HOURS*WEEKS*(1+CARROT_DIM)^J2277+K2277*MESCLUN_HOURS*WEEKS*(1+MESCLUN_DIM)^K2277</x:f>
        <x:v>2611.4647314120266</x:v>
      </x:c>
      <x:c r="N2277" s="267" t="n">
        <x:f>MAX(M2277-FARMER_HOURS,0)/TEMP_HOURS_PER_WORKER</x:f>
        <x:v>1.3135171745916852</x:v>
      </x:c>
      <x:c r="O2277" s="268" t="n">
        <x:f>I2277*TOMATO_PRICE+J2277*CARROT_PRICE+K2277*MESCLUN_PRICE</x:f>
        <x:v>124152</x:v>
      </x:c>
      <x:c r="P2277" s="268" t="n">
        <x:f>I2277*TOMATO_FERTILIZER+J2277*CARROT_FERTILIZER+K2277*MESCLUN_FERTILIZER</x:f>
        <x:v>32560</x:v>
      </x:c>
      <x:c r="Q2277" s="268" t="n">
        <x:f>MIN(M2277,FARMER_HOURS)*FARMER_RATE+MAX(M2277-FARMER_HOURS,0)*TEMP_RATE</x:f>
        <x:v>57837.92936479213</x:v>
      </x:c>
      <x:c r="R2277" s="268" t="n">
        <x:f>O2277-P2277-Q2277-FIXED_COST</x:f>
        <x:v>13754.07063520787</x:v>
      </x:c>
      <x:c r="S2277" s="139" t="str">
        <x:f>IF(AND(L2277&lt;=TOTAL_BED_CAP,N2277&lt;=TEMP_WORKER_CAP),"YES","NO")</x:f>
        <x:v>YES</x:v>
      </x:c>
      <x:c r="T2277" s="139" t="n">
        <x:f>IF(S2277="YES",R2277,-1E+99)</x:f>
        <x:v>13754.07063520787</x:v>
      </x:c>
    </x:row>
    <x:row r="2278">
      <x:c r="A2278" s="139"/>
      <x:c r="B2278" s="139"/>
      <x:c r="C2278" s="139"/>
      <x:c r="D2278" s="139"/>
      <x:c r="E2278" s="139"/>
      <x:c r="F2278" s="139"/>
      <x:c r="G2278" s="139"/>
      <x:c r="H2278" s="139"/>
      <x:c r="I2278" s="266" t="n">
        <x:f>INT((ROW()-ROW($I$46))/((CARROT_CAP+1)*(MESCLUN_CAP+1)))</x:f>
        <x:v>3</x:v>
      </x:c>
      <x:c r="J2278" s="266" t="n">
        <x:f>MOD(INT((ROW()-ROW($I$46))/(MESCLUN_CAP+1)),CARROT_CAP+1)</x:f>
        <x:v>9</x:v>
      </x:c>
      <x:c r="K2278" s="266" t="n">
        <x:f>MOD(ROW()-ROW($I$46),MESCLUN_CAP+1)</x:f>
        <x:v>0</x:v>
      </x:c>
      <x:c r="L2278" s="266" t="n">
        <x:f>SUM(I2278:K2278)</x:f>
        <x:v>12</x:v>
      </x:c>
      <x:c r="M2278" s="267" t="n">
        <x:f>I2278*TOMATO_HOURS*WEEKS*(1+TOMATO_DIM)^I2278+J2278*CARROT_HOURS*WEEKS*(1+CARROT_DIM)^J2278+K2278*MESCLUN_HOURS*WEEKS*(1+MESCLUN_DIM)^K2278</x:f>
        <x:v>696.5630018858697</x:v>
      </x:c>
      <x:c r="N2278" s="267" t="n">
        <x:f>MAX(M2278-FARMER_HOURS,0)/TEMP_HOURS_PER_WORKER</x:f>
        <x:v>0</x:v>
      </x:c>
      <x:c r="O2278" s="268" t="n">
        <x:f>I2278*TOMATO_PRICE+J2278*CARROT_PRICE+K2278*MESCLUN_PRICE</x:f>
        <x:v>45246</x:v>
      </x:c>
      <x:c r="P2278" s="268" t="n">
        <x:f>I2278*TOMATO_FERTILIZER+J2278*CARROT_FERTILIZER+K2278*MESCLUN_FERTILIZER</x:f>
        <x:v>6600</x:v>
      </x:c>
      <x:c r="Q2278" s="268" t="n">
        <x:f>MIN(M2278,FARMER_HOURS)*FARMER_RATE+MAX(M2278-FARMER_HOURS,0)*TEMP_RATE</x:f>
        <x:v>24186.215343259362</x:v>
      </x:c>
      <x:c r="R2278" s="268" t="n">
        <x:f>O2278-P2278-Q2278-FIXED_COST</x:f>
        <x:v>-5540.215343259362</x:v>
      </x:c>
      <x:c r="S2278" s="139" t="str">
        <x:f>IF(AND(L2278&lt;=TOTAL_BED_CAP,N2278&lt;=TEMP_WORKER_CAP),"YES","NO")</x:f>
        <x:v>YES</x:v>
      </x:c>
      <x:c r="T2278" s="139" t="n">
        <x:f>IF(S2278="YES",R2278,-1E+99)</x:f>
        <x:v>-5540.215343259362</x:v>
      </x:c>
    </x:row>
    <x:row r="2279">
      <x:c r="A2279" s="139"/>
      <x:c r="B2279" s="139"/>
      <x:c r="C2279" s="139"/>
      <x:c r="D2279" s="139"/>
      <x:c r="E2279" s="139"/>
      <x:c r="F2279" s="139"/>
      <x:c r="G2279" s="139"/>
      <x:c r="H2279" s="139"/>
      <x:c r="I2279" s="266" t="n">
        <x:f>INT((ROW()-ROW($I$46))/((CARROT_CAP+1)*(MESCLUN_CAP+1)))</x:f>
        <x:v>3</x:v>
      </x:c>
      <x:c r="J2279" s="266" t="n">
        <x:f>MOD(INT((ROW()-ROW($I$46))/(MESCLUN_CAP+1)),CARROT_CAP+1)</x:f>
        <x:v>9</x:v>
      </x:c>
      <x:c r="K2279" s="266" t="n">
        <x:f>MOD(ROW()-ROW($I$46),MESCLUN_CAP+1)</x:f>
        <x:v>1</x:v>
      </x:c>
      <x:c r="L2279" s="266" t="n">
        <x:f>SUM(I2279:K2279)</x:f>
        <x:v>13</x:v>
      </x:c>
      <x:c r="M2279" s="267" t="n">
        <x:f>I2279*TOMATO_HOURS*WEEKS*(1+TOMATO_DIM)^I2279+J2279*CARROT_HOURS*WEEKS*(1+CARROT_DIM)^J2279+K2279*MESCLUN_HOURS*WEEKS*(1+MESCLUN_DIM)^K2279</x:f>
        <x:v>742.1255018858697</x:v>
      </x:c>
      <x:c r="N2279" s="267" t="n">
        <x:f>MAX(M2279-FARMER_HOURS,0)/TEMP_HOURS_PER_WORKER</x:f>
        <x:v>0.015364931865187259</x:v>
      </x:c>
      <x:c r="O2279" s="268" t="n">
        <x:f>I2279*TOMATO_PRICE+J2279*CARROT_PRICE+K2279*MESCLUN_PRICE</x:f>
        <x:v>47946</x:v>
      </x:c>
      <x:c r="P2279" s="268" t="n">
        <x:f>I2279*TOMATO_FERTILIZER+J2279*CARROT_FERTILIZER+K2279*MESCLUN_FERTILIZER</x:f>
        <x:v>7480</x:v>
      </x:c>
      <x:c r="Q2279" s="268" t="n">
        <x:f>MIN(M2279,FARMER_HOURS)*FARMER_RATE+MAX(M2279-FARMER_HOURS,0)*TEMP_RATE</x:f>
        <x:v>25384.12329662968</x:v>
      </x:c>
      <x:c r="R2279" s="268" t="n">
        <x:f>O2279-P2279-Q2279-FIXED_COST</x:f>
        <x:v>-4918.123296629681</x:v>
      </x:c>
      <x:c r="S2279" s="139" t="str">
        <x:f>IF(AND(L2279&lt;=TOTAL_BED_CAP,N2279&lt;=TEMP_WORKER_CAP),"YES","NO")</x:f>
        <x:v>YES</x:v>
      </x:c>
      <x:c r="T2279" s="139" t="n">
        <x:f>IF(S2279="YES",R2279,-1E+99)</x:f>
        <x:v>-4918.123296629681</x:v>
      </x:c>
    </x:row>
    <x:row r="2280">
      <x:c r="A2280" s="139"/>
      <x:c r="B2280" s="139"/>
      <x:c r="C2280" s="139"/>
      <x:c r="D2280" s="139"/>
      <x:c r="E2280" s="139"/>
      <x:c r="F2280" s="139"/>
      <x:c r="G2280" s="139"/>
      <x:c r="H2280" s="139"/>
      <x:c r="I2280" s="266" t="n">
        <x:f>INT((ROW()-ROW($I$46))/((CARROT_CAP+1)*(MESCLUN_CAP+1)))</x:f>
        <x:v>3</x:v>
      </x:c>
      <x:c r="J2280" s="266" t="n">
        <x:f>MOD(INT((ROW()-ROW($I$46))/(MESCLUN_CAP+1)),CARROT_CAP+1)</x:f>
        <x:v>9</x:v>
      </x:c>
      <x:c r="K2280" s="266" t="n">
        <x:f>MOD(ROW()-ROW($I$46),MESCLUN_CAP+1)</x:f>
        <x:v>2</x:v>
      </x:c>
      <x:c r="L2280" s="266" t="n">
        <x:f>SUM(I2280:K2280)</x:f>
        <x:v>14</x:v>
      </x:c>
      <x:c r="M2280" s="267" t="n">
        <x:f>I2280*TOMATO_HOURS*WEEKS*(1+TOMATO_DIM)^I2280+J2280*CARROT_HOURS*WEEKS*(1+CARROT_DIM)^J2280+K2280*MESCLUN_HOURS*WEEKS*(1+MESCLUN_DIM)^K2280</x:f>
        <x:v>788.8270643858697</x:v>
      </x:c>
      <x:c r="N2280" s="267" t="n">
        <x:f>MAX(M2280-FARMER_HOURS,0)/TEMP_HOURS_PER_WORKER</x:f>
        <x:v>0.047796572490187275</x:v>
      </x:c>
      <x:c r="O2280" s="268" t="n">
        <x:f>I2280*TOMATO_PRICE+J2280*CARROT_PRICE+K2280*MESCLUN_PRICE</x:f>
        <x:v>50646</x:v>
      </x:c>
      <x:c r="P2280" s="268" t="n">
        <x:f>I2280*TOMATO_FERTILIZER+J2280*CARROT_FERTILIZER+K2280*MESCLUN_FERTILIZER</x:f>
        <x:v>8360</x:v>
      </x:c>
      <x:c r="Q2280" s="268" t="n">
        <x:f>MIN(M2280,FARMER_HOURS)*FARMER_RATE+MAX(M2280-FARMER_HOURS,0)*TEMP_RATE</x:f>
        <x:v>26194.91431225468</x:v>
      </x:c>
      <x:c r="R2280" s="268" t="n">
        <x:f>O2280-P2280-Q2280-FIXED_COST</x:f>
        <x:v>-3908.914312254681</x:v>
      </x:c>
      <x:c r="S2280" s="139" t="str">
        <x:f>IF(AND(L2280&lt;=TOTAL_BED_CAP,N2280&lt;=TEMP_WORKER_CAP),"YES","NO")</x:f>
        <x:v>YES</x:v>
      </x:c>
      <x:c r="T2280" s="139" t="n">
        <x:f>IF(S2280="YES",R2280,-1E+99)</x:f>
        <x:v>-3908.914312254681</x:v>
      </x:c>
    </x:row>
    <x:row r="2281">
      <x:c r="A2281" s="139"/>
      <x:c r="B2281" s="139"/>
      <x:c r="C2281" s="139"/>
      <x:c r="D2281" s="139"/>
      <x:c r="E2281" s="139"/>
      <x:c r="F2281" s="139"/>
      <x:c r="G2281" s="139"/>
      <x:c r="H2281" s="139"/>
      <x:c r="I2281" s="266" t="n">
        <x:f>INT((ROW()-ROW($I$46))/((CARROT_CAP+1)*(MESCLUN_CAP+1)))</x:f>
        <x:v>3</x:v>
      </x:c>
      <x:c r="J2281" s="266" t="n">
        <x:f>MOD(INT((ROW()-ROW($I$46))/(MESCLUN_CAP+1)),CARROT_CAP+1)</x:f>
        <x:v>9</x:v>
      </x:c>
      <x:c r="K2281" s="266" t="n">
        <x:f>MOD(ROW()-ROW($I$46),MESCLUN_CAP+1)</x:f>
        <x:v>3</x:v>
      </x:c>
      <x:c r="L2281" s="266" t="n">
        <x:f>SUM(I2281:K2281)</x:f>
        <x:v>15</x:v>
      </x:c>
      <x:c r="M2281" s="267" t="n">
        <x:f>I2281*TOMATO_HOURS*WEEKS*(1+TOMATO_DIM)^I2281+J2281*CARROT_HOURS*WEEKS*(1+CARROT_DIM)^J2281+K2281*MESCLUN_HOURS*WEEKS*(1+MESCLUN_DIM)^K2281</x:f>
        <x:v>836.6890468077446</x:v>
      </x:c>
      <x:c r="N2281" s="267" t="n">
        <x:f>MAX(M2281-FARMER_HOURS,0)/TEMP_HOURS_PER_WORKER</x:f>
        <x:v>0.08103406028315598</x:v>
      </x:c>
      <x:c r="O2281" s="268" t="n">
        <x:f>I2281*TOMATO_PRICE+J2281*CARROT_PRICE+K2281*MESCLUN_PRICE</x:f>
        <x:v>53346</x:v>
      </x:c>
      <x:c r="P2281" s="268" t="n">
        <x:f>I2281*TOMATO_FERTILIZER+J2281*CARROT_FERTILIZER+K2281*MESCLUN_FERTILIZER</x:f>
        <x:v>9240</x:v>
      </x:c>
      <x:c r="Q2281" s="268" t="n">
        <x:f>MIN(M2281,FARMER_HOURS)*FARMER_RATE+MAX(M2281-FARMER_HOURS,0)*TEMP_RATE</x:f>
        <x:v>27025.8515070789</x:v>
      </x:c>
      <x:c r="R2281" s="268" t="n">
        <x:f>O2281-P2281-Q2281-FIXED_COST</x:f>
        <x:v>-2919.8515070789</x:v>
      </x:c>
      <x:c r="S2281" s="139" t="str">
        <x:f>IF(AND(L2281&lt;=TOTAL_BED_CAP,N2281&lt;=TEMP_WORKER_CAP),"YES","NO")</x:f>
        <x:v>YES</x:v>
      </x:c>
      <x:c r="T2281" s="139" t="n">
        <x:f>IF(S2281="YES",R2281,-1E+99)</x:f>
        <x:v>-2919.8515070789</x:v>
      </x:c>
    </x:row>
    <x:row r="2282">
      <x:c r="A2282" s="139"/>
      <x:c r="B2282" s="139"/>
      <x:c r="C2282" s="139"/>
      <x:c r="D2282" s="139"/>
      <x:c r="E2282" s="139"/>
      <x:c r="F2282" s="139"/>
      <x:c r="G2282" s="139"/>
      <x:c r="H2282" s="139"/>
      <x:c r="I2282" s="266" t="n">
        <x:f>INT((ROW()-ROW($I$46))/((CARROT_CAP+1)*(MESCLUN_CAP+1)))</x:f>
        <x:v>3</x:v>
      </x:c>
      <x:c r="J2282" s="266" t="n">
        <x:f>MOD(INT((ROW()-ROW($I$46))/(MESCLUN_CAP+1)),CARROT_CAP+1)</x:f>
        <x:v>9</x:v>
      </x:c>
      <x:c r="K2282" s="266" t="n">
        <x:f>MOD(ROW()-ROW($I$46),MESCLUN_CAP+1)</x:f>
        <x:v>4</x:v>
      </x:c>
      <x:c r="L2282" s="266" t="n">
        <x:f>SUM(I2282:K2282)</x:f>
        <x:v>16</x:v>
      </x:c>
      <x:c r="M2282" s="267" t="n">
        <x:f>I2282*TOMATO_HOURS*WEEKS*(1+TOMATO_DIM)^I2282+J2282*CARROT_HOURS*WEEKS*(1+CARROT_DIM)^J2282+K2282*MESCLUN_HOURS*WEEKS*(1+MESCLUN_DIM)^K2282</x:f>
        <x:v>885.7331625304008</x:v>
      </x:c>
      <x:c r="N2282" s="267" t="n">
        <x:f>MAX(M2282-FARMER_HOURS,0)/TEMP_HOURS_PER_WORKER</x:f>
        <x:v>0.11509247397944501</x:v>
      </x:c>
      <x:c r="O2282" s="268" t="n">
        <x:f>I2282*TOMATO_PRICE+J2282*CARROT_PRICE+K2282*MESCLUN_PRICE</x:f>
        <x:v>56046</x:v>
      </x:c>
      <x:c r="P2282" s="268" t="n">
        <x:f>I2282*TOMATO_FERTILIZER+J2282*CARROT_FERTILIZER+K2282*MESCLUN_FERTILIZER</x:f>
        <x:v>10120</x:v>
      </x:c>
      <x:c r="Q2282" s="268" t="n">
        <x:f>MIN(M2282,FARMER_HOURS)*FARMER_RATE+MAX(M2282-FARMER_HOURS,0)*TEMP_RATE</x:f>
        <x:v>27877.311849486126</x:v>
      </x:c>
      <x:c r="R2282" s="268" t="n">
        <x:f>O2282-P2282-Q2282-FIXED_COST</x:f>
        <x:v>-1951.3118494861264</x:v>
      </x:c>
      <x:c r="S2282" s="139" t="str">
        <x:f>IF(AND(L2282&lt;=TOTAL_BED_CAP,N2282&lt;=TEMP_WORKER_CAP),"YES","NO")</x:f>
        <x:v>YES</x:v>
      </x:c>
      <x:c r="T2282" s="139" t="n">
        <x:f>IF(S2282="YES",R2282,-1E+99)</x:f>
        <x:v>-1951.3118494861264</x:v>
      </x:c>
    </x:row>
    <x:row r="2283">
      <x:c r="A2283" s="139"/>
      <x:c r="B2283" s="139"/>
      <x:c r="C2283" s="139"/>
      <x:c r="D2283" s="139"/>
      <x:c r="E2283" s="139"/>
      <x:c r="F2283" s="139"/>
      <x:c r="G2283" s="139"/>
      <x:c r="H2283" s="139"/>
      <x:c r="I2283" s="266" t="n">
        <x:f>INT((ROW()-ROW($I$46))/((CARROT_CAP+1)*(MESCLUN_CAP+1)))</x:f>
        <x:v>3</x:v>
      </x:c>
      <x:c r="J2283" s="266" t="n">
        <x:f>MOD(INT((ROW()-ROW($I$46))/(MESCLUN_CAP+1)),CARROT_CAP+1)</x:f>
        <x:v>9</x:v>
      </x:c>
      <x:c r="K2283" s="266" t="n">
        <x:f>MOD(ROW()-ROW($I$46),MESCLUN_CAP+1)</x:f>
        <x:v>5</x:v>
      </x:c>
      <x:c r="L2283" s="266" t="n">
        <x:f>SUM(I2283:K2283)</x:f>
        <x:v>17</x:v>
      </x:c>
      <x:c r="M2283" s="267" t="n">
        <x:f>I2283*TOMATO_HOURS*WEEKS*(1+TOMATO_DIM)^I2283+J2283*CARROT_HOURS*WEEKS*(1+CARROT_DIM)^J2283+K2283*MESCLUN_HOURS*WEEKS*(1+MESCLUN_DIM)^K2283</x:f>
        <x:v>935.9814864516045</x:v>
      </x:c>
      <x:c r="N2283" s="267" t="n">
        <x:f>MAX(M2283-FARMER_HOURS,0)/TEMP_HOURS_PER_WORKER</x:f>
        <x:v>0.1499871433691698</x:v>
      </x:c>
      <x:c r="O2283" s="268" t="n">
        <x:f>I2283*TOMATO_PRICE+J2283*CARROT_PRICE+K2283*MESCLUN_PRICE</x:f>
        <x:v>58746</x:v>
      </x:c>
      <x:c r="P2283" s="268" t="n">
        <x:f>I2283*TOMATO_FERTILIZER+J2283*CARROT_FERTILIZER+K2283*MESCLUN_FERTILIZER</x:f>
        <x:v>11000</x:v>
      </x:c>
      <x:c r="Q2283" s="268" t="n">
        <x:f>MIN(M2283,FARMER_HOURS)*FARMER_RATE+MAX(M2283-FARMER_HOURS,0)*TEMP_RATE</x:f>
        <x:v>28749.678584229245</x:v>
      </x:c>
      <x:c r="R2283" s="268" t="n">
        <x:f>O2283-P2283-Q2283-FIXED_COST</x:f>
        <x:v>-1003.6785842292447</x:v>
      </x:c>
      <x:c r="S2283" s="139" t="str">
        <x:f>IF(AND(L2283&lt;=TOTAL_BED_CAP,N2283&lt;=TEMP_WORKER_CAP),"YES","NO")</x:f>
        <x:v>YES</x:v>
      </x:c>
      <x:c r="T2283" s="139" t="n">
        <x:f>IF(S2283="YES",R2283,-1E+99)</x:f>
        <x:v>-1003.6785842292447</x:v>
      </x:c>
    </x:row>
    <x:row r="2284">
      <x:c r="A2284" s="139"/>
      <x:c r="B2284" s="139"/>
      <x:c r="C2284" s="139"/>
      <x:c r="D2284" s="139"/>
      <x:c r="E2284" s="139"/>
      <x:c r="F2284" s="139"/>
      <x:c r="G2284" s="139"/>
      <x:c r="H2284" s="139"/>
      <x:c r="I2284" s="266" t="n">
        <x:f>INT((ROW()-ROW($I$46))/((CARROT_CAP+1)*(MESCLUN_CAP+1)))</x:f>
        <x:v>3</x:v>
      </x:c>
      <x:c r="J2284" s="266" t="n">
        <x:f>MOD(INT((ROW()-ROW($I$46))/(MESCLUN_CAP+1)),CARROT_CAP+1)</x:f>
        <x:v>9</x:v>
      </x:c>
      <x:c r="K2284" s="266" t="n">
        <x:f>MOD(ROW()-ROW($I$46),MESCLUN_CAP+1)</x:f>
        <x:v>6</x:v>
      </x:c>
      <x:c r="L2284" s="266" t="n">
        <x:f>SUM(I2284:K2284)</x:f>
        <x:v>18</x:v>
      </x:c>
      <x:c r="M2284" s="267" t="n">
        <x:f>I2284*TOMATO_HOURS*WEEKS*(1+TOMATO_DIM)^I2284+J2284*CARROT_HOURS*WEEKS*(1+CARROT_DIM)^J2284+K2284*MESCLUN_HOURS*WEEKS*(1+MESCLUN_DIM)^K2284</x:f>
        <x:v>987.4564606332374</x:v>
      </x:c>
      <x:c r="N2284" s="267" t="n">
        <x:f>MAX(M2284-FARMER_HOURS,0)/TEMP_HOURS_PER_WORKER</x:f>
        <x:v>0.18573365321752597</x:v>
      </x:c>
      <x:c r="O2284" s="268" t="n">
        <x:f>I2284*TOMATO_PRICE+J2284*CARROT_PRICE+K2284*MESCLUN_PRICE</x:f>
        <x:v>61446</x:v>
      </x:c>
      <x:c r="P2284" s="268" t="n">
        <x:f>I2284*TOMATO_FERTILIZER+J2284*CARROT_FERTILIZER+K2284*MESCLUN_FERTILIZER</x:f>
        <x:v>11880</x:v>
      </x:c>
      <x:c r="Q2284" s="268" t="n">
        <x:f>MIN(M2284,FARMER_HOURS)*FARMER_RATE+MAX(M2284-FARMER_HOURS,0)*TEMP_RATE</x:f>
        <x:v>29643.34133043815</x:v>
      </x:c>
      <x:c r="R2284" s="268" t="n">
        <x:f>O2284-P2284-Q2284-FIXED_COST</x:f>
        <x:v>-77.34133043815018</x:v>
      </x:c>
      <x:c r="S2284" s="139" t="str">
        <x:f>IF(AND(L2284&lt;=TOTAL_BED_CAP,N2284&lt;=TEMP_WORKER_CAP),"YES","NO")</x:f>
        <x:v>YES</x:v>
      </x:c>
      <x:c r="T2284" s="139" t="n">
        <x:f>IF(S2284="YES",R2284,-1E+99)</x:f>
        <x:v>-77.34133043815018</x:v>
      </x:c>
    </x:row>
    <x:row r="2285">
      <x:c r="A2285" s="139"/>
      <x:c r="B2285" s="139"/>
      <x:c r="C2285" s="139"/>
      <x:c r="D2285" s="139"/>
      <x:c r="E2285" s="139"/>
      <x:c r="F2285" s="139"/>
      <x:c r="G2285" s="139"/>
      <x:c r="H2285" s="139"/>
      <x:c r="I2285" s="266" t="n">
        <x:f>INT((ROW()-ROW($I$46))/((CARROT_CAP+1)*(MESCLUN_CAP+1)))</x:f>
        <x:v>3</x:v>
      </x:c>
      <x:c r="J2285" s="266" t="n">
        <x:f>MOD(INT((ROW()-ROW($I$46))/(MESCLUN_CAP+1)),CARROT_CAP+1)</x:f>
        <x:v>9</x:v>
      </x:c>
      <x:c r="K2285" s="266" t="n">
        <x:f>MOD(ROW()-ROW($I$46),MESCLUN_CAP+1)</x:f>
        <x:v>7</x:v>
      </x:c>
      <x:c r="L2285" s="266" t="n">
        <x:f>SUM(I2285:K2285)</x:f>
        <x:v>19</x:v>
      </x:c>
      <x:c r="M2285" s="267" t="n">
        <x:f>I2285*TOMATO_HOURS*WEEKS*(1+TOMATO_DIM)^I2285+J2285*CARROT_HOURS*WEEKS*(1+CARROT_DIM)^J2285+K2285*MESCLUN_HOURS*WEEKS*(1+MESCLUN_DIM)^K2285</x:f>
        <x:v>1040.1809000311978</x:v>
      </x:c>
      <x:c r="N2285" s="267" t="n">
        <x:f>MAX(M2285-FARMER_HOURS,0)/TEMP_HOURS_PER_WORKER</x:f>
        <x:v>0.22234784724388734</x:v>
      </x:c>
      <x:c r="O2285" s="268" t="n">
        <x:f>I2285*TOMATO_PRICE+J2285*CARROT_PRICE+K2285*MESCLUN_PRICE</x:f>
        <x:v>64146</x:v>
      </x:c>
      <x:c r="P2285" s="268" t="n">
        <x:f>I2285*TOMATO_FERTILIZER+J2285*CARROT_FERTILIZER+K2285*MESCLUN_FERTILIZER</x:f>
        <x:v>12760</x:v>
      </x:c>
      <x:c r="Q2285" s="268" t="n">
        <x:f>MIN(M2285,FARMER_HOURS)*FARMER_RATE+MAX(M2285-FARMER_HOURS,0)*TEMP_RATE</x:f>
        <x:v>30558.696181097184</x:v>
      </x:c>
      <x:c r="R2285" s="268" t="n">
        <x:f>O2285-P2285-Q2285-FIXED_COST</x:f>
        <x:v>827.3038189028157</x:v>
      </x:c>
      <x:c r="S2285" s="139" t="str">
        <x:f>IF(AND(L2285&lt;=TOTAL_BED_CAP,N2285&lt;=TEMP_WORKER_CAP),"YES","NO")</x:f>
        <x:v>YES</x:v>
      </x:c>
      <x:c r="T2285" s="139" t="n">
        <x:f>IF(S2285="YES",R2285,-1E+99)</x:f>
        <x:v>827.3038189028157</x:v>
      </x:c>
    </x:row>
    <x:row r="2286">
      <x:c r="A2286" s="139"/>
      <x:c r="B2286" s="139"/>
      <x:c r="C2286" s="139"/>
      <x:c r="D2286" s="139"/>
      <x:c r="E2286" s="139"/>
      <x:c r="F2286" s="139"/>
      <x:c r="G2286" s="139"/>
      <x:c r="H2286" s="139"/>
      <x:c r="I2286" s="266" t="n">
        <x:f>INT((ROW()-ROW($I$46))/((CARROT_CAP+1)*(MESCLUN_CAP+1)))</x:f>
        <x:v>3</x:v>
      </x:c>
      <x:c r="J2286" s="266" t="n">
        <x:f>MOD(INT((ROW()-ROW($I$46))/(MESCLUN_CAP+1)),CARROT_CAP+1)</x:f>
        <x:v>9</x:v>
      </x:c>
      <x:c r="K2286" s="266" t="n">
        <x:f>MOD(ROW()-ROW($I$46),MESCLUN_CAP+1)</x:f>
        <x:v>8</x:v>
      </x:c>
      <x:c r="L2286" s="266" t="n">
        <x:f>SUM(I2286:K2286)</x:f>
        <x:v>20</x:v>
      </x:c>
      <x:c r="M2286" s="267" t="n">
        <x:f>I2286*TOMATO_HOURS*WEEKS*(1+TOMATO_DIM)^I2286+J2286*CARROT_HOURS*WEEKS*(1+CARROT_DIM)^J2286+K2286*MESCLUN_HOURS*WEEKS*(1+MESCLUN_DIM)^K2286</x:f>
        <x:v>1094.177998311178</x:v>
      </x:c>
      <x:c r="N2286" s="267" t="n">
        <x:f>MAX(M2286-FARMER_HOURS,0)/TEMP_HOURS_PER_WORKER</x:f>
        <x:v>0.2598458321605403</x:v>
      </x:c>
      <x:c r="O2286" s="268" t="n">
        <x:f>I2286*TOMATO_PRICE+J2286*CARROT_PRICE+K2286*MESCLUN_PRICE</x:f>
        <x:v>66846</x:v>
      </x:c>
      <x:c r="P2286" s="268" t="n">
        <x:f>I2286*TOMATO_FERTILIZER+J2286*CARROT_FERTILIZER+K2286*MESCLUN_FERTILIZER</x:f>
        <x:v>13640</x:v>
      </x:c>
      <x:c r="Q2286" s="268" t="n">
        <x:f>MIN(M2286,FARMER_HOURS)*FARMER_RATE+MAX(M2286-FARMER_HOURS,0)*TEMP_RATE</x:f>
        <x:v>31496.145804013508</x:v>
      </x:c>
      <x:c r="R2286" s="268" t="n">
        <x:f>O2286-P2286-Q2286-FIXED_COST</x:f>
        <x:v>1709.8541959864924</x:v>
      </x:c>
      <x:c r="S2286" s="139" t="str">
        <x:f>IF(AND(L2286&lt;=TOTAL_BED_CAP,N2286&lt;=TEMP_WORKER_CAP),"YES","NO")</x:f>
        <x:v>YES</x:v>
      </x:c>
      <x:c r="T2286" s="139" t="n">
        <x:f>IF(S2286="YES",R2286,-1E+99)</x:f>
        <x:v>1709.8541959864924</x:v>
      </x:c>
    </x:row>
    <x:row r="2287">
      <x:c r="A2287" s="139"/>
      <x:c r="B2287" s="139"/>
      <x:c r="C2287" s="139"/>
      <x:c r="D2287" s="139"/>
      <x:c r="E2287" s="139"/>
      <x:c r="F2287" s="139"/>
      <x:c r="G2287" s="139"/>
      <x:c r="H2287" s="139"/>
      <x:c r="I2287" s="266" t="n">
        <x:f>INT((ROW()-ROW($I$46))/((CARROT_CAP+1)*(MESCLUN_CAP+1)))</x:f>
        <x:v>3</x:v>
      </x:c>
      <x:c r="J2287" s="266" t="n">
        <x:f>MOD(INT((ROW()-ROW($I$46))/(MESCLUN_CAP+1)),CARROT_CAP+1)</x:f>
        <x:v>9</x:v>
      </x:c>
      <x:c r="K2287" s="266" t="n">
        <x:f>MOD(ROW()-ROW($I$46),MESCLUN_CAP+1)</x:f>
        <x:v>9</x:v>
      </x:c>
      <x:c r="L2287" s="266" t="n">
        <x:f>SUM(I2287:K2287)</x:f>
        <x:v>21</x:v>
      </x:c>
      <x:c r="M2287" s="267" t="n">
        <x:f>I2287*TOMATO_HOURS*WEEKS*(1+TOMATO_DIM)^I2287+J2287*CARROT_HOURS*WEEKS*(1+CARROT_DIM)^J2287+K2287*MESCLUN_HOURS*WEEKS*(1+MESCLUN_DIM)^K2287</x:f>
        <x:v>1149.4713337515723</x:v>
      </x:c>
      <x:c r="N2287" s="267" t="n">
        <x:f>MAX(M2287-FARMER_HOURS,0)/TEMP_HOURS_PER_WORKER</x:f>
        <x:v>0.2982439817719252</x:v>
      </x:c>
      <x:c r="O2287" s="268" t="n">
        <x:f>I2287*TOMATO_PRICE+J2287*CARROT_PRICE+K2287*MESCLUN_PRICE</x:f>
        <x:v>69546</x:v>
      </x:c>
      <x:c r="P2287" s="268" t="n">
        <x:f>I2287*TOMATO_FERTILIZER+J2287*CARROT_FERTILIZER+K2287*MESCLUN_FERTILIZER</x:f>
        <x:v>14520</x:v>
      </x:c>
      <x:c r="Q2287" s="268" t="n">
        <x:f>MIN(M2287,FARMER_HOURS)*FARMER_RATE+MAX(M2287-FARMER_HOURS,0)*TEMP_RATE</x:f>
        <x:v>32456.09954429813</x:v>
      </x:c>
      <x:c r="R2287" s="268" t="n">
        <x:f>O2287-P2287-Q2287-FIXED_COST</x:f>
        <x:v>2569.9004557018707</x:v>
      </x:c>
      <x:c r="S2287" s="139" t="str">
        <x:f>IF(AND(L2287&lt;=TOTAL_BED_CAP,N2287&lt;=TEMP_WORKER_CAP),"YES","NO")</x:f>
        <x:v>YES</x:v>
      </x:c>
      <x:c r="T2287" s="139" t="n">
        <x:f>IF(S2287="YES",R2287,-1E+99)</x:f>
        <x:v>2569.9004557018707</x:v>
      </x:c>
    </x:row>
    <x:row r="2288">
      <x:c r="A2288" s="139"/>
      <x:c r="B2288" s="139"/>
      <x:c r="C2288" s="139"/>
      <x:c r="D2288" s="139"/>
      <x:c r="E2288" s="139"/>
      <x:c r="F2288" s="139"/>
      <x:c r="G2288" s="139"/>
      <x:c r="H2288" s="139"/>
      <x:c r="I2288" s="266" t="n">
        <x:f>INT((ROW()-ROW($I$46))/((CARROT_CAP+1)*(MESCLUN_CAP+1)))</x:f>
        <x:v>3</x:v>
      </x:c>
      <x:c r="J2288" s="266" t="n">
        <x:f>MOD(INT((ROW()-ROW($I$46))/(MESCLUN_CAP+1)),CARROT_CAP+1)</x:f>
        <x:v>9</x:v>
      </x:c>
      <x:c r="K2288" s="266" t="n">
        <x:f>MOD(ROW()-ROW($I$46),MESCLUN_CAP+1)</x:f>
        <x:v>10</x:v>
      </x:c>
      <x:c r="L2288" s="266" t="n">
        <x:f>SUM(I2288:K2288)</x:f>
        <x:v>22</x:v>
      </x:c>
      <x:c r="M2288" s="267" t="n">
        <x:f>I2288*TOMATO_HOURS*WEEKS*(1+TOMATO_DIM)^I2288+J2288*CARROT_HOURS*WEEKS*(1+CARROT_DIM)^J2288+K2288*MESCLUN_HOURS*WEEKS*(1+MESCLUN_DIM)^K2288</x:f>
        <x:v>1206.0848752347852</x:v>
      </x:c>
      <x:c r="N2288" s="267" t="n">
        <x:f>MAX(M2288-FARMER_HOURS,0)/TEMP_HOURS_PER_WORKER</x:f>
        <x:v>0.33755894113526747</x:v>
      </x:c>
      <x:c r="O2288" s="268" t="n">
        <x:f>I2288*TOMATO_PRICE+J2288*CARROT_PRICE+K2288*MESCLUN_PRICE</x:f>
        <x:v>72246</x:v>
      </x:c>
      <x:c r="P2288" s="268" t="n">
        <x:f>I2288*TOMATO_FERTILIZER+J2288*CARROT_FERTILIZER+K2288*MESCLUN_FERTILIZER</x:f>
        <x:v>15400</x:v>
      </x:c>
      <x:c r="Q2288" s="268" t="n">
        <x:f>MIN(M2288,FARMER_HOURS)*FARMER_RATE+MAX(M2288-FARMER_HOURS,0)*TEMP_RATE</x:f>
        <x:v>33438.973528381684</x:v>
      </x:c>
      <x:c r="R2288" s="268" t="n">
        <x:f>O2288-P2288-Q2288-FIXED_COST</x:f>
        <x:v>3407.0264716183156</x:v>
      </x:c>
      <x:c r="S2288" s="139" t="str">
        <x:f>IF(AND(L2288&lt;=TOTAL_BED_CAP,N2288&lt;=TEMP_WORKER_CAP),"YES","NO")</x:f>
        <x:v>YES</x:v>
      </x:c>
      <x:c r="T2288" s="139" t="n">
        <x:f>IF(S2288="YES",R2288,-1E+99)</x:f>
        <x:v>3407.0264716183156</x:v>
      </x:c>
    </x:row>
    <x:row r="2289">
      <x:c r="A2289" s="139"/>
      <x:c r="B2289" s="139"/>
      <x:c r="C2289" s="139"/>
      <x:c r="D2289" s="139"/>
      <x:c r="E2289" s="139"/>
      <x:c r="F2289" s="139"/>
      <x:c r="G2289" s="139"/>
      <x:c r="H2289" s="139"/>
      <x:c r="I2289" s="266" t="n">
        <x:f>INT((ROW()-ROW($I$46))/((CARROT_CAP+1)*(MESCLUN_CAP+1)))</x:f>
        <x:v>3</x:v>
      </x:c>
      <x:c r="J2289" s="266" t="n">
        <x:f>MOD(INT((ROW()-ROW($I$46))/(MESCLUN_CAP+1)),CARROT_CAP+1)</x:f>
        <x:v>9</x:v>
      </x:c>
      <x:c r="K2289" s="266" t="n">
        <x:f>MOD(ROW()-ROW($I$46),MESCLUN_CAP+1)</x:f>
        <x:v>11</x:v>
      </x:c>
      <x:c r="L2289" s="266" t="n">
        <x:f>SUM(I2289:K2289)</x:f>
        <x:v>23</x:v>
      </x:c>
      <x:c r="M2289" s="267" t="n">
        <x:f>I2289*TOMATO_HOURS*WEEKS*(1+TOMATO_DIM)^I2289+J2289*CARROT_HOURS*WEEKS*(1+CARROT_DIM)^J2289+K2289*MESCLUN_HOURS*WEEKS*(1+MESCLUN_DIM)^K2289</x:f>
        <x:v>1264.0429883282243</x:v>
      </x:c>
      <x:c r="N2289" s="267" t="n">
        <x:f>MAX(M2289-FARMER_HOURS,0)/TEMP_HOURS_PER_WORKER</x:f>
        <x:v>0.3778076307834891</x:v>
      </x:c>
      <x:c r="O2289" s="268" t="n">
        <x:f>I2289*TOMATO_PRICE+J2289*CARROT_PRICE+K2289*MESCLUN_PRICE</x:f>
        <x:v>74946</x:v>
      </x:c>
      <x:c r="P2289" s="268" t="n">
        <x:f>I2289*TOMATO_FERTILIZER+J2289*CARROT_FERTILIZER+K2289*MESCLUN_FERTILIZER</x:f>
        <x:v>16280</x:v>
      </x:c>
      <x:c r="Q2289" s="268" t="n">
        <x:f>MIN(M2289,FARMER_HOURS)*FARMER_RATE+MAX(M2289-FARMER_HOURS,0)*TEMP_RATE</x:f>
        <x:v>34445.19076958723</x:v>
      </x:c>
      <x:c r="R2289" s="268" t="n">
        <x:f>O2289-P2289-Q2289-FIXED_COST</x:f>
        <x:v>4220.809230412771</x:v>
      </x:c>
      <x:c r="S2289" s="139" t="str">
        <x:f>IF(AND(L2289&lt;=TOTAL_BED_CAP,N2289&lt;=TEMP_WORKER_CAP),"YES","NO")</x:f>
        <x:v>YES</x:v>
      </x:c>
      <x:c r="T2289" s="139" t="n">
        <x:f>IF(S2289="YES",R2289,-1E+99)</x:f>
        <x:v>4220.809230412771</x:v>
      </x:c>
    </x:row>
    <x:row r="2290">
      <x:c r="A2290" s="139"/>
      <x:c r="B2290" s="139"/>
      <x:c r="C2290" s="139"/>
      <x:c r="D2290" s="139"/>
      <x:c r="E2290" s="139"/>
      <x:c r="F2290" s="139"/>
      <x:c r="G2290" s="139"/>
      <x:c r="H2290" s="139"/>
      <x:c r="I2290" s="266" t="n">
        <x:f>INT((ROW()-ROW($I$46))/((CARROT_CAP+1)*(MESCLUN_CAP+1)))</x:f>
        <x:v>3</x:v>
      </x:c>
      <x:c r="J2290" s="266" t="n">
        <x:f>MOD(INT((ROW()-ROW($I$46))/(MESCLUN_CAP+1)),CARROT_CAP+1)</x:f>
        <x:v>9</x:v>
      </x:c>
      <x:c r="K2290" s="266" t="n">
        <x:f>MOD(ROW()-ROW($I$46),MESCLUN_CAP+1)</x:f>
        <x:v>12</x:v>
      </x:c>
      <x:c r="L2290" s="266" t="n">
        <x:f>SUM(I2290:K2290)</x:f>
        <x:v>24</x:v>
      </x:c>
      <x:c r="M2290" s="267" t="n">
        <x:f>I2290*TOMATO_HOURS*WEEKS*(1+TOMATO_DIM)^I2290+J2290*CARROT_HOURS*WEEKS*(1+CARROT_DIM)^J2290+K2290*MESCLUN_HOURS*WEEKS*(1+MESCLUN_DIM)^K2290</x:f>
        <x:v>1323.3704414562885</x:v>
      </x:c>
      <x:c r="N2290" s="267" t="n">
        <x:f>MAX(M2290-FARMER_HOURS,0)/TEMP_HOURS_PER_WORKER</x:f>
        <x:v>0.4190072510113115</x:v>
      </x:c>
      <x:c r="O2290" s="268" t="n">
        <x:f>I2290*TOMATO_PRICE+J2290*CARROT_PRICE+K2290*MESCLUN_PRICE</x:f>
        <x:v>77646</x:v>
      </x:c>
      <x:c r="P2290" s="268" t="n">
        <x:f>I2290*TOMATO_FERTILIZER+J2290*CARROT_FERTILIZER+K2290*MESCLUN_FERTILIZER</x:f>
        <x:v>17160</x:v>
      </x:c>
      <x:c r="Q2290" s="268" t="n">
        <x:f>MIN(M2290,FARMER_HOURS)*FARMER_RATE+MAX(M2290-FARMER_HOURS,0)*TEMP_RATE</x:f>
        <x:v>35475.18127528278</x:v>
      </x:c>
      <x:c r="R2290" s="268" t="n">
        <x:f>O2290-P2290-Q2290-FIXED_COST</x:f>
        <x:v>5010.818724717217</x:v>
      </x:c>
      <x:c r="S2290" s="139" t="str">
        <x:f>IF(AND(L2290&lt;=TOTAL_BED_CAP,N2290&lt;=TEMP_WORKER_CAP),"YES","NO")</x:f>
        <x:v>YES</x:v>
      </x:c>
      <x:c r="T2290" s="139" t="n">
        <x:f>IF(S2290="YES",R2290,-1E+99)</x:f>
        <x:v>5010.818724717217</x:v>
      </x:c>
    </x:row>
    <x:row r="2291">
      <x:c r="A2291" s="139"/>
      <x:c r="B2291" s="139"/>
      <x:c r="C2291" s="139"/>
      <x:c r="D2291" s="139"/>
      <x:c r="E2291" s="139"/>
      <x:c r="F2291" s="139"/>
      <x:c r="G2291" s="139"/>
      <x:c r="H2291" s="139"/>
      <x:c r="I2291" s="266" t="n">
        <x:f>INT((ROW()-ROW($I$46))/((CARROT_CAP+1)*(MESCLUN_CAP+1)))</x:f>
        <x:v>3</x:v>
      </x:c>
      <x:c r="J2291" s="266" t="n">
        <x:f>MOD(INT((ROW()-ROW($I$46))/(MESCLUN_CAP+1)),CARROT_CAP+1)</x:f>
        <x:v>9</x:v>
      </x:c>
      <x:c r="K2291" s="266" t="n">
        <x:f>MOD(ROW()-ROW($I$46),MESCLUN_CAP+1)</x:f>
        <x:v>13</x:v>
      </x:c>
      <x:c r="L2291" s="266" t="n">
        <x:f>SUM(I2291:K2291)</x:f>
        <x:v>25</x:v>
      </x:c>
      <x:c r="M2291" s="267" t="n">
        <x:f>I2291*TOMATO_HOURS*WEEKS*(1+TOMATO_DIM)^I2291+J2291*CARROT_HOURS*WEEKS*(1+CARROT_DIM)^J2291+K2291*MESCLUN_HOURS*WEEKS*(1+MESCLUN_DIM)^K2291</x:f>
        <x:v>1384.092412164673</x:v>
      </x:c>
      <x:c r="N2291" s="267" t="n">
        <x:f>MAX(M2291-FARMER_HOURS,0)/TEMP_HOURS_PER_WORKER</x:f>
        <x:v>0.46117528622546744</x:v>
      </x:c>
      <x:c r="O2291" s="268" t="n">
        <x:f>I2291*TOMATO_PRICE+J2291*CARROT_PRICE+K2291*MESCLUN_PRICE</x:f>
        <x:v>80346</x:v>
      </x:c>
      <x:c r="P2291" s="268" t="n">
        <x:f>I2291*TOMATO_FERTILIZER+J2291*CARROT_FERTILIZER+K2291*MESCLUN_FERTILIZER</x:f>
        <x:v>18040</x:v>
      </x:c>
      <x:c r="Q2291" s="268" t="n">
        <x:f>MIN(M2291,FARMER_HOURS)*FARMER_RATE+MAX(M2291-FARMER_HOURS,0)*TEMP_RATE</x:f>
        <x:v>36529.38215563669</x:v>
      </x:c>
      <x:c r="R2291" s="268" t="n">
        <x:f>O2291-P2291-Q2291-FIXED_COST</x:f>
        <x:v>5776.617844363311</x:v>
      </x:c>
      <x:c r="S2291" s="139" t="str">
        <x:f>IF(AND(L2291&lt;=TOTAL_BED_CAP,N2291&lt;=TEMP_WORKER_CAP),"YES","NO")</x:f>
        <x:v>YES</x:v>
      </x:c>
      <x:c r="T2291" s="139" t="n">
        <x:f>IF(S2291="YES",R2291,-1E+99)</x:f>
        <x:v>5776.617844363311</x:v>
      </x:c>
    </x:row>
    <x:row r="2292">
      <x:c r="A2292" s="139"/>
      <x:c r="B2292" s="139"/>
      <x:c r="C2292" s="139"/>
      <x:c r="D2292" s="139"/>
      <x:c r="E2292" s="139"/>
      <x:c r="F2292" s="139"/>
      <x:c r="G2292" s="139"/>
      <x:c r="H2292" s="139"/>
      <x:c r="I2292" s="266" t="n">
        <x:f>INT((ROW()-ROW($I$46))/((CARROT_CAP+1)*(MESCLUN_CAP+1)))</x:f>
        <x:v>3</x:v>
      </x:c>
      <x:c r="J2292" s="266" t="n">
        <x:f>MOD(INT((ROW()-ROW($I$46))/(MESCLUN_CAP+1)),CARROT_CAP+1)</x:f>
        <x:v>9</x:v>
      </x:c>
      <x:c r="K2292" s="266" t="n">
        <x:f>MOD(ROW()-ROW($I$46),MESCLUN_CAP+1)</x:f>
        <x:v>14</x:v>
      </x:c>
      <x:c r="L2292" s="266" t="n">
        <x:f>SUM(I2292:K2292)</x:f>
        <x:v>26</x:v>
      </x:c>
      <x:c r="M2292" s="267" t="n">
        <x:f>I2292*TOMATO_HOURS*WEEKS*(1+TOMATO_DIM)^I2292+J2292*CARROT_HOURS*WEEKS*(1+CARROT_DIM)^J2292+K2292*MESCLUN_HOURS*WEEKS*(1+MESCLUN_DIM)^K2292</x:f>
        <x:v>1446.2344934783341</x:v>
      </x:c>
      <x:c r="N2292" s="267" t="n">
        <x:f>MAX(M2292-FARMER_HOURS,0)/TEMP_HOURS_PER_WORKER</x:f>
        <x:v>0.5043295093599542</x:v>
      </x:c>
      <x:c r="O2292" s="268" t="n">
        <x:f>I2292*TOMATO_PRICE+J2292*CARROT_PRICE+K2292*MESCLUN_PRICE</x:f>
        <x:v>83046</x:v>
      </x:c>
      <x:c r="P2292" s="268" t="n">
        <x:f>I2292*TOMATO_FERTILIZER+J2292*CARROT_FERTILIZER+K2292*MESCLUN_FERTILIZER</x:f>
        <x:v>18920</x:v>
      </x:c>
      <x:c r="Q2292" s="268" t="n">
        <x:f>MIN(M2292,FARMER_HOURS)*FARMER_RATE+MAX(M2292-FARMER_HOURS,0)*TEMP_RATE</x:f>
        <x:v>37608.23773399886</x:v>
      </x:c>
      <x:c r="R2292" s="268" t="n">
        <x:f>O2292-P2292-Q2292-FIXED_COST</x:f>
        <x:v>6517.76226600114</x:v>
      </x:c>
      <x:c r="S2292" s="139" t="str">
        <x:f>IF(AND(L2292&lt;=TOTAL_BED_CAP,N2292&lt;=TEMP_WORKER_CAP),"YES","NO")</x:f>
        <x:v>YES</x:v>
      </x:c>
      <x:c r="T2292" s="139" t="n">
        <x:f>IF(S2292="YES",R2292,-1E+99)</x:f>
        <x:v>6517.76226600114</x:v>
      </x:c>
    </x:row>
    <x:row r="2293">
      <x:c r="A2293" s="139"/>
      <x:c r="B2293" s="139"/>
      <x:c r="C2293" s="139"/>
      <x:c r="D2293" s="139"/>
      <x:c r="E2293" s="139"/>
      <x:c r="F2293" s="139"/>
      <x:c r="G2293" s="139"/>
      <x:c r="H2293" s="139"/>
      <x:c r="I2293" s="266" t="n">
        <x:f>INT((ROW()-ROW($I$46))/((CARROT_CAP+1)*(MESCLUN_CAP+1)))</x:f>
        <x:v>3</x:v>
      </x:c>
      <x:c r="J2293" s="266" t="n">
        <x:f>MOD(INT((ROW()-ROW($I$46))/(MESCLUN_CAP+1)),CARROT_CAP+1)</x:f>
        <x:v>9</x:v>
      </x:c>
      <x:c r="K2293" s="266" t="n">
        <x:f>MOD(ROW()-ROW($I$46),MESCLUN_CAP+1)</x:f>
        <x:v>15</x:v>
      </x:c>
      <x:c r="L2293" s="266" t="n">
        <x:f>SUM(I2293:K2293)</x:f>
        <x:v>27</x:v>
      </x:c>
      <x:c r="M2293" s="267" t="n">
        <x:f>I2293*TOMATO_HOURS*WEEKS*(1+TOMATO_DIM)^I2293+J2293*CARROT_HOURS*WEEKS*(1+CARROT_DIM)^J2293+K2293*MESCLUN_HOURS*WEEKS*(1+MESCLUN_DIM)^K2293</x:f>
        <x:v>1509.8227003544803</x:v>
      </x:c>
      <x:c r="N2293" s="267" t="n">
        <x:f>MAX(M2293-FARMER_HOURS,0)/TEMP_HOURS_PER_WORKER</x:f>
        <x:v>0.548487986357278</x:v>
      </x:c>
      <x:c r="O2293" s="268" t="n">
        <x:f>I2293*TOMATO_PRICE+J2293*CARROT_PRICE+K2293*MESCLUN_PRICE</x:f>
        <x:v>85746</x:v>
      </x:c>
      <x:c r="P2293" s="268" t="n">
        <x:f>I2293*TOMATO_FERTILIZER+J2293*CARROT_FERTILIZER+K2293*MESCLUN_FERTILIZER</x:f>
        <x:v>19800</x:v>
      </x:c>
      <x:c r="Q2293" s="268" t="n">
        <x:f>MIN(M2293,FARMER_HOURS)*FARMER_RATE+MAX(M2293-FARMER_HOURS,0)*TEMP_RATE</x:f>
        <x:v>38712.199658931946</x:v>
      </x:c>
      <x:c r="R2293" s="268" t="n">
        <x:f>O2293-P2293-Q2293-FIXED_COST</x:f>
        <x:v>7233.800341068054</x:v>
      </x:c>
      <x:c r="S2293" s="139" t="str">
        <x:f>IF(AND(L2293&lt;=TOTAL_BED_CAP,N2293&lt;=TEMP_WORKER_CAP),"YES","NO")</x:f>
        <x:v>YES</x:v>
      </x:c>
      <x:c r="T2293" s="139" t="n">
        <x:f>IF(S2293="YES",R2293,-1E+99)</x:f>
        <x:v>7233.800341068054</x:v>
      </x:c>
    </x:row>
    <x:row r="2294">
      <x:c r="A2294" s="139"/>
      <x:c r="B2294" s="139"/>
      <x:c r="C2294" s="139"/>
      <x:c r="D2294" s="139"/>
      <x:c r="E2294" s="139"/>
      <x:c r="F2294" s="139"/>
      <x:c r="G2294" s="139"/>
      <x:c r="H2294" s="139"/>
      <x:c r="I2294" s="266" t="n">
        <x:f>INT((ROW()-ROW($I$46))/((CARROT_CAP+1)*(MESCLUN_CAP+1)))</x:f>
        <x:v>3</x:v>
      </x:c>
      <x:c r="J2294" s="266" t="n">
        <x:f>MOD(INT((ROW()-ROW($I$46))/(MESCLUN_CAP+1)),CARROT_CAP+1)</x:f>
        <x:v>9</x:v>
      </x:c>
      <x:c r="K2294" s="266" t="n">
        <x:f>MOD(ROW()-ROW($I$46),MESCLUN_CAP+1)</x:f>
        <x:v>16</x:v>
      </x:c>
      <x:c r="L2294" s="266" t="n">
        <x:f>SUM(I2294:K2294)</x:f>
        <x:v>28</x:v>
      </x:c>
      <x:c r="M2294" s="267" t="n">
        <x:f>I2294*TOMATO_HOURS*WEEKS*(1+TOMATO_DIM)^I2294+J2294*CARROT_HOURS*WEEKS*(1+CARROT_DIM)^J2294+K2294*MESCLUN_HOURS*WEEKS*(1+MESCLUN_DIM)^K2294</x:f>
        <x:v>1574.8834762319693</x:v>
      </x:c>
      <x:c r="N2294" s="267" t="n">
        <x:f>MAX(M2294-FARMER_HOURS,0)/TEMP_HOURS_PER_WORKER</x:f>
        <x:v>0.5936690807166454</x:v>
      </x:c>
      <x:c r="O2294" s="268" t="n">
        <x:f>I2294*TOMATO_PRICE+J2294*CARROT_PRICE+K2294*MESCLUN_PRICE</x:f>
        <x:v>88446</x:v>
      </x:c>
      <x:c r="P2294" s="268" t="n">
        <x:f>I2294*TOMATO_FERTILIZER+J2294*CARROT_FERTILIZER+K2294*MESCLUN_FERTILIZER</x:f>
        <x:v>20680</x:v>
      </x:c>
      <x:c r="Q2294" s="268" t="n">
        <x:f>MIN(M2294,FARMER_HOURS)*FARMER_RATE+MAX(M2294-FARMER_HOURS,0)*TEMP_RATE</x:f>
        <x:v>39841.727017916135</x:v>
      </x:c>
      <x:c r="R2294" s="268" t="n">
        <x:f>O2294-P2294-Q2294-FIXED_COST</x:f>
        <x:v>7924.272982083865</x:v>
      </x:c>
      <x:c r="S2294" s="139" t="str">
        <x:f>IF(AND(L2294&lt;=TOTAL_BED_CAP,N2294&lt;=TEMP_WORKER_CAP),"YES","NO")</x:f>
        <x:v>YES</x:v>
      </x:c>
      <x:c r="T2294" s="139" t="n">
        <x:f>IF(S2294="YES",R2294,-1E+99)</x:f>
        <x:v>7924.272982083865</x:v>
      </x:c>
    </x:row>
    <x:row r="2295">
      <x:c r="A2295" s="139"/>
      <x:c r="B2295" s="139"/>
      <x:c r="C2295" s="139"/>
      <x:c r="D2295" s="139"/>
      <x:c r="E2295" s="139"/>
      <x:c r="F2295" s="139"/>
      <x:c r="G2295" s="139"/>
      <x:c r="H2295" s="139"/>
      <x:c r="I2295" s="266" t="n">
        <x:f>INT((ROW()-ROW($I$46))/((CARROT_CAP+1)*(MESCLUN_CAP+1)))</x:f>
        <x:v>3</x:v>
      </x:c>
      <x:c r="J2295" s="266" t="n">
        <x:f>MOD(INT((ROW()-ROW($I$46))/(MESCLUN_CAP+1)),CARROT_CAP+1)</x:f>
        <x:v>9</x:v>
      </x:c>
      <x:c r="K2295" s="266" t="n">
        <x:f>MOD(ROW()-ROW($I$46),MESCLUN_CAP+1)</x:f>
        <x:v>17</x:v>
      </x:c>
      <x:c r="L2295" s="266" t="n">
        <x:f>SUM(I2295:K2295)</x:f>
        <x:v>29</x:v>
      </x:c>
      <x:c r="M2295" s="267" t="n">
        <x:f>I2295*TOMATO_HOURS*WEEKS*(1+TOMATO_DIM)^I2295+J2295*CARROT_HOURS*WEEKS*(1+CARROT_DIM)^J2295+K2295*MESCLUN_HOURS*WEEKS*(1+MESCLUN_DIM)^K2295</x:f>
        <x:v>1641.4436996785096</x:v>
      </x:c>
      <x:c r="N2295" s="267" t="n">
        <x:f>MAX(M2295-FARMER_HOURS,0)/TEMP_HOURS_PER_WORKER</x:f>
        <x:v>0.6398914581100761</x:v>
      </x:c>
      <x:c r="O2295" s="268" t="n">
        <x:f>I2295*TOMATO_PRICE+J2295*CARROT_PRICE+K2295*MESCLUN_PRICE</x:f>
        <x:v>91146</x:v>
      </x:c>
      <x:c r="P2295" s="268" t="n">
        <x:f>I2295*TOMATO_FERTILIZER+J2295*CARROT_FERTILIZER+K2295*MESCLUN_FERTILIZER</x:f>
        <x:v>21560</x:v>
      </x:c>
      <x:c r="Q2295" s="268" t="n">
        <x:f>MIN(M2295,FARMER_HOURS)*FARMER_RATE+MAX(M2295-FARMER_HOURS,0)*TEMP_RATE</x:f>
        <x:v>40997.2864527519</x:v>
      </x:c>
      <x:c r="R2295" s="268" t="n">
        <x:f>O2295-P2295-Q2295-FIXED_COST</x:f>
        <x:v>8588.713547248102</x:v>
      </x:c>
      <x:c r="S2295" s="139" t="str">
        <x:f>IF(AND(L2295&lt;=TOTAL_BED_CAP,N2295&lt;=TEMP_WORKER_CAP),"YES","NO")</x:f>
        <x:v>YES</x:v>
      </x:c>
      <x:c r="T2295" s="139" t="n">
        <x:f>IF(S2295="YES",R2295,-1E+99)</x:f>
        <x:v>8588.713547248102</x:v>
      </x:c>
    </x:row>
    <x:row r="2296">
      <x:c r="A2296" s="139"/>
      <x:c r="B2296" s="139"/>
      <x:c r="C2296" s="139"/>
      <x:c r="D2296" s="139"/>
      <x:c r="E2296" s="139"/>
      <x:c r="F2296" s="139"/>
      <x:c r="G2296" s="139"/>
      <x:c r="H2296" s="139"/>
      <x:c r="I2296" s="266" t="n">
        <x:f>INT((ROW()-ROW($I$46))/((CARROT_CAP+1)*(MESCLUN_CAP+1)))</x:f>
        <x:v>3</x:v>
      </x:c>
      <x:c r="J2296" s="266" t="n">
        <x:f>MOD(INT((ROW()-ROW($I$46))/(MESCLUN_CAP+1)),CARROT_CAP+1)</x:f>
        <x:v>9</x:v>
      </x:c>
      <x:c r="K2296" s="266" t="n">
        <x:f>MOD(ROW()-ROW($I$46),MESCLUN_CAP+1)</x:f>
        <x:v>18</x:v>
      </x:c>
      <x:c r="L2296" s="266" t="n">
        <x:f>SUM(I2296:K2296)</x:f>
        <x:v>30</x:v>
      </x:c>
      <x:c r="M2296" s="267" t="n">
        <x:f>I2296*TOMATO_HOURS*WEEKS*(1+TOMATO_DIM)^I2296+J2296*CARROT_HOURS*WEEKS*(1+CARROT_DIM)^J2296+K2296*MESCLUN_HOURS*WEEKS*(1+MESCLUN_DIM)^K2296</x:f>
        <x:v>1709.5306911370967</x:v>
      </x:c>
      <x:c r="N2296" s="267" t="n">
        <x:f>MAX(M2296-FARMER_HOURS,0)/TEMP_HOURS_PER_WORKER</x:f>
        <x:v>0.6871740910674282</x:v>
      </x:c>
      <x:c r="O2296" s="268" t="n">
        <x:f>I2296*TOMATO_PRICE+J2296*CARROT_PRICE+K2296*MESCLUN_PRICE</x:f>
        <x:v>93846</x:v>
      </x:c>
      <x:c r="P2296" s="268" t="n">
        <x:f>I2296*TOMATO_FERTILIZER+J2296*CARROT_FERTILIZER+K2296*MESCLUN_FERTILIZER</x:f>
        <x:v>22440</x:v>
      </x:c>
      <x:c r="Q2296" s="268" t="n">
        <x:f>MIN(M2296,FARMER_HOURS)*FARMER_RATE+MAX(M2296-FARMER_HOURS,0)*TEMP_RATE</x:f>
        <x:v>42179.352276685706</x:v>
      </x:c>
      <x:c r="R2296" s="268" t="n">
        <x:f>O2296-P2296-Q2296-FIXED_COST</x:f>
        <x:v>9226.647723314294</x:v>
      </x:c>
      <x:c r="S2296" s="139" t="str">
        <x:f>IF(AND(L2296&lt;=TOTAL_BED_CAP,N2296&lt;=TEMP_WORKER_CAP),"YES","NO")</x:f>
        <x:v>YES</x:v>
      </x:c>
      <x:c r="T2296" s="139" t="n">
        <x:f>IF(S2296="YES",R2296,-1E+99)</x:f>
        <x:v>9226.647723314294</x:v>
      </x:c>
    </x:row>
    <x:row r="2297">
      <x:c r="A2297" s="139"/>
      <x:c r="B2297" s="139"/>
      <x:c r="C2297" s="139"/>
      <x:c r="D2297" s="139"/>
      <x:c r="E2297" s="139"/>
      <x:c r="F2297" s="139"/>
      <x:c r="G2297" s="139"/>
      <x:c r="H2297" s="139"/>
      <x:c r="I2297" s="266" t="n">
        <x:f>INT((ROW()-ROW($I$46))/((CARROT_CAP+1)*(MESCLUN_CAP+1)))</x:f>
        <x:v>3</x:v>
      </x:c>
      <x:c r="J2297" s="266" t="n">
        <x:f>MOD(INT((ROW()-ROW($I$46))/(MESCLUN_CAP+1)),CARROT_CAP+1)</x:f>
        <x:v>9</x:v>
      </x:c>
      <x:c r="K2297" s="266" t="n">
        <x:f>MOD(ROW()-ROW($I$46),MESCLUN_CAP+1)</x:f>
        <x:v>19</x:v>
      </x:c>
      <x:c r="L2297" s="266" t="n">
        <x:f>SUM(I2297:K2297)</x:f>
        <x:v>31</x:v>
      </x:c>
      <x:c r="M2297" s="267" t="n">
        <x:f>I2297*TOMATO_HOURS*WEEKS*(1+TOMATO_DIM)^I2297+J2297*CARROT_HOURS*WEEKS*(1+CARROT_DIM)^J2297+K2297*MESCLUN_HOURS*WEEKS*(1+MESCLUN_DIM)^K2297</x:f>
        <x:v>1779.1722197731187</x:v>
      </x:c>
      <x:c r="N2297" s="267" t="n">
        <x:f>MAX(M2297-FARMER_HOURS,0)/TEMP_HOURS_PER_WORKER</x:f>
        <x:v>0.7355362637313324</x:v>
      </x:c>
      <x:c r="O2297" s="268" t="n">
        <x:f>I2297*TOMATO_PRICE+J2297*CARROT_PRICE+K2297*MESCLUN_PRICE</x:f>
        <x:v>96546</x:v>
      </x:c>
      <x:c r="P2297" s="268" t="n">
        <x:f>I2297*TOMATO_FERTILIZER+J2297*CARROT_FERTILIZER+K2297*MESCLUN_FERTILIZER</x:f>
        <x:v>23320</x:v>
      </x:c>
      <x:c r="Q2297" s="268" t="n">
        <x:f>MIN(M2297,FARMER_HOURS)*FARMER_RATE+MAX(M2297-FARMER_HOURS,0)*TEMP_RATE</x:f>
        <x:v>43388.40659328331</x:v>
      </x:c>
      <x:c r="R2297" s="268" t="n">
        <x:f>O2297-P2297-Q2297-FIXED_COST</x:f>
        <x:v>9837.593406716689</x:v>
      </x:c>
      <x:c r="S2297" s="139" t="str">
        <x:f>IF(AND(L2297&lt;=TOTAL_BED_CAP,N2297&lt;=TEMP_WORKER_CAP),"YES","NO")</x:f>
        <x:v>YES</x:v>
      </x:c>
      <x:c r="T2297" s="139" t="n">
        <x:f>IF(S2297="YES",R2297,-1E+99)</x:f>
        <x:v>9837.593406716689</x:v>
      </x:c>
    </x:row>
    <x:row r="2298">
      <x:c r="A2298" s="139"/>
      <x:c r="B2298" s="139"/>
      <x:c r="C2298" s="139"/>
      <x:c r="D2298" s="139"/>
      <x:c r="E2298" s="139"/>
      <x:c r="F2298" s="139"/>
      <x:c r="G2298" s="139"/>
      <x:c r="H2298" s="139"/>
      <x:c r="I2298" s="266" t="n">
        <x:f>INT((ROW()-ROW($I$46))/((CARROT_CAP+1)*(MESCLUN_CAP+1)))</x:f>
        <x:v>3</x:v>
      </x:c>
      <x:c r="J2298" s="266" t="n">
        <x:f>MOD(INT((ROW()-ROW($I$46))/(MESCLUN_CAP+1)),CARROT_CAP+1)</x:f>
        <x:v>9</x:v>
      </x:c>
      <x:c r="K2298" s="266" t="n">
        <x:f>MOD(ROW()-ROW($I$46),MESCLUN_CAP+1)</x:f>
        <x:v>20</x:v>
      </x:c>
      <x:c r="L2298" s="266" t="n">
        <x:f>SUM(I2298:K2298)</x:f>
        <x:v>32</x:v>
      </x:c>
      <x:c r="M2298" s="267" t="n">
        <x:f>I2298*TOMATO_HOURS*WEEKS*(1+TOMATO_DIM)^I2298+J2298*CARROT_HOURS*WEEKS*(1+CARROT_DIM)^J2298+K2298*MESCLUN_HOURS*WEEKS*(1+MESCLUN_DIM)^K2298</x:f>
        <x:v>1850.3965104235956</x:v>
      </x:c>
      <x:c r="N2298" s="267" t="n">
        <x:f>MAX(M2298-FARMER_HOURS,0)/TEMP_HOURS_PER_WORKER</x:f>
        <x:v>0.7849975766830525</x:v>
      </x:c>
      <x:c r="O2298" s="268" t="n">
        <x:f>I2298*TOMATO_PRICE+J2298*CARROT_PRICE+K2298*MESCLUN_PRICE</x:f>
        <x:v>99246</x:v>
      </x:c>
      <x:c r="P2298" s="268" t="n">
        <x:f>I2298*TOMATO_FERTILIZER+J2298*CARROT_FERTILIZER+K2298*MESCLUN_FERTILIZER</x:f>
        <x:v>24200</x:v>
      </x:c>
      <x:c r="Q2298" s="268" t="n">
        <x:f>MIN(M2298,FARMER_HOURS)*FARMER_RATE+MAX(M2298-FARMER_HOURS,0)*TEMP_RATE</x:f>
        <x:v>44624.93941707631</x:v>
      </x:c>
      <x:c r="R2298" s="268" t="n">
        <x:f>O2298-P2298-Q2298-FIXED_COST</x:f>
        <x:v>10421.060582923688</x:v>
      </x:c>
      <x:c r="S2298" s="139" t="str">
        <x:f>IF(AND(L2298&lt;=TOTAL_BED_CAP,N2298&lt;=TEMP_WORKER_CAP),"YES","NO")</x:f>
        <x:v>YES</x:v>
      </x:c>
      <x:c r="T2298" s="139" t="n">
        <x:f>IF(S2298="YES",R2298,-1E+99)</x:f>
        <x:v>10421.060582923688</x:v>
      </x:c>
    </x:row>
    <x:row r="2299">
      <x:c r="A2299" s="139"/>
      <x:c r="B2299" s="139"/>
      <x:c r="C2299" s="139"/>
      <x:c r="D2299" s="139"/>
      <x:c r="E2299" s="139"/>
      <x:c r="F2299" s="139"/>
      <x:c r="G2299" s="139"/>
      <x:c r="H2299" s="139"/>
      <x:c r="I2299" s="266" t="n">
        <x:f>INT((ROW()-ROW($I$46))/((CARROT_CAP+1)*(MESCLUN_CAP+1)))</x:f>
        <x:v>3</x:v>
      </x:c>
      <x:c r="J2299" s="266" t="n">
        <x:f>MOD(INT((ROW()-ROW($I$46))/(MESCLUN_CAP+1)),CARROT_CAP+1)</x:f>
        <x:v>9</x:v>
      </x:c>
      <x:c r="K2299" s="266" t="n">
        <x:f>MOD(ROW()-ROW($I$46),MESCLUN_CAP+1)</x:f>
        <x:v>21</x:v>
      </x:c>
      <x:c r="L2299" s="266" t="n">
        <x:f>SUM(I2299:K2299)</x:f>
        <x:v>33</x:v>
      </x:c>
      <x:c r="M2299" s="267" t="n">
        <x:f>I2299*TOMATO_HOURS*WEEKS*(1+TOMATO_DIM)^I2299+J2299*CARROT_HOURS*WEEKS*(1+CARROT_DIM)^J2299+K2299*MESCLUN_HOURS*WEEKS*(1+MESCLUN_DIM)^K2299</x:f>
        <x:v>1923.2322506500395</x:v>
      </x:c>
      <x:c r="N2299" s="267" t="n">
        <x:f>MAX(M2299-FARMER_HOURS,0)/TEMP_HOURS_PER_WORKER</x:f>
        <x:v>0.8355779518403053</x:v>
      </x:c>
      <x:c r="O2299" s="268" t="n">
        <x:f>I2299*TOMATO_PRICE+J2299*CARROT_PRICE+K2299*MESCLUN_PRICE</x:f>
        <x:v>101946</x:v>
      </x:c>
      <x:c r="P2299" s="268" t="n">
        <x:f>I2299*TOMATO_FERTILIZER+J2299*CARROT_FERTILIZER+K2299*MESCLUN_FERTILIZER</x:f>
        <x:v>25080</x:v>
      </x:c>
      <x:c r="Q2299" s="268" t="n">
        <x:f>MIN(M2299,FARMER_HOURS)*FARMER_RATE+MAX(M2299-FARMER_HOURS,0)*TEMP_RATE</x:f>
        <x:v>45889.44879600763</x:v>
      </x:c>
      <x:c r="R2299" s="268" t="n">
        <x:f>O2299-P2299-Q2299-FIXED_COST</x:f>
        <x:v>10976.55120399237</x:v>
      </x:c>
      <x:c r="S2299" s="139" t="str">
        <x:f>IF(AND(L2299&lt;=TOTAL_BED_CAP,N2299&lt;=TEMP_WORKER_CAP),"YES","NO")</x:f>
        <x:v>YES</x:v>
      </x:c>
      <x:c r="T2299" s="139" t="n">
        <x:f>IF(S2299="YES",R2299,-1E+99)</x:f>
        <x:v>10976.55120399237</x:v>
      </x:c>
    </x:row>
    <x:row r="2300">
      <x:c r="A2300" s="139"/>
      <x:c r="B2300" s="139"/>
      <x:c r="C2300" s="139"/>
      <x:c r="D2300" s="139"/>
      <x:c r="E2300" s="139"/>
      <x:c r="F2300" s="139"/>
      <x:c r="G2300" s="139"/>
      <x:c r="H2300" s="139"/>
      <x:c r="I2300" s="266" t="n">
        <x:f>INT((ROW()-ROW($I$46))/((CARROT_CAP+1)*(MESCLUN_CAP+1)))</x:f>
        <x:v>3</x:v>
      </x:c>
      <x:c r="J2300" s="266" t="n">
        <x:f>MOD(INT((ROW()-ROW($I$46))/(MESCLUN_CAP+1)),CARROT_CAP+1)</x:f>
        <x:v>9</x:v>
      </x:c>
      <x:c r="K2300" s="266" t="n">
        <x:f>MOD(ROW()-ROW($I$46),MESCLUN_CAP+1)</x:f>
        <x:v>22</x:v>
      </x:c>
      <x:c r="L2300" s="266" t="n">
        <x:f>SUM(I2300:K2300)</x:f>
        <x:v>34</x:v>
      </x:c>
      <x:c r="M2300" s="267" t="n">
        <x:f>I2300*TOMATO_HOURS*WEEKS*(1+TOMATO_DIM)^I2300+J2300*CARROT_HOURS*WEEKS*(1+CARROT_DIM)^J2300+K2300*MESCLUN_HOURS*WEEKS*(1+MESCLUN_DIM)^K2300</x:f>
        <x:v>1997.7085978964355</x:v>
      </x:c>
      <x:c r="N2300" s="267" t="n">
        <x:f>MAX(M2300-FARMER_HOURS,0)/TEMP_HOURS_PER_WORKER</x:f>
        <x:v>0.8872976374280802</x:v>
      </x:c>
      <x:c r="O2300" s="268" t="n">
        <x:f>I2300*TOMATO_PRICE+J2300*CARROT_PRICE+K2300*MESCLUN_PRICE</x:f>
        <x:v>104646</x:v>
      </x:c>
      <x:c r="P2300" s="268" t="n">
        <x:f>I2300*TOMATO_FERTILIZER+J2300*CARROT_FERTILIZER+K2300*MESCLUN_FERTILIZER</x:f>
        <x:v>25960</x:v>
      </x:c>
      <x:c r="Q2300" s="268" t="n">
        <x:f>MIN(M2300,FARMER_HOURS)*FARMER_RATE+MAX(M2300-FARMER_HOURS,0)*TEMP_RATE</x:f>
        <x:v>47182.440935702005</x:v>
      </x:c>
      <x:c r="R2300" s="268" t="n">
        <x:f>O2300-P2300-Q2300-FIXED_COST</x:f>
        <x:v>11503.559064297995</x:v>
      </x:c>
      <x:c r="S2300" s="139" t="str">
        <x:f>IF(AND(L2300&lt;=TOTAL_BED_CAP,N2300&lt;=TEMP_WORKER_CAP),"YES","NO")</x:f>
        <x:v>YES</x:v>
      </x:c>
      <x:c r="T2300" s="139" t="n">
        <x:f>IF(S2300="YES",R2300,-1E+99)</x:f>
        <x:v>11503.559064297995</x:v>
      </x:c>
    </x:row>
    <x:row r="2301">
      <x:c r="A2301" s="139"/>
      <x:c r="B2301" s="139"/>
      <x:c r="C2301" s="139"/>
      <x:c r="D2301" s="139"/>
      <x:c r="E2301" s="139"/>
      <x:c r="F2301" s="139"/>
      <x:c r="G2301" s="139"/>
      <x:c r="H2301" s="139"/>
      <x:c r="I2301" s="266" t="n">
        <x:f>INT((ROW()-ROW($I$46))/((CARROT_CAP+1)*(MESCLUN_CAP+1)))</x:f>
        <x:v>3</x:v>
      </x:c>
      <x:c r="J2301" s="266" t="n">
        <x:f>MOD(INT((ROW()-ROW($I$46))/(MESCLUN_CAP+1)),CARROT_CAP+1)</x:f>
        <x:v>9</x:v>
      </x:c>
      <x:c r="K2301" s="266" t="n">
        <x:f>MOD(ROW()-ROW($I$46),MESCLUN_CAP+1)</x:f>
        <x:v>23</x:v>
      </x:c>
      <x:c r="L2301" s="266" t="n">
        <x:f>SUM(I2301:K2301)</x:f>
        <x:v>35</x:v>
      </x:c>
      <x:c r="M2301" s="267" t="n">
        <x:f>I2301*TOMATO_HOURS*WEEKS*(1+TOMATO_DIM)^I2301+J2301*CARROT_HOURS*WEEKS*(1+CARROT_DIM)^J2301+K2301*MESCLUN_HOURS*WEEKS*(1+MESCLUN_DIM)^K2301</x:f>
        <x:v>2073.8551867538717</x:v>
      </x:c>
      <x:c r="N2301" s="267" t="n">
        <x:f>MAX(M2301-FARMER_HOURS,0)/TEMP_HOURS_PER_WORKER</x:f>
        <x:v>0.9401772130235221</x:v>
      </x:c>
      <x:c r="O2301" s="268" t="n">
        <x:f>I2301*TOMATO_PRICE+J2301*CARROT_PRICE+K2301*MESCLUN_PRICE</x:f>
        <x:v>107346</x:v>
      </x:c>
      <x:c r="P2301" s="268" t="n">
        <x:f>I2301*TOMATO_FERTILIZER+J2301*CARROT_FERTILIZER+K2301*MESCLUN_FERTILIZER</x:f>
        <x:v>26840</x:v>
      </x:c>
      <x:c r="Q2301" s="268" t="n">
        <x:f>MIN(M2301,FARMER_HOURS)*FARMER_RATE+MAX(M2301-FARMER_HOURS,0)*TEMP_RATE</x:f>
        <x:v>48504.43032558805</x:v>
      </x:c>
      <x:c r="R2301" s="268" t="n">
        <x:f>O2301-P2301-Q2301-FIXED_COST</x:f>
        <x:v>12001.569674411949</x:v>
      </x:c>
      <x:c r="S2301" s="139" t="str">
        <x:f>IF(AND(L2301&lt;=TOTAL_BED_CAP,N2301&lt;=TEMP_WORKER_CAP),"YES","NO")</x:f>
        <x:v>YES</x:v>
      </x:c>
      <x:c r="T2301" s="139" t="n">
        <x:f>IF(S2301="YES",R2301,-1E+99)</x:f>
        <x:v>12001.569674411949</x:v>
      </x:c>
    </x:row>
    <x:row r="2302">
      <x:c r="A2302" s="139"/>
      <x:c r="B2302" s="139"/>
      <x:c r="C2302" s="139"/>
      <x:c r="D2302" s="139"/>
      <x:c r="E2302" s="139"/>
      <x:c r="F2302" s="139"/>
      <x:c r="G2302" s="139"/>
      <x:c r="H2302" s="139"/>
      <x:c r="I2302" s="266" t="n">
        <x:f>INT((ROW()-ROW($I$46))/((CARROT_CAP+1)*(MESCLUN_CAP+1)))</x:f>
        <x:v>3</x:v>
      </x:c>
      <x:c r="J2302" s="266" t="n">
        <x:f>MOD(INT((ROW()-ROW($I$46))/(MESCLUN_CAP+1)),CARROT_CAP+1)</x:f>
        <x:v>9</x:v>
      </x:c>
      <x:c r="K2302" s="266" t="n">
        <x:f>MOD(ROW()-ROW($I$46),MESCLUN_CAP+1)</x:f>
        <x:v>24</x:v>
      </x:c>
      <x:c r="L2302" s="266" t="n">
        <x:f>SUM(I2302:K2302)</x:f>
        <x:v>36</x:v>
      </x:c>
      <x:c r="M2302" s="267" t="n">
        <x:f>I2302*TOMATO_HOURS*WEEKS*(1+TOMATO_DIM)^I2302+J2302*CARROT_HOURS*WEEKS*(1+CARROT_DIM)^J2302+K2302*MESCLUN_HOURS*WEEKS*(1+MESCLUN_DIM)^K2302</x:f>
        <x:v>2151.702136333368</x:v>
      </x:c>
      <x:c r="N2302" s="267" t="n">
        <x:f>MAX(M2302-FARMER_HOURS,0)/TEMP_HOURS_PER_WORKER</x:f>
        <x:v>0.99423759467595</x:v>
      </x:c>
      <x:c r="O2302" s="268" t="n">
        <x:f>I2302*TOMATO_PRICE+J2302*CARROT_PRICE+K2302*MESCLUN_PRICE</x:f>
        <x:v>110046</x:v>
      </x:c>
      <x:c r="P2302" s="268" t="n">
        <x:f>I2302*TOMATO_FERTILIZER+J2302*CARROT_FERTILIZER+K2302*MESCLUN_FERTILIZER</x:f>
        <x:v>27720</x:v>
      </x:c>
      <x:c r="Q2302" s="268" t="n">
        <x:f>MIN(M2302,FARMER_HOURS)*FARMER_RATE+MAX(M2302-FARMER_HOURS,0)*TEMP_RATE</x:f>
        <x:v>49855.93986689875</x:v>
      </x:c>
      <x:c r="R2302" s="268" t="n">
        <x:f>O2302-P2302-Q2302-FIXED_COST</x:f>
        <x:v>12470.060133101251</x:v>
      </x:c>
      <x:c r="S2302" s="139" t="str">
        <x:f>IF(AND(L2302&lt;=TOTAL_BED_CAP,N2302&lt;=TEMP_WORKER_CAP),"YES","NO")</x:f>
        <x:v>YES</x:v>
      </x:c>
      <x:c r="T2302" s="139" t="n">
        <x:f>IF(S2302="YES",R2302,-1E+99)</x:f>
        <x:v>12470.060133101251</x:v>
      </x:c>
    </x:row>
    <x:row r="2303">
      <x:c r="A2303" s="139"/>
      <x:c r="B2303" s="139"/>
      <x:c r="C2303" s="139"/>
      <x:c r="D2303" s="139"/>
      <x:c r="E2303" s="139"/>
      <x:c r="F2303" s="139"/>
      <x:c r="G2303" s="139"/>
      <x:c r="H2303" s="139"/>
      <x:c r="I2303" s="266" t="n">
        <x:f>INT((ROW()-ROW($I$46))/((CARROT_CAP+1)*(MESCLUN_CAP+1)))</x:f>
        <x:v>3</x:v>
      </x:c>
      <x:c r="J2303" s="266" t="n">
        <x:f>MOD(INT((ROW()-ROW($I$46))/(MESCLUN_CAP+1)),CARROT_CAP+1)</x:f>
        <x:v>9</x:v>
      </x:c>
      <x:c r="K2303" s="266" t="n">
        <x:f>MOD(ROW()-ROW($I$46),MESCLUN_CAP+1)</x:f>
        <x:v>25</x:v>
      </x:c>
      <x:c r="L2303" s="266" t="n">
        <x:f>SUM(I2303:K2303)</x:f>
        <x:v>37</x:v>
      </x:c>
      <x:c r="M2303" s="267" t="n">
        <x:f>I2303*TOMATO_HOURS*WEEKS*(1+TOMATO_DIM)^I2303+J2303*CARROT_HOURS*WEEKS*(1+CARROT_DIM)^J2303+K2303*MESCLUN_HOURS*WEEKS*(1+MESCLUN_DIM)^K2303</x:f>
        <x:v>2231.280057748465</x:v>
      </x:c>
      <x:c r="N2303" s="267" t="n">
        <x:f>MAX(M2303-FARMER_HOURS,0)/TEMP_HOURS_PER_WORKER</x:f>
        <x:v>1.0495000401031007</x:v>
      </x:c>
      <x:c r="O2303" s="268" t="n">
        <x:f>I2303*TOMATO_PRICE+J2303*CARROT_PRICE+K2303*MESCLUN_PRICE</x:f>
        <x:v>112746</x:v>
      </x:c>
      <x:c r="P2303" s="268" t="n">
        <x:f>I2303*TOMATO_FERTILIZER+J2303*CARROT_FERTILIZER+K2303*MESCLUN_FERTILIZER</x:f>
        <x:v>28600</x:v>
      </x:c>
      <x:c r="Q2303" s="268" t="n">
        <x:f>MIN(M2303,FARMER_HOURS)*FARMER_RATE+MAX(M2303-FARMER_HOURS,0)*TEMP_RATE</x:f>
        <x:v>51237.50100257751</x:v>
      </x:c>
      <x:c r="R2303" s="268" t="n">
        <x:f>O2303-P2303-Q2303-FIXED_COST</x:f>
        <x:v>12908.498997422488</x:v>
      </x:c>
      <x:c r="S2303" s="139" t="str">
        <x:f>IF(AND(L2303&lt;=TOTAL_BED_CAP,N2303&lt;=TEMP_WORKER_CAP),"YES","NO")</x:f>
        <x:v>YES</x:v>
      </x:c>
      <x:c r="T2303" s="139" t="n">
        <x:f>IF(S2303="YES",R2303,-1E+99)</x:f>
        <x:v>12908.498997422488</x:v>
      </x:c>
    </x:row>
    <x:row r="2304">
      <x:c r="A2304" s="139"/>
      <x:c r="B2304" s="139"/>
      <x:c r="C2304" s="139"/>
      <x:c r="D2304" s="139"/>
      <x:c r="E2304" s="139"/>
      <x:c r="F2304" s="139"/>
      <x:c r="G2304" s="139"/>
      <x:c r="H2304" s="139"/>
      <x:c r="I2304" s="266" t="n">
        <x:f>INT((ROW()-ROW($I$46))/((CARROT_CAP+1)*(MESCLUN_CAP+1)))</x:f>
        <x:v>3</x:v>
      </x:c>
      <x:c r="J2304" s="266" t="n">
        <x:f>MOD(INT((ROW()-ROW($I$46))/(MESCLUN_CAP+1)),CARROT_CAP+1)</x:f>
        <x:v>9</x:v>
      </x:c>
      <x:c r="K2304" s="266" t="n">
        <x:f>MOD(ROW()-ROW($I$46),MESCLUN_CAP+1)</x:f>
        <x:v>26</x:v>
      </x:c>
      <x:c r="L2304" s="266" t="n">
        <x:f>SUM(I2304:K2304)</x:f>
        <x:v>38</x:v>
      </x:c>
      <x:c r="M2304" s="267" t="n">
        <x:f>I2304*TOMATO_HOURS*WEEKS*(1+TOMATO_DIM)^I2304+J2304*CARROT_HOURS*WEEKS*(1+CARROT_DIM)^J2304+K2304*MESCLUN_HOURS*WEEKS*(1+MESCLUN_DIM)^K2304</x:f>
        <x:v>2312.6200617091827</x:v>
      </x:c>
      <x:c r="N2304" s="267" t="n">
        <x:f>MAX(M2304-FARMER_HOURS,0)/TEMP_HOURS_PER_WORKER</x:f>
        <x:v>1.1059861539647102</x:v>
      </x:c>
      <x:c r="O2304" s="268" t="n">
        <x:f>I2304*TOMATO_PRICE+J2304*CARROT_PRICE+K2304*MESCLUN_PRICE</x:f>
        <x:v>115446</x:v>
      </x:c>
      <x:c r="P2304" s="268" t="n">
        <x:f>I2304*TOMATO_FERTILIZER+J2304*CARROT_FERTILIZER+K2304*MESCLUN_FERTILIZER</x:f>
        <x:v>29480</x:v>
      </x:c>
      <x:c r="Q2304" s="268" t="n">
        <x:f>MIN(M2304,FARMER_HOURS)*FARMER_RATE+MAX(M2304-FARMER_HOURS,0)*TEMP_RATE</x:f>
        <x:v>52649.65384911775</x:v>
      </x:c>
      <x:c r="R2304" s="268" t="n">
        <x:f>O2304-P2304-Q2304-FIXED_COST</x:f>
        <x:v>13316.346150882251</x:v>
      </x:c>
      <x:c r="S2304" s="139" t="str">
        <x:f>IF(AND(L2304&lt;=TOTAL_BED_CAP,N2304&lt;=TEMP_WORKER_CAP),"YES","NO")</x:f>
        <x:v>YES</x:v>
      </x:c>
      <x:c r="T2304" s="139" t="n">
        <x:f>IF(S2304="YES",R2304,-1E+99)</x:f>
        <x:v>13316.346150882251</x:v>
      </x:c>
    </x:row>
    <x:row r="2305">
      <x:c r="A2305" s="139"/>
      <x:c r="B2305" s="139"/>
      <x:c r="C2305" s="139"/>
      <x:c r="D2305" s="139"/>
      <x:c r="E2305" s="139"/>
      <x:c r="F2305" s="139"/>
      <x:c r="G2305" s="139"/>
      <x:c r="H2305" s="139"/>
      <x:c r="I2305" s="266" t="n">
        <x:f>INT((ROW()-ROW($I$46))/((CARROT_CAP+1)*(MESCLUN_CAP+1)))</x:f>
        <x:v>3</x:v>
      </x:c>
      <x:c r="J2305" s="266" t="n">
        <x:f>MOD(INT((ROW()-ROW($I$46))/(MESCLUN_CAP+1)),CARROT_CAP+1)</x:f>
        <x:v>9</x:v>
      </x:c>
      <x:c r="K2305" s="266" t="n">
        <x:f>MOD(ROW()-ROW($I$46),MESCLUN_CAP+1)</x:f>
        <x:v>27</x:v>
      </x:c>
      <x:c r="L2305" s="266" t="n">
        <x:f>SUM(I2305:K2305)</x:f>
        <x:v>39</x:v>
      </x:c>
      <x:c r="M2305" s="267" t="n">
        <x:f>I2305*TOMATO_HOURS*WEEKS*(1+TOMATO_DIM)^I2305+J2305*CARROT_HOURS*WEEKS*(1+CARROT_DIM)^J2305+K2305*MESCLUN_HOURS*WEEKS*(1+MESCLUN_DIM)^K2305</x:f>
        <x:v>2395.7537662289396</x:v>
      </x:c>
      <x:c r="N2305" s="267" t="n">
        <x:f>MAX(M2305-FARMER_HOURS,0)/TEMP_HOURS_PER_WORKER</x:f>
        <x:v>1.1637178932145413</x:v>
      </x:c>
      <x:c r="O2305" s="268" t="n">
        <x:f>I2305*TOMATO_PRICE+J2305*CARROT_PRICE+K2305*MESCLUN_PRICE</x:f>
        <x:v>118146</x:v>
      </x:c>
      <x:c r="P2305" s="268" t="n">
        <x:f>I2305*TOMATO_FERTILIZER+J2305*CARROT_FERTILIZER+K2305*MESCLUN_FERTILIZER</x:f>
        <x:v>30360</x:v>
      </x:c>
      <x:c r="Q2305" s="268" t="n">
        <x:f>MIN(M2305,FARMER_HOURS)*FARMER_RATE+MAX(M2305-FARMER_HOURS,0)*TEMP_RATE</x:f>
        <x:v>54092.94733036353</x:v>
      </x:c>
      <x:c r="R2305" s="268" t="n">
        <x:f>O2305-P2305-Q2305-FIXED_COST</x:f>
        <x:v>13693.052669636469</x:v>
      </x:c>
      <x:c r="S2305" s="139" t="str">
        <x:f>IF(AND(L2305&lt;=TOTAL_BED_CAP,N2305&lt;=TEMP_WORKER_CAP),"YES","NO")</x:f>
        <x:v>YES</x:v>
      </x:c>
      <x:c r="T2305" s="139" t="n">
        <x:f>IF(S2305="YES",R2305,-1E+99)</x:f>
        <x:v>13693.052669636469</x:v>
      </x:c>
    </x:row>
    <x:row r="2306">
      <x:c r="A2306" s="139"/>
      <x:c r="B2306" s="139"/>
      <x:c r="C2306" s="139"/>
      <x:c r="D2306" s="139"/>
      <x:c r="E2306" s="139"/>
      <x:c r="F2306" s="139"/>
      <x:c r="G2306" s="139"/>
      <x:c r="H2306" s="139"/>
      <x:c r="I2306" s="266" t="n">
        <x:f>INT((ROW()-ROW($I$46))/((CARROT_CAP+1)*(MESCLUN_CAP+1)))</x:f>
        <x:v>3</x:v>
      </x:c>
      <x:c r="J2306" s="266" t="n">
        <x:f>MOD(INT((ROW()-ROW($I$46))/(MESCLUN_CAP+1)),CARROT_CAP+1)</x:f>
        <x:v>9</x:v>
      </x:c>
      <x:c r="K2306" s="266" t="n">
        <x:f>MOD(ROW()-ROW($I$46),MESCLUN_CAP+1)</x:f>
        <x:v>28</x:v>
      </x:c>
      <x:c r="L2306" s="266" t="n">
        <x:f>SUM(I2306:K2306)</x:f>
        <x:v>40</x:v>
      </x:c>
      <x:c r="M2306" s="267" t="n">
        <x:f>I2306*TOMATO_HOURS*WEEKS*(1+TOMATO_DIM)^I2306+J2306*CARROT_HOURS*WEEKS*(1+CARROT_DIM)^J2306+K2306*MESCLUN_HOURS*WEEKS*(1+MESCLUN_DIM)^K2306</x:f>
        <x:v>2480.713304446093</x:v>
      </x:c>
      <x:c r="N2306" s="267" t="n">
        <x:f>MAX(M2306-FARMER_HOURS,0)/TEMP_HOURS_PER_WORKER</x:f>
        <x:v>1.222717572532009</x:v>
      </x:c>
      <x:c r="O2306" s="268" t="n">
        <x:f>I2306*TOMATO_PRICE+J2306*CARROT_PRICE+K2306*MESCLUN_PRICE</x:f>
        <x:v>120846</x:v>
      </x:c>
      <x:c r="P2306" s="268" t="n">
        <x:f>I2306*TOMATO_FERTILIZER+J2306*CARROT_FERTILIZER+K2306*MESCLUN_FERTILIZER</x:f>
        <x:v>31240</x:v>
      </x:c>
      <x:c r="Q2306" s="268" t="n">
        <x:f>MIN(M2306,FARMER_HOURS)*FARMER_RATE+MAX(M2306-FARMER_HOURS,0)*TEMP_RATE</x:f>
        <x:v>55567.93931330022</x:v>
      </x:c>
      <x:c r="R2306" s="268" t="n">
        <x:f>O2306-P2306-Q2306-FIXED_COST</x:f>
        <x:v>14038.060686699777</x:v>
      </x:c>
      <x:c r="S2306" s="139" t="str">
        <x:f>IF(AND(L2306&lt;=TOTAL_BED_CAP,N2306&lt;=TEMP_WORKER_CAP),"YES","NO")</x:f>
        <x:v>YES</x:v>
      </x:c>
      <x:c r="T2306" s="139" t="n">
        <x:f>IF(S2306="YES",R2306,-1E+99)</x:f>
        <x:v>14038.060686699777</x:v>
      </x:c>
    </x:row>
    <x:row r="2307">
      <x:c r="A2307" s="139"/>
      <x:c r="B2307" s="139"/>
      <x:c r="C2307" s="139"/>
      <x:c r="D2307" s="139"/>
      <x:c r="E2307" s="139"/>
      <x:c r="F2307" s="139"/>
      <x:c r="G2307" s="139"/>
      <x:c r="H2307" s="139"/>
      <x:c r="I2307" s="266" t="n">
        <x:f>INT((ROW()-ROW($I$46))/((CARROT_CAP+1)*(MESCLUN_CAP+1)))</x:f>
        <x:v>3</x:v>
      </x:c>
      <x:c r="J2307" s="266" t="n">
        <x:f>MOD(INT((ROW()-ROW($I$46))/(MESCLUN_CAP+1)),CARROT_CAP+1)</x:f>
        <x:v>9</x:v>
      </x:c>
      <x:c r="K2307" s="266" t="n">
        <x:f>MOD(ROW()-ROW($I$46),MESCLUN_CAP+1)</x:f>
        <x:v>29</x:v>
      </x:c>
      <x:c r="L2307" s="266" t="n">
        <x:f>SUM(I2307:K2307)</x:f>
        <x:v>41</x:v>
      </x:c>
      <x:c r="M2307" s="267" t="n">
        <x:f>I2307*TOMATO_HOURS*WEEKS*(1+TOMATO_DIM)^I2307+J2307*CARROT_HOURS*WEEKS*(1+CARROT_DIM)^J2307+K2307*MESCLUN_HOURS*WEEKS*(1+MESCLUN_DIM)^K2307</x:f>
        <x:v>2567.5313325617462</x:v>
      </x:c>
      <x:c r="N2307" s="267" t="n">
        <x:f>MAX(M2307-FARMER_HOURS,0)/TEMP_HOURS_PER_WORKER</x:f>
        <x:v>1.283007869834546</x:v>
      </x:c>
      <x:c r="O2307" s="268" t="n">
        <x:f>I2307*TOMATO_PRICE+J2307*CARROT_PRICE+K2307*MESCLUN_PRICE</x:f>
        <x:v>123546</x:v>
      </x:c>
      <x:c r="P2307" s="268" t="n">
        <x:f>I2307*TOMATO_FERTILIZER+J2307*CARROT_FERTILIZER+K2307*MESCLUN_FERTILIZER</x:f>
        <x:v>32120</x:v>
      </x:c>
      <x:c r="Q2307" s="268" t="n">
        <x:f>MIN(M2307,FARMER_HOURS)*FARMER_RATE+MAX(M2307-FARMER_HOURS,0)*TEMP_RATE</x:f>
        <x:v>57075.19674586365</x:v>
      </x:c>
      <x:c r="R2307" s="268" t="n">
        <x:f>O2307-P2307-Q2307-FIXED_COST</x:f>
        <x:v>14350.80325413635</x:v>
      </x:c>
      <x:c r="S2307" s="139" t="str">
        <x:f>IF(AND(L2307&lt;=TOTAL_BED_CAP,N2307&lt;=TEMP_WORKER_CAP),"YES","NO")</x:f>
        <x:v>YES</x:v>
      </x:c>
      <x:c r="T2307" s="139" t="n">
        <x:f>IF(S2307="YES",R2307,-1E+99)</x:f>
        <x:v>14350.80325413635</x:v>
      </x:c>
    </x:row>
    <x:row r="2308">
      <x:c r="A2308" s="139"/>
      <x:c r="B2308" s="139"/>
      <x:c r="C2308" s="139"/>
      <x:c r="D2308" s="139"/>
      <x:c r="E2308" s="139"/>
      <x:c r="F2308" s="139"/>
      <x:c r="G2308" s="139"/>
      <x:c r="H2308" s="139"/>
      <x:c r="I2308" s="266" t="n">
        <x:f>INT((ROW()-ROW($I$46))/((CARROT_CAP+1)*(MESCLUN_CAP+1)))</x:f>
        <x:v>3</x:v>
      </x:c>
      <x:c r="J2308" s="266" t="n">
        <x:f>MOD(INT((ROW()-ROW($I$46))/(MESCLUN_CAP+1)),CARROT_CAP+1)</x:f>
        <x:v>9</x:v>
      </x:c>
      <x:c r="K2308" s="266" t="n">
        <x:f>MOD(ROW()-ROW($I$46),MESCLUN_CAP+1)</x:f>
        <x:v>30</x:v>
      </x:c>
      <x:c r="L2308" s="266" t="n">
        <x:f>SUM(I2308:K2308)</x:f>
        <x:v>42</x:v>
      </x:c>
      <x:c r="M2308" s="267" t="n">
        <x:f>I2308*TOMATO_HOURS*WEEKS*(1+TOMATO_DIM)^I2308+J2308*CARROT_HOURS*WEEKS*(1+CARROT_DIM)^J2308+K2308*MESCLUN_HOURS*WEEKS*(1+MESCLUN_DIM)^K2308</x:f>
        <x:v>2656.2410378955165</x:v>
      </x:c>
      <x:c r="N2308" s="267" t="n">
        <x:f>MAX(M2308-FARMER_HOURS,0)/TEMP_HOURS_PER_WORKER</x:f>
        <x:v>1.3446118318718865</x:v>
      </x:c>
      <x:c r="O2308" s="268" t="n">
        <x:f>I2308*TOMATO_PRICE+J2308*CARROT_PRICE+K2308*MESCLUN_PRICE</x:f>
        <x:v>126246</x:v>
      </x:c>
      <x:c r="P2308" s="268" t="n">
        <x:f>I2308*TOMATO_FERTILIZER+J2308*CARROT_FERTILIZER+K2308*MESCLUN_FERTILIZER</x:f>
        <x:v>33000</x:v>
      </x:c>
      <x:c r="Q2308" s="268" t="n">
        <x:f>MIN(M2308,FARMER_HOURS)*FARMER_RATE+MAX(M2308-FARMER_HOURS,0)*TEMP_RATE</x:f>
        <x:v>58615.29579679716</x:v>
      </x:c>
      <x:c r="R2308" s="268" t="n">
        <x:f>O2308-P2308-Q2308-FIXED_COST</x:f>
        <x:v>14630.70420320284</x:v>
      </x:c>
      <x:c r="S2308" s="139" t="str">
        <x:f>IF(AND(L2308&lt;=TOTAL_BED_CAP,N2308&lt;=TEMP_WORKER_CAP),"YES","NO")</x:f>
        <x:v>YES</x:v>
      </x:c>
      <x:c r="T2308" s="139" t="n">
        <x:f>IF(S2308="YES",R2308,-1E+99)</x:f>
        <x:v>14630.70420320284</x:v>
      </x:c>
    </x:row>
    <x:row r="2309">
      <x:c r="A2309" s="139"/>
      <x:c r="B2309" s="139"/>
      <x:c r="C2309" s="139"/>
      <x:c r="D2309" s="139"/>
      <x:c r="E2309" s="139"/>
      <x:c r="F2309" s="139"/>
      <x:c r="G2309" s="139"/>
      <x:c r="H2309" s="139"/>
      <x:c r="I2309" s="266" t="n">
        <x:f>INT((ROW()-ROW($I$46))/((CARROT_CAP+1)*(MESCLUN_CAP+1)))</x:f>
        <x:v>3</x:v>
      </x:c>
      <x:c r="J2309" s="266" t="n">
        <x:f>MOD(INT((ROW()-ROW($I$46))/(MESCLUN_CAP+1)),CARROT_CAP+1)</x:f>
        <x:v>10</x:v>
      </x:c>
      <x:c r="K2309" s="266" t="n">
        <x:f>MOD(ROW()-ROW($I$46),MESCLUN_CAP+1)</x:f>
        <x:v>0</x:v>
      </x:c>
      <x:c r="L2309" s="266" t="n">
        <x:f>SUM(I2309:K2309)</x:f>
        <x:v>13</x:v>
      </x:c>
      <x:c r="M2309" s="267" t="n">
        <x:f>I2309*TOMATO_HOURS*WEEKS*(1+TOMATO_DIM)^I2309+J2309*CARROT_HOURS*WEEKS*(1+CARROT_DIM)^J2309+K2309*MESCLUN_HOURS*WEEKS*(1+MESCLUN_DIM)^K2309</x:f>
        <x:v>743.3953632589071</x:v>
      </x:c>
      <x:c r="N2309" s="267" t="n">
        <x:f>MAX(M2309-FARMER_HOURS,0)/TEMP_HOURS_PER_WORKER</x:f>
        <x:v>0.016246780040907696</x:v>
      </x:c>
      <x:c r="O2309" s="268" t="n">
        <x:f>I2309*TOMATO_PRICE+J2309*CARROT_PRICE+K2309*MESCLUN_PRICE</x:f>
        <x:v>47340</x:v>
      </x:c>
      <x:c r="P2309" s="268" t="n">
        <x:f>I2309*TOMATO_FERTILIZER+J2309*CARROT_FERTILIZER+K2309*MESCLUN_FERTILIZER</x:f>
        <x:v>7040</x:v>
      </x:c>
      <x:c r="Q2309" s="268" t="n">
        <x:f>MIN(M2309,FARMER_HOURS)*FARMER_RATE+MAX(M2309-FARMER_HOURS,0)*TEMP_RATE</x:f>
        <x:v>25406.169501022694</x:v>
      </x:c>
      <x:c r="R2309" s="268" t="n">
        <x:f>O2309-P2309-Q2309-FIXED_COST</x:f>
        <x:v>-5106.169501022694</x:v>
      </x:c>
      <x:c r="S2309" s="139" t="str">
        <x:f>IF(AND(L2309&lt;=TOTAL_BED_CAP,N2309&lt;=TEMP_WORKER_CAP),"YES","NO")</x:f>
        <x:v>YES</x:v>
      </x:c>
      <x:c r="T2309" s="139" t="n">
        <x:f>IF(S2309="YES",R2309,-1E+99)</x:f>
        <x:v>-5106.169501022694</x:v>
      </x:c>
    </x:row>
    <x:row r="2310">
      <x:c r="A2310" s="139"/>
      <x:c r="B2310" s="139"/>
      <x:c r="C2310" s="139"/>
      <x:c r="D2310" s="139"/>
      <x:c r="E2310" s="139"/>
      <x:c r="F2310" s="139"/>
      <x:c r="G2310" s="139"/>
      <x:c r="H2310" s="139"/>
      <x:c r="I2310" s="266" t="n">
        <x:f>INT((ROW()-ROW($I$46))/((CARROT_CAP+1)*(MESCLUN_CAP+1)))</x:f>
        <x:v>3</x:v>
      </x:c>
      <x:c r="J2310" s="266" t="n">
        <x:f>MOD(INT((ROW()-ROW($I$46))/(MESCLUN_CAP+1)),CARROT_CAP+1)</x:f>
        <x:v>10</x:v>
      </x:c>
      <x:c r="K2310" s="266" t="n">
        <x:f>MOD(ROW()-ROW($I$46),MESCLUN_CAP+1)</x:f>
        <x:v>1</x:v>
      </x:c>
      <x:c r="L2310" s="266" t="n">
        <x:f>SUM(I2310:K2310)</x:f>
        <x:v>14</x:v>
      </x:c>
      <x:c r="M2310" s="267" t="n">
        <x:f>I2310*TOMATO_HOURS*WEEKS*(1+TOMATO_DIM)^I2310+J2310*CARROT_HOURS*WEEKS*(1+CARROT_DIM)^J2310+K2310*MESCLUN_HOURS*WEEKS*(1+MESCLUN_DIM)^K2310</x:f>
        <x:v>788.9578632589071</x:v>
      </x:c>
      <x:c r="N2310" s="267" t="n">
        <x:f>MAX(M2310-FARMER_HOURS,0)/TEMP_HOURS_PER_WORKER</x:f>
        <x:v>0.047887405040907695</x:v>
      </x:c>
      <x:c r="O2310" s="268" t="n">
        <x:f>I2310*TOMATO_PRICE+J2310*CARROT_PRICE+K2310*MESCLUN_PRICE</x:f>
        <x:v>50040</x:v>
      </x:c>
      <x:c r="P2310" s="268" t="n">
        <x:f>I2310*TOMATO_FERTILIZER+J2310*CARROT_FERTILIZER+K2310*MESCLUN_FERTILIZER</x:f>
        <x:v>7920</x:v>
      </x:c>
      <x:c r="Q2310" s="268" t="n">
        <x:f>MIN(M2310,FARMER_HOURS)*FARMER_RATE+MAX(M2310-FARMER_HOURS,0)*TEMP_RATE</x:f>
        <x:v>26197.185126022694</x:v>
      </x:c>
      <x:c r="R2310" s="268" t="n">
        <x:f>O2310-P2310-Q2310-FIXED_COST</x:f>
        <x:v>-4077.185126022694</x:v>
      </x:c>
      <x:c r="S2310" s="139" t="str">
        <x:f>IF(AND(L2310&lt;=TOTAL_BED_CAP,N2310&lt;=TEMP_WORKER_CAP),"YES","NO")</x:f>
        <x:v>YES</x:v>
      </x:c>
      <x:c r="T2310" s="139" t="n">
        <x:f>IF(S2310="YES",R2310,-1E+99)</x:f>
        <x:v>-4077.185126022694</x:v>
      </x:c>
    </x:row>
    <x:row r="2311">
      <x:c r="A2311" s="139"/>
      <x:c r="B2311" s="139"/>
      <x:c r="C2311" s="139"/>
      <x:c r="D2311" s="139"/>
      <x:c r="E2311" s="139"/>
      <x:c r="F2311" s="139"/>
      <x:c r="G2311" s="139"/>
      <x:c r="H2311" s="139"/>
      <x:c r="I2311" s="266" t="n">
        <x:f>INT((ROW()-ROW($I$46))/((CARROT_CAP+1)*(MESCLUN_CAP+1)))</x:f>
        <x:v>3</x:v>
      </x:c>
      <x:c r="J2311" s="266" t="n">
        <x:f>MOD(INT((ROW()-ROW($I$46))/(MESCLUN_CAP+1)),CARROT_CAP+1)</x:f>
        <x:v>10</x:v>
      </x:c>
      <x:c r="K2311" s="266" t="n">
        <x:f>MOD(ROW()-ROW($I$46),MESCLUN_CAP+1)</x:f>
        <x:v>2</x:v>
      </x:c>
      <x:c r="L2311" s="266" t="n">
        <x:f>SUM(I2311:K2311)</x:f>
        <x:v>15</x:v>
      </x:c>
      <x:c r="M2311" s="267" t="n">
        <x:f>I2311*TOMATO_HOURS*WEEKS*(1+TOMATO_DIM)^I2311+J2311*CARROT_HOURS*WEEKS*(1+CARROT_DIM)^J2311+K2311*MESCLUN_HOURS*WEEKS*(1+MESCLUN_DIM)^K2311</x:f>
        <x:v>835.6594257589071</x:v>
      </x:c>
      <x:c r="N2311" s="267" t="n">
        <x:f>MAX(M2311-FARMER_HOURS,0)/TEMP_HOURS_PER_WORKER</x:f>
        <x:v>0.08031904566590771</x:v>
      </x:c>
      <x:c r="O2311" s="268" t="n">
        <x:f>I2311*TOMATO_PRICE+J2311*CARROT_PRICE+K2311*MESCLUN_PRICE</x:f>
        <x:v>52740</x:v>
      </x:c>
      <x:c r="P2311" s="268" t="n">
        <x:f>I2311*TOMATO_FERTILIZER+J2311*CARROT_FERTILIZER+K2311*MESCLUN_FERTILIZER</x:f>
        <x:v>8800</x:v>
      </x:c>
      <x:c r="Q2311" s="268" t="n">
        <x:f>MIN(M2311,FARMER_HOURS)*FARMER_RATE+MAX(M2311-FARMER_HOURS,0)*TEMP_RATE</x:f>
        <x:v>27007.976141647694</x:v>
      </x:c>
      <x:c r="R2311" s="268" t="n">
        <x:f>O2311-P2311-Q2311-FIXED_COST</x:f>
        <x:v>-3067.976141647694</x:v>
      </x:c>
      <x:c r="S2311" s="139" t="str">
        <x:f>IF(AND(L2311&lt;=TOTAL_BED_CAP,N2311&lt;=TEMP_WORKER_CAP),"YES","NO")</x:f>
        <x:v>YES</x:v>
      </x:c>
      <x:c r="T2311" s="139" t="n">
        <x:f>IF(S2311="YES",R2311,-1E+99)</x:f>
        <x:v>-3067.976141647694</x:v>
      </x:c>
    </x:row>
    <x:row r="2312">
      <x:c r="A2312" s="139"/>
      <x:c r="B2312" s="139"/>
      <x:c r="C2312" s="139"/>
      <x:c r="D2312" s="139"/>
      <x:c r="E2312" s="139"/>
      <x:c r="F2312" s="139"/>
      <x:c r="G2312" s="139"/>
      <x:c r="H2312" s="139"/>
      <x:c r="I2312" s="266" t="n">
        <x:f>INT((ROW()-ROW($I$46))/((CARROT_CAP+1)*(MESCLUN_CAP+1)))</x:f>
        <x:v>3</x:v>
      </x:c>
      <x:c r="J2312" s="266" t="n">
        <x:f>MOD(INT((ROW()-ROW($I$46))/(MESCLUN_CAP+1)),CARROT_CAP+1)</x:f>
        <x:v>10</x:v>
      </x:c>
      <x:c r="K2312" s="266" t="n">
        <x:f>MOD(ROW()-ROW($I$46),MESCLUN_CAP+1)</x:f>
        <x:v>3</x:v>
      </x:c>
      <x:c r="L2312" s="266" t="n">
        <x:f>SUM(I2312:K2312)</x:f>
        <x:v>16</x:v>
      </x:c>
      <x:c r="M2312" s="267" t="n">
        <x:f>I2312*TOMATO_HOURS*WEEKS*(1+TOMATO_DIM)^I2312+J2312*CARROT_HOURS*WEEKS*(1+CARROT_DIM)^J2312+K2312*MESCLUN_HOURS*WEEKS*(1+MESCLUN_DIM)^K2312</x:f>
        <x:v>883.521408180782</x:v>
      </x:c>
      <x:c r="N2312" s="267" t="n">
        <x:f>MAX(M2312-FARMER_HOURS,0)/TEMP_HOURS_PER_WORKER</x:f>
        <x:v>0.11355653345887641</x:v>
      </x:c>
      <x:c r="O2312" s="268" t="n">
        <x:f>I2312*TOMATO_PRICE+J2312*CARROT_PRICE+K2312*MESCLUN_PRICE</x:f>
        <x:v>55440</x:v>
      </x:c>
      <x:c r="P2312" s="268" t="n">
        <x:f>I2312*TOMATO_FERTILIZER+J2312*CARROT_FERTILIZER+K2312*MESCLUN_FERTILIZER</x:f>
        <x:v>9680</x:v>
      </x:c>
      <x:c r="Q2312" s="268" t="n">
        <x:f>MIN(M2312,FARMER_HOURS)*FARMER_RATE+MAX(M2312-FARMER_HOURS,0)*TEMP_RATE</x:f>
        <x:v>27838.91333647191</x:v>
      </x:c>
      <x:c r="R2312" s="268" t="n">
        <x:f>O2312-P2312-Q2312-FIXED_COST</x:f>
        <x:v>-2078.913336471909</x:v>
      </x:c>
      <x:c r="S2312" s="139" t="str">
        <x:f>IF(AND(L2312&lt;=TOTAL_BED_CAP,N2312&lt;=TEMP_WORKER_CAP),"YES","NO")</x:f>
        <x:v>YES</x:v>
      </x:c>
      <x:c r="T2312" s="139" t="n">
        <x:f>IF(S2312="YES",R2312,-1E+99)</x:f>
        <x:v>-2078.913336471909</x:v>
      </x:c>
    </x:row>
    <x:row r="2313">
      <x:c r="A2313" s="139"/>
      <x:c r="B2313" s="139"/>
      <x:c r="C2313" s="139"/>
      <x:c r="D2313" s="139"/>
      <x:c r="E2313" s="139"/>
      <x:c r="F2313" s="139"/>
      <x:c r="G2313" s="139"/>
      <x:c r="H2313" s="139"/>
      <x:c r="I2313" s="266" t="n">
        <x:f>INT((ROW()-ROW($I$46))/((CARROT_CAP+1)*(MESCLUN_CAP+1)))</x:f>
        <x:v>3</x:v>
      </x:c>
      <x:c r="J2313" s="266" t="n">
        <x:f>MOD(INT((ROW()-ROW($I$46))/(MESCLUN_CAP+1)),CARROT_CAP+1)</x:f>
        <x:v>10</x:v>
      </x:c>
      <x:c r="K2313" s="266" t="n">
        <x:f>MOD(ROW()-ROW($I$46),MESCLUN_CAP+1)</x:f>
        <x:v>4</x:v>
      </x:c>
      <x:c r="L2313" s="266" t="n">
        <x:f>SUM(I2313:K2313)</x:f>
        <x:v>17</x:v>
      </x:c>
      <x:c r="M2313" s="267" t="n">
        <x:f>I2313*TOMATO_HOURS*WEEKS*(1+TOMATO_DIM)^I2313+J2313*CARROT_HOURS*WEEKS*(1+CARROT_DIM)^J2313+K2313*MESCLUN_HOURS*WEEKS*(1+MESCLUN_DIM)^K2313</x:f>
        <x:v>932.5655239034382</x:v>
      </x:c>
      <x:c r="N2313" s="267" t="n">
        <x:f>MAX(M2313-FARMER_HOURS,0)/TEMP_HOURS_PER_WORKER</x:f>
        <x:v>0.14761494715516546</x:v>
      </x:c>
      <x:c r="O2313" s="268" t="n">
        <x:f>I2313*TOMATO_PRICE+J2313*CARROT_PRICE+K2313*MESCLUN_PRICE</x:f>
        <x:v>58140</x:v>
      </x:c>
      <x:c r="P2313" s="268" t="n">
        <x:f>I2313*TOMATO_FERTILIZER+J2313*CARROT_FERTILIZER+K2313*MESCLUN_FERTILIZER</x:f>
        <x:v>10560</x:v>
      </x:c>
      <x:c r="Q2313" s="268" t="n">
        <x:f>MIN(M2313,FARMER_HOURS)*FARMER_RATE+MAX(M2313-FARMER_HOURS,0)*TEMP_RATE</x:f>
        <x:v>28690.373678879136</x:v>
      </x:c>
      <x:c r="R2313" s="268" t="n">
        <x:f>O2313-P2313-Q2313-FIXED_COST</x:f>
        <x:v>-1110.3736788791357</x:v>
      </x:c>
      <x:c r="S2313" s="139" t="str">
        <x:f>IF(AND(L2313&lt;=TOTAL_BED_CAP,N2313&lt;=TEMP_WORKER_CAP),"YES","NO")</x:f>
        <x:v>YES</x:v>
      </x:c>
      <x:c r="T2313" s="139" t="n">
        <x:f>IF(S2313="YES",R2313,-1E+99)</x:f>
        <x:v>-1110.3736788791357</x:v>
      </x:c>
    </x:row>
    <x:row r="2314">
      <x:c r="A2314" s="139"/>
      <x:c r="B2314" s="139"/>
      <x:c r="C2314" s="139"/>
      <x:c r="D2314" s="139"/>
      <x:c r="E2314" s="139"/>
      <x:c r="F2314" s="139"/>
      <x:c r="G2314" s="139"/>
      <x:c r="H2314" s="139"/>
      <x:c r="I2314" s="266" t="n">
        <x:f>INT((ROW()-ROW($I$46))/((CARROT_CAP+1)*(MESCLUN_CAP+1)))</x:f>
        <x:v>3</x:v>
      </x:c>
      <x:c r="J2314" s="266" t="n">
        <x:f>MOD(INT((ROW()-ROW($I$46))/(MESCLUN_CAP+1)),CARROT_CAP+1)</x:f>
        <x:v>10</x:v>
      </x:c>
      <x:c r="K2314" s="266" t="n">
        <x:f>MOD(ROW()-ROW($I$46),MESCLUN_CAP+1)</x:f>
        <x:v>5</x:v>
      </x:c>
      <x:c r="L2314" s="266" t="n">
        <x:f>SUM(I2314:K2314)</x:f>
        <x:v>18</x:v>
      </x:c>
      <x:c r="M2314" s="267" t="n">
        <x:f>I2314*TOMATO_HOURS*WEEKS*(1+TOMATO_DIM)^I2314+J2314*CARROT_HOURS*WEEKS*(1+CARROT_DIM)^J2314+K2314*MESCLUN_HOURS*WEEKS*(1+MESCLUN_DIM)^K2314</x:f>
        <x:v>982.8138478246419</x:v>
      </x:c>
      <x:c r="N2314" s="267" t="n">
        <x:f>MAX(M2314-FARMER_HOURS,0)/TEMP_HOURS_PER_WORKER</x:f>
        <x:v>0.18250961654489023</x:v>
      </x:c>
      <x:c r="O2314" s="268" t="n">
        <x:f>I2314*TOMATO_PRICE+J2314*CARROT_PRICE+K2314*MESCLUN_PRICE</x:f>
        <x:v>60840</x:v>
      </x:c>
      <x:c r="P2314" s="268" t="n">
        <x:f>I2314*TOMATO_FERTILIZER+J2314*CARROT_FERTILIZER+K2314*MESCLUN_FERTILIZER</x:f>
        <x:v>11440</x:v>
      </x:c>
      <x:c r="Q2314" s="268" t="n">
        <x:f>MIN(M2314,FARMER_HOURS)*FARMER_RATE+MAX(M2314-FARMER_HOURS,0)*TEMP_RATE</x:f>
        <x:v>29562.740413622254</x:v>
      </x:c>
      <x:c r="R2314" s="268" t="n">
        <x:f>O2314-P2314-Q2314-FIXED_COST</x:f>
        <x:v>-162.74041362225398</x:v>
      </x:c>
      <x:c r="S2314" s="139" t="str">
        <x:f>IF(AND(L2314&lt;=TOTAL_BED_CAP,N2314&lt;=TEMP_WORKER_CAP),"YES","NO")</x:f>
        <x:v>YES</x:v>
      </x:c>
      <x:c r="T2314" s="139" t="n">
        <x:f>IF(S2314="YES",R2314,-1E+99)</x:f>
        <x:v>-162.74041362225398</x:v>
      </x:c>
    </x:row>
    <x:row r="2315">
      <x:c r="A2315" s="139"/>
      <x:c r="B2315" s="139"/>
      <x:c r="C2315" s="139"/>
      <x:c r="D2315" s="139"/>
      <x:c r="E2315" s="139"/>
      <x:c r="F2315" s="139"/>
      <x:c r="G2315" s="139"/>
      <x:c r="H2315" s="139"/>
      <x:c r="I2315" s="266" t="n">
        <x:f>INT((ROW()-ROW($I$46))/((CARROT_CAP+1)*(MESCLUN_CAP+1)))</x:f>
        <x:v>3</x:v>
      </x:c>
      <x:c r="J2315" s="266" t="n">
        <x:f>MOD(INT((ROW()-ROW($I$46))/(MESCLUN_CAP+1)),CARROT_CAP+1)</x:f>
        <x:v>10</x:v>
      </x:c>
      <x:c r="K2315" s="266" t="n">
        <x:f>MOD(ROW()-ROW($I$46),MESCLUN_CAP+1)</x:f>
        <x:v>6</x:v>
      </x:c>
      <x:c r="L2315" s="266" t="n">
        <x:f>SUM(I2315:K2315)</x:f>
        <x:v>19</x:v>
      </x:c>
      <x:c r="M2315" s="267" t="n">
        <x:f>I2315*TOMATO_HOURS*WEEKS*(1+TOMATO_DIM)^I2315+J2315*CARROT_HOURS*WEEKS*(1+CARROT_DIM)^J2315+K2315*MESCLUN_HOURS*WEEKS*(1+MESCLUN_DIM)^K2315</x:f>
        <x:v>1034.2888220062748</x:v>
      </x:c>
      <x:c r="N2315" s="267" t="n">
        <x:f>MAX(M2315-FARMER_HOURS,0)/TEMP_HOURS_PER_WORKER</x:f>
        <x:v>0.2182561263932464</x:v>
      </x:c>
      <x:c r="O2315" s="268" t="n">
        <x:f>I2315*TOMATO_PRICE+J2315*CARROT_PRICE+K2315*MESCLUN_PRICE</x:f>
        <x:v>63540</x:v>
      </x:c>
      <x:c r="P2315" s="268" t="n">
        <x:f>I2315*TOMATO_FERTILIZER+J2315*CARROT_FERTILIZER+K2315*MESCLUN_FERTILIZER</x:f>
        <x:v>12320</x:v>
      </x:c>
      <x:c r="Q2315" s="268" t="n">
        <x:f>MIN(M2315,FARMER_HOURS)*FARMER_RATE+MAX(M2315-FARMER_HOURS,0)*TEMP_RATE</x:f>
        <x:v>30456.40315983116</x:v>
      </x:c>
      <x:c r="R2315" s="268" t="n">
        <x:f>O2315-P2315-Q2315-FIXED_COST</x:f>
        <x:v>763.5968401688406</x:v>
      </x:c>
      <x:c r="S2315" s="139" t="str">
        <x:f>IF(AND(L2315&lt;=TOTAL_BED_CAP,N2315&lt;=TEMP_WORKER_CAP),"YES","NO")</x:f>
        <x:v>YES</x:v>
      </x:c>
      <x:c r="T2315" s="139" t="n">
        <x:f>IF(S2315="YES",R2315,-1E+99)</x:f>
        <x:v>763.5968401688406</x:v>
      </x:c>
    </x:row>
    <x:row r="2316">
      <x:c r="A2316" s="139"/>
      <x:c r="B2316" s="139"/>
      <x:c r="C2316" s="139"/>
      <x:c r="D2316" s="139"/>
      <x:c r="E2316" s="139"/>
      <x:c r="F2316" s="139"/>
      <x:c r="G2316" s="139"/>
      <x:c r="H2316" s="139"/>
      <x:c r="I2316" s="266" t="n">
        <x:f>INT((ROW()-ROW($I$46))/((CARROT_CAP+1)*(MESCLUN_CAP+1)))</x:f>
        <x:v>3</x:v>
      </x:c>
      <x:c r="J2316" s="266" t="n">
        <x:f>MOD(INT((ROW()-ROW($I$46))/(MESCLUN_CAP+1)),CARROT_CAP+1)</x:f>
        <x:v>10</x:v>
      </x:c>
      <x:c r="K2316" s="266" t="n">
        <x:f>MOD(ROW()-ROW($I$46),MESCLUN_CAP+1)</x:f>
        <x:v>7</x:v>
      </x:c>
      <x:c r="L2316" s="266" t="n">
        <x:f>SUM(I2316:K2316)</x:f>
        <x:v>20</x:v>
      </x:c>
      <x:c r="M2316" s="267" t="n">
        <x:f>I2316*TOMATO_HOURS*WEEKS*(1+TOMATO_DIM)^I2316+J2316*CARROT_HOURS*WEEKS*(1+CARROT_DIM)^J2316+K2316*MESCLUN_HOURS*WEEKS*(1+MESCLUN_DIM)^K2316</x:f>
        <x:v>1087.0132614042352</x:v>
      </x:c>
      <x:c r="N2316" s="267" t="n">
        <x:f>MAX(M2316-FARMER_HOURS,0)/TEMP_HOURS_PER_WORKER</x:f>
        <x:v>0.2548703204196078</x:v>
      </x:c>
      <x:c r="O2316" s="268" t="n">
        <x:f>I2316*TOMATO_PRICE+J2316*CARROT_PRICE+K2316*MESCLUN_PRICE</x:f>
        <x:v>66240</x:v>
      </x:c>
      <x:c r="P2316" s="268" t="n">
        <x:f>I2316*TOMATO_FERTILIZER+J2316*CARROT_FERTILIZER+K2316*MESCLUN_FERTILIZER</x:f>
        <x:v>13200</x:v>
      </x:c>
      <x:c r="Q2316" s="268" t="n">
        <x:f>MIN(M2316,FARMER_HOURS)*FARMER_RATE+MAX(M2316-FARMER_HOURS,0)*TEMP_RATE</x:f>
        <x:v>31371.758010490194</x:v>
      </x:c>
      <x:c r="R2316" s="268" t="n">
        <x:f>O2316-P2316-Q2316-FIXED_COST</x:f>
        <x:v>1668.2419895098064</x:v>
      </x:c>
      <x:c r="S2316" s="139" t="str">
        <x:f>IF(AND(L2316&lt;=TOTAL_BED_CAP,N2316&lt;=TEMP_WORKER_CAP),"YES","NO")</x:f>
        <x:v>YES</x:v>
      </x:c>
      <x:c r="T2316" s="139" t="n">
        <x:f>IF(S2316="YES",R2316,-1E+99)</x:f>
        <x:v>1668.2419895098064</x:v>
      </x:c>
    </x:row>
    <x:row r="2317">
      <x:c r="A2317" s="139"/>
      <x:c r="B2317" s="139"/>
      <x:c r="C2317" s="139"/>
      <x:c r="D2317" s="139"/>
      <x:c r="E2317" s="139"/>
      <x:c r="F2317" s="139"/>
      <x:c r="G2317" s="139"/>
      <x:c r="H2317" s="139"/>
      <x:c r="I2317" s="266" t="n">
        <x:f>INT((ROW()-ROW($I$46))/((CARROT_CAP+1)*(MESCLUN_CAP+1)))</x:f>
        <x:v>3</x:v>
      </x:c>
      <x:c r="J2317" s="266" t="n">
        <x:f>MOD(INT((ROW()-ROW($I$46))/(MESCLUN_CAP+1)),CARROT_CAP+1)</x:f>
        <x:v>10</x:v>
      </x:c>
      <x:c r="K2317" s="266" t="n">
        <x:f>MOD(ROW()-ROW($I$46),MESCLUN_CAP+1)</x:f>
        <x:v>8</x:v>
      </x:c>
      <x:c r="L2317" s="266" t="n">
        <x:f>SUM(I2317:K2317)</x:f>
        <x:v>21</x:v>
      </x:c>
      <x:c r="M2317" s="267" t="n">
        <x:f>I2317*TOMATO_HOURS*WEEKS*(1+TOMATO_DIM)^I2317+J2317*CARROT_HOURS*WEEKS*(1+CARROT_DIM)^J2317+K2317*MESCLUN_HOURS*WEEKS*(1+MESCLUN_DIM)^K2317</x:f>
        <x:v>1141.0103596842155</x:v>
      </x:c>
      <x:c r="N2317" s="267" t="n">
        <x:f>MAX(M2317-FARMER_HOURS,0)/TEMP_HOURS_PER_WORKER</x:f>
        <x:v>0.29236830533626074</x:v>
      </x:c>
      <x:c r="O2317" s="268" t="n">
        <x:f>I2317*TOMATO_PRICE+J2317*CARROT_PRICE+K2317*MESCLUN_PRICE</x:f>
        <x:v>68940</x:v>
      </x:c>
      <x:c r="P2317" s="268" t="n">
        <x:f>I2317*TOMATO_FERTILIZER+J2317*CARROT_FERTILIZER+K2317*MESCLUN_FERTILIZER</x:f>
        <x:v>14080</x:v>
      </x:c>
      <x:c r="Q2317" s="268" t="n">
        <x:f>MIN(M2317,FARMER_HOURS)*FARMER_RATE+MAX(M2317-FARMER_HOURS,0)*TEMP_RATE</x:f>
        <x:v>32309.20763340652</x:v>
      </x:c>
      <x:c r="R2317" s="268" t="n">
        <x:f>O2317-P2317-Q2317-FIXED_COST</x:f>
        <x:v>2550.7923665934795</x:v>
      </x:c>
      <x:c r="S2317" s="139" t="str">
        <x:f>IF(AND(L2317&lt;=TOTAL_BED_CAP,N2317&lt;=TEMP_WORKER_CAP),"YES","NO")</x:f>
        <x:v>YES</x:v>
      </x:c>
      <x:c r="T2317" s="139" t="n">
        <x:f>IF(S2317="YES",R2317,-1E+99)</x:f>
        <x:v>2550.7923665934795</x:v>
      </x:c>
    </x:row>
    <x:row r="2318">
      <x:c r="A2318" s="139"/>
      <x:c r="B2318" s="139"/>
      <x:c r="C2318" s="139"/>
      <x:c r="D2318" s="139"/>
      <x:c r="E2318" s="139"/>
      <x:c r="F2318" s="139"/>
      <x:c r="G2318" s="139"/>
      <x:c r="H2318" s="139"/>
      <x:c r="I2318" s="266" t="n">
        <x:f>INT((ROW()-ROW($I$46))/((CARROT_CAP+1)*(MESCLUN_CAP+1)))</x:f>
        <x:v>3</x:v>
      </x:c>
      <x:c r="J2318" s="266" t="n">
        <x:f>MOD(INT((ROW()-ROW($I$46))/(MESCLUN_CAP+1)),CARROT_CAP+1)</x:f>
        <x:v>10</x:v>
      </x:c>
      <x:c r="K2318" s="266" t="n">
        <x:f>MOD(ROW()-ROW($I$46),MESCLUN_CAP+1)</x:f>
        <x:v>9</x:v>
      </x:c>
      <x:c r="L2318" s="266" t="n">
        <x:f>SUM(I2318:K2318)</x:f>
        <x:v>22</x:v>
      </x:c>
      <x:c r="M2318" s="267" t="n">
        <x:f>I2318*TOMATO_HOURS*WEEKS*(1+TOMATO_DIM)^I2318+J2318*CARROT_HOURS*WEEKS*(1+CARROT_DIM)^J2318+K2318*MESCLUN_HOURS*WEEKS*(1+MESCLUN_DIM)^K2318</x:f>
        <x:v>1196.30369512461</x:v>
      </x:c>
      <x:c r="N2318" s="267" t="n">
        <x:f>MAX(M2318-FARMER_HOURS,0)/TEMP_HOURS_PER_WORKER</x:f>
        <x:v>0.3307664549476458</x:v>
      </x:c>
      <x:c r="O2318" s="268" t="n">
        <x:f>I2318*TOMATO_PRICE+J2318*CARROT_PRICE+K2318*MESCLUN_PRICE</x:f>
        <x:v>71640</x:v>
      </x:c>
      <x:c r="P2318" s="268" t="n">
        <x:f>I2318*TOMATO_FERTILIZER+J2318*CARROT_FERTILIZER+K2318*MESCLUN_FERTILIZER</x:f>
        <x:v>14960</x:v>
      </x:c>
      <x:c r="Q2318" s="268" t="n">
        <x:f>MIN(M2318,FARMER_HOURS)*FARMER_RATE+MAX(M2318-FARMER_HOURS,0)*TEMP_RATE</x:f>
        <x:v>33269.161373691146</x:v>
      </x:c>
      <x:c r="R2318" s="268" t="n">
        <x:f>O2318-P2318-Q2318-FIXED_COST</x:f>
        <x:v>3410.838626308854</x:v>
      </x:c>
      <x:c r="S2318" s="139" t="str">
        <x:f>IF(AND(L2318&lt;=TOTAL_BED_CAP,N2318&lt;=TEMP_WORKER_CAP),"YES","NO")</x:f>
        <x:v>YES</x:v>
      </x:c>
      <x:c r="T2318" s="139" t="n">
        <x:f>IF(S2318="YES",R2318,-1E+99)</x:f>
        <x:v>3410.838626308854</x:v>
      </x:c>
    </x:row>
    <x:row r="2319">
      <x:c r="A2319" s="139"/>
      <x:c r="B2319" s="139"/>
      <x:c r="C2319" s="139"/>
      <x:c r="D2319" s="139"/>
      <x:c r="E2319" s="139"/>
      <x:c r="F2319" s="139"/>
      <x:c r="G2319" s="139"/>
      <x:c r="H2319" s="139"/>
      <x:c r="I2319" s="266" t="n">
        <x:f>INT((ROW()-ROW($I$46))/((CARROT_CAP+1)*(MESCLUN_CAP+1)))</x:f>
        <x:v>3</x:v>
      </x:c>
      <x:c r="J2319" s="266" t="n">
        <x:f>MOD(INT((ROW()-ROW($I$46))/(MESCLUN_CAP+1)),CARROT_CAP+1)</x:f>
        <x:v>10</x:v>
      </x:c>
      <x:c r="K2319" s="266" t="n">
        <x:f>MOD(ROW()-ROW($I$46),MESCLUN_CAP+1)</x:f>
        <x:v>10</x:v>
      </x:c>
      <x:c r="L2319" s="266" t="n">
        <x:f>SUM(I2319:K2319)</x:f>
        <x:v>23</x:v>
      </x:c>
      <x:c r="M2319" s="267" t="n">
        <x:f>I2319*TOMATO_HOURS*WEEKS*(1+TOMATO_DIM)^I2319+J2319*CARROT_HOURS*WEEKS*(1+CARROT_DIM)^J2319+K2319*MESCLUN_HOURS*WEEKS*(1+MESCLUN_DIM)^K2319</x:f>
        <x:v>1252.9172366078226</x:v>
      </x:c>
      <x:c r="N2319" s="267" t="n">
        <x:f>MAX(M2319-FARMER_HOURS,0)/TEMP_HOURS_PER_WORKER</x:f>
        <x:v>0.3700814143109879</x:v>
      </x:c>
      <x:c r="O2319" s="268" t="n">
        <x:f>I2319*TOMATO_PRICE+J2319*CARROT_PRICE+K2319*MESCLUN_PRICE</x:f>
        <x:v>74340</x:v>
      </x:c>
      <x:c r="P2319" s="268" t="n">
        <x:f>I2319*TOMATO_FERTILIZER+J2319*CARROT_FERTILIZER+K2319*MESCLUN_FERTILIZER</x:f>
        <x:v>15840</x:v>
      </x:c>
      <x:c r="Q2319" s="268" t="n">
        <x:f>MIN(M2319,FARMER_HOURS)*FARMER_RATE+MAX(M2319-FARMER_HOURS,0)*TEMP_RATE</x:f>
        <x:v>34252.0353577747</x:v>
      </x:c>
      <x:c r="R2319" s="268" t="n">
        <x:f>O2319-P2319-Q2319-FIXED_COST</x:f>
        <x:v>4247.964642225299</x:v>
      </x:c>
      <x:c r="S2319" s="139" t="str">
        <x:f>IF(AND(L2319&lt;=TOTAL_BED_CAP,N2319&lt;=TEMP_WORKER_CAP),"YES","NO")</x:f>
        <x:v>YES</x:v>
      </x:c>
      <x:c r="T2319" s="139" t="n">
        <x:f>IF(S2319="YES",R2319,-1E+99)</x:f>
        <x:v>4247.964642225299</x:v>
      </x:c>
    </x:row>
    <x:row r="2320">
      <x:c r="A2320" s="139"/>
      <x:c r="B2320" s="139"/>
      <x:c r="C2320" s="139"/>
      <x:c r="D2320" s="139"/>
      <x:c r="E2320" s="139"/>
      <x:c r="F2320" s="139"/>
      <x:c r="G2320" s="139"/>
      <x:c r="H2320" s="139"/>
      <x:c r="I2320" s="266" t="n">
        <x:f>INT((ROW()-ROW($I$46))/((CARROT_CAP+1)*(MESCLUN_CAP+1)))</x:f>
        <x:v>3</x:v>
      </x:c>
      <x:c r="J2320" s="266" t="n">
        <x:f>MOD(INT((ROW()-ROW($I$46))/(MESCLUN_CAP+1)),CARROT_CAP+1)</x:f>
        <x:v>10</x:v>
      </x:c>
      <x:c r="K2320" s="266" t="n">
        <x:f>MOD(ROW()-ROW($I$46),MESCLUN_CAP+1)</x:f>
        <x:v>11</x:v>
      </x:c>
      <x:c r="L2320" s="266" t="n">
        <x:f>SUM(I2320:K2320)</x:f>
        <x:v>24</x:v>
      </x:c>
      <x:c r="M2320" s="267" t="n">
        <x:f>I2320*TOMATO_HOURS*WEEKS*(1+TOMATO_DIM)^I2320+J2320*CARROT_HOURS*WEEKS*(1+CARROT_DIM)^J2320+K2320*MESCLUN_HOURS*WEEKS*(1+MESCLUN_DIM)^K2320</x:f>
        <x:v>1310.8753497012617</x:v>
      </x:c>
      <x:c r="N2320" s="267" t="n">
        <x:f>MAX(M2320-FARMER_HOURS,0)/TEMP_HOURS_PER_WORKER</x:f>
        <x:v>0.41033010395920955</x:v>
      </x:c>
      <x:c r="O2320" s="268" t="n">
        <x:f>I2320*TOMATO_PRICE+J2320*CARROT_PRICE+K2320*MESCLUN_PRICE</x:f>
        <x:v>77040</x:v>
      </x:c>
      <x:c r="P2320" s="268" t="n">
        <x:f>I2320*TOMATO_FERTILIZER+J2320*CARROT_FERTILIZER+K2320*MESCLUN_FERTILIZER</x:f>
        <x:v>16720</x:v>
      </x:c>
      <x:c r="Q2320" s="268" t="n">
        <x:f>MIN(M2320,FARMER_HOURS)*FARMER_RATE+MAX(M2320-FARMER_HOURS,0)*TEMP_RATE</x:f>
        <x:v>35258.25259898024</x:v>
      </x:c>
      <x:c r="R2320" s="268" t="n">
        <x:f>O2320-P2320-Q2320-FIXED_COST</x:f>
        <x:v>5061.747401019762</x:v>
      </x:c>
      <x:c r="S2320" s="139" t="str">
        <x:f>IF(AND(L2320&lt;=TOTAL_BED_CAP,N2320&lt;=TEMP_WORKER_CAP),"YES","NO")</x:f>
        <x:v>YES</x:v>
      </x:c>
      <x:c r="T2320" s="139" t="n">
        <x:f>IF(S2320="YES",R2320,-1E+99)</x:f>
        <x:v>5061.747401019762</x:v>
      </x:c>
    </x:row>
    <x:row r="2321">
      <x:c r="A2321" s="139"/>
      <x:c r="B2321" s="139"/>
      <x:c r="C2321" s="139"/>
      <x:c r="D2321" s="139"/>
      <x:c r="E2321" s="139"/>
      <x:c r="F2321" s="139"/>
      <x:c r="G2321" s="139"/>
      <x:c r="H2321" s="139"/>
      <x:c r="I2321" s="266" t="n">
        <x:f>INT((ROW()-ROW($I$46))/((CARROT_CAP+1)*(MESCLUN_CAP+1)))</x:f>
        <x:v>3</x:v>
      </x:c>
      <x:c r="J2321" s="266" t="n">
        <x:f>MOD(INT((ROW()-ROW($I$46))/(MESCLUN_CAP+1)),CARROT_CAP+1)</x:f>
        <x:v>10</x:v>
      </x:c>
      <x:c r="K2321" s="266" t="n">
        <x:f>MOD(ROW()-ROW($I$46),MESCLUN_CAP+1)</x:f>
        <x:v>12</x:v>
      </x:c>
      <x:c r="L2321" s="266" t="n">
        <x:f>SUM(I2321:K2321)</x:f>
        <x:v>25</x:v>
      </x:c>
      <x:c r="M2321" s="267" t="n">
        <x:f>I2321*TOMATO_HOURS*WEEKS*(1+TOMATO_DIM)^I2321+J2321*CARROT_HOURS*WEEKS*(1+CARROT_DIM)^J2321+K2321*MESCLUN_HOURS*WEEKS*(1+MESCLUN_DIM)^K2321</x:f>
        <x:v>1370.2028028293262</x:v>
      </x:c>
      <x:c r="N2321" s="267" t="n">
        <x:f>MAX(M2321-FARMER_HOURS,0)/TEMP_HOURS_PER_WORKER</x:f>
        <x:v>0.4515297241870321</x:v>
      </x:c>
      <x:c r="O2321" s="268" t="n">
        <x:f>I2321*TOMATO_PRICE+J2321*CARROT_PRICE+K2321*MESCLUN_PRICE</x:f>
        <x:v>79740</x:v>
      </x:c>
      <x:c r="P2321" s="268" t="n">
        <x:f>I2321*TOMATO_FERTILIZER+J2321*CARROT_FERTILIZER+K2321*MESCLUN_FERTILIZER</x:f>
        <x:v>17600</x:v>
      </x:c>
      <x:c r="Q2321" s="268" t="n">
        <x:f>MIN(M2321,FARMER_HOURS)*FARMER_RATE+MAX(M2321-FARMER_HOURS,0)*TEMP_RATE</x:f>
        <x:v>36288.2431046758</x:v>
      </x:c>
      <x:c r="R2321" s="268" t="n">
        <x:f>O2321-P2321-Q2321-FIXED_COST</x:f>
        <x:v>5851.756895324201</x:v>
      </x:c>
      <x:c r="S2321" s="139" t="str">
        <x:f>IF(AND(L2321&lt;=TOTAL_BED_CAP,N2321&lt;=TEMP_WORKER_CAP),"YES","NO")</x:f>
        <x:v>YES</x:v>
      </x:c>
      <x:c r="T2321" s="139" t="n">
        <x:f>IF(S2321="YES",R2321,-1E+99)</x:f>
        <x:v>5851.756895324201</x:v>
      </x:c>
    </x:row>
    <x:row r="2322">
      <x:c r="A2322" s="139"/>
      <x:c r="B2322" s="139"/>
      <x:c r="C2322" s="139"/>
      <x:c r="D2322" s="139"/>
      <x:c r="E2322" s="139"/>
      <x:c r="F2322" s="139"/>
      <x:c r="G2322" s="139"/>
      <x:c r="H2322" s="139"/>
      <x:c r="I2322" s="266" t="n">
        <x:f>INT((ROW()-ROW($I$46))/((CARROT_CAP+1)*(MESCLUN_CAP+1)))</x:f>
        <x:v>3</x:v>
      </x:c>
      <x:c r="J2322" s="266" t="n">
        <x:f>MOD(INT((ROW()-ROW($I$46))/(MESCLUN_CAP+1)),CARROT_CAP+1)</x:f>
        <x:v>10</x:v>
      </x:c>
      <x:c r="K2322" s="266" t="n">
        <x:f>MOD(ROW()-ROW($I$46),MESCLUN_CAP+1)</x:f>
        <x:v>13</x:v>
      </x:c>
      <x:c r="L2322" s="266" t="n">
        <x:f>SUM(I2322:K2322)</x:f>
        <x:v>26</x:v>
      </x:c>
      <x:c r="M2322" s="267" t="n">
        <x:f>I2322*TOMATO_HOURS*WEEKS*(1+TOMATO_DIM)^I2322+J2322*CARROT_HOURS*WEEKS*(1+CARROT_DIM)^J2322+K2322*MESCLUN_HOURS*WEEKS*(1+MESCLUN_DIM)^K2322</x:f>
        <x:v>1430.9247735377103</x:v>
      </x:c>
      <x:c r="N2322" s="267" t="n">
        <x:f>MAX(M2322-FARMER_HOURS,0)/TEMP_HOURS_PER_WORKER</x:f>
        <x:v>0.4936977594011877</x:v>
      </x:c>
      <x:c r="O2322" s="268" t="n">
        <x:f>I2322*TOMATO_PRICE+J2322*CARROT_PRICE+K2322*MESCLUN_PRICE</x:f>
        <x:v>82440</x:v>
      </x:c>
      <x:c r="P2322" s="268" t="n">
        <x:f>I2322*TOMATO_FERTILIZER+J2322*CARROT_FERTILIZER+K2322*MESCLUN_FERTILIZER</x:f>
        <x:v>18480</x:v>
      </x:c>
      <x:c r="Q2322" s="268" t="n">
        <x:f>MIN(M2322,FARMER_HOURS)*FARMER_RATE+MAX(M2322-FARMER_HOURS,0)*TEMP_RATE</x:f>
        <x:v>37342.44398502969</x:v>
      </x:c>
      <x:c r="R2322" s="268" t="n">
        <x:f>O2322-P2322-Q2322-FIXED_COST</x:f>
        <x:v>6617.556014970309</x:v>
      </x:c>
      <x:c r="S2322" s="139" t="str">
        <x:f>IF(AND(L2322&lt;=TOTAL_BED_CAP,N2322&lt;=TEMP_WORKER_CAP),"YES","NO")</x:f>
        <x:v>YES</x:v>
      </x:c>
      <x:c r="T2322" s="139" t="n">
        <x:f>IF(S2322="YES",R2322,-1E+99)</x:f>
        <x:v>6617.556014970309</x:v>
      </x:c>
    </x:row>
    <x:row r="2323">
      <x:c r="A2323" s="139"/>
      <x:c r="B2323" s="139"/>
      <x:c r="C2323" s="139"/>
      <x:c r="D2323" s="139"/>
      <x:c r="E2323" s="139"/>
      <x:c r="F2323" s="139"/>
      <x:c r="G2323" s="139"/>
      <x:c r="H2323" s="139"/>
      <x:c r="I2323" s="266" t="n">
        <x:f>INT((ROW()-ROW($I$46))/((CARROT_CAP+1)*(MESCLUN_CAP+1)))</x:f>
        <x:v>3</x:v>
      </x:c>
      <x:c r="J2323" s="266" t="n">
        <x:f>MOD(INT((ROW()-ROW($I$46))/(MESCLUN_CAP+1)),CARROT_CAP+1)</x:f>
        <x:v>10</x:v>
      </x:c>
      <x:c r="K2323" s="266" t="n">
        <x:f>MOD(ROW()-ROW($I$46),MESCLUN_CAP+1)</x:f>
        <x:v>14</x:v>
      </x:c>
      <x:c r="L2323" s="266" t="n">
        <x:f>SUM(I2323:K2323)</x:f>
        <x:v>27</x:v>
      </x:c>
      <x:c r="M2323" s="267" t="n">
        <x:f>I2323*TOMATO_HOURS*WEEKS*(1+TOMATO_DIM)^I2323+J2323*CARROT_HOURS*WEEKS*(1+CARROT_DIM)^J2323+K2323*MESCLUN_HOURS*WEEKS*(1+MESCLUN_DIM)^K2323</x:f>
        <x:v>1493.0668548513713</x:v>
      </x:c>
      <x:c r="N2323" s="267" t="n">
        <x:f>MAX(M2323-FARMER_HOURS,0)/TEMP_HOURS_PER_WORKER</x:f>
        <x:v>0.5368519825356746</x:v>
      </x:c>
      <x:c r="O2323" s="268" t="n">
        <x:f>I2323*TOMATO_PRICE+J2323*CARROT_PRICE+K2323*MESCLUN_PRICE</x:f>
        <x:v>85140</x:v>
      </x:c>
      <x:c r="P2323" s="268" t="n">
        <x:f>I2323*TOMATO_FERTILIZER+J2323*CARROT_FERTILIZER+K2323*MESCLUN_FERTILIZER</x:f>
        <x:v>19360</x:v>
      </x:c>
      <x:c r="Q2323" s="268" t="n">
        <x:f>MIN(M2323,FARMER_HOURS)*FARMER_RATE+MAX(M2323-FARMER_HOURS,0)*TEMP_RATE</x:f>
        <x:v>38421.29956339186</x:v>
      </x:c>
      <x:c r="R2323" s="268" t="n">
        <x:f>O2323-P2323-Q2323-FIXED_COST</x:f>
        <x:v>7358.700436608138</x:v>
      </x:c>
      <x:c r="S2323" s="139" t="str">
        <x:f>IF(AND(L2323&lt;=TOTAL_BED_CAP,N2323&lt;=TEMP_WORKER_CAP),"YES","NO")</x:f>
        <x:v>YES</x:v>
      </x:c>
      <x:c r="T2323" s="139" t="n">
        <x:f>IF(S2323="YES",R2323,-1E+99)</x:f>
        <x:v>7358.700436608138</x:v>
      </x:c>
    </x:row>
    <x:row r="2324">
      <x:c r="A2324" s="139"/>
      <x:c r="B2324" s="139"/>
      <x:c r="C2324" s="139"/>
      <x:c r="D2324" s="139"/>
      <x:c r="E2324" s="139"/>
      <x:c r="F2324" s="139"/>
      <x:c r="G2324" s="139"/>
      <x:c r="H2324" s="139"/>
      <x:c r="I2324" s="266" t="n">
        <x:f>INT((ROW()-ROW($I$46))/((CARROT_CAP+1)*(MESCLUN_CAP+1)))</x:f>
        <x:v>3</x:v>
      </x:c>
      <x:c r="J2324" s="266" t="n">
        <x:f>MOD(INT((ROW()-ROW($I$46))/(MESCLUN_CAP+1)),CARROT_CAP+1)</x:f>
        <x:v>10</x:v>
      </x:c>
      <x:c r="K2324" s="266" t="n">
        <x:f>MOD(ROW()-ROW($I$46),MESCLUN_CAP+1)</x:f>
        <x:v>15</x:v>
      </x:c>
      <x:c r="L2324" s="266" t="n">
        <x:f>SUM(I2324:K2324)</x:f>
        <x:v>28</x:v>
      </x:c>
      <x:c r="M2324" s="267" t="n">
        <x:f>I2324*TOMATO_HOURS*WEEKS*(1+TOMATO_DIM)^I2324+J2324*CARROT_HOURS*WEEKS*(1+CARROT_DIM)^J2324+K2324*MESCLUN_HOURS*WEEKS*(1+MESCLUN_DIM)^K2324</x:f>
        <x:v>1556.655061727518</x:v>
      </x:c>
      <x:c r="N2324" s="267" t="n">
        <x:f>MAX(M2324-FARMER_HOURS,0)/TEMP_HOURS_PER_WORKER</x:f>
        <x:v>0.5810104595329986</x:v>
      </x:c>
      <x:c r="O2324" s="268" t="n">
        <x:f>I2324*TOMATO_PRICE+J2324*CARROT_PRICE+K2324*MESCLUN_PRICE</x:f>
        <x:v>87840</x:v>
      </x:c>
      <x:c r="P2324" s="268" t="n">
        <x:f>I2324*TOMATO_FERTILIZER+J2324*CARROT_FERTILIZER+K2324*MESCLUN_FERTILIZER</x:f>
        <x:v>20240</x:v>
      </x:c>
      <x:c r="Q2324" s="268" t="n">
        <x:f>MIN(M2324,FARMER_HOURS)*FARMER_RATE+MAX(M2324-FARMER_HOURS,0)*TEMP_RATE</x:f>
        <x:v>39525.26148832496</x:v>
      </x:c>
      <x:c r="R2324" s="268" t="n">
        <x:f>O2324-P2324-Q2324-FIXED_COST</x:f>
        <x:v>8074.738511675037</x:v>
      </x:c>
      <x:c r="S2324" s="139" t="str">
        <x:f>IF(AND(L2324&lt;=TOTAL_BED_CAP,N2324&lt;=TEMP_WORKER_CAP),"YES","NO")</x:f>
        <x:v>YES</x:v>
      </x:c>
      <x:c r="T2324" s="139" t="n">
        <x:f>IF(S2324="YES",R2324,-1E+99)</x:f>
        <x:v>8074.738511675037</x:v>
      </x:c>
    </x:row>
    <x:row r="2325">
      <x:c r="A2325" s="139"/>
      <x:c r="B2325" s="139"/>
      <x:c r="C2325" s="139"/>
      <x:c r="D2325" s="139"/>
      <x:c r="E2325" s="139"/>
      <x:c r="F2325" s="139"/>
      <x:c r="G2325" s="139"/>
      <x:c r="H2325" s="139"/>
      <x:c r="I2325" s="266" t="n">
        <x:f>INT((ROW()-ROW($I$46))/((CARROT_CAP+1)*(MESCLUN_CAP+1)))</x:f>
        <x:v>3</x:v>
      </x:c>
      <x:c r="J2325" s="266" t="n">
        <x:f>MOD(INT((ROW()-ROW($I$46))/(MESCLUN_CAP+1)),CARROT_CAP+1)</x:f>
        <x:v>10</x:v>
      </x:c>
      <x:c r="K2325" s="266" t="n">
        <x:f>MOD(ROW()-ROW($I$46),MESCLUN_CAP+1)</x:f>
        <x:v>16</x:v>
      </x:c>
      <x:c r="L2325" s="266" t="n">
        <x:f>SUM(I2325:K2325)</x:f>
        <x:v>29</x:v>
      </x:c>
      <x:c r="M2325" s="267" t="n">
        <x:f>I2325*TOMATO_HOURS*WEEKS*(1+TOMATO_DIM)^I2325+J2325*CARROT_HOURS*WEEKS*(1+CARROT_DIM)^J2325+K2325*MESCLUN_HOURS*WEEKS*(1+MESCLUN_DIM)^K2325</x:f>
        <x:v>1621.7158376050068</x:v>
      </x:c>
      <x:c r="N2325" s="267" t="n">
        <x:f>MAX(M2325-FARMER_HOURS,0)/TEMP_HOURS_PER_WORKER</x:f>
        <x:v>0.6261915538923658</x:v>
      </x:c>
      <x:c r="O2325" s="268" t="n">
        <x:f>I2325*TOMATO_PRICE+J2325*CARROT_PRICE+K2325*MESCLUN_PRICE</x:f>
        <x:v>90540</x:v>
      </x:c>
      <x:c r="P2325" s="268" t="n">
        <x:f>I2325*TOMATO_FERTILIZER+J2325*CARROT_FERTILIZER+K2325*MESCLUN_FERTILIZER</x:f>
        <x:v>21120</x:v>
      </x:c>
      <x:c r="Q2325" s="268" t="n">
        <x:f>MIN(M2325,FARMER_HOURS)*FARMER_RATE+MAX(M2325-FARMER_HOURS,0)*TEMP_RATE</x:f>
        <x:v>40654.788847309144</x:v>
      </x:c>
      <x:c r="R2325" s="268" t="n">
        <x:f>O2325-P2325-Q2325-FIXED_COST</x:f>
        <x:v>8765.211152690856</x:v>
      </x:c>
      <x:c r="S2325" s="139" t="str">
        <x:f>IF(AND(L2325&lt;=TOTAL_BED_CAP,N2325&lt;=TEMP_WORKER_CAP),"YES","NO")</x:f>
        <x:v>YES</x:v>
      </x:c>
      <x:c r="T2325" s="139" t="n">
        <x:f>IF(S2325="YES",R2325,-1E+99)</x:f>
        <x:v>8765.211152690856</x:v>
      </x:c>
    </x:row>
    <x:row r="2326">
      <x:c r="A2326" s="139"/>
      <x:c r="B2326" s="139"/>
      <x:c r="C2326" s="139"/>
      <x:c r="D2326" s="139"/>
      <x:c r="E2326" s="139"/>
      <x:c r="F2326" s="139"/>
      <x:c r="G2326" s="139"/>
      <x:c r="H2326" s="139"/>
      <x:c r="I2326" s="266" t="n">
        <x:f>INT((ROW()-ROW($I$46))/((CARROT_CAP+1)*(MESCLUN_CAP+1)))</x:f>
        <x:v>3</x:v>
      </x:c>
      <x:c r="J2326" s="266" t="n">
        <x:f>MOD(INT((ROW()-ROW($I$46))/(MESCLUN_CAP+1)),CARROT_CAP+1)</x:f>
        <x:v>10</x:v>
      </x:c>
      <x:c r="K2326" s="266" t="n">
        <x:f>MOD(ROW()-ROW($I$46),MESCLUN_CAP+1)</x:f>
        <x:v>17</x:v>
      </x:c>
      <x:c r="L2326" s="266" t="n">
        <x:f>SUM(I2326:K2326)</x:f>
        <x:v>30</x:v>
      </x:c>
      <x:c r="M2326" s="267" t="n">
        <x:f>I2326*TOMATO_HOURS*WEEKS*(1+TOMATO_DIM)^I2326+J2326*CARROT_HOURS*WEEKS*(1+CARROT_DIM)^J2326+K2326*MESCLUN_HOURS*WEEKS*(1+MESCLUN_DIM)^K2326</x:f>
        <x:v>1688.276061051547</x:v>
      </x:c>
      <x:c r="N2326" s="267" t="n">
        <x:f>MAX(M2326-FARMER_HOURS,0)/TEMP_HOURS_PER_WORKER</x:f>
        <x:v>0.6724139312857965</x:v>
      </x:c>
      <x:c r="O2326" s="268" t="n">
        <x:f>I2326*TOMATO_PRICE+J2326*CARROT_PRICE+K2326*MESCLUN_PRICE</x:f>
        <x:v>93240</x:v>
      </x:c>
      <x:c r="P2326" s="268" t="n">
        <x:f>I2326*TOMATO_FERTILIZER+J2326*CARROT_FERTILIZER+K2326*MESCLUN_FERTILIZER</x:f>
        <x:v>22000</x:v>
      </x:c>
      <x:c r="Q2326" s="268" t="n">
        <x:f>MIN(M2326,FARMER_HOURS)*FARMER_RATE+MAX(M2326-FARMER_HOURS,0)*TEMP_RATE</x:f>
        <x:v>41810.348282144914</x:v>
      </x:c>
      <x:c r="R2326" s="268" t="n">
        <x:f>O2326-P2326-Q2326-FIXED_COST</x:f>
        <x:v>9429.651717855086</x:v>
      </x:c>
      <x:c r="S2326" s="139" t="str">
        <x:f>IF(AND(L2326&lt;=TOTAL_BED_CAP,N2326&lt;=TEMP_WORKER_CAP),"YES","NO")</x:f>
        <x:v>YES</x:v>
      </x:c>
      <x:c r="T2326" s="139" t="n">
        <x:f>IF(S2326="YES",R2326,-1E+99)</x:f>
        <x:v>9429.651717855086</x:v>
      </x:c>
    </x:row>
    <x:row r="2327">
      <x:c r="A2327" s="139"/>
      <x:c r="B2327" s="139"/>
      <x:c r="C2327" s="139"/>
      <x:c r="D2327" s="139"/>
      <x:c r="E2327" s="139"/>
      <x:c r="F2327" s="139"/>
      <x:c r="G2327" s="139"/>
      <x:c r="H2327" s="139"/>
      <x:c r="I2327" s="266" t="n">
        <x:f>INT((ROW()-ROW($I$46))/((CARROT_CAP+1)*(MESCLUN_CAP+1)))</x:f>
        <x:v>3</x:v>
      </x:c>
      <x:c r="J2327" s="266" t="n">
        <x:f>MOD(INT((ROW()-ROW($I$46))/(MESCLUN_CAP+1)),CARROT_CAP+1)</x:f>
        <x:v>10</x:v>
      </x:c>
      <x:c r="K2327" s="266" t="n">
        <x:f>MOD(ROW()-ROW($I$46),MESCLUN_CAP+1)</x:f>
        <x:v>18</x:v>
      </x:c>
      <x:c r="L2327" s="266" t="n">
        <x:f>SUM(I2327:K2327)</x:f>
        <x:v>31</x:v>
      </x:c>
      <x:c r="M2327" s="267" t="n">
        <x:f>I2327*TOMATO_HOURS*WEEKS*(1+TOMATO_DIM)^I2327+J2327*CARROT_HOURS*WEEKS*(1+CARROT_DIM)^J2327+K2327*MESCLUN_HOURS*WEEKS*(1+MESCLUN_DIM)^K2327</x:f>
        <x:v>1756.3630525101344</x:v>
      </x:c>
      <x:c r="N2327" s="267" t="n">
        <x:f>MAX(M2327-FARMER_HOURS,0)/TEMP_HOURS_PER_WORKER</x:f>
        <x:v>0.7196965642431489</x:v>
      </x:c>
      <x:c r="O2327" s="268" t="n">
        <x:f>I2327*TOMATO_PRICE+J2327*CARROT_PRICE+K2327*MESCLUN_PRICE</x:f>
        <x:v>95940</x:v>
      </x:c>
      <x:c r="P2327" s="268" t="n">
        <x:f>I2327*TOMATO_FERTILIZER+J2327*CARROT_FERTILIZER+K2327*MESCLUN_FERTILIZER</x:f>
        <x:v>22880</x:v>
      </x:c>
      <x:c r="Q2327" s="268" t="n">
        <x:f>MIN(M2327,FARMER_HOURS)*FARMER_RATE+MAX(M2327-FARMER_HOURS,0)*TEMP_RATE</x:f>
        <x:v>42992.41410607872</x:v>
      </x:c>
      <x:c r="R2327" s="268" t="n">
        <x:f>O2327-P2327-Q2327-FIXED_COST</x:f>
        <x:v>10067.585893921278</x:v>
      </x:c>
      <x:c r="S2327" s="139" t="str">
        <x:f>IF(AND(L2327&lt;=TOTAL_BED_CAP,N2327&lt;=TEMP_WORKER_CAP),"YES","NO")</x:f>
        <x:v>YES</x:v>
      </x:c>
      <x:c r="T2327" s="139" t="n">
        <x:f>IF(S2327="YES",R2327,-1E+99)</x:f>
        <x:v>10067.585893921278</x:v>
      </x:c>
    </x:row>
    <x:row r="2328">
      <x:c r="A2328" s="139"/>
      <x:c r="B2328" s="139"/>
      <x:c r="C2328" s="139"/>
      <x:c r="D2328" s="139"/>
      <x:c r="E2328" s="139"/>
      <x:c r="F2328" s="139"/>
      <x:c r="G2328" s="139"/>
      <x:c r="H2328" s="139"/>
      <x:c r="I2328" s="266" t="n">
        <x:f>INT((ROW()-ROW($I$46))/((CARROT_CAP+1)*(MESCLUN_CAP+1)))</x:f>
        <x:v>3</x:v>
      </x:c>
      <x:c r="J2328" s="266" t="n">
        <x:f>MOD(INT((ROW()-ROW($I$46))/(MESCLUN_CAP+1)),CARROT_CAP+1)</x:f>
        <x:v>10</x:v>
      </x:c>
      <x:c r="K2328" s="266" t="n">
        <x:f>MOD(ROW()-ROW($I$46),MESCLUN_CAP+1)</x:f>
        <x:v>19</x:v>
      </x:c>
      <x:c r="L2328" s="266" t="n">
        <x:f>SUM(I2328:K2328)</x:f>
        <x:v>32</x:v>
      </x:c>
      <x:c r="M2328" s="267" t="n">
        <x:f>I2328*TOMATO_HOURS*WEEKS*(1+TOMATO_DIM)^I2328+J2328*CARROT_HOURS*WEEKS*(1+CARROT_DIM)^J2328+K2328*MESCLUN_HOURS*WEEKS*(1+MESCLUN_DIM)^K2328</x:f>
        <x:v>1826.0045811461562</x:v>
      </x:c>
      <x:c r="N2328" s="267" t="n">
        <x:f>MAX(M2328-FARMER_HOURS,0)/TEMP_HOURS_PER_WORKER</x:f>
        <x:v>0.7680587369070528</x:v>
      </x:c>
      <x:c r="O2328" s="268" t="n">
        <x:f>I2328*TOMATO_PRICE+J2328*CARROT_PRICE+K2328*MESCLUN_PRICE</x:f>
        <x:v>98640</x:v>
      </x:c>
      <x:c r="P2328" s="268" t="n">
        <x:f>I2328*TOMATO_FERTILIZER+J2328*CARROT_FERTILIZER+K2328*MESCLUN_FERTILIZER</x:f>
        <x:v>23760</x:v>
      </x:c>
      <x:c r="Q2328" s="268" t="n">
        <x:f>MIN(M2328,FARMER_HOURS)*FARMER_RATE+MAX(M2328-FARMER_HOURS,0)*TEMP_RATE</x:f>
        <x:v>44201.46842267632</x:v>
      </x:c>
      <x:c r="R2328" s="268" t="n">
        <x:f>O2328-P2328-Q2328-FIXED_COST</x:f>
        <x:v>10678.53157732368</x:v>
      </x:c>
      <x:c r="S2328" s="139" t="str">
        <x:f>IF(AND(L2328&lt;=TOTAL_BED_CAP,N2328&lt;=TEMP_WORKER_CAP),"YES","NO")</x:f>
        <x:v>YES</x:v>
      </x:c>
      <x:c r="T2328" s="139" t="n">
        <x:f>IF(S2328="YES",R2328,-1E+99)</x:f>
        <x:v>10678.53157732368</x:v>
      </x:c>
    </x:row>
    <x:row r="2329">
      <x:c r="A2329" s="139"/>
      <x:c r="B2329" s="139"/>
      <x:c r="C2329" s="139"/>
      <x:c r="D2329" s="139"/>
      <x:c r="E2329" s="139"/>
      <x:c r="F2329" s="139"/>
      <x:c r="G2329" s="139"/>
      <x:c r="H2329" s="139"/>
      <x:c r="I2329" s="266" t="n">
        <x:f>INT((ROW()-ROW($I$46))/((CARROT_CAP+1)*(MESCLUN_CAP+1)))</x:f>
        <x:v>3</x:v>
      </x:c>
      <x:c r="J2329" s="266" t="n">
        <x:f>MOD(INT((ROW()-ROW($I$46))/(MESCLUN_CAP+1)),CARROT_CAP+1)</x:f>
        <x:v>10</x:v>
      </x:c>
      <x:c r="K2329" s="266" t="n">
        <x:f>MOD(ROW()-ROW($I$46),MESCLUN_CAP+1)</x:f>
        <x:v>20</x:v>
      </x:c>
      <x:c r="L2329" s="266" t="n">
        <x:f>SUM(I2329:K2329)</x:f>
        <x:v>33</x:v>
      </x:c>
      <x:c r="M2329" s="267" t="n">
        <x:f>I2329*TOMATO_HOURS*WEEKS*(1+TOMATO_DIM)^I2329+J2329*CARROT_HOURS*WEEKS*(1+CARROT_DIM)^J2329+K2329*MESCLUN_HOURS*WEEKS*(1+MESCLUN_DIM)^K2329</x:f>
        <x:v>1897.228871796633</x:v>
      </x:c>
      <x:c r="N2329" s="267" t="n">
        <x:f>MAX(M2329-FARMER_HOURS,0)/TEMP_HOURS_PER_WORKER</x:f>
        <x:v>0.8175200498587729</x:v>
      </x:c>
      <x:c r="O2329" s="268" t="n">
        <x:f>I2329*TOMATO_PRICE+J2329*CARROT_PRICE+K2329*MESCLUN_PRICE</x:f>
        <x:v>101340</x:v>
      </x:c>
      <x:c r="P2329" s="268" t="n">
        <x:f>I2329*TOMATO_FERTILIZER+J2329*CARROT_FERTILIZER+K2329*MESCLUN_FERTILIZER</x:f>
        <x:v>24640</x:v>
      </x:c>
      <x:c r="Q2329" s="268" t="n">
        <x:f>MIN(M2329,FARMER_HOURS)*FARMER_RATE+MAX(M2329-FARMER_HOURS,0)*TEMP_RATE</x:f>
        <x:v>45438.00124646933</x:v>
      </x:c>
      <x:c r="R2329" s="268" t="n">
        <x:f>O2329-P2329-Q2329-FIXED_COST</x:f>
        <x:v>11261.998753530672</x:v>
      </x:c>
      <x:c r="S2329" s="139" t="str">
        <x:f>IF(AND(L2329&lt;=TOTAL_BED_CAP,N2329&lt;=TEMP_WORKER_CAP),"YES","NO")</x:f>
        <x:v>YES</x:v>
      </x:c>
      <x:c r="T2329" s="139" t="n">
        <x:f>IF(S2329="YES",R2329,-1E+99)</x:f>
        <x:v>11261.998753530672</x:v>
      </x:c>
    </x:row>
    <x:row r="2330">
      <x:c r="A2330" s="139"/>
      <x:c r="B2330" s="139"/>
      <x:c r="C2330" s="139"/>
      <x:c r="D2330" s="139"/>
      <x:c r="E2330" s="139"/>
      <x:c r="F2330" s="139"/>
      <x:c r="G2330" s="139"/>
      <x:c r="H2330" s="139"/>
      <x:c r="I2330" s="266" t="n">
        <x:f>INT((ROW()-ROW($I$46))/((CARROT_CAP+1)*(MESCLUN_CAP+1)))</x:f>
        <x:v>3</x:v>
      </x:c>
      <x:c r="J2330" s="266" t="n">
        <x:f>MOD(INT((ROW()-ROW($I$46))/(MESCLUN_CAP+1)),CARROT_CAP+1)</x:f>
        <x:v>10</x:v>
      </x:c>
      <x:c r="K2330" s="266" t="n">
        <x:f>MOD(ROW()-ROW($I$46),MESCLUN_CAP+1)</x:f>
        <x:v>21</x:v>
      </x:c>
      <x:c r="L2330" s="266" t="n">
        <x:f>SUM(I2330:K2330)</x:f>
        <x:v>34</x:v>
      </x:c>
      <x:c r="M2330" s="267" t="n">
        <x:f>I2330*TOMATO_HOURS*WEEKS*(1+TOMATO_DIM)^I2330+J2330*CARROT_HOURS*WEEKS*(1+CARROT_DIM)^J2330+K2330*MESCLUN_HOURS*WEEKS*(1+MESCLUN_DIM)^K2330</x:f>
        <x:v>1970.064612023077</x:v>
      </x:c>
      <x:c r="N2330" s="267" t="n">
        <x:f>MAX(M2330-FARMER_HOURS,0)/TEMP_HOURS_PER_WORKER</x:f>
        <x:v>0.8681004250160257</x:v>
      </x:c>
      <x:c r="O2330" s="268" t="n">
        <x:f>I2330*TOMATO_PRICE+J2330*CARROT_PRICE+K2330*MESCLUN_PRICE</x:f>
        <x:v>104040</x:v>
      </x:c>
      <x:c r="P2330" s="268" t="n">
        <x:f>I2330*TOMATO_FERTILIZER+J2330*CARROT_FERTILIZER+K2330*MESCLUN_FERTILIZER</x:f>
        <x:v>25520</x:v>
      </x:c>
      <x:c r="Q2330" s="268" t="n">
        <x:f>MIN(M2330,FARMER_HOURS)*FARMER_RATE+MAX(M2330-FARMER_HOURS,0)*TEMP_RATE</x:f>
        <x:v>46702.51062540064</x:v>
      </x:c>
      <x:c r="R2330" s="268" t="n">
        <x:f>O2330-P2330-Q2330-FIXED_COST</x:f>
        <x:v>11817.489374599361</x:v>
      </x:c>
      <x:c r="S2330" s="139" t="str">
        <x:f>IF(AND(L2330&lt;=TOTAL_BED_CAP,N2330&lt;=TEMP_WORKER_CAP),"YES","NO")</x:f>
        <x:v>YES</x:v>
      </x:c>
      <x:c r="T2330" s="139" t="n">
        <x:f>IF(S2330="YES",R2330,-1E+99)</x:f>
        <x:v>11817.489374599361</x:v>
      </x:c>
    </x:row>
    <x:row r="2331">
      <x:c r="A2331" s="139"/>
      <x:c r="B2331" s="139"/>
      <x:c r="C2331" s="139"/>
      <x:c r="D2331" s="139"/>
      <x:c r="E2331" s="139"/>
      <x:c r="F2331" s="139"/>
      <x:c r="G2331" s="139"/>
      <x:c r="H2331" s="139"/>
      <x:c r="I2331" s="266" t="n">
        <x:f>INT((ROW()-ROW($I$46))/((CARROT_CAP+1)*(MESCLUN_CAP+1)))</x:f>
        <x:v>3</x:v>
      </x:c>
      <x:c r="J2331" s="266" t="n">
        <x:f>MOD(INT((ROW()-ROW($I$46))/(MESCLUN_CAP+1)),CARROT_CAP+1)</x:f>
        <x:v>10</x:v>
      </x:c>
      <x:c r="K2331" s="266" t="n">
        <x:f>MOD(ROW()-ROW($I$46),MESCLUN_CAP+1)</x:f>
        <x:v>22</x:v>
      </x:c>
      <x:c r="L2331" s="266" t="n">
        <x:f>SUM(I2331:K2331)</x:f>
        <x:v>35</x:v>
      </x:c>
      <x:c r="M2331" s="267" t="n">
        <x:f>I2331*TOMATO_HOURS*WEEKS*(1+TOMATO_DIM)^I2331+J2331*CARROT_HOURS*WEEKS*(1+CARROT_DIM)^J2331+K2331*MESCLUN_HOURS*WEEKS*(1+MESCLUN_DIM)^K2331</x:f>
        <x:v>2044.540959269473</x:v>
      </x:c>
      <x:c r="N2331" s="267" t="n">
        <x:f>MAX(M2331-FARMER_HOURS,0)/TEMP_HOURS_PER_WORKER</x:f>
        <x:v>0.9198201106038006</x:v>
      </x:c>
      <x:c r="O2331" s="268" t="n">
        <x:f>I2331*TOMATO_PRICE+J2331*CARROT_PRICE+K2331*MESCLUN_PRICE</x:f>
        <x:v>106740</x:v>
      </x:c>
      <x:c r="P2331" s="268" t="n">
        <x:f>I2331*TOMATO_FERTILIZER+J2331*CARROT_FERTILIZER+K2331*MESCLUN_FERTILIZER</x:f>
        <x:v>26400</x:v>
      </x:c>
      <x:c r="Q2331" s="268" t="n">
        <x:f>MIN(M2331,FARMER_HOURS)*FARMER_RATE+MAX(M2331-FARMER_HOURS,0)*TEMP_RATE</x:f>
        <x:v>47995.50276509502</x:v>
      </x:c>
      <x:c r="R2331" s="268" t="n">
        <x:f>O2331-P2331-Q2331-FIXED_COST</x:f>
        <x:v>12344.497234904979</x:v>
      </x:c>
      <x:c r="S2331" s="139" t="str">
        <x:f>IF(AND(L2331&lt;=TOTAL_BED_CAP,N2331&lt;=TEMP_WORKER_CAP),"YES","NO")</x:f>
        <x:v>YES</x:v>
      </x:c>
      <x:c r="T2331" s="139" t="n">
        <x:f>IF(S2331="YES",R2331,-1E+99)</x:f>
        <x:v>12344.497234904979</x:v>
      </x:c>
    </x:row>
    <x:row r="2332">
      <x:c r="A2332" s="139"/>
      <x:c r="B2332" s="139"/>
      <x:c r="C2332" s="139"/>
      <x:c r="D2332" s="139"/>
      <x:c r="E2332" s="139"/>
      <x:c r="F2332" s="139"/>
      <x:c r="G2332" s="139"/>
      <x:c r="H2332" s="139"/>
      <x:c r="I2332" s="266" t="n">
        <x:f>INT((ROW()-ROW($I$46))/((CARROT_CAP+1)*(MESCLUN_CAP+1)))</x:f>
        <x:v>3</x:v>
      </x:c>
      <x:c r="J2332" s="266" t="n">
        <x:f>MOD(INT((ROW()-ROW($I$46))/(MESCLUN_CAP+1)),CARROT_CAP+1)</x:f>
        <x:v>10</x:v>
      </x:c>
      <x:c r="K2332" s="266" t="n">
        <x:f>MOD(ROW()-ROW($I$46),MESCLUN_CAP+1)</x:f>
        <x:v>23</x:v>
      </x:c>
      <x:c r="L2332" s="266" t="n">
        <x:f>SUM(I2332:K2332)</x:f>
        <x:v>36</x:v>
      </x:c>
      <x:c r="M2332" s="267" t="n">
        <x:f>I2332*TOMATO_HOURS*WEEKS*(1+TOMATO_DIM)^I2332+J2332*CARROT_HOURS*WEEKS*(1+CARROT_DIM)^J2332+K2332*MESCLUN_HOURS*WEEKS*(1+MESCLUN_DIM)^K2332</x:f>
        <x:v>2120.6875481269094</x:v>
      </x:c>
      <x:c r="N2332" s="267" t="n">
        <x:f>MAX(M2332-FARMER_HOURS,0)/TEMP_HOURS_PER_WORKER</x:f>
        <x:v>0.9726996861992426</x:v>
      </x:c>
      <x:c r="O2332" s="268" t="n">
        <x:f>I2332*TOMATO_PRICE+J2332*CARROT_PRICE+K2332*MESCLUN_PRICE</x:f>
        <x:v>109440</x:v>
      </x:c>
      <x:c r="P2332" s="268" t="n">
        <x:f>I2332*TOMATO_FERTILIZER+J2332*CARROT_FERTILIZER+K2332*MESCLUN_FERTILIZER</x:f>
        <x:v>27280</x:v>
      </x:c>
      <x:c r="Q2332" s="268" t="n">
        <x:f>MIN(M2332,FARMER_HOURS)*FARMER_RATE+MAX(M2332-FARMER_HOURS,0)*TEMP_RATE</x:f>
        <x:v>49317.49215498107</x:v>
      </x:c>
      <x:c r="R2332" s="268" t="n">
        <x:f>O2332-P2332-Q2332-FIXED_COST</x:f>
        <x:v>12842.507845018932</x:v>
      </x:c>
      <x:c r="S2332" s="139" t="str">
        <x:f>IF(AND(L2332&lt;=TOTAL_BED_CAP,N2332&lt;=TEMP_WORKER_CAP),"YES","NO")</x:f>
        <x:v>YES</x:v>
      </x:c>
      <x:c r="T2332" s="139" t="n">
        <x:f>IF(S2332="YES",R2332,-1E+99)</x:f>
        <x:v>12842.507845018932</x:v>
      </x:c>
    </x:row>
    <x:row r="2333">
      <x:c r="A2333" s="139"/>
      <x:c r="B2333" s="139"/>
      <x:c r="C2333" s="139"/>
      <x:c r="D2333" s="139"/>
      <x:c r="E2333" s="139"/>
      <x:c r="F2333" s="139"/>
      <x:c r="G2333" s="139"/>
      <x:c r="H2333" s="139"/>
      <x:c r="I2333" s="266" t="n">
        <x:f>INT((ROW()-ROW($I$46))/((CARROT_CAP+1)*(MESCLUN_CAP+1)))</x:f>
        <x:v>3</x:v>
      </x:c>
      <x:c r="J2333" s="266" t="n">
        <x:f>MOD(INT((ROW()-ROW($I$46))/(MESCLUN_CAP+1)),CARROT_CAP+1)</x:f>
        <x:v>10</x:v>
      </x:c>
      <x:c r="K2333" s="266" t="n">
        <x:f>MOD(ROW()-ROW($I$46),MESCLUN_CAP+1)</x:f>
        <x:v>24</x:v>
      </x:c>
      <x:c r="L2333" s="266" t="n">
        <x:f>SUM(I2333:K2333)</x:f>
        <x:v>37</x:v>
      </x:c>
      <x:c r="M2333" s="267" t="n">
        <x:f>I2333*TOMATO_HOURS*WEEKS*(1+TOMATO_DIM)^I2333+J2333*CARROT_HOURS*WEEKS*(1+CARROT_DIM)^J2333+K2333*MESCLUN_HOURS*WEEKS*(1+MESCLUN_DIM)^K2333</x:f>
        <x:v>2198.534497706405</x:v>
      </x:c>
      <x:c r="N2333" s="267" t="n">
        <x:f>MAX(M2333-FARMER_HOURS,0)/TEMP_HOURS_PER_WORKER</x:f>
        <x:v>1.0267600678516702</x:v>
      </x:c>
      <x:c r="O2333" s="268" t="n">
        <x:f>I2333*TOMATO_PRICE+J2333*CARROT_PRICE+K2333*MESCLUN_PRICE</x:f>
        <x:v>112140</x:v>
      </x:c>
      <x:c r="P2333" s="268" t="n">
        <x:f>I2333*TOMATO_FERTILIZER+J2333*CARROT_FERTILIZER+K2333*MESCLUN_FERTILIZER</x:f>
        <x:v>28160</x:v>
      </x:c>
      <x:c r="Q2333" s="268" t="n">
        <x:f>MIN(M2333,FARMER_HOURS)*FARMER_RATE+MAX(M2333-FARMER_HOURS,0)*TEMP_RATE</x:f>
        <x:v>50669.00169629176</x:v>
      </x:c>
      <x:c r="R2333" s="268" t="n">
        <x:f>O2333-P2333-Q2333-FIXED_COST</x:f>
        <x:v>13310.998303708242</x:v>
      </x:c>
      <x:c r="S2333" s="139" t="str">
        <x:f>IF(AND(L2333&lt;=TOTAL_BED_CAP,N2333&lt;=TEMP_WORKER_CAP),"YES","NO")</x:f>
        <x:v>YES</x:v>
      </x:c>
      <x:c r="T2333" s="139" t="n">
        <x:f>IF(S2333="YES",R2333,-1E+99)</x:f>
        <x:v>13310.998303708242</x:v>
      </x:c>
    </x:row>
    <x:row r="2334">
      <x:c r="A2334" s="139"/>
      <x:c r="B2334" s="139"/>
      <x:c r="C2334" s="139"/>
      <x:c r="D2334" s="139"/>
      <x:c r="E2334" s="139"/>
      <x:c r="F2334" s="139"/>
      <x:c r="G2334" s="139"/>
      <x:c r="H2334" s="139"/>
      <x:c r="I2334" s="266" t="n">
        <x:f>INT((ROW()-ROW($I$46))/((CARROT_CAP+1)*(MESCLUN_CAP+1)))</x:f>
        <x:v>3</x:v>
      </x:c>
      <x:c r="J2334" s="266" t="n">
        <x:f>MOD(INT((ROW()-ROW($I$46))/(MESCLUN_CAP+1)),CARROT_CAP+1)</x:f>
        <x:v>10</x:v>
      </x:c>
      <x:c r="K2334" s="266" t="n">
        <x:f>MOD(ROW()-ROW($I$46),MESCLUN_CAP+1)</x:f>
        <x:v>25</x:v>
      </x:c>
      <x:c r="L2334" s="266" t="n">
        <x:f>SUM(I2334:K2334)</x:f>
        <x:v>38</x:v>
      </x:c>
      <x:c r="M2334" s="267" t="n">
        <x:f>I2334*TOMATO_HOURS*WEEKS*(1+TOMATO_DIM)^I2334+J2334*CARROT_HOURS*WEEKS*(1+CARROT_DIM)^J2334+K2334*MESCLUN_HOURS*WEEKS*(1+MESCLUN_DIM)^K2334</x:f>
        <x:v>2278.1124191215026</x:v>
      </x:c>
      <x:c r="N2334" s="267" t="n">
        <x:f>MAX(M2334-FARMER_HOURS,0)/TEMP_HOURS_PER_WORKER</x:f>
        <x:v>1.0820225132788213</x:v>
      </x:c>
      <x:c r="O2334" s="268" t="n">
        <x:f>I2334*TOMATO_PRICE+J2334*CARROT_PRICE+K2334*MESCLUN_PRICE</x:f>
        <x:v>114840</x:v>
      </x:c>
      <x:c r="P2334" s="268" t="n">
        <x:f>I2334*TOMATO_FERTILIZER+J2334*CARROT_FERTILIZER+K2334*MESCLUN_FERTILIZER</x:f>
        <x:v>29040</x:v>
      </x:c>
      <x:c r="Q2334" s="268" t="n">
        <x:f>MIN(M2334,FARMER_HOURS)*FARMER_RATE+MAX(M2334-FARMER_HOURS,0)*TEMP_RATE</x:f>
        <x:v>52050.56283197053</x:v>
      </x:c>
      <x:c r="R2334" s="268" t="n">
        <x:f>O2334-P2334-Q2334-FIXED_COST</x:f>
        <x:v>13749.437168029472</x:v>
      </x:c>
      <x:c r="S2334" s="139" t="str">
        <x:f>IF(AND(L2334&lt;=TOTAL_BED_CAP,N2334&lt;=TEMP_WORKER_CAP),"YES","NO")</x:f>
        <x:v>YES</x:v>
      </x:c>
      <x:c r="T2334" s="139" t="n">
        <x:f>IF(S2334="YES",R2334,-1E+99)</x:f>
        <x:v>13749.437168029472</x:v>
      </x:c>
    </x:row>
    <x:row r="2335">
      <x:c r="A2335" s="139"/>
      <x:c r="B2335" s="139"/>
      <x:c r="C2335" s="139"/>
      <x:c r="D2335" s="139"/>
      <x:c r="E2335" s="139"/>
      <x:c r="F2335" s="139"/>
      <x:c r="G2335" s="139"/>
      <x:c r="H2335" s="139"/>
      <x:c r="I2335" s="266" t="n">
        <x:f>INT((ROW()-ROW($I$46))/((CARROT_CAP+1)*(MESCLUN_CAP+1)))</x:f>
        <x:v>3</x:v>
      </x:c>
      <x:c r="J2335" s="266" t="n">
        <x:f>MOD(INT((ROW()-ROW($I$46))/(MESCLUN_CAP+1)),CARROT_CAP+1)</x:f>
        <x:v>10</x:v>
      </x:c>
      <x:c r="K2335" s="266" t="n">
        <x:f>MOD(ROW()-ROW($I$46),MESCLUN_CAP+1)</x:f>
        <x:v>26</x:v>
      </x:c>
      <x:c r="L2335" s="266" t="n">
        <x:f>SUM(I2335:K2335)</x:f>
        <x:v>39</x:v>
      </x:c>
      <x:c r="M2335" s="267" t="n">
        <x:f>I2335*TOMATO_HOURS*WEEKS*(1+TOMATO_DIM)^I2335+J2335*CARROT_HOURS*WEEKS*(1+CARROT_DIM)^J2335+K2335*MESCLUN_HOURS*WEEKS*(1+MESCLUN_DIM)^K2335</x:f>
        <x:v>2359.45242308222</x:v>
      </x:c>
      <x:c r="N2335" s="267" t="n">
        <x:f>MAX(M2335-FARMER_HOURS,0)/TEMP_HOURS_PER_WORKER</x:f>
        <x:v>1.1385086271404306</x:v>
      </x:c>
      <x:c r="O2335" s="268" t="n">
        <x:f>I2335*TOMATO_PRICE+J2335*CARROT_PRICE+K2335*MESCLUN_PRICE</x:f>
        <x:v>117540</x:v>
      </x:c>
      <x:c r="P2335" s="268" t="n">
        <x:f>I2335*TOMATO_FERTILIZER+J2335*CARROT_FERTILIZER+K2335*MESCLUN_FERTILIZER</x:f>
        <x:v>29920</x:v>
      </x:c>
      <x:c r="Q2335" s="268" t="n">
        <x:f>MIN(M2335,FARMER_HOURS)*FARMER_RATE+MAX(M2335-FARMER_HOURS,0)*TEMP_RATE</x:f>
        <x:v>53462.715678510765</x:v>
      </x:c>
      <x:c r="R2335" s="268" t="n">
        <x:f>O2335-P2335-Q2335-FIXED_COST</x:f>
        <x:v>14157.284321489235</x:v>
      </x:c>
      <x:c r="S2335" s="139" t="str">
        <x:f>IF(AND(L2335&lt;=TOTAL_BED_CAP,N2335&lt;=TEMP_WORKER_CAP),"YES","NO")</x:f>
        <x:v>YES</x:v>
      </x:c>
      <x:c r="T2335" s="139" t="n">
        <x:f>IF(S2335="YES",R2335,-1E+99)</x:f>
        <x:v>14157.284321489235</x:v>
      </x:c>
    </x:row>
    <x:row r="2336">
      <x:c r="A2336" s="139"/>
      <x:c r="B2336" s="139"/>
      <x:c r="C2336" s="139"/>
      <x:c r="D2336" s="139"/>
      <x:c r="E2336" s="139"/>
      <x:c r="F2336" s="139"/>
      <x:c r="G2336" s="139"/>
      <x:c r="H2336" s="139"/>
      <x:c r="I2336" s="266" t="n">
        <x:f>INT((ROW()-ROW($I$46))/((CARROT_CAP+1)*(MESCLUN_CAP+1)))</x:f>
        <x:v>3</x:v>
      </x:c>
      <x:c r="J2336" s="266" t="n">
        <x:f>MOD(INT((ROW()-ROW($I$46))/(MESCLUN_CAP+1)),CARROT_CAP+1)</x:f>
        <x:v>10</x:v>
      </x:c>
      <x:c r="K2336" s="266" t="n">
        <x:f>MOD(ROW()-ROW($I$46),MESCLUN_CAP+1)</x:f>
        <x:v>27</x:v>
      </x:c>
      <x:c r="L2336" s="266" t="n">
        <x:f>SUM(I2336:K2336)</x:f>
        <x:v>40</x:v>
      </x:c>
      <x:c r="M2336" s="267" t="n">
        <x:f>I2336*TOMATO_HOURS*WEEKS*(1+TOMATO_DIM)^I2336+J2336*CARROT_HOURS*WEEKS*(1+CARROT_DIM)^J2336+K2336*MESCLUN_HOURS*WEEKS*(1+MESCLUN_DIM)^K2336</x:f>
        <x:v>2442.586127601977</x:v>
      </x:c>
      <x:c r="N2336" s="267" t="n">
        <x:f>MAX(M2336-FARMER_HOURS,0)/TEMP_HOURS_PER_WORKER</x:f>
        <x:v>1.1962403663902617</x:v>
      </x:c>
      <x:c r="O2336" s="268" t="n">
        <x:f>I2336*TOMATO_PRICE+J2336*CARROT_PRICE+K2336*MESCLUN_PRICE</x:f>
        <x:v>120240</x:v>
      </x:c>
      <x:c r="P2336" s="268" t="n">
        <x:f>I2336*TOMATO_FERTILIZER+J2336*CARROT_FERTILIZER+K2336*MESCLUN_FERTILIZER</x:f>
        <x:v>30800</x:v>
      </x:c>
      <x:c r="Q2336" s="268" t="n">
        <x:f>MIN(M2336,FARMER_HOURS)*FARMER_RATE+MAX(M2336-FARMER_HOURS,0)*TEMP_RATE</x:f>
        <x:v>54906.00915975654</x:v>
      </x:c>
      <x:c r="R2336" s="268" t="n">
        <x:f>O2336-P2336-Q2336-FIXED_COST</x:f>
        <x:v>14533.99084024346</x:v>
      </x:c>
      <x:c r="S2336" s="139" t="str">
        <x:f>IF(AND(L2336&lt;=TOTAL_BED_CAP,N2336&lt;=TEMP_WORKER_CAP),"YES","NO")</x:f>
        <x:v>YES</x:v>
      </x:c>
      <x:c r="T2336" s="139" t="n">
        <x:f>IF(S2336="YES",R2336,-1E+99)</x:f>
        <x:v>14533.99084024346</x:v>
      </x:c>
    </x:row>
    <x:row r="2337">
      <x:c r="A2337" s="139"/>
      <x:c r="B2337" s="139"/>
      <x:c r="C2337" s="139"/>
      <x:c r="D2337" s="139"/>
      <x:c r="E2337" s="139"/>
      <x:c r="F2337" s="139"/>
      <x:c r="G2337" s="139"/>
      <x:c r="H2337" s="139"/>
      <x:c r="I2337" s="266" t="n">
        <x:f>INT((ROW()-ROW($I$46))/((CARROT_CAP+1)*(MESCLUN_CAP+1)))</x:f>
        <x:v>3</x:v>
      </x:c>
      <x:c r="J2337" s="266" t="n">
        <x:f>MOD(INT((ROW()-ROW($I$46))/(MESCLUN_CAP+1)),CARROT_CAP+1)</x:f>
        <x:v>10</x:v>
      </x:c>
      <x:c r="K2337" s="266" t="n">
        <x:f>MOD(ROW()-ROW($I$46),MESCLUN_CAP+1)</x:f>
        <x:v>28</x:v>
      </x:c>
      <x:c r="L2337" s="266" t="n">
        <x:f>SUM(I2337:K2337)</x:f>
        <x:v>41</x:v>
      </x:c>
      <x:c r="M2337" s="267" t="n">
        <x:f>I2337*TOMATO_HOURS*WEEKS*(1+TOMATO_DIM)^I2337+J2337*CARROT_HOURS*WEEKS*(1+CARROT_DIM)^J2337+K2337*MESCLUN_HOURS*WEEKS*(1+MESCLUN_DIM)^K2337</x:f>
        <x:v>2527.5456658191306</x:v>
      </x:c>
      <x:c r="N2337" s="267" t="n">
        <x:f>MAX(M2337-FARMER_HOURS,0)/TEMP_HOURS_PER_WORKER</x:f>
        <x:v>1.2552400457077295</x:v>
      </x:c>
      <x:c r="O2337" s="268" t="n">
        <x:f>I2337*TOMATO_PRICE+J2337*CARROT_PRICE+K2337*MESCLUN_PRICE</x:f>
        <x:v>122940</x:v>
      </x:c>
      <x:c r="P2337" s="268" t="n">
        <x:f>I2337*TOMATO_FERTILIZER+J2337*CARROT_FERTILIZER+K2337*MESCLUN_FERTILIZER</x:f>
        <x:v>31680</x:v>
      </x:c>
      <x:c r="Q2337" s="268" t="n">
        <x:f>MIN(M2337,FARMER_HOURS)*FARMER_RATE+MAX(M2337-FARMER_HOURS,0)*TEMP_RATE</x:f>
        <x:v>56381.00114269324</x:v>
      </x:c>
      <x:c r="R2337" s="268" t="n">
        <x:f>O2337-P2337-Q2337-FIXED_COST</x:f>
        <x:v>14878.99885730676</x:v>
      </x:c>
      <x:c r="S2337" s="139" t="str">
        <x:f>IF(AND(L2337&lt;=TOTAL_BED_CAP,N2337&lt;=TEMP_WORKER_CAP),"YES","NO")</x:f>
        <x:v>YES</x:v>
      </x:c>
      <x:c r="T2337" s="139" t="n">
        <x:f>IF(S2337="YES",R2337,-1E+99)</x:f>
        <x:v>14878.99885730676</x:v>
      </x:c>
    </x:row>
    <x:row r="2338">
      <x:c r="A2338" s="139"/>
      <x:c r="B2338" s="139"/>
      <x:c r="C2338" s="139"/>
      <x:c r="D2338" s="139"/>
      <x:c r="E2338" s="139"/>
      <x:c r="F2338" s="139"/>
      <x:c r="G2338" s="139"/>
      <x:c r="H2338" s="139"/>
      <x:c r="I2338" s="266" t="n">
        <x:f>INT((ROW()-ROW($I$46))/((CARROT_CAP+1)*(MESCLUN_CAP+1)))</x:f>
        <x:v>3</x:v>
      </x:c>
      <x:c r="J2338" s="266" t="n">
        <x:f>MOD(INT((ROW()-ROW($I$46))/(MESCLUN_CAP+1)),CARROT_CAP+1)</x:f>
        <x:v>10</x:v>
      </x:c>
      <x:c r="K2338" s="266" t="n">
        <x:f>MOD(ROW()-ROW($I$46),MESCLUN_CAP+1)</x:f>
        <x:v>29</x:v>
      </x:c>
      <x:c r="L2338" s="266" t="n">
        <x:f>SUM(I2338:K2338)</x:f>
        <x:v>42</x:v>
      </x:c>
      <x:c r="M2338" s="267" t="n">
        <x:f>I2338*TOMATO_HOURS*WEEKS*(1+TOMATO_DIM)^I2338+J2338*CARROT_HOURS*WEEKS*(1+CARROT_DIM)^J2338+K2338*MESCLUN_HOURS*WEEKS*(1+MESCLUN_DIM)^K2338</x:f>
        <x:v>2614.3636939347834</x:v>
      </x:c>
      <x:c r="N2338" s="267" t="n">
        <x:f>MAX(M2338-FARMER_HOURS,0)/TEMP_HOURS_PER_WORKER</x:f>
        <x:v>1.3155303430102663</x:v>
      </x:c>
      <x:c r="O2338" s="268" t="n">
        <x:f>I2338*TOMATO_PRICE+J2338*CARROT_PRICE+K2338*MESCLUN_PRICE</x:f>
        <x:v>125640</x:v>
      </x:c>
      <x:c r="P2338" s="268" t="n">
        <x:f>I2338*TOMATO_FERTILIZER+J2338*CARROT_FERTILIZER+K2338*MESCLUN_FERTILIZER</x:f>
        <x:v>32560</x:v>
      </x:c>
      <x:c r="Q2338" s="268" t="n">
        <x:f>MIN(M2338,FARMER_HOURS)*FARMER_RATE+MAX(M2338-FARMER_HOURS,0)*TEMP_RATE</x:f>
        <x:v>57888.25857525666</x:v>
      </x:c>
      <x:c r="R2338" s="268" t="n">
        <x:f>O2338-P2338-Q2338-FIXED_COST</x:f>
        <x:v>15191.74142474334</x:v>
      </x:c>
      <x:c r="S2338" s="139" t="str">
        <x:f>IF(AND(L2338&lt;=TOTAL_BED_CAP,N2338&lt;=TEMP_WORKER_CAP),"YES","NO")</x:f>
        <x:v>YES</x:v>
      </x:c>
      <x:c r="T2338" s="139" t="n">
        <x:f>IF(S2338="YES",R2338,-1E+99)</x:f>
        <x:v>15191.74142474334</x:v>
      </x:c>
    </x:row>
    <x:row r="2339">
      <x:c r="A2339" s="139"/>
      <x:c r="B2339" s="139"/>
      <x:c r="C2339" s="139"/>
      <x:c r="D2339" s="139"/>
      <x:c r="E2339" s="139"/>
      <x:c r="F2339" s="139"/>
      <x:c r="G2339" s="139"/>
      <x:c r="H2339" s="139"/>
      <x:c r="I2339" s="266" t="n">
        <x:f>INT((ROW()-ROW($I$46))/((CARROT_CAP+1)*(MESCLUN_CAP+1)))</x:f>
        <x:v>3</x:v>
      </x:c>
      <x:c r="J2339" s="266" t="n">
        <x:f>MOD(INT((ROW()-ROW($I$46))/(MESCLUN_CAP+1)),CARROT_CAP+1)</x:f>
        <x:v>10</x:v>
      </x:c>
      <x:c r="K2339" s="266" t="n">
        <x:f>MOD(ROW()-ROW($I$46),MESCLUN_CAP+1)</x:f>
        <x:v>30</x:v>
      </x:c>
      <x:c r="L2339" s="266" t="n">
        <x:f>SUM(I2339:K2339)</x:f>
        <x:v>43</x:v>
      </x:c>
      <x:c r="M2339" s="267" t="n">
        <x:f>I2339*TOMATO_HOURS*WEEKS*(1+TOMATO_DIM)^I2339+J2339*CARROT_HOURS*WEEKS*(1+CARROT_DIM)^J2339+K2339*MESCLUN_HOURS*WEEKS*(1+MESCLUN_DIM)^K2339</x:f>
        <x:v>2703.0733992685537</x:v>
      </x:c>
      <x:c r="N2339" s="267" t="n">
        <x:f>MAX(M2339-FARMER_HOURS,0)/TEMP_HOURS_PER_WORKER</x:f>
        <x:v>1.3771343050476068</x:v>
      </x:c>
      <x:c r="O2339" s="268" t="n">
        <x:f>I2339*TOMATO_PRICE+J2339*CARROT_PRICE+K2339*MESCLUN_PRICE</x:f>
        <x:v>128340</x:v>
      </x:c>
      <x:c r="P2339" s="268" t="n">
        <x:f>I2339*TOMATO_FERTILIZER+J2339*CARROT_FERTILIZER+K2339*MESCLUN_FERTILIZER</x:f>
        <x:v>33440</x:v>
      </x:c>
      <x:c r="Q2339" s="268" t="n">
        <x:f>MIN(M2339,FARMER_HOURS)*FARMER_RATE+MAX(M2339-FARMER_HOURS,0)*TEMP_RATE</x:f>
        <x:v>59428.35762619017</x:v>
      </x:c>
      <x:c r="R2339" s="268" t="n">
        <x:f>O2339-P2339-Q2339-FIXED_COST</x:f>
        <x:v>15471.642373809831</x:v>
      </x:c>
      <x:c r="S2339" s="139" t="str">
        <x:f>IF(AND(L2339&lt;=TOTAL_BED_CAP,N2339&lt;=TEMP_WORKER_CAP),"YES","NO")</x:f>
        <x:v>YES</x:v>
      </x:c>
      <x:c r="T2339" s="139" t="n">
        <x:f>IF(S2339="YES",R2339,-1E+99)</x:f>
        <x:v>15471.642373809831</x:v>
      </x:c>
    </x:row>
    <x:row r="2340">
      <x:c r="A2340" s="139"/>
      <x:c r="B2340" s="139"/>
      <x:c r="C2340" s="139"/>
      <x:c r="D2340" s="139"/>
      <x:c r="E2340" s="139"/>
      <x:c r="F2340" s="139"/>
      <x:c r="G2340" s="139"/>
      <x:c r="H2340" s="139"/>
      <x:c r="I2340" s="266" t="n">
        <x:f>INT((ROW()-ROW($I$46))/((CARROT_CAP+1)*(MESCLUN_CAP+1)))</x:f>
        <x:v>3</x:v>
      </x:c>
      <x:c r="J2340" s="266" t="n">
        <x:f>MOD(INT((ROW()-ROW($I$46))/(MESCLUN_CAP+1)),CARROT_CAP+1)</x:f>
        <x:v>11</x:v>
      </x:c>
      <x:c r="K2340" s="266" t="n">
        <x:f>MOD(ROW()-ROW($I$46),MESCLUN_CAP+1)</x:f>
        <x:v>0</x:v>
      </x:c>
      <x:c r="L2340" s="266" t="n">
        <x:f>SUM(I2340:K2340)</x:f>
        <x:v>14</x:v>
      </x:c>
      <x:c r="M2340" s="267" t="n">
        <x:f>I2340*TOMATO_HOURS*WEEKS*(1+TOMATO_DIM)^I2340+J2340*CARROT_HOURS*WEEKS*(1+CARROT_DIM)^J2340+K2340*MESCLUN_HOURS*WEEKS*(1+MESCLUN_DIM)^K2340</x:f>
        <x:v>792.3585970744178</x:v>
      </x:c>
      <x:c r="N2340" s="267" t="n">
        <x:f>MAX(M2340-FARMER_HOURS,0)/TEMP_HOURS_PER_WORKER</x:f>
        <x:v>0.050249025746123506</x:v>
      </x:c>
      <x:c r="O2340" s="268" t="n">
        <x:f>I2340*TOMATO_PRICE+J2340*CARROT_PRICE+K2340*MESCLUN_PRICE</x:f>
        <x:v>49434</x:v>
      </x:c>
      <x:c r="P2340" s="268" t="n">
        <x:f>I2340*TOMATO_FERTILIZER+J2340*CARROT_FERTILIZER+K2340*MESCLUN_FERTILIZER</x:f>
        <x:v>7480</x:v>
      </x:c>
      <x:c r="Q2340" s="268" t="n">
        <x:f>MIN(M2340,FARMER_HOURS)*FARMER_RATE+MAX(M2340-FARMER_HOURS,0)*TEMP_RATE</x:f>
        <x:v>26256.225643653088</x:v>
      </x:c>
      <x:c r="R2340" s="268" t="n">
        <x:f>O2340-P2340-Q2340-FIXED_COST</x:f>
        <x:v>-4302.225643653088</x:v>
      </x:c>
      <x:c r="S2340" s="139" t="str">
        <x:f>IF(AND(L2340&lt;=TOTAL_BED_CAP,N2340&lt;=TEMP_WORKER_CAP),"YES","NO")</x:f>
        <x:v>YES</x:v>
      </x:c>
      <x:c r="T2340" s="139" t="n">
        <x:f>IF(S2340="YES",R2340,-1E+99)</x:f>
        <x:v>-4302.225643653088</x:v>
      </x:c>
    </x:row>
    <x:row r="2341">
      <x:c r="A2341" s="139"/>
      <x:c r="B2341" s="139"/>
      <x:c r="C2341" s="139"/>
      <x:c r="D2341" s="139"/>
      <x:c r="E2341" s="139"/>
      <x:c r="F2341" s="139"/>
      <x:c r="G2341" s="139"/>
      <x:c r="H2341" s="139"/>
      <x:c r="I2341" s="266" t="n">
        <x:f>INT((ROW()-ROW($I$46))/((CARROT_CAP+1)*(MESCLUN_CAP+1)))</x:f>
        <x:v>3</x:v>
      </x:c>
      <x:c r="J2341" s="266" t="n">
        <x:f>MOD(INT((ROW()-ROW($I$46))/(MESCLUN_CAP+1)),CARROT_CAP+1)</x:f>
        <x:v>11</x:v>
      </x:c>
      <x:c r="K2341" s="266" t="n">
        <x:f>MOD(ROW()-ROW($I$46),MESCLUN_CAP+1)</x:f>
        <x:v>1</x:v>
      </x:c>
      <x:c r="L2341" s="266" t="n">
        <x:f>SUM(I2341:K2341)</x:f>
        <x:v>15</x:v>
      </x:c>
      <x:c r="M2341" s="267" t="n">
        <x:f>I2341*TOMATO_HOURS*WEEKS*(1+TOMATO_DIM)^I2341+J2341*CARROT_HOURS*WEEKS*(1+CARROT_DIM)^J2341+K2341*MESCLUN_HOURS*WEEKS*(1+MESCLUN_DIM)^K2341</x:f>
        <x:v>837.9210970744178</x:v>
      </x:c>
      <x:c r="N2341" s="267" t="n">
        <x:f>MAX(M2341-FARMER_HOURS,0)/TEMP_HOURS_PER_WORKER</x:f>
        <x:v>0.0818896507461235</x:v>
      </x:c>
      <x:c r="O2341" s="268" t="n">
        <x:f>I2341*TOMATO_PRICE+J2341*CARROT_PRICE+K2341*MESCLUN_PRICE</x:f>
        <x:v>52134</x:v>
      </x:c>
      <x:c r="P2341" s="268" t="n">
        <x:f>I2341*TOMATO_FERTILIZER+J2341*CARROT_FERTILIZER+K2341*MESCLUN_FERTILIZER</x:f>
        <x:v>8360</x:v>
      </x:c>
      <x:c r="Q2341" s="268" t="n">
        <x:f>MIN(M2341,FARMER_HOURS)*FARMER_RATE+MAX(M2341-FARMER_HOURS,0)*TEMP_RATE</x:f>
        <x:v>27047.241268653088</x:v>
      </x:c>
      <x:c r="R2341" s="268" t="n">
        <x:f>O2341-P2341-Q2341-FIXED_COST</x:f>
        <x:v>-3273.241268653088</x:v>
      </x:c>
      <x:c r="S2341" s="139" t="str">
        <x:f>IF(AND(L2341&lt;=TOTAL_BED_CAP,N2341&lt;=TEMP_WORKER_CAP),"YES","NO")</x:f>
        <x:v>YES</x:v>
      </x:c>
      <x:c r="T2341" s="139" t="n">
        <x:f>IF(S2341="YES",R2341,-1E+99)</x:f>
        <x:v>-3273.241268653088</x:v>
      </x:c>
    </x:row>
    <x:row r="2342">
      <x:c r="A2342" s="139"/>
      <x:c r="B2342" s="139"/>
      <x:c r="C2342" s="139"/>
      <x:c r="D2342" s="139"/>
      <x:c r="E2342" s="139"/>
      <x:c r="F2342" s="139"/>
      <x:c r="G2342" s="139"/>
      <x:c r="H2342" s="139"/>
      <x:c r="I2342" s="266" t="n">
        <x:f>INT((ROW()-ROW($I$46))/((CARROT_CAP+1)*(MESCLUN_CAP+1)))</x:f>
        <x:v>3</x:v>
      </x:c>
      <x:c r="J2342" s="266" t="n">
        <x:f>MOD(INT((ROW()-ROW($I$46))/(MESCLUN_CAP+1)),CARROT_CAP+1)</x:f>
        <x:v>11</x:v>
      </x:c>
      <x:c r="K2342" s="266" t="n">
        <x:f>MOD(ROW()-ROW($I$46),MESCLUN_CAP+1)</x:f>
        <x:v>2</x:v>
      </x:c>
      <x:c r="L2342" s="266" t="n">
        <x:f>SUM(I2342:K2342)</x:f>
        <x:v>16</x:v>
      </x:c>
      <x:c r="M2342" s="267" t="n">
        <x:f>I2342*TOMATO_HOURS*WEEKS*(1+TOMATO_DIM)^I2342+J2342*CARROT_HOURS*WEEKS*(1+CARROT_DIM)^J2342+K2342*MESCLUN_HOURS*WEEKS*(1+MESCLUN_DIM)^K2342</x:f>
        <x:v>884.6226595744179</x:v>
      </x:c>
      <x:c r="N2342" s="267" t="n">
        <x:f>MAX(M2342-FARMER_HOURS,0)/TEMP_HOURS_PER_WORKER</x:f>
        <x:v>0.11432129137112351</x:v>
      </x:c>
      <x:c r="O2342" s="268" t="n">
        <x:f>I2342*TOMATO_PRICE+J2342*CARROT_PRICE+K2342*MESCLUN_PRICE</x:f>
        <x:v>54834</x:v>
      </x:c>
      <x:c r="P2342" s="268" t="n">
        <x:f>I2342*TOMATO_FERTILIZER+J2342*CARROT_FERTILIZER+K2342*MESCLUN_FERTILIZER</x:f>
        <x:v>9240</x:v>
      </x:c>
      <x:c r="Q2342" s="268" t="n">
        <x:f>MIN(M2342,FARMER_HOURS)*FARMER_RATE+MAX(M2342-FARMER_HOURS,0)*TEMP_RATE</x:f>
        <x:v>27858.032284278088</x:v>
      </x:c>
      <x:c r="R2342" s="268" t="n">
        <x:f>O2342-P2342-Q2342-FIXED_COST</x:f>
        <x:v>-2264.032284278088</x:v>
      </x:c>
      <x:c r="S2342" s="139" t="str">
        <x:f>IF(AND(L2342&lt;=TOTAL_BED_CAP,N2342&lt;=TEMP_WORKER_CAP),"YES","NO")</x:f>
        <x:v>YES</x:v>
      </x:c>
      <x:c r="T2342" s="139" t="n">
        <x:f>IF(S2342="YES",R2342,-1E+99)</x:f>
        <x:v>-2264.032284278088</x:v>
      </x:c>
    </x:row>
    <x:row r="2343">
      <x:c r="A2343" s="139"/>
      <x:c r="B2343" s="139"/>
      <x:c r="C2343" s="139"/>
      <x:c r="D2343" s="139"/>
      <x:c r="E2343" s="139"/>
      <x:c r="F2343" s="139"/>
      <x:c r="G2343" s="139"/>
      <x:c r="H2343" s="139"/>
      <x:c r="I2343" s="266" t="n">
        <x:f>INT((ROW()-ROW($I$46))/((CARROT_CAP+1)*(MESCLUN_CAP+1)))</x:f>
        <x:v>3</x:v>
      </x:c>
      <x:c r="J2343" s="266" t="n">
        <x:f>MOD(INT((ROW()-ROW($I$46))/(MESCLUN_CAP+1)),CARROT_CAP+1)</x:f>
        <x:v>11</x:v>
      </x:c>
      <x:c r="K2343" s="266" t="n">
        <x:f>MOD(ROW()-ROW($I$46),MESCLUN_CAP+1)</x:f>
        <x:v>3</x:v>
      </x:c>
      <x:c r="L2343" s="266" t="n">
        <x:f>SUM(I2343:K2343)</x:f>
        <x:v>17</x:v>
      </x:c>
      <x:c r="M2343" s="267" t="n">
        <x:f>I2343*TOMATO_HOURS*WEEKS*(1+TOMATO_DIM)^I2343+J2343*CARROT_HOURS*WEEKS*(1+CARROT_DIM)^J2343+K2343*MESCLUN_HOURS*WEEKS*(1+MESCLUN_DIM)^K2343</x:f>
        <x:v>932.4846419962928</x:v>
      </x:c>
      <x:c r="N2343" s="267" t="n">
        <x:f>MAX(M2343-FARMER_HOURS,0)/TEMP_HOURS_PER_WORKER</x:f>
        <x:v>0.1475587791640922</x:v>
      </x:c>
      <x:c r="O2343" s="268" t="n">
        <x:f>I2343*TOMATO_PRICE+J2343*CARROT_PRICE+K2343*MESCLUN_PRICE</x:f>
        <x:v>57534</x:v>
      </x:c>
      <x:c r="P2343" s="268" t="n">
        <x:f>I2343*TOMATO_FERTILIZER+J2343*CARROT_FERTILIZER+K2343*MESCLUN_FERTILIZER</x:f>
        <x:v>10120</x:v>
      </x:c>
      <x:c r="Q2343" s="268" t="n">
        <x:f>MIN(M2343,FARMER_HOURS)*FARMER_RATE+MAX(M2343-FARMER_HOURS,0)*TEMP_RATE</x:f>
        <x:v>28688.969479102307</x:v>
      </x:c>
      <x:c r="R2343" s="268" t="n">
        <x:f>O2343-P2343-Q2343-FIXED_COST</x:f>
        <x:v>-1274.9694791023067</x:v>
      </x:c>
      <x:c r="S2343" s="139" t="str">
        <x:f>IF(AND(L2343&lt;=TOTAL_BED_CAP,N2343&lt;=TEMP_WORKER_CAP),"YES","NO")</x:f>
        <x:v>YES</x:v>
      </x:c>
      <x:c r="T2343" s="139" t="n">
        <x:f>IF(S2343="YES",R2343,-1E+99)</x:f>
        <x:v>-1274.9694791023067</x:v>
      </x:c>
    </x:row>
    <x:row r="2344">
      <x:c r="A2344" s="139"/>
      <x:c r="B2344" s="139"/>
      <x:c r="C2344" s="139"/>
      <x:c r="D2344" s="139"/>
      <x:c r="E2344" s="139"/>
      <x:c r="F2344" s="139"/>
      <x:c r="G2344" s="139"/>
      <x:c r="H2344" s="139"/>
      <x:c r="I2344" s="266" t="n">
        <x:f>INT((ROW()-ROW($I$46))/((CARROT_CAP+1)*(MESCLUN_CAP+1)))</x:f>
        <x:v>3</x:v>
      </x:c>
      <x:c r="J2344" s="266" t="n">
        <x:f>MOD(INT((ROW()-ROW($I$46))/(MESCLUN_CAP+1)),CARROT_CAP+1)</x:f>
        <x:v>11</x:v>
      </x:c>
      <x:c r="K2344" s="266" t="n">
        <x:f>MOD(ROW()-ROW($I$46),MESCLUN_CAP+1)</x:f>
        <x:v>4</x:v>
      </x:c>
      <x:c r="L2344" s="266" t="n">
        <x:f>SUM(I2344:K2344)</x:f>
        <x:v>18</x:v>
      </x:c>
      <x:c r="M2344" s="267" t="n">
        <x:f>I2344*TOMATO_HOURS*WEEKS*(1+TOMATO_DIM)^I2344+J2344*CARROT_HOURS*WEEKS*(1+CARROT_DIM)^J2344+K2344*MESCLUN_HOURS*WEEKS*(1+MESCLUN_DIM)^K2344</x:f>
        <x:v>981.528757718949</x:v>
      </x:c>
      <x:c r="N2344" s="267" t="n">
        <x:f>MAX(M2344-FARMER_HOURS,0)/TEMP_HOURS_PER_WORKER</x:f>
        <x:v>0.18161719286038125</x:v>
      </x:c>
      <x:c r="O2344" s="268" t="n">
        <x:f>I2344*TOMATO_PRICE+J2344*CARROT_PRICE+K2344*MESCLUN_PRICE</x:f>
        <x:v>60234</x:v>
      </x:c>
      <x:c r="P2344" s="268" t="n">
        <x:f>I2344*TOMATO_FERTILIZER+J2344*CARROT_FERTILIZER+K2344*MESCLUN_FERTILIZER</x:f>
        <x:v>11000</x:v>
      </x:c>
      <x:c r="Q2344" s="268" t="n">
        <x:f>MIN(M2344,FARMER_HOURS)*FARMER_RATE+MAX(M2344-FARMER_HOURS,0)*TEMP_RATE</x:f>
        <x:v>29540.429821509533</x:v>
      </x:c>
      <x:c r="R2344" s="268" t="n">
        <x:f>O2344-P2344-Q2344-FIXED_COST</x:f>
        <x:v>-306.4298215095332</x:v>
      </x:c>
      <x:c r="S2344" s="139" t="str">
        <x:f>IF(AND(L2344&lt;=TOTAL_BED_CAP,N2344&lt;=TEMP_WORKER_CAP),"YES","NO")</x:f>
        <x:v>YES</x:v>
      </x:c>
      <x:c r="T2344" s="139" t="n">
        <x:f>IF(S2344="YES",R2344,-1E+99)</x:f>
        <x:v>-306.4298215095332</x:v>
      </x:c>
    </x:row>
    <x:row r="2345">
      <x:c r="A2345" s="139"/>
      <x:c r="B2345" s="139"/>
      <x:c r="C2345" s="139"/>
      <x:c r="D2345" s="139"/>
      <x:c r="E2345" s="139"/>
      <x:c r="F2345" s="139"/>
      <x:c r="G2345" s="139"/>
      <x:c r="H2345" s="139"/>
      <x:c r="I2345" s="266" t="n">
        <x:f>INT((ROW()-ROW($I$46))/((CARROT_CAP+1)*(MESCLUN_CAP+1)))</x:f>
        <x:v>3</x:v>
      </x:c>
      <x:c r="J2345" s="266" t="n">
        <x:f>MOD(INT((ROW()-ROW($I$46))/(MESCLUN_CAP+1)),CARROT_CAP+1)</x:f>
        <x:v>11</x:v>
      </x:c>
      <x:c r="K2345" s="266" t="n">
        <x:f>MOD(ROW()-ROW($I$46),MESCLUN_CAP+1)</x:f>
        <x:v>5</x:v>
      </x:c>
      <x:c r="L2345" s="266" t="n">
        <x:f>SUM(I2345:K2345)</x:f>
        <x:v>19</x:v>
      </x:c>
      <x:c r="M2345" s="267" t="n">
        <x:f>I2345*TOMATO_HOURS*WEEKS*(1+TOMATO_DIM)^I2345+J2345*CARROT_HOURS*WEEKS*(1+CARROT_DIM)^J2345+K2345*MESCLUN_HOURS*WEEKS*(1+MESCLUN_DIM)^K2345</x:f>
        <x:v>1031.7770816401526</x:v>
      </x:c>
      <x:c r="N2345" s="267" t="n">
        <x:f>MAX(M2345-FARMER_HOURS,0)/TEMP_HOURS_PER_WORKER</x:f>
        <x:v>0.21651186225010596</x:v>
      </x:c>
      <x:c r="O2345" s="268" t="n">
        <x:f>I2345*TOMATO_PRICE+J2345*CARROT_PRICE+K2345*MESCLUN_PRICE</x:f>
        <x:v>62934</x:v>
      </x:c>
      <x:c r="P2345" s="268" t="n">
        <x:f>I2345*TOMATO_FERTILIZER+J2345*CARROT_FERTILIZER+K2345*MESCLUN_FERTILIZER</x:f>
        <x:v>11880</x:v>
      </x:c>
      <x:c r="Q2345" s="268" t="n">
        <x:f>MIN(M2345,FARMER_HOURS)*FARMER_RATE+MAX(M2345-FARMER_HOURS,0)*TEMP_RATE</x:f>
        <x:v>30412.796556252648</x:v>
      </x:c>
      <x:c r="R2345" s="268" t="n">
        <x:f>O2345-P2345-Q2345-FIXED_COST</x:f>
        <x:v>641.2034437473521</x:v>
      </x:c>
      <x:c r="S2345" s="139" t="str">
        <x:f>IF(AND(L2345&lt;=TOTAL_BED_CAP,N2345&lt;=TEMP_WORKER_CAP),"YES","NO")</x:f>
        <x:v>YES</x:v>
      </x:c>
      <x:c r="T2345" s="139" t="n">
        <x:f>IF(S2345="YES",R2345,-1E+99)</x:f>
        <x:v>641.2034437473521</x:v>
      </x:c>
    </x:row>
    <x:row r="2346">
      <x:c r="A2346" s="139"/>
      <x:c r="B2346" s="139"/>
      <x:c r="C2346" s="139"/>
      <x:c r="D2346" s="139"/>
      <x:c r="E2346" s="139"/>
      <x:c r="F2346" s="139"/>
      <x:c r="G2346" s="139"/>
      <x:c r="H2346" s="139"/>
      <x:c r="I2346" s="266" t="n">
        <x:f>INT((ROW()-ROW($I$46))/((CARROT_CAP+1)*(MESCLUN_CAP+1)))</x:f>
        <x:v>3</x:v>
      </x:c>
      <x:c r="J2346" s="266" t="n">
        <x:f>MOD(INT((ROW()-ROW($I$46))/(MESCLUN_CAP+1)),CARROT_CAP+1)</x:f>
        <x:v>11</x:v>
      </x:c>
      <x:c r="K2346" s="266" t="n">
        <x:f>MOD(ROW()-ROW($I$46),MESCLUN_CAP+1)</x:f>
        <x:v>6</x:v>
      </x:c>
      <x:c r="L2346" s="266" t="n">
        <x:f>SUM(I2346:K2346)</x:f>
        <x:v>20</x:v>
      </x:c>
      <x:c r="M2346" s="267" t="n">
        <x:f>I2346*TOMATO_HOURS*WEEKS*(1+TOMATO_DIM)^I2346+J2346*CARROT_HOURS*WEEKS*(1+CARROT_DIM)^J2346+K2346*MESCLUN_HOURS*WEEKS*(1+MESCLUN_DIM)^K2346</x:f>
        <x:v>1083.2520558217857</x:v>
      </x:c>
      <x:c r="N2346" s="267" t="n">
        <x:f>MAX(M2346-FARMER_HOURS,0)/TEMP_HOURS_PER_WORKER</x:f>
        <x:v>0.2522583720984623</x:v>
      </x:c>
      <x:c r="O2346" s="268" t="n">
        <x:f>I2346*TOMATO_PRICE+J2346*CARROT_PRICE+K2346*MESCLUN_PRICE</x:f>
        <x:v>65634</x:v>
      </x:c>
      <x:c r="P2346" s="268" t="n">
        <x:f>I2346*TOMATO_FERTILIZER+J2346*CARROT_FERTILIZER+K2346*MESCLUN_FERTILIZER</x:f>
        <x:v>12760</x:v>
      </x:c>
      <x:c r="Q2346" s="268" t="n">
        <x:f>MIN(M2346,FARMER_HOURS)*FARMER_RATE+MAX(M2346-FARMER_HOURS,0)*TEMP_RATE</x:f>
        <x:v>31306.459302461557</x:v>
      </x:c>
      <x:c r="R2346" s="268" t="n">
        <x:f>O2346-P2346-Q2346-FIXED_COST</x:f>
        <x:v>1567.540697538443</x:v>
      </x:c>
      <x:c r="S2346" s="139" t="str">
        <x:f>IF(AND(L2346&lt;=TOTAL_BED_CAP,N2346&lt;=TEMP_WORKER_CAP),"YES","NO")</x:f>
        <x:v>YES</x:v>
      </x:c>
      <x:c r="T2346" s="139" t="n">
        <x:f>IF(S2346="YES",R2346,-1E+99)</x:f>
        <x:v>1567.540697538443</x:v>
      </x:c>
    </x:row>
    <x:row r="2347">
      <x:c r="A2347" s="139"/>
      <x:c r="B2347" s="139"/>
      <x:c r="C2347" s="139"/>
      <x:c r="D2347" s="139"/>
      <x:c r="E2347" s="139"/>
      <x:c r="F2347" s="139"/>
      <x:c r="G2347" s="139"/>
      <x:c r="H2347" s="139"/>
      <x:c r="I2347" s="266" t="n">
        <x:f>INT((ROW()-ROW($I$46))/((CARROT_CAP+1)*(MESCLUN_CAP+1)))</x:f>
        <x:v>3</x:v>
      </x:c>
      <x:c r="J2347" s="266" t="n">
        <x:f>MOD(INT((ROW()-ROW($I$46))/(MESCLUN_CAP+1)),CARROT_CAP+1)</x:f>
        <x:v>11</x:v>
      </x:c>
      <x:c r="K2347" s="266" t="n">
        <x:f>MOD(ROW()-ROW($I$46),MESCLUN_CAP+1)</x:f>
        <x:v>7</x:v>
      </x:c>
      <x:c r="L2347" s="266" t="n">
        <x:f>SUM(I2347:K2347)</x:f>
        <x:v>21</x:v>
      </x:c>
      <x:c r="M2347" s="267" t="n">
        <x:f>I2347*TOMATO_HOURS*WEEKS*(1+TOMATO_DIM)^I2347+J2347*CARROT_HOURS*WEEKS*(1+CARROT_DIM)^J2347+K2347*MESCLUN_HOURS*WEEKS*(1+MESCLUN_DIM)^K2347</x:f>
        <x:v>1135.976495219746</x:v>
      </x:c>
      <x:c r="N2347" s="267" t="n">
        <x:f>MAX(M2347-FARMER_HOURS,0)/TEMP_HOURS_PER_WORKER</x:f>
        <x:v>0.28887256612482365</x:v>
      </x:c>
      <x:c r="O2347" s="268" t="n">
        <x:f>I2347*TOMATO_PRICE+J2347*CARROT_PRICE+K2347*MESCLUN_PRICE</x:f>
        <x:v>68334</x:v>
      </x:c>
      <x:c r="P2347" s="268" t="n">
        <x:f>I2347*TOMATO_FERTILIZER+J2347*CARROT_FERTILIZER+K2347*MESCLUN_FERTILIZER</x:f>
        <x:v>13640</x:v>
      </x:c>
      <x:c r="Q2347" s="268" t="n">
        <x:f>MIN(M2347,FARMER_HOURS)*FARMER_RATE+MAX(M2347-FARMER_HOURS,0)*TEMP_RATE</x:f>
        <x:v>32221.81415312059</x:v>
      </x:c>
      <x:c r="R2347" s="268" t="n">
        <x:f>O2347-P2347-Q2347-FIXED_COST</x:f>
        <x:v>2472.185846879409</x:v>
      </x:c>
      <x:c r="S2347" s="139" t="str">
        <x:f>IF(AND(L2347&lt;=TOTAL_BED_CAP,N2347&lt;=TEMP_WORKER_CAP),"YES","NO")</x:f>
        <x:v>YES</x:v>
      </x:c>
      <x:c r="T2347" s="139" t="n">
        <x:f>IF(S2347="YES",R2347,-1E+99)</x:f>
        <x:v>2472.185846879409</x:v>
      </x:c>
    </x:row>
    <x:row r="2348">
      <x:c r="A2348" s="139"/>
      <x:c r="B2348" s="139"/>
      <x:c r="C2348" s="139"/>
      <x:c r="D2348" s="139"/>
      <x:c r="E2348" s="139"/>
      <x:c r="F2348" s="139"/>
      <x:c r="G2348" s="139"/>
      <x:c r="H2348" s="139"/>
      <x:c r="I2348" s="266" t="n">
        <x:f>INT((ROW()-ROW($I$46))/((CARROT_CAP+1)*(MESCLUN_CAP+1)))</x:f>
        <x:v>3</x:v>
      </x:c>
      <x:c r="J2348" s="266" t="n">
        <x:f>MOD(INT((ROW()-ROW($I$46))/(MESCLUN_CAP+1)),CARROT_CAP+1)</x:f>
        <x:v>11</x:v>
      </x:c>
      <x:c r="K2348" s="266" t="n">
        <x:f>MOD(ROW()-ROW($I$46),MESCLUN_CAP+1)</x:f>
        <x:v>8</x:v>
      </x:c>
      <x:c r="L2348" s="266" t="n">
        <x:f>SUM(I2348:K2348)</x:f>
        <x:v>22</x:v>
      </x:c>
      <x:c r="M2348" s="267" t="n">
        <x:f>I2348*TOMATO_HOURS*WEEKS*(1+TOMATO_DIM)^I2348+J2348*CARROT_HOURS*WEEKS*(1+CARROT_DIM)^J2348+K2348*MESCLUN_HOURS*WEEKS*(1+MESCLUN_DIM)^K2348</x:f>
        <x:v>1189.9735934997261</x:v>
      </x:c>
      <x:c r="N2348" s="267" t="n">
        <x:f>MAX(M2348-FARMER_HOURS,0)/TEMP_HOURS_PER_WORKER</x:f>
        <x:v>0.3263705510414765</x:v>
      </x:c>
      <x:c r="O2348" s="268" t="n">
        <x:f>I2348*TOMATO_PRICE+J2348*CARROT_PRICE+K2348*MESCLUN_PRICE</x:f>
        <x:v>71034</x:v>
      </x:c>
      <x:c r="P2348" s="268" t="n">
        <x:f>I2348*TOMATO_FERTILIZER+J2348*CARROT_FERTILIZER+K2348*MESCLUN_FERTILIZER</x:f>
        <x:v>14520</x:v>
      </x:c>
      <x:c r="Q2348" s="268" t="n">
        <x:f>MIN(M2348,FARMER_HOURS)*FARMER_RATE+MAX(M2348-FARMER_HOURS,0)*TEMP_RATE</x:f>
        <x:v>33159.26377603691</x:v>
      </x:c>
      <x:c r="R2348" s="268" t="n">
        <x:f>O2348-P2348-Q2348-FIXED_COST</x:f>
        <x:v>3354.7362239630893</x:v>
      </x:c>
      <x:c r="S2348" s="139" t="str">
        <x:f>IF(AND(L2348&lt;=TOTAL_BED_CAP,N2348&lt;=TEMP_WORKER_CAP),"YES","NO")</x:f>
        <x:v>YES</x:v>
      </x:c>
      <x:c r="T2348" s="139" t="n">
        <x:f>IF(S2348="YES",R2348,-1E+99)</x:f>
        <x:v>3354.7362239630893</x:v>
      </x:c>
    </x:row>
    <x:row r="2349">
      <x:c r="A2349" s="139"/>
      <x:c r="B2349" s="139"/>
      <x:c r="C2349" s="139"/>
      <x:c r="D2349" s="139"/>
      <x:c r="E2349" s="139"/>
      <x:c r="F2349" s="139"/>
      <x:c r="G2349" s="139"/>
      <x:c r="H2349" s="139"/>
      <x:c r="I2349" s="266" t="n">
        <x:f>INT((ROW()-ROW($I$46))/((CARROT_CAP+1)*(MESCLUN_CAP+1)))</x:f>
        <x:v>3</x:v>
      </x:c>
      <x:c r="J2349" s="266" t="n">
        <x:f>MOD(INT((ROW()-ROW($I$46))/(MESCLUN_CAP+1)),CARROT_CAP+1)</x:f>
        <x:v>11</x:v>
      </x:c>
      <x:c r="K2349" s="266" t="n">
        <x:f>MOD(ROW()-ROW($I$46),MESCLUN_CAP+1)</x:f>
        <x:v>9</x:v>
      </x:c>
      <x:c r="L2349" s="266" t="n">
        <x:f>SUM(I2349:K2349)</x:f>
        <x:v>23</x:v>
      </x:c>
      <x:c r="M2349" s="267" t="n">
        <x:f>I2349*TOMATO_HOURS*WEEKS*(1+TOMATO_DIM)^I2349+J2349*CARROT_HOURS*WEEKS*(1+CARROT_DIM)^J2349+K2349*MESCLUN_HOURS*WEEKS*(1+MESCLUN_DIM)^K2349</x:f>
        <x:v>1245.2669289401206</x:v>
      </x:c>
      <x:c r="N2349" s="267" t="n">
        <x:f>MAX(M2349-FARMER_HOURS,0)/TEMP_HOURS_PER_WORKER</x:f>
        <x:v>0.3647687006528615</x:v>
      </x:c>
      <x:c r="O2349" s="268" t="n">
        <x:f>I2349*TOMATO_PRICE+J2349*CARROT_PRICE+K2349*MESCLUN_PRICE</x:f>
        <x:v>73734</x:v>
      </x:c>
      <x:c r="P2349" s="268" t="n">
        <x:f>I2349*TOMATO_FERTILIZER+J2349*CARROT_FERTILIZER+K2349*MESCLUN_FERTILIZER</x:f>
        <x:v>15400</x:v>
      </x:c>
      <x:c r="Q2349" s="268" t="n">
        <x:f>MIN(M2349,FARMER_HOURS)*FARMER_RATE+MAX(M2349-FARMER_HOURS,0)*TEMP_RATE</x:f>
        <x:v>34119.217516321536</x:v>
      </x:c>
      <x:c r="R2349" s="268" t="n">
        <x:f>O2349-P2349-Q2349-FIXED_COST</x:f>
        <x:v>4214.782483678464</x:v>
      </x:c>
      <x:c r="S2349" s="139" t="str">
        <x:f>IF(AND(L2349&lt;=TOTAL_BED_CAP,N2349&lt;=TEMP_WORKER_CAP),"YES","NO")</x:f>
        <x:v>YES</x:v>
      </x:c>
      <x:c r="T2349" s="139" t="n">
        <x:f>IF(S2349="YES",R2349,-1E+99)</x:f>
        <x:v>4214.782483678464</x:v>
      </x:c>
    </x:row>
    <x:row r="2350">
      <x:c r="A2350" s="139"/>
      <x:c r="B2350" s="139"/>
      <x:c r="C2350" s="139"/>
      <x:c r="D2350" s="139"/>
      <x:c r="E2350" s="139"/>
      <x:c r="F2350" s="139"/>
      <x:c r="G2350" s="139"/>
      <x:c r="H2350" s="139"/>
      <x:c r="I2350" s="266" t="n">
        <x:f>INT((ROW()-ROW($I$46))/((CARROT_CAP+1)*(MESCLUN_CAP+1)))</x:f>
        <x:v>3</x:v>
      </x:c>
      <x:c r="J2350" s="266" t="n">
        <x:f>MOD(INT((ROW()-ROW($I$46))/(MESCLUN_CAP+1)),CARROT_CAP+1)</x:f>
        <x:v>11</x:v>
      </x:c>
      <x:c r="K2350" s="266" t="n">
        <x:f>MOD(ROW()-ROW($I$46),MESCLUN_CAP+1)</x:f>
        <x:v>10</x:v>
      </x:c>
      <x:c r="L2350" s="266" t="n">
        <x:f>SUM(I2350:K2350)</x:f>
        <x:v>24</x:v>
      </x:c>
      <x:c r="M2350" s="267" t="n">
        <x:f>I2350*TOMATO_HOURS*WEEKS*(1+TOMATO_DIM)^I2350+J2350*CARROT_HOURS*WEEKS*(1+CARROT_DIM)^J2350+K2350*MESCLUN_HOURS*WEEKS*(1+MESCLUN_DIM)^K2350</x:f>
        <x:v>1301.8804704233335</x:v>
      </x:c>
      <x:c r="N2350" s="267" t="n">
        <x:f>MAX(M2350-FARMER_HOURS,0)/TEMP_HOURS_PER_WORKER</x:f>
        <x:v>0.40408366001620377</x:v>
      </x:c>
      <x:c r="O2350" s="268" t="n">
        <x:f>I2350*TOMATO_PRICE+J2350*CARROT_PRICE+K2350*MESCLUN_PRICE</x:f>
        <x:v>76434</x:v>
      </x:c>
      <x:c r="P2350" s="268" t="n">
        <x:f>I2350*TOMATO_FERTILIZER+J2350*CARROT_FERTILIZER+K2350*MESCLUN_FERTILIZER</x:f>
        <x:v>16280</x:v>
      </x:c>
      <x:c r="Q2350" s="268" t="n">
        <x:f>MIN(M2350,FARMER_HOURS)*FARMER_RATE+MAX(M2350-FARMER_HOURS,0)*TEMP_RATE</x:f>
        <x:v>35102.09150040509</x:v>
      </x:c>
      <x:c r="R2350" s="268" t="n">
        <x:f>O2350-P2350-Q2350-FIXED_COST</x:f>
        <x:v>5051.908499594909</x:v>
      </x:c>
      <x:c r="S2350" s="139" t="str">
        <x:f>IF(AND(L2350&lt;=TOTAL_BED_CAP,N2350&lt;=TEMP_WORKER_CAP),"YES","NO")</x:f>
        <x:v>YES</x:v>
      </x:c>
      <x:c r="T2350" s="139" t="n">
        <x:f>IF(S2350="YES",R2350,-1E+99)</x:f>
        <x:v>5051.908499594909</x:v>
      </x:c>
    </x:row>
    <x:row r="2351">
      <x:c r="A2351" s="139"/>
      <x:c r="B2351" s="139"/>
      <x:c r="C2351" s="139"/>
      <x:c r="D2351" s="139"/>
      <x:c r="E2351" s="139"/>
      <x:c r="F2351" s="139"/>
      <x:c r="G2351" s="139"/>
      <x:c r="H2351" s="139"/>
      <x:c r="I2351" s="266" t="n">
        <x:f>INT((ROW()-ROW($I$46))/((CARROT_CAP+1)*(MESCLUN_CAP+1)))</x:f>
        <x:v>3</x:v>
      </x:c>
      <x:c r="J2351" s="266" t="n">
        <x:f>MOD(INT((ROW()-ROW($I$46))/(MESCLUN_CAP+1)),CARROT_CAP+1)</x:f>
        <x:v>11</x:v>
      </x:c>
      <x:c r="K2351" s="266" t="n">
        <x:f>MOD(ROW()-ROW($I$46),MESCLUN_CAP+1)</x:f>
        <x:v>11</x:v>
      </x:c>
      <x:c r="L2351" s="266" t="n">
        <x:f>SUM(I2351:K2351)</x:f>
        <x:v>25</x:v>
      </x:c>
      <x:c r="M2351" s="267" t="n">
        <x:f>I2351*TOMATO_HOURS*WEEKS*(1+TOMATO_DIM)^I2351+J2351*CARROT_HOURS*WEEKS*(1+CARROT_DIM)^J2351+K2351*MESCLUN_HOURS*WEEKS*(1+MESCLUN_DIM)^K2351</x:f>
        <x:v>1359.8385835167724</x:v>
      </x:c>
      <x:c r="N2351" s="267" t="n">
        <x:f>MAX(M2351-FARMER_HOURS,0)/TEMP_HOURS_PER_WORKER</x:f>
        <x:v>0.44433234966442525</x:v>
      </x:c>
      <x:c r="O2351" s="268" t="n">
        <x:f>I2351*TOMATO_PRICE+J2351*CARROT_PRICE+K2351*MESCLUN_PRICE</x:f>
        <x:v>79134</x:v>
      </x:c>
      <x:c r="P2351" s="268" t="n">
        <x:f>I2351*TOMATO_FERTILIZER+J2351*CARROT_FERTILIZER+K2351*MESCLUN_FERTILIZER</x:f>
        <x:v>17160</x:v>
      </x:c>
      <x:c r="Q2351" s="268" t="n">
        <x:f>MIN(M2351,FARMER_HOURS)*FARMER_RATE+MAX(M2351-FARMER_HOURS,0)*TEMP_RATE</x:f>
        <x:v>36108.30874161063</x:v>
      </x:c>
      <x:c r="R2351" s="268" t="n">
        <x:f>O2351-P2351-Q2351-FIXED_COST</x:f>
        <x:v>5865.691258389372</x:v>
      </x:c>
      <x:c r="S2351" s="139" t="str">
        <x:f>IF(AND(L2351&lt;=TOTAL_BED_CAP,N2351&lt;=TEMP_WORKER_CAP),"YES","NO")</x:f>
        <x:v>YES</x:v>
      </x:c>
      <x:c r="T2351" s="139" t="n">
        <x:f>IF(S2351="YES",R2351,-1E+99)</x:f>
        <x:v>5865.691258389372</x:v>
      </x:c>
    </x:row>
    <x:row r="2352">
      <x:c r="A2352" s="139"/>
      <x:c r="B2352" s="139"/>
      <x:c r="C2352" s="139"/>
      <x:c r="D2352" s="139"/>
      <x:c r="E2352" s="139"/>
      <x:c r="F2352" s="139"/>
      <x:c r="G2352" s="139"/>
      <x:c r="H2352" s="139"/>
      <x:c r="I2352" s="266" t="n">
        <x:f>INT((ROW()-ROW($I$46))/((CARROT_CAP+1)*(MESCLUN_CAP+1)))</x:f>
        <x:v>3</x:v>
      </x:c>
      <x:c r="J2352" s="266" t="n">
        <x:f>MOD(INT((ROW()-ROW($I$46))/(MESCLUN_CAP+1)),CARROT_CAP+1)</x:f>
        <x:v>11</x:v>
      </x:c>
      <x:c r="K2352" s="266" t="n">
        <x:f>MOD(ROW()-ROW($I$46),MESCLUN_CAP+1)</x:f>
        <x:v>12</x:v>
      </x:c>
      <x:c r="L2352" s="266" t="n">
        <x:f>SUM(I2352:K2352)</x:f>
        <x:v>26</x:v>
      </x:c>
      <x:c r="M2352" s="267" t="n">
        <x:f>I2352*TOMATO_HOURS*WEEKS*(1+TOMATO_DIM)^I2352+J2352*CARROT_HOURS*WEEKS*(1+CARROT_DIM)^J2352+K2352*MESCLUN_HOURS*WEEKS*(1+MESCLUN_DIM)^K2352</x:f>
        <x:v>1419.1660366448368</x:v>
      </x:c>
      <x:c r="N2352" s="267" t="n">
        <x:f>MAX(M2352-FARMER_HOURS,0)/TEMP_HOURS_PER_WORKER</x:f>
        <x:v>0.4855319698922478</x:v>
      </x:c>
      <x:c r="O2352" s="268" t="n">
        <x:f>I2352*TOMATO_PRICE+J2352*CARROT_PRICE+K2352*MESCLUN_PRICE</x:f>
        <x:v>81834</x:v>
      </x:c>
      <x:c r="P2352" s="268" t="n">
        <x:f>I2352*TOMATO_FERTILIZER+J2352*CARROT_FERTILIZER+K2352*MESCLUN_FERTILIZER</x:f>
        <x:v>18040</x:v>
      </x:c>
      <x:c r="Q2352" s="268" t="n">
        <x:f>MIN(M2352,FARMER_HOURS)*FARMER_RATE+MAX(M2352-FARMER_HOURS,0)*TEMP_RATE</x:f>
        <x:v>37138.2992473062</x:v>
      </x:c>
      <x:c r="R2352" s="268" t="n">
        <x:f>O2352-P2352-Q2352-FIXED_COST</x:f>
        <x:v>6655.700752693803</x:v>
      </x:c>
      <x:c r="S2352" s="139" t="str">
        <x:f>IF(AND(L2352&lt;=TOTAL_BED_CAP,N2352&lt;=TEMP_WORKER_CAP),"YES","NO")</x:f>
        <x:v>YES</x:v>
      </x:c>
      <x:c r="T2352" s="139" t="n">
        <x:f>IF(S2352="YES",R2352,-1E+99)</x:f>
        <x:v>6655.700752693803</x:v>
      </x:c>
    </x:row>
    <x:row r="2353">
      <x:c r="A2353" s="139"/>
      <x:c r="B2353" s="139"/>
      <x:c r="C2353" s="139"/>
      <x:c r="D2353" s="139"/>
      <x:c r="E2353" s="139"/>
      <x:c r="F2353" s="139"/>
      <x:c r="G2353" s="139"/>
      <x:c r="H2353" s="139"/>
      <x:c r="I2353" s="266" t="n">
        <x:f>INT((ROW()-ROW($I$46))/((CARROT_CAP+1)*(MESCLUN_CAP+1)))</x:f>
        <x:v>3</x:v>
      </x:c>
      <x:c r="J2353" s="266" t="n">
        <x:f>MOD(INT((ROW()-ROW($I$46))/(MESCLUN_CAP+1)),CARROT_CAP+1)</x:f>
        <x:v>11</x:v>
      </x:c>
      <x:c r="K2353" s="266" t="n">
        <x:f>MOD(ROW()-ROW($I$46),MESCLUN_CAP+1)</x:f>
        <x:v>13</x:v>
      </x:c>
      <x:c r="L2353" s="266" t="n">
        <x:f>SUM(I2353:K2353)</x:f>
        <x:v>27</x:v>
      </x:c>
      <x:c r="M2353" s="267" t="n">
        <x:f>I2353*TOMATO_HOURS*WEEKS*(1+TOMATO_DIM)^I2353+J2353*CARROT_HOURS*WEEKS*(1+CARROT_DIM)^J2353+K2353*MESCLUN_HOURS*WEEKS*(1+MESCLUN_DIM)^K2353</x:f>
        <x:v>1479.8880073532212</x:v>
      </x:c>
      <x:c r="N2353" s="267" t="n">
        <x:f>MAX(M2353-FARMER_HOURS,0)/TEMP_HOURS_PER_WORKER</x:f>
        <x:v>0.5277000051064036</x:v>
      </x:c>
      <x:c r="O2353" s="268" t="n">
        <x:f>I2353*TOMATO_PRICE+J2353*CARROT_PRICE+K2353*MESCLUN_PRICE</x:f>
        <x:v>84534</x:v>
      </x:c>
      <x:c r="P2353" s="268" t="n">
        <x:f>I2353*TOMATO_FERTILIZER+J2353*CARROT_FERTILIZER+K2353*MESCLUN_FERTILIZER</x:f>
        <x:v>18920</x:v>
      </x:c>
      <x:c r="Q2353" s="268" t="n">
        <x:f>MIN(M2353,FARMER_HOURS)*FARMER_RATE+MAX(M2353-FARMER_HOURS,0)*TEMP_RATE</x:f>
        <x:v>38192.50012766009</x:v>
      </x:c>
      <x:c r="R2353" s="268" t="n">
        <x:f>O2353-P2353-Q2353-FIXED_COST</x:f>
        <x:v>7421.499872339911</x:v>
      </x:c>
      <x:c r="S2353" s="139" t="str">
        <x:f>IF(AND(L2353&lt;=TOTAL_BED_CAP,N2353&lt;=TEMP_WORKER_CAP),"YES","NO")</x:f>
        <x:v>YES</x:v>
      </x:c>
      <x:c r="T2353" s="139" t="n">
        <x:f>IF(S2353="YES",R2353,-1E+99)</x:f>
        <x:v>7421.499872339911</x:v>
      </x:c>
    </x:row>
    <x:row r="2354">
      <x:c r="A2354" s="139"/>
      <x:c r="B2354" s="139"/>
      <x:c r="C2354" s="139"/>
      <x:c r="D2354" s="139"/>
      <x:c r="E2354" s="139"/>
      <x:c r="F2354" s="139"/>
      <x:c r="G2354" s="139"/>
      <x:c r="H2354" s="139"/>
      <x:c r="I2354" s="266" t="n">
        <x:f>INT((ROW()-ROW($I$46))/((CARROT_CAP+1)*(MESCLUN_CAP+1)))</x:f>
        <x:v>3</x:v>
      </x:c>
      <x:c r="J2354" s="266" t="n">
        <x:f>MOD(INT((ROW()-ROW($I$46))/(MESCLUN_CAP+1)),CARROT_CAP+1)</x:f>
        <x:v>11</x:v>
      </x:c>
      <x:c r="K2354" s="266" t="n">
        <x:f>MOD(ROW()-ROW($I$46),MESCLUN_CAP+1)</x:f>
        <x:v>14</x:v>
      </x:c>
      <x:c r="L2354" s="266" t="n">
        <x:f>SUM(I2354:K2354)</x:f>
        <x:v>28</x:v>
      </x:c>
      <x:c r="M2354" s="267" t="n">
        <x:f>I2354*TOMATO_HOURS*WEEKS*(1+TOMATO_DIM)^I2354+J2354*CARROT_HOURS*WEEKS*(1+CARROT_DIM)^J2354+K2354*MESCLUN_HOURS*WEEKS*(1+MESCLUN_DIM)^K2354</x:f>
        <x:v>1542.0300886668822</x:v>
      </x:c>
      <x:c r="N2354" s="267" t="n">
        <x:f>MAX(M2354-FARMER_HOURS,0)/TEMP_HOURS_PER_WORKER</x:f>
        <x:v>0.5708542282408904</x:v>
      </x:c>
      <x:c r="O2354" s="268" t="n">
        <x:f>I2354*TOMATO_PRICE+J2354*CARROT_PRICE+K2354*MESCLUN_PRICE</x:f>
        <x:v>87234</x:v>
      </x:c>
      <x:c r="P2354" s="268" t="n">
        <x:f>I2354*TOMATO_FERTILIZER+J2354*CARROT_FERTILIZER+K2354*MESCLUN_FERTILIZER</x:f>
        <x:v>19800</x:v>
      </x:c>
      <x:c r="Q2354" s="268" t="n">
        <x:f>MIN(M2354,FARMER_HOURS)*FARMER_RATE+MAX(M2354-FARMER_HOURS,0)*TEMP_RATE</x:f>
        <x:v>39271.35570602226</x:v>
      </x:c>
      <x:c r="R2354" s="268" t="n">
        <x:f>O2354-P2354-Q2354-FIXED_COST</x:f>
        <x:v>8162.644293977741</x:v>
      </x:c>
      <x:c r="S2354" s="139" t="str">
        <x:f>IF(AND(L2354&lt;=TOTAL_BED_CAP,N2354&lt;=TEMP_WORKER_CAP),"YES","NO")</x:f>
        <x:v>YES</x:v>
      </x:c>
      <x:c r="T2354" s="139" t="n">
        <x:f>IF(S2354="YES",R2354,-1E+99)</x:f>
        <x:v>8162.644293977741</x:v>
      </x:c>
    </x:row>
    <x:row r="2355">
      <x:c r="A2355" s="139"/>
      <x:c r="B2355" s="139"/>
      <x:c r="C2355" s="139"/>
      <x:c r="D2355" s="139"/>
      <x:c r="E2355" s="139"/>
      <x:c r="F2355" s="139"/>
      <x:c r="G2355" s="139"/>
      <x:c r="H2355" s="139"/>
      <x:c r="I2355" s="266" t="n">
        <x:f>INT((ROW()-ROW($I$46))/((CARROT_CAP+1)*(MESCLUN_CAP+1)))</x:f>
        <x:v>3</x:v>
      </x:c>
      <x:c r="J2355" s="266" t="n">
        <x:f>MOD(INT((ROW()-ROW($I$46))/(MESCLUN_CAP+1)),CARROT_CAP+1)</x:f>
        <x:v>11</x:v>
      </x:c>
      <x:c r="K2355" s="266" t="n">
        <x:f>MOD(ROW()-ROW($I$46),MESCLUN_CAP+1)</x:f>
        <x:v>15</x:v>
      </x:c>
      <x:c r="L2355" s="266" t="n">
        <x:f>SUM(I2355:K2355)</x:f>
        <x:v>29</x:v>
      </x:c>
      <x:c r="M2355" s="267" t="n">
        <x:f>I2355*TOMATO_HOURS*WEEKS*(1+TOMATO_DIM)^I2355+J2355*CARROT_HOURS*WEEKS*(1+CARROT_DIM)^J2355+K2355*MESCLUN_HOURS*WEEKS*(1+MESCLUN_DIM)^K2355</x:f>
        <x:v>1605.6182955430286</x:v>
      </x:c>
      <x:c r="N2355" s="267" t="n">
        <x:f>MAX(M2355-FARMER_HOURS,0)/TEMP_HOURS_PER_WORKER</x:f>
        <x:v>0.6150127052382143</x:v>
      </x:c>
      <x:c r="O2355" s="268" t="n">
        <x:f>I2355*TOMATO_PRICE+J2355*CARROT_PRICE+K2355*MESCLUN_PRICE</x:f>
        <x:v>89934</x:v>
      </x:c>
      <x:c r="P2355" s="268" t="n">
        <x:f>I2355*TOMATO_FERTILIZER+J2355*CARROT_FERTILIZER+K2355*MESCLUN_FERTILIZER</x:f>
        <x:v>20680</x:v>
      </x:c>
      <x:c r="Q2355" s="268" t="n">
        <x:f>MIN(M2355,FARMER_HOURS)*FARMER_RATE+MAX(M2355-FARMER_HOURS,0)*TEMP_RATE</x:f>
        <x:v>40375.31763095535</x:v>
      </x:c>
      <x:c r="R2355" s="268" t="n">
        <x:f>O2355-P2355-Q2355-FIXED_COST</x:f>
        <x:v>8878.682369044647</x:v>
      </x:c>
      <x:c r="S2355" s="139" t="str">
        <x:f>IF(AND(L2355&lt;=TOTAL_BED_CAP,N2355&lt;=TEMP_WORKER_CAP),"YES","NO")</x:f>
        <x:v>YES</x:v>
      </x:c>
      <x:c r="T2355" s="139" t="n">
        <x:f>IF(S2355="YES",R2355,-1E+99)</x:f>
        <x:v>8878.682369044647</x:v>
      </x:c>
    </x:row>
    <x:row r="2356">
      <x:c r="A2356" s="139"/>
      <x:c r="B2356" s="139"/>
      <x:c r="C2356" s="139"/>
      <x:c r="D2356" s="139"/>
      <x:c r="E2356" s="139"/>
      <x:c r="F2356" s="139"/>
      <x:c r="G2356" s="139"/>
      <x:c r="H2356" s="139"/>
      <x:c r="I2356" s="266" t="n">
        <x:f>INT((ROW()-ROW($I$46))/((CARROT_CAP+1)*(MESCLUN_CAP+1)))</x:f>
        <x:v>3</x:v>
      </x:c>
      <x:c r="J2356" s="266" t="n">
        <x:f>MOD(INT((ROW()-ROW($I$46))/(MESCLUN_CAP+1)),CARROT_CAP+1)</x:f>
        <x:v>11</x:v>
      </x:c>
      <x:c r="K2356" s="266" t="n">
        <x:f>MOD(ROW()-ROW($I$46),MESCLUN_CAP+1)</x:f>
        <x:v>16</x:v>
      </x:c>
      <x:c r="L2356" s="266" t="n">
        <x:f>SUM(I2356:K2356)</x:f>
        <x:v>30</x:v>
      </x:c>
      <x:c r="M2356" s="267" t="n">
        <x:f>I2356*TOMATO_HOURS*WEEKS*(1+TOMATO_DIM)^I2356+J2356*CARROT_HOURS*WEEKS*(1+CARROT_DIM)^J2356+K2356*MESCLUN_HOURS*WEEKS*(1+MESCLUN_DIM)^K2356</x:f>
        <x:v>1670.6790714205176</x:v>
      </x:c>
      <x:c r="N2356" s="267" t="n">
        <x:f>MAX(M2356-FARMER_HOURS,0)/TEMP_HOURS_PER_WORKER</x:f>
        <x:v>0.6601937995975817</x:v>
      </x:c>
      <x:c r="O2356" s="268" t="n">
        <x:f>I2356*TOMATO_PRICE+J2356*CARROT_PRICE+K2356*MESCLUN_PRICE</x:f>
        <x:v>92634</x:v>
      </x:c>
      <x:c r="P2356" s="268" t="n">
        <x:f>I2356*TOMATO_FERTILIZER+J2356*CARROT_FERTILIZER+K2356*MESCLUN_FERTILIZER</x:f>
        <x:v>21560</x:v>
      </x:c>
      <x:c r="Q2356" s="268" t="n">
        <x:f>MIN(M2356,FARMER_HOURS)*FARMER_RATE+MAX(M2356-FARMER_HOURS,0)*TEMP_RATE</x:f>
        <x:v>41504.84498993954</x:v>
      </x:c>
      <x:c r="R2356" s="268" t="n">
        <x:f>O2356-P2356-Q2356-FIXED_COST</x:f>
        <x:v>9569.155010060458</x:v>
      </x:c>
      <x:c r="S2356" s="139" t="str">
        <x:f>IF(AND(L2356&lt;=TOTAL_BED_CAP,N2356&lt;=TEMP_WORKER_CAP),"YES","NO")</x:f>
        <x:v>YES</x:v>
      </x:c>
      <x:c r="T2356" s="139" t="n">
        <x:f>IF(S2356="YES",R2356,-1E+99)</x:f>
        <x:v>9569.155010060458</x:v>
      </x:c>
    </x:row>
    <x:row r="2357">
      <x:c r="A2357" s="139"/>
      <x:c r="B2357" s="139"/>
      <x:c r="C2357" s="139"/>
      <x:c r="D2357" s="139"/>
      <x:c r="E2357" s="139"/>
      <x:c r="F2357" s="139"/>
      <x:c r="G2357" s="139"/>
      <x:c r="H2357" s="139"/>
      <x:c r="I2357" s="266" t="n">
        <x:f>INT((ROW()-ROW($I$46))/((CARROT_CAP+1)*(MESCLUN_CAP+1)))</x:f>
        <x:v>3</x:v>
      </x:c>
      <x:c r="J2357" s="266" t="n">
        <x:f>MOD(INT((ROW()-ROW($I$46))/(MESCLUN_CAP+1)),CARROT_CAP+1)</x:f>
        <x:v>11</x:v>
      </x:c>
      <x:c r="K2357" s="266" t="n">
        <x:f>MOD(ROW()-ROW($I$46),MESCLUN_CAP+1)</x:f>
        <x:v>17</x:v>
      </x:c>
      <x:c r="L2357" s="266" t="n">
        <x:f>SUM(I2357:K2357)</x:f>
        <x:v>31</x:v>
      </x:c>
      <x:c r="M2357" s="267" t="n">
        <x:f>I2357*TOMATO_HOURS*WEEKS*(1+TOMATO_DIM)^I2357+J2357*CARROT_HOURS*WEEKS*(1+CARROT_DIM)^J2357+K2357*MESCLUN_HOURS*WEEKS*(1+MESCLUN_DIM)^K2357</x:f>
        <x:v>1737.2392948670577</x:v>
      </x:c>
      <x:c r="N2357" s="267" t="n">
        <x:f>MAX(M2357-FARMER_HOURS,0)/TEMP_HOURS_PER_WORKER</x:f>
        <x:v>0.7064161769910122</x:v>
      </x:c>
      <x:c r="O2357" s="268" t="n">
        <x:f>I2357*TOMATO_PRICE+J2357*CARROT_PRICE+K2357*MESCLUN_PRICE</x:f>
        <x:v>95334</x:v>
      </x:c>
      <x:c r="P2357" s="268" t="n">
        <x:f>I2357*TOMATO_FERTILIZER+J2357*CARROT_FERTILIZER+K2357*MESCLUN_FERTILIZER</x:f>
        <x:v>22440</x:v>
      </x:c>
      <x:c r="Q2357" s="268" t="n">
        <x:f>MIN(M2357,FARMER_HOURS)*FARMER_RATE+MAX(M2357-FARMER_HOURS,0)*TEMP_RATE</x:f>
        <x:v>42660.404424775305</x:v>
      </x:c>
      <x:c r="R2357" s="268" t="n">
        <x:f>O2357-P2357-Q2357-FIXED_COST</x:f>
        <x:v>10233.595575224695</x:v>
      </x:c>
      <x:c r="S2357" s="139" t="str">
        <x:f>IF(AND(L2357&lt;=TOTAL_BED_CAP,N2357&lt;=TEMP_WORKER_CAP),"YES","NO")</x:f>
        <x:v>YES</x:v>
      </x:c>
      <x:c r="T2357" s="139" t="n">
        <x:f>IF(S2357="YES",R2357,-1E+99)</x:f>
        <x:v>10233.595575224695</x:v>
      </x:c>
    </x:row>
    <x:row r="2358">
      <x:c r="A2358" s="139"/>
      <x:c r="B2358" s="139"/>
      <x:c r="C2358" s="139"/>
      <x:c r="D2358" s="139"/>
      <x:c r="E2358" s="139"/>
      <x:c r="F2358" s="139"/>
      <x:c r="G2358" s="139"/>
      <x:c r="H2358" s="139"/>
      <x:c r="I2358" s="266" t="n">
        <x:f>INT((ROW()-ROW($I$46))/((CARROT_CAP+1)*(MESCLUN_CAP+1)))</x:f>
        <x:v>3</x:v>
      </x:c>
      <x:c r="J2358" s="266" t="n">
        <x:f>MOD(INT((ROW()-ROW($I$46))/(MESCLUN_CAP+1)),CARROT_CAP+1)</x:f>
        <x:v>11</x:v>
      </x:c>
      <x:c r="K2358" s="266" t="n">
        <x:f>MOD(ROW()-ROW($I$46),MESCLUN_CAP+1)</x:f>
        <x:v>18</x:v>
      </x:c>
      <x:c r="L2358" s="266" t="n">
        <x:f>SUM(I2358:K2358)</x:f>
        <x:v>32</x:v>
      </x:c>
      <x:c r="M2358" s="267" t="n">
        <x:f>I2358*TOMATO_HOURS*WEEKS*(1+TOMATO_DIM)^I2358+J2358*CARROT_HOURS*WEEKS*(1+CARROT_DIM)^J2358+K2358*MESCLUN_HOURS*WEEKS*(1+MESCLUN_DIM)^K2358</x:f>
        <x:v>1805.326286325645</x:v>
      </x:c>
      <x:c r="N2358" s="267" t="n">
        <x:f>MAX(M2358-FARMER_HOURS,0)/TEMP_HOURS_PER_WORKER</x:f>
        <x:v>0.7536988099483646</x:v>
      </x:c>
      <x:c r="O2358" s="268" t="n">
        <x:f>I2358*TOMATO_PRICE+J2358*CARROT_PRICE+K2358*MESCLUN_PRICE</x:f>
        <x:v>98034</x:v>
      </x:c>
      <x:c r="P2358" s="268" t="n">
        <x:f>I2358*TOMATO_FERTILIZER+J2358*CARROT_FERTILIZER+K2358*MESCLUN_FERTILIZER</x:f>
        <x:v>23320</x:v>
      </x:c>
      <x:c r="Q2358" s="268" t="n">
        <x:f>MIN(M2358,FARMER_HOURS)*FARMER_RATE+MAX(M2358-FARMER_HOURS,0)*TEMP_RATE</x:f>
        <x:v>43842.47024870911</x:v>
      </x:c>
      <x:c r="R2358" s="268" t="n">
        <x:f>O2358-P2358-Q2358-FIXED_COST</x:f>
        <x:v>10871.529751290887</x:v>
      </x:c>
      <x:c r="S2358" s="139" t="str">
        <x:f>IF(AND(L2358&lt;=TOTAL_BED_CAP,N2358&lt;=TEMP_WORKER_CAP),"YES","NO")</x:f>
        <x:v>YES</x:v>
      </x:c>
      <x:c r="T2358" s="139" t="n">
        <x:f>IF(S2358="YES",R2358,-1E+99)</x:f>
        <x:v>10871.529751290887</x:v>
      </x:c>
    </x:row>
    <x:row r="2359">
      <x:c r="A2359" s="139"/>
      <x:c r="B2359" s="139"/>
      <x:c r="C2359" s="139"/>
      <x:c r="D2359" s="139"/>
      <x:c r="E2359" s="139"/>
      <x:c r="F2359" s="139"/>
      <x:c r="G2359" s="139"/>
      <x:c r="H2359" s="139"/>
      <x:c r="I2359" s="266" t="n">
        <x:f>INT((ROW()-ROW($I$46))/((CARROT_CAP+1)*(MESCLUN_CAP+1)))</x:f>
        <x:v>3</x:v>
      </x:c>
      <x:c r="J2359" s="266" t="n">
        <x:f>MOD(INT((ROW()-ROW($I$46))/(MESCLUN_CAP+1)),CARROT_CAP+1)</x:f>
        <x:v>11</x:v>
      </x:c>
      <x:c r="K2359" s="266" t="n">
        <x:f>MOD(ROW()-ROW($I$46),MESCLUN_CAP+1)</x:f>
        <x:v>19</x:v>
      </x:c>
      <x:c r="L2359" s="266" t="n">
        <x:f>SUM(I2359:K2359)</x:f>
        <x:v>33</x:v>
      </x:c>
      <x:c r="M2359" s="267" t="n">
        <x:f>I2359*TOMATO_HOURS*WEEKS*(1+TOMATO_DIM)^I2359+J2359*CARROT_HOURS*WEEKS*(1+CARROT_DIM)^J2359+K2359*MESCLUN_HOURS*WEEKS*(1+MESCLUN_DIM)^K2359</x:f>
        <x:v>1874.967814961667</x:v>
      </x:c>
      <x:c r="N2359" s="267" t="n">
        <x:f>MAX(M2359-FARMER_HOURS,0)/TEMP_HOURS_PER_WORKER</x:f>
        <x:v>0.8020609826122688</x:v>
      </x:c>
      <x:c r="O2359" s="268" t="n">
        <x:f>I2359*TOMATO_PRICE+J2359*CARROT_PRICE+K2359*MESCLUN_PRICE</x:f>
        <x:v>100734</x:v>
      </x:c>
      <x:c r="P2359" s="268" t="n">
        <x:f>I2359*TOMATO_FERTILIZER+J2359*CARROT_FERTILIZER+K2359*MESCLUN_FERTILIZER</x:f>
        <x:v>24200</x:v>
      </x:c>
      <x:c r="Q2359" s="268" t="n">
        <x:f>MIN(M2359,FARMER_HOURS)*FARMER_RATE+MAX(M2359-FARMER_HOURS,0)*TEMP_RATE</x:f>
        <x:v>45051.52456530672</x:v>
      </x:c>
      <x:c r="R2359" s="268" t="n">
        <x:f>O2359-P2359-Q2359-FIXED_COST</x:f>
        <x:v>11482.475434693282</x:v>
      </x:c>
      <x:c r="S2359" s="139" t="str">
        <x:f>IF(AND(L2359&lt;=TOTAL_BED_CAP,N2359&lt;=TEMP_WORKER_CAP),"YES","NO")</x:f>
        <x:v>YES</x:v>
      </x:c>
      <x:c r="T2359" s="139" t="n">
        <x:f>IF(S2359="YES",R2359,-1E+99)</x:f>
        <x:v>11482.475434693282</x:v>
      </x:c>
    </x:row>
    <x:row r="2360">
      <x:c r="A2360" s="139"/>
      <x:c r="B2360" s="139"/>
      <x:c r="C2360" s="139"/>
      <x:c r="D2360" s="139"/>
      <x:c r="E2360" s="139"/>
      <x:c r="F2360" s="139"/>
      <x:c r="G2360" s="139"/>
      <x:c r="H2360" s="139"/>
      <x:c r="I2360" s="266" t="n">
        <x:f>INT((ROW()-ROW($I$46))/((CARROT_CAP+1)*(MESCLUN_CAP+1)))</x:f>
        <x:v>3</x:v>
      </x:c>
      <x:c r="J2360" s="266" t="n">
        <x:f>MOD(INT((ROW()-ROW($I$46))/(MESCLUN_CAP+1)),CARROT_CAP+1)</x:f>
        <x:v>11</x:v>
      </x:c>
      <x:c r="K2360" s="266" t="n">
        <x:f>MOD(ROW()-ROW($I$46),MESCLUN_CAP+1)</x:f>
        <x:v>20</x:v>
      </x:c>
      <x:c r="L2360" s="266" t="n">
        <x:f>SUM(I2360:K2360)</x:f>
        <x:v>34</x:v>
      </x:c>
      <x:c r="M2360" s="267" t="n">
        <x:f>I2360*TOMATO_HOURS*WEEKS*(1+TOMATO_DIM)^I2360+J2360*CARROT_HOURS*WEEKS*(1+CARROT_DIM)^J2360+K2360*MESCLUN_HOURS*WEEKS*(1+MESCLUN_DIM)^K2360</x:f>
        <x:v>1946.1921056121437</x:v>
      </x:c>
      <x:c r="N2360" s="267" t="n">
        <x:f>MAX(M2360-FARMER_HOURS,0)/TEMP_HOURS_PER_WORKER</x:f>
        <x:v>0.8515222955639886</x:v>
      </x:c>
      <x:c r="O2360" s="268" t="n">
        <x:f>I2360*TOMATO_PRICE+J2360*CARROT_PRICE+K2360*MESCLUN_PRICE</x:f>
        <x:v>103434</x:v>
      </x:c>
      <x:c r="P2360" s="268" t="n">
        <x:f>I2360*TOMATO_FERTILIZER+J2360*CARROT_FERTILIZER+K2360*MESCLUN_FERTILIZER</x:f>
        <x:v>25080</x:v>
      </x:c>
      <x:c r="Q2360" s="268" t="n">
        <x:f>MIN(M2360,FARMER_HOURS)*FARMER_RATE+MAX(M2360-FARMER_HOURS,0)*TEMP_RATE</x:f>
        <x:v>46288.05738909972</x:v>
      </x:c>
      <x:c r="R2360" s="268" t="n">
        <x:f>O2360-P2360-Q2360-FIXED_COST</x:f>
        <x:v>12065.942610900282</x:v>
      </x:c>
      <x:c r="S2360" s="139" t="str">
        <x:f>IF(AND(L2360&lt;=TOTAL_BED_CAP,N2360&lt;=TEMP_WORKER_CAP),"YES","NO")</x:f>
        <x:v>YES</x:v>
      </x:c>
      <x:c r="T2360" s="139" t="n">
        <x:f>IF(S2360="YES",R2360,-1E+99)</x:f>
        <x:v>12065.942610900282</x:v>
      </x:c>
    </x:row>
    <x:row r="2361">
      <x:c r="A2361" s="139"/>
      <x:c r="B2361" s="139"/>
      <x:c r="C2361" s="139"/>
      <x:c r="D2361" s="139"/>
      <x:c r="E2361" s="139"/>
      <x:c r="F2361" s="139"/>
      <x:c r="G2361" s="139"/>
      <x:c r="H2361" s="139"/>
      <x:c r="I2361" s="266" t="n">
        <x:f>INT((ROW()-ROW($I$46))/((CARROT_CAP+1)*(MESCLUN_CAP+1)))</x:f>
        <x:v>3</x:v>
      </x:c>
      <x:c r="J2361" s="266" t="n">
        <x:f>MOD(INT((ROW()-ROW($I$46))/(MESCLUN_CAP+1)),CARROT_CAP+1)</x:f>
        <x:v>11</x:v>
      </x:c>
      <x:c r="K2361" s="266" t="n">
        <x:f>MOD(ROW()-ROW($I$46),MESCLUN_CAP+1)</x:f>
        <x:v>21</x:v>
      </x:c>
      <x:c r="L2361" s="266" t="n">
        <x:f>SUM(I2361:K2361)</x:f>
        <x:v>35</x:v>
      </x:c>
      <x:c r="M2361" s="267" t="n">
        <x:f>I2361*TOMATO_HOURS*WEEKS*(1+TOMATO_DIM)^I2361+J2361*CARROT_HOURS*WEEKS*(1+CARROT_DIM)^J2361+K2361*MESCLUN_HOURS*WEEKS*(1+MESCLUN_DIM)^K2361</x:f>
        <x:v>2019.0278458385878</x:v>
      </x:c>
      <x:c r="N2361" s="267" t="n">
        <x:f>MAX(M2361-FARMER_HOURS,0)/TEMP_HOURS_PER_WORKER</x:f>
        <x:v>0.9021026707212415</x:v>
      </x:c>
      <x:c r="O2361" s="268" t="n">
        <x:f>I2361*TOMATO_PRICE+J2361*CARROT_PRICE+K2361*MESCLUN_PRICE</x:f>
        <x:v>106134</x:v>
      </x:c>
      <x:c r="P2361" s="268" t="n">
        <x:f>I2361*TOMATO_FERTILIZER+J2361*CARROT_FERTILIZER+K2361*MESCLUN_FERTILIZER</x:f>
        <x:v>25960</x:v>
      </x:c>
      <x:c r="Q2361" s="268" t="n">
        <x:f>MIN(M2361,FARMER_HOURS)*FARMER_RATE+MAX(M2361-FARMER_HOURS,0)*TEMP_RATE</x:f>
        <x:v>47552.56676803104</x:v>
      </x:c>
      <x:c r="R2361" s="268" t="n">
        <x:f>O2361-P2361-Q2361-FIXED_COST</x:f>
        <x:v>12621.433231968957</x:v>
      </x:c>
      <x:c r="S2361" s="139" t="str">
        <x:f>IF(AND(L2361&lt;=TOTAL_BED_CAP,N2361&lt;=TEMP_WORKER_CAP),"YES","NO")</x:f>
        <x:v>YES</x:v>
      </x:c>
      <x:c r="T2361" s="139" t="n">
        <x:f>IF(S2361="YES",R2361,-1E+99)</x:f>
        <x:v>12621.433231968957</x:v>
      </x:c>
    </x:row>
    <x:row r="2362">
      <x:c r="A2362" s="139"/>
      <x:c r="B2362" s="139"/>
      <x:c r="C2362" s="139"/>
      <x:c r="D2362" s="139"/>
      <x:c r="E2362" s="139"/>
      <x:c r="F2362" s="139"/>
      <x:c r="G2362" s="139"/>
      <x:c r="H2362" s="139"/>
      <x:c r="I2362" s="266" t="n">
        <x:f>INT((ROW()-ROW($I$46))/((CARROT_CAP+1)*(MESCLUN_CAP+1)))</x:f>
        <x:v>3</x:v>
      </x:c>
      <x:c r="J2362" s="266" t="n">
        <x:f>MOD(INT((ROW()-ROW($I$46))/(MESCLUN_CAP+1)),CARROT_CAP+1)</x:f>
        <x:v>11</x:v>
      </x:c>
      <x:c r="K2362" s="266" t="n">
        <x:f>MOD(ROW()-ROW($I$46),MESCLUN_CAP+1)</x:f>
        <x:v>22</x:v>
      </x:c>
      <x:c r="L2362" s="266" t="n">
        <x:f>SUM(I2362:K2362)</x:f>
        <x:v>36</x:v>
      </x:c>
      <x:c r="M2362" s="267" t="n">
        <x:f>I2362*TOMATO_HOURS*WEEKS*(1+TOMATO_DIM)^I2362+J2362*CARROT_HOURS*WEEKS*(1+CARROT_DIM)^J2362+K2362*MESCLUN_HOURS*WEEKS*(1+MESCLUN_DIM)^K2362</x:f>
        <x:v>2093.504193084984</x:v>
      </x:c>
      <x:c r="N2362" s="267" t="n">
        <x:f>MAX(M2362-FARMER_HOURS,0)/TEMP_HOURS_PER_WORKER</x:f>
        <x:v>0.9538223563090166</x:v>
      </x:c>
      <x:c r="O2362" s="268" t="n">
        <x:f>I2362*TOMATO_PRICE+J2362*CARROT_PRICE+K2362*MESCLUN_PRICE</x:f>
        <x:v>108834</x:v>
      </x:c>
      <x:c r="P2362" s="268" t="n">
        <x:f>I2362*TOMATO_FERTILIZER+J2362*CARROT_FERTILIZER+K2362*MESCLUN_FERTILIZER</x:f>
        <x:v>26840</x:v>
      </x:c>
      <x:c r="Q2362" s="268" t="n">
        <x:f>MIN(M2362,FARMER_HOURS)*FARMER_RATE+MAX(M2362-FARMER_HOURS,0)*TEMP_RATE</x:f>
        <x:v>48845.55890772541</x:v>
      </x:c>
      <x:c r="R2362" s="268" t="n">
        <x:f>O2362-P2362-Q2362-FIXED_COST</x:f>
        <x:v>13148.441092274588</x:v>
      </x:c>
      <x:c r="S2362" s="139" t="str">
        <x:f>IF(AND(L2362&lt;=TOTAL_BED_CAP,N2362&lt;=TEMP_WORKER_CAP),"YES","NO")</x:f>
        <x:v>YES</x:v>
      </x:c>
      <x:c r="T2362" s="139" t="n">
        <x:f>IF(S2362="YES",R2362,-1E+99)</x:f>
        <x:v>13148.441092274588</x:v>
      </x:c>
    </x:row>
    <x:row r="2363">
      <x:c r="A2363" s="139"/>
      <x:c r="B2363" s="139"/>
      <x:c r="C2363" s="139"/>
      <x:c r="D2363" s="139"/>
      <x:c r="E2363" s="139"/>
      <x:c r="F2363" s="139"/>
      <x:c r="G2363" s="139"/>
      <x:c r="H2363" s="139"/>
      <x:c r="I2363" s="266" t="n">
        <x:f>INT((ROW()-ROW($I$46))/((CARROT_CAP+1)*(MESCLUN_CAP+1)))</x:f>
        <x:v>3</x:v>
      </x:c>
      <x:c r="J2363" s="266" t="n">
        <x:f>MOD(INT((ROW()-ROW($I$46))/(MESCLUN_CAP+1)),CARROT_CAP+1)</x:f>
        <x:v>11</x:v>
      </x:c>
      <x:c r="K2363" s="266" t="n">
        <x:f>MOD(ROW()-ROW($I$46),MESCLUN_CAP+1)</x:f>
        <x:v>23</x:v>
      </x:c>
      <x:c r="L2363" s="266" t="n">
        <x:f>SUM(I2363:K2363)</x:f>
        <x:v>37</x:v>
      </x:c>
      <x:c r="M2363" s="267" t="n">
        <x:f>I2363*TOMATO_HOURS*WEEKS*(1+TOMATO_DIM)^I2363+J2363*CARROT_HOURS*WEEKS*(1+CARROT_DIM)^J2363+K2363*MESCLUN_HOURS*WEEKS*(1+MESCLUN_DIM)^K2363</x:f>
        <x:v>2169.65078194242</x:v>
      </x:c>
      <x:c r="N2363" s="267" t="n">
        <x:f>MAX(M2363-FARMER_HOURS,0)/TEMP_HOURS_PER_WORKER</x:f>
        <x:v>1.0067019319044583</x:v>
      </x:c>
      <x:c r="O2363" s="268" t="n">
        <x:f>I2363*TOMATO_PRICE+J2363*CARROT_PRICE+K2363*MESCLUN_PRICE</x:f>
        <x:v>111534</x:v>
      </x:c>
      <x:c r="P2363" s="268" t="n">
        <x:f>I2363*TOMATO_FERTILIZER+J2363*CARROT_FERTILIZER+K2363*MESCLUN_FERTILIZER</x:f>
        <x:v>27720</x:v>
      </x:c>
      <x:c r="Q2363" s="268" t="n">
        <x:f>MIN(M2363,FARMER_HOURS)*FARMER_RATE+MAX(M2363-FARMER_HOURS,0)*TEMP_RATE</x:f>
        <x:v>50167.54829761146</x:v>
      </x:c>
      <x:c r="R2363" s="268" t="n">
        <x:f>O2363-P2363-Q2363-FIXED_COST</x:f>
        <x:v>13646.451702388542</x:v>
      </x:c>
      <x:c r="S2363" s="139" t="str">
        <x:f>IF(AND(L2363&lt;=TOTAL_BED_CAP,N2363&lt;=TEMP_WORKER_CAP),"YES","NO")</x:f>
        <x:v>YES</x:v>
      </x:c>
      <x:c r="T2363" s="139" t="n">
        <x:f>IF(S2363="YES",R2363,-1E+99)</x:f>
        <x:v>13646.451702388542</x:v>
      </x:c>
    </x:row>
    <x:row r="2364">
      <x:c r="A2364" s="139"/>
      <x:c r="B2364" s="139"/>
      <x:c r="C2364" s="139"/>
      <x:c r="D2364" s="139"/>
      <x:c r="E2364" s="139"/>
      <x:c r="F2364" s="139"/>
      <x:c r="G2364" s="139"/>
      <x:c r="H2364" s="139"/>
      <x:c r="I2364" s="266" t="n">
        <x:f>INT((ROW()-ROW($I$46))/((CARROT_CAP+1)*(MESCLUN_CAP+1)))</x:f>
        <x:v>3</x:v>
      </x:c>
      <x:c r="J2364" s="266" t="n">
        <x:f>MOD(INT((ROW()-ROW($I$46))/(MESCLUN_CAP+1)),CARROT_CAP+1)</x:f>
        <x:v>11</x:v>
      </x:c>
      <x:c r="K2364" s="266" t="n">
        <x:f>MOD(ROW()-ROW($I$46),MESCLUN_CAP+1)</x:f>
        <x:v>24</x:v>
      </x:c>
      <x:c r="L2364" s="266" t="n">
        <x:f>SUM(I2364:K2364)</x:f>
        <x:v>38</x:v>
      </x:c>
      <x:c r="M2364" s="267" t="n">
        <x:f>I2364*TOMATO_HOURS*WEEKS*(1+TOMATO_DIM)^I2364+J2364*CARROT_HOURS*WEEKS*(1+CARROT_DIM)^J2364+K2364*MESCLUN_HOURS*WEEKS*(1+MESCLUN_DIM)^K2364</x:f>
        <x:v>2247.4977315219157</x:v>
      </x:c>
      <x:c r="N2364" s="267" t="n">
        <x:f>MAX(M2364-FARMER_HOURS,0)/TEMP_HOURS_PER_WORKER</x:f>
        <x:v>1.060762313556886</x:v>
      </x:c>
      <x:c r="O2364" s="268" t="n">
        <x:f>I2364*TOMATO_PRICE+J2364*CARROT_PRICE+K2364*MESCLUN_PRICE</x:f>
        <x:v>114234</x:v>
      </x:c>
      <x:c r="P2364" s="268" t="n">
        <x:f>I2364*TOMATO_FERTILIZER+J2364*CARROT_FERTILIZER+K2364*MESCLUN_FERTILIZER</x:f>
        <x:v>28600</x:v>
      </x:c>
      <x:c r="Q2364" s="268" t="n">
        <x:f>MIN(M2364,FARMER_HOURS)*FARMER_RATE+MAX(M2364-FARMER_HOURS,0)*TEMP_RATE</x:f>
        <x:v>51519.05783892215</x:v>
      </x:c>
      <x:c r="R2364" s="268" t="n">
        <x:f>O2364-P2364-Q2364-FIXED_COST</x:f>
        <x:v>14114.942161077852</x:v>
      </x:c>
      <x:c r="S2364" s="139" t="str">
        <x:f>IF(AND(L2364&lt;=TOTAL_BED_CAP,N2364&lt;=TEMP_WORKER_CAP),"YES","NO")</x:f>
        <x:v>YES</x:v>
      </x:c>
      <x:c r="T2364" s="139" t="n">
        <x:f>IF(S2364="YES",R2364,-1E+99)</x:f>
        <x:v>14114.942161077852</x:v>
      </x:c>
    </x:row>
    <x:row r="2365">
      <x:c r="A2365" s="139"/>
      <x:c r="B2365" s="139"/>
      <x:c r="C2365" s="139"/>
      <x:c r="D2365" s="139"/>
      <x:c r="E2365" s="139"/>
      <x:c r="F2365" s="139"/>
      <x:c r="G2365" s="139"/>
      <x:c r="H2365" s="139"/>
      <x:c r="I2365" s="266" t="n">
        <x:f>INT((ROW()-ROW($I$46))/((CARROT_CAP+1)*(MESCLUN_CAP+1)))</x:f>
        <x:v>3</x:v>
      </x:c>
      <x:c r="J2365" s="266" t="n">
        <x:f>MOD(INT((ROW()-ROW($I$46))/(MESCLUN_CAP+1)),CARROT_CAP+1)</x:f>
        <x:v>11</x:v>
      </x:c>
      <x:c r="K2365" s="266" t="n">
        <x:f>MOD(ROW()-ROW($I$46),MESCLUN_CAP+1)</x:f>
        <x:v>25</x:v>
      </x:c>
      <x:c r="L2365" s="266" t="n">
        <x:f>SUM(I2365:K2365)</x:f>
        <x:v>39</x:v>
      </x:c>
      <x:c r="M2365" s="267" t="n">
        <x:f>I2365*TOMATO_HOURS*WEEKS*(1+TOMATO_DIM)^I2365+J2365*CARROT_HOURS*WEEKS*(1+CARROT_DIM)^J2365+K2365*MESCLUN_HOURS*WEEKS*(1+MESCLUN_DIM)^K2365</x:f>
        <x:v>2327.0756529370133</x:v>
      </x:c>
      <x:c r="N2365" s="267" t="n">
        <x:f>MAX(M2365-FARMER_HOURS,0)/TEMP_HOURS_PER_WORKER</x:f>
        <x:v>1.116024758984037</x:v>
      </x:c>
      <x:c r="O2365" s="268" t="n">
        <x:f>I2365*TOMATO_PRICE+J2365*CARROT_PRICE+K2365*MESCLUN_PRICE</x:f>
        <x:v>116934</x:v>
      </x:c>
      <x:c r="P2365" s="268" t="n">
        <x:f>I2365*TOMATO_FERTILIZER+J2365*CARROT_FERTILIZER+K2365*MESCLUN_FERTILIZER</x:f>
        <x:v>29480</x:v>
      </x:c>
      <x:c r="Q2365" s="268" t="n">
        <x:f>MIN(M2365,FARMER_HOURS)*FARMER_RATE+MAX(M2365-FARMER_HOURS,0)*TEMP_RATE</x:f>
        <x:v>52900.618974600926</x:v>
      </x:c>
      <x:c r="R2365" s="268" t="n">
        <x:f>O2365-P2365-Q2365-FIXED_COST</x:f>
        <x:v>14553.381025399074</x:v>
      </x:c>
      <x:c r="S2365" s="139" t="str">
        <x:f>IF(AND(L2365&lt;=TOTAL_BED_CAP,N2365&lt;=TEMP_WORKER_CAP),"YES","NO")</x:f>
        <x:v>YES</x:v>
      </x:c>
      <x:c r="T2365" s="139" t="n">
        <x:f>IF(S2365="YES",R2365,-1E+99)</x:f>
        <x:v>14553.381025399074</x:v>
      </x:c>
    </x:row>
    <x:row r="2366">
      <x:c r="A2366" s="139"/>
      <x:c r="B2366" s="139"/>
      <x:c r="C2366" s="139"/>
      <x:c r="D2366" s="139"/>
      <x:c r="E2366" s="139"/>
      <x:c r="F2366" s="139"/>
      <x:c r="G2366" s="139"/>
      <x:c r="H2366" s="139"/>
      <x:c r="I2366" s="266" t="n">
        <x:f>INT((ROW()-ROW($I$46))/((CARROT_CAP+1)*(MESCLUN_CAP+1)))</x:f>
        <x:v>3</x:v>
      </x:c>
      <x:c r="J2366" s="266" t="n">
        <x:f>MOD(INT((ROW()-ROW($I$46))/(MESCLUN_CAP+1)),CARROT_CAP+1)</x:f>
        <x:v>11</x:v>
      </x:c>
      <x:c r="K2366" s="266" t="n">
        <x:f>MOD(ROW()-ROW($I$46),MESCLUN_CAP+1)</x:f>
        <x:v>26</x:v>
      </x:c>
      <x:c r="L2366" s="266" t="n">
        <x:f>SUM(I2366:K2366)</x:f>
        <x:v>40</x:v>
      </x:c>
      <x:c r="M2366" s="267" t="n">
        <x:f>I2366*TOMATO_HOURS*WEEKS*(1+TOMATO_DIM)^I2366+J2366*CARROT_HOURS*WEEKS*(1+CARROT_DIM)^J2366+K2366*MESCLUN_HOURS*WEEKS*(1+MESCLUN_DIM)^K2366</x:f>
        <x:v>2408.4156568977305</x:v>
      </x:c>
      <x:c r="N2366" s="267" t="n">
        <x:f>MAX(M2366-FARMER_HOURS,0)/TEMP_HOURS_PER_WORKER</x:f>
        <x:v>1.1725108728456461</x:v>
      </x:c>
      <x:c r="O2366" s="268" t="n">
        <x:f>I2366*TOMATO_PRICE+J2366*CARROT_PRICE+K2366*MESCLUN_PRICE</x:f>
        <x:v>119634</x:v>
      </x:c>
      <x:c r="P2366" s="268" t="n">
        <x:f>I2366*TOMATO_FERTILIZER+J2366*CARROT_FERTILIZER+K2366*MESCLUN_FERTILIZER</x:f>
        <x:v>30360</x:v>
      </x:c>
      <x:c r="Q2366" s="268" t="n">
        <x:f>MIN(M2366,FARMER_HOURS)*FARMER_RATE+MAX(M2366-FARMER_HOURS,0)*TEMP_RATE</x:f>
        <x:v>54312.771821141156</x:v>
      </x:c>
      <x:c r="R2366" s="268" t="n">
        <x:f>O2366-P2366-Q2366-FIXED_COST</x:f>
        <x:v>14961.228178858844</x:v>
      </x:c>
      <x:c r="S2366" s="139" t="str">
        <x:f>IF(AND(L2366&lt;=TOTAL_BED_CAP,N2366&lt;=TEMP_WORKER_CAP),"YES","NO")</x:f>
        <x:v>YES</x:v>
      </x:c>
      <x:c r="T2366" s="139" t="n">
        <x:f>IF(S2366="YES",R2366,-1E+99)</x:f>
        <x:v>14961.228178858844</x:v>
      </x:c>
    </x:row>
    <x:row r="2367">
      <x:c r="A2367" s="139"/>
      <x:c r="B2367" s="139"/>
      <x:c r="C2367" s="139"/>
      <x:c r="D2367" s="139"/>
      <x:c r="E2367" s="139"/>
      <x:c r="F2367" s="139"/>
      <x:c r="G2367" s="139"/>
      <x:c r="H2367" s="139"/>
      <x:c r="I2367" s="266" t="n">
        <x:f>INT((ROW()-ROW($I$46))/((CARROT_CAP+1)*(MESCLUN_CAP+1)))</x:f>
        <x:v>3</x:v>
      </x:c>
      <x:c r="J2367" s="266" t="n">
        <x:f>MOD(INT((ROW()-ROW($I$46))/(MESCLUN_CAP+1)),CARROT_CAP+1)</x:f>
        <x:v>11</x:v>
      </x:c>
      <x:c r="K2367" s="266" t="n">
        <x:f>MOD(ROW()-ROW($I$46),MESCLUN_CAP+1)</x:f>
        <x:v>27</x:v>
      </x:c>
      <x:c r="L2367" s="266" t="n">
        <x:f>SUM(I2367:K2367)</x:f>
        <x:v>41</x:v>
      </x:c>
      <x:c r="M2367" s="267" t="n">
        <x:f>I2367*TOMATO_HOURS*WEEKS*(1+TOMATO_DIM)^I2367+J2367*CARROT_HOURS*WEEKS*(1+CARROT_DIM)^J2367+K2367*MESCLUN_HOURS*WEEKS*(1+MESCLUN_DIM)^K2367</x:f>
        <x:v>2491.549361417488</x:v>
      </x:c>
      <x:c r="N2367" s="267" t="n">
        <x:f>MAX(M2367-FARMER_HOURS,0)/TEMP_HOURS_PER_WORKER</x:f>
        <x:v>1.2302426120954777</x:v>
      </x:c>
      <x:c r="O2367" s="268" t="n">
        <x:f>I2367*TOMATO_PRICE+J2367*CARROT_PRICE+K2367*MESCLUN_PRICE</x:f>
        <x:v>122334</x:v>
      </x:c>
      <x:c r="P2367" s="268" t="n">
        <x:f>I2367*TOMATO_FERTILIZER+J2367*CARROT_FERTILIZER+K2367*MESCLUN_FERTILIZER</x:f>
        <x:v>31240</x:v>
      </x:c>
      <x:c r="Q2367" s="268" t="n">
        <x:f>MIN(M2367,FARMER_HOURS)*FARMER_RATE+MAX(M2367-FARMER_HOURS,0)*TEMP_RATE</x:f>
        <x:v>55756.06530238694</x:v>
      </x:c>
      <x:c r="R2367" s="268" t="n">
        <x:f>O2367-P2367-Q2367-FIXED_COST</x:f>
        <x:v>15337.934697613062</x:v>
      </x:c>
      <x:c r="S2367" s="139" t="str">
        <x:f>IF(AND(L2367&lt;=TOTAL_BED_CAP,N2367&lt;=TEMP_WORKER_CAP),"YES","NO")</x:f>
        <x:v>YES</x:v>
      </x:c>
      <x:c r="T2367" s="139" t="n">
        <x:f>IF(S2367="YES",R2367,-1E+99)</x:f>
        <x:v>15337.934697613062</x:v>
      </x:c>
    </x:row>
    <x:row r="2368">
      <x:c r="A2368" s="139"/>
      <x:c r="B2368" s="139"/>
      <x:c r="C2368" s="139"/>
      <x:c r="D2368" s="139"/>
      <x:c r="E2368" s="139"/>
      <x:c r="F2368" s="139"/>
      <x:c r="G2368" s="139"/>
      <x:c r="H2368" s="139"/>
      <x:c r="I2368" s="266" t="n">
        <x:f>INT((ROW()-ROW($I$46))/((CARROT_CAP+1)*(MESCLUN_CAP+1)))</x:f>
        <x:v>3</x:v>
      </x:c>
      <x:c r="J2368" s="266" t="n">
        <x:f>MOD(INT((ROW()-ROW($I$46))/(MESCLUN_CAP+1)),CARROT_CAP+1)</x:f>
        <x:v>11</x:v>
      </x:c>
      <x:c r="K2368" s="266" t="n">
        <x:f>MOD(ROW()-ROW($I$46),MESCLUN_CAP+1)</x:f>
        <x:v>28</x:v>
      </x:c>
      <x:c r="L2368" s="266" t="n">
        <x:f>SUM(I2368:K2368)</x:f>
        <x:v>42</x:v>
      </x:c>
      <x:c r="M2368" s="267" t="n">
        <x:f>I2368*TOMATO_HOURS*WEEKS*(1+TOMATO_DIM)^I2368+J2368*CARROT_HOURS*WEEKS*(1+CARROT_DIM)^J2368+K2368*MESCLUN_HOURS*WEEKS*(1+MESCLUN_DIM)^K2368</x:f>
        <x:v>2576.5088996346412</x:v>
      </x:c>
      <x:c r="N2368" s="267" t="n">
        <x:f>MAX(M2368-FARMER_HOURS,0)/TEMP_HOURS_PER_WORKER</x:f>
        <x:v>1.2892422914129453</x:v>
      </x:c>
      <x:c r="O2368" s="268" t="n">
        <x:f>I2368*TOMATO_PRICE+J2368*CARROT_PRICE+K2368*MESCLUN_PRICE</x:f>
        <x:v>125034</x:v>
      </x:c>
      <x:c r="P2368" s="268" t="n">
        <x:f>I2368*TOMATO_FERTILIZER+J2368*CARROT_FERTILIZER+K2368*MESCLUN_FERTILIZER</x:f>
        <x:v>32120</x:v>
      </x:c>
      <x:c r="Q2368" s="268" t="n">
        <x:f>MIN(M2368,FARMER_HOURS)*FARMER_RATE+MAX(M2368-FARMER_HOURS,0)*TEMP_RATE</x:f>
        <x:v>57231.05728532364</x:v>
      </x:c>
      <x:c r="R2368" s="268" t="n">
        <x:f>O2368-P2368-Q2368-FIXED_COST</x:f>
        <x:v>15682.942714676363</x:v>
      </x:c>
      <x:c r="S2368" s="139" t="str">
        <x:f>IF(AND(L2368&lt;=TOTAL_BED_CAP,N2368&lt;=TEMP_WORKER_CAP),"YES","NO")</x:f>
        <x:v>YES</x:v>
      </x:c>
      <x:c r="T2368" s="139" t="n">
        <x:f>IF(S2368="YES",R2368,-1E+99)</x:f>
        <x:v>15682.942714676363</x:v>
      </x:c>
    </x:row>
    <x:row r="2369">
      <x:c r="A2369" s="139"/>
      <x:c r="B2369" s="139"/>
      <x:c r="C2369" s="139"/>
      <x:c r="D2369" s="139"/>
      <x:c r="E2369" s="139"/>
      <x:c r="F2369" s="139"/>
      <x:c r="G2369" s="139"/>
      <x:c r="H2369" s="139"/>
      <x:c r="I2369" s="266" t="n">
        <x:f>INT((ROW()-ROW($I$46))/((CARROT_CAP+1)*(MESCLUN_CAP+1)))</x:f>
        <x:v>3</x:v>
      </x:c>
      <x:c r="J2369" s="266" t="n">
        <x:f>MOD(INT((ROW()-ROW($I$46))/(MESCLUN_CAP+1)),CARROT_CAP+1)</x:f>
        <x:v>11</x:v>
      </x:c>
      <x:c r="K2369" s="266" t="n">
        <x:f>MOD(ROW()-ROW($I$46),MESCLUN_CAP+1)</x:f>
        <x:v>29</x:v>
      </x:c>
      <x:c r="L2369" s="266" t="n">
        <x:f>SUM(I2369:K2369)</x:f>
        <x:v>43</x:v>
      </x:c>
      <x:c r="M2369" s="267" t="n">
        <x:f>I2369*TOMATO_HOURS*WEEKS*(1+TOMATO_DIM)^I2369+J2369*CARROT_HOURS*WEEKS*(1+CARROT_DIM)^J2369+K2369*MESCLUN_HOURS*WEEKS*(1+MESCLUN_DIM)^K2369</x:f>
        <x:v>2663.3269277502945</x:v>
      </x:c>
      <x:c r="N2369" s="267" t="n">
        <x:f>MAX(M2369-FARMER_HOURS,0)/TEMP_HOURS_PER_WORKER</x:f>
        <x:v>1.3495325887154823</x:v>
      </x:c>
      <x:c r="O2369" s="268" t="n">
        <x:f>I2369*TOMATO_PRICE+J2369*CARROT_PRICE+K2369*MESCLUN_PRICE</x:f>
        <x:v>127734</x:v>
      </x:c>
      <x:c r="P2369" s="268" t="n">
        <x:f>I2369*TOMATO_FERTILIZER+J2369*CARROT_FERTILIZER+K2369*MESCLUN_FERTILIZER</x:f>
        <x:v>33000</x:v>
      </x:c>
      <x:c r="Q2369" s="268" t="n">
        <x:f>MIN(M2369,FARMER_HOURS)*FARMER_RATE+MAX(M2369-FARMER_HOURS,0)*TEMP_RATE</x:f>
        <x:v>58738.31471788706</x:v>
      </x:c>
      <x:c r="R2369" s="268" t="n">
        <x:f>O2369-P2369-Q2369-FIXED_COST</x:f>
        <x:v>15995.685282112943</x:v>
      </x:c>
      <x:c r="S2369" s="139" t="str">
        <x:f>IF(AND(L2369&lt;=TOTAL_BED_CAP,N2369&lt;=TEMP_WORKER_CAP),"YES","NO")</x:f>
        <x:v>YES</x:v>
      </x:c>
      <x:c r="T2369" s="139" t="n">
        <x:f>IF(S2369="YES",R2369,-1E+99)</x:f>
        <x:v>15995.685282112943</x:v>
      </x:c>
    </x:row>
    <x:row r="2370">
      <x:c r="A2370" s="139"/>
      <x:c r="B2370" s="139"/>
      <x:c r="C2370" s="139"/>
      <x:c r="D2370" s="139"/>
      <x:c r="E2370" s="139"/>
      <x:c r="F2370" s="139"/>
      <x:c r="G2370" s="139"/>
      <x:c r="H2370" s="139"/>
      <x:c r="I2370" s="266" t="n">
        <x:f>INT((ROW()-ROW($I$46))/((CARROT_CAP+1)*(MESCLUN_CAP+1)))</x:f>
        <x:v>3</x:v>
      </x:c>
      <x:c r="J2370" s="266" t="n">
        <x:f>MOD(INT((ROW()-ROW($I$46))/(MESCLUN_CAP+1)),CARROT_CAP+1)</x:f>
        <x:v>11</x:v>
      </x:c>
      <x:c r="K2370" s="266" t="n">
        <x:f>MOD(ROW()-ROW($I$46),MESCLUN_CAP+1)</x:f>
        <x:v>30</x:v>
      </x:c>
      <x:c r="L2370" s="266" t="n">
        <x:f>SUM(I2370:K2370)</x:f>
        <x:v>44</x:v>
      </x:c>
      <x:c r="M2370" s="267" t="n">
        <x:f>I2370*TOMATO_HOURS*WEEKS*(1+TOMATO_DIM)^I2370+J2370*CARROT_HOURS*WEEKS*(1+CARROT_DIM)^J2370+K2370*MESCLUN_HOURS*WEEKS*(1+MESCLUN_DIM)^K2370</x:f>
        <x:v>2752.0366330840643</x:v>
      </x:c>
      <x:c r="N2370" s="267" t="n">
        <x:f>MAX(M2370-FARMER_HOURS,0)/TEMP_HOURS_PER_WORKER</x:f>
        <x:v>1.4111365507528224</x:v>
      </x:c>
      <x:c r="O2370" s="268" t="n">
        <x:f>I2370*TOMATO_PRICE+J2370*CARROT_PRICE+K2370*MESCLUN_PRICE</x:f>
        <x:v>130434</x:v>
      </x:c>
      <x:c r="P2370" s="268" t="n">
        <x:f>I2370*TOMATO_FERTILIZER+J2370*CARROT_FERTILIZER+K2370*MESCLUN_FERTILIZER</x:f>
        <x:v>33880</x:v>
      </x:c>
      <x:c r="Q2370" s="268" t="n">
        <x:f>MIN(M2370,FARMER_HOURS)*FARMER_RATE+MAX(M2370-FARMER_HOURS,0)*TEMP_RATE</x:f>
        <x:v>60278.41376882056</x:v>
      </x:c>
      <x:c r="R2370" s="268" t="n">
        <x:f>O2370-P2370-Q2370-FIXED_COST</x:f>
        <x:v>16275.58623117944</x:v>
      </x:c>
      <x:c r="S2370" s="139" t="str">
        <x:f>IF(AND(L2370&lt;=TOTAL_BED_CAP,N2370&lt;=TEMP_WORKER_CAP),"YES","NO")</x:f>
        <x:v>YES</x:v>
      </x:c>
      <x:c r="T2370" s="139" t="n">
        <x:f>IF(S2370="YES",R2370,-1E+99)</x:f>
        <x:v>16275.58623117944</x:v>
      </x:c>
    </x:row>
    <x:row r="2371">
      <x:c r="A2371" s="139"/>
      <x:c r="B2371" s="139"/>
      <x:c r="C2371" s="139"/>
      <x:c r="D2371" s="139"/>
      <x:c r="E2371" s="139"/>
      <x:c r="F2371" s="139"/>
      <x:c r="G2371" s="139"/>
      <x:c r="H2371" s="139"/>
      <x:c r="I2371" s="266" t="n">
        <x:f>INT((ROW()-ROW($I$46))/((CARROT_CAP+1)*(MESCLUN_CAP+1)))</x:f>
        <x:v>3</x:v>
      </x:c>
      <x:c r="J2371" s="266" t="n">
        <x:f>MOD(INT((ROW()-ROW($I$46))/(MESCLUN_CAP+1)),CARROT_CAP+1)</x:f>
        <x:v>12</x:v>
      </x:c>
      <x:c r="K2371" s="266" t="n">
        <x:f>MOD(ROW()-ROW($I$46),MESCLUN_CAP+1)</x:f>
        <x:v>0</x:v>
      </x:c>
      <x:c r="L2371" s="266" t="n">
        <x:f>SUM(I2371:K2371)</x:f>
        <x:v>15</x:v>
      </x:c>
      <x:c r="M2371" s="267" t="n">
        <x:f>I2371*TOMATO_HOURS*WEEKS*(1+TOMATO_DIM)^I2371+J2371*CARROT_HOURS*WEEKS*(1+CARROT_DIM)^J2371+K2371*MESCLUN_HOURS*WEEKS*(1+MESCLUN_DIM)^K2371</x:f>
        <x:v>843.5299767286671</x:v>
      </x:c>
      <x:c r="N2371" s="267" t="n">
        <x:f>MAX(M2371-FARMER_HOURS,0)/TEMP_HOURS_PER_WORKER</x:f>
        <x:v>0.08578470606157435</x:v>
      </x:c>
      <x:c r="O2371" s="268" t="n">
        <x:f>I2371*TOMATO_PRICE+J2371*CARROT_PRICE+K2371*MESCLUN_PRICE</x:f>
        <x:v>51528</x:v>
      </x:c>
      <x:c r="P2371" s="268" t="n">
        <x:f>I2371*TOMATO_FERTILIZER+J2371*CARROT_FERTILIZER+K2371*MESCLUN_FERTILIZER</x:f>
        <x:v>7920</x:v>
      </x:c>
      <x:c r="Q2371" s="268" t="n">
        <x:f>MIN(M2371,FARMER_HOURS)*FARMER_RATE+MAX(M2371-FARMER_HOURS,0)*TEMP_RATE</x:f>
        <x:v>27144.61765153936</x:v>
      </x:c>
      <x:c r="R2371" s="268" t="n">
        <x:f>O2371-P2371-Q2371-FIXED_COST</x:f>
        <x:v>-3536.61765153936</x:v>
      </x:c>
      <x:c r="S2371" s="139" t="str">
        <x:f>IF(AND(L2371&lt;=TOTAL_BED_CAP,N2371&lt;=TEMP_WORKER_CAP),"YES","NO")</x:f>
        <x:v>YES</x:v>
      </x:c>
      <x:c r="T2371" s="139" t="n">
        <x:f>IF(S2371="YES",R2371,-1E+99)</x:f>
        <x:v>-3536.61765153936</x:v>
      </x:c>
    </x:row>
    <x:row r="2372">
      <x:c r="A2372" s="139"/>
      <x:c r="B2372" s="139"/>
      <x:c r="C2372" s="139"/>
      <x:c r="D2372" s="139"/>
      <x:c r="E2372" s="139"/>
      <x:c r="F2372" s="139"/>
      <x:c r="G2372" s="139"/>
      <x:c r="H2372" s="139"/>
      <x:c r="I2372" s="266" t="n">
        <x:f>INT((ROW()-ROW($I$46))/((CARROT_CAP+1)*(MESCLUN_CAP+1)))</x:f>
        <x:v>3</x:v>
      </x:c>
      <x:c r="J2372" s="266" t="n">
        <x:f>MOD(INT((ROW()-ROW($I$46))/(MESCLUN_CAP+1)),CARROT_CAP+1)</x:f>
        <x:v>12</x:v>
      </x:c>
      <x:c r="K2372" s="266" t="n">
        <x:f>MOD(ROW()-ROW($I$46),MESCLUN_CAP+1)</x:f>
        <x:v>1</x:v>
      </x:c>
      <x:c r="L2372" s="266" t="n">
        <x:f>SUM(I2372:K2372)</x:f>
        <x:v>16</x:v>
      </x:c>
      <x:c r="M2372" s="267" t="n">
        <x:f>I2372*TOMATO_HOURS*WEEKS*(1+TOMATO_DIM)^I2372+J2372*CARROT_HOURS*WEEKS*(1+CARROT_DIM)^J2372+K2372*MESCLUN_HOURS*WEEKS*(1+MESCLUN_DIM)^K2372</x:f>
        <x:v>889.0924767286671</x:v>
      </x:c>
      <x:c r="N2372" s="267" t="n">
        <x:f>MAX(M2372-FARMER_HOURS,0)/TEMP_HOURS_PER_WORKER</x:f>
        <x:v>0.11742533106157435</x:v>
      </x:c>
      <x:c r="O2372" s="268" t="n">
        <x:f>I2372*TOMATO_PRICE+J2372*CARROT_PRICE+K2372*MESCLUN_PRICE</x:f>
        <x:v>54228</x:v>
      </x:c>
      <x:c r="P2372" s="268" t="n">
        <x:f>I2372*TOMATO_FERTILIZER+J2372*CARROT_FERTILIZER+K2372*MESCLUN_FERTILIZER</x:f>
        <x:v>8800</x:v>
      </x:c>
      <x:c r="Q2372" s="268" t="n">
        <x:f>MIN(M2372,FARMER_HOURS)*FARMER_RATE+MAX(M2372-FARMER_HOURS,0)*TEMP_RATE</x:f>
        <x:v>27935.63327653936</x:v>
      </x:c>
      <x:c r="R2372" s="268" t="n">
        <x:f>O2372-P2372-Q2372-FIXED_COST</x:f>
        <x:v>-2507.63327653936</x:v>
      </x:c>
      <x:c r="S2372" s="139" t="str">
        <x:f>IF(AND(L2372&lt;=TOTAL_BED_CAP,N2372&lt;=TEMP_WORKER_CAP),"YES","NO")</x:f>
        <x:v>YES</x:v>
      </x:c>
      <x:c r="T2372" s="139" t="n">
        <x:f>IF(S2372="YES",R2372,-1E+99)</x:f>
        <x:v>-2507.63327653936</x:v>
      </x:c>
    </x:row>
    <x:row r="2373">
      <x:c r="A2373" s="139"/>
      <x:c r="B2373" s="139"/>
      <x:c r="C2373" s="139"/>
      <x:c r="D2373" s="139"/>
      <x:c r="E2373" s="139"/>
      <x:c r="F2373" s="139"/>
      <x:c r="G2373" s="139"/>
      <x:c r="H2373" s="139"/>
      <x:c r="I2373" s="266" t="n">
        <x:f>INT((ROW()-ROW($I$46))/((CARROT_CAP+1)*(MESCLUN_CAP+1)))</x:f>
        <x:v>3</x:v>
      </x:c>
      <x:c r="J2373" s="266" t="n">
        <x:f>MOD(INT((ROW()-ROW($I$46))/(MESCLUN_CAP+1)),CARROT_CAP+1)</x:f>
        <x:v>12</x:v>
      </x:c>
      <x:c r="K2373" s="266" t="n">
        <x:f>MOD(ROW()-ROW($I$46),MESCLUN_CAP+1)</x:f>
        <x:v>2</x:v>
      </x:c>
      <x:c r="L2373" s="266" t="n">
        <x:f>SUM(I2373:K2373)</x:f>
        <x:v>17</x:v>
      </x:c>
      <x:c r="M2373" s="267" t="n">
        <x:f>I2373*TOMATO_HOURS*WEEKS*(1+TOMATO_DIM)^I2373+J2373*CARROT_HOURS*WEEKS*(1+CARROT_DIM)^J2373+K2373*MESCLUN_HOURS*WEEKS*(1+MESCLUN_DIM)^K2373</x:f>
        <x:v>935.7940392286671</x:v>
      </x:c>
      <x:c r="N2373" s="267" t="n">
        <x:f>MAX(M2373-FARMER_HOURS,0)/TEMP_HOURS_PER_WORKER</x:f>
        <x:v>0.14985697168657436</x:v>
      </x:c>
      <x:c r="O2373" s="268" t="n">
        <x:f>I2373*TOMATO_PRICE+J2373*CARROT_PRICE+K2373*MESCLUN_PRICE</x:f>
        <x:v>56928</x:v>
      </x:c>
      <x:c r="P2373" s="268" t="n">
        <x:f>I2373*TOMATO_FERTILIZER+J2373*CARROT_FERTILIZER+K2373*MESCLUN_FERTILIZER</x:f>
        <x:v>9680</x:v>
      </x:c>
      <x:c r="Q2373" s="268" t="n">
        <x:f>MIN(M2373,FARMER_HOURS)*FARMER_RATE+MAX(M2373-FARMER_HOURS,0)*TEMP_RATE</x:f>
        <x:v>28746.42429216436</x:v>
      </x:c>
      <x:c r="R2373" s="268" t="n">
        <x:f>O2373-P2373-Q2373-FIXED_COST</x:f>
        <x:v>-1498.42429216436</x:v>
      </x:c>
      <x:c r="S2373" s="139" t="str">
        <x:f>IF(AND(L2373&lt;=TOTAL_BED_CAP,N2373&lt;=TEMP_WORKER_CAP),"YES","NO")</x:f>
        <x:v>YES</x:v>
      </x:c>
      <x:c r="T2373" s="139" t="n">
        <x:f>IF(S2373="YES",R2373,-1E+99)</x:f>
        <x:v>-1498.42429216436</x:v>
      </x:c>
    </x:row>
    <x:row r="2374">
      <x:c r="A2374" s="139"/>
      <x:c r="B2374" s="139"/>
      <x:c r="C2374" s="139"/>
      <x:c r="D2374" s="139"/>
      <x:c r="E2374" s="139"/>
      <x:c r="F2374" s="139"/>
      <x:c r="G2374" s="139"/>
      <x:c r="H2374" s="139"/>
      <x:c r="I2374" s="266" t="n">
        <x:f>INT((ROW()-ROW($I$46))/((CARROT_CAP+1)*(MESCLUN_CAP+1)))</x:f>
        <x:v>3</x:v>
      </x:c>
      <x:c r="J2374" s="266" t="n">
        <x:f>MOD(INT((ROW()-ROW($I$46))/(MESCLUN_CAP+1)),CARROT_CAP+1)</x:f>
        <x:v>12</x:v>
      </x:c>
      <x:c r="K2374" s="266" t="n">
        <x:f>MOD(ROW()-ROW($I$46),MESCLUN_CAP+1)</x:f>
        <x:v>3</x:v>
      </x:c>
      <x:c r="L2374" s="266" t="n">
        <x:f>SUM(I2374:K2374)</x:f>
        <x:v>18</x:v>
      </x:c>
      <x:c r="M2374" s="267" t="n">
        <x:f>I2374*TOMATO_HOURS*WEEKS*(1+TOMATO_DIM)^I2374+J2374*CARROT_HOURS*WEEKS*(1+CARROT_DIM)^J2374+K2374*MESCLUN_HOURS*WEEKS*(1+MESCLUN_DIM)^K2374</x:f>
        <x:v>983.656021650542</x:v>
      </x:c>
      <x:c r="N2374" s="267" t="n">
        <x:f>MAX(M2374-FARMER_HOURS,0)/TEMP_HOURS_PER_WORKER</x:f>
        <x:v>0.18309445947954306</x:v>
      </x:c>
      <x:c r="O2374" s="268" t="n">
        <x:f>I2374*TOMATO_PRICE+J2374*CARROT_PRICE+K2374*MESCLUN_PRICE</x:f>
        <x:v>59628</x:v>
      </x:c>
      <x:c r="P2374" s="268" t="n">
        <x:f>I2374*TOMATO_FERTILIZER+J2374*CARROT_FERTILIZER+K2374*MESCLUN_FERTILIZER</x:f>
        <x:v>10560</x:v>
      </x:c>
      <x:c r="Q2374" s="268" t="n">
        <x:f>MIN(M2374,FARMER_HOURS)*FARMER_RATE+MAX(M2374-FARMER_HOURS,0)*TEMP_RATE</x:f>
        <x:v>29577.36148698858</x:v>
      </x:c>
      <x:c r="R2374" s="268" t="n">
        <x:f>O2374-P2374-Q2374-FIXED_COST</x:f>
        <x:v>-509.3614869885787</x:v>
      </x:c>
      <x:c r="S2374" s="139" t="str">
        <x:f>IF(AND(L2374&lt;=TOTAL_BED_CAP,N2374&lt;=TEMP_WORKER_CAP),"YES","NO")</x:f>
        <x:v>YES</x:v>
      </x:c>
      <x:c r="T2374" s="139" t="n">
        <x:f>IF(S2374="YES",R2374,-1E+99)</x:f>
        <x:v>-509.3614869885787</x:v>
      </x:c>
    </x:row>
    <x:row r="2375">
      <x:c r="A2375" s="139"/>
      <x:c r="B2375" s="139"/>
      <x:c r="C2375" s="139"/>
      <x:c r="D2375" s="139"/>
      <x:c r="E2375" s="139"/>
      <x:c r="F2375" s="139"/>
      <x:c r="G2375" s="139"/>
      <x:c r="H2375" s="139"/>
      <x:c r="I2375" s="266" t="n">
        <x:f>INT((ROW()-ROW($I$46))/((CARROT_CAP+1)*(MESCLUN_CAP+1)))</x:f>
        <x:v>3</x:v>
      </x:c>
      <x:c r="J2375" s="266" t="n">
        <x:f>MOD(INT((ROW()-ROW($I$46))/(MESCLUN_CAP+1)),CARROT_CAP+1)</x:f>
        <x:v>12</x:v>
      </x:c>
      <x:c r="K2375" s="266" t="n">
        <x:f>MOD(ROW()-ROW($I$46),MESCLUN_CAP+1)</x:f>
        <x:v>4</x:v>
      </x:c>
      <x:c r="L2375" s="266" t="n">
        <x:f>SUM(I2375:K2375)</x:f>
        <x:v>19</x:v>
      </x:c>
      <x:c r="M2375" s="267" t="n">
        <x:f>I2375*TOMATO_HOURS*WEEKS*(1+TOMATO_DIM)^I2375+J2375*CARROT_HOURS*WEEKS*(1+CARROT_DIM)^J2375+K2375*MESCLUN_HOURS*WEEKS*(1+MESCLUN_DIM)^K2375</x:f>
        <x:v>1032.7001373731982</x:v>
      </x:c>
      <x:c r="N2375" s="267" t="n">
        <x:f>MAX(M2375-FARMER_HOURS,0)/TEMP_HOURS_PER_WORKER</x:f>
        <x:v>0.2171528731758321</x:v>
      </x:c>
      <x:c r="O2375" s="268" t="n">
        <x:f>I2375*TOMATO_PRICE+J2375*CARROT_PRICE+K2375*MESCLUN_PRICE</x:f>
        <x:v>62328</x:v>
      </x:c>
      <x:c r="P2375" s="268" t="n">
        <x:f>I2375*TOMATO_FERTILIZER+J2375*CARROT_FERTILIZER+K2375*MESCLUN_FERTILIZER</x:f>
        <x:v>11440</x:v>
      </x:c>
      <x:c r="Q2375" s="268" t="n">
        <x:f>MIN(M2375,FARMER_HOURS)*FARMER_RATE+MAX(M2375-FARMER_HOURS,0)*TEMP_RATE</x:f>
        <x:v>30428.8218293958</x:v>
      </x:c>
      <x:c r="R2375" s="268" t="n">
        <x:f>O2375-P2375-Q2375-FIXED_COST</x:f>
        <x:v>459.1781706041984</x:v>
      </x:c>
      <x:c r="S2375" s="139" t="str">
        <x:f>IF(AND(L2375&lt;=TOTAL_BED_CAP,N2375&lt;=TEMP_WORKER_CAP),"YES","NO")</x:f>
        <x:v>YES</x:v>
      </x:c>
      <x:c r="T2375" s="139" t="n">
        <x:f>IF(S2375="YES",R2375,-1E+99)</x:f>
        <x:v>459.1781706041984</x:v>
      </x:c>
    </x:row>
    <x:row r="2376">
      <x:c r="A2376" s="139"/>
      <x:c r="B2376" s="139"/>
      <x:c r="C2376" s="139"/>
      <x:c r="D2376" s="139"/>
      <x:c r="E2376" s="139"/>
      <x:c r="F2376" s="139"/>
      <x:c r="G2376" s="139"/>
      <x:c r="H2376" s="139"/>
      <x:c r="I2376" s="266" t="n">
        <x:f>INT((ROW()-ROW($I$46))/((CARROT_CAP+1)*(MESCLUN_CAP+1)))</x:f>
        <x:v>3</x:v>
      </x:c>
      <x:c r="J2376" s="266" t="n">
        <x:f>MOD(INT((ROW()-ROW($I$46))/(MESCLUN_CAP+1)),CARROT_CAP+1)</x:f>
        <x:v>12</x:v>
      </x:c>
      <x:c r="K2376" s="266" t="n">
        <x:f>MOD(ROW()-ROW($I$46),MESCLUN_CAP+1)</x:f>
        <x:v>5</x:v>
      </x:c>
      <x:c r="L2376" s="266" t="n">
        <x:f>SUM(I2376:K2376)</x:f>
        <x:v>20</x:v>
      </x:c>
      <x:c r="M2376" s="267" t="n">
        <x:f>I2376*TOMATO_HOURS*WEEKS*(1+TOMATO_DIM)^I2376+J2376*CARROT_HOURS*WEEKS*(1+CARROT_DIM)^J2376+K2376*MESCLUN_HOURS*WEEKS*(1+MESCLUN_DIM)^K2376</x:f>
        <x:v>1082.9484612944018</x:v>
      </x:c>
      <x:c r="N2376" s="267" t="n">
        <x:f>MAX(M2376-FARMER_HOURS,0)/TEMP_HOURS_PER_WORKER</x:f>
        <x:v>0.2520475425655568</x:v>
      </x:c>
      <x:c r="O2376" s="268" t="n">
        <x:f>I2376*TOMATO_PRICE+J2376*CARROT_PRICE+K2376*MESCLUN_PRICE</x:f>
        <x:v>65028</x:v>
      </x:c>
      <x:c r="P2376" s="268" t="n">
        <x:f>I2376*TOMATO_FERTILIZER+J2376*CARROT_FERTILIZER+K2376*MESCLUN_FERTILIZER</x:f>
        <x:v>12320</x:v>
      </x:c>
      <x:c r="Q2376" s="268" t="n">
        <x:f>MIN(M2376,FARMER_HOURS)*FARMER_RATE+MAX(M2376-FARMER_HOURS,0)*TEMP_RATE</x:f>
        <x:v>31301.18856413892</x:v>
      </x:c>
      <x:c r="R2376" s="268" t="n">
        <x:f>O2376-P2376-Q2376-FIXED_COST</x:f>
        <x:v>1406.81143586108</x:v>
      </x:c>
      <x:c r="S2376" s="139" t="str">
        <x:f>IF(AND(L2376&lt;=TOTAL_BED_CAP,N2376&lt;=TEMP_WORKER_CAP),"YES","NO")</x:f>
        <x:v>YES</x:v>
      </x:c>
      <x:c r="T2376" s="139" t="n">
        <x:f>IF(S2376="YES",R2376,-1E+99)</x:f>
        <x:v>1406.81143586108</x:v>
      </x:c>
    </x:row>
    <x:row r="2377">
      <x:c r="A2377" s="139"/>
      <x:c r="B2377" s="139"/>
      <x:c r="C2377" s="139"/>
      <x:c r="D2377" s="139"/>
      <x:c r="E2377" s="139"/>
      <x:c r="F2377" s="139"/>
      <x:c r="G2377" s="139"/>
      <x:c r="H2377" s="139"/>
      <x:c r="I2377" s="266" t="n">
        <x:f>INT((ROW()-ROW($I$46))/((CARROT_CAP+1)*(MESCLUN_CAP+1)))</x:f>
        <x:v>3</x:v>
      </x:c>
      <x:c r="J2377" s="266" t="n">
        <x:f>MOD(INT((ROW()-ROW($I$46))/(MESCLUN_CAP+1)),CARROT_CAP+1)</x:f>
        <x:v>12</x:v>
      </x:c>
      <x:c r="K2377" s="266" t="n">
        <x:f>MOD(ROW()-ROW($I$46),MESCLUN_CAP+1)</x:f>
        <x:v>6</x:v>
      </x:c>
      <x:c r="L2377" s="266" t="n">
        <x:f>SUM(I2377:K2377)</x:f>
        <x:v>21</x:v>
      </x:c>
      <x:c r="M2377" s="267" t="n">
        <x:f>I2377*TOMATO_HOURS*WEEKS*(1+TOMATO_DIM)^I2377+J2377*CARROT_HOURS*WEEKS*(1+CARROT_DIM)^J2377+K2377*MESCLUN_HOURS*WEEKS*(1+MESCLUN_DIM)^K2377</x:f>
        <x:v>1134.4234354760347</x:v>
      </x:c>
      <x:c r="N2377" s="267" t="n">
        <x:f>MAX(M2377-FARMER_HOURS,0)/TEMP_HOURS_PER_WORKER</x:f>
        <x:v>0.287794052413913</x:v>
      </x:c>
      <x:c r="O2377" s="268" t="n">
        <x:f>I2377*TOMATO_PRICE+J2377*CARROT_PRICE+K2377*MESCLUN_PRICE</x:f>
        <x:v>67728</x:v>
      </x:c>
      <x:c r="P2377" s="268" t="n">
        <x:f>I2377*TOMATO_FERTILIZER+J2377*CARROT_FERTILIZER+K2377*MESCLUN_FERTILIZER</x:f>
        <x:v>13200</x:v>
      </x:c>
      <x:c r="Q2377" s="268" t="n">
        <x:f>MIN(M2377,FARMER_HOURS)*FARMER_RATE+MAX(M2377-FARMER_HOURS,0)*TEMP_RATE</x:f>
        <x:v>32194.851310347825</x:v>
      </x:c>
      <x:c r="R2377" s="268" t="n">
        <x:f>O2377-P2377-Q2377-FIXED_COST</x:f>
        <x:v>2333.1486896521747</x:v>
      </x:c>
      <x:c r="S2377" s="139" t="str">
        <x:f>IF(AND(L2377&lt;=TOTAL_BED_CAP,N2377&lt;=TEMP_WORKER_CAP),"YES","NO")</x:f>
        <x:v>YES</x:v>
      </x:c>
      <x:c r="T2377" s="139" t="n">
        <x:f>IF(S2377="YES",R2377,-1E+99)</x:f>
        <x:v>2333.1486896521747</x:v>
      </x:c>
    </x:row>
    <x:row r="2378">
      <x:c r="A2378" s="139"/>
      <x:c r="B2378" s="139"/>
      <x:c r="C2378" s="139"/>
      <x:c r="D2378" s="139"/>
      <x:c r="E2378" s="139"/>
      <x:c r="F2378" s="139"/>
      <x:c r="G2378" s="139"/>
      <x:c r="H2378" s="139"/>
      <x:c r="I2378" s="266" t="n">
        <x:f>INT((ROW()-ROW($I$46))/((CARROT_CAP+1)*(MESCLUN_CAP+1)))</x:f>
        <x:v>3</x:v>
      </x:c>
      <x:c r="J2378" s="266" t="n">
        <x:f>MOD(INT((ROW()-ROW($I$46))/(MESCLUN_CAP+1)),CARROT_CAP+1)</x:f>
        <x:v>12</x:v>
      </x:c>
      <x:c r="K2378" s="266" t="n">
        <x:f>MOD(ROW()-ROW($I$46),MESCLUN_CAP+1)</x:f>
        <x:v>7</x:v>
      </x:c>
      <x:c r="L2378" s="266" t="n">
        <x:f>SUM(I2378:K2378)</x:f>
        <x:v>22</x:v>
      </x:c>
      <x:c r="M2378" s="267" t="n">
        <x:f>I2378*TOMATO_HOURS*WEEKS*(1+TOMATO_DIM)^I2378+J2378*CARROT_HOURS*WEEKS*(1+CARROT_DIM)^J2378+K2378*MESCLUN_HOURS*WEEKS*(1+MESCLUN_DIM)^K2378</x:f>
        <x:v>1187.1478748739953</x:v>
      </x:c>
      <x:c r="N2378" s="267" t="n">
        <x:f>MAX(M2378-FARMER_HOURS,0)/TEMP_HOURS_PER_WORKER</x:f>
        <x:v>0.3244082464402745</x:v>
      </x:c>
      <x:c r="O2378" s="268" t="n">
        <x:f>I2378*TOMATO_PRICE+J2378*CARROT_PRICE+K2378*MESCLUN_PRICE</x:f>
        <x:v>70428</x:v>
      </x:c>
      <x:c r="P2378" s="268" t="n">
        <x:f>I2378*TOMATO_FERTILIZER+J2378*CARROT_FERTILIZER+K2378*MESCLUN_FERTILIZER</x:f>
        <x:v>14080</x:v>
      </x:c>
      <x:c r="Q2378" s="268" t="n">
        <x:f>MIN(M2378,FARMER_HOURS)*FARMER_RATE+MAX(M2378-FARMER_HOURS,0)*TEMP_RATE</x:f>
        <x:v>33110.20616100686</x:v>
      </x:c>
      <x:c r="R2378" s="268" t="n">
        <x:f>O2378-P2378-Q2378-FIXED_COST</x:f>
        <x:v>3237.793838993137</x:v>
      </x:c>
      <x:c r="S2378" s="139" t="str">
        <x:f>IF(AND(L2378&lt;=TOTAL_BED_CAP,N2378&lt;=TEMP_WORKER_CAP),"YES","NO")</x:f>
        <x:v>YES</x:v>
      </x:c>
      <x:c r="T2378" s="139" t="n">
        <x:f>IF(S2378="YES",R2378,-1E+99)</x:f>
        <x:v>3237.793838993137</x:v>
      </x:c>
    </x:row>
    <x:row r="2379">
      <x:c r="A2379" s="139"/>
      <x:c r="B2379" s="139"/>
      <x:c r="C2379" s="139"/>
      <x:c r="D2379" s="139"/>
      <x:c r="E2379" s="139"/>
      <x:c r="F2379" s="139"/>
      <x:c r="G2379" s="139"/>
      <x:c r="H2379" s="139"/>
      <x:c r="I2379" s="266" t="n">
        <x:f>INT((ROW()-ROW($I$46))/((CARROT_CAP+1)*(MESCLUN_CAP+1)))</x:f>
        <x:v>3</x:v>
      </x:c>
      <x:c r="J2379" s="266" t="n">
        <x:f>MOD(INT((ROW()-ROW($I$46))/(MESCLUN_CAP+1)),CARROT_CAP+1)</x:f>
        <x:v>12</x:v>
      </x:c>
      <x:c r="K2379" s="266" t="n">
        <x:f>MOD(ROW()-ROW($I$46),MESCLUN_CAP+1)</x:f>
        <x:v>8</x:v>
      </x:c>
      <x:c r="L2379" s="266" t="n">
        <x:f>SUM(I2379:K2379)</x:f>
        <x:v>23</x:v>
      </x:c>
      <x:c r="M2379" s="267" t="n">
        <x:f>I2379*TOMATO_HOURS*WEEKS*(1+TOMATO_DIM)^I2379+J2379*CARROT_HOURS*WEEKS*(1+CARROT_DIM)^J2379+K2379*MESCLUN_HOURS*WEEKS*(1+MESCLUN_DIM)^K2379</x:f>
        <x:v>1241.1449731539753</x:v>
      </x:c>
      <x:c r="N2379" s="267" t="n">
        <x:f>MAX(M2379-FARMER_HOURS,0)/TEMP_HOURS_PER_WORKER</x:f>
        <x:v>0.36190623135692734</x:v>
      </x:c>
      <x:c r="O2379" s="268" t="n">
        <x:f>I2379*TOMATO_PRICE+J2379*CARROT_PRICE+K2379*MESCLUN_PRICE</x:f>
        <x:v>73128</x:v>
      </x:c>
      <x:c r="P2379" s="268" t="n">
        <x:f>I2379*TOMATO_FERTILIZER+J2379*CARROT_FERTILIZER+K2379*MESCLUN_FERTILIZER</x:f>
        <x:v>14960</x:v>
      </x:c>
      <x:c r="Q2379" s="268" t="n">
        <x:f>MIN(M2379,FARMER_HOURS)*FARMER_RATE+MAX(M2379-FARMER_HOURS,0)*TEMP_RATE</x:f>
        <x:v>34047.65578392318</x:v>
      </x:c>
      <x:c r="R2379" s="268" t="n">
        <x:f>O2379-P2379-Q2379-FIXED_COST</x:f>
        <x:v>4120.344216076817</x:v>
      </x:c>
      <x:c r="S2379" s="139" t="str">
        <x:f>IF(AND(L2379&lt;=TOTAL_BED_CAP,N2379&lt;=TEMP_WORKER_CAP),"YES","NO")</x:f>
        <x:v>YES</x:v>
      </x:c>
      <x:c r="T2379" s="139" t="n">
        <x:f>IF(S2379="YES",R2379,-1E+99)</x:f>
        <x:v>4120.344216076817</x:v>
      </x:c>
    </x:row>
    <x:row r="2380">
      <x:c r="A2380" s="139"/>
      <x:c r="B2380" s="139"/>
      <x:c r="C2380" s="139"/>
      <x:c r="D2380" s="139"/>
      <x:c r="E2380" s="139"/>
      <x:c r="F2380" s="139"/>
      <x:c r="G2380" s="139"/>
      <x:c r="H2380" s="139"/>
      <x:c r="I2380" s="266" t="n">
        <x:f>INT((ROW()-ROW($I$46))/((CARROT_CAP+1)*(MESCLUN_CAP+1)))</x:f>
        <x:v>3</x:v>
      </x:c>
      <x:c r="J2380" s="266" t="n">
        <x:f>MOD(INT((ROW()-ROW($I$46))/(MESCLUN_CAP+1)),CARROT_CAP+1)</x:f>
        <x:v>12</x:v>
      </x:c>
      <x:c r="K2380" s="266" t="n">
        <x:f>MOD(ROW()-ROW($I$46),MESCLUN_CAP+1)</x:f>
        <x:v>9</x:v>
      </x:c>
      <x:c r="L2380" s="266" t="n">
        <x:f>SUM(I2380:K2380)</x:f>
        <x:v>24</x:v>
      </x:c>
      <x:c r="M2380" s="267" t="n">
        <x:f>I2380*TOMATO_HOURS*WEEKS*(1+TOMATO_DIM)^I2380+J2380*CARROT_HOURS*WEEKS*(1+CARROT_DIM)^J2380+K2380*MESCLUN_HOURS*WEEKS*(1+MESCLUN_DIM)^K2380</x:f>
        <x:v>1296.4383085943698</x:v>
      </x:c>
      <x:c r="N2380" s="267" t="n">
        <x:f>MAX(M2380-FARMER_HOURS,0)/TEMP_HOURS_PER_WORKER</x:f>
        <x:v>0.40030438096831233</x:v>
      </x:c>
      <x:c r="O2380" s="268" t="n">
        <x:f>I2380*TOMATO_PRICE+J2380*CARROT_PRICE+K2380*MESCLUN_PRICE</x:f>
        <x:v>75828</x:v>
      </x:c>
      <x:c r="P2380" s="268" t="n">
        <x:f>I2380*TOMATO_FERTILIZER+J2380*CARROT_FERTILIZER+K2380*MESCLUN_FERTILIZER</x:f>
        <x:v>15840</x:v>
      </x:c>
      <x:c r="Q2380" s="268" t="n">
        <x:f>MIN(M2380,FARMER_HOURS)*FARMER_RATE+MAX(M2380-FARMER_HOURS,0)*TEMP_RATE</x:f>
        <x:v>35007.60952420781</x:v>
      </x:c>
      <x:c r="R2380" s="268" t="n">
        <x:f>O2380-P2380-Q2380-FIXED_COST</x:f>
        <x:v>4980.390475792192</x:v>
      </x:c>
      <x:c r="S2380" s="139" t="str">
        <x:f>IF(AND(L2380&lt;=TOTAL_BED_CAP,N2380&lt;=TEMP_WORKER_CAP),"YES","NO")</x:f>
        <x:v>YES</x:v>
      </x:c>
      <x:c r="T2380" s="139" t="n">
        <x:f>IF(S2380="YES",R2380,-1E+99)</x:f>
        <x:v>4980.390475792192</x:v>
      </x:c>
    </x:row>
    <x:row r="2381">
      <x:c r="A2381" s="139"/>
      <x:c r="B2381" s="139"/>
      <x:c r="C2381" s="139"/>
      <x:c r="D2381" s="139"/>
      <x:c r="E2381" s="139"/>
      <x:c r="F2381" s="139"/>
      <x:c r="G2381" s="139"/>
      <x:c r="H2381" s="139"/>
      <x:c r="I2381" s="266" t="n">
        <x:f>INT((ROW()-ROW($I$46))/((CARROT_CAP+1)*(MESCLUN_CAP+1)))</x:f>
        <x:v>3</x:v>
      </x:c>
      <x:c r="J2381" s="266" t="n">
        <x:f>MOD(INT((ROW()-ROW($I$46))/(MESCLUN_CAP+1)),CARROT_CAP+1)</x:f>
        <x:v>12</x:v>
      </x:c>
      <x:c r="K2381" s="266" t="n">
        <x:f>MOD(ROW()-ROW($I$46),MESCLUN_CAP+1)</x:f>
        <x:v>10</x:v>
      </x:c>
      <x:c r="L2381" s="266" t="n">
        <x:f>SUM(I2381:K2381)</x:f>
        <x:v>25</x:v>
      </x:c>
      <x:c r="M2381" s="267" t="n">
        <x:f>I2381*TOMATO_HOURS*WEEKS*(1+TOMATO_DIM)^I2381+J2381*CARROT_HOURS*WEEKS*(1+CARROT_DIM)^J2381+K2381*MESCLUN_HOURS*WEEKS*(1+MESCLUN_DIM)^K2381</x:f>
        <x:v>1353.0518500775825</x:v>
      </x:c>
      <x:c r="N2381" s="267" t="n">
        <x:f>MAX(M2381-FARMER_HOURS,0)/TEMP_HOURS_PER_WORKER</x:f>
        <x:v>0.4396193403316545</x:v>
      </x:c>
      <x:c r="O2381" s="268" t="n">
        <x:f>I2381*TOMATO_PRICE+J2381*CARROT_PRICE+K2381*MESCLUN_PRICE</x:f>
        <x:v>78528</x:v>
      </x:c>
      <x:c r="P2381" s="268" t="n">
        <x:f>I2381*TOMATO_FERTILIZER+J2381*CARROT_FERTILIZER+K2381*MESCLUN_FERTILIZER</x:f>
        <x:v>16720</x:v>
      </x:c>
      <x:c r="Q2381" s="268" t="n">
        <x:f>MIN(M2381,FARMER_HOURS)*FARMER_RATE+MAX(M2381-FARMER_HOURS,0)*TEMP_RATE</x:f>
        <x:v>35990.48350829136</x:v>
      </x:c>
      <x:c r="R2381" s="268" t="n">
        <x:f>O2381-P2381-Q2381-FIXED_COST</x:f>
        <x:v>5817.516491708637</x:v>
      </x:c>
      <x:c r="S2381" s="139" t="str">
        <x:f>IF(AND(L2381&lt;=TOTAL_BED_CAP,N2381&lt;=TEMP_WORKER_CAP),"YES","NO")</x:f>
        <x:v>YES</x:v>
      </x:c>
      <x:c r="T2381" s="139" t="n">
        <x:f>IF(S2381="YES",R2381,-1E+99)</x:f>
        <x:v>5817.516491708637</x:v>
      </x:c>
    </x:row>
    <x:row r="2382">
      <x:c r="A2382" s="139"/>
      <x:c r="B2382" s="139"/>
      <x:c r="C2382" s="139"/>
      <x:c r="D2382" s="139"/>
      <x:c r="E2382" s="139"/>
      <x:c r="F2382" s="139"/>
      <x:c r="G2382" s="139"/>
      <x:c r="H2382" s="139"/>
      <x:c r="I2382" s="266" t="n">
        <x:f>INT((ROW()-ROW($I$46))/((CARROT_CAP+1)*(MESCLUN_CAP+1)))</x:f>
        <x:v>3</x:v>
      </x:c>
      <x:c r="J2382" s="266" t="n">
        <x:f>MOD(INT((ROW()-ROW($I$46))/(MESCLUN_CAP+1)),CARROT_CAP+1)</x:f>
        <x:v>12</x:v>
      </x:c>
      <x:c r="K2382" s="266" t="n">
        <x:f>MOD(ROW()-ROW($I$46),MESCLUN_CAP+1)</x:f>
        <x:v>11</x:v>
      </x:c>
      <x:c r="L2382" s="266" t="n">
        <x:f>SUM(I2382:K2382)</x:f>
        <x:v>26</x:v>
      </x:c>
      <x:c r="M2382" s="267" t="n">
        <x:f>I2382*TOMATO_HOURS*WEEKS*(1+TOMATO_DIM)^I2382+J2382*CARROT_HOURS*WEEKS*(1+CARROT_DIM)^J2382+K2382*MESCLUN_HOURS*WEEKS*(1+MESCLUN_DIM)^K2382</x:f>
        <x:v>1411.0099631710218</x:v>
      </x:c>
      <x:c r="N2382" s="267" t="n">
        <x:f>MAX(M2382-FARMER_HOURS,0)/TEMP_HOURS_PER_WORKER</x:f>
        <x:v>0.47986802997987626</x:v>
      </x:c>
      <x:c r="O2382" s="268" t="n">
        <x:f>I2382*TOMATO_PRICE+J2382*CARROT_PRICE+K2382*MESCLUN_PRICE</x:f>
        <x:v>81228</x:v>
      </x:c>
      <x:c r="P2382" s="268" t="n">
        <x:f>I2382*TOMATO_FERTILIZER+J2382*CARROT_FERTILIZER+K2382*MESCLUN_FERTILIZER</x:f>
        <x:v>17600</x:v>
      </x:c>
      <x:c r="Q2382" s="268" t="n">
        <x:f>MIN(M2382,FARMER_HOURS)*FARMER_RATE+MAX(M2382-FARMER_HOURS,0)*TEMP_RATE</x:f>
        <x:v>36996.70074949691</x:v>
      </x:c>
      <x:c r="R2382" s="268" t="n">
        <x:f>O2382-P2382-Q2382-FIXED_COST</x:f>
        <x:v>6631.2992505030925</x:v>
      </x:c>
      <x:c r="S2382" s="139" t="str">
        <x:f>IF(AND(L2382&lt;=TOTAL_BED_CAP,N2382&lt;=TEMP_WORKER_CAP),"YES","NO")</x:f>
        <x:v>YES</x:v>
      </x:c>
      <x:c r="T2382" s="139" t="n">
        <x:f>IF(S2382="YES",R2382,-1E+99)</x:f>
        <x:v>6631.2992505030925</x:v>
      </x:c>
    </x:row>
    <x:row r="2383">
      <x:c r="A2383" s="139"/>
      <x:c r="B2383" s="139"/>
      <x:c r="C2383" s="139"/>
      <x:c r="D2383" s="139"/>
      <x:c r="E2383" s="139"/>
      <x:c r="F2383" s="139"/>
      <x:c r="G2383" s="139"/>
      <x:c r="H2383" s="139"/>
      <x:c r="I2383" s="266" t="n">
        <x:f>INT((ROW()-ROW($I$46))/((CARROT_CAP+1)*(MESCLUN_CAP+1)))</x:f>
        <x:v>3</x:v>
      </x:c>
      <x:c r="J2383" s="266" t="n">
        <x:f>MOD(INT((ROW()-ROW($I$46))/(MESCLUN_CAP+1)),CARROT_CAP+1)</x:f>
        <x:v>12</x:v>
      </x:c>
      <x:c r="K2383" s="266" t="n">
        <x:f>MOD(ROW()-ROW($I$46),MESCLUN_CAP+1)</x:f>
        <x:v>12</x:v>
      </x:c>
      <x:c r="L2383" s="266" t="n">
        <x:f>SUM(I2383:K2383)</x:f>
        <x:v>27</x:v>
      </x:c>
      <x:c r="M2383" s="267" t="n">
        <x:f>I2383*TOMATO_HOURS*WEEKS*(1+TOMATO_DIM)^I2383+J2383*CARROT_HOURS*WEEKS*(1+CARROT_DIM)^J2383+K2383*MESCLUN_HOURS*WEEKS*(1+MESCLUN_DIM)^K2383</x:f>
        <x:v>1470.337416299086</x:v>
      </x:c>
      <x:c r="N2383" s="267" t="n">
        <x:f>MAX(M2383-FARMER_HOURS,0)/TEMP_HOURS_PER_WORKER</x:f>
        <x:v>0.5210676502076986</x:v>
      </x:c>
      <x:c r="O2383" s="268" t="n">
        <x:f>I2383*TOMATO_PRICE+J2383*CARROT_PRICE+K2383*MESCLUN_PRICE</x:f>
        <x:v>83928</x:v>
      </x:c>
      <x:c r="P2383" s="268" t="n">
        <x:f>I2383*TOMATO_FERTILIZER+J2383*CARROT_FERTILIZER+K2383*MESCLUN_FERTILIZER</x:f>
        <x:v>18480</x:v>
      </x:c>
      <x:c r="Q2383" s="268" t="n">
        <x:f>MIN(M2383,FARMER_HOURS)*FARMER_RATE+MAX(M2383-FARMER_HOURS,0)*TEMP_RATE</x:f>
        <x:v>38026.69125519246</x:v>
      </x:c>
      <x:c r="R2383" s="268" t="n">
        <x:f>O2383-P2383-Q2383-FIXED_COST</x:f>
        <x:v>7421.3087448075385</x:v>
      </x:c>
      <x:c r="S2383" s="139" t="str">
        <x:f>IF(AND(L2383&lt;=TOTAL_BED_CAP,N2383&lt;=TEMP_WORKER_CAP),"YES","NO")</x:f>
        <x:v>YES</x:v>
      </x:c>
      <x:c r="T2383" s="139" t="n">
        <x:f>IF(S2383="YES",R2383,-1E+99)</x:f>
        <x:v>7421.3087448075385</x:v>
      </x:c>
    </x:row>
    <x:row r="2384">
      <x:c r="A2384" s="139"/>
      <x:c r="B2384" s="139"/>
      <x:c r="C2384" s="139"/>
      <x:c r="D2384" s="139"/>
      <x:c r="E2384" s="139"/>
      <x:c r="F2384" s="139"/>
      <x:c r="G2384" s="139"/>
      <x:c r="H2384" s="139"/>
      <x:c r="I2384" s="266" t="n">
        <x:f>INT((ROW()-ROW($I$46))/((CARROT_CAP+1)*(MESCLUN_CAP+1)))</x:f>
        <x:v>3</x:v>
      </x:c>
      <x:c r="J2384" s="266" t="n">
        <x:f>MOD(INT((ROW()-ROW($I$46))/(MESCLUN_CAP+1)),CARROT_CAP+1)</x:f>
        <x:v>12</x:v>
      </x:c>
      <x:c r="K2384" s="266" t="n">
        <x:f>MOD(ROW()-ROW($I$46),MESCLUN_CAP+1)</x:f>
        <x:v>13</x:v>
      </x:c>
      <x:c r="L2384" s="266" t="n">
        <x:f>SUM(I2384:K2384)</x:f>
        <x:v>28</x:v>
      </x:c>
      <x:c r="M2384" s="267" t="n">
        <x:f>I2384*TOMATO_HOURS*WEEKS*(1+TOMATO_DIM)^I2384+J2384*CARROT_HOURS*WEEKS*(1+CARROT_DIM)^J2384+K2384*MESCLUN_HOURS*WEEKS*(1+MESCLUN_DIM)^K2384</x:f>
        <x:v>1531.0593870074704</x:v>
      </x:c>
      <x:c r="N2384" s="267" t="n">
        <x:f>MAX(M2384-FARMER_HOURS,0)/TEMP_HOURS_PER_WORKER</x:f>
        <x:v>0.5632356854218544</x:v>
      </x:c>
      <x:c r="O2384" s="268" t="n">
        <x:f>I2384*TOMATO_PRICE+J2384*CARROT_PRICE+K2384*MESCLUN_PRICE</x:f>
        <x:v>86628</x:v>
      </x:c>
      <x:c r="P2384" s="268" t="n">
        <x:f>I2384*TOMATO_FERTILIZER+J2384*CARROT_FERTILIZER+K2384*MESCLUN_FERTILIZER</x:f>
        <x:v>19360</x:v>
      </x:c>
      <x:c r="Q2384" s="268" t="n">
        <x:f>MIN(M2384,FARMER_HOURS)*FARMER_RATE+MAX(M2384-FARMER_HOURS,0)*TEMP_RATE</x:f>
        <x:v>39080.89213554636</x:v>
      </x:c>
      <x:c r="R2384" s="268" t="n">
        <x:f>O2384-P2384-Q2384-FIXED_COST</x:f>
        <x:v>8187.107864453639</x:v>
      </x:c>
      <x:c r="S2384" s="139" t="str">
        <x:f>IF(AND(L2384&lt;=TOTAL_BED_CAP,N2384&lt;=TEMP_WORKER_CAP),"YES","NO")</x:f>
        <x:v>YES</x:v>
      </x:c>
      <x:c r="T2384" s="139" t="n">
        <x:f>IF(S2384="YES",R2384,-1E+99)</x:f>
        <x:v>8187.107864453639</x:v>
      </x:c>
    </x:row>
    <x:row r="2385">
      <x:c r="A2385" s="139"/>
      <x:c r="B2385" s="139"/>
      <x:c r="C2385" s="139"/>
      <x:c r="D2385" s="139"/>
      <x:c r="E2385" s="139"/>
      <x:c r="F2385" s="139"/>
      <x:c r="G2385" s="139"/>
      <x:c r="H2385" s="139"/>
      <x:c r="I2385" s="266" t="n">
        <x:f>INT((ROW()-ROW($I$46))/((CARROT_CAP+1)*(MESCLUN_CAP+1)))</x:f>
        <x:v>3</x:v>
      </x:c>
      <x:c r="J2385" s="266" t="n">
        <x:f>MOD(INT((ROW()-ROW($I$46))/(MESCLUN_CAP+1)),CARROT_CAP+1)</x:f>
        <x:v>12</x:v>
      </x:c>
      <x:c r="K2385" s="266" t="n">
        <x:f>MOD(ROW()-ROW($I$46),MESCLUN_CAP+1)</x:f>
        <x:v>14</x:v>
      </x:c>
      <x:c r="L2385" s="266" t="n">
        <x:f>SUM(I2385:K2385)</x:f>
        <x:v>29</x:v>
      </x:c>
      <x:c r="M2385" s="267" t="n">
        <x:f>I2385*TOMATO_HOURS*WEEKS*(1+TOMATO_DIM)^I2385+J2385*CARROT_HOURS*WEEKS*(1+CARROT_DIM)^J2385+K2385*MESCLUN_HOURS*WEEKS*(1+MESCLUN_DIM)^K2385</x:f>
        <x:v>1593.2014683211314</x:v>
      </x:c>
      <x:c r="N2385" s="267" t="n">
        <x:f>MAX(M2385-FARMER_HOURS,0)/TEMP_HOURS_PER_WORKER</x:f>
        <x:v>0.6063899085563412</x:v>
      </x:c>
      <x:c r="O2385" s="268" t="n">
        <x:f>I2385*TOMATO_PRICE+J2385*CARROT_PRICE+K2385*MESCLUN_PRICE</x:f>
        <x:v>89328</x:v>
      </x:c>
      <x:c r="P2385" s="268" t="n">
        <x:f>I2385*TOMATO_FERTILIZER+J2385*CARROT_FERTILIZER+K2385*MESCLUN_FERTILIZER</x:f>
        <x:v>20240</x:v>
      </x:c>
      <x:c r="Q2385" s="268" t="n">
        <x:f>MIN(M2385,FARMER_HOURS)*FARMER_RATE+MAX(M2385-FARMER_HOURS,0)*TEMP_RATE</x:f>
        <x:v>40159.74771390853</x:v>
      </x:c>
      <x:c r="R2385" s="268" t="n">
        <x:f>O2385-P2385-Q2385-FIXED_COST</x:f>
        <x:v>8928.252286091469</x:v>
      </x:c>
      <x:c r="S2385" s="139" t="str">
        <x:f>IF(AND(L2385&lt;=TOTAL_BED_CAP,N2385&lt;=TEMP_WORKER_CAP),"YES","NO")</x:f>
        <x:v>YES</x:v>
      </x:c>
      <x:c r="T2385" s="139" t="n">
        <x:f>IF(S2385="YES",R2385,-1E+99)</x:f>
        <x:v>8928.252286091469</x:v>
      </x:c>
    </x:row>
    <x:row r="2386">
      <x:c r="A2386" s="139"/>
      <x:c r="B2386" s="139"/>
      <x:c r="C2386" s="139"/>
      <x:c r="D2386" s="139"/>
      <x:c r="E2386" s="139"/>
      <x:c r="F2386" s="139"/>
      <x:c r="G2386" s="139"/>
      <x:c r="H2386" s="139"/>
      <x:c r="I2386" s="266" t="n">
        <x:f>INT((ROW()-ROW($I$46))/((CARROT_CAP+1)*(MESCLUN_CAP+1)))</x:f>
        <x:v>3</x:v>
      </x:c>
      <x:c r="J2386" s="266" t="n">
        <x:f>MOD(INT((ROW()-ROW($I$46))/(MESCLUN_CAP+1)),CARROT_CAP+1)</x:f>
        <x:v>12</x:v>
      </x:c>
      <x:c r="K2386" s="266" t="n">
        <x:f>MOD(ROW()-ROW($I$46),MESCLUN_CAP+1)</x:f>
        <x:v>15</x:v>
      </x:c>
      <x:c r="L2386" s="266" t="n">
        <x:f>SUM(I2386:K2386)</x:f>
        <x:v>30</x:v>
      </x:c>
      <x:c r="M2386" s="267" t="n">
        <x:f>I2386*TOMATO_HOURS*WEEKS*(1+TOMATO_DIM)^I2386+J2386*CARROT_HOURS*WEEKS*(1+CARROT_DIM)^J2386+K2386*MESCLUN_HOURS*WEEKS*(1+MESCLUN_DIM)^K2386</x:f>
        <x:v>1656.7896751972778</x:v>
      </x:c>
      <x:c r="N2386" s="267" t="n">
        <x:f>MAX(M2386-FARMER_HOURS,0)/TEMP_HOURS_PER_WORKER</x:f>
        <x:v>0.6505483855536651</x:v>
      </x:c>
      <x:c r="O2386" s="268" t="n">
        <x:f>I2386*TOMATO_PRICE+J2386*CARROT_PRICE+K2386*MESCLUN_PRICE</x:f>
        <x:v>92028</x:v>
      </x:c>
      <x:c r="P2386" s="268" t="n">
        <x:f>I2386*TOMATO_FERTILIZER+J2386*CARROT_FERTILIZER+K2386*MESCLUN_FERTILIZER</x:f>
        <x:v>21120</x:v>
      </x:c>
      <x:c r="Q2386" s="268" t="n">
        <x:f>MIN(M2386,FARMER_HOURS)*FARMER_RATE+MAX(M2386-FARMER_HOURS,0)*TEMP_RATE</x:f>
        <x:v>41263.709638841625</x:v>
      </x:c>
      <x:c r="R2386" s="268" t="n">
        <x:f>O2386-P2386-Q2386-FIXED_COST</x:f>
        <x:v>9644.290361158375</x:v>
      </x:c>
      <x:c r="S2386" s="139" t="str">
        <x:f>IF(AND(L2386&lt;=TOTAL_BED_CAP,N2386&lt;=TEMP_WORKER_CAP),"YES","NO")</x:f>
        <x:v>YES</x:v>
      </x:c>
      <x:c r="T2386" s="139" t="n">
        <x:f>IF(S2386="YES",R2386,-1E+99)</x:f>
        <x:v>9644.290361158375</x:v>
      </x:c>
    </x:row>
    <x:row r="2387">
      <x:c r="A2387" s="139"/>
      <x:c r="B2387" s="139"/>
      <x:c r="C2387" s="139"/>
      <x:c r="D2387" s="139"/>
      <x:c r="E2387" s="139"/>
      <x:c r="F2387" s="139"/>
      <x:c r="G2387" s="139"/>
      <x:c r="H2387" s="139"/>
      <x:c r="I2387" s="266" t="n">
        <x:f>INT((ROW()-ROW($I$46))/((CARROT_CAP+1)*(MESCLUN_CAP+1)))</x:f>
        <x:v>3</x:v>
      </x:c>
      <x:c r="J2387" s="266" t="n">
        <x:f>MOD(INT((ROW()-ROW($I$46))/(MESCLUN_CAP+1)),CARROT_CAP+1)</x:f>
        <x:v>12</x:v>
      </x:c>
      <x:c r="K2387" s="266" t="n">
        <x:f>MOD(ROW()-ROW($I$46),MESCLUN_CAP+1)</x:f>
        <x:v>16</x:v>
      </x:c>
      <x:c r="L2387" s="266" t="n">
        <x:f>SUM(I2387:K2387)</x:f>
        <x:v>31</x:v>
      </x:c>
      <x:c r="M2387" s="267" t="n">
        <x:f>I2387*TOMATO_HOURS*WEEKS*(1+TOMATO_DIM)^I2387+J2387*CARROT_HOURS*WEEKS*(1+CARROT_DIM)^J2387+K2387*MESCLUN_HOURS*WEEKS*(1+MESCLUN_DIM)^K2387</x:f>
        <x:v>1721.8504510747666</x:v>
      </x:c>
      <x:c r="N2387" s="267" t="n">
        <x:f>MAX(M2387-FARMER_HOURS,0)/TEMP_HOURS_PER_WORKER</x:f>
        <x:v>0.6957294799130324</x:v>
      </x:c>
      <x:c r="O2387" s="268" t="n">
        <x:f>I2387*TOMATO_PRICE+J2387*CARROT_PRICE+K2387*MESCLUN_PRICE</x:f>
        <x:v>94728</x:v>
      </x:c>
      <x:c r="P2387" s="268" t="n">
        <x:f>I2387*TOMATO_FERTILIZER+J2387*CARROT_FERTILIZER+K2387*MESCLUN_FERTILIZER</x:f>
        <x:v>22000</x:v>
      </x:c>
      <x:c r="Q2387" s="268" t="n">
        <x:f>MIN(M2387,FARMER_HOURS)*FARMER_RATE+MAX(M2387-FARMER_HOURS,0)*TEMP_RATE</x:f>
        <x:v>42393.23699782581</x:v>
      </x:c>
      <x:c r="R2387" s="268" t="n">
        <x:f>O2387-P2387-Q2387-FIXED_COST</x:f>
        <x:v>10334.763002174193</x:v>
      </x:c>
      <x:c r="S2387" s="139" t="str">
        <x:f>IF(AND(L2387&lt;=TOTAL_BED_CAP,N2387&lt;=TEMP_WORKER_CAP),"YES","NO")</x:f>
        <x:v>YES</x:v>
      </x:c>
      <x:c r="T2387" s="139" t="n">
        <x:f>IF(S2387="YES",R2387,-1E+99)</x:f>
        <x:v>10334.763002174193</x:v>
      </x:c>
    </x:row>
    <x:row r="2388">
      <x:c r="A2388" s="139"/>
      <x:c r="B2388" s="139"/>
      <x:c r="C2388" s="139"/>
      <x:c r="D2388" s="139"/>
      <x:c r="E2388" s="139"/>
      <x:c r="F2388" s="139"/>
      <x:c r="G2388" s="139"/>
      <x:c r="H2388" s="139"/>
      <x:c r="I2388" s="266" t="n">
        <x:f>INT((ROW()-ROW($I$46))/((CARROT_CAP+1)*(MESCLUN_CAP+1)))</x:f>
        <x:v>3</x:v>
      </x:c>
      <x:c r="J2388" s="266" t="n">
        <x:f>MOD(INT((ROW()-ROW($I$46))/(MESCLUN_CAP+1)),CARROT_CAP+1)</x:f>
        <x:v>12</x:v>
      </x:c>
      <x:c r="K2388" s="266" t="n">
        <x:f>MOD(ROW()-ROW($I$46),MESCLUN_CAP+1)</x:f>
        <x:v>17</x:v>
      </x:c>
      <x:c r="L2388" s="266" t="n">
        <x:f>SUM(I2388:K2388)</x:f>
        <x:v>32</x:v>
      </x:c>
      <x:c r="M2388" s="267" t="n">
        <x:f>I2388*TOMATO_HOURS*WEEKS*(1+TOMATO_DIM)^I2388+J2388*CARROT_HOURS*WEEKS*(1+CARROT_DIM)^J2388+K2388*MESCLUN_HOURS*WEEKS*(1+MESCLUN_DIM)^K2388</x:f>
        <x:v>1788.410674521307</x:v>
      </x:c>
      <x:c r="N2388" s="267" t="n">
        <x:f>MAX(M2388-FARMER_HOURS,0)/TEMP_HOURS_PER_WORKER</x:f>
        <x:v>0.7419518573064633</x:v>
      </x:c>
      <x:c r="O2388" s="268" t="n">
        <x:f>I2388*TOMATO_PRICE+J2388*CARROT_PRICE+K2388*MESCLUN_PRICE</x:f>
        <x:v>97428</x:v>
      </x:c>
      <x:c r="P2388" s="268" t="n">
        <x:f>I2388*TOMATO_FERTILIZER+J2388*CARROT_FERTILIZER+K2388*MESCLUN_FERTILIZER</x:f>
        <x:v>22880</x:v>
      </x:c>
      <x:c r="Q2388" s="268" t="n">
        <x:f>MIN(M2388,FARMER_HOURS)*FARMER_RATE+MAX(M2388-FARMER_HOURS,0)*TEMP_RATE</x:f>
        <x:v>43548.79643266158</x:v>
      </x:c>
      <x:c r="R2388" s="268" t="n">
        <x:f>O2388-P2388-Q2388-FIXED_COST</x:f>
        <x:v>10999.203567338423</x:v>
      </x:c>
      <x:c r="S2388" s="139" t="str">
        <x:f>IF(AND(L2388&lt;=TOTAL_BED_CAP,N2388&lt;=TEMP_WORKER_CAP),"YES","NO")</x:f>
        <x:v>YES</x:v>
      </x:c>
      <x:c r="T2388" s="139" t="n">
        <x:f>IF(S2388="YES",R2388,-1E+99)</x:f>
        <x:v>10999.203567338423</x:v>
      </x:c>
    </x:row>
    <x:row r="2389">
      <x:c r="A2389" s="139"/>
      <x:c r="B2389" s="139"/>
      <x:c r="C2389" s="139"/>
      <x:c r="D2389" s="139"/>
      <x:c r="E2389" s="139"/>
      <x:c r="F2389" s="139"/>
      <x:c r="G2389" s="139"/>
      <x:c r="H2389" s="139"/>
      <x:c r="I2389" s="266" t="n">
        <x:f>INT((ROW()-ROW($I$46))/((CARROT_CAP+1)*(MESCLUN_CAP+1)))</x:f>
        <x:v>3</x:v>
      </x:c>
      <x:c r="J2389" s="266" t="n">
        <x:f>MOD(INT((ROW()-ROW($I$46))/(MESCLUN_CAP+1)),CARROT_CAP+1)</x:f>
        <x:v>12</x:v>
      </x:c>
      <x:c r="K2389" s="266" t="n">
        <x:f>MOD(ROW()-ROW($I$46),MESCLUN_CAP+1)</x:f>
        <x:v>18</x:v>
      </x:c>
      <x:c r="L2389" s="266" t="n">
        <x:f>SUM(I2389:K2389)</x:f>
        <x:v>33</x:v>
      </x:c>
      <x:c r="M2389" s="267" t="n">
        <x:f>I2389*TOMATO_HOURS*WEEKS*(1+TOMATO_DIM)^I2389+J2389*CARROT_HOURS*WEEKS*(1+CARROT_DIM)^J2389+K2389*MESCLUN_HOURS*WEEKS*(1+MESCLUN_DIM)^K2389</x:f>
        <x:v>1856.4976659798942</x:v>
      </x:c>
      <x:c r="N2389" s="267" t="n">
        <x:f>MAX(M2389-FARMER_HOURS,0)/TEMP_HOURS_PER_WORKER</x:f>
        <x:v>0.7892344902638154</x:v>
      </x:c>
      <x:c r="O2389" s="268" t="n">
        <x:f>I2389*TOMATO_PRICE+J2389*CARROT_PRICE+K2389*MESCLUN_PRICE</x:f>
        <x:v>100128</x:v>
      </x:c>
      <x:c r="P2389" s="268" t="n">
        <x:f>I2389*TOMATO_FERTILIZER+J2389*CARROT_FERTILIZER+K2389*MESCLUN_FERTILIZER</x:f>
        <x:v>23760</x:v>
      </x:c>
      <x:c r="Q2389" s="268" t="n">
        <x:f>MIN(M2389,FARMER_HOURS)*FARMER_RATE+MAX(M2389-FARMER_HOURS,0)*TEMP_RATE</x:f>
        <x:v>44730.862256595385</x:v>
      </x:c>
      <x:c r="R2389" s="268" t="n">
        <x:f>O2389-P2389-Q2389-FIXED_COST</x:f>
        <x:v>11637.137743404615</x:v>
      </x:c>
      <x:c r="S2389" s="139" t="str">
        <x:f>IF(AND(L2389&lt;=TOTAL_BED_CAP,N2389&lt;=TEMP_WORKER_CAP),"YES","NO")</x:f>
        <x:v>YES</x:v>
      </x:c>
      <x:c r="T2389" s="139" t="n">
        <x:f>IF(S2389="YES",R2389,-1E+99)</x:f>
        <x:v>11637.137743404615</x:v>
      </x:c>
    </x:row>
    <x:row r="2390">
      <x:c r="A2390" s="139"/>
      <x:c r="B2390" s="139"/>
      <x:c r="C2390" s="139"/>
      <x:c r="D2390" s="139"/>
      <x:c r="E2390" s="139"/>
      <x:c r="F2390" s="139"/>
      <x:c r="G2390" s="139"/>
      <x:c r="H2390" s="139"/>
      <x:c r="I2390" s="266" t="n">
        <x:f>INT((ROW()-ROW($I$46))/((CARROT_CAP+1)*(MESCLUN_CAP+1)))</x:f>
        <x:v>3</x:v>
      </x:c>
      <x:c r="J2390" s="266" t="n">
        <x:f>MOD(INT((ROW()-ROW($I$46))/(MESCLUN_CAP+1)),CARROT_CAP+1)</x:f>
        <x:v>12</x:v>
      </x:c>
      <x:c r="K2390" s="266" t="n">
        <x:f>MOD(ROW()-ROW($I$46),MESCLUN_CAP+1)</x:f>
        <x:v>19</x:v>
      </x:c>
      <x:c r="L2390" s="266" t="n">
        <x:f>SUM(I2390:K2390)</x:f>
        <x:v>34</x:v>
      </x:c>
      <x:c r="M2390" s="267" t="n">
        <x:f>I2390*TOMATO_HOURS*WEEKS*(1+TOMATO_DIM)^I2390+J2390*CARROT_HOURS*WEEKS*(1+CARROT_DIM)^J2390+K2390*MESCLUN_HOURS*WEEKS*(1+MESCLUN_DIM)^K2390</x:f>
        <x:v>1926.139194615916</x:v>
      </x:c>
      <x:c r="N2390" s="267" t="n">
        <x:f>MAX(M2390-FARMER_HOURS,0)/TEMP_HOURS_PER_WORKER</x:f>
        <x:v>0.8375966629277195</x:v>
      </x:c>
      <x:c r="O2390" s="268" t="n">
        <x:f>I2390*TOMATO_PRICE+J2390*CARROT_PRICE+K2390*MESCLUN_PRICE</x:f>
        <x:v>102828</x:v>
      </x:c>
      <x:c r="P2390" s="268" t="n">
        <x:f>I2390*TOMATO_FERTILIZER+J2390*CARROT_FERTILIZER+K2390*MESCLUN_FERTILIZER</x:f>
        <x:v>24640</x:v>
      </x:c>
      <x:c r="Q2390" s="268" t="n">
        <x:f>MIN(M2390,FARMER_HOURS)*FARMER_RATE+MAX(M2390-FARMER_HOURS,0)*TEMP_RATE</x:f>
        <x:v>45939.91657319298</x:v>
      </x:c>
      <x:c r="R2390" s="268" t="n">
        <x:f>O2390-P2390-Q2390-FIXED_COST</x:f>
        <x:v>12248.083426807018</x:v>
      </x:c>
      <x:c r="S2390" s="139" t="str">
        <x:f>IF(AND(L2390&lt;=TOTAL_BED_CAP,N2390&lt;=TEMP_WORKER_CAP),"YES","NO")</x:f>
        <x:v>YES</x:v>
      </x:c>
      <x:c r="T2390" s="139" t="n">
        <x:f>IF(S2390="YES",R2390,-1E+99)</x:f>
        <x:v>12248.083426807018</x:v>
      </x:c>
    </x:row>
    <x:row r="2391">
      <x:c r="A2391" s="139"/>
      <x:c r="B2391" s="139"/>
      <x:c r="C2391" s="139"/>
      <x:c r="D2391" s="139"/>
      <x:c r="E2391" s="139"/>
      <x:c r="F2391" s="139"/>
      <x:c r="G2391" s="139"/>
      <x:c r="H2391" s="139"/>
      <x:c r="I2391" s="266" t="n">
        <x:f>INT((ROW()-ROW($I$46))/((CARROT_CAP+1)*(MESCLUN_CAP+1)))</x:f>
        <x:v>3</x:v>
      </x:c>
      <x:c r="J2391" s="266" t="n">
        <x:f>MOD(INT((ROW()-ROW($I$46))/(MESCLUN_CAP+1)),CARROT_CAP+1)</x:f>
        <x:v>12</x:v>
      </x:c>
      <x:c r="K2391" s="266" t="n">
        <x:f>MOD(ROW()-ROW($I$46),MESCLUN_CAP+1)</x:f>
        <x:v>20</x:v>
      </x:c>
      <x:c r="L2391" s="266" t="n">
        <x:f>SUM(I2391:K2391)</x:f>
        <x:v>35</x:v>
      </x:c>
      <x:c r="M2391" s="267" t="n">
        <x:f>I2391*TOMATO_HOURS*WEEKS*(1+TOMATO_DIM)^I2391+J2391*CARROT_HOURS*WEEKS*(1+CARROT_DIM)^J2391+K2391*MESCLUN_HOURS*WEEKS*(1+MESCLUN_DIM)^K2391</x:f>
        <x:v>1997.3634852663931</x:v>
      </x:c>
      <x:c r="N2391" s="267" t="n">
        <x:f>MAX(M2391-FARMER_HOURS,0)/TEMP_HOURS_PER_WORKER</x:f>
        <x:v>0.8870579758794397</x:v>
      </x:c>
      <x:c r="O2391" s="268" t="n">
        <x:f>I2391*TOMATO_PRICE+J2391*CARROT_PRICE+K2391*MESCLUN_PRICE</x:f>
        <x:v>105528</x:v>
      </x:c>
      <x:c r="P2391" s="268" t="n">
        <x:f>I2391*TOMATO_FERTILIZER+J2391*CARROT_FERTILIZER+K2391*MESCLUN_FERTILIZER</x:f>
        <x:v>25520</x:v>
      </x:c>
      <x:c r="Q2391" s="268" t="n">
        <x:f>MIN(M2391,FARMER_HOURS)*FARMER_RATE+MAX(M2391-FARMER_HOURS,0)*TEMP_RATE</x:f>
        <x:v>47176.44939698599</x:v>
      </x:c>
      <x:c r="R2391" s="268" t="n">
        <x:f>O2391-P2391-Q2391-FIXED_COST</x:f>
        <x:v>12831.55060301401</x:v>
      </x:c>
      <x:c r="S2391" s="139" t="str">
        <x:f>IF(AND(L2391&lt;=TOTAL_BED_CAP,N2391&lt;=TEMP_WORKER_CAP),"YES","NO")</x:f>
        <x:v>YES</x:v>
      </x:c>
      <x:c r="T2391" s="139" t="n">
        <x:f>IF(S2391="YES",R2391,-1E+99)</x:f>
        <x:v>12831.55060301401</x:v>
      </x:c>
    </x:row>
    <x:row r="2392">
      <x:c r="A2392" s="139"/>
      <x:c r="B2392" s="139"/>
      <x:c r="C2392" s="139"/>
      <x:c r="D2392" s="139"/>
      <x:c r="E2392" s="139"/>
      <x:c r="F2392" s="139"/>
      <x:c r="G2392" s="139"/>
      <x:c r="H2392" s="139"/>
      <x:c r="I2392" s="266" t="n">
        <x:f>INT((ROW()-ROW($I$46))/((CARROT_CAP+1)*(MESCLUN_CAP+1)))</x:f>
        <x:v>3</x:v>
      </x:c>
      <x:c r="J2392" s="266" t="n">
        <x:f>MOD(INT((ROW()-ROW($I$46))/(MESCLUN_CAP+1)),CARROT_CAP+1)</x:f>
        <x:v>12</x:v>
      </x:c>
      <x:c r="K2392" s="266" t="n">
        <x:f>MOD(ROW()-ROW($I$46),MESCLUN_CAP+1)</x:f>
        <x:v>21</x:v>
      </x:c>
      <x:c r="L2392" s="266" t="n">
        <x:f>SUM(I2392:K2392)</x:f>
        <x:v>36</x:v>
      </x:c>
      <x:c r="M2392" s="267" t="n">
        <x:f>I2392*TOMATO_HOURS*WEEKS*(1+TOMATO_DIM)^I2392+J2392*CARROT_HOURS*WEEKS*(1+CARROT_DIM)^J2392+K2392*MESCLUN_HOURS*WEEKS*(1+MESCLUN_DIM)^K2392</x:f>
        <x:v>2070.199225492837</x:v>
      </x:c>
      <x:c r="N2392" s="267" t="n">
        <x:f>MAX(M2392-FARMER_HOURS,0)/TEMP_HOURS_PER_WORKER</x:f>
        <x:v>0.9376383510366922</x:v>
      </x:c>
      <x:c r="O2392" s="268" t="n">
        <x:f>I2392*TOMATO_PRICE+J2392*CARROT_PRICE+K2392*MESCLUN_PRICE</x:f>
        <x:v>108228</x:v>
      </x:c>
      <x:c r="P2392" s="268" t="n">
        <x:f>I2392*TOMATO_FERTILIZER+J2392*CARROT_FERTILIZER+K2392*MESCLUN_FERTILIZER</x:f>
        <x:v>26400</x:v>
      </x:c>
      <x:c r="Q2392" s="268" t="n">
        <x:f>MIN(M2392,FARMER_HOURS)*FARMER_RATE+MAX(M2392-FARMER_HOURS,0)*TEMP_RATE</x:f>
        <x:v>48440.9587759173</x:v>
      </x:c>
      <x:c r="R2392" s="268" t="n">
        <x:f>O2392-P2392-Q2392-FIXED_COST</x:f>
        <x:v>13387.041224082699</x:v>
      </x:c>
      <x:c r="S2392" s="139" t="str">
        <x:f>IF(AND(L2392&lt;=TOTAL_BED_CAP,N2392&lt;=TEMP_WORKER_CAP),"YES","NO")</x:f>
        <x:v>YES</x:v>
      </x:c>
      <x:c r="T2392" s="139" t="n">
        <x:f>IF(S2392="YES",R2392,-1E+99)</x:f>
        <x:v>13387.041224082699</x:v>
      </x:c>
    </x:row>
    <x:row r="2393">
      <x:c r="A2393" s="139"/>
      <x:c r="B2393" s="139"/>
      <x:c r="C2393" s="139"/>
      <x:c r="D2393" s="139"/>
      <x:c r="E2393" s="139"/>
      <x:c r="F2393" s="139"/>
      <x:c r="G2393" s="139"/>
      <x:c r="H2393" s="139"/>
      <x:c r="I2393" s="266" t="n">
        <x:f>INT((ROW()-ROW($I$46))/((CARROT_CAP+1)*(MESCLUN_CAP+1)))</x:f>
        <x:v>3</x:v>
      </x:c>
      <x:c r="J2393" s="266" t="n">
        <x:f>MOD(INT((ROW()-ROW($I$46))/(MESCLUN_CAP+1)),CARROT_CAP+1)</x:f>
        <x:v>12</x:v>
      </x:c>
      <x:c r="K2393" s="266" t="n">
        <x:f>MOD(ROW()-ROW($I$46),MESCLUN_CAP+1)</x:f>
        <x:v>22</x:v>
      </x:c>
      <x:c r="L2393" s="266" t="n">
        <x:f>SUM(I2393:K2393)</x:f>
        <x:v>37</x:v>
      </x:c>
      <x:c r="M2393" s="267" t="n">
        <x:f>I2393*TOMATO_HOURS*WEEKS*(1+TOMATO_DIM)^I2393+J2393*CARROT_HOURS*WEEKS*(1+CARROT_DIM)^J2393+K2393*MESCLUN_HOURS*WEEKS*(1+MESCLUN_DIM)^K2393</x:f>
        <x:v>2144.675572739233</x:v>
      </x:c>
      <x:c r="N2393" s="267" t="n">
        <x:f>MAX(M2393-FARMER_HOURS,0)/TEMP_HOURS_PER_WORKER</x:f>
        <x:v>0.9893580366244673</x:v>
      </x:c>
      <x:c r="O2393" s="268" t="n">
        <x:f>I2393*TOMATO_PRICE+J2393*CARROT_PRICE+K2393*MESCLUN_PRICE</x:f>
        <x:v>110928</x:v>
      </x:c>
      <x:c r="P2393" s="268" t="n">
        <x:f>I2393*TOMATO_FERTILIZER+J2393*CARROT_FERTILIZER+K2393*MESCLUN_FERTILIZER</x:f>
        <x:v>27280</x:v>
      </x:c>
      <x:c r="Q2393" s="268" t="n">
        <x:f>MIN(M2393,FARMER_HOURS)*FARMER_RATE+MAX(M2393-FARMER_HOURS,0)*TEMP_RATE</x:f>
        <x:v>49733.950915611684</x:v>
      </x:c>
      <x:c r="R2393" s="268" t="n">
        <x:f>O2393-P2393-Q2393-FIXED_COST</x:f>
        <x:v>13914.049084388316</x:v>
      </x:c>
      <x:c r="S2393" s="139" t="str">
        <x:f>IF(AND(L2393&lt;=TOTAL_BED_CAP,N2393&lt;=TEMP_WORKER_CAP),"YES","NO")</x:f>
        <x:v>YES</x:v>
      </x:c>
      <x:c r="T2393" s="139" t="n">
        <x:f>IF(S2393="YES",R2393,-1E+99)</x:f>
        <x:v>13914.049084388316</x:v>
      </x:c>
    </x:row>
    <x:row r="2394">
      <x:c r="A2394" s="139"/>
      <x:c r="B2394" s="139"/>
      <x:c r="C2394" s="139"/>
      <x:c r="D2394" s="139"/>
      <x:c r="E2394" s="139"/>
      <x:c r="F2394" s="139"/>
      <x:c r="G2394" s="139"/>
      <x:c r="H2394" s="139"/>
      <x:c r="I2394" s="266" t="n">
        <x:f>INT((ROW()-ROW($I$46))/((CARROT_CAP+1)*(MESCLUN_CAP+1)))</x:f>
        <x:v>3</x:v>
      </x:c>
      <x:c r="J2394" s="266" t="n">
        <x:f>MOD(INT((ROW()-ROW($I$46))/(MESCLUN_CAP+1)),CARROT_CAP+1)</x:f>
        <x:v>12</x:v>
      </x:c>
      <x:c r="K2394" s="266" t="n">
        <x:f>MOD(ROW()-ROW($I$46),MESCLUN_CAP+1)</x:f>
        <x:v>23</x:v>
      </x:c>
      <x:c r="L2394" s="266" t="n">
        <x:f>SUM(I2394:K2394)</x:f>
        <x:v>38</x:v>
      </x:c>
      <x:c r="M2394" s="267" t="n">
        <x:f>I2394*TOMATO_HOURS*WEEKS*(1+TOMATO_DIM)^I2394+J2394*CARROT_HOURS*WEEKS*(1+CARROT_DIM)^J2394+K2394*MESCLUN_HOURS*WEEKS*(1+MESCLUN_DIM)^K2394</x:f>
        <x:v>2220.8221615966695</x:v>
      </x:c>
      <x:c r="N2394" s="267" t="n">
        <x:f>MAX(M2394-FARMER_HOURS,0)/TEMP_HOURS_PER_WORKER</x:f>
        <x:v>1.0422376122199093</x:v>
      </x:c>
      <x:c r="O2394" s="268" t="n">
        <x:f>I2394*TOMATO_PRICE+J2394*CARROT_PRICE+K2394*MESCLUN_PRICE</x:f>
        <x:v>113628</x:v>
      </x:c>
      <x:c r="P2394" s="268" t="n">
        <x:f>I2394*TOMATO_FERTILIZER+J2394*CARROT_FERTILIZER+K2394*MESCLUN_FERTILIZER</x:f>
        <x:v>28160</x:v>
      </x:c>
      <x:c r="Q2394" s="268" t="n">
        <x:f>MIN(M2394,FARMER_HOURS)*FARMER_RATE+MAX(M2394-FARMER_HOURS,0)*TEMP_RATE</x:f>
        <x:v>51055.94030549773</x:v>
      </x:c>
      <x:c r="R2394" s="268" t="n">
        <x:f>O2394-P2394-Q2394-FIXED_COST</x:f>
        <x:v>14412.05969450227</x:v>
      </x:c>
      <x:c r="S2394" s="139" t="str">
        <x:f>IF(AND(L2394&lt;=TOTAL_BED_CAP,N2394&lt;=TEMP_WORKER_CAP),"YES","NO")</x:f>
        <x:v>YES</x:v>
      </x:c>
      <x:c r="T2394" s="139" t="n">
        <x:f>IF(S2394="YES",R2394,-1E+99)</x:f>
        <x:v>14412.05969450227</x:v>
      </x:c>
    </x:row>
    <x:row r="2395">
      <x:c r="A2395" s="139"/>
      <x:c r="B2395" s="139"/>
      <x:c r="C2395" s="139"/>
      <x:c r="D2395" s="139"/>
      <x:c r="E2395" s="139"/>
      <x:c r="F2395" s="139"/>
      <x:c r="G2395" s="139"/>
      <x:c r="H2395" s="139"/>
      <x:c r="I2395" s="266" t="n">
        <x:f>INT((ROW()-ROW($I$46))/((CARROT_CAP+1)*(MESCLUN_CAP+1)))</x:f>
        <x:v>3</x:v>
      </x:c>
      <x:c r="J2395" s="266" t="n">
        <x:f>MOD(INT((ROW()-ROW($I$46))/(MESCLUN_CAP+1)),CARROT_CAP+1)</x:f>
        <x:v>12</x:v>
      </x:c>
      <x:c r="K2395" s="266" t="n">
        <x:f>MOD(ROW()-ROW($I$46),MESCLUN_CAP+1)</x:f>
        <x:v>24</x:v>
      </x:c>
      <x:c r="L2395" s="266" t="n">
        <x:f>SUM(I2395:K2395)</x:f>
        <x:v>39</x:v>
      </x:c>
      <x:c r="M2395" s="267" t="n">
        <x:f>I2395*TOMATO_HOURS*WEEKS*(1+TOMATO_DIM)^I2395+J2395*CARROT_HOURS*WEEKS*(1+CARROT_DIM)^J2395+K2395*MESCLUN_HOURS*WEEKS*(1+MESCLUN_DIM)^K2395</x:f>
        <x:v>2298.669111176165</x:v>
      </x:c>
      <x:c r="N2395" s="267" t="n">
        <x:f>MAX(M2395-FARMER_HOURS,0)/TEMP_HOURS_PER_WORKER</x:f>
        <x:v>1.096297993872337</x:v>
      </x:c>
      <x:c r="O2395" s="268" t="n">
        <x:f>I2395*TOMATO_PRICE+J2395*CARROT_PRICE+K2395*MESCLUN_PRICE</x:f>
        <x:v>116328</x:v>
      </x:c>
      <x:c r="P2395" s="268" t="n">
        <x:f>I2395*TOMATO_FERTILIZER+J2395*CARROT_FERTILIZER+K2395*MESCLUN_FERTILIZER</x:f>
        <x:v>29040</x:v>
      </x:c>
      <x:c r="Q2395" s="268" t="n">
        <x:f>MIN(M2395,FARMER_HOURS)*FARMER_RATE+MAX(M2395-FARMER_HOURS,0)*TEMP_RATE</x:f>
        <x:v>52407.44984680842</x:v>
      </x:c>
      <x:c r="R2395" s="268" t="n">
        <x:f>O2395-P2395-Q2395-FIXED_COST</x:f>
        <x:v>14880.55015319158</x:v>
      </x:c>
      <x:c r="S2395" s="139" t="str">
        <x:f>IF(AND(L2395&lt;=TOTAL_BED_CAP,N2395&lt;=TEMP_WORKER_CAP),"YES","NO")</x:f>
        <x:v>YES</x:v>
      </x:c>
      <x:c r="T2395" s="139" t="n">
        <x:f>IF(S2395="YES",R2395,-1E+99)</x:f>
        <x:v>14880.55015319158</x:v>
      </x:c>
    </x:row>
    <x:row r="2396">
      <x:c r="A2396" s="139"/>
      <x:c r="B2396" s="139"/>
      <x:c r="C2396" s="139"/>
      <x:c r="D2396" s="139"/>
      <x:c r="E2396" s="139"/>
      <x:c r="F2396" s="139"/>
      <x:c r="G2396" s="139"/>
      <x:c r="H2396" s="139"/>
      <x:c r="I2396" s="266" t="n">
        <x:f>INT((ROW()-ROW($I$46))/((CARROT_CAP+1)*(MESCLUN_CAP+1)))</x:f>
        <x:v>3</x:v>
      </x:c>
      <x:c r="J2396" s="266" t="n">
        <x:f>MOD(INT((ROW()-ROW($I$46))/(MESCLUN_CAP+1)),CARROT_CAP+1)</x:f>
        <x:v>12</x:v>
      </x:c>
      <x:c r="K2396" s="266" t="n">
        <x:f>MOD(ROW()-ROW($I$46),MESCLUN_CAP+1)</x:f>
        <x:v>25</x:v>
      </x:c>
      <x:c r="L2396" s="266" t="n">
        <x:f>SUM(I2396:K2396)</x:f>
        <x:v>40</x:v>
      </x:c>
      <x:c r="M2396" s="267" t="n">
        <x:f>I2396*TOMATO_HOURS*WEEKS*(1+TOMATO_DIM)^I2396+J2396*CARROT_HOURS*WEEKS*(1+CARROT_DIM)^J2396+K2396*MESCLUN_HOURS*WEEKS*(1+MESCLUN_DIM)^K2396</x:f>
        <x:v>2378.2470325912627</x:v>
      </x:c>
      <x:c r="N2396" s="267" t="n">
        <x:f>MAX(M2396-FARMER_HOURS,0)/TEMP_HOURS_PER_WORKER</x:f>
        <x:v>1.151560439299488</x:v>
      </x:c>
      <x:c r="O2396" s="268" t="n">
        <x:f>I2396*TOMATO_PRICE+J2396*CARROT_PRICE+K2396*MESCLUN_PRICE</x:f>
        <x:v>119028</x:v>
      </x:c>
      <x:c r="P2396" s="268" t="n">
        <x:f>I2396*TOMATO_FERTILIZER+J2396*CARROT_FERTILIZER+K2396*MESCLUN_FERTILIZER</x:f>
        <x:v>29920</x:v>
      </x:c>
      <x:c r="Q2396" s="268" t="n">
        <x:f>MIN(M2396,FARMER_HOURS)*FARMER_RATE+MAX(M2396-FARMER_HOURS,0)*TEMP_RATE</x:f>
        <x:v>53789.0109824872</x:v>
      </x:c>
      <x:c r="R2396" s="268" t="n">
        <x:f>O2396-P2396-Q2396-FIXED_COST</x:f>
        <x:v>15318.989017512802</x:v>
      </x:c>
      <x:c r="S2396" s="139" t="str">
        <x:f>IF(AND(L2396&lt;=TOTAL_BED_CAP,N2396&lt;=TEMP_WORKER_CAP),"YES","NO")</x:f>
        <x:v>YES</x:v>
      </x:c>
      <x:c r="T2396" s="139" t="n">
        <x:f>IF(S2396="YES",R2396,-1E+99)</x:f>
        <x:v>15318.989017512802</x:v>
      </x:c>
    </x:row>
    <x:row r="2397">
      <x:c r="A2397" s="139"/>
      <x:c r="B2397" s="139"/>
      <x:c r="C2397" s="139"/>
      <x:c r="D2397" s="139"/>
      <x:c r="E2397" s="139"/>
      <x:c r="F2397" s="139"/>
      <x:c r="G2397" s="139"/>
      <x:c r="H2397" s="139"/>
      <x:c r="I2397" s="266" t="n">
        <x:f>INT((ROW()-ROW($I$46))/((CARROT_CAP+1)*(MESCLUN_CAP+1)))</x:f>
        <x:v>3</x:v>
      </x:c>
      <x:c r="J2397" s="266" t="n">
        <x:f>MOD(INT((ROW()-ROW($I$46))/(MESCLUN_CAP+1)),CARROT_CAP+1)</x:f>
        <x:v>12</x:v>
      </x:c>
      <x:c r="K2397" s="266" t="n">
        <x:f>MOD(ROW()-ROW($I$46),MESCLUN_CAP+1)</x:f>
        <x:v>26</x:v>
      </x:c>
      <x:c r="L2397" s="266" t="n">
        <x:f>SUM(I2397:K2397)</x:f>
        <x:v>41</x:v>
      </x:c>
      <x:c r="M2397" s="267" t="n">
        <x:f>I2397*TOMATO_HOURS*WEEKS*(1+TOMATO_DIM)^I2397+J2397*CARROT_HOURS*WEEKS*(1+CARROT_DIM)^J2397+K2397*MESCLUN_HOURS*WEEKS*(1+MESCLUN_DIM)^K2397</x:f>
        <x:v>2459.58703655198</x:v>
      </x:c>
      <x:c r="N2397" s="267" t="n">
        <x:f>MAX(M2397-FARMER_HOURS,0)/TEMP_HOURS_PER_WORKER</x:f>
        <x:v>1.208046553161097</x:v>
      </x:c>
      <x:c r="O2397" s="268" t="n">
        <x:f>I2397*TOMATO_PRICE+J2397*CARROT_PRICE+K2397*MESCLUN_PRICE</x:f>
        <x:v>121728</x:v>
      </x:c>
      <x:c r="P2397" s="268" t="n">
        <x:f>I2397*TOMATO_FERTILIZER+J2397*CARROT_FERTILIZER+K2397*MESCLUN_FERTILIZER</x:f>
        <x:v>30800</x:v>
      </x:c>
      <x:c r="Q2397" s="268" t="n">
        <x:f>MIN(M2397,FARMER_HOURS)*FARMER_RATE+MAX(M2397-FARMER_HOURS,0)*TEMP_RATE</x:f>
        <x:v>55201.16382902743</x:v>
      </x:c>
      <x:c r="R2397" s="268" t="n">
        <x:f>O2397-P2397-Q2397-FIXED_COST</x:f>
        <x:v>15726.836170972572</x:v>
      </x:c>
      <x:c r="S2397" s="139" t="str">
        <x:f>IF(AND(L2397&lt;=TOTAL_BED_CAP,N2397&lt;=TEMP_WORKER_CAP),"YES","NO")</x:f>
        <x:v>YES</x:v>
      </x:c>
      <x:c r="T2397" s="139" t="n">
        <x:f>IF(S2397="YES",R2397,-1E+99)</x:f>
        <x:v>15726.836170972572</x:v>
      </x:c>
    </x:row>
    <x:row r="2398">
      <x:c r="A2398" s="139"/>
      <x:c r="B2398" s="139"/>
      <x:c r="C2398" s="139"/>
      <x:c r="D2398" s="139"/>
      <x:c r="E2398" s="139"/>
      <x:c r="F2398" s="139"/>
      <x:c r="G2398" s="139"/>
      <x:c r="H2398" s="139"/>
      <x:c r="I2398" s="266" t="n">
        <x:f>INT((ROW()-ROW($I$46))/((CARROT_CAP+1)*(MESCLUN_CAP+1)))</x:f>
        <x:v>3</x:v>
      </x:c>
      <x:c r="J2398" s="266" t="n">
        <x:f>MOD(INT((ROW()-ROW($I$46))/(MESCLUN_CAP+1)),CARROT_CAP+1)</x:f>
        <x:v>12</x:v>
      </x:c>
      <x:c r="K2398" s="266" t="n">
        <x:f>MOD(ROW()-ROW($I$46),MESCLUN_CAP+1)</x:f>
        <x:v>27</x:v>
      </x:c>
      <x:c r="L2398" s="266" t="n">
        <x:f>SUM(I2398:K2398)</x:f>
        <x:v>42</x:v>
      </x:c>
      <x:c r="M2398" s="267" t="n">
        <x:f>I2398*TOMATO_HOURS*WEEKS*(1+TOMATO_DIM)^I2398+J2398*CARROT_HOURS*WEEKS*(1+CARROT_DIM)^J2398+K2398*MESCLUN_HOURS*WEEKS*(1+MESCLUN_DIM)^K2398</x:f>
        <x:v>2542.720741071737</x:v>
      </x:c>
      <x:c r="N2398" s="267" t="n">
        <x:f>MAX(M2398-FARMER_HOURS,0)/TEMP_HOURS_PER_WORKER</x:f>
        <x:v>1.2657782924109284</x:v>
      </x:c>
      <x:c r="O2398" s="268" t="n">
        <x:f>I2398*TOMATO_PRICE+J2398*CARROT_PRICE+K2398*MESCLUN_PRICE</x:f>
        <x:v>124428</x:v>
      </x:c>
      <x:c r="P2398" s="268" t="n">
        <x:f>I2398*TOMATO_FERTILIZER+J2398*CARROT_FERTILIZER+K2398*MESCLUN_FERTILIZER</x:f>
        <x:v>31680</x:v>
      </x:c>
      <x:c r="Q2398" s="268" t="n">
        <x:f>MIN(M2398,FARMER_HOURS)*FARMER_RATE+MAX(M2398-FARMER_HOURS,0)*TEMP_RATE</x:f>
        <x:v>56644.45731027321</x:v>
      </x:c>
      <x:c r="R2398" s="268" t="n">
        <x:f>O2398-P2398-Q2398-FIXED_COST</x:f>
        <x:v>16103.54268972679</x:v>
      </x:c>
      <x:c r="S2398" s="139" t="str">
        <x:f>IF(AND(L2398&lt;=TOTAL_BED_CAP,N2398&lt;=TEMP_WORKER_CAP),"YES","NO")</x:f>
        <x:v>YES</x:v>
      </x:c>
      <x:c r="T2398" s="139" t="n">
        <x:f>IF(S2398="YES",R2398,-1E+99)</x:f>
        <x:v>16103.54268972679</x:v>
      </x:c>
    </x:row>
    <x:row r="2399">
      <x:c r="A2399" s="139"/>
      <x:c r="B2399" s="139"/>
      <x:c r="C2399" s="139"/>
      <x:c r="D2399" s="139"/>
      <x:c r="E2399" s="139"/>
      <x:c r="F2399" s="139"/>
      <x:c r="G2399" s="139"/>
      <x:c r="H2399" s="139"/>
      <x:c r="I2399" s="266" t="n">
        <x:f>INT((ROW()-ROW($I$46))/((CARROT_CAP+1)*(MESCLUN_CAP+1)))</x:f>
        <x:v>3</x:v>
      </x:c>
      <x:c r="J2399" s="266" t="n">
        <x:f>MOD(INT((ROW()-ROW($I$46))/(MESCLUN_CAP+1)),CARROT_CAP+1)</x:f>
        <x:v>12</x:v>
      </x:c>
      <x:c r="K2399" s="266" t="n">
        <x:f>MOD(ROW()-ROW($I$46),MESCLUN_CAP+1)</x:f>
        <x:v>28</x:v>
      </x:c>
      <x:c r="L2399" s="266" t="n">
        <x:f>SUM(I2399:K2399)</x:f>
        <x:v>43</x:v>
      </x:c>
      <x:c r="M2399" s="267" t="n">
        <x:f>I2399*TOMATO_HOURS*WEEKS*(1+TOMATO_DIM)^I2399+J2399*CARROT_HOURS*WEEKS*(1+CARROT_DIM)^J2399+K2399*MESCLUN_HOURS*WEEKS*(1+MESCLUN_DIM)^K2399</x:f>
        <x:v>2627.6802792888902</x:v>
      </x:c>
      <x:c r="N2399" s="267" t="n">
        <x:f>MAX(M2399-FARMER_HOURS,0)/TEMP_HOURS_PER_WORKER</x:f>
        <x:v>1.324777971728396</x:v>
      </x:c>
      <x:c r="O2399" s="268" t="n">
        <x:f>I2399*TOMATO_PRICE+J2399*CARROT_PRICE+K2399*MESCLUN_PRICE</x:f>
        <x:v>127128</x:v>
      </x:c>
      <x:c r="P2399" s="268" t="n">
        <x:f>I2399*TOMATO_FERTILIZER+J2399*CARROT_FERTILIZER+K2399*MESCLUN_FERTILIZER</x:f>
        <x:v>32560</x:v>
      </x:c>
      <x:c r="Q2399" s="268" t="n">
        <x:f>MIN(M2399,FARMER_HOURS)*FARMER_RATE+MAX(M2399-FARMER_HOURS,0)*TEMP_RATE</x:f>
        <x:v>58119.4492932099</x:v>
      </x:c>
      <x:c r="R2399" s="268" t="n">
        <x:f>O2399-P2399-Q2399-FIXED_COST</x:f>
        <x:v>16448.550706790098</x:v>
      </x:c>
      <x:c r="S2399" s="139" t="str">
        <x:f>IF(AND(L2399&lt;=TOTAL_BED_CAP,N2399&lt;=TEMP_WORKER_CAP),"YES","NO")</x:f>
        <x:v>YES</x:v>
      </x:c>
      <x:c r="T2399" s="139" t="n">
        <x:f>IF(S2399="YES",R2399,-1E+99)</x:f>
        <x:v>16448.550706790098</x:v>
      </x:c>
    </x:row>
    <x:row r="2400">
      <x:c r="A2400" s="139"/>
      <x:c r="B2400" s="139"/>
      <x:c r="C2400" s="139"/>
      <x:c r="D2400" s="139"/>
      <x:c r="E2400" s="139"/>
      <x:c r="F2400" s="139"/>
      <x:c r="G2400" s="139"/>
      <x:c r="H2400" s="139"/>
      <x:c r="I2400" s="266" t="n">
        <x:f>INT((ROW()-ROW($I$46))/((CARROT_CAP+1)*(MESCLUN_CAP+1)))</x:f>
        <x:v>3</x:v>
      </x:c>
      <x:c r="J2400" s="266" t="n">
        <x:f>MOD(INT((ROW()-ROW($I$46))/(MESCLUN_CAP+1)),CARROT_CAP+1)</x:f>
        <x:v>12</x:v>
      </x:c>
      <x:c r="K2400" s="266" t="n">
        <x:f>MOD(ROW()-ROW($I$46),MESCLUN_CAP+1)</x:f>
        <x:v>29</x:v>
      </x:c>
      <x:c r="L2400" s="266" t="n">
        <x:f>SUM(I2400:K2400)</x:f>
        <x:v>44</x:v>
      </x:c>
      <x:c r="M2400" s="267" t="n">
        <x:f>I2400*TOMATO_HOURS*WEEKS*(1+TOMATO_DIM)^I2400+J2400*CARROT_HOURS*WEEKS*(1+CARROT_DIM)^J2400+K2400*MESCLUN_HOURS*WEEKS*(1+MESCLUN_DIM)^K2400</x:f>
        <x:v>2714.4983074045435</x:v>
      </x:c>
      <x:c r="N2400" s="267" t="n">
        <x:f>MAX(M2400-FARMER_HOURS,0)/TEMP_HOURS_PER_WORKER</x:f>
        <x:v>1.385068269030933</x:v>
      </x:c>
      <x:c r="O2400" s="268" t="n">
        <x:f>I2400*TOMATO_PRICE+J2400*CARROT_PRICE+K2400*MESCLUN_PRICE</x:f>
        <x:v>129828</x:v>
      </x:c>
      <x:c r="P2400" s="268" t="n">
        <x:f>I2400*TOMATO_FERTILIZER+J2400*CARROT_FERTILIZER+K2400*MESCLUN_FERTILIZER</x:f>
        <x:v>33440</x:v>
      </x:c>
      <x:c r="Q2400" s="268" t="n">
        <x:f>MIN(M2400,FARMER_HOURS)*FARMER_RATE+MAX(M2400-FARMER_HOURS,0)*TEMP_RATE</x:f>
        <x:v>59626.70672577332</x:v>
      </x:c>
      <x:c r="R2400" s="268" t="n">
        <x:f>O2400-P2400-Q2400-FIXED_COST</x:f>
        <x:v>16761.29327422668</x:v>
      </x:c>
      <x:c r="S2400" s="139" t="str">
        <x:f>IF(AND(L2400&lt;=TOTAL_BED_CAP,N2400&lt;=TEMP_WORKER_CAP),"YES","NO")</x:f>
        <x:v>YES</x:v>
      </x:c>
      <x:c r="T2400" s="139" t="n">
        <x:f>IF(S2400="YES",R2400,-1E+99)</x:f>
        <x:v>16761.29327422668</x:v>
      </x:c>
    </x:row>
    <x:row r="2401">
      <x:c r="A2401" s="139"/>
      <x:c r="B2401" s="139"/>
      <x:c r="C2401" s="139"/>
      <x:c r="D2401" s="139"/>
      <x:c r="E2401" s="139"/>
      <x:c r="F2401" s="139"/>
      <x:c r="G2401" s="139"/>
      <x:c r="H2401" s="139"/>
      <x:c r="I2401" s="266" t="n">
        <x:f>INT((ROW()-ROW($I$46))/((CARROT_CAP+1)*(MESCLUN_CAP+1)))</x:f>
        <x:v>3</x:v>
      </x:c>
      <x:c r="J2401" s="266" t="n">
        <x:f>MOD(INT((ROW()-ROW($I$46))/(MESCLUN_CAP+1)),CARROT_CAP+1)</x:f>
        <x:v>12</x:v>
      </x:c>
      <x:c r="K2401" s="266" t="n">
        <x:f>MOD(ROW()-ROW($I$46),MESCLUN_CAP+1)</x:f>
        <x:v>30</x:v>
      </x:c>
      <x:c r="L2401" s="266" t="n">
        <x:f>SUM(I2401:K2401)</x:f>
        <x:v>45</x:v>
      </x:c>
      <x:c r="M2401" s="267" t="n">
        <x:f>I2401*TOMATO_HOURS*WEEKS*(1+TOMATO_DIM)^I2401+J2401*CARROT_HOURS*WEEKS*(1+CARROT_DIM)^J2401+K2401*MESCLUN_HOURS*WEEKS*(1+MESCLUN_DIM)^K2401</x:f>
        <x:v>2803.2080127383138</x:v>
      </x:c>
      <x:c r="N2401" s="267" t="n">
        <x:f>MAX(M2401-FARMER_HOURS,0)/TEMP_HOURS_PER_WORKER</x:f>
        <x:v>1.4466722310682734</x:v>
      </x:c>
      <x:c r="O2401" s="268" t="n">
        <x:f>I2401*TOMATO_PRICE+J2401*CARROT_PRICE+K2401*MESCLUN_PRICE</x:f>
        <x:v>132528</x:v>
      </x:c>
      <x:c r="P2401" s="268" t="n">
        <x:f>I2401*TOMATO_FERTILIZER+J2401*CARROT_FERTILIZER+K2401*MESCLUN_FERTILIZER</x:f>
        <x:v>34320</x:v>
      </x:c>
      <x:c r="Q2401" s="268" t="n">
        <x:f>MIN(M2401,FARMER_HOURS)*FARMER_RATE+MAX(M2401-FARMER_HOURS,0)*TEMP_RATE</x:f>
        <x:v>61166.80577670684</x:v>
      </x:c>
      <x:c r="R2401" s="268" t="n">
        <x:f>O2401-P2401-Q2401-FIXED_COST</x:f>
        <x:v>17041.19422329316</x:v>
      </x:c>
      <x:c r="S2401" s="139" t="str">
        <x:f>IF(AND(L2401&lt;=TOTAL_BED_CAP,N2401&lt;=TEMP_WORKER_CAP),"YES","NO")</x:f>
        <x:v>YES</x:v>
      </x:c>
      <x:c r="T2401" s="139" t="n">
        <x:f>IF(S2401="YES",R2401,-1E+99)</x:f>
        <x:v>17041.19422329316</x:v>
      </x:c>
    </x:row>
    <x:row r="2402">
      <x:c r="A2402" s="139"/>
      <x:c r="B2402" s="139"/>
      <x:c r="C2402" s="139"/>
      <x:c r="D2402" s="139"/>
      <x:c r="E2402" s="139"/>
      <x:c r="F2402" s="139"/>
      <x:c r="G2402" s="139"/>
      <x:c r="H2402" s="139"/>
      <x:c r="I2402" s="266" t="n">
        <x:f>INT((ROW()-ROW($I$46))/((CARROT_CAP+1)*(MESCLUN_CAP+1)))</x:f>
        <x:v>3</x:v>
      </x:c>
      <x:c r="J2402" s="266" t="n">
        <x:f>MOD(INT((ROW()-ROW($I$46))/(MESCLUN_CAP+1)),CARROT_CAP+1)</x:f>
        <x:v>13</x:v>
      </x:c>
      <x:c r="K2402" s="266" t="n">
        <x:f>MOD(ROW()-ROW($I$46),MESCLUN_CAP+1)</x:f>
        <x:v>0</x:v>
      </x:c>
      <x:c r="L2402" s="266" t="n">
        <x:f>SUM(I2402:K2402)</x:f>
        <x:v>16</x:v>
      </x:c>
      <x:c r="M2402" s="267" t="n">
        <x:f>I2402*TOMATO_HOURS*WEEKS*(1+TOMATO_DIM)^I2402+J2402*CARROT_HOURS*WEEKS*(1+CARROT_DIM)^J2402+K2402*MESCLUN_HOURS*WEEKS*(1+MESCLUN_DIM)^K2402</x:f>
        <x:v>896.9893074924572</x:v>
      </x:c>
      <x:c r="N2402" s="267" t="n">
        <x:f>MAX(M2402-FARMER_HOURS,0)/TEMP_HOURS_PER_WORKER</x:f>
        <x:v>0.1229092413142064</x:v>
      </x:c>
      <x:c r="O2402" s="268" t="n">
        <x:f>I2402*TOMATO_PRICE+J2402*CARROT_PRICE+K2402*MESCLUN_PRICE</x:f>
        <x:v>53622</x:v>
      </x:c>
      <x:c r="P2402" s="268" t="n">
        <x:f>I2402*TOMATO_FERTILIZER+J2402*CARROT_FERTILIZER+K2402*MESCLUN_FERTILIZER</x:f>
        <x:v>8360</x:v>
      </x:c>
      <x:c r="Q2402" s="268" t="n">
        <x:f>MIN(M2402,FARMER_HOURS)*FARMER_RATE+MAX(M2402-FARMER_HOURS,0)*TEMP_RATE</x:f>
        <x:v>28072.73103285516</x:v>
      </x:c>
      <x:c r="R2402" s="268" t="n">
        <x:f>O2402-P2402-Q2402-FIXED_COST</x:f>
        <x:v>-2810.731032855161</x:v>
      </x:c>
      <x:c r="S2402" s="139" t="str">
        <x:f>IF(AND(L2402&lt;=TOTAL_BED_CAP,N2402&lt;=TEMP_WORKER_CAP),"YES","NO")</x:f>
        <x:v>YES</x:v>
      </x:c>
      <x:c r="T2402" s="139" t="n">
        <x:f>IF(S2402="YES",R2402,-1E+99)</x:f>
        <x:v>-2810.731032855161</x:v>
      </x:c>
    </x:row>
    <x:row r="2403">
      <x:c r="A2403" s="139"/>
      <x:c r="B2403" s="139"/>
      <x:c r="C2403" s="139"/>
      <x:c r="D2403" s="139"/>
      <x:c r="E2403" s="139"/>
      <x:c r="F2403" s="139"/>
      <x:c r="G2403" s="139"/>
      <x:c r="H2403" s="139"/>
      <x:c r="I2403" s="266" t="n">
        <x:f>INT((ROW()-ROW($I$46))/((CARROT_CAP+1)*(MESCLUN_CAP+1)))</x:f>
        <x:v>3</x:v>
      </x:c>
      <x:c r="J2403" s="266" t="n">
        <x:f>MOD(INT((ROW()-ROW($I$46))/(MESCLUN_CAP+1)),CARROT_CAP+1)</x:f>
        <x:v>13</x:v>
      </x:c>
      <x:c r="K2403" s="266" t="n">
        <x:f>MOD(ROW()-ROW($I$46),MESCLUN_CAP+1)</x:f>
        <x:v>1</x:v>
      </x:c>
      <x:c r="L2403" s="266" t="n">
        <x:f>SUM(I2403:K2403)</x:f>
        <x:v>17</x:v>
      </x:c>
      <x:c r="M2403" s="267" t="n">
        <x:f>I2403*TOMATO_HOURS*WEEKS*(1+TOMATO_DIM)^I2403+J2403*CARROT_HOURS*WEEKS*(1+CARROT_DIM)^J2403+K2403*MESCLUN_HOURS*WEEKS*(1+MESCLUN_DIM)^K2403</x:f>
        <x:v>942.5518074924572</x:v>
      </x:c>
      <x:c r="N2403" s="267" t="n">
        <x:f>MAX(M2403-FARMER_HOURS,0)/TEMP_HOURS_PER_WORKER</x:f>
        <x:v>0.1545498663142064</x:v>
      </x:c>
      <x:c r="O2403" s="268" t="n">
        <x:f>I2403*TOMATO_PRICE+J2403*CARROT_PRICE+K2403*MESCLUN_PRICE</x:f>
        <x:v>56322</x:v>
      </x:c>
      <x:c r="P2403" s="268" t="n">
        <x:f>I2403*TOMATO_FERTILIZER+J2403*CARROT_FERTILIZER+K2403*MESCLUN_FERTILIZER</x:f>
        <x:v>9240</x:v>
      </x:c>
      <x:c r="Q2403" s="268" t="n">
        <x:f>MIN(M2403,FARMER_HOURS)*FARMER_RATE+MAX(M2403-FARMER_HOURS,0)*TEMP_RATE</x:f>
        <x:v>28863.74665785516</x:v>
      </x:c>
      <x:c r="R2403" s="268" t="n">
        <x:f>O2403-P2403-Q2403-FIXED_COST</x:f>
        <x:v>-1781.7466578551612</x:v>
      </x:c>
      <x:c r="S2403" s="139" t="str">
        <x:f>IF(AND(L2403&lt;=TOTAL_BED_CAP,N2403&lt;=TEMP_WORKER_CAP),"YES","NO")</x:f>
        <x:v>YES</x:v>
      </x:c>
      <x:c r="T2403" s="139" t="n">
        <x:f>IF(S2403="YES",R2403,-1E+99)</x:f>
        <x:v>-1781.7466578551612</x:v>
      </x:c>
    </x:row>
    <x:row r="2404">
      <x:c r="A2404" s="139"/>
      <x:c r="B2404" s="139"/>
      <x:c r="C2404" s="139"/>
      <x:c r="D2404" s="139"/>
      <x:c r="E2404" s="139"/>
      <x:c r="F2404" s="139"/>
      <x:c r="G2404" s="139"/>
      <x:c r="H2404" s="139"/>
      <x:c r="I2404" s="266" t="n">
        <x:f>INT((ROW()-ROW($I$46))/((CARROT_CAP+1)*(MESCLUN_CAP+1)))</x:f>
        <x:v>3</x:v>
      </x:c>
      <x:c r="J2404" s="266" t="n">
        <x:f>MOD(INT((ROW()-ROW($I$46))/(MESCLUN_CAP+1)),CARROT_CAP+1)</x:f>
        <x:v>13</x:v>
      </x:c>
      <x:c r="K2404" s="266" t="n">
        <x:f>MOD(ROW()-ROW($I$46),MESCLUN_CAP+1)</x:f>
        <x:v>2</x:v>
      </x:c>
      <x:c r="L2404" s="266" t="n">
        <x:f>SUM(I2404:K2404)</x:f>
        <x:v>18</x:v>
      </x:c>
      <x:c r="M2404" s="267" t="n">
        <x:f>I2404*TOMATO_HOURS*WEEKS*(1+TOMATO_DIM)^I2404+J2404*CARROT_HOURS*WEEKS*(1+CARROT_DIM)^J2404+K2404*MESCLUN_HOURS*WEEKS*(1+MESCLUN_DIM)^K2404</x:f>
        <x:v>989.2533699924572</x:v>
      </x:c>
      <x:c r="N2404" s="267" t="n">
        <x:f>MAX(M2404-FARMER_HOURS,0)/TEMP_HOURS_PER_WORKER</x:f>
        <x:v>0.18698150693920643</x:v>
      </x:c>
      <x:c r="O2404" s="268" t="n">
        <x:f>I2404*TOMATO_PRICE+J2404*CARROT_PRICE+K2404*MESCLUN_PRICE</x:f>
        <x:v>59022</x:v>
      </x:c>
      <x:c r="P2404" s="268" t="n">
        <x:f>I2404*TOMATO_FERTILIZER+J2404*CARROT_FERTILIZER+K2404*MESCLUN_FERTILIZER</x:f>
        <x:v>10120</x:v>
      </x:c>
      <x:c r="Q2404" s="268" t="n">
        <x:f>MIN(M2404,FARMER_HOURS)*FARMER_RATE+MAX(M2404-FARMER_HOURS,0)*TEMP_RATE</x:f>
        <x:v>29674.53767348016</x:v>
      </x:c>
      <x:c r="R2404" s="268" t="n">
        <x:f>O2404-P2404-Q2404-FIXED_COST</x:f>
        <x:v>-772.5376734801612</x:v>
      </x:c>
      <x:c r="S2404" s="139" t="str">
        <x:f>IF(AND(L2404&lt;=TOTAL_BED_CAP,N2404&lt;=TEMP_WORKER_CAP),"YES","NO")</x:f>
        <x:v>YES</x:v>
      </x:c>
      <x:c r="T2404" s="139" t="n">
        <x:f>IF(S2404="YES",R2404,-1E+99)</x:f>
        <x:v>-772.5376734801612</x:v>
      </x:c>
    </x:row>
    <x:row r="2405">
      <x:c r="A2405" s="139"/>
      <x:c r="B2405" s="139"/>
      <x:c r="C2405" s="139"/>
      <x:c r="D2405" s="139"/>
      <x:c r="E2405" s="139"/>
      <x:c r="F2405" s="139"/>
      <x:c r="G2405" s="139"/>
      <x:c r="H2405" s="139"/>
      <x:c r="I2405" s="266" t="n">
        <x:f>INT((ROW()-ROW($I$46))/((CARROT_CAP+1)*(MESCLUN_CAP+1)))</x:f>
        <x:v>3</x:v>
      </x:c>
      <x:c r="J2405" s="266" t="n">
        <x:f>MOD(INT((ROW()-ROW($I$46))/(MESCLUN_CAP+1)),CARROT_CAP+1)</x:f>
        <x:v>13</x:v>
      </x:c>
      <x:c r="K2405" s="266" t="n">
        <x:f>MOD(ROW()-ROW($I$46),MESCLUN_CAP+1)</x:f>
        <x:v>3</x:v>
      </x:c>
      <x:c r="L2405" s="266" t="n">
        <x:f>SUM(I2405:K2405)</x:f>
        <x:v>19</x:v>
      </x:c>
      <x:c r="M2405" s="267" t="n">
        <x:f>I2405*TOMATO_HOURS*WEEKS*(1+TOMATO_DIM)^I2405+J2405*CARROT_HOURS*WEEKS*(1+CARROT_DIM)^J2405+K2405*MESCLUN_HOURS*WEEKS*(1+MESCLUN_DIM)^K2405</x:f>
        <x:v>1037.1153524143322</x:v>
      </x:c>
      <x:c r="N2405" s="267" t="n">
        <x:f>MAX(M2405-FARMER_HOURS,0)/TEMP_HOURS_PER_WORKER</x:f>
        <x:v>0.22021899473217513</x:v>
      </x:c>
      <x:c r="O2405" s="268" t="n">
        <x:f>I2405*TOMATO_PRICE+J2405*CARROT_PRICE+K2405*MESCLUN_PRICE</x:f>
        <x:v>61722</x:v>
      </x:c>
      <x:c r="P2405" s="268" t="n">
        <x:f>I2405*TOMATO_FERTILIZER+J2405*CARROT_FERTILIZER+K2405*MESCLUN_FERTILIZER</x:f>
        <x:v>11000</x:v>
      </x:c>
      <x:c r="Q2405" s="268" t="n">
        <x:f>MIN(M2405,FARMER_HOURS)*FARMER_RATE+MAX(M2405-FARMER_HOURS,0)*TEMP_RATE</x:f>
        <x:v>30505.47486830438</x:v>
      </x:c>
      <x:c r="R2405" s="268" t="n">
        <x:f>O2405-P2405-Q2405-FIXED_COST</x:f>
        <x:v>216.52513169562008</x:v>
      </x:c>
      <x:c r="S2405" s="139" t="str">
        <x:f>IF(AND(L2405&lt;=TOTAL_BED_CAP,N2405&lt;=TEMP_WORKER_CAP),"YES","NO")</x:f>
        <x:v>YES</x:v>
      </x:c>
      <x:c r="T2405" s="139" t="n">
        <x:f>IF(S2405="YES",R2405,-1E+99)</x:f>
        <x:v>216.52513169562008</x:v>
      </x:c>
    </x:row>
    <x:row r="2406">
      <x:c r="A2406" s="139"/>
      <x:c r="B2406" s="139"/>
      <x:c r="C2406" s="139"/>
      <x:c r="D2406" s="139"/>
      <x:c r="E2406" s="139"/>
      <x:c r="F2406" s="139"/>
      <x:c r="G2406" s="139"/>
      <x:c r="H2406" s="139"/>
      <x:c r="I2406" s="266" t="n">
        <x:f>INT((ROW()-ROW($I$46))/((CARROT_CAP+1)*(MESCLUN_CAP+1)))</x:f>
        <x:v>3</x:v>
      </x:c>
      <x:c r="J2406" s="266" t="n">
        <x:f>MOD(INT((ROW()-ROW($I$46))/(MESCLUN_CAP+1)),CARROT_CAP+1)</x:f>
        <x:v>13</x:v>
      </x:c>
      <x:c r="K2406" s="266" t="n">
        <x:f>MOD(ROW()-ROW($I$46),MESCLUN_CAP+1)</x:f>
        <x:v>4</x:v>
      </x:c>
      <x:c r="L2406" s="266" t="n">
        <x:f>SUM(I2406:K2406)</x:f>
        <x:v>20</x:v>
      </x:c>
      <x:c r="M2406" s="267" t="n">
        <x:f>I2406*TOMATO_HOURS*WEEKS*(1+TOMATO_DIM)^I2406+J2406*CARROT_HOURS*WEEKS*(1+CARROT_DIM)^J2406+K2406*MESCLUN_HOURS*WEEKS*(1+MESCLUN_DIM)^K2406</x:f>
        <x:v>1086.1594681369884</x:v>
      </x:c>
      <x:c r="N2406" s="267" t="n">
        <x:f>MAX(M2406-FARMER_HOURS,0)/TEMP_HOURS_PER_WORKER</x:f>
        <x:v>0.25427740842846414</x:v>
      </x:c>
      <x:c r="O2406" s="268" t="n">
        <x:f>I2406*TOMATO_PRICE+J2406*CARROT_PRICE+K2406*MESCLUN_PRICE</x:f>
        <x:v>64422</x:v>
      </x:c>
      <x:c r="P2406" s="268" t="n">
        <x:f>I2406*TOMATO_FERTILIZER+J2406*CARROT_FERTILIZER+K2406*MESCLUN_FERTILIZER</x:f>
        <x:v>11880</x:v>
      </x:c>
      <x:c r="Q2406" s="268" t="n">
        <x:f>MIN(M2406,FARMER_HOURS)*FARMER_RATE+MAX(M2406-FARMER_HOURS,0)*TEMP_RATE</x:f>
        <x:v>31356.935210711603</x:v>
      </x:c>
      <x:c r="R2406" s="268" t="n">
        <x:f>O2406-P2406-Q2406-FIXED_COST</x:f>
        <x:v>1185.0647892883972</x:v>
      </x:c>
      <x:c r="S2406" s="139" t="str">
        <x:f>IF(AND(L2406&lt;=TOTAL_BED_CAP,N2406&lt;=TEMP_WORKER_CAP),"YES","NO")</x:f>
        <x:v>YES</x:v>
      </x:c>
      <x:c r="T2406" s="139" t="n">
        <x:f>IF(S2406="YES",R2406,-1E+99)</x:f>
        <x:v>1185.0647892883972</x:v>
      </x:c>
    </x:row>
    <x:row r="2407">
      <x:c r="A2407" s="139"/>
      <x:c r="B2407" s="139"/>
      <x:c r="C2407" s="139"/>
      <x:c r="D2407" s="139"/>
      <x:c r="E2407" s="139"/>
      <x:c r="F2407" s="139"/>
      <x:c r="G2407" s="139"/>
      <x:c r="H2407" s="139"/>
      <x:c r="I2407" s="266" t="n">
        <x:f>INT((ROW()-ROW($I$46))/((CARROT_CAP+1)*(MESCLUN_CAP+1)))</x:f>
        <x:v>3</x:v>
      </x:c>
      <x:c r="J2407" s="266" t="n">
        <x:f>MOD(INT((ROW()-ROW($I$46))/(MESCLUN_CAP+1)),CARROT_CAP+1)</x:f>
        <x:v>13</x:v>
      </x:c>
      <x:c r="K2407" s="266" t="n">
        <x:f>MOD(ROW()-ROW($I$46),MESCLUN_CAP+1)</x:f>
        <x:v>5</x:v>
      </x:c>
      <x:c r="L2407" s="266" t="n">
        <x:f>SUM(I2407:K2407)</x:f>
        <x:v>21</x:v>
      </x:c>
      <x:c r="M2407" s="267" t="n">
        <x:f>I2407*TOMATO_HOURS*WEEKS*(1+TOMATO_DIM)^I2407+J2407*CARROT_HOURS*WEEKS*(1+CARROT_DIM)^J2407+K2407*MESCLUN_HOURS*WEEKS*(1+MESCLUN_DIM)^K2407</x:f>
        <x:v>1136.407792058192</x:v>
      </x:c>
      <x:c r="N2407" s="267" t="n">
        <x:f>MAX(M2407-FARMER_HOURS,0)/TEMP_HOURS_PER_WORKER</x:f>
        <x:v>0.2891720778181889</x:v>
      </x:c>
      <x:c r="O2407" s="268" t="n">
        <x:f>I2407*TOMATO_PRICE+J2407*CARROT_PRICE+K2407*MESCLUN_PRICE</x:f>
        <x:v>67122</x:v>
      </x:c>
      <x:c r="P2407" s="268" t="n">
        <x:f>I2407*TOMATO_FERTILIZER+J2407*CARROT_FERTILIZER+K2407*MESCLUN_FERTILIZER</x:f>
        <x:v>12760</x:v>
      </x:c>
      <x:c r="Q2407" s="268" t="n">
        <x:f>MIN(M2407,FARMER_HOURS)*FARMER_RATE+MAX(M2407-FARMER_HOURS,0)*TEMP_RATE</x:f>
        <x:v>32229.30194545472</x:v>
      </x:c>
      <x:c r="R2407" s="268" t="n">
        <x:f>O2407-P2407-Q2407-FIXED_COST</x:f>
        <x:v>2132.698054545279</x:v>
      </x:c>
      <x:c r="S2407" s="139" t="str">
        <x:f>IF(AND(L2407&lt;=TOTAL_BED_CAP,N2407&lt;=TEMP_WORKER_CAP),"YES","NO")</x:f>
        <x:v>YES</x:v>
      </x:c>
      <x:c r="T2407" s="139" t="n">
        <x:f>IF(S2407="YES",R2407,-1E+99)</x:f>
        <x:v>2132.698054545279</x:v>
      </x:c>
    </x:row>
    <x:row r="2408">
      <x:c r="A2408" s="139"/>
      <x:c r="B2408" s="139"/>
      <x:c r="C2408" s="139"/>
      <x:c r="D2408" s="139"/>
      <x:c r="E2408" s="139"/>
      <x:c r="F2408" s="139"/>
      <x:c r="G2408" s="139"/>
      <x:c r="H2408" s="139"/>
      <x:c r="I2408" s="266" t="n">
        <x:f>INT((ROW()-ROW($I$46))/((CARROT_CAP+1)*(MESCLUN_CAP+1)))</x:f>
        <x:v>3</x:v>
      </x:c>
      <x:c r="J2408" s="266" t="n">
        <x:f>MOD(INT((ROW()-ROW($I$46))/(MESCLUN_CAP+1)),CARROT_CAP+1)</x:f>
        <x:v>13</x:v>
      </x:c>
      <x:c r="K2408" s="266" t="n">
        <x:f>MOD(ROW()-ROW($I$46),MESCLUN_CAP+1)</x:f>
        <x:v>6</x:v>
      </x:c>
      <x:c r="L2408" s="266" t="n">
        <x:f>SUM(I2408:K2408)</x:f>
        <x:v>22</x:v>
      </x:c>
      <x:c r="M2408" s="267" t="n">
        <x:f>I2408*TOMATO_HOURS*WEEKS*(1+TOMATO_DIM)^I2408+J2408*CARROT_HOURS*WEEKS*(1+CARROT_DIM)^J2408+K2408*MESCLUN_HOURS*WEEKS*(1+MESCLUN_DIM)^K2408</x:f>
        <x:v>1187.8827662398248</x:v>
      </x:c>
      <x:c r="N2408" s="267" t="n">
        <x:f>MAX(M2408-FARMER_HOURS,0)/TEMP_HOURS_PER_WORKER</x:f>
        <x:v>0.324918587666545</x:v>
      </x:c>
      <x:c r="O2408" s="268" t="n">
        <x:f>I2408*TOMATO_PRICE+J2408*CARROT_PRICE+K2408*MESCLUN_PRICE</x:f>
        <x:v>69822</x:v>
      </x:c>
      <x:c r="P2408" s="268" t="n">
        <x:f>I2408*TOMATO_FERTILIZER+J2408*CARROT_FERTILIZER+K2408*MESCLUN_FERTILIZER</x:f>
        <x:v>13640</x:v>
      </x:c>
      <x:c r="Q2408" s="268" t="n">
        <x:f>MIN(M2408,FARMER_HOURS)*FARMER_RATE+MAX(M2408-FARMER_HOURS,0)*TEMP_RATE</x:f>
        <x:v>33122.96469166363</x:v>
      </x:c>
      <x:c r="R2408" s="268" t="n">
        <x:f>O2408-P2408-Q2408-FIXED_COST</x:f>
        <x:v>3059.0353083363734</x:v>
      </x:c>
      <x:c r="S2408" s="139" t="str">
        <x:f>IF(AND(L2408&lt;=TOTAL_BED_CAP,N2408&lt;=TEMP_WORKER_CAP),"YES","NO")</x:f>
        <x:v>YES</x:v>
      </x:c>
      <x:c r="T2408" s="139" t="n">
        <x:f>IF(S2408="YES",R2408,-1E+99)</x:f>
        <x:v>3059.0353083363734</x:v>
      </x:c>
    </x:row>
    <x:row r="2409">
      <x:c r="A2409" s="139"/>
      <x:c r="B2409" s="139"/>
      <x:c r="C2409" s="139"/>
      <x:c r="D2409" s="139"/>
      <x:c r="E2409" s="139"/>
      <x:c r="F2409" s="139"/>
      <x:c r="G2409" s="139"/>
      <x:c r="H2409" s="139"/>
      <x:c r="I2409" s="266" t="n">
        <x:f>INT((ROW()-ROW($I$46))/((CARROT_CAP+1)*(MESCLUN_CAP+1)))</x:f>
        <x:v>3</x:v>
      </x:c>
      <x:c r="J2409" s="266" t="n">
        <x:f>MOD(INT((ROW()-ROW($I$46))/(MESCLUN_CAP+1)),CARROT_CAP+1)</x:f>
        <x:v>13</x:v>
      </x:c>
      <x:c r="K2409" s="266" t="n">
        <x:f>MOD(ROW()-ROW($I$46),MESCLUN_CAP+1)</x:f>
        <x:v>7</x:v>
      </x:c>
      <x:c r="L2409" s="266" t="n">
        <x:f>SUM(I2409:K2409)</x:f>
        <x:v>23</x:v>
      </x:c>
      <x:c r="M2409" s="267" t="n">
        <x:f>I2409*TOMATO_HOURS*WEEKS*(1+TOMATO_DIM)^I2409+J2409*CARROT_HOURS*WEEKS*(1+CARROT_DIM)^J2409+K2409*MESCLUN_HOURS*WEEKS*(1+MESCLUN_DIM)^K2409</x:f>
        <x:v>1240.6072056377855</x:v>
      </x:c>
      <x:c r="N2409" s="267" t="n">
        <x:f>MAX(M2409-FARMER_HOURS,0)/TEMP_HOURS_PER_WORKER</x:f>
        <x:v>0.3615327816929066</x:v>
      </x:c>
      <x:c r="O2409" s="268" t="n">
        <x:f>I2409*TOMATO_PRICE+J2409*CARROT_PRICE+K2409*MESCLUN_PRICE</x:f>
        <x:v>72522</x:v>
      </x:c>
      <x:c r="P2409" s="268" t="n">
        <x:f>I2409*TOMATO_FERTILIZER+J2409*CARROT_FERTILIZER+K2409*MESCLUN_FERTILIZER</x:f>
        <x:v>14520</x:v>
      </x:c>
      <x:c r="Q2409" s="268" t="n">
        <x:f>MIN(M2409,FARMER_HOURS)*FARMER_RATE+MAX(M2409-FARMER_HOURS,0)*TEMP_RATE</x:f>
        <x:v>34038.319542322664</x:v>
      </x:c>
      <x:c r="R2409" s="268" t="n">
        <x:f>O2409-P2409-Q2409-FIXED_COST</x:f>
        <x:v>3963.6804576773357</x:v>
      </x:c>
      <x:c r="S2409" s="139" t="str">
        <x:f>IF(AND(L2409&lt;=TOTAL_BED_CAP,N2409&lt;=TEMP_WORKER_CAP),"YES","NO")</x:f>
        <x:v>YES</x:v>
      </x:c>
      <x:c r="T2409" s="139" t="n">
        <x:f>IF(S2409="YES",R2409,-1E+99)</x:f>
        <x:v>3963.6804576773357</x:v>
      </x:c>
    </x:row>
    <x:row r="2410">
      <x:c r="A2410" s="139"/>
      <x:c r="B2410" s="139"/>
      <x:c r="C2410" s="139"/>
      <x:c r="D2410" s="139"/>
      <x:c r="E2410" s="139"/>
      <x:c r="F2410" s="139"/>
      <x:c r="G2410" s="139"/>
      <x:c r="H2410" s="139"/>
      <x:c r="I2410" s="266" t="n">
        <x:f>INT((ROW()-ROW($I$46))/((CARROT_CAP+1)*(MESCLUN_CAP+1)))</x:f>
        <x:v>3</x:v>
      </x:c>
      <x:c r="J2410" s="266" t="n">
        <x:f>MOD(INT((ROW()-ROW($I$46))/(MESCLUN_CAP+1)),CARROT_CAP+1)</x:f>
        <x:v>13</x:v>
      </x:c>
      <x:c r="K2410" s="266" t="n">
        <x:f>MOD(ROW()-ROW($I$46),MESCLUN_CAP+1)</x:f>
        <x:v>8</x:v>
      </x:c>
      <x:c r="L2410" s="266" t="n">
        <x:f>SUM(I2410:K2410)</x:f>
        <x:v>24</x:v>
      </x:c>
      <x:c r="M2410" s="267" t="n">
        <x:f>I2410*TOMATO_HOURS*WEEKS*(1+TOMATO_DIM)^I2410+J2410*CARROT_HOURS*WEEKS*(1+CARROT_DIM)^J2410+K2410*MESCLUN_HOURS*WEEKS*(1+MESCLUN_DIM)^K2410</x:f>
        <x:v>1294.6043039177655</x:v>
      </x:c>
      <x:c r="N2410" s="267" t="n">
        <x:f>MAX(M2410-FARMER_HOURS,0)/TEMP_HOURS_PER_WORKER</x:f>
        <x:v>0.3990307666095594</x:v>
      </x:c>
      <x:c r="O2410" s="268" t="n">
        <x:f>I2410*TOMATO_PRICE+J2410*CARROT_PRICE+K2410*MESCLUN_PRICE</x:f>
        <x:v>75222</x:v>
      </x:c>
      <x:c r="P2410" s="268" t="n">
        <x:f>I2410*TOMATO_FERTILIZER+J2410*CARROT_FERTILIZER+K2410*MESCLUN_FERTILIZER</x:f>
        <x:v>15400</x:v>
      </x:c>
      <x:c r="Q2410" s="268" t="n">
        <x:f>MIN(M2410,FARMER_HOURS)*FARMER_RATE+MAX(M2410-FARMER_HOURS,0)*TEMP_RATE</x:f>
        <x:v>34975.769165238984</x:v>
      </x:c>
      <x:c r="R2410" s="268" t="n">
        <x:f>O2410-P2410-Q2410-FIXED_COST</x:f>
        <x:v>4846.230834761016</x:v>
      </x:c>
      <x:c r="S2410" s="139" t="str">
        <x:f>IF(AND(L2410&lt;=TOTAL_BED_CAP,N2410&lt;=TEMP_WORKER_CAP),"YES","NO")</x:f>
        <x:v>YES</x:v>
      </x:c>
      <x:c r="T2410" s="139" t="n">
        <x:f>IF(S2410="YES",R2410,-1E+99)</x:f>
        <x:v>4846.230834761016</x:v>
      </x:c>
    </x:row>
    <x:row r="2411">
      <x:c r="A2411" s="139"/>
      <x:c r="B2411" s="139"/>
      <x:c r="C2411" s="139"/>
      <x:c r="D2411" s="139"/>
      <x:c r="E2411" s="139"/>
      <x:c r="F2411" s="139"/>
      <x:c r="G2411" s="139"/>
      <x:c r="H2411" s="139"/>
      <x:c r="I2411" s="266" t="n">
        <x:f>INT((ROW()-ROW($I$46))/((CARROT_CAP+1)*(MESCLUN_CAP+1)))</x:f>
        <x:v>3</x:v>
      </x:c>
      <x:c r="J2411" s="266" t="n">
        <x:f>MOD(INT((ROW()-ROW($I$46))/(MESCLUN_CAP+1)),CARROT_CAP+1)</x:f>
        <x:v>13</x:v>
      </x:c>
      <x:c r="K2411" s="266" t="n">
        <x:f>MOD(ROW()-ROW($I$46),MESCLUN_CAP+1)</x:f>
        <x:v>9</x:v>
      </x:c>
      <x:c r="L2411" s="266" t="n">
        <x:f>SUM(I2411:K2411)</x:f>
        <x:v>25</x:v>
      </x:c>
      <x:c r="M2411" s="267" t="n">
        <x:f>I2411*TOMATO_HOURS*WEEKS*(1+TOMATO_DIM)^I2411+J2411*CARROT_HOURS*WEEKS*(1+CARROT_DIM)^J2411+K2411*MESCLUN_HOURS*WEEKS*(1+MESCLUN_DIM)^K2411</x:f>
        <x:v>1349.89763935816</x:v>
      </x:c>
      <x:c r="N2411" s="267" t="n">
        <x:f>MAX(M2411-FARMER_HOURS,0)/TEMP_HOURS_PER_WORKER</x:f>
        <x:v>0.43742891622094443</x:v>
      </x:c>
      <x:c r="O2411" s="268" t="n">
        <x:f>I2411*TOMATO_PRICE+J2411*CARROT_PRICE+K2411*MESCLUN_PRICE</x:f>
        <x:v>77922</x:v>
      </x:c>
      <x:c r="P2411" s="268" t="n">
        <x:f>I2411*TOMATO_FERTILIZER+J2411*CARROT_FERTILIZER+K2411*MESCLUN_FERTILIZER</x:f>
        <x:v>16280</x:v>
      </x:c>
      <x:c r="Q2411" s="268" t="n">
        <x:f>MIN(M2411,FARMER_HOURS)*FARMER_RATE+MAX(M2411-FARMER_HOURS,0)*TEMP_RATE</x:f>
        <x:v>35935.72290552361</x:v>
      </x:c>
      <x:c r="R2411" s="268" t="n">
        <x:f>O2411-P2411-Q2411-FIXED_COST</x:f>
        <x:v>5706.277094476391</x:v>
      </x:c>
      <x:c r="S2411" s="139" t="str">
        <x:f>IF(AND(L2411&lt;=TOTAL_BED_CAP,N2411&lt;=TEMP_WORKER_CAP),"YES","NO")</x:f>
        <x:v>YES</x:v>
      </x:c>
      <x:c r="T2411" s="139" t="n">
        <x:f>IF(S2411="YES",R2411,-1E+99)</x:f>
        <x:v>5706.277094476391</x:v>
      </x:c>
    </x:row>
    <x:row r="2412">
      <x:c r="A2412" s="139"/>
      <x:c r="B2412" s="139"/>
      <x:c r="C2412" s="139"/>
      <x:c r="D2412" s="139"/>
      <x:c r="E2412" s="139"/>
      <x:c r="F2412" s="139"/>
      <x:c r="G2412" s="139"/>
      <x:c r="H2412" s="139"/>
      <x:c r="I2412" s="266" t="n">
        <x:f>INT((ROW()-ROW($I$46))/((CARROT_CAP+1)*(MESCLUN_CAP+1)))</x:f>
        <x:v>3</x:v>
      </x:c>
      <x:c r="J2412" s="266" t="n">
        <x:f>MOD(INT((ROW()-ROW($I$46))/(MESCLUN_CAP+1)),CARROT_CAP+1)</x:f>
        <x:v>13</x:v>
      </x:c>
      <x:c r="K2412" s="266" t="n">
        <x:f>MOD(ROW()-ROW($I$46),MESCLUN_CAP+1)</x:f>
        <x:v>10</x:v>
      </x:c>
      <x:c r="L2412" s="266" t="n">
        <x:f>SUM(I2412:K2412)</x:f>
        <x:v>26</x:v>
      </x:c>
      <x:c r="M2412" s="267" t="n">
        <x:f>I2412*TOMATO_HOURS*WEEKS*(1+TOMATO_DIM)^I2412+J2412*CARROT_HOURS*WEEKS*(1+CARROT_DIM)^J2412+K2412*MESCLUN_HOURS*WEEKS*(1+MESCLUN_DIM)^K2412</x:f>
        <x:v>1406.5111808413726</x:v>
      </x:c>
      <x:c r="N2412" s="267" t="n">
        <x:f>MAX(M2412-FARMER_HOURS,0)/TEMP_HOURS_PER_WORKER</x:f>
        <x:v>0.47674387558428655</x:v>
      </x:c>
      <x:c r="O2412" s="268" t="n">
        <x:f>I2412*TOMATO_PRICE+J2412*CARROT_PRICE+K2412*MESCLUN_PRICE</x:f>
        <x:v>80622</x:v>
      </x:c>
      <x:c r="P2412" s="268" t="n">
        <x:f>I2412*TOMATO_FERTILIZER+J2412*CARROT_FERTILIZER+K2412*MESCLUN_FERTILIZER</x:f>
        <x:v>17160</x:v>
      </x:c>
      <x:c r="Q2412" s="268" t="n">
        <x:f>MIN(M2412,FARMER_HOURS)*FARMER_RATE+MAX(M2412-FARMER_HOURS,0)*TEMP_RATE</x:f>
        <x:v>36918.596889607164</x:v>
      </x:c>
      <x:c r="R2412" s="268" t="n">
        <x:f>O2412-P2412-Q2412-FIXED_COST</x:f>
        <x:v>6543.4031103928355</x:v>
      </x:c>
      <x:c r="S2412" s="139" t="str">
        <x:f>IF(AND(L2412&lt;=TOTAL_BED_CAP,N2412&lt;=TEMP_WORKER_CAP),"YES","NO")</x:f>
        <x:v>YES</x:v>
      </x:c>
      <x:c r="T2412" s="139" t="n">
        <x:f>IF(S2412="YES",R2412,-1E+99)</x:f>
        <x:v>6543.4031103928355</x:v>
      </x:c>
    </x:row>
    <x:row r="2413">
      <x:c r="A2413" s="139"/>
      <x:c r="B2413" s="139"/>
      <x:c r="C2413" s="139"/>
      <x:c r="D2413" s="139"/>
      <x:c r="E2413" s="139"/>
      <x:c r="F2413" s="139"/>
      <x:c r="G2413" s="139"/>
      <x:c r="H2413" s="139"/>
      <x:c r="I2413" s="266" t="n">
        <x:f>INT((ROW()-ROW($I$46))/((CARROT_CAP+1)*(MESCLUN_CAP+1)))</x:f>
        <x:v>3</x:v>
      </x:c>
      <x:c r="J2413" s="266" t="n">
        <x:f>MOD(INT((ROW()-ROW($I$46))/(MESCLUN_CAP+1)),CARROT_CAP+1)</x:f>
        <x:v>13</x:v>
      </x:c>
      <x:c r="K2413" s="266" t="n">
        <x:f>MOD(ROW()-ROW($I$46),MESCLUN_CAP+1)</x:f>
        <x:v>11</x:v>
      </x:c>
      <x:c r="L2413" s="266" t="n">
        <x:f>SUM(I2413:K2413)</x:f>
        <x:v>27</x:v>
      </x:c>
      <x:c r="M2413" s="267" t="n">
        <x:f>I2413*TOMATO_HOURS*WEEKS*(1+TOMATO_DIM)^I2413+J2413*CARROT_HOURS*WEEKS*(1+CARROT_DIM)^J2413+K2413*MESCLUN_HOURS*WEEKS*(1+MESCLUN_DIM)^K2413</x:f>
        <x:v>1464.469293934812</x:v>
      </x:c>
      <x:c r="N2413" s="267" t="n">
        <x:f>MAX(M2413-FARMER_HOURS,0)/TEMP_HOURS_PER_WORKER</x:f>
        <x:v>0.5169925652325082</x:v>
      </x:c>
      <x:c r="O2413" s="268" t="n">
        <x:f>I2413*TOMATO_PRICE+J2413*CARROT_PRICE+K2413*MESCLUN_PRICE</x:f>
        <x:v>83322</x:v>
      </x:c>
      <x:c r="P2413" s="268" t="n">
        <x:f>I2413*TOMATO_FERTILIZER+J2413*CARROT_FERTILIZER+K2413*MESCLUN_FERTILIZER</x:f>
        <x:v>18040</x:v>
      </x:c>
      <x:c r="Q2413" s="268" t="n">
        <x:f>MIN(M2413,FARMER_HOURS)*FARMER_RATE+MAX(M2413-FARMER_HOURS,0)*TEMP_RATE</x:f>
        <x:v>37924.81413081271</x:v>
      </x:c>
      <x:c r="R2413" s="268" t="n">
        <x:f>O2413-P2413-Q2413-FIXED_COST</x:f>
        <x:v>7357.185869187291</x:v>
      </x:c>
      <x:c r="S2413" s="139" t="str">
        <x:f>IF(AND(L2413&lt;=TOTAL_BED_CAP,N2413&lt;=TEMP_WORKER_CAP),"YES","NO")</x:f>
        <x:v>YES</x:v>
      </x:c>
      <x:c r="T2413" s="139" t="n">
        <x:f>IF(S2413="YES",R2413,-1E+99)</x:f>
        <x:v>7357.185869187291</x:v>
      </x:c>
    </x:row>
    <x:row r="2414">
      <x:c r="A2414" s="139"/>
      <x:c r="B2414" s="139"/>
      <x:c r="C2414" s="139"/>
      <x:c r="D2414" s="139"/>
      <x:c r="E2414" s="139"/>
      <x:c r="F2414" s="139"/>
      <x:c r="G2414" s="139"/>
      <x:c r="H2414" s="139"/>
      <x:c r="I2414" s="266" t="n">
        <x:f>INT((ROW()-ROW($I$46))/((CARROT_CAP+1)*(MESCLUN_CAP+1)))</x:f>
        <x:v>3</x:v>
      </x:c>
      <x:c r="J2414" s="266" t="n">
        <x:f>MOD(INT((ROW()-ROW($I$46))/(MESCLUN_CAP+1)),CARROT_CAP+1)</x:f>
        <x:v>13</x:v>
      </x:c>
      <x:c r="K2414" s="266" t="n">
        <x:f>MOD(ROW()-ROW($I$46),MESCLUN_CAP+1)</x:f>
        <x:v>12</x:v>
      </x:c>
      <x:c r="L2414" s="266" t="n">
        <x:f>SUM(I2414:K2414)</x:f>
        <x:v>28</x:v>
      </x:c>
      <x:c r="M2414" s="267" t="n">
        <x:f>I2414*TOMATO_HOURS*WEEKS*(1+TOMATO_DIM)^I2414+J2414*CARROT_HOURS*WEEKS*(1+CARROT_DIM)^J2414+K2414*MESCLUN_HOURS*WEEKS*(1+MESCLUN_DIM)^K2414</x:f>
        <x:v>1523.7967470628762</x:v>
      </x:c>
      <x:c r="N2414" s="267" t="n">
        <x:f>MAX(M2414-FARMER_HOURS,0)/TEMP_HOURS_PER_WORKER</x:f>
        <x:v>0.5581921854603307</x:v>
      </x:c>
      <x:c r="O2414" s="268" t="n">
        <x:f>I2414*TOMATO_PRICE+J2414*CARROT_PRICE+K2414*MESCLUN_PRICE</x:f>
        <x:v>86022</x:v>
      </x:c>
      <x:c r="P2414" s="268" t="n">
        <x:f>I2414*TOMATO_FERTILIZER+J2414*CARROT_FERTILIZER+K2414*MESCLUN_FERTILIZER</x:f>
        <x:v>18920</x:v>
      </x:c>
      <x:c r="Q2414" s="268" t="n">
        <x:f>MIN(M2414,FARMER_HOURS)*FARMER_RATE+MAX(M2414-FARMER_HOURS,0)*TEMP_RATE</x:f>
        <x:v>38954.80463650827</x:v>
      </x:c>
      <x:c r="R2414" s="268" t="n">
        <x:f>O2414-P2414-Q2414-FIXED_COST</x:f>
        <x:v>8147.19536349173</x:v>
      </x:c>
      <x:c r="S2414" s="139" t="str">
        <x:f>IF(AND(L2414&lt;=TOTAL_BED_CAP,N2414&lt;=TEMP_WORKER_CAP),"YES","NO")</x:f>
        <x:v>YES</x:v>
      </x:c>
      <x:c r="T2414" s="139" t="n">
        <x:f>IF(S2414="YES",R2414,-1E+99)</x:f>
        <x:v>8147.19536349173</x:v>
      </x:c>
    </x:row>
    <x:row r="2415">
      <x:c r="A2415" s="139"/>
      <x:c r="B2415" s="139"/>
      <x:c r="C2415" s="139"/>
      <x:c r="D2415" s="139"/>
      <x:c r="E2415" s="139"/>
      <x:c r="F2415" s="139"/>
      <x:c r="G2415" s="139"/>
      <x:c r="H2415" s="139"/>
      <x:c r="I2415" s="266" t="n">
        <x:f>INT((ROW()-ROW($I$46))/((CARROT_CAP+1)*(MESCLUN_CAP+1)))</x:f>
        <x:v>3</x:v>
      </x:c>
      <x:c r="J2415" s="266" t="n">
        <x:f>MOD(INT((ROW()-ROW($I$46))/(MESCLUN_CAP+1)),CARROT_CAP+1)</x:f>
        <x:v>13</x:v>
      </x:c>
      <x:c r="K2415" s="266" t="n">
        <x:f>MOD(ROW()-ROW($I$46),MESCLUN_CAP+1)</x:f>
        <x:v>13</x:v>
      </x:c>
      <x:c r="L2415" s="266" t="n">
        <x:f>SUM(I2415:K2415)</x:f>
        <x:v>29</x:v>
      </x:c>
      <x:c r="M2415" s="267" t="n">
        <x:f>I2415*TOMATO_HOURS*WEEKS*(1+TOMATO_DIM)^I2415+J2415*CARROT_HOURS*WEEKS*(1+CARROT_DIM)^J2415+K2415*MESCLUN_HOURS*WEEKS*(1+MESCLUN_DIM)^K2415</x:f>
        <x:v>1584.5187177712605</x:v>
      </x:c>
      <x:c r="N2415" s="267" t="n">
        <x:f>MAX(M2415-FARMER_HOURS,0)/TEMP_HOURS_PER_WORKER</x:f>
        <x:v>0.6003602206744865</x:v>
      </x:c>
      <x:c r="O2415" s="268" t="n">
        <x:f>I2415*TOMATO_PRICE+J2415*CARROT_PRICE+K2415*MESCLUN_PRICE</x:f>
        <x:v>88722</x:v>
      </x:c>
      <x:c r="P2415" s="268" t="n">
        <x:f>I2415*TOMATO_FERTILIZER+J2415*CARROT_FERTILIZER+K2415*MESCLUN_FERTILIZER</x:f>
        <x:v>19800</x:v>
      </x:c>
      <x:c r="Q2415" s="268" t="n">
        <x:f>MIN(M2415,FARMER_HOURS)*FARMER_RATE+MAX(M2415-FARMER_HOURS,0)*TEMP_RATE</x:f>
        <x:v>40009.00551686216</x:v>
      </x:c>
      <x:c r="R2415" s="268" t="n">
        <x:f>O2415-P2415-Q2415-FIXED_COST</x:f>
        <x:v>8912.994483137838</x:v>
      </x:c>
      <x:c r="S2415" s="139" t="str">
        <x:f>IF(AND(L2415&lt;=TOTAL_BED_CAP,N2415&lt;=TEMP_WORKER_CAP),"YES","NO")</x:f>
        <x:v>YES</x:v>
      </x:c>
      <x:c r="T2415" s="139" t="n">
        <x:f>IF(S2415="YES",R2415,-1E+99)</x:f>
        <x:v>8912.994483137838</x:v>
      </x:c>
    </x:row>
    <x:row r="2416">
      <x:c r="A2416" s="139"/>
      <x:c r="B2416" s="139"/>
      <x:c r="C2416" s="139"/>
      <x:c r="D2416" s="139"/>
      <x:c r="E2416" s="139"/>
      <x:c r="F2416" s="139"/>
      <x:c r="G2416" s="139"/>
      <x:c r="H2416" s="139"/>
      <x:c r="I2416" s="266" t="n">
        <x:f>INT((ROW()-ROW($I$46))/((CARROT_CAP+1)*(MESCLUN_CAP+1)))</x:f>
        <x:v>3</x:v>
      </x:c>
      <x:c r="J2416" s="266" t="n">
        <x:f>MOD(INT((ROW()-ROW($I$46))/(MESCLUN_CAP+1)),CARROT_CAP+1)</x:f>
        <x:v>13</x:v>
      </x:c>
      <x:c r="K2416" s="266" t="n">
        <x:f>MOD(ROW()-ROW($I$46),MESCLUN_CAP+1)</x:f>
        <x:v>14</x:v>
      </x:c>
      <x:c r="L2416" s="266" t="n">
        <x:f>SUM(I2416:K2416)</x:f>
        <x:v>30</x:v>
      </x:c>
      <x:c r="M2416" s="267" t="n">
        <x:f>I2416*TOMATO_HOURS*WEEKS*(1+TOMATO_DIM)^I2416+J2416*CARROT_HOURS*WEEKS*(1+CARROT_DIM)^J2416+K2416*MESCLUN_HOURS*WEEKS*(1+MESCLUN_DIM)^K2416</x:f>
        <x:v>1646.6607990849216</x:v>
      </x:c>
      <x:c r="N2416" s="267" t="n">
        <x:f>MAX(M2416-FARMER_HOURS,0)/TEMP_HOURS_PER_WORKER</x:f>
        <x:v>0.6435144438089733</x:v>
      </x:c>
      <x:c r="O2416" s="268" t="n">
        <x:f>I2416*TOMATO_PRICE+J2416*CARROT_PRICE+K2416*MESCLUN_PRICE</x:f>
        <x:v>91422</x:v>
      </x:c>
      <x:c r="P2416" s="268" t="n">
        <x:f>I2416*TOMATO_FERTILIZER+J2416*CARROT_FERTILIZER+K2416*MESCLUN_FERTILIZER</x:f>
        <x:v>20680</x:v>
      </x:c>
      <x:c r="Q2416" s="268" t="n">
        <x:f>MIN(M2416,FARMER_HOURS)*FARMER_RATE+MAX(M2416-FARMER_HOURS,0)*TEMP_RATE</x:f>
        <x:v>41087.86109522433</x:v>
      </x:c>
      <x:c r="R2416" s="268" t="n">
        <x:f>O2416-P2416-Q2416-FIXED_COST</x:f>
        <x:v>9654.138904775667</x:v>
      </x:c>
      <x:c r="S2416" s="139" t="str">
        <x:f>IF(AND(L2416&lt;=TOTAL_BED_CAP,N2416&lt;=TEMP_WORKER_CAP),"YES","NO")</x:f>
        <x:v>YES</x:v>
      </x:c>
      <x:c r="T2416" s="139" t="n">
        <x:f>IF(S2416="YES",R2416,-1E+99)</x:f>
        <x:v>9654.138904775667</x:v>
      </x:c>
    </x:row>
    <x:row r="2417">
      <x:c r="A2417" s="139"/>
      <x:c r="B2417" s="139"/>
      <x:c r="C2417" s="139"/>
      <x:c r="D2417" s="139"/>
      <x:c r="E2417" s="139"/>
      <x:c r="F2417" s="139"/>
      <x:c r="G2417" s="139"/>
      <x:c r="H2417" s="139"/>
      <x:c r="I2417" s="266" t="n">
        <x:f>INT((ROW()-ROW($I$46))/((CARROT_CAP+1)*(MESCLUN_CAP+1)))</x:f>
        <x:v>3</x:v>
      </x:c>
      <x:c r="J2417" s="266" t="n">
        <x:f>MOD(INT((ROW()-ROW($I$46))/(MESCLUN_CAP+1)),CARROT_CAP+1)</x:f>
        <x:v>13</x:v>
      </x:c>
      <x:c r="K2417" s="266" t="n">
        <x:f>MOD(ROW()-ROW($I$46),MESCLUN_CAP+1)</x:f>
        <x:v>15</x:v>
      </x:c>
      <x:c r="L2417" s="266" t="n">
        <x:f>SUM(I2417:K2417)</x:f>
        <x:v>31</x:v>
      </x:c>
      <x:c r="M2417" s="267" t="n">
        <x:f>I2417*TOMATO_HOURS*WEEKS*(1+TOMATO_DIM)^I2417+J2417*CARROT_HOURS*WEEKS*(1+CARROT_DIM)^J2417+K2417*MESCLUN_HOURS*WEEKS*(1+MESCLUN_DIM)^K2417</x:f>
        <x:v>1710.249005961068</x:v>
      </x:c>
      <x:c r="N2417" s="267" t="n">
        <x:f>MAX(M2417-FARMER_HOURS,0)/TEMP_HOURS_PER_WORKER</x:f>
        <x:v>0.6876729208062972</x:v>
      </x:c>
      <x:c r="O2417" s="268" t="n">
        <x:f>I2417*TOMATO_PRICE+J2417*CARROT_PRICE+K2417*MESCLUN_PRICE</x:f>
        <x:v>94122</x:v>
      </x:c>
      <x:c r="P2417" s="268" t="n">
        <x:f>I2417*TOMATO_FERTILIZER+J2417*CARROT_FERTILIZER+K2417*MESCLUN_FERTILIZER</x:f>
        <x:v>21560</x:v>
      </x:c>
      <x:c r="Q2417" s="268" t="n">
        <x:f>MIN(M2417,FARMER_HOURS)*FARMER_RATE+MAX(M2417-FARMER_HOURS,0)*TEMP_RATE</x:f>
        <x:v>42191.82302015743</x:v>
      </x:c>
      <x:c r="R2417" s="268" t="n">
        <x:f>O2417-P2417-Q2417-FIXED_COST</x:f>
        <x:v>10370.176979842567</x:v>
      </x:c>
      <x:c r="S2417" s="139" t="str">
        <x:f>IF(AND(L2417&lt;=TOTAL_BED_CAP,N2417&lt;=TEMP_WORKER_CAP),"YES","NO")</x:f>
        <x:v>YES</x:v>
      </x:c>
      <x:c r="T2417" s="139" t="n">
        <x:f>IF(S2417="YES",R2417,-1E+99)</x:f>
        <x:v>10370.176979842567</x:v>
      </x:c>
    </x:row>
    <x:row r="2418">
      <x:c r="A2418" s="139"/>
      <x:c r="B2418" s="139"/>
      <x:c r="C2418" s="139"/>
      <x:c r="D2418" s="139"/>
      <x:c r="E2418" s="139"/>
      <x:c r="F2418" s="139"/>
      <x:c r="G2418" s="139"/>
      <x:c r="H2418" s="139"/>
      <x:c r="I2418" s="266" t="n">
        <x:f>INT((ROW()-ROW($I$46))/((CARROT_CAP+1)*(MESCLUN_CAP+1)))</x:f>
        <x:v>3</x:v>
      </x:c>
      <x:c r="J2418" s="266" t="n">
        <x:f>MOD(INT((ROW()-ROW($I$46))/(MESCLUN_CAP+1)),CARROT_CAP+1)</x:f>
        <x:v>13</x:v>
      </x:c>
      <x:c r="K2418" s="266" t="n">
        <x:f>MOD(ROW()-ROW($I$46),MESCLUN_CAP+1)</x:f>
        <x:v>16</x:v>
      </x:c>
      <x:c r="L2418" s="266" t="n">
        <x:f>SUM(I2418:K2418)</x:f>
        <x:v>32</x:v>
      </x:c>
      <x:c r="M2418" s="267" t="n">
        <x:f>I2418*TOMATO_HOURS*WEEKS*(1+TOMATO_DIM)^I2418+J2418*CARROT_HOURS*WEEKS*(1+CARROT_DIM)^J2418+K2418*MESCLUN_HOURS*WEEKS*(1+MESCLUN_DIM)^K2418</x:f>
        <x:v>1775.3097818385568</x:v>
      </x:c>
      <x:c r="N2418" s="267" t="n">
        <x:f>MAX(M2418-FARMER_HOURS,0)/TEMP_HOURS_PER_WORKER</x:f>
        <x:v>0.7328540151656644</x:v>
      </x:c>
      <x:c r="O2418" s="268" t="n">
        <x:f>I2418*TOMATO_PRICE+J2418*CARROT_PRICE+K2418*MESCLUN_PRICE</x:f>
        <x:v>96822</x:v>
      </x:c>
      <x:c r="P2418" s="268" t="n">
        <x:f>I2418*TOMATO_FERTILIZER+J2418*CARROT_FERTILIZER+K2418*MESCLUN_FERTILIZER</x:f>
        <x:v>22440</x:v>
      </x:c>
      <x:c r="Q2418" s="268" t="n">
        <x:f>MIN(M2418,FARMER_HOURS)*FARMER_RATE+MAX(M2418-FARMER_HOURS,0)*TEMP_RATE</x:f>
        <x:v>43321.350379141615</x:v>
      </x:c>
      <x:c r="R2418" s="268" t="n">
        <x:f>O2418-P2418-Q2418-FIXED_COST</x:f>
        <x:v>11060.649620858385</x:v>
      </x:c>
      <x:c r="S2418" s="139" t="str">
        <x:f>IF(AND(L2418&lt;=TOTAL_BED_CAP,N2418&lt;=TEMP_WORKER_CAP),"YES","NO")</x:f>
        <x:v>YES</x:v>
      </x:c>
      <x:c r="T2418" s="139" t="n">
        <x:f>IF(S2418="YES",R2418,-1E+99)</x:f>
        <x:v>11060.649620858385</x:v>
      </x:c>
    </x:row>
    <x:row r="2419">
      <x:c r="A2419" s="139"/>
      <x:c r="B2419" s="139"/>
      <x:c r="C2419" s="139"/>
      <x:c r="D2419" s="139"/>
      <x:c r="E2419" s="139"/>
      <x:c r="F2419" s="139"/>
      <x:c r="G2419" s="139"/>
      <x:c r="H2419" s="139"/>
      <x:c r="I2419" s="266" t="n">
        <x:f>INT((ROW()-ROW($I$46))/((CARROT_CAP+1)*(MESCLUN_CAP+1)))</x:f>
        <x:v>3</x:v>
      </x:c>
      <x:c r="J2419" s="266" t="n">
        <x:f>MOD(INT((ROW()-ROW($I$46))/(MESCLUN_CAP+1)),CARROT_CAP+1)</x:f>
        <x:v>13</x:v>
      </x:c>
      <x:c r="K2419" s="266" t="n">
        <x:f>MOD(ROW()-ROW($I$46),MESCLUN_CAP+1)</x:f>
        <x:v>17</x:v>
      </x:c>
      <x:c r="L2419" s="266" t="n">
        <x:f>SUM(I2419:K2419)</x:f>
        <x:v>33</x:v>
      </x:c>
      <x:c r="M2419" s="267" t="n">
        <x:f>I2419*TOMATO_HOURS*WEEKS*(1+TOMATO_DIM)^I2419+J2419*CARROT_HOURS*WEEKS*(1+CARROT_DIM)^J2419+K2419*MESCLUN_HOURS*WEEKS*(1+MESCLUN_DIM)^K2419</x:f>
        <x:v>1841.8700052850972</x:v>
      </x:c>
      <x:c r="N2419" s="267" t="n">
        <x:f>MAX(M2419-FARMER_HOURS,0)/TEMP_HOURS_PER_WORKER</x:f>
        <x:v>0.7790763925590953</x:v>
      </x:c>
      <x:c r="O2419" s="268" t="n">
        <x:f>I2419*TOMATO_PRICE+J2419*CARROT_PRICE+K2419*MESCLUN_PRICE</x:f>
        <x:v>99522</x:v>
      </x:c>
      <x:c r="P2419" s="268" t="n">
        <x:f>I2419*TOMATO_FERTILIZER+J2419*CARROT_FERTILIZER+K2419*MESCLUN_FERTILIZER</x:f>
        <x:v>23320</x:v>
      </x:c>
      <x:c r="Q2419" s="268" t="n">
        <x:f>MIN(M2419,FARMER_HOURS)*FARMER_RATE+MAX(M2419-FARMER_HOURS,0)*TEMP_RATE</x:f>
        <x:v>44476.909813977385</x:v>
      </x:c>
      <x:c r="R2419" s="268" t="n">
        <x:f>O2419-P2419-Q2419-FIXED_COST</x:f>
        <x:v>11725.090186022615</x:v>
      </x:c>
      <x:c r="S2419" s="139" t="str">
        <x:f>IF(AND(L2419&lt;=TOTAL_BED_CAP,N2419&lt;=TEMP_WORKER_CAP),"YES","NO")</x:f>
        <x:v>YES</x:v>
      </x:c>
      <x:c r="T2419" s="139" t="n">
        <x:f>IF(S2419="YES",R2419,-1E+99)</x:f>
        <x:v>11725.090186022615</x:v>
      </x:c>
    </x:row>
    <x:row r="2420">
      <x:c r="A2420" s="139"/>
      <x:c r="B2420" s="139"/>
      <x:c r="C2420" s="139"/>
      <x:c r="D2420" s="139"/>
      <x:c r="E2420" s="139"/>
      <x:c r="F2420" s="139"/>
      <x:c r="G2420" s="139"/>
      <x:c r="H2420" s="139"/>
      <x:c r="I2420" s="266" t="n">
        <x:f>INT((ROW()-ROW($I$46))/((CARROT_CAP+1)*(MESCLUN_CAP+1)))</x:f>
        <x:v>3</x:v>
      </x:c>
      <x:c r="J2420" s="266" t="n">
        <x:f>MOD(INT((ROW()-ROW($I$46))/(MESCLUN_CAP+1)),CARROT_CAP+1)</x:f>
        <x:v>13</x:v>
      </x:c>
      <x:c r="K2420" s="266" t="n">
        <x:f>MOD(ROW()-ROW($I$46),MESCLUN_CAP+1)</x:f>
        <x:v>18</x:v>
      </x:c>
      <x:c r="L2420" s="266" t="n">
        <x:f>SUM(I2420:K2420)</x:f>
        <x:v>34</x:v>
      </x:c>
      <x:c r="M2420" s="267" t="n">
        <x:f>I2420*TOMATO_HOURS*WEEKS*(1+TOMATO_DIM)^I2420+J2420*CARROT_HOURS*WEEKS*(1+CARROT_DIM)^J2420+K2420*MESCLUN_HOURS*WEEKS*(1+MESCLUN_DIM)^K2420</x:f>
        <x:v>1909.9569967436844</x:v>
      </x:c>
      <x:c r="N2420" s="267" t="n">
        <x:f>MAX(M2420-FARMER_HOURS,0)/TEMP_HOURS_PER_WORKER</x:f>
        <x:v>0.8263590255164475</x:v>
      </x:c>
      <x:c r="O2420" s="268" t="n">
        <x:f>I2420*TOMATO_PRICE+J2420*CARROT_PRICE+K2420*MESCLUN_PRICE</x:f>
        <x:v>102222</x:v>
      </x:c>
      <x:c r="P2420" s="268" t="n">
        <x:f>I2420*TOMATO_FERTILIZER+J2420*CARROT_FERTILIZER+K2420*MESCLUN_FERTILIZER</x:f>
        <x:v>24200</x:v>
      </x:c>
      <x:c r="Q2420" s="268" t="n">
        <x:f>MIN(M2420,FARMER_HOURS)*FARMER_RATE+MAX(M2420-FARMER_HOURS,0)*TEMP_RATE</x:f>
        <x:v>45658.975637911186</x:v>
      </x:c>
      <x:c r="R2420" s="268" t="n">
        <x:f>O2420-P2420-Q2420-FIXED_COST</x:f>
        <x:v>12363.024362088814</x:v>
      </x:c>
      <x:c r="S2420" s="139" t="str">
        <x:f>IF(AND(L2420&lt;=TOTAL_BED_CAP,N2420&lt;=TEMP_WORKER_CAP),"YES","NO")</x:f>
        <x:v>YES</x:v>
      </x:c>
      <x:c r="T2420" s="139" t="n">
        <x:f>IF(S2420="YES",R2420,-1E+99)</x:f>
        <x:v>12363.024362088814</x:v>
      </x:c>
    </x:row>
    <x:row r="2421">
      <x:c r="A2421" s="139"/>
      <x:c r="B2421" s="139"/>
      <x:c r="C2421" s="139"/>
      <x:c r="D2421" s="139"/>
      <x:c r="E2421" s="139"/>
      <x:c r="F2421" s="139"/>
      <x:c r="G2421" s="139"/>
      <x:c r="H2421" s="139"/>
      <x:c r="I2421" s="266" t="n">
        <x:f>INT((ROW()-ROW($I$46))/((CARROT_CAP+1)*(MESCLUN_CAP+1)))</x:f>
        <x:v>3</x:v>
      </x:c>
      <x:c r="J2421" s="266" t="n">
        <x:f>MOD(INT((ROW()-ROW($I$46))/(MESCLUN_CAP+1)),CARROT_CAP+1)</x:f>
        <x:v>13</x:v>
      </x:c>
      <x:c r="K2421" s="266" t="n">
        <x:f>MOD(ROW()-ROW($I$46),MESCLUN_CAP+1)</x:f>
        <x:v>19</x:v>
      </x:c>
      <x:c r="L2421" s="266" t="n">
        <x:f>SUM(I2421:K2421)</x:f>
        <x:v>35</x:v>
      </x:c>
      <x:c r="M2421" s="267" t="n">
        <x:f>I2421*TOMATO_HOURS*WEEKS*(1+TOMATO_DIM)^I2421+J2421*CARROT_HOURS*WEEKS*(1+CARROT_DIM)^J2421+K2421*MESCLUN_HOURS*WEEKS*(1+MESCLUN_DIM)^K2421</x:f>
        <x:v>1979.5985253797062</x:v>
      </x:c>
      <x:c r="N2421" s="267" t="n">
        <x:f>MAX(M2421-FARMER_HOURS,0)/TEMP_HOURS_PER_WORKER</x:f>
        <x:v>0.8747211981803515</x:v>
      </x:c>
      <x:c r="O2421" s="268" t="n">
        <x:f>I2421*TOMATO_PRICE+J2421*CARROT_PRICE+K2421*MESCLUN_PRICE</x:f>
        <x:v>104922</x:v>
      </x:c>
      <x:c r="P2421" s="268" t="n">
        <x:f>I2421*TOMATO_FERTILIZER+J2421*CARROT_FERTILIZER+K2421*MESCLUN_FERTILIZER</x:f>
        <x:v>25080</x:v>
      </x:c>
      <x:c r="Q2421" s="268" t="n">
        <x:f>MIN(M2421,FARMER_HOURS)*FARMER_RATE+MAX(M2421-FARMER_HOURS,0)*TEMP_RATE</x:f>
        <x:v>46868.02995450879</x:v>
      </x:c>
      <x:c r="R2421" s="268" t="n">
        <x:f>O2421-P2421-Q2421-FIXED_COST</x:f>
        <x:v>12973.970045491209</x:v>
      </x:c>
      <x:c r="S2421" s="139" t="str">
        <x:f>IF(AND(L2421&lt;=TOTAL_BED_CAP,N2421&lt;=TEMP_WORKER_CAP),"YES","NO")</x:f>
        <x:v>YES</x:v>
      </x:c>
      <x:c r="T2421" s="139" t="n">
        <x:f>IF(S2421="YES",R2421,-1E+99)</x:f>
        <x:v>12973.970045491209</x:v>
      </x:c>
    </x:row>
    <x:row r="2422">
      <x:c r="A2422" s="139"/>
      <x:c r="B2422" s="139"/>
      <x:c r="C2422" s="139"/>
      <x:c r="D2422" s="139"/>
      <x:c r="E2422" s="139"/>
      <x:c r="F2422" s="139"/>
      <x:c r="G2422" s="139"/>
      <x:c r="H2422" s="139"/>
      <x:c r="I2422" s="266" t="n">
        <x:f>INT((ROW()-ROW($I$46))/((CARROT_CAP+1)*(MESCLUN_CAP+1)))</x:f>
        <x:v>3</x:v>
      </x:c>
      <x:c r="J2422" s="266" t="n">
        <x:f>MOD(INT((ROW()-ROW($I$46))/(MESCLUN_CAP+1)),CARROT_CAP+1)</x:f>
        <x:v>13</x:v>
      </x:c>
      <x:c r="K2422" s="266" t="n">
        <x:f>MOD(ROW()-ROW($I$46),MESCLUN_CAP+1)</x:f>
        <x:v>20</x:v>
      </x:c>
      <x:c r="L2422" s="266" t="n">
        <x:f>SUM(I2422:K2422)</x:f>
        <x:v>36</x:v>
      </x:c>
      <x:c r="M2422" s="267" t="n">
        <x:f>I2422*TOMATO_HOURS*WEEKS*(1+TOMATO_DIM)^I2422+J2422*CARROT_HOURS*WEEKS*(1+CARROT_DIM)^J2422+K2422*MESCLUN_HOURS*WEEKS*(1+MESCLUN_DIM)^K2422</x:f>
        <x:v>2050.8228160301833</x:v>
      </x:c>
      <x:c r="N2422" s="267" t="n">
        <x:f>MAX(M2422-FARMER_HOURS,0)/TEMP_HOURS_PER_WORKER</x:f>
        <x:v>0.9241825111320717</x:v>
      </x:c>
      <x:c r="O2422" s="268" t="n">
        <x:f>I2422*TOMATO_PRICE+J2422*CARROT_PRICE+K2422*MESCLUN_PRICE</x:f>
        <x:v>107622</x:v>
      </x:c>
      <x:c r="P2422" s="268" t="n">
        <x:f>I2422*TOMATO_FERTILIZER+J2422*CARROT_FERTILIZER+K2422*MESCLUN_FERTILIZER</x:f>
        <x:v>25960</x:v>
      </x:c>
      <x:c r="Q2422" s="268" t="n">
        <x:f>MIN(M2422,FARMER_HOURS)*FARMER_RATE+MAX(M2422-FARMER_HOURS,0)*TEMP_RATE</x:f>
        <x:v>48104.56277830179</x:v>
      </x:c>
      <x:c r="R2422" s="268" t="n">
        <x:f>O2422-P2422-Q2422-FIXED_COST</x:f>
        <x:v>13557.437221698208</x:v>
      </x:c>
      <x:c r="S2422" s="139" t="str">
        <x:f>IF(AND(L2422&lt;=TOTAL_BED_CAP,N2422&lt;=TEMP_WORKER_CAP),"YES","NO")</x:f>
        <x:v>YES</x:v>
      </x:c>
      <x:c r="T2422" s="139" t="n">
        <x:f>IF(S2422="YES",R2422,-1E+99)</x:f>
        <x:v>13557.437221698208</x:v>
      </x:c>
    </x:row>
    <x:row r="2423">
      <x:c r="A2423" s="139"/>
      <x:c r="B2423" s="139"/>
      <x:c r="C2423" s="139"/>
      <x:c r="D2423" s="139"/>
      <x:c r="E2423" s="139"/>
      <x:c r="F2423" s="139"/>
      <x:c r="G2423" s="139"/>
      <x:c r="H2423" s="139"/>
      <x:c r="I2423" s="266" t="n">
        <x:f>INT((ROW()-ROW($I$46))/((CARROT_CAP+1)*(MESCLUN_CAP+1)))</x:f>
        <x:v>3</x:v>
      </x:c>
      <x:c r="J2423" s="266" t="n">
        <x:f>MOD(INT((ROW()-ROW($I$46))/(MESCLUN_CAP+1)),CARROT_CAP+1)</x:f>
        <x:v>13</x:v>
      </x:c>
      <x:c r="K2423" s="266" t="n">
        <x:f>MOD(ROW()-ROW($I$46),MESCLUN_CAP+1)</x:f>
        <x:v>21</x:v>
      </x:c>
      <x:c r="L2423" s="266" t="n">
        <x:f>SUM(I2423:K2423)</x:f>
        <x:v>37</x:v>
      </x:c>
      <x:c r="M2423" s="267" t="n">
        <x:f>I2423*TOMATO_HOURS*WEEKS*(1+TOMATO_DIM)^I2423+J2423*CARROT_HOURS*WEEKS*(1+CARROT_DIM)^J2423+K2423*MESCLUN_HOURS*WEEKS*(1+MESCLUN_DIM)^K2423</x:f>
        <x:v>2123.658556256627</x:v>
      </x:c>
      <x:c r="N2423" s="267" t="n">
        <x:f>MAX(M2423-FARMER_HOURS,0)/TEMP_HOURS_PER_WORKER</x:f>
        <x:v>0.9747628862893243</x:v>
      </x:c>
      <x:c r="O2423" s="268" t="n">
        <x:f>I2423*TOMATO_PRICE+J2423*CARROT_PRICE+K2423*MESCLUN_PRICE</x:f>
        <x:v>110322</x:v>
      </x:c>
      <x:c r="P2423" s="268" t="n">
        <x:f>I2423*TOMATO_FERTILIZER+J2423*CARROT_FERTILIZER+K2423*MESCLUN_FERTILIZER</x:f>
        <x:v>26840</x:v>
      </x:c>
      <x:c r="Q2423" s="268" t="n">
        <x:f>MIN(M2423,FARMER_HOURS)*FARMER_RATE+MAX(M2423-FARMER_HOURS,0)*TEMP_RATE</x:f>
        <x:v>49369.07215723311</x:v>
      </x:c>
      <x:c r="R2423" s="268" t="n">
        <x:f>O2423-P2423-Q2423-FIXED_COST</x:f>
        <x:v>14112.92784276689</x:v>
      </x:c>
      <x:c r="S2423" s="139" t="str">
        <x:f>IF(AND(L2423&lt;=TOTAL_BED_CAP,N2423&lt;=TEMP_WORKER_CAP),"YES","NO")</x:f>
        <x:v>YES</x:v>
      </x:c>
      <x:c r="T2423" s="139" t="n">
        <x:f>IF(S2423="YES",R2423,-1E+99)</x:f>
        <x:v>14112.92784276689</x:v>
      </x:c>
    </x:row>
    <x:row r="2424">
      <x:c r="A2424" s="139"/>
      <x:c r="B2424" s="139"/>
      <x:c r="C2424" s="139"/>
      <x:c r="D2424" s="139"/>
      <x:c r="E2424" s="139"/>
      <x:c r="F2424" s="139"/>
      <x:c r="G2424" s="139"/>
      <x:c r="H2424" s="139"/>
      <x:c r="I2424" s="266" t="n">
        <x:f>INT((ROW()-ROW($I$46))/((CARROT_CAP+1)*(MESCLUN_CAP+1)))</x:f>
        <x:v>3</x:v>
      </x:c>
      <x:c r="J2424" s="266" t="n">
        <x:f>MOD(INT((ROW()-ROW($I$46))/(MESCLUN_CAP+1)),CARROT_CAP+1)</x:f>
        <x:v>13</x:v>
      </x:c>
      <x:c r="K2424" s="266" t="n">
        <x:f>MOD(ROW()-ROW($I$46),MESCLUN_CAP+1)</x:f>
        <x:v>22</x:v>
      </x:c>
      <x:c r="L2424" s="266" t="n">
        <x:f>SUM(I2424:K2424)</x:f>
        <x:v>38</x:v>
      </x:c>
      <x:c r="M2424" s="267" t="n">
        <x:f>I2424*TOMATO_HOURS*WEEKS*(1+TOMATO_DIM)^I2424+J2424*CARROT_HOURS*WEEKS*(1+CARROT_DIM)^J2424+K2424*MESCLUN_HOURS*WEEKS*(1+MESCLUN_DIM)^K2424</x:f>
        <x:v>2198.134903503023</x:v>
      </x:c>
      <x:c r="N2424" s="267" t="n">
        <x:f>MAX(M2424-FARMER_HOURS,0)/TEMP_HOURS_PER_WORKER</x:f>
        <x:v>1.0264825718770993</x:v>
      </x:c>
      <x:c r="O2424" s="268" t="n">
        <x:f>I2424*TOMATO_PRICE+J2424*CARROT_PRICE+K2424*MESCLUN_PRICE</x:f>
        <x:v>113022</x:v>
      </x:c>
      <x:c r="P2424" s="268" t="n">
        <x:f>I2424*TOMATO_FERTILIZER+J2424*CARROT_FERTILIZER+K2424*MESCLUN_FERTILIZER</x:f>
        <x:v>27720</x:v>
      </x:c>
      <x:c r="Q2424" s="268" t="n">
        <x:f>MIN(M2424,FARMER_HOURS)*FARMER_RATE+MAX(M2424-FARMER_HOURS,0)*TEMP_RATE</x:f>
        <x:v>50662.06429692748</x:v>
      </x:c>
      <x:c r="R2424" s="268" t="n">
        <x:f>O2424-P2424-Q2424-FIXED_COST</x:f>
        <x:v>14639.935703072522</x:v>
      </x:c>
      <x:c r="S2424" s="139" t="str">
        <x:f>IF(AND(L2424&lt;=TOTAL_BED_CAP,N2424&lt;=TEMP_WORKER_CAP),"YES","NO")</x:f>
        <x:v>YES</x:v>
      </x:c>
      <x:c r="T2424" s="139" t="n">
        <x:f>IF(S2424="YES",R2424,-1E+99)</x:f>
        <x:v>14639.935703072522</x:v>
      </x:c>
    </x:row>
    <x:row r="2425">
      <x:c r="A2425" s="139"/>
      <x:c r="B2425" s="139"/>
      <x:c r="C2425" s="139"/>
      <x:c r="D2425" s="139"/>
      <x:c r="E2425" s="139"/>
      <x:c r="F2425" s="139"/>
      <x:c r="G2425" s="139"/>
      <x:c r="H2425" s="139"/>
      <x:c r="I2425" s="266" t="n">
        <x:f>INT((ROW()-ROW($I$46))/((CARROT_CAP+1)*(MESCLUN_CAP+1)))</x:f>
        <x:v>3</x:v>
      </x:c>
      <x:c r="J2425" s="266" t="n">
        <x:f>MOD(INT((ROW()-ROW($I$46))/(MESCLUN_CAP+1)),CARROT_CAP+1)</x:f>
        <x:v>13</x:v>
      </x:c>
      <x:c r="K2425" s="266" t="n">
        <x:f>MOD(ROW()-ROW($I$46),MESCLUN_CAP+1)</x:f>
        <x:v>23</x:v>
      </x:c>
      <x:c r="L2425" s="266" t="n">
        <x:f>SUM(I2425:K2425)</x:f>
        <x:v>39</x:v>
      </x:c>
      <x:c r="M2425" s="267" t="n">
        <x:f>I2425*TOMATO_HOURS*WEEKS*(1+TOMATO_DIM)^I2425+J2425*CARROT_HOURS*WEEKS*(1+CARROT_DIM)^J2425+K2425*MESCLUN_HOURS*WEEKS*(1+MESCLUN_DIM)^K2425</x:f>
        <x:v>2274.2814923604597</x:v>
      </x:c>
      <x:c r="N2425" s="267" t="n">
        <x:f>MAX(M2425-FARMER_HOURS,0)/TEMP_HOURS_PER_WORKER</x:f>
        <x:v>1.0793621474725414</x:v>
      </x:c>
      <x:c r="O2425" s="268" t="n">
        <x:f>I2425*TOMATO_PRICE+J2425*CARROT_PRICE+K2425*MESCLUN_PRICE</x:f>
        <x:v>115722</x:v>
      </x:c>
      <x:c r="P2425" s="268" t="n">
        <x:f>I2425*TOMATO_FERTILIZER+J2425*CARROT_FERTILIZER+K2425*MESCLUN_FERTILIZER</x:f>
        <x:v>28600</x:v>
      </x:c>
      <x:c r="Q2425" s="268" t="n">
        <x:f>MIN(M2425,FARMER_HOURS)*FARMER_RATE+MAX(M2425-FARMER_HOURS,0)*TEMP_RATE</x:f>
        <x:v>51984.05368681354</x:v>
      </x:c>
      <x:c r="R2425" s="268" t="n">
        <x:f>O2425-P2425-Q2425-FIXED_COST</x:f>
        <x:v>15137.946313186461</x:v>
      </x:c>
      <x:c r="S2425" s="139" t="str">
        <x:f>IF(AND(L2425&lt;=TOTAL_BED_CAP,N2425&lt;=TEMP_WORKER_CAP),"YES","NO")</x:f>
        <x:v>YES</x:v>
      </x:c>
      <x:c r="T2425" s="139" t="n">
        <x:f>IF(S2425="YES",R2425,-1E+99)</x:f>
        <x:v>15137.946313186461</x:v>
      </x:c>
    </x:row>
    <x:row r="2426">
      <x:c r="A2426" s="139"/>
      <x:c r="B2426" s="139"/>
      <x:c r="C2426" s="139"/>
      <x:c r="D2426" s="139"/>
      <x:c r="E2426" s="139"/>
      <x:c r="F2426" s="139"/>
      <x:c r="G2426" s="139"/>
      <x:c r="H2426" s="139"/>
      <x:c r="I2426" s="266" t="n">
        <x:f>INT((ROW()-ROW($I$46))/((CARROT_CAP+1)*(MESCLUN_CAP+1)))</x:f>
        <x:v>3</x:v>
      </x:c>
      <x:c r="J2426" s="266" t="n">
        <x:f>MOD(INT((ROW()-ROW($I$46))/(MESCLUN_CAP+1)),CARROT_CAP+1)</x:f>
        <x:v>13</x:v>
      </x:c>
      <x:c r="K2426" s="266" t="n">
        <x:f>MOD(ROW()-ROW($I$46),MESCLUN_CAP+1)</x:f>
        <x:v>24</x:v>
      </x:c>
      <x:c r="L2426" s="266" t="n">
        <x:f>SUM(I2426:K2426)</x:f>
        <x:v>40</x:v>
      </x:c>
      <x:c r="M2426" s="267" t="n">
        <x:f>I2426*TOMATO_HOURS*WEEKS*(1+TOMATO_DIM)^I2426+J2426*CARROT_HOURS*WEEKS*(1+CARROT_DIM)^J2426+K2426*MESCLUN_HOURS*WEEKS*(1+MESCLUN_DIM)^K2426</x:f>
        <x:v>2352.1284419399553</x:v>
      </x:c>
      <x:c r="N2426" s="267" t="n">
        <x:f>MAX(M2426-FARMER_HOURS,0)/TEMP_HOURS_PER_WORKER</x:f>
        <x:v>1.1334225291249689</x:v>
      </x:c>
      <x:c r="O2426" s="268" t="n">
        <x:f>I2426*TOMATO_PRICE+J2426*CARROT_PRICE+K2426*MESCLUN_PRICE</x:f>
        <x:v>118422</x:v>
      </x:c>
      <x:c r="P2426" s="268" t="n">
        <x:f>I2426*TOMATO_FERTILIZER+J2426*CARROT_FERTILIZER+K2426*MESCLUN_FERTILIZER</x:f>
        <x:v>29480</x:v>
      </x:c>
      <x:c r="Q2426" s="268" t="n">
        <x:f>MIN(M2426,FARMER_HOURS)*FARMER_RATE+MAX(M2426-FARMER_HOURS,0)*TEMP_RATE</x:f>
        <x:v>53335.56322812423</x:v>
      </x:c>
      <x:c r="R2426" s="268" t="n">
        <x:f>O2426-P2426-Q2426-FIXED_COST</x:f>
        <x:v>15606.436771875771</x:v>
      </x:c>
      <x:c r="S2426" s="139" t="str">
        <x:f>IF(AND(L2426&lt;=TOTAL_BED_CAP,N2426&lt;=TEMP_WORKER_CAP),"YES","NO")</x:f>
        <x:v>YES</x:v>
      </x:c>
      <x:c r="T2426" s="139" t="n">
        <x:f>IF(S2426="YES",R2426,-1E+99)</x:f>
        <x:v>15606.436771875771</x:v>
      </x:c>
    </x:row>
    <x:row r="2427">
      <x:c r="A2427" s="139"/>
      <x:c r="B2427" s="139"/>
      <x:c r="C2427" s="139"/>
      <x:c r="D2427" s="139"/>
      <x:c r="E2427" s="139"/>
      <x:c r="F2427" s="139"/>
      <x:c r="G2427" s="139"/>
      <x:c r="H2427" s="139"/>
      <x:c r="I2427" s="266" t="n">
        <x:f>INT((ROW()-ROW($I$46))/((CARROT_CAP+1)*(MESCLUN_CAP+1)))</x:f>
        <x:v>3</x:v>
      </x:c>
      <x:c r="J2427" s="266" t="n">
        <x:f>MOD(INT((ROW()-ROW($I$46))/(MESCLUN_CAP+1)),CARROT_CAP+1)</x:f>
        <x:v>13</x:v>
      </x:c>
      <x:c r="K2427" s="266" t="n">
        <x:f>MOD(ROW()-ROW($I$46),MESCLUN_CAP+1)</x:f>
        <x:v>25</x:v>
      </x:c>
      <x:c r="L2427" s="266" t="n">
        <x:f>SUM(I2427:K2427)</x:f>
        <x:v>41</x:v>
      </x:c>
      <x:c r="M2427" s="267" t="n">
        <x:f>I2427*TOMATO_HOURS*WEEKS*(1+TOMATO_DIM)^I2427+J2427*CARROT_HOURS*WEEKS*(1+CARROT_DIM)^J2427+K2427*MESCLUN_HOURS*WEEKS*(1+MESCLUN_DIM)^K2427</x:f>
        <x:v>2431.706363355053</x:v>
      </x:c>
      <x:c r="N2427" s="267" t="n">
        <x:f>MAX(M2427-FARMER_HOURS,0)/TEMP_HOURS_PER_WORKER</x:f>
        <x:v>1.18868497455212</x:v>
      </x:c>
      <x:c r="O2427" s="268" t="n">
        <x:f>I2427*TOMATO_PRICE+J2427*CARROT_PRICE+K2427*MESCLUN_PRICE</x:f>
        <x:v>121122</x:v>
      </x:c>
      <x:c r="P2427" s="268" t="n">
        <x:f>I2427*TOMATO_FERTILIZER+J2427*CARROT_FERTILIZER+K2427*MESCLUN_FERTILIZER</x:f>
        <x:v>30360</x:v>
      </x:c>
      <x:c r="Q2427" s="268" t="n">
        <x:f>MIN(M2427,FARMER_HOURS)*FARMER_RATE+MAX(M2427-FARMER_HOURS,0)*TEMP_RATE</x:f>
        <x:v>54717.124363803</x:v>
      </x:c>
      <x:c r="R2427" s="268" t="n">
        <x:f>O2427-P2427-Q2427-FIXED_COST</x:f>
        <x:v>16044.875636197</x:v>
      </x:c>
      <x:c r="S2427" s="139" t="str">
        <x:f>IF(AND(L2427&lt;=TOTAL_BED_CAP,N2427&lt;=TEMP_WORKER_CAP),"YES","NO")</x:f>
        <x:v>YES</x:v>
      </x:c>
      <x:c r="T2427" s="139" t="n">
        <x:f>IF(S2427="YES",R2427,-1E+99)</x:f>
        <x:v>16044.875636197</x:v>
      </x:c>
    </x:row>
    <x:row r="2428">
      <x:c r="A2428" s="139"/>
      <x:c r="B2428" s="139"/>
      <x:c r="C2428" s="139"/>
      <x:c r="D2428" s="139"/>
      <x:c r="E2428" s="139"/>
      <x:c r="F2428" s="139"/>
      <x:c r="G2428" s="139"/>
      <x:c r="H2428" s="139"/>
      <x:c r="I2428" s="266" t="n">
        <x:f>INT((ROW()-ROW($I$46))/((CARROT_CAP+1)*(MESCLUN_CAP+1)))</x:f>
        <x:v>3</x:v>
      </x:c>
      <x:c r="J2428" s="266" t="n">
        <x:f>MOD(INT((ROW()-ROW($I$46))/(MESCLUN_CAP+1)),CARROT_CAP+1)</x:f>
        <x:v>13</x:v>
      </x:c>
      <x:c r="K2428" s="266" t="n">
        <x:f>MOD(ROW()-ROW($I$46),MESCLUN_CAP+1)</x:f>
        <x:v>26</x:v>
      </x:c>
      <x:c r="L2428" s="266" t="n">
        <x:f>SUM(I2428:K2428)</x:f>
        <x:v>42</x:v>
      </x:c>
      <x:c r="M2428" s="267" t="n">
        <x:f>I2428*TOMATO_HOURS*WEEKS*(1+TOMATO_DIM)^I2428+J2428*CARROT_HOURS*WEEKS*(1+CARROT_DIM)^J2428+K2428*MESCLUN_HOURS*WEEKS*(1+MESCLUN_DIM)^K2428</x:f>
        <x:v>2513.04636731577</x:v>
      </x:c>
      <x:c r="N2428" s="267" t="n">
        <x:f>MAX(M2428-FARMER_HOURS,0)/TEMP_HOURS_PER_WORKER</x:f>
        <x:v>1.2451710884137293</x:v>
      </x:c>
      <x:c r="O2428" s="268" t="n">
        <x:f>I2428*TOMATO_PRICE+J2428*CARROT_PRICE+K2428*MESCLUN_PRICE</x:f>
        <x:v>123822</x:v>
      </x:c>
      <x:c r="P2428" s="268" t="n">
        <x:f>I2428*TOMATO_FERTILIZER+J2428*CARROT_FERTILIZER+K2428*MESCLUN_FERTILIZER</x:f>
        <x:v>31240</x:v>
      </x:c>
      <x:c r="Q2428" s="268" t="n">
        <x:f>MIN(M2428,FARMER_HOURS)*FARMER_RATE+MAX(M2428-FARMER_HOURS,0)*TEMP_RATE</x:f>
        <x:v>56129.27721034323</x:v>
      </x:c>
      <x:c r="R2428" s="268" t="n">
        <x:f>O2428-P2428-Q2428-FIXED_COST</x:f>
        <x:v>16452.72278965677</x:v>
      </x:c>
      <x:c r="S2428" s="139" t="str">
        <x:f>IF(AND(L2428&lt;=TOTAL_BED_CAP,N2428&lt;=TEMP_WORKER_CAP),"YES","NO")</x:f>
        <x:v>YES</x:v>
      </x:c>
      <x:c r="T2428" s="139" t="n">
        <x:f>IF(S2428="YES",R2428,-1E+99)</x:f>
        <x:v>16452.72278965677</x:v>
      </x:c>
    </x:row>
    <x:row r="2429">
      <x:c r="A2429" s="139"/>
      <x:c r="B2429" s="139"/>
      <x:c r="C2429" s="139"/>
      <x:c r="D2429" s="139"/>
      <x:c r="E2429" s="139"/>
      <x:c r="F2429" s="139"/>
      <x:c r="G2429" s="139"/>
      <x:c r="H2429" s="139"/>
      <x:c r="I2429" s="266" t="n">
        <x:f>INT((ROW()-ROW($I$46))/((CARROT_CAP+1)*(MESCLUN_CAP+1)))</x:f>
        <x:v>3</x:v>
      </x:c>
      <x:c r="J2429" s="266" t="n">
        <x:f>MOD(INT((ROW()-ROW($I$46))/(MESCLUN_CAP+1)),CARROT_CAP+1)</x:f>
        <x:v>13</x:v>
      </x:c>
      <x:c r="K2429" s="266" t="n">
        <x:f>MOD(ROW()-ROW($I$46),MESCLUN_CAP+1)</x:f>
        <x:v>27</x:v>
      </x:c>
      <x:c r="L2429" s="266" t="n">
        <x:f>SUM(I2429:K2429)</x:f>
        <x:v>43</x:v>
      </x:c>
      <x:c r="M2429" s="267" t="n">
        <x:f>I2429*TOMATO_HOURS*WEEKS*(1+TOMATO_DIM)^I2429+J2429*CARROT_HOURS*WEEKS*(1+CARROT_DIM)^J2429+K2429*MESCLUN_HOURS*WEEKS*(1+MESCLUN_DIM)^K2429</x:f>
        <x:v>2596.180071835527</x:v>
      </x:c>
      <x:c r="N2429" s="267" t="n">
        <x:f>MAX(M2429-FARMER_HOURS,0)/TEMP_HOURS_PER_WORKER</x:f>
        <x:v>1.3029028276635606</x:v>
      </x:c>
      <x:c r="O2429" s="268" t="n">
        <x:f>I2429*TOMATO_PRICE+J2429*CARROT_PRICE+K2429*MESCLUN_PRICE</x:f>
        <x:v>126522</x:v>
      </x:c>
      <x:c r="P2429" s="268" t="n">
        <x:f>I2429*TOMATO_FERTILIZER+J2429*CARROT_FERTILIZER+K2429*MESCLUN_FERTILIZER</x:f>
        <x:v>32120</x:v>
      </x:c>
      <x:c r="Q2429" s="268" t="n">
        <x:f>MIN(M2429,FARMER_HOURS)*FARMER_RATE+MAX(M2429-FARMER_HOURS,0)*TEMP_RATE</x:f>
        <x:v>57572.57069158901</x:v>
      </x:c>
      <x:c r="R2429" s="268" t="n">
        <x:f>O2429-P2429-Q2429-FIXED_COST</x:f>
        <x:v>16829.42930841099</x:v>
      </x:c>
      <x:c r="S2429" s="139" t="str">
        <x:f>IF(AND(L2429&lt;=TOTAL_BED_CAP,N2429&lt;=TEMP_WORKER_CAP),"YES","NO")</x:f>
        <x:v>YES</x:v>
      </x:c>
      <x:c r="T2429" s="139" t="n">
        <x:f>IF(S2429="YES",R2429,-1E+99)</x:f>
        <x:v>16829.42930841099</x:v>
      </x:c>
    </x:row>
    <x:row r="2430">
      <x:c r="A2430" s="139"/>
      <x:c r="B2430" s="139"/>
      <x:c r="C2430" s="139"/>
      <x:c r="D2430" s="139"/>
      <x:c r="E2430" s="139"/>
      <x:c r="F2430" s="139"/>
      <x:c r="G2430" s="139"/>
      <x:c r="H2430" s="139"/>
      <x:c r="I2430" s="266" t="n">
        <x:f>INT((ROW()-ROW($I$46))/((CARROT_CAP+1)*(MESCLUN_CAP+1)))</x:f>
        <x:v>3</x:v>
      </x:c>
      <x:c r="J2430" s="266" t="n">
        <x:f>MOD(INT((ROW()-ROW($I$46))/(MESCLUN_CAP+1)),CARROT_CAP+1)</x:f>
        <x:v>13</x:v>
      </x:c>
      <x:c r="K2430" s="266" t="n">
        <x:f>MOD(ROW()-ROW($I$46),MESCLUN_CAP+1)</x:f>
        <x:v>28</x:v>
      </x:c>
      <x:c r="L2430" s="266" t="n">
        <x:f>SUM(I2430:K2430)</x:f>
        <x:v>44</x:v>
      </x:c>
      <x:c r="M2430" s="267" t="n">
        <x:f>I2430*TOMATO_HOURS*WEEKS*(1+TOMATO_DIM)^I2430+J2430*CARROT_HOURS*WEEKS*(1+CARROT_DIM)^J2430+K2430*MESCLUN_HOURS*WEEKS*(1+MESCLUN_DIM)^K2430</x:f>
        <x:v>2681.1396100526804</x:v>
      </x:c>
      <x:c r="N2430" s="267" t="n">
        <x:f>MAX(M2430-FARMER_HOURS,0)/TEMP_HOURS_PER_WORKER</x:f>
        <x:v>1.361902506981028</x:v>
      </x:c>
      <x:c r="O2430" s="268" t="n">
        <x:f>I2430*TOMATO_PRICE+J2430*CARROT_PRICE+K2430*MESCLUN_PRICE</x:f>
        <x:v>129222</x:v>
      </x:c>
      <x:c r="P2430" s="268" t="n">
        <x:f>I2430*TOMATO_FERTILIZER+J2430*CARROT_FERTILIZER+K2430*MESCLUN_FERTILIZER</x:f>
        <x:v>33000</x:v>
      </x:c>
      <x:c r="Q2430" s="268" t="n">
        <x:f>MIN(M2430,FARMER_HOURS)*FARMER_RATE+MAX(M2430-FARMER_HOURS,0)*TEMP_RATE</x:f>
        <x:v>59047.5626745257</x:v>
      </x:c>
      <x:c r="R2430" s="268" t="n">
        <x:f>O2430-P2430-Q2430-FIXED_COST</x:f>
        <x:v>17174.437325474297</x:v>
      </x:c>
      <x:c r="S2430" s="139" t="str">
        <x:f>IF(AND(L2430&lt;=TOTAL_BED_CAP,N2430&lt;=TEMP_WORKER_CAP),"YES","NO")</x:f>
        <x:v>YES</x:v>
      </x:c>
      <x:c r="T2430" s="139" t="n">
        <x:f>IF(S2430="YES",R2430,-1E+99)</x:f>
        <x:v>17174.437325474297</x:v>
      </x:c>
    </x:row>
    <x:row r="2431">
      <x:c r="A2431" s="139"/>
      <x:c r="B2431" s="139"/>
      <x:c r="C2431" s="139"/>
      <x:c r="D2431" s="139"/>
      <x:c r="E2431" s="139"/>
      <x:c r="F2431" s="139"/>
      <x:c r="G2431" s="139"/>
      <x:c r="H2431" s="139"/>
      <x:c r="I2431" s="266" t="n">
        <x:f>INT((ROW()-ROW($I$46))/((CARROT_CAP+1)*(MESCLUN_CAP+1)))</x:f>
        <x:v>3</x:v>
      </x:c>
      <x:c r="J2431" s="266" t="n">
        <x:f>MOD(INT((ROW()-ROW($I$46))/(MESCLUN_CAP+1)),CARROT_CAP+1)</x:f>
        <x:v>13</x:v>
      </x:c>
      <x:c r="K2431" s="266" t="n">
        <x:f>MOD(ROW()-ROW($I$46),MESCLUN_CAP+1)</x:f>
        <x:v>29</x:v>
      </x:c>
      <x:c r="L2431" s="266" t="n">
        <x:f>SUM(I2431:K2431)</x:f>
        <x:v>45</x:v>
      </x:c>
      <x:c r="M2431" s="267" t="n">
        <x:f>I2431*TOMATO_HOURS*WEEKS*(1+TOMATO_DIM)^I2431+J2431*CARROT_HOURS*WEEKS*(1+CARROT_DIM)^J2431+K2431*MESCLUN_HOURS*WEEKS*(1+MESCLUN_DIM)^K2431</x:f>
        <x:v>2767.9576381683337</x:v>
      </x:c>
      <x:c r="N2431" s="267" t="n">
        <x:f>MAX(M2431-FARMER_HOURS,0)/TEMP_HOURS_PER_WORKER</x:f>
        <x:v>1.422192804283565</x:v>
      </x:c>
      <x:c r="O2431" s="268" t="n">
        <x:f>I2431*TOMATO_PRICE+J2431*CARROT_PRICE+K2431*MESCLUN_PRICE</x:f>
        <x:v>131922</x:v>
      </x:c>
      <x:c r="P2431" s="268" t="n">
        <x:f>I2431*TOMATO_FERTILIZER+J2431*CARROT_FERTILIZER+K2431*MESCLUN_FERTILIZER</x:f>
        <x:v>33880</x:v>
      </x:c>
      <x:c r="Q2431" s="268" t="n">
        <x:f>MIN(M2431,FARMER_HOURS)*FARMER_RATE+MAX(M2431-FARMER_HOURS,0)*TEMP_RATE</x:f>
        <x:v>60554.82010708912</x:v>
      </x:c>
      <x:c r="R2431" s="268" t="n">
        <x:f>O2431-P2431-Q2431-FIXED_COST</x:f>
        <x:v>17487.179892910877</x:v>
      </x:c>
      <x:c r="S2431" s="139" t="str">
        <x:f>IF(AND(L2431&lt;=TOTAL_BED_CAP,N2431&lt;=TEMP_WORKER_CAP),"YES","NO")</x:f>
        <x:v>YES</x:v>
      </x:c>
      <x:c r="T2431" s="139" t="n">
        <x:f>IF(S2431="YES",R2431,-1E+99)</x:f>
        <x:v>17487.179892910877</x:v>
      </x:c>
    </x:row>
    <x:row r="2432">
      <x:c r="A2432" s="139"/>
      <x:c r="B2432" s="139"/>
      <x:c r="C2432" s="139"/>
      <x:c r="D2432" s="139"/>
      <x:c r="E2432" s="139"/>
      <x:c r="F2432" s="139"/>
      <x:c r="G2432" s="139"/>
      <x:c r="H2432" s="139"/>
      <x:c r="I2432" s="266" t="n">
        <x:f>INT((ROW()-ROW($I$46))/((CARROT_CAP+1)*(MESCLUN_CAP+1)))</x:f>
        <x:v>3</x:v>
      </x:c>
      <x:c r="J2432" s="266" t="n">
        <x:f>MOD(INT((ROW()-ROW($I$46))/(MESCLUN_CAP+1)),CARROT_CAP+1)</x:f>
        <x:v>13</x:v>
      </x:c>
      <x:c r="K2432" s="266" t="n">
        <x:f>MOD(ROW()-ROW($I$46),MESCLUN_CAP+1)</x:f>
        <x:v>30</x:v>
      </x:c>
      <x:c r="L2432" s="266" t="n">
        <x:f>SUM(I2432:K2432)</x:f>
        <x:v>46</x:v>
      </x:c>
      <x:c r="M2432" s="267" t="n">
        <x:f>I2432*TOMATO_HOURS*WEEKS*(1+TOMATO_DIM)^I2432+J2432*CARROT_HOURS*WEEKS*(1+CARROT_DIM)^J2432+K2432*MESCLUN_HOURS*WEEKS*(1+MESCLUN_DIM)^K2432</x:f>
        <x:v>2856.667343502104</x:v>
      </x:c>
      <x:c r="N2432" s="267" t="n">
        <x:f>MAX(M2432-FARMER_HOURS,0)/TEMP_HOURS_PER_WORKER</x:f>
        <x:v>1.4837967663209055</x:v>
      </x:c>
      <x:c r="O2432" s="268" t="n">
        <x:f>I2432*TOMATO_PRICE+J2432*CARROT_PRICE+K2432*MESCLUN_PRICE</x:f>
        <x:v>134622</x:v>
      </x:c>
      <x:c r="P2432" s="268" t="n">
        <x:f>I2432*TOMATO_FERTILIZER+J2432*CARROT_FERTILIZER+K2432*MESCLUN_FERTILIZER</x:f>
        <x:v>34760</x:v>
      </x:c>
      <x:c r="Q2432" s="268" t="n">
        <x:f>MIN(M2432,FARMER_HOURS)*FARMER_RATE+MAX(M2432-FARMER_HOURS,0)*TEMP_RATE</x:f>
        <x:v>62094.91915802264</x:v>
      </x:c>
      <x:c r="R2432" s="268" t="n">
        <x:f>O2432-P2432-Q2432-FIXED_COST</x:f>
        <x:v>17767.08084197736</x:v>
      </x:c>
      <x:c r="S2432" s="139" t="str">
        <x:f>IF(AND(L2432&lt;=TOTAL_BED_CAP,N2432&lt;=TEMP_WORKER_CAP),"YES","NO")</x:f>
        <x:v>YES</x:v>
      </x:c>
      <x:c r="T2432" s="139" t="n">
        <x:f>IF(S2432="YES",R2432,-1E+99)</x:f>
        <x:v>17767.08084197736</x:v>
      </x:c>
    </x:row>
    <x:row r="2433">
      <x:c r="A2433" s="139"/>
      <x:c r="B2433" s="139"/>
      <x:c r="C2433" s="139"/>
      <x:c r="D2433" s="139"/>
      <x:c r="E2433" s="139"/>
      <x:c r="F2433" s="139"/>
      <x:c r="G2433" s="139"/>
      <x:c r="H2433" s="139"/>
      <x:c r="I2433" s="266" t="n">
        <x:f>INT((ROW()-ROW($I$46))/((CARROT_CAP+1)*(MESCLUN_CAP+1)))</x:f>
        <x:v>3</x:v>
      </x:c>
      <x:c r="J2433" s="266" t="n">
        <x:f>MOD(INT((ROW()-ROW($I$46))/(MESCLUN_CAP+1)),CARROT_CAP+1)</x:f>
        <x:v>14</x:v>
      </x:c>
      <x:c r="K2433" s="266" t="n">
        <x:f>MOD(ROW()-ROW($I$46),MESCLUN_CAP+1)</x:f>
        <x:v>0</x:v>
      </x:c>
      <x:c r="L2433" s="266" t="n">
        <x:f>SUM(I2433:K2433)</x:f>
        <x:v>17</x:v>
      </x:c>
      <x:c r="M2433" s="267" t="n">
        <x:f>I2433*TOMATO_HOURS*WEEKS*(1+TOMATO_DIM)^I2433+J2433*CARROT_HOURS*WEEKS*(1+CARROT_DIM)^J2433+K2433*MESCLUN_HOURS*WEEKS*(1+MESCLUN_DIM)^K2433</x:f>
        <x:v>952.8190048089817</x:v>
      </x:c>
      <x:c r="N2433" s="267" t="n">
        <x:f>MAX(M2433-FARMER_HOURS,0)/TEMP_HOURS_PER_WORKER</x:f>
        <x:v>0.16167986445068175</x:v>
      </x:c>
      <x:c r="O2433" s="268" t="n">
        <x:f>I2433*TOMATO_PRICE+J2433*CARROT_PRICE+K2433*MESCLUN_PRICE</x:f>
        <x:v>55716</x:v>
      </x:c>
      <x:c r="P2433" s="268" t="n">
        <x:f>I2433*TOMATO_FERTILIZER+J2433*CARROT_FERTILIZER+K2433*MESCLUN_FERTILIZER</x:f>
        <x:v>8800</x:v>
      </x:c>
      <x:c r="Q2433" s="268" t="n">
        <x:f>MIN(M2433,FARMER_HOURS)*FARMER_RATE+MAX(M2433-FARMER_HOURS,0)*TEMP_RATE</x:f>
        <x:v>29041.996611267044</x:v>
      </x:c>
      <x:c r="R2433" s="268" t="n">
        <x:f>O2433-P2433-Q2433-FIXED_COST</x:f>
        <x:v>-2125.9966112670445</x:v>
      </x:c>
      <x:c r="S2433" s="139" t="str">
        <x:f>IF(AND(L2433&lt;=TOTAL_BED_CAP,N2433&lt;=TEMP_WORKER_CAP),"YES","NO")</x:f>
        <x:v>YES</x:v>
      </x:c>
      <x:c r="T2433" s="139" t="n">
        <x:f>IF(S2433="YES",R2433,-1E+99)</x:f>
        <x:v>-2125.9966112670445</x:v>
      </x:c>
    </x:row>
    <x:row r="2434">
      <x:c r="A2434" s="139"/>
      <x:c r="B2434" s="139"/>
      <x:c r="C2434" s="139"/>
      <x:c r="D2434" s="139"/>
      <x:c r="E2434" s="139"/>
      <x:c r="F2434" s="139"/>
      <x:c r="G2434" s="139"/>
      <x:c r="H2434" s="139"/>
      <x:c r="I2434" s="266" t="n">
        <x:f>INT((ROW()-ROW($I$46))/((CARROT_CAP+1)*(MESCLUN_CAP+1)))</x:f>
        <x:v>3</x:v>
      </x:c>
      <x:c r="J2434" s="266" t="n">
        <x:f>MOD(INT((ROW()-ROW($I$46))/(MESCLUN_CAP+1)),CARROT_CAP+1)</x:f>
        <x:v>14</x:v>
      </x:c>
      <x:c r="K2434" s="266" t="n">
        <x:f>MOD(ROW()-ROW($I$46),MESCLUN_CAP+1)</x:f>
        <x:v>1</x:v>
      </x:c>
      <x:c r="L2434" s="266" t="n">
        <x:f>SUM(I2434:K2434)</x:f>
        <x:v>18</x:v>
      </x:c>
      <x:c r="M2434" s="267" t="n">
        <x:f>I2434*TOMATO_HOURS*WEEKS*(1+TOMATO_DIM)^I2434+J2434*CARROT_HOURS*WEEKS*(1+CARROT_DIM)^J2434+K2434*MESCLUN_HOURS*WEEKS*(1+MESCLUN_DIM)^K2434</x:f>
        <x:v>998.3815048089817</x:v>
      </x:c>
      <x:c r="N2434" s="267" t="n">
        <x:f>MAX(M2434-FARMER_HOURS,0)/TEMP_HOURS_PER_WORKER</x:f>
        <x:v>0.19332048945068175</x:v>
      </x:c>
      <x:c r="O2434" s="268" t="n">
        <x:f>I2434*TOMATO_PRICE+J2434*CARROT_PRICE+K2434*MESCLUN_PRICE</x:f>
        <x:v>58416</x:v>
      </x:c>
      <x:c r="P2434" s="268" t="n">
        <x:f>I2434*TOMATO_FERTILIZER+J2434*CARROT_FERTILIZER+K2434*MESCLUN_FERTILIZER</x:f>
        <x:v>9680</x:v>
      </x:c>
      <x:c r="Q2434" s="268" t="n">
        <x:f>MIN(M2434,FARMER_HOURS)*FARMER_RATE+MAX(M2434-FARMER_HOURS,0)*TEMP_RATE</x:f>
        <x:v>29833.012236267044</x:v>
      </x:c>
      <x:c r="R2434" s="268" t="n">
        <x:f>O2434-P2434-Q2434-FIXED_COST</x:f>
        <x:v>-1097.0122362670445</x:v>
      </x:c>
      <x:c r="S2434" s="139" t="str">
        <x:f>IF(AND(L2434&lt;=TOTAL_BED_CAP,N2434&lt;=TEMP_WORKER_CAP),"YES","NO")</x:f>
        <x:v>YES</x:v>
      </x:c>
      <x:c r="T2434" s="139" t="n">
        <x:f>IF(S2434="YES",R2434,-1E+99)</x:f>
        <x:v>-1097.0122362670445</x:v>
      </x:c>
    </x:row>
    <x:row r="2435">
      <x:c r="A2435" s="139"/>
      <x:c r="B2435" s="139"/>
      <x:c r="C2435" s="139"/>
      <x:c r="D2435" s="139"/>
      <x:c r="E2435" s="139"/>
      <x:c r="F2435" s="139"/>
      <x:c r="G2435" s="139"/>
      <x:c r="H2435" s="139"/>
      <x:c r="I2435" s="266" t="n">
        <x:f>INT((ROW()-ROW($I$46))/((CARROT_CAP+1)*(MESCLUN_CAP+1)))</x:f>
        <x:v>3</x:v>
      </x:c>
      <x:c r="J2435" s="266" t="n">
        <x:f>MOD(INT((ROW()-ROW($I$46))/(MESCLUN_CAP+1)),CARROT_CAP+1)</x:f>
        <x:v>14</x:v>
      </x:c>
      <x:c r="K2435" s="266" t="n">
        <x:f>MOD(ROW()-ROW($I$46),MESCLUN_CAP+1)</x:f>
        <x:v>2</x:v>
      </x:c>
      <x:c r="L2435" s="266" t="n">
        <x:f>SUM(I2435:K2435)</x:f>
        <x:v>19</x:v>
      </x:c>
      <x:c r="M2435" s="267" t="n">
        <x:f>I2435*TOMATO_HOURS*WEEKS*(1+TOMATO_DIM)^I2435+J2435*CARROT_HOURS*WEEKS*(1+CARROT_DIM)^J2435+K2435*MESCLUN_HOURS*WEEKS*(1+MESCLUN_DIM)^K2435</x:f>
        <x:v>1045.0830673089818</x:v>
      </x:c>
      <x:c r="N2435" s="267" t="n">
        <x:f>MAX(M2435-FARMER_HOURS,0)/TEMP_HOURS_PER_WORKER</x:f>
        <x:v>0.22575213007568176</x:v>
      </x:c>
      <x:c r="O2435" s="268" t="n">
        <x:f>I2435*TOMATO_PRICE+J2435*CARROT_PRICE+K2435*MESCLUN_PRICE</x:f>
        <x:v>61116</x:v>
      </x:c>
      <x:c r="P2435" s="268" t="n">
        <x:f>I2435*TOMATO_FERTILIZER+J2435*CARROT_FERTILIZER+K2435*MESCLUN_FERTILIZER</x:f>
        <x:v>10560</x:v>
      </x:c>
      <x:c r="Q2435" s="268" t="n">
        <x:f>MIN(M2435,FARMER_HOURS)*FARMER_RATE+MAX(M2435-FARMER_HOURS,0)*TEMP_RATE</x:f>
        <x:v>30643.803251892044</x:v>
      </x:c>
      <x:c r="R2435" s="268" t="n">
        <x:f>O2435-P2435-Q2435-FIXED_COST</x:f>
        <x:v>-87.8032518920445</x:v>
      </x:c>
      <x:c r="S2435" s="139" t="str">
        <x:f>IF(AND(L2435&lt;=TOTAL_BED_CAP,N2435&lt;=TEMP_WORKER_CAP),"YES","NO")</x:f>
        <x:v>YES</x:v>
      </x:c>
      <x:c r="T2435" s="139" t="n">
        <x:f>IF(S2435="YES",R2435,-1E+99)</x:f>
        <x:v>-87.8032518920445</x:v>
      </x:c>
    </x:row>
    <x:row r="2436">
      <x:c r="A2436" s="139"/>
      <x:c r="B2436" s="139"/>
      <x:c r="C2436" s="139"/>
      <x:c r="D2436" s="139"/>
      <x:c r="E2436" s="139"/>
      <x:c r="F2436" s="139"/>
      <x:c r="G2436" s="139"/>
      <x:c r="H2436" s="139"/>
      <x:c r="I2436" s="266" t="n">
        <x:f>INT((ROW()-ROW($I$46))/((CARROT_CAP+1)*(MESCLUN_CAP+1)))</x:f>
        <x:v>3</x:v>
      </x:c>
      <x:c r="J2436" s="266" t="n">
        <x:f>MOD(INT((ROW()-ROW($I$46))/(MESCLUN_CAP+1)),CARROT_CAP+1)</x:f>
        <x:v>14</x:v>
      </x:c>
      <x:c r="K2436" s="266" t="n">
        <x:f>MOD(ROW()-ROW($I$46),MESCLUN_CAP+1)</x:f>
        <x:v>3</x:v>
      </x:c>
      <x:c r="L2436" s="266" t="n">
        <x:f>SUM(I2436:K2436)</x:f>
        <x:v>20</x:v>
      </x:c>
      <x:c r="M2436" s="267" t="n">
        <x:f>I2436*TOMATO_HOURS*WEEKS*(1+TOMATO_DIM)^I2436+J2436*CARROT_HOURS*WEEKS*(1+CARROT_DIM)^J2436+K2436*MESCLUN_HOURS*WEEKS*(1+MESCLUN_DIM)^K2436</x:f>
        <x:v>1092.9450497308567</x:v>
      </x:c>
      <x:c r="N2436" s="267" t="n">
        <x:f>MAX(M2436-FARMER_HOURS,0)/TEMP_HOURS_PER_WORKER</x:f>
        <x:v>0.2589896178686505</x:v>
      </x:c>
      <x:c r="O2436" s="268" t="n">
        <x:f>I2436*TOMATO_PRICE+J2436*CARROT_PRICE+K2436*MESCLUN_PRICE</x:f>
        <x:v>63816</x:v>
      </x:c>
      <x:c r="P2436" s="268" t="n">
        <x:f>I2436*TOMATO_FERTILIZER+J2436*CARROT_FERTILIZER+K2436*MESCLUN_FERTILIZER</x:f>
        <x:v>11440</x:v>
      </x:c>
      <x:c r="Q2436" s="268" t="n">
        <x:f>MIN(M2436,FARMER_HOURS)*FARMER_RATE+MAX(M2436-FARMER_HOURS,0)*TEMP_RATE</x:f>
        <x:v>31474.740446716263</x:v>
      </x:c>
      <x:c r="R2436" s="268" t="n">
        <x:f>O2436-P2436-Q2436-FIXED_COST</x:f>
        <x:v>901.2595532837368</x:v>
      </x:c>
      <x:c r="S2436" s="139" t="str">
        <x:f>IF(AND(L2436&lt;=TOTAL_BED_CAP,N2436&lt;=TEMP_WORKER_CAP),"YES","NO")</x:f>
        <x:v>YES</x:v>
      </x:c>
      <x:c r="T2436" s="139" t="n">
        <x:f>IF(S2436="YES",R2436,-1E+99)</x:f>
        <x:v>901.2595532837368</x:v>
      </x:c>
    </x:row>
    <x:row r="2437">
      <x:c r="A2437" s="139"/>
      <x:c r="B2437" s="139"/>
      <x:c r="C2437" s="139"/>
      <x:c r="D2437" s="139"/>
      <x:c r="E2437" s="139"/>
      <x:c r="F2437" s="139"/>
      <x:c r="G2437" s="139"/>
      <x:c r="H2437" s="139"/>
      <x:c r="I2437" s="266" t="n">
        <x:f>INT((ROW()-ROW($I$46))/((CARROT_CAP+1)*(MESCLUN_CAP+1)))</x:f>
        <x:v>3</x:v>
      </x:c>
      <x:c r="J2437" s="266" t="n">
        <x:f>MOD(INT((ROW()-ROW($I$46))/(MESCLUN_CAP+1)),CARROT_CAP+1)</x:f>
        <x:v>14</x:v>
      </x:c>
      <x:c r="K2437" s="266" t="n">
        <x:f>MOD(ROW()-ROW($I$46),MESCLUN_CAP+1)</x:f>
        <x:v>4</x:v>
      </x:c>
      <x:c r="L2437" s="266" t="n">
        <x:f>SUM(I2437:K2437)</x:f>
        <x:v>21</x:v>
      </x:c>
      <x:c r="M2437" s="267" t="n">
        <x:f>I2437*TOMATO_HOURS*WEEKS*(1+TOMATO_DIM)^I2437+J2437*CARROT_HOURS*WEEKS*(1+CARROT_DIM)^J2437+K2437*MESCLUN_HOURS*WEEKS*(1+MESCLUN_DIM)^K2437</x:f>
        <x:v>1141.989165453513</x:v>
      </x:c>
      <x:c r="N2437" s="267" t="n">
        <x:f>MAX(M2437-FARMER_HOURS,0)/TEMP_HOURS_PER_WORKER</x:f>
        <x:v>0.2930480315649395</x:v>
      </x:c>
      <x:c r="O2437" s="268" t="n">
        <x:f>I2437*TOMATO_PRICE+J2437*CARROT_PRICE+K2437*MESCLUN_PRICE</x:f>
        <x:v>66516</x:v>
      </x:c>
      <x:c r="P2437" s="268" t="n">
        <x:f>I2437*TOMATO_FERTILIZER+J2437*CARROT_FERTILIZER+K2437*MESCLUN_FERTILIZER</x:f>
        <x:v>12320</x:v>
      </x:c>
      <x:c r="Q2437" s="268" t="n">
        <x:f>MIN(M2437,FARMER_HOURS)*FARMER_RATE+MAX(M2437-FARMER_HOURS,0)*TEMP_RATE</x:f>
        <x:v>32326.20078912349</x:v>
      </x:c>
      <x:c r="R2437" s="268" t="n">
        <x:f>O2437-P2437-Q2437-FIXED_COST</x:f>
        <x:v>1869.7992108765102</x:v>
      </x:c>
      <x:c r="S2437" s="139" t="str">
        <x:f>IF(AND(L2437&lt;=TOTAL_BED_CAP,N2437&lt;=TEMP_WORKER_CAP),"YES","NO")</x:f>
        <x:v>YES</x:v>
      </x:c>
      <x:c r="T2437" s="139" t="n">
        <x:f>IF(S2437="YES",R2437,-1E+99)</x:f>
        <x:v>1869.7992108765102</x:v>
      </x:c>
    </x:row>
    <x:row r="2438">
      <x:c r="A2438" s="139"/>
      <x:c r="B2438" s="139"/>
      <x:c r="C2438" s="139"/>
      <x:c r="D2438" s="139"/>
      <x:c r="E2438" s="139"/>
      <x:c r="F2438" s="139"/>
      <x:c r="G2438" s="139"/>
      <x:c r="H2438" s="139"/>
      <x:c r="I2438" s="266" t="n">
        <x:f>INT((ROW()-ROW($I$46))/((CARROT_CAP+1)*(MESCLUN_CAP+1)))</x:f>
        <x:v>3</x:v>
      </x:c>
      <x:c r="J2438" s="266" t="n">
        <x:f>MOD(INT((ROW()-ROW($I$46))/(MESCLUN_CAP+1)),CARROT_CAP+1)</x:f>
        <x:v>14</x:v>
      </x:c>
      <x:c r="K2438" s="266" t="n">
        <x:f>MOD(ROW()-ROW($I$46),MESCLUN_CAP+1)</x:f>
        <x:v>5</x:v>
      </x:c>
      <x:c r="L2438" s="266" t="n">
        <x:f>SUM(I2438:K2438)</x:f>
        <x:v>22</x:v>
      </x:c>
      <x:c r="M2438" s="267" t="n">
        <x:f>I2438*TOMATO_HOURS*WEEKS*(1+TOMATO_DIM)^I2438+J2438*CARROT_HOURS*WEEKS*(1+CARROT_DIM)^J2438+K2438*MESCLUN_HOURS*WEEKS*(1+MESCLUN_DIM)^K2438</x:f>
        <x:v>1192.2374893747165</x:v>
      </x:c>
      <x:c r="N2438" s="267" t="n">
        <x:f>MAX(M2438-FARMER_HOURS,0)/TEMP_HOURS_PER_WORKER</x:f>
        <x:v>0.3279427009546642</x:v>
      </x:c>
      <x:c r="O2438" s="268" t="n">
        <x:f>I2438*TOMATO_PRICE+J2438*CARROT_PRICE+K2438*MESCLUN_PRICE</x:f>
        <x:v>69216</x:v>
      </x:c>
      <x:c r="P2438" s="268" t="n">
        <x:f>I2438*TOMATO_FERTILIZER+J2438*CARROT_FERTILIZER+K2438*MESCLUN_FERTILIZER</x:f>
        <x:v>13200</x:v>
      </x:c>
      <x:c r="Q2438" s="268" t="n">
        <x:f>MIN(M2438,FARMER_HOURS)*FARMER_RATE+MAX(M2438-FARMER_HOURS,0)*TEMP_RATE</x:f>
        <x:v>33198.5675238666</x:v>
      </x:c>
      <x:c r="R2438" s="268" t="n">
        <x:f>O2438-P2438-Q2438-FIXED_COST</x:f>
        <x:v>2817.432476133399</x:v>
      </x:c>
      <x:c r="S2438" s="139" t="str">
        <x:f>IF(AND(L2438&lt;=TOTAL_BED_CAP,N2438&lt;=TEMP_WORKER_CAP),"YES","NO")</x:f>
        <x:v>YES</x:v>
      </x:c>
      <x:c r="T2438" s="139" t="n">
        <x:f>IF(S2438="YES",R2438,-1E+99)</x:f>
        <x:v>2817.432476133399</x:v>
      </x:c>
    </x:row>
    <x:row r="2439">
      <x:c r="A2439" s="139"/>
      <x:c r="B2439" s="139"/>
      <x:c r="C2439" s="139"/>
      <x:c r="D2439" s="139"/>
      <x:c r="E2439" s="139"/>
      <x:c r="F2439" s="139"/>
      <x:c r="G2439" s="139"/>
      <x:c r="H2439" s="139"/>
      <x:c r="I2439" s="266" t="n">
        <x:f>INT((ROW()-ROW($I$46))/((CARROT_CAP+1)*(MESCLUN_CAP+1)))</x:f>
        <x:v>3</x:v>
      </x:c>
      <x:c r="J2439" s="266" t="n">
        <x:f>MOD(INT((ROW()-ROW($I$46))/(MESCLUN_CAP+1)),CARROT_CAP+1)</x:f>
        <x:v>14</x:v>
      </x:c>
      <x:c r="K2439" s="266" t="n">
        <x:f>MOD(ROW()-ROW($I$46),MESCLUN_CAP+1)</x:f>
        <x:v>6</x:v>
      </x:c>
      <x:c r="L2439" s="266" t="n">
        <x:f>SUM(I2439:K2439)</x:f>
        <x:v>23</x:v>
      </x:c>
      <x:c r="M2439" s="267" t="n">
        <x:f>I2439*TOMATO_HOURS*WEEKS*(1+TOMATO_DIM)^I2439+J2439*CARROT_HOURS*WEEKS*(1+CARROT_DIM)^J2439+K2439*MESCLUN_HOURS*WEEKS*(1+MESCLUN_DIM)^K2439</x:f>
        <x:v>1243.7124635563496</x:v>
      </x:c>
      <x:c r="N2439" s="267" t="n">
        <x:f>MAX(M2439-FARMER_HOURS,0)/TEMP_HOURS_PER_WORKER</x:f>
        <x:v>0.3636892108030205</x:v>
      </x:c>
      <x:c r="O2439" s="268" t="n">
        <x:f>I2439*TOMATO_PRICE+J2439*CARROT_PRICE+K2439*MESCLUN_PRICE</x:f>
        <x:v>71916</x:v>
      </x:c>
      <x:c r="P2439" s="268" t="n">
        <x:f>I2439*TOMATO_FERTILIZER+J2439*CARROT_FERTILIZER+K2439*MESCLUN_FERTILIZER</x:f>
        <x:v>14080</x:v>
      </x:c>
      <x:c r="Q2439" s="268" t="n">
        <x:f>MIN(M2439,FARMER_HOURS)*FARMER_RATE+MAX(M2439-FARMER_HOURS,0)*TEMP_RATE</x:f>
        <x:v>34092.23027007551</x:v>
      </x:c>
      <x:c r="R2439" s="268" t="n">
        <x:f>O2439-P2439-Q2439-FIXED_COST</x:f>
        <x:v>3743.76972992449</x:v>
      </x:c>
      <x:c r="S2439" s="139" t="str">
        <x:f>IF(AND(L2439&lt;=TOTAL_BED_CAP,N2439&lt;=TEMP_WORKER_CAP),"YES","NO")</x:f>
        <x:v>YES</x:v>
      </x:c>
      <x:c r="T2439" s="139" t="n">
        <x:f>IF(S2439="YES",R2439,-1E+99)</x:f>
        <x:v>3743.76972992449</x:v>
      </x:c>
    </x:row>
    <x:row r="2440">
      <x:c r="A2440" s="139"/>
      <x:c r="B2440" s="139"/>
      <x:c r="C2440" s="139"/>
      <x:c r="D2440" s="139"/>
      <x:c r="E2440" s="139"/>
      <x:c r="F2440" s="139"/>
      <x:c r="G2440" s="139"/>
      <x:c r="H2440" s="139"/>
      <x:c r="I2440" s="266" t="n">
        <x:f>INT((ROW()-ROW($I$46))/((CARROT_CAP+1)*(MESCLUN_CAP+1)))</x:f>
        <x:v>3</x:v>
      </x:c>
      <x:c r="J2440" s="266" t="n">
        <x:f>MOD(INT((ROW()-ROW($I$46))/(MESCLUN_CAP+1)),CARROT_CAP+1)</x:f>
        <x:v>14</x:v>
      </x:c>
      <x:c r="K2440" s="266" t="n">
        <x:f>MOD(ROW()-ROW($I$46),MESCLUN_CAP+1)</x:f>
        <x:v>7</x:v>
      </x:c>
      <x:c r="L2440" s="266" t="n">
        <x:f>SUM(I2440:K2440)</x:f>
        <x:v>24</x:v>
      </x:c>
      <x:c r="M2440" s="267" t="n">
        <x:f>I2440*TOMATO_HOURS*WEEKS*(1+TOMATO_DIM)^I2440+J2440*CARROT_HOURS*WEEKS*(1+CARROT_DIM)^J2440+K2440*MESCLUN_HOURS*WEEKS*(1+MESCLUN_DIM)^K2440</x:f>
        <x:v>1296.43690295431</x:v>
      </x:c>
      <x:c r="N2440" s="267" t="n">
        <x:f>MAX(M2440-FARMER_HOURS,0)/TEMP_HOURS_PER_WORKER</x:f>
        <x:v>0.4003034048293819</x:v>
      </x:c>
      <x:c r="O2440" s="268" t="n">
        <x:f>I2440*TOMATO_PRICE+J2440*CARROT_PRICE+K2440*MESCLUN_PRICE</x:f>
        <x:v>74616</x:v>
      </x:c>
      <x:c r="P2440" s="268" t="n">
        <x:f>I2440*TOMATO_FERTILIZER+J2440*CARROT_FERTILIZER+K2440*MESCLUN_FERTILIZER</x:f>
        <x:v>14960</x:v>
      </x:c>
      <x:c r="Q2440" s="268" t="n">
        <x:f>MIN(M2440,FARMER_HOURS)*FARMER_RATE+MAX(M2440-FARMER_HOURS,0)*TEMP_RATE</x:f>
        <x:v>35007.58512073455</x:v>
      </x:c>
      <x:c r="R2440" s="268" t="n">
        <x:f>O2440-P2440-Q2440-FIXED_COST</x:f>
        <x:v>4648.414879265452</x:v>
      </x:c>
      <x:c r="S2440" s="139" t="str">
        <x:f>IF(AND(L2440&lt;=TOTAL_BED_CAP,N2440&lt;=TEMP_WORKER_CAP),"YES","NO")</x:f>
        <x:v>YES</x:v>
      </x:c>
      <x:c r="T2440" s="139" t="n">
        <x:f>IF(S2440="YES",R2440,-1E+99)</x:f>
        <x:v>4648.414879265452</x:v>
      </x:c>
    </x:row>
    <x:row r="2441">
      <x:c r="A2441" s="139"/>
      <x:c r="B2441" s="139"/>
      <x:c r="C2441" s="139"/>
      <x:c r="D2441" s="139"/>
      <x:c r="E2441" s="139"/>
      <x:c r="F2441" s="139"/>
      <x:c r="G2441" s="139"/>
      <x:c r="H2441" s="139"/>
      <x:c r="I2441" s="266" t="n">
        <x:f>INT((ROW()-ROW($I$46))/((CARROT_CAP+1)*(MESCLUN_CAP+1)))</x:f>
        <x:v>3</x:v>
      </x:c>
      <x:c r="J2441" s="266" t="n">
        <x:f>MOD(INT((ROW()-ROW($I$46))/(MESCLUN_CAP+1)),CARROT_CAP+1)</x:f>
        <x:v>14</x:v>
      </x:c>
      <x:c r="K2441" s="266" t="n">
        <x:f>MOD(ROW()-ROW($I$46),MESCLUN_CAP+1)</x:f>
        <x:v>8</x:v>
      </x:c>
      <x:c r="L2441" s="266" t="n">
        <x:f>SUM(I2441:K2441)</x:f>
        <x:v>25</x:v>
      </x:c>
      <x:c r="M2441" s="267" t="n">
        <x:f>I2441*TOMATO_HOURS*WEEKS*(1+TOMATO_DIM)^I2441+J2441*CARROT_HOURS*WEEKS*(1+CARROT_DIM)^J2441+K2441*MESCLUN_HOURS*WEEKS*(1+MESCLUN_DIM)^K2441</x:f>
        <x:v>1350.43400123429</x:v>
      </x:c>
      <x:c r="N2441" s="267" t="n">
        <x:f>MAX(M2441-FARMER_HOURS,0)/TEMP_HOURS_PER_WORKER</x:f>
        <x:v>0.4378013897460347</x:v>
      </x:c>
      <x:c r="O2441" s="268" t="n">
        <x:f>I2441*TOMATO_PRICE+J2441*CARROT_PRICE+K2441*MESCLUN_PRICE</x:f>
        <x:v>77316</x:v>
      </x:c>
      <x:c r="P2441" s="268" t="n">
        <x:f>I2441*TOMATO_FERTILIZER+J2441*CARROT_FERTILIZER+K2441*MESCLUN_FERTILIZER</x:f>
        <x:v>15840</x:v>
      </x:c>
      <x:c r="Q2441" s="268" t="n">
        <x:f>MIN(M2441,FARMER_HOURS)*FARMER_RATE+MAX(M2441-FARMER_HOURS,0)*TEMP_RATE</x:f>
        <x:v>35945.03474365087</x:v>
      </x:c>
      <x:c r="R2441" s="268" t="n">
        <x:f>O2441-P2441-Q2441-FIXED_COST</x:f>
        <x:v>5530.965256349133</x:v>
      </x:c>
      <x:c r="S2441" s="139" t="str">
        <x:f>IF(AND(L2441&lt;=TOTAL_BED_CAP,N2441&lt;=TEMP_WORKER_CAP),"YES","NO")</x:f>
        <x:v>YES</x:v>
      </x:c>
      <x:c r="T2441" s="139" t="n">
        <x:f>IF(S2441="YES",R2441,-1E+99)</x:f>
        <x:v>5530.965256349133</x:v>
      </x:c>
    </x:row>
    <x:row r="2442">
      <x:c r="A2442" s="139"/>
      <x:c r="B2442" s="139"/>
      <x:c r="C2442" s="139"/>
      <x:c r="D2442" s="139"/>
      <x:c r="E2442" s="139"/>
      <x:c r="F2442" s="139"/>
      <x:c r="G2442" s="139"/>
      <x:c r="H2442" s="139"/>
      <x:c r="I2442" s="266" t="n">
        <x:f>INT((ROW()-ROW($I$46))/((CARROT_CAP+1)*(MESCLUN_CAP+1)))</x:f>
        <x:v>3</x:v>
      </x:c>
      <x:c r="J2442" s="266" t="n">
        <x:f>MOD(INT((ROW()-ROW($I$46))/(MESCLUN_CAP+1)),CARROT_CAP+1)</x:f>
        <x:v>14</x:v>
      </x:c>
      <x:c r="K2442" s="266" t="n">
        <x:f>MOD(ROW()-ROW($I$46),MESCLUN_CAP+1)</x:f>
        <x:v>9</x:v>
      </x:c>
      <x:c r="L2442" s="266" t="n">
        <x:f>SUM(I2442:K2442)</x:f>
        <x:v>26</x:v>
      </x:c>
      <x:c r="M2442" s="267" t="n">
        <x:f>I2442*TOMATO_HOURS*WEEKS*(1+TOMATO_DIM)^I2442+J2442*CARROT_HOURS*WEEKS*(1+CARROT_DIM)^J2442+K2442*MESCLUN_HOURS*WEEKS*(1+MESCLUN_DIM)^K2442</x:f>
        <x:v>1405.7273366746845</x:v>
      </x:c>
      <x:c r="N2442" s="267" t="n">
        <x:f>MAX(M2442-FARMER_HOURS,0)/TEMP_HOURS_PER_WORKER</x:f>
        <x:v>0.47619953935741977</x:v>
      </x:c>
      <x:c r="O2442" s="268" t="n">
        <x:f>I2442*TOMATO_PRICE+J2442*CARROT_PRICE+K2442*MESCLUN_PRICE</x:f>
        <x:v>80016</x:v>
      </x:c>
      <x:c r="P2442" s="268" t="n">
        <x:f>I2442*TOMATO_FERTILIZER+J2442*CARROT_FERTILIZER+K2442*MESCLUN_FERTILIZER</x:f>
        <x:v>16720</x:v>
      </x:c>
      <x:c r="Q2442" s="268" t="n">
        <x:f>MIN(M2442,FARMER_HOURS)*FARMER_RATE+MAX(M2442-FARMER_HOURS,0)*TEMP_RATE</x:f>
        <x:v>36904.98848393549</x:v>
      </x:c>
      <x:c r="R2442" s="268" t="n">
        <x:f>O2442-P2442-Q2442-FIXED_COST</x:f>
        <x:v>6391.011516064507</x:v>
      </x:c>
      <x:c r="S2442" s="139" t="str">
        <x:f>IF(AND(L2442&lt;=TOTAL_BED_CAP,N2442&lt;=TEMP_WORKER_CAP),"YES","NO")</x:f>
        <x:v>YES</x:v>
      </x:c>
      <x:c r="T2442" s="139" t="n">
        <x:f>IF(S2442="YES",R2442,-1E+99)</x:f>
        <x:v>6391.011516064507</x:v>
      </x:c>
    </x:row>
    <x:row r="2443">
      <x:c r="A2443" s="139"/>
      <x:c r="B2443" s="139"/>
      <x:c r="C2443" s="139"/>
      <x:c r="D2443" s="139"/>
      <x:c r="E2443" s="139"/>
      <x:c r="F2443" s="139"/>
      <x:c r="G2443" s="139"/>
      <x:c r="H2443" s="139"/>
      <x:c r="I2443" s="266" t="n">
        <x:f>INT((ROW()-ROW($I$46))/((CARROT_CAP+1)*(MESCLUN_CAP+1)))</x:f>
        <x:v>3</x:v>
      </x:c>
      <x:c r="J2443" s="266" t="n">
        <x:f>MOD(INT((ROW()-ROW($I$46))/(MESCLUN_CAP+1)),CARROT_CAP+1)</x:f>
        <x:v>14</x:v>
      </x:c>
      <x:c r="K2443" s="266" t="n">
        <x:f>MOD(ROW()-ROW($I$46),MESCLUN_CAP+1)</x:f>
        <x:v>10</x:v>
      </x:c>
      <x:c r="L2443" s="266" t="n">
        <x:f>SUM(I2443:K2443)</x:f>
        <x:v>27</x:v>
      </x:c>
      <x:c r="M2443" s="267" t="n">
        <x:f>I2443*TOMATO_HOURS*WEEKS*(1+TOMATO_DIM)^I2443+J2443*CARROT_HOURS*WEEKS*(1+CARROT_DIM)^J2443+K2443*MESCLUN_HOURS*WEEKS*(1+MESCLUN_DIM)^K2443</x:f>
        <x:v>1462.3408781578974</x:v>
      </x:c>
      <x:c r="N2443" s="267" t="n">
        <x:f>MAX(M2443-FARMER_HOURS,0)/TEMP_HOURS_PER_WORKER</x:f>
        <x:v>0.515514498720762</x:v>
      </x:c>
      <x:c r="O2443" s="268" t="n">
        <x:f>I2443*TOMATO_PRICE+J2443*CARROT_PRICE+K2443*MESCLUN_PRICE</x:f>
        <x:v>82716</x:v>
      </x:c>
      <x:c r="P2443" s="268" t="n">
        <x:f>I2443*TOMATO_FERTILIZER+J2443*CARROT_FERTILIZER+K2443*MESCLUN_FERTILIZER</x:f>
        <x:v>17600</x:v>
      </x:c>
      <x:c r="Q2443" s="268" t="n">
        <x:f>MIN(M2443,FARMER_HOURS)*FARMER_RATE+MAX(M2443-FARMER_HOURS,0)*TEMP_RATE</x:f>
        <x:v>37887.862468019055</x:v>
      </x:c>
      <x:c r="R2443" s="268" t="n">
        <x:f>O2443-P2443-Q2443-FIXED_COST</x:f>
        <x:v>7228.137531980945</x:v>
      </x:c>
      <x:c r="S2443" s="139" t="str">
        <x:f>IF(AND(L2443&lt;=TOTAL_BED_CAP,N2443&lt;=TEMP_WORKER_CAP),"YES","NO")</x:f>
        <x:v>YES</x:v>
      </x:c>
      <x:c r="T2443" s="139" t="n">
        <x:f>IF(S2443="YES",R2443,-1E+99)</x:f>
        <x:v>7228.137531980945</x:v>
      </x:c>
    </x:row>
    <x:row r="2444">
      <x:c r="A2444" s="139"/>
      <x:c r="B2444" s="139"/>
      <x:c r="C2444" s="139"/>
      <x:c r="D2444" s="139"/>
      <x:c r="E2444" s="139"/>
      <x:c r="F2444" s="139"/>
      <x:c r="G2444" s="139"/>
      <x:c r="H2444" s="139"/>
      <x:c r="I2444" s="266" t="n">
        <x:f>INT((ROW()-ROW($I$46))/((CARROT_CAP+1)*(MESCLUN_CAP+1)))</x:f>
        <x:v>3</x:v>
      </x:c>
      <x:c r="J2444" s="266" t="n">
        <x:f>MOD(INT((ROW()-ROW($I$46))/(MESCLUN_CAP+1)),CARROT_CAP+1)</x:f>
        <x:v>14</x:v>
      </x:c>
      <x:c r="K2444" s="266" t="n">
        <x:f>MOD(ROW()-ROW($I$46),MESCLUN_CAP+1)</x:f>
        <x:v>11</x:v>
      </x:c>
      <x:c r="L2444" s="266" t="n">
        <x:f>SUM(I2444:K2444)</x:f>
        <x:v>28</x:v>
      </x:c>
      <x:c r="M2444" s="267" t="n">
        <x:f>I2444*TOMATO_HOURS*WEEKS*(1+TOMATO_DIM)^I2444+J2444*CARROT_HOURS*WEEKS*(1+CARROT_DIM)^J2444+K2444*MESCLUN_HOURS*WEEKS*(1+MESCLUN_DIM)^K2444</x:f>
        <x:v>1520.2989912513362</x:v>
      </x:c>
      <x:c r="N2444" s="267" t="n">
        <x:f>MAX(M2444-FARMER_HOURS,0)/TEMP_HOURS_PER_WORKER</x:f>
        <x:v>0.5557631883689835</x:v>
      </x:c>
      <x:c r="O2444" s="268" t="n">
        <x:f>I2444*TOMATO_PRICE+J2444*CARROT_PRICE+K2444*MESCLUN_PRICE</x:f>
        <x:v>85416</x:v>
      </x:c>
      <x:c r="P2444" s="268" t="n">
        <x:f>I2444*TOMATO_FERTILIZER+J2444*CARROT_FERTILIZER+K2444*MESCLUN_FERTILIZER</x:f>
        <x:v>18480</x:v>
      </x:c>
      <x:c r="Q2444" s="268" t="n">
        <x:f>MIN(M2444,FARMER_HOURS)*FARMER_RATE+MAX(M2444-FARMER_HOURS,0)*TEMP_RATE</x:f>
        <x:v>38894.079709224585</x:v>
      </x:c>
      <x:c r="R2444" s="268" t="n">
        <x:f>O2444-P2444-Q2444-FIXED_COST</x:f>
        <x:v>8041.920290775415</x:v>
      </x:c>
      <x:c r="S2444" s="139" t="str">
        <x:f>IF(AND(L2444&lt;=TOTAL_BED_CAP,N2444&lt;=TEMP_WORKER_CAP),"YES","NO")</x:f>
        <x:v>YES</x:v>
      </x:c>
      <x:c r="T2444" s="139" t="n">
        <x:f>IF(S2444="YES",R2444,-1E+99)</x:f>
        <x:v>8041.920290775415</x:v>
      </x:c>
    </x:row>
    <x:row r="2445">
      <x:c r="A2445" s="139"/>
      <x:c r="B2445" s="139"/>
      <x:c r="C2445" s="139"/>
      <x:c r="D2445" s="139"/>
      <x:c r="E2445" s="139"/>
      <x:c r="F2445" s="139"/>
      <x:c r="G2445" s="139"/>
      <x:c r="H2445" s="139"/>
      <x:c r="I2445" s="266" t="n">
        <x:f>INT((ROW()-ROW($I$46))/((CARROT_CAP+1)*(MESCLUN_CAP+1)))</x:f>
        <x:v>3</x:v>
      </x:c>
      <x:c r="J2445" s="266" t="n">
        <x:f>MOD(INT((ROW()-ROW($I$46))/(MESCLUN_CAP+1)),CARROT_CAP+1)</x:f>
        <x:v>14</x:v>
      </x:c>
      <x:c r="K2445" s="266" t="n">
        <x:f>MOD(ROW()-ROW($I$46),MESCLUN_CAP+1)</x:f>
        <x:v>12</x:v>
      </x:c>
      <x:c r="L2445" s="266" t="n">
        <x:f>SUM(I2445:K2445)</x:f>
        <x:v>29</x:v>
      </x:c>
      <x:c r="M2445" s="267" t="n">
        <x:f>I2445*TOMATO_HOURS*WEEKS*(1+TOMATO_DIM)^I2445+J2445*CARROT_HOURS*WEEKS*(1+CARROT_DIM)^J2445+K2445*MESCLUN_HOURS*WEEKS*(1+MESCLUN_DIM)^K2445</x:f>
        <x:v>1579.6264443794007</x:v>
      </x:c>
      <x:c r="N2445" s="267" t="n">
        <x:f>MAX(M2445-FARMER_HOURS,0)/TEMP_HOURS_PER_WORKER</x:f>
        <x:v>0.5969628085968061</x:v>
      </x:c>
      <x:c r="O2445" s="268" t="n">
        <x:f>I2445*TOMATO_PRICE+J2445*CARROT_PRICE+K2445*MESCLUN_PRICE</x:f>
        <x:v>88116</x:v>
      </x:c>
      <x:c r="P2445" s="268" t="n">
        <x:f>I2445*TOMATO_FERTILIZER+J2445*CARROT_FERTILIZER+K2445*MESCLUN_FERTILIZER</x:f>
        <x:v>19360</x:v>
      </x:c>
      <x:c r="Q2445" s="268" t="n">
        <x:f>MIN(M2445,FARMER_HOURS)*FARMER_RATE+MAX(M2445-FARMER_HOURS,0)*TEMP_RATE</x:f>
        <x:v>39924.07021492015</x:v>
      </x:c>
      <x:c r="R2445" s="268" t="n">
        <x:f>O2445-P2445-Q2445-FIXED_COST</x:f>
        <x:v>8831.929785079847</x:v>
      </x:c>
      <x:c r="S2445" s="139" t="str">
        <x:f>IF(AND(L2445&lt;=TOTAL_BED_CAP,N2445&lt;=TEMP_WORKER_CAP),"YES","NO")</x:f>
        <x:v>YES</x:v>
      </x:c>
      <x:c r="T2445" s="139" t="n">
        <x:f>IF(S2445="YES",R2445,-1E+99)</x:f>
        <x:v>8831.929785079847</x:v>
      </x:c>
    </x:row>
    <x:row r="2446">
      <x:c r="A2446" s="139"/>
      <x:c r="B2446" s="139"/>
      <x:c r="C2446" s="139"/>
      <x:c r="D2446" s="139"/>
      <x:c r="E2446" s="139"/>
      <x:c r="F2446" s="139"/>
      <x:c r="G2446" s="139"/>
      <x:c r="H2446" s="139"/>
      <x:c r="I2446" s="266" t="n">
        <x:f>INT((ROW()-ROW($I$46))/((CARROT_CAP+1)*(MESCLUN_CAP+1)))</x:f>
        <x:v>3</x:v>
      </x:c>
      <x:c r="J2446" s="266" t="n">
        <x:f>MOD(INT((ROW()-ROW($I$46))/(MESCLUN_CAP+1)),CARROT_CAP+1)</x:f>
        <x:v>14</x:v>
      </x:c>
      <x:c r="K2446" s="266" t="n">
        <x:f>MOD(ROW()-ROW($I$46),MESCLUN_CAP+1)</x:f>
        <x:v>13</x:v>
      </x:c>
      <x:c r="L2446" s="266" t="n">
        <x:f>SUM(I2446:K2446)</x:f>
        <x:v>30</x:v>
      </x:c>
      <x:c r="M2446" s="267" t="n">
        <x:f>I2446*TOMATO_HOURS*WEEKS*(1+TOMATO_DIM)^I2446+J2446*CARROT_HOURS*WEEKS*(1+CARROT_DIM)^J2446+K2446*MESCLUN_HOURS*WEEKS*(1+MESCLUN_DIM)^K2446</x:f>
        <x:v>1640.348415087785</x:v>
      </x:c>
      <x:c r="N2446" s="267" t="n">
        <x:f>MAX(M2446-FARMER_HOURS,0)/TEMP_HOURS_PER_WORKER</x:f>
        <x:v>0.6391308438109619</x:v>
      </x:c>
      <x:c r="O2446" s="268" t="n">
        <x:f>I2446*TOMATO_PRICE+J2446*CARROT_PRICE+K2446*MESCLUN_PRICE</x:f>
        <x:v>90816</x:v>
      </x:c>
      <x:c r="P2446" s="268" t="n">
        <x:f>I2446*TOMATO_FERTILIZER+J2446*CARROT_FERTILIZER+K2446*MESCLUN_FERTILIZER</x:f>
        <x:v>20240</x:v>
      </x:c>
      <x:c r="Q2446" s="268" t="n">
        <x:f>MIN(M2446,FARMER_HOURS)*FARMER_RATE+MAX(M2446-FARMER_HOURS,0)*TEMP_RATE</x:f>
        <x:v>40978.271095274045</x:v>
      </x:c>
      <x:c r="R2446" s="268" t="n">
        <x:f>O2446-P2446-Q2446-FIXED_COST</x:f>
        <x:v>9597.728904725955</x:v>
      </x:c>
      <x:c r="S2446" s="139" t="str">
        <x:f>IF(AND(L2446&lt;=TOTAL_BED_CAP,N2446&lt;=TEMP_WORKER_CAP),"YES","NO")</x:f>
        <x:v>YES</x:v>
      </x:c>
      <x:c r="T2446" s="139" t="n">
        <x:f>IF(S2446="YES",R2446,-1E+99)</x:f>
        <x:v>9597.728904725955</x:v>
      </x:c>
    </x:row>
    <x:row r="2447">
      <x:c r="A2447" s="139"/>
      <x:c r="B2447" s="139"/>
      <x:c r="C2447" s="139"/>
      <x:c r="D2447" s="139"/>
      <x:c r="E2447" s="139"/>
      <x:c r="F2447" s="139"/>
      <x:c r="G2447" s="139"/>
      <x:c r="H2447" s="139"/>
      <x:c r="I2447" s="266" t="n">
        <x:f>INT((ROW()-ROW($I$46))/((CARROT_CAP+1)*(MESCLUN_CAP+1)))</x:f>
        <x:v>3</x:v>
      </x:c>
      <x:c r="J2447" s="266" t="n">
        <x:f>MOD(INT((ROW()-ROW($I$46))/(MESCLUN_CAP+1)),CARROT_CAP+1)</x:f>
        <x:v>14</x:v>
      </x:c>
      <x:c r="K2447" s="266" t="n">
        <x:f>MOD(ROW()-ROW($I$46),MESCLUN_CAP+1)</x:f>
        <x:v>14</x:v>
      </x:c>
      <x:c r="L2447" s="266" t="n">
        <x:f>SUM(I2447:K2447)</x:f>
        <x:v>31</x:v>
      </x:c>
      <x:c r="M2447" s="267" t="n">
        <x:f>I2447*TOMATO_HOURS*WEEKS*(1+TOMATO_DIM)^I2447+J2447*CARROT_HOURS*WEEKS*(1+CARROT_DIM)^J2447+K2447*MESCLUN_HOURS*WEEKS*(1+MESCLUN_DIM)^K2447</x:f>
        <x:v>1702.490496401446</x:v>
      </x:c>
      <x:c r="N2447" s="267" t="n">
        <x:f>MAX(M2447-FARMER_HOURS,0)/TEMP_HOURS_PER_WORKER</x:f>
        <x:v>0.6822850669454487</x:v>
      </x:c>
      <x:c r="O2447" s="268" t="n">
        <x:f>I2447*TOMATO_PRICE+J2447*CARROT_PRICE+K2447*MESCLUN_PRICE</x:f>
        <x:v>93516</x:v>
      </x:c>
      <x:c r="P2447" s="268" t="n">
        <x:f>I2447*TOMATO_FERTILIZER+J2447*CARROT_FERTILIZER+K2447*MESCLUN_FERTILIZER</x:f>
        <x:v>21120</x:v>
      </x:c>
      <x:c r="Q2447" s="268" t="n">
        <x:f>MIN(M2447,FARMER_HOURS)*FARMER_RATE+MAX(M2447-FARMER_HOURS,0)*TEMP_RATE</x:f>
        <x:v>42057.126673636216</x:v>
      </x:c>
      <x:c r="R2447" s="268" t="n">
        <x:f>O2447-P2447-Q2447-FIXED_COST</x:f>
        <x:v>10338.873326363784</x:v>
      </x:c>
      <x:c r="S2447" s="139" t="str">
        <x:f>IF(AND(L2447&lt;=TOTAL_BED_CAP,N2447&lt;=TEMP_WORKER_CAP),"YES","NO")</x:f>
        <x:v>YES</x:v>
      </x:c>
      <x:c r="T2447" s="139" t="n">
        <x:f>IF(S2447="YES",R2447,-1E+99)</x:f>
        <x:v>10338.873326363784</x:v>
      </x:c>
    </x:row>
    <x:row r="2448">
      <x:c r="A2448" s="139"/>
      <x:c r="B2448" s="139"/>
      <x:c r="C2448" s="139"/>
      <x:c r="D2448" s="139"/>
      <x:c r="E2448" s="139"/>
      <x:c r="F2448" s="139"/>
      <x:c r="G2448" s="139"/>
      <x:c r="H2448" s="139"/>
      <x:c r="I2448" s="266" t="n">
        <x:f>INT((ROW()-ROW($I$46))/((CARROT_CAP+1)*(MESCLUN_CAP+1)))</x:f>
        <x:v>3</x:v>
      </x:c>
      <x:c r="J2448" s="266" t="n">
        <x:f>MOD(INT((ROW()-ROW($I$46))/(MESCLUN_CAP+1)),CARROT_CAP+1)</x:f>
        <x:v>14</x:v>
      </x:c>
      <x:c r="K2448" s="266" t="n">
        <x:f>MOD(ROW()-ROW($I$46),MESCLUN_CAP+1)</x:f>
        <x:v>15</x:v>
      </x:c>
      <x:c r="L2448" s="266" t="n">
        <x:f>SUM(I2448:K2448)</x:f>
        <x:v>32</x:v>
      </x:c>
      <x:c r="M2448" s="267" t="n">
        <x:f>I2448*TOMATO_HOURS*WEEKS*(1+TOMATO_DIM)^I2448+J2448*CARROT_HOURS*WEEKS*(1+CARROT_DIM)^J2448+K2448*MESCLUN_HOURS*WEEKS*(1+MESCLUN_DIM)^K2448</x:f>
        <x:v>1766.0787032775925</x:v>
      </x:c>
      <x:c r="N2448" s="267" t="n">
        <x:f>MAX(M2448-FARMER_HOURS,0)/TEMP_HOURS_PER_WORKER</x:f>
        <x:v>0.7264435439427726</x:v>
      </x:c>
      <x:c r="O2448" s="268" t="n">
        <x:f>I2448*TOMATO_PRICE+J2448*CARROT_PRICE+K2448*MESCLUN_PRICE</x:f>
        <x:v>96216</x:v>
      </x:c>
      <x:c r="P2448" s="268" t="n">
        <x:f>I2448*TOMATO_FERTILIZER+J2448*CARROT_FERTILIZER+K2448*MESCLUN_FERTILIZER</x:f>
        <x:v>22000</x:v>
      </x:c>
      <x:c r="Q2448" s="268" t="n">
        <x:f>MIN(M2448,FARMER_HOURS)*FARMER_RATE+MAX(M2448-FARMER_HOURS,0)*TEMP_RATE</x:f>
        <x:v>43161.08859856932</x:v>
      </x:c>
      <x:c r="R2448" s="268" t="n">
        <x:f>O2448-P2448-Q2448-FIXED_COST</x:f>
        <x:v>11054.911401430683</x:v>
      </x:c>
      <x:c r="S2448" s="139" t="str">
        <x:f>IF(AND(L2448&lt;=TOTAL_BED_CAP,N2448&lt;=TEMP_WORKER_CAP),"YES","NO")</x:f>
        <x:v>YES</x:v>
      </x:c>
      <x:c r="T2448" s="139" t="n">
        <x:f>IF(S2448="YES",R2448,-1E+99)</x:f>
        <x:v>11054.911401430683</x:v>
      </x:c>
    </x:row>
    <x:row r="2449">
      <x:c r="A2449" s="139"/>
      <x:c r="B2449" s="139"/>
      <x:c r="C2449" s="139"/>
      <x:c r="D2449" s="139"/>
      <x:c r="E2449" s="139"/>
      <x:c r="F2449" s="139"/>
      <x:c r="G2449" s="139"/>
      <x:c r="H2449" s="139"/>
      <x:c r="I2449" s="266" t="n">
        <x:f>INT((ROW()-ROW($I$46))/((CARROT_CAP+1)*(MESCLUN_CAP+1)))</x:f>
        <x:v>3</x:v>
      </x:c>
      <x:c r="J2449" s="266" t="n">
        <x:f>MOD(INT((ROW()-ROW($I$46))/(MESCLUN_CAP+1)),CARROT_CAP+1)</x:f>
        <x:v>14</x:v>
      </x:c>
      <x:c r="K2449" s="266" t="n">
        <x:f>MOD(ROW()-ROW($I$46),MESCLUN_CAP+1)</x:f>
        <x:v>16</x:v>
      </x:c>
      <x:c r="L2449" s="266" t="n">
        <x:f>SUM(I2449:K2449)</x:f>
        <x:v>33</x:v>
      </x:c>
      <x:c r="M2449" s="267" t="n">
        <x:f>I2449*TOMATO_HOURS*WEEKS*(1+TOMATO_DIM)^I2449+J2449*CARROT_HOURS*WEEKS*(1+CARROT_DIM)^J2449+K2449*MESCLUN_HOURS*WEEKS*(1+MESCLUN_DIM)^K2449</x:f>
        <x:v>1831.1394791550815</x:v>
      </x:c>
      <x:c r="N2449" s="267" t="n">
        <x:f>MAX(M2449-FARMER_HOURS,0)/TEMP_HOURS_PER_WORKER</x:f>
        <x:v>0.7716246383021399</x:v>
      </x:c>
      <x:c r="O2449" s="268" t="n">
        <x:f>I2449*TOMATO_PRICE+J2449*CARROT_PRICE+K2449*MESCLUN_PRICE</x:f>
        <x:v>98916</x:v>
      </x:c>
      <x:c r="P2449" s="268" t="n">
        <x:f>I2449*TOMATO_FERTILIZER+J2449*CARROT_FERTILIZER+K2449*MESCLUN_FERTILIZER</x:f>
        <x:v>22880</x:v>
      </x:c>
      <x:c r="Q2449" s="268" t="n">
        <x:f>MIN(M2449,FARMER_HOURS)*FARMER_RATE+MAX(M2449-FARMER_HOURS,0)*TEMP_RATE</x:f>
        <x:v>44290.6159575535</x:v>
      </x:c>
      <x:c r="R2449" s="268" t="n">
        <x:f>O2449-P2449-Q2449-FIXED_COST</x:f>
        <x:v>11745.384042446502</x:v>
      </x:c>
      <x:c r="S2449" s="139" t="str">
        <x:f>IF(AND(L2449&lt;=TOTAL_BED_CAP,N2449&lt;=TEMP_WORKER_CAP),"YES","NO")</x:f>
        <x:v>YES</x:v>
      </x:c>
      <x:c r="T2449" s="139" t="n">
        <x:f>IF(S2449="YES",R2449,-1E+99)</x:f>
        <x:v>11745.384042446502</x:v>
      </x:c>
    </x:row>
    <x:row r="2450">
      <x:c r="A2450" s="139"/>
      <x:c r="B2450" s="139"/>
      <x:c r="C2450" s="139"/>
      <x:c r="D2450" s="139"/>
      <x:c r="E2450" s="139"/>
      <x:c r="F2450" s="139"/>
      <x:c r="G2450" s="139"/>
      <x:c r="H2450" s="139"/>
      <x:c r="I2450" s="266" t="n">
        <x:f>INT((ROW()-ROW($I$46))/((CARROT_CAP+1)*(MESCLUN_CAP+1)))</x:f>
        <x:v>3</x:v>
      </x:c>
      <x:c r="J2450" s="266" t="n">
        <x:f>MOD(INT((ROW()-ROW($I$46))/(MESCLUN_CAP+1)),CARROT_CAP+1)</x:f>
        <x:v>14</x:v>
      </x:c>
      <x:c r="K2450" s="266" t="n">
        <x:f>MOD(ROW()-ROW($I$46),MESCLUN_CAP+1)</x:f>
        <x:v>17</x:v>
      </x:c>
      <x:c r="L2450" s="266" t="n">
        <x:f>SUM(I2450:K2450)</x:f>
        <x:v>34</x:v>
      </x:c>
      <x:c r="M2450" s="267" t="n">
        <x:f>I2450*TOMATO_HOURS*WEEKS*(1+TOMATO_DIM)^I2450+J2450*CARROT_HOURS*WEEKS*(1+CARROT_DIM)^J2450+K2450*MESCLUN_HOURS*WEEKS*(1+MESCLUN_DIM)^K2450</x:f>
        <x:v>1897.6997026016215</x:v>
      </x:c>
      <x:c r="N2450" s="267" t="n">
        <x:f>MAX(M2450-FARMER_HOURS,0)/TEMP_HOURS_PER_WORKER</x:f>
        <x:v>0.8178470156955705</x:v>
      </x:c>
      <x:c r="O2450" s="268" t="n">
        <x:f>I2450*TOMATO_PRICE+J2450*CARROT_PRICE+K2450*MESCLUN_PRICE</x:f>
        <x:v>101616</x:v>
      </x:c>
      <x:c r="P2450" s="268" t="n">
        <x:f>I2450*TOMATO_FERTILIZER+J2450*CARROT_FERTILIZER+K2450*MESCLUN_FERTILIZER</x:f>
        <x:v>23760</x:v>
      </x:c>
      <x:c r="Q2450" s="268" t="n">
        <x:f>MIN(M2450,FARMER_HOURS)*FARMER_RATE+MAX(M2450-FARMER_HOURS,0)*TEMP_RATE</x:f>
        <x:v>45446.17539238926</x:v>
      </x:c>
      <x:c r="R2450" s="268" t="n">
        <x:f>O2450-P2450-Q2450-FIXED_COST</x:f>
        <x:v>12409.824607610739</x:v>
      </x:c>
      <x:c r="S2450" s="139" t="str">
        <x:f>IF(AND(L2450&lt;=TOTAL_BED_CAP,N2450&lt;=TEMP_WORKER_CAP),"YES","NO")</x:f>
        <x:v>YES</x:v>
      </x:c>
      <x:c r="T2450" s="139" t="n">
        <x:f>IF(S2450="YES",R2450,-1E+99)</x:f>
        <x:v>12409.824607610739</x:v>
      </x:c>
    </x:row>
    <x:row r="2451">
      <x:c r="A2451" s="139"/>
      <x:c r="B2451" s="139"/>
      <x:c r="C2451" s="139"/>
      <x:c r="D2451" s="139"/>
      <x:c r="E2451" s="139"/>
      <x:c r="F2451" s="139"/>
      <x:c r="G2451" s="139"/>
      <x:c r="H2451" s="139"/>
      <x:c r="I2451" s="266" t="n">
        <x:f>INT((ROW()-ROW($I$46))/((CARROT_CAP+1)*(MESCLUN_CAP+1)))</x:f>
        <x:v>3</x:v>
      </x:c>
      <x:c r="J2451" s="266" t="n">
        <x:f>MOD(INT((ROW()-ROW($I$46))/(MESCLUN_CAP+1)),CARROT_CAP+1)</x:f>
        <x:v>14</x:v>
      </x:c>
      <x:c r="K2451" s="266" t="n">
        <x:f>MOD(ROW()-ROW($I$46),MESCLUN_CAP+1)</x:f>
        <x:v>18</x:v>
      </x:c>
      <x:c r="L2451" s="266" t="n">
        <x:f>SUM(I2451:K2451)</x:f>
        <x:v>35</x:v>
      </x:c>
      <x:c r="M2451" s="267" t="n">
        <x:f>I2451*TOMATO_HOURS*WEEKS*(1+TOMATO_DIM)^I2451+J2451*CARROT_HOURS*WEEKS*(1+CARROT_DIM)^J2451+K2451*MESCLUN_HOURS*WEEKS*(1+MESCLUN_DIM)^K2451</x:f>
        <x:v>1965.786694060209</x:v>
      </x:c>
      <x:c r="N2451" s="267" t="n">
        <x:f>MAX(M2451-FARMER_HOURS,0)/TEMP_HOURS_PER_WORKER</x:f>
        <x:v>0.8651296486529229</x:v>
      </x:c>
      <x:c r="O2451" s="268" t="n">
        <x:f>I2451*TOMATO_PRICE+J2451*CARROT_PRICE+K2451*MESCLUN_PRICE</x:f>
        <x:v>104316</x:v>
      </x:c>
      <x:c r="P2451" s="268" t="n">
        <x:f>I2451*TOMATO_FERTILIZER+J2451*CARROT_FERTILIZER+K2451*MESCLUN_FERTILIZER</x:f>
        <x:v>24640</x:v>
      </x:c>
      <x:c r="Q2451" s="268" t="n">
        <x:f>MIN(M2451,FARMER_HOURS)*FARMER_RATE+MAX(M2451-FARMER_HOURS,0)*TEMP_RATE</x:f>
        <x:v>46628.24121632307</x:v>
      </x:c>
      <x:c r="R2451" s="268" t="n">
        <x:f>O2451-P2451-Q2451-FIXED_COST</x:f>
        <x:v>13047.75878367693</x:v>
      </x:c>
      <x:c r="S2451" s="139" t="str">
        <x:f>IF(AND(L2451&lt;=TOTAL_BED_CAP,N2451&lt;=TEMP_WORKER_CAP),"YES","NO")</x:f>
        <x:v>YES</x:v>
      </x:c>
      <x:c r="T2451" s="139" t="n">
        <x:f>IF(S2451="YES",R2451,-1E+99)</x:f>
        <x:v>13047.75878367693</x:v>
      </x:c>
    </x:row>
    <x:row r="2452">
      <x:c r="A2452" s="139"/>
      <x:c r="B2452" s="139"/>
      <x:c r="C2452" s="139"/>
      <x:c r="D2452" s="139"/>
      <x:c r="E2452" s="139"/>
      <x:c r="F2452" s="139"/>
      <x:c r="G2452" s="139"/>
      <x:c r="H2452" s="139"/>
      <x:c r="I2452" s="266" t="n">
        <x:f>INT((ROW()-ROW($I$46))/((CARROT_CAP+1)*(MESCLUN_CAP+1)))</x:f>
        <x:v>3</x:v>
      </x:c>
      <x:c r="J2452" s="266" t="n">
        <x:f>MOD(INT((ROW()-ROW($I$46))/(MESCLUN_CAP+1)),CARROT_CAP+1)</x:f>
        <x:v>14</x:v>
      </x:c>
      <x:c r="K2452" s="266" t="n">
        <x:f>MOD(ROW()-ROW($I$46),MESCLUN_CAP+1)</x:f>
        <x:v>19</x:v>
      </x:c>
      <x:c r="L2452" s="266" t="n">
        <x:f>SUM(I2452:K2452)</x:f>
        <x:v>36</x:v>
      </x:c>
      <x:c r="M2452" s="267" t="n">
        <x:f>I2452*TOMATO_HOURS*WEEKS*(1+TOMATO_DIM)^I2452+J2452*CARROT_HOURS*WEEKS*(1+CARROT_DIM)^J2452+K2452*MESCLUN_HOURS*WEEKS*(1+MESCLUN_DIM)^K2452</x:f>
        <x:v>2035.428222696231</x:v>
      </x:c>
      <x:c r="N2452" s="267" t="n">
        <x:f>MAX(M2452-FARMER_HOURS,0)/TEMP_HOURS_PER_WORKER</x:f>
        <x:v>0.913491821316827</x:v>
      </x:c>
      <x:c r="O2452" s="268" t="n">
        <x:f>I2452*TOMATO_PRICE+J2452*CARROT_PRICE+K2452*MESCLUN_PRICE</x:f>
        <x:v>107016</x:v>
      </x:c>
      <x:c r="P2452" s="268" t="n">
        <x:f>I2452*TOMATO_FERTILIZER+J2452*CARROT_FERTILIZER+K2452*MESCLUN_FERTILIZER</x:f>
        <x:v>25520</x:v>
      </x:c>
      <x:c r="Q2452" s="268" t="n">
        <x:f>MIN(M2452,FARMER_HOURS)*FARMER_RATE+MAX(M2452-FARMER_HOURS,0)*TEMP_RATE</x:f>
        <x:v>47837.295532920674</x:v>
      </x:c>
      <x:c r="R2452" s="268" t="n">
        <x:f>O2452-P2452-Q2452-FIXED_COST</x:f>
        <x:v>13658.704467079326</x:v>
      </x:c>
      <x:c r="S2452" s="139" t="str">
        <x:f>IF(AND(L2452&lt;=TOTAL_BED_CAP,N2452&lt;=TEMP_WORKER_CAP),"YES","NO")</x:f>
        <x:v>YES</x:v>
      </x:c>
      <x:c r="T2452" s="139" t="n">
        <x:f>IF(S2452="YES",R2452,-1E+99)</x:f>
        <x:v>13658.704467079326</x:v>
      </x:c>
    </x:row>
    <x:row r="2453">
      <x:c r="A2453" s="139"/>
      <x:c r="B2453" s="139"/>
      <x:c r="C2453" s="139"/>
      <x:c r="D2453" s="139"/>
      <x:c r="E2453" s="139"/>
      <x:c r="F2453" s="139"/>
      <x:c r="G2453" s="139"/>
      <x:c r="H2453" s="139"/>
      <x:c r="I2453" s="266" t="n">
        <x:f>INT((ROW()-ROW($I$46))/((CARROT_CAP+1)*(MESCLUN_CAP+1)))</x:f>
        <x:v>3</x:v>
      </x:c>
      <x:c r="J2453" s="266" t="n">
        <x:f>MOD(INT((ROW()-ROW($I$46))/(MESCLUN_CAP+1)),CARROT_CAP+1)</x:f>
        <x:v>14</x:v>
      </x:c>
      <x:c r="K2453" s="266" t="n">
        <x:f>MOD(ROW()-ROW($I$46),MESCLUN_CAP+1)</x:f>
        <x:v>20</x:v>
      </x:c>
      <x:c r="L2453" s="266" t="n">
        <x:f>SUM(I2453:K2453)</x:f>
        <x:v>37</x:v>
      </x:c>
      <x:c r="M2453" s="267" t="n">
        <x:f>I2453*TOMATO_HOURS*WEEKS*(1+TOMATO_DIM)^I2453+J2453*CARROT_HOURS*WEEKS*(1+CARROT_DIM)^J2453+K2453*MESCLUN_HOURS*WEEKS*(1+MESCLUN_DIM)^K2453</x:f>
        <x:v>2106.6525133467076</x:v>
      </x:c>
      <x:c r="N2453" s="267" t="n">
        <x:f>MAX(M2453-FARMER_HOURS,0)/TEMP_HOURS_PER_WORKER</x:f>
        <x:v>0.9629531342685469</x:v>
      </x:c>
      <x:c r="O2453" s="268" t="n">
        <x:f>I2453*TOMATO_PRICE+J2453*CARROT_PRICE+K2453*MESCLUN_PRICE</x:f>
        <x:v>109716</x:v>
      </x:c>
      <x:c r="P2453" s="268" t="n">
        <x:f>I2453*TOMATO_FERTILIZER+J2453*CARROT_FERTILIZER+K2453*MESCLUN_FERTILIZER</x:f>
        <x:v>26400</x:v>
      </x:c>
      <x:c r="Q2453" s="268" t="n">
        <x:f>MIN(M2453,FARMER_HOURS)*FARMER_RATE+MAX(M2453-FARMER_HOURS,0)*TEMP_RATE</x:f>
        <x:v>49073.82835671367</x:v>
      </x:c>
      <x:c r="R2453" s="268" t="n">
        <x:f>O2453-P2453-Q2453-FIXED_COST</x:f>
        <x:v>14242.171643286332</x:v>
      </x:c>
      <x:c r="S2453" s="139" t="str">
        <x:f>IF(AND(L2453&lt;=TOTAL_BED_CAP,N2453&lt;=TEMP_WORKER_CAP),"YES","NO")</x:f>
        <x:v>YES</x:v>
      </x:c>
      <x:c r="T2453" s="139" t="n">
        <x:f>IF(S2453="YES",R2453,-1E+99)</x:f>
        <x:v>14242.171643286332</x:v>
      </x:c>
    </x:row>
    <x:row r="2454">
      <x:c r="A2454" s="139"/>
      <x:c r="B2454" s="139"/>
      <x:c r="C2454" s="139"/>
      <x:c r="D2454" s="139"/>
      <x:c r="E2454" s="139"/>
      <x:c r="F2454" s="139"/>
      <x:c r="G2454" s="139"/>
      <x:c r="H2454" s="139"/>
      <x:c r="I2454" s="266" t="n">
        <x:f>INT((ROW()-ROW($I$46))/((CARROT_CAP+1)*(MESCLUN_CAP+1)))</x:f>
        <x:v>3</x:v>
      </x:c>
      <x:c r="J2454" s="266" t="n">
        <x:f>MOD(INT((ROW()-ROW($I$46))/(MESCLUN_CAP+1)),CARROT_CAP+1)</x:f>
        <x:v>14</x:v>
      </x:c>
      <x:c r="K2454" s="266" t="n">
        <x:f>MOD(ROW()-ROW($I$46),MESCLUN_CAP+1)</x:f>
        <x:v>21</x:v>
      </x:c>
      <x:c r="L2454" s="266" t="n">
        <x:f>SUM(I2454:K2454)</x:f>
        <x:v>38</x:v>
      </x:c>
      <x:c r="M2454" s="267" t="n">
        <x:f>I2454*TOMATO_HOURS*WEEKS*(1+TOMATO_DIM)^I2454+J2454*CARROT_HOURS*WEEKS*(1+CARROT_DIM)^J2454+K2454*MESCLUN_HOURS*WEEKS*(1+MESCLUN_DIM)^K2454</x:f>
        <x:v>2179.4882535731517</x:v>
      </x:c>
      <x:c r="N2454" s="267" t="n">
        <x:f>MAX(M2454-FARMER_HOURS,0)/TEMP_HOURS_PER_WORKER</x:f>
        <x:v>1.0135335094257998</x:v>
      </x:c>
      <x:c r="O2454" s="268" t="n">
        <x:f>I2454*TOMATO_PRICE+J2454*CARROT_PRICE+K2454*MESCLUN_PRICE</x:f>
        <x:v>112416</x:v>
      </x:c>
      <x:c r="P2454" s="268" t="n">
        <x:f>I2454*TOMATO_FERTILIZER+J2454*CARROT_FERTILIZER+K2454*MESCLUN_FERTILIZER</x:f>
        <x:v>27280</x:v>
      </x:c>
      <x:c r="Q2454" s="268" t="n">
        <x:f>MIN(M2454,FARMER_HOURS)*FARMER_RATE+MAX(M2454-FARMER_HOURS,0)*TEMP_RATE</x:f>
        <x:v>50338.33773564499</x:v>
      </x:c>
      <x:c r="R2454" s="268" t="n">
        <x:f>O2454-P2454-Q2454-FIXED_COST</x:f>
        <x:v>14797.662264355007</x:v>
      </x:c>
      <x:c r="S2454" s="139" t="str">
        <x:f>IF(AND(L2454&lt;=TOTAL_BED_CAP,N2454&lt;=TEMP_WORKER_CAP),"YES","NO")</x:f>
        <x:v>YES</x:v>
      </x:c>
      <x:c r="T2454" s="139" t="n">
        <x:f>IF(S2454="YES",R2454,-1E+99)</x:f>
        <x:v>14797.662264355007</x:v>
      </x:c>
    </x:row>
    <x:row r="2455">
      <x:c r="A2455" s="139"/>
      <x:c r="B2455" s="139"/>
      <x:c r="C2455" s="139"/>
      <x:c r="D2455" s="139"/>
      <x:c r="E2455" s="139"/>
      <x:c r="F2455" s="139"/>
      <x:c r="G2455" s="139"/>
      <x:c r="H2455" s="139"/>
      <x:c r="I2455" s="266" t="n">
        <x:f>INT((ROW()-ROW($I$46))/((CARROT_CAP+1)*(MESCLUN_CAP+1)))</x:f>
        <x:v>3</x:v>
      </x:c>
      <x:c r="J2455" s="266" t="n">
        <x:f>MOD(INT((ROW()-ROW($I$46))/(MESCLUN_CAP+1)),CARROT_CAP+1)</x:f>
        <x:v>14</x:v>
      </x:c>
      <x:c r="K2455" s="266" t="n">
        <x:f>MOD(ROW()-ROW($I$46),MESCLUN_CAP+1)</x:f>
        <x:v>22</x:v>
      </x:c>
      <x:c r="L2455" s="266" t="n">
        <x:f>SUM(I2455:K2455)</x:f>
        <x:v>39</x:v>
      </x:c>
      <x:c r="M2455" s="267" t="n">
        <x:f>I2455*TOMATO_HOURS*WEEKS*(1+TOMATO_DIM)^I2455+J2455*CARROT_HOURS*WEEKS*(1+CARROT_DIM)^J2455+K2455*MESCLUN_HOURS*WEEKS*(1+MESCLUN_DIM)^K2455</x:f>
        <x:v>2253.9646008195477</x:v>
      </x:c>
      <x:c r="N2455" s="267" t="n">
        <x:f>MAX(M2455-FARMER_HOURS,0)/TEMP_HOURS_PER_WORKER</x:f>
        <x:v>1.0652531950135748</x:v>
      </x:c>
      <x:c r="O2455" s="268" t="n">
        <x:f>I2455*TOMATO_PRICE+J2455*CARROT_PRICE+K2455*MESCLUN_PRICE</x:f>
        <x:v>115116</x:v>
      </x:c>
      <x:c r="P2455" s="268" t="n">
        <x:f>I2455*TOMATO_FERTILIZER+J2455*CARROT_FERTILIZER+K2455*MESCLUN_FERTILIZER</x:f>
        <x:v>28160</x:v>
      </x:c>
      <x:c r="Q2455" s="268" t="n">
        <x:f>MIN(M2455,FARMER_HOURS)*FARMER_RATE+MAX(M2455-FARMER_HOURS,0)*TEMP_RATE</x:f>
        <x:v>51631.32987533937</x:v>
      </x:c>
      <x:c r="R2455" s="268" t="n">
        <x:f>O2455-P2455-Q2455-FIXED_COST</x:f>
        <x:v>15324.670124660632</x:v>
      </x:c>
      <x:c r="S2455" s="139" t="str">
        <x:f>IF(AND(L2455&lt;=TOTAL_BED_CAP,N2455&lt;=TEMP_WORKER_CAP),"YES","NO")</x:f>
        <x:v>YES</x:v>
      </x:c>
      <x:c r="T2455" s="139" t="n">
        <x:f>IF(S2455="YES",R2455,-1E+99)</x:f>
        <x:v>15324.670124660632</x:v>
      </x:c>
    </x:row>
    <x:row r="2456">
      <x:c r="A2456" s="139"/>
      <x:c r="B2456" s="139"/>
      <x:c r="C2456" s="139"/>
      <x:c r="D2456" s="139"/>
      <x:c r="E2456" s="139"/>
      <x:c r="F2456" s="139"/>
      <x:c r="G2456" s="139"/>
      <x:c r="H2456" s="139"/>
      <x:c r="I2456" s="266" t="n">
        <x:f>INT((ROW()-ROW($I$46))/((CARROT_CAP+1)*(MESCLUN_CAP+1)))</x:f>
        <x:v>3</x:v>
      </x:c>
      <x:c r="J2456" s="266" t="n">
        <x:f>MOD(INT((ROW()-ROW($I$46))/(MESCLUN_CAP+1)),CARROT_CAP+1)</x:f>
        <x:v>14</x:v>
      </x:c>
      <x:c r="K2456" s="266" t="n">
        <x:f>MOD(ROW()-ROW($I$46),MESCLUN_CAP+1)</x:f>
        <x:v>23</x:v>
      </x:c>
      <x:c r="L2456" s="266" t="n">
        <x:f>SUM(I2456:K2456)</x:f>
        <x:v>40</x:v>
      </x:c>
      <x:c r="M2456" s="267" t="n">
        <x:f>I2456*TOMATO_HOURS*WEEKS*(1+TOMATO_DIM)^I2456+J2456*CARROT_HOURS*WEEKS*(1+CARROT_DIM)^J2456+K2456*MESCLUN_HOURS*WEEKS*(1+MESCLUN_DIM)^K2456</x:f>
        <x:v>2330.111189676984</x:v>
      </x:c>
      <x:c r="N2456" s="267" t="n">
        <x:f>MAX(M2456-FARMER_HOURS,0)/TEMP_HOURS_PER_WORKER</x:f>
        <x:v>1.1181327706090167</x:v>
      </x:c>
      <x:c r="O2456" s="268" t="n">
        <x:f>I2456*TOMATO_PRICE+J2456*CARROT_PRICE+K2456*MESCLUN_PRICE</x:f>
        <x:v>117816</x:v>
      </x:c>
      <x:c r="P2456" s="268" t="n">
        <x:f>I2456*TOMATO_FERTILIZER+J2456*CARROT_FERTILIZER+K2456*MESCLUN_FERTILIZER</x:f>
        <x:v>29040</x:v>
      </x:c>
      <x:c r="Q2456" s="268" t="n">
        <x:f>MIN(M2456,FARMER_HOURS)*FARMER_RATE+MAX(M2456-FARMER_HOURS,0)*TEMP_RATE</x:f>
        <x:v>52953.319265225415</x:v>
      </x:c>
      <x:c r="R2456" s="268" t="n">
        <x:f>O2456-P2456-Q2456-FIXED_COST</x:f>
        <x:v>15822.680734774585</x:v>
      </x:c>
      <x:c r="S2456" s="139" t="str">
        <x:f>IF(AND(L2456&lt;=TOTAL_BED_CAP,N2456&lt;=TEMP_WORKER_CAP),"YES","NO")</x:f>
        <x:v>YES</x:v>
      </x:c>
      <x:c r="T2456" s="139" t="n">
        <x:f>IF(S2456="YES",R2456,-1E+99)</x:f>
        <x:v>15822.680734774585</x:v>
      </x:c>
    </x:row>
    <x:row r="2457">
      <x:c r="A2457" s="139"/>
      <x:c r="B2457" s="139"/>
      <x:c r="C2457" s="139"/>
      <x:c r="D2457" s="139"/>
      <x:c r="E2457" s="139"/>
      <x:c r="F2457" s="139"/>
      <x:c r="G2457" s="139"/>
      <x:c r="H2457" s="139"/>
      <x:c r="I2457" s="266" t="n">
        <x:f>INT((ROW()-ROW($I$46))/((CARROT_CAP+1)*(MESCLUN_CAP+1)))</x:f>
        <x:v>3</x:v>
      </x:c>
      <x:c r="J2457" s="266" t="n">
        <x:f>MOD(INT((ROW()-ROW($I$46))/(MESCLUN_CAP+1)),CARROT_CAP+1)</x:f>
        <x:v>14</x:v>
      </x:c>
      <x:c r="K2457" s="266" t="n">
        <x:f>MOD(ROW()-ROW($I$46),MESCLUN_CAP+1)</x:f>
        <x:v>24</x:v>
      </x:c>
      <x:c r="L2457" s="266" t="n">
        <x:f>SUM(I2457:K2457)</x:f>
        <x:v>41</x:v>
      </x:c>
      <x:c r="M2457" s="267" t="n">
        <x:f>I2457*TOMATO_HOURS*WEEKS*(1+TOMATO_DIM)^I2457+J2457*CARROT_HOURS*WEEKS*(1+CARROT_DIM)^J2457+K2457*MESCLUN_HOURS*WEEKS*(1+MESCLUN_DIM)^K2457</x:f>
        <x:v>2407.9581392564796</x:v>
      </x:c>
      <x:c r="N2457" s="267" t="n">
        <x:f>MAX(M2457-FARMER_HOURS,0)/TEMP_HOURS_PER_WORKER</x:f>
        <x:v>1.1721931522614442</x:v>
      </x:c>
      <x:c r="O2457" s="268" t="n">
        <x:f>I2457*TOMATO_PRICE+J2457*CARROT_PRICE+K2457*MESCLUN_PRICE</x:f>
        <x:v>120516</x:v>
      </x:c>
      <x:c r="P2457" s="268" t="n">
        <x:f>I2457*TOMATO_FERTILIZER+J2457*CARROT_FERTILIZER+K2457*MESCLUN_FERTILIZER</x:f>
        <x:v>29920</x:v>
      </x:c>
      <x:c r="Q2457" s="268" t="n">
        <x:f>MIN(M2457,FARMER_HOURS)*FARMER_RATE+MAX(M2457-FARMER_HOURS,0)*TEMP_RATE</x:f>
        <x:v>54304.828806536105</x:v>
      </x:c>
      <x:c r="R2457" s="268" t="n">
        <x:f>O2457-P2457-Q2457-FIXED_COST</x:f>
        <x:v>16291.171193463895</x:v>
      </x:c>
      <x:c r="S2457" s="139" t="str">
        <x:f>IF(AND(L2457&lt;=TOTAL_BED_CAP,N2457&lt;=TEMP_WORKER_CAP),"YES","NO")</x:f>
        <x:v>YES</x:v>
      </x:c>
      <x:c r="T2457" s="139" t="n">
        <x:f>IF(S2457="YES",R2457,-1E+99)</x:f>
        <x:v>16291.171193463895</x:v>
      </x:c>
    </x:row>
    <x:row r="2458">
      <x:c r="A2458" s="139"/>
      <x:c r="B2458" s="139"/>
      <x:c r="C2458" s="139"/>
      <x:c r="D2458" s="139"/>
      <x:c r="E2458" s="139"/>
      <x:c r="F2458" s="139"/>
      <x:c r="G2458" s="139"/>
      <x:c r="H2458" s="139"/>
      <x:c r="I2458" s="266" t="n">
        <x:f>INT((ROW()-ROW($I$46))/((CARROT_CAP+1)*(MESCLUN_CAP+1)))</x:f>
        <x:v>3</x:v>
      </x:c>
      <x:c r="J2458" s="266" t="n">
        <x:f>MOD(INT((ROW()-ROW($I$46))/(MESCLUN_CAP+1)),CARROT_CAP+1)</x:f>
        <x:v>14</x:v>
      </x:c>
      <x:c r="K2458" s="266" t="n">
        <x:f>MOD(ROW()-ROW($I$46),MESCLUN_CAP+1)</x:f>
        <x:v>25</x:v>
      </x:c>
      <x:c r="L2458" s="266" t="n">
        <x:f>SUM(I2458:K2458)</x:f>
        <x:v>42</x:v>
      </x:c>
      <x:c r="M2458" s="267" t="n">
        <x:f>I2458*TOMATO_HOURS*WEEKS*(1+TOMATO_DIM)^I2458+J2458*CARROT_HOURS*WEEKS*(1+CARROT_DIM)^J2458+K2458*MESCLUN_HOURS*WEEKS*(1+MESCLUN_DIM)^K2458</x:f>
        <x:v>2487.536060671577</x:v>
      </x:c>
      <x:c r="N2458" s="267" t="n">
        <x:f>MAX(M2458-FARMER_HOURS,0)/TEMP_HOURS_PER_WORKER</x:f>
        <x:v>1.2274555976885952</x:v>
      </x:c>
      <x:c r="O2458" s="268" t="n">
        <x:f>I2458*TOMATO_PRICE+J2458*CARROT_PRICE+K2458*MESCLUN_PRICE</x:f>
        <x:v>123216</x:v>
      </x:c>
      <x:c r="P2458" s="268" t="n">
        <x:f>I2458*TOMATO_FERTILIZER+J2458*CARROT_FERTILIZER+K2458*MESCLUN_FERTILIZER</x:f>
        <x:v>30800</x:v>
      </x:c>
      <x:c r="Q2458" s="268" t="n">
        <x:f>MIN(M2458,FARMER_HOURS)*FARMER_RATE+MAX(M2458-FARMER_HOURS,0)*TEMP_RATE</x:f>
        <x:v>55686.38994221488</x:v>
      </x:c>
      <x:c r="R2458" s="268" t="n">
        <x:f>O2458-P2458-Q2458-FIXED_COST</x:f>
        <x:v>16729.610057785118</x:v>
      </x:c>
      <x:c r="S2458" s="139" t="str">
        <x:f>IF(AND(L2458&lt;=TOTAL_BED_CAP,N2458&lt;=TEMP_WORKER_CAP),"YES","NO")</x:f>
        <x:v>YES</x:v>
      </x:c>
      <x:c r="T2458" s="139" t="n">
        <x:f>IF(S2458="YES",R2458,-1E+99)</x:f>
        <x:v>16729.610057785118</x:v>
      </x:c>
    </x:row>
    <x:row r="2459">
      <x:c r="A2459" s="139"/>
      <x:c r="B2459" s="139"/>
      <x:c r="C2459" s="139"/>
      <x:c r="D2459" s="139"/>
      <x:c r="E2459" s="139"/>
      <x:c r="F2459" s="139"/>
      <x:c r="G2459" s="139"/>
      <x:c r="H2459" s="139"/>
      <x:c r="I2459" s="266" t="n">
        <x:f>INT((ROW()-ROW($I$46))/((CARROT_CAP+1)*(MESCLUN_CAP+1)))</x:f>
        <x:v>3</x:v>
      </x:c>
      <x:c r="J2459" s="266" t="n">
        <x:f>MOD(INT((ROW()-ROW($I$46))/(MESCLUN_CAP+1)),CARROT_CAP+1)</x:f>
        <x:v>14</x:v>
      </x:c>
      <x:c r="K2459" s="266" t="n">
        <x:f>MOD(ROW()-ROW($I$46),MESCLUN_CAP+1)</x:f>
        <x:v>26</x:v>
      </x:c>
      <x:c r="L2459" s="266" t="n">
        <x:f>SUM(I2459:K2459)</x:f>
        <x:v>43</x:v>
      </x:c>
      <x:c r="M2459" s="267" t="n">
        <x:f>I2459*TOMATO_HOURS*WEEKS*(1+TOMATO_DIM)^I2459+J2459*CARROT_HOURS*WEEKS*(1+CARROT_DIM)^J2459+K2459*MESCLUN_HOURS*WEEKS*(1+MESCLUN_DIM)^K2459</x:f>
        <x:v>2568.8760646322944</x:v>
      </x:c>
      <x:c r="N2459" s="267" t="n">
        <x:f>MAX(M2459-FARMER_HOURS,0)/TEMP_HOURS_PER_WORKER</x:f>
        <x:v>1.2839417115502045</x:v>
      </x:c>
      <x:c r="O2459" s="268" t="n">
        <x:f>I2459*TOMATO_PRICE+J2459*CARROT_PRICE+K2459*MESCLUN_PRICE</x:f>
        <x:v>125916</x:v>
      </x:c>
      <x:c r="P2459" s="268" t="n">
        <x:f>I2459*TOMATO_FERTILIZER+J2459*CARROT_FERTILIZER+K2459*MESCLUN_FERTILIZER</x:f>
        <x:v>31680</x:v>
      </x:c>
      <x:c r="Q2459" s="268" t="n">
        <x:f>MIN(M2459,FARMER_HOURS)*FARMER_RATE+MAX(M2459-FARMER_HOURS,0)*TEMP_RATE</x:f>
        <x:v>57098.542788755105</x:v>
      </x:c>
      <x:c r="R2459" s="268" t="n">
        <x:f>O2459-P2459-Q2459-FIXED_COST</x:f>
        <x:v>17137.457211244895</x:v>
      </x:c>
      <x:c r="S2459" s="139" t="str">
        <x:f>IF(AND(L2459&lt;=TOTAL_BED_CAP,N2459&lt;=TEMP_WORKER_CAP),"YES","NO")</x:f>
        <x:v>YES</x:v>
      </x:c>
      <x:c r="T2459" s="139" t="n">
        <x:f>IF(S2459="YES",R2459,-1E+99)</x:f>
        <x:v>17137.457211244895</x:v>
      </x:c>
    </x:row>
    <x:row r="2460">
      <x:c r="A2460" s="139"/>
      <x:c r="B2460" s="139"/>
      <x:c r="C2460" s="139"/>
      <x:c r="D2460" s="139"/>
      <x:c r="E2460" s="139"/>
      <x:c r="F2460" s="139"/>
      <x:c r="G2460" s="139"/>
      <x:c r="H2460" s="139"/>
      <x:c r="I2460" s="266" t="n">
        <x:f>INT((ROW()-ROW($I$46))/((CARROT_CAP+1)*(MESCLUN_CAP+1)))</x:f>
        <x:v>3</x:v>
      </x:c>
      <x:c r="J2460" s="266" t="n">
        <x:f>MOD(INT((ROW()-ROW($I$46))/(MESCLUN_CAP+1)),CARROT_CAP+1)</x:f>
        <x:v>14</x:v>
      </x:c>
      <x:c r="K2460" s="266" t="n">
        <x:f>MOD(ROW()-ROW($I$46),MESCLUN_CAP+1)</x:f>
        <x:v>27</x:v>
      </x:c>
      <x:c r="L2460" s="266" t="n">
        <x:f>SUM(I2460:K2460)</x:f>
        <x:v>44</x:v>
      </x:c>
      <x:c r="M2460" s="267" t="n">
        <x:f>I2460*TOMATO_HOURS*WEEKS*(1+TOMATO_DIM)^I2460+J2460*CARROT_HOURS*WEEKS*(1+CARROT_DIM)^J2460+K2460*MESCLUN_HOURS*WEEKS*(1+MESCLUN_DIM)^K2460</x:f>
        <x:v>2652.009769152052</x:v>
      </x:c>
      <x:c r="N2460" s="267" t="n">
        <x:f>MAX(M2460-FARMER_HOURS,0)/TEMP_HOURS_PER_WORKER</x:f>
        <x:v>1.341673450800036</x:v>
      </x:c>
      <x:c r="O2460" s="268" t="n">
        <x:f>I2460*TOMATO_PRICE+J2460*CARROT_PRICE+K2460*MESCLUN_PRICE</x:f>
        <x:v>128616</x:v>
      </x:c>
      <x:c r="P2460" s="268" t="n">
        <x:f>I2460*TOMATO_FERTILIZER+J2460*CARROT_FERTILIZER+K2460*MESCLUN_FERTILIZER</x:f>
        <x:v>32560</x:v>
      </x:c>
      <x:c r="Q2460" s="268" t="n">
        <x:f>MIN(M2460,FARMER_HOURS)*FARMER_RATE+MAX(M2460-FARMER_HOURS,0)*TEMP_RATE</x:f>
        <x:v>58541.8362700009</x:v>
      </x:c>
      <x:c r="R2460" s="268" t="n">
        <x:f>O2460-P2460-Q2460-FIXED_COST</x:f>
        <x:v>17514.163729999098</x:v>
      </x:c>
      <x:c r="S2460" s="139" t="str">
        <x:f>IF(AND(L2460&lt;=TOTAL_BED_CAP,N2460&lt;=TEMP_WORKER_CAP),"YES","NO")</x:f>
        <x:v>YES</x:v>
      </x:c>
      <x:c r="T2460" s="139" t="n">
        <x:f>IF(S2460="YES",R2460,-1E+99)</x:f>
        <x:v>17514.163729999098</x:v>
      </x:c>
    </x:row>
    <x:row r="2461">
      <x:c r="A2461" s="139"/>
      <x:c r="B2461" s="139"/>
      <x:c r="C2461" s="139"/>
      <x:c r="D2461" s="139"/>
      <x:c r="E2461" s="139"/>
      <x:c r="F2461" s="139"/>
      <x:c r="G2461" s="139"/>
      <x:c r="H2461" s="139"/>
      <x:c r="I2461" s="266" t="n">
        <x:f>INT((ROW()-ROW($I$46))/((CARROT_CAP+1)*(MESCLUN_CAP+1)))</x:f>
        <x:v>3</x:v>
      </x:c>
      <x:c r="J2461" s="266" t="n">
        <x:f>MOD(INT((ROW()-ROW($I$46))/(MESCLUN_CAP+1)),CARROT_CAP+1)</x:f>
        <x:v>14</x:v>
      </x:c>
      <x:c r="K2461" s="266" t="n">
        <x:f>MOD(ROW()-ROW($I$46),MESCLUN_CAP+1)</x:f>
        <x:v>28</x:v>
      </x:c>
      <x:c r="L2461" s="266" t="n">
        <x:f>SUM(I2461:K2461)</x:f>
        <x:v>45</x:v>
      </x:c>
      <x:c r="M2461" s="267" t="n">
        <x:f>I2461*TOMATO_HOURS*WEEKS*(1+TOMATO_DIM)^I2461+J2461*CARROT_HOURS*WEEKS*(1+CARROT_DIM)^J2461+K2461*MESCLUN_HOURS*WEEKS*(1+MESCLUN_DIM)^K2461</x:f>
        <x:v>2736.969307369205</x:v>
      </x:c>
      <x:c r="N2461" s="267" t="n">
        <x:f>MAX(M2461-FARMER_HOURS,0)/TEMP_HOURS_PER_WORKER</x:f>
        <x:v>1.4006731301175035</x:v>
      </x:c>
      <x:c r="O2461" s="268" t="n">
        <x:f>I2461*TOMATO_PRICE+J2461*CARROT_PRICE+K2461*MESCLUN_PRICE</x:f>
        <x:v>131316</x:v>
      </x:c>
      <x:c r="P2461" s="268" t="n">
        <x:f>I2461*TOMATO_FERTILIZER+J2461*CARROT_FERTILIZER+K2461*MESCLUN_FERTILIZER</x:f>
        <x:v>33440</x:v>
      </x:c>
      <x:c r="Q2461" s="268" t="n">
        <x:f>MIN(M2461,FARMER_HOURS)*FARMER_RATE+MAX(M2461-FARMER_HOURS,0)*TEMP_RATE</x:f>
        <x:v>60016.82825293759</x:v>
      </x:c>
      <x:c r="R2461" s="268" t="n">
        <x:f>O2461-P2461-Q2461-FIXED_COST</x:f>
        <x:v>17859.171747062413</x:v>
      </x:c>
      <x:c r="S2461" s="139" t="str">
        <x:f>IF(AND(L2461&lt;=TOTAL_BED_CAP,N2461&lt;=TEMP_WORKER_CAP),"YES","NO")</x:f>
        <x:v>YES</x:v>
      </x:c>
      <x:c r="T2461" s="139" t="n">
        <x:f>IF(S2461="YES",R2461,-1E+99)</x:f>
        <x:v>17859.171747062413</x:v>
      </x:c>
    </x:row>
    <x:row r="2462">
      <x:c r="A2462" s="139"/>
      <x:c r="B2462" s="139"/>
      <x:c r="C2462" s="139"/>
      <x:c r="D2462" s="139"/>
      <x:c r="E2462" s="139"/>
      <x:c r="F2462" s="139"/>
      <x:c r="G2462" s="139"/>
      <x:c r="H2462" s="139"/>
      <x:c r="I2462" s="266" t="n">
        <x:f>INT((ROW()-ROW($I$46))/((CARROT_CAP+1)*(MESCLUN_CAP+1)))</x:f>
        <x:v>3</x:v>
      </x:c>
      <x:c r="J2462" s="266" t="n">
        <x:f>MOD(INT((ROW()-ROW($I$46))/(MESCLUN_CAP+1)),CARROT_CAP+1)</x:f>
        <x:v>14</x:v>
      </x:c>
      <x:c r="K2462" s="266" t="n">
        <x:f>MOD(ROW()-ROW($I$46),MESCLUN_CAP+1)</x:f>
        <x:v>29</x:v>
      </x:c>
      <x:c r="L2462" s="266" t="n">
        <x:f>SUM(I2462:K2462)</x:f>
        <x:v>46</x:v>
      </x:c>
      <x:c r="M2462" s="267" t="n">
        <x:f>I2462*TOMATO_HOURS*WEEKS*(1+TOMATO_DIM)^I2462+J2462*CARROT_HOURS*WEEKS*(1+CARROT_DIM)^J2462+K2462*MESCLUN_HOURS*WEEKS*(1+MESCLUN_DIM)^K2462</x:f>
        <x:v>2823.7873354848584</x:v>
      </x:c>
      <x:c r="N2462" s="267" t="n">
        <x:f>MAX(M2462-FARMER_HOURS,0)/TEMP_HOURS_PER_WORKER</x:f>
        <x:v>1.4609634274200405</x:v>
      </x:c>
      <x:c r="O2462" s="268" t="n">
        <x:f>I2462*TOMATO_PRICE+J2462*CARROT_PRICE+K2462*MESCLUN_PRICE</x:f>
        <x:v>134016</x:v>
      </x:c>
      <x:c r="P2462" s="268" t="n">
        <x:f>I2462*TOMATO_FERTILIZER+J2462*CARROT_FERTILIZER+K2462*MESCLUN_FERTILIZER</x:f>
        <x:v>34320</x:v>
      </x:c>
      <x:c r="Q2462" s="268" t="n">
        <x:f>MIN(M2462,FARMER_HOURS)*FARMER_RATE+MAX(M2462-FARMER_HOURS,0)*TEMP_RATE</x:f>
        <x:v>61524.08568550101</x:v>
      </x:c>
      <x:c r="R2462" s="268" t="n">
        <x:f>O2462-P2462-Q2462-FIXED_COST</x:f>
        <x:v>18171.914314498987</x:v>
      </x:c>
      <x:c r="S2462" s="139" t="str">
        <x:f>IF(AND(L2462&lt;=TOTAL_BED_CAP,N2462&lt;=TEMP_WORKER_CAP),"YES","NO")</x:f>
        <x:v>YES</x:v>
      </x:c>
      <x:c r="T2462" s="139" t="n">
        <x:f>IF(S2462="YES",R2462,-1E+99)</x:f>
        <x:v>18171.914314498987</x:v>
      </x:c>
    </x:row>
    <x:row r="2463">
      <x:c r="A2463" s="139"/>
      <x:c r="B2463" s="139"/>
      <x:c r="C2463" s="139"/>
      <x:c r="D2463" s="139"/>
      <x:c r="E2463" s="139"/>
      <x:c r="F2463" s="139"/>
      <x:c r="G2463" s="139"/>
      <x:c r="H2463" s="139"/>
      <x:c r="I2463" s="266" t="n">
        <x:f>INT((ROW()-ROW($I$46))/((CARROT_CAP+1)*(MESCLUN_CAP+1)))</x:f>
        <x:v>3</x:v>
      </x:c>
      <x:c r="J2463" s="266" t="n">
        <x:f>MOD(INT((ROW()-ROW($I$46))/(MESCLUN_CAP+1)),CARROT_CAP+1)</x:f>
        <x:v>14</x:v>
      </x:c>
      <x:c r="K2463" s="266" t="n">
        <x:f>MOD(ROW()-ROW($I$46),MESCLUN_CAP+1)</x:f>
        <x:v>30</x:v>
      </x:c>
      <x:c r="L2463" s="266" t="n">
        <x:f>SUM(I2463:K2463)</x:f>
        <x:v>47</x:v>
      </x:c>
      <x:c r="M2463" s="267" t="n">
        <x:f>I2463*TOMATO_HOURS*WEEKS*(1+TOMATO_DIM)^I2463+J2463*CARROT_HOURS*WEEKS*(1+CARROT_DIM)^J2463+K2463*MESCLUN_HOURS*WEEKS*(1+MESCLUN_DIM)^K2463</x:f>
        <x:v>2912.497040818628</x:v>
      </x:c>
      <x:c r="N2463" s="267" t="n">
        <x:f>MAX(M2463-FARMER_HOURS,0)/TEMP_HOURS_PER_WORKER</x:f>
        <x:v>1.5225673894573808</x:v>
      </x:c>
      <x:c r="O2463" s="268" t="n">
        <x:f>I2463*TOMATO_PRICE+J2463*CARROT_PRICE+K2463*MESCLUN_PRICE</x:f>
        <x:v>136716</x:v>
      </x:c>
      <x:c r="P2463" s="268" t="n">
        <x:f>I2463*TOMATO_FERTILIZER+J2463*CARROT_FERTILIZER+K2463*MESCLUN_FERTILIZER</x:f>
        <x:v>35200</x:v>
      </x:c>
      <x:c r="Q2463" s="268" t="n">
        <x:f>MIN(M2463,FARMER_HOURS)*FARMER_RATE+MAX(M2463-FARMER_HOURS,0)*TEMP_RATE</x:f>
        <x:v>63064.184736434516</x:v>
      </x:c>
      <x:c r="R2463" s="268" t="n">
        <x:f>O2463-P2463-Q2463-FIXED_COST</x:f>
        <x:v>18451.815263565484</x:v>
      </x:c>
      <x:c r="S2463" s="139" t="str">
        <x:f>IF(AND(L2463&lt;=TOTAL_BED_CAP,N2463&lt;=TEMP_WORKER_CAP),"YES","NO")</x:f>
        <x:v>YES</x:v>
      </x:c>
      <x:c r="T2463" s="139" t="n">
        <x:f>IF(S2463="YES",R2463,-1E+99)</x:f>
        <x:v>18451.815263565484</x:v>
      </x:c>
    </x:row>
    <x:row r="2464">
      <x:c r="A2464" s="139"/>
      <x:c r="B2464" s="139"/>
      <x:c r="C2464" s="139"/>
      <x:c r="D2464" s="139"/>
      <x:c r="E2464" s="139"/>
      <x:c r="F2464" s="139"/>
      <x:c r="G2464" s="139"/>
      <x:c r="H2464" s="139"/>
      <x:c r="I2464" s="266" t="n">
        <x:f>INT((ROW()-ROW($I$46))/((CARROT_CAP+1)*(MESCLUN_CAP+1)))</x:f>
        <x:v>3</x:v>
      </x:c>
      <x:c r="J2464" s="266" t="n">
        <x:f>MOD(INT((ROW()-ROW($I$46))/(MESCLUN_CAP+1)),CARROT_CAP+1)</x:f>
        <x:v>15</x:v>
      </x:c>
      <x:c r="K2464" s="266" t="n">
        <x:f>MOD(ROW()-ROW($I$46),MESCLUN_CAP+1)</x:f>
        <x:v>0</x:v>
      </x:c>
      <x:c r="L2464" s="266" t="n">
        <x:f>SUM(I2464:K2464)</x:f>
        <x:v>18</x:v>
      </x:c>
      <x:c r="M2464" s="267" t="n">
        <x:f>I2464*TOMATO_HOURS*WEEKS*(1+TOMATO_DIM)^I2464+J2464*CARROT_HOURS*WEEKS*(1+CARROT_DIM)^J2464+K2464*MESCLUN_HOURS*WEEKS*(1+MESCLUN_DIM)^K2464</x:f>
        <x:v>1011.1041749241494</x:v>
      </x:c>
      <x:c r="N2464" s="267" t="n">
        <x:f>MAX(M2464-FARMER_HOURS,0)/TEMP_HOURS_PER_WORKER</x:f>
        <x:v>0.20215567703065934</x:v>
      </x:c>
      <x:c r="O2464" s="268" t="n">
        <x:f>I2464*TOMATO_PRICE+J2464*CARROT_PRICE+K2464*MESCLUN_PRICE</x:f>
        <x:v>57810</x:v>
      </x:c>
      <x:c r="P2464" s="268" t="n">
        <x:f>I2464*TOMATO_FERTILIZER+J2464*CARROT_FERTILIZER+K2464*MESCLUN_FERTILIZER</x:f>
        <x:v>9240</x:v>
      </x:c>
      <x:c r="Q2464" s="268" t="n">
        <x:f>MIN(M2464,FARMER_HOURS)*FARMER_RATE+MAX(M2464-FARMER_HOURS,0)*TEMP_RATE</x:f>
        <x:v>30053.891925766482</x:v>
      </x:c>
      <x:c r="R2464" s="268" t="n">
        <x:f>O2464-P2464-Q2464-FIXED_COST</x:f>
        <x:v>-1483.891925766482</x:v>
      </x:c>
      <x:c r="S2464" s="139" t="str">
        <x:f>IF(AND(L2464&lt;=TOTAL_BED_CAP,N2464&lt;=TEMP_WORKER_CAP),"YES","NO")</x:f>
        <x:v>YES</x:v>
      </x:c>
      <x:c r="T2464" s="139" t="n">
        <x:f>IF(S2464="YES",R2464,-1E+99)</x:f>
        <x:v>-1483.891925766482</x:v>
      </x:c>
    </x:row>
    <x:row r="2465">
      <x:c r="A2465" s="139"/>
      <x:c r="B2465" s="139"/>
      <x:c r="C2465" s="139"/>
      <x:c r="D2465" s="139"/>
      <x:c r="E2465" s="139"/>
      <x:c r="F2465" s="139"/>
      <x:c r="G2465" s="139"/>
      <x:c r="H2465" s="139"/>
      <x:c r="I2465" s="266" t="n">
        <x:f>INT((ROW()-ROW($I$46))/((CARROT_CAP+1)*(MESCLUN_CAP+1)))</x:f>
        <x:v>3</x:v>
      </x:c>
      <x:c r="J2465" s="266" t="n">
        <x:f>MOD(INT((ROW()-ROW($I$46))/(MESCLUN_CAP+1)),CARROT_CAP+1)</x:f>
        <x:v>15</x:v>
      </x:c>
      <x:c r="K2465" s="266" t="n">
        <x:f>MOD(ROW()-ROW($I$46),MESCLUN_CAP+1)</x:f>
        <x:v>1</x:v>
      </x:c>
      <x:c r="L2465" s="266" t="n">
        <x:f>SUM(I2465:K2465)</x:f>
        <x:v>19</x:v>
      </x:c>
      <x:c r="M2465" s="267" t="n">
        <x:f>I2465*TOMATO_HOURS*WEEKS*(1+TOMATO_DIM)^I2465+J2465*CARROT_HOURS*WEEKS*(1+CARROT_DIM)^J2465+K2465*MESCLUN_HOURS*WEEKS*(1+MESCLUN_DIM)^K2465</x:f>
        <x:v>1056.6666749241494</x:v>
      </x:c>
      <x:c r="N2465" s="267" t="n">
        <x:f>MAX(M2465-FARMER_HOURS,0)/TEMP_HOURS_PER_WORKER</x:f>
        <x:v>0.23379630203065935</x:v>
      </x:c>
      <x:c r="O2465" s="268" t="n">
        <x:f>I2465*TOMATO_PRICE+J2465*CARROT_PRICE+K2465*MESCLUN_PRICE</x:f>
        <x:v>60510</x:v>
      </x:c>
      <x:c r="P2465" s="268" t="n">
        <x:f>I2465*TOMATO_FERTILIZER+J2465*CARROT_FERTILIZER+K2465*MESCLUN_FERTILIZER</x:f>
        <x:v>10120</x:v>
      </x:c>
      <x:c r="Q2465" s="268" t="n">
        <x:f>MIN(M2465,FARMER_HOURS)*FARMER_RATE+MAX(M2465-FARMER_HOURS,0)*TEMP_RATE</x:f>
        <x:v>30844.907550766482</x:v>
      </x:c>
      <x:c r="R2465" s="268" t="n">
        <x:f>O2465-P2465-Q2465-FIXED_COST</x:f>
        <x:v>-454.907550766482</x:v>
      </x:c>
      <x:c r="S2465" s="139" t="str">
        <x:f>IF(AND(L2465&lt;=TOTAL_BED_CAP,N2465&lt;=TEMP_WORKER_CAP),"YES","NO")</x:f>
        <x:v>YES</x:v>
      </x:c>
      <x:c r="T2465" s="139" t="n">
        <x:f>IF(S2465="YES",R2465,-1E+99)</x:f>
        <x:v>-454.907550766482</x:v>
      </x:c>
    </x:row>
    <x:row r="2466">
      <x:c r="A2466" s="139"/>
      <x:c r="B2466" s="139"/>
      <x:c r="C2466" s="139"/>
      <x:c r="D2466" s="139"/>
      <x:c r="E2466" s="139"/>
      <x:c r="F2466" s="139"/>
      <x:c r="G2466" s="139"/>
      <x:c r="H2466" s="139"/>
      <x:c r="I2466" s="266" t="n">
        <x:f>INT((ROW()-ROW($I$46))/((CARROT_CAP+1)*(MESCLUN_CAP+1)))</x:f>
        <x:v>3</x:v>
      </x:c>
      <x:c r="J2466" s="266" t="n">
        <x:f>MOD(INT((ROW()-ROW($I$46))/(MESCLUN_CAP+1)),CARROT_CAP+1)</x:f>
        <x:v>15</x:v>
      </x:c>
      <x:c r="K2466" s="266" t="n">
        <x:f>MOD(ROW()-ROW($I$46),MESCLUN_CAP+1)</x:f>
        <x:v>2</x:v>
      </x:c>
      <x:c r="L2466" s="266" t="n">
        <x:f>SUM(I2466:K2466)</x:f>
        <x:v>20</x:v>
      </x:c>
      <x:c r="M2466" s="267" t="n">
        <x:f>I2466*TOMATO_HOURS*WEEKS*(1+TOMATO_DIM)^I2466+J2466*CARROT_HOURS*WEEKS*(1+CARROT_DIM)^J2466+K2466*MESCLUN_HOURS*WEEKS*(1+MESCLUN_DIM)^K2466</x:f>
        <x:v>1103.3682374241494</x:v>
      </x:c>
      <x:c r="N2466" s="267" t="n">
        <x:f>MAX(M2466-FARMER_HOURS,0)/TEMP_HOURS_PER_WORKER</x:f>
        <x:v>0.2662279426556593</x:v>
      </x:c>
      <x:c r="O2466" s="268" t="n">
        <x:f>I2466*TOMATO_PRICE+J2466*CARROT_PRICE+K2466*MESCLUN_PRICE</x:f>
        <x:v>63210</x:v>
      </x:c>
      <x:c r="P2466" s="268" t="n">
        <x:f>I2466*TOMATO_FERTILIZER+J2466*CARROT_FERTILIZER+K2466*MESCLUN_FERTILIZER</x:f>
        <x:v>11000</x:v>
      </x:c>
      <x:c r="Q2466" s="268" t="n">
        <x:f>MIN(M2466,FARMER_HOURS)*FARMER_RATE+MAX(M2466-FARMER_HOURS,0)*TEMP_RATE</x:f>
        <x:v>31655.698566391482</x:v>
      </x:c>
      <x:c r="R2466" s="268" t="n">
        <x:f>O2466-P2466-Q2466-FIXED_COST</x:f>
        <x:v>554.301433608518</x:v>
      </x:c>
      <x:c r="S2466" s="139" t="str">
        <x:f>IF(AND(L2466&lt;=TOTAL_BED_CAP,N2466&lt;=TEMP_WORKER_CAP),"YES","NO")</x:f>
        <x:v>YES</x:v>
      </x:c>
      <x:c r="T2466" s="139" t="n">
        <x:f>IF(S2466="YES",R2466,-1E+99)</x:f>
        <x:v>554.301433608518</x:v>
      </x:c>
    </x:row>
    <x:row r="2467">
      <x:c r="A2467" s="139"/>
      <x:c r="B2467" s="139"/>
      <x:c r="C2467" s="139"/>
      <x:c r="D2467" s="139"/>
      <x:c r="E2467" s="139"/>
      <x:c r="F2467" s="139"/>
      <x:c r="G2467" s="139"/>
      <x:c r="H2467" s="139"/>
      <x:c r="I2467" s="266" t="n">
        <x:f>INT((ROW()-ROW($I$46))/((CARROT_CAP+1)*(MESCLUN_CAP+1)))</x:f>
        <x:v>3</x:v>
      </x:c>
      <x:c r="J2467" s="266" t="n">
        <x:f>MOD(INT((ROW()-ROW($I$46))/(MESCLUN_CAP+1)),CARROT_CAP+1)</x:f>
        <x:v>15</x:v>
      </x:c>
      <x:c r="K2467" s="266" t="n">
        <x:f>MOD(ROW()-ROW($I$46),MESCLUN_CAP+1)</x:f>
        <x:v>3</x:v>
      </x:c>
      <x:c r="L2467" s="266" t="n">
        <x:f>SUM(I2467:K2467)</x:f>
        <x:v>21</x:v>
      </x:c>
      <x:c r="M2467" s="267" t="n">
        <x:f>I2467*TOMATO_HOURS*WEEKS*(1+TOMATO_DIM)^I2467+J2467*CARROT_HOURS*WEEKS*(1+CARROT_DIM)^J2467+K2467*MESCLUN_HOURS*WEEKS*(1+MESCLUN_DIM)^K2467</x:f>
        <x:v>1151.2302198460245</x:v>
      </x:c>
      <x:c r="N2467" s="267" t="n">
        <x:f>MAX(M2467-FARMER_HOURS,0)/TEMP_HOURS_PER_WORKER</x:f>
        <x:v>0.2994654304486281</x:v>
      </x:c>
      <x:c r="O2467" s="268" t="n">
        <x:f>I2467*TOMATO_PRICE+J2467*CARROT_PRICE+K2467*MESCLUN_PRICE</x:f>
        <x:v>65910</x:v>
      </x:c>
      <x:c r="P2467" s="268" t="n">
        <x:f>I2467*TOMATO_FERTILIZER+J2467*CARROT_FERTILIZER+K2467*MESCLUN_FERTILIZER</x:f>
        <x:v>11880</x:v>
      </x:c>
      <x:c r="Q2467" s="268" t="n">
        <x:f>MIN(M2467,FARMER_HOURS)*FARMER_RATE+MAX(M2467-FARMER_HOURS,0)*TEMP_RATE</x:f>
        <x:v>32486.635761215704</x:v>
      </x:c>
      <x:c r="R2467" s="268" t="n">
        <x:f>O2467-P2467-Q2467-FIXED_COST</x:f>
        <x:v>1543.3642387842956</x:v>
      </x:c>
      <x:c r="S2467" s="139" t="str">
        <x:f>IF(AND(L2467&lt;=TOTAL_BED_CAP,N2467&lt;=TEMP_WORKER_CAP),"YES","NO")</x:f>
        <x:v>YES</x:v>
      </x:c>
      <x:c r="T2467" s="139" t="n">
        <x:f>IF(S2467="YES",R2467,-1E+99)</x:f>
        <x:v>1543.3642387842956</x:v>
      </x:c>
    </x:row>
    <x:row r="2468">
      <x:c r="A2468" s="139"/>
      <x:c r="B2468" s="139"/>
      <x:c r="C2468" s="139"/>
      <x:c r="D2468" s="139"/>
      <x:c r="E2468" s="139"/>
      <x:c r="F2468" s="139"/>
      <x:c r="G2468" s="139"/>
      <x:c r="H2468" s="139"/>
      <x:c r="I2468" s="266" t="n">
        <x:f>INT((ROW()-ROW($I$46))/((CARROT_CAP+1)*(MESCLUN_CAP+1)))</x:f>
        <x:v>3</x:v>
      </x:c>
      <x:c r="J2468" s="266" t="n">
        <x:f>MOD(INT((ROW()-ROW($I$46))/(MESCLUN_CAP+1)),CARROT_CAP+1)</x:f>
        <x:v>15</x:v>
      </x:c>
      <x:c r="K2468" s="266" t="n">
        <x:f>MOD(ROW()-ROW($I$46),MESCLUN_CAP+1)</x:f>
        <x:v>4</x:v>
      </x:c>
      <x:c r="L2468" s="266" t="n">
        <x:f>SUM(I2468:K2468)</x:f>
        <x:v>22</x:v>
      </x:c>
      <x:c r="M2468" s="267" t="n">
        <x:f>I2468*TOMATO_HOURS*WEEKS*(1+TOMATO_DIM)^I2468+J2468*CARROT_HOURS*WEEKS*(1+CARROT_DIM)^J2468+K2468*MESCLUN_HOURS*WEEKS*(1+MESCLUN_DIM)^K2468</x:f>
        <x:v>1200.2743355686807</x:v>
      </x:c>
      <x:c r="N2468" s="267" t="n">
        <x:f>MAX(M2468-FARMER_HOURS,0)/TEMP_HOURS_PER_WORKER</x:f>
        <x:v>0.33352384414491715</x:v>
      </x:c>
      <x:c r="O2468" s="268" t="n">
        <x:f>I2468*TOMATO_PRICE+J2468*CARROT_PRICE+K2468*MESCLUN_PRICE</x:f>
        <x:v>68610</x:v>
      </x:c>
      <x:c r="P2468" s="268" t="n">
        <x:f>I2468*TOMATO_FERTILIZER+J2468*CARROT_FERTILIZER+K2468*MESCLUN_FERTILIZER</x:f>
        <x:v>12760</x:v>
      </x:c>
      <x:c r="Q2468" s="268" t="n">
        <x:f>MIN(M2468,FARMER_HOURS)*FARMER_RATE+MAX(M2468-FARMER_HOURS,0)*TEMP_RATE</x:f>
        <x:v>33338.09610362293</x:v>
      </x:c>
      <x:c r="R2468" s="268" t="n">
        <x:f>O2468-P2468-Q2468-FIXED_COST</x:f>
        <x:v>2511.9038963770727</x:v>
      </x:c>
      <x:c r="S2468" s="139" t="str">
        <x:f>IF(AND(L2468&lt;=TOTAL_BED_CAP,N2468&lt;=TEMP_WORKER_CAP),"YES","NO")</x:f>
        <x:v>YES</x:v>
      </x:c>
      <x:c r="T2468" s="139" t="n">
        <x:f>IF(S2468="YES",R2468,-1E+99)</x:f>
        <x:v>2511.9038963770727</x:v>
      </x:c>
    </x:row>
    <x:row r="2469">
      <x:c r="A2469" s="139"/>
      <x:c r="B2469" s="139"/>
      <x:c r="C2469" s="139"/>
      <x:c r="D2469" s="139"/>
      <x:c r="E2469" s="139"/>
      <x:c r="F2469" s="139"/>
      <x:c r="G2469" s="139"/>
      <x:c r="H2469" s="139"/>
      <x:c r="I2469" s="266" t="n">
        <x:f>INT((ROW()-ROW($I$46))/((CARROT_CAP+1)*(MESCLUN_CAP+1)))</x:f>
        <x:v>3</x:v>
      </x:c>
      <x:c r="J2469" s="266" t="n">
        <x:f>MOD(INT((ROW()-ROW($I$46))/(MESCLUN_CAP+1)),CARROT_CAP+1)</x:f>
        <x:v>15</x:v>
      </x:c>
      <x:c r="K2469" s="266" t="n">
        <x:f>MOD(ROW()-ROW($I$46),MESCLUN_CAP+1)</x:f>
        <x:v>5</x:v>
      </x:c>
      <x:c r="L2469" s="266" t="n">
        <x:f>SUM(I2469:K2469)</x:f>
        <x:v>23</x:v>
      </x:c>
      <x:c r="M2469" s="267" t="n">
        <x:f>I2469*TOMATO_HOURS*WEEKS*(1+TOMATO_DIM)^I2469+J2469*CARROT_HOURS*WEEKS*(1+CARROT_DIM)^J2469+K2469*MESCLUN_HOURS*WEEKS*(1+MESCLUN_DIM)^K2469</x:f>
        <x:v>1250.5226594898843</x:v>
      </x:c>
      <x:c r="N2469" s="267" t="n">
        <x:f>MAX(M2469-FARMER_HOURS,0)/TEMP_HOURS_PER_WORKER</x:f>
        <x:v>0.3684185135346419</x:v>
      </x:c>
      <x:c r="O2469" s="268" t="n">
        <x:f>I2469*TOMATO_PRICE+J2469*CARROT_PRICE+K2469*MESCLUN_PRICE</x:f>
        <x:v>71310</x:v>
      </x:c>
      <x:c r="P2469" s="268" t="n">
        <x:f>I2469*TOMATO_FERTILIZER+J2469*CARROT_FERTILIZER+K2469*MESCLUN_FERTILIZER</x:f>
        <x:v>13640</x:v>
      </x:c>
      <x:c r="Q2469" s="268" t="n">
        <x:f>MIN(M2469,FARMER_HOURS)*FARMER_RATE+MAX(M2469-FARMER_HOURS,0)*TEMP_RATE</x:f>
        <x:v>34210.462838366046</x:v>
      </x:c>
      <x:c r="R2469" s="268" t="n">
        <x:f>O2469-P2469-Q2469-FIXED_COST</x:f>
        <x:v>3459.5371616339544</x:v>
      </x:c>
      <x:c r="S2469" s="139" t="str">
        <x:f>IF(AND(L2469&lt;=TOTAL_BED_CAP,N2469&lt;=TEMP_WORKER_CAP),"YES","NO")</x:f>
        <x:v>YES</x:v>
      </x:c>
      <x:c r="T2469" s="139" t="n">
        <x:f>IF(S2469="YES",R2469,-1E+99)</x:f>
        <x:v>3459.5371616339544</x:v>
      </x:c>
    </x:row>
    <x:row r="2470">
      <x:c r="A2470" s="139"/>
      <x:c r="B2470" s="139"/>
      <x:c r="C2470" s="139"/>
      <x:c r="D2470" s="139"/>
      <x:c r="E2470" s="139"/>
      <x:c r="F2470" s="139"/>
      <x:c r="G2470" s="139"/>
      <x:c r="H2470" s="139"/>
      <x:c r="I2470" s="266" t="n">
        <x:f>INT((ROW()-ROW($I$46))/((CARROT_CAP+1)*(MESCLUN_CAP+1)))</x:f>
        <x:v>3</x:v>
      </x:c>
      <x:c r="J2470" s="266" t="n">
        <x:f>MOD(INT((ROW()-ROW($I$46))/(MESCLUN_CAP+1)),CARROT_CAP+1)</x:f>
        <x:v>15</x:v>
      </x:c>
      <x:c r="K2470" s="266" t="n">
        <x:f>MOD(ROW()-ROW($I$46),MESCLUN_CAP+1)</x:f>
        <x:v>6</x:v>
      </x:c>
      <x:c r="L2470" s="266" t="n">
        <x:f>SUM(I2470:K2470)</x:f>
        <x:v>24</x:v>
      </x:c>
      <x:c r="M2470" s="267" t="n">
        <x:f>I2470*TOMATO_HOURS*WEEKS*(1+TOMATO_DIM)^I2470+J2470*CARROT_HOURS*WEEKS*(1+CARROT_DIM)^J2470+K2470*MESCLUN_HOURS*WEEKS*(1+MESCLUN_DIM)^K2470</x:f>
        <x:v>1301.9976336715172</x:v>
      </x:c>
      <x:c r="N2470" s="267" t="n">
        <x:f>MAX(M2470-FARMER_HOURS,0)/TEMP_HOURS_PER_WORKER</x:f>
        <x:v>0.40416502338299803</x:v>
      </x:c>
      <x:c r="O2470" s="268" t="n">
        <x:f>I2470*TOMATO_PRICE+J2470*CARROT_PRICE+K2470*MESCLUN_PRICE</x:f>
        <x:v>74010</x:v>
      </x:c>
      <x:c r="P2470" s="268" t="n">
        <x:f>I2470*TOMATO_FERTILIZER+J2470*CARROT_FERTILIZER+K2470*MESCLUN_FERTILIZER</x:f>
        <x:v>14520</x:v>
      </x:c>
      <x:c r="Q2470" s="268" t="n">
        <x:f>MIN(M2470,FARMER_HOURS)*FARMER_RATE+MAX(M2470-FARMER_HOURS,0)*TEMP_RATE</x:f>
        <x:v>35104.125584574955</x:v>
      </x:c>
      <x:c r="R2470" s="268" t="n">
        <x:f>O2470-P2470-Q2470-FIXED_COST</x:f>
        <x:v>4385.874415425045</x:v>
      </x:c>
      <x:c r="S2470" s="139" t="str">
        <x:f>IF(AND(L2470&lt;=TOTAL_BED_CAP,N2470&lt;=TEMP_WORKER_CAP),"YES","NO")</x:f>
        <x:v>YES</x:v>
      </x:c>
      <x:c r="T2470" s="139" t="n">
        <x:f>IF(S2470="YES",R2470,-1E+99)</x:f>
        <x:v>4385.874415425045</x:v>
      </x:c>
    </x:row>
    <x:row r="2471">
      <x:c r="A2471" s="139"/>
      <x:c r="B2471" s="139"/>
      <x:c r="C2471" s="139"/>
      <x:c r="D2471" s="139"/>
      <x:c r="E2471" s="139"/>
      <x:c r="F2471" s="139"/>
      <x:c r="G2471" s="139"/>
      <x:c r="H2471" s="139"/>
      <x:c r="I2471" s="266" t="n">
        <x:f>INT((ROW()-ROW($I$46))/((CARROT_CAP+1)*(MESCLUN_CAP+1)))</x:f>
        <x:v>3</x:v>
      </x:c>
      <x:c r="J2471" s="266" t="n">
        <x:f>MOD(INT((ROW()-ROW($I$46))/(MESCLUN_CAP+1)),CARROT_CAP+1)</x:f>
        <x:v>15</x:v>
      </x:c>
      <x:c r="K2471" s="266" t="n">
        <x:f>MOD(ROW()-ROW($I$46),MESCLUN_CAP+1)</x:f>
        <x:v>7</x:v>
      </x:c>
      <x:c r="L2471" s="266" t="n">
        <x:f>SUM(I2471:K2471)</x:f>
        <x:v>25</x:v>
      </x:c>
      <x:c r="M2471" s="267" t="n">
        <x:f>I2471*TOMATO_HOURS*WEEKS*(1+TOMATO_DIM)^I2471+J2471*CARROT_HOURS*WEEKS*(1+CARROT_DIM)^J2471+K2471*MESCLUN_HOURS*WEEKS*(1+MESCLUN_DIM)^K2471</x:f>
        <x:v>1354.7220730694776</x:v>
      </x:c>
      <x:c r="N2471" s="267" t="n">
        <x:f>MAX(M2471-FARMER_HOURS,0)/TEMP_HOURS_PER_WORKER</x:f>
        <x:v>0.44077921740935944</x:v>
      </x:c>
      <x:c r="O2471" s="268" t="n">
        <x:f>I2471*TOMATO_PRICE+J2471*CARROT_PRICE+K2471*MESCLUN_PRICE</x:f>
        <x:v>76710</x:v>
      </x:c>
      <x:c r="P2471" s="268" t="n">
        <x:f>I2471*TOMATO_FERTILIZER+J2471*CARROT_FERTILIZER+K2471*MESCLUN_FERTILIZER</x:f>
        <x:v>15400</x:v>
      </x:c>
      <x:c r="Q2471" s="268" t="n">
        <x:f>MIN(M2471,FARMER_HOURS)*FARMER_RATE+MAX(M2471-FARMER_HOURS,0)*TEMP_RATE</x:f>
        <x:v>36019.480435233985</x:v>
      </x:c>
      <x:c r="R2471" s="268" t="n">
        <x:f>O2471-P2471-Q2471-FIXED_COST</x:f>
        <x:v>5290.519564766015</x:v>
      </x:c>
      <x:c r="S2471" s="139" t="str">
        <x:f>IF(AND(L2471&lt;=TOTAL_BED_CAP,N2471&lt;=TEMP_WORKER_CAP),"YES","NO")</x:f>
        <x:v>YES</x:v>
      </x:c>
      <x:c r="T2471" s="139" t="n">
        <x:f>IF(S2471="YES",R2471,-1E+99)</x:f>
        <x:v>5290.519564766015</x:v>
      </x:c>
    </x:row>
    <x:row r="2472">
      <x:c r="A2472" s="139"/>
      <x:c r="B2472" s="139"/>
      <x:c r="C2472" s="139"/>
      <x:c r="D2472" s="139"/>
      <x:c r="E2472" s="139"/>
      <x:c r="F2472" s="139"/>
      <x:c r="G2472" s="139"/>
      <x:c r="H2472" s="139"/>
      <x:c r="I2472" s="266" t="n">
        <x:f>INT((ROW()-ROW($I$46))/((CARROT_CAP+1)*(MESCLUN_CAP+1)))</x:f>
        <x:v>3</x:v>
      </x:c>
      <x:c r="J2472" s="266" t="n">
        <x:f>MOD(INT((ROW()-ROW($I$46))/(MESCLUN_CAP+1)),CARROT_CAP+1)</x:f>
        <x:v>15</x:v>
      </x:c>
      <x:c r="K2472" s="266" t="n">
        <x:f>MOD(ROW()-ROW($I$46),MESCLUN_CAP+1)</x:f>
        <x:v>8</x:v>
      </x:c>
      <x:c r="L2472" s="266" t="n">
        <x:f>SUM(I2472:K2472)</x:f>
        <x:v>26</x:v>
      </x:c>
      <x:c r="M2472" s="267" t="n">
        <x:f>I2472*TOMATO_HOURS*WEEKS*(1+TOMATO_DIM)^I2472+J2472*CARROT_HOURS*WEEKS*(1+CARROT_DIM)^J2472+K2472*MESCLUN_HOURS*WEEKS*(1+MESCLUN_DIM)^K2472</x:f>
        <x:v>1408.7191713494578</x:v>
      </x:c>
      <x:c r="N2472" s="267" t="n">
        <x:f>MAX(M2472-FARMER_HOURS,0)/TEMP_HOURS_PER_WORKER</x:f>
        <x:v>0.4782772023260124</x:v>
      </x:c>
      <x:c r="O2472" s="268" t="n">
        <x:f>I2472*TOMATO_PRICE+J2472*CARROT_PRICE+K2472*MESCLUN_PRICE</x:f>
        <x:v>79410</x:v>
      </x:c>
      <x:c r="P2472" s="268" t="n">
        <x:f>I2472*TOMATO_FERTILIZER+J2472*CARROT_FERTILIZER+K2472*MESCLUN_FERTILIZER</x:f>
        <x:v>16280</x:v>
      </x:c>
      <x:c r="Q2472" s="268" t="n">
        <x:f>MIN(M2472,FARMER_HOURS)*FARMER_RATE+MAX(M2472-FARMER_HOURS,0)*TEMP_RATE</x:f>
        <x:v>36956.93005815031</x:v>
      </x:c>
      <x:c r="R2472" s="268" t="n">
        <x:f>O2472-P2472-Q2472-FIXED_COST</x:f>
        <x:v>6173.069941849688</x:v>
      </x:c>
      <x:c r="S2472" s="139" t="str">
        <x:f>IF(AND(L2472&lt;=TOTAL_BED_CAP,N2472&lt;=TEMP_WORKER_CAP),"YES","NO")</x:f>
        <x:v>YES</x:v>
      </x:c>
      <x:c r="T2472" s="139" t="n">
        <x:f>IF(S2472="YES",R2472,-1E+99)</x:f>
        <x:v>6173.069941849688</x:v>
      </x:c>
    </x:row>
    <x:row r="2473">
      <x:c r="A2473" s="139"/>
      <x:c r="B2473" s="139"/>
      <x:c r="C2473" s="139"/>
      <x:c r="D2473" s="139"/>
      <x:c r="E2473" s="139"/>
      <x:c r="F2473" s="139"/>
      <x:c r="G2473" s="139"/>
      <x:c r="H2473" s="139"/>
      <x:c r="I2473" s="266" t="n">
        <x:f>INT((ROW()-ROW($I$46))/((CARROT_CAP+1)*(MESCLUN_CAP+1)))</x:f>
        <x:v>3</x:v>
      </x:c>
      <x:c r="J2473" s="266" t="n">
        <x:f>MOD(INT((ROW()-ROW($I$46))/(MESCLUN_CAP+1)),CARROT_CAP+1)</x:f>
        <x:v>15</x:v>
      </x:c>
      <x:c r="K2473" s="266" t="n">
        <x:f>MOD(ROW()-ROW($I$46),MESCLUN_CAP+1)</x:f>
        <x:v>9</x:v>
      </x:c>
      <x:c r="L2473" s="266" t="n">
        <x:f>SUM(I2473:K2473)</x:f>
        <x:v>27</x:v>
      </x:c>
      <x:c r="M2473" s="267" t="n">
        <x:f>I2473*TOMATO_HOURS*WEEKS*(1+TOMATO_DIM)^I2473+J2473*CARROT_HOURS*WEEKS*(1+CARROT_DIM)^J2473+K2473*MESCLUN_HOURS*WEEKS*(1+MESCLUN_DIM)^K2473</x:f>
        <x:v>1464.012506789852</x:v>
      </x:c>
      <x:c r="N2473" s="267" t="n">
        <x:f>MAX(M2473-FARMER_HOURS,0)/TEMP_HOURS_PER_WORKER</x:f>
        <x:v>0.5166753519373972</x:v>
      </x:c>
      <x:c r="O2473" s="268" t="n">
        <x:f>I2473*TOMATO_PRICE+J2473*CARROT_PRICE+K2473*MESCLUN_PRICE</x:f>
        <x:v>82110</x:v>
      </x:c>
      <x:c r="P2473" s="268" t="n">
        <x:f>I2473*TOMATO_FERTILIZER+J2473*CARROT_FERTILIZER+K2473*MESCLUN_FERTILIZER</x:f>
        <x:v>17160</x:v>
      </x:c>
      <x:c r="Q2473" s="268" t="n">
        <x:f>MIN(M2473,FARMER_HOURS)*FARMER_RATE+MAX(M2473-FARMER_HOURS,0)*TEMP_RATE</x:f>
        <x:v>37916.88379843493</x:v>
      </x:c>
      <x:c r="R2473" s="268" t="n">
        <x:f>O2473-P2473-Q2473-FIXED_COST</x:f>
        <x:v>7033.11620156507</x:v>
      </x:c>
      <x:c r="S2473" s="139" t="str">
        <x:f>IF(AND(L2473&lt;=TOTAL_BED_CAP,N2473&lt;=TEMP_WORKER_CAP),"YES","NO")</x:f>
        <x:v>YES</x:v>
      </x:c>
      <x:c r="T2473" s="139" t="n">
        <x:f>IF(S2473="YES",R2473,-1E+99)</x:f>
        <x:v>7033.11620156507</x:v>
      </x:c>
    </x:row>
    <x:row r="2474">
      <x:c r="A2474" s="139"/>
      <x:c r="B2474" s="139"/>
      <x:c r="C2474" s="139"/>
      <x:c r="D2474" s="139"/>
      <x:c r="E2474" s="139"/>
      <x:c r="F2474" s="139"/>
      <x:c r="G2474" s="139"/>
      <x:c r="H2474" s="139"/>
      <x:c r="I2474" s="266" t="n">
        <x:f>INT((ROW()-ROW($I$46))/((CARROT_CAP+1)*(MESCLUN_CAP+1)))</x:f>
        <x:v>3</x:v>
      </x:c>
      <x:c r="J2474" s="266" t="n">
        <x:f>MOD(INT((ROW()-ROW($I$46))/(MESCLUN_CAP+1)),CARROT_CAP+1)</x:f>
        <x:v>15</x:v>
      </x:c>
      <x:c r="K2474" s="266" t="n">
        <x:f>MOD(ROW()-ROW($I$46),MESCLUN_CAP+1)</x:f>
        <x:v>10</x:v>
      </x:c>
      <x:c r="L2474" s="266" t="n">
        <x:f>SUM(I2474:K2474)</x:f>
        <x:v>28</x:v>
      </x:c>
      <x:c r="M2474" s="267" t="n">
        <x:f>I2474*TOMATO_HOURS*WEEKS*(1+TOMATO_DIM)^I2474+J2474*CARROT_HOURS*WEEKS*(1+CARROT_DIM)^J2474+K2474*MESCLUN_HOURS*WEEKS*(1+MESCLUN_DIM)^K2474</x:f>
        <x:v>1520.626048273065</x:v>
      </x:c>
      <x:c r="N2474" s="267" t="n">
        <x:f>MAX(M2474-FARMER_HOURS,0)/TEMP_HOURS_PER_WORKER</x:f>
        <x:v>0.5559903113007395</x:v>
      </x:c>
      <x:c r="O2474" s="268" t="n">
        <x:f>I2474*TOMATO_PRICE+J2474*CARROT_PRICE+K2474*MESCLUN_PRICE</x:f>
        <x:v>84810</x:v>
      </x:c>
      <x:c r="P2474" s="268" t="n">
        <x:f>I2474*TOMATO_FERTILIZER+J2474*CARROT_FERTILIZER+K2474*MESCLUN_FERTILIZER</x:f>
        <x:v>18040</x:v>
      </x:c>
      <x:c r="Q2474" s="268" t="n">
        <x:f>MIN(M2474,FARMER_HOURS)*FARMER_RATE+MAX(M2474-FARMER_HOURS,0)*TEMP_RATE</x:f>
        <x:v>38899.757782518485</x:v>
      </x:c>
      <x:c r="R2474" s="268" t="n">
        <x:f>O2474-P2474-Q2474-FIXED_COST</x:f>
        <x:v>7870.242217481515</x:v>
      </x:c>
      <x:c r="S2474" s="139" t="str">
        <x:f>IF(AND(L2474&lt;=TOTAL_BED_CAP,N2474&lt;=TEMP_WORKER_CAP),"YES","NO")</x:f>
        <x:v>YES</x:v>
      </x:c>
      <x:c r="T2474" s="139" t="n">
        <x:f>IF(S2474="YES",R2474,-1E+99)</x:f>
        <x:v>7870.242217481515</x:v>
      </x:c>
    </x:row>
    <x:row r="2475">
      <x:c r="A2475" s="139"/>
      <x:c r="B2475" s="139"/>
      <x:c r="C2475" s="139"/>
      <x:c r="D2475" s="139"/>
      <x:c r="E2475" s="139"/>
      <x:c r="F2475" s="139"/>
      <x:c r="G2475" s="139"/>
      <x:c r="H2475" s="139"/>
      <x:c r="I2475" s="266" t="n">
        <x:f>INT((ROW()-ROW($I$46))/((CARROT_CAP+1)*(MESCLUN_CAP+1)))</x:f>
        <x:v>3</x:v>
      </x:c>
      <x:c r="J2475" s="266" t="n">
        <x:f>MOD(INT((ROW()-ROW($I$46))/(MESCLUN_CAP+1)),CARROT_CAP+1)</x:f>
        <x:v>15</x:v>
      </x:c>
      <x:c r="K2475" s="266" t="n">
        <x:f>MOD(ROW()-ROW($I$46),MESCLUN_CAP+1)</x:f>
        <x:v>11</x:v>
      </x:c>
      <x:c r="L2475" s="266" t="n">
        <x:f>SUM(I2475:K2475)</x:f>
        <x:v>29</x:v>
      </x:c>
      <x:c r="M2475" s="267" t="n">
        <x:f>I2475*TOMATO_HOURS*WEEKS*(1+TOMATO_DIM)^I2475+J2475*CARROT_HOURS*WEEKS*(1+CARROT_DIM)^J2475+K2475*MESCLUN_HOURS*WEEKS*(1+MESCLUN_DIM)^K2475</x:f>
        <x:v>1578.584161366504</x:v>
      </x:c>
      <x:c r="N2475" s="267" t="n">
        <x:f>MAX(M2475-FARMER_HOURS,0)/TEMP_HOURS_PER_WORKER</x:f>
        <x:v>0.5962390009489612</x:v>
      </x:c>
      <x:c r="O2475" s="268" t="n">
        <x:f>I2475*TOMATO_PRICE+J2475*CARROT_PRICE+K2475*MESCLUN_PRICE</x:f>
        <x:v>87510</x:v>
      </x:c>
      <x:c r="P2475" s="268" t="n">
        <x:f>I2475*TOMATO_FERTILIZER+J2475*CARROT_FERTILIZER+K2475*MESCLUN_FERTILIZER</x:f>
        <x:v>18920</x:v>
      </x:c>
      <x:c r="Q2475" s="268" t="n">
        <x:f>MIN(M2475,FARMER_HOURS)*FARMER_RATE+MAX(M2475-FARMER_HOURS,0)*TEMP_RATE</x:f>
        <x:v>39905.97502372403</x:v>
      </x:c>
      <x:c r="R2475" s="268" t="n">
        <x:f>O2475-P2475-Q2475-FIXED_COST</x:f>
        <x:v>8684.02497627597</x:v>
      </x:c>
      <x:c r="S2475" s="139" t="str">
        <x:f>IF(AND(L2475&lt;=TOTAL_BED_CAP,N2475&lt;=TEMP_WORKER_CAP),"YES","NO")</x:f>
        <x:v>YES</x:v>
      </x:c>
      <x:c r="T2475" s="139" t="n">
        <x:f>IF(S2475="YES",R2475,-1E+99)</x:f>
        <x:v>8684.02497627597</x:v>
      </x:c>
    </x:row>
    <x:row r="2476">
      <x:c r="A2476" s="139"/>
      <x:c r="B2476" s="139"/>
      <x:c r="C2476" s="139"/>
      <x:c r="D2476" s="139"/>
      <x:c r="E2476" s="139"/>
      <x:c r="F2476" s="139"/>
      <x:c r="G2476" s="139"/>
      <x:c r="H2476" s="139"/>
      <x:c r="I2476" s="266" t="n">
        <x:f>INT((ROW()-ROW($I$46))/((CARROT_CAP+1)*(MESCLUN_CAP+1)))</x:f>
        <x:v>3</x:v>
      </x:c>
      <x:c r="J2476" s="266" t="n">
        <x:f>MOD(INT((ROW()-ROW($I$46))/(MESCLUN_CAP+1)),CARROT_CAP+1)</x:f>
        <x:v>15</x:v>
      </x:c>
      <x:c r="K2476" s="266" t="n">
        <x:f>MOD(ROW()-ROW($I$46),MESCLUN_CAP+1)</x:f>
        <x:v>12</x:v>
      </x:c>
      <x:c r="L2476" s="266" t="n">
        <x:f>SUM(I2476:K2476)</x:f>
        <x:v>30</x:v>
      </x:c>
      <x:c r="M2476" s="267" t="n">
        <x:f>I2476*TOMATO_HOURS*WEEKS*(1+TOMATO_DIM)^I2476+J2476*CARROT_HOURS*WEEKS*(1+CARROT_DIM)^J2476+K2476*MESCLUN_HOURS*WEEKS*(1+MESCLUN_DIM)^K2476</x:f>
        <x:v>1637.9116144945683</x:v>
      </x:c>
      <x:c r="N2476" s="267" t="n">
        <x:f>MAX(M2476-FARMER_HOURS,0)/TEMP_HOURS_PER_WORKER</x:f>
        <x:v>0.6374386211767835</x:v>
      </x:c>
      <x:c r="O2476" s="268" t="n">
        <x:f>I2476*TOMATO_PRICE+J2476*CARROT_PRICE+K2476*MESCLUN_PRICE</x:f>
        <x:v>90210</x:v>
      </x:c>
      <x:c r="P2476" s="268" t="n">
        <x:f>I2476*TOMATO_FERTILIZER+J2476*CARROT_FERTILIZER+K2476*MESCLUN_FERTILIZER</x:f>
        <x:v>19800</x:v>
      </x:c>
      <x:c r="Q2476" s="268" t="n">
        <x:f>MIN(M2476,FARMER_HOURS)*FARMER_RATE+MAX(M2476-FARMER_HOURS,0)*TEMP_RATE</x:f>
        <x:v>40935.96552941959</x:v>
      </x:c>
      <x:c r="R2476" s="268" t="n">
        <x:f>O2476-P2476-Q2476-FIXED_COST</x:f>
        <x:v>9474.03447058041</x:v>
      </x:c>
      <x:c r="S2476" s="139" t="str">
        <x:f>IF(AND(L2476&lt;=TOTAL_BED_CAP,N2476&lt;=TEMP_WORKER_CAP),"YES","NO")</x:f>
        <x:v>YES</x:v>
      </x:c>
      <x:c r="T2476" s="139" t="n">
        <x:f>IF(S2476="YES",R2476,-1E+99)</x:f>
        <x:v>9474.03447058041</x:v>
      </x:c>
    </x:row>
    <x:row r="2477">
      <x:c r="A2477" s="139"/>
      <x:c r="B2477" s="139"/>
      <x:c r="C2477" s="139"/>
      <x:c r="D2477" s="139"/>
      <x:c r="E2477" s="139"/>
      <x:c r="F2477" s="139"/>
      <x:c r="G2477" s="139"/>
      <x:c r="H2477" s="139"/>
      <x:c r="I2477" s="266" t="n">
        <x:f>INT((ROW()-ROW($I$46))/((CARROT_CAP+1)*(MESCLUN_CAP+1)))</x:f>
        <x:v>3</x:v>
      </x:c>
      <x:c r="J2477" s="266" t="n">
        <x:f>MOD(INT((ROW()-ROW($I$46))/(MESCLUN_CAP+1)),CARROT_CAP+1)</x:f>
        <x:v>15</x:v>
      </x:c>
      <x:c r="K2477" s="266" t="n">
        <x:f>MOD(ROW()-ROW($I$46),MESCLUN_CAP+1)</x:f>
        <x:v>13</x:v>
      </x:c>
      <x:c r="L2477" s="266" t="n">
        <x:f>SUM(I2477:K2477)</x:f>
        <x:v>31</x:v>
      </x:c>
      <x:c r="M2477" s="267" t="n">
        <x:f>I2477*TOMATO_HOURS*WEEKS*(1+TOMATO_DIM)^I2477+J2477*CARROT_HOURS*WEEKS*(1+CARROT_DIM)^J2477+K2477*MESCLUN_HOURS*WEEKS*(1+MESCLUN_DIM)^K2477</x:f>
        <x:v>1698.6335852029529</x:v>
      </x:c>
      <x:c r="N2477" s="267" t="n">
        <x:f>MAX(M2477-FARMER_HOURS,0)/TEMP_HOURS_PER_WORKER</x:f>
        <x:v>0.6796066563909395</x:v>
      </x:c>
      <x:c r="O2477" s="268" t="n">
        <x:f>I2477*TOMATO_PRICE+J2477*CARROT_PRICE+K2477*MESCLUN_PRICE</x:f>
        <x:v>92910</x:v>
      </x:c>
      <x:c r="P2477" s="268" t="n">
        <x:f>I2477*TOMATO_FERTILIZER+J2477*CARROT_FERTILIZER+K2477*MESCLUN_FERTILIZER</x:f>
        <x:v>20680</x:v>
      </x:c>
      <x:c r="Q2477" s="268" t="n">
        <x:f>MIN(M2477,FARMER_HOURS)*FARMER_RATE+MAX(M2477-FARMER_HOURS,0)*TEMP_RATE</x:f>
        <x:v>41990.16640977349</x:v>
      </x:c>
      <x:c r="R2477" s="268" t="n">
        <x:f>O2477-P2477-Q2477-FIXED_COST</x:f>
        <x:v>10239.83359022651</x:v>
      </x:c>
      <x:c r="S2477" s="139" t="str">
        <x:f>IF(AND(L2477&lt;=TOTAL_BED_CAP,N2477&lt;=TEMP_WORKER_CAP),"YES","NO")</x:f>
        <x:v>YES</x:v>
      </x:c>
      <x:c r="T2477" s="139" t="n">
        <x:f>IF(S2477="YES",R2477,-1E+99)</x:f>
        <x:v>10239.83359022651</x:v>
      </x:c>
    </x:row>
    <x:row r="2478">
      <x:c r="A2478" s="139"/>
      <x:c r="B2478" s="139"/>
      <x:c r="C2478" s="139"/>
      <x:c r="D2478" s="139"/>
      <x:c r="E2478" s="139"/>
      <x:c r="F2478" s="139"/>
      <x:c r="G2478" s="139"/>
      <x:c r="H2478" s="139"/>
      <x:c r="I2478" s="266" t="n">
        <x:f>INT((ROW()-ROW($I$46))/((CARROT_CAP+1)*(MESCLUN_CAP+1)))</x:f>
        <x:v>3</x:v>
      </x:c>
      <x:c r="J2478" s="266" t="n">
        <x:f>MOD(INT((ROW()-ROW($I$46))/(MESCLUN_CAP+1)),CARROT_CAP+1)</x:f>
        <x:v>15</x:v>
      </x:c>
      <x:c r="K2478" s="266" t="n">
        <x:f>MOD(ROW()-ROW($I$46),MESCLUN_CAP+1)</x:f>
        <x:v>14</x:v>
      </x:c>
      <x:c r="L2478" s="266" t="n">
        <x:f>SUM(I2478:K2478)</x:f>
        <x:v>32</x:v>
      </x:c>
      <x:c r="M2478" s="267" t="n">
        <x:f>I2478*TOMATO_HOURS*WEEKS*(1+TOMATO_DIM)^I2478+J2478*CARROT_HOURS*WEEKS*(1+CARROT_DIM)^J2478+K2478*MESCLUN_HOURS*WEEKS*(1+MESCLUN_DIM)^K2478</x:f>
        <x:v>1760.775666516614</x:v>
      </x:c>
      <x:c r="N2478" s="267" t="n">
        <x:f>MAX(M2478-FARMER_HOURS,0)/TEMP_HOURS_PER_WORKER</x:f>
        <x:v>0.7227608795254263</x:v>
      </x:c>
      <x:c r="O2478" s="268" t="n">
        <x:f>I2478*TOMATO_PRICE+J2478*CARROT_PRICE+K2478*MESCLUN_PRICE</x:f>
        <x:v>95610</x:v>
      </x:c>
      <x:c r="P2478" s="268" t="n">
        <x:f>I2478*TOMATO_FERTILIZER+J2478*CARROT_FERTILIZER+K2478*MESCLUN_FERTILIZER</x:f>
        <x:v>21560</x:v>
      </x:c>
      <x:c r="Q2478" s="268" t="n">
        <x:f>MIN(M2478,FARMER_HOURS)*FARMER_RATE+MAX(M2478-FARMER_HOURS,0)*TEMP_RATE</x:f>
        <x:v>43069.02198813566</x:v>
      </x:c>
      <x:c r="R2478" s="268" t="n">
        <x:f>O2478-P2478-Q2478-FIXED_COST</x:f>
        <x:v>10980.97801186434</x:v>
      </x:c>
      <x:c r="S2478" s="139" t="str">
        <x:f>IF(AND(L2478&lt;=TOTAL_BED_CAP,N2478&lt;=TEMP_WORKER_CAP),"YES","NO")</x:f>
        <x:v>YES</x:v>
      </x:c>
      <x:c r="T2478" s="139" t="n">
        <x:f>IF(S2478="YES",R2478,-1E+99)</x:f>
        <x:v>10980.97801186434</x:v>
      </x:c>
    </x:row>
    <x:row r="2479">
      <x:c r="A2479" s="139"/>
      <x:c r="B2479" s="139"/>
      <x:c r="C2479" s="139"/>
      <x:c r="D2479" s="139"/>
      <x:c r="E2479" s="139"/>
      <x:c r="F2479" s="139"/>
      <x:c r="G2479" s="139"/>
      <x:c r="H2479" s="139"/>
      <x:c r="I2479" s="266" t="n">
        <x:f>INT((ROW()-ROW($I$46))/((CARROT_CAP+1)*(MESCLUN_CAP+1)))</x:f>
        <x:v>3</x:v>
      </x:c>
      <x:c r="J2479" s="266" t="n">
        <x:f>MOD(INT((ROW()-ROW($I$46))/(MESCLUN_CAP+1)),CARROT_CAP+1)</x:f>
        <x:v>15</x:v>
      </x:c>
      <x:c r="K2479" s="266" t="n">
        <x:f>MOD(ROW()-ROW($I$46),MESCLUN_CAP+1)</x:f>
        <x:v>15</x:v>
      </x:c>
      <x:c r="L2479" s="266" t="n">
        <x:f>SUM(I2479:K2479)</x:f>
        <x:v>33</x:v>
      </x:c>
      <x:c r="M2479" s="267" t="n">
        <x:f>I2479*TOMATO_HOURS*WEEKS*(1+TOMATO_DIM)^I2479+J2479*CARROT_HOURS*WEEKS*(1+CARROT_DIM)^J2479+K2479*MESCLUN_HOURS*WEEKS*(1+MESCLUN_DIM)^K2479</x:f>
        <x:v>1824.36387339276</x:v>
      </x:c>
      <x:c r="N2479" s="267" t="n">
        <x:f>MAX(M2479-FARMER_HOURS,0)/TEMP_HOURS_PER_WORKER</x:f>
        <x:v>0.76691935652275</x:v>
      </x:c>
      <x:c r="O2479" s="268" t="n">
        <x:f>I2479*TOMATO_PRICE+J2479*CARROT_PRICE+K2479*MESCLUN_PRICE</x:f>
        <x:v>98310</x:v>
      </x:c>
      <x:c r="P2479" s="268" t="n">
        <x:f>I2479*TOMATO_FERTILIZER+J2479*CARROT_FERTILIZER+K2479*MESCLUN_FERTILIZER</x:f>
        <x:v>22440</x:v>
      </x:c>
      <x:c r="Q2479" s="268" t="n">
        <x:f>MIN(M2479,FARMER_HOURS)*FARMER_RATE+MAX(M2479-FARMER_HOURS,0)*TEMP_RATE</x:f>
        <x:v>44172.98391306875</x:v>
      </x:c>
      <x:c r="R2479" s="268" t="n">
        <x:f>O2479-P2479-Q2479-FIXED_COST</x:f>
        <x:v>11697.016086931253</x:v>
      </x:c>
      <x:c r="S2479" s="139" t="str">
        <x:f>IF(AND(L2479&lt;=TOTAL_BED_CAP,N2479&lt;=TEMP_WORKER_CAP),"YES","NO")</x:f>
        <x:v>YES</x:v>
      </x:c>
      <x:c r="T2479" s="139" t="n">
        <x:f>IF(S2479="YES",R2479,-1E+99)</x:f>
        <x:v>11697.016086931253</x:v>
      </x:c>
    </x:row>
    <x:row r="2480">
      <x:c r="A2480" s="139"/>
      <x:c r="B2480" s="139"/>
      <x:c r="C2480" s="139"/>
      <x:c r="D2480" s="139"/>
      <x:c r="E2480" s="139"/>
      <x:c r="F2480" s="139"/>
      <x:c r="G2480" s="139"/>
      <x:c r="H2480" s="139"/>
      <x:c r="I2480" s="266" t="n">
        <x:f>INT((ROW()-ROW($I$46))/((CARROT_CAP+1)*(MESCLUN_CAP+1)))</x:f>
        <x:v>3</x:v>
      </x:c>
      <x:c r="J2480" s="266" t="n">
        <x:f>MOD(INT((ROW()-ROW($I$46))/(MESCLUN_CAP+1)),CARROT_CAP+1)</x:f>
        <x:v>15</x:v>
      </x:c>
      <x:c r="K2480" s="266" t="n">
        <x:f>MOD(ROW()-ROW($I$46),MESCLUN_CAP+1)</x:f>
        <x:v>16</x:v>
      </x:c>
      <x:c r="L2480" s="266" t="n">
        <x:f>SUM(I2480:K2480)</x:f>
        <x:v>34</x:v>
      </x:c>
      <x:c r="M2480" s="267" t="n">
        <x:f>I2480*TOMATO_HOURS*WEEKS*(1+TOMATO_DIM)^I2480+J2480*CARROT_HOURS*WEEKS*(1+CARROT_DIM)^J2480+K2480*MESCLUN_HOURS*WEEKS*(1+MESCLUN_DIM)^K2480</x:f>
        <x:v>1889.4246492702491</x:v>
      </x:c>
      <x:c r="N2480" s="267" t="n">
        <x:f>MAX(M2480-FARMER_HOURS,0)/TEMP_HOURS_PER_WORKER</x:f>
        <x:v>0.8121004508821175</x:v>
      </x:c>
      <x:c r="O2480" s="268" t="n">
        <x:f>I2480*TOMATO_PRICE+J2480*CARROT_PRICE+K2480*MESCLUN_PRICE</x:f>
        <x:v>101010</x:v>
      </x:c>
      <x:c r="P2480" s="268" t="n">
        <x:f>I2480*TOMATO_FERTILIZER+J2480*CARROT_FERTILIZER+K2480*MESCLUN_FERTILIZER</x:f>
        <x:v>23320</x:v>
      </x:c>
      <x:c r="Q2480" s="268" t="n">
        <x:f>MIN(M2480,FARMER_HOURS)*FARMER_RATE+MAX(M2480-FARMER_HOURS,0)*TEMP_RATE</x:f>
        <x:v>45302.511272052936</x:v>
      </x:c>
      <x:c r="R2480" s="268" t="n">
        <x:f>O2480-P2480-Q2480-FIXED_COST</x:f>
        <x:v>12387.488727947064</x:v>
      </x:c>
      <x:c r="S2480" s="139" t="str">
        <x:f>IF(AND(L2480&lt;=TOTAL_BED_CAP,N2480&lt;=TEMP_WORKER_CAP),"YES","NO")</x:f>
        <x:v>YES</x:v>
      </x:c>
      <x:c r="T2480" s="139" t="n">
        <x:f>IF(S2480="YES",R2480,-1E+99)</x:f>
        <x:v>12387.488727947064</x:v>
      </x:c>
    </x:row>
    <x:row r="2481">
      <x:c r="A2481" s="139"/>
      <x:c r="B2481" s="139"/>
      <x:c r="C2481" s="139"/>
      <x:c r="D2481" s="139"/>
      <x:c r="E2481" s="139"/>
      <x:c r="F2481" s="139"/>
      <x:c r="G2481" s="139"/>
      <x:c r="H2481" s="139"/>
      <x:c r="I2481" s="266" t="n">
        <x:f>INT((ROW()-ROW($I$46))/((CARROT_CAP+1)*(MESCLUN_CAP+1)))</x:f>
        <x:v>3</x:v>
      </x:c>
      <x:c r="J2481" s="266" t="n">
        <x:f>MOD(INT((ROW()-ROW($I$46))/(MESCLUN_CAP+1)),CARROT_CAP+1)</x:f>
        <x:v>15</x:v>
      </x:c>
      <x:c r="K2481" s="266" t="n">
        <x:f>MOD(ROW()-ROW($I$46),MESCLUN_CAP+1)</x:f>
        <x:v>17</x:v>
      </x:c>
      <x:c r="L2481" s="266" t="n">
        <x:f>SUM(I2481:K2481)</x:f>
        <x:v>35</x:v>
      </x:c>
      <x:c r="M2481" s="267" t="n">
        <x:f>I2481*TOMATO_HOURS*WEEKS*(1+TOMATO_DIM)^I2481+J2481*CARROT_HOURS*WEEKS*(1+CARROT_DIM)^J2481+K2481*MESCLUN_HOURS*WEEKS*(1+MESCLUN_DIM)^K2481</x:f>
        <x:v>1955.9848727167894</x:v>
      </x:c>
      <x:c r="N2481" s="267" t="n">
        <x:f>MAX(M2481-FARMER_HOURS,0)/TEMP_HOURS_PER_WORKER</x:f>
        <x:v>0.8583228282755482</x:v>
      </x:c>
      <x:c r="O2481" s="268" t="n">
        <x:f>I2481*TOMATO_PRICE+J2481*CARROT_PRICE+K2481*MESCLUN_PRICE</x:f>
        <x:v>103710</x:v>
      </x:c>
      <x:c r="P2481" s="268" t="n">
        <x:f>I2481*TOMATO_FERTILIZER+J2481*CARROT_FERTILIZER+K2481*MESCLUN_FERTILIZER</x:f>
        <x:v>24200</x:v>
      </x:c>
      <x:c r="Q2481" s="268" t="n">
        <x:f>MIN(M2481,FARMER_HOURS)*FARMER_RATE+MAX(M2481-FARMER_HOURS,0)*TEMP_RATE</x:f>
        <x:v>46458.0707068887</x:v>
      </x:c>
      <x:c r="R2481" s="268" t="n">
        <x:f>O2481-P2481-Q2481-FIXED_COST</x:f>
        <x:v>13051.929293111301</x:v>
      </x:c>
      <x:c r="S2481" s="139" t="str">
        <x:f>IF(AND(L2481&lt;=TOTAL_BED_CAP,N2481&lt;=TEMP_WORKER_CAP),"YES","NO")</x:f>
        <x:v>YES</x:v>
      </x:c>
      <x:c r="T2481" s="139" t="n">
        <x:f>IF(S2481="YES",R2481,-1E+99)</x:f>
        <x:v>13051.929293111301</x:v>
      </x:c>
    </x:row>
    <x:row r="2482">
      <x:c r="A2482" s="139"/>
      <x:c r="B2482" s="139"/>
      <x:c r="C2482" s="139"/>
      <x:c r="D2482" s="139"/>
      <x:c r="E2482" s="139"/>
      <x:c r="F2482" s="139"/>
      <x:c r="G2482" s="139"/>
      <x:c r="H2482" s="139"/>
      <x:c r="I2482" s="266" t="n">
        <x:f>INT((ROW()-ROW($I$46))/((CARROT_CAP+1)*(MESCLUN_CAP+1)))</x:f>
        <x:v>3</x:v>
      </x:c>
      <x:c r="J2482" s="266" t="n">
        <x:f>MOD(INT((ROW()-ROW($I$46))/(MESCLUN_CAP+1)),CARROT_CAP+1)</x:f>
        <x:v>15</x:v>
      </x:c>
      <x:c r="K2482" s="266" t="n">
        <x:f>MOD(ROW()-ROW($I$46),MESCLUN_CAP+1)</x:f>
        <x:v>18</x:v>
      </x:c>
      <x:c r="L2482" s="266" t="n">
        <x:f>SUM(I2482:K2482)</x:f>
        <x:v>36</x:v>
      </x:c>
      <x:c r="M2482" s="267" t="n">
        <x:f>I2482*TOMATO_HOURS*WEEKS*(1+TOMATO_DIM)^I2482+J2482*CARROT_HOURS*WEEKS*(1+CARROT_DIM)^J2482+K2482*MESCLUN_HOURS*WEEKS*(1+MESCLUN_DIM)^K2482</x:f>
        <x:v>2024.0718641753765</x:v>
      </x:c>
      <x:c r="N2482" s="267" t="n">
        <x:f>MAX(M2482-FARMER_HOURS,0)/TEMP_HOURS_PER_WORKER</x:f>
        <x:v>0.9056054612329003</x:v>
      </x:c>
      <x:c r="O2482" s="268" t="n">
        <x:f>I2482*TOMATO_PRICE+J2482*CARROT_PRICE+K2482*MESCLUN_PRICE</x:f>
        <x:v>106410</x:v>
      </x:c>
      <x:c r="P2482" s="268" t="n">
        <x:f>I2482*TOMATO_FERTILIZER+J2482*CARROT_FERTILIZER+K2482*MESCLUN_FERTILIZER</x:f>
        <x:v>25080</x:v>
      </x:c>
      <x:c r="Q2482" s="268" t="n">
        <x:f>MIN(M2482,FARMER_HOURS)*FARMER_RATE+MAX(M2482-FARMER_HOURS,0)*TEMP_RATE</x:f>
        <x:v>47640.13653082251</x:v>
      </x:c>
      <x:c r="R2482" s="268" t="n">
        <x:f>O2482-P2482-Q2482-FIXED_COST</x:f>
        <x:v>13689.863469177493</x:v>
      </x:c>
      <x:c r="S2482" s="139" t="str">
        <x:f>IF(AND(L2482&lt;=TOTAL_BED_CAP,N2482&lt;=TEMP_WORKER_CAP),"YES","NO")</x:f>
        <x:v>YES</x:v>
      </x:c>
      <x:c r="T2482" s="139" t="n">
        <x:f>IF(S2482="YES",R2482,-1E+99)</x:f>
        <x:v>13689.863469177493</x:v>
      </x:c>
    </x:row>
    <x:row r="2483">
      <x:c r="A2483" s="139"/>
      <x:c r="B2483" s="139"/>
      <x:c r="C2483" s="139"/>
      <x:c r="D2483" s="139"/>
      <x:c r="E2483" s="139"/>
      <x:c r="F2483" s="139"/>
      <x:c r="G2483" s="139"/>
      <x:c r="H2483" s="139"/>
      <x:c r="I2483" s="266" t="n">
        <x:f>INT((ROW()-ROW($I$46))/((CARROT_CAP+1)*(MESCLUN_CAP+1)))</x:f>
        <x:v>3</x:v>
      </x:c>
      <x:c r="J2483" s="266" t="n">
        <x:f>MOD(INT((ROW()-ROW($I$46))/(MESCLUN_CAP+1)),CARROT_CAP+1)</x:f>
        <x:v>15</x:v>
      </x:c>
      <x:c r="K2483" s="266" t="n">
        <x:f>MOD(ROW()-ROW($I$46),MESCLUN_CAP+1)</x:f>
        <x:v>19</x:v>
      </x:c>
      <x:c r="L2483" s="266" t="n">
        <x:f>SUM(I2483:K2483)</x:f>
        <x:v>37</x:v>
      </x:c>
      <x:c r="M2483" s="267" t="n">
        <x:f>I2483*TOMATO_HOURS*WEEKS*(1+TOMATO_DIM)^I2483+J2483*CARROT_HOURS*WEEKS*(1+CARROT_DIM)^J2483+K2483*MESCLUN_HOURS*WEEKS*(1+MESCLUN_DIM)^K2483</x:f>
        <x:v>2093.7133928113985</x:v>
      </x:c>
      <x:c r="N2483" s="267" t="n">
        <x:f>MAX(M2483-FARMER_HOURS,0)/TEMP_HOURS_PER_WORKER</x:f>
        <x:v>0.9539676338968045</x:v>
      </x:c>
      <x:c r="O2483" s="268" t="n">
        <x:f>I2483*TOMATO_PRICE+J2483*CARROT_PRICE+K2483*MESCLUN_PRICE</x:f>
        <x:v>109110</x:v>
      </x:c>
      <x:c r="P2483" s="268" t="n">
        <x:f>I2483*TOMATO_FERTILIZER+J2483*CARROT_FERTILIZER+K2483*MESCLUN_FERTILIZER</x:f>
        <x:v>25960</x:v>
      </x:c>
      <x:c r="Q2483" s="268" t="n">
        <x:f>MIN(M2483,FARMER_HOURS)*FARMER_RATE+MAX(M2483-FARMER_HOURS,0)*TEMP_RATE</x:f>
        <x:v>48849.19084742011</x:v>
      </x:c>
      <x:c r="R2483" s="268" t="n">
        <x:f>O2483-P2483-Q2483-FIXED_COST</x:f>
        <x:v>14300.809152579888</x:v>
      </x:c>
      <x:c r="S2483" s="139" t="str">
        <x:f>IF(AND(L2483&lt;=TOTAL_BED_CAP,N2483&lt;=TEMP_WORKER_CAP),"YES","NO")</x:f>
        <x:v>YES</x:v>
      </x:c>
      <x:c r="T2483" s="139" t="n">
        <x:f>IF(S2483="YES",R2483,-1E+99)</x:f>
        <x:v>14300.809152579888</x:v>
      </x:c>
    </x:row>
    <x:row r="2484">
      <x:c r="A2484" s="139"/>
      <x:c r="B2484" s="139"/>
      <x:c r="C2484" s="139"/>
      <x:c r="D2484" s="139"/>
      <x:c r="E2484" s="139"/>
      <x:c r="F2484" s="139"/>
      <x:c r="G2484" s="139"/>
      <x:c r="H2484" s="139"/>
      <x:c r="I2484" s="266" t="n">
        <x:f>INT((ROW()-ROW($I$46))/((CARROT_CAP+1)*(MESCLUN_CAP+1)))</x:f>
        <x:v>3</x:v>
      </x:c>
      <x:c r="J2484" s="266" t="n">
        <x:f>MOD(INT((ROW()-ROW($I$46))/(MESCLUN_CAP+1)),CARROT_CAP+1)</x:f>
        <x:v>15</x:v>
      </x:c>
      <x:c r="K2484" s="266" t="n">
        <x:f>MOD(ROW()-ROW($I$46),MESCLUN_CAP+1)</x:f>
        <x:v>20</x:v>
      </x:c>
      <x:c r="L2484" s="266" t="n">
        <x:f>SUM(I2484:K2484)</x:f>
        <x:v>38</x:v>
      </x:c>
      <x:c r="M2484" s="267" t="n">
        <x:f>I2484*TOMATO_HOURS*WEEKS*(1+TOMATO_DIM)^I2484+J2484*CARROT_HOURS*WEEKS*(1+CARROT_DIM)^J2484+K2484*MESCLUN_HOURS*WEEKS*(1+MESCLUN_DIM)^K2484</x:f>
        <x:v>2164.937683461875</x:v>
      </x:c>
      <x:c r="N2484" s="267" t="n">
        <x:f>MAX(M2484-FARMER_HOURS,0)/TEMP_HOURS_PER_WORKER</x:f>
        <x:v>1.0034289468485245</x:v>
      </x:c>
      <x:c r="O2484" s="268" t="n">
        <x:f>I2484*TOMATO_PRICE+J2484*CARROT_PRICE+K2484*MESCLUN_PRICE</x:f>
        <x:v>111810</x:v>
      </x:c>
      <x:c r="P2484" s="268" t="n">
        <x:f>I2484*TOMATO_FERTILIZER+J2484*CARROT_FERTILIZER+K2484*MESCLUN_FERTILIZER</x:f>
        <x:v>26840</x:v>
      </x:c>
      <x:c r="Q2484" s="268" t="n">
        <x:f>MIN(M2484,FARMER_HOURS)*FARMER_RATE+MAX(M2484-FARMER_HOURS,0)*TEMP_RATE</x:f>
        <x:v>50085.72367121311</x:v>
      </x:c>
      <x:c r="R2484" s="268" t="n">
        <x:f>O2484-P2484-Q2484-FIXED_COST</x:f>
        <x:v>14884.276328786887</x:v>
      </x:c>
      <x:c r="S2484" s="139" t="str">
        <x:f>IF(AND(L2484&lt;=TOTAL_BED_CAP,N2484&lt;=TEMP_WORKER_CAP),"YES","NO")</x:f>
        <x:v>YES</x:v>
      </x:c>
      <x:c r="T2484" s="139" t="n">
        <x:f>IF(S2484="YES",R2484,-1E+99)</x:f>
        <x:v>14884.276328786887</x:v>
      </x:c>
    </x:row>
    <x:row r="2485">
      <x:c r="A2485" s="139"/>
      <x:c r="B2485" s="139"/>
      <x:c r="C2485" s="139"/>
      <x:c r="D2485" s="139"/>
      <x:c r="E2485" s="139"/>
      <x:c r="F2485" s="139"/>
      <x:c r="G2485" s="139"/>
      <x:c r="H2485" s="139"/>
      <x:c r="I2485" s="266" t="n">
        <x:f>INT((ROW()-ROW($I$46))/((CARROT_CAP+1)*(MESCLUN_CAP+1)))</x:f>
        <x:v>3</x:v>
      </x:c>
      <x:c r="J2485" s="266" t="n">
        <x:f>MOD(INT((ROW()-ROW($I$46))/(MESCLUN_CAP+1)),CARROT_CAP+1)</x:f>
        <x:v>15</x:v>
      </x:c>
      <x:c r="K2485" s="266" t="n">
        <x:f>MOD(ROW()-ROW($I$46),MESCLUN_CAP+1)</x:f>
        <x:v>21</x:v>
      </x:c>
      <x:c r="L2485" s="266" t="n">
        <x:f>SUM(I2485:K2485)</x:f>
        <x:v>39</x:v>
      </x:c>
      <x:c r="M2485" s="267" t="n">
        <x:f>I2485*TOMATO_HOURS*WEEKS*(1+TOMATO_DIM)^I2485+J2485*CARROT_HOURS*WEEKS*(1+CARROT_DIM)^J2485+K2485*MESCLUN_HOURS*WEEKS*(1+MESCLUN_DIM)^K2485</x:f>
        <x:v>2237.7734236883193</x:v>
      </x:c>
      <x:c r="N2485" s="267" t="n">
        <x:f>MAX(M2485-FARMER_HOURS,0)/TEMP_HOURS_PER_WORKER</x:f>
        <x:v>1.0540093220057773</x:v>
      </x:c>
      <x:c r="O2485" s="268" t="n">
        <x:f>I2485*TOMATO_PRICE+J2485*CARROT_PRICE+K2485*MESCLUN_PRICE</x:f>
        <x:v>114510</x:v>
      </x:c>
      <x:c r="P2485" s="268" t="n">
        <x:f>I2485*TOMATO_FERTILIZER+J2485*CARROT_FERTILIZER+K2485*MESCLUN_FERTILIZER</x:f>
        <x:v>27720</x:v>
      </x:c>
      <x:c r="Q2485" s="268" t="n">
        <x:f>MIN(M2485,FARMER_HOURS)*FARMER_RATE+MAX(M2485-FARMER_HOURS,0)*TEMP_RATE</x:f>
        <x:v>51350.23305014444</x:v>
      </x:c>
      <x:c r="R2485" s="268" t="n">
        <x:f>O2485-P2485-Q2485-FIXED_COST</x:f>
        <x:v>15439.766949855562</x:v>
      </x:c>
      <x:c r="S2485" s="139" t="str">
        <x:f>IF(AND(L2485&lt;=TOTAL_BED_CAP,N2485&lt;=TEMP_WORKER_CAP),"YES","NO")</x:f>
        <x:v>YES</x:v>
      </x:c>
      <x:c r="T2485" s="139" t="n">
        <x:f>IF(S2485="YES",R2485,-1E+99)</x:f>
        <x:v>15439.766949855562</x:v>
      </x:c>
    </x:row>
    <x:row r="2486">
      <x:c r="A2486" s="139"/>
      <x:c r="B2486" s="139"/>
      <x:c r="C2486" s="139"/>
      <x:c r="D2486" s="139"/>
      <x:c r="E2486" s="139"/>
      <x:c r="F2486" s="139"/>
      <x:c r="G2486" s="139"/>
      <x:c r="H2486" s="139"/>
      <x:c r="I2486" s="266" t="n">
        <x:f>INT((ROW()-ROW($I$46))/((CARROT_CAP+1)*(MESCLUN_CAP+1)))</x:f>
        <x:v>3</x:v>
      </x:c>
      <x:c r="J2486" s="266" t="n">
        <x:f>MOD(INT((ROW()-ROW($I$46))/(MESCLUN_CAP+1)),CARROT_CAP+1)</x:f>
        <x:v>15</x:v>
      </x:c>
      <x:c r="K2486" s="266" t="n">
        <x:f>MOD(ROW()-ROW($I$46),MESCLUN_CAP+1)</x:f>
        <x:v>22</x:v>
      </x:c>
      <x:c r="L2486" s="266" t="n">
        <x:f>SUM(I2486:K2486)</x:f>
        <x:v>40</x:v>
      </x:c>
      <x:c r="M2486" s="267" t="n">
        <x:f>I2486*TOMATO_HOURS*WEEKS*(1+TOMATO_DIM)^I2486+J2486*CARROT_HOURS*WEEKS*(1+CARROT_DIM)^J2486+K2486*MESCLUN_HOURS*WEEKS*(1+MESCLUN_DIM)^K2486</x:f>
        <x:v>2312.2497709347153</x:v>
      </x:c>
      <x:c r="N2486" s="267" t="n">
        <x:f>MAX(M2486-FARMER_HOURS,0)/TEMP_HOURS_PER_WORKER</x:f>
        <x:v>1.1057290075935524</x:v>
      </x:c>
      <x:c r="O2486" s="268" t="n">
        <x:f>I2486*TOMATO_PRICE+J2486*CARROT_PRICE+K2486*MESCLUN_PRICE</x:f>
        <x:v>117210</x:v>
      </x:c>
      <x:c r="P2486" s="268" t="n">
        <x:f>I2486*TOMATO_FERTILIZER+J2486*CARROT_FERTILIZER+K2486*MESCLUN_FERTILIZER</x:f>
        <x:v>28600</x:v>
      </x:c>
      <x:c r="Q2486" s="268" t="n">
        <x:f>MIN(M2486,FARMER_HOURS)*FARMER_RATE+MAX(M2486-FARMER_HOURS,0)*TEMP_RATE</x:f>
        <x:v>52643.225189838806</x:v>
      </x:c>
      <x:c r="R2486" s="268" t="n">
        <x:f>O2486-P2486-Q2486-FIXED_COST</x:f>
        <x:v>15966.774810161194</x:v>
      </x:c>
      <x:c r="S2486" s="139" t="str">
        <x:f>IF(AND(L2486&lt;=TOTAL_BED_CAP,N2486&lt;=TEMP_WORKER_CAP),"YES","NO")</x:f>
        <x:v>YES</x:v>
      </x:c>
      <x:c r="T2486" s="139" t="n">
        <x:f>IF(S2486="YES",R2486,-1E+99)</x:f>
        <x:v>15966.774810161194</x:v>
      </x:c>
    </x:row>
    <x:row r="2487">
      <x:c r="A2487" s="139"/>
      <x:c r="B2487" s="139"/>
      <x:c r="C2487" s="139"/>
      <x:c r="D2487" s="139"/>
      <x:c r="E2487" s="139"/>
      <x:c r="F2487" s="139"/>
      <x:c r="G2487" s="139"/>
      <x:c r="H2487" s="139"/>
      <x:c r="I2487" s="266" t="n">
        <x:f>INT((ROW()-ROW($I$46))/((CARROT_CAP+1)*(MESCLUN_CAP+1)))</x:f>
        <x:v>3</x:v>
      </x:c>
      <x:c r="J2487" s="266" t="n">
        <x:f>MOD(INT((ROW()-ROW($I$46))/(MESCLUN_CAP+1)),CARROT_CAP+1)</x:f>
        <x:v>15</x:v>
      </x:c>
      <x:c r="K2487" s="266" t="n">
        <x:f>MOD(ROW()-ROW($I$46),MESCLUN_CAP+1)</x:f>
        <x:v>23</x:v>
      </x:c>
      <x:c r="L2487" s="266" t="n">
        <x:f>SUM(I2487:K2487)</x:f>
        <x:v>41</x:v>
      </x:c>
      <x:c r="M2487" s="267" t="n">
        <x:f>I2487*TOMATO_HOURS*WEEKS*(1+TOMATO_DIM)^I2487+J2487*CARROT_HOURS*WEEKS*(1+CARROT_DIM)^J2487+K2487*MESCLUN_HOURS*WEEKS*(1+MESCLUN_DIM)^K2487</x:f>
        <x:v>2388.396359792152</x:v>
      </x:c>
      <x:c r="N2487" s="267" t="n">
        <x:f>MAX(M2487-FARMER_HOURS,0)/TEMP_HOURS_PER_WORKER</x:f>
        <x:v>1.1586085831889945</x:v>
      </x:c>
      <x:c r="O2487" s="268" t="n">
        <x:f>I2487*TOMATO_PRICE+J2487*CARROT_PRICE+K2487*MESCLUN_PRICE</x:f>
        <x:v>119910</x:v>
      </x:c>
      <x:c r="P2487" s="268" t="n">
        <x:f>I2487*TOMATO_FERTILIZER+J2487*CARROT_FERTILIZER+K2487*MESCLUN_FERTILIZER</x:f>
        <x:v>29480</x:v>
      </x:c>
      <x:c r="Q2487" s="268" t="n">
        <x:f>MIN(M2487,FARMER_HOURS)*FARMER_RATE+MAX(M2487-FARMER_HOURS,0)*TEMP_RATE</x:f>
        <x:v>53965.21457972486</x:v>
      </x:c>
      <x:c r="R2487" s="268" t="n">
        <x:f>O2487-P2487-Q2487-FIXED_COST</x:f>
        <x:v>16464.78542027514</x:v>
      </x:c>
      <x:c r="S2487" s="139" t="str">
        <x:f>IF(AND(L2487&lt;=TOTAL_BED_CAP,N2487&lt;=TEMP_WORKER_CAP),"YES","NO")</x:f>
        <x:v>YES</x:v>
      </x:c>
      <x:c r="T2487" s="139" t="n">
        <x:f>IF(S2487="YES",R2487,-1E+99)</x:f>
        <x:v>16464.78542027514</x:v>
      </x:c>
    </x:row>
    <x:row r="2488">
      <x:c r="A2488" s="139"/>
      <x:c r="B2488" s="139"/>
      <x:c r="C2488" s="139"/>
      <x:c r="D2488" s="139"/>
      <x:c r="E2488" s="139"/>
      <x:c r="F2488" s="139"/>
      <x:c r="G2488" s="139"/>
      <x:c r="H2488" s="139"/>
      <x:c r="I2488" s="266" t="n">
        <x:f>INT((ROW()-ROW($I$46))/((CARROT_CAP+1)*(MESCLUN_CAP+1)))</x:f>
        <x:v>3</x:v>
      </x:c>
      <x:c r="J2488" s="266" t="n">
        <x:f>MOD(INT((ROW()-ROW($I$46))/(MESCLUN_CAP+1)),CARROT_CAP+1)</x:f>
        <x:v>15</x:v>
      </x:c>
      <x:c r="K2488" s="266" t="n">
        <x:f>MOD(ROW()-ROW($I$46),MESCLUN_CAP+1)</x:f>
        <x:v>24</x:v>
      </x:c>
      <x:c r="L2488" s="266" t="n">
        <x:f>SUM(I2488:K2488)</x:f>
        <x:v>42</x:v>
      </x:c>
      <x:c r="M2488" s="267" t="n">
        <x:f>I2488*TOMATO_HOURS*WEEKS*(1+TOMATO_DIM)^I2488+J2488*CARROT_HOURS*WEEKS*(1+CARROT_DIM)^J2488+K2488*MESCLUN_HOURS*WEEKS*(1+MESCLUN_DIM)^K2488</x:f>
        <x:v>2466.2433093716472</x:v>
      </x:c>
      <x:c r="N2488" s="267" t="n">
        <x:f>MAX(M2488-FARMER_HOURS,0)/TEMP_HOURS_PER_WORKER</x:f>
        <x:v>1.2126689648414217</x:v>
      </x:c>
      <x:c r="O2488" s="268" t="n">
        <x:f>I2488*TOMATO_PRICE+J2488*CARROT_PRICE+K2488*MESCLUN_PRICE</x:f>
        <x:v>122610</x:v>
      </x:c>
      <x:c r="P2488" s="268" t="n">
        <x:f>I2488*TOMATO_FERTILIZER+J2488*CARROT_FERTILIZER+K2488*MESCLUN_FERTILIZER</x:f>
        <x:v>30360</x:v>
      </x:c>
      <x:c r="Q2488" s="268" t="n">
        <x:f>MIN(M2488,FARMER_HOURS)*FARMER_RATE+MAX(M2488-FARMER_HOURS,0)*TEMP_RATE</x:f>
        <x:v>55316.72412103554</x:v>
      </x:c>
      <x:c r="R2488" s="268" t="n">
        <x:f>O2488-P2488-Q2488-FIXED_COST</x:f>
        <x:v>16933.275878964458</x:v>
      </x:c>
      <x:c r="S2488" s="139" t="str">
        <x:f>IF(AND(L2488&lt;=TOTAL_BED_CAP,N2488&lt;=TEMP_WORKER_CAP),"YES","NO")</x:f>
        <x:v>YES</x:v>
      </x:c>
      <x:c r="T2488" s="139" t="n">
        <x:f>IF(S2488="YES",R2488,-1E+99)</x:f>
        <x:v>16933.275878964458</x:v>
      </x:c>
    </x:row>
    <x:row r="2489">
      <x:c r="A2489" s="139"/>
      <x:c r="B2489" s="139"/>
      <x:c r="C2489" s="139"/>
      <x:c r="D2489" s="139"/>
      <x:c r="E2489" s="139"/>
      <x:c r="F2489" s="139"/>
      <x:c r="G2489" s="139"/>
      <x:c r="H2489" s="139"/>
      <x:c r="I2489" s="266" t="n">
        <x:f>INT((ROW()-ROW($I$46))/((CARROT_CAP+1)*(MESCLUN_CAP+1)))</x:f>
        <x:v>3</x:v>
      </x:c>
      <x:c r="J2489" s="266" t="n">
        <x:f>MOD(INT((ROW()-ROW($I$46))/(MESCLUN_CAP+1)),CARROT_CAP+1)</x:f>
        <x:v>15</x:v>
      </x:c>
      <x:c r="K2489" s="266" t="n">
        <x:f>MOD(ROW()-ROW($I$46),MESCLUN_CAP+1)</x:f>
        <x:v>25</x:v>
      </x:c>
      <x:c r="L2489" s="266" t="n">
        <x:f>SUM(I2489:K2489)</x:f>
        <x:v>43</x:v>
      </x:c>
      <x:c r="M2489" s="267" t="n">
        <x:f>I2489*TOMATO_HOURS*WEEKS*(1+TOMATO_DIM)^I2489+J2489*CARROT_HOURS*WEEKS*(1+CARROT_DIM)^J2489+K2489*MESCLUN_HOURS*WEEKS*(1+MESCLUN_DIM)^K2489</x:f>
        <x:v>2545.821230786745</x:v>
      </x:c>
      <x:c r="N2489" s="267" t="n">
        <x:f>MAX(M2489-FARMER_HOURS,0)/TEMP_HOURS_PER_WORKER</x:f>
        <x:v>1.267931410268573</x:v>
      </x:c>
      <x:c r="O2489" s="268" t="n">
        <x:f>I2489*TOMATO_PRICE+J2489*CARROT_PRICE+K2489*MESCLUN_PRICE</x:f>
        <x:v>125310</x:v>
      </x:c>
      <x:c r="P2489" s="268" t="n">
        <x:f>I2489*TOMATO_FERTILIZER+J2489*CARROT_FERTILIZER+K2489*MESCLUN_FERTILIZER</x:f>
        <x:v>31240</x:v>
      </x:c>
      <x:c r="Q2489" s="268" t="n">
        <x:f>MIN(M2489,FARMER_HOURS)*FARMER_RATE+MAX(M2489-FARMER_HOURS,0)*TEMP_RATE</x:f>
        <x:v>56698.28525671433</x:v>
      </x:c>
      <x:c r="R2489" s="268" t="n">
        <x:f>O2489-P2489-Q2489-FIXED_COST</x:f>
        <x:v>17371.714743285673</x:v>
      </x:c>
      <x:c r="S2489" s="139" t="str">
        <x:f>IF(AND(L2489&lt;=TOTAL_BED_CAP,N2489&lt;=TEMP_WORKER_CAP),"YES","NO")</x:f>
        <x:v>YES</x:v>
      </x:c>
      <x:c r="T2489" s="139" t="n">
        <x:f>IF(S2489="YES",R2489,-1E+99)</x:f>
        <x:v>17371.714743285673</x:v>
      </x:c>
    </x:row>
    <x:row r="2490">
      <x:c r="A2490" s="139"/>
      <x:c r="B2490" s="139"/>
      <x:c r="C2490" s="139"/>
      <x:c r="D2490" s="139"/>
      <x:c r="E2490" s="139"/>
      <x:c r="F2490" s="139"/>
      <x:c r="G2490" s="139"/>
      <x:c r="H2490" s="139"/>
      <x:c r="I2490" s="266" t="n">
        <x:f>INT((ROW()-ROW($I$46))/((CARROT_CAP+1)*(MESCLUN_CAP+1)))</x:f>
        <x:v>3</x:v>
      </x:c>
      <x:c r="J2490" s="266" t="n">
        <x:f>MOD(INT((ROW()-ROW($I$46))/(MESCLUN_CAP+1)),CARROT_CAP+1)</x:f>
        <x:v>15</x:v>
      </x:c>
      <x:c r="K2490" s="266" t="n">
        <x:f>MOD(ROW()-ROW($I$46),MESCLUN_CAP+1)</x:f>
        <x:v>26</x:v>
      </x:c>
      <x:c r="L2490" s="266" t="n">
        <x:f>SUM(I2490:K2490)</x:f>
        <x:v>44</x:v>
      </x:c>
      <x:c r="M2490" s="267" t="n">
        <x:f>I2490*TOMATO_HOURS*WEEKS*(1+TOMATO_DIM)^I2490+J2490*CARROT_HOURS*WEEKS*(1+CARROT_DIM)^J2490+K2490*MESCLUN_HOURS*WEEKS*(1+MESCLUN_DIM)^K2490</x:f>
        <x:v>2627.161234747462</x:v>
      </x:c>
      <x:c r="N2490" s="267" t="n">
        <x:f>MAX(M2490-FARMER_HOURS,0)/TEMP_HOURS_PER_WORKER</x:f>
        <x:v>1.3244175241301819</x:v>
      </x:c>
      <x:c r="O2490" s="268" t="n">
        <x:f>I2490*TOMATO_PRICE+J2490*CARROT_PRICE+K2490*MESCLUN_PRICE</x:f>
        <x:v>128010</x:v>
      </x:c>
      <x:c r="P2490" s="268" t="n">
        <x:f>I2490*TOMATO_FERTILIZER+J2490*CARROT_FERTILIZER+K2490*MESCLUN_FERTILIZER</x:f>
        <x:v>32120</x:v>
      </x:c>
      <x:c r="Q2490" s="268" t="n">
        <x:f>MIN(M2490,FARMER_HOURS)*FARMER_RATE+MAX(M2490-FARMER_HOURS,0)*TEMP_RATE</x:f>
        <x:v>58110.43810325455</x:v>
      </x:c>
      <x:c r="R2490" s="268" t="n">
        <x:f>O2490-P2490-Q2490-FIXED_COST</x:f>
        <x:v>17779.56189674545</x:v>
      </x:c>
      <x:c r="S2490" s="139" t="str">
        <x:f>IF(AND(L2490&lt;=TOTAL_BED_CAP,N2490&lt;=TEMP_WORKER_CAP),"YES","NO")</x:f>
        <x:v>YES</x:v>
      </x:c>
      <x:c r="T2490" s="139" t="n">
        <x:f>IF(S2490="YES",R2490,-1E+99)</x:f>
        <x:v>17779.56189674545</x:v>
      </x:c>
    </x:row>
    <x:row r="2491">
      <x:c r="A2491" s="139"/>
      <x:c r="B2491" s="139"/>
      <x:c r="C2491" s="139"/>
      <x:c r="D2491" s="139"/>
      <x:c r="E2491" s="139"/>
      <x:c r="F2491" s="139"/>
      <x:c r="G2491" s="139"/>
      <x:c r="H2491" s="139"/>
      <x:c r="I2491" s="266" t="n">
        <x:f>INT((ROW()-ROW($I$46))/((CARROT_CAP+1)*(MESCLUN_CAP+1)))</x:f>
        <x:v>3</x:v>
      </x:c>
      <x:c r="J2491" s="266" t="n">
        <x:f>MOD(INT((ROW()-ROW($I$46))/(MESCLUN_CAP+1)),CARROT_CAP+1)</x:f>
        <x:v>15</x:v>
      </x:c>
      <x:c r="K2491" s="266" t="n">
        <x:f>MOD(ROW()-ROW($I$46),MESCLUN_CAP+1)</x:f>
        <x:v>27</x:v>
      </x:c>
      <x:c r="L2491" s="266" t="n">
        <x:f>SUM(I2491:K2491)</x:f>
        <x:v>45</x:v>
      </x:c>
      <x:c r="M2491" s="267" t="n">
        <x:f>I2491*TOMATO_HOURS*WEEKS*(1+TOMATO_DIM)^I2491+J2491*CARROT_HOURS*WEEKS*(1+CARROT_DIM)^J2491+K2491*MESCLUN_HOURS*WEEKS*(1+MESCLUN_DIM)^K2491</x:f>
        <x:v>2710.2949392672194</x:v>
      </x:c>
      <x:c r="N2491" s="267" t="n">
        <x:f>MAX(M2491-FARMER_HOURS,0)/TEMP_HOURS_PER_WORKER</x:f>
        <x:v>1.3821492633800134</x:v>
      </x:c>
      <x:c r="O2491" s="268" t="n">
        <x:f>I2491*TOMATO_PRICE+J2491*CARROT_PRICE+K2491*MESCLUN_PRICE</x:f>
        <x:v>130710</x:v>
      </x:c>
      <x:c r="P2491" s="268" t="n">
        <x:f>I2491*TOMATO_FERTILIZER+J2491*CARROT_FERTILIZER+K2491*MESCLUN_FERTILIZER</x:f>
        <x:v>33000</x:v>
      </x:c>
      <x:c r="Q2491" s="268" t="n">
        <x:f>MIN(M2491,FARMER_HOURS)*FARMER_RATE+MAX(M2491-FARMER_HOURS,0)*TEMP_RATE</x:f>
        <x:v>59553.73158450034</x:v>
      </x:c>
      <x:c r="R2491" s="268" t="n">
        <x:f>O2491-P2491-Q2491-FIXED_COST</x:f>
        <x:v>18156.26841549966</x:v>
      </x:c>
      <x:c r="S2491" s="139" t="str">
        <x:f>IF(AND(L2491&lt;=TOTAL_BED_CAP,N2491&lt;=TEMP_WORKER_CAP),"YES","NO")</x:f>
        <x:v>YES</x:v>
      </x:c>
      <x:c r="T2491" s="139" t="n">
        <x:f>IF(S2491="YES",R2491,-1E+99)</x:f>
        <x:v>18156.26841549966</x:v>
      </x:c>
    </x:row>
    <x:row r="2492">
      <x:c r="A2492" s="139"/>
      <x:c r="B2492" s="139"/>
      <x:c r="C2492" s="139"/>
      <x:c r="D2492" s="139"/>
      <x:c r="E2492" s="139"/>
      <x:c r="F2492" s="139"/>
      <x:c r="G2492" s="139"/>
      <x:c r="H2492" s="139"/>
      <x:c r="I2492" s="266" t="n">
        <x:f>INT((ROW()-ROW($I$46))/((CARROT_CAP+1)*(MESCLUN_CAP+1)))</x:f>
        <x:v>3</x:v>
      </x:c>
      <x:c r="J2492" s="266" t="n">
        <x:f>MOD(INT((ROW()-ROW($I$46))/(MESCLUN_CAP+1)),CARROT_CAP+1)</x:f>
        <x:v>15</x:v>
      </x:c>
      <x:c r="K2492" s="266" t="n">
        <x:f>MOD(ROW()-ROW($I$46),MESCLUN_CAP+1)</x:f>
        <x:v>28</x:v>
      </x:c>
      <x:c r="L2492" s="266" t="n">
        <x:f>SUM(I2492:K2492)</x:f>
        <x:v>46</x:v>
      </x:c>
      <x:c r="M2492" s="267" t="n">
        <x:f>I2492*TOMATO_HOURS*WEEKS*(1+TOMATO_DIM)^I2492+J2492*CARROT_HOURS*WEEKS*(1+CARROT_DIM)^J2492+K2492*MESCLUN_HOURS*WEEKS*(1+MESCLUN_DIM)^K2492</x:f>
        <x:v>2795.2544774843727</x:v>
      </x:c>
      <x:c r="N2492" s="267" t="n">
        <x:f>MAX(M2492-FARMER_HOURS,0)/TEMP_HOURS_PER_WORKER</x:f>
        <x:v>1.441148942697481</x:v>
      </x:c>
      <x:c r="O2492" s="268" t="n">
        <x:f>I2492*TOMATO_PRICE+J2492*CARROT_PRICE+K2492*MESCLUN_PRICE</x:f>
        <x:v>133410</x:v>
      </x:c>
      <x:c r="P2492" s="268" t="n">
        <x:f>I2492*TOMATO_FERTILIZER+J2492*CARROT_FERTILIZER+K2492*MESCLUN_FERTILIZER</x:f>
        <x:v>33880</x:v>
      </x:c>
      <x:c r="Q2492" s="268" t="n">
        <x:f>MIN(M2492,FARMER_HOURS)*FARMER_RATE+MAX(M2492-FARMER_HOURS,0)*TEMP_RATE</x:f>
        <x:v>61028.723567437024</x:v>
      </x:c>
      <x:c r="R2492" s="268" t="n">
        <x:f>O2492-P2492-Q2492-FIXED_COST</x:f>
        <x:v>18501.276432562976</x:v>
      </x:c>
      <x:c r="S2492" s="139" t="str">
        <x:f>IF(AND(L2492&lt;=TOTAL_BED_CAP,N2492&lt;=TEMP_WORKER_CAP),"YES","NO")</x:f>
        <x:v>YES</x:v>
      </x:c>
      <x:c r="T2492" s="139" t="n">
        <x:f>IF(S2492="YES",R2492,-1E+99)</x:f>
        <x:v>18501.276432562976</x:v>
      </x:c>
    </x:row>
    <x:row r="2493">
      <x:c r="A2493" s="139"/>
      <x:c r="B2493" s="139"/>
      <x:c r="C2493" s="139"/>
      <x:c r="D2493" s="139"/>
      <x:c r="E2493" s="139"/>
      <x:c r="F2493" s="139"/>
      <x:c r="G2493" s="139"/>
      <x:c r="H2493" s="139"/>
      <x:c r="I2493" s="266" t="n">
        <x:f>INT((ROW()-ROW($I$46))/((CARROT_CAP+1)*(MESCLUN_CAP+1)))</x:f>
        <x:v>3</x:v>
      </x:c>
      <x:c r="J2493" s="266" t="n">
        <x:f>MOD(INT((ROW()-ROW($I$46))/(MESCLUN_CAP+1)),CARROT_CAP+1)</x:f>
        <x:v>15</x:v>
      </x:c>
      <x:c r="K2493" s="266" t="n">
        <x:f>MOD(ROW()-ROW($I$46),MESCLUN_CAP+1)</x:f>
        <x:v>29</x:v>
      </x:c>
      <x:c r="L2493" s="266" t="n">
        <x:f>SUM(I2493:K2493)</x:f>
        <x:v>47</x:v>
      </x:c>
      <x:c r="M2493" s="267" t="n">
        <x:f>I2493*TOMATO_HOURS*WEEKS*(1+TOMATO_DIM)^I2493+J2493*CARROT_HOURS*WEEKS*(1+CARROT_DIM)^J2493+K2493*MESCLUN_HOURS*WEEKS*(1+MESCLUN_DIM)^K2493</x:f>
        <x:v>2882.072505600026</x:v>
      </x:c>
      <x:c r="N2493" s="267" t="n">
        <x:f>MAX(M2493-FARMER_HOURS,0)/TEMP_HOURS_PER_WORKER</x:f>
        <x:v>1.501439240000018</x:v>
      </x:c>
      <x:c r="O2493" s="268" t="n">
        <x:f>I2493*TOMATO_PRICE+J2493*CARROT_PRICE+K2493*MESCLUN_PRICE</x:f>
        <x:v>136110</x:v>
      </x:c>
      <x:c r="P2493" s="268" t="n">
        <x:f>I2493*TOMATO_FERTILIZER+J2493*CARROT_FERTILIZER+K2493*MESCLUN_FERTILIZER</x:f>
        <x:v>34760</x:v>
      </x:c>
      <x:c r="Q2493" s="268" t="n">
        <x:f>MIN(M2493,FARMER_HOURS)*FARMER_RATE+MAX(M2493-FARMER_HOURS,0)*TEMP_RATE</x:f>
        <x:v>62535.98100000045</x:v>
      </x:c>
      <x:c r="R2493" s="268" t="n">
        <x:f>O2493-P2493-Q2493-FIXED_COST</x:f>
        <x:v>18814.01899999955</x:v>
      </x:c>
      <x:c r="S2493" s="139" t="str">
        <x:f>IF(AND(L2493&lt;=TOTAL_BED_CAP,N2493&lt;=TEMP_WORKER_CAP),"YES","NO")</x:f>
        <x:v>YES</x:v>
      </x:c>
      <x:c r="T2493" s="139" t="n">
        <x:f>IF(S2493="YES",R2493,-1E+99)</x:f>
        <x:v>18814.01899999955</x:v>
      </x:c>
    </x:row>
    <x:row r="2494">
      <x:c r="A2494" s="139"/>
      <x:c r="B2494" s="139"/>
      <x:c r="C2494" s="139"/>
      <x:c r="D2494" s="139"/>
      <x:c r="E2494" s="139"/>
      <x:c r="F2494" s="139"/>
      <x:c r="G2494" s="139"/>
      <x:c r="H2494" s="139"/>
      <x:c r="I2494" s="266" t="n">
        <x:f>INT((ROW()-ROW($I$46))/((CARROT_CAP+1)*(MESCLUN_CAP+1)))</x:f>
        <x:v>3</x:v>
      </x:c>
      <x:c r="J2494" s="266" t="n">
        <x:f>MOD(INT((ROW()-ROW($I$46))/(MESCLUN_CAP+1)),CARROT_CAP+1)</x:f>
        <x:v>15</x:v>
      </x:c>
      <x:c r="K2494" s="266" t="n">
        <x:f>MOD(ROW()-ROW($I$46),MESCLUN_CAP+1)</x:f>
        <x:v>30</x:v>
      </x:c>
      <x:c r="L2494" s="266" t="n">
        <x:f>SUM(I2494:K2494)</x:f>
        <x:v>48</x:v>
      </x:c>
      <x:c r="M2494" s="267" t="n">
        <x:f>I2494*TOMATO_HOURS*WEEKS*(1+TOMATO_DIM)^I2494+J2494*CARROT_HOURS*WEEKS*(1+CARROT_DIM)^J2494+K2494*MESCLUN_HOURS*WEEKS*(1+MESCLUN_DIM)^K2494</x:f>
        <x:v>2970.782210933796</x:v>
      </x:c>
      <x:c r="N2494" s="267" t="n">
        <x:f>MAX(M2494-FARMER_HOURS,0)/TEMP_HOURS_PER_WORKER</x:f>
        <x:v>1.5630432020373581</x:v>
      </x:c>
      <x:c r="O2494" s="268" t="n">
        <x:f>I2494*TOMATO_PRICE+J2494*CARROT_PRICE+K2494*MESCLUN_PRICE</x:f>
        <x:v>138810</x:v>
      </x:c>
      <x:c r="P2494" s="268" t="n">
        <x:f>I2494*TOMATO_FERTILIZER+J2494*CARROT_FERTILIZER+K2494*MESCLUN_FERTILIZER</x:f>
        <x:v>35640</x:v>
      </x:c>
      <x:c r="Q2494" s="268" t="n">
        <x:f>MIN(M2494,FARMER_HOURS)*FARMER_RATE+MAX(M2494-FARMER_HOURS,0)*TEMP_RATE</x:f>
        <x:v>64076.08005093395</x:v>
      </x:c>
      <x:c r="R2494" s="268" t="n">
        <x:f>O2494-P2494-Q2494-FIXED_COST</x:f>
        <x:v>19093.919949066047</x:v>
      </x:c>
      <x:c r="S2494" s="139" t="str">
        <x:f>IF(AND(L2494&lt;=TOTAL_BED_CAP,N2494&lt;=TEMP_WORKER_CAP),"YES","NO")</x:f>
        <x:v>YES</x:v>
      </x:c>
      <x:c r="T2494" s="139" t="n">
        <x:f>IF(S2494="YES",R2494,-1E+99)</x:f>
        <x:v>19093.919949066047</x:v>
      </x:c>
    </x:row>
    <x:row r="2495">
      <x:c r="A2495" s="139"/>
      <x:c r="B2495" s="139"/>
      <x:c r="C2495" s="139"/>
      <x:c r="D2495" s="139"/>
      <x:c r="E2495" s="139"/>
      <x:c r="F2495" s="139"/>
      <x:c r="G2495" s="139"/>
      <x:c r="H2495" s="139"/>
      <x:c r="I2495" s="266" t="n">
        <x:f>INT((ROW()-ROW($I$46))/((CARROT_CAP+1)*(MESCLUN_CAP+1)))</x:f>
        <x:v>3</x:v>
      </x:c>
      <x:c r="J2495" s="266" t="n">
        <x:f>MOD(INT((ROW()-ROW($I$46))/(MESCLUN_CAP+1)),CARROT_CAP+1)</x:f>
        <x:v>16</x:v>
      </x:c>
      <x:c r="K2495" s="266" t="n">
        <x:f>MOD(ROW()-ROW($I$46),MESCLUN_CAP+1)</x:f>
        <x:v>0</x:v>
      </x:c>
      <x:c r="L2495" s="266" t="n">
        <x:f>SUM(I2495:K2495)</x:f>
        <x:v>19</x:v>
      </x:c>
      <x:c r="M2495" s="267" t="n">
        <x:f>I2495*TOMATO_HOURS*WEEKS*(1+TOMATO_DIM)^I2495+J2495*CARROT_HOURS*WEEKS*(1+CARROT_DIM)^J2495+K2495*MESCLUN_HOURS*WEEKS*(1+MESCLUN_DIM)^K2495</x:f>
        <x:v>1071.93269791707</x:v>
      </x:c>
      <x:c r="N2495" s="267" t="n">
        <x:f>MAX(M2495-FARMER_HOURS,0)/TEMP_HOURS_PER_WORKER</x:f>
        <x:v>0.24439770688685422</x:v>
      </x:c>
      <x:c r="O2495" s="268" t="n">
        <x:f>I2495*TOMATO_PRICE+J2495*CARROT_PRICE+K2495*MESCLUN_PRICE</x:f>
        <x:v>59904</x:v>
      </x:c>
      <x:c r="P2495" s="268" t="n">
        <x:f>I2495*TOMATO_FERTILIZER+J2495*CARROT_FERTILIZER+K2495*MESCLUN_FERTILIZER</x:f>
        <x:v>9680</x:v>
      </x:c>
      <x:c r="Q2495" s="268" t="n">
        <x:f>MIN(M2495,FARMER_HOURS)*FARMER_RATE+MAX(M2495-FARMER_HOURS,0)*TEMP_RATE</x:f>
        <x:v>31109.942672171353</x:v>
      </x:c>
      <x:c r="R2495" s="268" t="n">
        <x:f>O2495-P2495-Q2495-FIXED_COST</x:f>
        <x:v>-885.9426721713535</x:v>
      </x:c>
      <x:c r="S2495" s="139" t="str">
        <x:f>IF(AND(L2495&lt;=TOTAL_BED_CAP,N2495&lt;=TEMP_WORKER_CAP),"YES","NO")</x:f>
        <x:v>YES</x:v>
      </x:c>
      <x:c r="T2495" s="139" t="n">
        <x:f>IF(S2495="YES",R2495,-1E+99)</x:f>
        <x:v>-885.9426721713535</x:v>
      </x:c>
    </x:row>
    <x:row r="2496">
      <x:c r="A2496" s="139"/>
      <x:c r="B2496" s="139"/>
      <x:c r="C2496" s="139"/>
      <x:c r="D2496" s="139"/>
      <x:c r="E2496" s="139"/>
      <x:c r="F2496" s="139"/>
      <x:c r="G2496" s="139"/>
      <x:c r="H2496" s="139"/>
      <x:c r="I2496" s="266" t="n">
        <x:f>INT((ROW()-ROW($I$46))/((CARROT_CAP+1)*(MESCLUN_CAP+1)))</x:f>
        <x:v>3</x:v>
      </x:c>
      <x:c r="J2496" s="266" t="n">
        <x:f>MOD(INT((ROW()-ROW($I$46))/(MESCLUN_CAP+1)),CARROT_CAP+1)</x:f>
        <x:v>16</x:v>
      </x:c>
      <x:c r="K2496" s="266" t="n">
        <x:f>MOD(ROW()-ROW($I$46),MESCLUN_CAP+1)</x:f>
        <x:v>1</x:v>
      </x:c>
      <x:c r="L2496" s="266" t="n">
        <x:f>SUM(I2496:K2496)</x:f>
        <x:v>20</x:v>
      </x:c>
      <x:c r="M2496" s="267" t="n">
        <x:f>I2496*TOMATO_HOURS*WEEKS*(1+TOMATO_DIM)^I2496+J2496*CARROT_HOURS*WEEKS*(1+CARROT_DIM)^J2496+K2496*MESCLUN_HOURS*WEEKS*(1+MESCLUN_DIM)^K2496</x:f>
        <x:v>1117.49519791707</x:v>
      </x:c>
      <x:c r="N2496" s="267" t="n">
        <x:f>MAX(M2496-FARMER_HOURS,0)/TEMP_HOURS_PER_WORKER</x:f>
        <x:v>0.2760383318868542</x:v>
      </x:c>
      <x:c r="O2496" s="268" t="n">
        <x:f>I2496*TOMATO_PRICE+J2496*CARROT_PRICE+K2496*MESCLUN_PRICE</x:f>
        <x:v>62604</x:v>
      </x:c>
      <x:c r="P2496" s="268" t="n">
        <x:f>I2496*TOMATO_FERTILIZER+J2496*CARROT_FERTILIZER+K2496*MESCLUN_FERTILIZER</x:f>
        <x:v>10560</x:v>
      </x:c>
      <x:c r="Q2496" s="268" t="n">
        <x:f>MIN(M2496,FARMER_HOURS)*FARMER_RATE+MAX(M2496-FARMER_HOURS,0)*TEMP_RATE</x:f>
        <x:v>31900.958297171353</x:v>
      </x:c>
      <x:c r="R2496" s="268" t="n">
        <x:f>O2496-P2496-Q2496-FIXED_COST</x:f>
        <x:v>143.04170282864652</x:v>
      </x:c>
      <x:c r="S2496" s="139" t="str">
        <x:f>IF(AND(L2496&lt;=TOTAL_BED_CAP,N2496&lt;=TEMP_WORKER_CAP),"YES","NO")</x:f>
        <x:v>YES</x:v>
      </x:c>
      <x:c r="T2496" s="139" t="n">
        <x:f>IF(S2496="YES",R2496,-1E+99)</x:f>
        <x:v>143.04170282864652</x:v>
      </x:c>
    </x:row>
    <x:row r="2497">
      <x:c r="A2497" s="139"/>
      <x:c r="B2497" s="139"/>
      <x:c r="C2497" s="139"/>
      <x:c r="D2497" s="139"/>
      <x:c r="E2497" s="139"/>
      <x:c r="F2497" s="139"/>
      <x:c r="G2497" s="139"/>
      <x:c r="H2497" s="139"/>
      <x:c r="I2497" s="266" t="n">
        <x:f>INT((ROW()-ROW($I$46))/((CARROT_CAP+1)*(MESCLUN_CAP+1)))</x:f>
        <x:v>3</x:v>
      </x:c>
      <x:c r="J2497" s="266" t="n">
        <x:f>MOD(INT((ROW()-ROW($I$46))/(MESCLUN_CAP+1)),CARROT_CAP+1)</x:f>
        <x:v>16</x:v>
      </x:c>
      <x:c r="K2497" s="266" t="n">
        <x:f>MOD(ROW()-ROW($I$46),MESCLUN_CAP+1)</x:f>
        <x:v>2</x:v>
      </x:c>
      <x:c r="L2497" s="266" t="n">
        <x:f>SUM(I2497:K2497)</x:f>
        <x:v>21</x:v>
      </x:c>
      <x:c r="M2497" s="267" t="n">
        <x:f>I2497*TOMATO_HOURS*WEEKS*(1+TOMATO_DIM)^I2497+J2497*CARROT_HOURS*WEEKS*(1+CARROT_DIM)^J2497+K2497*MESCLUN_HOURS*WEEKS*(1+MESCLUN_DIM)^K2497</x:f>
        <x:v>1164.19676041707</x:v>
      </x:c>
      <x:c r="N2497" s="267" t="n">
        <x:f>MAX(M2497-FARMER_HOURS,0)/TEMP_HOURS_PER_WORKER</x:f>
        <x:v>0.30846997251185415</x:v>
      </x:c>
      <x:c r="O2497" s="268" t="n">
        <x:f>I2497*TOMATO_PRICE+J2497*CARROT_PRICE+K2497*MESCLUN_PRICE</x:f>
        <x:v>65304</x:v>
      </x:c>
      <x:c r="P2497" s="268" t="n">
        <x:f>I2497*TOMATO_FERTILIZER+J2497*CARROT_FERTILIZER+K2497*MESCLUN_FERTILIZER</x:f>
        <x:v>11440</x:v>
      </x:c>
      <x:c r="Q2497" s="268" t="n">
        <x:f>MIN(M2497,FARMER_HOURS)*FARMER_RATE+MAX(M2497-FARMER_HOURS,0)*TEMP_RATE</x:f>
        <x:v>32711.749312796353</x:v>
      </x:c>
      <x:c r="R2497" s="268" t="n">
        <x:f>O2497-P2497-Q2497-FIXED_COST</x:f>
        <x:v>1152.2506872036465</x:v>
      </x:c>
      <x:c r="S2497" s="139" t="str">
        <x:f>IF(AND(L2497&lt;=TOTAL_BED_CAP,N2497&lt;=TEMP_WORKER_CAP),"YES","NO")</x:f>
        <x:v>YES</x:v>
      </x:c>
      <x:c r="T2497" s="139" t="n">
        <x:f>IF(S2497="YES",R2497,-1E+99)</x:f>
        <x:v>1152.2506872036465</x:v>
      </x:c>
    </x:row>
    <x:row r="2498">
      <x:c r="A2498" s="139"/>
      <x:c r="B2498" s="139"/>
      <x:c r="C2498" s="139"/>
      <x:c r="D2498" s="139"/>
      <x:c r="E2498" s="139"/>
      <x:c r="F2498" s="139"/>
      <x:c r="G2498" s="139"/>
      <x:c r="H2498" s="139"/>
      <x:c r="I2498" s="266" t="n">
        <x:f>INT((ROW()-ROW($I$46))/((CARROT_CAP+1)*(MESCLUN_CAP+1)))</x:f>
        <x:v>3</x:v>
      </x:c>
      <x:c r="J2498" s="266" t="n">
        <x:f>MOD(INT((ROW()-ROW($I$46))/(MESCLUN_CAP+1)),CARROT_CAP+1)</x:f>
        <x:v>16</x:v>
      </x:c>
      <x:c r="K2498" s="266" t="n">
        <x:f>MOD(ROW()-ROW($I$46),MESCLUN_CAP+1)</x:f>
        <x:v>3</x:v>
      </x:c>
      <x:c r="L2498" s="266" t="n">
        <x:f>SUM(I2498:K2498)</x:f>
        <x:v>22</x:v>
      </x:c>
      <x:c r="M2498" s="267" t="n">
        <x:f>I2498*TOMATO_HOURS*WEEKS*(1+TOMATO_DIM)^I2498+J2498*CARROT_HOURS*WEEKS*(1+CARROT_DIM)^J2498+K2498*MESCLUN_HOURS*WEEKS*(1+MESCLUN_DIM)^K2498</x:f>
        <x:v>1212.0587428389451</x:v>
      </x:c>
      <x:c r="N2498" s="267" t="n">
        <x:f>MAX(M2498-FARMER_HOURS,0)/TEMP_HOURS_PER_WORKER</x:f>
        <x:v>0.341707460304823</x:v>
      </x:c>
      <x:c r="O2498" s="268" t="n">
        <x:f>I2498*TOMATO_PRICE+J2498*CARROT_PRICE+K2498*MESCLUN_PRICE</x:f>
        <x:v>68004</x:v>
      </x:c>
      <x:c r="P2498" s="268" t="n">
        <x:f>I2498*TOMATO_FERTILIZER+J2498*CARROT_FERTILIZER+K2498*MESCLUN_FERTILIZER</x:f>
        <x:v>12320</x:v>
      </x:c>
      <x:c r="Q2498" s="268" t="n">
        <x:f>MIN(M2498,FARMER_HOURS)*FARMER_RATE+MAX(M2498-FARMER_HOURS,0)*TEMP_RATE</x:f>
        <x:v>33542.68650762057</x:v>
      </x:c>
      <x:c r="R2498" s="268" t="n">
        <x:f>O2498-P2498-Q2498-FIXED_COST</x:f>
        <x:v>2141.3134923794278</x:v>
      </x:c>
      <x:c r="S2498" s="139" t="str">
        <x:f>IF(AND(L2498&lt;=TOTAL_BED_CAP,N2498&lt;=TEMP_WORKER_CAP),"YES","NO")</x:f>
        <x:v>YES</x:v>
      </x:c>
      <x:c r="T2498" s="139" t="n">
        <x:f>IF(S2498="YES",R2498,-1E+99)</x:f>
        <x:v>2141.3134923794278</x:v>
      </x:c>
    </x:row>
    <x:row r="2499">
      <x:c r="A2499" s="139"/>
      <x:c r="B2499" s="139"/>
      <x:c r="C2499" s="139"/>
      <x:c r="D2499" s="139"/>
      <x:c r="E2499" s="139"/>
      <x:c r="F2499" s="139"/>
      <x:c r="G2499" s="139"/>
      <x:c r="H2499" s="139"/>
      <x:c r="I2499" s="266" t="n">
        <x:f>INT((ROW()-ROW($I$46))/((CARROT_CAP+1)*(MESCLUN_CAP+1)))</x:f>
        <x:v>3</x:v>
      </x:c>
      <x:c r="J2499" s="266" t="n">
        <x:f>MOD(INT((ROW()-ROW($I$46))/(MESCLUN_CAP+1)),CARROT_CAP+1)</x:f>
        <x:v>16</x:v>
      </x:c>
      <x:c r="K2499" s="266" t="n">
        <x:f>MOD(ROW()-ROW($I$46),MESCLUN_CAP+1)</x:f>
        <x:v>4</x:v>
      </x:c>
      <x:c r="L2499" s="266" t="n">
        <x:f>SUM(I2499:K2499)</x:f>
        <x:v>23</x:v>
      </x:c>
      <x:c r="M2499" s="267" t="n">
        <x:f>I2499*TOMATO_HOURS*WEEKS*(1+TOMATO_DIM)^I2499+J2499*CARROT_HOURS*WEEKS*(1+CARROT_DIM)^J2499+K2499*MESCLUN_HOURS*WEEKS*(1+MESCLUN_DIM)^K2499</x:f>
        <x:v>1261.1028585616014</x:v>
      </x:c>
      <x:c r="N2499" s="267" t="n">
        <x:f>MAX(M2499-FARMER_HOURS,0)/TEMP_HOURS_PER_WORKER</x:f>
        <x:v>0.37576587400111205</x:v>
      </x:c>
      <x:c r="O2499" s="268" t="n">
        <x:f>I2499*TOMATO_PRICE+J2499*CARROT_PRICE+K2499*MESCLUN_PRICE</x:f>
        <x:v>70704</x:v>
      </x:c>
      <x:c r="P2499" s="268" t="n">
        <x:f>I2499*TOMATO_FERTILIZER+J2499*CARROT_FERTILIZER+K2499*MESCLUN_FERTILIZER</x:f>
        <x:v>13200</x:v>
      </x:c>
      <x:c r="Q2499" s="268" t="n">
        <x:f>MIN(M2499,FARMER_HOURS)*FARMER_RATE+MAX(M2499-FARMER_HOURS,0)*TEMP_RATE</x:f>
        <x:v>34394.1468500278</x:v>
      </x:c>
      <x:c r="R2499" s="268" t="n">
        <x:f>O2499-P2499-Q2499-FIXED_COST</x:f>
        <x:v>3109.853149972201</x:v>
      </x:c>
      <x:c r="S2499" s="139" t="str">
        <x:f>IF(AND(L2499&lt;=TOTAL_BED_CAP,N2499&lt;=TEMP_WORKER_CAP),"YES","NO")</x:f>
        <x:v>YES</x:v>
      </x:c>
      <x:c r="T2499" s="139" t="n">
        <x:f>IF(S2499="YES",R2499,-1E+99)</x:f>
        <x:v>3109.853149972201</x:v>
      </x:c>
    </x:row>
    <x:row r="2500">
      <x:c r="A2500" s="139"/>
      <x:c r="B2500" s="139"/>
      <x:c r="C2500" s="139"/>
      <x:c r="D2500" s="139"/>
      <x:c r="E2500" s="139"/>
      <x:c r="F2500" s="139"/>
      <x:c r="G2500" s="139"/>
      <x:c r="H2500" s="139"/>
      <x:c r="I2500" s="266" t="n">
        <x:f>INT((ROW()-ROW($I$46))/((CARROT_CAP+1)*(MESCLUN_CAP+1)))</x:f>
        <x:v>3</x:v>
      </x:c>
      <x:c r="J2500" s="266" t="n">
        <x:f>MOD(INT((ROW()-ROW($I$46))/(MESCLUN_CAP+1)),CARROT_CAP+1)</x:f>
        <x:v>16</x:v>
      </x:c>
      <x:c r="K2500" s="266" t="n">
        <x:f>MOD(ROW()-ROW($I$46),MESCLUN_CAP+1)</x:f>
        <x:v>5</x:v>
      </x:c>
      <x:c r="L2500" s="266" t="n">
        <x:f>SUM(I2500:K2500)</x:f>
        <x:v>24</x:v>
      </x:c>
      <x:c r="M2500" s="267" t="n">
        <x:f>I2500*TOMATO_HOURS*WEEKS*(1+TOMATO_DIM)^I2500+J2500*CARROT_HOURS*WEEKS*(1+CARROT_DIM)^J2500+K2500*MESCLUN_HOURS*WEEKS*(1+MESCLUN_DIM)^K2500</x:f>
        <x:v>1311.351182482805</x:v>
      </x:c>
      <x:c r="N2500" s="267" t="n">
        <x:f>MAX(M2500-FARMER_HOURS,0)/TEMP_HOURS_PER_WORKER</x:f>
        <x:v>0.41066054339083674</x:v>
      </x:c>
      <x:c r="O2500" s="268" t="n">
        <x:f>I2500*TOMATO_PRICE+J2500*CARROT_PRICE+K2500*MESCLUN_PRICE</x:f>
        <x:v>73404</x:v>
      </x:c>
      <x:c r="P2500" s="268" t="n">
        <x:f>I2500*TOMATO_FERTILIZER+J2500*CARROT_FERTILIZER+K2500*MESCLUN_FERTILIZER</x:f>
        <x:v>14080</x:v>
      </x:c>
      <x:c r="Q2500" s="268" t="n">
        <x:f>MIN(M2500,FARMER_HOURS)*FARMER_RATE+MAX(M2500-FARMER_HOURS,0)*TEMP_RATE</x:f>
        <x:v>35266.51358477092</x:v>
      </x:c>
      <x:c r="R2500" s="268" t="n">
        <x:f>O2500-P2500-Q2500-FIXED_COST</x:f>
        <x:v>4057.486415229083</x:v>
      </x:c>
      <x:c r="S2500" s="139" t="str">
        <x:f>IF(AND(L2500&lt;=TOTAL_BED_CAP,N2500&lt;=TEMP_WORKER_CAP),"YES","NO")</x:f>
        <x:v>YES</x:v>
      </x:c>
      <x:c r="T2500" s="139" t="n">
        <x:f>IF(S2500="YES",R2500,-1E+99)</x:f>
        <x:v>4057.486415229083</x:v>
      </x:c>
    </x:row>
    <x:row r="2501">
      <x:c r="A2501" s="139"/>
      <x:c r="B2501" s="139"/>
      <x:c r="C2501" s="139"/>
      <x:c r="D2501" s="139"/>
      <x:c r="E2501" s="139"/>
      <x:c r="F2501" s="139"/>
      <x:c r="G2501" s="139"/>
      <x:c r="H2501" s="139"/>
      <x:c r="I2501" s="266" t="n">
        <x:f>INT((ROW()-ROW($I$46))/((CARROT_CAP+1)*(MESCLUN_CAP+1)))</x:f>
        <x:v>3</x:v>
      </x:c>
      <x:c r="J2501" s="266" t="n">
        <x:f>MOD(INT((ROW()-ROW($I$46))/(MESCLUN_CAP+1)),CARROT_CAP+1)</x:f>
        <x:v>16</x:v>
      </x:c>
      <x:c r="K2501" s="266" t="n">
        <x:f>MOD(ROW()-ROW($I$46),MESCLUN_CAP+1)</x:f>
        <x:v>6</x:v>
      </x:c>
      <x:c r="L2501" s="266" t="n">
        <x:f>SUM(I2501:K2501)</x:f>
        <x:v>25</x:v>
      </x:c>
      <x:c r="M2501" s="267" t="n">
        <x:f>I2501*TOMATO_HOURS*WEEKS*(1+TOMATO_DIM)^I2501+J2501*CARROT_HOURS*WEEKS*(1+CARROT_DIM)^J2501+K2501*MESCLUN_HOURS*WEEKS*(1+MESCLUN_DIM)^K2501</x:f>
        <x:v>1362.8261566644378</x:v>
      </x:c>
      <x:c r="N2501" s="267" t="n">
        <x:f>MAX(M2501-FARMER_HOURS,0)/TEMP_HOURS_PER_WORKER</x:f>
        <x:v>0.44640705323919294</x:v>
      </x:c>
      <x:c r="O2501" s="268" t="n">
        <x:f>I2501*TOMATO_PRICE+J2501*CARROT_PRICE+K2501*MESCLUN_PRICE</x:f>
        <x:v>76104</x:v>
      </x:c>
      <x:c r="P2501" s="268" t="n">
        <x:f>I2501*TOMATO_FERTILIZER+J2501*CARROT_FERTILIZER+K2501*MESCLUN_FERTILIZER</x:f>
        <x:v>14960</x:v>
      </x:c>
      <x:c r="Q2501" s="268" t="n">
        <x:f>MIN(M2501,FARMER_HOURS)*FARMER_RATE+MAX(M2501-FARMER_HOURS,0)*TEMP_RATE</x:f>
        <x:v>36160.176330979826</x:v>
      </x:c>
      <x:c r="R2501" s="268" t="n">
        <x:f>O2501-P2501-Q2501-FIXED_COST</x:f>
        <x:v>4983.823669020174</x:v>
      </x:c>
      <x:c r="S2501" s="139" t="str">
        <x:f>IF(AND(L2501&lt;=TOTAL_BED_CAP,N2501&lt;=TEMP_WORKER_CAP),"YES","NO")</x:f>
        <x:v>YES</x:v>
      </x:c>
      <x:c r="T2501" s="139" t="n">
        <x:f>IF(S2501="YES",R2501,-1E+99)</x:f>
        <x:v>4983.823669020174</x:v>
      </x:c>
    </x:row>
    <x:row r="2502">
      <x:c r="A2502" s="139"/>
      <x:c r="B2502" s="139"/>
      <x:c r="C2502" s="139"/>
      <x:c r="D2502" s="139"/>
      <x:c r="E2502" s="139"/>
      <x:c r="F2502" s="139"/>
      <x:c r="G2502" s="139"/>
      <x:c r="H2502" s="139"/>
      <x:c r="I2502" s="266" t="n">
        <x:f>INT((ROW()-ROW($I$46))/((CARROT_CAP+1)*(MESCLUN_CAP+1)))</x:f>
        <x:v>3</x:v>
      </x:c>
      <x:c r="J2502" s="266" t="n">
        <x:f>MOD(INT((ROW()-ROW($I$46))/(MESCLUN_CAP+1)),CARROT_CAP+1)</x:f>
        <x:v>16</x:v>
      </x:c>
      <x:c r="K2502" s="266" t="n">
        <x:f>MOD(ROW()-ROW($I$46),MESCLUN_CAP+1)</x:f>
        <x:v>7</x:v>
      </x:c>
      <x:c r="L2502" s="266" t="n">
        <x:f>SUM(I2502:K2502)</x:f>
        <x:v>26</x:v>
      </x:c>
      <x:c r="M2502" s="267" t="n">
        <x:f>I2502*TOMATO_HOURS*WEEKS*(1+TOMATO_DIM)^I2502+J2502*CARROT_HOURS*WEEKS*(1+CARROT_DIM)^J2502+K2502*MESCLUN_HOURS*WEEKS*(1+MESCLUN_DIM)^K2502</x:f>
        <x:v>1415.5505960623982</x:v>
      </x:c>
      <x:c r="N2502" s="267" t="n">
        <x:f>MAX(M2502-FARMER_HOURS,0)/TEMP_HOURS_PER_WORKER</x:f>
        <x:v>0.4830212472655543</x:v>
      </x:c>
      <x:c r="O2502" s="268" t="n">
        <x:f>I2502*TOMATO_PRICE+J2502*CARROT_PRICE+K2502*MESCLUN_PRICE</x:f>
        <x:v>78804</x:v>
      </x:c>
      <x:c r="P2502" s="268" t="n">
        <x:f>I2502*TOMATO_FERTILIZER+J2502*CARROT_FERTILIZER+K2502*MESCLUN_FERTILIZER</x:f>
        <x:v>15840</x:v>
      </x:c>
      <x:c r="Q2502" s="268" t="n">
        <x:f>MIN(M2502,FARMER_HOURS)*FARMER_RATE+MAX(M2502-FARMER_HOURS,0)*TEMP_RATE</x:f>
        <x:v>37075.53118163886</x:v>
      </x:c>
      <x:c r="R2502" s="268" t="n">
        <x:f>O2502-P2502-Q2502-FIXED_COST</x:f>
        <x:v>5888.468818361143</x:v>
      </x:c>
      <x:c r="S2502" s="139" t="str">
        <x:f>IF(AND(L2502&lt;=TOTAL_BED_CAP,N2502&lt;=TEMP_WORKER_CAP),"YES","NO")</x:f>
        <x:v>YES</x:v>
      </x:c>
      <x:c r="T2502" s="139" t="n">
        <x:f>IF(S2502="YES",R2502,-1E+99)</x:f>
        <x:v>5888.468818361143</x:v>
      </x:c>
    </x:row>
    <x:row r="2503">
      <x:c r="A2503" s="139"/>
      <x:c r="B2503" s="139"/>
      <x:c r="C2503" s="139"/>
      <x:c r="D2503" s="139"/>
      <x:c r="E2503" s="139"/>
      <x:c r="F2503" s="139"/>
      <x:c r="G2503" s="139"/>
      <x:c r="H2503" s="139"/>
      <x:c r="I2503" s="266" t="n">
        <x:f>INT((ROW()-ROW($I$46))/((CARROT_CAP+1)*(MESCLUN_CAP+1)))</x:f>
        <x:v>3</x:v>
      </x:c>
      <x:c r="J2503" s="266" t="n">
        <x:f>MOD(INT((ROW()-ROW($I$46))/(MESCLUN_CAP+1)),CARROT_CAP+1)</x:f>
        <x:v>16</x:v>
      </x:c>
      <x:c r="K2503" s="266" t="n">
        <x:f>MOD(ROW()-ROW($I$46),MESCLUN_CAP+1)</x:f>
        <x:v>8</x:v>
      </x:c>
      <x:c r="L2503" s="266" t="n">
        <x:f>SUM(I2503:K2503)</x:f>
        <x:v>27</x:v>
      </x:c>
      <x:c r="M2503" s="267" t="n">
        <x:f>I2503*TOMATO_HOURS*WEEKS*(1+TOMATO_DIM)^I2503+J2503*CARROT_HOURS*WEEKS*(1+CARROT_DIM)^J2503+K2503*MESCLUN_HOURS*WEEKS*(1+MESCLUN_DIM)^K2503</x:f>
        <x:v>1469.5476943423785</x:v>
      </x:c>
      <x:c r="N2503" s="267" t="n">
        <x:f>MAX(M2503-FARMER_HOURS,0)/TEMP_HOURS_PER_WORKER</x:f>
        <x:v>0.5205192321822073</x:v>
      </x:c>
      <x:c r="O2503" s="268" t="n">
        <x:f>I2503*TOMATO_PRICE+J2503*CARROT_PRICE+K2503*MESCLUN_PRICE</x:f>
        <x:v>81504</x:v>
      </x:c>
      <x:c r="P2503" s="268" t="n">
        <x:f>I2503*TOMATO_FERTILIZER+J2503*CARROT_FERTILIZER+K2503*MESCLUN_FERTILIZER</x:f>
        <x:v>16720</x:v>
      </x:c>
      <x:c r="Q2503" s="268" t="n">
        <x:f>MIN(M2503,FARMER_HOURS)*FARMER_RATE+MAX(M2503-FARMER_HOURS,0)*TEMP_RATE</x:f>
        <x:v>38012.98080455518</x:v>
      </x:c>
      <x:c r="R2503" s="268" t="n">
        <x:f>O2503-P2503-Q2503-FIXED_COST</x:f>
        <x:v>6771.019195444816</x:v>
      </x:c>
      <x:c r="S2503" s="139" t="str">
        <x:f>IF(AND(L2503&lt;=TOTAL_BED_CAP,N2503&lt;=TEMP_WORKER_CAP),"YES","NO")</x:f>
        <x:v>YES</x:v>
      </x:c>
      <x:c r="T2503" s="139" t="n">
        <x:f>IF(S2503="YES",R2503,-1E+99)</x:f>
        <x:v>6771.019195444816</x:v>
      </x:c>
    </x:row>
    <x:row r="2504">
      <x:c r="A2504" s="139"/>
      <x:c r="B2504" s="139"/>
      <x:c r="C2504" s="139"/>
      <x:c r="D2504" s="139"/>
      <x:c r="E2504" s="139"/>
      <x:c r="F2504" s="139"/>
      <x:c r="G2504" s="139"/>
      <x:c r="H2504" s="139"/>
      <x:c r="I2504" s="266" t="n">
        <x:f>INT((ROW()-ROW($I$46))/((CARROT_CAP+1)*(MESCLUN_CAP+1)))</x:f>
        <x:v>3</x:v>
      </x:c>
      <x:c r="J2504" s="266" t="n">
        <x:f>MOD(INT((ROW()-ROW($I$46))/(MESCLUN_CAP+1)),CARROT_CAP+1)</x:f>
        <x:v>16</x:v>
      </x:c>
      <x:c r="K2504" s="266" t="n">
        <x:f>MOD(ROW()-ROW($I$46),MESCLUN_CAP+1)</x:f>
        <x:v>9</x:v>
      </x:c>
      <x:c r="L2504" s="266" t="n">
        <x:f>SUM(I2504:K2504)</x:f>
        <x:v>28</x:v>
      </x:c>
      <x:c r="M2504" s="267" t="n">
        <x:f>I2504*TOMATO_HOURS*WEEKS*(1+TOMATO_DIM)^I2504+J2504*CARROT_HOURS*WEEKS*(1+CARROT_DIM)^J2504+K2504*MESCLUN_HOURS*WEEKS*(1+MESCLUN_DIM)^K2504</x:f>
        <x:v>1524.8410297827727</x:v>
      </x:c>
      <x:c r="N2504" s="267" t="n">
        <x:f>MAX(M2504-FARMER_HOURS,0)/TEMP_HOURS_PER_WORKER</x:f>
        <x:v>0.5589173817935922</x:v>
      </x:c>
      <x:c r="O2504" s="268" t="n">
        <x:f>I2504*TOMATO_PRICE+J2504*CARROT_PRICE+K2504*MESCLUN_PRICE</x:f>
        <x:v>84204</x:v>
      </x:c>
      <x:c r="P2504" s="268" t="n">
        <x:f>I2504*TOMATO_FERTILIZER+J2504*CARROT_FERTILIZER+K2504*MESCLUN_FERTILIZER</x:f>
        <x:v>17600</x:v>
      </x:c>
      <x:c r="Q2504" s="268" t="n">
        <x:f>MIN(M2504,FARMER_HOURS)*FARMER_RATE+MAX(M2504-FARMER_HOURS,0)*TEMP_RATE</x:f>
        <x:v>38972.9345448398</x:v>
      </x:c>
      <x:c r="R2504" s="268" t="n">
        <x:f>O2504-P2504-Q2504-FIXED_COST</x:f>
        <x:v>7631.065455160198</x:v>
      </x:c>
      <x:c r="S2504" s="139" t="str">
        <x:f>IF(AND(L2504&lt;=TOTAL_BED_CAP,N2504&lt;=TEMP_WORKER_CAP),"YES","NO")</x:f>
        <x:v>YES</x:v>
      </x:c>
      <x:c r="T2504" s="139" t="n">
        <x:f>IF(S2504="YES",R2504,-1E+99)</x:f>
        <x:v>7631.065455160198</x:v>
      </x:c>
    </x:row>
    <x:row r="2505">
      <x:c r="A2505" s="139"/>
      <x:c r="B2505" s="139"/>
      <x:c r="C2505" s="139"/>
      <x:c r="D2505" s="139"/>
      <x:c r="E2505" s="139"/>
      <x:c r="F2505" s="139"/>
      <x:c r="G2505" s="139"/>
      <x:c r="H2505" s="139"/>
      <x:c r="I2505" s="266" t="n">
        <x:f>INT((ROW()-ROW($I$46))/((CARROT_CAP+1)*(MESCLUN_CAP+1)))</x:f>
        <x:v>3</x:v>
      </x:c>
      <x:c r="J2505" s="266" t="n">
        <x:f>MOD(INT((ROW()-ROW($I$46))/(MESCLUN_CAP+1)),CARROT_CAP+1)</x:f>
        <x:v>16</x:v>
      </x:c>
      <x:c r="K2505" s="266" t="n">
        <x:f>MOD(ROW()-ROW($I$46),MESCLUN_CAP+1)</x:f>
        <x:v>10</x:v>
      </x:c>
      <x:c r="L2505" s="266" t="n">
        <x:f>SUM(I2505:K2505)</x:f>
        <x:v>29</x:v>
      </x:c>
      <x:c r="M2505" s="267" t="n">
        <x:f>I2505*TOMATO_HOURS*WEEKS*(1+TOMATO_DIM)^I2505+J2505*CARROT_HOURS*WEEKS*(1+CARROT_DIM)^J2505+K2505*MESCLUN_HOURS*WEEKS*(1+MESCLUN_DIM)^K2505</x:f>
        <x:v>1581.4545712659856</x:v>
      </x:c>
      <x:c r="N2505" s="267" t="n">
        <x:f>MAX(M2505-FARMER_HOURS,0)/TEMP_HOURS_PER_WORKER</x:f>
        <x:v>0.5982323411569345</x:v>
      </x:c>
      <x:c r="O2505" s="268" t="n">
        <x:f>I2505*TOMATO_PRICE+J2505*CARROT_PRICE+K2505*MESCLUN_PRICE</x:f>
        <x:v>86904</x:v>
      </x:c>
      <x:c r="P2505" s="268" t="n">
        <x:f>I2505*TOMATO_FERTILIZER+J2505*CARROT_FERTILIZER+K2505*MESCLUN_FERTILIZER</x:f>
        <x:v>18480</x:v>
      </x:c>
      <x:c r="Q2505" s="268" t="n">
        <x:f>MIN(M2505,FARMER_HOURS)*FARMER_RATE+MAX(M2505-FARMER_HOURS,0)*TEMP_RATE</x:f>
        <x:v>39955.80852892336</x:v>
      </x:c>
      <x:c r="R2505" s="268" t="n">
        <x:f>O2505-P2505-Q2505-FIXED_COST</x:f>
        <x:v>8468.191471076643</x:v>
      </x:c>
      <x:c r="S2505" s="139" t="str">
        <x:f>IF(AND(L2505&lt;=TOTAL_BED_CAP,N2505&lt;=TEMP_WORKER_CAP),"YES","NO")</x:f>
        <x:v>YES</x:v>
      </x:c>
      <x:c r="T2505" s="139" t="n">
        <x:f>IF(S2505="YES",R2505,-1E+99)</x:f>
        <x:v>8468.191471076643</x:v>
      </x:c>
    </x:row>
    <x:row r="2506">
      <x:c r="A2506" s="139"/>
      <x:c r="B2506" s="139"/>
      <x:c r="C2506" s="139"/>
      <x:c r="D2506" s="139"/>
      <x:c r="E2506" s="139"/>
      <x:c r="F2506" s="139"/>
      <x:c r="G2506" s="139"/>
      <x:c r="H2506" s="139"/>
      <x:c r="I2506" s="266" t="n">
        <x:f>INT((ROW()-ROW($I$46))/((CARROT_CAP+1)*(MESCLUN_CAP+1)))</x:f>
        <x:v>3</x:v>
      </x:c>
      <x:c r="J2506" s="266" t="n">
        <x:f>MOD(INT((ROW()-ROW($I$46))/(MESCLUN_CAP+1)),CARROT_CAP+1)</x:f>
        <x:v>16</x:v>
      </x:c>
      <x:c r="K2506" s="266" t="n">
        <x:f>MOD(ROW()-ROW($I$46),MESCLUN_CAP+1)</x:f>
        <x:v>11</x:v>
      </x:c>
      <x:c r="L2506" s="266" t="n">
        <x:f>SUM(I2506:K2506)</x:f>
        <x:v>30</x:v>
      </x:c>
      <x:c r="M2506" s="267" t="n">
        <x:f>I2506*TOMATO_HOURS*WEEKS*(1+TOMATO_DIM)^I2506+J2506*CARROT_HOURS*WEEKS*(1+CARROT_DIM)^J2506+K2506*MESCLUN_HOURS*WEEKS*(1+MESCLUN_DIM)^K2506</x:f>
        <x:v>1639.4126843594247</x:v>
      </x:c>
      <x:c r="N2506" s="267" t="n">
        <x:f>MAX(M2506-FARMER_HOURS,0)/TEMP_HOURS_PER_WORKER</x:f>
        <x:v>0.6384810308051561</x:v>
      </x:c>
      <x:c r="O2506" s="268" t="n">
        <x:f>I2506*TOMATO_PRICE+J2506*CARROT_PRICE+K2506*MESCLUN_PRICE</x:f>
        <x:v>89604</x:v>
      </x:c>
      <x:c r="P2506" s="268" t="n">
        <x:f>I2506*TOMATO_FERTILIZER+J2506*CARROT_FERTILIZER+K2506*MESCLUN_FERTILIZER</x:f>
        <x:v>19360</x:v>
      </x:c>
      <x:c r="Q2506" s="268" t="n">
        <x:f>MIN(M2506,FARMER_HOURS)*FARMER_RATE+MAX(M2506-FARMER_HOURS,0)*TEMP_RATE</x:f>
        <x:v>40962.0257701289</x:v>
      </x:c>
      <x:c r="R2506" s="268" t="n">
        <x:f>O2506-P2506-Q2506-FIXED_COST</x:f>
        <x:v>9281.974229871099</x:v>
      </x:c>
      <x:c r="S2506" s="139" t="str">
        <x:f>IF(AND(L2506&lt;=TOTAL_BED_CAP,N2506&lt;=TEMP_WORKER_CAP),"YES","NO")</x:f>
        <x:v>YES</x:v>
      </x:c>
      <x:c r="T2506" s="139" t="n">
        <x:f>IF(S2506="YES",R2506,-1E+99)</x:f>
        <x:v>9281.974229871099</x:v>
      </x:c>
    </x:row>
    <x:row r="2507">
      <x:c r="A2507" s="139"/>
      <x:c r="B2507" s="139"/>
      <x:c r="C2507" s="139"/>
      <x:c r="D2507" s="139"/>
      <x:c r="E2507" s="139"/>
      <x:c r="F2507" s="139"/>
      <x:c r="G2507" s="139"/>
      <x:c r="H2507" s="139"/>
      <x:c r="I2507" s="266" t="n">
        <x:f>INT((ROW()-ROW($I$46))/((CARROT_CAP+1)*(MESCLUN_CAP+1)))</x:f>
        <x:v>3</x:v>
      </x:c>
      <x:c r="J2507" s="266" t="n">
        <x:f>MOD(INT((ROW()-ROW($I$46))/(MESCLUN_CAP+1)),CARROT_CAP+1)</x:f>
        <x:v>16</x:v>
      </x:c>
      <x:c r="K2507" s="266" t="n">
        <x:f>MOD(ROW()-ROW($I$46),MESCLUN_CAP+1)</x:f>
        <x:v>12</x:v>
      </x:c>
      <x:c r="L2507" s="266" t="n">
        <x:f>SUM(I2507:K2507)</x:f>
        <x:v>31</x:v>
      </x:c>
      <x:c r="M2507" s="267" t="n">
        <x:f>I2507*TOMATO_HOURS*WEEKS*(1+TOMATO_DIM)^I2507+J2507*CARROT_HOURS*WEEKS*(1+CARROT_DIM)^J2507+K2507*MESCLUN_HOURS*WEEKS*(1+MESCLUN_DIM)^K2507</x:f>
        <x:v>1698.740137487489</x:v>
      </x:c>
      <x:c r="N2507" s="267" t="n">
        <x:f>MAX(M2507-FARMER_HOURS,0)/TEMP_HOURS_PER_WORKER</x:f>
        <x:v>0.6796806510329785</x:v>
      </x:c>
      <x:c r="O2507" s="268" t="n">
        <x:f>I2507*TOMATO_PRICE+J2507*CARROT_PRICE+K2507*MESCLUN_PRICE</x:f>
        <x:v>92304</x:v>
      </x:c>
      <x:c r="P2507" s="268" t="n">
        <x:f>I2507*TOMATO_FERTILIZER+J2507*CARROT_FERTILIZER+K2507*MESCLUN_FERTILIZER</x:f>
        <x:v>20240</x:v>
      </x:c>
      <x:c r="Q2507" s="268" t="n">
        <x:f>MIN(M2507,FARMER_HOURS)*FARMER_RATE+MAX(M2507-FARMER_HOURS,0)*TEMP_RATE</x:f>
        <x:v>41992.016275824455</x:v>
      </x:c>
      <x:c r="R2507" s="268" t="n">
        <x:f>O2507-P2507-Q2507-FIXED_COST</x:f>
        <x:v>10071.983724175545</x:v>
      </x:c>
      <x:c r="S2507" s="139" t="str">
        <x:f>IF(AND(L2507&lt;=TOTAL_BED_CAP,N2507&lt;=TEMP_WORKER_CAP),"YES","NO")</x:f>
        <x:v>YES</x:v>
      </x:c>
      <x:c r="T2507" s="139" t="n">
        <x:f>IF(S2507="YES",R2507,-1E+99)</x:f>
        <x:v>10071.983724175545</x:v>
      </x:c>
    </x:row>
    <x:row r="2508">
      <x:c r="A2508" s="139"/>
      <x:c r="B2508" s="139"/>
      <x:c r="C2508" s="139"/>
      <x:c r="D2508" s="139"/>
      <x:c r="E2508" s="139"/>
      <x:c r="F2508" s="139"/>
      <x:c r="G2508" s="139"/>
      <x:c r="H2508" s="139"/>
      <x:c r="I2508" s="266" t="n">
        <x:f>INT((ROW()-ROW($I$46))/((CARROT_CAP+1)*(MESCLUN_CAP+1)))</x:f>
        <x:v>3</x:v>
      </x:c>
      <x:c r="J2508" s="266" t="n">
        <x:f>MOD(INT((ROW()-ROW($I$46))/(MESCLUN_CAP+1)),CARROT_CAP+1)</x:f>
        <x:v>16</x:v>
      </x:c>
      <x:c r="K2508" s="266" t="n">
        <x:f>MOD(ROW()-ROW($I$46),MESCLUN_CAP+1)</x:f>
        <x:v>13</x:v>
      </x:c>
      <x:c r="L2508" s="266" t="n">
        <x:f>SUM(I2508:K2508)</x:f>
        <x:v>32</x:v>
      </x:c>
      <x:c r="M2508" s="267" t="n">
        <x:f>I2508*TOMATO_HOURS*WEEKS*(1+TOMATO_DIM)^I2508+J2508*CARROT_HOURS*WEEKS*(1+CARROT_DIM)^J2508+K2508*MESCLUN_HOURS*WEEKS*(1+MESCLUN_DIM)^K2508</x:f>
        <x:v>1759.4621081958735</x:v>
      </x:c>
      <x:c r="N2508" s="267" t="n">
        <x:f>MAX(M2508-FARMER_HOURS,0)/TEMP_HOURS_PER_WORKER</x:f>
        <x:v>0.7218486862471344</x:v>
      </x:c>
      <x:c r="O2508" s="268" t="n">
        <x:f>I2508*TOMATO_PRICE+J2508*CARROT_PRICE+K2508*MESCLUN_PRICE</x:f>
        <x:v>95004</x:v>
      </x:c>
      <x:c r="P2508" s="268" t="n">
        <x:f>I2508*TOMATO_FERTILIZER+J2508*CARROT_FERTILIZER+K2508*MESCLUN_FERTILIZER</x:f>
        <x:v>21120</x:v>
      </x:c>
      <x:c r="Q2508" s="268" t="n">
        <x:f>MIN(M2508,FARMER_HOURS)*FARMER_RATE+MAX(M2508-FARMER_HOURS,0)*TEMP_RATE</x:f>
        <x:v>43046.21715617836</x:v>
      </x:c>
      <x:c r="R2508" s="268" t="n">
        <x:f>O2508-P2508-Q2508-FIXED_COST</x:f>
        <x:v>10837.782843821638</x:v>
      </x:c>
      <x:c r="S2508" s="139" t="str">
        <x:f>IF(AND(L2508&lt;=TOTAL_BED_CAP,N2508&lt;=TEMP_WORKER_CAP),"YES","NO")</x:f>
        <x:v>YES</x:v>
      </x:c>
      <x:c r="T2508" s="139" t="n">
        <x:f>IF(S2508="YES",R2508,-1E+99)</x:f>
        <x:v>10837.782843821638</x:v>
      </x:c>
    </x:row>
    <x:row r="2509">
      <x:c r="A2509" s="139"/>
      <x:c r="B2509" s="139"/>
      <x:c r="C2509" s="139"/>
      <x:c r="D2509" s="139"/>
      <x:c r="E2509" s="139"/>
      <x:c r="F2509" s="139"/>
      <x:c r="G2509" s="139"/>
      <x:c r="H2509" s="139"/>
      <x:c r="I2509" s="266" t="n">
        <x:f>INT((ROW()-ROW($I$46))/((CARROT_CAP+1)*(MESCLUN_CAP+1)))</x:f>
        <x:v>3</x:v>
      </x:c>
      <x:c r="J2509" s="266" t="n">
        <x:f>MOD(INT((ROW()-ROW($I$46))/(MESCLUN_CAP+1)),CARROT_CAP+1)</x:f>
        <x:v>16</x:v>
      </x:c>
      <x:c r="K2509" s="266" t="n">
        <x:f>MOD(ROW()-ROW($I$46),MESCLUN_CAP+1)</x:f>
        <x:v>14</x:v>
      </x:c>
      <x:c r="L2509" s="266" t="n">
        <x:f>SUM(I2509:K2509)</x:f>
        <x:v>33</x:v>
      </x:c>
      <x:c r="M2509" s="267" t="n">
        <x:f>I2509*TOMATO_HOURS*WEEKS*(1+TOMATO_DIM)^I2509+J2509*CARROT_HOURS*WEEKS*(1+CARROT_DIM)^J2509+K2509*MESCLUN_HOURS*WEEKS*(1+MESCLUN_DIM)^K2509</x:f>
        <x:v>1821.6041895095345</x:v>
      </x:c>
      <x:c r="N2509" s="267" t="n">
        <x:f>MAX(M2509-FARMER_HOURS,0)/TEMP_HOURS_PER_WORKER</x:f>
        <x:v>0.7650029093816212</x:v>
      </x:c>
      <x:c r="O2509" s="268" t="n">
        <x:f>I2509*TOMATO_PRICE+J2509*CARROT_PRICE+K2509*MESCLUN_PRICE</x:f>
        <x:v>97704</x:v>
      </x:c>
      <x:c r="P2509" s="268" t="n">
        <x:f>I2509*TOMATO_FERTILIZER+J2509*CARROT_FERTILIZER+K2509*MESCLUN_FERTILIZER</x:f>
        <x:v>22000</x:v>
      </x:c>
      <x:c r="Q2509" s="268" t="n">
        <x:f>MIN(M2509,FARMER_HOURS)*FARMER_RATE+MAX(M2509-FARMER_HOURS,0)*TEMP_RATE</x:f>
        <x:v>44125.07273454053</x:v>
      </x:c>
      <x:c r="R2509" s="268" t="n">
        <x:f>O2509-P2509-Q2509-FIXED_COST</x:f>
        <x:v>11578.927265459468</x:v>
      </x:c>
      <x:c r="S2509" s="139" t="str">
        <x:f>IF(AND(L2509&lt;=TOTAL_BED_CAP,N2509&lt;=TEMP_WORKER_CAP),"YES","NO")</x:f>
        <x:v>YES</x:v>
      </x:c>
      <x:c r="T2509" s="139" t="n">
        <x:f>IF(S2509="YES",R2509,-1E+99)</x:f>
        <x:v>11578.927265459468</x:v>
      </x:c>
    </x:row>
    <x:row r="2510">
      <x:c r="A2510" s="139"/>
      <x:c r="B2510" s="139"/>
      <x:c r="C2510" s="139"/>
      <x:c r="D2510" s="139"/>
      <x:c r="E2510" s="139"/>
      <x:c r="F2510" s="139"/>
      <x:c r="G2510" s="139"/>
      <x:c r="H2510" s="139"/>
      <x:c r="I2510" s="266" t="n">
        <x:f>INT((ROW()-ROW($I$46))/((CARROT_CAP+1)*(MESCLUN_CAP+1)))</x:f>
        <x:v>3</x:v>
      </x:c>
      <x:c r="J2510" s="266" t="n">
        <x:f>MOD(INT((ROW()-ROW($I$46))/(MESCLUN_CAP+1)),CARROT_CAP+1)</x:f>
        <x:v>16</x:v>
      </x:c>
      <x:c r="K2510" s="266" t="n">
        <x:f>MOD(ROW()-ROW($I$46),MESCLUN_CAP+1)</x:f>
        <x:v>15</x:v>
      </x:c>
      <x:c r="L2510" s="266" t="n">
        <x:f>SUM(I2510:K2510)</x:f>
        <x:v>34</x:v>
      </x:c>
      <x:c r="M2510" s="267" t="n">
        <x:f>I2510*TOMATO_HOURS*WEEKS*(1+TOMATO_DIM)^I2510+J2510*CARROT_HOURS*WEEKS*(1+CARROT_DIM)^J2510+K2510*MESCLUN_HOURS*WEEKS*(1+MESCLUN_DIM)^K2510</x:f>
        <x:v>1885.1923963856807</x:v>
      </x:c>
      <x:c r="N2510" s="267" t="n">
        <x:f>MAX(M2510-FARMER_HOURS,0)/TEMP_HOURS_PER_WORKER</x:f>
        <x:v>0.809161386378945</x:v>
      </x:c>
      <x:c r="O2510" s="268" t="n">
        <x:f>I2510*TOMATO_PRICE+J2510*CARROT_PRICE+K2510*MESCLUN_PRICE</x:f>
        <x:v>100404</x:v>
      </x:c>
      <x:c r="P2510" s="268" t="n">
        <x:f>I2510*TOMATO_FERTILIZER+J2510*CARROT_FERTILIZER+K2510*MESCLUN_FERTILIZER</x:f>
        <x:v>22880</x:v>
      </x:c>
      <x:c r="Q2510" s="268" t="n">
        <x:f>MIN(M2510,FARMER_HOURS)*FARMER_RATE+MAX(M2510-FARMER_HOURS,0)*TEMP_RATE</x:f>
        <x:v>45229.03465947362</x:v>
      </x:c>
      <x:c r="R2510" s="268" t="n">
        <x:f>O2510-P2510-Q2510-FIXED_COST</x:f>
        <x:v>12294.965340526382</x:v>
      </x:c>
      <x:c r="S2510" s="139" t="str">
        <x:f>IF(AND(L2510&lt;=TOTAL_BED_CAP,N2510&lt;=TEMP_WORKER_CAP),"YES","NO")</x:f>
        <x:v>YES</x:v>
      </x:c>
      <x:c r="T2510" s="139" t="n">
        <x:f>IF(S2510="YES",R2510,-1E+99)</x:f>
        <x:v>12294.965340526382</x:v>
      </x:c>
    </x:row>
    <x:row r="2511">
      <x:c r="A2511" s="139"/>
      <x:c r="B2511" s="139"/>
      <x:c r="C2511" s="139"/>
      <x:c r="D2511" s="139"/>
      <x:c r="E2511" s="139"/>
      <x:c r="F2511" s="139"/>
      <x:c r="G2511" s="139"/>
      <x:c r="H2511" s="139"/>
      <x:c r="I2511" s="266" t="n">
        <x:f>INT((ROW()-ROW($I$46))/((CARROT_CAP+1)*(MESCLUN_CAP+1)))</x:f>
        <x:v>3</x:v>
      </x:c>
      <x:c r="J2511" s="266" t="n">
        <x:f>MOD(INT((ROW()-ROW($I$46))/(MESCLUN_CAP+1)),CARROT_CAP+1)</x:f>
        <x:v>16</x:v>
      </x:c>
      <x:c r="K2511" s="266" t="n">
        <x:f>MOD(ROW()-ROW($I$46),MESCLUN_CAP+1)</x:f>
        <x:v>16</x:v>
      </x:c>
      <x:c r="L2511" s="266" t="n">
        <x:f>SUM(I2511:K2511)</x:f>
        <x:v>35</x:v>
      </x:c>
      <x:c r="M2511" s="267" t="n">
        <x:f>I2511*TOMATO_HOURS*WEEKS*(1+TOMATO_DIM)^I2511+J2511*CARROT_HOURS*WEEKS*(1+CARROT_DIM)^J2511+K2511*MESCLUN_HOURS*WEEKS*(1+MESCLUN_DIM)^K2511</x:f>
        <x:v>1950.2531722631697</x:v>
      </x:c>
      <x:c r="N2511" s="267" t="n">
        <x:f>MAX(M2511-FARMER_HOURS,0)/TEMP_HOURS_PER_WORKER</x:f>
        <x:v>0.8543424807383123</x:v>
      </x:c>
      <x:c r="O2511" s="268" t="n">
        <x:f>I2511*TOMATO_PRICE+J2511*CARROT_PRICE+K2511*MESCLUN_PRICE</x:f>
        <x:v>103104</x:v>
      </x:c>
      <x:c r="P2511" s="268" t="n">
        <x:f>I2511*TOMATO_FERTILIZER+J2511*CARROT_FERTILIZER+K2511*MESCLUN_FERTILIZER</x:f>
        <x:v>23760</x:v>
      </x:c>
      <x:c r="Q2511" s="268" t="n">
        <x:f>MIN(M2511,FARMER_HOURS)*FARMER_RATE+MAX(M2511-FARMER_HOURS,0)*TEMP_RATE</x:f>
        <x:v>46358.56201845781</x:v>
      </x:c>
      <x:c r="R2511" s="268" t="n">
        <x:f>O2511-P2511-Q2511-FIXED_COST</x:f>
        <x:v>12985.437981542193</x:v>
      </x:c>
      <x:c r="S2511" s="139" t="str">
        <x:f>IF(AND(L2511&lt;=TOTAL_BED_CAP,N2511&lt;=TEMP_WORKER_CAP),"YES","NO")</x:f>
        <x:v>YES</x:v>
      </x:c>
      <x:c r="T2511" s="139" t="n">
        <x:f>IF(S2511="YES",R2511,-1E+99)</x:f>
        <x:v>12985.437981542193</x:v>
      </x:c>
    </x:row>
    <x:row r="2512">
      <x:c r="A2512" s="139"/>
      <x:c r="B2512" s="139"/>
      <x:c r="C2512" s="139"/>
      <x:c r="D2512" s="139"/>
      <x:c r="E2512" s="139"/>
      <x:c r="F2512" s="139"/>
      <x:c r="G2512" s="139"/>
      <x:c r="H2512" s="139"/>
      <x:c r="I2512" s="266" t="n">
        <x:f>INT((ROW()-ROW($I$46))/((CARROT_CAP+1)*(MESCLUN_CAP+1)))</x:f>
        <x:v>3</x:v>
      </x:c>
      <x:c r="J2512" s="266" t="n">
        <x:f>MOD(INT((ROW()-ROW($I$46))/(MESCLUN_CAP+1)),CARROT_CAP+1)</x:f>
        <x:v>16</x:v>
      </x:c>
      <x:c r="K2512" s="266" t="n">
        <x:f>MOD(ROW()-ROW($I$46),MESCLUN_CAP+1)</x:f>
        <x:v>17</x:v>
      </x:c>
      <x:c r="L2512" s="266" t="n">
        <x:f>SUM(I2512:K2512)</x:f>
        <x:v>36</x:v>
      </x:c>
      <x:c r="M2512" s="267" t="n">
        <x:f>I2512*TOMATO_HOURS*WEEKS*(1+TOMATO_DIM)^I2512+J2512*CARROT_HOURS*WEEKS*(1+CARROT_DIM)^J2512+K2512*MESCLUN_HOURS*WEEKS*(1+MESCLUN_DIM)^K2512</x:f>
        <x:v>2016.81339570971</x:v>
      </x:c>
      <x:c r="N2512" s="267" t="n">
        <x:f>MAX(M2512-FARMER_HOURS,0)/TEMP_HOURS_PER_WORKER</x:f>
        <x:v>0.900564858131743</x:v>
      </x:c>
      <x:c r="O2512" s="268" t="n">
        <x:f>I2512*TOMATO_PRICE+J2512*CARROT_PRICE+K2512*MESCLUN_PRICE</x:f>
        <x:v>105804</x:v>
      </x:c>
      <x:c r="P2512" s="268" t="n">
        <x:f>I2512*TOMATO_FERTILIZER+J2512*CARROT_FERTILIZER+K2512*MESCLUN_FERTILIZER</x:f>
        <x:v>24640</x:v>
      </x:c>
      <x:c r="Q2512" s="268" t="n">
        <x:f>MIN(M2512,FARMER_HOURS)*FARMER_RATE+MAX(M2512-FARMER_HOURS,0)*TEMP_RATE</x:f>
        <x:v>47514.12145329358</x:v>
      </x:c>
      <x:c r="R2512" s="268" t="n">
        <x:f>O2512-P2512-Q2512-FIXED_COST</x:f>
        <x:v>13649.878546706423</x:v>
      </x:c>
      <x:c r="S2512" s="139" t="str">
        <x:f>IF(AND(L2512&lt;=TOTAL_BED_CAP,N2512&lt;=TEMP_WORKER_CAP),"YES","NO")</x:f>
        <x:v>YES</x:v>
      </x:c>
      <x:c r="T2512" s="139" t="n">
        <x:f>IF(S2512="YES",R2512,-1E+99)</x:f>
        <x:v>13649.878546706423</x:v>
      </x:c>
    </x:row>
    <x:row r="2513">
      <x:c r="A2513" s="139"/>
      <x:c r="B2513" s="139"/>
      <x:c r="C2513" s="139"/>
      <x:c r="D2513" s="139"/>
      <x:c r="E2513" s="139"/>
      <x:c r="F2513" s="139"/>
      <x:c r="G2513" s="139"/>
      <x:c r="H2513" s="139"/>
      <x:c r="I2513" s="266" t="n">
        <x:f>INT((ROW()-ROW($I$46))/((CARROT_CAP+1)*(MESCLUN_CAP+1)))</x:f>
        <x:v>3</x:v>
      </x:c>
      <x:c r="J2513" s="266" t="n">
        <x:f>MOD(INT((ROW()-ROW($I$46))/(MESCLUN_CAP+1)),CARROT_CAP+1)</x:f>
        <x:v>16</x:v>
      </x:c>
      <x:c r="K2513" s="266" t="n">
        <x:f>MOD(ROW()-ROW($I$46),MESCLUN_CAP+1)</x:f>
        <x:v>18</x:v>
      </x:c>
      <x:c r="L2513" s="266" t="n">
        <x:f>SUM(I2513:K2513)</x:f>
        <x:v>37</x:v>
      </x:c>
      <x:c r="M2513" s="267" t="n">
        <x:f>I2513*TOMATO_HOURS*WEEKS*(1+TOMATO_DIM)^I2513+J2513*CARROT_HOURS*WEEKS*(1+CARROT_DIM)^J2513+K2513*MESCLUN_HOURS*WEEKS*(1+MESCLUN_DIM)^K2513</x:f>
        <x:v>2084.900387168297</x:v>
      </x:c>
      <x:c r="N2513" s="267" t="n">
        <x:f>MAX(M2513-FARMER_HOURS,0)/TEMP_HOURS_PER_WORKER</x:f>
        <x:v>0.9478474910890953</x:v>
      </x:c>
      <x:c r="O2513" s="268" t="n">
        <x:f>I2513*TOMATO_PRICE+J2513*CARROT_PRICE+K2513*MESCLUN_PRICE</x:f>
        <x:v>108504</x:v>
      </x:c>
      <x:c r="P2513" s="268" t="n">
        <x:f>I2513*TOMATO_FERTILIZER+J2513*CARROT_FERTILIZER+K2513*MESCLUN_FERTILIZER</x:f>
        <x:v>25520</x:v>
      </x:c>
      <x:c r="Q2513" s="268" t="n">
        <x:f>MIN(M2513,FARMER_HOURS)*FARMER_RATE+MAX(M2513-FARMER_HOURS,0)*TEMP_RATE</x:f>
        <x:v>48696.18727722738</x:v>
      </x:c>
      <x:c r="R2513" s="268" t="n">
        <x:f>O2513-P2513-Q2513-FIXED_COST</x:f>
        <x:v>14287.812722772622</x:v>
      </x:c>
      <x:c r="S2513" s="139" t="str">
        <x:f>IF(AND(L2513&lt;=TOTAL_BED_CAP,N2513&lt;=TEMP_WORKER_CAP),"YES","NO")</x:f>
        <x:v>YES</x:v>
      </x:c>
      <x:c r="T2513" s="139" t="n">
        <x:f>IF(S2513="YES",R2513,-1E+99)</x:f>
        <x:v>14287.812722772622</x:v>
      </x:c>
    </x:row>
    <x:row r="2514">
      <x:c r="A2514" s="139"/>
      <x:c r="B2514" s="139"/>
      <x:c r="C2514" s="139"/>
      <x:c r="D2514" s="139"/>
      <x:c r="E2514" s="139"/>
      <x:c r="F2514" s="139"/>
      <x:c r="G2514" s="139"/>
      <x:c r="H2514" s="139"/>
      <x:c r="I2514" s="266" t="n">
        <x:f>INT((ROW()-ROW($I$46))/((CARROT_CAP+1)*(MESCLUN_CAP+1)))</x:f>
        <x:v>3</x:v>
      </x:c>
      <x:c r="J2514" s="266" t="n">
        <x:f>MOD(INT((ROW()-ROW($I$46))/(MESCLUN_CAP+1)),CARROT_CAP+1)</x:f>
        <x:v>16</x:v>
      </x:c>
      <x:c r="K2514" s="266" t="n">
        <x:f>MOD(ROW()-ROW($I$46),MESCLUN_CAP+1)</x:f>
        <x:v>19</x:v>
      </x:c>
      <x:c r="L2514" s="266" t="n">
        <x:f>SUM(I2514:K2514)</x:f>
        <x:v>38</x:v>
      </x:c>
      <x:c r="M2514" s="267" t="n">
        <x:f>I2514*TOMATO_HOURS*WEEKS*(1+TOMATO_DIM)^I2514+J2514*CARROT_HOURS*WEEKS*(1+CARROT_DIM)^J2514+K2514*MESCLUN_HOURS*WEEKS*(1+MESCLUN_DIM)^K2514</x:f>
        <x:v>2154.541915804319</x:v>
      </x:c>
      <x:c r="N2514" s="267" t="n">
        <x:f>MAX(M2514-FARMER_HOURS,0)/TEMP_HOURS_PER_WORKER</x:f>
        <x:v>0.9962096637529995</x:v>
      </x:c>
      <x:c r="O2514" s="268" t="n">
        <x:f>I2514*TOMATO_PRICE+J2514*CARROT_PRICE+K2514*MESCLUN_PRICE</x:f>
        <x:v>111204</x:v>
      </x:c>
      <x:c r="P2514" s="268" t="n">
        <x:f>I2514*TOMATO_FERTILIZER+J2514*CARROT_FERTILIZER+K2514*MESCLUN_FERTILIZER</x:f>
        <x:v>26400</x:v>
      </x:c>
      <x:c r="Q2514" s="268" t="n">
        <x:f>MIN(M2514,FARMER_HOURS)*FARMER_RATE+MAX(M2514-FARMER_HOURS,0)*TEMP_RATE</x:f>
        <x:v>49905.24159382498</x:v>
      </x:c>
      <x:c r="R2514" s="268" t="n">
        <x:f>O2514-P2514-Q2514-FIXED_COST</x:f>
        <x:v>14898.758406175017</x:v>
      </x:c>
      <x:c r="S2514" s="139" t="str">
        <x:f>IF(AND(L2514&lt;=TOTAL_BED_CAP,N2514&lt;=TEMP_WORKER_CAP),"YES","NO")</x:f>
        <x:v>YES</x:v>
      </x:c>
      <x:c r="T2514" s="139" t="n">
        <x:f>IF(S2514="YES",R2514,-1E+99)</x:f>
        <x:v>14898.758406175017</x:v>
      </x:c>
    </x:row>
    <x:row r="2515">
      <x:c r="A2515" s="139"/>
      <x:c r="B2515" s="139"/>
      <x:c r="C2515" s="139"/>
      <x:c r="D2515" s="139"/>
      <x:c r="E2515" s="139"/>
      <x:c r="F2515" s="139"/>
      <x:c r="G2515" s="139"/>
      <x:c r="H2515" s="139"/>
      <x:c r="I2515" s="266" t="n">
        <x:f>INT((ROW()-ROW($I$46))/((CARROT_CAP+1)*(MESCLUN_CAP+1)))</x:f>
        <x:v>3</x:v>
      </x:c>
      <x:c r="J2515" s="266" t="n">
        <x:f>MOD(INT((ROW()-ROW($I$46))/(MESCLUN_CAP+1)),CARROT_CAP+1)</x:f>
        <x:v>16</x:v>
      </x:c>
      <x:c r="K2515" s="266" t="n">
        <x:f>MOD(ROW()-ROW($I$46),MESCLUN_CAP+1)</x:f>
        <x:v>20</x:v>
      </x:c>
      <x:c r="L2515" s="266" t="n">
        <x:f>SUM(I2515:K2515)</x:f>
        <x:v>39</x:v>
      </x:c>
      <x:c r="M2515" s="267" t="n">
        <x:f>I2515*TOMATO_HOURS*WEEKS*(1+TOMATO_DIM)^I2515+J2515*CARROT_HOURS*WEEKS*(1+CARROT_DIM)^J2515+K2515*MESCLUN_HOURS*WEEKS*(1+MESCLUN_DIM)^K2515</x:f>
        <x:v>2225.766206454796</x:v>
      </x:c>
      <x:c r="N2515" s="267" t="n">
        <x:f>MAX(M2515-FARMER_HOURS,0)/TEMP_HOURS_PER_WORKER</x:f>
        <x:v>1.0456709767047192</x:v>
      </x:c>
      <x:c r="O2515" s="268" t="n">
        <x:f>I2515*TOMATO_PRICE+J2515*CARROT_PRICE+K2515*MESCLUN_PRICE</x:f>
        <x:v>113904</x:v>
      </x:c>
      <x:c r="P2515" s="268" t="n">
        <x:f>I2515*TOMATO_FERTILIZER+J2515*CARROT_FERTILIZER+K2515*MESCLUN_FERTILIZER</x:f>
        <x:v>27280</x:v>
      </x:c>
      <x:c r="Q2515" s="268" t="n">
        <x:f>MIN(M2515,FARMER_HOURS)*FARMER_RATE+MAX(M2515-FARMER_HOURS,0)*TEMP_RATE</x:f>
        <x:v>51141.774417617984</x:v>
      </x:c>
      <x:c r="R2515" s="268" t="n">
        <x:f>O2515-P2515-Q2515-FIXED_COST</x:f>
        <x:v>15482.225582382016</x:v>
      </x:c>
      <x:c r="S2515" s="139" t="str">
        <x:f>IF(AND(L2515&lt;=TOTAL_BED_CAP,N2515&lt;=TEMP_WORKER_CAP),"YES","NO")</x:f>
        <x:v>YES</x:v>
      </x:c>
      <x:c r="T2515" s="139" t="n">
        <x:f>IF(S2515="YES",R2515,-1E+99)</x:f>
        <x:v>15482.225582382016</x:v>
      </x:c>
    </x:row>
    <x:row r="2516">
      <x:c r="A2516" s="139"/>
      <x:c r="B2516" s="139"/>
      <x:c r="C2516" s="139"/>
      <x:c r="D2516" s="139"/>
      <x:c r="E2516" s="139"/>
      <x:c r="F2516" s="139"/>
      <x:c r="G2516" s="139"/>
      <x:c r="H2516" s="139"/>
      <x:c r="I2516" s="266" t="n">
        <x:f>INT((ROW()-ROW($I$46))/((CARROT_CAP+1)*(MESCLUN_CAP+1)))</x:f>
        <x:v>3</x:v>
      </x:c>
      <x:c r="J2516" s="266" t="n">
        <x:f>MOD(INT((ROW()-ROW($I$46))/(MESCLUN_CAP+1)),CARROT_CAP+1)</x:f>
        <x:v>16</x:v>
      </x:c>
      <x:c r="K2516" s="266" t="n">
        <x:f>MOD(ROW()-ROW($I$46),MESCLUN_CAP+1)</x:f>
        <x:v>21</x:v>
      </x:c>
      <x:c r="L2516" s="266" t="n">
        <x:f>SUM(I2516:K2516)</x:f>
        <x:v>40</x:v>
      </x:c>
      <x:c r="M2516" s="267" t="n">
        <x:f>I2516*TOMATO_HOURS*WEEKS*(1+TOMATO_DIM)^I2516+J2516*CARROT_HOURS*WEEKS*(1+CARROT_DIM)^J2516+K2516*MESCLUN_HOURS*WEEKS*(1+MESCLUN_DIM)^K2516</x:f>
        <x:v>2298.60194668124</x:v>
      </x:c>
      <x:c r="N2516" s="267" t="n">
        <x:f>MAX(M2516-FARMER_HOURS,0)/TEMP_HOURS_PER_WORKER</x:f>
        <x:v>1.096251351861972</x:v>
      </x:c>
      <x:c r="O2516" s="268" t="n">
        <x:f>I2516*TOMATO_PRICE+J2516*CARROT_PRICE+K2516*MESCLUN_PRICE</x:f>
        <x:v>116604</x:v>
      </x:c>
      <x:c r="P2516" s="268" t="n">
        <x:f>I2516*TOMATO_FERTILIZER+J2516*CARROT_FERTILIZER+K2516*MESCLUN_FERTILIZER</x:f>
        <x:v>28160</x:v>
      </x:c>
      <x:c r="Q2516" s="268" t="n">
        <x:f>MIN(M2516,FARMER_HOURS)*FARMER_RATE+MAX(M2516-FARMER_HOURS,0)*TEMP_RATE</x:f>
        <x:v>52406.28379654931</x:v>
      </x:c>
      <x:c r="R2516" s="268" t="n">
        <x:f>O2516-P2516-Q2516-FIXED_COST</x:f>
        <x:v>16037.716203450691</x:v>
      </x:c>
      <x:c r="S2516" s="139" t="str">
        <x:f>IF(AND(L2516&lt;=TOTAL_BED_CAP,N2516&lt;=TEMP_WORKER_CAP),"YES","NO")</x:f>
        <x:v>YES</x:v>
      </x:c>
      <x:c r="T2516" s="139" t="n">
        <x:f>IF(S2516="YES",R2516,-1E+99)</x:f>
        <x:v>16037.716203450691</x:v>
      </x:c>
    </x:row>
    <x:row r="2517">
      <x:c r="A2517" s="139"/>
      <x:c r="B2517" s="139"/>
      <x:c r="C2517" s="139"/>
      <x:c r="D2517" s="139"/>
      <x:c r="E2517" s="139"/>
      <x:c r="F2517" s="139"/>
      <x:c r="G2517" s="139"/>
      <x:c r="H2517" s="139"/>
      <x:c r="I2517" s="266" t="n">
        <x:f>INT((ROW()-ROW($I$46))/((CARROT_CAP+1)*(MESCLUN_CAP+1)))</x:f>
        <x:v>3</x:v>
      </x:c>
      <x:c r="J2517" s="266" t="n">
        <x:f>MOD(INT((ROW()-ROW($I$46))/(MESCLUN_CAP+1)),CARROT_CAP+1)</x:f>
        <x:v>16</x:v>
      </x:c>
      <x:c r="K2517" s="266" t="n">
        <x:f>MOD(ROW()-ROW($I$46),MESCLUN_CAP+1)</x:f>
        <x:v>22</x:v>
      </x:c>
      <x:c r="L2517" s="266" t="n">
        <x:f>SUM(I2517:K2517)</x:f>
        <x:v>41</x:v>
      </x:c>
      <x:c r="M2517" s="267" t="n">
        <x:f>I2517*TOMATO_HOURS*WEEKS*(1+TOMATO_DIM)^I2517+J2517*CARROT_HOURS*WEEKS*(1+CARROT_DIM)^J2517+K2517*MESCLUN_HOURS*WEEKS*(1+MESCLUN_DIM)^K2517</x:f>
        <x:v>2373.078293927636</x:v>
      </x:c>
      <x:c r="N2517" s="267" t="n">
        <x:f>MAX(M2517-FARMER_HOURS,0)/TEMP_HOURS_PER_WORKER</x:f>
        <x:v>1.1479710374497472</x:v>
      </x:c>
      <x:c r="O2517" s="268" t="n">
        <x:f>I2517*TOMATO_PRICE+J2517*CARROT_PRICE+K2517*MESCLUN_PRICE</x:f>
        <x:v>119304</x:v>
      </x:c>
      <x:c r="P2517" s="268" t="n">
        <x:f>I2517*TOMATO_FERTILIZER+J2517*CARROT_FERTILIZER+K2517*MESCLUN_FERTILIZER</x:f>
        <x:v>29040</x:v>
      </x:c>
      <x:c r="Q2517" s="268" t="n">
        <x:f>MIN(M2517,FARMER_HOURS)*FARMER_RATE+MAX(M2517-FARMER_HOURS,0)*TEMP_RATE</x:f>
        <x:v>53699.27593624368</x:v>
      </x:c>
      <x:c r="R2517" s="268" t="n">
        <x:f>O2517-P2517-Q2517-FIXED_COST</x:f>
        <x:v>16564.724063756323</x:v>
      </x:c>
      <x:c r="S2517" s="139" t="str">
        <x:f>IF(AND(L2517&lt;=TOTAL_BED_CAP,N2517&lt;=TEMP_WORKER_CAP),"YES","NO")</x:f>
        <x:v>YES</x:v>
      </x:c>
      <x:c r="T2517" s="139" t="n">
        <x:f>IF(S2517="YES",R2517,-1E+99)</x:f>
        <x:v>16564.724063756323</x:v>
      </x:c>
    </x:row>
    <x:row r="2518">
      <x:c r="A2518" s="139"/>
      <x:c r="B2518" s="139"/>
      <x:c r="C2518" s="139"/>
      <x:c r="D2518" s="139"/>
      <x:c r="E2518" s="139"/>
      <x:c r="F2518" s="139"/>
      <x:c r="G2518" s="139"/>
      <x:c r="H2518" s="139"/>
      <x:c r="I2518" s="266" t="n">
        <x:f>INT((ROW()-ROW($I$46))/((CARROT_CAP+1)*(MESCLUN_CAP+1)))</x:f>
        <x:v>3</x:v>
      </x:c>
      <x:c r="J2518" s="266" t="n">
        <x:f>MOD(INT((ROW()-ROW($I$46))/(MESCLUN_CAP+1)),CARROT_CAP+1)</x:f>
        <x:v>16</x:v>
      </x:c>
      <x:c r="K2518" s="266" t="n">
        <x:f>MOD(ROW()-ROW($I$46),MESCLUN_CAP+1)</x:f>
        <x:v>23</x:v>
      </x:c>
      <x:c r="L2518" s="266" t="n">
        <x:f>SUM(I2518:K2518)</x:f>
        <x:v>42</x:v>
      </x:c>
      <x:c r="M2518" s="267" t="n">
        <x:f>I2518*TOMATO_HOURS*WEEKS*(1+TOMATO_DIM)^I2518+J2518*CARROT_HOURS*WEEKS*(1+CARROT_DIM)^J2518+K2518*MESCLUN_HOURS*WEEKS*(1+MESCLUN_DIM)^K2518</x:f>
        <x:v>2449.2248827850726</x:v>
      </x:c>
      <x:c r="N2518" s="267" t="n">
        <x:f>MAX(M2518-FARMER_HOURS,0)/TEMP_HOURS_PER_WORKER</x:f>
        <x:v>1.2008506130451893</x:v>
      </x:c>
      <x:c r="O2518" s="268" t="n">
        <x:f>I2518*TOMATO_PRICE+J2518*CARROT_PRICE+K2518*MESCLUN_PRICE</x:f>
        <x:v>122004</x:v>
      </x:c>
      <x:c r="P2518" s="268" t="n">
        <x:f>I2518*TOMATO_FERTILIZER+J2518*CARROT_FERTILIZER+K2518*MESCLUN_FERTILIZER</x:f>
        <x:v>29920</x:v>
      </x:c>
      <x:c r="Q2518" s="268" t="n">
        <x:f>MIN(M2518,FARMER_HOURS)*FARMER_RATE+MAX(M2518-FARMER_HOURS,0)*TEMP_RATE</x:f>
        <x:v>55021.26532612973</x:v>
      </x:c>
      <x:c r="R2518" s="268" t="n">
        <x:f>O2518-P2518-Q2518-FIXED_COST</x:f>
        <x:v>17062.73467387027</x:v>
      </x:c>
      <x:c r="S2518" s="139" t="str">
        <x:f>IF(AND(L2518&lt;=TOTAL_BED_CAP,N2518&lt;=TEMP_WORKER_CAP),"YES","NO")</x:f>
        <x:v>YES</x:v>
      </x:c>
      <x:c r="T2518" s="139" t="n">
        <x:f>IF(S2518="YES",R2518,-1E+99)</x:f>
        <x:v>17062.73467387027</x:v>
      </x:c>
    </x:row>
    <x:row r="2519">
      <x:c r="A2519" s="139"/>
      <x:c r="B2519" s="139"/>
      <x:c r="C2519" s="139"/>
      <x:c r="D2519" s="139"/>
      <x:c r="E2519" s="139"/>
      <x:c r="F2519" s="139"/>
      <x:c r="G2519" s="139"/>
      <x:c r="H2519" s="139"/>
      <x:c r="I2519" s="266" t="n">
        <x:f>INT((ROW()-ROW($I$46))/((CARROT_CAP+1)*(MESCLUN_CAP+1)))</x:f>
        <x:v>3</x:v>
      </x:c>
      <x:c r="J2519" s="266" t="n">
        <x:f>MOD(INT((ROW()-ROW($I$46))/(MESCLUN_CAP+1)),CARROT_CAP+1)</x:f>
        <x:v>16</x:v>
      </x:c>
      <x:c r="K2519" s="266" t="n">
        <x:f>MOD(ROW()-ROW($I$46),MESCLUN_CAP+1)</x:f>
        <x:v>24</x:v>
      </x:c>
      <x:c r="L2519" s="266" t="n">
        <x:f>SUM(I2519:K2519)</x:f>
        <x:v>43</x:v>
      </x:c>
      <x:c r="M2519" s="267" t="n">
        <x:f>I2519*TOMATO_HOURS*WEEKS*(1+TOMATO_DIM)^I2519+J2519*CARROT_HOURS*WEEKS*(1+CARROT_DIM)^J2519+K2519*MESCLUN_HOURS*WEEKS*(1+MESCLUN_DIM)^K2519</x:f>
        <x:v>2527.071832364568</x:v>
      </x:c>
      <x:c r="N2519" s="267" t="n">
        <x:f>MAX(M2519-FARMER_HOURS,0)/TEMP_HOURS_PER_WORKER</x:f>
        <x:v>1.2549109946976165</x:v>
      </x:c>
      <x:c r="O2519" s="268" t="n">
        <x:f>I2519*TOMATO_PRICE+J2519*CARROT_PRICE+K2519*MESCLUN_PRICE</x:f>
        <x:v>124704</x:v>
      </x:c>
      <x:c r="P2519" s="268" t="n">
        <x:f>I2519*TOMATO_FERTILIZER+J2519*CARROT_FERTILIZER+K2519*MESCLUN_FERTILIZER</x:f>
        <x:v>30800</x:v>
      </x:c>
      <x:c r="Q2519" s="268" t="n">
        <x:f>MIN(M2519,FARMER_HOURS)*FARMER_RATE+MAX(M2519-FARMER_HOURS,0)*TEMP_RATE</x:f>
        <x:v>56372.774867440414</x:v>
      </x:c>
      <x:c r="R2519" s="268" t="n">
        <x:f>O2519-P2519-Q2519-FIXED_COST</x:f>
        <x:v>17531.225132559586</x:v>
      </x:c>
      <x:c r="S2519" s="139" t="str">
        <x:f>IF(AND(L2519&lt;=TOTAL_BED_CAP,N2519&lt;=TEMP_WORKER_CAP),"YES","NO")</x:f>
        <x:v>YES</x:v>
      </x:c>
      <x:c r="T2519" s="139" t="n">
        <x:f>IF(S2519="YES",R2519,-1E+99)</x:f>
        <x:v>17531.225132559586</x:v>
      </x:c>
    </x:row>
    <x:row r="2520">
      <x:c r="A2520" s="139"/>
      <x:c r="B2520" s="139"/>
      <x:c r="C2520" s="139"/>
      <x:c r="D2520" s="139"/>
      <x:c r="E2520" s="139"/>
      <x:c r="F2520" s="139"/>
      <x:c r="G2520" s="139"/>
      <x:c r="H2520" s="139"/>
      <x:c r="I2520" s="266" t="n">
        <x:f>INT((ROW()-ROW($I$46))/((CARROT_CAP+1)*(MESCLUN_CAP+1)))</x:f>
        <x:v>3</x:v>
      </x:c>
      <x:c r="J2520" s="266" t="n">
        <x:f>MOD(INT((ROW()-ROW($I$46))/(MESCLUN_CAP+1)),CARROT_CAP+1)</x:f>
        <x:v>16</x:v>
      </x:c>
      <x:c r="K2520" s="266" t="n">
        <x:f>MOD(ROW()-ROW($I$46),MESCLUN_CAP+1)</x:f>
        <x:v>25</x:v>
      </x:c>
      <x:c r="L2520" s="266" t="n">
        <x:f>SUM(I2520:K2520)</x:f>
        <x:v>44</x:v>
      </x:c>
      <x:c r="M2520" s="267" t="n">
        <x:f>I2520*TOMATO_HOURS*WEEKS*(1+TOMATO_DIM)^I2520+J2520*CARROT_HOURS*WEEKS*(1+CARROT_DIM)^J2520+K2520*MESCLUN_HOURS*WEEKS*(1+MESCLUN_DIM)^K2520</x:f>
        <x:v>2606.649753779666</x:v>
      </x:c>
      <x:c r="N2520" s="267" t="n">
        <x:f>MAX(M2520-FARMER_HOURS,0)/TEMP_HOURS_PER_WORKER</x:f>
        <x:v>1.310173440124768</x:v>
      </x:c>
      <x:c r="O2520" s="268" t="n">
        <x:f>I2520*TOMATO_PRICE+J2520*CARROT_PRICE+K2520*MESCLUN_PRICE</x:f>
        <x:v>127404</x:v>
      </x:c>
      <x:c r="P2520" s="268" t="n">
        <x:f>I2520*TOMATO_FERTILIZER+J2520*CARROT_FERTILIZER+K2520*MESCLUN_FERTILIZER</x:f>
        <x:v>31680</x:v>
      </x:c>
      <x:c r="Q2520" s="268" t="n">
        <x:f>MIN(M2520,FARMER_HOURS)*FARMER_RATE+MAX(M2520-FARMER_HOURS,0)*TEMP_RATE</x:f>
        <x:v>57754.3360031192</x:v>
      </x:c>
      <x:c r="R2520" s="268" t="n">
        <x:f>O2520-P2520-Q2520-FIXED_COST</x:f>
        <x:v>17969.6639968808</x:v>
      </x:c>
      <x:c r="S2520" s="139" t="str">
        <x:f>IF(AND(L2520&lt;=TOTAL_BED_CAP,N2520&lt;=TEMP_WORKER_CAP),"YES","NO")</x:f>
        <x:v>YES</x:v>
      </x:c>
      <x:c r="T2520" s="139" t="n">
        <x:f>IF(S2520="YES",R2520,-1E+99)</x:f>
        <x:v>17969.6639968808</x:v>
      </x:c>
    </x:row>
    <x:row r="2521">
      <x:c r="A2521" s="139"/>
      <x:c r="B2521" s="139"/>
      <x:c r="C2521" s="139"/>
      <x:c r="D2521" s="139"/>
      <x:c r="E2521" s="139"/>
      <x:c r="F2521" s="139"/>
      <x:c r="G2521" s="139"/>
      <x:c r="H2521" s="139"/>
      <x:c r="I2521" s="266" t="n">
        <x:f>INT((ROW()-ROW($I$46))/((CARROT_CAP+1)*(MESCLUN_CAP+1)))</x:f>
        <x:v>3</x:v>
      </x:c>
      <x:c r="J2521" s="266" t="n">
        <x:f>MOD(INT((ROW()-ROW($I$46))/(MESCLUN_CAP+1)),CARROT_CAP+1)</x:f>
        <x:v>16</x:v>
      </x:c>
      <x:c r="K2521" s="266" t="n">
        <x:f>MOD(ROW()-ROW($I$46),MESCLUN_CAP+1)</x:f>
        <x:v>26</x:v>
      </x:c>
      <x:c r="L2521" s="266" t="n">
        <x:f>SUM(I2521:K2521)</x:f>
        <x:v>45</x:v>
      </x:c>
      <x:c r="M2521" s="267" t="n">
        <x:f>I2521*TOMATO_HOURS*WEEKS*(1+TOMATO_DIM)^I2521+J2521*CARROT_HOURS*WEEKS*(1+CARROT_DIM)^J2521+K2521*MESCLUN_HOURS*WEEKS*(1+MESCLUN_DIM)^K2521</x:f>
        <x:v>2687.9897577403826</x:v>
      </x:c>
      <x:c r="N2521" s="267" t="n">
        <x:f>MAX(M2521-FARMER_HOURS,0)/TEMP_HOURS_PER_WORKER</x:f>
        <x:v>1.3666595539863768</x:v>
      </x:c>
      <x:c r="O2521" s="268" t="n">
        <x:f>I2521*TOMATO_PRICE+J2521*CARROT_PRICE+K2521*MESCLUN_PRICE</x:f>
        <x:v>130104</x:v>
      </x:c>
      <x:c r="P2521" s="268" t="n">
        <x:f>I2521*TOMATO_FERTILIZER+J2521*CARROT_FERTILIZER+K2521*MESCLUN_FERTILIZER</x:f>
        <x:v>32560</x:v>
      </x:c>
      <x:c r="Q2521" s="268" t="n">
        <x:f>MIN(M2521,FARMER_HOURS)*FARMER_RATE+MAX(M2521-FARMER_HOURS,0)*TEMP_RATE</x:f>
        <x:v>59166.48884965942</x:v>
      </x:c>
      <x:c r="R2521" s="268" t="n">
        <x:f>O2521-P2521-Q2521-FIXED_COST</x:f>
        <x:v>18377.51115034058</x:v>
      </x:c>
      <x:c r="S2521" s="139" t="str">
        <x:f>IF(AND(L2521&lt;=TOTAL_BED_CAP,N2521&lt;=TEMP_WORKER_CAP),"YES","NO")</x:f>
        <x:v>YES</x:v>
      </x:c>
      <x:c r="T2521" s="139" t="n">
        <x:f>IF(S2521="YES",R2521,-1E+99)</x:f>
        <x:v>18377.51115034058</x:v>
      </x:c>
    </x:row>
    <x:row r="2522">
      <x:c r="A2522" s="139"/>
      <x:c r="B2522" s="139"/>
      <x:c r="C2522" s="139"/>
      <x:c r="D2522" s="139"/>
      <x:c r="E2522" s="139"/>
      <x:c r="F2522" s="139"/>
      <x:c r="G2522" s="139"/>
      <x:c r="H2522" s="139"/>
      <x:c r="I2522" s="266" t="n">
        <x:f>INT((ROW()-ROW($I$46))/((CARROT_CAP+1)*(MESCLUN_CAP+1)))</x:f>
        <x:v>3</x:v>
      </x:c>
      <x:c r="J2522" s="266" t="n">
        <x:f>MOD(INT((ROW()-ROW($I$46))/(MESCLUN_CAP+1)),CARROT_CAP+1)</x:f>
        <x:v>16</x:v>
      </x:c>
      <x:c r="K2522" s="266" t="n">
        <x:f>MOD(ROW()-ROW($I$46),MESCLUN_CAP+1)</x:f>
        <x:v>27</x:v>
      </x:c>
      <x:c r="L2522" s="266" t="n">
        <x:f>SUM(I2522:K2522)</x:f>
        <x:v>46</x:v>
      </x:c>
      <x:c r="M2522" s="267" t="n">
        <x:f>I2522*TOMATO_HOURS*WEEKS*(1+TOMATO_DIM)^I2522+J2522*CARROT_HOURS*WEEKS*(1+CARROT_DIM)^J2522+K2522*MESCLUN_HOURS*WEEKS*(1+MESCLUN_DIM)^K2522</x:f>
        <x:v>2771.12346226014</x:v>
      </x:c>
      <x:c r="N2522" s="267" t="n">
        <x:f>MAX(M2522-FARMER_HOURS,0)/TEMP_HOURS_PER_WORKER</x:f>
        <x:v>1.4243912932362084</x:v>
      </x:c>
      <x:c r="O2522" s="268" t="n">
        <x:f>I2522*TOMATO_PRICE+J2522*CARROT_PRICE+K2522*MESCLUN_PRICE</x:f>
        <x:v>132804</x:v>
      </x:c>
      <x:c r="P2522" s="268" t="n">
        <x:f>I2522*TOMATO_FERTILIZER+J2522*CARROT_FERTILIZER+K2522*MESCLUN_FERTILIZER</x:f>
        <x:v>33440</x:v>
      </x:c>
      <x:c r="Q2522" s="268" t="n">
        <x:f>MIN(M2522,FARMER_HOURS)*FARMER_RATE+MAX(M2522-FARMER_HOURS,0)*TEMP_RATE</x:f>
        <x:v>60609.78233090521</x:v>
      </x:c>
      <x:c r="R2522" s="268" t="n">
        <x:f>O2522-P2522-Q2522-FIXED_COST</x:f>
        <x:v>18754.21766909479</x:v>
      </x:c>
      <x:c r="S2522" s="139" t="str">
        <x:f>IF(AND(L2522&lt;=TOTAL_BED_CAP,N2522&lt;=TEMP_WORKER_CAP),"YES","NO")</x:f>
        <x:v>YES</x:v>
      </x:c>
      <x:c r="T2522" s="139" t="n">
        <x:f>IF(S2522="YES",R2522,-1E+99)</x:f>
        <x:v>18754.21766909479</x:v>
      </x:c>
    </x:row>
    <x:row r="2523">
      <x:c r="A2523" s="139"/>
      <x:c r="B2523" s="139"/>
      <x:c r="C2523" s="139"/>
      <x:c r="D2523" s="139"/>
      <x:c r="E2523" s="139"/>
      <x:c r="F2523" s="139"/>
      <x:c r="G2523" s="139"/>
      <x:c r="H2523" s="139"/>
      <x:c r="I2523" s="266" t="n">
        <x:f>INT((ROW()-ROW($I$46))/((CARROT_CAP+1)*(MESCLUN_CAP+1)))</x:f>
        <x:v>3</x:v>
      </x:c>
      <x:c r="J2523" s="266" t="n">
        <x:f>MOD(INT((ROW()-ROW($I$46))/(MESCLUN_CAP+1)),CARROT_CAP+1)</x:f>
        <x:v>16</x:v>
      </x:c>
      <x:c r="K2523" s="266" t="n">
        <x:f>MOD(ROW()-ROW($I$46),MESCLUN_CAP+1)</x:f>
        <x:v>28</x:v>
      </x:c>
      <x:c r="L2523" s="266" t="n">
        <x:f>SUM(I2523:K2523)</x:f>
        <x:v>47</x:v>
      </x:c>
      <x:c r="M2523" s="267" t="n">
        <x:f>I2523*TOMATO_HOURS*WEEKS*(1+TOMATO_DIM)^I2523+J2523*CARROT_HOURS*WEEKS*(1+CARROT_DIM)^J2523+K2523*MESCLUN_HOURS*WEEKS*(1+MESCLUN_DIM)^K2523</x:f>
        <x:v>2856.0830004772934</x:v>
      </x:c>
      <x:c r="N2523" s="267" t="n">
        <x:f>MAX(M2523-FARMER_HOURS,0)/TEMP_HOURS_PER_WORKER</x:f>
        <x:v>1.483390972553676</x:v>
      </x:c>
      <x:c r="O2523" s="268" t="n">
        <x:f>I2523*TOMATO_PRICE+J2523*CARROT_PRICE+K2523*MESCLUN_PRICE</x:f>
        <x:v>135504</x:v>
      </x:c>
      <x:c r="P2523" s="268" t="n">
        <x:f>I2523*TOMATO_FERTILIZER+J2523*CARROT_FERTILIZER+K2523*MESCLUN_FERTILIZER</x:f>
        <x:v>34320</x:v>
      </x:c>
      <x:c r="Q2523" s="268" t="n">
        <x:f>MIN(M2523,FARMER_HOURS)*FARMER_RATE+MAX(M2523-FARMER_HOURS,0)*TEMP_RATE</x:f>
        <x:v>62084.774313841895</x:v>
      </x:c>
      <x:c r="R2523" s="268" t="n">
        <x:f>O2523-P2523-Q2523-FIXED_COST</x:f>
        <x:v>19099.225686158105</x:v>
      </x:c>
      <x:c r="S2523" s="139" t="str">
        <x:f>IF(AND(L2523&lt;=TOTAL_BED_CAP,N2523&lt;=TEMP_WORKER_CAP),"YES","NO")</x:f>
        <x:v>YES</x:v>
      </x:c>
      <x:c r="T2523" s="139" t="n">
        <x:f>IF(S2523="YES",R2523,-1E+99)</x:f>
        <x:v>19099.225686158105</x:v>
      </x:c>
    </x:row>
    <x:row r="2524">
      <x:c r="A2524" s="139"/>
      <x:c r="B2524" s="139"/>
      <x:c r="C2524" s="139"/>
      <x:c r="D2524" s="139"/>
      <x:c r="E2524" s="139"/>
      <x:c r="F2524" s="139"/>
      <x:c r="G2524" s="139"/>
      <x:c r="H2524" s="139"/>
      <x:c r="I2524" s="266" t="n">
        <x:f>INT((ROW()-ROW($I$46))/((CARROT_CAP+1)*(MESCLUN_CAP+1)))</x:f>
        <x:v>3</x:v>
      </x:c>
      <x:c r="J2524" s="266" t="n">
        <x:f>MOD(INT((ROW()-ROW($I$46))/(MESCLUN_CAP+1)),CARROT_CAP+1)</x:f>
        <x:v>16</x:v>
      </x:c>
      <x:c r="K2524" s="266" t="n">
        <x:f>MOD(ROW()-ROW($I$46),MESCLUN_CAP+1)</x:f>
        <x:v>29</x:v>
      </x:c>
      <x:c r="L2524" s="266" t="n">
        <x:f>SUM(I2524:K2524)</x:f>
        <x:v>48</x:v>
      </x:c>
      <x:c r="M2524" s="267" t="n">
        <x:f>I2524*TOMATO_HOURS*WEEKS*(1+TOMATO_DIM)^I2524+J2524*CARROT_HOURS*WEEKS*(1+CARROT_DIM)^J2524+K2524*MESCLUN_HOURS*WEEKS*(1+MESCLUN_DIM)^K2524</x:f>
        <x:v>2942.9010285929467</x:v>
      </x:c>
      <x:c r="N2524" s="267" t="n">
        <x:f>MAX(M2524-FARMER_HOURS,0)/TEMP_HOURS_PER_WORKER</x:f>
        <x:v>1.543681269856213</x:v>
      </x:c>
      <x:c r="O2524" s="268" t="n">
        <x:f>I2524*TOMATO_PRICE+J2524*CARROT_PRICE+K2524*MESCLUN_PRICE</x:f>
        <x:v>138204</x:v>
      </x:c>
      <x:c r="P2524" s="268" t="n">
        <x:f>I2524*TOMATO_FERTILIZER+J2524*CARROT_FERTILIZER+K2524*MESCLUN_FERTILIZER</x:f>
        <x:v>35200</x:v>
      </x:c>
      <x:c r="Q2524" s="268" t="n">
        <x:f>MIN(M2524,FARMER_HOURS)*FARMER_RATE+MAX(M2524-FARMER_HOURS,0)*TEMP_RATE</x:f>
        <x:v>63592.03174640532</x:v>
      </x:c>
      <x:c r="R2524" s="268" t="n">
        <x:f>O2524-P2524-Q2524-FIXED_COST</x:f>
        <x:v>19411.968253594678</x:v>
      </x:c>
      <x:c r="S2524" s="139" t="str">
        <x:f>IF(AND(L2524&lt;=TOTAL_BED_CAP,N2524&lt;=TEMP_WORKER_CAP),"YES","NO")</x:f>
        <x:v>YES</x:v>
      </x:c>
      <x:c r="T2524" s="139" t="n">
        <x:f>IF(S2524="YES",R2524,-1E+99)</x:f>
        <x:v>19411.968253594678</x:v>
      </x:c>
    </x:row>
    <x:row r="2525">
      <x:c r="A2525" s="139"/>
      <x:c r="B2525" s="139"/>
      <x:c r="C2525" s="139"/>
      <x:c r="D2525" s="139"/>
      <x:c r="E2525" s="139"/>
      <x:c r="F2525" s="139"/>
      <x:c r="G2525" s="139"/>
      <x:c r="H2525" s="139"/>
      <x:c r="I2525" s="266" t="n">
        <x:f>INT((ROW()-ROW($I$46))/((CARROT_CAP+1)*(MESCLUN_CAP+1)))</x:f>
        <x:v>3</x:v>
      </x:c>
      <x:c r="J2525" s="266" t="n">
        <x:f>MOD(INT((ROW()-ROW($I$46))/(MESCLUN_CAP+1)),CARROT_CAP+1)</x:f>
        <x:v>16</x:v>
      </x:c>
      <x:c r="K2525" s="266" t="n">
        <x:f>MOD(ROW()-ROW($I$46),MESCLUN_CAP+1)</x:f>
        <x:v>30</x:v>
      </x:c>
      <x:c r="L2525" s="266" t="n">
        <x:f>SUM(I2525:K2525)</x:f>
        <x:v>49</x:v>
      </x:c>
      <x:c r="M2525" s="267" t="n">
        <x:f>I2525*TOMATO_HOURS*WEEKS*(1+TOMATO_DIM)^I2525+J2525*CARROT_HOURS*WEEKS*(1+CARROT_DIM)^J2525+K2525*MESCLUN_HOURS*WEEKS*(1+MESCLUN_DIM)^K2525</x:f>
        <x:v>3031.6107339267164</x:v>
      </x:c>
      <x:c r="N2525" s="267" t="n">
        <x:f>MAX(M2525-FARMER_HOURS,0)/TEMP_HOURS_PER_WORKER</x:f>
        <x:v>1.605285231893553</x:v>
      </x:c>
      <x:c r="O2525" s="268" t="n">
        <x:f>I2525*TOMATO_PRICE+J2525*CARROT_PRICE+K2525*MESCLUN_PRICE</x:f>
        <x:v>140904</x:v>
      </x:c>
      <x:c r="P2525" s="268" t="n">
        <x:f>I2525*TOMATO_FERTILIZER+J2525*CARROT_FERTILIZER+K2525*MESCLUN_FERTILIZER</x:f>
        <x:v>36080</x:v>
      </x:c>
      <x:c r="Q2525" s="268" t="n">
        <x:f>MIN(M2525,FARMER_HOURS)*FARMER_RATE+MAX(M2525-FARMER_HOURS,0)*TEMP_RATE</x:f>
        <x:v>65132.130797338825</x:v>
      </x:c>
      <x:c r="R2525" s="268" t="n">
        <x:f>O2525-P2525-Q2525-FIXED_COST</x:f>
        <x:v>19691.869202661175</x:v>
      </x:c>
      <x:c r="S2525" s="139" t="str">
        <x:f>IF(AND(L2525&lt;=TOTAL_BED_CAP,N2525&lt;=TEMP_WORKER_CAP),"YES","NO")</x:f>
        <x:v>YES</x:v>
      </x:c>
      <x:c r="T2525" s="139" t="n">
        <x:f>IF(S2525="YES",R2525,-1E+99)</x:f>
        <x:v>19691.869202661175</x:v>
      </x:c>
    </x:row>
    <x:row r="2526">
      <x:c r="A2526" s="139"/>
      <x:c r="B2526" s="139"/>
      <x:c r="C2526" s="139"/>
      <x:c r="D2526" s="139"/>
      <x:c r="E2526" s="139"/>
      <x:c r="F2526" s="139"/>
      <x:c r="G2526" s="139"/>
      <x:c r="H2526" s="139"/>
      <x:c r="I2526" s="266" t="n">
        <x:f>INT((ROW()-ROW($I$46))/((CARROT_CAP+1)*(MESCLUN_CAP+1)))</x:f>
        <x:v>3</x:v>
      </x:c>
      <x:c r="J2526" s="266" t="n">
        <x:f>MOD(INT((ROW()-ROW($I$46))/(MESCLUN_CAP+1)),CARROT_CAP+1)</x:f>
        <x:v>17</x:v>
      </x:c>
      <x:c r="K2526" s="266" t="n">
        <x:f>MOD(ROW()-ROW($I$46),MESCLUN_CAP+1)</x:f>
        <x:v>0</x:v>
      </x:c>
      <x:c r="L2526" s="266" t="n">
        <x:f>SUM(I2526:K2526)</x:f>
        <x:v>20</x:v>
      </x:c>
      <x:c r="M2526" s="267" t="n">
        <x:f>I2526*TOMATO_HOURS*WEEKS*(1+TOMATO_DIM)^I2526+J2526*CARROT_HOURS*WEEKS*(1+CARROT_DIM)^J2526+K2526*MESCLUN_HOURS*WEEKS*(1+MESCLUN_DIM)^K2526</x:f>
        <x:v>1135.395313200309</x:v>
      </x:c>
      <x:c r="N2526" s="267" t="n">
        <x:f>MAX(M2526-FARMER_HOURS,0)/TEMP_HOURS_PER_WORKER</x:f>
        <x:v>0.2884689675002145</x:v>
      </x:c>
      <x:c r="O2526" s="268" t="n">
        <x:f>I2526*TOMATO_PRICE+J2526*CARROT_PRICE+K2526*MESCLUN_PRICE</x:f>
        <x:v>61998</x:v>
      </x:c>
      <x:c r="P2526" s="268" t="n">
        <x:f>I2526*TOMATO_FERTILIZER+J2526*CARROT_FERTILIZER+K2526*MESCLUN_FERTILIZER</x:f>
        <x:v>10120</x:v>
      </x:c>
      <x:c r="Q2526" s="268" t="n">
        <x:f>MIN(M2526,FARMER_HOURS)*FARMER_RATE+MAX(M2526-FARMER_HOURS,0)*TEMP_RATE</x:f>
        <x:v>32211.724187505362</x:v>
      </x:c>
      <x:c r="R2526" s="268" t="n">
        <x:f>O2526-P2526-Q2526-FIXED_COST</x:f>
        <x:v>-333.72418750536235</x:v>
      </x:c>
      <x:c r="S2526" s="139" t="str">
        <x:f>IF(AND(L2526&lt;=TOTAL_BED_CAP,N2526&lt;=TEMP_WORKER_CAP),"YES","NO")</x:f>
        <x:v>YES</x:v>
      </x:c>
      <x:c r="T2526" s="139" t="n">
        <x:f>IF(S2526="YES",R2526,-1E+99)</x:f>
        <x:v>-333.72418750536235</x:v>
      </x:c>
    </x:row>
    <x:row r="2527">
      <x:c r="A2527" s="139"/>
      <x:c r="B2527" s="139"/>
      <x:c r="C2527" s="139"/>
      <x:c r="D2527" s="139"/>
      <x:c r="E2527" s="139"/>
      <x:c r="F2527" s="139"/>
      <x:c r="G2527" s="139"/>
      <x:c r="H2527" s="139"/>
      <x:c r="I2527" s="266" t="n">
        <x:f>INT((ROW()-ROW($I$46))/((CARROT_CAP+1)*(MESCLUN_CAP+1)))</x:f>
        <x:v>3</x:v>
      </x:c>
      <x:c r="J2527" s="266" t="n">
        <x:f>MOD(INT((ROW()-ROW($I$46))/(MESCLUN_CAP+1)),CARROT_CAP+1)</x:f>
        <x:v>17</x:v>
      </x:c>
      <x:c r="K2527" s="266" t="n">
        <x:f>MOD(ROW()-ROW($I$46),MESCLUN_CAP+1)</x:f>
        <x:v>1</x:v>
      </x:c>
      <x:c r="L2527" s="266" t="n">
        <x:f>SUM(I2527:K2527)</x:f>
        <x:v>21</x:v>
      </x:c>
      <x:c r="M2527" s="267" t="n">
        <x:f>I2527*TOMATO_HOURS*WEEKS*(1+TOMATO_DIM)^I2527+J2527*CARROT_HOURS*WEEKS*(1+CARROT_DIM)^J2527+K2527*MESCLUN_HOURS*WEEKS*(1+MESCLUN_DIM)^K2527</x:f>
        <x:v>1180.957813200309</x:v>
      </x:c>
      <x:c r="N2527" s="267" t="n">
        <x:f>MAX(M2527-FARMER_HOURS,0)/TEMP_HOURS_PER_WORKER</x:f>
        <x:v>0.32010959250021453</x:v>
      </x:c>
      <x:c r="O2527" s="268" t="n">
        <x:f>I2527*TOMATO_PRICE+J2527*CARROT_PRICE+K2527*MESCLUN_PRICE</x:f>
        <x:v>64698</x:v>
      </x:c>
      <x:c r="P2527" s="268" t="n">
        <x:f>I2527*TOMATO_FERTILIZER+J2527*CARROT_FERTILIZER+K2527*MESCLUN_FERTILIZER</x:f>
        <x:v>11000</x:v>
      </x:c>
      <x:c r="Q2527" s="268" t="n">
        <x:f>MIN(M2527,FARMER_HOURS)*FARMER_RATE+MAX(M2527-FARMER_HOURS,0)*TEMP_RATE</x:f>
        <x:v>33002.739812505366</x:v>
      </x:c>
      <x:c r="R2527" s="268" t="n">
        <x:f>O2527-P2527-Q2527-FIXED_COST</x:f>
        <x:v>695.260187494634</x:v>
      </x:c>
      <x:c r="S2527" s="139" t="str">
        <x:f>IF(AND(L2527&lt;=TOTAL_BED_CAP,N2527&lt;=TEMP_WORKER_CAP),"YES","NO")</x:f>
        <x:v>YES</x:v>
      </x:c>
      <x:c r="T2527" s="139" t="n">
        <x:f>IF(S2527="YES",R2527,-1E+99)</x:f>
        <x:v>695.260187494634</x:v>
      </x:c>
    </x:row>
    <x:row r="2528">
      <x:c r="A2528" s="139"/>
      <x:c r="B2528" s="139"/>
      <x:c r="C2528" s="139"/>
      <x:c r="D2528" s="139"/>
      <x:c r="E2528" s="139"/>
      <x:c r="F2528" s="139"/>
      <x:c r="G2528" s="139"/>
      <x:c r="H2528" s="139"/>
      <x:c r="I2528" s="266" t="n">
        <x:f>INT((ROW()-ROW($I$46))/((CARROT_CAP+1)*(MESCLUN_CAP+1)))</x:f>
        <x:v>3</x:v>
      </x:c>
      <x:c r="J2528" s="266" t="n">
        <x:f>MOD(INT((ROW()-ROW($I$46))/(MESCLUN_CAP+1)),CARROT_CAP+1)</x:f>
        <x:v>17</x:v>
      </x:c>
      <x:c r="K2528" s="266" t="n">
        <x:f>MOD(ROW()-ROW($I$46),MESCLUN_CAP+1)</x:f>
        <x:v>2</x:v>
      </x:c>
      <x:c r="L2528" s="266" t="n">
        <x:f>SUM(I2528:K2528)</x:f>
        <x:v>22</x:v>
      </x:c>
      <x:c r="M2528" s="267" t="n">
        <x:f>I2528*TOMATO_HOURS*WEEKS*(1+TOMATO_DIM)^I2528+J2528*CARROT_HOURS*WEEKS*(1+CARROT_DIM)^J2528+K2528*MESCLUN_HOURS*WEEKS*(1+MESCLUN_DIM)^K2528</x:f>
        <x:v>1227.6593757003088</x:v>
      </x:c>
      <x:c r="N2528" s="267" t="n">
        <x:f>MAX(M2528-FARMER_HOURS,0)/TEMP_HOURS_PER_WORKER</x:f>
        <x:v>0.35254123312521446</x:v>
      </x:c>
      <x:c r="O2528" s="268" t="n">
        <x:f>I2528*TOMATO_PRICE+J2528*CARROT_PRICE+K2528*MESCLUN_PRICE</x:f>
        <x:v>67398</x:v>
      </x:c>
      <x:c r="P2528" s="268" t="n">
        <x:f>I2528*TOMATO_FERTILIZER+J2528*CARROT_FERTILIZER+K2528*MESCLUN_FERTILIZER</x:f>
        <x:v>11880</x:v>
      </x:c>
      <x:c r="Q2528" s="268" t="n">
        <x:f>MIN(M2528,FARMER_HOURS)*FARMER_RATE+MAX(M2528-FARMER_HOURS,0)*TEMP_RATE</x:f>
        <x:v>33813.53082813036</x:v>
      </x:c>
      <x:c r="R2528" s="268" t="n">
        <x:f>O2528-P2528-Q2528-FIXED_COST</x:f>
        <x:v>1704.4691718696413</x:v>
      </x:c>
      <x:c r="S2528" s="139" t="str">
        <x:f>IF(AND(L2528&lt;=TOTAL_BED_CAP,N2528&lt;=TEMP_WORKER_CAP),"YES","NO")</x:f>
        <x:v>YES</x:v>
      </x:c>
      <x:c r="T2528" s="139" t="n">
        <x:f>IF(S2528="YES",R2528,-1E+99)</x:f>
        <x:v>1704.4691718696413</x:v>
      </x:c>
    </x:row>
    <x:row r="2529">
      <x:c r="A2529" s="139"/>
      <x:c r="B2529" s="139"/>
      <x:c r="C2529" s="139"/>
      <x:c r="D2529" s="139"/>
      <x:c r="E2529" s="139"/>
      <x:c r="F2529" s="139"/>
      <x:c r="G2529" s="139"/>
      <x:c r="H2529" s="139"/>
      <x:c r="I2529" s="266" t="n">
        <x:f>INT((ROW()-ROW($I$46))/((CARROT_CAP+1)*(MESCLUN_CAP+1)))</x:f>
        <x:v>3</x:v>
      </x:c>
      <x:c r="J2529" s="266" t="n">
        <x:f>MOD(INT((ROW()-ROW($I$46))/(MESCLUN_CAP+1)),CARROT_CAP+1)</x:f>
        <x:v>17</x:v>
      </x:c>
      <x:c r="K2529" s="266" t="n">
        <x:f>MOD(ROW()-ROW($I$46),MESCLUN_CAP+1)</x:f>
        <x:v>3</x:v>
      </x:c>
      <x:c r="L2529" s="266" t="n">
        <x:f>SUM(I2529:K2529)</x:f>
        <x:v>23</x:v>
      </x:c>
      <x:c r="M2529" s="267" t="n">
        <x:f>I2529*TOMATO_HOURS*WEEKS*(1+TOMATO_DIM)^I2529+J2529*CARROT_HOURS*WEEKS*(1+CARROT_DIM)^J2529+K2529*MESCLUN_HOURS*WEEKS*(1+MESCLUN_DIM)^K2529</x:f>
        <x:v>1275.521358122184</x:v>
      </x:c>
      <x:c r="N2529" s="267" t="n">
        <x:f>MAX(M2529-FARMER_HOURS,0)/TEMP_HOURS_PER_WORKER</x:f>
        <x:v>0.3857787209181833</x:v>
      </x:c>
      <x:c r="O2529" s="268" t="n">
        <x:f>I2529*TOMATO_PRICE+J2529*CARROT_PRICE+K2529*MESCLUN_PRICE</x:f>
        <x:v>70098</x:v>
      </x:c>
      <x:c r="P2529" s="268" t="n">
        <x:f>I2529*TOMATO_FERTILIZER+J2529*CARROT_FERTILIZER+K2529*MESCLUN_FERTILIZER</x:f>
        <x:v>12760</x:v>
      </x:c>
      <x:c r="Q2529" s="268" t="n">
        <x:f>MIN(M2529,FARMER_HOURS)*FARMER_RATE+MAX(M2529-FARMER_HOURS,0)*TEMP_RATE</x:f>
        <x:v>34644.468022954585</x:v>
      </x:c>
      <x:c r="R2529" s="268" t="n">
        <x:f>O2529-P2529-Q2529-FIXED_COST</x:f>
        <x:v>2693.5319770454153</x:v>
      </x:c>
      <x:c r="S2529" s="139" t="str">
        <x:f>IF(AND(L2529&lt;=TOTAL_BED_CAP,N2529&lt;=TEMP_WORKER_CAP),"YES","NO")</x:f>
        <x:v>YES</x:v>
      </x:c>
      <x:c r="T2529" s="139" t="n">
        <x:f>IF(S2529="YES",R2529,-1E+99)</x:f>
        <x:v>2693.5319770454153</x:v>
      </x:c>
    </x:row>
    <x:row r="2530">
      <x:c r="A2530" s="139"/>
      <x:c r="B2530" s="139"/>
      <x:c r="C2530" s="139"/>
      <x:c r="D2530" s="139"/>
      <x:c r="E2530" s="139"/>
      <x:c r="F2530" s="139"/>
      <x:c r="G2530" s="139"/>
      <x:c r="H2530" s="139"/>
      <x:c r="I2530" s="266" t="n">
        <x:f>INT((ROW()-ROW($I$46))/((CARROT_CAP+1)*(MESCLUN_CAP+1)))</x:f>
        <x:v>3</x:v>
      </x:c>
      <x:c r="J2530" s="266" t="n">
        <x:f>MOD(INT((ROW()-ROW($I$46))/(MESCLUN_CAP+1)),CARROT_CAP+1)</x:f>
        <x:v>17</x:v>
      </x:c>
      <x:c r="K2530" s="266" t="n">
        <x:f>MOD(ROW()-ROW($I$46),MESCLUN_CAP+1)</x:f>
        <x:v>4</x:v>
      </x:c>
      <x:c r="L2530" s="266" t="n">
        <x:f>SUM(I2530:K2530)</x:f>
        <x:v>24</x:v>
      </x:c>
      <x:c r="M2530" s="267" t="n">
        <x:f>I2530*TOMATO_HOURS*WEEKS*(1+TOMATO_DIM)^I2530+J2530*CARROT_HOURS*WEEKS*(1+CARROT_DIM)^J2530+K2530*MESCLUN_HOURS*WEEKS*(1+MESCLUN_DIM)^K2530</x:f>
        <x:v>1324.5654738448402</x:v>
      </x:c>
      <x:c r="N2530" s="267" t="n">
        <x:f>MAX(M2530-FARMER_HOURS,0)/TEMP_HOURS_PER_WORKER</x:f>
        <x:v>0.41983713461447236</x:v>
      </x:c>
      <x:c r="O2530" s="268" t="n">
        <x:f>I2530*TOMATO_PRICE+J2530*CARROT_PRICE+K2530*MESCLUN_PRICE</x:f>
        <x:v>72798</x:v>
      </x:c>
      <x:c r="P2530" s="268" t="n">
        <x:f>I2530*TOMATO_FERTILIZER+J2530*CARROT_FERTILIZER+K2530*MESCLUN_FERTILIZER</x:f>
        <x:v>13640</x:v>
      </x:c>
      <x:c r="Q2530" s="268" t="n">
        <x:f>MIN(M2530,FARMER_HOURS)*FARMER_RATE+MAX(M2530-FARMER_HOURS,0)*TEMP_RATE</x:f>
        <x:v>35495.92836536181</x:v>
      </x:c>
      <x:c r="R2530" s="268" t="n">
        <x:f>O2530-P2530-Q2530-FIXED_COST</x:f>
        <x:v>3662.0716346381887</x:v>
      </x:c>
      <x:c r="S2530" s="139" t="str">
        <x:f>IF(AND(L2530&lt;=TOTAL_BED_CAP,N2530&lt;=TEMP_WORKER_CAP),"YES","NO")</x:f>
        <x:v>YES</x:v>
      </x:c>
      <x:c r="T2530" s="139" t="n">
        <x:f>IF(S2530="YES",R2530,-1E+99)</x:f>
        <x:v>3662.0716346381887</x:v>
      </x:c>
    </x:row>
    <x:row r="2531">
      <x:c r="A2531" s="139"/>
      <x:c r="B2531" s="139"/>
      <x:c r="C2531" s="139"/>
      <x:c r="D2531" s="139"/>
      <x:c r="E2531" s="139"/>
      <x:c r="F2531" s="139"/>
      <x:c r="G2531" s="139"/>
      <x:c r="H2531" s="139"/>
      <x:c r="I2531" s="266" t="n">
        <x:f>INT((ROW()-ROW($I$46))/((CARROT_CAP+1)*(MESCLUN_CAP+1)))</x:f>
        <x:v>3</x:v>
      </x:c>
      <x:c r="J2531" s="266" t="n">
        <x:f>MOD(INT((ROW()-ROW($I$46))/(MESCLUN_CAP+1)),CARROT_CAP+1)</x:f>
        <x:v>17</x:v>
      </x:c>
      <x:c r="K2531" s="266" t="n">
        <x:f>MOD(ROW()-ROW($I$46),MESCLUN_CAP+1)</x:f>
        <x:v>5</x:v>
      </x:c>
      <x:c r="L2531" s="266" t="n">
        <x:f>SUM(I2531:K2531)</x:f>
        <x:v>25</x:v>
      </x:c>
      <x:c r="M2531" s="267" t="n">
        <x:f>I2531*TOMATO_HOURS*WEEKS*(1+TOMATO_DIM)^I2531+J2531*CARROT_HOURS*WEEKS*(1+CARROT_DIM)^J2531+K2531*MESCLUN_HOURS*WEEKS*(1+MESCLUN_DIM)^K2531</x:f>
        <x:v>1374.8137977660438</x:v>
      </x:c>
      <x:c r="N2531" s="267" t="n">
        <x:f>MAX(M2531-FARMER_HOURS,0)/TEMP_HOURS_PER_WORKER</x:f>
        <x:v>0.45473180400419705</x:v>
      </x:c>
      <x:c r="O2531" s="268" t="n">
        <x:f>I2531*TOMATO_PRICE+J2531*CARROT_PRICE+K2531*MESCLUN_PRICE</x:f>
        <x:v>75498</x:v>
      </x:c>
      <x:c r="P2531" s="268" t="n">
        <x:f>I2531*TOMATO_FERTILIZER+J2531*CARROT_FERTILIZER+K2531*MESCLUN_FERTILIZER</x:f>
        <x:v>14520</x:v>
      </x:c>
      <x:c r="Q2531" s="268" t="n">
        <x:f>MIN(M2531,FARMER_HOURS)*FARMER_RATE+MAX(M2531-FARMER_HOURS,0)*TEMP_RATE</x:f>
        <x:v>36368.29510010492</x:v>
      </x:c>
      <x:c r="R2531" s="268" t="n">
        <x:f>O2531-P2531-Q2531-FIXED_COST</x:f>
        <x:v>4609.704899895078</x:v>
      </x:c>
      <x:c r="S2531" s="139" t="str">
        <x:f>IF(AND(L2531&lt;=TOTAL_BED_CAP,N2531&lt;=TEMP_WORKER_CAP),"YES","NO")</x:f>
        <x:v>YES</x:v>
      </x:c>
      <x:c r="T2531" s="139" t="n">
        <x:f>IF(S2531="YES",R2531,-1E+99)</x:f>
        <x:v>4609.704899895078</x:v>
      </x:c>
    </x:row>
    <x:row r="2532">
      <x:c r="A2532" s="139"/>
      <x:c r="B2532" s="139"/>
      <x:c r="C2532" s="139"/>
      <x:c r="D2532" s="139"/>
      <x:c r="E2532" s="139"/>
      <x:c r="F2532" s="139"/>
      <x:c r="G2532" s="139"/>
      <x:c r="H2532" s="139"/>
      <x:c r="I2532" s="266" t="n">
        <x:f>INT((ROW()-ROW($I$46))/((CARROT_CAP+1)*(MESCLUN_CAP+1)))</x:f>
        <x:v>3</x:v>
      </x:c>
      <x:c r="J2532" s="266" t="n">
        <x:f>MOD(INT((ROW()-ROW($I$46))/(MESCLUN_CAP+1)),CARROT_CAP+1)</x:f>
        <x:v>17</x:v>
      </x:c>
      <x:c r="K2532" s="266" t="n">
        <x:f>MOD(ROW()-ROW($I$46),MESCLUN_CAP+1)</x:f>
        <x:v>6</x:v>
      </x:c>
      <x:c r="L2532" s="266" t="n">
        <x:f>SUM(I2532:K2532)</x:f>
        <x:v>26</x:v>
      </x:c>
      <x:c r="M2532" s="267" t="n">
        <x:f>I2532*TOMATO_HOURS*WEEKS*(1+TOMATO_DIM)^I2532+J2532*CARROT_HOURS*WEEKS*(1+CARROT_DIM)^J2532+K2532*MESCLUN_HOURS*WEEKS*(1+MESCLUN_DIM)^K2532</x:f>
        <x:v>1426.2887719476767</x:v>
      </x:c>
      <x:c r="N2532" s="267" t="n">
        <x:f>MAX(M2532-FARMER_HOURS,0)/TEMP_HOURS_PER_WORKER</x:f>
        <x:v>0.49047831385255325</x:v>
      </x:c>
      <x:c r="O2532" s="268" t="n">
        <x:f>I2532*TOMATO_PRICE+J2532*CARROT_PRICE+K2532*MESCLUN_PRICE</x:f>
        <x:v>78198</x:v>
      </x:c>
      <x:c r="P2532" s="268" t="n">
        <x:f>I2532*TOMATO_FERTILIZER+J2532*CARROT_FERTILIZER+K2532*MESCLUN_FERTILIZER</x:f>
        <x:v>15400</x:v>
      </x:c>
      <x:c r="Q2532" s="268" t="n">
        <x:f>MIN(M2532,FARMER_HOURS)*FARMER_RATE+MAX(M2532-FARMER_HOURS,0)*TEMP_RATE</x:f>
        <x:v>37261.95784631383</x:v>
      </x:c>
      <x:c r="R2532" s="268" t="n">
        <x:f>O2532-P2532-Q2532-FIXED_COST</x:f>
        <x:v>5536.042153686169</x:v>
      </x:c>
      <x:c r="S2532" s="139" t="str">
        <x:f>IF(AND(L2532&lt;=TOTAL_BED_CAP,N2532&lt;=TEMP_WORKER_CAP),"YES","NO")</x:f>
        <x:v>YES</x:v>
      </x:c>
      <x:c r="T2532" s="139" t="n">
        <x:f>IF(S2532="YES",R2532,-1E+99)</x:f>
        <x:v>5536.042153686169</x:v>
      </x:c>
    </x:row>
    <x:row r="2533">
      <x:c r="A2533" s="139"/>
      <x:c r="B2533" s="139"/>
      <x:c r="C2533" s="139"/>
      <x:c r="D2533" s="139"/>
      <x:c r="E2533" s="139"/>
      <x:c r="F2533" s="139"/>
      <x:c r="G2533" s="139"/>
      <x:c r="H2533" s="139"/>
      <x:c r="I2533" s="266" t="n">
        <x:f>INT((ROW()-ROW($I$46))/((CARROT_CAP+1)*(MESCLUN_CAP+1)))</x:f>
        <x:v>3</x:v>
      </x:c>
      <x:c r="J2533" s="266" t="n">
        <x:f>MOD(INT((ROW()-ROW($I$46))/(MESCLUN_CAP+1)),CARROT_CAP+1)</x:f>
        <x:v>17</x:v>
      </x:c>
      <x:c r="K2533" s="266" t="n">
        <x:f>MOD(ROW()-ROW($I$46),MESCLUN_CAP+1)</x:f>
        <x:v>7</x:v>
      </x:c>
      <x:c r="L2533" s="266" t="n">
        <x:f>SUM(I2533:K2533)</x:f>
        <x:v>27</x:v>
      </x:c>
      <x:c r="M2533" s="267" t="n">
        <x:f>I2533*TOMATO_HOURS*WEEKS*(1+TOMATO_DIM)^I2533+J2533*CARROT_HOURS*WEEKS*(1+CARROT_DIM)^J2533+K2533*MESCLUN_HOURS*WEEKS*(1+MESCLUN_DIM)^K2533</x:f>
        <x:v>1479.013211345637</x:v>
      </x:c>
      <x:c r="N2533" s="267" t="n">
        <x:f>MAX(M2533-FARMER_HOURS,0)/TEMP_HOURS_PER_WORKER</x:f>
        <x:v>0.5270925078789146</x:v>
      </x:c>
      <x:c r="O2533" s="268" t="n">
        <x:f>I2533*TOMATO_PRICE+J2533*CARROT_PRICE+K2533*MESCLUN_PRICE</x:f>
        <x:v>80898</x:v>
      </x:c>
      <x:c r="P2533" s="268" t="n">
        <x:f>I2533*TOMATO_FERTILIZER+J2533*CARROT_FERTILIZER+K2533*MESCLUN_FERTILIZER</x:f>
        <x:v>16280</x:v>
      </x:c>
      <x:c r="Q2533" s="268" t="n">
        <x:f>MIN(M2533,FARMER_HOURS)*FARMER_RATE+MAX(M2533-FARMER_HOURS,0)*TEMP_RATE</x:f>
        <x:v>38177.31269697286</x:v>
      </x:c>
      <x:c r="R2533" s="268" t="n">
        <x:f>O2533-P2533-Q2533-FIXED_COST</x:f>
        <x:v>6440.687303027138</x:v>
      </x:c>
      <x:c r="S2533" s="139" t="str">
        <x:f>IF(AND(L2533&lt;=TOTAL_BED_CAP,N2533&lt;=TEMP_WORKER_CAP),"YES","NO")</x:f>
        <x:v>YES</x:v>
      </x:c>
      <x:c r="T2533" s="139" t="n">
        <x:f>IF(S2533="YES",R2533,-1E+99)</x:f>
        <x:v>6440.687303027138</x:v>
      </x:c>
    </x:row>
    <x:row r="2534">
      <x:c r="A2534" s="139"/>
      <x:c r="B2534" s="139"/>
      <x:c r="C2534" s="139"/>
      <x:c r="D2534" s="139"/>
      <x:c r="E2534" s="139"/>
      <x:c r="F2534" s="139"/>
      <x:c r="G2534" s="139"/>
      <x:c r="H2534" s="139"/>
      <x:c r="I2534" s="266" t="n">
        <x:f>INT((ROW()-ROW($I$46))/((CARROT_CAP+1)*(MESCLUN_CAP+1)))</x:f>
        <x:v>3</x:v>
      </x:c>
      <x:c r="J2534" s="266" t="n">
        <x:f>MOD(INT((ROW()-ROW($I$46))/(MESCLUN_CAP+1)),CARROT_CAP+1)</x:f>
        <x:v>17</x:v>
      </x:c>
      <x:c r="K2534" s="266" t="n">
        <x:f>MOD(ROW()-ROW($I$46),MESCLUN_CAP+1)</x:f>
        <x:v>8</x:v>
      </x:c>
      <x:c r="L2534" s="266" t="n">
        <x:f>SUM(I2534:K2534)</x:f>
        <x:v>28</x:v>
      </x:c>
      <x:c r="M2534" s="267" t="n">
        <x:f>I2534*TOMATO_HOURS*WEEKS*(1+TOMATO_DIM)^I2534+J2534*CARROT_HOURS*WEEKS*(1+CARROT_DIM)^J2534+K2534*MESCLUN_HOURS*WEEKS*(1+MESCLUN_DIM)^K2534</x:f>
        <x:v>1533.0103096256173</x:v>
      </x:c>
      <x:c r="N2534" s="267" t="n">
        <x:f>MAX(M2534-FARMER_HOURS,0)/TEMP_HOURS_PER_WORKER</x:f>
        <x:v>0.5645904927955676</x:v>
      </x:c>
      <x:c r="O2534" s="268" t="n">
        <x:f>I2534*TOMATO_PRICE+J2534*CARROT_PRICE+K2534*MESCLUN_PRICE</x:f>
        <x:v>83598</x:v>
      </x:c>
      <x:c r="P2534" s="268" t="n">
        <x:f>I2534*TOMATO_FERTILIZER+J2534*CARROT_FERTILIZER+K2534*MESCLUN_FERTILIZER</x:f>
        <x:v>17160</x:v>
      </x:c>
      <x:c r="Q2534" s="268" t="n">
        <x:f>MIN(M2534,FARMER_HOURS)*FARMER_RATE+MAX(M2534-FARMER_HOURS,0)*TEMP_RATE</x:f>
        <x:v>39114.76231988919</x:v>
      </x:c>
      <x:c r="R2534" s="268" t="n">
        <x:f>O2534-P2534-Q2534-FIXED_COST</x:f>
        <x:v>7323.237680110811</x:v>
      </x:c>
      <x:c r="S2534" s="139" t="str">
        <x:f>IF(AND(L2534&lt;=TOTAL_BED_CAP,N2534&lt;=TEMP_WORKER_CAP),"YES","NO")</x:f>
        <x:v>YES</x:v>
      </x:c>
      <x:c r="T2534" s="139" t="n">
        <x:f>IF(S2534="YES",R2534,-1E+99)</x:f>
        <x:v>7323.237680110811</x:v>
      </x:c>
    </x:row>
    <x:row r="2535">
      <x:c r="A2535" s="139"/>
      <x:c r="B2535" s="139"/>
      <x:c r="C2535" s="139"/>
      <x:c r="D2535" s="139"/>
      <x:c r="E2535" s="139"/>
      <x:c r="F2535" s="139"/>
      <x:c r="G2535" s="139"/>
      <x:c r="H2535" s="139"/>
      <x:c r="I2535" s="266" t="n">
        <x:f>INT((ROW()-ROW($I$46))/((CARROT_CAP+1)*(MESCLUN_CAP+1)))</x:f>
        <x:v>3</x:v>
      </x:c>
      <x:c r="J2535" s="266" t="n">
        <x:f>MOD(INT((ROW()-ROW($I$46))/(MESCLUN_CAP+1)),CARROT_CAP+1)</x:f>
        <x:v>17</x:v>
      </x:c>
      <x:c r="K2535" s="266" t="n">
        <x:f>MOD(ROW()-ROW($I$46),MESCLUN_CAP+1)</x:f>
        <x:v>9</x:v>
      </x:c>
      <x:c r="L2535" s="266" t="n">
        <x:f>SUM(I2535:K2535)</x:f>
        <x:v>29</x:v>
      </x:c>
      <x:c r="M2535" s="267" t="n">
        <x:f>I2535*TOMATO_HOURS*WEEKS*(1+TOMATO_DIM)^I2535+J2535*CARROT_HOURS*WEEKS*(1+CARROT_DIM)^J2535+K2535*MESCLUN_HOURS*WEEKS*(1+MESCLUN_DIM)^K2535</x:f>
        <x:v>1588.3036450660115</x:v>
      </x:c>
      <x:c r="N2535" s="267" t="n">
        <x:f>MAX(M2535-FARMER_HOURS,0)/TEMP_HOURS_PER_WORKER</x:f>
        <x:v>0.6029886424069525</x:v>
      </x:c>
      <x:c r="O2535" s="268" t="n">
        <x:f>I2535*TOMATO_PRICE+J2535*CARROT_PRICE+K2535*MESCLUN_PRICE</x:f>
        <x:v>86298</x:v>
      </x:c>
      <x:c r="P2535" s="268" t="n">
        <x:f>I2535*TOMATO_FERTILIZER+J2535*CARROT_FERTILIZER+K2535*MESCLUN_FERTILIZER</x:f>
        <x:v>18040</x:v>
      </x:c>
      <x:c r="Q2535" s="268" t="n">
        <x:f>MIN(M2535,FARMER_HOURS)*FARMER_RATE+MAX(M2535-FARMER_HOURS,0)*TEMP_RATE</x:f>
        <x:v>40074.716060173814</x:v>
      </x:c>
      <x:c r="R2535" s="268" t="n">
        <x:f>O2535-P2535-Q2535-FIXED_COST</x:f>
        <x:v>8183.283939826186</x:v>
      </x:c>
      <x:c r="S2535" s="139" t="str">
        <x:f>IF(AND(L2535&lt;=TOTAL_BED_CAP,N2535&lt;=TEMP_WORKER_CAP),"YES","NO")</x:f>
        <x:v>YES</x:v>
      </x:c>
      <x:c r="T2535" s="139" t="n">
        <x:f>IF(S2535="YES",R2535,-1E+99)</x:f>
        <x:v>8183.283939826186</x:v>
      </x:c>
    </x:row>
    <x:row r="2536">
      <x:c r="A2536" s="139"/>
      <x:c r="B2536" s="139"/>
      <x:c r="C2536" s="139"/>
      <x:c r="D2536" s="139"/>
      <x:c r="E2536" s="139"/>
      <x:c r="F2536" s="139"/>
      <x:c r="G2536" s="139"/>
      <x:c r="H2536" s="139"/>
      <x:c r="I2536" s="266" t="n">
        <x:f>INT((ROW()-ROW($I$46))/((CARROT_CAP+1)*(MESCLUN_CAP+1)))</x:f>
        <x:v>3</x:v>
      </x:c>
      <x:c r="J2536" s="266" t="n">
        <x:f>MOD(INT((ROW()-ROW($I$46))/(MESCLUN_CAP+1)),CARROT_CAP+1)</x:f>
        <x:v>17</x:v>
      </x:c>
      <x:c r="K2536" s="266" t="n">
        <x:f>MOD(ROW()-ROW($I$46),MESCLUN_CAP+1)</x:f>
        <x:v>10</x:v>
      </x:c>
      <x:c r="L2536" s="266" t="n">
        <x:f>SUM(I2536:K2536)</x:f>
        <x:v>30</x:v>
      </x:c>
      <x:c r="M2536" s="267" t="n">
        <x:f>I2536*TOMATO_HOURS*WEEKS*(1+TOMATO_DIM)^I2536+J2536*CARROT_HOURS*WEEKS*(1+CARROT_DIM)^J2536+K2536*MESCLUN_HOURS*WEEKS*(1+MESCLUN_DIM)^K2536</x:f>
        <x:v>1644.9171865492244</x:v>
      </x:c>
      <x:c r="N2536" s="267" t="n">
        <x:f>MAX(M2536-FARMER_HOURS,0)/TEMP_HOURS_PER_WORKER</x:f>
        <x:v>0.6423036017702948</x:v>
      </x:c>
      <x:c r="O2536" s="268" t="n">
        <x:f>I2536*TOMATO_PRICE+J2536*CARROT_PRICE+K2536*MESCLUN_PRICE</x:f>
        <x:v>88998</x:v>
      </x:c>
      <x:c r="P2536" s="268" t="n">
        <x:f>I2536*TOMATO_FERTILIZER+J2536*CARROT_FERTILIZER+K2536*MESCLUN_FERTILIZER</x:f>
        <x:v>18920</x:v>
      </x:c>
      <x:c r="Q2536" s="268" t="n">
        <x:f>MIN(M2536,FARMER_HOURS)*FARMER_RATE+MAX(M2536-FARMER_HOURS,0)*TEMP_RATE</x:f>
        <x:v>41057.59004425737</x:v>
      </x:c>
      <x:c r="R2536" s="268" t="n">
        <x:f>O2536-P2536-Q2536-FIXED_COST</x:f>
        <x:v>9020.40995574263</x:v>
      </x:c>
      <x:c r="S2536" s="139" t="str">
        <x:f>IF(AND(L2536&lt;=TOTAL_BED_CAP,N2536&lt;=TEMP_WORKER_CAP),"YES","NO")</x:f>
        <x:v>YES</x:v>
      </x:c>
      <x:c r="T2536" s="139" t="n">
        <x:f>IF(S2536="YES",R2536,-1E+99)</x:f>
        <x:v>9020.40995574263</x:v>
      </x:c>
    </x:row>
    <x:row r="2537">
      <x:c r="A2537" s="139"/>
      <x:c r="B2537" s="139"/>
      <x:c r="C2537" s="139"/>
      <x:c r="D2537" s="139"/>
      <x:c r="E2537" s="139"/>
      <x:c r="F2537" s="139"/>
      <x:c r="G2537" s="139"/>
      <x:c r="H2537" s="139"/>
      <x:c r="I2537" s="266" t="n">
        <x:f>INT((ROW()-ROW($I$46))/((CARROT_CAP+1)*(MESCLUN_CAP+1)))</x:f>
        <x:v>3</x:v>
      </x:c>
      <x:c r="J2537" s="266" t="n">
        <x:f>MOD(INT((ROW()-ROW($I$46))/(MESCLUN_CAP+1)),CARROT_CAP+1)</x:f>
        <x:v>17</x:v>
      </x:c>
      <x:c r="K2537" s="266" t="n">
        <x:f>MOD(ROW()-ROW($I$46),MESCLUN_CAP+1)</x:f>
        <x:v>11</x:v>
      </x:c>
      <x:c r="L2537" s="266" t="n">
        <x:f>SUM(I2537:K2537)</x:f>
        <x:v>31</x:v>
      </x:c>
      <x:c r="M2537" s="267" t="n">
        <x:f>I2537*TOMATO_HOURS*WEEKS*(1+TOMATO_DIM)^I2537+J2537*CARROT_HOURS*WEEKS*(1+CARROT_DIM)^J2537+K2537*MESCLUN_HOURS*WEEKS*(1+MESCLUN_DIM)^K2537</x:f>
        <x:v>1702.8752996426635</x:v>
      </x:c>
      <x:c r="N2537" s="267" t="n">
        <x:f>MAX(M2537-FARMER_HOURS,0)/TEMP_HOURS_PER_WORKER</x:f>
        <x:v>0.6825522914185164</x:v>
      </x:c>
      <x:c r="O2537" s="268" t="n">
        <x:f>I2537*TOMATO_PRICE+J2537*CARROT_PRICE+K2537*MESCLUN_PRICE</x:f>
        <x:v>91698</x:v>
      </x:c>
      <x:c r="P2537" s="268" t="n">
        <x:f>I2537*TOMATO_FERTILIZER+J2537*CARROT_FERTILIZER+K2537*MESCLUN_FERTILIZER</x:f>
        <x:v>19800</x:v>
      </x:c>
      <x:c r="Q2537" s="268" t="n">
        <x:f>MIN(M2537,FARMER_HOURS)*FARMER_RATE+MAX(M2537-FARMER_HOURS,0)*TEMP_RATE</x:f>
        <x:v>42063.80728546291</x:v>
      </x:c>
      <x:c r="R2537" s="268" t="n">
        <x:f>O2537-P2537-Q2537-FIXED_COST</x:f>
        <x:v>9834.192714537086</x:v>
      </x:c>
      <x:c r="S2537" s="139" t="str">
        <x:f>IF(AND(L2537&lt;=TOTAL_BED_CAP,N2537&lt;=TEMP_WORKER_CAP),"YES","NO")</x:f>
        <x:v>YES</x:v>
      </x:c>
      <x:c r="T2537" s="139" t="n">
        <x:f>IF(S2537="YES",R2537,-1E+99)</x:f>
        <x:v>9834.192714537086</x:v>
      </x:c>
    </x:row>
    <x:row r="2538">
      <x:c r="A2538" s="139"/>
      <x:c r="B2538" s="139"/>
      <x:c r="C2538" s="139"/>
      <x:c r="D2538" s="139"/>
      <x:c r="E2538" s="139"/>
      <x:c r="F2538" s="139"/>
      <x:c r="G2538" s="139"/>
      <x:c r="H2538" s="139"/>
      <x:c r="I2538" s="266" t="n">
        <x:f>INT((ROW()-ROW($I$46))/((CARROT_CAP+1)*(MESCLUN_CAP+1)))</x:f>
        <x:v>3</x:v>
      </x:c>
      <x:c r="J2538" s="266" t="n">
        <x:f>MOD(INT((ROW()-ROW($I$46))/(MESCLUN_CAP+1)),CARROT_CAP+1)</x:f>
        <x:v>17</x:v>
      </x:c>
      <x:c r="K2538" s="266" t="n">
        <x:f>MOD(ROW()-ROW($I$46),MESCLUN_CAP+1)</x:f>
        <x:v>12</x:v>
      </x:c>
      <x:c r="L2538" s="266" t="n">
        <x:f>SUM(I2538:K2538)</x:f>
        <x:v>32</x:v>
      </x:c>
      <x:c r="M2538" s="267" t="n">
        <x:f>I2538*TOMATO_HOURS*WEEKS*(1+TOMATO_DIM)^I2538+J2538*CARROT_HOURS*WEEKS*(1+CARROT_DIM)^J2538+K2538*MESCLUN_HOURS*WEEKS*(1+MESCLUN_DIM)^K2538</x:f>
        <x:v>1762.2027527707278</x:v>
      </x:c>
      <x:c r="N2538" s="267" t="n">
        <x:f>MAX(M2538-FARMER_HOURS,0)/TEMP_HOURS_PER_WORKER</x:f>
        <x:v>0.7237519116463388</x:v>
      </x:c>
      <x:c r="O2538" s="268" t="n">
        <x:f>I2538*TOMATO_PRICE+J2538*CARROT_PRICE+K2538*MESCLUN_PRICE</x:f>
        <x:v>94398</x:v>
      </x:c>
      <x:c r="P2538" s="268" t="n">
        <x:f>I2538*TOMATO_FERTILIZER+J2538*CARROT_FERTILIZER+K2538*MESCLUN_FERTILIZER</x:f>
        <x:v>20680</x:v>
      </x:c>
      <x:c r="Q2538" s="268" t="n">
        <x:f>MIN(M2538,FARMER_HOURS)*FARMER_RATE+MAX(M2538-FARMER_HOURS,0)*TEMP_RATE</x:f>
        <x:v>43093.79779115847</x:v>
      </x:c>
      <x:c r="R2538" s="268" t="n">
        <x:f>O2538-P2538-Q2538-FIXED_COST</x:f>
        <x:v>10624.202208841532</x:v>
      </x:c>
      <x:c r="S2538" s="139" t="str">
        <x:f>IF(AND(L2538&lt;=TOTAL_BED_CAP,N2538&lt;=TEMP_WORKER_CAP),"YES","NO")</x:f>
        <x:v>YES</x:v>
      </x:c>
      <x:c r="T2538" s="139" t="n">
        <x:f>IF(S2538="YES",R2538,-1E+99)</x:f>
        <x:v>10624.202208841532</x:v>
      </x:c>
    </x:row>
    <x:row r="2539">
      <x:c r="A2539" s="139"/>
      <x:c r="B2539" s="139"/>
      <x:c r="C2539" s="139"/>
      <x:c r="D2539" s="139"/>
      <x:c r="E2539" s="139"/>
      <x:c r="F2539" s="139"/>
      <x:c r="G2539" s="139"/>
      <x:c r="H2539" s="139"/>
      <x:c r="I2539" s="266" t="n">
        <x:f>INT((ROW()-ROW($I$46))/((CARROT_CAP+1)*(MESCLUN_CAP+1)))</x:f>
        <x:v>3</x:v>
      </x:c>
      <x:c r="J2539" s="266" t="n">
        <x:f>MOD(INT((ROW()-ROW($I$46))/(MESCLUN_CAP+1)),CARROT_CAP+1)</x:f>
        <x:v>17</x:v>
      </x:c>
      <x:c r="K2539" s="266" t="n">
        <x:f>MOD(ROW()-ROW($I$46),MESCLUN_CAP+1)</x:f>
        <x:v>13</x:v>
      </x:c>
      <x:c r="L2539" s="266" t="n">
        <x:f>SUM(I2539:K2539)</x:f>
        <x:v>33</x:v>
      </x:c>
      <x:c r="M2539" s="267" t="n">
        <x:f>I2539*TOMATO_HOURS*WEEKS*(1+TOMATO_DIM)^I2539+J2539*CARROT_HOURS*WEEKS*(1+CARROT_DIM)^J2539+K2539*MESCLUN_HOURS*WEEKS*(1+MESCLUN_DIM)^K2539</x:f>
        <x:v>1822.9247234791123</x:v>
      </x:c>
      <x:c r="N2539" s="267" t="n">
        <x:f>MAX(M2539-FARMER_HOURS,0)/TEMP_HOURS_PER_WORKER</x:f>
        <x:v>0.7659199468604947</x:v>
      </x:c>
      <x:c r="O2539" s="268" t="n">
        <x:f>I2539*TOMATO_PRICE+J2539*CARROT_PRICE+K2539*MESCLUN_PRICE</x:f>
        <x:v>97098</x:v>
      </x:c>
      <x:c r="P2539" s="268" t="n">
        <x:f>I2539*TOMATO_FERTILIZER+J2539*CARROT_FERTILIZER+K2539*MESCLUN_FERTILIZER</x:f>
        <x:v>21560</x:v>
      </x:c>
      <x:c r="Q2539" s="268" t="n">
        <x:f>MIN(M2539,FARMER_HOURS)*FARMER_RATE+MAX(M2539-FARMER_HOURS,0)*TEMP_RATE</x:f>
        <x:v>44147.99867151237</x:v>
      </x:c>
      <x:c r="R2539" s="268" t="n">
        <x:f>O2539-P2539-Q2539-FIXED_COST</x:f>
        <x:v>11390.001328487633</x:v>
      </x:c>
      <x:c r="S2539" s="139" t="str">
        <x:f>IF(AND(L2539&lt;=TOTAL_BED_CAP,N2539&lt;=TEMP_WORKER_CAP),"YES","NO")</x:f>
        <x:v>YES</x:v>
      </x:c>
      <x:c r="T2539" s="139" t="n">
        <x:f>IF(S2539="YES",R2539,-1E+99)</x:f>
        <x:v>11390.001328487633</x:v>
      </x:c>
    </x:row>
    <x:row r="2540">
      <x:c r="A2540" s="139"/>
      <x:c r="B2540" s="139"/>
      <x:c r="C2540" s="139"/>
      <x:c r="D2540" s="139"/>
      <x:c r="E2540" s="139"/>
      <x:c r="F2540" s="139"/>
      <x:c r="G2540" s="139"/>
      <x:c r="H2540" s="139"/>
      <x:c r="I2540" s="266" t="n">
        <x:f>INT((ROW()-ROW($I$46))/((CARROT_CAP+1)*(MESCLUN_CAP+1)))</x:f>
        <x:v>3</x:v>
      </x:c>
      <x:c r="J2540" s="266" t="n">
        <x:f>MOD(INT((ROW()-ROW($I$46))/(MESCLUN_CAP+1)),CARROT_CAP+1)</x:f>
        <x:v>17</x:v>
      </x:c>
      <x:c r="K2540" s="266" t="n">
        <x:f>MOD(ROW()-ROW($I$46),MESCLUN_CAP+1)</x:f>
        <x:v>14</x:v>
      </x:c>
      <x:c r="L2540" s="266" t="n">
        <x:f>SUM(I2540:K2540)</x:f>
        <x:v>34</x:v>
      </x:c>
      <x:c r="M2540" s="267" t="n">
        <x:f>I2540*TOMATO_HOURS*WEEKS*(1+TOMATO_DIM)^I2540+J2540*CARROT_HOURS*WEEKS*(1+CARROT_DIM)^J2540+K2540*MESCLUN_HOURS*WEEKS*(1+MESCLUN_DIM)^K2540</x:f>
        <x:v>1885.0668047927734</x:v>
      </x:c>
      <x:c r="N2540" s="267" t="n">
        <x:f>MAX(M2540-FARMER_HOURS,0)/TEMP_HOURS_PER_WORKER</x:f>
        <x:v>0.8090741699949815</x:v>
      </x:c>
      <x:c r="O2540" s="268" t="n">
        <x:f>I2540*TOMATO_PRICE+J2540*CARROT_PRICE+K2540*MESCLUN_PRICE</x:f>
        <x:v>99798</x:v>
      </x:c>
      <x:c r="P2540" s="268" t="n">
        <x:f>I2540*TOMATO_FERTILIZER+J2540*CARROT_FERTILIZER+K2540*MESCLUN_FERTILIZER</x:f>
        <x:v>22440</x:v>
      </x:c>
      <x:c r="Q2540" s="268" t="n">
        <x:f>MIN(M2540,FARMER_HOURS)*FARMER_RATE+MAX(M2540-FARMER_HOURS,0)*TEMP_RATE</x:f>
        <x:v>45226.85424987454</x:v>
      </x:c>
      <x:c r="R2540" s="268" t="n">
        <x:f>O2540-P2540-Q2540-FIXED_COST</x:f>
        <x:v>12131.145750125463</x:v>
      </x:c>
      <x:c r="S2540" s="139" t="str">
        <x:f>IF(AND(L2540&lt;=TOTAL_BED_CAP,N2540&lt;=TEMP_WORKER_CAP),"YES","NO")</x:f>
        <x:v>YES</x:v>
      </x:c>
      <x:c r="T2540" s="139" t="n">
        <x:f>IF(S2540="YES",R2540,-1E+99)</x:f>
        <x:v>12131.145750125463</x:v>
      </x:c>
    </x:row>
    <x:row r="2541">
      <x:c r="A2541" s="139"/>
      <x:c r="B2541" s="139"/>
      <x:c r="C2541" s="139"/>
      <x:c r="D2541" s="139"/>
      <x:c r="E2541" s="139"/>
      <x:c r="F2541" s="139"/>
      <x:c r="G2541" s="139"/>
      <x:c r="H2541" s="139"/>
      <x:c r="I2541" s="266" t="n">
        <x:f>INT((ROW()-ROW($I$46))/((CARROT_CAP+1)*(MESCLUN_CAP+1)))</x:f>
        <x:v>3</x:v>
      </x:c>
      <x:c r="J2541" s="266" t="n">
        <x:f>MOD(INT((ROW()-ROW($I$46))/(MESCLUN_CAP+1)),CARROT_CAP+1)</x:f>
        <x:v>17</x:v>
      </x:c>
      <x:c r="K2541" s="266" t="n">
        <x:f>MOD(ROW()-ROW($I$46),MESCLUN_CAP+1)</x:f>
        <x:v>15</x:v>
      </x:c>
      <x:c r="L2541" s="266" t="n">
        <x:f>SUM(I2541:K2541)</x:f>
        <x:v>35</x:v>
      </x:c>
      <x:c r="M2541" s="267" t="n">
        <x:f>I2541*TOMATO_HOURS*WEEKS*(1+TOMATO_DIM)^I2541+J2541*CARROT_HOURS*WEEKS*(1+CARROT_DIM)^J2541+K2541*MESCLUN_HOURS*WEEKS*(1+MESCLUN_DIM)^K2541</x:f>
        <x:v>1948.6550116689195</x:v>
      </x:c>
      <x:c r="N2541" s="267" t="n">
        <x:f>MAX(M2541-FARMER_HOURS,0)/TEMP_HOURS_PER_WORKER</x:f>
        <x:v>0.8532326469923053</x:v>
      </x:c>
      <x:c r="O2541" s="268" t="n">
        <x:f>I2541*TOMATO_PRICE+J2541*CARROT_PRICE+K2541*MESCLUN_PRICE</x:f>
        <x:v>102498</x:v>
      </x:c>
      <x:c r="P2541" s="268" t="n">
        <x:f>I2541*TOMATO_FERTILIZER+J2541*CARROT_FERTILIZER+K2541*MESCLUN_FERTILIZER</x:f>
        <x:v>23320</x:v>
      </x:c>
      <x:c r="Q2541" s="268" t="n">
        <x:f>MIN(M2541,FARMER_HOURS)*FARMER_RATE+MAX(M2541-FARMER_HOURS,0)*TEMP_RATE</x:f>
        <x:v>46330.81617480763</x:v>
      </x:c>
      <x:c r="R2541" s="268" t="n">
        <x:f>O2541-P2541-Q2541-FIXED_COST</x:f>
        <x:v>12847.18382519237</x:v>
      </x:c>
      <x:c r="S2541" s="139" t="str">
        <x:f>IF(AND(L2541&lt;=TOTAL_BED_CAP,N2541&lt;=TEMP_WORKER_CAP),"YES","NO")</x:f>
        <x:v>YES</x:v>
      </x:c>
      <x:c r="T2541" s="139" t="n">
        <x:f>IF(S2541="YES",R2541,-1E+99)</x:f>
        <x:v>12847.18382519237</x:v>
      </x:c>
    </x:row>
    <x:row r="2542">
      <x:c r="A2542" s="139"/>
      <x:c r="B2542" s="139"/>
      <x:c r="C2542" s="139"/>
      <x:c r="D2542" s="139"/>
      <x:c r="E2542" s="139"/>
      <x:c r="F2542" s="139"/>
      <x:c r="G2542" s="139"/>
      <x:c r="H2542" s="139"/>
      <x:c r="I2542" s="266" t="n">
        <x:f>INT((ROW()-ROW($I$46))/((CARROT_CAP+1)*(MESCLUN_CAP+1)))</x:f>
        <x:v>3</x:v>
      </x:c>
      <x:c r="J2542" s="266" t="n">
        <x:f>MOD(INT((ROW()-ROW($I$46))/(MESCLUN_CAP+1)),CARROT_CAP+1)</x:f>
        <x:v>17</x:v>
      </x:c>
      <x:c r="K2542" s="266" t="n">
        <x:f>MOD(ROW()-ROW($I$46),MESCLUN_CAP+1)</x:f>
        <x:v>16</x:v>
      </x:c>
      <x:c r="L2542" s="266" t="n">
        <x:f>SUM(I2542:K2542)</x:f>
        <x:v>36</x:v>
      </x:c>
      <x:c r="M2542" s="267" t="n">
        <x:f>I2542*TOMATO_HOURS*WEEKS*(1+TOMATO_DIM)^I2542+J2542*CARROT_HOURS*WEEKS*(1+CARROT_DIM)^J2542+K2542*MESCLUN_HOURS*WEEKS*(1+MESCLUN_DIM)^K2542</x:f>
        <x:v>2013.7157875464086</x:v>
      </x:c>
      <x:c r="N2542" s="267" t="n">
        <x:f>MAX(M2542-FARMER_HOURS,0)/TEMP_HOURS_PER_WORKER</x:f>
        <x:v>0.8984137413516726</x:v>
      </x:c>
      <x:c r="O2542" s="268" t="n">
        <x:f>I2542*TOMATO_PRICE+J2542*CARROT_PRICE+K2542*MESCLUN_PRICE</x:f>
        <x:v>105198</x:v>
      </x:c>
      <x:c r="P2542" s="268" t="n">
        <x:f>I2542*TOMATO_FERTILIZER+J2542*CARROT_FERTILIZER+K2542*MESCLUN_FERTILIZER</x:f>
        <x:v>24200</x:v>
      </x:c>
      <x:c r="Q2542" s="268" t="n">
        <x:f>MIN(M2542,FARMER_HOURS)*FARMER_RATE+MAX(M2542-FARMER_HOURS,0)*TEMP_RATE</x:f>
        <x:v>47460.34353379182</x:v>
      </x:c>
      <x:c r="R2542" s="268" t="n">
        <x:f>O2542-P2542-Q2542-FIXED_COST</x:f>
        <x:v>13537.65646620818</x:v>
      </x:c>
      <x:c r="S2542" s="139" t="str">
        <x:f>IF(AND(L2542&lt;=TOTAL_BED_CAP,N2542&lt;=TEMP_WORKER_CAP),"YES","NO")</x:f>
        <x:v>YES</x:v>
      </x:c>
      <x:c r="T2542" s="139" t="n">
        <x:f>IF(S2542="YES",R2542,-1E+99)</x:f>
        <x:v>13537.65646620818</x:v>
      </x:c>
    </x:row>
    <x:row r="2543">
      <x:c r="A2543" s="139"/>
      <x:c r="B2543" s="139"/>
      <x:c r="C2543" s="139"/>
      <x:c r="D2543" s="139"/>
      <x:c r="E2543" s="139"/>
      <x:c r="F2543" s="139"/>
      <x:c r="G2543" s="139"/>
      <x:c r="H2543" s="139"/>
      <x:c r="I2543" s="266" t="n">
        <x:f>INT((ROW()-ROW($I$46))/((CARROT_CAP+1)*(MESCLUN_CAP+1)))</x:f>
        <x:v>3</x:v>
      </x:c>
      <x:c r="J2543" s="266" t="n">
        <x:f>MOD(INT((ROW()-ROW($I$46))/(MESCLUN_CAP+1)),CARROT_CAP+1)</x:f>
        <x:v>17</x:v>
      </x:c>
      <x:c r="K2543" s="266" t="n">
        <x:f>MOD(ROW()-ROW($I$46),MESCLUN_CAP+1)</x:f>
        <x:v>17</x:v>
      </x:c>
      <x:c r="L2543" s="266" t="n">
        <x:f>SUM(I2543:K2543)</x:f>
        <x:v>37</x:v>
      </x:c>
      <x:c r="M2543" s="267" t="n">
        <x:f>I2543*TOMATO_HOURS*WEEKS*(1+TOMATO_DIM)^I2543+J2543*CARROT_HOURS*WEEKS*(1+CARROT_DIM)^J2543+K2543*MESCLUN_HOURS*WEEKS*(1+MESCLUN_DIM)^K2543</x:f>
        <x:v>2080.2760109929486</x:v>
      </x:c>
      <x:c r="N2543" s="267" t="n">
        <x:f>MAX(M2543-FARMER_HOURS,0)/TEMP_HOURS_PER_WORKER</x:f>
        <x:v>0.9446361187451032</x:v>
      </x:c>
      <x:c r="O2543" s="268" t="n">
        <x:f>I2543*TOMATO_PRICE+J2543*CARROT_PRICE+K2543*MESCLUN_PRICE</x:f>
        <x:v>107898</x:v>
      </x:c>
      <x:c r="P2543" s="268" t="n">
        <x:f>I2543*TOMATO_FERTILIZER+J2543*CARROT_FERTILIZER+K2543*MESCLUN_FERTILIZER</x:f>
        <x:v>25080</x:v>
      </x:c>
      <x:c r="Q2543" s="268" t="n">
        <x:f>MIN(M2543,FARMER_HOURS)*FARMER_RATE+MAX(M2543-FARMER_HOURS,0)*TEMP_RATE</x:f>
        <x:v>48615.902968627575</x:v>
      </x:c>
      <x:c r="R2543" s="268" t="n">
        <x:f>O2543-P2543-Q2543-FIXED_COST</x:f>
        <x:v>14202.097031372425</x:v>
      </x:c>
      <x:c r="S2543" s="139" t="str">
        <x:f>IF(AND(L2543&lt;=TOTAL_BED_CAP,N2543&lt;=TEMP_WORKER_CAP),"YES","NO")</x:f>
        <x:v>YES</x:v>
      </x:c>
      <x:c r="T2543" s="139" t="n">
        <x:f>IF(S2543="YES",R2543,-1E+99)</x:f>
        <x:v>14202.097031372425</x:v>
      </x:c>
    </x:row>
    <x:row r="2544">
      <x:c r="A2544" s="139"/>
      <x:c r="B2544" s="139"/>
      <x:c r="C2544" s="139"/>
      <x:c r="D2544" s="139"/>
      <x:c r="E2544" s="139"/>
      <x:c r="F2544" s="139"/>
      <x:c r="G2544" s="139"/>
      <x:c r="H2544" s="139"/>
      <x:c r="I2544" s="266" t="n">
        <x:f>INT((ROW()-ROW($I$46))/((CARROT_CAP+1)*(MESCLUN_CAP+1)))</x:f>
        <x:v>3</x:v>
      </x:c>
      <x:c r="J2544" s="266" t="n">
        <x:f>MOD(INT((ROW()-ROW($I$46))/(MESCLUN_CAP+1)),CARROT_CAP+1)</x:f>
        <x:v>17</x:v>
      </x:c>
      <x:c r="K2544" s="266" t="n">
        <x:f>MOD(ROW()-ROW($I$46),MESCLUN_CAP+1)</x:f>
        <x:v>18</x:v>
      </x:c>
      <x:c r="L2544" s="266" t="n">
        <x:f>SUM(I2544:K2544)</x:f>
        <x:v>38</x:v>
      </x:c>
      <x:c r="M2544" s="267" t="n">
        <x:f>I2544*TOMATO_HOURS*WEEKS*(1+TOMATO_DIM)^I2544+J2544*CARROT_HOURS*WEEKS*(1+CARROT_DIM)^J2544+K2544*MESCLUN_HOURS*WEEKS*(1+MESCLUN_DIM)^K2544</x:f>
        <x:v>2148.363002451536</x:v>
      </x:c>
      <x:c r="N2544" s="267" t="n">
        <x:f>MAX(M2544-FARMER_HOURS,0)/TEMP_HOURS_PER_WORKER</x:f>
        <x:v>0.9919187517024556</x:v>
      </x:c>
      <x:c r="O2544" s="268" t="n">
        <x:f>I2544*TOMATO_PRICE+J2544*CARROT_PRICE+K2544*MESCLUN_PRICE</x:f>
        <x:v>110598</x:v>
      </x:c>
      <x:c r="P2544" s="268" t="n">
        <x:f>I2544*TOMATO_FERTILIZER+J2544*CARROT_FERTILIZER+K2544*MESCLUN_FERTILIZER</x:f>
        <x:v>25960</x:v>
      </x:c>
      <x:c r="Q2544" s="268" t="n">
        <x:f>MIN(M2544,FARMER_HOURS)*FARMER_RATE+MAX(M2544-FARMER_HOURS,0)*TEMP_RATE</x:f>
        <x:v>49797.96879256138</x:v>
      </x:c>
      <x:c r="R2544" s="268" t="n">
        <x:f>O2544-P2544-Q2544-FIXED_COST</x:f>
        <x:v>14840.031207438617</x:v>
      </x:c>
      <x:c r="S2544" s="139" t="str">
        <x:f>IF(AND(L2544&lt;=TOTAL_BED_CAP,N2544&lt;=TEMP_WORKER_CAP),"YES","NO")</x:f>
        <x:v>YES</x:v>
      </x:c>
      <x:c r="T2544" s="139" t="n">
        <x:f>IF(S2544="YES",R2544,-1E+99)</x:f>
        <x:v>14840.031207438617</x:v>
      </x:c>
    </x:row>
    <x:row r="2545">
      <x:c r="A2545" s="139"/>
      <x:c r="B2545" s="139"/>
      <x:c r="C2545" s="139"/>
      <x:c r="D2545" s="139"/>
      <x:c r="E2545" s="139"/>
      <x:c r="F2545" s="139"/>
      <x:c r="G2545" s="139"/>
      <x:c r="H2545" s="139"/>
      <x:c r="I2545" s="266" t="n">
        <x:f>INT((ROW()-ROW($I$46))/((CARROT_CAP+1)*(MESCLUN_CAP+1)))</x:f>
        <x:v>3</x:v>
      </x:c>
      <x:c r="J2545" s="266" t="n">
        <x:f>MOD(INT((ROW()-ROW($I$46))/(MESCLUN_CAP+1)),CARROT_CAP+1)</x:f>
        <x:v>17</x:v>
      </x:c>
      <x:c r="K2545" s="266" t="n">
        <x:f>MOD(ROW()-ROW($I$46),MESCLUN_CAP+1)</x:f>
        <x:v>19</x:v>
      </x:c>
      <x:c r="L2545" s="266" t="n">
        <x:f>SUM(I2545:K2545)</x:f>
        <x:v>39</x:v>
      </x:c>
      <x:c r="M2545" s="267" t="n">
        <x:f>I2545*TOMATO_HOURS*WEEKS*(1+TOMATO_DIM)^I2545+J2545*CARROT_HOURS*WEEKS*(1+CARROT_DIM)^J2545+K2545*MESCLUN_HOURS*WEEKS*(1+MESCLUN_DIM)^K2545</x:f>
        <x:v>2218.004531087558</x:v>
      </x:c>
      <x:c r="N2545" s="267" t="n">
        <x:f>MAX(M2545-FARMER_HOURS,0)/TEMP_HOURS_PER_WORKER</x:f>
        <x:v>1.0402809243663598</x:v>
      </x:c>
      <x:c r="O2545" s="268" t="n">
        <x:f>I2545*TOMATO_PRICE+J2545*CARROT_PRICE+K2545*MESCLUN_PRICE</x:f>
        <x:v>113298</x:v>
      </x:c>
      <x:c r="P2545" s="268" t="n">
        <x:f>I2545*TOMATO_FERTILIZER+J2545*CARROT_FERTILIZER+K2545*MESCLUN_FERTILIZER</x:f>
        <x:v>26840</x:v>
      </x:c>
      <x:c r="Q2545" s="268" t="n">
        <x:f>MIN(M2545,FARMER_HOURS)*FARMER_RATE+MAX(M2545-FARMER_HOURS,0)*TEMP_RATE</x:f>
        <x:v>51007.023109158996</x:v>
      </x:c>
      <x:c r="R2545" s="268" t="n">
        <x:f>O2545-P2545-Q2545-FIXED_COST</x:f>
        <x:v>15450.976890841004</x:v>
      </x:c>
      <x:c r="S2545" s="139" t="str">
        <x:f>IF(AND(L2545&lt;=TOTAL_BED_CAP,N2545&lt;=TEMP_WORKER_CAP),"YES","NO")</x:f>
        <x:v>YES</x:v>
      </x:c>
      <x:c r="T2545" s="139" t="n">
        <x:f>IF(S2545="YES",R2545,-1E+99)</x:f>
        <x:v>15450.976890841004</x:v>
      </x:c>
    </x:row>
    <x:row r="2546">
      <x:c r="A2546" s="139"/>
      <x:c r="B2546" s="139"/>
      <x:c r="C2546" s="139"/>
      <x:c r="D2546" s="139"/>
      <x:c r="E2546" s="139"/>
      <x:c r="F2546" s="139"/>
      <x:c r="G2546" s="139"/>
      <x:c r="H2546" s="139"/>
      <x:c r="I2546" s="266" t="n">
        <x:f>INT((ROW()-ROW($I$46))/((CARROT_CAP+1)*(MESCLUN_CAP+1)))</x:f>
        <x:v>3</x:v>
      </x:c>
      <x:c r="J2546" s="266" t="n">
        <x:f>MOD(INT((ROW()-ROW($I$46))/(MESCLUN_CAP+1)),CARROT_CAP+1)</x:f>
        <x:v>17</x:v>
      </x:c>
      <x:c r="K2546" s="266" t="n">
        <x:f>MOD(ROW()-ROW($I$46),MESCLUN_CAP+1)</x:f>
        <x:v>20</x:v>
      </x:c>
      <x:c r="L2546" s="266" t="n">
        <x:f>SUM(I2546:K2546)</x:f>
        <x:v>40</x:v>
      </x:c>
      <x:c r="M2546" s="267" t="n">
        <x:f>I2546*TOMATO_HOURS*WEEKS*(1+TOMATO_DIM)^I2546+J2546*CARROT_HOURS*WEEKS*(1+CARROT_DIM)^J2546+K2546*MESCLUN_HOURS*WEEKS*(1+MESCLUN_DIM)^K2546</x:f>
        <x:v>2289.2288217380346</x:v>
      </x:c>
      <x:c r="N2546" s="267" t="n">
        <x:f>MAX(M2546-FARMER_HOURS,0)/TEMP_HOURS_PER_WORKER</x:f>
        <x:v>1.0897422373180796</x:v>
      </x:c>
      <x:c r="O2546" s="268" t="n">
        <x:f>I2546*TOMATO_PRICE+J2546*CARROT_PRICE+K2546*MESCLUN_PRICE</x:f>
        <x:v>115998</x:v>
      </x:c>
      <x:c r="P2546" s="268" t="n">
        <x:f>I2546*TOMATO_FERTILIZER+J2546*CARROT_FERTILIZER+K2546*MESCLUN_FERTILIZER</x:f>
        <x:v>27720</x:v>
      </x:c>
      <x:c r="Q2546" s="268" t="n">
        <x:f>MIN(M2546,FARMER_HOURS)*FARMER_RATE+MAX(M2546-FARMER_HOURS,0)*TEMP_RATE</x:f>
        <x:v>52243.55593295199</x:v>
      </x:c>
      <x:c r="R2546" s="268" t="n">
        <x:f>O2546-P2546-Q2546-FIXED_COST</x:f>
        <x:v>16034.44406704801</x:v>
      </x:c>
      <x:c r="S2546" s="139" t="str">
        <x:f>IF(AND(L2546&lt;=TOTAL_BED_CAP,N2546&lt;=TEMP_WORKER_CAP),"YES","NO")</x:f>
        <x:v>YES</x:v>
      </x:c>
      <x:c r="T2546" s="139" t="n">
        <x:f>IF(S2546="YES",R2546,-1E+99)</x:f>
        <x:v>16034.44406704801</x:v>
      </x:c>
    </x:row>
    <x:row r="2547">
      <x:c r="A2547" s="139"/>
      <x:c r="B2547" s="139"/>
      <x:c r="C2547" s="139"/>
      <x:c r="D2547" s="139"/>
      <x:c r="E2547" s="139"/>
      <x:c r="F2547" s="139"/>
      <x:c r="G2547" s="139"/>
      <x:c r="H2547" s="139"/>
      <x:c r="I2547" s="266" t="n">
        <x:f>INT((ROW()-ROW($I$46))/((CARROT_CAP+1)*(MESCLUN_CAP+1)))</x:f>
        <x:v>3</x:v>
      </x:c>
      <x:c r="J2547" s="266" t="n">
        <x:f>MOD(INT((ROW()-ROW($I$46))/(MESCLUN_CAP+1)),CARROT_CAP+1)</x:f>
        <x:v>17</x:v>
      </x:c>
      <x:c r="K2547" s="266" t="n">
        <x:f>MOD(ROW()-ROW($I$46),MESCLUN_CAP+1)</x:f>
        <x:v>21</x:v>
      </x:c>
      <x:c r="L2547" s="266" t="n">
        <x:f>SUM(I2547:K2547)</x:f>
        <x:v>41</x:v>
      </x:c>
      <x:c r="M2547" s="267" t="n">
        <x:f>I2547*TOMATO_HOURS*WEEKS*(1+TOMATO_DIM)^I2547+J2547*CARROT_HOURS*WEEKS*(1+CARROT_DIM)^J2547+K2547*MESCLUN_HOURS*WEEKS*(1+MESCLUN_DIM)^K2547</x:f>
        <x:v>2362.064561964479</x:v>
      </x:c>
      <x:c r="N2547" s="267" t="n">
        <x:f>MAX(M2547-FARMER_HOURS,0)/TEMP_HOURS_PER_WORKER</x:f>
        <x:v>1.1403226124753325</x:v>
      </x:c>
      <x:c r="O2547" s="268" t="n">
        <x:f>I2547*TOMATO_PRICE+J2547*CARROT_PRICE+K2547*MESCLUN_PRICE</x:f>
        <x:v>118698</x:v>
      </x:c>
      <x:c r="P2547" s="268" t="n">
        <x:f>I2547*TOMATO_FERTILIZER+J2547*CARROT_FERTILIZER+K2547*MESCLUN_FERTILIZER</x:f>
        <x:v>28600</x:v>
      </x:c>
      <x:c r="Q2547" s="268" t="n">
        <x:f>MIN(M2547,FARMER_HOURS)*FARMER_RATE+MAX(M2547-FARMER_HOURS,0)*TEMP_RATE</x:f>
        <x:v>53508.065311883314</x:v>
      </x:c>
      <x:c r="R2547" s="268" t="n">
        <x:f>O2547-P2547-Q2547-FIXED_COST</x:f>
        <x:v>16589.934688116686</x:v>
      </x:c>
      <x:c r="S2547" s="139" t="str">
        <x:f>IF(AND(L2547&lt;=TOTAL_BED_CAP,N2547&lt;=TEMP_WORKER_CAP),"YES","NO")</x:f>
        <x:v>YES</x:v>
      </x:c>
      <x:c r="T2547" s="139" t="n">
        <x:f>IF(S2547="YES",R2547,-1E+99)</x:f>
        <x:v>16589.934688116686</x:v>
      </x:c>
    </x:row>
    <x:row r="2548">
      <x:c r="A2548" s="139"/>
      <x:c r="B2548" s="139"/>
      <x:c r="C2548" s="139"/>
      <x:c r="D2548" s="139"/>
      <x:c r="E2548" s="139"/>
      <x:c r="F2548" s="139"/>
      <x:c r="G2548" s="139"/>
      <x:c r="H2548" s="139"/>
      <x:c r="I2548" s="266" t="n">
        <x:f>INT((ROW()-ROW($I$46))/((CARROT_CAP+1)*(MESCLUN_CAP+1)))</x:f>
        <x:v>3</x:v>
      </x:c>
      <x:c r="J2548" s="266" t="n">
        <x:f>MOD(INT((ROW()-ROW($I$46))/(MESCLUN_CAP+1)),CARROT_CAP+1)</x:f>
        <x:v>17</x:v>
      </x:c>
      <x:c r="K2548" s="266" t="n">
        <x:f>MOD(ROW()-ROW($I$46),MESCLUN_CAP+1)</x:f>
        <x:v>22</x:v>
      </x:c>
      <x:c r="L2548" s="266" t="n">
        <x:f>SUM(I2548:K2548)</x:f>
        <x:v>42</x:v>
      </x:c>
      <x:c r="M2548" s="267" t="n">
        <x:f>I2548*TOMATO_HOURS*WEEKS*(1+TOMATO_DIM)^I2548+J2548*CARROT_HOURS*WEEKS*(1+CARROT_DIM)^J2548+K2548*MESCLUN_HOURS*WEEKS*(1+MESCLUN_DIM)^K2548</x:f>
        <x:v>2436.540909210875</x:v>
      </x:c>
      <x:c r="N2548" s="267" t="n">
        <x:f>MAX(M2548-FARMER_HOURS,0)/TEMP_HOURS_PER_WORKER</x:f>
        <x:v>1.1920422980631076</x:v>
      </x:c>
      <x:c r="O2548" s="268" t="n">
        <x:f>I2548*TOMATO_PRICE+J2548*CARROT_PRICE+K2548*MESCLUN_PRICE</x:f>
        <x:v>121398</x:v>
      </x:c>
      <x:c r="P2548" s="268" t="n">
        <x:f>I2548*TOMATO_FERTILIZER+J2548*CARROT_FERTILIZER+K2548*MESCLUN_FERTILIZER</x:f>
        <x:v>29480</x:v>
      </x:c>
      <x:c r="Q2548" s="268" t="n">
        <x:f>MIN(M2548,FARMER_HOURS)*FARMER_RATE+MAX(M2548-FARMER_HOURS,0)*TEMP_RATE</x:f>
        <x:v>54801.05745157768</x:v>
      </x:c>
      <x:c r="R2548" s="268" t="n">
        <x:f>O2548-P2548-Q2548-FIXED_COST</x:f>
        <x:v>17116.942548422317</x:v>
      </x:c>
      <x:c r="S2548" s="139" t="str">
        <x:f>IF(AND(L2548&lt;=TOTAL_BED_CAP,N2548&lt;=TEMP_WORKER_CAP),"YES","NO")</x:f>
        <x:v>YES</x:v>
      </x:c>
      <x:c r="T2548" s="139" t="n">
        <x:f>IF(S2548="YES",R2548,-1E+99)</x:f>
        <x:v>17116.942548422317</x:v>
      </x:c>
    </x:row>
    <x:row r="2549">
      <x:c r="A2549" s="139"/>
      <x:c r="B2549" s="139"/>
      <x:c r="C2549" s="139"/>
      <x:c r="D2549" s="139"/>
      <x:c r="E2549" s="139"/>
      <x:c r="F2549" s="139"/>
      <x:c r="G2549" s="139"/>
      <x:c r="H2549" s="139"/>
      <x:c r="I2549" s="266" t="n">
        <x:f>INT((ROW()-ROW($I$46))/((CARROT_CAP+1)*(MESCLUN_CAP+1)))</x:f>
        <x:v>3</x:v>
      </x:c>
      <x:c r="J2549" s="266" t="n">
        <x:f>MOD(INT((ROW()-ROW($I$46))/(MESCLUN_CAP+1)),CARROT_CAP+1)</x:f>
        <x:v>17</x:v>
      </x:c>
      <x:c r="K2549" s="266" t="n">
        <x:f>MOD(ROW()-ROW($I$46),MESCLUN_CAP+1)</x:f>
        <x:v>23</x:v>
      </x:c>
      <x:c r="L2549" s="266" t="n">
        <x:f>SUM(I2549:K2549)</x:f>
        <x:v>43</x:v>
      </x:c>
      <x:c r="M2549" s="267" t="n">
        <x:f>I2549*TOMATO_HOURS*WEEKS*(1+TOMATO_DIM)^I2549+J2549*CARROT_HOURS*WEEKS*(1+CARROT_DIM)^J2549+K2549*MESCLUN_HOURS*WEEKS*(1+MESCLUN_DIM)^K2549</x:f>
        <x:v>2512.6874980683115</x:v>
      </x:c>
      <x:c r="N2549" s="267" t="n">
        <x:f>MAX(M2549-FARMER_HOURS,0)/TEMP_HOURS_PER_WORKER</x:f>
        <x:v>1.2449218736585497</x:v>
      </x:c>
      <x:c r="O2549" s="268" t="n">
        <x:f>I2549*TOMATO_PRICE+J2549*CARROT_PRICE+K2549*MESCLUN_PRICE</x:f>
        <x:v>124098</x:v>
      </x:c>
      <x:c r="P2549" s="268" t="n">
        <x:f>I2549*TOMATO_FERTILIZER+J2549*CARROT_FERTILIZER+K2549*MESCLUN_FERTILIZER</x:f>
        <x:v>30360</x:v>
      </x:c>
      <x:c r="Q2549" s="268" t="n">
        <x:f>MIN(M2549,FARMER_HOURS)*FARMER_RATE+MAX(M2549-FARMER_HOURS,0)*TEMP_RATE</x:f>
        <x:v>56123.04684146374</x:v>
      </x:c>
      <x:c r="R2549" s="268" t="n">
        <x:f>O2549-P2549-Q2549-FIXED_COST</x:f>
        <x:v>17614.953158536257</x:v>
      </x:c>
      <x:c r="S2549" s="139" t="str">
        <x:f>IF(AND(L2549&lt;=TOTAL_BED_CAP,N2549&lt;=TEMP_WORKER_CAP),"YES","NO")</x:f>
        <x:v>YES</x:v>
      </x:c>
      <x:c r="T2549" s="139" t="n">
        <x:f>IF(S2549="YES",R2549,-1E+99)</x:f>
        <x:v>17614.953158536257</x:v>
      </x:c>
    </x:row>
    <x:row r="2550">
      <x:c r="A2550" s="139"/>
      <x:c r="B2550" s="139"/>
      <x:c r="C2550" s="139"/>
      <x:c r="D2550" s="139"/>
      <x:c r="E2550" s="139"/>
      <x:c r="F2550" s="139"/>
      <x:c r="G2550" s="139"/>
      <x:c r="H2550" s="139"/>
      <x:c r="I2550" s="266" t="n">
        <x:f>INT((ROW()-ROW($I$46))/((CARROT_CAP+1)*(MESCLUN_CAP+1)))</x:f>
        <x:v>3</x:v>
      </x:c>
      <x:c r="J2550" s="266" t="n">
        <x:f>MOD(INT((ROW()-ROW($I$46))/(MESCLUN_CAP+1)),CARROT_CAP+1)</x:f>
        <x:v>17</x:v>
      </x:c>
      <x:c r="K2550" s="266" t="n">
        <x:f>MOD(ROW()-ROW($I$46),MESCLUN_CAP+1)</x:f>
        <x:v>24</x:v>
      </x:c>
      <x:c r="L2550" s="266" t="n">
        <x:f>SUM(I2550:K2550)</x:f>
        <x:v>44</x:v>
      </x:c>
      <x:c r="M2550" s="267" t="n">
        <x:f>I2550*TOMATO_HOURS*WEEKS*(1+TOMATO_DIM)^I2550+J2550*CARROT_HOURS*WEEKS*(1+CARROT_DIM)^J2550+K2550*MESCLUN_HOURS*WEEKS*(1+MESCLUN_DIM)^K2550</x:f>
        <x:v>2590.5344476478067</x:v>
      </x:c>
      <x:c r="N2550" s="267" t="n">
        <x:f>MAX(M2550-FARMER_HOURS,0)/TEMP_HOURS_PER_WORKER</x:f>
        <x:v>1.2989822553109769</x:v>
      </x:c>
      <x:c r="O2550" s="268" t="n">
        <x:f>I2550*TOMATO_PRICE+J2550*CARROT_PRICE+K2550*MESCLUN_PRICE</x:f>
        <x:v>126798</x:v>
      </x:c>
      <x:c r="P2550" s="268" t="n">
        <x:f>I2550*TOMATO_FERTILIZER+J2550*CARROT_FERTILIZER+K2550*MESCLUN_FERTILIZER</x:f>
        <x:v>31240</x:v>
      </x:c>
      <x:c r="Q2550" s="268" t="n">
        <x:f>MIN(M2550,FARMER_HOURS)*FARMER_RATE+MAX(M2550-FARMER_HOURS,0)*TEMP_RATE</x:f>
        <x:v>57474.55638277442</x:v>
      </x:c>
      <x:c r="R2550" s="268" t="n">
        <x:f>O2550-P2550-Q2550-FIXED_COST</x:f>
        <x:v>18083.44361722558</x:v>
      </x:c>
      <x:c r="S2550" s="139" t="str">
        <x:f>IF(AND(L2550&lt;=TOTAL_BED_CAP,N2550&lt;=TEMP_WORKER_CAP),"YES","NO")</x:f>
        <x:v>YES</x:v>
      </x:c>
      <x:c r="T2550" s="139" t="n">
        <x:f>IF(S2550="YES",R2550,-1E+99)</x:f>
        <x:v>18083.44361722558</x:v>
      </x:c>
    </x:row>
    <x:row r="2551">
      <x:c r="A2551" s="139"/>
      <x:c r="B2551" s="139"/>
      <x:c r="C2551" s="139"/>
      <x:c r="D2551" s="139"/>
      <x:c r="E2551" s="139"/>
      <x:c r="F2551" s="139"/>
      <x:c r="G2551" s="139"/>
      <x:c r="H2551" s="139"/>
      <x:c r="I2551" s="266" t="n">
        <x:f>INT((ROW()-ROW($I$46))/((CARROT_CAP+1)*(MESCLUN_CAP+1)))</x:f>
        <x:v>3</x:v>
      </x:c>
      <x:c r="J2551" s="266" t="n">
        <x:f>MOD(INT((ROW()-ROW($I$46))/(MESCLUN_CAP+1)),CARROT_CAP+1)</x:f>
        <x:v>17</x:v>
      </x:c>
      <x:c r="K2551" s="266" t="n">
        <x:f>MOD(ROW()-ROW($I$46),MESCLUN_CAP+1)</x:f>
        <x:v>25</x:v>
      </x:c>
      <x:c r="L2551" s="266" t="n">
        <x:f>SUM(I2551:K2551)</x:f>
        <x:v>45</x:v>
      </x:c>
      <x:c r="M2551" s="267" t="n">
        <x:f>I2551*TOMATO_HOURS*WEEKS*(1+TOMATO_DIM)^I2551+J2551*CARROT_HOURS*WEEKS*(1+CARROT_DIM)^J2551+K2551*MESCLUN_HOURS*WEEKS*(1+MESCLUN_DIM)^K2551</x:f>
        <x:v>2670.1123690629047</x:v>
      </x:c>
      <x:c r="N2551" s="267" t="n">
        <x:f>MAX(M2551-FARMER_HOURS,0)/TEMP_HOURS_PER_WORKER</x:f>
        <x:v>1.3542447007381282</x:v>
      </x:c>
      <x:c r="O2551" s="268" t="n">
        <x:f>I2551*TOMATO_PRICE+J2551*CARROT_PRICE+K2551*MESCLUN_PRICE</x:f>
        <x:v>129498</x:v>
      </x:c>
      <x:c r="P2551" s="268" t="n">
        <x:f>I2551*TOMATO_FERTILIZER+J2551*CARROT_FERTILIZER+K2551*MESCLUN_FERTILIZER</x:f>
        <x:v>32120</x:v>
      </x:c>
      <x:c r="Q2551" s="268" t="n">
        <x:f>MIN(M2551,FARMER_HOURS)*FARMER_RATE+MAX(M2551-FARMER_HOURS,0)*TEMP_RATE</x:f>
        <x:v>58856.117518453204</x:v>
      </x:c>
      <x:c r="R2551" s="268" t="n">
        <x:f>O2551-P2551-Q2551-FIXED_COST</x:f>
        <x:v>18521.882481546796</x:v>
      </x:c>
      <x:c r="S2551" s="139" t="str">
        <x:f>IF(AND(L2551&lt;=TOTAL_BED_CAP,N2551&lt;=TEMP_WORKER_CAP),"YES","NO")</x:f>
        <x:v>YES</x:v>
      </x:c>
      <x:c r="T2551" s="139" t="n">
        <x:f>IF(S2551="YES",R2551,-1E+99)</x:f>
        <x:v>18521.882481546796</x:v>
      </x:c>
    </x:row>
    <x:row r="2552">
      <x:c r="A2552" s="139"/>
      <x:c r="B2552" s="139"/>
      <x:c r="C2552" s="139"/>
      <x:c r="D2552" s="139"/>
      <x:c r="E2552" s="139"/>
      <x:c r="F2552" s="139"/>
      <x:c r="G2552" s="139"/>
      <x:c r="H2552" s="139"/>
      <x:c r="I2552" s="266" t="n">
        <x:f>INT((ROW()-ROW($I$46))/((CARROT_CAP+1)*(MESCLUN_CAP+1)))</x:f>
        <x:v>3</x:v>
      </x:c>
      <x:c r="J2552" s="266" t="n">
        <x:f>MOD(INT((ROW()-ROW($I$46))/(MESCLUN_CAP+1)),CARROT_CAP+1)</x:f>
        <x:v>17</x:v>
      </x:c>
      <x:c r="K2552" s="266" t="n">
        <x:f>MOD(ROW()-ROW($I$46),MESCLUN_CAP+1)</x:f>
        <x:v>26</x:v>
      </x:c>
      <x:c r="L2552" s="266" t="n">
        <x:f>SUM(I2552:K2552)</x:f>
        <x:v>46</x:v>
      </x:c>
      <x:c r="M2552" s="267" t="n">
        <x:f>I2552*TOMATO_HOURS*WEEKS*(1+TOMATO_DIM)^I2552+J2552*CARROT_HOURS*WEEKS*(1+CARROT_DIM)^J2552+K2552*MESCLUN_HOURS*WEEKS*(1+MESCLUN_DIM)^K2552</x:f>
        <x:v>2751.4523730236215</x:v>
      </x:c>
      <x:c r="N2552" s="267" t="n">
        <x:f>MAX(M2552-FARMER_HOURS,0)/TEMP_HOURS_PER_WORKER</x:f>
        <x:v>1.410730814599737</x:v>
      </x:c>
      <x:c r="O2552" s="268" t="n">
        <x:f>I2552*TOMATO_PRICE+J2552*CARROT_PRICE+K2552*MESCLUN_PRICE</x:f>
        <x:v>132198</x:v>
      </x:c>
      <x:c r="P2552" s="268" t="n">
        <x:f>I2552*TOMATO_FERTILIZER+J2552*CARROT_FERTILIZER+K2552*MESCLUN_FERTILIZER</x:f>
        <x:v>33000</x:v>
      </x:c>
      <x:c r="Q2552" s="268" t="n">
        <x:f>MIN(M2552,FARMER_HOURS)*FARMER_RATE+MAX(M2552-FARMER_HOURS,0)*TEMP_RATE</x:f>
        <x:v>60268.27036499343</x:v>
      </x:c>
      <x:c r="R2552" s="268" t="n">
        <x:f>O2552-P2552-Q2552-FIXED_COST</x:f>
        <x:v>18929.729635006574</x:v>
      </x:c>
      <x:c r="S2552" s="139" t="str">
        <x:f>IF(AND(L2552&lt;=TOTAL_BED_CAP,N2552&lt;=TEMP_WORKER_CAP),"YES","NO")</x:f>
        <x:v>YES</x:v>
      </x:c>
      <x:c r="T2552" s="139" t="n">
        <x:f>IF(S2552="YES",R2552,-1E+99)</x:f>
        <x:v>18929.729635006574</x:v>
      </x:c>
    </x:row>
    <x:row r="2553">
      <x:c r="A2553" s="139"/>
      <x:c r="B2553" s="139"/>
      <x:c r="C2553" s="139"/>
      <x:c r="D2553" s="139"/>
      <x:c r="E2553" s="139"/>
      <x:c r="F2553" s="139"/>
      <x:c r="G2553" s="139"/>
      <x:c r="H2553" s="139"/>
      <x:c r="I2553" s="266" t="n">
        <x:f>INT((ROW()-ROW($I$46))/((CARROT_CAP+1)*(MESCLUN_CAP+1)))</x:f>
        <x:v>3</x:v>
      </x:c>
      <x:c r="J2553" s="266" t="n">
        <x:f>MOD(INT((ROW()-ROW($I$46))/(MESCLUN_CAP+1)),CARROT_CAP+1)</x:f>
        <x:v>17</x:v>
      </x:c>
      <x:c r="K2553" s="266" t="n">
        <x:f>MOD(ROW()-ROW($I$46),MESCLUN_CAP+1)</x:f>
        <x:v>27</x:v>
      </x:c>
      <x:c r="L2553" s="266" t="n">
        <x:f>SUM(I2553:K2553)</x:f>
        <x:v>47</x:v>
      </x:c>
      <x:c r="M2553" s="267" t="n">
        <x:f>I2553*TOMATO_HOURS*WEEKS*(1+TOMATO_DIM)^I2553+J2553*CARROT_HOURS*WEEKS*(1+CARROT_DIM)^J2553+K2553*MESCLUN_HOURS*WEEKS*(1+MESCLUN_DIM)^K2553</x:f>
        <x:v>2834.586077543379</x:v>
      </x:c>
      <x:c r="N2553" s="267" t="n">
        <x:f>MAX(M2553-FARMER_HOURS,0)/TEMP_HOURS_PER_WORKER</x:f>
        <x:v>1.4684625538495686</x:v>
      </x:c>
      <x:c r="O2553" s="268" t="n">
        <x:f>I2553*TOMATO_PRICE+J2553*CARROT_PRICE+K2553*MESCLUN_PRICE</x:f>
        <x:v>134898</x:v>
      </x:c>
      <x:c r="P2553" s="268" t="n">
        <x:f>I2553*TOMATO_FERTILIZER+J2553*CARROT_FERTILIZER+K2553*MESCLUN_FERTILIZER</x:f>
        <x:v>33880</x:v>
      </x:c>
      <x:c r="Q2553" s="268" t="n">
        <x:f>MIN(M2553,FARMER_HOURS)*FARMER_RATE+MAX(M2553-FARMER_HOURS,0)*TEMP_RATE</x:f>
        <x:v>61711.563846239216</x:v>
      </x:c>
      <x:c r="R2553" s="268" t="n">
        <x:f>O2553-P2553-Q2553-FIXED_COST</x:f>
        <x:v>19306.436153760784</x:v>
      </x:c>
      <x:c r="S2553" s="139" t="str">
        <x:f>IF(AND(L2553&lt;=TOTAL_BED_CAP,N2553&lt;=TEMP_WORKER_CAP),"YES","NO")</x:f>
        <x:v>YES</x:v>
      </x:c>
      <x:c r="T2553" s="139" t="n">
        <x:f>IF(S2553="YES",R2553,-1E+99)</x:f>
        <x:v>19306.436153760784</x:v>
      </x:c>
    </x:row>
    <x:row r="2554">
      <x:c r="A2554" s="139"/>
      <x:c r="B2554" s="139"/>
      <x:c r="C2554" s="139"/>
      <x:c r="D2554" s="139"/>
      <x:c r="E2554" s="139"/>
      <x:c r="F2554" s="139"/>
      <x:c r="G2554" s="139"/>
      <x:c r="H2554" s="139"/>
      <x:c r="I2554" s="266" t="n">
        <x:f>INT((ROW()-ROW($I$46))/((CARROT_CAP+1)*(MESCLUN_CAP+1)))</x:f>
        <x:v>3</x:v>
      </x:c>
      <x:c r="J2554" s="266" t="n">
        <x:f>MOD(INT((ROW()-ROW($I$46))/(MESCLUN_CAP+1)),CARROT_CAP+1)</x:f>
        <x:v>17</x:v>
      </x:c>
      <x:c r="K2554" s="266" t="n">
        <x:f>MOD(ROW()-ROW($I$46),MESCLUN_CAP+1)</x:f>
        <x:v>28</x:v>
      </x:c>
      <x:c r="L2554" s="266" t="n">
        <x:f>SUM(I2554:K2554)</x:f>
        <x:v>48</x:v>
      </x:c>
      <x:c r="M2554" s="267" t="n">
        <x:f>I2554*TOMATO_HOURS*WEEKS*(1+TOMATO_DIM)^I2554+J2554*CARROT_HOURS*WEEKS*(1+CARROT_DIM)^J2554+K2554*MESCLUN_HOURS*WEEKS*(1+MESCLUN_DIM)^K2554</x:f>
        <x:v>2919.545615760532</x:v>
      </x:c>
      <x:c r="N2554" s="267" t="n">
        <x:f>MAX(M2554-FARMER_HOURS,0)/TEMP_HOURS_PER_WORKER</x:f>
        <x:v>1.5274622331670362</x:v>
      </x:c>
      <x:c r="O2554" s="268" t="n">
        <x:f>I2554*TOMATO_PRICE+J2554*CARROT_PRICE+K2554*MESCLUN_PRICE</x:f>
        <x:v>137598</x:v>
      </x:c>
      <x:c r="P2554" s="268" t="n">
        <x:f>I2554*TOMATO_FERTILIZER+J2554*CARROT_FERTILIZER+K2554*MESCLUN_FERTILIZER</x:f>
        <x:v>34760</x:v>
      </x:c>
      <x:c r="Q2554" s="268" t="n">
        <x:f>MIN(M2554,FARMER_HOURS)*FARMER_RATE+MAX(M2554-FARMER_HOURS,0)*TEMP_RATE</x:f>
        <x:v>63186.55582917591</x:v>
      </x:c>
      <x:c r="R2554" s="268" t="n">
        <x:f>O2554-P2554-Q2554-FIXED_COST</x:f>
        <x:v>19651.444170824092</x:v>
      </x:c>
      <x:c r="S2554" s="139" t="str">
        <x:f>IF(AND(L2554&lt;=TOTAL_BED_CAP,N2554&lt;=TEMP_WORKER_CAP),"YES","NO")</x:f>
        <x:v>YES</x:v>
      </x:c>
      <x:c r="T2554" s="139" t="n">
        <x:f>IF(S2554="YES",R2554,-1E+99)</x:f>
        <x:v>19651.444170824092</x:v>
      </x:c>
    </x:row>
    <x:row r="2555">
      <x:c r="A2555" s="139"/>
      <x:c r="B2555" s="139"/>
      <x:c r="C2555" s="139"/>
      <x:c r="D2555" s="139"/>
      <x:c r="E2555" s="139"/>
      <x:c r="F2555" s="139"/>
      <x:c r="G2555" s="139"/>
      <x:c r="H2555" s="139"/>
      <x:c r="I2555" s="266" t="n">
        <x:f>INT((ROW()-ROW($I$46))/((CARROT_CAP+1)*(MESCLUN_CAP+1)))</x:f>
        <x:v>3</x:v>
      </x:c>
      <x:c r="J2555" s="266" t="n">
        <x:f>MOD(INT((ROW()-ROW($I$46))/(MESCLUN_CAP+1)),CARROT_CAP+1)</x:f>
        <x:v>17</x:v>
      </x:c>
      <x:c r="K2555" s="266" t="n">
        <x:f>MOD(ROW()-ROW($I$46),MESCLUN_CAP+1)</x:f>
        <x:v>29</x:v>
      </x:c>
      <x:c r="L2555" s="266" t="n">
        <x:f>SUM(I2555:K2555)</x:f>
        <x:v>49</x:v>
      </x:c>
      <x:c r="M2555" s="267" t="n">
        <x:f>I2555*TOMATO_HOURS*WEEKS*(1+TOMATO_DIM)^I2555+J2555*CARROT_HOURS*WEEKS*(1+CARROT_DIM)^J2555+K2555*MESCLUN_HOURS*WEEKS*(1+MESCLUN_DIM)^K2555</x:f>
        <x:v>3006.3636438761855</x:v>
      </x:c>
      <x:c r="N2555" s="267" t="n">
        <x:f>MAX(M2555-FARMER_HOURS,0)/TEMP_HOURS_PER_WORKER</x:f>
        <x:v>1.5877525304695732</x:v>
      </x:c>
      <x:c r="O2555" s="268" t="n">
        <x:f>I2555*TOMATO_PRICE+J2555*CARROT_PRICE+K2555*MESCLUN_PRICE</x:f>
        <x:v>140298</x:v>
      </x:c>
      <x:c r="P2555" s="268" t="n">
        <x:f>I2555*TOMATO_FERTILIZER+J2555*CARROT_FERTILIZER+K2555*MESCLUN_FERTILIZER</x:f>
        <x:v>35640</x:v>
      </x:c>
      <x:c r="Q2555" s="268" t="n">
        <x:f>MIN(M2555,FARMER_HOURS)*FARMER_RATE+MAX(M2555-FARMER_HOURS,0)*TEMP_RATE</x:f>
        <x:v>64693.81326173933</x:v>
      </x:c>
      <x:c r="R2555" s="268" t="n">
        <x:f>O2555-P2555-Q2555-FIXED_COST</x:f>
        <x:v>19964.186738260672</x:v>
      </x:c>
      <x:c r="S2555" s="139" t="str">
        <x:f>IF(AND(L2555&lt;=TOTAL_BED_CAP,N2555&lt;=TEMP_WORKER_CAP),"YES","NO")</x:f>
        <x:v>YES</x:v>
      </x:c>
      <x:c r="T2555" s="139" t="n">
        <x:f>IF(S2555="YES",R2555,-1E+99)</x:f>
        <x:v>19964.186738260672</x:v>
      </x:c>
    </x:row>
    <x:row r="2556">
      <x:c r="A2556" s="139"/>
      <x:c r="B2556" s="139"/>
      <x:c r="C2556" s="139"/>
      <x:c r="D2556" s="139"/>
      <x:c r="E2556" s="139"/>
      <x:c r="F2556" s="139"/>
      <x:c r="G2556" s="139"/>
      <x:c r="H2556" s="139"/>
      <x:c r="I2556" s="266" t="n">
        <x:f>INT((ROW()-ROW($I$46))/((CARROT_CAP+1)*(MESCLUN_CAP+1)))</x:f>
        <x:v>3</x:v>
      </x:c>
      <x:c r="J2556" s="266" t="n">
        <x:f>MOD(INT((ROW()-ROW($I$46))/(MESCLUN_CAP+1)),CARROT_CAP+1)</x:f>
        <x:v>17</x:v>
      </x:c>
      <x:c r="K2556" s="266" t="n">
        <x:f>MOD(ROW()-ROW($I$46),MESCLUN_CAP+1)</x:f>
        <x:v>30</x:v>
      </x:c>
      <x:c r="L2556" s="266" t="n">
        <x:f>SUM(I2556:K2556)</x:f>
        <x:v>50</x:v>
      </x:c>
      <x:c r="M2556" s="267" t="n">
        <x:f>I2556*TOMATO_HOURS*WEEKS*(1+TOMATO_DIM)^I2556+J2556*CARROT_HOURS*WEEKS*(1+CARROT_DIM)^J2556+K2556*MESCLUN_HOURS*WEEKS*(1+MESCLUN_DIM)^K2556</x:f>
        <x:v>3095.0733492099553</x:v>
      </x:c>
      <x:c r="N2556" s="267" t="n">
        <x:f>MAX(M2556-FARMER_HOURS,0)/TEMP_HOURS_PER_WORKER</x:f>
        <x:v>1.6493564925069133</x:v>
      </x:c>
      <x:c r="O2556" s="268" t="n">
        <x:f>I2556*TOMATO_PRICE+J2556*CARROT_PRICE+K2556*MESCLUN_PRICE</x:f>
        <x:v>142998</x:v>
      </x:c>
      <x:c r="P2556" s="268" t="n">
        <x:f>I2556*TOMATO_FERTILIZER+J2556*CARROT_FERTILIZER+K2556*MESCLUN_FERTILIZER</x:f>
        <x:v>36520</x:v>
      </x:c>
      <x:c r="Q2556" s="268" t="n">
        <x:f>MIN(M2556,FARMER_HOURS)*FARMER_RATE+MAX(M2556-FARMER_HOURS,0)*TEMP_RATE</x:f>
        <x:v>66233.91231267282</x:v>
      </x:c>
      <x:c r="R2556" s="268" t="n">
        <x:f>O2556-P2556-Q2556-FIXED_COST</x:f>
        <x:v>20244.087687327177</x:v>
      </x:c>
      <x:c r="S2556" s="139" t="str">
        <x:f>IF(AND(L2556&lt;=TOTAL_BED_CAP,N2556&lt;=TEMP_WORKER_CAP),"YES","NO")</x:f>
        <x:v>YES</x:v>
      </x:c>
      <x:c r="T2556" s="139" t="n">
        <x:f>IF(S2556="YES",R2556,-1E+99)</x:f>
        <x:v>20244.087687327177</x:v>
      </x:c>
    </x:row>
    <x:row r="2557">
      <x:c r="A2557" s="139"/>
      <x:c r="B2557" s="139"/>
      <x:c r="C2557" s="139"/>
      <x:c r="D2557" s="139"/>
      <x:c r="E2557" s="139"/>
      <x:c r="F2557" s="139"/>
      <x:c r="G2557" s="139"/>
      <x:c r="H2557" s="139"/>
      <x:c r="I2557" s="266" t="n">
        <x:f>INT((ROW()-ROW($I$46))/((CARROT_CAP+1)*(MESCLUN_CAP+1)))</x:f>
        <x:v>3</x:v>
      </x:c>
      <x:c r="J2557" s="266" t="n">
        <x:f>MOD(INT((ROW()-ROW($I$46))/(MESCLUN_CAP+1)),CARROT_CAP+1)</x:f>
        <x:v>18</x:v>
      </x:c>
      <x:c r="K2557" s="266" t="n">
        <x:f>MOD(ROW()-ROW($I$46),MESCLUN_CAP+1)</x:f>
        <x:v>0</x:v>
      </x:c>
      <x:c r="L2557" s="266" t="n">
        <x:f>SUM(I2557:K2557)</x:f>
        <x:v>21</x:v>
      </x:c>
      <x:c r="M2557" s="267" t="n">
        <x:f>I2557*TOMATO_HOURS*WEEKS*(1+TOMATO_DIM)^I2557+J2557*CARROT_HOURS*WEEKS*(1+CARROT_DIM)^J2557+K2557*MESCLUN_HOURS*WEEKS*(1+MESCLUN_DIM)^K2557</x:f>
        <x:v>1201.5857075615118</x:v>
      </x:c>
      <x:c r="N2557" s="267" t="n">
        <x:f>MAX(M2557-FARMER_HOURS,0)/TEMP_HOURS_PER_WORKER</x:f>
        <x:v>0.3344345191399387</x:v>
      </x:c>
      <x:c r="O2557" s="268" t="n">
        <x:f>I2557*TOMATO_PRICE+J2557*CARROT_PRICE+K2557*MESCLUN_PRICE</x:f>
        <x:v>64092</x:v>
      </x:c>
      <x:c r="P2557" s="268" t="n">
        <x:f>I2557*TOMATO_FERTILIZER+J2557*CARROT_FERTILIZER+K2557*MESCLUN_FERTILIZER</x:f>
        <x:v>10560</x:v>
      </x:c>
      <x:c r="Q2557" s="268" t="n">
        <x:f>MIN(M2557,FARMER_HOURS)*FARMER_RATE+MAX(M2557-FARMER_HOURS,0)*TEMP_RATE</x:f>
        <x:v>33360.862978498466</x:v>
      </x:c>
      <x:c r="R2557" s="268" t="n">
        <x:f>O2557-P2557-Q2557-FIXED_COST</x:f>
        <x:v>171.13702150153404</x:v>
      </x:c>
      <x:c r="S2557" s="139" t="str">
        <x:f>IF(AND(L2557&lt;=TOTAL_BED_CAP,N2557&lt;=TEMP_WORKER_CAP),"YES","NO")</x:f>
        <x:v>YES</x:v>
      </x:c>
      <x:c r="T2557" s="139" t="n">
        <x:f>IF(S2557="YES",R2557,-1E+99)</x:f>
        <x:v>171.13702150153404</x:v>
      </x:c>
    </x:row>
    <x:row r="2558">
      <x:c r="A2558" s="139"/>
      <x:c r="B2558" s="139"/>
      <x:c r="C2558" s="139"/>
      <x:c r="D2558" s="139"/>
      <x:c r="E2558" s="139"/>
      <x:c r="F2558" s="139"/>
      <x:c r="G2558" s="139"/>
      <x:c r="H2558" s="139"/>
      <x:c r="I2558" s="266" t="n">
        <x:f>INT((ROW()-ROW($I$46))/((CARROT_CAP+1)*(MESCLUN_CAP+1)))</x:f>
        <x:v>3</x:v>
      </x:c>
      <x:c r="J2558" s="266" t="n">
        <x:f>MOD(INT((ROW()-ROW($I$46))/(MESCLUN_CAP+1)),CARROT_CAP+1)</x:f>
        <x:v>18</x:v>
      </x:c>
      <x:c r="K2558" s="266" t="n">
        <x:f>MOD(ROW()-ROW($I$46),MESCLUN_CAP+1)</x:f>
        <x:v>1</x:v>
      </x:c>
      <x:c r="L2558" s="266" t="n">
        <x:f>SUM(I2558:K2558)</x:f>
        <x:v>22</x:v>
      </x:c>
      <x:c r="M2558" s="267" t="n">
        <x:f>I2558*TOMATO_HOURS*WEEKS*(1+TOMATO_DIM)^I2558+J2558*CARROT_HOURS*WEEKS*(1+CARROT_DIM)^J2558+K2558*MESCLUN_HOURS*WEEKS*(1+MESCLUN_DIM)^K2558</x:f>
        <x:v>1247.1482075615118</x:v>
      </x:c>
      <x:c r="N2558" s="267" t="n">
        <x:f>MAX(M2558-FARMER_HOURS,0)/TEMP_HOURS_PER_WORKER</x:f>
        <x:v>0.3660751441399387</x:v>
      </x:c>
      <x:c r="O2558" s="268" t="n">
        <x:f>I2558*TOMATO_PRICE+J2558*CARROT_PRICE+K2558*MESCLUN_PRICE</x:f>
        <x:v>66792</x:v>
      </x:c>
      <x:c r="P2558" s="268" t="n">
        <x:f>I2558*TOMATO_FERTILIZER+J2558*CARROT_FERTILIZER+K2558*MESCLUN_FERTILIZER</x:f>
        <x:v>11440</x:v>
      </x:c>
      <x:c r="Q2558" s="268" t="n">
        <x:f>MIN(M2558,FARMER_HOURS)*FARMER_RATE+MAX(M2558-FARMER_HOURS,0)*TEMP_RATE</x:f>
        <x:v>34151.878603498466</x:v>
      </x:c>
      <x:c r="R2558" s="268" t="n">
        <x:f>O2558-P2558-Q2558-FIXED_COST</x:f>
        <x:v>1200.121396501534</x:v>
      </x:c>
      <x:c r="S2558" s="139" t="str">
        <x:f>IF(AND(L2558&lt;=TOTAL_BED_CAP,N2558&lt;=TEMP_WORKER_CAP),"YES","NO")</x:f>
        <x:v>YES</x:v>
      </x:c>
      <x:c r="T2558" s="139" t="n">
        <x:f>IF(S2558="YES",R2558,-1E+99)</x:f>
        <x:v>1200.121396501534</x:v>
      </x:c>
    </x:row>
    <x:row r="2559">
      <x:c r="A2559" s="139"/>
      <x:c r="B2559" s="139"/>
      <x:c r="C2559" s="139"/>
      <x:c r="D2559" s="139"/>
      <x:c r="E2559" s="139"/>
      <x:c r="F2559" s="139"/>
      <x:c r="G2559" s="139"/>
      <x:c r="H2559" s="139"/>
      <x:c r="I2559" s="266" t="n">
        <x:f>INT((ROW()-ROW($I$46))/((CARROT_CAP+1)*(MESCLUN_CAP+1)))</x:f>
        <x:v>3</x:v>
      </x:c>
      <x:c r="J2559" s="266" t="n">
        <x:f>MOD(INT((ROW()-ROW($I$46))/(MESCLUN_CAP+1)),CARROT_CAP+1)</x:f>
        <x:v>18</x:v>
      </x:c>
      <x:c r="K2559" s="266" t="n">
        <x:f>MOD(ROW()-ROW($I$46),MESCLUN_CAP+1)</x:f>
        <x:v>2</x:v>
      </x:c>
      <x:c r="L2559" s="266" t="n">
        <x:f>SUM(I2559:K2559)</x:f>
        <x:v>23</x:v>
      </x:c>
      <x:c r="M2559" s="267" t="n">
        <x:f>I2559*TOMATO_HOURS*WEEKS*(1+TOMATO_DIM)^I2559+J2559*CARROT_HOURS*WEEKS*(1+CARROT_DIM)^J2559+K2559*MESCLUN_HOURS*WEEKS*(1+MESCLUN_DIM)^K2559</x:f>
        <x:v>1293.8497700615117</x:v>
      </x:c>
      <x:c r="N2559" s="267" t="n">
        <x:f>MAX(M2559-FARMER_HOURS,0)/TEMP_HOURS_PER_WORKER</x:f>
        <x:v>0.39850678476493867</x:v>
      </x:c>
      <x:c r="O2559" s="268" t="n">
        <x:f>I2559*TOMATO_PRICE+J2559*CARROT_PRICE+K2559*MESCLUN_PRICE</x:f>
        <x:v>69492</x:v>
      </x:c>
      <x:c r="P2559" s="268" t="n">
        <x:f>I2559*TOMATO_FERTILIZER+J2559*CARROT_FERTILIZER+K2559*MESCLUN_FERTILIZER</x:f>
        <x:v>12320</x:v>
      </x:c>
      <x:c r="Q2559" s="268" t="n">
        <x:f>MIN(M2559,FARMER_HOURS)*FARMER_RATE+MAX(M2559-FARMER_HOURS,0)*TEMP_RATE</x:f>
        <x:v>34962.669619123466</x:v>
      </x:c>
      <x:c r="R2559" s="268" t="n">
        <x:f>O2559-P2559-Q2559-FIXED_COST</x:f>
        <x:v>2209.330380876534</x:v>
      </x:c>
      <x:c r="S2559" s="139" t="str">
        <x:f>IF(AND(L2559&lt;=TOTAL_BED_CAP,N2559&lt;=TEMP_WORKER_CAP),"YES","NO")</x:f>
        <x:v>YES</x:v>
      </x:c>
      <x:c r="T2559" s="139" t="n">
        <x:f>IF(S2559="YES",R2559,-1E+99)</x:f>
        <x:v>2209.330380876534</x:v>
      </x:c>
    </x:row>
    <x:row r="2560">
      <x:c r="A2560" s="139"/>
      <x:c r="B2560" s="139"/>
      <x:c r="C2560" s="139"/>
      <x:c r="D2560" s="139"/>
      <x:c r="E2560" s="139"/>
      <x:c r="F2560" s="139"/>
      <x:c r="G2560" s="139"/>
      <x:c r="H2560" s="139"/>
      <x:c r="I2560" s="266" t="n">
        <x:f>INT((ROW()-ROW($I$46))/((CARROT_CAP+1)*(MESCLUN_CAP+1)))</x:f>
        <x:v>3</x:v>
      </x:c>
      <x:c r="J2560" s="266" t="n">
        <x:f>MOD(INT((ROW()-ROW($I$46))/(MESCLUN_CAP+1)),CARROT_CAP+1)</x:f>
        <x:v>18</x:v>
      </x:c>
      <x:c r="K2560" s="266" t="n">
        <x:f>MOD(ROW()-ROW($I$46),MESCLUN_CAP+1)</x:f>
        <x:v>3</x:v>
      </x:c>
      <x:c r="L2560" s="266" t="n">
        <x:f>SUM(I2560:K2560)</x:f>
        <x:v>24</x:v>
      </x:c>
      <x:c r="M2560" s="267" t="n">
        <x:f>I2560*TOMATO_HOURS*WEEKS*(1+TOMATO_DIM)^I2560+J2560*CARROT_HOURS*WEEKS*(1+CARROT_DIM)^J2560+K2560*MESCLUN_HOURS*WEEKS*(1+MESCLUN_DIM)^K2560</x:f>
        <x:v>1341.7117524833868</x:v>
      </x:c>
      <x:c r="N2560" s="267" t="n">
        <x:f>MAX(M2560-FARMER_HOURS,0)/TEMP_HOURS_PER_WORKER</x:f>
        <x:v>0.43174427255790754</x:v>
      </x:c>
      <x:c r="O2560" s="268" t="n">
        <x:f>I2560*TOMATO_PRICE+J2560*CARROT_PRICE+K2560*MESCLUN_PRICE</x:f>
        <x:v>72192</x:v>
      </x:c>
      <x:c r="P2560" s="268" t="n">
        <x:f>I2560*TOMATO_FERTILIZER+J2560*CARROT_FERTILIZER+K2560*MESCLUN_FERTILIZER</x:f>
        <x:v>13200</x:v>
      </x:c>
      <x:c r="Q2560" s="268" t="n">
        <x:f>MIN(M2560,FARMER_HOURS)*FARMER_RATE+MAX(M2560-FARMER_HOURS,0)*TEMP_RATE</x:f>
        <x:v>35793.606813947685</x:v>
      </x:c>
      <x:c r="R2560" s="268" t="n">
        <x:f>O2560-P2560-Q2560-FIXED_COST</x:f>
        <x:v>3198.3931860523153</x:v>
      </x:c>
      <x:c r="S2560" s="139" t="str">
        <x:f>IF(AND(L2560&lt;=TOTAL_BED_CAP,N2560&lt;=TEMP_WORKER_CAP),"YES","NO")</x:f>
        <x:v>YES</x:v>
      </x:c>
      <x:c r="T2560" s="139" t="n">
        <x:f>IF(S2560="YES",R2560,-1E+99)</x:f>
        <x:v>3198.3931860523153</x:v>
      </x:c>
    </x:row>
    <x:row r="2561">
      <x:c r="A2561" s="139"/>
      <x:c r="B2561" s="139"/>
      <x:c r="C2561" s="139"/>
      <x:c r="D2561" s="139"/>
      <x:c r="E2561" s="139"/>
      <x:c r="F2561" s="139"/>
      <x:c r="G2561" s="139"/>
      <x:c r="H2561" s="139"/>
      <x:c r="I2561" s="266" t="n">
        <x:f>INT((ROW()-ROW($I$46))/((CARROT_CAP+1)*(MESCLUN_CAP+1)))</x:f>
        <x:v>3</x:v>
      </x:c>
      <x:c r="J2561" s="266" t="n">
        <x:f>MOD(INT((ROW()-ROW($I$46))/(MESCLUN_CAP+1)),CARROT_CAP+1)</x:f>
        <x:v>18</x:v>
      </x:c>
      <x:c r="K2561" s="266" t="n">
        <x:f>MOD(ROW()-ROW($I$46),MESCLUN_CAP+1)</x:f>
        <x:v>4</x:v>
      </x:c>
      <x:c r="L2561" s="266" t="n">
        <x:f>SUM(I2561:K2561)</x:f>
        <x:v>25</x:v>
      </x:c>
      <x:c r="M2561" s="267" t="n">
        <x:f>I2561*TOMATO_HOURS*WEEKS*(1+TOMATO_DIM)^I2561+J2561*CARROT_HOURS*WEEKS*(1+CARROT_DIM)^J2561+K2561*MESCLUN_HOURS*WEEKS*(1+MESCLUN_DIM)^K2561</x:f>
        <x:v>1390.755868206043</x:v>
      </x:c>
      <x:c r="N2561" s="267" t="n">
        <x:f>MAX(M2561-FARMER_HOURS,0)/TEMP_HOURS_PER_WORKER</x:f>
        <x:v>0.4658026862541966</x:v>
      </x:c>
      <x:c r="O2561" s="268" t="n">
        <x:f>I2561*TOMATO_PRICE+J2561*CARROT_PRICE+K2561*MESCLUN_PRICE</x:f>
        <x:v>74892</x:v>
      </x:c>
      <x:c r="P2561" s="268" t="n">
        <x:f>I2561*TOMATO_FERTILIZER+J2561*CARROT_FERTILIZER+K2561*MESCLUN_FERTILIZER</x:f>
        <x:v>14080</x:v>
      </x:c>
      <x:c r="Q2561" s="268" t="n">
        <x:f>MIN(M2561,FARMER_HOURS)*FARMER_RATE+MAX(M2561-FARMER_HOURS,0)*TEMP_RATE</x:f>
        <x:v>36645.06715635491</x:v>
      </x:c>
      <x:c r="R2561" s="268" t="n">
        <x:f>O2561-P2561-Q2561-FIXED_COST</x:f>
        <x:v>4166.932843645089</x:v>
      </x:c>
      <x:c r="S2561" s="139" t="str">
        <x:f>IF(AND(L2561&lt;=TOTAL_BED_CAP,N2561&lt;=TEMP_WORKER_CAP),"YES","NO")</x:f>
        <x:v>YES</x:v>
      </x:c>
      <x:c r="T2561" s="139" t="n">
        <x:f>IF(S2561="YES",R2561,-1E+99)</x:f>
        <x:v>4166.932843645089</x:v>
      </x:c>
    </x:row>
    <x:row r="2562">
      <x:c r="A2562" s="139"/>
      <x:c r="B2562" s="139"/>
      <x:c r="C2562" s="139"/>
      <x:c r="D2562" s="139"/>
      <x:c r="E2562" s="139"/>
      <x:c r="F2562" s="139"/>
      <x:c r="G2562" s="139"/>
      <x:c r="H2562" s="139"/>
      <x:c r="I2562" s="266" t="n">
        <x:f>INT((ROW()-ROW($I$46))/((CARROT_CAP+1)*(MESCLUN_CAP+1)))</x:f>
        <x:v>3</x:v>
      </x:c>
      <x:c r="J2562" s="266" t="n">
        <x:f>MOD(INT((ROW()-ROW($I$46))/(MESCLUN_CAP+1)),CARROT_CAP+1)</x:f>
        <x:v>18</x:v>
      </x:c>
      <x:c r="K2562" s="266" t="n">
        <x:f>MOD(ROW()-ROW($I$46),MESCLUN_CAP+1)</x:f>
        <x:v>5</x:v>
      </x:c>
      <x:c r="L2562" s="266" t="n">
        <x:f>SUM(I2562:K2562)</x:f>
        <x:v>26</x:v>
      </x:c>
      <x:c r="M2562" s="267" t="n">
        <x:f>I2562*TOMATO_HOURS*WEEKS*(1+TOMATO_DIM)^I2562+J2562*CARROT_HOURS*WEEKS*(1+CARROT_DIM)^J2562+K2562*MESCLUN_HOURS*WEEKS*(1+MESCLUN_DIM)^K2562</x:f>
        <x:v>1441.0041921272466</x:v>
      </x:c>
      <x:c r="N2562" s="267" t="n">
        <x:f>MAX(M2562-FARMER_HOURS,0)/TEMP_HOURS_PER_WORKER</x:f>
        <x:v>0.5006973556439213</x:v>
      </x:c>
      <x:c r="O2562" s="268" t="n">
        <x:f>I2562*TOMATO_PRICE+J2562*CARROT_PRICE+K2562*MESCLUN_PRICE</x:f>
        <x:v>77592</x:v>
      </x:c>
      <x:c r="P2562" s="268" t="n">
        <x:f>I2562*TOMATO_FERTILIZER+J2562*CARROT_FERTILIZER+K2562*MESCLUN_FERTILIZER</x:f>
        <x:v>14960</x:v>
      </x:c>
      <x:c r="Q2562" s="268" t="n">
        <x:f>MIN(M2562,FARMER_HOURS)*FARMER_RATE+MAX(M2562-FARMER_HOURS,0)*TEMP_RATE</x:f>
        <x:v>37517.43389109803</x:v>
      </x:c>
      <x:c r="R2562" s="268" t="n">
        <x:f>O2562-P2562-Q2562-FIXED_COST</x:f>
        <x:v>5114.56610890197</x:v>
      </x:c>
      <x:c r="S2562" s="139" t="str">
        <x:f>IF(AND(L2562&lt;=TOTAL_BED_CAP,N2562&lt;=TEMP_WORKER_CAP),"YES","NO")</x:f>
        <x:v>YES</x:v>
      </x:c>
      <x:c r="T2562" s="139" t="n">
        <x:f>IF(S2562="YES",R2562,-1E+99)</x:f>
        <x:v>5114.56610890197</x:v>
      </x:c>
    </x:row>
    <x:row r="2563">
      <x:c r="A2563" s="139"/>
      <x:c r="B2563" s="139"/>
      <x:c r="C2563" s="139"/>
      <x:c r="D2563" s="139"/>
      <x:c r="E2563" s="139"/>
      <x:c r="F2563" s="139"/>
      <x:c r="G2563" s="139"/>
      <x:c r="H2563" s="139"/>
      <x:c r="I2563" s="266" t="n">
        <x:f>INT((ROW()-ROW($I$46))/((CARROT_CAP+1)*(MESCLUN_CAP+1)))</x:f>
        <x:v>3</x:v>
      </x:c>
      <x:c r="J2563" s="266" t="n">
        <x:f>MOD(INT((ROW()-ROW($I$46))/(MESCLUN_CAP+1)),CARROT_CAP+1)</x:f>
        <x:v>18</x:v>
      </x:c>
      <x:c r="K2563" s="266" t="n">
        <x:f>MOD(ROW()-ROW($I$46),MESCLUN_CAP+1)</x:f>
        <x:v>6</x:v>
      </x:c>
      <x:c r="L2563" s="266" t="n">
        <x:f>SUM(I2563:K2563)</x:f>
        <x:v>27</x:v>
      </x:c>
      <x:c r="M2563" s="267" t="n">
        <x:f>I2563*TOMATO_HOURS*WEEKS*(1+TOMATO_DIM)^I2563+J2563*CARROT_HOURS*WEEKS*(1+CARROT_DIM)^J2563+K2563*MESCLUN_HOURS*WEEKS*(1+MESCLUN_DIM)^K2563</x:f>
        <x:v>1492.4791663088795</x:v>
      </x:c>
      <x:c r="N2563" s="267" t="n">
        <x:f>MAX(M2563-FARMER_HOURS,0)/TEMP_HOURS_PER_WORKER</x:f>
        <x:v>0.5364438654922774</x:v>
      </x:c>
      <x:c r="O2563" s="268" t="n">
        <x:f>I2563*TOMATO_PRICE+J2563*CARROT_PRICE+K2563*MESCLUN_PRICE</x:f>
        <x:v>80292</x:v>
      </x:c>
      <x:c r="P2563" s="268" t="n">
        <x:f>I2563*TOMATO_FERTILIZER+J2563*CARROT_FERTILIZER+K2563*MESCLUN_FERTILIZER</x:f>
        <x:v>15840</x:v>
      </x:c>
      <x:c r="Q2563" s="268" t="n">
        <x:f>MIN(M2563,FARMER_HOURS)*FARMER_RATE+MAX(M2563-FARMER_HOURS,0)*TEMP_RATE</x:f>
        <x:v>38411.09663730694</x:v>
      </x:c>
      <x:c r="R2563" s="268" t="n">
        <x:f>O2563-P2563-Q2563-FIXED_COST</x:f>
        <x:v>6040.903362693061</x:v>
      </x:c>
      <x:c r="S2563" s="139" t="str">
        <x:f>IF(AND(L2563&lt;=TOTAL_BED_CAP,N2563&lt;=TEMP_WORKER_CAP),"YES","NO")</x:f>
        <x:v>YES</x:v>
      </x:c>
      <x:c r="T2563" s="139" t="n">
        <x:f>IF(S2563="YES",R2563,-1E+99)</x:f>
        <x:v>6040.903362693061</x:v>
      </x:c>
    </x:row>
    <x:row r="2564">
      <x:c r="A2564" s="139"/>
      <x:c r="B2564" s="139"/>
      <x:c r="C2564" s="139"/>
      <x:c r="D2564" s="139"/>
      <x:c r="E2564" s="139"/>
      <x:c r="F2564" s="139"/>
      <x:c r="G2564" s="139"/>
      <x:c r="H2564" s="139"/>
      <x:c r="I2564" s="266" t="n">
        <x:f>INT((ROW()-ROW($I$46))/((CARROT_CAP+1)*(MESCLUN_CAP+1)))</x:f>
        <x:v>3</x:v>
      </x:c>
      <x:c r="J2564" s="266" t="n">
        <x:f>MOD(INT((ROW()-ROW($I$46))/(MESCLUN_CAP+1)),CARROT_CAP+1)</x:f>
        <x:v>18</x:v>
      </x:c>
      <x:c r="K2564" s="266" t="n">
        <x:f>MOD(ROW()-ROW($I$46),MESCLUN_CAP+1)</x:f>
        <x:v>7</x:v>
      </x:c>
      <x:c r="L2564" s="266" t="n">
        <x:f>SUM(I2564:K2564)</x:f>
        <x:v>28</x:v>
      </x:c>
      <x:c r="M2564" s="267" t="n">
        <x:f>I2564*TOMATO_HOURS*WEEKS*(1+TOMATO_DIM)^I2564+J2564*CARROT_HOURS*WEEKS*(1+CARROT_DIM)^J2564+K2564*MESCLUN_HOURS*WEEKS*(1+MESCLUN_DIM)^K2564</x:f>
        <x:v>1545.2036057068399</x:v>
      </x:c>
      <x:c r="N2564" s="267" t="n">
        <x:f>MAX(M2564-FARMER_HOURS,0)/TEMP_HOURS_PER_WORKER</x:f>
        <x:v>0.5730580595186388</x:v>
      </x:c>
      <x:c r="O2564" s="268" t="n">
        <x:f>I2564*TOMATO_PRICE+J2564*CARROT_PRICE+K2564*MESCLUN_PRICE</x:f>
        <x:v>82992</x:v>
      </x:c>
      <x:c r="P2564" s="268" t="n">
        <x:f>I2564*TOMATO_FERTILIZER+J2564*CARROT_FERTILIZER+K2564*MESCLUN_FERTILIZER</x:f>
        <x:v>16720</x:v>
      </x:c>
      <x:c r="Q2564" s="268" t="n">
        <x:f>MIN(M2564,FARMER_HOURS)*FARMER_RATE+MAX(M2564-FARMER_HOURS,0)*TEMP_RATE</x:f>
        <x:v>39326.45148796597</x:v>
      </x:c>
      <x:c r="R2564" s="268" t="n">
        <x:f>O2564-P2564-Q2564-FIXED_COST</x:f>
        <x:v>6945.548512034031</x:v>
      </x:c>
      <x:c r="S2564" s="139" t="str">
        <x:f>IF(AND(L2564&lt;=TOTAL_BED_CAP,N2564&lt;=TEMP_WORKER_CAP),"YES","NO")</x:f>
        <x:v>YES</x:v>
      </x:c>
      <x:c r="T2564" s="139" t="n">
        <x:f>IF(S2564="YES",R2564,-1E+99)</x:f>
        <x:v>6945.548512034031</x:v>
      </x:c>
    </x:row>
    <x:row r="2565">
      <x:c r="A2565" s="139"/>
      <x:c r="B2565" s="139"/>
      <x:c r="C2565" s="139"/>
      <x:c r="D2565" s="139"/>
      <x:c r="E2565" s="139"/>
      <x:c r="F2565" s="139"/>
      <x:c r="G2565" s="139"/>
      <x:c r="H2565" s="139"/>
      <x:c r="I2565" s="266" t="n">
        <x:f>INT((ROW()-ROW($I$46))/((CARROT_CAP+1)*(MESCLUN_CAP+1)))</x:f>
        <x:v>3</x:v>
      </x:c>
      <x:c r="J2565" s="266" t="n">
        <x:f>MOD(INT((ROW()-ROW($I$46))/(MESCLUN_CAP+1)),CARROT_CAP+1)</x:f>
        <x:v>18</x:v>
      </x:c>
      <x:c r="K2565" s="266" t="n">
        <x:f>MOD(ROW()-ROW($I$46),MESCLUN_CAP+1)</x:f>
        <x:v>8</x:v>
      </x:c>
      <x:c r="L2565" s="266" t="n">
        <x:f>SUM(I2565:K2565)</x:f>
        <x:v>29</x:v>
      </x:c>
      <x:c r="M2565" s="267" t="n">
        <x:f>I2565*TOMATO_HOURS*WEEKS*(1+TOMATO_DIM)^I2565+J2565*CARROT_HOURS*WEEKS*(1+CARROT_DIM)^J2565+K2565*MESCLUN_HOURS*WEEKS*(1+MESCLUN_DIM)^K2565</x:f>
        <x:v>1599.2007039868201</x:v>
      </x:c>
      <x:c r="N2565" s="267" t="n">
        <x:f>MAX(M2565-FARMER_HOURS,0)/TEMP_HOURS_PER_WORKER</x:f>
        <x:v>0.6105560444352918</x:v>
      </x:c>
      <x:c r="O2565" s="268" t="n">
        <x:f>I2565*TOMATO_PRICE+J2565*CARROT_PRICE+K2565*MESCLUN_PRICE</x:f>
        <x:v>85692</x:v>
      </x:c>
      <x:c r="P2565" s="268" t="n">
        <x:f>I2565*TOMATO_FERTILIZER+J2565*CARROT_FERTILIZER+K2565*MESCLUN_FERTILIZER</x:f>
        <x:v>17600</x:v>
      </x:c>
      <x:c r="Q2565" s="268" t="n">
        <x:f>MIN(M2565,FARMER_HOURS)*FARMER_RATE+MAX(M2565-FARMER_HOURS,0)*TEMP_RATE</x:f>
        <x:v>40263.901110882296</x:v>
      </x:c>
      <x:c r="R2565" s="268" t="n">
        <x:f>O2565-P2565-Q2565-FIXED_COST</x:f>
        <x:v>7828.098889117704</x:v>
      </x:c>
      <x:c r="S2565" s="139" t="str">
        <x:f>IF(AND(L2565&lt;=TOTAL_BED_CAP,N2565&lt;=TEMP_WORKER_CAP),"YES","NO")</x:f>
        <x:v>YES</x:v>
      </x:c>
      <x:c r="T2565" s="139" t="n">
        <x:f>IF(S2565="YES",R2565,-1E+99)</x:f>
        <x:v>7828.098889117704</x:v>
      </x:c>
    </x:row>
    <x:row r="2566">
      <x:c r="A2566" s="139"/>
      <x:c r="B2566" s="139"/>
      <x:c r="C2566" s="139"/>
      <x:c r="D2566" s="139"/>
      <x:c r="E2566" s="139"/>
      <x:c r="F2566" s="139"/>
      <x:c r="G2566" s="139"/>
      <x:c r="H2566" s="139"/>
      <x:c r="I2566" s="266" t="n">
        <x:f>INT((ROW()-ROW($I$46))/((CARROT_CAP+1)*(MESCLUN_CAP+1)))</x:f>
        <x:v>3</x:v>
      </x:c>
      <x:c r="J2566" s="266" t="n">
        <x:f>MOD(INT((ROW()-ROW($I$46))/(MESCLUN_CAP+1)),CARROT_CAP+1)</x:f>
        <x:v>18</x:v>
      </x:c>
      <x:c r="K2566" s="266" t="n">
        <x:f>MOD(ROW()-ROW($I$46),MESCLUN_CAP+1)</x:f>
        <x:v>9</x:v>
      </x:c>
      <x:c r="L2566" s="266" t="n">
        <x:f>SUM(I2566:K2566)</x:f>
        <x:v>30</x:v>
      </x:c>
      <x:c r="M2566" s="267" t="n">
        <x:f>I2566*TOMATO_HOURS*WEEKS*(1+TOMATO_DIM)^I2566+J2566*CARROT_HOURS*WEEKS*(1+CARROT_DIM)^J2566+K2566*MESCLUN_HOURS*WEEKS*(1+MESCLUN_DIM)^K2566</x:f>
        <x:v>1654.4940394272144</x:v>
      </x:c>
      <x:c r="N2566" s="267" t="n">
        <x:f>MAX(M2566-FARMER_HOURS,0)/TEMP_HOURS_PER_WORKER</x:f>
        <x:v>0.6489541940466766</x:v>
      </x:c>
      <x:c r="O2566" s="268" t="n">
        <x:f>I2566*TOMATO_PRICE+J2566*CARROT_PRICE+K2566*MESCLUN_PRICE</x:f>
        <x:v>88392</x:v>
      </x:c>
      <x:c r="P2566" s="268" t="n">
        <x:f>I2566*TOMATO_FERTILIZER+J2566*CARROT_FERTILIZER+K2566*MESCLUN_FERTILIZER</x:f>
        <x:v>18480</x:v>
      </x:c>
      <x:c r="Q2566" s="268" t="n">
        <x:f>MIN(M2566,FARMER_HOURS)*FARMER_RATE+MAX(M2566-FARMER_HOURS,0)*TEMP_RATE</x:f>
        <x:v>41223.854851166914</x:v>
      </x:c>
      <x:c r="R2566" s="268" t="n">
        <x:f>O2566-P2566-Q2566-FIXED_COST</x:f>
        <x:v>8688.145148833086</x:v>
      </x:c>
      <x:c r="S2566" s="139" t="str">
        <x:f>IF(AND(L2566&lt;=TOTAL_BED_CAP,N2566&lt;=TEMP_WORKER_CAP),"YES","NO")</x:f>
        <x:v>YES</x:v>
      </x:c>
      <x:c r="T2566" s="139" t="n">
        <x:f>IF(S2566="YES",R2566,-1E+99)</x:f>
        <x:v>8688.145148833086</x:v>
      </x:c>
    </x:row>
    <x:row r="2567">
      <x:c r="A2567" s="139"/>
      <x:c r="B2567" s="139"/>
      <x:c r="C2567" s="139"/>
      <x:c r="D2567" s="139"/>
      <x:c r="E2567" s="139"/>
      <x:c r="F2567" s="139"/>
      <x:c r="G2567" s="139"/>
      <x:c r="H2567" s="139"/>
      <x:c r="I2567" s="266" t="n">
        <x:f>INT((ROW()-ROW($I$46))/((CARROT_CAP+1)*(MESCLUN_CAP+1)))</x:f>
        <x:v>3</x:v>
      </x:c>
      <x:c r="J2567" s="266" t="n">
        <x:f>MOD(INT((ROW()-ROW($I$46))/(MESCLUN_CAP+1)),CARROT_CAP+1)</x:f>
        <x:v>18</x:v>
      </x:c>
      <x:c r="K2567" s="266" t="n">
        <x:f>MOD(ROW()-ROW($I$46),MESCLUN_CAP+1)</x:f>
        <x:v>10</x:v>
      </x:c>
      <x:c r="L2567" s="266" t="n">
        <x:f>SUM(I2567:K2567)</x:f>
        <x:v>31</x:v>
      </x:c>
      <x:c r="M2567" s="267" t="n">
        <x:f>I2567*TOMATO_HOURS*WEEKS*(1+TOMATO_DIM)^I2567+J2567*CARROT_HOURS*WEEKS*(1+CARROT_DIM)^J2567+K2567*MESCLUN_HOURS*WEEKS*(1+MESCLUN_DIM)^K2567</x:f>
        <x:v>1711.1075809104273</x:v>
      </x:c>
      <x:c r="N2567" s="267" t="n">
        <x:f>MAX(M2567-FARMER_HOURS,0)/TEMP_HOURS_PER_WORKER</x:f>
        <x:v>0.6882691534100189</x:v>
      </x:c>
      <x:c r="O2567" s="268" t="n">
        <x:f>I2567*TOMATO_PRICE+J2567*CARROT_PRICE+K2567*MESCLUN_PRICE</x:f>
        <x:v>91092</x:v>
      </x:c>
      <x:c r="P2567" s="268" t="n">
        <x:f>I2567*TOMATO_FERTILIZER+J2567*CARROT_FERTILIZER+K2567*MESCLUN_FERTILIZER</x:f>
        <x:v>19360</x:v>
      </x:c>
      <x:c r="Q2567" s="268" t="n">
        <x:f>MIN(M2567,FARMER_HOURS)*FARMER_RATE+MAX(M2567-FARMER_HOURS,0)*TEMP_RATE</x:f>
        <x:v>42206.72883525047</x:v>
      </x:c>
      <x:c r="R2567" s="268" t="n">
        <x:f>O2567-P2567-Q2567-FIXED_COST</x:f>
        <x:v>9525.27116474953</x:v>
      </x:c>
      <x:c r="S2567" s="139" t="str">
        <x:f>IF(AND(L2567&lt;=TOTAL_BED_CAP,N2567&lt;=TEMP_WORKER_CAP),"YES","NO")</x:f>
        <x:v>YES</x:v>
      </x:c>
      <x:c r="T2567" s="139" t="n">
        <x:f>IF(S2567="YES",R2567,-1E+99)</x:f>
        <x:v>9525.27116474953</x:v>
      </x:c>
    </x:row>
    <x:row r="2568">
      <x:c r="A2568" s="139"/>
      <x:c r="B2568" s="139"/>
      <x:c r="C2568" s="139"/>
      <x:c r="D2568" s="139"/>
      <x:c r="E2568" s="139"/>
      <x:c r="F2568" s="139"/>
      <x:c r="G2568" s="139"/>
      <x:c r="H2568" s="139"/>
      <x:c r="I2568" s="266" t="n">
        <x:f>INT((ROW()-ROW($I$46))/((CARROT_CAP+1)*(MESCLUN_CAP+1)))</x:f>
        <x:v>3</x:v>
      </x:c>
      <x:c r="J2568" s="266" t="n">
        <x:f>MOD(INT((ROW()-ROW($I$46))/(MESCLUN_CAP+1)),CARROT_CAP+1)</x:f>
        <x:v>18</x:v>
      </x:c>
      <x:c r="K2568" s="266" t="n">
        <x:f>MOD(ROW()-ROW($I$46),MESCLUN_CAP+1)</x:f>
        <x:v>11</x:v>
      </x:c>
      <x:c r="L2568" s="266" t="n">
        <x:f>SUM(I2568:K2568)</x:f>
        <x:v>32</x:v>
      </x:c>
      <x:c r="M2568" s="267" t="n">
        <x:f>I2568*TOMATO_HOURS*WEEKS*(1+TOMATO_DIM)^I2568+J2568*CARROT_HOURS*WEEKS*(1+CARROT_DIM)^J2568+K2568*MESCLUN_HOURS*WEEKS*(1+MESCLUN_DIM)^K2568</x:f>
        <x:v>1769.0656940038664</x:v>
      </x:c>
      <x:c r="N2568" s="267" t="n">
        <x:f>MAX(M2568-FARMER_HOURS,0)/TEMP_HOURS_PER_WORKER</x:f>
        <x:v>0.7285178430582405</x:v>
      </x:c>
      <x:c r="O2568" s="268" t="n">
        <x:f>I2568*TOMATO_PRICE+J2568*CARROT_PRICE+K2568*MESCLUN_PRICE</x:f>
        <x:v>93792</x:v>
      </x:c>
      <x:c r="P2568" s="268" t="n">
        <x:f>I2568*TOMATO_FERTILIZER+J2568*CARROT_FERTILIZER+K2568*MESCLUN_FERTILIZER</x:f>
        <x:v>20240</x:v>
      </x:c>
      <x:c r="Q2568" s="268" t="n">
        <x:f>MIN(M2568,FARMER_HOURS)*FARMER_RATE+MAX(M2568-FARMER_HOURS,0)*TEMP_RATE</x:f>
        <x:v>43212.94607645601</x:v>
      </x:c>
      <x:c r="R2568" s="268" t="n">
        <x:f>O2568-P2568-Q2568-FIXED_COST</x:f>
        <x:v>10339.053923543986</x:v>
      </x:c>
      <x:c r="S2568" s="139" t="str">
        <x:f>IF(AND(L2568&lt;=TOTAL_BED_CAP,N2568&lt;=TEMP_WORKER_CAP),"YES","NO")</x:f>
        <x:v>YES</x:v>
      </x:c>
      <x:c r="T2568" s="139" t="n">
        <x:f>IF(S2568="YES",R2568,-1E+99)</x:f>
        <x:v>10339.053923543986</x:v>
      </x:c>
    </x:row>
    <x:row r="2569">
      <x:c r="A2569" s="139"/>
      <x:c r="B2569" s="139"/>
      <x:c r="C2569" s="139"/>
      <x:c r="D2569" s="139"/>
      <x:c r="E2569" s="139"/>
      <x:c r="F2569" s="139"/>
      <x:c r="G2569" s="139"/>
      <x:c r="H2569" s="139"/>
      <x:c r="I2569" s="266" t="n">
        <x:f>INT((ROW()-ROW($I$46))/((CARROT_CAP+1)*(MESCLUN_CAP+1)))</x:f>
        <x:v>3</x:v>
      </x:c>
      <x:c r="J2569" s="266" t="n">
        <x:f>MOD(INT((ROW()-ROW($I$46))/(MESCLUN_CAP+1)),CARROT_CAP+1)</x:f>
        <x:v>18</x:v>
      </x:c>
      <x:c r="K2569" s="266" t="n">
        <x:f>MOD(ROW()-ROW($I$46),MESCLUN_CAP+1)</x:f>
        <x:v>12</x:v>
      </x:c>
      <x:c r="L2569" s="266" t="n">
        <x:f>SUM(I2569:K2569)</x:f>
        <x:v>33</x:v>
      </x:c>
      <x:c r="M2569" s="267" t="n">
        <x:f>I2569*TOMATO_HOURS*WEEKS*(1+TOMATO_DIM)^I2569+J2569*CARROT_HOURS*WEEKS*(1+CARROT_DIM)^J2569+K2569*MESCLUN_HOURS*WEEKS*(1+MESCLUN_DIM)^K2569</x:f>
        <x:v>1828.3931471319306</x:v>
      </x:c>
      <x:c r="N2569" s="267" t="n">
        <x:f>MAX(M2569-FARMER_HOURS,0)/TEMP_HOURS_PER_WORKER</x:f>
        <x:v>0.7697174632860629</x:v>
      </x:c>
      <x:c r="O2569" s="268" t="n">
        <x:f>I2569*TOMATO_PRICE+J2569*CARROT_PRICE+K2569*MESCLUN_PRICE</x:f>
        <x:v>96492</x:v>
      </x:c>
      <x:c r="P2569" s="268" t="n">
        <x:f>I2569*TOMATO_FERTILIZER+J2569*CARROT_FERTILIZER+K2569*MESCLUN_FERTILIZER</x:f>
        <x:v>21120</x:v>
      </x:c>
      <x:c r="Q2569" s="268" t="n">
        <x:f>MIN(M2569,FARMER_HOURS)*FARMER_RATE+MAX(M2569-FARMER_HOURS,0)*TEMP_RATE</x:f>
        <x:v>44242.93658215157</x:v>
      </x:c>
      <x:c r="R2569" s="268" t="n">
        <x:f>O2569-P2569-Q2569-FIXED_COST</x:f>
        <x:v>11129.063417848432</x:v>
      </x:c>
      <x:c r="S2569" s="139" t="str">
        <x:f>IF(AND(L2569&lt;=TOTAL_BED_CAP,N2569&lt;=TEMP_WORKER_CAP),"YES","NO")</x:f>
        <x:v>YES</x:v>
      </x:c>
      <x:c r="T2569" s="139" t="n">
        <x:f>IF(S2569="YES",R2569,-1E+99)</x:f>
        <x:v>11129.063417848432</x:v>
      </x:c>
    </x:row>
    <x:row r="2570">
      <x:c r="A2570" s="139"/>
      <x:c r="B2570" s="139"/>
      <x:c r="C2570" s="139"/>
      <x:c r="D2570" s="139"/>
      <x:c r="E2570" s="139"/>
      <x:c r="F2570" s="139"/>
      <x:c r="G2570" s="139"/>
      <x:c r="H2570" s="139"/>
      <x:c r="I2570" s="266" t="n">
        <x:f>INT((ROW()-ROW($I$46))/((CARROT_CAP+1)*(MESCLUN_CAP+1)))</x:f>
        <x:v>3</x:v>
      </x:c>
      <x:c r="J2570" s="266" t="n">
        <x:f>MOD(INT((ROW()-ROW($I$46))/(MESCLUN_CAP+1)),CARROT_CAP+1)</x:f>
        <x:v>18</x:v>
      </x:c>
      <x:c r="K2570" s="266" t="n">
        <x:f>MOD(ROW()-ROW($I$46),MESCLUN_CAP+1)</x:f>
        <x:v>13</x:v>
      </x:c>
      <x:c r="L2570" s="266" t="n">
        <x:f>SUM(I2570:K2570)</x:f>
        <x:v>34</x:v>
      </x:c>
      <x:c r="M2570" s="267" t="n">
        <x:f>I2570*TOMATO_HOURS*WEEKS*(1+TOMATO_DIM)^I2570+J2570*CARROT_HOURS*WEEKS*(1+CARROT_DIM)^J2570+K2570*MESCLUN_HOURS*WEEKS*(1+MESCLUN_DIM)^K2570</x:f>
        <x:v>1889.1151178403152</x:v>
      </x:c>
      <x:c r="N2570" s="267" t="n">
        <x:f>MAX(M2570-FARMER_HOURS,0)/TEMP_HOURS_PER_WORKER</x:f>
        <x:v>0.8118854985002188</x:v>
      </x:c>
      <x:c r="O2570" s="268" t="n">
        <x:f>I2570*TOMATO_PRICE+J2570*CARROT_PRICE+K2570*MESCLUN_PRICE</x:f>
        <x:v>99192</x:v>
      </x:c>
      <x:c r="P2570" s="268" t="n">
        <x:f>I2570*TOMATO_FERTILIZER+J2570*CARROT_FERTILIZER+K2570*MESCLUN_FERTILIZER</x:f>
        <x:v>22000</x:v>
      </x:c>
      <x:c r="Q2570" s="268" t="n">
        <x:f>MIN(M2570,FARMER_HOURS)*FARMER_RATE+MAX(M2570-FARMER_HOURS,0)*TEMP_RATE</x:f>
        <x:v>45297.137462505474</x:v>
      </x:c>
      <x:c r="R2570" s="268" t="n">
        <x:f>O2570-P2570-Q2570-FIXED_COST</x:f>
        <x:v>11894.862537494526</x:v>
      </x:c>
      <x:c r="S2570" s="139" t="str">
        <x:f>IF(AND(L2570&lt;=TOTAL_BED_CAP,N2570&lt;=TEMP_WORKER_CAP),"YES","NO")</x:f>
        <x:v>YES</x:v>
      </x:c>
      <x:c r="T2570" s="139" t="n">
        <x:f>IF(S2570="YES",R2570,-1E+99)</x:f>
        <x:v>11894.862537494526</x:v>
      </x:c>
    </x:row>
    <x:row r="2571">
      <x:c r="A2571" s="139"/>
      <x:c r="B2571" s="139"/>
      <x:c r="C2571" s="139"/>
      <x:c r="D2571" s="139"/>
      <x:c r="E2571" s="139"/>
      <x:c r="F2571" s="139"/>
      <x:c r="G2571" s="139"/>
      <x:c r="H2571" s="139"/>
      <x:c r="I2571" s="266" t="n">
        <x:f>INT((ROW()-ROW($I$46))/((CARROT_CAP+1)*(MESCLUN_CAP+1)))</x:f>
        <x:v>3</x:v>
      </x:c>
      <x:c r="J2571" s="266" t="n">
        <x:f>MOD(INT((ROW()-ROW($I$46))/(MESCLUN_CAP+1)),CARROT_CAP+1)</x:f>
        <x:v>18</x:v>
      </x:c>
      <x:c r="K2571" s="266" t="n">
        <x:f>MOD(ROW()-ROW($I$46),MESCLUN_CAP+1)</x:f>
        <x:v>14</x:v>
      </x:c>
      <x:c r="L2571" s="266" t="n">
        <x:f>SUM(I2571:K2571)</x:f>
        <x:v>35</x:v>
      </x:c>
      <x:c r="M2571" s="267" t="n">
        <x:f>I2571*TOMATO_HOURS*WEEKS*(1+TOMATO_DIM)^I2571+J2571*CARROT_HOURS*WEEKS*(1+CARROT_DIM)^J2571+K2571*MESCLUN_HOURS*WEEKS*(1+MESCLUN_DIM)^K2571</x:f>
        <x:v>1951.2571991539762</x:v>
      </x:c>
      <x:c r="N2571" s="267" t="n">
        <x:f>MAX(M2571-FARMER_HOURS,0)/TEMP_HOURS_PER_WORKER</x:f>
        <x:v>0.8550397216347057</x:v>
      </x:c>
      <x:c r="O2571" s="268" t="n">
        <x:f>I2571*TOMATO_PRICE+J2571*CARROT_PRICE+K2571*MESCLUN_PRICE</x:f>
        <x:v>101892</x:v>
      </x:c>
      <x:c r="P2571" s="268" t="n">
        <x:f>I2571*TOMATO_FERTILIZER+J2571*CARROT_FERTILIZER+K2571*MESCLUN_FERTILIZER</x:f>
        <x:v>22880</x:v>
      </x:c>
      <x:c r="Q2571" s="268" t="n">
        <x:f>MIN(M2571,FARMER_HOURS)*FARMER_RATE+MAX(M2571-FARMER_HOURS,0)*TEMP_RATE</x:f>
        <x:v>46375.993040867645</x:v>
      </x:c>
      <x:c r="R2571" s="268" t="n">
        <x:f>O2571-P2571-Q2571-FIXED_COST</x:f>
        <x:v>12636.006959132355</x:v>
      </x:c>
      <x:c r="S2571" s="139" t="str">
        <x:f>IF(AND(L2571&lt;=TOTAL_BED_CAP,N2571&lt;=TEMP_WORKER_CAP),"YES","NO")</x:f>
        <x:v>YES</x:v>
      </x:c>
      <x:c r="T2571" s="139" t="n">
        <x:f>IF(S2571="YES",R2571,-1E+99)</x:f>
        <x:v>12636.006959132355</x:v>
      </x:c>
    </x:row>
    <x:row r="2572">
      <x:c r="A2572" s="139"/>
      <x:c r="B2572" s="139"/>
      <x:c r="C2572" s="139"/>
      <x:c r="D2572" s="139"/>
      <x:c r="E2572" s="139"/>
      <x:c r="F2572" s="139"/>
      <x:c r="G2572" s="139"/>
      <x:c r="H2572" s="139"/>
      <x:c r="I2572" s="266" t="n">
        <x:f>INT((ROW()-ROW($I$46))/((CARROT_CAP+1)*(MESCLUN_CAP+1)))</x:f>
        <x:v>3</x:v>
      </x:c>
      <x:c r="J2572" s="266" t="n">
        <x:f>MOD(INT((ROW()-ROW($I$46))/(MESCLUN_CAP+1)),CARROT_CAP+1)</x:f>
        <x:v>18</x:v>
      </x:c>
      <x:c r="K2572" s="266" t="n">
        <x:f>MOD(ROW()-ROW($I$46),MESCLUN_CAP+1)</x:f>
        <x:v>15</x:v>
      </x:c>
      <x:c r="L2572" s="266" t="n">
        <x:f>SUM(I2572:K2572)</x:f>
        <x:v>36</x:v>
      </x:c>
      <x:c r="M2572" s="267" t="n">
        <x:f>I2572*TOMATO_HOURS*WEEKS*(1+TOMATO_DIM)^I2572+J2572*CARROT_HOURS*WEEKS*(1+CARROT_DIM)^J2572+K2572*MESCLUN_HOURS*WEEKS*(1+MESCLUN_DIM)^K2572</x:f>
        <x:v>2014.8454060301224</x:v>
      </x:c>
      <x:c r="N2572" s="267" t="n">
        <x:f>MAX(M2572-FARMER_HOURS,0)/TEMP_HOURS_PER_WORKER</x:f>
        <x:v>0.8991981986320294</x:v>
      </x:c>
      <x:c r="O2572" s="268" t="n">
        <x:f>I2572*TOMATO_PRICE+J2572*CARROT_PRICE+K2572*MESCLUN_PRICE</x:f>
        <x:v>104592</x:v>
      </x:c>
      <x:c r="P2572" s="268" t="n">
        <x:f>I2572*TOMATO_FERTILIZER+J2572*CARROT_FERTILIZER+K2572*MESCLUN_FERTILIZER</x:f>
        <x:v>23760</x:v>
      </x:c>
      <x:c r="Q2572" s="268" t="n">
        <x:f>MIN(M2572,FARMER_HOURS)*FARMER_RATE+MAX(M2572-FARMER_HOURS,0)*TEMP_RATE</x:f>
        <x:v>47479.95496580073</x:v>
      </x:c>
      <x:c r="R2572" s="268" t="n">
        <x:f>O2572-P2572-Q2572-FIXED_COST</x:f>
        <x:v>13352.04503419927</x:v>
      </x:c>
      <x:c r="S2572" s="139" t="str">
        <x:f>IF(AND(L2572&lt;=TOTAL_BED_CAP,N2572&lt;=TEMP_WORKER_CAP),"YES","NO")</x:f>
        <x:v>YES</x:v>
      </x:c>
      <x:c r="T2572" s="139" t="n">
        <x:f>IF(S2572="YES",R2572,-1E+99)</x:f>
        <x:v>13352.04503419927</x:v>
      </x:c>
    </x:row>
    <x:row r="2573">
      <x:c r="A2573" s="139"/>
      <x:c r="B2573" s="139"/>
      <x:c r="C2573" s="139"/>
      <x:c r="D2573" s="139"/>
      <x:c r="E2573" s="139"/>
      <x:c r="F2573" s="139"/>
      <x:c r="G2573" s="139"/>
      <x:c r="H2573" s="139"/>
      <x:c r="I2573" s="266" t="n">
        <x:f>INT((ROW()-ROW($I$46))/((CARROT_CAP+1)*(MESCLUN_CAP+1)))</x:f>
        <x:v>3</x:v>
      </x:c>
      <x:c r="J2573" s="266" t="n">
        <x:f>MOD(INT((ROW()-ROW($I$46))/(MESCLUN_CAP+1)),CARROT_CAP+1)</x:f>
        <x:v>18</x:v>
      </x:c>
      <x:c r="K2573" s="266" t="n">
        <x:f>MOD(ROW()-ROW($I$46),MESCLUN_CAP+1)</x:f>
        <x:v>16</x:v>
      </x:c>
      <x:c r="L2573" s="266" t="n">
        <x:f>SUM(I2573:K2573)</x:f>
        <x:v>37</x:v>
      </x:c>
      <x:c r="M2573" s="267" t="n">
        <x:f>I2573*TOMATO_HOURS*WEEKS*(1+TOMATO_DIM)^I2573+J2573*CARROT_HOURS*WEEKS*(1+CARROT_DIM)^J2573+K2573*MESCLUN_HOURS*WEEKS*(1+MESCLUN_DIM)^K2573</x:f>
        <x:v>2079.9061819076114</x:v>
      </x:c>
      <x:c r="N2573" s="267" t="n">
        <x:f>MAX(M2573-FARMER_HOURS,0)/TEMP_HOURS_PER_WORKER</x:f>
        <x:v>0.9443792929913968</x:v>
      </x:c>
      <x:c r="O2573" s="268" t="n">
        <x:f>I2573*TOMATO_PRICE+J2573*CARROT_PRICE+K2573*MESCLUN_PRICE</x:f>
        <x:v>107292</x:v>
      </x:c>
      <x:c r="P2573" s="268" t="n">
        <x:f>I2573*TOMATO_FERTILIZER+J2573*CARROT_FERTILIZER+K2573*MESCLUN_FERTILIZER</x:f>
        <x:v>24640</x:v>
      </x:c>
      <x:c r="Q2573" s="268" t="n">
        <x:f>MIN(M2573,FARMER_HOURS)*FARMER_RATE+MAX(M2573-FARMER_HOURS,0)*TEMP_RATE</x:f>
        <x:v>48609.48232478492</x:v>
      </x:c>
      <x:c r="R2573" s="268" t="n">
        <x:f>O2573-P2573-Q2573-FIXED_COST</x:f>
        <x:v>14042.51767521508</x:v>
      </x:c>
      <x:c r="S2573" s="139" t="str">
        <x:f>IF(AND(L2573&lt;=TOTAL_BED_CAP,N2573&lt;=TEMP_WORKER_CAP),"YES","NO")</x:f>
        <x:v>YES</x:v>
      </x:c>
      <x:c r="T2573" s="139" t="n">
        <x:f>IF(S2573="YES",R2573,-1E+99)</x:f>
        <x:v>14042.51767521508</x:v>
      </x:c>
    </x:row>
    <x:row r="2574">
      <x:c r="A2574" s="139"/>
      <x:c r="B2574" s="139"/>
      <x:c r="C2574" s="139"/>
      <x:c r="D2574" s="139"/>
      <x:c r="E2574" s="139"/>
      <x:c r="F2574" s="139"/>
      <x:c r="G2574" s="139"/>
      <x:c r="H2574" s="139"/>
      <x:c r="I2574" s="266" t="n">
        <x:f>INT((ROW()-ROW($I$46))/((CARROT_CAP+1)*(MESCLUN_CAP+1)))</x:f>
        <x:v>3</x:v>
      </x:c>
      <x:c r="J2574" s="266" t="n">
        <x:f>MOD(INT((ROW()-ROW($I$46))/(MESCLUN_CAP+1)),CARROT_CAP+1)</x:f>
        <x:v>18</x:v>
      </x:c>
      <x:c r="K2574" s="266" t="n">
        <x:f>MOD(ROW()-ROW($I$46),MESCLUN_CAP+1)</x:f>
        <x:v>17</x:v>
      </x:c>
      <x:c r="L2574" s="266" t="n">
        <x:f>SUM(I2574:K2574)</x:f>
        <x:v>38</x:v>
      </x:c>
      <x:c r="M2574" s="267" t="n">
        <x:f>I2574*TOMATO_HOURS*WEEKS*(1+TOMATO_DIM)^I2574+J2574*CARROT_HOURS*WEEKS*(1+CARROT_DIM)^J2574+K2574*MESCLUN_HOURS*WEEKS*(1+MESCLUN_DIM)^K2574</x:f>
        <x:v>2146.466405354152</x:v>
      </x:c>
      <x:c r="N2574" s="267" t="n">
        <x:f>MAX(M2574-FARMER_HOURS,0)/TEMP_HOURS_PER_WORKER</x:f>
        <x:v>0.9906016703848277</x:v>
      </x:c>
      <x:c r="O2574" s="268" t="n">
        <x:f>I2574*TOMATO_PRICE+J2574*CARROT_PRICE+K2574*MESCLUN_PRICE</x:f>
        <x:v>109992</x:v>
      </x:c>
      <x:c r="P2574" s="268" t="n">
        <x:f>I2574*TOMATO_FERTILIZER+J2574*CARROT_FERTILIZER+K2574*MESCLUN_FERTILIZER</x:f>
        <x:v>25520</x:v>
      </x:c>
      <x:c r="Q2574" s="268" t="n">
        <x:f>MIN(M2574,FARMER_HOURS)*FARMER_RATE+MAX(M2574-FARMER_HOURS,0)*TEMP_RATE</x:f>
        <x:v>49765.0417596207</x:v>
      </x:c>
      <x:c r="R2574" s="268" t="n">
        <x:f>O2574-P2574-Q2574-FIXED_COST</x:f>
        <x:v>14706.958240379303</x:v>
      </x:c>
      <x:c r="S2574" s="139" t="str">
        <x:f>IF(AND(L2574&lt;=TOTAL_BED_CAP,N2574&lt;=TEMP_WORKER_CAP),"YES","NO")</x:f>
        <x:v>YES</x:v>
      </x:c>
      <x:c r="T2574" s="139" t="n">
        <x:f>IF(S2574="YES",R2574,-1E+99)</x:f>
        <x:v>14706.958240379303</x:v>
      </x:c>
    </x:row>
    <x:row r="2575">
      <x:c r="A2575" s="139"/>
      <x:c r="B2575" s="139"/>
      <x:c r="C2575" s="139"/>
      <x:c r="D2575" s="139"/>
      <x:c r="E2575" s="139"/>
      <x:c r="F2575" s="139"/>
      <x:c r="G2575" s="139"/>
      <x:c r="H2575" s="139"/>
      <x:c r="I2575" s="266" t="n">
        <x:f>INT((ROW()-ROW($I$46))/((CARROT_CAP+1)*(MESCLUN_CAP+1)))</x:f>
        <x:v>3</x:v>
      </x:c>
      <x:c r="J2575" s="266" t="n">
        <x:f>MOD(INT((ROW()-ROW($I$46))/(MESCLUN_CAP+1)),CARROT_CAP+1)</x:f>
        <x:v>18</x:v>
      </x:c>
      <x:c r="K2575" s="266" t="n">
        <x:f>MOD(ROW()-ROW($I$46),MESCLUN_CAP+1)</x:f>
        <x:v>18</x:v>
      </x:c>
      <x:c r="L2575" s="266" t="n">
        <x:f>SUM(I2575:K2575)</x:f>
        <x:v>39</x:v>
      </x:c>
      <x:c r="M2575" s="267" t="n">
        <x:f>I2575*TOMATO_HOURS*WEEKS*(1+TOMATO_DIM)^I2575+J2575*CARROT_HOURS*WEEKS*(1+CARROT_DIM)^J2575+K2575*MESCLUN_HOURS*WEEKS*(1+MESCLUN_DIM)^K2575</x:f>
        <x:v>2214.553396812739</x:v>
      </x:c>
      <x:c r="N2575" s="267" t="n">
        <x:f>MAX(M2575-FARMER_HOURS,0)/TEMP_HOURS_PER_WORKER</x:f>
        <x:v>1.0378843033421796</x:v>
      </x:c>
      <x:c r="O2575" s="268" t="n">
        <x:f>I2575*TOMATO_PRICE+J2575*CARROT_PRICE+K2575*MESCLUN_PRICE</x:f>
        <x:v>112692</x:v>
      </x:c>
      <x:c r="P2575" s="268" t="n">
        <x:f>I2575*TOMATO_FERTILIZER+J2575*CARROT_FERTILIZER+K2575*MESCLUN_FERTILIZER</x:f>
        <x:v>26400</x:v>
      </x:c>
      <x:c r="Q2575" s="268" t="n">
        <x:f>MIN(M2575,FARMER_HOURS)*FARMER_RATE+MAX(M2575-FARMER_HOURS,0)*TEMP_RATE</x:f>
        <x:v>50947.10758355449</x:v>
      </x:c>
      <x:c r="R2575" s="268" t="n">
        <x:f>O2575-P2575-Q2575-FIXED_COST</x:f>
        <x:v>15344.89241644551</x:v>
      </x:c>
      <x:c r="S2575" s="139" t="str">
        <x:f>IF(AND(L2575&lt;=TOTAL_BED_CAP,N2575&lt;=TEMP_WORKER_CAP),"YES","NO")</x:f>
        <x:v>YES</x:v>
      </x:c>
      <x:c r="T2575" s="139" t="n">
        <x:f>IF(S2575="YES",R2575,-1E+99)</x:f>
        <x:v>15344.89241644551</x:v>
      </x:c>
    </x:row>
    <x:row r="2576">
      <x:c r="A2576" s="139"/>
      <x:c r="B2576" s="139"/>
      <x:c r="C2576" s="139"/>
      <x:c r="D2576" s="139"/>
      <x:c r="E2576" s="139"/>
      <x:c r="F2576" s="139"/>
      <x:c r="G2576" s="139"/>
      <x:c r="H2576" s="139"/>
      <x:c r="I2576" s="266" t="n">
        <x:f>INT((ROW()-ROW($I$46))/((CARROT_CAP+1)*(MESCLUN_CAP+1)))</x:f>
        <x:v>3</x:v>
      </x:c>
      <x:c r="J2576" s="266" t="n">
        <x:f>MOD(INT((ROW()-ROW($I$46))/(MESCLUN_CAP+1)),CARROT_CAP+1)</x:f>
        <x:v>18</x:v>
      </x:c>
      <x:c r="K2576" s="266" t="n">
        <x:f>MOD(ROW()-ROW($I$46),MESCLUN_CAP+1)</x:f>
        <x:v>19</x:v>
      </x:c>
      <x:c r="L2576" s="266" t="n">
        <x:f>SUM(I2576:K2576)</x:f>
        <x:v>40</x:v>
      </x:c>
      <x:c r="M2576" s="267" t="n">
        <x:f>I2576*TOMATO_HOURS*WEEKS*(1+TOMATO_DIM)^I2576+J2576*CARROT_HOURS*WEEKS*(1+CARROT_DIM)^J2576+K2576*MESCLUN_HOURS*WEEKS*(1+MESCLUN_DIM)^K2576</x:f>
        <x:v>2284.194925448761</x:v>
      </x:c>
      <x:c r="N2576" s="267" t="n">
        <x:f>MAX(M2576-FARMER_HOURS,0)/TEMP_HOURS_PER_WORKER</x:f>
        <x:v>1.086246476006084</x:v>
      </x:c>
      <x:c r="O2576" s="268" t="n">
        <x:f>I2576*TOMATO_PRICE+J2576*CARROT_PRICE+K2576*MESCLUN_PRICE</x:f>
        <x:v>115392</x:v>
      </x:c>
      <x:c r="P2576" s="268" t="n">
        <x:f>I2576*TOMATO_FERTILIZER+J2576*CARROT_FERTILIZER+K2576*MESCLUN_FERTILIZER</x:f>
        <x:v>27280</x:v>
      </x:c>
      <x:c r="Q2576" s="268" t="n">
        <x:f>MIN(M2576,FARMER_HOURS)*FARMER_RATE+MAX(M2576-FARMER_HOURS,0)*TEMP_RATE</x:f>
        <x:v>52156.161900152096</x:v>
      </x:c>
      <x:c r="R2576" s="268" t="n">
        <x:f>O2576-P2576-Q2576-FIXED_COST</x:f>
        <x:v>15955.838099847904</x:v>
      </x:c>
      <x:c r="S2576" s="139" t="str">
        <x:f>IF(AND(L2576&lt;=TOTAL_BED_CAP,N2576&lt;=TEMP_WORKER_CAP),"YES","NO")</x:f>
        <x:v>YES</x:v>
      </x:c>
      <x:c r="T2576" s="139" t="n">
        <x:f>IF(S2576="YES",R2576,-1E+99)</x:f>
        <x:v>15955.838099847904</x:v>
      </x:c>
    </x:row>
    <x:row r="2577">
      <x:c r="A2577" s="139"/>
      <x:c r="B2577" s="139"/>
      <x:c r="C2577" s="139"/>
      <x:c r="D2577" s="139"/>
      <x:c r="E2577" s="139"/>
      <x:c r="F2577" s="139"/>
      <x:c r="G2577" s="139"/>
      <x:c r="H2577" s="139"/>
      <x:c r="I2577" s="266" t="n">
        <x:f>INT((ROW()-ROW($I$46))/((CARROT_CAP+1)*(MESCLUN_CAP+1)))</x:f>
        <x:v>3</x:v>
      </x:c>
      <x:c r="J2577" s="266" t="n">
        <x:f>MOD(INT((ROW()-ROW($I$46))/(MESCLUN_CAP+1)),CARROT_CAP+1)</x:f>
        <x:v>18</x:v>
      </x:c>
      <x:c r="K2577" s="266" t="n">
        <x:f>MOD(ROW()-ROW($I$46),MESCLUN_CAP+1)</x:f>
        <x:v>20</x:v>
      </x:c>
      <x:c r="L2577" s="266" t="n">
        <x:f>SUM(I2577:K2577)</x:f>
        <x:v>41</x:v>
      </x:c>
      <x:c r="M2577" s="267" t="n">
        <x:f>I2577*TOMATO_HOURS*WEEKS*(1+TOMATO_DIM)^I2577+J2577*CARROT_HOURS*WEEKS*(1+CARROT_DIM)^J2577+K2577*MESCLUN_HOURS*WEEKS*(1+MESCLUN_DIM)^K2577</x:f>
        <x:v>2355.419216099238</x:v>
      </x:c>
      <x:c r="N2577" s="267" t="n">
        <x:f>MAX(M2577-FARMER_HOURS,0)/TEMP_HOURS_PER_WORKER</x:f>
        <x:v>1.1357077889578042</x:v>
      </x:c>
      <x:c r="O2577" s="268" t="n">
        <x:f>I2577*TOMATO_PRICE+J2577*CARROT_PRICE+K2577*MESCLUN_PRICE</x:f>
        <x:v>118092</x:v>
      </x:c>
      <x:c r="P2577" s="268" t="n">
        <x:f>I2577*TOMATO_FERTILIZER+J2577*CARROT_FERTILIZER+K2577*MESCLUN_FERTILIZER</x:f>
        <x:v>28160</x:v>
      </x:c>
      <x:c r="Q2577" s="268" t="n">
        <x:f>MIN(M2577,FARMER_HOURS)*FARMER_RATE+MAX(M2577-FARMER_HOURS,0)*TEMP_RATE</x:f>
        <x:v>53392.694723945104</x:v>
      </x:c>
      <x:c r="R2577" s="268" t="n">
        <x:f>O2577-P2577-Q2577-FIXED_COST</x:f>
        <x:v>16539.305276054896</x:v>
      </x:c>
      <x:c r="S2577" s="139" t="str">
        <x:f>IF(AND(L2577&lt;=TOTAL_BED_CAP,N2577&lt;=TEMP_WORKER_CAP),"YES","NO")</x:f>
        <x:v>YES</x:v>
      </x:c>
      <x:c r="T2577" s="139" t="n">
        <x:f>IF(S2577="YES",R2577,-1E+99)</x:f>
        <x:v>16539.305276054896</x:v>
      </x:c>
    </x:row>
    <x:row r="2578">
      <x:c r="A2578" s="139"/>
      <x:c r="B2578" s="139"/>
      <x:c r="C2578" s="139"/>
      <x:c r="D2578" s="139"/>
      <x:c r="E2578" s="139"/>
      <x:c r="F2578" s="139"/>
      <x:c r="G2578" s="139"/>
      <x:c r="H2578" s="139"/>
      <x:c r="I2578" s="266" t="n">
        <x:f>INT((ROW()-ROW($I$46))/((CARROT_CAP+1)*(MESCLUN_CAP+1)))</x:f>
        <x:v>3</x:v>
      </x:c>
      <x:c r="J2578" s="266" t="n">
        <x:f>MOD(INT((ROW()-ROW($I$46))/(MESCLUN_CAP+1)),CARROT_CAP+1)</x:f>
        <x:v>18</x:v>
      </x:c>
      <x:c r="K2578" s="266" t="n">
        <x:f>MOD(ROW()-ROW($I$46),MESCLUN_CAP+1)</x:f>
        <x:v>21</x:v>
      </x:c>
      <x:c r="L2578" s="266" t="n">
        <x:f>SUM(I2578:K2578)</x:f>
        <x:v>42</x:v>
      </x:c>
      <x:c r="M2578" s="267" t="n">
        <x:f>I2578*TOMATO_HOURS*WEEKS*(1+TOMATO_DIM)^I2578+J2578*CARROT_HOURS*WEEKS*(1+CARROT_DIM)^J2578+K2578*MESCLUN_HOURS*WEEKS*(1+MESCLUN_DIM)^K2578</x:f>
        <x:v>2428.2549563256816</x:v>
      </x:c>
      <x:c r="N2578" s="267" t="n">
        <x:f>MAX(M2578-FARMER_HOURS,0)/TEMP_HOURS_PER_WORKER</x:f>
        <x:v>1.1862881641150567</x:v>
      </x:c>
      <x:c r="O2578" s="268" t="n">
        <x:f>I2578*TOMATO_PRICE+J2578*CARROT_PRICE+K2578*MESCLUN_PRICE</x:f>
        <x:v>120792</x:v>
      </x:c>
      <x:c r="P2578" s="268" t="n">
        <x:f>I2578*TOMATO_FERTILIZER+J2578*CARROT_FERTILIZER+K2578*MESCLUN_FERTILIZER</x:f>
        <x:v>29040</x:v>
      </x:c>
      <x:c r="Q2578" s="268" t="n">
        <x:f>MIN(M2578,FARMER_HOURS)*FARMER_RATE+MAX(M2578-FARMER_HOURS,0)*TEMP_RATE</x:f>
        <x:v>54657.20410287642</x:v>
      </x:c>
      <x:c r="R2578" s="268" t="n">
        <x:f>O2578-P2578-Q2578-FIXED_COST</x:f>
        <x:v>17094.79589712358</x:v>
      </x:c>
      <x:c r="S2578" s="139" t="str">
        <x:f>IF(AND(L2578&lt;=TOTAL_BED_CAP,N2578&lt;=TEMP_WORKER_CAP),"YES","NO")</x:f>
        <x:v>YES</x:v>
      </x:c>
      <x:c r="T2578" s="139" t="n">
        <x:f>IF(S2578="YES",R2578,-1E+99)</x:f>
        <x:v>17094.79589712358</x:v>
      </x:c>
    </x:row>
    <x:row r="2579">
      <x:c r="A2579" s="139"/>
      <x:c r="B2579" s="139"/>
      <x:c r="C2579" s="139"/>
      <x:c r="D2579" s="139"/>
      <x:c r="E2579" s="139"/>
      <x:c r="F2579" s="139"/>
      <x:c r="G2579" s="139"/>
      <x:c r="H2579" s="139"/>
      <x:c r="I2579" s="266" t="n">
        <x:f>INT((ROW()-ROW($I$46))/((CARROT_CAP+1)*(MESCLUN_CAP+1)))</x:f>
        <x:v>3</x:v>
      </x:c>
      <x:c r="J2579" s="266" t="n">
        <x:f>MOD(INT((ROW()-ROW($I$46))/(MESCLUN_CAP+1)),CARROT_CAP+1)</x:f>
        <x:v>18</x:v>
      </x:c>
      <x:c r="K2579" s="266" t="n">
        <x:f>MOD(ROW()-ROW($I$46),MESCLUN_CAP+1)</x:f>
        <x:v>22</x:v>
      </x:c>
      <x:c r="L2579" s="266" t="n">
        <x:f>SUM(I2579:K2579)</x:f>
        <x:v>43</x:v>
      </x:c>
      <x:c r="M2579" s="267" t="n">
        <x:f>I2579*TOMATO_HOURS*WEEKS*(1+TOMATO_DIM)^I2579+J2579*CARROT_HOURS*WEEKS*(1+CARROT_DIM)^J2579+K2579*MESCLUN_HOURS*WEEKS*(1+MESCLUN_DIM)^K2579</x:f>
        <x:v>2502.7313035720776</x:v>
      </x:c>
      <x:c r="N2579" s="267" t="n">
        <x:f>MAX(M2579-FARMER_HOURS,0)/TEMP_HOURS_PER_WORKER</x:f>
        <x:v>1.2380078497028317</x:v>
      </x:c>
      <x:c r="O2579" s="268" t="n">
        <x:f>I2579*TOMATO_PRICE+J2579*CARROT_PRICE+K2579*MESCLUN_PRICE</x:f>
        <x:v>123492</x:v>
      </x:c>
      <x:c r="P2579" s="268" t="n">
        <x:f>I2579*TOMATO_FERTILIZER+J2579*CARROT_FERTILIZER+K2579*MESCLUN_FERTILIZER</x:f>
        <x:v>29920</x:v>
      </x:c>
      <x:c r="Q2579" s="268" t="n">
        <x:f>MIN(M2579,FARMER_HOURS)*FARMER_RATE+MAX(M2579-FARMER_HOURS,0)*TEMP_RATE</x:f>
        <x:v>55950.19624257079</x:v>
      </x:c>
      <x:c r="R2579" s="268" t="n">
        <x:f>O2579-P2579-Q2579-FIXED_COST</x:f>
        <x:v>17621.80375742921</x:v>
      </x:c>
      <x:c r="S2579" s="139" t="str">
        <x:f>IF(AND(L2579&lt;=TOTAL_BED_CAP,N2579&lt;=TEMP_WORKER_CAP),"YES","NO")</x:f>
        <x:v>YES</x:v>
      </x:c>
      <x:c r="T2579" s="139" t="n">
        <x:f>IF(S2579="YES",R2579,-1E+99)</x:f>
        <x:v>17621.80375742921</x:v>
      </x:c>
    </x:row>
    <x:row r="2580">
      <x:c r="A2580" s="139"/>
      <x:c r="B2580" s="139"/>
      <x:c r="C2580" s="139"/>
      <x:c r="D2580" s="139"/>
      <x:c r="E2580" s="139"/>
      <x:c r="F2580" s="139"/>
      <x:c r="G2580" s="139"/>
      <x:c r="H2580" s="139"/>
      <x:c r="I2580" s="266" t="n">
        <x:f>INT((ROW()-ROW($I$46))/((CARROT_CAP+1)*(MESCLUN_CAP+1)))</x:f>
        <x:v>3</x:v>
      </x:c>
      <x:c r="J2580" s="266" t="n">
        <x:f>MOD(INT((ROW()-ROW($I$46))/(MESCLUN_CAP+1)),CARROT_CAP+1)</x:f>
        <x:v>18</x:v>
      </x:c>
      <x:c r="K2580" s="266" t="n">
        <x:f>MOD(ROW()-ROW($I$46),MESCLUN_CAP+1)</x:f>
        <x:v>23</x:v>
      </x:c>
      <x:c r="L2580" s="266" t="n">
        <x:f>SUM(I2580:K2580)</x:f>
        <x:v>44</x:v>
      </x:c>
      <x:c r="M2580" s="267" t="n">
        <x:f>I2580*TOMATO_HOURS*WEEKS*(1+TOMATO_DIM)^I2580+J2580*CARROT_HOURS*WEEKS*(1+CARROT_DIM)^J2580+K2580*MESCLUN_HOURS*WEEKS*(1+MESCLUN_DIM)^K2580</x:f>
        <x:v>2578.877892429514</x:v>
      </x:c>
      <x:c r="N2580" s="267" t="n">
        <x:f>MAX(M2580-FARMER_HOURS,0)/TEMP_HOURS_PER_WORKER</x:f>
        <x:v>1.2908874252982736</x:v>
      </x:c>
      <x:c r="O2580" s="268" t="n">
        <x:f>I2580*TOMATO_PRICE+J2580*CARROT_PRICE+K2580*MESCLUN_PRICE</x:f>
        <x:v>126192</x:v>
      </x:c>
      <x:c r="P2580" s="268" t="n">
        <x:f>I2580*TOMATO_FERTILIZER+J2580*CARROT_FERTILIZER+K2580*MESCLUN_FERTILIZER</x:f>
        <x:v>30800</x:v>
      </x:c>
      <x:c r="Q2580" s="268" t="n">
        <x:f>MIN(M2580,FARMER_HOURS)*FARMER_RATE+MAX(M2580-FARMER_HOURS,0)*TEMP_RATE</x:f>
        <x:v>57272.185632456836</x:v>
      </x:c>
      <x:c r="R2580" s="268" t="n">
        <x:f>O2580-P2580-Q2580-FIXED_COST</x:f>
        <x:v>18119.814367543164</x:v>
      </x:c>
      <x:c r="S2580" s="139" t="str">
        <x:f>IF(AND(L2580&lt;=TOTAL_BED_CAP,N2580&lt;=TEMP_WORKER_CAP),"YES","NO")</x:f>
        <x:v>YES</x:v>
      </x:c>
      <x:c r="T2580" s="139" t="n">
        <x:f>IF(S2580="YES",R2580,-1E+99)</x:f>
        <x:v>18119.814367543164</x:v>
      </x:c>
    </x:row>
    <x:row r="2581">
      <x:c r="A2581" s="139"/>
      <x:c r="B2581" s="139"/>
      <x:c r="C2581" s="139"/>
      <x:c r="D2581" s="139"/>
      <x:c r="E2581" s="139"/>
      <x:c r="F2581" s="139"/>
      <x:c r="G2581" s="139"/>
      <x:c r="H2581" s="139"/>
      <x:c r="I2581" s="266" t="n">
        <x:f>INT((ROW()-ROW($I$46))/((CARROT_CAP+1)*(MESCLUN_CAP+1)))</x:f>
        <x:v>3</x:v>
      </x:c>
      <x:c r="J2581" s="266" t="n">
        <x:f>MOD(INT((ROW()-ROW($I$46))/(MESCLUN_CAP+1)),CARROT_CAP+1)</x:f>
        <x:v>18</x:v>
      </x:c>
      <x:c r="K2581" s="266" t="n">
        <x:f>MOD(ROW()-ROW($I$46),MESCLUN_CAP+1)</x:f>
        <x:v>24</x:v>
      </x:c>
      <x:c r="L2581" s="266" t="n">
        <x:f>SUM(I2581:K2581)</x:f>
        <x:v>45</x:v>
      </x:c>
      <x:c r="M2581" s="267" t="n">
        <x:f>I2581*TOMATO_HOURS*WEEKS*(1+TOMATO_DIM)^I2581+J2581*CARROT_HOURS*WEEKS*(1+CARROT_DIM)^J2581+K2581*MESCLUN_HOURS*WEEKS*(1+MESCLUN_DIM)^K2581</x:f>
        <x:v>2656.72484200901</x:v>
      </x:c>
      <x:c r="N2581" s="267" t="n">
        <x:f>MAX(M2581-FARMER_HOURS,0)/TEMP_HOURS_PER_WORKER</x:f>
        <x:v>1.3449478069507015</x:v>
      </x:c>
      <x:c r="O2581" s="268" t="n">
        <x:f>I2581*TOMATO_PRICE+J2581*CARROT_PRICE+K2581*MESCLUN_PRICE</x:f>
        <x:v>128892</x:v>
      </x:c>
      <x:c r="P2581" s="268" t="n">
        <x:f>I2581*TOMATO_FERTILIZER+J2581*CARROT_FERTILIZER+K2581*MESCLUN_FERTILIZER</x:f>
        <x:v>31680</x:v>
      </x:c>
      <x:c r="Q2581" s="268" t="n">
        <x:f>MIN(M2581,FARMER_HOURS)*FARMER_RATE+MAX(M2581-FARMER_HOURS,0)*TEMP_RATE</x:f>
        <x:v>58623.69517376753</x:v>
      </x:c>
      <x:c r="R2581" s="268" t="n">
        <x:f>O2581-P2581-Q2581-FIXED_COST</x:f>
        <x:v>18588.304826232466</x:v>
      </x:c>
      <x:c r="S2581" s="139" t="str">
        <x:f>IF(AND(L2581&lt;=TOTAL_BED_CAP,N2581&lt;=TEMP_WORKER_CAP),"YES","NO")</x:f>
        <x:v>YES</x:v>
      </x:c>
      <x:c r="T2581" s="139" t="n">
        <x:f>IF(S2581="YES",R2581,-1E+99)</x:f>
        <x:v>18588.304826232466</x:v>
      </x:c>
    </x:row>
    <x:row r="2582">
      <x:c r="A2582" s="139"/>
      <x:c r="B2582" s="139"/>
      <x:c r="C2582" s="139"/>
      <x:c r="D2582" s="139"/>
      <x:c r="E2582" s="139"/>
      <x:c r="F2582" s="139"/>
      <x:c r="G2582" s="139"/>
      <x:c r="H2582" s="139"/>
      <x:c r="I2582" s="266" t="n">
        <x:f>INT((ROW()-ROW($I$46))/((CARROT_CAP+1)*(MESCLUN_CAP+1)))</x:f>
        <x:v>3</x:v>
      </x:c>
      <x:c r="J2582" s="266" t="n">
        <x:f>MOD(INT((ROW()-ROW($I$46))/(MESCLUN_CAP+1)),CARROT_CAP+1)</x:f>
        <x:v>18</x:v>
      </x:c>
      <x:c r="K2582" s="266" t="n">
        <x:f>MOD(ROW()-ROW($I$46),MESCLUN_CAP+1)</x:f>
        <x:v>25</x:v>
      </x:c>
      <x:c r="L2582" s="266" t="n">
        <x:f>SUM(I2582:K2582)</x:f>
        <x:v>46</x:v>
      </x:c>
      <x:c r="M2582" s="267" t="n">
        <x:f>I2582*TOMATO_HOURS*WEEKS*(1+TOMATO_DIM)^I2582+J2582*CARROT_HOURS*WEEKS*(1+CARROT_DIM)^J2582+K2582*MESCLUN_HOURS*WEEKS*(1+MESCLUN_DIM)^K2582</x:f>
        <x:v>2736.302763424107</x:v>
      </x:c>
      <x:c r="N2582" s="267" t="n">
        <x:f>MAX(M2582-FARMER_HOURS,0)/TEMP_HOURS_PER_WORKER</x:f>
        <x:v>1.4002102523778521</x:v>
      </x:c>
      <x:c r="O2582" s="268" t="n">
        <x:f>I2582*TOMATO_PRICE+J2582*CARROT_PRICE+K2582*MESCLUN_PRICE</x:f>
        <x:v>131592</x:v>
      </x:c>
      <x:c r="P2582" s="268" t="n">
        <x:f>I2582*TOMATO_FERTILIZER+J2582*CARROT_FERTILIZER+K2582*MESCLUN_FERTILIZER</x:f>
        <x:v>32560</x:v>
      </x:c>
      <x:c r="Q2582" s="268" t="n">
        <x:f>MIN(M2582,FARMER_HOURS)*FARMER_RATE+MAX(M2582-FARMER_HOURS,0)*TEMP_RATE</x:f>
        <x:v>60005.256309446304</x:v>
      </x:c>
      <x:c r="R2582" s="268" t="n">
        <x:f>O2582-P2582-Q2582-FIXED_COST</x:f>
        <x:v>19026.743690553696</x:v>
      </x:c>
      <x:c r="S2582" s="139" t="str">
        <x:f>IF(AND(L2582&lt;=TOTAL_BED_CAP,N2582&lt;=TEMP_WORKER_CAP),"YES","NO")</x:f>
        <x:v>YES</x:v>
      </x:c>
      <x:c r="T2582" s="139" t="n">
        <x:f>IF(S2582="YES",R2582,-1E+99)</x:f>
        <x:v>19026.743690553696</x:v>
      </x:c>
    </x:row>
    <x:row r="2583">
      <x:c r="A2583" s="139"/>
      <x:c r="B2583" s="139"/>
      <x:c r="C2583" s="139"/>
      <x:c r="D2583" s="139"/>
      <x:c r="E2583" s="139"/>
      <x:c r="F2583" s="139"/>
      <x:c r="G2583" s="139"/>
      <x:c r="H2583" s="139"/>
      <x:c r="I2583" s="266" t="n">
        <x:f>INT((ROW()-ROW($I$46))/((CARROT_CAP+1)*(MESCLUN_CAP+1)))</x:f>
        <x:v>3</x:v>
      </x:c>
      <x:c r="J2583" s="266" t="n">
        <x:f>MOD(INT((ROW()-ROW($I$46))/(MESCLUN_CAP+1)),CARROT_CAP+1)</x:f>
        <x:v>18</x:v>
      </x:c>
      <x:c r="K2583" s="266" t="n">
        <x:f>MOD(ROW()-ROW($I$46),MESCLUN_CAP+1)</x:f>
        <x:v>26</x:v>
      </x:c>
      <x:c r="L2583" s="266" t="n">
        <x:f>SUM(I2583:K2583)</x:f>
        <x:v>47</x:v>
      </x:c>
      <x:c r="M2583" s="267" t="n">
        <x:f>I2583*TOMATO_HOURS*WEEKS*(1+TOMATO_DIM)^I2583+J2583*CARROT_HOURS*WEEKS*(1+CARROT_DIM)^J2583+K2583*MESCLUN_HOURS*WEEKS*(1+MESCLUN_DIM)^K2583</x:f>
        <x:v>2817.6427673848248</x:v>
      </x:c>
      <x:c r="N2583" s="267" t="n">
        <x:f>MAX(M2583-FARMER_HOURS,0)/TEMP_HOURS_PER_WORKER</x:f>
        <x:v>1.4566963662394616</x:v>
      </x:c>
      <x:c r="O2583" s="268" t="n">
        <x:f>I2583*TOMATO_PRICE+J2583*CARROT_PRICE+K2583*MESCLUN_PRICE</x:f>
        <x:v>134292</x:v>
      </x:c>
      <x:c r="P2583" s="268" t="n">
        <x:f>I2583*TOMATO_FERTILIZER+J2583*CARROT_FERTILIZER+K2583*MESCLUN_FERTILIZER</x:f>
        <x:v>33440</x:v>
      </x:c>
      <x:c r="Q2583" s="268" t="n">
        <x:f>MIN(M2583,FARMER_HOURS)*FARMER_RATE+MAX(M2583-FARMER_HOURS,0)*TEMP_RATE</x:f>
        <x:v>61417.40915598654</x:v>
      </x:c>
      <x:c r="R2583" s="268" t="n">
        <x:f>O2583-P2583-Q2583-FIXED_COST</x:f>
        <x:v>19434.59084401346</x:v>
      </x:c>
      <x:c r="S2583" s="139" t="str">
        <x:f>IF(AND(L2583&lt;=TOTAL_BED_CAP,N2583&lt;=TEMP_WORKER_CAP),"YES","NO")</x:f>
        <x:v>YES</x:v>
      </x:c>
      <x:c r="T2583" s="139" t="n">
        <x:f>IF(S2583="YES",R2583,-1E+99)</x:f>
        <x:v>19434.59084401346</x:v>
      </x:c>
    </x:row>
    <x:row r="2584">
      <x:c r="A2584" s="139"/>
      <x:c r="B2584" s="139"/>
      <x:c r="C2584" s="139"/>
      <x:c r="D2584" s="139"/>
      <x:c r="E2584" s="139"/>
      <x:c r="F2584" s="139"/>
      <x:c r="G2584" s="139"/>
      <x:c r="H2584" s="139"/>
      <x:c r="I2584" s="266" t="n">
        <x:f>INT((ROW()-ROW($I$46))/((CARROT_CAP+1)*(MESCLUN_CAP+1)))</x:f>
        <x:v>3</x:v>
      </x:c>
      <x:c r="J2584" s="266" t="n">
        <x:f>MOD(INT((ROW()-ROW($I$46))/(MESCLUN_CAP+1)),CARROT_CAP+1)</x:f>
        <x:v>18</x:v>
      </x:c>
      <x:c r="K2584" s="266" t="n">
        <x:f>MOD(ROW()-ROW($I$46),MESCLUN_CAP+1)</x:f>
        <x:v>27</x:v>
      </x:c>
      <x:c r="L2584" s="266" t="n">
        <x:f>SUM(I2584:K2584)</x:f>
        <x:v>48</x:v>
      </x:c>
      <x:c r="M2584" s="267" t="n">
        <x:f>I2584*TOMATO_HOURS*WEEKS*(1+TOMATO_DIM)^I2584+J2584*CARROT_HOURS*WEEKS*(1+CARROT_DIM)^J2584+K2584*MESCLUN_HOURS*WEEKS*(1+MESCLUN_DIM)^K2584</x:f>
        <x:v>2900.7764719045817</x:v>
      </x:c>
      <x:c r="N2584" s="267" t="n">
        <x:f>MAX(M2584-FARMER_HOURS,0)/TEMP_HOURS_PER_WORKER</x:f>
        <x:v>1.514428105489293</x:v>
      </x:c>
      <x:c r="O2584" s="268" t="n">
        <x:f>I2584*TOMATO_PRICE+J2584*CARROT_PRICE+K2584*MESCLUN_PRICE</x:f>
        <x:v>136992</x:v>
      </x:c>
      <x:c r="P2584" s="268" t="n">
        <x:f>I2584*TOMATO_FERTILIZER+J2584*CARROT_FERTILIZER+K2584*MESCLUN_FERTILIZER</x:f>
        <x:v>34320</x:v>
      </x:c>
      <x:c r="Q2584" s="268" t="n">
        <x:f>MIN(M2584,FARMER_HOURS)*FARMER_RATE+MAX(M2584-FARMER_HOURS,0)*TEMP_RATE</x:f>
        <x:v>62860.70263723232</x:v>
      </x:c>
      <x:c r="R2584" s="268" t="n">
        <x:f>O2584-P2584-Q2584-FIXED_COST</x:f>
        <x:v>19811.297362767677</x:v>
      </x:c>
      <x:c r="S2584" s="139" t="str">
        <x:f>IF(AND(L2584&lt;=TOTAL_BED_CAP,N2584&lt;=TEMP_WORKER_CAP),"YES","NO")</x:f>
        <x:v>YES</x:v>
      </x:c>
      <x:c r="T2584" s="139" t="n">
        <x:f>IF(S2584="YES",R2584,-1E+99)</x:f>
        <x:v>19811.297362767677</x:v>
      </x:c>
    </x:row>
    <x:row r="2585">
      <x:c r="A2585" s="139"/>
      <x:c r="B2585" s="139"/>
      <x:c r="C2585" s="139"/>
      <x:c r="D2585" s="139"/>
      <x:c r="E2585" s="139"/>
      <x:c r="F2585" s="139"/>
      <x:c r="G2585" s="139"/>
      <x:c r="H2585" s="139"/>
      <x:c r="I2585" s="266" t="n">
        <x:f>INT((ROW()-ROW($I$46))/((CARROT_CAP+1)*(MESCLUN_CAP+1)))</x:f>
        <x:v>3</x:v>
      </x:c>
      <x:c r="J2585" s="266" t="n">
        <x:f>MOD(INT((ROW()-ROW($I$46))/(MESCLUN_CAP+1)),CARROT_CAP+1)</x:f>
        <x:v>18</x:v>
      </x:c>
      <x:c r="K2585" s="266" t="n">
        <x:f>MOD(ROW()-ROW($I$46),MESCLUN_CAP+1)</x:f>
        <x:v>28</x:v>
      </x:c>
      <x:c r="L2585" s="266" t="n">
        <x:f>SUM(I2585:K2585)</x:f>
        <x:v>49</x:v>
      </x:c>
      <x:c r="M2585" s="267" t="n">
        <x:f>I2585*TOMATO_HOURS*WEEKS*(1+TOMATO_DIM)^I2585+J2585*CARROT_HOURS*WEEKS*(1+CARROT_DIM)^J2585+K2585*MESCLUN_HOURS*WEEKS*(1+MESCLUN_DIM)^K2585</x:f>
        <x:v>2985.736010121735</x:v>
      </x:c>
      <x:c r="N2585" s="267" t="n">
        <x:f>MAX(M2585-FARMER_HOURS,0)/TEMP_HOURS_PER_WORKER</x:f>
        <x:v>1.5734277848067604</x:v>
      </x:c>
      <x:c r="O2585" s="268" t="n">
        <x:f>I2585*TOMATO_PRICE+J2585*CARROT_PRICE+K2585*MESCLUN_PRICE</x:f>
        <x:v>139692</x:v>
      </x:c>
      <x:c r="P2585" s="268" t="n">
        <x:f>I2585*TOMATO_FERTILIZER+J2585*CARROT_FERTILIZER+K2585*MESCLUN_FERTILIZER</x:f>
        <x:v>35200</x:v>
      </x:c>
      <x:c r="Q2585" s="268" t="n">
        <x:f>MIN(M2585,FARMER_HOURS)*FARMER_RATE+MAX(M2585-FARMER_HOURS,0)*TEMP_RATE</x:f>
        <x:v>64335.69462016901</x:v>
      </x:c>
      <x:c r="R2585" s="268" t="n">
        <x:f>O2585-P2585-Q2585-FIXED_COST</x:f>
        <x:v>20156.305379830992</x:v>
      </x:c>
      <x:c r="S2585" s="139" t="str">
        <x:f>IF(AND(L2585&lt;=TOTAL_BED_CAP,N2585&lt;=TEMP_WORKER_CAP),"YES","NO")</x:f>
        <x:v>YES</x:v>
      </x:c>
      <x:c r="T2585" s="139" t="n">
        <x:f>IF(S2585="YES",R2585,-1E+99)</x:f>
        <x:v>20156.305379830992</x:v>
      </x:c>
    </x:row>
    <x:row r="2586">
      <x:c r="A2586" s="139"/>
      <x:c r="B2586" s="139"/>
      <x:c r="C2586" s="139"/>
      <x:c r="D2586" s="139"/>
      <x:c r="E2586" s="139"/>
      <x:c r="F2586" s="139"/>
      <x:c r="G2586" s="139"/>
      <x:c r="H2586" s="139"/>
      <x:c r="I2586" s="266" t="n">
        <x:f>INT((ROW()-ROW($I$46))/((CARROT_CAP+1)*(MESCLUN_CAP+1)))</x:f>
        <x:v>3</x:v>
      </x:c>
      <x:c r="J2586" s="266" t="n">
        <x:f>MOD(INT((ROW()-ROW($I$46))/(MESCLUN_CAP+1)),CARROT_CAP+1)</x:f>
        <x:v>18</x:v>
      </x:c>
      <x:c r="K2586" s="266" t="n">
        <x:f>MOD(ROW()-ROW($I$46),MESCLUN_CAP+1)</x:f>
        <x:v>29</x:v>
      </x:c>
      <x:c r="L2586" s="266" t="n">
        <x:f>SUM(I2586:K2586)</x:f>
        <x:v>50</x:v>
      </x:c>
      <x:c r="M2586" s="267" t="n">
        <x:f>I2586*TOMATO_HOURS*WEEKS*(1+TOMATO_DIM)^I2586+J2586*CARROT_HOURS*WEEKS*(1+CARROT_DIM)^J2586+K2586*MESCLUN_HOURS*WEEKS*(1+MESCLUN_DIM)^K2586</x:f>
        <x:v>3072.5540382373883</x:v>
      </x:c>
      <x:c r="N2586" s="267" t="n">
        <x:f>MAX(M2586-FARMER_HOURS,0)/TEMP_HOURS_PER_WORKER</x:f>
        <x:v>1.6337180821092974</x:v>
      </x:c>
      <x:c r="O2586" s="268" t="n">
        <x:f>I2586*TOMATO_PRICE+J2586*CARROT_PRICE+K2586*MESCLUN_PRICE</x:f>
        <x:v>142392</x:v>
      </x:c>
      <x:c r="P2586" s="268" t="n">
        <x:f>I2586*TOMATO_FERTILIZER+J2586*CARROT_FERTILIZER+K2586*MESCLUN_FERTILIZER</x:f>
        <x:v>36080</x:v>
      </x:c>
      <x:c r="Q2586" s="268" t="n">
        <x:f>MIN(M2586,FARMER_HOURS)*FARMER_RATE+MAX(M2586-FARMER_HOURS,0)*TEMP_RATE</x:f>
        <x:v>65842.95205273243</x:v>
      </x:c>
      <x:c r="R2586" s="268" t="n">
        <x:f>O2586-P2586-Q2586-FIXED_COST</x:f>
        <x:v>20469.047947267565</x:v>
      </x:c>
      <x:c r="S2586" s="139" t="str">
        <x:f>IF(AND(L2586&lt;=TOTAL_BED_CAP,N2586&lt;=TEMP_WORKER_CAP),"YES","NO")</x:f>
        <x:v>YES</x:v>
      </x:c>
      <x:c r="T2586" s="139" t="n">
        <x:f>IF(S2586="YES",R2586,-1E+99)</x:f>
        <x:v>20469.047947267565</x:v>
      </x:c>
    </x:row>
    <x:row r="2587">
      <x:c r="A2587" s="139"/>
      <x:c r="B2587" s="139"/>
      <x:c r="C2587" s="139"/>
      <x:c r="D2587" s="139"/>
      <x:c r="E2587" s="139"/>
      <x:c r="F2587" s="139"/>
      <x:c r="G2587" s="139"/>
      <x:c r="H2587" s="139"/>
      <x:c r="I2587" s="266" t="n">
        <x:f>INT((ROW()-ROW($I$46))/((CARROT_CAP+1)*(MESCLUN_CAP+1)))</x:f>
        <x:v>3</x:v>
      </x:c>
      <x:c r="J2587" s="266" t="n">
        <x:f>MOD(INT((ROW()-ROW($I$46))/(MESCLUN_CAP+1)),CARROT_CAP+1)</x:f>
        <x:v>18</x:v>
      </x:c>
      <x:c r="K2587" s="266" t="n">
        <x:f>MOD(ROW()-ROW($I$46),MESCLUN_CAP+1)</x:f>
        <x:v>30</x:v>
      </x:c>
      <x:c r="L2587" s="266" t="n">
        <x:f>SUM(I2587:K2587)</x:f>
        <x:v>51</x:v>
      </x:c>
      <x:c r="M2587" s="267" t="n">
        <x:f>I2587*TOMATO_HOURS*WEEKS*(1+TOMATO_DIM)^I2587+J2587*CARROT_HOURS*WEEKS*(1+CARROT_DIM)^J2587+K2587*MESCLUN_HOURS*WEEKS*(1+MESCLUN_DIM)^K2587</x:f>
        <x:v>3161.2637435711586</x:v>
      </x:c>
      <x:c r="N2587" s="267" t="n">
        <x:f>MAX(M2587-FARMER_HOURS,0)/TEMP_HOURS_PER_WORKER</x:f>
        <x:v>1.695322044146638</x:v>
      </x:c>
      <x:c r="O2587" s="268" t="n">
        <x:f>I2587*TOMATO_PRICE+J2587*CARROT_PRICE+K2587*MESCLUN_PRICE</x:f>
        <x:v>145092</x:v>
      </x:c>
      <x:c r="P2587" s="268" t="n">
        <x:f>I2587*TOMATO_FERTILIZER+J2587*CARROT_FERTILIZER+K2587*MESCLUN_FERTILIZER</x:f>
        <x:v>36960</x:v>
      </x:c>
      <x:c r="Q2587" s="268" t="n">
        <x:f>MIN(M2587,FARMER_HOURS)*FARMER_RATE+MAX(M2587-FARMER_HOURS,0)*TEMP_RATE</x:f>
        <x:v>67383.05110366594</x:v>
      </x:c>
      <x:c r="R2587" s="268" t="n">
        <x:f>O2587-P2587-Q2587-FIXED_COST</x:f>
        <x:v>20748.948896334055</x:v>
      </x:c>
      <x:c r="S2587" s="139" t="str">
        <x:f>IF(AND(L2587&lt;=TOTAL_BED_CAP,N2587&lt;=TEMP_WORKER_CAP),"YES","NO")</x:f>
        <x:v>YES</x:v>
      </x:c>
      <x:c r="T2587" s="139" t="n">
        <x:f>IF(S2587="YES",R2587,-1E+99)</x:f>
        <x:v>20748.948896334055</x:v>
      </x:c>
    </x:row>
    <x:row r="2588">
      <x:c r="A2588" s="139"/>
      <x:c r="B2588" s="139"/>
      <x:c r="C2588" s="139"/>
      <x:c r="D2588" s="139"/>
      <x:c r="E2588" s="139"/>
      <x:c r="F2588" s="139"/>
      <x:c r="G2588" s="139"/>
      <x:c r="H2588" s="139"/>
      <x:c r="I2588" s="266" t="n">
        <x:f>INT((ROW()-ROW($I$46))/((CARROT_CAP+1)*(MESCLUN_CAP+1)))</x:f>
        <x:v>3</x:v>
      </x:c>
      <x:c r="J2588" s="266" t="n">
        <x:f>MOD(INT((ROW()-ROW($I$46))/(MESCLUN_CAP+1)),CARROT_CAP+1)</x:f>
        <x:v>19</x:v>
      </x:c>
      <x:c r="K2588" s="266" t="n">
        <x:f>MOD(ROW()-ROW($I$46),MESCLUN_CAP+1)</x:f>
        <x:v>0</x:v>
      </x:c>
      <x:c r="L2588" s="266" t="n">
        <x:f>SUM(I2588:K2588)</x:f>
        <x:v>22</x:v>
      </x:c>
      <x:c r="M2588" s="267" t="n">
        <x:f>I2588*TOMATO_HOURS*WEEKS*(1+TOMATO_DIM)^I2588+J2588*CARROT_HOURS*WEEKS*(1+CARROT_DIM)^J2588+K2588*MESCLUN_HOURS*WEEKS*(1+MESCLUN_DIM)^K2588</x:f>
        <x:v>1270.6006058200242</x:v>
      </x:c>
      <x:c r="N2588" s="267" t="n">
        <x:f>MAX(M2588-FARMER_HOURS,0)/TEMP_HOURS_PER_WORKER</x:f>
        <x:v>0.3823615318194612</x:v>
      </x:c>
      <x:c r="O2588" s="268" t="n">
        <x:f>I2588*TOMATO_PRICE+J2588*CARROT_PRICE+K2588*MESCLUN_PRICE</x:f>
        <x:v>66186</x:v>
      </x:c>
      <x:c r="P2588" s="268" t="n">
        <x:f>I2588*TOMATO_FERTILIZER+J2588*CARROT_FERTILIZER+K2588*MESCLUN_FERTILIZER</x:f>
        <x:v>11000</x:v>
      </x:c>
      <x:c r="Q2588" s="268" t="n">
        <x:f>MIN(M2588,FARMER_HOURS)*FARMER_RATE+MAX(M2588-FARMER_HOURS,0)*TEMP_RATE</x:f>
        <x:v>34559.038295486534</x:v>
      </x:c>
      <x:c r="R2588" s="268" t="n">
        <x:f>O2588-P2588-Q2588-FIXED_COST</x:f>
        <x:v>626.9617045134655</x:v>
      </x:c>
      <x:c r="S2588" s="139" t="str">
        <x:f>IF(AND(L2588&lt;=TOTAL_BED_CAP,N2588&lt;=TEMP_WORKER_CAP),"YES","NO")</x:f>
        <x:v>YES</x:v>
      </x:c>
      <x:c r="T2588" s="139" t="n">
        <x:f>IF(S2588="YES",R2588,-1E+99)</x:f>
        <x:v>626.9617045134655</x:v>
      </x:c>
    </x:row>
    <x:row r="2589">
      <x:c r="A2589" s="139"/>
      <x:c r="B2589" s="139"/>
      <x:c r="C2589" s="139"/>
      <x:c r="D2589" s="139"/>
      <x:c r="E2589" s="139"/>
      <x:c r="F2589" s="139"/>
      <x:c r="G2589" s="139"/>
      <x:c r="H2589" s="139"/>
      <x:c r="I2589" s="266" t="n">
        <x:f>INT((ROW()-ROW($I$46))/((CARROT_CAP+1)*(MESCLUN_CAP+1)))</x:f>
        <x:v>3</x:v>
      </x:c>
      <x:c r="J2589" s="266" t="n">
        <x:f>MOD(INT((ROW()-ROW($I$46))/(MESCLUN_CAP+1)),CARROT_CAP+1)</x:f>
        <x:v>19</x:v>
      </x:c>
      <x:c r="K2589" s="266" t="n">
        <x:f>MOD(ROW()-ROW($I$46),MESCLUN_CAP+1)</x:f>
        <x:v>1</x:v>
      </x:c>
      <x:c r="L2589" s="266" t="n">
        <x:f>SUM(I2589:K2589)</x:f>
        <x:v>23</x:v>
      </x:c>
      <x:c r="M2589" s="267" t="n">
        <x:f>I2589*TOMATO_HOURS*WEEKS*(1+TOMATO_DIM)^I2589+J2589*CARROT_HOURS*WEEKS*(1+CARROT_DIM)^J2589+K2589*MESCLUN_HOURS*WEEKS*(1+MESCLUN_DIM)^K2589</x:f>
        <x:v>1316.1631058200242</x:v>
      </x:c>
      <x:c r="N2589" s="267" t="n">
        <x:f>MAX(M2589-FARMER_HOURS,0)/TEMP_HOURS_PER_WORKER</x:f>
        <x:v>0.41400215681946123</x:v>
      </x:c>
      <x:c r="O2589" s="268" t="n">
        <x:f>I2589*TOMATO_PRICE+J2589*CARROT_PRICE+K2589*MESCLUN_PRICE</x:f>
        <x:v>68886</x:v>
      </x:c>
      <x:c r="P2589" s="268" t="n">
        <x:f>I2589*TOMATO_FERTILIZER+J2589*CARROT_FERTILIZER+K2589*MESCLUN_FERTILIZER</x:f>
        <x:v>11880</x:v>
      </x:c>
      <x:c r="Q2589" s="268" t="n">
        <x:f>MIN(M2589,FARMER_HOURS)*FARMER_RATE+MAX(M2589-FARMER_HOURS,0)*TEMP_RATE</x:f>
        <x:v>35350.053920486534</x:v>
      </x:c>
      <x:c r="R2589" s="268" t="n">
        <x:f>O2589-P2589-Q2589-FIXED_COST</x:f>
        <x:v>1655.9460795134655</x:v>
      </x:c>
      <x:c r="S2589" s="139" t="str">
        <x:f>IF(AND(L2589&lt;=TOTAL_BED_CAP,N2589&lt;=TEMP_WORKER_CAP),"YES","NO")</x:f>
        <x:v>YES</x:v>
      </x:c>
      <x:c r="T2589" s="139" t="n">
        <x:f>IF(S2589="YES",R2589,-1E+99)</x:f>
        <x:v>1655.9460795134655</x:v>
      </x:c>
    </x:row>
    <x:row r="2590">
      <x:c r="A2590" s="139"/>
      <x:c r="B2590" s="139"/>
      <x:c r="C2590" s="139"/>
      <x:c r="D2590" s="139"/>
      <x:c r="E2590" s="139"/>
      <x:c r="F2590" s="139"/>
      <x:c r="G2590" s="139"/>
      <x:c r="H2590" s="139"/>
      <x:c r="I2590" s="266" t="n">
        <x:f>INT((ROW()-ROW($I$46))/((CARROT_CAP+1)*(MESCLUN_CAP+1)))</x:f>
        <x:v>3</x:v>
      </x:c>
      <x:c r="J2590" s="266" t="n">
        <x:f>MOD(INT((ROW()-ROW($I$46))/(MESCLUN_CAP+1)),CARROT_CAP+1)</x:f>
        <x:v>19</x:v>
      </x:c>
      <x:c r="K2590" s="266" t="n">
        <x:f>MOD(ROW()-ROW($I$46),MESCLUN_CAP+1)</x:f>
        <x:v>2</x:v>
      </x:c>
      <x:c r="L2590" s="266" t="n">
        <x:f>SUM(I2590:K2590)</x:f>
        <x:v>24</x:v>
      </x:c>
      <x:c r="M2590" s="267" t="n">
        <x:f>I2590*TOMATO_HOURS*WEEKS*(1+TOMATO_DIM)^I2590+J2590*CARROT_HOURS*WEEKS*(1+CARROT_DIM)^J2590+K2590*MESCLUN_HOURS*WEEKS*(1+MESCLUN_DIM)^K2590</x:f>
        <x:v>1362.864668320024</x:v>
      </x:c>
      <x:c r="N2590" s="267" t="n">
        <x:f>MAX(M2590-FARMER_HOURS,0)/TEMP_HOURS_PER_WORKER</x:f>
        <x:v>0.44643379744446116</x:v>
      </x:c>
      <x:c r="O2590" s="268" t="n">
        <x:f>I2590*TOMATO_PRICE+J2590*CARROT_PRICE+K2590*MESCLUN_PRICE</x:f>
        <x:v>71586</x:v>
      </x:c>
      <x:c r="P2590" s="268" t="n">
        <x:f>I2590*TOMATO_FERTILIZER+J2590*CARROT_FERTILIZER+K2590*MESCLUN_FERTILIZER</x:f>
        <x:v>12760</x:v>
      </x:c>
      <x:c r="Q2590" s="268" t="n">
        <x:f>MIN(M2590,FARMER_HOURS)*FARMER_RATE+MAX(M2590-FARMER_HOURS,0)*TEMP_RATE</x:f>
        <x:v>36160.84493611153</x:v>
      </x:c>
      <x:c r="R2590" s="268" t="n">
        <x:f>O2590-P2590-Q2590-FIXED_COST</x:f>
        <x:v>2665.155063888473</x:v>
      </x:c>
      <x:c r="S2590" s="139" t="str">
        <x:f>IF(AND(L2590&lt;=TOTAL_BED_CAP,N2590&lt;=TEMP_WORKER_CAP),"YES","NO")</x:f>
        <x:v>YES</x:v>
      </x:c>
      <x:c r="T2590" s="139" t="n">
        <x:f>IF(S2590="YES",R2590,-1E+99)</x:f>
        <x:v>2665.155063888473</x:v>
      </x:c>
    </x:row>
    <x:row r="2591">
      <x:c r="A2591" s="139"/>
      <x:c r="B2591" s="139"/>
      <x:c r="C2591" s="139"/>
      <x:c r="D2591" s="139"/>
      <x:c r="E2591" s="139"/>
      <x:c r="F2591" s="139"/>
      <x:c r="G2591" s="139"/>
      <x:c r="H2591" s="139"/>
      <x:c r="I2591" s="266" t="n">
        <x:f>INT((ROW()-ROW($I$46))/((CARROT_CAP+1)*(MESCLUN_CAP+1)))</x:f>
        <x:v>3</x:v>
      </x:c>
      <x:c r="J2591" s="266" t="n">
        <x:f>MOD(INT((ROW()-ROW($I$46))/(MESCLUN_CAP+1)),CARROT_CAP+1)</x:f>
        <x:v>19</x:v>
      </x:c>
      <x:c r="K2591" s="266" t="n">
        <x:f>MOD(ROW()-ROW($I$46),MESCLUN_CAP+1)</x:f>
        <x:v>3</x:v>
      </x:c>
      <x:c r="L2591" s="266" t="n">
        <x:f>SUM(I2591:K2591)</x:f>
        <x:v>25</x:v>
      </x:c>
      <x:c r="M2591" s="267" t="n">
        <x:f>I2591*TOMATO_HOURS*WEEKS*(1+TOMATO_DIM)^I2591+J2591*CARROT_HOURS*WEEKS*(1+CARROT_DIM)^J2591+K2591*MESCLUN_HOURS*WEEKS*(1+MESCLUN_DIM)^K2591</x:f>
        <x:v>1410.7266507418992</x:v>
      </x:c>
      <x:c r="N2591" s="267" t="n">
        <x:f>MAX(M2591-FARMER_HOURS,0)/TEMP_HOURS_PER_WORKER</x:f>
        <x:v>0.47967128523743</x:v>
      </x:c>
      <x:c r="O2591" s="268" t="n">
        <x:f>I2591*TOMATO_PRICE+J2591*CARROT_PRICE+K2591*MESCLUN_PRICE</x:f>
        <x:v>74286</x:v>
      </x:c>
      <x:c r="P2591" s="268" t="n">
        <x:f>I2591*TOMATO_FERTILIZER+J2591*CARROT_FERTILIZER+K2591*MESCLUN_FERTILIZER</x:f>
        <x:v>13640</x:v>
      </x:c>
      <x:c r="Q2591" s="268" t="n">
        <x:f>MIN(M2591,FARMER_HOURS)*FARMER_RATE+MAX(M2591-FARMER_HOURS,0)*TEMP_RATE</x:f>
        <x:v>36991.78213093575</x:v>
      </x:c>
      <x:c r="R2591" s="268" t="n">
        <x:f>O2591-P2591-Q2591-FIXED_COST</x:f>
        <x:v>3654.2178690642468</x:v>
      </x:c>
      <x:c r="S2591" s="139" t="str">
        <x:f>IF(AND(L2591&lt;=TOTAL_BED_CAP,N2591&lt;=TEMP_WORKER_CAP),"YES","NO")</x:f>
        <x:v>YES</x:v>
      </x:c>
      <x:c r="T2591" s="139" t="n">
        <x:f>IF(S2591="YES",R2591,-1E+99)</x:f>
        <x:v>3654.2178690642468</x:v>
      </x:c>
    </x:row>
    <x:row r="2592">
      <x:c r="A2592" s="139"/>
      <x:c r="B2592" s="139"/>
      <x:c r="C2592" s="139"/>
      <x:c r="D2592" s="139"/>
      <x:c r="E2592" s="139"/>
      <x:c r="F2592" s="139"/>
      <x:c r="G2592" s="139"/>
      <x:c r="H2592" s="139"/>
      <x:c r="I2592" s="266" t="n">
        <x:f>INT((ROW()-ROW($I$46))/((CARROT_CAP+1)*(MESCLUN_CAP+1)))</x:f>
        <x:v>3</x:v>
      </x:c>
      <x:c r="J2592" s="266" t="n">
        <x:f>MOD(INT((ROW()-ROW($I$46))/(MESCLUN_CAP+1)),CARROT_CAP+1)</x:f>
        <x:v>19</x:v>
      </x:c>
      <x:c r="K2592" s="266" t="n">
        <x:f>MOD(ROW()-ROW($I$46),MESCLUN_CAP+1)</x:f>
        <x:v>4</x:v>
      </x:c>
      <x:c r="L2592" s="266" t="n">
        <x:f>SUM(I2592:K2592)</x:f>
        <x:v>26</x:v>
      </x:c>
      <x:c r="M2592" s="267" t="n">
        <x:f>I2592*TOMATO_HOURS*WEEKS*(1+TOMATO_DIM)^I2592+J2592*CARROT_HOURS*WEEKS*(1+CARROT_DIM)^J2592+K2592*MESCLUN_HOURS*WEEKS*(1+MESCLUN_DIM)^K2592</x:f>
        <x:v>1459.7707664645554</x:v>
      </x:c>
      <x:c r="N2592" s="267" t="n">
        <x:f>MAX(M2592-FARMER_HOURS,0)/TEMP_HOURS_PER_WORKER</x:f>
        <x:v>0.513729698933719</x:v>
      </x:c>
      <x:c r="O2592" s="268" t="n">
        <x:f>I2592*TOMATO_PRICE+J2592*CARROT_PRICE+K2592*MESCLUN_PRICE</x:f>
        <x:v>76986</x:v>
      </x:c>
      <x:c r="P2592" s="268" t="n">
        <x:f>I2592*TOMATO_FERTILIZER+J2592*CARROT_FERTILIZER+K2592*MESCLUN_FERTILIZER</x:f>
        <x:v>14520</x:v>
      </x:c>
      <x:c r="Q2592" s="268" t="n">
        <x:f>MIN(M2592,FARMER_HOURS)*FARMER_RATE+MAX(M2592-FARMER_HOURS,0)*TEMP_RATE</x:f>
        <x:v>37843.24247334298</x:v>
      </x:c>
      <x:c r="R2592" s="268" t="n">
        <x:f>O2592-P2592-Q2592-FIXED_COST</x:f>
        <x:v>4622.75752665702</x:v>
      </x:c>
      <x:c r="S2592" s="139" t="str">
        <x:f>IF(AND(L2592&lt;=TOTAL_BED_CAP,N2592&lt;=TEMP_WORKER_CAP),"YES","NO")</x:f>
        <x:v>YES</x:v>
      </x:c>
      <x:c r="T2592" s="139" t="n">
        <x:f>IF(S2592="YES",R2592,-1E+99)</x:f>
        <x:v>4622.75752665702</x:v>
      </x:c>
    </x:row>
    <x:row r="2593">
      <x:c r="A2593" s="139"/>
      <x:c r="B2593" s="139"/>
      <x:c r="C2593" s="139"/>
      <x:c r="D2593" s="139"/>
      <x:c r="E2593" s="139"/>
      <x:c r="F2593" s="139"/>
      <x:c r="G2593" s="139"/>
      <x:c r="H2593" s="139"/>
      <x:c r="I2593" s="266" t="n">
        <x:f>INT((ROW()-ROW($I$46))/((CARROT_CAP+1)*(MESCLUN_CAP+1)))</x:f>
        <x:v>3</x:v>
      </x:c>
      <x:c r="J2593" s="266" t="n">
        <x:f>MOD(INT((ROW()-ROW($I$46))/(MESCLUN_CAP+1)),CARROT_CAP+1)</x:f>
        <x:v>19</x:v>
      </x:c>
      <x:c r="K2593" s="266" t="n">
        <x:f>MOD(ROW()-ROW($I$46),MESCLUN_CAP+1)</x:f>
        <x:v>5</x:v>
      </x:c>
      <x:c r="L2593" s="266" t="n">
        <x:f>SUM(I2593:K2593)</x:f>
        <x:v>27</x:v>
      </x:c>
      <x:c r="M2593" s="267" t="n">
        <x:f>I2593*TOMATO_HOURS*WEEKS*(1+TOMATO_DIM)^I2593+J2593*CARROT_HOURS*WEEKS*(1+CARROT_DIM)^J2593+K2593*MESCLUN_HOURS*WEEKS*(1+MESCLUN_DIM)^K2593</x:f>
        <x:v>1510.019090385759</x:v>
      </x:c>
      <x:c r="N2593" s="267" t="n">
        <x:f>MAX(M2593-FARMER_HOURS,0)/TEMP_HOURS_PER_WORKER</x:f>
        <x:v>0.5486243683234437</x:v>
      </x:c>
      <x:c r="O2593" s="268" t="n">
        <x:f>I2593*TOMATO_PRICE+J2593*CARROT_PRICE+K2593*MESCLUN_PRICE</x:f>
        <x:v>79686</x:v>
      </x:c>
      <x:c r="P2593" s="268" t="n">
        <x:f>I2593*TOMATO_FERTILIZER+J2593*CARROT_FERTILIZER+K2593*MESCLUN_FERTILIZER</x:f>
        <x:v>15400</x:v>
      </x:c>
      <x:c r="Q2593" s="268" t="n">
        <x:f>MIN(M2593,FARMER_HOURS)*FARMER_RATE+MAX(M2593-FARMER_HOURS,0)*TEMP_RATE</x:f>
        <x:v>38715.60920808609</x:v>
      </x:c>
      <x:c r="R2593" s="268" t="n">
        <x:f>O2593-P2593-Q2593-FIXED_COST</x:f>
        <x:v>5570.390791913909</x:v>
      </x:c>
      <x:c r="S2593" s="139" t="str">
        <x:f>IF(AND(L2593&lt;=TOTAL_BED_CAP,N2593&lt;=TEMP_WORKER_CAP),"YES","NO")</x:f>
        <x:v>YES</x:v>
      </x:c>
      <x:c r="T2593" s="139" t="n">
        <x:f>IF(S2593="YES",R2593,-1E+99)</x:f>
        <x:v>5570.390791913909</x:v>
      </x:c>
    </x:row>
    <x:row r="2594">
      <x:c r="A2594" s="139"/>
      <x:c r="B2594" s="139"/>
      <x:c r="C2594" s="139"/>
      <x:c r="D2594" s="139"/>
      <x:c r="E2594" s="139"/>
      <x:c r="F2594" s="139"/>
      <x:c r="G2594" s="139"/>
      <x:c r="H2594" s="139"/>
      <x:c r="I2594" s="266" t="n">
        <x:f>INT((ROW()-ROW($I$46))/((CARROT_CAP+1)*(MESCLUN_CAP+1)))</x:f>
        <x:v>3</x:v>
      </x:c>
      <x:c r="J2594" s="266" t="n">
        <x:f>MOD(INT((ROW()-ROW($I$46))/(MESCLUN_CAP+1)),CARROT_CAP+1)</x:f>
        <x:v>19</x:v>
      </x:c>
      <x:c r="K2594" s="266" t="n">
        <x:f>MOD(ROW()-ROW($I$46),MESCLUN_CAP+1)</x:f>
        <x:v>6</x:v>
      </x:c>
      <x:c r="L2594" s="266" t="n">
        <x:f>SUM(I2594:K2594)</x:f>
        <x:v>28</x:v>
      </x:c>
      <x:c r="M2594" s="267" t="n">
        <x:f>I2594*TOMATO_HOURS*WEEKS*(1+TOMATO_DIM)^I2594+J2594*CARROT_HOURS*WEEKS*(1+CARROT_DIM)^J2594+K2594*MESCLUN_HOURS*WEEKS*(1+MESCLUN_DIM)^K2594</x:f>
        <x:v>1561.494064567392</x:v>
      </x:c>
      <x:c r="N2594" s="267" t="n">
        <x:f>MAX(M2594-FARMER_HOURS,0)/TEMP_HOURS_PER_WORKER</x:f>
        <x:v>0.5843708781717999</x:v>
      </x:c>
      <x:c r="O2594" s="268" t="n">
        <x:f>I2594*TOMATO_PRICE+J2594*CARROT_PRICE+K2594*MESCLUN_PRICE</x:f>
        <x:v>82386</x:v>
      </x:c>
      <x:c r="P2594" s="268" t="n">
        <x:f>I2594*TOMATO_FERTILIZER+J2594*CARROT_FERTILIZER+K2594*MESCLUN_FERTILIZER</x:f>
        <x:v>16280</x:v>
      </x:c>
      <x:c r="Q2594" s="268" t="n">
        <x:f>MIN(M2594,FARMER_HOURS)*FARMER_RATE+MAX(M2594-FARMER_HOURS,0)*TEMP_RATE</x:f>
        <x:v>39609.271954295</x:v>
      </x:c>
      <x:c r="R2594" s="268" t="n">
        <x:f>O2594-P2594-Q2594-FIXED_COST</x:f>
        <x:v>6496.728045705</x:v>
      </x:c>
      <x:c r="S2594" s="139" t="str">
        <x:f>IF(AND(L2594&lt;=TOTAL_BED_CAP,N2594&lt;=TEMP_WORKER_CAP),"YES","NO")</x:f>
        <x:v>YES</x:v>
      </x:c>
      <x:c r="T2594" s="139" t="n">
        <x:f>IF(S2594="YES",R2594,-1E+99)</x:f>
        <x:v>6496.728045705</x:v>
      </x:c>
    </x:row>
    <x:row r="2595">
      <x:c r="A2595" s="139"/>
      <x:c r="B2595" s="139"/>
      <x:c r="C2595" s="139"/>
      <x:c r="D2595" s="139"/>
      <x:c r="E2595" s="139"/>
      <x:c r="F2595" s="139"/>
      <x:c r="G2595" s="139"/>
      <x:c r="H2595" s="139"/>
      <x:c r="I2595" s="266" t="n">
        <x:f>INT((ROW()-ROW($I$46))/((CARROT_CAP+1)*(MESCLUN_CAP+1)))</x:f>
        <x:v>3</x:v>
      </x:c>
      <x:c r="J2595" s="266" t="n">
        <x:f>MOD(INT((ROW()-ROW($I$46))/(MESCLUN_CAP+1)),CARROT_CAP+1)</x:f>
        <x:v>19</x:v>
      </x:c>
      <x:c r="K2595" s="266" t="n">
        <x:f>MOD(ROW()-ROW($I$46),MESCLUN_CAP+1)</x:f>
        <x:v>7</x:v>
      </x:c>
      <x:c r="L2595" s="266" t="n">
        <x:f>SUM(I2595:K2595)</x:f>
        <x:v>29</x:v>
      </x:c>
      <x:c r="M2595" s="267" t="n">
        <x:f>I2595*TOMATO_HOURS*WEEKS*(1+TOMATO_DIM)^I2595+J2595*CARROT_HOURS*WEEKS*(1+CARROT_DIM)^J2595+K2595*MESCLUN_HOURS*WEEKS*(1+MESCLUN_DIM)^K2595</x:f>
        <x:v>1614.2185039653523</x:v>
      </x:c>
      <x:c r="N2595" s="267" t="n">
        <x:f>MAX(M2595-FARMER_HOURS,0)/TEMP_HOURS_PER_WORKER</x:f>
        <x:v>0.6209850721981613</x:v>
      </x:c>
      <x:c r="O2595" s="268" t="n">
        <x:f>I2595*TOMATO_PRICE+J2595*CARROT_PRICE+K2595*MESCLUN_PRICE</x:f>
        <x:v>85086</x:v>
      </x:c>
      <x:c r="P2595" s="268" t="n">
        <x:f>I2595*TOMATO_FERTILIZER+J2595*CARROT_FERTILIZER+K2595*MESCLUN_FERTILIZER</x:f>
        <x:v>17160</x:v>
      </x:c>
      <x:c r="Q2595" s="268" t="n">
        <x:f>MIN(M2595,FARMER_HOURS)*FARMER_RATE+MAX(M2595-FARMER_HOURS,0)*TEMP_RATE</x:f>
        <x:v>40524.62680495403</x:v>
      </x:c>
      <x:c r="R2595" s="268" t="n">
        <x:f>O2595-P2595-Q2595-FIXED_COST</x:f>
        <x:v>7401.37319504597</x:v>
      </x:c>
      <x:c r="S2595" s="139" t="str">
        <x:f>IF(AND(L2595&lt;=TOTAL_BED_CAP,N2595&lt;=TEMP_WORKER_CAP),"YES","NO")</x:f>
        <x:v>YES</x:v>
      </x:c>
      <x:c r="T2595" s="139" t="n">
        <x:f>IF(S2595="YES",R2595,-1E+99)</x:f>
        <x:v>7401.37319504597</x:v>
      </x:c>
    </x:row>
    <x:row r="2596">
      <x:c r="A2596" s="139"/>
      <x:c r="B2596" s="139"/>
      <x:c r="C2596" s="139"/>
      <x:c r="D2596" s="139"/>
      <x:c r="E2596" s="139"/>
      <x:c r="F2596" s="139"/>
      <x:c r="G2596" s="139"/>
      <x:c r="H2596" s="139"/>
      <x:c r="I2596" s="266" t="n">
        <x:f>INT((ROW()-ROW($I$46))/((CARROT_CAP+1)*(MESCLUN_CAP+1)))</x:f>
        <x:v>3</x:v>
      </x:c>
      <x:c r="J2596" s="266" t="n">
        <x:f>MOD(INT((ROW()-ROW($I$46))/(MESCLUN_CAP+1)),CARROT_CAP+1)</x:f>
        <x:v>19</x:v>
      </x:c>
      <x:c r="K2596" s="266" t="n">
        <x:f>MOD(ROW()-ROW($I$46),MESCLUN_CAP+1)</x:f>
        <x:v>8</x:v>
      </x:c>
      <x:c r="L2596" s="266" t="n">
        <x:f>SUM(I2596:K2596)</x:f>
        <x:v>30</x:v>
      </x:c>
      <x:c r="M2596" s="267" t="n">
        <x:f>I2596*TOMATO_HOURS*WEEKS*(1+TOMATO_DIM)^I2596+J2596*CARROT_HOURS*WEEKS*(1+CARROT_DIM)^J2596+K2596*MESCLUN_HOURS*WEEKS*(1+MESCLUN_DIM)^K2596</x:f>
        <x:v>1668.2156022453325</x:v>
      </x:c>
      <x:c r="N2596" s="267" t="n">
        <x:f>MAX(M2596-FARMER_HOURS,0)/TEMP_HOURS_PER_WORKER</x:f>
        <x:v>0.6584830571148143</x:v>
      </x:c>
      <x:c r="O2596" s="268" t="n">
        <x:f>I2596*TOMATO_PRICE+J2596*CARROT_PRICE+K2596*MESCLUN_PRICE</x:f>
        <x:v>87786</x:v>
      </x:c>
      <x:c r="P2596" s="268" t="n">
        <x:f>I2596*TOMATO_FERTILIZER+J2596*CARROT_FERTILIZER+K2596*MESCLUN_FERTILIZER</x:f>
        <x:v>18040</x:v>
      </x:c>
      <x:c r="Q2596" s="268" t="n">
        <x:f>MIN(M2596,FARMER_HOURS)*FARMER_RATE+MAX(M2596-FARMER_HOURS,0)*TEMP_RATE</x:f>
        <x:v>41462.07642787036</x:v>
      </x:c>
      <x:c r="R2596" s="268" t="n">
        <x:f>O2596-P2596-Q2596-FIXED_COST</x:f>
        <x:v>8283.923572129643</x:v>
      </x:c>
      <x:c r="S2596" s="139" t="str">
        <x:f>IF(AND(L2596&lt;=TOTAL_BED_CAP,N2596&lt;=TEMP_WORKER_CAP),"YES","NO")</x:f>
        <x:v>YES</x:v>
      </x:c>
      <x:c r="T2596" s="139" t="n">
        <x:f>IF(S2596="YES",R2596,-1E+99)</x:f>
        <x:v>8283.923572129643</x:v>
      </x:c>
    </x:row>
    <x:row r="2597">
      <x:c r="A2597" s="139"/>
      <x:c r="B2597" s="139"/>
      <x:c r="C2597" s="139"/>
      <x:c r="D2597" s="139"/>
      <x:c r="E2597" s="139"/>
      <x:c r="F2597" s="139"/>
      <x:c r="G2597" s="139"/>
      <x:c r="H2597" s="139"/>
      <x:c r="I2597" s="266" t="n">
        <x:f>INT((ROW()-ROW($I$46))/((CARROT_CAP+1)*(MESCLUN_CAP+1)))</x:f>
        <x:v>3</x:v>
      </x:c>
      <x:c r="J2597" s="266" t="n">
        <x:f>MOD(INT((ROW()-ROW($I$46))/(MESCLUN_CAP+1)),CARROT_CAP+1)</x:f>
        <x:v>19</x:v>
      </x:c>
      <x:c r="K2597" s="266" t="n">
        <x:f>MOD(ROW()-ROW($I$46),MESCLUN_CAP+1)</x:f>
        <x:v>9</x:v>
      </x:c>
      <x:c r="L2597" s="266" t="n">
        <x:f>SUM(I2597:K2597)</x:f>
        <x:v>31</x:v>
      </x:c>
      <x:c r="M2597" s="267" t="n">
        <x:f>I2597*TOMATO_HOURS*WEEKS*(1+TOMATO_DIM)^I2597+J2597*CARROT_HOURS*WEEKS*(1+CARROT_DIM)^J2597+K2597*MESCLUN_HOURS*WEEKS*(1+MESCLUN_DIM)^K2597</x:f>
        <x:v>1723.5089376857268</x:v>
      </x:c>
      <x:c r="N2597" s="267" t="n">
        <x:f>MAX(M2597-FARMER_HOURS,0)/TEMP_HOURS_PER_WORKER</x:f>
        <x:v>0.6968812067261991</x:v>
      </x:c>
      <x:c r="O2597" s="268" t="n">
        <x:f>I2597*TOMATO_PRICE+J2597*CARROT_PRICE+K2597*MESCLUN_PRICE</x:f>
        <x:v>90486</x:v>
      </x:c>
      <x:c r="P2597" s="268" t="n">
        <x:f>I2597*TOMATO_FERTILIZER+J2597*CARROT_FERTILIZER+K2597*MESCLUN_FERTILIZER</x:f>
        <x:v>18920</x:v>
      </x:c>
      <x:c r="Q2597" s="268" t="n">
        <x:f>MIN(M2597,FARMER_HOURS)*FARMER_RATE+MAX(M2597-FARMER_HOURS,0)*TEMP_RATE</x:f>
        <x:v>42422.030168154975</x:v>
      </x:c>
      <x:c r="R2597" s="268" t="n">
        <x:f>O2597-P2597-Q2597-FIXED_COST</x:f>
        <x:v>9143.969831845025</x:v>
      </x:c>
      <x:c r="S2597" s="139" t="str">
        <x:f>IF(AND(L2597&lt;=TOTAL_BED_CAP,N2597&lt;=TEMP_WORKER_CAP),"YES","NO")</x:f>
        <x:v>YES</x:v>
      </x:c>
      <x:c r="T2597" s="139" t="n">
        <x:f>IF(S2597="YES",R2597,-1E+99)</x:f>
        <x:v>9143.969831845025</x:v>
      </x:c>
    </x:row>
    <x:row r="2598">
      <x:c r="A2598" s="139"/>
      <x:c r="B2598" s="139"/>
      <x:c r="C2598" s="139"/>
      <x:c r="D2598" s="139"/>
      <x:c r="E2598" s="139"/>
      <x:c r="F2598" s="139"/>
      <x:c r="G2598" s="139"/>
      <x:c r="H2598" s="139"/>
      <x:c r="I2598" s="266" t="n">
        <x:f>INT((ROW()-ROW($I$46))/((CARROT_CAP+1)*(MESCLUN_CAP+1)))</x:f>
        <x:v>3</x:v>
      </x:c>
      <x:c r="J2598" s="266" t="n">
        <x:f>MOD(INT((ROW()-ROW($I$46))/(MESCLUN_CAP+1)),CARROT_CAP+1)</x:f>
        <x:v>19</x:v>
      </x:c>
      <x:c r="K2598" s="266" t="n">
        <x:f>MOD(ROW()-ROW($I$46),MESCLUN_CAP+1)</x:f>
        <x:v>10</x:v>
      </x:c>
      <x:c r="L2598" s="266" t="n">
        <x:f>SUM(I2598:K2598)</x:f>
        <x:v>32</x:v>
      </x:c>
      <x:c r="M2598" s="267" t="n">
        <x:f>I2598*TOMATO_HOURS*WEEKS*(1+TOMATO_DIM)^I2598+J2598*CARROT_HOURS*WEEKS*(1+CARROT_DIM)^J2598+K2598*MESCLUN_HOURS*WEEKS*(1+MESCLUN_DIM)^K2598</x:f>
        <x:v>1780.1224791689397</x:v>
      </x:c>
      <x:c r="N2598" s="267" t="n">
        <x:f>MAX(M2598-FARMER_HOURS,0)/TEMP_HOURS_PER_WORKER</x:f>
        <x:v>0.7361961660895414</x:v>
      </x:c>
      <x:c r="O2598" s="268" t="n">
        <x:f>I2598*TOMATO_PRICE+J2598*CARROT_PRICE+K2598*MESCLUN_PRICE</x:f>
        <x:v>93186</x:v>
      </x:c>
      <x:c r="P2598" s="268" t="n">
        <x:f>I2598*TOMATO_FERTILIZER+J2598*CARROT_FERTILIZER+K2598*MESCLUN_FERTILIZER</x:f>
        <x:v>19800</x:v>
      </x:c>
      <x:c r="Q2598" s="268" t="n">
        <x:f>MIN(M2598,FARMER_HOURS)*FARMER_RATE+MAX(M2598-FARMER_HOURS,0)*TEMP_RATE</x:f>
        <x:v>43404.90415223854</x:v>
      </x:c>
      <x:c r="R2598" s="268" t="n">
        <x:f>O2598-P2598-Q2598-FIXED_COST</x:f>
        <x:v>9981.095847761462</x:v>
      </x:c>
      <x:c r="S2598" s="139" t="str">
        <x:f>IF(AND(L2598&lt;=TOTAL_BED_CAP,N2598&lt;=TEMP_WORKER_CAP),"YES","NO")</x:f>
        <x:v>YES</x:v>
      </x:c>
      <x:c r="T2598" s="139" t="n">
        <x:f>IF(S2598="YES",R2598,-1E+99)</x:f>
        <x:v>9981.095847761462</x:v>
      </x:c>
    </x:row>
    <x:row r="2599">
      <x:c r="A2599" s="139"/>
      <x:c r="B2599" s="139"/>
      <x:c r="C2599" s="139"/>
      <x:c r="D2599" s="139"/>
      <x:c r="E2599" s="139"/>
      <x:c r="F2599" s="139"/>
      <x:c r="G2599" s="139"/>
      <x:c r="H2599" s="139"/>
      <x:c r="I2599" s="266" t="n">
        <x:f>INT((ROW()-ROW($I$46))/((CARROT_CAP+1)*(MESCLUN_CAP+1)))</x:f>
        <x:v>3</x:v>
      </x:c>
      <x:c r="J2599" s="266" t="n">
        <x:f>MOD(INT((ROW()-ROW($I$46))/(MESCLUN_CAP+1)),CARROT_CAP+1)</x:f>
        <x:v>19</x:v>
      </x:c>
      <x:c r="K2599" s="266" t="n">
        <x:f>MOD(ROW()-ROW($I$46),MESCLUN_CAP+1)</x:f>
        <x:v>11</x:v>
      </x:c>
      <x:c r="L2599" s="266" t="n">
        <x:f>SUM(I2599:K2599)</x:f>
        <x:v>33</x:v>
      </x:c>
      <x:c r="M2599" s="267" t="n">
        <x:f>I2599*TOMATO_HOURS*WEEKS*(1+TOMATO_DIM)^I2599+J2599*CARROT_HOURS*WEEKS*(1+CARROT_DIM)^J2599+K2599*MESCLUN_HOURS*WEEKS*(1+MESCLUN_DIM)^K2599</x:f>
        <x:v>1838.0805922623788</x:v>
      </x:c>
      <x:c r="N2599" s="267" t="n">
        <x:f>MAX(M2599-FARMER_HOURS,0)/TEMP_HOURS_PER_WORKER</x:f>
        <x:v>0.776444855737763</x:v>
      </x:c>
      <x:c r="O2599" s="268" t="n">
        <x:f>I2599*TOMATO_PRICE+J2599*CARROT_PRICE+K2599*MESCLUN_PRICE</x:f>
        <x:v>95886</x:v>
      </x:c>
      <x:c r="P2599" s="268" t="n">
        <x:f>I2599*TOMATO_FERTILIZER+J2599*CARROT_FERTILIZER+K2599*MESCLUN_FERTILIZER</x:f>
        <x:v>20680</x:v>
      </x:c>
      <x:c r="Q2599" s="268" t="n">
        <x:f>MIN(M2599,FARMER_HOURS)*FARMER_RATE+MAX(M2599-FARMER_HOURS,0)*TEMP_RATE</x:f>
        <x:v>44411.121393444075</x:v>
      </x:c>
      <x:c r="R2599" s="268" t="n">
        <x:f>O2599-P2599-Q2599-FIXED_COST</x:f>
        <x:v>10794.878606555925</x:v>
      </x:c>
      <x:c r="S2599" s="139" t="str">
        <x:f>IF(AND(L2599&lt;=TOTAL_BED_CAP,N2599&lt;=TEMP_WORKER_CAP),"YES","NO")</x:f>
        <x:v>YES</x:v>
      </x:c>
      <x:c r="T2599" s="139" t="n">
        <x:f>IF(S2599="YES",R2599,-1E+99)</x:f>
        <x:v>10794.878606555925</x:v>
      </x:c>
    </x:row>
    <x:row r="2600">
      <x:c r="A2600" s="139"/>
      <x:c r="B2600" s="139"/>
      <x:c r="C2600" s="139"/>
      <x:c r="D2600" s="139"/>
      <x:c r="E2600" s="139"/>
      <x:c r="F2600" s="139"/>
      <x:c r="G2600" s="139"/>
      <x:c r="H2600" s="139"/>
      <x:c r="I2600" s="266" t="n">
        <x:f>INT((ROW()-ROW($I$46))/((CARROT_CAP+1)*(MESCLUN_CAP+1)))</x:f>
        <x:v>3</x:v>
      </x:c>
      <x:c r="J2600" s="266" t="n">
        <x:f>MOD(INT((ROW()-ROW($I$46))/(MESCLUN_CAP+1)),CARROT_CAP+1)</x:f>
        <x:v>19</x:v>
      </x:c>
      <x:c r="K2600" s="266" t="n">
        <x:f>MOD(ROW()-ROW($I$46),MESCLUN_CAP+1)</x:f>
        <x:v>12</x:v>
      </x:c>
      <x:c r="L2600" s="266" t="n">
        <x:f>SUM(I2600:K2600)</x:f>
        <x:v>34</x:v>
      </x:c>
      <x:c r="M2600" s="267" t="n">
        <x:f>I2600*TOMATO_HOURS*WEEKS*(1+TOMATO_DIM)^I2600+J2600*CARROT_HOURS*WEEKS*(1+CARROT_DIM)^J2600+K2600*MESCLUN_HOURS*WEEKS*(1+MESCLUN_DIM)^K2600</x:f>
        <x:v>1897.408045390443</x:v>
      </x:c>
      <x:c r="N2600" s="267" t="n">
        <x:f>MAX(M2600-FARMER_HOURS,0)/TEMP_HOURS_PER_WORKER</x:f>
        <x:v>0.8176444759655854</x:v>
      </x:c>
      <x:c r="O2600" s="268" t="n">
        <x:f>I2600*TOMATO_PRICE+J2600*CARROT_PRICE+K2600*MESCLUN_PRICE</x:f>
        <x:v>98586</x:v>
      </x:c>
      <x:c r="P2600" s="268" t="n">
        <x:f>I2600*TOMATO_FERTILIZER+J2600*CARROT_FERTILIZER+K2600*MESCLUN_FERTILIZER</x:f>
        <x:v>21560</x:v>
      </x:c>
      <x:c r="Q2600" s="268" t="n">
        <x:f>MIN(M2600,FARMER_HOURS)*FARMER_RATE+MAX(M2600-FARMER_HOURS,0)*TEMP_RATE</x:f>
        <x:v>45441.111899139636</x:v>
      </x:c>
      <x:c r="R2600" s="268" t="n">
        <x:f>O2600-P2600-Q2600-FIXED_COST</x:f>
        <x:v>11584.888100860364</x:v>
      </x:c>
      <x:c r="S2600" s="139" t="str">
        <x:f>IF(AND(L2600&lt;=TOTAL_BED_CAP,N2600&lt;=TEMP_WORKER_CAP),"YES","NO")</x:f>
        <x:v>YES</x:v>
      </x:c>
      <x:c r="T2600" s="139" t="n">
        <x:f>IF(S2600="YES",R2600,-1E+99)</x:f>
        <x:v>11584.888100860364</x:v>
      </x:c>
    </x:row>
    <x:row r="2601">
      <x:c r="A2601" s="139"/>
      <x:c r="B2601" s="139"/>
      <x:c r="C2601" s="139"/>
      <x:c r="D2601" s="139"/>
      <x:c r="E2601" s="139"/>
      <x:c r="F2601" s="139"/>
      <x:c r="G2601" s="139"/>
      <x:c r="H2601" s="139"/>
      <x:c r="I2601" s="266" t="n">
        <x:f>INT((ROW()-ROW($I$46))/((CARROT_CAP+1)*(MESCLUN_CAP+1)))</x:f>
        <x:v>3</x:v>
      </x:c>
      <x:c r="J2601" s="266" t="n">
        <x:f>MOD(INT((ROW()-ROW($I$46))/(MESCLUN_CAP+1)),CARROT_CAP+1)</x:f>
        <x:v>19</x:v>
      </x:c>
      <x:c r="K2601" s="266" t="n">
        <x:f>MOD(ROW()-ROW($I$46),MESCLUN_CAP+1)</x:f>
        <x:v>13</x:v>
      </x:c>
      <x:c r="L2601" s="266" t="n">
        <x:f>SUM(I2601:K2601)</x:f>
        <x:v>35</x:v>
      </x:c>
      <x:c r="M2601" s="267" t="n">
        <x:f>I2601*TOMATO_HOURS*WEEKS*(1+TOMATO_DIM)^I2601+J2601*CARROT_HOURS*WEEKS*(1+CARROT_DIM)^J2601+K2601*MESCLUN_HOURS*WEEKS*(1+MESCLUN_DIM)^K2601</x:f>
        <x:v>1958.1300160988276</x:v>
      </x:c>
      <x:c r="N2601" s="267" t="n">
        <x:f>MAX(M2601-FARMER_HOURS,0)/TEMP_HOURS_PER_WORKER</x:f>
        <x:v>0.8598125111797413</x:v>
      </x:c>
      <x:c r="O2601" s="268" t="n">
        <x:f>I2601*TOMATO_PRICE+J2601*CARROT_PRICE+K2601*MESCLUN_PRICE</x:f>
        <x:v>101286</x:v>
      </x:c>
      <x:c r="P2601" s="268" t="n">
        <x:f>I2601*TOMATO_FERTILIZER+J2601*CARROT_FERTILIZER+K2601*MESCLUN_FERTILIZER</x:f>
        <x:v>22440</x:v>
      </x:c>
      <x:c r="Q2601" s="268" t="n">
        <x:f>MIN(M2601,FARMER_HOURS)*FARMER_RATE+MAX(M2601-FARMER_HOURS,0)*TEMP_RATE</x:f>
        <x:v>46495.312779493535</x:v>
      </x:c>
      <x:c r="R2601" s="268" t="n">
        <x:f>O2601-P2601-Q2601-FIXED_COST</x:f>
        <x:v>12350.687220506465</x:v>
      </x:c>
      <x:c r="S2601" s="139" t="str">
        <x:f>IF(AND(L2601&lt;=TOTAL_BED_CAP,N2601&lt;=TEMP_WORKER_CAP),"YES","NO")</x:f>
        <x:v>YES</x:v>
      </x:c>
      <x:c r="T2601" s="139" t="n">
        <x:f>IF(S2601="YES",R2601,-1E+99)</x:f>
        <x:v>12350.687220506465</x:v>
      </x:c>
    </x:row>
    <x:row r="2602">
      <x:c r="A2602" s="139"/>
      <x:c r="B2602" s="139"/>
      <x:c r="C2602" s="139"/>
      <x:c r="D2602" s="139"/>
      <x:c r="E2602" s="139"/>
      <x:c r="F2602" s="139"/>
      <x:c r="G2602" s="139"/>
      <x:c r="H2602" s="139"/>
      <x:c r="I2602" s="266" t="n">
        <x:f>INT((ROW()-ROW($I$46))/((CARROT_CAP+1)*(MESCLUN_CAP+1)))</x:f>
        <x:v>3</x:v>
      </x:c>
      <x:c r="J2602" s="266" t="n">
        <x:f>MOD(INT((ROW()-ROW($I$46))/(MESCLUN_CAP+1)),CARROT_CAP+1)</x:f>
        <x:v>19</x:v>
      </x:c>
      <x:c r="K2602" s="266" t="n">
        <x:f>MOD(ROW()-ROW($I$46),MESCLUN_CAP+1)</x:f>
        <x:v>14</x:v>
      </x:c>
      <x:c r="L2602" s="266" t="n">
        <x:f>SUM(I2602:K2602)</x:f>
        <x:v>36</x:v>
      </x:c>
      <x:c r="M2602" s="267" t="n">
        <x:f>I2602*TOMATO_HOURS*WEEKS*(1+TOMATO_DIM)^I2602+J2602*CARROT_HOURS*WEEKS*(1+CARROT_DIM)^J2602+K2602*MESCLUN_HOURS*WEEKS*(1+MESCLUN_DIM)^K2602</x:f>
        <x:v>2020.2720974124886</x:v>
      </x:c>
      <x:c r="N2602" s="267" t="n">
        <x:f>MAX(M2602-FARMER_HOURS,0)/TEMP_HOURS_PER_WORKER</x:f>
        <x:v>0.9029667343142282</x:v>
      </x:c>
      <x:c r="O2602" s="268" t="n">
        <x:f>I2602*TOMATO_PRICE+J2602*CARROT_PRICE+K2602*MESCLUN_PRICE</x:f>
        <x:v>103986</x:v>
      </x:c>
      <x:c r="P2602" s="268" t="n">
        <x:f>I2602*TOMATO_FERTILIZER+J2602*CARROT_FERTILIZER+K2602*MESCLUN_FERTILIZER</x:f>
        <x:v>23320</x:v>
      </x:c>
      <x:c r="Q2602" s="268" t="n">
        <x:f>MIN(M2602,FARMER_HOURS)*FARMER_RATE+MAX(M2602-FARMER_HOURS,0)*TEMP_RATE</x:f>
        <x:v>47574.168357855706</x:v>
      </x:c>
      <x:c r="R2602" s="268" t="n">
        <x:f>O2602-P2602-Q2602-FIXED_COST</x:f>
        <x:v>13091.831642144294</x:v>
      </x:c>
      <x:c r="S2602" s="139" t="str">
        <x:f>IF(AND(L2602&lt;=TOTAL_BED_CAP,N2602&lt;=TEMP_WORKER_CAP),"YES","NO")</x:f>
        <x:v>YES</x:v>
      </x:c>
      <x:c r="T2602" s="139" t="n">
        <x:f>IF(S2602="YES",R2602,-1E+99)</x:f>
        <x:v>13091.831642144294</x:v>
      </x:c>
    </x:row>
    <x:row r="2603">
      <x:c r="A2603" s="139"/>
      <x:c r="B2603" s="139"/>
      <x:c r="C2603" s="139"/>
      <x:c r="D2603" s="139"/>
      <x:c r="E2603" s="139"/>
      <x:c r="F2603" s="139"/>
      <x:c r="G2603" s="139"/>
      <x:c r="H2603" s="139"/>
      <x:c r="I2603" s="266" t="n">
        <x:f>INT((ROW()-ROW($I$46))/((CARROT_CAP+1)*(MESCLUN_CAP+1)))</x:f>
        <x:v>3</x:v>
      </x:c>
      <x:c r="J2603" s="266" t="n">
        <x:f>MOD(INT((ROW()-ROW($I$46))/(MESCLUN_CAP+1)),CARROT_CAP+1)</x:f>
        <x:v>19</x:v>
      </x:c>
      <x:c r="K2603" s="266" t="n">
        <x:f>MOD(ROW()-ROW($I$46),MESCLUN_CAP+1)</x:f>
        <x:v>15</x:v>
      </x:c>
      <x:c r="L2603" s="266" t="n">
        <x:f>SUM(I2603:K2603)</x:f>
        <x:v>37</x:v>
      </x:c>
      <x:c r="M2603" s="267" t="n">
        <x:f>I2603*TOMATO_HOURS*WEEKS*(1+TOMATO_DIM)^I2603+J2603*CARROT_HOURS*WEEKS*(1+CARROT_DIM)^J2603+K2603*MESCLUN_HOURS*WEEKS*(1+MESCLUN_DIM)^K2603</x:f>
        <x:v>2083.860304288635</x:v>
      </x:c>
      <x:c r="N2603" s="267" t="n">
        <x:f>MAX(M2603-FARMER_HOURS,0)/TEMP_HOURS_PER_WORKER</x:f>
        <x:v>0.9471252113115519</x:v>
      </x:c>
      <x:c r="O2603" s="268" t="n">
        <x:f>I2603*TOMATO_PRICE+J2603*CARROT_PRICE+K2603*MESCLUN_PRICE</x:f>
        <x:v>106686</x:v>
      </x:c>
      <x:c r="P2603" s="268" t="n">
        <x:f>I2603*TOMATO_FERTILIZER+J2603*CARROT_FERTILIZER+K2603*MESCLUN_FERTILIZER</x:f>
        <x:v>24200</x:v>
      </x:c>
      <x:c r="Q2603" s="268" t="n">
        <x:f>MIN(M2603,FARMER_HOURS)*FARMER_RATE+MAX(M2603-FARMER_HOURS,0)*TEMP_RATE</x:f>
        <x:v>48678.1302827888</x:v>
      </x:c>
      <x:c r="R2603" s="268" t="n">
        <x:f>O2603-P2603-Q2603-FIXED_COST</x:f>
        <x:v>13807.8697172112</x:v>
      </x:c>
      <x:c r="S2603" s="139" t="str">
        <x:f>IF(AND(L2603&lt;=TOTAL_BED_CAP,N2603&lt;=TEMP_WORKER_CAP),"YES","NO")</x:f>
        <x:v>YES</x:v>
      </x:c>
      <x:c r="T2603" s="139" t="n">
        <x:f>IF(S2603="YES",R2603,-1E+99)</x:f>
        <x:v>13807.8697172112</x:v>
      </x:c>
    </x:row>
    <x:row r="2604">
      <x:c r="A2604" s="139"/>
      <x:c r="B2604" s="139"/>
      <x:c r="C2604" s="139"/>
      <x:c r="D2604" s="139"/>
      <x:c r="E2604" s="139"/>
      <x:c r="F2604" s="139"/>
      <x:c r="G2604" s="139"/>
      <x:c r="H2604" s="139"/>
      <x:c r="I2604" s="266" t="n">
        <x:f>INT((ROW()-ROW($I$46))/((CARROT_CAP+1)*(MESCLUN_CAP+1)))</x:f>
        <x:v>3</x:v>
      </x:c>
      <x:c r="J2604" s="266" t="n">
        <x:f>MOD(INT((ROW()-ROW($I$46))/(MESCLUN_CAP+1)),CARROT_CAP+1)</x:f>
        <x:v>19</x:v>
      </x:c>
      <x:c r="K2604" s="266" t="n">
        <x:f>MOD(ROW()-ROW($I$46),MESCLUN_CAP+1)</x:f>
        <x:v>16</x:v>
      </x:c>
      <x:c r="L2604" s="266" t="n">
        <x:f>SUM(I2604:K2604)</x:f>
        <x:v>38</x:v>
      </x:c>
      <x:c r="M2604" s="267" t="n">
        <x:f>I2604*TOMATO_HOURS*WEEKS*(1+TOMATO_DIM)^I2604+J2604*CARROT_HOURS*WEEKS*(1+CARROT_DIM)^J2604+K2604*MESCLUN_HOURS*WEEKS*(1+MESCLUN_DIM)^K2604</x:f>
        <x:v>2148.921080166124</x:v>
      </x:c>
      <x:c r="N2604" s="267" t="n">
        <x:f>MAX(M2604-FARMER_HOURS,0)/TEMP_HOURS_PER_WORKER</x:f>
        <x:v>0.9923063056709194</x:v>
      </x:c>
      <x:c r="O2604" s="268" t="n">
        <x:f>I2604*TOMATO_PRICE+J2604*CARROT_PRICE+K2604*MESCLUN_PRICE</x:f>
        <x:v>109386</x:v>
      </x:c>
      <x:c r="P2604" s="268" t="n">
        <x:f>I2604*TOMATO_FERTILIZER+J2604*CARROT_FERTILIZER+K2604*MESCLUN_FERTILIZER</x:f>
        <x:v>25080</x:v>
      </x:c>
      <x:c r="Q2604" s="268" t="n">
        <x:f>MIN(M2604,FARMER_HOURS)*FARMER_RATE+MAX(M2604-FARMER_HOURS,0)*TEMP_RATE</x:f>
        <x:v>49807.65764177298</x:v>
      </x:c>
      <x:c r="R2604" s="268" t="n">
        <x:f>O2604-P2604-Q2604-FIXED_COST</x:f>
        <x:v>14498.342358227019</x:v>
      </x:c>
      <x:c r="S2604" s="139" t="str">
        <x:f>IF(AND(L2604&lt;=TOTAL_BED_CAP,N2604&lt;=TEMP_WORKER_CAP),"YES","NO")</x:f>
        <x:v>YES</x:v>
      </x:c>
      <x:c r="T2604" s="139" t="n">
        <x:f>IF(S2604="YES",R2604,-1E+99)</x:f>
        <x:v>14498.342358227019</x:v>
      </x:c>
    </x:row>
    <x:row r="2605">
      <x:c r="A2605" s="139"/>
      <x:c r="B2605" s="139"/>
      <x:c r="C2605" s="139"/>
      <x:c r="D2605" s="139"/>
      <x:c r="E2605" s="139"/>
      <x:c r="F2605" s="139"/>
      <x:c r="G2605" s="139"/>
      <x:c r="H2605" s="139"/>
      <x:c r="I2605" s="266" t="n">
        <x:f>INT((ROW()-ROW($I$46))/((CARROT_CAP+1)*(MESCLUN_CAP+1)))</x:f>
        <x:v>3</x:v>
      </x:c>
      <x:c r="J2605" s="266" t="n">
        <x:f>MOD(INT((ROW()-ROW($I$46))/(MESCLUN_CAP+1)),CARROT_CAP+1)</x:f>
        <x:v>19</x:v>
      </x:c>
      <x:c r="K2605" s="266" t="n">
        <x:f>MOD(ROW()-ROW($I$46),MESCLUN_CAP+1)</x:f>
        <x:v>17</x:v>
      </x:c>
      <x:c r="L2605" s="266" t="n">
        <x:f>SUM(I2605:K2605)</x:f>
        <x:v>39</x:v>
      </x:c>
      <x:c r="M2605" s="267" t="n">
        <x:f>I2605*TOMATO_HOURS*WEEKS*(1+TOMATO_DIM)^I2605+J2605*CARROT_HOURS*WEEKS*(1+CARROT_DIM)^J2605+K2605*MESCLUN_HOURS*WEEKS*(1+MESCLUN_DIM)^K2605</x:f>
        <x:v>2215.4813036126643</x:v>
      </x:c>
      <x:c r="N2605" s="267" t="n">
        <x:f>MAX(M2605-FARMER_HOURS,0)/TEMP_HOURS_PER_WORKER</x:f>
        <x:v>1.0385286830643503</x:v>
      </x:c>
      <x:c r="O2605" s="268" t="n">
        <x:f>I2605*TOMATO_PRICE+J2605*CARROT_PRICE+K2605*MESCLUN_PRICE</x:f>
        <x:v>112086</x:v>
      </x:c>
      <x:c r="P2605" s="268" t="n">
        <x:f>I2605*TOMATO_FERTILIZER+J2605*CARROT_FERTILIZER+K2605*MESCLUN_FERTILIZER</x:f>
        <x:v>25960</x:v>
      </x:c>
      <x:c r="Q2605" s="268" t="n">
        <x:f>MIN(M2605,FARMER_HOURS)*FARMER_RATE+MAX(M2605-FARMER_HOURS,0)*TEMP_RATE</x:f>
        <x:v>50963.21707660875</x:v>
      </x:c>
      <x:c r="R2605" s="268" t="n">
        <x:f>O2605-P2605-Q2605-FIXED_COST</x:f>
        <x:v>15162.782923391249</x:v>
      </x:c>
      <x:c r="S2605" s="139" t="str">
        <x:f>IF(AND(L2605&lt;=TOTAL_BED_CAP,N2605&lt;=TEMP_WORKER_CAP),"YES","NO")</x:f>
        <x:v>YES</x:v>
      </x:c>
      <x:c r="T2605" s="139" t="n">
        <x:f>IF(S2605="YES",R2605,-1E+99)</x:f>
        <x:v>15162.782923391249</x:v>
      </x:c>
    </x:row>
    <x:row r="2606">
      <x:c r="A2606" s="139"/>
      <x:c r="B2606" s="139"/>
      <x:c r="C2606" s="139"/>
      <x:c r="D2606" s="139"/>
      <x:c r="E2606" s="139"/>
      <x:c r="F2606" s="139"/>
      <x:c r="G2606" s="139"/>
      <x:c r="H2606" s="139"/>
      <x:c r="I2606" s="266" t="n">
        <x:f>INT((ROW()-ROW($I$46))/((CARROT_CAP+1)*(MESCLUN_CAP+1)))</x:f>
        <x:v>3</x:v>
      </x:c>
      <x:c r="J2606" s="266" t="n">
        <x:f>MOD(INT((ROW()-ROW($I$46))/(MESCLUN_CAP+1)),CARROT_CAP+1)</x:f>
        <x:v>19</x:v>
      </x:c>
      <x:c r="K2606" s="266" t="n">
        <x:f>MOD(ROW()-ROW($I$46),MESCLUN_CAP+1)</x:f>
        <x:v>18</x:v>
      </x:c>
      <x:c r="L2606" s="266" t="n">
        <x:f>SUM(I2606:K2606)</x:f>
        <x:v>40</x:v>
      </x:c>
      <x:c r="M2606" s="267" t="n">
        <x:f>I2606*TOMATO_HOURS*WEEKS*(1+TOMATO_DIM)^I2606+J2606*CARROT_HOURS*WEEKS*(1+CARROT_DIM)^J2606+K2606*MESCLUN_HOURS*WEEKS*(1+MESCLUN_DIM)^K2606</x:f>
        <x:v>2283.568295071251</x:v>
      </x:c>
      <x:c r="N2606" s="267" t="n">
        <x:f>MAX(M2606-FARMER_HOURS,0)/TEMP_HOURS_PER_WORKER</x:f>
        <x:v>1.0858113160217022</x:v>
      </x:c>
      <x:c r="O2606" s="268" t="n">
        <x:f>I2606*TOMATO_PRICE+J2606*CARROT_PRICE+K2606*MESCLUN_PRICE</x:f>
        <x:v>114786</x:v>
      </x:c>
      <x:c r="P2606" s="268" t="n">
        <x:f>I2606*TOMATO_FERTILIZER+J2606*CARROT_FERTILIZER+K2606*MESCLUN_FERTILIZER</x:f>
        <x:v>26840</x:v>
      </x:c>
      <x:c r="Q2606" s="268" t="n">
        <x:f>MIN(M2606,FARMER_HOURS)*FARMER_RATE+MAX(M2606-FARMER_HOURS,0)*TEMP_RATE</x:f>
        <x:v>52145.28290054256</x:v>
      </x:c>
      <x:c r="R2606" s="268" t="n">
        <x:f>O2606-P2606-Q2606-FIXED_COST</x:f>
        <x:v>15800.71709945744</x:v>
      </x:c>
      <x:c r="S2606" s="139" t="str">
        <x:f>IF(AND(L2606&lt;=TOTAL_BED_CAP,N2606&lt;=TEMP_WORKER_CAP),"YES","NO")</x:f>
        <x:v>YES</x:v>
      </x:c>
      <x:c r="T2606" s="139" t="n">
        <x:f>IF(S2606="YES",R2606,-1E+99)</x:f>
        <x:v>15800.71709945744</x:v>
      </x:c>
    </x:row>
    <x:row r="2607">
      <x:c r="A2607" s="139"/>
      <x:c r="B2607" s="139"/>
      <x:c r="C2607" s="139"/>
      <x:c r="D2607" s="139"/>
      <x:c r="E2607" s="139"/>
      <x:c r="F2607" s="139"/>
      <x:c r="G2607" s="139"/>
      <x:c r="H2607" s="139"/>
      <x:c r="I2607" s="266" t="n">
        <x:f>INT((ROW()-ROW($I$46))/((CARROT_CAP+1)*(MESCLUN_CAP+1)))</x:f>
        <x:v>3</x:v>
      </x:c>
      <x:c r="J2607" s="266" t="n">
        <x:f>MOD(INT((ROW()-ROW($I$46))/(MESCLUN_CAP+1)),CARROT_CAP+1)</x:f>
        <x:v>19</x:v>
      </x:c>
      <x:c r="K2607" s="266" t="n">
        <x:f>MOD(ROW()-ROW($I$46),MESCLUN_CAP+1)</x:f>
        <x:v>19</x:v>
      </x:c>
      <x:c r="L2607" s="266" t="n">
        <x:f>SUM(I2607:K2607)</x:f>
        <x:v>41</x:v>
      </x:c>
      <x:c r="M2607" s="267" t="n">
        <x:f>I2607*TOMATO_HOURS*WEEKS*(1+TOMATO_DIM)^I2607+J2607*CARROT_HOURS*WEEKS*(1+CARROT_DIM)^J2607+K2607*MESCLUN_HOURS*WEEKS*(1+MESCLUN_DIM)^K2607</x:f>
        <x:v>2353.2098237072732</x:v>
      </x:c>
      <x:c r="N2607" s="267" t="n">
        <x:f>MAX(M2607-FARMER_HOURS,0)/TEMP_HOURS_PER_WORKER</x:f>
        <x:v>1.1341734886856065</x:v>
      </x:c>
      <x:c r="O2607" s="268" t="n">
        <x:f>I2607*TOMATO_PRICE+J2607*CARROT_PRICE+K2607*MESCLUN_PRICE</x:f>
        <x:v>117486</x:v>
      </x:c>
      <x:c r="P2607" s="268" t="n">
        <x:f>I2607*TOMATO_FERTILIZER+J2607*CARROT_FERTILIZER+K2607*MESCLUN_FERTILIZER</x:f>
        <x:v>27720</x:v>
      </x:c>
      <x:c r="Q2607" s="268" t="n">
        <x:f>MIN(M2607,FARMER_HOURS)*FARMER_RATE+MAX(M2607-FARMER_HOURS,0)*TEMP_RATE</x:f>
        <x:v>53354.33721714016</x:v>
      </x:c>
      <x:c r="R2607" s="268" t="n">
        <x:f>O2607-P2607-Q2607-FIXED_COST</x:f>
        <x:v>16411.662782859843</x:v>
      </x:c>
      <x:c r="S2607" s="139" t="str">
        <x:f>IF(AND(L2607&lt;=TOTAL_BED_CAP,N2607&lt;=TEMP_WORKER_CAP),"YES","NO")</x:f>
        <x:v>YES</x:v>
      </x:c>
      <x:c r="T2607" s="139" t="n">
        <x:f>IF(S2607="YES",R2607,-1E+99)</x:f>
        <x:v>16411.662782859843</x:v>
      </x:c>
    </x:row>
    <x:row r="2608">
      <x:c r="A2608" s="139"/>
      <x:c r="B2608" s="139"/>
      <x:c r="C2608" s="139"/>
      <x:c r="D2608" s="139"/>
      <x:c r="E2608" s="139"/>
      <x:c r="F2608" s="139"/>
      <x:c r="G2608" s="139"/>
      <x:c r="H2608" s="139"/>
      <x:c r="I2608" s="266" t="n">
        <x:f>INT((ROW()-ROW($I$46))/((CARROT_CAP+1)*(MESCLUN_CAP+1)))</x:f>
        <x:v>3</x:v>
      </x:c>
      <x:c r="J2608" s="266" t="n">
        <x:f>MOD(INT((ROW()-ROW($I$46))/(MESCLUN_CAP+1)),CARROT_CAP+1)</x:f>
        <x:v>19</x:v>
      </x:c>
      <x:c r="K2608" s="266" t="n">
        <x:f>MOD(ROW()-ROW($I$46),MESCLUN_CAP+1)</x:f>
        <x:v>20</x:v>
      </x:c>
      <x:c r="L2608" s="266" t="n">
        <x:f>SUM(I2608:K2608)</x:f>
        <x:v>42</x:v>
      </x:c>
      <x:c r="M2608" s="267" t="n">
        <x:f>I2608*TOMATO_HOURS*WEEKS*(1+TOMATO_DIM)^I2608+J2608*CARROT_HOURS*WEEKS*(1+CARROT_DIM)^J2608+K2608*MESCLUN_HOURS*WEEKS*(1+MESCLUN_DIM)^K2608</x:f>
        <x:v>2424.4341143577503</x:v>
      </x:c>
      <x:c r="N2608" s="267" t="n">
        <x:f>MAX(M2608-FARMER_HOURS,0)/TEMP_HOURS_PER_WORKER</x:f>
        <x:v>1.1836348016373266</x:v>
      </x:c>
      <x:c r="O2608" s="268" t="n">
        <x:f>I2608*TOMATO_PRICE+J2608*CARROT_PRICE+K2608*MESCLUN_PRICE</x:f>
        <x:v>120186</x:v>
      </x:c>
      <x:c r="P2608" s="268" t="n">
        <x:f>I2608*TOMATO_FERTILIZER+J2608*CARROT_FERTILIZER+K2608*MESCLUN_FERTILIZER</x:f>
        <x:v>28600</x:v>
      </x:c>
      <x:c r="Q2608" s="268" t="n">
        <x:f>MIN(M2608,FARMER_HOURS)*FARMER_RATE+MAX(M2608-FARMER_HOURS,0)*TEMP_RATE</x:f>
        <x:v>54590.870040933165</x:v>
      </x:c>
      <x:c r="R2608" s="268" t="n">
        <x:f>O2608-P2608-Q2608-FIXED_COST</x:f>
        <x:v>16995.129959066835</x:v>
      </x:c>
      <x:c r="S2608" s="139" t="str">
        <x:f>IF(AND(L2608&lt;=TOTAL_BED_CAP,N2608&lt;=TEMP_WORKER_CAP),"YES","NO")</x:f>
        <x:v>YES</x:v>
      </x:c>
      <x:c r="T2608" s="139" t="n">
        <x:f>IF(S2608="YES",R2608,-1E+99)</x:f>
        <x:v>16995.129959066835</x:v>
      </x:c>
    </x:row>
    <x:row r="2609">
      <x:c r="A2609" s="139"/>
      <x:c r="B2609" s="139"/>
      <x:c r="C2609" s="139"/>
      <x:c r="D2609" s="139"/>
      <x:c r="E2609" s="139"/>
      <x:c r="F2609" s="139"/>
      <x:c r="G2609" s="139"/>
      <x:c r="H2609" s="139"/>
      <x:c r="I2609" s="266" t="n">
        <x:f>INT((ROW()-ROW($I$46))/((CARROT_CAP+1)*(MESCLUN_CAP+1)))</x:f>
        <x:v>3</x:v>
      </x:c>
      <x:c r="J2609" s="266" t="n">
        <x:f>MOD(INT((ROW()-ROW($I$46))/(MESCLUN_CAP+1)),CARROT_CAP+1)</x:f>
        <x:v>19</x:v>
      </x:c>
      <x:c r="K2609" s="266" t="n">
        <x:f>MOD(ROW()-ROW($I$46),MESCLUN_CAP+1)</x:f>
        <x:v>21</x:v>
      </x:c>
      <x:c r="L2609" s="266" t="n">
        <x:f>SUM(I2609:K2609)</x:f>
        <x:v>43</x:v>
      </x:c>
      <x:c r="M2609" s="267" t="n">
        <x:f>I2609*TOMATO_HOURS*WEEKS*(1+TOMATO_DIM)^I2609+J2609*CARROT_HOURS*WEEKS*(1+CARROT_DIM)^J2609+K2609*MESCLUN_HOURS*WEEKS*(1+MESCLUN_DIM)^K2609</x:f>
        <x:v>2497.269854584194</x:v>
      </x:c>
      <x:c r="N2609" s="267" t="n">
        <x:f>MAX(M2609-FARMER_HOURS,0)/TEMP_HOURS_PER_WORKER</x:f>
        <x:v>1.2342151767945793</x:v>
      </x:c>
      <x:c r="O2609" s="268" t="n">
        <x:f>I2609*TOMATO_PRICE+J2609*CARROT_PRICE+K2609*MESCLUN_PRICE</x:f>
        <x:v>122886</x:v>
      </x:c>
      <x:c r="P2609" s="268" t="n">
        <x:f>I2609*TOMATO_FERTILIZER+J2609*CARROT_FERTILIZER+K2609*MESCLUN_FERTILIZER</x:f>
        <x:v>29480</x:v>
      </x:c>
      <x:c r="Q2609" s="268" t="n">
        <x:f>MIN(M2609,FARMER_HOURS)*FARMER_RATE+MAX(M2609-FARMER_HOURS,0)*TEMP_RATE</x:f>
        <x:v>55855.379419864475</x:v>
      </x:c>
      <x:c r="R2609" s="268" t="n">
        <x:f>O2609-P2609-Q2609-FIXED_COST</x:f>
        <x:v>17550.620580135525</x:v>
      </x:c>
      <x:c r="S2609" s="139" t="str">
        <x:f>IF(AND(L2609&lt;=TOTAL_BED_CAP,N2609&lt;=TEMP_WORKER_CAP),"YES","NO")</x:f>
        <x:v>YES</x:v>
      </x:c>
      <x:c r="T2609" s="139" t="n">
        <x:f>IF(S2609="YES",R2609,-1E+99)</x:f>
        <x:v>17550.620580135525</x:v>
      </x:c>
    </x:row>
    <x:row r="2610">
      <x:c r="A2610" s="139"/>
      <x:c r="B2610" s="139"/>
      <x:c r="C2610" s="139"/>
      <x:c r="D2610" s="139"/>
      <x:c r="E2610" s="139"/>
      <x:c r="F2610" s="139"/>
      <x:c r="G2610" s="139"/>
      <x:c r="H2610" s="139"/>
      <x:c r="I2610" s="266" t="n">
        <x:f>INT((ROW()-ROW($I$46))/((CARROT_CAP+1)*(MESCLUN_CAP+1)))</x:f>
        <x:v>3</x:v>
      </x:c>
      <x:c r="J2610" s="266" t="n">
        <x:f>MOD(INT((ROW()-ROW($I$46))/(MESCLUN_CAP+1)),CARROT_CAP+1)</x:f>
        <x:v>19</x:v>
      </x:c>
      <x:c r="K2610" s="266" t="n">
        <x:f>MOD(ROW()-ROW($I$46),MESCLUN_CAP+1)</x:f>
        <x:v>22</x:v>
      </x:c>
      <x:c r="L2610" s="266" t="n">
        <x:f>SUM(I2610:K2610)</x:f>
        <x:v>44</x:v>
      </x:c>
      <x:c r="M2610" s="267" t="n">
        <x:f>I2610*TOMATO_HOURS*WEEKS*(1+TOMATO_DIM)^I2610+J2610*CARROT_HOURS*WEEKS*(1+CARROT_DIM)^J2610+K2610*MESCLUN_HOURS*WEEKS*(1+MESCLUN_DIM)^K2610</x:f>
        <x:v>2571.74620183059</x:v>
      </x:c>
      <x:c r="N2610" s="267" t="n">
        <x:f>MAX(M2610-FARMER_HOURS,0)/TEMP_HOURS_PER_WORKER</x:f>
        <x:v>1.285934862382354</x:v>
      </x:c>
      <x:c r="O2610" s="268" t="n">
        <x:f>I2610*TOMATO_PRICE+J2610*CARROT_PRICE+K2610*MESCLUN_PRICE</x:f>
        <x:v>125586</x:v>
      </x:c>
      <x:c r="P2610" s="268" t="n">
        <x:f>I2610*TOMATO_FERTILIZER+J2610*CARROT_FERTILIZER+K2610*MESCLUN_FERTILIZER</x:f>
        <x:v>30360</x:v>
      </x:c>
      <x:c r="Q2610" s="268" t="n">
        <x:f>MIN(M2610,FARMER_HOURS)*FARMER_RATE+MAX(M2610-FARMER_HOURS,0)*TEMP_RATE</x:f>
        <x:v>57148.37155955886</x:v>
      </x:c>
      <x:c r="R2610" s="268" t="n">
        <x:f>O2610-P2610-Q2610-FIXED_COST</x:f>
        <x:v>18077.62844044114</x:v>
      </x:c>
      <x:c r="S2610" s="139" t="str">
        <x:f>IF(AND(L2610&lt;=TOTAL_BED_CAP,N2610&lt;=TEMP_WORKER_CAP),"YES","NO")</x:f>
        <x:v>YES</x:v>
      </x:c>
      <x:c r="T2610" s="139" t="n">
        <x:f>IF(S2610="YES",R2610,-1E+99)</x:f>
        <x:v>18077.62844044114</x:v>
      </x:c>
    </x:row>
    <x:row r="2611">
      <x:c r="A2611" s="139"/>
      <x:c r="B2611" s="139"/>
      <x:c r="C2611" s="139"/>
      <x:c r="D2611" s="139"/>
      <x:c r="E2611" s="139"/>
      <x:c r="F2611" s="139"/>
      <x:c r="G2611" s="139"/>
      <x:c r="H2611" s="139"/>
      <x:c r="I2611" s="266" t="n">
        <x:f>INT((ROW()-ROW($I$46))/((CARROT_CAP+1)*(MESCLUN_CAP+1)))</x:f>
        <x:v>3</x:v>
      </x:c>
      <x:c r="J2611" s="266" t="n">
        <x:f>MOD(INT((ROW()-ROW($I$46))/(MESCLUN_CAP+1)),CARROT_CAP+1)</x:f>
        <x:v>19</x:v>
      </x:c>
      <x:c r="K2611" s="266" t="n">
        <x:f>MOD(ROW()-ROW($I$46),MESCLUN_CAP+1)</x:f>
        <x:v>23</x:v>
      </x:c>
      <x:c r="L2611" s="266" t="n">
        <x:f>SUM(I2611:K2611)</x:f>
        <x:v>45</x:v>
      </x:c>
      <x:c r="M2611" s="267" t="n">
        <x:f>I2611*TOMATO_HOURS*WEEKS*(1+TOMATO_DIM)^I2611+J2611*CARROT_HOURS*WEEKS*(1+CARROT_DIM)^J2611+K2611*MESCLUN_HOURS*WEEKS*(1+MESCLUN_DIM)^K2611</x:f>
        <x:v>2647.8927906880263</x:v>
      </x:c>
      <x:c r="N2611" s="267" t="n">
        <x:f>MAX(M2611-FARMER_HOURS,0)/TEMP_HOURS_PER_WORKER</x:f>
        <x:v>1.338814437977796</x:v>
      </x:c>
      <x:c r="O2611" s="268" t="n">
        <x:f>I2611*TOMATO_PRICE+J2611*CARROT_PRICE+K2611*MESCLUN_PRICE</x:f>
        <x:v>128286</x:v>
      </x:c>
      <x:c r="P2611" s="268" t="n">
        <x:f>I2611*TOMATO_FERTILIZER+J2611*CARROT_FERTILIZER+K2611*MESCLUN_FERTILIZER</x:f>
        <x:v>31240</x:v>
      </x:c>
      <x:c r="Q2611" s="268" t="n">
        <x:f>MIN(M2611,FARMER_HOURS)*FARMER_RATE+MAX(M2611-FARMER_HOURS,0)*TEMP_RATE</x:f>
        <x:v>58470.3609494449</x:v>
      </x:c>
      <x:c r="R2611" s="268" t="n">
        <x:f>O2611-P2611-Q2611-FIXED_COST</x:f>
        <x:v>18575.639050555103</x:v>
      </x:c>
      <x:c r="S2611" s="139" t="str">
        <x:f>IF(AND(L2611&lt;=TOTAL_BED_CAP,N2611&lt;=TEMP_WORKER_CAP),"YES","NO")</x:f>
        <x:v>YES</x:v>
      </x:c>
      <x:c r="T2611" s="139" t="n">
        <x:f>IF(S2611="YES",R2611,-1E+99)</x:f>
        <x:v>18575.639050555103</x:v>
      </x:c>
    </x:row>
    <x:row r="2612">
      <x:c r="A2612" s="139"/>
      <x:c r="B2612" s="139"/>
      <x:c r="C2612" s="139"/>
      <x:c r="D2612" s="139"/>
      <x:c r="E2612" s="139"/>
      <x:c r="F2612" s="139"/>
      <x:c r="G2612" s="139"/>
      <x:c r="H2612" s="139"/>
      <x:c r="I2612" s="266" t="n">
        <x:f>INT((ROW()-ROW($I$46))/((CARROT_CAP+1)*(MESCLUN_CAP+1)))</x:f>
        <x:v>3</x:v>
      </x:c>
      <x:c r="J2612" s="266" t="n">
        <x:f>MOD(INT((ROW()-ROW($I$46))/(MESCLUN_CAP+1)),CARROT_CAP+1)</x:f>
        <x:v>19</x:v>
      </x:c>
      <x:c r="K2612" s="266" t="n">
        <x:f>MOD(ROW()-ROW($I$46),MESCLUN_CAP+1)</x:f>
        <x:v>24</x:v>
      </x:c>
      <x:c r="L2612" s="266" t="n">
        <x:f>SUM(I2612:K2612)</x:f>
        <x:v>46</x:v>
      </x:c>
      <x:c r="M2612" s="267" t="n">
        <x:f>I2612*TOMATO_HOURS*WEEKS*(1+TOMATO_DIM)^I2612+J2612*CARROT_HOURS*WEEKS*(1+CARROT_DIM)^J2612+K2612*MESCLUN_HOURS*WEEKS*(1+MESCLUN_DIM)^K2612</x:f>
        <x:v>2725.7397402675224</x:v>
      </x:c>
      <x:c r="N2612" s="267" t="n">
        <x:f>MAX(M2612-FARMER_HOURS,0)/TEMP_HOURS_PER_WORKER</x:f>
        <x:v>1.3928748196302239</x:v>
      </x:c>
      <x:c r="O2612" s="268" t="n">
        <x:f>I2612*TOMATO_PRICE+J2612*CARROT_PRICE+K2612*MESCLUN_PRICE</x:f>
        <x:v>130986</x:v>
      </x:c>
      <x:c r="P2612" s="268" t="n">
        <x:f>I2612*TOMATO_FERTILIZER+J2612*CARROT_FERTILIZER+K2612*MESCLUN_FERTILIZER</x:f>
        <x:v>32120</x:v>
      </x:c>
      <x:c r="Q2612" s="268" t="n">
        <x:f>MIN(M2612,FARMER_HOURS)*FARMER_RATE+MAX(M2612-FARMER_HOURS,0)*TEMP_RATE</x:f>
        <x:v>59821.870490755595</x:v>
      </x:c>
      <x:c r="R2612" s="268" t="n">
        <x:f>O2612-P2612-Q2612-FIXED_COST</x:f>
        <x:v>19044.129509244405</x:v>
      </x:c>
      <x:c r="S2612" s="139" t="str">
        <x:f>IF(AND(L2612&lt;=TOTAL_BED_CAP,N2612&lt;=TEMP_WORKER_CAP),"YES","NO")</x:f>
        <x:v>YES</x:v>
      </x:c>
      <x:c r="T2612" s="139" t="n">
        <x:f>IF(S2612="YES",R2612,-1E+99)</x:f>
        <x:v>19044.129509244405</x:v>
      </x:c>
    </x:row>
    <x:row r="2613">
      <x:c r="A2613" s="139"/>
      <x:c r="B2613" s="139"/>
      <x:c r="C2613" s="139"/>
      <x:c r="D2613" s="139"/>
      <x:c r="E2613" s="139"/>
      <x:c r="F2613" s="139"/>
      <x:c r="G2613" s="139"/>
      <x:c r="H2613" s="139"/>
      <x:c r="I2613" s="266" t="n">
        <x:f>INT((ROW()-ROW($I$46))/((CARROT_CAP+1)*(MESCLUN_CAP+1)))</x:f>
        <x:v>3</x:v>
      </x:c>
      <x:c r="J2613" s="266" t="n">
        <x:f>MOD(INT((ROW()-ROW($I$46))/(MESCLUN_CAP+1)),CARROT_CAP+1)</x:f>
        <x:v>19</x:v>
      </x:c>
      <x:c r="K2613" s="266" t="n">
        <x:f>MOD(ROW()-ROW($I$46),MESCLUN_CAP+1)</x:f>
        <x:v>25</x:v>
      </x:c>
      <x:c r="L2613" s="266" t="n">
        <x:f>SUM(I2613:K2613)</x:f>
        <x:v>47</x:v>
      </x:c>
      <x:c r="M2613" s="267" t="n">
        <x:f>I2613*TOMATO_HOURS*WEEKS*(1+TOMATO_DIM)^I2613+J2613*CARROT_HOURS*WEEKS*(1+CARROT_DIM)^J2613+K2613*MESCLUN_HOURS*WEEKS*(1+MESCLUN_DIM)^K2613</x:f>
        <x:v>2805.3176616826195</x:v>
      </x:c>
      <x:c r="N2613" s="267" t="n">
        <x:f>MAX(M2613-FARMER_HOURS,0)/TEMP_HOURS_PER_WORKER</x:f>
        <x:v>1.4481372650573747</x:v>
      </x:c>
      <x:c r="O2613" s="268" t="n">
        <x:f>I2613*TOMATO_PRICE+J2613*CARROT_PRICE+K2613*MESCLUN_PRICE</x:f>
        <x:v>133686</x:v>
      </x:c>
      <x:c r="P2613" s="268" t="n">
        <x:f>I2613*TOMATO_FERTILIZER+J2613*CARROT_FERTILIZER+K2613*MESCLUN_FERTILIZER</x:f>
        <x:v>33000</x:v>
      </x:c>
      <x:c r="Q2613" s="268" t="n">
        <x:f>MIN(M2613,FARMER_HOURS)*FARMER_RATE+MAX(M2613-FARMER_HOURS,0)*TEMP_RATE</x:f>
        <x:v>61203.431626434365</x:v>
      </x:c>
      <x:c r="R2613" s="268" t="n">
        <x:f>O2613-P2613-Q2613-FIXED_COST</x:f>
        <x:v>19482.568373565635</x:v>
      </x:c>
      <x:c r="S2613" s="139" t="str">
        <x:f>IF(AND(L2613&lt;=TOTAL_BED_CAP,N2613&lt;=TEMP_WORKER_CAP),"YES","NO")</x:f>
        <x:v>YES</x:v>
      </x:c>
      <x:c r="T2613" s="139" t="n">
        <x:f>IF(S2613="YES",R2613,-1E+99)</x:f>
        <x:v>19482.568373565635</x:v>
      </x:c>
    </x:row>
    <x:row r="2614">
      <x:c r="A2614" s="139"/>
      <x:c r="B2614" s="139"/>
      <x:c r="C2614" s="139"/>
      <x:c r="D2614" s="139"/>
      <x:c r="E2614" s="139"/>
      <x:c r="F2614" s="139"/>
      <x:c r="G2614" s="139"/>
      <x:c r="H2614" s="139"/>
      <x:c r="I2614" s="266" t="n">
        <x:f>INT((ROW()-ROW($I$46))/((CARROT_CAP+1)*(MESCLUN_CAP+1)))</x:f>
        <x:v>3</x:v>
      </x:c>
      <x:c r="J2614" s="266" t="n">
        <x:f>MOD(INT((ROW()-ROW($I$46))/(MESCLUN_CAP+1)),CARROT_CAP+1)</x:f>
        <x:v>19</x:v>
      </x:c>
      <x:c r="K2614" s="266" t="n">
        <x:f>MOD(ROW()-ROW($I$46),MESCLUN_CAP+1)</x:f>
        <x:v>26</x:v>
      </x:c>
      <x:c r="L2614" s="266" t="n">
        <x:f>SUM(I2614:K2614)</x:f>
        <x:v>48</x:v>
      </x:c>
      <x:c r="M2614" s="267" t="n">
        <x:f>I2614*TOMATO_HOURS*WEEKS*(1+TOMATO_DIM)^I2614+J2614*CARROT_HOURS*WEEKS*(1+CARROT_DIM)^J2614+K2614*MESCLUN_HOURS*WEEKS*(1+MESCLUN_DIM)^K2614</x:f>
        <x:v>2886.657665643337</x:v>
      </x:c>
      <x:c r="N2614" s="267" t="n">
        <x:f>MAX(M2614-FARMER_HOURS,0)/TEMP_HOURS_PER_WORKER</x:f>
        <x:v>1.5046233789189842</x:v>
      </x:c>
      <x:c r="O2614" s="268" t="n">
        <x:f>I2614*TOMATO_PRICE+J2614*CARROT_PRICE+K2614*MESCLUN_PRICE</x:f>
        <x:v>136386</x:v>
      </x:c>
      <x:c r="P2614" s="268" t="n">
        <x:f>I2614*TOMATO_FERTILIZER+J2614*CARROT_FERTILIZER+K2614*MESCLUN_FERTILIZER</x:f>
        <x:v>33880</x:v>
      </x:c>
      <x:c r="Q2614" s="268" t="n">
        <x:f>MIN(M2614,FARMER_HOURS)*FARMER_RATE+MAX(M2614-FARMER_HOURS,0)*TEMP_RATE</x:f>
        <x:v>62615.5844729746</x:v>
      </x:c>
      <x:c r="R2614" s="268" t="n">
        <x:f>O2614-P2614-Q2614-FIXED_COST</x:f>
        <x:v>19890.415527025398</x:v>
      </x:c>
      <x:c r="S2614" s="139" t="str">
        <x:f>IF(AND(L2614&lt;=TOTAL_BED_CAP,N2614&lt;=TEMP_WORKER_CAP),"YES","NO")</x:f>
        <x:v>YES</x:v>
      </x:c>
      <x:c r="T2614" s="139" t="n">
        <x:f>IF(S2614="YES",R2614,-1E+99)</x:f>
        <x:v>19890.415527025398</x:v>
      </x:c>
    </x:row>
    <x:row r="2615">
      <x:c r="A2615" s="139"/>
      <x:c r="B2615" s="139"/>
      <x:c r="C2615" s="139"/>
      <x:c r="D2615" s="139"/>
      <x:c r="E2615" s="139"/>
      <x:c r="F2615" s="139"/>
      <x:c r="G2615" s="139"/>
      <x:c r="H2615" s="139"/>
      <x:c r="I2615" s="266" t="n">
        <x:f>INT((ROW()-ROW($I$46))/((CARROT_CAP+1)*(MESCLUN_CAP+1)))</x:f>
        <x:v>3</x:v>
      </x:c>
      <x:c r="J2615" s="266" t="n">
        <x:f>MOD(INT((ROW()-ROW($I$46))/(MESCLUN_CAP+1)),CARROT_CAP+1)</x:f>
        <x:v>19</x:v>
      </x:c>
      <x:c r="K2615" s="266" t="n">
        <x:f>MOD(ROW()-ROW($I$46),MESCLUN_CAP+1)</x:f>
        <x:v>27</x:v>
      </x:c>
      <x:c r="L2615" s="266" t="n">
        <x:f>SUM(I2615:K2615)</x:f>
        <x:v>49</x:v>
      </x:c>
      <x:c r="M2615" s="267" t="n">
        <x:f>I2615*TOMATO_HOURS*WEEKS*(1+TOMATO_DIM)^I2615+J2615*CARROT_HOURS*WEEKS*(1+CARROT_DIM)^J2615+K2615*MESCLUN_HOURS*WEEKS*(1+MESCLUN_DIM)^K2615</x:f>
        <x:v>2969.791370163094</x:v>
      </x:c>
      <x:c r="N2615" s="267" t="n">
        <x:f>MAX(M2615-FARMER_HOURS,0)/TEMP_HOURS_PER_WORKER</x:f>
        <x:v>1.5623551181688153</x:v>
      </x:c>
      <x:c r="O2615" s="268" t="n">
        <x:f>I2615*TOMATO_PRICE+J2615*CARROT_PRICE+K2615*MESCLUN_PRICE</x:f>
        <x:v>139086</x:v>
      </x:c>
      <x:c r="P2615" s="268" t="n">
        <x:f>I2615*TOMATO_FERTILIZER+J2615*CARROT_FERTILIZER+K2615*MESCLUN_FERTILIZER</x:f>
        <x:v>34760</x:v>
      </x:c>
      <x:c r="Q2615" s="268" t="n">
        <x:f>MIN(M2615,FARMER_HOURS)*FARMER_RATE+MAX(M2615-FARMER_HOURS,0)*TEMP_RATE</x:f>
        <x:v>64058.877954220385</x:v>
      </x:c>
      <x:c r="R2615" s="268" t="n">
        <x:f>O2615-P2615-Q2615-FIXED_COST</x:f>
        <x:v>20267.122045779615</x:v>
      </x:c>
      <x:c r="S2615" s="139" t="str">
        <x:f>IF(AND(L2615&lt;=TOTAL_BED_CAP,N2615&lt;=TEMP_WORKER_CAP),"YES","NO")</x:f>
        <x:v>YES</x:v>
      </x:c>
      <x:c r="T2615" s="139" t="n">
        <x:f>IF(S2615="YES",R2615,-1E+99)</x:f>
        <x:v>20267.122045779615</x:v>
      </x:c>
    </x:row>
    <x:row r="2616">
      <x:c r="A2616" s="139"/>
      <x:c r="B2616" s="139"/>
      <x:c r="C2616" s="139"/>
      <x:c r="D2616" s="139"/>
      <x:c r="E2616" s="139"/>
      <x:c r="F2616" s="139"/>
      <x:c r="G2616" s="139"/>
      <x:c r="H2616" s="139"/>
      <x:c r="I2616" s="266" t="n">
        <x:f>INT((ROW()-ROW($I$46))/((CARROT_CAP+1)*(MESCLUN_CAP+1)))</x:f>
        <x:v>3</x:v>
      </x:c>
      <x:c r="J2616" s="266" t="n">
        <x:f>MOD(INT((ROW()-ROW($I$46))/(MESCLUN_CAP+1)),CARROT_CAP+1)</x:f>
        <x:v>19</x:v>
      </x:c>
      <x:c r="K2616" s="266" t="n">
        <x:f>MOD(ROW()-ROW($I$46),MESCLUN_CAP+1)</x:f>
        <x:v>28</x:v>
      </x:c>
      <x:c r="L2616" s="266" t="n">
        <x:f>SUM(I2616:K2616)</x:f>
        <x:v>50</x:v>
      </x:c>
      <x:c r="M2616" s="267" t="n">
        <x:f>I2616*TOMATO_HOURS*WEEKS*(1+TOMATO_DIM)^I2616+J2616*CARROT_HOURS*WEEKS*(1+CARROT_DIM)^J2616+K2616*MESCLUN_HOURS*WEEKS*(1+MESCLUN_DIM)^K2616</x:f>
        <x:v>3054.7509083802474</x:v>
      </x:c>
      <x:c r="N2616" s="267" t="n">
        <x:f>MAX(M2616-FARMER_HOURS,0)/TEMP_HOURS_PER_WORKER</x:f>
        <x:v>1.621354797486283</x:v>
      </x:c>
      <x:c r="O2616" s="268" t="n">
        <x:f>I2616*TOMATO_PRICE+J2616*CARROT_PRICE+K2616*MESCLUN_PRICE</x:f>
        <x:v>141786</x:v>
      </x:c>
      <x:c r="P2616" s="268" t="n">
        <x:f>I2616*TOMATO_FERTILIZER+J2616*CARROT_FERTILIZER+K2616*MESCLUN_FERTILIZER</x:f>
        <x:v>35640</x:v>
      </x:c>
      <x:c r="Q2616" s="268" t="n">
        <x:f>MIN(M2616,FARMER_HOURS)*FARMER_RATE+MAX(M2616-FARMER_HOURS,0)*TEMP_RATE</x:f>
        <x:v>65533.86993715707</x:v>
      </x:c>
      <x:c r="R2616" s="268" t="n">
        <x:f>O2616-P2616-Q2616-FIXED_COST</x:f>
        <x:v>20612.13006284293</x:v>
      </x:c>
      <x:c r="S2616" s="139" t="str">
        <x:f>IF(AND(L2616&lt;=TOTAL_BED_CAP,N2616&lt;=TEMP_WORKER_CAP),"YES","NO")</x:f>
        <x:v>YES</x:v>
      </x:c>
      <x:c r="T2616" s="139" t="n">
        <x:f>IF(S2616="YES",R2616,-1E+99)</x:f>
        <x:v>20612.13006284293</x:v>
      </x:c>
    </x:row>
    <x:row r="2617">
      <x:c r="A2617" s="139"/>
      <x:c r="B2617" s="139"/>
      <x:c r="C2617" s="139"/>
      <x:c r="D2617" s="139"/>
      <x:c r="E2617" s="139"/>
      <x:c r="F2617" s="139"/>
      <x:c r="G2617" s="139"/>
      <x:c r="H2617" s="139"/>
      <x:c r="I2617" s="266" t="n">
        <x:f>INT((ROW()-ROW($I$46))/((CARROT_CAP+1)*(MESCLUN_CAP+1)))</x:f>
        <x:v>3</x:v>
      </x:c>
      <x:c r="J2617" s="266" t="n">
        <x:f>MOD(INT((ROW()-ROW($I$46))/(MESCLUN_CAP+1)),CARROT_CAP+1)</x:f>
        <x:v>19</x:v>
      </x:c>
      <x:c r="K2617" s="266" t="n">
        <x:f>MOD(ROW()-ROW($I$46),MESCLUN_CAP+1)</x:f>
        <x:v>29</x:v>
      </x:c>
      <x:c r="L2617" s="266" t="n">
        <x:f>SUM(I2617:K2617)</x:f>
        <x:v>51</x:v>
      </x:c>
      <x:c r="M2617" s="267" t="n">
        <x:f>I2617*TOMATO_HOURS*WEEKS*(1+TOMATO_DIM)^I2617+J2617*CARROT_HOURS*WEEKS*(1+CARROT_DIM)^J2617+K2617*MESCLUN_HOURS*WEEKS*(1+MESCLUN_DIM)^K2617</x:f>
        <x:v>3141.5689364959007</x:v>
      </x:c>
      <x:c r="N2617" s="267" t="n">
        <x:f>MAX(M2617-FARMER_HOURS,0)/TEMP_HOURS_PER_WORKER</x:f>
        <x:v>1.68164509478882</x:v>
      </x:c>
      <x:c r="O2617" s="268" t="n">
        <x:f>I2617*TOMATO_PRICE+J2617*CARROT_PRICE+K2617*MESCLUN_PRICE</x:f>
        <x:v>144486</x:v>
      </x:c>
      <x:c r="P2617" s="268" t="n">
        <x:f>I2617*TOMATO_FERTILIZER+J2617*CARROT_FERTILIZER+K2617*MESCLUN_FERTILIZER</x:f>
        <x:v>36520</x:v>
      </x:c>
      <x:c r="Q2617" s="268" t="n">
        <x:f>MIN(M2617,FARMER_HOURS)*FARMER_RATE+MAX(M2617-FARMER_HOURS,0)*TEMP_RATE</x:f>
        <x:v>67041.12736972049</x:v>
      </x:c>
      <x:c r="R2617" s="268" t="n">
        <x:f>O2617-P2617-Q2617-FIXED_COST</x:f>
        <x:v>20924.87263027951</x:v>
      </x:c>
      <x:c r="S2617" s="139" t="str">
        <x:f>IF(AND(L2617&lt;=TOTAL_BED_CAP,N2617&lt;=TEMP_WORKER_CAP),"YES","NO")</x:f>
        <x:v>YES</x:v>
      </x:c>
      <x:c r="T2617" s="139" t="n">
        <x:f>IF(S2617="YES",R2617,-1E+99)</x:f>
        <x:v>20924.87263027951</x:v>
      </x:c>
    </x:row>
    <x:row r="2618">
      <x:c r="A2618" s="139"/>
      <x:c r="B2618" s="139"/>
      <x:c r="C2618" s="139"/>
      <x:c r="D2618" s="139"/>
      <x:c r="E2618" s="139"/>
      <x:c r="F2618" s="139"/>
      <x:c r="G2618" s="139"/>
      <x:c r="H2618" s="139"/>
      <x:c r="I2618" s="266" t="n">
        <x:f>INT((ROW()-ROW($I$46))/((CARROT_CAP+1)*(MESCLUN_CAP+1)))</x:f>
        <x:v>3</x:v>
      </x:c>
      <x:c r="J2618" s="266" t="n">
        <x:f>MOD(INT((ROW()-ROW($I$46))/(MESCLUN_CAP+1)),CARROT_CAP+1)</x:f>
        <x:v>19</x:v>
      </x:c>
      <x:c r="K2618" s="266" t="n">
        <x:f>MOD(ROW()-ROW($I$46),MESCLUN_CAP+1)</x:f>
        <x:v>30</x:v>
      </x:c>
      <x:c r="L2618" s="266" t="n">
        <x:f>SUM(I2618:K2618)</x:f>
        <x:v>52</x:v>
      </x:c>
      <x:c r="M2618" s="267" t="n">
        <x:f>I2618*TOMATO_HOURS*WEEKS*(1+TOMATO_DIM)^I2618+J2618*CARROT_HOURS*WEEKS*(1+CARROT_DIM)^J2618+K2618*MESCLUN_HOURS*WEEKS*(1+MESCLUN_DIM)^K2618</x:f>
        <x:v>3230.278641829671</x:v>
      </x:c>
      <x:c r="N2618" s="267" t="n">
        <x:f>MAX(M2618-FARMER_HOURS,0)/TEMP_HOURS_PER_WORKER</x:f>
        <x:v>1.7432490568261605</x:v>
      </x:c>
      <x:c r="O2618" s="268" t="n">
        <x:f>I2618*TOMATO_PRICE+J2618*CARROT_PRICE+K2618*MESCLUN_PRICE</x:f>
        <x:v>147186</x:v>
      </x:c>
      <x:c r="P2618" s="268" t="n">
        <x:f>I2618*TOMATO_FERTILIZER+J2618*CARROT_FERTILIZER+K2618*MESCLUN_FERTILIZER</x:f>
        <x:v>37400</x:v>
      </x:c>
      <x:c r="Q2618" s="268" t="n">
        <x:f>MIN(M2618,FARMER_HOURS)*FARMER_RATE+MAX(M2618-FARMER_HOURS,0)*TEMP_RATE</x:f>
        <x:v>68581.22642065401</x:v>
      </x:c>
      <x:c r="R2618" s="268" t="n">
        <x:f>O2618-P2618-Q2618-FIXED_COST</x:f>
        <x:v>21204.773579345987</x:v>
      </x:c>
      <x:c r="S2618" s="139" t="str">
        <x:f>IF(AND(L2618&lt;=TOTAL_BED_CAP,N2618&lt;=TEMP_WORKER_CAP),"YES","NO")</x:f>
        <x:v>YES</x:v>
      </x:c>
      <x:c r="T2618" s="139" t="n">
        <x:f>IF(S2618="YES",R2618,-1E+99)</x:f>
        <x:v>21204.773579345987</x:v>
      </x:c>
    </x:row>
    <x:row r="2619">
      <x:c r="A2619" s="139"/>
      <x:c r="B2619" s="139"/>
      <x:c r="C2619" s="139"/>
      <x:c r="D2619" s="139"/>
      <x:c r="E2619" s="139"/>
      <x:c r="F2619" s="139"/>
      <x:c r="G2619" s="139"/>
      <x:c r="H2619" s="139"/>
      <x:c r="I2619" s="266" t="n">
        <x:f>INT((ROW()-ROW($I$46))/((CARROT_CAP+1)*(MESCLUN_CAP+1)))</x:f>
        <x:v>3</x:v>
      </x:c>
      <x:c r="J2619" s="266" t="n">
        <x:f>MOD(INT((ROW()-ROW($I$46))/(MESCLUN_CAP+1)),CARROT_CAP+1)</x:f>
        <x:v>20</x:v>
      </x:c>
      <x:c r="K2619" s="266" t="n">
        <x:f>MOD(ROW()-ROW($I$46),MESCLUN_CAP+1)</x:f>
        <x:v>0</x:v>
      </x:c>
      <x:c r="L2619" s="266" t="n">
        <x:f>SUM(I2619:K2619)</x:f>
        <x:v>23</x:v>
      </x:c>
      <x:c r="M2619" s="267" t="n">
        <x:f>I2619*TOMATO_HOURS*WEEKS*(1+TOMATO_DIM)^I2619+J2619*CARROT_HOURS*WEEKS*(1+CARROT_DIM)^J2619+K2619*MESCLUN_HOURS*WEEKS*(1+MESCLUN_DIM)^K2619</x:f>
        <x:v>1342.5398641742368</x:v>
      </x:c>
      <x:c r="N2619" s="267" t="n">
        <x:f>MAX(M2619-FARMER_HOURS,0)/TEMP_HOURS_PER_WORKER</x:f>
        <x:v>0.43231935012099776</x:v>
      </x:c>
      <x:c r="O2619" s="268" t="n">
        <x:f>I2619*TOMATO_PRICE+J2619*CARROT_PRICE+K2619*MESCLUN_PRICE</x:f>
        <x:v>68280</x:v>
      </x:c>
      <x:c r="P2619" s="268" t="n">
        <x:f>I2619*TOMATO_FERTILIZER+J2619*CARROT_FERTILIZER+K2619*MESCLUN_FERTILIZER</x:f>
        <x:v>11440</x:v>
      </x:c>
      <x:c r="Q2619" s="268" t="n">
        <x:f>MIN(M2619,FARMER_HOURS)*FARMER_RATE+MAX(M2619-FARMER_HOURS,0)*TEMP_RATE</x:f>
        <x:v>35807.98375302494</x:v>
      </x:c>
      <x:c r="R2619" s="268" t="n">
        <x:f>O2619-P2619-Q2619-FIXED_COST</x:f>
        <x:v>1032.0162469750576</x:v>
      </x:c>
      <x:c r="S2619" s="139" t="str">
        <x:f>IF(AND(L2619&lt;=TOTAL_BED_CAP,N2619&lt;=TEMP_WORKER_CAP),"YES","NO")</x:f>
        <x:v>YES</x:v>
      </x:c>
      <x:c r="T2619" s="139" t="n">
        <x:f>IF(S2619="YES",R2619,-1E+99)</x:f>
        <x:v>1032.0162469750576</x:v>
      </x:c>
    </x:row>
    <x:row r="2620">
      <x:c r="A2620" s="139"/>
      <x:c r="B2620" s="139"/>
      <x:c r="C2620" s="139"/>
      <x:c r="D2620" s="139"/>
      <x:c r="E2620" s="139"/>
      <x:c r="F2620" s="139"/>
      <x:c r="G2620" s="139"/>
      <x:c r="H2620" s="139"/>
      <x:c r="I2620" s="266" t="n">
        <x:f>INT((ROW()-ROW($I$46))/((CARROT_CAP+1)*(MESCLUN_CAP+1)))</x:f>
        <x:v>3</x:v>
      </x:c>
      <x:c r="J2620" s="266" t="n">
        <x:f>MOD(INT((ROW()-ROW($I$46))/(MESCLUN_CAP+1)),CARROT_CAP+1)</x:f>
        <x:v>20</x:v>
      </x:c>
      <x:c r="K2620" s="266" t="n">
        <x:f>MOD(ROW()-ROW($I$46),MESCLUN_CAP+1)</x:f>
        <x:v>1</x:v>
      </x:c>
      <x:c r="L2620" s="266" t="n">
        <x:f>SUM(I2620:K2620)</x:f>
        <x:v>24</x:v>
      </x:c>
      <x:c r="M2620" s="267" t="n">
        <x:f>I2620*TOMATO_HOURS*WEEKS*(1+TOMATO_DIM)^I2620+J2620*CARROT_HOURS*WEEKS*(1+CARROT_DIM)^J2620+K2620*MESCLUN_HOURS*WEEKS*(1+MESCLUN_DIM)^K2620</x:f>
        <x:v>1388.1023641742368</x:v>
      </x:c>
      <x:c r="N2620" s="267" t="n">
        <x:f>MAX(M2620-FARMER_HOURS,0)/TEMP_HOURS_PER_WORKER</x:f>
        <x:v>0.46395997512099774</x:v>
      </x:c>
      <x:c r="O2620" s="268" t="n">
        <x:f>I2620*TOMATO_PRICE+J2620*CARROT_PRICE+K2620*MESCLUN_PRICE</x:f>
        <x:v>70980</x:v>
      </x:c>
      <x:c r="P2620" s="268" t="n">
        <x:f>I2620*TOMATO_FERTILIZER+J2620*CARROT_FERTILIZER+K2620*MESCLUN_FERTILIZER</x:f>
        <x:v>12320</x:v>
      </x:c>
      <x:c r="Q2620" s="268" t="n">
        <x:f>MIN(M2620,FARMER_HOURS)*FARMER_RATE+MAX(M2620-FARMER_HOURS,0)*TEMP_RATE</x:f>
        <x:v>36598.99937802494</x:v>
      </x:c>
      <x:c r="R2620" s="268" t="n">
        <x:f>O2620-P2620-Q2620-FIXED_COST</x:f>
        <x:v>2061.0006219750576</x:v>
      </x:c>
      <x:c r="S2620" s="139" t="str">
        <x:f>IF(AND(L2620&lt;=TOTAL_BED_CAP,N2620&lt;=TEMP_WORKER_CAP),"YES","NO")</x:f>
        <x:v>YES</x:v>
      </x:c>
      <x:c r="T2620" s="139" t="n">
        <x:f>IF(S2620="YES",R2620,-1E+99)</x:f>
        <x:v>2061.0006219750576</x:v>
      </x:c>
    </x:row>
    <x:row r="2621">
      <x:c r="A2621" s="139"/>
      <x:c r="B2621" s="139"/>
      <x:c r="C2621" s="139"/>
      <x:c r="D2621" s="139"/>
      <x:c r="E2621" s="139"/>
      <x:c r="F2621" s="139"/>
      <x:c r="G2621" s="139"/>
      <x:c r="H2621" s="139"/>
      <x:c r="I2621" s="266" t="n">
        <x:f>INT((ROW()-ROW($I$46))/((CARROT_CAP+1)*(MESCLUN_CAP+1)))</x:f>
        <x:v>3</x:v>
      </x:c>
      <x:c r="J2621" s="266" t="n">
        <x:f>MOD(INT((ROW()-ROW($I$46))/(MESCLUN_CAP+1)),CARROT_CAP+1)</x:f>
        <x:v>20</x:v>
      </x:c>
      <x:c r="K2621" s="266" t="n">
        <x:f>MOD(ROW()-ROW($I$46),MESCLUN_CAP+1)</x:f>
        <x:v>2</x:v>
      </x:c>
      <x:c r="L2621" s="266" t="n">
        <x:f>SUM(I2621:K2621)</x:f>
        <x:v>25</x:v>
      </x:c>
      <x:c r="M2621" s="267" t="n">
        <x:f>I2621*TOMATO_HOURS*WEEKS*(1+TOMATO_DIM)^I2621+J2621*CARROT_HOURS*WEEKS*(1+CARROT_DIM)^J2621+K2621*MESCLUN_HOURS*WEEKS*(1+MESCLUN_DIM)^K2621</x:f>
        <x:v>1434.8039266742367</x:v>
      </x:c>
      <x:c r="N2621" s="267" t="n">
        <x:f>MAX(M2621-FARMER_HOURS,0)/TEMP_HOURS_PER_WORKER</x:f>
        <x:v>0.49639161574599766</x:v>
      </x:c>
      <x:c r="O2621" s="268" t="n">
        <x:f>I2621*TOMATO_PRICE+J2621*CARROT_PRICE+K2621*MESCLUN_PRICE</x:f>
        <x:v>73680</x:v>
      </x:c>
      <x:c r="P2621" s="268" t="n">
        <x:f>I2621*TOMATO_FERTILIZER+J2621*CARROT_FERTILIZER+K2621*MESCLUN_FERTILIZER</x:f>
        <x:v>13200</x:v>
      </x:c>
      <x:c r="Q2621" s="268" t="n">
        <x:f>MIN(M2621,FARMER_HOURS)*FARMER_RATE+MAX(M2621-FARMER_HOURS,0)*TEMP_RATE</x:f>
        <x:v>37409.79039364994</x:v>
      </x:c>
      <x:c r="R2621" s="268" t="n">
        <x:f>O2621-P2621-Q2621-FIXED_COST</x:f>
        <x:v>3070.2096063500576</x:v>
      </x:c>
      <x:c r="S2621" s="139" t="str">
        <x:f>IF(AND(L2621&lt;=TOTAL_BED_CAP,N2621&lt;=TEMP_WORKER_CAP),"YES","NO")</x:f>
        <x:v>YES</x:v>
      </x:c>
      <x:c r="T2621" s="139" t="n">
        <x:f>IF(S2621="YES",R2621,-1E+99)</x:f>
        <x:v>3070.2096063500576</x:v>
      </x:c>
    </x:row>
    <x:row r="2622">
      <x:c r="A2622" s="139"/>
      <x:c r="B2622" s="139"/>
      <x:c r="C2622" s="139"/>
      <x:c r="D2622" s="139"/>
      <x:c r="E2622" s="139"/>
      <x:c r="F2622" s="139"/>
      <x:c r="G2622" s="139"/>
      <x:c r="H2622" s="139"/>
      <x:c r="I2622" s="266" t="n">
        <x:f>INT((ROW()-ROW($I$46))/((CARROT_CAP+1)*(MESCLUN_CAP+1)))</x:f>
        <x:v>3</x:v>
      </x:c>
      <x:c r="J2622" s="266" t="n">
        <x:f>MOD(INT((ROW()-ROW($I$46))/(MESCLUN_CAP+1)),CARROT_CAP+1)</x:f>
        <x:v>20</x:v>
      </x:c>
      <x:c r="K2622" s="266" t="n">
        <x:f>MOD(ROW()-ROW($I$46),MESCLUN_CAP+1)</x:f>
        <x:v>3</x:v>
      </x:c>
      <x:c r="L2622" s="266" t="n">
        <x:f>SUM(I2622:K2622)</x:f>
        <x:v>26</x:v>
      </x:c>
      <x:c r="M2622" s="267" t="n">
        <x:f>I2622*TOMATO_HOURS*WEEKS*(1+TOMATO_DIM)^I2622+J2622*CARROT_HOURS*WEEKS*(1+CARROT_DIM)^J2622+K2622*MESCLUN_HOURS*WEEKS*(1+MESCLUN_DIM)^K2622</x:f>
        <x:v>1482.6659090961118</x:v>
      </x:c>
      <x:c r="N2622" s="267" t="n">
        <x:f>MAX(M2622-FARMER_HOURS,0)/TEMP_HOURS_PER_WORKER</x:f>
        <x:v>0.5296291035389665</x:v>
      </x:c>
      <x:c r="O2622" s="268" t="n">
        <x:f>I2622*TOMATO_PRICE+J2622*CARROT_PRICE+K2622*MESCLUN_PRICE</x:f>
        <x:v>76380</x:v>
      </x:c>
      <x:c r="P2622" s="268" t="n">
        <x:f>I2622*TOMATO_FERTILIZER+J2622*CARROT_FERTILIZER+K2622*MESCLUN_FERTILIZER</x:f>
        <x:v>14080</x:v>
      </x:c>
      <x:c r="Q2622" s="268" t="n">
        <x:f>MIN(M2622,FARMER_HOURS)*FARMER_RATE+MAX(M2622-FARMER_HOURS,0)*TEMP_RATE</x:f>
        <x:v>38240.72758847416</x:v>
      </x:c>
      <x:c r="R2622" s="268" t="n">
        <x:f>O2622-P2622-Q2622-FIXED_COST</x:f>
        <x:v>4059.272411525839</x:v>
      </x:c>
      <x:c r="S2622" s="139" t="str">
        <x:f>IF(AND(L2622&lt;=TOTAL_BED_CAP,N2622&lt;=TEMP_WORKER_CAP),"YES","NO")</x:f>
        <x:v>YES</x:v>
      </x:c>
      <x:c r="T2622" s="139" t="n">
        <x:f>IF(S2622="YES",R2622,-1E+99)</x:f>
        <x:v>4059.272411525839</x:v>
      </x:c>
    </x:row>
    <x:row r="2623">
      <x:c r="A2623" s="139"/>
      <x:c r="B2623" s="139"/>
      <x:c r="C2623" s="139"/>
      <x:c r="D2623" s="139"/>
      <x:c r="E2623" s="139"/>
      <x:c r="F2623" s="139"/>
      <x:c r="G2623" s="139"/>
      <x:c r="H2623" s="139"/>
      <x:c r="I2623" s="266" t="n">
        <x:f>INT((ROW()-ROW($I$46))/((CARROT_CAP+1)*(MESCLUN_CAP+1)))</x:f>
        <x:v>3</x:v>
      </x:c>
      <x:c r="J2623" s="266" t="n">
        <x:f>MOD(INT((ROW()-ROW($I$46))/(MESCLUN_CAP+1)),CARROT_CAP+1)</x:f>
        <x:v>20</x:v>
      </x:c>
      <x:c r="K2623" s="266" t="n">
        <x:f>MOD(ROW()-ROW($I$46),MESCLUN_CAP+1)</x:f>
        <x:v>4</x:v>
      </x:c>
      <x:c r="L2623" s="266" t="n">
        <x:f>SUM(I2623:K2623)</x:f>
        <x:v>27</x:v>
      </x:c>
      <x:c r="M2623" s="267" t="n">
        <x:f>I2623*TOMATO_HOURS*WEEKS*(1+TOMATO_DIM)^I2623+J2623*CARROT_HOURS*WEEKS*(1+CARROT_DIM)^J2623+K2623*MESCLUN_HOURS*WEEKS*(1+MESCLUN_DIM)^K2623</x:f>
        <x:v>1531.710024818768</x:v>
      </x:c>
      <x:c r="N2623" s="267" t="n">
        <x:f>MAX(M2623-FARMER_HOURS,0)/TEMP_HOURS_PER_WORKER</x:f>
        <x:v>0.5636875172352556</x:v>
      </x:c>
      <x:c r="O2623" s="268" t="n">
        <x:f>I2623*TOMATO_PRICE+J2623*CARROT_PRICE+K2623*MESCLUN_PRICE</x:f>
        <x:v>79080</x:v>
      </x:c>
      <x:c r="P2623" s="268" t="n">
        <x:f>I2623*TOMATO_FERTILIZER+J2623*CARROT_FERTILIZER+K2623*MESCLUN_FERTILIZER</x:f>
        <x:v>14960</x:v>
      </x:c>
      <x:c r="Q2623" s="268" t="n">
        <x:f>MIN(M2623,FARMER_HOURS)*FARMER_RATE+MAX(M2623-FARMER_HOURS,0)*TEMP_RATE</x:f>
        <x:v>39092.18793088139</x:v>
      </x:c>
      <x:c r="R2623" s="268" t="n">
        <x:f>O2623-P2623-Q2623-FIXED_COST</x:f>
        <x:v>5027.812069118612</x:v>
      </x:c>
      <x:c r="S2623" s="139" t="str">
        <x:f>IF(AND(L2623&lt;=TOTAL_BED_CAP,N2623&lt;=TEMP_WORKER_CAP),"YES","NO")</x:f>
        <x:v>YES</x:v>
      </x:c>
      <x:c r="T2623" s="139" t="n">
        <x:f>IF(S2623="YES",R2623,-1E+99)</x:f>
        <x:v>5027.812069118612</x:v>
      </x:c>
    </x:row>
    <x:row r="2624">
      <x:c r="A2624" s="139"/>
      <x:c r="B2624" s="139"/>
      <x:c r="C2624" s="139"/>
      <x:c r="D2624" s="139"/>
      <x:c r="E2624" s="139"/>
      <x:c r="F2624" s="139"/>
      <x:c r="G2624" s="139"/>
      <x:c r="H2624" s="139"/>
      <x:c r="I2624" s="266" t="n">
        <x:f>INT((ROW()-ROW($I$46))/((CARROT_CAP+1)*(MESCLUN_CAP+1)))</x:f>
        <x:v>3</x:v>
      </x:c>
      <x:c r="J2624" s="266" t="n">
        <x:f>MOD(INT((ROW()-ROW($I$46))/(MESCLUN_CAP+1)),CARROT_CAP+1)</x:f>
        <x:v>20</x:v>
      </x:c>
      <x:c r="K2624" s="266" t="n">
        <x:f>MOD(ROW()-ROW($I$46),MESCLUN_CAP+1)</x:f>
        <x:v>5</x:v>
      </x:c>
      <x:c r="L2624" s="266" t="n">
        <x:f>SUM(I2624:K2624)</x:f>
        <x:v>28</x:v>
      </x:c>
      <x:c r="M2624" s="267" t="n">
        <x:f>I2624*TOMATO_HOURS*WEEKS*(1+TOMATO_DIM)^I2624+J2624*CARROT_HOURS*WEEKS*(1+CARROT_DIM)^J2624+K2624*MESCLUN_HOURS*WEEKS*(1+MESCLUN_DIM)^K2624</x:f>
        <x:v>1581.9583487399716</x:v>
      </x:c>
      <x:c r="N2624" s="267" t="n">
        <x:f>MAX(M2624-FARMER_HOURS,0)/TEMP_HOURS_PER_WORKER</x:f>
        <x:v>0.5985821866249803</x:v>
      </x:c>
      <x:c r="O2624" s="268" t="n">
        <x:f>I2624*TOMATO_PRICE+J2624*CARROT_PRICE+K2624*MESCLUN_PRICE</x:f>
        <x:v>81780</x:v>
      </x:c>
      <x:c r="P2624" s="268" t="n">
        <x:f>I2624*TOMATO_FERTILIZER+J2624*CARROT_FERTILIZER+K2624*MESCLUN_FERTILIZER</x:f>
        <x:v>15840</x:v>
      </x:c>
      <x:c r="Q2624" s="268" t="n">
        <x:f>MIN(M2624,FARMER_HOURS)*FARMER_RATE+MAX(M2624-FARMER_HOURS,0)*TEMP_RATE</x:f>
        <x:v>39964.554665624506</x:v>
      </x:c>
      <x:c r="R2624" s="268" t="n">
        <x:f>O2624-P2624-Q2624-FIXED_COST</x:f>
        <x:v>5975.445334375494</x:v>
      </x:c>
      <x:c r="S2624" s="139" t="str">
        <x:f>IF(AND(L2624&lt;=TOTAL_BED_CAP,N2624&lt;=TEMP_WORKER_CAP),"YES","NO")</x:f>
        <x:v>YES</x:v>
      </x:c>
      <x:c r="T2624" s="139" t="n">
        <x:f>IF(S2624="YES",R2624,-1E+99)</x:f>
        <x:v>5975.445334375494</x:v>
      </x:c>
    </x:row>
    <x:row r="2625">
      <x:c r="A2625" s="139"/>
      <x:c r="B2625" s="139"/>
      <x:c r="C2625" s="139"/>
      <x:c r="D2625" s="139"/>
      <x:c r="E2625" s="139"/>
      <x:c r="F2625" s="139"/>
      <x:c r="G2625" s="139"/>
      <x:c r="H2625" s="139"/>
      <x:c r="I2625" s="266" t="n">
        <x:f>INT((ROW()-ROW($I$46))/((CARROT_CAP+1)*(MESCLUN_CAP+1)))</x:f>
        <x:v>3</x:v>
      </x:c>
      <x:c r="J2625" s="266" t="n">
        <x:f>MOD(INT((ROW()-ROW($I$46))/(MESCLUN_CAP+1)),CARROT_CAP+1)</x:f>
        <x:v>20</x:v>
      </x:c>
      <x:c r="K2625" s="266" t="n">
        <x:f>MOD(ROW()-ROW($I$46),MESCLUN_CAP+1)</x:f>
        <x:v>6</x:v>
      </x:c>
      <x:c r="L2625" s="266" t="n">
        <x:f>SUM(I2625:K2625)</x:f>
        <x:v>29</x:v>
      </x:c>
      <x:c r="M2625" s="267" t="n">
        <x:f>I2625*TOMATO_HOURS*WEEKS*(1+TOMATO_DIM)^I2625+J2625*CARROT_HOURS*WEEKS*(1+CARROT_DIM)^J2625+K2625*MESCLUN_HOURS*WEEKS*(1+MESCLUN_DIM)^K2625</x:f>
        <x:v>1633.4333229216045</x:v>
      </x:c>
      <x:c r="N2625" s="267" t="n">
        <x:f>MAX(M2625-FARMER_HOURS,0)/TEMP_HOURS_PER_WORKER</x:f>
        <x:v>0.6343286964733365</x:v>
      </x:c>
      <x:c r="O2625" s="268" t="n">
        <x:f>I2625*TOMATO_PRICE+J2625*CARROT_PRICE+K2625*MESCLUN_PRICE</x:f>
        <x:v>84480</x:v>
      </x:c>
      <x:c r="P2625" s="268" t="n">
        <x:f>I2625*TOMATO_FERTILIZER+J2625*CARROT_FERTILIZER+K2625*MESCLUN_FERTILIZER</x:f>
        <x:v>16720</x:v>
      </x:c>
      <x:c r="Q2625" s="268" t="n">
        <x:f>MIN(M2625,FARMER_HOURS)*FARMER_RATE+MAX(M2625-FARMER_HOURS,0)*TEMP_RATE</x:f>
        <x:v>40858.21741183341</x:v>
      </x:c>
      <x:c r="R2625" s="268" t="n">
        <x:f>O2625-P2625-Q2625-FIXED_COST</x:f>
        <x:v>6901.782588166592</x:v>
      </x:c>
      <x:c r="S2625" s="139" t="str">
        <x:f>IF(AND(L2625&lt;=TOTAL_BED_CAP,N2625&lt;=TEMP_WORKER_CAP),"YES","NO")</x:f>
        <x:v>YES</x:v>
      </x:c>
      <x:c r="T2625" s="139" t="n">
        <x:f>IF(S2625="YES",R2625,-1E+99)</x:f>
        <x:v>6901.782588166592</x:v>
      </x:c>
    </x:row>
    <x:row r="2626">
      <x:c r="A2626" s="139"/>
      <x:c r="B2626" s="139"/>
      <x:c r="C2626" s="139"/>
      <x:c r="D2626" s="139"/>
      <x:c r="E2626" s="139"/>
      <x:c r="F2626" s="139"/>
      <x:c r="G2626" s="139"/>
      <x:c r="H2626" s="139"/>
      <x:c r="I2626" s="266" t="n">
        <x:f>INT((ROW()-ROW($I$46))/((CARROT_CAP+1)*(MESCLUN_CAP+1)))</x:f>
        <x:v>3</x:v>
      </x:c>
      <x:c r="J2626" s="266" t="n">
        <x:f>MOD(INT((ROW()-ROW($I$46))/(MESCLUN_CAP+1)),CARROT_CAP+1)</x:f>
        <x:v>20</x:v>
      </x:c>
      <x:c r="K2626" s="266" t="n">
        <x:f>MOD(ROW()-ROW($I$46),MESCLUN_CAP+1)</x:f>
        <x:v>7</x:v>
      </x:c>
      <x:c r="L2626" s="266" t="n">
        <x:f>SUM(I2626:K2626)</x:f>
        <x:v>30</x:v>
      </x:c>
      <x:c r="M2626" s="267" t="n">
        <x:f>I2626*TOMATO_HOURS*WEEKS*(1+TOMATO_DIM)^I2626+J2626*CARROT_HOURS*WEEKS*(1+CARROT_DIM)^J2626+K2626*MESCLUN_HOURS*WEEKS*(1+MESCLUN_DIM)^K2626</x:f>
        <x:v>1686.1577623195649</x:v>
      </x:c>
      <x:c r="N2626" s="267" t="n">
        <x:f>MAX(M2626-FARMER_HOURS,0)/TEMP_HOURS_PER_WORKER</x:f>
        <x:v>0.6709428904996978</x:v>
      </x:c>
      <x:c r="O2626" s="268" t="n">
        <x:f>I2626*TOMATO_PRICE+J2626*CARROT_PRICE+K2626*MESCLUN_PRICE</x:f>
        <x:v>87180</x:v>
      </x:c>
      <x:c r="P2626" s="268" t="n">
        <x:f>I2626*TOMATO_FERTILIZER+J2626*CARROT_FERTILIZER+K2626*MESCLUN_FERTILIZER</x:f>
        <x:v>17600</x:v>
      </x:c>
      <x:c r="Q2626" s="268" t="n">
        <x:f>MIN(M2626,FARMER_HOURS)*FARMER_RATE+MAX(M2626-FARMER_HOURS,0)*TEMP_RATE</x:f>
        <x:v>41773.572262492446</x:v>
      </x:c>
      <x:c r="R2626" s="268" t="n">
        <x:f>O2626-P2626-Q2626-FIXED_COST</x:f>
        <x:v>7806.427737507554</x:v>
      </x:c>
      <x:c r="S2626" s="139" t="str">
        <x:f>IF(AND(L2626&lt;=TOTAL_BED_CAP,N2626&lt;=TEMP_WORKER_CAP),"YES","NO")</x:f>
        <x:v>YES</x:v>
      </x:c>
      <x:c r="T2626" s="139" t="n">
        <x:f>IF(S2626="YES",R2626,-1E+99)</x:f>
        <x:v>7806.427737507554</x:v>
      </x:c>
    </x:row>
    <x:row r="2627">
      <x:c r="A2627" s="139"/>
      <x:c r="B2627" s="139"/>
      <x:c r="C2627" s="139"/>
      <x:c r="D2627" s="139"/>
      <x:c r="E2627" s="139"/>
      <x:c r="F2627" s="139"/>
      <x:c r="G2627" s="139"/>
      <x:c r="H2627" s="139"/>
      <x:c r="I2627" s="266" t="n">
        <x:f>INT((ROW()-ROW($I$46))/((CARROT_CAP+1)*(MESCLUN_CAP+1)))</x:f>
        <x:v>3</x:v>
      </x:c>
      <x:c r="J2627" s="266" t="n">
        <x:f>MOD(INT((ROW()-ROW($I$46))/(MESCLUN_CAP+1)),CARROT_CAP+1)</x:f>
        <x:v>20</x:v>
      </x:c>
      <x:c r="K2627" s="266" t="n">
        <x:f>MOD(ROW()-ROW($I$46),MESCLUN_CAP+1)</x:f>
        <x:v>8</x:v>
      </x:c>
      <x:c r="L2627" s="266" t="n">
        <x:f>SUM(I2627:K2627)</x:f>
        <x:v>31</x:v>
      </x:c>
      <x:c r="M2627" s="267" t="n">
        <x:f>I2627*TOMATO_HOURS*WEEKS*(1+TOMATO_DIM)^I2627+J2627*CARROT_HOURS*WEEKS*(1+CARROT_DIM)^J2627+K2627*MESCLUN_HOURS*WEEKS*(1+MESCLUN_DIM)^K2627</x:f>
        <x:v>1740.1548605995451</x:v>
      </x:c>
      <x:c r="N2627" s="267" t="n">
        <x:f>MAX(M2627-FARMER_HOURS,0)/TEMP_HOURS_PER_WORKER</x:f>
        <x:v>0.7084408754163508</x:v>
      </x:c>
      <x:c r="O2627" s="268" t="n">
        <x:f>I2627*TOMATO_PRICE+J2627*CARROT_PRICE+K2627*MESCLUN_PRICE</x:f>
        <x:v>89880</x:v>
      </x:c>
      <x:c r="P2627" s="268" t="n">
        <x:f>I2627*TOMATO_FERTILIZER+J2627*CARROT_FERTILIZER+K2627*MESCLUN_FERTILIZER</x:f>
        <x:v>18480</x:v>
      </x:c>
      <x:c r="Q2627" s="268" t="n">
        <x:f>MIN(M2627,FARMER_HOURS)*FARMER_RATE+MAX(M2627-FARMER_HOURS,0)*TEMP_RATE</x:f>
        <x:v>42711.02188540877</x:v>
      </x:c>
      <x:c r="R2627" s="268" t="n">
        <x:f>O2627-P2627-Q2627-FIXED_COST</x:f>
        <x:v>8688.978114591227</x:v>
      </x:c>
      <x:c r="S2627" s="139" t="str">
        <x:f>IF(AND(L2627&lt;=TOTAL_BED_CAP,N2627&lt;=TEMP_WORKER_CAP),"YES","NO")</x:f>
        <x:v>YES</x:v>
      </x:c>
      <x:c r="T2627" s="139" t="n">
        <x:f>IF(S2627="YES",R2627,-1E+99)</x:f>
        <x:v>8688.978114591227</x:v>
      </x:c>
    </x:row>
    <x:row r="2628">
      <x:c r="A2628" s="139"/>
      <x:c r="B2628" s="139"/>
      <x:c r="C2628" s="139"/>
      <x:c r="D2628" s="139"/>
      <x:c r="E2628" s="139"/>
      <x:c r="F2628" s="139"/>
      <x:c r="G2628" s="139"/>
      <x:c r="H2628" s="139"/>
      <x:c r="I2628" s="266" t="n">
        <x:f>INT((ROW()-ROW($I$46))/((CARROT_CAP+1)*(MESCLUN_CAP+1)))</x:f>
        <x:v>3</x:v>
      </x:c>
      <x:c r="J2628" s="266" t="n">
        <x:f>MOD(INT((ROW()-ROW($I$46))/(MESCLUN_CAP+1)),CARROT_CAP+1)</x:f>
        <x:v>20</x:v>
      </x:c>
      <x:c r="K2628" s="266" t="n">
        <x:f>MOD(ROW()-ROW($I$46),MESCLUN_CAP+1)</x:f>
        <x:v>9</x:v>
      </x:c>
      <x:c r="L2628" s="266" t="n">
        <x:f>SUM(I2628:K2628)</x:f>
        <x:v>32</x:v>
      </x:c>
      <x:c r="M2628" s="267" t="n">
        <x:f>I2628*TOMATO_HOURS*WEEKS*(1+TOMATO_DIM)^I2628+J2628*CARROT_HOURS*WEEKS*(1+CARROT_DIM)^J2628+K2628*MESCLUN_HOURS*WEEKS*(1+MESCLUN_DIM)^K2628</x:f>
        <x:v>1795.4481960399394</x:v>
      </x:c>
      <x:c r="N2628" s="267" t="n">
        <x:f>MAX(M2628-FARMER_HOURS,0)/TEMP_HOURS_PER_WORKER</x:f>
        <x:v>0.7468390250277357</x:v>
      </x:c>
      <x:c r="O2628" s="268" t="n">
        <x:f>I2628*TOMATO_PRICE+J2628*CARROT_PRICE+K2628*MESCLUN_PRICE</x:f>
        <x:v>92580</x:v>
      </x:c>
      <x:c r="P2628" s="268" t="n">
        <x:f>I2628*TOMATO_FERTILIZER+J2628*CARROT_FERTILIZER+K2628*MESCLUN_FERTILIZER</x:f>
        <x:v>19360</x:v>
      </x:c>
      <x:c r="Q2628" s="268" t="n">
        <x:f>MIN(M2628,FARMER_HOURS)*FARMER_RATE+MAX(M2628-FARMER_HOURS,0)*TEMP_RATE</x:f>
        <x:v>43670.97562569339</x:v>
      </x:c>
      <x:c r="R2628" s="268" t="n">
        <x:f>O2628-P2628-Q2628-FIXED_COST</x:f>
        <x:v>9549.02437430661</x:v>
      </x:c>
      <x:c r="S2628" s="139" t="str">
        <x:f>IF(AND(L2628&lt;=TOTAL_BED_CAP,N2628&lt;=TEMP_WORKER_CAP),"YES","NO")</x:f>
        <x:v>YES</x:v>
      </x:c>
      <x:c r="T2628" s="139" t="n">
        <x:f>IF(S2628="YES",R2628,-1E+99)</x:f>
        <x:v>9549.02437430661</x:v>
      </x:c>
    </x:row>
    <x:row r="2629">
      <x:c r="A2629" s="139"/>
      <x:c r="B2629" s="139"/>
      <x:c r="C2629" s="139"/>
      <x:c r="D2629" s="139"/>
      <x:c r="E2629" s="139"/>
      <x:c r="F2629" s="139"/>
      <x:c r="G2629" s="139"/>
      <x:c r="H2629" s="139"/>
      <x:c r="I2629" s="266" t="n">
        <x:f>INT((ROW()-ROW($I$46))/((CARROT_CAP+1)*(MESCLUN_CAP+1)))</x:f>
        <x:v>3</x:v>
      </x:c>
      <x:c r="J2629" s="266" t="n">
        <x:f>MOD(INT((ROW()-ROW($I$46))/(MESCLUN_CAP+1)),CARROT_CAP+1)</x:f>
        <x:v>20</x:v>
      </x:c>
      <x:c r="K2629" s="266" t="n">
        <x:f>MOD(ROW()-ROW($I$46),MESCLUN_CAP+1)</x:f>
        <x:v>10</x:v>
      </x:c>
      <x:c r="L2629" s="266" t="n">
        <x:f>SUM(I2629:K2629)</x:f>
        <x:v>33</x:v>
      </x:c>
      <x:c r="M2629" s="267" t="n">
        <x:f>I2629*TOMATO_HOURS*WEEKS*(1+TOMATO_DIM)^I2629+J2629*CARROT_HOURS*WEEKS*(1+CARROT_DIM)^J2629+K2629*MESCLUN_HOURS*WEEKS*(1+MESCLUN_DIM)^K2629</x:f>
        <x:v>1852.0617375231523</x:v>
      </x:c>
      <x:c r="N2629" s="267" t="n">
        <x:f>MAX(M2629-FARMER_HOURS,0)/TEMP_HOURS_PER_WORKER</x:f>
        <x:v>0.786153984391078</x:v>
      </x:c>
      <x:c r="O2629" s="268" t="n">
        <x:f>I2629*TOMATO_PRICE+J2629*CARROT_PRICE+K2629*MESCLUN_PRICE</x:f>
        <x:v>95280</x:v>
      </x:c>
      <x:c r="P2629" s="268" t="n">
        <x:f>I2629*TOMATO_FERTILIZER+J2629*CARROT_FERTILIZER+K2629*MESCLUN_FERTILIZER</x:f>
        <x:v>20240</x:v>
      </x:c>
      <x:c r="Q2629" s="268" t="n">
        <x:f>MIN(M2629,FARMER_HOURS)*FARMER_RATE+MAX(M2629-FARMER_HOURS,0)*TEMP_RATE</x:f>
        <x:v>44653.84960977695</x:v>
      </x:c>
      <x:c r="R2629" s="268" t="n">
        <x:f>O2629-P2629-Q2629-FIXED_COST</x:f>
        <x:v>10386.150390223047</x:v>
      </x:c>
      <x:c r="S2629" s="139" t="str">
        <x:f>IF(AND(L2629&lt;=TOTAL_BED_CAP,N2629&lt;=TEMP_WORKER_CAP),"YES","NO")</x:f>
        <x:v>YES</x:v>
      </x:c>
      <x:c r="T2629" s="139" t="n">
        <x:f>IF(S2629="YES",R2629,-1E+99)</x:f>
        <x:v>10386.150390223047</x:v>
      </x:c>
    </x:row>
    <x:row r="2630">
      <x:c r="A2630" s="139"/>
      <x:c r="B2630" s="139"/>
      <x:c r="C2630" s="139"/>
      <x:c r="D2630" s="139"/>
      <x:c r="E2630" s="139"/>
      <x:c r="F2630" s="139"/>
      <x:c r="G2630" s="139"/>
      <x:c r="H2630" s="139"/>
      <x:c r="I2630" s="266" t="n">
        <x:f>INT((ROW()-ROW($I$46))/((CARROT_CAP+1)*(MESCLUN_CAP+1)))</x:f>
        <x:v>3</x:v>
      </x:c>
      <x:c r="J2630" s="266" t="n">
        <x:f>MOD(INT((ROW()-ROW($I$46))/(MESCLUN_CAP+1)),CARROT_CAP+1)</x:f>
        <x:v>20</x:v>
      </x:c>
      <x:c r="K2630" s="266" t="n">
        <x:f>MOD(ROW()-ROW($I$46),MESCLUN_CAP+1)</x:f>
        <x:v>11</x:v>
      </x:c>
      <x:c r="L2630" s="266" t="n">
        <x:f>SUM(I2630:K2630)</x:f>
        <x:v>34</x:v>
      </x:c>
      <x:c r="M2630" s="267" t="n">
        <x:f>I2630*TOMATO_HOURS*WEEKS*(1+TOMATO_DIM)^I2630+J2630*CARROT_HOURS*WEEKS*(1+CARROT_DIM)^J2630+K2630*MESCLUN_HOURS*WEEKS*(1+MESCLUN_DIM)^K2630</x:f>
        <x:v>1910.0198506165914</x:v>
      </x:c>
      <x:c r="N2630" s="267" t="n">
        <x:f>MAX(M2630-FARMER_HOURS,0)/TEMP_HOURS_PER_WORKER</x:f>
        <x:v>0.8264026740392996</x:v>
      </x:c>
      <x:c r="O2630" s="268" t="n">
        <x:f>I2630*TOMATO_PRICE+J2630*CARROT_PRICE+K2630*MESCLUN_PRICE</x:f>
        <x:v>97980</x:v>
      </x:c>
      <x:c r="P2630" s="268" t="n">
        <x:f>I2630*TOMATO_FERTILIZER+J2630*CARROT_FERTILIZER+K2630*MESCLUN_FERTILIZER</x:f>
        <x:v>21120</x:v>
      </x:c>
      <x:c r="Q2630" s="268" t="n">
        <x:f>MIN(M2630,FARMER_HOURS)*FARMER_RATE+MAX(M2630-FARMER_HOURS,0)*TEMP_RATE</x:f>
        <x:v>45660.06685098249</x:v>
      </x:c>
      <x:c r="R2630" s="268" t="n">
        <x:f>O2630-P2630-Q2630-FIXED_COST</x:f>
        <x:v>11199.93314901751</x:v>
      </x:c>
      <x:c r="S2630" s="139" t="str">
        <x:f>IF(AND(L2630&lt;=TOTAL_BED_CAP,N2630&lt;=TEMP_WORKER_CAP),"YES","NO")</x:f>
        <x:v>YES</x:v>
      </x:c>
      <x:c r="T2630" s="139" t="n">
        <x:f>IF(S2630="YES",R2630,-1E+99)</x:f>
        <x:v>11199.93314901751</x:v>
      </x:c>
    </x:row>
    <x:row r="2631">
      <x:c r="A2631" s="139"/>
      <x:c r="B2631" s="139"/>
      <x:c r="C2631" s="139"/>
      <x:c r="D2631" s="139"/>
      <x:c r="E2631" s="139"/>
      <x:c r="F2631" s="139"/>
      <x:c r="G2631" s="139"/>
      <x:c r="H2631" s="139"/>
      <x:c r="I2631" s="266" t="n">
        <x:f>INT((ROW()-ROW($I$46))/((CARROT_CAP+1)*(MESCLUN_CAP+1)))</x:f>
        <x:v>3</x:v>
      </x:c>
      <x:c r="J2631" s="266" t="n">
        <x:f>MOD(INT((ROW()-ROW($I$46))/(MESCLUN_CAP+1)),CARROT_CAP+1)</x:f>
        <x:v>20</x:v>
      </x:c>
      <x:c r="K2631" s="266" t="n">
        <x:f>MOD(ROW()-ROW($I$46),MESCLUN_CAP+1)</x:f>
        <x:v>12</x:v>
      </x:c>
      <x:c r="L2631" s="266" t="n">
        <x:f>SUM(I2631:K2631)</x:f>
        <x:v>35</x:v>
      </x:c>
      <x:c r="M2631" s="267" t="n">
        <x:f>I2631*TOMATO_HOURS*WEEKS*(1+TOMATO_DIM)^I2631+J2631*CARROT_HOURS*WEEKS*(1+CARROT_DIM)^J2631+K2631*MESCLUN_HOURS*WEEKS*(1+MESCLUN_DIM)^K2631</x:f>
        <x:v>1969.3473037446556</x:v>
      </x:c>
      <x:c r="N2631" s="267" t="n">
        <x:f>MAX(M2631-FARMER_HOURS,0)/TEMP_HOURS_PER_WORKER</x:f>
        <x:v>0.867602294267122</x:v>
      </x:c>
      <x:c r="O2631" s="268" t="n">
        <x:f>I2631*TOMATO_PRICE+J2631*CARROT_PRICE+K2631*MESCLUN_PRICE</x:f>
        <x:v>100680</x:v>
      </x:c>
      <x:c r="P2631" s="268" t="n">
        <x:f>I2631*TOMATO_FERTILIZER+J2631*CARROT_FERTILIZER+K2631*MESCLUN_FERTILIZER</x:f>
        <x:v>22000</x:v>
      </x:c>
      <x:c r="Q2631" s="268" t="n">
        <x:f>MIN(M2631,FARMER_HOURS)*FARMER_RATE+MAX(M2631-FARMER_HOURS,0)*TEMP_RATE</x:f>
        <x:v>46690.05735667805</x:v>
      </x:c>
      <x:c r="R2631" s="268" t="n">
        <x:f>O2631-P2631-Q2631-FIXED_COST</x:f>
        <x:v>11989.942643321949</x:v>
      </x:c>
      <x:c r="S2631" s="139" t="str">
        <x:f>IF(AND(L2631&lt;=TOTAL_BED_CAP,N2631&lt;=TEMP_WORKER_CAP),"YES","NO")</x:f>
        <x:v>YES</x:v>
      </x:c>
      <x:c r="T2631" s="139" t="n">
        <x:f>IF(S2631="YES",R2631,-1E+99)</x:f>
        <x:v>11989.942643321949</x:v>
      </x:c>
    </x:row>
    <x:row r="2632">
      <x:c r="A2632" s="139"/>
      <x:c r="B2632" s="139"/>
      <x:c r="C2632" s="139"/>
      <x:c r="D2632" s="139"/>
      <x:c r="E2632" s="139"/>
      <x:c r="F2632" s="139"/>
      <x:c r="G2632" s="139"/>
      <x:c r="H2632" s="139"/>
      <x:c r="I2632" s="266" t="n">
        <x:f>INT((ROW()-ROW($I$46))/((CARROT_CAP+1)*(MESCLUN_CAP+1)))</x:f>
        <x:v>3</x:v>
      </x:c>
      <x:c r="J2632" s="266" t="n">
        <x:f>MOD(INT((ROW()-ROW($I$46))/(MESCLUN_CAP+1)),CARROT_CAP+1)</x:f>
        <x:v>20</x:v>
      </x:c>
      <x:c r="K2632" s="266" t="n">
        <x:f>MOD(ROW()-ROW($I$46),MESCLUN_CAP+1)</x:f>
        <x:v>13</x:v>
      </x:c>
      <x:c r="L2632" s="266" t="n">
        <x:f>SUM(I2632:K2632)</x:f>
        <x:v>36</x:v>
      </x:c>
      <x:c r="M2632" s="267" t="n">
        <x:f>I2632*TOMATO_HOURS*WEEKS*(1+TOMATO_DIM)^I2632+J2632*CARROT_HOURS*WEEKS*(1+CARROT_DIM)^J2632+K2632*MESCLUN_HOURS*WEEKS*(1+MESCLUN_DIM)^K2632</x:f>
        <x:v>2030.0692744530402</x:v>
      </x:c>
      <x:c r="N2632" s="267" t="n">
        <x:f>MAX(M2632-FARMER_HOURS,0)/TEMP_HOURS_PER_WORKER</x:f>
        <x:v>0.9097703294812779</x:v>
      </x:c>
      <x:c r="O2632" s="268" t="n">
        <x:f>I2632*TOMATO_PRICE+J2632*CARROT_PRICE+K2632*MESCLUN_PRICE</x:f>
        <x:v>103380</x:v>
      </x:c>
      <x:c r="P2632" s="268" t="n">
        <x:f>I2632*TOMATO_FERTILIZER+J2632*CARROT_FERTILIZER+K2632*MESCLUN_FERTILIZER</x:f>
        <x:v>22880</x:v>
      </x:c>
      <x:c r="Q2632" s="268" t="n">
        <x:f>MIN(M2632,FARMER_HOURS)*FARMER_RATE+MAX(M2632-FARMER_HOURS,0)*TEMP_RATE</x:f>
        <x:v>47744.25823703194</x:v>
      </x:c>
      <x:c r="R2632" s="268" t="n">
        <x:f>O2632-P2632-Q2632-FIXED_COST</x:f>
        <x:v>12755.741762968057</x:v>
      </x:c>
      <x:c r="S2632" s="139" t="str">
        <x:f>IF(AND(L2632&lt;=TOTAL_BED_CAP,N2632&lt;=TEMP_WORKER_CAP),"YES","NO")</x:f>
        <x:v>YES</x:v>
      </x:c>
      <x:c r="T2632" s="139" t="n">
        <x:f>IF(S2632="YES",R2632,-1E+99)</x:f>
        <x:v>12755.741762968057</x:v>
      </x:c>
    </x:row>
    <x:row r="2633">
      <x:c r="A2633" s="139"/>
      <x:c r="B2633" s="139"/>
      <x:c r="C2633" s="139"/>
      <x:c r="D2633" s="139"/>
      <x:c r="E2633" s="139"/>
      <x:c r="F2633" s="139"/>
      <x:c r="G2633" s="139"/>
      <x:c r="H2633" s="139"/>
      <x:c r="I2633" s="266" t="n">
        <x:f>INT((ROW()-ROW($I$46))/((CARROT_CAP+1)*(MESCLUN_CAP+1)))</x:f>
        <x:v>3</x:v>
      </x:c>
      <x:c r="J2633" s="266" t="n">
        <x:f>MOD(INT((ROW()-ROW($I$46))/(MESCLUN_CAP+1)),CARROT_CAP+1)</x:f>
        <x:v>20</x:v>
      </x:c>
      <x:c r="K2633" s="266" t="n">
        <x:f>MOD(ROW()-ROW($I$46),MESCLUN_CAP+1)</x:f>
        <x:v>14</x:v>
      </x:c>
      <x:c r="L2633" s="266" t="n">
        <x:f>SUM(I2633:K2633)</x:f>
        <x:v>37</x:v>
      </x:c>
      <x:c r="M2633" s="267" t="n">
        <x:f>I2633*TOMATO_HOURS*WEEKS*(1+TOMATO_DIM)^I2633+J2633*CARROT_HOURS*WEEKS*(1+CARROT_DIM)^J2633+K2633*MESCLUN_HOURS*WEEKS*(1+MESCLUN_DIM)^K2633</x:f>
        <x:v>2092.211355766701</x:v>
      </x:c>
      <x:c r="N2633" s="267" t="n">
        <x:f>MAX(M2633-FARMER_HOURS,0)/TEMP_HOURS_PER_WORKER</x:f>
        <x:v>0.9529245526157647</x:v>
      </x:c>
      <x:c r="O2633" s="268" t="n">
        <x:f>I2633*TOMATO_PRICE+J2633*CARROT_PRICE+K2633*MESCLUN_PRICE</x:f>
        <x:v>106080</x:v>
      </x:c>
      <x:c r="P2633" s="268" t="n">
        <x:f>I2633*TOMATO_FERTILIZER+J2633*CARROT_FERTILIZER+K2633*MESCLUN_FERTILIZER</x:f>
        <x:v>23760</x:v>
      </x:c>
      <x:c r="Q2633" s="268" t="n">
        <x:f>MIN(M2633,FARMER_HOURS)*FARMER_RATE+MAX(M2633-FARMER_HOURS,0)*TEMP_RATE</x:f>
        <x:v>48823.113815394114</x:v>
      </x:c>
      <x:c r="R2633" s="268" t="n">
        <x:f>O2633-P2633-Q2633-FIXED_COST</x:f>
        <x:v>13496.886184605886</x:v>
      </x:c>
      <x:c r="S2633" s="139" t="str">
        <x:f>IF(AND(L2633&lt;=TOTAL_BED_CAP,N2633&lt;=TEMP_WORKER_CAP),"YES","NO")</x:f>
        <x:v>YES</x:v>
      </x:c>
      <x:c r="T2633" s="139" t="n">
        <x:f>IF(S2633="YES",R2633,-1E+99)</x:f>
        <x:v>13496.886184605886</x:v>
      </x:c>
    </x:row>
    <x:row r="2634">
      <x:c r="A2634" s="139"/>
      <x:c r="B2634" s="139"/>
      <x:c r="C2634" s="139"/>
      <x:c r="D2634" s="139"/>
      <x:c r="E2634" s="139"/>
      <x:c r="F2634" s="139"/>
      <x:c r="G2634" s="139"/>
      <x:c r="H2634" s="139"/>
      <x:c r="I2634" s="266" t="n">
        <x:f>INT((ROW()-ROW($I$46))/((CARROT_CAP+1)*(MESCLUN_CAP+1)))</x:f>
        <x:v>3</x:v>
      </x:c>
      <x:c r="J2634" s="266" t="n">
        <x:f>MOD(INT((ROW()-ROW($I$46))/(MESCLUN_CAP+1)),CARROT_CAP+1)</x:f>
        <x:v>20</x:v>
      </x:c>
      <x:c r="K2634" s="266" t="n">
        <x:f>MOD(ROW()-ROW($I$46),MESCLUN_CAP+1)</x:f>
        <x:v>15</x:v>
      </x:c>
      <x:c r="L2634" s="266" t="n">
        <x:f>SUM(I2634:K2634)</x:f>
        <x:v>38</x:v>
      </x:c>
      <x:c r="M2634" s="267" t="n">
        <x:f>I2634*TOMATO_HOURS*WEEKS*(1+TOMATO_DIM)^I2634+J2634*CARROT_HOURS*WEEKS*(1+CARROT_DIM)^J2634+K2634*MESCLUN_HOURS*WEEKS*(1+MESCLUN_DIM)^K2634</x:f>
        <x:v>2155.7995626428474</x:v>
      </x:c>
      <x:c r="N2634" s="267" t="n">
        <x:f>MAX(M2634-FARMER_HOURS,0)/TEMP_HOURS_PER_WORKER</x:f>
        <x:v>0.9970830296130885</x:v>
      </x:c>
      <x:c r="O2634" s="268" t="n">
        <x:f>I2634*TOMATO_PRICE+J2634*CARROT_PRICE+K2634*MESCLUN_PRICE</x:f>
        <x:v>108780</x:v>
      </x:c>
      <x:c r="P2634" s="268" t="n">
        <x:f>I2634*TOMATO_FERTILIZER+J2634*CARROT_FERTILIZER+K2634*MESCLUN_FERTILIZER</x:f>
        <x:v>24640</x:v>
      </x:c>
      <x:c r="Q2634" s="268" t="n">
        <x:f>MIN(M2634,FARMER_HOURS)*FARMER_RATE+MAX(M2634-FARMER_HOURS,0)*TEMP_RATE</x:f>
        <x:v>49927.075740327215</x:v>
      </x:c>
      <x:c r="R2634" s="268" t="n">
        <x:f>O2634-P2634-Q2634-FIXED_COST</x:f>
        <x:v>14212.924259672785</x:v>
      </x:c>
      <x:c r="S2634" s="139" t="str">
        <x:f>IF(AND(L2634&lt;=TOTAL_BED_CAP,N2634&lt;=TEMP_WORKER_CAP),"YES","NO")</x:f>
        <x:v>YES</x:v>
      </x:c>
      <x:c r="T2634" s="139" t="n">
        <x:f>IF(S2634="YES",R2634,-1E+99)</x:f>
        <x:v>14212.924259672785</x:v>
      </x:c>
    </x:row>
    <x:row r="2635">
      <x:c r="A2635" s="139"/>
      <x:c r="B2635" s="139"/>
      <x:c r="C2635" s="139"/>
      <x:c r="D2635" s="139"/>
      <x:c r="E2635" s="139"/>
      <x:c r="F2635" s="139"/>
      <x:c r="G2635" s="139"/>
      <x:c r="H2635" s="139"/>
      <x:c r="I2635" s="266" t="n">
        <x:f>INT((ROW()-ROW($I$46))/((CARROT_CAP+1)*(MESCLUN_CAP+1)))</x:f>
        <x:v>3</x:v>
      </x:c>
      <x:c r="J2635" s="266" t="n">
        <x:f>MOD(INT((ROW()-ROW($I$46))/(MESCLUN_CAP+1)),CARROT_CAP+1)</x:f>
        <x:v>20</x:v>
      </x:c>
      <x:c r="K2635" s="266" t="n">
        <x:f>MOD(ROW()-ROW($I$46),MESCLUN_CAP+1)</x:f>
        <x:v>16</x:v>
      </x:c>
      <x:c r="L2635" s="266" t="n">
        <x:f>SUM(I2635:K2635)</x:f>
        <x:v>39</x:v>
      </x:c>
      <x:c r="M2635" s="267" t="n">
        <x:f>I2635*TOMATO_HOURS*WEEKS*(1+TOMATO_DIM)^I2635+J2635*CARROT_HOURS*WEEKS*(1+CARROT_DIM)^J2635+K2635*MESCLUN_HOURS*WEEKS*(1+MESCLUN_DIM)^K2635</x:f>
        <x:v>2220.8603385203364</x:v>
      </x:c>
      <x:c r="N2635" s="267" t="n">
        <x:f>MAX(M2635-FARMER_HOURS,0)/TEMP_HOURS_PER_WORKER</x:f>
        <x:v>1.042264123972456</x:v>
      </x:c>
      <x:c r="O2635" s="268" t="n">
        <x:f>I2635*TOMATO_PRICE+J2635*CARROT_PRICE+K2635*MESCLUN_PRICE</x:f>
        <x:v>111480</x:v>
      </x:c>
      <x:c r="P2635" s="268" t="n">
        <x:f>I2635*TOMATO_FERTILIZER+J2635*CARROT_FERTILIZER+K2635*MESCLUN_FERTILIZER</x:f>
        <x:v>25520</x:v>
      </x:c>
      <x:c r="Q2635" s="268" t="n">
        <x:f>MIN(M2635,FARMER_HOURS)*FARMER_RATE+MAX(M2635-FARMER_HOURS,0)*TEMP_RATE</x:f>
        <x:v>51056.6030993114</x:v>
      </x:c>
      <x:c r="R2635" s="268" t="n">
        <x:f>O2635-P2635-Q2635-FIXED_COST</x:f>
        <x:v>14903.396900688604</x:v>
      </x:c>
      <x:c r="S2635" s="139" t="str">
        <x:f>IF(AND(L2635&lt;=TOTAL_BED_CAP,N2635&lt;=TEMP_WORKER_CAP),"YES","NO")</x:f>
        <x:v>YES</x:v>
      </x:c>
      <x:c r="T2635" s="139" t="n">
        <x:f>IF(S2635="YES",R2635,-1E+99)</x:f>
        <x:v>14903.396900688604</x:v>
      </x:c>
    </x:row>
    <x:row r="2636">
      <x:c r="A2636" s="139"/>
      <x:c r="B2636" s="139"/>
      <x:c r="C2636" s="139"/>
      <x:c r="D2636" s="139"/>
      <x:c r="E2636" s="139"/>
      <x:c r="F2636" s="139"/>
      <x:c r="G2636" s="139"/>
      <x:c r="H2636" s="139"/>
      <x:c r="I2636" s="266" t="n">
        <x:f>INT((ROW()-ROW($I$46))/((CARROT_CAP+1)*(MESCLUN_CAP+1)))</x:f>
        <x:v>3</x:v>
      </x:c>
      <x:c r="J2636" s="266" t="n">
        <x:f>MOD(INT((ROW()-ROW($I$46))/(MESCLUN_CAP+1)),CARROT_CAP+1)</x:f>
        <x:v>20</x:v>
      </x:c>
      <x:c r="K2636" s="266" t="n">
        <x:f>MOD(ROW()-ROW($I$46),MESCLUN_CAP+1)</x:f>
        <x:v>17</x:v>
      </x:c>
      <x:c r="L2636" s="266" t="n">
        <x:f>SUM(I2636:K2636)</x:f>
        <x:v>40</x:v>
      </x:c>
      <x:c r="M2636" s="267" t="n">
        <x:f>I2636*TOMATO_HOURS*WEEKS*(1+TOMATO_DIM)^I2636+J2636*CARROT_HOURS*WEEKS*(1+CARROT_DIM)^J2636+K2636*MESCLUN_HOURS*WEEKS*(1+MESCLUN_DIM)^K2636</x:f>
        <x:v>2287.4205619668764</x:v>
      </x:c>
      <x:c r="N2636" s="267" t="n">
        <x:f>MAX(M2636-FARMER_HOURS,0)/TEMP_HOURS_PER_WORKER</x:f>
        <x:v>1.0884865013658864</x:v>
      </x:c>
      <x:c r="O2636" s="268" t="n">
        <x:f>I2636*TOMATO_PRICE+J2636*CARROT_PRICE+K2636*MESCLUN_PRICE</x:f>
        <x:v>114180</x:v>
      </x:c>
      <x:c r="P2636" s="268" t="n">
        <x:f>I2636*TOMATO_FERTILIZER+J2636*CARROT_FERTILIZER+K2636*MESCLUN_FERTILIZER</x:f>
        <x:v>26400</x:v>
      </x:c>
      <x:c r="Q2636" s="268" t="n">
        <x:f>MIN(M2636,FARMER_HOURS)*FARMER_RATE+MAX(M2636-FARMER_HOURS,0)*TEMP_RATE</x:f>
        <x:v>52212.16253414716</x:v>
      </x:c>
      <x:c r="R2636" s="268" t="n">
        <x:f>O2636-P2636-Q2636-FIXED_COST</x:f>
        <x:v>15567.837465852841</x:v>
      </x:c>
      <x:c r="S2636" s="139" t="str">
        <x:f>IF(AND(L2636&lt;=TOTAL_BED_CAP,N2636&lt;=TEMP_WORKER_CAP),"YES","NO")</x:f>
        <x:v>YES</x:v>
      </x:c>
      <x:c r="T2636" s="139" t="n">
        <x:f>IF(S2636="YES",R2636,-1E+99)</x:f>
        <x:v>15567.837465852841</x:v>
      </x:c>
    </x:row>
    <x:row r="2637">
      <x:c r="A2637" s="139"/>
      <x:c r="B2637" s="139"/>
      <x:c r="C2637" s="139"/>
      <x:c r="D2637" s="139"/>
      <x:c r="E2637" s="139"/>
      <x:c r="F2637" s="139"/>
      <x:c r="G2637" s="139"/>
      <x:c r="H2637" s="139"/>
      <x:c r="I2637" s="266" t="n">
        <x:f>INT((ROW()-ROW($I$46))/((CARROT_CAP+1)*(MESCLUN_CAP+1)))</x:f>
        <x:v>3</x:v>
      </x:c>
      <x:c r="J2637" s="266" t="n">
        <x:f>MOD(INT((ROW()-ROW($I$46))/(MESCLUN_CAP+1)),CARROT_CAP+1)</x:f>
        <x:v>20</x:v>
      </x:c>
      <x:c r="K2637" s="266" t="n">
        <x:f>MOD(ROW()-ROW($I$46),MESCLUN_CAP+1)</x:f>
        <x:v>18</x:v>
      </x:c>
      <x:c r="L2637" s="266" t="n">
        <x:f>SUM(I2637:K2637)</x:f>
        <x:v>41</x:v>
      </x:c>
      <x:c r="M2637" s="267" t="n">
        <x:f>I2637*TOMATO_HOURS*WEEKS*(1+TOMATO_DIM)^I2637+J2637*CARROT_HOURS*WEEKS*(1+CARROT_DIM)^J2637+K2637*MESCLUN_HOURS*WEEKS*(1+MESCLUN_DIM)^K2637</x:f>
        <x:v>2355.507553425464</x:v>
      </x:c>
      <x:c r="N2637" s="267" t="n">
        <x:f>MAX(M2637-FARMER_HOURS,0)/TEMP_HOURS_PER_WORKER</x:f>
        <x:v>1.1357691343232388</x:v>
      </x:c>
      <x:c r="O2637" s="268" t="n">
        <x:f>I2637*TOMATO_PRICE+J2637*CARROT_PRICE+K2637*MESCLUN_PRICE</x:f>
        <x:v>116880</x:v>
      </x:c>
      <x:c r="P2637" s="268" t="n">
        <x:f>I2637*TOMATO_FERTILIZER+J2637*CARROT_FERTILIZER+K2637*MESCLUN_FERTILIZER</x:f>
        <x:v>27280</x:v>
      </x:c>
      <x:c r="Q2637" s="268" t="n">
        <x:f>MIN(M2637,FARMER_HOURS)*FARMER_RATE+MAX(M2637-FARMER_HOURS,0)*TEMP_RATE</x:f>
        <x:v>53394.22835808097</x:v>
      </x:c>
      <x:c r="R2637" s="268" t="n">
        <x:f>O2637-P2637-Q2637-FIXED_COST</x:f>
        <x:v>16205.771641919033</x:v>
      </x:c>
      <x:c r="S2637" s="139" t="str">
        <x:f>IF(AND(L2637&lt;=TOTAL_BED_CAP,N2637&lt;=TEMP_WORKER_CAP),"YES","NO")</x:f>
        <x:v>YES</x:v>
      </x:c>
      <x:c r="T2637" s="139" t="n">
        <x:f>IF(S2637="YES",R2637,-1E+99)</x:f>
        <x:v>16205.771641919033</x:v>
      </x:c>
    </x:row>
    <x:row r="2638">
      <x:c r="A2638" s="139"/>
      <x:c r="B2638" s="139"/>
      <x:c r="C2638" s="139"/>
      <x:c r="D2638" s="139"/>
      <x:c r="E2638" s="139"/>
      <x:c r="F2638" s="139"/>
      <x:c r="G2638" s="139"/>
      <x:c r="H2638" s="139"/>
      <x:c r="I2638" s="266" t="n">
        <x:f>INT((ROW()-ROW($I$46))/((CARROT_CAP+1)*(MESCLUN_CAP+1)))</x:f>
        <x:v>3</x:v>
      </x:c>
      <x:c r="J2638" s="266" t="n">
        <x:f>MOD(INT((ROW()-ROW($I$46))/(MESCLUN_CAP+1)),CARROT_CAP+1)</x:f>
        <x:v>20</x:v>
      </x:c>
      <x:c r="K2638" s="266" t="n">
        <x:f>MOD(ROW()-ROW($I$46),MESCLUN_CAP+1)</x:f>
        <x:v>19</x:v>
      </x:c>
      <x:c r="L2638" s="266" t="n">
        <x:f>SUM(I2638:K2638)</x:f>
        <x:v>42</x:v>
      </x:c>
      <x:c r="M2638" s="267" t="n">
        <x:f>I2638*TOMATO_HOURS*WEEKS*(1+TOMATO_DIM)^I2638+J2638*CARROT_HOURS*WEEKS*(1+CARROT_DIM)^J2638+K2638*MESCLUN_HOURS*WEEKS*(1+MESCLUN_DIM)^K2638</x:f>
        <x:v>2425.149082061486</x:v>
      </x:c>
      <x:c r="N2638" s="267" t="n">
        <x:f>MAX(M2638-FARMER_HOURS,0)/TEMP_HOURS_PER_WORKER</x:f>
        <x:v>1.1841313069871429</x:v>
      </x:c>
      <x:c r="O2638" s="268" t="n">
        <x:f>I2638*TOMATO_PRICE+J2638*CARROT_PRICE+K2638*MESCLUN_PRICE</x:f>
        <x:v>119580</x:v>
      </x:c>
      <x:c r="P2638" s="268" t="n">
        <x:f>I2638*TOMATO_FERTILIZER+J2638*CARROT_FERTILIZER+K2638*MESCLUN_FERTILIZER</x:f>
        <x:v>28160</x:v>
      </x:c>
      <x:c r="Q2638" s="268" t="n">
        <x:f>MIN(M2638,FARMER_HOURS)*FARMER_RATE+MAX(M2638-FARMER_HOURS,0)*TEMP_RATE</x:f>
        <x:v>54603.28267467857</x:v>
      </x:c>
      <x:c r="R2638" s="268" t="n">
        <x:f>O2638-P2638-Q2638-FIXED_COST</x:f>
        <x:v>16816.717325321428</x:v>
      </x:c>
      <x:c r="S2638" s="139" t="str">
        <x:f>IF(AND(L2638&lt;=TOTAL_BED_CAP,N2638&lt;=TEMP_WORKER_CAP),"YES","NO")</x:f>
        <x:v>YES</x:v>
      </x:c>
      <x:c r="T2638" s="139" t="n">
        <x:f>IF(S2638="YES",R2638,-1E+99)</x:f>
        <x:v>16816.717325321428</x:v>
      </x:c>
    </x:row>
    <x:row r="2639">
      <x:c r="A2639" s="139"/>
      <x:c r="B2639" s="139"/>
      <x:c r="C2639" s="139"/>
      <x:c r="D2639" s="139"/>
      <x:c r="E2639" s="139"/>
      <x:c r="F2639" s="139"/>
      <x:c r="G2639" s="139"/>
      <x:c r="H2639" s="139"/>
      <x:c r="I2639" s="266" t="n">
        <x:f>INT((ROW()-ROW($I$46))/((CARROT_CAP+1)*(MESCLUN_CAP+1)))</x:f>
        <x:v>3</x:v>
      </x:c>
      <x:c r="J2639" s="266" t="n">
        <x:f>MOD(INT((ROW()-ROW($I$46))/(MESCLUN_CAP+1)),CARROT_CAP+1)</x:f>
        <x:v>20</x:v>
      </x:c>
      <x:c r="K2639" s="266" t="n">
        <x:f>MOD(ROW()-ROW($I$46),MESCLUN_CAP+1)</x:f>
        <x:v>20</x:v>
      </x:c>
      <x:c r="L2639" s="266" t="n">
        <x:f>SUM(I2639:K2639)</x:f>
        <x:v>43</x:v>
      </x:c>
      <x:c r="M2639" s="267" t="n">
        <x:f>I2639*TOMATO_HOURS*WEEKS*(1+TOMATO_DIM)^I2639+J2639*CARROT_HOURS*WEEKS*(1+CARROT_DIM)^J2639+K2639*MESCLUN_HOURS*WEEKS*(1+MESCLUN_DIM)^K2639</x:f>
        <x:v>2496.3733727119625</x:v>
      </x:c>
      <x:c r="N2639" s="267" t="n">
        <x:f>MAX(M2639-FARMER_HOURS,0)/TEMP_HOURS_PER_WORKER</x:f>
        <x:v>1.233592619938863</x:v>
      </x:c>
      <x:c r="O2639" s="268" t="n">
        <x:f>I2639*TOMATO_PRICE+J2639*CARROT_PRICE+K2639*MESCLUN_PRICE</x:f>
        <x:v>122280</x:v>
      </x:c>
      <x:c r="P2639" s="268" t="n">
        <x:f>I2639*TOMATO_FERTILIZER+J2639*CARROT_FERTILIZER+K2639*MESCLUN_FERTILIZER</x:f>
        <x:v>29040</x:v>
      </x:c>
      <x:c r="Q2639" s="268" t="n">
        <x:f>MIN(M2639,FARMER_HOURS)*FARMER_RATE+MAX(M2639-FARMER_HOURS,0)*TEMP_RATE</x:f>
        <x:v>55839.815498471566</x:v>
      </x:c>
      <x:c r="R2639" s="268" t="n">
        <x:f>O2639-P2639-Q2639-FIXED_COST</x:f>
        <x:v>17400.184501528434</x:v>
      </x:c>
      <x:c r="S2639" s="139" t="str">
        <x:f>IF(AND(L2639&lt;=TOTAL_BED_CAP,N2639&lt;=TEMP_WORKER_CAP),"YES","NO")</x:f>
        <x:v>YES</x:v>
      </x:c>
      <x:c r="T2639" s="139" t="n">
        <x:f>IF(S2639="YES",R2639,-1E+99)</x:f>
        <x:v>17400.184501528434</x:v>
      </x:c>
    </x:row>
    <x:row r="2640">
      <x:c r="A2640" s="139"/>
      <x:c r="B2640" s="139"/>
      <x:c r="C2640" s="139"/>
      <x:c r="D2640" s="139"/>
      <x:c r="E2640" s="139"/>
      <x:c r="F2640" s="139"/>
      <x:c r="G2640" s="139"/>
      <x:c r="H2640" s="139"/>
      <x:c r="I2640" s="266" t="n">
        <x:f>INT((ROW()-ROW($I$46))/((CARROT_CAP+1)*(MESCLUN_CAP+1)))</x:f>
        <x:v>3</x:v>
      </x:c>
      <x:c r="J2640" s="266" t="n">
        <x:f>MOD(INT((ROW()-ROW($I$46))/(MESCLUN_CAP+1)),CARROT_CAP+1)</x:f>
        <x:v>20</x:v>
      </x:c>
      <x:c r="K2640" s="266" t="n">
        <x:f>MOD(ROW()-ROW($I$46),MESCLUN_CAP+1)</x:f>
        <x:v>21</x:v>
      </x:c>
      <x:c r="L2640" s="266" t="n">
        <x:f>SUM(I2640:K2640)</x:f>
        <x:v>44</x:v>
      </x:c>
      <x:c r="M2640" s="267" t="n">
        <x:f>I2640*TOMATO_HOURS*WEEKS*(1+TOMATO_DIM)^I2640+J2640*CARROT_HOURS*WEEKS*(1+CARROT_DIM)^J2640+K2640*MESCLUN_HOURS*WEEKS*(1+MESCLUN_DIM)^K2640</x:f>
        <x:v>2569.2091129384066</x:v>
      </x:c>
      <x:c r="N2640" s="267" t="n">
        <x:f>MAX(M2640-FARMER_HOURS,0)/TEMP_HOURS_PER_WORKER</x:f>
        <x:v>1.2841729950961158</x:v>
      </x:c>
      <x:c r="O2640" s="268" t="n">
        <x:f>I2640*TOMATO_PRICE+J2640*CARROT_PRICE+K2640*MESCLUN_PRICE</x:f>
        <x:v>124980</x:v>
      </x:c>
      <x:c r="P2640" s="268" t="n">
        <x:f>I2640*TOMATO_FERTILIZER+J2640*CARROT_FERTILIZER+K2640*MESCLUN_FERTILIZER</x:f>
        <x:v>29920</x:v>
      </x:c>
      <x:c r="Q2640" s="268" t="n">
        <x:f>MIN(M2640,FARMER_HOURS)*FARMER_RATE+MAX(M2640-FARMER_HOURS,0)*TEMP_RATE</x:f>
        <x:v>57104.32487740289</x:v>
      </x:c>
      <x:c r="R2640" s="268" t="n">
        <x:f>O2640-P2640-Q2640-FIXED_COST</x:f>
        <x:v>17955.67512259711</x:v>
      </x:c>
      <x:c r="S2640" s="139" t="str">
        <x:f>IF(AND(L2640&lt;=TOTAL_BED_CAP,N2640&lt;=TEMP_WORKER_CAP),"YES","NO")</x:f>
        <x:v>YES</x:v>
      </x:c>
      <x:c r="T2640" s="139" t="n">
        <x:f>IF(S2640="YES",R2640,-1E+99)</x:f>
        <x:v>17955.67512259711</x:v>
      </x:c>
    </x:row>
    <x:row r="2641">
      <x:c r="A2641" s="139"/>
      <x:c r="B2641" s="139"/>
      <x:c r="C2641" s="139"/>
      <x:c r="D2641" s="139"/>
      <x:c r="E2641" s="139"/>
      <x:c r="F2641" s="139"/>
      <x:c r="G2641" s="139"/>
      <x:c r="H2641" s="139"/>
      <x:c r="I2641" s="266" t="n">
        <x:f>INT((ROW()-ROW($I$46))/((CARROT_CAP+1)*(MESCLUN_CAP+1)))</x:f>
        <x:v>3</x:v>
      </x:c>
      <x:c r="J2641" s="266" t="n">
        <x:f>MOD(INT((ROW()-ROW($I$46))/(MESCLUN_CAP+1)),CARROT_CAP+1)</x:f>
        <x:v>20</x:v>
      </x:c>
      <x:c r="K2641" s="266" t="n">
        <x:f>MOD(ROW()-ROW($I$46),MESCLUN_CAP+1)</x:f>
        <x:v>22</x:v>
      </x:c>
      <x:c r="L2641" s="266" t="n">
        <x:f>SUM(I2641:K2641)</x:f>
        <x:v>45</x:v>
      </x:c>
      <x:c r="M2641" s="267" t="n">
        <x:f>I2641*TOMATO_HOURS*WEEKS*(1+TOMATO_DIM)^I2641+J2641*CARROT_HOURS*WEEKS*(1+CARROT_DIM)^J2641+K2641*MESCLUN_HOURS*WEEKS*(1+MESCLUN_DIM)^K2641</x:f>
        <x:v>2643.6854601848027</x:v>
      </x:c>
      <x:c r="N2641" s="267" t="n">
        <x:f>MAX(M2641-FARMER_HOURS,0)/TEMP_HOURS_PER_WORKER</x:f>
        <x:v>1.3358926806838907</x:v>
      </x:c>
      <x:c r="O2641" s="268" t="n">
        <x:f>I2641*TOMATO_PRICE+J2641*CARROT_PRICE+K2641*MESCLUN_PRICE</x:f>
        <x:v>127680</x:v>
      </x:c>
      <x:c r="P2641" s="268" t="n">
        <x:f>I2641*TOMATO_FERTILIZER+J2641*CARROT_FERTILIZER+K2641*MESCLUN_FERTILIZER</x:f>
        <x:v>30800</x:v>
      </x:c>
      <x:c r="Q2641" s="268" t="n">
        <x:f>MIN(M2641,FARMER_HOURS)*FARMER_RATE+MAX(M2641-FARMER_HOURS,0)*TEMP_RATE</x:f>
        <x:v>58397.317017097266</x:v>
      </x:c>
      <x:c r="R2641" s="268" t="n">
        <x:f>O2641-P2641-Q2641-FIXED_COST</x:f>
        <x:v>18482.682982902734</x:v>
      </x:c>
      <x:c r="S2641" s="139" t="str">
        <x:f>IF(AND(L2641&lt;=TOTAL_BED_CAP,N2641&lt;=TEMP_WORKER_CAP),"YES","NO")</x:f>
        <x:v>YES</x:v>
      </x:c>
      <x:c r="T2641" s="139" t="n">
        <x:f>IF(S2641="YES",R2641,-1E+99)</x:f>
        <x:v>18482.682982902734</x:v>
      </x:c>
    </x:row>
    <x:row r="2642">
      <x:c r="A2642" s="139"/>
      <x:c r="B2642" s="139"/>
      <x:c r="C2642" s="139"/>
      <x:c r="D2642" s="139"/>
      <x:c r="E2642" s="139"/>
      <x:c r="F2642" s="139"/>
      <x:c r="G2642" s="139"/>
      <x:c r="H2642" s="139"/>
      <x:c r="I2642" s="266" t="n">
        <x:f>INT((ROW()-ROW($I$46))/((CARROT_CAP+1)*(MESCLUN_CAP+1)))</x:f>
        <x:v>3</x:v>
      </x:c>
      <x:c r="J2642" s="266" t="n">
        <x:f>MOD(INT((ROW()-ROW($I$46))/(MESCLUN_CAP+1)),CARROT_CAP+1)</x:f>
        <x:v>20</x:v>
      </x:c>
      <x:c r="K2642" s="266" t="n">
        <x:f>MOD(ROW()-ROW($I$46),MESCLUN_CAP+1)</x:f>
        <x:v>23</x:v>
      </x:c>
      <x:c r="L2642" s="266" t="n">
        <x:f>SUM(I2642:K2642)</x:f>
        <x:v>46</x:v>
      </x:c>
      <x:c r="M2642" s="267" t="n">
        <x:f>I2642*TOMATO_HOURS*WEEKS*(1+TOMATO_DIM)^I2642+J2642*CARROT_HOURS*WEEKS*(1+CARROT_DIM)^J2642+K2642*MESCLUN_HOURS*WEEKS*(1+MESCLUN_DIM)^K2642</x:f>
        <x:v>2719.8320490422393</x:v>
      </x:c>
      <x:c r="N2642" s="267" t="n">
        <x:f>MAX(M2642-FARMER_HOURS,0)/TEMP_HOURS_PER_WORKER</x:f>
        <x:v>1.3887722562793328</x:v>
      </x:c>
      <x:c r="O2642" s="268" t="n">
        <x:f>I2642*TOMATO_PRICE+J2642*CARROT_PRICE+K2642*MESCLUN_PRICE</x:f>
        <x:v>130380</x:v>
      </x:c>
      <x:c r="P2642" s="268" t="n">
        <x:f>I2642*TOMATO_FERTILIZER+J2642*CARROT_FERTILIZER+K2642*MESCLUN_FERTILIZER</x:f>
        <x:v>31680</x:v>
      </x:c>
      <x:c r="Q2642" s="268" t="n">
        <x:f>MIN(M2642,FARMER_HOURS)*FARMER_RATE+MAX(M2642-FARMER_HOURS,0)*TEMP_RATE</x:f>
        <x:v>59719.30640698332</x:v>
      </x:c>
      <x:c r="R2642" s="268" t="n">
        <x:f>O2642-P2642-Q2642-FIXED_COST</x:f>
        <x:v>18980.69359301668</x:v>
      </x:c>
      <x:c r="S2642" s="139" t="str">
        <x:f>IF(AND(L2642&lt;=TOTAL_BED_CAP,N2642&lt;=TEMP_WORKER_CAP),"YES","NO")</x:f>
        <x:v>YES</x:v>
      </x:c>
      <x:c r="T2642" s="139" t="n">
        <x:f>IF(S2642="YES",R2642,-1E+99)</x:f>
        <x:v>18980.69359301668</x:v>
      </x:c>
    </x:row>
    <x:row r="2643">
      <x:c r="A2643" s="139"/>
      <x:c r="B2643" s="139"/>
      <x:c r="C2643" s="139"/>
      <x:c r="D2643" s="139"/>
      <x:c r="E2643" s="139"/>
      <x:c r="F2643" s="139"/>
      <x:c r="G2643" s="139"/>
      <x:c r="H2643" s="139"/>
      <x:c r="I2643" s="266" t="n">
        <x:f>INT((ROW()-ROW($I$46))/((CARROT_CAP+1)*(MESCLUN_CAP+1)))</x:f>
        <x:v>3</x:v>
      </x:c>
      <x:c r="J2643" s="266" t="n">
        <x:f>MOD(INT((ROW()-ROW($I$46))/(MESCLUN_CAP+1)),CARROT_CAP+1)</x:f>
        <x:v>20</x:v>
      </x:c>
      <x:c r="K2643" s="266" t="n">
        <x:f>MOD(ROW()-ROW($I$46),MESCLUN_CAP+1)</x:f>
        <x:v>24</x:v>
      </x:c>
      <x:c r="L2643" s="266" t="n">
        <x:f>SUM(I2643:K2643)</x:f>
        <x:v>47</x:v>
      </x:c>
      <x:c r="M2643" s="267" t="n">
        <x:f>I2643*TOMATO_HOURS*WEEKS*(1+TOMATO_DIM)^I2643+J2643*CARROT_HOURS*WEEKS*(1+CARROT_DIM)^J2643+K2643*MESCLUN_HOURS*WEEKS*(1+MESCLUN_DIM)^K2643</x:f>
        <x:v>2797.6789986217345</x:v>
      </x:c>
      <x:c r="N2643" s="267" t="n">
        <x:f>MAX(M2643-FARMER_HOURS,0)/TEMP_HOURS_PER_WORKER</x:f>
        <x:v>1.4428326379317602</x:v>
      </x:c>
      <x:c r="O2643" s="268" t="n">
        <x:f>I2643*TOMATO_PRICE+J2643*CARROT_PRICE+K2643*MESCLUN_PRICE</x:f>
        <x:v>133080</x:v>
      </x:c>
      <x:c r="P2643" s="268" t="n">
        <x:f>I2643*TOMATO_FERTILIZER+J2643*CARROT_FERTILIZER+K2643*MESCLUN_FERTILIZER</x:f>
        <x:v>32560</x:v>
      </x:c>
      <x:c r="Q2643" s="268" t="n">
        <x:f>MIN(M2643,FARMER_HOURS)*FARMER_RATE+MAX(M2643-FARMER_HOURS,0)*TEMP_RATE</x:f>
        <x:v>61070.815948294</x:v>
      </x:c>
      <x:c r="R2643" s="268" t="n">
        <x:f>O2643-P2643-Q2643-FIXED_COST</x:f>
        <x:v>19449.184051705997</x:v>
      </x:c>
      <x:c r="S2643" s="139" t="str">
        <x:f>IF(AND(L2643&lt;=TOTAL_BED_CAP,N2643&lt;=TEMP_WORKER_CAP),"YES","NO")</x:f>
        <x:v>YES</x:v>
      </x:c>
      <x:c r="T2643" s="139" t="n">
        <x:f>IF(S2643="YES",R2643,-1E+99)</x:f>
        <x:v>19449.184051705997</x:v>
      </x:c>
    </x:row>
    <x:row r="2644">
      <x:c r="A2644" s="139"/>
      <x:c r="B2644" s="139"/>
      <x:c r="C2644" s="139"/>
      <x:c r="D2644" s="139"/>
      <x:c r="E2644" s="139"/>
      <x:c r="F2644" s="139"/>
      <x:c r="G2644" s="139"/>
      <x:c r="H2644" s="139"/>
      <x:c r="I2644" s="266" t="n">
        <x:f>INT((ROW()-ROW($I$46))/((CARROT_CAP+1)*(MESCLUN_CAP+1)))</x:f>
        <x:v>3</x:v>
      </x:c>
      <x:c r="J2644" s="266" t="n">
        <x:f>MOD(INT((ROW()-ROW($I$46))/(MESCLUN_CAP+1)),CARROT_CAP+1)</x:f>
        <x:v>20</x:v>
      </x:c>
      <x:c r="K2644" s="266" t="n">
        <x:f>MOD(ROW()-ROW($I$46),MESCLUN_CAP+1)</x:f>
        <x:v>25</x:v>
      </x:c>
      <x:c r="L2644" s="266" t="n">
        <x:f>SUM(I2644:K2644)</x:f>
        <x:v>48</x:v>
      </x:c>
      <x:c r="M2644" s="267" t="n">
        <x:f>I2644*TOMATO_HOURS*WEEKS*(1+TOMATO_DIM)^I2644+J2644*CARROT_HOURS*WEEKS*(1+CARROT_DIM)^J2644+K2644*MESCLUN_HOURS*WEEKS*(1+MESCLUN_DIM)^K2644</x:f>
        <x:v>2877.2569200368325</x:v>
      </x:c>
      <x:c r="N2644" s="267" t="n">
        <x:f>MAX(M2644-FARMER_HOURS,0)/TEMP_HOURS_PER_WORKER</x:f>
        <x:v>1.4980950833589115</x:v>
      </x:c>
      <x:c r="O2644" s="268" t="n">
        <x:f>I2644*TOMATO_PRICE+J2644*CARROT_PRICE+K2644*MESCLUN_PRICE</x:f>
        <x:v>135780</x:v>
      </x:c>
      <x:c r="P2644" s="268" t="n">
        <x:f>I2644*TOMATO_FERTILIZER+J2644*CARROT_FERTILIZER+K2644*MESCLUN_FERTILIZER</x:f>
        <x:v>33440</x:v>
      </x:c>
      <x:c r="Q2644" s="268" t="n">
        <x:f>MIN(M2644,FARMER_HOURS)*FARMER_RATE+MAX(M2644-FARMER_HOURS,0)*TEMP_RATE</x:f>
        <x:v>62452.37708397279</x:v>
      </x:c>
      <x:c r="R2644" s="268" t="n">
        <x:f>O2644-P2644-Q2644-FIXED_COST</x:f>
        <x:v>19887.622916027212</x:v>
      </x:c>
      <x:c r="S2644" s="139" t="str">
        <x:f>IF(AND(L2644&lt;=TOTAL_BED_CAP,N2644&lt;=TEMP_WORKER_CAP),"YES","NO")</x:f>
        <x:v>YES</x:v>
      </x:c>
      <x:c r="T2644" s="139" t="n">
        <x:f>IF(S2644="YES",R2644,-1E+99)</x:f>
        <x:v>19887.622916027212</x:v>
      </x:c>
    </x:row>
    <x:row r="2645">
      <x:c r="A2645" s="139"/>
      <x:c r="B2645" s="139"/>
      <x:c r="C2645" s="139"/>
      <x:c r="D2645" s="139"/>
      <x:c r="E2645" s="139"/>
      <x:c r="F2645" s="139"/>
      <x:c r="G2645" s="139"/>
      <x:c r="H2645" s="139"/>
      <x:c r="I2645" s="266" t="n">
        <x:f>INT((ROW()-ROW($I$46))/((CARROT_CAP+1)*(MESCLUN_CAP+1)))</x:f>
        <x:v>3</x:v>
      </x:c>
      <x:c r="J2645" s="266" t="n">
        <x:f>MOD(INT((ROW()-ROW($I$46))/(MESCLUN_CAP+1)),CARROT_CAP+1)</x:f>
        <x:v>20</x:v>
      </x:c>
      <x:c r="K2645" s="266" t="n">
        <x:f>MOD(ROW()-ROW($I$46),MESCLUN_CAP+1)</x:f>
        <x:v>26</x:v>
      </x:c>
      <x:c r="L2645" s="266" t="n">
        <x:f>SUM(I2645:K2645)</x:f>
        <x:v>49</x:v>
      </x:c>
      <x:c r="M2645" s="267" t="n">
        <x:f>I2645*TOMATO_HOURS*WEEKS*(1+TOMATO_DIM)^I2645+J2645*CARROT_HOURS*WEEKS*(1+CARROT_DIM)^J2645+K2645*MESCLUN_HOURS*WEEKS*(1+MESCLUN_DIM)^K2645</x:f>
        <x:v>2958.5969239975493</x:v>
      </x:c>
      <x:c r="N2645" s="267" t="n">
        <x:f>MAX(M2645-FARMER_HOURS,0)/TEMP_HOURS_PER_WORKER</x:f>
        <x:v>1.5545811972205203</x:v>
      </x:c>
      <x:c r="O2645" s="268" t="n">
        <x:f>I2645*TOMATO_PRICE+J2645*CARROT_PRICE+K2645*MESCLUN_PRICE</x:f>
        <x:v>138480</x:v>
      </x:c>
      <x:c r="P2645" s="268" t="n">
        <x:f>I2645*TOMATO_FERTILIZER+J2645*CARROT_FERTILIZER+K2645*MESCLUN_FERTILIZER</x:f>
        <x:v>34320</x:v>
      </x:c>
      <x:c r="Q2645" s="268" t="n">
        <x:f>MIN(M2645,FARMER_HOURS)*FARMER_RATE+MAX(M2645-FARMER_HOURS,0)*TEMP_RATE</x:f>
        <x:v>63864.52993051301</x:v>
      </x:c>
      <x:c r="R2645" s="268" t="n">
        <x:f>O2645-P2645-Q2645-FIXED_COST</x:f>
        <x:v>20295.47006948699</x:v>
      </x:c>
      <x:c r="S2645" s="139" t="str">
        <x:f>IF(AND(L2645&lt;=TOTAL_BED_CAP,N2645&lt;=TEMP_WORKER_CAP),"YES","NO")</x:f>
        <x:v>YES</x:v>
      </x:c>
      <x:c r="T2645" s="139" t="n">
        <x:f>IF(S2645="YES",R2645,-1E+99)</x:f>
        <x:v>20295.47006948699</x:v>
      </x:c>
    </x:row>
    <x:row r="2646">
      <x:c r="A2646" s="139"/>
      <x:c r="B2646" s="139"/>
      <x:c r="C2646" s="139"/>
      <x:c r="D2646" s="139"/>
      <x:c r="E2646" s="139"/>
      <x:c r="F2646" s="139"/>
      <x:c r="G2646" s="139"/>
      <x:c r="H2646" s="139"/>
      <x:c r="I2646" s="266" t="n">
        <x:f>INT((ROW()-ROW($I$46))/((CARROT_CAP+1)*(MESCLUN_CAP+1)))</x:f>
        <x:v>3</x:v>
      </x:c>
      <x:c r="J2646" s="266" t="n">
        <x:f>MOD(INT((ROW()-ROW($I$46))/(MESCLUN_CAP+1)),CARROT_CAP+1)</x:f>
        <x:v>20</x:v>
      </x:c>
      <x:c r="K2646" s="266" t="n">
        <x:f>MOD(ROW()-ROW($I$46),MESCLUN_CAP+1)</x:f>
        <x:v>27</x:v>
      </x:c>
      <x:c r="L2646" s="266" t="n">
        <x:f>SUM(I2646:K2646)</x:f>
        <x:v>50</x:v>
      </x:c>
      <x:c r="M2646" s="267" t="n">
        <x:f>I2646*TOMATO_HOURS*WEEKS*(1+TOMATO_DIM)^I2646+J2646*CARROT_HOURS*WEEKS*(1+CARROT_DIM)^J2646+K2646*MESCLUN_HOURS*WEEKS*(1+MESCLUN_DIM)^K2646</x:f>
        <x:v>3041.7306285173067</x:v>
      </x:c>
      <x:c r="N2646" s="267" t="n">
        <x:f>MAX(M2646-FARMER_HOURS,0)/TEMP_HOURS_PER_WORKER</x:f>
        <x:v>1.612312936470352</x:v>
      </x:c>
      <x:c r="O2646" s="268" t="n">
        <x:f>I2646*TOMATO_PRICE+J2646*CARROT_PRICE+K2646*MESCLUN_PRICE</x:f>
        <x:v>141180</x:v>
      </x:c>
      <x:c r="P2646" s="268" t="n">
        <x:f>I2646*TOMATO_FERTILIZER+J2646*CARROT_FERTILIZER+K2646*MESCLUN_FERTILIZER</x:f>
        <x:v>35200</x:v>
      </x:c>
      <x:c r="Q2646" s="268" t="n">
        <x:f>MIN(M2646,FARMER_HOURS)*FARMER_RATE+MAX(M2646-FARMER_HOURS,0)*TEMP_RATE</x:f>
        <x:v>65307.8234117588</x:v>
      </x:c>
      <x:c r="R2646" s="268" t="n">
        <x:f>O2646-P2646-Q2646-FIXED_COST</x:f>
        <x:v>20672.1765882412</x:v>
      </x:c>
      <x:c r="S2646" s="139" t="str">
        <x:f>IF(AND(L2646&lt;=TOTAL_BED_CAP,N2646&lt;=TEMP_WORKER_CAP),"YES","NO")</x:f>
        <x:v>YES</x:v>
      </x:c>
      <x:c r="T2646" s="139" t="n">
        <x:f>IF(S2646="YES",R2646,-1E+99)</x:f>
        <x:v>20672.1765882412</x:v>
      </x:c>
    </x:row>
    <x:row r="2647">
      <x:c r="A2647" s="139"/>
      <x:c r="B2647" s="139"/>
      <x:c r="C2647" s="139"/>
      <x:c r="D2647" s="139"/>
      <x:c r="E2647" s="139"/>
      <x:c r="F2647" s="139"/>
      <x:c r="G2647" s="139"/>
      <x:c r="H2647" s="139"/>
      <x:c r="I2647" s="266" t="n">
        <x:f>INT((ROW()-ROW($I$46))/((CARROT_CAP+1)*(MESCLUN_CAP+1)))</x:f>
        <x:v>3</x:v>
      </x:c>
      <x:c r="J2647" s="266" t="n">
        <x:f>MOD(INT((ROW()-ROW($I$46))/(MESCLUN_CAP+1)),CARROT_CAP+1)</x:f>
        <x:v>20</x:v>
      </x:c>
      <x:c r="K2647" s="266" t="n">
        <x:f>MOD(ROW()-ROW($I$46),MESCLUN_CAP+1)</x:f>
        <x:v>28</x:v>
      </x:c>
      <x:c r="L2647" s="266" t="n">
        <x:f>SUM(I2647:K2647)</x:f>
        <x:v>51</x:v>
      </x:c>
      <x:c r="M2647" s="267" t="n">
        <x:f>I2647*TOMATO_HOURS*WEEKS*(1+TOMATO_DIM)^I2647+J2647*CARROT_HOURS*WEEKS*(1+CARROT_DIM)^J2647+K2647*MESCLUN_HOURS*WEEKS*(1+MESCLUN_DIM)^K2647</x:f>
        <x:v>3126.69016673446</x:v>
      </x:c>
      <x:c r="N2647" s="267" t="n">
        <x:f>MAX(M2647-FARMER_HOURS,0)/TEMP_HOURS_PER_WORKER</x:f>
        <x:v>1.6713126157878195</x:v>
      </x:c>
      <x:c r="O2647" s="268" t="n">
        <x:f>I2647*TOMATO_PRICE+J2647*CARROT_PRICE+K2647*MESCLUN_PRICE</x:f>
        <x:v>143880</x:v>
      </x:c>
      <x:c r="P2647" s="268" t="n">
        <x:f>I2647*TOMATO_FERTILIZER+J2647*CARROT_FERTILIZER+K2647*MESCLUN_FERTILIZER</x:f>
        <x:v>36080</x:v>
      </x:c>
      <x:c r="Q2647" s="268" t="n">
        <x:f>MIN(M2647,FARMER_HOURS)*FARMER_RATE+MAX(M2647-FARMER_HOURS,0)*TEMP_RATE</x:f>
        <x:v>66782.81539469548</x:v>
      </x:c>
      <x:c r="R2647" s="268" t="n">
        <x:f>O2647-P2647-Q2647-FIXED_COST</x:f>
        <x:v>21017.184605304516</x:v>
      </x:c>
      <x:c r="S2647" s="139" t="str">
        <x:f>IF(AND(L2647&lt;=TOTAL_BED_CAP,N2647&lt;=TEMP_WORKER_CAP),"YES","NO")</x:f>
        <x:v>YES</x:v>
      </x:c>
      <x:c r="T2647" s="139" t="n">
        <x:f>IF(S2647="YES",R2647,-1E+99)</x:f>
        <x:v>21017.184605304516</x:v>
      </x:c>
    </x:row>
    <x:row r="2648">
      <x:c r="A2648" s="139"/>
      <x:c r="B2648" s="139"/>
      <x:c r="C2648" s="139"/>
      <x:c r="D2648" s="139"/>
      <x:c r="E2648" s="139"/>
      <x:c r="F2648" s="139"/>
      <x:c r="G2648" s="139"/>
      <x:c r="H2648" s="139"/>
      <x:c r="I2648" s="266" t="n">
        <x:f>INT((ROW()-ROW($I$46))/((CARROT_CAP+1)*(MESCLUN_CAP+1)))</x:f>
        <x:v>3</x:v>
      </x:c>
      <x:c r="J2648" s="266" t="n">
        <x:f>MOD(INT((ROW()-ROW($I$46))/(MESCLUN_CAP+1)),CARROT_CAP+1)</x:f>
        <x:v>20</x:v>
      </x:c>
      <x:c r="K2648" s="266" t="n">
        <x:f>MOD(ROW()-ROW($I$46),MESCLUN_CAP+1)</x:f>
        <x:v>29</x:v>
      </x:c>
      <x:c r="L2648" s="266" t="n">
        <x:f>SUM(I2648:K2648)</x:f>
        <x:v>52</x:v>
      </x:c>
      <x:c r="M2648" s="267" t="n">
        <x:f>I2648*TOMATO_HOURS*WEEKS*(1+TOMATO_DIM)^I2648+J2648*CARROT_HOURS*WEEKS*(1+CARROT_DIM)^J2648+K2648*MESCLUN_HOURS*WEEKS*(1+MESCLUN_DIM)^K2648</x:f>
        <x:v>3213.5081948501133</x:v>
      </x:c>
      <x:c r="N2648" s="267" t="n">
        <x:f>MAX(M2648-FARMER_HOURS,0)/TEMP_HOURS_PER_WORKER</x:f>
        <x:v>1.7316029130903565</x:v>
      </x:c>
      <x:c r="O2648" s="268" t="n">
        <x:f>I2648*TOMATO_PRICE+J2648*CARROT_PRICE+K2648*MESCLUN_PRICE</x:f>
        <x:v>146580</x:v>
      </x:c>
      <x:c r="P2648" s="268" t="n">
        <x:f>I2648*TOMATO_FERTILIZER+J2648*CARROT_FERTILIZER+K2648*MESCLUN_FERTILIZER</x:f>
        <x:v>36960</x:v>
      </x:c>
      <x:c r="Q2648" s="268" t="n">
        <x:f>MIN(M2648,FARMER_HOURS)*FARMER_RATE+MAX(M2648-FARMER_HOURS,0)*TEMP_RATE</x:f>
        <x:v>68290.0728272589</x:v>
      </x:c>
      <x:c r="R2648" s="268" t="n">
        <x:f>O2648-P2648-Q2648-FIXED_COST</x:f>
        <x:v>21329.927172741096</x:v>
      </x:c>
      <x:c r="S2648" s="139" t="str">
        <x:f>IF(AND(L2648&lt;=TOTAL_BED_CAP,N2648&lt;=TEMP_WORKER_CAP),"YES","NO")</x:f>
        <x:v>YES</x:v>
      </x:c>
      <x:c r="T2648" s="139" t="n">
        <x:f>IF(S2648="YES",R2648,-1E+99)</x:f>
        <x:v>21329.927172741096</x:v>
      </x:c>
    </x:row>
    <x:row r="2649">
      <x:c r="A2649" s="139"/>
      <x:c r="B2649" s="139"/>
      <x:c r="C2649" s="139"/>
      <x:c r="D2649" s="139"/>
      <x:c r="E2649" s="139"/>
      <x:c r="F2649" s="139"/>
      <x:c r="G2649" s="139"/>
      <x:c r="H2649" s="139"/>
      <x:c r="I2649" s="266" t="n">
        <x:f>INT((ROW()-ROW($I$46))/((CARROT_CAP+1)*(MESCLUN_CAP+1)))</x:f>
        <x:v>3</x:v>
      </x:c>
      <x:c r="J2649" s="266" t="n">
        <x:f>MOD(INT((ROW()-ROW($I$46))/(MESCLUN_CAP+1)),CARROT_CAP+1)</x:f>
        <x:v>20</x:v>
      </x:c>
      <x:c r="K2649" s="266" t="n">
        <x:f>MOD(ROW()-ROW($I$46),MESCLUN_CAP+1)</x:f>
        <x:v>30</x:v>
      </x:c>
      <x:c r="L2649" s="266" t="n">
        <x:f>SUM(I2649:K2649)</x:f>
        <x:v>53</x:v>
      </x:c>
      <x:c r="M2649" s="267" t="n">
        <x:f>I2649*TOMATO_HOURS*WEEKS*(1+TOMATO_DIM)^I2649+J2649*CARROT_HOURS*WEEKS*(1+CARROT_DIM)^J2649+K2649*MESCLUN_HOURS*WEEKS*(1+MESCLUN_DIM)^K2649</x:f>
        <x:v>3302.217900183883</x:v>
      </x:c>
      <x:c r="N2649" s="267" t="n">
        <x:f>MAX(M2649-FARMER_HOURS,0)/TEMP_HOURS_PER_WORKER</x:f>
        <x:v>1.7932068751276966</x:v>
      </x:c>
      <x:c r="O2649" s="268" t="n">
        <x:f>I2649*TOMATO_PRICE+J2649*CARROT_PRICE+K2649*MESCLUN_PRICE</x:f>
        <x:v>149280</x:v>
      </x:c>
      <x:c r="P2649" s="268" t="n">
        <x:f>I2649*TOMATO_FERTILIZER+J2649*CARROT_FERTILIZER+K2649*MESCLUN_FERTILIZER</x:f>
        <x:v>37840</x:v>
      </x:c>
      <x:c r="Q2649" s="268" t="n">
        <x:f>MIN(M2649,FARMER_HOURS)*FARMER_RATE+MAX(M2649-FARMER_HOURS,0)*TEMP_RATE</x:f>
        <x:v>69830.17187819241</x:v>
      </x:c>
      <x:c r="R2649" s="268" t="n">
        <x:f>O2649-P2649-Q2649-FIXED_COST</x:f>
        <x:v>21609.828121807586</x:v>
      </x:c>
      <x:c r="S2649" s="139" t="str">
        <x:f>IF(AND(L2649&lt;=TOTAL_BED_CAP,N2649&lt;=TEMP_WORKER_CAP),"YES","NO")</x:f>
        <x:v>YES</x:v>
      </x:c>
      <x:c r="T2649" s="139" t="n">
        <x:f>IF(S2649="YES",R2649,-1E+99)</x:f>
        <x:v>21609.828121807586</x:v>
      </x:c>
    </x:row>
    <x:row r="2650">
      <x:c r="A2650" s="139"/>
      <x:c r="B2650" s="139"/>
      <x:c r="C2650" s="139"/>
      <x:c r="D2650" s="139"/>
      <x:c r="E2650" s="139"/>
      <x:c r="F2650" s="139"/>
      <x:c r="G2650" s="139"/>
      <x:c r="H2650" s="139"/>
      <x:c r="I2650" s="266" t="n">
        <x:f>INT((ROW()-ROW($I$46))/((CARROT_CAP+1)*(MESCLUN_CAP+1)))</x:f>
        <x:v>4</x:v>
      </x:c>
      <x:c r="J2650" s="266" t="n">
        <x:f>MOD(INT((ROW()-ROW($I$46))/(MESCLUN_CAP+1)),CARROT_CAP+1)</x:f>
        <x:v>0</x:v>
      </x:c>
      <x:c r="K2650" s="266" t="n">
        <x:f>MOD(ROW()-ROW($I$46),MESCLUN_CAP+1)</x:f>
        <x:v>0</x:v>
      </x:c>
      <x:c r="L2650" s="266" t="n">
        <x:f>SUM(I2650:K2650)</x:f>
        <x:v>4</x:v>
      </x:c>
      <x:c r="M2650" s="267" t="n">
        <x:f>I2650*TOMATO_HOURS*WEEKS*(1+TOMATO_DIM)^I2650+J2650*CARROT_HOURS*WEEKS*(1+CARROT_DIM)^J2650+K2650*MESCLUN_HOURS*WEEKS*(1+MESCLUN_DIM)^K2650</x:f>
        <x:v>527.0760000000001</x:v>
      </x:c>
      <x:c r="N2650" s="267" t="n">
        <x:f>MAX(M2650-FARMER_HOURS,0)/TEMP_HOURS_PER_WORKER</x:f>
        <x:v>0</x:v>
      </x:c>
      <x:c r="O2650" s="268" t="n">
        <x:f>I2650*TOMATO_PRICE+J2650*CARROT_PRICE+K2650*MESCLUN_PRICE</x:f>
        <x:v>35200</x:v>
      </x:c>
      <x:c r="P2650" s="268" t="n">
        <x:f>I2650*TOMATO_FERTILIZER+J2650*CARROT_FERTILIZER+K2650*MESCLUN_FERTILIZER</x:f>
        <x:v>3520</x:v>
      </x:c>
      <x:c r="Q2650" s="268" t="n">
        <x:f>MIN(M2650,FARMER_HOURS)*FARMER_RATE+MAX(M2650-FARMER_HOURS,0)*TEMP_RATE</x:f>
        <x:v>18301.250000000004</x:v>
      </x:c>
      <x:c r="R2650" s="268" t="n">
        <x:f>O2650-P2650-Q2650-FIXED_COST</x:f>
        <x:v>-6621.250000000004</x:v>
      </x:c>
      <x:c r="S2650" s="139" t="str">
        <x:f>IF(AND(L2650&lt;=TOTAL_BED_CAP,N2650&lt;=TEMP_WORKER_CAP),"YES","NO")</x:f>
        <x:v>YES</x:v>
      </x:c>
      <x:c r="T2650" s="139" t="n">
        <x:f>IF(S2650="YES",R2650,-1E+99)</x:f>
        <x:v>-6621.250000000004</x:v>
      </x:c>
    </x:row>
    <x:row r="2651">
      <x:c r="A2651" s="139"/>
      <x:c r="B2651" s="139"/>
      <x:c r="C2651" s="139"/>
      <x:c r="D2651" s="139"/>
      <x:c r="E2651" s="139"/>
      <x:c r="F2651" s="139"/>
      <x:c r="G2651" s="139"/>
      <x:c r="H2651" s="139"/>
      <x:c r="I2651" s="266" t="n">
        <x:f>INT((ROW()-ROW($I$46))/((CARROT_CAP+1)*(MESCLUN_CAP+1)))</x:f>
        <x:v>4</x:v>
      </x:c>
      <x:c r="J2651" s="266" t="n">
        <x:f>MOD(INT((ROW()-ROW($I$46))/(MESCLUN_CAP+1)),CARROT_CAP+1)</x:f>
        <x:v>0</x:v>
      </x:c>
      <x:c r="K2651" s="266" t="n">
        <x:f>MOD(ROW()-ROW($I$46),MESCLUN_CAP+1)</x:f>
        <x:v>1</x:v>
      </x:c>
      <x:c r="L2651" s="266" t="n">
        <x:f>SUM(I2651:K2651)</x:f>
        <x:v>5</x:v>
      </x:c>
      <x:c r="M2651" s="267" t="n">
        <x:f>I2651*TOMATO_HOURS*WEEKS*(1+TOMATO_DIM)^I2651+J2651*CARROT_HOURS*WEEKS*(1+CARROT_DIM)^J2651+K2651*MESCLUN_HOURS*WEEKS*(1+MESCLUN_DIM)^K2651</x:f>
        <x:v>572.6385000000001</x:v>
      </x:c>
      <x:c r="N2651" s="267" t="n">
        <x:f>MAX(M2651-FARMER_HOURS,0)/TEMP_HOURS_PER_WORKER</x:f>
        <x:v>0</x:v>
      </x:c>
      <x:c r="O2651" s="268" t="n">
        <x:f>I2651*TOMATO_PRICE+J2651*CARROT_PRICE+K2651*MESCLUN_PRICE</x:f>
        <x:v>37900</x:v>
      </x:c>
      <x:c r="P2651" s="268" t="n">
        <x:f>I2651*TOMATO_FERTILIZER+J2651*CARROT_FERTILIZER+K2651*MESCLUN_FERTILIZER</x:f>
        <x:v>4400</x:v>
      </x:c>
      <x:c r="Q2651" s="268" t="n">
        <x:f>MIN(M2651,FARMER_HOURS)*FARMER_RATE+MAX(M2651-FARMER_HOURS,0)*TEMP_RATE</x:f>
        <x:v>19883.281250000004</x:v>
      </x:c>
      <x:c r="R2651" s="268" t="n">
        <x:f>O2651-P2651-Q2651-FIXED_COST</x:f>
        <x:v>-6383.281250000004</x:v>
      </x:c>
      <x:c r="S2651" s="139" t="str">
        <x:f>IF(AND(L2651&lt;=TOTAL_BED_CAP,N2651&lt;=TEMP_WORKER_CAP),"YES","NO")</x:f>
        <x:v>YES</x:v>
      </x:c>
      <x:c r="T2651" s="139" t="n">
        <x:f>IF(S2651="YES",R2651,-1E+99)</x:f>
        <x:v>-6383.281250000004</x:v>
      </x:c>
    </x:row>
    <x:row r="2652">
      <x:c r="A2652" s="139"/>
      <x:c r="B2652" s="139"/>
      <x:c r="C2652" s="139"/>
      <x:c r="D2652" s="139"/>
      <x:c r="E2652" s="139"/>
      <x:c r="F2652" s="139"/>
      <x:c r="G2652" s="139"/>
      <x:c r="H2652" s="139"/>
      <x:c r="I2652" s="266" t="n">
        <x:f>INT((ROW()-ROW($I$46))/((CARROT_CAP+1)*(MESCLUN_CAP+1)))</x:f>
        <x:v>4</x:v>
      </x:c>
      <x:c r="J2652" s="266" t="n">
        <x:f>MOD(INT((ROW()-ROW($I$46))/(MESCLUN_CAP+1)),CARROT_CAP+1)</x:f>
        <x:v>0</x:v>
      </x:c>
      <x:c r="K2652" s="266" t="n">
        <x:f>MOD(ROW()-ROW($I$46),MESCLUN_CAP+1)</x:f>
        <x:v>2</x:v>
      </x:c>
      <x:c r="L2652" s="266" t="n">
        <x:f>SUM(I2652:K2652)</x:f>
        <x:v>6</x:v>
      </x:c>
      <x:c r="M2652" s="267" t="n">
        <x:f>I2652*TOMATO_HOURS*WEEKS*(1+TOMATO_DIM)^I2652+J2652*CARROT_HOURS*WEEKS*(1+CARROT_DIM)^J2652+K2652*MESCLUN_HOURS*WEEKS*(1+MESCLUN_DIM)^K2652</x:f>
        <x:v>619.3400625000002</x:v>
      </x:c>
      <x:c r="N2652" s="267" t="n">
        <x:f>MAX(M2652-FARMER_HOURS,0)/TEMP_HOURS_PER_WORKER</x:f>
        <x:v>0</x:v>
      </x:c>
      <x:c r="O2652" s="268" t="n">
        <x:f>I2652*TOMATO_PRICE+J2652*CARROT_PRICE+K2652*MESCLUN_PRICE</x:f>
        <x:v>40600</x:v>
      </x:c>
      <x:c r="P2652" s="268" t="n">
        <x:f>I2652*TOMATO_FERTILIZER+J2652*CARROT_FERTILIZER+K2652*MESCLUN_FERTILIZER</x:f>
        <x:v>5280</x:v>
      </x:c>
      <x:c r="Q2652" s="268" t="n">
        <x:f>MIN(M2652,FARMER_HOURS)*FARMER_RATE+MAX(M2652-FARMER_HOURS,0)*TEMP_RATE</x:f>
        <x:v>21504.863281250004</x:v>
      </x:c>
      <x:c r="R2652" s="268" t="n">
        <x:f>O2652-P2652-Q2652-FIXED_COST</x:f>
        <x:v>-6184.863281250004</x:v>
      </x:c>
      <x:c r="S2652" s="139" t="str">
        <x:f>IF(AND(L2652&lt;=TOTAL_BED_CAP,N2652&lt;=TEMP_WORKER_CAP),"YES","NO")</x:f>
        <x:v>YES</x:v>
      </x:c>
      <x:c r="T2652" s="139" t="n">
        <x:f>IF(S2652="YES",R2652,-1E+99)</x:f>
        <x:v>-6184.863281250004</x:v>
      </x:c>
    </x:row>
    <x:row r="2653">
      <x:c r="A2653" s="139"/>
      <x:c r="B2653" s="139"/>
      <x:c r="C2653" s="139"/>
      <x:c r="D2653" s="139"/>
      <x:c r="E2653" s="139"/>
      <x:c r="F2653" s="139"/>
      <x:c r="G2653" s="139"/>
      <x:c r="H2653" s="139"/>
      <x:c r="I2653" s="266" t="n">
        <x:f>INT((ROW()-ROW($I$46))/((CARROT_CAP+1)*(MESCLUN_CAP+1)))</x:f>
        <x:v>4</x:v>
      </x:c>
      <x:c r="J2653" s="266" t="n">
        <x:f>MOD(INT((ROW()-ROW($I$46))/(MESCLUN_CAP+1)),CARROT_CAP+1)</x:f>
        <x:v>0</x:v>
      </x:c>
      <x:c r="K2653" s="266" t="n">
        <x:f>MOD(ROW()-ROW($I$46),MESCLUN_CAP+1)</x:f>
        <x:v>3</x:v>
      </x:c>
      <x:c r="L2653" s="266" t="n">
        <x:f>SUM(I2653:K2653)</x:f>
        <x:v>7</x:v>
      </x:c>
      <x:c r="M2653" s="267" t="n">
        <x:f>I2653*TOMATO_HOURS*WEEKS*(1+TOMATO_DIM)^I2653+J2653*CARROT_HOURS*WEEKS*(1+CARROT_DIM)^J2653+K2653*MESCLUN_HOURS*WEEKS*(1+MESCLUN_DIM)^K2653</x:f>
        <x:v>667.2020449218751</x:v>
      </x:c>
      <x:c r="N2653" s="267" t="n">
        <x:f>MAX(M2653-FARMER_HOURS,0)/TEMP_HOURS_PER_WORKER</x:f>
        <x:v>0</x:v>
      </x:c>
      <x:c r="O2653" s="268" t="n">
        <x:f>I2653*TOMATO_PRICE+J2653*CARROT_PRICE+K2653*MESCLUN_PRICE</x:f>
        <x:v>43300</x:v>
      </x:c>
      <x:c r="P2653" s="268" t="n">
        <x:f>I2653*TOMATO_FERTILIZER+J2653*CARROT_FERTILIZER+K2653*MESCLUN_FERTILIZER</x:f>
        <x:v>6160</x:v>
      </x:c>
      <x:c r="Q2653" s="268" t="n">
        <x:f>MIN(M2653,FARMER_HOURS)*FARMER_RATE+MAX(M2653-FARMER_HOURS,0)*TEMP_RATE</x:f>
        <x:v>23166.73767089844</x:v>
      </x:c>
      <x:c r="R2653" s="268" t="n">
        <x:f>O2653-P2653-Q2653-FIXED_COST</x:f>
        <x:v>-6026.737670898441</x:v>
      </x:c>
      <x:c r="S2653" s="139" t="str">
        <x:f>IF(AND(L2653&lt;=TOTAL_BED_CAP,N2653&lt;=TEMP_WORKER_CAP),"YES","NO")</x:f>
        <x:v>YES</x:v>
      </x:c>
      <x:c r="T2653" s="139" t="n">
        <x:f>IF(S2653="YES",R2653,-1E+99)</x:f>
        <x:v>-6026.737670898441</x:v>
      </x:c>
    </x:row>
    <x:row r="2654">
      <x:c r="A2654" s="139"/>
      <x:c r="B2654" s="139"/>
      <x:c r="C2654" s="139"/>
      <x:c r="D2654" s="139"/>
      <x:c r="E2654" s="139"/>
      <x:c r="F2654" s="139"/>
      <x:c r="G2654" s="139"/>
      <x:c r="H2654" s="139"/>
      <x:c r="I2654" s="266" t="n">
        <x:f>INT((ROW()-ROW($I$46))/((CARROT_CAP+1)*(MESCLUN_CAP+1)))</x:f>
        <x:v>4</x:v>
      </x:c>
      <x:c r="J2654" s="266" t="n">
        <x:f>MOD(INT((ROW()-ROW($I$46))/(MESCLUN_CAP+1)),CARROT_CAP+1)</x:f>
        <x:v>0</x:v>
      </x:c>
      <x:c r="K2654" s="266" t="n">
        <x:f>MOD(ROW()-ROW($I$46),MESCLUN_CAP+1)</x:f>
        <x:v>4</x:v>
      </x:c>
      <x:c r="L2654" s="266" t="n">
        <x:f>SUM(I2654:K2654)</x:f>
        <x:v>8</x:v>
      </x:c>
      <x:c r="M2654" s="267" t="n">
        <x:f>I2654*TOMATO_HOURS*WEEKS*(1+TOMATO_DIM)^I2654+J2654*CARROT_HOURS*WEEKS*(1+CARROT_DIM)^J2654+K2654*MESCLUN_HOURS*WEEKS*(1+MESCLUN_DIM)^K2654</x:f>
        <x:v>716.2461606445313</x:v>
      </x:c>
      <x:c r="N2654" s="267" t="n">
        <x:f>MAX(M2654-FARMER_HOURS,0)/TEMP_HOURS_PER_WORKER</x:f>
        <x:v>0</x:v>
      </x:c>
      <x:c r="O2654" s="268" t="n">
        <x:f>I2654*TOMATO_PRICE+J2654*CARROT_PRICE+K2654*MESCLUN_PRICE</x:f>
        <x:v>46000</x:v>
      </x:c>
      <x:c r="P2654" s="268" t="n">
        <x:f>I2654*TOMATO_FERTILIZER+J2654*CARROT_FERTILIZER+K2654*MESCLUN_FERTILIZER</x:f>
        <x:v>7040</x:v>
      </x:c>
      <x:c r="Q2654" s="268" t="n">
        <x:f>MIN(M2654,FARMER_HOURS)*FARMER_RATE+MAX(M2654-FARMER_HOURS,0)*TEMP_RATE</x:f>
        <x:v>24869.65835571289</x:v>
      </x:c>
      <x:c r="R2654" s="268" t="n">
        <x:f>O2654-P2654-Q2654-FIXED_COST</x:f>
        <x:v>-5909.658355712891</x:v>
      </x:c>
      <x:c r="S2654" s="139" t="str">
        <x:f>IF(AND(L2654&lt;=TOTAL_BED_CAP,N2654&lt;=TEMP_WORKER_CAP),"YES","NO")</x:f>
        <x:v>YES</x:v>
      </x:c>
      <x:c r="T2654" s="139" t="n">
        <x:f>IF(S2654="YES",R2654,-1E+99)</x:f>
        <x:v>-5909.658355712891</x:v>
      </x:c>
    </x:row>
    <x:row r="2655">
      <x:c r="A2655" s="139"/>
      <x:c r="B2655" s="139"/>
      <x:c r="C2655" s="139"/>
      <x:c r="D2655" s="139"/>
      <x:c r="E2655" s="139"/>
      <x:c r="F2655" s="139"/>
      <x:c r="G2655" s="139"/>
      <x:c r="H2655" s="139"/>
      <x:c r="I2655" s="266" t="n">
        <x:f>INT((ROW()-ROW($I$46))/((CARROT_CAP+1)*(MESCLUN_CAP+1)))</x:f>
        <x:v>4</x:v>
      </x:c>
      <x:c r="J2655" s="266" t="n">
        <x:f>MOD(INT((ROW()-ROW($I$46))/(MESCLUN_CAP+1)),CARROT_CAP+1)</x:f>
        <x:v>0</x:v>
      </x:c>
      <x:c r="K2655" s="266" t="n">
        <x:f>MOD(ROW()-ROW($I$46),MESCLUN_CAP+1)</x:f>
        <x:v>5</x:v>
      </x:c>
      <x:c r="L2655" s="266" t="n">
        <x:f>SUM(I2655:K2655)</x:f>
        <x:v>9</x:v>
      </x:c>
      <x:c r="M2655" s="267" t="n">
        <x:f>I2655*TOMATO_HOURS*WEEKS*(1+TOMATO_DIM)^I2655+J2655*CARROT_HOURS*WEEKS*(1+CARROT_DIM)^J2655+K2655*MESCLUN_HOURS*WEEKS*(1+MESCLUN_DIM)^K2655</x:f>
        <x:v>766.494484565735</x:v>
      </x:c>
      <x:c r="N2655" s="267" t="n">
        <x:f>MAX(M2655-FARMER_HOURS,0)/TEMP_HOURS_PER_WORKER</x:f>
        <x:v>0.03228783650398263</x:v>
      </x:c>
      <x:c r="O2655" s="268" t="n">
        <x:f>I2655*TOMATO_PRICE+J2655*CARROT_PRICE+K2655*MESCLUN_PRICE</x:f>
        <x:v>48700</x:v>
      </x:c>
      <x:c r="P2655" s="268" t="n">
        <x:f>I2655*TOMATO_FERTILIZER+J2655*CARROT_FERTILIZER+K2655*MESCLUN_FERTILIZER</x:f>
        <x:v>7920</x:v>
      </x:c>
      <x:c r="Q2655" s="268" t="n">
        <x:f>MIN(M2655,FARMER_HOURS)*FARMER_RATE+MAX(M2655-FARMER_HOURS,0)*TEMP_RATE</x:f>
        <x:v>25807.195912599567</x:v>
      </x:c>
      <x:c r="R2655" s="268" t="n">
        <x:f>O2655-P2655-Q2655-FIXED_COST</x:f>
        <x:v>-5027.195912599567</x:v>
      </x:c>
      <x:c r="S2655" s="139" t="str">
        <x:f>IF(AND(L2655&lt;=TOTAL_BED_CAP,N2655&lt;=TEMP_WORKER_CAP),"YES","NO")</x:f>
        <x:v>YES</x:v>
      </x:c>
      <x:c r="T2655" s="139" t="n">
        <x:f>IF(S2655="YES",R2655,-1E+99)</x:f>
        <x:v>-5027.195912599567</x:v>
      </x:c>
    </x:row>
    <x:row r="2656">
      <x:c r="A2656" s="139"/>
      <x:c r="B2656" s="139"/>
      <x:c r="C2656" s="139"/>
      <x:c r="D2656" s="139"/>
      <x:c r="E2656" s="139"/>
      <x:c r="F2656" s="139"/>
      <x:c r="G2656" s="139"/>
      <x:c r="H2656" s="139"/>
      <x:c r="I2656" s="266" t="n">
        <x:f>INT((ROW()-ROW($I$46))/((CARROT_CAP+1)*(MESCLUN_CAP+1)))</x:f>
        <x:v>4</x:v>
      </x:c>
      <x:c r="J2656" s="266" t="n">
        <x:f>MOD(INT((ROW()-ROW($I$46))/(MESCLUN_CAP+1)),CARROT_CAP+1)</x:f>
        <x:v>0</x:v>
      </x:c>
      <x:c r="K2656" s="266" t="n">
        <x:f>MOD(ROW()-ROW($I$46),MESCLUN_CAP+1)</x:f>
        <x:v>6</x:v>
      </x:c>
      <x:c r="L2656" s="266" t="n">
        <x:f>SUM(I2656:K2656)</x:f>
        <x:v>10</x:v>
      </x:c>
      <x:c r="M2656" s="267" t="n">
        <x:f>I2656*TOMATO_HOURS*WEEKS*(1+TOMATO_DIM)^I2656+J2656*CARROT_HOURS*WEEKS*(1+CARROT_DIM)^J2656+K2656*MESCLUN_HOURS*WEEKS*(1+MESCLUN_DIM)^K2656</x:f>
        <x:v>817.9694587473679</x:v>
      </x:c>
      <x:c r="N2656" s="267" t="n">
        <x:f>MAX(M2656-FARMER_HOURS,0)/TEMP_HOURS_PER_WORKER</x:f>
        <x:v>0.06803434635233879</x:v>
      </x:c>
      <x:c r="O2656" s="268" t="n">
        <x:f>I2656*TOMATO_PRICE+J2656*CARROT_PRICE+K2656*MESCLUN_PRICE</x:f>
        <x:v>51400</x:v>
      </x:c>
      <x:c r="P2656" s="268" t="n">
        <x:f>I2656*TOMATO_FERTILIZER+J2656*CARROT_FERTILIZER+K2656*MESCLUN_FERTILIZER</x:f>
        <x:v>8800</x:v>
      </x:c>
      <x:c r="Q2656" s="268" t="n">
        <x:f>MIN(M2656,FARMER_HOURS)*FARMER_RATE+MAX(M2656-FARMER_HOURS,0)*TEMP_RATE</x:f>
        <x:v>26700.85865880847</x:v>
      </x:c>
      <x:c r="R2656" s="268" t="n">
        <x:f>O2656-P2656-Q2656-FIXED_COST</x:f>
        <x:v>-4100.858658808469</x:v>
      </x:c>
      <x:c r="S2656" s="139" t="str">
        <x:f>IF(AND(L2656&lt;=TOTAL_BED_CAP,N2656&lt;=TEMP_WORKER_CAP),"YES","NO")</x:f>
        <x:v>YES</x:v>
      </x:c>
      <x:c r="T2656" s="139" t="n">
        <x:f>IF(S2656="YES",R2656,-1E+99)</x:f>
        <x:v>-4100.858658808469</x:v>
      </x:c>
    </x:row>
    <x:row r="2657">
      <x:c r="A2657" s="139"/>
      <x:c r="B2657" s="139"/>
      <x:c r="C2657" s="139"/>
      <x:c r="D2657" s="139"/>
      <x:c r="E2657" s="139"/>
      <x:c r="F2657" s="139"/>
      <x:c r="G2657" s="139"/>
      <x:c r="H2657" s="139"/>
      <x:c r="I2657" s="266" t="n">
        <x:f>INT((ROW()-ROW($I$46))/((CARROT_CAP+1)*(MESCLUN_CAP+1)))</x:f>
        <x:v>4</x:v>
      </x:c>
      <x:c r="J2657" s="266" t="n">
        <x:f>MOD(INT((ROW()-ROW($I$46))/(MESCLUN_CAP+1)),CARROT_CAP+1)</x:f>
        <x:v>0</x:v>
      </x:c>
      <x:c r="K2657" s="266" t="n">
        <x:f>MOD(ROW()-ROW($I$46),MESCLUN_CAP+1)</x:f>
        <x:v>7</x:v>
      </x:c>
      <x:c r="L2657" s="266" t="n">
        <x:f>SUM(I2657:K2657)</x:f>
        <x:v>11</x:v>
      </x:c>
      <x:c r="M2657" s="267" t="n">
        <x:f>I2657*TOMATO_HOURS*WEEKS*(1+TOMATO_DIM)^I2657+J2657*CARROT_HOURS*WEEKS*(1+CARROT_DIM)^J2657+K2657*MESCLUN_HOURS*WEEKS*(1+MESCLUN_DIM)^K2657</x:f>
        <x:v>870.6938981453284</x:v>
      </x:c>
      <x:c r="N2657" s="267" t="n">
        <x:f>MAX(M2657-FARMER_HOURS,0)/TEMP_HOURS_PER_WORKER</x:f>
        <x:v>0.10464854037870026</x:v>
      </x:c>
      <x:c r="O2657" s="268" t="n">
        <x:f>I2657*TOMATO_PRICE+J2657*CARROT_PRICE+K2657*MESCLUN_PRICE</x:f>
        <x:v>54100</x:v>
      </x:c>
      <x:c r="P2657" s="268" t="n">
        <x:f>I2657*TOMATO_FERTILIZER+J2657*CARROT_FERTILIZER+K2657*MESCLUN_FERTILIZER</x:f>
        <x:v>9680</x:v>
      </x:c>
      <x:c r="Q2657" s="268" t="n">
        <x:f>MIN(M2657,FARMER_HOURS)*FARMER_RATE+MAX(M2657-FARMER_HOURS,0)*TEMP_RATE</x:f>
        <x:v>27616.213509467507</x:v>
      </x:c>
      <x:c r="R2657" s="268" t="n">
        <x:f>O2657-P2657-Q2657-FIXED_COST</x:f>
        <x:v>-3196.213509467507</x:v>
      </x:c>
      <x:c r="S2657" s="139" t="str">
        <x:f>IF(AND(L2657&lt;=TOTAL_BED_CAP,N2657&lt;=TEMP_WORKER_CAP),"YES","NO")</x:f>
        <x:v>YES</x:v>
      </x:c>
      <x:c r="T2657" s="139" t="n">
        <x:f>IF(S2657="YES",R2657,-1E+99)</x:f>
        <x:v>-3196.213509467507</x:v>
      </x:c>
    </x:row>
    <x:row r="2658">
      <x:c r="A2658" s="139"/>
      <x:c r="B2658" s="139"/>
      <x:c r="C2658" s="139"/>
      <x:c r="D2658" s="139"/>
      <x:c r="E2658" s="139"/>
      <x:c r="F2658" s="139"/>
      <x:c r="G2658" s="139"/>
      <x:c r="H2658" s="139"/>
      <x:c r="I2658" s="266" t="n">
        <x:f>INT((ROW()-ROW($I$46))/((CARROT_CAP+1)*(MESCLUN_CAP+1)))</x:f>
        <x:v>4</x:v>
      </x:c>
      <x:c r="J2658" s="266" t="n">
        <x:f>MOD(INT((ROW()-ROW($I$46))/(MESCLUN_CAP+1)),CARROT_CAP+1)</x:f>
        <x:v>0</x:v>
      </x:c>
      <x:c r="K2658" s="266" t="n">
        <x:f>MOD(ROW()-ROW($I$46),MESCLUN_CAP+1)</x:f>
        <x:v>8</x:v>
      </x:c>
      <x:c r="L2658" s="266" t="n">
        <x:f>SUM(I2658:K2658)</x:f>
        <x:v>12</x:v>
      </x:c>
      <x:c r="M2658" s="267" t="n">
        <x:f>I2658*TOMATO_HOURS*WEEKS*(1+TOMATO_DIM)^I2658+J2658*CARROT_HOURS*WEEKS*(1+CARROT_DIM)^J2658+K2658*MESCLUN_HOURS*WEEKS*(1+MESCLUN_DIM)^K2658</x:f>
        <x:v>924.6909964253084</x:v>
      </x:c>
      <x:c r="N2658" s="267" t="n">
        <x:f>MAX(M2658-FARMER_HOURS,0)/TEMP_HOURS_PER_WORKER</x:f>
        <x:v>0.14214652529535307</x:v>
      </x:c>
      <x:c r="O2658" s="268" t="n">
        <x:f>I2658*TOMATO_PRICE+J2658*CARROT_PRICE+K2658*MESCLUN_PRICE</x:f>
        <x:v>56800</x:v>
      </x:c>
      <x:c r="P2658" s="268" t="n">
        <x:f>I2658*TOMATO_FERTILIZER+J2658*CARROT_FERTILIZER+K2658*MESCLUN_FERTILIZER</x:f>
        <x:v>10560</x:v>
      </x:c>
      <x:c r="Q2658" s="268" t="n">
        <x:f>MIN(M2658,FARMER_HOURS)*FARMER_RATE+MAX(M2658-FARMER_HOURS,0)*TEMP_RATE</x:f>
        <x:v>28553.663132383826</x:v>
      </x:c>
      <x:c r="R2658" s="268" t="n">
        <x:f>O2658-P2658-Q2658-FIXED_COST</x:f>
        <x:v>-2313.6631323838265</x:v>
      </x:c>
      <x:c r="S2658" s="139" t="str">
        <x:f>IF(AND(L2658&lt;=TOTAL_BED_CAP,N2658&lt;=TEMP_WORKER_CAP),"YES","NO")</x:f>
        <x:v>YES</x:v>
      </x:c>
      <x:c r="T2658" s="139" t="n">
        <x:f>IF(S2658="YES",R2658,-1E+99)</x:f>
        <x:v>-2313.6631323838265</x:v>
      </x:c>
    </x:row>
    <x:row r="2659">
      <x:c r="A2659" s="139"/>
      <x:c r="B2659" s="139"/>
      <x:c r="C2659" s="139"/>
      <x:c r="D2659" s="139"/>
      <x:c r="E2659" s="139"/>
      <x:c r="F2659" s="139"/>
      <x:c r="G2659" s="139"/>
      <x:c r="H2659" s="139"/>
      <x:c r="I2659" s="266" t="n">
        <x:f>INT((ROW()-ROW($I$46))/((CARROT_CAP+1)*(MESCLUN_CAP+1)))</x:f>
        <x:v>4</x:v>
      </x:c>
      <x:c r="J2659" s="266" t="n">
        <x:f>MOD(INT((ROW()-ROW($I$46))/(MESCLUN_CAP+1)),CARROT_CAP+1)</x:f>
        <x:v>0</x:v>
      </x:c>
      <x:c r="K2659" s="266" t="n">
        <x:f>MOD(ROW()-ROW($I$46),MESCLUN_CAP+1)</x:f>
        <x:v>9</x:v>
      </x:c>
      <x:c r="L2659" s="266" t="n">
        <x:f>SUM(I2659:K2659)</x:f>
        <x:v>13</x:v>
      </x:c>
      <x:c r="M2659" s="267" t="n">
        <x:f>I2659*TOMATO_HOURS*WEEKS*(1+TOMATO_DIM)^I2659+J2659*CARROT_HOURS*WEEKS*(1+CARROT_DIM)^J2659+K2659*MESCLUN_HOURS*WEEKS*(1+MESCLUN_DIM)^K2659</x:f>
        <x:v>979.9843318657029</x:v>
      </x:c>
      <x:c r="N2659" s="267" t="n">
        <x:f>MAX(M2659-FARMER_HOURS,0)/TEMP_HOURS_PER_WORKER</x:f>
        <x:v>0.18054467490673812</x:v>
      </x:c>
      <x:c r="O2659" s="268" t="n">
        <x:f>I2659*TOMATO_PRICE+J2659*CARROT_PRICE+K2659*MESCLUN_PRICE</x:f>
        <x:v>59500</x:v>
      </x:c>
      <x:c r="P2659" s="268" t="n">
        <x:f>I2659*TOMATO_FERTILIZER+J2659*CARROT_FERTILIZER+K2659*MESCLUN_FERTILIZER</x:f>
        <x:v>11440</x:v>
      </x:c>
      <x:c r="Q2659" s="268" t="n">
        <x:f>MIN(M2659,FARMER_HOURS)*FARMER_RATE+MAX(M2659-FARMER_HOURS,0)*TEMP_RATE</x:f>
        <x:v>29513.616872668452</x:v>
      </x:c>
      <x:c r="R2659" s="268" t="n">
        <x:f>O2659-P2659-Q2659-FIXED_COST</x:f>
        <x:v>-1453.6168726684518</x:v>
      </x:c>
      <x:c r="S2659" s="139" t="str">
        <x:f>IF(AND(L2659&lt;=TOTAL_BED_CAP,N2659&lt;=TEMP_WORKER_CAP),"YES","NO")</x:f>
        <x:v>YES</x:v>
      </x:c>
      <x:c r="T2659" s="139" t="n">
        <x:f>IF(S2659="YES",R2659,-1E+99)</x:f>
        <x:v>-1453.6168726684518</x:v>
      </x:c>
    </x:row>
    <x:row r="2660">
      <x:c r="A2660" s="139"/>
      <x:c r="B2660" s="139"/>
      <x:c r="C2660" s="139"/>
      <x:c r="D2660" s="139"/>
      <x:c r="E2660" s="139"/>
      <x:c r="F2660" s="139"/>
      <x:c r="G2660" s="139"/>
      <x:c r="H2660" s="139"/>
      <x:c r="I2660" s="266" t="n">
        <x:f>INT((ROW()-ROW($I$46))/((CARROT_CAP+1)*(MESCLUN_CAP+1)))</x:f>
        <x:v>4</x:v>
      </x:c>
      <x:c r="J2660" s="266" t="n">
        <x:f>MOD(INT((ROW()-ROW($I$46))/(MESCLUN_CAP+1)),CARROT_CAP+1)</x:f>
        <x:v>0</x:v>
      </x:c>
      <x:c r="K2660" s="266" t="n">
        <x:f>MOD(ROW()-ROW($I$46),MESCLUN_CAP+1)</x:f>
        <x:v>10</x:v>
      </x:c>
      <x:c r="L2660" s="266" t="n">
        <x:f>SUM(I2660:K2660)</x:f>
        <x:v>14</x:v>
      </x:c>
      <x:c r="M2660" s="267" t="n">
        <x:f>I2660*TOMATO_HOURS*WEEKS*(1+TOMATO_DIM)^I2660+J2660*CARROT_HOURS*WEEKS*(1+CARROT_DIM)^J2660+K2660*MESCLUN_HOURS*WEEKS*(1+MESCLUN_DIM)^K2660</x:f>
        <x:v>1036.5978733489155</x:v>
      </x:c>
      <x:c r="N2660" s="267" t="n">
        <x:f>MAX(M2660-FARMER_HOURS,0)/TEMP_HOURS_PER_WORKER</x:f>
        <x:v>0.21985963427008023</x:v>
      </x:c>
      <x:c r="O2660" s="268" t="n">
        <x:f>I2660*TOMATO_PRICE+J2660*CARROT_PRICE+K2660*MESCLUN_PRICE</x:f>
        <x:v>62200</x:v>
      </x:c>
      <x:c r="P2660" s="268" t="n">
        <x:f>I2660*TOMATO_FERTILIZER+J2660*CARROT_FERTILIZER+K2660*MESCLUN_FERTILIZER</x:f>
        <x:v>12320</x:v>
      </x:c>
      <x:c r="Q2660" s="268" t="n">
        <x:f>MIN(M2660,FARMER_HOURS)*FARMER_RATE+MAX(M2660-FARMER_HOURS,0)*TEMP_RATE</x:f>
        <x:v>30496.490856752003</x:v>
      </x:c>
      <x:c r="R2660" s="268" t="n">
        <x:f>O2660-P2660-Q2660-FIXED_COST</x:f>
        <x:v>-616.4908567520033</x:v>
      </x:c>
      <x:c r="S2660" s="139" t="str">
        <x:f>IF(AND(L2660&lt;=TOTAL_BED_CAP,N2660&lt;=TEMP_WORKER_CAP),"YES","NO")</x:f>
        <x:v>YES</x:v>
      </x:c>
      <x:c r="T2660" s="139" t="n">
        <x:f>IF(S2660="YES",R2660,-1E+99)</x:f>
        <x:v>-616.4908567520033</x:v>
      </x:c>
    </x:row>
    <x:row r="2661">
      <x:c r="A2661" s="139"/>
      <x:c r="B2661" s="139"/>
      <x:c r="C2661" s="139"/>
      <x:c r="D2661" s="139"/>
      <x:c r="E2661" s="139"/>
      <x:c r="F2661" s="139"/>
      <x:c r="G2661" s="139"/>
      <x:c r="H2661" s="139"/>
      <x:c r="I2661" s="266" t="n">
        <x:f>INT((ROW()-ROW($I$46))/((CARROT_CAP+1)*(MESCLUN_CAP+1)))</x:f>
        <x:v>4</x:v>
      </x:c>
      <x:c r="J2661" s="266" t="n">
        <x:f>MOD(INT((ROW()-ROW($I$46))/(MESCLUN_CAP+1)),CARROT_CAP+1)</x:f>
        <x:v>0</x:v>
      </x:c>
      <x:c r="K2661" s="266" t="n">
        <x:f>MOD(ROW()-ROW($I$46),MESCLUN_CAP+1)</x:f>
        <x:v>11</x:v>
      </x:c>
      <x:c r="L2661" s="266" t="n">
        <x:f>SUM(I2661:K2661)</x:f>
        <x:v>15</x:v>
      </x:c>
      <x:c r="M2661" s="267" t="n">
        <x:f>I2661*TOMATO_HOURS*WEEKS*(1+TOMATO_DIM)^I2661+J2661*CARROT_HOURS*WEEKS*(1+CARROT_DIM)^J2661+K2661*MESCLUN_HOURS*WEEKS*(1+MESCLUN_DIM)^K2661</x:f>
        <x:v>1094.5559864423549</x:v>
      </x:c>
      <x:c r="N2661" s="267" t="n">
        <x:f>MAX(M2661-FARMER_HOURS,0)/TEMP_HOURS_PER_WORKER</x:f>
        <x:v>0.260108323918302</x:v>
      </x:c>
      <x:c r="O2661" s="268" t="n">
        <x:f>I2661*TOMATO_PRICE+J2661*CARROT_PRICE+K2661*MESCLUN_PRICE</x:f>
        <x:v>64900</x:v>
      </x:c>
      <x:c r="P2661" s="268" t="n">
        <x:f>I2661*TOMATO_FERTILIZER+J2661*CARROT_FERTILIZER+K2661*MESCLUN_FERTILIZER</x:f>
        <x:v>13200</x:v>
      </x:c>
      <x:c r="Q2661" s="268" t="n">
        <x:f>MIN(M2661,FARMER_HOURS)*FARMER_RATE+MAX(M2661-FARMER_HOURS,0)*TEMP_RATE</x:f>
        <x:v>31502.708097957548</x:v>
      </x:c>
      <x:c r="R2661" s="268" t="n">
        <x:f>O2661-P2661-Q2661-FIXED_COST</x:f>
        <x:v>197.29190204245242</x:v>
      </x:c>
      <x:c r="S2661" s="139" t="str">
        <x:f>IF(AND(L2661&lt;=TOTAL_BED_CAP,N2661&lt;=TEMP_WORKER_CAP),"YES","NO")</x:f>
        <x:v>YES</x:v>
      </x:c>
      <x:c r="T2661" s="139" t="n">
        <x:f>IF(S2661="YES",R2661,-1E+99)</x:f>
        <x:v>197.29190204245242</x:v>
      </x:c>
    </x:row>
    <x:row r="2662">
      <x:c r="A2662" s="139"/>
      <x:c r="B2662" s="139"/>
      <x:c r="C2662" s="139"/>
      <x:c r="D2662" s="139"/>
      <x:c r="E2662" s="139"/>
      <x:c r="F2662" s="139"/>
      <x:c r="G2662" s="139"/>
      <x:c r="H2662" s="139"/>
      <x:c r="I2662" s="266" t="n">
        <x:f>INT((ROW()-ROW($I$46))/((CARROT_CAP+1)*(MESCLUN_CAP+1)))</x:f>
        <x:v>4</x:v>
      </x:c>
      <x:c r="J2662" s="266" t="n">
        <x:f>MOD(INT((ROW()-ROW($I$46))/(MESCLUN_CAP+1)),CARROT_CAP+1)</x:f>
        <x:v>0</x:v>
      </x:c>
      <x:c r="K2662" s="266" t="n">
        <x:f>MOD(ROW()-ROW($I$46),MESCLUN_CAP+1)</x:f>
        <x:v>12</x:v>
      </x:c>
      <x:c r="L2662" s="266" t="n">
        <x:f>SUM(I2662:K2662)</x:f>
        <x:v>16</x:v>
      </x:c>
      <x:c r="M2662" s="267" t="n">
        <x:f>I2662*TOMATO_HOURS*WEEKS*(1+TOMATO_DIM)^I2662+J2662*CARROT_HOURS*WEEKS*(1+CARROT_DIM)^J2662+K2662*MESCLUN_HOURS*WEEKS*(1+MESCLUN_DIM)^K2662</x:f>
        <x:v>1153.8834395704191</x:v>
      </x:c>
      <x:c r="N2662" s="267" t="n">
        <x:f>MAX(M2662-FARMER_HOURS,0)/TEMP_HOURS_PER_WORKER</x:f>
        <x:v>0.3013079441461244</x:v>
      </x:c>
      <x:c r="O2662" s="268" t="n">
        <x:f>I2662*TOMATO_PRICE+J2662*CARROT_PRICE+K2662*MESCLUN_PRICE</x:f>
        <x:v>67600</x:v>
      </x:c>
      <x:c r="P2662" s="268" t="n">
        <x:f>I2662*TOMATO_FERTILIZER+J2662*CARROT_FERTILIZER+K2662*MESCLUN_FERTILIZER</x:f>
        <x:v>14080</x:v>
      </x:c>
      <x:c r="Q2662" s="268" t="n">
        <x:f>MIN(M2662,FARMER_HOURS)*FARMER_RATE+MAX(M2662-FARMER_HOURS,0)*TEMP_RATE</x:f>
        <x:v>32532.69860365311</x:v>
      </x:c>
      <x:c r="R2662" s="268" t="n">
        <x:f>O2662-P2662-Q2662-FIXED_COST</x:f>
        <x:v>987.3013963468911</x:v>
      </x:c>
      <x:c r="S2662" s="139" t="str">
        <x:f>IF(AND(L2662&lt;=TOTAL_BED_CAP,N2662&lt;=TEMP_WORKER_CAP),"YES","NO")</x:f>
        <x:v>YES</x:v>
      </x:c>
      <x:c r="T2662" s="139" t="n">
        <x:f>IF(S2662="YES",R2662,-1E+99)</x:f>
        <x:v>987.3013963468911</x:v>
      </x:c>
    </x:row>
    <x:row r="2663">
      <x:c r="A2663" s="139"/>
      <x:c r="B2663" s="139"/>
      <x:c r="C2663" s="139"/>
      <x:c r="D2663" s="139"/>
      <x:c r="E2663" s="139"/>
      <x:c r="F2663" s="139"/>
      <x:c r="G2663" s="139"/>
      <x:c r="H2663" s="139"/>
      <x:c r="I2663" s="266" t="n">
        <x:f>INT((ROW()-ROW($I$46))/((CARROT_CAP+1)*(MESCLUN_CAP+1)))</x:f>
        <x:v>4</x:v>
      </x:c>
      <x:c r="J2663" s="266" t="n">
        <x:f>MOD(INT((ROW()-ROW($I$46))/(MESCLUN_CAP+1)),CARROT_CAP+1)</x:f>
        <x:v>0</x:v>
      </x:c>
      <x:c r="K2663" s="266" t="n">
        <x:f>MOD(ROW()-ROW($I$46),MESCLUN_CAP+1)</x:f>
        <x:v>13</x:v>
      </x:c>
      <x:c r="L2663" s="266" t="n">
        <x:f>SUM(I2663:K2663)</x:f>
        <x:v>17</x:v>
      </x:c>
      <x:c r="M2663" s="267" t="n">
        <x:f>I2663*TOMATO_HOURS*WEEKS*(1+TOMATO_DIM)^I2663+J2663*CARROT_HOURS*WEEKS*(1+CARROT_DIM)^J2663+K2663*MESCLUN_HOURS*WEEKS*(1+MESCLUN_DIM)^K2663</x:f>
        <x:v>1214.6054102788034</x:v>
      </x:c>
      <x:c r="N2663" s="267" t="n">
        <x:f>MAX(M2663-FARMER_HOURS,0)/TEMP_HOURS_PER_WORKER</x:f>
        <x:v>0.3434759793602802</x:v>
      </x:c>
      <x:c r="O2663" s="268" t="n">
        <x:f>I2663*TOMATO_PRICE+J2663*CARROT_PRICE+K2663*MESCLUN_PRICE</x:f>
        <x:v>70300</x:v>
      </x:c>
      <x:c r="P2663" s="268" t="n">
        <x:f>I2663*TOMATO_FERTILIZER+J2663*CARROT_FERTILIZER+K2663*MESCLUN_FERTILIZER</x:f>
        <x:v>14960</x:v>
      </x:c>
      <x:c r="Q2663" s="268" t="n">
        <x:f>MIN(M2663,FARMER_HOURS)*FARMER_RATE+MAX(M2663-FARMER_HOURS,0)*TEMP_RATE</x:f>
        <x:v>33586.89948400701</x:v>
      </x:c>
      <x:c r="R2663" s="268" t="n">
        <x:f>O2663-P2663-Q2663-FIXED_COST</x:f>
        <x:v>1753.1005159929919</x:v>
      </x:c>
      <x:c r="S2663" s="139" t="str">
        <x:f>IF(AND(L2663&lt;=TOTAL_BED_CAP,N2663&lt;=TEMP_WORKER_CAP),"YES","NO")</x:f>
        <x:v>YES</x:v>
      </x:c>
      <x:c r="T2663" s="139" t="n">
        <x:f>IF(S2663="YES",R2663,-1E+99)</x:f>
        <x:v>1753.1005159929919</x:v>
      </x:c>
    </x:row>
    <x:row r="2664">
      <x:c r="A2664" s="139"/>
      <x:c r="B2664" s="139"/>
      <x:c r="C2664" s="139"/>
      <x:c r="D2664" s="139"/>
      <x:c r="E2664" s="139"/>
      <x:c r="F2664" s="139"/>
      <x:c r="G2664" s="139"/>
      <x:c r="H2664" s="139"/>
      <x:c r="I2664" s="266" t="n">
        <x:f>INT((ROW()-ROW($I$46))/((CARROT_CAP+1)*(MESCLUN_CAP+1)))</x:f>
        <x:v>4</x:v>
      </x:c>
      <x:c r="J2664" s="266" t="n">
        <x:f>MOD(INT((ROW()-ROW($I$46))/(MESCLUN_CAP+1)),CARROT_CAP+1)</x:f>
        <x:v>0</x:v>
      </x:c>
      <x:c r="K2664" s="266" t="n">
        <x:f>MOD(ROW()-ROW($I$46),MESCLUN_CAP+1)</x:f>
        <x:v>14</x:v>
      </x:c>
      <x:c r="L2664" s="266" t="n">
        <x:f>SUM(I2664:K2664)</x:f>
        <x:v>18</x:v>
      </x:c>
      <x:c r="M2664" s="267" t="n">
        <x:f>I2664*TOMATO_HOURS*WEEKS*(1+TOMATO_DIM)^I2664+J2664*CARROT_HOURS*WEEKS*(1+CARROT_DIM)^J2664+K2664*MESCLUN_HOURS*WEEKS*(1+MESCLUN_DIM)^K2664</x:f>
        <x:v>1276.7474915924645</x:v>
      </x:c>
      <x:c r="N2664" s="267" t="n">
        <x:f>MAX(M2664-FARMER_HOURS,0)/TEMP_HOURS_PER_WORKER</x:f>
        <x:v>0.386630202494767</x:v>
      </x:c>
      <x:c r="O2664" s="268" t="n">
        <x:f>I2664*TOMATO_PRICE+J2664*CARROT_PRICE+K2664*MESCLUN_PRICE</x:f>
        <x:v>73000</x:v>
      </x:c>
      <x:c r="P2664" s="268" t="n">
        <x:f>I2664*TOMATO_FERTILIZER+J2664*CARROT_FERTILIZER+K2664*MESCLUN_FERTILIZER</x:f>
        <x:v>15840</x:v>
      </x:c>
      <x:c r="Q2664" s="268" t="n">
        <x:f>MIN(M2664,FARMER_HOURS)*FARMER_RATE+MAX(M2664-FARMER_HOURS,0)*TEMP_RATE</x:f>
        <x:v>34665.75506236918</x:v>
      </x:c>
      <x:c r="R2664" s="268" t="n">
        <x:f>O2664-P2664-Q2664-FIXED_COST</x:f>
        <x:v>2494.2449376308214</x:v>
      </x:c>
      <x:c r="S2664" s="139" t="str">
        <x:f>IF(AND(L2664&lt;=TOTAL_BED_CAP,N2664&lt;=TEMP_WORKER_CAP),"YES","NO")</x:f>
        <x:v>YES</x:v>
      </x:c>
      <x:c r="T2664" s="139" t="n">
        <x:f>IF(S2664="YES",R2664,-1E+99)</x:f>
        <x:v>2494.2449376308214</x:v>
      </x:c>
    </x:row>
    <x:row r="2665">
      <x:c r="A2665" s="139"/>
      <x:c r="B2665" s="139"/>
      <x:c r="C2665" s="139"/>
      <x:c r="D2665" s="139"/>
      <x:c r="E2665" s="139"/>
      <x:c r="F2665" s="139"/>
      <x:c r="G2665" s="139"/>
      <x:c r="H2665" s="139"/>
      <x:c r="I2665" s="266" t="n">
        <x:f>INT((ROW()-ROW($I$46))/((CARROT_CAP+1)*(MESCLUN_CAP+1)))</x:f>
        <x:v>4</x:v>
      </x:c>
      <x:c r="J2665" s="266" t="n">
        <x:f>MOD(INT((ROW()-ROW($I$46))/(MESCLUN_CAP+1)),CARROT_CAP+1)</x:f>
        <x:v>0</x:v>
      </x:c>
      <x:c r="K2665" s="266" t="n">
        <x:f>MOD(ROW()-ROW($I$46),MESCLUN_CAP+1)</x:f>
        <x:v>15</x:v>
      </x:c>
      <x:c r="L2665" s="266" t="n">
        <x:f>SUM(I2665:K2665)</x:f>
        <x:v>19</x:v>
      </x:c>
      <x:c r="M2665" s="267" t="n">
        <x:f>I2665*TOMATO_HOURS*WEEKS*(1+TOMATO_DIM)^I2665+J2665*CARROT_HOURS*WEEKS*(1+CARROT_DIM)^J2665+K2665*MESCLUN_HOURS*WEEKS*(1+MESCLUN_DIM)^K2665</x:f>
        <x:v>1340.3356984686109</x:v>
      </x:c>
      <x:c r="N2665" s="267" t="n">
        <x:f>MAX(M2665-FARMER_HOURS,0)/TEMP_HOURS_PER_WORKER</x:f>
        <x:v>0.4307886794920909</x:v>
      </x:c>
      <x:c r="O2665" s="268" t="n">
        <x:f>I2665*TOMATO_PRICE+J2665*CARROT_PRICE+K2665*MESCLUN_PRICE</x:f>
        <x:v>75700</x:v>
      </x:c>
      <x:c r="P2665" s="268" t="n">
        <x:f>I2665*TOMATO_FERTILIZER+J2665*CARROT_FERTILIZER+K2665*MESCLUN_FERTILIZER</x:f>
        <x:v>16720</x:v>
      </x:c>
      <x:c r="Q2665" s="268" t="n">
        <x:f>MIN(M2665,FARMER_HOURS)*FARMER_RATE+MAX(M2665-FARMER_HOURS,0)*TEMP_RATE</x:f>
        <x:v>35769.71698730227</x:v>
      </x:c>
      <x:c r="R2665" s="268" t="n">
        <x:f>O2665-P2665-Q2665-FIXED_COST</x:f>
        <x:v>3210.283012697728</x:v>
      </x:c>
      <x:c r="S2665" s="139" t="str">
        <x:f>IF(AND(L2665&lt;=TOTAL_BED_CAP,N2665&lt;=TEMP_WORKER_CAP),"YES","NO")</x:f>
        <x:v>YES</x:v>
      </x:c>
      <x:c r="T2665" s="139" t="n">
        <x:f>IF(S2665="YES",R2665,-1E+99)</x:f>
        <x:v>3210.283012697728</x:v>
      </x:c>
    </x:row>
    <x:row r="2666">
      <x:c r="A2666" s="139"/>
      <x:c r="B2666" s="139"/>
      <x:c r="C2666" s="139"/>
      <x:c r="D2666" s="139"/>
      <x:c r="E2666" s="139"/>
      <x:c r="F2666" s="139"/>
      <x:c r="G2666" s="139"/>
      <x:c r="H2666" s="139"/>
      <x:c r="I2666" s="266" t="n">
        <x:f>INT((ROW()-ROW($I$46))/((CARROT_CAP+1)*(MESCLUN_CAP+1)))</x:f>
        <x:v>4</x:v>
      </x:c>
      <x:c r="J2666" s="266" t="n">
        <x:f>MOD(INT((ROW()-ROW($I$46))/(MESCLUN_CAP+1)),CARROT_CAP+1)</x:f>
        <x:v>0</x:v>
      </x:c>
      <x:c r="K2666" s="266" t="n">
        <x:f>MOD(ROW()-ROW($I$46),MESCLUN_CAP+1)</x:f>
        <x:v>16</x:v>
      </x:c>
      <x:c r="L2666" s="266" t="n">
        <x:f>SUM(I2666:K2666)</x:f>
        <x:v>20</x:v>
      </x:c>
      <x:c r="M2666" s="267" t="n">
        <x:f>I2666*TOMATO_HOURS*WEEKS*(1+TOMATO_DIM)^I2666+J2666*CARROT_HOURS*WEEKS*(1+CARROT_DIM)^J2666+K2666*MESCLUN_HOURS*WEEKS*(1+MESCLUN_DIM)^K2666</x:f>
        <x:v>1405.3964743460997</x:v>
      </x:c>
      <x:c r="N2666" s="267" t="n">
        <x:f>MAX(M2666-FARMER_HOURS,0)/TEMP_HOURS_PER_WORKER</x:f>
        <x:v>0.4759697738514581</x:v>
      </x:c>
      <x:c r="O2666" s="268" t="n">
        <x:f>I2666*TOMATO_PRICE+J2666*CARROT_PRICE+K2666*MESCLUN_PRICE</x:f>
        <x:v>78400</x:v>
      </x:c>
      <x:c r="P2666" s="268" t="n">
        <x:f>I2666*TOMATO_FERTILIZER+J2666*CARROT_FERTILIZER+K2666*MESCLUN_FERTILIZER</x:f>
        <x:v>17600</x:v>
      </x:c>
      <x:c r="Q2666" s="268" t="n">
        <x:f>MIN(M2666,FARMER_HOURS)*FARMER_RATE+MAX(M2666-FARMER_HOURS,0)*TEMP_RATE</x:f>
        <x:v>36899.244346286454</x:v>
      </x:c>
      <x:c r="R2666" s="268" t="n">
        <x:f>O2666-P2666-Q2666-FIXED_COST</x:f>
        <x:v>3900.755653713546</x:v>
      </x:c>
      <x:c r="S2666" s="139" t="str">
        <x:f>IF(AND(L2666&lt;=TOTAL_BED_CAP,N2666&lt;=TEMP_WORKER_CAP),"YES","NO")</x:f>
        <x:v>YES</x:v>
      </x:c>
      <x:c r="T2666" s="139" t="n">
        <x:f>IF(S2666="YES",R2666,-1E+99)</x:f>
        <x:v>3900.755653713546</x:v>
      </x:c>
    </x:row>
    <x:row r="2667">
      <x:c r="A2667" s="139"/>
      <x:c r="B2667" s="139"/>
      <x:c r="C2667" s="139"/>
      <x:c r="D2667" s="139"/>
      <x:c r="E2667" s="139"/>
      <x:c r="F2667" s="139"/>
      <x:c r="G2667" s="139"/>
      <x:c r="H2667" s="139"/>
      <x:c r="I2667" s="266" t="n">
        <x:f>INT((ROW()-ROW($I$46))/((CARROT_CAP+1)*(MESCLUN_CAP+1)))</x:f>
        <x:v>4</x:v>
      </x:c>
      <x:c r="J2667" s="266" t="n">
        <x:f>MOD(INT((ROW()-ROW($I$46))/(MESCLUN_CAP+1)),CARROT_CAP+1)</x:f>
        <x:v>0</x:v>
      </x:c>
      <x:c r="K2667" s="266" t="n">
        <x:f>MOD(ROW()-ROW($I$46),MESCLUN_CAP+1)</x:f>
        <x:v>17</x:v>
      </x:c>
      <x:c r="L2667" s="266" t="n">
        <x:f>SUM(I2667:K2667)</x:f>
        <x:v>21</x:v>
      </x:c>
      <x:c r="M2667" s="267" t="n">
        <x:f>I2667*TOMATO_HOURS*WEEKS*(1+TOMATO_DIM)^I2667+J2667*CARROT_HOURS*WEEKS*(1+CARROT_DIM)^J2667+K2667*MESCLUN_HOURS*WEEKS*(1+MESCLUN_DIM)^K2667</x:f>
        <x:v>1471.9566977926402</x:v>
      </x:c>
      <x:c r="N2667" s="267" t="n">
        <x:f>MAX(M2667-FARMER_HOURS,0)/TEMP_HOURS_PER_WORKER</x:f>
        <x:v>0.522192151244889</x:v>
      </x:c>
      <x:c r="O2667" s="268" t="n">
        <x:f>I2667*TOMATO_PRICE+J2667*CARROT_PRICE+K2667*MESCLUN_PRICE</x:f>
        <x:v>81100</x:v>
      </x:c>
      <x:c r="P2667" s="268" t="n">
        <x:f>I2667*TOMATO_FERTILIZER+J2667*CARROT_FERTILIZER+K2667*MESCLUN_FERTILIZER</x:f>
        <x:v>18480</x:v>
      </x:c>
      <x:c r="Q2667" s="268" t="n">
        <x:f>MIN(M2667,FARMER_HOURS)*FARMER_RATE+MAX(M2667-FARMER_HOURS,0)*TEMP_RATE</x:f>
        <x:v>38054.803781122224</x:v>
      </x:c>
      <x:c r="R2667" s="268" t="n">
        <x:f>O2667-P2667-Q2667-FIXED_COST</x:f>
        <x:v>4565.196218877776</x:v>
      </x:c>
      <x:c r="S2667" s="139" t="str">
        <x:f>IF(AND(L2667&lt;=TOTAL_BED_CAP,N2667&lt;=TEMP_WORKER_CAP),"YES","NO")</x:f>
        <x:v>YES</x:v>
      </x:c>
      <x:c r="T2667" s="139" t="n">
        <x:f>IF(S2667="YES",R2667,-1E+99)</x:f>
        <x:v>4565.196218877776</x:v>
      </x:c>
    </x:row>
    <x:row r="2668">
      <x:c r="A2668" s="139"/>
      <x:c r="B2668" s="139"/>
      <x:c r="C2668" s="139"/>
      <x:c r="D2668" s="139"/>
      <x:c r="E2668" s="139"/>
      <x:c r="F2668" s="139"/>
      <x:c r="G2668" s="139"/>
      <x:c r="H2668" s="139"/>
      <x:c r="I2668" s="266" t="n">
        <x:f>INT((ROW()-ROW($I$46))/((CARROT_CAP+1)*(MESCLUN_CAP+1)))</x:f>
        <x:v>4</x:v>
      </x:c>
      <x:c r="J2668" s="266" t="n">
        <x:f>MOD(INT((ROW()-ROW($I$46))/(MESCLUN_CAP+1)),CARROT_CAP+1)</x:f>
        <x:v>0</x:v>
      </x:c>
      <x:c r="K2668" s="266" t="n">
        <x:f>MOD(ROW()-ROW($I$46),MESCLUN_CAP+1)</x:f>
        <x:v>18</x:v>
      </x:c>
      <x:c r="L2668" s="266" t="n">
        <x:f>SUM(I2668:K2668)</x:f>
        <x:v>22</x:v>
      </x:c>
      <x:c r="M2668" s="267" t="n">
        <x:f>I2668*TOMATO_HOURS*WEEKS*(1+TOMATO_DIM)^I2668+J2668*CARROT_HOURS*WEEKS*(1+CARROT_DIM)^J2668+K2668*MESCLUN_HOURS*WEEKS*(1+MESCLUN_DIM)^K2668</x:f>
        <x:v>1540.0436892512273</x:v>
      </x:c>
      <x:c r="N2668" s="267" t="n">
        <x:f>MAX(M2668-FARMER_HOURS,0)/TEMP_HOURS_PER_WORKER</x:f>
        <x:v>0.5694747842022412</x:v>
      </x:c>
      <x:c r="O2668" s="268" t="n">
        <x:f>I2668*TOMATO_PRICE+J2668*CARROT_PRICE+K2668*MESCLUN_PRICE</x:f>
        <x:v>83800</x:v>
      </x:c>
      <x:c r="P2668" s="268" t="n">
        <x:f>I2668*TOMATO_FERTILIZER+J2668*CARROT_FERTILIZER+K2668*MESCLUN_FERTILIZER</x:f>
        <x:v>19360</x:v>
      </x:c>
      <x:c r="Q2668" s="268" t="n">
        <x:f>MIN(M2668,FARMER_HOURS)*FARMER_RATE+MAX(M2668-FARMER_HOURS,0)*TEMP_RATE</x:f>
        <x:v>39236.86960505603</x:v>
      </x:c>
      <x:c r="R2668" s="268" t="n">
        <x:f>O2668-P2668-Q2668-FIXED_COST</x:f>
        <x:v>5203.130394943968</x:v>
      </x:c>
      <x:c r="S2668" s="139" t="str">
        <x:f>IF(AND(L2668&lt;=TOTAL_BED_CAP,N2668&lt;=TEMP_WORKER_CAP),"YES","NO")</x:f>
        <x:v>YES</x:v>
      </x:c>
      <x:c r="T2668" s="139" t="n">
        <x:f>IF(S2668="YES",R2668,-1E+99)</x:f>
        <x:v>5203.130394943968</x:v>
      </x:c>
    </x:row>
    <x:row r="2669">
      <x:c r="A2669" s="139"/>
      <x:c r="B2669" s="139"/>
      <x:c r="C2669" s="139"/>
      <x:c r="D2669" s="139"/>
      <x:c r="E2669" s="139"/>
      <x:c r="F2669" s="139"/>
      <x:c r="G2669" s="139"/>
      <x:c r="H2669" s="139"/>
      <x:c r="I2669" s="266" t="n">
        <x:f>INT((ROW()-ROW($I$46))/((CARROT_CAP+1)*(MESCLUN_CAP+1)))</x:f>
        <x:v>4</x:v>
      </x:c>
      <x:c r="J2669" s="266" t="n">
        <x:f>MOD(INT((ROW()-ROW($I$46))/(MESCLUN_CAP+1)),CARROT_CAP+1)</x:f>
        <x:v>0</x:v>
      </x:c>
      <x:c r="K2669" s="266" t="n">
        <x:f>MOD(ROW()-ROW($I$46),MESCLUN_CAP+1)</x:f>
        <x:v>19</x:v>
      </x:c>
      <x:c r="L2669" s="266" t="n">
        <x:f>SUM(I2669:K2669)</x:f>
        <x:v>23</x:v>
      </x:c>
      <x:c r="M2669" s="267" t="n">
        <x:f>I2669*TOMATO_HOURS*WEEKS*(1+TOMATO_DIM)^I2669+J2669*CARROT_HOURS*WEEKS*(1+CARROT_DIM)^J2669+K2669*MESCLUN_HOURS*WEEKS*(1+MESCLUN_DIM)^K2669</x:f>
        <x:v>1609.685217887249</x:v>
      </x:c>
      <x:c r="N2669" s="267" t="n">
        <x:f>MAX(M2669-FARMER_HOURS,0)/TEMP_HOURS_PER_WORKER</x:f>
        <x:v>0.6178369568661453</x:v>
      </x:c>
      <x:c r="O2669" s="268" t="n">
        <x:f>I2669*TOMATO_PRICE+J2669*CARROT_PRICE+K2669*MESCLUN_PRICE</x:f>
        <x:v>86500</x:v>
      </x:c>
      <x:c r="P2669" s="268" t="n">
        <x:f>I2669*TOMATO_FERTILIZER+J2669*CARROT_FERTILIZER+K2669*MESCLUN_FERTILIZER</x:f>
        <x:v>20240</x:v>
      </x:c>
      <x:c r="Q2669" s="268" t="n">
        <x:f>MIN(M2669,FARMER_HOURS)*FARMER_RATE+MAX(M2669-FARMER_HOURS,0)*TEMP_RATE</x:f>
        <x:v>40445.92392165363</x:v>
      </x:c>
      <x:c r="R2669" s="268" t="n">
        <x:f>O2669-P2669-Q2669-FIXED_COST</x:f>
        <x:v>5814.07607834637</x:v>
      </x:c>
      <x:c r="S2669" s="139" t="str">
        <x:f>IF(AND(L2669&lt;=TOTAL_BED_CAP,N2669&lt;=TEMP_WORKER_CAP),"YES","NO")</x:f>
        <x:v>YES</x:v>
      </x:c>
      <x:c r="T2669" s="139" t="n">
        <x:f>IF(S2669="YES",R2669,-1E+99)</x:f>
        <x:v>5814.07607834637</x:v>
      </x:c>
    </x:row>
    <x:row r="2670">
      <x:c r="A2670" s="139"/>
      <x:c r="B2670" s="139"/>
      <x:c r="C2670" s="139"/>
      <x:c r="D2670" s="139"/>
      <x:c r="E2670" s="139"/>
      <x:c r="F2670" s="139"/>
      <x:c r="G2670" s="139"/>
      <x:c r="H2670" s="139"/>
      <x:c r="I2670" s="266" t="n">
        <x:f>INT((ROW()-ROW($I$46))/((CARROT_CAP+1)*(MESCLUN_CAP+1)))</x:f>
        <x:v>4</x:v>
      </x:c>
      <x:c r="J2670" s="266" t="n">
        <x:f>MOD(INT((ROW()-ROW($I$46))/(MESCLUN_CAP+1)),CARROT_CAP+1)</x:f>
        <x:v>0</x:v>
      </x:c>
      <x:c r="K2670" s="266" t="n">
        <x:f>MOD(ROW()-ROW($I$46),MESCLUN_CAP+1)</x:f>
        <x:v>20</x:v>
      </x:c>
      <x:c r="L2670" s="266" t="n">
        <x:f>SUM(I2670:K2670)</x:f>
        <x:v>24</x:v>
      </x:c>
      <x:c r="M2670" s="267" t="n">
        <x:f>I2670*TOMATO_HOURS*WEEKS*(1+TOMATO_DIM)^I2670+J2670*CARROT_HOURS*WEEKS*(1+CARROT_DIM)^J2670+K2670*MESCLUN_HOURS*WEEKS*(1+MESCLUN_DIM)^K2670</x:f>
        <x:v>1680.9095085377262</x:v>
      </x:c>
      <x:c r="N2670" s="267" t="n">
        <x:f>MAX(M2670-FARMER_HOURS,0)/TEMP_HOURS_PER_WORKER</x:f>
        <x:v>0.6672982698178654</x:v>
      </x:c>
      <x:c r="O2670" s="268" t="n">
        <x:f>I2670*TOMATO_PRICE+J2670*CARROT_PRICE+K2670*MESCLUN_PRICE</x:f>
        <x:v>89200</x:v>
      </x:c>
      <x:c r="P2670" s="268" t="n">
        <x:f>I2670*TOMATO_FERTILIZER+J2670*CARROT_FERTILIZER+K2670*MESCLUN_FERTILIZER</x:f>
        <x:v>21120</x:v>
      </x:c>
      <x:c r="Q2670" s="268" t="n">
        <x:f>MIN(M2670,FARMER_HOURS)*FARMER_RATE+MAX(M2670-FARMER_HOURS,0)*TEMP_RATE</x:f>
        <x:v>41682.45674544663</x:v>
      </x:c>
      <x:c r="R2670" s="268" t="n">
        <x:f>O2670-P2670-Q2670-FIXED_COST</x:f>
        <x:v>6397.5432545533695</x:v>
      </x:c>
      <x:c r="S2670" s="139" t="str">
        <x:f>IF(AND(L2670&lt;=TOTAL_BED_CAP,N2670&lt;=TEMP_WORKER_CAP),"YES","NO")</x:f>
        <x:v>YES</x:v>
      </x:c>
      <x:c r="T2670" s="139" t="n">
        <x:f>IF(S2670="YES",R2670,-1E+99)</x:f>
        <x:v>6397.5432545533695</x:v>
      </x:c>
    </x:row>
    <x:row r="2671">
      <x:c r="A2671" s="139"/>
      <x:c r="B2671" s="139"/>
      <x:c r="C2671" s="139"/>
      <x:c r="D2671" s="139"/>
      <x:c r="E2671" s="139"/>
      <x:c r="F2671" s="139"/>
      <x:c r="G2671" s="139"/>
      <x:c r="H2671" s="139"/>
      <x:c r="I2671" s="266" t="n">
        <x:f>INT((ROW()-ROW($I$46))/((CARROT_CAP+1)*(MESCLUN_CAP+1)))</x:f>
        <x:v>4</x:v>
      </x:c>
      <x:c r="J2671" s="266" t="n">
        <x:f>MOD(INT((ROW()-ROW($I$46))/(MESCLUN_CAP+1)),CARROT_CAP+1)</x:f>
        <x:v>0</x:v>
      </x:c>
      <x:c r="K2671" s="266" t="n">
        <x:f>MOD(ROW()-ROW($I$46),MESCLUN_CAP+1)</x:f>
        <x:v>21</x:v>
      </x:c>
      <x:c r="L2671" s="266" t="n">
        <x:f>SUM(I2671:K2671)</x:f>
        <x:v>25</x:v>
      </x:c>
      <x:c r="M2671" s="267" t="n">
        <x:f>I2671*TOMATO_HOURS*WEEKS*(1+TOMATO_DIM)^I2671+J2671*CARROT_HOURS*WEEKS*(1+CARROT_DIM)^J2671+K2671*MESCLUN_HOURS*WEEKS*(1+MESCLUN_DIM)^K2671</x:f>
        <x:v>1753.74524876417</x:v>
      </x:c>
      <x:c r="N2671" s="267" t="n">
        <x:f>MAX(M2671-FARMER_HOURS,0)/TEMP_HOURS_PER_WORKER</x:f>
        <x:v>0.717878644975118</x:v>
      </x:c>
      <x:c r="O2671" s="268" t="n">
        <x:f>I2671*TOMATO_PRICE+J2671*CARROT_PRICE+K2671*MESCLUN_PRICE</x:f>
        <x:v>91900</x:v>
      </x:c>
      <x:c r="P2671" s="268" t="n">
        <x:f>I2671*TOMATO_FERTILIZER+J2671*CARROT_FERTILIZER+K2671*MESCLUN_FERTILIZER</x:f>
        <x:v>22000</x:v>
      </x:c>
      <x:c r="Q2671" s="268" t="n">
        <x:f>MIN(M2671,FARMER_HOURS)*FARMER_RATE+MAX(M2671-FARMER_HOURS,0)*TEMP_RATE</x:f>
        <x:v>42946.96612437795</x:v>
      </x:c>
      <x:c r="R2671" s="268" t="n">
        <x:f>O2671-P2671-Q2671-FIXED_COST</x:f>
        <x:v>6953.033875622052</x:v>
      </x:c>
      <x:c r="S2671" s="139" t="str">
        <x:f>IF(AND(L2671&lt;=TOTAL_BED_CAP,N2671&lt;=TEMP_WORKER_CAP),"YES","NO")</x:f>
        <x:v>YES</x:v>
      </x:c>
      <x:c r="T2671" s="139" t="n">
        <x:f>IF(S2671="YES",R2671,-1E+99)</x:f>
        <x:v>6953.033875622052</x:v>
      </x:c>
    </x:row>
    <x:row r="2672">
      <x:c r="A2672" s="139"/>
      <x:c r="B2672" s="139"/>
      <x:c r="C2672" s="139"/>
      <x:c r="D2672" s="139"/>
      <x:c r="E2672" s="139"/>
      <x:c r="F2672" s="139"/>
      <x:c r="G2672" s="139"/>
      <x:c r="H2672" s="139"/>
      <x:c r="I2672" s="266" t="n">
        <x:f>INT((ROW()-ROW($I$46))/((CARROT_CAP+1)*(MESCLUN_CAP+1)))</x:f>
        <x:v>4</x:v>
      </x:c>
      <x:c r="J2672" s="266" t="n">
        <x:f>MOD(INT((ROW()-ROW($I$46))/(MESCLUN_CAP+1)),CARROT_CAP+1)</x:f>
        <x:v>0</x:v>
      </x:c>
      <x:c r="K2672" s="266" t="n">
        <x:f>MOD(ROW()-ROW($I$46),MESCLUN_CAP+1)</x:f>
        <x:v>22</x:v>
      </x:c>
      <x:c r="L2672" s="266" t="n">
        <x:f>SUM(I2672:K2672)</x:f>
        <x:v>26</x:v>
      </x:c>
      <x:c r="M2672" s="267" t="n">
        <x:f>I2672*TOMATO_HOURS*WEEKS*(1+TOMATO_DIM)^I2672+J2672*CARROT_HOURS*WEEKS*(1+CARROT_DIM)^J2672+K2672*MESCLUN_HOURS*WEEKS*(1+MESCLUN_DIM)^K2672</x:f>
        <x:v>1828.221596010566</x:v>
      </x:c>
      <x:c r="N2672" s="267" t="n">
        <x:f>MAX(M2672-FARMER_HOURS,0)/TEMP_HOURS_PER_WORKER</x:f>
        <x:v>0.769598330562893</x:v>
      </x:c>
      <x:c r="O2672" s="268" t="n">
        <x:f>I2672*TOMATO_PRICE+J2672*CARROT_PRICE+K2672*MESCLUN_PRICE</x:f>
        <x:v>94600</x:v>
      </x:c>
      <x:c r="P2672" s="268" t="n">
        <x:f>I2672*TOMATO_FERTILIZER+J2672*CARROT_FERTILIZER+K2672*MESCLUN_FERTILIZER</x:f>
        <x:v>22880</x:v>
      </x:c>
      <x:c r="Q2672" s="268" t="n">
        <x:f>MIN(M2672,FARMER_HOURS)*FARMER_RATE+MAX(M2672-FARMER_HOURS,0)*TEMP_RATE</x:f>
        <x:v>44239.958264072324</x:v>
      </x:c>
      <x:c r="R2672" s="268" t="n">
        <x:f>O2672-P2672-Q2672-FIXED_COST</x:f>
        <x:v>7480.041735927676</x:v>
      </x:c>
      <x:c r="S2672" s="139" t="str">
        <x:f>IF(AND(L2672&lt;=TOTAL_BED_CAP,N2672&lt;=TEMP_WORKER_CAP),"YES","NO")</x:f>
        <x:v>YES</x:v>
      </x:c>
      <x:c r="T2672" s="139" t="n">
        <x:f>IF(S2672="YES",R2672,-1E+99)</x:f>
        <x:v>7480.041735927676</x:v>
      </x:c>
    </x:row>
    <x:row r="2673">
      <x:c r="A2673" s="139"/>
      <x:c r="B2673" s="139"/>
      <x:c r="C2673" s="139"/>
      <x:c r="D2673" s="139"/>
      <x:c r="E2673" s="139"/>
      <x:c r="F2673" s="139"/>
      <x:c r="G2673" s="139"/>
      <x:c r="H2673" s="139"/>
      <x:c r="I2673" s="266" t="n">
        <x:f>INT((ROW()-ROW($I$46))/((CARROT_CAP+1)*(MESCLUN_CAP+1)))</x:f>
        <x:v>4</x:v>
      </x:c>
      <x:c r="J2673" s="266" t="n">
        <x:f>MOD(INT((ROW()-ROW($I$46))/(MESCLUN_CAP+1)),CARROT_CAP+1)</x:f>
        <x:v>0</x:v>
      </x:c>
      <x:c r="K2673" s="266" t="n">
        <x:f>MOD(ROW()-ROW($I$46),MESCLUN_CAP+1)</x:f>
        <x:v>23</x:v>
      </x:c>
      <x:c r="L2673" s="266" t="n">
        <x:f>SUM(I2673:K2673)</x:f>
        <x:v>27</x:v>
      </x:c>
      <x:c r="M2673" s="267" t="n">
        <x:f>I2673*TOMATO_HOURS*WEEKS*(1+TOMATO_DIM)^I2673+J2673*CARROT_HOURS*WEEKS*(1+CARROT_DIM)^J2673+K2673*MESCLUN_HOURS*WEEKS*(1+MESCLUN_DIM)^K2673</x:f>
        <x:v>1904.3681848680026</x:v>
      </x:c>
      <x:c r="N2673" s="267" t="n">
        <x:f>MAX(M2673-FARMER_HOURS,0)/TEMP_HOURS_PER_WORKER</x:f>
        <x:v>0.8224779061583352</x:v>
      </x:c>
      <x:c r="O2673" s="268" t="n">
        <x:f>I2673*TOMATO_PRICE+J2673*CARROT_PRICE+K2673*MESCLUN_PRICE</x:f>
        <x:v>97300</x:v>
      </x:c>
      <x:c r="P2673" s="268" t="n">
        <x:f>I2673*TOMATO_FERTILIZER+J2673*CARROT_FERTILIZER+K2673*MESCLUN_FERTILIZER</x:f>
        <x:v>23760</x:v>
      </x:c>
      <x:c r="Q2673" s="268" t="n">
        <x:f>MIN(M2673,FARMER_HOURS)*FARMER_RATE+MAX(M2673-FARMER_HOURS,0)*TEMP_RATE</x:f>
        <x:v>45561.94765395838</x:v>
      </x:c>
      <x:c r="R2673" s="268" t="n">
        <x:f>O2673-P2673-Q2673-FIXED_COST</x:f>
        <x:v>7978.0523460416225</x:v>
      </x:c>
      <x:c r="S2673" s="139" t="str">
        <x:f>IF(AND(L2673&lt;=TOTAL_BED_CAP,N2673&lt;=TEMP_WORKER_CAP),"YES","NO")</x:f>
        <x:v>YES</x:v>
      </x:c>
      <x:c r="T2673" s="139" t="n">
        <x:f>IF(S2673="YES",R2673,-1E+99)</x:f>
        <x:v>7978.0523460416225</x:v>
      </x:c>
    </x:row>
    <x:row r="2674">
      <x:c r="A2674" s="139"/>
      <x:c r="B2674" s="139"/>
      <x:c r="C2674" s="139"/>
      <x:c r="D2674" s="139"/>
      <x:c r="E2674" s="139"/>
      <x:c r="F2674" s="139"/>
      <x:c r="G2674" s="139"/>
      <x:c r="H2674" s="139"/>
      <x:c r="I2674" s="266" t="n">
        <x:f>INT((ROW()-ROW($I$46))/((CARROT_CAP+1)*(MESCLUN_CAP+1)))</x:f>
        <x:v>4</x:v>
      </x:c>
      <x:c r="J2674" s="266" t="n">
        <x:f>MOD(INT((ROW()-ROW($I$46))/(MESCLUN_CAP+1)),CARROT_CAP+1)</x:f>
        <x:v>0</x:v>
      </x:c>
      <x:c r="K2674" s="266" t="n">
        <x:f>MOD(ROW()-ROW($I$46),MESCLUN_CAP+1)</x:f>
        <x:v>24</x:v>
      </x:c>
      <x:c r="L2674" s="266" t="n">
        <x:f>SUM(I2674:K2674)</x:f>
        <x:v>28</x:v>
      </x:c>
      <x:c r="M2674" s="267" t="n">
        <x:f>I2674*TOMATO_HOURS*WEEKS*(1+TOMATO_DIM)^I2674+J2674*CARROT_HOURS*WEEKS*(1+CARROT_DIM)^J2674+K2674*MESCLUN_HOURS*WEEKS*(1+MESCLUN_DIM)^K2674</x:f>
        <x:v>1982.2151344474983</x:v>
      </x:c>
      <x:c r="N2674" s="267" t="n">
        <x:f>MAX(M2674-FARMER_HOURS,0)/TEMP_HOURS_PER_WORKER</x:f>
        <x:v>0.8765382878107627</x:v>
      </x:c>
      <x:c r="O2674" s="268" t="n">
        <x:f>I2674*TOMATO_PRICE+J2674*CARROT_PRICE+K2674*MESCLUN_PRICE</x:f>
        <x:v>100000</x:v>
      </x:c>
      <x:c r="P2674" s="268" t="n">
        <x:f>I2674*TOMATO_FERTILIZER+J2674*CARROT_FERTILIZER+K2674*MESCLUN_FERTILIZER</x:f>
        <x:v>24640</x:v>
      </x:c>
      <x:c r="Q2674" s="268" t="n">
        <x:f>MIN(M2674,FARMER_HOURS)*FARMER_RATE+MAX(M2674-FARMER_HOURS,0)*TEMP_RATE</x:f>
        <x:v>46913.45719526907</x:v>
      </x:c>
      <x:c r="R2674" s="268" t="n">
        <x:f>O2674-P2674-Q2674-FIXED_COST</x:f>
        <x:v>8446.542804730932</x:v>
      </x:c>
      <x:c r="S2674" s="139" t="str">
        <x:f>IF(AND(L2674&lt;=TOTAL_BED_CAP,N2674&lt;=TEMP_WORKER_CAP),"YES","NO")</x:f>
        <x:v>YES</x:v>
      </x:c>
      <x:c r="T2674" s="139" t="n">
        <x:f>IF(S2674="YES",R2674,-1E+99)</x:f>
        <x:v>8446.542804730932</x:v>
      </x:c>
    </x:row>
    <x:row r="2675">
      <x:c r="A2675" s="139"/>
      <x:c r="B2675" s="139"/>
      <x:c r="C2675" s="139"/>
      <x:c r="D2675" s="139"/>
      <x:c r="E2675" s="139"/>
      <x:c r="F2675" s="139"/>
      <x:c r="G2675" s="139"/>
      <x:c r="H2675" s="139"/>
      <x:c r="I2675" s="266" t="n">
        <x:f>INT((ROW()-ROW($I$46))/((CARROT_CAP+1)*(MESCLUN_CAP+1)))</x:f>
        <x:v>4</x:v>
      </x:c>
      <x:c r="J2675" s="266" t="n">
        <x:f>MOD(INT((ROW()-ROW($I$46))/(MESCLUN_CAP+1)),CARROT_CAP+1)</x:f>
        <x:v>0</x:v>
      </x:c>
      <x:c r="K2675" s="266" t="n">
        <x:f>MOD(ROW()-ROW($I$46),MESCLUN_CAP+1)</x:f>
        <x:v>25</x:v>
      </x:c>
      <x:c r="L2675" s="266" t="n">
        <x:f>SUM(I2675:K2675)</x:f>
        <x:v>29</x:v>
      </x:c>
      <x:c r="M2675" s="267" t="n">
        <x:f>I2675*TOMATO_HOURS*WEEKS*(1+TOMATO_DIM)^I2675+J2675*CARROT_HOURS*WEEKS*(1+CARROT_DIM)^J2675+K2675*MESCLUN_HOURS*WEEKS*(1+MESCLUN_DIM)^K2675</x:f>
        <x:v>2061.793055862596</x:v>
      </x:c>
      <x:c r="N2675" s="267" t="n">
        <x:f>MAX(M2675-FARMER_HOURS,0)/TEMP_HOURS_PER_WORKER</x:f>
        <x:v>0.9318007332379138</x:v>
      </x:c>
      <x:c r="O2675" s="268" t="n">
        <x:f>I2675*TOMATO_PRICE+J2675*CARROT_PRICE+K2675*MESCLUN_PRICE</x:f>
        <x:v>102700</x:v>
      </x:c>
      <x:c r="P2675" s="268" t="n">
        <x:f>I2675*TOMATO_FERTILIZER+J2675*CARROT_FERTILIZER+K2675*MESCLUN_FERTILIZER</x:f>
        <x:v>25520</x:v>
      </x:c>
      <x:c r="Q2675" s="268" t="n">
        <x:f>MIN(M2675,FARMER_HOURS)*FARMER_RATE+MAX(M2675-FARMER_HOURS,0)*TEMP_RATE</x:f>
        <x:v>48295.018330947845</x:v>
      </x:c>
      <x:c r="R2675" s="268" t="n">
        <x:f>O2675-P2675-Q2675-FIXED_COST</x:f>
        <x:v>8884.981669052155</x:v>
      </x:c>
      <x:c r="S2675" s="139" t="str">
        <x:f>IF(AND(L2675&lt;=TOTAL_BED_CAP,N2675&lt;=TEMP_WORKER_CAP),"YES","NO")</x:f>
        <x:v>YES</x:v>
      </x:c>
      <x:c r="T2675" s="139" t="n">
        <x:f>IF(S2675="YES",R2675,-1E+99)</x:f>
        <x:v>8884.981669052155</x:v>
      </x:c>
    </x:row>
    <x:row r="2676">
      <x:c r="A2676" s="139"/>
      <x:c r="B2676" s="139"/>
      <x:c r="C2676" s="139"/>
      <x:c r="D2676" s="139"/>
      <x:c r="E2676" s="139"/>
      <x:c r="F2676" s="139"/>
      <x:c r="G2676" s="139"/>
      <x:c r="H2676" s="139"/>
      <x:c r="I2676" s="266" t="n">
        <x:f>INT((ROW()-ROW($I$46))/((CARROT_CAP+1)*(MESCLUN_CAP+1)))</x:f>
        <x:v>4</x:v>
      </x:c>
      <x:c r="J2676" s="266" t="n">
        <x:f>MOD(INT((ROW()-ROW($I$46))/(MESCLUN_CAP+1)),CARROT_CAP+1)</x:f>
        <x:v>0</x:v>
      </x:c>
      <x:c r="K2676" s="266" t="n">
        <x:f>MOD(ROW()-ROW($I$46),MESCLUN_CAP+1)</x:f>
        <x:v>26</x:v>
      </x:c>
      <x:c r="L2676" s="266" t="n">
        <x:f>SUM(I2676:K2676)</x:f>
        <x:v>30</x:v>
      </x:c>
      <x:c r="M2676" s="267" t="n">
        <x:f>I2676*TOMATO_HOURS*WEEKS*(1+TOMATO_DIM)^I2676+J2676*CARROT_HOURS*WEEKS*(1+CARROT_DIM)^J2676+K2676*MESCLUN_HOURS*WEEKS*(1+MESCLUN_DIM)^K2676</x:f>
        <x:v>2143.133059823313</x:v>
      </x:c>
      <x:c r="N2676" s="267" t="n">
        <x:f>MAX(M2676-FARMER_HOURS,0)/TEMP_HOURS_PER_WORKER</x:f>
        <x:v>0.988286847099523</x:v>
      </x:c>
      <x:c r="O2676" s="268" t="n">
        <x:f>I2676*TOMATO_PRICE+J2676*CARROT_PRICE+K2676*MESCLUN_PRICE</x:f>
        <x:v>105400</x:v>
      </x:c>
      <x:c r="P2676" s="268" t="n">
        <x:f>I2676*TOMATO_FERTILIZER+J2676*CARROT_FERTILIZER+K2676*MESCLUN_FERTILIZER</x:f>
        <x:v>26400</x:v>
      </x:c>
      <x:c r="Q2676" s="268" t="n">
        <x:f>MIN(M2676,FARMER_HOURS)*FARMER_RATE+MAX(M2676-FARMER_HOURS,0)*TEMP_RATE</x:f>
        <x:v>49707.17117748807</x:v>
      </x:c>
      <x:c r="R2676" s="268" t="n">
        <x:f>O2676-P2676-Q2676-FIXED_COST</x:f>
        <x:v>9292.828822511932</x:v>
      </x:c>
      <x:c r="S2676" s="139" t="str">
        <x:f>IF(AND(L2676&lt;=TOTAL_BED_CAP,N2676&lt;=TEMP_WORKER_CAP),"YES","NO")</x:f>
        <x:v>YES</x:v>
      </x:c>
      <x:c r="T2676" s="139" t="n">
        <x:f>IF(S2676="YES",R2676,-1E+99)</x:f>
        <x:v>9292.828822511932</x:v>
      </x:c>
    </x:row>
    <x:row r="2677">
      <x:c r="A2677" s="139"/>
      <x:c r="B2677" s="139"/>
      <x:c r="C2677" s="139"/>
      <x:c r="D2677" s="139"/>
      <x:c r="E2677" s="139"/>
      <x:c r="F2677" s="139"/>
      <x:c r="G2677" s="139"/>
      <x:c r="H2677" s="139"/>
      <x:c r="I2677" s="266" t="n">
        <x:f>INT((ROW()-ROW($I$46))/((CARROT_CAP+1)*(MESCLUN_CAP+1)))</x:f>
        <x:v>4</x:v>
      </x:c>
      <x:c r="J2677" s="266" t="n">
        <x:f>MOD(INT((ROW()-ROW($I$46))/(MESCLUN_CAP+1)),CARROT_CAP+1)</x:f>
        <x:v>0</x:v>
      </x:c>
      <x:c r="K2677" s="266" t="n">
        <x:f>MOD(ROW()-ROW($I$46),MESCLUN_CAP+1)</x:f>
        <x:v>27</x:v>
      </x:c>
      <x:c r="L2677" s="266" t="n">
        <x:f>SUM(I2677:K2677)</x:f>
        <x:v>31</x:v>
      </x:c>
      <x:c r="M2677" s="267" t="n">
        <x:f>I2677*TOMATO_HOURS*WEEKS*(1+TOMATO_DIM)^I2677+J2677*CARROT_HOURS*WEEKS*(1+CARROT_DIM)^J2677+K2677*MESCLUN_HOURS*WEEKS*(1+MESCLUN_DIM)^K2677</x:f>
        <x:v>2226.26676434307</x:v>
      </x:c>
      <x:c r="N2677" s="267" t="n">
        <x:f>MAX(M2677-FARMER_HOURS,0)/TEMP_HOURS_PER_WORKER</x:f>
        <x:v>1.046018586349354</x:v>
      </x:c>
      <x:c r="O2677" s="268" t="n">
        <x:f>I2677*TOMATO_PRICE+J2677*CARROT_PRICE+K2677*MESCLUN_PRICE</x:f>
        <x:v>108100</x:v>
      </x:c>
      <x:c r="P2677" s="268" t="n">
        <x:f>I2677*TOMATO_FERTILIZER+J2677*CARROT_FERTILIZER+K2677*MESCLUN_FERTILIZER</x:f>
        <x:v>27280</x:v>
      </x:c>
      <x:c r="Q2677" s="268" t="n">
        <x:f>MIN(M2677,FARMER_HOURS)*FARMER_RATE+MAX(M2677-FARMER_HOURS,0)*TEMP_RATE</x:f>
        <x:v>51150.46465873385</x:v>
      </x:c>
      <x:c r="R2677" s="268" t="n">
        <x:f>O2677-P2677-Q2677-FIXED_COST</x:f>
        <x:v>9669.53534126615</x:v>
      </x:c>
      <x:c r="S2677" s="139" t="str">
        <x:f>IF(AND(L2677&lt;=TOTAL_BED_CAP,N2677&lt;=TEMP_WORKER_CAP),"YES","NO")</x:f>
        <x:v>YES</x:v>
      </x:c>
      <x:c r="T2677" s="139" t="n">
        <x:f>IF(S2677="YES",R2677,-1E+99)</x:f>
        <x:v>9669.53534126615</x:v>
      </x:c>
    </x:row>
    <x:row r="2678">
      <x:c r="A2678" s="139"/>
      <x:c r="B2678" s="139"/>
      <x:c r="C2678" s="139"/>
      <x:c r="D2678" s="139"/>
      <x:c r="E2678" s="139"/>
      <x:c r="F2678" s="139"/>
      <x:c r="G2678" s="139"/>
      <x:c r="H2678" s="139"/>
      <x:c r="I2678" s="266" t="n">
        <x:f>INT((ROW()-ROW($I$46))/((CARROT_CAP+1)*(MESCLUN_CAP+1)))</x:f>
        <x:v>4</x:v>
      </x:c>
      <x:c r="J2678" s="266" t="n">
        <x:f>MOD(INT((ROW()-ROW($I$46))/(MESCLUN_CAP+1)),CARROT_CAP+1)</x:f>
        <x:v>0</x:v>
      </x:c>
      <x:c r="K2678" s="266" t="n">
        <x:f>MOD(ROW()-ROW($I$46),MESCLUN_CAP+1)</x:f>
        <x:v>28</x:v>
      </x:c>
      <x:c r="L2678" s="266" t="n">
        <x:f>SUM(I2678:K2678)</x:f>
        <x:v>32</x:v>
      </x:c>
      <x:c r="M2678" s="267" t="n">
        <x:f>I2678*TOMATO_HOURS*WEEKS*(1+TOMATO_DIM)^I2678+J2678*CARROT_HOURS*WEEKS*(1+CARROT_DIM)^J2678+K2678*MESCLUN_HOURS*WEEKS*(1+MESCLUN_DIM)^K2678</x:f>
        <x:v>2311.2263025602233</x:v>
      </x:c>
      <x:c r="N2678" s="267" t="n">
        <x:f>MAX(M2678-FARMER_HOURS,0)/TEMP_HOURS_PER_WORKER</x:f>
        <x:v>1.1050182656668217</x:v>
      </x:c>
      <x:c r="O2678" s="268" t="n">
        <x:f>I2678*TOMATO_PRICE+J2678*CARROT_PRICE+K2678*MESCLUN_PRICE</x:f>
        <x:v>110800</x:v>
      </x:c>
      <x:c r="P2678" s="268" t="n">
        <x:f>I2678*TOMATO_FERTILIZER+J2678*CARROT_FERTILIZER+K2678*MESCLUN_FERTILIZER</x:f>
        <x:v>28160</x:v>
      </x:c>
      <x:c r="Q2678" s="268" t="n">
        <x:f>MIN(M2678,FARMER_HOURS)*FARMER_RATE+MAX(M2678-FARMER_HOURS,0)*TEMP_RATE</x:f>
        <x:v>52625.45664167054</x:v>
      </x:c>
      <x:c r="R2678" s="268" t="n">
        <x:f>O2678-P2678-Q2678-FIXED_COST</x:f>
        <x:v>10014.543358329458</x:v>
      </x:c>
      <x:c r="S2678" s="139" t="str">
        <x:f>IF(AND(L2678&lt;=TOTAL_BED_CAP,N2678&lt;=TEMP_WORKER_CAP),"YES","NO")</x:f>
        <x:v>YES</x:v>
      </x:c>
      <x:c r="T2678" s="139" t="n">
        <x:f>IF(S2678="YES",R2678,-1E+99)</x:f>
        <x:v>10014.543358329458</x:v>
      </x:c>
    </x:row>
    <x:row r="2679">
      <x:c r="A2679" s="139"/>
      <x:c r="B2679" s="139"/>
      <x:c r="C2679" s="139"/>
      <x:c r="D2679" s="139"/>
      <x:c r="E2679" s="139"/>
      <x:c r="F2679" s="139"/>
      <x:c r="G2679" s="139"/>
      <x:c r="H2679" s="139"/>
      <x:c r="I2679" s="266" t="n">
        <x:f>INT((ROW()-ROW($I$46))/((CARROT_CAP+1)*(MESCLUN_CAP+1)))</x:f>
        <x:v>4</x:v>
      </x:c>
      <x:c r="J2679" s="266" t="n">
        <x:f>MOD(INT((ROW()-ROW($I$46))/(MESCLUN_CAP+1)),CARROT_CAP+1)</x:f>
        <x:v>0</x:v>
      </x:c>
      <x:c r="K2679" s="266" t="n">
        <x:f>MOD(ROW()-ROW($I$46),MESCLUN_CAP+1)</x:f>
        <x:v>29</x:v>
      </x:c>
      <x:c r="L2679" s="266" t="n">
        <x:f>SUM(I2679:K2679)</x:f>
        <x:v>33</x:v>
      </x:c>
      <x:c r="M2679" s="267" t="n">
        <x:f>I2679*TOMATO_HOURS*WEEKS*(1+TOMATO_DIM)^I2679+J2679*CARROT_HOURS*WEEKS*(1+CARROT_DIM)^J2679+K2679*MESCLUN_HOURS*WEEKS*(1+MESCLUN_DIM)^K2679</x:f>
        <x:v>2398.0443306758766</x:v>
      </x:c>
      <x:c r="N2679" s="267" t="n">
        <x:f>MAX(M2679-FARMER_HOURS,0)/TEMP_HOURS_PER_WORKER</x:f>
        <x:v>1.1653085629693587</x:v>
      </x:c>
      <x:c r="O2679" s="268" t="n">
        <x:f>I2679*TOMATO_PRICE+J2679*CARROT_PRICE+K2679*MESCLUN_PRICE</x:f>
        <x:v>113500</x:v>
      </x:c>
      <x:c r="P2679" s="268" t="n">
        <x:f>I2679*TOMATO_FERTILIZER+J2679*CARROT_FERTILIZER+K2679*MESCLUN_FERTILIZER</x:f>
        <x:v>29040</x:v>
      </x:c>
      <x:c r="Q2679" s="268" t="n">
        <x:f>MIN(M2679,FARMER_HOURS)*FARMER_RATE+MAX(M2679-FARMER_HOURS,0)*TEMP_RATE</x:f>
        <x:v>54132.71407423397</x:v>
      </x:c>
      <x:c r="R2679" s="268" t="n">
        <x:f>O2679-P2679-Q2679-FIXED_COST</x:f>
        <x:v>10327.285925766031</x:v>
      </x:c>
      <x:c r="S2679" s="139" t="str">
        <x:f>IF(AND(L2679&lt;=TOTAL_BED_CAP,N2679&lt;=TEMP_WORKER_CAP),"YES","NO")</x:f>
        <x:v>YES</x:v>
      </x:c>
      <x:c r="T2679" s="139" t="n">
        <x:f>IF(S2679="YES",R2679,-1E+99)</x:f>
        <x:v>10327.285925766031</x:v>
      </x:c>
    </x:row>
    <x:row r="2680">
      <x:c r="A2680" s="139"/>
      <x:c r="B2680" s="139"/>
      <x:c r="C2680" s="139"/>
      <x:c r="D2680" s="139"/>
      <x:c r="E2680" s="139"/>
      <x:c r="F2680" s="139"/>
      <x:c r="G2680" s="139"/>
      <x:c r="H2680" s="139"/>
      <x:c r="I2680" s="266" t="n">
        <x:f>INT((ROW()-ROW($I$46))/((CARROT_CAP+1)*(MESCLUN_CAP+1)))</x:f>
        <x:v>4</x:v>
      </x:c>
      <x:c r="J2680" s="266" t="n">
        <x:f>MOD(INT((ROW()-ROW($I$46))/(MESCLUN_CAP+1)),CARROT_CAP+1)</x:f>
        <x:v>0</x:v>
      </x:c>
      <x:c r="K2680" s="266" t="n">
        <x:f>MOD(ROW()-ROW($I$46),MESCLUN_CAP+1)</x:f>
        <x:v>30</x:v>
      </x:c>
      <x:c r="L2680" s="266" t="n">
        <x:f>SUM(I2680:K2680)</x:f>
        <x:v>34</x:v>
      </x:c>
      <x:c r="M2680" s="267" t="n">
        <x:f>I2680*TOMATO_HOURS*WEEKS*(1+TOMATO_DIM)^I2680+J2680*CARROT_HOURS*WEEKS*(1+CARROT_DIM)^J2680+K2680*MESCLUN_HOURS*WEEKS*(1+MESCLUN_DIM)^K2680</x:f>
        <x:v>2486.754036009647</x:v>
      </x:c>
      <x:c r="N2680" s="267" t="n">
        <x:f>MAX(M2680-FARMER_HOURS,0)/TEMP_HOURS_PER_WORKER</x:f>
        <x:v>1.2269125250066992</x:v>
      </x:c>
      <x:c r="O2680" s="268" t="n">
        <x:f>I2680*TOMATO_PRICE+J2680*CARROT_PRICE+K2680*MESCLUN_PRICE</x:f>
        <x:v>116200</x:v>
      </x:c>
      <x:c r="P2680" s="268" t="n">
        <x:f>I2680*TOMATO_FERTILIZER+J2680*CARROT_FERTILIZER+K2680*MESCLUN_FERTILIZER</x:f>
        <x:v>29920</x:v>
      </x:c>
      <x:c r="Q2680" s="268" t="n">
        <x:f>MIN(M2680,FARMER_HOURS)*FARMER_RATE+MAX(M2680-FARMER_HOURS,0)*TEMP_RATE</x:f>
        <x:v>55672.81312516748</x:v>
      </x:c>
      <x:c r="R2680" s="268" t="n">
        <x:f>O2680-P2680-Q2680-FIXED_COST</x:f>
        <x:v>10607.186874832521</x:v>
      </x:c>
      <x:c r="S2680" s="139" t="str">
        <x:f>IF(AND(L2680&lt;=TOTAL_BED_CAP,N2680&lt;=TEMP_WORKER_CAP),"YES","NO")</x:f>
        <x:v>YES</x:v>
      </x:c>
      <x:c r="T2680" s="139" t="n">
        <x:f>IF(S2680="YES",R2680,-1E+99)</x:f>
        <x:v>10607.186874832521</x:v>
      </x:c>
    </x:row>
    <x:row r="2681">
      <x:c r="A2681" s="139"/>
      <x:c r="B2681" s="139"/>
      <x:c r="C2681" s="139"/>
      <x:c r="D2681" s="139"/>
      <x:c r="E2681" s="139"/>
      <x:c r="F2681" s="139"/>
      <x:c r="G2681" s="139"/>
      <x:c r="H2681" s="139"/>
      <x:c r="I2681" s="266" t="n">
        <x:f>INT((ROW()-ROW($I$46))/((CARROT_CAP+1)*(MESCLUN_CAP+1)))</x:f>
        <x:v>4</x:v>
      </x:c>
      <x:c r="J2681" s="266" t="n">
        <x:f>MOD(INT((ROW()-ROW($I$46))/(MESCLUN_CAP+1)),CARROT_CAP+1)</x:f>
        <x:v>1</x:v>
      </x:c>
      <x:c r="K2681" s="266" t="n">
        <x:f>MOD(ROW()-ROW($I$46),MESCLUN_CAP+1)</x:f>
        <x:v>0</x:v>
      </x:c>
      <x:c r="L2681" s="266" t="n">
        <x:f>SUM(I2681:K2681)</x:f>
        <x:v>5</x:v>
      </x:c>
      <x:c r="M2681" s="267" t="n">
        <x:f>I2681*TOMATO_HOURS*WEEKS*(1+TOMATO_DIM)^I2681+J2681*CARROT_HOURS*WEEKS*(1+CARROT_DIM)^J2681+K2681*MESCLUN_HOURS*WEEKS*(1+MESCLUN_DIM)^K2681</x:f>
        <x:v>557.8260000000001</x:v>
      </x:c>
      <x:c r="N2681" s="267" t="n">
        <x:f>MAX(M2681-FARMER_HOURS,0)/TEMP_HOURS_PER_WORKER</x:f>
        <x:v>0</x:v>
      </x:c>
      <x:c r="O2681" s="268" t="n">
        <x:f>I2681*TOMATO_PRICE+J2681*CARROT_PRICE+K2681*MESCLUN_PRICE</x:f>
        <x:v>37294</x:v>
      </x:c>
      <x:c r="P2681" s="268" t="n">
        <x:f>I2681*TOMATO_FERTILIZER+J2681*CARROT_FERTILIZER+K2681*MESCLUN_FERTILIZER</x:f>
        <x:v>3960</x:v>
      </x:c>
      <x:c r="Q2681" s="268" t="n">
        <x:f>MIN(M2681,FARMER_HOURS)*FARMER_RATE+MAX(M2681-FARMER_HOURS,0)*TEMP_RATE</x:f>
        <x:v>19368.95833333334</x:v>
      </x:c>
      <x:c r="R2681" s="268" t="n">
        <x:f>O2681-P2681-Q2681-FIXED_COST</x:f>
        <x:v>-6034.958333333339</x:v>
      </x:c>
      <x:c r="S2681" s="139" t="str">
        <x:f>IF(AND(L2681&lt;=TOTAL_BED_CAP,N2681&lt;=TEMP_WORKER_CAP),"YES","NO")</x:f>
        <x:v>YES</x:v>
      </x:c>
      <x:c r="T2681" s="139" t="n">
        <x:f>IF(S2681="YES",R2681,-1E+99)</x:f>
        <x:v>-6034.958333333339</x:v>
      </x:c>
    </x:row>
    <x:row r="2682">
      <x:c r="A2682" s="139"/>
      <x:c r="B2682" s="139"/>
      <x:c r="C2682" s="139"/>
      <x:c r="D2682" s="139"/>
      <x:c r="E2682" s="139"/>
      <x:c r="F2682" s="139"/>
      <x:c r="G2682" s="139"/>
      <x:c r="H2682" s="139"/>
      <x:c r="I2682" s="266" t="n">
        <x:f>INT((ROW()-ROW($I$46))/((CARROT_CAP+1)*(MESCLUN_CAP+1)))</x:f>
        <x:v>4</x:v>
      </x:c>
      <x:c r="J2682" s="266" t="n">
        <x:f>MOD(INT((ROW()-ROW($I$46))/(MESCLUN_CAP+1)),CARROT_CAP+1)</x:f>
        <x:v>1</x:v>
      </x:c>
      <x:c r="K2682" s="266" t="n">
        <x:f>MOD(ROW()-ROW($I$46),MESCLUN_CAP+1)</x:f>
        <x:v>1</x:v>
      </x:c>
      <x:c r="L2682" s="266" t="n">
        <x:f>SUM(I2682:K2682)</x:f>
        <x:v>6</x:v>
      </x:c>
      <x:c r="M2682" s="267" t="n">
        <x:f>I2682*TOMATO_HOURS*WEEKS*(1+TOMATO_DIM)^I2682+J2682*CARROT_HOURS*WEEKS*(1+CARROT_DIM)^J2682+K2682*MESCLUN_HOURS*WEEKS*(1+MESCLUN_DIM)^K2682</x:f>
        <x:v>603.3885000000001</x:v>
      </x:c>
      <x:c r="N2682" s="267" t="n">
        <x:f>MAX(M2682-FARMER_HOURS,0)/TEMP_HOURS_PER_WORKER</x:f>
        <x:v>0</x:v>
      </x:c>
      <x:c r="O2682" s="268" t="n">
        <x:f>I2682*TOMATO_PRICE+J2682*CARROT_PRICE+K2682*MESCLUN_PRICE</x:f>
        <x:v>39994</x:v>
      </x:c>
      <x:c r="P2682" s="268" t="n">
        <x:f>I2682*TOMATO_FERTILIZER+J2682*CARROT_FERTILIZER+K2682*MESCLUN_FERTILIZER</x:f>
        <x:v>4840</x:v>
      </x:c>
      <x:c r="Q2682" s="268" t="n">
        <x:f>MIN(M2682,FARMER_HOURS)*FARMER_RATE+MAX(M2682-FARMER_HOURS,0)*TEMP_RATE</x:f>
        <x:v>20950.989583333336</x:v>
      </x:c>
      <x:c r="R2682" s="268" t="n">
        <x:f>O2682-P2682-Q2682-FIXED_COST</x:f>
        <x:v>-5796.989583333336</x:v>
      </x:c>
      <x:c r="S2682" s="139" t="str">
        <x:f>IF(AND(L2682&lt;=TOTAL_BED_CAP,N2682&lt;=TEMP_WORKER_CAP),"YES","NO")</x:f>
        <x:v>YES</x:v>
      </x:c>
      <x:c r="T2682" s="139" t="n">
        <x:f>IF(S2682="YES",R2682,-1E+99)</x:f>
        <x:v>-5796.989583333336</x:v>
      </x:c>
    </x:row>
    <x:row r="2683">
      <x:c r="A2683" s="139"/>
      <x:c r="B2683" s="139"/>
      <x:c r="C2683" s="139"/>
      <x:c r="D2683" s="139"/>
      <x:c r="E2683" s="139"/>
      <x:c r="F2683" s="139"/>
      <x:c r="G2683" s="139"/>
      <x:c r="H2683" s="139"/>
      <x:c r="I2683" s="266" t="n">
        <x:f>INT((ROW()-ROW($I$46))/((CARROT_CAP+1)*(MESCLUN_CAP+1)))</x:f>
        <x:v>4</x:v>
      </x:c>
      <x:c r="J2683" s="266" t="n">
        <x:f>MOD(INT((ROW()-ROW($I$46))/(MESCLUN_CAP+1)),CARROT_CAP+1)</x:f>
        <x:v>1</x:v>
      </x:c>
      <x:c r="K2683" s="266" t="n">
        <x:f>MOD(ROW()-ROW($I$46),MESCLUN_CAP+1)</x:f>
        <x:v>2</x:v>
      </x:c>
      <x:c r="L2683" s="266" t="n">
        <x:f>SUM(I2683:K2683)</x:f>
        <x:v>7</x:v>
      </x:c>
      <x:c r="M2683" s="267" t="n">
        <x:f>I2683*TOMATO_HOURS*WEEKS*(1+TOMATO_DIM)^I2683+J2683*CARROT_HOURS*WEEKS*(1+CARROT_DIM)^J2683+K2683*MESCLUN_HOURS*WEEKS*(1+MESCLUN_DIM)^K2683</x:f>
        <x:v>650.0900625000002</x:v>
      </x:c>
      <x:c r="N2683" s="267" t="n">
        <x:f>MAX(M2683-FARMER_HOURS,0)/TEMP_HOURS_PER_WORKER</x:f>
        <x:v>0</x:v>
      </x:c>
      <x:c r="O2683" s="268" t="n">
        <x:f>I2683*TOMATO_PRICE+J2683*CARROT_PRICE+K2683*MESCLUN_PRICE</x:f>
        <x:v>42694</x:v>
      </x:c>
      <x:c r="P2683" s="268" t="n">
        <x:f>I2683*TOMATO_FERTILIZER+J2683*CARROT_FERTILIZER+K2683*MESCLUN_FERTILIZER</x:f>
        <x:v>5720</x:v>
      </x:c>
      <x:c r="Q2683" s="268" t="n">
        <x:f>MIN(M2683,FARMER_HOURS)*FARMER_RATE+MAX(M2683-FARMER_HOURS,0)*TEMP_RATE</x:f>
        <x:v>22572.57161458334</x:v>
      </x:c>
      <x:c r="R2683" s="268" t="n">
        <x:f>O2683-P2683-Q2683-FIXED_COST</x:f>
        <x:v>-5598.571614583339</x:v>
      </x:c>
      <x:c r="S2683" s="139" t="str">
        <x:f>IF(AND(L2683&lt;=TOTAL_BED_CAP,N2683&lt;=TEMP_WORKER_CAP),"YES","NO")</x:f>
        <x:v>YES</x:v>
      </x:c>
      <x:c r="T2683" s="139" t="n">
        <x:f>IF(S2683="YES",R2683,-1E+99)</x:f>
        <x:v>-5598.571614583339</x:v>
      </x:c>
    </x:row>
    <x:row r="2684">
      <x:c r="A2684" s="139"/>
      <x:c r="B2684" s="139"/>
      <x:c r="C2684" s="139"/>
      <x:c r="D2684" s="139"/>
      <x:c r="E2684" s="139"/>
      <x:c r="F2684" s="139"/>
      <x:c r="G2684" s="139"/>
      <x:c r="H2684" s="139"/>
      <x:c r="I2684" s="266" t="n">
        <x:f>INT((ROW()-ROW($I$46))/((CARROT_CAP+1)*(MESCLUN_CAP+1)))</x:f>
        <x:v>4</x:v>
      </x:c>
      <x:c r="J2684" s="266" t="n">
        <x:f>MOD(INT((ROW()-ROW($I$46))/(MESCLUN_CAP+1)),CARROT_CAP+1)</x:f>
        <x:v>1</x:v>
      </x:c>
      <x:c r="K2684" s="266" t="n">
        <x:f>MOD(ROW()-ROW($I$46),MESCLUN_CAP+1)</x:f>
        <x:v>3</x:v>
      </x:c>
      <x:c r="L2684" s="266" t="n">
        <x:f>SUM(I2684:K2684)</x:f>
        <x:v>8</x:v>
      </x:c>
      <x:c r="M2684" s="267" t="n">
        <x:f>I2684*TOMATO_HOURS*WEEKS*(1+TOMATO_DIM)^I2684+J2684*CARROT_HOURS*WEEKS*(1+CARROT_DIM)^J2684+K2684*MESCLUN_HOURS*WEEKS*(1+MESCLUN_DIM)^K2684</x:f>
        <x:v>697.9520449218751</x:v>
      </x:c>
      <x:c r="N2684" s="267" t="n">
        <x:f>MAX(M2684-FARMER_HOURS,0)/TEMP_HOURS_PER_WORKER</x:f>
        <x:v>0</x:v>
      </x:c>
      <x:c r="O2684" s="268" t="n">
        <x:f>I2684*TOMATO_PRICE+J2684*CARROT_PRICE+K2684*MESCLUN_PRICE</x:f>
        <x:v>45394</x:v>
      </x:c>
      <x:c r="P2684" s="268" t="n">
        <x:f>I2684*TOMATO_FERTILIZER+J2684*CARROT_FERTILIZER+K2684*MESCLUN_FERTILIZER</x:f>
        <x:v>6600</x:v>
      </x:c>
      <x:c r="Q2684" s="268" t="n">
        <x:f>MIN(M2684,FARMER_HOURS)*FARMER_RATE+MAX(M2684-FARMER_HOURS,0)*TEMP_RATE</x:f>
        <x:v>24234.446004231773</x:v>
      </x:c>
      <x:c r="R2684" s="268" t="n">
        <x:f>O2684-P2684-Q2684-FIXED_COST</x:f>
        <x:v>-5440.446004231773</x:v>
      </x:c>
      <x:c r="S2684" s="139" t="str">
        <x:f>IF(AND(L2684&lt;=TOTAL_BED_CAP,N2684&lt;=TEMP_WORKER_CAP),"YES","NO")</x:f>
        <x:v>YES</x:v>
      </x:c>
      <x:c r="T2684" s="139" t="n">
        <x:f>IF(S2684="YES",R2684,-1E+99)</x:f>
        <x:v>-5440.446004231773</x:v>
      </x:c>
    </x:row>
    <x:row r="2685">
      <x:c r="A2685" s="139"/>
      <x:c r="B2685" s="139"/>
      <x:c r="C2685" s="139"/>
      <x:c r="D2685" s="139"/>
      <x:c r="E2685" s="139"/>
      <x:c r="F2685" s="139"/>
      <x:c r="G2685" s="139"/>
      <x:c r="H2685" s="139"/>
      <x:c r="I2685" s="266" t="n">
        <x:f>INT((ROW()-ROW($I$46))/((CARROT_CAP+1)*(MESCLUN_CAP+1)))</x:f>
        <x:v>4</x:v>
      </x:c>
      <x:c r="J2685" s="266" t="n">
        <x:f>MOD(INT((ROW()-ROW($I$46))/(MESCLUN_CAP+1)),CARROT_CAP+1)</x:f>
        <x:v>1</x:v>
      </x:c>
      <x:c r="K2685" s="266" t="n">
        <x:f>MOD(ROW()-ROW($I$46),MESCLUN_CAP+1)</x:f>
        <x:v>4</x:v>
      </x:c>
      <x:c r="L2685" s="266" t="n">
        <x:f>SUM(I2685:K2685)</x:f>
        <x:v>9</x:v>
      </x:c>
      <x:c r="M2685" s="267" t="n">
        <x:f>I2685*TOMATO_HOURS*WEEKS*(1+TOMATO_DIM)^I2685+J2685*CARROT_HOURS*WEEKS*(1+CARROT_DIM)^J2685+K2685*MESCLUN_HOURS*WEEKS*(1+MESCLUN_DIM)^K2685</x:f>
        <x:v>746.9961606445313</x:v>
      </x:c>
      <x:c r="N2685" s="267" t="n">
        <x:f>MAX(M2685-FARMER_HOURS,0)/TEMP_HOURS_PER_WORKER</x:f>
        <x:v>0.018747333780924514</x:v>
      </x:c>
      <x:c r="O2685" s="268" t="n">
        <x:f>I2685*TOMATO_PRICE+J2685*CARROT_PRICE+K2685*MESCLUN_PRICE</x:f>
        <x:v>48094</x:v>
      </x:c>
      <x:c r="P2685" s="268" t="n">
        <x:f>I2685*TOMATO_FERTILIZER+J2685*CARROT_FERTILIZER+K2685*MESCLUN_FERTILIZER</x:f>
        <x:v>7480</x:v>
      </x:c>
      <x:c r="Q2685" s="268" t="n">
        <x:f>MIN(M2685,FARMER_HOURS)*FARMER_RATE+MAX(M2685-FARMER_HOURS,0)*TEMP_RATE</x:f>
        <x:v>25468.683344523113</x:v>
      </x:c>
      <x:c r="R2685" s="268" t="n">
        <x:f>O2685-P2685-Q2685-FIXED_COST</x:f>
        <x:v>-4854.683344523113</x:v>
      </x:c>
      <x:c r="S2685" s="139" t="str">
        <x:f>IF(AND(L2685&lt;=TOTAL_BED_CAP,N2685&lt;=TEMP_WORKER_CAP),"YES","NO")</x:f>
        <x:v>YES</x:v>
      </x:c>
      <x:c r="T2685" s="139" t="n">
        <x:f>IF(S2685="YES",R2685,-1E+99)</x:f>
        <x:v>-4854.683344523113</x:v>
      </x:c>
    </x:row>
    <x:row r="2686">
      <x:c r="A2686" s="139"/>
      <x:c r="B2686" s="139"/>
      <x:c r="C2686" s="139"/>
      <x:c r="D2686" s="139"/>
      <x:c r="E2686" s="139"/>
      <x:c r="F2686" s="139"/>
      <x:c r="G2686" s="139"/>
      <x:c r="H2686" s="139"/>
      <x:c r="I2686" s="266" t="n">
        <x:f>INT((ROW()-ROW($I$46))/((CARROT_CAP+1)*(MESCLUN_CAP+1)))</x:f>
        <x:v>4</x:v>
      </x:c>
      <x:c r="J2686" s="266" t="n">
        <x:f>MOD(INT((ROW()-ROW($I$46))/(MESCLUN_CAP+1)),CARROT_CAP+1)</x:f>
        <x:v>1</x:v>
      </x:c>
      <x:c r="K2686" s="266" t="n">
        <x:f>MOD(ROW()-ROW($I$46),MESCLUN_CAP+1)</x:f>
        <x:v>5</x:v>
      </x:c>
      <x:c r="L2686" s="266" t="n">
        <x:f>SUM(I2686:K2686)</x:f>
        <x:v>10</x:v>
      </x:c>
      <x:c r="M2686" s="267" t="n">
        <x:f>I2686*TOMATO_HOURS*WEEKS*(1+TOMATO_DIM)^I2686+J2686*CARROT_HOURS*WEEKS*(1+CARROT_DIM)^J2686+K2686*MESCLUN_HOURS*WEEKS*(1+MESCLUN_DIM)^K2686</x:f>
        <x:v>797.244484565735</x:v>
      </x:c>
      <x:c r="N2686" s="267" t="n">
        <x:f>MAX(M2686-FARMER_HOURS,0)/TEMP_HOURS_PER_WORKER</x:f>
        <x:v>0.053642003170649294</x:v>
      </x:c>
      <x:c r="O2686" s="268" t="n">
        <x:f>I2686*TOMATO_PRICE+J2686*CARROT_PRICE+K2686*MESCLUN_PRICE</x:f>
        <x:v>50794</x:v>
      </x:c>
      <x:c r="P2686" s="268" t="n">
        <x:f>I2686*TOMATO_FERTILIZER+J2686*CARROT_FERTILIZER+K2686*MESCLUN_FERTILIZER</x:f>
        <x:v>8360</x:v>
      </x:c>
      <x:c r="Q2686" s="268" t="n">
        <x:f>MIN(M2686,FARMER_HOURS)*FARMER_RATE+MAX(M2686-FARMER_HOURS,0)*TEMP_RATE</x:f>
        <x:v>26341.05007926623</x:v>
      </x:c>
      <x:c r="R2686" s="268" t="n">
        <x:f>O2686-P2686-Q2686-FIXED_COST</x:f>
        <x:v>-3907.0500792662315</x:v>
      </x:c>
      <x:c r="S2686" s="139" t="str">
        <x:f>IF(AND(L2686&lt;=TOTAL_BED_CAP,N2686&lt;=TEMP_WORKER_CAP),"YES","NO")</x:f>
        <x:v>YES</x:v>
      </x:c>
      <x:c r="T2686" s="139" t="n">
        <x:f>IF(S2686="YES",R2686,-1E+99)</x:f>
        <x:v>-3907.0500792662315</x:v>
      </x:c>
    </x:row>
    <x:row r="2687">
      <x:c r="A2687" s="139"/>
      <x:c r="B2687" s="139"/>
      <x:c r="C2687" s="139"/>
      <x:c r="D2687" s="139"/>
      <x:c r="E2687" s="139"/>
      <x:c r="F2687" s="139"/>
      <x:c r="G2687" s="139"/>
      <x:c r="H2687" s="139"/>
      <x:c r="I2687" s="266" t="n">
        <x:f>INT((ROW()-ROW($I$46))/((CARROT_CAP+1)*(MESCLUN_CAP+1)))</x:f>
        <x:v>4</x:v>
      </x:c>
      <x:c r="J2687" s="266" t="n">
        <x:f>MOD(INT((ROW()-ROW($I$46))/(MESCLUN_CAP+1)),CARROT_CAP+1)</x:f>
        <x:v>1</x:v>
      </x:c>
      <x:c r="K2687" s="266" t="n">
        <x:f>MOD(ROW()-ROW($I$46),MESCLUN_CAP+1)</x:f>
        <x:v>6</x:v>
      </x:c>
      <x:c r="L2687" s="266" t="n">
        <x:f>SUM(I2687:K2687)</x:f>
        <x:v>11</x:v>
      </x:c>
      <x:c r="M2687" s="267" t="n">
        <x:f>I2687*TOMATO_HOURS*WEEKS*(1+TOMATO_DIM)^I2687+J2687*CARROT_HOURS*WEEKS*(1+CARROT_DIM)^J2687+K2687*MESCLUN_HOURS*WEEKS*(1+MESCLUN_DIM)^K2687</x:f>
        <x:v>848.7194587473679</x:v>
      </x:c>
      <x:c r="N2687" s="267" t="n">
        <x:f>MAX(M2687-FARMER_HOURS,0)/TEMP_HOURS_PER_WORKER</x:f>
        <x:v>0.08938851301900547</x:v>
      </x:c>
      <x:c r="O2687" s="268" t="n">
        <x:f>I2687*TOMATO_PRICE+J2687*CARROT_PRICE+K2687*MESCLUN_PRICE</x:f>
        <x:v>53494</x:v>
      </x:c>
      <x:c r="P2687" s="268" t="n">
        <x:f>I2687*TOMATO_FERTILIZER+J2687*CARROT_FERTILIZER+K2687*MESCLUN_FERTILIZER</x:f>
        <x:v>9240</x:v>
      </x:c>
      <x:c r="Q2687" s="268" t="n">
        <x:f>MIN(M2687,FARMER_HOURS)*FARMER_RATE+MAX(M2687-FARMER_HOURS,0)*TEMP_RATE</x:f>
        <x:v>27234.712825475137</x:v>
      </x:c>
      <x:c r="R2687" s="268" t="n">
        <x:f>O2687-P2687-Q2687-FIXED_COST</x:f>
        <x:v>-2980.712825475137</x:v>
      </x:c>
      <x:c r="S2687" s="139" t="str">
        <x:f>IF(AND(L2687&lt;=TOTAL_BED_CAP,N2687&lt;=TEMP_WORKER_CAP),"YES","NO")</x:f>
        <x:v>YES</x:v>
      </x:c>
      <x:c r="T2687" s="139" t="n">
        <x:f>IF(S2687="YES",R2687,-1E+99)</x:f>
        <x:v>-2980.712825475137</x:v>
      </x:c>
    </x:row>
    <x:row r="2688">
      <x:c r="A2688" s="139"/>
      <x:c r="B2688" s="139"/>
      <x:c r="C2688" s="139"/>
      <x:c r="D2688" s="139"/>
      <x:c r="E2688" s="139"/>
      <x:c r="F2688" s="139"/>
      <x:c r="G2688" s="139"/>
      <x:c r="H2688" s="139"/>
      <x:c r="I2688" s="266" t="n">
        <x:f>INT((ROW()-ROW($I$46))/((CARROT_CAP+1)*(MESCLUN_CAP+1)))</x:f>
        <x:v>4</x:v>
      </x:c>
      <x:c r="J2688" s="266" t="n">
        <x:f>MOD(INT((ROW()-ROW($I$46))/(MESCLUN_CAP+1)),CARROT_CAP+1)</x:f>
        <x:v>1</x:v>
      </x:c>
      <x:c r="K2688" s="266" t="n">
        <x:f>MOD(ROW()-ROW($I$46),MESCLUN_CAP+1)</x:f>
        <x:v>7</x:v>
      </x:c>
      <x:c r="L2688" s="266" t="n">
        <x:f>SUM(I2688:K2688)</x:f>
        <x:v>12</x:v>
      </x:c>
      <x:c r="M2688" s="267" t="n">
        <x:f>I2688*TOMATO_HOURS*WEEKS*(1+TOMATO_DIM)^I2688+J2688*CARROT_HOURS*WEEKS*(1+CARROT_DIM)^J2688+K2688*MESCLUN_HOURS*WEEKS*(1+MESCLUN_DIM)^K2688</x:f>
        <x:v>901.4438981453284</x:v>
      </x:c>
      <x:c r="N2688" s="267" t="n">
        <x:f>MAX(M2688-FARMER_HOURS,0)/TEMP_HOURS_PER_WORKER</x:f>
        <x:v>0.12600270704536692</x:v>
      </x:c>
      <x:c r="O2688" s="268" t="n">
        <x:f>I2688*TOMATO_PRICE+J2688*CARROT_PRICE+K2688*MESCLUN_PRICE</x:f>
        <x:v>56194</x:v>
      </x:c>
      <x:c r="P2688" s="268" t="n">
        <x:f>I2688*TOMATO_FERTILIZER+J2688*CARROT_FERTILIZER+K2688*MESCLUN_FERTILIZER</x:f>
        <x:v>10120</x:v>
      </x:c>
      <x:c r="Q2688" s="268" t="n">
        <x:f>MIN(M2688,FARMER_HOURS)*FARMER_RATE+MAX(M2688-FARMER_HOURS,0)*TEMP_RATE</x:f>
        <x:v>28150.067676134175</x:v>
      </x:c>
      <x:c r="R2688" s="268" t="n">
        <x:f>O2688-P2688-Q2688-FIXED_COST</x:f>
        <x:v>-2076.0676761341747</x:v>
      </x:c>
      <x:c r="S2688" s="139" t="str">
        <x:f>IF(AND(L2688&lt;=TOTAL_BED_CAP,N2688&lt;=TEMP_WORKER_CAP),"YES","NO")</x:f>
        <x:v>YES</x:v>
      </x:c>
      <x:c r="T2688" s="139" t="n">
        <x:f>IF(S2688="YES",R2688,-1E+99)</x:f>
        <x:v>-2076.0676761341747</x:v>
      </x:c>
    </x:row>
    <x:row r="2689">
      <x:c r="A2689" s="139"/>
      <x:c r="B2689" s="139"/>
      <x:c r="C2689" s="139"/>
      <x:c r="D2689" s="139"/>
      <x:c r="E2689" s="139"/>
      <x:c r="F2689" s="139"/>
      <x:c r="G2689" s="139"/>
      <x:c r="H2689" s="139"/>
      <x:c r="I2689" s="266" t="n">
        <x:f>INT((ROW()-ROW($I$46))/((CARROT_CAP+1)*(MESCLUN_CAP+1)))</x:f>
        <x:v>4</x:v>
      </x:c>
      <x:c r="J2689" s="266" t="n">
        <x:f>MOD(INT((ROW()-ROW($I$46))/(MESCLUN_CAP+1)),CARROT_CAP+1)</x:f>
        <x:v>1</x:v>
      </x:c>
      <x:c r="K2689" s="266" t="n">
        <x:f>MOD(ROW()-ROW($I$46),MESCLUN_CAP+1)</x:f>
        <x:v>8</x:v>
      </x:c>
      <x:c r="L2689" s="266" t="n">
        <x:f>SUM(I2689:K2689)</x:f>
        <x:v>13</x:v>
      </x:c>
      <x:c r="M2689" s="267" t="n">
        <x:f>I2689*TOMATO_HOURS*WEEKS*(1+TOMATO_DIM)^I2689+J2689*CARROT_HOURS*WEEKS*(1+CARROT_DIM)^J2689+K2689*MESCLUN_HOURS*WEEKS*(1+MESCLUN_DIM)^K2689</x:f>
        <x:v>955.4409964253084</x:v>
      </x:c>
      <x:c r="N2689" s="267" t="n">
        <x:f>MAX(M2689-FARMER_HOURS,0)/TEMP_HOURS_PER_WORKER</x:f>
        <x:v>0.16350069196201972</x:v>
      </x:c>
      <x:c r="O2689" s="268" t="n">
        <x:f>I2689*TOMATO_PRICE+J2689*CARROT_PRICE+K2689*MESCLUN_PRICE</x:f>
        <x:v>58894</x:v>
      </x:c>
      <x:c r="P2689" s="268" t="n">
        <x:f>I2689*TOMATO_FERTILIZER+J2689*CARROT_FERTILIZER+K2689*MESCLUN_FERTILIZER</x:f>
        <x:v>11000</x:v>
      </x:c>
      <x:c r="Q2689" s="268" t="n">
        <x:f>MIN(M2689,FARMER_HOURS)*FARMER_RATE+MAX(M2689-FARMER_HOURS,0)*TEMP_RATE</x:f>
        <x:v>29087.517299050494</x:v>
      </x:c>
      <x:c r="R2689" s="268" t="n">
        <x:f>O2689-P2689-Q2689-FIXED_COST</x:f>
        <x:v>-1193.5172990504943</x:v>
      </x:c>
      <x:c r="S2689" s="139" t="str">
        <x:f>IF(AND(L2689&lt;=TOTAL_BED_CAP,N2689&lt;=TEMP_WORKER_CAP),"YES","NO")</x:f>
        <x:v>YES</x:v>
      </x:c>
      <x:c r="T2689" s="139" t="n">
        <x:f>IF(S2689="YES",R2689,-1E+99)</x:f>
        <x:v>-1193.5172990504943</x:v>
      </x:c>
    </x:row>
    <x:row r="2690">
      <x:c r="A2690" s="139"/>
      <x:c r="B2690" s="139"/>
      <x:c r="C2690" s="139"/>
      <x:c r="D2690" s="139"/>
      <x:c r="E2690" s="139"/>
      <x:c r="F2690" s="139"/>
      <x:c r="G2690" s="139"/>
      <x:c r="H2690" s="139"/>
      <x:c r="I2690" s="266" t="n">
        <x:f>INT((ROW()-ROW($I$46))/((CARROT_CAP+1)*(MESCLUN_CAP+1)))</x:f>
        <x:v>4</x:v>
      </x:c>
      <x:c r="J2690" s="266" t="n">
        <x:f>MOD(INT((ROW()-ROW($I$46))/(MESCLUN_CAP+1)),CARROT_CAP+1)</x:f>
        <x:v>1</x:v>
      </x:c>
      <x:c r="K2690" s="266" t="n">
        <x:f>MOD(ROW()-ROW($I$46),MESCLUN_CAP+1)</x:f>
        <x:v>9</x:v>
      </x:c>
      <x:c r="L2690" s="266" t="n">
        <x:f>SUM(I2690:K2690)</x:f>
        <x:v>14</x:v>
      </x:c>
      <x:c r="M2690" s="267" t="n">
        <x:f>I2690*TOMATO_HOURS*WEEKS*(1+TOMATO_DIM)^I2690+J2690*CARROT_HOURS*WEEKS*(1+CARROT_DIM)^J2690+K2690*MESCLUN_HOURS*WEEKS*(1+MESCLUN_DIM)^K2690</x:f>
        <x:v>1010.7343318657029</x:v>
      </x:c>
      <x:c r="N2690" s="267" t="n">
        <x:f>MAX(M2690-FARMER_HOURS,0)/TEMP_HOURS_PER_WORKER</x:f>
        <x:v>0.20189884157340476</x:v>
      </x:c>
      <x:c r="O2690" s="268" t="n">
        <x:f>I2690*TOMATO_PRICE+J2690*CARROT_PRICE+K2690*MESCLUN_PRICE</x:f>
        <x:v>61594</x:v>
      </x:c>
      <x:c r="P2690" s="268" t="n">
        <x:f>I2690*TOMATO_FERTILIZER+J2690*CARROT_FERTILIZER+K2690*MESCLUN_FERTILIZER</x:f>
        <x:v>11880</x:v>
      </x:c>
      <x:c r="Q2690" s="268" t="n">
        <x:f>MIN(M2690,FARMER_HOURS)*FARMER_RATE+MAX(M2690-FARMER_HOURS,0)*TEMP_RATE</x:f>
        <x:v>30047.47103933512</x:v>
      </x:c>
      <x:c r="R2690" s="268" t="n">
        <x:f>O2690-P2690-Q2690-FIXED_COST</x:f>
        <x:v>-333.4710393351197</x:v>
      </x:c>
      <x:c r="S2690" s="139" t="str">
        <x:f>IF(AND(L2690&lt;=TOTAL_BED_CAP,N2690&lt;=TEMP_WORKER_CAP),"YES","NO")</x:f>
        <x:v>YES</x:v>
      </x:c>
      <x:c r="T2690" s="139" t="n">
        <x:f>IF(S2690="YES",R2690,-1E+99)</x:f>
        <x:v>-333.4710393351197</x:v>
      </x:c>
    </x:row>
    <x:row r="2691">
      <x:c r="A2691" s="139"/>
      <x:c r="B2691" s="139"/>
      <x:c r="C2691" s="139"/>
      <x:c r="D2691" s="139"/>
      <x:c r="E2691" s="139"/>
      <x:c r="F2691" s="139"/>
      <x:c r="G2691" s="139"/>
      <x:c r="H2691" s="139"/>
      <x:c r="I2691" s="266" t="n">
        <x:f>INT((ROW()-ROW($I$46))/((CARROT_CAP+1)*(MESCLUN_CAP+1)))</x:f>
        <x:v>4</x:v>
      </x:c>
      <x:c r="J2691" s="266" t="n">
        <x:f>MOD(INT((ROW()-ROW($I$46))/(MESCLUN_CAP+1)),CARROT_CAP+1)</x:f>
        <x:v>1</x:v>
      </x:c>
      <x:c r="K2691" s="266" t="n">
        <x:f>MOD(ROW()-ROW($I$46),MESCLUN_CAP+1)</x:f>
        <x:v>10</x:v>
      </x:c>
      <x:c r="L2691" s="266" t="n">
        <x:f>SUM(I2691:K2691)</x:f>
        <x:v>15</x:v>
      </x:c>
      <x:c r="M2691" s="267" t="n">
        <x:f>I2691*TOMATO_HOURS*WEEKS*(1+TOMATO_DIM)^I2691+J2691*CARROT_HOURS*WEEKS*(1+CARROT_DIM)^J2691+K2691*MESCLUN_HOURS*WEEKS*(1+MESCLUN_DIM)^K2691</x:f>
        <x:v>1067.3478733489155</x:v>
      </x:c>
      <x:c r="N2691" s="267" t="n">
        <x:f>MAX(M2691-FARMER_HOURS,0)/TEMP_HOURS_PER_WORKER</x:f>
        <x:v>0.24121380093674688</x:v>
      </x:c>
      <x:c r="O2691" s="268" t="n">
        <x:f>I2691*TOMATO_PRICE+J2691*CARROT_PRICE+K2691*MESCLUN_PRICE</x:f>
        <x:v>64294</x:v>
      </x:c>
      <x:c r="P2691" s="268" t="n">
        <x:f>I2691*TOMATO_FERTILIZER+J2691*CARROT_FERTILIZER+K2691*MESCLUN_FERTILIZER</x:f>
        <x:v>12760</x:v>
      </x:c>
      <x:c r="Q2691" s="268" t="n">
        <x:f>MIN(M2691,FARMER_HOURS)*FARMER_RATE+MAX(M2691-FARMER_HOURS,0)*TEMP_RATE</x:f>
        <x:v>31030.34502341867</x:v>
      </x:c>
      <x:c r="R2691" s="268" t="n">
        <x:f>O2691-P2691-Q2691-FIXED_COST</x:f>
        <x:v>503.6549765813288</x:v>
      </x:c>
      <x:c r="S2691" s="139" t="str">
        <x:f>IF(AND(L2691&lt;=TOTAL_BED_CAP,N2691&lt;=TEMP_WORKER_CAP),"YES","NO")</x:f>
        <x:v>YES</x:v>
      </x:c>
      <x:c r="T2691" s="139" t="n">
        <x:f>IF(S2691="YES",R2691,-1E+99)</x:f>
        <x:v>503.6549765813288</x:v>
      </x:c>
    </x:row>
    <x:row r="2692">
      <x:c r="A2692" s="139"/>
      <x:c r="B2692" s="139"/>
      <x:c r="C2692" s="139"/>
      <x:c r="D2692" s="139"/>
      <x:c r="E2692" s="139"/>
      <x:c r="F2692" s="139"/>
      <x:c r="G2692" s="139"/>
      <x:c r="H2692" s="139"/>
      <x:c r="I2692" s="266" t="n">
        <x:f>INT((ROW()-ROW($I$46))/((CARROT_CAP+1)*(MESCLUN_CAP+1)))</x:f>
        <x:v>4</x:v>
      </x:c>
      <x:c r="J2692" s="266" t="n">
        <x:f>MOD(INT((ROW()-ROW($I$46))/(MESCLUN_CAP+1)),CARROT_CAP+1)</x:f>
        <x:v>1</x:v>
      </x:c>
      <x:c r="K2692" s="266" t="n">
        <x:f>MOD(ROW()-ROW($I$46),MESCLUN_CAP+1)</x:f>
        <x:v>11</x:v>
      </x:c>
      <x:c r="L2692" s="266" t="n">
        <x:f>SUM(I2692:K2692)</x:f>
        <x:v>16</x:v>
      </x:c>
      <x:c r="M2692" s="267" t="n">
        <x:f>I2692*TOMATO_HOURS*WEEKS*(1+TOMATO_DIM)^I2692+J2692*CARROT_HOURS*WEEKS*(1+CARROT_DIM)^J2692+K2692*MESCLUN_HOURS*WEEKS*(1+MESCLUN_DIM)^K2692</x:f>
        <x:v>1125.3059864423549</x:v>
      </x:c>
      <x:c r="N2692" s="267" t="n">
        <x:f>MAX(M2692-FARMER_HOURS,0)/TEMP_HOURS_PER_WORKER</x:f>
        <x:v>0.28146249058496864</x:v>
      </x:c>
      <x:c r="O2692" s="268" t="n">
        <x:f>I2692*TOMATO_PRICE+J2692*CARROT_PRICE+K2692*MESCLUN_PRICE</x:f>
        <x:v>66994</x:v>
      </x:c>
      <x:c r="P2692" s="268" t="n">
        <x:f>I2692*TOMATO_FERTILIZER+J2692*CARROT_FERTILIZER+K2692*MESCLUN_FERTILIZER</x:f>
        <x:v>13640</x:v>
      </x:c>
      <x:c r="Q2692" s="268" t="n">
        <x:f>MIN(M2692,FARMER_HOURS)*FARMER_RATE+MAX(M2692-FARMER_HOURS,0)*TEMP_RATE</x:f>
        <x:v>32036.562264624215</x:v>
      </x:c>
      <x:c r="R2692" s="268" t="n">
        <x:f>O2692-P2692-Q2692-FIXED_COST</x:f>
        <x:v>1317.4377353757845</x:v>
      </x:c>
      <x:c r="S2692" s="139" t="str">
        <x:f>IF(AND(L2692&lt;=TOTAL_BED_CAP,N2692&lt;=TEMP_WORKER_CAP),"YES","NO")</x:f>
        <x:v>YES</x:v>
      </x:c>
      <x:c r="T2692" s="139" t="n">
        <x:f>IF(S2692="YES",R2692,-1E+99)</x:f>
        <x:v>1317.4377353757845</x:v>
      </x:c>
    </x:row>
    <x:row r="2693">
      <x:c r="A2693" s="139"/>
      <x:c r="B2693" s="139"/>
      <x:c r="C2693" s="139"/>
      <x:c r="D2693" s="139"/>
      <x:c r="E2693" s="139"/>
      <x:c r="F2693" s="139"/>
      <x:c r="G2693" s="139"/>
      <x:c r="H2693" s="139"/>
      <x:c r="I2693" s="266" t="n">
        <x:f>INT((ROW()-ROW($I$46))/((CARROT_CAP+1)*(MESCLUN_CAP+1)))</x:f>
        <x:v>4</x:v>
      </x:c>
      <x:c r="J2693" s="266" t="n">
        <x:f>MOD(INT((ROW()-ROW($I$46))/(MESCLUN_CAP+1)),CARROT_CAP+1)</x:f>
        <x:v>1</x:v>
      </x:c>
      <x:c r="K2693" s="266" t="n">
        <x:f>MOD(ROW()-ROW($I$46),MESCLUN_CAP+1)</x:f>
        <x:v>12</x:v>
      </x:c>
      <x:c r="L2693" s="266" t="n">
        <x:f>SUM(I2693:K2693)</x:f>
        <x:v>17</x:v>
      </x:c>
      <x:c r="M2693" s="267" t="n">
        <x:f>I2693*TOMATO_HOURS*WEEKS*(1+TOMATO_DIM)^I2693+J2693*CARROT_HOURS*WEEKS*(1+CARROT_DIM)^J2693+K2693*MESCLUN_HOURS*WEEKS*(1+MESCLUN_DIM)^K2693</x:f>
        <x:v>1184.6334395704191</x:v>
      </x:c>
      <x:c r="N2693" s="267" t="n">
        <x:f>MAX(M2693-FARMER_HOURS,0)/TEMP_HOURS_PER_WORKER</x:f>
        <x:v>0.32266211081279106</x:v>
      </x:c>
      <x:c r="O2693" s="268" t="n">
        <x:f>I2693*TOMATO_PRICE+J2693*CARROT_PRICE+K2693*MESCLUN_PRICE</x:f>
        <x:v>69694</x:v>
      </x:c>
      <x:c r="P2693" s="268" t="n">
        <x:f>I2693*TOMATO_FERTILIZER+J2693*CARROT_FERTILIZER+K2693*MESCLUN_FERTILIZER</x:f>
        <x:v>14520</x:v>
      </x:c>
      <x:c r="Q2693" s="268" t="n">
        <x:f>MIN(M2693,FARMER_HOURS)*FARMER_RATE+MAX(M2693-FARMER_HOURS,0)*TEMP_RATE</x:f>
        <x:v>33066.55277031977</x:v>
      </x:c>
      <x:c r="R2693" s="268" t="n">
        <x:f>O2693-P2693-Q2693-FIXED_COST</x:f>
        <x:v>2107.447229680227</x:v>
      </x:c>
      <x:c r="S2693" s="139" t="str">
        <x:f>IF(AND(L2693&lt;=TOTAL_BED_CAP,N2693&lt;=TEMP_WORKER_CAP),"YES","NO")</x:f>
        <x:v>YES</x:v>
      </x:c>
      <x:c r="T2693" s="139" t="n">
        <x:f>IF(S2693="YES",R2693,-1E+99)</x:f>
        <x:v>2107.447229680227</x:v>
      </x:c>
    </x:row>
    <x:row r="2694">
      <x:c r="A2694" s="139"/>
      <x:c r="B2694" s="139"/>
      <x:c r="C2694" s="139"/>
      <x:c r="D2694" s="139"/>
      <x:c r="E2694" s="139"/>
      <x:c r="F2694" s="139"/>
      <x:c r="G2694" s="139"/>
      <x:c r="H2694" s="139"/>
      <x:c r="I2694" s="266" t="n">
        <x:f>INT((ROW()-ROW($I$46))/((CARROT_CAP+1)*(MESCLUN_CAP+1)))</x:f>
        <x:v>4</x:v>
      </x:c>
      <x:c r="J2694" s="266" t="n">
        <x:f>MOD(INT((ROW()-ROW($I$46))/(MESCLUN_CAP+1)),CARROT_CAP+1)</x:f>
        <x:v>1</x:v>
      </x:c>
      <x:c r="K2694" s="266" t="n">
        <x:f>MOD(ROW()-ROW($I$46),MESCLUN_CAP+1)</x:f>
        <x:v>13</x:v>
      </x:c>
      <x:c r="L2694" s="266" t="n">
        <x:f>SUM(I2694:K2694)</x:f>
        <x:v>18</x:v>
      </x:c>
      <x:c r="M2694" s="267" t="n">
        <x:f>I2694*TOMATO_HOURS*WEEKS*(1+TOMATO_DIM)^I2694+J2694*CARROT_HOURS*WEEKS*(1+CARROT_DIM)^J2694+K2694*MESCLUN_HOURS*WEEKS*(1+MESCLUN_DIM)^K2694</x:f>
        <x:v>1245.3554102788034</x:v>
      </x:c>
      <x:c r="N2694" s="267" t="n">
        <x:f>MAX(M2694-FARMER_HOURS,0)/TEMP_HOURS_PER_WORKER</x:f>
        <x:v>0.36483014602694686</x:v>
      </x:c>
      <x:c r="O2694" s="268" t="n">
        <x:f>I2694*TOMATO_PRICE+J2694*CARROT_PRICE+K2694*MESCLUN_PRICE</x:f>
        <x:v>72394</x:v>
      </x:c>
      <x:c r="P2694" s="268" t="n">
        <x:f>I2694*TOMATO_FERTILIZER+J2694*CARROT_FERTILIZER+K2694*MESCLUN_FERTILIZER</x:f>
        <x:v>15400</x:v>
      </x:c>
      <x:c r="Q2694" s="268" t="n">
        <x:f>MIN(M2694,FARMER_HOURS)*FARMER_RATE+MAX(M2694-FARMER_HOURS,0)*TEMP_RATE</x:f>
        <x:v>34120.75365067367</x:v>
      </x:c>
      <x:c r="R2694" s="268" t="n">
        <x:f>O2694-P2694-Q2694-FIXED_COST</x:f>
        <x:v>2873.2463493263276</x:v>
      </x:c>
      <x:c r="S2694" s="139" t="str">
        <x:f>IF(AND(L2694&lt;=TOTAL_BED_CAP,N2694&lt;=TEMP_WORKER_CAP),"YES","NO")</x:f>
        <x:v>YES</x:v>
      </x:c>
      <x:c r="T2694" s="139" t="n">
        <x:f>IF(S2694="YES",R2694,-1E+99)</x:f>
        <x:v>2873.2463493263276</x:v>
      </x:c>
    </x:row>
    <x:row r="2695">
      <x:c r="A2695" s="139"/>
      <x:c r="B2695" s="139"/>
      <x:c r="C2695" s="139"/>
      <x:c r="D2695" s="139"/>
      <x:c r="E2695" s="139"/>
      <x:c r="F2695" s="139"/>
      <x:c r="G2695" s="139"/>
      <x:c r="H2695" s="139"/>
      <x:c r="I2695" s="266" t="n">
        <x:f>INT((ROW()-ROW($I$46))/((CARROT_CAP+1)*(MESCLUN_CAP+1)))</x:f>
        <x:v>4</x:v>
      </x:c>
      <x:c r="J2695" s="266" t="n">
        <x:f>MOD(INT((ROW()-ROW($I$46))/(MESCLUN_CAP+1)),CARROT_CAP+1)</x:f>
        <x:v>1</x:v>
      </x:c>
      <x:c r="K2695" s="266" t="n">
        <x:f>MOD(ROW()-ROW($I$46),MESCLUN_CAP+1)</x:f>
        <x:v>14</x:v>
      </x:c>
      <x:c r="L2695" s="266" t="n">
        <x:f>SUM(I2695:K2695)</x:f>
        <x:v>19</x:v>
      </x:c>
      <x:c r="M2695" s="267" t="n">
        <x:f>I2695*TOMATO_HOURS*WEEKS*(1+TOMATO_DIM)^I2695+J2695*CARROT_HOURS*WEEKS*(1+CARROT_DIM)^J2695+K2695*MESCLUN_HOURS*WEEKS*(1+MESCLUN_DIM)^K2695</x:f>
        <x:v>1307.4974915924645</x:v>
      </x:c>
      <x:c r="N2695" s="267" t="n">
        <x:f>MAX(M2695-FARMER_HOURS,0)/TEMP_HOURS_PER_WORKER</x:f>
        <x:v>0.40798436916143366</x:v>
      </x:c>
      <x:c r="O2695" s="268" t="n">
        <x:f>I2695*TOMATO_PRICE+J2695*CARROT_PRICE+K2695*MESCLUN_PRICE</x:f>
        <x:v>75094</x:v>
      </x:c>
      <x:c r="P2695" s="268" t="n">
        <x:f>I2695*TOMATO_FERTILIZER+J2695*CARROT_FERTILIZER+K2695*MESCLUN_FERTILIZER</x:f>
        <x:v>16280</x:v>
      </x:c>
      <x:c r="Q2695" s="268" t="n">
        <x:f>MIN(M2695,FARMER_HOURS)*FARMER_RATE+MAX(M2695-FARMER_HOURS,0)*TEMP_RATE</x:f>
        <x:v>35199.60922903584</x:v>
      </x:c>
      <x:c r="R2695" s="268" t="n">
        <x:f>O2695-P2695-Q2695-FIXED_COST</x:f>
        <x:v>3614.390770964157</x:v>
      </x:c>
      <x:c r="S2695" s="139" t="str">
        <x:f>IF(AND(L2695&lt;=TOTAL_BED_CAP,N2695&lt;=TEMP_WORKER_CAP),"YES","NO")</x:f>
        <x:v>YES</x:v>
      </x:c>
      <x:c r="T2695" s="139" t="n">
        <x:f>IF(S2695="YES",R2695,-1E+99)</x:f>
        <x:v>3614.390770964157</x:v>
      </x:c>
    </x:row>
    <x:row r="2696">
      <x:c r="A2696" s="139"/>
      <x:c r="B2696" s="139"/>
      <x:c r="C2696" s="139"/>
      <x:c r="D2696" s="139"/>
      <x:c r="E2696" s="139"/>
      <x:c r="F2696" s="139"/>
      <x:c r="G2696" s="139"/>
      <x:c r="H2696" s="139"/>
      <x:c r="I2696" s="266" t="n">
        <x:f>INT((ROW()-ROW($I$46))/((CARROT_CAP+1)*(MESCLUN_CAP+1)))</x:f>
        <x:v>4</x:v>
      </x:c>
      <x:c r="J2696" s="266" t="n">
        <x:f>MOD(INT((ROW()-ROW($I$46))/(MESCLUN_CAP+1)),CARROT_CAP+1)</x:f>
        <x:v>1</x:v>
      </x:c>
      <x:c r="K2696" s="266" t="n">
        <x:f>MOD(ROW()-ROW($I$46),MESCLUN_CAP+1)</x:f>
        <x:v>15</x:v>
      </x:c>
      <x:c r="L2696" s="266" t="n">
        <x:f>SUM(I2696:K2696)</x:f>
        <x:v>20</x:v>
      </x:c>
      <x:c r="M2696" s="267" t="n">
        <x:f>I2696*TOMATO_HOURS*WEEKS*(1+TOMATO_DIM)^I2696+J2696*CARROT_HOURS*WEEKS*(1+CARROT_DIM)^J2696+K2696*MESCLUN_HOURS*WEEKS*(1+MESCLUN_DIM)^K2696</x:f>
        <x:v>1371.0856984686109</x:v>
      </x:c>
      <x:c r="N2696" s="267" t="n">
        <x:f>MAX(M2696-FARMER_HOURS,0)/TEMP_HOURS_PER_WORKER</x:f>
        <x:v>0.45214284615875755</x:v>
      </x:c>
      <x:c r="O2696" s="268" t="n">
        <x:f>I2696*TOMATO_PRICE+J2696*CARROT_PRICE+K2696*MESCLUN_PRICE</x:f>
        <x:v>77794</x:v>
      </x:c>
      <x:c r="P2696" s="268" t="n">
        <x:f>I2696*TOMATO_FERTILIZER+J2696*CARROT_FERTILIZER+K2696*MESCLUN_FERTILIZER</x:f>
        <x:v>17160</x:v>
      </x:c>
      <x:c r="Q2696" s="268" t="n">
        <x:f>MIN(M2696,FARMER_HOURS)*FARMER_RATE+MAX(M2696-FARMER_HOURS,0)*TEMP_RATE</x:f>
        <x:v>36303.57115396894</x:v>
      </x:c>
      <x:c r="R2696" s="268" t="n">
        <x:f>O2696-P2696-Q2696-FIXED_COST</x:f>
        <x:v>4330.428846031064</x:v>
      </x:c>
      <x:c r="S2696" s="139" t="str">
        <x:f>IF(AND(L2696&lt;=TOTAL_BED_CAP,N2696&lt;=TEMP_WORKER_CAP),"YES","NO")</x:f>
        <x:v>YES</x:v>
      </x:c>
      <x:c r="T2696" s="139" t="n">
        <x:f>IF(S2696="YES",R2696,-1E+99)</x:f>
        <x:v>4330.428846031064</x:v>
      </x:c>
    </x:row>
    <x:row r="2697">
      <x:c r="A2697" s="139"/>
      <x:c r="B2697" s="139"/>
      <x:c r="C2697" s="139"/>
      <x:c r="D2697" s="139"/>
      <x:c r="E2697" s="139"/>
      <x:c r="F2697" s="139"/>
      <x:c r="G2697" s="139"/>
      <x:c r="H2697" s="139"/>
      <x:c r="I2697" s="266" t="n">
        <x:f>INT((ROW()-ROW($I$46))/((CARROT_CAP+1)*(MESCLUN_CAP+1)))</x:f>
        <x:v>4</x:v>
      </x:c>
      <x:c r="J2697" s="266" t="n">
        <x:f>MOD(INT((ROW()-ROW($I$46))/(MESCLUN_CAP+1)),CARROT_CAP+1)</x:f>
        <x:v>1</x:v>
      </x:c>
      <x:c r="K2697" s="266" t="n">
        <x:f>MOD(ROW()-ROW($I$46),MESCLUN_CAP+1)</x:f>
        <x:v>16</x:v>
      </x:c>
      <x:c r="L2697" s="266" t="n">
        <x:f>SUM(I2697:K2697)</x:f>
        <x:v>21</x:v>
      </x:c>
      <x:c r="M2697" s="267" t="n">
        <x:f>I2697*TOMATO_HOURS*WEEKS*(1+TOMATO_DIM)^I2697+J2697*CARROT_HOURS*WEEKS*(1+CARROT_DIM)^J2697+K2697*MESCLUN_HOURS*WEEKS*(1+MESCLUN_DIM)^K2697</x:f>
        <x:v>1436.1464743460997</x:v>
      </x:c>
      <x:c r="N2697" s="267" t="n">
        <x:f>MAX(M2697-FARMER_HOURS,0)/TEMP_HOURS_PER_WORKER</x:f>
        <x:v>0.4973239405181248</x:v>
      </x:c>
      <x:c r="O2697" s="268" t="n">
        <x:f>I2697*TOMATO_PRICE+J2697*CARROT_PRICE+K2697*MESCLUN_PRICE</x:f>
        <x:v>80494</x:v>
      </x:c>
      <x:c r="P2697" s="268" t="n">
        <x:f>I2697*TOMATO_FERTILIZER+J2697*CARROT_FERTILIZER+K2697*MESCLUN_FERTILIZER</x:f>
        <x:v>18040</x:v>
      </x:c>
      <x:c r="Q2697" s="268" t="n">
        <x:f>MIN(M2697,FARMER_HOURS)*FARMER_RATE+MAX(M2697-FARMER_HOURS,0)*TEMP_RATE</x:f>
        <x:v>37433.09851295312</x:v>
      </x:c>
      <x:c r="R2697" s="268" t="n">
        <x:f>O2697-P2697-Q2697-FIXED_COST</x:f>
        <x:v>5020.901487046882</x:v>
      </x:c>
      <x:c r="S2697" s="139" t="str">
        <x:f>IF(AND(L2697&lt;=TOTAL_BED_CAP,N2697&lt;=TEMP_WORKER_CAP),"YES","NO")</x:f>
        <x:v>YES</x:v>
      </x:c>
      <x:c r="T2697" s="139" t="n">
        <x:f>IF(S2697="YES",R2697,-1E+99)</x:f>
        <x:v>5020.901487046882</x:v>
      </x:c>
    </x:row>
    <x:row r="2698">
      <x:c r="A2698" s="139"/>
      <x:c r="B2698" s="139"/>
      <x:c r="C2698" s="139"/>
      <x:c r="D2698" s="139"/>
      <x:c r="E2698" s="139"/>
      <x:c r="F2698" s="139"/>
      <x:c r="G2698" s="139"/>
      <x:c r="H2698" s="139"/>
      <x:c r="I2698" s="266" t="n">
        <x:f>INT((ROW()-ROW($I$46))/((CARROT_CAP+1)*(MESCLUN_CAP+1)))</x:f>
        <x:v>4</x:v>
      </x:c>
      <x:c r="J2698" s="266" t="n">
        <x:f>MOD(INT((ROW()-ROW($I$46))/(MESCLUN_CAP+1)),CARROT_CAP+1)</x:f>
        <x:v>1</x:v>
      </x:c>
      <x:c r="K2698" s="266" t="n">
        <x:f>MOD(ROW()-ROW($I$46),MESCLUN_CAP+1)</x:f>
        <x:v>17</x:v>
      </x:c>
      <x:c r="L2698" s="266" t="n">
        <x:f>SUM(I2698:K2698)</x:f>
        <x:v>22</x:v>
      </x:c>
      <x:c r="M2698" s="267" t="n">
        <x:f>I2698*TOMATO_HOURS*WEEKS*(1+TOMATO_DIM)^I2698+J2698*CARROT_HOURS*WEEKS*(1+CARROT_DIM)^J2698+K2698*MESCLUN_HOURS*WEEKS*(1+MESCLUN_DIM)^K2698</x:f>
        <x:v>1502.7066977926402</x:v>
      </x:c>
      <x:c r="N2698" s="267" t="n">
        <x:f>MAX(M2698-FARMER_HOURS,0)/TEMP_HOURS_PER_WORKER</x:f>
        <x:v>0.5435463179115557</x:v>
      </x:c>
      <x:c r="O2698" s="268" t="n">
        <x:f>I2698*TOMATO_PRICE+J2698*CARROT_PRICE+K2698*MESCLUN_PRICE</x:f>
        <x:v>83194</x:v>
      </x:c>
      <x:c r="P2698" s="268" t="n">
        <x:f>I2698*TOMATO_FERTILIZER+J2698*CARROT_FERTILIZER+K2698*MESCLUN_FERTILIZER</x:f>
        <x:v>18920</x:v>
      </x:c>
      <x:c r="Q2698" s="268" t="n">
        <x:f>MIN(M2698,FARMER_HOURS)*FARMER_RATE+MAX(M2698-FARMER_HOURS,0)*TEMP_RATE</x:f>
        <x:v>38588.65794778889</x:v>
      </x:c>
      <x:c r="R2698" s="268" t="n">
        <x:f>O2698-P2698-Q2698-FIXED_COST</x:f>
        <x:v>5685.342052211112</x:v>
      </x:c>
      <x:c r="S2698" s="139" t="str">
        <x:f>IF(AND(L2698&lt;=TOTAL_BED_CAP,N2698&lt;=TEMP_WORKER_CAP),"YES","NO")</x:f>
        <x:v>YES</x:v>
      </x:c>
      <x:c r="T2698" s="139" t="n">
        <x:f>IF(S2698="YES",R2698,-1E+99)</x:f>
        <x:v>5685.342052211112</x:v>
      </x:c>
    </x:row>
    <x:row r="2699">
      <x:c r="A2699" s="139"/>
      <x:c r="B2699" s="139"/>
      <x:c r="C2699" s="139"/>
      <x:c r="D2699" s="139"/>
      <x:c r="E2699" s="139"/>
      <x:c r="F2699" s="139"/>
      <x:c r="G2699" s="139"/>
      <x:c r="H2699" s="139"/>
      <x:c r="I2699" s="266" t="n">
        <x:f>INT((ROW()-ROW($I$46))/((CARROT_CAP+1)*(MESCLUN_CAP+1)))</x:f>
        <x:v>4</x:v>
      </x:c>
      <x:c r="J2699" s="266" t="n">
        <x:f>MOD(INT((ROW()-ROW($I$46))/(MESCLUN_CAP+1)),CARROT_CAP+1)</x:f>
        <x:v>1</x:v>
      </x:c>
      <x:c r="K2699" s="266" t="n">
        <x:f>MOD(ROW()-ROW($I$46),MESCLUN_CAP+1)</x:f>
        <x:v>18</x:v>
      </x:c>
      <x:c r="L2699" s="266" t="n">
        <x:f>SUM(I2699:K2699)</x:f>
        <x:v>23</x:v>
      </x:c>
      <x:c r="M2699" s="267" t="n">
        <x:f>I2699*TOMATO_HOURS*WEEKS*(1+TOMATO_DIM)^I2699+J2699*CARROT_HOURS*WEEKS*(1+CARROT_DIM)^J2699+K2699*MESCLUN_HOURS*WEEKS*(1+MESCLUN_DIM)^K2699</x:f>
        <x:v>1570.7936892512273</x:v>
      </x:c>
      <x:c r="N2699" s="267" t="n">
        <x:f>MAX(M2699-FARMER_HOURS,0)/TEMP_HOURS_PER_WORKER</x:f>
        <x:v>0.5908289508689079</x:v>
      </x:c>
      <x:c r="O2699" s="268" t="n">
        <x:f>I2699*TOMATO_PRICE+J2699*CARROT_PRICE+K2699*MESCLUN_PRICE</x:f>
        <x:v>85894</x:v>
      </x:c>
      <x:c r="P2699" s="268" t="n">
        <x:f>I2699*TOMATO_FERTILIZER+J2699*CARROT_FERTILIZER+K2699*MESCLUN_FERTILIZER</x:f>
        <x:v>19800</x:v>
      </x:c>
      <x:c r="Q2699" s="268" t="n">
        <x:f>MIN(M2699,FARMER_HOURS)*FARMER_RATE+MAX(M2699-FARMER_HOURS,0)*TEMP_RATE</x:f>
        <x:v>39770.723771722696</x:v>
      </x:c>
      <x:c r="R2699" s="268" t="n">
        <x:f>O2699-P2699-Q2699-FIXED_COST</x:f>
        <x:v>6323.276228277304</x:v>
      </x:c>
      <x:c r="S2699" s="139" t="str">
        <x:f>IF(AND(L2699&lt;=TOTAL_BED_CAP,N2699&lt;=TEMP_WORKER_CAP),"YES","NO")</x:f>
        <x:v>YES</x:v>
      </x:c>
      <x:c r="T2699" s="139" t="n">
        <x:f>IF(S2699="YES",R2699,-1E+99)</x:f>
        <x:v>6323.276228277304</x:v>
      </x:c>
    </x:row>
    <x:row r="2700">
      <x:c r="A2700" s="139"/>
      <x:c r="B2700" s="139"/>
      <x:c r="C2700" s="139"/>
      <x:c r="D2700" s="139"/>
      <x:c r="E2700" s="139"/>
      <x:c r="F2700" s="139"/>
      <x:c r="G2700" s="139"/>
      <x:c r="H2700" s="139"/>
      <x:c r="I2700" s="266" t="n">
        <x:f>INT((ROW()-ROW($I$46))/((CARROT_CAP+1)*(MESCLUN_CAP+1)))</x:f>
        <x:v>4</x:v>
      </x:c>
      <x:c r="J2700" s="266" t="n">
        <x:f>MOD(INT((ROW()-ROW($I$46))/(MESCLUN_CAP+1)),CARROT_CAP+1)</x:f>
        <x:v>1</x:v>
      </x:c>
      <x:c r="K2700" s="266" t="n">
        <x:f>MOD(ROW()-ROW($I$46),MESCLUN_CAP+1)</x:f>
        <x:v>19</x:v>
      </x:c>
      <x:c r="L2700" s="266" t="n">
        <x:f>SUM(I2700:K2700)</x:f>
        <x:v>24</x:v>
      </x:c>
      <x:c r="M2700" s="267" t="n">
        <x:f>I2700*TOMATO_HOURS*WEEKS*(1+TOMATO_DIM)^I2700+J2700*CARROT_HOURS*WEEKS*(1+CARROT_DIM)^J2700+K2700*MESCLUN_HOURS*WEEKS*(1+MESCLUN_DIM)^K2700</x:f>
        <x:v>1640.435217887249</x:v>
      </x:c>
      <x:c r="N2700" s="267" t="n">
        <x:f>MAX(M2700-FARMER_HOURS,0)/TEMP_HOURS_PER_WORKER</x:f>
        <x:v>0.6391911235328119</x:v>
      </x:c>
      <x:c r="O2700" s="268" t="n">
        <x:f>I2700*TOMATO_PRICE+J2700*CARROT_PRICE+K2700*MESCLUN_PRICE</x:f>
        <x:v>88594</x:v>
      </x:c>
      <x:c r="P2700" s="268" t="n">
        <x:f>I2700*TOMATO_FERTILIZER+J2700*CARROT_FERTILIZER+K2700*MESCLUN_FERTILIZER</x:f>
        <x:v>20680</x:v>
      </x:c>
      <x:c r="Q2700" s="268" t="n">
        <x:f>MIN(M2700,FARMER_HOURS)*FARMER_RATE+MAX(M2700-FARMER_HOURS,0)*TEMP_RATE</x:f>
        <x:v>40979.778088320294</x:v>
      </x:c>
      <x:c r="R2700" s="268" t="n">
        <x:f>O2700-P2700-Q2700-FIXED_COST</x:f>
        <x:v>6934.221911679706</x:v>
      </x:c>
      <x:c r="S2700" s="139" t="str">
        <x:f>IF(AND(L2700&lt;=TOTAL_BED_CAP,N2700&lt;=TEMP_WORKER_CAP),"YES","NO")</x:f>
        <x:v>YES</x:v>
      </x:c>
      <x:c r="T2700" s="139" t="n">
        <x:f>IF(S2700="YES",R2700,-1E+99)</x:f>
        <x:v>6934.221911679706</x:v>
      </x:c>
    </x:row>
    <x:row r="2701">
      <x:c r="A2701" s="139"/>
      <x:c r="B2701" s="139"/>
      <x:c r="C2701" s="139"/>
      <x:c r="D2701" s="139"/>
      <x:c r="E2701" s="139"/>
      <x:c r="F2701" s="139"/>
      <x:c r="G2701" s="139"/>
      <x:c r="H2701" s="139"/>
      <x:c r="I2701" s="266" t="n">
        <x:f>INT((ROW()-ROW($I$46))/((CARROT_CAP+1)*(MESCLUN_CAP+1)))</x:f>
        <x:v>4</x:v>
      </x:c>
      <x:c r="J2701" s="266" t="n">
        <x:f>MOD(INT((ROW()-ROW($I$46))/(MESCLUN_CAP+1)),CARROT_CAP+1)</x:f>
        <x:v>1</x:v>
      </x:c>
      <x:c r="K2701" s="266" t="n">
        <x:f>MOD(ROW()-ROW($I$46),MESCLUN_CAP+1)</x:f>
        <x:v>20</x:v>
      </x:c>
      <x:c r="L2701" s="266" t="n">
        <x:f>SUM(I2701:K2701)</x:f>
        <x:v>25</x:v>
      </x:c>
      <x:c r="M2701" s="267" t="n">
        <x:f>I2701*TOMATO_HOURS*WEEKS*(1+TOMATO_DIM)^I2701+J2701*CARROT_HOURS*WEEKS*(1+CARROT_DIM)^J2701+K2701*MESCLUN_HOURS*WEEKS*(1+MESCLUN_DIM)^K2701</x:f>
        <x:v>1711.6595085377262</x:v>
      </x:c>
      <x:c r="N2701" s="267" t="n">
        <x:f>MAX(M2701-FARMER_HOURS,0)/TEMP_HOURS_PER_WORKER</x:f>
        <x:v>0.6886524364845321</x:v>
      </x:c>
      <x:c r="O2701" s="268" t="n">
        <x:f>I2701*TOMATO_PRICE+J2701*CARROT_PRICE+K2701*MESCLUN_PRICE</x:f>
        <x:v>91294</x:v>
      </x:c>
      <x:c r="P2701" s="268" t="n">
        <x:f>I2701*TOMATO_FERTILIZER+J2701*CARROT_FERTILIZER+K2701*MESCLUN_FERTILIZER</x:f>
        <x:v>21560</x:v>
      </x:c>
      <x:c r="Q2701" s="268" t="n">
        <x:f>MIN(M2701,FARMER_HOURS)*FARMER_RATE+MAX(M2701-FARMER_HOURS,0)*TEMP_RATE</x:f>
        <x:v>42216.3109121133</x:v>
      </x:c>
      <x:c r="R2701" s="268" t="n">
        <x:f>O2701-P2701-Q2701-FIXED_COST</x:f>
        <x:v>7517.689087886698</x:v>
      </x:c>
      <x:c r="S2701" s="139" t="str">
        <x:f>IF(AND(L2701&lt;=TOTAL_BED_CAP,N2701&lt;=TEMP_WORKER_CAP),"YES","NO")</x:f>
        <x:v>YES</x:v>
      </x:c>
      <x:c r="T2701" s="139" t="n">
        <x:f>IF(S2701="YES",R2701,-1E+99)</x:f>
        <x:v>7517.689087886698</x:v>
      </x:c>
    </x:row>
    <x:row r="2702">
      <x:c r="A2702" s="139"/>
      <x:c r="B2702" s="139"/>
      <x:c r="C2702" s="139"/>
      <x:c r="D2702" s="139"/>
      <x:c r="E2702" s="139"/>
      <x:c r="F2702" s="139"/>
      <x:c r="G2702" s="139"/>
      <x:c r="H2702" s="139"/>
      <x:c r="I2702" s="266" t="n">
        <x:f>INT((ROW()-ROW($I$46))/((CARROT_CAP+1)*(MESCLUN_CAP+1)))</x:f>
        <x:v>4</x:v>
      </x:c>
      <x:c r="J2702" s="266" t="n">
        <x:f>MOD(INT((ROW()-ROW($I$46))/(MESCLUN_CAP+1)),CARROT_CAP+1)</x:f>
        <x:v>1</x:v>
      </x:c>
      <x:c r="K2702" s="266" t="n">
        <x:f>MOD(ROW()-ROW($I$46),MESCLUN_CAP+1)</x:f>
        <x:v>21</x:v>
      </x:c>
      <x:c r="L2702" s="266" t="n">
        <x:f>SUM(I2702:K2702)</x:f>
        <x:v>26</x:v>
      </x:c>
      <x:c r="M2702" s="267" t="n">
        <x:f>I2702*TOMATO_HOURS*WEEKS*(1+TOMATO_DIM)^I2702+J2702*CARROT_HOURS*WEEKS*(1+CARROT_DIM)^J2702+K2702*MESCLUN_HOURS*WEEKS*(1+MESCLUN_DIM)^K2702</x:f>
        <x:v>1784.49524876417</x:v>
      </x:c>
      <x:c r="N2702" s="267" t="n">
        <x:f>MAX(M2702-FARMER_HOURS,0)/TEMP_HOURS_PER_WORKER</x:f>
        <x:v>0.7392328116417847</x:v>
      </x:c>
      <x:c r="O2702" s="268" t="n">
        <x:f>I2702*TOMATO_PRICE+J2702*CARROT_PRICE+K2702*MESCLUN_PRICE</x:f>
        <x:v>93994</x:v>
      </x:c>
      <x:c r="P2702" s="268" t="n">
        <x:f>I2702*TOMATO_FERTILIZER+J2702*CARROT_FERTILIZER+K2702*MESCLUN_FERTILIZER</x:f>
        <x:v>22440</x:v>
      </x:c>
      <x:c r="Q2702" s="268" t="n">
        <x:f>MIN(M2702,FARMER_HOURS)*FARMER_RATE+MAX(M2702-FARMER_HOURS,0)*TEMP_RATE</x:f>
        <x:v>43480.82029104461</x:v>
      </x:c>
      <x:c r="R2702" s="268" t="n">
        <x:f>O2702-P2702-Q2702-FIXED_COST</x:f>
        <x:v>8073.1797089553875</x:v>
      </x:c>
      <x:c r="S2702" s="139" t="str">
        <x:f>IF(AND(L2702&lt;=TOTAL_BED_CAP,N2702&lt;=TEMP_WORKER_CAP),"YES","NO")</x:f>
        <x:v>YES</x:v>
      </x:c>
      <x:c r="T2702" s="139" t="n">
        <x:f>IF(S2702="YES",R2702,-1E+99)</x:f>
        <x:v>8073.1797089553875</x:v>
      </x:c>
    </x:row>
    <x:row r="2703">
      <x:c r="A2703" s="139"/>
      <x:c r="B2703" s="139"/>
      <x:c r="C2703" s="139"/>
      <x:c r="D2703" s="139"/>
      <x:c r="E2703" s="139"/>
      <x:c r="F2703" s="139"/>
      <x:c r="G2703" s="139"/>
      <x:c r="H2703" s="139"/>
      <x:c r="I2703" s="266" t="n">
        <x:f>INT((ROW()-ROW($I$46))/((CARROT_CAP+1)*(MESCLUN_CAP+1)))</x:f>
        <x:v>4</x:v>
      </x:c>
      <x:c r="J2703" s="266" t="n">
        <x:f>MOD(INT((ROW()-ROW($I$46))/(MESCLUN_CAP+1)),CARROT_CAP+1)</x:f>
        <x:v>1</x:v>
      </x:c>
      <x:c r="K2703" s="266" t="n">
        <x:f>MOD(ROW()-ROW($I$46),MESCLUN_CAP+1)</x:f>
        <x:v>22</x:v>
      </x:c>
      <x:c r="L2703" s="266" t="n">
        <x:f>SUM(I2703:K2703)</x:f>
        <x:v>27</x:v>
      </x:c>
      <x:c r="M2703" s="267" t="n">
        <x:f>I2703*TOMATO_HOURS*WEEKS*(1+TOMATO_DIM)^I2703+J2703*CARROT_HOURS*WEEKS*(1+CARROT_DIM)^J2703+K2703*MESCLUN_HOURS*WEEKS*(1+MESCLUN_DIM)^K2703</x:f>
        <x:v>1858.971596010566</x:v>
      </x:c>
      <x:c r="N2703" s="267" t="n">
        <x:f>MAX(M2703-FARMER_HOURS,0)/TEMP_HOURS_PER_WORKER</x:f>
        <x:v>0.7909524972295596</x:v>
      </x:c>
      <x:c r="O2703" s="268" t="n">
        <x:f>I2703*TOMATO_PRICE+J2703*CARROT_PRICE+K2703*MESCLUN_PRICE</x:f>
        <x:v>96694</x:v>
      </x:c>
      <x:c r="P2703" s="268" t="n">
        <x:f>I2703*TOMATO_FERTILIZER+J2703*CARROT_FERTILIZER+K2703*MESCLUN_FERTILIZER</x:f>
        <x:v>23320</x:v>
      </x:c>
      <x:c r="Q2703" s="268" t="n">
        <x:f>MIN(M2703,FARMER_HOURS)*FARMER_RATE+MAX(M2703-FARMER_HOURS,0)*TEMP_RATE</x:f>
        <x:v>44773.812430738995</x:v>
      </x:c>
      <x:c r="R2703" s="268" t="n">
        <x:f>O2703-P2703-Q2703-FIXED_COST</x:f>
        <x:v>8600.187569261005</x:v>
      </x:c>
      <x:c r="S2703" s="139" t="str">
        <x:f>IF(AND(L2703&lt;=TOTAL_BED_CAP,N2703&lt;=TEMP_WORKER_CAP),"YES","NO")</x:f>
        <x:v>YES</x:v>
      </x:c>
      <x:c r="T2703" s="139" t="n">
        <x:f>IF(S2703="YES",R2703,-1E+99)</x:f>
        <x:v>8600.187569261005</x:v>
      </x:c>
    </x:row>
    <x:row r="2704">
      <x:c r="A2704" s="139"/>
      <x:c r="B2704" s="139"/>
      <x:c r="C2704" s="139"/>
      <x:c r="D2704" s="139"/>
      <x:c r="E2704" s="139"/>
      <x:c r="F2704" s="139"/>
      <x:c r="G2704" s="139"/>
      <x:c r="H2704" s="139"/>
      <x:c r="I2704" s="266" t="n">
        <x:f>INT((ROW()-ROW($I$46))/((CARROT_CAP+1)*(MESCLUN_CAP+1)))</x:f>
        <x:v>4</x:v>
      </x:c>
      <x:c r="J2704" s="266" t="n">
        <x:f>MOD(INT((ROW()-ROW($I$46))/(MESCLUN_CAP+1)),CARROT_CAP+1)</x:f>
        <x:v>1</x:v>
      </x:c>
      <x:c r="K2704" s="266" t="n">
        <x:f>MOD(ROW()-ROW($I$46),MESCLUN_CAP+1)</x:f>
        <x:v>23</x:v>
      </x:c>
      <x:c r="L2704" s="266" t="n">
        <x:f>SUM(I2704:K2704)</x:f>
        <x:v>28</x:v>
      </x:c>
      <x:c r="M2704" s="267" t="n">
        <x:f>I2704*TOMATO_HOURS*WEEKS*(1+TOMATO_DIM)^I2704+J2704*CARROT_HOURS*WEEKS*(1+CARROT_DIM)^J2704+K2704*MESCLUN_HOURS*WEEKS*(1+MESCLUN_DIM)^K2704</x:f>
        <x:v>1935.1181848680026</x:v>
      </x:c>
      <x:c r="N2704" s="267" t="n">
        <x:f>MAX(M2704-FARMER_HOURS,0)/TEMP_HOURS_PER_WORKER</x:f>
        <x:v>0.8438320728250018</x:v>
      </x:c>
      <x:c r="O2704" s="268" t="n">
        <x:f>I2704*TOMATO_PRICE+J2704*CARROT_PRICE+K2704*MESCLUN_PRICE</x:f>
        <x:v>99394</x:v>
      </x:c>
      <x:c r="P2704" s="268" t="n">
        <x:f>I2704*TOMATO_FERTILIZER+J2704*CARROT_FERTILIZER+K2704*MESCLUN_FERTILIZER</x:f>
        <x:v>24200</x:v>
      </x:c>
      <x:c r="Q2704" s="268" t="n">
        <x:f>MIN(M2704,FARMER_HOURS)*FARMER_RATE+MAX(M2704-FARMER_HOURS,0)*TEMP_RATE</x:f>
        <x:v>46095.80182062504</x:v>
      </x:c>
      <x:c r="R2704" s="268" t="n">
        <x:f>O2704-P2704-Q2704-FIXED_COST</x:f>
        <x:v>9098.198179374958</x:v>
      </x:c>
      <x:c r="S2704" s="139" t="str">
        <x:f>IF(AND(L2704&lt;=TOTAL_BED_CAP,N2704&lt;=TEMP_WORKER_CAP),"YES","NO")</x:f>
        <x:v>YES</x:v>
      </x:c>
      <x:c r="T2704" s="139" t="n">
        <x:f>IF(S2704="YES",R2704,-1E+99)</x:f>
        <x:v>9098.198179374958</x:v>
      </x:c>
    </x:row>
    <x:row r="2705">
      <x:c r="A2705" s="139"/>
      <x:c r="B2705" s="139"/>
      <x:c r="C2705" s="139"/>
      <x:c r="D2705" s="139"/>
      <x:c r="E2705" s="139"/>
      <x:c r="F2705" s="139"/>
      <x:c r="G2705" s="139"/>
      <x:c r="H2705" s="139"/>
      <x:c r="I2705" s="266" t="n">
        <x:f>INT((ROW()-ROW($I$46))/((CARROT_CAP+1)*(MESCLUN_CAP+1)))</x:f>
        <x:v>4</x:v>
      </x:c>
      <x:c r="J2705" s="266" t="n">
        <x:f>MOD(INT((ROW()-ROW($I$46))/(MESCLUN_CAP+1)),CARROT_CAP+1)</x:f>
        <x:v>1</x:v>
      </x:c>
      <x:c r="K2705" s="266" t="n">
        <x:f>MOD(ROW()-ROW($I$46),MESCLUN_CAP+1)</x:f>
        <x:v>24</x:v>
      </x:c>
      <x:c r="L2705" s="266" t="n">
        <x:f>SUM(I2705:K2705)</x:f>
        <x:v>29</x:v>
      </x:c>
      <x:c r="M2705" s="267" t="n">
        <x:f>I2705*TOMATO_HOURS*WEEKS*(1+TOMATO_DIM)^I2705+J2705*CARROT_HOURS*WEEKS*(1+CARROT_DIM)^J2705+K2705*MESCLUN_HOURS*WEEKS*(1+MESCLUN_DIM)^K2705</x:f>
        <x:v>2012.9651344474983</x:v>
      </x:c>
      <x:c r="N2705" s="267" t="n">
        <x:f>MAX(M2705-FARMER_HOURS,0)/TEMP_HOURS_PER_WORKER</x:f>
        <x:v>0.8978924544774294</x:v>
      </x:c>
      <x:c r="O2705" s="268" t="n">
        <x:f>I2705*TOMATO_PRICE+J2705*CARROT_PRICE+K2705*MESCLUN_PRICE</x:f>
        <x:v>102094</x:v>
      </x:c>
      <x:c r="P2705" s="268" t="n">
        <x:f>I2705*TOMATO_FERTILIZER+J2705*CARROT_FERTILIZER+K2705*MESCLUN_FERTILIZER</x:f>
        <x:v>25080</x:v>
      </x:c>
      <x:c r="Q2705" s="268" t="n">
        <x:f>MIN(M2705,FARMER_HOURS)*FARMER_RATE+MAX(M2705-FARMER_HOURS,0)*TEMP_RATE</x:f>
        <x:v>47447.31136193573</x:v>
      </x:c>
      <x:c r="R2705" s="268" t="n">
        <x:f>O2705-P2705-Q2705-FIXED_COST</x:f>
        <x:v>9566.688638064268</x:v>
      </x:c>
      <x:c r="S2705" s="139" t="str">
        <x:f>IF(AND(L2705&lt;=TOTAL_BED_CAP,N2705&lt;=TEMP_WORKER_CAP),"YES","NO")</x:f>
        <x:v>YES</x:v>
      </x:c>
      <x:c r="T2705" s="139" t="n">
        <x:f>IF(S2705="YES",R2705,-1E+99)</x:f>
        <x:v>9566.688638064268</x:v>
      </x:c>
    </x:row>
    <x:row r="2706">
      <x:c r="A2706" s="139"/>
      <x:c r="B2706" s="139"/>
      <x:c r="C2706" s="139"/>
      <x:c r="D2706" s="139"/>
      <x:c r="E2706" s="139"/>
      <x:c r="F2706" s="139"/>
      <x:c r="G2706" s="139"/>
      <x:c r="H2706" s="139"/>
      <x:c r="I2706" s="266" t="n">
        <x:f>INT((ROW()-ROW($I$46))/((CARROT_CAP+1)*(MESCLUN_CAP+1)))</x:f>
        <x:v>4</x:v>
      </x:c>
      <x:c r="J2706" s="266" t="n">
        <x:f>MOD(INT((ROW()-ROW($I$46))/(MESCLUN_CAP+1)),CARROT_CAP+1)</x:f>
        <x:v>1</x:v>
      </x:c>
      <x:c r="K2706" s="266" t="n">
        <x:f>MOD(ROW()-ROW($I$46),MESCLUN_CAP+1)</x:f>
        <x:v>25</x:v>
      </x:c>
      <x:c r="L2706" s="266" t="n">
        <x:f>SUM(I2706:K2706)</x:f>
        <x:v>30</x:v>
      </x:c>
      <x:c r="M2706" s="267" t="n">
        <x:f>I2706*TOMATO_HOURS*WEEKS*(1+TOMATO_DIM)^I2706+J2706*CARROT_HOURS*WEEKS*(1+CARROT_DIM)^J2706+K2706*MESCLUN_HOURS*WEEKS*(1+MESCLUN_DIM)^K2706</x:f>
        <x:v>2092.543055862596</x:v>
      </x:c>
      <x:c r="N2706" s="267" t="n">
        <x:f>MAX(M2706-FARMER_HOURS,0)/TEMP_HOURS_PER_WORKER</x:f>
        <x:v>0.9531548999045805</x:v>
      </x:c>
      <x:c r="O2706" s="268" t="n">
        <x:f>I2706*TOMATO_PRICE+J2706*CARROT_PRICE+K2706*MESCLUN_PRICE</x:f>
        <x:v>104794</x:v>
      </x:c>
      <x:c r="P2706" s="268" t="n">
        <x:f>I2706*TOMATO_FERTILIZER+J2706*CARROT_FERTILIZER+K2706*MESCLUN_FERTILIZER</x:f>
        <x:v>25960</x:v>
      </x:c>
      <x:c r="Q2706" s="268" t="n">
        <x:f>MIN(M2706,FARMER_HOURS)*FARMER_RATE+MAX(M2706-FARMER_HOURS,0)*TEMP_RATE</x:f>
        <x:v>48828.87249761451</x:v>
      </x:c>
      <x:c r="R2706" s="268" t="n">
        <x:f>O2706-P2706-Q2706-FIXED_COST</x:f>
        <x:v>10005.12750238549</x:v>
      </x:c>
      <x:c r="S2706" s="139" t="str">
        <x:f>IF(AND(L2706&lt;=TOTAL_BED_CAP,N2706&lt;=TEMP_WORKER_CAP),"YES","NO")</x:f>
        <x:v>YES</x:v>
      </x:c>
      <x:c r="T2706" s="139" t="n">
        <x:f>IF(S2706="YES",R2706,-1E+99)</x:f>
        <x:v>10005.12750238549</x:v>
      </x:c>
    </x:row>
    <x:row r="2707">
      <x:c r="A2707" s="139"/>
      <x:c r="B2707" s="139"/>
      <x:c r="C2707" s="139"/>
      <x:c r="D2707" s="139"/>
      <x:c r="E2707" s="139"/>
      <x:c r="F2707" s="139"/>
      <x:c r="G2707" s="139"/>
      <x:c r="H2707" s="139"/>
      <x:c r="I2707" s="266" t="n">
        <x:f>INT((ROW()-ROW($I$46))/((CARROT_CAP+1)*(MESCLUN_CAP+1)))</x:f>
        <x:v>4</x:v>
      </x:c>
      <x:c r="J2707" s="266" t="n">
        <x:f>MOD(INT((ROW()-ROW($I$46))/(MESCLUN_CAP+1)),CARROT_CAP+1)</x:f>
        <x:v>1</x:v>
      </x:c>
      <x:c r="K2707" s="266" t="n">
        <x:f>MOD(ROW()-ROW($I$46),MESCLUN_CAP+1)</x:f>
        <x:v>26</x:v>
      </x:c>
      <x:c r="L2707" s="266" t="n">
        <x:f>SUM(I2707:K2707)</x:f>
        <x:v>31</x:v>
      </x:c>
      <x:c r="M2707" s="267" t="n">
        <x:f>I2707*TOMATO_HOURS*WEEKS*(1+TOMATO_DIM)^I2707+J2707*CARROT_HOURS*WEEKS*(1+CARROT_DIM)^J2707+K2707*MESCLUN_HOURS*WEEKS*(1+MESCLUN_DIM)^K2707</x:f>
        <x:v>2173.883059823313</x:v>
      </x:c>
      <x:c r="N2707" s="267" t="n">
        <x:f>MAX(M2707-FARMER_HOURS,0)/TEMP_HOURS_PER_WORKER</x:f>
        <x:v>1.0096410137661895</x:v>
      </x:c>
      <x:c r="O2707" s="268" t="n">
        <x:f>I2707*TOMATO_PRICE+J2707*CARROT_PRICE+K2707*MESCLUN_PRICE</x:f>
        <x:v>107494</x:v>
      </x:c>
      <x:c r="P2707" s="268" t="n">
        <x:f>I2707*TOMATO_FERTILIZER+J2707*CARROT_FERTILIZER+K2707*MESCLUN_FERTILIZER</x:f>
        <x:v>26840</x:v>
      </x:c>
      <x:c r="Q2707" s="268" t="n">
        <x:f>MIN(M2707,FARMER_HOURS)*FARMER_RATE+MAX(M2707-FARMER_HOURS,0)*TEMP_RATE</x:f>
        <x:v>50241.02534415474</x:v>
      </x:c>
      <x:c r="R2707" s="268" t="n">
        <x:f>O2707-P2707-Q2707-FIXED_COST</x:f>
        <x:v>10412.97465584526</x:v>
      </x:c>
      <x:c r="S2707" s="139" t="str">
        <x:f>IF(AND(L2707&lt;=TOTAL_BED_CAP,N2707&lt;=TEMP_WORKER_CAP),"YES","NO")</x:f>
        <x:v>YES</x:v>
      </x:c>
      <x:c r="T2707" s="139" t="n">
        <x:f>IF(S2707="YES",R2707,-1E+99)</x:f>
        <x:v>10412.97465584526</x:v>
      </x:c>
    </x:row>
    <x:row r="2708">
      <x:c r="A2708" s="139"/>
      <x:c r="B2708" s="139"/>
      <x:c r="C2708" s="139"/>
      <x:c r="D2708" s="139"/>
      <x:c r="E2708" s="139"/>
      <x:c r="F2708" s="139"/>
      <x:c r="G2708" s="139"/>
      <x:c r="H2708" s="139"/>
      <x:c r="I2708" s="266" t="n">
        <x:f>INT((ROW()-ROW($I$46))/((CARROT_CAP+1)*(MESCLUN_CAP+1)))</x:f>
        <x:v>4</x:v>
      </x:c>
      <x:c r="J2708" s="266" t="n">
        <x:f>MOD(INT((ROW()-ROW($I$46))/(MESCLUN_CAP+1)),CARROT_CAP+1)</x:f>
        <x:v>1</x:v>
      </x:c>
      <x:c r="K2708" s="266" t="n">
        <x:f>MOD(ROW()-ROW($I$46),MESCLUN_CAP+1)</x:f>
        <x:v>27</x:v>
      </x:c>
      <x:c r="L2708" s="266" t="n">
        <x:f>SUM(I2708:K2708)</x:f>
        <x:v>32</x:v>
      </x:c>
      <x:c r="M2708" s="267" t="n">
        <x:f>I2708*TOMATO_HOURS*WEEKS*(1+TOMATO_DIM)^I2708+J2708*CARROT_HOURS*WEEKS*(1+CARROT_DIM)^J2708+K2708*MESCLUN_HOURS*WEEKS*(1+MESCLUN_DIM)^K2708</x:f>
        <x:v>2257.01676434307</x:v>
      </x:c>
      <x:c r="N2708" s="267" t="n">
        <x:f>MAX(M2708-FARMER_HOURS,0)/TEMP_HOURS_PER_WORKER</x:f>
        <x:v>1.0673727530160209</x:v>
      </x:c>
      <x:c r="O2708" s="268" t="n">
        <x:f>I2708*TOMATO_PRICE+J2708*CARROT_PRICE+K2708*MESCLUN_PRICE</x:f>
        <x:v>110194</x:v>
      </x:c>
      <x:c r="P2708" s="268" t="n">
        <x:f>I2708*TOMATO_FERTILIZER+J2708*CARROT_FERTILIZER+K2708*MESCLUN_FERTILIZER</x:f>
        <x:v>27720</x:v>
      </x:c>
      <x:c r="Q2708" s="268" t="n">
        <x:f>MIN(M2708,FARMER_HOURS)*FARMER_RATE+MAX(M2708-FARMER_HOURS,0)*TEMP_RATE</x:f>
        <x:v>51684.31882540052</x:v>
      </x:c>
      <x:c r="R2708" s="268" t="n">
        <x:f>O2708-P2708-Q2708-FIXED_COST</x:f>
        <x:v>10789.681174599478</x:v>
      </x:c>
      <x:c r="S2708" s="139" t="str">
        <x:f>IF(AND(L2708&lt;=TOTAL_BED_CAP,N2708&lt;=TEMP_WORKER_CAP),"YES","NO")</x:f>
        <x:v>YES</x:v>
      </x:c>
      <x:c r="T2708" s="139" t="n">
        <x:f>IF(S2708="YES",R2708,-1E+99)</x:f>
        <x:v>10789.681174599478</x:v>
      </x:c>
    </x:row>
    <x:row r="2709">
      <x:c r="A2709" s="139"/>
      <x:c r="B2709" s="139"/>
      <x:c r="C2709" s="139"/>
      <x:c r="D2709" s="139"/>
      <x:c r="E2709" s="139"/>
      <x:c r="F2709" s="139"/>
      <x:c r="G2709" s="139"/>
      <x:c r="H2709" s="139"/>
      <x:c r="I2709" s="266" t="n">
        <x:f>INT((ROW()-ROW($I$46))/((CARROT_CAP+1)*(MESCLUN_CAP+1)))</x:f>
        <x:v>4</x:v>
      </x:c>
      <x:c r="J2709" s="266" t="n">
        <x:f>MOD(INT((ROW()-ROW($I$46))/(MESCLUN_CAP+1)),CARROT_CAP+1)</x:f>
        <x:v>1</x:v>
      </x:c>
      <x:c r="K2709" s="266" t="n">
        <x:f>MOD(ROW()-ROW($I$46),MESCLUN_CAP+1)</x:f>
        <x:v>28</x:v>
      </x:c>
      <x:c r="L2709" s="266" t="n">
        <x:f>SUM(I2709:K2709)</x:f>
        <x:v>33</x:v>
      </x:c>
      <x:c r="M2709" s="267" t="n">
        <x:f>I2709*TOMATO_HOURS*WEEKS*(1+TOMATO_DIM)^I2709+J2709*CARROT_HOURS*WEEKS*(1+CARROT_DIM)^J2709+K2709*MESCLUN_HOURS*WEEKS*(1+MESCLUN_DIM)^K2709</x:f>
        <x:v>2341.9763025602233</x:v>
      </x:c>
      <x:c r="N2709" s="267" t="n">
        <x:f>MAX(M2709-FARMER_HOURS,0)/TEMP_HOURS_PER_WORKER</x:f>
        <x:v>1.1263724323334885</x:v>
      </x:c>
      <x:c r="O2709" s="268" t="n">
        <x:f>I2709*TOMATO_PRICE+J2709*CARROT_PRICE+K2709*MESCLUN_PRICE</x:f>
        <x:v>112894</x:v>
      </x:c>
      <x:c r="P2709" s="268" t="n">
        <x:f>I2709*TOMATO_FERTILIZER+J2709*CARROT_FERTILIZER+K2709*MESCLUN_FERTILIZER</x:f>
        <x:v>28600</x:v>
      </x:c>
      <x:c r="Q2709" s="268" t="n">
        <x:f>MIN(M2709,FARMER_HOURS)*FARMER_RATE+MAX(M2709-FARMER_HOURS,0)*TEMP_RATE</x:f>
        <x:v>53159.310808337206</x:v>
      </x:c>
      <x:c r="R2709" s="268" t="n">
        <x:f>O2709-P2709-Q2709-FIXED_COST</x:f>
        <x:v>11134.689191662794</x:v>
      </x:c>
      <x:c r="S2709" s="139" t="str">
        <x:f>IF(AND(L2709&lt;=TOTAL_BED_CAP,N2709&lt;=TEMP_WORKER_CAP),"YES","NO")</x:f>
        <x:v>YES</x:v>
      </x:c>
      <x:c r="T2709" s="139" t="n">
        <x:f>IF(S2709="YES",R2709,-1E+99)</x:f>
        <x:v>11134.689191662794</x:v>
      </x:c>
    </x:row>
    <x:row r="2710">
      <x:c r="A2710" s="139"/>
      <x:c r="B2710" s="139"/>
      <x:c r="C2710" s="139"/>
      <x:c r="D2710" s="139"/>
      <x:c r="E2710" s="139"/>
      <x:c r="F2710" s="139"/>
      <x:c r="G2710" s="139"/>
      <x:c r="H2710" s="139"/>
      <x:c r="I2710" s="266" t="n">
        <x:f>INT((ROW()-ROW($I$46))/((CARROT_CAP+1)*(MESCLUN_CAP+1)))</x:f>
        <x:v>4</x:v>
      </x:c>
      <x:c r="J2710" s="266" t="n">
        <x:f>MOD(INT((ROW()-ROW($I$46))/(MESCLUN_CAP+1)),CARROT_CAP+1)</x:f>
        <x:v>1</x:v>
      </x:c>
      <x:c r="K2710" s="266" t="n">
        <x:f>MOD(ROW()-ROW($I$46),MESCLUN_CAP+1)</x:f>
        <x:v>29</x:v>
      </x:c>
      <x:c r="L2710" s="266" t="n">
        <x:f>SUM(I2710:K2710)</x:f>
        <x:v>34</x:v>
      </x:c>
      <x:c r="M2710" s="267" t="n">
        <x:f>I2710*TOMATO_HOURS*WEEKS*(1+TOMATO_DIM)^I2710+J2710*CARROT_HOURS*WEEKS*(1+CARROT_DIM)^J2710+K2710*MESCLUN_HOURS*WEEKS*(1+MESCLUN_DIM)^K2710</x:f>
        <x:v>2428.7943306758766</x:v>
      </x:c>
      <x:c r="N2710" s="267" t="n">
        <x:f>MAX(M2710-FARMER_HOURS,0)/TEMP_HOURS_PER_WORKER</x:f>
        <x:v>1.1866627296360255</x:v>
      </x:c>
      <x:c r="O2710" s="268" t="n">
        <x:f>I2710*TOMATO_PRICE+J2710*CARROT_PRICE+K2710*MESCLUN_PRICE</x:f>
        <x:v>115594</x:v>
      </x:c>
      <x:c r="P2710" s="268" t="n">
        <x:f>I2710*TOMATO_FERTILIZER+J2710*CARROT_FERTILIZER+K2710*MESCLUN_FERTILIZER</x:f>
        <x:v>29480</x:v>
      </x:c>
      <x:c r="Q2710" s="268" t="n">
        <x:f>MIN(M2710,FARMER_HOURS)*FARMER_RATE+MAX(M2710-FARMER_HOURS,0)*TEMP_RATE</x:f>
        <x:v>54666.56824090063</x:v>
      </x:c>
      <x:c r="R2710" s="268" t="n">
        <x:f>O2710-P2710-Q2710-FIXED_COST</x:f>
        <x:v>11447.431759099367</x:v>
      </x:c>
      <x:c r="S2710" s="139" t="str">
        <x:f>IF(AND(L2710&lt;=TOTAL_BED_CAP,N2710&lt;=TEMP_WORKER_CAP),"YES","NO")</x:f>
        <x:v>YES</x:v>
      </x:c>
      <x:c r="T2710" s="139" t="n">
        <x:f>IF(S2710="YES",R2710,-1E+99)</x:f>
        <x:v>11447.431759099367</x:v>
      </x:c>
    </x:row>
    <x:row r="2711">
      <x:c r="A2711" s="139"/>
      <x:c r="B2711" s="139"/>
      <x:c r="C2711" s="139"/>
      <x:c r="D2711" s="139"/>
      <x:c r="E2711" s="139"/>
      <x:c r="F2711" s="139"/>
      <x:c r="G2711" s="139"/>
      <x:c r="H2711" s="139"/>
      <x:c r="I2711" s="266" t="n">
        <x:f>INT((ROW()-ROW($I$46))/((CARROT_CAP+1)*(MESCLUN_CAP+1)))</x:f>
        <x:v>4</x:v>
      </x:c>
      <x:c r="J2711" s="266" t="n">
        <x:f>MOD(INT((ROW()-ROW($I$46))/(MESCLUN_CAP+1)),CARROT_CAP+1)</x:f>
        <x:v>1</x:v>
      </x:c>
      <x:c r="K2711" s="266" t="n">
        <x:f>MOD(ROW()-ROW($I$46),MESCLUN_CAP+1)</x:f>
        <x:v>30</x:v>
      </x:c>
      <x:c r="L2711" s="266" t="n">
        <x:f>SUM(I2711:K2711)</x:f>
        <x:v>35</x:v>
      </x:c>
      <x:c r="M2711" s="267" t="n">
        <x:f>I2711*TOMATO_HOURS*WEEKS*(1+TOMATO_DIM)^I2711+J2711*CARROT_HOURS*WEEKS*(1+CARROT_DIM)^J2711+K2711*MESCLUN_HOURS*WEEKS*(1+MESCLUN_DIM)^K2711</x:f>
        <x:v>2517.504036009647</x:v>
      </x:c>
      <x:c r="N2711" s="267" t="n">
        <x:f>MAX(M2711-FARMER_HOURS,0)/TEMP_HOURS_PER_WORKER</x:f>
        <x:v>1.2482666916733658</x:v>
      </x:c>
      <x:c r="O2711" s="268" t="n">
        <x:f>I2711*TOMATO_PRICE+J2711*CARROT_PRICE+K2711*MESCLUN_PRICE</x:f>
        <x:v>118294</x:v>
      </x:c>
      <x:c r="P2711" s="268" t="n">
        <x:f>I2711*TOMATO_FERTILIZER+J2711*CARROT_FERTILIZER+K2711*MESCLUN_FERTILIZER</x:f>
        <x:v>30360</x:v>
      </x:c>
      <x:c r="Q2711" s="268" t="n">
        <x:f>MIN(M2711,FARMER_HOURS)*FARMER_RATE+MAX(M2711-FARMER_HOURS,0)*TEMP_RATE</x:f>
        <x:v>56206.66729183415</x:v>
      </x:c>
      <x:c r="R2711" s="268" t="n">
        <x:f>O2711-P2711-Q2711-FIXED_COST</x:f>
        <x:v>11727.33270816585</x:v>
      </x:c>
      <x:c r="S2711" s="139" t="str">
        <x:f>IF(AND(L2711&lt;=TOTAL_BED_CAP,N2711&lt;=TEMP_WORKER_CAP),"YES","NO")</x:f>
        <x:v>YES</x:v>
      </x:c>
      <x:c r="T2711" s="139" t="n">
        <x:f>IF(S2711="YES",R2711,-1E+99)</x:f>
        <x:v>11727.33270816585</x:v>
      </x:c>
    </x:row>
    <x:row r="2712">
      <x:c r="A2712" s="139"/>
      <x:c r="B2712" s="139"/>
      <x:c r="C2712" s="139"/>
      <x:c r="D2712" s="139"/>
      <x:c r="E2712" s="139"/>
      <x:c r="F2712" s="139"/>
      <x:c r="G2712" s="139"/>
      <x:c r="H2712" s="139"/>
      <x:c r="I2712" s="266" t="n">
        <x:f>INT((ROW()-ROW($I$46))/((CARROT_CAP+1)*(MESCLUN_CAP+1)))</x:f>
        <x:v>4</x:v>
      </x:c>
      <x:c r="J2712" s="266" t="n">
        <x:f>MOD(INT((ROW()-ROW($I$46))/(MESCLUN_CAP+1)),CARROT_CAP+1)</x:f>
        <x:v>2</x:v>
      </x:c>
      <x:c r="K2712" s="266" t="n">
        <x:f>MOD(ROW()-ROW($I$46),MESCLUN_CAP+1)</x:f>
        <x:v>0</x:v>
      </x:c>
      <x:c r="L2712" s="266" t="n">
        <x:f>SUM(I2712:K2712)</x:f>
        <x:v>6</x:v>
      </x:c>
      <x:c r="M2712" s="267" t="n">
        <x:f>I2712*TOMATO_HOURS*WEEKS*(1+TOMATO_DIM)^I2712+J2712*CARROT_HOURS*WEEKS*(1+CARROT_DIM)^J2712+K2712*MESCLUN_HOURS*WEEKS*(1+MESCLUN_DIM)^K2712</x:f>
        <x:v>590.1135000000002</x:v>
      </x:c>
      <x:c r="N2712" s="267" t="n">
        <x:f>MAX(M2712-FARMER_HOURS,0)/TEMP_HOURS_PER_WORKER</x:f>
        <x:v>0</x:v>
      </x:c>
      <x:c r="O2712" s="268" t="n">
        <x:f>I2712*TOMATO_PRICE+J2712*CARROT_PRICE+K2712*MESCLUN_PRICE</x:f>
        <x:v>39388</x:v>
      </x:c>
      <x:c r="P2712" s="268" t="n">
        <x:f>I2712*TOMATO_FERTILIZER+J2712*CARROT_FERTILIZER+K2712*MESCLUN_FERTILIZER</x:f>
        <x:v>4400</x:v>
      </x:c>
      <x:c r="Q2712" s="268" t="n">
        <x:f>MIN(M2712,FARMER_HOURS)*FARMER_RATE+MAX(M2712-FARMER_HOURS,0)*TEMP_RATE</x:f>
        <x:v>20490.05208333334</x:v>
      </x:c>
      <x:c r="R2712" s="268" t="n">
        <x:f>O2712-P2712-Q2712-FIXED_COST</x:f>
        <x:v>-5502.052083333339</x:v>
      </x:c>
      <x:c r="S2712" s="139" t="str">
        <x:f>IF(AND(L2712&lt;=TOTAL_BED_CAP,N2712&lt;=TEMP_WORKER_CAP),"YES","NO")</x:f>
        <x:v>YES</x:v>
      </x:c>
      <x:c r="T2712" s="139" t="n">
        <x:f>IF(S2712="YES",R2712,-1E+99)</x:f>
        <x:v>-5502.052083333339</x:v>
      </x:c>
    </x:row>
    <x:row r="2713">
      <x:c r="A2713" s="139"/>
      <x:c r="B2713" s="139"/>
      <x:c r="C2713" s="139"/>
      <x:c r="D2713" s="139"/>
      <x:c r="E2713" s="139"/>
      <x:c r="F2713" s="139"/>
      <x:c r="G2713" s="139"/>
      <x:c r="H2713" s="139"/>
      <x:c r="I2713" s="266" t="n">
        <x:f>INT((ROW()-ROW($I$46))/((CARROT_CAP+1)*(MESCLUN_CAP+1)))</x:f>
        <x:v>4</x:v>
      </x:c>
      <x:c r="J2713" s="266" t="n">
        <x:f>MOD(INT((ROW()-ROW($I$46))/(MESCLUN_CAP+1)),CARROT_CAP+1)</x:f>
        <x:v>2</x:v>
      </x:c>
      <x:c r="K2713" s="266" t="n">
        <x:f>MOD(ROW()-ROW($I$46),MESCLUN_CAP+1)</x:f>
        <x:v>1</x:v>
      </x:c>
      <x:c r="L2713" s="266" t="n">
        <x:f>SUM(I2713:K2713)</x:f>
        <x:v>7</x:v>
      </x:c>
      <x:c r="M2713" s="267" t="n">
        <x:f>I2713*TOMATO_HOURS*WEEKS*(1+TOMATO_DIM)^I2713+J2713*CARROT_HOURS*WEEKS*(1+CARROT_DIM)^J2713+K2713*MESCLUN_HOURS*WEEKS*(1+MESCLUN_DIM)^K2713</x:f>
        <x:v>635.6760000000002</x:v>
      </x:c>
      <x:c r="N2713" s="267" t="n">
        <x:f>MAX(M2713-FARMER_HOURS,0)/TEMP_HOURS_PER_WORKER</x:f>
        <x:v>0</x:v>
      </x:c>
      <x:c r="O2713" s="268" t="n">
        <x:f>I2713*TOMATO_PRICE+J2713*CARROT_PRICE+K2713*MESCLUN_PRICE</x:f>
        <x:v>42088</x:v>
      </x:c>
      <x:c r="P2713" s="268" t="n">
        <x:f>I2713*TOMATO_FERTILIZER+J2713*CARROT_FERTILIZER+K2713*MESCLUN_FERTILIZER</x:f>
        <x:v>5280</x:v>
      </x:c>
      <x:c r="Q2713" s="268" t="n">
        <x:f>MIN(M2713,FARMER_HOURS)*FARMER_RATE+MAX(M2713-FARMER_HOURS,0)*TEMP_RATE</x:f>
        <x:v>22072.08333333334</x:v>
      </x:c>
      <x:c r="R2713" s="268" t="n">
        <x:f>O2713-P2713-Q2713-FIXED_COST</x:f>
        <x:v>-5264.083333333339</x:v>
      </x:c>
      <x:c r="S2713" s="139" t="str">
        <x:f>IF(AND(L2713&lt;=TOTAL_BED_CAP,N2713&lt;=TEMP_WORKER_CAP),"YES","NO")</x:f>
        <x:v>YES</x:v>
      </x:c>
      <x:c r="T2713" s="139" t="n">
        <x:f>IF(S2713="YES",R2713,-1E+99)</x:f>
        <x:v>-5264.083333333339</x:v>
      </x:c>
    </x:row>
    <x:row r="2714">
      <x:c r="A2714" s="139"/>
      <x:c r="B2714" s="139"/>
      <x:c r="C2714" s="139"/>
      <x:c r="D2714" s="139"/>
      <x:c r="E2714" s="139"/>
      <x:c r="F2714" s="139"/>
      <x:c r="G2714" s="139"/>
      <x:c r="H2714" s="139"/>
      <x:c r="I2714" s="266" t="n">
        <x:f>INT((ROW()-ROW($I$46))/((CARROT_CAP+1)*(MESCLUN_CAP+1)))</x:f>
        <x:v>4</x:v>
      </x:c>
      <x:c r="J2714" s="266" t="n">
        <x:f>MOD(INT((ROW()-ROW($I$46))/(MESCLUN_CAP+1)),CARROT_CAP+1)</x:f>
        <x:v>2</x:v>
      </x:c>
      <x:c r="K2714" s="266" t="n">
        <x:f>MOD(ROW()-ROW($I$46),MESCLUN_CAP+1)</x:f>
        <x:v>2</x:v>
      </x:c>
      <x:c r="L2714" s="266" t="n">
        <x:f>SUM(I2714:K2714)</x:f>
        <x:v>8</x:v>
      </x:c>
      <x:c r="M2714" s="267" t="n">
        <x:f>I2714*TOMATO_HOURS*WEEKS*(1+TOMATO_DIM)^I2714+J2714*CARROT_HOURS*WEEKS*(1+CARROT_DIM)^J2714+K2714*MESCLUN_HOURS*WEEKS*(1+MESCLUN_DIM)^K2714</x:f>
        <x:v>682.3775625000002</x:v>
      </x:c>
      <x:c r="N2714" s="267" t="n">
        <x:f>MAX(M2714-FARMER_HOURS,0)/TEMP_HOURS_PER_WORKER</x:f>
        <x:v>0</x:v>
      </x:c>
      <x:c r="O2714" s="268" t="n">
        <x:f>I2714*TOMATO_PRICE+J2714*CARROT_PRICE+K2714*MESCLUN_PRICE</x:f>
        <x:v>44788</x:v>
      </x:c>
      <x:c r="P2714" s="268" t="n">
        <x:f>I2714*TOMATO_FERTILIZER+J2714*CARROT_FERTILIZER+K2714*MESCLUN_FERTILIZER</x:f>
        <x:v>6160</x:v>
      </x:c>
      <x:c r="Q2714" s="268" t="n">
        <x:f>MIN(M2714,FARMER_HOURS)*FARMER_RATE+MAX(M2714-FARMER_HOURS,0)*TEMP_RATE</x:f>
        <x:v>23693.66536458334</x:v>
      </x:c>
      <x:c r="R2714" s="268" t="n">
        <x:f>O2714-P2714-Q2714-FIXED_COST</x:f>
        <x:v>-5065.665364583339</x:v>
      </x:c>
      <x:c r="S2714" s="139" t="str">
        <x:f>IF(AND(L2714&lt;=TOTAL_BED_CAP,N2714&lt;=TEMP_WORKER_CAP),"YES","NO")</x:f>
        <x:v>YES</x:v>
      </x:c>
      <x:c r="T2714" s="139" t="n">
        <x:f>IF(S2714="YES",R2714,-1E+99)</x:f>
        <x:v>-5065.665364583339</x:v>
      </x:c>
    </x:row>
    <x:row r="2715">
      <x:c r="A2715" s="139"/>
      <x:c r="B2715" s="139"/>
      <x:c r="C2715" s="139"/>
      <x:c r="D2715" s="139"/>
      <x:c r="E2715" s="139"/>
      <x:c r="F2715" s="139"/>
      <x:c r="G2715" s="139"/>
      <x:c r="H2715" s="139"/>
      <x:c r="I2715" s="266" t="n">
        <x:f>INT((ROW()-ROW($I$46))/((CARROT_CAP+1)*(MESCLUN_CAP+1)))</x:f>
        <x:v>4</x:v>
      </x:c>
      <x:c r="J2715" s="266" t="n">
        <x:f>MOD(INT((ROW()-ROW($I$46))/(MESCLUN_CAP+1)),CARROT_CAP+1)</x:f>
        <x:v>2</x:v>
      </x:c>
      <x:c r="K2715" s="266" t="n">
        <x:f>MOD(ROW()-ROW($I$46),MESCLUN_CAP+1)</x:f>
        <x:v>3</x:v>
      </x:c>
      <x:c r="L2715" s="266" t="n">
        <x:f>SUM(I2715:K2715)</x:f>
        <x:v>9</x:v>
      </x:c>
      <x:c r="M2715" s="267" t="n">
        <x:f>I2715*TOMATO_HOURS*WEEKS*(1+TOMATO_DIM)^I2715+J2715*CARROT_HOURS*WEEKS*(1+CARROT_DIM)^J2715+K2715*MESCLUN_HOURS*WEEKS*(1+MESCLUN_DIM)^K2715</x:f>
        <x:v>730.2395449218751</x:v>
      </x:c>
      <x:c r="N2715" s="267" t="n">
        <x:f>MAX(M2715-FARMER_HOURS,0)/TEMP_HOURS_PER_WORKER</x:f>
        <x:v>0.007110795084635492</x:v>
      </x:c>
      <x:c r="O2715" s="268" t="n">
        <x:f>I2715*TOMATO_PRICE+J2715*CARROT_PRICE+K2715*MESCLUN_PRICE</x:f>
        <x:v>47488</x:v>
      </x:c>
      <x:c r="P2715" s="268" t="n">
        <x:f>I2715*TOMATO_FERTILIZER+J2715*CARROT_FERTILIZER+K2715*MESCLUN_FERTILIZER</x:f>
        <x:v>7040</x:v>
      </x:c>
      <x:c r="Q2715" s="268" t="n">
        <x:f>MIN(M2715,FARMER_HOURS)*FARMER_RATE+MAX(M2715-FARMER_HOURS,0)*TEMP_RATE</x:f>
        <x:v>25177.769877115887</x:v>
      </x:c>
      <x:c r="R2715" s="268" t="n">
        <x:f>O2715-P2715-Q2715-FIXED_COST</x:f>
        <x:v>-4729.769877115887</x:v>
      </x:c>
      <x:c r="S2715" s="139" t="str">
        <x:f>IF(AND(L2715&lt;=TOTAL_BED_CAP,N2715&lt;=TEMP_WORKER_CAP),"YES","NO")</x:f>
        <x:v>YES</x:v>
      </x:c>
      <x:c r="T2715" s="139" t="n">
        <x:f>IF(S2715="YES",R2715,-1E+99)</x:f>
        <x:v>-4729.769877115887</x:v>
      </x:c>
    </x:row>
    <x:row r="2716">
      <x:c r="A2716" s="139"/>
      <x:c r="B2716" s="139"/>
      <x:c r="C2716" s="139"/>
      <x:c r="D2716" s="139"/>
      <x:c r="E2716" s="139"/>
      <x:c r="F2716" s="139"/>
      <x:c r="G2716" s="139"/>
      <x:c r="H2716" s="139"/>
      <x:c r="I2716" s="266" t="n">
        <x:f>INT((ROW()-ROW($I$46))/((CARROT_CAP+1)*(MESCLUN_CAP+1)))</x:f>
        <x:v>4</x:v>
      </x:c>
      <x:c r="J2716" s="266" t="n">
        <x:f>MOD(INT((ROW()-ROW($I$46))/(MESCLUN_CAP+1)),CARROT_CAP+1)</x:f>
        <x:v>2</x:v>
      </x:c>
      <x:c r="K2716" s="266" t="n">
        <x:f>MOD(ROW()-ROW($I$46),MESCLUN_CAP+1)</x:f>
        <x:v>4</x:v>
      </x:c>
      <x:c r="L2716" s="266" t="n">
        <x:f>SUM(I2716:K2716)</x:f>
        <x:v>10</x:v>
      </x:c>
      <x:c r="M2716" s="267" t="n">
        <x:f>I2716*TOMATO_HOURS*WEEKS*(1+TOMATO_DIM)^I2716+J2716*CARROT_HOURS*WEEKS*(1+CARROT_DIM)^J2716+K2716*MESCLUN_HOURS*WEEKS*(1+MESCLUN_DIM)^K2716</x:f>
        <x:v>779.2836606445313</x:v>
      </x:c>
      <x:c r="N2716" s="267" t="n">
        <x:f>MAX(M2716-FARMER_HOURS,0)/TEMP_HOURS_PER_WORKER</x:f>
        <x:v>0.04116920878092453</x:v>
      </x:c>
      <x:c r="O2716" s="268" t="n">
        <x:f>I2716*TOMATO_PRICE+J2716*CARROT_PRICE+K2716*MESCLUN_PRICE</x:f>
        <x:v>50188</x:v>
      </x:c>
      <x:c r="P2716" s="268" t="n">
        <x:f>I2716*TOMATO_FERTILIZER+J2716*CARROT_FERTILIZER+K2716*MESCLUN_FERTILIZER</x:f>
        <x:v>7920</x:v>
      </x:c>
      <x:c r="Q2716" s="268" t="n">
        <x:f>MIN(M2716,FARMER_HOURS)*FARMER_RATE+MAX(M2716-FARMER_HOURS,0)*TEMP_RATE</x:f>
        <x:v>26029.230219523113</x:v>
      </x:c>
      <x:c r="R2716" s="268" t="n">
        <x:f>O2716-P2716-Q2716-FIXED_COST</x:f>
        <x:v>-3761.230219523113</x:v>
      </x:c>
      <x:c r="S2716" s="139" t="str">
        <x:f>IF(AND(L2716&lt;=TOTAL_BED_CAP,N2716&lt;=TEMP_WORKER_CAP),"YES","NO")</x:f>
        <x:v>YES</x:v>
      </x:c>
      <x:c r="T2716" s="139" t="n">
        <x:f>IF(S2716="YES",R2716,-1E+99)</x:f>
        <x:v>-3761.230219523113</x:v>
      </x:c>
    </x:row>
    <x:row r="2717">
      <x:c r="A2717" s="139"/>
      <x:c r="B2717" s="139"/>
      <x:c r="C2717" s="139"/>
      <x:c r="D2717" s="139"/>
      <x:c r="E2717" s="139"/>
      <x:c r="F2717" s="139"/>
      <x:c r="G2717" s="139"/>
      <x:c r="H2717" s="139"/>
      <x:c r="I2717" s="266" t="n">
        <x:f>INT((ROW()-ROW($I$46))/((CARROT_CAP+1)*(MESCLUN_CAP+1)))</x:f>
        <x:v>4</x:v>
      </x:c>
      <x:c r="J2717" s="266" t="n">
        <x:f>MOD(INT((ROW()-ROW($I$46))/(MESCLUN_CAP+1)),CARROT_CAP+1)</x:f>
        <x:v>2</x:v>
      </x:c>
      <x:c r="K2717" s="266" t="n">
        <x:f>MOD(ROW()-ROW($I$46),MESCLUN_CAP+1)</x:f>
        <x:v>5</x:v>
      </x:c>
      <x:c r="L2717" s="266" t="n">
        <x:f>SUM(I2717:K2717)</x:f>
        <x:v>11</x:v>
      </x:c>
      <x:c r="M2717" s="267" t="n">
        <x:f>I2717*TOMATO_HOURS*WEEKS*(1+TOMATO_DIM)^I2717+J2717*CARROT_HOURS*WEEKS*(1+CARROT_DIM)^J2717+K2717*MESCLUN_HOURS*WEEKS*(1+MESCLUN_DIM)^K2717</x:f>
        <x:v>829.531984565735</x:v>
      </x:c>
      <x:c r="N2717" s="267" t="n">
        <x:f>MAX(M2717-FARMER_HOURS,0)/TEMP_HOURS_PER_WORKER</x:f>
        <x:v>0.0760638781706493</x:v>
      </x:c>
      <x:c r="O2717" s="268" t="n">
        <x:f>I2717*TOMATO_PRICE+J2717*CARROT_PRICE+K2717*MESCLUN_PRICE</x:f>
        <x:v>52888</x:v>
      </x:c>
      <x:c r="P2717" s="268" t="n">
        <x:f>I2717*TOMATO_FERTILIZER+J2717*CARROT_FERTILIZER+K2717*MESCLUN_FERTILIZER</x:f>
        <x:v>8800</x:v>
      </x:c>
      <x:c r="Q2717" s="268" t="n">
        <x:f>MIN(M2717,FARMER_HOURS)*FARMER_RATE+MAX(M2717-FARMER_HOURS,0)*TEMP_RATE</x:f>
        <x:v>26901.59695426623</x:v>
      </x:c>
      <x:c r="R2717" s="268" t="n">
        <x:f>O2717-P2717-Q2717-FIXED_COST</x:f>
        <x:v>-2813.5969542662315</x:v>
      </x:c>
      <x:c r="S2717" s="139" t="str">
        <x:f>IF(AND(L2717&lt;=TOTAL_BED_CAP,N2717&lt;=TEMP_WORKER_CAP),"YES","NO")</x:f>
        <x:v>YES</x:v>
      </x:c>
      <x:c r="T2717" s="139" t="n">
        <x:f>IF(S2717="YES",R2717,-1E+99)</x:f>
        <x:v>-2813.5969542662315</x:v>
      </x:c>
    </x:row>
    <x:row r="2718">
      <x:c r="A2718" s="139"/>
      <x:c r="B2718" s="139"/>
      <x:c r="C2718" s="139"/>
      <x:c r="D2718" s="139"/>
      <x:c r="E2718" s="139"/>
      <x:c r="F2718" s="139"/>
      <x:c r="G2718" s="139"/>
      <x:c r="H2718" s="139"/>
      <x:c r="I2718" s="266" t="n">
        <x:f>INT((ROW()-ROW($I$46))/((CARROT_CAP+1)*(MESCLUN_CAP+1)))</x:f>
        <x:v>4</x:v>
      </x:c>
      <x:c r="J2718" s="266" t="n">
        <x:f>MOD(INT((ROW()-ROW($I$46))/(MESCLUN_CAP+1)),CARROT_CAP+1)</x:f>
        <x:v>2</x:v>
      </x:c>
      <x:c r="K2718" s="266" t="n">
        <x:f>MOD(ROW()-ROW($I$46),MESCLUN_CAP+1)</x:f>
        <x:v>6</x:v>
      </x:c>
      <x:c r="L2718" s="266" t="n">
        <x:f>SUM(I2718:K2718)</x:f>
        <x:v>12</x:v>
      </x:c>
      <x:c r="M2718" s="267" t="n">
        <x:f>I2718*TOMATO_HOURS*WEEKS*(1+TOMATO_DIM)^I2718+J2718*CARROT_HOURS*WEEKS*(1+CARROT_DIM)^J2718+K2718*MESCLUN_HOURS*WEEKS*(1+MESCLUN_DIM)^K2718</x:f>
        <x:v>881.0069587473679</x:v>
      </x:c>
      <x:c r="N2718" s="267" t="n">
        <x:f>MAX(M2718-FARMER_HOURS,0)/TEMP_HOURS_PER_WORKER</x:f>
        <x:v>0.11181038801900547</x:v>
      </x:c>
      <x:c r="O2718" s="268" t="n">
        <x:f>I2718*TOMATO_PRICE+J2718*CARROT_PRICE+K2718*MESCLUN_PRICE</x:f>
        <x:v>55588</x:v>
      </x:c>
      <x:c r="P2718" s="268" t="n">
        <x:f>I2718*TOMATO_FERTILIZER+J2718*CARROT_FERTILIZER+K2718*MESCLUN_FERTILIZER</x:f>
        <x:v>9680</x:v>
      </x:c>
      <x:c r="Q2718" s="268" t="n">
        <x:f>MIN(M2718,FARMER_HOURS)*FARMER_RATE+MAX(M2718-FARMER_HOURS,0)*TEMP_RATE</x:f>
        <x:v>27795.259700475137</x:v>
      </x:c>
      <x:c r="R2718" s="268" t="n">
        <x:f>O2718-P2718-Q2718-FIXED_COST</x:f>
        <x:v>-1887.259700475137</x:v>
      </x:c>
      <x:c r="S2718" s="139" t="str">
        <x:f>IF(AND(L2718&lt;=TOTAL_BED_CAP,N2718&lt;=TEMP_WORKER_CAP),"YES","NO")</x:f>
        <x:v>YES</x:v>
      </x:c>
      <x:c r="T2718" s="139" t="n">
        <x:f>IF(S2718="YES",R2718,-1E+99)</x:f>
        <x:v>-1887.259700475137</x:v>
      </x:c>
    </x:row>
    <x:row r="2719">
      <x:c r="A2719" s="139"/>
      <x:c r="B2719" s="139"/>
      <x:c r="C2719" s="139"/>
      <x:c r="D2719" s="139"/>
      <x:c r="E2719" s="139"/>
      <x:c r="F2719" s="139"/>
      <x:c r="G2719" s="139"/>
      <x:c r="H2719" s="139"/>
      <x:c r="I2719" s="266" t="n">
        <x:f>INT((ROW()-ROW($I$46))/((CARROT_CAP+1)*(MESCLUN_CAP+1)))</x:f>
        <x:v>4</x:v>
      </x:c>
      <x:c r="J2719" s="266" t="n">
        <x:f>MOD(INT((ROW()-ROW($I$46))/(MESCLUN_CAP+1)),CARROT_CAP+1)</x:f>
        <x:v>2</x:v>
      </x:c>
      <x:c r="K2719" s="266" t="n">
        <x:f>MOD(ROW()-ROW($I$46),MESCLUN_CAP+1)</x:f>
        <x:v>7</x:v>
      </x:c>
      <x:c r="L2719" s="266" t="n">
        <x:f>SUM(I2719:K2719)</x:f>
        <x:v>13</x:v>
      </x:c>
      <x:c r="M2719" s="267" t="n">
        <x:f>I2719*TOMATO_HOURS*WEEKS*(1+TOMATO_DIM)^I2719+J2719*CARROT_HOURS*WEEKS*(1+CARROT_DIM)^J2719+K2719*MESCLUN_HOURS*WEEKS*(1+MESCLUN_DIM)^K2719</x:f>
        <x:v>933.7313981453283</x:v>
      </x:c>
      <x:c r="N2719" s="267" t="n">
        <x:f>MAX(M2719-FARMER_HOURS,0)/TEMP_HOURS_PER_WORKER</x:f>
        <x:v>0.14842458204536688</x:v>
      </x:c>
      <x:c r="O2719" s="268" t="n">
        <x:f>I2719*TOMATO_PRICE+J2719*CARROT_PRICE+K2719*MESCLUN_PRICE</x:f>
        <x:v>58288</x:v>
      </x:c>
      <x:c r="P2719" s="268" t="n">
        <x:f>I2719*TOMATO_FERTILIZER+J2719*CARROT_FERTILIZER+K2719*MESCLUN_FERTILIZER</x:f>
        <x:v>10560</x:v>
      </x:c>
      <x:c r="Q2719" s="268" t="n">
        <x:f>MIN(M2719,FARMER_HOURS)*FARMER_RATE+MAX(M2719-FARMER_HOURS,0)*TEMP_RATE</x:f>
        <x:v>28710.61455113417</x:v>
      </x:c>
      <x:c r="R2719" s="268" t="n">
        <x:f>O2719-P2719-Q2719-FIXED_COST</x:f>
        <x:v>-982.614551134171</x:v>
      </x:c>
      <x:c r="S2719" s="139" t="str">
        <x:f>IF(AND(L2719&lt;=TOTAL_BED_CAP,N2719&lt;=TEMP_WORKER_CAP),"YES","NO")</x:f>
        <x:v>YES</x:v>
      </x:c>
      <x:c r="T2719" s="139" t="n">
        <x:f>IF(S2719="YES",R2719,-1E+99)</x:f>
        <x:v>-982.614551134171</x:v>
      </x:c>
    </x:row>
    <x:row r="2720">
      <x:c r="A2720" s="139"/>
      <x:c r="B2720" s="139"/>
      <x:c r="C2720" s="139"/>
      <x:c r="D2720" s="139"/>
      <x:c r="E2720" s="139"/>
      <x:c r="F2720" s="139"/>
      <x:c r="G2720" s="139"/>
      <x:c r="H2720" s="139"/>
      <x:c r="I2720" s="266" t="n">
        <x:f>INT((ROW()-ROW($I$46))/((CARROT_CAP+1)*(MESCLUN_CAP+1)))</x:f>
        <x:v>4</x:v>
      </x:c>
      <x:c r="J2720" s="266" t="n">
        <x:f>MOD(INT((ROW()-ROW($I$46))/(MESCLUN_CAP+1)),CARROT_CAP+1)</x:f>
        <x:v>2</x:v>
      </x:c>
      <x:c r="K2720" s="266" t="n">
        <x:f>MOD(ROW()-ROW($I$46),MESCLUN_CAP+1)</x:f>
        <x:v>8</x:v>
      </x:c>
      <x:c r="L2720" s="266" t="n">
        <x:f>SUM(I2720:K2720)</x:f>
        <x:v>14</x:v>
      </x:c>
      <x:c r="M2720" s="267" t="n">
        <x:f>I2720*TOMATO_HOURS*WEEKS*(1+TOMATO_DIM)^I2720+J2720*CARROT_HOURS*WEEKS*(1+CARROT_DIM)^J2720+K2720*MESCLUN_HOURS*WEEKS*(1+MESCLUN_DIM)^K2720</x:f>
        <x:v>987.7284964253085</x:v>
      </x:c>
      <x:c r="N2720" s="267" t="n">
        <x:f>MAX(M2720-FARMER_HOURS,0)/TEMP_HOURS_PER_WORKER</x:f>
        <x:v>0.18592256696201984</x:v>
      </x:c>
      <x:c r="O2720" s="268" t="n">
        <x:f>I2720*TOMATO_PRICE+J2720*CARROT_PRICE+K2720*MESCLUN_PRICE</x:f>
        <x:v>60988</x:v>
      </x:c>
      <x:c r="P2720" s="268" t="n">
        <x:f>I2720*TOMATO_FERTILIZER+J2720*CARROT_FERTILIZER+K2720*MESCLUN_FERTILIZER</x:f>
        <x:v>11440</x:v>
      </x:c>
      <x:c r="Q2720" s="268" t="n">
        <x:f>MIN(M2720,FARMER_HOURS)*FARMER_RATE+MAX(M2720-FARMER_HOURS,0)*TEMP_RATE</x:f>
        <x:v>29648.064174050494</x:v>
      </x:c>
      <x:c r="R2720" s="268" t="n">
        <x:f>O2720-P2720-Q2720-FIXED_COST</x:f>
        <x:v>-100.06417405049433</x:v>
      </x:c>
      <x:c r="S2720" s="139" t="str">
        <x:f>IF(AND(L2720&lt;=TOTAL_BED_CAP,N2720&lt;=TEMP_WORKER_CAP),"YES","NO")</x:f>
        <x:v>YES</x:v>
      </x:c>
      <x:c r="T2720" s="139" t="n">
        <x:f>IF(S2720="YES",R2720,-1E+99)</x:f>
        <x:v>-100.06417405049433</x:v>
      </x:c>
    </x:row>
    <x:row r="2721">
      <x:c r="A2721" s="139"/>
      <x:c r="B2721" s="139"/>
      <x:c r="C2721" s="139"/>
      <x:c r="D2721" s="139"/>
      <x:c r="E2721" s="139"/>
      <x:c r="F2721" s="139"/>
      <x:c r="G2721" s="139"/>
      <x:c r="H2721" s="139"/>
      <x:c r="I2721" s="266" t="n">
        <x:f>INT((ROW()-ROW($I$46))/((CARROT_CAP+1)*(MESCLUN_CAP+1)))</x:f>
        <x:v>4</x:v>
      </x:c>
      <x:c r="J2721" s="266" t="n">
        <x:f>MOD(INT((ROW()-ROW($I$46))/(MESCLUN_CAP+1)),CARROT_CAP+1)</x:f>
        <x:v>2</x:v>
      </x:c>
      <x:c r="K2721" s="266" t="n">
        <x:f>MOD(ROW()-ROW($I$46),MESCLUN_CAP+1)</x:f>
        <x:v>9</x:v>
      </x:c>
      <x:c r="L2721" s="266" t="n">
        <x:f>SUM(I2721:K2721)</x:f>
        <x:v>15</x:v>
      </x:c>
      <x:c r="M2721" s="267" t="n">
        <x:f>I2721*TOMATO_HOURS*WEEKS*(1+TOMATO_DIM)^I2721+J2721*CARROT_HOURS*WEEKS*(1+CARROT_DIM)^J2721+K2721*MESCLUN_HOURS*WEEKS*(1+MESCLUN_DIM)^K2721</x:f>
        <x:v>1043.021831865703</x:v>
      </x:c>
      <x:c r="N2721" s="267" t="n">
        <x:f>MAX(M2721-FARMER_HOURS,0)/TEMP_HOURS_PER_WORKER</x:f>
        <x:v>0.22432071657340485</x:v>
      </x:c>
      <x:c r="O2721" s="268" t="n">
        <x:f>I2721*TOMATO_PRICE+J2721*CARROT_PRICE+K2721*MESCLUN_PRICE</x:f>
        <x:v>63688</x:v>
      </x:c>
      <x:c r="P2721" s="268" t="n">
        <x:f>I2721*TOMATO_FERTILIZER+J2721*CARROT_FERTILIZER+K2721*MESCLUN_FERTILIZER</x:f>
        <x:v>12320</x:v>
      </x:c>
      <x:c r="Q2721" s="268" t="n">
        <x:f>MIN(M2721,FARMER_HOURS)*FARMER_RATE+MAX(M2721-FARMER_HOURS,0)*TEMP_RATE</x:f>
        <x:v>30608.01791433512</x:v>
      </x:c>
      <x:c r="R2721" s="268" t="n">
        <x:f>O2721-P2721-Q2721-FIXED_COST</x:f>
        <x:v>759.9820856648803</x:v>
      </x:c>
      <x:c r="S2721" s="139" t="str">
        <x:f>IF(AND(L2721&lt;=TOTAL_BED_CAP,N2721&lt;=TEMP_WORKER_CAP),"YES","NO")</x:f>
        <x:v>YES</x:v>
      </x:c>
      <x:c r="T2721" s="139" t="n">
        <x:f>IF(S2721="YES",R2721,-1E+99)</x:f>
        <x:v>759.9820856648803</x:v>
      </x:c>
    </x:row>
    <x:row r="2722">
      <x:c r="A2722" s="139"/>
      <x:c r="B2722" s="139"/>
      <x:c r="C2722" s="139"/>
      <x:c r="D2722" s="139"/>
      <x:c r="E2722" s="139"/>
      <x:c r="F2722" s="139"/>
      <x:c r="G2722" s="139"/>
      <x:c r="H2722" s="139"/>
      <x:c r="I2722" s="266" t="n">
        <x:f>INT((ROW()-ROW($I$46))/((CARROT_CAP+1)*(MESCLUN_CAP+1)))</x:f>
        <x:v>4</x:v>
      </x:c>
      <x:c r="J2722" s="266" t="n">
        <x:f>MOD(INT((ROW()-ROW($I$46))/(MESCLUN_CAP+1)),CARROT_CAP+1)</x:f>
        <x:v>2</x:v>
      </x:c>
      <x:c r="K2722" s="266" t="n">
        <x:f>MOD(ROW()-ROW($I$46),MESCLUN_CAP+1)</x:f>
        <x:v>10</x:v>
      </x:c>
      <x:c r="L2722" s="266" t="n">
        <x:f>SUM(I2722:K2722)</x:f>
        <x:v>16</x:v>
      </x:c>
      <x:c r="M2722" s="267" t="n">
        <x:f>I2722*TOMATO_HOURS*WEEKS*(1+TOMATO_DIM)^I2722+J2722*CARROT_HOURS*WEEKS*(1+CARROT_DIM)^J2722+K2722*MESCLUN_HOURS*WEEKS*(1+MESCLUN_DIM)^K2722</x:f>
        <x:v>1099.6353733489157</x:v>
      </x:c>
      <x:c r="N2722" s="267" t="n">
        <x:f>MAX(M2722-FARMER_HOURS,0)/TEMP_HOURS_PER_WORKER</x:f>
        <x:v>0.26363567593674697</x:v>
      </x:c>
      <x:c r="O2722" s="268" t="n">
        <x:f>I2722*TOMATO_PRICE+J2722*CARROT_PRICE+K2722*MESCLUN_PRICE</x:f>
        <x:v>66388</x:v>
      </x:c>
      <x:c r="P2722" s="268" t="n">
        <x:f>I2722*TOMATO_FERTILIZER+J2722*CARROT_FERTILIZER+K2722*MESCLUN_FERTILIZER</x:f>
        <x:v>13200</x:v>
      </x:c>
      <x:c r="Q2722" s="268" t="n">
        <x:f>MIN(M2722,FARMER_HOURS)*FARMER_RATE+MAX(M2722-FARMER_HOURS,0)*TEMP_RATE</x:f>
        <x:v>31590.891898418675</x:v>
      </x:c>
      <x:c r="R2722" s="268" t="n">
        <x:f>O2722-P2722-Q2722-FIXED_COST</x:f>
        <x:v>1597.1081015813252</x:v>
      </x:c>
      <x:c r="S2722" s="139" t="str">
        <x:f>IF(AND(L2722&lt;=TOTAL_BED_CAP,N2722&lt;=TEMP_WORKER_CAP),"YES","NO")</x:f>
        <x:v>YES</x:v>
      </x:c>
      <x:c r="T2722" s="139" t="n">
        <x:f>IF(S2722="YES",R2722,-1E+99)</x:f>
        <x:v>1597.1081015813252</x:v>
      </x:c>
    </x:row>
    <x:row r="2723">
      <x:c r="A2723" s="139"/>
      <x:c r="B2723" s="139"/>
      <x:c r="C2723" s="139"/>
      <x:c r="D2723" s="139"/>
      <x:c r="E2723" s="139"/>
      <x:c r="F2723" s="139"/>
      <x:c r="G2723" s="139"/>
      <x:c r="H2723" s="139"/>
      <x:c r="I2723" s="266" t="n">
        <x:f>INT((ROW()-ROW($I$46))/((CARROT_CAP+1)*(MESCLUN_CAP+1)))</x:f>
        <x:v>4</x:v>
      </x:c>
      <x:c r="J2723" s="266" t="n">
        <x:f>MOD(INT((ROW()-ROW($I$46))/(MESCLUN_CAP+1)),CARROT_CAP+1)</x:f>
        <x:v>2</x:v>
      </x:c>
      <x:c r="K2723" s="266" t="n">
        <x:f>MOD(ROW()-ROW($I$46),MESCLUN_CAP+1)</x:f>
        <x:v>11</x:v>
      </x:c>
      <x:c r="L2723" s="266" t="n">
        <x:f>SUM(I2723:K2723)</x:f>
        <x:v>17</x:v>
      </x:c>
      <x:c r="M2723" s="267" t="n">
        <x:f>I2723*TOMATO_HOURS*WEEKS*(1+TOMATO_DIM)^I2723+J2723*CARROT_HOURS*WEEKS*(1+CARROT_DIM)^J2723+K2723*MESCLUN_HOURS*WEEKS*(1+MESCLUN_DIM)^K2723</x:f>
        <x:v>1157.5934864423548</x:v>
      </x:c>
      <x:c r="N2723" s="267" t="n">
        <x:f>MAX(M2723-FARMER_HOURS,0)/TEMP_HOURS_PER_WORKER</x:f>
        <x:v>0.3038843655849686</x:v>
      </x:c>
      <x:c r="O2723" s="268" t="n">
        <x:f>I2723*TOMATO_PRICE+J2723*CARROT_PRICE+K2723*MESCLUN_PRICE</x:f>
        <x:v>69088</x:v>
      </x:c>
      <x:c r="P2723" s="268" t="n">
        <x:f>I2723*TOMATO_FERTILIZER+J2723*CARROT_FERTILIZER+K2723*MESCLUN_FERTILIZER</x:f>
        <x:v>14080</x:v>
      </x:c>
      <x:c r="Q2723" s="268" t="n">
        <x:f>MIN(M2723,FARMER_HOURS)*FARMER_RATE+MAX(M2723-FARMER_HOURS,0)*TEMP_RATE</x:f>
        <x:v>32597.109139624215</x:v>
      </x:c>
      <x:c r="R2723" s="268" t="n">
        <x:f>O2723-P2723-Q2723-FIXED_COST</x:f>
        <x:v>2410.8908603757845</x:v>
      </x:c>
      <x:c r="S2723" s="139" t="str">
        <x:f>IF(AND(L2723&lt;=TOTAL_BED_CAP,N2723&lt;=TEMP_WORKER_CAP),"YES","NO")</x:f>
        <x:v>YES</x:v>
      </x:c>
      <x:c r="T2723" s="139" t="n">
        <x:f>IF(S2723="YES",R2723,-1E+99)</x:f>
        <x:v>2410.8908603757845</x:v>
      </x:c>
    </x:row>
    <x:row r="2724">
      <x:c r="A2724" s="139"/>
      <x:c r="B2724" s="139"/>
      <x:c r="C2724" s="139"/>
      <x:c r="D2724" s="139"/>
      <x:c r="E2724" s="139"/>
      <x:c r="F2724" s="139"/>
      <x:c r="G2724" s="139"/>
      <x:c r="H2724" s="139"/>
      <x:c r="I2724" s="266" t="n">
        <x:f>INT((ROW()-ROW($I$46))/((CARROT_CAP+1)*(MESCLUN_CAP+1)))</x:f>
        <x:v>4</x:v>
      </x:c>
      <x:c r="J2724" s="266" t="n">
        <x:f>MOD(INT((ROW()-ROW($I$46))/(MESCLUN_CAP+1)),CARROT_CAP+1)</x:f>
        <x:v>2</x:v>
      </x:c>
      <x:c r="K2724" s="266" t="n">
        <x:f>MOD(ROW()-ROW($I$46),MESCLUN_CAP+1)</x:f>
        <x:v>12</x:v>
      </x:c>
      <x:c r="L2724" s="266" t="n">
        <x:f>SUM(I2724:K2724)</x:f>
        <x:v>18</x:v>
      </x:c>
      <x:c r="M2724" s="267" t="n">
        <x:f>I2724*TOMATO_HOURS*WEEKS*(1+TOMATO_DIM)^I2724+J2724*CARROT_HOURS*WEEKS*(1+CARROT_DIM)^J2724+K2724*MESCLUN_HOURS*WEEKS*(1+MESCLUN_DIM)^K2724</x:f>
        <x:v>1216.9209395704193</x:v>
      </x:c>
      <x:c r="N2724" s="267" t="n">
        <x:f>MAX(M2724-FARMER_HOURS,0)/TEMP_HOURS_PER_WORKER</x:f>
        <x:v>0.34508398581279115</x:v>
      </x:c>
      <x:c r="O2724" s="268" t="n">
        <x:f>I2724*TOMATO_PRICE+J2724*CARROT_PRICE+K2724*MESCLUN_PRICE</x:f>
        <x:v>71788</x:v>
      </x:c>
      <x:c r="P2724" s="268" t="n">
        <x:f>I2724*TOMATO_FERTILIZER+J2724*CARROT_FERTILIZER+K2724*MESCLUN_FERTILIZER</x:f>
        <x:v>14960</x:v>
      </x:c>
      <x:c r="Q2724" s="268" t="n">
        <x:f>MIN(M2724,FARMER_HOURS)*FARMER_RATE+MAX(M2724-FARMER_HOURS,0)*TEMP_RATE</x:f>
        <x:v>33627.09964531978</x:v>
      </x:c>
      <x:c r="R2724" s="268" t="n">
        <x:f>O2724-P2724-Q2724-FIXED_COST</x:f>
        <x:v>3200.9003546802196</x:v>
      </x:c>
      <x:c r="S2724" s="139" t="str">
        <x:f>IF(AND(L2724&lt;=TOTAL_BED_CAP,N2724&lt;=TEMP_WORKER_CAP),"YES","NO")</x:f>
        <x:v>YES</x:v>
      </x:c>
      <x:c r="T2724" s="139" t="n">
        <x:f>IF(S2724="YES",R2724,-1E+99)</x:f>
        <x:v>3200.9003546802196</x:v>
      </x:c>
    </x:row>
    <x:row r="2725">
      <x:c r="A2725" s="139"/>
      <x:c r="B2725" s="139"/>
      <x:c r="C2725" s="139"/>
      <x:c r="D2725" s="139"/>
      <x:c r="E2725" s="139"/>
      <x:c r="F2725" s="139"/>
      <x:c r="G2725" s="139"/>
      <x:c r="H2725" s="139"/>
      <x:c r="I2725" s="266" t="n">
        <x:f>INT((ROW()-ROW($I$46))/((CARROT_CAP+1)*(MESCLUN_CAP+1)))</x:f>
        <x:v>4</x:v>
      </x:c>
      <x:c r="J2725" s="266" t="n">
        <x:f>MOD(INT((ROW()-ROW($I$46))/(MESCLUN_CAP+1)),CARROT_CAP+1)</x:f>
        <x:v>2</x:v>
      </x:c>
      <x:c r="K2725" s="266" t="n">
        <x:f>MOD(ROW()-ROW($I$46),MESCLUN_CAP+1)</x:f>
        <x:v>13</x:v>
      </x:c>
      <x:c r="L2725" s="266" t="n">
        <x:f>SUM(I2725:K2725)</x:f>
        <x:v>19</x:v>
      </x:c>
      <x:c r="M2725" s="267" t="n">
        <x:f>I2725*TOMATO_HOURS*WEEKS*(1+TOMATO_DIM)^I2725+J2725*CARROT_HOURS*WEEKS*(1+CARROT_DIM)^J2725+K2725*MESCLUN_HOURS*WEEKS*(1+MESCLUN_DIM)^K2725</x:f>
        <x:v>1277.6429102788034</x:v>
      </x:c>
      <x:c r="N2725" s="267" t="n">
        <x:f>MAX(M2725-FARMER_HOURS,0)/TEMP_HOURS_PER_WORKER</x:f>
        <x:v>0.3872520210269468</x:v>
      </x:c>
      <x:c r="O2725" s="268" t="n">
        <x:f>I2725*TOMATO_PRICE+J2725*CARROT_PRICE+K2725*MESCLUN_PRICE</x:f>
        <x:v>74488</x:v>
      </x:c>
      <x:c r="P2725" s="268" t="n">
        <x:f>I2725*TOMATO_FERTILIZER+J2725*CARROT_FERTILIZER+K2725*MESCLUN_FERTILIZER</x:f>
        <x:v>15840</x:v>
      </x:c>
      <x:c r="Q2725" s="268" t="n">
        <x:f>MIN(M2725,FARMER_HOURS)*FARMER_RATE+MAX(M2725-FARMER_HOURS,0)*TEMP_RATE</x:f>
        <x:v>34681.300525673665</x:v>
      </x:c>
      <x:c r="R2725" s="268" t="n">
        <x:f>O2725-P2725-Q2725-FIXED_COST</x:f>
        <x:v>3966.699474326335</x:v>
      </x:c>
      <x:c r="S2725" s="139" t="str">
        <x:f>IF(AND(L2725&lt;=TOTAL_BED_CAP,N2725&lt;=TEMP_WORKER_CAP),"YES","NO")</x:f>
        <x:v>YES</x:v>
      </x:c>
      <x:c r="T2725" s="139" t="n">
        <x:f>IF(S2725="YES",R2725,-1E+99)</x:f>
        <x:v>3966.699474326335</x:v>
      </x:c>
    </x:row>
    <x:row r="2726">
      <x:c r="A2726" s="139"/>
      <x:c r="B2726" s="139"/>
      <x:c r="C2726" s="139"/>
      <x:c r="D2726" s="139"/>
      <x:c r="E2726" s="139"/>
      <x:c r="F2726" s="139"/>
      <x:c r="G2726" s="139"/>
      <x:c r="H2726" s="139"/>
      <x:c r="I2726" s="266" t="n">
        <x:f>INT((ROW()-ROW($I$46))/((CARROT_CAP+1)*(MESCLUN_CAP+1)))</x:f>
        <x:v>4</x:v>
      </x:c>
      <x:c r="J2726" s="266" t="n">
        <x:f>MOD(INT((ROW()-ROW($I$46))/(MESCLUN_CAP+1)),CARROT_CAP+1)</x:f>
        <x:v>2</x:v>
      </x:c>
      <x:c r="K2726" s="266" t="n">
        <x:f>MOD(ROW()-ROW($I$46),MESCLUN_CAP+1)</x:f>
        <x:v>14</x:v>
      </x:c>
      <x:c r="L2726" s="266" t="n">
        <x:f>SUM(I2726:K2726)</x:f>
        <x:v>20</x:v>
      </x:c>
      <x:c r="M2726" s="267" t="n">
        <x:f>I2726*TOMATO_HOURS*WEEKS*(1+TOMATO_DIM)^I2726+J2726*CARROT_HOURS*WEEKS*(1+CARROT_DIM)^J2726+K2726*MESCLUN_HOURS*WEEKS*(1+MESCLUN_DIM)^K2726</x:f>
        <x:v>1339.7849915924644</x:v>
      </x:c>
      <x:c r="N2726" s="267" t="n">
        <x:f>MAX(M2726-FARMER_HOURS,0)/TEMP_HOURS_PER_WORKER</x:f>
        <x:v>0.4304062441614336</x:v>
      </x:c>
      <x:c r="O2726" s="268" t="n">
        <x:f>I2726*TOMATO_PRICE+J2726*CARROT_PRICE+K2726*MESCLUN_PRICE</x:f>
        <x:v>77188</x:v>
      </x:c>
      <x:c r="P2726" s="268" t="n">
        <x:f>I2726*TOMATO_FERTILIZER+J2726*CARROT_FERTILIZER+K2726*MESCLUN_FERTILIZER</x:f>
        <x:v>16720</x:v>
      </x:c>
      <x:c r="Q2726" s="268" t="n">
        <x:f>MIN(M2726,FARMER_HOURS)*FARMER_RATE+MAX(M2726-FARMER_HOURS,0)*TEMP_RATE</x:f>
        <x:v>35760.156104035836</x:v>
      </x:c>
      <x:c r="R2726" s="268" t="n">
        <x:f>O2726-P2726-Q2726-FIXED_COST</x:f>
        <x:v>4707.843895964164</x:v>
      </x:c>
      <x:c r="S2726" s="139" t="str">
        <x:f>IF(AND(L2726&lt;=TOTAL_BED_CAP,N2726&lt;=TEMP_WORKER_CAP),"YES","NO")</x:f>
        <x:v>YES</x:v>
      </x:c>
      <x:c r="T2726" s="139" t="n">
        <x:f>IF(S2726="YES",R2726,-1E+99)</x:f>
        <x:v>4707.843895964164</x:v>
      </x:c>
    </x:row>
    <x:row r="2727">
      <x:c r="A2727" s="139"/>
      <x:c r="B2727" s="139"/>
      <x:c r="C2727" s="139"/>
      <x:c r="D2727" s="139"/>
      <x:c r="E2727" s="139"/>
      <x:c r="F2727" s="139"/>
      <x:c r="G2727" s="139"/>
      <x:c r="H2727" s="139"/>
      <x:c r="I2727" s="266" t="n">
        <x:f>INT((ROW()-ROW($I$46))/((CARROT_CAP+1)*(MESCLUN_CAP+1)))</x:f>
        <x:v>4</x:v>
      </x:c>
      <x:c r="J2727" s="266" t="n">
        <x:f>MOD(INT((ROW()-ROW($I$46))/(MESCLUN_CAP+1)),CARROT_CAP+1)</x:f>
        <x:v>2</x:v>
      </x:c>
      <x:c r="K2727" s="266" t="n">
        <x:f>MOD(ROW()-ROW($I$46),MESCLUN_CAP+1)</x:f>
        <x:v>15</x:v>
      </x:c>
      <x:c r="L2727" s="266" t="n">
        <x:f>SUM(I2727:K2727)</x:f>
        <x:v>21</x:v>
      </x:c>
      <x:c r="M2727" s="267" t="n">
        <x:f>I2727*TOMATO_HOURS*WEEKS*(1+TOMATO_DIM)^I2727+J2727*CARROT_HOURS*WEEKS*(1+CARROT_DIM)^J2727+K2727*MESCLUN_HOURS*WEEKS*(1+MESCLUN_DIM)^K2727</x:f>
        <x:v>1403.373198468611</x:v>
      </x:c>
      <x:c r="N2727" s="267" t="n">
        <x:f>MAX(M2727-FARMER_HOURS,0)/TEMP_HOURS_PER_WORKER</x:f>
        <x:v>0.47456472115875764</x:v>
      </x:c>
      <x:c r="O2727" s="268" t="n">
        <x:f>I2727*TOMATO_PRICE+J2727*CARROT_PRICE+K2727*MESCLUN_PRICE</x:f>
        <x:v>79888</x:v>
      </x:c>
      <x:c r="P2727" s="268" t="n">
        <x:f>I2727*TOMATO_FERTILIZER+J2727*CARROT_FERTILIZER+K2727*MESCLUN_FERTILIZER</x:f>
        <x:v>17600</x:v>
      </x:c>
      <x:c r="Q2727" s="268" t="n">
        <x:f>MIN(M2727,FARMER_HOURS)*FARMER_RATE+MAX(M2727-FARMER_HOURS,0)*TEMP_RATE</x:f>
        <x:v>36864.11802896894</x:v>
      </x:c>
      <x:c r="R2727" s="268" t="n">
        <x:f>O2727-P2727-Q2727-FIXED_COST</x:f>
        <x:v>5423.881971031064</x:v>
      </x:c>
      <x:c r="S2727" s="139" t="str">
        <x:f>IF(AND(L2727&lt;=TOTAL_BED_CAP,N2727&lt;=TEMP_WORKER_CAP),"YES","NO")</x:f>
        <x:v>YES</x:v>
      </x:c>
      <x:c r="T2727" s="139" t="n">
        <x:f>IF(S2727="YES",R2727,-1E+99)</x:f>
        <x:v>5423.881971031064</x:v>
      </x:c>
    </x:row>
    <x:row r="2728">
      <x:c r="A2728" s="139"/>
      <x:c r="B2728" s="139"/>
      <x:c r="C2728" s="139"/>
      <x:c r="D2728" s="139"/>
      <x:c r="E2728" s="139"/>
      <x:c r="F2728" s="139"/>
      <x:c r="G2728" s="139"/>
      <x:c r="H2728" s="139"/>
      <x:c r="I2728" s="266" t="n">
        <x:f>INT((ROW()-ROW($I$46))/((CARROT_CAP+1)*(MESCLUN_CAP+1)))</x:f>
        <x:v>4</x:v>
      </x:c>
      <x:c r="J2728" s="266" t="n">
        <x:f>MOD(INT((ROW()-ROW($I$46))/(MESCLUN_CAP+1)),CARROT_CAP+1)</x:f>
        <x:v>2</x:v>
      </x:c>
      <x:c r="K2728" s="266" t="n">
        <x:f>MOD(ROW()-ROW($I$46),MESCLUN_CAP+1)</x:f>
        <x:v>16</x:v>
      </x:c>
      <x:c r="L2728" s="266" t="n">
        <x:f>SUM(I2728:K2728)</x:f>
        <x:v>22</x:v>
      </x:c>
      <x:c r="M2728" s="267" t="n">
        <x:f>I2728*TOMATO_HOURS*WEEKS*(1+TOMATO_DIM)^I2728+J2728*CARROT_HOURS*WEEKS*(1+CARROT_DIM)^J2728+K2728*MESCLUN_HOURS*WEEKS*(1+MESCLUN_DIM)^K2728</x:f>
        <x:v>1468.4339743460998</x:v>
      </x:c>
      <x:c r="N2728" s="267" t="n">
        <x:f>MAX(M2728-FARMER_HOURS,0)/TEMP_HOURS_PER_WORKER</x:f>
        <x:v>0.5197458155181249</x:v>
      </x:c>
      <x:c r="O2728" s="268" t="n">
        <x:f>I2728*TOMATO_PRICE+J2728*CARROT_PRICE+K2728*MESCLUN_PRICE</x:f>
        <x:v>82588</x:v>
      </x:c>
      <x:c r="P2728" s="268" t="n">
        <x:f>I2728*TOMATO_FERTILIZER+J2728*CARROT_FERTILIZER+K2728*MESCLUN_FERTILIZER</x:f>
        <x:v>18480</x:v>
      </x:c>
      <x:c r="Q2728" s="268" t="n">
        <x:f>MIN(M2728,FARMER_HOURS)*FARMER_RATE+MAX(M2728-FARMER_HOURS,0)*TEMP_RATE</x:f>
        <x:v>37993.64538795312</x:v>
      </x:c>
      <x:c r="R2728" s="268" t="n">
        <x:f>O2728-P2728-Q2728-FIXED_COST</x:f>
        <x:v>6114.354612046882</x:v>
      </x:c>
      <x:c r="S2728" s="139" t="str">
        <x:f>IF(AND(L2728&lt;=TOTAL_BED_CAP,N2728&lt;=TEMP_WORKER_CAP),"YES","NO")</x:f>
        <x:v>YES</x:v>
      </x:c>
      <x:c r="T2728" s="139" t="n">
        <x:f>IF(S2728="YES",R2728,-1E+99)</x:f>
        <x:v>6114.354612046882</x:v>
      </x:c>
    </x:row>
    <x:row r="2729">
      <x:c r="A2729" s="139"/>
      <x:c r="B2729" s="139"/>
      <x:c r="C2729" s="139"/>
      <x:c r="D2729" s="139"/>
      <x:c r="E2729" s="139"/>
      <x:c r="F2729" s="139"/>
      <x:c r="G2729" s="139"/>
      <x:c r="H2729" s="139"/>
      <x:c r="I2729" s="266" t="n">
        <x:f>INT((ROW()-ROW($I$46))/((CARROT_CAP+1)*(MESCLUN_CAP+1)))</x:f>
        <x:v>4</x:v>
      </x:c>
      <x:c r="J2729" s="266" t="n">
        <x:f>MOD(INT((ROW()-ROW($I$46))/(MESCLUN_CAP+1)),CARROT_CAP+1)</x:f>
        <x:v>2</x:v>
      </x:c>
      <x:c r="K2729" s="266" t="n">
        <x:f>MOD(ROW()-ROW($I$46),MESCLUN_CAP+1)</x:f>
        <x:v>17</x:v>
      </x:c>
      <x:c r="L2729" s="266" t="n">
        <x:f>SUM(I2729:K2729)</x:f>
        <x:v>23</x:v>
      </x:c>
      <x:c r="M2729" s="267" t="n">
        <x:f>I2729*TOMATO_HOURS*WEEKS*(1+TOMATO_DIM)^I2729+J2729*CARROT_HOURS*WEEKS*(1+CARROT_DIM)^J2729+K2729*MESCLUN_HOURS*WEEKS*(1+MESCLUN_DIM)^K2729</x:f>
        <x:v>1534.99419779264</x:v>
      </x:c>
      <x:c r="N2729" s="267" t="n">
        <x:f>MAX(M2729-FARMER_HOURS,0)/TEMP_HOURS_PER_WORKER</x:f>
        <x:v>0.5659681929115556</x:v>
      </x:c>
      <x:c r="O2729" s="268" t="n">
        <x:f>I2729*TOMATO_PRICE+J2729*CARROT_PRICE+K2729*MESCLUN_PRICE</x:f>
        <x:v>85288</x:v>
      </x:c>
      <x:c r="P2729" s="268" t="n">
        <x:f>I2729*TOMATO_FERTILIZER+J2729*CARROT_FERTILIZER+K2729*MESCLUN_FERTILIZER</x:f>
        <x:v>19360</x:v>
      </x:c>
      <x:c r="Q2729" s="268" t="n">
        <x:f>MIN(M2729,FARMER_HOURS)*FARMER_RATE+MAX(M2729-FARMER_HOURS,0)*TEMP_RATE</x:f>
        <x:v>39149.20482278889</x:v>
      </x:c>
      <x:c r="R2729" s="268" t="n">
        <x:f>O2729-P2729-Q2729-FIXED_COST</x:f>
        <x:v>6778.795177211112</x:v>
      </x:c>
      <x:c r="S2729" s="139" t="str">
        <x:f>IF(AND(L2729&lt;=TOTAL_BED_CAP,N2729&lt;=TEMP_WORKER_CAP),"YES","NO")</x:f>
        <x:v>YES</x:v>
      </x:c>
      <x:c r="T2729" s="139" t="n">
        <x:f>IF(S2729="YES",R2729,-1E+99)</x:f>
        <x:v>6778.795177211112</x:v>
      </x:c>
    </x:row>
    <x:row r="2730">
      <x:c r="A2730" s="139"/>
      <x:c r="B2730" s="139"/>
      <x:c r="C2730" s="139"/>
      <x:c r="D2730" s="139"/>
      <x:c r="E2730" s="139"/>
      <x:c r="F2730" s="139"/>
      <x:c r="G2730" s="139"/>
      <x:c r="H2730" s="139"/>
      <x:c r="I2730" s="266" t="n">
        <x:f>INT((ROW()-ROW($I$46))/((CARROT_CAP+1)*(MESCLUN_CAP+1)))</x:f>
        <x:v>4</x:v>
      </x:c>
      <x:c r="J2730" s="266" t="n">
        <x:f>MOD(INT((ROW()-ROW($I$46))/(MESCLUN_CAP+1)),CARROT_CAP+1)</x:f>
        <x:v>2</x:v>
      </x:c>
      <x:c r="K2730" s="266" t="n">
        <x:f>MOD(ROW()-ROW($I$46),MESCLUN_CAP+1)</x:f>
        <x:v>18</x:v>
      </x:c>
      <x:c r="L2730" s="266" t="n">
        <x:f>SUM(I2730:K2730)</x:f>
        <x:v>24</x:v>
      </x:c>
      <x:c r="M2730" s="267" t="n">
        <x:f>I2730*TOMATO_HOURS*WEEKS*(1+TOMATO_DIM)^I2730+J2730*CARROT_HOURS*WEEKS*(1+CARROT_DIM)^J2730+K2730*MESCLUN_HOURS*WEEKS*(1+MESCLUN_DIM)^K2730</x:f>
        <x:v>1603.0811892512274</x:v>
      </x:c>
      <x:c r="N2730" s="267" t="n">
        <x:f>MAX(M2730-FARMER_HOURS,0)/TEMP_HOURS_PER_WORKER</x:f>
        <x:v>0.613250825868908</x:v>
      </x:c>
      <x:c r="O2730" s="268" t="n">
        <x:f>I2730*TOMATO_PRICE+J2730*CARROT_PRICE+K2730*MESCLUN_PRICE</x:f>
        <x:v>87988</x:v>
      </x:c>
      <x:c r="P2730" s="268" t="n">
        <x:f>I2730*TOMATO_FERTILIZER+J2730*CARROT_FERTILIZER+K2730*MESCLUN_FERTILIZER</x:f>
        <x:v>20240</x:v>
      </x:c>
      <x:c r="Q2730" s="268" t="n">
        <x:f>MIN(M2730,FARMER_HOURS)*FARMER_RATE+MAX(M2730-FARMER_HOURS,0)*TEMP_RATE</x:f>
        <x:v>40331.270646722696</x:v>
      </x:c>
      <x:c r="R2730" s="268" t="n">
        <x:f>O2730-P2730-Q2730-FIXED_COST</x:f>
        <x:v>7416.729353277304</x:v>
      </x:c>
      <x:c r="S2730" s="139" t="str">
        <x:f>IF(AND(L2730&lt;=TOTAL_BED_CAP,N2730&lt;=TEMP_WORKER_CAP),"YES","NO")</x:f>
        <x:v>YES</x:v>
      </x:c>
      <x:c r="T2730" s="139" t="n">
        <x:f>IF(S2730="YES",R2730,-1E+99)</x:f>
        <x:v>7416.729353277304</x:v>
      </x:c>
    </x:row>
    <x:row r="2731">
      <x:c r="A2731" s="139"/>
      <x:c r="B2731" s="139"/>
      <x:c r="C2731" s="139"/>
      <x:c r="D2731" s="139"/>
      <x:c r="E2731" s="139"/>
      <x:c r="F2731" s="139"/>
      <x:c r="G2731" s="139"/>
      <x:c r="H2731" s="139"/>
      <x:c r="I2731" s="266" t="n">
        <x:f>INT((ROW()-ROW($I$46))/((CARROT_CAP+1)*(MESCLUN_CAP+1)))</x:f>
        <x:v>4</x:v>
      </x:c>
      <x:c r="J2731" s="266" t="n">
        <x:f>MOD(INT((ROW()-ROW($I$46))/(MESCLUN_CAP+1)),CARROT_CAP+1)</x:f>
        <x:v>2</x:v>
      </x:c>
      <x:c r="K2731" s="266" t="n">
        <x:f>MOD(ROW()-ROW($I$46),MESCLUN_CAP+1)</x:f>
        <x:v>19</x:v>
      </x:c>
      <x:c r="L2731" s="266" t="n">
        <x:f>SUM(I2731:K2731)</x:f>
        <x:v>25</x:v>
      </x:c>
      <x:c r="M2731" s="267" t="n">
        <x:f>I2731*TOMATO_HOURS*WEEKS*(1+TOMATO_DIM)^I2731+J2731*CARROT_HOURS*WEEKS*(1+CARROT_DIM)^J2731+K2731*MESCLUN_HOURS*WEEKS*(1+MESCLUN_DIM)^K2731</x:f>
        <x:v>1672.7227178872492</x:v>
      </x:c>
      <x:c r="N2731" s="267" t="n">
        <x:f>MAX(M2731-FARMER_HOURS,0)/TEMP_HOURS_PER_WORKER</x:f>
        <x:v>0.661612998532812</x:v>
      </x:c>
      <x:c r="O2731" s="268" t="n">
        <x:f>I2731*TOMATO_PRICE+J2731*CARROT_PRICE+K2731*MESCLUN_PRICE</x:f>
        <x:v>90688</x:v>
      </x:c>
      <x:c r="P2731" s="268" t="n">
        <x:f>I2731*TOMATO_FERTILIZER+J2731*CARROT_FERTILIZER+K2731*MESCLUN_FERTILIZER</x:f>
        <x:v>21120</x:v>
      </x:c>
      <x:c r="Q2731" s="268" t="n">
        <x:f>MIN(M2731,FARMER_HOURS)*FARMER_RATE+MAX(M2731-FARMER_HOURS,0)*TEMP_RATE</x:f>
        <x:v>41540.324963320294</x:v>
      </x:c>
      <x:c r="R2731" s="268" t="n">
        <x:f>O2731-P2731-Q2731-FIXED_COST</x:f>
        <x:v>8027.675036679706</x:v>
      </x:c>
      <x:c r="S2731" s="139" t="str">
        <x:f>IF(AND(L2731&lt;=TOTAL_BED_CAP,N2731&lt;=TEMP_WORKER_CAP),"YES","NO")</x:f>
        <x:v>YES</x:v>
      </x:c>
      <x:c r="T2731" s="139" t="n">
        <x:f>IF(S2731="YES",R2731,-1E+99)</x:f>
        <x:v>8027.675036679706</x:v>
      </x:c>
    </x:row>
    <x:row r="2732">
      <x:c r="A2732" s="139"/>
      <x:c r="B2732" s="139"/>
      <x:c r="C2732" s="139"/>
      <x:c r="D2732" s="139"/>
      <x:c r="E2732" s="139"/>
      <x:c r="F2732" s="139"/>
      <x:c r="G2732" s="139"/>
      <x:c r="H2732" s="139"/>
      <x:c r="I2732" s="266" t="n">
        <x:f>INT((ROW()-ROW($I$46))/((CARROT_CAP+1)*(MESCLUN_CAP+1)))</x:f>
        <x:v>4</x:v>
      </x:c>
      <x:c r="J2732" s="266" t="n">
        <x:f>MOD(INT((ROW()-ROW($I$46))/(MESCLUN_CAP+1)),CARROT_CAP+1)</x:f>
        <x:v>2</x:v>
      </x:c>
      <x:c r="K2732" s="266" t="n">
        <x:f>MOD(ROW()-ROW($I$46),MESCLUN_CAP+1)</x:f>
        <x:v>20</x:v>
      </x:c>
      <x:c r="L2732" s="266" t="n">
        <x:f>SUM(I2732:K2732)</x:f>
        <x:v>26</x:v>
      </x:c>
      <x:c r="M2732" s="267" t="n">
        <x:f>I2732*TOMATO_HOURS*WEEKS*(1+TOMATO_DIM)^I2732+J2732*CARROT_HOURS*WEEKS*(1+CARROT_DIM)^J2732+K2732*MESCLUN_HOURS*WEEKS*(1+MESCLUN_DIM)^K2732</x:f>
        <x:v>1743.947008537726</x:v>
      </x:c>
      <x:c r="N2732" s="267" t="n">
        <x:f>MAX(M2732-FARMER_HOURS,0)/TEMP_HOURS_PER_WORKER</x:f>
        <x:v>0.711074311484532</x:v>
      </x:c>
      <x:c r="O2732" s="268" t="n">
        <x:f>I2732*TOMATO_PRICE+J2732*CARROT_PRICE+K2732*MESCLUN_PRICE</x:f>
        <x:v>93388</x:v>
      </x:c>
      <x:c r="P2732" s="268" t="n">
        <x:f>I2732*TOMATO_FERTILIZER+J2732*CARROT_FERTILIZER+K2732*MESCLUN_FERTILIZER</x:f>
        <x:v>22000</x:v>
      </x:c>
      <x:c r="Q2732" s="268" t="n">
        <x:f>MIN(M2732,FARMER_HOURS)*FARMER_RATE+MAX(M2732-FARMER_HOURS,0)*TEMP_RATE</x:f>
        <x:v>42776.8577871133</x:v>
      </x:c>
      <x:c r="R2732" s="268" t="n">
        <x:f>O2732-P2732-Q2732-FIXED_COST</x:f>
        <x:v>8611.142212886698</x:v>
      </x:c>
      <x:c r="S2732" s="139" t="str">
        <x:f>IF(AND(L2732&lt;=TOTAL_BED_CAP,N2732&lt;=TEMP_WORKER_CAP),"YES","NO")</x:f>
        <x:v>YES</x:v>
      </x:c>
      <x:c r="T2732" s="139" t="n">
        <x:f>IF(S2732="YES",R2732,-1E+99)</x:f>
        <x:v>8611.142212886698</x:v>
      </x:c>
    </x:row>
    <x:row r="2733">
      <x:c r="A2733" s="139"/>
      <x:c r="B2733" s="139"/>
      <x:c r="C2733" s="139"/>
      <x:c r="D2733" s="139"/>
      <x:c r="E2733" s="139"/>
      <x:c r="F2733" s="139"/>
      <x:c r="G2733" s="139"/>
      <x:c r="H2733" s="139"/>
      <x:c r="I2733" s="266" t="n">
        <x:f>INT((ROW()-ROW($I$46))/((CARROT_CAP+1)*(MESCLUN_CAP+1)))</x:f>
        <x:v>4</x:v>
      </x:c>
      <x:c r="J2733" s="266" t="n">
        <x:f>MOD(INT((ROW()-ROW($I$46))/(MESCLUN_CAP+1)),CARROT_CAP+1)</x:f>
        <x:v>2</x:v>
      </x:c>
      <x:c r="K2733" s="266" t="n">
        <x:f>MOD(ROW()-ROW($I$46),MESCLUN_CAP+1)</x:f>
        <x:v>21</x:v>
      </x:c>
      <x:c r="L2733" s="266" t="n">
        <x:f>SUM(I2733:K2733)</x:f>
        <x:v>27</x:v>
      </x:c>
      <x:c r="M2733" s="267" t="n">
        <x:f>I2733*TOMATO_HOURS*WEEKS*(1+TOMATO_DIM)^I2733+J2733*CARROT_HOURS*WEEKS*(1+CARROT_DIM)^J2733+K2733*MESCLUN_HOURS*WEEKS*(1+MESCLUN_DIM)^K2733</x:f>
        <x:v>1816.78274876417</x:v>
      </x:c>
      <x:c r="N2733" s="267" t="n">
        <x:f>MAX(M2733-FARMER_HOURS,0)/TEMP_HOURS_PER_WORKER</x:f>
        <x:v>0.7616546866417847</x:v>
      </x:c>
      <x:c r="O2733" s="268" t="n">
        <x:f>I2733*TOMATO_PRICE+J2733*CARROT_PRICE+K2733*MESCLUN_PRICE</x:f>
        <x:v>96088</x:v>
      </x:c>
      <x:c r="P2733" s="268" t="n">
        <x:f>I2733*TOMATO_FERTILIZER+J2733*CARROT_FERTILIZER+K2733*MESCLUN_FERTILIZER</x:f>
        <x:v>22880</x:v>
      </x:c>
      <x:c r="Q2733" s="268" t="n">
        <x:f>MIN(M2733,FARMER_HOURS)*FARMER_RATE+MAX(M2733-FARMER_HOURS,0)*TEMP_RATE</x:f>
        <x:v>44041.36716604462</x:v>
      </x:c>
      <x:c r="R2733" s="268" t="n">
        <x:f>O2733-P2733-Q2733-FIXED_COST</x:f>
        <x:v>9166.63283395538</x:v>
      </x:c>
      <x:c r="S2733" s="139" t="str">
        <x:f>IF(AND(L2733&lt;=TOTAL_BED_CAP,N2733&lt;=TEMP_WORKER_CAP),"YES","NO")</x:f>
        <x:v>YES</x:v>
      </x:c>
      <x:c r="T2733" s="139" t="n">
        <x:f>IF(S2733="YES",R2733,-1E+99)</x:f>
        <x:v>9166.63283395538</x:v>
      </x:c>
    </x:row>
    <x:row r="2734">
      <x:c r="A2734" s="139"/>
      <x:c r="B2734" s="139"/>
      <x:c r="C2734" s="139"/>
      <x:c r="D2734" s="139"/>
      <x:c r="E2734" s="139"/>
      <x:c r="F2734" s="139"/>
      <x:c r="G2734" s="139"/>
      <x:c r="H2734" s="139"/>
      <x:c r="I2734" s="266" t="n">
        <x:f>INT((ROW()-ROW($I$46))/((CARROT_CAP+1)*(MESCLUN_CAP+1)))</x:f>
        <x:v>4</x:v>
      </x:c>
      <x:c r="J2734" s="266" t="n">
        <x:f>MOD(INT((ROW()-ROW($I$46))/(MESCLUN_CAP+1)),CARROT_CAP+1)</x:f>
        <x:v>2</x:v>
      </x:c>
      <x:c r="K2734" s="266" t="n">
        <x:f>MOD(ROW()-ROW($I$46),MESCLUN_CAP+1)</x:f>
        <x:v>22</x:v>
      </x:c>
      <x:c r="L2734" s="266" t="n">
        <x:f>SUM(I2734:K2734)</x:f>
        <x:v>28</x:v>
      </x:c>
      <x:c r="M2734" s="267" t="n">
        <x:f>I2734*TOMATO_HOURS*WEEKS*(1+TOMATO_DIM)^I2734+J2734*CARROT_HOURS*WEEKS*(1+CARROT_DIM)^J2734+K2734*MESCLUN_HOURS*WEEKS*(1+MESCLUN_DIM)^K2734</x:f>
        <x:v>1891.259096010566</x:v>
      </x:c>
      <x:c r="N2734" s="267" t="n">
        <x:f>MAX(M2734-FARMER_HOURS,0)/TEMP_HOURS_PER_WORKER</x:f>
        <x:v>0.8133743722295598</x:v>
      </x:c>
      <x:c r="O2734" s="268" t="n">
        <x:f>I2734*TOMATO_PRICE+J2734*CARROT_PRICE+K2734*MESCLUN_PRICE</x:f>
        <x:v>98788</x:v>
      </x:c>
      <x:c r="P2734" s="268" t="n">
        <x:f>I2734*TOMATO_FERTILIZER+J2734*CARROT_FERTILIZER+K2734*MESCLUN_FERTILIZER</x:f>
        <x:v>23760</x:v>
      </x:c>
      <x:c r="Q2734" s="268" t="n">
        <x:f>MIN(M2734,FARMER_HOURS)*FARMER_RATE+MAX(M2734-FARMER_HOURS,0)*TEMP_RATE</x:f>
        <x:v>45334.359305738995</x:v>
      </x:c>
      <x:c r="R2734" s="268" t="n">
        <x:f>O2734-P2734-Q2734-FIXED_COST</x:f>
        <x:v>9693.640694261005</x:v>
      </x:c>
      <x:c r="S2734" s="139" t="str">
        <x:f>IF(AND(L2734&lt;=TOTAL_BED_CAP,N2734&lt;=TEMP_WORKER_CAP),"YES","NO")</x:f>
        <x:v>YES</x:v>
      </x:c>
      <x:c r="T2734" s="139" t="n">
        <x:f>IF(S2734="YES",R2734,-1E+99)</x:f>
        <x:v>9693.640694261005</x:v>
      </x:c>
    </x:row>
    <x:row r="2735">
      <x:c r="A2735" s="139"/>
      <x:c r="B2735" s="139"/>
      <x:c r="C2735" s="139"/>
      <x:c r="D2735" s="139"/>
      <x:c r="E2735" s="139"/>
      <x:c r="F2735" s="139"/>
      <x:c r="G2735" s="139"/>
      <x:c r="H2735" s="139"/>
      <x:c r="I2735" s="266" t="n">
        <x:f>INT((ROW()-ROW($I$46))/((CARROT_CAP+1)*(MESCLUN_CAP+1)))</x:f>
        <x:v>4</x:v>
      </x:c>
      <x:c r="J2735" s="266" t="n">
        <x:f>MOD(INT((ROW()-ROW($I$46))/(MESCLUN_CAP+1)),CARROT_CAP+1)</x:f>
        <x:v>2</x:v>
      </x:c>
      <x:c r="K2735" s="266" t="n">
        <x:f>MOD(ROW()-ROW($I$46),MESCLUN_CAP+1)</x:f>
        <x:v>23</x:v>
      </x:c>
      <x:c r="L2735" s="266" t="n">
        <x:f>SUM(I2735:K2735)</x:f>
        <x:v>29</x:v>
      </x:c>
      <x:c r="M2735" s="267" t="n">
        <x:f>I2735*TOMATO_HOURS*WEEKS*(1+TOMATO_DIM)^I2735+J2735*CARROT_HOURS*WEEKS*(1+CARROT_DIM)^J2735+K2735*MESCLUN_HOURS*WEEKS*(1+MESCLUN_DIM)^K2735</x:f>
        <x:v>1967.4056848680025</x:v>
      </x:c>
      <x:c r="N2735" s="267" t="n">
        <x:f>MAX(M2735-FARMER_HOURS,0)/TEMP_HOURS_PER_WORKER</x:f>
        <x:v>0.8662539478250018</x:v>
      </x:c>
      <x:c r="O2735" s="268" t="n">
        <x:f>I2735*TOMATO_PRICE+J2735*CARROT_PRICE+K2735*MESCLUN_PRICE</x:f>
        <x:v>101488</x:v>
      </x:c>
      <x:c r="P2735" s="268" t="n">
        <x:f>I2735*TOMATO_FERTILIZER+J2735*CARROT_FERTILIZER+K2735*MESCLUN_FERTILIZER</x:f>
        <x:v>24640</x:v>
      </x:c>
      <x:c r="Q2735" s="268" t="n">
        <x:f>MIN(M2735,FARMER_HOURS)*FARMER_RATE+MAX(M2735-FARMER_HOURS,0)*TEMP_RATE</x:f>
        <x:v>46656.34869562504</x:v>
      </x:c>
      <x:c r="R2735" s="268" t="n">
        <x:f>O2735-P2735-Q2735-FIXED_COST</x:f>
        <x:v>10191.651304374958</x:v>
      </x:c>
      <x:c r="S2735" s="139" t="str">
        <x:f>IF(AND(L2735&lt;=TOTAL_BED_CAP,N2735&lt;=TEMP_WORKER_CAP),"YES","NO")</x:f>
        <x:v>YES</x:v>
      </x:c>
      <x:c r="T2735" s="139" t="n">
        <x:f>IF(S2735="YES",R2735,-1E+99)</x:f>
        <x:v>10191.651304374958</x:v>
      </x:c>
    </x:row>
    <x:row r="2736">
      <x:c r="A2736" s="139"/>
      <x:c r="B2736" s="139"/>
      <x:c r="C2736" s="139"/>
      <x:c r="D2736" s="139"/>
      <x:c r="E2736" s="139"/>
      <x:c r="F2736" s="139"/>
      <x:c r="G2736" s="139"/>
      <x:c r="H2736" s="139"/>
      <x:c r="I2736" s="266" t="n">
        <x:f>INT((ROW()-ROW($I$46))/((CARROT_CAP+1)*(MESCLUN_CAP+1)))</x:f>
        <x:v>4</x:v>
      </x:c>
      <x:c r="J2736" s="266" t="n">
        <x:f>MOD(INT((ROW()-ROW($I$46))/(MESCLUN_CAP+1)),CARROT_CAP+1)</x:f>
        <x:v>2</x:v>
      </x:c>
      <x:c r="K2736" s="266" t="n">
        <x:f>MOD(ROW()-ROW($I$46),MESCLUN_CAP+1)</x:f>
        <x:v>24</x:v>
      </x:c>
      <x:c r="L2736" s="266" t="n">
        <x:f>SUM(I2736:K2736)</x:f>
        <x:v>30</x:v>
      </x:c>
      <x:c r="M2736" s="267" t="n">
        <x:f>I2736*TOMATO_HOURS*WEEKS*(1+TOMATO_DIM)^I2736+J2736*CARROT_HOURS*WEEKS*(1+CARROT_DIM)^J2736+K2736*MESCLUN_HOURS*WEEKS*(1+MESCLUN_DIM)^K2736</x:f>
        <x:v>2045.2526344474982</x:v>
      </x:c>
      <x:c r="N2736" s="267" t="n">
        <x:f>MAX(M2736-FARMER_HOURS,0)/TEMP_HOURS_PER_WORKER</x:f>
        <x:v>0.9203143294774293</x:v>
      </x:c>
      <x:c r="O2736" s="268" t="n">
        <x:f>I2736*TOMATO_PRICE+J2736*CARROT_PRICE+K2736*MESCLUN_PRICE</x:f>
        <x:v>104188</x:v>
      </x:c>
      <x:c r="P2736" s="268" t="n">
        <x:f>I2736*TOMATO_FERTILIZER+J2736*CARROT_FERTILIZER+K2736*MESCLUN_FERTILIZER</x:f>
        <x:v>25520</x:v>
      </x:c>
      <x:c r="Q2736" s="268" t="n">
        <x:f>MIN(M2736,FARMER_HOURS)*FARMER_RATE+MAX(M2736-FARMER_HOURS,0)*TEMP_RATE</x:f>
        <x:v>48007.85823693573</x:v>
      </x:c>
      <x:c r="R2736" s="268" t="n">
        <x:f>O2736-P2736-Q2736-FIXED_COST</x:f>
        <x:v>10660.141763064268</x:v>
      </x:c>
      <x:c r="S2736" s="139" t="str">
        <x:f>IF(AND(L2736&lt;=TOTAL_BED_CAP,N2736&lt;=TEMP_WORKER_CAP),"YES","NO")</x:f>
        <x:v>YES</x:v>
      </x:c>
      <x:c r="T2736" s="139" t="n">
        <x:f>IF(S2736="YES",R2736,-1E+99)</x:f>
        <x:v>10660.141763064268</x:v>
      </x:c>
    </x:row>
    <x:row r="2737">
      <x:c r="A2737" s="139"/>
      <x:c r="B2737" s="139"/>
      <x:c r="C2737" s="139"/>
      <x:c r="D2737" s="139"/>
      <x:c r="E2737" s="139"/>
      <x:c r="F2737" s="139"/>
      <x:c r="G2737" s="139"/>
      <x:c r="H2737" s="139"/>
      <x:c r="I2737" s="266" t="n">
        <x:f>INT((ROW()-ROW($I$46))/((CARROT_CAP+1)*(MESCLUN_CAP+1)))</x:f>
        <x:v>4</x:v>
      </x:c>
      <x:c r="J2737" s="266" t="n">
        <x:f>MOD(INT((ROW()-ROW($I$46))/(MESCLUN_CAP+1)),CARROT_CAP+1)</x:f>
        <x:v>2</x:v>
      </x:c>
      <x:c r="K2737" s="266" t="n">
        <x:f>MOD(ROW()-ROW($I$46),MESCLUN_CAP+1)</x:f>
        <x:v>25</x:v>
      </x:c>
      <x:c r="L2737" s="266" t="n">
        <x:f>SUM(I2737:K2737)</x:f>
        <x:v>31</x:v>
      </x:c>
      <x:c r="M2737" s="267" t="n">
        <x:f>I2737*TOMATO_HOURS*WEEKS*(1+TOMATO_DIM)^I2737+J2737*CARROT_HOURS*WEEKS*(1+CARROT_DIM)^J2737+K2737*MESCLUN_HOURS*WEEKS*(1+MESCLUN_DIM)^K2737</x:f>
        <x:v>2124.8305558625957</x:v>
      </x:c>
      <x:c r="N2737" s="267" t="n">
        <x:f>MAX(M2737-FARMER_HOURS,0)/TEMP_HOURS_PER_WORKER</x:f>
        <x:v>0.9755767749045804</x:v>
      </x:c>
      <x:c r="O2737" s="268" t="n">
        <x:f>I2737*TOMATO_PRICE+J2737*CARROT_PRICE+K2737*MESCLUN_PRICE</x:f>
        <x:v>106888</x:v>
      </x:c>
      <x:c r="P2737" s="268" t="n">
        <x:f>I2737*TOMATO_FERTILIZER+J2737*CARROT_FERTILIZER+K2737*MESCLUN_FERTILIZER</x:f>
        <x:v>26400</x:v>
      </x:c>
      <x:c r="Q2737" s="268" t="n">
        <x:f>MIN(M2737,FARMER_HOURS)*FARMER_RATE+MAX(M2737-FARMER_HOURS,0)*TEMP_RATE</x:f>
        <x:v>49389.41937261451</x:v>
      </x:c>
      <x:c r="R2737" s="268" t="n">
        <x:f>O2737-P2737-Q2737-FIXED_COST</x:f>
        <x:v>11098.58062738549</x:v>
      </x:c>
      <x:c r="S2737" s="139" t="str">
        <x:f>IF(AND(L2737&lt;=TOTAL_BED_CAP,N2737&lt;=TEMP_WORKER_CAP),"YES","NO")</x:f>
        <x:v>YES</x:v>
      </x:c>
      <x:c r="T2737" s="139" t="n">
        <x:f>IF(S2737="YES",R2737,-1E+99)</x:f>
        <x:v>11098.58062738549</x:v>
      </x:c>
    </x:row>
    <x:row r="2738">
      <x:c r="A2738" s="139"/>
      <x:c r="B2738" s="139"/>
      <x:c r="C2738" s="139"/>
      <x:c r="D2738" s="139"/>
      <x:c r="E2738" s="139"/>
      <x:c r="F2738" s="139"/>
      <x:c r="G2738" s="139"/>
      <x:c r="H2738" s="139"/>
      <x:c r="I2738" s="266" t="n">
        <x:f>INT((ROW()-ROW($I$46))/((CARROT_CAP+1)*(MESCLUN_CAP+1)))</x:f>
        <x:v>4</x:v>
      </x:c>
      <x:c r="J2738" s="266" t="n">
        <x:f>MOD(INT((ROW()-ROW($I$46))/(MESCLUN_CAP+1)),CARROT_CAP+1)</x:f>
        <x:v>2</x:v>
      </x:c>
      <x:c r="K2738" s="266" t="n">
        <x:f>MOD(ROW()-ROW($I$46),MESCLUN_CAP+1)</x:f>
        <x:v>26</x:v>
      </x:c>
      <x:c r="L2738" s="266" t="n">
        <x:f>SUM(I2738:K2738)</x:f>
        <x:v>32</x:v>
      </x:c>
      <x:c r="M2738" s="267" t="n">
        <x:f>I2738*TOMATO_HOURS*WEEKS*(1+TOMATO_DIM)^I2738+J2738*CARROT_HOURS*WEEKS*(1+CARROT_DIM)^J2738+K2738*MESCLUN_HOURS*WEEKS*(1+MESCLUN_DIM)^K2738</x:f>
        <x:v>2206.170559823313</x:v>
      </x:c>
      <x:c r="N2738" s="267" t="n">
        <x:f>MAX(M2738-FARMER_HOURS,0)/TEMP_HOURS_PER_WORKER</x:f>
        <x:v>1.0320628887661896</x:v>
      </x:c>
      <x:c r="O2738" s="268" t="n">
        <x:f>I2738*TOMATO_PRICE+J2738*CARROT_PRICE+K2738*MESCLUN_PRICE</x:f>
        <x:v>109588</x:v>
      </x:c>
      <x:c r="P2738" s="268" t="n">
        <x:f>I2738*TOMATO_FERTILIZER+J2738*CARROT_FERTILIZER+K2738*MESCLUN_FERTILIZER</x:f>
        <x:v>27280</x:v>
      </x:c>
      <x:c r="Q2738" s="268" t="n">
        <x:f>MIN(M2738,FARMER_HOURS)*FARMER_RATE+MAX(M2738-FARMER_HOURS,0)*TEMP_RATE</x:f>
        <x:v>50801.57221915474</x:v>
      </x:c>
      <x:c r="R2738" s="268" t="n">
        <x:f>O2738-P2738-Q2738-FIXED_COST</x:f>
        <x:v>11506.42778084526</x:v>
      </x:c>
      <x:c r="S2738" s="139" t="str">
        <x:f>IF(AND(L2738&lt;=TOTAL_BED_CAP,N2738&lt;=TEMP_WORKER_CAP),"YES","NO")</x:f>
        <x:v>YES</x:v>
      </x:c>
      <x:c r="T2738" s="139" t="n">
        <x:f>IF(S2738="YES",R2738,-1E+99)</x:f>
        <x:v>11506.42778084526</x:v>
      </x:c>
    </x:row>
    <x:row r="2739">
      <x:c r="A2739" s="139"/>
      <x:c r="B2739" s="139"/>
      <x:c r="C2739" s="139"/>
      <x:c r="D2739" s="139"/>
      <x:c r="E2739" s="139"/>
      <x:c r="F2739" s="139"/>
      <x:c r="G2739" s="139"/>
      <x:c r="H2739" s="139"/>
      <x:c r="I2739" s="266" t="n">
        <x:f>INT((ROW()-ROW($I$46))/((CARROT_CAP+1)*(MESCLUN_CAP+1)))</x:f>
        <x:v>4</x:v>
      </x:c>
      <x:c r="J2739" s="266" t="n">
        <x:f>MOD(INT((ROW()-ROW($I$46))/(MESCLUN_CAP+1)),CARROT_CAP+1)</x:f>
        <x:v>2</x:v>
      </x:c>
      <x:c r="K2739" s="266" t="n">
        <x:f>MOD(ROW()-ROW($I$46),MESCLUN_CAP+1)</x:f>
        <x:v>27</x:v>
      </x:c>
      <x:c r="L2739" s="266" t="n">
        <x:f>SUM(I2739:K2739)</x:f>
        <x:v>33</x:v>
      </x:c>
      <x:c r="M2739" s="267" t="n">
        <x:f>I2739*TOMATO_HOURS*WEEKS*(1+TOMATO_DIM)^I2739+J2739*CARROT_HOURS*WEEKS*(1+CARROT_DIM)^J2739+K2739*MESCLUN_HOURS*WEEKS*(1+MESCLUN_DIM)^K2739</x:f>
        <x:v>2289.30426434307</x:v>
      </x:c>
      <x:c r="N2739" s="267" t="n">
        <x:f>MAX(M2739-FARMER_HOURS,0)/TEMP_HOURS_PER_WORKER</x:f>
        <x:v>1.0897946280160207</x:v>
      </x:c>
      <x:c r="O2739" s="268" t="n">
        <x:f>I2739*TOMATO_PRICE+J2739*CARROT_PRICE+K2739*MESCLUN_PRICE</x:f>
        <x:v>112288</x:v>
      </x:c>
      <x:c r="P2739" s="268" t="n">
        <x:f>I2739*TOMATO_FERTILIZER+J2739*CARROT_FERTILIZER+K2739*MESCLUN_FERTILIZER</x:f>
        <x:v>28160</x:v>
      </x:c>
      <x:c r="Q2739" s="268" t="n">
        <x:f>MIN(M2739,FARMER_HOURS)*FARMER_RATE+MAX(M2739-FARMER_HOURS,0)*TEMP_RATE</x:f>
        <x:v>52244.86570040052</x:v>
      </x:c>
      <x:c r="R2739" s="268" t="n">
        <x:f>O2739-P2739-Q2739-FIXED_COST</x:f>
        <x:v>11883.134299599478</x:v>
      </x:c>
      <x:c r="S2739" s="139" t="str">
        <x:f>IF(AND(L2739&lt;=TOTAL_BED_CAP,N2739&lt;=TEMP_WORKER_CAP),"YES","NO")</x:f>
        <x:v>YES</x:v>
      </x:c>
      <x:c r="T2739" s="139" t="n">
        <x:f>IF(S2739="YES",R2739,-1E+99)</x:f>
        <x:v>11883.134299599478</x:v>
      </x:c>
    </x:row>
    <x:row r="2740">
      <x:c r="A2740" s="139"/>
      <x:c r="B2740" s="139"/>
      <x:c r="C2740" s="139"/>
      <x:c r="D2740" s="139"/>
      <x:c r="E2740" s="139"/>
      <x:c r="F2740" s="139"/>
      <x:c r="G2740" s="139"/>
      <x:c r="H2740" s="139"/>
      <x:c r="I2740" s="266" t="n">
        <x:f>INT((ROW()-ROW($I$46))/((CARROT_CAP+1)*(MESCLUN_CAP+1)))</x:f>
        <x:v>4</x:v>
      </x:c>
      <x:c r="J2740" s="266" t="n">
        <x:f>MOD(INT((ROW()-ROW($I$46))/(MESCLUN_CAP+1)),CARROT_CAP+1)</x:f>
        <x:v>2</x:v>
      </x:c>
      <x:c r="K2740" s="266" t="n">
        <x:f>MOD(ROW()-ROW($I$46),MESCLUN_CAP+1)</x:f>
        <x:v>28</x:v>
      </x:c>
      <x:c r="L2740" s="266" t="n">
        <x:f>SUM(I2740:K2740)</x:f>
        <x:v>34</x:v>
      </x:c>
      <x:c r="M2740" s="267" t="n">
        <x:f>I2740*TOMATO_HOURS*WEEKS*(1+TOMATO_DIM)^I2740+J2740*CARROT_HOURS*WEEKS*(1+CARROT_DIM)^J2740+K2740*MESCLUN_HOURS*WEEKS*(1+MESCLUN_DIM)^K2740</x:f>
        <x:v>2374.2638025602237</x:v>
      </x:c>
      <x:c r="N2740" s="267" t="n">
        <x:f>MAX(M2740-FARMER_HOURS,0)/TEMP_HOURS_PER_WORKER</x:f>
        <x:v>1.1487943073334888</x:v>
      </x:c>
      <x:c r="O2740" s="268" t="n">
        <x:f>I2740*TOMATO_PRICE+J2740*CARROT_PRICE+K2740*MESCLUN_PRICE</x:f>
        <x:v>114988</x:v>
      </x:c>
      <x:c r="P2740" s="268" t="n">
        <x:f>I2740*TOMATO_FERTILIZER+J2740*CARROT_FERTILIZER+K2740*MESCLUN_FERTILIZER</x:f>
        <x:v>29040</x:v>
      </x:c>
      <x:c r="Q2740" s="268" t="n">
        <x:f>MIN(M2740,FARMER_HOURS)*FARMER_RATE+MAX(M2740-FARMER_HOURS,0)*TEMP_RATE</x:f>
        <x:v>53719.85768333722</x:v>
      </x:c>
      <x:c r="R2740" s="268" t="n">
        <x:f>O2740-P2740-Q2740-FIXED_COST</x:f>
        <x:v>12228.14231666278</x:v>
      </x:c>
      <x:c r="S2740" s="139" t="str">
        <x:f>IF(AND(L2740&lt;=TOTAL_BED_CAP,N2740&lt;=TEMP_WORKER_CAP),"YES","NO")</x:f>
        <x:v>YES</x:v>
      </x:c>
      <x:c r="T2740" s="139" t="n">
        <x:f>IF(S2740="YES",R2740,-1E+99)</x:f>
        <x:v>12228.14231666278</x:v>
      </x:c>
    </x:row>
    <x:row r="2741">
      <x:c r="A2741" s="139"/>
      <x:c r="B2741" s="139"/>
      <x:c r="C2741" s="139"/>
      <x:c r="D2741" s="139"/>
      <x:c r="E2741" s="139"/>
      <x:c r="F2741" s="139"/>
      <x:c r="G2741" s="139"/>
      <x:c r="H2741" s="139"/>
      <x:c r="I2741" s="266" t="n">
        <x:f>INT((ROW()-ROW($I$46))/((CARROT_CAP+1)*(MESCLUN_CAP+1)))</x:f>
        <x:v>4</x:v>
      </x:c>
      <x:c r="J2741" s="266" t="n">
        <x:f>MOD(INT((ROW()-ROW($I$46))/(MESCLUN_CAP+1)),CARROT_CAP+1)</x:f>
        <x:v>2</x:v>
      </x:c>
      <x:c r="K2741" s="266" t="n">
        <x:f>MOD(ROW()-ROW($I$46),MESCLUN_CAP+1)</x:f>
        <x:v>29</x:v>
      </x:c>
      <x:c r="L2741" s="266" t="n">
        <x:f>SUM(I2741:K2741)</x:f>
        <x:v>35</x:v>
      </x:c>
      <x:c r="M2741" s="267" t="n">
        <x:f>I2741*TOMATO_HOURS*WEEKS*(1+TOMATO_DIM)^I2741+J2741*CARROT_HOURS*WEEKS*(1+CARROT_DIM)^J2741+K2741*MESCLUN_HOURS*WEEKS*(1+MESCLUN_DIM)^K2741</x:f>
        <x:v>2461.0818306758765</x:v>
      </x:c>
      <x:c r="N2741" s="267" t="n">
        <x:f>MAX(M2741-FARMER_HOURS,0)/TEMP_HOURS_PER_WORKER</x:f>
        <x:v>1.2090846046360253</x:v>
      </x:c>
      <x:c r="O2741" s="268" t="n">
        <x:f>I2741*TOMATO_PRICE+J2741*CARROT_PRICE+K2741*MESCLUN_PRICE</x:f>
        <x:v>117688</x:v>
      </x:c>
      <x:c r="P2741" s="268" t="n">
        <x:f>I2741*TOMATO_FERTILIZER+J2741*CARROT_FERTILIZER+K2741*MESCLUN_FERTILIZER</x:f>
        <x:v>29920</x:v>
      </x:c>
      <x:c r="Q2741" s="268" t="n">
        <x:f>MIN(M2741,FARMER_HOURS)*FARMER_RATE+MAX(M2741-FARMER_HOURS,0)*TEMP_RATE</x:f>
        <x:v>55227.11511590063</x:v>
      </x:c>
      <x:c r="R2741" s="268" t="n">
        <x:f>O2741-P2741-Q2741-FIXED_COST</x:f>
        <x:v>12540.884884099367</x:v>
      </x:c>
      <x:c r="S2741" s="139" t="str">
        <x:f>IF(AND(L2741&lt;=TOTAL_BED_CAP,N2741&lt;=TEMP_WORKER_CAP),"YES","NO")</x:f>
        <x:v>YES</x:v>
      </x:c>
      <x:c r="T2741" s="139" t="n">
        <x:f>IF(S2741="YES",R2741,-1E+99)</x:f>
        <x:v>12540.884884099367</x:v>
      </x:c>
    </x:row>
    <x:row r="2742">
      <x:c r="A2742" s="139"/>
      <x:c r="B2742" s="139"/>
      <x:c r="C2742" s="139"/>
      <x:c r="D2742" s="139"/>
      <x:c r="E2742" s="139"/>
      <x:c r="F2742" s="139"/>
      <x:c r="G2742" s="139"/>
      <x:c r="H2742" s="139"/>
      <x:c r="I2742" s="266" t="n">
        <x:f>INT((ROW()-ROW($I$46))/((CARROT_CAP+1)*(MESCLUN_CAP+1)))</x:f>
        <x:v>4</x:v>
      </x:c>
      <x:c r="J2742" s="266" t="n">
        <x:f>MOD(INT((ROW()-ROW($I$46))/(MESCLUN_CAP+1)),CARROT_CAP+1)</x:f>
        <x:v>2</x:v>
      </x:c>
      <x:c r="K2742" s="266" t="n">
        <x:f>MOD(ROW()-ROW($I$46),MESCLUN_CAP+1)</x:f>
        <x:v>30</x:v>
      </x:c>
      <x:c r="L2742" s="266" t="n">
        <x:f>SUM(I2742:K2742)</x:f>
        <x:v>36</x:v>
      </x:c>
      <x:c r="M2742" s="267" t="n">
        <x:f>I2742*TOMATO_HOURS*WEEKS*(1+TOMATO_DIM)^I2742+J2742*CARROT_HOURS*WEEKS*(1+CARROT_DIM)^J2742+K2742*MESCLUN_HOURS*WEEKS*(1+MESCLUN_DIM)^K2742</x:f>
        <x:v>2549.7915360096467</x:v>
      </x:c>
      <x:c r="N2742" s="267" t="n">
        <x:f>MAX(M2742-FARMER_HOURS,0)/TEMP_HOURS_PER_WORKER</x:f>
        <x:v>1.2706885666733658</x:v>
      </x:c>
      <x:c r="O2742" s="268" t="n">
        <x:f>I2742*TOMATO_PRICE+J2742*CARROT_PRICE+K2742*MESCLUN_PRICE</x:f>
        <x:v>120388</x:v>
      </x:c>
      <x:c r="P2742" s="268" t="n">
        <x:f>I2742*TOMATO_FERTILIZER+J2742*CARROT_FERTILIZER+K2742*MESCLUN_FERTILIZER</x:f>
        <x:v>30800</x:v>
      </x:c>
      <x:c r="Q2742" s="268" t="n">
        <x:f>MIN(M2742,FARMER_HOURS)*FARMER_RATE+MAX(M2742-FARMER_HOURS,0)*TEMP_RATE</x:f>
        <x:v>56767.21416683414</x:v>
      </x:c>
      <x:c r="R2742" s="268" t="n">
        <x:f>O2742-P2742-Q2742-FIXED_COST</x:f>
        <x:v>12820.785833165857</x:v>
      </x:c>
      <x:c r="S2742" s="139" t="str">
        <x:f>IF(AND(L2742&lt;=TOTAL_BED_CAP,N2742&lt;=TEMP_WORKER_CAP),"YES","NO")</x:f>
        <x:v>YES</x:v>
      </x:c>
      <x:c r="T2742" s="139" t="n">
        <x:f>IF(S2742="YES",R2742,-1E+99)</x:f>
        <x:v>12820.785833165857</x:v>
      </x:c>
    </x:row>
    <x:row r="2743">
      <x:c r="A2743" s="139"/>
      <x:c r="B2743" s="139"/>
      <x:c r="C2743" s="139"/>
      <x:c r="D2743" s="139"/>
      <x:c r="E2743" s="139"/>
      <x:c r="F2743" s="139"/>
      <x:c r="G2743" s="139"/>
      <x:c r="H2743" s="139"/>
      <x:c r="I2743" s="266" t="n">
        <x:f>INT((ROW()-ROW($I$46))/((CARROT_CAP+1)*(MESCLUN_CAP+1)))</x:f>
        <x:v>4</x:v>
      </x:c>
      <x:c r="J2743" s="266" t="n">
        <x:f>MOD(INT((ROW()-ROW($I$46))/(MESCLUN_CAP+1)),CARROT_CAP+1)</x:f>
        <x:v>3</x:v>
      </x:c>
      <x:c r="K2743" s="266" t="n">
        <x:f>MOD(ROW()-ROW($I$46),MESCLUN_CAP+1)</x:f>
        <x:v>0</x:v>
      </x:c>
      <x:c r="L2743" s="266" t="n">
        <x:f>SUM(I2743:K2743)</x:f>
        <x:v>7</x:v>
      </x:c>
      <x:c r="M2743" s="267" t="n">
        <x:f>I2743*TOMATO_HOURS*WEEKS*(1+TOMATO_DIM)^I2743+J2743*CARROT_HOURS*WEEKS*(1+CARROT_DIM)^J2743+K2743*MESCLUN_HOURS*WEEKS*(1+MESCLUN_DIM)^K2743</x:f>
        <x:v>623.9961562500001</x:v>
      </x:c>
      <x:c r="N2743" s="267" t="n">
        <x:f>MAX(M2743-FARMER_HOURS,0)/TEMP_HOURS_PER_WORKER</x:f>
        <x:v>0</x:v>
      </x:c>
      <x:c r="O2743" s="268" t="n">
        <x:f>I2743*TOMATO_PRICE+J2743*CARROT_PRICE+K2743*MESCLUN_PRICE</x:f>
        <x:v>41482</x:v>
      </x:c>
      <x:c r="P2743" s="268" t="n">
        <x:f>I2743*TOMATO_FERTILIZER+J2743*CARROT_FERTILIZER+K2743*MESCLUN_FERTILIZER</x:f>
        <x:v>4840</x:v>
      </x:c>
      <x:c r="Q2743" s="268" t="n">
        <x:f>MIN(M2743,FARMER_HOURS)*FARMER_RATE+MAX(M2743-FARMER_HOURS,0)*TEMP_RATE</x:f>
        <x:v>21666.533203125004</x:v>
      </x:c>
      <x:c r="R2743" s="268" t="n">
        <x:f>O2743-P2743-Q2743-FIXED_COST</x:f>
        <x:v>-5024.533203125004</x:v>
      </x:c>
      <x:c r="S2743" s="139" t="str">
        <x:f>IF(AND(L2743&lt;=TOTAL_BED_CAP,N2743&lt;=TEMP_WORKER_CAP),"YES","NO")</x:f>
        <x:v>YES</x:v>
      </x:c>
      <x:c r="T2743" s="139" t="n">
        <x:f>IF(S2743="YES",R2743,-1E+99)</x:f>
        <x:v>-5024.533203125004</x:v>
      </x:c>
    </x:row>
    <x:row r="2744">
      <x:c r="A2744" s="139"/>
      <x:c r="B2744" s="139"/>
      <x:c r="C2744" s="139"/>
      <x:c r="D2744" s="139"/>
      <x:c r="E2744" s="139"/>
      <x:c r="F2744" s="139"/>
      <x:c r="G2744" s="139"/>
      <x:c r="H2744" s="139"/>
      <x:c r="I2744" s="266" t="n">
        <x:f>INT((ROW()-ROW($I$46))/((CARROT_CAP+1)*(MESCLUN_CAP+1)))</x:f>
        <x:v>4</x:v>
      </x:c>
      <x:c r="J2744" s="266" t="n">
        <x:f>MOD(INT((ROW()-ROW($I$46))/(MESCLUN_CAP+1)),CARROT_CAP+1)</x:f>
        <x:v>3</x:v>
      </x:c>
      <x:c r="K2744" s="266" t="n">
        <x:f>MOD(ROW()-ROW($I$46),MESCLUN_CAP+1)</x:f>
        <x:v>1</x:v>
      </x:c>
      <x:c r="L2744" s="266" t="n">
        <x:f>SUM(I2744:K2744)</x:f>
        <x:v>8</x:v>
      </x:c>
      <x:c r="M2744" s="267" t="n">
        <x:f>I2744*TOMATO_HOURS*WEEKS*(1+TOMATO_DIM)^I2744+J2744*CARROT_HOURS*WEEKS*(1+CARROT_DIM)^J2744+K2744*MESCLUN_HOURS*WEEKS*(1+MESCLUN_DIM)^K2744</x:f>
        <x:v>669.5586562500001</x:v>
      </x:c>
      <x:c r="N2744" s="267" t="n">
        <x:f>MAX(M2744-FARMER_HOURS,0)/TEMP_HOURS_PER_WORKER</x:f>
        <x:v>0</x:v>
      </x:c>
      <x:c r="O2744" s="268" t="n">
        <x:f>I2744*TOMATO_PRICE+J2744*CARROT_PRICE+K2744*MESCLUN_PRICE</x:f>
        <x:v>44182</x:v>
      </x:c>
      <x:c r="P2744" s="268" t="n">
        <x:f>I2744*TOMATO_FERTILIZER+J2744*CARROT_FERTILIZER+K2744*MESCLUN_FERTILIZER</x:f>
        <x:v>5720</x:v>
      </x:c>
      <x:c r="Q2744" s="268" t="n">
        <x:f>MIN(M2744,FARMER_HOURS)*FARMER_RATE+MAX(M2744-FARMER_HOURS,0)*TEMP_RATE</x:f>
        <x:v>23248.564453125004</x:v>
      </x:c>
      <x:c r="R2744" s="268" t="n">
        <x:f>O2744-P2744-Q2744-FIXED_COST</x:f>
        <x:v>-4786.564453125004</x:v>
      </x:c>
      <x:c r="S2744" s="139" t="str">
        <x:f>IF(AND(L2744&lt;=TOTAL_BED_CAP,N2744&lt;=TEMP_WORKER_CAP),"YES","NO")</x:f>
        <x:v>YES</x:v>
      </x:c>
      <x:c r="T2744" s="139" t="n">
        <x:f>IF(S2744="YES",R2744,-1E+99)</x:f>
        <x:v>-4786.564453125004</x:v>
      </x:c>
    </x:row>
    <x:row r="2745">
      <x:c r="A2745" s="139"/>
      <x:c r="B2745" s="139"/>
      <x:c r="C2745" s="139"/>
      <x:c r="D2745" s="139"/>
      <x:c r="E2745" s="139"/>
      <x:c r="F2745" s="139"/>
      <x:c r="G2745" s="139"/>
      <x:c r="H2745" s="139"/>
      <x:c r="I2745" s="266" t="n">
        <x:f>INT((ROW()-ROW($I$46))/((CARROT_CAP+1)*(MESCLUN_CAP+1)))</x:f>
        <x:v>4</x:v>
      </x:c>
      <x:c r="J2745" s="266" t="n">
        <x:f>MOD(INT((ROW()-ROW($I$46))/(MESCLUN_CAP+1)),CARROT_CAP+1)</x:f>
        <x:v>3</x:v>
      </x:c>
      <x:c r="K2745" s="266" t="n">
        <x:f>MOD(ROW()-ROW($I$46),MESCLUN_CAP+1)</x:f>
        <x:v>2</x:v>
      </x:c>
      <x:c r="L2745" s="266" t="n">
        <x:f>SUM(I2745:K2745)</x:f>
        <x:v>9</x:v>
      </x:c>
      <x:c r="M2745" s="267" t="n">
        <x:f>I2745*TOMATO_HOURS*WEEKS*(1+TOMATO_DIM)^I2745+J2745*CARROT_HOURS*WEEKS*(1+CARROT_DIM)^J2745+K2745*MESCLUN_HOURS*WEEKS*(1+MESCLUN_DIM)^K2745</x:f>
        <x:v>716.2602187500001</x:v>
      </x:c>
      <x:c r="N2745" s="267" t="n">
        <x:f>MAX(M2745-FARMER_HOURS,0)/TEMP_HOURS_PER_WORKER</x:f>
        <x:v>0</x:v>
      </x:c>
      <x:c r="O2745" s="268" t="n">
        <x:f>I2745*TOMATO_PRICE+J2745*CARROT_PRICE+K2745*MESCLUN_PRICE</x:f>
        <x:v>46882</x:v>
      </x:c>
      <x:c r="P2745" s="268" t="n">
        <x:f>I2745*TOMATO_FERTILIZER+J2745*CARROT_FERTILIZER+K2745*MESCLUN_FERTILIZER</x:f>
        <x:v>6600</x:v>
      </x:c>
      <x:c r="Q2745" s="268" t="n">
        <x:f>MIN(M2745,FARMER_HOURS)*FARMER_RATE+MAX(M2745-FARMER_HOURS,0)*TEMP_RATE</x:f>
        <x:v>24870.146484375004</x:v>
      </x:c>
      <x:c r="R2745" s="268" t="n">
        <x:f>O2745-P2745-Q2745-FIXED_COST</x:f>
        <x:v>-4588.146484375004</x:v>
      </x:c>
      <x:c r="S2745" s="139" t="str">
        <x:f>IF(AND(L2745&lt;=TOTAL_BED_CAP,N2745&lt;=TEMP_WORKER_CAP),"YES","NO")</x:f>
        <x:v>YES</x:v>
      </x:c>
      <x:c r="T2745" s="139" t="n">
        <x:f>IF(S2745="YES",R2745,-1E+99)</x:f>
        <x:v>-4588.146484375004</x:v>
      </x:c>
    </x:row>
    <x:row r="2746">
      <x:c r="A2746" s="139"/>
      <x:c r="B2746" s="139"/>
      <x:c r="C2746" s="139"/>
      <x:c r="D2746" s="139"/>
      <x:c r="E2746" s="139"/>
      <x:c r="F2746" s="139"/>
      <x:c r="G2746" s="139"/>
      <x:c r="H2746" s="139"/>
      <x:c r="I2746" s="266" t="n">
        <x:f>INT((ROW()-ROW($I$46))/((CARROT_CAP+1)*(MESCLUN_CAP+1)))</x:f>
        <x:v>4</x:v>
      </x:c>
      <x:c r="J2746" s="266" t="n">
        <x:f>MOD(INT((ROW()-ROW($I$46))/(MESCLUN_CAP+1)),CARROT_CAP+1)</x:f>
        <x:v>3</x:v>
      </x:c>
      <x:c r="K2746" s="266" t="n">
        <x:f>MOD(ROW()-ROW($I$46),MESCLUN_CAP+1)</x:f>
        <x:v>3</x:v>
      </x:c>
      <x:c r="L2746" s="266" t="n">
        <x:f>SUM(I2746:K2746)</x:f>
        <x:v>10</x:v>
      </x:c>
      <x:c r="M2746" s="267" t="n">
        <x:f>I2746*TOMATO_HOURS*WEEKS*(1+TOMATO_DIM)^I2746+J2746*CARROT_HOURS*WEEKS*(1+CARROT_DIM)^J2746+K2746*MESCLUN_HOURS*WEEKS*(1+MESCLUN_DIM)^K2746</x:f>
        <x:v>764.1222011718751</x:v>
      </x:c>
      <x:c r="N2746" s="267" t="n">
        <x:f>MAX(M2746-FARMER_HOURS,0)/TEMP_HOURS_PER_WORKER</x:f>
        <x:v>0.030640417480468803</x:v>
      </x:c>
      <x:c r="O2746" s="268" t="n">
        <x:f>I2746*TOMATO_PRICE+J2746*CARROT_PRICE+K2746*MESCLUN_PRICE</x:f>
        <x:v>49582</x:v>
      </x:c>
      <x:c r="P2746" s="268" t="n">
        <x:f>I2746*TOMATO_FERTILIZER+J2746*CARROT_FERTILIZER+K2746*MESCLUN_FERTILIZER</x:f>
        <x:v>7480</x:v>
      </x:c>
      <x:c r="Q2746" s="268" t="n">
        <x:f>MIN(M2746,FARMER_HOURS)*FARMER_RATE+MAX(M2746-FARMER_HOURS,0)*TEMP_RATE</x:f>
        <x:v>25766.01043701172</x:v>
      </x:c>
      <x:c r="R2746" s="268" t="n">
        <x:f>O2746-P2746-Q2746-FIXED_COST</x:f>
        <x:v>-3664.0104370117188</x:v>
      </x:c>
      <x:c r="S2746" s="139" t="str">
        <x:f>IF(AND(L2746&lt;=TOTAL_BED_CAP,N2746&lt;=TEMP_WORKER_CAP),"YES","NO")</x:f>
        <x:v>YES</x:v>
      </x:c>
      <x:c r="T2746" s="139" t="n">
        <x:f>IF(S2746="YES",R2746,-1E+99)</x:f>
        <x:v>-3664.0104370117188</x:v>
      </x:c>
    </x:row>
    <x:row r="2747">
      <x:c r="A2747" s="139"/>
      <x:c r="B2747" s="139"/>
      <x:c r="C2747" s="139"/>
      <x:c r="D2747" s="139"/>
      <x:c r="E2747" s="139"/>
      <x:c r="F2747" s="139"/>
      <x:c r="G2747" s="139"/>
      <x:c r="H2747" s="139"/>
      <x:c r="I2747" s="266" t="n">
        <x:f>INT((ROW()-ROW($I$46))/((CARROT_CAP+1)*(MESCLUN_CAP+1)))</x:f>
        <x:v>4</x:v>
      </x:c>
      <x:c r="J2747" s="266" t="n">
        <x:f>MOD(INT((ROW()-ROW($I$46))/(MESCLUN_CAP+1)),CARROT_CAP+1)</x:f>
        <x:v>3</x:v>
      </x:c>
      <x:c r="K2747" s="266" t="n">
        <x:f>MOD(ROW()-ROW($I$46),MESCLUN_CAP+1)</x:f>
        <x:v>4</x:v>
      </x:c>
      <x:c r="L2747" s="266" t="n">
        <x:f>SUM(I2747:K2747)</x:f>
        <x:v>11</x:v>
      </x:c>
      <x:c r="M2747" s="267" t="n">
        <x:f>I2747*TOMATO_HOURS*WEEKS*(1+TOMATO_DIM)^I2747+J2747*CARROT_HOURS*WEEKS*(1+CARROT_DIM)^J2747+K2747*MESCLUN_HOURS*WEEKS*(1+MESCLUN_DIM)^K2747</x:f>
        <x:v>813.1663168945313</x:v>
      </x:c>
      <x:c r="N2747" s="267" t="n">
        <x:f>MAX(M2747-FARMER_HOURS,0)/TEMP_HOURS_PER_WORKER</x:f>
        <x:v>0.06469883117675784</x:v>
      </x:c>
      <x:c r="O2747" s="268" t="n">
        <x:f>I2747*TOMATO_PRICE+J2747*CARROT_PRICE+K2747*MESCLUN_PRICE</x:f>
        <x:v>52282</x:v>
      </x:c>
      <x:c r="P2747" s="268" t="n">
        <x:f>I2747*TOMATO_FERTILIZER+J2747*CARROT_FERTILIZER+K2747*MESCLUN_FERTILIZER</x:f>
        <x:v>8360</x:v>
      </x:c>
      <x:c r="Q2747" s="268" t="n">
        <x:f>MIN(M2747,FARMER_HOURS)*FARMER_RATE+MAX(M2747-FARMER_HOURS,0)*TEMP_RATE</x:f>
        <x:v>26617.470779418945</x:v>
      </x:c>
      <x:c r="R2747" s="268" t="n">
        <x:f>O2747-P2747-Q2747-FIXED_COST</x:f>
        <x:v>-2695.4707794189453</x:v>
      </x:c>
      <x:c r="S2747" s="139" t="str">
        <x:f>IF(AND(L2747&lt;=TOTAL_BED_CAP,N2747&lt;=TEMP_WORKER_CAP),"YES","NO")</x:f>
        <x:v>YES</x:v>
      </x:c>
      <x:c r="T2747" s="139" t="n">
        <x:f>IF(S2747="YES",R2747,-1E+99)</x:f>
        <x:v>-2695.4707794189453</x:v>
      </x:c>
    </x:row>
    <x:row r="2748">
      <x:c r="A2748" s="139"/>
      <x:c r="B2748" s="139"/>
      <x:c r="C2748" s="139"/>
      <x:c r="D2748" s="139"/>
      <x:c r="E2748" s="139"/>
      <x:c r="F2748" s="139"/>
      <x:c r="G2748" s="139"/>
      <x:c r="H2748" s="139"/>
      <x:c r="I2748" s="266" t="n">
        <x:f>INT((ROW()-ROW($I$46))/((CARROT_CAP+1)*(MESCLUN_CAP+1)))</x:f>
        <x:v>4</x:v>
      </x:c>
      <x:c r="J2748" s="266" t="n">
        <x:f>MOD(INT((ROW()-ROW($I$46))/(MESCLUN_CAP+1)),CARROT_CAP+1)</x:f>
        <x:v>3</x:v>
      </x:c>
      <x:c r="K2748" s="266" t="n">
        <x:f>MOD(ROW()-ROW($I$46),MESCLUN_CAP+1)</x:f>
        <x:v>5</x:v>
      </x:c>
      <x:c r="L2748" s="266" t="n">
        <x:f>SUM(I2748:K2748)</x:f>
        <x:v>12</x:v>
      </x:c>
      <x:c r="M2748" s="267" t="n">
        <x:f>I2748*TOMATO_HOURS*WEEKS*(1+TOMATO_DIM)^I2748+J2748*CARROT_HOURS*WEEKS*(1+CARROT_DIM)^J2748+K2748*MESCLUN_HOURS*WEEKS*(1+MESCLUN_DIM)^K2748</x:f>
        <x:v>863.414640815735</x:v>
      </x:c>
      <x:c r="N2748" s="267" t="n">
        <x:f>MAX(M2748-FARMER_HOURS,0)/TEMP_HOURS_PER_WORKER</x:f>
        <x:v>0.09959350056648261</x:v>
      </x:c>
      <x:c r="O2748" s="268" t="n">
        <x:f>I2748*TOMATO_PRICE+J2748*CARROT_PRICE+K2748*MESCLUN_PRICE</x:f>
        <x:v>54982</x:v>
      </x:c>
      <x:c r="P2748" s="268" t="n">
        <x:f>I2748*TOMATO_FERTILIZER+J2748*CARROT_FERTILIZER+K2748*MESCLUN_FERTILIZER</x:f>
        <x:v>9240</x:v>
      </x:c>
      <x:c r="Q2748" s="268" t="n">
        <x:f>MIN(M2748,FARMER_HOURS)*FARMER_RATE+MAX(M2748-FARMER_HOURS,0)*TEMP_RATE</x:f>
        <x:v>27489.837514162064</x:v>
      </x:c>
      <x:c r="R2748" s="268" t="n">
        <x:f>O2748-P2748-Q2748-FIXED_COST</x:f>
        <x:v>-1747.8375141620636</x:v>
      </x:c>
      <x:c r="S2748" s="139" t="str">
        <x:f>IF(AND(L2748&lt;=TOTAL_BED_CAP,N2748&lt;=TEMP_WORKER_CAP),"YES","NO")</x:f>
        <x:v>YES</x:v>
      </x:c>
      <x:c r="T2748" s="139" t="n">
        <x:f>IF(S2748="YES",R2748,-1E+99)</x:f>
        <x:v>-1747.8375141620636</x:v>
      </x:c>
    </x:row>
    <x:row r="2749">
      <x:c r="A2749" s="139"/>
      <x:c r="B2749" s="139"/>
      <x:c r="C2749" s="139"/>
      <x:c r="D2749" s="139"/>
      <x:c r="E2749" s="139"/>
      <x:c r="F2749" s="139"/>
      <x:c r="G2749" s="139"/>
      <x:c r="H2749" s="139"/>
      <x:c r="I2749" s="266" t="n">
        <x:f>INT((ROW()-ROW($I$46))/((CARROT_CAP+1)*(MESCLUN_CAP+1)))</x:f>
        <x:v>4</x:v>
      </x:c>
      <x:c r="J2749" s="266" t="n">
        <x:f>MOD(INT((ROW()-ROW($I$46))/(MESCLUN_CAP+1)),CARROT_CAP+1)</x:f>
        <x:v>3</x:v>
      </x:c>
      <x:c r="K2749" s="266" t="n">
        <x:f>MOD(ROW()-ROW($I$46),MESCLUN_CAP+1)</x:f>
        <x:v>6</x:v>
      </x:c>
      <x:c r="L2749" s="266" t="n">
        <x:f>SUM(I2749:K2749)</x:f>
        <x:v>13</x:v>
      </x:c>
      <x:c r="M2749" s="267" t="n">
        <x:f>I2749*TOMATO_HOURS*WEEKS*(1+TOMATO_DIM)^I2749+J2749*CARROT_HOURS*WEEKS*(1+CARROT_DIM)^J2749+K2749*MESCLUN_HOURS*WEEKS*(1+MESCLUN_DIM)^K2749</x:f>
        <x:v>914.8896149973679</x:v>
      </x:c>
      <x:c r="N2749" s="267" t="n">
        <x:f>MAX(M2749-FARMER_HOURS,0)/TEMP_HOURS_PER_WORKER</x:f>
        <x:v>0.13534001041483879</x:v>
      </x:c>
      <x:c r="O2749" s="268" t="n">
        <x:f>I2749*TOMATO_PRICE+J2749*CARROT_PRICE+K2749*MESCLUN_PRICE</x:f>
        <x:v>57682</x:v>
      </x:c>
      <x:c r="P2749" s="268" t="n">
        <x:f>I2749*TOMATO_FERTILIZER+J2749*CARROT_FERTILIZER+K2749*MESCLUN_FERTILIZER</x:f>
        <x:v>10120</x:v>
      </x:c>
      <x:c r="Q2749" s="268" t="n">
        <x:f>MIN(M2749,FARMER_HOURS)*FARMER_RATE+MAX(M2749-FARMER_HOURS,0)*TEMP_RATE</x:f>
        <x:v>28383.50026037097</x:v>
      </x:c>
      <x:c r="R2749" s="268" t="n">
        <x:f>O2749-P2749-Q2749-FIXED_COST</x:f>
        <x:v>-821.500260370969</x:v>
      </x:c>
      <x:c r="S2749" s="139" t="str">
        <x:f>IF(AND(L2749&lt;=TOTAL_BED_CAP,N2749&lt;=TEMP_WORKER_CAP),"YES","NO")</x:f>
        <x:v>YES</x:v>
      </x:c>
      <x:c r="T2749" s="139" t="n">
        <x:f>IF(S2749="YES",R2749,-1E+99)</x:f>
        <x:v>-821.500260370969</x:v>
      </x:c>
    </x:row>
    <x:row r="2750">
      <x:c r="A2750" s="139"/>
      <x:c r="B2750" s="139"/>
      <x:c r="C2750" s="139"/>
      <x:c r="D2750" s="139"/>
      <x:c r="E2750" s="139"/>
      <x:c r="F2750" s="139"/>
      <x:c r="G2750" s="139"/>
      <x:c r="H2750" s="139"/>
      <x:c r="I2750" s="266" t="n">
        <x:f>INT((ROW()-ROW($I$46))/((CARROT_CAP+1)*(MESCLUN_CAP+1)))</x:f>
        <x:v>4</x:v>
      </x:c>
      <x:c r="J2750" s="266" t="n">
        <x:f>MOD(INT((ROW()-ROW($I$46))/(MESCLUN_CAP+1)),CARROT_CAP+1)</x:f>
        <x:v>3</x:v>
      </x:c>
      <x:c r="K2750" s="266" t="n">
        <x:f>MOD(ROW()-ROW($I$46),MESCLUN_CAP+1)</x:f>
        <x:v>7</x:v>
      </x:c>
      <x:c r="L2750" s="266" t="n">
        <x:f>SUM(I2750:K2750)</x:f>
        <x:v>14</x:v>
      </x:c>
      <x:c r="M2750" s="267" t="n">
        <x:f>I2750*TOMATO_HOURS*WEEKS*(1+TOMATO_DIM)^I2750+J2750*CARROT_HOURS*WEEKS*(1+CARROT_DIM)^J2750+K2750*MESCLUN_HOURS*WEEKS*(1+MESCLUN_DIM)^K2750</x:f>
        <x:v>967.6140543953284</x:v>
      </x:c>
      <x:c r="N2750" s="267" t="n">
        <x:f>MAX(M2750-FARMER_HOURS,0)/TEMP_HOURS_PER_WORKER</x:f>
        <x:v>0.17195420444120024</x:v>
      </x:c>
      <x:c r="O2750" s="268" t="n">
        <x:f>I2750*TOMATO_PRICE+J2750*CARROT_PRICE+K2750*MESCLUN_PRICE</x:f>
        <x:v>60382</x:v>
      </x:c>
      <x:c r="P2750" s="268" t="n">
        <x:f>I2750*TOMATO_FERTILIZER+J2750*CARROT_FERTILIZER+K2750*MESCLUN_FERTILIZER</x:f>
        <x:v>11000</x:v>
      </x:c>
      <x:c r="Q2750" s="268" t="n">
        <x:f>MIN(M2750,FARMER_HOURS)*FARMER_RATE+MAX(M2750-FARMER_HOURS,0)*TEMP_RATE</x:f>
        <x:v>29298.855111030007</x:v>
      </x:c>
      <x:c r="R2750" s="268" t="n">
        <x:f>O2750-P2750-Q2750-FIXED_COST</x:f>
        <x:v>83.14488896999319</x:v>
      </x:c>
      <x:c r="S2750" s="139" t="str">
        <x:f>IF(AND(L2750&lt;=TOTAL_BED_CAP,N2750&lt;=TEMP_WORKER_CAP),"YES","NO")</x:f>
        <x:v>YES</x:v>
      </x:c>
      <x:c r="T2750" s="139" t="n">
        <x:f>IF(S2750="YES",R2750,-1E+99)</x:f>
        <x:v>83.14488896999319</x:v>
      </x:c>
    </x:row>
    <x:row r="2751">
      <x:c r="A2751" s="139"/>
      <x:c r="B2751" s="139"/>
      <x:c r="C2751" s="139"/>
      <x:c r="D2751" s="139"/>
      <x:c r="E2751" s="139"/>
      <x:c r="F2751" s="139"/>
      <x:c r="G2751" s="139"/>
      <x:c r="H2751" s="139"/>
      <x:c r="I2751" s="266" t="n">
        <x:f>INT((ROW()-ROW($I$46))/((CARROT_CAP+1)*(MESCLUN_CAP+1)))</x:f>
        <x:v>4</x:v>
      </x:c>
      <x:c r="J2751" s="266" t="n">
        <x:f>MOD(INT((ROW()-ROW($I$46))/(MESCLUN_CAP+1)),CARROT_CAP+1)</x:f>
        <x:v>3</x:v>
      </x:c>
      <x:c r="K2751" s="266" t="n">
        <x:f>MOD(ROW()-ROW($I$46),MESCLUN_CAP+1)</x:f>
        <x:v>8</x:v>
      </x:c>
      <x:c r="L2751" s="266" t="n">
        <x:f>SUM(I2751:K2751)</x:f>
        <x:v>15</x:v>
      </x:c>
      <x:c r="M2751" s="267" t="n">
        <x:f>I2751*TOMATO_HOURS*WEEKS*(1+TOMATO_DIM)^I2751+J2751*CARROT_HOURS*WEEKS*(1+CARROT_DIM)^J2751+K2751*MESCLUN_HOURS*WEEKS*(1+MESCLUN_DIM)^K2751</x:f>
        <x:v>1021.6111526753084</x:v>
      </x:c>
      <x:c r="N2751" s="267" t="n">
        <x:f>MAX(M2751-FARMER_HOURS,0)/TEMP_HOURS_PER_WORKER</x:f>
        <x:v>0.20945218935785306</x:v>
      </x:c>
      <x:c r="O2751" s="268" t="n">
        <x:f>I2751*TOMATO_PRICE+J2751*CARROT_PRICE+K2751*MESCLUN_PRICE</x:f>
        <x:v>63082</x:v>
      </x:c>
      <x:c r="P2751" s="268" t="n">
        <x:f>I2751*TOMATO_FERTILIZER+J2751*CARROT_FERTILIZER+K2751*MESCLUN_FERTILIZER</x:f>
        <x:v>11880</x:v>
      </x:c>
      <x:c r="Q2751" s="268" t="n">
        <x:f>MIN(M2751,FARMER_HOURS)*FARMER_RATE+MAX(M2751-FARMER_HOURS,0)*TEMP_RATE</x:f>
        <x:v>30236.304733946326</x:v>
      </x:c>
      <x:c r="R2751" s="268" t="n">
        <x:f>O2751-P2751-Q2751-FIXED_COST</x:f>
        <x:v>965.6952660536735</x:v>
      </x:c>
      <x:c r="S2751" s="139" t="str">
        <x:f>IF(AND(L2751&lt;=TOTAL_BED_CAP,N2751&lt;=TEMP_WORKER_CAP),"YES","NO")</x:f>
        <x:v>YES</x:v>
      </x:c>
      <x:c r="T2751" s="139" t="n">
        <x:f>IF(S2751="YES",R2751,-1E+99)</x:f>
        <x:v>965.6952660536735</x:v>
      </x:c>
    </x:row>
    <x:row r="2752">
      <x:c r="A2752" s="139"/>
      <x:c r="B2752" s="139"/>
      <x:c r="C2752" s="139"/>
      <x:c r="D2752" s="139"/>
      <x:c r="E2752" s="139"/>
      <x:c r="F2752" s="139"/>
      <x:c r="G2752" s="139"/>
      <x:c r="H2752" s="139"/>
      <x:c r="I2752" s="266" t="n">
        <x:f>INT((ROW()-ROW($I$46))/((CARROT_CAP+1)*(MESCLUN_CAP+1)))</x:f>
        <x:v>4</x:v>
      </x:c>
      <x:c r="J2752" s="266" t="n">
        <x:f>MOD(INT((ROW()-ROW($I$46))/(MESCLUN_CAP+1)),CARROT_CAP+1)</x:f>
        <x:v>3</x:v>
      </x:c>
      <x:c r="K2752" s="266" t="n">
        <x:f>MOD(ROW()-ROW($I$46),MESCLUN_CAP+1)</x:f>
        <x:v>9</x:v>
      </x:c>
      <x:c r="L2752" s="266" t="n">
        <x:f>SUM(I2752:K2752)</x:f>
        <x:v>16</x:v>
      </x:c>
      <x:c r="M2752" s="267" t="n">
        <x:f>I2752*TOMATO_HOURS*WEEKS*(1+TOMATO_DIM)^I2752+J2752*CARROT_HOURS*WEEKS*(1+CARROT_DIM)^J2752+K2752*MESCLUN_HOURS*WEEKS*(1+MESCLUN_DIM)^K2752</x:f>
        <x:v>1076.9044881157029</x:v>
      </x:c>
      <x:c r="N2752" s="267" t="n">
        <x:f>MAX(M2752-FARMER_HOURS,0)/TEMP_HOURS_PER_WORKER</x:f>
        <x:v>0.2478503389692381</x:v>
      </x:c>
      <x:c r="O2752" s="268" t="n">
        <x:f>I2752*TOMATO_PRICE+J2752*CARROT_PRICE+K2752*MESCLUN_PRICE</x:f>
        <x:v>65782</x:v>
      </x:c>
      <x:c r="P2752" s="268" t="n">
        <x:f>I2752*TOMATO_FERTILIZER+J2752*CARROT_FERTILIZER+K2752*MESCLUN_FERTILIZER</x:f>
        <x:v>12760</x:v>
      </x:c>
      <x:c r="Q2752" s="268" t="n">
        <x:f>MIN(M2752,FARMER_HOURS)*FARMER_RATE+MAX(M2752-FARMER_HOURS,0)*TEMP_RATE</x:f>
        <x:v>31196.258474230952</x:v>
      </x:c>
      <x:c r="R2752" s="268" t="n">
        <x:f>O2752-P2752-Q2752-FIXED_COST</x:f>
        <x:v>1825.7415257690482</x:v>
      </x:c>
      <x:c r="S2752" s="139" t="str">
        <x:f>IF(AND(L2752&lt;=TOTAL_BED_CAP,N2752&lt;=TEMP_WORKER_CAP),"YES","NO")</x:f>
        <x:v>YES</x:v>
      </x:c>
      <x:c r="T2752" s="139" t="n">
        <x:f>IF(S2752="YES",R2752,-1E+99)</x:f>
        <x:v>1825.7415257690482</x:v>
      </x:c>
    </x:row>
    <x:row r="2753">
      <x:c r="A2753" s="139"/>
      <x:c r="B2753" s="139"/>
      <x:c r="C2753" s="139"/>
      <x:c r="D2753" s="139"/>
      <x:c r="E2753" s="139"/>
      <x:c r="F2753" s="139"/>
      <x:c r="G2753" s="139"/>
      <x:c r="H2753" s="139"/>
      <x:c r="I2753" s="266" t="n">
        <x:f>INT((ROW()-ROW($I$46))/((CARROT_CAP+1)*(MESCLUN_CAP+1)))</x:f>
        <x:v>4</x:v>
      </x:c>
      <x:c r="J2753" s="266" t="n">
        <x:f>MOD(INT((ROW()-ROW($I$46))/(MESCLUN_CAP+1)),CARROT_CAP+1)</x:f>
        <x:v>3</x:v>
      </x:c>
      <x:c r="K2753" s="266" t="n">
        <x:f>MOD(ROW()-ROW($I$46),MESCLUN_CAP+1)</x:f>
        <x:v>10</x:v>
      </x:c>
      <x:c r="L2753" s="266" t="n">
        <x:f>SUM(I2753:K2753)</x:f>
        <x:v>17</x:v>
      </x:c>
      <x:c r="M2753" s="267" t="n">
        <x:f>I2753*TOMATO_HOURS*WEEKS*(1+TOMATO_DIM)^I2753+J2753*CARROT_HOURS*WEEKS*(1+CARROT_DIM)^J2753+K2753*MESCLUN_HOURS*WEEKS*(1+MESCLUN_DIM)^K2753</x:f>
        <x:v>1133.5180295989157</x:v>
      </x:c>
      <x:c r="N2753" s="267" t="n">
        <x:f>MAX(M2753-FARMER_HOURS,0)/TEMP_HOURS_PER_WORKER</x:f>
        <x:v>0.28716529833258037</x:v>
      </x:c>
      <x:c r="O2753" s="268" t="n">
        <x:f>I2753*TOMATO_PRICE+J2753*CARROT_PRICE+K2753*MESCLUN_PRICE</x:f>
        <x:v>68482</x:v>
      </x:c>
      <x:c r="P2753" s="268" t="n">
        <x:f>I2753*TOMATO_FERTILIZER+J2753*CARROT_FERTILIZER+K2753*MESCLUN_FERTILIZER</x:f>
        <x:v>13640</x:v>
      </x:c>
      <x:c r="Q2753" s="268" t="n">
        <x:f>MIN(M2753,FARMER_HOURS)*FARMER_RATE+MAX(M2753-FARMER_HOURS,0)*TEMP_RATE</x:f>
        <x:v>32179.13245831451</x:v>
      </x:c>
      <x:c r="R2753" s="268" t="n">
        <x:f>O2753-P2753-Q2753-FIXED_COST</x:f>
        <x:v>2662.8675416854894</x:v>
      </x:c>
      <x:c r="S2753" s="139" t="str">
        <x:f>IF(AND(L2753&lt;=TOTAL_BED_CAP,N2753&lt;=TEMP_WORKER_CAP),"YES","NO")</x:f>
        <x:v>YES</x:v>
      </x:c>
      <x:c r="T2753" s="139" t="n">
        <x:f>IF(S2753="YES",R2753,-1E+99)</x:f>
        <x:v>2662.8675416854894</x:v>
      </x:c>
    </x:row>
    <x:row r="2754">
      <x:c r="A2754" s="139"/>
      <x:c r="B2754" s="139"/>
      <x:c r="C2754" s="139"/>
      <x:c r="D2754" s="139"/>
      <x:c r="E2754" s="139"/>
      <x:c r="F2754" s="139"/>
      <x:c r="G2754" s="139"/>
      <x:c r="H2754" s="139"/>
      <x:c r="I2754" s="266" t="n">
        <x:f>INT((ROW()-ROW($I$46))/((CARROT_CAP+1)*(MESCLUN_CAP+1)))</x:f>
        <x:v>4</x:v>
      </x:c>
      <x:c r="J2754" s="266" t="n">
        <x:f>MOD(INT((ROW()-ROW($I$46))/(MESCLUN_CAP+1)),CARROT_CAP+1)</x:f>
        <x:v>3</x:v>
      </x:c>
      <x:c r="K2754" s="266" t="n">
        <x:f>MOD(ROW()-ROW($I$46),MESCLUN_CAP+1)</x:f>
        <x:v>11</x:v>
      </x:c>
      <x:c r="L2754" s="266" t="n">
        <x:f>SUM(I2754:K2754)</x:f>
        <x:v>18</x:v>
      </x:c>
      <x:c r="M2754" s="267" t="n">
        <x:f>I2754*TOMATO_HOURS*WEEKS*(1+TOMATO_DIM)^I2754+J2754*CARROT_HOURS*WEEKS*(1+CARROT_DIM)^J2754+K2754*MESCLUN_HOURS*WEEKS*(1+MESCLUN_DIM)^K2754</x:f>
        <x:v>1191.4761426923546</x:v>
      </x:c>
      <x:c r="N2754" s="267" t="n">
        <x:f>MAX(M2754-FARMER_HOURS,0)/TEMP_HOURS_PER_WORKER</x:f>
        <x:v>0.32741398798080185</x:v>
      </x:c>
      <x:c r="O2754" s="268" t="n">
        <x:f>I2754*TOMATO_PRICE+J2754*CARROT_PRICE+K2754*MESCLUN_PRICE</x:f>
        <x:v>71182</x:v>
      </x:c>
      <x:c r="P2754" s="268" t="n">
        <x:f>I2754*TOMATO_FERTILIZER+J2754*CARROT_FERTILIZER+K2754*MESCLUN_FERTILIZER</x:f>
        <x:v>14520</x:v>
      </x:c>
      <x:c r="Q2754" s="268" t="n">
        <x:f>MIN(M2754,FARMER_HOURS)*FARMER_RATE+MAX(M2754-FARMER_HOURS,0)*TEMP_RATE</x:f>
        <x:v>33185.34969952005</x:v>
      </x:c>
      <x:c r="R2754" s="268" t="n">
        <x:f>O2754-P2754-Q2754-FIXED_COST</x:f>
        <x:v>3476.6503004799524</x:v>
      </x:c>
      <x:c r="S2754" s="139" t="str">
        <x:f>IF(AND(L2754&lt;=TOTAL_BED_CAP,N2754&lt;=TEMP_WORKER_CAP),"YES","NO")</x:f>
        <x:v>YES</x:v>
      </x:c>
      <x:c r="T2754" s="139" t="n">
        <x:f>IF(S2754="YES",R2754,-1E+99)</x:f>
        <x:v>3476.6503004799524</x:v>
      </x:c>
    </x:row>
    <x:row r="2755">
      <x:c r="A2755" s="139"/>
      <x:c r="B2755" s="139"/>
      <x:c r="C2755" s="139"/>
      <x:c r="D2755" s="139"/>
      <x:c r="E2755" s="139"/>
      <x:c r="F2755" s="139"/>
      <x:c r="G2755" s="139"/>
      <x:c r="H2755" s="139"/>
      <x:c r="I2755" s="266" t="n">
        <x:f>INT((ROW()-ROW($I$46))/((CARROT_CAP+1)*(MESCLUN_CAP+1)))</x:f>
        <x:v>4</x:v>
      </x:c>
      <x:c r="J2755" s="266" t="n">
        <x:f>MOD(INT((ROW()-ROW($I$46))/(MESCLUN_CAP+1)),CARROT_CAP+1)</x:f>
        <x:v>3</x:v>
      </x:c>
      <x:c r="K2755" s="266" t="n">
        <x:f>MOD(ROW()-ROW($I$46),MESCLUN_CAP+1)</x:f>
        <x:v>12</x:v>
      </x:c>
      <x:c r="L2755" s="266" t="n">
        <x:f>SUM(I2755:K2755)</x:f>
        <x:v>19</x:v>
      </x:c>
      <x:c r="M2755" s="267" t="n">
        <x:f>I2755*TOMATO_HOURS*WEEKS*(1+TOMATO_DIM)^I2755+J2755*CARROT_HOURS*WEEKS*(1+CARROT_DIM)^J2755+K2755*MESCLUN_HOURS*WEEKS*(1+MESCLUN_DIM)^K2755</x:f>
        <x:v>1250.803595820419</x:v>
      </x:c>
      <x:c r="N2755" s="267" t="n">
        <x:f>MAX(M2755-FARMER_HOURS,0)/TEMP_HOURS_PER_WORKER</x:f>
        <x:v>0.3686136082086244</x:v>
      </x:c>
      <x:c r="O2755" s="268" t="n">
        <x:f>I2755*TOMATO_PRICE+J2755*CARROT_PRICE+K2755*MESCLUN_PRICE</x:f>
        <x:v>73882</x:v>
      </x:c>
      <x:c r="P2755" s="268" t="n">
        <x:f>I2755*TOMATO_FERTILIZER+J2755*CARROT_FERTILIZER+K2755*MESCLUN_FERTILIZER</x:f>
        <x:v>15400</x:v>
      </x:c>
      <x:c r="Q2755" s="268" t="n">
        <x:f>MIN(M2755,FARMER_HOURS)*FARMER_RATE+MAX(M2755-FARMER_HOURS,0)*TEMP_RATE</x:f>
        <x:v>34215.34020521561</x:v>
      </x:c>
      <x:c r="R2755" s="268" t="n">
        <x:f>O2755-P2755-Q2755-FIXED_COST</x:f>
        <x:v>4266.659794784391</x:v>
      </x:c>
      <x:c r="S2755" s="139" t="str">
        <x:f>IF(AND(L2755&lt;=TOTAL_BED_CAP,N2755&lt;=TEMP_WORKER_CAP),"YES","NO")</x:f>
        <x:v>YES</x:v>
      </x:c>
      <x:c r="T2755" s="139" t="n">
        <x:f>IF(S2755="YES",R2755,-1E+99)</x:f>
        <x:v>4266.659794784391</x:v>
      </x:c>
    </x:row>
    <x:row r="2756">
      <x:c r="A2756" s="139"/>
      <x:c r="B2756" s="139"/>
      <x:c r="C2756" s="139"/>
      <x:c r="D2756" s="139"/>
      <x:c r="E2756" s="139"/>
      <x:c r="F2756" s="139"/>
      <x:c r="G2756" s="139"/>
      <x:c r="H2756" s="139"/>
      <x:c r="I2756" s="266" t="n">
        <x:f>INT((ROW()-ROW($I$46))/((CARROT_CAP+1)*(MESCLUN_CAP+1)))</x:f>
        <x:v>4</x:v>
      </x:c>
      <x:c r="J2756" s="266" t="n">
        <x:f>MOD(INT((ROW()-ROW($I$46))/(MESCLUN_CAP+1)),CARROT_CAP+1)</x:f>
        <x:v>3</x:v>
      </x:c>
      <x:c r="K2756" s="266" t="n">
        <x:f>MOD(ROW()-ROW($I$46),MESCLUN_CAP+1)</x:f>
        <x:v>13</x:v>
      </x:c>
      <x:c r="L2756" s="266" t="n">
        <x:f>SUM(I2756:K2756)</x:f>
        <x:v>20</x:v>
      </x:c>
      <x:c r="M2756" s="267" t="n">
        <x:f>I2756*TOMATO_HOURS*WEEKS*(1+TOMATO_DIM)^I2756+J2756*CARROT_HOURS*WEEKS*(1+CARROT_DIM)^J2756+K2756*MESCLUN_HOURS*WEEKS*(1+MESCLUN_DIM)^K2756</x:f>
        <x:v>1311.5255665288034</x:v>
      </x:c>
      <x:c r="N2756" s="267" t="n">
        <x:f>MAX(M2756-FARMER_HOURS,0)/TEMP_HOURS_PER_WORKER</x:f>
        <x:v>0.4107816434227802</x:v>
      </x:c>
      <x:c r="O2756" s="268" t="n">
        <x:f>I2756*TOMATO_PRICE+J2756*CARROT_PRICE+K2756*MESCLUN_PRICE</x:f>
        <x:v>76582</x:v>
      </x:c>
      <x:c r="P2756" s="268" t="n">
        <x:f>I2756*TOMATO_FERTILIZER+J2756*CARROT_FERTILIZER+K2756*MESCLUN_FERTILIZER</x:f>
        <x:v>16280</x:v>
      </x:c>
      <x:c r="Q2756" s="268" t="n">
        <x:f>MIN(M2756,FARMER_HOURS)*FARMER_RATE+MAX(M2756-FARMER_HOURS,0)*TEMP_RATE</x:f>
        <x:v>35269.54108556951</x:v>
      </x:c>
      <x:c r="R2756" s="268" t="n">
        <x:f>O2756-P2756-Q2756-FIXED_COST</x:f>
        <x:v>5032.458914430492</x:v>
      </x:c>
      <x:c r="S2756" s="139" t="str">
        <x:f>IF(AND(L2756&lt;=TOTAL_BED_CAP,N2756&lt;=TEMP_WORKER_CAP),"YES","NO")</x:f>
        <x:v>YES</x:v>
      </x:c>
      <x:c r="T2756" s="139" t="n">
        <x:f>IF(S2756="YES",R2756,-1E+99)</x:f>
        <x:v>5032.458914430492</x:v>
      </x:c>
    </x:row>
    <x:row r="2757">
      <x:c r="A2757" s="139"/>
      <x:c r="B2757" s="139"/>
      <x:c r="C2757" s="139"/>
      <x:c r="D2757" s="139"/>
      <x:c r="E2757" s="139"/>
      <x:c r="F2757" s="139"/>
      <x:c r="G2757" s="139"/>
      <x:c r="H2757" s="139"/>
      <x:c r="I2757" s="266" t="n">
        <x:f>INT((ROW()-ROW($I$46))/((CARROT_CAP+1)*(MESCLUN_CAP+1)))</x:f>
        <x:v>4</x:v>
      </x:c>
      <x:c r="J2757" s="266" t="n">
        <x:f>MOD(INT((ROW()-ROW($I$46))/(MESCLUN_CAP+1)),CARROT_CAP+1)</x:f>
        <x:v>3</x:v>
      </x:c>
      <x:c r="K2757" s="266" t="n">
        <x:f>MOD(ROW()-ROW($I$46),MESCLUN_CAP+1)</x:f>
        <x:v>14</x:v>
      </x:c>
      <x:c r="L2757" s="266" t="n">
        <x:f>SUM(I2757:K2757)</x:f>
        <x:v>21</x:v>
      </x:c>
      <x:c r="M2757" s="267" t="n">
        <x:f>I2757*TOMATO_HOURS*WEEKS*(1+TOMATO_DIM)^I2757+J2757*CARROT_HOURS*WEEKS*(1+CARROT_DIM)^J2757+K2757*MESCLUN_HOURS*WEEKS*(1+MESCLUN_DIM)^K2757</x:f>
        <x:v>1373.6676478424645</x:v>
      </x:c>
      <x:c r="N2757" s="267" t="n">
        <x:f>MAX(M2757-FARMER_HOURS,0)/TEMP_HOURS_PER_WORKER</x:f>
        <x:v>0.453935866557267</x:v>
      </x:c>
      <x:c r="O2757" s="268" t="n">
        <x:f>I2757*TOMATO_PRICE+J2757*CARROT_PRICE+K2757*MESCLUN_PRICE</x:f>
        <x:v>79282</x:v>
      </x:c>
      <x:c r="P2757" s="268" t="n">
        <x:f>I2757*TOMATO_FERTILIZER+J2757*CARROT_FERTILIZER+K2757*MESCLUN_FERTILIZER</x:f>
        <x:v>17160</x:v>
      </x:c>
      <x:c r="Q2757" s="268" t="n">
        <x:f>MIN(M2757,FARMER_HOURS)*FARMER_RATE+MAX(M2757-FARMER_HOURS,0)*TEMP_RATE</x:f>
        <x:v>36348.39666393168</x:v>
      </x:c>
      <x:c r="R2757" s="268" t="n">
        <x:f>O2757-P2757-Q2757-FIXED_COST</x:f>
        <x:v>5773.603336068321</x:v>
      </x:c>
      <x:c r="S2757" s="139" t="str">
        <x:f>IF(AND(L2757&lt;=TOTAL_BED_CAP,N2757&lt;=TEMP_WORKER_CAP),"YES","NO")</x:f>
        <x:v>YES</x:v>
      </x:c>
      <x:c r="T2757" s="139" t="n">
        <x:f>IF(S2757="YES",R2757,-1E+99)</x:f>
        <x:v>5773.603336068321</x:v>
      </x:c>
    </x:row>
    <x:row r="2758">
      <x:c r="A2758" s="139"/>
      <x:c r="B2758" s="139"/>
      <x:c r="C2758" s="139"/>
      <x:c r="D2758" s="139"/>
      <x:c r="E2758" s="139"/>
      <x:c r="F2758" s="139"/>
      <x:c r="G2758" s="139"/>
      <x:c r="H2758" s="139"/>
      <x:c r="I2758" s="266" t="n">
        <x:f>INT((ROW()-ROW($I$46))/((CARROT_CAP+1)*(MESCLUN_CAP+1)))</x:f>
        <x:v>4</x:v>
      </x:c>
      <x:c r="J2758" s="266" t="n">
        <x:f>MOD(INT((ROW()-ROW($I$46))/(MESCLUN_CAP+1)),CARROT_CAP+1)</x:f>
        <x:v>3</x:v>
      </x:c>
      <x:c r="K2758" s="266" t="n">
        <x:f>MOD(ROW()-ROW($I$46),MESCLUN_CAP+1)</x:f>
        <x:v>15</x:v>
      </x:c>
      <x:c r="L2758" s="266" t="n">
        <x:f>SUM(I2758:K2758)</x:f>
        <x:v>22</x:v>
      </x:c>
      <x:c r="M2758" s="267" t="n">
        <x:f>I2758*TOMATO_HOURS*WEEKS*(1+TOMATO_DIM)^I2758+J2758*CARROT_HOURS*WEEKS*(1+CARROT_DIM)^J2758+K2758*MESCLUN_HOURS*WEEKS*(1+MESCLUN_DIM)^K2758</x:f>
        <x:v>1437.2558547186109</x:v>
      </x:c>
      <x:c r="N2758" s="267" t="n">
        <x:f>MAX(M2758-FARMER_HOURS,0)/TEMP_HOURS_PER_WORKER</x:f>
        <x:v>0.49809434355459087</x:v>
      </x:c>
      <x:c r="O2758" s="268" t="n">
        <x:f>I2758*TOMATO_PRICE+J2758*CARROT_PRICE+K2758*MESCLUN_PRICE</x:f>
        <x:v>81982</x:v>
      </x:c>
      <x:c r="P2758" s="268" t="n">
        <x:f>I2758*TOMATO_FERTILIZER+J2758*CARROT_FERTILIZER+K2758*MESCLUN_FERTILIZER</x:f>
        <x:v>18040</x:v>
      </x:c>
      <x:c r="Q2758" s="268" t="n">
        <x:f>MIN(M2758,FARMER_HOURS)*FARMER_RATE+MAX(M2758-FARMER_HOURS,0)*TEMP_RATE</x:f>
        <x:v>37452.35858886477</x:v>
      </x:c>
      <x:c r="R2758" s="268" t="n">
        <x:f>O2758-P2758-Q2758-FIXED_COST</x:f>
        <x:v>6489.641411135228</x:v>
      </x:c>
      <x:c r="S2758" s="139" t="str">
        <x:f>IF(AND(L2758&lt;=TOTAL_BED_CAP,N2758&lt;=TEMP_WORKER_CAP),"YES","NO")</x:f>
        <x:v>YES</x:v>
      </x:c>
      <x:c r="T2758" s="139" t="n">
        <x:f>IF(S2758="YES",R2758,-1E+99)</x:f>
        <x:v>6489.641411135228</x:v>
      </x:c>
    </x:row>
    <x:row r="2759">
      <x:c r="A2759" s="139"/>
      <x:c r="B2759" s="139"/>
      <x:c r="C2759" s="139"/>
      <x:c r="D2759" s="139"/>
      <x:c r="E2759" s="139"/>
      <x:c r="F2759" s="139"/>
      <x:c r="G2759" s="139"/>
      <x:c r="H2759" s="139"/>
      <x:c r="I2759" s="266" t="n">
        <x:f>INT((ROW()-ROW($I$46))/((CARROT_CAP+1)*(MESCLUN_CAP+1)))</x:f>
        <x:v>4</x:v>
      </x:c>
      <x:c r="J2759" s="266" t="n">
        <x:f>MOD(INT((ROW()-ROW($I$46))/(MESCLUN_CAP+1)),CARROT_CAP+1)</x:f>
        <x:v>3</x:v>
      </x:c>
      <x:c r="K2759" s="266" t="n">
        <x:f>MOD(ROW()-ROW($I$46),MESCLUN_CAP+1)</x:f>
        <x:v>16</x:v>
      </x:c>
      <x:c r="L2759" s="266" t="n">
        <x:f>SUM(I2759:K2759)</x:f>
        <x:v>23</x:v>
      </x:c>
      <x:c r="M2759" s="267" t="n">
        <x:f>I2759*TOMATO_HOURS*WEEKS*(1+TOMATO_DIM)^I2759+J2759*CARROT_HOURS*WEEKS*(1+CARROT_DIM)^J2759+K2759*MESCLUN_HOURS*WEEKS*(1+MESCLUN_DIM)^K2759</x:f>
        <x:v>1502.3166305961</x:v>
      </x:c>
      <x:c r="N2759" s="267" t="n">
        <x:f>MAX(M2759-FARMER_HOURS,0)/TEMP_HOURS_PER_WORKER</x:f>
        <x:v>0.5432754379139583</x:v>
      </x:c>
      <x:c r="O2759" s="268" t="n">
        <x:f>I2759*TOMATO_PRICE+J2759*CARROT_PRICE+K2759*MESCLUN_PRICE</x:f>
        <x:v>84682</x:v>
      </x:c>
      <x:c r="P2759" s="268" t="n">
        <x:f>I2759*TOMATO_FERTILIZER+J2759*CARROT_FERTILIZER+K2759*MESCLUN_FERTILIZER</x:f>
        <x:v>18920</x:v>
      </x:c>
      <x:c r="Q2759" s="268" t="n">
        <x:f>MIN(M2759,FARMER_HOURS)*FARMER_RATE+MAX(M2759-FARMER_HOURS,0)*TEMP_RATE</x:f>
        <x:v>38581.885947848954</x:v>
      </x:c>
      <x:c r="R2759" s="268" t="n">
        <x:f>O2759-P2759-Q2759-FIXED_COST</x:f>
        <x:v>7180.114052151046</x:v>
      </x:c>
      <x:c r="S2759" s="139" t="str">
        <x:f>IF(AND(L2759&lt;=TOTAL_BED_CAP,N2759&lt;=TEMP_WORKER_CAP),"YES","NO")</x:f>
        <x:v>YES</x:v>
      </x:c>
      <x:c r="T2759" s="139" t="n">
        <x:f>IF(S2759="YES",R2759,-1E+99)</x:f>
        <x:v>7180.114052151046</x:v>
      </x:c>
    </x:row>
    <x:row r="2760">
      <x:c r="A2760" s="139"/>
      <x:c r="B2760" s="139"/>
      <x:c r="C2760" s="139"/>
      <x:c r="D2760" s="139"/>
      <x:c r="E2760" s="139"/>
      <x:c r="F2760" s="139"/>
      <x:c r="G2760" s="139"/>
      <x:c r="H2760" s="139"/>
      <x:c r="I2760" s="266" t="n">
        <x:f>INT((ROW()-ROW($I$46))/((CARROT_CAP+1)*(MESCLUN_CAP+1)))</x:f>
        <x:v>4</x:v>
      </x:c>
      <x:c r="J2760" s="266" t="n">
        <x:f>MOD(INT((ROW()-ROW($I$46))/(MESCLUN_CAP+1)),CARROT_CAP+1)</x:f>
        <x:v>3</x:v>
      </x:c>
      <x:c r="K2760" s="266" t="n">
        <x:f>MOD(ROW()-ROW($I$46),MESCLUN_CAP+1)</x:f>
        <x:v>17</x:v>
      </x:c>
      <x:c r="L2760" s="266" t="n">
        <x:f>SUM(I2760:K2760)</x:f>
        <x:v>24</x:v>
      </x:c>
      <x:c r="M2760" s="267" t="n">
        <x:f>I2760*TOMATO_HOURS*WEEKS*(1+TOMATO_DIM)^I2760+J2760*CARROT_HOURS*WEEKS*(1+CARROT_DIM)^J2760+K2760*MESCLUN_HOURS*WEEKS*(1+MESCLUN_DIM)^K2760</x:f>
        <x:v>1568.87685404264</x:v>
      </x:c>
      <x:c r="N2760" s="267" t="n">
        <x:f>MAX(M2760-FARMER_HOURS,0)/TEMP_HOURS_PER_WORKER</x:f>
        <x:v>0.5894978153073889</x:v>
      </x:c>
      <x:c r="O2760" s="268" t="n">
        <x:f>I2760*TOMATO_PRICE+J2760*CARROT_PRICE+K2760*MESCLUN_PRICE</x:f>
        <x:v>87382</x:v>
      </x:c>
      <x:c r="P2760" s="268" t="n">
        <x:f>I2760*TOMATO_FERTILIZER+J2760*CARROT_FERTILIZER+K2760*MESCLUN_FERTILIZER</x:f>
        <x:v>19800</x:v>
      </x:c>
      <x:c r="Q2760" s="268" t="n">
        <x:f>MIN(M2760,FARMER_HOURS)*FARMER_RATE+MAX(M2760-FARMER_HOURS,0)*TEMP_RATE</x:f>
        <x:v>39737.44538268472</x:v>
      </x:c>
      <x:c r="R2760" s="268" t="n">
        <x:f>O2760-P2760-Q2760-FIXED_COST</x:f>
        <x:v>7844.554617315283</x:v>
      </x:c>
      <x:c r="S2760" s="139" t="str">
        <x:f>IF(AND(L2760&lt;=TOTAL_BED_CAP,N2760&lt;=TEMP_WORKER_CAP),"YES","NO")</x:f>
        <x:v>YES</x:v>
      </x:c>
      <x:c r="T2760" s="139" t="n">
        <x:f>IF(S2760="YES",R2760,-1E+99)</x:f>
        <x:v>7844.554617315283</x:v>
      </x:c>
    </x:row>
    <x:row r="2761">
      <x:c r="A2761" s="139"/>
      <x:c r="B2761" s="139"/>
      <x:c r="C2761" s="139"/>
      <x:c r="D2761" s="139"/>
      <x:c r="E2761" s="139"/>
      <x:c r="F2761" s="139"/>
      <x:c r="G2761" s="139"/>
      <x:c r="H2761" s="139"/>
      <x:c r="I2761" s="266" t="n">
        <x:f>INT((ROW()-ROW($I$46))/((CARROT_CAP+1)*(MESCLUN_CAP+1)))</x:f>
        <x:v>4</x:v>
      </x:c>
      <x:c r="J2761" s="266" t="n">
        <x:f>MOD(INT((ROW()-ROW($I$46))/(MESCLUN_CAP+1)),CARROT_CAP+1)</x:f>
        <x:v>3</x:v>
      </x:c>
      <x:c r="K2761" s="266" t="n">
        <x:f>MOD(ROW()-ROW($I$46),MESCLUN_CAP+1)</x:f>
        <x:v>18</x:v>
      </x:c>
      <x:c r="L2761" s="266" t="n">
        <x:f>SUM(I2761:K2761)</x:f>
        <x:v>25</x:v>
      </x:c>
      <x:c r="M2761" s="267" t="n">
        <x:f>I2761*TOMATO_HOURS*WEEKS*(1+TOMATO_DIM)^I2761+J2761*CARROT_HOURS*WEEKS*(1+CARROT_DIM)^J2761+K2761*MESCLUN_HOURS*WEEKS*(1+MESCLUN_DIM)^K2761</x:f>
        <x:v>1636.9638455012273</x:v>
      </x:c>
      <x:c r="N2761" s="267" t="n">
        <x:f>MAX(M2761-FARMER_HOURS,0)/TEMP_HOURS_PER_WORKER</x:f>
        <x:v>0.6367804482647412</x:v>
      </x:c>
      <x:c r="O2761" s="268" t="n">
        <x:f>I2761*TOMATO_PRICE+J2761*CARROT_PRICE+K2761*MESCLUN_PRICE</x:f>
        <x:v>90082</x:v>
      </x:c>
      <x:c r="P2761" s="268" t="n">
        <x:f>I2761*TOMATO_FERTILIZER+J2761*CARROT_FERTILIZER+K2761*MESCLUN_FERTILIZER</x:f>
        <x:v>20680</x:v>
      </x:c>
      <x:c r="Q2761" s="268" t="n">
        <x:f>MIN(M2761,FARMER_HOURS)*FARMER_RATE+MAX(M2761-FARMER_HOURS,0)*TEMP_RATE</x:f>
        <x:v>40919.511206618525</x:v>
      </x:c>
      <x:c r="R2761" s="268" t="n">
        <x:f>O2761-P2761-Q2761-FIXED_COST</x:f>
        <x:v>8482.488793381475</x:v>
      </x:c>
      <x:c r="S2761" s="139" t="str">
        <x:f>IF(AND(L2761&lt;=TOTAL_BED_CAP,N2761&lt;=TEMP_WORKER_CAP),"YES","NO")</x:f>
        <x:v>YES</x:v>
      </x:c>
      <x:c r="T2761" s="139" t="n">
        <x:f>IF(S2761="YES",R2761,-1E+99)</x:f>
        <x:v>8482.488793381475</x:v>
      </x:c>
    </x:row>
    <x:row r="2762">
      <x:c r="A2762" s="139"/>
      <x:c r="B2762" s="139"/>
      <x:c r="C2762" s="139"/>
      <x:c r="D2762" s="139"/>
      <x:c r="E2762" s="139"/>
      <x:c r="F2762" s="139"/>
      <x:c r="G2762" s="139"/>
      <x:c r="H2762" s="139"/>
      <x:c r="I2762" s="266" t="n">
        <x:f>INT((ROW()-ROW($I$46))/((CARROT_CAP+1)*(MESCLUN_CAP+1)))</x:f>
        <x:v>4</x:v>
      </x:c>
      <x:c r="J2762" s="266" t="n">
        <x:f>MOD(INT((ROW()-ROW($I$46))/(MESCLUN_CAP+1)),CARROT_CAP+1)</x:f>
        <x:v>3</x:v>
      </x:c>
      <x:c r="K2762" s="266" t="n">
        <x:f>MOD(ROW()-ROW($I$46),MESCLUN_CAP+1)</x:f>
        <x:v>19</x:v>
      </x:c>
      <x:c r="L2762" s="266" t="n">
        <x:f>SUM(I2762:K2762)</x:f>
        <x:v>26</x:v>
      </x:c>
      <x:c r="M2762" s="267" t="n">
        <x:f>I2762*TOMATO_HOURS*WEEKS*(1+TOMATO_DIM)^I2762+J2762*CARROT_HOURS*WEEKS*(1+CARROT_DIM)^J2762+K2762*MESCLUN_HOURS*WEEKS*(1+MESCLUN_DIM)^K2762</x:f>
        <x:v>1706.6053741372493</x:v>
      </x:c>
      <x:c r="N2762" s="267" t="n">
        <x:f>MAX(M2762-FARMER_HOURS,0)/TEMP_HOURS_PER_WORKER</x:f>
        <x:v>0.6851426209286454</x:v>
      </x:c>
      <x:c r="O2762" s="268" t="n">
        <x:f>I2762*TOMATO_PRICE+J2762*CARROT_PRICE+K2762*MESCLUN_PRICE</x:f>
        <x:v>92782</x:v>
      </x:c>
      <x:c r="P2762" s="268" t="n">
        <x:f>I2762*TOMATO_FERTILIZER+J2762*CARROT_FERTILIZER+K2762*MESCLUN_FERTILIZER</x:f>
        <x:v>21560</x:v>
      </x:c>
      <x:c r="Q2762" s="268" t="n">
        <x:f>MIN(M2762,FARMER_HOURS)*FARMER_RATE+MAX(M2762-FARMER_HOURS,0)*TEMP_RATE</x:f>
        <x:v>42128.56552321614</x:v>
      </x:c>
      <x:c r="R2762" s="268" t="n">
        <x:f>O2762-P2762-Q2762-FIXED_COST</x:f>
        <x:v>9093.434476783863</x:v>
      </x:c>
      <x:c r="S2762" s="139" t="str">
        <x:f>IF(AND(L2762&lt;=TOTAL_BED_CAP,N2762&lt;=TEMP_WORKER_CAP),"YES","NO")</x:f>
        <x:v>YES</x:v>
      </x:c>
      <x:c r="T2762" s="139" t="n">
        <x:f>IF(S2762="YES",R2762,-1E+99)</x:f>
        <x:v>9093.434476783863</x:v>
      </x:c>
    </x:row>
    <x:row r="2763">
      <x:c r="A2763" s="139"/>
      <x:c r="B2763" s="139"/>
      <x:c r="C2763" s="139"/>
      <x:c r="D2763" s="139"/>
      <x:c r="E2763" s="139"/>
      <x:c r="F2763" s="139"/>
      <x:c r="G2763" s="139"/>
      <x:c r="H2763" s="139"/>
      <x:c r="I2763" s="266" t="n">
        <x:f>INT((ROW()-ROW($I$46))/((CARROT_CAP+1)*(MESCLUN_CAP+1)))</x:f>
        <x:v>4</x:v>
      </x:c>
      <x:c r="J2763" s="266" t="n">
        <x:f>MOD(INT((ROW()-ROW($I$46))/(MESCLUN_CAP+1)),CARROT_CAP+1)</x:f>
        <x:v>3</x:v>
      </x:c>
      <x:c r="K2763" s="266" t="n">
        <x:f>MOD(ROW()-ROW($I$46),MESCLUN_CAP+1)</x:f>
        <x:v>20</x:v>
      </x:c>
      <x:c r="L2763" s="266" t="n">
        <x:f>SUM(I2763:K2763)</x:f>
        <x:v>27</x:v>
      </x:c>
      <x:c r="M2763" s="267" t="n">
        <x:f>I2763*TOMATO_HOURS*WEEKS*(1+TOMATO_DIM)^I2763+J2763*CARROT_HOURS*WEEKS*(1+CARROT_DIM)^J2763+K2763*MESCLUN_HOURS*WEEKS*(1+MESCLUN_DIM)^K2763</x:f>
        <x:v>1777.829664787726</x:v>
      </x:c>
      <x:c r="N2763" s="267" t="n">
        <x:f>MAX(M2763-FARMER_HOURS,0)/TEMP_HOURS_PER_WORKER</x:f>
        <x:v>0.7346039338803653</x:v>
      </x:c>
      <x:c r="O2763" s="268" t="n">
        <x:f>I2763*TOMATO_PRICE+J2763*CARROT_PRICE+K2763*MESCLUN_PRICE</x:f>
        <x:v>95482</x:v>
      </x:c>
      <x:c r="P2763" s="268" t="n">
        <x:f>I2763*TOMATO_FERTILIZER+J2763*CARROT_FERTILIZER+K2763*MESCLUN_FERTILIZER</x:f>
        <x:v>22440</x:v>
      </x:c>
      <x:c r="Q2763" s="268" t="n">
        <x:f>MIN(M2763,FARMER_HOURS)*FARMER_RATE+MAX(M2763-FARMER_HOURS,0)*TEMP_RATE</x:f>
        <x:v>43365.09834700913</x:v>
      </x:c>
      <x:c r="R2763" s="268" t="n">
        <x:f>O2763-P2763-Q2763-FIXED_COST</x:f>
        <x:v>9676.90165299087</x:v>
      </x:c>
      <x:c r="S2763" s="139" t="str">
        <x:f>IF(AND(L2763&lt;=TOTAL_BED_CAP,N2763&lt;=TEMP_WORKER_CAP),"YES","NO")</x:f>
        <x:v>YES</x:v>
      </x:c>
      <x:c r="T2763" s="139" t="n">
        <x:f>IF(S2763="YES",R2763,-1E+99)</x:f>
        <x:v>9676.90165299087</x:v>
      </x:c>
    </x:row>
    <x:row r="2764">
      <x:c r="A2764" s="139"/>
      <x:c r="B2764" s="139"/>
      <x:c r="C2764" s="139"/>
      <x:c r="D2764" s="139"/>
      <x:c r="E2764" s="139"/>
      <x:c r="F2764" s="139"/>
      <x:c r="G2764" s="139"/>
      <x:c r="H2764" s="139"/>
      <x:c r="I2764" s="266" t="n">
        <x:f>INT((ROW()-ROW($I$46))/((CARROT_CAP+1)*(MESCLUN_CAP+1)))</x:f>
        <x:v>4</x:v>
      </x:c>
      <x:c r="J2764" s="266" t="n">
        <x:f>MOD(INT((ROW()-ROW($I$46))/(MESCLUN_CAP+1)),CARROT_CAP+1)</x:f>
        <x:v>3</x:v>
      </x:c>
      <x:c r="K2764" s="266" t="n">
        <x:f>MOD(ROW()-ROW($I$46),MESCLUN_CAP+1)</x:f>
        <x:v>21</x:v>
      </x:c>
      <x:c r="L2764" s="266" t="n">
        <x:f>SUM(I2764:K2764)</x:f>
        <x:v>28</x:v>
      </x:c>
      <x:c r="M2764" s="267" t="n">
        <x:f>I2764*TOMATO_HOURS*WEEKS*(1+TOMATO_DIM)^I2764+J2764*CARROT_HOURS*WEEKS*(1+CARROT_DIM)^J2764+K2764*MESCLUN_HOURS*WEEKS*(1+MESCLUN_DIM)^K2764</x:f>
        <x:v>1850.6654050141701</x:v>
      </x:c>
      <x:c r="N2764" s="267" t="n">
        <x:f>MAX(M2764-FARMER_HOURS,0)/TEMP_HOURS_PER_WORKER</x:f>
        <x:v>0.7851843090376182</x:v>
      </x:c>
      <x:c r="O2764" s="268" t="n">
        <x:f>I2764*TOMATO_PRICE+J2764*CARROT_PRICE+K2764*MESCLUN_PRICE</x:f>
        <x:v>98182</x:v>
      </x:c>
      <x:c r="P2764" s="268" t="n">
        <x:f>I2764*TOMATO_FERTILIZER+J2764*CARROT_FERTILIZER+K2764*MESCLUN_FERTILIZER</x:f>
        <x:v>23320</x:v>
      </x:c>
      <x:c r="Q2764" s="268" t="n">
        <x:f>MIN(M2764,FARMER_HOURS)*FARMER_RATE+MAX(M2764-FARMER_HOURS,0)*TEMP_RATE</x:f>
        <x:v>44629.607725940456</x:v>
      </x:c>
      <x:c r="R2764" s="268" t="n">
        <x:f>O2764-P2764-Q2764-FIXED_COST</x:f>
        <x:v>10232.392274059544</x:v>
      </x:c>
      <x:c r="S2764" s="139" t="str">
        <x:f>IF(AND(L2764&lt;=TOTAL_BED_CAP,N2764&lt;=TEMP_WORKER_CAP),"YES","NO")</x:f>
        <x:v>YES</x:v>
      </x:c>
      <x:c r="T2764" s="139" t="n">
        <x:f>IF(S2764="YES",R2764,-1E+99)</x:f>
        <x:v>10232.392274059544</x:v>
      </x:c>
    </x:row>
    <x:row r="2765">
      <x:c r="A2765" s="139"/>
      <x:c r="B2765" s="139"/>
      <x:c r="C2765" s="139"/>
      <x:c r="D2765" s="139"/>
      <x:c r="E2765" s="139"/>
      <x:c r="F2765" s="139"/>
      <x:c r="G2765" s="139"/>
      <x:c r="H2765" s="139"/>
      <x:c r="I2765" s="266" t="n">
        <x:f>INT((ROW()-ROW($I$46))/((CARROT_CAP+1)*(MESCLUN_CAP+1)))</x:f>
        <x:v>4</x:v>
      </x:c>
      <x:c r="J2765" s="266" t="n">
        <x:f>MOD(INT((ROW()-ROW($I$46))/(MESCLUN_CAP+1)),CARROT_CAP+1)</x:f>
        <x:v>3</x:v>
      </x:c>
      <x:c r="K2765" s="266" t="n">
        <x:f>MOD(ROW()-ROW($I$46),MESCLUN_CAP+1)</x:f>
        <x:v>22</x:v>
      </x:c>
      <x:c r="L2765" s="266" t="n">
        <x:f>SUM(I2765:K2765)</x:f>
        <x:v>29</x:v>
      </x:c>
      <x:c r="M2765" s="267" t="n">
        <x:f>I2765*TOMATO_HOURS*WEEKS*(1+TOMATO_DIM)^I2765+J2765*CARROT_HOURS*WEEKS*(1+CARROT_DIM)^J2765+K2765*MESCLUN_HOURS*WEEKS*(1+MESCLUN_DIM)^K2765</x:f>
        <x:v>1925.1417522605661</x:v>
      </x:c>
      <x:c r="N2765" s="267" t="n">
        <x:f>MAX(M2765-FARMER_HOURS,0)/TEMP_HOURS_PER_WORKER</x:f>
        <x:v>0.8369039946253931</x:v>
      </x:c>
      <x:c r="O2765" s="268" t="n">
        <x:f>I2765*TOMATO_PRICE+J2765*CARROT_PRICE+K2765*MESCLUN_PRICE</x:f>
        <x:v>100882</x:v>
      </x:c>
      <x:c r="P2765" s="268" t="n">
        <x:f>I2765*TOMATO_FERTILIZER+J2765*CARROT_FERTILIZER+K2765*MESCLUN_FERTILIZER</x:f>
        <x:v>24200</x:v>
      </x:c>
      <x:c r="Q2765" s="268" t="n">
        <x:f>MIN(M2765,FARMER_HOURS)*FARMER_RATE+MAX(M2765-FARMER_HOURS,0)*TEMP_RATE</x:f>
        <x:v>45922.599865634824</x:v>
      </x:c>
      <x:c r="R2765" s="268" t="n">
        <x:f>O2765-P2765-Q2765-FIXED_COST</x:f>
        <x:v>10759.400134365176</x:v>
      </x:c>
      <x:c r="S2765" s="139" t="str">
        <x:f>IF(AND(L2765&lt;=TOTAL_BED_CAP,N2765&lt;=TEMP_WORKER_CAP),"YES","NO")</x:f>
        <x:v>YES</x:v>
      </x:c>
      <x:c r="T2765" s="139" t="n">
        <x:f>IF(S2765="YES",R2765,-1E+99)</x:f>
        <x:v>10759.400134365176</x:v>
      </x:c>
    </x:row>
    <x:row r="2766">
      <x:c r="A2766" s="139"/>
      <x:c r="B2766" s="139"/>
      <x:c r="C2766" s="139"/>
      <x:c r="D2766" s="139"/>
      <x:c r="E2766" s="139"/>
      <x:c r="F2766" s="139"/>
      <x:c r="G2766" s="139"/>
      <x:c r="H2766" s="139"/>
      <x:c r="I2766" s="266" t="n">
        <x:f>INT((ROW()-ROW($I$46))/((CARROT_CAP+1)*(MESCLUN_CAP+1)))</x:f>
        <x:v>4</x:v>
      </x:c>
      <x:c r="J2766" s="266" t="n">
        <x:f>MOD(INT((ROW()-ROW($I$46))/(MESCLUN_CAP+1)),CARROT_CAP+1)</x:f>
        <x:v>3</x:v>
      </x:c>
      <x:c r="K2766" s="266" t="n">
        <x:f>MOD(ROW()-ROW($I$46),MESCLUN_CAP+1)</x:f>
        <x:v>23</x:v>
      </x:c>
      <x:c r="L2766" s="266" t="n">
        <x:f>SUM(I2766:K2766)</x:f>
        <x:v>30</x:v>
      </x:c>
      <x:c r="M2766" s="267" t="n">
        <x:f>I2766*TOMATO_HOURS*WEEKS*(1+TOMATO_DIM)^I2766+J2766*CARROT_HOURS*WEEKS*(1+CARROT_DIM)^J2766+K2766*MESCLUN_HOURS*WEEKS*(1+MESCLUN_DIM)^K2766</x:f>
        <x:v>2001.2883411180023</x:v>
      </x:c>
      <x:c r="N2766" s="267" t="n">
        <x:f>MAX(M2766-FARMER_HOURS,0)/TEMP_HOURS_PER_WORKER</x:f>
        <x:v>0.889783570220835</x:v>
      </x:c>
      <x:c r="O2766" s="268" t="n">
        <x:f>I2766*TOMATO_PRICE+J2766*CARROT_PRICE+K2766*MESCLUN_PRICE</x:f>
        <x:v>103582</x:v>
      </x:c>
      <x:c r="P2766" s="268" t="n">
        <x:f>I2766*TOMATO_FERTILIZER+J2766*CARROT_FERTILIZER+K2766*MESCLUN_FERTILIZER</x:f>
        <x:v>25080</x:v>
      </x:c>
      <x:c r="Q2766" s="268" t="n">
        <x:f>MIN(M2766,FARMER_HOURS)*FARMER_RATE+MAX(M2766-FARMER_HOURS,0)*TEMP_RATE</x:f>
        <x:v>47244.58925552087</x:v>
      </x:c>
      <x:c r="R2766" s="268" t="n">
        <x:f>O2766-P2766-Q2766-FIXED_COST</x:f>
        <x:v>11257.41074447913</x:v>
      </x:c>
      <x:c r="S2766" s="139" t="str">
        <x:f>IF(AND(L2766&lt;=TOTAL_BED_CAP,N2766&lt;=TEMP_WORKER_CAP),"YES","NO")</x:f>
        <x:v>YES</x:v>
      </x:c>
      <x:c r="T2766" s="139" t="n">
        <x:f>IF(S2766="YES",R2766,-1E+99)</x:f>
        <x:v>11257.41074447913</x:v>
      </x:c>
    </x:row>
    <x:row r="2767">
      <x:c r="A2767" s="139"/>
      <x:c r="B2767" s="139"/>
      <x:c r="C2767" s="139"/>
      <x:c r="D2767" s="139"/>
      <x:c r="E2767" s="139"/>
      <x:c r="F2767" s="139"/>
      <x:c r="G2767" s="139"/>
      <x:c r="H2767" s="139"/>
      <x:c r="I2767" s="266" t="n">
        <x:f>INT((ROW()-ROW($I$46))/((CARROT_CAP+1)*(MESCLUN_CAP+1)))</x:f>
        <x:v>4</x:v>
      </x:c>
      <x:c r="J2767" s="266" t="n">
        <x:f>MOD(INT((ROW()-ROW($I$46))/(MESCLUN_CAP+1)),CARROT_CAP+1)</x:f>
        <x:v>3</x:v>
      </x:c>
      <x:c r="K2767" s="266" t="n">
        <x:f>MOD(ROW()-ROW($I$46),MESCLUN_CAP+1)</x:f>
        <x:v>24</x:v>
      </x:c>
      <x:c r="L2767" s="266" t="n">
        <x:f>SUM(I2767:K2767)</x:f>
        <x:v>31</x:v>
      </x:c>
      <x:c r="M2767" s="267" t="n">
        <x:f>I2767*TOMATO_HOURS*WEEKS*(1+TOMATO_DIM)^I2767+J2767*CARROT_HOURS*WEEKS*(1+CARROT_DIM)^J2767+K2767*MESCLUN_HOURS*WEEKS*(1+MESCLUN_DIM)^K2767</x:f>
        <x:v>2079.135290697498</x:v>
      </x:c>
      <x:c r="N2767" s="267" t="n">
        <x:f>MAX(M2767-FARMER_HOURS,0)/TEMP_HOURS_PER_WORKER</x:f>
        <x:v>0.9438439518732625</x:v>
      </x:c>
      <x:c r="O2767" s="268" t="n">
        <x:f>I2767*TOMATO_PRICE+J2767*CARROT_PRICE+K2767*MESCLUN_PRICE</x:f>
        <x:v>106282</x:v>
      </x:c>
      <x:c r="P2767" s="268" t="n">
        <x:f>I2767*TOMATO_FERTILIZER+J2767*CARROT_FERTILIZER+K2767*MESCLUN_FERTILIZER</x:f>
        <x:v>25960</x:v>
      </x:c>
      <x:c r="Q2767" s="268" t="n">
        <x:f>MIN(M2767,FARMER_HOURS)*FARMER_RATE+MAX(M2767-FARMER_HOURS,0)*TEMP_RATE</x:f>
        <x:v>48596.09879683156</x:v>
      </x:c>
      <x:c r="R2767" s="268" t="n">
        <x:f>O2767-P2767-Q2767-FIXED_COST</x:f>
        <x:v>11725.90120316844</x:v>
      </x:c>
      <x:c r="S2767" s="139" t="str">
        <x:f>IF(AND(L2767&lt;=TOTAL_BED_CAP,N2767&lt;=TEMP_WORKER_CAP),"YES","NO")</x:f>
        <x:v>YES</x:v>
      </x:c>
      <x:c r="T2767" s="139" t="n">
        <x:f>IF(S2767="YES",R2767,-1E+99)</x:f>
        <x:v>11725.90120316844</x:v>
      </x:c>
    </x:row>
    <x:row r="2768">
      <x:c r="A2768" s="139"/>
      <x:c r="B2768" s="139"/>
      <x:c r="C2768" s="139"/>
      <x:c r="D2768" s="139"/>
      <x:c r="E2768" s="139"/>
      <x:c r="F2768" s="139"/>
      <x:c r="G2768" s="139"/>
      <x:c r="H2768" s="139"/>
      <x:c r="I2768" s="266" t="n">
        <x:f>INT((ROW()-ROW($I$46))/((CARROT_CAP+1)*(MESCLUN_CAP+1)))</x:f>
        <x:v>4</x:v>
      </x:c>
      <x:c r="J2768" s="266" t="n">
        <x:f>MOD(INT((ROW()-ROW($I$46))/(MESCLUN_CAP+1)),CARROT_CAP+1)</x:f>
        <x:v>3</x:v>
      </x:c>
      <x:c r="K2768" s="266" t="n">
        <x:f>MOD(ROW()-ROW($I$46),MESCLUN_CAP+1)</x:f>
        <x:v>25</x:v>
      </x:c>
      <x:c r="L2768" s="266" t="n">
        <x:f>SUM(I2768:K2768)</x:f>
        <x:v>32</x:v>
      </x:c>
      <x:c r="M2768" s="267" t="n">
        <x:f>I2768*TOMATO_HOURS*WEEKS*(1+TOMATO_DIM)^I2768+J2768*CARROT_HOURS*WEEKS*(1+CARROT_DIM)^J2768+K2768*MESCLUN_HOURS*WEEKS*(1+MESCLUN_DIM)^K2768</x:f>
        <x:v>2158.7132121125956</x:v>
      </x:c>
      <x:c r="N2768" s="267" t="n">
        <x:f>MAX(M2768-FARMER_HOURS,0)/TEMP_HOURS_PER_WORKER</x:f>
        <x:v>0.9991063973004136</x:v>
      </x:c>
      <x:c r="O2768" s="268" t="n">
        <x:f>I2768*TOMATO_PRICE+J2768*CARROT_PRICE+K2768*MESCLUN_PRICE</x:f>
        <x:v>108982</x:v>
      </x:c>
      <x:c r="P2768" s="268" t="n">
        <x:f>I2768*TOMATO_FERTILIZER+J2768*CARROT_FERTILIZER+K2768*MESCLUN_FERTILIZER</x:f>
        <x:v>26840</x:v>
      </x:c>
      <x:c r="Q2768" s="268" t="n">
        <x:f>MIN(M2768,FARMER_HOURS)*FARMER_RATE+MAX(M2768-FARMER_HOURS,0)*TEMP_RATE</x:f>
        <x:v>49977.65993251034</x:v>
      </x:c>
      <x:c r="R2768" s="268" t="n">
        <x:f>O2768-P2768-Q2768-FIXED_COST</x:f>
        <x:v>12164.340067489662</x:v>
      </x:c>
      <x:c r="S2768" s="139" t="str">
        <x:f>IF(AND(L2768&lt;=TOTAL_BED_CAP,N2768&lt;=TEMP_WORKER_CAP),"YES","NO")</x:f>
        <x:v>YES</x:v>
      </x:c>
      <x:c r="T2768" s="139" t="n">
        <x:f>IF(S2768="YES",R2768,-1E+99)</x:f>
        <x:v>12164.340067489662</x:v>
      </x:c>
    </x:row>
    <x:row r="2769">
      <x:c r="A2769" s="139"/>
      <x:c r="B2769" s="139"/>
      <x:c r="C2769" s="139"/>
      <x:c r="D2769" s="139"/>
      <x:c r="E2769" s="139"/>
      <x:c r="F2769" s="139"/>
      <x:c r="G2769" s="139"/>
      <x:c r="H2769" s="139"/>
      <x:c r="I2769" s="266" t="n">
        <x:f>INT((ROW()-ROW($I$46))/((CARROT_CAP+1)*(MESCLUN_CAP+1)))</x:f>
        <x:v>4</x:v>
      </x:c>
      <x:c r="J2769" s="266" t="n">
        <x:f>MOD(INT((ROW()-ROW($I$46))/(MESCLUN_CAP+1)),CARROT_CAP+1)</x:f>
        <x:v>3</x:v>
      </x:c>
      <x:c r="K2769" s="266" t="n">
        <x:f>MOD(ROW()-ROW($I$46),MESCLUN_CAP+1)</x:f>
        <x:v>26</x:v>
      </x:c>
      <x:c r="L2769" s="266" t="n">
        <x:f>SUM(I2769:K2769)</x:f>
        <x:v>33</x:v>
      </x:c>
      <x:c r="M2769" s="267" t="n">
        <x:f>I2769*TOMATO_HOURS*WEEKS*(1+TOMATO_DIM)^I2769+J2769*CARROT_HOURS*WEEKS*(1+CARROT_DIM)^J2769+K2769*MESCLUN_HOURS*WEEKS*(1+MESCLUN_DIM)^K2769</x:f>
        <x:v>2240.053216073313</x:v>
      </x:c>
      <x:c r="N2769" s="267" t="n">
        <x:f>MAX(M2769-FARMER_HOURS,0)/TEMP_HOURS_PER_WORKER</x:f>
        <x:v>1.0555925111620228</x:v>
      </x:c>
      <x:c r="O2769" s="268" t="n">
        <x:f>I2769*TOMATO_PRICE+J2769*CARROT_PRICE+K2769*MESCLUN_PRICE</x:f>
        <x:v>111682</x:v>
      </x:c>
      <x:c r="P2769" s="268" t="n">
        <x:f>I2769*TOMATO_FERTILIZER+J2769*CARROT_FERTILIZER+K2769*MESCLUN_FERTILIZER</x:f>
        <x:v>27720</x:v>
      </x:c>
      <x:c r="Q2769" s="268" t="n">
        <x:f>MIN(M2769,FARMER_HOURS)*FARMER_RATE+MAX(M2769-FARMER_HOURS,0)*TEMP_RATE</x:f>
        <x:v>51389.81277905057</x:v>
      </x:c>
      <x:c r="R2769" s="268" t="n">
        <x:f>O2769-P2769-Q2769-FIXED_COST</x:f>
        <x:v>12572.187220949432</x:v>
      </x:c>
      <x:c r="S2769" s="139" t="str">
        <x:f>IF(AND(L2769&lt;=TOTAL_BED_CAP,N2769&lt;=TEMP_WORKER_CAP),"YES","NO")</x:f>
        <x:v>YES</x:v>
      </x:c>
      <x:c r="T2769" s="139" t="n">
        <x:f>IF(S2769="YES",R2769,-1E+99)</x:f>
        <x:v>12572.187220949432</x:v>
      </x:c>
    </x:row>
    <x:row r="2770">
      <x:c r="A2770" s="139"/>
      <x:c r="B2770" s="139"/>
      <x:c r="C2770" s="139"/>
      <x:c r="D2770" s="139"/>
      <x:c r="E2770" s="139"/>
      <x:c r="F2770" s="139"/>
      <x:c r="G2770" s="139"/>
      <x:c r="H2770" s="139"/>
      <x:c r="I2770" s="266" t="n">
        <x:f>INT((ROW()-ROW($I$46))/((CARROT_CAP+1)*(MESCLUN_CAP+1)))</x:f>
        <x:v>4</x:v>
      </x:c>
      <x:c r="J2770" s="266" t="n">
        <x:f>MOD(INT((ROW()-ROW($I$46))/(MESCLUN_CAP+1)),CARROT_CAP+1)</x:f>
        <x:v>3</x:v>
      </x:c>
      <x:c r="K2770" s="266" t="n">
        <x:f>MOD(ROW()-ROW($I$46),MESCLUN_CAP+1)</x:f>
        <x:v>27</x:v>
      </x:c>
      <x:c r="L2770" s="266" t="n">
        <x:f>SUM(I2770:K2770)</x:f>
        <x:v>34</x:v>
      </x:c>
      <x:c r="M2770" s="267" t="n">
        <x:f>I2770*TOMATO_HOURS*WEEKS*(1+TOMATO_DIM)^I2770+J2770*CARROT_HOURS*WEEKS*(1+CARROT_DIM)^J2770+K2770*MESCLUN_HOURS*WEEKS*(1+MESCLUN_DIM)^K2770</x:f>
        <x:v>2323.18692059307</x:v>
      </x:c>
      <x:c r="N2770" s="267" t="n">
        <x:f>MAX(M2770-FARMER_HOURS,0)/TEMP_HOURS_PER_WORKER</x:f>
        <x:v>1.1133242504118543</x:v>
      </x:c>
      <x:c r="O2770" s="268" t="n">
        <x:f>I2770*TOMATO_PRICE+J2770*CARROT_PRICE+K2770*MESCLUN_PRICE</x:f>
        <x:v>114382</x:v>
      </x:c>
      <x:c r="P2770" s="268" t="n">
        <x:f>I2770*TOMATO_FERTILIZER+J2770*CARROT_FERTILIZER+K2770*MESCLUN_FERTILIZER</x:f>
        <x:v>28600</x:v>
      </x:c>
      <x:c r="Q2770" s="268" t="n">
        <x:f>MIN(M2770,FARMER_HOURS)*FARMER_RATE+MAX(M2770-FARMER_HOURS,0)*TEMP_RATE</x:f>
        <x:v>52833.10626029636</x:v>
      </x:c>
      <x:c r="R2770" s="268" t="n">
        <x:f>O2770-P2770-Q2770-FIXED_COST</x:f>
        <x:v>12948.893739703642</x:v>
      </x:c>
      <x:c r="S2770" s="139" t="str">
        <x:f>IF(AND(L2770&lt;=TOTAL_BED_CAP,N2770&lt;=TEMP_WORKER_CAP),"YES","NO")</x:f>
        <x:v>YES</x:v>
      </x:c>
      <x:c r="T2770" s="139" t="n">
        <x:f>IF(S2770="YES",R2770,-1E+99)</x:f>
        <x:v>12948.893739703642</x:v>
      </x:c>
    </x:row>
    <x:row r="2771">
      <x:c r="A2771" s="139"/>
      <x:c r="B2771" s="139"/>
      <x:c r="C2771" s="139"/>
      <x:c r="D2771" s="139"/>
      <x:c r="E2771" s="139"/>
      <x:c r="F2771" s="139"/>
      <x:c r="G2771" s="139"/>
      <x:c r="H2771" s="139"/>
      <x:c r="I2771" s="266" t="n">
        <x:f>INT((ROW()-ROW($I$46))/((CARROT_CAP+1)*(MESCLUN_CAP+1)))</x:f>
        <x:v>4</x:v>
      </x:c>
      <x:c r="J2771" s="266" t="n">
        <x:f>MOD(INT((ROW()-ROW($I$46))/(MESCLUN_CAP+1)),CARROT_CAP+1)</x:f>
        <x:v>3</x:v>
      </x:c>
      <x:c r="K2771" s="266" t="n">
        <x:f>MOD(ROW()-ROW($I$46),MESCLUN_CAP+1)</x:f>
        <x:v>28</x:v>
      </x:c>
      <x:c r="L2771" s="266" t="n">
        <x:f>SUM(I2771:K2771)</x:f>
        <x:v>35</x:v>
      </x:c>
      <x:c r="M2771" s="267" t="n">
        <x:f>I2771*TOMATO_HOURS*WEEKS*(1+TOMATO_DIM)^I2771+J2771*CARROT_HOURS*WEEKS*(1+CARROT_DIM)^J2771+K2771*MESCLUN_HOURS*WEEKS*(1+MESCLUN_DIM)^K2771</x:f>
        <x:v>2408.1464588102235</x:v>
      </x:c>
      <x:c r="N2771" s="267" t="n">
        <x:f>MAX(M2771-FARMER_HOURS,0)/TEMP_HOURS_PER_WORKER</x:f>
        <x:v>1.172323929729322</x:v>
      </x:c>
      <x:c r="O2771" s="268" t="n">
        <x:f>I2771*TOMATO_PRICE+J2771*CARROT_PRICE+K2771*MESCLUN_PRICE</x:f>
        <x:v>117082</x:v>
      </x:c>
      <x:c r="P2771" s="268" t="n">
        <x:f>I2771*TOMATO_FERTILIZER+J2771*CARROT_FERTILIZER+K2771*MESCLUN_FERTILIZER</x:f>
        <x:v>29480</x:v>
      </x:c>
      <x:c r="Q2771" s="268" t="n">
        <x:f>MIN(M2771,FARMER_HOURS)*FARMER_RATE+MAX(M2771-FARMER_HOURS,0)*TEMP_RATE</x:f>
        <x:v>54308.09824323305</x:v>
      </x:c>
      <x:c r="R2771" s="268" t="n">
        <x:f>O2771-P2771-Q2771-FIXED_COST</x:f>
        <x:v>13293.90175676695</x:v>
      </x:c>
      <x:c r="S2771" s="139" t="str">
        <x:f>IF(AND(L2771&lt;=TOTAL_BED_CAP,N2771&lt;=TEMP_WORKER_CAP),"YES","NO")</x:f>
        <x:v>YES</x:v>
      </x:c>
      <x:c r="T2771" s="139" t="n">
        <x:f>IF(S2771="YES",R2771,-1E+99)</x:f>
        <x:v>13293.90175676695</x:v>
      </x:c>
    </x:row>
    <x:row r="2772">
      <x:c r="A2772" s="139"/>
      <x:c r="B2772" s="139"/>
      <x:c r="C2772" s="139"/>
      <x:c r="D2772" s="139"/>
      <x:c r="E2772" s="139"/>
      <x:c r="F2772" s="139"/>
      <x:c r="G2772" s="139"/>
      <x:c r="H2772" s="139"/>
      <x:c r="I2772" s="266" t="n">
        <x:f>INT((ROW()-ROW($I$46))/((CARROT_CAP+1)*(MESCLUN_CAP+1)))</x:f>
        <x:v>4</x:v>
      </x:c>
      <x:c r="J2772" s="266" t="n">
        <x:f>MOD(INT((ROW()-ROW($I$46))/(MESCLUN_CAP+1)),CARROT_CAP+1)</x:f>
        <x:v>3</x:v>
      </x:c>
      <x:c r="K2772" s="266" t="n">
        <x:f>MOD(ROW()-ROW($I$46),MESCLUN_CAP+1)</x:f>
        <x:v>29</x:v>
      </x:c>
      <x:c r="L2772" s="266" t="n">
        <x:f>SUM(I2772:K2772)</x:f>
        <x:v>36</x:v>
      </x:c>
      <x:c r="M2772" s="267" t="n">
        <x:f>I2772*TOMATO_HOURS*WEEKS*(1+TOMATO_DIM)^I2772+J2772*CARROT_HOURS*WEEKS*(1+CARROT_DIM)^J2772+K2772*MESCLUN_HOURS*WEEKS*(1+MESCLUN_DIM)^K2772</x:f>
        <x:v>2494.964486925877</x:v>
      </x:c>
      <x:c r="N2772" s="267" t="n">
        <x:f>MAX(M2772-FARMER_HOURS,0)/TEMP_HOURS_PER_WORKER</x:f>
        <x:v>1.232614227031859</x:v>
      </x:c>
      <x:c r="O2772" s="268" t="n">
        <x:f>I2772*TOMATO_PRICE+J2772*CARROT_PRICE+K2772*MESCLUN_PRICE</x:f>
        <x:v>119782</x:v>
      </x:c>
      <x:c r="P2772" s="268" t="n">
        <x:f>I2772*TOMATO_FERTILIZER+J2772*CARROT_FERTILIZER+K2772*MESCLUN_FERTILIZER</x:f>
        <x:v>30360</x:v>
      </x:c>
      <x:c r="Q2772" s="268" t="n">
        <x:f>MIN(M2772,FARMER_HOURS)*FARMER_RATE+MAX(M2772-FARMER_HOURS,0)*TEMP_RATE</x:f>
        <x:v>55815.35567579647</x:v>
      </x:c>
      <x:c r="R2772" s="268" t="n">
        <x:f>O2772-P2772-Q2772-FIXED_COST</x:f>
        <x:v>13606.644324203531</x:v>
      </x:c>
      <x:c r="S2772" s="139" t="str">
        <x:f>IF(AND(L2772&lt;=TOTAL_BED_CAP,N2772&lt;=TEMP_WORKER_CAP),"YES","NO")</x:f>
        <x:v>YES</x:v>
      </x:c>
      <x:c r="T2772" s="139" t="n">
        <x:f>IF(S2772="YES",R2772,-1E+99)</x:f>
        <x:v>13606.644324203531</x:v>
      </x:c>
    </x:row>
    <x:row r="2773">
      <x:c r="A2773" s="139"/>
      <x:c r="B2773" s="139"/>
      <x:c r="C2773" s="139"/>
      <x:c r="D2773" s="139"/>
      <x:c r="E2773" s="139"/>
      <x:c r="F2773" s="139"/>
      <x:c r="G2773" s="139"/>
      <x:c r="H2773" s="139"/>
      <x:c r="I2773" s="266" t="n">
        <x:f>INT((ROW()-ROW($I$46))/((CARROT_CAP+1)*(MESCLUN_CAP+1)))</x:f>
        <x:v>4</x:v>
      </x:c>
      <x:c r="J2773" s="266" t="n">
        <x:f>MOD(INT((ROW()-ROW($I$46))/(MESCLUN_CAP+1)),CARROT_CAP+1)</x:f>
        <x:v>3</x:v>
      </x:c>
      <x:c r="K2773" s="266" t="n">
        <x:f>MOD(ROW()-ROW($I$46),MESCLUN_CAP+1)</x:f>
        <x:v>30</x:v>
      </x:c>
      <x:c r="L2773" s="266" t="n">
        <x:f>SUM(I2773:K2773)</x:f>
        <x:v>37</x:v>
      </x:c>
      <x:c r="M2773" s="267" t="n">
        <x:f>I2773*TOMATO_HOURS*WEEKS*(1+TOMATO_DIM)^I2773+J2773*CARROT_HOURS*WEEKS*(1+CARROT_DIM)^J2773+K2773*MESCLUN_HOURS*WEEKS*(1+MESCLUN_DIM)^K2773</x:f>
        <x:v>2583.6741922596466</x:v>
      </x:c>
      <x:c r="N2773" s="267" t="n">
        <x:f>MAX(M2773-FARMER_HOURS,0)/TEMP_HOURS_PER_WORKER</x:f>
        <x:v>1.294218189069199</x:v>
      </x:c>
      <x:c r="O2773" s="268" t="n">
        <x:f>I2773*TOMATO_PRICE+J2773*CARROT_PRICE+K2773*MESCLUN_PRICE</x:f>
        <x:v>122482</x:v>
      </x:c>
      <x:c r="P2773" s="268" t="n">
        <x:f>I2773*TOMATO_FERTILIZER+J2773*CARROT_FERTILIZER+K2773*MESCLUN_FERTILIZER</x:f>
        <x:v>31240</x:v>
      </x:c>
      <x:c r="Q2773" s="268" t="n">
        <x:f>MIN(M2773,FARMER_HOURS)*FARMER_RATE+MAX(M2773-FARMER_HOURS,0)*TEMP_RATE</x:f>
        <x:v>57355.45472672998</x:v>
      </x:c>
      <x:c r="R2773" s="268" t="n">
        <x:f>O2773-P2773-Q2773-FIXED_COST</x:f>
        <x:v>13886.545273270021</x:v>
      </x:c>
      <x:c r="S2773" s="139" t="str">
        <x:f>IF(AND(L2773&lt;=TOTAL_BED_CAP,N2773&lt;=TEMP_WORKER_CAP),"YES","NO")</x:f>
        <x:v>YES</x:v>
      </x:c>
      <x:c r="T2773" s="139" t="n">
        <x:f>IF(S2773="YES",R2773,-1E+99)</x:f>
        <x:v>13886.545273270021</x:v>
      </x:c>
    </x:row>
    <x:row r="2774">
      <x:c r="A2774" s="139"/>
      <x:c r="B2774" s="139"/>
      <x:c r="C2774" s="139"/>
      <x:c r="D2774" s="139"/>
      <x:c r="E2774" s="139"/>
      <x:c r="F2774" s="139"/>
      <x:c r="G2774" s="139"/>
      <x:c r="H2774" s="139"/>
      <x:c r="I2774" s="266" t="n">
        <x:f>INT((ROW()-ROW($I$46))/((CARROT_CAP+1)*(MESCLUN_CAP+1)))</x:f>
        <x:v>4</x:v>
      </x:c>
      <x:c r="J2774" s="266" t="n">
        <x:f>MOD(INT((ROW()-ROW($I$46))/(MESCLUN_CAP+1)),CARROT_CAP+1)</x:f>
        <x:v>4</x:v>
      </x:c>
      <x:c r="K2774" s="266" t="n">
        <x:f>MOD(ROW()-ROW($I$46),MESCLUN_CAP+1)</x:f>
        <x:v>0</x:v>
      </x:c>
      <x:c r="L2774" s="266" t="n">
        <x:f>SUM(I2774:K2774)</x:f>
        <x:v>8</x:v>
      </x:c>
      <x:c r="M2774" s="267" t="n">
        <x:f>I2774*TOMATO_HOURS*WEEKS*(1+TOMATO_DIM)^I2774+J2774*CARROT_HOURS*WEEKS*(1+CARROT_DIM)^J2774+K2774*MESCLUN_HOURS*WEEKS*(1+MESCLUN_DIM)^K2774</x:f>
        <x:v>659.5335468750001</x:v>
      </x:c>
      <x:c r="N2774" s="267" t="n">
        <x:f>MAX(M2774-FARMER_HOURS,0)/TEMP_HOURS_PER_WORKER</x:f>
        <x:v>0</x:v>
      </x:c>
      <x:c r="O2774" s="268" t="n">
        <x:f>I2774*TOMATO_PRICE+J2774*CARROT_PRICE+K2774*MESCLUN_PRICE</x:f>
        <x:v>43576</x:v>
      </x:c>
      <x:c r="P2774" s="268" t="n">
        <x:f>I2774*TOMATO_FERTILIZER+J2774*CARROT_FERTILIZER+K2774*MESCLUN_FERTILIZER</x:f>
        <x:v>5280</x:v>
      </x:c>
      <x:c r="Q2774" s="268" t="n">
        <x:f>MIN(M2774,FARMER_HOURS)*FARMER_RATE+MAX(M2774-FARMER_HOURS,0)*TEMP_RATE</x:f>
        <x:v>22900.470377604168</x:v>
      </x:c>
      <x:c r="R2774" s="268" t="n">
        <x:f>O2774-P2774-Q2774-FIXED_COST</x:f>
        <x:v>-4604.470377604168</x:v>
      </x:c>
      <x:c r="S2774" s="139" t="str">
        <x:f>IF(AND(L2774&lt;=TOTAL_BED_CAP,N2774&lt;=TEMP_WORKER_CAP),"YES","NO")</x:f>
        <x:v>YES</x:v>
      </x:c>
      <x:c r="T2774" s="139" t="n">
        <x:f>IF(S2774="YES",R2774,-1E+99)</x:f>
        <x:v>-4604.470377604168</x:v>
      </x:c>
    </x:row>
    <x:row r="2775">
      <x:c r="A2775" s="139"/>
      <x:c r="B2775" s="139"/>
      <x:c r="C2775" s="139"/>
      <x:c r="D2775" s="139"/>
      <x:c r="E2775" s="139"/>
      <x:c r="F2775" s="139"/>
      <x:c r="G2775" s="139"/>
      <x:c r="H2775" s="139"/>
      <x:c r="I2775" s="266" t="n">
        <x:f>INT((ROW()-ROW($I$46))/((CARROT_CAP+1)*(MESCLUN_CAP+1)))</x:f>
        <x:v>4</x:v>
      </x:c>
      <x:c r="J2775" s="266" t="n">
        <x:f>MOD(INT((ROW()-ROW($I$46))/(MESCLUN_CAP+1)),CARROT_CAP+1)</x:f>
        <x:v>4</x:v>
      </x:c>
      <x:c r="K2775" s="266" t="n">
        <x:f>MOD(ROW()-ROW($I$46),MESCLUN_CAP+1)</x:f>
        <x:v>1</x:v>
      </x:c>
      <x:c r="L2775" s="266" t="n">
        <x:f>SUM(I2775:K2775)</x:f>
        <x:v>9</x:v>
      </x:c>
      <x:c r="M2775" s="267" t="n">
        <x:f>I2775*TOMATO_HOURS*WEEKS*(1+TOMATO_DIM)^I2775+J2775*CARROT_HOURS*WEEKS*(1+CARROT_DIM)^J2775+K2775*MESCLUN_HOURS*WEEKS*(1+MESCLUN_DIM)^K2775</x:f>
        <x:v>705.0960468750001</x:v>
      </x:c>
      <x:c r="N2775" s="267" t="n">
        <x:f>MAX(M2775-FARMER_HOURS,0)/TEMP_HOURS_PER_WORKER</x:f>
        <x:v>0</x:v>
      </x:c>
      <x:c r="O2775" s="268" t="n">
        <x:f>I2775*TOMATO_PRICE+J2775*CARROT_PRICE+K2775*MESCLUN_PRICE</x:f>
        <x:v>46276</x:v>
      </x:c>
      <x:c r="P2775" s="268" t="n">
        <x:f>I2775*TOMATO_FERTILIZER+J2775*CARROT_FERTILIZER+K2775*MESCLUN_FERTILIZER</x:f>
        <x:v>6160</x:v>
      </x:c>
      <x:c r="Q2775" s="268" t="n">
        <x:f>MIN(M2775,FARMER_HOURS)*FARMER_RATE+MAX(M2775-FARMER_HOURS,0)*TEMP_RATE</x:f>
        <x:v>24482.501627604168</x:v>
      </x:c>
      <x:c r="R2775" s="268" t="n">
        <x:f>O2775-P2775-Q2775-FIXED_COST</x:f>
        <x:v>-4366.501627604168</x:v>
      </x:c>
      <x:c r="S2775" s="139" t="str">
        <x:f>IF(AND(L2775&lt;=TOTAL_BED_CAP,N2775&lt;=TEMP_WORKER_CAP),"YES","NO")</x:f>
        <x:v>YES</x:v>
      </x:c>
      <x:c r="T2775" s="139" t="n">
        <x:f>IF(S2775="YES",R2775,-1E+99)</x:f>
        <x:v>-4366.501627604168</x:v>
      </x:c>
    </x:row>
    <x:row r="2776">
      <x:c r="A2776" s="139"/>
      <x:c r="B2776" s="139"/>
      <x:c r="C2776" s="139"/>
      <x:c r="D2776" s="139"/>
      <x:c r="E2776" s="139"/>
      <x:c r="F2776" s="139"/>
      <x:c r="G2776" s="139"/>
      <x:c r="H2776" s="139"/>
      <x:c r="I2776" s="266" t="n">
        <x:f>INT((ROW()-ROW($I$46))/((CARROT_CAP+1)*(MESCLUN_CAP+1)))</x:f>
        <x:v>4</x:v>
      </x:c>
      <x:c r="J2776" s="266" t="n">
        <x:f>MOD(INT((ROW()-ROW($I$46))/(MESCLUN_CAP+1)),CARROT_CAP+1)</x:f>
        <x:v>4</x:v>
      </x:c>
      <x:c r="K2776" s="266" t="n">
        <x:f>MOD(ROW()-ROW($I$46),MESCLUN_CAP+1)</x:f>
        <x:v>2</x:v>
      </x:c>
      <x:c r="L2776" s="266" t="n">
        <x:f>SUM(I2776:K2776)</x:f>
        <x:v>10</x:v>
      </x:c>
      <x:c r="M2776" s="267" t="n">
        <x:f>I2776*TOMATO_HOURS*WEEKS*(1+TOMATO_DIM)^I2776+J2776*CARROT_HOURS*WEEKS*(1+CARROT_DIM)^J2776+K2776*MESCLUN_HOURS*WEEKS*(1+MESCLUN_DIM)^K2776</x:f>
        <x:v>751.7976093750001</x:v>
      </x:c>
      <x:c r="N2776" s="267" t="n">
        <x:f>MAX(M2776-FARMER_HOURS,0)/TEMP_HOURS_PER_WORKER</x:f>
        <x:v>0.022081673177083396</x:v>
      </x:c>
      <x:c r="O2776" s="268" t="n">
        <x:f>I2776*TOMATO_PRICE+J2776*CARROT_PRICE+K2776*MESCLUN_PRICE</x:f>
        <x:v>48976</x:v>
      </x:c>
      <x:c r="P2776" s="268" t="n">
        <x:f>I2776*TOMATO_FERTILIZER+J2776*CARROT_FERTILIZER+K2776*MESCLUN_FERTILIZER</x:f>
        <x:v>7040</x:v>
      </x:c>
      <x:c r="Q2776" s="268" t="n">
        <x:f>MIN(M2776,FARMER_HOURS)*FARMER_RATE+MAX(M2776-FARMER_HOURS,0)*TEMP_RATE</x:f>
        <x:v>25552.041829427086</x:v>
      </x:c>
      <x:c r="R2776" s="268" t="n">
        <x:f>O2776-P2776-Q2776-FIXED_COST</x:f>
        <x:v>-3616.0418294270858</x:v>
      </x:c>
      <x:c r="S2776" s="139" t="str">
        <x:f>IF(AND(L2776&lt;=TOTAL_BED_CAP,N2776&lt;=TEMP_WORKER_CAP),"YES","NO")</x:f>
        <x:v>YES</x:v>
      </x:c>
      <x:c r="T2776" s="139" t="n">
        <x:f>IF(S2776="YES",R2776,-1E+99)</x:f>
        <x:v>-3616.0418294270858</x:v>
      </x:c>
    </x:row>
    <x:row r="2777">
      <x:c r="A2777" s="139"/>
      <x:c r="B2777" s="139"/>
      <x:c r="C2777" s="139"/>
      <x:c r="D2777" s="139"/>
      <x:c r="E2777" s="139"/>
      <x:c r="F2777" s="139"/>
      <x:c r="G2777" s="139"/>
      <x:c r="H2777" s="139"/>
      <x:c r="I2777" s="266" t="n">
        <x:f>INT((ROW()-ROW($I$46))/((CARROT_CAP+1)*(MESCLUN_CAP+1)))</x:f>
        <x:v>4</x:v>
      </x:c>
      <x:c r="J2777" s="266" t="n">
        <x:f>MOD(INT((ROW()-ROW($I$46))/(MESCLUN_CAP+1)),CARROT_CAP+1)</x:f>
        <x:v>4</x:v>
      </x:c>
      <x:c r="K2777" s="266" t="n">
        <x:f>MOD(ROW()-ROW($I$46),MESCLUN_CAP+1)</x:f>
        <x:v>3</x:v>
      </x:c>
      <x:c r="L2777" s="266" t="n">
        <x:f>SUM(I2777:K2777)</x:f>
        <x:v>11</x:v>
      </x:c>
      <x:c r="M2777" s="267" t="n">
        <x:f>I2777*TOMATO_HOURS*WEEKS*(1+TOMATO_DIM)^I2777+J2777*CARROT_HOURS*WEEKS*(1+CARROT_DIM)^J2777+K2777*MESCLUN_HOURS*WEEKS*(1+MESCLUN_DIM)^K2777</x:f>
        <x:v>799.659591796875</x:v>
      </x:c>
      <x:c r="N2777" s="267" t="n">
        <x:f>MAX(M2777-FARMER_HOURS,0)/TEMP_HOURS_PER_WORKER</x:f>
        <x:v>0.0553191609700521</x:v>
      </x:c>
      <x:c r="O2777" s="268" t="n">
        <x:f>I2777*TOMATO_PRICE+J2777*CARROT_PRICE+K2777*MESCLUN_PRICE</x:f>
        <x:v>51676</x:v>
      </x:c>
      <x:c r="P2777" s="268" t="n">
        <x:f>I2777*TOMATO_FERTILIZER+J2777*CARROT_FERTILIZER+K2777*MESCLUN_FERTILIZER</x:f>
        <x:v>7920</x:v>
      </x:c>
      <x:c r="Q2777" s="268" t="n">
        <x:f>MIN(M2777,FARMER_HOURS)*FARMER_RATE+MAX(M2777-FARMER_HOURS,0)*TEMP_RATE</x:f>
        <x:v>26382.9790242513</x:v>
      </x:c>
      <x:c r="R2777" s="268" t="n">
        <x:f>O2777-P2777-Q2777-FIXED_COST</x:f>
        <x:v>-2626.979024251301</x:v>
      </x:c>
      <x:c r="S2777" s="139" t="str">
        <x:f>IF(AND(L2777&lt;=TOTAL_BED_CAP,N2777&lt;=TEMP_WORKER_CAP),"YES","NO")</x:f>
        <x:v>YES</x:v>
      </x:c>
      <x:c r="T2777" s="139" t="n">
        <x:f>IF(S2777="YES",R2777,-1E+99)</x:f>
        <x:v>-2626.979024251301</x:v>
      </x:c>
    </x:row>
    <x:row r="2778">
      <x:c r="A2778" s="139"/>
      <x:c r="B2778" s="139"/>
      <x:c r="C2778" s="139"/>
      <x:c r="D2778" s="139"/>
      <x:c r="E2778" s="139"/>
      <x:c r="F2778" s="139"/>
      <x:c r="G2778" s="139"/>
      <x:c r="H2778" s="139"/>
      <x:c r="I2778" s="266" t="n">
        <x:f>INT((ROW()-ROW($I$46))/((CARROT_CAP+1)*(MESCLUN_CAP+1)))</x:f>
        <x:v>4</x:v>
      </x:c>
      <x:c r="J2778" s="266" t="n">
        <x:f>MOD(INT((ROW()-ROW($I$46))/(MESCLUN_CAP+1)),CARROT_CAP+1)</x:f>
        <x:v>4</x:v>
      </x:c>
      <x:c r="K2778" s="266" t="n">
        <x:f>MOD(ROW()-ROW($I$46),MESCLUN_CAP+1)</x:f>
        <x:v>4</x:v>
      </x:c>
      <x:c r="L2778" s="266" t="n">
        <x:f>SUM(I2778:K2778)</x:f>
        <x:v>12</x:v>
      </x:c>
      <x:c r="M2778" s="267" t="n">
        <x:f>I2778*TOMATO_HOURS*WEEKS*(1+TOMATO_DIM)^I2778+J2778*CARROT_HOURS*WEEKS*(1+CARROT_DIM)^J2778+K2778*MESCLUN_HOURS*WEEKS*(1+MESCLUN_DIM)^K2778</x:f>
        <x:v>848.7037075195312</x:v>
      </x:c>
      <x:c r="N2778" s="267" t="n">
        <x:f>MAX(M2778-FARMER_HOURS,0)/TEMP_HOURS_PER_WORKER</x:f>
        <x:v>0.08937757466634114</x:v>
      </x:c>
      <x:c r="O2778" s="268" t="n">
        <x:f>I2778*TOMATO_PRICE+J2778*CARROT_PRICE+K2778*MESCLUN_PRICE</x:f>
        <x:v>54376</x:v>
      </x:c>
      <x:c r="P2778" s="268" t="n">
        <x:f>I2778*TOMATO_FERTILIZER+J2778*CARROT_FERTILIZER+K2778*MESCLUN_FERTILIZER</x:f>
        <x:v>8800</x:v>
      </x:c>
      <x:c r="Q2778" s="268" t="n">
        <x:f>MIN(M2778,FARMER_HOURS)*FARMER_RATE+MAX(M2778-FARMER_HOURS,0)*TEMP_RATE</x:f>
        <x:v>27234.439366658527</x:v>
      </x:c>
      <x:c r="R2778" s="268" t="n">
        <x:f>O2778-P2778-Q2778-FIXED_COST</x:f>
        <x:v>-1658.4393666585274</x:v>
      </x:c>
      <x:c r="S2778" s="139" t="str">
        <x:f>IF(AND(L2778&lt;=TOTAL_BED_CAP,N2778&lt;=TEMP_WORKER_CAP),"YES","NO")</x:f>
        <x:v>YES</x:v>
      </x:c>
      <x:c r="T2778" s="139" t="n">
        <x:f>IF(S2778="YES",R2778,-1E+99)</x:f>
        <x:v>-1658.4393666585274</x:v>
      </x:c>
    </x:row>
    <x:row r="2779">
      <x:c r="A2779" s="139"/>
      <x:c r="B2779" s="139"/>
      <x:c r="C2779" s="139"/>
      <x:c r="D2779" s="139"/>
      <x:c r="E2779" s="139"/>
      <x:c r="F2779" s="139"/>
      <x:c r="G2779" s="139"/>
      <x:c r="H2779" s="139"/>
      <x:c r="I2779" s="266" t="n">
        <x:f>INT((ROW()-ROW($I$46))/((CARROT_CAP+1)*(MESCLUN_CAP+1)))</x:f>
        <x:v>4</x:v>
      </x:c>
      <x:c r="J2779" s="266" t="n">
        <x:f>MOD(INT((ROW()-ROW($I$46))/(MESCLUN_CAP+1)),CARROT_CAP+1)</x:f>
        <x:v>4</x:v>
      </x:c>
      <x:c r="K2779" s="266" t="n">
        <x:f>MOD(ROW()-ROW($I$46),MESCLUN_CAP+1)</x:f>
        <x:v>5</x:v>
      </x:c>
      <x:c r="L2779" s="266" t="n">
        <x:f>SUM(I2779:K2779)</x:f>
        <x:v>13</x:v>
      </x:c>
      <x:c r="M2779" s="267" t="n">
        <x:f>I2779*TOMATO_HOURS*WEEKS*(1+TOMATO_DIM)^I2779+J2779*CARROT_HOURS*WEEKS*(1+CARROT_DIM)^J2779+K2779*MESCLUN_HOURS*WEEKS*(1+MESCLUN_DIM)^K2779</x:f>
        <x:v>898.9520314407349</x:v>
      </x:c>
      <x:c r="N2779" s="267" t="n">
        <x:f>MAX(M2779-FARMER_HOURS,0)/TEMP_HOURS_PER_WORKER</x:f>
        <x:v>0.1242722440560659</x:v>
      </x:c>
      <x:c r="O2779" s="268" t="n">
        <x:f>I2779*TOMATO_PRICE+J2779*CARROT_PRICE+K2779*MESCLUN_PRICE</x:f>
        <x:v>57076</x:v>
      </x:c>
      <x:c r="P2779" s="268" t="n">
        <x:f>I2779*TOMATO_FERTILIZER+J2779*CARROT_FERTILIZER+K2779*MESCLUN_FERTILIZER</x:f>
        <x:v>9680</x:v>
      </x:c>
      <x:c r="Q2779" s="268" t="n">
        <x:f>MIN(M2779,FARMER_HOURS)*FARMER_RATE+MAX(M2779-FARMER_HOURS,0)*TEMP_RATE</x:f>
        <x:v>28106.80610140165</x:v>
      </x:c>
      <x:c r="R2779" s="268" t="n">
        <x:f>O2779-P2779-Q2779-FIXED_COST</x:f>
        <x:v>-710.8061014016494</x:v>
      </x:c>
      <x:c r="S2779" s="139" t="str">
        <x:f>IF(AND(L2779&lt;=TOTAL_BED_CAP,N2779&lt;=TEMP_WORKER_CAP),"YES","NO")</x:f>
        <x:v>YES</x:v>
      </x:c>
      <x:c r="T2779" s="139" t="n">
        <x:f>IF(S2779="YES",R2779,-1E+99)</x:f>
        <x:v>-710.8061014016494</x:v>
      </x:c>
    </x:row>
    <x:row r="2780">
      <x:c r="A2780" s="139"/>
      <x:c r="B2780" s="139"/>
      <x:c r="C2780" s="139"/>
      <x:c r="D2780" s="139"/>
      <x:c r="E2780" s="139"/>
      <x:c r="F2780" s="139"/>
      <x:c r="G2780" s="139"/>
      <x:c r="H2780" s="139"/>
      <x:c r="I2780" s="266" t="n">
        <x:f>INT((ROW()-ROW($I$46))/((CARROT_CAP+1)*(MESCLUN_CAP+1)))</x:f>
        <x:v>4</x:v>
      </x:c>
      <x:c r="J2780" s="266" t="n">
        <x:f>MOD(INT((ROW()-ROW($I$46))/(MESCLUN_CAP+1)),CARROT_CAP+1)</x:f>
        <x:v>4</x:v>
      </x:c>
      <x:c r="K2780" s="266" t="n">
        <x:f>MOD(ROW()-ROW($I$46),MESCLUN_CAP+1)</x:f>
        <x:v>6</x:v>
      </x:c>
      <x:c r="L2780" s="266" t="n">
        <x:f>SUM(I2780:K2780)</x:f>
        <x:v>14</x:v>
      </x:c>
      <x:c r="M2780" s="267" t="n">
        <x:f>I2780*TOMATO_HOURS*WEEKS*(1+TOMATO_DIM)^I2780+J2780*CARROT_HOURS*WEEKS*(1+CARROT_DIM)^J2780+K2780*MESCLUN_HOURS*WEEKS*(1+MESCLUN_DIM)^K2780</x:f>
        <x:v>950.4270056223678</x:v>
      </x:c>
      <x:c r="N2780" s="267" t="n">
        <x:f>MAX(M2780-FARMER_HOURS,0)/TEMP_HOURS_PER_WORKER</x:f>
        <x:v>0.16001875390442208</x:v>
      </x:c>
      <x:c r="O2780" s="268" t="n">
        <x:f>I2780*TOMATO_PRICE+J2780*CARROT_PRICE+K2780*MESCLUN_PRICE</x:f>
        <x:v>59776</x:v>
      </x:c>
      <x:c r="P2780" s="268" t="n">
        <x:f>I2780*TOMATO_FERTILIZER+J2780*CARROT_FERTILIZER+K2780*MESCLUN_FERTILIZER</x:f>
        <x:v>10560</x:v>
      </x:c>
      <x:c r="Q2780" s="268" t="n">
        <x:f>MIN(M2780,FARMER_HOURS)*FARMER_RATE+MAX(M2780-FARMER_HOURS,0)*TEMP_RATE</x:f>
        <x:v>29000.46884761055</x:v>
      </x:c>
      <x:c r="R2780" s="268" t="n">
        <x:f>O2780-P2780-Q2780-FIXED_COST</x:f>
        <x:v>215.53115238944883</x:v>
      </x:c>
      <x:c r="S2780" s="139" t="str">
        <x:f>IF(AND(L2780&lt;=TOTAL_BED_CAP,N2780&lt;=TEMP_WORKER_CAP),"YES","NO")</x:f>
        <x:v>YES</x:v>
      </x:c>
      <x:c r="T2780" s="139" t="n">
        <x:f>IF(S2780="YES",R2780,-1E+99)</x:f>
        <x:v>215.53115238944883</x:v>
      </x:c>
    </x:row>
    <x:row r="2781">
      <x:c r="A2781" s="139"/>
      <x:c r="B2781" s="139"/>
      <x:c r="C2781" s="139"/>
      <x:c r="D2781" s="139"/>
      <x:c r="E2781" s="139"/>
      <x:c r="F2781" s="139"/>
      <x:c r="G2781" s="139"/>
      <x:c r="H2781" s="139"/>
      <x:c r="I2781" s="266" t="n">
        <x:f>INT((ROW()-ROW($I$46))/((CARROT_CAP+1)*(MESCLUN_CAP+1)))</x:f>
        <x:v>4</x:v>
      </x:c>
      <x:c r="J2781" s="266" t="n">
        <x:f>MOD(INT((ROW()-ROW($I$46))/(MESCLUN_CAP+1)),CARROT_CAP+1)</x:f>
        <x:v>4</x:v>
      </x:c>
      <x:c r="K2781" s="266" t="n">
        <x:f>MOD(ROW()-ROW($I$46),MESCLUN_CAP+1)</x:f>
        <x:v>7</x:v>
      </x:c>
      <x:c r="L2781" s="266" t="n">
        <x:f>SUM(I2781:K2781)</x:f>
        <x:v>15</x:v>
      </x:c>
      <x:c r="M2781" s="267" t="n">
        <x:f>I2781*TOMATO_HOURS*WEEKS*(1+TOMATO_DIM)^I2781+J2781*CARROT_HOURS*WEEKS*(1+CARROT_DIM)^J2781+K2781*MESCLUN_HOURS*WEEKS*(1+MESCLUN_DIM)^K2781</x:f>
        <x:v>1003.1514450203283</x:v>
      </x:c>
      <x:c r="N2781" s="267" t="n">
        <x:f>MAX(M2781-FARMER_HOURS,0)/TEMP_HOURS_PER_WORKER</x:f>
        <x:v>0.19663294793078354</x:v>
      </x:c>
      <x:c r="O2781" s="268" t="n">
        <x:f>I2781*TOMATO_PRICE+J2781*CARROT_PRICE+K2781*MESCLUN_PRICE</x:f>
        <x:v>62476</x:v>
      </x:c>
      <x:c r="P2781" s="268" t="n">
        <x:f>I2781*TOMATO_FERTILIZER+J2781*CARROT_FERTILIZER+K2781*MESCLUN_FERTILIZER</x:f>
        <x:v>11440</x:v>
      </x:c>
      <x:c r="Q2781" s="268" t="n">
        <x:f>MIN(M2781,FARMER_HOURS)*FARMER_RATE+MAX(M2781-FARMER_HOURS,0)*TEMP_RATE</x:f>
        <x:v>29915.82369826959</x:v>
      </x:c>
      <x:c r="R2781" s="268" t="n">
        <x:f>O2781-P2781-Q2781-FIXED_COST</x:f>
        <x:v>1120.176301730411</x:v>
      </x:c>
      <x:c r="S2781" s="139" t="str">
        <x:f>IF(AND(L2781&lt;=TOTAL_BED_CAP,N2781&lt;=TEMP_WORKER_CAP),"YES","NO")</x:f>
        <x:v>YES</x:v>
      </x:c>
      <x:c r="T2781" s="139" t="n">
        <x:f>IF(S2781="YES",R2781,-1E+99)</x:f>
        <x:v>1120.176301730411</x:v>
      </x:c>
    </x:row>
    <x:row r="2782">
      <x:c r="A2782" s="139"/>
      <x:c r="B2782" s="139"/>
      <x:c r="C2782" s="139"/>
      <x:c r="D2782" s="139"/>
      <x:c r="E2782" s="139"/>
      <x:c r="F2782" s="139"/>
      <x:c r="G2782" s="139"/>
      <x:c r="H2782" s="139"/>
      <x:c r="I2782" s="266" t="n">
        <x:f>INT((ROW()-ROW($I$46))/((CARROT_CAP+1)*(MESCLUN_CAP+1)))</x:f>
        <x:v>4</x:v>
      </x:c>
      <x:c r="J2782" s="266" t="n">
        <x:f>MOD(INT((ROW()-ROW($I$46))/(MESCLUN_CAP+1)),CARROT_CAP+1)</x:f>
        <x:v>4</x:v>
      </x:c>
      <x:c r="K2782" s="266" t="n">
        <x:f>MOD(ROW()-ROW($I$46),MESCLUN_CAP+1)</x:f>
        <x:v>8</x:v>
      </x:c>
      <x:c r="L2782" s="266" t="n">
        <x:f>SUM(I2782:K2782)</x:f>
        <x:v>16</x:v>
      </x:c>
      <x:c r="M2782" s="267" t="n">
        <x:f>I2782*TOMATO_HOURS*WEEKS*(1+TOMATO_DIM)^I2782+J2782*CARROT_HOURS*WEEKS*(1+CARROT_DIM)^J2782+K2782*MESCLUN_HOURS*WEEKS*(1+MESCLUN_DIM)^K2782</x:f>
        <x:v>1057.1485433003083</x:v>
      </x:c>
      <x:c r="N2782" s="267" t="n">
        <x:f>MAX(M2782-FARMER_HOURS,0)/TEMP_HOURS_PER_WORKER</x:f>
        <x:v>0.23413093284743636</x:v>
      </x:c>
      <x:c r="O2782" s="268" t="n">
        <x:f>I2782*TOMATO_PRICE+J2782*CARROT_PRICE+K2782*MESCLUN_PRICE</x:f>
        <x:v>65176</x:v>
      </x:c>
      <x:c r="P2782" s="268" t="n">
        <x:f>I2782*TOMATO_FERTILIZER+J2782*CARROT_FERTILIZER+K2782*MESCLUN_FERTILIZER</x:f>
        <x:v>12320</x:v>
      </x:c>
      <x:c r="Q2782" s="268" t="n">
        <x:f>MIN(M2782,FARMER_HOURS)*FARMER_RATE+MAX(M2782-FARMER_HOURS,0)*TEMP_RATE</x:f>
        <x:v>30853.27332118591</x:v>
      </x:c>
      <x:c r="R2782" s="268" t="n">
        <x:f>O2782-P2782-Q2782-FIXED_COST</x:f>
        <x:v>2002.7266788140914</x:v>
      </x:c>
      <x:c r="S2782" s="139" t="str">
        <x:f>IF(AND(L2782&lt;=TOTAL_BED_CAP,N2782&lt;=TEMP_WORKER_CAP),"YES","NO")</x:f>
        <x:v>YES</x:v>
      </x:c>
      <x:c r="T2782" s="139" t="n">
        <x:f>IF(S2782="YES",R2782,-1E+99)</x:f>
        <x:v>2002.7266788140914</x:v>
      </x:c>
    </x:row>
    <x:row r="2783">
      <x:c r="A2783" s="139"/>
      <x:c r="B2783" s="139"/>
      <x:c r="C2783" s="139"/>
      <x:c r="D2783" s="139"/>
      <x:c r="E2783" s="139"/>
      <x:c r="F2783" s="139"/>
      <x:c r="G2783" s="139"/>
      <x:c r="H2783" s="139"/>
      <x:c r="I2783" s="266" t="n">
        <x:f>INT((ROW()-ROW($I$46))/((CARROT_CAP+1)*(MESCLUN_CAP+1)))</x:f>
        <x:v>4</x:v>
      </x:c>
      <x:c r="J2783" s="266" t="n">
        <x:f>MOD(INT((ROW()-ROW($I$46))/(MESCLUN_CAP+1)),CARROT_CAP+1)</x:f>
        <x:v>4</x:v>
      </x:c>
      <x:c r="K2783" s="266" t="n">
        <x:f>MOD(ROW()-ROW($I$46),MESCLUN_CAP+1)</x:f>
        <x:v>9</x:v>
      </x:c>
      <x:c r="L2783" s="266" t="n">
        <x:f>SUM(I2783:K2783)</x:f>
        <x:v>17</x:v>
      </x:c>
      <x:c r="M2783" s="267" t="n">
        <x:f>I2783*TOMATO_HOURS*WEEKS*(1+TOMATO_DIM)^I2783+J2783*CARROT_HOURS*WEEKS*(1+CARROT_DIM)^J2783+K2783*MESCLUN_HOURS*WEEKS*(1+MESCLUN_DIM)^K2783</x:f>
        <x:v>1112.4418787407028</x:v>
      </x:c>
      <x:c r="N2783" s="267" t="n">
        <x:f>MAX(M2783-FARMER_HOURS,0)/TEMP_HOURS_PER_WORKER</x:f>
        <x:v>0.2725290824588214</x:v>
      </x:c>
      <x:c r="O2783" s="268" t="n">
        <x:f>I2783*TOMATO_PRICE+J2783*CARROT_PRICE+K2783*MESCLUN_PRICE</x:f>
        <x:v>67876</x:v>
      </x:c>
      <x:c r="P2783" s="268" t="n">
        <x:f>I2783*TOMATO_FERTILIZER+J2783*CARROT_FERTILIZER+K2783*MESCLUN_FERTILIZER</x:f>
        <x:v>13200</x:v>
      </x:c>
      <x:c r="Q2783" s="268" t="n">
        <x:f>MIN(M2783,FARMER_HOURS)*FARMER_RATE+MAX(M2783-FARMER_HOURS,0)*TEMP_RATE</x:f>
        <x:v>31813.227061470534</x:v>
      </x:c>
      <x:c r="R2783" s="268" t="n">
        <x:f>O2783-P2783-Q2783-FIXED_COST</x:f>
        <x:v>2862.772938529466</x:v>
      </x:c>
      <x:c r="S2783" s="139" t="str">
        <x:f>IF(AND(L2783&lt;=TOTAL_BED_CAP,N2783&lt;=TEMP_WORKER_CAP),"YES","NO")</x:f>
        <x:v>YES</x:v>
      </x:c>
      <x:c r="T2783" s="139" t="n">
        <x:f>IF(S2783="YES",R2783,-1E+99)</x:f>
        <x:v>2862.772938529466</x:v>
      </x:c>
    </x:row>
    <x:row r="2784">
      <x:c r="A2784" s="139"/>
      <x:c r="B2784" s="139"/>
      <x:c r="C2784" s="139"/>
      <x:c r="D2784" s="139"/>
      <x:c r="E2784" s="139"/>
      <x:c r="F2784" s="139"/>
      <x:c r="G2784" s="139"/>
      <x:c r="H2784" s="139"/>
      <x:c r="I2784" s="266" t="n">
        <x:f>INT((ROW()-ROW($I$46))/((CARROT_CAP+1)*(MESCLUN_CAP+1)))</x:f>
        <x:v>4</x:v>
      </x:c>
      <x:c r="J2784" s="266" t="n">
        <x:f>MOD(INT((ROW()-ROW($I$46))/(MESCLUN_CAP+1)),CARROT_CAP+1)</x:f>
        <x:v>4</x:v>
      </x:c>
      <x:c r="K2784" s="266" t="n">
        <x:f>MOD(ROW()-ROW($I$46),MESCLUN_CAP+1)</x:f>
        <x:v>10</x:v>
      </x:c>
      <x:c r="L2784" s="266" t="n">
        <x:f>SUM(I2784:K2784)</x:f>
        <x:v>18</x:v>
      </x:c>
      <x:c r="M2784" s="267" t="n">
        <x:f>I2784*TOMATO_HOURS*WEEKS*(1+TOMATO_DIM)^I2784+J2784*CARROT_HOURS*WEEKS*(1+CARROT_DIM)^J2784+K2784*MESCLUN_HOURS*WEEKS*(1+MESCLUN_DIM)^K2784</x:f>
        <x:v>1169.0554202239155</x:v>
      </x:c>
      <x:c r="N2784" s="267" t="n">
        <x:f>MAX(M2784-FARMER_HOURS,0)/TEMP_HOURS_PER_WORKER</x:f>
        <x:v>0.3118440418221635</x:v>
      </x:c>
      <x:c r="O2784" s="268" t="n">
        <x:f>I2784*TOMATO_PRICE+J2784*CARROT_PRICE+K2784*MESCLUN_PRICE</x:f>
        <x:v>70576</x:v>
      </x:c>
      <x:c r="P2784" s="268" t="n">
        <x:f>I2784*TOMATO_FERTILIZER+J2784*CARROT_FERTILIZER+K2784*MESCLUN_FERTILIZER</x:f>
        <x:v>14080</x:v>
      </x:c>
      <x:c r="Q2784" s="268" t="n">
        <x:f>MIN(M2784,FARMER_HOURS)*FARMER_RATE+MAX(M2784-FARMER_HOURS,0)*TEMP_RATE</x:f>
        <x:v>32796.10104555409</x:v>
      </x:c>
      <x:c r="R2784" s="268" t="n">
        <x:f>O2784-P2784-Q2784-FIXED_COST</x:f>
        <x:v>3699.898954445911</x:v>
      </x:c>
      <x:c r="S2784" s="139" t="str">
        <x:f>IF(AND(L2784&lt;=TOTAL_BED_CAP,N2784&lt;=TEMP_WORKER_CAP),"YES","NO")</x:f>
        <x:v>YES</x:v>
      </x:c>
      <x:c r="T2784" s="139" t="n">
        <x:f>IF(S2784="YES",R2784,-1E+99)</x:f>
        <x:v>3699.898954445911</x:v>
      </x:c>
    </x:row>
    <x:row r="2785">
      <x:c r="A2785" s="139"/>
      <x:c r="B2785" s="139"/>
      <x:c r="C2785" s="139"/>
      <x:c r="D2785" s="139"/>
      <x:c r="E2785" s="139"/>
      <x:c r="F2785" s="139"/>
      <x:c r="G2785" s="139"/>
      <x:c r="H2785" s="139"/>
      <x:c r="I2785" s="266" t="n">
        <x:f>INT((ROW()-ROW($I$46))/((CARROT_CAP+1)*(MESCLUN_CAP+1)))</x:f>
        <x:v>4</x:v>
      </x:c>
      <x:c r="J2785" s="266" t="n">
        <x:f>MOD(INT((ROW()-ROW($I$46))/(MESCLUN_CAP+1)),CARROT_CAP+1)</x:f>
        <x:v>4</x:v>
      </x:c>
      <x:c r="K2785" s="266" t="n">
        <x:f>MOD(ROW()-ROW($I$46),MESCLUN_CAP+1)</x:f>
        <x:v>11</x:v>
      </x:c>
      <x:c r="L2785" s="266" t="n">
        <x:f>SUM(I2785:K2785)</x:f>
        <x:v>19</x:v>
      </x:c>
      <x:c r="M2785" s="267" t="n">
        <x:f>I2785*TOMATO_HOURS*WEEKS*(1+TOMATO_DIM)^I2785+J2785*CARROT_HOURS*WEEKS*(1+CARROT_DIM)^J2785+K2785*MESCLUN_HOURS*WEEKS*(1+MESCLUN_DIM)^K2785</x:f>
        <x:v>1227.0135333173548</x:v>
      </x:c>
      <x:c r="N2785" s="267" t="n">
        <x:f>MAX(M2785-FARMER_HOURS,0)/TEMP_HOURS_PER_WORKER</x:f>
        <x:v>0.3520927314703853</x:v>
      </x:c>
      <x:c r="O2785" s="268" t="n">
        <x:f>I2785*TOMATO_PRICE+J2785*CARROT_PRICE+K2785*MESCLUN_PRICE</x:f>
        <x:v>73276</x:v>
      </x:c>
      <x:c r="P2785" s="268" t="n">
        <x:f>I2785*TOMATO_FERTILIZER+J2785*CARROT_FERTILIZER+K2785*MESCLUN_FERTILIZER</x:f>
        <x:v>14960</x:v>
      </x:c>
      <x:c r="Q2785" s="268" t="n">
        <x:f>MIN(M2785,FARMER_HOURS)*FARMER_RATE+MAX(M2785-FARMER_HOURS,0)*TEMP_RATE</x:f>
        <x:v>33802.31828675963</x:v>
      </x:c>
      <x:c r="R2785" s="268" t="n">
        <x:f>O2785-P2785-Q2785-FIXED_COST</x:f>
        <x:v>4513.681713240367</x:v>
      </x:c>
      <x:c r="S2785" s="139" t="str">
        <x:f>IF(AND(L2785&lt;=TOTAL_BED_CAP,N2785&lt;=TEMP_WORKER_CAP),"YES","NO")</x:f>
        <x:v>YES</x:v>
      </x:c>
      <x:c r="T2785" s="139" t="n">
        <x:f>IF(S2785="YES",R2785,-1E+99)</x:f>
        <x:v>4513.681713240367</x:v>
      </x:c>
    </x:row>
    <x:row r="2786">
      <x:c r="A2786" s="139"/>
      <x:c r="B2786" s="139"/>
      <x:c r="C2786" s="139"/>
      <x:c r="D2786" s="139"/>
      <x:c r="E2786" s="139"/>
      <x:c r="F2786" s="139"/>
      <x:c r="G2786" s="139"/>
      <x:c r="H2786" s="139"/>
      <x:c r="I2786" s="266" t="n">
        <x:f>INT((ROW()-ROW($I$46))/((CARROT_CAP+1)*(MESCLUN_CAP+1)))</x:f>
        <x:v>4</x:v>
      </x:c>
      <x:c r="J2786" s="266" t="n">
        <x:f>MOD(INT((ROW()-ROW($I$46))/(MESCLUN_CAP+1)),CARROT_CAP+1)</x:f>
        <x:v>4</x:v>
      </x:c>
      <x:c r="K2786" s="266" t="n">
        <x:f>MOD(ROW()-ROW($I$46),MESCLUN_CAP+1)</x:f>
        <x:v>12</x:v>
      </x:c>
      <x:c r="L2786" s="266" t="n">
        <x:f>SUM(I2786:K2786)</x:f>
        <x:v>20</x:v>
      </x:c>
      <x:c r="M2786" s="267" t="n">
        <x:f>I2786*TOMATO_HOURS*WEEKS*(1+TOMATO_DIM)^I2786+J2786*CARROT_HOURS*WEEKS*(1+CARROT_DIM)^J2786+K2786*MESCLUN_HOURS*WEEKS*(1+MESCLUN_DIM)^K2786</x:f>
        <x:v>1286.340986445419</x:v>
      </x:c>
      <x:c r="N2786" s="267" t="n">
        <x:f>MAX(M2786-FARMER_HOURS,0)/TEMP_HOURS_PER_WORKER</x:f>
        <x:v>0.3932923516982077</x:v>
      </x:c>
      <x:c r="O2786" s="268" t="n">
        <x:f>I2786*TOMATO_PRICE+J2786*CARROT_PRICE+K2786*MESCLUN_PRICE</x:f>
        <x:v>75976</x:v>
      </x:c>
      <x:c r="P2786" s="268" t="n">
        <x:f>I2786*TOMATO_FERTILIZER+J2786*CARROT_FERTILIZER+K2786*MESCLUN_FERTILIZER</x:f>
        <x:v>15840</x:v>
      </x:c>
      <x:c r="Q2786" s="268" t="n">
        <x:f>MIN(M2786,FARMER_HOURS)*FARMER_RATE+MAX(M2786-FARMER_HOURS,0)*TEMP_RATE</x:f>
        <x:v>34832.308792455195</x:v>
      </x:c>
      <x:c r="R2786" s="268" t="n">
        <x:f>O2786-P2786-Q2786-FIXED_COST</x:f>
        <x:v>5303.691207544805</x:v>
      </x:c>
      <x:c r="S2786" s="139" t="str">
        <x:f>IF(AND(L2786&lt;=TOTAL_BED_CAP,N2786&lt;=TEMP_WORKER_CAP),"YES","NO")</x:f>
        <x:v>YES</x:v>
      </x:c>
      <x:c r="T2786" s="139" t="n">
        <x:f>IF(S2786="YES",R2786,-1E+99)</x:f>
        <x:v>5303.691207544805</x:v>
      </x:c>
    </x:row>
    <x:row r="2787">
      <x:c r="A2787" s="139"/>
      <x:c r="B2787" s="139"/>
      <x:c r="C2787" s="139"/>
      <x:c r="D2787" s="139"/>
      <x:c r="E2787" s="139"/>
      <x:c r="F2787" s="139"/>
      <x:c r="G2787" s="139"/>
      <x:c r="H2787" s="139"/>
      <x:c r="I2787" s="266" t="n">
        <x:f>INT((ROW()-ROW($I$46))/((CARROT_CAP+1)*(MESCLUN_CAP+1)))</x:f>
        <x:v>4</x:v>
      </x:c>
      <x:c r="J2787" s="266" t="n">
        <x:f>MOD(INT((ROW()-ROW($I$46))/(MESCLUN_CAP+1)),CARROT_CAP+1)</x:f>
        <x:v>4</x:v>
      </x:c>
      <x:c r="K2787" s="266" t="n">
        <x:f>MOD(ROW()-ROW($I$46),MESCLUN_CAP+1)</x:f>
        <x:v>13</x:v>
      </x:c>
      <x:c r="L2787" s="266" t="n">
        <x:f>SUM(I2787:K2787)</x:f>
        <x:v>21</x:v>
      </x:c>
      <x:c r="M2787" s="267" t="n">
        <x:f>I2787*TOMATO_HOURS*WEEKS*(1+TOMATO_DIM)^I2787+J2787*CARROT_HOURS*WEEKS*(1+CARROT_DIM)^J2787+K2787*MESCLUN_HOURS*WEEKS*(1+MESCLUN_DIM)^K2787</x:f>
        <x:v>1347.0629571538034</x:v>
      </x:c>
      <x:c r="N2787" s="267" t="n">
        <x:f>MAX(M2787-FARMER_HOURS,0)/TEMP_HOURS_PER_WORKER</x:f>
        <x:v>0.43546038691236344</x:v>
      </x:c>
      <x:c r="O2787" s="268" t="n">
        <x:f>I2787*TOMATO_PRICE+J2787*CARROT_PRICE+K2787*MESCLUN_PRICE</x:f>
        <x:v>78676</x:v>
      </x:c>
      <x:c r="P2787" s="268" t="n">
        <x:f>I2787*TOMATO_FERTILIZER+J2787*CARROT_FERTILIZER+K2787*MESCLUN_FERTILIZER</x:f>
        <x:v>16720</x:v>
      </x:c>
      <x:c r="Q2787" s="268" t="n">
        <x:f>MIN(M2787,FARMER_HOURS)*FARMER_RATE+MAX(M2787-FARMER_HOURS,0)*TEMP_RATE</x:f>
        <x:v>35886.50967280909</x:v>
      </x:c>
      <x:c r="R2787" s="268" t="n">
        <x:f>O2787-P2787-Q2787-FIXED_COST</x:f>
        <x:v>6069.490327190913</x:v>
      </x:c>
      <x:c r="S2787" s="139" t="str">
        <x:f>IF(AND(L2787&lt;=TOTAL_BED_CAP,N2787&lt;=TEMP_WORKER_CAP),"YES","NO")</x:f>
        <x:v>YES</x:v>
      </x:c>
      <x:c r="T2787" s="139" t="n">
        <x:f>IF(S2787="YES",R2787,-1E+99)</x:f>
        <x:v>6069.490327190913</x:v>
      </x:c>
    </x:row>
    <x:row r="2788">
      <x:c r="A2788" s="139"/>
      <x:c r="B2788" s="139"/>
      <x:c r="C2788" s="139"/>
      <x:c r="D2788" s="139"/>
      <x:c r="E2788" s="139"/>
      <x:c r="F2788" s="139"/>
      <x:c r="G2788" s="139"/>
      <x:c r="H2788" s="139"/>
      <x:c r="I2788" s="266" t="n">
        <x:f>INT((ROW()-ROW($I$46))/((CARROT_CAP+1)*(MESCLUN_CAP+1)))</x:f>
        <x:v>4</x:v>
      </x:c>
      <x:c r="J2788" s="266" t="n">
        <x:f>MOD(INT((ROW()-ROW($I$46))/(MESCLUN_CAP+1)),CARROT_CAP+1)</x:f>
        <x:v>4</x:v>
      </x:c>
      <x:c r="K2788" s="266" t="n">
        <x:f>MOD(ROW()-ROW($I$46),MESCLUN_CAP+1)</x:f>
        <x:v>14</x:v>
      </x:c>
      <x:c r="L2788" s="266" t="n">
        <x:f>SUM(I2788:K2788)</x:f>
        <x:v>22</x:v>
      </x:c>
      <x:c r="M2788" s="267" t="n">
        <x:f>I2788*TOMATO_HOURS*WEEKS*(1+TOMATO_DIM)^I2788+J2788*CARROT_HOURS*WEEKS*(1+CARROT_DIM)^J2788+K2788*MESCLUN_HOURS*WEEKS*(1+MESCLUN_DIM)^K2788</x:f>
        <x:v>1409.2050384674644</x:v>
      </x:c>
      <x:c r="N2788" s="267" t="n">
        <x:f>MAX(M2788-FARMER_HOURS,0)/TEMP_HOURS_PER_WORKER</x:f>
        <x:v>0.4786146100468503</x:v>
      </x:c>
      <x:c r="O2788" s="268" t="n">
        <x:f>I2788*TOMATO_PRICE+J2788*CARROT_PRICE+K2788*MESCLUN_PRICE</x:f>
        <x:v>81376</x:v>
      </x:c>
      <x:c r="P2788" s="268" t="n">
        <x:f>I2788*TOMATO_FERTILIZER+J2788*CARROT_FERTILIZER+K2788*MESCLUN_FERTILIZER</x:f>
        <x:v>17600</x:v>
      </x:c>
      <x:c r="Q2788" s="268" t="n">
        <x:f>MIN(M2788,FARMER_HOURS)*FARMER_RATE+MAX(M2788-FARMER_HOURS,0)*TEMP_RATE</x:f>
        <x:v>36965.36525117126</x:v>
      </x:c>
      <x:c r="R2788" s="268" t="n">
        <x:f>O2788-P2788-Q2788-FIXED_COST</x:f>
        <x:v>6810.634748828743</x:v>
      </x:c>
      <x:c r="S2788" s="139" t="str">
        <x:f>IF(AND(L2788&lt;=TOTAL_BED_CAP,N2788&lt;=TEMP_WORKER_CAP),"YES","NO")</x:f>
        <x:v>YES</x:v>
      </x:c>
      <x:c r="T2788" s="139" t="n">
        <x:f>IF(S2788="YES",R2788,-1E+99)</x:f>
        <x:v>6810.634748828743</x:v>
      </x:c>
    </x:row>
    <x:row r="2789">
      <x:c r="A2789" s="139"/>
      <x:c r="B2789" s="139"/>
      <x:c r="C2789" s="139"/>
      <x:c r="D2789" s="139"/>
      <x:c r="E2789" s="139"/>
      <x:c r="F2789" s="139"/>
      <x:c r="G2789" s="139"/>
      <x:c r="H2789" s="139"/>
      <x:c r="I2789" s="266" t="n">
        <x:f>INT((ROW()-ROW($I$46))/((CARROT_CAP+1)*(MESCLUN_CAP+1)))</x:f>
        <x:v>4</x:v>
      </x:c>
      <x:c r="J2789" s="266" t="n">
        <x:f>MOD(INT((ROW()-ROW($I$46))/(MESCLUN_CAP+1)),CARROT_CAP+1)</x:f>
        <x:v>4</x:v>
      </x:c>
      <x:c r="K2789" s="266" t="n">
        <x:f>MOD(ROW()-ROW($I$46),MESCLUN_CAP+1)</x:f>
        <x:v>15</x:v>
      </x:c>
      <x:c r="L2789" s="266" t="n">
        <x:f>SUM(I2789:K2789)</x:f>
        <x:v>23</x:v>
      </x:c>
      <x:c r="M2789" s="267" t="n">
        <x:f>I2789*TOMATO_HOURS*WEEKS*(1+TOMATO_DIM)^I2789+J2789*CARROT_HOURS*WEEKS*(1+CARROT_DIM)^J2789+K2789*MESCLUN_HOURS*WEEKS*(1+MESCLUN_DIM)^K2789</x:f>
        <x:v>1472.7932453436108</x:v>
      </x:c>
      <x:c r="N2789" s="267" t="n">
        <x:f>MAX(M2789-FARMER_HOURS,0)/TEMP_HOURS_PER_WORKER</x:f>
        <x:v>0.5227730870441741</x:v>
      </x:c>
      <x:c r="O2789" s="268" t="n">
        <x:f>I2789*TOMATO_PRICE+J2789*CARROT_PRICE+K2789*MESCLUN_PRICE</x:f>
        <x:v>84076</x:v>
      </x:c>
      <x:c r="P2789" s="268" t="n">
        <x:f>I2789*TOMATO_FERTILIZER+J2789*CARROT_FERTILIZER+K2789*MESCLUN_FERTILIZER</x:f>
        <x:v>18480</x:v>
      </x:c>
      <x:c r="Q2789" s="268" t="n">
        <x:f>MIN(M2789,FARMER_HOURS)*FARMER_RATE+MAX(M2789-FARMER_HOURS,0)*TEMP_RATE</x:f>
        <x:v>38069.32717610436</x:v>
      </x:c>
      <x:c r="R2789" s="268" t="n">
        <x:f>O2789-P2789-Q2789-FIXED_COST</x:f>
        <x:v>7526.672823895642</x:v>
      </x:c>
      <x:c r="S2789" s="139" t="str">
        <x:f>IF(AND(L2789&lt;=TOTAL_BED_CAP,N2789&lt;=TEMP_WORKER_CAP),"YES","NO")</x:f>
        <x:v>YES</x:v>
      </x:c>
      <x:c r="T2789" s="139" t="n">
        <x:f>IF(S2789="YES",R2789,-1E+99)</x:f>
        <x:v>7526.672823895642</x:v>
      </x:c>
    </x:row>
    <x:row r="2790">
      <x:c r="A2790" s="139"/>
      <x:c r="B2790" s="139"/>
      <x:c r="C2790" s="139"/>
      <x:c r="D2790" s="139"/>
      <x:c r="E2790" s="139"/>
      <x:c r="F2790" s="139"/>
      <x:c r="G2790" s="139"/>
      <x:c r="H2790" s="139"/>
      <x:c r="I2790" s="266" t="n">
        <x:f>INT((ROW()-ROW($I$46))/((CARROT_CAP+1)*(MESCLUN_CAP+1)))</x:f>
        <x:v>4</x:v>
      </x:c>
      <x:c r="J2790" s="266" t="n">
        <x:f>MOD(INT((ROW()-ROW($I$46))/(MESCLUN_CAP+1)),CARROT_CAP+1)</x:f>
        <x:v>4</x:v>
      </x:c>
      <x:c r="K2790" s="266" t="n">
        <x:f>MOD(ROW()-ROW($I$46),MESCLUN_CAP+1)</x:f>
        <x:v>16</x:v>
      </x:c>
      <x:c r="L2790" s="266" t="n">
        <x:f>SUM(I2790:K2790)</x:f>
        <x:v>24</x:v>
      </x:c>
      <x:c r="M2790" s="267" t="n">
        <x:f>I2790*TOMATO_HOURS*WEEKS*(1+TOMATO_DIM)^I2790+J2790*CARROT_HOURS*WEEKS*(1+CARROT_DIM)^J2790+K2790*MESCLUN_HOURS*WEEKS*(1+MESCLUN_DIM)^K2790</x:f>
        <x:v>1537.8540212210996</x:v>
      </x:c>
      <x:c r="N2790" s="267" t="n">
        <x:f>MAX(M2790-FARMER_HOURS,0)/TEMP_HOURS_PER_WORKER</x:f>
        <x:v>0.5679541814035414</x:v>
      </x:c>
      <x:c r="O2790" s="268" t="n">
        <x:f>I2790*TOMATO_PRICE+J2790*CARROT_PRICE+K2790*MESCLUN_PRICE</x:f>
        <x:v>86776</x:v>
      </x:c>
      <x:c r="P2790" s="268" t="n">
        <x:f>I2790*TOMATO_FERTILIZER+J2790*CARROT_FERTILIZER+K2790*MESCLUN_FERTILIZER</x:f>
        <x:v>19360</x:v>
      </x:c>
      <x:c r="Q2790" s="268" t="n">
        <x:f>MIN(M2790,FARMER_HOURS)*FARMER_RATE+MAX(M2790-FARMER_HOURS,0)*TEMP_RATE</x:f>
        <x:v>39198.85453508853</x:v>
      </x:c>
      <x:c r="R2790" s="268" t="n">
        <x:f>O2790-P2790-Q2790-FIXED_COST</x:f>
        <x:v>8217.145464911468</x:v>
      </x:c>
      <x:c r="S2790" s="139" t="str">
        <x:f>IF(AND(L2790&lt;=TOTAL_BED_CAP,N2790&lt;=TEMP_WORKER_CAP),"YES","NO")</x:f>
        <x:v>YES</x:v>
      </x:c>
      <x:c r="T2790" s="139" t="n">
        <x:f>IF(S2790="YES",R2790,-1E+99)</x:f>
        <x:v>8217.145464911468</x:v>
      </x:c>
    </x:row>
    <x:row r="2791">
      <x:c r="A2791" s="139"/>
      <x:c r="B2791" s="139"/>
      <x:c r="C2791" s="139"/>
      <x:c r="D2791" s="139"/>
      <x:c r="E2791" s="139"/>
      <x:c r="F2791" s="139"/>
      <x:c r="G2791" s="139"/>
      <x:c r="H2791" s="139"/>
      <x:c r="I2791" s="266" t="n">
        <x:f>INT((ROW()-ROW($I$46))/((CARROT_CAP+1)*(MESCLUN_CAP+1)))</x:f>
        <x:v>4</x:v>
      </x:c>
      <x:c r="J2791" s="266" t="n">
        <x:f>MOD(INT((ROW()-ROW($I$46))/(MESCLUN_CAP+1)),CARROT_CAP+1)</x:f>
        <x:v>4</x:v>
      </x:c>
      <x:c r="K2791" s="266" t="n">
        <x:f>MOD(ROW()-ROW($I$46),MESCLUN_CAP+1)</x:f>
        <x:v>17</x:v>
      </x:c>
      <x:c r="L2791" s="266" t="n">
        <x:f>SUM(I2791:K2791)</x:f>
        <x:v>25</x:v>
      </x:c>
      <x:c r="M2791" s="267" t="n">
        <x:f>I2791*TOMATO_HOURS*WEEKS*(1+TOMATO_DIM)^I2791+J2791*CARROT_HOURS*WEEKS*(1+CARROT_DIM)^J2791+K2791*MESCLUN_HOURS*WEEKS*(1+MESCLUN_DIM)^K2791</x:f>
        <x:v>1604.41424466764</x:v>
      </x:c>
      <x:c r="N2791" s="267" t="n">
        <x:f>MAX(M2791-FARMER_HOURS,0)/TEMP_HOURS_PER_WORKER</x:f>
        <x:v>0.6141765587969723</x:v>
      </x:c>
      <x:c r="O2791" s="268" t="n">
        <x:f>I2791*TOMATO_PRICE+J2791*CARROT_PRICE+K2791*MESCLUN_PRICE</x:f>
        <x:v>89476</x:v>
      </x:c>
      <x:c r="P2791" s="268" t="n">
        <x:f>I2791*TOMATO_FERTILIZER+J2791*CARROT_FERTILIZER+K2791*MESCLUN_FERTILIZER</x:f>
        <x:v>20240</x:v>
      </x:c>
      <x:c r="Q2791" s="268" t="n">
        <x:f>MIN(M2791,FARMER_HOURS)*FARMER_RATE+MAX(M2791-FARMER_HOURS,0)*TEMP_RATE</x:f>
        <x:v>40354.41396992431</x:v>
      </x:c>
      <x:c r="R2791" s="268" t="n">
        <x:f>O2791-P2791-Q2791-FIXED_COST</x:f>
        <x:v>8881.58603007569</x:v>
      </x:c>
      <x:c r="S2791" s="139" t="str">
        <x:f>IF(AND(L2791&lt;=TOTAL_BED_CAP,N2791&lt;=TEMP_WORKER_CAP),"YES","NO")</x:f>
        <x:v>YES</x:v>
      </x:c>
      <x:c r="T2791" s="139" t="n">
        <x:f>IF(S2791="YES",R2791,-1E+99)</x:f>
        <x:v>8881.58603007569</x:v>
      </x:c>
    </x:row>
    <x:row r="2792">
      <x:c r="A2792" s="139"/>
      <x:c r="B2792" s="139"/>
      <x:c r="C2792" s="139"/>
      <x:c r="D2792" s="139"/>
      <x:c r="E2792" s="139"/>
      <x:c r="F2792" s="139"/>
      <x:c r="G2792" s="139"/>
      <x:c r="H2792" s="139"/>
      <x:c r="I2792" s="266" t="n">
        <x:f>INT((ROW()-ROW($I$46))/((CARROT_CAP+1)*(MESCLUN_CAP+1)))</x:f>
        <x:v>4</x:v>
      </x:c>
      <x:c r="J2792" s="266" t="n">
        <x:f>MOD(INT((ROW()-ROW($I$46))/(MESCLUN_CAP+1)),CARROT_CAP+1)</x:f>
        <x:v>4</x:v>
      </x:c>
      <x:c r="K2792" s="266" t="n">
        <x:f>MOD(ROW()-ROW($I$46),MESCLUN_CAP+1)</x:f>
        <x:v>18</x:v>
      </x:c>
      <x:c r="L2792" s="266" t="n">
        <x:f>SUM(I2792:K2792)</x:f>
        <x:v>26</x:v>
      </x:c>
      <x:c r="M2792" s="267" t="n">
        <x:f>I2792*TOMATO_HOURS*WEEKS*(1+TOMATO_DIM)^I2792+J2792*CARROT_HOURS*WEEKS*(1+CARROT_DIM)^J2792+K2792*MESCLUN_HOURS*WEEKS*(1+MESCLUN_DIM)^K2792</x:f>
        <x:v>1672.5012361262272</x:v>
      </x:c>
      <x:c r="N2792" s="267" t="n">
        <x:f>MAX(M2792-FARMER_HOURS,0)/TEMP_HOURS_PER_WORKER</x:f>
        <x:v>0.6614591917543244</x:v>
      </x:c>
      <x:c r="O2792" s="268" t="n">
        <x:f>I2792*TOMATO_PRICE+J2792*CARROT_PRICE+K2792*MESCLUN_PRICE</x:f>
        <x:v>92176</x:v>
      </x:c>
      <x:c r="P2792" s="268" t="n">
        <x:f>I2792*TOMATO_FERTILIZER+J2792*CARROT_FERTILIZER+K2792*MESCLUN_FERTILIZER</x:f>
        <x:v>21120</x:v>
      </x:c>
      <x:c r="Q2792" s="268" t="n">
        <x:f>MIN(M2792,FARMER_HOURS)*FARMER_RATE+MAX(M2792-FARMER_HOURS,0)*TEMP_RATE</x:f>
        <x:v>41536.47979385811</x:v>
      </x:c>
      <x:c r="R2792" s="268" t="n">
        <x:f>O2792-P2792-Q2792-FIXED_COST</x:f>
        <x:v>9519.52020614189</x:v>
      </x:c>
      <x:c r="S2792" s="139" t="str">
        <x:f>IF(AND(L2792&lt;=TOTAL_BED_CAP,N2792&lt;=TEMP_WORKER_CAP),"YES","NO")</x:f>
        <x:v>YES</x:v>
      </x:c>
      <x:c r="T2792" s="139" t="n">
        <x:f>IF(S2792="YES",R2792,-1E+99)</x:f>
        <x:v>9519.52020614189</x:v>
      </x:c>
    </x:row>
    <x:row r="2793">
      <x:c r="A2793" s="139"/>
      <x:c r="B2793" s="139"/>
      <x:c r="C2793" s="139"/>
      <x:c r="D2793" s="139"/>
      <x:c r="E2793" s="139"/>
      <x:c r="F2793" s="139"/>
      <x:c r="G2793" s="139"/>
      <x:c r="H2793" s="139"/>
      <x:c r="I2793" s="266" t="n">
        <x:f>INT((ROW()-ROW($I$46))/((CARROT_CAP+1)*(MESCLUN_CAP+1)))</x:f>
        <x:v>4</x:v>
      </x:c>
      <x:c r="J2793" s="266" t="n">
        <x:f>MOD(INT((ROW()-ROW($I$46))/(MESCLUN_CAP+1)),CARROT_CAP+1)</x:f>
        <x:v>4</x:v>
      </x:c>
      <x:c r="K2793" s="266" t="n">
        <x:f>MOD(ROW()-ROW($I$46),MESCLUN_CAP+1)</x:f>
        <x:v>19</x:v>
      </x:c>
      <x:c r="L2793" s="266" t="n">
        <x:f>SUM(I2793:K2793)</x:f>
        <x:v>27</x:v>
      </x:c>
      <x:c r="M2793" s="267" t="n">
        <x:f>I2793*TOMATO_HOURS*WEEKS*(1+TOMATO_DIM)^I2793+J2793*CARROT_HOURS*WEEKS*(1+CARROT_DIM)^J2793+K2793*MESCLUN_HOURS*WEEKS*(1+MESCLUN_DIM)^K2793</x:f>
        <x:v>1742.142764762249</x:v>
      </x:c>
      <x:c r="N2793" s="267" t="n">
        <x:f>MAX(M2793-FARMER_HOURS,0)/TEMP_HOURS_PER_WORKER</x:f>
        <x:v>0.7098213644182285</x:v>
      </x:c>
      <x:c r="O2793" s="268" t="n">
        <x:f>I2793*TOMATO_PRICE+J2793*CARROT_PRICE+K2793*MESCLUN_PRICE</x:f>
        <x:v>94876</x:v>
      </x:c>
      <x:c r="P2793" s="268" t="n">
        <x:f>I2793*TOMATO_FERTILIZER+J2793*CARROT_FERTILIZER+K2793*MESCLUN_FERTILIZER</x:f>
        <x:v>22000</x:v>
      </x:c>
      <x:c r="Q2793" s="268" t="n">
        <x:f>MIN(M2793,FARMER_HOURS)*FARMER_RATE+MAX(M2793-FARMER_HOURS,0)*TEMP_RATE</x:f>
        <x:v>42745.534110455716</x:v>
      </x:c>
      <x:c r="R2793" s="268" t="n">
        <x:f>O2793-P2793-Q2793-FIXED_COST</x:f>
        <x:v>10130.465889544284</x:v>
      </x:c>
      <x:c r="S2793" s="139" t="str">
        <x:f>IF(AND(L2793&lt;=TOTAL_BED_CAP,N2793&lt;=TEMP_WORKER_CAP),"YES","NO")</x:f>
        <x:v>YES</x:v>
      </x:c>
      <x:c r="T2793" s="139" t="n">
        <x:f>IF(S2793="YES",R2793,-1E+99)</x:f>
        <x:v>10130.465889544284</x:v>
      </x:c>
    </x:row>
    <x:row r="2794">
      <x:c r="A2794" s="139"/>
      <x:c r="B2794" s="139"/>
      <x:c r="C2794" s="139"/>
      <x:c r="D2794" s="139"/>
      <x:c r="E2794" s="139"/>
      <x:c r="F2794" s="139"/>
      <x:c r="G2794" s="139"/>
      <x:c r="H2794" s="139"/>
      <x:c r="I2794" s="266" t="n">
        <x:f>INT((ROW()-ROW($I$46))/((CARROT_CAP+1)*(MESCLUN_CAP+1)))</x:f>
        <x:v>4</x:v>
      </x:c>
      <x:c r="J2794" s="266" t="n">
        <x:f>MOD(INT((ROW()-ROW($I$46))/(MESCLUN_CAP+1)),CARROT_CAP+1)</x:f>
        <x:v>4</x:v>
      </x:c>
      <x:c r="K2794" s="266" t="n">
        <x:f>MOD(ROW()-ROW($I$46),MESCLUN_CAP+1)</x:f>
        <x:v>20</x:v>
      </x:c>
      <x:c r="L2794" s="266" t="n">
        <x:f>SUM(I2794:K2794)</x:f>
        <x:v>28</x:v>
      </x:c>
      <x:c r="M2794" s="267" t="n">
        <x:f>I2794*TOMATO_HOURS*WEEKS*(1+TOMATO_DIM)^I2794+J2794*CARROT_HOURS*WEEKS*(1+CARROT_DIM)^J2794+K2794*MESCLUN_HOURS*WEEKS*(1+MESCLUN_DIM)^K2794</x:f>
        <x:v>1813.3670554127261</x:v>
      </x:c>
      <x:c r="N2794" s="267" t="n">
        <x:f>MAX(M2794-FARMER_HOURS,0)/TEMP_HOURS_PER_WORKER</x:f>
        <x:v>0.7592826773699487</x:v>
      </x:c>
      <x:c r="O2794" s="268" t="n">
        <x:f>I2794*TOMATO_PRICE+J2794*CARROT_PRICE+K2794*MESCLUN_PRICE</x:f>
        <x:v>97576</x:v>
      </x:c>
      <x:c r="P2794" s="268" t="n">
        <x:f>I2794*TOMATO_FERTILIZER+J2794*CARROT_FERTILIZER+K2794*MESCLUN_FERTILIZER</x:f>
        <x:v>22880</x:v>
      </x:c>
      <x:c r="Q2794" s="268" t="n">
        <x:f>MIN(M2794,FARMER_HOURS)*FARMER_RATE+MAX(M2794-FARMER_HOURS,0)*TEMP_RATE</x:f>
        <x:v>43982.066934248716</x:v>
      </x:c>
      <x:c r="R2794" s="268" t="n">
        <x:f>O2794-P2794-Q2794-FIXED_COST</x:f>
        <x:v>10713.933065751284</x:v>
      </x:c>
      <x:c r="S2794" s="139" t="str">
        <x:f>IF(AND(L2794&lt;=TOTAL_BED_CAP,N2794&lt;=TEMP_WORKER_CAP),"YES","NO")</x:f>
        <x:v>YES</x:v>
      </x:c>
      <x:c r="T2794" s="139" t="n">
        <x:f>IF(S2794="YES",R2794,-1E+99)</x:f>
        <x:v>10713.933065751284</x:v>
      </x:c>
    </x:row>
    <x:row r="2795">
      <x:c r="A2795" s="139"/>
      <x:c r="B2795" s="139"/>
      <x:c r="C2795" s="139"/>
      <x:c r="D2795" s="139"/>
      <x:c r="E2795" s="139"/>
      <x:c r="F2795" s="139"/>
      <x:c r="G2795" s="139"/>
      <x:c r="H2795" s="139"/>
      <x:c r="I2795" s="266" t="n">
        <x:f>INT((ROW()-ROW($I$46))/((CARROT_CAP+1)*(MESCLUN_CAP+1)))</x:f>
        <x:v>4</x:v>
      </x:c>
      <x:c r="J2795" s="266" t="n">
        <x:f>MOD(INT((ROW()-ROW($I$46))/(MESCLUN_CAP+1)),CARROT_CAP+1)</x:f>
        <x:v>4</x:v>
      </x:c>
      <x:c r="K2795" s="266" t="n">
        <x:f>MOD(ROW()-ROW($I$46),MESCLUN_CAP+1)</x:f>
        <x:v>21</x:v>
      </x:c>
      <x:c r="L2795" s="266" t="n">
        <x:f>SUM(I2795:K2795)</x:f>
        <x:v>29</x:v>
      </x:c>
      <x:c r="M2795" s="267" t="n">
        <x:f>I2795*TOMATO_HOURS*WEEKS*(1+TOMATO_DIM)^I2795+J2795*CARROT_HOURS*WEEKS*(1+CARROT_DIM)^J2795+K2795*MESCLUN_HOURS*WEEKS*(1+MESCLUN_DIM)^K2795</x:f>
        <x:v>1886.2027956391698</x:v>
      </x:c>
      <x:c r="N2795" s="267" t="n">
        <x:f>MAX(M2795-FARMER_HOURS,0)/TEMP_HOURS_PER_WORKER</x:f>
        <x:v>0.8098630525272013</x:v>
      </x:c>
      <x:c r="O2795" s="268" t="n">
        <x:f>I2795*TOMATO_PRICE+J2795*CARROT_PRICE+K2795*MESCLUN_PRICE</x:f>
        <x:v>100276</x:v>
      </x:c>
      <x:c r="P2795" s="268" t="n">
        <x:f>I2795*TOMATO_FERTILIZER+J2795*CARROT_FERTILIZER+K2795*MESCLUN_FERTILIZER</x:f>
        <x:v>23760</x:v>
      </x:c>
      <x:c r="Q2795" s="268" t="n">
        <x:f>MIN(M2795,FARMER_HOURS)*FARMER_RATE+MAX(M2795-FARMER_HOURS,0)*TEMP_RATE</x:f>
        <x:v>45246.576313180034</x:v>
      </x:c>
      <x:c r="R2795" s="268" t="n">
        <x:f>O2795-P2795-Q2795-FIXED_COST</x:f>
        <x:v>11269.423686819966</x:v>
      </x:c>
      <x:c r="S2795" s="139" t="str">
        <x:f>IF(AND(L2795&lt;=TOTAL_BED_CAP,N2795&lt;=TEMP_WORKER_CAP),"YES","NO")</x:f>
        <x:v>YES</x:v>
      </x:c>
      <x:c r="T2795" s="139" t="n">
        <x:f>IF(S2795="YES",R2795,-1E+99)</x:f>
        <x:v>11269.423686819966</x:v>
      </x:c>
    </x:row>
    <x:row r="2796">
      <x:c r="A2796" s="139"/>
      <x:c r="B2796" s="139"/>
      <x:c r="C2796" s="139"/>
      <x:c r="D2796" s="139"/>
      <x:c r="E2796" s="139"/>
      <x:c r="F2796" s="139"/>
      <x:c r="G2796" s="139"/>
      <x:c r="H2796" s="139"/>
      <x:c r="I2796" s="266" t="n">
        <x:f>INT((ROW()-ROW($I$46))/((CARROT_CAP+1)*(MESCLUN_CAP+1)))</x:f>
        <x:v>4</x:v>
      </x:c>
      <x:c r="J2796" s="266" t="n">
        <x:f>MOD(INT((ROW()-ROW($I$46))/(MESCLUN_CAP+1)),CARROT_CAP+1)</x:f>
        <x:v>4</x:v>
      </x:c>
      <x:c r="K2796" s="266" t="n">
        <x:f>MOD(ROW()-ROW($I$46),MESCLUN_CAP+1)</x:f>
        <x:v>22</x:v>
      </x:c>
      <x:c r="L2796" s="266" t="n">
        <x:f>SUM(I2796:K2796)</x:f>
        <x:v>30</x:v>
      </x:c>
      <x:c r="M2796" s="267" t="n">
        <x:f>I2796*TOMATO_HOURS*WEEKS*(1+TOMATO_DIM)^I2796+J2796*CARROT_HOURS*WEEKS*(1+CARROT_DIM)^J2796+K2796*MESCLUN_HOURS*WEEKS*(1+MESCLUN_DIM)^K2796</x:f>
        <x:v>1960.6791428855659</x:v>
      </x:c>
      <x:c r="N2796" s="267" t="n">
        <x:f>MAX(M2796-FARMER_HOURS,0)/TEMP_HOURS_PER_WORKER</x:f>
        <x:v>0.8615827381149763</x:v>
      </x:c>
      <x:c r="O2796" s="268" t="n">
        <x:f>I2796*TOMATO_PRICE+J2796*CARROT_PRICE+K2796*MESCLUN_PRICE</x:f>
        <x:v>102976</x:v>
      </x:c>
      <x:c r="P2796" s="268" t="n">
        <x:f>I2796*TOMATO_FERTILIZER+J2796*CARROT_FERTILIZER+K2796*MESCLUN_FERTILIZER</x:f>
        <x:v>24640</x:v>
      </x:c>
      <x:c r="Q2796" s="268" t="n">
        <x:f>MIN(M2796,FARMER_HOURS)*FARMER_RATE+MAX(M2796-FARMER_HOURS,0)*TEMP_RATE</x:f>
        <x:v>46539.5684528744</x:v>
      </x:c>
      <x:c r="R2796" s="268" t="n">
        <x:f>O2796-P2796-Q2796-FIXED_COST</x:f>
        <x:v>11796.431547125598</x:v>
      </x:c>
      <x:c r="S2796" s="139" t="str">
        <x:f>IF(AND(L2796&lt;=TOTAL_BED_CAP,N2796&lt;=TEMP_WORKER_CAP),"YES","NO")</x:f>
        <x:v>YES</x:v>
      </x:c>
      <x:c r="T2796" s="139" t="n">
        <x:f>IF(S2796="YES",R2796,-1E+99)</x:f>
        <x:v>11796.431547125598</x:v>
      </x:c>
    </x:row>
    <x:row r="2797">
      <x:c r="A2797" s="139"/>
      <x:c r="B2797" s="139"/>
      <x:c r="C2797" s="139"/>
      <x:c r="D2797" s="139"/>
      <x:c r="E2797" s="139"/>
      <x:c r="F2797" s="139"/>
      <x:c r="G2797" s="139"/>
      <x:c r="H2797" s="139"/>
      <x:c r="I2797" s="266" t="n">
        <x:f>INT((ROW()-ROW($I$46))/((CARROT_CAP+1)*(MESCLUN_CAP+1)))</x:f>
        <x:v>4</x:v>
      </x:c>
      <x:c r="J2797" s="266" t="n">
        <x:f>MOD(INT((ROW()-ROW($I$46))/(MESCLUN_CAP+1)),CARROT_CAP+1)</x:f>
        <x:v>4</x:v>
      </x:c>
      <x:c r="K2797" s="266" t="n">
        <x:f>MOD(ROW()-ROW($I$46),MESCLUN_CAP+1)</x:f>
        <x:v>23</x:v>
      </x:c>
      <x:c r="L2797" s="266" t="n">
        <x:f>SUM(I2797:K2797)</x:f>
        <x:v>31</x:v>
      </x:c>
      <x:c r="M2797" s="267" t="n">
        <x:f>I2797*TOMATO_HOURS*WEEKS*(1+TOMATO_DIM)^I2797+J2797*CARROT_HOURS*WEEKS*(1+CARROT_DIM)^J2797+K2797*MESCLUN_HOURS*WEEKS*(1+MESCLUN_DIM)^K2797</x:f>
        <x:v>2036.8257317430025</x:v>
      </x:c>
      <x:c r="N2797" s="267" t="n">
        <x:f>MAX(M2797-FARMER_HOURS,0)/TEMP_HOURS_PER_WORKER</x:f>
        <x:v>0.9144623137104184</x:v>
      </x:c>
      <x:c r="O2797" s="268" t="n">
        <x:f>I2797*TOMATO_PRICE+J2797*CARROT_PRICE+K2797*MESCLUN_PRICE</x:f>
        <x:v>105676</x:v>
      </x:c>
      <x:c r="P2797" s="268" t="n">
        <x:f>I2797*TOMATO_FERTILIZER+J2797*CARROT_FERTILIZER+K2797*MESCLUN_FERTILIZER</x:f>
        <x:v>25520</x:v>
      </x:c>
      <x:c r="Q2797" s="268" t="n">
        <x:f>MIN(M2797,FARMER_HOURS)*FARMER_RATE+MAX(M2797-FARMER_HOURS,0)*TEMP_RATE</x:f>
        <x:v>47861.55784276046</x:v>
      </x:c>
      <x:c r="R2797" s="268" t="n">
        <x:f>O2797-P2797-Q2797-FIXED_COST</x:f>
        <x:v>12294.442157239537</x:v>
      </x:c>
      <x:c r="S2797" s="139" t="str">
        <x:f>IF(AND(L2797&lt;=TOTAL_BED_CAP,N2797&lt;=TEMP_WORKER_CAP),"YES","NO")</x:f>
        <x:v>YES</x:v>
      </x:c>
      <x:c r="T2797" s="139" t="n">
        <x:f>IF(S2797="YES",R2797,-1E+99)</x:f>
        <x:v>12294.442157239537</x:v>
      </x:c>
    </x:row>
    <x:row r="2798">
      <x:c r="A2798" s="139"/>
      <x:c r="B2798" s="139"/>
      <x:c r="C2798" s="139"/>
      <x:c r="D2798" s="139"/>
      <x:c r="E2798" s="139"/>
      <x:c r="F2798" s="139"/>
      <x:c r="G2798" s="139"/>
      <x:c r="H2798" s="139"/>
      <x:c r="I2798" s="266" t="n">
        <x:f>INT((ROW()-ROW($I$46))/((CARROT_CAP+1)*(MESCLUN_CAP+1)))</x:f>
        <x:v>4</x:v>
      </x:c>
      <x:c r="J2798" s="266" t="n">
        <x:f>MOD(INT((ROW()-ROW($I$46))/(MESCLUN_CAP+1)),CARROT_CAP+1)</x:f>
        <x:v>4</x:v>
      </x:c>
      <x:c r="K2798" s="266" t="n">
        <x:f>MOD(ROW()-ROW($I$46),MESCLUN_CAP+1)</x:f>
        <x:v>24</x:v>
      </x:c>
      <x:c r="L2798" s="266" t="n">
        <x:f>SUM(I2798:K2798)</x:f>
        <x:v>32</x:v>
      </x:c>
      <x:c r="M2798" s="267" t="n">
        <x:f>I2798*TOMATO_HOURS*WEEKS*(1+TOMATO_DIM)^I2798+J2798*CARROT_HOURS*WEEKS*(1+CARROT_DIM)^J2798+K2798*MESCLUN_HOURS*WEEKS*(1+MESCLUN_DIM)^K2798</x:f>
        <x:v>2114.672681322498</x:v>
      </x:c>
      <x:c r="N2798" s="267" t="n">
        <x:f>MAX(M2798-FARMER_HOURS,0)/TEMP_HOURS_PER_WORKER</x:f>
        <x:v>0.968522695362846</x:v>
      </x:c>
      <x:c r="O2798" s="268" t="n">
        <x:f>I2798*TOMATO_PRICE+J2798*CARROT_PRICE+K2798*MESCLUN_PRICE</x:f>
        <x:v>108376</x:v>
      </x:c>
      <x:c r="P2798" s="268" t="n">
        <x:f>I2798*TOMATO_FERTILIZER+J2798*CARROT_FERTILIZER+K2798*MESCLUN_FERTILIZER</x:f>
        <x:v>26400</x:v>
      </x:c>
      <x:c r="Q2798" s="268" t="n">
        <x:f>MIN(M2798,FARMER_HOURS)*FARMER_RATE+MAX(M2798-FARMER_HOURS,0)*TEMP_RATE</x:f>
        <x:v>49213.06738407115</x:v>
      </x:c>
      <x:c r="R2798" s="268" t="n">
        <x:f>O2798-P2798-Q2798-FIXED_COST</x:f>
        <x:v>12762.932615928847</x:v>
      </x:c>
      <x:c r="S2798" s="139" t="str">
        <x:f>IF(AND(L2798&lt;=TOTAL_BED_CAP,N2798&lt;=TEMP_WORKER_CAP),"YES","NO")</x:f>
        <x:v>YES</x:v>
      </x:c>
      <x:c r="T2798" s="139" t="n">
        <x:f>IF(S2798="YES",R2798,-1E+99)</x:f>
        <x:v>12762.932615928847</x:v>
      </x:c>
    </x:row>
    <x:row r="2799">
      <x:c r="A2799" s="139"/>
      <x:c r="B2799" s="139"/>
      <x:c r="C2799" s="139"/>
      <x:c r="D2799" s="139"/>
      <x:c r="E2799" s="139"/>
      <x:c r="F2799" s="139"/>
      <x:c r="G2799" s="139"/>
      <x:c r="H2799" s="139"/>
      <x:c r="I2799" s="266" t="n">
        <x:f>INT((ROW()-ROW($I$46))/((CARROT_CAP+1)*(MESCLUN_CAP+1)))</x:f>
        <x:v>4</x:v>
      </x:c>
      <x:c r="J2799" s="266" t="n">
        <x:f>MOD(INT((ROW()-ROW($I$46))/(MESCLUN_CAP+1)),CARROT_CAP+1)</x:f>
        <x:v>4</x:v>
      </x:c>
      <x:c r="K2799" s="266" t="n">
        <x:f>MOD(ROW()-ROW($I$46),MESCLUN_CAP+1)</x:f>
        <x:v>25</x:v>
      </x:c>
      <x:c r="L2799" s="266" t="n">
        <x:f>SUM(I2799:K2799)</x:f>
        <x:v>33</x:v>
      </x:c>
      <x:c r="M2799" s="267" t="n">
        <x:f>I2799*TOMATO_HOURS*WEEKS*(1+TOMATO_DIM)^I2799+J2799*CARROT_HOURS*WEEKS*(1+CARROT_DIM)^J2799+K2799*MESCLUN_HOURS*WEEKS*(1+MESCLUN_DIM)^K2799</x:f>
        <x:v>2194.2506027375957</x:v>
      </x:c>
      <x:c r="N2799" s="267" t="n">
        <x:f>MAX(M2799-FARMER_HOURS,0)/TEMP_HOURS_PER_WORKER</x:f>
        <x:v>1.023785140789997</x:v>
      </x:c>
      <x:c r="O2799" s="268" t="n">
        <x:f>I2799*TOMATO_PRICE+J2799*CARROT_PRICE+K2799*MESCLUN_PRICE</x:f>
        <x:v>111076</x:v>
      </x:c>
      <x:c r="P2799" s="268" t="n">
        <x:f>I2799*TOMATO_FERTILIZER+J2799*CARROT_FERTILIZER+K2799*MESCLUN_FERTILIZER</x:f>
        <x:v>27280</x:v>
      </x:c>
      <x:c r="Q2799" s="268" t="n">
        <x:f>MIN(M2799,FARMER_HOURS)*FARMER_RATE+MAX(M2799-FARMER_HOURS,0)*TEMP_RATE</x:f>
        <x:v>50594.628519749924</x:v>
      </x:c>
      <x:c r="R2799" s="268" t="n">
        <x:f>O2799-P2799-Q2799-FIXED_COST</x:f>
        <x:v>13201.371480250076</x:v>
      </x:c>
      <x:c r="S2799" s="139" t="str">
        <x:f>IF(AND(L2799&lt;=TOTAL_BED_CAP,N2799&lt;=TEMP_WORKER_CAP),"YES","NO")</x:f>
        <x:v>YES</x:v>
      </x:c>
      <x:c r="T2799" s="139" t="n">
        <x:f>IF(S2799="YES",R2799,-1E+99)</x:f>
        <x:v>13201.371480250076</x:v>
      </x:c>
    </x:row>
    <x:row r="2800">
      <x:c r="A2800" s="139"/>
      <x:c r="B2800" s="139"/>
      <x:c r="C2800" s="139"/>
      <x:c r="D2800" s="139"/>
      <x:c r="E2800" s="139"/>
      <x:c r="F2800" s="139"/>
      <x:c r="G2800" s="139"/>
      <x:c r="H2800" s="139"/>
      <x:c r="I2800" s="266" t="n">
        <x:f>INT((ROW()-ROW($I$46))/((CARROT_CAP+1)*(MESCLUN_CAP+1)))</x:f>
        <x:v>4</x:v>
      </x:c>
      <x:c r="J2800" s="266" t="n">
        <x:f>MOD(INT((ROW()-ROW($I$46))/(MESCLUN_CAP+1)),CARROT_CAP+1)</x:f>
        <x:v>4</x:v>
      </x:c>
      <x:c r="K2800" s="266" t="n">
        <x:f>MOD(ROW()-ROW($I$46),MESCLUN_CAP+1)</x:f>
        <x:v>26</x:v>
      </x:c>
      <x:c r="L2800" s="266" t="n">
        <x:f>SUM(I2800:K2800)</x:f>
        <x:v>34</x:v>
      </x:c>
      <x:c r="M2800" s="267" t="n">
        <x:f>I2800*TOMATO_HOURS*WEEKS*(1+TOMATO_DIM)^I2800+J2800*CARROT_HOURS*WEEKS*(1+CARROT_DIM)^J2800+K2800*MESCLUN_HOURS*WEEKS*(1+MESCLUN_DIM)^K2800</x:f>
        <x:v>2275.590606698313</x:v>
      </x:c>
      <x:c r="N2800" s="267" t="n">
        <x:f>MAX(M2800-FARMER_HOURS,0)/TEMP_HOURS_PER_WORKER</x:f>
        <x:v>1.0802712546516062</x:v>
      </x:c>
      <x:c r="O2800" s="268" t="n">
        <x:f>I2800*TOMATO_PRICE+J2800*CARROT_PRICE+K2800*MESCLUN_PRICE</x:f>
        <x:v>113776</x:v>
      </x:c>
      <x:c r="P2800" s="268" t="n">
        <x:f>I2800*TOMATO_FERTILIZER+J2800*CARROT_FERTILIZER+K2800*MESCLUN_FERTILIZER</x:f>
        <x:v>28160</x:v>
      </x:c>
      <x:c r="Q2800" s="268" t="n">
        <x:f>MIN(M2800,FARMER_HOURS)*FARMER_RATE+MAX(M2800-FARMER_HOURS,0)*TEMP_RATE</x:f>
        <x:v>52006.78136629015</x:v>
      </x:c>
      <x:c r="R2800" s="268" t="n">
        <x:f>O2800-P2800-Q2800-FIXED_COST</x:f>
        <x:v>13609.218633709846</x:v>
      </x:c>
      <x:c r="S2800" s="139" t="str">
        <x:f>IF(AND(L2800&lt;=TOTAL_BED_CAP,N2800&lt;=TEMP_WORKER_CAP),"YES","NO")</x:f>
        <x:v>YES</x:v>
      </x:c>
      <x:c r="T2800" s="139" t="n">
        <x:f>IF(S2800="YES",R2800,-1E+99)</x:f>
        <x:v>13609.218633709846</x:v>
      </x:c>
    </x:row>
    <x:row r="2801">
      <x:c r="A2801" s="139"/>
      <x:c r="B2801" s="139"/>
      <x:c r="C2801" s="139"/>
      <x:c r="D2801" s="139"/>
      <x:c r="E2801" s="139"/>
      <x:c r="F2801" s="139"/>
      <x:c r="G2801" s="139"/>
      <x:c r="H2801" s="139"/>
      <x:c r="I2801" s="266" t="n">
        <x:f>INT((ROW()-ROW($I$46))/((CARROT_CAP+1)*(MESCLUN_CAP+1)))</x:f>
        <x:v>4</x:v>
      </x:c>
      <x:c r="J2801" s="266" t="n">
        <x:f>MOD(INT((ROW()-ROW($I$46))/(MESCLUN_CAP+1)),CARROT_CAP+1)</x:f>
        <x:v>4</x:v>
      </x:c>
      <x:c r="K2801" s="266" t="n">
        <x:f>MOD(ROW()-ROW($I$46),MESCLUN_CAP+1)</x:f>
        <x:v>27</x:v>
      </x:c>
      <x:c r="L2801" s="266" t="n">
        <x:f>SUM(I2801:K2801)</x:f>
        <x:v>35</x:v>
      </x:c>
      <x:c r="M2801" s="267" t="n">
        <x:f>I2801*TOMATO_HOURS*WEEKS*(1+TOMATO_DIM)^I2801+J2801*CARROT_HOURS*WEEKS*(1+CARROT_DIM)^J2801+K2801*MESCLUN_HOURS*WEEKS*(1+MESCLUN_DIM)^K2801</x:f>
        <x:v>2358.72431121807</x:v>
      </x:c>
      <x:c r="N2801" s="267" t="n">
        <x:f>MAX(M2801-FARMER_HOURS,0)/TEMP_HOURS_PER_WORKER</x:f>
        <x:v>1.1380029939014376</x:v>
      </x:c>
      <x:c r="O2801" s="268" t="n">
        <x:f>I2801*TOMATO_PRICE+J2801*CARROT_PRICE+K2801*MESCLUN_PRICE</x:f>
        <x:v>116476</x:v>
      </x:c>
      <x:c r="P2801" s="268" t="n">
        <x:f>I2801*TOMATO_FERTILIZER+J2801*CARROT_FERTILIZER+K2801*MESCLUN_FERTILIZER</x:f>
        <x:v>29040</x:v>
      </x:c>
      <x:c r="Q2801" s="268" t="n">
        <x:f>MIN(M2801,FARMER_HOURS)*FARMER_RATE+MAX(M2801-FARMER_HOURS,0)*TEMP_RATE</x:f>
        <x:v>53450.074847535936</x:v>
      </x:c>
      <x:c r="R2801" s="268" t="n">
        <x:f>O2801-P2801-Q2801-FIXED_COST</x:f>
        <x:v>13985.925152464064</x:v>
      </x:c>
      <x:c r="S2801" s="139" t="str">
        <x:f>IF(AND(L2801&lt;=TOTAL_BED_CAP,N2801&lt;=TEMP_WORKER_CAP),"YES","NO")</x:f>
        <x:v>YES</x:v>
      </x:c>
      <x:c r="T2801" s="139" t="n">
        <x:f>IF(S2801="YES",R2801,-1E+99)</x:f>
        <x:v>13985.925152464064</x:v>
      </x:c>
    </x:row>
    <x:row r="2802">
      <x:c r="A2802" s="139"/>
      <x:c r="B2802" s="139"/>
      <x:c r="C2802" s="139"/>
      <x:c r="D2802" s="139"/>
      <x:c r="E2802" s="139"/>
      <x:c r="F2802" s="139"/>
      <x:c r="G2802" s="139"/>
      <x:c r="H2802" s="139"/>
      <x:c r="I2802" s="266" t="n">
        <x:f>INT((ROW()-ROW($I$46))/((CARROT_CAP+1)*(MESCLUN_CAP+1)))</x:f>
        <x:v>4</x:v>
      </x:c>
      <x:c r="J2802" s="266" t="n">
        <x:f>MOD(INT((ROW()-ROW($I$46))/(MESCLUN_CAP+1)),CARROT_CAP+1)</x:f>
        <x:v>4</x:v>
      </x:c>
      <x:c r="K2802" s="266" t="n">
        <x:f>MOD(ROW()-ROW($I$46),MESCLUN_CAP+1)</x:f>
        <x:v>28</x:v>
      </x:c>
      <x:c r="L2802" s="266" t="n">
        <x:f>SUM(I2802:K2802)</x:f>
        <x:v>36</x:v>
      </x:c>
      <x:c r="M2802" s="267" t="n">
        <x:f>I2802*TOMATO_HOURS*WEEKS*(1+TOMATO_DIM)^I2802+J2802*CARROT_HOURS*WEEKS*(1+CARROT_DIM)^J2802+K2802*MESCLUN_HOURS*WEEKS*(1+MESCLUN_DIM)^K2802</x:f>
        <x:v>2443.6838494352232</x:v>
      </x:c>
      <x:c r="N2802" s="267" t="n">
        <x:f>MAX(M2802-FARMER_HOURS,0)/TEMP_HOURS_PER_WORKER</x:f>
        <x:v>1.197002673218905</x:v>
      </x:c>
      <x:c r="O2802" s="268" t="n">
        <x:f>I2802*TOMATO_PRICE+J2802*CARROT_PRICE+K2802*MESCLUN_PRICE</x:f>
        <x:v>119176</x:v>
      </x:c>
      <x:c r="P2802" s="268" t="n">
        <x:f>I2802*TOMATO_FERTILIZER+J2802*CARROT_FERTILIZER+K2802*MESCLUN_FERTILIZER</x:f>
        <x:v>29920</x:v>
      </x:c>
      <x:c r="Q2802" s="268" t="n">
        <x:f>MIN(M2802,FARMER_HOURS)*FARMER_RATE+MAX(M2802-FARMER_HOURS,0)*TEMP_RATE</x:f>
        <x:v>54925.06683047263</x:v>
      </x:c>
      <x:c r="R2802" s="268" t="n">
        <x:f>O2802-P2802-Q2802-FIXED_COST</x:f>
        <x:v>14330.933169527372</x:v>
      </x:c>
      <x:c r="S2802" s="139" t="str">
        <x:f>IF(AND(L2802&lt;=TOTAL_BED_CAP,N2802&lt;=TEMP_WORKER_CAP),"YES","NO")</x:f>
        <x:v>YES</x:v>
      </x:c>
      <x:c r="T2802" s="139" t="n">
        <x:f>IF(S2802="YES",R2802,-1E+99)</x:f>
        <x:v>14330.933169527372</x:v>
      </x:c>
    </x:row>
    <x:row r="2803">
      <x:c r="A2803" s="139"/>
      <x:c r="B2803" s="139"/>
      <x:c r="C2803" s="139"/>
      <x:c r="D2803" s="139"/>
      <x:c r="E2803" s="139"/>
      <x:c r="F2803" s="139"/>
      <x:c r="G2803" s="139"/>
      <x:c r="H2803" s="139"/>
      <x:c r="I2803" s="266" t="n">
        <x:f>INT((ROW()-ROW($I$46))/((CARROT_CAP+1)*(MESCLUN_CAP+1)))</x:f>
        <x:v>4</x:v>
      </x:c>
      <x:c r="J2803" s="266" t="n">
        <x:f>MOD(INT((ROW()-ROW($I$46))/(MESCLUN_CAP+1)),CARROT_CAP+1)</x:f>
        <x:v>4</x:v>
      </x:c>
      <x:c r="K2803" s="266" t="n">
        <x:f>MOD(ROW()-ROW($I$46),MESCLUN_CAP+1)</x:f>
        <x:v>29</x:v>
      </x:c>
      <x:c r="L2803" s="266" t="n">
        <x:f>SUM(I2803:K2803)</x:f>
        <x:v>37</x:v>
      </x:c>
      <x:c r="M2803" s="267" t="n">
        <x:f>I2803*TOMATO_HOURS*WEEKS*(1+TOMATO_DIM)^I2803+J2803*CARROT_HOURS*WEEKS*(1+CARROT_DIM)^J2803+K2803*MESCLUN_HOURS*WEEKS*(1+MESCLUN_DIM)^K2803</x:f>
        <x:v>2530.5018775508765</x:v>
      </x:c>
      <x:c r="N2803" s="267" t="n">
        <x:f>MAX(M2803-FARMER_HOURS,0)/TEMP_HOURS_PER_WORKER</x:f>
        <x:v>1.257292970521442</x:v>
      </x:c>
      <x:c r="O2803" s="268" t="n">
        <x:f>I2803*TOMATO_PRICE+J2803*CARROT_PRICE+K2803*MESCLUN_PRICE</x:f>
        <x:v>121876</x:v>
      </x:c>
      <x:c r="P2803" s="268" t="n">
        <x:f>I2803*TOMATO_FERTILIZER+J2803*CARROT_FERTILIZER+K2803*MESCLUN_FERTILIZER</x:f>
        <x:v>30800</x:v>
      </x:c>
      <x:c r="Q2803" s="268" t="n">
        <x:f>MIN(M2803,FARMER_HOURS)*FARMER_RATE+MAX(M2803-FARMER_HOURS,0)*TEMP_RATE</x:f>
        <x:v>56432.32426303605</x:v>
      </x:c>
      <x:c r="R2803" s="268" t="n">
        <x:f>O2803-P2803-Q2803-FIXED_COST</x:f>
        <x:v>14643.675736963953</x:v>
      </x:c>
      <x:c r="S2803" s="139" t="str">
        <x:f>IF(AND(L2803&lt;=TOTAL_BED_CAP,N2803&lt;=TEMP_WORKER_CAP),"YES","NO")</x:f>
        <x:v>YES</x:v>
      </x:c>
      <x:c r="T2803" s="139" t="n">
        <x:f>IF(S2803="YES",R2803,-1E+99)</x:f>
        <x:v>14643.675736963953</x:v>
      </x:c>
    </x:row>
    <x:row r="2804">
      <x:c r="A2804" s="139"/>
      <x:c r="B2804" s="139"/>
      <x:c r="C2804" s="139"/>
      <x:c r="D2804" s="139"/>
      <x:c r="E2804" s="139"/>
      <x:c r="F2804" s="139"/>
      <x:c r="G2804" s="139"/>
      <x:c r="H2804" s="139"/>
      <x:c r="I2804" s="266" t="n">
        <x:f>INT((ROW()-ROW($I$46))/((CARROT_CAP+1)*(MESCLUN_CAP+1)))</x:f>
        <x:v>4</x:v>
      </x:c>
      <x:c r="J2804" s="266" t="n">
        <x:f>MOD(INT((ROW()-ROW($I$46))/(MESCLUN_CAP+1)),CARROT_CAP+1)</x:f>
        <x:v>4</x:v>
      </x:c>
      <x:c r="K2804" s="266" t="n">
        <x:f>MOD(ROW()-ROW($I$46),MESCLUN_CAP+1)</x:f>
        <x:v>30</x:v>
      </x:c>
      <x:c r="L2804" s="266" t="n">
        <x:f>SUM(I2804:K2804)</x:f>
        <x:v>38</x:v>
      </x:c>
      <x:c r="M2804" s="267" t="n">
        <x:f>I2804*TOMATO_HOURS*WEEKS*(1+TOMATO_DIM)^I2804+J2804*CARROT_HOURS*WEEKS*(1+CARROT_DIM)^J2804+K2804*MESCLUN_HOURS*WEEKS*(1+MESCLUN_DIM)^K2804</x:f>
        <x:v>2619.2115828846468</x:v>
      </x:c>
      <x:c r="N2804" s="267" t="n">
        <x:f>MAX(M2804-FARMER_HOURS,0)/TEMP_HOURS_PER_WORKER</x:f>
        <x:v>1.3188969325587825</x:v>
      </x:c>
      <x:c r="O2804" s="268" t="n">
        <x:f>I2804*TOMATO_PRICE+J2804*CARROT_PRICE+K2804*MESCLUN_PRICE</x:f>
        <x:v>124576</x:v>
      </x:c>
      <x:c r="P2804" s="268" t="n">
        <x:f>I2804*TOMATO_FERTILIZER+J2804*CARROT_FERTILIZER+K2804*MESCLUN_FERTILIZER</x:f>
        <x:v>31680</x:v>
      </x:c>
      <x:c r="Q2804" s="268" t="n">
        <x:f>MIN(M2804,FARMER_HOURS)*FARMER_RATE+MAX(M2804-FARMER_HOURS,0)*TEMP_RATE</x:f>
        <x:v>57972.423313969564</x:v>
      </x:c>
      <x:c r="R2804" s="268" t="n">
        <x:f>O2804-P2804-Q2804-FIXED_COST</x:f>
        <x:v>14923.576686030436</x:v>
      </x:c>
      <x:c r="S2804" s="139" t="str">
        <x:f>IF(AND(L2804&lt;=TOTAL_BED_CAP,N2804&lt;=TEMP_WORKER_CAP),"YES","NO")</x:f>
        <x:v>YES</x:v>
      </x:c>
      <x:c r="T2804" s="139" t="n">
        <x:f>IF(S2804="YES",R2804,-1E+99)</x:f>
        <x:v>14923.576686030436</x:v>
      </x:c>
    </x:row>
    <x:row r="2805">
      <x:c r="A2805" s="139"/>
      <x:c r="B2805" s="139"/>
      <x:c r="C2805" s="139"/>
      <x:c r="D2805" s="139"/>
      <x:c r="E2805" s="139"/>
      <x:c r="F2805" s="139"/>
      <x:c r="G2805" s="139"/>
      <x:c r="H2805" s="139"/>
      <x:c r="I2805" s="266" t="n">
        <x:f>INT((ROW()-ROW($I$46))/((CARROT_CAP+1)*(MESCLUN_CAP+1)))</x:f>
        <x:v>4</x:v>
      </x:c>
      <x:c r="J2805" s="266" t="n">
        <x:f>MOD(INT((ROW()-ROW($I$46))/(MESCLUN_CAP+1)),CARROT_CAP+1)</x:f>
        <x:v>5</x:v>
      </x:c>
      <x:c r="K2805" s="266" t="n">
        <x:f>MOD(ROW()-ROW($I$46),MESCLUN_CAP+1)</x:f>
        <x:v>0</x:v>
      </x:c>
      <x:c r="L2805" s="266" t="n">
        <x:f>SUM(I2805:K2805)</x:f>
        <x:v>9</x:v>
      </x:c>
      <x:c r="M2805" s="267" t="n">
        <x:f>I2805*TOMATO_HOURS*WEEKS*(1+TOMATO_DIM)^I2805+J2805*CARROT_HOURS*WEEKS*(1+CARROT_DIM)^J2805+K2805*MESCLUN_HOURS*WEEKS*(1+MESCLUN_DIM)^K2805</x:f>
        <x:v>696.7872319335938</x:v>
      </x:c>
      <x:c r="N2805" s="267" t="n">
        <x:f>MAX(M2805-FARMER_HOURS,0)/TEMP_HOURS_PER_WORKER</x:f>
        <x:v>0</x:v>
      </x:c>
      <x:c r="O2805" s="268" t="n">
        <x:f>I2805*TOMATO_PRICE+J2805*CARROT_PRICE+K2805*MESCLUN_PRICE</x:f>
        <x:v>45670</x:v>
      </x:c>
      <x:c r="P2805" s="268" t="n">
        <x:f>I2805*TOMATO_FERTILIZER+J2805*CARROT_FERTILIZER+K2805*MESCLUN_FERTILIZER</x:f>
        <x:v>5720</x:v>
      </x:c>
      <x:c r="Q2805" s="268" t="n">
        <x:f>MIN(M2805,FARMER_HOURS)*FARMER_RATE+MAX(M2805-FARMER_HOURS,0)*TEMP_RATE</x:f>
        <x:v>24194.00110880534</x:v>
      </x:c>
      <x:c r="R2805" s="268" t="n">
        <x:f>O2805-P2805-Q2805-FIXED_COST</x:f>
        <x:v>-4244.00110880534</x:v>
      </x:c>
      <x:c r="S2805" s="139" t="str">
        <x:f>IF(AND(L2805&lt;=TOTAL_BED_CAP,N2805&lt;=TEMP_WORKER_CAP),"YES","NO")</x:f>
        <x:v>YES</x:v>
      </x:c>
      <x:c r="T2805" s="139" t="n">
        <x:f>IF(S2805="YES",R2805,-1E+99)</x:f>
        <x:v>-4244.00110880534</x:v>
      </x:c>
    </x:row>
    <x:row r="2806">
      <x:c r="A2806" s="139"/>
      <x:c r="B2806" s="139"/>
      <x:c r="C2806" s="139"/>
      <x:c r="D2806" s="139"/>
      <x:c r="E2806" s="139"/>
      <x:c r="F2806" s="139"/>
      <x:c r="G2806" s="139"/>
      <x:c r="H2806" s="139"/>
      <x:c r="I2806" s="266" t="n">
        <x:f>INT((ROW()-ROW($I$46))/((CARROT_CAP+1)*(MESCLUN_CAP+1)))</x:f>
        <x:v>4</x:v>
      </x:c>
      <x:c r="J2806" s="266" t="n">
        <x:f>MOD(INT((ROW()-ROW($I$46))/(MESCLUN_CAP+1)),CARROT_CAP+1)</x:f>
        <x:v>5</x:v>
      </x:c>
      <x:c r="K2806" s="266" t="n">
        <x:f>MOD(ROW()-ROW($I$46),MESCLUN_CAP+1)</x:f>
        <x:v>1</x:v>
      </x:c>
      <x:c r="L2806" s="266" t="n">
        <x:f>SUM(I2806:K2806)</x:f>
        <x:v>10</x:v>
      </x:c>
      <x:c r="M2806" s="267" t="n">
        <x:f>I2806*TOMATO_HOURS*WEEKS*(1+TOMATO_DIM)^I2806+J2806*CARROT_HOURS*WEEKS*(1+CARROT_DIM)^J2806+K2806*MESCLUN_HOURS*WEEKS*(1+MESCLUN_DIM)^K2806</x:f>
        <x:v>742.3497319335938</x:v>
      </x:c>
      <x:c r="N2806" s="267" t="n">
        <x:f>MAX(M2806-FARMER_HOURS,0)/TEMP_HOURS_PER_WORKER</x:f>
        <x:v>0.015520647176106826</x:v>
      </x:c>
      <x:c r="O2806" s="268" t="n">
        <x:f>I2806*TOMATO_PRICE+J2806*CARROT_PRICE+K2806*MESCLUN_PRICE</x:f>
        <x:v>48370</x:v>
      </x:c>
      <x:c r="P2806" s="268" t="n">
        <x:f>I2806*TOMATO_FERTILIZER+J2806*CARROT_FERTILIZER+K2806*MESCLUN_FERTILIZER</x:f>
        <x:v>6600</x:v>
      </x:c>
      <x:c r="Q2806" s="268" t="n">
        <x:f>MIN(M2806,FARMER_HOURS)*FARMER_RATE+MAX(M2806-FARMER_HOURS,0)*TEMP_RATE</x:f>
        <x:v>25388.01617940267</x:v>
      </x:c>
      <x:c r="R2806" s="268" t="n">
        <x:f>O2806-P2806-Q2806-FIXED_COST</x:f>
        <x:v>-3618.0161794026717</x:v>
      </x:c>
      <x:c r="S2806" s="139" t="str">
        <x:f>IF(AND(L2806&lt;=TOTAL_BED_CAP,N2806&lt;=TEMP_WORKER_CAP),"YES","NO")</x:f>
        <x:v>YES</x:v>
      </x:c>
      <x:c r="T2806" s="139" t="n">
        <x:f>IF(S2806="YES",R2806,-1E+99)</x:f>
        <x:v>-3618.0161794026717</x:v>
      </x:c>
    </x:row>
    <x:row r="2807">
      <x:c r="A2807" s="139"/>
      <x:c r="B2807" s="139"/>
      <x:c r="C2807" s="139"/>
      <x:c r="D2807" s="139"/>
      <x:c r="E2807" s="139"/>
      <x:c r="F2807" s="139"/>
      <x:c r="G2807" s="139"/>
      <x:c r="H2807" s="139"/>
      <x:c r="I2807" s="266" t="n">
        <x:f>INT((ROW()-ROW($I$46))/((CARROT_CAP+1)*(MESCLUN_CAP+1)))</x:f>
        <x:v>4</x:v>
      </x:c>
      <x:c r="J2807" s="266" t="n">
        <x:f>MOD(INT((ROW()-ROW($I$46))/(MESCLUN_CAP+1)),CARROT_CAP+1)</x:f>
        <x:v>5</x:v>
      </x:c>
      <x:c r="K2807" s="266" t="n">
        <x:f>MOD(ROW()-ROW($I$46),MESCLUN_CAP+1)</x:f>
        <x:v>2</x:v>
      </x:c>
      <x:c r="L2807" s="266" t="n">
        <x:f>SUM(I2807:K2807)</x:f>
        <x:v>11</x:v>
      </x:c>
      <x:c r="M2807" s="267" t="n">
        <x:f>I2807*TOMATO_HOURS*WEEKS*(1+TOMATO_DIM)^I2807+J2807*CARROT_HOURS*WEEKS*(1+CARROT_DIM)^J2807+K2807*MESCLUN_HOURS*WEEKS*(1+MESCLUN_DIM)^K2807</x:f>
        <x:v>789.0512944335939</x:v>
      </x:c>
      <x:c r="N2807" s="267" t="n">
        <x:f>MAX(M2807-FARMER_HOURS,0)/TEMP_HOURS_PER_WORKER</x:f>
        <x:v>0.047952287801106844</x:v>
      </x:c>
      <x:c r="O2807" s="268" t="n">
        <x:f>I2807*TOMATO_PRICE+J2807*CARROT_PRICE+K2807*MESCLUN_PRICE</x:f>
        <x:v>51070</x:v>
      </x:c>
      <x:c r="P2807" s="268" t="n">
        <x:f>I2807*TOMATO_FERTILIZER+J2807*CARROT_FERTILIZER+K2807*MESCLUN_FERTILIZER</x:f>
        <x:v>7480</x:v>
      </x:c>
      <x:c r="Q2807" s="268" t="n">
        <x:f>MIN(M2807,FARMER_HOURS)*FARMER_RATE+MAX(M2807-FARMER_HOURS,0)*TEMP_RATE</x:f>
        <x:v>26198.80719502767</x:v>
      </x:c>
      <x:c r="R2807" s="268" t="n">
        <x:f>O2807-P2807-Q2807-FIXED_COST</x:f>
        <x:v>-2608.8071950276717</x:v>
      </x:c>
      <x:c r="S2807" s="139" t="str">
        <x:f>IF(AND(L2807&lt;=TOTAL_BED_CAP,N2807&lt;=TEMP_WORKER_CAP),"YES","NO")</x:f>
        <x:v>YES</x:v>
      </x:c>
      <x:c r="T2807" s="139" t="n">
        <x:f>IF(S2807="YES",R2807,-1E+99)</x:f>
        <x:v>-2608.8071950276717</x:v>
      </x:c>
    </x:row>
    <x:row r="2808">
      <x:c r="A2808" s="139"/>
      <x:c r="B2808" s="139"/>
      <x:c r="C2808" s="139"/>
      <x:c r="D2808" s="139"/>
      <x:c r="E2808" s="139"/>
      <x:c r="F2808" s="139"/>
      <x:c r="G2808" s="139"/>
      <x:c r="H2808" s="139"/>
      <x:c r="I2808" s="266" t="n">
        <x:f>INT((ROW()-ROW($I$46))/((CARROT_CAP+1)*(MESCLUN_CAP+1)))</x:f>
        <x:v>4</x:v>
      </x:c>
      <x:c r="J2808" s="266" t="n">
        <x:f>MOD(INT((ROW()-ROW($I$46))/(MESCLUN_CAP+1)),CARROT_CAP+1)</x:f>
        <x:v>5</x:v>
      </x:c>
      <x:c r="K2808" s="266" t="n">
        <x:f>MOD(ROW()-ROW($I$46),MESCLUN_CAP+1)</x:f>
        <x:v>3</x:v>
      </x:c>
      <x:c r="L2808" s="266" t="n">
        <x:f>SUM(I2808:K2808)</x:f>
        <x:v>12</x:v>
      </x:c>
      <x:c r="M2808" s="267" t="n">
        <x:f>I2808*TOMATO_HOURS*WEEKS*(1+TOMATO_DIM)^I2808+J2808*CARROT_HOURS*WEEKS*(1+CARROT_DIM)^J2808+K2808*MESCLUN_HOURS*WEEKS*(1+MESCLUN_DIM)^K2808</x:f>
        <x:v>836.9132768554688</x:v>
      </x:c>
      <x:c r="N2808" s="267" t="n">
        <x:f>MAX(M2808-FARMER_HOURS,0)/TEMP_HOURS_PER_WORKER</x:f>
        <x:v>0.08118977559407554</x:v>
      </x:c>
      <x:c r="O2808" s="268" t="n">
        <x:f>I2808*TOMATO_PRICE+J2808*CARROT_PRICE+K2808*MESCLUN_PRICE</x:f>
        <x:v>53770</x:v>
      </x:c>
      <x:c r="P2808" s="268" t="n">
        <x:f>I2808*TOMATO_FERTILIZER+J2808*CARROT_FERTILIZER+K2808*MESCLUN_FERTILIZER</x:f>
        <x:v>8360</x:v>
      </x:c>
      <x:c r="Q2808" s="268" t="n">
        <x:f>MIN(M2808,FARMER_HOURS)*FARMER_RATE+MAX(M2808-FARMER_HOURS,0)*TEMP_RATE</x:f>
        <x:v>27029.744389851887</x:v>
      </x:c>
      <x:c r="R2808" s="268" t="n">
        <x:f>O2808-P2808-Q2808-FIXED_COST</x:f>
        <x:v>-1619.7443898518868</x:v>
      </x:c>
      <x:c r="S2808" s="139" t="str">
        <x:f>IF(AND(L2808&lt;=TOTAL_BED_CAP,N2808&lt;=TEMP_WORKER_CAP),"YES","NO")</x:f>
        <x:v>YES</x:v>
      </x:c>
      <x:c r="T2808" s="139" t="n">
        <x:f>IF(S2808="YES",R2808,-1E+99)</x:f>
        <x:v>-1619.7443898518868</x:v>
      </x:c>
    </x:row>
    <x:row r="2809">
      <x:c r="A2809" s="139"/>
      <x:c r="B2809" s="139"/>
      <x:c r="C2809" s="139"/>
      <x:c r="D2809" s="139"/>
      <x:c r="E2809" s="139"/>
      <x:c r="F2809" s="139"/>
      <x:c r="G2809" s="139"/>
      <x:c r="H2809" s="139"/>
      <x:c r="I2809" s="266" t="n">
        <x:f>INT((ROW()-ROW($I$46))/((CARROT_CAP+1)*(MESCLUN_CAP+1)))</x:f>
        <x:v>4</x:v>
      </x:c>
      <x:c r="J2809" s="266" t="n">
        <x:f>MOD(INT((ROW()-ROW($I$46))/(MESCLUN_CAP+1)),CARROT_CAP+1)</x:f>
        <x:v>5</x:v>
      </x:c>
      <x:c r="K2809" s="266" t="n">
        <x:f>MOD(ROW()-ROW($I$46),MESCLUN_CAP+1)</x:f>
        <x:v>4</x:v>
      </x:c>
      <x:c r="L2809" s="266" t="n">
        <x:f>SUM(I2809:K2809)</x:f>
        <x:v>13</x:v>
      </x:c>
      <x:c r="M2809" s="267" t="n">
        <x:f>I2809*TOMATO_HOURS*WEEKS*(1+TOMATO_DIM)^I2809+J2809*CARROT_HOURS*WEEKS*(1+CARROT_DIM)^J2809+K2809*MESCLUN_HOURS*WEEKS*(1+MESCLUN_DIM)^K2809</x:f>
        <x:v>885.957392578125</x:v>
      </x:c>
      <x:c r="N2809" s="267" t="n">
        <x:f>MAX(M2809-FARMER_HOURS,0)/TEMP_HOURS_PER_WORKER</x:f>
        <x:v>0.11524818929036458</x:v>
      </x:c>
      <x:c r="O2809" s="268" t="n">
        <x:f>I2809*TOMATO_PRICE+J2809*CARROT_PRICE+K2809*MESCLUN_PRICE</x:f>
        <x:v>56470</x:v>
      </x:c>
      <x:c r="P2809" s="268" t="n">
        <x:f>I2809*TOMATO_FERTILIZER+J2809*CARROT_FERTILIZER+K2809*MESCLUN_FERTILIZER</x:f>
        <x:v>9240</x:v>
      </x:c>
      <x:c r="Q2809" s="268" t="n">
        <x:f>MIN(M2809,FARMER_HOURS)*FARMER_RATE+MAX(M2809-FARMER_HOURS,0)*TEMP_RATE</x:f>
        <x:v>27881.204732259113</x:v>
      </x:c>
      <x:c r="R2809" s="268" t="n">
        <x:f>O2809-P2809-Q2809-FIXED_COST</x:f>
        <x:v>-651.2047322591134</x:v>
      </x:c>
      <x:c r="S2809" s="139" t="str">
        <x:f>IF(AND(L2809&lt;=TOTAL_BED_CAP,N2809&lt;=TEMP_WORKER_CAP),"YES","NO")</x:f>
        <x:v>YES</x:v>
      </x:c>
      <x:c r="T2809" s="139" t="n">
        <x:f>IF(S2809="YES",R2809,-1E+99)</x:f>
        <x:v>-651.2047322591134</x:v>
      </x:c>
    </x:row>
    <x:row r="2810">
      <x:c r="A2810" s="139"/>
      <x:c r="B2810" s="139"/>
      <x:c r="C2810" s="139"/>
      <x:c r="D2810" s="139"/>
      <x:c r="E2810" s="139"/>
      <x:c r="F2810" s="139"/>
      <x:c r="G2810" s="139"/>
      <x:c r="H2810" s="139"/>
      <x:c r="I2810" s="266" t="n">
        <x:f>INT((ROW()-ROW($I$46))/((CARROT_CAP+1)*(MESCLUN_CAP+1)))</x:f>
        <x:v>4</x:v>
      </x:c>
      <x:c r="J2810" s="266" t="n">
        <x:f>MOD(INT((ROW()-ROW($I$46))/(MESCLUN_CAP+1)),CARROT_CAP+1)</x:f>
        <x:v>5</x:v>
      </x:c>
      <x:c r="K2810" s="266" t="n">
        <x:f>MOD(ROW()-ROW($I$46),MESCLUN_CAP+1)</x:f>
        <x:v>5</x:v>
      </x:c>
      <x:c r="L2810" s="266" t="n">
        <x:f>SUM(I2810:K2810)</x:f>
        <x:v>14</x:v>
      </x:c>
      <x:c r="M2810" s="267" t="n">
        <x:f>I2810*TOMATO_HOURS*WEEKS*(1+TOMATO_DIM)^I2810+J2810*CARROT_HOURS*WEEKS*(1+CARROT_DIM)^J2810+K2810*MESCLUN_HOURS*WEEKS*(1+MESCLUN_DIM)^K2810</x:f>
        <x:v>936.2057164993287</x:v>
      </x:c>
      <x:c r="N2810" s="267" t="n">
        <x:f>MAX(M2810-FARMER_HOURS,0)/TEMP_HOURS_PER_WORKER</x:f>
        <x:v>0.15014285868008936</x:v>
      </x:c>
      <x:c r="O2810" s="268" t="n">
        <x:f>I2810*TOMATO_PRICE+J2810*CARROT_PRICE+K2810*MESCLUN_PRICE</x:f>
        <x:v>59170</x:v>
      </x:c>
      <x:c r="P2810" s="268" t="n">
        <x:f>I2810*TOMATO_FERTILIZER+J2810*CARROT_FERTILIZER+K2810*MESCLUN_FERTILIZER</x:f>
        <x:v>10120</x:v>
      </x:c>
      <x:c r="Q2810" s="268" t="n">
        <x:f>MIN(M2810,FARMER_HOURS)*FARMER_RATE+MAX(M2810-FARMER_HOURS,0)*TEMP_RATE</x:f>
        <x:v>28753.571467002235</x:v>
      </x:c>
      <x:c r="R2810" s="268" t="n">
        <x:f>O2810-P2810-Q2810-FIXED_COST</x:f>
        <x:v>296.4285329977647</x:v>
      </x:c>
      <x:c r="S2810" s="139" t="str">
        <x:f>IF(AND(L2810&lt;=TOTAL_BED_CAP,N2810&lt;=TEMP_WORKER_CAP),"YES","NO")</x:f>
        <x:v>YES</x:v>
      </x:c>
      <x:c r="T2810" s="139" t="n">
        <x:f>IF(S2810="YES",R2810,-1E+99)</x:f>
        <x:v>296.4285329977647</x:v>
      </x:c>
    </x:row>
    <x:row r="2811">
      <x:c r="A2811" s="139"/>
      <x:c r="B2811" s="139"/>
      <x:c r="C2811" s="139"/>
      <x:c r="D2811" s="139"/>
      <x:c r="E2811" s="139"/>
      <x:c r="F2811" s="139"/>
      <x:c r="G2811" s="139"/>
      <x:c r="H2811" s="139"/>
      <x:c r="I2811" s="266" t="n">
        <x:f>INT((ROW()-ROW($I$46))/((CARROT_CAP+1)*(MESCLUN_CAP+1)))</x:f>
        <x:v>4</x:v>
      </x:c>
      <x:c r="J2811" s="266" t="n">
        <x:f>MOD(INT((ROW()-ROW($I$46))/(MESCLUN_CAP+1)),CARROT_CAP+1)</x:f>
        <x:v>5</x:v>
      </x:c>
      <x:c r="K2811" s="266" t="n">
        <x:f>MOD(ROW()-ROW($I$46),MESCLUN_CAP+1)</x:f>
        <x:v>6</x:v>
      </x:c>
      <x:c r="L2811" s="266" t="n">
        <x:f>SUM(I2811:K2811)</x:f>
        <x:v>15</x:v>
      </x:c>
      <x:c r="M2811" s="267" t="n">
        <x:f>I2811*TOMATO_HOURS*WEEKS*(1+TOMATO_DIM)^I2811+J2811*CARROT_HOURS*WEEKS*(1+CARROT_DIM)^J2811+K2811*MESCLUN_HOURS*WEEKS*(1+MESCLUN_DIM)^K2811</x:f>
        <x:v>987.6806906809616</x:v>
      </x:c>
      <x:c r="N2811" s="267" t="n">
        <x:f>MAX(M2811-FARMER_HOURS,0)/TEMP_HOURS_PER_WORKER</x:f>
        <x:v>0.18588936852844554</x:v>
      </x:c>
      <x:c r="O2811" s="268" t="n">
        <x:f>I2811*TOMATO_PRICE+J2811*CARROT_PRICE+K2811*MESCLUN_PRICE</x:f>
        <x:v>61870</x:v>
      </x:c>
      <x:c r="P2811" s="268" t="n">
        <x:f>I2811*TOMATO_FERTILIZER+J2811*CARROT_FERTILIZER+K2811*MESCLUN_FERTILIZER</x:f>
        <x:v>11000</x:v>
      </x:c>
      <x:c r="Q2811" s="268" t="n">
        <x:f>MIN(M2811,FARMER_HOURS)*FARMER_RATE+MAX(M2811-FARMER_HOURS,0)*TEMP_RATE</x:f>
        <x:v>29647.234213211137</x:v>
      </x:c>
      <x:c r="R2811" s="268" t="n">
        <x:f>O2811-P2811-Q2811-FIXED_COST</x:f>
        <x:v>1222.765786788863</x:v>
      </x:c>
      <x:c r="S2811" s="139" t="str">
        <x:f>IF(AND(L2811&lt;=TOTAL_BED_CAP,N2811&lt;=TEMP_WORKER_CAP),"YES","NO")</x:f>
        <x:v>YES</x:v>
      </x:c>
      <x:c r="T2811" s="139" t="n">
        <x:f>IF(S2811="YES",R2811,-1E+99)</x:f>
        <x:v>1222.765786788863</x:v>
      </x:c>
    </x:row>
    <x:row r="2812">
      <x:c r="A2812" s="139"/>
      <x:c r="B2812" s="139"/>
      <x:c r="C2812" s="139"/>
      <x:c r="D2812" s="139"/>
      <x:c r="E2812" s="139"/>
      <x:c r="F2812" s="139"/>
      <x:c r="G2812" s="139"/>
      <x:c r="H2812" s="139"/>
      <x:c r="I2812" s="266" t="n">
        <x:f>INT((ROW()-ROW($I$46))/((CARROT_CAP+1)*(MESCLUN_CAP+1)))</x:f>
        <x:v>4</x:v>
      </x:c>
      <x:c r="J2812" s="266" t="n">
        <x:f>MOD(INT((ROW()-ROW($I$46))/(MESCLUN_CAP+1)),CARROT_CAP+1)</x:f>
        <x:v>5</x:v>
      </x:c>
      <x:c r="K2812" s="266" t="n">
        <x:f>MOD(ROW()-ROW($I$46),MESCLUN_CAP+1)</x:f>
        <x:v>7</x:v>
      </x:c>
      <x:c r="L2812" s="266" t="n">
        <x:f>SUM(I2812:K2812)</x:f>
        <x:v>16</x:v>
      </x:c>
      <x:c r="M2812" s="267" t="n">
        <x:f>I2812*TOMATO_HOURS*WEEKS*(1+TOMATO_DIM)^I2812+J2812*CARROT_HOURS*WEEKS*(1+CARROT_DIM)^J2812+K2812*MESCLUN_HOURS*WEEKS*(1+MESCLUN_DIM)^K2812</x:f>
        <x:v>1040.405130078922</x:v>
      </x:c>
      <x:c r="N2812" s="267" t="n">
        <x:f>MAX(M2812-FARMER_HOURS,0)/TEMP_HOURS_PER_WORKER</x:f>
        <x:v>0.2225035625548069</x:v>
      </x:c>
      <x:c r="O2812" s="268" t="n">
        <x:f>I2812*TOMATO_PRICE+J2812*CARROT_PRICE+K2812*MESCLUN_PRICE</x:f>
        <x:v>64570</x:v>
      </x:c>
      <x:c r="P2812" s="268" t="n">
        <x:f>I2812*TOMATO_FERTILIZER+J2812*CARROT_FERTILIZER+K2812*MESCLUN_FERTILIZER</x:f>
        <x:v>11880</x:v>
      </x:c>
      <x:c r="Q2812" s="268" t="n">
        <x:f>MIN(M2812,FARMER_HOURS)*FARMER_RATE+MAX(M2812-FARMER_HOURS,0)*TEMP_RATE</x:f>
        <x:v>30562.589063870175</x:v>
      </x:c>
      <x:c r="R2812" s="268" t="n">
        <x:f>O2812-P2812-Q2812-FIXED_COST</x:f>
        <x:v>2127.410936129825</x:v>
      </x:c>
      <x:c r="S2812" s="139" t="str">
        <x:f>IF(AND(L2812&lt;=TOTAL_BED_CAP,N2812&lt;=TEMP_WORKER_CAP),"YES","NO")</x:f>
        <x:v>YES</x:v>
      </x:c>
      <x:c r="T2812" s="139" t="n">
        <x:f>IF(S2812="YES",R2812,-1E+99)</x:f>
        <x:v>2127.410936129825</x:v>
      </x:c>
    </x:row>
    <x:row r="2813">
      <x:c r="A2813" s="139"/>
      <x:c r="B2813" s="139"/>
      <x:c r="C2813" s="139"/>
      <x:c r="D2813" s="139"/>
      <x:c r="E2813" s="139"/>
      <x:c r="F2813" s="139"/>
      <x:c r="G2813" s="139"/>
      <x:c r="H2813" s="139"/>
      <x:c r="I2813" s="266" t="n">
        <x:f>INT((ROW()-ROW($I$46))/((CARROT_CAP+1)*(MESCLUN_CAP+1)))</x:f>
        <x:v>4</x:v>
      </x:c>
      <x:c r="J2813" s="266" t="n">
        <x:f>MOD(INT((ROW()-ROW($I$46))/(MESCLUN_CAP+1)),CARROT_CAP+1)</x:f>
        <x:v>5</x:v>
      </x:c>
      <x:c r="K2813" s="266" t="n">
        <x:f>MOD(ROW()-ROW($I$46),MESCLUN_CAP+1)</x:f>
        <x:v>8</x:v>
      </x:c>
      <x:c r="L2813" s="266" t="n">
        <x:f>SUM(I2813:K2813)</x:f>
        <x:v>17</x:v>
      </x:c>
      <x:c r="M2813" s="267" t="n">
        <x:f>I2813*TOMATO_HOURS*WEEKS*(1+TOMATO_DIM)^I2813+J2813*CARROT_HOURS*WEEKS*(1+CARROT_DIM)^J2813+K2813*MESCLUN_HOURS*WEEKS*(1+MESCLUN_DIM)^K2813</x:f>
        <x:v>1094.4022283589022</x:v>
      </x:c>
      <x:c r="N2813" s="267" t="n">
        <x:f>MAX(M2813-FARMER_HOURS,0)/TEMP_HOURS_PER_WORKER</x:f>
        <x:v>0.26000154747145987</x:v>
      </x:c>
      <x:c r="O2813" s="268" t="n">
        <x:f>I2813*TOMATO_PRICE+J2813*CARROT_PRICE+K2813*MESCLUN_PRICE</x:f>
        <x:v>67270</x:v>
      </x:c>
      <x:c r="P2813" s="268" t="n">
        <x:f>I2813*TOMATO_FERTILIZER+J2813*CARROT_FERTILIZER+K2813*MESCLUN_FERTILIZER</x:f>
        <x:v>12760</x:v>
      </x:c>
      <x:c r="Q2813" s="268" t="n">
        <x:f>MIN(M2813,FARMER_HOURS)*FARMER_RATE+MAX(M2813-FARMER_HOURS,0)*TEMP_RATE</x:f>
        <x:v>31500.038686786495</x:v>
      </x:c>
      <x:c r="R2813" s="268" t="n">
        <x:f>O2813-P2813-Q2813-FIXED_COST</x:f>
        <x:v>3009.9613132135055</x:v>
      </x:c>
      <x:c r="S2813" s="139" t="str">
        <x:f>IF(AND(L2813&lt;=TOTAL_BED_CAP,N2813&lt;=TEMP_WORKER_CAP),"YES","NO")</x:f>
        <x:v>YES</x:v>
      </x:c>
      <x:c r="T2813" s="139" t="n">
        <x:f>IF(S2813="YES",R2813,-1E+99)</x:f>
        <x:v>3009.9613132135055</x:v>
      </x:c>
    </x:row>
    <x:row r="2814">
      <x:c r="A2814" s="139"/>
      <x:c r="B2814" s="139"/>
      <x:c r="C2814" s="139"/>
      <x:c r="D2814" s="139"/>
      <x:c r="E2814" s="139"/>
      <x:c r="F2814" s="139"/>
      <x:c r="G2814" s="139"/>
      <x:c r="H2814" s="139"/>
      <x:c r="I2814" s="266" t="n">
        <x:f>INT((ROW()-ROW($I$46))/((CARROT_CAP+1)*(MESCLUN_CAP+1)))</x:f>
        <x:v>4</x:v>
      </x:c>
      <x:c r="J2814" s="266" t="n">
        <x:f>MOD(INT((ROW()-ROW($I$46))/(MESCLUN_CAP+1)),CARROT_CAP+1)</x:f>
        <x:v>5</x:v>
      </x:c>
      <x:c r="K2814" s="266" t="n">
        <x:f>MOD(ROW()-ROW($I$46),MESCLUN_CAP+1)</x:f>
        <x:v>9</x:v>
      </x:c>
      <x:c r="L2814" s="266" t="n">
        <x:f>SUM(I2814:K2814)</x:f>
        <x:v>18</x:v>
      </x:c>
      <x:c r="M2814" s="267" t="n">
        <x:f>I2814*TOMATO_HOURS*WEEKS*(1+TOMATO_DIM)^I2814+J2814*CARROT_HOURS*WEEKS*(1+CARROT_DIM)^J2814+K2814*MESCLUN_HOURS*WEEKS*(1+MESCLUN_DIM)^K2814</x:f>
        <x:v>1149.6955637992965</x:v>
      </x:c>
      <x:c r="N2814" s="267" t="n">
        <x:f>MAX(M2814-FARMER_HOURS,0)/TEMP_HOURS_PER_WORKER</x:f>
        <x:v>0.29839969708284475</x:v>
      </x:c>
      <x:c r="O2814" s="268" t="n">
        <x:f>I2814*TOMATO_PRICE+J2814*CARROT_PRICE+K2814*MESCLUN_PRICE</x:f>
        <x:v>69970</x:v>
      </x:c>
      <x:c r="P2814" s="268" t="n">
        <x:f>I2814*TOMATO_FERTILIZER+J2814*CARROT_FERTILIZER+K2814*MESCLUN_FERTILIZER</x:f>
        <x:v>13640</x:v>
      </x:c>
      <x:c r="Q2814" s="268" t="n">
        <x:f>MIN(M2814,FARMER_HOURS)*FARMER_RATE+MAX(M2814-FARMER_HOURS,0)*TEMP_RATE</x:f>
        <x:v>32459.99242707112</x:v>
      </x:c>
      <x:c r="R2814" s="268" t="n">
        <x:f>O2814-P2814-Q2814-FIXED_COST</x:f>
        <x:v>3870.00757292888</x:v>
      </x:c>
      <x:c r="S2814" s="139" t="str">
        <x:f>IF(AND(L2814&lt;=TOTAL_BED_CAP,N2814&lt;=TEMP_WORKER_CAP),"YES","NO")</x:f>
        <x:v>YES</x:v>
      </x:c>
      <x:c r="T2814" s="139" t="n">
        <x:f>IF(S2814="YES",R2814,-1E+99)</x:f>
        <x:v>3870.00757292888</x:v>
      </x:c>
    </x:row>
    <x:row r="2815">
      <x:c r="A2815" s="139"/>
      <x:c r="B2815" s="139"/>
      <x:c r="C2815" s="139"/>
      <x:c r="D2815" s="139"/>
      <x:c r="E2815" s="139"/>
      <x:c r="F2815" s="139"/>
      <x:c r="G2815" s="139"/>
      <x:c r="H2815" s="139"/>
      <x:c r="I2815" s="266" t="n">
        <x:f>INT((ROW()-ROW($I$46))/((CARROT_CAP+1)*(MESCLUN_CAP+1)))</x:f>
        <x:v>4</x:v>
      </x:c>
      <x:c r="J2815" s="266" t="n">
        <x:f>MOD(INT((ROW()-ROW($I$46))/(MESCLUN_CAP+1)),CARROT_CAP+1)</x:f>
        <x:v>5</x:v>
      </x:c>
      <x:c r="K2815" s="266" t="n">
        <x:f>MOD(ROW()-ROW($I$46),MESCLUN_CAP+1)</x:f>
        <x:v>10</x:v>
      </x:c>
      <x:c r="L2815" s="266" t="n">
        <x:f>SUM(I2815:K2815)</x:f>
        <x:v>19</x:v>
      </x:c>
      <x:c r="M2815" s="267" t="n">
        <x:f>I2815*TOMATO_HOURS*WEEKS*(1+TOMATO_DIM)^I2815+J2815*CARROT_HOURS*WEEKS*(1+CARROT_DIM)^J2815+K2815*MESCLUN_HOURS*WEEKS*(1+MESCLUN_DIM)^K2815</x:f>
        <x:v>1206.3091052825093</x:v>
      </x:c>
      <x:c r="N2815" s="267" t="n">
        <x:f>MAX(M2815-FARMER_HOURS,0)/TEMP_HOURS_PER_WORKER</x:f>
        <x:v>0.33771465644618703</x:v>
      </x:c>
      <x:c r="O2815" s="268" t="n">
        <x:f>I2815*TOMATO_PRICE+J2815*CARROT_PRICE+K2815*MESCLUN_PRICE</x:f>
        <x:v>72670</x:v>
      </x:c>
      <x:c r="P2815" s="268" t="n">
        <x:f>I2815*TOMATO_FERTILIZER+J2815*CARROT_FERTILIZER+K2815*MESCLUN_FERTILIZER</x:f>
        <x:v>14520</x:v>
      </x:c>
      <x:c r="Q2815" s="268" t="n">
        <x:f>MIN(M2815,FARMER_HOURS)*FARMER_RATE+MAX(M2815-FARMER_HOURS,0)*TEMP_RATE</x:f>
        <x:v>33442.866411154675</x:v>
      </x:c>
      <x:c r="R2815" s="268" t="n">
        <x:f>O2815-P2815-Q2815-FIXED_COST</x:f>
        <x:v>4707.133588845325</x:v>
      </x:c>
      <x:c r="S2815" s="139" t="str">
        <x:f>IF(AND(L2815&lt;=TOTAL_BED_CAP,N2815&lt;=TEMP_WORKER_CAP),"YES","NO")</x:f>
        <x:v>YES</x:v>
      </x:c>
      <x:c r="T2815" s="139" t="n">
        <x:f>IF(S2815="YES",R2815,-1E+99)</x:f>
        <x:v>4707.133588845325</x:v>
      </x:c>
    </x:row>
    <x:row r="2816">
      <x:c r="A2816" s="139"/>
      <x:c r="B2816" s="139"/>
      <x:c r="C2816" s="139"/>
      <x:c r="D2816" s="139"/>
      <x:c r="E2816" s="139"/>
      <x:c r="F2816" s="139"/>
      <x:c r="G2816" s="139"/>
      <x:c r="H2816" s="139"/>
      <x:c r="I2816" s="266" t="n">
        <x:f>INT((ROW()-ROW($I$46))/((CARROT_CAP+1)*(MESCLUN_CAP+1)))</x:f>
        <x:v>4</x:v>
      </x:c>
      <x:c r="J2816" s="266" t="n">
        <x:f>MOD(INT((ROW()-ROW($I$46))/(MESCLUN_CAP+1)),CARROT_CAP+1)</x:f>
        <x:v>5</x:v>
      </x:c>
      <x:c r="K2816" s="266" t="n">
        <x:f>MOD(ROW()-ROW($I$46),MESCLUN_CAP+1)</x:f>
        <x:v>11</x:v>
      </x:c>
      <x:c r="L2816" s="266" t="n">
        <x:f>SUM(I2816:K2816)</x:f>
        <x:v>20</x:v>
      </x:c>
      <x:c r="M2816" s="267" t="n">
        <x:f>I2816*TOMATO_HOURS*WEEKS*(1+TOMATO_DIM)^I2816+J2816*CARROT_HOURS*WEEKS*(1+CARROT_DIM)^J2816+K2816*MESCLUN_HOURS*WEEKS*(1+MESCLUN_DIM)^K2816</x:f>
        <x:v>1264.2672183759485</x:v>
      </x:c>
      <x:c r="N2816" s="267" t="n">
        <x:f>MAX(M2816-FARMER_HOURS,0)/TEMP_HOURS_PER_WORKER</x:f>
        <x:v>0.3779633460944086</x:v>
      </x:c>
      <x:c r="O2816" s="268" t="n">
        <x:f>I2816*TOMATO_PRICE+J2816*CARROT_PRICE+K2816*MESCLUN_PRICE</x:f>
        <x:v>75370</x:v>
      </x:c>
      <x:c r="P2816" s="268" t="n">
        <x:f>I2816*TOMATO_FERTILIZER+J2816*CARROT_FERTILIZER+K2816*MESCLUN_FERTILIZER</x:f>
        <x:v>15400</x:v>
      </x:c>
      <x:c r="Q2816" s="268" t="n">
        <x:f>MIN(M2816,FARMER_HOURS)*FARMER_RATE+MAX(M2816-FARMER_HOURS,0)*TEMP_RATE</x:f>
        <x:v>34449.08365236022</x:v>
      </x:c>
      <x:c r="R2816" s="268" t="n">
        <x:f>O2816-P2816-Q2816-FIXED_COST</x:f>
        <x:v>5520.916347639781</x:v>
      </x:c>
      <x:c r="S2816" s="139" t="str">
        <x:f>IF(AND(L2816&lt;=TOTAL_BED_CAP,N2816&lt;=TEMP_WORKER_CAP),"YES","NO")</x:f>
        <x:v>YES</x:v>
      </x:c>
      <x:c r="T2816" s="139" t="n">
        <x:f>IF(S2816="YES",R2816,-1E+99)</x:f>
        <x:v>5520.916347639781</x:v>
      </x:c>
    </x:row>
    <x:row r="2817">
      <x:c r="A2817" s="139"/>
      <x:c r="B2817" s="139"/>
      <x:c r="C2817" s="139"/>
      <x:c r="D2817" s="139"/>
      <x:c r="E2817" s="139"/>
      <x:c r="F2817" s="139"/>
      <x:c r="G2817" s="139"/>
      <x:c r="H2817" s="139"/>
      <x:c r="I2817" s="266" t="n">
        <x:f>INT((ROW()-ROW($I$46))/((CARROT_CAP+1)*(MESCLUN_CAP+1)))</x:f>
        <x:v>4</x:v>
      </x:c>
      <x:c r="J2817" s="266" t="n">
        <x:f>MOD(INT((ROW()-ROW($I$46))/(MESCLUN_CAP+1)),CARROT_CAP+1)</x:f>
        <x:v>5</x:v>
      </x:c>
      <x:c r="K2817" s="266" t="n">
        <x:f>MOD(ROW()-ROW($I$46),MESCLUN_CAP+1)</x:f>
        <x:v>12</x:v>
      </x:c>
      <x:c r="L2817" s="266" t="n">
        <x:f>SUM(I2817:K2817)</x:f>
        <x:v>21</x:v>
      </x:c>
      <x:c r="M2817" s="267" t="n">
        <x:f>I2817*TOMATO_HOURS*WEEKS*(1+TOMATO_DIM)^I2817+J2817*CARROT_HOURS*WEEKS*(1+CARROT_DIM)^J2817+K2817*MESCLUN_HOURS*WEEKS*(1+MESCLUN_DIM)^K2817</x:f>
        <x:v>1323.5946715040127</x:v>
      </x:c>
      <x:c r="N2817" s="267" t="n">
        <x:f>MAX(M2817-FARMER_HOURS,0)/TEMP_HOURS_PER_WORKER</x:f>
        <x:v>0.41916296632223105</x:v>
      </x:c>
      <x:c r="O2817" s="268" t="n">
        <x:f>I2817*TOMATO_PRICE+J2817*CARROT_PRICE+K2817*MESCLUN_PRICE</x:f>
        <x:v>78070</x:v>
      </x:c>
      <x:c r="P2817" s="268" t="n">
        <x:f>I2817*TOMATO_FERTILIZER+J2817*CARROT_FERTILIZER+K2817*MESCLUN_FERTILIZER</x:f>
        <x:v>16280</x:v>
      </x:c>
      <x:c r="Q2817" s="268" t="n">
        <x:f>MIN(M2817,FARMER_HOURS)*FARMER_RATE+MAX(M2817-FARMER_HOURS,0)*TEMP_RATE</x:f>
        <x:v>35479.07415805577</x:v>
      </x:c>
      <x:c r="R2817" s="268" t="n">
        <x:f>O2817-P2817-Q2817-FIXED_COST</x:f>
        <x:v>6310.925841944227</x:v>
      </x:c>
      <x:c r="S2817" s="139" t="str">
        <x:f>IF(AND(L2817&lt;=TOTAL_BED_CAP,N2817&lt;=TEMP_WORKER_CAP),"YES","NO")</x:f>
        <x:v>YES</x:v>
      </x:c>
      <x:c r="T2817" s="139" t="n">
        <x:f>IF(S2817="YES",R2817,-1E+99)</x:f>
        <x:v>6310.925841944227</x:v>
      </x:c>
    </x:row>
    <x:row r="2818">
      <x:c r="A2818" s="139"/>
      <x:c r="B2818" s="139"/>
      <x:c r="C2818" s="139"/>
      <x:c r="D2818" s="139"/>
      <x:c r="E2818" s="139"/>
      <x:c r="F2818" s="139"/>
      <x:c r="G2818" s="139"/>
      <x:c r="H2818" s="139"/>
      <x:c r="I2818" s="266" t="n">
        <x:f>INT((ROW()-ROW($I$46))/((CARROT_CAP+1)*(MESCLUN_CAP+1)))</x:f>
        <x:v>4</x:v>
      </x:c>
      <x:c r="J2818" s="266" t="n">
        <x:f>MOD(INT((ROW()-ROW($I$46))/(MESCLUN_CAP+1)),CARROT_CAP+1)</x:f>
        <x:v>5</x:v>
      </x:c>
      <x:c r="K2818" s="266" t="n">
        <x:f>MOD(ROW()-ROW($I$46),MESCLUN_CAP+1)</x:f>
        <x:v>13</x:v>
      </x:c>
      <x:c r="L2818" s="266" t="n">
        <x:f>SUM(I2818:K2818)</x:f>
        <x:v>22</x:v>
      </x:c>
      <x:c r="M2818" s="267" t="n">
        <x:f>I2818*TOMATO_HOURS*WEEKS*(1+TOMATO_DIM)^I2818+J2818*CARROT_HOURS*WEEKS*(1+CARROT_DIM)^J2818+K2818*MESCLUN_HOURS*WEEKS*(1+MESCLUN_DIM)^K2818</x:f>
        <x:v>1384.3166422123973</x:v>
      </x:c>
      <x:c r="N2818" s="267" t="n">
        <x:f>MAX(M2818-FARMER_HOURS,0)/TEMP_HOURS_PER_WORKER</x:f>
        <x:v>0.461331001536387</x:v>
      </x:c>
      <x:c r="O2818" s="268" t="n">
        <x:f>I2818*TOMATO_PRICE+J2818*CARROT_PRICE+K2818*MESCLUN_PRICE</x:f>
        <x:v>80770</x:v>
      </x:c>
      <x:c r="P2818" s="268" t="n">
        <x:f>I2818*TOMATO_FERTILIZER+J2818*CARROT_FERTILIZER+K2818*MESCLUN_FERTILIZER</x:f>
        <x:v>17160</x:v>
      </x:c>
      <x:c r="Q2818" s="268" t="n">
        <x:f>MIN(M2818,FARMER_HOURS)*FARMER_RATE+MAX(M2818-FARMER_HOURS,0)*TEMP_RATE</x:f>
        <x:v>36533.27503840967</x:v>
      </x:c>
      <x:c r="R2818" s="268" t="n">
        <x:f>O2818-P2818-Q2818-FIXED_COST</x:f>
        <x:v>7076.724961590327</x:v>
      </x:c>
      <x:c r="S2818" s="139" t="str">
        <x:f>IF(AND(L2818&lt;=TOTAL_BED_CAP,N2818&lt;=TEMP_WORKER_CAP),"YES","NO")</x:f>
        <x:v>YES</x:v>
      </x:c>
      <x:c r="T2818" s="139" t="n">
        <x:f>IF(S2818="YES",R2818,-1E+99)</x:f>
        <x:v>7076.724961590327</x:v>
      </x:c>
    </x:row>
    <x:row r="2819">
      <x:c r="A2819" s="139"/>
      <x:c r="B2819" s="139"/>
      <x:c r="C2819" s="139"/>
      <x:c r="D2819" s="139"/>
      <x:c r="E2819" s="139"/>
      <x:c r="F2819" s="139"/>
      <x:c r="G2819" s="139"/>
      <x:c r="H2819" s="139"/>
      <x:c r="I2819" s="266" t="n">
        <x:f>INT((ROW()-ROW($I$46))/((CARROT_CAP+1)*(MESCLUN_CAP+1)))</x:f>
        <x:v>4</x:v>
      </x:c>
      <x:c r="J2819" s="266" t="n">
        <x:f>MOD(INT((ROW()-ROW($I$46))/(MESCLUN_CAP+1)),CARROT_CAP+1)</x:f>
        <x:v>5</x:v>
      </x:c>
      <x:c r="K2819" s="266" t="n">
        <x:f>MOD(ROW()-ROW($I$46),MESCLUN_CAP+1)</x:f>
        <x:v>14</x:v>
      </x:c>
      <x:c r="L2819" s="266" t="n">
        <x:f>SUM(I2819:K2819)</x:f>
        <x:v>23</x:v>
      </x:c>
      <x:c r="M2819" s="267" t="n">
        <x:f>I2819*TOMATO_HOURS*WEEKS*(1+TOMATO_DIM)^I2819+J2819*CARROT_HOURS*WEEKS*(1+CARROT_DIM)^J2819+K2819*MESCLUN_HOURS*WEEKS*(1+MESCLUN_DIM)^K2819</x:f>
        <x:v>1446.4587235260583</x:v>
      </x:c>
      <x:c r="N2819" s="267" t="n">
        <x:f>MAX(M2819-FARMER_HOURS,0)/TEMP_HOURS_PER_WORKER</x:f>
        <x:v>0.5044852246708739</x:v>
      </x:c>
      <x:c r="O2819" s="268" t="n">
        <x:f>I2819*TOMATO_PRICE+J2819*CARROT_PRICE+K2819*MESCLUN_PRICE</x:f>
        <x:v>83470</x:v>
      </x:c>
      <x:c r="P2819" s="268" t="n">
        <x:f>I2819*TOMATO_FERTILIZER+J2819*CARROT_FERTILIZER+K2819*MESCLUN_FERTILIZER</x:f>
        <x:v>18040</x:v>
      </x:c>
      <x:c r="Q2819" s="268" t="n">
        <x:f>MIN(M2819,FARMER_HOURS)*FARMER_RATE+MAX(M2819-FARMER_HOURS,0)*TEMP_RATE</x:f>
        <x:v>37612.13061677184</x:v>
      </x:c>
      <x:c r="R2819" s="268" t="n">
        <x:f>O2819-P2819-Q2819-FIXED_COST</x:f>
        <x:v>7817.869383228157</x:v>
      </x:c>
      <x:c r="S2819" s="139" t="str">
        <x:f>IF(AND(L2819&lt;=TOTAL_BED_CAP,N2819&lt;=TEMP_WORKER_CAP),"YES","NO")</x:f>
        <x:v>YES</x:v>
      </x:c>
      <x:c r="T2819" s="139" t="n">
        <x:f>IF(S2819="YES",R2819,-1E+99)</x:f>
        <x:v>7817.869383228157</x:v>
      </x:c>
    </x:row>
    <x:row r="2820">
      <x:c r="A2820" s="139"/>
      <x:c r="B2820" s="139"/>
      <x:c r="C2820" s="139"/>
      <x:c r="D2820" s="139"/>
      <x:c r="E2820" s="139"/>
      <x:c r="F2820" s="139"/>
      <x:c r="G2820" s="139"/>
      <x:c r="H2820" s="139"/>
      <x:c r="I2820" s="266" t="n">
        <x:f>INT((ROW()-ROW($I$46))/((CARROT_CAP+1)*(MESCLUN_CAP+1)))</x:f>
        <x:v>4</x:v>
      </x:c>
      <x:c r="J2820" s="266" t="n">
        <x:f>MOD(INT((ROW()-ROW($I$46))/(MESCLUN_CAP+1)),CARROT_CAP+1)</x:f>
        <x:v>5</x:v>
      </x:c>
      <x:c r="K2820" s="266" t="n">
        <x:f>MOD(ROW()-ROW($I$46),MESCLUN_CAP+1)</x:f>
        <x:v>15</x:v>
      </x:c>
      <x:c r="L2820" s="266" t="n">
        <x:f>SUM(I2820:K2820)</x:f>
        <x:v>24</x:v>
      </x:c>
      <x:c r="M2820" s="267" t="n">
        <x:f>I2820*TOMATO_HOURS*WEEKS*(1+TOMATO_DIM)^I2820+J2820*CARROT_HOURS*WEEKS*(1+CARROT_DIM)^J2820+K2820*MESCLUN_HOURS*WEEKS*(1+MESCLUN_DIM)^K2820</x:f>
        <x:v>1510.0469304022045</x:v>
      </x:c>
      <x:c r="N2820" s="267" t="n">
        <x:f>MAX(M2820-FARMER_HOURS,0)/TEMP_HOURS_PER_WORKER</x:f>
        <x:v>0.5486437016681975</x:v>
      </x:c>
      <x:c r="O2820" s="268" t="n">
        <x:f>I2820*TOMATO_PRICE+J2820*CARROT_PRICE+K2820*MESCLUN_PRICE</x:f>
        <x:v>86170</x:v>
      </x:c>
      <x:c r="P2820" s="268" t="n">
        <x:f>I2820*TOMATO_FERTILIZER+J2820*CARROT_FERTILIZER+K2820*MESCLUN_FERTILIZER</x:f>
        <x:v>18920</x:v>
      </x:c>
      <x:c r="Q2820" s="268" t="n">
        <x:f>MIN(M2820,FARMER_HOURS)*FARMER_RATE+MAX(M2820-FARMER_HOURS,0)*TEMP_RATE</x:f>
        <x:v>38716.09254170494</x:v>
      </x:c>
      <x:c r="R2820" s="268" t="n">
        <x:f>O2820-P2820-Q2820-FIXED_COST</x:f>
        <x:v>8533.907458295063</x:v>
      </x:c>
      <x:c r="S2820" s="139" t="str">
        <x:f>IF(AND(L2820&lt;=TOTAL_BED_CAP,N2820&lt;=TEMP_WORKER_CAP),"YES","NO")</x:f>
        <x:v>YES</x:v>
      </x:c>
      <x:c r="T2820" s="139" t="n">
        <x:f>IF(S2820="YES",R2820,-1E+99)</x:f>
        <x:v>8533.907458295063</x:v>
      </x:c>
    </x:row>
    <x:row r="2821">
      <x:c r="A2821" s="139"/>
      <x:c r="B2821" s="139"/>
      <x:c r="C2821" s="139"/>
      <x:c r="D2821" s="139"/>
      <x:c r="E2821" s="139"/>
      <x:c r="F2821" s="139"/>
      <x:c r="G2821" s="139"/>
      <x:c r="H2821" s="139"/>
      <x:c r="I2821" s="266" t="n">
        <x:f>INT((ROW()-ROW($I$46))/((CARROT_CAP+1)*(MESCLUN_CAP+1)))</x:f>
        <x:v>4</x:v>
      </x:c>
      <x:c r="J2821" s="266" t="n">
        <x:f>MOD(INT((ROW()-ROW($I$46))/(MESCLUN_CAP+1)),CARROT_CAP+1)</x:f>
        <x:v>5</x:v>
      </x:c>
      <x:c r="K2821" s="266" t="n">
        <x:f>MOD(ROW()-ROW($I$46),MESCLUN_CAP+1)</x:f>
        <x:v>16</x:v>
      </x:c>
      <x:c r="L2821" s="266" t="n">
        <x:f>SUM(I2821:K2821)</x:f>
        <x:v>25</x:v>
      </x:c>
      <x:c r="M2821" s="267" t="n">
        <x:f>I2821*TOMATO_HOURS*WEEKS*(1+TOMATO_DIM)^I2821+J2821*CARROT_HOURS*WEEKS*(1+CARROT_DIM)^J2821+K2821*MESCLUN_HOURS*WEEKS*(1+MESCLUN_DIM)^K2821</x:f>
        <x:v>1575.1077062796935</x:v>
      </x:c>
      <x:c r="N2821" s="267" t="n">
        <x:f>MAX(M2821-FARMER_HOURS,0)/TEMP_HOURS_PER_WORKER</x:f>
        <x:v>0.5938247960275649</x:v>
      </x:c>
      <x:c r="O2821" s="268" t="n">
        <x:f>I2821*TOMATO_PRICE+J2821*CARROT_PRICE+K2821*MESCLUN_PRICE</x:f>
        <x:v>88870</x:v>
      </x:c>
      <x:c r="P2821" s="268" t="n">
        <x:f>I2821*TOMATO_FERTILIZER+J2821*CARROT_FERTILIZER+K2821*MESCLUN_FERTILIZER</x:f>
        <x:v>19800</x:v>
      </x:c>
      <x:c r="Q2821" s="268" t="n">
        <x:f>MIN(M2821,FARMER_HOURS)*FARMER_RATE+MAX(M2821-FARMER_HOURS,0)*TEMP_RATE</x:f>
        <x:v>39845.619900689126</x:v>
      </x:c>
      <x:c r="R2821" s="268" t="n">
        <x:f>O2821-P2821-Q2821-FIXED_COST</x:f>
        <x:v>9224.380099310874</x:v>
      </x:c>
      <x:c r="S2821" s="139" t="str">
        <x:f>IF(AND(L2821&lt;=TOTAL_BED_CAP,N2821&lt;=TEMP_WORKER_CAP),"YES","NO")</x:f>
        <x:v>YES</x:v>
      </x:c>
      <x:c r="T2821" s="139" t="n">
        <x:f>IF(S2821="YES",R2821,-1E+99)</x:f>
        <x:v>9224.380099310874</x:v>
      </x:c>
    </x:row>
    <x:row r="2822">
      <x:c r="A2822" s="139"/>
      <x:c r="B2822" s="139"/>
      <x:c r="C2822" s="139"/>
      <x:c r="D2822" s="139"/>
      <x:c r="E2822" s="139"/>
      <x:c r="F2822" s="139"/>
      <x:c r="G2822" s="139"/>
      <x:c r="H2822" s="139"/>
      <x:c r="I2822" s="266" t="n">
        <x:f>INT((ROW()-ROW($I$46))/((CARROT_CAP+1)*(MESCLUN_CAP+1)))</x:f>
        <x:v>4</x:v>
      </x:c>
      <x:c r="J2822" s="266" t="n">
        <x:f>MOD(INT((ROW()-ROW($I$46))/(MESCLUN_CAP+1)),CARROT_CAP+1)</x:f>
        <x:v>5</x:v>
      </x:c>
      <x:c r="K2822" s="266" t="n">
        <x:f>MOD(ROW()-ROW($I$46),MESCLUN_CAP+1)</x:f>
        <x:v>17</x:v>
      </x:c>
      <x:c r="L2822" s="266" t="n">
        <x:f>SUM(I2822:K2822)</x:f>
        <x:v>26</x:v>
      </x:c>
      <x:c r="M2822" s="267" t="n">
        <x:f>I2822*TOMATO_HOURS*WEEKS*(1+TOMATO_DIM)^I2822+J2822*CARROT_HOURS*WEEKS*(1+CARROT_DIM)^J2822+K2822*MESCLUN_HOURS*WEEKS*(1+MESCLUN_DIM)^K2822</x:f>
        <x:v>1641.6679297262338</x:v>
      </x:c>
      <x:c r="N2822" s="267" t="n">
        <x:f>MAX(M2822-FARMER_HOURS,0)/TEMP_HOURS_PER_WORKER</x:f>
        <x:v>0.6400471734209957</x:v>
      </x:c>
      <x:c r="O2822" s="268" t="n">
        <x:f>I2822*TOMATO_PRICE+J2822*CARROT_PRICE+K2822*MESCLUN_PRICE</x:f>
        <x:v>91570</x:v>
      </x:c>
      <x:c r="P2822" s="268" t="n">
        <x:f>I2822*TOMATO_FERTILIZER+J2822*CARROT_FERTILIZER+K2822*MESCLUN_FERTILIZER</x:f>
        <x:v>20680</x:v>
      </x:c>
      <x:c r="Q2822" s="268" t="n">
        <x:f>MIN(M2822,FARMER_HOURS)*FARMER_RATE+MAX(M2822-FARMER_HOURS,0)*TEMP_RATE</x:f>
        <x:v>41001.179335524896</x:v>
      </x:c>
      <x:c r="R2822" s="268" t="n">
        <x:f>O2822-P2822-Q2822-FIXED_COST</x:f>
        <x:v>9888.820664475104</x:v>
      </x:c>
      <x:c r="S2822" s="139" t="str">
        <x:f>IF(AND(L2822&lt;=TOTAL_BED_CAP,N2822&lt;=TEMP_WORKER_CAP),"YES","NO")</x:f>
        <x:v>YES</x:v>
      </x:c>
      <x:c r="T2822" s="139" t="n">
        <x:f>IF(S2822="YES",R2822,-1E+99)</x:f>
        <x:v>9888.820664475104</x:v>
      </x:c>
    </x:row>
    <x:row r="2823">
      <x:c r="A2823" s="139"/>
      <x:c r="B2823" s="139"/>
      <x:c r="C2823" s="139"/>
      <x:c r="D2823" s="139"/>
      <x:c r="E2823" s="139"/>
      <x:c r="F2823" s="139"/>
      <x:c r="G2823" s="139"/>
      <x:c r="H2823" s="139"/>
      <x:c r="I2823" s="266" t="n">
        <x:f>INT((ROW()-ROW($I$46))/((CARROT_CAP+1)*(MESCLUN_CAP+1)))</x:f>
        <x:v>4</x:v>
      </x:c>
      <x:c r="J2823" s="266" t="n">
        <x:f>MOD(INT((ROW()-ROW($I$46))/(MESCLUN_CAP+1)),CARROT_CAP+1)</x:f>
        <x:v>5</x:v>
      </x:c>
      <x:c r="K2823" s="266" t="n">
        <x:f>MOD(ROW()-ROW($I$46),MESCLUN_CAP+1)</x:f>
        <x:v>18</x:v>
      </x:c>
      <x:c r="L2823" s="266" t="n">
        <x:f>SUM(I2823:K2823)</x:f>
        <x:v>27</x:v>
      </x:c>
      <x:c r="M2823" s="267" t="n">
        <x:f>I2823*TOMATO_HOURS*WEEKS*(1+TOMATO_DIM)^I2823+J2823*CARROT_HOURS*WEEKS*(1+CARROT_DIM)^J2823+K2823*MESCLUN_HOURS*WEEKS*(1+MESCLUN_DIM)^K2823</x:f>
        <x:v>1709.754921184821</x:v>
      </x:c>
      <x:c r="N2823" s="267" t="n">
        <x:f>MAX(M2823-FARMER_HOURS,0)/TEMP_HOURS_PER_WORKER</x:f>
        <x:v>0.6873298063783478</x:v>
      </x:c>
      <x:c r="O2823" s="268" t="n">
        <x:f>I2823*TOMATO_PRICE+J2823*CARROT_PRICE+K2823*MESCLUN_PRICE</x:f>
        <x:v>94270</x:v>
      </x:c>
      <x:c r="P2823" s="268" t="n">
        <x:f>I2823*TOMATO_FERTILIZER+J2823*CARROT_FERTILIZER+K2823*MESCLUN_FERTILIZER</x:f>
        <x:v>21560</x:v>
      </x:c>
      <x:c r="Q2823" s="268" t="n">
        <x:f>MIN(M2823,FARMER_HOURS)*FARMER_RATE+MAX(M2823-FARMER_HOURS,0)*TEMP_RATE</x:f>
        <x:v>42183.2451594587</x:v>
      </x:c>
      <x:c r="R2823" s="268" t="n">
        <x:f>O2823-P2823-Q2823-FIXED_COST</x:f>
        <x:v>10526.754840541304</x:v>
      </x:c>
      <x:c r="S2823" s="139" t="str">
        <x:f>IF(AND(L2823&lt;=TOTAL_BED_CAP,N2823&lt;=TEMP_WORKER_CAP),"YES","NO")</x:f>
        <x:v>YES</x:v>
      </x:c>
      <x:c r="T2823" s="139" t="n">
        <x:f>IF(S2823="YES",R2823,-1E+99)</x:f>
        <x:v>10526.754840541304</x:v>
      </x:c>
    </x:row>
    <x:row r="2824">
      <x:c r="A2824" s="139"/>
      <x:c r="B2824" s="139"/>
      <x:c r="C2824" s="139"/>
      <x:c r="D2824" s="139"/>
      <x:c r="E2824" s="139"/>
      <x:c r="F2824" s="139"/>
      <x:c r="G2824" s="139"/>
      <x:c r="H2824" s="139"/>
      <x:c r="I2824" s="266" t="n">
        <x:f>INT((ROW()-ROW($I$46))/((CARROT_CAP+1)*(MESCLUN_CAP+1)))</x:f>
        <x:v>4</x:v>
      </x:c>
      <x:c r="J2824" s="266" t="n">
        <x:f>MOD(INT((ROW()-ROW($I$46))/(MESCLUN_CAP+1)),CARROT_CAP+1)</x:f>
        <x:v>5</x:v>
      </x:c>
      <x:c r="K2824" s="266" t="n">
        <x:f>MOD(ROW()-ROW($I$46),MESCLUN_CAP+1)</x:f>
        <x:v>19</x:v>
      </x:c>
      <x:c r="L2824" s="266" t="n">
        <x:f>SUM(I2824:K2824)</x:f>
        <x:v>28</x:v>
      </x:c>
      <x:c r="M2824" s="267" t="n">
        <x:f>I2824*TOMATO_HOURS*WEEKS*(1+TOMATO_DIM)^I2824+J2824*CARROT_HOURS*WEEKS*(1+CARROT_DIM)^J2824+K2824*MESCLUN_HOURS*WEEKS*(1+MESCLUN_DIM)^K2824</x:f>
        <x:v>1779.396449820843</x:v>
      </x:c>
      <x:c r="N2824" s="267" t="n">
        <x:f>MAX(M2824-FARMER_HOURS,0)/TEMP_HOURS_PER_WORKER</x:f>
        <x:v>0.735691979042252</x:v>
      </x:c>
      <x:c r="O2824" s="268" t="n">
        <x:f>I2824*TOMATO_PRICE+J2824*CARROT_PRICE+K2824*MESCLUN_PRICE</x:f>
        <x:v>96970</x:v>
      </x:c>
      <x:c r="P2824" s="268" t="n">
        <x:f>I2824*TOMATO_FERTILIZER+J2824*CARROT_FERTILIZER+K2824*MESCLUN_FERTILIZER</x:f>
        <x:v>22440</x:v>
      </x:c>
      <x:c r="Q2824" s="268" t="n">
        <x:f>MIN(M2824,FARMER_HOURS)*FARMER_RATE+MAX(M2824-FARMER_HOURS,0)*TEMP_RATE</x:f>
        <x:v>43392.2994760563</x:v>
      </x:c>
      <x:c r="R2824" s="268" t="n">
        <x:f>O2824-P2824-Q2824-FIXED_COST</x:f>
        <x:v>11137.700523943698</x:v>
      </x:c>
      <x:c r="S2824" s="139" t="str">
        <x:f>IF(AND(L2824&lt;=TOTAL_BED_CAP,N2824&lt;=TEMP_WORKER_CAP),"YES","NO")</x:f>
        <x:v>YES</x:v>
      </x:c>
      <x:c r="T2824" s="139" t="n">
        <x:f>IF(S2824="YES",R2824,-1E+99)</x:f>
        <x:v>11137.700523943698</x:v>
      </x:c>
    </x:row>
    <x:row r="2825">
      <x:c r="A2825" s="139"/>
      <x:c r="B2825" s="139"/>
      <x:c r="C2825" s="139"/>
      <x:c r="D2825" s="139"/>
      <x:c r="E2825" s="139"/>
      <x:c r="F2825" s="139"/>
      <x:c r="G2825" s="139"/>
      <x:c r="H2825" s="139"/>
      <x:c r="I2825" s="266" t="n">
        <x:f>INT((ROW()-ROW($I$46))/((CARROT_CAP+1)*(MESCLUN_CAP+1)))</x:f>
        <x:v>4</x:v>
      </x:c>
      <x:c r="J2825" s="266" t="n">
        <x:f>MOD(INT((ROW()-ROW($I$46))/(MESCLUN_CAP+1)),CARROT_CAP+1)</x:f>
        <x:v>5</x:v>
      </x:c>
      <x:c r="K2825" s="266" t="n">
        <x:f>MOD(ROW()-ROW($I$46),MESCLUN_CAP+1)</x:f>
        <x:v>20</x:v>
      </x:c>
      <x:c r="L2825" s="266" t="n">
        <x:f>SUM(I2825:K2825)</x:f>
        <x:v>29</x:v>
      </x:c>
      <x:c r="M2825" s="267" t="n">
        <x:f>I2825*TOMATO_HOURS*WEEKS*(1+TOMATO_DIM)^I2825+J2825*CARROT_HOURS*WEEKS*(1+CARROT_DIM)^J2825+K2825*MESCLUN_HOURS*WEEKS*(1+MESCLUN_DIM)^K2825</x:f>
        <x:v>1850.6207404713198</x:v>
      </x:c>
      <x:c r="N2825" s="267" t="n">
        <x:f>MAX(M2825-FARMER_HOURS,0)/TEMP_HOURS_PER_WORKER</x:f>
        <x:v>0.7851532919939721</x:v>
      </x:c>
      <x:c r="O2825" s="268" t="n">
        <x:f>I2825*TOMATO_PRICE+J2825*CARROT_PRICE+K2825*MESCLUN_PRICE</x:f>
        <x:v>99670</x:v>
      </x:c>
      <x:c r="P2825" s="268" t="n">
        <x:f>I2825*TOMATO_FERTILIZER+J2825*CARROT_FERTILIZER+K2825*MESCLUN_FERTILIZER</x:f>
        <x:v>23320</x:v>
      </x:c>
      <x:c r="Q2825" s="268" t="n">
        <x:f>MIN(M2825,FARMER_HOURS)*FARMER_RATE+MAX(M2825-FARMER_HOURS,0)*TEMP_RATE</x:f>
        <x:v>44628.8322998493</x:v>
      </x:c>
      <x:c r="R2825" s="268" t="n">
        <x:f>O2825-P2825-Q2825-FIXED_COST</x:f>
        <x:v>11721.167700150698</x:v>
      </x:c>
      <x:c r="S2825" s="139" t="str">
        <x:f>IF(AND(L2825&lt;=TOTAL_BED_CAP,N2825&lt;=TEMP_WORKER_CAP),"YES","NO")</x:f>
        <x:v>YES</x:v>
      </x:c>
      <x:c r="T2825" s="139" t="n">
        <x:f>IF(S2825="YES",R2825,-1E+99)</x:f>
        <x:v>11721.167700150698</x:v>
      </x:c>
    </x:row>
    <x:row r="2826">
      <x:c r="A2826" s="139"/>
      <x:c r="B2826" s="139"/>
      <x:c r="C2826" s="139"/>
      <x:c r="D2826" s="139"/>
      <x:c r="E2826" s="139"/>
      <x:c r="F2826" s="139"/>
      <x:c r="G2826" s="139"/>
      <x:c r="H2826" s="139"/>
      <x:c r="I2826" s="266" t="n">
        <x:f>INT((ROW()-ROW($I$46))/((CARROT_CAP+1)*(MESCLUN_CAP+1)))</x:f>
        <x:v>4</x:v>
      </x:c>
      <x:c r="J2826" s="266" t="n">
        <x:f>MOD(INT((ROW()-ROW($I$46))/(MESCLUN_CAP+1)),CARROT_CAP+1)</x:f>
        <x:v>5</x:v>
      </x:c>
      <x:c r="K2826" s="266" t="n">
        <x:f>MOD(ROW()-ROW($I$46),MESCLUN_CAP+1)</x:f>
        <x:v>21</x:v>
      </x:c>
      <x:c r="L2826" s="266" t="n">
        <x:f>SUM(I2826:K2826)</x:f>
        <x:v>30</x:v>
      </x:c>
      <x:c r="M2826" s="267" t="n">
        <x:f>I2826*TOMATO_HOURS*WEEKS*(1+TOMATO_DIM)^I2826+J2826*CARROT_HOURS*WEEKS*(1+CARROT_DIM)^J2826+K2826*MESCLUN_HOURS*WEEKS*(1+MESCLUN_DIM)^K2826</x:f>
        <x:v>1923.4564806977637</x:v>
      </x:c>
      <x:c r="N2826" s="267" t="n">
        <x:f>MAX(M2826-FARMER_HOURS,0)/TEMP_HOURS_PER_WORKER</x:f>
        <x:v>0.8357336671512248</x:v>
      </x:c>
      <x:c r="O2826" s="268" t="n">
        <x:f>I2826*TOMATO_PRICE+J2826*CARROT_PRICE+K2826*MESCLUN_PRICE</x:f>
        <x:v>102370</x:v>
      </x:c>
      <x:c r="P2826" s="268" t="n">
        <x:f>I2826*TOMATO_FERTILIZER+J2826*CARROT_FERTILIZER+K2826*MESCLUN_FERTILIZER</x:f>
        <x:v>24200</x:v>
      </x:c>
      <x:c r="Q2826" s="268" t="n">
        <x:f>MIN(M2826,FARMER_HOURS)*FARMER_RATE+MAX(M2826-FARMER_HOURS,0)*TEMP_RATE</x:f>
        <x:v>45893.34167878062</x:v>
      </x:c>
      <x:c r="R2826" s="268" t="n">
        <x:f>O2826-P2826-Q2826-FIXED_COST</x:f>
        <x:v>12276.65832121938</x:v>
      </x:c>
      <x:c r="S2826" s="139" t="str">
        <x:f>IF(AND(L2826&lt;=TOTAL_BED_CAP,N2826&lt;=TEMP_WORKER_CAP),"YES","NO")</x:f>
        <x:v>YES</x:v>
      </x:c>
      <x:c r="T2826" s="139" t="n">
        <x:f>IF(S2826="YES",R2826,-1E+99)</x:f>
        <x:v>12276.65832121938</x:v>
      </x:c>
    </x:row>
    <x:row r="2827">
      <x:c r="A2827" s="139"/>
      <x:c r="B2827" s="139"/>
      <x:c r="C2827" s="139"/>
      <x:c r="D2827" s="139"/>
      <x:c r="E2827" s="139"/>
      <x:c r="F2827" s="139"/>
      <x:c r="G2827" s="139"/>
      <x:c r="H2827" s="139"/>
      <x:c r="I2827" s="266" t="n">
        <x:f>INT((ROW()-ROW($I$46))/((CARROT_CAP+1)*(MESCLUN_CAP+1)))</x:f>
        <x:v>4</x:v>
      </x:c>
      <x:c r="J2827" s="266" t="n">
        <x:f>MOD(INT((ROW()-ROW($I$46))/(MESCLUN_CAP+1)),CARROT_CAP+1)</x:f>
        <x:v>5</x:v>
      </x:c>
      <x:c r="K2827" s="266" t="n">
        <x:f>MOD(ROW()-ROW($I$46),MESCLUN_CAP+1)</x:f>
        <x:v>22</x:v>
      </x:c>
      <x:c r="L2827" s="266" t="n">
        <x:f>SUM(I2827:K2827)</x:f>
        <x:v>31</x:v>
      </x:c>
      <x:c r="M2827" s="267" t="n">
        <x:f>I2827*TOMATO_HOURS*WEEKS*(1+TOMATO_DIM)^I2827+J2827*CARROT_HOURS*WEEKS*(1+CARROT_DIM)^J2827+K2827*MESCLUN_HOURS*WEEKS*(1+MESCLUN_DIM)^K2827</x:f>
        <x:v>1997.9328279441597</x:v>
      </x:c>
      <x:c r="N2827" s="267" t="n">
        <x:f>MAX(M2827-FARMER_HOURS,0)/TEMP_HOURS_PER_WORKER</x:f>
        <x:v>0.8874533527389998</x:v>
      </x:c>
      <x:c r="O2827" s="268" t="n">
        <x:f>I2827*TOMATO_PRICE+J2827*CARROT_PRICE+K2827*MESCLUN_PRICE</x:f>
        <x:v>105070</x:v>
      </x:c>
      <x:c r="P2827" s="268" t="n">
        <x:f>I2827*TOMATO_FERTILIZER+J2827*CARROT_FERTILIZER+K2827*MESCLUN_FERTILIZER</x:f>
        <x:v>25080</x:v>
      </x:c>
      <x:c r="Q2827" s="268" t="n">
        <x:f>MIN(M2827,FARMER_HOURS)*FARMER_RATE+MAX(M2827-FARMER_HOURS,0)*TEMP_RATE</x:f>
        <x:v>47186.333818474995</x:v>
      </x:c>
      <x:c r="R2827" s="268" t="n">
        <x:f>O2827-P2827-Q2827-FIXED_COST</x:f>
        <x:v>12803.666181525005</x:v>
      </x:c>
      <x:c r="S2827" s="139" t="str">
        <x:f>IF(AND(L2827&lt;=TOTAL_BED_CAP,N2827&lt;=TEMP_WORKER_CAP),"YES","NO")</x:f>
        <x:v>YES</x:v>
      </x:c>
      <x:c r="T2827" s="139" t="n">
        <x:f>IF(S2827="YES",R2827,-1E+99)</x:f>
        <x:v>12803.666181525005</x:v>
      </x:c>
    </x:row>
    <x:row r="2828">
      <x:c r="A2828" s="139"/>
      <x:c r="B2828" s="139"/>
      <x:c r="C2828" s="139"/>
      <x:c r="D2828" s="139"/>
      <x:c r="E2828" s="139"/>
      <x:c r="F2828" s="139"/>
      <x:c r="G2828" s="139"/>
      <x:c r="H2828" s="139"/>
      <x:c r="I2828" s="266" t="n">
        <x:f>INT((ROW()-ROW($I$46))/((CARROT_CAP+1)*(MESCLUN_CAP+1)))</x:f>
        <x:v>4</x:v>
      </x:c>
      <x:c r="J2828" s="266" t="n">
        <x:f>MOD(INT((ROW()-ROW($I$46))/(MESCLUN_CAP+1)),CARROT_CAP+1)</x:f>
        <x:v>5</x:v>
      </x:c>
      <x:c r="K2828" s="266" t="n">
        <x:f>MOD(ROW()-ROW($I$46),MESCLUN_CAP+1)</x:f>
        <x:v>23</x:v>
      </x:c>
      <x:c r="L2828" s="266" t="n">
        <x:f>SUM(I2828:K2828)</x:f>
        <x:v>32</x:v>
      </x:c>
      <x:c r="M2828" s="267" t="n">
        <x:f>I2828*TOMATO_HOURS*WEEKS*(1+TOMATO_DIM)^I2828+J2828*CARROT_HOURS*WEEKS*(1+CARROT_DIM)^J2828+K2828*MESCLUN_HOURS*WEEKS*(1+MESCLUN_DIM)^K2828</x:f>
        <x:v>2074.0794168015964</x:v>
      </x:c>
      <x:c r="N2828" s="267" t="n">
        <x:f>MAX(M2828-FARMER_HOURS,0)/TEMP_HOURS_PER_WORKER</x:f>
        <x:v>0.9403329283344419</x:v>
      </x:c>
      <x:c r="O2828" s="268" t="n">
        <x:f>I2828*TOMATO_PRICE+J2828*CARROT_PRICE+K2828*MESCLUN_PRICE</x:f>
        <x:v>107770</x:v>
      </x:c>
      <x:c r="P2828" s="268" t="n">
        <x:f>I2828*TOMATO_FERTILIZER+J2828*CARROT_FERTILIZER+K2828*MESCLUN_FERTILIZER</x:f>
        <x:v>25960</x:v>
      </x:c>
      <x:c r="Q2828" s="268" t="n">
        <x:f>MIN(M2828,FARMER_HOURS)*FARMER_RATE+MAX(M2828-FARMER_HOURS,0)*TEMP_RATE</x:f>
        <x:v>48508.32320836105</x:v>
      </x:c>
      <x:c r="R2828" s="268" t="n">
        <x:f>O2828-P2828-Q2828-FIXED_COST</x:f>
        <x:v>13301.67679163895</x:v>
      </x:c>
      <x:c r="S2828" s="139" t="str">
        <x:f>IF(AND(L2828&lt;=TOTAL_BED_CAP,N2828&lt;=TEMP_WORKER_CAP),"YES","NO")</x:f>
        <x:v>YES</x:v>
      </x:c>
      <x:c r="T2828" s="139" t="n">
        <x:f>IF(S2828="YES",R2828,-1E+99)</x:f>
        <x:v>13301.67679163895</x:v>
      </x:c>
    </x:row>
    <x:row r="2829">
      <x:c r="A2829" s="139"/>
      <x:c r="B2829" s="139"/>
      <x:c r="C2829" s="139"/>
      <x:c r="D2829" s="139"/>
      <x:c r="E2829" s="139"/>
      <x:c r="F2829" s="139"/>
      <x:c r="G2829" s="139"/>
      <x:c r="H2829" s="139"/>
      <x:c r="I2829" s="266" t="n">
        <x:f>INT((ROW()-ROW($I$46))/((CARROT_CAP+1)*(MESCLUN_CAP+1)))</x:f>
        <x:v>4</x:v>
      </x:c>
      <x:c r="J2829" s="266" t="n">
        <x:f>MOD(INT((ROW()-ROW($I$46))/(MESCLUN_CAP+1)),CARROT_CAP+1)</x:f>
        <x:v>5</x:v>
      </x:c>
      <x:c r="K2829" s="266" t="n">
        <x:f>MOD(ROW()-ROW($I$46),MESCLUN_CAP+1)</x:f>
        <x:v>24</x:v>
      </x:c>
      <x:c r="L2829" s="266" t="n">
        <x:f>SUM(I2829:K2829)</x:f>
        <x:v>33</x:v>
      </x:c>
      <x:c r="M2829" s="267" t="n">
        <x:f>I2829*TOMATO_HOURS*WEEKS*(1+TOMATO_DIM)^I2829+J2829*CARROT_HOURS*WEEKS*(1+CARROT_DIM)^J2829+K2829*MESCLUN_HOURS*WEEKS*(1+MESCLUN_DIM)^K2829</x:f>
        <x:v>2151.9263663810916</x:v>
      </x:c>
      <x:c r="N2829" s="267" t="n">
        <x:f>MAX(M2829-FARMER_HOURS,0)/TEMP_HOURS_PER_WORKER</x:f>
        <x:v>0.9943933099868691</x:v>
      </x:c>
      <x:c r="O2829" s="268" t="n">
        <x:f>I2829*TOMATO_PRICE+J2829*CARROT_PRICE+K2829*MESCLUN_PRICE</x:f>
        <x:v>110470</x:v>
      </x:c>
      <x:c r="P2829" s="268" t="n">
        <x:f>I2829*TOMATO_FERTILIZER+J2829*CARROT_FERTILIZER+K2829*MESCLUN_FERTILIZER</x:f>
        <x:v>26840</x:v>
      </x:c>
      <x:c r="Q2829" s="268" t="n">
        <x:f>MIN(M2829,FARMER_HOURS)*FARMER_RATE+MAX(M2829-FARMER_HOURS,0)*TEMP_RATE</x:f>
        <x:v>49859.832749671725</x:v>
      </x:c>
      <x:c r="R2829" s="268" t="n">
        <x:f>O2829-P2829-Q2829-FIXED_COST</x:f>
        <x:v>13770.167250328275</x:v>
      </x:c>
      <x:c r="S2829" s="139" t="str">
        <x:f>IF(AND(L2829&lt;=TOTAL_BED_CAP,N2829&lt;=TEMP_WORKER_CAP),"YES","NO")</x:f>
        <x:v>YES</x:v>
      </x:c>
      <x:c r="T2829" s="139" t="n">
        <x:f>IF(S2829="YES",R2829,-1E+99)</x:f>
        <x:v>13770.167250328275</x:v>
      </x:c>
    </x:row>
    <x:row r="2830">
      <x:c r="A2830" s="139"/>
      <x:c r="B2830" s="139"/>
      <x:c r="C2830" s="139"/>
      <x:c r="D2830" s="139"/>
      <x:c r="E2830" s="139"/>
      <x:c r="F2830" s="139"/>
      <x:c r="G2830" s="139"/>
      <x:c r="H2830" s="139"/>
      <x:c r="I2830" s="266" t="n">
        <x:f>INT((ROW()-ROW($I$46))/((CARROT_CAP+1)*(MESCLUN_CAP+1)))</x:f>
        <x:v>4</x:v>
      </x:c>
      <x:c r="J2830" s="266" t="n">
        <x:f>MOD(INT((ROW()-ROW($I$46))/(MESCLUN_CAP+1)),CARROT_CAP+1)</x:f>
        <x:v>5</x:v>
      </x:c>
      <x:c r="K2830" s="266" t="n">
        <x:f>MOD(ROW()-ROW($I$46),MESCLUN_CAP+1)</x:f>
        <x:v>25</x:v>
      </x:c>
      <x:c r="L2830" s="266" t="n">
        <x:f>SUM(I2830:K2830)</x:f>
        <x:v>34</x:v>
      </x:c>
      <x:c r="M2830" s="267" t="n">
        <x:f>I2830*TOMATO_HOURS*WEEKS*(1+TOMATO_DIM)^I2830+J2830*CARROT_HOURS*WEEKS*(1+CARROT_DIM)^J2830+K2830*MESCLUN_HOURS*WEEKS*(1+MESCLUN_DIM)^K2830</x:f>
        <x:v>2231.5042877961896</x:v>
      </x:c>
      <x:c r="N2830" s="267" t="n">
        <x:f>MAX(M2830-FARMER_HOURS,0)/TEMP_HOURS_PER_WORKER</x:f>
        <x:v>1.0496557554140205</x:v>
      </x:c>
      <x:c r="O2830" s="268" t="n">
        <x:f>I2830*TOMATO_PRICE+J2830*CARROT_PRICE+K2830*MESCLUN_PRICE</x:f>
        <x:v>113170</x:v>
      </x:c>
      <x:c r="P2830" s="268" t="n">
        <x:f>I2830*TOMATO_FERTILIZER+J2830*CARROT_FERTILIZER+K2830*MESCLUN_FERTILIZER</x:f>
        <x:v>27720</x:v>
      </x:c>
      <x:c r="Q2830" s="268" t="n">
        <x:f>MIN(M2830,FARMER_HOURS)*FARMER_RATE+MAX(M2830-FARMER_HOURS,0)*TEMP_RATE</x:f>
        <x:v>51241.39388535051</x:v>
      </x:c>
      <x:c r="R2830" s="268" t="n">
        <x:f>O2830-P2830-Q2830-FIXED_COST</x:f>
        <x:v>14208.60611464949</x:v>
      </x:c>
      <x:c r="S2830" s="139" t="str">
        <x:f>IF(AND(L2830&lt;=TOTAL_BED_CAP,N2830&lt;=TEMP_WORKER_CAP),"YES","NO")</x:f>
        <x:v>YES</x:v>
      </x:c>
      <x:c r="T2830" s="139" t="n">
        <x:f>IF(S2830="YES",R2830,-1E+99)</x:f>
        <x:v>14208.60611464949</x:v>
      </x:c>
    </x:row>
    <x:row r="2831">
      <x:c r="A2831" s="139"/>
      <x:c r="B2831" s="139"/>
      <x:c r="C2831" s="139"/>
      <x:c r="D2831" s="139"/>
      <x:c r="E2831" s="139"/>
      <x:c r="F2831" s="139"/>
      <x:c r="G2831" s="139"/>
      <x:c r="H2831" s="139"/>
      <x:c r="I2831" s="266" t="n">
        <x:f>INT((ROW()-ROW($I$46))/((CARROT_CAP+1)*(MESCLUN_CAP+1)))</x:f>
        <x:v>4</x:v>
      </x:c>
      <x:c r="J2831" s="266" t="n">
        <x:f>MOD(INT((ROW()-ROW($I$46))/(MESCLUN_CAP+1)),CARROT_CAP+1)</x:f>
        <x:v>5</x:v>
      </x:c>
      <x:c r="K2831" s="266" t="n">
        <x:f>MOD(ROW()-ROW($I$46),MESCLUN_CAP+1)</x:f>
        <x:v>26</x:v>
      </x:c>
      <x:c r="L2831" s="266" t="n">
        <x:f>SUM(I2831:K2831)</x:f>
        <x:v>35</x:v>
      </x:c>
      <x:c r="M2831" s="267" t="n">
        <x:f>I2831*TOMATO_HOURS*WEEKS*(1+TOMATO_DIM)^I2831+J2831*CARROT_HOURS*WEEKS*(1+CARROT_DIM)^J2831+K2831*MESCLUN_HOURS*WEEKS*(1+MESCLUN_DIM)^K2831</x:f>
        <x:v>2312.8442917569064</x:v>
      </x:c>
      <x:c r="N2831" s="267" t="n">
        <x:f>MAX(M2831-FARMER_HOURS,0)/TEMP_HOURS_PER_WORKER</x:f>
        <x:v>1.1061418692756295</x:v>
      </x:c>
      <x:c r="O2831" s="268" t="n">
        <x:f>I2831*TOMATO_PRICE+J2831*CARROT_PRICE+K2831*MESCLUN_PRICE</x:f>
        <x:v>115870</x:v>
      </x:c>
      <x:c r="P2831" s="268" t="n">
        <x:f>I2831*TOMATO_FERTILIZER+J2831*CARROT_FERTILIZER+K2831*MESCLUN_FERTILIZER</x:f>
        <x:v>28600</x:v>
      </x:c>
      <x:c r="Q2831" s="268" t="n">
        <x:f>MIN(M2831,FARMER_HOURS)*FARMER_RATE+MAX(M2831-FARMER_HOURS,0)*TEMP_RATE</x:f>
        <x:v>52653.54673189073</x:v>
      </x:c>
      <x:c r="R2831" s="268" t="n">
        <x:f>O2831-P2831-Q2831-FIXED_COST</x:f>
        <x:v>14616.453268109268</x:v>
      </x:c>
      <x:c r="S2831" s="139" t="str">
        <x:f>IF(AND(L2831&lt;=TOTAL_BED_CAP,N2831&lt;=TEMP_WORKER_CAP),"YES","NO")</x:f>
        <x:v>YES</x:v>
      </x:c>
      <x:c r="T2831" s="139" t="n">
        <x:f>IF(S2831="YES",R2831,-1E+99)</x:f>
        <x:v>14616.453268109268</x:v>
      </x:c>
    </x:row>
    <x:row r="2832">
      <x:c r="A2832" s="139"/>
      <x:c r="B2832" s="139"/>
      <x:c r="C2832" s="139"/>
      <x:c r="D2832" s="139"/>
      <x:c r="E2832" s="139"/>
      <x:c r="F2832" s="139"/>
      <x:c r="G2832" s="139"/>
      <x:c r="H2832" s="139"/>
      <x:c r="I2832" s="266" t="n">
        <x:f>INT((ROW()-ROW($I$46))/((CARROT_CAP+1)*(MESCLUN_CAP+1)))</x:f>
        <x:v>4</x:v>
      </x:c>
      <x:c r="J2832" s="266" t="n">
        <x:f>MOD(INT((ROW()-ROW($I$46))/(MESCLUN_CAP+1)),CARROT_CAP+1)</x:f>
        <x:v>5</x:v>
      </x:c>
      <x:c r="K2832" s="266" t="n">
        <x:f>MOD(ROW()-ROW($I$46),MESCLUN_CAP+1)</x:f>
        <x:v>27</x:v>
      </x:c>
      <x:c r="L2832" s="266" t="n">
        <x:f>SUM(I2832:K2832)</x:f>
        <x:v>36</x:v>
      </x:c>
      <x:c r="M2832" s="267" t="n">
        <x:f>I2832*TOMATO_HOURS*WEEKS*(1+TOMATO_DIM)^I2832+J2832*CARROT_HOURS*WEEKS*(1+CARROT_DIM)^J2832+K2832*MESCLUN_HOURS*WEEKS*(1+MESCLUN_DIM)^K2832</x:f>
        <x:v>2395.977996276664</x:v>
      </x:c>
      <x:c r="N2832" s="267" t="n">
        <x:f>MAX(M2832-FARMER_HOURS,0)/TEMP_HOURS_PER_WORKER</x:f>
        <x:v>1.163873608525461</x:v>
      </x:c>
      <x:c r="O2832" s="268" t="n">
        <x:f>I2832*TOMATO_PRICE+J2832*CARROT_PRICE+K2832*MESCLUN_PRICE</x:f>
        <x:v>118570</x:v>
      </x:c>
      <x:c r="P2832" s="268" t="n">
        <x:f>I2832*TOMATO_FERTILIZER+J2832*CARROT_FERTILIZER+K2832*MESCLUN_FERTILIZER</x:f>
        <x:v>29480</x:v>
      </x:c>
      <x:c r="Q2832" s="268" t="n">
        <x:f>MIN(M2832,FARMER_HOURS)*FARMER_RATE+MAX(M2832-FARMER_HOURS,0)*TEMP_RATE</x:f>
        <x:v>54096.84021313653</x:v>
      </x:c>
      <x:c r="R2832" s="268" t="n">
        <x:f>O2832-P2832-Q2832-FIXED_COST</x:f>
        <x:v>14993.15978686347</x:v>
      </x:c>
      <x:c r="S2832" s="139" t="str">
        <x:f>IF(AND(L2832&lt;=TOTAL_BED_CAP,N2832&lt;=TEMP_WORKER_CAP),"YES","NO")</x:f>
        <x:v>YES</x:v>
      </x:c>
      <x:c r="T2832" s="139" t="n">
        <x:f>IF(S2832="YES",R2832,-1E+99)</x:f>
        <x:v>14993.15978686347</x:v>
      </x:c>
    </x:row>
    <x:row r="2833">
      <x:c r="A2833" s="139"/>
      <x:c r="B2833" s="139"/>
      <x:c r="C2833" s="139"/>
      <x:c r="D2833" s="139"/>
      <x:c r="E2833" s="139"/>
      <x:c r="F2833" s="139"/>
      <x:c r="G2833" s="139"/>
      <x:c r="H2833" s="139"/>
      <x:c r="I2833" s="266" t="n">
        <x:f>INT((ROW()-ROW($I$46))/((CARROT_CAP+1)*(MESCLUN_CAP+1)))</x:f>
        <x:v>4</x:v>
      </x:c>
      <x:c r="J2833" s="266" t="n">
        <x:f>MOD(INT((ROW()-ROW($I$46))/(MESCLUN_CAP+1)),CARROT_CAP+1)</x:f>
        <x:v>5</x:v>
      </x:c>
      <x:c r="K2833" s="266" t="n">
        <x:f>MOD(ROW()-ROW($I$46),MESCLUN_CAP+1)</x:f>
        <x:v>28</x:v>
      </x:c>
      <x:c r="L2833" s="266" t="n">
        <x:f>SUM(I2833:K2833)</x:f>
        <x:v>37</x:v>
      </x:c>
      <x:c r="M2833" s="267" t="n">
        <x:f>I2833*TOMATO_HOURS*WEEKS*(1+TOMATO_DIM)^I2833+J2833*CARROT_HOURS*WEEKS*(1+CARROT_DIM)^J2833+K2833*MESCLUN_HOURS*WEEKS*(1+MESCLUN_DIM)^K2833</x:f>
        <x:v>2480.937534493817</x:v>
      </x:c>
      <x:c r="N2833" s="267" t="n">
        <x:f>MAX(M2833-FARMER_HOURS,0)/TEMP_HOURS_PER_WORKER</x:f>
        <x:v>1.2228732878429285</x:v>
      </x:c>
      <x:c r="O2833" s="268" t="n">
        <x:f>I2833*TOMATO_PRICE+J2833*CARROT_PRICE+K2833*MESCLUN_PRICE</x:f>
        <x:v>121270</x:v>
      </x:c>
      <x:c r="P2833" s="268" t="n">
        <x:f>I2833*TOMATO_FERTILIZER+J2833*CARROT_FERTILIZER+K2833*MESCLUN_FERTILIZER</x:f>
        <x:v>30360</x:v>
      </x:c>
      <x:c r="Q2833" s="268" t="n">
        <x:f>MIN(M2833,FARMER_HOURS)*FARMER_RATE+MAX(M2833-FARMER_HOURS,0)*TEMP_RATE</x:f>
        <x:v>55571.832196073214</x:v>
      </x:c>
      <x:c r="R2833" s="268" t="n">
        <x:f>O2833-P2833-Q2833-FIXED_COST</x:f>
        <x:v>15338.167803926786</x:v>
      </x:c>
      <x:c r="S2833" s="139" t="str">
        <x:f>IF(AND(L2833&lt;=TOTAL_BED_CAP,N2833&lt;=TEMP_WORKER_CAP),"YES","NO")</x:f>
        <x:v>YES</x:v>
      </x:c>
      <x:c r="T2833" s="139" t="n">
        <x:f>IF(S2833="YES",R2833,-1E+99)</x:f>
        <x:v>15338.167803926786</x:v>
      </x:c>
    </x:row>
    <x:row r="2834">
      <x:c r="A2834" s="139"/>
      <x:c r="B2834" s="139"/>
      <x:c r="C2834" s="139"/>
      <x:c r="D2834" s="139"/>
      <x:c r="E2834" s="139"/>
      <x:c r="F2834" s="139"/>
      <x:c r="G2834" s="139"/>
      <x:c r="H2834" s="139"/>
      <x:c r="I2834" s="266" t="n">
        <x:f>INT((ROW()-ROW($I$46))/((CARROT_CAP+1)*(MESCLUN_CAP+1)))</x:f>
        <x:v>4</x:v>
      </x:c>
      <x:c r="J2834" s="266" t="n">
        <x:f>MOD(INT((ROW()-ROW($I$46))/(MESCLUN_CAP+1)),CARROT_CAP+1)</x:f>
        <x:v>5</x:v>
      </x:c>
      <x:c r="K2834" s="266" t="n">
        <x:f>MOD(ROW()-ROW($I$46),MESCLUN_CAP+1)</x:f>
        <x:v>29</x:v>
      </x:c>
      <x:c r="L2834" s="266" t="n">
        <x:f>SUM(I2834:K2834)</x:f>
        <x:v>38</x:v>
      </x:c>
      <x:c r="M2834" s="267" t="n">
        <x:f>I2834*TOMATO_HOURS*WEEKS*(1+TOMATO_DIM)^I2834+J2834*CARROT_HOURS*WEEKS*(1+CARROT_DIM)^J2834+K2834*MESCLUN_HOURS*WEEKS*(1+MESCLUN_DIM)^K2834</x:f>
        <x:v>2567.7555626094704</x:v>
      </x:c>
      <x:c r="N2834" s="267" t="n">
        <x:f>MAX(M2834-FARMER_HOURS,0)/TEMP_HOURS_PER_WORKER</x:f>
        <x:v>1.2831635851454655</x:v>
      </x:c>
      <x:c r="O2834" s="268" t="n">
        <x:f>I2834*TOMATO_PRICE+J2834*CARROT_PRICE+K2834*MESCLUN_PRICE</x:f>
        <x:v>123970</x:v>
      </x:c>
      <x:c r="P2834" s="268" t="n">
        <x:f>I2834*TOMATO_FERTILIZER+J2834*CARROT_FERTILIZER+K2834*MESCLUN_FERTILIZER</x:f>
        <x:v>31240</x:v>
      </x:c>
      <x:c r="Q2834" s="268" t="n">
        <x:f>MIN(M2834,FARMER_HOURS)*FARMER_RATE+MAX(M2834-FARMER_HOURS,0)*TEMP_RATE</x:f>
        <x:v>57079.08962863663</x:v>
      </x:c>
      <x:c r="R2834" s="268" t="n">
        <x:f>O2834-P2834-Q2834-FIXED_COST</x:f>
        <x:v>15650.910371363367</x:v>
      </x:c>
      <x:c r="S2834" s="139" t="str">
        <x:f>IF(AND(L2834&lt;=TOTAL_BED_CAP,N2834&lt;=TEMP_WORKER_CAP),"YES","NO")</x:f>
        <x:v>YES</x:v>
      </x:c>
      <x:c r="T2834" s="139" t="n">
        <x:f>IF(S2834="YES",R2834,-1E+99)</x:f>
        <x:v>15650.910371363367</x:v>
      </x:c>
    </x:row>
    <x:row r="2835">
      <x:c r="A2835" s="139"/>
      <x:c r="B2835" s="139"/>
      <x:c r="C2835" s="139"/>
      <x:c r="D2835" s="139"/>
      <x:c r="E2835" s="139"/>
      <x:c r="F2835" s="139"/>
      <x:c r="G2835" s="139"/>
      <x:c r="H2835" s="139"/>
      <x:c r="I2835" s="266" t="n">
        <x:f>INT((ROW()-ROW($I$46))/((CARROT_CAP+1)*(MESCLUN_CAP+1)))</x:f>
        <x:v>4</x:v>
      </x:c>
      <x:c r="J2835" s="266" t="n">
        <x:f>MOD(INT((ROW()-ROW($I$46))/(MESCLUN_CAP+1)),CARROT_CAP+1)</x:f>
        <x:v>5</x:v>
      </x:c>
      <x:c r="K2835" s="266" t="n">
        <x:f>MOD(ROW()-ROW($I$46),MESCLUN_CAP+1)</x:f>
        <x:v>30</x:v>
      </x:c>
      <x:c r="L2835" s="266" t="n">
        <x:f>SUM(I2835:K2835)</x:f>
        <x:v>39</x:v>
      </x:c>
      <x:c r="M2835" s="267" t="n">
        <x:f>I2835*TOMATO_HOURS*WEEKS*(1+TOMATO_DIM)^I2835+J2835*CARROT_HOURS*WEEKS*(1+CARROT_DIM)^J2835+K2835*MESCLUN_HOURS*WEEKS*(1+MESCLUN_DIM)^K2835</x:f>
        <x:v>2656.46526794324</x:v>
      </x:c>
      <x:c r="N2835" s="267" t="n">
        <x:f>MAX(M2835-FARMER_HOURS,0)/TEMP_HOURS_PER_WORKER</x:f>
        <x:v>1.3447675471828058</x:v>
      </x:c>
      <x:c r="O2835" s="268" t="n">
        <x:f>I2835*TOMATO_PRICE+J2835*CARROT_PRICE+K2835*MESCLUN_PRICE</x:f>
        <x:v>126670</x:v>
      </x:c>
      <x:c r="P2835" s="268" t="n">
        <x:f>I2835*TOMATO_FERTILIZER+J2835*CARROT_FERTILIZER+K2835*MESCLUN_FERTILIZER</x:f>
        <x:v>32120</x:v>
      </x:c>
      <x:c r="Q2835" s="268" t="n">
        <x:f>MIN(M2835,FARMER_HOURS)*FARMER_RATE+MAX(M2835-FARMER_HOURS,0)*TEMP_RATE</x:f>
        <x:v>58619.18867957014</x:v>
      </x:c>
      <x:c r="R2835" s="268" t="n">
        <x:f>O2835-P2835-Q2835-FIXED_COST</x:f>
        <x:v>15930.811320429857</x:v>
      </x:c>
      <x:c r="S2835" s="139" t="str">
        <x:f>IF(AND(L2835&lt;=TOTAL_BED_CAP,N2835&lt;=TEMP_WORKER_CAP),"YES","NO")</x:f>
        <x:v>YES</x:v>
      </x:c>
      <x:c r="T2835" s="139" t="n">
        <x:f>IF(S2835="YES",R2835,-1E+99)</x:f>
        <x:v>15930.811320429857</x:v>
      </x:c>
    </x:row>
    <x:row r="2836">
      <x:c r="A2836" s="139"/>
      <x:c r="B2836" s="139"/>
      <x:c r="C2836" s="139"/>
      <x:c r="D2836" s="139"/>
      <x:c r="E2836" s="139"/>
      <x:c r="F2836" s="139"/>
      <x:c r="G2836" s="139"/>
      <x:c r="H2836" s="139"/>
      <x:c r="I2836" s="266" t="n">
        <x:f>INT((ROW()-ROW($I$46))/((CARROT_CAP+1)*(MESCLUN_CAP+1)))</x:f>
        <x:v>4</x:v>
      </x:c>
      <x:c r="J2836" s="266" t="n">
        <x:f>MOD(INT((ROW()-ROW($I$46))/(MESCLUN_CAP+1)),CARROT_CAP+1)</x:f>
        <x:v>6</x:v>
      </x:c>
      <x:c r="K2836" s="266" t="n">
        <x:f>MOD(ROW()-ROW($I$46),MESCLUN_CAP+1)</x:f>
        <x:v>0</x:v>
      </x:c>
      <x:c r="L2836" s="266" t="n">
        <x:f>SUM(I2836:K2836)</x:f>
        <x:v>10</x:v>
      </x:c>
      <x:c r="M2836" s="267" t="n">
        <x:f>I2836*TOMATO_HOURS*WEEKS*(1+TOMATO_DIM)^I2836+J2836*CARROT_HOURS*WEEKS*(1+CARROT_DIM)^J2836+K2836*MESCLUN_HOURS*WEEKS*(1+MESCLUN_DIM)^K2836</x:f>
        <x:v>735.8208152783203</x:v>
      </x:c>
      <x:c r="N2836" s="267" t="n">
        <x:f>MAX(M2836-FARMER_HOURS,0)/TEMP_HOURS_PER_WORKER</x:f>
        <x:v>0.010986677276611326</x:v>
      </x:c>
      <x:c r="O2836" s="268" t="n">
        <x:f>I2836*TOMATO_PRICE+J2836*CARROT_PRICE+K2836*MESCLUN_PRICE</x:f>
        <x:v>47764</x:v>
      </x:c>
      <x:c r="P2836" s="268" t="n">
        <x:f>I2836*TOMATO_FERTILIZER+J2836*CARROT_FERTILIZER+K2836*MESCLUN_FERTILIZER</x:f>
        <x:v>6160</x:v>
      </x:c>
      <x:c r="Q2836" s="268" t="n">
        <x:f>MIN(M2836,FARMER_HOURS)*FARMER_RATE+MAX(M2836-FARMER_HOURS,0)*TEMP_RATE</x:f>
        <x:v>25274.666931915282</x:v>
      </x:c>
      <x:c r="R2836" s="268" t="n">
        <x:f>O2836-P2836-Q2836-FIXED_COST</x:f>
        <x:v>-3670.6669319152825</x:v>
      </x:c>
      <x:c r="S2836" s="139" t="str">
        <x:f>IF(AND(L2836&lt;=TOTAL_BED_CAP,N2836&lt;=TEMP_WORKER_CAP),"YES","NO")</x:f>
        <x:v>YES</x:v>
      </x:c>
      <x:c r="T2836" s="139" t="n">
        <x:f>IF(S2836="YES",R2836,-1E+99)</x:f>
        <x:v>-3670.6669319152825</x:v>
      </x:c>
    </x:row>
    <x:row r="2837">
      <x:c r="A2837" s="139"/>
      <x:c r="B2837" s="139"/>
      <x:c r="C2837" s="139"/>
      <x:c r="D2837" s="139"/>
      <x:c r="E2837" s="139"/>
      <x:c r="F2837" s="139"/>
      <x:c r="G2837" s="139"/>
      <x:c r="H2837" s="139"/>
      <x:c r="I2837" s="266" t="n">
        <x:f>INT((ROW()-ROW($I$46))/((CARROT_CAP+1)*(MESCLUN_CAP+1)))</x:f>
        <x:v>4</x:v>
      </x:c>
      <x:c r="J2837" s="266" t="n">
        <x:f>MOD(INT((ROW()-ROW($I$46))/(MESCLUN_CAP+1)),CARROT_CAP+1)</x:f>
        <x:v>6</x:v>
      </x:c>
      <x:c r="K2837" s="266" t="n">
        <x:f>MOD(ROW()-ROW($I$46),MESCLUN_CAP+1)</x:f>
        <x:v>1</x:v>
      </x:c>
      <x:c r="L2837" s="266" t="n">
        <x:f>SUM(I2837:K2837)</x:f>
        <x:v>11</x:v>
      </x:c>
      <x:c r="M2837" s="267" t="n">
        <x:f>I2837*TOMATO_HOURS*WEEKS*(1+TOMATO_DIM)^I2837+J2837*CARROT_HOURS*WEEKS*(1+CARROT_DIM)^J2837+K2837*MESCLUN_HOURS*WEEKS*(1+MESCLUN_DIM)^K2837</x:f>
        <x:v>781.3833152783203</x:v>
      </x:c>
      <x:c r="N2837" s="267" t="n">
        <x:f>MAX(M2837-FARMER_HOURS,0)/TEMP_HOURS_PER_WORKER</x:f>
        <x:v>0.04262730227661133</x:v>
      </x:c>
      <x:c r="O2837" s="268" t="n">
        <x:f>I2837*TOMATO_PRICE+J2837*CARROT_PRICE+K2837*MESCLUN_PRICE</x:f>
        <x:v>50464</x:v>
      </x:c>
      <x:c r="P2837" s="268" t="n">
        <x:f>I2837*TOMATO_FERTILIZER+J2837*CARROT_FERTILIZER+K2837*MESCLUN_FERTILIZER</x:f>
        <x:v>7040</x:v>
      </x:c>
      <x:c r="Q2837" s="268" t="n">
        <x:f>MIN(M2837,FARMER_HOURS)*FARMER_RATE+MAX(M2837-FARMER_HOURS,0)*TEMP_RATE</x:f>
        <x:v>26065.682556915282</x:v>
      </x:c>
      <x:c r="R2837" s="268" t="n">
        <x:f>O2837-P2837-Q2837-FIXED_COST</x:f>
        <x:v>-2641.6825569152825</x:v>
      </x:c>
      <x:c r="S2837" s="139" t="str">
        <x:f>IF(AND(L2837&lt;=TOTAL_BED_CAP,N2837&lt;=TEMP_WORKER_CAP),"YES","NO")</x:f>
        <x:v>YES</x:v>
      </x:c>
      <x:c r="T2837" s="139" t="n">
        <x:f>IF(S2837="YES",R2837,-1E+99)</x:f>
        <x:v>-2641.6825569152825</x:v>
      </x:c>
    </x:row>
    <x:row r="2838">
      <x:c r="A2838" s="139"/>
      <x:c r="B2838" s="139"/>
      <x:c r="C2838" s="139"/>
      <x:c r="D2838" s="139"/>
      <x:c r="E2838" s="139"/>
      <x:c r="F2838" s="139"/>
      <x:c r="G2838" s="139"/>
      <x:c r="H2838" s="139"/>
      <x:c r="I2838" s="266" t="n">
        <x:f>INT((ROW()-ROW($I$46))/((CARROT_CAP+1)*(MESCLUN_CAP+1)))</x:f>
        <x:v>4</x:v>
      </x:c>
      <x:c r="J2838" s="266" t="n">
        <x:f>MOD(INT((ROW()-ROW($I$46))/(MESCLUN_CAP+1)),CARROT_CAP+1)</x:f>
        <x:v>6</x:v>
      </x:c>
      <x:c r="K2838" s="266" t="n">
        <x:f>MOD(ROW()-ROW($I$46),MESCLUN_CAP+1)</x:f>
        <x:v>2</x:v>
      </x:c>
      <x:c r="L2838" s="266" t="n">
        <x:f>SUM(I2838:K2838)</x:f>
        <x:v>12</x:v>
      </x:c>
      <x:c r="M2838" s="267" t="n">
        <x:f>I2838*TOMATO_HOURS*WEEKS*(1+TOMATO_DIM)^I2838+J2838*CARROT_HOURS*WEEKS*(1+CARROT_DIM)^J2838+K2838*MESCLUN_HOURS*WEEKS*(1+MESCLUN_DIM)^K2838</x:f>
        <x:v>828.0848777783203</x:v>
      </x:c>
      <x:c r="N2838" s="267" t="n">
        <x:f>MAX(M2838-FARMER_HOURS,0)/TEMP_HOURS_PER_WORKER</x:f>
        <x:v>0.07505894290161134</x:v>
      </x:c>
      <x:c r="O2838" s="268" t="n">
        <x:f>I2838*TOMATO_PRICE+J2838*CARROT_PRICE+K2838*MESCLUN_PRICE</x:f>
        <x:v>53164</x:v>
      </x:c>
      <x:c r="P2838" s="268" t="n">
        <x:f>I2838*TOMATO_FERTILIZER+J2838*CARROT_FERTILIZER+K2838*MESCLUN_FERTILIZER</x:f>
        <x:v>7920</x:v>
      </x:c>
      <x:c r="Q2838" s="268" t="n">
        <x:f>MIN(M2838,FARMER_HOURS)*FARMER_RATE+MAX(M2838-FARMER_HOURS,0)*TEMP_RATE</x:f>
        <x:v>26876.473572540282</x:v>
      </x:c>
      <x:c r="R2838" s="268" t="n">
        <x:f>O2838-P2838-Q2838-FIXED_COST</x:f>
        <x:v>-1632.4735725402825</x:v>
      </x:c>
      <x:c r="S2838" s="139" t="str">
        <x:f>IF(AND(L2838&lt;=TOTAL_BED_CAP,N2838&lt;=TEMP_WORKER_CAP),"YES","NO")</x:f>
        <x:v>YES</x:v>
      </x:c>
      <x:c r="T2838" s="139" t="n">
        <x:f>IF(S2838="YES",R2838,-1E+99)</x:f>
        <x:v>-1632.4735725402825</x:v>
      </x:c>
    </x:row>
    <x:row r="2839">
      <x:c r="A2839" s="139"/>
      <x:c r="B2839" s="139"/>
      <x:c r="C2839" s="139"/>
      <x:c r="D2839" s="139"/>
      <x:c r="E2839" s="139"/>
      <x:c r="F2839" s="139"/>
      <x:c r="G2839" s="139"/>
      <x:c r="H2839" s="139"/>
      <x:c r="I2839" s="266" t="n">
        <x:f>INT((ROW()-ROW($I$46))/((CARROT_CAP+1)*(MESCLUN_CAP+1)))</x:f>
        <x:v>4</x:v>
      </x:c>
      <x:c r="J2839" s="266" t="n">
        <x:f>MOD(INT((ROW()-ROW($I$46))/(MESCLUN_CAP+1)),CARROT_CAP+1)</x:f>
        <x:v>6</x:v>
      </x:c>
      <x:c r="K2839" s="266" t="n">
        <x:f>MOD(ROW()-ROW($I$46),MESCLUN_CAP+1)</x:f>
        <x:v>3</x:v>
      </x:c>
      <x:c r="L2839" s="266" t="n">
        <x:f>SUM(I2839:K2839)</x:f>
        <x:v>13</x:v>
      </x:c>
      <x:c r="M2839" s="267" t="n">
        <x:f>I2839*TOMATO_HOURS*WEEKS*(1+TOMATO_DIM)^I2839+J2839*CARROT_HOURS*WEEKS*(1+CARROT_DIM)^J2839+K2839*MESCLUN_HOURS*WEEKS*(1+MESCLUN_DIM)^K2839</x:f>
        <x:v>875.9468602001953</x:v>
      </x:c>
      <x:c r="N2839" s="267" t="n">
        <x:f>MAX(M2839-FARMER_HOURS,0)/TEMP_HOURS_PER_WORKER</x:f>
        <x:v>0.10829643069458005</x:v>
      </x:c>
      <x:c r="O2839" s="268" t="n">
        <x:f>I2839*TOMATO_PRICE+J2839*CARROT_PRICE+K2839*MESCLUN_PRICE</x:f>
        <x:v>55864</x:v>
      </x:c>
      <x:c r="P2839" s="268" t="n">
        <x:f>I2839*TOMATO_FERTILIZER+J2839*CARROT_FERTILIZER+K2839*MESCLUN_FERTILIZER</x:f>
        <x:v>8800</x:v>
      </x:c>
      <x:c r="Q2839" s="268" t="n">
        <x:f>MIN(M2839,FARMER_HOURS)*FARMER_RATE+MAX(M2839-FARMER_HOURS,0)*TEMP_RATE</x:f>
        <x:v>27707.4107673645</x:v>
      </x:c>
      <x:c r="R2839" s="268" t="n">
        <x:f>O2839-P2839-Q2839-FIXED_COST</x:f>
        <x:v>-643.4107673645012</x:v>
      </x:c>
      <x:c r="S2839" s="139" t="str">
        <x:f>IF(AND(L2839&lt;=TOTAL_BED_CAP,N2839&lt;=TEMP_WORKER_CAP),"YES","NO")</x:f>
        <x:v>YES</x:v>
      </x:c>
      <x:c r="T2839" s="139" t="n">
        <x:f>IF(S2839="YES",R2839,-1E+99)</x:f>
        <x:v>-643.4107673645012</x:v>
      </x:c>
    </x:row>
    <x:row r="2840">
      <x:c r="A2840" s="139"/>
      <x:c r="B2840" s="139"/>
      <x:c r="C2840" s="139"/>
      <x:c r="D2840" s="139"/>
      <x:c r="E2840" s="139"/>
      <x:c r="F2840" s="139"/>
      <x:c r="G2840" s="139"/>
      <x:c r="H2840" s="139"/>
      <x:c r="I2840" s="266" t="n">
        <x:f>INT((ROW()-ROW($I$46))/((CARROT_CAP+1)*(MESCLUN_CAP+1)))</x:f>
        <x:v>4</x:v>
      </x:c>
      <x:c r="J2840" s="266" t="n">
        <x:f>MOD(INT((ROW()-ROW($I$46))/(MESCLUN_CAP+1)),CARROT_CAP+1)</x:f>
        <x:v>6</x:v>
      </x:c>
      <x:c r="K2840" s="266" t="n">
        <x:f>MOD(ROW()-ROW($I$46),MESCLUN_CAP+1)</x:f>
        <x:v>4</x:v>
      </x:c>
      <x:c r="L2840" s="266" t="n">
        <x:f>SUM(I2840:K2840)</x:f>
        <x:v>14</x:v>
      </x:c>
      <x:c r="M2840" s="267" t="n">
        <x:f>I2840*TOMATO_HOURS*WEEKS*(1+TOMATO_DIM)^I2840+J2840*CARROT_HOURS*WEEKS*(1+CARROT_DIM)^J2840+K2840*MESCLUN_HOURS*WEEKS*(1+MESCLUN_DIM)^K2840</x:f>
        <x:v>924.9909759228515</x:v>
      </x:c>
      <x:c r="N2840" s="267" t="n">
        <x:f>MAX(M2840-FARMER_HOURS,0)/TEMP_HOURS_PER_WORKER</x:f>
        <x:v>0.14235484439086907</x:v>
      </x:c>
      <x:c r="O2840" s="268" t="n">
        <x:f>I2840*TOMATO_PRICE+J2840*CARROT_PRICE+K2840*MESCLUN_PRICE</x:f>
        <x:v>58564</x:v>
      </x:c>
      <x:c r="P2840" s="268" t="n">
        <x:f>I2840*TOMATO_FERTILIZER+J2840*CARROT_FERTILIZER+K2840*MESCLUN_FERTILIZER</x:f>
        <x:v>9680</x:v>
      </x:c>
      <x:c r="Q2840" s="268" t="n">
        <x:f>MIN(M2840,FARMER_HOURS)*FARMER_RATE+MAX(M2840-FARMER_HOURS,0)*TEMP_RATE</x:f>
        <x:v>28558.871109771728</x:v>
      </x:c>
      <x:c r="R2840" s="268" t="n">
        <x:f>O2840-P2840-Q2840-FIXED_COST</x:f>
        <x:v>325.1288902282722</x:v>
      </x:c>
      <x:c r="S2840" s="139" t="str">
        <x:f>IF(AND(L2840&lt;=TOTAL_BED_CAP,N2840&lt;=TEMP_WORKER_CAP),"YES","NO")</x:f>
        <x:v>YES</x:v>
      </x:c>
      <x:c r="T2840" s="139" t="n">
        <x:f>IF(S2840="YES",R2840,-1E+99)</x:f>
        <x:v>325.1288902282722</x:v>
      </x:c>
    </x:row>
    <x:row r="2841">
      <x:c r="A2841" s="139"/>
      <x:c r="B2841" s="139"/>
      <x:c r="C2841" s="139"/>
      <x:c r="D2841" s="139"/>
      <x:c r="E2841" s="139"/>
      <x:c r="F2841" s="139"/>
      <x:c r="G2841" s="139"/>
      <x:c r="H2841" s="139"/>
      <x:c r="I2841" s="266" t="n">
        <x:f>INT((ROW()-ROW($I$46))/((CARROT_CAP+1)*(MESCLUN_CAP+1)))</x:f>
        <x:v>4</x:v>
      </x:c>
      <x:c r="J2841" s="266" t="n">
        <x:f>MOD(INT((ROW()-ROW($I$46))/(MESCLUN_CAP+1)),CARROT_CAP+1)</x:f>
        <x:v>6</x:v>
      </x:c>
      <x:c r="K2841" s="266" t="n">
        <x:f>MOD(ROW()-ROW($I$46),MESCLUN_CAP+1)</x:f>
        <x:v>5</x:v>
      </x:c>
      <x:c r="L2841" s="266" t="n">
        <x:f>SUM(I2841:K2841)</x:f>
        <x:v>15</x:v>
      </x:c>
      <x:c r="M2841" s="267" t="n">
        <x:f>I2841*TOMATO_HOURS*WEEKS*(1+TOMATO_DIM)^I2841+J2841*CARROT_HOURS*WEEKS*(1+CARROT_DIM)^J2841+K2841*MESCLUN_HOURS*WEEKS*(1+MESCLUN_DIM)^K2841</x:f>
        <x:v>975.2392998440552</x:v>
      </x:c>
      <x:c r="N2841" s="267" t="n">
        <x:f>MAX(M2841-FARMER_HOURS,0)/TEMP_HOURS_PER_WORKER</x:f>
        <x:v>0.17724951378059386</x:v>
      </x:c>
      <x:c r="O2841" s="268" t="n">
        <x:f>I2841*TOMATO_PRICE+J2841*CARROT_PRICE+K2841*MESCLUN_PRICE</x:f>
        <x:v>61264</x:v>
      </x:c>
      <x:c r="P2841" s="268" t="n">
        <x:f>I2841*TOMATO_FERTILIZER+J2841*CARROT_FERTILIZER+K2841*MESCLUN_FERTILIZER</x:f>
        <x:v>10560</x:v>
      </x:c>
      <x:c r="Q2841" s="268" t="n">
        <x:f>MIN(M2841,FARMER_HOURS)*FARMER_RATE+MAX(M2841-FARMER_HOURS,0)*TEMP_RATE</x:f>
        <x:v>29431.237844514846</x:v>
      </x:c>
      <x:c r="R2841" s="268" t="n">
        <x:f>O2841-P2841-Q2841-FIXED_COST</x:f>
        <x:v>1272.762155485154</x:v>
      </x:c>
      <x:c r="S2841" s="139" t="str">
        <x:f>IF(AND(L2841&lt;=TOTAL_BED_CAP,N2841&lt;=TEMP_WORKER_CAP),"YES","NO")</x:f>
        <x:v>YES</x:v>
      </x:c>
      <x:c r="T2841" s="139" t="n">
        <x:f>IF(S2841="YES",R2841,-1E+99)</x:f>
        <x:v>1272.762155485154</x:v>
      </x:c>
    </x:row>
    <x:row r="2842">
      <x:c r="A2842" s="139"/>
      <x:c r="B2842" s="139"/>
      <x:c r="C2842" s="139"/>
      <x:c r="D2842" s="139"/>
      <x:c r="E2842" s="139"/>
      <x:c r="F2842" s="139"/>
      <x:c r="G2842" s="139"/>
      <x:c r="H2842" s="139"/>
      <x:c r="I2842" s="266" t="n">
        <x:f>INT((ROW()-ROW($I$46))/((CARROT_CAP+1)*(MESCLUN_CAP+1)))</x:f>
        <x:v>4</x:v>
      </x:c>
      <x:c r="J2842" s="266" t="n">
        <x:f>MOD(INT((ROW()-ROW($I$46))/(MESCLUN_CAP+1)),CARROT_CAP+1)</x:f>
        <x:v>6</x:v>
      </x:c>
      <x:c r="K2842" s="266" t="n">
        <x:f>MOD(ROW()-ROW($I$46),MESCLUN_CAP+1)</x:f>
        <x:v>6</x:v>
      </x:c>
      <x:c r="L2842" s="266" t="n">
        <x:f>SUM(I2842:K2842)</x:f>
        <x:v>16</x:v>
      </x:c>
      <x:c r="M2842" s="267" t="n">
        <x:f>I2842*TOMATO_HOURS*WEEKS*(1+TOMATO_DIM)^I2842+J2842*CARROT_HOURS*WEEKS*(1+CARROT_DIM)^J2842+K2842*MESCLUN_HOURS*WEEKS*(1+MESCLUN_DIM)^K2842</x:f>
        <x:v>1026.7142740256882</x:v>
      </x:c>
      <x:c r="N2842" s="267" t="n">
        <x:f>MAX(M2842-FARMER_HOURS,0)/TEMP_HOURS_PER_WORKER</x:f>
        <x:v>0.21299602362895012</x:v>
      </x:c>
      <x:c r="O2842" s="268" t="n">
        <x:f>I2842*TOMATO_PRICE+J2842*CARROT_PRICE+K2842*MESCLUN_PRICE</x:f>
        <x:v>63964</x:v>
      </x:c>
      <x:c r="P2842" s="268" t="n">
        <x:f>I2842*TOMATO_FERTILIZER+J2842*CARROT_FERTILIZER+K2842*MESCLUN_FERTILIZER</x:f>
        <x:v>11440</x:v>
      </x:c>
      <x:c r="Q2842" s="268" t="n">
        <x:f>MIN(M2842,FARMER_HOURS)*FARMER_RATE+MAX(M2842-FARMER_HOURS,0)*TEMP_RATE</x:f>
        <x:v>30324.90059072375</x:v>
      </x:c>
      <x:c r="R2842" s="268" t="n">
        <x:f>O2842-P2842-Q2842-FIXED_COST</x:f>
        <x:v>2199.0994092762485</x:v>
      </x:c>
      <x:c r="S2842" s="139" t="str">
        <x:f>IF(AND(L2842&lt;=TOTAL_BED_CAP,N2842&lt;=TEMP_WORKER_CAP),"YES","NO")</x:f>
        <x:v>YES</x:v>
      </x:c>
      <x:c r="T2842" s="139" t="n">
        <x:f>IF(S2842="YES",R2842,-1E+99)</x:f>
        <x:v>2199.0994092762485</x:v>
      </x:c>
    </x:row>
    <x:row r="2843">
      <x:c r="A2843" s="139"/>
      <x:c r="B2843" s="139"/>
      <x:c r="C2843" s="139"/>
      <x:c r="D2843" s="139"/>
      <x:c r="E2843" s="139"/>
      <x:c r="F2843" s="139"/>
      <x:c r="G2843" s="139"/>
      <x:c r="H2843" s="139"/>
      <x:c r="I2843" s="266" t="n">
        <x:f>INT((ROW()-ROW($I$46))/((CARROT_CAP+1)*(MESCLUN_CAP+1)))</x:f>
        <x:v>4</x:v>
      </x:c>
      <x:c r="J2843" s="266" t="n">
        <x:f>MOD(INT((ROW()-ROW($I$46))/(MESCLUN_CAP+1)),CARROT_CAP+1)</x:f>
        <x:v>6</x:v>
      </x:c>
      <x:c r="K2843" s="266" t="n">
        <x:f>MOD(ROW()-ROW($I$46),MESCLUN_CAP+1)</x:f>
        <x:v>7</x:v>
      </x:c>
      <x:c r="L2843" s="266" t="n">
        <x:f>SUM(I2843:K2843)</x:f>
        <x:v>17</x:v>
      </x:c>
      <x:c r="M2843" s="267" t="n">
        <x:f>I2843*TOMATO_HOURS*WEEKS*(1+TOMATO_DIM)^I2843+J2843*CARROT_HOURS*WEEKS*(1+CARROT_DIM)^J2843+K2843*MESCLUN_HOURS*WEEKS*(1+MESCLUN_DIM)^K2843</x:f>
        <x:v>1079.4387134236486</x:v>
      </x:c>
      <x:c r="N2843" s="267" t="n">
        <x:f>MAX(M2843-FARMER_HOURS,0)/TEMP_HOURS_PER_WORKER</x:f>
        <x:v>0.2496102176553115</x:v>
      </x:c>
      <x:c r="O2843" s="268" t="n">
        <x:f>I2843*TOMATO_PRICE+J2843*CARROT_PRICE+K2843*MESCLUN_PRICE</x:f>
        <x:v>66664</x:v>
      </x:c>
      <x:c r="P2843" s="268" t="n">
        <x:f>I2843*TOMATO_FERTILIZER+J2843*CARROT_FERTILIZER+K2843*MESCLUN_FERTILIZER</x:f>
        <x:v>12320</x:v>
      </x:c>
      <x:c r="Q2843" s="268" t="n">
        <x:f>MIN(M2843,FARMER_HOURS)*FARMER_RATE+MAX(M2843-FARMER_HOURS,0)*TEMP_RATE</x:f>
        <x:v>31240.25544138279</x:v>
      </x:c>
      <x:c r="R2843" s="268" t="n">
        <x:f>O2843-P2843-Q2843-FIXED_COST</x:f>
        <x:v>3103.7445586172107</x:v>
      </x:c>
      <x:c r="S2843" s="139" t="str">
        <x:f>IF(AND(L2843&lt;=TOTAL_BED_CAP,N2843&lt;=TEMP_WORKER_CAP),"YES","NO")</x:f>
        <x:v>YES</x:v>
      </x:c>
      <x:c r="T2843" s="139" t="n">
        <x:f>IF(S2843="YES",R2843,-1E+99)</x:f>
        <x:v>3103.7445586172107</x:v>
      </x:c>
    </x:row>
    <x:row r="2844">
      <x:c r="A2844" s="139"/>
      <x:c r="B2844" s="139"/>
      <x:c r="C2844" s="139"/>
      <x:c r="D2844" s="139"/>
      <x:c r="E2844" s="139"/>
      <x:c r="F2844" s="139"/>
      <x:c r="G2844" s="139"/>
      <x:c r="H2844" s="139"/>
      <x:c r="I2844" s="266" t="n">
        <x:f>INT((ROW()-ROW($I$46))/((CARROT_CAP+1)*(MESCLUN_CAP+1)))</x:f>
        <x:v>4</x:v>
      </x:c>
      <x:c r="J2844" s="266" t="n">
        <x:f>MOD(INT((ROW()-ROW($I$46))/(MESCLUN_CAP+1)),CARROT_CAP+1)</x:f>
        <x:v>6</x:v>
      </x:c>
      <x:c r="K2844" s="266" t="n">
        <x:f>MOD(ROW()-ROW($I$46),MESCLUN_CAP+1)</x:f>
        <x:v>8</x:v>
      </x:c>
      <x:c r="L2844" s="266" t="n">
        <x:f>SUM(I2844:K2844)</x:f>
        <x:v>18</x:v>
      </x:c>
      <x:c r="M2844" s="267" t="n">
        <x:f>I2844*TOMATO_HOURS*WEEKS*(1+TOMATO_DIM)^I2844+J2844*CARROT_HOURS*WEEKS*(1+CARROT_DIM)^J2844+K2844*MESCLUN_HOURS*WEEKS*(1+MESCLUN_DIM)^K2844</x:f>
        <x:v>1133.4358117036286</x:v>
      </x:c>
      <x:c r="N2844" s="267" t="n">
        <x:f>MAX(M2844-FARMER_HOURS,0)/TEMP_HOURS_PER_WORKER</x:f>
        <x:v>0.2871082025719643</x:v>
      </x:c>
      <x:c r="O2844" s="268" t="n">
        <x:f>I2844*TOMATO_PRICE+J2844*CARROT_PRICE+K2844*MESCLUN_PRICE</x:f>
        <x:v>69364</x:v>
      </x:c>
      <x:c r="P2844" s="268" t="n">
        <x:f>I2844*TOMATO_FERTILIZER+J2844*CARROT_FERTILIZER+K2844*MESCLUN_FERTILIZER</x:f>
        <x:v>13200</x:v>
      </x:c>
      <x:c r="Q2844" s="268" t="n">
        <x:f>MIN(M2844,FARMER_HOURS)*FARMER_RATE+MAX(M2844-FARMER_HOURS,0)*TEMP_RATE</x:f>
        <x:v>32177.70506429911</x:v>
      </x:c>
      <x:c r="R2844" s="268" t="n">
        <x:f>O2844-P2844-Q2844-FIXED_COST</x:f>
        <x:v>3986.294935700891</x:v>
      </x:c>
      <x:c r="S2844" s="139" t="str">
        <x:f>IF(AND(L2844&lt;=TOTAL_BED_CAP,N2844&lt;=TEMP_WORKER_CAP),"YES","NO")</x:f>
        <x:v>YES</x:v>
      </x:c>
      <x:c r="T2844" s="139" t="n">
        <x:f>IF(S2844="YES",R2844,-1E+99)</x:f>
        <x:v>3986.294935700891</x:v>
      </x:c>
    </x:row>
    <x:row r="2845">
      <x:c r="A2845" s="139"/>
      <x:c r="B2845" s="139"/>
      <x:c r="C2845" s="139"/>
      <x:c r="D2845" s="139"/>
      <x:c r="E2845" s="139"/>
      <x:c r="F2845" s="139"/>
      <x:c r="G2845" s="139"/>
      <x:c r="H2845" s="139"/>
      <x:c r="I2845" s="266" t="n">
        <x:f>INT((ROW()-ROW($I$46))/((CARROT_CAP+1)*(MESCLUN_CAP+1)))</x:f>
        <x:v>4</x:v>
      </x:c>
      <x:c r="J2845" s="266" t="n">
        <x:f>MOD(INT((ROW()-ROW($I$46))/(MESCLUN_CAP+1)),CARROT_CAP+1)</x:f>
        <x:v>6</x:v>
      </x:c>
      <x:c r="K2845" s="266" t="n">
        <x:f>MOD(ROW()-ROW($I$46),MESCLUN_CAP+1)</x:f>
        <x:v>9</x:v>
      </x:c>
      <x:c r="L2845" s="266" t="n">
        <x:f>SUM(I2845:K2845)</x:f>
        <x:v>19</x:v>
      </x:c>
      <x:c r="M2845" s="267" t="n">
        <x:f>I2845*TOMATO_HOURS*WEEKS*(1+TOMATO_DIM)^I2845+J2845*CARROT_HOURS*WEEKS*(1+CARROT_DIM)^J2845+K2845*MESCLUN_HOURS*WEEKS*(1+MESCLUN_DIM)^K2845</x:f>
        <x:v>1188.729147144023</x:v>
      </x:c>
      <x:c r="N2845" s="267" t="n">
        <x:f>MAX(M2845-FARMER_HOURS,0)/TEMP_HOURS_PER_WORKER</x:f>
        <x:v>0.32550635218334933</x:v>
      </x:c>
      <x:c r="O2845" s="268" t="n">
        <x:f>I2845*TOMATO_PRICE+J2845*CARROT_PRICE+K2845*MESCLUN_PRICE</x:f>
        <x:v>72064</x:v>
      </x:c>
      <x:c r="P2845" s="268" t="n">
        <x:f>I2845*TOMATO_FERTILIZER+J2845*CARROT_FERTILIZER+K2845*MESCLUN_FERTILIZER</x:f>
        <x:v>14080</x:v>
      </x:c>
      <x:c r="Q2845" s="268" t="n">
        <x:f>MIN(M2845,FARMER_HOURS)*FARMER_RATE+MAX(M2845-FARMER_HOURS,0)*TEMP_RATE</x:f>
        <x:v>33137.658804583734</x:v>
      </x:c>
      <x:c r="R2845" s="268" t="n">
        <x:f>O2845-P2845-Q2845-FIXED_COST</x:f>
        <x:v>4846.341195416266</x:v>
      </x:c>
      <x:c r="S2845" s="139" t="str">
        <x:f>IF(AND(L2845&lt;=TOTAL_BED_CAP,N2845&lt;=TEMP_WORKER_CAP),"YES","NO")</x:f>
        <x:v>YES</x:v>
      </x:c>
      <x:c r="T2845" s="139" t="n">
        <x:f>IF(S2845="YES",R2845,-1E+99)</x:f>
        <x:v>4846.341195416266</x:v>
      </x:c>
    </x:row>
    <x:row r="2846">
      <x:c r="A2846" s="139"/>
      <x:c r="B2846" s="139"/>
      <x:c r="C2846" s="139"/>
      <x:c r="D2846" s="139"/>
      <x:c r="E2846" s="139"/>
      <x:c r="F2846" s="139"/>
      <x:c r="G2846" s="139"/>
      <x:c r="H2846" s="139"/>
      <x:c r="I2846" s="266" t="n">
        <x:f>INT((ROW()-ROW($I$46))/((CARROT_CAP+1)*(MESCLUN_CAP+1)))</x:f>
        <x:v>4</x:v>
      </x:c>
      <x:c r="J2846" s="266" t="n">
        <x:f>MOD(INT((ROW()-ROW($I$46))/(MESCLUN_CAP+1)),CARROT_CAP+1)</x:f>
        <x:v>6</x:v>
      </x:c>
      <x:c r="K2846" s="266" t="n">
        <x:f>MOD(ROW()-ROW($I$46),MESCLUN_CAP+1)</x:f>
        <x:v>10</x:v>
      </x:c>
      <x:c r="L2846" s="266" t="n">
        <x:f>SUM(I2846:K2846)</x:f>
        <x:v>20</x:v>
      </x:c>
      <x:c r="M2846" s="267" t="n">
        <x:f>I2846*TOMATO_HOURS*WEEKS*(1+TOMATO_DIM)^I2846+J2846*CARROT_HOURS*WEEKS*(1+CARROT_DIM)^J2846+K2846*MESCLUN_HOURS*WEEKS*(1+MESCLUN_DIM)^K2846</x:f>
        <x:v>1245.342688627236</x:v>
      </x:c>
      <x:c r="N2846" s="267" t="n">
        <x:f>MAX(M2846-FARMER_HOURS,0)/TEMP_HOURS_PER_WORKER</x:f>
        <x:v>0.3648213115466916</x:v>
      </x:c>
      <x:c r="O2846" s="268" t="n">
        <x:f>I2846*TOMATO_PRICE+J2846*CARROT_PRICE+K2846*MESCLUN_PRICE</x:f>
        <x:v>74764</x:v>
      </x:c>
      <x:c r="P2846" s="268" t="n">
        <x:f>I2846*TOMATO_FERTILIZER+J2846*CARROT_FERTILIZER+K2846*MESCLUN_FERTILIZER</x:f>
        <x:v>14960</x:v>
      </x:c>
      <x:c r="Q2846" s="268" t="n">
        <x:f>MIN(M2846,FARMER_HOURS)*FARMER_RATE+MAX(M2846-FARMER_HOURS,0)*TEMP_RATE</x:f>
        <x:v>34120.53278866729</x:v>
      </x:c>
      <x:c r="R2846" s="268" t="n">
        <x:f>O2846-P2846-Q2846-FIXED_COST</x:f>
        <x:v>5683.467211332711</x:v>
      </x:c>
      <x:c r="S2846" s="139" t="str">
        <x:f>IF(AND(L2846&lt;=TOTAL_BED_CAP,N2846&lt;=TEMP_WORKER_CAP),"YES","NO")</x:f>
        <x:v>YES</x:v>
      </x:c>
      <x:c r="T2846" s="139" t="n">
        <x:f>IF(S2846="YES",R2846,-1E+99)</x:f>
        <x:v>5683.467211332711</x:v>
      </x:c>
    </x:row>
    <x:row r="2847">
      <x:c r="A2847" s="139"/>
      <x:c r="B2847" s="139"/>
      <x:c r="C2847" s="139"/>
      <x:c r="D2847" s="139"/>
      <x:c r="E2847" s="139"/>
      <x:c r="F2847" s="139"/>
      <x:c r="G2847" s="139"/>
      <x:c r="H2847" s="139"/>
      <x:c r="I2847" s="266" t="n">
        <x:f>INT((ROW()-ROW($I$46))/((CARROT_CAP+1)*(MESCLUN_CAP+1)))</x:f>
        <x:v>4</x:v>
      </x:c>
      <x:c r="J2847" s="266" t="n">
        <x:f>MOD(INT((ROW()-ROW($I$46))/(MESCLUN_CAP+1)),CARROT_CAP+1)</x:f>
        <x:v>6</x:v>
      </x:c>
      <x:c r="K2847" s="266" t="n">
        <x:f>MOD(ROW()-ROW($I$46),MESCLUN_CAP+1)</x:f>
        <x:v>11</x:v>
      </x:c>
      <x:c r="L2847" s="266" t="n">
        <x:f>SUM(I2847:K2847)</x:f>
        <x:v>21</x:v>
      </x:c>
      <x:c r="M2847" s="267" t="n">
        <x:f>I2847*TOMATO_HOURS*WEEKS*(1+TOMATO_DIM)^I2847+J2847*CARROT_HOURS*WEEKS*(1+CARROT_DIM)^J2847+K2847*MESCLUN_HOURS*WEEKS*(1+MESCLUN_DIM)^K2847</x:f>
        <x:v>1303.3008017206748</x:v>
      </x:c>
      <x:c r="N2847" s="267" t="n">
        <x:f>MAX(M2847-FARMER_HOURS,0)/TEMP_HOURS_PER_WORKER</x:f>
        <x:v>0.4050700011949131</x:v>
      </x:c>
      <x:c r="O2847" s="268" t="n">
        <x:f>I2847*TOMATO_PRICE+J2847*CARROT_PRICE+K2847*MESCLUN_PRICE</x:f>
        <x:v>77464</x:v>
      </x:c>
      <x:c r="P2847" s="268" t="n">
        <x:f>I2847*TOMATO_FERTILIZER+J2847*CARROT_FERTILIZER+K2847*MESCLUN_FERTILIZER</x:f>
        <x:v>15840</x:v>
      </x:c>
      <x:c r="Q2847" s="268" t="n">
        <x:f>MIN(M2847,FARMER_HOURS)*FARMER_RATE+MAX(M2847-FARMER_HOURS,0)*TEMP_RATE</x:f>
        <x:v>35126.75002987283</x:v>
      </x:c>
      <x:c r="R2847" s="268" t="n">
        <x:f>O2847-P2847-Q2847-FIXED_COST</x:f>
        <x:v>6497.249970127174</x:v>
      </x:c>
      <x:c r="S2847" s="139" t="str">
        <x:f>IF(AND(L2847&lt;=TOTAL_BED_CAP,N2847&lt;=TEMP_WORKER_CAP),"YES","NO")</x:f>
        <x:v>YES</x:v>
      </x:c>
      <x:c r="T2847" s="139" t="n">
        <x:f>IF(S2847="YES",R2847,-1E+99)</x:f>
        <x:v>6497.249970127174</x:v>
      </x:c>
    </x:row>
    <x:row r="2848">
      <x:c r="A2848" s="139"/>
      <x:c r="B2848" s="139"/>
      <x:c r="C2848" s="139"/>
      <x:c r="D2848" s="139"/>
      <x:c r="E2848" s="139"/>
      <x:c r="F2848" s="139"/>
      <x:c r="G2848" s="139"/>
      <x:c r="H2848" s="139"/>
      <x:c r="I2848" s="266" t="n">
        <x:f>INT((ROW()-ROW($I$46))/((CARROT_CAP+1)*(MESCLUN_CAP+1)))</x:f>
        <x:v>4</x:v>
      </x:c>
      <x:c r="J2848" s="266" t="n">
        <x:f>MOD(INT((ROW()-ROW($I$46))/(MESCLUN_CAP+1)),CARROT_CAP+1)</x:f>
        <x:v>6</x:v>
      </x:c>
      <x:c r="K2848" s="266" t="n">
        <x:f>MOD(ROW()-ROW($I$46),MESCLUN_CAP+1)</x:f>
        <x:v>12</x:v>
      </x:c>
      <x:c r="L2848" s="266" t="n">
        <x:f>SUM(I2848:K2848)</x:f>
        <x:v>22</x:v>
      </x:c>
      <x:c r="M2848" s="267" t="n">
        <x:f>I2848*TOMATO_HOURS*WEEKS*(1+TOMATO_DIM)^I2848+J2848*CARROT_HOURS*WEEKS*(1+CARROT_DIM)^J2848+K2848*MESCLUN_HOURS*WEEKS*(1+MESCLUN_DIM)^K2848</x:f>
        <x:v>1362.6282548487393</x:v>
      </x:c>
      <x:c r="N2848" s="267" t="n">
        <x:f>MAX(M2848-FARMER_HOURS,0)/TEMP_HOURS_PER_WORKER</x:f>
        <x:v>0.44626962142273563</x:v>
      </x:c>
      <x:c r="O2848" s="268" t="n">
        <x:f>I2848*TOMATO_PRICE+J2848*CARROT_PRICE+K2848*MESCLUN_PRICE</x:f>
        <x:v>80164</x:v>
      </x:c>
      <x:c r="P2848" s="268" t="n">
        <x:f>I2848*TOMATO_FERTILIZER+J2848*CARROT_FERTILIZER+K2848*MESCLUN_FERTILIZER</x:f>
        <x:v>16720</x:v>
      </x:c>
      <x:c r="Q2848" s="268" t="n">
        <x:f>MIN(M2848,FARMER_HOURS)*FARMER_RATE+MAX(M2848-FARMER_HOURS,0)*TEMP_RATE</x:f>
        <x:v>36156.74053556839</x:v>
      </x:c>
      <x:c r="R2848" s="268" t="n">
        <x:f>O2848-P2848-Q2848-FIXED_COST</x:f>
        <x:v>7287.259464431612</x:v>
      </x:c>
      <x:c r="S2848" s="139" t="str">
        <x:f>IF(AND(L2848&lt;=TOTAL_BED_CAP,N2848&lt;=TEMP_WORKER_CAP),"YES","NO")</x:f>
        <x:v>YES</x:v>
      </x:c>
      <x:c r="T2848" s="139" t="n">
        <x:f>IF(S2848="YES",R2848,-1E+99)</x:f>
        <x:v>7287.259464431612</x:v>
      </x:c>
    </x:row>
    <x:row r="2849">
      <x:c r="A2849" s="139"/>
      <x:c r="B2849" s="139"/>
      <x:c r="C2849" s="139"/>
      <x:c r="D2849" s="139"/>
      <x:c r="E2849" s="139"/>
      <x:c r="F2849" s="139"/>
      <x:c r="G2849" s="139"/>
      <x:c r="H2849" s="139"/>
      <x:c r="I2849" s="266" t="n">
        <x:f>INT((ROW()-ROW($I$46))/((CARROT_CAP+1)*(MESCLUN_CAP+1)))</x:f>
        <x:v>4</x:v>
      </x:c>
      <x:c r="J2849" s="266" t="n">
        <x:f>MOD(INT((ROW()-ROW($I$46))/(MESCLUN_CAP+1)),CARROT_CAP+1)</x:f>
        <x:v>6</x:v>
      </x:c>
      <x:c r="K2849" s="266" t="n">
        <x:f>MOD(ROW()-ROW($I$46),MESCLUN_CAP+1)</x:f>
        <x:v>13</x:v>
      </x:c>
      <x:c r="L2849" s="266" t="n">
        <x:f>SUM(I2849:K2849)</x:f>
        <x:v>23</x:v>
      </x:c>
      <x:c r="M2849" s="267" t="n">
        <x:f>I2849*TOMATO_HOURS*WEEKS*(1+TOMATO_DIM)^I2849+J2849*CARROT_HOURS*WEEKS*(1+CARROT_DIM)^J2849+K2849*MESCLUN_HOURS*WEEKS*(1+MESCLUN_DIM)^K2849</x:f>
        <x:v>1423.3502255571236</x:v>
      </x:c>
      <x:c r="N2849" s="267" t="n">
        <x:f>MAX(M2849-FARMER_HOURS,0)/TEMP_HOURS_PER_WORKER</x:f>
        <x:v>0.4884376566368914</x:v>
      </x:c>
      <x:c r="O2849" s="268" t="n">
        <x:f>I2849*TOMATO_PRICE+J2849*CARROT_PRICE+K2849*MESCLUN_PRICE</x:f>
        <x:v>82864</x:v>
      </x:c>
      <x:c r="P2849" s="268" t="n">
        <x:f>I2849*TOMATO_FERTILIZER+J2849*CARROT_FERTILIZER+K2849*MESCLUN_FERTILIZER</x:f>
        <x:v>17600</x:v>
      </x:c>
      <x:c r="Q2849" s="268" t="n">
        <x:f>MIN(M2849,FARMER_HOURS)*FARMER_RATE+MAX(M2849-FARMER_HOURS,0)*TEMP_RATE</x:f>
        <x:v>37210.94141592229</x:v>
      </x:c>
      <x:c r="R2849" s="268" t="n">
        <x:f>O2849-P2849-Q2849-FIXED_COST</x:f>
        <x:v>8053.058584077713</x:v>
      </x:c>
      <x:c r="S2849" s="139" t="str">
        <x:f>IF(AND(L2849&lt;=TOTAL_BED_CAP,N2849&lt;=TEMP_WORKER_CAP),"YES","NO")</x:f>
        <x:v>YES</x:v>
      </x:c>
      <x:c r="T2849" s="139" t="n">
        <x:f>IF(S2849="YES",R2849,-1E+99)</x:f>
        <x:v>8053.058584077713</x:v>
      </x:c>
    </x:row>
    <x:row r="2850">
      <x:c r="A2850" s="139"/>
      <x:c r="B2850" s="139"/>
      <x:c r="C2850" s="139"/>
      <x:c r="D2850" s="139"/>
      <x:c r="E2850" s="139"/>
      <x:c r="F2850" s="139"/>
      <x:c r="G2850" s="139"/>
      <x:c r="H2850" s="139"/>
      <x:c r="I2850" s="266" t="n">
        <x:f>INT((ROW()-ROW($I$46))/((CARROT_CAP+1)*(MESCLUN_CAP+1)))</x:f>
        <x:v>4</x:v>
      </x:c>
      <x:c r="J2850" s="266" t="n">
        <x:f>MOD(INT((ROW()-ROW($I$46))/(MESCLUN_CAP+1)),CARROT_CAP+1)</x:f>
        <x:v>6</x:v>
      </x:c>
      <x:c r="K2850" s="266" t="n">
        <x:f>MOD(ROW()-ROW($I$46),MESCLUN_CAP+1)</x:f>
        <x:v>14</x:v>
      </x:c>
      <x:c r="L2850" s="266" t="n">
        <x:f>SUM(I2850:K2850)</x:f>
        <x:v>24</x:v>
      </x:c>
      <x:c r="M2850" s="267" t="n">
        <x:f>I2850*TOMATO_HOURS*WEEKS*(1+TOMATO_DIM)^I2850+J2850*CARROT_HOURS*WEEKS*(1+CARROT_DIM)^J2850+K2850*MESCLUN_HOURS*WEEKS*(1+MESCLUN_DIM)^K2850</x:f>
        <x:v>1485.4923068707847</x:v>
      </x:c>
      <x:c r="N2850" s="267" t="n">
        <x:f>MAX(M2850-FARMER_HOURS,0)/TEMP_HOURS_PER_WORKER</x:f>
        <x:v>0.5315918797713782</x:v>
      </x:c>
      <x:c r="O2850" s="268" t="n">
        <x:f>I2850*TOMATO_PRICE+J2850*CARROT_PRICE+K2850*MESCLUN_PRICE</x:f>
        <x:v>85564</x:v>
      </x:c>
      <x:c r="P2850" s="268" t="n">
        <x:f>I2850*TOMATO_FERTILIZER+J2850*CARROT_FERTILIZER+K2850*MESCLUN_FERTILIZER</x:f>
        <x:v>18480</x:v>
      </x:c>
      <x:c r="Q2850" s="268" t="n">
        <x:f>MIN(M2850,FARMER_HOURS)*FARMER_RATE+MAX(M2850-FARMER_HOURS,0)*TEMP_RATE</x:f>
        <x:v>38289.79699428446</x:v>
      </x:c>
      <x:c r="R2850" s="268" t="n">
        <x:f>O2850-P2850-Q2850-FIXED_COST</x:f>
        <x:v>8794.203005715543</x:v>
      </x:c>
      <x:c r="S2850" s="139" t="str">
        <x:f>IF(AND(L2850&lt;=TOTAL_BED_CAP,N2850&lt;=TEMP_WORKER_CAP),"YES","NO")</x:f>
        <x:v>YES</x:v>
      </x:c>
      <x:c r="T2850" s="139" t="n">
        <x:f>IF(S2850="YES",R2850,-1E+99)</x:f>
        <x:v>8794.203005715543</x:v>
      </x:c>
    </x:row>
    <x:row r="2851">
      <x:c r="A2851" s="139"/>
      <x:c r="B2851" s="139"/>
      <x:c r="C2851" s="139"/>
      <x:c r="D2851" s="139"/>
      <x:c r="E2851" s="139"/>
      <x:c r="F2851" s="139"/>
      <x:c r="G2851" s="139"/>
      <x:c r="H2851" s="139"/>
      <x:c r="I2851" s="266" t="n">
        <x:f>INT((ROW()-ROW($I$46))/((CARROT_CAP+1)*(MESCLUN_CAP+1)))</x:f>
        <x:v>4</x:v>
      </x:c>
      <x:c r="J2851" s="266" t="n">
        <x:f>MOD(INT((ROW()-ROW($I$46))/(MESCLUN_CAP+1)),CARROT_CAP+1)</x:f>
        <x:v>6</x:v>
      </x:c>
      <x:c r="K2851" s="266" t="n">
        <x:f>MOD(ROW()-ROW($I$46),MESCLUN_CAP+1)</x:f>
        <x:v>15</x:v>
      </x:c>
      <x:c r="L2851" s="266" t="n">
        <x:f>SUM(I2851:K2851)</x:f>
        <x:v>25</x:v>
      </x:c>
      <x:c r="M2851" s="267" t="n">
        <x:f>I2851*TOMATO_HOURS*WEEKS*(1+TOMATO_DIM)^I2851+J2851*CARROT_HOURS*WEEKS*(1+CARROT_DIM)^J2851+K2851*MESCLUN_HOURS*WEEKS*(1+MESCLUN_DIM)^K2851</x:f>
        <x:v>1549.080513746931</x:v>
      </x:c>
      <x:c r="N2851" s="267" t="n">
        <x:f>MAX(M2851-FARMER_HOURS,0)/TEMP_HOURS_PER_WORKER</x:f>
        <x:v>0.5757503567687021</x:v>
      </x:c>
      <x:c r="O2851" s="268" t="n">
        <x:f>I2851*TOMATO_PRICE+J2851*CARROT_PRICE+K2851*MESCLUN_PRICE</x:f>
        <x:v>88264</x:v>
      </x:c>
      <x:c r="P2851" s="268" t="n">
        <x:f>I2851*TOMATO_FERTILIZER+J2851*CARROT_FERTILIZER+K2851*MESCLUN_FERTILIZER</x:f>
        <x:v>19360</x:v>
      </x:c>
      <x:c r="Q2851" s="268" t="n">
        <x:f>MIN(M2851,FARMER_HOURS)*FARMER_RATE+MAX(M2851-FARMER_HOURS,0)*TEMP_RATE</x:f>
        <x:v>39393.75891921755</x:v>
      </x:c>
      <x:c r="R2851" s="268" t="n">
        <x:f>O2851-P2851-Q2851-FIXED_COST</x:f>
        <x:v>9510.241080782449</x:v>
      </x:c>
      <x:c r="S2851" s="139" t="str">
        <x:f>IF(AND(L2851&lt;=TOTAL_BED_CAP,N2851&lt;=TEMP_WORKER_CAP),"YES","NO")</x:f>
        <x:v>YES</x:v>
      </x:c>
      <x:c r="T2851" s="139" t="n">
        <x:f>IF(S2851="YES",R2851,-1E+99)</x:f>
        <x:v>9510.241080782449</x:v>
      </x:c>
    </x:row>
    <x:row r="2852">
      <x:c r="A2852" s="139"/>
      <x:c r="B2852" s="139"/>
      <x:c r="C2852" s="139"/>
      <x:c r="D2852" s="139"/>
      <x:c r="E2852" s="139"/>
      <x:c r="F2852" s="139"/>
      <x:c r="G2852" s="139"/>
      <x:c r="H2852" s="139"/>
      <x:c r="I2852" s="266" t="n">
        <x:f>INT((ROW()-ROW($I$46))/((CARROT_CAP+1)*(MESCLUN_CAP+1)))</x:f>
        <x:v>4</x:v>
      </x:c>
      <x:c r="J2852" s="266" t="n">
        <x:f>MOD(INT((ROW()-ROW($I$46))/(MESCLUN_CAP+1)),CARROT_CAP+1)</x:f>
        <x:v>6</x:v>
      </x:c>
      <x:c r="K2852" s="266" t="n">
        <x:f>MOD(ROW()-ROW($I$46),MESCLUN_CAP+1)</x:f>
        <x:v>16</x:v>
      </x:c>
      <x:c r="L2852" s="266" t="n">
        <x:f>SUM(I2852:K2852)</x:f>
        <x:v>26</x:v>
      </x:c>
      <x:c r="M2852" s="267" t="n">
        <x:f>I2852*TOMATO_HOURS*WEEKS*(1+TOMATO_DIM)^I2852+J2852*CARROT_HOURS*WEEKS*(1+CARROT_DIM)^J2852+K2852*MESCLUN_HOURS*WEEKS*(1+MESCLUN_DIM)^K2852</x:f>
        <x:v>1614.14128962442</x:v>
      </x:c>
      <x:c r="N2852" s="267" t="n">
        <x:f>MAX(M2852-FARMER_HOURS,0)/TEMP_HOURS_PER_WORKER</x:f>
        <x:v>0.6209314511280695</x:v>
      </x:c>
      <x:c r="O2852" s="268" t="n">
        <x:f>I2852*TOMATO_PRICE+J2852*CARROT_PRICE+K2852*MESCLUN_PRICE</x:f>
        <x:v>90964</x:v>
      </x:c>
      <x:c r="P2852" s="268" t="n">
        <x:f>I2852*TOMATO_FERTILIZER+J2852*CARROT_FERTILIZER+K2852*MESCLUN_FERTILIZER</x:f>
        <x:v>20240</x:v>
      </x:c>
      <x:c r="Q2852" s="268" t="n">
        <x:f>MIN(M2852,FARMER_HOURS)*FARMER_RATE+MAX(M2852-FARMER_HOURS,0)*TEMP_RATE</x:f>
        <x:v>40523.28627820174</x:v>
      </x:c>
      <x:c r="R2852" s="268" t="n">
        <x:f>O2852-P2852-Q2852-FIXED_COST</x:f>
        <x:v>10200.71372179826</x:v>
      </x:c>
      <x:c r="S2852" s="139" t="str">
        <x:f>IF(AND(L2852&lt;=TOTAL_BED_CAP,N2852&lt;=TEMP_WORKER_CAP),"YES","NO")</x:f>
        <x:v>YES</x:v>
      </x:c>
      <x:c r="T2852" s="139" t="n">
        <x:f>IF(S2852="YES",R2852,-1E+99)</x:f>
        <x:v>10200.71372179826</x:v>
      </x:c>
    </x:row>
    <x:row r="2853">
      <x:c r="A2853" s="139"/>
      <x:c r="B2853" s="139"/>
      <x:c r="C2853" s="139"/>
      <x:c r="D2853" s="139"/>
      <x:c r="E2853" s="139"/>
      <x:c r="F2853" s="139"/>
      <x:c r="G2853" s="139"/>
      <x:c r="H2853" s="139"/>
      <x:c r="I2853" s="266" t="n">
        <x:f>INT((ROW()-ROW($I$46))/((CARROT_CAP+1)*(MESCLUN_CAP+1)))</x:f>
        <x:v>4</x:v>
      </x:c>
      <x:c r="J2853" s="266" t="n">
        <x:f>MOD(INT((ROW()-ROW($I$46))/(MESCLUN_CAP+1)),CARROT_CAP+1)</x:f>
        <x:v>6</x:v>
      </x:c>
      <x:c r="K2853" s="266" t="n">
        <x:f>MOD(ROW()-ROW($I$46),MESCLUN_CAP+1)</x:f>
        <x:v>17</x:v>
      </x:c>
      <x:c r="L2853" s="266" t="n">
        <x:f>SUM(I2853:K2853)</x:f>
        <x:v>27</x:v>
      </x:c>
      <x:c r="M2853" s="267" t="n">
        <x:f>I2853*TOMATO_HOURS*WEEKS*(1+TOMATO_DIM)^I2853+J2853*CARROT_HOURS*WEEKS*(1+CARROT_DIM)^J2853+K2853*MESCLUN_HOURS*WEEKS*(1+MESCLUN_DIM)^K2853</x:f>
        <x:v>1680.7015130709601</x:v>
      </x:c>
      <x:c r="N2853" s="267" t="n">
        <x:f>MAX(M2853-FARMER_HOURS,0)/TEMP_HOURS_PER_WORKER</x:f>
        <x:v>0.6671538285215001</x:v>
      </x:c>
      <x:c r="O2853" s="268" t="n">
        <x:f>I2853*TOMATO_PRICE+J2853*CARROT_PRICE+K2853*MESCLUN_PRICE</x:f>
        <x:v>93664</x:v>
      </x:c>
      <x:c r="P2853" s="268" t="n">
        <x:f>I2853*TOMATO_FERTILIZER+J2853*CARROT_FERTILIZER+K2853*MESCLUN_FERTILIZER</x:f>
        <x:v>21120</x:v>
      </x:c>
      <x:c r="Q2853" s="268" t="n">
        <x:f>MIN(M2853,FARMER_HOURS)*FARMER_RATE+MAX(M2853-FARMER_HOURS,0)*TEMP_RATE</x:f>
        <x:v>41678.8457130375</x:v>
      </x:c>
      <x:c r="R2853" s="268" t="n">
        <x:f>O2853-P2853-Q2853-FIXED_COST</x:f>
        <x:v>10865.154286962497</x:v>
      </x:c>
      <x:c r="S2853" s="139" t="str">
        <x:f>IF(AND(L2853&lt;=TOTAL_BED_CAP,N2853&lt;=TEMP_WORKER_CAP),"YES","NO")</x:f>
        <x:v>YES</x:v>
      </x:c>
      <x:c r="T2853" s="139" t="n">
        <x:f>IF(S2853="YES",R2853,-1E+99)</x:f>
        <x:v>10865.154286962497</x:v>
      </x:c>
    </x:row>
    <x:row r="2854">
      <x:c r="A2854" s="139"/>
      <x:c r="B2854" s="139"/>
      <x:c r="C2854" s="139"/>
      <x:c r="D2854" s="139"/>
      <x:c r="E2854" s="139"/>
      <x:c r="F2854" s="139"/>
      <x:c r="G2854" s="139"/>
      <x:c r="H2854" s="139"/>
      <x:c r="I2854" s="266" t="n">
        <x:f>INT((ROW()-ROW($I$46))/((CARROT_CAP+1)*(MESCLUN_CAP+1)))</x:f>
        <x:v>4</x:v>
      </x:c>
      <x:c r="J2854" s="266" t="n">
        <x:f>MOD(INT((ROW()-ROW($I$46))/(MESCLUN_CAP+1)),CARROT_CAP+1)</x:f>
        <x:v>6</x:v>
      </x:c>
      <x:c r="K2854" s="266" t="n">
        <x:f>MOD(ROW()-ROW($I$46),MESCLUN_CAP+1)</x:f>
        <x:v>18</x:v>
      </x:c>
      <x:c r="L2854" s="266" t="n">
        <x:f>SUM(I2854:K2854)</x:f>
        <x:v>28</x:v>
      </x:c>
      <x:c r="M2854" s="267" t="n">
        <x:f>I2854*TOMATO_HOURS*WEEKS*(1+TOMATO_DIM)^I2854+J2854*CARROT_HOURS*WEEKS*(1+CARROT_DIM)^J2854+K2854*MESCLUN_HOURS*WEEKS*(1+MESCLUN_DIM)^K2854</x:f>
        <x:v>1748.7885045295475</x:v>
      </x:c>
      <x:c r="N2854" s="267" t="n">
        <x:f>MAX(M2854-FARMER_HOURS,0)/TEMP_HOURS_PER_WORKER</x:f>
        <x:v>0.7144364614788524</x:v>
      </x:c>
      <x:c r="O2854" s="268" t="n">
        <x:f>I2854*TOMATO_PRICE+J2854*CARROT_PRICE+K2854*MESCLUN_PRICE</x:f>
        <x:v>96364</x:v>
      </x:c>
      <x:c r="P2854" s="268" t="n">
        <x:f>I2854*TOMATO_FERTILIZER+J2854*CARROT_FERTILIZER+K2854*MESCLUN_FERTILIZER</x:f>
        <x:v>22000</x:v>
      </x:c>
      <x:c r="Q2854" s="268" t="n">
        <x:f>MIN(M2854,FARMER_HOURS)*FARMER_RATE+MAX(M2854-FARMER_HOURS,0)*TEMP_RATE</x:f>
        <x:v>42860.91153697131</x:v>
      </x:c>
      <x:c r="R2854" s="268" t="n">
        <x:f>O2854-P2854-Q2854-FIXED_COST</x:f>
        <x:v>11503.08846302869</x:v>
      </x:c>
      <x:c r="S2854" s="139" t="str">
        <x:f>IF(AND(L2854&lt;=TOTAL_BED_CAP,N2854&lt;=TEMP_WORKER_CAP),"YES","NO")</x:f>
        <x:v>YES</x:v>
      </x:c>
      <x:c r="T2854" s="139" t="n">
        <x:f>IF(S2854="YES",R2854,-1E+99)</x:f>
        <x:v>11503.08846302869</x:v>
      </x:c>
    </x:row>
    <x:row r="2855">
      <x:c r="A2855" s="139"/>
      <x:c r="B2855" s="139"/>
      <x:c r="C2855" s="139"/>
      <x:c r="D2855" s="139"/>
      <x:c r="E2855" s="139"/>
      <x:c r="F2855" s="139"/>
      <x:c r="G2855" s="139"/>
      <x:c r="H2855" s="139"/>
      <x:c r="I2855" s="266" t="n">
        <x:f>INT((ROW()-ROW($I$46))/((CARROT_CAP+1)*(MESCLUN_CAP+1)))</x:f>
        <x:v>4</x:v>
      </x:c>
      <x:c r="J2855" s="266" t="n">
        <x:f>MOD(INT((ROW()-ROW($I$46))/(MESCLUN_CAP+1)),CARROT_CAP+1)</x:f>
        <x:v>6</x:v>
      </x:c>
      <x:c r="K2855" s="266" t="n">
        <x:f>MOD(ROW()-ROW($I$46),MESCLUN_CAP+1)</x:f>
        <x:v>19</x:v>
      </x:c>
      <x:c r="L2855" s="266" t="n">
        <x:f>SUM(I2855:K2855)</x:f>
        <x:v>29</x:v>
      </x:c>
      <x:c r="M2855" s="267" t="n">
        <x:f>I2855*TOMATO_HOURS*WEEKS*(1+TOMATO_DIM)^I2855+J2855*CARROT_HOURS*WEEKS*(1+CARROT_DIM)^J2855+K2855*MESCLUN_HOURS*WEEKS*(1+MESCLUN_DIM)^K2855</x:f>
        <x:v>1818.4300331655695</x:v>
      </x:c>
      <x:c r="N2855" s="267" t="n">
        <x:f>MAX(M2855-FARMER_HOURS,0)/TEMP_HOURS_PER_WORKER</x:f>
        <x:v>0.7627986341427566</x:v>
      </x:c>
      <x:c r="O2855" s="268" t="n">
        <x:f>I2855*TOMATO_PRICE+J2855*CARROT_PRICE+K2855*MESCLUN_PRICE</x:f>
        <x:v>99064</x:v>
      </x:c>
      <x:c r="P2855" s="268" t="n">
        <x:f>I2855*TOMATO_FERTILIZER+J2855*CARROT_FERTILIZER+K2855*MESCLUN_FERTILIZER</x:f>
        <x:v>22880</x:v>
      </x:c>
      <x:c r="Q2855" s="268" t="n">
        <x:f>MIN(M2855,FARMER_HOURS)*FARMER_RATE+MAX(M2855-FARMER_HOURS,0)*TEMP_RATE</x:f>
        <x:v>44069.965853568916</x:v>
      </x:c>
      <x:c r="R2855" s="268" t="n">
        <x:f>O2855-P2855-Q2855-FIXED_COST</x:f>
        <x:v>12114.034146431084</x:v>
      </x:c>
      <x:c r="S2855" s="139" t="str">
        <x:f>IF(AND(L2855&lt;=TOTAL_BED_CAP,N2855&lt;=TEMP_WORKER_CAP),"YES","NO")</x:f>
        <x:v>YES</x:v>
      </x:c>
      <x:c r="T2855" s="139" t="n">
        <x:f>IF(S2855="YES",R2855,-1E+99)</x:f>
        <x:v>12114.034146431084</x:v>
      </x:c>
    </x:row>
    <x:row r="2856">
      <x:c r="A2856" s="139"/>
      <x:c r="B2856" s="139"/>
      <x:c r="C2856" s="139"/>
      <x:c r="D2856" s="139"/>
      <x:c r="E2856" s="139"/>
      <x:c r="F2856" s="139"/>
      <x:c r="G2856" s="139"/>
      <x:c r="H2856" s="139"/>
      <x:c r="I2856" s="266" t="n">
        <x:f>INT((ROW()-ROW($I$46))/((CARROT_CAP+1)*(MESCLUN_CAP+1)))</x:f>
        <x:v>4</x:v>
      </x:c>
      <x:c r="J2856" s="266" t="n">
        <x:f>MOD(INT((ROW()-ROW($I$46))/(MESCLUN_CAP+1)),CARROT_CAP+1)</x:f>
        <x:v>6</x:v>
      </x:c>
      <x:c r="K2856" s="266" t="n">
        <x:f>MOD(ROW()-ROW($I$46),MESCLUN_CAP+1)</x:f>
        <x:v>20</x:v>
      </x:c>
      <x:c r="L2856" s="266" t="n">
        <x:f>SUM(I2856:K2856)</x:f>
        <x:v>30</x:v>
      </x:c>
      <x:c r="M2856" s="267" t="n">
        <x:f>I2856*TOMATO_HOURS*WEEKS*(1+TOMATO_DIM)^I2856+J2856*CARROT_HOURS*WEEKS*(1+CARROT_DIM)^J2856+K2856*MESCLUN_HOURS*WEEKS*(1+MESCLUN_DIM)^K2856</x:f>
        <x:v>1889.6543238160461</x:v>
      </x:c>
      <x:c r="N2856" s="267" t="n">
        <x:f>MAX(M2856-FARMER_HOURS,0)/TEMP_HOURS_PER_WORKER</x:f>
        <x:v>0.8122599470944765</x:v>
      </x:c>
      <x:c r="O2856" s="268" t="n">
        <x:f>I2856*TOMATO_PRICE+J2856*CARROT_PRICE+K2856*MESCLUN_PRICE</x:f>
        <x:v>101764</x:v>
      </x:c>
      <x:c r="P2856" s="268" t="n">
        <x:f>I2856*TOMATO_FERTILIZER+J2856*CARROT_FERTILIZER+K2856*MESCLUN_FERTILIZER</x:f>
        <x:v>23760</x:v>
      </x:c>
      <x:c r="Q2856" s="268" t="n">
        <x:f>MIN(M2856,FARMER_HOURS)*FARMER_RATE+MAX(M2856-FARMER_HOURS,0)*TEMP_RATE</x:f>
        <x:v>45306.49867736192</x:v>
      </x:c>
      <x:c r="R2856" s="268" t="n">
        <x:f>O2856-P2856-Q2856-FIXED_COST</x:f>
        <x:v>12697.501322638083</x:v>
      </x:c>
      <x:c r="S2856" s="139" t="str">
        <x:f>IF(AND(L2856&lt;=TOTAL_BED_CAP,N2856&lt;=TEMP_WORKER_CAP),"YES","NO")</x:f>
        <x:v>YES</x:v>
      </x:c>
      <x:c r="T2856" s="139" t="n">
        <x:f>IF(S2856="YES",R2856,-1E+99)</x:f>
        <x:v>12697.501322638083</x:v>
      </x:c>
    </x:row>
    <x:row r="2857">
      <x:c r="A2857" s="139"/>
      <x:c r="B2857" s="139"/>
      <x:c r="C2857" s="139"/>
      <x:c r="D2857" s="139"/>
      <x:c r="E2857" s="139"/>
      <x:c r="F2857" s="139"/>
      <x:c r="G2857" s="139"/>
      <x:c r="H2857" s="139"/>
      <x:c r="I2857" s="266" t="n">
        <x:f>INT((ROW()-ROW($I$46))/((CARROT_CAP+1)*(MESCLUN_CAP+1)))</x:f>
        <x:v>4</x:v>
      </x:c>
      <x:c r="J2857" s="266" t="n">
        <x:f>MOD(INT((ROW()-ROW($I$46))/(MESCLUN_CAP+1)),CARROT_CAP+1)</x:f>
        <x:v>6</x:v>
      </x:c>
      <x:c r="K2857" s="266" t="n">
        <x:f>MOD(ROW()-ROW($I$46),MESCLUN_CAP+1)</x:f>
        <x:v>21</x:v>
      </x:c>
      <x:c r="L2857" s="266" t="n">
        <x:f>SUM(I2857:K2857)</x:f>
        <x:v>31</x:v>
      </x:c>
      <x:c r="M2857" s="267" t="n">
        <x:f>I2857*TOMATO_HOURS*WEEKS*(1+TOMATO_DIM)^I2857+J2857*CARROT_HOURS*WEEKS*(1+CARROT_DIM)^J2857+K2857*MESCLUN_HOURS*WEEKS*(1+MESCLUN_DIM)^K2857</x:f>
        <x:v>1962.4900640424903</x:v>
      </x:c>
      <x:c r="N2857" s="267" t="n">
        <x:f>MAX(M2857-FARMER_HOURS,0)/TEMP_HOURS_PER_WORKER</x:f>
        <x:v>0.8628403222517294</x:v>
      </x:c>
      <x:c r="O2857" s="268" t="n">
        <x:f>I2857*TOMATO_PRICE+J2857*CARROT_PRICE+K2857*MESCLUN_PRICE</x:f>
        <x:v>104464</x:v>
      </x:c>
      <x:c r="P2857" s="268" t="n">
        <x:f>I2857*TOMATO_FERTILIZER+J2857*CARROT_FERTILIZER+K2857*MESCLUN_FERTILIZER</x:f>
        <x:v>24640</x:v>
      </x:c>
      <x:c r="Q2857" s="268" t="n">
        <x:f>MIN(M2857,FARMER_HOURS)*FARMER_RATE+MAX(M2857-FARMER_HOURS,0)*TEMP_RATE</x:f>
        <x:v>46571.008056293234</x:v>
      </x:c>
      <x:c r="R2857" s="268" t="n">
        <x:f>O2857-P2857-Q2857-FIXED_COST</x:f>
        <x:v>13252.991943706766</x:v>
      </x:c>
      <x:c r="S2857" s="139" t="str">
        <x:f>IF(AND(L2857&lt;=TOTAL_BED_CAP,N2857&lt;=TEMP_WORKER_CAP),"YES","NO")</x:f>
        <x:v>YES</x:v>
      </x:c>
      <x:c r="T2857" s="139" t="n">
        <x:f>IF(S2857="YES",R2857,-1E+99)</x:f>
        <x:v>13252.991943706766</x:v>
      </x:c>
    </x:row>
    <x:row r="2858">
      <x:c r="A2858" s="139"/>
      <x:c r="B2858" s="139"/>
      <x:c r="C2858" s="139"/>
      <x:c r="D2858" s="139"/>
      <x:c r="E2858" s="139"/>
      <x:c r="F2858" s="139"/>
      <x:c r="G2858" s="139"/>
      <x:c r="H2858" s="139"/>
      <x:c r="I2858" s="266" t="n">
        <x:f>INT((ROW()-ROW($I$46))/((CARROT_CAP+1)*(MESCLUN_CAP+1)))</x:f>
        <x:v>4</x:v>
      </x:c>
      <x:c r="J2858" s="266" t="n">
        <x:f>MOD(INT((ROW()-ROW($I$46))/(MESCLUN_CAP+1)),CARROT_CAP+1)</x:f>
        <x:v>6</x:v>
      </x:c>
      <x:c r="K2858" s="266" t="n">
        <x:f>MOD(ROW()-ROW($I$46),MESCLUN_CAP+1)</x:f>
        <x:v>22</x:v>
      </x:c>
      <x:c r="L2858" s="266" t="n">
        <x:f>SUM(I2858:K2858)</x:f>
        <x:v>32</x:v>
      </x:c>
      <x:c r="M2858" s="267" t="n">
        <x:f>I2858*TOMATO_HOURS*WEEKS*(1+TOMATO_DIM)^I2858+J2858*CARROT_HOURS*WEEKS*(1+CARROT_DIM)^J2858+K2858*MESCLUN_HOURS*WEEKS*(1+MESCLUN_DIM)^K2858</x:f>
        <x:v>2036.9664112888863</x:v>
      </x:c>
      <x:c r="N2858" s="267" t="n">
        <x:f>MAX(M2858-FARMER_HOURS,0)/TEMP_HOURS_PER_WORKER</x:f>
        <x:v>0.9145600078395044</x:v>
      </x:c>
      <x:c r="O2858" s="268" t="n">
        <x:f>I2858*TOMATO_PRICE+J2858*CARROT_PRICE+K2858*MESCLUN_PRICE</x:f>
        <x:v>107164</x:v>
      </x:c>
      <x:c r="P2858" s="268" t="n">
        <x:f>I2858*TOMATO_FERTILIZER+J2858*CARROT_FERTILIZER+K2858*MESCLUN_FERTILIZER</x:f>
        <x:v>25520</x:v>
      </x:c>
      <x:c r="Q2858" s="268" t="n">
        <x:f>MIN(M2858,FARMER_HOURS)*FARMER_RATE+MAX(M2858-FARMER_HOURS,0)*TEMP_RATE</x:f>
        <x:v>47864.00019598761</x:v>
      </x:c>
      <x:c r="R2858" s="268" t="n">
        <x:f>O2858-P2858-Q2858-FIXED_COST</x:f>
        <x:v>13779.99980401239</x:v>
      </x:c>
      <x:c r="S2858" s="139" t="str">
        <x:f>IF(AND(L2858&lt;=TOTAL_BED_CAP,N2858&lt;=TEMP_WORKER_CAP),"YES","NO")</x:f>
        <x:v>YES</x:v>
      </x:c>
      <x:c r="T2858" s="139" t="n">
        <x:f>IF(S2858="YES",R2858,-1E+99)</x:f>
        <x:v>13779.99980401239</x:v>
      </x:c>
    </x:row>
    <x:row r="2859">
      <x:c r="A2859" s="139"/>
      <x:c r="B2859" s="139"/>
      <x:c r="C2859" s="139"/>
      <x:c r="D2859" s="139"/>
      <x:c r="E2859" s="139"/>
      <x:c r="F2859" s="139"/>
      <x:c r="G2859" s="139"/>
      <x:c r="H2859" s="139"/>
      <x:c r="I2859" s="266" t="n">
        <x:f>INT((ROW()-ROW($I$46))/((CARROT_CAP+1)*(MESCLUN_CAP+1)))</x:f>
        <x:v>4</x:v>
      </x:c>
      <x:c r="J2859" s="266" t="n">
        <x:f>MOD(INT((ROW()-ROW($I$46))/(MESCLUN_CAP+1)),CARROT_CAP+1)</x:f>
        <x:v>6</x:v>
      </x:c>
      <x:c r="K2859" s="266" t="n">
        <x:f>MOD(ROW()-ROW($I$46),MESCLUN_CAP+1)</x:f>
        <x:v>23</x:v>
      </x:c>
      <x:c r="L2859" s="266" t="n">
        <x:f>SUM(I2859:K2859)</x:f>
        <x:v>33</x:v>
      </x:c>
      <x:c r="M2859" s="267" t="n">
        <x:f>I2859*TOMATO_HOURS*WEEKS*(1+TOMATO_DIM)^I2859+J2859*CARROT_HOURS*WEEKS*(1+CARROT_DIM)^J2859+K2859*MESCLUN_HOURS*WEEKS*(1+MESCLUN_DIM)^K2859</x:f>
        <x:v>2113.1130001463225</x:v>
      </x:c>
      <x:c r="N2859" s="267" t="n">
        <x:f>MAX(M2859-FARMER_HOURS,0)/TEMP_HOURS_PER_WORKER</x:f>
        <x:v>0.9674395834349462</x:v>
      </x:c>
      <x:c r="O2859" s="268" t="n">
        <x:f>I2859*TOMATO_PRICE+J2859*CARROT_PRICE+K2859*MESCLUN_PRICE</x:f>
        <x:v>109864</x:v>
      </x:c>
      <x:c r="P2859" s="268" t="n">
        <x:f>I2859*TOMATO_FERTILIZER+J2859*CARROT_FERTILIZER+K2859*MESCLUN_FERTILIZER</x:f>
        <x:v>26400</x:v>
      </x:c>
      <x:c r="Q2859" s="268" t="n">
        <x:f>MIN(M2859,FARMER_HOURS)*FARMER_RATE+MAX(M2859-FARMER_HOURS,0)*TEMP_RATE</x:f>
        <x:v>49185.989585873656</x:v>
      </x:c>
      <x:c r="R2859" s="268" t="n">
        <x:f>O2859-P2859-Q2859-FIXED_COST</x:f>
        <x:v>14278.010414126344</x:v>
      </x:c>
      <x:c r="S2859" s="139" t="str">
        <x:f>IF(AND(L2859&lt;=TOTAL_BED_CAP,N2859&lt;=TEMP_WORKER_CAP),"YES","NO")</x:f>
        <x:v>YES</x:v>
      </x:c>
      <x:c r="T2859" s="139" t="n">
        <x:f>IF(S2859="YES",R2859,-1E+99)</x:f>
        <x:v>14278.010414126344</x:v>
      </x:c>
    </x:row>
    <x:row r="2860">
      <x:c r="A2860" s="139"/>
      <x:c r="B2860" s="139"/>
      <x:c r="C2860" s="139"/>
      <x:c r="D2860" s="139"/>
      <x:c r="E2860" s="139"/>
      <x:c r="F2860" s="139"/>
      <x:c r="G2860" s="139"/>
      <x:c r="H2860" s="139"/>
      <x:c r="I2860" s="266" t="n">
        <x:f>INT((ROW()-ROW($I$46))/((CARROT_CAP+1)*(MESCLUN_CAP+1)))</x:f>
        <x:v>4</x:v>
      </x:c>
      <x:c r="J2860" s="266" t="n">
        <x:f>MOD(INT((ROW()-ROW($I$46))/(MESCLUN_CAP+1)),CARROT_CAP+1)</x:f>
        <x:v>6</x:v>
      </x:c>
      <x:c r="K2860" s="266" t="n">
        <x:f>MOD(ROW()-ROW($I$46),MESCLUN_CAP+1)</x:f>
        <x:v>24</x:v>
      </x:c>
      <x:c r="L2860" s="266" t="n">
        <x:f>SUM(I2860:K2860)</x:f>
        <x:v>34</x:v>
      </x:c>
      <x:c r="M2860" s="267" t="n">
        <x:f>I2860*TOMATO_HOURS*WEEKS*(1+TOMATO_DIM)^I2860+J2860*CARROT_HOURS*WEEKS*(1+CARROT_DIM)^J2860+K2860*MESCLUN_HOURS*WEEKS*(1+MESCLUN_DIM)^K2860</x:f>
        <x:v>2190.959949725818</x:v>
      </x:c>
      <x:c r="N2860" s="267" t="n">
        <x:f>MAX(M2860-FARMER_HOURS,0)/TEMP_HOURS_PER_WORKER</x:f>
        <x:v>1.0214999650873737</x:v>
      </x:c>
      <x:c r="O2860" s="268" t="n">
        <x:f>I2860*TOMATO_PRICE+J2860*CARROT_PRICE+K2860*MESCLUN_PRICE</x:f>
        <x:v>112564</x:v>
      </x:c>
      <x:c r="P2860" s="268" t="n">
        <x:f>I2860*TOMATO_FERTILIZER+J2860*CARROT_FERTILIZER+K2860*MESCLUN_FERTILIZER</x:f>
        <x:v>27280</x:v>
      </x:c>
      <x:c r="Q2860" s="268" t="n">
        <x:f>MIN(M2860,FARMER_HOURS)*FARMER_RATE+MAX(M2860-FARMER_HOURS,0)*TEMP_RATE</x:f>
        <x:v>50537.49912718435</x:v>
      </x:c>
      <x:c r="R2860" s="268" t="n">
        <x:f>O2860-P2860-Q2860-FIXED_COST</x:f>
        <x:v>14746.500872815654</x:v>
      </x:c>
      <x:c r="S2860" s="139" t="str">
        <x:f>IF(AND(L2860&lt;=TOTAL_BED_CAP,N2860&lt;=TEMP_WORKER_CAP),"YES","NO")</x:f>
        <x:v>YES</x:v>
      </x:c>
      <x:c r="T2860" s="139" t="n">
        <x:f>IF(S2860="YES",R2860,-1E+99)</x:f>
        <x:v>14746.500872815654</x:v>
      </x:c>
    </x:row>
    <x:row r="2861">
      <x:c r="A2861" s="139"/>
      <x:c r="B2861" s="139"/>
      <x:c r="C2861" s="139"/>
      <x:c r="D2861" s="139"/>
      <x:c r="E2861" s="139"/>
      <x:c r="F2861" s="139"/>
      <x:c r="G2861" s="139"/>
      <x:c r="H2861" s="139"/>
      <x:c r="I2861" s="266" t="n">
        <x:f>INT((ROW()-ROW($I$46))/((CARROT_CAP+1)*(MESCLUN_CAP+1)))</x:f>
        <x:v>4</x:v>
      </x:c>
      <x:c r="J2861" s="266" t="n">
        <x:f>MOD(INT((ROW()-ROW($I$46))/(MESCLUN_CAP+1)),CARROT_CAP+1)</x:f>
        <x:v>6</x:v>
      </x:c>
      <x:c r="K2861" s="266" t="n">
        <x:f>MOD(ROW()-ROW($I$46),MESCLUN_CAP+1)</x:f>
        <x:v>25</x:v>
      </x:c>
      <x:c r="L2861" s="266" t="n">
        <x:f>SUM(I2861:K2861)</x:f>
        <x:v>35</x:v>
      </x:c>
      <x:c r="M2861" s="267" t="n">
        <x:f>I2861*TOMATO_HOURS*WEEKS*(1+TOMATO_DIM)^I2861+J2861*CARROT_HOURS*WEEKS*(1+CARROT_DIM)^J2861+K2861*MESCLUN_HOURS*WEEKS*(1+MESCLUN_DIM)^K2861</x:f>
        <x:v>2270.5378711409157</x:v>
      </x:c>
      <x:c r="N2861" s="267" t="n">
        <x:f>MAX(M2861-FARMER_HOURS,0)/TEMP_HOURS_PER_WORKER</x:f>
        <x:v>1.0767624105145248</x:v>
      </x:c>
      <x:c r="O2861" s="268" t="n">
        <x:f>I2861*TOMATO_PRICE+J2861*CARROT_PRICE+K2861*MESCLUN_PRICE</x:f>
        <x:v>115264</x:v>
      </x:c>
      <x:c r="P2861" s="268" t="n">
        <x:f>I2861*TOMATO_FERTILIZER+J2861*CARROT_FERTILIZER+K2861*MESCLUN_FERTILIZER</x:f>
        <x:v>28160</x:v>
      </x:c>
      <x:c r="Q2861" s="268" t="n">
        <x:f>MIN(M2861,FARMER_HOURS)*FARMER_RATE+MAX(M2861-FARMER_HOURS,0)*TEMP_RATE</x:f>
        <x:v>51919.06026286312</x:v>
      </x:c>
      <x:c r="R2861" s="268" t="n">
        <x:f>O2861-P2861-Q2861-FIXED_COST</x:f>
        <x:v>15184.939737136883</x:v>
      </x:c>
      <x:c r="S2861" s="139" t="str">
        <x:f>IF(AND(L2861&lt;=TOTAL_BED_CAP,N2861&lt;=TEMP_WORKER_CAP),"YES","NO")</x:f>
        <x:v>YES</x:v>
      </x:c>
      <x:c r="T2861" s="139" t="n">
        <x:f>IF(S2861="YES",R2861,-1E+99)</x:f>
        <x:v>15184.939737136883</x:v>
      </x:c>
    </x:row>
    <x:row r="2862">
      <x:c r="A2862" s="139"/>
      <x:c r="B2862" s="139"/>
      <x:c r="C2862" s="139"/>
      <x:c r="D2862" s="139"/>
      <x:c r="E2862" s="139"/>
      <x:c r="F2862" s="139"/>
      <x:c r="G2862" s="139"/>
      <x:c r="H2862" s="139"/>
      <x:c r="I2862" s="266" t="n">
        <x:f>INT((ROW()-ROW($I$46))/((CARROT_CAP+1)*(MESCLUN_CAP+1)))</x:f>
        <x:v>4</x:v>
      </x:c>
      <x:c r="J2862" s="266" t="n">
        <x:f>MOD(INT((ROW()-ROW($I$46))/(MESCLUN_CAP+1)),CARROT_CAP+1)</x:f>
        <x:v>6</x:v>
      </x:c>
      <x:c r="K2862" s="266" t="n">
        <x:f>MOD(ROW()-ROW($I$46),MESCLUN_CAP+1)</x:f>
        <x:v>26</x:v>
      </x:c>
      <x:c r="L2862" s="266" t="n">
        <x:f>SUM(I2862:K2862)</x:f>
        <x:v>36</x:v>
      </x:c>
      <x:c r="M2862" s="267" t="n">
        <x:f>I2862*TOMATO_HOURS*WEEKS*(1+TOMATO_DIM)^I2862+J2862*CARROT_HOURS*WEEKS*(1+CARROT_DIM)^J2862+K2862*MESCLUN_HOURS*WEEKS*(1+MESCLUN_DIM)^K2862</x:f>
        <x:v>2351.877875101633</x:v>
      </x:c>
      <x:c r="N2862" s="267" t="n">
        <x:f>MAX(M2862-FARMER_HOURS,0)/TEMP_HOURS_PER_WORKER</x:f>
        <x:v>1.133248524376134</x:v>
      </x:c>
      <x:c r="O2862" s="268" t="n">
        <x:f>I2862*TOMATO_PRICE+J2862*CARROT_PRICE+K2862*MESCLUN_PRICE</x:f>
        <x:v>117964</x:v>
      </x:c>
      <x:c r="P2862" s="268" t="n">
        <x:f>I2862*TOMATO_FERTILIZER+J2862*CARROT_FERTILIZER+K2862*MESCLUN_FERTILIZER</x:f>
        <x:v>29040</x:v>
      </x:c>
      <x:c r="Q2862" s="268" t="n">
        <x:f>MIN(M2862,FARMER_HOURS)*FARMER_RATE+MAX(M2862-FARMER_HOURS,0)*TEMP_RATE</x:f>
        <x:v>53331.213109403354</x:v>
      </x:c>
      <x:c r="R2862" s="268" t="n">
        <x:f>O2862-P2862-Q2862-FIXED_COST</x:f>
        <x:v>15592.786890596646</x:v>
      </x:c>
      <x:c r="S2862" s="139" t="str">
        <x:f>IF(AND(L2862&lt;=TOTAL_BED_CAP,N2862&lt;=TEMP_WORKER_CAP),"YES","NO")</x:f>
        <x:v>YES</x:v>
      </x:c>
      <x:c r="T2862" s="139" t="n">
        <x:f>IF(S2862="YES",R2862,-1E+99)</x:f>
        <x:v>15592.786890596646</x:v>
      </x:c>
    </x:row>
    <x:row r="2863">
      <x:c r="A2863" s="139"/>
      <x:c r="B2863" s="139"/>
      <x:c r="C2863" s="139"/>
      <x:c r="D2863" s="139"/>
      <x:c r="E2863" s="139"/>
      <x:c r="F2863" s="139"/>
      <x:c r="G2863" s="139"/>
      <x:c r="H2863" s="139"/>
      <x:c r="I2863" s="266" t="n">
        <x:f>INT((ROW()-ROW($I$46))/((CARROT_CAP+1)*(MESCLUN_CAP+1)))</x:f>
        <x:v>4</x:v>
      </x:c>
      <x:c r="J2863" s="266" t="n">
        <x:f>MOD(INT((ROW()-ROW($I$46))/(MESCLUN_CAP+1)),CARROT_CAP+1)</x:f>
        <x:v>6</x:v>
      </x:c>
      <x:c r="K2863" s="266" t="n">
        <x:f>MOD(ROW()-ROW($I$46),MESCLUN_CAP+1)</x:f>
        <x:v>27</x:v>
      </x:c>
      <x:c r="L2863" s="266" t="n">
        <x:f>SUM(I2863:K2863)</x:f>
        <x:v>37</x:v>
      </x:c>
      <x:c r="M2863" s="267" t="n">
        <x:f>I2863*TOMATO_HOURS*WEEKS*(1+TOMATO_DIM)^I2863+J2863*CARROT_HOURS*WEEKS*(1+CARROT_DIM)^J2863+K2863*MESCLUN_HOURS*WEEKS*(1+MESCLUN_DIM)^K2863</x:f>
        <x:v>2435.0115796213904</x:v>
      </x:c>
      <x:c r="N2863" s="267" t="n">
        <x:f>MAX(M2863-FARMER_HOURS,0)/TEMP_HOURS_PER_WORKER</x:f>
        <x:v>1.1909802636259657</x:v>
      </x:c>
      <x:c r="O2863" s="268" t="n">
        <x:f>I2863*TOMATO_PRICE+J2863*CARROT_PRICE+K2863*MESCLUN_PRICE</x:f>
        <x:v>120664</x:v>
      </x:c>
      <x:c r="P2863" s="268" t="n">
        <x:f>I2863*TOMATO_FERTILIZER+J2863*CARROT_FERTILIZER+K2863*MESCLUN_FERTILIZER</x:f>
        <x:v>29920</x:v>
      </x:c>
      <x:c r="Q2863" s="268" t="n">
        <x:f>MIN(M2863,FARMER_HOURS)*FARMER_RATE+MAX(M2863-FARMER_HOURS,0)*TEMP_RATE</x:f>
        <x:v>54774.506590649136</x:v>
      </x:c>
      <x:c r="R2863" s="268" t="n">
        <x:f>O2863-P2863-Q2863-FIXED_COST</x:f>
        <x:v>15969.493409350864</x:v>
      </x:c>
      <x:c r="S2863" s="139" t="str">
        <x:f>IF(AND(L2863&lt;=TOTAL_BED_CAP,N2863&lt;=TEMP_WORKER_CAP),"YES","NO")</x:f>
        <x:v>YES</x:v>
      </x:c>
      <x:c r="T2863" s="139" t="n">
        <x:f>IF(S2863="YES",R2863,-1E+99)</x:f>
        <x:v>15969.493409350864</x:v>
      </x:c>
    </x:row>
    <x:row r="2864">
      <x:c r="A2864" s="139"/>
      <x:c r="B2864" s="139"/>
      <x:c r="C2864" s="139"/>
      <x:c r="D2864" s="139"/>
      <x:c r="E2864" s="139"/>
      <x:c r="F2864" s="139"/>
      <x:c r="G2864" s="139"/>
      <x:c r="H2864" s="139"/>
      <x:c r="I2864" s="266" t="n">
        <x:f>INT((ROW()-ROW($I$46))/((CARROT_CAP+1)*(MESCLUN_CAP+1)))</x:f>
        <x:v>4</x:v>
      </x:c>
      <x:c r="J2864" s="266" t="n">
        <x:f>MOD(INT((ROW()-ROW($I$46))/(MESCLUN_CAP+1)),CARROT_CAP+1)</x:f>
        <x:v>6</x:v>
      </x:c>
      <x:c r="K2864" s="266" t="n">
        <x:f>MOD(ROW()-ROW($I$46),MESCLUN_CAP+1)</x:f>
        <x:v>28</x:v>
      </x:c>
      <x:c r="L2864" s="266" t="n">
        <x:f>SUM(I2864:K2864)</x:f>
        <x:v>38</x:v>
      </x:c>
      <x:c r="M2864" s="267" t="n">
        <x:f>I2864*TOMATO_HOURS*WEEKS*(1+TOMATO_DIM)^I2864+J2864*CARROT_HOURS*WEEKS*(1+CARROT_DIM)^J2864+K2864*MESCLUN_HOURS*WEEKS*(1+MESCLUN_DIM)^K2864</x:f>
        <x:v>2519.9711178385437</x:v>
      </x:c>
      <x:c r="N2864" s="267" t="n">
        <x:f>MAX(M2864-FARMER_HOURS,0)/TEMP_HOURS_PER_WORKER</x:f>
        <x:v>1.249979942943433</x:v>
      </x:c>
      <x:c r="O2864" s="268" t="n">
        <x:f>I2864*TOMATO_PRICE+J2864*CARROT_PRICE+K2864*MESCLUN_PRICE</x:f>
        <x:v>123364</x:v>
      </x:c>
      <x:c r="P2864" s="268" t="n">
        <x:f>I2864*TOMATO_FERTILIZER+J2864*CARROT_FERTILIZER+K2864*MESCLUN_FERTILIZER</x:f>
        <x:v>30800</x:v>
      </x:c>
      <x:c r="Q2864" s="268" t="n">
        <x:f>MIN(M2864,FARMER_HOURS)*FARMER_RATE+MAX(M2864-FARMER_HOURS,0)*TEMP_RATE</x:f>
        <x:v>56249.49857358583</x:v>
      </x:c>
      <x:c r="R2864" s="268" t="n">
        <x:f>O2864-P2864-Q2864-FIXED_COST</x:f>
        <x:v>16314.501426414172</x:v>
      </x:c>
      <x:c r="S2864" s="139" t="str">
        <x:f>IF(AND(L2864&lt;=TOTAL_BED_CAP,N2864&lt;=TEMP_WORKER_CAP),"YES","NO")</x:f>
        <x:v>YES</x:v>
      </x:c>
      <x:c r="T2864" s="139" t="n">
        <x:f>IF(S2864="YES",R2864,-1E+99)</x:f>
        <x:v>16314.501426414172</x:v>
      </x:c>
    </x:row>
    <x:row r="2865">
      <x:c r="A2865" s="139"/>
      <x:c r="B2865" s="139"/>
      <x:c r="C2865" s="139"/>
      <x:c r="D2865" s="139"/>
      <x:c r="E2865" s="139"/>
      <x:c r="F2865" s="139"/>
      <x:c r="G2865" s="139"/>
      <x:c r="H2865" s="139"/>
      <x:c r="I2865" s="266" t="n">
        <x:f>INT((ROW()-ROW($I$46))/((CARROT_CAP+1)*(MESCLUN_CAP+1)))</x:f>
        <x:v>4</x:v>
      </x:c>
      <x:c r="J2865" s="266" t="n">
        <x:f>MOD(INT((ROW()-ROW($I$46))/(MESCLUN_CAP+1)),CARROT_CAP+1)</x:f>
        <x:v>6</x:v>
      </x:c>
      <x:c r="K2865" s="266" t="n">
        <x:f>MOD(ROW()-ROW($I$46),MESCLUN_CAP+1)</x:f>
        <x:v>29</x:v>
      </x:c>
      <x:c r="L2865" s="266" t="n">
        <x:f>SUM(I2865:K2865)</x:f>
        <x:v>39</x:v>
      </x:c>
      <x:c r="M2865" s="267" t="n">
        <x:f>I2865*TOMATO_HOURS*WEEKS*(1+TOMATO_DIM)^I2865+J2865*CARROT_HOURS*WEEKS*(1+CARROT_DIM)^J2865+K2865*MESCLUN_HOURS*WEEKS*(1+MESCLUN_DIM)^K2865</x:f>
        <x:v>2606.789145954197</x:v>
      </x:c>
      <x:c r="N2865" s="267" t="n">
        <x:f>MAX(M2865-FARMER_HOURS,0)/TEMP_HOURS_PER_WORKER</x:f>
        <x:v>1.31027024024597</x:v>
      </x:c>
      <x:c r="O2865" s="268" t="n">
        <x:f>I2865*TOMATO_PRICE+J2865*CARROT_PRICE+K2865*MESCLUN_PRICE</x:f>
        <x:v>126064</x:v>
      </x:c>
      <x:c r="P2865" s="268" t="n">
        <x:f>I2865*TOMATO_FERTILIZER+J2865*CARROT_FERTILIZER+K2865*MESCLUN_FERTILIZER</x:f>
        <x:v>31680</x:v>
      </x:c>
      <x:c r="Q2865" s="268" t="n">
        <x:f>MIN(M2865,FARMER_HOURS)*FARMER_RATE+MAX(M2865-FARMER_HOURS,0)*TEMP_RATE</x:f>
        <x:v>57756.756006149255</x:v>
      </x:c>
      <x:c r="R2865" s="268" t="n">
        <x:f>O2865-P2865-Q2865-FIXED_COST</x:f>
        <x:v>16627.243993850745</x:v>
      </x:c>
      <x:c r="S2865" s="139" t="str">
        <x:f>IF(AND(L2865&lt;=TOTAL_BED_CAP,N2865&lt;=TEMP_WORKER_CAP),"YES","NO")</x:f>
        <x:v>YES</x:v>
      </x:c>
      <x:c r="T2865" s="139" t="n">
        <x:f>IF(S2865="YES",R2865,-1E+99)</x:f>
        <x:v>16627.243993850745</x:v>
      </x:c>
    </x:row>
    <x:row r="2866">
      <x:c r="A2866" s="139"/>
      <x:c r="B2866" s="139"/>
      <x:c r="C2866" s="139"/>
      <x:c r="D2866" s="139"/>
      <x:c r="E2866" s="139"/>
      <x:c r="F2866" s="139"/>
      <x:c r="G2866" s="139"/>
      <x:c r="H2866" s="139"/>
      <x:c r="I2866" s="266" t="n">
        <x:f>INT((ROW()-ROW($I$46))/((CARROT_CAP+1)*(MESCLUN_CAP+1)))</x:f>
        <x:v>4</x:v>
      </x:c>
      <x:c r="J2866" s="266" t="n">
        <x:f>MOD(INT((ROW()-ROW($I$46))/(MESCLUN_CAP+1)),CARROT_CAP+1)</x:f>
        <x:v>6</x:v>
      </x:c>
      <x:c r="K2866" s="266" t="n">
        <x:f>MOD(ROW()-ROW($I$46),MESCLUN_CAP+1)</x:f>
        <x:v>30</x:v>
      </x:c>
      <x:c r="L2866" s="266" t="n">
        <x:f>SUM(I2866:K2866)</x:f>
        <x:v>40</x:v>
      </x:c>
      <x:c r="M2866" s="267" t="n">
        <x:f>I2866*TOMATO_HOURS*WEEKS*(1+TOMATO_DIM)^I2866+J2866*CARROT_HOURS*WEEKS*(1+CARROT_DIM)^J2866+K2866*MESCLUN_HOURS*WEEKS*(1+MESCLUN_DIM)^K2866</x:f>
        <x:v>2695.4988512879668</x:v>
      </x:c>
      <x:c r="N2866" s="267" t="n">
        <x:f>MAX(M2866-FARMER_HOURS,0)/TEMP_HOURS_PER_WORKER</x:f>
        <x:v>1.3718742022833104</x:v>
      </x:c>
      <x:c r="O2866" s="268" t="n">
        <x:f>I2866*TOMATO_PRICE+J2866*CARROT_PRICE+K2866*MESCLUN_PRICE</x:f>
        <x:v>128764</x:v>
      </x:c>
      <x:c r="P2866" s="268" t="n">
        <x:f>I2866*TOMATO_FERTILIZER+J2866*CARROT_FERTILIZER+K2866*MESCLUN_FERTILIZER</x:f>
        <x:v>32560</x:v>
      </x:c>
      <x:c r="Q2866" s="268" t="n">
        <x:f>MIN(M2866,FARMER_HOURS)*FARMER_RATE+MAX(M2866-FARMER_HOURS,0)*TEMP_RATE</x:f>
        <x:v>59296.85505708276</x:v>
      </x:c>
      <x:c r="R2866" s="268" t="n">
        <x:f>O2866-P2866-Q2866-FIXED_COST</x:f>
        <x:v>16907.144942917243</x:v>
      </x:c>
      <x:c r="S2866" s="139" t="str">
        <x:f>IF(AND(L2866&lt;=TOTAL_BED_CAP,N2866&lt;=TEMP_WORKER_CAP),"YES","NO")</x:f>
        <x:v>YES</x:v>
      </x:c>
      <x:c r="T2866" s="139" t="n">
        <x:f>IF(S2866="YES",R2866,-1E+99)</x:f>
        <x:v>16907.144942917243</x:v>
      </x:c>
    </x:row>
    <x:row r="2867">
      <x:c r="A2867" s="139"/>
      <x:c r="B2867" s="139"/>
      <x:c r="C2867" s="139"/>
      <x:c r="D2867" s="139"/>
      <x:c r="E2867" s="139"/>
      <x:c r="F2867" s="139"/>
      <x:c r="G2867" s="139"/>
      <x:c r="H2867" s="139"/>
      <x:c r="I2867" s="266" t="n">
        <x:f>INT((ROW()-ROW($I$46))/((CARROT_CAP+1)*(MESCLUN_CAP+1)))</x:f>
        <x:v>4</x:v>
      </x:c>
      <x:c r="J2867" s="266" t="n">
        <x:f>MOD(INT((ROW()-ROW($I$46))/(MESCLUN_CAP+1)),CARROT_CAP+1)</x:f>
        <x:v>7</x:v>
      </x:c>
      <x:c r="K2867" s="266" t="n">
        <x:f>MOD(ROW()-ROW($I$46),MESCLUN_CAP+1)</x:f>
        <x:v>0</x:v>
      </x:c>
      <x:c r="L2867" s="266" t="n">
        <x:f>SUM(I2867:K2867)</x:f>
        <x:v>11</x:v>
      </x:c>
      <x:c r="M2867" s="267" t="n">
        <x:f>I2867*TOMATO_HOURS*WEEKS*(1+TOMATO_DIM)^I2867+J2867*CARROT_HOURS*WEEKS*(1+CARROT_DIM)^J2867+K2867*MESCLUN_HOURS*WEEKS*(1+MESCLUN_DIM)^K2867</x:f>
        <x:v>776.7000082703248</x:v>
      </x:c>
      <x:c r="N2867" s="267" t="n">
        <x:f>MAX(M2867-FARMER_HOURS,0)/TEMP_HOURS_PER_WORKER</x:f>
        <x:v>0.03937500574328112</x:v>
      </x:c>
      <x:c r="O2867" s="268" t="n">
        <x:f>I2867*TOMATO_PRICE+J2867*CARROT_PRICE+K2867*MESCLUN_PRICE</x:f>
        <x:v>49858</x:v>
      </x:c>
      <x:c r="P2867" s="268" t="n">
        <x:f>I2867*TOMATO_FERTILIZER+J2867*CARROT_FERTILIZER+K2867*MESCLUN_FERTILIZER</x:f>
        <x:v>6600</x:v>
      </x:c>
      <x:c r="Q2867" s="268" t="n">
        <x:f>MIN(M2867,FARMER_HOURS)*FARMER_RATE+MAX(M2867-FARMER_HOURS,0)*TEMP_RATE</x:f>
        <x:v>25984.375143582027</x:v>
      </x:c>
      <x:c r="R2867" s="268" t="n">
        <x:f>O2867-P2867-Q2867-FIXED_COST</x:f>
        <x:v>-2726.375143582027</x:v>
      </x:c>
      <x:c r="S2867" s="139" t="str">
        <x:f>IF(AND(L2867&lt;=TOTAL_BED_CAP,N2867&lt;=TEMP_WORKER_CAP),"YES","NO")</x:f>
        <x:v>YES</x:v>
      </x:c>
      <x:c r="T2867" s="139" t="n">
        <x:f>IF(S2867="YES",R2867,-1E+99)</x:f>
        <x:v>-2726.375143582027</x:v>
      </x:c>
    </x:row>
    <x:row r="2868">
      <x:c r="A2868" s="139"/>
      <x:c r="B2868" s="139"/>
      <x:c r="C2868" s="139"/>
      <x:c r="D2868" s="139"/>
      <x:c r="E2868" s="139"/>
      <x:c r="F2868" s="139"/>
      <x:c r="G2868" s="139"/>
      <x:c r="H2868" s="139"/>
      <x:c r="I2868" s="266" t="n">
        <x:f>INT((ROW()-ROW($I$46))/((CARROT_CAP+1)*(MESCLUN_CAP+1)))</x:f>
        <x:v>4</x:v>
      </x:c>
      <x:c r="J2868" s="266" t="n">
        <x:f>MOD(INT((ROW()-ROW($I$46))/(MESCLUN_CAP+1)),CARROT_CAP+1)</x:f>
        <x:v>7</x:v>
      </x:c>
      <x:c r="K2868" s="266" t="n">
        <x:f>MOD(ROW()-ROW($I$46),MESCLUN_CAP+1)</x:f>
        <x:v>1</x:v>
      </x:c>
      <x:c r="L2868" s="266" t="n">
        <x:f>SUM(I2868:K2868)</x:f>
        <x:v>12</x:v>
      </x:c>
      <x:c r="M2868" s="267" t="n">
        <x:f>I2868*TOMATO_HOURS*WEEKS*(1+TOMATO_DIM)^I2868+J2868*CARROT_HOURS*WEEKS*(1+CARROT_DIM)^J2868+K2868*MESCLUN_HOURS*WEEKS*(1+MESCLUN_DIM)^K2868</x:f>
        <x:v>822.2625082703248</x:v>
      </x:c>
      <x:c r="N2868" s="267" t="n">
        <x:f>MAX(M2868-FARMER_HOURS,0)/TEMP_HOURS_PER_WORKER</x:f>
        <x:v>0.07101563074328113</x:v>
      </x:c>
      <x:c r="O2868" s="268" t="n">
        <x:f>I2868*TOMATO_PRICE+J2868*CARROT_PRICE+K2868*MESCLUN_PRICE</x:f>
        <x:v>52558</x:v>
      </x:c>
      <x:c r="P2868" s="268" t="n">
        <x:f>I2868*TOMATO_FERTILIZER+J2868*CARROT_FERTILIZER+K2868*MESCLUN_FERTILIZER</x:f>
        <x:v>7480</x:v>
      </x:c>
      <x:c r="Q2868" s="268" t="n">
        <x:f>MIN(M2868,FARMER_HOURS)*FARMER_RATE+MAX(M2868-FARMER_HOURS,0)*TEMP_RATE</x:f>
        <x:v>26775.390768582027</x:v>
      </x:c>
      <x:c r="R2868" s="268" t="n">
        <x:f>O2868-P2868-Q2868-FIXED_COST</x:f>
        <x:v>-1697.3907685820268</x:v>
      </x:c>
      <x:c r="S2868" s="139" t="str">
        <x:f>IF(AND(L2868&lt;=TOTAL_BED_CAP,N2868&lt;=TEMP_WORKER_CAP),"YES","NO")</x:f>
        <x:v>YES</x:v>
      </x:c>
      <x:c r="T2868" s="139" t="n">
        <x:f>IF(S2868="YES",R2868,-1E+99)</x:f>
        <x:v>-1697.3907685820268</x:v>
      </x:c>
    </x:row>
    <x:row r="2869">
      <x:c r="A2869" s="139"/>
      <x:c r="B2869" s="139"/>
      <x:c r="C2869" s="139"/>
      <x:c r="D2869" s="139"/>
      <x:c r="E2869" s="139"/>
      <x:c r="F2869" s="139"/>
      <x:c r="G2869" s="139"/>
      <x:c r="H2869" s="139"/>
      <x:c r="I2869" s="266" t="n">
        <x:f>INT((ROW()-ROW($I$46))/((CARROT_CAP+1)*(MESCLUN_CAP+1)))</x:f>
        <x:v>4</x:v>
      </x:c>
      <x:c r="J2869" s="266" t="n">
        <x:f>MOD(INT((ROW()-ROW($I$46))/(MESCLUN_CAP+1)),CARROT_CAP+1)</x:f>
        <x:v>7</x:v>
      </x:c>
      <x:c r="K2869" s="266" t="n">
        <x:f>MOD(ROW()-ROW($I$46),MESCLUN_CAP+1)</x:f>
        <x:v>2</x:v>
      </x:c>
      <x:c r="L2869" s="266" t="n">
        <x:f>SUM(I2869:K2869)</x:f>
        <x:v>13</x:v>
      </x:c>
      <x:c r="M2869" s="267" t="n">
        <x:f>I2869*TOMATO_HOURS*WEEKS*(1+TOMATO_DIM)^I2869+J2869*CARROT_HOURS*WEEKS*(1+CARROT_DIM)^J2869+K2869*MESCLUN_HOURS*WEEKS*(1+MESCLUN_DIM)^K2869</x:f>
        <x:v>868.9640707703248</x:v>
      </x:c>
      <x:c r="N2869" s="267" t="n">
        <x:f>MAX(M2869-FARMER_HOURS,0)/TEMP_HOURS_PER_WORKER</x:f>
        <x:v>0.10344727136828114</x:v>
      </x:c>
      <x:c r="O2869" s="268" t="n">
        <x:f>I2869*TOMATO_PRICE+J2869*CARROT_PRICE+K2869*MESCLUN_PRICE</x:f>
        <x:v>55258</x:v>
      </x:c>
      <x:c r="P2869" s="268" t="n">
        <x:f>I2869*TOMATO_FERTILIZER+J2869*CARROT_FERTILIZER+K2869*MESCLUN_FERTILIZER</x:f>
        <x:v>8360</x:v>
      </x:c>
      <x:c r="Q2869" s="268" t="n">
        <x:f>MIN(M2869,FARMER_HOURS)*FARMER_RATE+MAX(M2869-FARMER_HOURS,0)*TEMP_RATE</x:f>
        <x:v>27586.181784207027</x:v>
      </x:c>
      <x:c r="R2869" s="268" t="n">
        <x:f>O2869-P2869-Q2869-FIXED_COST</x:f>
        <x:v>-688.1817842070268</x:v>
      </x:c>
      <x:c r="S2869" s="139" t="str">
        <x:f>IF(AND(L2869&lt;=TOTAL_BED_CAP,N2869&lt;=TEMP_WORKER_CAP),"YES","NO")</x:f>
        <x:v>YES</x:v>
      </x:c>
      <x:c r="T2869" s="139" t="n">
        <x:f>IF(S2869="YES",R2869,-1E+99)</x:f>
        <x:v>-688.1817842070268</x:v>
      </x:c>
    </x:row>
    <x:row r="2870">
      <x:c r="A2870" s="139"/>
      <x:c r="B2870" s="139"/>
      <x:c r="C2870" s="139"/>
      <x:c r="D2870" s="139"/>
      <x:c r="E2870" s="139"/>
      <x:c r="F2870" s="139"/>
      <x:c r="G2870" s="139"/>
      <x:c r="H2870" s="139"/>
      <x:c r="I2870" s="266" t="n">
        <x:f>INT((ROW()-ROW($I$46))/((CARROT_CAP+1)*(MESCLUN_CAP+1)))</x:f>
        <x:v>4</x:v>
      </x:c>
      <x:c r="J2870" s="266" t="n">
        <x:f>MOD(INT((ROW()-ROW($I$46))/(MESCLUN_CAP+1)),CARROT_CAP+1)</x:f>
        <x:v>7</x:v>
      </x:c>
      <x:c r="K2870" s="266" t="n">
        <x:f>MOD(ROW()-ROW($I$46),MESCLUN_CAP+1)</x:f>
        <x:v>3</x:v>
      </x:c>
      <x:c r="L2870" s="266" t="n">
        <x:f>SUM(I2870:K2870)</x:f>
        <x:v>14</x:v>
      </x:c>
      <x:c r="M2870" s="267" t="n">
        <x:f>I2870*TOMATO_HOURS*WEEKS*(1+TOMATO_DIM)^I2870+J2870*CARROT_HOURS*WEEKS*(1+CARROT_DIM)^J2870+K2870*MESCLUN_HOURS*WEEKS*(1+MESCLUN_DIM)^K2870</x:f>
        <x:v>916.8260531921998</x:v>
      </x:c>
      <x:c r="N2870" s="267" t="n">
        <x:f>MAX(M2870-FARMER_HOURS,0)/TEMP_HOURS_PER_WORKER</x:f>
        <x:v>0.13668475916124984</x:v>
      </x:c>
      <x:c r="O2870" s="268" t="n">
        <x:f>I2870*TOMATO_PRICE+J2870*CARROT_PRICE+K2870*MESCLUN_PRICE</x:f>
        <x:v>57958</x:v>
      </x:c>
      <x:c r="P2870" s="268" t="n">
        <x:f>I2870*TOMATO_FERTILIZER+J2870*CARROT_FERTILIZER+K2870*MESCLUN_FERTILIZER</x:f>
        <x:v>9240</x:v>
      </x:c>
      <x:c r="Q2870" s="268" t="n">
        <x:f>MIN(M2870,FARMER_HOURS)*FARMER_RATE+MAX(M2870-FARMER_HOURS,0)*TEMP_RATE</x:f>
        <x:v>28417.118979031246</x:v>
      </x:c>
      <x:c r="R2870" s="268" t="n">
        <x:f>O2870-P2870-Q2870-FIXED_COST</x:f>
        <x:v>300.88102096875446</x:v>
      </x:c>
      <x:c r="S2870" s="139" t="str">
        <x:f>IF(AND(L2870&lt;=TOTAL_BED_CAP,N2870&lt;=TEMP_WORKER_CAP),"YES","NO")</x:f>
        <x:v>YES</x:v>
      </x:c>
      <x:c r="T2870" s="139" t="n">
        <x:f>IF(S2870="YES",R2870,-1E+99)</x:f>
        <x:v>300.88102096875446</x:v>
      </x:c>
    </x:row>
    <x:row r="2871">
      <x:c r="A2871" s="139"/>
      <x:c r="B2871" s="139"/>
      <x:c r="C2871" s="139"/>
      <x:c r="D2871" s="139"/>
      <x:c r="E2871" s="139"/>
      <x:c r="F2871" s="139"/>
      <x:c r="G2871" s="139"/>
      <x:c r="H2871" s="139"/>
      <x:c r="I2871" s="266" t="n">
        <x:f>INT((ROW()-ROW($I$46))/((CARROT_CAP+1)*(MESCLUN_CAP+1)))</x:f>
        <x:v>4</x:v>
      </x:c>
      <x:c r="J2871" s="266" t="n">
        <x:f>MOD(INT((ROW()-ROW($I$46))/(MESCLUN_CAP+1)),CARROT_CAP+1)</x:f>
        <x:v>7</x:v>
      </x:c>
      <x:c r="K2871" s="266" t="n">
        <x:f>MOD(ROW()-ROW($I$46),MESCLUN_CAP+1)</x:f>
        <x:v>4</x:v>
      </x:c>
      <x:c r="L2871" s="266" t="n">
        <x:f>SUM(I2871:K2871)</x:f>
        <x:v>15</x:v>
      </x:c>
      <x:c r="M2871" s="267" t="n">
        <x:f>I2871*TOMATO_HOURS*WEEKS*(1+TOMATO_DIM)^I2871+J2871*CARROT_HOURS*WEEKS*(1+CARROT_DIM)^J2871+K2871*MESCLUN_HOURS*WEEKS*(1+MESCLUN_DIM)^K2871</x:f>
        <x:v>965.870168914856</x:v>
      </x:c>
      <x:c r="N2871" s="267" t="n">
        <x:f>MAX(M2871-FARMER_HOURS,0)/TEMP_HOURS_PER_WORKER</x:f>
        <x:v>0.17074317285753887</x:v>
      </x:c>
      <x:c r="O2871" s="268" t="n">
        <x:f>I2871*TOMATO_PRICE+J2871*CARROT_PRICE+K2871*MESCLUN_PRICE</x:f>
        <x:v>60658</x:v>
      </x:c>
      <x:c r="P2871" s="268" t="n">
        <x:f>I2871*TOMATO_FERTILIZER+J2871*CARROT_FERTILIZER+K2871*MESCLUN_FERTILIZER</x:f>
        <x:v>10120</x:v>
      </x:c>
      <x:c r="Q2871" s="268" t="n">
        <x:f>MIN(M2871,FARMER_HOURS)*FARMER_RATE+MAX(M2871-FARMER_HOURS,0)*TEMP_RATE</x:f>
        <x:v>29268.579321438472</x:v>
      </x:c>
      <x:c r="R2871" s="268" t="n">
        <x:f>O2871-P2871-Q2871-FIXED_COST</x:f>
        <x:v>1269.420678561528</x:v>
      </x:c>
      <x:c r="S2871" s="139" t="str">
        <x:f>IF(AND(L2871&lt;=TOTAL_BED_CAP,N2871&lt;=TEMP_WORKER_CAP),"YES","NO")</x:f>
        <x:v>YES</x:v>
      </x:c>
      <x:c r="T2871" s="139" t="n">
        <x:f>IF(S2871="YES",R2871,-1E+99)</x:f>
        <x:v>1269.420678561528</x:v>
      </x:c>
    </x:row>
    <x:row r="2872">
      <x:c r="A2872" s="139"/>
      <x:c r="B2872" s="139"/>
      <x:c r="C2872" s="139"/>
      <x:c r="D2872" s="139"/>
      <x:c r="E2872" s="139"/>
      <x:c r="F2872" s="139"/>
      <x:c r="G2872" s="139"/>
      <x:c r="H2872" s="139"/>
      <x:c r="I2872" s="266" t="n">
        <x:f>INT((ROW()-ROW($I$46))/((CARROT_CAP+1)*(MESCLUN_CAP+1)))</x:f>
        <x:v>4</x:v>
      </x:c>
      <x:c r="J2872" s="266" t="n">
        <x:f>MOD(INT((ROW()-ROW($I$46))/(MESCLUN_CAP+1)),CARROT_CAP+1)</x:f>
        <x:v>7</x:v>
      </x:c>
      <x:c r="K2872" s="266" t="n">
        <x:f>MOD(ROW()-ROW($I$46),MESCLUN_CAP+1)</x:f>
        <x:v>5</x:v>
      </x:c>
      <x:c r="L2872" s="266" t="n">
        <x:f>SUM(I2872:K2872)</x:f>
        <x:v>16</x:v>
      </x:c>
      <x:c r="M2872" s="267" t="n">
        <x:f>I2872*TOMATO_HOURS*WEEKS*(1+TOMATO_DIM)^I2872+J2872*CARROT_HOURS*WEEKS*(1+CARROT_DIM)^J2872+K2872*MESCLUN_HOURS*WEEKS*(1+MESCLUN_DIM)^K2872</x:f>
        <x:v>1016.1184928360597</x:v>
      </x:c>
      <x:c r="N2872" s="267" t="n">
        <x:f>MAX(M2872-FARMER_HOURS,0)/TEMP_HOURS_PER_WORKER</x:f>
        <x:v>0.20563784224726364</x:v>
      </x:c>
      <x:c r="O2872" s="268" t="n">
        <x:f>I2872*TOMATO_PRICE+J2872*CARROT_PRICE+K2872*MESCLUN_PRICE</x:f>
        <x:v>63358</x:v>
      </x:c>
      <x:c r="P2872" s="268" t="n">
        <x:f>I2872*TOMATO_FERTILIZER+J2872*CARROT_FERTILIZER+K2872*MESCLUN_FERTILIZER</x:f>
        <x:v>11000</x:v>
      </x:c>
      <x:c r="Q2872" s="268" t="n">
        <x:f>MIN(M2872,FARMER_HOURS)*FARMER_RATE+MAX(M2872-FARMER_HOURS,0)*TEMP_RATE</x:f>
        <x:v>30140.94605618159</x:v>
      </x:c>
      <x:c r="R2872" s="268" t="n">
        <x:f>O2872-P2872-Q2872-FIXED_COST</x:f>
        <x:v>2217.0539438184096</x:v>
      </x:c>
      <x:c r="S2872" s="139" t="str">
        <x:f>IF(AND(L2872&lt;=TOTAL_BED_CAP,N2872&lt;=TEMP_WORKER_CAP),"YES","NO")</x:f>
        <x:v>YES</x:v>
      </x:c>
      <x:c r="T2872" s="139" t="n">
        <x:f>IF(S2872="YES",R2872,-1E+99)</x:f>
        <x:v>2217.0539438184096</x:v>
      </x:c>
    </x:row>
    <x:row r="2873">
      <x:c r="A2873" s="139"/>
      <x:c r="B2873" s="139"/>
      <x:c r="C2873" s="139"/>
      <x:c r="D2873" s="139"/>
      <x:c r="E2873" s="139"/>
      <x:c r="F2873" s="139"/>
      <x:c r="G2873" s="139"/>
      <x:c r="H2873" s="139"/>
      <x:c r="I2873" s="266" t="n">
        <x:f>INT((ROW()-ROW($I$46))/((CARROT_CAP+1)*(MESCLUN_CAP+1)))</x:f>
        <x:v>4</x:v>
      </x:c>
      <x:c r="J2873" s="266" t="n">
        <x:f>MOD(INT((ROW()-ROW($I$46))/(MESCLUN_CAP+1)),CARROT_CAP+1)</x:f>
        <x:v>7</x:v>
      </x:c>
      <x:c r="K2873" s="266" t="n">
        <x:f>MOD(ROW()-ROW($I$46),MESCLUN_CAP+1)</x:f>
        <x:v>6</x:v>
      </x:c>
      <x:c r="L2873" s="266" t="n">
        <x:f>SUM(I2873:K2873)</x:f>
        <x:v>17</x:v>
      </x:c>
      <x:c r="M2873" s="267" t="n">
        <x:f>I2873*TOMATO_HOURS*WEEKS*(1+TOMATO_DIM)^I2873+J2873*CARROT_HOURS*WEEKS*(1+CARROT_DIM)^J2873+K2873*MESCLUN_HOURS*WEEKS*(1+MESCLUN_DIM)^K2873</x:f>
        <x:v>1067.5934670176925</x:v>
      </x:c>
      <x:c r="N2873" s="267" t="n">
        <x:f>MAX(M2873-FARMER_HOURS,0)/TEMP_HOURS_PER_WORKER</x:f>
        <x:v>0.24138435209561981</x:v>
      </x:c>
      <x:c r="O2873" s="268" t="n">
        <x:f>I2873*TOMATO_PRICE+J2873*CARROT_PRICE+K2873*MESCLUN_PRICE</x:f>
        <x:v>66058</x:v>
      </x:c>
      <x:c r="P2873" s="268" t="n">
        <x:f>I2873*TOMATO_FERTILIZER+J2873*CARROT_FERTILIZER+K2873*MESCLUN_FERTILIZER</x:f>
        <x:v>11880</x:v>
      </x:c>
      <x:c r="Q2873" s="268" t="n">
        <x:f>MIN(M2873,FARMER_HOURS)*FARMER_RATE+MAX(M2873-FARMER_HOURS,0)*TEMP_RATE</x:f>
        <x:v>31034.608802390496</x:v>
      </x:c>
      <x:c r="R2873" s="268" t="n">
        <x:f>O2873-P2873-Q2873-FIXED_COST</x:f>
        <x:v>3143.391197609504</x:v>
      </x:c>
      <x:c r="S2873" s="139" t="str">
        <x:f>IF(AND(L2873&lt;=TOTAL_BED_CAP,N2873&lt;=TEMP_WORKER_CAP),"YES","NO")</x:f>
        <x:v>YES</x:v>
      </x:c>
      <x:c r="T2873" s="139" t="n">
        <x:f>IF(S2873="YES",R2873,-1E+99)</x:f>
        <x:v>3143.391197609504</x:v>
      </x:c>
    </x:row>
    <x:row r="2874">
      <x:c r="A2874" s="139"/>
      <x:c r="B2874" s="139"/>
      <x:c r="C2874" s="139"/>
      <x:c r="D2874" s="139"/>
      <x:c r="E2874" s="139"/>
      <x:c r="F2874" s="139"/>
      <x:c r="G2874" s="139"/>
      <x:c r="H2874" s="139"/>
      <x:c r="I2874" s="266" t="n">
        <x:f>INT((ROW()-ROW($I$46))/((CARROT_CAP+1)*(MESCLUN_CAP+1)))</x:f>
        <x:v>4</x:v>
      </x:c>
      <x:c r="J2874" s="266" t="n">
        <x:f>MOD(INT((ROW()-ROW($I$46))/(MESCLUN_CAP+1)),CARROT_CAP+1)</x:f>
        <x:v>7</x:v>
      </x:c>
      <x:c r="K2874" s="266" t="n">
        <x:f>MOD(ROW()-ROW($I$46),MESCLUN_CAP+1)</x:f>
        <x:v>7</x:v>
      </x:c>
      <x:c r="L2874" s="266" t="n">
        <x:f>SUM(I2874:K2874)</x:f>
        <x:v>18</x:v>
      </x:c>
      <x:c r="M2874" s="267" t="n">
        <x:f>I2874*TOMATO_HOURS*WEEKS*(1+TOMATO_DIM)^I2874+J2874*CARROT_HOURS*WEEKS*(1+CARROT_DIM)^J2874+K2874*MESCLUN_HOURS*WEEKS*(1+MESCLUN_DIM)^K2874</x:f>
        <x:v>1120.317906415653</x:v>
      </x:c>
      <x:c r="N2874" s="267" t="n">
        <x:f>MAX(M2874-FARMER_HOURS,0)/TEMP_HOURS_PER_WORKER</x:f>
        <x:v>0.2779985461219812</x:v>
      </x:c>
      <x:c r="O2874" s="268" t="n">
        <x:f>I2874*TOMATO_PRICE+J2874*CARROT_PRICE+K2874*MESCLUN_PRICE</x:f>
        <x:v>68758</x:v>
      </x:c>
      <x:c r="P2874" s="268" t="n">
        <x:f>I2874*TOMATO_FERTILIZER+J2874*CARROT_FERTILIZER+K2874*MESCLUN_FERTILIZER</x:f>
        <x:v>12760</x:v>
      </x:c>
      <x:c r="Q2874" s="268" t="n">
        <x:f>MIN(M2874,FARMER_HOURS)*FARMER_RATE+MAX(M2874-FARMER_HOURS,0)*TEMP_RATE</x:f>
        <x:v>31949.96365304953</x:v>
      </x:c>
      <x:c r="R2874" s="268" t="n">
        <x:f>O2874-P2874-Q2874-FIXED_COST</x:f>
        <x:v>4048.03634695047</x:v>
      </x:c>
      <x:c r="S2874" s="139" t="str">
        <x:f>IF(AND(L2874&lt;=TOTAL_BED_CAP,N2874&lt;=TEMP_WORKER_CAP),"YES","NO")</x:f>
        <x:v>YES</x:v>
      </x:c>
      <x:c r="T2874" s="139" t="n">
        <x:f>IF(S2874="YES",R2874,-1E+99)</x:f>
        <x:v>4048.03634695047</x:v>
      </x:c>
    </x:row>
    <x:row r="2875">
      <x:c r="A2875" s="139"/>
      <x:c r="B2875" s="139"/>
      <x:c r="C2875" s="139"/>
      <x:c r="D2875" s="139"/>
      <x:c r="E2875" s="139"/>
      <x:c r="F2875" s="139"/>
      <x:c r="G2875" s="139"/>
      <x:c r="H2875" s="139"/>
      <x:c r="I2875" s="266" t="n">
        <x:f>INT((ROW()-ROW($I$46))/((CARROT_CAP+1)*(MESCLUN_CAP+1)))</x:f>
        <x:v>4</x:v>
      </x:c>
      <x:c r="J2875" s="266" t="n">
        <x:f>MOD(INT((ROW()-ROW($I$46))/(MESCLUN_CAP+1)),CARROT_CAP+1)</x:f>
        <x:v>7</x:v>
      </x:c>
      <x:c r="K2875" s="266" t="n">
        <x:f>MOD(ROW()-ROW($I$46),MESCLUN_CAP+1)</x:f>
        <x:v>8</x:v>
      </x:c>
      <x:c r="L2875" s="266" t="n">
        <x:f>SUM(I2875:K2875)</x:f>
        <x:v>19</x:v>
      </x:c>
      <x:c r="M2875" s="267" t="n">
        <x:f>I2875*TOMATO_HOURS*WEEKS*(1+TOMATO_DIM)^I2875+J2875*CARROT_HOURS*WEEKS*(1+CARROT_DIM)^J2875+K2875*MESCLUN_HOURS*WEEKS*(1+MESCLUN_DIM)^K2875</x:f>
        <x:v>1174.3150046956332</x:v>
      </x:c>
      <x:c r="N2875" s="267" t="n">
        <x:f>MAX(M2875-FARMER_HOURS,0)/TEMP_HOURS_PER_WORKER</x:f>
        <x:v>0.3154965310386342</x:v>
      </x:c>
      <x:c r="O2875" s="268" t="n">
        <x:f>I2875*TOMATO_PRICE+J2875*CARROT_PRICE+K2875*MESCLUN_PRICE</x:f>
        <x:v>71458</x:v>
      </x:c>
      <x:c r="P2875" s="268" t="n">
        <x:f>I2875*TOMATO_FERTILIZER+J2875*CARROT_FERTILIZER+K2875*MESCLUN_FERTILIZER</x:f>
        <x:v>13640</x:v>
      </x:c>
      <x:c r="Q2875" s="268" t="n">
        <x:f>MIN(M2875,FARMER_HOURS)*FARMER_RATE+MAX(M2875-FARMER_HOURS,0)*TEMP_RATE</x:f>
        <x:v>32887.41327596585</x:v>
      </x:c>
      <x:c r="R2875" s="268" t="n">
        <x:f>O2875-P2875-Q2875-FIXED_COST</x:f>
        <x:v>4930.586724034147</x:v>
      </x:c>
      <x:c r="S2875" s="139" t="str">
        <x:f>IF(AND(L2875&lt;=TOTAL_BED_CAP,N2875&lt;=TEMP_WORKER_CAP),"YES","NO")</x:f>
        <x:v>YES</x:v>
      </x:c>
      <x:c r="T2875" s="139" t="n">
        <x:f>IF(S2875="YES",R2875,-1E+99)</x:f>
        <x:v>4930.586724034147</x:v>
      </x:c>
    </x:row>
    <x:row r="2876">
      <x:c r="A2876" s="139"/>
      <x:c r="B2876" s="139"/>
      <x:c r="C2876" s="139"/>
      <x:c r="D2876" s="139"/>
      <x:c r="E2876" s="139"/>
      <x:c r="F2876" s="139"/>
      <x:c r="G2876" s="139"/>
      <x:c r="H2876" s="139"/>
      <x:c r="I2876" s="266" t="n">
        <x:f>INT((ROW()-ROW($I$46))/((CARROT_CAP+1)*(MESCLUN_CAP+1)))</x:f>
        <x:v>4</x:v>
      </x:c>
      <x:c r="J2876" s="266" t="n">
        <x:f>MOD(INT((ROW()-ROW($I$46))/(MESCLUN_CAP+1)),CARROT_CAP+1)</x:f>
        <x:v>7</x:v>
      </x:c>
      <x:c r="K2876" s="266" t="n">
        <x:f>MOD(ROW()-ROW($I$46),MESCLUN_CAP+1)</x:f>
        <x:v>9</x:v>
      </x:c>
      <x:c r="L2876" s="266" t="n">
        <x:f>SUM(I2876:K2876)</x:f>
        <x:v>20</x:v>
      </x:c>
      <x:c r="M2876" s="267" t="n">
        <x:f>I2876*TOMATO_HOURS*WEEKS*(1+TOMATO_DIM)^I2876+J2876*CARROT_HOURS*WEEKS*(1+CARROT_DIM)^J2876+K2876*MESCLUN_HOURS*WEEKS*(1+MESCLUN_DIM)^K2876</x:f>
        <x:v>1229.6083401360274</x:v>
      </x:c>
      <x:c r="N2876" s="267" t="n">
        <x:f>MAX(M2876-FARMER_HOURS,0)/TEMP_HOURS_PER_WORKER</x:f>
        <x:v>0.35389468065001906</x:v>
      </x:c>
      <x:c r="O2876" s="268" t="n">
        <x:f>I2876*TOMATO_PRICE+J2876*CARROT_PRICE+K2876*MESCLUN_PRICE</x:f>
        <x:v>74158</x:v>
      </x:c>
      <x:c r="P2876" s="268" t="n">
        <x:f>I2876*TOMATO_FERTILIZER+J2876*CARROT_FERTILIZER+K2876*MESCLUN_FERTILIZER</x:f>
        <x:v>14520</x:v>
      </x:c>
      <x:c r="Q2876" s="268" t="n">
        <x:f>MIN(M2876,FARMER_HOURS)*FARMER_RATE+MAX(M2876-FARMER_HOURS,0)*TEMP_RATE</x:f>
        <x:v>33847.36701625048</x:v>
      </x:c>
      <x:c r="R2876" s="268" t="n">
        <x:f>O2876-P2876-Q2876-FIXED_COST</x:f>
        <x:v>5790.632983749521</x:v>
      </x:c>
      <x:c r="S2876" s="139" t="str">
        <x:f>IF(AND(L2876&lt;=TOTAL_BED_CAP,N2876&lt;=TEMP_WORKER_CAP),"YES","NO")</x:f>
        <x:v>YES</x:v>
      </x:c>
      <x:c r="T2876" s="139" t="n">
        <x:f>IF(S2876="YES",R2876,-1E+99)</x:f>
        <x:v>5790.632983749521</x:v>
      </x:c>
    </x:row>
    <x:row r="2877">
      <x:c r="A2877" s="139"/>
      <x:c r="B2877" s="139"/>
      <x:c r="C2877" s="139"/>
      <x:c r="D2877" s="139"/>
      <x:c r="E2877" s="139"/>
      <x:c r="F2877" s="139"/>
      <x:c r="G2877" s="139"/>
      <x:c r="H2877" s="139"/>
      <x:c r="I2877" s="266" t="n">
        <x:f>INT((ROW()-ROW($I$46))/((CARROT_CAP+1)*(MESCLUN_CAP+1)))</x:f>
        <x:v>4</x:v>
      </x:c>
      <x:c r="J2877" s="266" t="n">
        <x:f>MOD(INT((ROW()-ROW($I$46))/(MESCLUN_CAP+1)),CARROT_CAP+1)</x:f>
        <x:v>7</x:v>
      </x:c>
      <x:c r="K2877" s="266" t="n">
        <x:f>MOD(ROW()-ROW($I$46),MESCLUN_CAP+1)</x:f>
        <x:v>10</x:v>
      </x:c>
      <x:c r="L2877" s="266" t="n">
        <x:f>SUM(I2877:K2877)</x:f>
        <x:v>21</x:v>
      </x:c>
      <x:c r="M2877" s="267" t="n">
        <x:f>I2877*TOMATO_HOURS*WEEKS*(1+TOMATO_DIM)^I2877+J2877*CARROT_HOURS*WEEKS*(1+CARROT_DIM)^J2877+K2877*MESCLUN_HOURS*WEEKS*(1+MESCLUN_DIM)^K2877</x:f>
        <x:v>1286.2218816192403</x:v>
      </x:c>
      <x:c r="N2877" s="267" t="n">
        <x:f>MAX(M2877-FARMER_HOURS,0)/TEMP_HOURS_PER_WORKER</x:f>
        <x:v>0.39320964001336134</x:v>
      </x:c>
      <x:c r="O2877" s="268" t="n">
        <x:f>I2877*TOMATO_PRICE+J2877*CARROT_PRICE+K2877*MESCLUN_PRICE</x:f>
        <x:v>76858</x:v>
      </x:c>
      <x:c r="P2877" s="268" t="n">
        <x:f>I2877*TOMATO_FERTILIZER+J2877*CARROT_FERTILIZER+K2877*MESCLUN_FERTILIZER</x:f>
        <x:v>15400</x:v>
      </x:c>
      <x:c r="Q2877" s="268" t="n">
        <x:f>MIN(M2877,FARMER_HOURS)*FARMER_RATE+MAX(M2877-FARMER_HOURS,0)*TEMP_RATE</x:f>
        <x:v>34830.241000334034</x:v>
      </x:c>
      <x:c r="R2877" s="268" t="n">
        <x:f>O2877-P2877-Q2877-FIXED_COST</x:f>
        <x:v>6627.758999665966</x:v>
      </x:c>
      <x:c r="S2877" s="139" t="str">
        <x:f>IF(AND(L2877&lt;=TOTAL_BED_CAP,N2877&lt;=TEMP_WORKER_CAP),"YES","NO")</x:f>
        <x:v>YES</x:v>
      </x:c>
      <x:c r="T2877" s="139" t="n">
        <x:f>IF(S2877="YES",R2877,-1E+99)</x:f>
        <x:v>6627.758999665966</x:v>
      </x:c>
    </x:row>
    <x:row r="2878">
      <x:c r="A2878" s="139"/>
      <x:c r="B2878" s="139"/>
      <x:c r="C2878" s="139"/>
      <x:c r="D2878" s="139"/>
      <x:c r="E2878" s="139"/>
      <x:c r="F2878" s="139"/>
      <x:c r="G2878" s="139"/>
      <x:c r="H2878" s="139"/>
      <x:c r="I2878" s="266" t="n">
        <x:f>INT((ROW()-ROW($I$46))/((CARROT_CAP+1)*(MESCLUN_CAP+1)))</x:f>
        <x:v>4</x:v>
      </x:c>
      <x:c r="J2878" s="266" t="n">
        <x:f>MOD(INT((ROW()-ROW($I$46))/(MESCLUN_CAP+1)),CARROT_CAP+1)</x:f>
        <x:v>7</x:v>
      </x:c>
      <x:c r="K2878" s="266" t="n">
        <x:f>MOD(ROW()-ROW($I$46),MESCLUN_CAP+1)</x:f>
        <x:v>11</x:v>
      </x:c>
      <x:c r="L2878" s="266" t="n">
        <x:f>SUM(I2878:K2878)</x:f>
        <x:v>22</x:v>
      </x:c>
      <x:c r="M2878" s="267" t="n">
        <x:f>I2878*TOMATO_HOURS*WEEKS*(1+TOMATO_DIM)^I2878+J2878*CARROT_HOURS*WEEKS*(1+CARROT_DIM)^J2878+K2878*MESCLUN_HOURS*WEEKS*(1+MESCLUN_DIM)^K2878</x:f>
        <x:v>1344.1799947126794</x:v>
      </x:c>
      <x:c r="N2878" s="267" t="n">
        <x:f>MAX(M2878-FARMER_HOURS,0)/TEMP_HOURS_PER_WORKER</x:f>
        <x:v>0.43345832966158293</x:v>
      </x:c>
      <x:c r="O2878" s="268" t="n">
        <x:f>I2878*TOMATO_PRICE+J2878*CARROT_PRICE+K2878*MESCLUN_PRICE</x:f>
        <x:v>79558</x:v>
      </x:c>
      <x:c r="P2878" s="268" t="n">
        <x:f>I2878*TOMATO_FERTILIZER+J2878*CARROT_FERTILIZER+K2878*MESCLUN_FERTILIZER</x:f>
        <x:v>16280</x:v>
      </x:c>
      <x:c r="Q2878" s="268" t="n">
        <x:f>MIN(M2878,FARMER_HOURS)*FARMER_RATE+MAX(M2878-FARMER_HOURS,0)*TEMP_RATE</x:f>
        <x:v>35836.45824153957</x:v>
      </x:c>
      <x:c r="R2878" s="268" t="n">
        <x:f>O2878-P2878-Q2878-FIXED_COST</x:f>
        <x:v>7441.541758460429</x:v>
      </x:c>
      <x:c r="S2878" s="139" t="str">
        <x:f>IF(AND(L2878&lt;=TOTAL_BED_CAP,N2878&lt;=TEMP_WORKER_CAP),"YES","NO")</x:f>
        <x:v>YES</x:v>
      </x:c>
      <x:c r="T2878" s="139" t="n">
        <x:f>IF(S2878="YES",R2878,-1E+99)</x:f>
        <x:v>7441.541758460429</x:v>
      </x:c>
    </x:row>
    <x:row r="2879">
      <x:c r="A2879" s="139"/>
      <x:c r="B2879" s="139"/>
      <x:c r="C2879" s="139"/>
      <x:c r="D2879" s="139"/>
      <x:c r="E2879" s="139"/>
      <x:c r="F2879" s="139"/>
      <x:c r="G2879" s="139"/>
      <x:c r="H2879" s="139"/>
      <x:c r="I2879" s="266" t="n">
        <x:f>INT((ROW()-ROW($I$46))/((CARROT_CAP+1)*(MESCLUN_CAP+1)))</x:f>
        <x:v>4</x:v>
      </x:c>
      <x:c r="J2879" s="266" t="n">
        <x:f>MOD(INT((ROW()-ROW($I$46))/(MESCLUN_CAP+1)),CARROT_CAP+1)</x:f>
        <x:v>7</x:v>
      </x:c>
      <x:c r="K2879" s="266" t="n">
        <x:f>MOD(ROW()-ROW($I$46),MESCLUN_CAP+1)</x:f>
        <x:v>12</x:v>
      </x:c>
      <x:c r="L2879" s="266" t="n">
        <x:f>SUM(I2879:K2879)</x:f>
        <x:v>23</x:v>
      </x:c>
      <x:c r="M2879" s="267" t="n">
        <x:f>I2879*TOMATO_HOURS*WEEKS*(1+TOMATO_DIM)^I2879+J2879*CARROT_HOURS*WEEKS*(1+CARROT_DIM)^J2879+K2879*MESCLUN_HOURS*WEEKS*(1+MESCLUN_DIM)^K2879</x:f>
        <x:v>1403.5074478407437</x:v>
      </x:c>
      <x:c r="N2879" s="267" t="n">
        <x:f>MAX(M2879-FARMER_HOURS,0)/TEMP_HOURS_PER_WORKER</x:f>
        <x:v>0.47465794988940535</x:v>
      </x:c>
      <x:c r="O2879" s="268" t="n">
        <x:f>I2879*TOMATO_PRICE+J2879*CARROT_PRICE+K2879*MESCLUN_PRICE</x:f>
        <x:v>82258</x:v>
      </x:c>
      <x:c r="P2879" s="268" t="n">
        <x:f>I2879*TOMATO_FERTILIZER+J2879*CARROT_FERTILIZER+K2879*MESCLUN_FERTILIZER</x:f>
        <x:v>17160</x:v>
      </x:c>
      <x:c r="Q2879" s="268" t="n">
        <x:f>MIN(M2879,FARMER_HOURS)*FARMER_RATE+MAX(M2879-FARMER_HOURS,0)*TEMP_RATE</x:f>
        <x:v>36866.44874723513</x:v>
      </x:c>
      <x:c r="R2879" s="268" t="n">
        <x:f>O2879-P2879-Q2879-FIXED_COST</x:f>
        <x:v>8231.551252764868</x:v>
      </x:c>
      <x:c r="S2879" s="139" t="str">
        <x:f>IF(AND(L2879&lt;=TOTAL_BED_CAP,N2879&lt;=TEMP_WORKER_CAP),"YES","NO")</x:f>
        <x:v>YES</x:v>
      </x:c>
      <x:c r="T2879" s="139" t="n">
        <x:f>IF(S2879="YES",R2879,-1E+99)</x:f>
        <x:v>8231.551252764868</x:v>
      </x:c>
    </x:row>
    <x:row r="2880">
      <x:c r="A2880" s="139"/>
      <x:c r="B2880" s="139"/>
      <x:c r="C2880" s="139"/>
      <x:c r="D2880" s="139"/>
      <x:c r="E2880" s="139"/>
      <x:c r="F2880" s="139"/>
      <x:c r="G2880" s="139"/>
      <x:c r="H2880" s="139"/>
      <x:c r="I2880" s="266" t="n">
        <x:f>INT((ROW()-ROW($I$46))/((CARROT_CAP+1)*(MESCLUN_CAP+1)))</x:f>
        <x:v>4</x:v>
      </x:c>
      <x:c r="J2880" s="266" t="n">
        <x:f>MOD(INT((ROW()-ROW($I$46))/(MESCLUN_CAP+1)),CARROT_CAP+1)</x:f>
        <x:v>7</x:v>
      </x:c>
      <x:c r="K2880" s="266" t="n">
        <x:f>MOD(ROW()-ROW($I$46),MESCLUN_CAP+1)</x:f>
        <x:v>13</x:v>
      </x:c>
      <x:c r="L2880" s="266" t="n">
        <x:f>SUM(I2880:K2880)</x:f>
        <x:v>24</x:v>
      </x:c>
      <x:c r="M2880" s="267" t="n">
        <x:f>I2880*TOMATO_HOURS*WEEKS*(1+TOMATO_DIM)^I2880+J2880*CARROT_HOURS*WEEKS*(1+CARROT_DIM)^J2880+K2880*MESCLUN_HOURS*WEEKS*(1+MESCLUN_DIM)^K2880</x:f>
        <x:v>1464.2294185491282</x:v>
      </x:c>
      <x:c r="N2880" s="267" t="n">
        <x:f>MAX(M2880-FARMER_HOURS,0)/TEMP_HOURS_PER_WORKER</x:f>
        <x:v>0.5168259851035613</x:v>
      </x:c>
      <x:c r="O2880" s="268" t="n">
        <x:f>I2880*TOMATO_PRICE+J2880*CARROT_PRICE+K2880*MESCLUN_PRICE</x:f>
        <x:v>84958</x:v>
      </x:c>
      <x:c r="P2880" s="268" t="n">
        <x:f>I2880*TOMATO_FERTILIZER+J2880*CARROT_FERTILIZER+K2880*MESCLUN_FERTILIZER</x:f>
        <x:v>18040</x:v>
      </x:c>
      <x:c r="Q2880" s="268" t="n">
        <x:f>MIN(M2880,FARMER_HOURS)*FARMER_RATE+MAX(M2880-FARMER_HOURS,0)*TEMP_RATE</x:f>
        <x:v>37920.64962758903</x:v>
      </x:c>
      <x:c r="R2880" s="268" t="n">
        <x:f>O2880-P2880-Q2880-FIXED_COST</x:f>
        <x:v>8997.350372410969</x:v>
      </x:c>
      <x:c r="S2880" s="139" t="str">
        <x:f>IF(AND(L2880&lt;=TOTAL_BED_CAP,N2880&lt;=TEMP_WORKER_CAP),"YES","NO")</x:f>
        <x:v>YES</x:v>
      </x:c>
      <x:c r="T2880" s="139" t="n">
        <x:f>IF(S2880="YES",R2880,-1E+99)</x:f>
        <x:v>8997.350372410969</x:v>
      </x:c>
    </x:row>
    <x:row r="2881">
      <x:c r="A2881" s="139"/>
      <x:c r="B2881" s="139"/>
      <x:c r="C2881" s="139"/>
      <x:c r="D2881" s="139"/>
      <x:c r="E2881" s="139"/>
      <x:c r="F2881" s="139"/>
      <x:c r="G2881" s="139"/>
      <x:c r="H2881" s="139"/>
      <x:c r="I2881" s="266" t="n">
        <x:f>INT((ROW()-ROW($I$46))/((CARROT_CAP+1)*(MESCLUN_CAP+1)))</x:f>
        <x:v>4</x:v>
      </x:c>
      <x:c r="J2881" s="266" t="n">
        <x:f>MOD(INT((ROW()-ROW($I$46))/(MESCLUN_CAP+1)),CARROT_CAP+1)</x:f>
        <x:v>7</x:v>
      </x:c>
      <x:c r="K2881" s="266" t="n">
        <x:f>MOD(ROW()-ROW($I$46),MESCLUN_CAP+1)</x:f>
        <x:v>14</x:v>
      </x:c>
      <x:c r="L2881" s="266" t="n">
        <x:f>SUM(I2881:K2881)</x:f>
        <x:v>25</x:v>
      </x:c>
      <x:c r="M2881" s="267" t="n">
        <x:f>I2881*TOMATO_HOURS*WEEKS*(1+TOMATO_DIM)^I2881+J2881*CARROT_HOURS*WEEKS*(1+CARROT_DIM)^J2881+K2881*MESCLUN_HOURS*WEEKS*(1+MESCLUN_DIM)^K2881</x:f>
        <x:v>1526.3714998627893</x:v>
      </x:c>
      <x:c r="N2881" s="267" t="n">
        <x:f>MAX(M2881-FARMER_HOURS,0)/TEMP_HOURS_PER_WORKER</x:f>
        <x:v>0.5599802082380481</x:v>
      </x:c>
      <x:c r="O2881" s="268" t="n">
        <x:f>I2881*TOMATO_PRICE+J2881*CARROT_PRICE+K2881*MESCLUN_PRICE</x:f>
        <x:v>87658</x:v>
      </x:c>
      <x:c r="P2881" s="268" t="n">
        <x:f>I2881*TOMATO_FERTILIZER+J2881*CARROT_FERTILIZER+K2881*MESCLUN_FERTILIZER</x:f>
        <x:v>18920</x:v>
      </x:c>
      <x:c r="Q2881" s="268" t="n">
        <x:f>MIN(M2881,FARMER_HOURS)*FARMER_RATE+MAX(M2881-FARMER_HOURS,0)*TEMP_RATE</x:f>
        <x:v>38999.5052059512</x:v>
      </x:c>
      <x:c r="R2881" s="268" t="n">
        <x:f>O2881-P2881-Q2881-FIXED_COST</x:f>
        <x:v>9738.494794048798</x:v>
      </x:c>
      <x:c r="S2881" s="139" t="str">
        <x:f>IF(AND(L2881&lt;=TOTAL_BED_CAP,N2881&lt;=TEMP_WORKER_CAP),"YES","NO")</x:f>
        <x:v>YES</x:v>
      </x:c>
      <x:c r="T2881" s="139" t="n">
        <x:f>IF(S2881="YES",R2881,-1E+99)</x:f>
        <x:v>9738.494794048798</x:v>
      </x:c>
    </x:row>
    <x:row r="2882">
      <x:c r="A2882" s="139"/>
      <x:c r="B2882" s="139"/>
      <x:c r="C2882" s="139"/>
      <x:c r="D2882" s="139"/>
      <x:c r="E2882" s="139"/>
      <x:c r="F2882" s="139"/>
      <x:c r="G2882" s="139"/>
      <x:c r="H2882" s="139"/>
      <x:c r="I2882" s="266" t="n">
        <x:f>INT((ROW()-ROW($I$46))/((CARROT_CAP+1)*(MESCLUN_CAP+1)))</x:f>
        <x:v>4</x:v>
      </x:c>
      <x:c r="J2882" s="266" t="n">
        <x:f>MOD(INT((ROW()-ROW($I$46))/(MESCLUN_CAP+1)),CARROT_CAP+1)</x:f>
        <x:v>7</x:v>
      </x:c>
      <x:c r="K2882" s="266" t="n">
        <x:f>MOD(ROW()-ROW($I$46),MESCLUN_CAP+1)</x:f>
        <x:v>15</x:v>
      </x:c>
      <x:c r="L2882" s="266" t="n">
        <x:f>SUM(I2882:K2882)</x:f>
        <x:v>26</x:v>
      </x:c>
      <x:c r="M2882" s="267" t="n">
        <x:f>I2882*TOMATO_HOURS*WEEKS*(1+TOMATO_DIM)^I2882+J2882*CARROT_HOURS*WEEKS*(1+CARROT_DIM)^J2882+K2882*MESCLUN_HOURS*WEEKS*(1+MESCLUN_DIM)^K2882</x:f>
        <x:v>1589.9597067389354</x:v>
      </x:c>
      <x:c r="N2882" s="267" t="n">
        <x:f>MAX(M2882-FARMER_HOURS,0)/TEMP_HOURS_PER_WORKER</x:f>
        <x:v>0.6041386852353718</x:v>
      </x:c>
      <x:c r="O2882" s="268" t="n">
        <x:f>I2882*TOMATO_PRICE+J2882*CARROT_PRICE+K2882*MESCLUN_PRICE</x:f>
        <x:v>90358</x:v>
      </x:c>
      <x:c r="P2882" s="268" t="n">
        <x:f>I2882*TOMATO_FERTILIZER+J2882*CARROT_FERTILIZER+K2882*MESCLUN_FERTILIZER</x:f>
        <x:v>19800</x:v>
      </x:c>
      <x:c r="Q2882" s="268" t="n">
        <x:f>MIN(M2882,FARMER_HOURS)*FARMER_RATE+MAX(M2882-FARMER_HOURS,0)*TEMP_RATE</x:f>
        <x:v>40103.467130884295</x:v>
      </x:c>
      <x:c r="R2882" s="268" t="n">
        <x:f>O2882-P2882-Q2882-FIXED_COST</x:f>
        <x:v>10454.532869115705</x:v>
      </x:c>
      <x:c r="S2882" s="139" t="str">
        <x:f>IF(AND(L2882&lt;=TOTAL_BED_CAP,N2882&lt;=TEMP_WORKER_CAP),"YES","NO")</x:f>
        <x:v>YES</x:v>
      </x:c>
      <x:c r="T2882" s="139" t="n">
        <x:f>IF(S2882="YES",R2882,-1E+99)</x:f>
        <x:v>10454.532869115705</x:v>
      </x:c>
    </x:row>
    <x:row r="2883">
      <x:c r="A2883" s="139"/>
      <x:c r="B2883" s="139"/>
      <x:c r="C2883" s="139"/>
      <x:c r="D2883" s="139"/>
      <x:c r="E2883" s="139"/>
      <x:c r="F2883" s="139"/>
      <x:c r="G2883" s="139"/>
      <x:c r="H2883" s="139"/>
      <x:c r="I2883" s="266" t="n">
        <x:f>INT((ROW()-ROW($I$46))/((CARROT_CAP+1)*(MESCLUN_CAP+1)))</x:f>
        <x:v>4</x:v>
      </x:c>
      <x:c r="J2883" s="266" t="n">
        <x:f>MOD(INT((ROW()-ROW($I$46))/(MESCLUN_CAP+1)),CARROT_CAP+1)</x:f>
        <x:v>7</x:v>
      </x:c>
      <x:c r="K2883" s="266" t="n">
        <x:f>MOD(ROW()-ROW($I$46),MESCLUN_CAP+1)</x:f>
        <x:v>16</x:v>
      </x:c>
      <x:c r="L2883" s="266" t="n">
        <x:f>SUM(I2883:K2883)</x:f>
        <x:v>27</x:v>
      </x:c>
      <x:c r="M2883" s="267" t="n">
        <x:f>I2883*TOMATO_HOURS*WEEKS*(1+TOMATO_DIM)^I2883+J2883*CARROT_HOURS*WEEKS*(1+CARROT_DIM)^J2883+K2883*MESCLUN_HOURS*WEEKS*(1+MESCLUN_DIM)^K2883</x:f>
        <x:v>1655.0204826164245</x:v>
      </x:c>
      <x:c r="N2883" s="267" t="n">
        <x:f>MAX(M2883-FARMER_HOURS,0)/TEMP_HOURS_PER_WORKER</x:f>
        <x:v>0.6493197795947392</x:v>
      </x:c>
      <x:c r="O2883" s="268" t="n">
        <x:f>I2883*TOMATO_PRICE+J2883*CARROT_PRICE+K2883*MESCLUN_PRICE</x:f>
        <x:v>93058</x:v>
      </x:c>
      <x:c r="P2883" s="268" t="n">
        <x:f>I2883*TOMATO_FERTILIZER+J2883*CARROT_FERTILIZER+K2883*MESCLUN_FERTILIZER</x:f>
        <x:v>20680</x:v>
      </x:c>
      <x:c r="Q2883" s="268" t="n">
        <x:f>MIN(M2883,FARMER_HOURS)*FARMER_RATE+MAX(M2883-FARMER_HOURS,0)*TEMP_RATE</x:f>
        <x:v>41232.99448986848</x:v>
      </x:c>
      <x:c r="R2883" s="268" t="n">
        <x:f>O2883-P2883-Q2883-FIXED_COST</x:f>
        <x:v>11145.005510131523</x:v>
      </x:c>
      <x:c r="S2883" s="139" t="str">
        <x:f>IF(AND(L2883&lt;=TOTAL_BED_CAP,N2883&lt;=TEMP_WORKER_CAP),"YES","NO")</x:f>
        <x:v>YES</x:v>
      </x:c>
      <x:c r="T2883" s="139" t="n">
        <x:f>IF(S2883="YES",R2883,-1E+99)</x:f>
        <x:v>11145.005510131523</x:v>
      </x:c>
    </x:row>
    <x:row r="2884">
      <x:c r="A2884" s="139"/>
      <x:c r="B2884" s="139"/>
      <x:c r="C2884" s="139"/>
      <x:c r="D2884" s="139"/>
      <x:c r="E2884" s="139"/>
      <x:c r="F2884" s="139"/>
      <x:c r="G2884" s="139"/>
      <x:c r="H2884" s="139"/>
      <x:c r="I2884" s="266" t="n">
        <x:f>INT((ROW()-ROW($I$46))/((CARROT_CAP+1)*(MESCLUN_CAP+1)))</x:f>
        <x:v>4</x:v>
      </x:c>
      <x:c r="J2884" s="266" t="n">
        <x:f>MOD(INT((ROW()-ROW($I$46))/(MESCLUN_CAP+1)),CARROT_CAP+1)</x:f>
        <x:v>7</x:v>
      </x:c>
      <x:c r="K2884" s="266" t="n">
        <x:f>MOD(ROW()-ROW($I$46),MESCLUN_CAP+1)</x:f>
        <x:v>17</x:v>
      </x:c>
      <x:c r="L2884" s="266" t="n">
        <x:f>SUM(I2884:K2884)</x:f>
        <x:v>28</x:v>
      </x:c>
      <x:c r="M2884" s="267" t="n">
        <x:f>I2884*TOMATO_HOURS*WEEKS*(1+TOMATO_DIM)^I2884+J2884*CARROT_HOURS*WEEKS*(1+CARROT_DIM)^J2884+K2884*MESCLUN_HOURS*WEEKS*(1+MESCLUN_DIM)^K2884</x:f>
        <x:v>1721.5807060629647</x:v>
      </x:c>
      <x:c r="N2884" s="267" t="n">
        <x:f>MAX(M2884-FARMER_HOURS,0)/TEMP_HOURS_PER_WORKER</x:f>
        <x:v>0.6955421569881699</x:v>
      </x:c>
      <x:c r="O2884" s="268" t="n">
        <x:f>I2884*TOMATO_PRICE+J2884*CARROT_PRICE+K2884*MESCLUN_PRICE</x:f>
        <x:v>95758</x:v>
      </x:c>
      <x:c r="P2884" s="268" t="n">
        <x:f>I2884*TOMATO_FERTILIZER+J2884*CARROT_FERTILIZER+K2884*MESCLUN_FERTILIZER</x:f>
        <x:v>21560</x:v>
      </x:c>
      <x:c r="Q2884" s="268" t="n">
        <x:f>MIN(M2884,FARMER_HOURS)*FARMER_RATE+MAX(M2884-FARMER_HOURS,0)*TEMP_RATE</x:f>
        <x:v>42388.55392470425</x:v>
      </x:c>
      <x:c r="R2884" s="268" t="n">
        <x:f>O2884-P2884-Q2884-FIXED_COST</x:f>
        <x:v>11809.446075295753</x:v>
      </x:c>
      <x:c r="S2884" s="139" t="str">
        <x:f>IF(AND(L2884&lt;=TOTAL_BED_CAP,N2884&lt;=TEMP_WORKER_CAP),"YES","NO")</x:f>
        <x:v>YES</x:v>
      </x:c>
      <x:c r="T2884" s="139" t="n">
        <x:f>IF(S2884="YES",R2884,-1E+99)</x:f>
        <x:v>11809.446075295753</x:v>
      </x:c>
    </x:row>
    <x:row r="2885">
      <x:c r="A2885" s="139"/>
      <x:c r="B2885" s="139"/>
      <x:c r="C2885" s="139"/>
      <x:c r="D2885" s="139"/>
      <x:c r="E2885" s="139"/>
      <x:c r="F2885" s="139"/>
      <x:c r="G2885" s="139"/>
      <x:c r="H2885" s="139"/>
      <x:c r="I2885" s="266" t="n">
        <x:f>INT((ROW()-ROW($I$46))/((CARROT_CAP+1)*(MESCLUN_CAP+1)))</x:f>
        <x:v>4</x:v>
      </x:c>
      <x:c r="J2885" s="266" t="n">
        <x:f>MOD(INT((ROW()-ROW($I$46))/(MESCLUN_CAP+1)),CARROT_CAP+1)</x:f>
        <x:v>7</x:v>
      </x:c>
      <x:c r="K2885" s="266" t="n">
        <x:f>MOD(ROW()-ROW($I$46),MESCLUN_CAP+1)</x:f>
        <x:v>18</x:v>
      </x:c>
      <x:c r="L2885" s="266" t="n">
        <x:f>SUM(I2885:K2885)</x:f>
        <x:v>29</x:v>
      </x:c>
      <x:c r="M2885" s="267" t="n">
        <x:f>I2885*TOMATO_HOURS*WEEKS*(1+TOMATO_DIM)^I2885+J2885*CARROT_HOURS*WEEKS*(1+CARROT_DIM)^J2885+K2885*MESCLUN_HOURS*WEEKS*(1+MESCLUN_DIM)^K2885</x:f>
        <x:v>1789.6676975215519</x:v>
      </x:c>
      <x:c r="N2885" s="267" t="n">
        <x:f>MAX(M2885-FARMER_HOURS,0)/TEMP_HOURS_PER_WORKER</x:f>
        <x:v>0.7428247899455221</x:v>
      </x:c>
      <x:c r="O2885" s="268" t="n">
        <x:f>I2885*TOMATO_PRICE+J2885*CARROT_PRICE+K2885*MESCLUN_PRICE</x:f>
        <x:v>98458</x:v>
      </x:c>
      <x:c r="P2885" s="268" t="n">
        <x:f>I2885*TOMATO_FERTILIZER+J2885*CARROT_FERTILIZER+K2885*MESCLUN_FERTILIZER</x:f>
        <x:v>22440</x:v>
      </x:c>
      <x:c r="Q2885" s="268" t="n">
        <x:f>MIN(M2885,FARMER_HOURS)*FARMER_RATE+MAX(M2885-FARMER_HOURS,0)*TEMP_RATE</x:f>
        <x:v>43570.619748638055</x:v>
      </x:c>
      <x:c r="R2885" s="268" t="n">
        <x:f>O2885-P2885-Q2885-FIXED_COST</x:f>
        <x:v>12447.380251361945</x:v>
      </x:c>
      <x:c r="S2885" s="139" t="str">
        <x:f>IF(AND(L2885&lt;=TOTAL_BED_CAP,N2885&lt;=TEMP_WORKER_CAP),"YES","NO")</x:f>
        <x:v>YES</x:v>
      </x:c>
      <x:c r="T2885" s="139" t="n">
        <x:f>IF(S2885="YES",R2885,-1E+99)</x:f>
        <x:v>12447.380251361945</x:v>
      </x:c>
    </x:row>
    <x:row r="2886">
      <x:c r="A2886" s="139"/>
      <x:c r="B2886" s="139"/>
      <x:c r="C2886" s="139"/>
      <x:c r="D2886" s="139"/>
      <x:c r="E2886" s="139"/>
      <x:c r="F2886" s="139"/>
      <x:c r="G2886" s="139"/>
      <x:c r="H2886" s="139"/>
      <x:c r="I2886" s="266" t="n">
        <x:f>INT((ROW()-ROW($I$46))/((CARROT_CAP+1)*(MESCLUN_CAP+1)))</x:f>
        <x:v>4</x:v>
      </x:c>
      <x:c r="J2886" s="266" t="n">
        <x:f>MOD(INT((ROW()-ROW($I$46))/(MESCLUN_CAP+1)),CARROT_CAP+1)</x:f>
        <x:v>7</x:v>
      </x:c>
      <x:c r="K2886" s="266" t="n">
        <x:f>MOD(ROW()-ROW($I$46),MESCLUN_CAP+1)</x:f>
        <x:v>19</x:v>
      </x:c>
      <x:c r="L2886" s="266" t="n">
        <x:f>SUM(I2886:K2886)</x:f>
        <x:v>30</x:v>
      </x:c>
      <x:c r="M2886" s="267" t="n">
        <x:f>I2886*TOMATO_HOURS*WEEKS*(1+TOMATO_DIM)^I2886+J2886*CARROT_HOURS*WEEKS*(1+CARROT_DIM)^J2886+K2886*MESCLUN_HOURS*WEEKS*(1+MESCLUN_DIM)^K2886</x:f>
        <x:v>1859.309226157574</x:v>
      </x:c>
      <x:c r="N2886" s="267" t="n">
        <x:f>MAX(M2886-FARMER_HOURS,0)/TEMP_HOURS_PER_WORKER</x:f>
        <x:v>0.7911869626094263</x:v>
      </x:c>
      <x:c r="O2886" s="268" t="n">
        <x:f>I2886*TOMATO_PRICE+J2886*CARROT_PRICE+K2886*MESCLUN_PRICE</x:f>
        <x:v>101158</x:v>
      </x:c>
      <x:c r="P2886" s="268" t="n">
        <x:f>I2886*TOMATO_FERTILIZER+J2886*CARROT_FERTILIZER+K2886*MESCLUN_FERTILIZER</x:f>
        <x:v>23320</x:v>
      </x:c>
      <x:c r="Q2886" s="268" t="n">
        <x:f>MIN(M2886,FARMER_HOURS)*FARMER_RATE+MAX(M2886-FARMER_HOURS,0)*TEMP_RATE</x:f>
        <x:v>44779.67406523565</x:v>
      </x:c>
      <x:c r="R2886" s="268" t="n">
        <x:f>O2886-P2886-Q2886-FIXED_COST</x:f>
        <x:v>13058.325934764347</x:v>
      </x:c>
      <x:c r="S2886" s="139" t="str">
        <x:f>IF(AND(L2886&lt;=TOTAL_BED_CAP,N2886&lt;=TEMP_WORKER_CAP),"YES","NO")</x:f>
        <x:v>YES</x:v>
      </x:c>
      <x:c r="T2886" s="139" t="n">
        <x:f>IF(S2886="YES",R2886,-1E+99)</x:f>
        <x:v>13058.325934764347</x:v>
      </x:c>
    </x:row>
    <x:row r="2887">
      <x:c r="A2887" s="139"/>
      <x:c r="B2887" s="139"/>
      <x:c r="C2887" s="139"/>
      <x:c r="D2887" s="139"/>
      <x:c r="E2887" s="139"/>
      <x:c r="F2887" s="139"/>
      <x:c r="G2887" s="139"/>
      <x:c r="H2887" s="139"/>
      <x:c r="I2887" s="266" t="n">
        <x:f>INT((ROW()-ROW($I$46))/((CARROT_CAP+1)*(MESCLUN_CAP+1)))</x:f>
        <x:v>4</x:v>
      </x:c>
      <x:c r="J2887" s="266" t="n">
        <x:f>MOD(INT((ROW()-ROW($I$46))/(MESCLUN_CAP+1)),CARROT_CAP+1)</x:f>
        <x:v>7</x:v>
      </x:c>
      <x:c r="K2887" s="266" t="n">
        <x:f>MOD(ROW()-ROW($I$46),MESCLUN_CAP+1)</x:f>
        <x:v>20</x:v>
      </x:c>
      <x:c r="L2887" s="266" t="n">
        <x:f>SUM(I2887:K2887)</x:f>
        <x:v>31</x:v>
      </x:c>
      <x:c r="M2887" s="267" t="n">
        <x:f>I2887*TOMATO_HOURS*WEEKS*(1+TOMATO_DIM)^I2887+J2887*CARROT_HOURS*WEEKS*(1+CARROT_DIM)^J2887+K2887*MESCLUN_HOURS*WEEKS*(1+MESCLUN_DIM)^K2887</x:f>
        <x:v>1930.5335168080508</x:v>
      </x:c>
      <x:c r="N2887" s="267" t="n">
        <x:f>MAX(M2887-FARMER_HOURS,0)/TEMP_HOURS_PER_WORKER</x:f>
        <x:v>0.8406482755611464</x:v>
      </x:c>
      <x:c r="O2887" s="268" t="n">
        <x:f>I2887*TOMATO_PRICE+J2887*CARROT_PRICE+K2887*MESCLUN_PRICE</x:f>
        <x:v>103858</x:v>
      </x:c>
      <x:c r="P2887" s="268" t="n">
        <x:f>I2887*TOMATO_FERTILIZER+J2887*CARROT_FERTILIZER+K2887*MESCLUN_FERTILIZER</x:f>
        <x:v>24200</x:v>
      </x:c>
      <x:c r="Q2887" s="268" t="n">
        <x:f>MIN(M2887,FARMER_HOURS)*FARMER_RATE+MAX(M2887-FARMER_HOURS,0)*TEMP_RATE</x:f>
        <x:v>46016.20688902866</x:v>
      </x:c>
      <x:c r="R2887" s="268" t="n">
        <x:f>O2887-P2887-Q2887-FIXED_COST</x:f>
        <x:v>13641.793110971339</x:v>
      </x:c>
      <x:c r="S2887" s="139" t="str">
        <x:f>IF(AND(L2887&lt;=TOTAL_BED_CAP,N2887&lt;=TEMP_WORKER_CAP),"YES","NO")</x:f>
        <x:v>YES</x:v>
      </x:c>
      <x:c r="T2887" s="139" t="n">
        <x:f>IF(S2887="YES",R2887,-1E+99)</x:f>
        <x:v>13641.793110971339</x:v>
      </x:c>
    </x:row>
    <x:row r="2888">
      <x:c r="A2888" s="139"/>
      <x:c r="B2888" s="139"/>
      <x:c r="C2888" s="139"/>
      <x:c r="D2888" s="139"/>
      <x:c r="E2888" s="139"/>
      <x:c r="F2888" s="139"/>
      <x:c r="G2888" s="139"/>
      <x:c r="H2888" s="139"/>
      <x:c r="I2888" s="266" t="n">
        <x:f>INT((ROW()-ROW($I$46))/((CARROT_CAP+1)*(MESCLUN_CAP+1)))</x:f>
        <x:v>4</x:v>
      </x:c>
      <x:c r="J2888" s="266" t="n">
        <x:f>MOD(INT((ROW()-ROW($I$46))/(MESCLUN_CAP+1)),CARROT_CAP+1)</x:f>
        <x:v>7</x:v>
      </x:c>
      <x:c r="K2888" s="266" t="n">
        <x:f>MOD(ROW()-ROW($I$46),MESCLUN_CAP+1)</x:f>
        <x:v>21</x:v>
      </x:c>
      <x:c r="L2888" s="266" t="n">
        <x:f>SUM(I2888:K2888)</x:f>
        <x:v>32</x:v>
      </x:c>
      <x:c r="M2888" s="267" t="n">
        <x:f>I2888*TOMATO_HOURS*WEEKS*(1+TOMATO_DIM)^I2888+J2888*CARROT_HOURS*WEEKS*(1+CARROT_DIM)^J2888+K2888*MESCLUN_HOURS*WEEKS*(1+MESCLUN_DIM)^K2888</x:f>
        <x:v>2003.3692570344947</x:v>
      </x:c>
      <x:c r="N2888" s="267" t="n">
        <x:f>MAX(M2888-FARMER_HOURS,0)/TEMP_HOURS_PER_WORKER</x:f>
        <x:v>0.8912286507183991</x:v>
      </x:c>
      <x:c r="O2888" s="268" t="n">
        <x:f>I2888*TOMATO_PRICE+J2888*CARROT_PRICE+K2888*MESCLUN_PRICE</x:f>
        <x:v>106558</x:v>
      </x:c>
      <x:c r="P2888" s="268" t="n">
        <x:f>I2888*TOMATO_FERTILIZER+J2888*CARROT_FERTILIZER+K2888*MESCLUN_FERTILIZER</x:f>
        <x:v>25080</x:v>
      </x:c>
      <x:c r="Q2888" s="268" t="n">
        <x:f>MIN(M2888,FARMER_HOURS)*FARMER_RATE+MAX(M2888-FARMER_HOURS,0)*TEMP_RATE</x:f>
        <x:v>47280.71626795997</x:v>
      </x:c>
      <x:c r="R2888" s="268" t="n">
        <x:f>O2888-P2888-Q2888-FIXED_COST</x:f>
        <x:v>14197.283732040029</x:v>
      </x:c>
      <x:c r="S2888" s="139" t="str">
        <x:f>IF(AND(L2888&lt;=TOTAL_BED_CAP,N2888&lt;=TEMP_WORKER_CAP),"YES","NO")</x:f>
        <x:v>YES</x:v>
      </x:c>
      <x:c r="T2888" s="139" t="n">
        <x:f>IF(S2888="YES",R2888,-1E+99)</x:f>
        <x:v>14197.283732040029</x:v>
      </x:c>
    </x:row>
    <x:row r="2889">
      <x:c r="A2889" s="139"/>
      <x:c r="B2889" s="139"/>
      <x:c r="C2889" s="139"/>
      <x:c r="D2889" s="139"/>
      <x:c r="E2889" s="139"/>
      <x:c r="F2889" s="139"/>
      <x:c r="G2889" s="139"/>
      <x:c r="H2889" s="139"/>
      <x:c r="I2889" s="266" t="n">
        <x:f>INT((ROW()-ROW($I$46))/((CARROT_CAP+1)*(MESCLUN_CAP+1)))</x:f>
        <x:v>4</x:v>
      </x:c>
      <x:c r="J2889" s="266" t="n">
        <x:f>MOD(INT((ROW()-ROW($I$46))/(MESCLUN_CAP+1)),CARROT_CAP+1)</x:f>
        <x:v>7</x:v>
      </x:c>
      <x:c r="K2889" s="266" t="n">
        <x:f>MOD(ROW()-ROW($I$46),MESCLUN_CAP+1)</x:f>
        <x:v>22</x:v>
      </x:c>
      <x:c r="L2889" s="266" t="n">
        <x:f>SUM(I2889:K2889)</x:f>
        <x:v>33</x:v>
      </x:c>
      <x:c r="M2889" s="267" t="n">
        <x:f>I2889*TOMATO_HOURS*WEEKS*(1+TOMATO_DIM)^I2889+J2889*CARROT_HOURS*WEEKS*(1+CARROT_DIM)^J2889+K2889*MESCLUN_HOURS*WEEKS*(1+MESCLUN_DIM)^K2889</x:f>
        <x:v>2077.8456042808907</x:v>
      </x:c>
      <x:c r="N2889" s="267" t="n">
        <x:f>MAX(M2889-FARMER_HOURS,0)/TEMP_HOURS_PER_WORKER</x:f>
        <x:v>0.9429483363061741</x:v>
      </x:c>
      <x:c r="O2889" s="268" t="n">
        <x:f>I2889*TOMATO_PRICE+J2889*CARROT_PRICE+K2889*MESCLUN_PRICE</x:f>
        <x:v>109258</x:v>
      </x:c>
      <x:c r="P2889" s="268" t="n">
        <x:f>I2889*TOMATO_FERTILIZER+J2889*CARROT_FERTILIZER+K2889*MESCLUN_FERTILIZER</x:f>
        <x:v>25960</x:v>
      </x:c>
      <x:c r="Q2889" s="268" t="n">
        <x:f>MIN(M2889,FARMER_HOURS)*FARMER_RATE+MAX(M2889-FARMER_HOURS,0)*TEMP_RATE</x:f>
        <x:v>48573.708407654354</x:v>
      </x:c>
      <x:c r="R2889" s="268" t="n">
        <x:f>O2889-P2889-Q2889-FIXED_COST</x:f>
        <x:v>14724.291592345646</x:v>
      </x:c>
      <x:c r="S2889" s="139" t="str">
        <x:f>IF(AND(L2889&lt;=TOTAL_BED_CAP,N2889&lt;=TEMP_WORKER_CAP),"YES","NO")</x:f>
        <x:v>YES</x:v>
      </x:c>
      <x:c r="T2889" s="139" t="n">
        <x:f>IF(S2889="YES",R2889,-1E+99)</x:f>
        <x:v>14724.291592345646</x:v>
      </x:c>
    </x:row>
    <x:row r="2890">
      <x:c r="A2890" s="139"/>
      <x:c r="B2890" s="139"/>
      <x:c r="C2890" s="139"/>
      <x:c r="D2890" s="139"/>
      <x:c r="E2890" s="139"/>
      <x:c r="F2890" s="139"/>
      <x:c r="G2890" s="139"/>
      <x:c r="H2890" s="139"/>
      <x:c r="I2890" s="266" t="n">
        <x:f>INT((ROW()-ROW($I$46))/((CARROT_CAP+1)*(MESCLUN_CAP+1)))</x:f>
        <x:v>4</x:v>
      </x:c>
      <x:c r="J2890" s="266" t="n">
        <x:f>MOD(INT((ROW()-ROW($I$46))/(MESCLUN_CAP+1)),CARROT_CAP+1)</x:f>
        <x:v>7</x:v>
      </x:c>
      <x:c r="K2890" s="266" t="n">
        <x:f>MOD(ROW()-ROW($I$46),MESCLUN_CAP+1)</x:f>
        <x:v>23</x:v>
      </x:c>
      <x:c r="L2890" s="266" t="n">
        <x:f>SUM(I2890:K2890)</x:f>
        <x:v>34</x:v>
      </x:c>
      <x:c r="M2890" s="267" t="n">
        <x:f>I2890*TOMATO_HOURS*WEEKS*(1+TOMATO_DIM)^I2890+J2890*CARROT_HOURS*WEEKS*(1+CARROT_DIM)^J2890+K2890*MESCLUN_HOURS*WEEKS*(1+MESCLUN_DIM)^K2890</x:f>
        <x:v>2153.992193138327</x:v>
      </x:c>
      <x:c r="N2890" s="267" t="n">
        <x:f>MAX(M2890-FARMER_HOURS,0)/TEMP_HOURS_PER_WORKER</x:f>
        <x:v>0.9958279119016159</x:v>
      </x:c>
      <x:c r="O2890" s="268" t="n">
        <x:f>I2890*TOMATO_PRICE+J2890*CARROT_PRICE+K2890*MESCLUN_PRICE</x:f>
        <x:v>111958</x:v>
      </x:c>
      <x:c r="P2890" s="268" t="n">
        <x:f>I2890*TOMATO_FERTILIZER+J2890*CARROT_FERTILIZER+K2890*MESCLUN_FERTILIZER</x:f>
        <x:v>26840</x:v>
      </x:c>
      <x:c r="Q2890" s="268" t="n">
        <x:f>MIN(M2890,FARMER_HOURS)*FARMER_RATE+MAX(M2890-FARMER_HOURS,0)*TEMP_RATE</x:f>
        <x:v>49895.6977975404</x:v>
      </x:c>
      <x:c r="R2890" s="268" t="n">
        <x:f>O2890-P2890-Q2890-FIXED_COST</x:f>
        <x:v>15222.3022024596</x:v>
      </x:c>
      <x:c r="S2890" s="139" t="str">
        <x:f>IF(AND(L2890&lt;=TOTAL_BED_CAP,N2890&lt;=TEMP_WORKER_CAP),"YES","NO")</x:f>
        <x:v>YES</x:v>
      </x:c>
      <x:c r="T2890" s="139" t="n">
        <x:f>IF(S2890="YES",R2890,-1E+99)</x:f>
        <x:v>15222.3022024596</x:v>
      </x:c>
    </x:row>
    <x:row r="2891">
      <x:c r="A2891" s="139"/>
      <x:c r="B2891" s="139"/>
      <x:c r="C2891" s="139"/>
      <x:c r="D2891" s="139"/>
      <x:c r="E2891" s="139"/>
      <x:c r="F2891" s="139"/>
      <x:c r="G2891" s="139"/>
      <x:c r="H2891" s="139"/>
      <x:c r="I2891" s="266" t="n">
        <x:f>INT((ROW()-ROW($I$46))/((CARROT_CAP+1)*(MESCLUN_CAP+1)))</x:f>
        <x:v>4</x:v>
      </x:c>
      <x:c r="J2891" s="266" t="n">
        <x:f>MOD(INT((ROW()-ROW($I$46))/(MESCLUN_CAP+1)),CARROT_CAP+1)</x:f>
        <x:v>7</x:v>
      </x:c>
      <x:c r="K2891" s="266" t="n">
        <x:f>MOD(ROW()-ROW($I$46),MESCLUN_CAP+1)</x:f>
        <x:v>24</x:v>
      </x:c>
      <x:c r="L2891" s="266" t="n">
        <x:f>SUM(I2891:K2891)</x:f>
        <x:v>35</x:v>
      </x:c>
      <x:c r="M2891" s="267" t="n">
        <x:f>I2891*TOMATO_HOURS*WEEKS*(1+TOMATO_DIM)^I2891+J2891*CARROT_HOURS*WEEKS*(1+CARROT_DIM)^J2891+K2891*MESCLUN_HOURS*WEEKS*(1+MESCLUN_DIM)^K2891</x:f>
        <x:v>2231.839142717823</x:v>
      </x:c>
      <x:c r="N2891" s="267" t="n">
        <x:f>MAX(M2891-FARMER_HOURS,0)/TEMP_HOURS_PER_WORKER</x:f>
        <x:v>1.049888293554044</x:v>
      </x:c>
      <x:c r="O2891" s="268" t="n">
        <x:f>I2891*TOMATO_PRICE+J2891*CARROT_PRICE+K2891*MESCLUN_PRICE</x:f>
        <x:v>114658</x:v>
      </x:c>
      <x:c r="P2891" s="268" t="n">
        <x:f>I2891*TOMATO_FERTILIZER+J2891*CARROT_FERTILIZER+K2891*MESCLUN_FERTILIZER</x:f>
        <x:v>27720</x:v>
      </x:c>
      <x:c r="Q2891" s="268" t="n">
        <x:f>MIN(M2891,FARMER_HOURS)*FARMER_RATE+MAX(M2891-FARMER_HOURS,0)*TEMP_RATE</x:f>
        <x:v>51247.20733885109</x:v>
      </x:c>
      <x:c r="R2891" s="268" t="n">
        <x:f>O2891-P2891-Q2891-FIXED_COST</x:f>
        <x:v>15690.79266114891</x:v>
      </x:c>
      <x:c r="S2891" s="139" t="str">
        <x:f>IF(AND(L2891&lt;=TOTAL_BED_CAP,N2891&lt;=TEMP_WORKER_CAP),"YES","NO")</x:f>
        <x:v>YES</x:v>
      </x:c>
      <x:c r="T2891" s="139" t="n">
        <x:f>IF(S2891="YES",R2891,-1E+99)</x:f>
        <x:v>15690.79266114891</x:v>
      </x:c>
    </x:row>
    <x:row r="2892">
      <x:c r="A2892" s="139"/>
      <x:c r="B2892" s="139"/>
      <x:c r="C2892" s="139"/>
      <x:c r="D2892" s="139"/>
      <x:c r="E2892" s="139"/>
      <x:c r="F2892" s="139"/>
      <x:c r="G2892" s="139"/>
      <x:c r="H2892" s="139"/>
      <x:c r="I2892" s="266" t="n">
        <x:f>INT((ROW()-ROW($I$46))/((CARROT_CAP+1)*(MESCLUN_CAP+1)))</x:f>
        <x:v>4</x:v>
      </x:c>
      <x:c r="J2892" s="266" t="n">
        <x:f>MOD(INT((ROW()-ROW($I$46))/(MESCLUN_CAP+1)),CARROT_CAP+1)</x:f>
        <x:v>7</x:v>
      </x:c>
      <x:c r="K2892" s="266" t="n">
        <x:f>MOD(ROW()-ROW($I$46),MESCLUN_CAP+1)</x:f>
        <x:v>25</x:v>
      </x:c>
      <x:c r="L2892" s="266" t="n">
        <x:f>SUM(I2892:K2892)</x:f>
        <x:v>36</x:v>
      </x:c>
      <x:c r="M2892" s="267" t="n">
        <x:f>I2892*TOMATO_HOURS*WEEKS*(1+TOMATO_DIM)^I2892+J2892*CARROT_HOURS*WEEKS*(1+CARROT_DIM)^J2892+K2892*MESCLUN_HOURS*WEEKS*(1+MESCLUN_DIM)^K2892</x:f>
        <x:v>2311.41706413292</x:v>
      </x:c>
      <x:c r="N2892" s="267" t="n">
        <x:f>MAX(M2892-FARMER_HOURS,0)/TEMP_HOURS_PER_WORKER</x:f>
        <x:v>1.1051507389811945</x:v>
      </x:c>
      <x:c r="O2892" s="268" t="n">
        <x:f>I2892*TOMATO_PRICE+J2892*CARROT_PRICE+K2892*MESCLUN_PRICE</x:f>
        <x:v>117358</x:v>
      </x:c>
      <x:c r="P2892" s="268" t="n">
        <x:f>I2892*TOMATO_FERTILIZER+J2892*CARROT_FERTILIZER+K2892*MESCLUN_FERTILIZER</x:f>
        <x:v>28600</x:v>
      </x:c>
      <x:c r="Q2892" s="268" t="n">
        <x:f>MIN(M2892,FARMER_HOURS)*FARMER_RATE+MAX(M2892-FARMER_HOURS,0)*TEMP_RATE</x:f>
        <x:v>52628.76847452986</x:v>
      </x:c>
      <x:c r="R2892" s="268" t="n">
        <x:f>O2892-P2892-Q2892-FIXED_COST</x:f>
        <x:v>16129.231525470139</x:v>
      </x:c>
      <x:c r="S2892" s="139" t="str">
        <x:f>IF(AND(L2892&lt;=TOTAL_BED_CAP,N2892&lt;=TEMP_WORKER_CAP),"YES","NO")</x:f>
        <x:v>YES</x:v>
      </x:c>
      <x:c r="T2892" s="139" t="n">
        <x:f>IF(S2892="YES",R2892,-1E+99)</x:f>
        <x:v>16129.231525470139</x:v>
      </x:c>
    </x:row>
    <x:row r="2893">
      <x:c r="A2893" s="139"/>
      <x:c r="B2893" s="139"/>
      <x:c r="C2893" s="139"/>
      <x:c r="D2893" s="139"/>
      <x:c r="E2893" s="139"/>
      <x:c r="F2893" s="139"/>
      <x:c r="G2893" s="139"/>
      <x:c r="H2893" s="139"/>
      <x:c r="I2893" s="266" t="n">
        <x:f>INT((ROW()-ROW($I$46))/((CARROT_CAP+1)*(MESCLUN_CAP+1)))</x:f>
        <x:v>4</x:v>
      </x:c>
      <x:c r="J2893" s="266" t="n">
        <x:f>MOD(INT((ROW()-ROW($I$46))/(MESCLUN_CAP+1)),CARROT_CAP+1)</x:f>
        <x:v>7</x:v>
      </x:c>
      <x:c r="K2893" s="266" t="n">
        <x:f>MOD(ROW()-ROW($I$46),MESCLUN_CAP+1)</x:f>
        <x:v>26</x:v>
      </x:c>
      <x:c r="L2893" s="266" t="n">
        <x:f>SUM(I2893:K2893)</x:f>
        <x:v>37</x:v>
      </x:c>
      <x:c r="M2893" s="267" t="n">
        <x:f>I2893*TOMATO_HOURS*WEEKS*(1+TOMATO_DIM)^I2893+J2893*CARROT_HOURS*WEEKS*(1+CARROT_DIM)^J2893+K2893*MESCLUN_HOURS*WEEKS*(1+MESCLUN_DIM)^K2893</x:f>
        <x:v>2392.757068093638</x:v>
      </x:c>
      <x:c r="N2893" s="267" t="n">
        <x:f>MAX(M2893-FARMER_HOURS,0)/TEMP_HOURS_PER_WORKER</x:f>
        <x:v>1.161636852842804</x:v>
      </x:c>
      <x:c r="O2893" s="268" t="n">
        <x:f>I2893*TOMATO_PRICE+J2893*CARROT_PRICE+K2893*MESCLUN_PRICE</x:f>
        <x:v>120058</x:v>
      </x:c>
      <x:c r="P2893" s="268" t="n">
        <x:f>I2893*TOMATO_FERTILIZER+J2893*CARROT_FERTILIZER+K2893*MESCLUN_FERTILIZER</x:f>
        <x:v>29480</x:v>
      </x:c>
      <x:c r="Q2893" s="268" t="n">
        <x:f>MIN(M2893,FARMER_HOURS)*FARMER_RATE+MAX(M2893-FARMER_HOURS,0)*TEMP_RATE</x:f>
        <x:v>54040.9213210701</x:v>
      </x:c>
      <x:c r="R2893" s="268" t="n">
        <x:f>O2893-P2893-Q2893-FIXED_COST</x:f>
        <x:v>16537.0786789299</x:v>
      </x:c>
      <x:c r="S2893" s="139" t="str">
        <x:f>IF(AND(L2893&lt;=TOTAL_BED_CAP,N2893&lt;=TEMP_WORKER_CAP),"YES","NO")</x:f>
        <x:v>YES</x:v>
      </x:c>
      <x:c r="T2893" s="139" t="n">
        <x:f>IF(S2893="YES",R2893,-1E+99)</x:f>
        <x:v>16537.0786789299</x:v>
      </x:c>
    </x:row>
    <x:row r="2894">
      <x:c r="A2894" s="139"/>
      <x:c r="B2894" s="139"/>
      <x:c r="C2894" s="139"/>
      <x:c r="D2894" s="139"/>
      <x:c r="E2894" s="139"/>
      <x:c r="F2894" s="139"/>
      <x:c r="G2894" s="139"/>
      <x:c r="H2894" s="139"/>
      <x:c r="I2894" s="266" t="n">
        <x:f>INT((ROW()-ROW($I$46))/((CARROT_CAP+1)*(MESCLUN_CAP+1)))</x:f>
        <x:v>4</x:v>
      </x:c>
      <x:c r="J2894" s="266" t="n">
        <x:f>MOD(INT((ROW()-ROW($I$46))/(MESCLUN_CAP+1)),CARROT_CAP+1)</x:f>
        <x:v>7</x:v>
      </x:c>
      <x:c r="K2894" s="266" t="n">
        <x:f>MOD(ROW()-ROW($I$46),MESCLUN_CAP+1)</x:f>
        <x:v>27</x:v>
      </x:c>
      <x:c r="L2894" s="266" t="n">
        <x:f>SUM(I2894:K2894)</x:f>
        <x:v>38</x:v>
      </x:c>
      <x:c r="M2894" s="267" t="n">
        <x:f>I2894*TOMATO_HOURS*WEEKS*(1+TOMATO_DIM)^I2894+J2894*CARROT_HOURS*WEEKS*(1+CARROT_DIM)^J2894+K2894*MESCLUN_HOURS*WEEKS*(1+MESCLUN_DIM)^K2894</x:f>
        <x:v>2475.890772613395</x:v>
      </x:c>
      <x:c r="N2894" s="267" t="n">
        <x:f>MAX(M2894-FARMER_HOURS,0)/TEMP_HOURS_PER_WORKER</x:f>
        <x:v>1.2193685920926354</x:v>
      </x:c>
      <x:c r="O2894" s="268" t="n">
        <x:f>I2894*TOMATO_PRICE+J2894*CARROT_PRICE+K2894*MESCLUN_PRICE</x:f>
        <x:v>122758</x:v>
      </x:c>
      <x:c r="P2894" s="268" t="n">
        <x:f>I2894*TOMATO_FERTILIZER+J2894*CARROT_FERTILIZER+K2894*MESCLUN_FERTILIZER</x:f>
        <x:v>30360</x:v>
      </x:c>
      <x:c r="Q2894" s="268" t="n">
        <x:f>MIN(M2894,FARMER_HOURS)*FARMER_RATE+MAX(M2894-FARMER_HOURS,0)*TEMP_RATE</x:f>
        <x:v>55484.21480231588</x:v>
      </x:c>
      <x:c r="R2894" s="268" t="n">
        <x:f>O2894-P2894-Q2894-FIXED_COST</x:f>
        <x:v>16913.78519768412</x:v>
      </x:c>
      <x:c r="S2894" s="139" t="str">
        <x:f>IF(AND(L2894&lt;=TOTAL_BED_CAP,N2894&lt;=TEMP_WORKER_CAP),"YES","NO")</x:f>
        <x:v>YES</x:v>
      </x:c>
      <x:c r="T2894" s="139" t="n">
        <x:f>IF(S2894="YES",R2894,-1E+99)</x:f>
        <x:v>16913.78519768412</x:v>
      </x:c>
    </x:row>
    <x:row r="2895">
      <x:c r="A2895" s="139"/>
      <x:c r="B2895" s="139"/>
      <x:c r="C2895" s="139"/>
      <x:c r="D2895" s="139"/>
      <x:c r="E2895" s="139"/>
      <x:c r="F2895" s="139"/>
      <x:c r="G2895" s="139"/>
      <x:c r="H2895" s="139"/>
      <x:c r="I2895" s="266" t="n">
        <x:f>INT((ROW()-ROW($I$46))/((CARROT_CAP+1)*(MESCLUN_CAP+1)))</x:f>
        <x:v>4</x:v>
      </x:c>
      <x:c r="J2895" s="266" t="n">
        <x:f>MOD(INT((ROW()-ROW($I$46))/(MESCLUN_CAP+1)),CARROT_CAP+1)</x:f>
        <x:v>7</x:v>
      </x:c>
      <x:c r="K2895" s="266" t="n">
        <x:f>MOD(ROW()-ROW($I$46),MESCLUN_CAP+1)</x:f>
        <x:v>28</x:v>
      </x:c>
      <x:c r="L2895" s="266" t="n">
        <x:f>SUM(I2895:K2895)</x:f>
        <x:v>39</x:v>
      </x:c>
      <x:c r="M2895" s="267" t="n">
        <x:f>I2895*TOMATO_HOURS*WEEKS*(1+TOMATO_DIM)^I2895+J2895*CARROT_HOURS*WEEKS*(1+CARROT_DIM)^J2895+K2895*MESCLUN_HOURS*WEEKS*(1+MESCLUN_DIM)^K2895</x:f>
        <x:v>2560.850310830548</x:v>
      </x:c>
      <x:c r="N2895" s="267" t="n">
        <x:f>MAX(M2895-FARMER_HOURS,0)/TEMP_HOURS_PER_WORKER</x:f>
        <x:v>1.2783682714101028</x:v>
      </x:c>
      <x:c r="O2895" s="268" t="n">
        <x:f>I2895*TOMATO_PRICE+J2895*CARROT_PRICE+K2895*MESCLUN_PRICE</x:f>
        <x:v>125458</x:v>
      </x:c>
      <x:c r="P2895" s="268" t="n">
        <x:f>I2895*TOMATO_FERTILIZER+J2895*CARROT_FERTILIZER+K2895*MESCLUN_FERTILIZER</x:f>
        <x:v>31240</x:v>
      </x:c>
      <x:c r="Q2895" s="268" t="n">
        <x:f>MIN(M2895,FARMER_HOURS)*FARMER_RATE+MAX(M2895-FARMER_HOURS,0)*TEMP_RATE</x:f>
        <x:v>56959.206785252565</x:v>
      </x:c>
      <x:c r="R2895" s="268" t="n">
        <x:f>O2895-P2895-Q2895-FIXED_COST</x:f>
        <x:v>17258.793214747435</x:v>
      </x:c>
      <x:c r="S2895" s="139" t="str">
        <x:f>IF(AND(L2895&lt;=TOTAL_BED_CAP,N2895&lt;=TEMP_WORKER_CAP),"YES","NO")</x:f>
        <x:v>YES</x:v>
      </x:c>
      <x:c r="T2895" s="139" t="n">
        <x:f>IF(S2895="YES",R2895,-1E+99)</x:f>
        <x:v>17258.793214747435</x:v>
      </x:c>
    </x:row>
    <x:row r="2896">
      <x:c r="A2896" s="139"/>
      <x:c r="B2896" s="139"/>
      <x:c r="C2896" s="139"/>
      <x:c r="D2896" s="139"/>
      <x:c r="E2896" s="139"/>
      <x:c r="F2896" s="139"/>
      <x:c r="G2896" s="139"/>
      <x:c r="H2896" s="139"/>
      <x:c r="I2896" s="266" t="n">
        <x:f>INT((ROW()-ROW($I$46))/((CARROT_CAP+1)*(MESCLUN_CAP+1)))</x:f>
        <x:v>4</x:v>
      </x:c>
      <x:c r="J2896" s="266" t="n">
        <x:f>MOD(INT((ROW()-ROW($I$46))/(MESCLUN_CAP+1)),CARROT_CAP+1)</x:f>
        <x:v>7</x:v>
      </x:c>
      <x:c r="K2896" s="266" t="n">
        <x:f>MOD(ROW()-ROW($I$46),MESCLUN_CAP+1)</x:f>
        <x:v>29</x:v>
      </x:c>
      <x:c r="L2896" s="266" t="n">
        <x:f>SUM(I2896:K2896)</x:f>
        <x:v>40</x:v>
      </x:c>
      <x:c r="M2896" s="267" t="n">
        <x:f>I2896*TOMATO_HOURS*WEEKS*(1+TOMATO_DIM)^I2896+J2896*CARROT_HOURS*WEEKS*(1+CARROT_DIM)^J2896+K2896*MESCLUN_HOURS*WEEKS*(1+MESCLUN_DIM)^K2896</x:f>
        <x:v>2647.6683389462014</x:v>
      </x:c>
      <x:c r="N2896" s="267" t="n">
        <x:f>MAX(M2896-FARMER_HOURS,0)/TEMP_HOURS_PER_WORKER</x:f>
        <x:v>1.3386585687126398</x:v>
      </x:c>
      <x:c r="O2896" s="268" t="n">
        <x:f>I2896*TOMATO_PRICE+J2896*CARROT_PRICE+K2896*MESCLUN_PRICE</x:f>
        <x:v>128158</x:v>
      </x:c>
      <x:c r="P2896" s="268" t="n">
        <x:f>I2896*TOMATO_FERTILIZER+J2896*CARROT_FERTILIZER+K2896*MESCLUN_FERTILIZER</x:f>
        <x:v>32120</x:v>
      </x:c>
      <x:c r="Q2896" s="268" t="n">
        <x:f>MIN(M2896,FARMER_HOURS)*FARMER_RATE+MAX(M2896-FARMER_HOURS,0)*TEMP_RATE</x:f>
        <x:v>58466.464217816</x:v>
      </x:c>
      <x:c r="R2896" s="268" t="n">
        <x:f>O2896-P2896-Q2896-FIXED_COST</x:f>
        <x:v>17571.535782184</x:v>
      </x:c>
      <x:c r="S2896" s="139" t="str">
        <x:f>IF(AND(L2896&lt;=TOTAL_BED_CAP,N2896&lt;=TEMP_WORKER_CAP),"YES","NO")</x:f>
        <x:v>YES</x:v>
      </x:c>
      <x:c r="T2896" s="139" t="n">
        <x:f>IF(S2896="YES",R2896,-1E+99)</x:f>
        <x:v>17571.535782184</x:v>
      </x:c>
    </x:row>
    <x:row r="2897">
      <x:c r="A2897" s="139"/>
      <x:c r="B2897" s="139"/>
      <x:c r="C2897" s="139"/>
      <x:c r="D2897" s="139"/>
      <x:c r="E2897" s="139"/>
      <x:c r="F2897" s="139"/>
      <x:c r="G2897" s="139"/>
      <x:c r="H2897" s="139"/>
      <x:c r="I2897" s="266" t="n">
        <x:f>INT((ROW()-ROW($I$46))/((CARROT_CAP+1)*(MESCLUN_CAP+1)))</x:f>
        <x:v>4</x:v>
      </x:c>
      <x:c r="J2897" s="266" t="n">
        <x:f>MOD(INT((ROW()-ROW($I$46))/(MESCLUN_CAP+1)),CARROT_CAP+1)</x:f>
        <x:v>7</x:v>
      </x:c>
      <x:c r="K2897" s="266" t="n">
        <x:f>MOD(ROW()-ROW($I$46),MESCLUN_CAP+1)</x:f>
        <x:v>30</x:v>
      </x:c>
      <x:c r="L2897" s="266" t="n">
        <x:f>SUM(I2897:K2897)</x:f>
        <x:v>41</x:v>
      </x:c>
      <x:c r="M2897" s="267" t="n">
        <x:f>I2897*TOMATO_HOURS*WEEKS*(1+TOMATO_DIM)^I2897+J2897*CARROT_HOURS*WEEKS*(1+CARROT_DIM)^J2897+K2897*MESCLUN_HOURS*WEEKS*(1+MESCLUN_DIM)^K2897</x:f>
        <x:v>2736.3780442799716</x:v>
      </x:c>
      <x:c r="N2897" s="267" t="n">
        <x:f>MAX(M2897-FARMER_HOURS,0)/TEMP_HOURS_PER_WORKER</x:f>
        <x:v>1.4002625307499803</x:v>
      </x:c>
      <x:c r="O2897" s="268" t="n">
        <x:f>I2897*TOMATO_PRICE+J2897*CARROT_PRICE+K2897*MESCLUN_PRICE</x:f>
        <x:v>130858</x:v>
      </x:c>
      <x:c r="P2897" s="268" t="n">
        <x:f>I2897*TOMATO_FERTILIZER+J2897*CARROT_FERTILIZER+K2897*MESCLUN_FERTILIZER</x:f>
        <x:v>33000</x:v>
      </x:c>
      <x:c r="Q2897" s="268" t="n">
        <x:f>MIN(M2897,FARMER_HOURS)*FARMER_RATE+MAX(M2897-FARMER_HOURS,0)*TEMP_RATE</x:f>
        <x:v>60006.56326874951</x:v>
      </x:c>
      <x:c r="R2897" s="268" t="n">
        <x:f>O2897-P2897-Q2897-FIXED_COST</x:f>
        <x:v>17851.43673125049</x:v>
      </x:c>
      <x:c r="S2897" s="139" t="str">
        <x:f>IF(AND(L2897&lt;=TOTAL_BED_CAP,N2897&lt;=TEMP_WORKER_CAP),"YES","NO")</x:f>
        <x:v>YES</x:v>
      </x:c>
      <x:c r="T2897" s="139" t="n">
        <x:f>IF(S2897="YES",R2897,-1E+99)</x:f>
        <x:v>17851.43673125049</x:v>
      </x:c>
    </x:row>
    <x:row r="2898">
      <x:c r="A2898" s="139"/>
      <x:c r="B2898" s="139"/>
      <x:c r="C2898" s="139"/>
      <x:c r="D2898" s="139"/>
      <x:c r="E2898" s="139"/>
      <x:c r="F2898" s="139"/>
      <x:c r="G2898" s="139"/>
      <x:c r="H2898" s="139"/>
      <x:c r="I2898" s="266" t="n">
        <x:f>INT((ROW()-ROW($I$46))/((CARROT_CAP+1)*(MESCLUN_CAP+1)))</x:f>
        <x:v>4</x:v>
      </x:c>
      <x:c r="J2898" s="266" t="n">
        <x:f>MOD(INT((ROW()-ROW($I$46))/(MESCLUN_CAP+1)),CARROT_CAP+1)</x:f>
        <x:v>8</x:v>
      </x:c>
      <x:c r="K2898" s="266" t="n">
        <x:f>MOD(ROW()-ROW($I$46),MESCLUN_CAP+1)</x:f>
        <x:v>0</x:v>
      </x:c>
      <x:c r="L2898" s="266" t="n">
        <x:f>SUM(I2898:K2898)</x:f>
        <x:v>12</x:v>
      </x:c>
      <x:c r="M2898" s="267" t="n">
        <x:f>I2898*TOMATO_HOURS*WEEKS*(1+TOMATO_DIM)^I2898+J2898*CARROT_HOURS*WEEKS*(1+CARROT_DIM)^J2898+K2898*MESCLUN_HOURS*WEEKS*(1+MESCLUN_DIM)^K2898</x:f>
        <x:v>819.4926954023803</x:v>
      </x:c>
      <x:c r="N2898" s="267" t="n">
        <x:f>MAX(M2898-FARMER_HOURS,0)/TEMP_HOURS_PER_WORKER</x:f>
        <x:v>0.0690921495849863</x:v>
      </x:c>
      <x:c r="O2898" s="268" t="n">
        <x:f>I2898*TOMATO_PRICE+J2898*CARROT_PRICE+K2898*MESCLUN_PRICE</x:f>
        <x:v>51952</x:v>
      </x:c>
      <x:c r="P2898" s="268" t="n">
        <x:f>I2898*TOMATO_FERTILIZER+J2898*CARROT_FERTILIZER+K2898*MESCLUN_FERTILIZER</x:f>
        <x:v>7040</x:v>
      </x:c>
      <x:c r="Q2898" s="268" t="n">
        <x:f>MIN(M2898,FARMER_HOURS)*FARMER_RATE+MAX(M2898-FARMER_HOURS,0)*TEMP_RATE</x:f>
        <x:v>26727.30373962466</x:v>
      </x:c>
      <x:c r="R2898" s="268" t="n">
        <x:f>O2898-P2898-Q2898-FIXED_COST</x:f>
        <x:v>-1815.3037396246582</x:v>
      </x:c>
      <x:c r="S2898" s="139" t="str">
        <x:f>IF(AND(L2898&lt;=TOTAL_BED_CAP,N2898&lt;=TEMP_WORKER_CAP),"YES","NO")</x:f>
        <x:v>YES</x:v>
      </x:c>
      <x:c r="T2898" s="139" t="n">
        <x:f>IF(S2898="YES",R2898,-1E+99)</x:f>
        <x:v>-1815.3037396246582</x:v>
      </x:c>
    </x:row>
    <x:row r="2899">
      <x:c r="A2899" s="139"/>
      <x:c r="B2899" s="139"/>
      <x:c r="C2899" s="139"/>
      <x:c r="D2899" s="139"/>
      <x:c r="E2899" s="139"/>
      <x:c r="F2899" s="139"/>
      <x:c r="G2899" s="139"/>
      <x:c r="H2899" s="139"/>
      <x:c r="I2899" s="266" t="n">
        <x:f>INT((ROW()-ROW($I$46))/((CARROT_CAP+1)*(MESCLUN_CAP+1)))</x:f>
        <x:v>4</x:v>
      </x:c>
      <x:c r="J2899" s="266" t="n">
        <x:f>MOD(INT((ROW()-ROW($I$46))/(MESCLUN_CAP+1)),CARROT_CAP+1)</x:f>
        <x:v>8</x:v>
      </x:c>
      <x:c r="K2899" s="266" t="n">
        <x:f>MOD(ROW()-ROW($I$46),MESCLUN_CAP+1)</x:f>
        <x:v>1</x:v>
      </x:c>
      <x:c r="L2899" s="266" t="n">
        <x:f>SUM(I2899:K2899)</x:f>
        <x:v>13</x:v>
      </x:c>
      <x:c r="M2899" s="267" t="n">
        <x:f>I2899*TOMATO_HOURS*WEEKS*(1+TOMATO_DIM)^I2899+J2899*CARROT_HOURS*WEEKS*(1+CARROT_DIM)^J2899+K2899*MESCLUN_HOURS*WEEKS*(1+MESCLUN_DIM)^K2899</x:f>
        <x:v>865.0551954023803</x:v>
      </x:c>
      <x:c r="N2899" s="267" t="n">
        <x:f>MAX(M2899-FARMER_HOURS,0)/TEMP_HOURS_PER_WORKER</x:f>
        <x:v>0.10073277458498629</x:v>
      </x:c>
      <x:c r="O2899" s="268" t="n">
        <x:f>I2899*TOMATO_PRICE+J2899*CARROT_PRICE+K2899*MESCLUN_PRICE</x:f>
        <x:v>54652</x:v>
      </x:c>
      <x:c r="P2899" s="268" t="n">
        <x:f>I2899*TOMATO_FERTILIZER+J2899*CARROT_FERTILIZER+K2899*MESCLUN_FERTILIZER</x:f>
        <x:v>7920</x:v>
      </x:c>
      <x:c r="Q2899" s="268" t="n">
        <x:f>MIN(M2899,FARMER_HOURS)*FARMER_RATE+MAX(M2899-FARMER_HOURS,0)*TEMP_RATE</x:f>
        <x:v>27518.31936462466</x:v>
      </x:c>
      <x:c r="R2899" s="268" t="n">
        <x:f>O2899-P2899-Q2899-FIXED_COST</x:f>
        <x:v>-786.3193646246582</x:v>
      </x:c>
      <x:c r="S2899" s="139" t="str">
        <x:f>IF(AND(L2899&lt;=TOTAL_BED_CAP,N2899&lt;=TEMP_WORKER_CAP),"YES","NO")</x:f>
        <x:v>YES</x:v>
      </x:c>
      <x:c r="T2899" s="139" t="n">
        <x:f>IF(S2899="YES",R2899,-1E+99)</x:f>
        <x:v>-786.3193646246582</x:v>
      </x:c>
    </x:row>
    <x:row r="2900">
      <x:c r="A2900" s="139"/>
      <x:c r="B2900" s="139"/>
      <x:c r="C2900" s="139"/>
      <x:c r="D2900" s="139"/>
      <x:c r="E2900" s="139"/>
      <x:c r="F2900" s="139"/>
      <x:c r="G2900" s="139"/>
      <x:c r="H2900" s="139"/>
      <x:c r="I2900" s="266" t="n">
        <x:f>INT((ROW()-ROW($I$46))/((CARROT_CAP+1)*(MESCLUN_CAP+1)))</x:f>
        <x:v>4</x:v>
      </x:c>
      <x:c r="J2900" s="266" t="n">
        <x:f>MOD(INT((ROW()-ROW($I$46))/(MESCLUN_CAP+1)),CARROT_CAP+1)</x:f>
        <x:v>8</x:v>
      </x:c>
      <x:c r="K2900" s="266" t="n">
        <x:f>MOD(ROW()-ROW($I$46),MESCLUN_CAP+1)</x:f>
        <x:v>2</x:v>
      </x:c>
      <x:c r="L2900" s="266" t="n">
        <x:f>SUM(I2900:K2900)</x:f>
        <x:v>14</x:v>
      </x:c>
      <x:c r="M2900" s="267" t="n">
        <x:f>I2900*TOMATO_HOURS*WEEKS*(1+TOMATO_DIM)^I2900+J2900*CARROT_HOURS*WEEKS*(1+CARROT_DIM)^J2900+K2900*MESCLUN_HOURS*WEEKS*(1+MESCLUN_DIM)^K2900</x:f>
        <x:v>911.7567579023803</x:v>
      </x:c>
      <x:c r="N2900" s="267" t="n">
        <x:f>MAX(M2900-FARMER_HOURS,0)/TEMP_HOURS_PER_WORKER</x:f>
        <x:v>0.13316441520998631</x:v>
      </x:c>
      <x:c r="O2900" s="268" t="n">
        <x:f>I2900*TOMATO_PRICE+J2900*CARROT_PRICE+K2900*MESCLUN_PRICE</x:f>
        <x:v>57352</x:v>
      </x:c>
      <x:c r="P2900" s="268" t="n">
        <x:f>I2900*TOMATO_FERTILIZER+J2900*CARROT_FERTILIZER+K2900*MESCLUN_FERTILIZER</x:f>
        <x:v>8800</x:v>
      </x:c>
      <x:c r="Q2900" s="268" t="n">
        <x:f>MIN(M2900,FARMER_HOURS)*FARMER_RATE+MAX(M2900-FARMER_HOURS,0)*TEMP_RATE</x:f>
        <x:v>28329.11038024966</x:v>
      </x:c>
      <x:c r="R2900" s="268" t="n">
        <x:f>O2900-P2900-Q2900-FIXED_COST</x:f>
        <x:v>222.8896197503418</x:v>
      </x:c>
      <x:c r="S2900" s="139" t="str">
        <x:f>IF(AND(L2900&lt;=TOTAL_BED_CAP,N2900&lt;=TEMP_WORKER_CAP),"YES","NO")</x:f>
        <x:v>YES</x:v>
      </x:c>
      <x:c r="T2900" s="139" t="n">
        <x:f>IF(S2900="YES",R2900,-1E+99)</x:f>
        <x:v>222.8896197503418</x:v>
      </x:c>
    </x:row>
    <x:row r="2901">
      <x:c r="A2901" s="139"/>
      <x:c r="B2901" s="139"/>
      <x:c r="C2901" s="139"/>
      <x:c r="D2901" s="139"/>
      <x:c r="E2901" s="139"/>
      <x:c r="F2901" s="139"/>
      <x:c r="G2901" s="139"/>
      <x:c r="H2901" s="139"/>
      <x:c r="I2901" s="266" t="n">
        <x:f>INT((ROW()-ROW($I$46))/((CARROT_CAP+1)*(MESCLUN_CAP+1)))</x:f>
        <x:v>4</x:v>
      </x:c>
      <x:c r="J2901" s="266" t="n">
        <x:f>MOD(INT((ROW()-ROW($I$46))/(MESCLUN_CAP+1)),CARROT_CAP+1)</x:f>
        <x:v>8</x:v>
      </x:c>
      <x:c r="K2901" s="266" t="n">
        <x:f>MOD(ROW()-ROW($I$46),MESCLUN_CAP+1)</x:f>
        <x:v>3</x:v>
      </x:c>
      <x:c r="L2901" s="266" t="n">
        <x:f>SUM(I2901:K2901)</x:f>
        <x:v>15</x:v>
      </x:c>
      <x:c r="M2901" s="267" t="n">
        <x:f>I2901*TOMATO_HOURS*WEEKS*(1+TOMATO_DIM)^I2901+J2901*CARROT_HOURS*WEEKS*(1+CARROT_DIM)^J2901+K2901*MESCLUN_HOURS*WEEKS*(1+MESCLUN_DIM)^K2901</x:f>
        <x:v>959.6187403242552</x:v>
      </x:c>
      <x:c r="N2901" s="267" t="n">
        <x:f>MAX(M2901-FARMER_HOURS,0)/TEMP_HOURS_PER_WORKER</x:f>
        <x:v>0.16640190300295502</x:v>
      </x:c>
      <x:c r="O2901" s="268" t="n">
        <x:f>I2901*TOMATO_PRICE+J2901*CARROT_PRICE+K2901*MESCLUN_PRICE</x:f>
        <x:v>60052</x:v>
      </x:c>
      <x:c r="P2901" s="268" t="n">
        <x:f>I2901*TOMATO_FERTILIZER+J2901*CARROT_FERTILIZER+K2901*MESCLUN_FERTILIZER</x:f>
        <x:v>9680</x:v>
      </x:c>
      <x:c r="Q2901" s="268" t="n">
        <x:f>MIN(M2901,FARMER_HOURS)*FARMER_RATE+MAX(M2901-FARMER_HOURS,0)*TEMP_RATE</x:f>
        <x:v>29160.047575073877</x:v>
      </x:c>
      <x:c r="R2901" s="268" t="n">
        <x:f>O2901-P2901-Q2901-FIXED_COST</x:f>
        <x:v>1211.952424926123</x:v>
      </x:c>
      <x:c r="S2901" s="139" t="str">
        <x:f>IF(AND(L2901&lt;=TOTAL_BED_CAP,N2901&lt;=TEMP_WORKER_CAP),"YES","NO")</x:f>
        <x:v>YES</x:v>
      </x:c>
      <x:c r="T2901" s="139" t="n">
        <x:f>IF(S2901="YES",R2901,-1E+99)</x:f>
        <x:v>1211.952424926123</x:v>
      </x:c>
    </x:row>
    <x:row r="2902">
      <x:c r="A2902" s="139"/>
      <x:c r="B2902" s="139"/>
      <x:c r="C2902" s="139"/>
      <x:c r="D2902" s="139"/>
      <x:c r="E2902" s="139"/>
      <x:c r="F2902" s="139"/>
      <x:c r="G2902" s="139"/>
      <x:c r="H2902" s="139"/>
      <x:c r="I2902" s="266" t="n">
        <x:f>INT((ROW()-ROW($I$46))/((CARROT_CAP+1)*(MESCLUN_CAP+1)))</x:f>
        <x:v>4</x:v>
      </x:c>
      <x:c r="J2902" s="266" t="n">
        <x:f>MOD(INT((ROW()-ROW($I$46))/(MESCLUN_CAP+1)),CARROT_CAP+1)</x:f>
        <x:v>8</x:v>
      </x:c>
      <x:c r="K2902" s="266" t="n">
        <x:f>MOD(ROW()-ROW($I$46),MESCLUN_CAP+1)</x:f>
        <x:v>4</x:v>
      </x:c>
      <x:c r="L2902" s="266" t="n">
        <x:f>SUM(I2902:K2902)</x:f>
        <x:v>16</x:v>
      </x:c>
      <x:c r="M2902" s="267" t="n">
        <x:f>I2902*TOMATO_HOURS*WEEKS*(1+TOMATO_DIM)^I2902+J2902*CARROT_HOURS*WEEKS*(1+CARROT_DIM)^J2902+K2902*MESCLUN_HOURS*WEEKS*(1+MESCLUN_DIM)^K2902</x:f>
        <x:v>1008.6628560469114</x:v>
      </x:c>
      <x:c r="N2902" s="267" t="n">
        <x:f>MAX(M2902-FARMER_HOURS,0)/TEMP_HOURS_PER_WORKER</x:f>
        <x:v>0.20046031669924405</x:v>
      </x:c>
      <x:c r="O2902" s="268" t="n">
        <x:f>I2902*TOMATO_PRICE+J2902*CARROT_PRICE+K2902*MESCLUN_PRICE</x:f>
        <x:v>62752</x:v>
      </x:c>
      <x:c r="P2902" s="268" t="n">
        <x:f>I2902*TOMATO_FERTILIZER+J2902*CARROT_FERTILIZER+K2902*MESCLUN_FERTILIZER</x:f>
        <x:v>10560</x:v>
      </x:c>
      <x:c r="Q2902" s="268" t="n">
        <x:f>MIN(M2902,FARMER_HOURS)*FARMER_RATE+MAX(M2902-FARMER_HOURS,0)*TEMP_RATE</x:f>
        <x:v>30011.5079174811</x:v>
      </x:c>
      <x:c r="R2902" s="268" t="n">
        <x:f>O2902-P2902-Q2902-FIXED_COST</x:f>
        <x:v>2180.4920825189</x:v>
      </x:c>
      <x:c r="S2902" s="139" t="str">
        <x:f>IF(AND(L2902&lt;=TOTAL_BED_CAP,N2902&lt;=TEMP_WORKER_CAP),"YES","NO")</x:f>
        <x:v>YES</x:v>
      </x:c>
      <x:c r="T2902" s="139" t="n">
        <x:f>IF(S2902="YES",R2902,-1E+99)</x:f>
        <x:v>2180.4920825189</x:v>
      </x:c>
    </x:row>
    <x:row r="2903">
      <x:c r="A2903" s="139"/>
      <x:c r="B2903" s="139"/>
      <x:c r="C2903" s="139"/>
      <x:c r="D2903" s="139"/>
      <x:c r="E2903" s="139"/>
      <x:c r="F2903" s="139"/>
      <x:c r="G2903" s="139"/>
      <x:c r="H2903" s="139"/>
      <x:c r="I2903" s="266" t="n">
        <x:f>INT((ROW()-ROW($I$46))/((CARROT_CAP+1)*(MESCLUN_CAP+1)))</x:f>
        <x:v>4</x:v>
      </x:c>
      <x:c r="J2903" s="266" t="n">
        <x:f>MOD(INT((ROW()-ROW($I$46))/(MESCLUN_CAP+1)),CARROT_CAP+1)</x:f>
        <x:v>8</x:v>
      </x:c>
      <x:c r="K2903" s="266" t="n">
        <x:f>MOD(ROW()-ROW($I$46),MESCLUN_CAP+1)</x:f>
        <x:v>5</x:v>
      </x:c>
      <x:c r="L2903" s="266" t="n">
        <x:f>SUM(I2903:K2903)</x:f>
        <x:v>17</x:v>
      </x:c>
      <x:c r="M2903" s="267" t="n">
        <x:f>I2903*TOMATO_HOURS*WEEKS*(1+TOMATO_DIM)^I2903+J2903*CARROT_HOURS*WEEKS*(1+CARROT_DIM)^J2903+K2903*MESCLUN_HOURS*WEEKS*(1+MESCLUN_DIM)^K2903</x:f>
        <x:v>1058.911179968115</x:v>
      </x:c>
      <x:c r="N2903" s="267" t="n">
        <x:f>MAX(M2903-FARMER_HOURS,0)/TEMP_HOURS_PER_WORKER</x:f>
        <x:v>0.23535498608896874</x:v>
      </x:c>
      <x:c r="O2903" s="268" t="n">
        <x:f>I2903*TOMATO_PRICE+J2903*CARROT_PRICE+K2903*MESCLUN_PRICE</x:f>
        <x:v>65452</x:v>
      </x:c>
      <x:c r="P2903" s="268" t="n">
        <x:f>I2903*TOMATO_FERTILIZER+J2903*CARROT_FERTILIZER+K2903*MESCLUN_FERTILIZER</x:f>
        <x:v>11440</x:v>
      </x:c>
      <x:c r="Q2903" s="268" t="n">
        <x:f>MIN(M2903,FARMER_HOURS)*FARMER_RATE+MAX(M2903-FARMER_HOURS,0)*TEMP_RATE</x:f>
        <x:v>30883.874652224218</x:v>
      </x:c>
      <x:c r="R2903" s="268" t="n">
        <x:f>O2903-P2903-Q2903-FIXED_COST</x:f>
        <x:v>3128.125347775782</x:v>
      </x:c>
      <x:c r="S2903" s="139" t="str">
        <x:f>IF(AND(L2903&lt;=TOTAL_BED_CAP,N2903&lt;=TEMP_WORKER_CAP),"YES","NO")</x:f>
        <x:v>YES</x:v>
      </x:c>
      <x:c r="T2903" s="139" t="n">
        <x:f>IF(S2903="YES",R2903,-1E+99)</x:f>
        <x:v>3128.125347775782</x:v>
      </x:c>
    </x:row>
    <x:row r="2904">
      <x:c r="A2904" s="139"/>
      <x:c r="B2904" s="139"/>
      <x:c r="C2904" s="139"/>
      <x:c r="D2904" s="139"/>
      <x:c r="E2904" s="139"/>
      <x:c r="F2904" s="139"/>
      <x:c r="G2904" s="139"/>
      <x:c r="H2904" s="139"/>
      <x:c r="I2904" s="266" t="n">
        <x:f>INT((ROW()-ROW($I$46))/((CARROT_CAP+1)*(MESCLUN_CAP+1)))</x:f>
        <x:v>4</x:v>
      </x:c>
      <x:c r="J2904" s="266" t="n">
        <x:f>MOD(INT((ROW()-ROW($I$46))/(MESCLUN_CAP+1)),CARROT_CAP+1)</x:f>
        <x:v>8</x:v>
      </x:c>
      <x:c r="K2904" s="266" t="n">
        <x:f>MOD(ROW()-ROW($I$46),MESCLUN_CAP+1)</x:f>
        <x:v>6</x:v>
      </x:c>
      <x:c r="L2904" s="266" t="n">
        <x:f>SUM(I2904:K2904)</x:f>
        <x:v>18</x:v>
      </x:c>
      <x:c r="M2904" s="267" t="n">
        <x:f>I2904*TOMATO_HOURS*WEEKS*(1+TOMATO_DIM)^I2904+J2904*CARROT_HOURS*WEEKS*(1+CARROT_DIM)^J2904+K2904*MESCLUN_HOURS*WEEKS*(1+MESCLUN_DIM)^K2904</x:f>
        <x:v>1110.386154149748</x:v>
      </x:c>
      <x:c r="N2904" s="267" t="n">
        <x:f>MAX(M2904-FARMER_HOURS,0)/TEMP_HOURS_PER_WORKER</x:f>
        <x:v>0.2711014959373251</x:v>
      </x:c>
      <x:c r="O2904" s="268" t="n">
        <x:f>I2904*TOMATO_PRICE+J2904*CARROT_PRICE+K2904*MESCLUN_PRICE</x:f>
        <x:v>68152</x:v>
      </x:c>
      <x:c r="P2904" s="268" t="n">
        <x:f>I2904*TOMATO_FERTILIZER+J2904*CARROT_FERTILIZER+K2904*MESCLUN_FERTILIZER</x:f>
        <x:v>12320</x:v>
      </x:c>
      <x:c r="Q2904" s="268" t="n">
        <x:f>MIN(M2904,FARMER_HOURS)*FARMER_RATE+MAX(M2904-FARMER_HOURS,0)*TEMP_RATE</x:f>
        <x:v>31777.537398433127</x:v>
      </x:c>
      <x:c r="R2904" s="268" t="n">
        <x:f>O2904-P2904-Q2904-FIXED_COST</x:f>
        <x:v>4054.4626015668728</x:v>
      </x:c>
      <x:c r="S2904" s="139" t="str">
        <x:f>IF(AND(L2904&lt;=TOTAL_BED_CAP,N2904&lt;=TEMP_WORKER_CAP),"YES","NO")</x:f>
        <x:v>YES</x:v>
      </x:c>
      <x:c r="T2904" s="139" t="n">
        <x:f>IF(S2904="YES",R2904,-1E+99)</x:f>
        <x:v>4054.4626015668728</x:v>
      </x:c>
    </x:row>
    <x:row r="2905">
      <x:c r="A2905" s="139"/>
      <x:c r="B2905" s="139"/>
      <x:c r="C2905" s="139"/>
      <x:c r="D2905" s="139"/>
      <x:c r="E2905" s="139"/>
      <x:c r="F2905" s="139"/>
      <x:c r="G2905" s="139"/>
      <x:c r="H2905" s="139"/>
      <x:c r="I2905" s="266" t="n">
        <x:f>INT((ROW()-ROW($I$46))/((CARROT_CAP+1)*(MESCLUN_CAP+1)))</x:f>
        <x:v>4</x:v>
      </x:c>
      <x:c r="J2905" s="266" t="n">
        <x:f>MOD(INT((ROW()-ROW($I$46))/(MESCLUN_CAP+1)),CARROT_CAP+1)</x:f>
        <x:v>8</x:v>
      </x:c>
      <x:c r="K2905" s="266" t="n">
        <x:f>MOD(ROW()-ROW($I$46),MESCLUN_CAP+1)</x:f>
        <x:v>7</x:v>
      </x:c>
      <x:c r="L2905" s="266" t="n">
        <x:f>SUM(I2905:K2905)</x:f>
        <x:v>19</x:v>
      </x:c>
      <x:c r="M2905" s="267" t="n">
        <x:f>I2905*TOMATO_HOURS*WEEKS*(1+TOMATO_DIM)^I2905+J2905*CARROT_HOURS*WEEKS*(1+CARROT_DIM)^J2905+K2905*MESCLUN_HOURS*WEEKS*(1+MESCLUN_DIM)^K2905</x:f>
        <x:v>1163.1105935477085</x:v>
      </x:c>
      <x:c r="N2905" s="267" t="n">
        <x:f>MAX(M2905-FARMER_HOURS,0)/TEMP_HOURS_PER_WORKER</x:f>
        <x:v>0.3077156899636865</x:v>
      </x:c>
      <x:c r="O2905" s="268" t="n">
        <x:f>I2905*TOMATO_PRICE+J2905*CARROT_PRICE+K2905*MESCLUN_PRICE</x:f>
        <x:v>70852</x:v>
      </x:c>
      <x:c r="P2905" s="268" t="n">
        <x:f>I2905*TOMATO_FERTILIZER+J2905*CARROT_FERTILIZER+K2905*MESCLUN_FERTILIZER</x:f>
        <x:v>13200</x:v>
      </x:c>
      <x:c r="Q2905" s="268" t="n">
        <x:f>MIN(M2905,FARMER_HOURS)*FARMER_RATE+MAX(M2905-FARMER_HOURS,0)*TEMP_RATE</x:f>
        <x:v>32692.89224909216</x:v>
      </x:c>
      <x:c r="R2905" s="268" t="n">
        <x:f>O2905-P2905-Q2905-FIXED_COST</x:f>
        <x:v>4959.107750907839</x:v>
      </x:c>
      <x:c r="S2905" s="139" t="str">
        <x:f>IF(AND(L2905&lt;=TOTAL_BED_CAP,N2905&lt;=TEMP_WORKER_CAP),"YES","NO")</x:f>
        <x:v>YES</x:v>
      </x:c>
      <x:c r="T2905" s="139" t="n">
        <x:f>IF(S2905="YES",R2905,-1E+99)</x:f>
        <x:v>4959.107750907839</x:v>
      </x:c>
    </x:row>
    <x:row r="2906">
      <x:c r="A2906" s="139"/>
      <x:c r="B2906" s="139"/>
      <x:c r="C2906" s="139"/>
      <x:c r="D2906" s="139"/>
      <x:c r="E2906" s="139"/>
      <x:c r="F2906" s="139"/>
      <x:c r="G2906" s="139"/>
      <x:c r="H2906" s="139"/>
      <x:c r="I2906" s="266" t="n">
        <x:f>INT((ROW()-ROW($I$46))/((CARROT_CAP+1)*(MESCLUN_CAP+1)))</x:f>
        <x:v>4</x:v>
      </x:c>
      <x:c r="J2906" s="266" t="n">
        <x:f>MOD(INT((ROW()-ROW($I$46))/(MESCLUN_CAP+1)),CARROT_CAP+1)</x:f>
        <x:v>8</x:v>
      </x:c>
      <x:c r="K2906" s="266" t="n">
        <x:f>MOD(ROW()-ROW($I$46),MESCLUN_CAP+1)</x:f>
        <x:v>8</x:v>
      </x:c>
      <x:c r="L2906" s="266" t="n">
        <x:f>SUM(I2906:K2906)</x:f>
        <x:v>20</x:v>
      </x:c>
      <x:c r="M2906" s="267" t="n">
        <x:f>I2906*TOMATO_HOURS*WEEKS*(1+TOMATO_DIM)^I2906+J2906*CARROT_HOURS*WEEKS*(1+CARROT_DIM)^J2906+K2906*MESCLUN_HOURS*WEEKS*(1+MESCLUN_DIM)^K2906</x:f>
        <x:v>1217.1076918276885</x:v>
      </x:c>
      <x:c r="N2906" s="267" t="n">
        <x:f>MAX(M2906-FARMER_HOURS,0)/TEMP_HOURS_PER_WORKER</x:f>
        <x:v>0.34521367488033927</x:v>
      </x:c>
      <x:c r="O2906" s="268" t="n">
        <x:f>I2906*TOMATO_PRICE+J2906*CARROT_PRICE+K2906*MESCLUN_PRICE</x:f>
        <x:v>73552</x:v>
      </x:c>
      <x:c r="P2906" s="268" t="n">
        <x:f>I2906*TOMATO_FERTILIZER+J2906*CARROT_FERTILIZER+K2906*MESCLUN_FERTILIZER</x:f>
        <x:v>14080</x:v>
      </x:c>
      <x:c r="Q2906" s="268" t="n">
        <x:f>MIN(M2906,FARMER_HOURS)*FARMER_RATE+MAX(M2906-FARMER_HOURS,0)*TEMP_RATE</x:f>
        <x:v>33630.34187200848</x:v>
      </x:c>
      <x:c r="R2906" s="268" t="n">
        <x:f>O2906-P2906-Q2906-FIXED_COST</x:f>
        <x:v>5841.658127991519</x:v>
      </x:c>
      <x:c r="S2906" s="139" t="str">
        <x:f>IF(AND(L2906&lt;=TOTAL_BED_CAP,N2906&lt;=TEMP_WORKER_CAP),"YES","NO")</x:f>
        <x:v>YES</x:v>
      </x:c>
      <x:c r="T2906" s="139" t="n">
        <x:f>IF(S2906="YES",R2906,-1E+99)</x:f>
        <x:v>5841.658127991519</x:v>
      </x:c>
    </x:row>
    <x:row r="2907">
      <x:c r="A2907" s="139"/>
      <x:c r="B2907" s="139"/>
      <x:c r="C2907" s="139"/>
      <x:c r="D2907" s="139"/>
      <x:c r="E2907" s="139"/>
      <x:c r="F2907" s="139"/>
      <x:c r="G2907" s="139"/>
      <x:c r="H2907" s="139"/>
      <x:c r="I2907" s="266" t="n">
        <x:f>INT((ROW()-ROW($I$46))/((CARROT_CAP+1)*(MESCLUN_CAP+1)))</x:f>
        <x:v>4</x:v>
      </x:c>
      <x:c r="J2907" s="266" t="n">
        <x:f>MOD(INT((ROW()-ROW($I$46))/(MESCLUN_CAP+1)),CARROT_CAP+1)</x:f>
        <x:v>8</x:v>
      </x:c>
      <x:c r="K2907" s="266" t="n">
        <x:f>MOD(ROW()-ROW($I$46),MESCLUN_CAP+1)</x:f>
        <x:v>9</x:v>
      </x:c>
      <x:c r="L2907" s="266" t="n">
        <x:f>SUM(I2907:K2907)</x:f>
        <x:v>21</x:v>
      </x:c>
      <x:c r="M2907" s="267" t="n">
        <x:f>I2907*TOMATO_HOURS*WEEKS*(1+TOMATO_DIM)^I2907+J2907*CARROT_HOURS*WEEKS*(1+CARROT_DIM)^J2907+K2907*MESCLUN_HOURS*WEEKS*(1+MESCLUN_DIM)^K2907</x:f>
        <x:v>1272.401027268083</x:v>
      </x:c>
      <x:c r="N2907" s="267" t="n">
        <x:f>MAX(M2907-FARMER_HOURS,0)/TEMP_HOURS_PER_WORKER</x:f>
        <x:v>0.3836118244917243</x:v>
      </x:c>
      <x:c r="O2907" s="268" t="n">
        <x:f>I2907*TOMATO_PRICE+J2907*CARROT_PRICE+K2907*MESCLUN_PRICE</x:f>
        <x:v>76252</x:v>
      </x:c>
      <x:c r="P2907" s="268" t="n">
        <x:f>I2907*TOMATO_FERTILIZER+J2907*CARROT_FERTILIZER+K2907*MESCLUN_FERTILIZER</x:f>
        <x:v>14960</x:v>
      </x:c>
      <x:c r="Q2907" s="268" t="n">
        <x:f>MIN(M2907,FARMER_HOURS)*FARMER_RATE+MAX(M2907-FARMER_HOURS,0)*TEMP_RATE</x:f>
        <x:v>34590.29561229311</x:v>
      </x:c>
      <x:c r="R2907" s="268" t="n">
        <x:f>O2907-P2907-Q2907-FIXED_COST</x:f>
        <x:v>6701.704387706894</x:v>
      </x:c>
      <x:c r="S2907" s="139" t="str">
        <x:f>IF(AND(L2907&lt;=TOTAL_BED_CAP,N2907&lt;=TEMP_WORKER_CAP),"YES","NO")</x:f>
        <x:v>YES</x:v>
      </x:c>
      <x:c r="T2907" s="139" t="n">
        <x:f>IF(S2907="YES",R2907,-1E+99)</x:f>
        <x:v>6701.704387706894</x:v>
      </x:c>
    </x:row>
    <x:row r="2908">
      <x:c r="A2908" s="139"/>
      <x:c r="B2908" s="139"/>
      <x:c r="C2908" s="139"/>
      <x:c r="D2908" s="139"/>
      <x:c r="E2908" s="139"/>
      <x:c r="F2908" s="139"/>
      <x:c r="G2908" s="139"/>
      <x:c r="H2908" s="139"/>
      <x:c r="I2908" s="266" t="n">
        <x:f>INT((ROW()-ROW($I$46))/((CARROT_CAP+1)*(MESCLUN_CAP+1)))</x:f>
        <x:v>4</x:v>
      </x:c>
      <x:c r="J2908" s="266" t="n">
        <x:f>MOD(INT((ROW()-ROW($I$46))/(MESCLUN_CAP+1)),CARROT_CAP+1)</x:f>
        <x:v>8</x:v>
      </x:c>
      <x:c r="K2908" s="266" t="n">
        <x:f>MOD(ROW()-ROW($I$46),MESCLUN_CAP+1)</x:f>
        <x:v>10</x:v>
      </x:c>
      <x:c r="L2908" s="266" t="n">
        <x:f>SUM(I2908:K2908)</x:f>
        <x:v>22</x:v>
      </x:c>
      <x:c r="M2908" s="267" t="n">
        <x:f>I2908*TOMATO_HOURS*WEEKS*(1+TOMATO_DIM)^I2908+J2908*CARROT_HOURS*WEEKS*(1+CARROT_DIM)^J2908+K2908*MESCLUN_HOURS*WEEKS*(1+MESCLUN_DIM)^K2908</x:f>
        <x:v>1329.0145687512959</x:v>
      </x:c>
      <x:c r="N2908" s="267" t="n">
        <x:f>MAX(M2908-FARMER_HOURS,0)/TEMP_HOURS_PER_WORKER</x:f>
        <x:v>0.4229267838550666</x:v>
      </x:c>
      <x:c r="O2908" s="268" t="n">
        <x:f>I2908*TOMATO_PRICE+J2908*CARROT_PRICE+K2908*MESCLUN_PRICE</x:f>
        <x:v>78952</x:v>
      </x:c>
      <x:c r="P2908" s="268" t="n">
        <x:f>I2908*TOMATO_FERTILIZER+J2908*CARROT_FERTILIZER+K2908*MESCLUN_FERTILIZER</x:f>
        <x:v>15840</x:v>
      </x:c>
      <x:c r="Q2908" s="268" t="n">
        <x:f>MIN(M2908,FARMER_HOURS)*FARMER_RATE+MAX(M2908-FARMER_HOURS,0)*TEMP_RATE</x:f>
        <x:v>35573.16959637667</x:v>
      </x:c>
      <x:c r="R2908" s="268" t="n">
        <x:f>O2908-P2908-Q2908-FIXED_COST</x:f>
        <x:v>7538.830403623331</x:v>
      </x:c>
      <x:c r="S2908" s="139" t="str">
        <x:f>IF(AND(L2908&lt;=TOTAL_BED_CAP,N2908&lt;=TEMP_WORKER_CAP),"YES","NO")</x:f>
        <x:v>YES</x:v>
      </x:c>
      <x:c r="T2908" s="139" t="n">
        <x:f>IF(S2908="YES",R2908,-1E+99)</x:f>
        <x:v>7538.830403623331</x:v>
      </x:c>
    </x:row>
    <x:row r="2909">
      <x:c r="A2909" s="139"/>
      <x:c r="B2909" s="139"/>
      <x:c r="C2909" s="139"/>
      <x:c r="D2909" s="139"/>
      <x:c r="E2909" s="139"/>
      <x:c r="F2909" s="139"/>
      <x:c r="G2909" s="139"/>
      <x:c r="H2909" s="139"/>
      <x:c r="I2909" s="266" t="n">
        <x:f>INT((ROW()-ROW($I$46))/((CARROT_CAP+1)*(MESCLUN_CAP+1)))</x:f>
        <x:v>4</x:v>
      </x:c>
      <x:c r="J2909" s="266" t="n">
        <x:f>MOD(INT((ROW()-ROW($I$46))/(MESCLUN_CAP+1)),CARROT_CAP+1)</x:f>
        <x:v>8</x:v>
      </x:c>
      <x:c r="K2909" s="266" t="n">
        <x:f>MOD(ROW()-ROW($I$46),MESCLUN_CAP+1)</x:f>
        <x:v>11</x:v>
      </x:c>
      <x:c r="L2909" s="266" t="n">
        <x:f>SUM(I2909:K2909)</x:f>
        <x:v>23</x:v>
      </x:c>
      <x:c r="M2909" s="267" t="n">
        <x:f>I2909*TOMATO_HOURS*WEEKS*(1+TOMATO_DIM)^I2909+J2909*CARROT_HOURS*WEEKS*(1+CARROT_DIM)^J2909+K2909*MESCLUN_HOURS*WEEKS*(1+MESCLUN_DIM)^K2909</x:f>
        <x:v>1386.9726818447348</x:v>
      </x:c>
      <x:c r="N2909" s="267" t="n">
        <x:f>MAX(M2909-FARMER_HOURS,0)/TEMP_HOURS_PER_WORKER</x:f>
        <x:v>0.463175473503288</x:v>
      </x:c>
      <x:c r="O2909" s="268" t="n">
        <x:f>I2909*TOMATO_PRICE+J2909*CARROT_PRICE+K2909*MESCLUN_PRICE</x:f>
        <x:v>81652</x:v>
      </x:c>
      <x:c r="P2909" s="268" t="n">
        <x:f>I2909*TOMATO_FERTILIZER+J2909*CARROT_FERTILIZER+K2909*MESCLUN_FERTILIZER</x:f>
        <x:v>16720</x:v>
      </x:c>
      <x:c r="Q2909" s="268" t="n">
        <x:f>MIN(M2909,FARMER_HOURS)*FARMER_RATE+MAX(M2909-FARMER_HOURS,0)*TEMP_RATE</x:f>
        <x:v>36579.3868375822</x:v>
      </x:c>
      <x:c r="R2909" s="268" t="n">
        <x:f>O2909-P2909-Q2909-FIXED_COST</x:f>
        <x:v>8352.613162417802</x:v>
      </x:c>
      <x:c r="S2909" s="139" t="str">
        <x:f>IF(AND(L2909&lt;=TOTAL_BED_CAP,N2909&lt;=TEMP_WORKER_CAP),"YES","NO")</x:f>
        <x:v>YES</x:v>
      </x:c>
      <x:c r="T2909" s="139" t="n">
        <x:f>IF(S2909="YES",R2909,-1E+99)</x:f>
        <x:v>8352.613162417802</x:v>
      </x:c>
    </x:row>
    <x:row r="2910">
      <x:c r="A2910" s="139"/>
      <x:c r="B2910" s="139"/>
      <x:c r="C2910" s="139"/>
      <x:c r="D2910" s="139"/>
      <x:c r="E2910" s="139"/>
      <x:c r="F2910" s="139"/>
      <x:c r="G2910" s="139"/>
      <x:c r="H2910" s="139"/>
      <x:c r="I2910" s="266" t="n">
        <x:f>INT((ROW()-ROW($I$46))/((CARROT_CAP+1)*(MESCLUN_CAP+1)))</x:f>
        <x:v>4</x:v>
      </x:c>
      <x:c r="J2910" s="266" t="n">
        <x:f>MOD(INT((ROW()-ROW($I$46))/(MESCLUN_CAP+1)),CARROT_CAP+1)</x:f>
        <x:v>8</x:v>
      </x:c>
      <x:c r="K2910" s="266" t="n">
        <x:f>MOD(ROW()-ROW($I$46),MESCLUN_CAP+1)</x:f>
        <x:v>12</x:v>
      </x:c>
      <x:c r="L2910" s="266" t="n">
        <x:f>SUM(I2910:K2910)</x:f>
        <x:v>24</x:v>
      </x:c>
      <x:c r="M2910" s="267" t="n">
        <x:f>I2910*TOMATO_HOURS*WEEKS*(1+TOMATO_DIM)^I2910+J2910*CARROT_HOURS*WEEKS*(1+CARROT_DIM)^J2910+K2910*MESCLUN_HOURS*WEEKS*(1+MESCLUN_DIM)^K2910</x:f>
        <x:v>1446.3001349727992</x:v>
      </x:c>
      <x:c r="N2910" s="267" t="n">
        <x:f>MAX(M2910-FARMER_HOURS,0)/TEMP_HOURS_PER_WORKER</x:f>
        <x:v>0.5043750937311106</x:v>
      </x:c>
      <x:c r="O2910" s="268" t="n">
        <x:f>I2910*TOMATO_PRICE+J2910*CARROT_PRICE+K2910*MESCLUN_PRICE</x:f>
        <x:v>84352</x:v>
      </x:c>
      <x:c r="P2910" s="268" t="n">
        <x:f>I2910*TOMATO_FERTILIZER+J2910*CARROT_FERTILIZER+K2910*MESCLUN_FERTILIZER</x:f>
        <x:v>17600</x:v>
      </x:c>
      <x:c r="Q2910" s="268" t="n">
        <x:f>MIN(M2910,FARMER_HOURS)*FARMER_RATE+MAX(M2910-FARMER_HOURS,0)*TEMP_RATE</x:f>
        <x:v>37609.37734327777</x:v>
      </x:c>
      <x:c r="R2910" s="268" t="n">
        <x:f>O2910-P2910-Q2910-FIXED_COST</x:f>
        <x:v>9142.622656722233</x:v>
      </x:c>
      <x:c r="S2910" s="139" t="str">
        <x:f>IF(AND(L2910&lt;=TOTAL_BED_CAP,N2910&lt;=TEMP_WORKER_CAP),"YES","NO")</x:f>
        <x:v>YES</x:v>
      </x:c>
      <x:c r="T2910" s="139" t="n">
        <x:f>IF(S2910="YES",R2910,-1E+99)</x:f>
        <x:v>9142.622656722233</x:v>
      </x:c>
    </x:row>
    <x:row r="2911">
      <x:c r="A2911" s="139"/>
      <x:c r="B2911" s="139"/>
      <x:c r="C2911" s="139"/>
      <x:c r="D2911" s="139"/>
      <x:c r="E2911" s="139"/>
      <x:c r="F2911" s="139"/>
      <x:c r="G2911" s="139"/>
      <x:c r="H2911" s="139"/>
      <x:c r="I2911" s="266" t="n">
        <x:f>INT((ROW()-ROW($I$46))/((CARROT_CAP+1)*(MESCLUN_CAP+1)))</x:f>
        <x:v>4</x:v>
      </x:c>
      <x:c r="J2911" s="266" t="n">
        <x:f>MOD(INT((ROW()-ROW($I$46))/(MESCLUN_CAP+1)),CARROT_CAP+1)</x:f>
        <x:v>8</x:v>
      </x:c>
      <x:c r="K2911" s="266" t="n">
        <x:f>MOD(ROW()-ROW($I$46),MESCLUN_CAP+1)</x:f>
        <x:v>13</x:v>
      </x:c>
      <x:c r="L2911" s="266" t="n">
        <x:f>SUM(I2911:K2911)</x:f>
        <x:v>25</x:v>
      </x:c>
      <x:c r="M2911" s="267" t="n">
        <x:f>I2911*TOMATO_HOURS*WEEKS*(1+TOMATO_DIM)^I2911+J2911*CARROT_HOURS*WEEKS*(1+CARROT_DIM)^J2911+K2911*MESCLUN_HOURS*WEEKS*(1+MESCLUN_DIM)^K2911</x:f>
        <x:v>1507.0221056811836</x:v>
      </x:c>
      <x:c r="N2911" s="267" t="n">
        <x:f>MAX(M2911-FARMER_HOURS,0)/TEMP_HOURS_PER_WORKER</x:f>
        <x:v>0.5465431289452664</x:v>
      </x:c>
      <x:c r="O2911" s="268" t="n">
        <x:f>I2911*TOMATO_PRICE+J2911*CARROT_PRICE+K2911*MESCLUN_PRICE</x:f>
        <x:v>87052</x:v>
      </x:c>
      <x:c r="P2911" s="268" t="n">
        <x:f>I2911*TOMATO_FERTILIZER+J2911*CARROT_FERTILIZER+K2911*MESCLUN_FERTILIZER</x:f>
        <x:v>18480</x:v>
      </x:c>
      <x:c r="Q2911" s="268" t="n">
        <x:f>MIN(M2911,FARMER_HOURS)*FARMER_RATE+MAX(M2911-FARMER_HOURS,0)*TEMP_RATE</x:f>
        <x:v>38663.57822363166</x:v>
      </x:c>
      <x:c r="R2911" s="268" t="n">
        <x:f>O2911-P2911-Q2911-FIXED_COST</x:f>
        <x:v>9908.421776368341</x:v>
      </x:c>
      <x:c r="S2911" s="139" t="str">
        <x:f>IF(AND(L2911&lt;=TOTAL_BED_CAP,N2911&lt;=TEMP_WORKER_CAP),"YES","NO")</x:f>
        <x:v>YES</x:v>
      </x:c>
      <x:c r="T2911" s="139" t="n">
        <x:f>IF(S2911="YES",R2911,-1E+99)</x:f>
        <x:v>9908.421776368341</x:v>
      </x:c>
    </x:row>
    <x:row r="2912">
      <x:c r="A2912" s="139"/>
      <x:c r="B2912" s="139"/>
      <x:c r="C2912" s="139"/>
      <x:c r="D2912" s="139"/>
      <x:c r="E2912" s="139"/>
      <x:c r="F2912" s="139"/>
      <x:c r="G2912" s="139"/>
      <x:c r="H2912" s="139"/>
      <x:c r="I2912" s="266" t="n">
        <x:f>INT((ROW()-ROW($I$46))/((CARROT_CAP+1)*(MESCLUN_CAP+1)))</x:f>
        <x:v>4</x:v>
      </x:c>
      <x:c r="J2912" s="266" t="n">
        <x:f>MOD(INT((ROW()-ROW($I$46))/(MESCLUN_CAP+1)),CARROT_CAP+1)</x:f>
        <x:v>8</x:v>
      </x:c>
      <x:c r="K2912" s="266" t="n">
        <x:f>MOD(ROW()-ROW($I$46),MESCLUN_CAP+1)</x:f>
        <x:v>14</x:v>
      </x:c>
      <x:c r="L2912" s="266" t="n">
        <x:f>SUM(I2912:K2912)</x:f>
        <x:v>26</x:v>
      </x:c>
      <x:c r="M2912" s="267" t="n">
        <x:f>I2912*TOMATO_HOURS*WEEKS*(1+TOMATO_DIM)^I2912+J2912*CARROT_HOURS*WEEKS*(1+CARROT_DIM)^J2912+K2912*MESCLUN_HOURS*WEEKS*(1+MESCLUN_DIM)^K2912</x:f>
        <x:v>1569.1641869948446</x:v>
      </x:c>
      <x:c r="N2912" s="267" t="n">
        <x:f>MAX(M2912-FARMER_HOURS,0)/TEMP_HOURS_PER_WORKER</x:f>
        <x:v>0.5896973520797532</x:v>
      </x:c>
      <x:c r="O2912" s="268" t="n">
        <x:f>I2912*TOMATO_PRICE+J2912*CARROT_PRICE+K2912*MESCLUN_PRICE</x:f>
        <x:v>89752</x:v>
      </x:c>
      <x:c r="P2912" s="268" t="n">
        <x:f>I2912*TOMATO_FERTILIZER+J2912*CARROT_FERTILIZER+K2912*MESCLUN_FERTILIZER</x:f>
        <x:v>19360</x:v>
      </x:c>
      <x:c r="Q2912" s="268" t="n">
        <x:f>MIN(M2912,FARMER_HOURS)*FARMER_RATE+MAX(M2912-FARMER_HOURS,0)*TEMP_RATE</x:f>
        <x:v>39742.43380199383</x:v>
      </x:c>
      <x:c r="R2912" s="268" t="n">
        <x:f>O2912-P2912-Q2912-FIXED_COST</x:f>
        <x:v>10649.56619800617</x:v>
      </x:c>
      <x:c r="S2912" s="139" t="str">
        <x:f>IF(AND(L2912&lt;=TOTAL_BED_CAP,N2912&lt;=TEMP_WORKER_CAP),"YES","NO")</x:f>
        <x:v>YES</x:v>
      </x:c>
      <x:c r="T2912" s="139" t="n">
        <x:f>IF(S2912="YES",R2912,-1E+99)</x:f>
        <x:v>10649.56619800617</x:v>
      </x:c>
    </x:row>
    <x:row r="2913">
      <x:c r="A2913" s="139"/>
      <x:c r="B2913" s="139"/>
      <x:c r="C2913" s="139"/>
      <x:c r="D2913" s="139"/>
      <x:c r="E2913" s="139"/>
      <x:c r="F2913" s="139"/>
      <x:c r="G2913" s="139"/>
      <x:c r="H2913" s="139"/>
      <x:c r="I2913" s="266" t="n">
        <x:f>INT((ROW()-ROW($I$46))/((CARROT_CAP+1)*(MESCLUN_CAP+1)))</x:f>
        <x:v>4</x:v>
      </x:c>
      <x:c r="J2913" s="266" t="n">
        <x:f>MOD(INT((ROW()-ROW($I$46))/(MESCLUN_CAP+1)),CARROT_CAP+1)</x:f>
        <x:v>8</x:v>
      </x:c>
      <x:c r="K2913" s="266" t="n">
        <x:f>MOD(ROW()-ROW($I$46),MESCLUN_CAP+1)</x:f>
        <x:v>15</x:v>
      </x:c>
      <x:c r="L2913" s="266" t="n">
        <x:f>SUM(I2913:K2913)</x:f>
        <x:v>27</x:v>
      </x:c>
      <x:c r="M2913" s="267" t="n">
        <x:f>I2913*TOMATO_HOURS*WEEKS*(1+TOMATO_DIM)^I2913+J2913*CARROT_HOURS*WEEKS*(1+CARROT_DIM)^J2913+K2913*MESCLUN_HOURS*WEEKS*(1+MESCLUN_DIM)^K2913</x:f>
        <x:v>1632.752393870991</x:v>
      </x:c>
      <x:c r="N2913" s="267" t="n">
        <x:f>MAX(M2913-FARMER_HOURS,0)/TEMP_HOURS_PER_WORKER</x:f>
        <x:v>0.633855829077077</x:v>
      </x:c>
      <x:c r="O2913" s="268" t="n">
        <x:f>I2913*TOMATO_PRICE+J2913*CARROT_PRICE+K2913*MESCLUN_PRICE</x:f>
        <x:v>92452</x:v>
      </x:c>
      <x:c r="P2913" s="268" t="n">
        <x:f>I2913*TOMATO_FERTILIZER+J2913*CARROT_FERTILIZER+K2913*MESCLUN_FERTILIZER</x:f>
        <x:v>20240</x:v>
      </x:c>
      <x:c r="Q2913" s="268" t="n">
        <x:f>MIN(M2913,FARMER_HOURS)*FARMER_RATE+MAX(M2913-FARMER_HOURS,0)*TEMP_RATE</x:f>
        <x:v>40846.39572692693</x:v>
      </x:c>
      <x:c r="R2913" s="268" t="n">
        <x:f>O2913-P2913-Q2913-FIXED_COST</x:f>
        <x:v>11365.60427307307</x:v>
      </x:c>
      <x:c r="S2913" s="139" t="str">
        <x:f>IF(AND(L2913&lt;=TOTAL_BED_CAP,N2913&lt;=TEMP_WORKER_CAP),"YES","NO")</x:f>
        <x:v>YES</x:v>
      </x:c>
      <x:c r="T2913" s="139" t="n">
        <x:f>IF(S2913="YES",R2913,-1E+99)</x:f>
        <x:v>11365.60427307307</x:v>
      </x:c>
    </x:row>
    <x:row r="2914">
      <x:c r="A2914" s="139"/>
      <x:c r="B2914" s="139"/>
      <x:c r="C2914" s="139"/>
      <x:c r="D2914" s="139"/>
      <x:c r="E2914" s="139"/>
      <x:c r="F2914" s="139"/>
      <x:c r="G2914" s="139"/>
      <x:c r="H2914" s="139"/>
      <x:c r="I2914" s="266" t="n">
        <x:f>INT((ROW()-ROW($I$46))/((CARROT_CAP+1)*(MESCLUN_CAP+1)))</x:f>
        <x:v>4</x:v>
      </x:c>
      <x:c r="J2914" s="266" t="n">
        <x:f>MOD(INT((ROW()-ROW($I$46))/(MESCLUN_CAP+1)),CARROT_CAP+1)</x:f>
        <x:v>8</x:v>
      </x:c>
      <x:c r="K2914" s="266" t="n">
        <x:f>MOD(ROW()-ROW($I$46),MESCLUN_CAP+1)</x:f>
        <x:v>16</x:v>
      </x:c>
      <x:c r="L2914" s="266" t="n">
        <x:f>SUM(I2914:K2914)</x:f>
        <x:v>28</x:v>
      </x:c>
      <x:c r="M2914" s="267" t="n">
        <x:f>I2914*TOMATO_HOURS*WEEKS*(1+TOMATO_DIM)^I2914+J2914*CARROT_HOURS*WEEKS*(1+CARROT_DIM)^J2914+K2914*MESCLUN_HOURS*WEEKS*(1+MESCLUN_DIM)^K2914</x:f>
        <x:v>1697.81316974848</x:v>
      </x:c>
      <x:c r="N2914" s="267" t="n">
        <x:f>MAX(M2914-FARMER_HOURS,0)/TEMP_HOURS_PER_WORKER</x:f>
        <x:v>0.6790369234364445</x:v>
      </x:c>
      <x:c r="O2914" s="268" t="n">
        <x:f>I2914*TOMATO_PRICE+J2914*CARROT_PRICE+K2914*MESCLUN_PRICE</x:f>
        <x:v>95152</x:v>
      </x:c>
      <x:c r="P2914" s="268" t="n">
        <x:f>I2914*TOMATO_FERTILIZER+J2914*CARROT_FERTILIZER+K2914*MESCLUN_FERTILIZER</x:f>
        <x:v>21120</x:v>
      </x:c>
      <x:c r="Q2914" s="268" t="n">
        <x:f>MIN(M2914,FARMER_HOURS)*FARMER_RATE+MAX(M2914-FARMER_HOURS,0)*TEMP_RATE</x:f>
        <x:v>41975.92308591111</x:v>
      </x:c>
      <x:c r="R2914" s="268" t="n">
        <x:f>O2914-P2914-Q2914-FIXED_COST</x:f>
        <x:v>12056.076914088888</x:v>
      </x:c>
      <x:c r="S2914" s="139" t="str">
        <x:f>IF(AND(L2914&lt;=TOTAL_BED_CAP,N2914&lt;=TEMP_WORKER_CAP),"YES","NO")</x:f>
        <x:v>YES</x:v>
      </x:c>
      <x:c r="T2914" s="139" t="n">
        <x:f>IF(S2914="YES",R2914,-1E+99)</x:f>
        <x:v>12056.076914088888</x:v>
      </x:c>
    </x:row>
    <x:row r="2915">
      <x:c r="A2915" s="139"/>
      <x:c r="B2915" s="139"/>
      <x:c r="C2915" s="139"/>
      <x:c r="D2915" s="139"/>
      <x:c r="E2915" s="139"/>
      <x:c r="F2915" s="139"/>
      <x:c r="G2915" s="139"/>
      <x:c r="H2915" s="139"/>
      <x:c r="I2915" s="266" t="n">
        <x:f>INT((ROW()-ROW($I$46))/((CARROT_CAP+1)*(MESCLUN_CAP+1)))</x:f>
        <x:v>4</x:v>
      </x:c>
      <x:c r="J2915" s="266" t="n">
        <x:f>MOD(INT((ROW()-ROW($I$46))/(MESCLUN_CAP+1)),CARROT_CAP+1)</x:f>
        <x:v>8</x:v>
      </x:c>
      <x:c r="K2915" s="266" t="n">
        <x:f>MOD(ROW()-ROW($I$46),MESCLUN_CAP+1)</x:f>
        <x:v>17</x:v>
      </x:c>
      <x:c r="L2915" s="266" t="n">
        <x:f>SUM(I2915:K2915)</x:f>
        <x:v>29</x:v>
      </x:c>
      <x:c r="M2915" s="267" t="n">
        <x:f>I2915*TOMATO_HOURS*WEEKS*(1+TOMATO_DIM)^I2915+J2915*CARROT_HOURS*WEEKS*(1+CARROT_DIM)^J2915+K2915*MESCLUN_HOURS*WEEKS*(1+MESCLUN_DIM)^K2915</x:f>
        <x:v>1764.37339319502</x:v>
      </x:c>
      <x:c r="N2915" s="267" t="n">
        <x:f>MAX(M2915-FARMER_HOURS,0)/TEMP_HOURS_PER_WORKER</x:f>
        <x:v>0.725259300829875</x:v>
      </x:c>
      <x:c r="O2915" s="268" t="n">
        <x:f>I2915*TOMATO_PRICE+J2915*CARROT_PRICE+K2915*MESCLUN_PRICE</x:f>
        <x:v>97852</x:v>
      </x:c>
      <x:c r="P2915" s="268" t="n">
        <x:f>I2915*TOMATO_FERTILIZER+J2915*CARROT_FERTILIZER+K2915*MESCLUN_FERTILIZER</x:f>
        <x:v>22000</x:v>
      </x:c>
      <x:c r="Q2915" s="268" t="n">
        <x:f>MIN(M2915,FARMER_HOURS)*FARMER_RATE+MAX(M2915-FARMER_HOURS,0)*TEMP_RATE</x:f>
        <x:v>43131.482520746875</x:v>
      </x:c>
      <x:c r="R2915" s="268" t="n">
        <x:f>O2915-P2915-Q2915-FIXED_COST</x:f>
        <x:v>12720.517479253125</x:v>
      </x:c>
      <x:c r="S2915" s="139" t="str">
        <x:f>IF(AND(L2915&lt;=TOTAL_BED_CAP,N2915&lt;=TEMP_WORKER_CAP),"YES","NO")</x:f>
        <x:v>YES</x:v>
      </x:c>
      <x:c r="T2915" s="139" t="n">
        <x:f>IF(S2915="YES",R2915,-1E+99)</x:f>
        <x:v>12720.517479253125</x:v>
      </x:c>
    </x:row>
    <x:row r="2916">
      <x:c r="A2916" s="139"/>
      <x:c r="B2916" s="139"/>
      <x:c r="C2916" s="139"/>
      <x:c r="D2916" s="139"/>
      <x:c r="E2916" s="139"/>
      <x:c r="F2916" s="139"/>
      <x:c r="G2916" s="139"/>
      <x:c r="H2916" s="139"/>
      <x:c r="I2916" s="266" t="n">
        <x:f>INT((ROW()-ROW($I$46))/((CARROT_CAP+1)*(MESCLUN_CAP+1)))</x:f>
        <x:v>4</x:v>
      </x:c>
      <x:c r="J2916" s="266" t="n">
        <x:f>MOD(INT((ROW()-ROW($I$46))/(MESCLUN_CAP+1)),CARROT_CAP+1)</x:f>
        <x:v>8</x:v>
      </x:c>
      <x:c r="K2916" s="266" t="n">
        <x:f>MOD(ROW()-ROW($I$46),MESCLUN_CAP+1)</x:f>
        <x:v>18</x:v>
      </x:c>
      <x:c r="L2916" s="266" t="n">
        <x:f>SUM(I2916:K2916)</x:f>
        <x:v>30</x:v>
      </x:c>
      <x:c r="M2916" s="267" t="n">
        <x:f>I2916*TOMATO_HOURS*WEEKS*(1+TOMATO_DIM)^I2916+J2916*CARROT_HOURS*WEEKS*(1+CARROT_DIM)^J2916+K2916*MESCLUN_HOURS*WEEKS*(1+MESCLUN_DIM)^K2916</x:f>
        <x:v>1832.4603846536074</x:v>
      </x:c>
      <x:c r="N2916" s="267" t="n">
        <x:f>MAX(M2916-FARMER_HOURS,0)/TEMP_HOURS_PER_WORKER</x:f>
        <x:v>0.7725419337872274</x:v>
      </x:c>
      <x:c r="O2916" s="268" t="n">
        <x:f>I2916*TOMATO_PRICE+J2916*CARROT_PRICE+K2916*MESCLUN_PRICE</x:f>
        <x:v>100552</x:v>
      </x:c>
      <x:c r="P2916" s="268" t="n">
        <x:f>I2916*TOMATO_FERTILIZER+J2916*CARROT_FERTILIZER+K2916*MESCLUN_FERTILIZER</x:f>
        <x:v>22880</x:v>
      </x:c>
      <x:c r="Q2916" s="268" t="n">
        <x:f>MIN(M2916,FARMER_HOURS)*FARMER_RATE+MAX(M2916-FARMER_HOURS,0)*TEMP_RATE</x:f>
        <x:v>44313.54834468068</x:v>
      </x:c>
      <x:c r="R2916" s="268" t="n">
        <x:f>O2916-P2916-Q2916-FIXED_COST</x:f>
        <x:v>13358.451655319317</x:v>
      </x:c>
      <x:c r="S2916" s="139" t="str">
        <x:f>IF(AND(L2916&lt;=TOTAL_BED_CAP,N2916&lt;=TEMP_WORKER_CAP),"YES","NO")</x:f>
        <x:v>YES</x:v>
      </x:c>
      <x:c r="T2916" s="139" t="n">
        <x:f>IF(S2916="YES",R2916,-1E+99)</x:f>
        <x:v>13358.451655319317</x:v>
      </x:c>
    </x:row>
    <x:row r="2917">
      <x:c r="A2917" s="139"/>
      <x:c r="B2917" s="139"/>
      <x:c r="C2917" s="139"/>
      <x:c r="D2917" s="139"/>
      <x:c r="E2917" s="139"/>
      <x:c r="F2917" s="139"/>
      <x:c r="G2917" s="139"/>
      <x:c r="H2917" s="139"/>
      <x:c r="I2917" s="266" t="n">
        <x:f>INT((ROW()-ROW($I$46))/((CARROT_CAP+1)*(MESCLUN_CAP+1)))</x:f>
        <x:v>4</x:v>
      </x:c>
      <x:c r="J2917" s="266" t="n">
        <x:f>MOD(INT((ROW()-ROW($I$46))/(MESCLUN_CAP+1)),CARROT_CAP+1)</x:f>
        <x:v>8</x:v>
      </x:c>
      <x:c r="K2917" s="266" t="n">
        <x:f>MOD(ROW()-ROW($I$46),MESCLUN_CAP+1)</x:f>
        <x:v>19</x:v>
      </x:c>
      <x:c r="L2917" s="266" t="n">
        <x:f>SUM(I2917:K2917)</x:f>
        <x:v>31</x:v>
      </x:c>
      <x:c r="M2917" s="267" t="n">
        <x:f>I2917*TOMATO_HOURS*WEEKS*(1+TOMATO_DIM)^I2917+J2917*CARROT_HOURS*WEEKS*(1+CARROT_DIM)^J2917+K2917*MESCLUN_HOURS*WEEKS*(1+MESCLUN_DIM)^K2917</x:f>
        <x:v>1902.1019132896295</x:v>
      </x:c>
      <x:c r="N2917" s="267" t="n">
        <x:f>MAX(M2917-FARMER_HOURS,0)/TEMP_HOURS_PER_WORKER</x:f>
        <x:v>0.8209041064511315</x:v>
      </x:c>
      <x:c r="O2917" s="268" t="n">
        <x:f>I2917*TOMATO_PRICE+J2917*CARROT_PRICE+K2917*MESCLUN_PRICE</x:f>
        <x:v>103252</x:v>
      </x:c>
      <x:c r="P2917" s="268" t="n">
        <x:f>I2917*TOMATO_FERTILIZER+J2917*CARROT_FERTILIZER+K2917*MESCLUN_FERTILIZER</x:f>
        <x:v>23760</x:v>
      </x:c>
      <x:c r="Q2917" s="268" t="n">
        <x:f>MIN(M2917,FARMER_HOURS)*FARMER_RATE+MAX(M2917-FARMER_HOURS,0)*TEMP_RATE</x:f>
        <x:v>45522.60266127829</x:v>
      </x:c>
      <x:c r="R2917" s="268" t="n">
        <x:f>O2917-P2917-Q2917-FIXED_COST</x:f>
        <x:v>13969.397338721712</x:v>
      </x:c>
      <x:c r="S2917" s="139" t="str">
        <x:f>IF(AND(L2917&lt;=TOTAL_BED_CAP,N2917&lt;=TEMP_WORKER_CAP),"YES","NO")</x:f>
        <x:v>YES</x:v>
      </x:c>
      <x:c r="T2917" s="139" t="n">
        <x:f>IF(S2917="YES",R2917,-1E+99)</x:f>
        <x:v>13969.397338721712</x:v>
      </x:c>
    </x:row>
    <x:row r="2918">
      <x:c r="A2918" s="139"/>
      <x:c r="B2918" s="139"/>
      <x:c r="C2918" s="139"/>
      <x:c r="D2918" s="139"/>
      <x:c r="E2918" s="139"/>
      <x:c r="F2918" s="139"/>
      <x:c r="G2918" s="139"/>
      <x:c r="H2918" s="139"/>
      <x:c r="I2918" s="266" t="n">
        <x:f>INT((ROW()-ROW($I$46))/((CARROT_CAP+1)*(MESCLUN_CAP+1)))</x:f>
        <x:v>4</x:v>
      </x:c>
      <x:c r="J2918" s="266" t="n">
        <x:f>MOD(INT((ROW()-ROW($I$46))/(MESCLUN_CAP+1)),CARROT_CAP+1)</x:f>
        <x:v>8</x:v>
      </x:c>
      <x:c r="K2918" s="266" t="n">
        <x:f>MOD(ROW()-ROW($I$46),MESCLUN_CAP+1)</x:f>
        <x:v>20</x:v>
      </x:c>
      <x:c r="L2918" s="266" t="n">
        <x:f>SUM(I2918:K2918)</x:f>
        <x:v>32</x:v>
      </x:c>
      <x:c r="M2918" s="267" t="n">
        <x:f>I2918*TOMATO_HOURS*WEEKS*(1+TOMATO_DIM)^I2918+J2918*CARROT_HOURS*WEEKS*(1+CARROT_DIM)^J2918+K2918*MESCLUN_HOURS*WEEKS*(1+MESCLUN_DIM)^K2918</x:f>
        <x:v>1973.326203940106</x:v>
      </x:c>
      <x:c r="N2918" s="267" t="n">
        <x:f>MAX(M2918-FARMER_HOURS,0)/TEMP_HOURS_PER_WORKER</x:f>
        <x:v>0.8703654194028515</x:v>
      </x:c>
      <x:c r="O2918" s="268" t="n">
        <x:f>I2918*TOMATO_PRICE+J2918*CARROT_PRICE+K2918*MESCLUN_PRICE</x:f>
        <x:v>105952</x:v>
      </x:c>
      <x:c r="P2918" s="268" t="n">
        <x:f>I2918*TOMATO_FERTILIZER+J2918*CARROT_FERTILIZER+K2918*MESCLUN_FERTILIZER</x:f>
        <x:v>24640</x:v>
      </x:c>
      <x:c r="Q2918" s="268" t="n">
        <x:f>MIN(M2918,FARMER_HOURS)*FARMER_RATE+MAX(M2918-FARMER_HOURS,0)*TEMP_RATE</x:f>
        <x:v>46759.13548507128</x:v>
      </x:c>
      <x:c r="R2918" s="268" t="n">
        <x:f>O2918-P2918-Q2918-FIXED_COST</x:f>
        <x:v>14552.864514928719</x:v>
      </x:c>
      <x:c r="S2918" s="139" t="str">
        <x:f>IF(AND(L2918&lt;=TOTAL_BED_CAP,N2918&lt;=TEMP_WORKER_CAP),"YES","NO")</x:f>
        <x:v>YES</x:v>
      </x:c>
      <x:c r="T2918" s="139" t="n">
        <x:f>IF(S2918="YES",R2918,-1E+99)</x:f>
        <x:v>14552.864514928719</x:v>
      </x:c>
    </x:row>
    <x:row r="2919">
      <x:c r="A2919" s="139"/>
      <x:c r="B2919" s="139"/>
      <x:c r="C2919" s="139"/>
      <x:c r="D2919" s="139"/>
      <x:c r="E2919" s="139"/>
      <x:c r="F2919" s="139"/>
      <x:c r="G2919" s="139"/>
      <x:c r="H2919" s="139"/>
      <x:c r="I2919" s="266" t="n">
        <x:f>INT((ROW()-ROW($I$46))/((CARROT_CAP+1)*(MESCLUN_CAP+1)))</x:f>
        <x:v>4</x:v>
      </x:c>
      <x:c r="J2919" s="266" t="n">
        <x:f>MOD(INT((ROW()-ROW($I$46))/(MESCLUN_CAP+1)),CARROT_CAP+1)</x:f>
        <x:v>8</x:v>
      </x:c>
      <x:c r="K2919" s="266" t="n">
        <x:f>MOD(ROW()-ROW($I$46),MESCLUN_CAP+1)</x:f>
        <x:v>21</x:v>
      </x:c>
      <x:c r="L2919" s="266" t="n">
        <x:f>SUM(I2919:K2919)</x:f>
        <x:v>33</x:v>
      </x:c>
      <x:c r="M2919" s="267" t="n">
        <x:f>I2919*TOMATO_HOURS*WEEKS*(1+TOMATO_DIM)^I2919+J2919*CARROT_HOURS*WEEKS*(1+CARROT_DIM)^J2919+K2919*MESCLUN_HOURS*WEEKS*(1+MESCLUN_DIM)^K2919</x:f>
        <x:v>2046.1619441665503</x:v>
      </x:c>
      <x:c r="N2919" s="267" t="n">
        <x:f>MAX(M2919-FARMER_HOURS,0)/TEMP_HOURS_PER_WORKER</x:f>
        <x:v>0.9209457945601044</x:v>
      </x:c>
      <x:c r="O2919" s="268" t="n">
        <x:f>I2919*TOMATO_PRICE+J2919*CARROT_PRICE+K2919*MESCLUN_PRICE</x:f>
        <x:v>108652</x:v>
      </x:c>
      <x:c r="P2919" s="268" t="n">
        <x:f>I2919*TOMATO_FERTILIZER+J2919*CARROT_FERTILIZER+K2919*MESCLUN_FERTILIZER</x:f>
        <x:v>25520</x:v>
      </x:c>
      <x:c r="Q2919" s="268" t="n">
        <x:f>MIN(M2919,FARMER_HOURS)*FARMER_RATE+MAX(M2919-FARMER_HOURS,0)*TEMP_RATE</x:f>
        <x:v>48023.64486400261</x:v>
      </x:c>
      <x:c r="R2919" s="268" t="n">
        <x:f>O2919-P2919-Q2919-FIXED_COST</x:f>
        <x:v>15108.355135997394</x:v>
      </x:c>
      <x:c r="S2919" s="139" t="str">
        <x:f>IF(AND(L2919&lt;=TOTAL_BED_CAP,N2919&lt;=TEMP_WORKER_CAP),"YES","NO")</x:f>
        <x:v>YES</x:v>
      </x:c>
      <x:c r="T2919" s="139" t="n">
        <x:f>IF(S2919="YES",R2919,-1E+99)</x:f>
        <x:v>15108.355135997394</x:v>
      </x:c>
    </x:row>
    <x:row r="2920">
      <x:c r="A2920" s="139"/>
      <x:c r="B2920" s="139"/>
      <x:c r="C2920" s="139"/>
      <x:c r="D2920" s="139"/>
      <x:c r="E2920" s="139"/>
      <x:c r="F2920" s="139"/>
      <x:c r="G2920" s="139"/>
      <x:c r="H2920" s="139"/>
      <x:c r="I2920" s="266" t="n">
        <x:f>INT((ROW()-ROW($I$46))/((CARROT_CAP+1)*(MESCLUN_CAP+1)))</x:f>
        <x:v>4</x:v>
      </x:c>
      <x:c r="J2920" s="266" t="n">
        <x:f>MOD(INT((ROW()-ROW($I$46))/(MESCLUN_CAP+1)),CARROT_CAP+1)</x:f>
        <x:v>8</x:v>
      </x:c>
      <x:c r="K2920" s="266" t="n">
        <x:f>MOD(ROW()-ROW($I$46),MESCLUN_CAP+1)</x:f>
        <x:v>22</x:v>
      </x:c>
      <x:c r="L2920" s="266" t="n">
        <x:f>SUM(I2920:K2920)</x:f>
        <x:v>34</x:v>
      </x:c>
      <x:c r="M2920" s="267" t="n">
        <x:f>I2920*TOMATO_HOURS*WEEKS*(1+TOMATO_DIM)^I2920+J2920*CARROT_HOURS*WEEKS*(1+CARROT_DIM)^J2920+K2920*MESCLUN_HOURS*WEEKS*(1+MESCLUN_DIM)^K2920</x:f>
        <x:v>2120.6382914129463</x:v>
      </x:c>
      <x:c r="N2920" s="267" t="n">
        <x:f>MAX(M2920-FARMER_HOURS,0)/TEMP_HOURS_PER_WORKER</x:f>
        <x:v>0.9726654801478793</x:v>
      </x:c>
      <x:c r="O2920" s="268" t="n">
        <x:f>I2920*TOMATO_PRICE+J2920*CARROT_PRICE+K2920*MESCLUN_PRICE</x:f>
        <x:v>111352</x:v>
      </x:c>
      <x:c r="P2920" s="268" t="n">
        <x:f>I2920*TOMATO_FERTILIZER+J2920*CARROT_FERTILIZER+K2920*MESCLUN_FERTILIZER</x:f>
        <x:v>26400</x:v>
      </x:c>
      <x:c r="Q2920" s="268" t="n">
        <x:f>MIN(M2920,FARMER_HOURS)*FARMER_RATE+MAX(M2920-FARMER_HOURS,0)*TEMP_RATE</x:f>
        <x:v>49316.63700369698</x:v>
      </x:c>
      <x:c r="R2920" s="268" t="n">
        <x:f>O2920-P2920-Q2920-FIXED_COST</x:f>
        <x:v>15635.362996303018</x:v>
      </x:c>
      <x:c r="S2920" s="139" t="str">
        <x:f>IF(AND(L2920&lt;=TOTAL_BED_CAP,N2920&lt;=TEMP_WORKER_CAP),"YES","NO")</x:f>
        <x:v>YES</x:v>
      </x:c>
      <x:c r="T2920" s="139" t="n">
        <x:f>IF(S2920="YES",R2920,-1E+99)</x:f>
        <x:v>15635.362996303018</x:v>
      </x:c>
    </x:row>
    <x:row r="2921">
      <x:c r="A2921" s="139"/>
      <x:c r="B2921" s="139"/>
      <x:c r="C2921" s="139"/>
      <x:c r="D2921" s="139"/>
      <x:c r="E2921" s="139"/>
      <x:c r="F2921" s="139"/>
      <x:c r="G2921" s="139"/>
      <x:c r="H2921" s="139"/>
      <x:c r="I2921" s="266" t="n">
        <x:f>INT((ROW()-ROW($I$46))/((CARROT_CAP+1)*(MESCLUN_CAP+1)))</x:f>
        <x:v>4</x:v>
      </x:c>
      <x:c r="J2921" s="266" t="n">
        <x:f>MOD(INT((ROW()-ROW($I$46))/(MESCLUN_CAP+1)),CARROT_CAP+1)</x:f>
        <x:v>8</x:v>
      </x:c>
      <x:c r="K2921" s="266" t="n">
        <x:f>MOD(ROW()-ROW($I$46),MESCLUN_CAP+1)</x:f>
        <x:v>23</x:v>
      </x:c>
      <x:c r="L2921" s="266" t="n">
        <x:f>SUM(I2921:K2921)</x:f>
        <x:v>35</x:v>
      </x:c>
      <x:c r="M2921" s="267" t="n">
        <x:f>I2921*TOMATO_HOURS*WEEKS*(1+TOMATO_DIM)^I2921+J2921*CARROT_HOURS*WEEKS*(1+CARROT_DIM)^J2921+K2921*MESCLUN_HOURS*WEEKS*(1+MESCLUN_DIM)^K2921</x:f>
        <x:v>2196.7848802703825</x:v>
      </x:c>
      <x:c r="N2921" s="267" t="n">
        <x:f>MAX(M2921-FARMER_HOURS,0)/TEMP_HOURS_PER_WORKER</x:f>
        <x:v>1.0255450557433212</x:v>
      </x:c>
      <x:c r="O2921" s="268" t="n">
        <x:f>I2921*TOMATO_PRICE+J2921*CARROT_PRICE+K2921*MESCLUN_PRICE</x:f>
        <x:v>114052</x:v>
      </x:c>
      <x:c r="P2921" s="268" t="n">
        <x:f>I2921*TOMATO_FERTILIZER+J2921*CARROT_FERTILIZER+K2921*MESCLUN_FERTILIZER</x:f>
        <x:v>27280</x:v>
      </x:c>
      <x:c r="Q2921" s="268" t="n">
        <x:f>MIN(M2921,FARMER_HOURS)*FARMER_RATE+MAX(M2921-FARMER_HOURS,0)*TEMP_RATE</x:f>
        <x:v>50638.62639358303</x:v>
      </x:c>
      <x:c r="R2921" s="268" t="n">
        <x:f>O2921-P2921-Q2921-FIXED_COST</x:f>
        <x:v>16133.373606416972</x:v>
      </x:c>
      <x:c r="S2921" s="139" t="str">
        <x:f>IF(AND(L2921&lt;=TOTAL_BED_CAP,N2921&lt;=TEMP_WORKER_CAP),"YES","NO")</x:f>
        <x:v>YES</x:v>
      </x:c>
      <x:c r="T2921" s="139" t="n">
        <x:f>IF(S2921="YES",R2921,-1E+99)</x:f>
        <x:v>16133.373606416972</x:v>
      </x:c>
    </x:row>
    <x:row r="2922">
      <x:c r="A2922" s="139"/>
      <x:c r="B2922" s="139"/>
      <x:c r="C2922" s="139"/>
      <x:c r="D2922" s="139"/>
      <x:c r="E2922" s="139"/>
      <x:c r="F2922" s="139"/>
      <x:c r="G2922" s="139"/>
      <x:c r="H2922" s="139"/>
      <x:c r="I2922" s="266" t="n">
        <x:f>INT((ROW()-ROW($I$46))/((CARROT_CAP+1)*(MESCLUN_CAP+1)))</x:f>
        <x:v>4</x:v>
      </x:c>
      <x:c r="J2922" s="266" t="n">
        <x:f>MOD(INT((ROW()-ROW($I$46))/(MESCLUN_CAP+1)),CARROT_CAP+1)</x:f>
        <x:v>8</x:v>
      </x:c>
      <x:c r="K2922" s="266" t="n">
        <x:f>MOD(ROW()-ROW($I$46),MESCLUN_CAP+1)</x:f>
        <x:v>24</x:v>
      </x:c>
      <x:c r="L2922" s="266" t="n">
        <x:f>SUM(I2922:K2922)</x:f>
        <x:v>36</x:v>
      </x:c>
      <x:c r="M2922" s="267" t="n">
        <x:f>I2922*TOMATO_HOURS*WEEKS*(1+TOMATO_DIM)^I2922+J2922*CARROT_HOURS*WEEKS*(1+CARROT_DIM)^J2922+K2922*MESCLUN_HOURS*WEEKS*(1+MESCLUN_DIM)^K2922</x:f>
        <x:v>2274.631829849878</x:v>
      </x:c>
      <x:c r="N2922" s="267" t="n">
        <x:f>MAX(M2922-FARMER_HOURS,0)/TEMP_HOURS_PER_WORKER</x:f>
        <x:v>1.0796054373957487</x:v>
      </x:c>
      <x:c r="O2922" s="268" t="n">
        <x:f>I2922*TOMATO_PRICE+J2922*CARROT_PRICE+K2922*MESCLUN_PRICE</x:f>
        <x:v>116752</x:v>
      </x:c>
      <x:c r="P2922" s="268" t="n">
        <x:f>I2922*TOMATO_FERTILIZER+J2922*CARROT_FERTILIZER+K2922*MESCLUN_FERTILIZER</x:f>
        <x:v>28160</x:v>
      </x:c>
      <x:c r="Q2922" s="268" t="n">
        <x:f>MIN(M2922,FARMER_HOURS)*FARMER_RATE+MAX(M2922-FARMER_HOURS,0)*TEMP_RATE</x:f>
        <x:v>51990.13593489372</x:v>
      </x:c>
      <x:c r="R2922" s="268" t="n">
        <x:f>O2922-P2922-Q2922-FIXED_COST</x:f>
        <x:v>16601.86406510628</x:v>
      </x:c>
      <x:c r="S2922" s="139" t="str">
        <x:f>IF(AND(L2922&lt;=TOTAL_BED_CAP,N2922&lt;=TEMP_WORKER_CAP),"YES","NO")</x:f>
        <x:v>YES</x:v>
      </x:c>
      <x:c r="T2922" s="139" t="n">
        <x:f>IF(S2922="YES",R2922,-1E+99)</x:f>
        <x:v>16601.86406510628</x:v>
      </x:c>
    </x:row>
    <x:row r="2923">
      <x:c r="A2923" s="139"/>
      <x:c r="B2923" s="139"/>
      <x:c r="C2923" s="139"/>
      <x:c r="D2923" s="139"/>
      <x:c r="E2923" s="139"/>
      <x:c r="F2923" s="139"/>
      <x:c r="G2923" s="139"/>
      <x:c r="H2923" s="139"/>
      <x:c r="I2923" s="266" t="n">
        <x:f>INT((ROW()-ROW($I$46))/((CARROT_CAP+1)*(MESCLUN_CAP+1)))</x:f>
        <x:v>4</x:v>
      </x:c>
      <x:c r="J2923" s="266" t="n">
        <x:f>MOD(INT((ROW()-ROW($I$46))/(MESCLUN_CAP+1)),CARROT_CAP+1)</x:f>
        <x:v>8</x:v>
      </x:c>
      <x:c r="K2923" s="266" t="n">
        <x:f>MOD(ROW()-ROW($I$46),MESCLUN_CAP+1)</x:f>
        <x:v>25</x:v>
      </x:c>
      <x:c r="L2923" s="266" t="n">
        <x:f>SUM(I2923:K2923)</x:f>
        <x:v>37</x:v>
      </x:c>
      <x:c r="M2923" s="267" t="n">
        <x:f>I2923*TOMATO_HOURS*WEEKS*(1+TOMATO_DIM)^I2923+J2923*CARROT_HOURS*WEEKS*(1+CARROT_DIM)^J2923+K2923*MESCLUN_HOURS*WEEKS*(1+MESCLUN_DIM)^K2923</x:f>
        <x:v>2354.2097512649757</x:v>
      </x:c>
      <x:c r="N2923" s="267" t="n">
        <x:f>MAX(M2923-FARMER_HOURS,0)/TEMP_HOURS_PER_WORKER</x:f>
        <x:v>1.1348678828228997</x:v>
      </x:c>
      <x:c r="O2923" s="268" t="n">
        <x:f>I2923*TOMATO_PRICE+J2923*CARROT_PRICE+K2923*MESCLUN_PRICE</x:f>
        <x:v>119452</x:v>
      </x:c>
      <x:c r="P2923" s="268" t="n">
        <x:f>I2923*TOMATO_FERTILIZER+J2923*CARROT_FERTILIZER+K2923*MESCLUN_FERTILIZER</x:f>
        <x:v>29040</x:v>
      </x:c>
      <x:c r="Q2923" s="268" t="n">
        <x:f>MIN(M2923,FARMER_HOURS)*FARMER_RATE+MAX(M2923-FARMER_HOURS,0)*TEMP_RATE</x:f>
        <x:v>53371.697070572496</x:v>
      </x:c>
      <x:c r="R2923" s="268" t="n">
        <x:f>O2923-P2923-Q2923-FIXED_COST</x:f>
        <x:v>17040.302929427504</x:v>
      </x:c>
      <x:c r="S2923" s="139" t="str">
        <x:f>IF(AND(L2923&lt;=TOTAL_BED_CAP,N2923&lt;=TEMP_WORKER_CAP),"YES","NO")</x:f>
        <x:v>YES</x:v>
      </x:c>
      <x:c r="T2923" s="139" t="n">
        <x:f>IF(S2923="YES",R2923,-1E+99)</x:f>
        <x:v>17040.302929427504</x:v>
      </x:c>
    </x:row>
    <x:row r="2924">
      <x:c r="A2924" s="139"/>
      <x:c r="B2924" s="139"/>
      <x:c r="C2924" s="139"/>
      <x:c r="D2924" s="139"/>
      <x:c r="E2924" s="139"/>
      <x:c r="F2924" s="139"/>
      <x:c r="G2924" s="139"/>
      <x:c r="H2924" s="139"/>
      <x:c r="I2924" s="266" t="n">
        <x:f>INT((ROW()-ROW($I$46))/((CARROT_CAP+1)*(MESCLUN_CAP+1)))</x:f>
        <x:v>4</x:v>
      </x:c>
      <x:c r="J2924" s="266" t="n">
        <x:f>MOD(INT((ROW()-ROW($I$46))/(MESCLUN_CAP+1)),CARROT_CAP+1)</x:f>
        <x:v>8</x:v>
      </x:c>
      <x:c r="K2924" s="266" t="n">
        <x:f>MOD(ROW()-ROW($I$46),MESCLUN_CAP+1)</x:f>
        <x:v>26</x:v>
      </x:c>
      <x:c r="L2924" s="266" t="n">
        <x:f>SUM(I2924:K2924)</x:f>
        <x:v>38</x:v>
      </x:c>
      <x:c r="M2924" s="267" t="n">
        <x:f>I2924*TOMATO_HOURS*WEEKS*(1+TOMATO_DIM)^I2924+J2924*CARROT_HOURS*WEEKS*(1+CARROT_DIM)^J2924+K2924*MESCLUN_HOURS*WEEKS*(1+MESCLUN_DIM)^K2924</x:f>
        <x:v>2435.549755225693</x:v>
      </x:c>
      <x:c r="N2924" s="267" t="n">
        <x:f>MAX(M2924-FARMER_HOURS,0)/TEMP_HOURS_PER_WORKER</x:f>
        <x:v>1.191353996684509</x:v>
      </x:c>
      <x:c r="O2924" s="268" t="n">
        <x:f>I2924*TOMATO_PRICE+J2924*CARROT_PRICE+K2924*MESCLUN_PRICE</x:f>
        <x:v>122152</x:v>
      </x:c>
      <x:c r="P2924" s="268" t="n">
        <x:f>I2924*TOMATO_FERTILIZER+J2924*CARROT_FERTILIZER+K2924*MESCLUN_FERTILIZER</x:f>
        <x:v>29920</x:v>
      </x:c>
      <x:c r="Q2924" s="268" t="n">
        <x:f>MIN(M2924,FARMER_HOURS)*FARMER_RATE+MAX(M2924-FARMER_HOURS,0)*TEMP_RATE</x:f>
        <x:v>54783.84991711272</x:v>
      </x:c>
      <x:c r="R2924" s="268" t="n">
        <x:f>O2924-P2924-Q2924-FIXED_COST</x:f>
        <x:v>17448.15008288728</x:v>
      </x:c>
      <x:c r="S2924" s="139" t="str">
        <x:f>IF(AND(L2924&lt;=TOTAL_BED_CAP,N2924&lt;=TEMP_WORKER_CAP),"YES","NO")</x:f>
        <x:v>YES</x:v>
      </x:c>
      <x:c r="T2924" s="139" t="n">
        <x:f>IF(S2924="YES",R2924,-1E+99)</x:f>
        <x:v>17448.15008288728</x:v>
      </x:c>
    </x:row>
    <x:row r="2925">
      <x:c r="A2925" s="139"/>
      <x:c r="B2925" s="139"/>
      <x:c r="C2925" s="139"/>
      <x:c r="D2925" s="139"/>
      <x:c r="E2925" s="139"/>
      <x:c r="F2925" s="139"/>
      <x:c r="G2925" s="139"/>
      <x:c r="H2925" s="139"/>
      <x:c r="I2925" s="266" t="n">
        <x:f>INT((ROW()-ROW($I$46))/((CARROT_CAP+1)*(MESCLUN_CAP+1)))</x:f>
        <x:v>4</x:v>
      </x:c>
      <x:c r="J2925" s="266" t="n">
        <x:f>MOD(INT((ROW()-ROW($I$46))/(MESCLUN_CAP+1)),CARROT_CAP+1)</x:f>
        <x:v>8</x:v>
      </x:c>
      <x:c r="K2925" s="266" t="n">
        <x:f>MOD(ROW()-ROW($I$46),MESCLUN_CAP+1)</x:f>
        <x:v>27</x:v>
      </x:c>
      <x:c r="L2925" s="266" t="n">
        <x:f>SUM(I2925:K2925)</x:f>
        <x:v>39</x:v>
      </x:c>
      <x:c r="M2925" s="267" t="n">
        <x:f>I2925*TOMATO_HOURS*WEEKS*(1+TOMATO_DIM)^I2925+J2925*CARROT_HOURS*WEEKS*(1+CARROT_DIM)^J2925+K2925*MESCLUN_HOURS*WEEKS*(1+MESCLUN_DIM)^K2925</x:f>
        <x:v>2518.6834597454504</x:v>
      </x:c>
      <x:c r="N2925" s="267" t="n">
        <x:f>MAX(M2925-FARMER_HOURS,0)/TEMP_HOURS_PER_WORKER</x:f>
        <x:v>1.2490857359343406</x:v>
      </x:c>
      <x:c r="O2925" s="268" t="n">
        <x:f>I2925*TOMATO_PRICE+J2925*CARROT_PRICE+K2925*MESCLUN_PRICE</x:f>
        <x:v>124852</x:v>
      </x:c>
      <x:c r="P2925" s="268" t="n">
        <x:f>I2925*TOMATO_FERTILIZER+J2925*CARROT_FERTILIZER+K2925*MESCLUN_FERTILIZER</x:f>
        <x:v>30800</x:v>
      </x:c>
      <x:c r="Q2925" s="268" t="n">
        <x:f>MIN(M2925,FARMER_HOURS)*FARMER_RATE+MAX(M2925-FARMER_HOURS,0)*TEMP_RATE</x:f>
        <x:v>56227.143398358516</x:v>
      </x:c>
      <x:c r="R2925" s="268" t="n">
        <x:f>O2925-P2925-Q2925-FIXED_COST</x:f>
        <x:v>17824.856601641484</x:v>
      </x:c>
      <x:c r="S2925" s="139" t="str">
        <x:f>IF(AND(L2925&lt;=TOTAL_BED_CAP,N2925&lt;=TEMP_WORKER_CAP),"YES","NO")</x:f>
        <x:v>YES</x:v>
      </x:c>
      <x:c r="T2925" s="139" t="n">
        <x:f>IF(S2925="YES",R2925,-1E+99)</x:f>
        <x:v>17824.856601641484</x:v>
      </x:c>
    </x:row>
    <x:row r="2926">
      <x:c r="A2926" s="139"/>
      <x:c r="B2926" s="139"/>
      <x:c r="C2926" s="139"/>
      <x:c r="D2926" s="139"/>
      <x:c r="E2926" s="139"/>
      <x:c r="F2926" s="139"/>
      <x:c r="G2926" s="139"/>
      <x:c r="H2926" s="139"/>
      <x:c r="I2926" s="266" t="n">
        <x:f>INT((ROW()-ROW($I$46))/((CARROT_CAP+1)*(MESCLUN_CAP+1)))</x:f>
        <x:v>4</x:v>
      </x:c>
      <x:c r="J2926" s="266" t="n">
        <x:f>MOD(INT((ROW()-ROW($I$46))/(MESCLUN_CAP+1)),CARROT_CAP+1)</x:f>
        <x:v>8</x:v>
      </x:c>
      <x:c r="K2926" s="266" t="n">
        <x:f>MOD(ROW()-ROW($I$46),MESCLUN_CAP+1)</x:f>
        <x:v>28</x:v>
      </x:c>
      <x:c r="L2926" s="266" t="n">
        <x:f>SUM(I2926:K2926)</x:f>
        <x:v>40</x:v>
      </x:c>
      <x:c r="M2926" s="267" t="n">
        <x:f>I2926*TOMATO_HOURS*WEEKS*(1+TOMATO_DIM)^I2926+J2926*CARROT_HOURS*WEEKS*(1+CARROT_DIM)^J2926+K2926*MESCLUN_HOURS*WEEKS*(1+MESCLUN_DIM)^K2926</x:f>
        <x:v>2603.6429979626037</x:v>
      </x:c>
      <x:c r="N2926" s="267" t="n">
        <x:f>MAX(M2926-FARMER_HOURS,0)/TEMP_HOURS_PER_WORKER</x:f>
        <x:v>1.308085415251808</x:v>
      </x:c>
      <x:c r="O2926" s="268" t="n">
        <x:f>I2926*TOMATO_PRICE+J2926*CARROT_PRICE+K2926*MESCLUN_PRICE</x:f>
        <x:v>127552</x:v>
      </x:c>
      <x:c r="P2926" s="268" t="n">
        <x:f>I2926*TOMATO_FERTILIZER+J2926*CARROT_FERTILIZER+K2926*MESCLUN_FERTILIZER</x:f>
        <x:v>31680</x:v>
      </x:c>
      <x:c r="Q2926" s="268" t="n">
        <x:f>MIN(M2926,FARMER_HOURS)*FARMER_RATE+MAX(M2926-FARMER_HOURS,0)*TEMP_RATE</x:f>
        <x:v>57702.1353812952</x:v>
      </x:c>
      <x:c r="R2926" s="268" t="n">
        <x:f>O2926-P2926-Q2926-FIXED_COST</x:f>
        <x:v>18169.8646187048</x:v>
      </x:c>
      <x:c r="S2926" s="139" t="str">
        <x:f>IF(AND(L2926&lt;=TOTAL_BED_CAP,N2926&lt;=TEMP_WORKER_CAP),"YES","NO")</x:f>
        <x:v>YES</x:v>
      </x:c>
      <x:c r="T2926" s="139" t="n">
        <x:f>IF(S2926="YES",R2926,-1E+99)</x:f>
        <x:v>18169.8646187048</x:v>
      </x:c>
    </x:row>
    <x:row r="2927">
      <x:c r="A2927" s="139"/>
      <x:c r="B2927" s="139"/>
      <x:c r="C2927" s="139"/>
      <x:c r="D2927" s="139"/>
      <x:c r="E2927" s="139"/>
      <x:c r="F2927" s="139"/>
      <x:c r="G2927" s="139"/>
      <x:c r="H2927" s="139"/>
      <x:c r="I2927" s="266" t="n">
        <x:f>INT((ROW()-ROW($I$46))/((CARROT_CAP+1)*(MESCLUN_CAP+1)))</x:f>
        <x:v>4</x:v>
      </x:c>
      <x:c r="J2927" s="266" t="n">
        <x:f>MOD(INT((ROW()-ROW($I$46))/(MESCLUN_CAP+1)),CARROT_CAP+1)</x:f>
        <x:v>8</x:v>
      </x:c>
      <x:c r="K2927" s="266" t="n">
        <x:f>MOD(ROW()-ROW($I$46),MESCLUN_CAP+1)</x:f>
        <x:v>29</x:v>
      </x:c>
      <x:c r="L2927" s="266" t="n">
        <x:f>SUM(I2927:K2927)</x:f>
        <x:v>41</x:v>
      </x:c>
      <x:c r="M2927" s="267" t="n">
        <x:f>I2927*TOMATO_HOURS*WEEKS*(1+TOMATO_DIM)^I2927+J2927*CARROT_HOURS*WEEKS*(1+CARROT_DIM)^J2927+K2927*MESCLUN_HOURS*WEEKS*(1+MESCLUN_DIM)^K2927</x:f>
        <x:v>2690.461026078257</x:v>
      </x:c>
      <x:c r="N2927" s="267" t="n">
        <x:f>MAX(M2927-FARMER_HOURS,0)/TEMP_HOURS_PER_WORKER</x:f>
        <x:v>1.3683757125543452</x:v>
      </x:c>
      <x:c r="O2927" s="268" t="n">
        <x:f>I2927*TOMATO_PRICE+J2927*CARROT_PRICE+K2927*MESCLUN_PRICE</x:f>
        <x:v>130252</x:v>
      </x:c>
      <x:c r="P2927" s="268" t="n">
        <x:f>I2927*TOMATO_FERTILIZER+J2927*CARROT_FERTILIZER+K2927*MESCLUN_FERTILIZER</x:f>
        <x:v>32560</x:v>
      </x:c>
      <x:c r="Q2927" s="268" t="n">
        <x:f>MIN(M2927,FARMER_HOURS)*FARMER_RATE+MAX(M2927-FARMER_HOURS,0)*TEMP_RATE</x:f>
        <x:v>59209.39281385863</x:v>
      </x:c>
      <x:c r="R2927" s="268" t="n">
        <x:f>O2927-P2927-Q2927-FIXED_COST</x:f>
        <x:v>18482.607186141373</x:v>
      </x:c>
      <x:c r="S2927" s="139" t="str">
        <x:f>IF(AND(L2927&lt;=TOTAL_BED_CAP,N2927&lt;=TEMP_WORKER_CAP),"YES","NO")</x:f>
        <x:v>YES</x:v>
      </x:c>
      <x:c r="T2927" s="139" t="n">
        <x:f>IF(S2927="YES",R2927,-1E+99)</x:f>
        <x:v>18482.607186141373</x:v>
      </x:c>
    </x:row>
    <x:row r="2928">
      <x:c r="A2928" s="139"/>
      <x:c r="B2928" s="139"/>
      <x:c r="C2928" s="139"/>
      <x:c r="D2928" s="139"/>
      <x:c r="E2928" s="139"/>
      <x:c r="F2928" s="139"/>
      <x:c r="G2928" s="139"/>
      <x:c r="H2928" s="139"/>
      <x:c r="I2928" s="266" t="n">
        <x:f>INT((ROW()-ROW($I$46))/((CARROT_CAP+1)*(MESCLUN_CAP+1)))</x:f>
        <x:v>4</x:v>
      </x:c>
      <x:c r="J2928" s="266" t="n">
        <x:f>MOD(INT((ROW()-ROW($I$46))/(MESCLUN_CAP+1)),CARROT_CAP+1)</x:f>
        <x:v>8</x:v>
      </x:c>
      <x:c r="K2928" s="266" t="n">
        <x:f>MOD(ROW()-ROW($I$46),MESCLUN_CAP+1)</x:f>
        <x:v>30</x:v>
      </x:c>
      <x:c r="L2928" s="266" t="n">
        <x:f>SUM(I2928:K2928)</x:f>
        <x:v>42</x:v>
      </x:c>
      <x:c r="M2928" s="267" t="n">
        <x:f>I2928*TOMATO_HOURS*WEEKS*(1+TOMATO_DIM)^I2928+J2928*CARROT_HOURS*WEEKS*(1+CARROT_DIM)^J2928+K2928*MESCLUN_HOURS*WEEKS*(1+MESCLUN_DIM)^K2928</x:f>
        <x:v>2779.1707314120267</x:v>
      </x:c>
      <x:c r="N2928" s="267" t="n">
        <x:f>MAX(M2928-FARMER_HOURS,0)/TEMP_HOURS_PER_WORKER</x:f>
        <x:v>1.4299796745916853</x:v>
      </x:c>
      <x:c r="O2928" s="268" t="n">
        <x:f>I2928*TOMATO_PRICE+J2928*CARROT_PRICE+K2928*MESCLUN_PRICE</x:f>
        <x:v>132952</x:v>
      </x:c>
      <x:c r="P2928" s="268" t="n">
        <x:f>I2928*TOMATO_FERTILIZER+J2928*CARROT_FERTILIZER+K2928*MESCLUN_FERTILIZER</x:f>
        <x:v>33440</x:v>
      </x:c>
      <x:c r="Q2928" s="268" t="n">
        <x:f>MIN(M2928,FARMER_HOURS)*FARMER_RATE+MAX(M2928-FARMER_HOURS,0)*TEMP_RATE</x:f>
        <x:v>60749.49186479213</x:v>
      </x:c>
      <x:c r="R2928" s="268" t="n">
        <x:f>O2928-P2928-Q2928-FIXED_COST</x:f>
        <x:v>18762.50813520787</x:v>
      </x:c>
      <x:c r="S2928" s="139" t="str">
        <x:f>IF(AND(L2928&lt;=TOTAL_BED_CAP,N2928&lt;=TEMP_WORKER_CAP),"YES","NO")</x:f>
        <x:v>YES</x:v>
      </x:c>
      <x:c r="T2928" s="139" t="n">
        <x:f>IF(S2928="YES",R2928,-1E+99)</x:f>
        <x:v>18762.50813520787</x:v>
      </x:c>
    </x:row>
    <x:row r="2929">
      <x:c r="A2929" s="139"/>
      <x:c r="B2929" s="139"/>
      <x:c r="C2929" s="139"/>
      <x:c r="D2929" s="139"/>
      <x:c r="E2929" s="139"/>
      <x:c r="F2929" s="139"/>
      <x:c r="G2929" s="139"/>
      <x:c r="H2929" s="139"/>
      <x:c r="I2929" s="266" t="n">
        <x:f>INT((ROW()-ROW($I$46))/((CARROT_CAP+1)*(MESCLUN_CAP+1)))</x:f>
        <x:v>4</x:v>
      </x:c>
      <x:c r="J2929" s="266" t="n">
        <x:f>MOD(INT((ROW()-ROW($I$46))/(MESCLUN_CAP+1)),CARROT_CAP+1)</x:f>
        <x:v>9</x:v>
      </x:c>
      <x:c r="K2929" s="266" t="n">
        <x:f>MOD(ROW()-ROW($I$46),MESCLUN_CAP+1)</x:f>
        <x:v>0</x:v>
      </x:c>
      <x:c r="L2929" s="266" t="n">
        <x:f>SUM(I2929:K2929)</x:f>
        <x:v>13</x:v>
      </x:c>
      <x:c r="M2929" s="267" t="n">
        <x:f>I2929*TOMATO_HOURS*WEEKS*(1+TOMATO_DIM)^I2929+J2929*CARROT_HOURS*WEEKS*(1+CARROT_DIM)^J2929+K2929*MESCLUN_HOURS*WEEKS*(1+MESCLUN_DIM)^K2929</x:f>
        <x:v>864.2690018858698</x:v>
      </x:c>
      <x:c r="N2929" s="267" t="n">
        <x:f>MAX(M2929-FARMER_HOURS,0)/TEMP_HOURS_PER_WORKER</x:f>
        <x:v>0.10018680686518736</x:v>
      </x:c>
      <x:c r="O2929" s="268" t="n">
        <x:f>I2929*TOMATO_PRICE+J2929*CARROT_PRICE+K2929*MESCLUN_PRICE</x:f>
        <x:v>54046</x:v>
      </x:c>
      <x:c r="P2929" s="268" t="n">
        <x:f>I2929*TOMATO_FERTILIZER+J2929*CARROT_FERTILIZER+K2929*MESCLUN_FERTILIZER</x:f>
        <x:v>7480</x:v>
      </x:c>
      <x:c r="Q2929" s="268" t="n">
        <x:f>MIN(M2929,FARMER_HOURS)*FARMER_RATE+MAX(M2929-FARMER_HOURS,0)*TEMP_RATE</x:f>
        <x:v>27504.670171629685</x:v>
      </x:c>
      <x:c r="R2929" s="268" t="n">
        <x:f>O2929-P2929-Q2929-FIXED_COST</x:f>
        <x:v>-938.6701716296848</x:v>
      </x:c>
      <x:c r="S2929" s="139" t="str">
        <x:f>IF(AND(L2929&lt;=TOTAL_BED_CAP,N2929&lt;=TEMP_WORKER_CAP),"YES","NO")</x:f>
        <x:v>YES</x:v>
      </x:c>
      <x:c r="T2929" s="139" t="n">
        <x:f>IF(S2929="YES",R2929,-1E+99)</x:f>
        <x:v>-938.6701716296848</x:v>
      </x:c>
    </x:row>
    <x:row r="2930">
      <x:c r="A2930" s="139"/>
      <x:c r="B2930" s="139"/>
      <x:c r="C2930" s="139"/>
      <x:c r="D2930" s="139"/>
      <x:c r="E2930" s="139"/>
      <x:c r="F2930" s="139"/>
      <x:c r="G2930" s="139"/>
      <x:c r="H2930" s="139"/>
      <x:c r="I2930" s="266" t="n">
        <x:f>INT((ROW()-ROW($I$46))/((CARROT_CAP+1)*(MESCLUN_CAP+1)))</x:f>
        <x:v>4</x:v>
      </x:c>
      <x:c r="J2930" s="266" t="n">
        <x:f>MOD(INT((ROW()-ROW($I$46))/(MESCLUN_CAP+1)),CARROT_CAP+1)</x:f>
        <x:v>9</x:v>
      </x:c>
      <x:c r="K2930" s="266" t="n">
        <x:f>MOD(ROW()-ROW($I$46),MESCLUN_CAP+1)</x:f>
        <x:v>1</x:v>
      </x:c>
      <x:c r="L2930" s="266" t="n">
        <x:f>SUM(I2930:K2930)</x:f>
        <x:v>14</x:v>
      </x:c>
      <x:c r="M2930" s="267" t="n">
        <x:f>I2930*TOMATO_HOURS*WEEKS*(1+TOMATO_DIM)^I2930+J2930*CARROT_HOURS*WEEKS*(1+CARROT_DIM)^J2930+K2930*MESCLUN_HOURS*WEEKS*(1+MESCLUN_DIM)^K2930</x:f>
        <x:v>909.8315018858698</x:v>
      </x:c>
      <x:c r="N2930" s="267" t="n">
        <x:f>MAX(M2930-FARMER_HOURS,0)/TEMP_HOURS_PER_WORKER</x:f>
        <x:v>0.13182743186518736</x:v>
      </x:c>
      <x:c r="O2930" s="268" t="n">
        <x:f>I2930*TOMATO_PRICE+J2930*CARROT_PRICE+K2930*MESCLUN_PRICE</x:f>
        <x:v>56746</x:v>
      </x:c>
      <x:c r="P2930" s="268" t="n">
        <x:f>I2930*TOMATO_FERTILIZER+J2930*CARROT_FERTILIZER+K2930*MESCLUN_FERTILIZER</x:f>
        <x:v>8360</x:v>
      </x:c>
      <x:c r="Q2930" s="268" t="n">
        <x:f>MIN(M2930,FARMER_HOURS)*FARMER_RATE+MAX(M2930-FARMER_HOURS,0)*TEMP_RATE</x:f>
        <x:v>28295.685796629685</x:v>
      </x:c>
      <x:c r="R2930" s="268" t="n">
        <x:f>O2930-P2930-Q2930-FIXED_COST</x:f>
        <x:v>90.31420337031523</x:v>
      </x:c>
      <x:c r="S2930" s="139" t="str">
        <x:f>IF(AND(L2930&lt;=TOTAL_BED_CAP,N2930&lt;=TEMP_WORKER_CAP),"YES","NO")</x:f>
        <x:v>YES</x:v>
      </x:c>
      <x:c r="T2930" s="139" t="n">
        <x:f>IF(S2930="YES",R2930,-1E+99)</x:f>
        <x:v>90.31420337031523</x:v>
      </x:c>
    </x:row>
    <x:row r="2931">
      <x:c r="A2931" s="139"/>
      <x:c r="B2931" s="139"/>
      <x:c r="C2931" s="139"/>
      <x:c r="D2931" s="139"/>
      <x:c r="E2931" s="139"/>
      <x:c r="F2931" s="139"/>
      <x:c r="G2931" s="139"/>
      <x:c r="H2931" s="139"/>
      <x:c r="I2931" s="266" t="n">
        <x:f>INT((ROW()-ROW($I$46))/((CARROT_CAP+1)*(MESCLUN_CAP+1)))</x:f>
        <x:v>4</x:v>
      </x:c>
      <x:c r="J2931" s="266" t="n">
        <x:f>MOD(INT((ROW()-ROW($I$46))/(MESCLUN_CAP+1)),CARROT_CAP+1)</x:f>
        <x:v>9</x:v>
      </x:c>
      <x:c r="K2931" s="266" t="n">
        <x:f>MOD(ROW()-ROW($I$46),MESCLUN_CAP+1)</x:f>
        <x:v>2</x:v>
      </x:c>
      <x:c r="L2931" s="266" t="n">
        <x:f>SUM(I2931:K2931)</x:f>
        <x:v>15</x:v>
      </x:c>
      <x:c r="M2931" s="267" t="n">
        <x:f>I2931*TOMATO_HOURS*WEEKS*(1+TOMATO_DIM)^I2931+J2931*CARROT_HOURS*WEEKS*(1+CARROT_DIM)^J2931+K2931*MESCLUN_HOURS*WEEKS*(1+MESCLUN_DIM)^K2931</x:f>
        <x:v>956.5330643858698</x:v>
      </x:c>
      <x:c r="N2931" s="267" t="n">
        <x:f>MAX(M2931-FARMER_HOURS,0)/TEMP_HOURS_PER_WORKER</x:f>
        <x:v>0.16425907249018737</x:v>
      </x:c>
      <x:c r="O2931" s="268" t="n">
        <x:f>I2931*TOMATO_PRICE+J2931*CARROT_PRICE+K2931*MESCLUN_PRICE</x:f>
        <x:v>59446</x:v>
      </x:c>
      <x:c r="P2931" s="268" t="n">
        <x:f>I2931*TOMATO_FERTILIZER+J2931*CARROT_FERTILIZER+K2931*MESCLUN_FERTILIZER</x:f>
        <x:v>9240</x:v>
      </x:c>
      <x:c r="Q2931" s="268" t="n">
        <x:f>MIN(M2931,FARMER_HOURS)*FARMER_RATE+MAX(M2931-FARMER_HOURS,0)*TEMP_RATE</x:f>
        <x:v>29106.476812254685</x:v>
      </x:c>
      <x:c r="R2931" s="268" t="n">
        <x:f>O2931-P2931-Q2931-FIXED_COST</x:f>
        <x:v>1099.5231877453152</x:v>
      </x:c>
      <x:c r="S2931" s="139" t="str">
        <x:f>IF(AND(L2931&lt;=TOTAL_BED_CAP,N2931&lt;=TEMP_WORKER_CAP),"YES","NO")</x:f>
        <x:v>YES</x:v>
      </x:c>
      <x:c r="T2931" s="139" t="n">
        <x:f>IF(S2931="YES",R2931,-1E+99)</x:f>
        <x:v>1099.5231877453152</x:v>
      </x:c>
    </x:row>
    <x:row r="2932">
      <x:c r="A2932" s="139"/>
      <x:c r="B2932" s="139"/>
      <x:c r="C2932" s="139"/>
      <x:c r="D2932" s="139"/>
      <x:c r="E2932" s="139"/>
      <x:c r="F2932" s="139"/>
      <x:c r="G2932" s="139"/>
      <x:c r="H2932" s="139"/>
      <x:c r="I2932" s="266" t="n">
        <x:f>INT((ROW()-ROW($I$46))/((CARROT_CAP+1)*(MESCLUN_CAP+1)))</x:f>
        <x:v>4</x:v>
      </x:c>
      <x:c r="J2932" s="266" t="n">
        <x:f>MOD(INT((ROW()-ROW($I$46))/(MESCLUN_CAP+1)),CARROT_CAP+1)</x:f>
        <x:v>9</x:v>
      </x:c>
      <x:c r="K2932" s="266" t="n">
        <x:f>MOD(ROW()-ROW($I$46),MESCLUN_CAP+1)</x:f>
        <x:v>3</x:v>
      </x:c>
      <x:c r="L2932" s="266" t="n">
        <x:f>SUM(I2932:K2932)</x:f>
        <x:v>16</x:v>
      </x:c>
      <x:c r="M2932" s="267" t="n">
        <x:f>I2932*TOMATO_HOURS*WEEKS*(1+TOMATO_DIM)^I2932+J2932*CARROT_HOURS*WEEKS*(1+CARROT_DIM)^J2932+K2932*MESCLUN_HOURS*WEEKS*(1+MESCLUN_DIM)^K2932</x:f>
        <x:v>1004.3950468077447</x:v>
      </x:c>
      <x:c r="N2932" s="267" t="n">
        <x:f>MAX(M2932-FARMER_HOURS,0)/TEMP_HOURS_PER_WORKER</x:f>
        <x:v>0.19749656028315607</x:v>
      </x:c>
      <x:c r="O2932" s="268" t="n">
        <x:f>I2932*TOMATO_PRICE+J2932*CARROT_PRICE+K2932*MESCLUN_PRICE</x:f>
        <x:v>62146</x:v>
      </x:c>
      <x:c r="P2932" s="268" t="n">
        <x:f>I2932*TOMATO_FERTILIZER+J2932*CARROT_FERTILIZER+K2932*MESCLUN_FERTILIZER</x:f>
        <x:v>10120</x:v>
      </x:c>
      <x:c r="Q2932" s="268" t="n">
        <x:f>MIN(M2932,FARMER_HOURS)*FARMER_RATE+MAX(M2932-FARMER_HOURS,0)*TEMP_RATE</x:f>
        <x:v>29937.4140070789</x:v>
      </x:c>
      <x:c r="R2932" s="268" t="n">
        <x:f>O2932-P2932-Q2932-FIXED_COST</x:f>
        <x:v>2088.5859929211</x:v>
      </x:c>
      <x:c r="S2932" s="139" t="str">
        <x:f>IF(AND(L2932&lt;=TOTAL_BED_CAP,N2932&lt;=TEMP_WORKER_CAP),"YES","NO")</x:f>
        <x:v>YES</x:v>
      </x:c>
      <x:c r="T2932" s="139" t="n">
        <x:f>IF(S2932="YES",R2932,-1E+99)</x:f>
        <x:v>2088.5859929211</x:v>
      </x:c>
    </x:row>
    <x:row r="2933">
      <x:c r="A2933" s="139"/>
      <x:c r="B2933" s="139"/>
      <x:c r="C2933" s="139"/>
      <x:c r="D2933" s="139"/>
      <x:c r="E2933" s="139"/>
      <x:c r="F2933" s="139"/>
      <x:c r="G2933" s="139"/>
      <x:c r="H2933" s="139"/>
      <x:c r="I2933" s="266" t="n">
        <x:f>INT((ROW()-ROW($I$46))/((CARROT_CAP+1)*(MESCLUN_CAP+1)))</x:f>
        <x:v>4</x:v>
      </x:c>
      <x:c r="J2933" s="266" t="n">
        <x:f>MOD(INT((ROW()-ROW($I$46))/(MESCLUN_CAP+1)),CARROT_CAP+1)</x:f>
        <x:v>9</x:v>
      </x:c>
      <x:c r="K2933" s="266" t="n">
        <x:f>MOD(ROW()-ROW($I$46),MESCLUN_CAP+1)</x:f>
        <x:v>4</x:v>
      </x:c>
      <x:c r="L2933" s="266" t="n">
        <x:f>SUM(I2933:K2933)</x:f>
        <x:v>17</x:v>
      </x:c>
      <x:c r="M2933" s="267" t="n">
        <x:f>I2933*TOMATO_HOURS*WEEKS*(1+TOMATO_DIM)^I2933+J2933*CARROT_HOURS*WEEKS*(1+CARROT_DIM)^J2933+K2933*MESCLUN_HOURS*WEEKS*(1+MESCLUN_DIM)^K2933</x:f>
        <x:v>1053.439162530401</x:v>
      </x:c>
      <x:c r="N2933" s="267" t="n">
        <x:f>MAX(M2933-FARMER_HOURS,0)/TEMP_HOURS_PER_WORKER</x:f>
        <x:v>0.2315549739794452</x:v>
      </x:c>
      <x:c r="O2933" s="268" t="n">
        <x:f>I2933*TOMATO_PRICE+J2933*CARROT_PRICE+K2933*MESCLUN_PRICE</x:f>
        <x:v>64846</x:v>
      </x:c>
      <x:c r="P2933" s="268" t="n">
        <x:f>I2933*TOMATO_FERTILIZER+J2933*CARROT_FERTILIZER+K2933*MESCLUN_FERTILIZER</x:f>
        <x:v>11000</x:v>
      </x:c>
      <x:c r="Q2933" s="268" t="n">
        <x:f>MIN(M2933,FARMER_HOURS)*FARMER_RATE+MAX(M2933-FARMER_HOURS,0)*TEMP_RATE</x:f>
        <x:v>30788.87434948613</x:v>
      </x:c>
      <x:c r="R2933" s="268" t="n">
        <x:f>O2933-P2933-Q2933-FIXED_COST</x:f>
        <x:v>3057.12565051387</x:v>
      </x:c>
      <x:c r="S2933" s="139" t="str">
        <x:f>IF(AND(L2933&lt;=TOTAL_BED_CAP,N2933&lt;=TEMP_WORKER_CAP),"YES","NO")</x:f>
        <x:v>YES</x:v>
      </x:c>
      <x:c r="T2933" s="139" t="n">
        <x:f>IF(S2933="YES",R2933,-1E+99)</x:f>
        <x:v>3057.12565051387</x:v>
      </x:c>
    </x:row>
    <x:row r="2934">
      <x:c r="A2934" s="139"/>
      <x:c r="B2934" s="139"/>
      <x:c r="C2934" s="139"/>
      <x:c r="D2934" s="139"/>
      <x:c r="E2934" s="139"/>
      <x:c r="F2934" s="139"/>
      <x:c r="G2934" s="139"/>
      <x:c r="H2934" s="139"/>
      <x:c r="I2934" s="266" t="n">
        <x:f>INT((ROW()-ROW($I$46))/((CARROT_CAP+1)*(MESCLUN_CAP+1)))</x:f>
        <x:v>4</x:v>
      </x:c>
      <x:c r="J2934" s="266" t="n">
        <x:f>MOD(INT((ROW()-ROW($I$46))/(MESCLUN_CAP+1)),CARROT_CAP+1)</x:f>
        <x:v>9</x:v>
      </x:c>
      <x:c r="K2934" s="266" t="n">
        <x:f>MOD(ROW()-ROW($I$46),MESCLUN_CAP+1)</x:f>
        <x:v>5</x:v>
      </x:c>
      <x:c r="L2934" s="266" t="n">
        <x:f>SUM(I2934:K2934)</x:f>
        <x:v>18</x:v>
      </x:c>
      <x:c r="M2934" s="267" t="n">
        <x:f>I2934*TOMATO_HOURS*WEEKS*(1+TOMATO_DIM)^I2934+J2934*CARROT_HOURS*WEEKS*(1+CARROT_DIM)^J2934+K2934*MESCLUN_HOURS*WEEKS*(1+MESCLUN_DIM)^K2934</x:f>
        <x:v>1103.6874864516046</x:v>
      </x:c>
      <x:c r="N2934" s="267" t="n">
        <x:f>MAX(M2934-FARMER_HOURS,0)/TEMP_HOURS_PER_WORKER</x:f>
        <x:v>0.2664496433691699</x:v>
      </x:c>
      <x:c r="O2934" s="268" t="n">
        <x:f>I2934*TOMATO_PRICE+J2934*CARROT_PRICE+K2934*MESCLUN_PRICE</x:f>
        <x:v>67546</x:v>
      </x:c>
      <x:c r="P2934" s="268" t="n">
        <x:f>I2934*TOMATO_FERTILIZER+J2934*CARROT_FERTILIZER+K2934*MESCLUN_FERTILIZER</x:f>
        <x:v>11880</x:v>
      </x:c>
      <x:c r="Q2934" s="268" t="n">
        <x:f>MIN(M2934,FARMER_HOURS)*FARMER_RATE+MAX(M2934-FARMER_HOURS,0)*TEMP_RATE</x:f>
        <x:v>31661.241084229245</x:v>
      </x:c>
      <x:c r="R2934" s="268" t="n">
        <x:f>O2934-P2934-Q2934-FIXED_COST</x:f>
        <x:v>4004.7589157707553</x:v>
      </x:c>
      <x:c r="S2934" s="139" t="str">
        <x:f>IF(AND(L2934&lt;=TOTAL_BED_CAP,N2934&lt;=TEMP_WORKER_CAP),"YES","NO")</x:f>
        <x:v>YES</x:v>
      </x:c>
      <x:c r="T2934" s="139" t="n">
        <x:f>IF(S2934="YES",R2934,-1E+99)</x:f>
        <x:v>4004.7589157707553</x:v>
      </x:c>
    </x:row>
    <x:row r="2935">
      <x:c r="A2935" s="139"/>
      <x:c r="B2935" s="139"/>
      <x:c r="C2935" s="139"/>
      <x:c r="D2935" s="139"/>
      <x:c r="E2935" s="139"/>
      <x:c r="F2935" s="139"/>
      <x:c r="G2935" s="139"/>
      <x:c r="H2935" s="139"/>
      <x:c r="I2935" s="266" t="n">
        <x:f>INT((ROW()-ROW($I$46))/((CARROT_CAP+1)*(MESCLUN_CAP+1)))</x:f>
        <x:v>4</x:v>
      </x:c>
      <x:c r="J2935" s="266" t="n">
        <x:f>MOD(INT((ROW()-ROW($I$46))/(MESCLUN_CAP+1)),CARROT_CAP+1)</x:f>
        <x:v>9</x:v>
      </x:c>
      <x:c r="K2935" s="266" t="n">
        <x:f>MOD(ROW()-ROW($I$46),MESCLUN_CAP+1)</x:f>
        <x:v>6</x:v>
      </x:c>
      <x:c r="L2935" s="266" t="n">
        <x:f>SUM(I2935:K2935)</x:f>
        <x:v>19</x:v>
      </x:c>
      <x:c r="M2935" s="267" t="n">
        <x:f>I2935*TOMATO_HOURS*WEEKS*(1+TOMATO_DIM)^I2935+J2935*CARROT_HOURS*WEEKS*(1+CARROT_DIM)^J2935+K2935*MESCLUN_HOURS*WEEKS*(1+MESCLUN_DIM)^K2935</x:f>
        <x:v>1155.1624606332375</x:v>
      </x:c>
      <x:c r="N2935" s="267" t="n">
        <x:f>MAX(M2935-FARMER_HOURS,0)/TEMP_HOURS_PER_WORKER</x:f>
        <x:v>0.3021961532175261</x:v>
      </x:c>
      <x:c r="O2935" s="268" t="n">
        <x:f>I2935*TOMATO_PRICE+J2935*CARROT_PRICE+K2935*MESCLUN_PRICE</x:f>
        <x:v>70246</x:v>
      </x:c>
      <x:c r="P2935" s="268" t="n">
        <x:f>I2935*TOMATO_FERTILIZER+J2935*CARROT_FERTILIZER+K2935*MESCLUN_FERTILIZER</x:f>
        <x:v>12760</x:v>
      </x:c>
      <x:c r="Q2935" s="268" t="n">
        <x:f>MIN(M2935,FARMER_HOURS)*FARMER_RATE+MAX(M2935-FARMER_HOURS,0)*TEMP_RATE</x:f>
        <x:v>32554.90383043815</x:v>
      </x:c>
      <x:c r="R2935" s="268" t="n">
        <x:f>O2935-P2935-Q2935-FIXED_COST</x:f>
        <x:v>4931.09616956185</x:v>
      </x:c>
      <x:c r="S2935" s="139" t="str">
        <x:f>IF(AND(L2935&lt;=TOTAL_BED_CAP,N2935&lt;=TEMP_WORKER_CAP),"YES","NO")</x:f>
        <x:v>YES</x:v>
      </x:c>
      <x:c r="T2935" s="139" t="n">
        <x:f>IF(S2935="YES",R2935,-1E+99)</x:f>
        <x:v>4931.09616956185</x:v>
      </x:c>
    </x:row>
    <x:row r="2936">
      <x:c r="A2936" s="139"/>
      <x:c r="B2936" s="139"/>
      <x:c r="C2936" s="139"/>
      <x:c r="D2936" s="139"/>
      <x:c r="E2936" s="139"/>
      <x:c r="F2936" s="139"/>
      <x:c r="G2936" s="139"/>
      <x:c r="H2936" s="139"/>
      <x:c r="I2936" s="266" t="n">
        <x:f>INT((ROW()-ROW($I$46))/((CARROT_CAP+1)*(MESCLUN_CAP+1)))</x:f>
        <x:v>4</x:v>
      </x:c>
      <x:c r="J2936" s="266" t="n">
        <x:f>MOD(INT((ROW()-ROW($I$46))/(MESCLUN_CAP+1)),CARROT_CAP+1)</x:f>
        <x:v>9</x:v>
      </x:c>
      <x:c r="K2936" s="266" t="n">
        <x:f>MOD(ROW()-ROW($I$46),MESCLUN_CAP+1)</x:f>
        <x:v>7</x:v>
      </x:c>
      <x:c r="L2936" s="266" t="n">
        <x:f>SUM(I2936:K2936)</x:f>
        <x:v>20</x:v>
      </x:c>
      <x:c r="M2936" s="267" t="n">
        <x:f>I2936*TOMATO_HOURS*WEEKS*(1+TOMATO_DIM)^I2936+J2936*CARROT_HOURS*WEEKS*(1+CARROT_DIM)^J2936+K2936*MESCLUN_HOURS*WEEKS*(1+MESCLUN_DIM)^K2936</x:f>
        <x:v>1207.886900031198</x:v>
      </x:c>
      <x:c r="N2936" s="267" t="n">
        <x:f>MAX(M2936-FARMER_HOURS,0)/TEMP_HOURS_PER_WORKER</x:f>
        <x:v>0.3388103472438874</x:v>
      </x:c>
      <x:c r="O2936" s="268" t="n">
        <x:f>I2936*TOMATO_PRICE+J2936*CARROT_PRICE+K2936*MESCLUN_PRICE</x:f>
        <x:v>72946</x:v>
      </x:c>
      <x:c r="P2936" s="268" t="n">
        <x:f>I2936*TOMATO_FERTILIZER+J2936*CARROT_FERTILIZER+K2936*MESCLUN_FERTILIZER</x:f>
        <x:v>13640</x:v>
      </x:c>
      <x:c r="Q2936" s="268" t="n">
        <x:f>MIN(M2936,FARMER_HOURS)*FARMER_RATE+MAX(M2936-FARMER_HOURS,0)*TEMP_RATE</x:f>
        <x:v>33470.258681097184</x:v>
      </x:c>
      <x:c r="R2936" s="268" t="n">
        <x:f>O2936-P2936-Q2936-FIXED_COST</x:f>
        <x:v>5835.741318902816</x:v>
      </x:c>
      <x:c r="S2936" s="139" t="str">
        <x:f>IF(AND(L2936&lt;=TOTAL_BED_CAP,N2936&lt;=TEMP_WORKER_CAP),"YES","NO")</x:f>
        <x:v>YES</x:v>
      </x:c>
      <x:c r="T2936" s="139" t="n">
        <x:f>IF(S2936="YES",R2936,-1E+99)</x:f>
        <x:v>5835.741318902816</x:v>
      </x:c>
    </x:row>
    <x:row r="2937">
      <x:c r="A2937" s="139"/>
      <x:c r="B2937" s="139"/>
      <x:c r="C2937" s="139"/>
      <x:c r="D2937" s="139"/>
      <x:c r="E2937" s="139"/>
      <x:c r="F2937" s="139"/>
      <x:c r="G2937" s="139"/>
      <x:c r="H2937" s="139"/>
      <x:c r="I2937" s="266" t="n">
        <x:f>INT((ROW()-ROW($I$46))/((CARROT_CAP+1)*(MESCLUN_CAP+1)))</x:f>
        <x:v>4</x:v>
      </x:c>
      <x:c r="J2937" s="266" t="n">
        <x:f>MOD(INT((ROW()-ROW($I$46))/(MESCLUN_CAP+1)),CARROT_CAP+1)</x:f>
        <x:v>9</x:v>
      </x:c>
      <x:c r="K2937" s="266" t="n">
        <x:f>MOD(ROW()-ROW($I$46),MESCLUN_CAP+1)</x:f>
        <x:v>8</x:v>
      </x:c>
      <x:c r="L2937" s="266" t="n">
        <x:f>SUM(I2937:K2937)</x:f>
        <x:v>21</x:v>
      </x:c>
      <x:c r="M2937" s="267" t="n">
        <x:f>I2937*TOMATO_HOURS*WEEKS*(1+TOMATO_DIM)^I2937+J2937*CARROT_HOURS*WEEKS*(1+CARROT_DIM)^J2937+K2937*MESCLUN_HOURS*WEEKS*(1+MESCLUN_DIM)^K2937</x:f>
        <x:v>1261.8839983111782</x:v>
      </x:c>
      <x:c r="N2937" s="267" t="n">
        <x:f>MAX(M2937-FARMER_HOURS,0)/TEMP_HOURS_PER_WORKER</x:f>
        <x:v>0.3763083321605404</x:v>
      </x:c>
      <x:c r="O2937" s="268" t="n">
        <x:f>I2937*TOMATO_PRICE+J2937*CARROT_PRICE+K2937*MESCLUN_PRICE</x:f>
        <x:v>75646</x:v>
      </x:c>
      <x:c r="P2937" s="268" t="n">
        <x:f>I2937*TOMATO_FERTILIZER+J2937*CARROT_FERTILIZER+K2937*MESCLUN_FERTILIZER</x:f>
        <x:v>14520</x:v>
      </x:c>
      <x:c r="Q2937" s="268" t="n">
        <x:f>MIN(M2937,FARMER_HOURS)*FARMER_RATE+MAX(M2937-FARMER_HOURS,0)*TEMP_RATE</x:f>
        <x:v>34407.70830401351</x:v>
      </x:c>
      <x:c r="R2937" s="268" t="n">
        <x:f>O2937-P2937-Q2937-FIXED_COST</x:f>
        <x:v>6718.291695986489</x:v>
      </x:c>
      <x:c r="S2937" s="139" t="str">
        <x:f>IF(AND(L2937&lt;=TOTAL_BED_CAP,N2937&lt;=TEMP_WORKER_CAP),"YES","NO")</x:f>
        <x:v>YES</x:v>
      </x:c>
      <x:c r="T2937" s="139" t="n">
        <x:f>IF(S2937="YES",R2937,-1E+99)</x:f>
        <x:v>6718.291695986489</x:v>
      </x:c>
    </x:row>
    <x:row r="2938">
      <x:c r="A2938" s="139"/>
      <x:c r="B2938" s="139"/>
      <x:c r="C2938" s="139"/>
      <x:c r="D2938" s="139"/>
      <x:c r="E2938" s="139"/>
      <x:c r="F2938" s="139"/>
      <x:c r="G2938" s="139"/>
      <x:c r="H2938" s="139"/>
      <x:c r="I2938" s="266" t="n">
        <x:f>INT((ROW()-ROW($I$46))/((CARROT_CAP+1)*(MESCLUN_CAP+1)))</x:f>
        <x:v>4</x:v>
      </x:c>
      <x:c r="J2938" s="266" t="n">
        <x:f>MOD(INT((ROW()-ROW($I$46))/(MESCLUN_CAP+1)),CARROT_CAP+1)</x:f>
        <x:v>9</x:v>
      </x:c>
      <x:c r="K2938" s="266" t="n">
        <x:f>MOD(ROW()-ROW($I$46),MESCLUN_CAP+1)</x:f>
        <x:v>9</x:v>
      </x:c>
      <x:c r="L2938" s="266" t="n">
        <x:f>SUM(I2938:K2938)</x:f>
        <x:v>22</x:v>
      </x:c>
      <x:c r="M2938" s="267" t="n">
        <x:f>I2938*TOMATO_HOURS*WEEKS*(1+TOMATO_DIM)^I2938+J2938*CARROT_HOURS*WEEKS*(1+CARROT_DIM)^J2938+K2938*MESCLUN_HOURS*WEEKS*(1+MESCLUN_DIM)^K2938</x:f>
        <x:v>1317.1773337515724</x:v>
      </x:c>
      <x:c r="N2938" s="267" t="n">
        <x:f>MAX(M2938-FARMER_HOURS,0)/TEMP_HOURS_PER_WORKER</x:f>
        <x:v>0.41470648177192526</x:v>
      </x:c>
      <x:c r="O2938" s="268" t="n">
        <x:f>I2938*TOMATO_PRICE+J2938*CARROT_PRICE+K2938*MESCLUN_PRICE</x:f>
        <x:v>78346</x:v>
      </x:c>
      <x:c r="P2938" s="268" t="n">
        <x:f>I2938*TOMATO_FERTILIZER+J2938*CARROT_FERTILIZER+K2938*MESCLUN_FERTILIZER</x:f>
        <x:v>15400</x:v>
      </x:c>
      <x:c r="Q2938" s="268" t="n">
        <x:f>MIN(M2938,FARMER_HOURS)*FARMER_RATE+MAX(M2938-FARMER_HOURS,0)*TEMP_RATE</x:f>
        <x:v>35367.66204429813</x:v>
      </x:c>
      <x:c r="R2938" s="268" t="n">
        <x:f>O2938-P2938-Q2938-FIXED_COST</x:f>
        <x:v>7578.337955701871</x:v>
      </x:c>
      <x:c r="S2938" s="139" t="str">
        <x:f>IF(AND(L2938&lt;=TOTAL_BED_CAP,N2938&lt;=TEMP_WORKER_CAP),"YES","NO")</x:f>
        <x:v>YES</x:v>
      </x:c>
      <x:c r="T2938" s="139" t="n">
        <x:f>IF(S2938="YES",R2938,-1E+99)</x:f>
        <x:v>7578.337955701871</x:v>
      </x:c>
    </x:row>
    <x:row r="2939">
      <x:c r="A2939" s="139"/>
      <x:c r="B2939" s="139"/>
      <x:c r="C2939" s="139"/>
      <x:c r="D2939" s="139"/>
      <x:c r="E2939" s="139"/>
      <x:c r="F2939" s="139"/>
      <x:c r="G2939" s="139"/>
      <x:c r="H2939" s="139"/>
      <x:c r="I2939" s="266" t="n">
        <x:f>INT((ROW()-ROW($I$46))/((CARROT_CAP+1)*(MESCLUN_CAP+1)))</x:f>
        <x:v>4</x:v>
      </x:c>
      <x:c r="J2939" s="266" t="n">
        <x:f>MOD(INT((ROW()-ROW($I$46))/(MESCLUN_CAP+1)),CARROT_CAP+1)</x:f>
        <x:v>9</x:v>
      </x:c>
      <x:c r="K2939" s="266" t="n">
        <x:f>MOD(ROW()-ROW($I$46),MESCLUN_CAP+1)</x:f>
        <x:v>10</x:v>
      </x:c>
      <x:c r="L2939" s="266" t="n">
        <x:f>SUM(I2939:K2939)</x:f>
        <x:v>23</x:v>
      </x:c>
      <x:c r="M2939" s="267" t="n">
        <x:f>I2939*TOMATO_HOURS*WEEKS*(1+TOMATO_DIM)^I2939+J2939*CARROT_HOURS*WEEKS*(1+CARROT_DIM)^J2939+K2939*MESCLUN_HOURS*WEEKS*(1+MESCLUN_DIM)^K2939</x:f>
        <x:v>1373.7908752347853</x:v>
      </x:c>
      <x:c r="N2939" s="267" t="n">
        <x:f>MAX(M2939-FARMER_HOURS,0)/TEMP_HOURS_PER_WORKER</x:f>
        <x:v>0.45402144113526754</x:v>
      </x:c>
      <x:c r="O2939" s="268" t="n">
        <x:f>I2939*TOMATO_PRICE+J2939*CARROT_PRICE+K2939*MESCLUN_PRICE</x:f>
        <x:v>81046</x:v>
      </x:c>
      <x:c r="P2939" s="268" t="n">
        <x:f>I2939*TOMATO_FERTILIZER+J2939*CARROT_FERTILIZER+K2939*MESCLUN_FERTILIZER</x:f>
        <x:v>16280</x:v>
      </x:c>
      <x:c r="Q2939" s="268" t="n">
        <x:f>MIN(M2939,FARMER_HOURS)*FARMER_RATE+MAX(M2939-FARMER_HOURS,0)*TEMP_RATE</x:f>
        <x:v>36350.536028381684</x:v>
      </x:c>
      <x:c r="R2939" s="268" t="n">
        <x:f>O2939-P2939-Q2939-FIXED_COST</x:f>
        <x:v>8415.463971618316</x:v>
      </x:c>
      <x:c r="S2939" s="139" t="str">
        <x:f>IF(AND(L2939&lt;=TOTAL_BED_CAP,N2939&lt;=TEMP_WORKER_CAP),"YES","NO")</x:f>
        <x:v>YES</x:v>
      </x:c>
      <x:c r="T2939" s="139" t="n">
        <x:f>IF(S2939="YES",R2939,-1E+99)</x:f>
        <x:v>8415.463971618316</x:v>
      </x:c>
    </x:row>
    <x:row r="2940">
      <x:c r="A2940" s="139"/>
      <x:c r="B2940" s="139"/>
      <x:c r="C2940" s="139"/>
      <x:c r="D2940" s="139"/>
      <x:c r="E2940" s="139"/>
      <x:c r="F2940" s="139"/>
      <x:c r="G2940" s="139"/>
      <x:c r="H2940" s="139"/>
      <x:c r="I2940" s="266" t="n">
        <x:f>INT((ROW()-ROW($I$46))/((CARROT_CAP+1)*(MESCLUN_CAP+1)))</x:f>
        <x:v>4</x:v>
      </x:c>
      <x:c r="J2940" s="266" t="n">
        <x:f>MOD(INT((ROW()-ROW($I$46))/(MESCLUN_CAP+1)),CARROT_CAP+1)</x:f>
        <x:v>9</x:v>
      </x:c>
      <x:c r="K2940" s="266" t="n">
        <x:f>MOD(ROW()-ROW($I$46),MESCLUN_CAP+1)</x:f>
        <x:v>11</x:v>
      </x:c>
      <x:c r="L2940" s="266" t="n">
        <x:f>SUM(I2940:K2940)</x:f>
        <x:v>24</x:v>
      </x:c>
      <x:c r="M2940" s="267" t="n">
        <x:f>I2940*TOMATO_HOURS*WEEKS*(1+TOMATO_DIM)^I2940+J2940*CARROT_HOURS*WEEKS*(1+CARROT_DIM)^J2940+K2940*MESCLUN_HOURS*WEEKS*(1+MESCLUN_DIM)^K2940</x:f>
        <x:v>1431.7489883282244</x:v>
      </x:c>
      <x:c r="N2940" s="267" t="n">
        <x:f>MAX(M2940-FARMER_HOURS,0)/TEMP_HOURS_PER_WORKER</x:f>
        <x:v>0.4942701307834892</x:v>
      </x:c>
      <x:c r="O2940" s="268" t="n">
        <x:f>I2940*TOMATO_PRICE+J2940*CARROT_PRICE+K2940*MESCLUN_PRICE</x:f>
        <x:v>83746</x:v>
      </x:c>
      <x:c r="P2940" s="268" t="n">
        <x:f>I2940*TOMATO_FERTILIZER+J2940*CARROT_FERTILIZER+K2940*MESCLUN_FERTILIZER</x:f>
        <x:v>17160</x:v>
      </x:c>
      <x:c r="Q2940" s="268" t="n">
        <x:f>MIN(M2940,FARMER_HOURS)*FARMER_RATE+MAX(M2940-FARMER_HOURS,0)*TEMP_RATE</x:f>
        <x:v>37356.75326958723</x:v>
      </x:c>
      <x:c r="R2940" s="268" t="n">
        <x:f>O2940-P2940-Q2940-FIXED_COST</x:f>
        <x:v>9229.246730412771</x:v>
      </x:c>
      <x:c r="S2940" s="139" t="str">
        <x:f>IF(AND(L2940&lt;=TOTAL_BED_CAP,N2940&lt;=TEMP_WORKER_CAP),"YES","NO")</x:f>
        <x:v>YES</x:v>
      </x:c>
      <x:c r="T2940" s="139" t="n">
        <x:f>IF(S2940="YES",R2940,-1E+99)</x:f>
        <x:v>9229.246730412771</x:v>
      </x:c>
    </x:row>
    <x:row r="2941">
      <x:c r="A2941" s="139"/>
      <x:c r="B2941" s="139"/>
      <x:c r="C2941" s="139"/>
      <x:c r="D2941" s="139"/>
      <x:c r="E2941" s="139"/>
      <x:c r="F2941" s="139"/>
      <x:c r="G2941" s="139"/>
      <x:c r="H2941" s="139"/>
      <x:c r="I2941" s="266" t="n">
        <x:f>INT((ROW()-ROW($I$46))/((CARROT_CAP+1)*(MESCLUN_CAP+1)))</x:f>
        <x:v>4</x:v>
      </x:c>
      <x:c r="J2941" s="266" t="n">
        <x:f>MOD(INT((ROW()-ROW($I$46))/(MESCLUN_CAP+1)),CARROT_CAP+1)</x:f>
        <x:v>9</x:v>
      </x:c>
      <x:c r="K2941" s="266" t="n">
        <x:f>MOD(ROW()-ROW($I$46),MESCLUN_CAP+1)</x:f>
        <x:v>12</x:v>
      </x:c>
      <x:c r="L2941" s="266" t="n">
        <x:f>SUM(I2941:K2941)</x:f>
        <x:v>25</x:v>
      </x:c>
      <x:c r="M2941" s="267" t="n">
        <x:f>I2941*TOMATO_HOURS*WEEKS*(1+TOMATO_DIM)^I2941+J2941*CARROT_HOURS*WEEKS*(1+CARROT_DIM)^J2941+K2941*MESCLUN_HOURS*WEEKS*(1+MESCLUN_DIM)^K2941</x:f>
        <x:v>1491.0764414562886</x:v>
      </x:c>
      <x:c r="N2941" s="267" t="n">
        <x:f>MAX(M2941-FARMER_HOURS,0)/TEMP_HOURS_PER_WORKER</x:f>
        <x:v>0.5354697510113116</x:v>
      </x:c>
      <x:c r="O2941" s="268" t="n">
        <x:f>I2941*TOMATO_PRICE+J2941*CARROT_PRICE+K2941*MESCLUN_PRICE</x:f>
        <x:v>86446</x:v>
      </x:c>
      <x:c r="P2941" s="268" t="n">
        <x:f>I2941*TOMATO_FERTILIZER+J2941*CARROT_FERTILIZER+K2941*MESCLUN_FERTILIZER</x:f>
        <x:v>18040</x:v>
      </x:c>
      <x:c r="Q2941" s="268" t="n">
        <x:f>MIN(M2941,FARMER_HOURS)*FARMER_RATE+MAX(M2941-FARMER_HOURS,0)*TEMP_RATE</x:f>
        <x:v>38386.74377528279</x:v>
      </x:c>
      <x:c r="R2941" s="268" t="n">
        <x:f>O2941-P2941-Q2941-FIXED_COST</x:f>
        <x:v>10019.25622471721</x:v>
      </x:c>
      <x:c r="S2941" s="139" t="str">
        <x:f>IF(AND(L2941&lt;=TOTAL_BED_CAP,N2941&lt;=TEMP_WORKER_CAP),"YES","NO")</x:f>
        <x:v>YES</x:v>
      </x:c>
      <x:c r="T2941" s="139" t="n">
        <x:f>IF(S2941="YES",R2941,-1E+99)</x:f>
        <x:v>10019.25622471721</x:v>
      </x:c>
    </x:row>
    <x:row r="2942">
      <x:c r="A2942" s="139"/>
      <x:c r="B2942" s="139"/>
      <x:c r="C2942" s="139"/>
      <x:c r="D2942" s="139"/>
      <x:c r="E2942" s="139"/>
      <x:c r="F2942" s="139"/>
      <x:c r="G2942" s="139"/>
      <x:c r="H2942" s="139"/>
      <x:c r="I2942" s="266" t="n">
        <x:f>INT((ROW()-ROW($I$46))/((CARROT_CAP+1)*(MESCLUN_CAP+1)))</x:f>
        <x:v>4</x:v>
      </x:c>
      <x:c r="J2942" s="266" t="n">
        <x:f>MOD(INT((ROW()-ROW($I$46))/(MESCLUN_CAP+1)),CARROT_CAP+1)</x:f>
        <x:v>9</x:v>
      </x:c>
      <x:c r="K2942" s="266" t="n">
        <x:f>MOD(ROW()-ROW($I$46),MESCLUN_CAP+1)</x:f>
        <x:v>13</x:v>
      </x:c>
      <x:c r="L2942" s="266" t="n">
        <x:f>SUM(I2942:K2942)</x:f>
        <x:v>26</x:v>
      </x:c>
      <x:c r="M2942" s="267" t="n">
        <x:f>I2942*TOMATO_HOURS*WEEKS*(1+TOMATO_DIM)^I2942+J2942*CARROT_HOURS*WEEKS*(1+CARROT_DIM)^J2942+K2942*MESCLUN_HOURS*WEEKS*(1+MESCLUN_DIM)^K2942</x:f>
        <x:v>1551.7984121646732</x:v>
      </x:c>
      <x:c r="N2942" s="267" t="n">
        <x:f>MAX(M2942-FARMER_HOURS,0)/TEMP_HOURS_PER_WORKER</x:f>
        <x:v>0.5776377862254675</x:v>
      </x:c>
      <x:c r="O2942" s="268" t="n">
        <x:f>I2942*TOMATO_PRICE+J2942*CARROT_PRICE+K2942*MESCLUN_PRICE</x:f>
        <x:v>89146</x:v>
      </x:c>
      <x:c r="P2942" s="268" t="n">
        <x:f>I2942*TOMATO_FERTILIZER+J2942*CARROT_FERTILIZER+K2942*MESCLUN_FERTILIZER</x:f>
        <x:v>18920</x:v>
      </x:c>
      <x:c r="Q2942" s="268" t="n">
        <x:f>MIN(M2942,FARMER_HOURS)*FARMER_RATE+MAX(M2942-FARMER_HOURS,0)*TEMP_RATE</x:f>
        <x:v>39440.94465563669</x:v>
      </x:c>
      <x:c r="R2942" s="268" t="n">
        <x:f>O2942-P2942-Q2942-FIXED_COST</x:f>
        <x:v>10785.05534436331</x:v>
      </x:c>
      <x:c r="S2942" s="139" t="str">
        <x:f>IF(AND(L2942&lt;=TOTAL_BED_CAP,N2942&lt;=TEMP_WORKER_CAP),"YES","NO")</x:f>
        <x:v>YES</x:v>
      </x:c>
      <x:c r="T2942" s="139" t="n">
        <x:f>IF(S2942="YES",R2942,-1E+99)</x:f>
        <x:v>10785.05534436331</x:v>
      </x:c>
    </x:row>
    <x:row r="2943">
      <x:c r="A2943" s="139"/>
      <x:c r="B2943" s="139"/>
      <x:c r="C2943" s="139"/>
      <x:c r="D2943" s="139"/>
      <x:c r="E2943" s="139"/>
      <x:c r="F2943" s="139"/>
      <x:c r="G2943" s="139"/>
      <x:c r="H2943" s="139"/>
      <x:c r="I2943" s="266" t="n">
        <x:f>INT((ROW()-ROW($I$46))/((CARROT_CAP+1)*(MESCLUN_CAP+1)))</x:f>
        <x:v>4</x:v>
      </x:c>
      <x:c r="J2943" s="266" t="n">
        <x:f>MOD(INT((ROW()-ROW($I$46))/(MESCLUN_CAP+1)),CARROT_CAP+1)</x:f>
        <x:v>9</x:v>
      </x:c>
      <x:c r="K2943" s="266" t="n">
        <x:f>MOD(ROW()-ROW($I$46),MESCLUN_CAP+1)</x:f>
        <x:v>14</x:v>
      </x:c>
      <x:c r="L2943" s="266" t="n">
        <x:f>SUM(I2943:K2943)</x:f>
        <x:v>27</x:v>
      </x:c>
      <x:c r="M2943" s="267" t="n">
        <x:f>I2943*TOMATO_HOURS*WEEKS*(1+TOMATO_DIM)^I2943+J2943*CARROT_HOURS*WEEKS*(1+CARROT_DIM)^J2943+K2943*MESCLUN_HOURS*WEEKS*(1+MESCLUN_DIM)^K2943</x:f>
        <x:v>1613.9404934783342</x:v>
      </x:c>
      <x:c r="N2943" s="267" t="n">
        <x:f>MAX(M2943-FARMER_HOURS,0)/TEMP_HOURS_PER_WORKER</x:f>
        <x:v>0.6207920093599544</x:v>
      </x:c>
      <x:c r="O2943" s="268" t="n">
        <x:f>I2943*TOMATO_PRICE+J2943*CARROT_PRICE+K2943*MESCLUN_PRICE</x:f>
        <x:v>91846</x:v>
      </x:c>
      <x:c r="P2943" s="268" t="n">
        <x:f>I2943*TOMATO_FERTILIZER+J2943*CARROT_FERTILIZER+K2943*MESCLUN_FERTILIZER</x:f>
        <x:v>19800</x:v>
      </x:c>
      <x:c r="Q2943" s="268" t="n">
        <x:f>MIN(M2943,FARMER_HOURS)*FARMER_RATE+MAX(M2943-FARMER_HOURS,0)*TEMP_RATE</x:f>
        <x:v>40519.80023399886</x:v>
      </x:c>
      <x:c r="R2943" s="268" t="n">
        <x:f>O2943-P2943-Q2943-FIXED_COST</x:f>
        <x:v>11526.19976600114</x:v>
      </x:c>
      <x:c r="S2943" s="139" t="str">
        <x:f>IF(AND(L2943&lt;=TOTAL_BED_CAP,N2943&lt;=TEMP_WORKER_CAP),"YES","NO")</x:f>
        <x:v>YES</x:v>
      </x:c>
      <x:c r="T2943" s="139" t="n">
        <x:f>IF(S2943="YES",R2943,-1E+99)</x:f>
        <x:v>11526.19976600114</x:v>
      </x:c>
    </x:row>
    <x:row r="2944">
      <x:c r="A2944" s="139"/>
      <x:c r="B2944" s="139"/>
      <x:c r="C2944" s="139"/>
      <x:c r="D2944" s="139"/>
      <x:c r="E2944" s="139"/>
      <x:c r="F2944" s="139"/>
      <x:c r="G2944" s="139"/>
      <x:c r="H2944" s="139"/>
      <x:c r="I2944" s="266" t="n">
        <x:f>INT((ROW()-ROW($I$46))/((CARROT_CAP+1)*(MESCLUN_CAP+1)))</x:f>
        <x:v>4</x:v>
      </x:c>
      <x:c r="J2944" s="266" t="n">
        <x:f>MOD(INT((ROW()-ROW($I$46))/(MESCLUN_CAP+1)),CARROT_CAP+1)</x:f>
        <x:v>9</x:v>
      </x:c>
      <x:c r="K2944" s="266" t="n">
        <x:f>MOD(ROW()-ROW($I$46),MESCLUN_CAP+1)</x:f>
        <x:v>15</x:v>
      </x:c>
      <x:c r="L2944" s="266" t="n">
        <x:f>SUM(I2944:K2944)</x:f>
        <x:v>28</x:v>
      </x:c>
      <x:c r="M2944" s="267" t="n">
        <x:f>I2944*TOMATO_HOURS*WEEKS*(1+TOMATO_DIM)^I2944+J2944*CARROT_HOURS*WEEKS*(1+CARROT_DIM)^J2944+K2944*MESCLUN_HOURS*WEEKS*(1+MESCLUN_DIM)^K2944</x:f>
        <x:v>1677.5287003544804</x:v>
      </x:c>
      <x:c r="N2944" s="267" t="n">
        <x:f>MAX(M2944-FARMER_HOURS,0)/TEMP_HOURS_PER_WORKER</x:f>
        <x:v>0.664950486357278</x:v>
      </x:c>
      <x:c r="O2944" s="268" t="n">
        <x:f>I2944*TOMATO_PRICE+J2944*CARROT_PRICE+K2944*MESCLUN_PRICE</x:f>
        <x:v>94546</x:v>
      </x:c>
      <x:c r="P2944" s="268" t="n">
        <x:f>I2944*TOMATO_FERTILIZER+J2944*CARROT_FERTILIZER+K2944*MESCLUN_FERTILIZER</x:f>
        <x:v>20680</x:v>
      </x:c>
      <x:c r="Q2944" s="268" t="n">
        <x:f>MIN(M2944,FARMER_HOURS)*FARMER_RATE+MAX(M2944-FARMER_HOURS,0)*TEMP_RATE</x:f>
        <x:v>41623.762158931946</x:v>
      </x:c>
      <x:c r="R2944" s="268" t="n">
        <x:f>O2944-P2944-Q2944-FIXED_COST</x:f>
        <x:v>12242.237841068054</x:v>
      </x:c>
      <x:c r="S2944" s="139" t="str">
        <x:f>IF(AND(L2944&lt;=TOTAL_BED_CAP,N2944&lt;=TEMP_WORKER_CAP),"YES","NO")</x:f>
        <x:v>YES</x:v>
      </x:c>
      <x:c r="T2944" s="139" t="n">
        <x:f>IF(S2944="YES",R2944,-1E+99)</x:f>
        <x:v>12242.237841068054</x:v>
      </x:c>
    </x:row>
    <x:row r="2945">
      <x:c r="A2945" s="139"/>
      <x:c r="B2945" s="139"/>
      <x:c r="C2945" s="139"/>
      <x:c r="D2945" s="139"/>
      <x:c r="E2945" s="139"/>
      <x:c r="F2945" s="139"/>
      <x:c r="G2945" s="139"/>
      <x:c r="H2945" s="139"/>
      <x:c r="I2945" s="266" t="n">
        <x:f>INT((ROW()-ROW($I$46))/((CARROT_CAP+1)*(MESCLUN_CAP+1)))</x:f>
        <x:v>4</x:v>
      </x:c>
      <x:c r="J2945" s="266" t="n">
        <x:f>MOD(INT((ROW()-ROW($I$46))/(MESCLUN_CAP+1)),CARROT_CAP+1)</x:f>
        <x:v>9</x:v>
      </x:c>
      <x:c r="K2945" s="266" t="n">
        <x:f>MOD(ROW()-ROW($I$46),MESCLUN_CAP+1)</x:f>
        <x:v>16</x:v>
      </x:c>
      <x:c r="L2945" s="266" t="n">
        <x:f>SUM(I2945:K2945)</x:f>
        <x:v>29</x:v>
      </x:c>
      <x:c r="M2945" s="267" t="n">
        <x:f>I2945*TOMATO_HOURS*WEEKS*(1+TOMATO_DIM)^I2945+J2945*CARROT_HOURS*WEEKS*(1+CARROT_DIM)^J2945+K2945*MESCLUN_HOURS*WEEKS*(1+MESCLUN_DIM)^K2945</x:f>
        <x:v>1742.5894762319695</x:v>
      </x:c>
      <x:c r="N2945" s="267" t="n">
        <x:f>MAX(M2945-FARMER_HOURS,0)/TEMP_HOURS_PER_WORKER</x:f>
        <x:v>0.7101315807166455</x:v>
      </x:c>
      <x:c r="O2945" s="268" t="n">
        <x:f>I2945*TOMATO_PRICE+J2945*CARROT_PRICE+K2945*MESCLUN_PRICE</x:f>
        <x:v>97246</x:v>
      </x:c>
      <x:c r="P2945" s="268" t="n">
        <x:f>I2945*TOMATO_FERTILIZER+J2945*CARROT_FERTILIZER+K2945*MESCLUN_FERTILIZER</x:f>
        <x:v>21560</x:v>
      </x:c>
      <x:c r="Q2945" s="268" t="n">
        <x:f>MIN(M2945,FARMER_HOURS)*FARMER_RATE+MAX(M2945-FARMER_HOURS,0)*TEMP_RATE</x:f>
        <x:v>42753.289517916135</x:v>
      </x:c>
      <x:c r="R2945" s="268" t="n">
        <x:f>O2945-P2945-Q2945-FIXED_COST</x:f>
        <x:v>12932.710482083865</x:v>
      </x:c>
      <x:c r="S2945" s="139" t="str">
        <x:f>IF(AND(L2945&lt;=TOTAL_BED_CAP,N2945&lt;=TEMP_WORKER_CAP),"YES","NO")</x:f>
        <x:v>YES</x:v>
      </x:c>
      <x:c r="T2945" s="139" t="n">
        <x:f>IF(S2945="YES",R2945,-1E+99)</x:f>
        <x:v>12932.710482083865</x:v>
      </x:c>
    </x:row>
    <x:row r="2946">
      <x:c r="A2946" s="139"/>
      <x:c r="B2946" s="139"/>
      <x:c r="C2946" s="139"/>
      <x:c r="D2946" s="139"/>
      <x:c r="E2946" s="139"/>
      <x:c r="F2946" s="139"/>
      <x:c r="G2946" s="139"/>
      <x:c r="H2946" s="139"/>
      <x:c r="I2946" s="266" t="n">
        <x:f>INT((ROW()-ROW($I$46))/((CARROT_CAP+1)*(MESCLUN_CAP+1)))</x:f>
        <x:v>4</x:v>
      </x:c>
      <x:c r="J2946" s="266" t="n">
        <x:f>MOD(INT((ROW()-ROW($I$46))/(MESCLUN_CAP+1)),CARROT_CAP+1)</x:f>
        <x:v>9</x:v>
      </x:c>
      <x:c r="K2946" s="266" t="n">
        <x:f>MOD(ROW()-ROW($I$46),MESCLUN_CAP+1)</x:f>
        <x:v>17</x:v>
      </x:c>
      <x:c r="L2946" s="266" t="n">
        <x:f>SUM(I2946:K2946)</x:f>
        <x:v>30</x:v>
      </x:c>
      <x:c r="M2946" s="267" t="n">
        <x:f>I2946*TOMATO_HOURS*WEEKS*(1+TOMATO_DIM)^I2946+J2946*CARROT_HOURS*WEEKS*(1+CARROT_DIM)^J2946+K2946*MESCLUN_HOURS*WEEKS*(1+MESCLUN_DIM)^K2946</x:f>
        <x:v>1809.1496996785097</x:v>
      </x:c>
      <x:c r="N2946" s="267" t="n">
        <x:f>MAX(M2946-FARMER_HOURS,0)/TEMP_HOURS_PER_WORKER</x:f>
        <x:v>0.7563539581100762</x:v>
      </x:c>
      <x:c r="O2946" s="268" t="n">
        <x:f>I2946*TOMATO_PRICE+J2946*CARROT_PRICE+K2946*MESCLUN_PRICE</x:f>
        <x:v>99946</x:v>
      </x:c>
      <x:c r="P2946" s="268" t="n">
        <x:f>I2946*TOMATO_FERTILIZER+J2946*CARROT_FERTILIZER+K2946*MESCLUN_FERTILIZER</x:f>
        <x:v>22440</x:v>
      </x:c>
      <x:c r="Q2946" s="268" t="n">
        <x:f>MIN(M2946,FARMER_HOURS)*FARMER_RATE+MAX(M2946-FARMER_HOURS,0)*TEMP_RATE</x:f>
        <x:v>43908.848952751905</x:v>
      </x:c>
      <x:c r="R2946" s="268" t="n">
        <x:f>O2946-P2946-Q2946-FIXED_COST</x:f>
        <x:v>13597.151047248095</x:v>
      </x:c>
      <x:c r="S2946" s="139" t="str">
        <x:f>IF(AND(L2946&lt;=TOTAL_BED_CAP,N2946&lt;=TEMP_WORKER_CAP),"YES","NO")</x:f>
        <x:v>YES</x:v>
      </x:c>
      <x:c r="T2946" s="139" t="n">
        <x:f>IF(S2946="YES",R2946,-1E+99)</x:f>
        <x:v>13597.151047248095</x:v>
      </x:c>
    </x:row>
    <x:row r="2947">
      <x:c r="A2947" s="139"/>
      <x:c r="B2947" s="139"/>
      <x:c r="C2947" s="139"/>
      <x:c r="D2947" s="139"/>
      <x:c r="E2947" s="139"/>
      <x:c r="F2947" s="139"/>
      <x:c r="G2947" s="139"/>
      <x:c r="H2947" s="139"/>
      <x:c r="I2947" s="266" t="n">
        <x:f>INT((ROW()-ROW($I$46))/((CARROT_CAP+1)*(MESCLUN_CAP+1)))</x:f>
        <x:v>4</x:v>
      </x:c>
      <x:c r="J2947" s="266" t="n">
        <x:f>MOD(INT((ROW()-ROW($I$46))/(MESCLUN_CAP+1)),CARROT_CAP+1)</x:f>
        <x:v>9</x:v>
      </x:c>
      <x:c r="K2947" s="266" t="n">
        <x:f>MOD(ROW()-ROW($I$46),MESCLUN_CAP+1)</x:f>
        <x:v>18</x:v>
      </x:c>
      <x:c r="L2947" s="266" t="n">
        <x:f>SUM(I2947:K2947)</x:f>
        <x:v>31</x:v>
      </x:c>
      <x:c r="M2947" s="267" t="n">
        <x:f>I2947*TOMATO_HOURS*WEEKS*(1+TOMATO_DIM)^I2947+J2947*CARROT_HOURS*WEEKS*(1+CARROT_DIM)^J2947+K2947*MESCLUN_HOURS*WEEKS*(1+MESCLUN_DIM)^K2947</x:f>
        <x:v>1877.2366911370968</x:v>
      </x:c>
      <x:c r="N2947" s="267" t="n">
        <x:f>MAX(M2947-FARMER_HOURS,0)/TEMP_HOURS_PER_WORKER</x:f>
        <x:v>0.8036365910674284</x:v>
      </x:c>
      <x:c r="O2947" s="268" t="n">
        <x:f>I2947*TOMATO_PRICE+J2947*CARROT_PRICE+K2947*MESCLUN_PRICE</x:f>
        <x:v>102646</x:v>
      </x:c>
      <x:c r="P2947" s="268" t="n">
        <x:f>I2947*TOMATO_FERTILIZER+J2947*CARROT_FERTILIZER+K2947*MESCLUN_FERTILIZER</x:f>
        <x:v>23320</x:v>
      </x:c>
      <x:c r="Q2947" s="268" t="n">
        <x:f>MIN(M2947,FARMER_HOURS)*FARMER_RATE+MAX(M2947-FARMER_HOURS,0)*TEMP_RATE</x:f>
        <x:v>45090.914776685706</x:v>
      </x:c>
      <x:c r="R2947" s="268" t="n">
        <x:f>O2947-P2947-Q2947-FIXED_COST</x:f>
        <x:v>14235.085223314294</x:v>
      </x:c>
      <x:c r="S2947" s="139" t="str">
        <x:f>IF(AND(L2947&lt;=TOTAL_BED_CAP,N2947&lt;=TEMP_WORKER_CAP),"YES","NO")</x:f>
        <x:v>YES</x:v>
      </x:c>
      <x:c r="T2947" s="139" t="n">
        <x:f>IF(S2947="YES",R2947,-1E+99)</x:f>
        <x:v>14235.085223314294</x:v>
      </x:c>
    </x:row>
    <x:row r="2948">
      <x:c r="A2948" s="139"/>
      <x:c r="B2948" s="139"/>
      <x:c r="C2948" s="139"/>
      <x:c r="D2948" s="139"/>
      <x:c r="E2948" s="139"/>
      <x:c r="F2948" s="139"/>
      <x:c r="G2948" s="139"/>
      <x:c r="H2948" s="139"/>
      <x:c r="I2948" s="266" t="n">
        <x:f>INT((ROW()-ROW($I$46))/((CARROT_CAP+1)*(MESCLUN_CAP+1)))</x:f>
        <x:v>4</x:v>
      </x:c>
      <x:c r="J2948" s="266" t="n">
        <x:f>MOD(INT((ROW()-ROW($I$46))/(MESCLUN_CAP+1)),CARROT_CAP+1)</x:f>
        <x:v>9</x:v>
      </x:c>
      <x:c r="K2948" s="266" t="n">
        <x:f>MOD(ROW()-ROW($I$46),MESCLUN_CAP+1)</x:f>
        <x:v>19</x:v>
      </x:c>
      <x:c r="L2948" s="266" t="n">
        <x:f>SUM(I2948:K2948)</x:f>
        <x:v>32</x:v>
      </x:c>
      <x:c r="M2948" s="267" t="n">
        <x:f>I2948*TOMATO_HOURS*WEEKS*(1+TOMATO_DIM)^I2948+J2948*CARROT_HOURS*WEEKS*(1+CARROT_DIM)^J2948+K2948*MESCLUN_HOURS*WEEKS*(1+MESCLUN_DIM)^K2948</x:f>
        <x:v>1946.8782197731189</x:v>
      </x:c>
      <x:c r="N2948" s="267" t="n">
        <x:f>MAX(M2948-FARMER_HOURS,0)/TEMP_HOURS_PER_WORKER</x:f>
        <x:v>0.8519987637313325</x:v>
      </x:c>
      <x:c r="O2948" s="268" t="n">
        <x:f>I2948*TOMATO_PRICE+J2948*CARROT_PRICE+K2948*MESCLUN_PRICE</x:f>
        <x:v>105346</x:v>
      </x:c>
      <x:c r="P2948" s="268" t="n">
        <x:f>I2948*TOMATO_FERTILIZER+J2948*CARROT_FERTILIZER+K2948*MESCLUN_FERTILIZER</x:f>
        <x:v>24200</x:v>
      </x:c>
      <x:c r="Q2948" s="268" t="n">
        <x:f>MIN(M2948,FARMER_HOURS)*FARMER_RATE+MAX(M2948-FARMER_HOURS,0)*TEMP_RATE</x:f>
        <x:v>46299.96909328332</x:v>
      </x:c>
      <x:c r="R2948" s="268" t="n">
        <x:f>O2948-P2948-Q2948-FIXED_COST</x:f>
        <x:v>14846.030906716682</x:v>
      </x:c>
      <x:c r="S2948" s="139" t="str">
        <x:f>IF(AND(L2948&lt;=TOTAL_BED_CAP,N2948&lt;=TEMP_WORKER_CAP),"YES","NO")</x:f>
        <x:v>YES</x:v>
      </x:c>
      <x:c r="T2948" s="139" t="n">
        <x:f>IF(S2948="YES",R2948,-1E+99)</x:f>
        <x:v>14846.030906716682</x:v>
      </x:c>
    </x:row>
    <x:row r="2949">
      <x:c r="A2949" s="139"/>
      <x:c r="B2949" s="139"/>
      <x:c r="C2949" s="139"/>
      <x:c r="D2949" s="139"/>
      <x:c r="E2949" s="139"/>
      <x:c r="F2949" s="139"/>
      <x:c r="G2949" s="139"/>
      <x:c r="H2949" s="139"/>
      <x:c r="I2949" s="266" t="n">
        <x:f>INT((ROW()-ROW($I$46))/((CARROT_CAP+1)*(MESCLUN_CAP+1)))</x:f>
        <x:v>4</x:v>
      </x:c>
      <x:c r="J2949" s="266" t="n">
        <x:f>MOD(INT((ROW()-ROW($I$46))/(MESCLUN_CAP+1)),CARROT_CAP+1)</x:f>
        <x:v>9</x:v>
      </x:c>
      <x:c r="K2949" s="266" t="n">
        <x:f>MOD(ROW()-ROW($I$46),MESCLUN_CAP+1)</x:f>
        <x:v>20</x:v>
      </x:c>
      <x:c r="L2949" s="266" t="n">
        <x:f>SUM(I2949:K2949)</x:f>
        <x:v>33</x:v>
      </x:c>
      <x:c r="M2949" s="267" t="n">
        <x:f>I2949*TOMATO_HOURS*WEEKS*(1+TOMATO_DIM)^I2949+J2949*CARROT_HOURS*WEEKS*(1+CARROT_DIM)^J2949+K2949*MESCLUN_HOURS*WEEKS*(1+MESCLUN_DIM)^K2949</x:f>
        <x:v>2018.1025104235957</x:v>
      </x:c>
      <x:c r="N2949" s="267" t="n">
        <x:f>MAX(M2949-FARMER_HOURS,0)/TEMP_HOURS_PER_WORKER</x:f>
        <x:v>0.9014600766830526</x:v>
      </x:c>
      <x:c r="O2949" s="268" t="n">
        <x:f>I2949*TOMATO_PRICE+J2949*CARROT_PRICE+K2949*MESCLUN_PRICE</x:f>
        <x:v>108046</x:v>
      </x:c>
      <x:c r="P2949" s="268" t="n">
        <x:f>I2949*TOMATO_FERTILIZER+J2949*CARROT_FERTILIZER+K2949*MESCLUN_FERTILIZER</x:f>
        <x:v>25080</x:v>
      </x:c>
      <x:c r="Q2949" s="268" t="n">
        <x:f>MIN(M2949,FARMER_HOURS)*FARMER_RATE+MAX(M2949-FARMER_HOURS,0)*TEMP_RATE</x:f>
        <x:v>47536.50191707631</x:v>
      </x:c>
      <x:c r="R2949" s="268" t="n">
        <x:f>O2949-P2949-Q2949-FIXED_COST</x:f>
        <x:v>15429.498082923688</x:v>
      </x:c>
      <x:c r="S2949" s="139" t="str">
        <x:f>IF(AND(L2949&lt;=TOTAL_BED_CAP,N2949&lt;=TEMP_WORKER_CAP),"YES","NO")</x:f>
        <x:v>YES</x:v>
      </x:c>
      <x:c r="T2949" s="139" t="n">
        <x:f>IF(S2949="YES",R2949,-1E+99)</x:f>
        <x:v>15429.498082923688</x:v>
      </x:c>
    </x:row>
    <x:row r="2950">
      <x:c r="A2950" s="139"/>
      <x:c r="B2950" s="139"/>
      <x:c r="C2950" s="139"/>
      <x:c r="D2950" s="139"/>
      <x:c r="E2950" s="139"/>
      <x:c r="F2950" s="139"/>
      <x:c r="G2950" s="139"/>
      <x:c r="H2950" s="139"/>
      <x:c r="I2950" s="266" t="n">
        <x:f>INT((ROW()-ROW($I$46))/((CARROT_CAP+1)*(MESCLUN_CAP+1)))</x:f>
        <x:v>4</x:v>
      </x:c>
      <x:c r="J2950" s="266" t="n">
        <x:f>MOD(INT((ROW()-ROW($I$46))/(MESCLUN_CAP+1)),CARROT_CAP+1)</x:f>
        <x:v>9</x:v>
      </x:c>
      <x:c r="K2950" s="266" t="n">
        <x:f>MOD(ROW()-ROW($I$46),MESCLUN_CAP+1)</x:f>
        <x:v>21</x:v>
      </x:c>
      <x:c r="L2950" s="266" t="n">
        <x:f>SUM(I2950:K2950)</x:f>
        <x:v>34</x:v>
      </x:c>
      <x:c r="M2950" s="267" t="n">
        <x:f>I2950*TOMATO_HOURS*WEEKS*(1+TOMATO_DIM)^I2950+J2950*CARROT_HOURS*WEEKS*(1+CARROT_DIM)^J2950+K2950*MESCLUN_HOURS*WEEKS*(1+MESCLUN_DIM)^K2950</x:f>
        <x:v>2090.9382506500397</x:v>
      </x:c>
      <x:c r="N2950" s="267" t="n">
        <x:f>MAX(M2950-FARMER_HOURS,0)/TEMP_HOURS_PER_WORKER</x:f>
        <x:v>0.9520404518403053</x:v>
      </x:c>
      <x:c r="O2950" s="268" t="n">
        <x:f>I2950*TOMATO_PRICE+J2950*CARROT_PRICE+K2950*MESCLUN_PRICE</x:f>
        <x:v>110746</x:v>
      </x:c>
      <x:c r="P2950" s="268" t="n">
        <x:f>I2950*TOMATO_FERTILIZER+J2950*CARROT_FERTILIZER+K2950*MESCLUN_FERTILIZER</x:f>
        <x:v>25960</x:v>
      </x:c>
      <x:c r="Q2950" s="268" t="n">
        <x:f>MIN(M2950,FARMER_HOURS)*FARMER_RATE+MAX(M2950-FARMER_HOURS,0)*TEMP_RATE</x:f>
        <x:v>48801.01129600764</x:v>
      </x:c>
      <x:c r="R2950" s="268" t="n">
        <x:f>O2950-P2950-Q2950-FIXED_COST</x:f>
        <x:v>15984.988703992363</x:v>
      </x:c>
      <x:c r="S2950" s="139" t="str">
        <x:f>IF(AND(L2950&lt;=TOTAL_BED_CAP,N2950&lt;=TEMP_WORKER_CAP),"YES","NO")</x:f>
        <x:v>YES</x:v>
      </x:c>
      <x:c r="T2950" s="139" t="n">
        <x:f>IF(S2950="YES",R2950,-1E+99)</x:f>
        <x:v>15984.988703992363</x:v>
      </x:c>
    </x:row>
    <x:row r="2951">
      <x:c r="A2951" s="139"/>
      <x:c r="B2951" s="139"/>
      <x:c r="C2951" s="139"/>
      <x:c r="D2951" s="139"/>
      <x:c r="E2951" s="139"/>
      <x:c r="F2951" s="139"/>
      <x:c r="G2951" s="139"/>
      <x:c r="H2951" s="139"/>
      <x:c r="I2951" s="266" t="n">
        <x:f>INT((ROW()-ROW($I$46))/((CARROT_CAP+1)*(MESCLUN_CAP+1)))</x:f>
        <x:v>4</x:v>
      </x:c>
      <x:c r="J2951" s="266" t="n">
        <x:f>MOD(INT((ROW()-ROW($I$46))/(MESCLUN_CAP+1)),CARROT_CAP+1)</x:f>
        <x:v>9</x:v>
      </x:c>
      <x:c r="K2951" s="266" t="n">
        <x:f>MOD(ROW()-ROW($I$46),MESCLUN_CAP+1)</x:f>
        <x:v>22</x:v>
      </x:c>
      <x:c r="L2951" s="266" t="n">
        <x:f>SUM(I2951:K2951)</x:f>
        <x:v>35</x:v>
      </x:c>
      <x:c r="M2951" s="267" t="n">
        <x:f>I2951*TOMATO_HOURS*WEEKS*(1+TOMATO_DIM)^I2951+J2951*CARROT_HOURS*WEEKS*(1+CARROT_DIM)^J2951+K2951*MESCLUN_HOURS*WEEKS*(1+MESCLUN_DIM)^K2951</x:f>
        <x:v>2165.4145978964357</x:v>
      </x:c>
      <x:c r="N2951" s="267" t="n">
        <x:f>MAX(M2951-FARMER_HOURS,0)/TEMP_HOURS_PER_WORKER</x:f>
        <x:v>1.0037601374280802</x:v>
      </x:c>
      <x:c r="O2951" s="268" t="n">
        <x:f>I2951*TOMATO_PRICE+J2951*CARROT_PRICE+K2951*MESCLUN_PRICE</x:f>
        <x:v>113446</x:v>
      </x:c>
      <x:c r="P2951" s="268" t="n">
        <x:f>I2951*TOMATO_FERTILIZER+J2951*CARROT_FERTILIZER+K2951*MESCLUN_FERTILIZER</x:f>
        <x:v>26840</x:v>
      </x:c>
      <x:c r="Q2951" s="268" t="n">
        <x:f>MIN(M2951,FARMER_HOURS)*FARMER_RATE+MAX(M2951-FARMER_HOURS,0)*TEMP_RATE</x:f>
        <x:v>50094.003435702005</x:v>
      </x:c>
      <x:c r="R2951" s="268" t="n">
        <x:f>O2951-P2951-Q2951-FIXED_COST</x:f>
        <x:v>16511.996564297995</x:v>
      </x:c>
      <x:c r="S2951" s="139" t="str">
        <x:f>IF(AND(L2951&lt;=TOTAL_BED_CAP,N2951&lt;=TEMP_WORKER_CAP),"YES","NO")</x:f>
        <x:v>YES</x:v>
      </x:c>
      <x:c r="T2951" s="139" t="n">
        <x:f>IF(S2951="YES",R2951,-1E+99)</x:f>
        <x:v>16511.996564297995</x:v>
      </x:c>
    </x:row>
    <x:row r="2952">
      <x:c r="A2952" s="139"/>
      <x:c r="B2952" s="139"/>
      <x:c r="C2952" s="139"/>
      <x:c r="D2952" s="139"/>
      <x:c r="E2952" s="139"/>
      <x:c r="F2952" s="139"/>
      <x:c r="G2952" s="139"/>
      <x:c r="H2952" s="139"/>
      <x:c r="I2952" s="266" t="n">
        <x:f>INT((ROW()-ROW($I$46))/((CARROT_CAP+1)*(MESCLUN_CAP+1)))</x:f>
        <x:v>4</x:v>
      </x:c>
      <x:c r="J2952" s="266" t="n">
        <x:f>MOD(INT((ROW()-ROW($I$46))/(MESCLUN_CAP+1)),CARROT_CAP+1)</x:f>
        <x:v>9</x:v>
      </x:c>
      <x:c r="K2952" s="266" t="n">
        <x:f>MOD(ROW()-ROW($I$46),MESCLUN_CAP+1)</x:f>
        <x:v>23</x:v>
      </x:c>
      <x:c r="L2952" s="266" t="n">
        <x:f>SUM(I2952:K2952)</x:f>
        <x:v>36</x:v>
      </x:c>
      <x:c r="M2952" s="267" t="n">
        <x:f>I2952*TOMATO_HOURS*WEEKS*(1+TOMATO_DIM)^I2952+J2952*CARROT_HOURS*WEEKS*(1+CARROT_DIM)^J2952+K2952*MESCLUN_HOURS*WEEKS*(1+MESCLUN_DIM)^K2952</x:f>
        <x:v>2241.561186753872</x:v>
      </x:c>
      <x:c r="N2952" s="267" t="n">
        <x:f>MAX(M2952-FARMER_HOURS,0)/TEMP_HOURS_PER_WORKER</x:f>
        <x:v>1.056639713023522</x:v>
      </x:c>
      <x:c r="O2952" s="268" t="n">
        <x:f>I2952*TOMATO_PRICE+J2952*CARROT_PRICE+K2952*MESCLUN_PRICE</x:f>
        <x:v>116146</x:v>
      </x:c>
      <x:c r="P2952" s="268" t="n">
        <x:f>I2952*TOMATO_FERTILIZER+J2952*CARROT_FERTILIZER+K2952*MESCLUN_FERTILIZER</x:f>
        <x:v>27720</x:v>
      </x:c>
      <x:c r="Q2952" s="268" t="n">
        <x:f>MIN(M2952,FARMER_HOURS)*FARMER_RATE+MAX(M2952-FARMER_HOURS,0)*TEMP_RATE</x:f>
        <x:v>51415.99282558805</x:v>
      </x:c>
      <x:c r="R2952" s="268" t="n">
        <x:f>O2952-P2952-Q2952-FIXED_COST</x:f>
        <x:v>17010.00717441195</x:v>
      </x:c>
      <x:c r="S2952" s="139" t="str">
        <x:f>IF(AND(L2952&lt;=TOTAL_BED_CAP,N2952&lt;=TEMP_WORKER_CAP),"YES","NO")</x:f>
        <x:v>YES</x:v>
      </x:c>
      <x:c r="T2952" s="139" t="n">
        <x:f>IF(S2952="YES",R2952,-1E+99)</x:f>
        <x:v>17010.00717441195</x:v>
      </x:c>
    </x:row>
    <x:row r="2953">
      <x:c r="A2953" s="139"/>
      <x:c r="B2953" s="139"/>
      <x:c r="C2953" s="139"/>
      <x:c r="D2953" s="139"/>
      <x:c r="E2953" s="139"/>
      <x:c r="F2953" s="139"/>
      <x:c r="G2953" s="139"/>
      <x:c r="H2953" s="139"/>
      <x:c r="I2953" s="266" t="n">
        <x:f>INT((ROW()-ROW($I$46))/((CARROT_CAP+1)*(MESCLUN_CAP+1)))</x:f>
        <x:v>4</x:v>
      </x:c>
      <x:c r="J2953" s="266" t="n">
        <x:f>MOD(INT((ROW()-ROW($I$46))/(MESCLUN_CAP+1)),CARROT_CAP+1)</x:f>
        <x:v>9</x:v>
      </x:c>
      <x:c r="K2953" s="266" t="n">
        <x:f>MOD(ROW()-ROW($I$46),MESCLUN_CAP+1)</x:f>
        <x:v>24</x:v>
      </x:c>
      <x:c r="L2953" s="266" t="n">
        <x:f>SUM(I2953:K2953)</x:f>
        <x:v>37</x:v>
      </x:c>
      <x:c r="M2953" s="267" t="n">
        <x:f>I2953*TOMATO_HOURS*WEEKS*(1+TOMATO_DIM)^I2953+J2953*CARROT_HOURS*WEEKS*(1+CARROT_DIM)^J2953+K2953*MESCLUN_HOURS*WEEKS*(1+MESCLUN_DIM)^K2953</x:f>
        <x:v>2319.408136333368</x:v>
      </x:c>
      <x:c r="N2953" s="267" t="n">
        <x:f>MAX(M2953-FARMER_HOURS,0)/TEMP_HOURS_PER_WORKER</x:f>
        <x:v>1.11070009467595</x:v>
      </x:c>
      <x:c r="O2953" s="268" t="n">
        <x:f>I2953*TOMATO_PRICE+J2953*CARROT_PRICE+K2953*MESCLUN_PRICE</x:f>
        <x:v>118846</x:v>
      </x:c>
      <x:c r="P2953" s="268" t="n">
        <x:f>I2953*TOMATO_FERTILIZER+J2953*CARROT_FERTILIZER+K2953*MESCLUN_FERTILIZER</x:f>
        <x:v>28600</x:v>
      </x:c>
      <x:c r="Q2953" s="268" t="n">
        <x:f>MIN(M2953,FARMER_HOURS)*FARMER_RATE+MAX(M2953-FARMER_HOURS,0)*TEMP_RATE</x:f>
        <x:v>52767.50236689875</x:v>
      </x:c>
      <x:c r="R2953" s="268" t="n">
        <x:f>O2953-P2953-Q2953-FIXED_COST</x:f>
        <x:v>17478.49763310125</x:v>
      </x:c>
      <x:c r="S2953" s="139" t="str">
        <x:f>IF(AND(L2953&lt;=TOTAL_BED_CAP,N2953&lt;=TEMP_WORKER_CAP),"YES","NO")</x:f>
        <x:v>YES</x:v>
      </x:c>
      <x:c r="T2953" s="139" t="n">
        <x:f>IF(S2953="YES",R2953,-1E+99)</x:f>
        <x:v>17478.49763310125</x:v>
      </x:c>
    </x:row>
    <x:row r="2954">
      <x:c r="A2954" s="139"/>
      <x:c r="B2954" s="139"/>
      <x:c r="C2954" s="139"/>
      <x:c r="D2954" s="139"/>
      <x:c r="E2954" s="139"/>
      <x:c r="F2954" s="139"/>
      <x:c r="G2954" s="139"/>
      <x:c r="H2954" s="139"/>
      <x:c r="I2954" s="266" t="n">
        <x:f>INT((ROW()-ROW($I$46))/((CARROT_CAP+1)*(MESCLUN_CAP+1)))</x:f>
        <x:v>4</x:v>
      </x:c>
      <x:c r="J2954" s="266" t="n">
        <x:f>MOD(INT((ROW()-ROW($I$46))/(MESCLUN_CAP+1)),CARROT_CAP+1)</x:f>
        <x:v>9</x:v>
      </x:c>
      <x:c r="K2954" s="266" t="n">
        <x:f>MOD(ROW()-ROW($I$46),MESCLUN_CAP+1)</x:f>
        <x:v>25</x:v>
      </x:c>
      <x:c r="L2954" s="266" t="n">
        <x:f>SUM(I2954:K2954)</x:f>
        <x:v>38</x:v>
      </x:c>
      <x:c r="M2954" s="267" t="n">
        <x:f>I2954*TOMATO_HOURS*WEEKS*(1+TOMATO_DIM)^I2954+J2954*CARROT_HOURS*WEEKS*(1+CARROT_DIM)^J2954+K2954*MESCLUN_HOURS*WEEKS*(1+MESCLUN_DIM)^K2954</x:f>
        <x:v>2398.986057748465</x:v>
      </x:c>
      <x:c r="N2954" s="267" t="n">
        <x:f>MAX(M2954-FARMER_HOURS,0)/TEMP_HOURS_PER_WORKER</x:f>
        <x:v>1.1659625401031009</x:v>
      </x:c>
      <x:c r="O2954" s="268" t="n">
        <x:f>I2954*TOMATO_PRICE+J2954*CARROT_PRICE+K2954*MESCLUN_PRICE</x:f>
        <x:v>121546</x:v>
      </x:c>
      <x:c r="P2954" s="268" t="n">
        <x:f>I2954*TOMATO_FERTILIZER+J2954*CARROT_FERTILIZER+K2954*MESCLUN_FERTILIZER</x:f>
        <x:v>29480</x:v>
      </x:c>
      <x:c r="Q2954" s="268" t="n">
        <x:f>MIN(M2954,FARMER_HOURS)*FARMER_RATE+MAX(M2954-FARMER_HOURS,0)*TEMP_RATE</x:f>
        <x:v>54149.06350257752</x:v>
      </x:c>
      <x:c r="R2954" s="268" t="n">
        <x:f>O2954-P2954-Q2954-FIXED_COST</x:f>
        <x:v>17916.93649742248</x:v>
      </x:c>
      <x:c r="S2954" s="139" t="str">
        <x:f>IF(AND(L2954&lt;=TOTAL_BED_CAP,N2954&lt;=TEMP_WORKER_CAP),"YES","NO")</x:f>
        <x:v>YES</x:v>
      </x:c>
      <x:c r="T2954" s="139" t="n">
        <x:f>IF(S2954="YES",R2954,-1E+99)</x:f>
        <x:v>17916.93649742248</x:v>
      </x:c>
    </x:row>
    <x:row r="2955">
      <x:c r="A2955" s="139"/>
      <x:c r="B2955" s="139"/>
      <x:c r="C2955" s="139"/>
      <x:c r="D2955" s="139"/>
      <x:c r="E2955" s="139"/>
      <x:c r="F2955" s="139"/>
      <x:c r="G2955" s="139"/>
      <x:c r="H2955" s="139"/>
      <x:c r="I2955" s="266" t="n">
        <x:f>INT((ROW()-ROW($I$46))/((CARROT_CAP+1)*(MESCLUN_CAP+1)))</x:f>
        <x:v>4</x:v>
      </x:c>
      <x:c r="J2955" s="266" t="n">
        <x:f>MOD(INT((ROW()-ROW($I$46))/(MESCLUN_CAP+1)),CARROT_CAP+1)</x:f>
        <x:v>9</x:v>
      </x:c>
      <x:c r="K2955" s="266" t="n">
        <x:f>MOD(ROW()-ROW($I$46),MESCLUN_CAP+1)</x:f>
        <x:v>26</x:v>
      </x:c>
      <x:c r="L2955" s="266" t="n">
        <x:f>SUM(I2955:K2955)</x:f>
        <x:v>39</x:v>
      </x:c>
      <x:c r="M2955" s="267" t="n">
        <x:f>I2955*TOMATO_HOURS*WEEKS*(1+TOMATO_DIM)^I2955+J2955*CARROT_HOURS*WEEKS*(1+CARROT_DIM)^J2955+K2955*MESCLUN_HOURS*WEEKS*(1+MESCLUN_DIM)^K2955</x:f>
        <x:v>2480.326061709183</x:v>
      </x:c>
      <x:c r="N2955" s="267" t="n">
        <x:f>MAX(M2955-FARMER_HOURS,0)/TEMP_HOURS_PER_WORKER</x:f>
        <x:v>1.2224486539647104</x:v>
      </x:c>
      <x:c r="O2955" s="268" t="n">
        <x:f>I2955*TOMATO_PRICE+J2955*CARROT_PRICE+K2955*MESCLUN_PRICE</x:f>
        <x:v>124246</x:v>
      </x:c>
      <x:c r="P2955" s="268" t="n">
        <x:f>I2955*TOMATO_FERTILIZER+J2955*CARROT_FERTILIZER+K2955*MESCLUN_FERTILIZER</x:f>
        <x:v>30360</x:v>
      </x:c>
      <x:c r="Q2955" s="268" t="n">
        <x:f>MIN(M2955,FARMER_HOURS)*FARMER_RATE+MAX(M2955-FARMER_HOURS,0)*TEMP_RATE</x:f>
        <x:v>55561.216349117756</x:v>
      </x:c>
      <x:c r="R2955" s="268" t="n">
        <x:f>O2955-P2955-Q2955-FIXED_COST</x:f>
        <x:v>18324.783650882244</x:v>
      </x:c>
      <x:c r="S2955" s="139" t="str">
        <x:f>IF(AND(L2955&lt;=TOTAL_BED_CAP,N2955&lt;=TEMP_WORKER_CAP),"YES","NO")</x:f>
        <x:v>YES</x:v>
      </x:c>
      <x:c r="T2955" s="139" t="n">
        <x:f>IF(S2955="YES",R2955,-1E+99)</x:f>
        <x:v>18324.783650882244</x:v>
      </x:c>
    </x:row>
    <x:row r="2956">
      <x:c r="A2956" s="139"/>
      <x:c r="B2956" s="139"/>
      <x:c r="C2956" s="139"/>
      <x:c r="D2956" s="139"/>
      <x:c r="E2956" s="139"/>
      <x:c r="F2956" s="139"/>
      <x:c r="G2956" s="139"/>
      <x:c r="H2956" s="139"/>
      <x:c r="I2956" s="266" t="n">
        <x:f>INT((ROW()-ROW($I$46))/((CARROT_CAP+1)*(MESCLUN_CAP+1)))</x:f>
        <x:v>4</x:v>
      </x:c>
      <x:c r="J2956" s="266" t="n">
        <x:f>MOD(INT((ROW()-ROW($I$46))/(MESCLUN_CAP+1)),CARROT_CAP+1)</x:f>
        <x:v>9</x:v>
      </x:c>
      <x:c r="K2956" s="266" t="n">
        <x:f>MOD(ROW()-ROW($I$46),MESCLUN_CAP+1)</x:f>
        <x:v>27</x:v>
      </x:c>
      <x:c r="L2956" s="266" t="n">
        <x:f>SUM(I2956:K2956)</x:f>
        <x:v>40</x:v>
      </x:c>
      <x:c r="M2956" s="267" t="n">
        <x:f>I2956*TOMATO_HOURS*WEEKS*(1+TOMATO_DIM)^I2956+J2956*CARROT_HOURS*WEEKS*(1+CARROT_DIM)^J2956+K2956*MESCLUN_HOURS*WEEKS*(1+MESCLUN_DIM)^K2956</x:f>
        <x:v>2563.4597662289398</x:v>
      </x:c>
      <x:c r="N2956" s="267" t="n">
        <x:f>MAX(M2956-FARMER_HOURS,0)/TEMP_HOURS_PER_WORKER</x:f>
        <x:v>1.2801803932145415</x:v>
      </x:c>
      <x:c r="O2956" s="268" t="n">
        <x:f>I2956*TOMATO_PRICE+J2956*CARROT_PRICE+K2956*MESCLUN_PRICE</x:f>
        <x:v>126946</x:v>
      </x:c>
      <x:c r="P2956" s="268" t="n">
        <x:f>I2956*TOMATO_FERTILIZER+J2956*CARROT_FERTILIZER+K2956*MESCLUN_FERTILIZER</x:f>
        <x:v>31240</x:v>
      </x:c>
      <x:c r="Q2956" s="268" t="n">
        <x:f>MIN(M2956,FARMER_HOURS)*FARMER_RATE+MAX(M2956-FARMER_HOURS,0)*TEMP_RATE</x:f>
        <x:v>57004.50983036354</x:v>
      </x:c>
      <x:c r="R2956" s="268" t="n">
        <x:f>O2956-P2956-Q2956-FIXED_COST</x:f>
        <x:v>18701.49016963646</x:v>
      </x:c>
      <x:c r="S2956" s="139" t="str">
        <x:f>IF(AND(L2956&lt;=TOTAL_BED_CAP,N2956&lt;=TEMP_WORKER_CAP),"YES","NO")</x:f>
        <x:v>YES</x:v>
      </x:c>
      <x:c r="T2956" s="139" t="n">
        <x:f>IF(S2956="YES",R2956,-1E+99)</x:f>
        <x:v>18701.49016963646</x:v>
      </x:c>
    </x:row>
    <x:row r="2957">
      <x:c r="A2957" s="139"/>
      <x:c r="B2957" s="139"/>
      <x:c r="C2957" s="139"/>
      <x:c r="D2957" s="139"/>
      <x:c r="E2957" s="139"/>
      <x:c r="F2957" s="139"/>
      <x:c r="G2957" s="139"/>
      <x:c r="H2957" s="139"/>
      <x:c r="I2957" s="266" t="n">
        <x:f>INT((ROW()-ROW($I$46))/((CARROT_CAP+1)*(MESCLUN_CAP+1)))</x:f>
        <x:v>4</x:v>
      </x:c>
      <x:c r="J2957" s="266" t="n">
        <x:f>MOD(INT((ROW()-ROW($I$46))/(MESCLUN_CAP+1)),CARROT_CAP+1)</x:f>
        <x:v>9</x:v>
      </x:c>
      <x:c r="K2957" s="266" t="n">
        <x:f>MOD(ROW()-ROW($I$46),MESCLUN_CAP+1)</x:f>
        <x:v>28</x:v>
      </x:c>
      <x:c r="L2957" s="266" t="n">
        <x:f>SUM(I2957:K2957)</x:f>
        <x:v>41</x:v>
      </x:c>
      <x:c r="M2957" s="267" t="n">
        <x:f>I2957*TOMATO_HOURS*WEEKS*(1+TOMATO_DIM)^I2957+J2957*CARROT_HOURS*WEEKS*(1+CARROT_DIM)^J2957+K2957*MESCLUN_HOURS*WEEKS*(1+MESCLUN_DIM)^K2957</x:f>
        <x:v>2648.419304446093</x:v>
      </x:c>
      <x:c r="N2957" s="267" t="n">
        <x:f>MAX(M2957-FARMER_HOURS,0)/TEMP_HOURS_PER_WORKER</x:f>
        <x:v>1.339180072532009</x:v>
      </x:c>
      <x:c r="O2957" s="268" t="n">
        <x:f>I2957*TOMATO_PRICE+J2957*CARROT_PRICE+K2957*MESCLUN_PRICE</x:f>
        <x:v>129646</x:v>
      </x:c>
      <x:c r="P2957" s="268" t="n">
        <x:f>I2957*TOMATO_FERTILIZER+J2957*CARROT_FERTILIZER+K2957*MESCLUN_FERTILIZER</x:f>
        <x:v>32120</x:v>
      </x:c>
      <x:c r="Q2957" s="268" t="n">
        <x:f>MIN(M2957,FARMER_HOURS)*FARMER_RATE+MAX(M2957-FARMER_HOURS,0)*TEMP_RATE</x:f>
        <x:v>58479.50181330022</x:v>
      </x:c>
      <x:c r="R2957" s="268" t="n">
        <x:f>O2957-P2957-Q2957-FIXED_COST</x:f>
        <x:v>19046.498186699777</x:v>
      </x:c>
      <x:c r="S2957" s="139" t="str">
        <x:f>IF(AND(L2957&lt;=TOTAL_BED_CAP,N2957&lt;=TEMP_WORKER_CAP),"YES","NO")</x:f>
        <x:v>YES</x:v>
      </x:c>
      <x:c r="T2957" s="139" t="n">
        <x:f>IF(S2957="YES",R2957,-1E+99)</x:f>
        <x:v>19046.498186699777</x:v>
      </x:c>
    </x:row>
    <x:row r="2958">
      <x:c r="A2958" s="139"/>
      <x:c r="B2958" s="139"/>
      <x:c r="C2958" s="139"/>
      <x:c r="D2958" s="139"/>
      <x:c r="E2958" s="139"/>
      <x:c r="F2958" s="139"/>
      <x:c r="G2958" s="139"/>
      <x:c r="H2958" s="139"/>
      <x:c r="I2958" s="266" t="n">
        <x:f>INT((ROW()-ROW($I$46))/((CARROT_CAP+1)*(MESCLUN_CAP+1)))</x:f>
        <x:v>4</x:v>
      </x:c>
      <x:c r="J2958" s="266" t="n">
        <x:f>MOD(INT((ROW()-ROW($I$46))/(MESCLUN_CAP+1)),CARROT_CAP+1)</x:f>
        <x:v>9</x:v>
      </x:c>
      <x:c r="K2958" s="266" t="n">
        <x:f>MOD(ROW()-ROW($I$46),MESCLUN_CAP+1)</x:f>
        <x:v>29</x:v>
      </x:c>
      <x:c r="L2958" s="266" t="n">
        <x:f>SUM(I2958:K2958)</x:f>
        <x:v>42</x:v>
      </x:c>
      <x:c r="M2958" s="267" t="n">
        <x:f>I2958*TOMATO_HOURS*WEEKS*(1+TOMATO_DIM)^I2958+J2958*CARROT_HOURS*WEEKS*(1+CARROT_DIM)^J2958+K2958*MESCLUN_HOURS*WEEKS*(1+MESCLUN_DIM)^K2958</x:f>
        <x:v>2735.2373325617464</x:v>
      </x:c>
      <x:c r="N2958" s="267" t="n">
        <x:f>MAX(M2958-FARMER_HOURS,0)/TEMP_HOURS_PER_WORKER</x:f>
        <x:v>1.399470369834546</x:v>
      </x:c>
      <x:c r="O2958" s="268" t="n">
        <x:f>I2958*TOMATO_PRICE+J2958*CARROT_PRICE+K2958*MESCLUN_PRICE</x:f>
        <x:v>132346</x:v>
      </x:c>
      <x:c r="P2958" s="268" t="n">
        <x:f>I2958*TOMATO_FERTILIZER+J2958*CARROT_FERTILIZER+K2958*MESCLUN_FERTILIZER</x:f>
        <x:v>33000</x:v>
      </x:c>
      <x:c r="Q2958" s="268" t="n">
        <x:f>MIN(M2958,FARMER_HOURS)*FARMER_RATE+MAX(M2958-FARMER_HOURS,0)*TEMP_RATE</x:f>
        <x:v>59986.75924586365</x:v>
      </x:c>
      <x:c r="R2958" s="268" t="n">
        <x:f>O2958-P2958-Q2958-FIXED_COST</x:f>
        <x:v>19359.24075413635</x:v>
      </x:c>
      <x:c r="S2958" s="139" t="str">
        <x:f>IF(AND(L2958&lt;=TOTAL_BED_CAP,N2958&lt;=TEMP_WORKER_CAP),"YES","NO")</x:f>
        <x:v>YES</x:v>
      </x:c>
      <x:c r="T2958" s="139" t="n">
        <x:f>IF(S2958="YES",R2958,-1E+99)</x:f>
        <x:v>19359.24075413635</x:v>
      </x:c>
    </x:row>
    <x:row r="2959">
      <x:c r="A2959" s="139"/>
      <x:c r="B2959" s="139"/>
      <x:c r="C2959" s="139"/>
      <x:c r="D2959" s="139"/>
      <x:c r="E2959" s="139"/>
      <x:c r="F2959" s="139"/>
      <x:c r="G2959" s="139"/>
      <x:c r="H2959" s="139"/>
      <x:c r="I2959" s="266" t="n">
        <x:f>INT((ROW()-ROW($I$46))/((CARROT_CAP+1)*(MESCLUN_CAP+1)))</x:f>
        <x:v>4</x:v>
      </x:c>
      <x:c r="J2959" s="266" t="n">
        <x:f>MOD(INT((ROW()-ROW($I$46))/(MESCLUN_CAP+1)),CARROT_CAP+1)</x:f>
        <x:v>9</x:v>
      </x:c>
      <x:c r="K2959" s="266" t="n">
        <x:f>MOD(ROW()-ROW($I$46),MESCLUN_CAP+1)</x:f>
        <x:v>30</x:v>
      </x:c>
      <x:c r="L2959" s="266" t="n">
        <x:f>SUM(I2959:K2959)</x:f>
        <x:v>43</x:v>
      </x:c>
      <x:c r="M2959" s="267" t="n">
        <x:f>I2959*TOMATO_HOURS*WEEKS*(1+TOMATO_DIM)^I2959+J2959*CARROT_HOURS*WEEKS*(1+CARROT_DIM)^J2959+K2959*MESCLUN_HOURS*WEEKS*(1+MESCLUN_DIM)^K2959</x:f>
        <x:v>2823.9470378955166</x:v>
      </x:c>
      <x:c r="N2959" s="267" t="n">
        <x:f>MAX(M2959-FARMER_HOURS,0)/TEMP_HOURS_PER_WORKER</x:f>
        <x:v>1.4610743318718866</x:v>
      </x:c>
      <x:c r="O2959" s="268" t="n">
        <x:f>I2959*TOMATO_PRICE+J2959*CARROT_PRICE+K2959*MESCLUN_PRICE</x:f>
        <x:v>135046</x:v>
      </x:c>
      <x:c r="P2959" s="268" t="n">
        <x:f>I2959*TOMATO_FERTILIZER+J2959*CARROT_FERTILIZER+K2959*MESCLUN_FERTILIZER</x:f>
        <x:v>33880</x:v>
      </x:c>
      <x:c r="Q2959" s="268" t="n">
        <x:f>MIN(M2959,FARMER_HOURS)*FARMER_RATE+MAX(M2959-FARMER_HOURS,0)*TEMP_RATE</x:f>
        <x:v>61526.85829679716</x:v>
      </x:c>
      <x:c r="R2959" s="268" t="n">
        <x:f>O2959-P2959-Q2959-FIXED_COST</x:f>
        <x:v>19639.14170320284</x:v>
      </x:c>
      <x:c r="S2959" s="139" t="str">
        <x:f>IF(AND(L2959&lt;=TOTAL_BED_CAP,N2959&lt;=TEMP_WORKER_CAP),"YES","NO")</x:f>
        <x:v>YES</x:v>
      </x:c>
      <x:c r="T2959" s="139" t="n">
        <x:f>IF(S2959="YES",R2959,-1E+99)</x:f>
        <x:v>19639.14170320284</x:v>
      </x:c>
    </x:row>
    <x:row r="2960">
      <x:c r="A2960" s="139"/>
      <x:c r="B2960" s="139"/>
      <x:c r="C2960" s="139"/>
      <x:c r="D2960" s="139"/>
      <x:c r="E2960" s="139"/>
      <x:c r="F2960" s="139"/>
      <x:c r="G2960" s="139"/>
      <x:c r="H2960" s="139"/>
      <x:c r="I2960" s="266" t="n">
        <x:f>INT((ROW()-ROW($I$46))/((CARROT_CAP+1)*(MESCLUN_CAP+1)))</x:f>
        <x:v>4</x:v>
      </x:c>
      <x:c r="J2960" s="266" t="n">
        <x:f>MOD(INT((ROW()-ROW($I$46))/(MESCLUN_CAP+1)),CARROT_CAP+1)</x:f>
        <x:v>10</x:v>
      </x:c>
      <x:c r="K2960" s="266" t="n">
        <x:f>MOD(ROW()-ROW($I$46),MESCLUN_CAP+1)</x:f>
        <x:v>0</x:v>
      </x:c>
      <x:c r="L2960" s="266" t="n">
        <x:f>SUM(I2960:K2960)</x:f>
        <x:v>14</x:v>
      </x:c>
      <x:c r="M2960" s="267" t="n">
        <x:f>I2960*TOMATO_HOURS*WEEKS*(1+TOMATO_DIM)^I2960+J2960*CARROT_HOURS*WEEKS*(1+CARROT_DIM)^J2960+K2960*MESCLUN_HOURS*WEEKS*(1+MESCLUN_DIM)^K2960</x:f>
        <x:v>911.1013632589072</x:v>
      </x:c>
      <x:c r="N2960" s="267" t="n">
        <x:f>MAX(M2960-FARMER_HOURS,0)/TEMP_HOURS_PER_WORKER</x:f>
        <x:v>0.1327092800409078</x:v>
      </x:c>
      <x:c r="O2960" s="268" t="n">
        <x:f>I2960*TOMATO_PRICE+J2960*CARROT_PRICE+K2960*MESCLUN_PRICE</x:f>
        <x:v>56140</x:v>
      </x:c>
      <x:c r="P2960" s="268" t="n">
        <x:f>I2960*TOMATO_FERTILIZER+J2960*CARROT_FERTILIZER+K2960*MESCLUN_FERTILIZER</x:f>
        <x:v>7920</x:v>
      </x:c>
      <x:c r="Q2960" s="268" t="n">
        <x:f>MIN(M2960,FARMER_HOURS)*FARMER_RATE+MAX(M2960-FARMER_HOURS,0)*TEMP_RATE</x:f>
        <x:v>28317.732001022694</x:v>
      </x:c>
      <x:c r="R2960" s="268" t="n">
        <x:f>O2960-P2960-Q2960-FIXED_COST</x:f>
        <x:v>-97.73200102269402</x:v>
      </x:c>
      <x:c r="S2960" s="139" t="str">
        <x:f>IF(AND(L2960&lt;=TOTAL_BED_CAP,N2960&lt;=TEMP_WORKER_CAP),"YES","NO")</x:f>
        <x:v>YES</x:v>
      </x:c>
      <x:c r="T2960" s="139" t="n">
        <x:f>IF(S2960="YES",R2960,-1E+99)</x:f>
        <x:v>-97.73200102269402</x:v>
      </x:c>
    </x:row>
    <x:row r="2961">
      <x:c r="A2961" s="139"/>
      <x:c r="B2961" s="139"/>
      <x:c r="C2961" s="139"/>
      <x:c r="D2961" s="139"/>
      <x:c r="E2961" s="139"/>
      <x:c r="F2961" s="139"/>
      <x:c r="G2961" s="139"/>
      <x:c r="H2961" s="139"/>
      <x:c r="I2961" s="266" t="n">
        <x:f>INT((ROW()-ROW($I$46))/((CARROT_CAP+1)*(MESCLUN_CAP+1)))</x:f>
        <x:v>4</x:v>
      </x:c>
      <x:c r="J2961" s="266" t="n">
        <x:f>MOD(INT((ROW()-ROW($I$46))/(MESCLUN_CAP+1)),CARROT_CAP+1)</x:f>
        <x:v>10</x:v>
      </x:c>
      <x:c r="K2961" s="266" t="n">
        <x:f>MOD(ROW()-ROW($I$46),MESCLUN_CAP+1)</x:f>
        <x:v>1</x:v>
      </x:c>
      <x:c r="L2961" s="266" t="n">
        <x:f>SUM(I2961:K2961)</x:f>
        <x:v>15</x:v>
      </x:c>
      <x:c r="M2961" s="267" t="n">
        <x:f>I2961*TOMATO_HOURS*WEEKS*(1+TOMATO_DIM)^I2961+J2961*CARROT_HOURS*WEEKS*(1+CARROT_DIM)^J2961+K2961*MESCLUN_HOURS*WEEKS*(1+MESCLUN_DIM)^K2961</x:f>
        <x:v>956.6638632589072</x:v>
      </x:c>
      <x:c r="N2961" s="267" t="n">
        <x:f>MAX(M2961-FARMER_HOURS,0)/TEMP_HOURS_PER_WORKER</x:f>
        <x:v>0.1643499050409078</x:v>
      </x:c>
      <x:c r="O2961" s="268" t="n">
        <x:f>I2961*TOMATO_PRICE+J2961*CARROT_PRICE+K2961*MESCLUN_PRICE</x:f>
        <x:v>58840</x:v>
      </x:c>
      <x:c r="P2961" s="268" t="n">
        <x:f>I2961*TOMATO_FERTILIZER+J2961*CARROT_FERTILIZER+K2961*MESCLUN_FERTILIZER</x:f>
        <x:v>8800</x:v>
      </x:c>
      <x:c r="Q2961" s="268" t="n">
        <x:f>MIN(M2961,FARMER_HOURS)*FARMER_RATE+MAX(M2961-FARMER_HOURS,0)*TEMP_RATE</x:f>
        <x:v>29108.747626022694</x:v>
      </x:c>
      <x:c r="R2961" s="268" t="n">
        <x:f>O2961-P2961-Q2961-FIXED_COST</x:f>
        <x:v>931.252373977306</x:v>
      </x:c>
      <x:c r="S2961" s="139" t="str">
        <x:f>IF(AND(L2961&lt;=TOTAL_BED_CAP,N2961&lt;=TEMP_WORKER_CAP),"YES","NO")</x:f>
        <x:v>YES</x:v>
      </x:c>
      <x:c r="T2961" s="139" t="n">
        <x:f>IF(S2961="YES",R2961,-1E+99)</x:f>
        <x:v>931.252373977306</x:v>
      </x:c>
    </x:row>
    <x:row r="2962">
      <x:c r="A2962" s="139"/>
      <x:c r="B2962" s="139"/>
      <x:c r="C2962" s="139"/>
      <x:c r="D2962" s="139"/>
      <x:c r="E2962" s="139"/>
      <x:c r="F2962" s="139"/>
      <x:c r="G2962" s="139"/>
      <x:c r="H2962" s="139"/>
      <x:c r="I2962" s="266" t="n">
        <x:f>INT((ROW()-ROW($I$46))/((CARROT_CAP+1)*(MESCLUN_CAP+1)))</x:f>
        <x:v>4</x:v>
      </x:c>
      <x:c r="J2962" s="266" t="n">
        <x:f>MOD(INT((ROW()-ROW($I$46))/(MESCLUN_CAP+1)),CARROT_CAP+1)</x:f>
        <x:v>10</x:v>
      </x:c>
      <x:c r="K2962" s="266" t="n">
        <x:f>MOD(ROW()-ROW($I$46),MESCLUN_CAP+1)</x:f>
        <x:v>2</x:v>
      </x:c>
      <x:c r="L2962" s="266" t="n">
        <x:f>SUM(I2962:K2962)</x:f>
        <x:v>16</x:v>
      </x:c>
      <x:c r="M2962" s="267" t="n">
        <x:f>I2962*TOMATO_HOURS*WEEKS*(1+TOMATO_DIM)^I2962+J2962*CARROT_HOURS*WEEKS*(1+CARROT_DIM)^J2962+K2962*MESCLUN_HOURS*WEEKS*(1+MESCLUN_DIM)^K2962</x:f>
        <x:v>1003.3654257589072</x:v>
      </x:c>
      <x:c r="N2962" s="267" t="n">
        <x:f>MAX(M2962-FARMER_HOURS,0)/TEMP_HOURS_PER_WORKER</x:f>
        <x:v>0.1967815456659078</x:v>
      </x:c>
      <x:c r="O2962" s="268" t="n">
        <x:f>I2962*TOMATO_PRICE+J2962*CARROT_PRICE+K2962*MESCLUN_PRICE</x:f>
        <x:v>61540</x:v>
      </x:c>
      <x:c r="P2962" s="268" t="n">
        <x:f>I2962*TOMATO_FERTILIZER+J2962*CARROT_FERTILIZER+K2962*MESCLUN_FERTILIZER</x:f>
        <x:v>9680</x:v>
      </x:c>
      <x:c r="Q2962" s="268" t="n">
        <x:f>MIN(M2962,FARMER_HOURS)*FARMER_RATE+MAX(M2962-FARMER_HOURS,0)*TEMP_RATE</x:f>
        <x:v>29919.538641647694</x:v>
      </x:c>
      <x:c r="R2962" s="268" t="n">
        <x:f>O2962-P2962-Q2962-FIXED_COST</x:f>
        <x:v>1940.461358352306</x:v>
      </x:c>
      <x:c r="S2962" s="139" t="str">
        <x:f>IF(AND(L2962&lt;=TOTAL_BED_CAP,N2962&lt;=TEMP_WORKER_CAP),"YES","NO")</x:f>
        <x:v>YES</x:v>
      </x:c>
      <x:c r="T2962" s="139" t="n">
        <x:f>IF(S2962="YES",R2962,-1E+99)</x:f>
        <x:v>1940.461358352306</x:v>
      </x:c>
    </x:row>
    <x:row r="2963">
      <x:c r="A2963" s="139"/>
      <x:c r="B2963" s="139"/>
      <x:c r="C2963" s="139"/>
      <x:c r="D2963" s="139"/>
      <x:c r="E2963" s="139"/>
      <x:c r="F2963" s="139"/>
      <x:c r="G2963" s="139"/>
      <x:c r="H2963" s="139"/>
      <x:c r="I2963" s="266" t="n">
        <x:f>INT((ROW()-ROW($I$46))/((CARROT_CAP+1)*(MESCLUN_CAP+1)))</x:f>
        <x:v>4</x:v>
      </x:c>
      <x:c r="J2963" s="266" t="n">
        <x:f>MOD(INT((ROW()-ROW($I$46))/(MESCLUN_CAP+1)),CARROT_CAP+1)</x:f>
        <x:v>10</x:v>
      </x:c>
      <x:c r="K2963" s="266" t="n">
        <x:f>MOD(ROW()-ROW($I$46),MESCLUN_CAP+1)</x:f>
        <x:v>3</x:v>
      </x:c>
      <x:c r="L2963" s="266" t="n">
        <x:f>SUM(I2963:K2963)</x:f>
        <x:v>17</x:v>
      </x:c>
      <x:c r="M2963" s="267" t="n">
        <x:f>I2963*TOMATO_HOURS*WEEKS*(1+TOMATO_DIM)^I2963+J2963*CARROT_HOURS*WEEKS*(1+CARROT_DIM)^J2963+K2963*MESCLUN_HOURS*WEEKS*(1+MESCLUN_DIM)^K2963</x:f>
        <x:v>1051.2274081807823</x:v>
      </x:c>
      <x:c r="N2963" s="267" t="n">
        <x:f>MAX(M2963-FARMER_HOURS,0)/TEMP_HOURS_PER_WORKER</x:f>
        <x:v>0.2300190334588766</x:v>
      </x:c>
      <x:c r="O2963" s="268" t="n">
        <x:f>I2963*TOMATO_PRICE+J2963*CARROT_PRICE+K2963*MESCLUN_PRICE</x:f>
        <x:v>64240</x:v>
      </x:c>
      <x:c r="P2963" s="268" t="n">
        <x:f>I2963*TOMATO_FERTILIZER+J2963*CARROT_FERTILIZER+K2963*MESCLUN_FERTILIZER</x:f>
        <x:v>10560</x:v>
      </x:c>
      <x:c r="Q2963" s="268" t="n">
        <x:f>MIN(M2963,FARMER_HOURS)*FARMER_RATE+MAX(M2963-FARMER_HOURS,0)*TEMP_RATE</x:f>
        <x:v>30750.475836471916</x:v>
      </x:c>
      <x:c r="R2963" s="268" t="n">
        <x:f>O2963-P2963-Q2963-FIXED_COST</x:f>
        <x:v>2929.5241635280836</x:v>
      </x:c>
      <x:c r="S2963" s="139" t="str">
        <x:f>IF(AND(L2963&lt;=TOTAL_BED_CAP,N2963&lt;=TEMP_WORKER_CAP),"YES","NO")</x:f>
        <x:v>YES</x:v>
      </x:c>
      <x:c r="T2963" s="139" t="n">
        <x:f>IF(S2963="YES",R2963,-1E+99)</x:f>
        <x:v>2929.5241635280836</x:v>
      </x:c>
    </x:row>
    <x:row r="2964">
      <x:c r="A2964" s="139"/>
      <x:c r="B2964" s="139"/>
      <x:c r="C2964" s="139"/>
      <x:c r="D2964" s="139"/>
      <x:c r="E2964" s="139"/>
      <x:c r="F2964" s="139"/>
      <x:c r="G2964" s="139"/>
      <x:c r="H2964" s="139"/>
      <x:c r="I2964" s="266" t="n">
        <x:f>INT((ROW()-ROW($I$46))/((CARROT_CAP+1)*(MESCLUN_CAP+1)))</x:f>
        <x:v>4</x:v>
      </x:c>
      <x:c r="J2964" s="266" t="n">
        <x:f>MOD(INT((ROW()-ROW($I$46))/(MESCLUN_CAP+1)),CARROT_CAP+1)</x:f>
        <x:v>10</x:v>
      </x:c>
      <x:c r="K2964" s="266" t="n">
        <x:f>MOD(ROW()-ROW($I$46),MESCLUN_CAP+1)</x:f>
        <x:v>4</x:v>
      </x:c>
      <x:c r="L2964" s="266" t="n">
        <x:f>SUM(I2964:K2964)</x:f>
        <x:v>18</x:v>
      </x:c>
      <x:c r="M2964" s="267" t="n">
        <x:f>I2964*TOMATO_HOURS*WEEKS*(1+TOMATO_DIM)^I2964+J2964*CARROT_HOURS*WEEKS*(1+CARROT_DIM)^J2964+K2964*MESCLUN_HOURS*WEEKS*(1+MESCLUN_DIM)^K2964</x:f>
        <x:v>1100.2715239034385</x:v>
      </x:c>
      <x:c r="N2964" s="267" t="n">
        <x:f>MAX(M2964-FARMER_HOURS,0)/TEMP_HOURS_PER_WORKER</x:f>
        <x:v>0.2640774471551656</x:v>
      </x:c>
      <x:c r="O2964" s="268" t="n">
        <x:f>I2964*TOMATO_PRICE+J2964*CARROT_PRICE+K2964*MESCLUN_PRICE</x:f>
        <x:v>66940</x:v>
      </x:c>
      <x:c r="P2964" s="268" t="n">
        <x:f>I2964*TOMATO_FERTILIZER+J2964*CARROT_FERTILIZER+K2964*MESCLUN_FERTILIZER</x:f>
        <x:v>11440</x:v>
      </x:c>
      <x:c r="Q2964" s="268" t="n">
        <x:f>MIN(M2964,FARMER_HOURS)*FARMER_RATE+MAX(M2964-FARMER_HOURS,0)*TEMP_RATE</x:f>
        <x:v>31601.93617887914</x:v>
      </x:c>
      <x:c r="R2964" s="268" t="n">
        <x:f>O2964-P2964-Q2964-FIXED_COST</x:f>
        <x:v>3898.0638211208607</x:v>
      </x:c>
      <x:c r="S2964" s="139" t="str">
        <x:f>IF(AND(L2964&lt;=TOTAL_BED_CAP,N2964&lt;=TEMP_WORKER_CAP),"YES","NO")</x:f>
        <x:v>YES</x:v>
      </x:c>
      <x:c r="T2964" s="139" t="n">
        <x:f>IF(S2964="YES",R2964,-1E+99)</x:f>
        <x:v>3898.0638211208607</x:v>
      </x:c>
    </x:row>
    <x:row r="2965">
      <x:c r="A2965" s="139"/>
      <x:c r="B2965" s="139"/>
      <x:c r="C2965" s="139"/>
      <x:c r="D2965" s="139"/>
      <x:c r="E2965" s="139"/>
      <x:c r="F2965" s="139"/>
      <x:c r="G2965" s="139"/>
      <x:c r="H2965" s="139"/>
      <x:c r="I2965" s="266" t="n">
        <x:f>INT((ROW()-ROW($I$46))/((CARROT_CAP+1)*(MESCLUN_CAP+1)))</x:f>
        <x:v>4</x:v>
      </x:c>
      <x:c r="J2965" s="266" t="n">
        <x:f>MOD(INT((ROW()-ROW($I$46))/(MESCLUN_CAP+1)),CARROT_CAP+1)</x:f>
        <x:v>10</x:v>
      </x:c>
      <x:c r="K2965" s="266" t="n">
        <x:f>MOD(ROW()-ROW($I$46),MESCLUN_CAP+1)</x:f>
        <x:v>5</x:v>
      </x:c>
      <x:c r="L2965" s="266" t="n">
        <x:f>SUM(I2965:K2965)</x:f>
        <x:v>19</x:v>
      </x:c>
      <x:c r="M2965" s="267" t="n">
        <x:f>I2965*TOMATO_HOURS*WEEKS*(1+TOMATO_DIM)^I2965+J2965*CARROT_HOURS*WEEKS*(1+CARROT_DIM)^J2965+K2965*MESCLUN_HOURS*WEEKS*(1+MESCLUN_DIM)^K2965</x:f>
        <x:v>1150.519847824642</x:v>
      </x:c>
      <x:c r="N2965" s="267" t="n">
        <x:f>MAX(M2965-FARMER_HOURS,0)/TEMP_HOURS_PER_WORKER</x:f>
        <x:v>0.2989721165448903</x:v>
      </x:c>
      <x:c r="O2965" s="268" t="n">
        <x:f>I2965*TOMATO_PRICE+J2965*CARROT_PRICE+K2965*MESCLUN_PRICE</x:f>
        <x:v>69640</x:v>
      </x:c>
      <x:c r="P2965" s="268" t="n">
        <x:f>I2965*TOMATO_FERTILIZER+J2965*CARROT_FERTILIZER+K2965*MESCLUN_FERTILIZER</x:f>
        <x:v>12320</x:v>
      </x:c>
      <x:c r="Q2965" s="268" t="n">
        <x:f>MIN(M2965,FARMER_HOURS)*FARMER_RATE+MAX(M2965-FARMER_HOURS,0)*TEMP_RATE</x:f>
        <x:v>32474.302913622258</x:v>
      </x:c>
      <x:c r="R2965" s="268" t="n">
        <x:f>O2965-P2965-Q2965-FIXED_COST</x:f>
        <x:v>4845.697086377742</x:v>
      </x:c>
      <x:c r="S2965" s="139" t="str">
        <x:f>IF(AND(L2965&lt;=TOTAL_BED_CAP,N2965&lt;=TEMP_WORKER_CAP),"YES","NO")</x:f>
        <x:v>YES</x:v>
      </x:c>
      <x:c r="T2965" s="139" t="n">
        <x:f>IF(S2965="YES",R2965,-1E+99)</x:f>
        <x:v>4845.697086377742</x:v>
      </x:c>
    </x:row>
    <x:row r="2966">
      <x:c r="A2966" s="139"/>
      <x:c r="B2966" s="139"/>
      <x:c r="C2966" s="139"/>
      <x:c r="D2966" s="139"/>
      <x:c r="E2966" s="139"/>
      <x:c r="F2966" s="139"/>
      <x:c r="G2966" s="139"/>
      <x:c r="H2966" s="139"/>
      <x:c r="I2966" s="266" t="n">
        <x:f>INT((ROW()-ROW($I$46))/((CARROT_CAP+1)*(MESCLUN_CAP+1)))</x:f>
        <x:v>4</x:v>
      </x:c>
      <x:c r="J2966" s="266" t="n">
        <x:f>MOD(INT((ROW()-ROW($I$46))/(MESCLUN_CAP+1)),CARROT_CAP+1)</x:f>
        <x:v>10</x:v>
      </x:c>
      <x:c r="K2966" s="266" t="n">
        <x:f>MOD(ROW()-ROW($I$46),MESCLUN_CAP+1)</x:f>
        <x:v>6</x:v>
      </x:c>
      <x:c r="L2966" s="266" t="n">
        <x:f>SUM(I2966:K2966)</x:f>
        <x:v>20</x:v>
      </x:c>
      <x:c r="M2966" s="267" t="n">
        <x:f>I2966*TOMATO_HOURS*WEEKS*(1+TOMATO_DIM)^I2966+J2966*CARROT_HOURS*WEEKS*(1+CARROT_DIM)^J2966+K2966*MESCLUN_HOURS*WEEKS*(1+MESCLUN_DIM)^K2966</x:f>
        <x:v>1201.994822006275</x:v>
      </x:c>
      <x:c r="N2966" s="267" t="n">
        <x:f>MAX(M2966-FARMER_HOURS,0)/TEMP_HOURS_PER_WORKER</x:f>
        <x:v>0.3347186263932465</x:v>
      </x:c>
      <x:c r="O2966" s="268" t="n">
        <x:f>I2966*TOMATO_PRICE+J2966*CARROT_PRICE+K2966*MESCLUN_PRICE</x:f>
        <x:v>72340</x:v>
      </x:c>
      <x:c r="P2966" s="268" t="n">
        <x:f>I2966*TOMATO_FERTILIZER+J2966*CARROT_FERTILIZER+K2966*MESCLUN_FERTILIZER</x:f>
        <x:v>13200</x:v>
      </x:c>
      <x:c r="Q2966" s="268" t="n">
        <x:f>MIN(M2966,FARMER_HOURS)*FARMER_RATE+MAX(M2966-FARMER_HOURS,0)*TEMP_RATE</x:f>
        <x:v>33367.96565983116</x:v>
      </x:c>
      <x:c r="R2966" s="268" t="n">
        <x:f>O2966-P2966-Q2966-FIXED_COST</x:f>
        <x:v>5772.034340168837</x:v>
      </x:c>
      <x:c r="S2966" s="139" t="str">
        <x:f>IF(AND(L2966&lt;=TOTAL_BED_CAP,N2966&lt;=TEMP_WORKER_CAP),"YES","NO")</x:f>
        <x:v>YES</x:v>
      </x:c>
      <x:c r="T2966" s="139" t="n">
        <x:f>IF(S2966="YES",R2966,-1E+99)</x:f>
        <x:v>5772.034340168837</x:v>
      </x:c>
    </x:row>
    <x:row r="2967">
      <x:c r="A2967" s="139"/>
      <x:c r="B2967" s="139"/>
      <x:c r="C2967" s="139"/>
      <x:c r="D2967" s="139"/>
      <x:c r="E2967" s="139"/>
      <x:c r="F2967" s="139"/>
      <x:c r="G2967" s="139"/>
      <x:c r="H2967" s="139"/>
      <x:c r="I2967" s="266" t="n">
        <x:f>INT((ROW()-ROW($I$46))/((CARROT_CAP+1)*(MESCLUN_CAP+1)))</x:f>
        <x:v>4</x:v>
      </x:c>
      <x:c r="J2967" s="266" t="n">
        <x:f>MOD(INT((ROW()-ROW($I$46))/(MESCLUN_CAP+1)),CARROT_CAP+1)</x:f>
        <x:v>10</x:v>
      </x:c>
      <x:c r="K2967" s="266" t="n">
        <x:f>MOD(ROW()-ROW($I$46),MESCLUN_CAP+1)</x:f>
        <x:v>7</x:v>
      </x:c>
      <x:c r="L2967" s="266" t="n">
        <x:f>SUM(I2967:K2967)</x:f>
        <x:v>21</x:v>
      </x:c>
      <x:c r="M2967" s="267" t="n">
        <x:f>I2967*TOMATO_HOURS*WEEKS*(1+TOMATO_DIM)^I2967+J2967*CARROT_HOURS*WEEKS*(1+CARROT_DIM)^J2967+K2967*MESCLUN_HOURS*WEEKS*(1+MESCLUN_DIM)^K2967</x:f>
        <x:v>1254.7192614042353</x:v>
      </x:c>
      <x:c r="N2967" s="267" t="n">
        <x:f>MAX(M2967-FARMER_HOURS,0)/TEMP_HOURS_PER_WORKER</x:f>
        <x:v>0.37133282041960786</x:v>
      </x:c>
      <x:c r="O2967" s="268" t="n">
        <x:f>I2967*TOMATO_PRICE+J2967*CARROT_PRICE+K2967*MESCLUN_PRICE</x:f>
        <x:v>75040</x:v>
      </x:c>
      <x:c r="P2967" s="268" t="n">
        <x:f>I2967*TOMATO_FERTILIZER+J2967*CARROT_FERTILIZER+K2967*MESCLUN_FERTILIZER</x:f>
        <x:v>14080</x:v>
      </x:c>
      <x:c r="Q2967" s="268" t="n">
        <x:f>MIN(M2967,FARMER_HOURS)*FARMER_RATE+MAX(M2967-FARMER_HOURS,0)*TEMP_RATE</x:f>
        <x:v>34283.3205104902</x:v>
      </x:c>
      <x:c r="R2967" s="268" t="n">
        <x:f>O2967-P2967-Q2967-FIXED_COST</x:f>
        <x:v>6676.679489509799</x:v>
      </x:c>
      <x:c r="S2967" s="139" t="str">
        <x:f>IF(AND(L2967&lt;=TOTAL_BED_CAP,N2967&lt;=TEMP_WORKER_CAP),"YES","NO")</x:f>
        <x:v>YES</x:v>
      </x:c>
      <x:c r="T2967" s="139" t="n">
        <x:f>IF(S2967="YES",R2967,-1E+99)</x:f>
        <x:v>6676.679489509799</x:v>
      </x:c>
    </x:row>
    <x:row r="2968">
      <x:c r="A2968" s="139"/>
      <x:c r="B2968" s="139"/>
      <x:c r="C2968" s="139"/>
      <x:c r="D2968" s="139"/>
      <x:c r="E2968" s="139"/>
      <x:c r="F2968" s="139"/>
      <x:c r="G2968" s="139"/>
      <x:c r="H2968" s="139"/>
      <x:c r="I2968" s="266" t="n">
        <x:f>INT((ROW()-ROW($I$46))/((CARROT_CAP+1)*(MESCLUN_CAP+1)))</x:f>
        <x:v>4</x:v>
      </x:c>
      <x:c r="J2968" s="266" t="n">
        <x:f>MOD(INT((ROW()-ROW($I$46))/(MESCLUN_CAP+1)),CARROT_CAP+1)</x:f>
        <x:v>10</x:v>
      </x:c>
      <x:c r="K2968" s="266" t="n">
        <x:f>MOD(ROW()-ROW($I$46),MESCLUN_CAP+1)</x:f>
        <x:v>8</x:v>
      </x:c>
      <x:c r="L2968" s="266" t="n">
        <x:f>SUM(I2968:K2968)</x:f>
        <x:v>22</x:v>
      </x:c>
      <x:c r="M2968" s="267" t="n">
        <x:f>I2968*TOMATO_HOURS*WEEKS*(1+TOMATO_DIM)^I2968+J2968*CARROT_HOURS*WEEKS*(1+CARROT_DIM)^J2968+K2968*MESCLUN_HOURS*WEEKS*(1+MESCLUN_DIM)^K2968</x:f>
        <x:v>1308.7163596842156</x:v>
      </x:c>
      <x:c r="N2968" s="267" t="n">
        <x:f>MAX(M2968-FARMER_HOURS,0)/TEMP_HOURS_PER_WORKER</x:f>
        <x:v>0.4088308053362608</x:v>
      </x:c>
      <x:c r="O2968" s="268" t="n">
        <x:f>I2968*TOMATO_PRICE+J2968*CARROT_PRICE+K2968*MESCLUN_PRICE</x:f>
        <x:v>77740</x:v>
      </x:c>
      <x:c r="P2968" s="268" t="n">
        <x:f>I2968*TOMATO_FERTILIZER+J2968*CARROT_FERTILIZER+K2968*MESCLUN_FERTILIZER</x:f>
        <x:v>14960</x:v>
      </x:c>
      <x:c r="Q2968" s="268" t="n">
        <x:f>MIN(M2968,FARMER_HOURS)*FARMER_RATE+MAX(M2968-FARMER_HOURS,0)*TEMP_RATE</x:f>
        <x:v>35220.77013340652</x:v>
      </x:c>
      <x:c r="R2968" s="268" t="n">
        <x:f>O2968-P2968-Q2968-FIXED_COST</x:f>
        <x:v>7559.2298665934795</x:v>
      </x:c>
      <x:c r="S2968" s="139" t="str">
        <x:f>IF(AND(L2968&lt;=TOTAL_BED_CAP,N2968&lt;=TEMP_WORKER_CAP),"YES","NO")</x:f>
        <x:v>YES</x:v>
      </x:c>
      <x:c r="T2968" s="139" t="n">
        <x:f>IF(S2968="YES",R2968,-1E+99)</x:f>
        <x:v>7559.2298665934795</x:v>
      </x:c>
    </x:row>
    <x:row r="2969">
      <x:c r="A2969" s="139"/>
      <x:c r="B2969" s="139"/>
      <x:c r="C2969" s="139"/>
      <x:c r="D2969" s="139"/>
      <x:c r="E2969" s="139"/>
      <x:c r="F2969" s="139"/>
      <x:c r="G2969" s="139"/>
      <x:c r="H2969" s="139"/>
      <x:c r="I2969" s="266" t="n">
        <x:f>INT((ROW()-ROW($I$46))/((CARROT_CAP+1)*(MESCLUN_CAP+1)))</x:f>
        <x:v>4</x:v>
      </x:c>
      <x:c r="J2969" s="266" t="n">
        <x:f>MOD(INT((ROW()-ROW($I$46))/(MESCLUN_CAP+1)),CARROT_CAP+1)</x:f>
        <x:v>10</x:v>
      </x:c>
      <x:c r="K2969" s="266" t="n">
        <x:f>MOD(ROW()-ROW($I$46),MESCLUN_CAP+1)</x:f>
        <x:v>9</x:v>
      </x:c>
      <x:c r="L2969" s="266" t="n">
        <x:f>SUM(I2969:K2969)</x:f>
        <x:v>23</x:v>
      </x:c>
      <x:c r="M2969" s="267" t="n">
        <x:f>I2969*TOMATO_HOURS*WEEKS*(1+TOMATO_DIM)^I2969+J2969*CARROT_HOURS*WEEKS*(1+CARROT_DIM)^J2969+K2969*MESCLUN_HOURS*WEEKS*(1+MESCLUN_DIM)^K2969</x:f>
        <x:v>1364.00969512461</x:v>
      </x:c>
      <x:c r="N2969" s="267" t="n">
        <x:f>MAX(M2969-FARMER_HOURS,0)/TEMP_HOURS_PER_WORKER</x:f>
        <x:v>0.44722895494764586</x:v>
      </x:c>
      <x:c r="O2969" s="268" t="n">
        <x:f>I2969*TOMATO_PRICE+J2969*CARROT_PRICE+K2969*MESCLUN_PRICE</x:f>
        <x:v>80440</x:v>
      </x:c>
      <x:c r="P2969" s="268" t="n">
        <x:f>I2969*TOMATO_FERTILIZER+J2969*CARROT_FERTILIZER+K2969*MESCLUN_FERTILIZER</x:f>
        <x:v>15840</x:v>
      </x:c>
      <x:c r="Q2969" s="268" t="n">
        <x:f>MIN(M2969,FARMER_HOURS)*FARMER_RATE+MAX(M2969-FARMER_HOURS,0)*TEMP_RATE</x:f>
        <x:v>36180.723873691146</x:v>
      </x:c>
      <x:c r="R2969" s="268" t="n">
        <x:f>O2969-P2969-Q2969-FIXED_COST</x:f>
        <x:v>8419.276126308854</x:v>
      </x:c>
      <x:c r="S2969" s="139" t="str">
        <x:f>IF(AND(L2969&lt;=TOTAL_BED_CAP,N2969&lt;=TEMP_WORKER_CAP),"YES","NO")</x:f>
        <x:v>YES</x:v>
      </x:c>
      <x:c r="T2969" s="139" t="n">
        <x:f>IF(S2969="YES",R2969,-1E+99)</x:f>
        <x:v>8419.276126308854</x:v>
      </x:c>
    </x:row>
    <x:row r="2970">
      <x:c r="A2970" s="139"/>
      <x:c r="B2970" s="139"/>
      <x:c r="C2970" s="139"/>
      <x:c r="D2970" s="139"/>
      <x:c r="E2970" s="139"/>
      <x:c r="F2970" s="139"/>
      <x:c r="G2970" s="139"/>
      <x:c r="H2970" s="139"/>
      <x:c r="I2970" s="266" t="n">
        <x:f>INT((ROW()-ROW($I$46))/((CARROT_CAP+1)*(MESCLUN_CAP+1)))</x:f>
        <x:v>4</x:v>
      </x:c>
      <x:c r="J2970" s="266" t="n">
        <x:f>MOD(INT((ROW()-ROW($I$46))/(MESCLUN_CAP+1)),CARROT_CAP+1)</x:f>
        <x:v>10</x:v>
      </x:c>
      <x:c r="K2970" s="266" t="n">
        <x:f>MOD(ROW()-ROW($I$46),MESCLUN_CAP+1)</x:f>
        <x:v>10</x:v>
      </x:c>
      <x:c r="L2970" s="266" t="n">
        <x:f>SUM(I2970:K2970)</x:f>
        <x:v>24</x:v>
      </x:c>
      <x:c r="M2970" s="267" t="n">
        <x:f>I2970*TOMATO_HOURS*WEEKS*(1+TOMATO_DIM)^I2970+J2970*CARROT_HOURS*WEEKS*(1+CARROT_DIM)^J2970+K2970*MESCLUN_HOURS*WEEKS*(1+MESCLUN_DIM)^K2970</x:f>
        <x:v>1420.6232366078227</x:v>
      </x:c>
      <x:c r="N2970" s="267" t="n">
        <x:f>MAX(M2970-FARMER_HOURS,0)/TEMP_HOURS_PER_WORKER</x:f>
        <x:v>0.486543914310988</x:v>
      </x:c>
      <x:c r="O2970" s="268" t="n">
        <x:f>I2970*TOMATO_PRICE+J2970*CARROT_PRICE+K2970*MESCLUN_PRICE</x:f>
        <x:v>83140</x:v>
      </x:c>
      <x:c r="P2970" s="268" t="n">
        <x:f>I2970*TOMATO_FERTILIZER+J2970*CARROT_FERTILIZER+K2970*MESCLUN_FERTILIZER</x:f>
        <x:v>16720</x:v>
      </x:c>
      <x:c r="Q2970" s="268" t="n">
        <x:f>MIN(M2970,FARMER_HOURS)*FARMER_RATE+MAX(M2970-FARMER_HOURS,0)*TEMP_RATE</x:f>
        <x:v>37163.5978577747</x:v>
      </x:c>
      <x:c r="R2970" s="268" t="n">
        <x:f>O2970-P2970-Q2970-FIXED_COST</x:f>
        <x:v>9256.402142225299</x:v>
      </x:c>
      <x:c r="S2970" s="139" t="str">
        <x:f>IF(AND(L2970&lt;=TOTAL_BED_CAP,N2970&lt;=TEMP_WORKER_CAP),"YES","NO")</x:f>
        <x:v>YES</x:v>
      </x:c>
      <x:c r="T2970" s="139" t="n">
        <x:f>IF(S2970="YES",R2970,-1E+99)</x:f>
        <x:v>9256.402142225299</x:v>
      </x:c>
    </x:row>
    <x:row r="2971">
      <x:c r="A2971" s="139"/>
      <x:c r="B2971" s="139"/>
      <x:c r="C2971" s="139"/>
      <x:c r="D2971" s="139"/>
      <x:c r="E2971" s="139"/>
      <x:c r="F2971" s="139"/>
      <x:c r="G2971" s="139"/>
      <x:c r="H2971" s="139"/>
      <x:c r="I2971" s="266" t="n">
        <x:f>INT((ROW()-ROW($I$46))/((CARROT_CAP+1)*(MESCLUN_CAP+1)))</x:f>
        <x:v>4</x:v>
      </x:c>
      <x:c r="J2971" s="266" t="n">
        <x:f>MOD(INT((ROW()-ROW($I$46))/(MESCLUN_CAP+1)),CARROT_CAP+1)</x:f>
        <x:v>10</x:v>
      </x:c>
      <x:c r="K2971" s="266" t="n">
        <x:f>MOD(ROW()-ROW($I$46),MESCLUN_CAP+1)</x:f>
        <x:v>11</x:v>
      </x:c>
      <x:c r="L2971" s="266" t="n">
        <x:f>SUM(I2971:K2971)</x:f>
        <x:v>25</x:v>
      </x:c>
      <x:c r="M2971" s="267" t="n">
        <x:f>I2971*TOMATO_HOURS*WEEKS*(1+TOMATO_DIM)^I2971+J2971*CARROT_HOURS*WEEKS*(1+CARROT_DIM)^J2971+K2971*MESCLUN_HOURS*WEEKS*(1+MESCLUN_DIM)^K2971</x:f>
        <x:v>1478.5813497012618</x:v>
      </x:c>
      <x:c r="N2971" s="267" t="n">
        <x:f>MAX(M2971-FARMER_HOURS,0)/TEMP_HOURS_PER_WORKER</x:f>
        <x:v>0.5267926039592096</x:v>
      </x:c>
      <x:c r="O2971" s="268" t="n">
        <x:f>I2971*TOMATO_PRICE+J2971*CARROT_PRICE+K2971*MESCLUN_PRICE</x:f>
        <x:v>85840</x:v>
      </x:c>
      <x:c r="P2971" s="268" t="n">
        <x:f>I2971*TOMATO_FERTILIZER+J2971*CARROT_FERTILIZER+K2971*MESCLUN_FERTILIZER</x:f>
        <x:v>17600</x:v>
      </x:c>
      <x:c r="Q2971" s="268" t="n">
        <x:f>MIN(M2971,FARMER_HOURS)*FARMER_RATE+MAX(M2971-FARMER_HOURS,0)*TEMP_RATE</x:f>
        <x:v>38169.81509898024</x:v>
      </x:c>
      <x:c r="R2971" s="268" t="n">
        <x:f>O2971-P2971-Q2971-FIXED_COST</x:f>
        <x:v>10070.184901019762</x:v>
      </x:c>
      <x:c r="S2971" s="139" t="str">
        <x:f>IF(AND(L2971&lt;=TOTAL_BED_CAP,N2971&lt;=TEMP_WORKER_CAP),"YES","NO")</x:f>
        <x:v>YES</x:v>
      </x:c>
      <x:c r="T2971" s="139" t="n">
        <x:f>IF(S2971="YES",R2971,-1E+99)</x:f>
        <x:v>10070.184901019762</x:v>
      </x:c>
    </x:row>
    <x:row r="2972">
      <x:c r="A2972" s="139"/>
      <x:c r="B2972" s="139"/>
      <x:c r="C2972" s="139"/>
      <x:c r="D2972" s="139"/>
      <x:c r="E2972" s="139"/>
      <x:c r="F2972" s="139"/>
      <x:c r="G2972" s="139"/>
      <x:c r="H2972" s="139"/>
      <x:c r="I2972" s="266" t="n">
        <x:f>INT((ROW()-ROW($I$46))/((CARROT_CAP+1)*(MESCLUN_CAP+1)))</x:f>
        <x:v>4</x:v>
      </x:c>
      <x:c r="J2972" s="266" t="n">
        <x:f>MOD(INT((ROW()-ROW($I$46))/(MESCLUN_CAP+1)),CARROT_CAP+1)</x:f>
        <x:v>10</x:v>
      </x:c>
      <x:c r="K2972" s="266" t="n">
        <x:f>MOD(ROW()-ROW($I$46),MESCLUN_CAP+1)</x:f>
        <x:v>12</x:v>
      </x:c>
      <x:c r="L2972" s="266" t="n">
        <x:f>SUM(I2972:K2972)</x:f>
        <x:v>26</x:v>
      </x:c>
      <x:c r="M2972" s="267" t="n">
        <x:f>I2972*TOMATO_HOURS*WEEKS*(1+TOMATO_DIM)^I2972+J2972*CARROT_HOURS*WEEKS*(1+CARROT_DIM)^J2972+K2972*MESCLUN_HOURS*WEEKS*(1+MESCLUN_DIM)^K2972</x:f>
        <x:v>1537.9088028293263</x:v>
      </x:c>
      <x:c r="N2972" s="267" t="n">
        <x:f>MAX(M2972-FARMER_HOURS,0)/TEMP_HOURS_PER_WORKER</x:f>
        <x:v>0.5679922241870321</x:v>
      </x:c>
      <x:c r="O2972" s="268" t="n">
        <x:f>I2972*TOMATO_PRICE+J2972*CARROT_PRICE+K2972*MESCLUN_PRICE</x:f>
        <x:v>88540</x:v>
      </x:c>
      <x:c r="P2972" s="268" t="n">
        <x:f>I2972*TOMATO_FERTILIZER+J2972*CARROT_FERTILIZER+K2972*MESCLUN_FERTILIZER</x:f>
        <x:v>18480</x:v>
      </x:c>
      <x:c r="Q2972" s="268" t="n">
        <x:f>MIN(M2972,FARMER_HOURS)*FARMER_RATE+MAX(M2972-FARMER_HOURS,0)*TEMP_RATE</x:f>
        <x:v>39199.8056046758</x:v>
      </x:c>
      <x:c r="R2972" s="268" t="n">
        <x:f>O2972-P2972-Q2972-FIXED_COST</x:f>
        <x:v>10860.1943953242</x:v>
      </x:c>
      <x:c r="S2972" s="139" t="str">
        <x:f>IF(AND(L2972&lt;=TOTAL_BED_CAP,N2972&lt;=TEMP_WORKER_CAP),"YES","NO")</x:f>
        <x:v>YES</x:v>
      </x:c>
      <x:c r="T2972" s="139" t="n">
        <x:f>IF(S2972="YES",R2972,-1E+99)</x:f>
        <x:v>10860.1943953242</x:v>
      </x:c>
    </x:row>
    <x:row r="2973">
      <x:c r="A2973" s="139"/>
      <x:c r="B2973" s="139"/>
      <x:c r="C2973" s="139"/>
      <x:c r="D2973" s="139"/>
      <x:c r="E2973" s="139"/>
      <x:c r="F2973" s="139"/>
      <x:c r="G2973" s="139"/>
      <x:c r="H2973" s="139"/>
      <x:c r="I2973" s="266" t="n">
        <x:f>INT((ROW()-ROW($I$46))/((CARROT_CAP+1)*(MESCLUN_CAP+1)))</x:f>
        <x:v>4</x:v>
      </x:c>
      <x:c r="J2973" s="266" t="n">
        <x:f>MOD(INT((ROW()-ROW($I$46))/(MESCLUN_CAP+1)),CARROT_CAP+1)</x:f>
        <x:v>10</x:v>
      </x:c>
      <x:c r="K2973" s="266" t="n">
        <x:f>MOD(ROW()-ROW($I$46),MESCLUN_CAP+1)</x:f>
        <x:v>13</x:v>
      </x:c>
      <x:c r="L2973" s="266" t="n">
        <x:f>SUM(I2973:K2973)</x:f>
        <x:v>27</x:v>
      </x:c>
      <x:c r="M2973" s="267" t="n">
        <x:f>I2973*TOMATO_HOURS*WEEKS*(1+TOMATO_DIM)^I2973+J2973*CARROT_HOURS*WEEKS*(1+CARROT_DIM)^J2973+K2973*MESCLUN_HOURS*WEEKS*(1+MESCLUN_DIM)^K2973</x:f>
        <x:v>1598.6307735377104</x:v>
      </x:c>
      <x:c r="N2973" s="267" t="n">
        <x:f>MAX(M2973-FARMER_HOURS,0)/TEMP_HOURS_PER_WORKER</x:f>
        <x:v>0.6101602594011878</x:v>
      </x:c>
      <x:c r="O2973" s="268" t="n">
        <x:f>I2973*TOMATO_PRICE+J2973*CARROT_PRICE+K2973*MESCLUN_PRICE</x:f>
        <x:v>91240</x:v>
      </x:c>
      <x:c r="P2973" s="268" t="n">
        <x:f>I2973*TOMATO_FERTILIZER+J2973*CARROT_FERTILIZER+K2973*MESCLUN_FERTILIZER</x:f>
        <x:v>19360</x:v>
      </x:c>
      <x:c r="Q2973" s="268" t="n">
        <x:f>MIN(M2973,FARMER_HOURS)*FARMER_RATE+MAX(M2973-FARMER_HOURS,0)*TEMP_RATE</x:f>
        <x:v>40254.00648502969</x:v>
      </x:c>
      <x:c r="R2973" s="268" t="n">
        <x:f>O2973-P2973-Q2973-FIXED_COST</x:f>
        <x:v>11625.993514970309</x:v>
      </x:c>
      <x:c r="S2973" s="139" t="str">
        <x:f>IF(AND(L2973&lt;=TOTAL_BED_CAP,N2973&lt;=TEMP_WORKER_CAP),"YES","NO")</x:f>
        <x:v>YES</x:v>
      </x:c>
      <x:c r="T2973" s="139" t="n">
        <x:f>IF(S2973="YES",R2973,-1E+99)</x:f>
        <x:v>11625.993514970309</x:v>
      </x:c>
    </x:row>
    <x:row r="2974">
      <x:c r="A2974" s="139"/>
      <x:c r="B2974" s="139"/>
      <x:c r="C2974" s="139"/>
      <x:c r="D2974" s="139"/>
      <x:c r="E2974" s="139"/>
      <x:c r="F2974" s="139"/>
      <x:c r="G2974" s="139"/>
      <x:c r="H2974" s="139"/>
      <x:c r="I2974" s="266" t="n">
        <x:f>INT((ROW()-ROW($I$46))/((CARROT_CAP+1)*(MESCLUN_CAP+1)))</x:f>
        <x:v>4</x:v>
      </x:c>
      <x:c r="J2974" s="266" t="n">
        <x:f>MOD(INT((ROW()-ROW($I$46))/(MESCLUN_CAP+1)),CARROT_CAP+1)</x:f>
        <x:v>10</x:v>
      </x:c>
      <x:c r="K2974" s="266" t="n">
        <x:f>MOD(ROW()-ROW($I$46),MESCLUN_CAP+1)</x:f>
        <x:v>14</x:v>
      </x:c>
      <x:c r="L2974" s="266" t="n">
        <x:f>SUM(I2974:K2974)</x:f>
        <x:v>28</x:v>
      </x:c>
      <x:c r="M2974" s="267" t="n">
        <x:f>I2974*TOMATO_HOURS*WEEKS*(1+TOMATO_DIM)^I2974+J2974*CARROT_HOURS*WEEKS*(1+CARROT_DIM)^J2974+K2974*MESCLUN_HOURS*WEEKS*(1+MESCLUN_DIM)^K2974</x:f>
        <x:v>1660.7728548513714</x:v>
      </x:c>
      <x:c r="N2974" s="267" t="n">
        <x:f>MAX(M2974-FARMER_HOURS,0)/TEMP_HOURS_PER_WORKER</x:f>
        <x:v>0.6533144825356746</x:v>
      </x:c>
      <x:c r="O2974" s="268" t="n">
        <x:f>I2974*TOMATO_PRICE+J2974*CARROT_PRICE+K2974*MESCLUN_PRICE</x:f>
        <x:v>93940</x:v>
      </x:c>
      <x:c r="P2974" s="268" t="n">
        <x:f>I2974*TOMATO_FERTILIZER+J2974*CARROT_FERTILIZER+K2974*MESCLUN_FERTILIZER</x:f>
        <x:v>20240</x:v>
      </x:c>
      <x:c r="Q2974" s="268" t="n">
        <x:f>MIN(M2974,FARMER_HOURS)*FARMER_RATE+MAX(M2974-FARMER_HOURS,0)*TEMP_RATE</x:f>
        <x:v>41332.86206339186</x:v>
      </x:c>
      <x:c r="R2974" s="268" t="n">
        <x:f>O2974-P2974-Q2974-FIXED_COST</x:f>
        <x:v>12367.137936608138</x:v>
      </x:c>
      <x:c r="S2974" s="139" t="str">
        <x:f>IF(AND(L2974&lt;=TOTAL_BED_CAP,N2974&lt;=TEMP_WORKER_CAP),"YES","NO")</x:f>
        <x:v>YES</x:v>
      </x:c>
      <x:c r="T2974" s="139" t="n">
        <x:f>IF(S2974="YES",R2974,-1E+99)</x:f>
        <x:v>12367.137936608138</x:v>
      </x:c>
    </x:row>
    <x:row r="2975">
      <x:c r="A2975" s="139"/>
      <x:c r="B2975" s="139"/>
      <x:c r="C2975" s="139"/>
      <x:c r="D2975" s="139"/>
      <x:c r="E2975" s="139"/>
      <x:c r="F2975" s="139"/>
      <x:c r="G2975" s="139"/>
      <x:c r="H2975" s="139"/>
      <x:c r="I2975" s="266" t="n">
        <x:f>INT((ROW()-ROW($I$46))/((CARROT_CAP+1)*(MESCLUN_CAP+1)))</x:f>
        <x:v>4</x:v>
      </x:c>
      <x:c r="J2975" s="266" t="n">
        <x:f>MOD(INT((ROW()-ROW($I$46))/(MESCLUN_CAP+1)),CARROT_CAP+1)</x:f>
        <x:v>10</x:v>
      </x:c>
      <x:c r="K2975" s="266" t="n">
        <x:f>MOD(ROW()-ROW($I$46),MESCLUN_CAP+1)</x:f>
        <x:v>15</x:v>
      </x:c>
      <x:c r="L2975" s="266" t="n">
        <x:f>SUM(I2975:K2975)</x:f>
        <x:v>29</x:v>
      </x:c>
      <x:c r="M2975" s="267" t="n">
        <x:f>I2975*TOMATO_HOURS*WEEKS*(1+TOMATO_DIM)^I2975+J2975*CARROT_HOURS*WEEKS*(1+CARROT_DIM)^J2975+K2975*MESCLUN_HOURS*WEEKS*(1+MESCLUN_DIM)^K2975</x:f>
        <x:v>1724.361061727518</x:v>
      </x:c>
      <x:c r="N2975" s="267" t="n">
        <x:f>MAX(M2975-FARMER_HOURS,0)/TEMP_HOURS_PER_WORKER</x:f>
        <x:v>0.6974729595329987</x:v>
      </x:c>
      <x:c r="O2975" s="268" t="n">
        <x:f>I2975*TOMATO_PRICE+J2975*CARROT_PRICE+K2975*MESCLUN_PRICE</x:f>
        <x:v>96640</x:v>
      </x:c>
      <x:c r="P2975" s="268" t="n">
        <x:f>I2975*TOMATO_FERTILIZER+J2975*CARROT_FERTILIZER+K2975*MESCLUN_FERTILIZER</x:f>
        <x:v>21120</x:v>
      </x:c>
      <x:c r="Q2975" s="268" t="n">
        <x:f>MIN(M2975,FARMER_HOURS)*FARMER_RATE+MAX(M2975-FARMER_HOURS,0)*TEMP_RATE</x:f>
        <x:v>42436.82398832496</x:v>
      </x:c>
      <x:c r="R2975" s="268" t="n">
        <x:f>O2975-P2975-Q2975-FIXED_COST</x:f>
        <x:v>13083.176011675037</x:v>
      </x:c>
      <x:c r="S2975" s="139" t="str">
        <x:f>IF(AND(L2975&lt;=TOTAL_BED_CAP,N2975&lt;=TEMP_WORKER_CAP),"YES","NO")</x:f>
        <x:v>YES</x:v>
      </x:c>
      <x:c r="T2975" s="139" t="n">
        <x:f>IF(S2975="YES",R2975,-1E+99)</x:f>
        <x:v>13083.176011675037</x:v>
      </x:c>
    </x:row>
    <x:row r="2976">
      <x:c r="A2976" s="139"/>
      <x:c r="B2976" s="139"/>
      <x:c r="C2976" s="139"/>
      <x:c r="D2976" s="139"/>
      <x:c r="E2976" s="139"/>
      <x:c r="F2976" s="139"/>
      <x:c r="G2976" s="139"/>
      <x:c r="H2976" s="139"/>
      <x:c r="I2976" s="266" t="n">
        <x:f>INT((ROW()-ROW($I$46))/((CARROT_CAP+1)*(MESCLUN_CAP+1)))</x:f>
        <x:v>4</x:v>
      </x:c>
      <x:c r="J2976" s="266" t="n">
        <x:f>MOD(INT((ROW()-ROW($I$46))/(MESCLUN_CAP+1)),CARROT_CAP+1)</x:f>
        <x:v>10</x:v>
      </x:c>
      <x:c r="K2976" s="266" t="n">
        <x:f>MOD(ROW()-ROW($I$46),MESCLUN_CAP+1)</x:f>
        <x:v>16</x:v>
      </x:c>
      <x:c r="L2976" s="266" t="n">
        <x:f>SUM(I2976:K2976)</x:f>
        <x:v>30</x:v>
      </x:c>
      <x:c r="M2976" s="267" t="n">
        <x:f>I2976*TOMATO_HOURS*WEEKS*(1+TOMATO_DIM)^I2976+J2976*CARROT_HOURS*WEEKS*(1+CARROT_DIM)^J2976+K2976*MESCLUN_HOURS*WEEKS*(1+MESCLUN_DIM)^K2976</x:f>
        <x:v>1789.4218376050069</x:v>
      </x:c>
      <x:c r="N2976" s="267" t="n">
        <x:f>MAX(M2976-FARMER_HOURS,0)/TEMP_HOURS_PER_WORKER</x:f>
        <x:v>0.7426540538923659</x:v>
      </x:c>
      <x:c r="O2976" s="268" t="n">
        <x:f>I2976*TOMATO_PRICE+J2976*CARROT_PRICE+K2976*MESCLUN_PRICE</x:f>
        <x:v>99340</x:v>
      </x:c>
      <x:c r="P2976" s="268" t="n">
        <x:f>I2976*TOMATO_FERTILIZER+J2976*CARROT_FERTILIZER+K2976*MESCLUN_FERTILIZER</x:f>
        <x:v>22000</x:v>
      </x:c>
      <x:c r="Q2976" s="268" t="n">
        <x:f>MIN(M2976,FARMER_HOURS)*FARMER_RATE+MAX(M2976-FARMER_HOURS,0)*TEMP_RATE</x:f>
        <x:v>43566.351347309144</x:v>
      </x:c>
      <x:c r="R2976" s="268" t="n">
        <x:f>O2976-P2976-Q2976-FIXED_COST</x:f>
        <x:v>13773.648652690856</x:v>
      </x:c>
      <x:c r="S2976" s="139" t="str">
        <x:f>IF(AND(L2976&lt;=TOTAL_BED_CAP,N2976&lt;=TEMP_WORKER_CAP),"YES","NO")</x:f>
        <x:v>YES</x:v>
      </x:c>
      <x:c r="T2976" s="139" t="n">
        <x:f>IF(S2976="YES",R2976,-1E+99)</x:f>
        <x:v>13773.648652690856</x:v>
      </x:c>
    </x:row>
    <x:row r="2977">
      <x:c r="A2977" s="139"/>
      <x:c r="B2977" s="139"/>
      <x:c r="C2977" s="139"/>
      <x:c r="D2977" s="139"/>
      <x:c r="E2977" s="139"/>
      <x:c r="F2977" s="139"/>
      <x:c r="G2977" s="139"/>
      <x:c r="H2977" s="139"/>
      <x:c r="I2977" s="266" t="n">
        <x:f>INT((ROW()-ROW($I$46))/((CARROT_CAP+1)*(MESCLUN_CAP+1)))</x:f>
        <x:v>4</x:v>
      </x:c>
      <x:c r="J2977" s="266" t="n">
        <x:f>MOD(INT((ROW()-ROW($I$46))/(MESCLUN_CAP+1)),CARROT_CAP+1)</x:f>
        <x:v>10</x:v>
      </x:c>
      <x:c r="K2977" s="266" t="n">
        <x:f>MOD(ROW()-ROW($I$46),MESCLUN_CAP+1)</x:f>
        <x:v>17</x:v>
      </x:c>
      <x:c r="L2977" s="266" t="n">
        <x:f>SUM(I2977:K2977)</x:f>
        <x:v>31</x:v>
      </x:c>
      <x:c r="M2977" s="267" t="n">
        <x:f>I2977*TOMATO_HOURS*WEEKS*(1+TOMATO_DIM)^I2977+J2977*CARROT_HOURS*WEEKS*(1+CARROT_DIM)^J2977+K2977*MESCLUN_HOURS*WEEKS*(1+MESCLUN_DIM)^K2977</x:f>
        <x:v>1855.9820610515471</x:v>
      </x:c>
      <x:c r="N2977" s="267" t="n">
        <x:f>MAX(M2977-FARMER_HOURS,0)/TEMP_HOURS_PER_WORKER</x:f>
        <x:v>0.7888764312857967</x:v>
      </x:c>
      <x:c r="O2977" s="268" t="n">
        <x:f>I2977*TOMATO_PRICE+J2977*CARROT_PRICE+K2977*MESCLUN_PRICE</x:f>
        <x:v>102040</x:v>
      </x:c>
      <x:c r="P2977" s="268" t="n">
        <x:f>I2977*TOMATO_FERTILIZER+J2977*CARROT_FERTILIZER+K2977*MESCLUN_FERTILIZER</x:f>
        <x:v>22880</x:v>
      </x:c>
      <x:c r="Q2977" s="268" t="n">
        <x:f>MIN(M2977,FARMER_HOURS)*FARMER_RATE+MAX(M2977-FARMER_HOURS,0)*TEMP_RATE</x:f>
        <x:v>44721.910782144914</x:v>
      </x:c>
      <x:c r="R2977" s="268" t="n">
        <x:f>O2977-P2977-Q2977-FIXED_COST</x:f>
        <x:v>14438.089217855086</x:v>
      </x:c>
      <x:c r="S2977" s="139" t="str">
        <x:f>IF(AND(L2977&lt;=TOTAL_BED_CAP,N2977&lt;=TEMP_WORKER_CAP),"YES","NO")</x:f>
        <x:v>YES</x:v>
      </x:c>
      <x:c r="T2977" s="139" t="n">
        <x:f>IF(S2977="YES",R2977,-1E+99)</x:f>
        <x:v>14438.089217855086</x:v>
      </x:c>
    </x:row>
    <x:row r="2978">
      <x:c r="A2978" s="139"/>
      <x:c r="B2978" s="139"/>
      <x:c r="C2978" s="139"/>
      <x:c r="D2978" s="139"/>
      <x:c r="E2978" s="139"/>
      <x:c r="F2978" s="139"/>
      <x:c r="G2978" s="139"/>
      <x:c r="H2978" s="139"/>
      <x:c r="I2978" s="266" t="n">
        <x:f>INT((ROW()-ROW($I$46))/((CARROT_CAP+1)*(MESCLUN_CAP+1)))</x:f>
        <x:v>4</x:v>
      </x:c>
      <x:c r="J2978" s="266" t="n">
        <x:f>MOD(INT((ROW()-ROW($I$46))/(MESCLUN_CAP+1)),CARROT_CAP+1)</x:f>
        <x:v>10</x:v>
      </x:c>
      <x:c r="K2978" s="266" t="n">
        <x:f>MOD(ROW()-ROW($I$46),MESCLUN_CAP+1)</x:f>
        <x:v>18</x:v>
      </x:c>
      <x:c r="L2978" s="266" t="n">
        <x:f>SUM(I2978:K2978)</x:f>
        <x:v>32</x:v>
      </x:c>
      <x:c r="M2978" s="267" t="n">
        <x:f>I2978*TOMATO_HOURS*WEEKS*(1+TOMATO_DIM)^I2978+J2978*CARROT_HOURS*WEEKS*(1+CARROT_DIM)^J2978+K2978*MESCLUN_HOURS*WEEKS*(1+MESCLUN_DIM)^K2978</x:f>
        <x:v>1924.0690525101345</x:v>
      </x:c>
      <x:c r="N2978" s="267" t="n">
        <x:f>MAX(M2978-FARMER_HOURS,0)/TEMP_HOURS_PER_WORKER</x:f>
        <x:v>0.836159064243149</x:v>
      </x:c>
      <x:c r="O2978" s="268" t="n">
        <x:f>I2978*TOMATO_PRICE+J2978*CARROT_PRICE+K2978*MESCLUN_PRICE</x:f>
        <x:v>104740</x:v>
      </x:c>
      <x:c r="P2978" s="268" t="n">
        <x:f>I2978*TOMATO_FERTILIZER+J2978*CARROT_FERTILIZER+K2978*MESCLUN_FERTILIZER</x:f>
        <x:v>23760</x:v>
      </x:c>
      <x:c r="Q2978" s="268" t="n">
        <x:f>MIN(M2978,FARMER_HOURS)*FARMER_RATE+MAX(M2978-FARMER_HOURS,0)*TEMP_RATE</x:f>
        <x:v>45903.97660607872</x:v>
      </x:c>
      <x:c r="R2978" s="268" t="n">
        <x:f>O2978-P2978-Q2978-FIXED_COST</x:f>
        <x:v>15076.023393921278</x:v>
      </x:c>
      <x:c r="S2978" s="139" t="str">
        <x:f>IF(AND(L2978&lt;=TOTAL_BED_CAP,N2978&lt;=TEMP_WORKER_CAP),"YES","NO")</x:f>
        <x:v>YES</x:v>
      </x:c>
      <x:c r="T2978" s="139" t="n">
        <x:f>IF(S2978="YES",R2978,-1E+99)</x:f>
        <x:v>15076.023393921278</x:v>
      </x:c>
    </x:row>
    <x:row r="2979">
      <x:c r="A2979" s="139"/>
      <x:c r="B2979" s="139"/>
      <x:c r="C2979" s="139"/>
      <x:c r="D2979" s="139"/>
      <x:c r="E2979" s="139"/>
      <x:c r="F2979" s="139"/>
      <x:c r="G2979" s="139"/>
      <x:c r="H2979" s="139"/>
      <x:c r="I2979" s="266" t="n">
        <x:f>INT((ROW()-ROW($I$46))/((CARROT_CAP+1)*(MESCLUN_CAP+1)))</x:f>
        <x:v>4</x:v>
      </x:c>
      <x:c r="J2979" s="266" t="n">
        <x:f>MOD(INT((ROW()-ROW($I$46))/(MESCLUN_CAP+1)),CARROT_CAP+1)</x:f>
        <x:v>10</x:v>
      </x:c>
      <x:c r="K2979" s="266" t="n">
        <x:f>MOD(ROW()-ROW($I$46),MESCLUN_CAP+1)</x:f>
        <x:v>19</x:v>
      </x:c>
      <x:c r="L2979" s="266" t="n">
        <x:f>SUM(I2979:K2979)</x:f>
        <x:v>33</x:v>
      </x:c>
      <x:c r="M2979" s="267" t="n">
        <x:f>I2979*TOMATO_HOURS*WEEKS*(1+TOMATO_DIM)^I2979+J2979*CARROT_HOURS*WEEKS*(1+CARROT_DIM)^J2979+K2979*MESCLUN_HOURS*WEEKS*(1+MESCLUN_DIM)^K2979</x:f>
        <x:v>1993.7105811461563</x:v>
      </x:c>
      <x:c r="N2979" s="267" t="n">
        <x:f>MAX(M2979-FARMER_HOURS,0)/TEMP_HOURS_PER_WORKER</x:f>
        <x:v>0.884521236907053</x:v>
      </x:c>
      <x:c r="O2979" s="268" t="n">
        <x:f>I2979*TOMATO_PRICE+J2979*CARROT_PRICE+K2979*MESCLUN_PRICE</x:f>
        <x:v>107440</x:v>
      </x:c>
      <x:c r="P2979" s="268" t="n">
        <x:f>I2979*TOMATO_FERTILIZER+J2979*CARROT_FERTILIZER+K2979*MESCLUN_FERTILIZER</x:f>
        <x:v>24640</x:v>
      </x:c>
      <x:c r="Q2979" s="268" t="n">
        <x:f>MIN(M2979,FARMER_HOURS)*FARMER_RATE+MAX(M2979-FARMER_HOURS,0)*TEMP_RATE</x:f>
        <x:v>47113.03092267632</x:v>
      </x:c>
      <x:c r="R2979" s="268" t="n">
        <x:f>O2979-P2979-Q2979-FIXED_COST</x:f>
        <x:v>15686.96907732368</x:v>
      </x:c>
      <x:c r="S2979" s="139" t="str">
        <x:f>IF(AND(L2979&lt;=TOTAL_BED_CAP,N2979&lt;=TEMP_WORKER_CAP),"YES","NO")</x:f>
        <x:v>YES</x:v>
      </x:c>
      <x:c r="T2979" s="139" t="n">
        <x:f>IF(S2979="YES",R2979,-1E+99)</x:f>
        <x:v>15686.96907732368</x:v>
      </x:c>
    </x:row>
    <x:row r="2980">
      <x:c r="A2980" s="139"/>
      <x:c r="B2980" s="139"/>
      <x:c r="C2980" s="139"/>
      <x:c r="D2980" s="139"/>
      <x:c r="E2980" s="139"/>
      <x:c r="F2980" s="139"/>
      <x:c r="G2980" s="139"/>
      <x:c r="H2980" s="139"/>
      <x:c r="I2980" s="266" t="n">
        <x:f>INT((ROW()-ROW($I$46))/((CARROT_CAP+1)*(MESCLUN_CAP+1)))</x:f>
        <x:v>4</x:v>
      </x:c>
      <x:c r="J2980" s="266" t="n">
        <x:f>MOD(INT((ROW()-ROW($I$46))/(MESCLUN_CAP+1)),CARROT_CAP+1)</x:f>
        <x:v>10</x:v>
      </x:c>
      <x:c r="K2980" s="266" t="n">
        <x:f>MOD(ROW()-ROW($I$46),MESCLUN_CAP+1)</x:f>
        <x:v>20</x:v>
      </x:c>
      <x:c r="L2980" s="266" t="n">
        <x:f>SUM(I2980:K2980)</x:f>
        <x:v>34</x:v>
      </x:c>
      <x:c r="M2980" s="267" t="n">
        <x:f>I2980*TOMATO_HOURS*WEEKS*(1+TOMATO_DIM)^I2980+J2980*CARROT_HOURS*WEEKS*(1+CARROT_DIM)^J2980+K2980*MESCLUN_HOURS*WEEKS*(1+MESCLUN_DIM)^K2980</x:f>
        <x:v>2064.934871796633</x:v>
      </x:c>
      <x:c r="N2980" s="267" t="n">
        <x:f>MAX(M2980-FARMER_HOURS,0)/TEMP_HOURS_PER_WORKER</x:f>
        <x:v>0.933982549858773</x:v>
      </x:c>
      <x:c r="O2980" s="268" t="n">
        <x:f>I2980*TOMATO_PRICE+J2980*CARROT_PRICE+K2980*MESCLUN_PRICE</x:f>
        <x:v>110140</x:v>
      </x:c>
      <x:c r="P2980" s="268" t="n">
        <x:f>I2980*TOMATO_FERTILIZER+J2980*CARROT_FERTILIZER+K2980*MESCLUN_FERTILIZER</x:f>
        <x:v>25520</x:v>
      </x:c>
      <x:c r="Q2980" s="268" t="n">
        <x:f>MIN(M2980,FARMER_HOURS)*FARMER_RATE+MAX(M2980-FARMER_HOURS,0)*TEMP_RATE</x:f>
        <x:v>48349.56374646933</x:v>
      </x:c>
      <x:c r="R2980" s="268" t="n">
        <x:f>O2980-P2980-Q2980-FIXED_COST</x:f>
        <x:v>16270.436253530672</x:v>
      </x:c>
      <x:c r="S2980" s="139" t="str">
        <x:f>IF(AND(L2980&lt;=TOTAL_BED_CAP,N2980&lt;=TEMP_WORKER_CAP),"YES","NO")</x:f>
        <x:v>YES</x:v>
      </x:c>
      <x:c r="T2980" s="139" t="n">
        <x:f>IF(S2980="YES",R2980,-1E+99)</x:f>
        <x:v>16270.436253530672</x:v>
      </x:c>
    </x:row>
    <x:row r="2981">
      <x:c r="A2981" s="139"/>
      <x:c r="B2981" s="139"/>
      <x:c r="C2981" s="139"/>
      <x:c r="D2981" s="139"/>
      <x:c r="E2981" s="139"/>
      <x:c r="F2981" s="139"/>
      <x:c r="G2981" s="139"/>
      <x:c r="H2981" s="139"/>
      <x:c r="I2981" s="266" t="n">
        <x:f>INT((ROW()-ROW($I$46))/((CARROT_CAP+1)*(MESCLUN_CAP+1)))</x:f>
        <x:v>4</x:v>
      </x:c>
      <x:c r="J2981" s="266" t="n">
        <x:f>MOD(INT((ROW()-ROW($I$46))/(MESCLUN_CAP+1)),CARROT_CAP+1)</x:f>
        <x:v>10</x:v>
      </x:c>
      <x:c r="K2981" s="266" t="n">
        <x:f>MOD(ROW()-ROW($I$46),MESCLUN_CAP+1)</x:f>
        <x:v>21</x:v>
      </x:c>
      <x:c r="L2981" s="266" t="n">
        <x:f>SUM(I2981:K2981)</x:f>
        <x:v>35</x:v>
      </x:c>
      <x:c r="M2981" s="267" t="n">
        <x:f>I2981*TOMATO_HOURS*WEEKS*(1+TOMATO_DIM)^I2981+J2981*CARROT_HOURS*WEEKS*(1+CARROT_DIM)^J2981+K2981*MESCLUN_HOURS*WEEKS*(1+MESCLUN_DIM)^K2981</x:f>
        <x:v>2137.770612023077</x:v>
      </x:c>
      <x:c r="N2981" s="267" t="n">
        <x:f>MAX(M2981-FARMER_HOURS,0)/TEMP_HOURS_PER_WORKER</x:f>
        <x:v>0.9845629250160256</x:v>
      </x:c>
      <x:c r="O2981" s="268" t="n">
        <x:f>I2981*TOMATO_PRICE+J2981*CARROT_PRICE+K2981*MESCLUN_PRICE</x:f>
        <x:v>112840</x:v>
      </x:c>
      <x:c r="P2981" s="268" t="n">
        <x:f>I2981*TOMATO_FERTILIZER+J2981*CARROT_FERTILIZER+K2981*MESCLUN_FERTILIZER</x:f>
        <x:v>26400</x:v>
      </x:c>
      <x:c r="Q2981" s="268" t="n">
        <x:f>MIN(M2981,FARMER_HOURS)*FARMER_RATE+MAX(M2981-FARMER_HOURS,0)*TEMP_RATE</x:f>
        <x:v>49614.07312540064</x:v>
      </x:c>
      <x:c r="R2981" s="268" t="n">
        <x:f>O2981-P2981-Q2981-FIXED_COST</x:f>
        <x:v>16825.92687459936</x:v>
      </x:c>
      <x:c r="S2981" s="139" t="str">
        <x:f>IF(AND(L2981&lt;=TOTAL_BED_CAP,N2981&lt;=TEMP_WORKER_CAP),"YES","NO")</x:f>
        <x:v>YES</x:v>
      </x:c>
      <x:c r="T2981" s="139" t="n">
        <x:f>IF(S2981="YES",R2981,-1E+99)</x:f>
        <x:v>16825.92687459936</x:v>
      </x:c>
    </x:row>
    <x:row r="2982">
      <x:c r="A2982" s="139"/>
      <x:c r="B2982" s="139"/>
      <x:c r="C2982" s="139"/>
      <x:c r="D2982" s="139"/>
      <x:c r="E2982" s="139"/>
      <x:c r="F2982" s="139"/>
      <x:c r="G2982" s="139"/>
      <x:c r="H2982" s="139"/>
      <x:c r="I2982" s="266" t="n">
        <x:f>INT((ROW()-ROW($I$46))/((CARROT_CAP+1)*(MESCLUN_CAP+1)))</x:f>
        <x:v>4</x:v>
      </x:c>
      <x:c r="J2982" s="266" t="n">
        <x:f>MOD(INT((ROW()-ROW($I$46))/(MESCLUN_CAP+1)),CARROT_CAP+1)</x:f>
        <x:v>10</x:v>
      </x:c>
      <x:c r="K2982" s="266" t="n">
        <x:f>MOD(ROW()-ROW($I$46),MESCLUN_CAP+1)</x:f>
        <x:v>22</x:v>
      </x:c>
      <x:c r="L2982" s="266" t="n">
        <x:f>SUM(I2982:K2982)</x:f>
        <x:v>36</x:v>
      </x:c>
      <x:c r="M2982" s="267" t="n">
        <x:f>I2982*TOMATO_HOURS*WEEKS*(1+TOMATO_DIM)^I2982+J2982*CARROT_HOURS*WEEKS*(1+CARROT_DIM)^J2982+K2982*MESCLUN_HOURS*WEEKS*(1+MESCLUN_DIM)^K2982</x:f>
        <x:v>2212.2469592694733</x:v>
      </x:c>
      <x:c r="N2982" s="267" t="n">
        <x:f>MAX(M2982-FARMER_HOURS,0)/TEMP_HOURS_PER_WORKER</x:f>
        <x:v>1.036282610603801</x:v>
      </x:c>
      <x:c r="O2982" s="268" t="n">
        <x:f>I2982*TOMATO_PRICE+J2982*CARROT_PRICE+K2982*MESCLUN_PRICE</x:f>
        <x:v>115540</x:v>
      </x:c>
      <x:c r="P2982" s="268" t="n">
        <x:f>I2982*TOMATO_FERTILIZER+J2982*CARROT_FERTILIZER+K2982*MESCLUN_FERTILIZER</x:f>
        <x:v>27280</x:v>
      </x:c>
      <x:c r="Q2982" s="268" t="n">
        <x:f>MIN(M2982,FARMER_HOURS)*FARMER_RATE+MAX(M2982-FARMER_HOURS,0)*TEMP_RATE</x:f>
        <x:v>50907.06526509502</x:v>
      </x:c>
      <x:c r="R2982" s="268" t="n">
        <x:f>O2982-P2982-Q2982-FIXED_COST</x:f>
        <x:v>17352.93473490498</x:v>
      </x:c>
      <x:c r="S2982" s="139" t="str">
        <x:f>IF(AND(L2982&lt;=TOTAL_BED_CAP,N2982&lt;=TEMP_WORKER_CAP),"YES","NO")</x:f>
        <x:v>YES</x:v>
      </x:c>
      <x:c r="T2982" s="139" t="n">
        <x:f>IF(S2982="YES",R2982,-1E+99)</x:f>
        <x:v>17352.93473490498</x:v>
      </x:c>
    </x:row>
    <x:row r="2983">
      <x:c r="A2983" s="139"/>
      <x:c r="B2983" s="139"/>
      <x:c r="C2983" s="139"/>
      <x:c r="D2983" s="139"/>
      <x:c r="E2983" s="139"/>
      <x:c r="F2983" s="139"/>
      <x:c r="G2983" s="139"/>
      <x:c r="H2983" s="139"/>
      <x:c r="I2983" s="266" t="n">
        <x:f>INT((ROW()-ROW($I$46))/((CARROT_CAP+1)*(MESCLUN_CAP+1)))</x:f>
        <x:v>4</x:v>
      </x:c>
      <x:c r="J2983" s="266" t="n">
        <x:f>MOD(INT((ROW()-ROW($I$46))/(MESCLUN_CAP+1)),CARROT_CAP+1)</x:f>
        <x:v>10</x:v>
      </x:c>
      <x:c r="K2983" s="266" t="n">
        <x:f>MOD(ROW()-ROW($I$46),MESCLUN_CAP+1)</x:f>
        <x:v>23</x:v>
      </x:c>
      <x:c r="L2983" s="266" t="n">
        <x:f>SUM(I2983:K2983)</x:f>
        <x:v>37</x:v>
      </x:c>
      <x:c r="M2983" s="267" t="n">
        <x:f>I2983*TOMATO_HOURS*WEEKS*(1+TOMATO_DIM)^I2983+J2983*CARROT_HOURS*WEEKS*(1+CARROT_DIM)^J2983+K2983*MESCLUN_HOURS*WEEKS*(1+MESCLUN_DIM)^K2983</x:f>
        <x:v>2288.3935481269095</x:v>
      </x:c>
      <x:c r="N2983" s="267" t="n">
        <x:f>MAX(M2983-FARMER_HOURS,0)/TEMP_HOURS_PER_WORKER</x:f>
        <x:v>1.0891621861992427</x:v>
      </x:c>
      <x:c r="O2983" s="268" t="n">
        <x:f>I2983*TOMATO_PRICE+J2983*CARROT_PRICE+K2983*MESCLUN_PRICE</x:f>
        <x:v>118240</x:v>
      </x:c>
      <x:c r="P2983" s="268" t="n">
        <x:f>I2983*TOMATO_FERTILIZER+J2983*CARROT_FERTILIZER+K2983*MESCLUN_FERTILIZER</x:f>
        <x:v>28160</x:v>
      </x:c>
      <x:c r="Q2983" s="268" t="n">
        <x:f>MIN(M2983,FARMER_HOURS)*FARMER_RATE+MAX(M2983-FARMER_HOURS,0)*TEMP_RATE</x:f>
        <x:v>52229.05465498107</x:v>
      </x:c>
      <x:c r="R2983" s="268" t="n">
        <x:f>O2983-P2983-Q2983-FIXED_COST</x:f>
        <x:v>17850.945345018932</x:v>
      </x:c>
      <x:c r="S2983" s="139" t="str">
        <x:f>IF(AND(L2983&lt;=TOTAL_BED_CAP,N2983&lt;=TEMP_WORKER_CAP),"YES","NO")</x:f>
        <x:v>YES</x:v>
      </x:c>
      <x:c r="T2983" s="139" t="n">
        <x:f>IF(S2983="YES",R2983,-1E+99)</x:f>
        <x:v>17850.945345018932</x:v>
      </x:c>
    </x:row>
    <x:row r="2984">
      <x:c r="A2984" s="139"/>
      <x:c r="B2984" s="139"/>
      <x:c r="C2984" s="139"/>
      <x:c r="D2984" s="139"/>
      <x:c r="E2984" s="139"/>
      <x:c r="F2984" s="139"/>
      <x:c r="G2984" s="139"/>
      <x:c r="H2984" s="139"/>
      <x:c r="I2984" s="266" t="n">
        <x:f>INT((ROW()-ROW($I$46))/((CARROT_CAP+1)*(MESCLUN_CAP+1)))</x:f>
        <x:v>4</x:v>
      </x:c>
      <x:c r="J2984" s="266" t="n">
        <x:f>MOD(INT((ROW()-ROW($I$46))/(MESCLUN_CAP+1)),CARROT_CAP+1)</x:f>
        <x:v>10</x:v>
      </x:c>
      <x:c r="K2984" s="266" t="n">
        <x:f>MOD(ROW()-ROW($I$46),MESCLUN_CAP+1)</x:f>
        <x:v>24</x:v>
      </x:c>
      <x:c r="L2984" s="266" t="n">
        <x:f>SUM(I2984:K2984)</x:f>
        <x:v>38</x:v>
      </x:c>
      <x:c r="M2984" s="267" t="n">
        <x:f>I2984*TOMATO_HOURS*WEEKS*(1+TOMATO_DIM)^I2984+J2984*CARROT_HOURS*WEEKS*(1+CARROT_DIM)^J2984+K2984*MESCLUN_HOURS*WEEKS*(1+MESCLUN_DIM)^K2984</x:f>
        <x:v>2366.240497706405</x:v>
      </x:c>
      <x:c r="N2984" s="267" t="n">
        <x:f>MAX(M2984-FARMER_HOURS,0)/TEMP_HOURS_PER_WORKER</x:f>
        <x:v>1.1432225678516703</x:v>
      </x:c>
      <x:c r="O2984" s="268" t="n">
        <x:f>I2984*TOMATO_PRICE+J2984*CARROT_PRICE+K2984*MESCLUN_PRICE</x:f>
        <x:v>120940</x:v>
      </x:c>
      <x:c r="P2984" s="268" t="n">
        <x:f>I2984*TOMATO_FERTILIZER+J2984*CARROT_FERTILIZER+K2984*MESCLUN_FERTILIZER</x:f>
        <x:v>29040</x:v>
      </x:c>
      <x:c r="Q2984" s="268" t="n">
        <x:f>MIN(M2984,FARMER_HOURS)*FARMER_RATE+MAX(M2984-FARMER_HOURS,0)*TEMP_RATE</x:f>
        <x:v>53580.56419629176</x:v>
      </x:c>
      <x:c r="R2984" s="268" t="n">
        <x:f>O2984-P2984-Q2984-FIXED_COST</x:f>
        <x:v>18319.435803708242</x:v>
      </x:c>
      <x:c r="S2984" s="139" t="str">
        <x:f>IF(AND(L2984&lt;=TOTAL_BED_CAP,N2984&lt;=TEMP_WORKER_CAP),"YES","NO")</x:f>
        <x:v>YES</x:v>
      </x:c>
      <x:c r="T2984" s="139" t="n">
        <x:f>IF(S2984="YES",R2984,-1E+99)</x:f>
        <x:v>18319.435803708242</x:v>
      </x:c>
    </x:row>
    <x:row r="2985">
      <x:c r="A2985" s="139"/>
      <x:c r="B2985" s="139"/>
      <x:c r="C2985" s="139"/>
      <x:c r="D2985" s="139"/>
      <x:c r="E2985" s="139"/>
      <x:c r="F2985" s="139"/>
      <x:c r="G2985" s="139"/>
      <x:c r="H2985" s="139"/>
      <x:c r="I2985" s="266" t="n">
        <x:f>INT((ROW()-ROW($I$46))/((CARROT_CAP+1)*(MESCLUN_CAP+1)))</x:f>
        <x:v>4</x:v>
      </x:c>
      <x:c r="J2985" s="266" t="n">
        <x:f>MOD(INT((ROW()-ROW($I$46))/(MESCLUN_CAP+1)),CARROT_CAP+1)</x:f>
        <x:v>10</x:v>
      </x:c>
      <x:c r="K2985" s="266" t="n">
        <x:f>MOD(ROW()-ROW($I$46),MESCLUN_CAP+1)</x:f>
        <x:v>25</x:v>
      </x:c>
      <x:c r="L2985" s="266" t="n">
        <x:f>SUM(I2985:K2985)</x:f>
        <x:v>39</x:v>
      </x:c>
      <x:c r="M2985" s="267" t="n">
        <x:f>I2985*TOMATO_HOURS*WEEKS*(1+TOMATO_DIM)^I2985+J2985*CARROT_HOURS*WEEKS*(1+CARROT_DIM)^J2985+K2985*MESCLUN_HOURS*WEEKS*(1+MESCLUN_DIM)^K2985</x:f>
        <x:v>2445.8184191215028</x:v>
      </x:c>
      <x:c r="N2985" s="267" t="n">
        <x:f>MAX(M2985-FARMER_HOURS,0)/TEMP_HOURS_PER_WORKER</x:f>
        <x:v>1.1984850132788214</x:v>
      </x:c>
      <x:c r="O2985" s="268" t="n">
        <x:f>I2985*TOMATO_PRICE+J2985*CARROT_PRICE+K2985*MESCLUN_PRICE</x:f>
        <x:v>123640</x:v>
      </x:c>
      <x:c r="P2985" s="268" t="n">
        <x:f>I2985*TOMATO_FERTILIZER+J2985*CARROT_FERTILIZER+K2985*MESCLUN_FERTILIZER</x:f>
        <x:v>29920</x:v>
      </x:c>
      <x:c r="Q2985" s="268" t="n">
        <x:f>MIN(M2985,FARMER_HOURS)*FARMER_RATE+MAX(M2985-FARMER_HOURS,0)*TEMP_RATE</x:f>
        <x:v>54962.12533197053</x:v>
      </x:c>
      <x:c r="R2985" s="268" t="n">
        <x:f>O2985-P2985-Q2985-FIXED_COST</x:f>
        <x:v>18757.87466802947</x:v>
      </x:c>
      <x:c r="S2985" s="139" t="str">
        <x:f>IF(AND(L2985&lt;=TOTAL_BED_CAP,N2985&lt;=TEMP_WORKER_CAP),"YES","NO")</x:f>
        <x:v>YES</x:v>
      </x:c>
      <x:c r="T2985" s="139" t="n">
        <x:f>IF(S2985="YES",R2985,-1E+99)</x:f>
        <x:v>18757.87466802947</x:v>
      </x:c>
    </x:row>
    <x:row r="2986">
      <x:c r="A2986" s="139"/>
      <x:c r="B2986" s="139"/>
      <x:c r="C2986" s="139"/>
      <x:c r="D2986" s="139"/>
      <x:c r="E2986" s="139"/>
      <x:c r="F2986" s="139"/>
      <x:c r="G2986" s="139"/>
      <x:c r="H2986" s="139"/>
      <x:c r="I2986" s="266" t="n">
        <x:f>INT((ROW()-ROW($I$46))/((CARROT_CAP+1)*(MESCLUN_CAP+1)))</x:f>
        <x:v>4</x:v>
      </x:c>
      <x:c r="J2986" s="266" t="n">
        <x:f>MOD(INT((ROW()-ROW($I$46))/(MESCLUN_CAP+1)),CARROT_CAP+1)</x:f>
        <x:v>10</x:v>
      </x:c>
      <x:c r="K2986" s="266" t="n">
        <x:f>MOD(ROW()-ROW($I$46),MESCLUN_CAP+1)</x:f>
        <x:v>26</x:v>
      </x:c>
      <x:c r="L2986" s="266" t="n">
        <x:f>SUM(I2986:K2986)</x:f>
        <x:v>40</x:v>
      </x:c>
      <x:c r="M2986" s="267" t="n">
        <x:f>I2986*TOMATO_HOURS*WEEKS*(1+TOMATO_DIM)^I2986+J2986*CARROT_HOURS*WEEKS*(1+CARROT_DIM)^J2986+K2986*MESCLUN_HOURS*WEEKS*(1+MESCLUN_DIM)^K2986</x:f>
        <x:v>2527.15842308222</x:v>
      </x:c>
      <x:c r="N2986" s="267" t="n">
        <x:f>MAX(M2986-FARMER_HOURS,0)/TEMP_HOURS_PER_WORKER</x:f>
        <x:v>1.2549711271404305</x:v>
      </x:c>
      <x:c r="O2986" s="268" t="n">
        <x:f>I2986*TOMATO_PRICE+J2986*CARROT_PRICE+K2986*MESCLUN_PRICE</x:f>
        <x:v>126340</x:v>
      </x:c>
      <x:c r="P2986" s="268" t="n">
        <x:f>I2986*TOMATO_FERTILIZER+J2986*CARROT_FERTILIZER+K2986*MESCLUN_FERTILIZER</x:f>
        <x:v>30800</x:v>
      </x:c>
      <x:c r="Q2986" s="268" t="n">
        <x:f>MIN(M2986,FARMER_HOURS)*FARMER_RATE+MAX(M2986-FARMER_HOURS,0)*TEMP_RATE</x:f>
        <x:v>56374.278178510765</x:v>
      </x:c>
      <x:c r="R2986" s="268" t="n">
        <x:f>O2986-P2986-Q2986-FIXED_COST</x:f>
        <x:v>19165.721821489235</x:v>
      </x:c>
      <x:c r="S2986" s="139" t="str">
        <x:f>IF(AND(L2986&lt;=TOTAL_BED_CAP,N2986&lt;=TEMP_WORKER_CAP),"YES","NO")</x:f>
        <x:v>YES</x:v>
      </x:c>
      <x:c r="T2986" s="139" t="n">
        <x:f>IF(S2986="YES",R2986,-1E+99)</x:f>
        <x:v>19165.721821489235</x:v>
      </x:c>
    </x:row>
    <x:row r="2987">
      <x:c r="A2987" s="139"/>
      <x:c r="B2987" s="139"/>
      <x:c r="C2987" s="139"/>
      <x:c r="D2987" s="139"/>
      <x:c r="E2987" s="139"/>
      <x:c r="F2987" s="139"/>
      <x:c r="G2987" s="139"/>
      <x:c r="H2987" s="139"/>
      <x:c r="I2987" s="266" t="n">
        <x:f>INT((ROW()-ROW($I$46))/((CARROT_CAP+1)*(MESCLUN_CAP+1)))</x:f>
        <x:v>4</x:v>
      </x:c>
      <x:c r="J2987" s="266" t="n">
        <x:f>MOD(INT((ROW()-ROW($I$46))/(MESCLUN_CAP+1)),CARROT_CAP+1)</x:f>
        <x:v>10</x:v>
      </x:c>
      <x:c r="K2987" s="266" t="n">
        <x:f>MOD(ROW()-ROW($I$46),MESCLUN_CAP+1)</x:f>
        <x:v>27</x:v>
      </x:c>
      <x:c r="L2987" s="266" t="n">
        <x:f>SUM(I2987:K2987)</x:f>
        <x:v>41</x:v>
      </x:c>
      <x:c r="M2987" s="267" t="n">
        <x:f>I2987*TOMATO_HOURS*WEEKS*(1+TOMATO_DIM)^I2987+J2987*CARROT_HOURS*WEEKS*(1+CARROT_DIM)^J2987+K2987*MESCLUN_HOURS*WEEKS*(1+MESCLUN_DIM)^K2987</x:f>
        <x:v>2610.292127601977</x:v>
      </x:c>
      <x:c r="N2987" s="267" t="n">
        <x:f>MAX(M2987-FARMER_HOURS,0)/TEMP_HOURS_PER_WORKER</x:f>
        <x:v>1.3127028663902618</x:v>
      </x:c>
      <x:c r="O2987" s="268" t="n">
        <x:f>I2987*TOMATO_PRICE+J2987*CARROT_PRICE+K2987*MESCLUN_PRICE</x:f>
        <x:v>129040</x:v>
      </x:c>
      <x:c r="P2987" s="268" t="n">
        <x:f>I2987*TOMATO_FERTILIZER+J2987*CARROT_FERTILIZER+K2987*MESCLUN_FERTILIZER</x:f>
        <x:v>31680</x:v>
      </x:c>
      <x:c r="Q2987" s="268" t="n">
        <x:f>MIN(M2987,FARMER_HOURS)*FARMER_RATE+MAX(M2987-FARMER_HOURS,0)*TEMP_RATE</x:f>
        <x:v>57817.57165975654</x:v>
      </x:c>
      <x:c r="R2987" s="268" t="n">
        <x:f>O2987-P2987-Q2987-FIXED_COST</x:f>
        <x:v>19542.42834024346</x:v>
      </x:c>
      <x:c r="S2987" s="139" t="str">
        <x:f>IF(AND(L2987&lt;=TOTAL_BED_CAP,N2987&lt;=TEMP_WORKER_CAP),"YES","NO")</x:f>
        <x:v>YES</x:v>
      </x:c>
      <x:c r="T2987" s="139" t="n">
        <x:f>IF(S2987="YES",R2987,-1E+99)</x:f>
        <x:v>19542.42834024346</x:v>
      </x:c>
    </x:row>
    <x:row r="2988">
      <x:c r="A2988" s="139"/>
      <x:c r="B2988" s="139"/>
      <x:c r="C2988" s="139"/>
      <x:c r="D2988" s="139"/>
      <x:c r="E2988" s="139"/>
      <x:c r="F2988" s="139"/>
      <x:c r="G2988" s="139"/>
      <x:c r="H2988" s="139"/>
      <x:c r="I2988" s="266" t="n">
        <x:f>INT((ROW()-ROW($I$46))/((CARROT_CAP+1)*(MESCLUN_CAP+1)))</x:f>
        <x:v>4</x:v>
      </x:c>
      <x:c r="J2988" s="266" t="n">
        <x:f>MOD(INT((ROW()-ROW($I$46))/(MESCLUN_CAP+1)),CARROT_CAP+1)</x:f>
        <x:v>10</x:v>
      </x:c>
      <x:c r="K2988" s="266" t="n">
        <x:f>MOD(ROW()-ROW($I$46),MESCLUN_CAP+1)</x:f>
        <x:v>28</x:v>
      </x:c>
      <x:c r="L2988" s="266" t="n">
        <x:f>SUM(I2988:K2988)</x:f>
        <x:v>42</x:v>
      </x:c>
      <x:c r="M2988" s="267" t="n">
        <x:f>I2988*TOMATO_HOURS*WEEKS*(1+TOMATO_DIM)^I2988+J2988*CARROT_HOURS*WEEKS*(1+CARROT_DIM)^J2988+K2988*MESCLUN_HOURS*WEEKS*(1+MESCLUN_DIM)^K2988</x:f>
        <x:v>2695.2516658191307</x:v>
      </x:c>
      <x:c r="N2988" s="267" t="n">
        <x:f>MAX(M2988-FARMER_HOURS,0)/TEMP_HOURS_PER_WORKER</x:f>
        <x:v>1.3717025457077296</x:v>
      </x:c>
      <x:c r="O2988" s="268" t="n">
        <x:f>I2988*TOMATO_PRICE+J2988*CARROT_PRICE+K2988*MESCLUN_PRICE</x:f>
        <x:v>131740</x:v>
      </x:c>
      <x:c r="P2988" s="268" t="n">
        <x:f>I2988*TOMATO_FERTILIZER+J2988*CARROT_FERTILIZER+K2988*MESCLUN_FERTILIZER</x:f>
        <x:v>32560</x:v>
      </x:c>
      <x:c r="Q2988" s="268" t="n">
        <x:f>MIN(M2988,FARMER_HOURS)*FARMER_RATE+MAX(M2988-FARMER_HOURS,0)*TEMP_RATE</x:f>
        <x:v>59292.56364269324</x:v>
      </x:c>
      <x:c r="R2988" s="268" t="n">
        <x:f>O2988-P2988-Q2988-FIXED_COST</x:f>
        <x:v>19887.43635730676</x:v>
      </x:c>
      <x:c r="S2988" s="139" t="str">
        <x:f>IF(AND(L2988&lt;=TOTAL_BED_CAP,N2988&lt;=TEMP_WORKER_CAP),"YES","NO")</x:f>
        <x:v>YES</x:v>
      </x:c>
      <x:c r="T2988" s="139" t="n">
        <x:f>IF(S2988="YES",R2988,-1E+99)</x:f>
        <x:v>19887.43635730676</x:v>
      </x:c>
    </x:row>
    <x:row r="2989">
      <x:c r="A2989" s="139"/>
      <x:c r="B2989" s="139"/>
      <x:c r="C2989" s="139"/>
      <x:c r="D2989" s="139"/>
      <x:c r="E2989" s="139"/>
      <x:c r="F2989" s="139"/>
      <x:c r="G2989" s="139"/>
      <x:c r="H2989" s="139"/>
      <x:c r="I2989" s="266" t="n">
        <x:f>INT((ROW()-ROW($I$46))/((CARROT_CAP+1)*(MESCLUN_CAP+1)))</x:f>
        <x:v>4</x:v>
      </x:c>
      <x:c r="J2989" s="266" t="n">
        <x:f>MOD(INT((ROW()-ROW($I$46))/(MESCLUN_CAP+1)),CARROT_CAP+1)</x:f>
        <x:v>10</x:v>
      </x:c>
      <x:c r="K2989" s="266" t="n">
        <x:f>MOD(ROW()-ROW($I$46),MESCLUN_CAP+1)</x:f>
        <x:v>29</x:v>
      </x:c>
      <x:c r="L2989" s="266" t="n">
        <x:f>SUM(I2989:K2989)</x:f>
        <x:v>43</x:v>
      </x:c>
      <x:c r="M2989" s="267" t="n">
        <x:f>I2989*TOMATO_HOURS*WEEKS*(1+TOMATO_DIM)^I2989+J2989*CARROT_HOURS*WEEKS*(1+CARROT_DIM)^J2989+K2989*MESCLUN_HOURS*WEEKS*(1+MESCLUN_DIM)^K2989</x:f>
        <x:v>2782.0696939347836</x:v>
      </x:c>
      <x:c r="N2989" s="267" t="n">
        <x:f>MAX(M2989-FARMER_HOURS,0)/TEMP_HOURS_PER_WORKER</x:f>
        <x:v>1.4319928430102664</x:v>
      </x:c>
      <x:c r="O2989" s="268" t="n">
        <x:f>I2989*TOMATO_PRICE+J2989*CARROT_PRICE+K2989*MESCLUN_PRICE</x:f>
        <x:v>134440</x:v>
      </x:c>
      <x:c r="P2989" s="268" t="n">
        <x:f>I2989*TOMATO_FERTILIZER+J2989*CARROT_FERTILIZER+K2989*MESCLUN_FERTILIZER</x:f>
        <x:v>33440</x:v>
      </x:c>
      <x:c r="Q2989" s="268" t="n">
        <x:f>MIN(M2989,FARMER_HOURS)*FARMER_RATE+MAX(M2989-FARMER_HOURS,0)*TEMP_RATE</x:f>
        <x:v>60799.82107525666</x:v>
      </x:c>
      <x:c r="R2989" s="268" t="n">
        <x:f>O2989-P2989-Q2989-FIXED_COST</x:f>
        <x:v>20200.17892474334</x:v>
      </x:c>
      <x:c r="S2989" s="139" t="str">
        <x:f>IF(AND(L2989&lt;=TOTAL_BED_CAP,N2989&lt;=TEMP_WORKER_CAP),"YES","NO")</x:f>
        <x:v>YES</x:v>
      </x:c>
      <x:c r="T2989" s="139" t="n">
        <x:f>IF(S2989="YES",R2989,-1E+99)</x:f>
        <x:v>20200.17892474334</x:v>
      </x:c>
    </x:row>
    <x:row r="2990">
      <x:c r="A2990" s="139"/>
      <x:c r="B2990" s="139"/>
      <x:c r="C2990" s="139"/>
      <x:c r="D2990" s="139"/>
      <x:c r="E2990" s="139"/>
      <x:c r="F2990" s="139"/>
      <x:c r="G2990" s="139"/>
      <x:c r="H2990" s="139"/>
      <x:c r="I2990" s="266" t="n">
        <x:f>INT((ROW()-ROW($I$46))/((CARROT_CAP+1)*(MESCLUN_CAP+1)))</x:f>
        <x:v>4</x:v>
      </x:c>
      <x:c r="J2990" s="266" t="n">
        <x:f>MOD(INT((ROW()-ROW($I$46))/(MESCLUN_CAP+1)),CARROT_CAP+1)</x:f>
        <x:v>10</x:v>
      </x:c>
      <x:c r="K2990" s="266" t="n">
        <x:f>MOD(ROW()-ROW($I$46),MESCLUN_CAP+1)</x:f>
        <x:v>30</x:v>
      </x:c>
      <x:c r="L2990" s="266" t="n">
        <x:f>SUM(I2990:K2990)</x:f>
        <x:v>44</x:v>
      </x:c>
      <x:c r="M2990" s="267" t="n">
        <x:f>I2990*TOMATO_HOURS*WEEKS*(1+TOMATO_DIM)^I2990+J2990*CARROT_HOURS*WEEKS*(1+CARROT_DIM)^J2990+K2990*MESCLUN_HOURS*WEEKS*(1+MESCLUN_DIM)^K2990</x:f>
        <x:v>2870.779399268554</x:v>
      </x:c>
      <x:c r="N2990" s="267" t="n">
        <x:f>MAX(M2990-FARMER_HOURS,0)/TEMP_HOURS_PER_WORKER</x:f>
        <x:v>1.4935968050476067</x:v>
      </x:c>
      <x:c r="O2990" s="268" t="n">
        <x:f>I2990*TOMATO_PRICE+J2990*CARROT_PRICE+K2990*MESCLUN_PRICE</x:f>
        <x:v>137140</x:v>
      </x:c>
      <x:c r="P2990" s="268" t="n">
        <x:f>I2990*TOMATO_FERTILIZER+J2990*CARROT_FERTILIZER+K2990*MESCLUN_FERTILIZER</x:f>
        <x:v>34320</x:v>
      </x:c>
      <x:c r="Q2990" s="268" t="n">
        <x:f>MIN(M2990,FARMER_HOURS)*FARMER_RATE+MAX(M2990-FARMER_HOURS,0)*TEMP_RATE</x:f>
        <x:v>62339.92012619017</x:v>
      </x:c>
      <x:c r="R2990" s="268" t="n">
        <x:f>O2990-P2990-Q2990-FIXED_COST</x:f>
        <x:v>20480.07987380983</x:v>
      </x:c>
      <x:c r="S2990" s="139" t="str">
        <x:f>IF(AND(L2990&lt;=TOTAL_BED_CAP,N2990&lt;=TEMP_WORKER_CAP),"YES","NO")</x:f>
        <x:v>YES</x:v>
      </x:c>
      <x:c r="T2990" s="139" t="n">
        <x:f>IF(S2990="YES",R2990,-1E+99)</x:f>
        <x:v>20480.07987380983</x:v>
      </x:c>
    </x:row>
    <x:row r="2991">
      <x:c r="A2991" s="139"/>
      <x:c r="B2991" s="139"/>
      <x:c r="C2991" s="139"/>
      <x:c r="D2991" s="139"/>
      <x:c r="E2991" s="139"/>
      <x:c r="F2991" s="139"/>
      <x:c r="G2991" s="139"/>
      <x:c r="H2991" s="139"/>
      <x:c r="I2991" s="266" t="n">
        <x:f>INT((ROW()-ROW($I$46))/((CARROT_CAP+1)*(MESCLUN_CAP+1)))</x:f>
        <x:v>4</x:v>
      </x:c>
      <x:c r="J2991" s="266" t="n">
        <x:f>MOD(INT((ROW()-ROW($I$46))/(MESCLUN_CAP+1)),CARROT_CAP+1)</x:f>
        <x:v>11</x:v>
      </x:c>
      <x:c r="K2991" s="266" t="n">
        <x:f>MOD(ROW()-ROW($I$46),MESCLUN_CAP+1)</x:f>
        <x:v>0</x:v>
      </x:c>
      <x:c r="L2991" s="266" t="n">
        <x:f>SUM(I2991:K2991)</x:f>
        <x:v>15</x:v>
      </x:c>
      <x:c r="M2991" s="267" t="n">
        <x:f>I2991*TOMATO_HOURS*WEEKS*(1+TOMATO_DIM)^I2991+J2991*CARROT_HOURS*WEEKS*(1+CARROT_DIM)^J2991+K2991*MESCLUN_HOURS*WEEKS*(1+MESCLUN_DIM)^K2991</x:f>
        <x:v>960.0645970744179</x:v>
      </x:c>
      <x:c r="N2991" s="267" t="n">
        <x:f>MAX(M2991-FARMER_HOURS,0)/TEMP_HOURS_PER_WORKER</x:f>
        <x:v>0.16671152574612352</x:v>
      </x:c>
      <x:c r="O2991" s="268" t="n">
        <x:f>I2991*TOMATO_PRICE+J2991*CARROT_PRICE+K2991*MESCLUN_PRICE</x:f>
        <x:v>58234</x:v>
      </x:c>
      <x:c r="P2991" s="268" t="n">
        <x:f>I2991*TOMATO_FERTILIZER+J2991*CARROT_FERTILIZER+K2991*MESCLUN_FERTILIZER</x:f>
        <x:v>8360</x:v>
      </x:c>
      <x:c r="Q2991" s="268" t="n">
        <x:f>MIN(M2991,FARMER_HOURS)*FARMER_RATE+MAX(M2991-FARMER_HOURS,0)*TEMP_RATE</x:f>
        <x:v>29167.788143653088</x:v>
      </x:c>
      <x:c r="R2991" s="268" t="n">
        <x:f>O2991-P2991-Q2991-FIXED_COST</x:f>
        <x:v>706.2118563469121</x:v>
      </x:c>
      <x:c r="S2991" s="139" t="str">
        <x:f>IF(AND(L2991&lt;=TOTAL_BED_CAP,N2991&lt;=TEMP_WORKER_CAP),"YES","NO")</x:f>
        <x:v>YES</x:v>
      </x:c>
      <x:c r="T2991" s="139" t="n">
        <x:f>IF(S2991="YES",R2991,-1E+99)</x:f>
        <x:v>706.2118563469121</x:v>
      </x:c>
    </x:row>
    <x:row r="2992">
      <x:c r="A2992" s="139"/>
      <x:c r="B2992" s="139"/>
      <x:c r="C2992" s="139"/>
      <x:c r="D2992" s="139"/>
      <x:c r="E2992" s="139"/>
      <x:c r="F2992" s="139"/>
      <x:c r="G2992" s="139"/>
      <x:c r="H2992" s="139"/>
      <x:c r="I2992" s="266" t="n">
        <x:f>INT((ROW()-ROW($I$46))/((CARROT_CAP+1)*(MESCLUN_CAP+1)))</x:f>
        <x:v>4</x:v>
      </x:c>
      <x:c r="J2992" s="266" t="n">
        <x:f>MOD(INT((ROW()-ROW($I$46))/(MESCLUN_CAP+1)),CARROT_CAP+1)</x:f>
        <x:v>11</x:v>
      </x:c>
      <x:c r="K2992" s="266" t="n">
        <x:f>MOD(ROW()-ROW($I$46),MESCLUN_CAP+1)</x:f>
        <x:v>1</x:v>
      </x:c>
      <x:c r="L2992" s="266" t="n">
        <x:f>SUM(I2992:K2992)</x:f>
        <x:v>16</x:v>
      </x:c>
      <x:c r="M2992" s="267" t="n">
        <x:f>I2992*TOMATO_HOURS*WEEKS*(1+TOMATO_DIM)^I2992+J2992*CARROT_HOURS*WEEKS*(1+CARROT_DIM)^J2992+K2992*MESCLUN_HOURS*WEEKS*(1+MESCLUN_DIM)^K2992</x:f>
        <x:v>1005.6270970744179</x:v>
      </x:c>
      <x:c r="N2992" s="267" t="n">
        <x:f>MAX(M2992-FARMER_HOURS,0)/TEMP_HOURS_PER_WORKER</x:f>
        <x:v>0.1983521507461235</x:v>
      </x:c>
      <x:c r="O2992" s="268" t="n">
        <x:f>I2992*TOMATO_PRICE+J2992*CARROT_PRICE+K2992*MESCLUN_PRICE</x:f>
        <x:v>60934</x:v>
      </x:c>
      <x:c r="P2992" s="268" t="n">
        <x:f>I2992*TOMATO_FERTILIZER+J2992*CARROT_FERTILIZER+K2992*MESCLUN_FERTILIZER</x:f>
        <x:v>9240</x:v>
      </x:c>
      <x:c r="Q2992" s="268" t="n">
        <x:f>MIN(M2992,FARMER_HOURS)*FARMER_RATE+MAX(M2992-FARMER_HOURS,0)*TEMP_RATE</x:f>
        <x:v>29958.803768653088</x:v>
      </x:c>
      <x:c r="R2992" s="268" t="n">
        <x:f>O2992-P2992-Q2992-FIXED_COST</x:f>
        <x:v>1735.196231346912</x:v>
      </x:c>
      <x:c r="S2992" s="139" t="str">
        <x:f>IF(AND(L2992&lt;=TOTAL_BED_CAP,N2992&lt;=TEMP_WORKER_CAP),"YES","NO")</x:f>
        <x:v>YES</x:v>
      </x:c>
      <x:c r="T2992" s="139" t="n">
        <x:f>IF(S2992="YES",R2992,-1E+99)</x:f>
        <x:v>1735.196231346912</x:v>
      </x:c>
    </x:row>
    <x:row r="2993">
      <x:c r="A2993" s="139"/>
      <x:c r="B2993" s="139"/>
      <x:c r="C2993" s="139"/>
      <x:c r="D2993" s="139"/>
      <x:c r="E2993" s="139"/>
      <x:c r="F2993" s="139"/>
      <x:c r="G2993" s="139"/>
      <x:c r="H2993" s="139"/>
      <x:c r="I2993" s="266" t="n">
        <x:f>INT((ROW()-ROW($I$46))/((CARROT_CAP+1)*(MESCLUN_CAP+1)))</x:f>
        <x:v>4</x:v>
      </x:c>
      <x:c r="J2993" s="266" t="n">
        <x:f>MOD(INT((ROW()-ROW($I$46))/(MESCLUN_CAP+1)),CARROT_CAP+1)</x:f>
        <x:v>11</x:v>
      </x:c>
      <x:c r="K2993" s="266" t="n">
        <x:f>MOD(ROW()-ROW($I$46),MESCLUN_CAP+1)</x:f>
        <x:v>2</x:v>
      </x:c>
      <x:c r="L2993" s="266" t="n">
        <x:f>SUM(I2993:K2993)</x:f>
        <x:v>17</x:v>
      </x:c>
      <x:c r="M2993" s="267" t="n">
        <x:f>I2993*TOMATO_HOURS*WEEKS*(1+TOMATO_DIM)^I2993+J2993*CARROT_HOURS*WEEKS*(1+CARROT_DIM)^J2993+K2993*MESCLUN_HOURS*WEEKS*(1+MESCLUN_DIM)^K2993</x:f>
        <x:v>1052.3286595744178</x:v>
      </x:c>
      <x:c r="N2993" s="267" t="n">
        <x:f>MAX(M2993-FARMER_HOURS,0)/TEMP_HOURS_PER_WORKER</x:f>
        <x:v>0.23078379137112345</x:v>
      </x:c>
      <x:c r="O2993" s="268" t="n">
        <x:f>I2993*TOMATO_PRICE+J2993*CARROT_PRICE+K2993*MESCLUN_PRICE</x:f>
        <x:v>63634</x:v>
      </x:c>
      <x:c r="P2993" s="268" t="n">
        <x:f>I2993*TOMATO_FERTILIZER+J2993*CARROT_FERTILIZER+K2993*MESCLUN_FERTILIZER</x:f>
        <x:v>10120</x:v>
      </x:c>
      <x:c r="Q2993" s="268" t="n">
        <x:f>MIN(M2993,FARMER_HOURS)*FARMER_RATE+MAX(M2993-FARMER_HOURS,0)*TEMP_RATE</x:f>
        <x:v>30769.594784278088</x:v>
      </x:c>
      <x:c r="R2993" s="268" t="n">
        <x:f>O2993-P2993-Q2993-FIXED_COST</x:f>
        <x:v>2744.405215721912</x:v>
      </x:c>
      <x:c r="S2993" s="139" t="str">
        <x:f>IF(AND(L2993&lt;=TOTAL_BED_CAP,N2993&lt;=TEMP_WORKER_CAP),"YES","NO")</x:f>
        <x:v>YES</x:v>
      </x:c>
      <x:c r="T2993" s="139" t="n">
        <x:f>IF(S2993="YES",R2993,-1E+99)</x:f>
        <x:v>2744.405215721912</x:v>
      </x:c>
    </x:row>
    <x:row r="2994">
      <x:c r="A2994" s="139"/>
      <x:c r="B2994" s="139"/>
      <x:c r="C2994" s="139"/>
      <x:c r="D2994" s="139"/>
      <x:c r="E2994" s="139"/>
      <x:c r="F2994" s="139"/>
      <x:c r="G2994" s="139"/>
      <x:c r="H2994" s="139"/>
      <x:c r="I2994" s="266" t="n">
        <x:f>INT((ROW()-ROW($I$46))/((CARROT_CAP+1)*(MESCLUN_CAP+1)))</x:f>
        <x:v>4</x:v>
      </x:c>
      <x:c r="J2994" s="266" t="n">
        <x:f>MOD(INT((ROW()-ROW($I$46))/(MESCLUN_CAP+1)),CARROT_CAP+1)</x:f>
        <x:v>11</x:v>
      </x:c>
      <x:c r="K2994" s="266" t="n">
        <x:f>MOD(ROW()-ROW($I$46),MESCLUN_CAP+1)</x:f>
        <x:v>3</x:v>
      </x:c>
      <x:c r="L2994" s="266" t="n">
        <x:f>SUM(I2994:K2994)</x:f>
        <x:v>18</x:v>
      </x:c>
      <x:c r="M2994" s="267" t="n">
        <x:f>I2994*TOMATO_HOURS*WEEKS*(1+TOMATO_DIM)^I2994+J2994*CARROT_HOURS*WEEKS*(1+CARROT_DIM)^J2994+K2994*MESCLUN_HOURS*WEEKS*(1+MESCLUN_DIM)^K2994</x:f>
        <x:v>1100.190641996293</x:v>
      </x:c>
      <x:c r="N2994" s="267" t="n">
        <x:f>MAX(M2994-FARMER_HOURS,0)/TEMP_HOURS_PER_WORKER</x:f>
        <x:v>0.2640212791640923</x:v>
      </x:c>
      <x:c r="O2994" s="268" t="n">
        <x:f>I2994*TOMATO_PRICE+J2994*CARROT_PRICE+K2994*MESCLUN_PRICE</x:f>
        <x:v>66334</x:v>
      </x:c>
      <x:c r="P2994" s="268" t="n">
        <x:f>I2994*TOMATO_FERTILIZER+J2994*CARROT_FERTILIZER+K2994*MESCLUN_FERTILIZER</x:f>
        <x:v>11000</x:v>
      </x:c>
      <x:c r="Q2994" s="268" t="n">
        <x:f>MIN(M2994,FARMER_HOURS)*FARMER_RATE+MAX(M2994-FARMER_HOURS,0)*TEMP_RATE</x:f>
        <x:v>31600.531979102307</x:v>
      </x:c>
      <x:c r="R2994" s="268" t="n">
        <x:f>O2994-P2994-Q2994-FIXED_COST</x:f>
        <x:v>3733.4680208976933</x:v>
      </x:c>
      <x:c r="S2994" s="139" t="str">
        <x:f>IF(AND(L2994&lt;=TOTAL_BED_CAP,N2994&lt;=TEMP_WORKER_CAP),"YES","NO")</x:f>
        <x:v>YES</x:v>
      </x:c>
      <x:c r="T2994" s="139" t="n">
        <x:f>IF(S2994="YES",R2994,-1E+99)</x:f>
        <x:v>3733.4680208976933</x:v>
      </x:c>
    </x:row>
    <x:row r="2995">
      <x:c r="A2995" s="139"/>
      <x:c r="B2995" s="139"/>
      <x:c r="C2995" s="139"/>
      <x:c r="D2995" s="139"/>
      <x:c r="E2995" s="139"/>
      <x:c r="F2995" s="139"/>
      <x:c r="G2995" s="139"/>
      <x:c r="H2995" s="139"/>
      <x:c r="I2995" s="266" t="n">
        <x:f>INT((ROW()-ROW($I$46))/((CARROT_CAP+1)*(MESCLUN_CAP+1)))</x:f>
        <x:v>4</x:v>
      </x:c>
      <x:c r="J2995" s="266" t="n">
        <x:f>MOD(INT((ROW()-ROW($I$46))/(MESCLUN_CAP+1)),CARROT_CAP+1)</x:f>
        <x:v>11</x:v>
      </x:c>
      <x:c r="K2995" s="266" t="n">
        <x:f>MOD(ROW()-ROW($I$46),MESCLUN_CAP+1)</x:f>
        <x:v>4</x:v>
      </x:c>
      <x:c r="L2995" s="266" t="n">
        <x:f>SUM(I2995:K2995)</x:f>
        <x:v>19</x:v>
      </x:c>
      <x:c r="M2995" s="267" t="n">
        <x:f>I2995*TOMATO_HOURS*WEEKS*(1+TOMATO_DIM)^I2995+J2995*CARROT_HOURS*WEEKS*(1+CARROT_DIM)^J2995+K2995*MESCLUN_HOURS*WEEKS*(1+MESCLUN_DIM)^K2995</x:f>
        <x:v>1149.2347577189491</x:v>
      </x:c>
      <x:c r="N2995" s="267" t="n">
        <x:f>MAX(M2995-FARMER_HOURS,0)/TEMP_HOURS_PER_WORKER</x:f>
        <x:v>0.29807969286038133</x:v>
      </x:c>
      <x:c r="O2995" s="268" t="n">
        <x:f>I2995*TOMATO_PRICE+J2995*CARROT_PRICE+K2995*MESCLUN_PRICE</x:f>
        <x:v>69034</x:v>
      </x:c>
      <x:c r="P2995" s="268" t="n">
        <x:f>I2995*TOMATO_FERTILIZER+J2995*CARROT_FERTILIZER+K2995*MESCLUN_FERTILIZER</x:f>
        <x:v>11880</x:v>
      </x:c>
      <x:c r="Q2995" s="268" t="n">
        <x:f>MIN(M2995,FARMER_HOURS)*FARMER_RATE+MAX(M2995-FARMER_HOURS,0)*TEMP_RATE</x:f>
        <x:v>32451.992321509533</x:v>
      </x:c>
      <x:c r="R2995" s="268" t="n">
        <x:f>O2995-P2995-Q2995-FIXED_COST</x:f>
        <x:v>4702.007678490467</x:v>
      </x:c>
      <x:c r="S2995" s="139" t="str">
        <x:f>IF(AND(L2995&lt;=TOTAL_BED_CAP,N2995&lt;=TEMP_WORKER_CAP),"YES","NO")</x:f>
        <x:v>YES</x:v>
      </x:c>
      <x:c r="T2995" s="139" t="n">
        <x:f>IF(S2995="YES",R2995,-1E+99)</x:f>
        <x:v>4702.007678490467</x:v>
      </x:c>
    </x:row>
    <x:row r="2996">
      <x:c r="A2996" s="139"/>
      <x:c r="B2996" s="139"/>
      <x:c r="C2996" s="139"/>
      <x:c r="D2996" s="139"/>
      <x:c r="E2996" s="139"/>
      <x:c r="F2996" s="139"/>
      <x:c r="G2996" s="139"/>
      <x:c r="H2996" s="139"/>
      <x:c r="I2996" s="266" t="n">
        <x:f>INT((ROW()-ROW($I$46))/((CARROT_CAP+1)*(MESCLUN_CAP+1)))</x:f>
        <x:v>4</x:v>
      </x:c>
      <x:c r="J2996" s="266" t="n">
        <x:f>MOD(INT((ROW()-ROW($I$46))/(MESCLUN_CAP+1)),CARROT_CAP+1)</x:f>
        <x:v>11</x:v>
      </x:c>
      <x:c r="K2996" s="266" t="n">
        <x:f>MOD(ROW()-ROW($I$46),MESCLUN_CAP+1)</x:f>
        <x:v>5</x:v>
      </x:c>
      <x:c r="L2996" s="266" t="n">
        <x:f>SUM(I2996:K2996)</x:f>
        <x:v>20</x:v>
      </x:c>
      <x:c r="M2996" s="267" t="n">
        <x:f>I2996*TOMATO_HOURS*WEEKS*(1+TOMATO_DIM)^I2996+J2996*CARROT_HOURS*WEEKS*(1+CARROT_DIM)^J2996+K2996*MESCLUN_HOURS*WEEKS*(1+MESCLUN_DIM)^K2996</x:f>
        <x:v>1199.4830816401527</x:v>
      </x:c>
      <x:c r="N2996" s="267" t="n">
        <x:f>MAX(M2996-FARMER_HOURS,0)/TEMP_HOURS_PER_WORKER</x:f>
        <x:v>0.33297436225010607</x:v>
      </x:c>
      <x:c r="O2996" s="268" t="n">
        <x:f>I2996*TOMATO_PRICE+J2996*CARROT_PRICE+K2996*MESCLUN_PRICE</x:f>
        <x:v>71734</x:v>
      </x:c>
      <x:c r="P2996" s="268" t="n">
        <x:f>I2996*TOMATO_FERTILIZER+J2996*CARROT_FERTILIZER+K2996*MESCLUN_FERTILIZER</x:f>
        <x:v>12760</x:v>
      </x:c>
      <x:c r="Q2996" s="268" t="n">
        <x:f>MIN(M2996,FARMER_HOURS)*FARMER_RATE+MAX(M2996-FARMER_HOURS,0)*TEMP_RATE</x:f>
        <x:v>33324.35905625265</x:v>
      </x:c>
      <x:c r="R2996" s="268" t="n">
        <x:f>O2996-P2996-Q2996-FIXED_COST</x:f>
        <x:v>5649.6409437473485</x:v>
      </x:c>
      <x:c r="S2996" s="139" t="str">
        <x:f>IF(AND(L2996&lt;=TOTAL_BED_CAP,N2996&lt;=TEMP_WORKER_CAP),"YES","NO")</x:f>
        <x:v>YES</x:v>
      </x:c>
      <x:c r="T2996" s="139" t="n">
        <x:f>IF(S2996="YES",R2996,-1E+99)</x:f>
        <x:v>5649.6409437473485</x:v>
      </x:c>
    </x:row>
    <x:row r="2997">
      <x:c r="A2997" s="139"/>
      <x:c r="B2997" s="139"/>
      <x:c r="C2997" s="139"/>
      <x:c r="D2997" s="139"/>
      <x:c r="E2997" s="139"/>
      <x:c r="F2997" s="139"/>
      <x:c r="G2997" s="139"/>
      <x:c r="H2997" s="139"/>
      <x:c r="I2997" s="266" t="n">
        <x:f>INT((ROW()-ROW($I$46))/((CARROT_CAP+1)*(MESCLUN_CAP+1)))</x:f>
        <x:v>4</x:v>
      </x:c>
      <x:c r="J2997" s="266" t="n">
        <x:f>MOD(INT((ROW()-ROW($I$46))/(MESCLUN_CAP+1)),CARROT_CAP+1)</x:f>
        <x:v>11</x:v>
      </x:c>
      <x:c r="K2997" s="266" t="n">
        <x:f>MOD(ROW()-ROW($I$46),MESCLUN_CAP+1)</x:f>
        <x:v>6</x:v>
      </x:c>
      <x:c r="L2997" s="266" t="n">
        <x:f>SUM(I2997:K2997)</x:f>
        <x:v>21</x:v>
      </x:c>
      <x:c r="M2997" s="267" t="n">
        <x:f>I2997*TOMATO_HOURS*WEEKS*(1+TOMATO_DIM)^I2997+J2997*CARROT_HOURS*WEEKS*(1+CARROT_DIM)^J2997+K2997*MESCLUN_HOURS*WEEKS*(1+MESCLUN_DIM)^K2997</x:f>
        <x:v>1250.9580558217856</x:v>
      </x:c>
      <x:c r="N2997" s="267" t="n">
        <x:f>MAX(M2997-FARMER_HOURS,0)/TEMP_HOURS_PER_WORKER</x:f>
        <x:v>0.3687208720984622</x:v>
      </x:c>
      <x:c r="O2997" s="268" t="n">
        <x:f>I2997*TOMATO_PRICE+J2997*CARROT_PRICE+K2997*MESCLUN_PRICE</x:f>
        <x:v>74434</x:v>
      </x:c>
      <x:c r="P2997" s="268" t="n">
        <x:f>I2997*TOMATO_FERTILIZER+J2997*CARROT_FERTILIZER+K2997*MESCLUN_FERTILIZER</x:f>
        <x:v>13640</x:v>
      </x:c>
      <x:c r="Q2997" s="268" t="n">
        <x:f>MIN(M2997,FARMER_HOURS)*FARMER_RATE+MAX(M2997-FARMER_HOURS,0)*TEMP_RATE</x:f>
        <x:v>34218.02180246155</x:v>
      </x:c>
      <x:c r="R2997" s="268" t="n">
        <x:f>O2997-P2997-Q2997-FIXED_COST</x:f>
        <x:v>6575.978197538447</x:v>
      </x:c>
      <x:c r="S2997" s="139" t="str">
        <x:f>IF(AND(L2997&lt;=TOTAL_BED_CAP,N2997&lt;=TEMP_WORKER_CAP),"YES","NO")</x:f>
        <x:v>YES</x:v>
      </x:c>
      <x:c r="T2997" s="139" t="n">
        <x:f>IF(S2997="YES",R2997,-1E+99)</x:f>
        <x:v>6575.978197538447</x:v>
      </x:c>
    </x:row>
    <x:row r="2998">
      <x:c r="A2998" s="139"/>
      <x:c r="B2998" s="139"/>
      <x:c r="C2998" s="139"/>
      <x:c r="D2998" s="139"/>
      <x:c r="E2998" s="139"/>
      <x:c r="F2998" s="139"/>
      <x:c r="G2998" s="139"/>
      <x:c r="H2998" s="139"/>
      <x:c r="I2998" s="266" t="n">
        <x:f>INT((ROW()-ROW($I$46))/((CARROT_CAP+1)*(MESCLUN_CAP+1)))</x:f>
        <x:v>4</x:v>
      </x:c>
      <x:c r="J2998" s="266" t="n">
        <x:f>MOD(INT((ROW()-ROW($I$46))/(MESCLUN_CAP+1)),CARROT_CAP+1)</x:f>
        <x:v>11</x:v>
      </x:c>
      <x:c r="K2998" s="266" t="n">
        <x:f>MOD(ROW()-ROW($I$46),MESCLUN_CAP+1)</x:f>
        <x:v>7</x:v>
      </x:c>
      <x:c r="L2998" s="266" t="n">
        <x:f>SUM(I2998:K2998)</x:f>
        <x:v>22</x:v>
      </x:c>
      <x:c r="M2998" s="267" t="n">
        <x:f>I2998*TOMATO_HOURS*WEEKS*(1+TOMATO_DIM)^I2998+J2998*CARROT_HOURS*WEEKS*(1+CARROT_DIM)^J2998+K2998*MESCLUN_HOURS*WEEKS*(1+MESCLUN_DIM)^K2998</x:f>
        <x:v>1303.682495219746</x:v>
      </x:c>
      <x:c r="N2998" s="267" t="n">
        <x:f>MAX(M2998-FARMER_HOURS,0)/TEMP_HOURS_PER_WORKER</x:f>
        <x:v>0.4053350661248236</x:v>
      </x:c>
      <x:c r="O2998" s="268" t="n">
        <x:f>I2998*TOMATO_PRICE+J2998*CARROT_PRICE+K2998*MESCLUN_PRICE</x:f>
        <x:v>77134</x:v>
      </x:c>
      <x:c r="P2998" s="268" t="n">
        <x:f>I2998*TOMATO_FERTILIZER+J2998*CARROT_FERTILIZER+K2998*MESCLUN_FERTILIZER</x:f>
        <x:v>14520</x:v>
      </x:c>
      <x:c r="Q2998" s="268" t="n">
        <x:f>MIN(M2998,FARMER_HOURS)*FARMER_RATE+MAX(M2998-FARMER_HOURS,0)*TEMP_RATE</x:f>
        <x:v>35133.37665312059</x:v>
      </x:c>
      <x:c r="R2998" s="268" t="n">
        <x:f>O2998-P2998-Q2998-FIXED_COST</x:f>
        <x:v>7480.623346879409</x:v>
      </x:c>
      <x:c r="S2998" s="139" t="str">
        <x:f>IF(AND(L2998&lt;=TOTAL_BED_CAP,N2998&lt;=TEMP_WORKER_CAP),"YES","NO")</x:f>
        <x:v>YES</x:v>
      </x:c>
      <x:c r="T2998" s="139" t="n">
        <x:f>IF(S2998="YES",R2998,-1E+99)</x:f>
        <x:v>7480.623346879409</x:v>
      </x:c>
    </x:row>
    <x:row r="2999">
      <x:c r="A2999" s="139"/>
      <x:c r="B2999" s="139"/>
      <x:c r="C2999" s="139"/>
      <x:c r="D2999" s="139"/>
      <x:c r="E2999" s="139"/>
      <x:c r="F2999" s="139"/>
      <x:c r="G2999" s="139"/>
      <x:c r="H2999" s="139"/>
      <x:c r="I2999" s="266" t="n">
        <x:f>INT((ROW()-ROW($I$46))/((CARROT_CAP+1)*(MESCLUN_CAP+1)))</x:f>
        <x:v>4</x:v>
      </x:c>
      <x:c r="J2999" s="266" t="n">
        <x:f>MOD(INT((ROW()-ROW($I$46))/(MESCLUN_CAP+1)),CARROT_CAP+1)</x:f>
        <x:v>11</x:v>
      </x:c>
      <x:c r="K2999" s="266" t="n">
        <x:f>MOD(ROW()-ROW($I$46),MESCLUN_CAP+1)</x:f>
        <x:v>8</x:v>
      </x:c>
      <x:c r="L2999" s="266" t="n">
        <x:f>SUM(I2999:K2999)</x:f>
        <x:v>23</x:v>
      </x:c>
      <x:c r="M2999" s="267" t="n">
        <x:f>I2999*TOMATO_HOURS*WEEKS*(1+TOMATO_DIM)^I2999+J2999*CARROT_HOURS*WEEKS*(1+CARROT_DIM)^J2999+K2999*MESCLUN_HOURS*WEEKS*(1+MESCLUN_DIM)^K2999</x:f>
        <x:v>1357.6795934997263</x:v>
      </x:c>
      <x:c r="N2999" s="267" t="n">
        <x:f>MAX(M2999-FARMER_HOURS,0)/TEMP_HOURS_PER_WORKER</x:f>
        <x:v>0.4428330510414766</x:v>
      </x:c>
      <x:c r="O2999" s="268" t="n">
        <x:f>I2999*TOMATO_PRICE+J2999*CARROT_PRICE+K2999*MESCLUN_PRICE</x:f>
        <x:v>79834</x:v>
      </x:c>
      <x:c r="P2999" s="268" t="n">
        <x:f>I2999*TOMATO_FERTILIZER+J2999*CARROT_FERTILIZER+K2999*MESCLUN_FERTILIZER</x:f>
        <x:v>15400</x:v>
      </x:c>
      <x:c r="Q2999" s="268" t="n">
        <x:f>MIN(M2999,FARMER_HOURS)*FARMER_RATE+MAX(M2999-FARMER_HOURS,0)*TEMP_RATE</x:f>
        <x:v>36070.82627603691</x:v>
      </x:c>
      <x:c r="R2999" s="268" t="n">
        <x:f>O2999-P2999-Q2999-FIXED_COST</x:f>
        <x:v>8363.17372396309</x:v>
      </x:c>
      <x:c r="S2999" s="139" t="str">
        <x:f>IF(AND(L2999&lt;=TOTAL_BED_CAP,N2999&lt;=TEMP_WORKER_CAP),"YES","NO")</x:f>
        <x:v>YES</x:v>
      </x:c>
      <x:c r="T2999" s="139" t="n">
        <x:f>IF(S2999="YES",R2999,-1E+99)</x:f>
        <x:v>8363.17372396309</x:v>
      </x:c>
    </x:row>
    <x:row r="3000">
      <x:c r="A3000" s="139"/>
      <x:c r="B3000" s="139"/>
      <x:c r="C3000" s="139"/>
      <x:c r="D3000" s="139"/>
      <x:c r="E3000" s="139"/>
      <x:c r="F3000" s="139"/>
      <x:c r="G3000" s="139"/>
      <x:c r="H3000" s="139"/>
      <x:c r="I3000" s="266" t="n">
        <x:f>INT((ROW()-ROW($I$46))/((CARROT_CAP+1)*(MESCLUN_CAP+1)))</x:f>
        <x:v>4</x:v>
      </x:c>
      <x:c r="J3000" s="266" t="n">
        <x:f>MOD(INT((ROW()-ROW($I$46))/(MESCLUN_CAP+1)),CARROT_CAP+1)</x:f>
        <x:v>11</x:v>
      </x:c>
      <x:c r="K3000" s="266" t="n">
        <x:f>MOD(ROW()-ROW($I$46),MESCLUN_CAP+1)</x:f>
        <x:v>9</x:v>
      </x:c>
      <x:c r="L3000" s="266" t="n">
        <x:f>SUM(I3000:K3000)</x:f>
        <x:v>24</x:v>
      </x:c>
      <x:c r="M3000" s="267" t="n">
        <x:f>I3000*TOMATO_HOURS*WEEKS*(1+TOMATO_DIM)^I3000+J3000*CARROT_HOURS*WEEKS*(1+CARROT_DIM)^J3000+K3000*MESCLUN_HOURS*WEEKS*(1+MESCLUN_DIM)^K3000</x:f>
        <x:v>1412.9729289401207</x:v>
      </x:c>
      <x:c r="N3000" s="267" t="n">
        <x:f>MAX(M3000-FARMER_HOURS,0)/TEMP_HOURS_PER_WORKER</x:f>
        <x:v>0.4812312006528616</x:v>
      </x:c>
      <x:c r="O3000" s="268" t="n">
        <x:f>I3000*TOMATO_PRICE+J3000*CARROT_PRICE+K3000*MESCLUN_PRICE</x:f>
        <x:v>82534</x:v>
      </x:c>
      <x:c r="P3000" s="268" t="n">
        <x:f>I3000*TOMATO_FERTILIZER+J3000*CARROT_FERTILIZER+K3000*MESCLUN_FERTILIZER</x:f>
        <x:v>16280</x:v>
      </x:c>
      <x:c r="Q3000" s="268" t="n">
        <x:f>MIN(M3000,FARMER_HOURS)*FARMER_RATE+MAX(M3000-FARMER_HOURS,0)*TEMP_RATE</x:f>
        <x:v>37030.78001632154</x:v>
      </x:c>
      <x:c r="R3000" s="268" t="n">
        <x:f>O3000-P3000-Q3000-FIXED_COST</x:f>
        <x:v>9223.219983678457</x:v>
      </x:c>
      <x:c r="S3000" s="139" t="str">
        <x:f>IF(AND(L3000&lt;=TOTAL_BED_CAP,N3000&lt;=TEMP_WORKER_CAP),"YES","NO")</x:f>
        <x:v>YES</x:v>
      </x:c>
      <x:c r="T3000" s="139" t="n">
        <x:f>IF(S3000="YES",R3000,-1E+99)</x:f>
        <x:v>9223.219983678457</x:v>
      </x:c>
    </x:row>
    <x:row r="3001">
      <x:c r="A3001" s="139"/>
      <x:c r="B3001" s="139"/>
      <x:c r="C3001" s="139"/>
      <x:c r="D3001" s="139"/>
      <x:c r="E3001" s="139"/>
      <x:c r="F3001" s="139"/>
      <x:c r="G3001" s="139"/>
      <x:c r="H3001" s="139"/>
      <x:c r="I3001" s="266" t="n">
        <x:f>INT((ROW()-ROW($I$46))/((CARROT_CAP+1)*(MESCLUN_CAP+1)))</x:f>
        <x:v>4</x:v>
      </x:c>
      <x:c r="J3001" s="266" t="n">
        <x:f>MOD(INT((ROW()-ROW($I$46))/(MESCLUN_CAP+1)),CARROT_CAP+1)</x:f>
        <x:v>11</x:v>
      </x:c>
      <x:c r="K3001" s="266" t="n">
        <x:f>MOD(ROW()-ROW($I$46),MESCLUN_CAP+1)</x:f>
        <x:v>10</x:v>
      </x:c>
      <x:c r="L3001" s="266" t="n">
        <x:f>SUM(I3001:K3001)</x:f>
        <x:v>25</x:v>
      </x:c>
      <x:c r="M3001" s="267" t="n">
        <x:f>I3001*TOMATO_HOURS*WEEKS*(1+TOMATO_DIM)^I3001+J3001*CARROT_HOURS*WEEKS*(1+CARROT_DIM)^J3001+K3001*MESCLUN_HOURS*WEEKS*(1+MESCLUN_DIM)^K3001</x:f>
        <x:v>1469.5864704233334</x:v>
      </x:c>
      <x:c r="N3001" s="267" t="n">
        <x:f>MAX(M3001-FARMER_HOURS,0)/TEMP_HOURS_PER_WORKER</x:f>
        <x:v>0.5205461600162037</x:v>
      </x:c>
      <x:c r="O3001" s="268" t="n">
        <x:f>I3001*TOMATO_PRICE+J3001*CARROT_PRICE+K3001*MESCLUN_PRICE</x:f>
        <x:v>85234</x:v>
      </x:c>
      <x:c r="P3001" s="268" t="n">
        <x:f>I3001*TOMATO_FERTILIZER+J3001*CARROT_FERTILIZER+K3001*MESCLUN_FERTILIZER</x:f>
        <x:v>17160</x:v>
      </x:c>
      <x:c r="Q3001" s="268" t="n">
        <x:f>MIN(M3001,FARMER_HOURS)*FARMER_RATE+MAX(M3001-FARMER_HOURS,0)*TEMP_RATE</x:f>
        <x:v>38013.65400040509</x:v>
      </x:c>
      <x:c r="R3001" s="268" t="n">
        <x:f>O3001-P3001-Q3001-FIXED_COST</x:f>
        <x:v>10060.345999594909</x:v>
      </x:c>
      <x:c r="S3001" s="139" t="str">
        <x:f>IF(AND(L3001&lt;=TOTAL_BED_CAP,N3001&lt;=TEMP_WORKER_CAP),"YES","NO")</x:f>
        <x:v>YES</x:v>
      </x:c>
      <x:c r="T3001" s="139" t="n">
        <x:f>IF(S3001="YES",R3001,-1E+99)</x:f>
        <x:v>10060.345999594909</x:v>
      </x:c>
    </x:row>
    <x:row r="3002">
      <x:c r="A3002" s="139"/>
      <x:c r="B3002" s="139"/>
      <x:c r="C3002" s="139"/>
      <x:c r="D3002" s="139"/>
      <x:c r="E3002" s="139"/>
      <x:c r="F3002" s="139"/>
      <x:c r="G3002" s="139"/>
      <x:c r="H3002" s="139"/>
      <x:c r="I3002" s="266" t="n">
        <x:f>INT((ROW()-ROW($I$46))/((CARROT_CAP+1)*(MESCLUN_CAP+1)))</x:f>
        <x:v>4</x:v>
      </x:c>
      <x:c r="J3002" s="266" t="n">
        <x:f>MOD(INT((ROW()-ROW($I$46))/(MESCLUN_CAP+1)),CARROT_CAP+1)</x:f>
        <x:v>11</x:v>
      </x:c>
      <x:c r="K3002" s="266" t="n">
        <x:f>MOD(ROW()-ROW($I$46),MESCLUN_CAP+1)</x:f>
        <x:v>11</x:v>
      </x:c>
      <x:c r="L3002" s="266" t="n">
        <x:f>SUM(I3002:K3002)</x:f>
        <x:v>26</x:v>
      </x:c>
      <x:c r="M3002" s="267" t="n">
        <x:f>I3002*TOMATO_HOURS*WEEKS*(1+TOMATO_DIM)^I3002+J3002*CARROT_HOURS*WEEKS*(1+CARROT_DIM)^J3002+K3002*MESCLUN_HOURS*WEEKS*(1+MESCLUN_DIM)^K3002</x:f>
        <x:v>1527.5445835167725</x:v>
      </x:c>
      <x:c r="N3002" s="267" t="n">
        <x:f>MAX(M3002-FARMER_HOURS,0)/TEMP_HOURS_PER_WORKER</x:f>
        <x:v>0.5607948496644254</x:v>
      </x:c>
      <x:c r="O3002" s="268" t="n">
        <x:f>I3002*TOMATO_PRICE+J3002*CARROT_PRICE+K3002*MESCLUN_PRICE</x:f>
        <x:v>87934</x:v>
      </x:c>
      <x:c r="P3002" s="268" t="n">
        <x:f>I3002*TOMATO_FERTILIZER+J3002*CARROT_FERTILIZER+K3002*MESCLUN_FERTILIZER</x:f>
        <x:v>18040</x:v>
      </x:c>
      <x:c r="Q3002" s="268" t="n">
        <x:f>MIN(M3002,FARMER_HOURS)*FARMER_RATE+MAX(M3002-FARMER_HOURS,0)*TEMP_RATE</x:f>
        <x:v>39019.871241610635</x:v>
      </x:c>
      <x:c r="R3002" s="268" t="n">
        <x:f>O3002-P3002-Q3002-FIXED_COST</x:f>
        <x:v>10874.128758389365</x:v>
      </x:c>
      <x:c r="S3002" s="139" t="str">
        <x:f>IF(AND(L3002&lt;=TOTAL_BED_CAP,N3002&lt;=TEMP_WORKER_CAP),"YES","NO")</x:f>
        <x:v>YES</x:v>
      </x:c>
      <x:c r="T3002" s="139" t="n">
        <x:f>IF(S3002="YES",R3002,-1E+99)</x:f>
        <x:v>10874.128758389365</x:v>
      </x:c>
    </x:row>
    <x:row r="3003">
      <x:c r="A3003" s="139"/>
      <x:c r="B3003" s="139"/>
      <x:c r="C3003" s="139"/>
      <x:c r="D3003" s="139"/>
      <x:c r="E3003" s="139"/>
      <x:c r="F3003" s="139"/>
      <x:c r="G3003" s="139"/>
      <x:c r="H3003" s="139"/>
      <x:c r="I3003" s="266" t="n">
        <x:f>INT((ROW()-ROW($I$46))/((CARROT_CAP+1)*(MESCLUN_CAP+1)))</x:f>
        <x:v>4</x:v>
      </x:c>
      <x:c r="J3003" s="266" t="n">
        <x:f>MOD(INT((ROW()-ROW($I$46))/(MESCLUN_CAP+1)),CARROT_CAP+1)</x:f>
        <x:v>11</x:v>
      </x:c>
      <x:c r="K3003" s="266" t="n">
        <x:f>MOD(ROW()-ROW($I$46),MESCLUN_CAP+1)</x:f>
        <x:v>12</x:v>
      </x:c>
      <x:c r="L3003" s="266" t="n">
        <x:f>SUM(I3003:K3003)</x:f>
        <x:v>27</x:v>
      </x:c>
      <x:c r="M3003" s="267" t="n">
        <x:f>I3003*TOMATO_HOURS*WEEKS*(1+TOMATO_DIM)^I3003+J3003*CARROT_HOURS*WEEKS*(1+CARROT_DIM)^J3003+K3003*MESCLUN_HOURS*WEEKS*(1+MESCLUN_DIM)^K3003</x:f>
        <x:v>1586.872036644837</x:v>
      </x:c>
      <x:c r="N3003" s="267" t="n">
        <x:f>MAX(M3003-FARMER_HOURS,0)/TEMP_HOURS_PER_WORKER</x:f>
        <x:v>0.6019944698922479</x:v>
      </x:c>
      <x:c r="O3003" s="268" t="n">
        <x:f>I3003*TOMATO_PRICE+J3003*CARROT_PRICE+K3003*MESCLUN_PRICE</x:f>
        <x:v>90634</x:v>
      </x:c>
      <x:c r="P3003" s="268" t="n">
        <x:f>I3003*TOMATO_FERTILIZER+J3003*CARROT_FERTILIZER+K3003*MESCLUN_FERTILIZER</x:f>
        <x:v>18920</x:v>
      </x:c>
      <x:c r="Q3003" s="268" t="n">
        <x:f>MIN(M3003,FARMER_HOURS)*FARMER_RATE+MAX(M3003-FARMER_HOURS,0)*TEMP_RATE</x:f>
        <x:v>40049.8617473062</x:v>
      </x:c>
      <x:c r="R3003" s="268" t="n">
        <x:f>O3003-P3003-Q3003-FIXED_COST</x:f>
        <x:v>11664.138252693803</x:v>
      </x:c>
      <x:c r="S3003" s="139" t="str">
        <x:f>IF(AND(L3003&lt;=TOTAL_BED_CAP,N3003&lt;=TEMP_WORKER_CAP),"YES","NO")</x:f>
        <x:v>YES</x:v>
      </x:c>
      <x:c r="T3003" s="139" t="n">
        <x:f>IF(S3003="YES",R3003,-1E+99)</x:f>
        <x:v>11664.138252693803</x:v>
      </x:c>
    </x:row>
    <x:row r="3004">
      <x:c r="A3004" s="139"/>
      <x:c r="B3004" s="139"/>
      <x:c r="C3004" s="139"/>
      <x:c r="D3004" s="139"/>
      <x:c r="E3004" s="139"/>
      <x:c r="F3004" s="139"/>
      <x:c r="G3004" s="139"/>
      <x:c r="H3004" s="139"/>
      <x:c r="I3004" s="266" t="n">
        <x:f>INT((ROW()-ROW($I$46))/((CARROT_CAP+1)*(MESCLUN_CAP+1)))</x:f>
        <x:v>4</x:v>
      </x:c>
      <x:c r="J3004" s="266" t="n">
        <x:f>MOD(INT((ROW()-ROW($I$46))/(MESCLUN_CAP+1)),CARROT_CAP+1)</x:f>
        <x:v>11</x:v>
      </x:c>
      <x:c r="K3004" s="266" t="n">
        <x:f>MOD(ROW()-ROW($I$46),MESCLUN_CAP+1)</x:f>
        <x:v>13</x:v>
      </x:c>
      <x:c r="L3004" s="266" t="n">
        <x:f>SUM(I3004:K3004)</x:f>
        <x:v>28</x:v>
      </x:c>
      <x:c r="M3004" s="267" t="n">
        <x:f>I3004*TOMATO_HOURS*WEEKS*(1+TOMATO_DIM)^I3004+J3004*CARROT_HOURS*WEEKS*(1+CARROT_DIM)^J3004+K3004*MESCLUN_HOURS*WEEKS*(1+MESCLUN_DIM)^K3004</x:f>
        <x:v>1647.594007353221</x:v>
      </x:c>
      <x:c r="N3004" s="267" t="n">
        <x:f>MAX(M3004-FARMER_HOURS,0)/TEMP_HOURS_PER_WORKER</x:f>
        <x:v>0.6441625051064035</x:v>
      </x:c>
      <x:c r="O3004" s="268" t="n">
        <x:f>I3004*TOMATO_PRICE+J3004*CARROT_PRICE+K3004*MESCLUN_PRICE</x:f>
        <x:v>93334</x:v>
      </x:c>
      <x:c r="P3004" s="268" t="n">
        <x:f>I3004*TOMATO_FERTILIZER+J3004*CARROT_FERTILIZER+K3004*MESCLUN_FERTILIZER</x:f>
        <x:v>19800</x:v>
      </x:c>
      <x:c r="Q3004" s="268" t="n">
        <x:f>MIN(M3004,FARMER_HOURS)*FARMER_RATE+MAX(M3004-FARMER_HOURS,0)*TEMP_RATE</x:f>
        <x:v>41104.06262766009</x:v>
      </x:c>
      <x:c r="R3004" s="268" t="n">
        <x:f>O3004-P3004-Q3004-FIXED_COST</x:f>
        <x:v>12429.937372339911</x:v>
      </x:c>
      <x:c r="S3004" s="139" t="str">
        <x:f>IF(AND(L3004&lt;=TOTAL_BED_CAP,N3004&lt;=TEMP_WORKER_CAP),"YES","NO")</x:f>
        <x:v>YES</x:v>
      </x:c>
      <x:c r="T3004" s="139" t="n">
        <x:f>IF(S3004="YES",R3004,-1E+99)</x:f>
        <x:v>12429.937372339911</x:v>
      </x:c>
    </x:row>
    <x:row r="3005">
      <x:c r="A3005" s="139"/>
      <x:c r="B3005" s="139"/>
      <x:c r="C3005" s="139"/>
      <x:c r="D3005" s="139"/>
      <x:c r="E3005" s="139"/>
      <x:c r="F3005" s="139"/>
      <x:c r="G3005" s="139"/>
      <x:c r="H3005" s="139"/>
      <x:c r="I3005" s="266" t="n">
        <x:f>INT((ROW()-ROW($I$46))/((CARROT_CAP+1)*(MESCLUN_CAP+1)))</x:f>
        <x:v>4</x:v>
      </x:c>
      <x:c r="J3005" s="266" t="n">
        <x:f>MOD(INT((ROW()-ROW($I$46))/(MESCLUN_CAP+1)),CARROT_CAP+1)</x:f>
        <x:v>11</x:v>
      </x:c>
      <x:c r="K3005" s="266" t="n">
        <x:f>MOD(ROW()-ROW($I$46),MESCLUN_CAP+1)</x:f>
        <x:v>14</x:v>
      </x:c>
      <x:c r="L3005" s="266" t="n">
        <x:f>SUM(I3005:K3005)</x:f>
        <x:v>29</x:v>
      </x:c>
      <x:c r="M3005" s="267" t="n">
        <x:f>I3005*TOMATO_HOURS*WEEKS*(1+TOMATO_DIM)^I3005+J3005*CARROT_HOURS*WEEKS*(1+CARROT_DIM)^J3005+K3005*MESCLUN_HOURS*WEEKS*(1+MESCLUN_DIM)^K3005</x:f>
        <x:v>1709.736088666882</x:v>
      </x:c>
      <x:c r="N3005" s="267" t="n">
        <x:f>MAX(M3005-FARMER_HOURS,0)/TEMP_HOURS_PER_WORKER</x:f>
        <x:v>0.6873167282408903</x:v>
      </x:c>
      <x:c r="O3005" s="268" t="n">
        <x:f>I3005*TOMATO_PRICE+J3005*CARROT_PRICE+K3005*MESCLUN_PRICE</x:f>
        <x:v>96034</x:v>
      </x:c>
      <x:c r="P3005" s="268" t="n">
        <x:f>I3005*TOMATO_FERTILIZER+J3005*CARROT_FERTILIZER+K3005*MESCLUN_FERTILIZER</x:f>
        <x:v>20680</x:v>
      </x:c>
      <x:c r="Q3005" s="268" t="n">
        <x:f>MIN(M3005,FARMER_HOURS)*FARMER_RATE+MAX(M3005-FARMER_HOURS,0)*TEMP_RATE</x:f>
        <x:v>42182.91820602226</x:v>
      </x:c>
      <x:c r="R3005" s="268" t="n">
        <x:f>O3005-P3005-Q3005-FIXED_COST</x:f>
        <x:v>13171.08179397774</x:v>
      </x:c>
      <x:c r="S3005" s="139" t="str">
        <x:f>IF(AND(L3005&lt;=TOTAL_BED_CAP,N3005&lt;=TEMP_WORKER_CAP),"YES","NO")</x:f>
        <x:v>YES</x:v>
      </x:c>
      <x:c r="T3005" s="139" t="n">
        <x:f>IF(S3005="YES",R3005,-1E+99)</x:f>
        <x:v>13171.08179397774</x:v>
      </x:c>
    </x:row>
    <x:row r="3006">
      <x:c r="A3006" s="139"/>
      <x:c r="B3006" s="139"/>
      <x:c r="C3006" s="139"/>
      <x:c r="D3006" s="139"/>
      <x:c r="E3006" s="139"/>
      <x:c r="F3006" s="139"/>
      <x:c r="G3006" s="139"/>
      <x:c r="H3006" s="139"/>
      <x:c r="I3006" s="266" t="n">
        <x:f>INT((ROW()-ROW($I$46))/((CARROT_CAP+1)*(MESCLUN_CAP+1)))</x:f>
        <x:v>4</x:v>
      </x:c>
      <x:c r="J3006" s="266" t="n">
        <x:f>MOD(INT((ROW()-ROW($I$46))/(MESCLUN_CAP+1)),CARROT_CAP+1)</x:f>
        <x:v>11</x:v>
      </x:c>
      <x:c r="K3006" s="266" t="n">
        <x:f>MOD(ROW()-ROW($I$46),MESCLUN_CAP+1)</x:f>
        <x:v>15</x:v>
      </x:c>
      <x:c r="L3006" s="266" t="n">
        <x:f>SUM(I3006:K3006)</x:f>
        <x:v>30</x:v>
      </x:c>
      <x:c r="M3006" s="267" t="n">
        <x:f>I3006*TOMATO_HOURS*WEEKS*(1+TOMATO_DIM)^I3006+J3006*CARROT_HOURS*WEEKS*(1+CARROT_DIM)^J3006+K3006*MESCLUN_HOURS*WEEKS*(1+MESCLUN_DIM)^K3006</x:f>
        <x:v>1773.3242955430287</x:v>
      </x:c>
      <x:c r="N3006" s="267" t="n">
        <x:f>MAX(M3006-FARMER_HOURS,0)/TEMP_HOURS_PER_WORKER</x:f>
        <x:v>0.7314752052382144</x:v>
      </x:c>
      <x:c r="O3006" s="268" t="n">
        <x:f>I3006*TOMATO_PRICE+J3006*CARROT_PRICE+K3006*MESCLUN_PRICE</x:f>
        <x:v>98734</x:v>
      </x:c>
      <x:c r="P3006" s="268" t="n">
        <x:f>I3006*TOMATO_FERTILIZER+J3006*CARROT_FERTILIZER+K3006*MESCLUN_FERTILIZER</x:f>
        <x:v>21560</x:v>
      </x:c>
      <x:c r="Q3006" s="268" t="n">
        <x:f>MIN(M3006,FARMER_HOURS)*FARMER_RATE+MAX(M3006-FARMER_HOURS,0)*TEMP_RATE</x:f>
        <x:v>43286.88013095536</x:v>
      </x:c>
      <x:c r="R3006" s="268" t="n">
        <x:f>O3006-P3006-Q3006-FIXED_COST</x:f>
        <x:v>13887.11986904464</x:v>
      </x:c>
      <x:c r="S3006" s="139" t="str">
        <x:f>IF(AND(L3006&lt;=TOTAL_BED_CAP,N3006&lt;=TEMP_WORKER_CAP),"YES","NO")</x:f>
        <x:v>YES</x:v>
      </x:c>
      <x:c r="T3006" s="139" t="n">
        <x:f>IF(S3006="YES",R3006,-1E+99)</x:f>
        <x:v>13887.11986904464</x:v>
      </x:c>
    </x:row>
    <x:row r="3007">
      <x:c r="A3007" s="139"/>
      <x:c r="B3007" s="139"/>
      <x:c r="C3007" s="139"/>
      <x:c r="D3007" s="139"/>
      <x:c r="E3007" s="139"/>
      <x:c r="F3007" s="139"/>
      <x:c r="G3007" s="139"/>
      <x:c r="H3007" s="139"/>
      <x:c r="I3007" s="266" t="n">
        <x:f>INT((ROW()-ROW($I$46))/((CARROT_CAP+1)*(MESCLUN_CAP+1)))</x:f>
        <x:v>4</x:v>
      </x:c>
      <x:c r="J3007" s="266" t="n">
        <x:f>MOD(INT((ROW()-ROW($I$46))/(MESCLUN_CAP+1)),CARROT_CAP+1)</x:f>
        <x:v>11</x:v>
      </x:c>
      <x:c r="K3007" s="266" t="n">
        <x:f>MOD(ROW()-ROW($I$46),MESCLUN_CAP+1)</x:f>
        <x:v>16</x:v>
      </x:c>
      <x:c r="L3007" s="266" t="n">
        <x:f>SUM(I3007:K3007)</x:f>
        <x:v>31</x:v>
      </x:c>
      <x:c r="M3007" s="267" t="n">
        <x:f>I3007*TOMATO_HOURS*WEEKS*(1+TOMATO_DIM)^I3007+J3007*CARROT_HOURS*WEEKS*(1+CARROT_DIM)^J3007+K3007*MESCLUN_HOURS*WEEKS*(1+MESCLUN_DIM)^K3007</x:f>
        <x:v>1838.3850714205175</x:v>
      </x:c>
      <x:c r="N3007" s="267" t="n">
        <x:f>MAX(M3007-FARMER_HOURS,0)/TEMP_HOURS_PER_WORKER</x:f>
        <x:v>0.7766562995975816</x:v>
      </x:c>
      <x:c r="O3007" s="268" t="n">
        <x:f>I3007*TOMATO_PRICE+J3007*CARROT_PRICE+K3007*MESCLUN_PRICE</x:f>
        <x:v>101434</x:v>
      </x:c>
      <x:c r="P3007" s="268" t="n">
        <x:f>I3007*TOMATO_FERTILIZER+J3007*CARROT_FERTILIZER+K3007*MESCLUN_FERTILIZER</x:f>
        <x:v>22440</x:v>
      </x:c>
      <x:c r="Q3007" s="268" t="n">
        <x:f>MIN(M3007,FARMER_HOURS)*FARMER_RATE+MAX(M3007-FARMER_HOURS,0)*TEMP_RATE</x:f>
        <x:v>44416.40748993954</x:v>
      </x:c>
      <x:c r="R3007" s="268" t="n">
        <x:f>O3007-P3007-Q3007-FIXED_COST</x:f>
        <x:v>14577.592510060458</x:v>
      </x:c>
      <x:c r="S3007" s="139" t="str">
        <x:f>IF(AND(L3007&lt;=TOTAL_BED_CAP,N3007&lt;=TEMP_WORKER_CAP),"YES","NO")</x:f>
        <x:v>YES</x:v>
      </x:c>
      <x:c r="T3007" s="139" t="n">
        <x:f>IF(S3007="YES",R3007,-1E+99)</x:f>
        <x:v>14577.592510060458</x:v>
      </x:c>
    </x:row>
    <x:row r="3008">
      <x:c r="A3008" s="139"/>
      <x:c r="B3008" s="139"/>
      <x:c r="C3008" s="139"/>
      <x:c r="D3008" s="139"/>
      <x:c r="E3008" s="139"/>
      <x:c r="F3008" s="139"/>
      <x:c r="G3008" s="139"/>
      <x:c r="H3008" s="139"/>
      <x:c r="I3008" s="266" t="n">
        <x:f>INT((ROW()-ROW($I$46))/((CARROT_CAP+1)*(MESCLUN_CAP+1)))</x:f>
        <x:v>4</x:v>
      </x:c>
      <x:c r="J3008" s="266" t="n">
        <x:f>MOD(INT((ROW()-ROW($I$46))/(MESCLUN_CAP+1)),CARROT_CAP+1)</x:f>
        <x:v>11</x:v>
      </x:c>
      <x:c r="K3008" s="266" t="n">
        <x:f>MOD(ROW()-ROW($I$46),MESCLUN_CAP+1)</x:f>
        <x:v>17</x:v>
      </x:c>
      <x:c r="L3008" s="266" t="n">
        <x:f>SUM(I3008:K3008)</x:f>
        <x:v>32</x:v>
      </x:c>
      <x:c r="M3008" s="267" t="n">
        <x:f>I3008*TOMATO_HOURS*WEEKS*(1+TOMATO_DIM)^I3008+J3008*CARROT_HOURS*WEEKS*(1+CARROT_DIM)^J3008+K3008*MESCLUN_HOURS*WEEKS*(1+MESCLUN_DIM)^K3008</x:f>
        <x:v>1904.9452948670578</x:v>
      </x:c>
      <x:c r="N3008" s="267" t="n">
        <x:f>MAX(M3008-FARMER_HOURS,0)/TEMP_HOURS_PER_WORKER</x:f>
        <x:v>0.8228786769910124</x:v>
      </x:c>
      <x:c r="O3008" s="268" t="n">
        <x:f>I3008*TOMATO_PRICE+J3008*CARROT_PRICE+K3008*MESCLUN_PRICE</x:f>
        <x:v>104134</x:v>
      </x:c>
      <x:c r="P3008" s="268" t="n">
        <x:f>I3008*TOMATO_FERTILIZER+J3008*CARROT_FERTILIZER+K3008*MESCLUN_FERTILIZER</x:f>
        <x:v>23320</x:v>
      </x:c>
      <x:c r="Q3008" s="268" t="n">
        <x:f>MIN(M3008,FARMER_HOURS)*FARMER_RATE+MAX(M3008-FARMER_HOURS,0)*TEMP_RATE</x:f>
        <x:v>45571.966924775305</x:v>
      </x:c>
      <x:c r="R3008" s="268" t="n">
        <x:f>O3008-P3008-Q3008-FIXED_COST</x:f>
        <x:v>15242.033075224695</x:v>
      </x:c>
      <x:c r="S3008" s="139" t="str">
        <x:f>IF(AND(L3008&lt;=TOTAL_BED_CAP,N3008&lt;=TEMP_WORKER_CAP),"YES","NO")</x:f>
        <x:v>YES</x:v>
      </x:c>
      <x:c r="T3008" s="139" t="n">
        <x:f>IF(S3008="YES",R3008,-1E+99)</x:f>
        <x:v>15242.033075224695</x:v>
      </x:c>
    </x:row>
    <x:row r="3009">
      <x:c r="A3009" s="139"/>
      <x:c r="B3009" s="139"/>
      <x:c r="C3009" s="139"/>
      <x:c r="D3009" s="139"/>
      <x:c r="E3009" s="139"/>
      <x:c r="F3009" s="139"/>
      <x:c r="G3009" s="139"/>
      <x:c r="H3009" s="139"/>
      <x:c r="I3009" s="266" t="n">
        <x:f>INT((ROW()-ROW($I$46))/((CARROT_CAP+1)*(MESCLUN_CAP+1)))</x:f>
        <x:v>4</x:v>
      </x:c>
      <x:c r="J3009" s="266" t="n">
        <x:f>MOD(INT((ROW()-ROW($I$46))/(MESCLUN_CAP+1)),CARROT_CAP+1)</x:f>
        <x:v>11</x:v>
      </x:c>
      <x:c r="K3009" s="266" t="n">
        <x:f>MOD(ROW()-ROW($I$46),MESCLUN_CAP+1)</x:f>
        <x:v>18</x:v>
      </x:c>
      <x:c r="L3009" s="266" t="n">
        <x:f>SUM(I3009:K3009)</x:f>
        <x:v>33</x:v>
      </x:c>
      <x:c r="M3009" s="267" t="n">
        <x:f>I3009*TOMATO_HOURS*WEEKS*(1+TOMATO_DIM)^I3009+J3009*CARROT_HOURS*WEEKS*(1+CARROT_DIM)^J3009+K3009*MESCLUN_HOURS*WEEKS*(1+MESCLUN_DIM)^K3009</x:f>
        <x:v>1973.0322863256451</x:v>
      </x:c>
      <x:c r="N3009" s="267" t="n">
        <x:f>MAX(M3009-FARMER_HOURS,0)/TEMP_HOURS_PER_WORKER</x:f>
        <x:v>0.8701613099483647</x:v>
      </x:c>
      <x:c r="O3009" s="268" t="n">
        <x:f>I3009*TOMATO_PRICE+J3009*CARROT_PRICE+K3009*MESCLUN_PRICE</x:f>
        <x:v>106834</x:v>
      </x:c>
      <x:c r="P3009" s="268" t="n">
        <x:f>I3009*TOMATO_FERTILIZER+J3009*CARROT_FERTILIZER+K3009*MESCLUN_FERTILIZER</x:f>
        <x:v>24200</x:v>
      </x:c>
      <x:c r="Q3009" s="268" t="n">
        <x:f>MIN(M3009,FARMER_HOURS)*FARMER_RATE+MAX(M3009-FARMER_HOURS,0)*TEMP_RATE</x:f>
        <x:v>46754.03274870911</x:v>
      </x:c>
      <x:c r="R3009" s="268" t="n">
        <x:f>O3009-P3009-Q3009-FIXED_COST</x:f>
        <x:v>15879.967251290887</x:v>
      </x:c>
      <x:c r="S3009" s="139" t="str">
        <x:f>IF(AND(L3009&lt;=TOTAL_BED_CAP,N3009&lt;=TEMP_WORKER_CAP),"YES","NO")</x:f>
        <x:v>YES</x:v>
      </x:c>
      <x:c r="T3009" s="139" t="n">
        <x:f>IF(S3009="YES",R3009,-1E+99)</x:f>
        <x:v>15879.967251290887</x:v>
      </x:c>
    </x:row>
    <x:row r="3010">
      <x:c r="A3010" s="139"/>
      <x:c r="B3010" s="139"/>
      <x:c r="C3010" s="139"/>
      <x:c r="D3010" s="139"/>
      <x:c r="E3010" s="139"/>
      <x:c r="F3010" s="139"/>
      <x:c r="G3010" s="139"/>
      <x:c r="H3010" s="139"/>
      <x:c r="I3010" s="266" t="n">
        <x:f>INT((ROW()-ROW($I$46))/((CARROT_CAP+1)*(MESCLUN_CAP+1)))</x:f>
        <x:v>4</x:v>
      </x:c>
      <x:c r="J3010" s="266" t="n">
        <x:f>MOD(INT((ROW()-ROW($I$46))/(MESCLUN_CAP+1)),CARROT_CAP+1)</x:f>
        <x:v>11</x:v>
      </x:c>
      <x:c r="K3010" s="266" t="n">
        <x:f>MOD(ROW()-ROW($I$46),MESCLUN_CAP+1)</x:f>
        <x:v>19</x:v>
      </x:c>
      <x:c r="L3010" s="266" t="n">
        <x:f>SUM(I3010:K3010)</x:f>
        <x:v>34</x:v>
      </x:c>
      <x:c r="M3010" s="267" t="n">
        <x:f>I3010*TOMATO_HOURS*WEEKS*(1+TOMATO_DIM)^I3010+J3010*CARROT_HOURS*WEEKS*(1+CARROT_DIM)^J3010+K3010*MESCLUN_HOURS*WEEKS*(1+MESCLUN_DIM)^K3010</x:f>
        <x:v>2042.673814961667</x:v>
      </x:c>
      <x:c r="N3010" s="267" t="n">
        <x:f>MAX(M3010-FARMER_HOURS,0)/TEMP_HOURS_PER_WORKER</x:f>
        <x:v>0.9185234826122687</x:v>
      </x:c>
      <x:c r="O3010" s="268" t="n">
        <x:f>I3010*TOMATO_PRICE+J3010*CARROT_PRICE+K3010*MESCLUN_PRICE</x:f>
        <x:v>109534</x:v>
      </x:c>
      <x:c r="P3010" s="268" t="n">
        <x:f>I3010*TOMATO_FERTILIZER+J3010*CARROT_FERTILIZER+K3010*MESCLUN_FERTILIZER</x:f>
        <x:v>25080</x:v>
      </x:c>
      <x:c r="Q3010" s="268" t="n">
        <x:f>MIN(M3010,FARMER_HOURS)*FARMER_RATE+MAX(M3010-FARMER_HOURS,0)*TEMP_RATE</x:f>
        <x:v>47963.08706530672</x:v>
      </x:c>
      <x:c r="R3010" s="268" t="n">
        <x:f>O3010-P3010-Q3010-FIXED_COST</x:f>
        <x:v>16490.912934693282</x:v>
      </x:c>
      <x:c r="S3010" s="139" t="str">
        <x:f>IF(AND(L3010&lt;=TOTAL_BED_CAP,N3010&lt;=TEMP_WORKER_CAP),"YES","NO")</x:f>
        <x:v>YES</x:v>
      </x:c>
      <x:c r="T3010" s="139" t="n">
        <x:f>IF(S3010="YES",R3010,-1E+99)</x:f>
        <x:v>16490.912934693282</x:v>
      </x:c>
    </x:row>
    <x:row r="3011">
      <x:c r="A3011" s="139"/>
      <x:c r="B3011" s="139"/>
      <x:c r="C3011" s="139"/>
      <x:c r="D3011" s="139"/>
      <x:c r="E3011" s="139"/>
      <x:c r="F3011" s="139"/>
      <x:c r="G3011" s="139"/>
      <x:c r="H3011" s="139"/>
      <x:c r="I3011" s="266" t="n">
        <x:f>INT((ROW()-ROW($I$46))/((CARROT_CAP+1)*(MESCLUN_CAP+1)))</x:f>
        <x:v>4</x:v>
      </x:c>
      <x:c r="J3011" s="266" t="n">
        <x:f>MOD(INT((ROW()-ROW($I$46))/(MESCLUN_CAP+1)),CARROT_CAP+1)</x:f>
        <x:v>11</x:v>
      </x:c>
      <x:c r="K3011" s="266" t="n">
        <x:f>MOD(ROW()-ROW($I$46),MESCLUN_CAP+1)</x:f>
        <x:v>20</x:v>
      </x:c>
      <x:c r="L3011" s="266" t="n">
        <x:f>SUM(I3011:K3011)</x:f>
        <x:v>35</x:v>
      </x:c>
      <x:c r="M3011" s="267" t="n">
        <x:f>I3011*TOMATO_HOURS*WEEKS*(1+TOMATO_DIM)^I3011+J3011*CARROT_HOURS*WEEKS*(1+CARROT_DIM)^J3011+K3011*MESCLUN_HOURS*WEEKS*(1+MESCLUN_DIM)^K3011</x:f>
        <x:v>2113.898105612144</x:v>
      </x:c>
      <x:c r="N3011" s="267" t="n">
        <x:f>MAX(M3011-FARMER_HOURS,0)/TEMP_HOURS_PER_WORKER</x:f>
        <x:v>0.9679847955639888</x:v>
      </x:c>
      <x:c r="O3011" s="268" t="n">
        <x:f>I3011*TOMATO_PRICE+J3011*CARROT_PRICE+K3011*MESCLUN_PRICE</x:f>
        <x:v>112234</x:v>
      </x:c>
      <x:c r="P3011" s="268" t="n">
        <x:f>I3011*TOMATO_FERTILIZER+J3011*CARROT_FERTILIZER+K3011*MESCLUN_FERTILIZER</x:f>
        <x:v>25960</x:v>
      </x:c>
      <x:c r="Q3011" s="268" t="n">
        <x:f>MIN(M3011,FARMER_HOURS)*FARMER_RATE+MAX(M3011-FARMER_HOURS,0)*TEMP_RATE</x:f>
        <x:v>49199.61988909972</x:v>
      </x:c>
      <x:c r="R3011" s="268" t="n">
        <x:f>O3011-P3011-Q3011-FIXED_COST</x:f>
        <x:v>17074.38011090028</x:v>
      </x:c>
      <x:c r="S3011" s="139" t="str">
        <x:f>IF(AND(L3011&lt;=TOTAL_BED_CAP,N3011&lt;=TEMP_WORKER_CAP),"YES","NO")</x:f>
        <x:v>YES</x:v>
      </x:c>
      <x:c r="T3011" s="139" t="n">
        <x:f>IF(S3011="YES",R3011,-1E+99)</x:f>
        <x:v>17074.38011090028</x:v>
      </x:c>
    </x:row>
    <x:row r="3012">
      <x:c r="A3012" s="139"/>
      <x:c r="B3012" s="139"/>
      <x:c r="C3012" s="139"/>
      <x:c r="D3012" s="139"/>
      <x:c r="E3012" s="139"/>
      <x:c r="F3012" s="139"/>
      <x:c r="G3012" s="139"/>
      <x:c r="H3012" s="139"/>
      <x:c r="I3012" s="266" t="n">
        <x:f>INT((ROW()-ROW($I$46))/((CARROT_CAP+1)*(MESCLUN_CAP+1)))</x:f>
        <x:v>4</x:v>
      </x:c>
      <x:c r="J3012" s="266" t="n">
        <x:f>MOD(INT((ROW()-ROW($I$46))/(MESCLUN_CAP+1)),CARROT_CAP+1)</x:f>
        <x:v>11</x:v>
      </x:c>
      <x:c r="K3012" s="266" t="n">
        <x:f>MOD(ROW()-ROW($I$46),MESCLUN_CAP+1)</x:f>
        <x:v>21</x:v>
      </x:c>
      <x:c r="L3012" s="266" t="n">
        <x:f>SUM(I3012:K3012)</x:f>
        <x:v>36</x:v>
      </x:c>
      <x:c r="M3012" s="267" t="n">
        <x:f>I3012*TOMATO_HOURS*WEEKS*(1+TOMATO_DIM)^I3012+J3012*CARROT_HOURS*WEEKS*(1+CARROT_DIM)^J3012+K3012*MESCLUN_HOURS*WEEKS*(1+MESCLUN_DIM)^K3012</x:f>
        <x:v>2186.7338458385875</x:v>
      </x:c>
      <x:c r="N3012" s="267" t="n">
        <x:f>MAX(M3012-FARMER_HOURS,0)/TEMP_HOURS_PER_WORKER</x:f>
        <x:v>1.0185651707212413</x:v>
      </x:c>
      <x:c r="O3012" s="268" t="n">
        <x:f>I3012*TOMATO_PRICE+J3012*CARROT_PRICE+K3012*MESCLUN_PRICE</x:f>
        <x:v>114934</x:v>
      </x:c>
      <x:c r="P3012" s="268" t="n">
        <x:f>I3012*TOMATO_FERTILIZER+J3012*CARROT_FERTILIZER+K3012*MESCLUN_FERTILIZER</x:f>
        <x:v>26840</x:v>
      </x:c>
      <x:c r="Q3012" s="268" t="n">
        <x:f>MIN(M3012,FARMER_HOURS)*FARMER_RATE+MAX(M3012-FARMER_HOURS,0)*TEMP_RATE</x:f>
        <x:v>50464.12926803103</x:v>
      </x:c>
      <x:c r="R3012" s="268" t="n">
        <x:f>O3012-P3012-Q3012-FIXED_COST</x:f>
        <x:v>17629.87073196897</x:v>
      </x:c>
      <x:c r="S3012" s="139" t="str">
        <x:f>IF(AND(L3012&lt;=TOTAL_BED_CAP,N3012&lt;=TEMP_WORKER_CAP),"YES","NO")</x:f>
        <x:v>YES</x:v>
      </x:c>
      <x:c r="T3012" s="139" t="n">
        <x:f>IF(S3012="YES",R3012,-1E+99)</x:f>
        <x:v>17629.87073196897</x:v>
      </x:c>
    </x:row>
    <x:row r="3013">
      <x:c r="A3013" s="139"/>
      <x:c r="B3013" s="139"/>
      <x:c r="C3013" s="139"/>
      <x:c r="D3013" s="139"/>
      <x:c r="E3013" s="139"/>
      <x:c r="F3013" s="139"/>
      <x:c r="G3013" s="139"/>
      <x:c r="H3013" s="139"/>
      <x:c r="I3013" s="266" t="n">
        <x:f>INT((ROW()-ROW($I$46))/((CARROT_CAP+1)*(MESCLUN_CAP+1)))</x:f>
        <x:v>4</x:v>
      </x:c>
      <x:c r="J3013" s="266" t="n">
        <x:f>MOD(INT((ROW()-ROW($I$46))/(MESCLUN_CAP+1)),CARROT_CAP+1)</x:f>
        <x:v>11</x:v>
      </x:c>
      <x:c r="K3013" s="266" t="n">
        <x:f>MOD(ROW()-ROW($I$46),MESCLUN_CAP+1)</x:f>
        <x:v>22</x:v>
      </x:c>
      <x:c r="L3013" s="266" t="n">
        <x:f>SUM(I3013:K3013)</x:f>
        <x:v>37</x:v>
      </x:c>
      <x:c r="M3013" s="267" t="n">
        <x:f>I3013*TOMATO_HOURS*WEEKS*(1+TOMATO_DIM)^I3013+J3013*CARROT_HOURS*WEEKS*(1+CARROT_DIM)^J3013+K3013*MESCLUN_HOURS*WEEKS*(1+MESCLUN_DIM)^K3013</x:f>
        <x:v>2261.210193084984</x:v>
      </x:c>
      <x:c r="N3013" s="267" t="n">
        <x:f>MAX(M3013-FARMER_HOURS,0)/TEMP_HOURS_PER_WORKER</x:f>
        <x:v>1.0702848563090166</x:v>
      </x:c>
      <x:c r="O3013" s="268" t="n">
        <x:f>I3013*TOMATO_PRICE+J3013*CARROT_PRICE+K3013*MESCLUN_PRICE</x:f>
        <x:v>117634</x:v>
      </x:c>
      <x:c r="P3013" s="268" t="n">
        <x:f>I3013*TOMATO_FERTILIZER+J3013*CARROT_FERTILIZER+K3013*MESCLUN_FERTILIZER</x:f>
        <x:v>27720</x:v>
      </x:c>
      <x:c r="Q3013" s="268" t="n">
        <x:f>MIN(M3013,FARMER_HOURS)*FARMER_RATE+MAX(M3013-FARMER_HOURS,0)*TEMP_RATE</x:f>
        <x:v>51757.12140772541</x:v>
      </x:c>
      <x:c r="R3013" s="268" t="n">
        <x:f>O3013-P3013-Q3013-FIXED_COST</x:f>
        <x:v>18156.87859227459</x:v>
      </x:c>
      <x:c r="S3013" s="139" t="str">
        <x:f>IF(AND(L3013&lt;=TOTAL_BED_CAP,N3013&lt;=TEMP_WORKER_CAP),"YES","NO")</x:f>
        <x:v>YES</x:v>
      </x:c>
      <x:c r="T3013" s="139" t="n">
        <x:f>IF(S3013="YES",R3013,-1E+99)</x:f>
        <x:v>18156.87859227459</x:v>
      </x:c>
    </x:row>
    <x:row r="3014">
      <x:c r="A3014" s="139"/>
      <x:c r="B3014" s="139"/>
      <x:c r="C3014" s="139"/>
      <x:c r="D3014" s="139"/>
      <x:c r="E3014" s="139"/>
      <x:c r="F3014" s="139"/>
      <x:c r="G3014" s="139"/>
      <x:c r="H3014" s="139"/>
      <x:c r="I3014" s="266" t="n">
        <x:f>INT((ROW()-ROW($I$46))/((CARROT_CAP+1)*(MESCLUN_CAP+1)))</x:f>
        <x:v>4</x:v>
      </x:c>
      <x:c r="J3014" s="266" t="n">
        <x:f>MOD(INT((ROW()-ROW($I$46))/(MESCLUN_CAP+1)),CARROT_CAP+1)</x:f>
        <x:v>11</x:v>
      </x:c>
      <x:c r="K3014" s="266" t="n">
        <x:f>MOD(ROW()-ROW($I$46),MESCLUN_CAP+1)</x:f>
        <x:v>23</x:v>
      </x:c>
      <x:c r="L3014" s="266" t="n">
        <x:f>SUM(I3014:K3014)</x:f>
        <x:v>38</x:v>
      </x:c>
      <x:c r="M3014" s="267" t="n">
        <x:f>I3014*TOMATO_HOURS*WEEKS*(1+TOMATO_DIM)^I3014+J3014*CARROT_HOURS*WEEKS*(1+CARROT_DIM)^J3014+K3014*MESCLUN_HOURS*WEEKS*(1+MESCLUN_DIM)^K3014</x:f>
        <x:v>2337.35678194242</x:v>
      </x:c>
      <x:c r="N3014" s="267" t="n">
        <x:f>MAX(M3014-FARMER_HOURS,0)/TEMP_HOURS_PER_WORKER</x:f>
        <x:v>1.1231644319044585</x:v>
      </x:c>
      <x:c r="O3014" s="268" t="n">
        <x:f>I3014*TOMATO_PRICE+J3014*CARROT_PRICE+K3014*MESCLUN_PRICE</x:f>
        <x:v>120334</x:v>
      </x:c>
      <x:c r="P3014" s="268" t="n">
        <x:f>I3014*TOMATO_FERTILIZER+J3014*CARROT_FERTILIZER+K3014*MESCLUN_FERTILIZER</x:f>
        <x:v>28600</x:v>
      </x:c>
      <x:c r="Q3014" s="268" t="n">
        <x:f>MIN(M3014,FARMER_HOURS)*FARMER_RATE+MAX(M3014-FARMER_HOURS,0)*TEMP_RATE</x:f>
        <x:v>53079.11079761146</x:v>
      </x:c>
      <x:c r="R3014" s="268" t="n">
        <x:f>O3014-P3014-Q3014-FIXED_COST</x:f>
        <x:v>18654.889202388542</x:v>
      </x:c>
      <x:c r="S3014" s="139" t="str">
        <x:f>IF(AND(L3014&lt;=TOTAL_BED_CAP,N3014&lt;=TEMP_WORKER_CAP),"YES","NO")</x:f>
        <x:v>YES</x:v>
      </x:c>
      <x:c r="T3014" s="139" t="n">
        <x:f>IF(S3014="YES",R3014,-1E+99)</x:f>
        <x:v>18654.889202388542</x:v>
      </x:c>
    </x:row>
    <x:row r="3015">
      <x:c r="A3015" s="139"/>
      <x:c r="B3015" s="139"/>
      <x:c r="C3015" s="139"/>
      <x:c r="D3015" s="139"/>
      <x:c r="E3015" s="139"/>
      <x:c r="F3015" s="139"/>
      <x:c r="G3015" s="139"/>
      <x:c r="H3015" s="139"/>
      <x:c r="I3015" s="266" t="n">
        <x:f>INT((ROW()-ROW($I$46))/((CARROT_CAP+1)*(MESCLUN_CAP+1)))</x:f>
        <x:v>4</x:v>
      </x:c>
      <x:c r="J3015" s="266" t="n">
        <x:f>MOD(INT((ROW()-ROW($I$46))/(MESCLUN_CAP+1)),CARROT_CAP+1)</x:f>
        <x:v>11</x:v>
      </x:c>
      <x:c r="K3015" s="266" t="n">
        <x:f>MOD(ROW()-ROW($I$46),MESCLUN_CAP+1)</x:f>
        <x:v>24</x:v>
      </x:c>
      <x:c r="L3015" s="266" t="n">
        <x:f>SUM(I3015:K3015)</x:f>
        <x:v>39</x:v>
      </x:c>
      <x:c r="M3015" s="267" t="n">
        <x:f>I3015*TOMATO_HOURS*WEEKS*(1+TOMATO_DIM)^I3015+J3015*CARROT_HOURS*WEEKS*(1+CARROT_DIM)^J3015+K3015*MESCLUN_HOURS*WEEKS*(1+MESCLUN_DIM)^K3015</x:f>
        <x:v>2415.203731521916</x:v>
      </x:c>
      <x:c r="N3015" s="267" t="n">
        <x:f>MAX(M3015-FARMER_HOURS,0)/TEMP_HOURS_PER_WORKER</x:f>
        <x:v>1.1772248135568861</x:v>
      </x:c>
      <x:c r="O3015" s="268" t="n">
        <x:f>I3015*TOMATO_PRICE+J3015*CARROT_PRICE+K3015*MESCLUN_PRICE</x:f>
        <x:v>123034</x:v>
      </x:c>
      <x:c r="P3015" s="268" t="n">
        <x:f>I3015*TOMATO_FERTILIZER+J3015*CARROT_FERTILIZER+K3015*MESCLUN_FERTILIZER</x:f>
        <x:v>29480</x:v>
      </x:c>
      <x:c r="Q3015" s="268" t="n">
        <x:f>MIN(M3015,FARMER_HOURS)*FARMER_RATE+MAX(M3015-FARMER_HOURS,0)*TEMP_RATE</x:f>
        <x:v>54430.62033892215</x:v>
      </x:c>
      <x:c r="R3015" s="268" t="n">
        <x:f>O3015-P3015-Q3015-FIXED_COST</x:f>
        <x:v>19123.37966107785</x:v>
      </x:c>
      <x:c r="S3015" s="139" t="str">
        <x:f>IF(AND(L3015&lt;=TOTAL_BED_CAP,N3015&lt;=TEMP_WORKER_CAP),"YES","NO")</x:f>
        <x:v>YES</x:v>
      </x:c>
      <x:c r="T3015" s="139" t="n">
        <x:f>IF(S3015="YES",R3015,-1E+99)</x:f>
        <x:v>19123.37966107785</x:v>
      </x:c>
    </x:row>
    <x:row r="3016">
      <x:c r="A3016" s="139"/>
      <x:c r="B3016" s="139"/>
      <x:c r="C3016" s="139"/>
      <x:c r="D3016" s="139"/>
      <x:c r="E3016" s="139"/>
      <x:c r="F3016" s="139"/>
      <x:c r="G3016" s="139"/>
      <x:c r="H3016" s="139"/>
      <x:c r="I3016" s="266" t="n">
        <x:f>INT((ROW()-ROW($I$46))/((CARROT_CAP+1)*(MESCLUN_CAP+1)))</x:f>
        <x:v>4</x:v>
      </x:c>
      <x:c r="J3016" s="266" t="n">
        <x:f>MOD(INT((ROW()-ROW($I$46))/(MESCLUN_CAP+1)),CARROT_CAP+1)</x:f>
        <x:v>11</x:v>
      </x:c>
      <x:c r="K3016" s="266" t="n">
        <x:f>MOD(ROW()-ROW($I$46),MESCLUN_CAP+1)</x:f>
        <x:v>25</x:v>
      </x:c>
      <x:c r="L3016" s="266" t="n">
        <x:f>SUM(I3016:K3016)</x:f>
        <x:v>40</x:v>
      </x:c>
      <x:c r="M3016" s="267" t="n">
        <x:f>I3016*TOMATO_HOURS*WEEKS*(1+TOMATO_DIM)^I3016+J3016*CARROT_HOURS*WEEKS*(1+CARROT_DIM)^J3016+K3016*MESCLUN_HOURS*WEEKS*(1+MESCLUN_DIM)^K3016</x:f>
        <x:v>2494.7816529370134</x:v>
      </x:c>
      <x:c r="N3016" s="267" t="n">
        <x:f>MAX(M3016-FARMER_HOURS,0)/TEMP_HOURS_PER_WORKER</x:f>
        <x:v>1.232487258984037</x:v>
      </x:c>
      <x:c r="O3016" s="268" t="n">
        <x:f>I3016*TOMATO_PRICE+J3016*CARROT_PRICE+K3016*MESCLUN_PRICE</x:f>
        <x:v>125734</x:v>
      </x:c>
      <x:c r="P3016" s="268" t="n">
        <x:f>I3016*TOMATO_FERTILIZER+J3016*CARROT_FERTILIZER+K3016*MESCLUN_FERTILIZER</x:f>
        <x:v>30360</x:v>
      </x:c>
      <x:c r="Q3016" s="268" t="n">
        <x:f>MIN(M3016,FARMER_HOURS)*FARMER_RATE+MAX(M3016-FARMER_HOURS,0)*TEMP_RATE</x:f>
        <x:v>55812.181474600926</x:v>
      </x:c>
      <x:c r="R3016" s="268" t="n">
        <x:f>O3016-P3016-Q3016-FIXED_COST</x:f>
        <x:v>19561.818525399074</x:v>
      </x:c>
      <x:c r="S3016" s="139" t="str">
        <x:f>IF(AND(L3016&lt;=TOTAL_BED_CAP,N3016&lt;=TEMP_WORKER_CAP),"YES","NO")</x:f>
        <x:v>YES</x:v>
      </x:c>
      <x:c r="T3016" s="139" t="n">
        <x:f>IF(S3016="YES",R3016,-1E+99)</x:f>
        <x:v>19561.818525399074</x:v>
      </x:c>
    </x:row>
    <x:row r="3017">
      <x:c r="A3017" s="139"/>
      <x:c r="B3017" s="139"/>
      <x:c r="C3017" s="139"/>
      <x:c r="D3017" s="139"/>
      <x:c r="E3017" s="139"/>
      <x:c r="F3017" s="139"/>
      <x:c r="G3017" s="139"/>
      <x:c r="H3017" s="139"/>
      <x:c r="I3017" s="266" t="n">
        <x:f>INT((ROW()-ROW($I$46))/((CARROT_CAP+1)*(MESCLUN_CAP+1)))</x:f>
        <x:v>4</x:v>
      </x:c>
      <x:c r="J3017" s="266" t="n">
        <x:f>MOD(INT((ROW()-ROW($I$46))/(MESCLUN_CAP+1)),CARROT_CAP+1)</x:f>
        <x:v>11</x:v>
      </x:c>
      <x:c r="K3017" s="266" t="n">
        <x:f>MOD(ROW()-ROW($I$46),MESCLUN_CAP+1)</x:f>
        <x:v>26</x:v>
      </x:c>
      <x:c r="L3017" s="266" t="n">
        <x:f>SUM(I3017:K3017)</x:f>
        <x:v>41</x:v>
      </x:c>
      <x:c r="M3017" s="267" t="n">
        <x:f>I3017*TOMATO_HOURS*WEEKS*(1+TOMATO_DIM)^I3017+J3017*CARROT_HOURS*WEEKS*(1+CARROT_DIM)^J3017+K3017*MESCLUN_HOURS*WEEKS*(1+MESCLUN_DIM)^K3017</x:f>
        <x:v>2576.1216568977306</x:v>
      </x:c>
      <x:c r="N3017" s="267" t="n">
        <x:f>MAX(M3017-FARMER_HOURS,0)/TEMP_HOURS_PER_WORKER</x:f>
        <x:v>1.2889733728456463</x:v>
      </x:c>
      <x:c r="O3017" s="268" t="n">
        <x:f>I3017*TOMATO_PRICE+J3017*CARROT_PRICE+K3017*MESCLUN_PRICE</x:f>
        <x:v>128434</x:v>
      </x:c>
      <x:c r="P3017" s="268" t="n">
        <x:f>I3017*TOMATO_FERTILIZER+J3017*CARROT_FERTILIZER+K3017*MESCLUN_FERTILIZER</x:f>
        <x:v>31240</x:v>
      </x:c>
      <x:c r="Q3017" s="268" t="n">
        <x:f>MIN(M3017,FARMER_HOURS)*FARMER_RATE+MAX(M3017-FARMER_HOURS,0)*TEMP_RATE</x:f>
        <x:v>57224.334321141156</x:v>
      </x:c>
      <x:c r="R3017" s="268" t="n">
        <x:f>O3017-P3017-Q3017-FIXED_COST</x:f>
        <x:v>19969.665678858844</x:v>
      </x:c>
      <x:c r="S3017" s="139" t="str">
        <x:f>IF(AND(L3017&lt;=TOTAL_BED_CAP,N3017&lt;=TEMP_WORKER_CAP),"YES","NO")</x:f>
        <x:v>YES</x:v>
      </x:c>
      <x:c r="T3017" s="139" t="n">
        <x:f>IF(S3017="YES",R3017,-1E+99)</x:f>
        <x:v>19969.665678858844</x:v>
      </x:c>
    </x:row>
    <x:row r="3018">
      <x:c r="A3018" s="139"/>
      <x:c r="B3018" s="139"/>
      <x:c r="C3018" s="139"/>
      <x:c r="D3018" s="139"/>
      <x:c r="E3018" s="139"/>
      <x:c r="F3018" s="139"/>
      <x:c r="G3018" s="139"/>
      <x:c r="H3018" s="139"/>
      <x:c r="I3018" s="266" t="n">
        <x:f>INT((ROW()-ROW($I$46))/((CARROT_CAP+1)*(MESCLUN_CAP+1)))</x:f>
        <x:v>4</x:v>
      </x:c>
      <x:c r="J3018" s="266" t="n">
        <x:f>MOD(INT((ROW()-ROW($I$46))/(MESCLUN_CAP+1)),CARROT_CAP+1)</x:f>
        <x:v>11</x:v>
      </x:c>
      <x:c r="K3018" s="266" t="n">
        <x:f>MOD(ROW()-ROW($I$46),MESCLUN_CAP+1)</x:f>
        <x:v>27</x:v>
      </x:c>
      <x:c r="L3018" s="266" t="n">
        <x:f>SUM(I3018:K3018)</x:f>
        <x:v>42</x:v>
      </x:c>
      <x:c r="M3018" s="267" t="n">
        <x:f>I3018*TOMATO_HOURS*WEEKS*(1+TOMATO_DIM)^I3018+J3018*CARROT_HOURS*WEEKS*(1+CARROT_DIM)^J3018+K3018*MESCLUN_HOURS*WEEKS*(1+MESCLUN_DIM)^K3018</x:f>
        <x:v>2659.2553614174876</x:v>
      </x:c>
      <x:c r="N3018" s="267" t="n">
        <x:f>MAX(M3018-FARMER_HOURS,0)/TEMP_HOURS_PER_WORKER</x:f>
        <x:v>1.3467051120954776</x:v>
      </x:c>
      <x:c r="O3018" s="268" t="n">
        <x:f>I3018*TOMATO_PRICE+J3018*CARROT_PRICE+K3018*MESCLUN_PRICE</x:f>
        <x:v>131134</x:v>
      </x:c>
      <x:c r="P3018" s="268" t="n">
        <x:f>I3018*TOMATO_FERTILIZER+J3018*CARROT_FERTILIZER+K3018*MESCLUN_FERTILIZER</x:f>
        <x:v>32120</x:v>
      </x:c>
      <x:c r="Q3018" s="268" t="n">
        <x:f>MIN(M3018,FARMER_HOURS)*FARMER_RATE+MAX(M3018-FARMER_HOURS,0)*TEMP_RATE</x:f>
        <x:v>58667.62780238694</x:v>
      </x:c>
      <x:c r="R3018" s="268" t="n">
        <x:f>O3018-P3018-Q3018-FIXED_COST</x:f>
        <x:v>20346.372197613062</x:v>
      </x:c>
      <x:c r="S3018" s="139" t="str">
        <x:f>IF(AND(L3018&lt;=TOTAL_BED_CAP,N3018&lt;=TEMP_WORKER_CAP),"YES","NO")</x:f>
        <x:v>YES</x:v>
      </x:c>
      <x:c r="T3018" s="139" t="n">
        <x:f>IF(S3018="YES",R3018,-1E+99)</x:f>
        <x:v>20346.372197613062</x:v>
      </x:c>
    </x:row>
    <x:row r="3019">
      <x:c r="A3019" s="139"/>
      <x:c r="B3019" s="139"/>
      <x:c r="C3019" s="139"/>
      <x:c r="D3019" s="139"/>
      <x:c r="E3019" s="139"/>
      <x:c r="F3019" s="139"/>
      <x:c r="G3019" s="139"/>
      <x:c r="H3019" s="139"/>
      <x:c r="I3019" s="266" t="n">
        <x:f>INT((ROW()-ROW($I$46))/((CARROT_CAP+1)*(MESCLUN_CAP+1)))</x:f>
        <x:v>4</x:v>
      </x:c>
      <x:c r="J3019" s="266" t="n">
        <x:f>MOD(INT((ROW()-ROW($I$46))/(MESCLUN_CAP+1)),CARROT_CAP+1)</x:f>
        <x:v>11</x:v>
      </x:c>
      <x:c r="K3019" s="266" t="n">
        <x:f>MOD(ROW()-ROW($I$46),MESCLUN_CAP+1)</x:f>
        <x:v>28</x:v>
      </x:c>
      <x:c r="L3019" s="266" t="n">
        <x:f>SUM(I3019:K3019)</x:f>
        <x:v>43</x:v>
      </x:c>
      <x:c r="M3019" s="267" t="n">
        <x:f>I3019*TOMATO_HOURS*WEEKS*(1+TOMATO_DIM)^I3019+J3019*CARROT_HOURS*WEEKS*(1+CARROT_DIM)^J3019+K3019*MESCLUN_HOURS*WEEKS*(1+MESCLUN_DIM)^K3019</x:f>
        <x:v>2744.2148996346414</x:v>
      </x:c>
      <x:c r="N3019" s="267" t="n">
        <x:f>MAX(M3019-FARMER_HOURS,0)/TEMP_HOURS_PER_WORKER</x:f>
        <x:v>1.4057047914129455</x:v>
      </x:c>
      <x:c r="O3019" s="268" t="n">
        <x:f>I3019*TOMATO_PRICE+J3019*CARROT_PRICE+K3019*MESCLUN_PRICE</x:f>
        <x:v>133834</x:v>
      </x:c>
      <x:c r="P3019" s="268" t="n">
        <x:f>I3019*TOMATO_FERTILIZER+J3019*CARROT_FERTILIZER+K3019*MESCLUN_FERTILIZER</x:f>
        <x:v>33000</x:v>
      </x:c>
      <x:c r="Q3019" s="268" t="n">
        <x:f>MIN(M3019,FARMER_HOURS)*FARMER_RATE+MAX(M3019-FARMER_HOURS,0)*TEMP_RATE</x:f>
        <x:v>60142.61978532364</x:v>
      </x:c>
      <x:c r="R3019" s="268" t="n">
        <x:f>O3019-P3019-Q3019-FIXED_COST</x:f>
        <x:v>20691.380214676363</x:v>
      </x:c>
      <x:c r="S3019" s="139" t="str">
        <x:f>IF(AND(L3019&lt;=TOTAL_BED_CAP,N3019&lt;=TEMP_WORKER_CAP),"YES","NO")</x:f>
        <x:v>YES</x:v>
      </x:c>
      <x:c r="T3019" s="139" t="n">
        <x:f>IF(S3019="YES",R3019,-1E+99)</x:f>
        <x:v>20691.380214676363</x:v>
      </x:c>
    </x:row>
    <x:row r="3020">
      <x:c r="A3020" s="139"/>
      <x:c r="B3020" s="139"/>
      <x:c r="C3020" s="139"/>
      <x:c r="D3020" s="139"/>
      <x:c r="E3020" s="139"/>
      <x:c r="F3020" s="139"/>
      <x:c r="G3020" s="139"/>
      <x:c r="H3020" s="139"/>
      <x:c r="I3020" s="266" t="n">
        <x:f>INT((ROW()-ROW($I$46))/((CARROT_CAP+1)*(MESCLUN_CAP+1)))</x:f>
        <x:v>4</x:v>
      </x:c>
      <x:c r="J3020" s="266" t="n">
        <x:f>MOD(INT((ROW()-ROW($I$46))/(MESCLUN_CAP+1)),CARROT_CAP+1)</x:f>
        <x:v>11</x:v>
      </x:c>
      <x:c r="K3020" s="266" t="n">
        <x:f>MOD(ROW()-ROW($I$46),MESCLUN_CAP+1)</x:f>
        <x:v>29</x:v>
      </x:c>
      <x:c r="L3020" s="266" t="n">
        <x:f>SUM(I3020:K3020)</x:f>
        <x:v>44</x:v>
      </x:c>
      <x:c r="M3020" s="267" t="n">
        <x:f>I3020*TOMATO_HOURS*WEEKS*(1+TOMATO_DIM)^I3020+J3020*CARROT_HOURS*WEEKS*(1+CARROT_DIM)^J3020+K3020*MESCLUN_HOURS*WEEKS*(1+MESCLUN_DIM)^K3020</x:f>
        <x:v>2831.032927750294</x:v>
      </x:c>
      <x:c r="N3020" s="267" t="n">
        <x:f>MAX(M3020-FARMER_HOURS,0)/TEMP_HOURS_PER_WORKER</x:f>
        <x:v>1.465995088715482</x:v>
      </x:c>
      <x:c r="O3020" s="268" t="n">
        <x:f>I3020*TOMATO_PRICE+J3020*CARROT_PRICE+K3020*MESCLUN_PRICE</x:f>
        <x:v>136534</x:v>
      </x:c>
      <x:c r="P3020" s="268" t="n">
        <x:f>I3020*TOMATO_FERTILIZER+J3020*CARROT_FERTILIZER+K3020*MESCLUN_FERTILIZER</x:f>
        <x:v>33880</x:v>
      </x:c>
      <x:c r="Q3020" s="268" t="n">
        <x:f>MIN(M3020,FARMER_HOURS)*FARMER_RATE+MAX(M3020-FARMER_HOURS,0)*TEMP_RATE</x:f>
        <x:v>61649.87721788705</x:v>
      </x:c>
      <x:c r="R3020" s="268" t="n">
        <x:f>O3020-P3020-Q3020-FIXED_COST</x:f>
        <x:v>21004.12278211295</x:v>
      </x:c>
      <x:c r="S3020" s="139" t="str">
        <x:f>IF(AND(L3020&lt;=TOTAL_BED_CAP,N3020&lt;=TEMP_WORKER_CAP),"YES","NO")</x:f>
        <x:v>YES</x:v>
      </x:c>
      <x:c r="T3020" s="139" t="n">
        <x:f>IF(S3020="YES",R3020,-1E+99)</x:f>
        <x:v>21004.12278211295</x:v>
      </x:c>
    </x:row>
    <x:row r="3021">
      <x:c r="A3021" s="139"/>
      <x:c r="B3021" s="139"/>
      <x:c r="C3021" s="139"/>
      <x:c r="D3021" s="139"/>
      <x:c r="E3021" s="139"/>
      <x:c r="F3021" s="139"/>
      <x:c r="G3021" s="139"/>
      <x:c r="H3021" s="139"/>
      <x:c r="I3021" s="266" t="n">
        <x:f>INT((ROW()-ROW($I$46))/((CARROT_CAP+1)*(MESCLUN_CAP+1)))</x:f>
        <x:v>4</x:v>
      </x:c>
      <x:c r="J3021" s="266" t="n">
        <x:f>MOD(INT((ROW()-ROW($I$46))/(MESCLUN_CAP+1)),CARROT_CAP+1)</x:f>
        <x:v>11</x:v>
      </x:c>
      <x:c r="K3021" s="266" t="n">
        <x:f>MOD(ROW()-ROW($I$46),MESCLUN_CAP+1)</x:f>
        <x:v>30</x:v>
      </x:c>
      <x:c r="L3021" s="266" t="n">
        <x:f>SUM(I3021:K3021)</x:f>
        <x:v>45</x:v>
      </x:c>
      <x:c r="M3021" s="267" t="n">
        <x:f>I3021*TOMATO_HOURS*WEEKS*(1+TOMATO_DIM)^I3021+J3021*CARROT_HOURS*WEEKS*(1+CARROT_DIM)^J3021+K3021*MESCLUN_HOURS*WEEKS*(1+MESCLUN_DIM)^K3021</x:f>
        <x:v>2919.7426330840644</x:v>
      </x:c>
      <x:c r="N3021" s="267" t="n">
        <x:f>MAX(M3021-FARMER_HOURS,0)/TEMP_HOURS_PER_WORKER</x:f>
        <x:v>1.5275990507528225</x:v>
      </x:c>
      <x:c r="O3021" s="268" t="n">
        <x:f>I3021*TOMATO_PRICE+J3021*CARROT_PRICE+K3021*MESCLUN_PRICE</x:f>
        <x:v>139234</x:v>
      </x:c>
      <x:c r="P3021" s="268" t="n">
        <x:f>I3021*TOMATO_FERTILIZER+J3021*CARROT_FERTILIZER+K3021*MESCLUN_FERTILIZER</x:f>
        <x:v>34760</x:v>
      </x:c>
      <x:c r="Q3021" s="268" t="n">
        <x:f>MIN(M3021,FARMER_HOURS)*FARMER_RATE+MAX(M3021-FARMER_HOURS,0)*TEMP_RATE</x:f>
        <x:v>63189.97626882056</x:v>
      </x:c>
      <x:c r="R3021" s="268" t="n">
        <x:f>O3021-P3021-Q3021-FIXED_COST</x:f>
        <x:v>21284.02373117944</x:v>
      </x:c>
      <x:c r="S3021" s="139" t="str">
        <x:f>IF(AND(L3021&lt;=TOTAL_BED_CAP,N3021&lt;=TEMP_WORKER_CAP),"YES","NO")</x:f>
        <x:v>YES</x:v>
      </x:c>
      <x:c r="T3021" s="139" t="n">
        <x:f>IF(S3021="YES",R3021,-1E+99)</x:f>
        <x:v>21284.02373117944</x:v>
      </x:c>
    </x:row>
    <x:row r="3022">
      <x:c r="A3022" s="139"/>
      <x:c r="B3022" s="139"/>
      <x:c r="C3022" s="139"/>
      <x:c r="D3022" s="139"/>
      <x:c r="E3022" s="139"/>
      <x:c r="F3022" s="139"/>
      <x:c r="G3022" s="139"/>
      <x:c r="H3022" s="139"/>
      <x:c r="I3022" s="266" t="n">
        <x:f>INT((ROW()-ROW($I$46))/((CARROT_CAP+1)*(MESCLUN_CAP+1)))</x:f>
        <x:v>4</x:v>
      </x:c>
      <x:c r="J3022" s="266" t="n">
        <x:f>MOD(INT((ROW()-ROW($I$46))/(MESCLUN_CAP+1)),CARROT_CAP+1)</x:f>
        <x:v>12</x:v>
      </x:c>
      <x:c r="K3022" s="266" t="n">
        <x:f>MOD(ROW()-ROW($I$46),MESCLUN_CAP+1)</x:f>
        <x:v>0</x:v>
      </x:c>
      <x:c r="L3022" s="266" t="n">
        <x:f>SUM(I3022:K3022)</x:f>
        <x:v>16</x:v>
      </x:c>
      <x:c r="M3022" s="267" t="n">
        <x:f>I3022*TOMATO_HOURS*WEEKS*(1+TOMATO_DIM)^I3022+J3022*CARROT_HOURS*WEEKS*(1+CARROT_DIM)^J3022+K3022*MESCLUN_HOURS*WEEKS*(1+MESCLUN_DIM)^K3022</x:f>
        <x:v>1011.2359767286671</x:v>
      </x:c>
      <x:c r="N3022" s="267" t="n">
        <x:f>MAX(M3022-FARMER_HOURS,0)/TEMP_HOURS_PER_WORKER</x:f>
        <x:v>0.20224720606157437</x:v>
      </x:c>
      <x:c r="O3022" s="268" t="n">
        <x:f>I3022*TOMATO_PRICE+J3022*CARROT_PRICE+K3022*MESCLUN_PRICE</x:f>
        <x:v>60328</x:v>
      </x:c>
      <x:c r="P3022" s="268" t="n">
        <x:f>I3022*TOMATO_FERTILIZER+J3022*CARROT_FERTILIZER+K3022*MESCLUN_FERTILIZER</x:f>
        <x:v>8800</x:v>
      </x:c>
      <x:c r="Q3022" s="268" t="n">
        <x:f>MIN(M3022,FARMER_HOURS)*FARMER_RATE+MAX(M3022-FARMER_HOURS,0)*TEMP_RATE</x:f>
        <x:v>30056.18015153936</x:v>
      </x:c>
      <x:c r="R3022" s="268" t="n">
        <x:f>O3022-P3022-Q3022-FIXED_COST</x:f>
        <x:v>1471.81984846064</x:v>
      </x:c>
      <x:c r="S3022" s="139" t="str">
        <x:f>IF(AND(L3022&lt;=TOTAL_BED_CAP,N3022&lt;=TEMP_WORKER_CAP),"YES","NO")</x:f>
        <x:v>YES</x:v>
      </x:c>
      <x:c r="T3022" s="139" t="n">
        <x:f>IF(S3022="YES",R3022,-1E+99)</x:f>
        <x:v>1471.81984846064</x:v>
      </x:c>
    </x:row>
    <x:row r="3023">
      <x:c r="A3023" s="139"/>
      <x:c r="B3023" s="139"/>
      <x:c r="C3023" s="139"/>
      <x:c r="D3023" s="139"/>
      <x:c r="E3023" s="139"/>
      <x:c r="F3023" s="139"/>
      <x:c r="G3023" s="139"/>
      <x:c r="H3023" s="139"/>
      <x:c r="I3023" s="266" t="n">
        <x:f>INT((ROW()-ROW($I$46))/((CARROT_CAP+1)*(MESCLUN_CAP+1)))</x:f>
        <x:v>4</x:v>
      </x:c>
      <x:c r="J3023" s="266" t="n">
        <x:f>MOD(INT((ROW()-ROW($I$46))/(MESCLUN_CAP+1)),CARROT_CAP+1)</x:f>
        <x:v>12</x:v>
      </x:c>
      <x:c r="K3023" s="266" t="n">
        <x:f>MOD(ROW()-ROW($I$46),MESCLUN_CAP+1)</x:f>
        <x:v>1</x:v>
      </x:c>
      <x:c r="L3023" s="266" t="n">
        <x:f>SUM(I3023:K3023)</x:f>
        <x:v>17</x:v>
      </x:c>
      <x:c r="M3023" s="267" t="n">
        <x:f>I3023*TOMATO_HOURS*WEEKS*(1+TOMATO_DIM)^I3023+J3023*CARROT_HOURS*WEEKS*(1+CARROT_DIM)^J3023+K3023*MESCLUN_HOURS*WEEKS*(1+MESCLUN_DIM)^K3023</x:f>
        <x:v>1056.798476728667</x:v>
      </x:c>
      <x:c r="N3023" s="267" t="n">
        <x:f>MAX(M3023-FARMER_HOURS,0)/TEMP_HOURS_PER_WORKER</x:f>
        <x:v>0.23388783106157437</x:v>
      </x:c>
      <x:c r="O3023" s="268" t="n">
        <x:f>I3023*TOMATO_PRICE+J3023*CARROT_PRICE+K3023*MESCLUN_PRICE</x:f>
        <x:v>63028</x:v>
      </x:c>
      <x:c r="P3023" s="268" t="n">
        <x:f>I3023*TOMATO_FERTILIZER+J3023*CARROT_FERTILIZER+K3023*MESCLUN_FERTILIZER</x:f>
        <x:v>9680</x:v>
      </x:c>
      <x:c r="Q3023" s="268" t="n">
        <x:f>MIN(M3023,FARMER_HOURS)*FARMER_RATE+MAX(M3023-FARMER_HOURS,0)*TEMP_RATE</x:f>
        <x:v>30847.19577653936</x:v>
      </x:c>
      <x:c r="R3023" s="268" t="n">
        <x:f>O3023-P3023-Q3023-FIXED_COST</x:f>
        <x:v>2500.80422346064</x:v>
      </x:c>
      <x:c r="S3023" s="139" t="str">
        <x:f>IF(AND(L3023&lt;=TOTAL_BED_CAP,N3023&lt;=TEMP_WORKER_CAP),"YES","NO")</x:f>
        <x:v>YES</x:v>
      </x:c>
      <x:c r="T3023" s="139" t="n">
        <x:f>IF(S3023="YES",R3023,-1E+99)</x:f>
        <x:v>2500.80422346064</x:v>
      </x:c>
    </x:row>
    <x:row r="3024">
      <x:c r="A3024" s="139"/>
      <x:c r="B3024" s="139"/>
      <x:c r="C3024" s="139"/>
      <x:c r="D3024" s="139"/>
      <x:c r="E3024" s="139"/>
      <x:c r="F3024" s="139"/>
      <x:c r="G3024" s="139"/>
      <x:c r="H3024" s="139"/>
      <x:c r="I3024" s="266" t="n">
        <x:f>INT((ROW()-ROW($I$46))/((CARROT_CAP+1)*(MESCLUN_CAP+1)))</x:f>
        <x:v>4</x:v>
      </x:c>
      <x:c r="J3024" s="266" t="n">
        <x:f>MOD(INT((ROW()-ROW($I$46))/(MESCLUN_CAP+1)),CARROT_CAP+1)</x:f>
        <x:v>12</x:v>
      </x:c>
      <x:c r="K3024" s="266" t="n">
        <x:f>MOD(ROW()-ROW($I$46),MESCLUN_CAP+1)</x:f>
        <x:v>2</x:v>
      </x:c>
      <x:c r="L3024" s="266" t="n">
        <x:f>SUM(I3024:K3024)</x:f>
        <x:v>18</x:v>
      </x:c>
      <x:c r="M3024" s="267" t="n">
        <x:f>I3024*TOMATO_HOURS*WEEKS*(1+TOMATO_DIM)^I3024+J3024*CARROT_HOURS*WEEKS*(1+CARROT_DIM)^J3024+K3024*MESCLUN_HOURS*WEEKS*(1+MESCLUN_DIM)^K3024</x:f>
        <x:v>1103.500039228667</x:v>
      </x:c>
      <x:c r="N3024" s="267" t="n">
        <x:f>MAX(M3024-FARMER_HOURS,0)/TEMP_HOURS_PER_WORKER</x:f>
        <x:v>0.2663194716865743</x:v>
      </x:c>
      <x:c r="O3024" s="268" t="n">
        <x:f>I3024*TOMATO_PRICE+J3024*CARROT_PRICE+K3024*MESCLUN_PRICE</x:f>
        <x:v>65728</x:v>
      </x:c>
      <x:c r="P3024" s="268" t="n">
        <x:f>I3024*TOMATO_FERTILIZER+J3024*CARROT_FERTILIZER+K3024*MESCLUN_FERTILIZER</x:f>
        <x:v>10560</x:v>
      </x:c>
      <x:c r="Q3024" s="268" t="n">
        <x:f>MIN(M3024,FARMER_HOURS)*FARMER_RATE+MAX(M3024-FARMER_HOURS,0)*TEMP_RATE</x:f>
        <x:v>31657.986792164356</x:v>
      </x:c>
      <x:c r="R3024" s="268" t="n">
        <x:f>O3024-P3024-Q3024-FIXED_COST</x:f>
        <x:v>3510.0132078356437</x:v>
      </x:c>
      <x:c r="S3024" s="139" t="str">
        <x:f>IF(AND(L3024&lt;=TOTAL_BED_CAP,N3024&lt;=TEMP_WORKER_CAP),"YES","NO")</x:f>
        <x:v>YES</x:v>
      </x:c>
      <x:c r="T3024" s="139" t="n">
        <x:f>IF(S3024="YES",R3024,-1E+99)</x:f>
        <x:v>3510.0132078356437</x:v>
      </x:c>
    </x:row>
    <x:row r="3025">
      <x:c r="A3025" s="139"/>
      <x:c r="B3025" s="139"/>
      <x:c r="C3025" s="139"/>
      <x:c r="D3025" s="139"/>
      <x:c r="E3025" s="139"/>
      <x:c r="F3025" s="139"/>
      <x:c r="G3025" s="139"/>
      <x:c r="H3025" s="139"/>
      <x:c r="I3025" s="266" t="n">
        <x:f>INT((ROW()-ROW($I$46))/((CARROT_CAP+1)*(MESCLUN_CAP+1)))</x:f>
        <x:v>4</x:v>
      </x:c>
      <x:c r="J3025" s="266" t="n">
        <x:f>MOD(INT((ROW()-ROW($I$46))/(MESCLUN_CAP+1)),CARROT_CAP+1)</x:f>
        <x:v>12</x:v>
      </x:c>
      <x:c r="K3025" s="266" t="n">
        <x:f>MOD(ROW()-ROW($I$46),MESCLUN_CAP+1)</x:f>
        <x:v>3</x:v>
      </x:c>
      <x:c r="L3025" s="266" t="n">
        <x:f>SUM(I3025:K3025)</x:f>
        <x:v>19</x:v>
      </x:c>
      <x:c r="M3025" s="267" t="n">
        <x:f>I3025*TOMATO_HOURS*WEEKS*(1+TOMATO_DIM)^I3025+J3025*CARROT_HOURS*WEEKS*(1+CARROT_DIM)^J3025+K3025*MESCLUN_HOURS*WEEKS*(1+MESCLUN_DIM)^K3025</x:f>
        <x:v>1151.3620216505421</x:v>
      </x:c>
      <x:c r="N3025" s="267" t="n">
        <x:f>MAX(M3025-FARMER_HOURS,0)/TEMP_HOURS_PER_WORKER</x:f>
        <x:v>0.29955695947954314</x:v>
      </x:c>
      <x:c r="O3025" s="268" t="n">
        <x:f>I3025*TOMATO_PRICE+J3025*CARROT_PRICE+K3025*MESCLUN_PRICE</x:f>
        <x:v>68428</x:v>
      </x:c>
      <x:c r="P3025" s="268" t="n">
        <x:f>I3025*TOMATO_FERTILIZER+J3025*CARROT_FERTILIZER+K3025*MESCLUN_FERTILIZER</x:f>
        <x:v>11440</x:v>
      </x:c>
      <x:c r="Q3025" s="268" t="n">
        <x:f>MIN(M3025,FARMER_HOURS)*FARMER_RATE+MAX(M3025-FARMER_HOURS,0)*TEMP_RATE</x:f>
        <x:v>32488.92398698858</x:v>
      </x:c>
      <x:c r="R3025" s="268" t="n">
        <x:f>O3025-P3025-Q3025-FIXED_COST</x:f>
        <x:v>4499.076013011421</x:v>
      </x:c>
      <x:c r="S3025" s="139" t="str">
        <x:f>IF(AND(L3025&lt;=TOTAL_BED_CAP,N3025&lt;=TEMP_WORKER_CAP),"YES","NO")</x:f>
        <x:v>YES</x:v>
      </x:c>
      <x:c r="T3025" s="139" t="n">
        <x:f>IF(S3025="YES",R3025,-1E+99)</x:f>
        <x:v>4499.076013011421</x:v>
      </x:c>
    </x:row>
    <x:row r="3026">
      <x:c r="A3026" s="139"/>
      <x:c r="B3026" s="139"/>
      <x:c r="C3026" s="139"/>
      <x:c r="D3026" s="139"/>
      <x:c r="E3026" s="139"/>
      <x:c r="F3026" s="139"/>
      <x:c r="G3026" s="139"/>
      <x:c r="H3026" s="139"/>
      <x:c r="I3026" s="266" t="n">
        <x:f>INT((ROW()-ROW($I$46))/((CARROT_CAP+1)*(MESCLUN_CAP+1)))</x:f>
        <x:v>4</x:v>
      </x:c>
      <x:c r="J3026" s="266" t="n">
        <x:f>MOD(INT((ROW()-ROW($I$46))/(MESCLUN_CAP+1)),CARROT_CAP+1)</x:f>
        <x:v>12</x:v>
      </x:c>
      <x:c r="K3026" s="266" t="n">
        <x:f>MOD(ROW()-ROW($I$46),MESCLUN_CAP+1)</x:f>
        <x:v>4</x:v>
      </x:c>
      <x:c r="L3026" s="266" t="n">
        <x:f>SUM(I3026:K3026)</x:f>
        <x:v>20</x:v>
      </x:c>
      <x:c r="M3026" s="267" t="n">
        <x:f>I3026*TOMATO_HOURS*WEEKS*(1+TOMATO_DIM)^I3026+J3026*CARROT_HOURS*WEEKS*(1+CARROT_DIM)^J3026+K3026*MESCLUN_HOURS*WEEKS*(1+MESCLUN_DIM)^K3026</x:f>
        <x:v>1200.4061373731984</x:v>
      </x:c>
      <x:c r="N3026" s="267" t="n">
        <x:f>MAX(M3026-FARMER_HOURS,0)/TEMP_HOURS_PER_WORKER</x:f>
        <x:v>0.3336153731758322</x:v>
      </x:c>
      <x:c r="O3026" s="268" t="n">
        <x:f>I3026*TOMATO_PRICE+J3026*CARROT_PRICE+K3026*MESCLUN_PRICE</x:f>
        <x:v>71128</x:v>
      </x:c>
      <x:c r="P3026" s="268" t="n">
        <x:f>I3026*TOMATO_FERTILIZER+J3026*CARROT_FERTILIZER+K3026*MESCLUN_FERTILIZER</x:f>
        <x:v>12320</x:v>
      </x:c>
      <x:c r="Q3026" s="268" t="n">
        <x:f>MIN(M3026,FARMER_HOURS)*FARMER_RATE+MAX(M3026-FARMER_HOURS,0)*TEMP_RATE</x:f>
        <x:v>33340.384329395805</x:v>
      </x:c>
      <x:c r="R3026" s="268" t="n">
        <x:f>O3026-P3026-Q3026-FIXED_COST</x:f>
        <x:v>5467.615670604195</x:v>
      </x:c>
      <x:c r="S3026" s="139" t="str">
        <x:f>IF(AND(L3026&lt;=TOTAL_BED_CAP,N3026&lt;=TEMP_WORKER_CAP),"YES","NO")</x:f>
        <x:v>YES</x:v>
      </x:c>
      <x:c r="T3026" s="139" t="n">
        <x:f>IF(S3026="YES",R3026,-1E+99)</x:f>
        <x:v>5467.615670604195</x:v>
      </x:c>
    </x:row>
    <x:row r="3027">
      <x:c r="A3027" s="139"/>
      <x:c r="B3027" s="139"/>
      <x:c r="C3027" s="139"/>
      <x:c r="D3027" s="139"/>
      <x:c r="E3027" s="139"/>
      <x:c r="F3027" s="139"/>
      <x:c r="G3027" s="139"/>
      <x:c r="H3027" s="139"/>
      <x:c r="I3027" s="266" t="n">
        <x:f>INT((ROW()-ROW($I$46))/((CARROT_CAP+1)*(MESCLUN_CAP+1)))</x:f>
        <x:v>4</x:v>
      </x:c>
      <x:c r="J3027" s="266" t="n">
        <x:f>MOD(INT((ROW()-ROW($I$46))/(MESCLUN_CAP+1)),CARROT_CAP+1)</x:f>
        <x:v>12</x:v>
      </x:c>
      <x:c r="K3027" s="266" t="n">
        <x:f>MOD(ROW()-ROW($I$46),MESCLUN_CAP+1)</x:f>
        <x:v>5</x:v>
      </x:c>
      <x:c r="L3027" s="266" t="n">
        <x:f>SUM(I3027:K3027)</x:f>
        <x:v>21</x:v>
      </x:c>
      <x:c r="M3027" s="267" t="n">
        <x:f>I3027*TOMATO_HOURS*WEEKS*(1+TOMATO_DIM)^I3027+J3027*CARROT_HOURS*WEEKS*(1+CARROT_DIM)^J3027+K3027*MESCLUN_HOURS*WEEKS*(1+MESCLUN_DIM)^K3027</x:f>
        <x:v>1250.654461294402</x:v>
      </x:c>
      <x:c r="N3027" s="267" t="n">
        <x:f>MAX(M3027-FARMER_HOURS,0)/TEMP_HOURS_PER_WORKER</x:f>
        <x:v>0.3685100425655569</x:v>
      </x:c>
      <x:c r="O3027" s="268" t="n">
        <x:f>I3027*TOMATO_PRICE+J3027*CARROT_PRICE+K3027*MESCLUN_PRICE</x:f>
        <x:v>73828</x:v>
      </x:c>
      <x:c r="P3027" s="268" t="n">
        <x:f>I3027*TOMATO_FERTILIZER+J3027*CARROT_FERTILIZER+K3027*MESCLUN_FERTILIZER</x:f>
        <x:v>13200</x:v>
      </x:c>
      <x:c r="Q3027" s="268" t="n">
        <x:f>MIN(M3027,FARMER_HOURS)*FARMER_RATE+MAX(M3027-FARMER_HOURS,0)*TEMP_RATE</x:f>
        <x:v>34212.75106413892</x:v>
      </x:c>
      <x:c r="R3027" s="268" t="n">
        <x:f>O3027-P3027-Q3027-FIXED_COST</x:f>
        <x:v>6415.2489358610765</x:v>
      </x:c>
      <x:c r="S3027" s="139" t="str">
        <x:f>IF(AND(L3027&lt;=TOTAL_BED_CAP,N3027&lt;=TEMP_WORKER_CAP),"YES","NO")</x:f>
        <x:v>YES</x:v>
      </x:c>
      <x:c r="T3027" s="139" t="n">
        <x:f>IF(S3027="YES",R3027,-1E+99)</x:f>
        <x:v>6415.2489358610765</x:v>
      </x:c>
    </x:row>
    <x:row r="3028">
      <x:c r="A3028" s="139"/>
      <x:c r="B3028" s="139"/>
      <x:c r="C3028" s="139"/>
      <x:c r="D3028" s="139"/>
      <x:c r="E3028" s="139"/>
      <x:c r="F3028" s="139"/>
      <x:c r="G3028" s="139"/>
      <x:c r="H3028" s="139"/>
      <x:c r="I3028" s="266" t="n">
        <x:f>INT((ROW()-ROW($I$46))/((CARROT_CAP+1)*(MESCLUN_CAP+1)))</x:f>
        <x:v>4</x:v>
      </x:c>
      <x:c r="J3028" s="266" t="n">
        <x:f>MOD(INT((ROW()-ROW($I$46))/(MESCLUN_CAP+1)),CARROT_CAP+1)</x:f>
        <x:v>12</x:v>
      </x:c>
      <x:c r="K3028" s="266" t="n">
        <x:f>MOD(ROW()-ROW($I$46),MESCLUN_CAP+1)</x:f>
        <x:v>6</x:v>
      </x:c>
      <x:c r="L3028" s="266" t="n">
        <x:f>SUM(I3028:K3028)</x:f>
        <x:v>22</x:v>
      </x:c>
      <x:c r="M3028" s="267" t="n">
        <x:f>I3028*TOMATO_HOURS*WEEKS*(1+TOMATO_DIM)^I3028+J3028*CARROT_HOURS*WEEKS*(1+CARROT_DIM)^J3028+K3028*MESCLUN_HOURS*WEEKS*(1+MESCLUN_DIM)^K3028</x:f>
        <x:v>1302.1294354760348</x:v>
      </x:c>
      <x:c r="N3028" s="267" t="n">
        <x:f>MAX(M3028-FARMER_HOURS,0)/TEMP_HOURS_PER_WORKER</x:f>
        <x:v>0.40425655241391306</x:v>
      </x:c>
      <x:c r="O3028" s="268" t="n">
        <x:f>I3028*TOMATO_PRICE+J3028*CARROT_PRICE+K3028*MESCLUN_PRICE</x:f>
        <x:v>76528</x:v>
      </x:c>
      <x:c r="P3028" s="268" t="n">
        <x:f>I3028*TOMATO_FERTILIZER+J3028*CARROT_FERTILIZER+K3028*MESCLUN_FERTILIZER</x:f>
        <x:v>14080</x:v>
      </x:c>
      <x:c r="Q3028" s="268" t="n">
        <x:f>MIN(M3028,FARMER_HOURS)*FARMER_RATE+MAX(M3028-FARMER_HOURS,0)*TEMP_RATE</x:f>
        <x:v>35106.413810347825</x:v>
      </x:c>
      <x:c r="R3028" s="268" t="n">
        <x:f>O3028-P3028-Q3028-FIXED_COST</x:f>
        <x:v>7341.586189652175</x:v>
      </x:c>
      <x:c r="S3028" s="139" t="str">
        <x:f>IF(AND(L3028&lt;=TOTAL_BED_CAP,N3028&lt;=TEMP_WORKER_CAP),"YES","NO")</x:f>
        <x:v>YES</x:v>
      </x:c>
      <x:c r="T3028" s="139" t="n">
        <x:f>IF(S3028="YES",R3028,-1E+99)</x:f>
        <x:v>7341.586189652175</x:v>
      </x:c>
    </x:row>
    <x:row r="3029">
      <x:c r="A3029" s="139"/>
      <x:c r="B3029" s="139"/>
      <x:c r="C3029" s="139"/>
      <x:c r="D3029" s="139"/>
      <x:c r="E3029" s="139"/>
      <x:c r="F3029" s="139"/>
      <x:c r="G3029" s="139"/>
      <x:c r="H3029" s="139"/>
      <x:c r="I3029" s="266" t="n">
        <x:f>INT((ROW()-ROW($I$46))/((CARROT_CAP+1)*(MESCLUN_CAP+1)))</x:f>
        <x:v>4</x:v>
      </x:c>
      <x:c r="J3029" s="266" t="n">
        <x:f>MOD(INT((ROW()-ROW($I$46))/(MESCLUN_CAP+1)),CARROT_CAP+1)</x:f>
        <x:v>12</x:v>
      </x:c>
      <x:c r="K3029" s="266" t="n">
        <x:f>MOD(ROW()-ROW($I$46),MESCLUN_CAP+1)</x:f>
        <x:v>7</x:v>
      </x:c>
      <x:c r="L3029" s="266" t="n">
        <x:f>SUM(I3029:K3029)</x:f>
        <x:v>23</x:v>
      </x:c>
      <x:c r="M3029" s="267" t="n">
        <x:f>I3029*TOMATO_HOURS*WEEKS*(1+TOMATO_DIM)^I3029+J3029*CARROT_HOURS*WEEKS*(1+CARROT_DIM)^J3029+K3029*MESCLUN_HOURS*WEEKS*(1+MESCLUN_DIM)^K3029</x:f>
        <x:v>1354.8538748739952</x:v>
      </x:c>
      <x:c r="N3029" s="267" t="n">
        <x:f>MAX(M3029-FARMER_HOURS,0)/TEMP_HOURS_PER_WORKER</x:f>
        <x:v>0.44087074644027446</x:v>
      </x:c>
      <x:c r="O3029" s="268" t="n">
        <x:f>I3029*TOMATO_PRICE+J3029*CARROT_PRICE+K3029*MESCLUN_PRICE</x:f>
        <x:v>79228</x:v>
      </x:c>
      <x:c r="P3029" s="268" t="n">
        <x:f>I3029*TOMATO_FERTILIZER+J3029*CARROT_FERTILIZER+K3029*MESCLUN_FERTILIZER</x:f>
        <x:v>14960</x:v>
      </x:c>
      <x:c r="Q3029" s="268" t="n">
        <x:f>MIN(M3029,FARMER_HOURS)*FARMER_RATE+MAX(M3029-FARMER_HOURS,0)*TEMP_RATE</x:f>
        <x:v>36021.76866100686</x:v>
      </x:c>
      <x:c r="R3029" s="268" t="n">
        <x:f>O3029-P3029-Q3029-FIXED_COST</x:f>
        <x:v>8246.231338993137</x:v>
      </x:c>
      <x:c r="S3029" s="139" t="str">
        <x:f>IF(AND(L3029&lt;=TOTAL_BED_CAP,N3029&lt;=TEMP_WORKER_CAP),"YES","NO")</x:f>
        <x:v>YES</x:v>
      </x:c>
      <x:c r="T3029" s="139" t="n">
        <x:f>IF(S3029="YES",R3029,-1E+99)</x:f>
        <x:v>8246.231338993137</x:v>
      </x:c>
    </x:row>
    <x:row r="3030">
      <x:c r="A3030" s="139"/>
      <x:c r="B3030" s="139"/>
      <x:c r="C3030" s="139"/>
      <x:c r="D3030" s="139"/>
      <x:c r="E3030" s="139"/>
      <x:c r="F3030" s="139"/>
      <x:c r="G3030" s="139"/>
      <x:c r="H3030" s="139"/>
      <x:c r="I3030" s="266" t="n">
        <x:f>INT((ROW()-ROW($I$46))/((CARROT_CAP+1)*(MESCLUN_CAP+1)))</x:f>
        <x:v>4</x:v>
      </x:c>
      <x:c r="J3030" s="266" t="n">
        <x:f>MOD(INT((ROW()-ROW($I$46))/(MESCLUN_CAP+1)),CARROT_CAP+1)</x:f>
        <x:v>12</x:v>
      </x:c>
      <x:c r="K3030" s="266" t="n">
        <x:f>MOD(ROW()-ROW($I$46),MESCLUN_CAP+1)</x:f>
        <x:v>8</x:v>
      </x:c>
      <x:c r="L3030" s="266" t="n">
        <x:f>SUM(I3030:K3030)</x:f>
        <x:v>24</x:v>
      </x:c>
      <x:c r="M3030" s="267" t="n">
        <x:f>I3030*TOMATO_HOURS*WEEKS*(1+TOMATO_DIM)^I3030+J3030*CARROT_HOURS*WEEKS*(1+CARROT_DIM)^J3030+K3030*MESCLUN_HOURS*WEEKS*(1+MESCLUN_DIM)^K3030</x:f>
        <x:v>1408.8509731539755</x:v>
      </x:c>
      <x:c r="N3030" s="267" t="n">
        <x:f>MAX(M3030-FARMER_HOURS,0)/TEMP_HOURS_PER_WORKER</x:f>
        <x:v>0.4783687313569274</x:v>
      </x:c>
      <x:c r="O3030" s="268" t="n">
        <x:f>I3030*TOMATO_PRICE+J3030*CARROT_PRICE+K3030*MESCLUN_PRICE</x:f>
        <x:v>81928</x:v>
      </x:c>
      <x:c r="P3030" s="268" t="n">
        <x:f>I3030*TOMATO_FERTILIZER+J3030*CARROT_FERTILIZER+K3030*MESCLUN_FERTILIZER</x:f>
        <x:v>15840</x:v>
      </x:c>
      <x:c r="Q3030" s="268" t="n">
        <x:f>MIN(M3030,FARMER_HOURS)*FARMER_RATE+MAX(M3030-FARMER_HOURS,0)*TEMP_RATE</x:f>
        <x:v>36959.21828392318</x:v>
      </x:c>
      <x:c r="R3030" s="268" t="n">
        <x:f>O3030-P3030-Q3030-FIXED_COST</x:f>
        <x:v>9128.781716076817</x:v>
      </x:c>
      <x:c r="S3030" s="139" t="str">
        <x:f>IF(AND(L3030&lt;=TOTAL_BED_CAP,N3030&lt;=TEMP_WORKER_CAP),"YES","NO")</x:f>
        <x:v>YES</x:v>
      </x:c>
      <x:c r="T3030" s="139" t="n">
        <x:f>IF(S3030="YES",R3030,-1E+99)</x:f>
        <x:v>9128.781716076817</x:v>
      </x:c>
    </x:row>
    <x:row r="3031">
      <x:c r="A3031" s="139"/>
      <x:c r="B3031" s="139"/>
      <x:c r="C3031" s="139"/>
      <x:c r="D3031" s="139"/>
      <x:c r="E3031" s="139"/>
      <x:c r="F3031" s="139"/>
      <x:c r="G3031" s="139"/>
      <x:c r="H3031" s="139"/>
      <x:c r="I3031" s="266" t="n">
        <x:f>INT((ROW()-ROW($I$46))/((CARROT_CAP+1)*(MESCLUN_CAP+1)))</x:f>
        <x:v>4</x:v>
      </x:c>
      <x:c r="J3031" s="266" t="n">
        <x:f>MOD(INT((ROW()-ROW($I$46))/(MESCLUN_CAP+1)),CARROT_CAP+1)</x:f>
        <x:v>12</x:v>
      </x:c>
      <x:c r="K3031" s="266" t="n">
        <x:f>MOD(ROW()-ROW($I$46),MESCLUN_CAP+1)</x:f>
        <x:v>9</x:v>
      </x:c>
      <x:c r="L3031" s="266" t="n">
        <x:f>SUM(I3031:K3031)</x:f>
        <x:v>25</x:v>
      </x:c>
      <x:c r="M3031" s="267" t="n">
        <x:f>I3031*TOMATO_HOURS*WEEKS*(1+TOMATO_DIM)^I3031+J3031*CARROT_HOURS*WEEKS*(1+CARROT_DIM)^J3031+K3031*MESCLUN_HOURS*WEEKS*(1+MESCLUN_DIM)^K3031</x:f>
        <x:v>1464.1443085943697</x:v>
      </x:c>
      <x:c r="N3031" s="267" t="n">
        <x:f>MAX(M3031-FARMER_HOURS,0)/TEMP_HOURS_PER_WORKER</x:f>
        <x:v>0.5167668809683122</x:v>
      </x:c>
      <x:c r="O3031" s="268" t="n">
        <x:f>I3031*TOMATO_PRICE+J3031*CARROT_PRICE+K3031*MESCLUN_PRICE</x:f>
        <x:v>84628</x:v>
      </x:c>
      <x:c r="P3031" s="268" t="n">
        <x:f>I3031*TOMATO_FERTILIZER+J3031*CARROT_FERTILIZER+K3031*MESCLUN_FERTILIZER</x:f>
        <x:v>16720</x:v>
      </x:c>
      <x:c r="Q3031" s="268" t="n">
        <x:f>MIN(M3031,FARMER_HOURS)*FARMER_RATE+MAX(M3031-FARMER_HOURS,0)*TEMP_RATE</x:f>
        <x:v>37919.17202420781</x:v>
      </x:c>
      <x:c r="R3031" s="268" t="n">
        <x:f>O3031-P3031-Q3031-FIXED_COST</x:f>
        <x:v>9988.827975792192</x:v>
      </x:c>
      <x:c r="S3031" s="139" t="str">
        <x:f>IF(AND(L3031&lt;=TOTAL_BED_CAP,N3031&lt;=TEMP_WORKER_CAP),"YES","NO")</x:f>
        <x:v>YES</x:v>
      </x:c>
      <x:c r="T3031" s="139" t="n">
        <x:f>IF(S3031="YES",R3031,-1E+99)</x:f>
        <x:v>9988.827975792192</x:v>
      </x:c>
    </x:row>
    <x:row r="3032">
      <x:c r="A3032" s="139"/>
      <x:c r="B3032" s="139"/>
      <x:c r="C3032" s="139"/>
      <x:c r="D3032" s="139"/>
      <x:c r="E3032" s="139"/>
      <x:c r="F3032" s="139"/>
      <x:c r="G3032" s="139"/>
      <x:c r="H3032" s="139"/>
      <x:c r="I3032" s="266" t="n">
        <x:f>INT((ROW()-ROW($I$46))/((CARROT_CAP+1)*(MESCLUN_CAP+1)))</x:f>
        <x:v>4</x:v>
      </x:c>
      <x:c r="J3032" s="266" t="n">
        <x:f>MOD(INT((ROW()-ROW($I$46))/(MESCLUN_CAP+1)),CARROT_CAP+1)</x:f>
        <x:v>12</x:v>
      </x:c>
      <x:c r="K3032" s="266" t="n">
        <x:f>MOD(ROW()-ROW($I$46),MESCLUN_CAP+1)</x:f>
        <x:v>10</x:v>
      </x:c>
      <x:c r="L3032" s="266" t="n">
        <x:f>SUM(I3032:K3032)</x:f>
        <x:v>26</x:v>
      </x:c>
      <x:c r="M3032" s="267" t="n">
        <x:f>I3032*TOMATO_HOURS*WEEKS*(1+TOMATO_DIM)^I3032+J3032*CARROT_HOURS*WEEKS*(1+CARROT_DIM)^J3032+K3032*MESCLUN_HOURS*WEEKS*(1+MESCLUN_DIM)^K3032</x:f>
        <x:v>1520.7578500775826</x:v>
      </x:c>
      <x:c r="N3032" s="267" t="n">
        <x:f>MAX(M3032-FARMER_HOURS,0)/TEMP_HOURS_PER_WORKER</x:f>
        <x:v>0.5560818403316545</x:v>
      </x:c>
      <x:c r="O3032" s="268" t="n">
        <x:f>I3032*TOMATO_PRICE+J3032*CARROT_PRICE+K3032*MESCLUN_PRICE</x:f>
        <x:v>87328</x:v>
      </x:c>
      <x:c r="P3032" s="268" t="n">
        <x:f>I3032*TOMATO_FERTILIZER+J3032*CARROT_FERTILIZER+K3032*MESCLUN_FERTILIZER</x:f>
        <x:v>17600</x:v>
      </x:c>
      <x:c r="Q3032" s="268" t="n">
        <x:f>MIN(M3032,FARMER_HOURS)*FARMER_RATE+MAX(M3032-FARMER_HOURS,0)*TEMP_RATE</x:f>
        <x:v>38902.04600829136</x:v>
      </x:c>
      <x:c r="R3032" s="268" t="n">
        <x:f>O3032-P3032-Q3032-FIXED_COST</x:f>
        <x:v>10825.953991708637</x:v>
      </x:c>
      <x:c r="S3032" s="139" t="str">
        <x:f>IF(AND(L3032&lt;=TOTAL_BED_CAP,N3032&lt;=TEMP_WORKER_CAP),"YES","NO")</x:f>
        <x:v>YES</x:v>
      </x:c>
      <x:c r="T3032" s="139" t="n">
        <x:f>IF(S3032="YES",R3032,-1E+99)</x:f>
        <x:v>10825.953991708637</x:v>
      </x:c>
    </x:row>
    <x:row r="3033">
      <x:c r="A3033" s="139"/>
      <x:c r="B3033" s="139"/>
      <x:c r="C3033" s="139"/>
      <x:c r="D3033" s="139"/>
      <x:c r="E3033" s="139"/>
      <x:c r="F3033" s="139"/>
      <x:c r="G3033" s="139"/>
      <x:c r="H3033" s="139"/>
      <x:c r="I3033" s="266" t="n">
        <x:f>INT((ROW()-ROW($I$46))/((CARROT_CAP+1)*(MESCLUN_CAP+1)))</x:f>
        <x:v>4</x:v>
      </x:c>
      <x:c r="J3033" s="266" t="n">
        <x:f>MOD(INT((ROW()-ROW($I$46))/(MESCLUN_CAP+1)),CARROT_CAP+1)</x:f>
        <x:v>12</x:v>
      </x:c>
      <x:c r="K3033" s="266" t="n">
        <x:f>MOD(ROW()-ROW($I$46),MESCLUN_CAP+1)</x:f>
        <x:v>11</x:v>
      </x:c>
      <x:c r="L3033" s="266" t="n">
        <x:f>SUM(I3033:K3033)</x:f>
        <x:v>27</x:v>
      </x:c>
      <x:c r="M3033" s="267" t="n">
        <x:f>I3033*TOMATO_HOURS*WEEKS*(1+TOMATO_DIM)^I3033+J3033*CARROT_HOURS*WEEKS*(1+CARROT_DIM)^J3033+K3033*MESCLUN_HOURS*WEEKS*(1+MESCLUN_DIM)^K3033</x:f>
        <x:v>1578.7159631710217</x:v>
      </x:c>
      <x:c r="N3033" s="267" t="n">
        <x:f>MAX(M3033-FARMER_HOURS,0)/TEMP_HOURS_PER_WORKER</x:f>
        <x:v>0.5963305299798762</x:v>
      </x:c>
      <x:c r="O3033" s="268" t="n">
        <x:f>I3033*TOMATO_PRICE+J3033*CARROT_PRICE+K3033*MESCLUN_PRICE</x:f>
        <x:v>90028</x:v>
      </x:c>
      <x:c r="P3033" s="268" t="n">
        <x:f>I3033*TOMATO_FERTILIZER+J3033*CARROT_FERTILIZER+K3033*MESCLUN_FERTILIZER</x:f>
        <x:v>18480</x:v>
      </x:c>
      <x:c r="Q3033" s="268" t="n">
        <x:f>MIN(M3033,FARMER_HOURS)*FARMER_RATE+MAX(M3033-FARMER_HOURS,0)*TEMP_RATE</x:f>
        <x:v>39908.2632494969</x:v>
      </x:c>
      <x:c r="R3033" s="268" t="n">
        <x:f>O3033-P3033-Q3033-FIXED_COST</x:f>
        <x:v>11639.7367505031</x:v>
      </x:c>
      <x:c r="S3033" s="139" t="str">
        <x:f>IF(AND(L3033&lt;=TOTAL_BED_CAP,N3033&lt;=TEMP_WORKER_CAP),"YES","NO")</x:f>
        <x:v>YES</x:v>
      </x:c>
      <x:c r="T3033" s="139" t="n">
        <x:f>IF(S3033="YES",R3033,-1E+99)</x:f>
        <x:v>11639.7367505031</x:v>
      </x:c>
    </x:row>
    <x:row r="3034">
      <x:c r="A3034" s="139"/>
      <x:c r="B3034" s="139"/>
      <x:c r="C3034" s="139"/>
      <x:c r="D3034" s="139"/>
      <x:c r="E3034" s="139"/>
      <x:c r="F3034" s="139"/>
      <x:c r="G3034" s="139"/>
      <x:c r="H3034" s="139"/>
      <x:c r="I3034" s="266" t="n">
        <x:f>INT((ROW()-ROW($I$46))/((CARROT_CAP+1)*(MESCLUN_CAP+1)))</x:f>
        <x:v>4</x:v>
      </x:c>
      <x:c r="J3034" s="266" t="n">
        <x:f>MOD(INT((ROW()-ROW($I$46))/(MESCLUN_CAP+1)),CARROT_CAP+1)</x:f>
        <x:v>12</x:v>
      </x:c>
      <x:c r="K3034" s="266" t="n">
        <x:f>MOD(ROW()-ROW($I$46),MESCLUN_CAP+1)</x:f>
        <x:v>12</x:v>
      </x:c>
      <x:c r="L3034" s="266" t="n">
        <x:f>SUM(I3034:K3034)</x:f>
        <x:v>28</x:v>
      </x:c>
      <x:c r="M3034" s="267" t="n">
        <x:f>I3034*TOMATO_HOURS*WEEKS*(1+TOMATO_DIM)^I3034+J3034*CARROT_HOURS*WEEKS*(1+CARROT_DIM)^J3034+K3034*MESCLUN_HOURS*WEEKS*(1+MESCLUN_DIM)^K3034</x:f>
        <x:v>1638.043416299086</x:v>
      </x:c>
      <x:c r="N3034" s="267" t="n">
        <x:f>MAX(M3034-FARMER_HOURS,0)/TEMP_HOURS_PER_WORKER</x:f>
        <x:v>0.6375301502076985</x:v>
      </x:c>
      <x:c r="O3034" s="268" t="n">
        <x:f>I3034*TOMATO_PRICE+J3034*CARROT_PRICE+K3034*MESCLUN_PRICE</x:f>
        <x:v>92728</x:v>
      </x:c>
      <x:c r="P3034" s="268" t="n">
        <x:f>I3034*TOMATO_FERTILIZER+J3034*CARROT_FERTILIZER+K3034*MESCLUN_FERTILIZER</x:f>
        <x:v>19360</x:v>
      </x:c>
      <x:c r="Q3034" s="268" t="n">
        <x:f>MIN(M3034,FARMER_HOURS)*FARMER_RATE+MAX(M3034-FARMER_HOURS,0)*TEMP_RATE</x:f>
        <x:v>40938.25375519246</x:v>
      </x:c>
      <x:c r="R3034" s="268" t="n">
        <x:f>O3034-P3034-Q3034-FIXED_COST</x:f>
        <x:v>12429.746244807538</x:v>
      </x:c>
      <x:c r="S3034" s="139" t="str">
        <x:f>IF(AND(L3034&lt;=TOTAL_BED_CAP,N3034&lt;=TEMP_WORKER_CAP),"YES","NO")</x:f>
        <x:v>YES</x:v>
      </x:c>
      <x:c r="T3034" s="139" t="n">
        <x:f>IF(S3034="YES",R3034,-1E+99)</x:f>
        <x:v>12429.746244807538</x:v>
      </x:c>
    </x:row>
    <x:row r="3035">
      <x:c r="A3035" s="139"/>
      <x:c r="B3035" s="139"/>
      <x:c r="C3035" s="139"/>
      <x:c r="D3035" s="139"/>
      <x:c r="E3035" s="139"/>
      <x:c r="F3035" s="139"/>
      <x:c r="G3035" s="139"/>
      <x:c r="H3035" s="139"/>
      <x:c r="I3035" s="266" t="n">
        <x:f>INT((ROW()-ROW($I$46))/((CARROT_CAP+1)*(MESCLUN_CAP+1)))</x:f>
        <x:v>4</x:v>
      </x:c>
      <x:c r="J3035" s="266" t="n">
        <x:f>MOD(INT((ROW()-ROW($I$46))/(MESCLUN_CAP+1)),CARROT_CAP+1)</x:f>
        <x:v>12</x:v>
      </x:c>
      <x:c r="K3035" s="266" t="n">
        <x:f>MOD(ROW()-ROW($I$46),MESCLUN_CAP+1)</x:f>
        <x:v>13</x:v>
      </x:c>
      <x:c r="L3035" s="266" t="n">
        <x:f>SUM(I3035:K3035)</x:f>
        <x:v>29</x:v>
      </x:c>
      <x:c r="M3035" s="267" t="n">
        <x:f>I3035*TOMATO_HOURS*WEEKS*(1+TOMATO_DIM)^I3035+J3035*CARROT_HOURS*WEEKS*(1+CARROT_DIM)^J3035+K3035*MESCLUN_HOURS*WEEKS*(1+MESCLUN_DIM)^K3035</x:f>
        <x:v>1698.7653870074705</x:v>
      </x:c>
      <x:c r="N3035" s="267" t="n">
        <x:f>MAX(M3035-FARMER_HOURS,0)/TEMP_HOURS_PER_WORKER</x:f>
        <x:v>0.6796981854218546</x:v>
      </x:c>
      <x:c r="O3035" s="268" t="n">
        <x:f>I3035*TOMATO_PRICE+J3035*CARROT_PRICE+K3035*MESCLUN_PRICE</x:f>
        <x:v>95428</x:v>
      </x:c>
      <x:c r="P3035" s="268" t="n">
        <x:f>I3035*TOMATO_FERTILIZER+J3035*CARROT_FERTILIZER+K3035*MESCLUN_FERTILIZER</x:f>
        <x:v>20240</x:v>
      </x:c>
      <x:c r="Q3035" s="268" t="n">
        <x:f>MIN(M3035,FARMER_HOURS)*FARMER_RATE+MAX(M3035-FARMER_HOURS,0)*TEMP_RATE</x:f>
        <x:v>41992.45463554636</x:v>
      </x:c>
      <x:c r="R3035" s="268" t="n">
        <x:f>O3035-P3035-Q3035-FIXED_COST</x:f>
        <x:v>13195.54536445364</x:v>
      </x:c>
      <x:c r="S3035" s="139" t="str">
        <x:f>IF(AND(L3035&lt;=TOTAL_BED_CAP,N3035&lt;=TEMP_WORKER_CAP),"YES","NO")</x:f>
        <x:v>YES</x:v>
      </x:c>
      <x:c r="T3035" s="139" t="n">
        <x:f>IF(S3035="YES",R3035,-1E+99)</x:f>
        <x:v>13195.54536445364</x:v>
      </x:c>
    </x:row>
    <x:row r="3036">
      <x:c r="A3036" s="139"/>
      <x:c r="B3036" s="139"/>
      <x:c r="C3036" s="139"/>
      <x:c r="D3036" s="139"/>
      <x:c r="E3036" s="139"/>
      <x:c r="F3036" s="139"/>
      <x:c r="G3036" s="139"/>
      <x:c r="H3036" s="139"/>
      <x:c r="I3036" s="266" t="n">
        <x:f>INT((ROW()-ROW($I$46))/((CARROT_CAP+1)*(MESCLUN_CAP+1)))</x:f>
        <x:v>4</x:v>
      </x:c>
      <x:c r="J3036" s="266" t="n">
        <x:f>MOD(INT((ROW()-ROW($I$46))/(MESCLUN_CAP+1)),CARROT_CAP+1)</x:f>
        <x:v>12</x:v>
      </x:c>
      <x:c r="K3036" s="266" t="n">
        <x:f>MOD(ROW()-ROW($I$46),MESCLUN_CAP+1)</x:f>
        <x:v>14</x:v>
      </x:c>
      <x:c r="L3036" s="266" t="n">
        <x:f>SUM(I3036:K3036)</x:f>
        <x:v>30</x:v>
      </x:c>
      <x:c r="M3036" s="267" t="n">
        <x:f>I3036*TOMATO_HOURS*WEEKS*(1+TOMATO_DIM)^I3036+J3036*CARROT_HOURS*WEEKS*(1+CARROT_DIM)^J3036+K3036*MESCLUN_HOURS*WEEKS*(1+MESCLUN_DIM)^K3036</x:f>
        <x:v>1760.9074683211315</x:v>
      </x:c>
      <x:c r="N3036" s="267" t="n">
        <x:f>MAX(M3036-FARMER_HOURS,0)/TEMP_HOURS_PER_WORKER</x:f>
        <x:v>0.7228524085563414</x:v>
      </x:c>
      <x:c r="O3036" s="268" t="n">
        <x:f>I3036*TOMATO_PRICE+J3036*CARROT_PRICE+K3036*MESCLUN_PRICE</x:f>
        <x:v>98128</x:v>
      </x:c>
      <x:c r="P3036" s="268" t="n">
        <x:f>I3036*TOMATO_FERTILIZER+J3036*CARROT_FERTILIZER+K3036*MESCLUN_FERTILIZER</x:f>
        <x:v>21120</x:v>
      </x:c>
      <x:c r="Q3036" s="268" t="n">
        <x:f>MIN(M3036,FARMER_HOURS)*FARMER_RATE+MAX(M3036-FARMER_HOURS,0)*TEMP_RATE</x:f>
        <x:v>43071.31021390854</x:v>
      </x:c>
      <x:c r="R3036" s="268" t="n">
        <x:f>O3036-P3036-Q3036-FIXED_COST</x:f>
        <x:v>13936.689786091461</x:v>
      </x:c>
      <x:c r="S3036" s="139" t="str">
        <x:f>IF(AND(L3036&lt;=TOTAL_BED_CAP,N3036&lt;=TEMP_WORKER_CAP),"YES","NO")</x:f>
        <x:v>YES</x:v>
      </x:c>
      <x:c r="T3036" s="139" t="n">
        <x:f>IF(S3036="YES",R3036,-1E+99)</x:f>
        <x:v>13936.689786091461</x:v>
      </x:c>
    </x:row>
    <x:row r="3037">
      <x:c r="A3037" s="139"/>
      <x:c r="B3037" s="139"/>
      <x:c r="C3037" s="139"/>
      <x:c r="D3037" s="139"/>
      <x:c r="E3037" s="139"/>
      <x:c r="F3037" s="139"/>
      <x:c r="G3037" s="139"/>
      <x:c r="H3037" s="139"/>
      <x:c r="I3037" s="266" t="n">
        <x:f>INT((ROW()-ROW($I$46))/((CARROT_CAP+1)*(MESCLUN_CAP+1)))</x:f>
        <x:v>4</x:v>
      </x:c>
      <x:c r="J3037" s="266" t="n">
        <x:f>MOD(INT((ROW()-ROW($I$46))/(MESCLUN_CAP+1)),CARROT_CAP+1)</x:f>
        <x:v>12</x:v>
      </x:c>
      <x:c r="K3037" s="266" t="n">
        <x:f>MOD(ROW()-ROW($I$46),MESCLUN_CAP+1)</x:f>
        <x:v>15</x:v>
      </x:c>
      <x:c r="L3037" s="266" t="n">
        <x:f>SUM(I3037:K3037)</x:f>
        <x:v>31</x:v>
      </x:c>
      <x:c r="M3037" s="267" t="n">
        <x:f>I3037*TOMATO_HOURS*WEEKS*(1+TOMATO_DIM)^I3037+J3037*CARROT_HOURS*WEEKS*(1+CARROT_DIM)^J3037+K3037*MESCLUN_HOURS*WEEKS*(1+MESCLUN_DIM)^K3037</x:f>
        <x:v>1824.4956751972777</x:v>
      </x:c>
      <x:c r="N3037" s="267" t="n">
        <x:f>MAX(M3037-FARMER_HOURS,0)/TEMP_HOURS_PER_WORKER</x:f>
        <x:v>0.767010885553665</x:v>
      </x:c>
      <x:c r="O3037" s="268" t="n">
        <x:f>I3037*TOMATO_PRICE+J3037*CARROT_PRICE+K3037*MESCLUN_PRICE</x:f>
        <x:v>100828</x:v>
      </x:c>
      <x:c r="P3037" s="268" t="n">
        <x:f>I3037*TOMATO_FERTILIZER+J3037*CARROT_FERTILIZER+K3037*MESCLUN_FERTILIZER</x:f>
        <x:v>22000</x:v>
      </x:c>
      <x:c r="Q3037" s="268" t="n">
        <x:f>MIN(M3037,FARMER_HOURS)*FARMER_RATE+MAX(M3037-FARMER_HOURS,0)*TEMP_RATE</x:f>
        <x:v>44175.272138841625</x:v>
      </x:c>
      <x:c r="R3037" s="268" t="n">
        <x:f>O3037-P3037-Q3037-FIXED_COST</x:f>
        <x:v>14652.727861158375</x:v>
      </x:c>
      <x:c r="S3037" s="139" t="str">
        <x:f>IF(AND(L3037&lt;=TOTAL_BED_CAP,N3037&lt;=TEMP_WORKER_CAP),"YES","NO")</x:f>
        <x:v>YES</x:v>
      </x:c>
      <x:c r="T3037" s="139" t="n">
        <x:f>IF(S3037="YES",R3037,-1E+99)</x:f>
        <x:v>14652.727861158375</x:v>
      </x:c>
    </x:row>
    <x:row r="3038">
      <x:c r="A3038" s="139"/>
      <x:c r="B3038" s="139"/>
      <x:c r="C3038" s="139"/>
      <x:c r="D3038" s="139"/>
      <x:c r="E3038" s="139"/>
      <x:c r="F3038" s="139"/>
      <x:c r="G3038" s="139"/>
      <x:c r="H3038" s="139"/>
      <x:c r="I3038" s="266" t="n">
        <x:f>INT((ROW()-ROW($I$46))/((CARROT_CAP+1)*(MESCLUN_CAP+1)))</x:f>
        <x:v>4</x:v>
      </x:c>
      <x:c r="J3038" s="266" t="n">
        <x:f>MOD(INT((ROW()-ROW($I$46))/(MESCLUN_CAP+1)),CARROT_CAP+1)</x:f>
        <x:v>12</x:v>
      </x:c>
      <x:c r="K3038" s="266" t="n">
        <x:f>MOD(ROW()-ROW($I$46),MESCLUN_CAP+1)</x:f>
        <x:v>16</x:v>
      </x:c>
      <x:c r="L3038" s="266" t="n">
        <x:f>SUM(I3038:K3038)</x:f>
        <x:v>32</x:v>
      </x:c>
      <x:c r="M3038" s="267" t="n">
        <x:f>I3038*TOMATO_HOURS*WEEKS*(1+TOMATO_DIM)^I3038+J3038*CARROT_HOURS*WEEKS*(1+CARROT_DIM)^J3038+K3038*MESCLUN_HOURS*WEEKS*(1+MESCLUN_DIM)^K3038</x:f>
        <x:v>1889.5564510747668</x:v>
      </x:c>
      <x:c r="N3038" s="267" t="n">
        <x:f>MAX(M3038-FARMER_HOURS,0)/TEMP_HOURS_PER_WORKER</x:f>
        <x:v>0.8121919799130325</x:v>
      </x:c>
      <x:c r="O3038" s="268" t="n">
        <x:f>I3038*TOMATO_PRICE+J3038*CARROT_PRICE+K3038*MESCLUN_PRICE</x:f>
        <x:v>103528</x:v>
      </x:c>
      <x:c r="P3038" s="268" t="n">
        <x:f>I3038*TOMATO_FERTILIZER+J3038*CARROT_FERTILIZER+K3038*MESCLUN_FERTILIZER</x:f>
        <x:v>22880</x:v>
      </x:c>
      <x:c r="Q3038" s="268" t="n">
        <x:f>MIN(M3038,FARMER_HOURS)*FARMER_RATE+MAX(M3038-FARMER_HOURS,0)*TEMP_RATE</x:f>
        <x:v>45304.79949782581</x:v>
      </x:c>
      <x:c r="R3038" s="268" t="n">
        <x:f>O3038-P3038-Q3038-FIXED_COST</x:f>
        <x:v>15343.200502174193</x:v>
      </x:c>
      <x:c r="S3038" s="139" t="str">
        <x:f>IF(AND(L3038&lt;=TOTAL_BED_CAP,N3038&lt;=TEMP_WORKER_CAP),"YES","NO")</x:f>
        <x:v>YES</x:v>
      </x:c>
      <x:c r="T3038" s="139" t="n">
        <x:f>IF(S3038="YES",R3038,-1E+99)</x:f>
        <x:v>15343.200502174193</x:v>
      </x:c>
    </x:row>
    <x:row r="3039">
      <x:c r="A3039" s="139"/>
      <x:c r="B3039" s="139"/>
      <x:c r="C3039" s="139"/>
      <x:c r="D3039" s="139"/>
      <x:c r="E3039" s="139"/>
      <x:c r="F3039" s="139"/>
      <x:c r="G3039" s="139"/>
      <x:c r="H3039" s="139"/>
      <x:c r="I3039" s="266" t="n">
        <x:f>INT((ROW()-ROW($I$46))/((CARROT_CAP+1)*(MESCLUN_CAP+1)))</x:f>
        <x:v>4</x:v>
      </x:c>
      <x:c r="J3039" s="266" t="n">
        <x:f>MOD(INT((ROW()-ROW($I$46))/(MESCLUN_CAP+1)),CARROT_CAP+1)</x:f>
        <x:v>12</x:v>
      </x:c>
      <x:c r="K3039" s="266" t="n">
        <x:f>MOD(ROW()-ROW($I$46),MESCLUN_CAP+1)</x:f>
        <x:v>17</x:v>
      </x:c>
      <x:c r="L3039" s="266" t="n">
        <x:f>SUM(I3039:K3039)</x:f>
        <x:v>33</x:v>
      </x:c>
      <x:c r="M3039" s="267" t="n">
        <x:f>I3039*TOMATO_HOURS*WEEKS*(1+TOMATO_DIM)^I3039+J3039*CARROT_HOURS*WEEKS*(1+CARROT_DIM)^J3039+K3039*MESCLUN_HOURS*WEEKS*(1+MESCLUN_DIM)^K3039</x:f>
        <x:v>1956.116674521307</x:v>
      </x:c>
      <x:c r="N3039" s="267" t="n">
        <x:f>MAX(M3039-FARMER_HOURS,0)/TEMP_HOURS_PER_WORKER</x:f>
        <x:v>0.8584143573064632</x:v>
      </x:c>
      <x:c r="O3039" s="268" t="n">
        <x:f>I3039*TOMATO_PRICE+J3039*CARROT_PRICE+K3039*MESCLUN_PRICE</x:f>
        <x:v>106228</x:v>
      </x:c>
      <x:c r="P3039" s="268" t="n">
        <x:f>I3039*TOMATO_FERTILIZER+J3039*CARROT_FERTILIZER+K3039*MESCLUN_FERTILIZER</x:f>
        <x:v>23760</x:v>
      </x:c>
      <x:c r="Q3039" s="268" t="n">
        <x:f>MIN(M3039,FARMER_HOURS)*FARMER_RATE+MAX(M3039-FARMER_HOURS,0)*TEMP_RATE</x:f>
        <x:v>46460.35893266158</x:v>
      </x:c>
      <x:c r="R3039" s="268" t="n">
        <x:f>O3039-P3039-Q3039-FIXED_COST</x:f>
        <x:v>16007.641067338423</x:v>
      </x:c>
      <x:c r="S3039" s="139" t="str">
        <x:f>IF(AND(L3039&lt;=TOTAL_BED_CAP,N3039&lt;=TEMP_WORKER_CAP),"YES","NO")</x:f>
        <x:v>YES</x:v>
      </x:c>
      <x:c r="T3039" s="139" t="n">
        <x:f>IF(S3039="YES",R3039,-1E+99)</x:f>
        <x:v>16007.641067338423</x:v>
      </x:c>
    </x:row>
    <x:row r="3040">
      <x:c r="A3040" s="139"/>
      <x:c r="B3040" s="139"/>
      <x:c r="C3040" s="139"/>
      <x:c r="D3040" s="139"/>
      <x:c r="E3040" s="139"/>
      <x:c r="F3040" s="139"/>
      <x:c r="G3040" s="139"/>
      <x:c r="H3040" s="139"/>
      <x:c r="I3040" s="266" t="n">
        <x:f>INT((ROW()-ROW($I$46))/((CARROT_CAP+1)*(MESCLUN_CAP+1)))</x:f>
        <x:v>4</x:v>
      </x:c>
      <x:c r="J3040" s="266" t="n">
        <x:f>MOD(INT((ROW()-ROW($I$46))/(MESCLUN_CAP+1)),CARROT_CAP+1)</x:f>
        <x:v>12</x:v>
      </x:c>
      <x:c r="K3040" s="266" t="n">
        <x:f>MOD(ROW()-ROW($I$46),MESCLUN_CAP+1)</x:f>
        <x:v>18</x:v>
      </x:c>
      <x:c r="L3040" s="266" t="n">
        <x:f>SUM(I3040:K3040)</x:f>
        <x:v>34</x:v>
      </x:c>
      <x:c r="M3040" s="267" t="n">
        <x:f>I3040*TOMATO_HOURS*WEEKS*(1+TOMATO_DIM)^I3040+J3040*CARROT_HOURS*WEEKS*(1+CARROT_DIM)^J3040+K3040*MESCLUN_HOURS*WEEKS*(1+MESCLUN_DIM)^K3040</x:f>
        <x:v>2024.2036659798941</x:v>
      </x:c>
      <x:c r="N3040" s="267" t="n">
        <x:f>MAX(M3040-FARMER_HOURS,0)/TEMP_HOURS_PER_WORKER</x:f>
        <x:v>0.9056969902638153</x:v>
      </x:c>
      <x:c r="O3040" s="268" t="n">
        <x:f>I3040*TOMATO_PRICE+J3040*CARROT_PRICE+K3040*MESCLUN_PRICE</x:f>
        <x:v>108928</x:v>
      </x:c>
      <x:c r="P3040" s="268" t="n">
        <x:f>I3040*TOMATO_FERTILIZER+J3040*CARROT_FERTILIZER+K3040*MESCLUN_FERTILIZER</x:f>
        <x:v>24640</x:v>
      </x:c>
      <x:c r="Q3040" s="268" t="n">
        <x:f>MIN(M3040,FARMER_HOURS)*FARMER_RATE+MAX(M3040-FARMER_HOURS,0)*TEMP_RATE</x:f>
        <x:v>47642.424756595385</x:v>
      </x:c>
      <x:c r="R3040" s="268" t="n">
        <x:f>O3040-P3040-Q3040-FIXED_COST</x:f>
        <x:v>16645.575243404615</x:v>
      </x:c>
      <x:c r="S3040" s="139" t="str">
        <x:f>IF(AND(L3040&lt;=TOTAL_BED_CAP,N3040&lt;=TEMP_WORKER_CAP),"YES","NO")</x:f>
        <x:v>YES</x:v>
      </x:c>
      <x:c r="T3040" s="139" t="n">
        <x:f>IF(S3040="YES",R3040,-1E+99)</x:f>
        <x:v>16645.575243404615</x:v>
      </x:c>
    </x:row>
    <x:row r="3041">
      <x:c r="A3041" s="139"/>
      <x:c r="B3041" s="139"/>
      <x:c r="C3041" s="139"/>
      <x:c r="D3041" s="139"/>
      <x:c r="E3041" s="139"/>
      <x:c r="F3041" s="139"/>
      <x:c r="G3041" s="139"/>
      <x:c r="H3041" s="139"/>
      <x:c r="I3041" s="266" t="n">
        <x:f>INT((ROW()-ROW($I$46))/((CARROT_CAP+1)*(MESCLUN_CAP+1)))</x:f>
        <x:v>4</x:v>
      </x:c>
      <x:c r="J3041" s="266" t="n">
        <x:f>MOD(INT((ROW()-ROW($I$46))/(MESCLUN_CAP+1)),CARROT_CAP+1)</x:f>
        <x:v>12</x:v>
      </x:c>
      <x:c r="K3041" s="266" t="n">
        <x:f>MOD(ROW()-ROW($I$46),MESCLUN_CAP+1)</x:f>
        <x:v>19</x:v>
      </x:c>
      <x:c r="L3041" s="266" t="n">
        <x:f>SUM(I3041:K3041)</x:f>
        <x:v>35</x:v>
      </x:c>
      <x:c r="M3041" s="267" t="n">
        <x:f>I3041*TOMATO_HOURS*WEEKS*(1+TOMATO_DIM)^I3041+J3041*CARROT_HOURS*WEEKS*(1+CARROT_DIM)^J3041+K3041*MESCLUN_HOURS*WEEKS*(1+MESCLUN_DIM)^K3041</x:f>
        <x:v>2093.845194615916</x:v>
      </x:c>
      <x:c r="N3041" s="267" t="n">
        <x:f>MAX(M3041-FARMER_HOURS,0)/TEMP_HOURS_PER_WORKER</x:f>
        <x:v>0.9540591629277195</x:v>
      </x:c>
      <x:c r="O3041" s="268" t="n">
        <x:f>I3041*TOMATO_PRICE+J3041*CARROT_PRICE+K3041*MESCLUN_PRICE</x:f>
        <x:v>111628</x:v>
      </x:c>
      <x:c r="P3041" s="268" t="n">
        <x:f>I3041*TOMATO_FERTILIZER+J3041*CARROT_FERTILIZER+K3041*MESCLUN_FERTILIZER</x:f>
        <x:v>25520</x:v>
      </x:c>
      <x:c r="Q3041" s="268" t="n">
        <x:f>MIN(M3041,FARMER_HOURS)*FARMER_RATE+MAX(M3041-FARMER_HOURS,0)*TEMP_RATE</x:f>
        <x:v>48851.47907319299</x:v>
      </x:c>
      <x:c r="R3041" s="268" t="n">
        <x:f>O3041-P3041-Q3041-FIXED_COST</x:f>
        <x:v>17256.52092680701</x:v>
      </x:c>
      <x:c r="S3041" s="139" t="str">
        <x:f>IF(AND(L3041&lt;=TOTAL_BED_CAP,N3041&lt;=TEMP_WORKER_CAP),"YES","NO")</x:f>
        <x:v>YES</x:v>
      </x:c>
      <x:c r="T3041" s="139" t="n">
        <x:f>IF(S3041="YES",R3041,-1E+99)</x:f>
        <x:v>17256.52092680701</x:v>
      </x:c>
    </x:row>
    <x:row r="3042">
      <x:c r="A3042" s="139"/>
      <x:c r="B3042" s="139"/>
      <x:c r="C3042" s="139"/>
      <x:c r="D3042" s="139"/>
      <x:c r="E3042" s="139"/>
      <x:c r="F3042" s="139"/>
      <x:c r="G3042" s="139"/>
      <x:c r="H3042" s="139"/>
      <x:c r="I3042" s="266" t="n">
        <x:f>INT((ROW()-ROW($I$46))/((CARROT_CAP+1)*(MESCLUN_CAP+1)))</x:f>
        <x:v>4</x:v>
      </x:c>
      <x:c r="J3042" s="266" t="n">
        <x:f>MOD(INT((ROW()-ROW($I$46))/(MESCLUN_CAP+1)),CARROT_CAP+1)</x:f>
        <x:v>12</x:v>
      </x:c>
      <x:c r="K3042" s="266" t="n">
        <x:f>MOD(ROW()-ROW($I$46),MESCLUN_CAP+1)</x:f>
        <x:v>20</x:v>
      </x:c>
      <x:c r="L3042" s="266" t="n">
        <x:f>SUM(I3042:K3042)</x:f>
        <x:v>36</x:v>
      </x:c>
      <x:c r="M3042" s="267" t="n">
        <x:f>I3042*TOMATO_HOURS*WEEKS*(1+TOMATO_DIM)^I3042+J3042*CARROT_HOURS*WEEKS*(1+CARROT_DIM)^J3042+K3042*MESCLUN_HOURS*WEEKS*(1+MESCLUN_DIM)^K3042</x:f>
        <x:v>2165.069485266393</x:v>
      </x:c>
      <x:c r="N3042" s="267" t="n">
        <x:f>MAX(M3042-FARMER_HOURS,0)/TEMP_HOURS_PER_WORKER</x:f>
        <x:v>1.0035204758794394</x:v>
      </x:c>
      <x:c r="O3042" s="268" t="n">
        <x:f>I3042*TOMATO_PRICE+J3042*CARROT_PRICE+K3042*MESCLUN_PRICE</x:f>
        <x:v>114328</x:v>
      </x:c>
      <x:c r="P3042" s="268" t="n">
        <x:f>I3042*TOMATO_FERTILIZER+J3042*CARROT_FERTILIZER+K3042*MESCLUN_FERTILIZER</x:f>
        <x:v>26400</x:v>
      </x:c>
      <x:c r="Q3042" s="268" t="n">
        <x:f>MIN(M3042,FARMER_HOURS)*FARMER_RATE+MAX(M3042-FARMER_HOURS,0)*TEMP_RATE</x:f>
        <x:v>50088.01189698599</x:v>
      </x:c>
      <x:c r="R3042" s="268" t="n">
        <x:f>O3042-P3042-Q3042-FIXED_COST</x:f>
        <x:v>17839.98810301401</x:v>
      </x:c>
      <x:c r="S3042" s="139" t="str">
        <x:f>IF(AND(L3042&lt;=TOTAL_BED_CAP,N3042&lt;=TEMP_WORKER_CAP),"YES","NO")</x:f>
        <x:v>YES</x:v>
      </x:c>
      <x:c r="T3042" s="139" t="n">
        <x:f>IF(S3042="YES",R3042,-1E+99)</x:f>
        <x:v>17839.98810301401</x:v>
      </x:c>
    </x:row>
    <x:row r="3043">
      <x:c r="A3043" s="139"/>
      <x:c r="B3043" s="139"/>
      <x:c r="C3043" s="139"/>
      <x:c r="D3043" s="139"/>
      <x:c r="E3043" s="139"/>
      <x:c r="F3043" s="139"/>
      <x:c r="G3043" s="139"/>
      <x:c r="H3043" s="139"/>
      <x:c r="I3043" s="266" t="n">
        <x:f>INT((ROW()-ROW($I$46))/((CARROT_CAP+1)*(MESCLUN_CAP+1)))</x:f>
        <x:v>4</x:v>
      </x:c>
      <x:c r="J3043" s="266" t="n">
        <x:f>MOD(INT((ROW()-ROW($I$46))/(MESCLUN_CAP+1)),CARROT_CAP+1)</x:f>
        <x:v>12</x:v>
      </x:c>
      <x:c r="K3043" s="266" t="n">
        <x:f>MOD(ROW()-ROW($I$46),MESCLUN_CAP+1)</x:f>
        <x:v>21</x:v>
      </x:c>
      <x:c r="L3043" s="266" t="n">
        <x:f>SUM(I3043:K3043)</x:f>
        <x:v>37</x:v>
      </x:c>
      <x:c r="M3043" s="267" t="n">
        <x:f>I3043*TOMATO_HOURS*WEEKS*(1+TOMATO_DIM)^I3043+J3043*CARROT_HOURS*WEEKS*(1+CARROT_DIM)^J3043+K3043*MESCLUN_HOURS*WEEKS*(1+MESCLUN_DIM)^K3043</x:f>
        <x:v>2237.905225492837</x:v>
      </x:c>
      <x:c r="N3043" s="267" t="n">
        <x:f>MAX(M3043-FARMER_HOURS,0)/TEMP_HOURS_PER_WORKER</x:f>
        <x:v>1.0541008510366923</x:v>
      </x:c>
      <x:c r="O3043" s="268" t="n">
        <x:f>I3043*TOMATO_PRICE+J3043*CARROT_PRICE+K3043*MESCLUN_PRICE</x:f>
        <x:v>117028</x:v>
      </x:c>
      <x:c r="P3043" s="268" t="n">
        <x:f>I3043*TOMATO_FERTILIZER+J3043*CARROT_FERTILIZER+K3043*MESCLUN_FERTILIZER</x:f>
        <x:v>27280</x:v>
      </x:c>
      <x:c r="Q3043" s="268" t="n">
        <x:f>MIN(M3043,FARMER_HOURS)*FARMER_RATE+MAX(M3043-FARMER_HOURS,0)*TEMP_RATE</x:f>
        <x:v>51352.52127591731</x:v>
      </x:c>
      <x:c r="R3043" s="268" t="n">
        <x:f>O3043-P3043-Q3043-FIXED_COST</x:f>
        <x:v>18395.47872408269</x:v>
      </x:c>
      <x:c r="S3043" s="139" t="str">
        <x:f>IF(AND(L3043&lt;=TOTAL_BED_CAP,N3043&lt;=TEMP_WORKER_CAP),"YES","NO")</x:f>
        <x:v>YES</x:v>
      </x:c>
      <x:c r="T3043" s="139" t="n">
        <x:f>IF(S3043="YES",R3043,-1E+99)</x:f>
        <x:v>18395.47872408269</x:v>
      </x:c>
    </x:row>
    <x:row r="3044">
      <x:c r="A3044" s="139"/>
      <x:c r="B3044" s="139"/>
      <x:c r="C3044" s="139"/>
      <x:c r="D3044" s="139"/>
      <x:c r="E3044" s="139"/>
      <x:c r="F3044" s="139"/>
      <x:c r="G3044" s="139"/>
      <x:c r="H3044" s="139"/>
      <x:c r="I3044" s="266" t="n">
        <x:f>INT((ROW()-ROW($I$46))/((CARROT_CAP+1)*(MESCLUN_CAP+1)))</x:f>
        <x:v>4</x:v>
      </x:c>
      <x:c r="J3044" s="266" t="n">
        <x:f>MOD(INT((ROW()-ROW($I$46))/(MESCLUN_CAP+1)),CARROT_CAP+1)</x:f>
        <x:v>12</x:v>
      </x:c>
      <x:c r="K3044" s="266" t="n">
        <x:f>MOD(ROW()-ROW($I$46),MESCLUN_CAP+1)</x:f>
        <x:v>22</x:v>
      </x:c>
      <x:c r="L3044" s="266" t="n">
        <x:f>SUM(I3044:K3044)</x:f>
        <x:v>38</x:v>
      </x:c>
      <x:c r="M3044" s="267" t="n">
        <x:f>I3044*TOMATO_HOURS*WEEKS*(1+TOMATO_DIM)^I3044+J3044*CARROT_HOURS*WEEKS*(1+CARROT_DIM)^J3044+K3044*MESCLUN_HOURS*WEEKS*(1+MESCLUN_DIM)^K3044</x:f>
        <x:v>2312.381572739233</x:v>
      </x:c>
      <x:c r="N3044" s="267" t="n">
        <x:f>MAX(M3044-FARMER_HOURS,0)/TEMP_HOURS_PER_WORKER</x:f>
        <x:v>1.1058205366244673</x:v>
      </x:c>
      <x:c r="O3044" s="268" t="n">
        <x:f>I3044*TOMATO_PRICE+J3044*CARROT_PRICE+K3044*MESCLUN_PRICE</x:f>
        <x:v>119728</x:v>
      </x:c>
      <x:c r="P3044" s="268" t="n">
        <x:f>I3044*TOMATO_FERTILIZER+J3044*CARROT_FERTILIZER+K3044*MESCLUN_FERTILIZER</x:f>
        <x:v>28160</x:v>
      </x:c>
      <x:c r="Q3044" s="268" t="n">
        <x:f>MIN(M3044,FARMER_HOURS)*FARMER_RATE+MAX(M3044-FARMER_HOURS,0)*TEMP_RATE</x:f>
        <x:v>52645.513415611684</x:v>
      </x:c>
      <x:c r="R3044" s="268" t="n">
        <x:f>O3044-P3044-Q3044-FIXED_COST</x:f>
        <x:v>18922.486584388316</x:v>
      </x:c>
      <x:c r="S3044" s="139" t="str">
        <x:f>IF(AND(L3044&lt;=TOTAL_BED_CAP,N3044&lt;=TEMP_WORKER_CAP),"YES","NO")</x:f>
        <x:v>YES</x:v>
      </x:c>
      <x:c r="T3044" s="139" t="n">
        <x:f>IF(S3044="YES",R3044,-1E+99)</x:f>
        <x:v>18922.486584388316</x:v>
      </x:c>
    </x:row>
    <x:row r="3045">
      <x:c r="A3045" s="139"/>
      <x:c r="B3045" s="139"/>
      <x:c r="C3045" s="139"/>
      <x:c r="D3045" s="139"/>
      <x:c r="E3045" s="139"/>
      <x:c r="F3045" s="139"/>
      <x:c r="G3045" s="139"/>
      <x:c r="H3045" s="139"/>
      <x:c r="I3045" s="266" t="n">
        <x:f>INT((ROW()-ROW($I$46))/((CARROT_CAP+1)*(MESCLUN_CAP+1)))</x:f>
        <x:v>4</x:v>
      </x:c>
      <x:c r="J3045" s="266" t="n">
        <x:f>MOD(INT((ROW()-ROW($I$46))/(MESCLUN_CAP+1)),CARROT_CAP+1)</x:f>
        <x:v>12</x:v>
      </x:c>
      <x:c r="K3045" s="266" t="n">
        <x:f>MOD(ROW()-ROW($I$46),MESCLUN_CAP+1)</x:f>
        <x:v>23</x:v>
      </x:c>
      <x:c r="L3045" s="266" t="n">
        <x:f>SUM(I3045:K3045)</x:f>
        <x:v>39</x:v>
      </x:c>
      <x:c r="M3045" s="267" t="n">
        <x:f>I3045*TOMATO_HOURS*WEEKS*(1+TOMATO_DIM)^I3045+J3045*CARROT_HOURS*WEEKS*(1+CARROT_DIM)^J3045+K3045*MESCLUN_HOURS*WEEKS*(1+MESCLUN_DIM)^K3045</x:f>
        <x:v>2388.5281615966696</x:v>
      </x:c>
      <x:c r="N3045" s="267" t="n">
        <x:f>MAX(M3045-FARMER_HOURS,0)/TEMP_HOURS_PER_WORKER</x:f>
        <x:v>1.1587001122199094</x:v>
      </x:c>
      <x:c r="O3045" s="268" t="n">
        <x:f>I3045*TOMATO_PRICE+J3045*CARROT_PRICE+K3045*MESCLUN_PRICE</x:f>
        <x:v>122428</x:v>
      </x:c>
      <x:c r="P3045" s="268" t="n">
        <x:f>I3045*TOMATO_FERTILIZER+J3045*CARROT_FERTILIZER+K3045*MESCLUN_FERTILIZER</x:f>
        <x:v>29040</x:v>
      </x:c>
      <x:c r="Q3045" s="268" t="n">
        <x:f>MIN(M3045,FARMER_HOURS)*FARMER_RATE+MAX(M3045-FARMER_HOURS,0)*TEMP_RATE</x:f>
        <x:v>53967.50280549774</x:v>
      </x:c>
      <x:c r="R3045" s="268" t="n">
        <x:f>O3045-P3045-Q3045-FIXED_COST</x:f>
        <x:v>19420.497194502263</x:v>
      </x:c>
      <x:c r="S3045" s="139" t="str">
        <x:f>IF(AND(L3045&lt;=TOTAL_BED_CAP,N3045&lt;=TEMP_WORKER_CAP),"YES","NO")</x:f>
        <x:v>YES</x:v>
      </x:c>
      <x:c r="T3045" s="139" t="n">
        <x:f>IF(S3045="YES",R3045,-1E+99)</x:f>
        <x:v>19420.497194502263</x:v>
      </x:c>
    </x:row>
    <x:row r="3046">
      <x:c r="A3046" s="139"/>
      <x:c r="B3046" s="139"/>
      <x:c r="C3046" s="139"/>
      <x:c r="D3046" s="139"/>
      <x:c r="E3046" s="139"/>
      <x:c r="F3046" s="139"/>
      <x:c r="G3046" s="139"/>
      <x:c r="H3046" s="139"/>
      <x:c r="I3046" s="266" t="n">
        <x:f>INT((ROW()-ROW($I$46))/((CARROT_CAP+1)*(MESCLUN_CAP+1)))</x:f>
        <x:v>4</x:v>
      </x:c>
      <x:c r="J3046" s="266" t="n">
        <x:f>MOD(INT((ROW()-ROW($I$46))/(MESCLUN_CAP+1)),CARROT_CAP+1)</x:f>
        <x:v>12</x:v>
      </x:c>
      <x:c r="K3046" s="266" t="n">
        <x:f>MOD(ROW()-ROW($I$46),MESCLUN_CAP+1)</x:f>
        <x:v>24</x:v>
      </x:c>
      <x:c r="L3046" s="266" t="n">
        <x:f>SUM(I3046:K3046)</x:f>
        <x:v>40</x:v>
      </x:c>
      <x:c r="M3046" s="267" t="n">
        <x:f>I3046*TOMATO_HOURS*WEEKS*(1+TOMATO_DIM)^I3046+J3046*CARROT_HOURS*WEEKS*(1+CARROT_DIM)^J3046+K3046*MESCLUN_HOURS*WEEKS*(1+MESCLUN_DIM)^K3046</x:f>
        <x:v>2466.375111176165</x:v>
      </x:c>
      <x:c r="N3046" s="267" t="n">
        <x:f>MAX(M3046-FARMER_HOURS,0)/TEMP_HOURS_PER_WORKER</x:f>
        <x:v>1.2127604938723366</x:v>
      </x:c>
      <x:c r="O3046" s="268" t="n">
        <x:f>I3046*TOMATO_PRICE+J3046*CARROT_PRICE+K3046*MESCLUN_PRICE</x:f>
        <x:v>125128</x:v>
      </x:c>
      <x:c r="P3046" s="268" t="n">
        <x:f>I3046*TOMATO_FERTILIZER+J3046*CARROT_FERTILIZER+K3046*MESCLUN_FERTILIZER</x:f>
        <x:v>29920</x:v>
      </x:c>
      <x:c r="Q3046" s="268" t="n">
        <x:f>MIN(M3046,FARMER_HOURS)*FARMER_RATE+MAX(M3046-FARMER_HOURS,0)*TEMP_RATE</x:f>
        <x:v>55319.01234680842</x:v>
      </x:c>
      <x:c r="R3046" s="268" t="n">
        <x:f>O3046-P3046-Q3046-FIXED_COST</x:f>
        <x:v>19888.98765319158</x:v>
      </x:c>
      <x:c r="S3046" s="139" t="str">
        <x:f>IF(AND(L3046&lt;=TOTAL_BED_CAP,N3046&lt;=TEMP_WORKER_CAP),"YES","NO")</x:f>
        <x:v>YES</x:v>
      </x:c>
      <x:c r="T3046" s="139" t="n">
        <x:f>IF(S3046="YES",R3046,-1E+99)</x:f>
        <x:v>19888.98765319158</x:v>
      </x:c>
    </x:row>
    <x:row r="3047">
      <x:c r="A3047" s="139"/>
      <x:c r="B3047" s="139"/>
      <x:c r="C3047" s="139"/>
      <x:c r="D3047" s="139"/>
      <x:c r="E3047" s="139"/>
      <x:c r="F3047" s="139"/>
      <x:c r="G3047" s="139"/>
      <x:c r="H3047" s="139"/>
      <x:c r="I3047" s="266" t="n">
        <x:f>INT((ROW()-ROW($I$46))/((CARROT_CAP+1)*(MESCLUN_CAP+1)))</x:f>
        <x:v>4</x:v>
      </x:c>
      <x:c r="J3047" s="266" t="n">
        <x:f>MOD(INT((ROW()-ROW($I$46))/(MESCLUN_CAP+1)),CARROT_CAP+1)</x:f>
        <x:v>12</x:v>
      </x:c>
      <x:c r="K3047" s="266" t="n">
        <x:f>MOD(ROW()-ROW($I$46),MESCLUN_CAP+1)</x:f>
        <x:v>25</x:v>
      </x:c>
      <x:c r="L3047" s="266" t="n">
        <x:f>SUM(I3047:K3047)</x:f>
        <x:v>41</x:v>
      </x:c>
      <x:c r="M3047" s="267" t="n">
        <x:f>I3047*TOMATO_HOURS*WEEKS*(1+TOMATO_DIM)^I3047+J3047*CARROT_HOURS*WEEKS*(1+CARROT_DIM)^J3047+K3047*MESCLUN_HOURS*WEEKS*(1+MESCLUN_DIM)^K3047</x:f>
        <x:v>2545.953032591263</x:v>
      </x:c>
      <x:c r="N3047" s="267" t="n">
        <x:f>MAX(M3047-FARMER_HOURS,0)/TEMP_HOURS_PER_WORKER</x:f>
        <x:v>1.2680229392994882</x:v>
      </x:c>
      <x:c r="O3047" s="268" t="n">
        <x:f>I3047*TOMATO_PRICE+J3047*CARROT_PRICE+K3047*MESCLUN_PRICE</x:f>
        <x:v>127828</x:v>
      </x:c>
      <x:c r="P3047" s="268" t="n">
        <x:f>I3047*TOMATO_FERTILIZER+J3047*CARROT_FERTILIZER+K3047*MESCLUN_FERTILIZER</x:f>
        <x:v>30800</x:v>
      </x:c>
      <x:c r="Q3047" s="268" t="n">
        <x:f>MIN(M3047,FARMER_HOURS)*FARMER_RATE+MAX(M3047-FARMER_HOURS,0)*TEMP_RATE</x:f>
        <x:v>56700.573482487205</x:v>
      </x:c>
      <x:c r="R3047" s="268" t="n">
        <x:f>O3047-P3047-Q3047-FIXED_COST</x:f>
        <x:v>20327.426517512795</x:v>
      </x:c>
      <x:c r="S3047" s="139" t="str">
        <x:f>IF(AND(L3047&lt;=TOTAL_BED_CAP,N3047&lt;=TEMP_WORKER_CAP),"YES","NO")</x:f>
        <x:v>YES</x:v>
      </x:c>
      <x:c r="T3047" s="139" t="n">
        <x:f>IF(S3047="YES",R3047,-1E+99)</x:f>
        <x:v>20327.426517512795</x:v>
      </x:c>
    </x:row>
    <x:row r="3048">
      <x:c r="A3048" s="139"/>
      <x:c r="B3048" s="139"/>
      <x:c r="C3048" s="139"/>
      <x:c r="D3048" s="139"/>
      <x:c r="E3048" s="139"/>
      <x:c r="F3048" s="139"/>
      <x:c r="G3048" s="139"/>
      <x:c r="H3048" s="139"/>
      <x:c r="I3048" s="266" t="n">
        <x:f>INT((ROW()-ROW($I$46))/((CARROT_CAP+1)*(MESCLUN_CAP+1)))</x:f>
        <x:v>4</x:v>
      </x:c>
      <x:c r="J3048" s="266" t="n">
        <x:f>MOD(INT((ROW()-ROW($I$46))/(MESCLUN_CAP+1)),CARROT_CAP+1)</x:f>
        <x:v>12</x:v>
      </x:c>
      <x:c r="K3048" s="266" t="n">
        <x:f>MOD(ROW()-ROW($I$46),MESCLUN_CAP+1)</x:f>
        <x:v>26</x:v>
      </x:c>
      <x:c r="L3048" s="266" t="n">
        <x:f>SUM(I3048:K3048)</x:f>
        <x:v>42</x:v>
      </x:c>
      <x:c r="M3048" s="267" t="n">
        <x:f>I3048*TOMATO_HOURS*WEEKS*(1+TOMATO_DIM)^I3048+J3048*CARROT_HOURS*WEEKS*(1+CARROT_DIM)^J3048+K3048*MESCLUN_HOURS*WEEKS*(1+MESCLUN_DIM)^K3048</x:f>
        <x:v>2627.2930365519796</x:v>
      </x:c>
      <x:c r="N3048" s="267" t="n">
        <x:f>MAX(M3048-FARMER_HOURS,0)/TEMP_HOURS_PER_WORKER</x:f>
        <x:v>1.324509053161097</x:v>
      </x:c>
      <x:c r="O3048" s="268" t="n">
        <x:f>I3048*TOMATO_PRICE+J3048*CARROT_PRICE+K3048*MESCLUN_PRICE</x:f>
        <x:v>130528</x:v>
      </x:c>
      <x:c r="P3048" s="268" t="n">
        <x:f>I3048*TOMATO_FERTILIZER+J3048*CARROT_FERTILIZER+K3048*MESCLUN_FERTILIZER</x:f>
        <x:v>31680</x:v>
      </x:c>
      <x:c r="Q3048" s="268" t="n">
        <x:f>MIN(M3048,FARMER_HOURS)*FARMER_RATE+MAX(M3048-FARMER_HOURS,0)*TEMP_RATE</x:f>
        <x:v>58112.72632902742</x:v>
      </x:c>
      <x:c r="R3048" s="268" t="n">
        <x:f>O3048-P3048-Q3048-FIXED_COST</x:f>
        <x:v>20735.27367097258</x:v>
      </x:c>
      <x:c r="S3048" s="139" t="str">
        <x:f>IF(AND(L3048&lt;=TOTAL_BED_CAP,N3048&lt;=TEMP_WORKER_CAP),"YES","NO")</x:f>
        <x:v>YES</x:v>
      </x:c>
      <x:c r="T3048" s="139" t="n">
        <x:f>IF(S3048="YES",R3048,-1E+99)</x:f>
        <x:v>20735.27367097258</x:v>
      </x:c>
    </x:row>
    <x:row r="3049">
      <x:c r="A3049" s="139"/>
      <x:c r="B3049" s="139"/>
      <x:c r="C3049" s="139"/>
      <x:c r="D3049" s="139"/>
      <x:c r="E3049" s="139"/>
      <x:c r="F3049" s="139"/>
      <x:c r="G3049" s="139"/>
      <x:c r="H3049" s="139"/>
      <x:c r="I3049" s="266" t="n">
        <x:f>INT((ROW()-ROW($I$46))/((CARROT_CAP+1)*(MESCLUN_CAP+1)))</x:f>
        <x:v>4</x:v>
      </x:c>
      <x:c r="J3049" s="266" t="n">
        <x:f>MOD(INT((ROW()-ROW($I$46))/(MESCLUN_CAP+1)),CARROT_CAP+1)</x:f>
        <x:v>12</x:v>
      </x:c>
      <x:c r="K3049" s="266" t="n">
        <x:f>MOD(ROW()-ROW($I$46),MESCLUN_CAP+1)</x:f>
        <x:v>27</x:v>
      </x:c>
      <x:c r="L3049" s="266" t="n">
        <x:f>SUM(I3049:K3049)</x:f>
        <x:v>43</x:v>
      </x:c>
      <x:c r="M3049" s="267" t="n">
        <x:f>I3049*TOMATO_HOURS*WEEKS*(1+TOMATO_DIM)^I3049+J3049*CARROT_HOURS*WEEKS*(1+CARROT_DIM)^J3049+K3049*MESCLUN_HOURS*WEEKS*(1+MESCLUN_DIM)^K3049</x:f>
        <x:v>2710.426741071737</x:v>
      </x:c>
      <x:c r="N3049" s="267" t="n">
        <x:f>MAX(M3049-FARMER_HOURS,0)/TEMP_HOURS_PER_WORKER</x:f>
        <x:v>1.3822407924109286</x:v>
      </x:c>
      <x:c r="O3049" s="268" t="n">
        <x:f>I3049*TOMATO_PRICE+J3049*CARROT_PRICE+K3049*MESCLUN_PRICE</x:f>
        <x:v>133228</x:v>
      </x:c>
      <x:c r="P3049" s="268" t="n">
        <x:f>I3049*TOMATO_FERTILIZER+J3049*CARROT_FERTILIZER+K3049*MESCLUN_FERTILIZER</x:f>
        <x:v>32560</x:v>
      </x:c>
      <x:c r="Q3049" s="268" t="n">
        <x:f>MIN(M3049,FARMER_HOURS)*FARMER_RATE+MAX(M3049-FARMER_HOURS,0)*TEMP_RATE</x:f>
        <x:v>59556.01981027321</x:v>
      </x:c>
      <x:c r="R3049" s="268" t="n">
        <x:f>O3049-P3049-Q3049-FIXED_COST</x:f>
        <x:v>21111.98018972679</x:v>
      </x:c>
      <x:c r="S3049" s="139" t="str">
        <x:f>IF(AND(L3049&lt;=TOTAL_BED_CAP,N3049&lt;=TEMP_WORKER_CAP),"YES","NO")</x:f>
        <x:v>YES</x:v>
      </x:c>
      <x:c r="T3049" s="139" t="n">
        <x:f>IF(S3049="YES",R3049,-1E+99)</x:f>
        <x:v>21111.98018972679</x:v>
      </x:c>
    </x:row>
    <x:row r="3050">
      <x:c r="A3050" s="139"/>
      <x:c r="B3050" s="139"/>
      <x:c r="C3050" s="139"/>
      <x:c r="D3050" s="139"/>
      <x:c r="E3050" s="139"/>
      <x:c r="F3050" s="139"/>
      <x:c r="G3050" s="139"/>
      <x:c r="H3050" s="139"/>
      <x:c r="I3050" s="266" t="n">
        <x:f>INT((ROW()-ROW($I$46))/((CARROT_CAP+1)*(MESCLUN_CAP+1)))</x:f>
        <x:v>4</x:v>
      </x:c>
      <x:c r="J3050" s="266" t="n">
        <x:f>MOD(INT((ROW()-ROW($I$46))/(MESCLUN_CAP+1)),CARROT_CAP+1)</x:f>
        <x:v>12</x:v>
      </x:c>
      <x:c r="K3050" s="266" t="n">
        <x:f>MOD(ROW()-ROW($I$46),MESCLUN_CAP+1)</x:f>
        <x:v>28</x:v>
      </x:c>
      <x:c r="L3050" s="266" t="n">
        <x:f>SUM(I3050:K3050)</x:f>
        <x:v>44</x:v>
      </x:c>
      <x:c r="M3050" s="267" t="n">
        <x:f>I3050*TOMATO_HOURS*WEEKS*(1+TOMATO_DIM)^I3050+J3050*CARROT_HOURS*WEEKS*(1+CARROT_DIM)^J3050+K3050*MESCLUN_HOURS*WEEKS*(1+MESCLUN_DIM)^K3050</x:f>
        <x:v>2795.3862792888904</x:v>
      </x:c>
      <x:c r="N3050" s="267" t="n">
        <x:f>MAX(M3050-FARMER_HOURS,0)/TEMP_HOURS_PER_WORKER</x:f>
        <x:v>1.441240471728396</x:v>
      </x:c>
      <x:c r="O3050" s="268" t="n">
        <x:f>I3050*TOMATO_PRICE+J3050*CARROT_PRICE+K3050*MESCLUN_PRICE</x:f>
        <x:v>135928</x:v>
      </x:c>
      <x:c r="P3050" s="268" t="n">
        <x:f>I3050*TOMATO_FERTILIZER+J3050*CARROT_FERTILIZER+K3050*MESCLUN_FERTILIZER</x:f>
        <x:v>33440</x:v>
      </x:c>
      <x:c r="Q3050" s="268" t="n">
        <x:f>MIN(M3050,FARMER_HOURS)*FARMER_RATE+MAX(M3050-FARMER_HOURS,0)*TEMP_RATE</x:f>
        <x:v>61031.0117932099</x:v>
      </x:c>
      <x:c r="R3050" s="268" t="n">
        <x:f>O3050-P3050-Q3050-FIXED_COST</x:f>
        <x:v>21456.988206790098</x:v>
      </x:c>
      <x:c r="S3050" s="139" t="str">
        <x:f>IF(AND(L3050&lt;=TOTAL_BED_CAP,N3050&lt;=TEMP_WORKER_CAP),"YES","NO")</x:f>
        <x:v>YES</x:v>
      </x:c>
      <x:c r="T3050" s="139" t="n">
        <x:f>IF(S3050="YES",R3050,-1E+99)</x:f>
        <x:v>21456.988206790098</x:v>
      </x:c>
    </x:row>
    <x:row r="3051">
      <x:c r="A3051" s="139"/>
      <x:c r="B3051" s="139"/>
      <x:c r="C3051" s="139"/>
      <x:c r="D3051" s="139"/>
      <x:c r="E3051" s="139"/>
      <x:c r="F3051" s="139"/>
      <x:c r="G3051" s="139"/>
      <x:c r="H3051" s="139"/>
      <x:c r="I3051" s="266" t="n">
        <x:f>INT((ROW()-ROW($I$46))/((CARROT_CAP+1)*(MESCLUN_CAP+1)))</x:f>
        <x:v>4</x:v>
      </x:c>
      <x:c r="J3051" s="266" t="n">
        <x:f>MOD(INT((ROW()-ROW($I$46))/(MESCLUN_CAP+1)),CARROT_CAP+1)</x:f>
        <x:v>12</x:v>
      </x:c>
      <x:c r="K3051" s="266" t="n">
        <x:f>MOD(ROW()-ROW($I$46),MESCLUN_CAP+1)</x:f>
        <x:v>29</x:v>
      </x:c>
      <x:c r="L3051" s="266" t="n">
        <x:f>SUM(I3051:K3051)</x:f>
        <x:v>45</x:v>
      </x:c>
      <x:c r="M3051" s="267" t="n">
        <x:f>I3051*TOMATO_HOURS*WEEKS*(1+TOMATO_DIM)^I3051+J3051*CARROT_HOURS*WEEKS*(1+CARROT_DIM)^J3051+K3051*MESCLUN_HOURS*WEEKS*(1+MESCLUN_DIM)^K3051</x:f>
        <x:v>2882.2043074045437</x:v>
      </x:c>
      <x:c r="N3051" s="267" t="n">
        <x:f>MAX(M3051-FARMER_HOURS,0)/TEMP_HOURS_PER_WORKER</x:f>
        <x:v>1.5015307690309332</x:v>
      </x:c>
      <x:c r="O3051" s="268" t="n">
        <x:f>I3051*TOMATO_PRICE+J3051*CARROT_PRICE+K3051*MESCLUN_PRICE</x:f>
        <x:v>138628</x:v>
      </x:c>
      <x:c r="P3051" s="268" t="n">
        <x:f>I3051*TOMATO_FERTILIZER+J3051*CARROT_FERTILIZER+K3051*MESCLUN_FERTILIZER</x:f>
        <x:v>34320</x:v>
      </x:c>
      <x:c r="Q3051" s="268" t="n">
        <x:f>MIN(M3051,FARMER_HOURS)*FARMER_RATE+MAX(M3051-FARMER_HOURS,0)*TEMP_RATE</x:f>
        <x:v>62538.26922577333</x:v>
      </x:c>
      <x:c r="R3051" s="268" t="n">
        <x:f>O3051-P3051-Q3051-FIXED_COST</x:f>
        <x:v>21769.73077422667</x:v>
      </x:c>
      <x:c r="S3051" s="139" t="str">
        <x:f>IF(AND(L3051&lt;=TOTAL_BED_CAP,N3051&lt;=TEMP_WORKER_CAP),"YES","NO")</x:f>
        <x:v>YES</x:v>
      </x:c>
      <x:c r="T3051" s="139" t="n">
        <x:f>IF(S3051="YES",R3051,-1E+99)</x:f>
        <x:v>21769.73077422667</x:v>
      </x:c>
    </x:row>
    <x:row r="3052">
      <x:c r="A3052" s="139"/>
      <x:c r="B3052" s="139"/>
      <x:c r="C3052" s="139"/>
      <x:c r="D3052" s="139"/>
      <x:c r="E3052" s="139"/>
      <x:c r="F3052" s="139"/>
      <x:c r="G3052" s="139"/>
      <x:c r="H3052" s="139"/>
      <x:c r="I3052" s="266" t="n">
        <x:f>INT((ROW()-ROW($I$46))/((CARROT_CAP+1)*(MESCLUN_CAP+1)))</x:f>
        <x:v>4</x:v>
      </x:c>
      <x:c r="J3052" s="266" t="n">
        <x:f>MOD(INT((ROW()-ROW($I$46))/(MESCLUN_CAP+1)),CARROT_CAP+1)</x:f>
        <x:v>12</x:v>
      </x:c>
      <x:c r="K3052" s="266" t="n">
        <x:f>MOD(ROW()-ROW($I$46),MESCLUN_CAP+1)</x:f>
        <x:v>30</x:v>
      </x:c>
      <x:c r="L3052" s="266" t="n">
        <x:f>SUM(I3052:K3052)</x:f>
        <x:v>46</x:v>
      </x:c>
      <x:c r="M3052" s="267" t="n">
        <x:f>I3052*TOMATO_HOURS*WEEKS*(1+TOMATO_DIM)^I3052+J3052*CARROT_HOURS*WEEKS*(1+CARROT_DIM)^J3052+K3052*MESCLUN_HOURS*WEEKS*(1+MESCLUN_DIM)^K3052</x:f>
        <x:v>2970.9140127383134</x:v>
      </x:c>
      <x:c r="N3052" s="267" t="n">
        <x:f>MAX(M3052-FARMER_HOURS,0)/TEMP_HOURS_PER_WORKER</x:f>
        <x:v>1.5631347310682733</x:v>
      </x:c>
      <x:c r="O3052" s="268" t="n">
        <x:f>I3052*TOMATO_PRICE+J3052*CARROT_PRICE+K3052*MESCLUN_PRICE</x:f>
        <x:v>141328</x:v>
      </x:c>
      <x:c r="P3052" s="268" t="n">
        <x:f>I3052*TOMATO_FERTILIZER+J3052*CARROT_FERTILIZER+K3052*MESCLUN_FERTILIZER</x:f>
        <x:v>35200</x:v>
      </x:c>
      <x:c r="Q3052" s="268" t="n">
        <x:f>MIN(M3052,FARMER_HOURS)*FARMER_RATE+MAX(M3052-FARMER_HOURS,0)*TEMP_RATE</x:f>
        <x:v>64078.36827670683</x:v>
      </x:c>
      <x:c r="R3052" s="268" t="n">
        <x:f>O3052-P3052-Q3052-FIXED_COST</x:f>
        <x:v>22049.63172329317</x:v>
      </x:c>
      <x:c r="S3052" s="139" t="str">
        <x:f>IF(AND(L3052&lt;=TOTAL_BED_CAP,N3052&lt;=TEMP_WORKER_CAP),"YES","NO")</x:f>
        <x:v>YES</x:v>
      </x:c>
      <x:c r="T3052" s="139" t="n">
        <x:f>IF(S3052="YES",R3052,-1E+99)</x:f>
        <x:v>22049.63172329317</x:v>
      </x:c>
    </x:row>
    <x:row r="3053">
      <x:c r="A3053" s="139"/>
      <x:c r="B3053" s="139"/>
      <x:c r="C3053" s="139"/>
      <x:c r="D3053" s="139"/>
      <x:c r="E3053" s="139"/>
      <x:c r="F3053" s="139"/>
      <x:c r="G3053" s="139"/>
      <x:c r="H3053" s="139"/>
      <x:c r="I3053" s="266" t="n">
        <x:f>INT((ROW()-ROW($I$46))/((CARROT_CAP+1)*(MESCLUN_CAP+1)))</x:f>
        <x:v>4</x:v>
      </x:c>
      <x:c r="J3053" s="266" t="n">
        <x:f>MOD(INT((ROW()-ROW($I$46))/(MESCLUN_CAP+1)),CARROT_CAP+1)</x:f>
        <x:v>13</x:v>
      </x:c>
      <x:c r="K3053" s="266" t="n">
        <x:f>MOD(ROW()-ROW($I$46),MESCLUN_CAP+1)</x:f>
        <x:v>0</x:v>
      </x:c>
      <x:c r="L3053" s="266" t="n">
        <x:f>SUM(I3053:K3053)</x:f>
        <x:v>17</x:v>
      </x:c>
      <x:c r="M3053" s="267" t="n">
        <x:f>I3053*TOMATO_HOURS*WEEKS*(1+TOMATO_DIM)^I3053+J3053*CARROT_HOURS*WEEKS*(1+CARROT_DIM)^J3053+K3053*MESCLUN_HOURS*WEEKS*(1+MESCLUN_DIM)^K3053</x:f>
        <x:v>1064.6953074924572</x:v>
      </x:c>
      <x:c r="N3053" s="267" t="n">
        <x:f>MAX(M3053-FARMER_HOURS,0)/TEMP_HOURS_PER_WORKER</x:f>
        <x:v>0.2393717413142064</x:v>
      </x:c>
      <x:c r="O3053" s="268" t="n">
        <x:f>I3053*TOMATO_PRICE+J3053*CARROT_PRICE+K3053*MESCLUN_PRICE</x:f>
        <x:v>62422</x:v>
      </x:c>
      <x:c r="P3053" s="268" t="n">
        <x:f>I3053*TOMATO_FERTILIZER+J3053*CARROT_FERTILIZER+K3053*MESCLUN_FERTILIZER</x:f>
        <x:v>9240</x:v>
      </x:c>
      <x:c r="Q3053" s="268" t="n">
        <x:f>MIN(M3053,FARMER_HOURS)*FARMER_RATE+MAX(M3053-FARMER_HOURS,0)*TEMP_RATE</x:f>
        <x:v>30984.29353285516</x:v>
      </x:c>
      <x:c r="R3053" s="268" t="n">
        <x:f>O3053-P3053-Q3053-FIXED_COST</x:f>
        <x:v>2197.706467144839</x:v>
      </x:c>
      <x:c r="S3053" s="139" t="str">
        <x:f>IF(AND(L3053&lt;=TOTAL_BED_CAP,N3053&lt;=TEMP_WORKER_CAP),"YES","NO")</x:f>
        <x:v>YES</x:v>
      </x:c>
      <x:c r="T3053" s="139" t="n">
        <x:f>IF(S3053="YES",R3053,-1E+99)</x:f>
        <x:v>2197.706467144839</x:v>
      </x:c>
    </x:row>
    <x:row r="3054">
      <x:c r="A3054" s="139"/>
      <x:c r="B3054" s="139"/>
      <x:c r="C3054" s="139"/>
      <x:c r="D3054" s="139"/>
      <x:c r="E3054" s="139"/>
      <x:c r="F3054" s="139"/>
      <x:c r="G3054" s="139"/>
      <x:c r="H3054" s="139"/>
      <x:c r="I3054" s="266" t="n">
        <x:f>INT((ROW()-ROW($I$46))/((CARROT_CAP+1)*(MESCLUN_CAP+1)))</x:f>
        <x:v>4</x:v>
      </x:c>
      <x:c r="J3054" s="266" t="n">
        <x:f>MOD(INT((ROW()-ROW($I$46))/(MESCLUN_CAP+1)),CARROT_CAP+1)</x:f>
        <x:v>13</x:v>
      </x:c>
      <x:c r="K3054" s="266" t="n">
        <x:f>MOD(ROW()-ROW($I$46),MESCLUN_CAP+1)</x:f>
        <x:v>1</x:v>
      </x:c>
      <x:c r="L3054" s="266" t="n">
        <x:f>SUM(I3054:K3054)</x:f>
        <x:v>18</x:v>
      </x:c>
      <x:c r="M3054" s="267" t="n">
        <x:f>I3054*TOMATO_HOURS*WEEKS*(1+TOMATO_DIM)^I3054+J3054*CARROT_HOURS*WEEKS*(1+CARROT_DIM)^J3054+K3054*MESCLUN_HOURS*WEEKS*(1+MESCLUN_DIM)^K3054</x:f>
        <x:v>1110.2578074924572</x:v>
      </x:c>
      <x:c r="N3054" s="267" t="n">
        <x:f>MAX(M3054-FARMER_HOURS,0)/TEMP_HOURS_PER_WORKER</x:f>
        <x:v>0.2710123663142064</x:v>
      </x:c>
      <x:c r="O3054" s="268" t="n">
        <x:f>I3054*TOMATO_PRICE+J3054*CARROT_PRICE+K3054*MESCLUN_PRICE</x:f>
        <x:v>65122</x:v>
      </x:c>
      <x:c r="P3054" s="268" t="n">
        <x:f>I3054*TOMATO_FERTILIZER+J3054*CARROT_FERTILIZER+K3054*MESCLUN_FERTILIZER</x:f>
        <x:v>10120</x:v>
      </x:c>
      <x:c r="Q3054" s="268" t="n">
        <x:f>MIN(M3054,FARMER_HOURS)*FARMER_RATE+MAX(M3054-FARMER_HOURS,0)*TEMP_RATE</x:f>
        <x:v>31775.30915785516</x:v>
      </x:c>
      <x:c r="R3054" s="268" t="n">
        <x:f>O3054-P3054-Q3054-FIXED_COST</x:f>
        <x:v>3226.690842144839</x:v>
      </x:c>
      <x:c r="S3054" s="139" t="str">
        <x:f>IF(AND(L3054&lt;=TOTAL_BED_CAP,N3054&lt;=TEMP_WORKER_CAP),"YES","NO")</x:f>
        <x:v>YES</x:v>
      </x:c>
      <x:c r="T3054" s="139" t="n">
        <x:f>IF(S3054="YES",R3054,-1E+99)</x:f>
        <x:v>3226.690842144839</x:v>
      </x:c>
    </x:row>
    <x:row r="3055">
      <x:c r="A3055" s="139"/>
      <x:c r="B3055" s="139"/>
      <x:c r="C3055" s="139"/>
      <x:c r="D3055" s="139"/>
      <x:c r="E3055" s="139"/>
      <x:c r="F3055" s="139"/>
      <x:c r="G3055" s="139"/>
      <x:c r="H3055" s="139"/>
      <x:c r="I3055" s="266" t="n">
        <x:f>INT((ROW()-ROW($I$46))/((CARROT_CAP+1)*(MESCLUN_CAP+1)))</x:f>
        <x:v>4</x:v>
      </x:c>
      <x:c r="J3055" s="266" t="n">
        <x:f>MOD(INT((ROW()-ROW($I$46))/(MESCLUN_CAP+1)),CARROT_CAP+1)</x:f>
        <x:v>13</x:v>
      </x:c>
      <x:c r="K3055" s="266" t="n">
        <x:f>MOD(ROW()-ROW($I$46),MESCLUN_CAP+1)</x:f>
        <x:v>2</x:v>
      </x:c>
      <x:c r="L3055" s="266" t="n">
        <x:f>SUM(I3055:K3055)</x:f>
        <x:v>19</x:v>
      </x:c>
      <x:c r="M3055" s="267" t="n">
        <x:f>I3055*TOMATO_HOURS*WEEKS*(1+TOMATO_DIM)^I3055+J3055*CARROT_HOURS*WEEKS*(1+CARROT_DIM)^J3055+K3055*MESCLUN_HOURS*WEEKS*(1+MESCLUN_DIM)^K3055</x:f>
        <x:v>1156.9593699924571</x:v>
      </x:c>
      <x:c r="N3055" s="267" t="n">
        <x:f>MAX(M3055-FARMER_HOURS,0)/TEMP_HOURS_PER_WORKER</x:f>
        <x:v>0.30344400693920637</x:v>
      </x:c>
      <x:c r="O3055" s="268" t="n">
        <x:f>I3055*TOMATO_PRICE+J3055*CARROT_PRICE+K3055*MESCLUN_PRICE</x:f>
        <x:v>67822</x:v>
      </x:c>
      <x:c r="P3055" s="268" t="n">
        <x:f>I3055*TOMATO_FERTILIZER+J3055*CARROT_FERTILIZER+K3055*MESCLUN_FERTILIZER</x:f>
        <x:v>11000</x:v>
      </x:c>
      <x:c r="Q3055" s="268" t="n">
        <x:f>MIN(M3055,FARMER_HOURS)*FARMER_RATE+MAX(M3055-FARMER_HOURS,0)*TEMP_RATE</x:f>
        <x:v>32586.100173480158</x:v>
      </x:c>
      <x:c r="R3055" s="268" t="n">
        <x:f>O3055-P3055-Q3055-FIXED_COST</x:f>
        <x:v>4235.8998265198425</x:v>
      </x:c>
      <x:c r="S3055" s="139" t="str">
        <x:f>IF(AND(L3055&lt;=TOTAL_BED_CAP,N3055&lt;=TEMP_WORKER_CAP),"YES","NO")</x:f>
        <x:v>YES</x:v>
      </x:c>
      <x:c r="T3055" s="139" t="n">
        <x:f>IF(S3055="YES",R3055,-1E+99)</x:f>
        <x:v>4235.8998265198425</x:v>
      </x:c>
    </x:row>
    <x:row r="3056">
      <x:c r="A3056" s="139"/>
      <x:c r="B3056" s="139"/>
      <x:c r="C3056" s="139"/>
      <x:c r="D3056" s="139"/>
      <x:c r="E3056" s="139"/>
      <x:c r="F3056" s="139"/>
      <x:c r="G3056" s="139"/>
      <x:c r="H3056" s="139"/>
      <x:c r="I3056" s="266" t="n">
        <x:f>INT((ROW()-ROW($I$46))/((CARROT_CAP+1)*(MESCLUN_CAP+1)))</x:f>
        <x:v>4</x:v>
      </x:c>
      <x:c r="J3056" s="266" t="n">
        <x:f>MOD(INT((ROW()-ROW($I$46))/(MESCLUN_CAP+1)),CARROT_CAP+1)</x:f>
        <x:v>13</x:v>
      </x:c>
      <x:c r="K3056" s="266" t="n">
        <x:f>MOD(ROW()-ROW($I$46),MESCLUN_CAP+1)</x:f>
        <x:v>3</x:v>
      </x:c>
      <x:c r="L3056" s="266" t="n">
        <x:f>SUM(I3056:K3056)</x:f>
        <x:v>20</x:v>
      </x:c>
      <x:c r="M3056" s="267" t="n">
        <x:f>I3056*TOMATO_HOURS*WEEKS*(1+TOMATO_DIM)^I3056+J3056*CARROT_HOURS*WEEKS*(1+CARROT_DIM)^J3056+K3056*MESCLUN_HOURS*WEEKS*(1+MESCLUN_DIM)^K3056</x:f>
        <x:v>1204.8213524143323</x:v>
      </x:c>
      <x:c r="N3056" s="267" t="n">
        <x:f>MAX(M3056-FARMER_HOURS,0)/TEMP_HOURS_PER_WORKER</x:f>
        <x:v>0.3366814947321752</x:v>
      </x:c>
      <x:c r="O3056" s="268" t="n">
        <x:f>I3056*TOMATO_PRICE+J3056*CARROT_PRICE+K3056*MESCLUN_PRICE</x:f>
        <x:v>70522</x:v>
      </x:c>
      <x:c r="P3056" s="268" t="n">
        <x:f>I3056*TOMATO_FERTILIZER+J3056*CARROT_FERTILIZER+K3056*MESCLUN_FERTILIZER</x:f>
        <x:v>11880</x:v>
      </x:c>
      <x:c r="Q3056" s="268" t="n">
        <x:f>MIN(M3056,FARMER_HOURS)*FARMER_RATE+MAX(M3056-FARMER_HOURS,0)*TEMP_RATE</x:f>
        <x:v>33417.03736830438</x:v>
      </x:c>
      <x:c r="R3056" s="268" t="n">
        <x:f>O3056-P3056-Q3056-FIXED_COST</x:f>
        <x:v>5224.96263169562</x:v>
      </x:c>
      <x:c r="S3056" s="139" t="str">
        <x:f>IF(AND(L3056&lt;=TOTAL_BED_CAP,N3056&lt;=TEMP_WORKER_CAP),"YES","NO")</x:f>
        <x:v>YES</x:v>
      </x:c>
      <x:c r="T3056" s="139" t="n">
        <x:f>IF(S3056="YES",R3056,-1E+99)</x:f>
        <x:v>5224.96263169562</x:v>
      </x:c>
    </x:row>
    <x:row r="3057">
      <x:c r="A3057" s="139"/>
      <x:c r="B3057" s="139"/>
      <x:c r="C3057" s="139"/>
      <x:c r="D3057" s="139"/>
      <x:c r="E3057" s="139"/>
      <x:c r="F3057" s="139"/>
      <x:c r="G3057" s="139"/>
      <x:c r="H3057" s="139"/>
      <x:c r="I3057" s="266" t="n">
        <x:f>INT((ROW()-ROW($I$46))/((CARROT_CAP+1)*(MESCLUN_CAP+1)))</x:f>
        <x:v>4</x:v>
      </x:c>
      <x:c r="J3057" s="266" t="n">
        <x:f>MOD(INT((ROW()-ROW($I$46))/(MESCLUN_CAP+1)),CARROT_CAP+1)</x:f>
        <x:v>13</x:v>
      </x:c>
      <x:c r="K3057" s="266" t="n">
        <x:f>MOD(ROW()-ROW($I$46),MESCLUN_CAP+1)</x:f>
        <x:v>4</x:v>
      </x:c>
      <x:c r="L3057" s="266" t="n">
        <x:f>SUM(I3057:K3057)</x:f>
        <x:v>21</x:v>
      </x:c>
      <x:c r="M3057" s="267" t="n">
        <x:f>I3057*TOMATO_HOURS*WEEKS*(1+TOMATO_DIM)^I3057+J3057*CARROT_HOURS*WEEKS*(1+CARROT_DIM)^J3057+K3057*MESCLUN_HOURS*WEEKS*(1+MESCLUN_DIM)^K3057</x:f>
        <x:v>1253.8654681369885</x:v>
      </x:c>
      <x:c r="N3057" s="267" t="n">
        <x:f>MAX(M3057-FARMER_HOURS,0)/TEMP_HOURS_PER_WORKER</x:f>
        <x:v>0.37073990842846427</x:v>
      </x:c>
      <x:c r="O3057" s="268" t="n">
        <x:f>I3057*TOMATO_PRICE+J3057*CARROT_PRICE+K3057*MESCLUN_PRICE</x:f>
        <x:v>73222</x:v>
      </x:c>
      <x:c r="P3057" s="268" t="n">
        <x:f>I3057*TOMATO_FERTILIZER+J3057*CARROT_FERTILIZER+K3057*MESCLUN_FERTILIZER</x:f>
        <x:v>12760</x:v>
      </x:c>
      <x:c r="Q3057" s="268" t="n">
        <x:f>MIN(M3057,FARMER_HOURS)*FARMER_RATE+MAX(M3057-FARMER_HOURS,0)*TEMP_RATE</x:f>
        <x:v>34268.49771071161</x:v>
      </x:c>
      <x:c r="R3057" s="268" t="n">
        <x:f>O3057-P3057-Q3057-FIXED_COST</x:f>
        <x:v>6193.5022892883935</x:v>
      </x:c>
      <x:c r="S3057" s="139" t="str">
        <x:f>IF(AND(L3057&lt;=TOTAL_BED_CAP,N3057&lt;=TEMP_WORKER_CAP),"YES","NO")</x:f>
        <x:v>YES</x:v>
      </x:c>
      <x:c r="T3057" s="139" t="n">
        <x:f>IF(S3057="YES",R3057,-1E+99)</x:f>
        <x:v>6193.5022892883935</x:v>
      </x:c>
    </x:row>
    <x:row r="3058">
      <x:c r="A3058" s="139"/>
      <x:c r="B3058" s="139"/>
      <x:c r="C3058" s="139"/>
      <x:c r="D3058" s="139"/>
      <x:c r="E3058" s="139"/>
      <x:c r="F3058" s="139"/>
      <x:c r="G3058" s="139"/>
      <x:c r="H3058" s="139"/>
      <x:c r="I3058" s="266" t="n">
        <x:f>INT((ROW()-ROW($I$46))/((CARROT_CAP+1)*(MESCLUN_CAP+1)))</x:f>
        <x:v>4</x:v>
      </x:c>
      <x:c r="J3058" s="266" t="n">
        <x:f>MOD(INT((ROW()-ROW($I$46))/(MESCLUN_CAP+1)),CARROT_CAP+1)</x:f>
        <x:v>13</x:v>
      </x:c>
      <x:c r="K3058" s="266" t="n">
        <x:f>MOD(ROW()-ROW($I$46),MESCLUN_CAP+1)</x:f>
        <x:v>5</x:v>
      </x:c>
      <x:c r="L3058" s="266" t="n">
        <x:f>SUM(I3058:K3058)</x:f>
        <x:v>22</x:v>
      </x:c>
      <x:c r="M3058" s="267" t="n">
        <x:f>I3058*TOMATO_HOURS*WEEKS*(1+TOMATO_DIM)^I3058+J3058*CARROT_HOURS*WEEKS*(1+CARROT_DIM)^J3058+K3058*MESCLUN_HOURS*WEEKS*(1+MESCLUN_DIM)^K3058</x:f>
        <x:v>1304.113792058192</x:v>
      </x:c>
      <x:c r="N3058" s="267" t="n">
        <x:f>MAX(M3058-FARMER_HOURS,0)/TEMP_HOURS_PER_WORKER</x:f>
        <x:v>0.40563457781818896</x:v>
      </x:c>
      <x:c r="O3058" s="268" t="n">
        <x:f>I3058*TOMATO_PRICE+J3058*CARROT_PRICE+K3058*MESCLUN_PRICE</x:f>
        <x:v>75922</x:v>
      </x:c>
      <x:c r="P3058" s="268" t="n">
        <x:f>I3058*TOMATO_FERTILIZER+J3058*CARROT_FERTILIZER+K3058*MESCLUN_FERTILIZER</x:f>
        <x:v>13640</x:v>
      </x:c>
      <x:c r="Q3058" s="268" t="n">
        <x:f>MIN(M3058,FARMER_HOURS)*FARMER_RATE+MAX(M3058-FARMER_HOURS,0)*TEMP_RATE</x:f>
        <x:v>35140.864445454725</x:v>
      </x:c>
      <x:c r="R3058" s="268" t="n">
        <x:f>O3058-P3058-Q3058-FIXED_COST</x:f>
        <x:v>7141.135554545275</x:v>
      </x:c>
      <x:c r="S3058" s="139" t="str">
        <x:f>IF(AND(L3058&lt;=TOTAL_BED_CAP,N3058&lt;=TEMP_WORKER_CAP),"YES","NO")</x:f>
        <x:v>YES</x:v>
      </x:c>
      <x:c r="T3058" s="139" t="n">
        <x:f>IF(S3058="YES",R3058,-1E+99)</x:f>
        <x:v>7141.135554545275</x:v>
      </x:c>
    </x:row>
    <x:row r="3059">
      <x:c r="A3059" s="139"/>
      <x:c r="B3059" s="139"/>
      <x:c r="C3059" s="139"/>
      <x:c r="D3059" s="139"/>
      <x:c r="E3059" s="139"/>
      <x:c r="F3059" s="139"/>
      <x:c r="G3059" s="139"/>
      <x:c r="H3059" s="139"/>
      <x:c r="I3059" s="266" t="n">
        <x:f>INT((ROW()-ROW($I$46))/((CARROT_CAP+1)*(MESCLUN_CAP+1)))</x:f>
        <x:v>4</x:v>
      </x:c>
      <x:c r="J3059" s="266" t="n">
        <x:f>MOD(INT((ROW()-ROW($I$46))/(MESCLUN_CAP+1)),CARROT_CAP+1)</x:f>
        <x:v>13</x:v>
      </x:c>
      <x:c r="K3059" s="266" t="n">
        <x:f>MOD(ROW()-ROW($I$46),MESCLUN_CAP+1)</x:f>
        <x:v>6</x:v>
      </x:c>
      <x:c r="L3059" s="266" t="n">
        <x:f>SUM(I3059:K3059)</x:f>
        <x:v>23</x:v>
      </x:c>
      <x:c r="M3059" s="267" t="n">
        <x:f>I3059*TOMATO_HOURS*WEEKS*(1+TOMATO_DIM)^I3059+J3059*CARROT_HOURS*WEEKS*(1+CARROT_DIM)^J3059+K3059*MESCLUN_HOURS*WEEKS*(1+MESCLUN_DIM)^K3059</x:f>
        <x:v>1355.588766239825</x:v>
      </x:c>
      <x:c r="N3059" s="267" t="n">
        <x:f>MAX(M3059-FARMER_HOURS,0)/TEMP_HOURS_PER_WORKER</x:f>
        <x:v>0.4413810876665451</x:v>
      </x:c>
      <x:c r="O3059" s="268" t="n">
        <x:f>I3059*TOMATO_PRICE+J3059*CARROT_PRICE+K3059*MESCLUN_PRICE</x:f>
        <x:v>78622</x:v>
      </x:c>
      <x:c r="P3059" s="268" t="n">
        <x:f>I3059*TOMATO_FERTILIZER+J3059*CARROT_FERTILIZER+K3059*MESCLUN_FERTILIZER</x:f>
        <x:v>14520</x:v>
      </x:c>
      <x:c r="Q3059" s="268" t="n">
        <x:f>MIN(M3059,FARMER_HOURS)*FARMER_RATE+MAX(M3059-FARMER_HOURS,0)*TEMP_RATE</x:f>
        <x:v>36034.52719166363</x:v>
      </x:c>
      <x:c r="R3059" s="268" t="n">
        <x:f>O3059-P3059-Q3059-FIXED_COST</x:f>
        <x:v>8067.472808336373</x:v>
      </x:c>
      <x:c r="S3059" s="139" t="str">
        <x:f>IF(AND(L3059&lt;=TOTAL_BED_CAP,N3059&lt;=TEMP_WORKER_CAP),"YES","NO")</x:f>
        <x:v>YES</x:v>
      </x:c>
      <x:c r="T3059" s="139" t="n">
        <x:f>IF(S3059="YES",R3059,-1E+99)</x:f>
        <x:v>8067.472808336373</x:v>
      </x:c>
    </x:row>
    <x:row r="3060">
      <x:c r="A3060" s="139"/>
      <x:c r="B3060" s="139"/>
      <x:c r="C3060" s="139"/>
      <x:c r="D3060" s="139"/>
      <x:c r="E3060" s="139"/>
      <x:c r="F3060" s="139"/>
      <x:c r="G3060" s="139"/>
      <x:c r="H3060" s="139"/>
      <x:c r="I3060" s="266" t="n">
        <x:f>INT((ROW()-ROW($I$46))/((CARROT_CAP+1)*(MESCLUN_CAP+1)))</x:f>
        <x:v>4</x:v>
      </x:c>
      <x:c r="J3060" s="266" t="n">
        <x:f>MOD(INT((ROW()-ROW($I$46))/(MESCLUN_CAP+1)),CARROT_CAP+1)</x:f>
        <x:v>13</x:v>
      </x:c>
      <x:c r="K3060" s="266" t="n">
        <x:f>MOD(ROW()-ROW($I$46),MESCLUN_CAP+1)</x:f>
        <x:v>7</x:v>
      </x:c>
      <x:c r="L3060" s="266" t="n">
        <x:f>SUM(I3060:K3060)</x:f>
        <x:v>24</x:v>
      </x:c>
      <x:c r="M3060" s="267" t="n">
        <x:f>I3060*TOMATO_HOURS*WEEKS*(1+TOMATO_DIM)^I3060+J3060*CARROT_HOURS*WEEKS*(1+CARROT_DIM)^J3060+K3060*MESCLUN_HOURS*WEEKS*(1+MESCLUN_DIM)^K3060</x:f>
        <x:v>1408.3132056377854</x:v>
      </x:c>
      <x:c r="N3060" s="267" t="n">
        <x:f>MAX(M3060-FARMER_HOURS,0)/TEMP_HOURS_PER_WORKER</x:f>
        <x:v>0.4779952816929065</x:v>
      </x:c>
      <x:c r="O3060" s="268" t="n">
        <x:f>I3060*TOMATO_PRICE+J3060*CARROT_PRICE+K3060*MESCLUN_PRICE</x:f>
        <x:v>81322</x:v>
      </x:c>
      <x:c r="P3060" s="268" t="n">
        <x:f>I3060*TOMATO_FERTILIZER+J3060*CARROT_FERTILIZER+K3060*MESCLUN_FERTILIZER</x:f>
        <x:v>15400</x:v>
      </x:c>
      <x:c r="Q3060" s="268" t="n">
        <x:f>MIN(M3060,FARMER_HOURS)*FARMER_RATE+MAX(M3060-FARMER_HOURS,0)*TEMP_RATE</x:f>
        <x:v>36949.882042322664</x:v>
      </x:c>
      <x:c r="R3060" s="268" t="n">
        <x:f>O3060-P3060-Q3060-FIXED_COST</x:f>
        <x:v>8972.117957677336</x:v>
      </x:c>
      <x:c r="S3060" s="139" t="str">
        <x:f>IF(AND(L3060&lt;=TOTAL_BED_CAP,N3060&lt;=TEMP_WORKER_CAP),"YES","NO")</x:f>
        <x:v>YES</x:v>
      </x:c>
      <x:c r="T3060" s="139" t="n">
        <x:f>IF(S3060="YES",R3060,-1E+99)</x:f>
        <x:v>8972.117957677336</x:v>
      </x:c>
    </x:row>
    <x:row r="3061">
      <x:c r="A3061" s="139"/>
      <x:c r="B3061" s="139"/>
      <x:c r="C3061" s="139"/>
      <x:c r="D3061" s="139"/>
      <x:c r="E3061" s="139"/>
      <x:c r="F3061" s="139"/>
      <x:c r="G3061" s="139"/>
      <x:c r="H3061" s="139"/>
      <x:c r="I3061" s="266" t="n">
        <x:f>INT((ROW()-ROW($I$46))/((CARROT_CAP+1)*(MESCLUN_CAP+1)))</x:f>
        <x:v>4</x:v>
      </x:c>
      <x:c r="J3061" s="266" t="n">
        <x:f>MOD(INT((ROW()-ROW($I$46))/(MESCLUN_CAP+1)),CARROT_CAP+1)</x:f>
        <x:v>13</x:v>
      </x:c>
      <x:c r="K3061" s="266" t="n">
        <x:f>MOD(ROW()-ROW($I$46),MESCLUN_CAP+1)</x:f>
        <x:v>8</x:v>
      </x:c>
      <x:c r="L3061" s="266" t="n">
        <x:f>SUM(I3061:K3061)</x:f>
        <x:v>25</x:v>
      </x:c>
      <x:c r="M3061" s="267" t="n">
        <x:f>I3061*TOMATO_HOURS*WEEKS*(1+TOMATO_DIM)^I3061+J3061*CARROT_HOURS*WEEKS*(1+CARROT_DIM)^J3061+K3061*MESCLUN_HOURS*WEEKS*(1+MESCLUN_DIM)^K3061</x:f>
        <x:v>1462.3103039177656</x:v>
      </x:c>
      <x:c r="N3061" s="267" t="n">
        <x:f>MAX(M3061-FARMER_HOURS,0)/TEMP_HOURS_PER_WORKER</x:f>
        <x:v>0.5154932666095594</x:v>
      </x:c>
      <x:c r="O3061" s="268" t="n">
        <x:f>I3061*TOMATO_PRICE+J3061*CARROT_PRICE+K3061*MESCLUN_PRICE</x:f>
        <x:v>84022</x:v>
      </x:c>
      <x:c r="P3061" s="268" t="n">
        <x:f>I3061*TOMATO_FERTILIZER+J3061*CARROT_FERTILIZER+K3061*MESCLUN_FERTILIZER</x:f>
        <x:v>16280</x:v>
      </x:c>
      <x:c r="Q3061" s="268" t="n">
        <x:f>MIN(M3061,FARMER_HOURS)*FARMER_RATE+MAX(M3061-FARMER_HOURS,0)*TEMP_RATE</x:f>
        <x:v>37887.331665238984</x:v>
      </x:c>
      <x:c r="R3061" s="268" t="n">
        <x:f>O3061-P3061-Q3061-FIXED_COST</x:f>
        <x:v>9854.668334761016</x:v>
      </x:c>
      <x:c r="S3061" s="139" t="str">
        <x:f>IF(AND(L3061&lt;=TOTAL_BED_CAP,N3061&lt;=TEMP_WORKER_CAP),"YES","NO")</x:f>
        <x:v>YES</x:v>
      </x:c>
      <x:c r="T3061" s="139" t="n">
        <x:f>IF(S3061="YES",R3061,-1E+99)</x:f>
        <x:v>9854.668334761016</x:v>
      </x:c>
    </x:row>
    <x:row r="3062">
      <x:c r="A3062" s="139"/>
      <x:c r="B3062" s="139"/>
      <x:c r="C3062" s="139"/>
      <x:c r="D3062" s="139"/>
      <x:c r="E3062" s="139"/>
      <x:c r="F3062" s="139"/>
      <x:c r="G3062" s="139"/>
      <x:c r="H3062" s="139"/>
      <x:c r="I3062" s="266" t="n">
        <x:f>INT((ROW()-ROW($I$46))/((CARROT_CAP+1)*(MESCLUN_CAP+1)))</x:f>
        <x:v>4</x:v>
      </x:c>
      <x:c r="J3062" s="266" t="n">
        <x:f>MOD(INT((ROW()-ROW($I$46))/(MESCLUN_CAP+1)),CARROT_CAP+1)</x:f>
        <x:v>13</x:v>
      </x:c>
      <x:c r="K3062" s="266" t="n">
        <x:f>MOD(ROW()-ROW($I$46),MESCLUN_CAP+1)</x:f>
        <x:v>9</x:v>
      </x:c>
      <x:c r="L3062" s="266" t="n">
        <x:f>SUM(I3062:K3062)</x:f>
        <x:v>26</x:v>
      </x:c>
      <x:c r="M3062" s="267" t="n">
        <x:f>I3062*TOMATO_HOURS*WEEKS*(1+TOMATO_DIM)^I3062+J3062*CARROT_HOURS*WEEKS*(1+CARROT_DIM)^J3062+K3062*MESCLUN_HOURS*WEEKS*(1+MESCLUN_DIM)^K3062</x:f>
        <x:v>1517.6036393581599</x:v>
      </x:c>
      <x:c r="N3062" s="267" t="n">
        <x:f>MAX(M3062-FARMER_HOURS,0)/TEMP_HOURS_PER_WORKER</x:f>
        <x:v>0.5538914162209443</x:v>
      </x:c>
      <x:c r="O3062" s="268" t="n">
        <x:f>I3062*TOMATO_PRICE+J3062*CARROT_PRICE+K3062*MESCLUN_PRICE</x:f>
        <x:v>86722</x:v>
      </x:c>
      <x:c r="P3062" s="268" t="n">
        <x:f>I3062*TOMATO_FERTILIZER+J3062*CARROT_FERTILIZER+K3062*MESCLUN_FERTILIZER</x:f>
        <x:v>17160</x:v>
      </x:c>
      <x:c r="Q3062" s="268" t="n">
        <x:f>MIN(M3062,FARMER_HOURS)*FARMER_RATE+MAX(M3062-FARMER_HOURS,0)*TEMP_RATE</x:f>
        <x:v>38847.28540552361</x:v>
      </x:c>
      <x:c r="R3062" s="268" t="n">
        <x:f>O3062-P3062-Q3062-FIXED_COST</x:f>
        <x:v>10714.71459447639</x:v>
      </x:c>
      <x:c r="S3062" s="139" t="str">
        <x:f>IF(AND(L3062&lt;=TOTAL_BED_CAP,N3062&lt;=TEMP_WORKER_CAP),"YES","NO")</x:f>
        <x:v>YES</x:v>
      </x:c>
      <x:c r="T3062" s="139" t="n">
        <x:f>IF(S3062="YES",R3062,-1E+99)</x:f>
        <x:v>10714.71459447639</x:v>
      </x:c>
    </x:row>
    <x:row r="3063">
      <x:c r="A3063" s="139"/>
      <x:c r="B3063" s="139"/>
      <x:c r="C3063" s="139"/>
      <x:c r="D3063" s="139"/>
      <x:c r="E3063" s="139"/>
      <x:c r="F3063" s="139"/>
      <x:c r="G3063" s="139"/>
      <x:c r="H3063" s="139"/>
      <x:c r="I3063" s="266" t="n">
        <x:f>INT((ROW()-ROW($I$46))/((CARROT_CAP+1)*(MESCLUN_CAP+1)))</x:f>
        <x:v>4</x:v>
      </x:c>
      <x:c r="J3063" s="266" t="n">
        <x:f>MOD(INT((ROW()-ROW($I$46))/(MESCLUN_CAP+1)),CARROT_CAP+1)</x:f>
        <x:v>13</x:v>
      </x:c>
      <x:c r="K3063" s="266" t="n">
        <x:f>MOD(ROW()-ROW($I$46),MESCLUN_CAP+1)</x:f>
        <x:v>10</x:v>
      </x:c>
      <x:c r="L3063" s="266" t="n">
        <x:f>SUM(I3063:K3063)</x:f>
        <x:v>27</x:v>
      </x:c>
      <x:c r="M3063" s="267" t="n">
        <x:f>I3063*TOMATO_HOURS*WEEKS*(1+TOMATO_DIM)^I3063+J3063*CARROT_HOURS*WEEKS*(1+CARROT_DIM)^J3063+K3063*MESCLUN_HOURS*WEEKS*(1+MESCLUN_DIM)^K3063</x:f>
        <x:v>1574.2171808413727</x:v>
      </x:c>
      <x:c r="N3063" s="267" t="n">
        <x:f>MAX(M3063-FARMER_HOURS,0)/TEMP_HOURS_PER_WORKER</x:f>
        <x:v>0.5932063755842866</x:v>
      </x:c>
      <x:c r="O3063" s="268" t="n">
        <x:f>I3063*TOMATO_PRICE+J3063*CARROT_PRICE+K3063*MESCLUN_PRICE</x:f>
        <x:v>89422</x:v>
      </x:c>
      <x:c r="P3063" s="268" t="n">
        <x:f>I3063*TOMATO_FERTILIZER+J3063*CARROT_FERTILIZER+K3063*MESCLUN_FERTILIZER</x:f>
        <x:v>18040</x:v>
      </x:c>
      <x:c r="Q3063" s="268" t="n">
        <x:f>MIN(M3063,FARMER_HOURS)*FARMER_RATE+MAX(M3063-FARMER_HOURS,0)*TEMP_RATE</x:f>
        <x:v>39830.159389607164</x:v>
      </x:c>
      <x:c r="R3063" s="268" t="n">
        <x:f>O3063-P3063-Q3063-FIXED_COST</x:f>
        <x:v>11551.840610392836</x:v>
      </x:c>
      <x:c r="S3063" s="139" t="str">
        <x:f>IF(AND(L3063&lt;=TOTAL_BED_CAP,N3063&lt;=TEMP_WORKER_CAP),"YES","NO")</x:f>
        <x:v>YES</x:v>
      </x:c>
      <x:c r="T3063" s="139" t="n">
        <x:f>IF(S3063="YES",R3063,-1E+99)</x:f>
        <x:v>11551.840610392836</x:v>
      </x:c>
    </x:row>
    <x:row r="3064">
      <x:c r="A3064" s="139"/>
      <x:c r="B3064" s="139"/>
      <x:c r="C3064" s="139"/>
      <x:c r="D3064" s="139"/>
      <x:c r="E3064" s="139"/>
      <x:c r="F3064" s="139"/>
      <x:c r="G3064" s="139"/>
      <x:c r="H3064" s="139"/>
      <x:c r="I3064" s="266" t="n">
        <x:f>INT((ROW()-ROW($I$46))/((CARROT_CAP+1)*(MESCLUN_CAP+1)))</x:f>
        <x:v>4</x:v>
      </x:c>
      <x:c r="J3064" s="266" t="n">
        <x:f>MOD(INT((ROW()-ROW($I$46))/(MESCLUN_CAP+1)),CARROT_CAP+1)</x:f>
        <x:v>13</x:v>
      </x:c>
      <x:c r="K3064" s="266" t="n">
        <x:f>MOD(ROW()-ROW($I$46),MESCLUN_CAP+1)</x:f>
        <x:v>11</x:v>
      </x:c>
      <x:c r="L3064" s="266" t="n">
        <x:f>SUM(I3064:K3064)</x:f>
        <x:v>28</x:v>
      </x:c>
      <x:c r="M3064" s="267" t="n">
        <x:f>I3064*TOMATO_HOURS*WEEKS*(1+TOMATO_DIM)^I3064+J3064*CARROT_HOURS*WEEKS*(1+CARROT_DIM)^J3064+K3064*MESCLUN_HOURS*WEEKS*(1+MESCLUN_DIM)^K3064</x:f>
        <x:v>1632.1752939348119</x:v>
      </x:c>
      <x:c r="N3064" s="267" t="n">
        <x:f>MAX(M3064-FARMER_HOURS,0)/TEMP_HOURS_PER_WORKER</x:f>
        <x:v>0.6334550652325083</x:v>
      </x:c>
      <x:c r="O3064" s="268" t="n">
        <x:f>I3064*TOMATO_PRICE+J3064*CARROT_PRICE+K3064*MESCLUN_PRICE</x:f>
        <x:v>92122</x:v>
      </x:c>
      <x:c r="P3064" s="268" t="n">
        <x:f>I3064*TOMATO_FERTILIZER+J3064*CARROT_FERTILIZER+K3064*MESCLUN_FERTILIZER</x:f>
        <x:v>18920</x:v>
      </x:c>
      <x:c r="Q3064" s="268" t="n">
        <x:f>MIN(M3064,FARMER_HOURS)*FARMER_RATE+MAX(M3064-FARMER_HOURS,0)*TEMP_RATE</x:f>
        <x:v>40836.37663081271</x:v>
      </x:c>
      <x:c r="R3064" s="268" t="n">
        <x:f>O3064-P3064-Q3064-FIXED_COST</x:f>
        <x:v>12365.623369187291</x:v>
      </x:c>
      <x:c r="S3064" s="139" t="str">
        <x:f>IF(AND(L3064&lt;=TOTAL_BED_CAP,N3064&lt;=TEMP_WORKER_CAP),"YES","NO")</x:f>
        <x:v>YES</x:v>
      </x:c>
      <x:c r="T3064" s="139" t="n">
        <x:f>IF(S3064="YES",R3064,-1E+99)</x:f>
        <x:v>12365.623369187291</x:v>
      </x:c>
    </x:row>
    <x:row r="3065">
      <x:c r="A3065" s="139"/>
      <x:c r="B3065" s="139"/>
      <x:c r="C3065" s="139"/>
      <x:c r="D3065" s="139"/>
      <x:c r="E3065" s="139"/>
      <x:c r="F3065" s="139"/>
      <x:c r="G3065" s="139"/>
      <x:c r="H3065" s="139"/>
      <x:c r="I3065" s="266" t="n">
        <x:f>INT((ROW()-ROW($I$46))/((CARROT_CAP+1)*(MESCLUN_CAP+1)))</x:f>
        <x:v>4</x:v>
      </x:c>
      <x:c r="J3065" s="266" t="n">
        <x:f>MOD(INT((ROW()-ROW($I$46))/(MESCLUN_CAP+1)),CARROT_CAP+1)</x:f>
        <x:v>13</x:v>
      </x:c>
      <x:c r="K3065" s="266" t="n">
        <x:f>MOD(ROW()-ROW($I$46),MESCLUN_CAP+1)</x:f>
        <x:v>12</x:v>
      </x:c>
      <x:c r="L3065" s="266" t="n">
        <x:f>SUM(I3065:K3065)</x:f>
        <x:v>29</x:v>
      </x:c>
      <x:c r="M3065" s="267" t="n">
        <x:f>I3065*TOMATO_HOURS*WEEKS*(1+TOMATO_DIM)^I3065+J3065*CARROT_HOURS*WEEKS*(1+CARROT_DIM)^J3065+K3065*MESCLUN_HOURS*WEEKS*(1+MESCLUN_DIM)^K3065</x:f>
        <x:v>1691.502747062876</x:v>
      </x:c>
      <x:c r="N3065" s="267" t="n">
        <x:f>MAX(M3065-FARMER_HOURS,0)/TEMP_HOURS_PER_WORKER</x:f>
        <x:v>0.6746546854603306</x:v>
      </x:c>
      <x:c r="O3065" s="268" t="n">
        <x:f>I3065*TOMATO_PRICE+J3065*CARROT_PRICE+K3065*MESCLUN_PRICE</x:f>
        <x:v>94822</x:v>
      </x:c>
      <x:c r="P3065" s="268" t="n">
        <x:f>I3065*TOMATO_FERTILIZER+J3065*CARROT_FERTILIZER+K3065*MESCLUN_FERTILIZER</x:f>
        <x:v>19800</x:v>
      </x:c>
      <x:c r="Q3065" s="268" t="n">
        <x:f>MIN(M3065,FARMER_HOURS)*FARMER_RATE+MAX(M3065-FARMER_HOURS,0)*TEMP_RATE</x:f>
        <x:v>41866.36713650827</x:v>
      </x:c>
      <x:c r="R3065" s="268" t="n">
        <x:f>O3065-P3065-Q3065-FIXED_COST</x:f>
        <x:v>13155.63286349173</x:v>
      </x:c>
      <x:c r="S3065" s="139" t="str">
        <x:f>IF(AND(L3065&lt;=TOTAL_BED_CAP,N3065&lt;=TEMP_WORKER_CAP),"YES","NO")</x:f>
        <x:v>YES</x:v>
      </x:c>
      <x:c r="T3065" s="139" t="n">
        <x:f>IF(S3065="YES",R3065,-1E+99)</x:f>
        <x:v>13155.63286349173</x:v>
      </x:c>
    </x:row>
    <x:row r="3066">
      <x:c r="A3066" s="139"/>
      <x:c r="B3066" s="139"/>
      <x:c r="C3066" s="139"/>
      <x:c r="D3066" s="139"/>
      <x:c r="E3066" s="139"/>
      <x:c r="F3066" s="139"/>
      <x:c r="G3066" s="139"/>
      <x:c r="H3066" s="139"/>
      <x:c r="I3066" s="266" t="n">
        <x:f>INT((ROW()-ROW($I$46))/((CARROT_CAP+1)*(MESCLUN_CAP+1)))</x:f>
        <x:v>4</x:v>
      </x:c>
      <x:c r="J3066" s="266" t="n">
        <x:f>MOD(INT((ROW()-ROW($I$46))/(MESCLUN_CAP+1)),CARROT_CAP+1)</x:f>
        <x:v>13</x:v>
      </x:c>
      <x:c r="K3066" s="266" t="n">
        <x:f>MOD(ROW()-ROW($I$46),MESCLUN_CAP+1)</x:f>
        <x:v>13</x:v>
      </x:c>
      <x:c r="L3066" s="266" t="n">
        <x:f>SUM(I3066:K3066)</x:f>
        <x:v>30</x:v>
      </x:c>
      <x:c r="M3066" s="267" t="n">
        <x:f>I3066*TOMATO_HOURS*WEEKS*(1+TOMATO_DIM)^I3066+J3066*CARROT_HOURS*WEEKS*(1+CARROT_DIM)^J3066+K3066*MESCLUN_HOURS*WEEKS*(1+MESCLUN_DIM)^K3066</x:f>
        <x:v>1752.2247177712607</x:v>
      </x:c>
      <x:c r="N3066" s="267" t="n">
        <x:f>MAX(M3066-FARMER_HOURS,0)/TEMP_HOURS_PER_WORKER</x:f>
        <x:v>0.7168227206744866</x:v>
      </x:c>
      <x:c r="O3066" s="268" t="n">
        <x:f>I3066*TOMATO_PRICE+J3066*CARROT_PRICE+K3066*MESCLUN_PRICE</x:f>
        <x:v>97522</x:v>
      </x:c>
      <x:c r="P3066" s="268" t="n">
        <x:f>I3066*TOMATO_FERTILIZER+J3066*CARROT_FERTILIZER+K3066*MESCLUN_FERTILIZER</x:f>
        <x:v>20680</x:v>
      </x:c>
      <x:c r="Q3066" s="268" t="n">
        <x:f>MIN(M3066,FARMER_HOURS)*FARMER_RATE+MAX(M3066-FARMER_HOURS,0)*TEMP_RATE</x:f>
        <x:v>42920.56801686216</x:v>
      </x:c>
      <x:c r="R3066" s="268" t="n">
        <x:f>O3066-P3066-Q3066-FIXED_COST</x:f>
        <x:v>13921.431983137838</x:v>
      </x:c>
      <x:c r="S3066" s="139" t="str">
        <x:f>IF(AND(L3066&lt;=TOTAL_BED_CAP,N3066&lt;=TEMP_WORKER_CAP),"YES","NO")</x:f>
        <x:v>YES</x:v>
      </x:c>
      <x:c r="T3066" s="139" t="n">
        <x:f>IF(S3066="YES",R3066,-1E+99)</x:f>
        <x:v>13921.431983137838</x:v>
      </x:c>
    </x:row>
    <x:row r="3067">
      <x:c r="A3067" s="139"/>
      <x:c r="B3067" s="139"/>
      <x:c r="C3067" s="139"/>
      <x:c r="D3067" s="139"/>
      <x:c r="E3067" s="139"/>
      <x:c r="F3067" s="139"/>
      <x:c r="G3067" s="139"/>
      <x:c r="H3067" s="139"/>
      <x:c r="I3067" s="266" t="n">
        <x:f>INT((ROW()-ROW($I$46))/((CARROT_CAP+1)*(MESCLUN_CAP+1)))</x:f>
        <x:v>4</x:v>
      </x:c>
      <x:c r="J3067" s="266" t="n">
        <x:f>MOD(INT((ROW()-ROW($I$46))/(MESCLUN_CAP+1)),CARROT_CAP+1)</x:f>
        <x:v>13</x:v>
      </x:c>
      <x:c r="K3067" s="266" t="n">
        <x:f>MOD(ROW()-ROW($I$46),MESCLUN_CAP+1)</x:f>
        <x:v>14</x:v>
      </x:c>
      <x:c r="L3067" s="266" t="n">
        <x:f>SUM(I3067:K3067)</x:f>
        <x:v>31</x:v>
      </x:c>
      <x:c r="M3067" s="267" t="n">
        <x:f>I3067*TOMATO_HOURS*WEEKS*(1+TOMATO_DIM)^I3067+J3067*CARROT_HOURS*WEEKS*(1+CARROT_DIM)^J3067+K3067*MESCLUN_HOURS*WEEKS*(1+MESCLUN_DIM)^K3067</x:f>
        <x:v>1814.3667990849217</x:v>
      </x:c>
      <x:c r="N3067" s="267" t="n">
        <x:f>MAX(M3067-FARMER_HOURS,0)/TEMP_HOURS_PER_WORKER</x:f>
        <x:v>0.7599769438089734</x:v>
      </x:c>
      <x:c r="O3067" s="268" t="n">
        <x:f>I3067*TOMATO_PRICE+J3067*CARROT_PRICE+K3067*MESCLUN_PRICE</x:f>
        <x:v>100222</x:v>
      </x:c>
      <x:c r="P3067" s="268" t="n">
        <x:f>I3067*TOMATO_FERTILIZER+J3067*CARROT_FERTILIZER+K3067*MESCLUN_FERTILIZER</x:f>
        <x:v>21560</x:v>
      </x:c>
      <x:c r="Q3067" s="268" t="n">
        <x:f>MIN(M3067,FARMER_HOURS)*FARMER_RATE+MAX(M3067-FARMER_HOURS,0)*TEMP_RATE</x:f>
        <x:v>43999.42359522433</x:v>
      </x:c>
      <x:c r="R3067" s="268" t="n">
        <x:f>O3067-P3067-Q3067-FIXED_COST</x:f>
        <x:v>14662.576404775667</x:v>
      </x:c>
      <x:c r="S3067" s="139" t="str">
        <x:f>IF(AND(L3067&lt;=TOTAL_BED_CAP,N3067&lt;=TEMP_WORKER_CAP),"YES","NO")</x:f>
        <x:v>YES</x:v>
      </x:c>
      <x:c r="T3067" s="139" t="n">
        <x:f>IF(S3067="YES",R3067,-1E+99)</x:f>
        <x:v>14662.576404775667</x:v>
      </x:c>
    </x:row>
    <x:row r="3068">
      <x:c r="A3068" s="139"/>
      <x:c r="B3068" s="139"/>
      <x:c r="C3068" s="139"/>
      <x:c r="D3068" s="139"/>
      <x:c r="E3068" s="139"/>
      <x:c r="F3068" s="139"/>
      <x:c r="G3068" s="139"/>
      <x:c r="H3068" s="139"/>
      <x:c r="I3068" s="266" t="n">
        <x:f>INT((ROW()-ROW($I$46))/((CARROT_CAP+1)*(MESCLUN_CAP+1)))</x:f>
        <x:v>4</x:v>
      </x:c>
      <x:c r="J3068" s="266" t="n">
        <x:f>MOD(INT((ROW()-ROW($I$46))/(MESCLUN_CAP+1)),CARROT_CAP+1)</x:f>
        <x:v>13</x:v>
      </x:c>
      <x:c r="K3068" s="266" t="n">
        <x:f>MOD(ROW()-ROW($I$46),MESCLUN_CAP+1)</x:f>
        <x:v>15</x:v>
      </x:c>
      <x:c r="L3068" s="266" t="n">
        <x:f>SUM(I3068:K3068)</x:f>
        <x:v>32</x:v>
      </x:c>
      <x:c r="M3068" s="267" t="n">
        <x:f>I3068*TOMATO_HOURS*WEEKS*(1+TOMATO_DIM)^I3068+J3068*CARROT_HOURS*WEEKS*(1+CARROT_DIM)^J3068+K3068*MESCLUN_HOURS*WEEKS*(1+MESCLUN_DIM)^K3068</x:f>
        <x:v>1877.9550059610679</x:v>
      </x:c>
      <x:c r="N3068" s="267" t="n">
        <x:f>MAX(M3068-FARMER_HOURS,0)/TEMP_HOURS_PER_WORKER</x:f>
        <x:v>0.8041354208062971</x:v>
      </x:c>
      <x:c r="O3068" s="268" t="n">
        <x:f>I3068*TOMATO_PRICE+J3068*CARROT_PRICE+K3068*MESCLUN_PRICE</x:f>
        <x:v>102922</x:v>
      </x:c>
      <x:c r="P3068" s="268" t="n">
        <x:f>I3068*TOMATO_FERTILIZER+J3068*CARROT_FERTILIZER+K3068*MESCLUN_FERTILIZER</x:f>
        <x:v>22440</x:v>
      </x:c>
      <x:c r="Q3068" s="268" t="n">
        <x:f>MIN(M3068,FARMER_HOURS)*FARMER_RATE+MAX(M3068-FARMER_HOURS,0)*TEMP_RATE</x:f>
        <x:v>45103.385520157426</x:v>
      </x:c>
      <x:c r="R3068" s="268" t="n">
        <x:f>O3068-P3068-Q3068-FIXED_COST</x:f>
        <x:v>15378.614479842574</x:v>
      </x:c>
      <x:c r="S3068" s="139" t="str">
        <x:f>IF(AND(L3068&lt;=TOTAL_BED_CAP,N3068&lt;=TEMP_WORKER_CAP),"YES","NO")</x:f>
        <x:v>YES</x:v>
      </x:c>
      <x:c r="T3068" s="139" t="n">
        <x:f>IF(S3068="YES",R3068,-1E+99)</x:f>
        <x:v>15378.614479842574</x:v>
      </x:c>
    </x:row>
    <x:row r="3069">
      <x:c r="A3069" s="139"/>
      <x:c r="B3069" s="139"/>
      <x:c r="C3069" s="139"/>
      <x:c r="D3069" s="139"/>
      <x:c r="E3069" s="139"/>
      <x:c r="F3069" s="139"/>
      <x:c r="G3069" s="139"/>
      <x:c r="H3069" s="139"/>
      <x:c r="I3069" s="266" t="n">
        <x:f>INT((ROW()-ROW($I$46))/((CARROT_CAP+1)*(MESCLUN_CAP+1)))</x:f>
        <x:v>4</x:v>
      </x:c>
      <x:c r="J3069" s="266" t="n">
        <x:f>MOD(INT((ROW()-ROW($I$46))/(MESCLUN_CAP+1)),CARROT_CAP+1)</x:f>
        <x:v>13</x:v>
      </x:c>
      <x:c r="K3069" s="266" t="n">
        <x:f>MOD(ROW()-ROW($I$46),MESCLUN_CAP+1)</x:f>
        <x:v>16</x:v>
      </x:c>
      <x:c r="L3069" s="266" t="n">
        <x:f>SUM(I3069:K3069)</x:f>
        <x:v>33</x:v>
      </x:c>
      <x:c r="M3069" s="267" t="n">
        <x:f>I3069*TOMATO_HOURS*WEEKS*(1+TOMATO_DIM)^I3069+J3069*CARROT_HOURS*WEEKS*(1+CARROT_DIM)^J3069+K3069*MESCLUN_HOURS*WEEKS*(1+MESCLUN_DIM)^K3069</x:f>
        <x:v>1943.015781838557</x:v>
      </x:c>
      <x:c r="N3069" s="267" t="n">
        <x:f>MAX(M3069-FARMER_HOURS,0)/TEMP_HOURS_PER_WORKER</x:f>
        <x:v>0.8493165151656645</x:v>
      </x:c>
      <x:c r="O3069" s="268" t="n">
        <x:f>I3069*TOMATO_PRICE+J3069*CARROT_PRICE+K3069*MESCLUN_PRICE</x:f>
        <x:v>105622</x:v>
      </x:c>
      <x:c r="P3069" s="268" t="n">
        <x:f>I3069*TOMATO_FERTILIZER+J3069*CARROT_FERTILIZER+K3069*MESCLUN_FERTILIZER</x:f>
        <x:v>23320</x:v>
      </x:c>
      <x:c r="Q3069" s="268" t="n">
        <x:f>MIN(M3069,FARMER_HOURS)*FARMER_RATE+MAX(M3069-FARMER_HOURS,0)*TEMP_RATE</x:f>
        <x:v>46232.912879141615</x:v>
      </x:c>
      <x:c r="R3069" s="268" t="n">
        <x:f>O3069-P3069-Q3069-FIXED_COST</x:f>
        <x:v>16069.087120858385</x:v>
      </x:c>
      <x:c r="S3069" s="139" t="str">
        <x:f>IF(AND(L3069&lt;=TOTAL_BED_CAP,N3069&lt;=TEMP_WORKER_CAP),"YES","NO")</x:f>
        <x:v>YES</x:v>
      </x:c>
      <x:c r="T3069" s="139" t="n">
        <x:f>IF(S3069="YES",R3069,-1E+99)</x:f>
        <x:v>16069.087120858385</x:v>
      </x:c>
    </x:row>
    <x:row r="3070">
      <x:c r="A3070" s="139"/>
      <x:c r="B3070" s="139"/>
      <x:c r="C3070" s="139"/>
      <x:c r="D3070" s="139"/>
      <x:c r="E3070" s="139"/>
      <x:c r="F3070" s="139"/>
      <x:c r="G3070" s="139"/>
      <x:c r="H3070" s="139"/>
      <x:c r="I3070" s="266" t="n">
        <x:f>INT((ROW()-ROW($I$46))/((CARROT_CAP+1)*(MESCLUN_CAP+1)))</x:f>
        <x:v>4</x:v>
      </x:c>
      <x:c r="J3070" s="266" t="n">
        <x:f>MOD(INT((ROW()-ROW($I$46))/(MESCLUN_CAP+1)),CARROT_CAP+1)</x:f>
        <x:v>13</x:v>
      </x:c>
      <x:c r="K3070" s="266" t="n">
        <x:f>MOD(ROW()-ROW($I$46),MESCLUN_CAP+1)</x:f>
        <x:v>17</x:v>
      </x:c>
      <x:c r="L3070" s="266" t="n">
        <x:f>SUM(I3070:K3070)</x:f>
        <x:v>34</x:v>
      </x:c>
      <x:c r="M3070" s="267" t="n">
        <x:f>I3070*TOMATO_HOURS*WEEKS*(1+TOMATO_DIM)^I3070+J3070*CARROT_HOURS*WEEKS*(1+CARROT_DIM)^J3070+K3070*MESCLUN_HOURS*WEEKS*(1+MESCLUN_DIM)^K3070</x:f>
        <x:v>2009.5760052850972</x:v>
      </x:c>
      <x:c r="N3070" s="267" t="n">
        <x:f>MAX(M3070-FARMER_HOURS,0)/TEMP_HOURS_PER_WORKER</x:f>
        <x:v>0.8955388925590952</x:v>
      </x:c>
      <x:c r="O3070" s="268" t="n">
        <x:f>I3070*TOMATO_PRICE+J3070*CARROT_PRICE+K3070*MESCLUN_PRICE</x:f>
        <x:v>108322</x:v>
      </x:c>
      <x:c r="P3070" s="268" t="n">
        <x:f>I3070*TOMATO_FERTILIZER+J3070*CARROT_FERTILIZER+K3070*MESCLUN_FERTILIZER</x:f>
        <x:v>24200</x:v>
      </x:c>
      <x:c r="Q3070" s="268" t="n">
        <x:f>MIN(M3070,FARMER_HOURS)*FARMER_RATE+MAX(M3070-FARMER_HOURS,0)*TEMP_RATE</x:f>
        <x:v>47388.472313977385</x:v>
      </x:c>
      <x:c r="R3070" s="268" t="n">
        <x:f>O3070-P3070-Q3070-FIXED_COST</x:f>
        <x:v>16733.527686022615</x:v>
      </x:c>
      <x:c r="S3070" s="139" t="str">
        <x:f>IF(AND(L3070&lt;=TOTAL_BED_CAP,N3070&lt;=TEMP_WORKER_CAP),"YES","NO")</x:f>
        <x:v>YES</x:v>
      </x:c>
      <x:c r="T3070" s="139" t="n">
        <x:f>IF(S3070="YES",R3070,-1E+99)</x:f>
        <x:v>16733.527686022615</x:v>
      </x:c>
    </x:row>
    <x:row r="3071">
      <x:c r="A3071" s="139"/>
      <x:c r="B3071" s="139"/>
      <x:c r="C3071" s="139"/>
      <x:c r="D3071" s="139"/>
      <x:c r="E3071" s="139"/>
      <x:c r="F3071" s="139"/>
      <x:c r="G3071" s="139"/>
      <x:c r="H3071" s="139"/>
      <x:c r="I3071" s="266" t="n">
        <x:f>INT((ROW()-ROW($I$46))/((CARROT_CAP+1)*(MESCLUN_CAP+1)))</x:f>
        <x:v>4</x:v>
      </x:c>
      <x:c r="J3071" s="266" t="n">
        <x:f>MOD(INT((ROW()-ROW($I$46))/(MESCLUN_CAP+1)),CARROT_CAP+1)</x:f>
        <x:v>13</x:v>
      </x:c>
      <x:c r="K3071" s="266" t="n">
        <x:f>MOD(ROW()-ROW($I$46),MESCLUN_CAP+1)</x:f>
        <x:v>18</x:v>
      </x:c>
      <x:c r="L3071" s="266" t="n">
        <x:f>SUM(I3071:K3071)</x:f>
        <x:v>35</x:v>
      </x:c>
      <x:c r="M3071" s="267" t="n">
        <x:f>I3071*TOMATO_HOURS*WEEKS*(1+TOMATO_DIM)^I3071+J3071*CARROT_HOURS*WEEKS*(1+CARROT_DIM)^J3071+K3071*MESCLUN_HOURS*WEEKS*(1+MESCLUN_DIM)^K3071</x:f>
        <x:v>2077.6629967436843</x:v>
      </x:c>
      <x:c r="N3071" s="267" t="n">
        <x:f>MAX(M3071-FARMER_HOURS,0)/TEMP_HOURS_PER_WORKER</x:f>
        <x:v>0.9428215255164474</x:v>
      </x:c>
      <x:c r="O3071" s="268" t="n">
        <x:f>I3071*TOMATO_PRICE+J3071*CARROT_PRICE+K3071*MESCLUN_PRICE</x:f>
        <x:v>111022</x:v>
      </x:c>
      <x:c r="P3071" s="268" t="n">
        <x:f>I3071*TOMATO_FERTILIZER+J3071*CARROT_FERTILIZER+K3071*MESCLUN_FERTILIZER</x:f>
        <x:v>25080</x:v>
      </x:c>
      <x:c r="Q3071" s="268" t="n">
        <x:f>MIN(M3071,FARMER_HOURS)*FARMER_RATE+MAX(M3071-FARMER_HOURS,0)*TEMP_RATE</x:f>
        <x:v>48570.538137911186</x:v>
      </x:c>
      <x:c r="R3071" s="268" t="n">
        <x:f>O3071-P3071-Q3071-FIXED_COST</x:f>
        <x:v>17371.461862088814</x:v>
      </x:c>
      <x:c r="S3071" s="139" t="str">
        <x:f>IF(AND(L3071&lt;=TOTAL_BED_CAP,N3071&lt;=TEMP_WORKER_CAP),"YES","NO")</x:f>
        <x:v>YES</x:v>
      </x:c>
      <x:c r="T3071" s="139" t="n">
        <x:f>IF(S3071="YES",R3071,-1E+99)</x:f>
        <x:v>17371.461862088814</x:v>
      </x:c>
    </x:row>
    <x:row r="3072">
      <x:c r="A3072" s="139"/>
      <x:c r="B3072" s="139"/>
      <x:c r="C3072" s="139"/>
      <x:c r="D3072" s="139"/>
      <x:c r="E3072" s="139"/>
      <x:c r="F3072" s="139"/>
      <x:c r="G3072" s="139"/>
      <x:c r="H3072" s="139"/>
      <x:c r="I3072" s="266" t="n">
        <x:f>INT((ROW()-ROW($I$46))/((CARROT_CAP+1)*(MESCLUN_CAP+1)))</x:f>
        <x:v>4</x:v>
      </x:c>
      <x:c r="J3072" s="266" t="n">
        <x:f>MOD(INT((ROW()-ROW($I$46))/(MESCLUN_CAP+1)),CARROT_CAP+1)</x:f>
        <x:v>13</x:v>
      </x:c>
      <x:c r="K3072" s="266" t="n">
        <x:f>MOD(ROW()-ROW($I$46),MESCLUN_CAP+1)</x:f>
        <x:v>19</x:v>
      </x:c>
      <x:c r="L3072" s="266" t="n">
        <x:f>SUM(I3072:K3072)</x:f>
        <x:v>36</x:v>
      </x:c>
      <x:c r="M3072" s="267" t="n">
        <x:f>I3072*TOMATO_HOURS*WEEKS*(1+TOMATO_DIM)^I3072+J3072*CARROT_HOURS*WEEKS*(1+CARROT_DIM)^J3072+K3072*MESCLUN_HOURS*WEEKS*(1+MESCLUN_DIM)^K3072</x:f>
        <x:v>2147.3045253797063</x:v>
      </x:c>
      <x:c r="N3072" s="267" t="n">
        <x:f>MAX(M3072-FARMER_HOURS,0)/TEMP_HOURS_PER_WORKER</x:f>
        <x:v>0.9911836981803516</x:v>
      </x:c>
      <x:c r="O3072" s="268" t="n">
        <x:f>I3072*TOMATO_PRICE+J3072*CARROT_PRICE+K3072*MESCLUN_PRICE</x:f>
        <x:v>113722</x:v>
      </x:c>
      <x:c r="P3072" s="268" t="n">
        <x:f>I3072*TOMATO_FERTILIZER+J3072*CARROT_FERTILIZER+K3072*MESCLUN_FERTILIZER</x:f>
        <x:v>25960</x:v>
      </x:c>
      <x:c r="Q3072" s="268" t="n">
        <x:f>MIN(M3072,FARMER_HOURS)*FARMER_RATE+MAX(M3072-FARMER_HOURS,0)*TEMP_RATE</x:f>
        <x:v>49779.59245450879</x:v>
      </x:c>
      <x:c r="R3072" s="268" t="n">
        <x:f>O3072-P3072-Q3072-FIXED_COST</x:f>
        <x:v>17982.40754549121</x:v>
      </x:c>
      <x:c r="S3072" s="139" t="str">
        <x:f>IF(AND(L3072&lt;=TOTAL_BED_CAP,N3072&lt;=TEMP_WORKER_CAP),"YES","NO")</x:f>
        <x:v>YES</x:v>
      </x:c>
      <x:c r="T3072" s="139" t="n">
        <x:f>IF(S3072="YES",R3072,-1E+99)</x:f>
        <x:v>17982.40754549121</x:v>
      </x:c>
    </x:row>
    <x:row r="3073">
      <x:c r="A3073" s="139"/>
      <x:c r="B3073" s="139"/>
      <x:c r="C3073" s="139"/>
      <x:c r="D3073" s="139"/>
      <x:c r="E3073" s="139"/>
      <x:c r="F3073" s="139"/>
      <x:c r="G3073" s="139"/>
      <x:c r="H3073" s="139"/>
      <x:c r="I3073" s="266" t="n">
        <x:f>INT((ROW()-ROW($I$46))/((CARROT_CAP+1)*(MESCLUN_CAP+1)))</x:f>
        <x:v>4</x:v>
      </x:c>
      <x:c r="J3073" s="266" t="n">
        <x:f>MOD(INT((ROW()-ROW($I$46))/(MESCLUN_CAP+1)),CARROT_CAP+1)</x:f>
        <x:v>13</x:v>
      </x:c>
      <x:c r="K3073" s="266" t="n">
        <x:f>MOD(ROW()-ROW($I$46),MESCLUN_CAP+1)</x:f>
        <x:v>20</x:v>
      </x:c>
      <x:c r="L3073" s="266" t="n">
        <x:f>SUM(I3073:K3073)</x:f>
        <x:v>37</x:v>
      </x:c>
      <x:c r="M3073" s="267" t="n">
        <x:f>I3073*TOMATO_HOURS*WEEKS*(1+TOMATO_DIM)^I3073+J3073*CARROT_HOURS*WEEKS*(1+CARROT_DIM)^J3073+K3073*MESCLUN_HOURS*WEEKS*(1+MESCLUN_DIM)^K3073</x:f>
        <x:v>2218.5288160301834</x:v>
      </x:c>
      <x:c r="N3073" s="267" t="n">
        <x:f>MAX(M3073-FARMER_HOURS,0)/TEMP_HOURS_PER_WORKER</x:f>
        <x:v>1.0406450111320718</x:v>
      </x:c>
      <x:c r="O3073" s="268" t="n">
        <x:f>I3073*TOMATO_PRICE+J3073*CARROT_PRICE+K3073*MESCLUN_PRICE</x:f>
        <x:v>116422</x:v>
      </x:c>
      <x:c r="P3073" s="268" t="n">
        <x:f>I3073*TOMATO_FERTILIZER+J3073*CARROT_FERTILIZER+K3073*MESCLUN_FERTILIZER</x:f>
        <x:v>26840</x:v>
      </x:c>
      <x:c r="Q3073" s="268" t="n">
        <x:f>MIN(M3073,FARMER_HOURS)*FARMER_RATE+MAX(M3073-FARMER_HOURS,0)*TEMP_RATE</x:f>
        <x:v>51016.1252783018</x:v>
      </x:c>
      <x:c r="R3073" s="268" t="n">
        <x:f>O3073-P3073-Q3073-FIXED_COST</x:f>
        <x:v>18565.8747216982</x:v>
      </x:c>
      <x:c r="S3073" s="139" t="str">
        <x:f>IF(AND(L3073&lt;=TOTAL_BED_CAP,N3073&lt;=TEMP_WORKER_CAP),"YES","NO")</x:f>
        <x:v>YES</x:v>
      </x:c>
      <x:c r="T3073" s="139" t="n">
        <x:f>IF(S3073="YES",R3073,-1E+99)</x:f>
        <x:v>18565.8747216982</x:v>
      </x:c>
    </x:row>
    <x:row r="3074">
      <x:c r="A3074" s="139"/>
      <x:c r="B3074" s="139"/>
      <x:c r="C3074" s="139"/>
      <x:c r="D3074" s="139"/>
      <x:c r="E3074" s="139"/>
      <x:c r="F3074" s="139"/>
      <x:c r="G3074" s="139"/>
      <x:c r="H3074" s="139"/>
      <x:c r="I3074" s="266" t="n">
        <x:f>INT((ROW()-ROW($I$46))/((CARROT_CAP+1)*(MESCLUN_CAP+1)))</x:f>
        <x:v>4</x:v>
      </x:c>
      <x:c r="J3074" s="266" t="n">
        <x:f>MOD(INT((ROW()-ROW($I$46))/(MESCLUN_CAP+1)),CARROT_CAP+1)</x:f>
        <x:v>13</x:v>
      </x:c>
      <x:c r="K3074" s="266" t="n">
        <x:f>MOD(ROW()-ROW($I$46),MESCLUN_CAP+1)</x:f>
        <x:v>21</x:v>
      </x:c>
      <x:c r="L3074" s="266" t="n">
        <x:f>SUM(I3074:K3074)</x:f>
        <x:v>38</x:v>
      </x:c>
      <x:c r="M3074" s="267" t="n">
        <x:f>I3074*TOMATO_HOURS*WEEKS*(1+TOMATO_DIM)^I3074+J3074*CARROT_HOURS*WEEKS*(1+CARROT_DIM)^J3074+K3074*MESCLUN_HOURS*WEEKS*(1+MESCLUN_DIM)^K3074</x:f>
        <x:v>2291.364556256627</x:v>
      </x:c>
      <x:c r="N3074" s="267" t="n">
        <x:f>MAX(M3074-FARMER_HOURS,0)/TEMP_HOURS_PER_WORKER</x:f>
        <x:v>1.0912253862893244</x:v>
      </x:c>
      <x:c r="O3074" s="268" t="n">
        <x:f>I3074*TOMATO_PRICE+J3074*CARROT_PRICE+K3074*MESCLUN_PRICE</x:f>
        <x:v>119122</x:v>
      </x:c>
      <x:c r="P3074" s="268" t="n">
        <x:f>I3074*TOMATO_FERTILIZER+J3074*CARROT_FERTILIZER+K3074*MESCLUN_FERTILIZER</x:f>
        <x:v>27720</x:v>
      </x:c>
      <x:c r="Q3074" s="268" t="n">
        <x:f>MIN(M3074,FARMER_HOURS)*FARMER_RATE+MAX(M3074-FARMER_HOURS,0)*TEMP_RATE</x:f>
        <x:v>52280.63465723311</x:v>
      </x:c>
      <x:c r="R3074" s="268" t="n">
        <x:f>O3074-P3074-Q3074-FIXED_COST</x:f>
        <x:v>19121.36534276689</x:v>
      </x:c>
      <x:c r="S3074" s="139" t="str">
        <x:f>IF(AND(L3074&lt;=TOTAL_BED_CAP,N3074&lt;=TEMP_WORKER_CAP),"YES","NO")</x:f>
        <x:v>YES</x:v>
      </x:c>
      <x:c r="T3074" s="139" t="n">
        <x:f>IF(S3074="YES",R3074,-1E+99)</x:f>
        <x:v>19121.36534276689</x:v>
      </x:c>
    </x:row>
    <x:row r="3075">
      <x:c r="A3075" s="139"/>
      <x:c r="B3075" s="139"/>
      <x:c r="C3075" s="139"/>
      <x:c r="D3075" s="139"/>
      <x:c r="E3075" s="139"/>
      <x:c r="F3075" s="139"/>
      <x:c r="G3075" s="139"/>
      <x:c r="H3075" s="139"/>
      <x:c r="I3075" s="266" t="n">
        <x:f>INT((ROW()-ROW($I$46))/((CARROT_CAP+1)*(MESCLUN_CAP+1)))</x:f>
        <x:v>4</x:v>
      </x:c>
      <x:c r="J3075" s="266" t="n">
        <x:f>MOD(INT((ROW()-ROW($I$46))/(MESCLUN_CAP+1)),CARROT_CAP+1)</x:f>
        <x:v>13</x:v>
      </x:c>
      <x:c r="K3075" s="266" t="n">
        <x:f>MOD(ROW()-ROW($I$46),MESCLUN_CAP+1)</x:f>
        <x:v>22</x:v>
      </x:c>
      <x:c r="L3075" s="266" t="n">
        <x:f>SUM(I3075:K3075)</x:f>
        <x:v>39</x:v>
      </x:c>
      <x:c r="M3075" s="267" t="n">
        <x:f>I3075*TOMATO_HOURS*WEEKS*(1+TOMATO_DIM)^I3075+J3075*CARROT_HOURS*WEEKS*(1+CARROT_DIM)^J3075+K3075*MESCLUN_HOURS*WEEKS*(1+MESCLUN_DIM)^K3075</x:f>
        <x:v>2365.840903503023</x:v>
      </x:c>
      <x:c r="N3075" s="267" t="n">
        <x:f>MAX(M3075-FARMER_HOURS,0)/TEMP_HOURS_PER_WORKER</x:f>
        <x:v>1.1429450718770995</x:v>
      </x:c>
      <x:c r="O3075" s="268" t="n">
        <x:f>I3075*TOMATO_PRICE+J3075*CARROT_PRICE+K3075*MESCLUN_PRICE</x:f>
        <x:v>121822</x:v>
      </x:c>
      <x:c r="P3075" s="268" t="n">
        <x:f>I3075*TOMATO_FERTILIZER+J3075*CARROT_FERTILIZER+K3075*MESCLUN_FERTILIZER</x:f>
        <x:v>28600</x:v>
      </x:c>
      <x:c r="Q3075" s="268" t="n">
        <x:f>MIN(M3075,FARMER_HOURS)*FARMER_RATE+MAX(M3075-FARMER_HOURS,0)*TEMP_RATE</x:f>
        <x:v>53573.626796927485</x:v>
      </x:c>
      <x:c r="R3075" s="268" t="n">
        <x:f>O3075-P3075-Q3075-FIXED_COST</x:f>
        <x:v>19648.373203072515</x:v>
      </x:c>
      <x:c r="S3075" s="139" t="str">
        <x:f>IF(AND(L3075&lt;=TOTAL_BED_CAP,N3075&lt;=TEMP_WORKER_CAP),"YES","NO")</x:f>
        <x:v>YES</x:v>
      </x:c>
      <x:c r="T3075" s="139" t="n">
        <x:f>IF(S3075="YES",R3075,-1E+99)</x:f>
        <x:v>19648.373203072515</x:v>
      </x:c>
    </x:row>
    <x:row r="3076">
      <x:c r="A3076" s="139"/>
      <x:c r="B3076" s="139"/>
      <x:c r="C3076" s="139"/>
      <x:c r="D3076" s="139"/>
      <x:c r="E3076" s="139"/>
      <x:c r="F3076" s="139"/>
      <x:c r="G3076" s="139"/>
      <x:c r="H3076" s="139"/>
      <x:c r="I3076" s="266" t="n">
        <x:f>INT((ROW()-ROW($I$46))/((CARROT_CAP+1)*(MESCLUN_CAP+1)))</x:f>
        <x:v>4</x:v>
      </x:c>
      <x:c r="J3076" s="266" t="n">
        <x:f>MOD(INT((ROW()-ROW($I$46))/(MESCLUN_CAP+1)),CARROT_CAP+1)</x:f>
        <x:v>13</x:v>
      </x:c>
      <x:c r="K3076" s="266" t="n">
        <x:f>MOD(ROW()-ROW($I$46),MESCLUN_CAP+1)</x:f>
        <x:v>23</x:v>
      </x:c>
      <x:c r="L3076" s="266" t="n">
        <x:f>SUM(I3076:K3076)</x:f>
        <x:v>40</x:v>
      </x:c>
      <x:c r="M3076" s="267" t="n">
        <x:f>I3076*TOMATO_HOURS*WEEKS*(1+TOMATO_DIM)^I3076+J3076*CARROT_HOURS*WEEKS*(1+CARROT_DIM)^J3076+K3076*MESCLUN_HOURS*WEEKS*(1+MESCLUN_DIM)^K3076</x:f>
        <x:v>2441.9874923604593</x:v>
      </x:c>
      <x:c r="N3076" s="267" t="n">
        <x:f>MAX(M3076-FARMER_HOURS,0)/TEMP_HOURS_PER_WORKER</x:f>
        <x:v>1.1958246474725411</x:v>
      </x:c>
      <x:c r="O3076" s="268" t="n">
        <x:f>I3076*TOMATO_PRICE+J3076*CARROT_PRICE+K3076*MESCLUN_PRICE</x:f>
        <x:v>124522</x:v>
      </x:c>
      <x:c r="P3076" s="268" t="n">
        <x:f>I3076*TOMATO_FERTILIZER+J3076*CARROT_FERTILIZER+K3076*MESCLUN_FERTILIZER</x:f>
        <x:v>29480</x:v>
      </x:c>
      <x:c r="Q3076" s="268" t="n">
        <x:f>MIN(M3076,FARMER_HOURS)*FARMER_RATE+MAX(M3076-FARMER_HOURS,0)*TEMP_RATE</x:f>
        <x:v>54895.616186813524</x:v>
      </x:c>
      <x:c r="R3076" s="268" t="n">
        <x:f>O3076-P3076-Q3076-FIXED_COST</x:f>
        <x:v>20146.383813186476</x:v>
      </x:c>
      <x:c r="S3076" s="139" t="str">
        <x:f>IF(AND(L3076&lt;=TOTAL_BED_CAP,N3076&lt;=TEMP_WORKER_CAP),"YES","NO")</x:f>
        <x:v>YES</x:v>
      </x:c>
      <x:c r="T3076" s="139" t="n">
        <x:f>IF(S3076="YES",R3076,-1E+99)</x:f>
        <x:v>20146.383813186476</x:v>
      </x:c>
    </x:row>
    <x:row r="3077">
      <x:c r="A3077" s="139"/>
      <x:c r="B3077" s="139"/>
      <x:c r="C3077" s="139"/>
      <x:c r="D3077" s="139"/>
      <x:c r="E3077" s="139"/>
      <x:c r="F3077" s="139"/>
      <x:c r="G3077" s="139"/>
      <x:c r="H3077" s="139"/>
      <x:c r="I3077" s="266" t="n">
        <x:f>INT((ROW()-ROW($I$46))/((CARROT_CAP+1)*(MESCLUN_CAP+1)))</x:f>
        <x:v>4</x:v>
      </x:c>
      <x:c r="J3077" s="266" t="n">
        <x:f>MOD(INT((ROW()-ROW($I$46))/(MESCLUN_CAP+1)),CARROT_CAP+1)</x:f>
        <x:v>13</x:v>
      </x:c>
      <x:c r="K3077" s="266" t="n">
        <x:f>MOD(ROW()-ROW($I$46),MESCLUN_CAP+1)</x:f>
        <x:v>24</x:v>
      </x:c>
      <x:c r="L3077" s="266" t="n">
        <x:f>SUM(I3077:K3077)</x:f>
        <x:v>41</x:v>
      </x:c>
      <x:c r="M3077" s="267" t="n">
        <x:f>I3077*TOMATO_HOURS*WEEKS*(1+TOMATO_DIM)^I3077+J3077*CARROT_HOURS*WEEKS*(1+CARROT_DIM)^J3077+K3077*MESCLUN_HOURS*WEEKS*(1+MESCLUN_DIM)^K3077</x:f>
        <x:v>2519.8344419399555</x:v>
      </x:c>
      <x:c r="N3077" s="267" t="n">
        <x:f>MAX(M3077-FARMER_HOURS,0)/TEMP_HOURS_PER_WORKER</x:f>
        <x:v>1.249885029124969</x:v>
      </x:c>
      <x:c r="O3077" s="268" t="n">
        <x:f>I3077*TOMATO_PRICE+J3077*CARROT_PRICE+K3077*MESCLUN_PRICE</x:f>
        <x:v>127222</x:v>
      </x:c>
      <x:c r="P3077" s="268" t="n">
        <x:f>I3077*TOMATO_FERTILIZER+J3077*CARROT_FERTILIZER+K3077*MESCLUN_FERTILIZER</x:f>
        <x:v>30360</x:v>
      </x:c>
      <x:c r="Q3077" s="268" t="n">
        <x:f>MIN(M3077,FARMER_HOURS)*FARMER_RATE+MAX(M3077-FARMER_HOURS,0)*TEMP_RATE</x:f>
        <x:v>56247.12572812423</x:v>
      </x:c>
      <x:c r="R3077" s="268" t="n">
        <x:f>O3077-P3077-Q3077-FIXED_COST</x:f>
        <x:v>20614.87427187577</x:v>
      </x:c>
      <x:c r="S3077" s="139" t="str">
        <x:f>IF(AND(L3077&lt;=TOTAL_BED_CAP,N3077&lt;=TEMP_WORKER_CAP),"YES","NO")</x:f>
        <x:v>YES</x:v>
      </x:c>
      <x:c r="T3077" s="139" t="n">
        <x:f>IF(S3077="YES",R3077,-1E+99)</x:f>
        <x:v>20614.87427187577</x:v>
      </x:c>
    </x:row>
    <x:row r="3078">
      <x:c r="A3078" s="139"/>
      <x:c r="B3078" s="139"/>
      <x:c r="C3078" s="139"/>
      <x:c r="D3078" s="139"/>
      <x:c r="E3078" s="139"/>
      <x:c r="F3078" s="139"/>
      <x:c r="G3078" s="139"/>
      <x:c r="H3078" s="139"/>
      <x:c r="I3078" s="266" t="n">
        <x:f>INT((ROW()-ROW($I$46))/((CARROT_CAP+1)*(MESCLUN_CAP+1)))</x:f>
        <x:v>4</x:v>
      </x:c>
      <x:c r="J3078" s="266" t="n">
        <x:f>MOD(INT((ROW()-ROW($I$46))/(MESCLUN_CAP+1)),CARROT_CAP+1)</x:f>
        <x:v>13</x:v>
      </x:c>
      <x:c r="K3078" s="266" t="n">
        <x:f>MOD(ROW()-ROW($I$46),MESCLUN_CAP+1)</x:f>
        <x:v>25</x:v>
      </x:c>
      <x:c r="L3078" s="266" t="n">
        <x:f>SUM(I3078:K3078)</x:f>
        <x:v>42</x:v>
      </x:c>
      <x:c r="M3078" s="267" t="n">
        <x:f>I3078*TOMATO_HOURS*WEEKS*(1+TOMATO_DIM)^I3078+J3078*CARROT_HOURS*WEEKS*(1+CARROT_DIM)^J3078+K3078*MESCLUN_HOURS*WEEKS*(1+MESCLUN_DIM)^K3078</x:f>
        <x:v>2599.4123633550525</x:v>
      </x:c>
      <x:c r="N3078" s="267" t="n">
        <x:f>MAX(M3078-FARMER_HOURS,0)/TEMP_HOURS_PER_WORKER</x:f>
        <x:v>1.3051474745521199</x:v>
      </x:c>
      <x:c r="O3078" s="268" t="n">
        <x:f>I3078*TOMATO_PRICE+J3078*CARROT_PRICE+K3078*MESCLUN_PRICE</x:f>
        <x:v>129922</x:v>
      </x:c>
      <x:c r="P3078" s="268" t="n">
        <x:f>I3078*TOMATO_FERTILIZER+J3078*CARROT_FERTILIZER+K3078*MESCLUN_FERTILIZER</x:f>
        <x:v>31240</x:v>
      </x:c>
      <x:c r="Q3078" s="268" t="n">
        <x:f>MIN(M3078,FARMER_HOURS)*FARMER_RATE+MAX(M3078-FARMER_HOURS,0)*TEMP_RATE</x:f>
        <x:v>57628.686863803</x:v>
      </x:c>
      <x:c r="R3078" s="268" t="n">
        <x:f>O3078-P3078-Q3078-FIXED_COST</x:f>
        <x:v>21053.313136197</x:v>
      </x:c>
      <x:c r="S3078" s="139" t="str">
        <x:f>IF(AND(L3078&lt;=TOTAL_BED_CAP,N3078&lt;=TEMP_WORKER_CAP),"YES","NO")</x:f>
        <x:v>YES</x:v>
      </x:c>
      <x:c r="T3078" s="139" t="n">
        <x:f>IF(S3078="YES",R3078,-1E+99)</x:f>
        <x:v>21053.313136197</x:v>
      </x:c>
    </x:row>
    <x:row r="3079">
      <x:c r="A3079" s="139"/>
      <x:c r="B3079" s="139"/>
      <x:c r="C3079" s="139"/>
      <x:c r="D3079" s="139"/>
      <x:c r="E3079" s="139"/>
      <x:c r="F3079" s="139"/>
      <x:c r="G3079" s="139"/>
      <x:c r="H3079" s="139"/>
      <x:c r="I3079" s="266" t="n">
        <x:f>INT((ROW()-ROW($I$46))/((CARROT_CAP+1)*(MESCLUN_CAP+1)))</x:f>
        <x:v>4</x:v>
      </x:c>
      <x:c r="J3079" s="266" t="n">
        <x:f>MOD(INT((ROW()-ROW($I$46))/(MESCLUN_CAP+1)),CARROT_CAP+1)</x:f>
        <x:v>13</x:v>
      </x:c>
      <x:c r="K3079" s="266" t="n">
        <x:f>MOD(ROW()-ROW($I$46),MESCLUN_CAP+1)</x:f>
        <x:v>26</x:v>
      </x:c>
      <x:c r="L3079" s="266" t="n">
        <x:f>SUM(I3079:K3079)</x:f>
        <x:v>43</x:v>
      </x:c>
      <x:c r="M3079" s="267" t="n">
        <x:f>I3079*TOMATO_HOURS*WEEKS*(1+TOMATO_DIM)^I3079+J3079*CARROT_HOURS*WEEKS*(1+CARROT_DIM)^J3079+K3079*MESCLUN_HOURS*WEEKS*(1+MESCLUN_DIM)^K3079</x:f>
        <x:v>2680.7523673157702</x:v>
      </x:c>
      <x:c r="N3079" s="267" t="n">
        <x:f>MAX(M3079-FARMER_HOURS,0)/TEMP_HOURS_PER_WORKER</x:f>
        <x:v>1.3616335884137294</x:v>
      </x:c>
      <x:c r="O3079" s="268" t="n">
        <x:f>I3079*TOMATO_PRICE+J3079*CARROT_PRICE+K3079*MESCLUN_PRICE</x:f>
        <x:v>132622</x:v>
      </x:c>
      <x:c r="P3079" s="268" t="n">
        <x:f>I3079*TOMATO_FERTILIZER+J3079*CARROT_FERTILIZER+K3079*MESCLUN_FERTILIZER</x:f>
        <x:v>32120</x:v>
      </x:c>
      <x:c r="Q3079" s="268" t="n">
        <x:f>MIN(M3079,FARMER_HOURS)*FARMER_RATE+MAX(M3079-FARMER_HOURS,0)*TEMP_RATE</x:f>
        <x:v>59040.839710343236</x:v>
      </x:c>
      <x:c r="R3079" s="268" t="n">
        <x:f>O3079-P3079-Q3079-FIXED_COST</x:f>
        <x:v>21461.160289656764</x:v>
      </x:c>
      <x:c r="S3079" s="139" t="str">
        <x:f>IF(AND(L3079&lt;=TOTAL_BED_CAP,N3079&lt;=TEMP_WORKER_CAP),"YES","NO")</x:f>
        <x:v>YES</x:v>
      </x:c>
      <x:c r="T3079" s="139" t="n">
        <x:f>IF(S3079="YES",R3079,-1E+99)</x:f>
        <x:v>21461.160289656764</x:v>
      </x:c>
    </x:row>
    <x:row r="3080">
      <x:c r="A3080" s="139"/>
      <x:c r="B3080" s="139"/>
      <x:c r="C3080" s="139"/>
      <x:c r="D3080" s="139"/>
      <x:c r="E3080" s="139"/>
      <x:c r="F3080" s="139"/>
      <x:c r="G3080" s="139"/>
      <x:c r="H3080" s="139"/>
      <x:c r="I3080" s="266" t="n">
        <x:f>INT((ROW()-ROW($I$46))/((CARROT_CAP+1)*(MESCLUN_CAP+1)))</x:f>
        <x:v>4</x:v>
      </x:c>
      <x:c r="J3080" s="266" t="n">
        <x:f>MOD(INT((ROW()-ROW($I$46))/(MESCLUN_CAP+1)),CARROT_CAP+1)</x:f>
        <x:v>13</x:v>
      </x:c>
      <x:c r="K3080" s="266" t="n">
        <x:f>MOD(ROW()-ROW($I$46),MESCLUN_CAP+1)</x:f>
        <x:v>27</x:v>
      </x:c>
      <x:c r="L3080" s="266" t="n">
        <x:f>SUM(I3080:K3080)</x:f>
        <x:v>44</x:v>
      </x:c>
      <x:c r="M3080" s="267" t="n">
        <x:f>I3080*TOMATO_HOURS*WEEKS*(1+TOMATO_DIM)^I3080+J3080*CARROT_HOURS*WEEKS*(1+CARROT_DIM)^J3080+K3080*MESCLUN_HOURS*WEEKS*(1+MESCLUN_DIM)^K3080</x:f>
        <x:v>2763.886071835527</x:v>
      </x:c>
      <x:c r="N3080" s="267" t="n">
        <x:f>MAX(M3080-FARMER_HOURS,0)/TEMP_HOURS_PER_WORKER</x:f>
        <x:v>1.4193653276635605</x:v>
      </x:c>
      <x:c r="O3080" s="268" t="n">
        <x:f>I3080*TOMATO_PRICE+J3080*CARROT_PRICE+K3080*MESCLUN_PRICE</x:f>
        <x:v>135322</x:v>
      </x:c>
      <x:c r="P3080" s="268" t="n">
        <x:f>I3080*TOMATO_FERTILIZER+J3080*CARROT_FERTILIZER+K3080*MESCLUN_FERTILIZER</x:f>
        <x:v>33000</x:v>
      </x:c>
      <x:c r="Q3080" s="268" t="n">
        <x:f>MIN(M3080,FARMER_HOURS)*FARMER_RATE+MAX(M3080-FARMER_HOURS,0)*TEMP_RATE</x:f>
        <x:v>60484.13319158901</x:v>
      </x:c>
      <x:c r="R3080" s="268" t="n">
        <x:f>O3080-P3080-Q3080-FIXED_COST</x:f>
        <x:v>21837.86680841099</x:v>
      </x:c>
      <x:c r="S3080" s="139" t="str">
        <x:f>IF(AND(L3080&lt;=TOTAL_BED_CAP,N3080&lt;=TEMP_WORKER_CAP),"YES","NO")</x:f>
        <x:v>YES</x:v>
      </x:c>
      <x:c r="T3080" s="139" t="n">
        <x:f>IF(S3080="YES",R3080,-1E+99)</x:f>
        <x:v>21837.86680841099</x:v>
      </x:c>
    </x:row>
    <x:row r="3081">
      <x:c r="A3081" s="139"/>
      <x:c r="B3081" s="139"/>
      <x:c r="C3081" s="139"/>
      <x:c r="D3081" s="139"/>
      <x:c r="E3081" s="139"/>
      <x:c r="F3081" s="139"/>
      <x:c r="G3081" s="139"/>
      <x:c r="H3081" s="139"/>
      <x:c r="I3081" s="266" t="n">
        <x:f>INT((ROW()-ROW($I$46))/((CARROT_CAP+1)*(MESCLUN_CAP+1)))</x:f>
        <x:v>4</x:v>
      </x:c>
      <x:c r="J3081" s="266" t="n">
        <x:f>MOD(INT((ROW()-ROW($I$46))/(MESCLUN_CAP+1)),CARROT_CAP+1)</x:f>
        <x:v>13</x:v>
      </x:c>
      <x:c r="K3081" s="266" t="n">
        <x:f>MOD(ROW()-ROW($I$46),MESCLUN_CAP+1)</x:f>
        <x:v>28</x:v>
      </x:c>
      <x:c r="L3081" s="266" t="n">
        <x:f>SUM(I3081:K3081)</x:f>
        <x:v>45</x:v>
      </x:c>
      <x:c r="M3081" s="267" t="n">
        <x:f>I3081*TOMATO_HOURS*WEEKS*(1+TOMATO_DIM)^I3081+J3081*CARROT_HOURS*WEEKS*(1+CARROT_DIM)^J3081+K3081*MESCLUN_HOURS*WEEKS*(1+MESCLUN_DIM)^K3081</x:f>
        <x:v>2848.8456100526805</x:v>
      </x:c>
      <x:c r="N3081" s="267" t="n">
        <x:f>MAX(M3081-FARMER_HOURS,0)/TEMP_HOURS_PER_WORKER</x:f>
        <x:v>1.4783650069810281</x:v>
      </x:c>
      <x:c r="O3081" s="268" t="n">
        <x:f>I3081*TOMATO_PRICE+J3081*CARROT_PRICE+K3081*MESCLUN_PRICE</x:f>
        <x:v>138022</x:v>
      </x:c>
      <x:c r="P3081" s="268" t="n">
        <x:f>I3081*TOMATO_FERTILIZER+J3081*CARROT_FERTILIZER+K3081*MESCLUN_FERTILIZER</x:f>
        <x:v>33880</x:v>
      </x:c>
      <x:c r="Q3081" s="268" t="n">
        <x:f>MIN(M3081,FARMER_HOURS)*FARMER_RATE+MAX(M3081-FARMER_HOURS,0)*TEMP_RATE</x:f>
        <x:v>61959.1251745257</x:v>
      </x:c>
      <x:c r="R3081" s="268" t="n">
        <x:f>O3081-P3081-Q3081-FIXED_COST</x:f>
        <x:v>22182.874825474297</x:v>
      </x:c>
      <x:c r="S3081" s="139" t="str">
        <x:f>IF(AND(L3081&lt;=TOTAL_BED_CAP,N3081&lt;=TEMP_WORKER_CAP),"YES","NO")</x:f>
        <x:v>YES</x:v>
      </x:c>
      <x:c r="T3081" s="139" t="n">
        <x:f>IF(S3081="YES",R3081,-1E+99)</x:f>
        <x:v>22182.874825474297</x:v>
      </x:c>
    </x:row>
    <x:row r="3082">
      <x:c r="A3082" s="139"/>
      <x:c r="B3082" s="139"/>
      <x:c r="C3082" s="139"/>
      <x:c r="D3082" s="139"/>
      <x:c r="E3082" s="139"/>
      <x:c r="F3082" s="139"/>
      <x:c r="G3082" s="139"/>
      <x:c r="H3082" s="139"/>
      <x:c r="I3082" s="266" t="n">
        <x:f>INT((ROW()-ROW($I$46))/((CARROT_CAP+1)*(MESCLUN_CAP+1)))</x:f>
        <x:v>4</x:v>
      </x:c>
      <x:c r="J3082" s="266" t="n">
        <x:f>MOD(INT((ROW()-ROW($I$46))/(MESCLUN_CAP+1)),CARROT_CAP+1)</x:f>
        <x:v>13</x:v>
      </x:c>
      <x:c r="K3082" s="266" t="n">
        <x:f>MOD(ROW()-ROW($I$46),MESCLUN_CAP+1)</x:f>
        <x:v>29</x:v>
      </x:c>
      <x:c r="L3082" s="266" t="n">
        <x:f>SUM(I3082:K3082)</x:f>
        <x:v>46</x:v>
      </x:c>
      <x:c r="M3082" s="267" t="n">
        <x:f>I3082*TOMATO_HOURS*WEEKS*(1+TOMATO_DIM)^I3082+J3082*CARROT_HOURS*WEEKS*(1+CARROT_DIM)^J3082+K3082*MESCLUN_HOURS*WEEKS*(1+MESCLUN_DIM)^K3082</x:f>
        <x:v>2935.663638168334</x:v>
      </x:c>
      <x:c r="N3082" s="267" t="n">
        <x:f>MAX(M3082-FARMER_HOURS,0)/TEMP_HOURS_PER_WORKER</x:f>
        <x:v>1.5386553042835651</x:v>
      </x:c>
      <x:c r="O3082" s="268" t="n">
        <x:f>I3082*TOMATO_PRICE+J3082*CARROT_PRICE+K3082*MESCLUN_PRICE</x:f>
        <x:v>140722</x:v>
      </x:c>
      <x:c r="P3082" s="268" t="n">
        <x:f>I3082*TOMATO_FERTILIZER+J3082*CARROT_FERTILIZER+K3082*MESCLUN_FERTILIZER</x:f>
        <x:v>34760</x:v>
      </x:c>
      <x:c r="Q3082" s="268" t="n">
        <x:f>MIN(M3082,FARMER_HOURS)*FARMER_RATE+MAX(M3082-FARMER_HOURS,0)*TEMP_RATE</x:f>
        <x:v>63466.38260708913</x:v>
      </x:c>
      <x:c r="R3082" s="268" t="n">
        <x:f>O3082-P3082-Q3082-FIXED_COST</x:f>
        <x:v>22495.61739291087</x:v>
      </x:c>
      <x:c r="S3082" s="139" t="str">
        <x:f>IF(AND(L3082&lt;=TOTAL_BED_CAP,N3082&lt;=TEMP_WORKER_CAP),"YES","NO")</x:f>
        <x:v>YES</x:v>
      </x:c>
      <x:c r="T3082" s="139" t="n">
        <x:f>IF(S3082="YES",R3082,-1E+99)</x:f>
        <x:v>22495.61739291087</x:v>
      </x:c>
    </x:row>
    <x:row r="3083">
      <x:c r="A3083" s="139"/>
      <x:c r="B3083" s="139"/>
      <x:c r="C3083" s="139"/>
      <x:c r="D3083" s="139"/>
      <x:c r="E3083" s="139"/>
      <x:c r="F3083" s="139"/>
      <x:c r="G3083" s="139"/>
      <x:c r="H3083" s="139"/>
      <x:c r="I3083" s="266" t="n">
        <x:f>INT((ROW()-ROW($I$46))/((CARROT_CAP+1)*(MESCLUN_CAP+1)))</x:f>
        <x:v>4</x:v>
      </x:c>
      <x:c r="J3083" s="266" t="n">
        <x:f>MOD(INT((ROW()-ROW($I$46))/(MESCLUN_CAP+1)),CARROT_CAP+1)</x:f>
        <x:v>13</x:v>
      </x:c>
      <x:c r="K3083" s="266" t="n">
        <x:f>MOD(ROW()-ROW($I$46),MESCLUN_CAP+1)</x:f>
        <x:v>30</x:v>
      </x:c>
      <x:c r="L3083" s="266" t="n">
        <x:f>SUM(I3083:K3083)</x:f>
        <x:v>47</x:v>
      </x:c>
      <x:c r="M3083" s="267" t="n">
        <x:f>I3083*TOMATO_HOURS*WEEKS*(1+TOMATO_DIM)^I3083+J3083*CARROT_HOURS*WEEKS*(1+CARROT_DIM)^J3083+K3083*MESCLUN_HOURS*WEEKS*(1+MESCLUN_DIM)^K3083</x:f>
        <x:v>3024.373343502104</x:v>
      </x:c>
      <x:c r="N3083" s="267" t="n">
        <x:f>MAX(M3083-FARMER_HOURS,0)/TEMP_HOURS_PER_WORKER</x:f>
        <x:v>1.6002592663209056</x:v>
      </x:c>
      <x:c r="O3083" s="268" t="n">
        <x:f>I3083*TOMATO_PRICE+J3083*CARROT_PRICE+K3083*MESCLUN_PRICE</x:f>
        <x:v>143422</x:v>
      </x:c>
      <x:c r="P3083" s="268" t="n">
        <x:f>I3083*TOMATO_FERTILIZER+J3083*CARROT_FERTILIZER+K3083*MESCLUN_FERTILIZER</x:f>
        <x:v>35640</x:v>
      </x:c>
      <x:c r="Q3083" s="268" t="n">
        <x:f>MIN(M3083,FARMER_HOURS)*FARMER_RATE+MAX(M3083-FARMER_HOURS,0)*TEMP_RATE</x:f>
        <x:v>65006.48165802264</x:v>
      </x:c>
      <x:c r="R3083" s="268" t="n">
        <x:f>O3083-P3083-Q3083-FIXED_COST</x:f>
        <x:v>22775.51834197736</x:v>
      </x:c>
      <x:c r="S3083" s="139" t="str">
        <x:f>IF(AND(L3083&lt;=TOTAL_BED_CAP,N3083&lt;=TEMP_WORKER_CAP),"YES","NO")</x:f>
        <x:v>YES</x:v>
      </x:c>
      <x:c r="T3083" s="139" t="n">
        <x:f>IF(S3083="YES",R3083,-1E+99)</x:f>
        <x:v>22775.51834197736</x:v>
      </x:c>
    </x:row>
    <x:row r="3084">
      <x:c r="A3084" s="139"/>
      <x:c r="B3084" s="139"/>
      <x:c r="C3084" s="139"/>
      <x:c r="D3084" s="139"/>
      <x:c r="E3084" s="139"/>
      <x:c r="F3084" s="139"/>
      <x:c r="G3084" s="139"/>
      <x:c r="H3084" s="139"/>
      <x:c r="I3084" s="266" t="n">
        <x:f>INT((ROW()-ROW($I$46))/((CARROT_CAP+1)*(MESCLUN_CAP+1)))</x:f>
        <x:v>4</x:v>
      </x:c>
      <x:c r="J3084" s="266" t="n">
        <x:f>MOD(INT((ROW()-ROW($I$46))/(MESCLUN_CAP+1)),CARROT_CAP+1)</x:f>
        <x:v>14</x:v>
      </x:c>
      <x:c r="K3084" s="266" t="n">
        <x:f>MOD(ROW()-ROW($I$46),MESCLUN_CAP+1)</x:f>
        <x:v>0</x:v>
      </x:c>
      <x:c r="L3084" s="266" t="n">
        <x:f>SUM(I3084:K3084)</x:f>
        <x:v>18</x:v>
      </x:c>
      <x:c r="M3084" s="267" t="n">
        <x:f>I3084*TOMATO_HOURS*WEEKS*(1+TOMATO_DIM)^I3084+J3084*CARROT_HOURS*WEEKS*(1+CARROT_DIM)^J3084+K3084*MESCLUN_HOURS*WEEKS*(1+MESCLUN_DIM)^K3084</x:f>
        <x:v>1120.5250048089817</x:v>
      </x:c>
      <x:c r="N3084" s="267" t="n">
        <x:f>MAX(M3084-FARMER_HOURS,0)/TEMP_HOURS_PER_WORKER</x:f>
        <x:v>0.27814236445068174</x:v>
      </x:c>
      <x:c r="O3084" s="268" t="n">
        <x:f>I3084*TOMATO_PRICE+J3084*CARROT_PRICE+K3084*MESCLUN_PRICE</x:f>
        <x:v>64516</x:v>
      </x:c>
      <x:c r="P3084" s="268" t="n">
        <x:f>I3084*TOMATO_FERTILIZER+J3084*CARROT_FERTILIZER+K3084*MESCLUN_FERTILIZER</x:f>
        <x:v>9680</x:v>
      </x:c>
      <x:c r="Q3084" s="268" t="n">
        <x:f>MIN(M3084,FARMER_HOURS)*FARMER_RATE+MAX(M3084-FARMER_HOURS,0)*TEMP_RATE</x:f>
        <x:v>31953.559111267044</x:v>
      </x:c>
      <x:c r="R3084" s="268" t="n">
        <x:f>O3084-P3084-Q3084-FIXED_COST</x:f>
        <x:v>2882.4408887329555</x:v>
      </x:c>
      <x:c r="S3084" s="139" t="str">
        <x:f>IF(AND(L3084&lt;=TOTAL_BED_CAP,N3084&lt;=TEMP_WORKER_CAP),"YES","NO")</x:f>
        <x:v>YES</x:v>
      </x:c>
      <x:c r="T3084" s="139" t="n">
        <x:f>IF(S3084="YES",R3084,-1E+99)</x:f>
        <x:v>2882.4408887329555</x:v>
      </x:c>
    </x:row>
    <x:row r="3085">
      <x:c r="A3085" s="139"/>
      <x:c r="B3085" s="139"/>
      <x:c r="C3085" s="139"/>
      <x:c r="D3085" s="139"/>
      <x:c r="E3085" s="139"/>
      <x:c r="F3085" s="139"/>
      <x:c r="G3085" s="139"/>
      <x:c r="H3085" s="139"/>
      <x:c r="I3085" s="266" t="n">
        <x:f>INT((ROW()-ROW($I$46))/((CARROT_CAP+1)*(MESCLUN_CAP+1)))</x:f>
        <x:v>4</x:v>
      </x:c>
      <x:c r="J3085" s="266" t="n">
        <x:f>MOD(INT((ROW()-ROW($I$46))/(MESCLUN_CAP+1)),CARROT_CAP+1)</x:f>
        <x:v>14</x:v>
      </x:c>
      <x:c r="K3085" s="266" t="n">
        <x:f>MOD(ROW()-ROW($I$46),MESCLUN_CAP+1)</x:f>
        <x:v>1</x:v>
      </x:c>
      <x:c r="L3085" s="266" t="n">
        <x:f>SUM(I3085:K3085)</x:f>
        <x:v>19</x:v>
      </x:c>
      <x:c r="M3085" s="267" t="n">
        <x:f>I3085*TOMATO_HOURS*WEEKS*(1+TOMATO_DIM)^I3085+J3085*CARROT_HOURS*WEEKS*(1+CARROT_DIM)^J3085+K3085*MESCLUN_HOURS*WEEKS*(1+MESCLUN_DIM)^K3085</x:f>
        <x:v>1166.0875048089817</x:v>
      </x:c>
      <x:c r="N3085" s="267" t="n">
        <x:f>MAX(M3085-FARMER_HOURS,0)/TEMP_HOURS_PER_WORKER</x:f>
        <x:v>0.3097829894506818</x:v>
      </x:c>
      <x:c r="O3085" s="268" t="n">
        <x:f>I3085*TOMATO_PRICE+J3085*CARROT_PRICE+K3085*MESCLUN_PRICE</x:f>
        <x:v>67216</x:v>
      </x:c>
      <x:c r="P3085" s="268" t="n">
        <x:f>I3085*TOMATO_FERTILIZER+J3085*CARROT_FERTILIZER+K3085*MESCLUN_FERTILIZER</x:f>
        <x:v>10560</x:v>
      </x:c>
      <x:c r="Q3085" s="268" t="n">
        <x:f>MIN(M3085,FARMER_HOURS)*FARMER_RATE+MAX(M3085-FARMER_HOURS,0)*TEMP_RATE</x:f>
        <x:v>32744.574736267044</x:v>
      </x:c>
      <x:c r="R3085" s="268" t="n">
        <x:f>O3085-P3085-Q3085-FIXED_COST</x:f>
        <x:v>3911.4252637329555</x:v>
      </x:c>
      <x:c r="S3085" s="139" t="str">
        <x:f>IF(AND(L3085&lt;=TOTAL_BED_CAP,N3085&lt;=TEMP_WORKER_CAP),"YES","NO")</x:f>
        <x:v>YES</x:v>
      </x:c>
      <x:c r="T3085" s="139" t="n">
        <x:f>IF(S3085="YES",R3085,-1E+99)</x:f>
        <x:v>3911.4252637329555</x:v>
      </x:c>
    </x:row>
    <x:row r="3086">
      <x:c r="A3086" s="139"/>
      <x:c r="B3086" s="139"/>
      <x:c r="C3086" s="139"/>
      <x:c r="D3086" s="139"/>
      <x:c r="E3086" s="139"/>
      <x:c r="F3086" s="139"/>
      <x:c r="G3086" s="139"/>
      <x:c r="H3086" s="139"/>
      <x:c r="I3086" s="266" t="n">
        <x:f>INT((ROW()-ROW($I$46))/((CARROT_CAP+1)*(MESCLUN_CAP+1)))</x:f>
        <x:v>4</x:v>
      </x:c>
      <x:c r="J3086" s="266" t="n">
        <x:f>MOD(INT((ROW()-ROW($I$46))/(MESCLUN_CAP+1)),CARROT_CAP+1)</x:f>
        <x:v>14</x:v>
      </x:c>
      <x:c r="K3086" s="266" t="n">
        <x:f>MOD(ROW()-ROW($I$46),MESCLUN_CAP+1)</x:f>
        <x:v>2</x:v>
      </x:c>
      <x:c r="L3086" s="266" t="n">
        <x:f>SUM(I3086:K3086)</x:f>
        <x:v>20</x:v>
      </x:c>
      <x:c r="M3086" s="267" t="n">
        <x:f>I3086*TOMATO_HOURS*WEEKS*(1+TOMATO_DIM)^I3086+J3086*CARROT_HOURS*WEEKS*(1+CARROT_DIM)^J3086+K3086*MESCLUN_HOURS*WEEKS*(1+MESCLUN_DIM)^K3086</x:f>
        <x:v>1212.7890673089817</x:v>
      </x:c>
      <x:c r="N3086" s="267" t="n">
        <x:f>MAX(M3086-FARMER_HOURS,0)/TEMP_HOURS_PER_WORKER</x:f>
        <x:v>0.3422146300756817</x:v>
      </x:c>
      <x:c r="O3086" s="268" t="n">
        <x:f>I3086*TOMATO_PRICE+J3086*CARROT_PRICE+K3086*MESCLUN_PRICE</x:f>
        <x:v>69916</x:v>
      </x:c>
      <x:c r="P3086" s="268" t="n">
        <x:f>I3086*TOMATO_FERTILIZER+J3086*CARROT_FERTILIZER+K3086*MESCLUN_FERTILIZER</x:f>
        <x:v>11440</x:v>
      </x:c>
      <x:c r="Q3086" s="268" t="n">
        <x:f>MIN(M3086,FARMER_HOURS)*FARMER_RATE+MAX(M3086-FARMER_HOURS,0)*TEMP_RATE</x:f>
        <x:v>33555.365751892044</x:v>
      </x:c>
      <x:c r="R3086" s="268" t="n">
        <x:f>O3086-P3086-Q3086-FIXED_COST</x:f>
        <x:v>4920.6342481079555</x:v>
      </x:c>
      <x:c r="S3086" s="139" t="str">
        <x:f>IF(AND(L3086&lt;=TOTAL_BED_CAP,N3086&lt;=TEMP_WORKER_CAP),"YES","NO")</x:f>
        <x:v>YES</x:v>
      </x:c>
      <x:c r="T3086" s="139" t="n">
        <x:f>IF(S3086="YES",R3086,-1E+99)</x:f>
        <x:v>4920.6342481079555</x:v>
      </x:c>
    </x:row>
    <x:row r="3087">
      <x:c r="A3087" s="139"/>
      <x:c r="B3087" s="139"/>
      <x:c r="C3087" s="139"/>
      <x:c r="D3087" s="139"/>
      <x:c r="E3087" s="139"/>
      <x:c r="F3087" s="139"/>
      <x:c r="G3087" s="139"/>
      <x:c r="H3087" s="139"/>
      <x:c r="I3087" s="266" t="n">
        <x:f>INT((ROW()-ROW($I$46))/((CARROT_CAP+1)*(MESCLUN_CAP+1)))</x:f>
        <x:v>4</x:v>
      </x:c>
      <x:c r="J3087" s="266" t="n">
        <x:f>MOD(INT((ROW()-ROW($I$46))/(MESCLUN_CAP+1)),CARROT_CAP+1)</x:f>
        <x:v>14</x:v>
      </x:c>
      <x:c r="K3087" s="266" t="n">
        <x:f>MOD(ROW()-ROW($I$46),MESCLUN_CAP+1)</x:f>
        <x:v>3</x:v>
      </x:c>
      <x:c r="L3087" s="266" t="n">
        <x:f>SUM(I3087:K3087)</x:f>
        <x:v>21</x:v>
      </x:c>
      <x:c r="M3087" s="267" t="n">
        <x:f>I3087*TOMATO_HOURS*WEEKS*(1+TOMATO_DIM)^I3087+J3087*CARROT_HOURS*WEEKS*(1+CARROT_DIM)^J3087+K3087*MESCLUN_HOURS*WEEKS*(1+MESCLUN_DIM)^K3087</x:f>
        <x:v>1260.6510497308568</x:v>
      </x:c>
      <x:c r="N3087" s="267" t="n">
        <x:f>MAX(M3087-FARMER_HOURS,0)/TEMP_HOURS_PER_WORKER</x:f>
        <x:v>0.37545211786865057</x:v>
      </x:c>
      <x:c r="O3087" s="268" t="n">
        <x:f>I3087*TOMATO_PRICE+J3087*CARROT_PRICE+K3087*MESCLUN_PRICE</x:f>
        <x:v>72616</x:v>
      </x:c>
      <x:c r="P3087" s="268" t="n">
        <x:f>I3087*TOMATO_FERTILIZER+J3087*CARROT_FERTILIZER+K3087*MESCLUN_FERTILIZER</x:f>
        <x:v>12320</x:v>
      </x:c>
      <x:c r="Q3087" s="268" t="n">
        <x:f>MIN(M3087,FARMER_HOURS)*FARMER_RATE+MAX(M3087-FARMER_HOURS,0)*TEMP_RATE</x:f>
        <x:v>34386.30294671626</x:v>
      </x:c>
      <x:c r="R3087" s="268" t="n">
        <x:f>O3087-P3087-Q3087-FIXED_COST</x:f>
        <x:v>5909.697053283737</x:v>
      </x:c>
      <x:c r="S3087" s="139" t="str">
        <x:f>IF(AND(L3087&lt;=TOTAL_BED_CAP,N3087&lt;=TEMP_WORKER_CAP),"YES","NO")</x:f>
        <x:v>YES</x:v>
      </x:c>
      <x:c r="T3087" s="139" t="n">
        <x:f>IF(S3087="YES",R3087,-1E+99)</x:f>
        <x:v>5909.697053283737</x:v>
      </x:c>
    </x:row>
    <x:row r="3088">
      <x:c r="A3088" s="139"/>
      <x:c r="B3088" s="139"/>
      <x:c r="C3088" s="139"/>
      <x:c r="D3088" s="139"/>
      <x:c r="E3088" s="139"/>
      <x:c r="F3088" s="139"/>
      <x:c r="G3088" s="139"/>
      <x:c r="H3088" s="139"/>
      <x:c r="I3088" s="266" t="n">
        <x:f>INT((ROW()-ROW($I$46))/((CARROT_CAP+1)*(MESCLUN_CAP+1)))</x:f>
        <x:v>4</x:v>
      </x:c>
      <x:c r="J3088" s="266" t="n">
        <x:f>MOD(INT((ROW()-ROW($I$46))/(MESCLUN_CAP+1)),CARROT_CAP+1)</x:f>
        <x:v>14</x:v>
      </x:c>
      <x:c r="K3088" s="266" t="n">
        <x:f>MOD(ROW()-ROW($I$46),MESCLUN_CAP+1)</x:f>
        <x:v>4</x:v>
      </x:c>
      <x:c r="L3088" s="266" t="n">
        <x:f>SUM(I3088:K3088)</x:f>
        <x:v>22</x:v>
      </x:c>
      <x:c r="M3088" s="267" t="n">
        <x:f>I3088*TOMATO_HOURS*WEEKS*(1+TOMATO_DIM)^I3088+J3088*CARROT_HOURS*WEEKS*(1+CARROT_DIM)^J3088+K3088*MESCLUN_HOURS*WEEKS*(1+MESCLUN_DIM)^K3088</x:f>
        <x:v>1309.695165453513</x:v>
      </x:c>
      <x:c r="N3088" s="267" t="n">
        <x:f>MAX(M3088-FARMER_HOURS,0)/TEMP_HOURS_PER_WORKER</x:f>
        <x:v>0.4095105315649396</x:v>
      </x:c>
      <x:c r="O3088" s="268" t="n">
        <x:f>I3088*TOMATO_PRICE+J3088*CARROT_PRICE+K3088*MESCLUN_PRICE</x:f>
        <x:v>75316</x:v>
      </x:c>
      <x:c r="P3088" s="268" t="n">
        <x:f>I3088*TOMATO_FERTILIZER+J3088*CARROT_FERTILIZER+K3088*MESCLUN_FERTILIZER</x:f>
        <x:v>13200</x:v>
      </x:c>
      <x:c r="Q3088" s="268" t="n">
        <x:f>MIN(M3088,FARMER_HOURS)*FARMER_RATE+MAX(M3088-FARMER_HOURS,0)*TEMP_RATE</x:f>
        <x:v>35237.76328912349</x:v>
      </x:c>
      <x:c r="R3088" s="268" t="n">
        <x:f>O3088-P3088-Q3088-FIXED_COST</x:f>
        <x:v>6878.23671087651</x:v>
      </x:c>
      <x:c r="S3088" s="139" t="str">
        <x:f>IF(AND(L3088&lt;=TOTAL_BED_CAP,N3088&lt;=TEMP_WORKER_CAP),"YES","NO")</x:f>
        <x:v>YES</x:v>
      </x:c>
      <x:c r="T3088" s="139" t="n">
        <x:f>IF(S3088="YES",R3088,-1E+99)</x:f>
        <x:v>6878.23671087651</x:v>
      </x:c>
    </x:row>
    <x:row r="3089">
      <x:c r="A3089" s="139"/>
      <x:c r="B3089" s="139"/>
      <x:c r="C3089" s="139"/>
      <x:c r="D3089" s="139"/>
      <x:c r="E3089" s="139"/>
      <x:c r="F3089" s="139"/>
      <x:c r="G3089" s="139"/>
      <x:c r="H3089" s="139"/>
      <x:c r="I3089" s="266" t="n">
        <x:f>INT((ROW()-ROW($I$46))/((CARROT_CAP+1)*(MESCLUN_CAP+1)))</x:f>
        <x:v>4</x:v>
      </x:c>
      <x:c r="J3089" s="266" t="n">
        <x:f>MOD(INT((ROW()-ROW($I$46))/(MESCLUN_CAP+1)),CARROT_CAP+1)</x:f>
        <x:v>14</x:v>
      </x:c>
      <x:c r="K3089" s="266" t="n">
        <x:f>MOD(ROW()-ROW($I$46),MESCLUN_CAP+1)</x:f>
        <x:v>5</x:v>
      </x:c>
      <x:c r="L3089" s="266" t="n">
        <x:f>SUM(I3089:K3089)</x:f>
        <x:v>23</x:v>
      </x:c>
      <x:c r="M3089" s="267" t="n">
        <x:f>I3089*TOMATO_HOURS*WEEKS*(1+TOMATO_DIM)^I3089+J3089*CARROT_HOURS*WEEKS*(1+CARROT_DIM)^J3089+K3089*MESCLUN_HOURS*WEEKS*(1+MESCLUN_DIM)^K3089</x:f>
        <x:v>1359.9434893747166</x:v>
      </x:c>
      <x:c r="N3089" s="267" t="n">
        <x:f>MAX(M3089-FARMER_HOURS,0)/TEMP_HOURS_PER_WORKER</x:f>
        <x:v>0.4444052009546643</x:v>
      </x:c>
      <x:c r="O3089" s="268" t="n">
        <x:f>I3089*TOMATO_PRICE+J3089*CARROT_PRICE+K3089*MESCLUN_PRICE</x:f>
        <x:v>78016</x:v>
      </x:c>
      <x:c r="P3089" s="268" t="n">
        <x:f>I3089*TOMATO_FERTILIZER+J3089*CARROT_FERTILIZER+K3089*MESCLUN_FERTILIZER</x:f>
        <x:v>14080</x:v>
      </x:c>
      <x:c r="Q3089" s="268" t="n">
        <x:f>MIN(M3089,FARMER_HOURS)*FARMER_RATE+MAX(M3089-FARMER_HOURS,0)*TEMP_RATE</x:f>
        <x:v>36110.13002386661</x:v>
      </x:c>
      <x:c r="R3089" s="268" t="n">
        <x:f>O3089-P3089-Q3089-FIXED_COST</x:f>
        <x:v>7825.869976133392</x:v>
      </x:c>
      <x:c r="S3089" s="139" t="str">
        <x:f>IF(AND(L3089&lt;=TOTAL_BED_CAP,N3089&lt;=TEMP_WORKER_CAP),"YES","NO")</x:f>
        <x:v>YES</x:v>
      </x:c>
      <x:c r="T3089" s="139" t="n">
        <x:f>IF(S3089="YES",R3089,-1E+99)</x:f>
        <x:v>7825.869976133392</x:v>
      </x:c>
    </x:row>
    <x:row r="3090">
      <x:c r="A3090" s="139"/>
      <x:c r="B3090" s="139"/>
      <x:c r="C3090" s="139"/>
      <x:c r="D3090" s="139"/>
      <x:c r="E3090" s="139"/>
      <x:c r="F3090" s="139"/>
      <x:c r="G3090" s="139"/>
      <x:c r="H3090" s="139"/>
      <x:c r="I3090" s="266" t="n">
        <x:f>INT((ROW()-ROW($I$46))/((CARROT_CAP+1)*(MESCLUN_CAP+1)))</x:f>
        <x:v>4</x:v>
      </x:c>
      <x:c r="J3090" s="266" t="n">
        <x:f>MOD(INT((ROW()-ROW($I$46))/(MESCLUN_CAP+1)),CARROT_CAP+1)</x:f>
        <x:v>14</x:v>
      </x:c>
      <x:c r="K3090" s="266" t="n">
        <x:f>MOD(ROW()-ROW($I$46),MESCLUN_CAP+1)</x:f>
        <x:v>6</x:v>
      </x:c>
      <x:c r="L3090" s="266" t="n">
        <x:f>SUM(I3090:K3090)</x:f>
        <x:v>24</x:v>
      </x:c>
      <x:c r="M3090" s="267" t="n">
        <x:f>I3090*TOMATO_HOURS*WEEKS*(1+TOMATO_DIM)^I3090+J3090*CARROT_HOURS*WEEKS*(1+CARROT_DIM)^J3090+K3090*MESCLUN_HOURS*WEEKS*(1+MESCLUN_DIM)^K3090</x:f>
        <x:v>1411.4184635563495</x:v>
      </x:c>
      <x:c r="N3090" s="267" t="n">
        <x:f>MAX(M3090-FARMER_HOURS,0)/TEMP_HOURS_PER_WORKER</x:f>
        <x:v>0.4801517108030205</x:v>
      </x:c>
      <x:c r="O3090" s="268" t="n">
        <x:f>I3090*TOMATO_PRICE+J3090*CARROT_PRICE+K3090*MESCLUN_PRICE</x:f>
        <x:v>80716</x:v>
      </x:c>
      <x:c r="P3090" s="268" t="n">
        <x:f>I3090*TOMATO_FERTILIZER+J3090*CARROT_FERTILIZER+K3090*MESCLUN_FERTILIZER</x:f>
        <x:v>14960</x:v>
      </x:c>
      <x:c r="Q3090" s="268" t="n">
        <x:f>MIN(M3090,FARMER_HOURS)*FARMER_RATE+MAX(M3090-FARMER_HOURS,0)*TEMP_RATE</x:f>
        <x:v>37003.79277007551</x:v>
      </x:c>
      <x:c r="R3090" s="268" t="n">
        <x:f>O3090-P3090-Q3090-FIXED_COST</x:f>
        <x:v>8752.20722992449</x:v>
      </x:c>
      <x:c r="S3090" s="139" t="str">
        <x:f>IF(AND(L3090&lt;=TOTAL_BED_CAP,N3090&lt;=TEMP_WORKER_CAP),"YES","NO")</x:f>
        <x:v>YES</x:v>
      </x:c>
      <x:c r="T3090" s="139" t="n">
        <x:f>IF(S3090="YES",R3090,-1E+99)</x:f>
        <x:v>8752.20722992449</x:v>
      </x:c>
    </x:row>
    <x:row r="3091">
      <x:c r="A3091" s="139"/>
      <x:c r="B3091" s="139"/>
      <x:c r="C3091" s="139"/>
      <x:c r="D3091" s="139"/>
      <x:c r="E3091" s="139"/>
      <x:c r="F3091" s="139"/>
      <x:c r="G3091" s="139"/>
      <x:c r="H3091" s="139"/>
      <x:c r="I3091" s="266" t="n">
        <x:f>INT((ROW()-ROW($I$46))/((CARROT_CAP+1)*(MESCLUN_CAP+1)))</x:f>
        <x:v>4</x:v>
      </x:c>
      <x:c r="J3091" s="266" t="n">
        <x:f>MOD(INT((ROW()-ROW($I$46))/(MESCLUN_CAP+1)),CARROT_CAP+1)</x:f>
        <x:v>14</x:v>
      </x:c>
      <x:c r="K3091" s="266" t="n">
        <x:f>MOD(ROW()-ROW($I$46),MESCLUN_CAP+1)</x:f>
        <x:v>7</x:v>
      </x:c>
      <x:c r="L3091" s="266" t="n">
        <x:f>SUM(I3091:K3091)</x:f>
        <x:v>25</x:v>
      </x:c>
      <x:c r="M3091" s="267" t="n">
        <x:f>I3091*TOMATO_HOURS*WEEKS*(1+TOMATO_DIM)^I3091+J3091*CARROT_HOURS*WEEKS*(1+CARROT_DIM)^J3091+K3091*MESCLUN_HOURS*WEEKS*(1+MESCLUN_DIM)^K3091</x:f>
        <x:v>1464.1429029543099</x:v>
      </x:c>
      <x:c r="N3091" s="267" t="n">
        <x:f>MAX(M3091-FARMER_HOURS,0)/TEMP_HOURS_PER_WORKER</x:f>
        <x:v>0.5167659048293819</x:v>
      </x:c>
      <x:c r="O3091" s="268" t="n">
        <x:f>I3091*TOMATO_PRICE+J3091*CARROT_PRICE+K3091*MESCLUN_PRICE</x:f>
        <x:v>83416</x:v>
      </x:c>
      <x:c r="P3091" s="268" t="n">
        <x:f>I3091*TOMATO_FERTILIZER+J3091*CARROT_FERTILIZER+K3091*MESCLUN_FERTILIZER</x:f>
        <x:v>15840</x:v>
      </x:c>
      <x:c r="Q3091" s="268" t="n">
        <x:f>MIN(M3091,FARMER_HOURS)*FARMER_RATE+MAX(M3091-FARMER_HOURS,0)*TEMP_RATE</x:f>
        <x:v>37919.14762073455</x:v>
      </x:c>
      <x:c r="R3091" s="268" t="n">
        <x:f>O3091-P3091-Q3091-FIXED_COST</x:f>
        <x:v>9656.852379265452</x:v>
      </x:c>
      <x:c r="S3091" s="139" t="str">
        <x:f>IF(AND(L3091&lt;=TOTAL_BED_CAP,N3091&lt;=TEMP_WORKER_CAP),"YES","NO")</x:f>
        <x:v>YES</x:v>
      </x:c>
      <x:c r="T3091" s="139" t="n">
        <x:f>IF(S3091="YES",R3091,-1E+99)</x:f>
        <x:v>9656.852379265452</x:v>
      </x:c>
    </x:row>
    <x:row r="3092">
      <x:c r="A3092" s="139"/>
      <x:c r="B3092" s="139"/>
      <x:c r="C3092" s="139"/>
      <x:c r="D3092" s="139"/>
      <x:c r="E3092" s="139"/>
      <x:c r="F3092" s="139"/>
      <x:c r="G3092" s="139"/>
      <x:c r="H3092" s="139"/>
      <x:c r="I3092" s="266" t="n">
        <x:f>INT((ROW()-ROW($I$46))/((CARROT_CAP+1)*(MESCLUN_CAP+1)))</x:f>
        <x:v>4</x:v>
      </x:c>
      <x:c r="J3092" s="266" t="n">
        <x:f>MOD(INT((ROW()-ROW($I$46))/(MESCLUN_CAP+1)),CARROT_CAP+1)</x:f>
        <x:v>14</x:v>
      </x:c>
      <x:c r="K3092" s="266" t="n">
        <x:f>MOD(ROW()-ROW($I$46),MESCLUN_CAP+1)</x:f>
        <x:v>8</x:v>
      </x:c>
      <x:c r="L3092" s="266" t="n">
        <x:f>SUM(I3092:K3092)</x:f>
        <x:v>26</x:v>
      </x:c>
      <x:c r="M3092" s="267" t="n">
        <x:f>I3092*TOMATO_HOURS*WEEKS*(1+TOMATO_DIM)^I3092+J3092*CARROT_HOURS*WEEKS*(1+CARROT_DIM)^J3092+K3092*MESCLUN_HOURS*WEEKS*(1+MESCLUN_DIM)^K3092</x:f>
        <x:v>1518.1400012342901</x:v>
      </x:c>
      <x:c r="N3092" s="267" t="n">
        <x:f>MAX(M3092-FARMER_HOURS,0)/TEMP_HOURS_PER_WORKER</x:f>
        <x:v>0.5542638897460348</x:v>
      </x:c>
      <x:c r="O3092" s="268" t="n">
        <x:f>I3092*TOMATO_PRICE+J3092*CARROT_PRICE+K3092*MESCLUN_PRICE</x:f>
        <x:v>86116</x:v>
      </x:c>
      <x:c r="P3092" s="268" t="n">
        <x:f>I3092*TOMATO_FERTILIZER+J3092*CARROT_FERTILIZER+K3092*MESCLUN_FERTILIZER</x:f>
        <x:v>16720</x:v>
      </x:c>
      <x:c r="Q3092" s="268" t="n">
        <x:f>MIN(M3092,FARMER_HOURS)*FARMER_RATE+MAX(M3092-FARMER_HOURS,0)*TEMP_RATE</x:f>
        <x:v>38856.597243650875</x:v>
      </x:c>
      <x:c r="R3092" s="268" t="n">
        <x:f>O3092-P3092-Q3092-FIXED_COST</x:f>
        <x:v>10539.402756349125</x:v>
      </x:c>
      <x:c r="S3092" s="139" t="str">
        <x:f>IF(AND(L3092&lt;=TOTAL_BED_CAP,N3092&lt;=TEMP_WORKER_CAP),"YES","NO")</x:f>
        <x:v>YES</x:v>
      </x:c>
      <x:c r="T3092" s="139" t="n">
        <x:f>IF(S3092="YES",R3092,-1E+99)</x:f>
        <x:v>10539.402756349125</x:v>
      </x:c>
    </x:row>
    <x:row r="3093">
      <x:c r="A3093" s="139"/>
      <x:c r="B3093" s="139"/>
      <x:c r="C3093" s="139"/>
      <x:c r="D3093" s="139"/>
      <x:c r="E3093" s="139"/>
      <x:c r="F3093" s="139"/>
      <x:c r="G3093" s="139"/>
      <x:c r="H3093" s="139"/>
      <x:c r="I3093" s="266" t="n">
        <x:f>INT((ROW()-ROW($I$46))/((CARROT_CAP+1)*(MESCLUN_CAP+1)))</x:f>
        <x:v>4</x:v>
      </x:c>
      <x:c r="J3093" s="266" t="n">
        <x:f>MOD(INT((ROW()-ROW($I$46))/(MESCLUN_CAP+1)),CARROT_CAP+1)</x:f>
        <x:v>14</x:v>
      </x:c>
      <x:c r="K3093" s="266" t="n">
        <x:f>MOD(ROW()-ROW($I$46),MESCLUN_CAP+1)</x:f>
        <x:v>9</x:v>
      </x:c>
      <x:c r="L3093" s="266" t="n">
        <x:f>SUM(I3093:K3093)</x:f>
        <x:v>27</x:v>
      </x:c>
      <x:c r="M3093" s="267" t="n">
        <x:f>I3093*TOMATO_HOURS*WEEKS*(1+TOMATO_DIM)^I3093+J3093*CARROT_HOURS*WEEKS*(1+CARROT_DIM)^J3093+K3093*MESCLUN_HOURS*WEEKS*(1+MESCLUN_DIM)^K3093</x:f>
        <x:v>1573.4333366746846</x:v>
      </x:c>
      <x:c r="N3093" s="267" t="n">
        <x:f>MAX(M3093-FARMER_HOURS,0)/TEMP_HOURS_PER_WORKER</x:f>
        <x:v>0.5926620393574199</x:v>
      </x:c>
      <x:c r="O3093" s="268" t="n">
        <x:f>I3093*TOMATO_PRICE+J3093*CARROT_PRICE+K3093*MESCLUN_PRICE</x:f>
        <x:v>88816</x:v>
      </x:c>
      <x:c r="P3093" s="268" t="n">
        <x:f>I3093*TOMATO_FERTILIZER+J3093*CARROT_FERTILIZER+K3093*MESCLUN_FERTILIZER</x:f>
        <x:v>17600</x:v>
      </x:c>
      <x:c r="Q3093" s="268" t="n">
        <x:f>MIN(M3093,FARMER_HOURS)*FARMER_RATE+MAX(M3093-FARMER_HOURS,0)*TEMP_RATE</x:f>
        <x:v>39816.55098393549</x:v>
      </x:c>
      <x:c r="R3093" s="268" t="n">
        <x:f>O3093-P3093-Q3093-FIXED_COST</x:f>
        <x:v>11399.449016064507</x:v>
      </x:c>
      <x:c r="S3093" s="139" t="str">
        <x:f>IF(AND(L3093&lt;=TOTAL_BED_CAP,N3093&lt;=TEMP_WORKER_CAP),"YES","NO")</x:f>
        <x:v>YES</x:v>
      </x:c>
      <x:c r="T3093" s="139" t="n">
        <x:f>IF(S3093="YES",R3093,-1E+99)</x:f>
        <x:v>11399.449016064507</x:v>
      </x:c>
    </x:row>
    <x:row r="3094">
      <x:c r="A3094" s="139"/>
      <x:c r="B3094" s="139"/>
      <x:c r="C3094" s="139"/>
      <x:c r="D3094" s="139"/>
      <x:c r="E3094" s="139"/>
      <x:c r="F3094" s="139"/>
      <x:c r="G3094" s="139"/>
      <x:c r="H3094" s="139"/>
      <x:c r="I3094" s="266" t="n">
        <x:f>INT((ROW()-ROW($I$46))/((CARROT_CAP+1)*(MESCLUN_CAP+1)))</x:f>
        <x:v>4</x:v>
      </x:c>
      <x:c r="J3094" s="266" t="n">
        <x:f>MOD(INT((ROW()-ROW($I$46))/(MESCLUN_CAP+1)),CARROT_CAP+1)</x:f>
        <x:v>14</x:v>
      </x:c>
      <x:c r="K3094" s="266" t="n">
        <x:f>MOD(ROW()-ROW($I$46),MESCLUN_CAP+1)</x:f>
        <x:v>10</x:v>
      </x:c>
      <x:c r="L3094" s="266" t="n">
        <x:f>SUM(I3094:K3094)</x:f>
        <x:v>28</x:v>
      </x:c>
      <x:c r="M3094" s="267" t="n">
        <x:f>I3094*TOMATO_HOURS*WEEKS*(1+TOMATO_DIM)^I3094+J3094*CARROT_HOURS*WEEKS*(1+CARROT_DIM)^J3094+K3094*MESCLUN_HOURS*WEEKS*(1+MESCLUN_DIM)^K3094</x:f>
        <x:v>1630.0468781578973</x:v>
      </x:c>
      <x:c r="N3094" s="267" t="n">
        <x:f>MAX(M3094-FARMER_HOURS,0)/TEMP_HOURS_PER_WORKER</x:f>
        <x:v>0.631976998720762</x:v>
      </x:c>
      <x:c r="O3094" s="268" t="n">
        <x:f>I3094*TOMATO_PRICE+J3094*CARROT_PRICE+K3094*MESCLUN_PRICE</x:f>
        <x:v>91516</x:v>
      </x:c>
      <x:c r="P3094" s="268" t="n">
        <x:f>I3094*TOMATO_FERTILIZER+J3094*CARROT_FERTILIZER+K3094*MESCLUN_FERTILIZER</x:f>
        <x:v>18480</x:v>
      </x:c>
      <x:c r="Q3094" s="268" t="n">
        <x:f>MIN(M3094,FARMER_HOURS)*FARMER_RATE+MAX(M3094-FARMER_HOURS,0)*TEMP_RATE</x:f>
        <x:v>40799.42496801905</x:v>
      </x:c>
      <x:c r="R3094" s="268" t="n">
        <x:f>O3094-P3094-Q3094-FIXED_COST</x:f>
        <x:v>12236.575031980952</x:v>
      </x:c>
      <x:c r="S3094" s="139" t="str">
        <x:f>IF(AND(L3094&lt;=TOTAL_BED_CAP,N3094&lt;=TEMP_WORKER_CAP),"YES","NO")</x:f>
        <x:v>YES</x:v>
      </x:c>
      <x:c r="T3094" s="139" t="n">
        <x:f>IF(S3094="YES",R3094,-1E+99)</x:f>
        <x:v>12236.575031980952</x:v>
      </x:c>
    </x:row>
    <x:row r="3095">
      <x:c r="A3095" s="139"/>
      <x:c r="B3095" s="139"/>
      <x:c r="C3095" s="139"/>
      <x:c r="D3095" s="139"/>
      <x:c r="E3095" s="139"/>
      <x:c r="F3095" s="139"/>
      <x:c r="G3095" s="139"/>
      <x:c r="H3095" s="139"/>
      <x:c r="I3095" s="266" t="n">
        <x:f>INT((ROW()-ROW($I$46))/((CARROT_CAP+1)*(MESCLUN_CAP+1)))</x:f>
        <x:v>4</x:v>
      </x:c>
      <x:c r="J3095" s="266" t="n">
        <x:f>MOD(INT((ROW()-ROW($I$46))/(MESCLUN_CAP+1)),CARROT_CAP+1)</x:f>
        <x:v>14</x:v>
      </x:c>
      <x:c r="K3095" s="266" t="n">
        <x:f>MOD(ROW()-ROW($I$46),MESCLUN_CAP+1)</x:f>
        <x:v>11</x:v>
      </x:c>
      <x:c r="L3095" s="266" t="n">
        <x:f>SUM(I3095:K3095)</x:f>
        <x:v>29</x:v>
      </x:c>
      <x:c r="M3095" s="267" t="n">
        <x:f>I3095*TOMATO_HOURS*WEEKS*(1+TOMATO_DIM)^I3095+J3095*CARROT_HOURS*WEEKS*(1+CARROT_DIM)^J3095+K3095*MESCLUN_HOURS*WEEKS*(1+MESCLUN_DIM)^K3095</x:f>
        <x:v>1688.0049912513364</x:v>
      </x:c>
      <x:c r="N3095" s="267" t="n">
        <x:f>MAX(M3095-FARMER_HOURS,0)/TEMP_HOURS_PER_WORKER</x:f>
        <x:v>0.6722256883689836</x:v>
      </x:c>
      <x:c r="O3095" s="268" t="n">
        <x:f>I3095*TOMATO_PRICE+J3095*CARROT_PRICE+K3095*MESCLUN_PRICE</x:f>
        <x:v>94216</x:v>
      </x:c>
      <x:c r="P3095" s="268" t="n">
        <x:f>I3095*TOMATO_FERTILIZER+J3095*CARROT_FERTILIZER+K3095*MESCLUN_FERTILIZER</x:f>
        <x:v>19360</x:v>
      </x:c>
      <x:c r="Q3095" s="268" t="n">
        <x:f>MIN(M3095,FARMER_HOURS)*FARMER_RATE+MAX(M3095-FARMER_HOURS,0)*TEMP_RATE</x:f>
        <x:v>41805.64220922459</x:v>
      </x:c>
      <x:c r="R3095" s="268" t="n">
        <x:f>O3095-P3095-Q3095-FIXED_COST</x:f>
        <x:v>13050.357790775408</x:v>
      </x:c>
      <x:c r="S3095" s="139" t="str">
        <x:f>IF(AND(L3095&lt;=TOTAL_BED_CAP,N3095&lt;=TEMP_WORKER_CAP),"YES","NO")</x:f>
        <x:v>YES</x:v>
      </x:c>
      <x:c r="T3095" s="139" t="n">
        <x:f>IF(S3095="YES",R3095,-1E+99)</x:f>
        <x:v>13050.357790775408</x:v>
      </x:c>
    </x:row>
    <x:row r="3096">
      <x:c r="A3096" s="139"/>
      <x:c r="B3096" s="139"/>
      <x:c r="C3096" s="139"/>
      <x:c r="D3096" s="139"/>
      <x:c r="E3096" s="139"/>
      <x:c r="F3096" s="139"/>
      <x:c r="G3096" s="139"/>
      <x:c r="H3096" s="139"/>
      <x:c r="I3096" s="266" t="n">
        <x:f>INT((ROW()-ROW($I$46))/((CARROT_CAP+1)*(MESCLUN_CAP+1)))</x:f>
        <x:v>4</x:v>
      </x:c>
      <x:c r="J3096" s="266" t="n">
        <x:f>MOD(INT((ROW()-ROW($I$46))/(MESCLUN_CAP+1)),CARROT_CAP+1)</x:f>
        <x:v>14</x:v>
      </x:c>
      <x:c r="K3096" s="266" t="n">
        <x:f>MOD(ROW()-ROW($I$46),MESCLUN_CAP+1)</x:f>
        <x:v>12</x:v>
      </x:c>
      <x:c r="L3096" s="266" t="n">
        <x:f>SUM(I3096:K3096)</x:f>
        <x:v>30</x:v>
      </x:c>
      <x:c r="M3096" s="267" t="n">
        <x:f>I3096*TOMATO_HOURS*WEEKS*(1+TOMATO_DIM)^I3096+J3096*CARROT_HOURS*WEEKS*(1+CARROT_DIM)^J3096+K3096*MESCLUN_HOURS*WEEKS*(1+MESCLUN_DIM)^K3096</x:f>
        <x:v>1747.3324443794008</x:v>
      </x:c>
      <x:c r="N3096" s="267" t="n">
        <x:f>MAX(M3096-FARMER_HOURS,0)/TEMP_HOURS_PER_WORKER</x:f>
        <x:v>0.7134253085968061</x:v>
      </x:c>
      <x:c r="O3096" s="268" t="n">
        <x:f>I3096*TOMATO_PRICE+J3096*CARROT_PRICE+K3096*MESCLUN_PRICE</x:f>
        <x:v>96916</x:v>
      </x:c>
      <x:c r="P3096" s="268" t="n">
        <x:f>I3096*TOMATO_FERTILIZER+J3096*CARROT_FERTILIZER+K3096*MESCLUN_FERTILIZER</x:f>
        <x:v>20240</x:v>
      </x:c>
      <x:c r="Q3096" s="268" t="n">
        <x:f>MIN(M3096,FARMER_HOURS)*FARMER_RATE+MAX(M3096-FARMER_HOURS,0)*TEMP_RATE</x:f>
        <x:v>42835.63271492015</x:v>
      </x:c>
      <x:c r="R3096" s="268" t="n">
        <x:f>O3096-P3096-Q3096-FIXED_COST</x:f>
        <x:v>13840.367285079847</x:v>
      </x:c>
      <x:c r="S3096" s="139" t="str">
        <x:f>IF(AND(L3096&lt;=TOTAL_BED_CAP,N3096&lt;=TEMP_WORKER_CAP),"YES","NO")</x:f>
        <x:v>YES</x:v>
      </x:c>
      <x:c r="T3096" s="139" t="n">
        <x:f>IF(S3096="YES",R3096,-1E+99)</x:f>
        <x:v>13840.367285079847</x:v>
      </x:c>
    </x:row>
    <x:row r="3097">
      <x:c r="A3097" s="139"/>
      <x:c r="B3097" s="139"/>
      <x:c r="C3097" s="139"/>
      <x:c r="D3097" s="139"/>
      <x:c r="E3097" s="139"/>
      <x:c r="F3097" s="139"/>
      <x:c r="G3097" s="139"/>
      <x:c r="H3097" s="139"/>
      <x:c r="I3097" s="266" t="n">
        <x:f>INT((ROW()-ROW($I$46))/((CARROT_CAP+1)*(MESCLUN_CAP+1)))</x:f>
        <x:v>4</x:v>
      </x:c>
      <x:c r="J3097" s="266" t="n">
        <x:f>MOD(INT((ROW()-ROW($I$46))/(MESCLUN_CAP+1)),CARROT_CAP+1)</x:f>
        <x:v>14</x:v>
      </x:c>
      <x:c r="K3097" s="266" t="n">
        <x:f>MOD(ROW()-ROW($I$46),MESCLUN_CAP+1)</x:f>
        <x:v>13</x:v>
      </x:c>
      <x:c r="L3097" s="266" t="n">
        <x:f>SUM(I3097:K3097)</x:f>
        <x:v>31</x:v>
      </x:c>
      <x:c r="M3097" s="267" t="n">
        <x:f>I3097*TOMATO_HOURS*WEEKS*(1+TOMATO_DIM)^I3097+J3097*CARROT_HOURS*WEEKS*(1+CARROT_DIM)^J3097+K3097*MESCLUN_HOURS*WEEKS*(1+MESCLUN_DIM)^K3097</x:f>
        <x:v>1808.054415087785</x:v>
      </x:c>
      <x:c r="N3097" s="267" t="n">
        <x:f>MAX(M3097-FARMER_HOURS,0)/TEMP_HOURS_PER_WORKER</x:f>
        <x:v>0.7555933438109618</x:v>
      </x:c>
      <x:c r="O3097" s="268" t="n">
        <x:f>I3097*TOMATO_PRICE+J3097*CARROT_PRICE+K3097*MESCLUN_PRICE</x:f>
        <x:v>99616</x:v>
      </x:c>
      <x:c r="P3097" s="268" t="n">
        <x:f>I3097*TOMATO_FERTILIZER+J3097*CARROT_FERTILIZER+K3097*MESCLUN_FERTILIZER</x:f>
        <x:v>21120</x:v>
      </x:c>
      <x:c r="Q3097" s="268" t="n">
        <x:f>MIN(M3097,FARMER_HOURS)*FARMER_RATE+MAX(M3097-FARMER_HOURS,0)*TEMP_RATE</x:f>
        <x:v>43889.833595274045</x:v>
      </x:c>
      <x:c r="R3097" s="268" t="n">
        <x:f>O3097-P3097-Q3097-FIXED_COST</x:f>
        <x:v>14606.166404725955</x:v>
      </x:c>
      <x:c r="S3097" s="139" t="str">
        <x:f>IF(AND(L3097&lt;=TOTAL_BED_CAP,N3097&lt;=TEMP_WORKER_CAP),"YES","NO")</x:f>
        <x:v>YES</x:v>
      </x:c>
      <x:c r="T3097" s="139" t="n">
        <x:f>IF(S3097="YES",R3097,-1E+99)</x:f>
        <x:v>14606.166404725955</x:v>
      </x:c>
    </x:row>
    <x:row r="3098">
      <x:c r="A3098" s="139"/>
      <x:c r="B3098" s="139"/>
      <x:c r="C3098" s="139"/>
      <x:c r="D3098" s="139"/>
      <x:c r="E3098" s="139"/>
      <x:c r="F3098" s="139"/>
      <x:c r="G3098" s="139"/>
      <x:c r="H3098" s="139"/>
      <x:c r="I3098" s="266" t="n">
        <x:f>INT((ROW()-ROW($I$46))/((CARROT_CAP+1)*(MESCLUN_CAP+1)))</x:f>
        <x:v>4</x:v>
      </x:c>
      <x:c r="J3098" s="266" t="n">
        <x:f>MOD(INT((ROW()-ROW($I$46))/(MESCLUN_CAP+1)),CARROT_CAP+1)</x:f>
        <x:v>14</x:v>
      </x:c>
      <x:c r="K3098" s="266" t="n">
        <x:f>MOD(ROW()-ROW($I$46),MESCLUN_CAP+1)</x:f>
        <x:v>14</x:v>
      </x:c>
      <x:c r="L3098" s="266" t="n">
        <x:f>SUM(I3098:K3098)</x:f>
        <x:v>32</x:v>
      </x:c>
      <x:c r="M3098" s="267" t="n">
        <x:f>I3098*TOMATO_HOURS*WEEKS*(1+TOMATO_DIM)^I3098+J3098*CARROT_HOURS*WEEKS*(1+CARROT_DIM)^J3098+K3098*MESCLUN_HOURS*WEEKS*(1+MESCLUN_DIM)^K3098</x:f>
        <x:v>1870.196496401446</x:v>
      </x:c>
      <x:c r="N3098" s="267" t="n">
        <x:f>MAX(M3098-FARMER_HOURS,0)/TEMP_HOURS_PER_WORKER</x:f>
        <x:v>0.7987475669454486</x:v>
      </x:c>
      <x:c r="O3098" s="268" t="n">
        <x:f>I3098*TOMATO_PRICE+J3098*CARROT_PRICE+K3098*MESCLUN_PRICE</x:f>
        <x:v>102316</x:v>
      </x:c>
      <x:c r="P3098" s="268" t="n">
        <x:f>I3098*TOMATO_FERTILIZER+J3098*CARROT_FERTILIZER+K3098*MESCLUN_FERTILIZER</x:f>
        <x:v>22000</x:v>
      </x:c>
      <x:c r="Q3098" s="268" t="n">
        <x:f>MIN(M3098,FARMER_HOURS)*FARMER_RATE+MAX(M3098-FARMER_HOURS,0)*TEMP_RATE</x:f>
        <x:v>44968.689173636216</x:v>
      </x:c>
      <x:c r="R3098" s="268" t="n">
        <x:f>O3098-P3098-Q3098-FIXED_COST</x:f>
        <x:v>15347.310826363784</x:v>
      </x:c>
      <x:c r="S3098" s="139" t="str">
        <x:f>IF(AND(L3098&lt;=TOTAL_BED_CAP,N3098&lt;=TEMP_WORKER_CAP),"YES","NO")</x:f>
        <x:v>YES</x:v>
      </x:c>
      <x:c r="T3098" s="139" t="n">
        <x:f>IF(S3098="YES",R3098,-1E+99)</x:f>
        <x:v>15347.310826363784</x:v>
      </x:c>
    </x:row>
    <x:row r="3099">
      <x:c r="A3099" s="139"/>
      <x:c r="B3099" s="139"/>
      <x:c r="C3099" s="139"/>
      <x:c r="D3099" s="139"/>
      <x:c r="E3099" s="139"/>
      <x:c r="F3099" s="139"/>
      <x:c r="G3099" s="139"/>
      <x:c r="H3099" s="139"/>
      <x:c r="I3099" s="266" t="n">
        <x:f>INT((ROW()-ROW($I$46))/((CARROT_CAP+1)*(MESCLUN_CAP+1)))</x:f>
        <x:v>4</x:v>
      </x:c>
      <x:c r="J3099" s="266" t="n">
        <x:f>MOD(INT((ROW()-ROW($I$46))/(MESCLUN_CAP+1)),CARROT_CAP+1)</x:f>
        <x:v>14</x:v>
      </x:c>
      <x:c r="K3099" s="266" t="n">
        <x:f>MOD(ROW()-ROW($I$46),MESCLUN_CAP+1)</x:f>
        <x:v>15</x:v>
      </x:c>
      <x:c r="L3099" s="266" t="n">
        <x:f>SUM(I3099:K3099)</x:f>
        <x:v>33</x:v>
      </x:c>
      <x:c r="M3099" s="267" t="n">
        <x:f>I3099*TOMATO_HOURS*WEEKS*(1+TOMATO_DIM)^I3099+J3099*CARROT_HOURS*WEEKS*(1+CARROT_DIM)^J3099+K3099*MESCLUN_HOURS*WEEKS*(1+MESCLUN_DIM)^K3099</x:f>
        <x:v>1933.7847032775926</x:v>
      </x:c>
      <x:c r="N3099" s="267" t="n">
        <x:f>MAX(M3099-FARMER_HOURS,0)/TEMP_HOURS_PER_WORKER</x:f>
        <x:v>0.8429060439427727</x:v>
      </x:c>
      <x:c r="O3099" s="268" t="n">
        <x:f>I3099*TOMATO_PRICE+J3099*CARROT_PRICE+K3099*MESCLUN_PRICE</x:f>
        <x:v>105016</x:v>
      </x:c>
      <x:c r="P3099" s="268" t="n">
        <x:f>I3099*TOMATO_FERTILIZER+J3099*CARROT_FERTILIZER+K3099*MESCLUN_FERTILIZER</x:f>
        <x:v>22880</x:v>
      </x:c>
      <x:c r="Q3099" s="268" t="n">
        <x:f>MIN(M3099,FARMER_HOURS)*FARMER_RATE+MAX(M3099-FARMER_HOURS,0)*TEMP_RATE</x:f>
        <x:v>46072.65109856932</x:v>
      </x:c>
      <x:c r="R3099" s="268" t="n">
        <x:f>O3099-P3099-Q3099-FIXED_COST</x:f>
        <x:v>16063.348901430683</x:v>
      </x:c>
      <x:c r="S3099" s="139" t="str">
        <x:f>IF(AND(L3099&lt;=TOTAL_BED_CAP,N3099&lt;=TEMP_WORKER_CAP),"YES","NO")</x:f>
        <x:v>YES</x:v>
      </x:c>
      <x:c r="T3099" s="139" t="n">
        <x:f>IF(S3099="YES",R3099,-1E+99)</x:f>
        <x:v>16063.348901430683</x:v>
      </x:c>
    </x:row>
    <x:row r="3100">
      <x:c r="A3100" s="139"/>
      <x:c r="B3100" s="139"/>
      <x:c r="C3100" s="139"/>
      <x:c r="D3100" s="139"/>
      <x:c r="E3100" s="139"/>
      <x:c r="F3100" s="139"/>
      <x:c r="G3100" s="139"/>
      <x:c r="H3100" s="139"/>
      <x:c r="I3100" s="266" t="n">
        <x:f>INT((ROW()-ROW($I$46))/((CARROT_CAP+1)*(MESCLUN_CAP+1)))</x:f>
        <x:v>4</x:v>
      </x:c>
      <x:c r="J3100" s="266" t="n">
        <x:f>MOD(INT((ROW()-ROW($I$46))/(MESCLUN_CAP+1)),CARROT_CAP+1)</x:f>
        <x:v>14</x:v>
      </x:c>
      <x:c r="K3100" s="266" t="n">
        <x:f>MOD(ROW()-ROW($I$46),MESCLUN_CAP+1)</x:f>
        <x:v>16</x:v>
      </x:c>
      <x:c r="L3100" s="266" t="n">
        <x:f>SUM(I3100:K3100)</x:f>
        <x:v>34</x:v>
      </x:c>
      <x:c r="M3100" s="267" t="n">
        <x:f>I3100*TOMATO_HOURS*WEEKS*(1+TOMATO_DIM)^I3100+J3100*CARROT_HOURS*WEEKS*(1+CARROT_DIM)^J3100+K3100*MESCLUN_HOURS*WEEKS*(1+MESCLUN_DIM)^K3100</x:f>
        <x:v>1998.8454791550814</x:v>
      </x:c>
      <x:c r="N3100" s="267" t="n">
        <x:f>MAX(M3100-FARMER_HOURS,0)/TEMP_HOURS_PER_WORKER</x:f>
        <x:v>0.8880871383021399</x:v>
      </x:c>
      <x:c r="O3100" s="268" t="n">
        <x:f>I3100*TOMATO_PRICE+J3100*CARROT_PRICE+K3100*MESCLUN_PRICE</x:f>
        <x:v>107716</x:v>
      </x:c>
      <x:c r="P3100" s="268" t="n">
        <x:f>I3100*TOMATO_FERTILIZER+J3100*CARROT_FERTILIZER+K3100*MESCLUN_FERTILIZER</x:f>
        <x:v>23760</x:v>
      </x:c>
      <x:c r="Q3100" s="268" t="n">
        <x:f>MIN(M3100,FARMER_HOURS)*FARMER_RATE+MAX(M3100-FARMER_HOURS,0)*TEMP_RATE</x:f>
        <x:v>47202.1784575535</x:v>
      </x:c>
      <x:c r="R3100" s="268" t="n">
        <x:f>O3100-P3100-Q3100-FIXED_COST</x:f>
        <x:v>16753.8215424465</x:v>
      </x:c>
      <x:c r="S3100" s="139" t="str">
        <x:f>IF(AND(L3100&lt;=TOTAL_BED_CAP,N3100&lt;=TEMP_WORKER_CAP),"YES","NO")</x:f>
        <x:v>YES</x:v>
      </x:c>
      <x:c r="T3100" s="139" t="n">
        <x:f>IF(S3100="YES",R3100,-1E+99)</x:f>
        <x:v>16753.8215424465</x:v>
      </x:c>
    </x:row>
    <x:row r="3101">
      <x:c r="A3101" s="139"/>
      <x:c r="B3101" s="139"/>
      <x:c r="C3101" s="139"/>
      <x:c r="D3101" s="139"/>
      <x:c r="E3101" s="139"/>
      <x:c r="F3101" s="139"/>
      <x:c r="G3101" s="139"/>
      <x:c r="H3101" s="139"/>
      <x:c r="I3101" s="266" t="n">
        <x:f>INT((ROW()-ROW($I$46))/((CARROT_CAP+1)*(MESCLUN_CAP+1)))</x:f>
        <x:v>4</x:v>
      </x:c>
      <x:c r="J3101" s="266" t="n">
        <x:f>MOD(INT((ROW()-ROW($I$46))/(MESCLUN_CAP+1)),CARROT_CAP+1)</x:f>
        <x:v>14</x:v>
      </x:c>
      <x:c r="K3101" s="266" t="n">
        <x:f>MOD(ROW()-ROW($I$46),MESCLUN_CAP+1)</x:f>
        <x:v>17</x:v>
      </x:c>
      <x:c r="L3101" s="266" t="n">
        <x:f>SUM(I3101:K3101)</x:f>
        <x:v>35</x:v>
      </x:c>
      <x:c r="M3101" s="267" t="n">
        <x:f>I3101*TOMATO_HOURS*WEEKS*(1+TOMATO_DIM)^I3101+J3101*CARROT_HOURS*WEEKS*(1+CARROT_DIM)^J3101+K3101*MESCLUN_HOURS*WEEKS*(1+MESCLUN_DIM)^K3101</x:f>
        <x:v>2065.4057026016217</x:v>
      </x:c>
      <x:c r="N3101" s="267" t="n">
        <x:f>MAX(M3101-FARMER_HOURS,0)/TEMP_HOURS_PER_WORKER</x:f>
        <x:v>0.9343095156955706</x:v>
      </x:c>
      <x:c r="O3101" s="268" t="n">
        <x:f>I3101*TOMATO_PRICE+J3101*CARROT_PRICE+K3101*MESCLUN_PRICE</x:f>
        <x:v>110416</x:v>
      </x:c>
      <x:c r="P3101" s="268" t="n">
        <x:f>I3101*TOMATO_FERTILIZER+J3101*CARROT_FERTILIZER+K3101*MESCLUN_FERTILIZER</x:f>
        <x:v>24640</x:v>
      </x:c>
      <x:c r="Q3101" s="268" t="n">
        <x:f>MIN(M3101,FARMER_HOURS)*FARMER_RATE+MAX(M3101-FARMER_HOURS,0)*TEMP_RATE</x:f>
        <x:v>48357.73789238927</x:v>
      </x:c>
      <x:c r="R3101" s="268" t="n">
        <x:f>O3101-P3101-Q3101-FIXED_COST</x:f>
        <x:v>17418.26210761073</x:v>
      </x:c>
      <x:c r="S3101" s="139" t="str">
        <x:f>IF(AND(L3101&lt;=TOTAL_BED_CAP,N3101&lt;=TEMP_WORKER_CAP),"YES","NO")</x:f>
        <x:v>YES</x:v>
      </x:c>
      <x:c r="T3101" s="139" t="n">
        <x:f>IF(S3101="YES",R3101,-1E+99)</x:f>
        <x:v>17418.26210761073</x:v>
      </x:c>
    </x:row>
    <x:row r="3102">
      <x:c r="A3102" s="139"/>
      <x:c r="B3102" s="139"/>
      <x:c r="C3102" s="139"/>
      <x:c r="D3102" s="139"/>
      <x:c r="E3102" s="139"/>
      <x:c r="F3102" s="139"/>
      <x:c r="G3102" s="139"/>
      <x:c r="H3102" s="139"/>
      <x:c r="I3102" s="266" t="n">
        <x:f>INT((ROW()-ROW($I$46))/((CARROT_CAP+1)*(MESCLUN_CAP+1)))</x:f>
        <x:v>4</x:v>
      </x:c>
      <x:c r="J3102" s="266" t="n">
        <x:f>MOD(INT((ROW()-ROW($I$46))/(MESCLUN_CAP+1)),CARROT_CAP+1)</x:f>
        <x:v>14</x:v>
      </x:c>
      <x:c r="K3102" s="266" t="n">
        <x:f>MOD(ROW()-ROW($I$46),MESCLUN_CAP+1)</x:f>
        <x:v>18</x:v>
      </x:c>
      <x:c r="L3102" s="266" t="n">
        <x:f>SUM(I3102:K3102)</x:f>
        <x:v>36</x:v>
      </x:c>
      <x:c r="M3102" s="267" t="n">
        <x:f>I3102*TOMATO_HOURS*WEEKS*(1+TOMATO_DIM)^I3102+J3102*CARROT_HOURS*WEEKS*(1+CARROT_DIM)^J3102+K3102*MESCLUN_HOURS*WEEKS*(1+MESCLUN_DIM)^K3102</x:f>
        <x:v>2133.492694060209</x:v>
      </x:c>
      <x:c r="N3102" s="267" t="n">
        <x:f>MAX(M3102-FARMER_HOURS,0)/TEMP_HOURS_PER_WORKER</x:f>
        <x:v>0.981592148652923</x:v>
      </x:c>
      <x:c r="O3102" s="268" t="n">
        <x:f>I3102*TOMATO_PRICE+J3102*CARROT_PRICE+K3102*MESCLUN_PRICE</x:f>
        <x:v>113116</x:v>
      </x:c>
      <x:c r="P3102" s="268" t="n">
        <x:f>I3102*TOMATO_FERTILIZER+J3102*CARROT_FERTILIZER+K3102*MESCLUN_FERTILIZER</x:f>
        <x:v>25520</x:v>
      </x:c>
      <x:c r="Q3102" s="268" t="n">
        <x:f>MIN(M3102,FARMER_HOURS)*FARMER_RATE+MAX(M3102-FARMER_HOURS,0)*TEMP_RATE</x:f>
        <x:v>49539.80371632308</x:v>
      </x:c>
      <x:c r="R3102" s="268" t="n">
        <x:f>O3102-P3102-Q3102-FIXED_COST</x:f>
        <x:v>18056.196283676923</x:v>
      </x:c>
      <x:c r="S3102" s="139" t="str">
        <x:f>IF(AND(L3102&lt;=TOTAL_BED_CAP,N3102&lt;=TEMP_WORKER_CAP),"YES","NO")</x:f>
        <x:v>YES</x:v>
      </x:c>
      <x:c r="T3102" s="139" t="n">
        <x:f>IF(S3102="YES",R3102,-1E+99)</x:f>
        <x:v>18056.196283676923</x:v>
      </x:c>
    </x:row>
    <x:row r="3103">
      <x:c r="A3103" s="139"/>
      <x:c r="B3103" s="139"/>
      <x:c r="C3103" s="139"/>
      <x:c r="D3103" s="139"/>
      <x:c r="E3103" s="139"/>
      <x:c r="F3103" s="139"/>
      <x:c r="G3103" s="139"/>
      <x:c r="H3103" s="139"/>
      <x:c r="I3103" s="266" t="n">
        <x:f>INT((ROW()-ROW($I$46))/((CARROT_CAP+1)*(MESCLUN_CAP+1)))</x:f>
        <x:v>4</x:v>
      </x:c>
      <x:c r="J3103" s="266" t="n">
        <x:f>MOD(INT((ROW()-ROW($I$46))/(MESCLUN_CAP+1)),CARROT_CAP+1)</x:f>
        <x:v>14</x:v>
      </x:c>
      <x:c r="K3103" s="266" t="n">
        <x:f>MOD(ROW()-ROW($I$46),MESCLUN_CAP+1)</x:f>
        <x:v>19</x:v>
      </x:c>
      <x:c r="L3103" s="266" t="n">
        <x:f>SUM(I3103:K3103)</x:f>
        <x:v>37</x:v>
      </x:c>
      <x:c r="M3103" s="267" t="n">
        <x:f>I3103*TOMATO_HOURS*WEEKS*(1+TOMATO_DIM)^I3103+J3103*CARROT_HOURS*WEEKS*(1+CARROT_DIM)^J3103+K3103*MESCLUN_HOURS*WEEKS*(1+MESCLUN_DIM)^K3103</x:f>
        <x:v>2203.1342226962306</x:v>
      </x:c>
      <x:c r="N3103" s="267" t="n">
        <x:f>MAX(M3103-FARMER_HOURS,0)/TEMP_HOURS_PER_WORKER</x:f>
        <x:v>1.0299543213168267</x:v>
      </x:c>
      <x:c r="O3103" s="268" t="n">
        <x:f>I3103*TOMATO_PRICE+J3103*CARROT_PRICE+K3103*MESCLUN_PRICE</x:f>
        <x:v>115816</x:v>
      </x:c>
      <x:c r="P3103" s="268" t="n">
        <x:f>I3103*TOMATO_FERTILIZER+J3103*CARROT_FERTILIZER+K3103*MESCLUN_FERTILIZER</x:f>
        <x:v>26400</x:v>
      </x:c>
      <x:c r="Q3103" s="268" t="n">
        <x:f>MIN(M3103,FARMER_HOURS)*FARMER_RATE+MAX(M3103-FARMER_HOURS,0)*TEMP_RATE</x:f>
        <x:v>50748.858032920674</x:v>
      </x:c>
      <x:c r="R3103" s="268" t="n">
        <x:f>O3103-P3103-Q3103-FIXED_COST</x:f>
        <x:v>18667.141967079326</x:v>
      </x:c>
      <x:c r="S3103" s="139" t="str">
        <x:f>IF(AND(L3103&lt;=TOTAL_BED_CAP,N3103&lt;=TEMP_WORKER_CAP),"YES","NO")</x:f>
        <x:v>YES</x:v>
      </x:c>
      <x:c r="T3103" s="139" t="n">
        <x:f>IF(S3103="YES",R3103,-1E+99)</x:f>
        <x:v>18667.141967079326</x:v>
      </x:c>
    </x:row>
    <x:row r="3104">
      <x:c r="A3104" s="139"/>
      <x:c r="B3104" s="139"/>
      <x:c r="C3104" s="139"/>
      <x:c r="D3104" s="139"/>
      <x:c r="E3104" s="139"/>
      <x:c r="F3104" s="139"/>
      <x:c r="G3104" s="139"/>
      <x:c r="H3104" s="139"/>
      <x:c r="I3104" s="266" t="n">
        <x:f>INT((ROW()-ROW($I$46))/((CARROT_CAP+1)*(MESCLUN_CAP+1)))</x:f>
        <x:v>4</x:v>
      </x:c>
      <x:c r="J3104" s="266" t="n">
        <x:f>MOD(INT((ROW()-ROW($I$46))/(MESCLUN_CAP+1)),CARROT_CAP+1)</x:f>
        <x:v>14</x:v>
      </x:c>
      <x:c r="K3104" s="266" t="n">
        <x:f>MOD(ROW()-ROW($I$46),MESCLUN_CAP+1)</x:f>
        <x:v>20</x:v>
      </x:c>
      <x:c r="L3104" s="266" t="n">
        <x:f>SUM(I3104:K3104)</x:f>
        <x:v>38</x:v>
      </x:c>
      <x:c r="M3104" s="267" t="n">
        <x:f>I3104*TOMATO_HOURS*WEEKS*(1+TOMATO_DIM)^I3104+J3104*CARROT_HOURS*WEEKS*(1+CARROT_DIM)^J3104+K3104*MESCLUN_HOURS*WEEKS*(1+MESCLUN_DIM)^K3104</x:f>
        <x:v>2274.3585133467077</x:v>
      </x:c>
      <x:c r="N3104" s="267" t="n">
        <x:f>MAX(M3104-FARMER_HOURS,0)/TEMP_HOURS_PER_WORKER</x:f>
        <x:v>1.079415634268547</x:v>
      </x:c>
      <x:c r="O3104" s="268" t="n">
        <x:f>I3104*TOMATO_PRICE+J3104*CARROT_PRICE+K3104*MESCLUN_PRICE</x:f>
        <x:v>118516</x:v>
      </x:c>
      <x:c r="P3104" s="268" t="n">
        <x:f>I3104*TOMATO_FERTILIZER+J3104*CARROT_FERTILIZER+K3104*MESCLUN_FERTILIZER</x:f>
        <x:v>27280</x:v>
      </x:c>
      <x:c r="Q3104" s="268" t="n">
        <x:f>MIN(M3104,FARMER_HOURS)*FARMER_RATE+MAX(M3104-FARMER_HOURS,0)*TEMP_RATE</x:f>
        <x:v>51985.390856713675</x:v>
      </x:c>
      <x:c r="R3104" s="268" t="n">
        <x:f>O3104-P3104-Q3104-FIXED_COST</x:f>
        <x:v>19250.609143286325</x:v>
      </x:c>
      <x:c r="S3104" s="139" t="str">
        <x:f>IF(AND(L3104&lt;=TOTAL_BED_CAP,N3104&lt;=TEMP_WORKER_CAP),"YES","NO")</x:f>
        <x:v>YES</x:v>
      </x:c>
      <x:c r="T3104" s="139" t="n">
        <x:f>IF(S3104="YES",R3104,-1E+99)</x:f>
        <x:v>19250.609143286325</x:v>
      </x:c>
    </x:row>
    <x:row r="3105">
      <x:c r="A3105" s="139"/>
      <x:c r="B3105" s="139"/>
      <x:c r="C3105" s="139"/>
      <x:c r="D3105" s="139"/>
      <x:c r="E3105" s="139"/>
      <x:c r="F3105" s="139"/>
      <x:c r="G3105" s="139"/>
      <x:c r="H3105" s="139"/>
      <x:c r="I3105" s="266" t="n">
        <x:f>INT((ROW()-ROW($I$46))/((CARROT_CAP+1)*(MESCLUN_CAP+1)))</x:f>
        <x:v>4</x:v>
      </x:c>
      <x:c r="J3105" s="266" t="n">
        <x:f>MOD(INT((ROW()-ROW($I$46))/(MESCLUN_CAP+1)),CARROT_CAP+1)</x:f>
        <x:v>14</x:v>
      </x:c>
      <x:c r="K3105" s="266" t="n">
        <x:f>MOD(ROW()-ROW($I$46),MESCLUN_CAP+1)</x:f>
        <x:v>21</x:v>
      </x:c>
      <x:c r="L3105" s="266" t="n">
        <x:f>SUM(I3105:K3105)</x:f>
        <x:v>39</x:v>
      </x:c>
      <x:c r="M3105" s="267" t="n">
        <x:f>I3105*TOMATO_HOURS*WEEKS*(1+TOMATO_DIM)^I3105+J3105*CARROT_HOURS*WEEKS*(1+CARROT_DIM)^J3105+K3105*MESCLUN_HOURS*WEEKS*(1+MESCLUN_DIM)^K3105</x:f>
        <x:v>2347.1942535731514</x:v>
      </x:c>
      <x:c r="N3105" s="267" t="n">
        <x:f>MAX(M3105-FARMER_HOURS,0)/TEMP_HOURS_PER_WORKER</x:f>
        <x:v>1.1299960094257995</x:v>
      </x:c>
      <x:c r="O3105" s="268" t="n">
        <x:f>I3105*TOMATO_PRICE+J3105*CARROT_PRICE+K3105*MESCLUN_PRICE</x:f>
        <x:v>121216</x:v>
      </x:c>
      <x:c r="P3105" s="268" t="n">
        <x:f>I3105*TOMATO_FERTILIZER+J3105*CARROT_FERTILIZER+K3105*MESCLUN_FERTILIZER</x:f>
        <x:v>28160</x:v>
      </x:c>
      <x:c r="Q3105" s="268" t="n">
        <x:f>MIN(M3105,FARMER_HOURS)*FARMER_RATE+MAX(M3105-FARMER_HOURS,0)*TEMP_RATE</x:f>
        <x:v>53249.90023564499</x:v>
      </x:c>
      <x:c r="R3105" s="268" t="n">
        <x:f>O3105-P3105-Q3105-FIXED_COST</x:f>
        <x:v>19806.099764355007</x:v>
      </x:c>
      <x:c r="S3105" s="139" t="str">
        <x:f>IF(AND(L3105&lt;=TOTAL_BED_CAP,N3105&lt;=TEMP_WORKER_CAP),"YES","NO")</x:f>
        <x:v>YES</x:v>
      </x:c>
      <x:c r="T3105" s="139" t="n">
        <x:f>IF(S3105="YES",R3105,-1E+99)</x:f>
        <x:v>19806.099764355007</x:v>
      </x:c>
    </x:row>
    <x:row r="3106">
      <x:c r="A3106" s="139"/>
      <x:c r="B3106" s="139"/>
      <x:c r="C3106" s="139"/>
      <x:c r="D3106" s="139"/>
      <x:c r="E3106" s="139"/>
      <x:c r="F3106" s="139"/>
      <x:c r="G3106" s="139"/>
      <x:c r="H3106" s="139"/>
      <x:c r="I3106" s="266" t="n">
        <x:f>INT((ROW()-ROW($I$46))/((CARROT_CAP+1)*(MESCLUN_CAP+1)))</x:f>
        <x:v>4</x:v>
      </x:c>
      <x:c r="J3106" s="266" t="n">
        <x:f>MOD(INT((ROW()-ROW($I$46))/(MESCLUN_CAP+1)),CARROT_CAP+1)</x:f>
        <x:v>14</x:v>
      </x:c>
      <x:c r="K3106" s="266" t="n">
        <x:f>MOD(ROW()-ROW($I$46),MESCLUN_CAP+1)</x:f>
        <x:v>22</x:v>
      </x:c>
      <x:c r="L3106" s="266" t="n">
        <x:f>SUM(I3106:K3106)</x:f>
        <x:v>40</x:v>
      </x:c>
      <x:c r="M3106" s="267" t="n">
        <x:f>I3106*TOMATO_HOURS*WEEKS*(1+TOMATO_DIM)^I3106+J3106*CARROT_HOURS*WEEKS*(1+CARROT_DIM)^J3106+K3106*MESCLUN_HOURS*WEEKS*(1+MESCLUN_DIM)^K3106</x:f>
        <x:v>2421.670600819548</x:v>
      </x:c>
      <x:c r="N3106" s="267" t="n">
        <x:f>MAX(M3106-FARMER_HOURS,0)/TEMP_HOURS_PER_WORKER</x:f>
        <x:v>1.181715695013575</x:v>
      </x:c>
      <x:c r="O3106" s="268" t="n">
        <x:f>I3106*TOMATO_PRICE+J3106*CARROT_PRICE+K3106*MESCLUN_PRICE</x:f>
        <x:v>123916</x:v>
      </x:c>
      <x:c r="P3106" s="268" t="n">
        <x:f>I3106*TOMATO_FERTILIZER+J3106*CARROT_FERTILIZER+K3106*MESCLUN_FERTILIZER</x:f>
        <x:v>29040</x:v>
      </x:c>
      <x:c r="Q3106" s="268" t="n">
        <x:f>MIN(M3106,FARMER_HOURS)*FARMER_RATE+MAX(M3106-FARMER_HOURS,0)*TEMP_RATE</x:f>
        <x:v>54542.892375339376</x:v>
      </x:c>
      <x:c r="R3106" s="268" t="n">
        <x:f>O3106-P3106-Q3106-FIXED_COST</x:f>
        <x:v>20333.107624660624</x:v>
      </x:c>
      <x:c r="S3106" s="139" t="str">
        <x:f>IF(AND(L3106&lt;=TOTAL_BED_CAP,N3106&lt;=TEMP_WORKER_CAP),"YES","NO")</x:f>
        <x:v>YES</x:v>
      </x:c>
      <x:c r="T3106" s="139" t="n">
        <x:f>IF(S3106="YES",R3106,-1E+99)</x:f>
        <x:v>20333.107624660624</x:v>
      </x:c>
    </x:row>
    <x:row r="3107">
      <x:c r="A3107" s="139"/>
      <x:c r="B3107" s="139"/>
      <x:c r="C3107" s="139"/>
      <x:c r="D3107" s="139"/>
      <x:c r="E3107" s="139"/>
      <x:c r="F3107" s="139"/>
      <x:c r="G3107" s="139"/>
      <x:c r="H3107" s="139"/>
      <x:c r="I3107" s="266" t="n">
        <x:f>INT((ROW()-ROW($I$46))/((CARROT_CAP+1)*(MESCLUN_CAP+1)))</x:f>
        <x:v>4</x:v>
      </x:c>
      <x:c r="J3107" s="266" t="n">
        <x:f>MOD(INT((ROW()-ROW($I$46))/(MESCLUN_CAP+1)),CARROT_CAP+1)</x:f>
        <x:v>14</x:v>
      </x:c>
      <x:c r="K3107" s="266" t="n">
        <x:f>MOD(ROW()-ROW($I$46),MESCLUN_CAP+1)</x:f>
        <x:v>23</x:v>
      </x:c>
      <x:c r="L3107" s="266" t="n">
        <x:f>SUM(I3107:K3107)</x:f>
        <x:v>41</x:v>
      </x:c>
      <x:c r="M3107" s="267" t="n">
        <x:f>I3107*TOMATO_HOURS*WEEKS*(1+TOMATO_DIM)^I3107+J3107*CARROT_HOURS*WEEKS*(1+CARROT_DIM)^J3107+K3107*MESCLUN_HOURS*WEEKS*(1+MESCLUN_DIM)^K3107</x:f>
        <x:v>2497.817189676984</x:v>
      </x:c>
      <x:c r="N3107" s="267" t="n">
        <x:f>MAX(M3107-FARMER_HOURS,0)/TEMP_HOURS_PER_WORKER</x:f>
        <x:v>1.2345952706090166</x:v>
      </x:c>
      <x:c r="O3107" s="268" t="n">
        <x:f>I3107*TOMATO_PRICE+J3107*CARROT_PRICE+K3107*MESCLUN_PRICE</x:f>
        <x:v>126616</x:v>
      </x:c>
      <x:c r="P3107" s="268" t="n">
        <x:f>I3107*TOMATO_FERTILIZER+J3107*CARROT_FERTILIZER+K3107*MESCLUN_FERTILIZER</x:f>
        <x:v>29920</x:v>
      </x:c>
      <x:c r="Q3107" s="268" t="n">
        <x:f>MIN(M3107,FARMER_HOURS)*FARMER_RATE+MAX(M3107-FARMER_HOURS,0)*TEMP_RATE</x:f>
        <x:v>55864.88176522542</x:v>
      </x:c>
      <x:c r="R3107" s="268" t="n">
        <x:f>O3107-P3107-Q3107-FIXED_COST</x:f>
        <x:v>20831.118234774578</x:v>
      </x:c>
      <x:c r="S3107" s="139" t="str">
        <x:f>IF(AND(L3107&lt;=TOTAL_BED_CAP,N3107&lt;=TEMP_WORKER_CAP),"YES","NO")</x:f>
        <x:v>YES</x:v>
      </x:c>
      <x:c r="T3107" s="139" t="n">
        <x:f>IF(S3107="YES",R3107,-1E+99)</x:f>
        <x:v>20831.118234774578</x:v>
      </x:c>
    </x:row>
    <x:row r="3108">
      <x:c r="A3108" s="139"/>
      <x:c r="B3108" s="139"/>
      <x:c r="C3108" s="139"/>
      <x:c r="D3108" s="139"/>
      <x:c r="E3108" s="139"/>
      <x:c r="F3108" s="139"/>
      <x:c r="G3108" s="139"/>
      <x:c r="H3108" s="139"/>
      <x:c r="I3108" s="266" t="n">
        <x:f>INT((ROW()-ROW($I$46))/((CARROT_CAP+1)*(MESCLUN_CAP+1)))</x:f>
        <x:v>4</x:v>
      </x:c>
      <x:c r="J3108" s="266" t="n">
        <x:f>MOD(INT((ROW()-ROW($I$46))/(MESCLUN_CAP+1)),CARROT_CAP+1)</x:f>
        <x:v>14</x:v>
      </x:c>
      <x:c r="K3108" s="266" t="n">
        <x:f>MOD(ROW()-ROW($I$46),MESCLUN_CAP+1)</x:f>
        <x:v>24</x:v>
      </x:c>
      <x:c r="L3108" s="266" t="n">
        <x:f>SUM(I3108:K3108)</x:f>
        <x:v>42</x:v>
      </x:c>
      <x:c r="M3108" s="267" t="n">
        <x:f>I3108*TOMATO_HOURS*WEEKS*(1+TOMATO_DIM)^I3108+J3108*CARROT_HOURS*WEEKS*(1+CARROT_DIM)^J3108+K3108*MESCLUN_HOURS*WEEKS*(1+MESCLUN_DIM)^K3108</x:f>
        <x:v>2575.6641392564798</x:v>
      </x:c>
      <x:c r="N3108" s="267" t="n">
        <x:f>MAX(M3108-FARMER_HOURS,0)/TEMP_HOURS_PER_WORKER</x:f>
        <x:v>1.2886556522614443</x:v>
      </x:c>
      <x:c r="O3108" s="268" t="n">
        <x:f>I3108*TOMATO_PRICE+J3108*CARROT_PRICE+K3108*MESCLUN_PRICE</x:f>
        <x:v>129316</x:v>
      </x:c>
      <x:c r="P3108" s="268" t="n">
        <x:f>I3108*TOMATO_FERTILIZER+J3108*CARROT_FERTILIZER+K3108*MESCLUN_FERTILIZER</x:f>
        <x:v>30800</x:v>
      </x:c>
      <x:c r="Q3108" s="268" t="n">
        <x:f>MIN(M3108,FARMER_HOURS)*FARMER_RATE+MAX(M3108-FARMER_HOURS,0)*TEMP_RATE</x:f>
        <x:v>57216.391306536105</x:v>
      </x:c>
      <x:c r="R3108" s="268" t="n">
        <x:f>O3108-P3108-Q3108-FIXED_COST</x:f>
        <x:v>21299.608693463895</x:v>
      </x:c>
      <x:c r="S3108" s="139" t="str">
        <x:f>IF(AND(L3108&lt;=TOTAL_BED_CAP,N3108&lt;=TEMP_WORKER_CAP),"YES","NO")</x:f>
        <x:v>YES</x:v>
      </x:c>
      <x:c r="T3108" s="139" t="n">
        <x:f>IF(S3108="YES",R3108,-1E+99)</x:f>
        <x:v>21299.608693463895</x:v>
      </x:c>
    </x:row>
    <x:row r="3109">
      <x:c r="A3109" s="139"/>
      <x:c r="B3109" s="139"/>
      <x:c r="C3109" s="139"/>
      <x:c r="D3109" s="139"/>
      <x:c r="E3109" s="139"/>
      <x:c r="F3109" s="139"/>
      <x:c r="G3109" s="139"/>
      <x:c r="H3109" s="139"/>
      <x:c r="I3109" s="266" t="n">
        <x:f>INT((ROW()-ROW($I$46))/((CARROT_CAP+1)*(MESCLUN_CAP+1)))</x:f>
        <x:v>4</x:v>
      </x:c>
      <x:c r="J3109" s="266" t="n">
        <x:f>MOD(INT((ROW()-ROW($I$46))/(MESCLUN_CAP+1)),CARROT_CAP+1)</x:f>
        <x:v>14</x:v>
      </x:c>
      <x:c r="K3109" s="266" t="n">
        <x:f>MOD(ROW()-ROW($I$46),MESCLUN_CAP+1)</x:f>
        <x:v>25</x:v>
      </x:c>
      <x:c r="L3109" s="266" t="n">
        <x:f>SUM(I3109:K3109)</x:f>
        <x:v>43</x:v>
      </x:c>
      <x:c r="M3109" s="267" t="n">
        <x:f>I3109*TOMATO_HOURS*WEEKS*(1+TOMATO_DIM)^I3109+J3109*CARROT_HOURS*WEEKS*(1+CARROT_DIM)^J3109+K3109*MESCLUN_HOURS*WEEKS*(1+MESCLUN_DIM)^K3109</x:f>
        <x:v>2655.2420606715773</x:v>
      </x:c>
      <x:c r="N3109" s="267" t="n">
        <x:f>MAX(M3109-FARMER_HOURS,0)/TEMP_HOURS_PER_WORKER</x:f>
        <x:v>1.3439180976885954</x:v>
      </x:c>
      <x:c r="O3109" s="268" t="n">
        <x:f>I3109*TOMATO_PRICE+J3109*CARROT_PRICE+K3109*MESCLUN_PRICE</x:f>
        <x:v>132016</x:v>
      </x:c>
      <x:c r="P3109" s="268" t="n">
        <x:f>I3109*TOMATO_FERTILIZER+J3109*CARROT_FERTILIZER+K3109*MESCLUN_FERTILIZER</x:f>
        <x:v>31680</x:v>
      </x:c>
      <x:c r="Q3109" s="268" t="n">
        <x:f>MIN(M3109,FARMER_HOURS)*FARMER_RATE+MAX(M3109-FARMER_HOURS,0)*TEMP_RATE</x:f>
        <x:v>58597.95244221488</x:v>
      </x:c>
      <x:c r="R3109" s="268" t="n">
        <x:f>O3109-P3109-Q3109-FIXED_COST</x:f>
        <x:v>21738.047557785118</x:v>
      </x:c>
      <x:c r="S3109" s="139" t="str">
        <x:f>IF(AND(L3109&lt;=TOTAL_BED_CAP,N3109&lt;=TEMP_WORKER_CAP),"YES","NO")</x:f>
        <x:v>YES</x:v>
      </x:c>
      <x:c r="T3109" s="139" t="n">
        <x:f>IF(S3109="YES",R3109,-1E+99)</x:f>
        <x:v>21738.047557785118</x:v>
      </x:c>
    </x:row>
    <x:row r="3110">
      <x:c r="A3110" s="139"/>
      <x:c r="B3110" s="139"/>
      <x:c r="C3110" s="139"/>
      <x:c r="D3110" s="139"/>
      <x:c r="E3110" s="139"/>
      <x:c r="F3110" s="139"/>
      <x:c r="G3110" s="139"/>
      <x:c r="H3110" s="139"/>
      <x:c r="I3110" s="266" t="n">
        <x:f>INT((ROW()-ROW($I$46))/((CARROT_CAP+1)*(MESCLUN_CAP+1)))</x:f>
        <x:v>4</x:v>
      </x:c>
      <x:c r="J3110" s="266" t="n">
        <x:f>MOD(INT((ROW()-ROW($I$46))/(MESCLUN_CAP+1)),CARROT_CAP+1)</x:f>
        <x:v>14</x:v>
      </x:c>
      <x:c r="K3110" s="266" t="n">
        <x:f>MOD(ROW()-ROW($I$46),MESCLUN_CAP+1)</x:f>
        <x:v>26</x:v>
      </x:c>
      <x:c r="L3110" s="266" t="n">
        <x:f>SUM(I3110:K3110)</x:f>
        <x:v>44</x:v>
      </x:c>
      <x:c r="M3110" s="267" t="n">
        <x:f>I3110*TOMATO_HOURS*WEEKS*(1+TOMATO_DIM)^I3110+J3110*CARROT_HOURS*WEEKS*(1+CARROT_DIM)^J3110+K3110*MESCLUN_HOURS*WEEKS*(1+MESCLUN_DIM)^K3110</x:f>
        <x:v>2736.5820646322945</x:v>
      </x:c>
      <x:c r="N3110" s="267" t="n">
        <x:f>MAX(M3110-FARMER_HOURS,0)/TEMP_HOURS_PER_WORKER</x:f>
        <x:v>1.4004042115502044</x:v>
      </x:c>
      <x:c r="O3110" s="268" t="n">
        <x:f>I3110*TOMATO_PRICE+J3110*CARROT_PRICE+K3110*MESCLUN_PRICE</x:f>
        <x:v>134716</x:v>
      </x:c>
      <x:c r="P3110" s="268" t="n">
        <x:f>I3110*TOMATO_FERTILIZER+J3110*CARROT_FERTILIZER+K3110*MESCLUN_FERTILIZER</x:f>
        <x:v>32560</x:v>
      </x:c>
      <x:c r="Q3110" s="268" t="n">
        <x:f>MIN(M3110,FARMER_HOURS)*FARMER_RATE+MAX(M3110-FARMER_HOURS,0)*TEMP_RATE</x:f>
        <x:v>60010.10528875511</x:v>
      </x:c>
      <x:c r="R3110" s="268" t="n">
        <x:f>O3110-P3110-Q3110-FIXED_COST</x:f>
        <x:v>22145.894711244888</x:v>
      </x:c>
      <x:c r="S3110" s="139" t="str">
        <x:f>IF(AND(L3110&lt;=TOTAL_BED_CAP,N3110&lt;=TEMP_WORKER_CAP),"YES","NO")</x:f>
        <x:v>YES</x:v>
      </x:c>
      <x:c r="T3110" s="139" t="n">
        <x:f>IF(S3110="YES",R3110,-1E+99)</x:f>
        <x:v>22145.894711244888</x:v>
      </x:c>
    </x:row>
    <x:row r="3111">
      <x:c r="A3111" s="139"/>
      <x:c r="B3111" s="139"/>
      <x:c r="C3111" s="139"/>
      <x:c r="D3111" s="139"/>
      <x:c r="E3111" s="139"/>
      <x:c r="F3111" s="139"/>
      <x:c r="G3111" s="139"/>
      <x:c r="H3111" s="139"/>
      <x:c r="I3111" s="266" t="n">
        <x:f>INT((ROW()-ROW($I$46))/((CARROT_CAP+1)*(MESCLUN_CAP+1)))</x:f>
        <x:v>4</x:v>
      </x:c>
      <x:c r="J3111" s="266" t="n">
        <x:f>MOD(INT((ROW()-ROW($I$46))/(MESCLUN_CAP+1)),CARROT_CAP+1)</x:f>
        <x:v>14</x:v>
      </x:c>
      <x:c r="K3111" s="266" t="n">
        <x:f>MOD(ROW()-ROW($I$46),MESCLUN_CAP+1)</x:f>
        <x:v>27</x:v>
      </x:c>
      <x:c r="L3111" s="266" t="n">
        <x:f>SUM(I3111:K3111)</x:f>
        <x:v>45</x:v>
      </x:c>
      <x:c r="M3111" s="267" t="n">
        <x:f>I3111*TOMATO_HOURS*WEEKS*(1+TOMATO_DIM)^I3111+J3111*CARROT_HOURS*WEEKS*(1+CARROT_DIM)^J3111+K3111*MESCLUN_HOURS*WEEKS*(1+MESCLUN_DIM)^K3111</x:f>
        <x:v>2819.7157691520515</x:v>
      </x:c>
      <x:c r="N3111" s="267" t="n">
        <x:f>MAX(M3111-FARMER_HOURS,0)/TEMP_HOURS_PER_WORKER</x:f>
        <x:v>1.4581359508000358</x:v>
      </x:c>
      <x:c r="O3111" s="268" t="n">
        <x:f>I3111*TOMATO_PRICE+J3111*CARROT_PRICE+K3111*MESCLUN_PRICE</x:f>
        <x:v>137416</x:v>
      </x:c>
      <x:c r="P3111" s="268" t="n">
        <x:f>I3111*TOMATO_FERTILIZER+J3111*CARROT_FERTILIZER+K3111*MESCLUN_FERTILIZER</x:f>
        <x:v>33440</x:v>
      </x:c>
      <x:c r="Q3111" s="268" t="n">
        <x:f>MIN(M3111,FARMER_HOURS)*FARMER_RATE+MAX(M3111-FARMER_HOURS,0)*TEMP_RATE</x:f>
        <x:v>61453.398770000895</x:v>
      </x:c>
      <x:c r="R3111" s="268" t="n">
        <x:f>O3111-P3111-Q3111-FIXED_COST</x:f>
        <x:v>22522.601229999105</x:v>
      </x:c>
      <x:c r="S3111" s="139" t="str">
        <x:f>IF(AND(L3111&lt;=TOTAL_BED_CAP,N3111&lt;=TEMP_WORKER_CAP),"YES","NO")</x:f>
        <x:v>YES</x:v>
      </x:c>
      <x:c r="T3111" s="139" t="n">
        <x:f>IF(S3111="YES",R3111,-1E+99)</x:f>
        <x:v>22522.601229999105</x:v>
      </x:c>
    </x:row>
    <x:row r="3112">
      <x:c r="A3112" s="139"/>
      <x:c r="B3112" s="139"/>
      <x:c r="C3112" s="139"/>
      <x:c r="D3112" s="139"/>
      <x:c r="E3112" s="139"/>
      <x:c r="F3112" s="139"/>
      <x:c r="G3112" s="139"/>
      <x:c r="H3112" s="139"/>
      <x:c r="I3112" s="266" t="n">
        <x:f>INT((ROW()-ROW($I$46))/((CARROT_CAP+1)*(MESCLUN_CAP+1)))</x:f>
        <x:v>4</x:v>
      </x:c>
      <x:c r="J3112" s="266" t="n">
        <x:f>MOD(INT((ROW()-ROW($I$46))/(MESCLUN_CAP+1)),CARROT_CAP+1)</x:f>
        <x:v>14</x:v>
      </x:c>
      <x:c r="K3112" s="266" t="n">
        <x:f>MOD(ROW()-ROW($I$46),MESCLUN_CAP+1)</x:f>
        <x:v>28</x:v>
      </x:c>
      <x:c r="L3112" s="266" t="n">
        <x:f>SUM(I3112:K3112)</x:f>
        <x:v>46</x:v>
      </x:c>
      <x:c r="M3112" s="267" t="n">
        <x:f>I3112*TOMATO_HOURS*WEEKS*(1+TOMATO_DIM)^I3112+J3112*CARROT_HOURS*WEEKS*(1+CARROT_DIM)^J3112+K3112*MESCLUN_HOURS*WEEKS*(1+MESCLUN_DIM)^K3112</x:f>
        <x:v>2904.6753073692053</x:v>
      </x:c>
      <x:c r="N3112" s="267" t="n">
        <x:f>MAX(M3112-FARMER_HOURS,0)/TEMP_HOURS_PER_WORKER</x:f>
        <x:v>1.5171356301175036</x:v>
      </x:c>
      <x:c r="O3112" s="268" t="n">
        <x:f>I3112*TOMATO_PRICE+J3112*CARROT_PRICE+K3112*MESCLUN_PRICE</x:f>
        <x:v>140116</x:v>
      </x:c>
      <x:c r="P3112" s="268" t="n">
        <x:f>I3112*TOMATO_FERTILIZER+J3112*CARROT_FERTILIZER+K3112*MESCLUN_FERTILIZER</x:f>
        <x:v>34320</x:v>
      </x:c>
      <x:c r="Q3112" s="268" t="n">
        <x:f>MIN(M3112,FARMER_HOURS)*FARMER_RATE+MAX(M3112-FARMER_HOURS,0)*TEMP_RATE</x:f>
        <x:v>62928.390752937594</x:v>
      </x:c>
      <x:c r="R3112" s="268" t="n">
        <x:f>O3112-P3112-Q3112-FIXED_COST</x:f>
        <x:v>22867.609247062406</x:v>
      </x:c>
      <x:c r="S3112" s="139" t="str">
        <x:f>IF(AND(L3112&lt;=TOTAL_BED_CAP,N3112&lt;=TEMP_WORKER_CAP),"YES","NO")</x:f>
        <x:v>YES</x:v>
      </x:c>
      <x:c r="T3112" s="139" t="n">
        <x:f>IF(S3112="YES",R3112,-1E+99)</x:f>
        <x:v>22867.609247062406</x:v>
      </x:c>
    </x:row>
    <x:row r="3113">
      <x:c r="A3113" s="139"/>
      <x:c r="B3113" s="139"/>
      <x:c r="C3113" s="139"/>
      <x:c r="D3113" s="139"/>
      <x:c r="E3113" s="139"/>
      <x:c r="F3113" s="139"/>
      <x:c r="G3113" s="139"/>
      <x:c r="H3113" s="139"/>
      <x:c r="I3113" s="266" t="n">
        <x:f>INT((ROW()-ROW($I$46))/((CARROT_CAP+1)*(MESCLUN_CAP+1)))</x:f>
        <x:v>4</x:v>
      </x:c>
      <x:c r="J3113" s="266" t="n">
        <x:f>MOD(INT((ROW()-ROW($I$46))/(MESCLUN_CAP+1)),CARROT_CAP+1)</x:f>
        <x:v>14</x:v>
      </x:c>
      <x:c r="K3113" s="266" t="n">
        <x:f>MOD(ROW()-ROW($I$46),MESCLUN_CAP+1)</x:f>
        <x:v>29</x:v>
      </x:c>
      <x:c r="L3113" s="266" t="n">
        <x:f>SUM(I3113:K3113)</x:f>
        <x:v>47</x:v>
      </x:c>
      <x:c r="M3113" s="267" t="n">
        <x:f>I3113*TOMATO_HOURS*WEEKS*(1+TOMATO_DIM)^I3113+J3113*CARROT_HOURS*WEEKS*(1+CARROT_DIM)^J3113+K3113*MESCLUN_HOURS*WEEKS*(1+MESCLUN_DIM)^K3113</x:f>
        <x:v>2991.493335484858</x:v>
      </x:c>
      <x:c r="N3113" s="267" t="n">
        <x:f>MAX(M3113-FARMER_HOURS,0)/TEMP_HOURS_PER_WORKER</x:f>
        <x:v>1.5774259274200404</x:v>
      </x:c>
      <x:c r="O3113" s="268" t="n">
        <x:f>I3113*TOMATO_PRICE+J3113*CARROT_PRICE+K3113*MESCLUN_PRICE</x:f>
        <x:v>142816</x:v>
      </x:c>
      <x:c r="P3113" s="268" t="n">
        <x:f>I3113*TOMATO_FERTILIZER+J3113*CARROT_FERTILIZER+K3113*MESCLUN_FERTILIZER</x:f>
        <x:v>35200</x:v>
      </x:c>
      <x:c r="Q3113" s="268" t="n">
        <x:f>MIN(M3113,FARMER_HOURS)*FARMER_RATE+MAX(M3113-FARMER_HOURS,0)*TEMP_RATE</x:f>
        <x:v>64435.648185501006</x:v>
      </x:c>
      <x:c r="R3113" s="268" t="n">
        <x:f>O3113-P3113-Q3113-FIXED_COST</x:f>
        <x:v>23180.351814498994</x:v>
      </x:c>
      <x:c r="S3113" s="139" t="str">
        <x:f>IF(AND(L3113&lt;=TOTAL_BED_CAP,N3113&lt;=TEMP_WORKER_CAP),"YES","NO")</x:f>
        <x:v>YES</x:v>
      </x:c>
      <x:c r="T3113" s="139" t="n">
        <x:f>IF(S3113="YES",R3113,-1E+99)</x:f>
        <x:v>23180.351814498994</x:v>
      </x:c>
    </x:row>
    <x:row r="3114">
      <x:c r="A3114" s="139"/>
      <x:c r="B3114" s="139"/>
      <x:c r="C3114" s="139"/>
      <x:c r="D3114" s="139"/>
      <x:c r="E3114" s="139"/>
      <x:c r="F3114" s="139"/>
      <x:c r="G3114" s="139"/>
      <x:c r="H3114" s="139"/>
      <x:c r="I3114" s="266" t="n">
        <x:f>INT((ROW()-ROW($I$46))/((CARROT_CAP+1)*(MESCLUN_CAP+1)))</x:f>
        <x:v>4</x:v>
      </x:c>
      <x:c r="J3114" s="266" t="n">
        <x:f>MOD(INT((ROW()-ROW($I$46))/(MESCLUN_CAP+1)),CARROT_CAP+1)</x:f>
        <x:v>14</x:v>
      </x:c>
      <x:c r="K3114" s="266" t="n">
        <x:f>MOD(ROW()-ROW($I$46),MESCLUN_CAP+1)</x:f>
        <x:v>30</x:v>
      </x:c>
      <x:c r="L3114" s="266" t="n">
        <x:f>SUM(I3114:K3114)</x:f>
        <x:v>48</x:v>
      </x:c>
      <x:c r="M3114" s="267" t="n">
        <x:f>I3114*TOMATO_HOURS*WEEKS*(1+TOMATO_DIM)^I3114+J3114*CARROT_HOURS*WEEKS*(1+CARROT_DIM)^J3114+K3114*MESCLUN_HOURS*WEEKS*(1+MESCLUN_DIM)^K3114</x:f>
        <x:v>3080.2030408186283</x:v>
      </x:c>
      <x:c r="N3114" s="267" t="n">
        <x:f>MAX(M3114-FARMER_HOURS,0)/TEMP_HOURS_PER_WORKER</x:f>
        <x:v>1.6390298894573807</x:v>
      </x:c>
      <x:c r="O3114" s="268" t="n">
        <x:f>I3114*TOMATO_PRICE+J3114*CARROT_PRICE+K3114*MESCLUN_PRICE</x:f>
        <x:v>145516</x:v>
      </x:c>
      <x:c r="P3114" s="268" t="n">
        <x:f>I3114*TOMATO_FERTILIZER+J3114*CARROT_FERTILIZER+K3114*MESCLUN_FERTILIZER</x:f>
        <x:v>36080</x:v>
      </x:c>
      <x:c r="Q3114" s="268" t="n">
        <x:f>MIN(M3114,FARMER_HOURS)*FARMER_RATE+MAX(M3114-FARMER_HOURS,0)*TEMP_RATE</x:f>
        <x:v>65975.74723643452</x:v>
      </x:c>
      <x:c r="R3114" s="268" t="n">
        <x:f>O3114-P3114-Q3114-FIXED_COST</x:f>
        <x:v>23460.252763565484</x:v>
      </x:c>
      <x:c r="S3114" s="139" t="str">
        <x:f>IF(AND(L3114&lt;=TOTAL_BED_CAP,N3114&lt;=TEMP_WORKER_CAP),"YES","NO")</x:f>
        <x:v>YES</x:v>
      </x:c>
      <x:c r="T3114" s="139" t="n">
        <x:f>IF(S3114="YES",R3114,-1E+99)</x:f>
        <x:v>23460.252763565484</x:v>
      </x:c>
    </x:row>
    <x:row r="3115">
      <x:c r="A3115" s="139"/>
      <x:c r="B3115" s="139"/>
      <x:c r="C3115" s="139"/>
      <x:c r="D3115" s="139"/>
      <x:c r="E3115" s="139"/>
      <x:c r="F3115" s="139"/>
      <x:c r="G3115" s="139"/>
      <x:c r="H3115" s="139"/>
      <x:c r="I3115" s="266" t="n">
        <x:f>INT((ROW()-ROW($I$46))/((CARROT_CAP+1)*(MESCLUN_CAP+1)))</x:f>
        <x:v>4</x:v>
      </x:c>
      <x:c r="J3115" s="266" t="n">
        <x:f>MOD(INT((ROW()-ROW($I$46))/(MESCLUN_CAP+1)),CARROT_CAP+1)</x:f>
        <x:v>15</x:v>
      </x:c>
      <x:c r="K3115" s="266" t="n">
        <x:f>MOD(ROW()-ROW($I$46),MESCLUN_CAP+1)</x:f>
        <x:v>0</x:v>
      </x:c>
      <x:c r="L3115" s="266" t="n">
        <x:f>SUM(I3115:K3115)</x:f>
        <x:v>19</x:v>
      </x:c>
      <x:c r="M3115" s="267" t="n">
        <x:f>I3115*TOMATO_HOURS*WEEKS*(1+TOMATO_DIM)^I3115+J3115*CARROT_HOURS*WEEKS*(1+CARROT_DIM)^J3115+K3115*MESCLUN_HOURS*WEEKS*(1+MESCLUN_DIM)^K3115</x:f>
        <x:v>1178.8101749241496</x:v>
      </x:c>
      <x:c r="N3115" s="267" t="n">
        <x:f>MAX(M3115-FARMER_HOURS,0)/TEMP_HOURS_PER_WORKER</x:f>
        <x:v>0.3186181770306594</x:v>
      </x:c>
      <x:c r="O3115" s="268" t="n">
        <x:f>I3115*TOMATO_PRICE+J3115*CARROT_PRICE+K3115*MESCLUN_PRICE</x:f>
        <x:v>66610</x:v>
      </x:c>
      <x:c r="P3115" s="268" t="n">
        <x:f>I3115*TOMATO_FERTILIZER+J3115*CARROT_FERTILIZER+K3115*MESCLUN_FERTILIZER</x:f>
        <x:v>10120</x:v>
      </x:c>
      <x:c r="Q3115" s="268" t="n">
        <x:f>MIN(M3115,FARMER_HOURS)*FARMER_RATE+MAX(M3115-FARMER_HOURS,0)*TEMP_RATE</x:f>
        <x:v>32965.45442576648</x:v>
      </x:c>
      <x:c r="R3115" s="268" t="n">
        <x:f>O3115-P3115-Q3115-FIXED_COST</x:f>
        <x:v>3524.545574233518</x:v>
      </x:c>
      <x:c r="S3115" s="139" t="str">
        <x:f>IF(AND(L3115&lt;=TOTAL_BED_CAP,N3115&lt;=TEMP_WORKER_CAP),"YES","NO")</x:f>
        <x:v>YES</x:v>
      </x:c>
      <x:c r="T3115" s="139" t="n">
        <x:f>IF(S3115="YES",R3115,-1E+99)</x:f>
        <x:v>3524.545574233518</x:v>
      </x:c>
    </x:row>
    <x:row r="3116">
      <x:c r="A3116" s="139"/>
      <x:c r="B3116" s="139"/>
      <x:c r="C3116" s="139"/>
      <x:c r="D3116" s="139"/>
      <x:c r="E3116" s="139"/>
      <x:c r="F3116" s="139"/>
      <x:c r="G3116" s="139"/>
      <x:c r="H3116" s="139"/>
      <x:c r="I3116" s="266" t="n">
        <x:f>INT((ROW()-ROW($I$46))/((CARROT_CAP+1)*(MESCLUN_CAP+1)))</x:f>
        <x:v>4</x:v>
      </x:c>
      <x:c r="J3116" s="266" t="n">
        <x:f>MOD(INT((ROW()-ROW($I$46))/(MESCLUN_CAP+1)),CARROT_CAP+1)</x:f>
        <x:v>15</x:v>
      </x:c>
      <x:c r="K3116" s="266" t="n">
        <x:f>MOD(ROW()-ROW($I$46),MESCLUN_CAP+1)</x:f>
        <x:v>1</x:v>
      </x:c>
      <x:c r="L3116" s="266" t="n">
        <x:f>SUM(I3116:K3116)</x:f>
        <x:v>20</x:v>
      </x:c>
      <x:c r="M3116" s="267" t="n">
        <x:f>I3116*TOMATO_HOURS*WEEKS*(1+TOMATO_DIM)^I3116+J3116*CARROT_HOURS*WEEKS*(1+CARROT_DIM)^J3116+K3116*MESCLUN_HOURS*WEEKS*(1+MESCLUN_DIM)^K3116</x:f>
        <x:v>1224.3726749241496</x:v>
      </x:c>
      <x:c r="N3116" s="267" t="n">
        <x:f>MAX(M3116-FARMER_HOURS,0)/TEMP_HOURS_PER_WORKER</x:f>
        <x:v>0.35025880203065946</x:v>
      </x:c>
      <x:c r="O3116" s="268" t="n">
        <x:f>I3116*TOMATO_PRICE+J3116*CARROT_PRICE+K3116*MESCLUN_PRICE</x:f>
        <x:v>69310</x:v>
      </x:c>
      <x:c r="P3116" s="268" t="n">
        <x:f>I3116*TOMATO_FERTILIZER+J3116*CARROT_FERTILIZER+K3116*MESCLUN_FERTILIZER</x:f>
        <x:v>11000</x:v>
      </x:c>
      <x:c r="Q3116" s="268" t="n">
        <x:f>MIN(M3116,FARMER_HOURS)*FARMER_RATE+MAX(M3116-FARMER_HOURS,0)*TEMP_RATE</x:f>
        <x:v>33756.47005076648</x:v>
      </x:c>
      <x:c r="R3116" s="268" t="n">
        <x:f>O3116-P3116-Q3116-FIXED_COST</x:f>
        <x:v>4553.529949233518</x:v>
      </x:c>
      <x:c r="S3116" s="139" t="str">
        <x:f>IF(AND(L3116&lt;=TOTAL_BED_CAP,N3116&lt;=TEMP_WORKER_CAP),"YES","NO")</x:f>
        <x:v>YES</x:v>
      </x:c>
      <x:c r="T3116" s="139" t="n">
        <x:f>IF(S3116="YES",R3116,-1E+99)</x:f>
        <x:v>4553.529949233518</x:v>
      </x:c>
    </x:row>
    <x:row r="3117">
      <x:c r="A3117" s="139"/>
      <x:c r="B3117" s="139"/>
      <x:c r="C3117" s="139"/>
      <x:c r="D3117" s="139"/>
      <x:c r="E3117" s="139"/>
      <x:c r="F3117" s="139"/>
      <x:c r="G3117" s="139"/>
      <x:c r="H3117" s="139"/>
      <x:c r="I3117" s="266" t="n">
        <x:f>INT((ROW()-ROW($I$46))/((CARROT_CAP+1)*(MESCLUN_CAP+1)))</x:f>
        <x:v>4</x:v>
      </x:c>
      <x:c r="J3117" s="266" t="n">
        <x:f>MOD(INT((ROW()-ROW($I$46))/(MESCLUN_CAP+1)),CARROT_CAP+1)</x:f>
        <x:v>15</x:v>
      </x:c>
      <x:c r="K3117" s="266" t="n">
        <x:f>MOD(ROW()-ROW($I$46),MESCLUN_CAP+1)</x:f>
        <x:v>2</x:v>
      </x:c>
      <x:c r="L3117" s="266" t="n">
        <x:f>SUM(I3117:K3117)</x:f>
        <x:v>21</x:v>
      </x:c>
      <x:c r="M3117" s="267" t="n">
        <x:f>I3117*TOMATO_HOURS*WEEKS*(1+TOMATO_DIM)^I3117+J3117*CARROT_HOURS*WEEKS*(1+CARROT_DIM)^J3117+K3117*MESCLUN_HOURS*WEEKS*(1+MESCLUN_DIM)^K3117</x:f>
        <x:v>1271.0742374241495</x:v>
      </x:c>
      <x:c r="N3117" s="267" t="n">
        <x:f>MAX(M3117-FARMER_HOURS,0)/TEMP_HOURS_PER_WORKER</x:f>
        <x:v>0.3826904426556594</x:v>
      </x:c>
      <x:c r="O3117" s="268" t="n">
        <x:f>I3117*TOMATO_PRICE+J3117*CARROT_PRICE+K3117*MESCLUN_PRICE</x:f>
        <x:v>72010</x:v>
      </x:c>
      <x:c r="P3117" s="268" t="n">
        <x:f>I3117*TOMATO_FERTILIZER+J3117*CARROT_FERTILIZER+K3117*MESCLUN_FERTILIZER</x:f>
        <x:v>11880</x:v>
      </x:c>
      <x:c r="Q3117" s="268" t="n">
        <x:f>MIN(M3117,FARMER_HOURS)*FARMER_RATE+MAX(M3117-FARMER_HOURS,0)*TEMP_RATE</x:f>
        <x:v>34567.26106639148</x:v>
      </x:c>
      <x:c r="R3117" s="268" t="n">
        <x:f>O3117-P3117-Q3117-FIXED_COST</x:f>
        <x:v>5562.738933608518</x:v>
      </x:c>
      <x:c r="S3117" s="139" t="str">
        <x:f>IF(AND(L3117&lt;=TOTAL_BED_CAP,N3117&lt;=TEMP_WORKER_CAP),"YES","NO")</x:f>
        <x:v>YES</x:v>
      </x:c>
      <x:c r="T3117" s="139" t="n">
        <x:f>IF(S3117="YES",R3117,-1E+99)</x:f>
        <x:v>5562.738933608518</x:v>
      </x:c>
    </x:row>
    <x:row r="3118">
      <x:c r="A3118" s="139"/>
      <x:c r="B3118" s="139"/>
      <x:c r="C3118" s="139"/>
      <x:c r="D3118" s="139"/>
      <x:c r="E3118" s="139"/>
      <x:c r="F3118" s="139"/>
      <x:c r="G3118" s="139"/>
      <x:c r="H3118" s="139"/>
      <x:c r="I3118" s="266" t="n">
        <x:f>INT((ROW()-ROW($I$46))/((CARROT_CAP+1)*(MESCLUN_CAP+1)))</x:f>
        <x:v>4</x:v>
      </x:c>
      <x:c r="J3118" s="266" t="n">
        <x:f>MOD(INT((ROW()-ROW($I$46))/(MESCLUN_CAP+1)),CARROT_CAP+1)</x:f>
        <x:v>15</x:v>
      </x:c>
      <x:c r="K3118" s="266" t="n">
        <x:f>MOD(ROW()-ROW($I$46),MESCLUN_CAP+1)</x:f>
        <x:v>3</x:v>
      </x:c>
      <x:c r="L3118" s="266" t="n">
        <x:f>SUM(I3118:K3118)</x:f>
        <x:v>22</x:v>
      </x:c>
      <x:c r="M3118" s="267" t="n">
        <x:f>I3118*TOMATO_HOURS*WEEKS*(1+TOMATO_DIM)^I3118+J3118*CARROT_HOURS*WEEKS*(1+CARROT_DIM)^J3118+K3118*MESCLUN_HOURS*WEEKS*(1+MESCLUN_DIM)^K3118</x:f>
        <x:v>1318.9362198460246</x:v>
      </x:c>
      <x:c r="N3118" s="267" t="n">
        <x:f>MAX(M3118-FARMER_HOURS,0)/TEMP_HOURS_PER_WORKER</x:f>
        <x:v>0.41592793044862825</x:v>
      </x:c>
      <x:c r="O3118" s="268" t="n">
        <x:f>I3118*TOMATO_PRICE+J3118*CARROT_PRICE+K3118*MESCLUN_PRICE</x:f>
        <x:v>74710</x:v>
      </x:c>
      <x:c r="P3118" s="268" t="n">
        <x:f>I3118*TOMATO_FERTILIZER+J3118*CARROT_FERTILIZER+K3118*MESCLUN_FERTILIZER</x:f>
        <x:v>12760</x:v>
      </x:c>
      <x:c r="Q3118" s="268" t="n">
        <x:f>MIN(M3118,FARMER_HOURS)*FARMER_RATE+MAX(M3118-FARMER_HOURS,0)*TEMP_RATE</x:f>
        <x:v>35398.19826121571</x:v>
      </x:c>
      <x:c r="R3118" s="268" t="n">
        <x:f>O3118-P3118-Q3118-FIXED_COST</x:f>
        <x:v>6551.801738784292</x:v>
      </x:c>
      <x:c r="S3118" s="139" t="str">
        <x:f>IF(AND(L3118&lt;=TOTAL_BED_CAP,N3118&lt;=TEMP_WORKER_CAP),"YES","NO")</x:f>
        <x:v>YES</x:v>
      </x:c>
      <x:c r="T3118" s="139" t="n">
        <x:f>IF(S3118="YES",R3118,-1E+99)</x:f>
        <x:v>6551.801738784292</x:v>
      </x:c>
    </x:row>
    <x:row r="3119">
      <x:c r="A3119" s="139"/>
      <x:c r="B3119" s="139"/>
      <x:c r="C3119" s="139"/>
      <x:c r="D3119" s="139"/>
      <x:c r="E3119" s="139"/>
      <x:c r="F3119" s="139"/>
      <x:c r="G3119" s="139"/>
      <x:c r="H3119" s="139"/>
      <x:c r="I3119" s="266" t="n">
        <x:f>INT((ROW()-ROW($I$46))/((CARROT_CAP+1)*(MESCLUN_CAP+1)))</x:f>
        <x:v>4</x:v>
      </x:c>
      <x:c r="J3119" s="266" t="n">
        <x:f>MOD(INT((ROW()-ROW($I$46))/(MESCLUN_CAP+1)),CARROT_CAP+1)</x:f>
        <x:v>15</x:v>
      </x:c>
      <x:c r="K3119" s="266" t="n">
        <x:f>MOD(ROW()-ROW($I$46),MESCLUN_CAP+1)</x:f>
        <x:v>4</x:v>
      </x:c>
      <x:c r="L3119" s="266" t="n">
        <x:f>SUM(I3119:K3119)</x:f>
        <x:v>23</x:v>
      </x:c>
      <x:c r="M3119" s="267" t="n">
        <x:f>I3119*TOMATO_HOURS*WEEKS*(1+TOMATO_DIM)^I3119+J3119*CARROT_HOURS*WEEKS*(1+CARROT_DIM)^J3119+K3119*MESCLUN_HOURS*WEEKS*(1+MESCLUN_DIM)^K3119</x:f>
        <x:v>1367.9803355686809</x:v>
      </x:c>
      <x:c r="N3119" s="267" t="n">
        <x:f>MAX(M3119-FARMER_HOURS,0)/TEMP_HOURS_PER_WORKER</x:f>
        <x:v>0.4499863441449173</x:v>
      </x:c>
      <x:c r="O3119" s="268" t="n">
        <x:f>I3119*TOMATO_PRICE+J3119*CARROT_PRICE+K3119*MESCLUN_PRICE</x:f>
        <x:v>77410</x:v>
      </x:c>
      <x:c r="P3119" s="268" t="n">
        <x:f>I3119*TOMATO_FERTILIZER+J3119*CARROT_FERTILIZER+K3119*MESCLUN_FERTILIZER</x:f>
        <x:v>13640</x:v>
      </x:c>
      <x:c r="Q3119" s="268" t="n">
        <x:f>MIN(M3119,FARMER_HOURS)*FARMER_RATE+MAX(M3119-FARMER_HOURS,0)*TEMP_RATE</x:f>
        <x:v>36249.65860362293</x:v>
      </x:c>
      <x:c r="R3119" s="268" t="n">
        <x:f>O3119-P3119-Q3119-FIXED_COST</x:f>
        <x:v>7520.341396377073</x:v>
      </x:c>
      <x:c r="S3119" s="139" t="str">
        <x:f>IF(AND(L3119&lt;=TOTAL_BED_CAP,N3119&lt;=TEMP_WORKER_CAP),"YES","NO")</x:f>
        <x:v>YES</x:v>
      </x:c>
      <x:c r="T3119" s="139" t="n">
        <x:f>IF(S3119="YES",R3119,-1E+99)</x:f>
        <x:v>7520.341396377073</x:v>
      </x:c>
    </x:row>
    <x:row r="3120">
      <x:c r="A3120" s="139"/>
      <x:c r="B3120" s="139"/>
      <x:c r="C3120" s="139"/>
      <x:c r="D3120" s="139"/>
      <x:c r="E3120" s="139"/>
      <x:c r="F3120" s="139"/>
      <x:c r="G3120" s="139"/>
      <x:c r="H3120" s="139"/>
      <x:c r="I3120" s="266" t="n">
        <x:f>INT((ROW()-ROW($I$46))/((CARROT_CAP+1)*(MESCLUN_CAP+1)))</x:f>
        <x:v>4</x:v>
      </x:c>
      <x:c r="J3120" s="266" t="n">
        <x:f>MOD(INT((ROW()-ROW($I$46))/(MESCLUN_CAP+1)),CARROT_CAP+1)</x:f>
        <x:v>15</x:v>
      </x:c>
      <x:c r="K3120" s="266" t="n">
        <x:f>MOD(ROW()-ROW($I$46),MESCLUN_CAP+1)</x:f>
        <x:v>5</x:v>
      </x:c>
      <x:c r="L3120" s="266" t="n">
        <x:f>SUM(I3120:K3120)</x:f>
        <x:v>24</x:v>
      </x:c>
      <x:c r="M3120" s="267" t="n">
        <x:f>I3120*TOMATO_HOURS*WEEKS*(1+TOMATO_DIM)^I3120+J3120*CARROT_HOURS*WEEKS*(1+CARROT_DIM)^J3120+K3120*MESCLUN_HOURS*WEEKS*(1+MESCLUN_DIM)^K3120</x:f>
        <x:v>1418.2286594898844</x:v>
      </x:c>
      <x:c r="N3120" s="267" t="n">
        <x:f>MAX(M3120-FARMER_HOURS,0)/TEMP_HOURS_PER_WORKER</x:f>
        <x:v>0.48488101353464197</x:v>
      </x:c>
      <x:c r="O3120" s="268" t="n">
        <x:f>I3120*TOMATO_PRICE+J3120*CARROT_PRICE+K3120*MESCLUN_PRICE</x:f>
        <x:v>80110</x:v>
      </x:c>
      <x:c r="P3120" s="268" t="n">
        <x:f>I3120*TOMATO_FERTILIZER+J3120*CARROT_FERTILIZER+K3120*MESCLUN_FERTILIZER</x:f>
        <x:v>14520</x:v>
      </x:c>
      <x:c r="Q3120" s="268" t="n">
        <x:f>MIN(M3120,FARMER_HOURS)*FARMER_RATE+MAX(M3120-FARMER_HOURS,0)*TEMP_RATE</x:f>
        <x:v>37122.025338366046</x:v>
      </x:c>
      <x:c r="R3120" s="268" t="n">
        <x:f>O3120-P3120-Q3120-FIXED_COST</x:f>
        <x:v>8467.974661633954</x:v>
      </x:c>
      <x:c r="S3120" s="139" t="str">
        <x:f>IF(AND(L3120&lt;=TOTAL_BED_CAP,N3120&lt;=TEMP_WORKER_CAP),"YES","NO")</x:f>
        <x:v>YES</x:v>
      </x:c>
      <x:c r="T3120" s="139" t="n">
        <x:f>IF(S3120="YES",R3120,-1E+99)</x:f>
        <x:v>8467.974661633954</x:v>
      </x:c>
    </x:row>
    <x:row r="3121">
      <x:c r="A3121" s="139"/>
      <x:c r="B3121" s="139"/>
      <x:c r="C3121" s="139"/>
      <x:c r="D3121" s="139"/>
      <x:c r="E3121" s="139"/>
      <x:c r="F3121" s="139"/>
      <x:c r="G3121" s="139"/>
      <x:c r="H3121" s="139"/>
      <x:c r="I3121" s="266" t="n">
        <x:f>INT((ROW()-ROW($I$46))/((CARROT_CAP+1)*(MESCLUN_CAP+1)))</x:f>
        <x:v>4</x:v>
      </x:c>
      <x:c r="J3121" s="266" t="n">
        <x:f>MOD(INT((ROW()-ROW($I$46))/(MESCLUN_CAP+1)),CARROT_CAP+1)</x:f>
        <x:v>15</x:v>
      </x:c>
      <x:c r="K3121" s="266" t="n">
        <x:f>MOD(ROW()-ROW($I$46),MESCLUN_CAP+1)</x:f>
        <x:v>6</x:v>
      </x:c>
      <x:c r="L3121" s="266" t="n">
        <x:f>SUM(I3121:K3121)</x:f>
        <x:v>25</x:v>
      </x:c>
      <x:c r="M3121" s="267" t="n">
        <x:f>I3121*TOMATO_HOURS*WEEKS*(1+TOMATO_DIM)^I3121+J3121*CARROT_HOURS*WEEKS*(1+CARROT_DIM)^J3121+K3121*MESCLUN_HOURS*WEEKS*(1+MESCLUN_DIM)^K3121</x:f>
        <x:v>1469.7036336715173</x:v>
      </x:c>
      <x:c r="N3121" s="267" t="n">
        <x:f>MAX(M3121-FARMER_HOURS,0)/TEMP_HOURS_PER_WORKER</x:f>
        <x:v>0.5206275233829981</x:v>
      </x:c>
      <x:c r="O3121" s="268" t="n">
        <x:f>I3121*TOMATO_PRICE+J3121*CARROT_PRICE+K3121*MESCLUN_PRICE</x:f>
        <x:v>82810</x:v>
      </x:c>
      <x:c r="P3121" s="268" t="n">
        <x:f>I3121*TOMATO_FERTILIZER+J3121*CARROT_FERTILIZER+K3121*MESCLUN_FERTILIZER</x:f>
        <x:v>15400</x:v>
      </x:c>
      <x:c r="Q3121" s="268" t="n">
        <x:f>MIN(M3121,FARMER_HOURS)*FARMER_RATE+MAX(M3121-FARMER_HOURS,0)*TEMP_RATE</x:f>
        <x:v>38015.688084574955</x:v>
      </x:c>
      <x:c r="R3121" s="268" t="n">
        <x:f>O3121-P3121-Q3121-FIXED_COST</x:f>
        <x:v>9394.311915425045</x:v>
      </x:c>
      <x:c r="S3121" s="139" t="str">
        <x:f>IF(AND(L3121&lt;=TOTAL_BED_CAP,N3121&lt;=TEMP_WORKER_CAP),"YES","NO")</x:f>
        <x:v>YES</x:v>
      </x:c>
      <x:c r="T3121" s="139" t="n">
        <x:f>IF(S3121="YES",R3121,-1E+99)</x:f>
        <x:v>9394.311915425045</x:v>
      </x:c>
    </x:row>
    <x:row r="3122">
      <x:c r="A3122" s="139"/>
      <x:c r="B3122" s="139"/>
      <x:c r="C3122" s="139"/>
      <x:c r="D3122" s="139"/>
      <x:c r="E3122" s="139"/>
      <x:c r="F3122" s="139"/>
      <x:c r="G3122" s="139"/>
      <x:c r="H3122" s="139"/>
      <x:c r="I3122" s="266" t="n">
        <x:f>INT((ROW()-ROW($I$46))/((CARROT_CAP+1)*(MESCLUN_CAP+1)))</x:f>
        <x:v>4</x:v>
      </x:c>
      <x:c r="J3122" s="266" t="n">
        <x:f>MOD(INT((ROW()-ROW($I$46))/(MESCLUN_CAP+1)),CARROT_CAP+1)</x:f>
        <x:v>15</x:v>
      </x:c>
      <x:c r="K3122" s="266" t="n">
        <x:f>MOD(ROW()-ROW($I$46),MESCLUN_CAP+1)</x:f>
        <x:v>7</x:v>
      </x:c>
      <x:c r="L3122" s="266" t="n">
        <x:f>SUM(I3122:K3122)</x:f>
        <x:v>26</x:v>
      </x:c>
      <x:c r="M3122" s="267" t="n">
        <x:f>I3122*TOMATO_HOURS*WEEKS*(1+TOMATO_DIM)^I3122+J3122*CARROT_HOURS*WEEKS*(1+CARROT_DIM)^J3122+K3122*MESCLUN_HOURS*WEEKS*(1+MESCLUN_DIM)^K3122</x:f>
        <x:v>1522.4280730694777</x:v>
      </x:c>
      <x:c r="N3122" s="267" t="n">
        <x:f>MAX(M3122-FARMER_HOURS,0)/TEMP_HOURS_PER_WORKER</x:f>
        <x:v>0.5572417174093596</x:v>
      </x:c>
      <x:c r="O3122" s="268" t="n">
        <x:f>I3122*TOMATO_PRICE+J3122*CARROT_PRICE+K3122*MESCLUN_PRICE</x:f>
        <x:v>85510</x:v>
      </x:c>
      <x:c r="P3122" s="268" t="n">
        <x:f>I3122*TOMATO_FERTILIZER+J3122*CARROT_FERTILIZER+K3122*MESCLUN_FERTILIZER</x:f>
        <x:v>16280</x:v>
      </x:c>
      <x:c r="Q3122" s="268" t="n">
        <x:f>MIN(M3122,FARMER_HOURS)*FARMER_RATE+MAX(M3122-FARMER_HOURS,0)*TEMP_RATE</x:f>
        <x:v>38931.042935233985</x:v>
      </x:c>
      <x:c r="R3122" s="268" t="n">
        <x:f>O3122-P3122-Q3122-FIXED_COST</x:f>
        <x:v>10298.957064766015</x:v>
      </x:c>
      <x:c r="S3122" s="139" t="str">
        <x:f>IF(AND(L3122&lt;=TOTAL_BED_CAP,N3122&lt;=TEMP_WORKER_CAP),"YES","NO")</x:f>
        <x:v>YES</x:v>
      </x:c>
      <x:c r="T3122" s="139" t="n">
        <x:f>IF(S3122="YES",R3122,-1E+99)</x:f>
        <x:v>10298.957064766015</x:v>
      </x:c>
    </x:row>
    <x:row r="3123">
      <x:c r="A3123" s="139"/>
      <x:c r="B3123" s="139"/>
      <x:c r="C3123" s="139"/>
      <x:c r="D3123" s="139"/>
      <x:c r="E3123" s="139"/>
      <x:c r="F3123" s="139"/>
      <x:c r="G3123" s="139"/>
      <x:c r="H3123" s="139"/>
      <x:c r="I3123" s="266" t="n">
        <x:f>INT((ROW()-ROW($I$46))/((CARROT_CAP+1)*(MESCLUN_CAP+1)))</x:f>
        <x:v>4</x:v>
      </x:c>
      <x:c r="J3123" s="266" t="n">
        <x:f>MOD(INT((ROW()-ROW($I$46))/(MESCLUN_CAP+1)),CARROT_CAP+1)</x:f>
        <x:v>15</x:v>
      </x:c>
      <x:c r="K3123" s="266" t="n">
        <x:f>MOD(ROW()-ROW($I$46),MESCLUN_CAP+1)</x:f>
        <x:v>8</x:v>
      </x:c>
      <x:c r="L3123" s="266" t="n">
        <x:f>SUM(I3123:K3123)</x:f>
        <x:v>27</x:v>
      </x:c>
      <x:c r="M3123" s="267" t="n">
        <x:f>I3123*TOMATO_HOURS*WEEKS*(1+TOMATO_DIM)^I3123+J3123*CARROT_HOURS*WEEKS*(1+CARROT_DIM)^J3123+K3123*MESCLUN_HOURS*WEEKS*(1+MESCLUN_DIM)^K3123</x:f>
        <x:v>1576.425171349458</x:v>
      </x:c>
      <x:c r="N3123" s="267" t="n">
        <x:f>MAX(M3123-FARMER_HOURS,0)/TEMP_HOURS_PER_WORKER</x:f>
        <x:v>0.5947397023260125</x:v>
      </x:c>
      <x:c r="O3123" s="268" t="n">
        <x:f>I3123*TOMATO_PRICE+J3123*CARROT_PRICE+K3123*MESCLUN_PRICE</x:f>
        <x:v>88210</x:v>
      </x:c>
      <x:c r="P3123" s="268" t="n">
        <x:f>I3123*TOMATO_FERTILIZER+J3123*CARROT_FERTILIZER+K3123*MESCLUN_FERTILIZER</x:f>
        <x:v>17160</x:v>
      </x:c>
      <x:c r="Q3123" s="268" t="n">
        <x:f>MIN(M3123,FARMER_HOURS)*FARMER_RATE+MAX(M3123-FARMER_HOURS,0)*TEMP_RATE</x:f>
        <x:v>39868.49255815031</x:v>
      </x:c>
      <x:c r="R3123" s="268" t="n">
        <x:f>O3123-P3123-Q3123-FIXED_COST</x:f>
        <x:v>11181.507441849688</x:v>
      </x:c>
      <x:c r="S3123" s="139" t="str">
        <x:f>IF(AND(L3123&lt;=TOTAL_BED_CAP,N3123&lt;=TEMP_WORKER_CAP),"YES","NO")</x:f>
        <x:v>YES</x:v>
      </x:c>
      <x:c r="T3123" s="139" t="n">
        <x:f>IF(S3123="YES",R3123,-1E+99)</x:f>
        <x:v>11181.507441849688</x:v>
      </x:c>
    </x:row>
    <x:row r="3124">
      <x:c r="A3124" s="139"/>
      <x:c r="B3124" s="139"/>
      <x:c r="C3124" s="139"/>
      <x:c r="D3124" s="139"/>
      <x:c r="E3124" s="139"/>
      <x:c r="F3124" s="139"/>
      <x:c r="G3124" s="139"/>
      <x:c r="H3124" s="139"/>
      <x:c r="I3124" s="266" t="n">
        <x:f>INT((ROW()-ROW($I$46))/((CARROT_CAP+1)*(MESCLUN_CAP+1)))</x:f>
        <x:v>4</x:v>
      </x:c>
      <x:c r="J3124" s="266" t="n">
        <x:f>MOD(INT((ROW()-ROW($I$46))/(MESCLUN_CAP+1)),CARROT_CAP+1)</x:f>
        <x:v>15</x:v>
      </x:c>
      <x:c r="K3124" s="266" t="n">
        <x:f>MOD(ROW()-ROW($I$46),MESCLUN_CAP+1)</x:f>
        <x:v>9</x:v>
      </x:c>
      <x:c r="L3124" s="266" t="n">
        <x:f>SUM(I3124:K3124)</x:f>
        <x:v>28</x:v>
      </x:c>
      <x:c r="M3124" s="267" t="n">
        <x:f>I3124*TOMATO_HOURS*WEEKS*(1+TOMATO_DIM)^I3124+J3124*CARROT_HOURS*WEEKS*(1+CARROT_DIM)^J3124+K3124*MESCLUN_HOURS*WEEKS*(1+MESCLUN_DIM)^K3124</x:f>
        <x:v>1631.7185067898522</x:v>
      </x:c>
      <x:c r="N3124" s="267" t="n">
        <x:f>MAX(M3124-FARMER_HOURS,0)/TEMP_HOURS_PER_WORKER</x:f>
        <x:v>0.6331378519373974</x:v>
      </x:c>
      <x:c r="O3124" s="268" t="n">
        <x:f>I3124*TOMATO_PRICE+J3124*CARROT_PRICE+K3124*MESCLUN_PRICE</x:f>
        <x:v>90910</x:v>
      </x:c>
      <x:c r="P3124" s="268" t="n">
        <x:f>I3124*TOMATO_FERTILIZER+J3124*CARROT_FERTILIZER+K3124*MESCLUN_FERTILIZER</x:f>
        <x:v>18040</x:v>
      </x:c>
      <x:c r="Q3124" s="268" t="n">
        <x:f>MIN(M3124,FARMER_HOURS)*FARMER_RATE+MAX(M3124-FARMER_HOURS,0)*TEMP_RATE</x:f>
        <x:v>40828.44629843494</x:v>
      </x:c>
      <x:c r="R3124" s="268" t="n">
        <x:f>O3124-P3124-Q3124-FIXED_COST</x:f>
        <x:v>12041.553701565063</x:v>
      </x:c>
      <x:c r="S3124" s="139" t="str">
        <x:f>IF(AND(L3124&lt;=TOTAL_BED_CAP,N3124&lt;=TEMP_WORKER_CAP),"YES","NO")</x:f>
        <x:v>YES</x:v>
      </x:c>
      <x:c r="T3124" s="139" t="n">
        <x:f>IF(S3124="YES",R3124,-1E+99)</x:f>
        <x:v>12041.553701565063</x:v>
      </x:c>
    </x:row>
    <x:row r="3125">
      <x:c r="A3125" s="139"/>
      <x:c r="B3125" s="139"/>
      <x:c r="C3125" s="139"/>
      <x:c r="D3125" s="139"/>
      <x:c r="E3125" s="139"/>
      <x:c r="F3125" s="139"/>
      <x:c r="G3125" s="139"/>
      <x:c r="H3125" s="139"/>
      <x:c r="I3125" s="266" t="n">
        <x:f>INT((ROW()-ROW($I$46))/((CARROT_CAP+1)*(MESCLUN_CAP+1)))</x:f>
        <x:v>4</x:v>
      </x:c>
      <x:c r="J3125" s="266" t="n">
        <x:f>MOD(INT((ROW()-ROW($I$46))/(MESCLUN_CAP+1)),CARROT_CAP+1)</x:f>
        <x:v>15</x:v>
      </x:c>
      <x:c r="K3125" s="266" t="n">
        <x:f>MOD(ROW()-ROW($I$46),MESCLUN_CAP+1)</x:f>
        <x:v>10</x:v>
      </x:c>
      <x:c r="L3125" s="266" t="n">
        <x:f>SUM(I3125:K3125)</x:f>
        <x:v>29</x:v>
      </x:c>
      <x:c r="M3125" s="267" t="n">
        <x:f>I3125*TOMATO_HOURS*WEEKS*(1+TOMATO_DIM)^I3125+J3125*CARROT_HOURS*WEEKS*(1+CARROT_DIM)^J3125+K3125*MESCLUN_HOURS*WEEKS*(1+MESCLUN_DIM)^K3125</x:f>
        <x:v>1688.332048273065</x:v>
      </x:c>
      <x:c r="N3125" s="267" t="n">
        <x:f>MAX(M3125-FARMER_HOURS,0)/TEMP_HOURS_PER_WORKER</x:f>
        <x:v>0.6724528113007396</x:v>
      </x:c>
      <x:c r="O3125" s="268" t="n">
        <x:f>I3125*TOMATO_PRICE+J3125*CARROT_PRICE+K3125*MESCLUN_PRICE</x:f>
        <x:v>93610</x:v>
      </x:c>
      <x:c r="P3125" s="268" t="n">
        <x:f>I3125*TOMATO_FERTILIZER+J3125*CARROT_FERTILIZER+K3125*MESCLUN_FERTILIZER</x:f>
        <x:v>18920</x:v>
      </x:c>
      <x:c r="Q3125" s="268" t="n">
        <x:f>MIN(M3125,FARMER_HOURS)*FARMER_RATE+MAX(M3125-FARMER_HOURS,0)*TEMP_RATE</x:f>
        <x:v>41811.320282518485</x:v>
      </x:c>
      <x:c r="R3125" s="268" t="n">
        <x:f>O3125-P3125-Q3125-FIXED_COST</x:f>
        <x:v>12878.679717481515</x:v>
      </x:c>
      <x:c r="S3125" s="139" t="str">
        <x:f>IF(AND(L3125&lt;=TOTAL_BED_CAP,N3125&lt;=TEMP_WORKER_CAP),"YES","NO")</x:f>
        <x:v>YES</x:v>
      </x:c>
      <x:c r="T3125" s="139" t="n">
        <x:f>IF(S3125="YES",R3125,-1E+99)</x:f>
        <x:v>12878.679717481515</x:v>
      </x:c>
    </x:row>
    <x:row r="3126">
      <x:c r="A3126" s="139"/>
      <x:c r="B3126" s="139"/>
      <x:c r="C3126" s="139"/>
      <x:c r="D3126" s="139"/>
      <x:c r="E3126" s="139"/>
      <x:c r="F3126" s="139"/>
      <x:c r="G3126" s="139"/>
      <x:c r="H3126" s="139"/>
      <x:c r="I3126" s="266" t="n">
        <x:f>INT((ROW()-ROW($I$46))/((CARROT_CAP+1)*(MESCLUN_CAP+1)))</x:f>
        <x:v>4</x:v>
      </x:c>
      <x:c r="J3126" s="266" t="n">
        <x:f>MOD(INT((ROW()-ROW($I$46))/(MESCLUN_CAP+1)),CARROT_CAP+1)</x:f>
        <x:v>15</x:v>
      </x:c>
      <x:c r="K3126" s="266" t="n">
        <x:f>MOD(ROW()-ROW($I$46),MESCLUN_CAP+1)</x:f>
        <x:v>11</x:v>
      </x:c>
      <x:c r="L3126" s="266" t="n">
        <x:f>SUM(I3126:K3126)</x:f>
        <x:v>30</x:v>
      </x:c>
      <x:c r="M3126" s="267" t="n">
        <x:f>I3126*TOMATO_HOURS*WEEKS*(1+TOMATO_DIM)^I3126+J3126*CARROT_HOURS*WEEKS*(1+CARROT_DIM)^J3126+K3126*MESCLUN_HOURS*WEEKS*(1+MESCLUN_DIM)^K3126</x:f>
        <x:v>1746.2901613665042</x:v>
      </x:c>
      <x:c r="N3126" s="267" t="n">
        <x:f>MAX(M3126-FARMER_HOURS,0)/TEMP_HOURS_PER_WORKER</x:f>
        <x:v>0.7127015009489612</x:v>
      </x:c>
      <x:c r="O3126" s="268" t="n">
        <x:f>I3126*TOMATO_PRICE+J3126*CARROT_PRICE+K3126*MESCLUN_PRICE</x:f>
        <x:v>96310</x:v>
      </x:c>
      <x:c r="P3126" s="268" t="n">
        <x:f>I3126*TOMATO_FERTILIZER+J3126*CARROT_FERTILIZER+K3126*MESCLUN_FERTILIZER</x:f>
        <x:v>19800</x:v>
      </x:c>
      <x:c r="Q3126" s="268" t="n">
        <x:f>MIN(M3126,FARMER_HOURS)*FARMER_RATE+MAX(M3126-FARMER_HOURS,0)*TEMP_RATE</x:f>
        <x:v>42817.53752372403</x:v>
      </x:c>
      <x:c r="R3126" s="268" t="n">
        <x:f>O3126-P3126-Q3126-FIXED_COST</x:f>
        <x:v>13692.46247627597</x:v>
      </x:c>
      <x:c r="S3126" s="139" t="str">
        <x:f>IF(AND(L3126&lt;=TOTAL_BED_CAP,N3126&lt;=TEMP_WORKER_CAP),"YES","NO")</x:f>
        <x:v>YES</x:v>
      </x:c>
      <x:c r="T3126" s="139" t="n">
        <x:f>IF(S3126="YES",R3126,-1E+99)</x:f>
        <x:v>13692.46247627597</x:v>
      </x:c>
    </x:row>
    <x:row r="3127">
      <x:c r="A3127" s="139"/>
      <x:c r="B3127" s="139"/>
      <x:c r="C3127" s="139"/>
      <x:c r="D3127" s="139"/>
      <x:c r="E3127" s="139"/>
      <x:c r="F3127" s="139"/>
      <x:c r="G3127" s="139"/>
      <x:c r="H3127" s="139"/>
      <x:c r="I3127" s="266" t="n">
        <x:f>INT((ROW()-ROW($I$46))/((CARROT_CAP+1)*(MESCLUN_CAP+1)))</x:f>
        <x:v>4</x:v>
      </x:c>
      <x:c r="J3127" s="266" t="n">
        <x:f>MOD(INT((ROW()-ROW($I$46))/(MESCLUN_CAP+1)),CARROT_CAP+1)</x:f>
        <x:v>15</x:v>
      </x:c>
      <x:c r="K3127" s="266" t="n">
        <x:f>MOD(ROW()-ROW($I$46),MESCLUN_CAP+1)</x:f>
        <x:v>12</x:v>
      </x:c>
      <x:c r="L3127" s="266" t="n">
        <x:f>SUM(I3127:K3127)</x:f>
        <x:v>31</x:v>
      </x:c>
      <x:c r="M3127" s="267" t="n">
        <x:f>I3127*TOMATO_HOURS*WEEKS*(1+TOMATO_DIM)^I3127+J3127*CARROT_HOURS*WEEKS*(1+CARROT_DIM)^J3127+K3127*MESCLUN_HOURS*WEEKS*(1+MESCLUN_DIM)^K3127</x:f>
        <x:v>1805.6176144945684</x:v>
      </x:c>
      <x:c r="N3127" s="267" t="n">
        <x:f>MAX(M3127-FARMER_HOURS,0)/TEMP_HOURS_PER_WORKER</x:f>
        <x:v>0.7539011211767837</x:v>
      </x:c>
      <x:c r="O3127" s="268" t="n">
        <x:f>I3127*TOMATO_PRICE+J3127*CARROT_PRICE+K3127*MESCLUN_PRICE</x:f>
        <x:v>99010</x:v>
      </x:c>
      <x:c r="P3127" s="268" t="n">
        <x:f>I3127*TOMATO_FERTILIZER+J3127*CARROT_FERTILIZER+K3127*MESCLUN_FERTILIZER</x:f>
        <x:v>20680</x:v>
      </x:c>
      <x:c r="Q3127" s="268" t="n">
        <x:f>MIN(M3127,FARMER_HOURS)*FARMER_RATE+MAX(M3127-FARMER_HOURS,0)*TEMP_RATE</x:f>
        <x:v>43847.52802941959</x:v>
      </x:c>
      <x:c r="R3127" s="268" t="n">
        <x:f>O3127-P3127-Q3127-FIXED_COST</x:f>
        <x:v>14482.47197058041</x:v>
      </x:c>
      <x:c r="S3127" s="139" t="str">
        <x:f>IF(AND(L3127&lt;=TOTAL_BED_CAP,N3127&lt;=TEMP_WORKER_CAP),"YES","NO")</x:f>
        <x:v>YES</x:v>
      </x:c>
      <x:c r="T3127" s="139" t="n">
        <x:f>IF(S3127="YES",R3127,-1E+99)</x:f>
        <x:v>14482.47197058041</x:v>
      </x:c>
    </x:row>
    <x:row r="3128">
      <x:c r="A3128" s="139"/>
      <x:c r="B3128" s="139"/>
      <x:c r="C3128" s="139"/>
      <x:c r="D3128" s="139"/>
      <x:c r="E3128" s="139"/>
      <x:c r="F3128" s="139"/>
      <x:c r="G3128" s="139"/>
      <x:c r="H3128" s="139"/>
      <x:c r="I3128" s="266" t="n">
        <x:f>INT((ROW()-ROW($I$46))/((CARROT_CAP+1)*(MESCLUN_CAP+1)))</x:f>
        <x:v>4</x:v>
      </x:c>
      <x:c r="J3128" s="266" t="n">
        <x:f>MOD(INT((ROW()-ROW($I$46))/(MESCLUN_CAP+1)),CARROT_CAP+1)</x:f>
        <x:v>15</x:v>
      </x:c>
      <x:c r="K3128" s="266" t="n">
        <x:f>MOD(ROW()-ROW($I$46),MESCLUN_CAP+1)</x:f>
        <x:v>13</x:v>
      </x:c>
      <x:c r="L3128" s="266" t="n">
        <x:f>SUM(I3128:K3128)</x:f>
        <x:v>32</x:v>
      </x:c>
      <x:c r="M3128" s="267" t="n">
        <x:f>I3128*TOMATO_HOURS*WEEKS*(1+TOMATO_DIM)^I3128+J3128*CARROT_HOURS*WEEKS*(1+CARROT_DIM)^J3128+K3128*MESCLUN_HOURS*WEEKS*(1+MESCLUN_DIM)^K3128</x:f>
        <x:v>1866.339585202953</x:v>
      </x:c>
      <x:c r="N3128" s="267" t="n">
        <x:f>MAX(M3128-FARMER_HOURS,0)/TEMP_HOURS_PER_WORKER</x:f>
        <x:v>0.7960691563909396</x:v>
      </x:c>
      <x:c r="O3128" s="268" t="n">
        <x:f>I3128*TOMATO_PRICE+J3128*CARROT_PRICE+K3128*MESCLUN_PRICE</x:f>
        <x:v>101710</x:v>
      </x:c>
      <x:c r="P3128" s="268" t="n">
        <x:f>I3128*TOMATO_FERTILIZER+J3128*CARROT_FERTILIZER+K3128*MESCLUN_FERTILIZER</x:f>
        <x:v>21560</x:v>
      </x:c>
      <x:c r="Q3128" s="268" t="n">
        <x:f>MIN(M3128,FARMER_HOURS)*FARMER_RATE+MAX(M3128-FARMER_HOURS,0)*TEMP_RATE</x:f>
        <x:v>44901.72890977349</x:v>
      </x:c>
      <x:c r="R3128" s="268" t="n">
        <x:f>O3128-P3128-Q3128-FIXED_COST</x:f>
        <x:v>15248.27109022651</x:v>
      </x:c>
      <x:c r="S3128" s="139" t="str">
        <x:f>IF(AND(L3128&lt;=TOTAL_BED_CAP,N3128&lt;=TEMP_WORKER_CAP),"YES","NO")</x:f>
        <x:v>YES</x:v>
      </x:c>
      <x:c r="T3128" s="139" t="n">
        <x:f>IF(S3128="YES",R3128,-1E+99)</x:f>
        <x:v>15248.27109022651</x:v>
      </x:c>
    </x:row>
    <x:row r="3129">
      <x:c r="A3129" s="139"/>
      <x:c r="B3129" s="139"/>
      <x:c r="C3129" s="139"/>
      <x:c r="D3129" s="139"/>
      <x:c r="E3129" s="139"/>
      <x:c r="F3129" s="139"/>
      <x:c r="G3129" s="139"/>
      <x:c r="H3129" s="139"/>
      <x:c r="I3129" s="266" t="n">
        <x:f>INT((ROW()-ROW($I$46))/((CARROT_CAP+1)*(MESCLUN_CAP+1)))</x:f>
        <x:v>4</x:v>
      </x:c>
      <x:c r="J3129" s="266" t="n">
        <x:f>MOD(INT((ROW()-ROW($I$46))/(MESCLUN_CAP+1)),CARROT_CAP+1)</x:f>
        <x:v>15</x:v>
      </x:c>
      <x:c r="K3129" s="266" t="n">
        <x:f>MOD(ROW()-ROW($I$46),MESCLUN_CAP+1)</x:f>
        <x:v>14</x:v>
      </x:c>
      <x:c r="L3129" s="266" t="n">
        <x:f>SUM(I3129:K3129)</x:f>
        <x:v>33</x:v>
      </x:c>
      <x:c r="M3129" s="267" t="n">
        <x:f>I3129*TOMATO_HOURS*WEEKS*(1+TOMATO_DIM)^I3129+J3129*CARROT_HOURS*WEEKS*(1+CARROT_DIM)^J3129+K3129*MESCLUN_HOURS*WEEKS*(1+MESCLUN_DIM)^K3129</x:f>
        <x:v>1928.481666516614</x:v>
      </x:c>
      <x:c r="N3129" s="267" t="n">
        <x:f>MAX(M3129-FARMER_HOURS,0)/TEMP_HOURS_PER_WORKER</x:f>
        <x:v>0.8392233795254265</x:v>
      </x:c>
      <x:c r="O3129" s="268" t="n">
        <x:f>I3129*TOMATO_PRICE+J3129*CARROT_PRICE+K3129*MESCLUN_PRICE</x:f>
        <x:v>104410</x:v>
      </x:c>
      <x:c r="P3129" s="268" t="n">
        <x:f>I3129*TOMATO_FERTILIZER+J3129*CARROT_FERTILIZER+K3129*MESCLUN_FERTILIZER</x:f>
        <x:v>22440</x:v>
      </x:c>
      <x:c r="Q3129" s="268" t="n">
        <x:f>MIN(M3129,FARMER_HOURS)*FARMER_RATE+MAX(M3129-FARMER_HOURS,0)*TEMP_RATE</x:f>
        <x:v>45980.58448813566</x:v>
      </x:c>
      <x:c r="R3129" s="268" t="n">
        <x:f>O3129-P3129-Q3129-FIXED_COST</x:f>
        <x:v>15989.41551186434</x:v>
      </x:c>
      <x:c r="S3129" s="139" t="str">
        <x:f>IF(AND(L3129&lt;=TOTAL_BED_CAP,N3129&lt;=TEMP_WORKER_CAP),"YES","NO")</x:f>
        <x:v>YES</x:v>
      </x:c>
      <x:c r="T3129" s="139" t="n">
        <x:f>IF(S3129="YES",R3129,-1E+99)</x:f>
        <x:v>15989.41551186434</x:v>
      </x:c>
    </x:row>
    <x:row r="3130">
      <x:c r="A3130" s="139"/>
      <x:c r="B3130" s="139"/>
      <x:c r="C3130" s="139"/>
      <x:c r="D3130" s="139"/>
      <x:c r="E3130" s="139"/>
      <x:c r="F3130" s="139"/>
      <x:c r="G3130" s="139"/>
      <x:c r="H3130" s="139"/>
      <x:c r="I3130" s="266" t="n">
        <x:f>INT((ROW()-ROW($I$46))/((CARROT_CAP+1)*(MESCLUN_CAP+1)))</x:f>
        <x:v>4</x:v>
      </x:c>
      <x:c r="J3130" s="266" t="n">
        <x:f>MOD(INT((ROW()-ROW($I$46))/(MESCLUN_CAP+1)),CARROT_CAP+1)</x:f>
        <x:v>15</x:v>
      </x:c>
      <x:c r="K3130" s="266" t="n">
        <x:f>MOD(ROW()-ROW($I$46),MESCLUN_CAP+1)</x:f>
        <x:v>15</x:v>
      </x:c>
      <x:c r="L3130" s="266" t="n">
        <x:f>SUM(I3130:K3130)</x:f>
        <x:v>34</x:v>
      </x:c>
      <x:c r="M3130" s="267" t="n">
        <x:f>I3130*TOMATO_HOURS*WEEKS*(1+TOMATO_DIM)^I3130+J3130*CARROT_HOURS*WEEKS*(1+CARROT_DIM)^J3130+K3130*MESCLUN_HOURS*WEEKS*(1+MESCLUN_DIM)^K3130</x:f>
        <x:v>1992.0698733927602</x:v>
      </x:c>
      <x:c r="N3130" s="267" t="n">
        <x:f>MAX(M3130-FARMER_HOURS,0)/TEMP_HOURS_PER_WORKER</x:f>
        <x:v>0.8833818565227501</x:v>
      </x:c>
      <x:c r="O3130" s="268" t="n">
        <x:f>I3130*TOMATO_PRICE+J3130*CARROT_PRICE+K3130*MESCLUN_PRICE</x:f>
        <x:v>107110</x:v>
      </x:c>
      <x:c r="P3130" s="268" t="n">
        <x:f>I3130*TOMATO_FERTILIZER+J3130*CARROT_FERTILIZER+K3130*MESCLUN_FERTILIZER</x:f>
        <x:v>23320</x:v>
      </x:c>
      <x:c r="Q3130" s="268" t="n">
        <x:f>MIN(M3130,FARMER_HOURS)*FARMER_RATE+MAX(M3130-FARMER_HOURS,0)*TEMP_RATE</x:f>
        <x:v>47084.546413068754</x:v>
      </x:c>
      <x:c r="R3130" s="268" t="n">
        <x:f>O3130-P3130-Q3130-FIXED_COST</x:f>
        <x:v>16705.453586931246</x:v>
      </x:c>
      <x:c r="S3130" s="139" t="str">
        <x:f>IF(AND(L3130&lt;=TOTAL_BED_CAP,N3130&lt;=TEMP_WORKER_CAP),"YES","NO")</x:f>
        <x:v>YES</x:v>
      </x:c>
      <x:c r="T3130" s="139" t="n">
        <x:f>IF(S3130="YES",R3130,-1E+99)</x:f>
        <x:v>16705.453586931246</x:v>
      </x:c>
    </x:row>
    <x:row r="3131">
      <x:c r="A3131" s="139"/>
      <x:c r="B3131" s="139"/>
      <x:c r="C3131" s="139"/>
      <x:c r="D3131" s="139"/>
      <x:c r="E3131" s="139"/>
      <x:c r="F3131" s="139"/>
      <x:c r="G3131" s="139"/>
      <x:c r="H3131" s="139"/>
      <x:c r="I3131" s="266" t="n">
        <x:f>INT((ROW()-ROW($I$46))/((CARROT_CAP+1)*(MESCLUN_CAP+1)))</x:f>
        <x:v>4</x:v>
      </x:c>
      <x:c r="J3131" s="266" t="n">
        <x:f>MOD(INT((ROW()-ROW($I$46))/(MESCLUN_CAP+1)),CARROT_CAP+1)</x:f>
        <x:v>15</x:v>
      </x:c>
      <x:c r="K3131" s="266" t="n">
        <x:f>MOD(ROW()-ROW($I$46),MESCLUN_CAP+1)</x:f>
        <x:v>16</x:v>
      </x:c>
      <x:c r="L3131" s="266" t="n">
        <x:f>SUM(I3131:K3131)</x:f>
        <x:v>35</x:v>
      </x:c>
      <x:c r="M3131" s="267" t="n">
        <x:f>I3131*TOMATO_HOURS*WEEKS*(1+TOMATO_DIM)^I3131+J3131*CARROT_HOURS*WEEKS*(1+CARROT_DIM)^J3131+K3131*MESCLUN_HOURS*WEEKS*(1+MESCLUN_DIM)^K3131</x:f>
        <x:v>2057.1306492702493</x:v>
      </x:c>
      <x:c r="N3131" s="267" t="n">
        <x:f>MAX(M3131-FARMER_HOURS,0)/TEMP_HOURS_PER_WORKER</x:f>
        <x:v>0.9285629508821175</x:v>
      </x:c>
      <x:c r="O3131" s="268" t="n">
        <x:f>I3131*TOMATO_PRICE+J3131*CARROT_PRICE+K3131*MESCLUN_PRICE</x:f>
        <x:v>109810</x:v>
      </x:c>
      <x:c r="P3131" s="268" t="n">
        <x:f>I3131*TOMATO_FERTILIZER+J3131*CARROT_FERTILIZER+K3131*MESCLUN_FERTILIZER</x:f>
        <x:v>24200</x:v>
      </x:c>
      <x:c r="Q3131" s="268" t="n">
        <x:f>MIN(M3131,FARMER_HOURS)*FARMER_RATE+MAX(M3131-FARMER_HOURS,0)*TEMP_RATE</x:f>
        <x:v>48214.07377205294</x:v>
      </x:c>
      <x:c r="R3131" s="268" t="n">
        <x:f>O3131-P3131-Q3131-FIXED_COST</x:f>
        <x:v>17395.926227947057</x:v>
      </x:c>
      <x:c r="S3131" s="139" t="str">
        <x:f>IF(AND(L3131&lt;=TOTAL_BED_CAP,N3131&lt;=TEMP_WORKER_CAP),"YES","NO")</x:f>
        <x:v>YES</x:v>
      </x:c>
      <x:c r="T3131" s="139" t="n">
        <x:f>IF(S3131="YES",R3131,-1E+99)</x:f>
        <x:v>17395.926227947057</x:v>
      </x:c>
    </x:row>
    <x:row r="3132">
      <x:c r="A3132" s="139"/>
      <x:c r="B3132" s="139"/>
      <x:c r="C3132" s="139"/>
      <x:c r="D3132" s="139"/>
      <x:c r="E3132" s="139"/>
      <x:c r="F3132" s="139"/>
      <x:c r="G3132" s="139"/>
      <x:c r="H3132" s="139"/>
      <x:c r="I3132" s="266" t="n">
        <x:f>INT((ROW()-ROW($I$46))/((CARROT_CAP+1)*(MESCLUN_CAP+1)))</x:f>
        <x:v>4</x:v>
      </x:c>
      <x:c r="J3132" s="266" t="n">
        <x:f>MOD(INT((ROW()-ROW($I$46))/(MESCLUN_CAP+1)),CARROT_CAP+1)</x:f>
        <x:v>15</x:v>
      </x:c>
      <x:c r="K3132" s="266" t="n">
        <x:f>MOD(ROW()-ROW($I$46),MESCLUN_CAP+1)</x:f>
        <x:v>17</x:v>
      </x:c>
      <x:c r="L3132" s="266" t="n">
        <x:f>SUM(I3132:K3132)</x:f>
        <x:v>36</x:v>
      </x:c>
      <x:c r="M3132" s="267" t="n">
        <x:f>I3132*TOMATO_HOURS*WEEKS*(1+TOMATO_DIM)^I3132+J3132*CARROT_HOURS*WEEKS*(1+CARROT_DIM)^J3132+K3132*MESCLUN_HOURS*WEEKS*(1+MESCLUN_DIM)^K3132</x:f>
        <x:v>2123.6908727167893</x:v>
      </x:c>
      <x:c r="N3132" s="267" t="n">
        <x:f>MAX(M3132-FARMER_HOURS,0)/TEMP_HOURS_PER_WORKER</x:f>
        <x:v>0.9747853282755481</x:v>
      </x:c>
      <x:c r="O3132" s="268" t="n">
        <x:f>I3132*TOMATO_PRICE+J3132*CARROT_PRICE+K3132*MESCLUN_PRICE</x:f>
        <x:v>112510</x:v>
      </x:c>
      <x:c r="P3132" s="268" t="n">
        <x:f>I3132*TOMATO_FERTILIZER+J3132*CARROT_FERTILIZER+K3132*MESCLUN_FERTILIZER</x:f>
        <x:v>25080</x:v>
      </x:c>
      <x:c r="Q3132" s="268" t="n">
        <x:f>MIN(M3132,FARMER_HOURS)*FARMER_RATE+MAX(M3132-FARMER_HOURS,0)*TEMP_RATE</x:f>
        <x:v>49369.6332068887</x:v>
      </x:c>
      <x:c r="R3132" s="268" t="n">
        <x:f>O3132-P3132-Q3132-FIXED_COST</x:f>
        <x:v>18060.3667931113</x:v>
      </x:c>
      <x:c r="S3132" s="139" t="str">
        <x:f>IF(AND(L3132&lt;=TOTAL_BED_CAP,N3132&lt;=TEMP_WORKER_CAP),"YES","NO")</x:f>
        <x:v>YES</x:v>
      </x:c>
      <x:c r="T3132" s="139" t="n">
        <x:f>IF(S3132="YES",R3132,-1E+99)</x:f>
        <x:v>18060.3667931113</x:v>
      </x:c>
    </x:row>
    <x:row r="3133">
      <x:c r="A3133" s="139"/>
      <x:c r="B3133" s="139"/>
      <x:c r="C3133" s="139"/>
      <x:c r="D3133" s="139"/>
      <x:c r="E3133" s="139"/>
      <x:c r="F3133" s="139"/>
      <x:c r="G3133" s="139"/>
      <x:c r="H3133" s="139"/>
      <x:c r="I3133" s="266" t="n">
        <x:f>INT((ROW()-ROW($I$46))/((CARROT_CAP+1)*(MESCLUN_CAP+1)))</x:f>
        <x:v>4</x:v>
      </x:c>
      <x:c r="J3133" s="266" t="n">
        <x:f>MOD(INT((ROW()-ROW($I$46))/(MESCLUN_CAP+1)),CARROT_CAP+1)</x:f>
        <x:v>15</x:v>
      </x:c>
      <x:c r="K3133" s="266" t="n">
        <x:f>MOD(ROW()-ROW($I$46),MESCLUN_CAP+1)</x:f>
        <x:v>18</x:v>
      </x:c>
      <x:c r="L3133" s="266" t="n">
        <x:f>SUM(I3133:K3133)</x:f>
        <x:v>37</x:v>
      </x:c>
      <x:c r="M3133" s="267" t="n">
        <x:f>I3133*TOMATO_HOURS*WEEKS*(1+TOMATO_DIM)^I3133+J3133*CARROT_HOURS*WEEKS*(1+CARROT_DIM)^J3133+K3133*MESCLUN_HOURS*WEEKS*(1+MESCLUN_DIM)^K3133</x:f>
        <x:v>2191.7778641753766</x:v>
      </x:c>
      <x:c r="N3133" s="267" t="n">
        <x:f>MAX(M3133-FARMER_HOURS,0)/TEMP_HOURS_PER_WORKER</x:f>
        <x:v>1.0220679612329004</x:v>
      </x:c>
      <x:c r="O3133" s="268" t="n">
        <x:f>I3133*TOMATO_PRICE+J3133*CARROT_PRICE+K3133*MESCLUN_PRICE</x:f>
        <x:v>115210</x:v>
      </x:c>
      <x:c r="P3133" s="268" t="n">
        <x:f>I3133*TOMATO_FERTILIZER+J3133*CARROT_FERTILIZER+K3133*MESCLUN_FERTILIZER</x:f>
        <x:v>25960</x:v>
      </x:c>
      <x:c r="Q3133" s="268" t="n">
        <x:f>MIN(M3133,FARMER_HOURS)*FARMER_RATE+MAX(M3133-FARMER_HOURS,0)*TEMP_RATE</x:f>
        <x:v>50551.69903082251</x:v>
      </x:c>
      <x:c r="R3133" s="268" t="n">
        <x:f>O3133-P3133-Q3133-FIXED_COST</x:f>
        <x:v>18698.300969177493</x:v>
      </x:c>
      <x:c r="S3133" s="139" t="str">
        <x:f>IF(AND(L3133&lt;=TOTAL_BED_CAP,N3133&lt;=TEMP_WORKER_CAP),"YES","NO")</x:f>
        <x:v>YES</x:v>
      </x:c>
      <x:c r="T3133" s="139" t="n">
        <x:f>IF(S3133="YES",R3133,-1E+99)</x:f>
        <x:v>18698.300969177493</x:v>
      </x:c>
    </x:row>
    <x:row r="3134">
      <x:c r="A3134" s="139"/>
      <x:c r="B3134" s="139"/>
      <x:c r="C3134" s="139"/>
      <x:c r="D3134" s="139"/>
      <x:c r="E3134" s="139"/>
      <x:c r="F3134" s="139"/>
      <x:c r="G3134" s="139"/>
      <x:c r="H3134" s="139"/>
      <x:c r="I3134" s="266" t="n">
        <x:f>INT((ROW()-ROW($I$46))/((CARROT_CAP+1)*(MESCLUN_CAP+1)))</x:f>
        <x:v>4</x:v>
      </x:c>
      <x:c r="J3134" s="266" t="n">
        <x:f>MOD(INT((ROW()-ROW($I$46))/(MESCLUN_CAP+1)),CARROT_CAP+1)</x:f>
        <x:v>15</x:v>
      </x:c>
      <x:c r="K3134" s="266" t="n">
        <x:f>MOD(ROW()-ROW($I$46),MESCLUN_CAP+1)</x:f>
        <x:v>19</x:v>
      </x:c>
      <x:c r="L3134" s="266" t="n">
        <x:f>SUM(I3134:K3134)</x:f>
        <x:v>38</x:v>
      </x:c>
      <x:c r="M3134" s="267" t="n">
        <x:f>I3134*TOMATO_HOURS*WEEKS*(1+TOMATO_DIM)^I3134+J3134*CARROT_HOURS*WEEKS*(1+CARROT_DIM)^J3134+K3134*MESCLUN_HOURS*WEEKS*(1+MESCLUN_DIM)^K3134</x:f>
        <x:v>2261.4193928113987</x:v>
      </x:c>
      <x:c r="N3134" s="267" t="n">
        <x:f>MAX(M3134-FARMER_HOURS,0)/TEMP_HOURS_PER_WORKER</x:f>
        <x:v>1.0704301338968045</x:v>
      </x:c>
      <x:c r="O3134" s="268" t="n">
        <x:f>I3134*TOMATO_PRICE+J3134*CARROT_PRICE+K3134*MESCLUN_PRICE</x:f>
        <x:v>117910</x:v>
      </x:c>
      <x:c r="P3134" s="268" t="n">
        <x:f>I3134*TOMATO_FERTILIZER+J3134*CARROT_FERTILIZER+K3134*MESCLUN_FERTILIZER</x:f>
        <x:v>26840</x:v>
      </x:c>
      <x:c r="Q3134" s="268" t="n">
        <x:f>MIN(M3134,FARMER_HOURS)*FARMER_RATE+MAX(M3134-FARMER_HOURS,0)*TEMP_RATE</x:f>
        <x:v>51760.75334742012</x:v>
      </x:c>
      <x:c r="R3134" s="268" t="n">
        <x:f>O3134-P3134-Q3134-FIXED_COST</x:f>
        <x:v>19309.24665257988</x:v>
      </x:c>
      <x:c r="S3134" s="139" t="str">
        <x:f>IF(AND(L3134&lt;=TOTAL_BED_CAP,N3134&lt;=TEMP_WORKER_CAP),"YES","NO")</x:f>
        <x:v>YES</x:v>
      </x:c>
      <x:c r="T3134" s="139" t="n">
        <x:f>IF(S3134="YES",R3134,-1E+99)</x:f>
        <x:v>19309.24665257988</x:v>
      </x:c>
    </x:row>
    <x:row r="3135">
      <x:c r="A3135" s="139"/>
      <x:c r="B3135" s="139"/>
      <x:c r="C3135" s="139"/>
      <x:c r="D3135" s="139"/>
      <x:c r="E3135" s="139"/>
      <x:c r="F3135" s="139"/>
      <x:c r="G3135" s="139"/>
      <x:c r="H3135" s="139"/>
      <x:c r="I3135" s="266" t="n">
        <x:f>INT((ROW()-ROW($I$46))/((CARROT_CAP+1)*(MESCLUN_CAP+1)))</x:f>
        <x:v>4</x:v>
      </x:c>
      <x:c r="J3135" s="266" t="n">
        <x:f>MOD(INT((ROW()-ROW($I$46))/(MESCLUN_CAP+1)),CARROT_CAP+1)</x:f>
        <x:v>15</x:v>
      </x:c>
      <x:c r="K3135" s="266" t="n">
        <x:f>MOD(ROW()-ROW($I$46),MESCLUN_CAP+1)</x:f>
        <x:v>20</x:v>
      </x:c>
      <x:c r="L3135" s="266" t="n">
        <x:f>SUM(I3135:K3135)</x:f>
        <x:v>39</x:v>
      </x:c>
      <x:c r="M3135" s="267" t="n">
        <x:f>I3135*TOMATO_HOURS*WEEKS*(1+TOMATO_DIM)^I3135+J3135*CARROT_HOURS*WEEKS*(1+CARROT_DIM)^J3135+K3135*MESCLUN_HOURS*WEEKS*(1+MESCLUN_DIM)^K3135</x:f>
        <x:v>2332.6436834618753</x:v>
      </x:c>
      <x:c r="N3135" s="267" t="n">
        <x:f>MAX(M3135-FARMER_HOURS,0)/TEMP_HOURS_PER_WORKER</x:f>
        <x:v>1.1198914468485246</x:v>
      </x:c>
      <x:c r="O3135" s="268" t="n">
        <x:f>I3135*TOMATO_PRICE+J3135*CARROT_PRICE+K3135*MESCLUN_PRICE</x:f>
        <x:v>120610</x:v>
      </x:c>
      <x:c r="P3135" s="268" t="n">
        <x:f>I3135*TOMATO_FERTILIZER+J3135*CARROT_FERTILIZER+K3135*MESCLUN_FERTILIZER</x:f>
        <x:v>27720</x:v>
      </x:c>
      <x:c r="Q3135" s="268" t="n">
        <x:f>MIN(M3135,FARMER_HOURS)*FARMER_RATE+MAX(M3135-FARMER_HOURS,0)*TEMP_RATE</x:f>
        <x:v>52997.28617121311</x:v>
      </x:c>
      <x:c r="R3135" s="268" t="n">
        <x:f>O3135-P3135-Q3135-FIXED_COST</x:f>
        <x:v>19892.713828786887</x:v>
      </x:c>
      <x:c r="S3135" s="139" t="str">
        <x:f>IF(AND(L3135&lt;=TOTAL_BED_CAP,N3135&lt;=TEMP_WORKER_CAP),"YES","NO")</x:f>
        <x:v>YES</x:v>
      </x:c>
      <x:c r="T3135" s="139" t="n">
        <x:f>IF(S3135="YES",R3135,-1E+99)</x:f>
        <x:v>19892.713828786887</x:v>
      </x:c>
    </x:row>
    <x:row r="3136">
      <x:c r="A3136" s="139"/>
      <x:c r="B3136" s="139"/>
      <x:c r="C3136" s="139"/>
      <x:c r="D3136" s="139"/>
      <x:c r="E3136" s="139"/>
      <x:c r="F3136" s="139"/>
      <x:c r="G3136" s="139"/>
      <x:c r="H3136" s="139"/>
      <x:c r="I3136" s="266" t="n">
        <x:f>INT((ROW()-ROW($I$46))/((CARROT_CAP+1)*(MESCLUN_CAP+1)))</x:f>
        <x:v>4</x:v>
      </x:c>
      <x:c r="J3136" s="266" t="n">
        <x:f>MOD(INT((ROW()-ROW($I$46))/(MESCLUN_CAP+1)),CARROT_CAP+1)</x:f>
        <x:v>15</x:v>
      </x:c>
      <x:c r="K3136" s="266" t="n">
        <x:f>MOD(ROW()-ROW($I$46),MESCLUN_CAP+1)</x:f>
        <x:v>21</x:v>
      </x:c>
      <x:c r="L3136" s="266" t="n">
        <x:f>SUM(I3136:K3136)</x:f>
        <x:v>40</x:v>
      </x:c>
      <x:c r="M3136" s="267" t="n">
        <x:f>I3136*TOMATO_HOURS*WEEKS*(1+TOMATO_DIM)^I3136+J3136*CARROT_HOURS*WEEKS*(1+CARROT_DIM)^J3136+K3136*MESCLUN_HOURS*WEEKS*(1+MESCLUN_DIM)^K3136</x:f>
        <x:v>2405.4794236883195</x:v>
      </x:c>
      <x:c r="N3136" s="267" t="n">
        <x:f>MAX(M3136-FARMER_HOURS,0)/TEMP_HOURS_PER_WORKER</x:f>
        <x:v>1.1704718220057775</x:v>
      </x:c>
      <x:c r="O3136" s="268" t="n">
        <x:f>I3136*TOMATO_PRICE+J3136*CARROT_PRICE+K3136*MESCLUN_PRICE</x:f>
        <x:v>123310</x:v>
      </x:c>
      <x:c r="P3136" s="268" t="n">
        <x:f>I3136*TOMATO_FERTILIZER+J3136*CARROT_FERTILIZER+K3136*MESCLUN_FERTILIZER</x:f>
        <x:v>28600</x:v>
      </x:c>
      <x:c r="Q3136" s="268" t="n">
        <x:f>MIN(M3136,FARMER_HOURS)*FARMER_RATE+MAX(M3136-FARMER_HOURS,0)*TEMP_RATE</x:f>
        <x:v>54261.79555014444</x:v>
      </x:c>
      <x:c r="R3136" s="268" t="n">
        <x:f>O3136-P3136-Q3136-FIXED_COST</x:f>
        <x:v>20448.204449855562</x:v>
      </x:c>
      <x:c r="S3136" s="139" t="str">
        <x:f>IF(AND(L3136&lt;=TOTAL_BED_CAP,N3136&lt;=TEMP_WORKER_CAP),"YES","NO")</x:f>
        <x:v>YES</x:v>
      </x:c>
      <x:c r="T3136" s="139" t="n">
        <x:f>IF(S3136="YES",R3136,-1E+99)</x:f>
        <x:v>20448.204449855562</x:v>
      </x:c>
    </x:row>
    <x:row r="3137">
      <x:c r="A3137" s="139"/>
      <x:c r="B3137" s="139"/>
      <x:c r="C3137" s="139"/>
      <x:c r="D3137" s="139"/>
      <x:c r="E3137" s="139"/>
      <x:c r="F3137" s="139"/>
      <x:c r="G3137" s="139"/>
      <x:c r="H3137" s="139"/>
      <x:c r="I3137" s="266" t="n">
        <x:f>INT((ROW()-ROW($I$46))/((CARROT_CAP+1)*(MESCLUN_CAP+1)))</x:f>
        <x:v>4</x:v>
      </x:c>
      <x:c r="J3137" s="266" t="n">
        <x:f>MOD(INT((ROW()-ROW($I$46))/(MESCLUN_CAP+1)),CARROT_CAP+1)</x:f>
        <x:v>15</x:v>
      </x:c>
      <x:c r="K3137" s="266" t="n">
        <x:f>MOD(ROW()-ROW($I$46),MESCLUN_CAP+1)</x:f>
        <x:v>22</x:v>
      </x:c>
      <x:c r="L3137" s="266" t="n">
        <x:f>SUM(I3137:K3137)</x:f>
        <x:v>41</x:v>
      </x:c>
      <x:c r="M3137" s="267" t="n">
        <x:f>I3137*TOMATO_HOURS*WEEKS*(1+TOMATO_DIM)^I3137+J3137*CARROT_HOURS*WEEKS*(1+CARROT_DIM)^J3137+K3137*MESCLUN_HOURS*WEEKS*(1+MESCLUN_DIM)^K3137</x:f>
        <x:v>2479.9557709347155</x:v>
      </x:c>
      <x:c r="N3137" s="267" t="n">
        <x:f>MAX(M3137-FARMER_HOURS,0)/TEMP_HOURS_PER_WORKER</x:f>
        <x:v>1.2221915075935523</x:v>
      </x:c>
      <x:c r="O3137" s="268" t="n">
        <x:f>I3137*TOMATO_PRICE+J3137*CARROT_PRICE+K3137*MESCLUN_PRICE</x:f>
        <x:v>126010</x:v>
      </x:c>
      <x:c r="P3137" s="268" t="n">
        <x:f>I3137*TOMATO_FERTILIZER+J3137*CARROT_FERTILIZER+K3137*MESCLUN_FERTILIZER</x:f>
        <x:v>29480</x:v>
      </x:c>
      <x:c r="Q3137" s="268" t="n">
        <x:f>MIN(M3137,FARMER_HOURS)*FARMER_RATE+MAX(M3137-FARMER_HOURS,0)*TEMP_RATE</x:f>
        <x:v>55554.787689838806</x:v>
      </x:c>
      <x:c r="R3137" s="268" t="n">
        <x:f>O3137-P3137-Q3137-FIXED_COST</x:f>
        <x:v>20975.212310161194</x:v>
      </x:c>
      <x:c r="S3137" s="139" t="str">
        <x:f>IF(AND(L3137&lt;=TOTAL_BED_CAP,N3137&lt;=TEMP_WORKER_CAP),"YES","NO")</x:f>
        <x:v>YES</x:v>
      </x:c>
      <x:c r="T3137" s="139" t="n">
        <x:f>IF(S3137="YES",R3137,-1E+99)</x:f>
        <x:v>20975.212310161194</x:v>
      </x:c>
    </x:row>
    <x:row r="3138">
      <x:c r="A3138" s="139"/>
      <x:c r="B3138" s="139"/>
      <x:c r="C3138" s="139"/>
      <x:c r="D3138" s="139"/>
      <x:c r="E3138" s="139"/>
      <x:c r="F3138" s="139"/>
      <x:c r="G3138" s="139"/>
      <x:c r="H3138" s="139"/>
      <x:c r="I3138" s="266" t="n">
        <x:f>INT((ROW()-ROW($I$46))/((CARROT_CAP+1)*(MESCLUN_CAP+1)))</x:f>
        <x:v>4</x:v>
      </x:c>
      <x:c r="J3138" s="266" t="n">
        <x:f>MOD(INT((ROW()-ROW($I$46))/(MESCLUN_CAP+1)),CARROT_CAP+1)</x:f>
        <x:v>15</x:v>
      </x:c>
      <x:c r="K3138" s="266" t="n">
        <x:f>MOD(ROW()-ROW($I$46),MESCLUN_CAP+1)</x:f>
        <x:v>23</x:v>
      </x:c>
      <x:c r="L3138" s="266" t="n">
        <x:f>SUM(I3138:K3138)</x:f>
        <x:v>42</x:v>
      </x:c>
      <x:c r="M3138" s="267" t="n">
        <x:f>I3138*TOMATO_HOURS*WEEKS*(1+TOMATO_DIM)^I3138+J3138*CARROT_HOURS*WEEKS*(1+CARROT_DIM)^J3138+K3138*MESCLUN_HOURS*WEEKS*(1+MESCLUN_DIM)^K3138</x:f>
        <x:v>2556.102359792152</x:v>
      </x:c>
      <x:c r="N3138" s="267" t="n">
        <x:f>MAX(M3138-FARMER_HOURS,0)/TEMP_HOURS_PER_WORKER</x:f>
        <x:v>1.2750710831889944</x:v>
      </x:c>
      <x:c r="O3138" s="268" t="n">
        <x:f>I3138*TOMATO_PRICE+J3138*CARROT_PRICE+K3138*MESCLUN_PRICE</x:f>
        <x:v>128710</x:v>
      </x:c>
      <x:c r="P3138" s="268" t="n">
        <x:f>I3138*TOMATO_FERTILIZER+J3138*CARROT_FERTILIZER+K3138*MESCLUN_FERTILIZER</x:f>
        <x:v>30360</x:v>
      </x:c>
      <x:c r="Q3138" s="268" t="n">
        <x:f>MIN(M3138,FARMER_HOURS)*FARMER_RATE+MAX(M3138-FARMER_HOURS,0)*TEMP_RATE</x:f>
        <x:v>56876.77707972487</x:v>
      </x:c>
      <x:c r="R3138" s="268" t="n">
        <x:f>O3138-P3138-Q3138-FIXED_COST</x:f>
        <x:v>21473.222920275133</x:v>
      </x:c>
      <x:c r="S3138" s="139" t="str">
        <x:f>IF(AND(L3138&lt;=TOTAL_BED_CAP,N3138&lt;=TEMP_WORKER_CAP),"YES","NO")</x:f>
        <x:v>YES</x:v>
      </x:c>
      <x:c r="T3138" s="139" t="n">
        <x:f>IF(S3138="YES",R3138,-1E+99)</x:f>
        <x:v>21473.222920275133</x:v>
      </x:c>
    </x:row>
    <x:row r="3139">
      <x:c r="A3139" s="139"/>
      <x:c r="B3139" s="139"/>
      <x:c r="C3139" s="139"/>
      <x:c r="D3139" s="139"/>
      <x:c r="E3139" s="139"/>
      <x:c r="F3139" s="139"/>
      <x:c r="G3139" s="139"/>
      <x:c r="H3139" s="139"/>
      <x:c r="I3139" s="266" t="n">
        <x:f>INT((ROW()-ROW($I$46))/((CARROT_CAP+1)*(MESCLUN_CAP+1)))</x:f>
        <x:v>4</x:v>
      </x:c>
      <x:c r="J3139" s="266" t="n">
        <x:f>MOD(INT((ROW()-ROW($I$46))/(MESCLUN_CAP+1)),CARROT_CAP+1)</x:f>
        <x:v>15</x:v>
      </x:c>
      <x:c r="K3139" s="266" t="n">
        <x:f>MOD(ROW()-ROW($I$46),MESCLUN_CAP+1)</x:f>
        <x:v>24</x:v>
      </x:c>
      <x:c r="L3139" s="266" t="n">
        <x:f>SUM(I3139:K3139)</x:f>
        <x:v>43</x:v>
      </x:c>
      <x:c r="M3139" s="267" t="n">
        <x:f>I3139*TOMATO_HOURS*WEEKS*(1+TOMATO_DIM)^I3139+J3139*CARROT_HOURS*WEEKS*(1+CARROT_DIM)^J3139+K3139*MESCLUN_HOURS*WEEKS*(1+MESCLUN_DIM)^K3139</x:f>
        <x:v>2633.9493093716474</x:v>
      </x:c>
      <x:c r="N3139" s="267" t="n">
        <x:f>MAX(M3139-FARMER_HOURS,0)/TEMP_HOURS_PER_WORKER</x:f>
        <x:v>1.3291314648414219</x:v>
      </x:c>
      <x:c r="O3139" s="268" t="n">
        <x:f>I3139*TOMATO_PRICE+J3139*CARROT_PRICE+K3139*MESCLUN_PRICE</x:f>
        <x:v>131410</x:v>
      </x:c>
      <x:c r="P3139" s="268" t="n">
        <x:f>I3139*TOMATO_FERTILIZER+J3139*CARROT_FERTILIZER+K3139*MESCLUN_FERTILIZER</x:f>
        <x:v>31240</x:v>
      </x:c>
      <x:c r="Q3139" s="268" t="n">
        <x:f>MIN(M3139,FARMER_HOURS)*FARMER_RATE+MAX(M3139-FARMER_HOURS,0)*TEMP_RATE</x:f>
        <x:v>58228.28662103554</x:v>
      </x:c>
      <x:c r="R3139" s="268" t="n">
        <x:f>O3139-P3139-Q3139-FIXED_COST</x:f>
        <x:v>21941.713378964458</x:v>
      </x:c>
      <x:c r="S3139" s="139" t="str">
        <x:f>IF(AND(L3139&lt;=TOTAL_BED_CAP,N3139&lt;=TEMP_WORKER_CAP),"YES","NO")</x:f>
        <x:v>YES</x:v>
      </x:c>
      <x:c r="T3139" s="139" t="n">
        <x:f>IF(S3139="YES",R3139,-1E+99)</x:f>
        <x:v>21941.713378964458</x:v>
      </x:c>
    </x:row>
    <x:row r="3140">
      <x:c r="A3140" s="139"/>
      <x:c r="B3140" s="139"/>
      <x:c r="C3140" s="139"/>
      <x:c r="D3140" s="139"/>
      <x:c r="E3140" s="139"/>
      <x:c r="F3140" s="139"/>
      <x:c r="G3140" s="139"/>
      <x:c r="H3140" s="139"/>
      <x:c r="I3140" s="266" t="n">
        <x:f>INT((ROW()-ROW($I$46))/((CARROT_CAP+1)*(MESCLUN_CAP+1)))</x:f>
        <x:v>4</x:v>
      </x:c>
      <x:c r="J3140" s="266" t="n">
        <x:f>MOD(INT((ROW()-ROW($I$46))/(MESCLUN_CAP+1)),CARROT_CAP+1)</x:f>
        <x:v>15</x:v>
      </x:c>
      <x:c r="K3140" s="266" t="n">
        <x:f>MOD(ROW()-ROW($I$46),MESCLUN_CAP+1)</x:f>
        <x:v>25</x:v>
      </x:c>
      <x:c r="L3140" s="266" t="n">
        <x:f>SUM(I3140:K3140)</x:f>
        <x:v>44</x:v>
      </x:c>
      <x:c r="M3140" s="267" t="n">
        <x:f>I3140*TOMATO_HOURS*WEEKS*(1+TOMATO_DIM)^I3140+J3140*CARROT_HOURS*WEEKS*(1+CARROT_DIM)^J3140+K3140*MESCLUN_HOURS*WEEKS*(1+MESCLUN_DIM)^K3140</x:f>
        <x:v>2713.5272307867453</x:v>
      </x:c>
      <x:c r="N3140" s="267" t="n">
        <x:f>MAX(M3140-FARMER_HOURS,0)/TEMP_HOURS_PER_WORKER</x:f>
        <x:v>1.3843939102685732</x:v>
      </x:c>
      <x:c r="O3140" s="268" t="n">
        <x:f>I3140*TOMATO_PRICE+J3140*CARROT_PRICE+K3140*MESCLUN_PRICE</x:f>
        <x:v>134110</x:v>
      </x:c>
      <x:c r="P3140" s="268" t="n">
        <x:f>I3140*TOMATO_FERTILIZER+J3140*CARROT_FERTILIZER+K3140*MESCLUN_FERTILIZER</x:f>
        <x:v>32120</x:v>
      </x:c>
      <x:c r="Q3140" s="268" t="n">
        <x:f>MIN(M3140,FARMER_HOURS)*FARMER_RATE+MAX(M3140-FARMER_HOURS,0)*TEMP_RATE</x:f>
        <x:v>59609.84775671433</x:v>
      </x:c>
      <x:c r="R3140" s="268" t="n">
        <x:f>O3140-P3140-Q3140-FIXED_COST</x:f>
        <x:v>22380.152243285673</x:v>
      </x:c>
      <x:c r="S3140" s="139" t="str">
        <x:f>IF(AND(L3140&lt;=TOTAL_BED_CAP,N3140&lt;=TEMP_WORKER_CAP),"YES","NO")</x:f>
        <x:v>YES</x:v>
      </x:c>
      <x:c r="T3140" s="139" t="n">
        <x:f>IF(S3140="YES",R3140,-1E+99)</x:f>
        <x:v>22380.152243285673</x:v>
      </x:c>
    </x:row>
    <x:row r="3141">
      <x:c r="A3141" s="139"/>
      <x:c r="B3141" s="139"/>
      <x:c r="C3141" s="139"/>
      <x:c r="D3141" s="139"/>
      <x:c r="E3141" s="139"/>
      <x:c r="F3141" s="139"/>
      <x:c r="G3141" s="139"/>
      <x:c r="H3141" s="139"/>
      <x:c r="I3141" s="266" t="n">
        <x:f>INT((ROW()-ROW($I$46))/((CARROT_CAP+1)*(MESCLUN_CAP+1)))</x:f>
        <x:v>4</x:v>
      </x:c>
      <x:c r="J3141" s="266" t="n">
        <x:f>MOD(INT((ROW()-ROW($I$46))/(MESCLUN_CAP+1)),CARROT_CAP+1)</x:f>
        <x:v>15</x:v>
      </x:c>
      <x:c r="K3141" s="266" t="n">
        <x:f>MOD(ROW()-ROW($I$46),MESCLUN_CAP+1)</x:f>
        <x:v>26</x:v>
      </x:c>
      <x:c r="L3141" s="266" t="n">
        <x:f>SUM(I3141:K3141)</x:f>
        <x:v>45</x:v>
      </x:c>
      <x:c r="M3141" s="267" t="n">
        <x:f>I3141*TOMATO_HOURS*WEEKS*(1+TOMATO_DIM)^I3141+J3141*CARROT_HOURS*WEEKS*(1+CARROT_DIM)^J3141+K3141*MESCLUN_HOURS*WEEKS*(1+MESCLUN_DIM)^K3141</x:f>
        <x:v>2794.867234747462</x:v>
      </x:c>
      <x:c r="N3141" s="267" t="n">
        <x:f>MAX(M3141-FARMER_HOURS,0)/TEMP_HOURS_PER_WORKER</x:f>
        <x:v>1.440880024130182</x:v>
      </x:c>
      <x:c r="O3141" s="268" t="n">
        <x:f>I3141*TOMATO_PRICE+J3141*CARROT_PRICE+K3141*MESCLUN_PRICE</x:f>
        <x:v>136810</x:v>
      </x:c>
      <x:c r="P3141" s="268" t="n">
        <x:f>I3141*TOMATO_FERTILIZER+J3141*CARROT_FERTILIZER+K3141*MESCLUN_FERTILIZER</x:f>
        <x:v>33000</x:v>
      </x:c>
      <x:c r="Q3141" s="268" t="n">
        <x:f>MIN(M3141,FARMER_HOURS)*FARMER_RATE+MAX(M3141-FARMER_HOURS,0)*TEMP_RATE</x:f>
        <x:v>61022.00060325455</x:v>
      </x:c>
      <x:c r="R3141" s="268" t="n">
        <x:f>O3141-P3141-Q3141-FIXED_COST</x:f>
        <x:v>22787.99939674545</x:v>
      </x:c>
      <x:c r="S3141" s="139" t="str">
        <x:f>IF(AND(L3141&lt;=TOTAL_BED_CAP,N3141&lt;=TEMP_WORKER_CAP),"YES","NO")</x:f>
        <x:v>YES</x:v>
      </x:c>
      <x:c r="T3141" s="139" t="n">
        <x:f>IF(S3141="YES",R3141,-1E+99)</x:f>
        <x:v>22787.99939674545</x:v>
      </x:c>
    </x:row>
    <x:row r="3142">
      <x:c r="A3142" s="139"/>
      <x:c r="B3142" s="139"/>
      <x:c r="C3142" s="139"/>
      <x:c r="D3142" s="139"/>
      <x:c r="E3142" s="139"/>
      <x:c r="F3142" s="139"/>
      <x:c r="G3142" s="139"/>
      <x:c r="H3142" s="139"/>
      <x:c r="I3142" s="266" t="n">
        <x:f>INT((ROW()-ROW($I$46))/((CARROT_CAP+1)*(MESCLUN_CAP+1)))</x:f>
        <x:v>4</x:v>
      </x:c>
      <x:c r="J3142" s="266" t="n">
        <x:f>MOD(INT((ROW()-ROW($I$46))/(MESCLUN_CAP+1)),CARROT_CAP+1)</x:f>
        <x:v>15</x:v>
      </x:c>
      <x:c r="K3142" s="266" t="n">
        <x:f>MOD(ROW()-ROW($I$46),MESCLUN_CAP+1)</x:f>
        <x:v>27</x:v>
      </x:c>
      <x:c r="L3142" s="266" t="n">
        <x:f>SUM(I3142:K3142)</x:f>
        <x:v>46</x:v>
      </x:c>
      <x:c r="M3142" s="267" t="n">
        <x:f>I3142*TOMATO_HOURS*WEEKS*(1+TOMATO_DIM)^I3142+J3142*CARROT_HOURS*WEEKS*(1+CARROT_DIM)^J3142+K3142*MESCLUN_HOURS*WEEKS*(1+MESCLUN_DIM)^K3142</x:f>
        <x:v>2878.0009392672196</x:v>
      </x:c>
      <x:c r="N3142" s="267" t="n">
        <x:f>MAX(M3142-FARMER_HOURS,0)/TEMP_HOURS_PER_WORKER</x:f>
        <x:v>1.4986117633800136</x:v>
      </x:c>
      <x:c r="O3142" s="268" t="n">
        <x:f>I3142*TOMATO_PRICE+J3142*CARROT_PRICE+K3142*MESCLUN_PRICE</x:f>
        <x:v>139510</x:v>
      </x:c>
      <x:c r="P3142" s="268" t="n">
        <x:f>I3142*TOMATO_FERTILIZER+J3142*CARROT_FERTILIZER+K3142*MESCLUN_FERTILIZER</x:f>
        <x:v>33880</x:v>
      </x:c>
      <x:c r="Q3142" s="268" t="n">
        <x:f>MIN(M3142,FARMER_HOURS)*FARMER_RATE+MAX(M3142-FARMER_HOURS,0)*TEMP_RATE</x:f>
        <x:v>62465.29408450034</x:v>
      </x:c>
      <x:c r="R3142" s="268" t="n">
        <x:f>O3142-P3142-Q3142-FIXED_COST</x:f>
        <x:v>23164.70591549966</x:v>
      </x:c>
      <x:c r="S3142" s="139" t="str">
        <x:f>IF(AND(L3142&lt;=TOTAL_BED_CAP,N3142&lt;=TEMP_WORKER_CAP),"YES","NO")</x:f>
        <x:v>YES</x:v>
      </x:c>
      <x:c r="T3142" s="139" t="n">
        <x:f>IF(S3142="YES",R3142,-1E+99)</x:f>
        <x:v>23164.70591549966</x:v>
      </x:c>
    </x:row>
    <x:row r="3143">
      <x:c r="A3143" s="139"/>
      <x:c r="B3143" s="139"/>
      <x:c r="C3143" s="139"/>
      <x:c r="D3143" s="139"/>
      <x:c r="E3143" s="139"/>
      <x:c r="F3143" s="139"/>
      <x:c r="G3143" s="139"/>
      <x:c r="H3143" s="139"/>
      <x:c r="I3143" s="266" t="n">
        <x:f>INT((ROW()-ROW($I$46))/((CARROT_CAP+1)*(MESCLUN_CAP+1)))</x:f>
        <x:v>4</x:v>
      </x:c>
      <x:c r="J3143" s="266" t="n">
        <x:f>MOD(INT((ROW()-ROW($I$46))/(MESCLUN_CAP+1)),CARROT_CAP+1)</x:f>
        <x:v>15</x:v>
      </x:c>
      <x:c r="K3143" s="266" t="n">
        <x:f>MOD(ROW()-ROW($I$46),MESCLUN_CAP+1)</x:f>
        <x:v>28</x:v>
      </x:c>
      <x:c r="L3143" s="266" t="n">
        <x:f>SUM(I3143:K3143)</x:f>
        <x:v>47</x:v>
      </x:c>
      <x:c r="M3143" s="267" t="n">
        <x:f>I3143*TOMATO_HOURS*WEEKS*(1+TOMATO_DIM)^I3143+J3143*CARROT_HOURS*WEEKS*(1+CARROT_DIM)^J3143+K3143*MESCLUN_HOURS*WEEKS*(1+MESCLUN_DIM)^K3143</x:f>
        <x:v>2962.960477484373</x:v>
      </x:c>
      <x:c r="N3143" s="267" t="n">
        <x:f>MAX(M3143-FARMER_HOURS,0)/TEMP_HOURS_PER_WORKER</x:f>
        <x:v>1.5576114426974812</x:v>
      </x:c>
      <x:c r="O3143" s="268" t="n">
        <x:f>I3143*TOMATO_PRICE+J3143*CARROT_PRICE+K3143*MESCLUN_PRICE</x:f>
        <x:v>142210</x:v>
      </x:c>
      <x:c r="P3143" s="268" t="n">
        <x:f>I3143*TOMATO_FERTILIZER+J3143*CARROT_FERTILIZER+K3143*MESCLUN_FERTILIZER</x:f>
        <x:v>34760</x:v>
      </x:c>
      <x:c r="Q3143" s="268" t="n">
        <x:f>MIN(M3143,FARMER_HOURS)*FARMER_RATE+MAX(M3143-FARMER_HOURS,0)*TEMP_RATE</x:f>
        <x:v>63940.28606743703</x:v>
      </x:c>
      <x:c r="R3143" s="268" t="n">
        <x:f>O3143-P3143-Q3143-FIXED_COST</x:f>
        <x:v>23509.71393256297</x:v>
      </x:c>
      <x:c r="S3143" s="139" t="str">
        <x:f>IF(AND(L3143&lt;=TOTAL_BED_CAP,N3143&lt;=TEMP_WORKER_CAP),"YES","NO")</x:f>
        <x:v>YES</x:v>
      </x:c>
      <x:c r="T3143" s="139" t="n">
        <x:f>IF(S3143="YES",R3143,-1E+99)</x:f>
        <x:v>23509.71393256297</x:v>
      </x:c>
    </x:row>
    <x:row r="3144">
      <x:c r="A3144" s="139"/>
      <x:c r="B3144" s="139"/>
      <x:c r="C3144" s="139"/>
      <x:c r="D3144" s="139"/>
      <x:c r="E3144" s="139"/>
      <x:c r="F3144" s="139"/>
      <x:c r="G3144" s="139"/>
      <x:c r="H3144" s="139"/>
      <x:c r="I3144" s="266" t="n">
        <x:f>INT((ROW()-ROW($I$46))/((CARROT_CAP+1)*(MESCLUN_CAP+1)))</x:f>
        <x:v>4</x:v>
      </x:c>
      <x:c r="J3144" s="266" t="n">
        <x:f>MOD(INT((ROW()-ROW($I$46))/(MESCLUN_CAP+1)),CARROT_CAP+1)</x:f>
        <x:v>15</x:v>
      </x:c>
      <x:c r="K3144" s="266" t="n">
        <x:f>MOD(ROW()-ROW($I$46),MESCLUN_CAP+1)</x:f>
        <x:v>29</x:v>
      </x:c>
      <x:c r="L3144" s="266" t="n">
        <x:f>SUM(I3144:K3144)</x:f>
        <x:v>48</x:v>
      </x:c>
      <x:c r="M3144" s="267" t="n">
        <x:f>I3144*TOMATO_HOURS*WEEKS*(1+TOMATO_DIM)^I3144+J3144*CARROT_HOURS*WEEKS*(1+CARROT_DIM)^J3144+K3144*MESCLUN_HOURS*WEEKS*(1+MESCLUN_DIM)^K3144</x:f>
        <x:v>3049.778505600026</x:v>
      </x:c>
      <x:c r="N3144" s="267" t="n">
        <x:f>MAX(M3144-FARMER_HOURS,0)/TEMP_HOURS_PER_WORKER</x:f>
        <x:v>1.6179017400000182</x:v>
      </x:c>
      <x:c r="O3144" s="268" t="n">
        <x:f>I3144*TOMATO_PRICE+J3144*CARROT_PRICE+K3144*MESCLUN_PRICE</x:f>
        <x:v>144910</x:v>
      </x:c>
      <x:c r="P3144" s="268" t="n">
        <x:f>I3144*TOMATO_FERTILIZER+J3144*CARROT_FERTILIZER+K3144*MESCLUN_FERTILIZER</x:f>
        <x:v>35640</x:v>
      </x:c>
      <x:c r="Q3144" s="268" t="n">
        <x:f>MIN(M3144,FARMER_HOURS)*FARMER_RATE+MAX(M3144-FARMER_HOURS,0)*TEMP_RATE</x:f>
        <x:v>65447.54350000045</x:v>
      </x:c>
      <x:c r="R3144" s="268" t="n">
        <x:f>O3144-P3144-Q3144-FIXED_COST</x:f>
        <x:v>23822.45649999955</x:v>
      </x:c>
      <x:c r="S3144" s="139" t="str">
        <x:f>IF(AND(L3144&lt;=TOTAL_BED_CAP,N3144&lt;=TEMP_WORKER_CAP),"YES","NO")</x:f>
        <x:v>YES</x:v>
      </x:c>
      <x:c r="T3144" s="139" t="n">
        <x:f>IF(S3144="YES",R3144,-1E+99)</x:f>
        <x:v>23822.45649999955</x:v>
      </x:c>
    </x:row>
    <x:row r="3145">
      <x:c r="A3145" s="139"/>
      <x:c r="B3145" s="139"/>
      <x:c r="C3145" s="139"/>
      <x:c r="D3145" s="139"/>
      <x:c r="E3145" s="139"/>
      <x:c r="F3145" s="139"/>
      <x:c r="G3145" s="139"/>
      <x:c r="H3145" s="139"/>
      <x:c r="I3145" s="266" t="n">
        <x:f>INT((ROW()-ROW($I$46))/((CARROT_CAP+1)*(MESCLUN_CAP+1)))</x:f>
        <x:v>4</x:v>
      </x:c>
      <x:c r="J3145" s="266" t="n">
        <x:f>MOD(INT((ROW()-ROW($I$46))/(MESCLUN_CAP+1)),CARROT_CAP+1)</x:f>
        <x:v>15</x:v>
      </x:c>
      <x:c r="K3145" s="266" t="n">
        <x:f>MOD(ROW()-ROW($I$46),MESCLUN_CAP+1)</x:f>
        <x:v>30</x:v>
      </x:c>
      <x:c r="L3145" s="266" t="n">
        <x:f>SUM(I3145:K3145)</x:f>
        <x:v>49</x:v>
      </x:c>
      <x:c r="M3145" s="267" t="n">
        <x:f>I3145*TOMATO_HOURS*WEEKS*(1+TOMATO_DIM)^I3145+J3145*CARROT_HOURS*WEEKS*(1+CARROT_DIM)^J3145+K3145*MESCLUN_HOURS*WEEKS*(1+MESCLUN_DIM)^K3145</x:f>
        <x:v>3138.488210933796</x:v>
      </x:c>
      <x:c r="N3145" s="267" t="n">
        <x:f>MAX(M3145-FARMER_HOURS,0)/TEMP_HOURS_PER_WORKER</x:f>
        <x:v>1.6795057020373583</x:v>
      </x:c>
      <x:c r="O3145" s="268" t="n">
        <x:f>I3145*TOMATO_PRICE+J3145*CARROT_PRICE+K3145*MESCLUN_PRICE</x:f>
        <x:v>147610</x:v>
      </x:c>
      <x:c r="P3145" s="268" t="n">
        <x:f>I3145*TOMATO_FERTILIZER+J3145*CARROT_FERTILIZER+K3145*MESCLUN_FERTILIZER</x:f>
        <x:v>36520</x:v>
      </x:c>
      <x:c r="Q3145" s="268" t="n">
        <x:f>MIN(M3145,FARMER_HOURS)*FARMER_RATE+MAX(M3145-FARMER_HOURS,0)*TEMP_RATE</x:f>
        <x:v>66987.64255093396</x:v>
      </x:c>
      <x:c r="R3145" s="268" t="n">
        <x:f>O3145-P3145-Q3145-FIXED_COST</x:f>
        <x:v>24102.35744906604</x:v>
      </x:c>
      <x:c r="S3145" s="139" t="str">
        <x:f>IF(AND(L3145&lt;=TOTAL_BED_CAP,N3145&lt;=TEMP_WORKER_CAP),"YES","NO")</x:f>
        <x:v>YES</x:v>
      </x:c>
      <x:c r="T3145" s="139" t="n">
        <x:f>IF(S3145="YES",R3145,-1E+99)</x:f>
        <x:v>24102.35744906604</x:v>
      </x:c>
    </x:row>
    <x:row r="3146">
      <x:c r="A3146" s="139"/>
      <x:c r="B3146" s="139"/>
      <x:c r="C3146" s="139"/>
      <x:c r="D3146" s="139"/>
      <x:c r="E3146" s="139"/>
      <x:c r="F3146" s="139"/>
      <x:c r="G3146" s="139"/>
      <x:c r="H3146" s="139"/>
      <x:c r="I3146" s="266" t="n">
        <x:f>INT((ROW()-ROW($I$46))/((CARROT_CAP+1)*(MESCLUN_CAP+1)))</x:f>
        <x:v>4</x:v>
      </x:c>
      <x:c r="J3146" s="266" t="n">
        <x:f>MOD(INT((ROW()-ROW($I$46))/(MESCLUN_CAP+1)),CARROT_CAP+1)</x:f>
        <x:v>16</x:v>
      </x:c>
      <x:c r="K3146" s="266" t="n">
        <x:f>MOD(ROW()-ROW($I$46),MESCLUN_CAP+1)</x:f>
        <x:v>0</x:v>
      </x:c>
      <x:c r="L3146" s="266" t="n">
        <x:f>SUM(I3146:K3146)</x:f>
        <x:v>20</x:v>
      </x:c>
      <x:c r="M3146" s="267" t="n">
        <x:f>I3146*TOMATO_HOURS*WEEKS*(1+TOMATO_DIM)^I3146+J3146*CARROT_HOURS*WEEKS*(1+CARROT_DIM)^J3146+K3146*MESCLUN_HOURS*WEEKS*(1+MESCLUN_DIM)^K3146</x:f>
        <x:v>1239.63869791707</x:v>
      </x:c>
      <x:c r="N3146" s="267" t="n">
        <x:f>MAX(M3146-FARMER_HOURS,0)/TEMP_HOURS_PER_WORKER</x:f>
        <x:v>0.36086020688685416</x:v>
      </x:c>
      <x:c r="O3146" s="268" t="n">
        <x:f>I3146*TOMATO_PRICE+J3146*CARROT_PRICE+K3146*MESCLUN_PRICE</x:f>
        <x:v>68704</x:v>
      </x:c>
      <x:c r="P3146" s="268" t="n">
        <x:f>I3146*TOMATO_FERTILIZER+J3146*CARROT_FERTILIZER+K3146*MESCLUN_FERTILIZER</x:f>
        <x:v>10560</x:v>
      </x:c>
      <x:c r="Q3146" s="268" t="n">
        <x:f>MIN(M3146,FARMER_HOURS)*FARMER_RATE+MAX(M3146-FARMER_HOURS,0)*TEMP_RATE</x:f>
        <x:v>34021.50517217135</x:v>
      </x:c>
      <x:c r="R3146" s="268" t="n">
        <x:f>O3146-P3146-Q3146-FIXED_COST</x:f>
        <x:v>4122.4948278286465</x:v>
      </x:c>
      <x:c r="S3146" s="139" t="str">
        <x:f>IF(AND(L3146&lt;=TOTAL_BED_CAP,N3146&lt;=TEMP_WORKER_CAP),"YES","NO")</x:f>
        <x:v>YES</x:v>
      </x:c>
      <x:c r="T3146" s="139" t="n">
        <x:f>IF(S3146="YES",R3146,-1E+99)</x:f>
        <x:v>4122.4948278286465</x:v>
      </x:c>
    </x:row>
    <x:row r="3147">
      <x:c r="A3147" s="139"/>
      <x:c r="B3147" s="139"/>
      <x:c r="C3147" s="139"/>
      <x:c r="D3147" s="139"/>
      <x:c r="E3147" s="139"/>
      <x:c r="F3147" s="139"/>
      <x:c r="G3147" s="139"/>
      <x:c r="H3147" s="139"/>
      <x:c r="I3147" s="266" t="n">
        <x:f>INT((ROW()-ROW($I$46))/((CARROT_CAP+1)*(MESCLUN_CAP+1)))</x:f>
        <x:v>4</x:v>
      </x:c>
      <x:c r="J3147" s="266" t="n">
        <x:f>MOD(INT((ROW()-ROW($I$46))/(MESCLUN_CAP+1)),CARROT_CAP+1)</x:f>
        <x:v>16</x:v>
      </x:c>
      <x:c r="K3147" s="266" t="n">
        <x:f>MOD(ROW()-ROW($I$46),MESCLUN_CAP+1)</x:f>
        <x:v>1</x:v>
      </x:c>
      <x:c r="L3147" s="266" t="n">
        <x:f>SUM(I3147:K3147)</x:f>
        <x:v>21</x:v>
      </x:c>
      <x:c r="M3147" s="267" t="n">
        <x:f>I3147*TOMATO_HOURS*WEEKS*(1+TOMATO_DIM)^I3147+J3147*CARROT_HOURS*WEEKS*(1+CARROT_DIM)^J3147+K3147*MESCLUN_HOURS*WEEKS*(1+MESCLUN_DIM)^K3147</x:f>
        <x:v>1285.20119791707</x:v>
      </x:c>
      <x:c r="N3147" s="267" t="n">
        <x:f>MAX(M3147-FARMER_HOURS,0)/TEMP_HOURS_PER_WORKER</x:f>
        <x:v>0.39250083188685414</x:v>
      </x:c>
      <x:c r="O3147" s="268" t="n">
        <x:f>I3147*TOMATO_PRICE+J3147*CARROT_PRICE+K3147*MESCLUN_PRICE</x:f>
        <x:v>71404</x:v>
      </x:c>
      <x:c r="P3147" s="268" t="n">
        <x:f>I3147*TOMATO_FERTILIZER+J3147*CARROT_FERTILIZER+K3147*MESCLUN_FERTILIZER</x:f>
        <x:v>11440</x:v>
      </x:c>
      <x:c r="Q3147" s="268" t="n">
        <x:f>MIN(M3147,FARMER_HOURS)*FARMER_RATE+MAX(M3147-FARMER_HOURS,0)*TEMP_RATE</x:f>
        <x:v>34812.52079717135</x:v>
      </x:c>
      <x:c r="R3147" s="268" t="n">
        <x:f>O3147-P3147-Q3147-FIXED_COST</x:f>
        <x:v>5151.4792028286465</x:v>
      </x:c>
      <x:c r="S3147" s="139" t="str">
        <x:f>IF(AND(L3147&lt;=TOTAL_BED_CAP,N3147&lt;=TEMP_WORKER_CAP),"YES","NO")</x:f>
        <x:v>YES</x:v>
      </x:c>
      <x:c r="T3147" s="139" t="n">
        <x:f>IF(S3147="YES",R3147,-1E+99)</x:f>
        <x:v>5151.4792028286465</x:v>
      </x:c>
    </x:row>
    <x:row r="3148">
      <x:c r="A3148" s="139"/>
      <x:c r="B3148" s="139"/>
      <x:c r="C3148" s="139"/>
      <x:c r="D3148" s="139"/>
      <x:c r="E3148" s="139"/>
      <x:c r="F3148" s="139"/>
      <x:c r="G3148" s="139"/>
      <x:c r="H3148" s="139"/>
      <x:c r="I3148" s="266" t="n">
        <x:f>INT((ROW()-ROW($I$46))/((CARROT_CAP+1)*(MESCLUN_CAP+1)))</x:f>
        <x:v>4</x:v>
      </x:c>
      <x:c r="J3148" s="266" t="n">
        <x:f>MOD(INT((ROW()-ROW($I$46))/(MESCLUN_CAP+1)),CARROT_CAP+1)</x:f>
        <x:v>16</x:v>
      </x:c>
      <x:c r="K3148" s="266" t="n">
        <x:f>MOD(ROW()-ROW($I$46),MESCLUN_CAP+1)</x:f>
        <x:v>2</x:v>
      </x:c>
      <x:c r="L3148" s="266" t="n">
        <x:f>SUM(I3148:K3148)</x:f>
        <x:v>22</x:v>
      </x:c>
      <x:c r="M3148" s="267" t="n">
        <x:f>I3148*TOMATO_HOURS*WEEKS*(1+TOMATO_DIM)^I3148+J3148*CARROT_HOURS*WEEKS*(1+CARROT_DIM)^J3148+K3148*MESCLUN_HOURS*WEEKS*(1+MESCLUN_DIM)^K3148</x:f>
        <x:v>1331.9027604170699</x:v>
      </x:c>
      <x:c r="N3148" s="267" t="n">
        <x:f>MAX(M3148-FARMER_HOURS,0)/TEMP_HOURS_PER_WORKER</x:f>
        <x:v>0.42493247251185406</x:v>
      </x:c>
      <x:c r="O3148" s="268" t="n">
        <x:f>I3148*TOMATO_PRICE+J3148*CARROT_PRICE+K3148*MESCLUN_PRICE</x:f>
        <x:v>74104</x:v>
      </x:c>
      <x:c r="P3148" s="268" t="n">
        <x:f>I3148*TOMATO_FERTILIZER+J3148*CARROT_FERTILIZER+K3148*MESCLUN_FERTILIZER</x:f>
        <x:v>12320</x:v>
      </x:c>
      <x:c r="Q3148" s="268" t="n">
        <x:f>MIN(M3148,FARMER_HOURS)*FARMER_RATE+MAX(M3148-FARMER_HOURS,0)*TEMP_RATE</x:f>
        <x:v>35623.31181279635</x:v>
      </x:c>
      <x:c r="R3148" s="268" t="n">
        <x:f>O3148-P3148-Q3148-FIXED_COST</x:f>
        <x:v>6160.6881872036465</x:v>
      </x:c>
      <x:c r="S3148" s="139" t="str">
        <x:f>IF(AND(L3148&lt;=TOTAL_BED_CAP,N3148&lt;=TEMP_WORKER_CAP),"YES","NO")</x:f>
        <x:v>YES</x:v>
      </x:c>
      <x:c r="T3148" s="139" t="n">
        <x:f>IF(S3148="YES",R3148,-1E+99)</x:f>
        <x:v>6160.6881872036465</x:v>
      </x:c>
    </x:row>
    <x:row r="3149">
      <x:c r="A3149" s="139"/>
      <x:c r="B3149" s="139"/>
      <x:c r="C3149" s="139"/>
      <x:c r="D3149" s="139"/>
      <x:c r="E3149" s="139"/>
      <x:c r="F3149" s="139"/>
      <x:c r="G3149" s="139"/>
      <x:c r="H3149" s="139"/>
      <x:c r="I3149" s="266" t="n">
        <x:f>INT((ROW()-ROW($I$46))/((CARROT_CAP+1)*(MESCLUN_CAP+1)))</x:f>
        <x:v>4</x:v>
      </x:c>
      <x:c r="J3149" s="266" t="n">
        <x:f>MOD(INT((ROW()-ROW($I$46))/(MESCLUN_CAP+1)),CARROT_CAP+1)</x:f>
        <x:v>16</x:v>
      </x:c>
      <x:c r="K3149" s="266" t="n">
        <x:f>MOD(ROW()-ROW($I$46),MESCLUN_CAP+1)</x:f>
        <x:v>3</x:v>
      </x:c>
      <x:c r="L3149" s="266" t="n">
        <x:f>SUM(I3149:K3149)</x:f>
        <x:v>23</x:v>
      </x:c>
      <x:c r="M3149" s="267" t="n">
        <x:f>I3149*TOMATO_HOURS*WEEKS*(1+TOMATO_DIM)^I3149+J3149*CARROT_HOURS*WEEKS*(1+CARROT_DIM)^J3149+K3149*MESCLUN_HOURS*WEEKS*(1+MESCLUN_DIM)^K3149</x:f>
        <x:v>1379.764742838945</x:v>
      </x:c>
      <x:c r="N3149" s="267" t="n">
        <x:f>MAX(M3149-FARMER_HOURS,0)/TEMP_HOURS_PER_WORKER</x:f>
        <x:v>0.45816996030482293</x:v>
      </x:c>
      <x:c r="O3149" s="268" t="n">
        <x:f>I3149*TOMATO_PRICE+J3149*CARROT_PRICE+K3149*MESCLUN_PRICE</x:f>
        <x:v>76804</x:v>
      </x:c>
      <x:c r="P3149" s="268" t="n">
        <x:f>I3149*TOMATO_FERTILIZER+J3149*CARROT_FERTILIZER+K3149*MESCLUN_FERTILIZER</x:f>
        <x:v>13200</x:v>
      </x:c>
      <x:c r="Q3149" s="268" t="n">
        <x:f>MIN(M3149,FARMER_HOURS)*FARMER_RATE+MAX(M3149-FARMER_HOURS,0)*TEMP_RATE</x:f>
        <x:v>36454.24900762057</x:v>
      </x:c>
      <x:c r="R3149" s="268" t="n">
        <x:f>O3149-P3149-Q3149-FIXED_COST</x:f>
        <x:v>7149.750992379428</x:v>
      </x:c>
      <x:c r="S3149" s="139" t="str">
        <x:f>IF(AND(L3149&lt;=TOTAL_BED_CAP,N3149&lt;=TEMP_WORKER_CAP),"YES","NO")</x:f>
        <x:v>YES</x:v>
      </x:c>
      <x:c r="T3149" s="139" t="n">
        <x:f>IF(S3149="YES",R3149,-1E+99)</x:f>
        <x:v>7149.750992379428</x:v>
      </x:c>
    </x:row>
    <x:row r="3150">
      <x:c r="A3150" s="139"/>
      <x:c r="B3150" s="139"/>
      <x:c r="C3150" s="139"/>
      <x:c r="D3150" s="139"/>
      <x:c r="E3150" s="139"/>
      <x:c r="F3150" s="139"/>
      <x:c r="G3150" s="139"/>
      <x:c r="H3150" s="139"/>
      <x:c r="I3150" s="266" t="n">
        <x:f>INT((ROW()-ROW($I$46))/((CARROT_CAP+1)*(MESCLUN_CAP+1)))</x:f>
        <x:v>4</x:v>
      </x:c>
      <x:c r="J3150" s="266" t="n">
        <x:f>MOD(INT((ROW()-ROW($I$46))/(MESCLUN_CAP+1)),CARROT_CAP+1)</x:f>
        <x:v>16</x:v>
      </x:c>
      <x:c r="K3150" s="266" t="n">
        <x:f>MOD(ROW()-ROW($I$46),MESCLUN_CAP+1)</x:f>
        <x:v>4</x:v>
      </x:c>
      <x:c r="L3150" s="266" t="n">
        <x:f>SUM(I3150:K3150)</x:f>
        <x:v>24</x:v>
      </x:c>
      <x:c r="M3150" s="267" t="n">
        <x:f>I3150*TOMATO_HOURS*WEEKS*(1+TOMATO_DIM)^I3150+J3150*CARROT_HOURS*WEEKS*(1+CARROT_DIM)^J3150+K3150*MESCLUN_HOURS*WEEKS*(1+MESCLUN_DIM)^K3150</x:f>
        <x:v>1428.8088585616013</x:v>
      </x:c>
      <x:c r="N3150" s="267" t="n">
        <x:f>MAX(M3150-FARMER_HOURS,0)/TEMP_HOURS_PER_WORKER</x:f>
        <x:v>0.49222837400111197</x:v>
      </x:c>
      <x:c r="O3150" s="268" t="n">
        <x:f>I3150*TOMATO_PRICE+J3150*CARROT_PRICE+K3150*MESCLUN_PRICE</x:f>
        <x:v>79504</x:v>
      </x:c>
      <x:c r="P3150" s="268" t="n">
        <x:f>I3150*TOMATO_FERTILIZER+J3150*CARROT_FERTILIZER+K3150*MESCLUN_FERTILIZER</x:f>
        <x:v>14080</x:v>
      </x:c>
      <x:c r="Q3150" s="268" t="n">
        <x:f>MIN(M3150,FARMER_HOURS)*FARMER_RATE+MAX(M3150-FARMER_HOURS,0)*TEMP_RATE</x:f>
        <x:v>37305.7093500278</x:v>
      </x:c>
      <x:c r="R3150" s="268" t="n">
        <x:f>O3150-P3150-Q3150-FIXED_COST</x:f>
        <x:v>8118.290649972201</x:v>
      </x:c>
      <x:c r="S3150" s="139" t="str">
        <x:f>IF(AND(L3150&lt;=TOTAL_BED_CAP,N3150&lt;=TEMP_WORKER_CAP),"YES","NO")</x:f>
        <x:v>YES</x:v>
      </x:c>
      <x:c r="T3150" s="139" t="n">
        <x:f>IF(S3150="YES",R3150,-1E+99)</x:f>
        <x:v>8118.290649972201</x:v>
      </x:c>
    </x:row>
    <x:row r="3151">
      <x:c r="A3151" s="139"/>
      <x:c r="B3151" s="139"/>
      <x:c r="C3151" s="139"/>
      <x:c r="D3151" s="139"/>
      <x:c r="E3151" s="139"/>
      <x:c r="F3151" s="139"/>
      <x:c r="G3151" s="139"/>
      <x:c r="H3151" s="139"/>
      <x:c r="I3151" s="266" t="n">
        <x:f>INT((ROW()-ROW($I$46))/((CARROT_CAP+1)*(MESCLUN_CAP+1)))</x:f>
        <x:v>4</x:v>
      </x:c>
      <x:c r="J3151" s="266" t="n">
        <x:f>MOD(INT((ROW()-ROW($I$46))/(MESCLUN_CAP+1)),CARROT_CAP+1)</x:f>
        <x:v>16</x:v>
      </x:c>
      <x:c r="K3151" s="266" t="n">
        <x:f>MOD(ROW()-ROW($I$46),MESCLUN_CAP+1)</x:f>
        <x:v>5</x:v>
      </x:c>
      <x:c r="L3151" s="266" t="n">
        <x:f>SUM(I3151:K3151)</x:f>
        <x:v>25</x:v>
      </x:c>
      <x:c r="M3151" s="267" t="n">
        <x:f>I3151*TOMATO_HOURS*WEEKS*(1+TOMATO_DIM)^I3151+J3151*CARROT_HOURS*WEEKS*(1+CARROT_DIM)^J3151+K3151*MESCLUN_HOURS*WEEKS*(1+MESCLUN_DIM)^K3151</x:f>
        <x:v>1479.0571824828048</x:v>
      </x:c>
      <x:c r="N3151" s="267" t="n">
        <x:f>MAX(M3151-FARMER_HOURS,0)/TEMP_HOURS_PER_WORKER</x:f>
        <x:v>0.5271230433908367</x:v>
      </x:c>
      <x:c r="O3151" s="268" t="n">
        <x:f>I3151*TOMATO_PRICE+J3151*CARROT_PRICE+K3151*MESCLUN_PRICE</x:f>
        <x:v>82204</x:v>
      </x:c>
      <x:c r="P3151" s="268" t="n">
        <x:f>I3151*TOMATO_FERTILIZER+J3151*CARROT_FERTILIZER+K3151*MESCLUN_FERTILIZER</x:f>
        <x:v>14960</x:v>
      </x:c>
      <x:c r="Q3151" s="268" t="n">
        <x:f>MIN(M3151,FARMER_HOURS)*FARMER_RATE+MAX(M3151-FARMER_HOURS,0)*TEMP_RATE</x:f>
        <x:v>38178.07608477092</x:v>
      </x:c>
      <x:c r="R3151" s="268" t="n">
        <x:f>O3151-P3151-Q3151-FIXED_COST</x:f>
        <x:v>9065.923915229083</x:v>
      </x:c>
      <x:c r="S3151" s="139" t="str">
        <x:f>IF(AND(L3151&lt;=TOTAL_BED_CAP,N3151&lt;=TEMP_WORKER_CAP),"YES","NO")</x:f>
        <x:v>YES</x:v>
      </x:c>
      <x:c r="T3151" s="139" t="n">
        <x:f>IF(S3151="YES",R3151,-1E+99)</x:f>
        <x:v>9065.923915229083</x:v>
      </x:c>
    </x:row>
    <x:row r="3152">
      <x:c r="A3152" s="139"/>
      <x:c r="B3152" s="139"/>
      <x:c r="C3152" s="139"/>
      <x:c r="D3152" s="139"/>
      <x:c r="E3152" s="139"/>
      <x:c r="F3152" s="139"/>
      <x:c r="G3152" s="139"/>
      <x:c r="H3152" s="139"/>
      <x:c r="I3152" s="266" t="n">
        <x:f>INT((ROW()-ROW($I$46))/((CARROT_CAP+1)*(MESCLUN_CAP+1)))</x:f>
        <x:v>4</x:v>
      </x:c>
      <x:c r="J3152" s="266" t="n">
        <x:f>MOD(INT((ROW()-ROW($I$46))/(MESCLUN_CAP+1)),CARROT_CAP+1)</x:f>
        <x:v>16</x:v>
      </x:c>
      <x:c r="K3152" s="266" t="n">
        <x:f>MOD(ROW()-ROW($I$46),MESCLUN_CAP+1)</x:f>
        <x:v>6</x:v>
      </x:c>
      <x:c r="L3152" s="266" t="n">
        <x:f>SUM(I3152:K3152)</x:f>
        <x:v>26</x:v>
      </x:c>
      <x:c r="M3152" s="267" t="n">
        <x:f>I3152*TOMATO_HOURS*WEEKS*(1+TOMATO_DIM)^I3152+J3152*CARROT_HOURS*WEEKS*(1+CARROT_DIM)^J3152+K3152*MESCLUN_HOURS*WEEKS*(1+MESCLUN_DIM)^K3152</x:f>
        <x:v>1530.5321566644377</x:v>
      </x:c>
      <x:c r="N3152" s="267" t="n">
        <x:f>MAX(M3152-FARMER_HOURS,0)/TEMP_HOURS_PER_WORKER</x:f>
        <x:v>0.5628695532391929</x:v>
      </x:c>
      <x:c r="O3152" s="268" t="n">
        <x:f>I3152*TOMATO_PRICE+J3152*CARROT_PRICE+K3152*MESCLUN_PRICE</x:f>
        <x:v>84904</x:v>
      </x:c>
      <x:c r="P3152" s="268" t="n">
        <x:f>I3152*TOMATO_FERTILIZER+J3152*CARROT_FERTILIZER+K3152*MESCLUN_FERTILIZER</x:f>
        <x:v>15840</x:v>
      </x:c>
      <x:c r="Q3152" s="268" t="n">
        <x:f>MIN(M3152,FARMER_HOURS)*FARMER_RATE+MAX(M3152-FARMER_HOURS,0)*TEMP_RATE</x:f>
        <x:v>39071.73883097982</x:v>
      </x:c>
      <x:c r="R3152" s="268" t="n">
        <x:f>O3152-P3152-Q3152-FIXED_COST</x:f>
        <x:v>9992.261169020181</x:v>
      </x:c>
      <x:c r="S3152" s="139" t="str">
        <x:f>IF(AND(L3152&lt;=TOTAL_BED_CAP,N3152&lt;=TEMP_WORKER_CAP),"YES","NO")</x:f>
        <x:v>YES</x:v>
      </x:c>
      <x:c r="T3152" s="139" t="n">
        <x:f>IF(S3152="YES",R3152,-1E+99)</x:f>
        <x:v>9992.261169020181</x:v>
      </x:c>
    </x:row>
    <x:row r="3153">
      <x:c r="A3153" s="139"/>
      <x:c r="B3153" s="139"/>
      <x:c r="C3153" s="139"/>
      <x:c r="D3153" s="139"/>
      <x:c r="E3153" s="139"/>
      <x:c r="F3153" s="139"/>
      <x:c r="G3153" s="139"/>
      <x:c r="H3153" s="139"/>
      <x:c r="I3153" s="266" t="n">
        <x:f>INT((ROW()-ROW($I$46))/((CARROT_CAP+1)*(MESCLUN_CAP+1)))</x:f>
        <x:v>4</x:v>
      </x:c>
      <x:c r="J3153" s="266" t="n">
        <x:f>MOD(INT((ROW()-ROW($I$46))/(MESCLUN_CAP+1)),CARROT_CAP+1)</x:f>
        <x:v>16</x:v>
      </x:c>
      <x:c r="K3153" s="266" t="n">
        <x:f>MOD(ROW()-ROW($I$46),MESCLUN_CAP+1)</x:f>
        <x:v>7</x:v>
      </x:c>
      <x:c r="L3153" s="266" t="n">
        <x:f>SUM(I3153:K3153)</x:f>
        <x:v>27</x:v>
      </x:c>
      <x:c r="M3153" s="267" t="n">
        <x:f>I3153*TOMATO_HOURS*WEEKS*(1+TOMATO_DIM)^I3153+J3153*CARROT_HOURS*WEEKS*(1+CARROT_DIM)^J3153+K3153*MESCLUN_HOURS*WEEKS*(1+MESCLUN_DIM)^K3153</x:f>
        <x:v>1583.256596062398</x:v>
      </x:c>
      <x:c r="N3153" s="267" t="n">
        <x:f>MAX(M3153-FARMER_HOURS,0)/TEMP_HOURS_PER_WORKER</x:f>
        <x:v>0.5994837472655542</x:v>
      </x:c>
      <x:c r="O3153" s="268" t="n">
        <x:f>I3153*TOMATO_PRICE+J3153*CARROT_PRICE+K3153*MESCLUN_PRICE</x:f>
        <x:v>87604</x:v>
      </x:c>
      <x:c r="P3153" s="268" t="n">
        <x:f>I3153*TOMATO_FERTILIZER+J3153*CARROT_FERTILIZER+K3153*MESCLUN_FERTILIZER</x:f>
        <x:v>16720</x:v>
      </x:c>
      <x:c r="Q3153" s="268" t="n">
        <x:f>MIN(M3153,FARMER_HOURS)*FARMER_RATE+MAX(M3153-FARMER_HOURS,0)*TEMP_RATE</x:f>
        <x:v>39987.09368163886</x:v>
      </x:c>
      <x:c r="R3153" s="268" t="n">
        <x:f>O3153-P3153-Q3153-FIXED_COST</x:f>
        <x:v>10896.906318361143</x:v>
      </x:c>
      <x:c r="S3153" s="139" t="str">
        <x:f>IF(AND(L3153&lt;=TOTAL_BED_CAP,N3153&lt;=TEMP_WORKER_CAP),"YES","NO")</x:f>
        <x:v>YES</x:v>
      </x:c>
      <x:c r="T3153" s="139" t="n">
        <x:f>IF(S3153="YES",R3153,-1E+99)</x:f>
        <x:v>10896.906318361143</x:v>
      </x:c>
    </x:row>
    <x:row r="3154">
      <x:c r="A3154" s="139"/>
      <x:c r="B3154" s="139"/>
      <x:c r="C3154" s="139"/>
      <x:c r="D3154" s="139"/>
      <x:c r="E3154" s="139"/>
      <x:c r="F3154" s="139"/>
      <x:c r="G3154" s="139"/>
      <x:c r="H3154" s="139"/>
      <x:c r="I3154" s="266" t="n">
        <x:f>INT((ROW()-ROW($I$46))/((CARROT_CAP+1)*(MESCLUN_CAP+1)))</x:f>
        <x:v>4</x:v>
      </x:c>
      <x:c r="J3154" s="266" t="n">
        <x:f>MOD(INT((ROW()-ROW($I$46))/(MESCLUN_CAP+1)),CARROT_CAP+1)</x:f>
        <x:v>16</x:v>
      </x:c>
      <x:c r="K3154" s="266" t="n">
        <x:f>MOD(ROW()-ROW($I$46),MESCLUN_CAP+1)</x:f>
        <x:v>8</x:v>
      </x:c>
      <x:c r="L3154" s="266" t="n">
        <x:f>SUM(I3154:K3154)</x:f>
        <x:v>28</x:v>
      </x:c>
      <x:c r="M3154" s="267" t="n">
        <x:f>I3154*TOMATO_HOURS*WEEKS*(1+TOMATO_DIM)^I3154+J3154*CARROT_HOURS*WEEKS*(1+CARROT_DIM)^J3154+K3154*MESCLUN_HOURS*WEEKS*(1+MESCLUN_DIM)^K3154</x:f>
        <x:v>1637.2536943423784</x:v>
      </x:c>
      <x:c r="N3154" s="267" t="n">
        <x:f>MAX(M3154-FARMER_HOURS,0)/TEMP_HOURS_PER_WORKER</x:f>
        <x:v>0.6369817321822072</x:v>
      </x:c>
      <x:c r="O3154" s="268" t="n">
        <x:f>I3154*TOMATO_PRICE+J3154*CARROT_PRICE+K3154*MESCLUN_PRICE</x:f>
        <x:v>90304</x:v>
      </x:c>
      <x:c r="P3154" s="268" t="n">
        <x:f>I3154*TOMATO_FERTILIZER+J3154*CARROT_FERTILIZER+K3154*MESCLUN_FERTILIZER</x:f>
        <x:v>17600</x:v>
      </x:c>
      <x:c r="Q3154" s="268" t="n">
        <x:f>MIN(M3154,FARMER_HOURS)*FARMER_RATE+MAX(M3154-FARMER_HOURS,0)*TEMP_RATE</x:f>
        <x:v>40924.543304555176</x:v>
      </x:c>
      <x:c r="R3154" s="268" t="n">
        <x:f>O3154-P3154-Q3154-FIXED_COST</x:f>
        <x:v>11779.456695444824</x:v>
      </x:c>
      <x:c r="S3154" s="139" t="str">
        <x:f>IF(AND(L3154&lt;=TOTAL_BED_CAP,N3154&lt;=TEMP_WORKER_CAP),"YES","NO")</x:f>
        <x:v>YES</x:v>
      </x:c>
      <x:c r="T3154" s="139" t="n">
        <x:f>IF(S3154="YES",R3154,-1E+99)</x:f>
        <x:v>11779.456695444824</x:v>
      </x:c>
    </x:row>
    <x:row r="3155">
      <x:c r="A3155" s="139"/>
      <x:c r="B3155" s="139"/>
      <x:c r="C3155" s="139"/>
      <x:c r="D3155" s="139"/>
      <x:c r="E3155" s="139"/>
      <x:c r="F3155" s="139"/>
      <x:c r="G3155" s="139"/>
      <x:c r="H3155" s="139"/>
      <x:c r="I3155" s="266" t="n">
        <x:f>INT((ROW()-ROW($I$46))/((CARROT_CAP+1)*(MESCLUN_CAP+1)))</x:f>
        <x:v>4</x:v>
      </x:c>
      <x:c r="J3155" s="266" t="n">
        <x:f>MOD(INT((ROW()-ROW($I$46))/(MESCLUN_CAP+1)),CARROT_CAP+1)</x:f>
        <x:v>16</x:v>
      </x:c>
      <x:c r="K3155" s="266" t="n">
        <x:f>MOD(ROW()-ROW($I$46),MESCLUN_CAP+1)</x:f>
        <x:v>9</x:v>
      </x:c>
      <x:c r="L3155" s="266" t="n">
        <x:f>SUM(I3155:K3155)</x:f>
        <x:v>29</x:v>
      </x:c>
      <x:c r="M3155" s="267" t="n">
        <x:f>I3155*TOMATO_HOURS*WEEKS*(1+TOMATO_DIM)^I3155+J3155*CARROT_HOURS*WEEKS*(1+CARROT_DIM)^J3155+K3155*MESCLUN_HOURS*WEEKS*(1+MESCLUN_DIM)^K3155</x:f>
        <x:v>1692.5470297827728</x:v>
      </x:c>
      <x:c r="N3155" s="267" t="n">
        <x:f>MAX(M3155-FARMER_HOURS,0)/TEMP_HOURS_PER_WORKER</x:f>
        <x:v>0.6753798817935922</x:v>
      </x:c>
      <x:c r="O3155" s="268" t="n">
        <x:f>I3155*TOMATO_PRICE+J3155*CARROT_PRICE+K3155*MESCLUN_PRICE</x:f>
        <x:v>93004</x:v>
      </x:c>
      <x:c r="P3155" s="268" t="n">
        <x:f>I3155*TOMATO_FERTILIZER+J3155*CARROT_FERTILIZER+K3155*MESCLUN_FERTILIZER</x:f>
        <x:v>18480</x:v>
      </x:c>
      <x:c r="Q3155" s="268" t="n">
        <x:f>MIN(M3155,FARMER_HOURS)*FARMER_RATE+MAX(M3155-FARMER_HOURS,0)*TEMP_RATE</x:f>
        <x:v>41884.49704483981</x:v>
      </x:c>
      <x:c r="R3155" s="268" t="n">
        <x:f>O3155-P3155-Q3155-FIXED_COST</x:f>
        <x:v>12639.502955160191</x:v>
      </x:c>
      <x:c r="S3155" s="139" t="str">
        <x:f>IF(AND(L3155&lt;=TOTAL_BED_CAP,N3155&lt;=TEMP_WORKER_CAP),"YES","NO")</x:f>
        <x:v>YES</x:v>
      </x:c>
      <x:c r="T3155" s="139" t="n">
        <x:f>IF(S3155="YES",R3155,-1E+99)</x:f>
        <x:v>12639.502955160191</x:v>
      </x:c>
    </x:row>
    <x:row r="3156">
      <x:c r="A3156" s="139"/>
      <x:c r="B3156" s="139"/>
      <x:c r="C3156" s="139"/>
      <x:c r="D3156" s="139"/>
      <x:c r="E3156" s="139"/>
      <x:c r="F3156" s="139"/>
      <x:c r="G3156" s="139"/>
      <x:c r="H3156" s="139"/>
      <x:c r="I3156" s="266" t="n">
        <x:f>INT((ROW()-ROW($I$46))/((CARROT_CAP+1)*(MESCLUN_CAP+1)))</x:f>
        <x:v>4</x:v>
      </x:c>
      <x:c r="J3156" s="266" t="n">
        <x:f>MOD(INT((ROW()-ROW($I$46))/(MESCLUN_CAP+1)),CARROT_CAP+1)</x:f>
        <x:v>16</x:v>
      </x:c>
      <x:c r="K3156" s="266" t="n">
        <x:f>MOD(ROW()-ROW($I$46),MESCLUN_CAP+1)</x:f>
        <x:v>10</x:v>
      </x:c>
      <x:c r="L3156" s="266" t="n">
        <x:f>SUM(I3156:K3156)</x:f>
        <x:v>30</x:v>
      </x:c>
      <x:c r="M3156" s="267" t="n">
        <x:f>I3156*TOMATO_HOURS*WEEKS*(1+TOMATO_DIM)^I3156+J3156*CARROT_HOURS*WEEKS*(1+CARROT_DIM)^J3156+K3156*MESCLUN_HOURS*WEEKS*(1+MESCLUN_DIM)^K3156</x:f>
        <x:v>1749.1605712659855</x:v>
      </x:c>
      <x:c r="N3156" s="267" t="n">
        <x:f>MAX(M3156-FARMER_HOURS,0)/TEMP_HOURS_PER_WORKER</x:f>
        <x:v>0.7146948411569344</x:v>
      </x:c>
      <x:c r="O3156" s="268" t="n">
        <x:f>I3156*TOMATO_PRICE+J3156*CARROT_PRICE+K3156*MESCLUN_PRICE</x:f>
        <x:v>95704</x:v>
      </x:c>
      <x:c r="P3156" s="268" t="n">
        <x:f>I3156*TOMATO_FERTILIZER+J3156*CARROT_FERTILIZER+K3156*MESCLUN_FERTILIZER</x:f>
        <x:v>19360</x:v>
      </x:c>
      <x:c r="Q3156" s="268" t="n">
        <x:f>MIN(M3156,FARMER_HOURS)*FARMER_RATE+MAX(M3156-FARMER_HOURS,0)*TEMP_RATE</x:f>
        <x:v>42867.37102892336</x:v>
      </x:c>
      <x:c r="R3156" s="268" t="n">
        <x:f>O3156-P3156-Q3156-FIXED_COST</x:f>
        <x:v>13476.628971076643</x:v>
      </x:c>
      <x:c r="S3156" s="139" t="str">
        <x:f>IF(AND(L3156&lt;=TOTAL_BED_CAP,N3156&lt;=TEMP_WORKER_CAP),"YES","NO")</x:f>
        <x:v>YES</x:v>
      </x:c>
      <x:c r="T3156" s="139" t="n">
        <x:f>IF(S3156="YES",R3156,-1E+99)</x:f>
        <x:v>13476.628971076643</x:v>
      </x:c>
    </x:row>
    <x:row r="3157">
      <x:c r="A3157" s="139"/>
      <x:c r="B3157" s="139"/>
      <x:c r="C3157" s="139"/>
      <x:c r="D3157" s="139"/>
      <x:c r="E3157" s="139"/>
      <x:c r="F3157" s="139"/>
      <x:c r="G3157" s="139"/>
      <x:c r="H3157" s="139"/>
      <x:c r="I3157" s="266" t="n">
        <x:f>INT((ROW()-ROW($I$46))/((CARROT_CAP+1)*(MESCLUN_CAP+1)))</x:f>
        <x:v>4</x:v>
      </x:c>
      <x:c r="J3157" s="266" t="n">
        <x:f>MOD(INT((ROW()-ROW($I$46))/(MESCLUN_CAP+1)),CARROT_CAP+1)</x:f>
        <x:v>16</x:v>
      </x:c>
      <x:c r="K3157" s="266" t="n">
        <x:f>MOD(ROW()-ROW($I$46),MESCLUN_CAP+1)</x:f>
        <x:v>11</x:v>
      </x:c>
      <x:c r="L3157" s="266" t="n">
        <x:f>SUM(I3157:K3157)</x:f>
        <x:v>31</x:v>
      </x:c>
      <x:c r="M3157" s="267" t="n">
        <x:f>I3157*TOMATO_HOURS*WEEKS*(1+TOMATO_DIM)^I3157+J3157*CARROT_HOURS*WEEKS*(1+CARROT_DIM)^J3157+K3157*MESCLUN_HOURS*WEEKS*(1+MESCLUN_DIM)^K3157</x:f>
        <x:v>1807.1186843594246</x:v>
      </x:c>
      <x:c r="N3157" s="267" t="n">
        <x:f>MAX(M3157-FARMER_HOURS,0)/TEMP_HOURS_PER_WORKER</x:f>
        <x:v>0.754943530805156</x:v>
      </x:c>
      <x:c r="O3157" s="268" t="n">
        <x:f>I3157*TOMATO_PRICE+J3157*CARROT_PRICE+K3157*MESCLUN_PRICE</x:f>
        <x:v>98404</x:v>
      </x:c>
      <x:c r="P3157" s="268" t="n">
        <x:f>I3157*TOMATO_FERTILIZER+J3157*CARROT_FERTILIZER+K3157*MESCLUN_FERTILIZER</x:f>
        <x:v>20240</x:v>
      </x:c>
      <x:c r="Q3157" s="268" t="n">
        <x:f>MIN(M3157,FARMER_HOURS)*FARMER_RATE+MAX(M3157-FARMER_HOURS,0)*TEMP_RATE</x:f>
        <x:v>43873.588270128894</x:v>
      </x:c>
      <x:c r="R3157" s="268" t="n">
        <x:f>O3157-P3157-Q3157-FIXED_COST</x:f>
        <x:v>14290.411729871106</x:v>
      </x:c>
      <x:c r="S3157" s="139" t="str">
        <x:f>IF(AND(L3157&lt;=TOTAL_BED_CAP,N3157&lt;=TEMP_WORKER_CAP),"YES","NO")</x:f>
        <x:v>YES</x:v>
      </x:c>
      <x:c r="T3157" s="139" t="n">
        <x:f>IF(S3157="YES",R3157,-1E+99)</x:f>
        <x:v>14290.411729871106</x:v>
      </x:c>
    </x:row>
    <x:row r="3158">
      <x:c r="A3158" s="139"/>
      <x:c r="B3158" s="139"/>
      <x:c r="C3158" s="139"/>
      <x:c r="D3158" s="139"/>
      <x:c r="E3158" s="139"/>
      <x:c r="F3158" s="139"/>
      <x:c r="G3158" s="139"/>
      <x:c r="H3158" s="139"/>
      <x:c r="I3158" s="266" t="n">
        <x:f>INT((ROW()-ROW($I$46))/((CARROT_CAP+1)*(MESCLUN_CAP+1)))</x:f>
        <x:v>4</x:v>
      </x:c>
      <x:c r="J3158" s="266" t="n">
        <x:f>MOD(INT((ROW()-ROW($I$46))/(MESCLUN_CAP+1)),CARROT_CAP+1)</x:f>
        <x:v>16</x:v>
      </x:c>
      <x:c r="K3158" s="266" t="n">
        <x:f>MOD(ROW()-ROW($I$46),MESCLUN_CAP+1)</x:f>
        <x:v>12</x:v>
      </x:c>
      <x:c r="L3158" s="266" t="n">
        <x:f>SUM(I3158:K3158)</x:f>
        <x:v>32</x:v>
      </x:c>
      <x:c r="M3158" s="267" t="n">
        <x:f>I3158*TOMATO_HOURS*WEEKS*(1+TOMATO_DIM)^I3158+J3158*CARROT_HOURS*WEEKS*(1+CARROT_DIM)^J3158+K3158*MESCLUN_HOURS*WEEKS*(1+MESCLUN_DIM)^K3158</x:f>
        <x:v>1866.446137487489</x:v>
      </x:c>
      <x:c r="N3158" s="267" t="n">
        <x:f>MAX(M3158-FARMER_HOURS,0)/TEMP_HOURS_PER_WORKER</x:f>
        <x:v>0.7961431510329785</x:v>
      </x:c>
      <x:c r="O3158" s="268" t="n">
        <x:f>I3158*TOMATO_PRICE+J3158*CARROT_PRICE+K3158*MESCLUN_PRICE</x:f>
        <x:v>101104</x:v>
      </x:c>
      <x:c r="P3158" s="268" t="n">
        <x:f>I3158*TOMATO_FERTILIZER+J3158*CARROT_FERTILIZER+K3158*MESCLUN_FERTILIZER</x:f>
        <x:v>21120</x:v>
      </x:c>
      <x:c r="Q3158" s="268" t="n">
        <x:f>MIN(M3158,FARMER_HOURS)*FARMER_RATE+MAX(M3158-FARMER_HOURS,0)*TEMP_RATE</x:f>
        <x:v>44903.57877582446</x:v>
      </x:c>
      <x:c r="R3158" s="268" t="n">
        <x:f>O3158-P3158-Q3158-FIXED_COST</x:f>
        <x:v>15080.421224175538</x:v>
      </x:c>
      <x:c r="S3158" s="139" t="str">
        <x:f>IF(AND(L3158&lt;=TOTAL_BED_CAP,N3158&lt;=TEMP_WORKER_CAP),"YES","NO")</x:f>
        <x:v>YES</x:v>
      </x:c>
      <x:c r="T3158" s="139" t="n">
        <x:f>IF(S3158="YES",R3158,-1E+99)</x:f>
        <x:v>15080.421224175538</x:v>
      </x:c>
    </x:row>
    <x:row r="3159">
      <x:c r="A3159" s="139"/>
      <x:c r="B3159" s="139"/>
      <x:c r="C3159" s="139"/>
      <x:c r="D3159" s="139"/>
      <x:c r="E3159" s="139"/>
      <x:c r="F3159" s="139"/>
      <x:c r="G3159" s="139"/>
      <x:c r="H3159" s="139"/>
      <x:c r="I3159" s="266" t="n">
        <x:f>INT((ROW()-ROW($I$46))/((CARROT_CAP+1)*(MESCLUN_CAP+1)))</x:f>
        <x:v>4</x:v>
      </x:c>
      <x:c r="J3159" s="266" t="n">
        <x:f>MOD(INT((ROW()-ROW($I$46))/(MESCLUN_CAP+1)),CARROT_CAP+1)</x:f>
        <x:v>16</x:v>
      </x:c>
      <x:c r="K3159" s="266" t="n">
        <x:f>MOD(ROW()-ROW($I$46),MESCLUN_CAP+1)</x:f>
        <x:v>13</x:v>
      </x:c>
      <x:c r="L3159" s="266" t="n">
        <x:f>SUM(I3159:K3159)</x:f>
        <x:v>33</x:v>
      </x:c>
      <x:c r="M3159" s="267" t="n">
        <x:f>I3159*TOMATO_HOURS*WEEKS*(1+TOMATO_DIM)^I3159+J3159*CARROT_HOURS*WEEKS*(1+CARROT_DIM)^J3159+K3159*MESCLUN_HOURS*WEEKS*(1+MESCLUN_DIM)^K3159</x:f>
        <x:v>1927.1681081958732</x:v>
      </x:c>
      <x:c r="N3159" s="267" t="n">
        <x:f>MAX(M3159-FARMER_HOURS,0)/TEMP_HOURS_PER_WORKER</x:f>
        <x:v>0.8383111862471342</x:v>
      </x:c>
      <x:c r="O3159" s="268" t="n">
        <x:f>I3159*TOMATO_PRICE+J3159*CARROT_PRICE+K3159*MESCLUN_PRICE</x:f>
        <x:v>103804</x:v>
      </x:c>
      <x:c r="P3159" s="268" t="n">
        <x:f>I3159*TOMATO_FERTILIZER+J3159*CARROT_FERTILIZER+K3159*MESCLUN_FERTILIZER</x:f>
        <x:v>22000</x:v>
      </x:c>
      <x:c r="Q3159" s="268" t="n">
        <x:f>MIN(M3159,FARMER_HOURS)*FARMER_RATE+MAX(M3159-FARMER_HOURS,0)*TEMP_RATE</x:f>
        <x:v>45957.779656178354</x:v>
      </x:c>
      <x:c r="R3159" s="268" t="n">
        <x:f>O3159-P3159-Q3159-FIXED_COST</x:f>
        <x:v>15846.220343821646</x:v>
      </x:c>
      <x:c r="S3159" s="139" t="str">
        <x:f>IF(AND(L3159&lt;=TOTAL_BED_CAP,N3159&lt;=TEMP_WORKER_CAP),"YES","NO")</x:f>
        <x:v>YES</x:v>
      </x:c>
      <x:c r="T3159" s="139" t="n">
        <x:f>IF(S3159="YES",R3159,-1E+99)</x:f>
        <x:v>15846.220343821646</x:v>
      </x:c>
    </x:row>
    <x:row r="3160">
      <x:c r="A3160" s="139"/>
      <x:c r="B3160" s="139"/>
      <x:c r="C3160" s="139"/>
      <x:c r="D3160" s="139"/>
      <x:c r="E3160" s="139"/>
      <x:c r="F3160" s="139"/>
      <x:c r="G3160" s="139"/>
      <x:c r="H3160" s="139"/>
      <x:c r="I3160" s="266" t="n">
        <x:f>INT((ROW()-ROW($I$46))/((CARROT_CAP+1)*(MESCLUN_CAP+1)))</x:f>
        <x:v>4</x:v>
      </x:c>
      <x:c r="J3160" s="266" t="n">
        <x:f>MOD(INT((ROW()-ROW($I$46))/(MESCLUN_CAP+1)),CARROT_CAP+1)</x:f>
        <x:v>16</x:v>
      </x:c>
      <x:c r="K3160" s="266" t="n">
        <x:f>MOD(ROW()-ROW($I$46),MESCLUN_CAP+1)</x:f>
        <x:v>14</x:v>
      </x:c>
      <x:c r="L3160" s="266" t="n">
        <x:f>SUM(I3160:K3160)</x:f>
        <x:v>34</x:v>
      </x:c>
      <x:c r="M3160" s="267" t="n">
        <x:f>I3160*TOMATO_HOURS*WEEKS*(1+TOMATO_DIM)^I3160+J3160*CARROT_HOURS*WEEKS*(1+CARROT_DIM)^J3160+K3160*MESCLUN_HOURS*WEEKS*(1+MESCLUN_DIM)^K3160</x:f>
        <x:v>1989.3101895095342</x:v>
      </x:c>
      <x:c r="N3160" s="267" t="n">
        <x:f>MAX(M3160-FARMER_HOURS,0)/TEMP_HOURS_PER_WORKER</x:f>
        <x:v>0.881465409381621</x:v>
      </x:c>
      <x:c r="O3160" s="268" t="n">
        <x:f>I3160*TOMATO_PRICE+J3160*CARROT_PRICE+K3160*MESCLUN_PRICE</x:f>
        <x:v>106504</x:v>
      </x:c>
      <x:c r="P3160" s="268" t="n">
        <x:f>I3160*TOMATO_FERTILIZER+J3160*CARROT_FERTILIZER+K3160*MESCLUN_FERTILIZER</x:f>
        <x:v>22880</x:v>
      </x:c>
      <x:c r="Q3160" s="268" t="n">
        <x:f>MIN(M3160,FARMER_HOURS)*FARMER_RATE+MAX(M3160-FARMER_HOURS,0)*TEMP_RATE</x:f>
        <x:v>47036.635234540525</x:v>
      </x:c>
      <x:c r="R3160" s="268" t="n">
        <x:f>O3160-P3160-Q3160-FIXED_COST</x:f>
        <x:v>16587.364765459475</x:v>
      </x:c>
      <x:c r="S3160" s="139" t="str">
        <x:f>IF(AND(L3160&lt;=TOTAL_BED_CAP,N3160&lt;=TEMP_WORKER_CAP),"YES","NO")</x:f>
        <x:v>YES</x:v>
      </x:c>
      <x:c r="T3160" s="139" t="n">
        <x:f>IF(S3160="YES",R3160,-1E+99)</x:f>
        <x:v>16587.364765459475</x:v>
      </x:c>
    </x:row>
    <x:row r="3161">
      <x:c r="A3161" s="139"/>
      <x:c r="B3161" s="139"/>
      <x:c r="C3161" s="139"/>
      <x:c r="D3161" s="139"/>
      <x:c r="E3161" s="139"/>
      <x:c r="F3161" s="139"/>
      <x:c r="G3161" s="139"/>
      <x:c r="H3161" s="139"/>
      <x:c r="I3161" s="266" t="n">
        <x:f>INT((ROW()-ROW($I$46))/((CARROT_CAP+1)*(MESCLUN_CAP+1)))</x:f>
        <x:v>4</x:v>
      </x:c>
      <x:c r="J3161" s="266" t="n">
        <x:f>MOD(INT((ROW()-ROW($I$46))/(MESCLUN_CAP+1)),CARROT_CAP+1)</x:f>
        <x:v>16</x:v>
      </x:c>
      <x:c r="K3161" s="266" t="n">
        <x:f>MOD(ROW()-ROW($I$46),MESCLUN_CAP+1)</x:f>
        <x:v>15</x:v>
      </x:c>
      <x:c r="L3161" s="266" t="n">
        <x:f>SUM(I3161:K3161)</x:f>
        <x:v>35</x:v>
      </x:c>
      <x:c r="M3161" s="267" t="n">
        <x:f>I3161*TOMATO_HOURS*WEEKS*(1+TOMATO_DIM)^I3161+J3161*CARROT_HOURS*WEEKS*(1+CARROT_DIM)^J3161+K3161*MESCLUN_HOURS*WEEKS*(1+MESCLUN_DIM)^K3161</x:f>
        <x:v>2052.898396385681</x:v>
      </x:c>
      <x:c r="N3161" s="267" t="n">
        <x:f>MAX(M3161-FARMER_HOURS,0)/TEMP_HOURS_PER_WORKER</x:f>
        <x:v>0.925623886378945</x:v>
      </x:c>
      <x:c r="O3161" s="268" t="n">
        <x:f>I3161*TOMATO_PRICE+J3161*CARROT_PRICE+K3161*MESCLUN_PRICE</x:f>
        <x:v>109204</x:v>
      </x:c>
      <x:c r="P3161" s="268" t="n">
        <x:f>I3161*TOMATO_FERTILIZER+J3161*CARROT_FERTILIZER+K3161*MESCLUN_FERTILIZER</x:f>
        <x:v>23760</x:v>
      </x:c>
      <x:c r="Q3161" s="268" t="n">
        <x:f>MIN(M3161,FARMER_HOURS)*FARMER_RATE+MAX(M3161-FARMER_HOURS,0)*TEMP_RATE</x:f>
        <x:v>48140.597159473626</x:v>
      </x:c>
      <x:c r="R3161" s="268" t="n">
        <x:f>O3161-P3161-Q3161-FIXED_COST</x:f>
        <x:v>17303.402840526374</x:v>
      </x:c>
      <x:c r="S3161" s="139" t="str">
        <x:f>IF(AND(L3161&lt;=TOTAL_BED_CAP,N3161&lt;=TEMP_WORKER_CAP),"YES","NO")</x:f>
        <x:v>YES</x:v>
      </x:c>
      <x:c r="T3161" s="139" t="n">
        <x:f>IF(S3161="YES",R3161,-1E+99)</x:f>
        <x:v>17303.402840526374</x:v>
      </x:c>
    </x:row>
    <x:row r="3162">
      <x:c r="A3162" s="139"/>
      <x:c r="B3162" s="139"/>
      <x:c r="C3162" s="139"/>
      <x:c r="D3162" s="139"/>
      <x:c r="E3162" s="139"/>
      <x:c r="F3162" s="139"/>
      <x:c r="G3162" s="139"/>
      <x:c r="H3162" s="139"/>
      <x:c r="I3162" s="266" t="n">
        <x:f>INT((ROW()-ROW($I$46))/((CARROT_CAP+1)*(MESCLUN_CAP+1)))</x:f>
        <x:v>4</x:v>
      </x:c>
      <x:c r="J3162" s="266" t="n">
        <x:f>MOD(INT((ROW()-ROW($I$46))/(MESCLUN_CAP+1)),CARROT_CAP+1)</x:f>
        <x:v>16</x:v>
      </x:c>
      <x:c r="K3162" s="266" t="n">
        <x:f>MOD(ROW()-ROW($I$46),MESCLUN_CAP+1)</x:f>
        <x:v>16</x:v>
      </x:c>
      <x:c r="L3162" s="266" t="n">
        <x:f>SUM(I3162:K3162)</x:f>
        <x:v>36</x:v>
      </x:c>
      <x:c r="M3162" s="267" t="n">
        <x:f>I3162*TOMATO_HOURS*WEEKS*(1+TOMATO_DIM)^I3162+J3162*CARROT_HOURS*WEEKS*(1+CARROT_DIM)^J3162+K3162*MESCLUN_HOURS*WEEKS*(1+MESCLUN_DIM)^K3162</x:f>
        <x:v>2117.9591722631694</x:v>
      </x:c>
      <x:c r="N3162" s="267" t="n">
        <x:f>MAX(M3162-FARMER_HOURS,0)/TEMP_HOURS_PER_WORKER</x:f>
        <x:v>0.9708049807383121</x:v>
      </x:c>
      <x:c r="O3162" s="268" t="n">
        <x:f>I3162*TOMATO_PRICE+J3162*CARROT_PRICE+K3162*MESCLUN_PRICE</x:f>
        <x:v>111904</x:v>
      </x:c>
      <x:c r="P3162" s="268" t="n">
        <x:f>I3162*TOMATO_FERTILIZER+J3162*CARROT_FERTILIZER+K3162*MESCLUN_FERTILIZER</x:f>
        <x:v>24640</x:v>
      </x:c>
      <x:c r="Q3162" s="268" t="n">
        <x:f>MIN(M3162,FARMER_HOURS)*FARMER_RATE+MAX(M3162-FARMER_HOURS,0)*TEMP_RATE</x:f>
        <x:v>49270.1245184578</x:v>
      </x:c>
      <x:c r="R3162" s="268" t="n">
        <x:f>O3162-P3162-Q3162-FIXED_COST</x:f>
        <x:v>17993.8754815422</x:v>
      </x:c>
      <x:c r="S3162" s="139" t="str">
        <x:f>IF(AND(L3162&lt;=TOTAL_BED_CAP,N3162&lt;=TEMP_WORKER_CAP),"YES","NO")</x:f>
        <x:v>YES</x:v>
      </x:c>
      <x:c r="T3162" s="139" t="n">
        <x:f>IF(S3162="YES",R3162,-1E+99)</x:f>
        <x:v>17993.8754815422</x:v>
      </x:c>
    </x:row>
    <x:row r="3163">
      <x:c r="A3163" s="139"/>
      <x:c r="B3163" s="139"/>
      <x:c r="C3163" s="139"/>
      <x:c r="D3163" s="139"/>
      <x:c r="E3163" s="139"/>
      <x:c r="F3163" s="139"/>
      <x:c r="G3163" s="139"/>
      <x:c r="H3163" s="139"/>
      <x:c r="I3163" s="266" t="n">
        <x:f>INT((ROW()-ROW($I$46))/((CARROT_CAP+1)*(MESCLUN_CAP+1)))</x:f>
        <x:v>4</x:v>
      </x:c>
      <x:c r="J3163" s="266" t="n">
        <x:f>MOD(INT((ROW()-ROW($I$46))/(MESCLUN_CAP+1)),CARROT_CAP+1)</x:f>
        <x:v>16</x:v>
      </x:c>
      <x:c r="K3163" s="266" t="n">
        <x:f>MOD(ROW()-ROW($I$46),MESCLUN_CAP+1)</x:f>
        <x:v>17</x:v>
      </x:c>
      <x:c r="L3163" s="266" t="n">
        <x:f>SUM(I3163:K3163)</x:f>
        <x:v>37</x:v>
      </x:c>
      <x:c r="M3163" s="267" t="n">
        <x:f>I3163*TOMATO_HOURS*WEEKS*(1+TOMATO_DIM)^I3163+J3163*CARROT_HOURS*WEEKS*(1+CARROT_DIM)^J3163+K3163*MESCLUN_HOURS*WEEKS*(1+MESCLUN_DIM)^K3163</x:f>
        <x:v>2184.51939570971</x:v>
      </x:c>
      <x:c r="N3163" s="267" t="n">
        <x:f>MAX(M3163-FARMER_HOURS,0)/TEMP_HOURS_PER_WORKER</x:f>
        <x:v>1.017027358131743</x:v>
      </x:c>
      <x:c r="O3163" s="268" t="n">
        <x:f>I3163*TOMATO_PRICE+J3163*CARROT_PRICE+K3163*MESCLUN_PRICE</x:f>
        <x:v>114604</x:v>
      </x:c>
      <x:c r="P3163" s="268" t="n">
        <x:f>I3163*TOMATO_FERTILIZER+J3163*CARROT_FERTILIZER+K3163*MESCLUN_FERTILIZER</x:f>
        <x:v>25520</x:v>
      </x:c>
      <x:c r="Q3163" s="268" t="n">
        <x:f>MIN(M3163,FARMER_HOURS)*FARMER_RATE+MAX(M3163-FARMER_HOURS,0)*TEMP_RATE</x:f>
        <x:v>50425.68395329357</x:v>
      </x:c>
      <x:c r="R3163" s="268" t="n">
        <x:f>O3163-P3163-Q3163-FIXED_COST</x:f>
        <x:v>18658.31604670643</x:v>
      </x:c>
      <x:c r="S3163" s="139" t="str">
        <x:f>IF(AND(L3163&lt;=TOTAL_BED_CAP,N3163&lt;=TEMP_WORKER_CAP),"YES","NO")</x:f>
        <x:v>YES</x:v>
      </x:c>
      <x:c r="T3163" s="139" t="n">
        <x:f>IF(S3163="YES",R3163,-1E+99)</x:f>
        <x:v>18658.31604670643</x:v>
      </x:c>
    </x:row>
    <x:row r="3164">
      <x:c r="A3164" s="139"/>
      <x:c r="B3164" s="139"/>
      <x:c r="C3164" s="139"/>
      <x:c r="D3164" s="139"/>
      <x:c r="E3164" s="139"/>
      <x:c r="F3164" s="139"/>
      <x:c r="G3164" s="139"/>
      <x:c r="H3164" s="139"/>
      <x:c r="I3164" s="266" t="n">
        <x:f>INT((ROW()-ROW($I$46))/((CARROT_CAP+1)*(MESCLUN_CAP+1)))</x:f>
        <x:v>4</x:v>
      </x:c>
      <x:c r="J3164" s="266" t="n">
        <x:f>MOD(INT((ROW()-ROW($I$46))/(MESCLUN_CAP+1)),CARROT_CAP+1)</x:f>
        <x:v>16</x:v>
      </x:c>
      <x:c r="K3164" s="266" t="n">
        <x:f>MOD(ROW()-ROW($I$46),MESCLUN_CAP+1)</x:f>
        <x:v>18</x:v>
      </x:c>
      <x:c r="L3164" s="266" t="n">
        <x:f>SUM(I3164:K3164)</x:f>
        <x:v>38</x:v>
      </x:c>
      <x:c r="M3164" s="267" t="n">
        <x:f>I3164*TOMATO_HOURS*WEEKS*(1+TOMATO_DIM)^I3164+J3164*CARROT_HOURS*WEEKS*(1+CARROT_DIM)^J3164+K3164*MESCLUN_HOURS*WEEKS*(1+MESCLUN_DIM)^K3164</x:f>
        <x:v>2252.6063871682973</x:v>
      </x:c>
      <x:c r="N3164" s="267" t="n">
        <x:f>MAX(M3164-FARMER_HOURS,0)/TEMP_HOURS_PER_WORKER</x:f>
        <x:v>1.0643099910890954</x:v>
      </x:c>
      <x:c r="O3164" s="268" t="n">
        <x:f>I3164*TOMATO_PRICE+J3164*CARROT_PRICE+K3164*MESCLUN_PRICE</x:f>
        <x:v>117304</x:v>
      </x:c>
      <x:c r="P3164" s="268" t="n">
        <x:f>I3164*TOMATO_FERTILIZER+J3164*CARROT_FERTILIZER+K3164*MESCLUN_FERTILIZER</x:f>
        <x:v>26400</x:v>
      </x:c>
      <x:c r="Q3164" s="268" t="n">
        <x:f>MIN(M3164,FARMER_HOURS)*FARMER_RATE+MAX(M3164-FARMER_HOURS,0)*TEMP_RATE</x:f>
        <x:v>51607.74977722738</x:v>
      </x:c>
      <x:c r="R3164" s="268" t="n">
        <x:f>O3164-P3164-Q3164-FIXED_COST</x:f>
        <x:v>19296.25022277262</x:v>
      </x:c>
      <x:c r="S3164" s="139" t="str">
        <x:f>IF(AND(L3164&lt;=TOTAL_BED_CAP,N3164&lt;=TEMP_WORKER_CAP),"YES","NO")</x:f>
        <x:v>YES</x:v>
      </x:c>
      <x:c r="T3164" s="139" t="n">
        <x:f>IF(S3164="YES",R3164,-1E+99)</x:f>
        <x:v>19296.25022277262</x:v>
      </x:c>
    </x:row>
    <x:row r="3165">
      <x:c r="A3165" s="139"/>
      <x:c r="B3165" s="139"/>
      <x:c r="C3165" s="139"/>
      <x:c r="D3165" s="139"/>
      <x:c r="E3165" s="139"/>
      <x:c r="F3165" s="139"/>
      <x:c r="G3165" s="139"/>
      <x:c r="H3165" s="139"/>
      <x:c r="I3165" s="266" t="n">
        <x:f>INT((ROW()-ROW($I$46))/((CARROT_CAP+1)*(MESCLUN_CAP+1)))</x:f>
        <x:v>4</x:v>
      </x:c>
      <x:c r="J3165" s="266" t="n">
        <x:f>MOD(INT((ROW()-ROW($I$46))/(MESCLUN_CAP+1)),CARROT_CAP+1)</x:f>
        <x:v>16</x:v>
      </x:c>
      <x:c r="K3165" s="266" t="n">
        <x:f>MOD(ROW()-ROW($I$46),MESCLUN_CAP+1)</x:f>
        <x:v>19</x:v>
      </x:c>
      <x:c r="L3165" s="266" t="n">
        <x:f>SUM(I3165:K3165)</x:f>
        <x:v>39</x:v>
      </x:c>
      <x:c r="M3165" s="267" t="n">
        <x:f>I3165*TOMATO_HOURS*WEEKS*(1+TOMATO_DIM)^I3165+J3165*CARROT_HOURS*WEEKS*(1+CARROT_DIM)^J3165+K3165*MESCLUN_HOURS*WEEKS*(1+MESCLUN_DIM)^K3165</x:f>
        <x:v>2322.247915804319</x:v>
      </x:c>
      <x:c r="N3165" s="267" t="n">
        <x:f>MAX(M3165-FARMER_HOURS,0)/TEMP_HOURS_PER_WORKER</x:f>
        <x:v>1.1126721637529993</x:v>
      </x:c>
      <x:c r="O3165" s="268" t="n">
        <x:f>I3165*TOMATO_PRICE+J3165*CARROT_PRICE+K3165*MESCLUN_PRICE</x:f>
        <x:v>120004</x:v>
      </x:c>
      <x:c r="P3165" s="268" t="n">
        <x:f>I3165*TOMATO_FERTILIZER+J3165*CARROT_FERTILIZER+K3165*MESCLUN_FERTILIZER</x:f>
        <x:v>27280</x:v>
      </x:c>
      <x:c r="Q3165" s="268" t="n">
        <x:f>MIN(M3165,FARMER_HOURS)*FARMER_RATE+MAX(M3165-FARMER_HOURS,0)*TEMP_RATE</x:f>
        <x:v>52816.804093824976</x:v>
      </x:c>
      <x:c r="R3165" s="268" t="n">
        <x:f>O3165-P3165-Q3165-FIXED_COST</x:f>
        <x:v>19907.195906175024</x:v>
      </x:c>
      <x:c r="S3165" s="139" t="str">
        <x:f>IF(AND(L3165&lt;=TOTAL_BED_CAP,N3165&lt;=TEMP_WORKER_CAP),"YES","NO")</x:f>
        <x:v>YES</x:v>
      </x:c>
      <x:c r="T3165" s="139" t="n">
        <x:f>IF(S3165="YES",R3165,-1E+99)</x:f>
        <x:v>19907.195906175024</x:v>
      </x:c>
    </x:row>
    <x:row r="3166">
      <x:c r="A3166" s="139"/>
      <x:c r="B3166" s="139"/>
      <x:c r="C3166" s="139"/>
      <x:c r="D3166" s="139"/>
      <x:c r="E3166" s="139"/>
      <x:c r="F3166" s="139"/>
      <x:c r="G3166" s="139"/>
      <x:c r="H3166" s="139"/>
      <x:c r="I3166" s="266" t="n">
        <x:f>INT((ROW()-ROW($I$46))/((CARROT_CAP+1)*(MESCLUN_CAP+1)))</x:f>
        <x:v>4</x:v>
      </x:c>
      <x:c r="J3166" s="266" t="n">
        <x:f>MOD(INT((ROW()-ROW($I$46))/(MESCLUN_CAP+1)),CARROT_CAP+1)</x:f>
        <x:v>16</x:v>
      </x:c>
      <x:c r="K3166" s="266" t="n">
        <x:f>MOD(ROW()-ROW($I$46),MESCLUN_CAP+1)</x:f>
        <x:v>20</x:v>
      </x:c>
      <x:c r="L3166" s="266" t="n">
        <x:f>SUM(I3166:K3166)</x:f>
        <x:v>40</x:v>
      </x:c>
      <x:c r="M3166" s="267" t="n">
        <x:f>I3166*TOMATO_HOURS*WEEKS*(1+TOMATO_DIM)^I3166+J3166*CARROT_HOURS*WEEKS*(1+CARROT_DIM)^J3166+K3166*MESCLUN_HOURS*WEEKS*(1+MESCLUN_DIM)^K3166</x:f>
        <x:v>2393.472206454796</x:v>
      </x:c>
      <x:c r="N3166" s="267" t="n">
        <x:f>MAX(M3166-FARMER_HOURS,0)/TEMP_HOURS_PER_WORKER</x:f>
        <x:v>1.1621334767047193</x:v>
      </x:c>
      <x:c r="O3166" s="268" t="n">
        <x:f>I3166*TOMATO_PRICE+J3166*CARROT_PRICE+K3166*MESCLUN_PRICE</x:f>
        <x:v>122704</x:v>
      </x:c>
      <x:c r="P3166" s="268" t="n">
        <x:f>I3166*TOMATO_FERTILIZER+J3166*CARROT_FERTILIZER+K3166*MESCLUN_FERTILIZER</x:f>
        <x:v>28160</x:v>
      </x:c>
      <x:c r="Q3166" s="268" t="n">
        <x:f>MIN(M3166,FARMER_HOURS)*FARMER_RATE+MAX(M3166-FARMER_HOURS,0)*TEMP_RATE</x:f>
        <x:v>54053.336917617984</x:v>
      </x:c>
      <x:c r="R3166" s="268" t="n">
        <x:f>O3166-P3166-Q3166-FIXED_COST</x:f>
        <x:v>20490.663082382016</x:v>
      </x:c>
      <x:c r="S3166" s="139" t="str">
        <x:f>IF(AND(L3166&lt;=TOTAL_BED_CAP,N3166&lt;=TEMP_WORKER_CAP),"YES","NO")</x:f>
        <x:v>YES</x:v>
      </x:c>
      <x:c r="T3166" s="139" t="n">
        <x:f>IF(S3166="YES",R3166,-1E+99)</x:f>
        <x:v>20490.663082382016</x:v>
      </x:c>
    </x:row>
    <x:row r="3167">
      <x:c r="A3167" s="139"/>
      <x:c r="B3167" s="139"/>
      <x:c r="C3167" s="139"/>
      <x:c r="D3167" s="139"/>
      <x:c r="E3167" s="139"/>
      <x:c r="F3167" s="139"/>
      <x:c r="G3167" s="139"/>
      <x:c r="H3167" s="139"/>
      <x:c r="I3167" s="266" t="n">
        <x:f>INT((ROW()-ROW($I$46))/((CARROT_CAP+1)*(MESCLUN_CAP+1)))</x:f>
        <x:v>4</x:v>
      </x:c>
      <x:c r="J3167" s="266" t="n">
        <x:f>MOD(INT((ROW()-ROW($I$46))/(MESCLUN_CAP+1)),CARROT_CAP+1)</x:f>
        <x:v>16</x:v>
      </x:c>
      <x:c r="K3167" s="266" t="n">
        <x:f>MOD(ROW()-ROW($I$46),MESCLUN_CAP+1)</x:f>
        <x:v>21</x:v>
      </x:c>
      <x:c r="L3167" s="266" t="n">
        <x:f>SUM(I3167:K3167)</x:f>
        <x:v>41</x:v>
      </x:c>
      <x:c r="M3167" s="267" t="n">
        <x:f>I3167*TOMATO_HOURS*WEEKS*(1+TOMATO_DIM)^I3167+J3167*CARROT_HOURS*WEEKS*(1+CARROT_DIM)^J3167+K3167*MESCLUN_HOURS*WEEKS*(1+MESCLUN_DIM)^K3167</x:f>
        <x:v>2466.3079466812396</x:v>
      </x:c>
      <x:c r="N3167" s="267" t="n">
        <x:f>MAX(M3167-FARMER_HOURS,0)/TEMP_HOURS_PER_WORKER</x:f>
        <x:v>1.212713851861972</x:v>
      </x:c>
      <x:c r="O3167" s="268" t="n">
        <x:f>I3167*TOMATO_PRICE+J3167*CARROT_PRICE+K3167*MESCLUN_PRICE</x:f>
        <x:v>125404</x:v>
      </x:c>
      <x:c r="P3167" s="268" t="n">
        <x:f>I3167*TOMATO_FERTILIZER+J3167*CARROT_FERTILIZER+K3167*MESCLUN_FERTILIZER</x:f>
        <x:v>29040</x:v>
      </x:c>
      <x:c r="Q3167" s="268" t="n">
        <x:f>MIN(M3167,FARMER_HOURS)*FARMER_RATE+MAX(M3167-FARMER_HOURS,0)*TEMP_RATE</x:f>
        <x:v>55317.846296549294</x:v>
      </x:c>
      <x:c r="R3167" s="268" t="n">
        <x:f>O3167-P3167-Q3167-FIXED_COST</x:f>
        <x:v>21046.153703450706</x:v>
      </x:c>
      <x:c r="S3167" s="139" t="str">
        <x:f>IF(AND(L3167&lt;=TOTAL_BED_CAP,N3167&lt;=TEMP_WORKER_CAP),"YES","NO")</x:f>
        <x:v>YES</x:v>
      </x:c>
      <x:c r="T3167" s="139" t="n">
        <x:f>IF(S3167="YES",R3167,-1E+99)</x:f>
        <x:v>21046.153703450706</x:v>
      </x:c>
    </x:row>
    <x:row r="3168">
      <x:c r="A3168" s="139"/>
      <x:c r="B3168" s="139"/>
      <x:c r="C3168" s="139"/>
      <x:c r="D3168" s="139"/>
      <x:c r="E3168" s="139"/>
      <x:c r="F3168" s="139"/>
      <x:c r="G3168" s="139"/>
      <x:c r="H3168" s="139"/>
      <x:c r="I3168" s="266" t="n">
        <x:f>INT((ROW()-ROW($I$46))/((CARROT_CAP+1)*(MESCLUN_CAP+1)))</x:f>
        <x:v>4</x:v>
      </x:c>
      <x:c r="J3168" s="266" t="n">
        <x:f>MOD(INT((ROW()-ROW($I$46))/(MESCLUN_CAP+1)),CARROT_CAP+1)</x:f>
        <x:v>16</x:v>
      </x:c>
      <x:c r="K3168" s="266" t="n">
        <x:f>MOD(ROW()-ROW($I$46),MESCLUN_CAP+1)</x:f>
        <x:v>22</x:v>
      </x:c>
      <x:c r="L3168" s="266" t="n">
        <x:f>SUM(I3168:K3168)</x:f>
        <x:v>42</x:v>
      </x:c>
      <x:c r="M3168" s="267" t="n">
        <x:f>I3168*TOMATO_HOURS*WEEKS*(1+TOMATO_DIM)^I3168+J3168*CARROT_HOURS*WEEKS*(1+CARROT_DIM)^J3168+K3168*MESCLUN_HOURS*WEEKS*(1+MESCLUN_DIM)^K3168</x:f>
        <x:v>2540.784293927636</x:v>
      </x:c>
      <x:c r="N3168" s="267" t="n">
        <x:f>MAX(M3168-FARMER_HOURS,0)/TEMP_HOURS_PER_WORKER</x:f>
        <x:v>1.2644335374497473</x:v>
      </x:c>
      <x:c r="O3168" s="268" t="n">
        <x:f>I3168*TOMATO_PRICE+J3168*CARROT_PRICE+K3168*MESCLUN_PRICE</x:f>
        <x:v>128104</x:v>
      </x:c>
      <x:c r="P3168" s="268" t="n">
        <x:f>I3168*TOMATO_FERTILIZER+J3168*CARROT_FERTILIZER+K3168*MESCLUN_FERTILIZER</x:f>
        <x:v>29920</x:v>
      </x:c>
      <x:c r="Q3168" s="268" t="n">
        <x:f>MIN(M3168,FARMER_HOURS)*FARMER_RATE+MAX(M3168-FARMER_HOURS,0)*TEMP_RATE</x:f>
        <x:v>56610.83843624368</x:v>
      </x:c>
      <x:c r="R3168" s="268" t="n">
        <x:f>O3168-P3168-Q3168-FIXED_COST</x:f>
        <x:v>21573.161563756323</x:v>
      </x:c>
      <x:c r="S3168" s="139" t="str">
        <x:f>IF(AND(L3168&lt;=TOTAL_BED_CAP,N3168&lt;=TEMP_WORKER_CAP),"YES","NO")</x:f>
        <x:v>YES</x:v>
      </x:c>
      <x:c r="T3168" s="139" t="n">
        <x:f>IF(S3168="YES",R3168,-1E+99)</x:f>
        <x:v>21573.161563756323</x:v>
      </x:c>
    </x:row>
    <x:row r="3169">
      <x:c r="A3169" s="139"/>
      <x:c r="B3169" s="139"/>
      <x:c r="C3169" s="139"/>
      <x:c r="D3169" s="139"/>
      <x:c r="E3169" s="139"/>
      <x:c r="F3169" s="139"/>
      <x:c r="G3169" s="139"/>
      <x:c r="H3169" s="139"/>
      <x:c r="I3169" s="266" t="n">
        <x:f>INT((ROW()-ROW($I$46))/((CARROT_CAP+1)*(MESCLUN_CAP+1)))</x:f>
        <x:v>4</x:v>
      </x:c>
      <x:c r="J3169" s="266" t="n">
        <x:f>MOD(INT((ROW()-ROW($I$46))/(MESCLUN_CAP+1)),CARROT_CAP+1)</x:f>
        <x:v>16</x:v>
      </x:c>
      <x:c r="K3169" s="266" t="n">
        <x:f>MOD(ROW()-ROW($I$46),MESCLUN_CAP+1)</x:f>
        <x:v>23</x:v>
      </x:c>
      <x:c r="L3169" s="266" t="n">
        <x:f>SUM(I3169:K3169)</x:f>
        <x:v>43</x:v>
      </x:c>
      <x:c r="M3169" s="267" t="n">
        <x:f>I3169*TOMATO_HOURS*WEEKS*(1+TOMATO_DIM)^I3169+J3169*CARROT_HOURS*WEEKS*(1+CARROT_DIM)^J3169+K3169*MESCLUN_HOURS*WEEKS*(1+MESCLUN_DIM)^K3169</x:f>
        <x:v>2616.9308827850723</x:v>
      </x:c>
      <x:c r="N3169" s="267" t="n">
        <x:f>MAX(M3169-FARMER_HOURS,0)/TEMP_HOURS_PER_WORKER</x:f>
        <x:v>1.3173131130451892</x:v>
      </x:c>
      <x:c r="O3169" s="268" t="n">
        <x:f>I3169*TOMATO_PRICE+J3169*CARROT_PRICE+K3169*MESCLUN_PRICE</x:f>
        <x:v>130804</x:v>
      </x:c>
      <x:c r="P3169" s="268" t="n">
        <x:f>I3169*TOMATO_FERTILIZER+J3169*CARROT_FERTILIZER+K3169*MESCLUN_FERTILIZER</x:f>
        <x:v>30800</x:v>
      </x:c>
      <x:c r="Q3169" s="268" t="n">
        <x:f>MIN(M3169,FARMER_HOURS)*FARMER_RATE+MAX(M3169-FARMER_HOURS,0)*TEMP_RATE</x:f>
        <x:v>57932.827826129724</x:v>
      </x:c>
      <x:c r="R3169" s="268" t="n">
        <x:f>O3169-P3169-Q3169-FIXED_COST</x:f>
        <x:v>22071.172173870276</x:v>
      </x:c>
      <x:c r="S3169" s="139" t="str">
        <x:f>IF(AND(L3169&lt;=TOTAL_BED_CAP,N3169&lt;=TEMP_WORKER_CAP),"YES","NO")</x:f>
        <x:v>YES</x:v>
      </x:c>
      <x:c r="T3169" s="139" t="n">
        <x:f>IF(S3169="YES",R3169,-1E+99)</x:f>
        <x:v>22071.172173870276</x:v>
      </x:c>
    </x:row>
    <x:row r="3170">
      <x:c r="A3170" s="139"/>
      <x:c r="B3170" s="139"/>
      <x:c r="C3170" s="139"/>
      <x:c r="D3170" s="139"/>
      <x:c r="E3170" s="139"/>
      <x:c r="F3170" s="139"/>
      <x:c r="G3170" s="139"/>
      <x:c r="H3170" s="139"/>
      <x:c r="I3170" s="266" t="n">
        <x:f>INT((ROW()-ROW($I$46))/((CARROT_CAP+1)*(MESCLUN_CAP+1)))</x:f>
        <x:v>4</x:v>
      </x:c>
      <x:c r="J3170" s="266" t="n">
        <x:f>MOD(INT((ROW()-ROW($I$46))/(MESCLUN_CAP+1)),CARROT_CAP+1)</x:f>
        <x:v>16</x:v>
      </x:c>
      <x:c r="K3170" s="266" t="n">
        <x:f>MOD(ROW()-ROW($I$46),MESCLUN_CAP+1)</x:f>
        <x:v>24</x:v>
      </x:c>
      <x:c r="L3170" s="266" t="n">
        <x:f>SUM(I3170:K3170)</x:f>
        <x:v>44</x:v>
      </x:c>
      <x:c r="M3170" s="267" t="n">
        <x:f>I3170*TOMATO_HOURS*WEEKS*(1+TOMATO_DIM)^I3170+J3170*CARROT_HOURS*WEEKS*(1+CARROT_DIM)^J3170+K3170*MESCLUN_HOURS*WEEKS*(1+MESCLUN_DIM)^K3170</x:f>
        <x:v>2694.777832364568</x:v>
      </x:c>
      <x:c r="N3170" s="267" t="n">
        <x:f>MAX(M3170-FARMER_HOURS,0)/TEMP_HOURS_PER_WORKER</x:f>
        <x:v>1.3713734946976166</x:v>
      </x:c>
      <x:c r="O3170" s="268" t="n">
        <x:f>I3170*TOMATO_PRICE+J3170*CARROT_PRICE+K3170*MESCLUN_PRICE</x:f>
        <x:v>133504</x:v>
      </x:c>
      <x:c r="P3170" s="268" t="n">
        <x:f>I3170*TOMATO_FERTILIZER+J3170*CARROT_FERTILIZER+K3170*MESCLUN_FERTILIZER</x:f>
        <x:v>31680</x:v>
      </x:c>
      <x:c r="Q3170" s="268" t="n">
        <x:f>MIN(M3170,FARMER_HOURS)*FARMER_RATE+MAX(M3170-FARMER_HOURS,0)*TEMP_RATE</x:f>
        <x:v>59284.337367440414</x:v>
      </x:c>
      <x:c r="R3170" s="268" t="n">
        <x:f>O3170-P3170-Q3170-FIXED_COST</x:f>
        <x:v>22539.662632559586</x:v>
      </x:c>
      <x:c r="S3170" s="139" t="str">
        <x:f>IF(AND(L3170&lt;=TOTAL_BED_CAP,N3170&lt;=TEMP_WORKER_CAP),"YES","NO")</x:f>
        <x:v>YES</x:v>
      </x:c>
      <x:c r="T3170" s="139" t="n">
        <x:f>IF(S3170="YES",R3170,-1E+99)</x:f>
        <x:v>22539.662632559586</x:v>
      </x:c>
    </x:row>
    <x:row r="3171">
      <x:c r="A3171" s="139"/>
      <x:c r="B3171" s="139"/>
      <x:c r="C3171" s="139"/>
      <x:c r="D3171" s="139"/>
      <x:c r="E3171" s="139"/>
      <x:c r="F3171" s="139"/>
      <x:c r="G3171" s="139"/>
      <x:c r="H3171" s="139"/>
      <x:c r="I3171" s="266" t="n">
        <x:f>INT((ROW()-ROW($I$46))/((CARROT_CAP+1)*(MESCLUN_CAP+1)))</x:f>
        <x:v>4</x:v>
      </x:c>
      <x:c r="J3171" s="266" t="n">
        <x:f>MOD(INT((ROW()-ROW($I$46))/(MESCLUN_CAP+1)),CARROT_CAP+1)</x:f>
        <x:v>16</x:v>
      </x:c>
      <x:c r="K3171" s="266" t="n">
        <x:f>MOD(ROW()-ROW($I$46),MESCLUN_CAP+1)</x:f>
        <x:v>25</x:v>
      </x:c>
      <x:c r="L3171" s="266" t="n">
        <x:f>SUM(I3171:K3171)</x:f>
        <x:v>45</x:v>
      </x:c>
      <x:c r="M3171" s="267" t="n">
        <x:f>I3171*TOMATO_HOURS*WEEKS*(1+TOMATO_DIM)^I3171+J3171*CARROT_HOURS*WEEKS*(1+CARROT_DIM)^J3171+K3171*MESCLUN_HOURS*WEEKS*(1+MESCLUN_DIM)^K3171</x:f>
        <x:v>2774.3557537796655</x:v>
      </x:c>
      <x:c r="N3171" s="267" t="n">
        <x:f>MAX(M3171-FARMER_HOURS,0)/TEMP_HOURS_PER_WORKER</x:f>
        <x:v>1.4266359401247677</x:v>
      </x:c>
      <x:c r="O3171" s="268" t="n">
        <x:f>I3171*TOMATO_PRICE+J3171*CARROT_PRICE+K3171*MESCLUN_PRICE</x:f>
        <x:v>136204</x:v>
      </x:c>
      <x:c r="P3171" s="268" t="n">
        <x:f>I3171*TOMATO_FERTILIZER+J3171*CARROT_FERTILIZER+K3171*MESCLUN_FERTILIZER</x:f>
        <x:v>32560</x:v>
      </x:c>
      <x:c r="Q3171" s="268" t="n">
        <x:f>MIN(M3171,FARMER_HOURS)*FARMER_RATE+MAX(M3171-FARMER_HOURS,0)*TEMP_RATE</x:f>
        <x:v>60665.89850311919</x:v>
      </x:c>
      <x:c r="R3171" s="268" t="n">
        <x:f>O3171-P3171-Q3171-FIXED_COST</x:f>
        <x:v>22978.10149688081</x:v>
      </x:c>
      <x:c r="S3171" s="139" t="str">
        <x:f>IF(AND(L3171&lt;=TOTAL_BED_CAP,N3171&lt;=TEMP_WORKER_CAP),"YES","NO")</x:f>
        <x:v>YES</x:v>
      </x:c>
      <x:c r="T3171" s="139" t="n">
        <x:f>IF(S3171="YES",R3171,-1E+99)</x:f>
        <x:v>22978.10149688081</x:v>
      </x:c>
    </x:row>
    <x:row r="3172">
      <x:c r="A3172" s="139"/>
      <x:c r="B3172" s="139"/>
      <x:c r="C3172" s="139"/>
      <x:c r="D3172" s="139"/>
      <x:c r="E3172" s="139"/>
      <x:c r="F3172" s="139"/>
      <x:c r="G3172" s="139"/>
      <x:c r="H3172" s="139"/>
      <x:c r="I3172" s="266" t="n">
        <x:f>INT((ROW()-ROW($I$46))/((CARROT_CAP+1)*(MESCLUN_CAP+1)))</x:f>
        <x:v>4</x:v>
      </x:c>
      <x:c r="J3172" s="266" t="n">
        <x:f>MOD(INT((ROW()-ROW($I$46))/(MESCLUN_CAP+1)),CARROT_CAP+1)</x:f>
        <x:v>16</x:v>
      </x:c>
      <x:c r="K3172" s="266" t="n">
        <x:f>MOD(ROW()-ROW($I$46),MESCLUN_CAP+1)</x:f>
        <x:v>26</x:v>
      </x:c>
      <x:c r="L3172" s="266" t="n">
        <x:f>SUM(I3172:K3172)</x:f>
        <x:v>46</x:v>
      </x:c>
      <x:c r="M3172" s="267" t="n">
        <x:f>I3172*TOMATO_HOURS*WEEKS*(1+TOMATO_DIM)^I3172+J3172*CARROT_HOURS*WEEKS*(1+CARROT_DIM)^J3172+K3172*MESCLUN_HOURS*WEEKS*(1+MESCLUN_DIM)^K3172</x:f>
        <x:v>2855.6957577403828</x:v>
      </x:c>
      <x:c r="N3172" s="267" t="n">
        <x:f>MAX(M3172-FARMER_HOURS,0)/TEMP_HOURS_PER_WORKER</x:f>
        <x:v>1.483122053986377</x:v>
      </x:c>
      <x:c r="O3172" s="268" t="n">
        <x:f>I3172*TOMATO_PRICE+J3172*CARROT_PRICE+K3172*MESCLUN_PRICE</x:f>
        <x:v>138904</x:v>
      </x:c>
      <x:c r="P3172" s="268" t="n">
        <x:f>I3172*TOMATO_FERTILIZER+J3172*CARROT_FERTILIZER+K3172*MESCLUN_FERTILIZER</x:f>
        <x:v>33440</x:v>
      </x:c>
      <x:c r="Q3172" s="268" t="n">
        <x:f>MIN(M3172,FARMER_HOURS)*FARMER_RATE+MAX(M3172-FARMER_HOURS,0)*TEMP_RATE</x:f>
        <x:v>62078.05134965942</x:v>
      </x:c>
      <x:c r="R3172" s="268" t="n">
        <x:f>O3172-P3172-Q3172-FIXED_COST</x:f>
        <x:v>23385.94865034058</x:v>
      </x:c>
      <x:c r="S3172" s="139" t="str">
        <x:f>IF(AND(L3172&lt;=TOTAL_BED_CAP,N3172&lt;=TEMP_WORKER_CAP),"YES","NO")</x:f>
        <x:v>YES</x:v>
      </x:c>
      <x:c r="T3172" s="139" t="n">
        <x:f>IF(S3172="YES",R3172,-1E+99)</x:f>
        <x:v>23385.94865034058</x:v>
      </x:c>
    </x:row>
    <x:row r="3173">
      <x:c r="A3173" s="139"/>
      <x:c r="B3173" s="139"/>
      <x:c r="C3173" s="139"/>
      <x:c r="D3173" s="139"/>
      <x:c r="E3173" s="139"/>
      <x:c r="F3173" s="139"/>
      <x:c r="G3173" s="139"/>
      <x:c r="H3173" s="139"/>
      <x:c r="I3173" s="266" t="n">
        <x:f>INT((ROW()-ROW($I$46))/((CARROT_CAP+1)*(MESCLUN_CAP+1)))</x:f>
        <x:v>4</x:v>
      </x:c>
      <x:c r="J3173" s="266" t="n">
        <x:f>MOD(INT((ROW()-ROW($I$46))/(MESCLUN_CAP+1)),CARROT_CAP+1)</x:f>
        <x:v>16</x:v>
      </x:c>
      <x:c r="K3173" s="266" t="n">
        <x:f>MOD(ROW()-ROW($I$46),MESCLUN_CAP+1)</x:f>
        <x:v>27</x:v>
      </x:c>
      <x:c r="L3173" s="266" t="n">
        <x:f>SUM(I3173:K3173)</x:f>
        <x:v>47</x:v>
      </x:c>
      <x:c r="M3173" s="267" t="n">
        <x:f>I3173*TOMATO_HOURS*WEEKS*(1+TOMATO_DIM)^I3173+J3173*CARROT_HOURS*WEEKS*(1+CARROT_DIM)^J3173+K3173*MESCLUN_HOURS*WEEKS*(1+MESCLUN_DIM)^K3173</x:f>
        <x:v>2938.8294622601397</x:v>
      </x:c>
      <x:c r="N3173" s="267" t="n">
        <x:f>MAX(M3173-FARMER_HOURS,0)/TEMP_HOURS_PER_WORKER</x:f>
        <x:v>1.540853793236208</x:v>
      </x:c>
      <x:c r="O3173" s="268" t="n">
        <x:f>I3173*TOMATO_PRICE+J3173*CARROT_PRICE+K3173*MESCLUN_PRICE</x:f>
        <x:v>141604</x:v>
      </x:c>
      <x:c r="P3173" s="268" t="n">
        <x:f>I3173*TOMATO_FERTILIZER+J3173*CARROT_FERTILIZER+K3173*MESCLUN_FERTILIZER</x:f>
        <x:v>34320</x:v>
      </x:c>
      <x:c r="Q3173" s="268" t="n">
        <x:f>MIN(M3173,FARMER_HOURS)*FARMER_RATE+MAX(M3173-FARMER_HOURS,0)*TEMP_RATE</x:f>
        <x:v>63521.344830905204</x:v>
      </x:c>
      <x:c r="R3173" s="268" t="n">
        <x:f>O3173-P3173-Q3173-FIXED_COST</x:f>
        <x:v>23762.655169094796</x:v>
      </x:c>
      <x:c r="S3173" s="139" t="str">
        <x:f>IF(AND(L3173&lt;=TOTAL_BED_CAP,N3173&lt;=TEMP_WORKER_CAP),"YES","NO")</x:f>
        <x:v>YES</x:v>
      </x:c>
      <x:c r="T3173" s="139" t="n">
        <x:f>IF(S3173="YES",R3173,-1E+99)</x:f>
        <x:v>23762.655169094796</x:v>
      </x:c>
    </x:row>
    <x:row r="3174">
      <x:c r="A3174" s="139"/>
      <x:c r="B3174" s="139"/>
      <x:c r="C3174" s="139"/>
      <x:c r="D3174" s="139"/>
      <x:c r="E3174" s="139"/>
      <x:c r="F3174" s="139"/>
      <x:c r="G3174" s="139"/>
      <x:c r="H3174" s="139"/>
      <x:c r="I3174" s="266" t="n">
        <x:f>INT((ROW()-ROW($I$46))/((CARROT_CAP+1)*(MESCLUN_CAP+1)))</x:f>
        <x:v>4</x:v>
      </x:c>
      <x:c r="J3174" s="266" t="n">
        <x:f>MOD(INT((ROW()-ROW($I$46))/(MESCLUN_CAP+1)),CARROT_CAP+1)</x:f>
        <x:v>16</x:v>
      </x:c>
      <x:c r="K3174" s="266" t="n">
        <x:f>MOD(ROW()-ROW($I$46),MESCLUN_CAP+1)</x:f>
        <x:v>28</x:v>
      </x:c>
      <x:c r="L3174" s="266" t="n">
        <x:f>SUM(I3174:K3174)</x:f>
        <x:v>48</x:v>
      </x:c>
      <x:c r="M3174" s="267" t="n">
        <x:f>I3174*TOMATO_HOURS*WEEKS*(1+TOMATO_DIM)^I3174+J3174*CARROT_HOURS*WEEKS*(1+CARROT_DIM)^J3174+K3174*MESCLUN_HOURS*WEEKS*(1+MESCLUN_DIM)^K3174</x:f>
        <x:v>3023.7890004772935</x:v>
      </x:c>
      <x:c r="N3174" s="267" t="n">
        <x:f>MAX(M3174-FARMER_HOURS,0)/TEMP_HOURS_PER_WORKER</x:f>
        <x:v>1.599853472553676</x:v>
      </x:c>
      <x:c r="O3174" s="268" t="n">
        <x:f>I3174*TOMATO_PRICE+J3174*CARROT_PRICE+K3174*MESCLUN_PRICE</x:f>
        <x:v>144304</x:v>
      </x:c>
      <x:c r="P3174" s="268" t="n">
        <x:f>I3174*TOMATO_FERTILIZER+J3174*CARROT_FERTILIZER+K3174*MESCLUN_FERTILIZER</x:f>
        <x:v>35200</x:v>
      </x:c>
      <x:c r="Q3174" s="268" t="n">
        <x:f>MIN(M3174,FARMER_HOURS)*FARMER_RATE+MAX(M3174-FARMER_HOURS,0)*TEMP_RATE</x:f>
        <x:v>64996.3368138419</x:v>
      </x:c>
      <x:c r="R3174" s="268" t="n">
        <x:f>O3174-P3174-Q3174-FIXED_COST</x:f>
        <x:v>24107.663186158097</x:v>
      </x:c>
      <x:c r="S3174" s="139" t="str">
        <x:f>IF(AND(L3174&lt;=TOTAL_BED_CAP,N3174&lt;=TEMP_WORKER_CAP),"YES","NO")</x:f>
        <x:v>YES</x:v>
      </x:c>
      <x:c r="T3174" s="139" t="n">
        <x:f>IF(S3174="YES",R3174,-1E+99)</x:f>
        <x:v>24107.663186158097</x:v>
      </x:c>
    </x:row>
    <x:row r="3175">
      <x:c r="A3175" s="139"/>
      <x:c r="B3175" s="139"/>
      <x:c r="C3175" s="139"/>
      <x:c r="D3175" s="139"/>
      <x:c r="E3175" s="139"/>
      <x:c r="F3175" s="139"/>
      <x:c r="G3175" s="139"/>
      <x:c r="H3175" s="139"/>
      <x:c r="I3175" s="266" t="n">
        <x:f>INT((ROW()-ROW($I$46))/((CARROT_CAP+1)*(MESCLUN_CAP+1)))</x:f>
        <x:v>4</x:v>
      </x:c>
      <x:c r="J3175" s="266" t="n">
        <x:f>MOD(INT((ROW()-ROW($I$46))/(MESCLUN_CAP+1)),CARROT_CAP+1)</x:f>
        <x:v>16</x:v>
      </x:c>
      <x:c r="K3175" s="266" t="n">
        <x:f>MOD(ROW()-ROW($I$46),MESCLUN_CAP+1)</x:f>
        <x:v>29</x:v>
      </x:c>
      <x:c r="L3175" s="266" t="n">
        <x:f>SUM(I3175:K3175)</x:f>
        <x:v>49</x:v>
      </x:c>
      <x:c r="M3175" s="267" t="n">
        <x:f>I3175*TOMATO_HOURS*WEEKS*(1+TOMATO_DIM)^I3175+J3175*CARROT_HOURS*WEEKS*(1+CARROT_DIM)^J3175+K3175*MESCLUN_HOURS*WEEKS*(1+MESCLUN_DIM)^K3175</x:f>
        <x:v>3110.6070285929463</x:v>
      </x:c>
      <x:c r="N3175" s="267" t="n">
        <x:f>MAX(M3175-FARMER_HOURS,0)/TEMP_HOURS_PER_WORKER</x:f>
        <x:v>1.6601437698562127</x:v>
      </x:c>
      <x:c r="O3175" s="268" t="n">
        <x:f>I3175*TOMATO_PRICE+J3175*CARROT_PRICE+K3175*MESCLUN_PRICE</x:f>
        <x:v>147004</x:v>
      </x:c>
      <x:c r="P3175" s="268" t="n">
        <x:f>I3175*TOMATO_FERTILIZER+J3175*CARROT_FERTILIZER+K3175*MESCLUN_FERTILIZER</x:f>
        <x:v>36080</x:v>
      </x:c>
      <x:c r="Q3175" s="268" t="n">
        <x:f>MIN(M3175,FARMER_HOURS)*FARMER_RATE+MAX(M3175-FARMER_HOURS,0)*TEMP_RATE</x:f>
        <x:v>66503.59424640532</x:v>
      </x:c>
      <x:c r="R3175" s="268" t="n">
        <x:f>O3175-P3175-Q3175-FIXED_COST</x:f>
        <x:v>24420.405753594678</x:v>
      </x:c>
      <x:c r="S3175" s="139" t="str">
        <x:f>IF(AND(L3175&lt;=TOTAL_BED_CAP,N3175&lt;=TEMP_WORKER_CAP),"YES","NO")</x:f>
        <x:v>YES</x:v>
      </x:c>
      <x:c r="T3175" s="139" t="n">
        <x:f>IF(S3175="YES",R3175,-1E+99)</x:f>
        <x:v>24420.405753594678</x:v>
      </x:c>
    </x:row>
    <x:row r="3176">
      <x:c r="A3176" s="139"/>
      <x:c r="B3176" s="139"/>
      <x:c r="C3176" s="139"/>
      <x:c r="D3176" s="139"/>
      <x:c r="E3176" s="139"/>
      <x:c r="F3176" s="139"/>
      <x:c r="G3176" s="139"/>
      <x:c r="H3176" s="139"/>
      <x:c r="I3176" s="266" t="n">
        <x:f>INT((ROW()-ROW($I$46))/((CARROT_CAP+1)*(MESCLUN_CAP+1)))</x:f>
        <x:v>4</x:v>
      </x:c>
      <x:c r="J3176" s="266" t="n">
        <x:f>MOD(INT((ROW()-ROW($I$46))/(MESCLUN_CAP+1)),CARROT_CAP+1)</x:f>
        <x:v>16</x:v>
      </x:c>
      <x:c r="K3176" s="266" t="n">
        <x:f>MOD(ROW()-ROW($I$46),MESCLUN_CAP+1)</x:f>
        <x:v>30</x:v>
      </x:c>
      <x:c r="L3176" s="266" t="n">
        <x:f>SUM(I3176:K3176)</x:f>
        <x:v>50</x:v>
      </x:c>
      <x:c r="M3176" s="267" t="n">
        <x:f>I3176*TOMATO_HOURS*WEEKS*(1+TOMATO_DIM)^I3176+J3176*CARROT_HOURS*WEEKS*(1+CARROT_DIM)^J3176+K3176*MESCLUN_HOURS*WEEKS*(1+MESCLUN_DIM)^K3176</x:f>
        <x:v>3199.3167339267166</x:v>
      </x:c>
      <x:c r="N3176" s="267" t="n">
        <x:f>MAX(M3176-FARMER_HOURS,0)/TEMP_HOURS_PER_WORKER</x:f>
        <x:v>1.7217477318935532</x:v>
      </x:c>
      <x:c r="O3176" s="268" t="n">
        <x:f>I3176*TOMATO_PRICE+J3176*CARROT_PRICE+K3176*MESCLUN_PRICE</x:f>
        <x:v>149704</x:v>
      </x:c>
      <x:c r="P3176" s="268" t="n">
        <x:f>I3176*TOMATO_FERTILIZER+J3176*CARROT_FERTILIZER+K3176*MESCLUN_FERTILIZER</x:f>
        <x:v>36960</x:v>
      </x:c>
      <x:c r="Q3176" s="268" t="n">
        <x:f>MIN(M3176,FARMER_HOURS)*FARMER_RATE+MAX(M3176-FARMER_HOURS,0)*TEMP_RATE</x:f>
        <x:v>68043.69329733882</x:v>
      </x:c>
      <x:c r="R3176" s="268" t="n">
        <x:f>O3176-P3176-Q3176-FIXED_COST</x:f>
        <x:v>24700.306702661182</x:v>
      </x:c>
      <x:c r="S3176" s="139" t="str">
        <x:f>IF(AND(L3176&lt;=TOTAL_BED_CAP,N3176&lt;=TEMP_WORKER_CAP),"YES","NO")</x:f>
        <x:v>YES</x:v>
      </x:c>
      <x:c r="T3176" s="139" t="n">
        <x:f>IF(S3176="YES",R3176,-1E+99)</x:f>
        <x:v>24700.306702661182</x:v>
      </x:c>
    </x:row>
    <x:row r="3177">
      <x:c r="A3177" s="139"/>
      <x:c r="B3177" s="139"/>
      <x:c r="C3177" s="139"/>
      <x:c r="D3177" s="139"/>
      <x:c r="E3177" s="139"/>
      <x:c r="F3177" s="139"/>
      <x:c r="G3177" s="139"/>
      <x:c r="H3177" s="139"/>
      <x:c r="I3177" s="266" t="n">
        <x:f>INT((ROW()-ROW($I$46))/((CARROT_CAP+1)*(MESCLUN_CAP+1)))</x:f>
        <x:v>4</x:v>
      </x:c>
      <x:c r="J3177" s="266" t="n">
        <x:f>MOD(INT((ROW()-ROW($I$46))/(MESCLUN_CAP+1)),CARROT_CAP+1)</x:f>
        <x:v>17</x:v>
      </x:c>
      <x:c r="K3177" s="266" t="n">
        <x:f>MOD(ROW()-ROW($I$46),MESCLUN_CAP+1)</x:f>
        <x:v>0</x:v>
      </x:c>
      <x:c r="L3177" s="266" t="n">
        <x:f>SUM(I3177:K3177)</x:f>
        <x:v>21</x:v>
      </x:c>
      <x:c r="M3177" s="267" t="n">
        <x:f>I3177*TOMATO_HOURS*WEEKS*(1+TOMATO_DIM)^I3177+J3177*CARROT_HOURS*WEEKS*(1+CARROT_DIM)^J3177+K3177*MESCLUN_HOURS*WEEKS*(1+MESCLUN_DIM)^K3177</x:f>
        <x:v>1303.101313200309</x:v>
      </x:c>
      <x:c r="N3177" s="267" t="n">
        <x:f>MAX(M3177-FARMER_HOURS,0)/TEMP_HOURS_PER_WORKER</x:f>
        <x:v>0.40493146750021464</x:v>
      </x:c>
      <x:c r="O3177" s="268" t="n">
        <x:f>I3177*TOMATO_PRICE+J3177*CARROT_PRICE+K3177*MESCLUN_PRICE</x:f>
        <x:v>70798</x:v>
      </x:c>
      <x:c r="P3177" s="268" t="n">
        <x:f>I3177*TOMATO_FERTILIZER+J3177*CARROT_FERTILIZER+K3177*MESCLUN_FERTILIZER</x:f>
        <x:v>11000</x:v>
      </x:c>
      <x:c r="Q3177" s="268" t="n">
        <x:f>MIN(M3177,FARMER_HOURS)*FARMER_RATE+MAX(M3177-FARMER_HOURS,0)*TEMP_RATE</x:f>
        <x:v>35123.286687505366</x:v>
      </x:c>
      <x:c r="R3177" s="268" t="n">
        <x:f>O3177-P3177-Q3177-FIXED_COST</x:f>
        <x:v>4674.713312494634</x:v>
      </x:c>
      <x:c r="S3177" s="139" t="str">
        <x:f>IF(AND(L3177&lt;=TOTAL_BED_CAP,N3177&lt;=TEMP_WORKER_CAP),"YES","NO")</x:f>
        <x:v>YES</x:v>
      </x:c>
      <x:c r="T3177" s="139" t="n">
        <x:f>IF(S3177="YES",R3177,-1E+99)</x:f>
        <x:v>4674.713312494634</x:v>
      </x:c>
    </x:row>
    <x:row r="3178">
      <x:c r="A3178" s="139"/>
      <x:c r="B3178" s="139"/>
      <x:c r="C3178" s="139"/>
      <x:c r="D3178" s="139"/>
      <x:c r="E3178" s="139"/>
      <x:c r="F3178" s="139"/>
      <x:c r="G3178" s="139"/>
      <x:c r="H3178" s="139"/>
      <x:c r="I3178" s="266" t="n">
        <x:f>INT((ROW()-ROW($I$46))/((CARROT_CAP+1)*(MESCLUN_CAP+1)))</x:f>
        <x:v>4</x:v>
      </x:c>
      <x:c r="J3178" s="266" t="n">
        <x:f>MOD(INT((ROW()-ROW($I$46))/(MESCLUN_CAP+1)),CARROT_CAP+1)</x:f>
        <x:v>17</x:v>
      </x:c>
      <x:c r="K3178" s="266" t="n">
        <x:f>MOD(ROW()-ROW($I$46),MESCLUN_CAP+1)</x:f>
        <x:v>1</x:v>
      </x:c>
      <x:c r="L3178" s="266" t="n">
        <x:f>SUM(I3178:K3178)</x:f>
        <x:v>22</x:v>
      </x:c>
      <x:c r="M3178" s="267" t="n">
        <x:f>I3178*TOMATO_HOURS*WEEKS*(1+TOMATO_DIM)^I3178+J3178*CARROT_HOURS*WEEKS*(1+CARROT_DIM)^J3178+K3178*MESCLUN_HOURS*WEEKS*(1+MESCLUN_DIM)^K3178</x:f>
        <x:v>1348.663813200309</x:v>
      </x:c>
      <x:c r="N3178" s="267" t="n">
        <x:f>MAX(M3178-FARMER_HOURS,0)/TEMP_HOURS_PER_WORKER</x:f>
        <x:v>0.4365720925002146</x:v>
      </x:c>
      <x:c r="O3178" s="268" t="n">
        <x:f>I3178*TOMATO_PRICE+J3178*CARROT_PRICE+K3178*MESCLUN_PRICE</x:f>
        <x:v>73498</x:v>
      </x:c>
      <x:c r="P3178" s="268" t="n">
        <x:f>I3178*TOMATO_FERTILIZER+J3178*CARROT_FERTILIZER+K3178*MESCLUN_FERTILIZER</x:f>
        <x:v>11880</x:v>
      </x:c>
      <x:c r="Q3178" s="268" t="n">
        <x:f>MIN(M3178,FARMER_HOURS)*FARMER_RATE+MAX(M3178-FARMER_HOURS,0)*TEMP_RATE</x:f>
        <x:v>35914.302312505366</x:v>
      </x:c>
      <x:c r="R3178" s="268" t="n">
        <x:f>O3178-P3178-Q3178-FIXED_COST</x:f>
        <x:v>5703.697687494634</x:v>
      </x:c>
      <x:c r="S3178" s="139" t="str">
        <x:f>IF(AND(L3178&lt;=TOTAL_BED_CAP,N3178&lt;=TEMP_WORKER_CAP),"YES","NO")</x:f>
        <x:v>YES</x:v>
      </x:c>
      <x:c r="T3178" s="139" t="n">
        <x:f>IF(S3178="YES",R3178,-1E+99)</x:f>
        <x:v>5703.697687494634</x:v>
      </x:c>
    </x:row>
    <x:row r="3179">
      <x:c r="A3179" s="139"/>
      <x:c r="B3179" s="139"/>
      <x:c r="C3179" s="139"/>
      <x:c r="D3179" s="139"/>
      <x:c r="E3179" s="139"/>
      <x:c r="F3179" s="139"/>
      <x:c r="G3179" s="139"/>
      <x:c r="H3179" s="139"/>
      <x:c r="I3179" s="266" t="n">
        <x:f>INT((ROW()-ROW($I$46))/((CARROT_CAP+1)*(MESCLUN_CAP+1)))</x:f>
        <x:v>4</x:v>
      </x:c>
      <x:c r="J3179" s="266" t="n">
        <x:f>MOD(INT((ROW()-ROW($I$46))/(MESCLUN_CAP+1)),CARROT_CAP+1)</x:f>
        <x:v>17</x:v>
      </x:c>
      <x:c r="K3179" s="266" t="n">
        <x:f>MOD(ROW()-ROW($I$46),MESCLUN_CAP+1)</x:f>
        <x:v>2</x:v>
      </x:c>
      <x:c r="L3179" s="266" t="n">
        <x:f>SUM(I3179:K3179)</x:f>
        <x:v>23</x:v>
      </x:c>
      <x:c r="M3179" s="267" t="n">
        <x:f>I3179*TOMATO_HOURS*WEEKS*(1+TOMATO_DIM)^I3179+J3179*CARROT_HOURS*WEEKS*(1+CARROT_DIM)^J3179+K3179*MESCLUN_HOURS*WEEKS*(1+MESCLUN_DIM)^K3179</x:f>
        <x:v>1395.365375700309</x:v>
      </x:c>
      <x:c r="N3179" s="267" t="n">
        <x:f>MAX(M3179-FARMER_HOURS,0)/TEMP_HOURS_PER_WORKER</x:f>
        <x:v>0.46900373312521454</x:v>
      </x:c>
      <x:c r="O3179" s="268" t="n">
        <x:f>I3179*TOMATO_PRICE+J3179*CARROT_PRICE+K3179*MESCLUN_PRICE</x:f>
        <x:v>76198</x:v>
      </x:c>
      <x:c r="P3179" s="268" t="n">
        <x:f>I3179*TOMATO_FERTILIZER+J3179*CARROT_FERTILIZER+K3179*MESCLUN_FERTILIZER</x:f>
        <x:v>12760</x:v>
      </x:c>
      <x:c r="Q3179" s="268" t="n">
        <x:f>MIN(M3179,FARMER_HOURS)*FARMER_RATE+MAX(M3179-FARMER_HOURS,0)*TEMP_RATE</x:f>
        <x:v>36725.093328130366</x:v>
      </x:c>
      <x:c r="R3179" s="268" t="n">
        <x:f>O3179-P3179-Q3179-FIXED_COST</x:f>
        <x:v>6712.906671869634</x:v>
      </x:c>
      <x:c r="S3179" s="139" t="str">
        <x:f>IF(AND(L3179&lt;=TOTAL_BED_CAP,N3179&lt;=TEMP_WORKER_CAP),"YES","NO")</x:f>
        <x:v>YES</x:v>
      </x:c>
      <x:c r="T3179" s="139" t="n">
        <x:f>IF(S3179="YES",R3179,-1E+99)</x:f>
        <x:v>6712.906671869634</x:v>
      </x:c>
    </x:row>
    <x:row r="3180">
      <x:c r="A3180" s="139"/>
      <x:c r="B3180" s="139"/>
      <x:c r="C3180" s="139"/>
      <x:c r="D3180" s="139"/>
      <x:c r="E3180" s="139"/>
      <x:c r="F3180" s="139"/>
      <x:c r="G3180" s="139"/>
      <x:c r="H3180" s="139"/>
      <x:c r="I3180" s="266" t="n">
        <x:f>INT((ROW()-ROW($I$46))/((CARROT_CAP+1)*(MESCLUN_CAP+1)))</x:f>
        <x:v>4</x:v>
      </x:c>
      <x:c r="J3180" s="266" t="n">
        <x:f>MOD(INT((ROW()-ROW($I$46))/(MESCLUN_CAP+1)),CARROT_CAP+1)</x:f>
        <x:v>17</x:v>
      </x:c>
      <x:c r="K3180" s="266" t="n">
        <x:f>MOD(ROW()-ROW($I$46),MESCLUN_CAP+1)</x:f>
        <x:v>3</x:v>
      </x:c>
      <x:c r="L3180" s="266" t="n">
        <x:f>SUM(I3180:K3180)</x:f>
        <x:v>24</x:v>
      </x:c>
      <x:c r="M3180" s="267" t="n">
        <x:f>I3180*TOMATO_HOURS*WEEKS*(1+TOMATO_DIM)^I3180+J3180*CARROT_HOURS*WEEKS*(1+CARROT_DIM)^J3180+K3180*MESCLUN_HOURS*WEEKS*(1+MESCLUN_DIM)^K3180</x:f>
        <x:v>1443.2273581221841</x:v>
      </x:c>
      <x:c r="N3180" s="267" t="n">
        <x:f>MAX(M3180-FARMER_HOURS,0)/TEMP_HOURS_PER_WORKER</x:f>
        <x:v>0.5022412209181835</x:v>
      </x:c>
      <x:c r="O3180" s="268" t="n">
        <x:f>I3180*TOMATO_PRICE+J3180*CARROT_PRICE+K3180*MESCLUN_PRICE</x:f>
        <x:v>78898</x:v>
      </x:c>
      <x:c r="P3180" s="268" t="n">
        <x:f>I3180*TOMATO_FERTILIZER+J3180*CARROT_FERTILIZER+K3180*MESCLUN_FERTILIZER</x:f>
        <x:v>13640</x:v>
      </x:c>
      <x:c r="Q3180" s="268" t="n">
        <x:f>MIN(M3180,FARMER_HOURS)*FARMER_RATE+MAX(M3180-FARMER_HOURS,0)*TEMP_RATE</x:f>
        <x:v>37556.030522954585</x:v>
      </x:c>
      <x:c r="R3180" s="268" t="n">
        <x:f>O3180-P3180-Q3180-FIXED_COST</x:f>
        <x:v>7701.969477045415</x:v>
      </x:c>
      <x:c r="S3180" s="139" t="str">
        <x:f>IF(AND(L3180&lt;=TOTAL_BED_CAP,N3180&lt;=TEMP_WORKER_CAP),"YES","NO")</x:f>
        <x:v>YES</x:v>
      </x:c>
      <x:c r="T3180" s="139" t="n">
        <x:f>IF(S3180="YES",R3180,-1E+99)</x:f>
        <x:v>7701.969477045415</x:v>
      </x:c>
    </x:row>
    <x:row r="3181">
      <x:c r="A3181" s="139"/>
      <x:c r="B3181" s="139"/>
      <x:c r="C3181" s="139"/>
      <x:c r="D3181" s="139"/>
      <x:c r="E3181" s="139"/>
      <x:c r="F3181" s="139"/>
      <x:c r="G3181" s="139"/>
      <x:c r="H3181" s="139"/>
      <x:c r="I3181" s="266" t="n">
        <x:f>INT((ROW()-ROW($I$46))/((CARROT_CAP+1)*(MESCLUN_CAP+1)))</x:f>
        <x:v>4</x:v>
      </x:c>
      <x:c r="J3181" s="266" t="n">
        <x:f>MOD(INT((ROW()-ROW($I$46))/(MESCLUN_CAP+1)),CARROT_CAP+1)</x:f>
        <x:v>17</x:v>
      </x:c>
      <x:c r="K3181" s="266" t="n">
        <x:f>MOD(ROW()-ROW($I$46),MESCLUN_CAP+1)</x:f>
        <x:v>4</x:v>
      </x:c>
      <x:c r="L3181" s="266" t="n">
        <x:f>SUM(I3181:K3181)</x:f>
        <x:v>25</x:v>
      </x:c>
      <x:c r="M3181" s="267" t="n">
        <x:f>I3181*TOMATO_HOURS*WEEKS*(1+TOMATO_DIM)^I3181+J3181*CARROT_HOURS*WEEKS*(1+CARROT_DIM)^J3181+K3181*MESCLUN_HOURS*WEEKS*(1+MESCLUN_DIM)^K3181</x:f>
        <x:v>1492.2714738448403</x:v>
      </x:c>
      <x:c r="N3181" s="267" t="n">
        <x:f>MAX(M3181-FARMER_HOURS,0)/TEMP_HOURS_PER_WORKER</x:f>
        <x:v>0.5362996346144725</x:v>
      </x:c>
      <x:c r="O3181" s="268" t="n">
        <x:f>I3181*TOMATO_PRICE+J3181*CARROT_PRICE+K3181*MESCLUN_PRICE</x:f>
        <x:v>81598</x:v>
      </x:c>
      <x:c r="P3181" s="268" t="n">
        <x:f>I3181*TOMATO_FERTILIZER+J3181*CARROT_FERTILIZER+K3181*MESCLUN_FERTILIZER</x:f>
        <x:v>14520</x:v>
      </x:c>
      <x:c r="Q3181" s="268" t="n">
        <x:f>MIN(M3181,FARMER_HOURS)*FARMER_RATE+MAX(M3181-FARMER_HOURS,0)*TEMP_RATE</x:f>
        <x:v>38407.49086536181</x:v>
      </x:c>
      <x:c r="R3181" s="268" t="n">
        <x:f>O3181-P3181-Q3181-FIXED_COST</x:f>
        <x:v>8670.509134638189</x:v>
      </x:c>
      <x:c r="S3181" s="139" t="str">
        <x:f>IF(AND(L3181&lt;=TOTAL_BED_CAP,N3181&lt;=TEMP_WORKER_CAP),"YES","NO")</x:f>
        <x:v>YES</x:v>
      </x:c>
      <x:c r="T3181" s="139" t="n">
        <x:f>IF(S3181="YES",R3181,-1E+99)</x:f>
        <x:v>8670.509134638189</x:v>
      </x:c>
    </x:row>
    <x:row r="3182">
      <x:c r="A3182" s="139"/>
      <x:c r="B3182" s="139"/>
      <x:c r="C3182" s="139"/>
      <x:c r="D3182" s="139"/>
      <x:c r="E3182" s="139"/>
      <x:c r="F3182" s="139"/>
      <x:c r="G3182" s="139"/>
      <x:c r="H3182" s="139"/>
      <x:c r="I3182" s="266" t="n">
        <x:f>INT((ROW()-ROW($I$46))/((CARROT_CAP+1)*(MESCLUN_CAP+1)))</x:f>
        <x:v>4</x:v>
      </x:c>
      <x:c r="J3182" s="266" t="n">
        <x:f>MOD(INT((ROW()-ROW($I$46))/(MESCLUN_CAP+1)),CARROT_CAP+1)</x:f>
        <x:v>17</x:v>
      </x:c>
      <x:c r="K3182" s="266" t="n">
        <x:f>MOD(ROW()-ROW($I$46),MESCLUN_CAP+1)</x:f>
        <x:v>5</x:v>
      </x:c>
      <x:c r="L3182" s="266" t="n">
        <x:f>SUM(I3182:K3182)</x:f>
        <x:v>26</x:v>
      </x:c>
      <x:c r="M3182" s="267" t="n">
        <x:f>I3182*TOMATO_HOURS*WEEKS*(1+TOMATO_DIM)^I3182+J3182*CARROT_HOURS*WEEKS*(1+CARROT_DIM)^J3182+K3182*MESCLUN_HOURS*WEEKS*(1+MESCLUN_DIM)^K3182</x:f>
        <x:v>1542.519797766044</x:v>
      </x:c>
      <x:c r="N3182" s="267" t="n">
        <x:f>MAX(M3182-FARMER_HOURS,0)/TEMP_HOURS_PER_WORKER</x:f>
        <x:v>0.5711943040041971</x:v>
      </x:c>
      <x:c r="O3182" s="268" t="n">
        <x:f>I3182*TOMATO_PRICE+J3182*CARROT_PRICE+K3182*MESCLUN_PRICE</x:f>
        <x:v>84298</x:v>
      </x:c>
      <x:c r="P3182" s="268" t="n">
        <x:f>I3182*TOMATO_FERTILIZER+J3182*CARROT_FERTILIZER+K3182*MESCLUN_FERTILIZER</x:f>
        <x:v>15400</x:v>
      </x:c>
      <x:c r="Q3182" s="268" t="n">
        <x:f>MIN(M3182,FARMER_HOURS)*FARMER_RATE+MAX(M3182-FARMER_HOURS,0)*TEMP_RATE</x:f>
        <x:v>39279.85760010493</x:v>
      </x:c>
      <x:c r="R3182" s="268" t="n">
        <x:f>O3182-P3182-Q3182-FIXED_COST</x:f>
        <x:v>9618.14239989507</x:v>
      </x:c>
      <x:c r="S3182" s="139" t="str">
        <x:f>IF(AND(L3182&lt;=TOTAL_BED_CAP,N3182&lt;=TEMP_WORKER_CAP),"YES","NO")</x:f>
        <x:v>YES</x:v>
      </x:c>
      <x:c r="T3182" s="139" t="n">
        <x:f>IF(S3182="YES",R3182,-1E+99)</x:f>
        <x:v>9618.14239989507</x:v>
      </x:c>
    </x:row>
    <x:row r="3183">
      <x:c r="A3183" s="139"/>
      <x:c r="B3183" s="139"/>
      <x:c r="C3183" s="139"/>
      <x:c r="D3183" s="139"/>
      <x:c r="E3183" s="139"/>
      <x:c r="F3183" s="139"/>
      <x:c r="G3183" s="139"/>
      <x:c r="H3183" s="139"/>
      <x:c r="I3183" s="266" t="n">
        <x:f>INT((ROW()-ROW($I$46))/((CARROT_CAP+1)*(MESCLUN_CAP+1)))</x:f>
        <x:v>4</x:v>
      </x:c>
      <x:c r="J3183" s="266" t="n">
        <x:f>MOD(INT((ROW()-ROW($I$46))/(MESCLUN_CAP+1)),CARROT_CAP+1)</x:f>
        <x:v>17</x:v>
      </x:c>
      <x:c r="K3183" s="266" t="n">
        <x:f>MOD(ROW()-ROW($I$46),MESCLUN_CAP+1)</x:f>
        <x:v>6</x:v>
      </x:c>
      <x:c r="L3183" s="266" t="n">
        <x:f>SUM(I3183:K3183)</x:f>
        <x:v>27</x:v>
      </x:c>
      <x:c r="M3183" s="267" t="n">
        <x:f>I3183*TOMATO_HOURS*WEEKS*(1+TOMATO_DIM)^I3183+J3183*CARROT_HOURS*WEEKS*(1+CARROT_DIM)^J3183+K3183*MESCLUN_HOURS*WEEKS*(1+MESCLUN_DIM)^K3183</x:f>
        <x:v>1593.9947719476768</x:v>
      </x:c>
      <x:c r="N3183" s="267" t="n">
        <x:f>MAX(M3183-FARMER_HOURS,0)/TEMP_HOURS_PER_WORKER</x:f>
        <x:v>0.6069408138525533</x:v>
      </x:c>
      <x:c r="O3183" s="268" t="n">
        <x:f>I3183*TOMATO_PRICE+J3183*CARROT_PRICE+K3183*MESCLUN_PRICE</x:f>
        <x:v>86998</x:v>
      </x:c>
      <x:c r="P3183" s="268" t="n">
        <x:f>I3183*TOMATO_FERTILIZER+J3183*CARROT_FERTILIZER+K3183*MESCLUN_FERTILIZER</x:f>
        <x:v>16280</x:v>
      </x:c>
      <x:c r="Q3183" s="268" t="n">
        <x:f>MIN(M3183,FARMER_HOURS)*FARMER_RATE+MAX(M3183-FARMER_HOURS,0)*TEMP_RATE</x:f>
        <x:v>40173.52034631383</x:v>
      </x:c>
      <x:c r="R3183" s="268" t="n">
        <x:f>O3183-P3183-Q3183-FIXED_COST</x:f>
        <x:v>10544.479653686169</x:v>
      </x:c>
      <x:c r="S3183" s="139" t="str">
        <x:f>IF(AND(L3183&lt;=TOTAL_BED_CAP,N3183&lt;=TEMP_WORKER_CAP),"YES","NO")</x:f>
        <x:v>YES</x:v>
      </x:c>
      <x:c r="T3183" s="139" t="n">
        <x:f>IF(S3183="YES",R3183,-1E+99)</x:f>
        <x:v>10544.479653686169</x:v>
      </x:c>
    </x:row>
    <x:row r="3184">
      <x:c r="A3184" s="139"/>
      <x:c r="B3184" s="139"/>
      <x:c r="C3184" s="139"/>
      <x:c r="D3184" s="139"/>
      <x:c r="E3184" s="139"/>
      <x:c r="F3184" s="139"/>
      <x:c r="G3184" s="139"/>
      <x:c r="H3184" s="139"/>
      <x:c r="I3184" s="266" t="n">
        <x:f>INT((ROW()-ROW($I$46))/((CARROT_CAP+1)*(MESCLUN_CAP+1)))</x:f>
        <x:v>4</x:v>
      </x:c>
      <x:c r="J3184" s="266" t="n">
        <x:f>MOD(INT((ROW()-ROW($I$46))/(MESCLUN_CAP+1)),CARROT_CAP+1)</x:f>
        <x:v>17</x:v>
      </x:c>
      <x:c r="K3184" s="266" t="n">
        <x:f>MOD(ROW()-ROW($I$46),MESCLUN_CAP+1)</x:f>
        <x:v>7</x:v>
      </x:c>
      <x:c r="L3184" s="266" t="n">
        <x:f>SUM(I3184:K3184)</x:f>
        <x:v>28</x:v>
      </x:c>
      <x:c r="M3184" s="267" t="n">
        <x:f>I3184*TOMATO_HOURS*WEEKS*(1+TOMATO_DIM)^I3184+J3184*CARROT_HOURS*WEEKS*(1+CARROT_DIM)^J3184+K3184*MESCLUN_HOURS*WEEKS*(1+MESCLUN_DIM)^K3184</x:f>
        <x:v>1646.7192113456372</x:v>
      </x:c>
      <x:c r="N3184" s="267" t="n">
        <x:f>MAX(M3184-FARMER_HOURS,0)/TEMP_HOURS_PER_WORKER</x:f>
        <x:v>0.6435550078789147</x:v>
      </x:c>
      <x:c r="O3184" s="268" t="n">
        <x:f>I3184*TOMATO_PRICE+J3184*CARROT_PRICE+K3184*MESCLUN_PRICE</x:f>
        <x:v>89698</x:v>
      </x:c>
      <x:c r="P3184" s="268" t="n">
        <x:f>I3184*TOMATO_FERTILIZER+J3184*CARROT_FERTILIZER+K3184*MESCLUN_FERTILIZER</x:f>
        <x:v>17160</x:v>
      </x:c>
      <x:c r="Q3184" s="268" t="n">
        <x:f>MIN(M3184,FARMER_HOURS)*FARMER_RATE+MAX(M3184-FARMER_HOURS,0)*TEMP_RATE</x:f>
        <x:v>41088.87519697287</x:v>
      </x:c>
      <x:c r="R3184" s="268" t="n">
        <x:f>O3184-P3184-Q3184-FIXED_COST</x:f>
        <x:v>11449.12480302713</x:v>
      </x:c>
      <x:c r="S3184" s="139" t="str">
        <x:f>IF(AND(L3184&lt;=TOTAL_BED_CAP,N3184&lt;=TEMP_WORKER_CAP),"YES","NO")</x:f>
        <x:v>YES</x:v>
      </x:c>
      <x:c r="T3184" s="139" t="n">
        <x:f>IF(S3184="YES",R3184,-1E+99)</x:f>
        <x:v>11449.12480302713</x:v>
      </x:c>
    </x:row>
    <x:row r="3185">
      <x:c r="A3185" s="139"/>
      <x:c r="B3185" s="139"/>
      <x:c r="C3185" s="139"/>
      <x:c r="D3185" s="139"/>
      <x:c r="E3185" s="139"/>
      <x:c r="F3185" s="139"/>
      <x:c r="G3185" s="139"/>
      <x:c r="H3185" s="139"/>
      <x:c r="I3185" s="266" t="n">
        <x:f>INT((ROW()-ROW($I$46))/((CARROT_CAP+1)*(MESCLUN_CAP+1)))</x:f>
        <x:v>4</x:v>
      </x:c>
      <x:c r="J3185" s="266" t="n">
        <x:f>MOD(INT((ROW()-ROW($I$46))/(MESCLUN_CAP+1)),CARROT_CAP+1)</x:f>
        <x:v>17</x:v>
      </x:c>
      <x:c r="K3185" s="266" t="n">
        <x:f>MOD(ROW()-ROW($I$46),MESCLUN_CAP+1)</x:f>
        <x:v>8</x:v>
      </x:c>
      <x:c r="L3185" s="266" t="n">
        <x:f>SUM(I3185:K3185)</x:f>
        <x:v>29</x:v>
      </x:c>
      <x:c r="M3185" s="267" t="n">
        <x:f>I3185*TOMATO_HOURS*WEEKS*(1+TOMATO_DIM)^I3185+J3185*CARROT_HOURS*WEEKS*(1+CARROT_DIM)^J3185+K3185*MESCLUN_HOURS*WEEKS*(1+MESCLUN_DIM)^K3185</x:f>
        <x:v>1700.7163096256174</x:v>
      </x:c>
      <x:c r="N3185" s="267" t="n">
        <x:f>MAX(M3185-FARMER_HOURS,0)/TEMP_HOURS_PER_WORKER</x:f>
        <x:v>0.6810529927955676</x:v>
      </x:c>
      <x:c r="O3185" s="268" t="n">
        <x:f>I3185*TOMATO_PRICE+J3185*CARROT_PRICE+K3185*MESCLUN_PRICE</x:f>
        <x:v>92398</x:v>
      </x:c>
      <x:c r="P3185" s="268" t="n">
        <x:f>I3185*TOMATO_FERTILIZER+J3185*CARROT_FERTILIZER+K3185*MESCLUN_FERTILIZER</x:f>
        <x:v>18040</x:v>
      </x:c>
      <x:c r="Q3185" s="268" t="n">
        <x:f>MIN(M3185,FARMER_HOURS)*FARMER_RATE+MAX(M3185-FARMER_HOURS,0)*TEMP_RATE</x:f>
        <x:v>42026.324819889196</x:v>
      </x:c>
      <x:c r="R3185" s="268" t="n">
        <x:f>O3185-P3185-Q3185-FIXED_COST</x:f>
        <x:v>12331.675180110804</x:v>
      </x:c>
      <x:c r="S3185" s="139" t="str">
        <x:f>IF(AND(L3185&lt;=TOTAL_BED_CAP,N3185&lt;=TEMP_WORKER_CAP),"YES","NO")</x:f>
        <x:v>YES</x:v>
      </x:c>
      <x:c r="T3185" s="139" t="n">
        <x:f>IF(S3185="YES",R3185,-1E+99)</x:f>
        <x:v>12331.675180110804</x:v>
      </x:c>
    </x:row>
    <x:row r="3186">
      <x:c r="A3186" s="139"/>
      <x:c r="B3186" s="139"/>
      <x:c r="C3186" s="139"/>
      <x:c r="D3186" s="139"/>
      <x:c r="E3186" s="139"/>
      <x:c r="F3186" s="139"/>
      <x:c r="G3186" s="139"/>
      <x:c r="H3186" s="139"/>
      <x:c r="I3186" s="266" t="n">
        <x:f>INT((ROW()-ROW($I$46))/((CARROT_CAP+1)*(MESCLUN_CAP+1)))</x:f>
        <x:v>4</x:v>
      </x:c>
      <x:c r="J3186" s="266" t="n">
        <x:f>MOD(INT((ROW()-ROW($I$46))/(MESCLUN_CAP+1)),CARROT_CAP+1)</x:f>
        <x:v>17</x:v>
      </x:c>
      <x:c r="K3186" s="266" t="n">
        <x:f>MOD(ROW()-ROW($I$46),MESCLUN_CAP+1)</x:f>
        <x:v>9</x:v>
      </x:c>
      <x:c r="L3186" s="266" t="n">
        <x:f>SUM(I3186:K3186)</x:f>
        <x:v>30</x:v>
      </x:c>
      <x:c r="M3186" s="267" t="n">
        <x:f>I3186*TOMATO_HOURS*WEEKS*(1+TOMATO_DIM)^I3186+J3186*CARROT_HOURS*WEEKS*(1+CARROT_DIM)^J3186+K3186*MESCLUN_HOURS*WEEKS*(1+MESCLUN_DIM)^K3186</x:f>
        <x:v>1756.0096450660117</x:v>
      </x:c>
      <x:c r="N3186" s="267" t="n">
        <x:f>MAX(M3186-FARMER_HOURS,0)/TEMP_HOURS_PER_WORKER</x:f>
        <x:v>0.7194511424069525</x:v>
      </x:c>
      <x:c r="O3186" s="268" t="n">
        <x:f>I3186*TOMATO_PRICE+J3186*CARROT_PRICE+K3186*MESCLUN_PRICE</x:f>
        <x:v>95098</x:v>
      </x:c>
      <x:c r="P3186" s="268" t="n">
        <x:f>I3186*TOMATO_FERTILIZER+J3186*CARROT_FERTILIZER+K3186*MESCLUN_FERTILIZER</x:f>
        <x:v>18920</x:v>
      </x:c>
      <x:c r="Q3186" s="268" t="n">
        <x:f>MIN(M3186,FARMER_HOURS)*FARMER_RATE+MAX(M3186-FARMER_HOURS,0)*TEMP_RATE</x:f>
        <x:v>42986.278560173814</x:v>
      </x:c>
      <x:c r="R3186" s="268" t="n">
        <x:f>O3186-P3186-Q3186-FIXED_COST</x:f>
        <x:v>13191.721439826186</x:v>
      </x:c>
      <x:c r="S3186" s="139" t="str">
        <x:f>IF(AND(L3186&lt;=TOTAL_BED_CAP,N3186&lt;=TEMP_WORKER_CAP),"YES","NO")</x:f>
        <x:v>YES</x:v>
      </x:c>
      <x:c r="T3186" s="139" t="n">
        <x:f>IF(S3186="YES",R3186,-1E+99)</x:f>
        <x:v>13191.721439826186</x:v>
      </x:c>
    </x:row>
    <x:row r="3187">
      <x:c r="A3187" s="139"/>
      <x:c r="B3187" s="139"/>
      <x:c r="C3187" s="139"/>
      <x:c r="D3187" s="139"/>
      <x:c r="E3187" s="139"/>
      <x:c r="F3187" s="139"/>
      <x:c r="G3187" s="139"/>
      <x:c r="H3187" s="139"/>
      <x:c r="I3187" s="266" t="n">
        <x:f>INT((ROW()-ROW($I$46))/((CARROT_CAP+1)*(MESCLUN_CAP+1)))</x:f>
        <x:v>4</x:v>
      </x:c>
      <x:c r="J3187" s="266" t="n">
        <x:f>MOD(INT((ROW()-ROW($I$46))/(MESCLUN_CAP+1)),CARROT_CAP+1)</x:f>
        <x:v>17</x:v>
      </x:c>
      <x:c r="K3187" s="266" t="n">
        <x:f>MOD(ROW()-ROW($I$46),MESCLUN_CAP+1)</x:f>
        <x:v>10</x:v>
      </x:c>
      <x:c r="L3187" s="266" t="n">
        <x:f>SUM(I3187:K3187)</x:f>
        <x:v>31</x:v>
      </x:c>
      <x:c r="M3187" s="267" t="n">
        <x:f>I3187*TOMATO_HOURS*WEEKS*(1+TOMATO_DIM)^I3187+J3187*CARROT_HOURS*WEEKS*(1+CARROT_DIM)^J3187+K3187*MESCLUN_HOURS*WEEKS*(1+MESCLUN_DIM)^K3187</x:f>
        <x:v>1812.6231865492246</x:v>
      </x:c>
      <x:c r="N3187" s="267" t="n">
        <x:f>MAX(M3187-FARMER_HOURS,0)/TEMP_HOURS_PER_WORKER</x:f>
        <x:v>0.7587661017702948</x:v>
      </x:c>
      <x:c r="O3187" s="268" t="n">
        <x:f>I3187*TOMATO_PRICE+J3187*CARROT_PRICE+K3187*MESCLUN_PRICE</x:f>
        <x:v>97798</x:v>
      </x:c>
      <x:c r="P3187" s="268" t="n">
        <x:f>I3187*TOMATO_FERTILIZER+J3187*CARROT_FERTILIZER+K3187*MESCLUN_FERTILIZER</x:f>
        <x:v>19800</x:v>
      </x:c>
      <x:c r="Q3187" s="268" t="n">
        <x:f>MIN(M3187,FARMER_HOURS)*FARMER_RATE+MAX(M3187-FARMER_HOURS,0)*TEMP_RATE</x:f>
        <x:v>43969.15254425737</x:v>
      </x:c>
      <x:c r="R3187" s="268" t="n">
        <x:f>O3187-P3187-Q3187-FIXED_COST</x:f>
        <x:v>14028.84745574263</x:v>
      </x:c>
      <x:c r="S3187" s="139" t="str">
        <x:f>IF(AND(L3187&lt;=TOTAL_BED_CAP,N3187&lt;=TEMP_WORKER_CAP),"YES","NO")</x:f>
        <x:v>YES</x:v>
      </x:c>
      <x:c r="T3187" s="139" t="n">
        <x:f>IF(S3187="YES",R3187,-1E+99)</x:f>
        <x:v>14028.84745574263</x:v>
      </x:c>
    </x:row>
    <x:row r="3188">
      <x:c r="A3188" s="139"/>
      <x:c r="B3188" s="139"/>
      <x:c r="C3188" s="139"/>
      <x:c r="D3188" s="139"/>
      <x:c r="E3188" s="139"/>
      <x:c r="F3188" s="139"/>
      <x:c r="G3188" s="139"/>
      <x:c r="H3188" s="139"/>
      <x:c r="I3188" s="266" t="n">
        <x:f>INT((ROW()-ROW($I$46))/((CARROT_CAP+1)*(MESCLUN_CAP+1)))</x:f>
        <x:v>4</x:v>
      </x:c>
      <x:c r="J3188" s="266" t="n">
        <x:f>MOD(INT((ROW()-ROW($I$46))/(MESCLUN_CAP+1)),CARROT_CAP+1)</x:f>
        <x:v>17</x:v>
      </x:c>
      <x:c r="K3188" s="266" t="n">
        <x:f>MOD(ROW()-ROW($I$46),MESCLUN_CAP+1)</x:f>
        <x:v>11</x:v>
      </x:c>
      <x:c r="L3188" s="266" t="n">
        <x:f>SUM(I3188:K3188)</x:f>
        <x:v>32</x:v>
      </x:c>
      <x:c r="M3188" s="267" t="n">
        <x:f>I3188*TOMATO_HOURS*WEEKS*(1+TOMATO_DIM)^I3188+J3188*CARROT_HOURS*WEEKS*(1+CARROT_DIM)^J3188+K3188*MESCLUN_HOURS*WEEKS*(1+MESCLUN_DIM)^K3188</x:f>
        <x:v>1870.5812996426637</x:v>
      </x:c>
      <x:c r="N3188" s="267" t="n">
        <x:f>MAX(M3188-FARMER_HOURS,0)/TEMP_HOURS_PER_WORKER</x:f>
        <x:v>0.7990147914185164</x:v>
      </x:c>
      <x:c r="O3188" s="268" t="n">
        <x:f>I3188*TOMATO_PRICE+J3188*CARROT_PRICE+K3188*MESCLUN_PRICE</x:f>
        <x:v>100498</x:v>
      </x:c>
      <x:c r="P3188" s="268" t="n">
        <x:f>I3188*TOMATO_FERTILIZER+J3188*CARROT_FERTILIZER+K3188*MESCLUN_FERTILIZER</x:f>
        <x:v>20680</x:v>
      </x:c>
      <x:c r="Q3188" s="268" t="n">
        <x:f>MIN(M3188,FARMER_HOURS)*FARMER_RATE+MAX(M3188-FARMER_HOURS,0)*TEMP_RATE</x:f>
        <x:v>44975.36978546291</x:v>
      </x:c>
      <x:c r="R3188" s="268" t="n">
        <x:f>O3188-P3188-Q3188-FIXED_COST</x:f>
        <x:v>14842.630214537086</x:v>
      </x:c>
      <x:c r="S3188" s="139" t="str">
        <x:f>IF(AND(L3188&lt;=TOTAL_BED_CAP,N3188&lt;=TEMP_WORKER_CAP),"YES","NO")</x:f>
        <x:v>YES</x:v>
      </x:c>
      <x:c r="T3188" s="139" t="n">
        <x:f>IF(S3188="YES",R3188,-1E+99)</x:f>
        <x:v>14842.630214537086</x:v>
      </x:c>
    </x:row>
    <x:row r="3189">
      <x:c r="A3189" s="139"/>
      <x:c r="B3189" s="139"/>
      <x:c r="C3189" s="139"/>
      <x:c r="D3189" s="139"/>
      <x:c r="E3189" s="139"/>
      <x:c r="F3189" s="139"/>
      <x:c r="G3189" s="139"/>
      <x:c r="H3189" s="139"/>
      <x:c r="I3189" s="266" t="n">
        <x:f>INT((ROW()-ROW($I$46))/((CARROT_CAP+1)*(MESCLUN_CAP+1)))</x:f>
        <x:v>4</x:v>
      </x:c>
      <x:c r="J3189" s="266" t="n">
        <x:f>MOD(INT((ROW()-ROW($I$46))/(MESCLUN_CAP+1)),CARROT_CAP+1)</x:f>
        <x:v>17</x:v>
      </x:c>
      <x:c r="K3189" s="266" t="n">
        <x:f>MOD(ROW()-ROW($I$46),MESCLUN_CAP+1)</x:f>
        <x:v>12</x:v>
      </x:c>
      <x:c r="L3189" s="266" t="n">
        <x:f>SUM(I3189:K3189)</x:f>
        <x:v>33</x:v>
      </x:c>
      <x:c r="M3189" s="267" t="n">
        <x:f>I3189*TOMATO_HOURS*WEEKS*(1+TOMATO_DIM)^I3189+J3189*CARROT_HOURS*WEEKS*(1+CARROT_DIM)^J3189+K3189*MESCLUN_HOURS*WEEKS*(1+MESCLUN_DIM)^K3189</x:f>
        <x:v>1929.908752770728</x:v>
      </x:c>
      <x:c r="N3189" s="267" t="n">
        <x:f>MAX(M3189-FARMER_HOURS,0)/TEMP_HOURS_PER_WORKER</x:f>
        <x:v>0.8402144116463388</x:v>
      </x:c>
      <x:c r="O3189" s="268" t="n">
        <x:f>I3189*TOMATO_PRICE+J3189*CARROT_PRICE+K3189*MESCLUN_PRICE</x:f>
        <x:v>103198</x:v>
      </x:c>
      <x:c r="P3189" s="268" t="n">
        <x:f>I3189*TOMATO_FERTILIZER+J3189*CARROT_FERTILIZER+K3189*MESCLUN_FERTILIZER</x:f>
        <x:v>21560</x:v>
      </x:c>
      <x:c r="Q3189" s="268" t="n">
        <x:f>MIN(M3189,FARMER_HOURS)*FARMER_RATE+MAX(M3189-FARMER_HOURS,0)*TEMP_RATE</x:f>
        <x:v>46005.360291158475</x:v>
      </x:c>
      <x:c r="R3189" s="268" t="n">
        <x:f>O3189-P3189-Q3189-FIXED_COST</x:f>
        <x:v>15632.639708841525</x:v>
      </x:c>
      <x:c r="S3189" s="139" t="str">
        <x:f>IF(AND(L3189&lt;=TOTAL_BED_CAP,N3189&lt;=TEMP_WORKER_CAP),"YES","NO")</x:f>
        <x:v>YES</x:v>
      </x:c>
      <x:c r="T3189" s="139" t="n">
        <x:f>IF(S3189="YES",R3189,-1E+99)</x:f>
        <x:v>15632.639708841525</x:v>
      </x:c>
    </x:row>
    <x:row r="3190">
      <x:c r="A3190" s="139"/>
      <x:c r="B3190" s="139"/>
      <x:c r="C3190" s="139"/>
      <x:c r="D3190" s="139"/>
      <x:c r="E3190" s="139"/>
      <x:c r="F3190" s="139"/>
      <x:c r="G3190" s="139"/>
      <x:c r="H3190" s="139"/>
      <x:c r="I3190" s="266" t="n">
        <x:f>INT((ROW()-ROW($I$46))/((CARROT_CAP+1)*(MESCLUN_CAP+1)))</x:f>
        <x:v>4</x:v>
      </x:c>
      <x:c r="J3190" s="266" t="n">
        <x:f>MOD(INT((ROW()-ROW($I$46))/(MESCLUN_CAP+1)),CARROT_CAP+1)</x:f>
        <x:v>17</x:v>
      </x:c>
      <x:c r="K3190" s="266" t="n">
        <x:f>MOD(ROW()-ROW($I$46),MESCLUN_CAP+1)</x:f>
        <x:v>13</x:v>
      </x:c>
      <x:c r="L3190" s="266" t="n">
        <x:f>SUM(I3190:K3190)</x:f>
        <x:v>34</x:v>
      </x:c>
      <x:c r="M3190" s="267" t="n">
        <x:f>I3190*TOMATO_HOURS*WEEKS*(1+TOMATO_DIM)^I3190+J3190*CARROT_HOURS*WEEKS*(1+CARROT_DIM)^J3190+K3190*MESCLUN_HOURS*WEEKS*(1+MESCLUN_DIM)^K3190</x:f>
        <x:v>1990.6307234791125</x:v>
      </x:c>
      <x:c r="N3190" s="267" t="n">
        <x:f>MAX(M3190-FARMER_HOURS,0)/TEMP_HOURS_PER_WORKER</x:f>
        <x:v>0.8823824468604948</x:v>
      </x:c>
      <x:c r="O3190" s="268" t="n">
        <x:f>I3190*TOMATO_PRICE+J3190*CARROT_PRICE+K3190*MESCLUN_PRICE</x:f>
        <x:v>105898</x:v>
      </x:c>
      <x:c r="P3190" s="268" t="n">
        <x:f>I3190*TOMATO_FERTILIZER+J3190*CARROT_FERTILIZER+K3190*MESCLUN_FERTILIZER</x:f>
        <x:v>22440</x:v>
      </x:c>
      <x:c r="Q3190" s="268" t="n">
        <x:f>MIN(M3190,FARMER_HOURS)*FARMER_RATE+MAX(M3190-FARMER_HOURS,0)*TEMP_RATE</x:f>
        <x:v>47059.56117151237</x:v>
      </x:c>
      <x:c r="R3190" s="268" t="n">
        <x:f>O3190-P3190-Q3190-FIXED_COST</x:f>
        <x:v>16398.438828487633</x:v>
      </x:c>
      <x:c r="S3190" s="139" t="str">
        <x:f>IF(AND(L3190&lt;=TOTAL_BED_CAP,N3190&lt;=TEMP_WORKER_CAP),"YES","NO")</x:f>
        <x:v>YES</x:v>
      </x:c>
      <x:c r="T3190" s="139" t="n">
        <x:f>IF(S3190="YES",R3190,-1E+99)</x:f>
        <x:v>16398.438828487633</x:v>
      </x:c>
    </x:row>
    <x:row r="3191">
      <x:c r="A3191" s="139"/>
      <x:c r="B3191" s="139"/>
      <x:c r="C3191" s="139"/>
      <x:c r="D3191" s="139"/>
      <x:c r="E3191" s="139"/>
      <x:c r="F3191" s="139"/>
      <x:c r="G3191" s="139"/>
      <x:c r="H3191" s="139"/>
      <x:c r="I3191" s="266" t="n">
        <x:f>INT((ROW()-ROW($I$46))/((CARROT_CAP+1)*(MESCLUN_CAP+1)))</x:f>
        <x:v>4</x:v>
      </x:c>
      <x:c r="J3191" s="266" t="n">
        <x:f>MOD(INT((ROW()-ROW($I$46))/(MESCLUN_CAP+1)),CARROT_CAP+1)</x:f>
        <x:v>17</x:v>
      </x:c>
      <x:c r="K3191" s="266" t="n">
        <x:f>MOD(ROW()-ROW($I$46),MESCLUN_CAP+1)</x:f>
        <x:v>14</x:v>
      </x:c>
      <x:c r="L3191" s="266" t="n">
        <x:f>SUM(I3191:K3191)</x:f>
        <x:v>35</x:v>
      </x:c>
      <x:c r="M3191" s="267" t="n">
        <x:f>I3191*TOMATO_HOURS*WEEKS*(1+TOMATO_DIM)^I3191+J3191*CARROT_HOURS*WEEKS*(1+CARROT_DIM)^J3191+K3191*MESCLUN_HOURS*WEEKS*(1+MESCLUN_DIM)^K3191</x:f>
        <x:v>2052.7728047927735</x:v>
      </x:c>
      <x:c r="N3191" s="267" t="n">
        <x:f>MAX(M3191-FARMER_HOURS,0)/TEMP_HOURS_PER_WORKER</x:f>
        <x:v>0.9255366699949816</x:v>
      </x:c>
      <x:c r="O3191" s="268" t="n">
        <x:f>I3191*TOMATO_PRICE+J3191*CARROT_PRICE+K3191*MESCLUN_PRICE</x:f>
        <x:v>108598</x:v>
      </x:c>
      <x:c r="P3191" s="268" t="n">
        <x:f>I3191*TOMATO_FERTILIZER+J3191*CARROT_FERTILIZER+K3191*MESCLUN_FERTILIZER</x:f>
        <x:v>23320</x:v>
      </x:c>
      <x:c r="Q3191" s="268" t="n">
        <x:f>MIN(M3191,FARMER_HOURS)*FARMER_RATE+MAX(M3191-FARMER_HOURS,0)*TEMP_RATE</x:f>
        <x:v>48138.41674987454</x:v>
      </x:c>
      <x:c r="R3191" s="268" t="n">
        <x:f>O3191-P3191-Q3191-FIXED_COST</x:f>
        <x:v>17139.583250125463</x:v>
      </x:c>
      <x:c r="S3191" s="139" t="str">
        <x:f>IF(AND(L3191&lt;=TOTAL_BED_CAP,N3191&lt;=TEMP_WORKER_CAP),"YES","NO")</x:f>
        <x:v>YES</x:v>
      </x:c>
      <x:c r="T3191" s="139" t="n">
        <x:f>IF(S3191="YES",R3191,-1E+99)</x:f>
        <x:v>17139.583250125463</x:v>
      </x:c>
    </x:row>
    <x:row r="3192">
      <x:c r="A3192" s="139"/>
      <x:c r="B3192" s="139"/>
      <x:c r="C3192" s="139"/>
      <x:c r="D3192" s="139"/>
      <x:c r="E3192" s="139"/>
      <x:c r="F3192" s="139"/>
      <x:c r="G3192" s="139"/>
      <x:c r="H3192" s="139"/>
      <x:c r="I3192" s="266" t="n">
        <x:f>INT((ROW()-ROW($I$46))/((CARROT_CAP+1)*(MESCLUN_CAP+1)))</x:f>
        <x:v>4</x:v>
      </x:c>
      <x:c r="J3192" s="266" t="n">
        <x:f>MOD(INT((ROW()-ROW($I$46))/(MESCLUN_CAP+1)),CARROT_CAP+1)</x:f>
        <x:v>17</x:v>
      </x:c>
      <x:c r="K3192" s="266" t="n">
        <x:f>MOD(ROW()-ROW($I$46),MESCLUN_CAP+1)</x:f>
        <x:v>15</x:v>
      </x:c>
      <x:c r="L3192" s="266" t="n">
        <x:f>SUM(I3192:K3192)</x:f>
        <x:v>36</x:v>
      </x:c>
      <x:c r="M3192" s="267" t="n">
        <x:f>I3192*TOMATO_HOURS*WEEKS*(1+TOMATO_DIM)^I3192+J3192*CARROT_HOURS*WEEKS*(1+CARROT_DIM)^J3192+K3192*MESCLUN_HOURS*WEEKS*(1+MESCLUN_DIM)^K3192</x:f>
        <x:v>2116.3610116689197</x:v>
      </x:c>
      <x:c r="N3192" s="267" t="n">
        <x:f>MAX(M3192-FARMER_HOURS,0)/TEMP_HOURS_PER_WORKER</x:f>
        <x:v>0.9696951469923053</x:v>
      </x:c>
      <x:c r="O3192" s="268" t="n">
        <x:f>I3192*TOMATO_PRICE+J3192*CARROT_PRICE+K3192*MESCLUN_PRICE</x:f>
        <x:v>111298</x:v>
      </x:c>
      <x:c r="P3192" s="268" t="n">
        <x:f>I3192*TOMATO_FERTILIZER+J3192*CARROT_FERTILIZER+K3192*MESCLUN_FERTILIZER</x:f>
        <x:v>24200</x:v>
      </x:c>
      <x:c r="Q3192" s="268" t="n">
        <x:f>MIN(M3192,FARMER_HOURS)*FARMER_RATE+MAX(M3192-FARMER_HOURS,0)*TEMP_RATE</x:f>
        <x:v>49242.37867480763</x:v>
      </x:c>
      <x:c r="R3192" s="268" t="n">
        <x:f>O3192-P3192-Q3192-FIXED_COST</x:f>
        <x:v>17855.62132519237</x:v>
      </x:c>
      <x:c r="S3192" s="139" t="str">
        <x:f>IF(AND(L3192&lt;=TOTAL_BED_CAP,N3192&lt;=TEMP_WORKER_CAP),"YES","NO")</x:f>
        <x:v>YES</x:v>
      </x:c>
      <x:c r="T3192" s="139" t="n">
        <x:f>IF(S3192="YES",R3192,-1E+99)</x:f>
        <x:v>17855.62132519237</x:v>
      </x:c>
    </x:row>
    <x:row r="3193">
      <x:c r="A3193" s="139"/>
      <x:c r="B3193" s="139"/>
      <x:c r="C3193" s="139"/>
      <x:c r="D3193" s="139"/>
      <x:c r="E3193" s="139"/>
      <x:c r="F3193" s="139"/>
      <x:c r="G3193" s="139"/>
      <x:c r="H3193" s="139"/>
      <x:c r="I3193" s="266" t="n">
        <x:f>INT((ROW()-ROW($I$46))/((CARROT_CAP+1)*(MESCLUN_CAP+1)))</x:f>
        <x:v>4</x:v>
      </x:c>
      <x:c r="J3193" s="266" t="n">
        <x:f>MOD(INT((ROW()-ROW($I$46))/(MESCLUN_CAP+1)),CARROT_CAP+1)</x:f>
        <x:v>17</x:v>
      </x:c>
      <x:c r="K3193" s="266" t="n">
        <x:f>MOD(ROW()-ROW($I$46),MESCLUN_CAP+1)</x:f>
        <x:v>16</x:v>
      </x:c>
      <x:c r="L3193" s="266" t="n">
        <x:f>SUM(I3193:K3193)</x:f>
        <x:v>37</x:v>
      </x:c>
      <x:c r="M3193" s="267" t="n">
        <x:f>I3193*TOMATO_HOURS*WEEKS*(1+TOMATO_DIM)^I3193+J3193*CARROT_HOURS*WEEKS*(1+CARROT_DIM)^J3193+K3193*MESCLUN_HOURS*WEEKS*(1+MESCLUN_DIM)^K3193</x:f>
        <x:v>2181.4217875464087</x:v>
      </x:c>
      <x:c r="N3193" s="267" t="n">
        <x:f>MAX(M3193-FARMER_HOURS,0)/TEMP_HOURS_PER_WORKER</x:f>
        <x:v>1.0148762413516728</x:v>
      </x:c>
      <x:c r="O3193" s="268" t="n">
        <x:f>I3193*TOMATO_PRICE+J3193*CARROT_PRICE+K3193*MESCLUN_PRICE</x:f>
        <x:v>113998</x:v>
      </x:c>
      <x:c r="P3193" s="268" t="n">
        <x:f>I3193*TOMATO_FERTILIZER+J3193*CARROT_FERTILIZER+K3193*MESCLUN_FERTILIZER</x:f>
        <x:v>25080</x:v>
      </x:c>
      <x:c r="Q3193" s="268" t="n">
        <x:f>MIN(M3193,FARMER_HOURS)*FARMER_RATE+MAX(M3193-FARMER_HOURS,0)*TEMP_RATE</x:f>
        <x:v>50371.90603379182</x:v>
      </x:c>
      <x:c r="R3193" s="268" t="n">
        <x:f>O3193-P3193-Q3193-FIXED_COST</x:f>
        <x:v>18546.09396620818</x:v>
      </x:c>
      <x:c r="S3193" s="139" t="str">
        <x:f>IF(AND(L3193&lt;=TOTAL_BED_CAP,N3193&lt;=TEMP_WORKER_CAP),"YES","NO")</x:f>
        <x:v>YES</x:v>
      </x:c>
      <x:c r="T3193" s="139" t="n">
        <x:f>IF(S3193="YES",R3193,-1E+99)</x:f>
        <x:v>18546.09396620818</x:v>
      </x:c>
    </x:row>
    <x:row r="3194">
      <x:c r="A3194" s="139"/>
      <x:c r="B3194" s="139"/>
      <x:c r="C3194" s="139"/>
      <x:c r="D3194" s="139"/>
      <x:c r="E3194" s="139"/>
      <x:c r="F3194" s="139"/>
      <x:c r="G3194" s="139"/>
      <x:c r="H3194" s="139"/>
      <x:c r="I3194" s="266" t="n">
        <x:f>INT((ROW()-ROW($I$46))/((CARROT_CAP+1)*(MESCLUN_CAP+1)))</x:f>
        <x:v>4</x:v>
      </x:c>
      <x:c r="J3194" s="266" t="n">
        <x:f>MOD(INT((ROW()-ROW($I$46))/(MESCLUN_CAP+1)),CARROT_CAP+1)</x:f>
        <x:v>17</x:v>
      </x:c>
      <x:c r="K3194" s="266" t="n">
        <x:f>MOD(ROW()-ROW($I$46),MESCLUN_CAP+1)</x:f>
        <x:v>17</x:v>
      </x:c>
      <x:c r="L3194" s="266" t="n">
        <x:f>SUM(I3194:K3194)</x:f>
        <x:v>38</x:v>
      </x:c>
      <x:c r="M3194" s="267" t="n">
        <x:f>I3194*TOMATO_HOURS*WEEKS*(1+TOMATO_DIM)^I3194+J3194*CARROT_HOURS*WEEKS*(1+CARROT_DIM)^J3194+K3194*MESCLUN_HOURS*WEEKS*(1+MESCLUN_DIM)^K3194</x:f>
        <x:v>2247.9820109929487</x:v>
      </x:c>
      <x:c r="N3194" s="267" t="n">
        <x:f>MAX(M3194-FARMER_HOURS,0)/TEMP_HOURS_PER_WORKER</x:f>
        <x:v>1.0610986187451033</x:v>
      </x:c>
      <x:c r="O3194" s="268" t="n">
        <x:f>I3194*TOMATO_PRICE+J3194*CARROT_PRICE+K3194*MESCLUN_PRICE</x:f>
        <x:v>116698</x:v>
      </x:c>
      <x:c r="P3194" s="268" t="n">
        <x:f>I3194*TOMATO_FERTILIZER+J3194*CARROT_FERTILIZER+K3194*MESCLUN_FERTILIZER</x:f>
        <x:v>25960</x:v>
      </x:c>
      <x:c r="Q3194" s="268" t="n">
        <x:f>MIN(M3194,FARMER_HOURS)*FARMER_RATE+MAX(M3194-FARMER_HOURS,0)*TEMP_RATE</x:f>
        <x:v>51527.46546862758</x:v>
      </x:c>
      <x:c r="R3194" s="268" t="n">
        <x:f>O3194-P3194-Q3194-FIXED_COST</x:f>
        <x:v>19210.534531372417</x:v>
      </x:c>
      <x:c r="S3194" s="139" t="str">
        <x:f>IF(AND(L3194&lt;=TOTAL_BED_CAP,N3194&lt;=TEMP_WORKER_CAP),"YES","NO")</x:f>
        <x:v>YES</x:v>
      </x:c>
      <x:c r="T3194" s="139" t="n">
        <x:f>IF(S3194="YES",R3194,-1E+99)</x:f>
        <x:v>19210.534531372417</x:v>
      </x:c>
    </x:row>
    <x:row r="3195">
      <x:c r="A3195" s="139"/>
      <x:c r="B3195" s="139"/>
      <x:c r="C3195" s="139"/>
      <x:c r="D3195" s="139"/>
      <x:c r="E3195" s="139"/>
      <x:c r="F3195" s="139"/>
      <x:c r="G3195" s="139"/>
      <x:c r="H3195" s="139"/>
      <x:c r="I3195" s="266" t="n">
        <x:f>INT((ROW()-ROW($I$46))/((CARROT_CAP+1)*(MESCLUN_CAP+1)))</x:f>
        <x:v>4</x:v>
      </x:c>
      <x:c r="J3195" s="266" t="n">
        <x:f>MOD(INT((ROW()-ROW($I$46))/(MESCLUN_CAP+1)),CARROT_CAP+1)</x:f>
        <x:v>17</x:v>
      </x:c>
      <x:c r="K3195" s="266" t="n">
        <x:f>MOD(ROW()-ROW($I$46),MESCLUN_CAP+1)</x:f>
        <x:v>18</x:v>
      </x:c>
      <x:c r="L3195" s="266" t="n">
        <x:f>SUM(I3195:K3195)</x:f>
        <x:v>39</x:v>
      </x:c>
      <x:c r="M3195" s="267" t="n">
        <x:f>I3195*TOMATO_HOURS*WEEKS*(1+TOMATO_DIM)^I3195+J3195*CARROT_HOURS*WEEKS*(1+CARROT_DIM)^J3195+K3195*MESCLUN_HOURS*WEEKS*(1+MESCLUN_DIM)^K3195</x:f>
        <x:v>2316.069002451536</x:v>
      </x:c>
      <x:c r="N3195" s="267" t="n">
        <x:f>MAX(M3195-FARMER_HOURS,0)/TEMP_HOURS_PER_WORKER</x:f>
        <x:v>1.1083812517024556</x:v>
      </x:c>
      <x:c r="O3195" s="268" t="n">
        <x:f>I3195*TOMATO_PRICE+J3195*CARROT_PRICE+K3195*MESCLUN_PRICE</x:f>
        <x:v>119398</x:v>
      </x:c>
      <x:c r="P3195" s="268" t="n">
        <x:f>I3195*TOMATO_FERTILIZER+J3195*CARROT_FERTILIZER+K3195*MESCLUN_FERTILIZER</x:f>
        <x:v>26840</x:v>
      </x:c>
      <x:c r="Q3195" s="268" t="n">
        <x:f>MIN(M3195,FARMER_HOURS)*FARMER_RATE+MAX(M3195-FARMER_HOURS,0)*TEMP_RATE</x:f>
        <x:v>52709.53129256139</x:v>
      </x:c>
      <x:c r="R3195" s="268" t="n">
        <x:f>O3195-P3195-Q3195-FIXED_COST</x:f>
        <x:v>19848.46870743861</x:v>
      </x:c>
      <x:c r="S3195" s="139" t="str">
        <x:f>IF(AND(L3195&lt;=TOTAL_BED_CAP,N3195&lt;=TEMP_WORKER_CAP),"YES","NO")</x:f>
        <x:v>YES</x:v>
      </x:c>
      <x:c r="T3195" s="139" t="n">
        <x:f>IF(S3195="YES",R3195,-1E+99)</x:f>
        <x:v>19848.46870743861</x:v>
      </x:c>
    </x:row>
    <x:row r="3196">
      <x:c r="A3196" s="139"/>
      <x:c r="B3196" s="139"/>
      <x:c r="C3196" s="139"/>
      <x:c r="D3196" s="139"/>
      <x:c r="E3196" s="139"/>
      <x:c r="F3196" s="139"/>
      <x:c r="G3196" s="139"/>
      <x:c r="H3196" s="139"/>
      <x:c r="I3196" s="266" t="n">
        <x:f>INT((ROW()-ROW($I$46))/((CARROT_CAP+1)*(MESCLUN_CAP+1)))</x:f>
        <x:v>4</x:v>
      </x:c>
      <x:c r="J3196" s="266" t="n">
        <x:f>MOD(INT((ROW()-ROW($I$46))/(MESCLUN_CAP+1)),CARROT_CAP+1)</x:f>
        <x:v>17</x:v>
      </x:c>
      <x:c r="K3196" s="266" t="n">
        <x:f>MOD(ROW()-ROW($I$46),MESCLUN_CAP+1)</x:f>
        <x:v>19</x:v>
      </x:c>
      <x:c r="L3196" s="266" t="n">
        <x:f>SUM(I3196:K3196)</x:f>
        <x:v>40</x:v>
      </x:c>
      <x:c r="M3196" s="267" t="n">
        <x:f>I3196*TOMATO_HOURS*WEEKS*(1+TOMATO_DIM)^I3196+J3196*CARROT_HOURS*WEEKS*(1+CARROT_DIM)^J3196+K3196*MESCLUN_HOURS*WEEKS*(1+MESCLUN_DIM)^K3196</x:f>
        <x:v>2385.710531087558</x:v>
      </x:c>
      <x:c r="N3196" s="267" t="n">
        <x:f>MAX(M3196-FARMER_HOURS,0)/TEMP_HOURS_PER_WORKER</x:f>
        <x:v>1.15674342436636</x:v>
      </x:c>
      <x:c r="O3196" s="268" t="n">
        <x:f>I3196*TOMATO_PRICE+J3196*CARROT_PRICE+K3196*MESCLUN_PRICE</x:f>
        <x:v>122098</x:v>
      </x:c>
      <x:c r="P3196" s="268" t="n">
        <x:f>I3196*TOMATO_FERTILIZER+J3196*CARROT_FERTILIZER+K3196*MESCLUN_FERTILIZER</x:f>
        <x:v>27720</x:v>
      </x:c>
      <x:c r="Q3196" s="268" t="n">
        <x:f>MIN(M3196,FARMER_HOURS)*FARMER_RATE+MAX(M3196-FARMER_HOURS,0)*TEMP_RATE</x:f>
        <x:v>53918.585609158996</x:v>
      </x:c>
      <x:c r="R3196" s="268" t="n">
        <x:f>O3196-P3196-Q3196-FIXED_COST</x:f>
        <x:v>20459.414390841004</x:v>
      </x:c>
      <x:c r="S3196" s="139" t="str">
        <x:f>IF(AND(L3196&lt;=TOTAL_BED_CAP,N3196&lt;=TEMP_WORKER_CAP),"YES","NO")</x:f>
        <x:v>YES</x:v>
      </x:c>
      <x:c r="T3196" s="139" t="n">
        <x:f>IF(S3196="YES",R3196,-1E+99)</x:f>
        <x:v>20459.414390841004</x:v>
      </x:c>
    </x:row>
    <x:row r="3197">
      <x:c r="A3197" s="139"/>
      <x:c r="B3197" s="139"/>
      <x:c r="C3197" s="139"/>
      <x:c r="D3197" s="139"/>
      <x:c r="E3197" s="139"/>
      <x:c r="F3197" s="139"/>
      <x:c r="G3197" s="139"/>
      <x:c r="H3197" s="139"/>
      <x:c r="I3197" s="266" t="n">
        <x:f>INT((ROW()-ROW($I$46))/((CARROT_CAP+1)*(MESCLUN_CAP+1)))</x:f>
        <x:v>4</x:v>
      </x:c>
      <x:c r="J3197" s="266" t="n">
        <x:f>MOD(INT((ROW()-ROW($I$46))/(MESCLUN_CAP+1)),CARROT_CAP+1)</x:f>
        <x:v>17</x:v>
      </x:c>
      <x:c r="K3197" s="266" t="n">
        <x:f>MOD(ROW()-ROW($I$46),MESCLUN_CAP+1)</x:f>
        <x:v>20</x:v>
      </x:c>
      <x:c r="L3197" s="266" t="n">
        <x:f>SUM(I3197:K3197)</x:f>
        <x:v>41</x:v>
      </x:c>
      <x:c r="M3197" s="267" t="n">
        <x:f>I3197*TOMATO_HOURS*WEEKS*(1+TOMATO_DIM)^I3197+J3197*CARROT_HOURS*WEEKS*(1+CARROT_DIM)^J3197+K3197*MESCLUN_HOURS*WEEKS*(1+MESCLUN_DIM)^K3197</x:f>
        <x:v>2456.9348217380348</x:v>
      </x:c>
      <x:c r="N3197" s="267" t="n">
        <x:f>MAX(M3197-FARMER_HOURS,0)/TEMP_HOURS_PER_WORKER</x:f>
        <x:v>1.2062047373180798</x:v>
      </x:c>
      <x:c r="O3197" s="268" t="n">
        <x:f>I3197*TOMATO_PRICE+J3197*CARROT_PRICE+K3197*MESCLUN_PRICE</x:f>
        <x:v>124798</x:v>
      </x:c>
      <x:c r="P3197" s="268" t="n">
        <x:f>I3197*TOMATO_FERTILIZER+J3197*CARROT_FERTILIZER+K3197*MESCLUN_FERTILIZER</x:f>
        <x:v>28600</x:v>
      </x:c>
      <x:c r="Q3197" s="268" t="n">
        <x:f>MIN(M3197,FARMER_HOURS)*FARMER_RATE+MAX(M3197-FARMER_HOURS,0)*TEMP_RATE</x:f>
        <x:v>55155.11843295199</x:v>
      </x:c>
      <x:c r="R3197" s="268" t="n">
        <x:f>O3197-P3197-Q3197-FIXED_COST</x:f>
        <x:v>21042.88156704801</x:v>
      </x:c>
      <x:c r="S3197" s="139" t="str">
        <x:f>IF(AND(L3197&lt;=TOTAL_BED_CAP,N3197&lt;=TEMP_WORKER_CAP),"YES","NO")</x:f>
        <x:v>YES</x:v>
      </x:c>
      <x:c r="T3197" s="139" t="n">
        <x:f>IF(S3197="YES",R3197,-1E+99)</x:f>
        <x:v>21042.88156704801</x:v>
      </x:c>
    </x:row>
    <x:row r="3198">
      <x:c r="A3198" s="139"/>
      <x:c r="B3198" s="139"/>
      <x:c r="C3198" s="139"/>
      <x:c r="D3198" s="139"/>
      <x:c r="E3198" s="139"/>
      <x:c r="F3198" s="139"/>
      <x:c r="G3198" s="139"/>
      <x:c r="H3198" s="139"/>
      <x:c r="I3198" s="266" t="n">
        <x:f>INT((ROW()-ROW($I$46))/((CARROT_CAP+1)*(MESCLUN_CAP+1)))</x:f>
        <x:v>4</x:v>
      </x:c>
      <x:c r="J3198" s="266" t="n">
        <x:f>MOD(INT((ROW()-ROW($I$46))/(MESCLUN_CAP+1)),CARROT_CAP+1)</x:f>
        <x:v>17</x:v>
      </x:c>
      <x:c r="K3198" s="266" t="n">
        <x:f>MOD(ROW()-ROW($I$46),MESCLUN_CAP+1)</x:f>
        <x:v>21</x:v>
      </x:c>
      <x:c r="L3198" s="266" t="n">
        <x:f>SUM(I3198:K3198)</x:f>
        <x:v>42</x:v>
      </x:c>
      <x:c r="M3198" s="267" t="n">
        <x:f>I3198*TOMATO_HOURS*WEEKS*(1+TOMATO_DIM)^I3198+J3198*CARROT_HOURS*WEEKS*(1+CARROT_DIM)^J3198+K3198*MESCLUN_HOURS*WEEKS*(1+MESCLUN_DIM)^K3198</x:f>
        <x:v>2529.770561964479</x:v>
      </x:c>
      <x:c r="N3198" s="267" t="n">
        <x:f>MAX(M3198-FARMER_HOURS,0)/TEMP_HOURS_PER_WORKER</x:f>
        <x:v>1.2567851124753326</x:v>
      </x:c>
      <x:c r="O3198" s="268" t="n">
        <x:f>I3198*TOMATO_PRICE+J3198*CARROT_PRICE+K3198*MESCLUN_PRICE</x:f>
        <x:v>127498</x:v>
      </x:c>
      <x:c r="P3198" s="268" t="n">
        <x:f>I3198*TOMATO_FERTILIZER+J3198*CARROT_FERTILIZER+K3198*MESCLUN_FERTILIZER</x:f>
        <x:v>29480</x:v>
      </x:c>
      <x:c r="Q3198" s="268" t="n">
        <x:f>MIN(M3198,FARMER_HOURS)*FARMER_RATE+MAX(M3198-FARMER_HOURS,0)*TEMP_RATE</x:f>
        <x:v>56419.627811883314</x:v>
      </x:c>
      <x:c r="R3198" s="268" t="n">
        <x:f>O3198-P3198-Q3198-FIXED_COST</x:f>
        <x:v>21598.372188116686</x:v>
      </x:c>
      <x:c r="S3198" s="139" t="str">
        <x:f>IF(AND(L3198&lt;=TOTAL_BED_CAP,N3198&lt;=TEMP_WORKER_CAP),"YES","NO")</x:f>
        <x:v>YES</x:v>
      </x:c>
      <x:c r="T3198" s="139" t="n">
        <x:f>IF(S3198="YES",R3198,-1E+99)</x:f>
        <x:v>21598.372188116686</x:v>
      </x:c>
    </x:row>
    <x:row r="3199">
      <x:c r="A3199" s="139"/>
      <x:c r="B3199" s="139"/>
      <x:c r="C3199" s="139"/>
      <x:c r="D3199" s="139"/>
      <x:c r="E3199" s="139"/>
      <x:c r="F3199" s="139"/>
      <x:c r="G3199" s="139"/>
      <x:c r="H3199" s="139"/>
      <x:c r="I3199" s="266" t="n">
        <x:f>INT((ROW()-ROW($I$46))/((CARROT_CAP+1)*(MESCLUN_CAP+1)))</x:f>
        <x:v>4</x:v>
      </x:c>
      <x:c r="J3199" s="266" t="n">
        <x:f>MOD(INT((ROW()-ROW($I$46))/(MESCLUN_CAP+1)),CARROT_CAP+1)</x:f>
        <x:v>17</x:v>
      </x:c>
      <x:c r="K3199" s="266" t="n">
        <x:f>MOD(ROW()-ROW($I$46),MESCLUN_CAP+1)</x:f>
        <x:v>22</x:v>
      </x:c>
      <x:c r="L3199" s="266" t="n">
        <x:f>SUM(I3199:K3199)</x:f>
        <x:v>43</x:v>
      </x:c>
      <x:c r="M3199" s="267" t="n">
        <x:f>I3199*TOMATO_HOURS*WEEKS*(1+TOMATO_DIM)^I3199+J3199*CARROT_HOURS*WEEKS*(1+CARROT_DIM)^J3199+K3199*MESCLUN_HOURS*WEEKS*(1+MESCLUN_DIM)^K3199</x:f>
        <x:v>2604.246909210875</x:v>
      </x:c>
      <x:c r="N3199" s="267" t="n">
        <x:f>MAX(M3199-FARMER_HOURS,0)/TEMP_HOURS_PER_WORKER</x:f>
        <x:v>1.3085047980631077</x:v>
      </x:c>
      <x:c r="O3199" s="268" t="n">
        <x:f>I3199*TOMATO_PRICE+J3199*CARROT_PRICE+K3199*MESCLUN_PRICE</x:f>
        <x:v>130198</x:v>
      </x:c>
      <x:c r="P3199" s="268" t="n">
        <x:f>I3199*TOMATO_FERTILIZER+J3199*CARROT_FERTILIZER+K3199*MESCLUN_FERTILIZER</x:f>
        <x:v>30360</x:v>
      </x:c>
      <x:c r="Q3199" s="268" t="n">
        <x:f>MIN(M3199,FARMER_HOURS)*FARMER_RATE+MAX(M3199-FARMER_HOURS,0)*TEMP_RATE</x:f>
        <x:v>57712.61995157769</x:v>
      </x:c>
      <x:c r="R3199" s="268" t="n">
        <x:f>O3199-P3199-Q3199-FIXED_COST</x:f>
        <x:v>22125.38004842231</x:v>
      </x:c>
      <x:c r="S3199" s="139" t="str">
        <x:f>IF(AND(L3199&lt;=TOTAL_BED_CAP,N3199&lt;=TEMP_WORKER_CAP),"YES","NO")</x:f>
        <x:v>YES</x:v>
      </x:c>
      <x:c r="T3199" s="139" t="n">
        <x:f>IF(S3199="YES",R3199,-1E+99)</x:f>
        <x:v>22125.38004842231</x:v>
      </x:c>
    </x:row>
    <x:row r="3200">
      <x:c r="A3200" s="139"/>
      <x:c r="B3200" s="139"/>
      <x:c r="C3200" s="139"/>
      <x:c r="D3200" s="139"/>
      <x:c r="E3200" s="139"/>
      <x:c r="F3200" s="139"/>
      <x:c r="G3200" s="139"/>
      <x:c r="H3200" s="139"/>
      <x:c r="I3200" s="266" t="n">
        <x:f>INT((ROW()-ROW($I$46))/((CARROT_CAP+1)*(MESCLUN_CAP+1)))</x:f>
        <x:v>4</x:v>
      </x:c>
      <x:c r="J3200" s="266" t="n">
        <x:f>MOD(INT((ROW()-ROW($I$46))/(MESCLUN_CAP+1)),CARROT_CAP+1)</x:f>
        <x:v>17</x:v>
      </x:c>
      <x:c r="K3200" s="266" t="n">
        <x:f>MOD(ROW()-ROW($I$46),MESCLUN_CAP+1)</x:f>
        <x:v>23</x:v>
      </x:c>
      <x:c r="L3200" s="266" t="n">
        <x:f>SUM(I3200:K3200)</x:f>
        <x:v>44</x:v>
      </x:c>
      <x:c r="M3200" s="267" t="n">
        <x:f>I3200*TOMATO_HOURS*WEEKS*(1+TOMATO_DIM)^I3200+J3200*CARROT_HOURS*WEEKS*(1+CARROT_DIM)^J3200+K3200*MESCLUN_HOURS*WEEKS*(1+MESCLUN_DIM)^K3200</x:f>
        <x:v>2680.3934980683116</x:v>
      </x:c>
      <x:c r="N3200" s="267" t="n">
        <x:f>MAX(M3200-FARMER_HOURS,0)/TEMP_HOURS_PER_WORKER</x:f>
        <x:v>1.3613843736585498</x:v>
      </x:c>
      <x:c r="O3200" s="268" t="n">
        <x:f>I3200*TOMATO_PRICE+J3200*CARROT_PRICE+K3200*MESCLUN_PRICE</x:f>
        <x:v>132898</x:v>
      </x:c>
      <x:c r="P3200" s="268" t="n">
        <x:f>I3200*TOMATO_FERTILIZER+J3200*CARROT_FERTILIZER+K3200*MESCLUN_FERTILIZER</x:f>
        <x:v>31240</x:v>
      </x:c>
      <x:c r="Q3200" s="268" t="n">
        <x:f>MIN(M3200,FARMER_HOURS)*FARMER_RATE+MAX(M3200-FARMER_HOURS,0)*TEMP_RATE</x:f>
        <x:v>59034.60934146374</x:v>
      </x:c>
      <x:c r="R3200" s="268" t="n">
        <x:f>O3200-P3200-Q3200-FIXED_COST</x:f>
        <x:v>22623.390658536257</x:v>
      </x:c>
      <x:c r="S3200" s="139" t="str">
        <x:f>IF(AND(L3200&lt;=TOTAL_BED_CAP,N3200&lt;=TEMP_WORKER_CAP),"YES","NO")</x:f>
        <x:v>YES</x:v>
      </x:c>
      <x:c r="T3200" s="139" t="n">
        <x:f>IF(S3200="YES",R3200,-1E+99)</x:f>
        <x:v>22623.390658536257</x:v>
      </x:c>
    </x:row>
    <x:row r="3201">
      <x:c r="A3201" s="139"/>
      <x:c r="B3201" s="139"/>
      <x:c r="C3201" s="139"/>
      <x:c r="D3201" s="139"/>
      <x:c r="E3201" s="139"/>
      <x:c r="F3201" s="139"/>
      <x:c r="G3201" s="139"/>
      <x:c r="H3201" s="139"/>
      <x:c r="I3201" s="266" t="n">
        <x:f>INT((ROW()-ROW($I$46))/((CARROT_CAP+1)*(MESCLUN_CAP+1)))</x:f>
        <x:v>4</x:v>
      </x:c>
      <x:c r="J3201" s="266" t="n">
        <x:f>MOD(INT((ROW()-ROW($I$46))/(MESCLUN_CAP+1)),CARROT_CAP+1)</x:f>
        <x:v>17</x:v>
      </x:c>
      <x:c r="K3201" s="266" t="n">
        <x:f>MOD(ROW()-ROW($I$46),MESCLUN_CAP+1)</x:f>
        <x:v>24</x:v>
      </x:c>
      <x:c r="L3201" s="266" t="n">
        <x:f>SUM(I3201:K3201)</x:f>
        <x:v>45</x:v>
      </x:c>
      <x:c r="M3201" s="267" t="n">
        <x:f>I3201*TOMATO_HOURS*WEEKS*(1+TOMATO_DIM)^I3201+J3201*CARROT_HOURS*WEEKS*(1+CARROT_DIM)^J3201+K3201*MESCLUN_HOURS*WEEKS*(1+MESCLUN_DIM)^K3201</x:f>
        <x:v>2758.240447647807</x:v>
      </x:c>
      <x:c r="N3201" s="267" t="n">
        <x:f>MAX(M3201-FARMER_HOURS,0)/TEMP_HOURS_PER_WORKER</x:f>
        <x:v>1.415444755310977</x:v>
      </x:c>
      <x:c r="O3201" s="268" t="n">
        <x:f>I3201*TOMATO_PRICE+J3201*CARROT_PRICE+K3201*MESCLUN_PRICE</x:f>
        <x:v>135598</x:v>
      </x:c>
      <x:c r="P3201" s="268" t="n">
        <x:f>I3201*TOMATO_FERTILIZER+J3201*CARROT_FERTILIZER+K3201*MESCLUN_FERTILIZER</x:f>
        <x:v>32120</x:v>
      </x:c>
      <x:c r="Q3201" s="268" t="n">
        <x:f>MIN(M3201,FARMER_HOURS)*FARMER_RATE+MAX(M3201-FARMER_HOURS,0)*TEMP_RATE</x:f>
        <x:v>60386.118882774426</x:v>
      </x:c>
      <x:c r="R3201" s="268" t="n">
        <x:f>O3201-P3201-Q3201-FIXED_COST</x:f>
        <x:v>23091.881117225574</x:v>
      </x:c>
      <x:c r="S3201" s="139" t="str">
        <x:f>IF(AND(L3201&lt;=TOTAL_BED_CAP,N3201&lt;=TEMP_WORKER_CAP),"YES","NO")</x:f>
        <x:v>YES</x:v>
      </x:c>
      <x:c r="T3201" s="139" t="n">
        <x:f>IF(S3201="YES",R3201,-1E+99)</x:f>
        <x:v>23091.881117225574</x:v>
      </x:c>
    </x:row>
    <x:row r="3202">
      <x:c r="A3202" s="139"/>
      <x:c r="B3202" s="139"/>
      <x:c r="C3202" s="139"/>
      <x:c r="D3202" s="139"/>
      <x:c r="E3202" s="139"/>
      <x:c r="F3202" s="139"/>
      <x:c r="G3202" s="139"/>
      <x:c r="H3202" s="139"/>
      <x:c r="I3202" s="266" t="n">
        <x:f>INT((ROW()-ROW($I$46))/((CARROT_CAP+1)*(MESCLUN_CAP+1)))</x:f>
        <x:v>4</x:v>
      </x:c>
      <x:c r="J3202" s="266" t="n">
        <x:f>MOD(INT((ROW()-ROW($I$46))/(MESCLUN_CAP+1)),CARROT_CAP+1)</x:f>
        <x:v>17</x:v>
      </x:c>
      <x:c r="K3202" s="266" t="n">
        <x:f>MOD(ROW()-ROW($I$46),MESCLUN_CAP+1)</x:f>
        <x:v>25</x:v>
      </x:c>
      <x:c r="L3202" s="266" t="n">
        <x:f>SUM(I3202:K3202)</x:f>
        <x:v>46</x:v>
      </x:c>
      <x:c r="M3202" s="267" t="n">
        <x:f>I3202*TOMATO_HOURS*WEEKS*(1+TOMATO_DIM)^I3202+J3202*CARROT_HOURS*WEEKS*(1+CARROT_DIM)^J3202+K3202*MESCLUN_HOURS*WEEKS*(1+MESCLUN_DIM)^K3202</x:f>
        <x:v>2837.818369062905</x:v>
      </x:c>
      <x:c r="N3202" s="267" t="n">
        <x:f>MAX(M3202-FARMER_HOURS,0)/TEMP_HOURS_PER_WORKER</x:f>
        <x:v>1.4707072007381283</x:v>
      </x:c>
      <x:c r="O3202" s="268" t="n">
        <x:f>I3202*TOMATO_PRICE+J3202*CARROT_PRICE+K3202*MESCLUN_PRICE</x:f>
        <x:v>138298</x:v>
      </x:c>
      <x:c r="P3202" s="268" t="n">
        <x:f>I3202*TOMATO_FERTILIZER+J3202*CARROT_FERTILIZER+K3202*MESCLUN_FERTILIZER</x:f>
        <x:v>33000</x:v>
      </x:c>
      <x:c r="Q3202" s="268" t="n">
        <x:f>MIN(M3202,FARMER_HOURS)*FARMER_RATE+MAX(M3202-FARMER_HOURS,0)*TEMP_RATE</x:f>
        <x:v>61767.68001845321</x:v>
      </x:c>
      <x:c r="R3202" s="268" t="n">
        <x:f>O3202-P3202-Q3202-FIXED_COST</x:f>
        <x:v>23530.31998154679</x:v>
      </x:c>
      <x:c r="S3202" s="139" t="str">
        <x:f>IF(AND(L3202&lt;=TOTAL_BED_CAP,N3202&lt;=TEMP_WORKER_CAP),"YES","NO")</x:f>
        <x:v>YES</x:v>
      </x:c>
      <x:c r="T3202" s="139" t="n">
        <x:f>IF(S3202="YES",R3202,-1E+99)</x:f>
        <x:v>23530.31998154679</x:v>
      </x:c>
    </x:row>
    <x:row r="3203">
      <x:c r="A3203" s="139"/>
      <x:c r="B3203" s="139"/>
      <x:c r="C3203" s="139"/>
      <x:c r="D3203" s="139"/>
      <x:c r="E3203" s="139"/>
      <x:c r="F3203" s="139"/>
      <x:c r="G3203" s="139"/>
      <x:c r="H3203" s="139"/>
      <x:c r="I3203" s="266" t="n">
        <x:f>INT((ROW()-ROW($I$46))/((CARROT_CAP+1)*(MESCLUN_CAP+1)))</x:f>
        <x:v>4</x:v>
      </x:c>
      <x:c r="J3203" s="266" t="n">
        <x:f>MOD(INT((ROW()-ROW($I$46))/(MESCLUN_CAP+1)),CARROT_CAP+1)</x:f>
        <x:v>17</x:v>
      </x:c>
      <x:c r="K3203" s="266" t="n">
        <x:f>MOD(ROW()-ROW($I$46),MESCLUN_CAP+1)</x:f>
        <x:v>26</x:v>
      </x:c>
      <x:c r="L3203" s="266" t="n">
        <x:f>SUM(I3203:K3203)</x:f>
        <x:v>47</x:v>
      </x:c>
      <x:c r="M3203" s="267" t="n">
        <x:f>I3203*TOMATO_HOURS*WEEKS*(1+TOMATO_DIM)^I3203+J3203*CARROT_HOURS*WEEKS*(1+CARROT_DIM)^J3203+K3203*MESCLUN_HOURS*WEEKS*(1+MESCLUN_DIM)^K3203</x:f>
        <x:v>2919.1583730236216</x:v>
      </x:c>
      <x:c r="N3203" s="267" t="n">
        <x:f>MAX(M3203-FARMER_HOURS,0)/TEMP_HOURS_PER_WORKER</x:f>
        <x:v>1.5271933145997372</x:v>
      </x:c>
      <x:c r="O3203" s="268" t="n">
        <x:f>I3203*TOMATO_PRICE+J3203*CARROT_PRICE+K3203*MESCLUN_PRICE</x:f>
        <x:v>140998</x:v>
      </x:c>
      <x:c r="P3203" s="268" t="n">
        <x:f>I3203*TOMATO_FERTILIZER+J3203*CARROT_FERTILIZER+K3203*MESCLUN_FERTILIZER</x:f>
        <x:v>33880</x:v>
      </x:c>
      <x:c r="Q3203" s="268" t="n">
        <x:f>MIN(M3203,FARMER_HOURS)*FARMER_RATE+MAX(M3203-FARMER_HOURS,0)*TEMP_RATE</x:f>
        <x:v>63179.83286499343</x:v>
      </x:c>
      <x:c r="R3203" s="268" t="n">
        <x:f>O3203-P3203-Q3203-FIXED_COST</x:f>
        <x:v>23938.167135006574</x:v>
      </x:c>
      <x:c r="S3203" s="139" t="str">
        <x:f>IF(AND(L3203&lt;=TOTAL_BED_CAP,N3203&lt;=TEMP_WORKER_CAP),"YES","NO")</x:f>
        <x:v>YES</x:v>
      </x:c>
      <x:c r="T3203" s="139" t="n">
        <x:f>IF(S3203="YES",R3203,-1E+99)</x:f>
        <x:v>23938.167135006574</x:v>
      </x:c>
    </x:row>
    <x:row r="3204">
      <x:c r="A3204" s="139"/>
      <x:c r="B3204" s="139"/>
      <x:c r="C3204" s="139"/>
      <x:c r="D3204" s="139"/>
      <x:c r="E3204" s="139"/>
      <x:c r="F3204" s="139"/>
      <x:c r="G3204" s="139"/>
      <x:c r="H3204" s="139"/>
      <x:c r="I3204" s="266" t="n">
        <x:f>INT((ROW()-ROW($I$46))/((CARROT_CAP+1)*(MESCLUN_CAP+1)))</x:f>
        <x:v>4</x:v>
      </x:c>
      <x:c r="J3204" s="266" t="n">
        <x:f>MOD(INT((ROW()-ROW($I$46))/(MESCLUN_CAP+1)),CARROT_CAP+1)</x:f>
        <x:v>17</x:v>
      </x:c>
      <x:c r="K3204" s="266" t="n">
        <x:f>MOD(ROW()-ROW($I$46),MESCLUN_CAP+1)</x:f>
        <x:v>27</x:v>
      </x:c>
      <x:c r="L3204" s="266" t="n">
        <x:f>SUM(I3204:K3204)</x:f>
        <x:v>48</x:v>
      </x:c>
      <x:c r="M3204" s="267" t="n">
        <x:f>I3204*TOMATO_HOURS*WEEKS*(1+TOMATO_DIM)^I3204+J3204*CARROT_HOURS*WEEKS*(1+CARROT_DIM)^J3204+K3204*MESCLUN_HOURS*WEEKS*(1+MESCLUN_DIM)^K3204</x:f>
        <x:v>3002.292077543379</x:v>
      </x:c>
      <x:c r="N3204" s="267" t="n">
        <x:f>MAX(M3204-FARMER_HOURS,0)/TEMP_HOURS_PER_WORKER</x:f>
        <x:v>1.5849250538495687</x:v>
      </x:c>
      <x:c r="O3204" s="268" t="n">
        <x:f>I3204*TOMATO_PRICE+J3204*CARROT_PRICE+K3204*MESCLUN_PRICE</x:f>
        <x:v>143698</x:v>
      </x:c>
      <x:c r="P3204" s="268" t="n">
        <x:f>I3204*TOMATO_FERTILIZER+J3204*CARROT_FERTILIZER+K3204*MESCLUN_FERTILIZER</x:f>
        <x:v>34760</x:v>
      </x:c>
      <x:c r="Q3204" s="268" t="n">
        <x:f>MIN(M3204,FARMER_HOURS)*FARMER_RATE+MAX(M3204-FARMER_HOURS,0)*TEMP_RATE</x:f>
        <x:v>64623.126346239216</x:v>
      </x:c>
      <x:c r="R3204" s="268" t="n">
        <x:f>O3204-P3204-Q3204-FIXED_COST</x:f>
        <x:v>24314.873653760784</x:v>
      </x:c>
      <x:c r="S3204" s="139" t="str">
        <x:f>IF(AND(L3204&lt;=TOTAL_BED_CAP,N3204&lt;=TEMP_WORKER_CAP),"YES","NO")</x:f>
        <x:v>YES</x:v>
      </x:c>
      <x:c r="T3204" s="139" t="n">
        <x:f>IF(S3204="YES",R3204,-1E+99)</x:f>
        <x:v>24314.873653760784</x:v>
      </x:c>
    </x:row>
    <x:row r="3205">
      <x:c r="A3205" s="139"/>
      <x:c r="B3205" s="139"/>
      <x:c r="C3205" s="139"/>
      <x:c r="D3205" s="139"/>
      <x:c r="E3205" s="139"/>
      <x:c r="F3205" s="139"/>
      <x:c r="G3205" s="139"/>
      <x:c r="H3205" s="139"/>
      <x:c r="I3205" s="266" t="n">
        <x:f>INT((ROW()-ROW($I$46))/((CARROT_CAP+1)*(MESCLUN_CAP+1)))</x:f>
        <x:v>4</x:v>
      </x:c>
      <x:c r="J3205" s="266" t="n">
        <x:f>MOD(INT((ROW()-ROW($I$46))/(MESCLUN_CAP+1)),CARROT_CAP+1)</x:f>
        <x:v>17</x:v>
      </x:c>
      <x:c r="K3205" s="266" t="n">
        <x:f>MOD(ROW()-ROW($I$46),MESCLUN_CAP+1)</x:f>
        <x:v>28</x:v>
      </x:c>
      <x:c r="L3205" s="266" t="n">
        <x:f>SUM(I3205:K3205)</x:f>
        <x:v>49</x:v>
      </x:c>
      <x:c r="M3205" s="267" t="n">
        <x:f>I3205*TOMATO_HOURS*WEEKS*(1+TOMATO_DIM)^I3205+J3205*CARROT_HOURS*WEEKS*(1+CARROT_DIM)^J3205+K3205*MESCLUN_HOURS*WEEKS*(1+MESCLUN_DIM)^K3205</x:f>
        <x:v>3087.2516157605323</x:v>
      </x:c>
      <x:c r="N3205" s="267" t="n">
        <x:f>MAX(M3205-FARMER_HOURS,0)/TEMP_HOURS_PER_WORKER</x:f>
        <x:v>1.6439247331670364</x:v>
      </x:c>
      <x:c r="O3205" s="268" t="n">
        <x:f>I3205*TOMATO_PRICE+J3205*CARROT_PRICE+K3205*MESCLUN_PRICE</x:f>
        <x:v>146398</x:v>
      </x:c>
      <x:c r="P3205" s="268" t="n">
        <x:f>I3205*TOMATO_FERTILIZER+J3205*CARROT_FERTILIZER+K3205*MESCLUN_FERTILIZER</x:f>
        <x:v>35640</x:v>
      </x:c>
      <x:c r="Q3205" s="268" t="n">
        <x:f>MIN(M3205,FARMER_HOURS)*FARMER_RATE+MAX(M3205-FARMER_HOURS,0)*TEMP_RATE</x:f>
        <x:v>66098.11832917591</x:v>
      </x:c>
      <x:c r="R3205" s="268" t="n">
        <x:f>O3205-P3205-Q3205-FIXED_COST</x:f>
        <x:v>24659.881670824092</x:v>
      </x:c>
      <x:c r="S3205" s="139" t="str">
        <x:f>IF(AND(L3205&lt;=TOTAL_BED_CAP,N3205&lt;=TEMP_WORKER_CAP),"YES","NO")</x:f>
        <x:v>YES</x:v>
      </x:c>
      <x:c r="T3205" s="139" t="n">
        <x:f>IF(S3205="YES",R3205,-1E+99)</x:f>
        <x:v>24659.881670824092</x:v>
      </x:c>
    </x:row>
    <x:row r="3206">
      <x:c r="A3206" s="139"/>
      <x:c r="B3206" s="139"/>
      <x:c r="C3206" s="139"/>
      <x:c r="D3206" s="139"/>
      <x:c r="E3206" s="139"/>
      <x:c r="F3206" s="139"/>
      <x:c r="G3206" s="139"/>
      <x:c r="H3206" s="139"/>
      <x:c r="I3206" s="266" t="n">
        <x:f>INT((ROW()-ROW($I$46))/((CARROT_CAP+1)*(MESCLUN_CAP+1)))</x:f>
        <x:v>4</x:v>
      </x:c>
      <x:c r="J3206" s="266" t="n">
        <x:f>MOD(INT((ROW()-ROW($I$46))/(MESCLUN_CAP+1)),CARROT_CAP+1)</x:f>
        <x:v>17</x:v>
      </x:c>
      <x:c r="K3206" s="266" t="n">
        <x:f>MOD(ROW()-ROW($I$46),MESCLUN_CAP+1)</x:f>
        <x:v>29</x:v>
      </x:c>
      <x:c r="L3206" s="266" t="n">
        <x:f>SUM(I3206:K3206)</x:f>
        <x:v>50</x:v>
      </x:c>
      <x:c r="M3206" s="267" t="n">
        <x:f>I3206*TOMATO_HOURS*WEEKS*(1+TOMATO_DIM)^I3206+J3206*CARROT_HOURS*WEEKS*(1+CARROT_DIM)^J3206+K3206*MESCLUN_HOURS*WEEKS*(1+MESCLUN_DIM)^K3206</x:f>
        <x:v>3174.0696438761856</x:v>
      </x:c>
      <x:c r="N3206" s="267" t="n">
        <x:f>MAX(M3206-FARMER_HOURS,0)/TEMP_HOURS_PER_WORKER</x:f>
        <x:v>1.7042150304695733</x:v>
      </x:c>
      <x:c r="O3206" s="268" t="n">
        <x:f>I3206*TOMATO_PRICE+J3206*CARROT_PRICE+K3206*MESCLUN_PRICE</x:f>
        <x:v>149098</x:v>
      </x:c>
      <x:c r="P3206" s="268" t="n">
        <x:f>I3206*TOMATO_FERTILIZER+J3206*CARROT_FERTILIZER+K3206*MESCLUN_FERTILIZER</x:f>
        <x:v>36520</x:v>
      </x:c>
      <x:c r="Q3206" s="268" t="n">
        <x:f>MIN(M3206,FARMER_HOURS)*FARMER_RATE+MAX(M3206-FARMER_HOURS,0)*TEMP_RATE</x:f>
        <x:v>67605.37576173933</x:v>
      </x:c>
      <x:c r="R3206" s="268" t="n">
        <x:f>O3206-P3206-Q3206-FIXED_COST</x:f>
        <x:v>24972.624238260672</x:v>
      </x:c>
      <x:c r="S3206" s="139" t="str">
        <x:f>IF(AND(L3206&lt;=TOTAL_BED_CAP,N3206&lt;=TEMP_WORKER_CAP),"YES","NO")</x:f>
        <x:v>YES</x:v>
      </x:c>
      <x:c r="T3206" s="139" t="n">
        <x:f>IF(S3206="YES",R3206,-1E+99)</x:f>
        <x:v>24972.624238260672</x:v>
      </x:c>
    </x:row>
    <x:row r="3207">
      <x:c r="A3207" s="139"/>
      <x:c r="B3207" s="139"/>
      <x:c r="C3207" s="139"/>
      <x:c r="D3207" s="139"/>
      <x:c r="E3207" s="139"/>
      <x:c r="F3207" s="139"/>
      <x:c r="G3207" s="139"/>
      <x:c r="H3207" s="139"/>
      <x:c r="I3207" s="266" t="n">
        <x:f>INT((ROW()-ROW($I$46))/((CARROT_CAP+1)*(MESCLUN_CAP+1)))</x:f>
        <x:v>4</x:v>
      </x:c>
      <x:c r="J3207" s="266" t="n">
        <x:f>MOD(INT((ROW()-ROW($I$46))/(MESCLUN_CAP+1)),CARROT_CAP+1)</x:f>
        <x:v>17</x:v>
      </x:c>
      <x:c r="K3207" s="266" t="n">
        <x:f>MOD(ROW()-ROW($I$46),MESCLUN_CAP+1)</x:f>
        <x:v>30</x:v>
      </x:c>
      <x:c r="L3207" s="266" t="n">
        <x:f>SUM(I3207:K3207)</x:f>
        <x:v>51</x:v>
      </x:c>
      <x:c r="M3207" s="267" t="n">
        <x:f>I3207*TOMATO_HOURS*WEEKS*(1+TOMATO_DIM)^I3207+J3207*CARROT_HOURS*WEEKS*(1+CARROT_DIM)^J3207+K3207*MESCLUN_HOURS*WEEKS*(1+MESCLUN_DIM)^K3207</x:f>
        <x:v>3262.7793492099554</x:v>
      </x:c>
      <x:c r="N3207" s="267" t="n">
        <x:f>MAX(M3207-FARMER_HOURS,0)/TEMP_HOURS_PER_WORKER</x:f>
        <x:v>1.7658189925069134</x:v>
      </x:c>
      <x:c r="O3207" s="268" t="n">
        <x:f>I3207*TOMATO_PRICE+J3207*CARROT_PRICE+K3207*MESCLUN_PRICE</x:f>
        <x:v>151798</x:v>
      </x:c>
      <x:c r="P3207" s="268" t="n">
        <x:f>I3207*TOMATO_FERTILIZER+J3207*CARROT_FERTILIZER+K3207*MESCLUN_FERTILIZER</x:f>
        <x:v>37400</x:v>
      </x:c>
      <x:c r="Q3207" s="268" t="n">
        <x:f>MIN(M3207,FARMER_HOURS)*FARMER_RATE+MAX(M3207-FARMER_HOURS,0)*TEMP_RATE</x:f>
        <x:v>69145.47481267284</x:v>
      </x:c>
      <x:c r="R3207" s="268" t="n">
        <x:f>O3207-P3207-Q3207-FIXED_COST</x:f>
        <x:v>25252.525187327163</x:v>
      </x:c>
      <x:c r="S3207" s="139" t="str">
        <x:f>IF(AND(L3207&lt;=TOTAL_BED_CAP,N3207&lt;=TEMP_WORKER_CAP),"YES","NO")</x:f>
        <x:v>YES</x:v>
      </x:c>
      <x:c r="T3207" s="139" t="n">
        <x:f>IF(S3207="YES",R3207,-1E+99)</x:f>
        <x:v>25252.525187327163</x:v>
      </x:c>
    </x:row>
    <x:row r="3208">
      <x:c r="A3208" s="139"/>
      <x:c r="B3208" s="139"/>
      <x:c r="C3208" s="139"/>
      <x:c r="D3208" s="139"/>
      <x:c r="E3208" s="139"/>
      <x:c r="F3208" s="139"/>
      <x:c r="G3208" s="139"/>
      <x:c r="H3208" s="139"/>
      <x:c r="I3208" s="266" t="n">
        <x:f>INT((ROW()-ROW($I$46))/((CARROT_CAP+1)*(MESCLUN_CAP+1)))</x:f>
        <x:v>4</x:v>
      </x:c>
      <x:c r="J3208" s="266" t="n">
        <x:f>MOD(INT((ROW()-ROW($I$46))/(MESCLUN_CAP+1)),CARROT_CAP+1)</x:f>
        <x:v>18</x:v>
      </x:c>
      <x:c r="K3208" s="266" t="n">
        <x:f>MOD(ROW()-ROW($I$46),MESCLUN_CAP+1)</x:f>
        <x:v>0</x:v>
      </x:c>
      <x:c r="L3208" s="266" t="n">
        <x:f>SUM(I3208:K3208)</x:f>
        <x:v>22</x:v>
      </x:c>
      <x:c r="M3208" s="267" t="n">
        <x:f>I3208*TOMATO_HOURS*WEEKS*(1+TOMATO_DIM)^I3208+J3208*CARROT_HOURS*WEEKS*(1+CARROT_DIM)^J3208+K3208*MESCLUN_HOURS*WEEKS*(1+MESCLUN_DIM)^K3208</x:f>
        <x:v>1369.2917075615117</x:v>
      </x:c>
      <x:c r="N3208" s="267" t="n">
        <x:f>MAX(M3208-FARMER_HOURS,0)/TEMP_HOURS_PER_WORKER</x:f>
        <x:v>0.4508970191399386</x:v>
      </x:c>
      <x:c r="O3208" s="268" t="n">
        <x:f>I3208*TOMATO_PRICE+J3208*CARROT_PRICE+K3208*MESCLUN_PRICE</x:f>
        <x:v>72892</x:v>
      </x:c>
      <x:c r="P3208" s="268" t="n">
        <x:f>I3208*TOMATO_FERTILIZER+J3208*CARROT_FERTILIZER+K3208*MESCLUN_FERTILIZER</x:f>
        <x:v>11440</x:v>
      </x:c>
      <x:c r="Q3208" s="268" t="n">
        <x:f>MIN(M3208,FARMER_HOURS)*FARMER_RATE+MAX(M3208-FARMER_HOURS,0)*TEMP_RATE</x:f>
        <x:v>36272.425478498466</x:v>
      </x:c>
      <x:c r="R3208" s="268" t="n">
        <x:f>O3208-P3208-Q3208-FIXED_COST</x:f>
        <x:v>5179.574521501534</x:v>
      </x:c>
      <x:c r="S3208" s="139" t="str">
        <x:f>IF(AND(L3208&lt;=TOTAL_BED_CAP,N3208&lt;=TEMP_WORKER_CAP),"YES","NO")</x:f>
        <x:v>YES</x:v>
      </x:c>
      <x:c r="T3208" s="139" t="n">
        <x:f>IF(S3208="YES",R3208,-1E+99)</x:f>
        <x:v>5179.574521501534</x:v>
      </x:c>
    </x:row>
    <x:row r="3209">
      <x:c r="A3209" s="139"/>
      <x:c r="B3209" s="139"/>
      <x:c r="C3209" s="139"/>
      <x:c r="D3209" s="139"/>
      <x:c r="E3209" s="139"/>
      <x:c r="F3209" s="139"/>
      <x:c r="G3209" s="139"/>
      <x:c r="H3209" s="139"/>
      <x:c r="I3209" s="266" t="n">
        <x:f>INT((ROW()-ROW($I$46))/((CARROT_CAP+1)*(MESCLUN_CAP+1)))</x:f>
        <x:v>4</x:v>
      </x:c>
      <x:c r="J3209" s="266" t="n">
        <x:f>MOD(INT((ROW()-ROW($I$46))/(MESCLUN_CAP+1)),CARROT_CAP+1)</x:f>
        <x:v>18</x:v>
      </x:c>
      <x:c r="K3209" s="266" t="n">
        <x:f>MOD(ROW()-ROW($I$46),MESCLUN_CAP+1)</x:f>
        <x:v>1</x:v>
      </x:c>
      <x:c r="L3209" s="266" t="n">
        <x:f>SUM(I3209:K3209)</x:f>
        <x:v>23</x:v>
      </x:c>
      <x:c r="M3209" s="267" t="n">
        <x:f>I3209*TOMATO_HOURS*WEEKS*(1+TOMATO_DIM)^I3209+J3209*CARROT_HOURS*WEEKS*(1+CARROT_DIM)^J3209+K3209*MESCLUN_HOURS*WEEKS*(1+MESCLUN_DIM)^K3209</x:f>
        <x:v>1414.8542075615117</x:v>
      </x:c>
      <x:c r="N3209" s="267" t="n">
        <x:f>MAX(M3209-FARMER_HOURS,0)/TEMP_HOURS_PER_WORKER</x:f>
        <x:v>0.48253764413993866</x:v>
      </x:c>
      <x:c r="O3209" s="268" t="n">
        <x:f>I3209*TOMATO_PRICE+J3209*CARROT_PRICE+K3209*MESCLUN_PRICE</x:f>
        <x:v>75592</x:v>
      </x:c>
      <x:c r="P3209" s="268" t="n">
        <x:f>I3209*TOMATO_FERTILIZER+J3209*CARROT_FERTILIZER+K3209*MESCLUN_FERTILIZER</x:f>
        <x:v>12320</x:v>
      </x:c>
      <x:c r="Q3209" s="268" t="n">
        <x:f>MIN(M3209,FARMER_HOURS)*FARMER_RATE+MAX(M3209-FARMER_HOURS,0)*TEMP_RATE</x:f>
        <x:v>37063.441103498466</x:v>
      </x:c>
      <x:c r="R3209" s="268" t="n">
        <x:f>O3209-P3209-Q3209-FIXED_COST</x:f>
        <x:v>6208.558896501534</x:v>
      </x:c>
      <x:c r="S3209" s="139" t="str">
        <x:f>IF(AND(L3209&lt;=TOTAL_BED_CAP,N3209&lt;=TEMP_WORKER_CAP),"YES","NO")</x:f>
        <x:v>YES</x:v>
      </x:c>
      <x:c r="T3209" s="139" t="n">
        <x:f>IF(S3209="YES",R3209,-1E+99)</x:f>
        <x:v>6208.558896501534</x:v>
      </x:c>
    </x:row>
    <x:row r="3210">
      <x:c r="A3210" s="139"/>
      <x:c r="B3210" s="139"/>
      <x:c r="C3210" s="139"/>
      <x:c r="D3210" s="139"/>
      <x:c r="E3210" s="139"/>
      <x:c r="F3210" s="139"/>
      <x:c r="G3210" s="139"/>
      <x:c r="H3210" s="139"/>
      <x:c r="I3210" s="266" t="n">
        <x:f>INT((ROW()-ROW($I$46))/((CARROT_CAP+1)*(MESCLUN_CAP+1)))</x:f>
        <x:v>4</x:v>
      </x:c>
      <x:c r="J3210" s="266" t="n">
        <x:f>MOD(INT((ROW()-ROW($I$46))/(MESCLUN_CAP+1)),CARROT_CAP+1)</x:f>
        <x:v>18</x:v>
      </x:c>
      <x:c r="K3210" s="266" t="n">
        <x:f>MOD(ROW()-ROW($I$46),MESCLUN_CAP+1)</x:f>
        <x:v>2</x:v>
      </x:c>
      <x:c r="L3210" s="266" t="n">
        <x:f>SUM(I3210:K3210)</x:f>
        <x:v>24</x:v>
      </x:c>
      <x:c r="M3210" s="267" t="n">
        <x:f>I3210*TOMATO_HOURS*WEEKS*(1+TOMATO_DIM)^I3210+J3210*CARROT_HOURS*WEEKS*(1+CARROT_DIM)^J3210+K3210*MESCLUN_HOURS*WEEKS*(1+MESCLUN_DIM)^K3210</x:f>
        <x:v>1461.5557700615116</x:v>
      </x:c>
      <x:c r="N3210" s="267" t="n">
        <x:f>MAX(M3210-FARMER_HOURS,0)/TEMP_HOURS_PER_WORKER</x:f>
        <x:v>0.5149692847649386</x:v>
      </x:c>
      <x:c r="O3210" s="268" t="n">
        <x:f>I3210*TOMATO_PRICE+J3210*CARROT_PRICE+K3210*MESCLUN_PRICE</x:f>
        <x:v>78292</x:v>
      </x:c>
      <x:c r="P3210" s="268" t="n">
        <x:f>I3210*TOMATO_FERTILIZER+J3210*CARROT_FERTILIZER+K3210*MESCLUN_FERTILIZER</x:f>
        <x:v>13200</x:v>
      </x:c>
      <x:c r="Q3210" s="268" t="n">
        <x:f>MIN(M3210,FARMER_HOURS)*FARMER_RATE+MAX(M3210-FARMER_HOURS,0)*TEMP_RATE</x:f>
        <x:v>37874.232119123466</x:v>
      </x:c>
      <x:c r="R3210" s="268" t="n">
        <x:f>O3210-P3210-Q3210-FIXED_COST</x:f>
        <x:v>7217.767880876534</x:v>
      </x:c>
      <x:c r="S3210" s="139" t="str">
        <x:f>IF(AND(L3210&lt;=TOTAL_BED_CAP,N3210&lt;=TEMP_WORKER_CAP),"YES","NO")</x:f>
        <x:v>YES</x:v>
      </x:c>
      <x:c r="T3210" s="139" t="n">
        <x:f>IF(S3210="YES",R3210,-1E+99)</x:f>
        <x:v>7217.767880876534</x:v>
      </x:c>
    </x:row>
    <x:row r="3211">
      <x:c r="A3211" s="139"/>
      <x:c r="B3211" s="139"/>
      <x:c r="C3211" s="139"/>
      <x:c r="D3211" s="139"/>
      <x:c r="E3211" s="139"/>
      <x:c r="F3211" s="139"/>
      <x:c r="G3211" s="139"/>
      <x:c r="H3211" s="139"/>
      <x:c r="I3211" s="266" t="n">
        <x:f>INT((ROW()-ROW($I$46))/((CARROT_CAP+1)*(MESCLUN_CAP+1)))</x:f>
        <x:v>4</x:v>
      </x:c>
      <x:c r="J3211" s="266" t="n">
        <x:f>MOD(INT((ROW()-ROW($I$46))/(MESCLUN_CAP+1)),CARROT_CAP+1)</x:f>
        <x:v>18</x:v>
      </x:c>
      <x:c r="K3211" s="266" t="n">
        <x:f>MOD(ROW()-ROW($I$46),MESCLUN_CAP+1)</x:f>
        <x:v>3</x:v>
      </x:c>
      <x:c r="L3211" s="266" t="n">
        <x:f>SUM(I3211:K3211)</x:f>
        <x:v>25</x:v>
      </x:c>
      <x:c r="M3211" s="267" t="n">
        <x:f>I3211*TOMATO_HOURS*WEEKS*(1+TOMATO_DIM)^I3211+J3211*CARROT_HOURS*WEEKS*(1+CARROT_DIM)^J3211+K3211*MESCLUN_HOURS*WEEKS*(1+MESCLUN_DIM)^K3211</x:f>
        <x:v>1509.4177524833867</x:v>
      </x:c>
      <x:c r="N3211" s="267" t="n">
        <x:f>MAX(M3211-FARMER_HOURS,0)/TEMP_HOURS_PER_WORKER</x:f>
        <x:v>0.5482067725579074</x:v>
      </x:c>
      <x:c r="O3211" s="268" t="n">
        <x:f>I3211*TOMATO_PRICE+J3211*CARROT_PRICE+K3211*MESCLUN_PRICE</x:f>
        <x:v>80992</x:v>
      </x:c>
      <x:c r="P3211" s="268" t="n">
        <x:f>I3211*TOMATO_FERTILIZER+J3211*CARROT_FERTILIZER+K3211*MESCLUN_FERTILIZER</x:f>
        <x:v>14080</x:v>
      </x:c>
      <x:c r="Q3211" s="268" t="n">
        <x:f>MIN(M3211,FARMER_HOURS)*FARMER_RATE+MAX(M3211-FARMER_HOURS,0)*TEMP_RATE</x:f>
        <x:v>38705.169313947685</x:v>
      </x:c>
      <x:c r="R3211" s="268" t="n">
        <x:f>O3211-P3211-Q3211-FIXED_COST</x:f>
        <x:v>8206.830686052315</x:v>
      </x:c>
      <x:c r="S3211" s="139" t="str">
        <x:f>IF(AND(L3211&lt;=TOTAL_BED_CAP,N3211&lt;=TEMP_WORKER_CAP),"YES","NO")</x:f>
        <x:v>YES</x:v>
      </x:c>
      <x:c r="T3211" s="139" t="n">
        <x:f>IF(S3211="YES",R3211,-1E+99)</x:f>
        <x:v>8206.830686052315</x:v>
      </x:c>
    </x:row>
    <x:row r="3212">
      <x:c r="A3212" s="139"/>
      <x:c r="B3212" s="139"/>
      <x:c r="C3212" s="139"/>
      <x:c r="D3212" s="139"/>
      <x:c r="E3212" s="139"/>
      <x:c r="F3212" s="139"/>
      <x:c r="G3212" s="139"/>
      <x:c r="H3212" s="139"/>
      <x:c r="I3212" s="266" t="n">
        <x:f>INT((ROW()-ROW($I$46))/((CARROT_CAP+1)*(MESCLUN_CAP+1)))</x:f>
        <x:v>4</x:v>
      </x:c>
      <x:c r="J3212" s="266" t="n">
        <x:f>MOD(INT((ROW()-ROW($I$46))/(MESCLUN_CAP+1)),CARROT_CAP+1)</x:f>
        <x:v>18</x:v>
      </x:c>
      <x:c r="K3212" s="266" t="n">
        <x:f>MOD(ROW()-ROW($I$46),MESCLUN_CAP+1)</x:f>
        <x:v>4</x:v>
      </x:c>
      <x:c r="L3212" s="266" t="n">
        <x:f>SUM(I3212:K3212)</x:f>
        <x:v>26</x:v>
      </x:c>
      <x:c r="M3212" s="267" t="n">
        <x:f>I3212*TOMATO_HOURS*WEEKS*(1+TOMATO_DIM)^I3212+J3212*CARROT_HOURS*WEEKS*(1+CARROT_DIM)^J3212+K3212*MESCLUN_HOURS*WEEKS*(1+MESCLUN_DIM)^K3212</x:f>
        <x:v>1558.461868206043</x:v>
      </x:c>
      <x:c r="N3212" s="267" t="n">
        <x:f>MAX(M3212-FARMER_HOURS,0)/TEMP_HOURS_PER_WORKER</x:f>
        <x:v>0.5822651862541964</x:v>
      </x:c>
      <x:c r="O3212" s="268" t="n">
        <x:f>I3212*TOMATO_PRICE+J3212*CARROT_PRICE+K3212*MESCLUN_PRICE</x:f>
        <x:v>83692</x:v>
      </x:c>
      <x:c r="P3212" s="268" t="n">
        <x:f>I3212*TOMATO_FERTILIZER+J3212*CARROT_FERTILIZER+K3212*MESCLUN_FERTILIZER</x:f>
        <x:v>14960</x:v>
      </x:c>
      <x:c r="Q3212" s="268" t="n">
        <x:f>MIN(M3212,FARMER_HOURS)*FARMER_RATE+MAX(M3212-FARMER_HOURS,0)*TEMP_RATE</x:f>
        <x:v>39556.62965635491</x:v>
      </x:c>
      <x:c r="R3212" s="268" t="n">
        <x:f>O3212-P3212-Q3212-FIXED_COST</x:f>
        <x:v>9175.370343645089</x:v>
      </x:c>
      <x:c r="S3212" s="139" t="str">
        <x:f>IF(AND(L3212&lt;=TOTAL_BED_CAP,N3212&lt;=TEMP_WORKER_CAP),"YES","NO")</x:f>
        <x:v>YES</x:v>
      </x:c>
      <x:c r="T3212" s="139" t="n">
        <x:f>IF(S3212="YES",R3212,-1E+99)</x:f>
        <x:v>9175.370343645089</x:v>
      </x:c>
    </x:row>
    <x:row r="3213">
      <x:c r="A3213" s="139"/>
      <x:c r="B3213" s="139"/>
      <x:c r="C3213" s="139"/>
      <x:c r="D3213" s="139"/>
      <x:c r="E3213" s="139"/>
      <x:c r="F3213" s="139"/>
      <x:c r="G3213" s="139"/>
      <x:c r="H3213" s="139"/>
      <x:c r="I3213" s="266" t="n">
        <x:f>INT((ROW()-ROW($I$46))/((CARROT_CAP+1)*(MESCLUN_CAP+1)))</x:f>
        <x:v>4</x:v>
      </x:c>
      <x:c r="J3213" s="266" t="n">
        <x:f>MOD(INT((ROW()-ROW($I$46))/(MESCLUN_CAP+1)),CARROT_CAP+1)</x:f>
        <x:v>18</x:v>
      </x:c>
      <x:c r="K3213" s="266" t="n">
        <x:f>MOD(ROW()-ROW($I$46),MESCLUN_CAP+1)</x:f>
        <x:v>5</x:v>
      </x:c>
      <x:c r="L3213" s="266" t="n">
        <x:f>SUM(I3213:K3213)</x:f>
        <x:v>27</x:v>
      </x:c>
      <x:c r="M3213" s="267" t="n">
        <x:f>I3213*TOMATO_HOURS*WEEKS*(1+TOMATO_DIM)^I3213+J3213*CARROT_HOURS*WEEKS*(1+CARROT_DIM)^J3213+K3213*MESCLUN_HOURS*WEEKS*(1+MESCLUN_DIM)^K3213</x:f>
        <x:v>1608.7101921272465</x:v>
      </x:c>
      <x:c r="N3213" s="267" t="n">
        <x:f>MAX(M3213-FARMER_HOURS,0)/TEMP_HOURS_PER_WORKER</x:f>
        <x:v>0.6171598556439212</x:v>
      </x:c>
      <x:c r="O3213" s="268" t="n">
        <x:f>I3213*TOMATO_PRICE+J3213*CARROT_PRICE+K3213*MESCLUN_PRICE</x:f>
        <x:v>86392</x:v>
      </x:c>
      <x:c r="P3213" s="268" t="n">
        <x:f>I3213*TOMATO_FERTILIZER+J3213*CARROT_FERTILIZER+K3213*MESCLUN_FERTILIZER</x:f>
        <x:v>15840</x:v>
      </x:c>
      <x:c r="Q3213" s="268" t="n">
        <x:f>MIN(M3213,FARMER_HOURS)*FARMER_RATE+MAX(M3213-FARMER_HOURS,0)*TEMP_RATE</x:f>
        <x:v>40428.99639109803</x:v>
      </x:c>
      <x:c r="R3213" s="268" t="n">
        <x:f>O3213-P3213-Q3213-FIXED_COST</x:f>
        <x:v>10123.00360890197</x:v>
      </x:c>
      <x:c r="S3213" s="139" t="str">
        <x:f>IF(AND(L3213&lt;=TOTAL_BED_CAP,N3213&lt;=TEMP_WORKER_CAP),"YES","NO")</x:f>
        <x:v>YES</x:v>
      </x:c>
      <x:c r="T3213" s="139" t="n">
        <x:f>IF(S3213="YES",R3213,-1E+99)</x:f>
        <x:v>10123.00360890197</x:v>
      </x:c>
    </x:row>
    <x:row r="3214">
      <x:c r="A3214" s="139"/>
      <x:c r="B3214" s="139"/>
      <x:c r="C3214" s="139"/>
      <x:c r="D3214" s="139"/>
      <x:c r="E3214" s="139"/>
      <x:c r="F3214" s="139"/>
      <x:c r="G3214" s="139"/>
      <x:c r="H3214" s="139"/>
      <x:c r="I3214" s="266" t="n">
        <x:f>INT((ROW()-ROW($I$46))/((CARROT_CAP+1)*(MESCLUN_CAP+1)))</x:f>
        <x:v>4</x:v>
      </x:c>
      <x:c r="J3214" s="266" t="n">
        <x:f>MOD(INT((ROW()-ROW($I$46))/(MESCLUN_CAP+1)),CARROT_CAP+1)</x:f>
        <x:v>18</x:v>
      </x:c>
      <x:c r="K3214" s="266" t="n">
        <x:f>MOD(ROW()-ROW($I$46),MESCLUN_CAP+1)</x:f>
        <x:v>6</x:v>
      </x:c>
      <x:c r="L3214" s="266" t="n">
        <x:f>SUM(I3214:K3214)</x:f>
        <x:v>28</x:v>
      </x:c>
      <x:c r="M3214" s="267" t="n">
        <x:f>I3214*TOMATO_HOURS*WEEKS*(1+TOMATO_DIM)^I3214+J3214*CARROT_HOURS*WEEKS*(1+CARROT_DIM)^J3214+K3214*MESCLUN_HOURS*WEEKS*(1+MESCLUN_DIM)^K3214</x:f>
        <x:v>1660.1851663088794</x:v>
      </x:c>
      <x:c r="N3214" s="267" t="n">
        <x:f>MAX(M3214-FARMER_HOURS,0)/TEMP_HOURS_PER_WORKER</x:f>
        <x:v>0.6529063654922773</x:v>
      </x:c>
      <x:c r="O3214" s="268" t="n">
        <x:f>I3214*TOMATO_PRICE+J3214*CARROT_PRICE+K3214*MESCLUN_PRICE</x:f>
        <x:v>89092</x:v>
      </x:c>
      <x:c r="P3214" s="268" t="n">
        <x:f>I3214*TOMATO_FERTILIZER+J3214*CARROT_FERTILIZER+K3214*MESCLUN_FERTILIZER</x:f>
        <x:v>16720</x:v>
      </x:c>
      <x:c r="Q3214" s="268" t="n">
        <x:f>MIN(M3214,FARMER_HOURS)*FARMER_RATE+MAX(M3214-FARMER_HOURS,0)*TEMP_RATE</x:f>
        <x:v>41322.65913730693</x:v>
      </x:c>
      <x:c r="R3214" s="268" t="n">
        <x:f>O3214-P3214-Q3214-FIXED_COST</x:f>
        <x:v>11049.340862693069</x:v>
      </x:c>
      <x:c r="S3214" s="139" t="str">
        <x:f>IF(AND(L3214&lt;=TOTAL_BED_CAP,N3214&lt;=TEMP_WORKER_CAP),"YES","NO")</x:f>
        <x:v>YES</x:v>
      </x:c>
      <x:c r="T3214" s="139" t="n">
        <x:f>IF(S3214="YES",R3214,-1E+99)</x:f>
        <x:v>11049.340862693069</x:v>
      </x:c>
    </x:row>
    <x:row r="3215">
      <x:c r="A3215" s="139"/>
      <x:c r="B3215" s="139"/>
      <x:c r="C3215" s="139"/>
      <x:c r="D3215" s="139"/>
      <x:c r="E3215" s="139"/>
      <x:c r="F3215" s="139"/>
      <x:c r="G3215" s="139"/>
      <x:c r="H3215" s="139"/>
      <x:c r="I3215" s="266" t="n">
        <x:f>INT((ROW()-ROW($I$46))/((CARROT_CAP+1)*(MESCLUN_CAP+1)))</x:f>
        <x:v>4</x:v>
      </x:c>
      <x:c r="J3215" s="266" t="n">
        <x:f>MOD(INT((ROW()-ROW($I$46))/(MESCLUN_CAP+1)),CARROT_CAP+1)</x:f>
        <x:v>18</x:v>
      </x:c>
      <x:c r="K3215" s="266" t="n">
        <x:f>MOD(ROW()-ROW($I$46),MESCLUN_CAP+1)</x:f>
        <x:v>7</x:v>
      </x:c>
      <x:c r="L3215" s="266" t="n">
        <x:f>SUM(I3215:K3215)</x:f>
        <x:v>29</x:v>
      </x:c>
      <x:c r="M3215" s="267" t="n">
        <x:f>I3215*TOMATO_HOURS*WEEKS*(1+TOMATO_DIM)^I3215+J3215*CARROT_HOURS*WEEKS*(1+CARROT_DIM)^J3215+K3215*MESCLUN_HOURS*WEEKS*(1+MESCLUN_DIM)^K3215</x:f>
        <x:v>1712.9096057068398</x:v>
      </x:c>
      <x:c r="N3215" s="267" t="n">
        <x:f>MAX(M3215-FARMER_HOURS,0)/TEMP_HOURS_PER_WORKER</x:f>
        <x:v>0.6895205595186388</x:v>
      </x:c>
      <x:c r="O3215" s="268" t="n">
        <x:f>I3215*TOMATO_PRICE+J3215*CARROT_PRICE+K3215*MESCLUN_PRICE</x:f>
        <x:v>91792</x:v>
      </x:c>
      <x:c r="P3215" s="268" t="n">
        <x:f>I3215*TOMATO_FERTILIZER+J3215*CARROT_FERTILIZER+K3215*MESCLUN_FERTILIZER</x:f>
        <x:v>17600</x:v>
      </x:c>
      <x:c r="Q3215" s="268" t="n">
        <x:f>MIN(M3215,FARMER_HOURS)*FARMER_RATE+MAX(M3215-FARMER_HOURS,0)*TEMP_RATE</x:f>
        <x:v>42238.01398796597</x:v>
      </x:c>
      <x:c r="R3215" s="268" t="n">
        <x:f>O3215-P3215-Q3215-FIXED_COST</x:f>
        <x:v>11953.98601203403</x:v>
      </x:c>
      <x:c r="S3215" s="139" t="str">
        <x:f>IF(AND(L3215&lt;=TOTAL_BED_CAP,N3215&lt;=TEMP_WORKER_CAP),"YES","NO")</x:f>
        <x:v>YES</x:v>
      </x:c>
      <x:c r="T3215" s="139" t="n">
        <x:f>IF(S3215="YES",R3215,-1E+99)</x:f>
        <x:v>11953.98601203403</x:v>
      </x:c>
    </x:row>
    <x:row r="3216">
      <x:c r="A3216" s="139"/>
      <x:c r="B3216" s="139"/>
      <x:c r="C3216" s="139"/>
      <x:c r="D3216" s="139"/>
      <x:c r="E3216" s="139"/>
      <x:c r="F3216" s="139"/>
      <x:c r="G3216" s="139"/>
      <x:c r="H3216" s="139"/>
      <x:c r="I3216" s="266" t="n">
        <x:f>INT((ROW()-ROW($I$46))/((CARROT_CAP+1)*(MESCLUN_CAP+1)))</x:f>
        <x:v>4</x:v>
      </x:c>
      <x:c r="J3216" s="266" t="n">
        <x:f>MOD(INT((ROW()-ROW($I$46))/(MESCLUN_CAP+1)),CARROT_CAP+1)</x:f>
        <x:v>18</x:v>
      </x:c>
      <x:c r="K3216" s="266" t="n">
        <x:f>MOD(ROW()-ROW($I$46),MESCLUN_CAP+1)</x:f>
        <x:v>8</x:v>
      </x:c>
      <x:c r="L3216" s="266" t="n">
        <x:f>SUM(I3216:K3216)</x:f>
        <x:v>30</x:v>
      </x:c>
      <x:c r="M3216" s="267" t="n">
        <x:f>I3216*TOMATO_HOURS*WEEKS*(1+TOMATO_DIM)^I3216+J3216*CARROT_HOURS*WEEKS*(1+CARROT_DIM)^J3216+K3216*MESCLUN_HOURS*WEEKS*(1+MESCLUN_DIM)^K3216</x:f>
        <x:v>1766.90670398682</x:v>
      </x:c>
      <x:c r="N3216" s="267" t="n">
        <x:f>MAX(M3216-FARMER_HOURS,0)/TEMP_HOURS_PER_WORKER</x:f>
        <x:v>0.7270185444352917</x:v>
      </x:c>
      <x:c r="O3216" s="268" t="n">
        <x:f>I3216*TOMATO_PRICE+J3216*CARROT_PRICE+K3216*MESCLUN_PRICE</x:f>
        <x:v>94492</x:v>
      </x:c>
      <x:c r="P3216" s="268" t="n">
        <x:f>I3216*TOMATO_FERTILIZER+J3216*CARROT_FERTILIZER+K3216*MESCLUN_FERTILIZER</x:f>
        <x:v>18480</x:v>
      </x:c>
      <x:c r="Q3216" s="268" t="n">
        <x:f>MIN(M3216,FARMER_HOURS)*FARMER_RATE+MAX(M3216-FARMER_HOURS,0)*TEMP_RATE</x:f>
        <x:v>43175.46361088229</x:v>
      </x:c>
      <x:c r="R3216" s="268" t="n">
        <x:f>O3216-P3216-Q3216-FIXED_COST</x:f>
        <x:v>12836.536389117711</x:v>
      </x:c>
      <x:c r="S3216" s="139" t="str">
        <x:f>IF(AND(L3216&lt;=TOTAL_BED_CAP,N3216&lt;=TEMP_WORKER_CAP),"YES","NO")</x:f>
        <x:v>YES</x:v>
      </x:c>
      <x:c r="T3216" s="139" t="n">
        <x:f>IF(S3216="YES",R3216,-1E+99)</x:f>
        <x:v>12836.536389117711</x:v>
      </x:c>
    </x:row>
    <x:row r="3217">
      <x:c r="A3217" s="139"/>
      <x:c r="B3217" s="139"/>
      <x:c r="C3217" s="139"/>
      <x:c r="D3217" s="139"/>
      <x:c r="E3217" s="139"/>
      <x:c r="F3217" s="139"/>
      <x:c r="G3217" s="139"/>
      <x:c r="H3217" s="139"/>
      <x:c r="I3217" s="266" t="n">
        <x:f>INT((ROW()-ROW($I$46))/((CARROT_CAP+1)*(MESCLUN_CAP+1)))</x:f>
        <x:v>4</x:v>
      </x:c>
      <x:c r="J3217" s="266" t="n">
        <x:f>MOD(INT((ROW()-ROW($I$46))/(MESCLUN_CAP+1)),CARROT_CAP+1)</x:f>
        <x:v>18</x:v>
      </x:c>
      <x:c r="K3217" s="266" t="n">
        <x:f>MOD(ROW()-ROW($I$46),MESCLUN_CAP+1)</x:f>
        <x:v>9</x:v>
      </x:c>
      <x:c r="L3217" s="266" t="n">
        <x:f>SUM(I3217:K3217)</x:f>
        <x:v>31</x:v>
      </x:c>
      <x:c r="M3217" s="267" t="n">
        <x:f>I3217*TOMATO_HOURS*WEEKS*(1+TOMATO_DIM)^I3217+J3217*CARROT_HOURS*WEEKS*(1+CARROT_DIM)^J3217+K3217*MESCLUN_HOURS*WEEKS*(1+MESCLUN_DIM)^K3217</x:f>
        <x:v>1822.2000394272145</x:v>
      </x:c>
      <x:c r="N3217" s="267" t="n">
        <x:f>MAX(M3217-FARMER_HOURS,0)/TEMP_HOURS_PER_WORKER</x:f>
        <x:v>0.7654166940466768</x:v>
      </x:c>
      <x:c r="O3217" s="268" t="n">
        <x:f>I3217*TOMATO_PRICE+J3217*CARROT_PRICE+K3217*MESCLUN_PRICE</x:f>
        <x:v>97192</x:v>
      </x:c>
      <x:c r="P3217" s="268" t="n">
        <x:f>I3217*TOMATO_FERTILIZER+J3217*CARROT_FERTILIZER+K3217*MESCLUN_FERTILIZER</x:f>
        <x:v>19360</x:v>
      </x:c>
      <x:c r="Q3217" s="268" t="n">
        <x:f>MIN(M3217,FARMER_HOURS)*FARMER_RATE+MAX(M3217-FARMER_HOURS,0)*TEMP_RATE</x:f>
        <x:v>44135.41735116692</x:v>
      </x:c>
      <x:c r="R3217" s="268" t="n">
        <x:f>O3217-P3217-Q3217-FIXED_COST</x:f>
        <x:v>13696.582648833079</x:v>
      </x:c>
      <x:c r="S3217" s="139" t="str">
        <x:f>IF(AND(L3217&lt;=TOTAL_BED_CAP,N3217&lt;=TEMP_WORKER_CAP),"YES","NO")</x:f>
        <x:v>YES</x:v>
      </x:c>
      <x:c r="T3217" s="139" t="n">
        <x:f>IF(S3217="YES",R3217,-1E+99)</x:f>
        <x:v>13696.582648833079</x:v>
      </x:c>
    </x:row>
    <x:row r="3218">
      <x:c r="A3218" s="139"/>
      <x:c r="B3218" s="139"/>
      <x:c r="C3218" s="139"/>
      <x:c r="D3218" s="139"/>
      <x:c r="E3218" s="139"/>
      <x:c r="F3218" s="139"/>
      <x:c r="G3218" s="139"/>
      <x:c r="H3218" s="139"/>
      <x:c r="I3218" s="266" t="n">
        <x:f>INT((ROW()-ROW($I$46))/((CARROT_CAP+1)*(MESCLUN_CAP+1)))</x:f>
        <x:v>4</x:v>
      </x:c>
      <x:c r="J3218" s="266" t="n">
        <x:f>MOD(INT((ROW()-ROW($I$46))/(MESCLUN_CAP+1)),CARROT_CAP+1)</x:f>
        <x:v>18</x:v>
      </x:c>
      <x:c r="K3218" s="266" t="n">
        <x:f>MOD(ROW()-ROW($I$46),MESCLUN_CAP+1)</x:f>
        <x:v>10</x:v>
      </x:c>
      <x:c r="L3218" s="266" t="n">
        <x:f>SUM(I3218:K3218)</x:f>
        <x:v>32</x:v>
      </x:c>
      <x:c r="M3218" s="267" t="n">
        <x:f>I3218*TOMATO_HOURS*WEEKS*(1+TOMATO_DIM)^I3218+J3218*CARROT_HOURS*WEEKS*(1+CARROT_DIM)^J3218+K3218*MESCLUN_HOURS*WEEKS*(1+MESCLUN_DIM)^K3218</x:f>
        <x:v>1878.8135809104272</x:v>
      </x:c>
      <x:c r="N3218" s="267" t="n">
        <x:f>MAX(M3218-FARMER_HOURS,0)/TEMP_HOURS_PER_WORKER</x:f>
        <x:v>0.8047316534100188</x:v>
      </x:c>
      <x:c r="O3218" s="268" t="n">
        <x:f>I3218*TOMATO_PRICE+J3218*CARROT_PRICE+K3218*MESCLUN_PRICE</x:f>
        <x:v>99892</x:v>
      </x:c>
      <x:c r="P3218" s="268" t="n">
        <x:f>I3218*TOMATO_FERTILIZER+J3218*CARROT_FERTILIZER+K3218*MESCLUN_FERTILIZER</x:f>
        <x:v>20240</x:v>
      </x:c>
      <x:c r="Q3218" s="268" t="n">
        <x:f>MIN(M3218,FARMER_HOURS)*FARMER_RATE+MAX(M3218-FARMER_HOURS,0)*TEMP_RATE</x:f>
        <x:v>45118.29133525047</x:v>
      </x:c>
      <x:c r="R3218" s="268" t="n">
        <x:f>O3218-P3218-Q3218-FIXED_COST</x:f>
        <x:v>14533.70866474953</x:v>
      </x:c>
      <x:c r="S3218" s="139" t="str">
        <x:f>IF(AND(L3218&lt;=TOTAL_BED_CAP,N3218&lt;=TEMP_WORKER_CAP),"YES","NO")</x:f>
        <x:v>YES</x:v>
      </x:c>
      <x:c r="T3218" s="139" t="n">
        <x:f>IF(S3218="YES",R3218,-1E+99)</x:f>
        <x:v>14533.70866474953</x:v>
      </x:c>
    </x:row>
    <x:row r="3219">
      <x:c r="A3219" s="139"/>
      <x:c r="B3219" s="139"/>
      <x:c r="C3219" s="139"/>
      <x:c r="D3219" s="139"/>
      <x:c r="E3219" s="139"/>
      <x:c r="F3219" s="139"/>
      <x:c r="G3219" s="139"/>
      <x:c r="H3219" s="139"/>
      <x:c r="I3219" s="266" t="n">
        <x:f>INT((ROW()-ROW($I$46))/((CARROT_CAP+1)*(MESCLUN_CAP+1)))</x:f>
        <x:v>4</x:v>
      </x:c>
      <x:c r="J3219" s="266" t="n">
        <x:f>MOD(INT((ROW()-ROW($I$46))/(MESCLUN_CAP+1)),CARROT_CAP+1)</x:f>
        <x:v>18</x:v>
      </x:c>
      <x:c r="K3219" s="266" t="n">
        <x:f>MOD(ROW()-ROW($I$46),MESCLUN_CAP+1)</x:f>
        <x:v>11</x:v>
      </x:c>
      <x:c r="L3219" s="266" t="n">
        <x:f>SUM(I3219:K3219)</x:f>
        <x:v>33</x:v>
      </x:c>
      <x:c r="M3219" s="267" t="n">
        <x:f>I3219*TOMATO_HOURS*WEEKS*(1+TOMATO_DIM)^I3219+J3219*CARROT_HOURS*WEEKS*(1+CARROT_DIM)^J3219+K3219*MESCLUN_HOURS*WEEKS*(1+MESCLUN_DIM)^K3219</x:f>
        <x:v>1936.7716940038663</x:v>
      </x:c>
      <x:c r="N3219" s="267" t="n">
        <x:f>MAX(M3219-FARMER_HOURS,0)/TEMP_HOURS_PER_WORKER</x:f>
        <x:v>0.8449803430582404</x:v>
      </x:c>
      <x:c r="O3219" s="268" t="n">
        <x:f>I3219*TOMATO_PRICE+J3219*CARROT_PRICE+K3219*MESCLUN_PRICE</x:f>
        <x:v>102592</x:v>
      </x:c>
      <x:c r="P3219" s="268" t="n">
        <x:f>I3219*TOMATO_FERTILIZER+J3219*CARROT_FERTILIZER+K3219*MESCLUN_FERTILIZER</x:f>
        <x:v>21120</x:v>
      </x:c>
      <x:c r="Q3219" s="268" t="n">
        <x:f>MIN(M3219,FARMER_HOURS)*FARMER_RATE+MAX(M3219-FARMER_HOURS,0)*TEMP_RATE</x:f>
        <x:v>46124.508576456006</x:v>
      </x:c>
      <x:c r="R3219" s="268" t="n">
        <x:f>O3219-P3219-Q3219-FIXED_COST</x:f>
        <x:v>15347.491423543994</x:v>
      </x:c>
      <x:c r="S3219" s="139" t="str">
        <x:f>IF(AND(L3219&lt;=TOTAL_BED_CAP,N3219&lt;=TEMP_WORKER_CAP),"YES","NO")</x:f>
        <x:v>YES</x:v>
      </x:c>
      <x:c r="T3219" s="139" t="n">
        <x:f>IF(S3219="YES",R3219,-1E+99)</x:f>
        <x:v>15347.491423543994</x:v>
      </x:c>
    </x:row>
    <x:row r="3220">
      <x:c r="A3220" s="139"/>
      <x:c r="B3220" s="139"/>
      <x:c r="C3220" s="139"/>
      <x:c r="D3220" s="139"/>
      <x:c r="E3220" s="139"/>
      <x:c r="F3220" s="139"/>
      <x:c r="G3220" s="139"/>
      <x:c r="H3220" s="139"/>
      <x:c r="I3220" s="266" t="n">
        <x:f>INT((ROW()-ROW($I$46))/((CARROT_CAP+1)*(MESCLUN_CAP+1)))</x:f>
        <x:v>4</x:v>
      </x:c>
      <x:c r="J3220" s="266" t="n">
        <x:f>MOD(INT((ROW()-ROW($I$46))/(MESCLUN_CAP+1)),CARROT_CAP+1)</x:f>
        <x:v>18</x:v>
      </x:c>
      <x:c r="K3220" s="266" t="n">
        <x:f>MOD(ROW()-ROW($I$46),MESCLUN_CAP+1)</x:f>
        <x:v>12</x:v>
      </x:c>
      <x:c r="L3220" s="266" t="n">
        <x:f>SUM(I3220:K3220)</x:f>
        <x:v>34</x:v>
      </x:c>
      <x:c r="M3220" s="267" t="n">
        <x:f>I3220*TOMATO_HOURS*WEEKS*(1+TOMATO_DIM)^I3220+J3220*CARROT_HOURS*WEEKS*(1+CARROT_DIM)^J3220+K3220*MESCLUN_HOURS*WEEKS*(1+MESCLUN_DIM)^K3220</x:f>
        <x:v>1996.0991471319307</x:v>
      </x:c>
      <x:c r="N3220" s="267" t="n">
        <x:f>MAX(M3220-FARMER_HOURS,0)/TEMP_HOURS_PER_WORKER</x:f>
        <x:v>0.886179963286063</x:v>
      </x:c>
      <x:c r="O3220" s="268" t="n">
        <x:f>I3220*TOMATO_PRICE+J3220*CARROT_PRICE+K3220*MESCLUN_PRICE</x:f>
        <x:v>105292</x:v>
      </x:c>
      <x:c r="P3220" s="268" t="n">
        <x:f>I3220*TOMATO_FERTILIZER+J3220*CARROT_FERTILIZER+K3220*MESCLUN_FERTILIZER</x:f>
        <x:v>22000</x:v>
      </x:c>
      <x:c r="Q3220" s="268" t="n">
        <x:f>MIN(M3220,FARMER_HOURS)*FARMER_RATE+MAX(M3220-FARMER_HOURS,0)*TEMP_RATE</x:f>
        <x:v>47154.499082151575</x:v>
      </x:c>
      <x:c r="R3220" s="268" t="n">
        <x:f>O3220-P3220-Q3220-FIXED_COST</x:f>
        <x:v>16137.500917848425</x:v>
      </x:c>
      <x:c r="S3220" s="139" t="str">
        <x:f>IF(AND(L3220&lt;=TOTAL_BED_CAP,N3220&lt;=TEMP_WORKER_CAP),"YES","NO")</x:f>
        <x:v>YES</x:v>
      </x:c>
      <x:c r="T3220" s="139" t="n">
        <x:f>IF(S3220="YES",R3220,-1E+99)</x:f>
        <x:v>16137.500917848425</x:v>
      </x:c>
    </x:row>
    <x:row r="3221">
      <x:c r="A3221" s="139"/>
      <x:c r="B3221" s="139"/>
      <x:c r="C3221" s="139"/>
      <x:c r="D3221" s="139"/>
      <x:c r="E3221" s="139"/>
      <x:c r="F3221" s="139"/>
      <x:c r="G3221" s="139"/>
      <x:c r="H3221" s="139"/>
      <x:c r="I3221" s="266" t="n">
        <x:f>INT((ROW()-ROW($I$46))/((CARROT_CAP+1)*(MESCLUN_CAP+1)))</x:f>
        <x:v>4</x:v>
      </x:c>
      <x:c r="J3221" s="266" t="n">
        <x:f>MOD(INT((ROW()-ROW($I$46))/(MESCLUN_CAP+1)),CARROT_CAP+1)</x:f>
        <x:v>18</x:v>
      </x:c>
      <x:c r="K3221" s="266" t="n">
        <x:f>MOD(ROW()-ROW($I$46),MESCLUN_CAP+1)</x:f>
        <x:v>13</x:v>
      </x:c>
      <x:c r="L3221" s="266" t="n">
        <x:f>SUM(I3221:K3221)</x:f>
        <x:v>35</x:v>
      </x:c>
      <x:c r="M3221" s="267" t="n">
        <x:f>I3221*TOMATO_HOURS*WEEKS*(1+TOMATO_DIM)^I3221+J3221*CARROT_HOURS*WEEKS*(1+CARROT_DIM)^J3221+K3221*MESCLUN_HOURS*WEEKS*(1+MESCLUN_DIM)^K3221</x:f>
        <x:v>2056.821117840315</x:v>
      </x:c>
      <x:c r="N3221" s="267" t="n">
        <x:f>MAX(M3221-FARMER_HOURS,0)/TEMP_HOURS_PER_WORKER</x:f>
        <x:v>0.9283479985002187</x:v>
      </x:c>
      <x:c r="O3221" s="268" t="n">
        <x:f>I3221*TOMATO_PRICE+J3221*CARROT_PRICE+K3221*MESCLUN_PRICE</x:f>
        <x:v>107992</x:v>
      </x:c>
      <x:c r="P3221" s="268" t="n">
        <x:f>I3221*TOMATO_FERTILIZER+J3221*CARROT_FERTILIZER+K3221*MESCLUN_FERTILIZER</x:f>
        <x:v>22880</x:v>
      </x:c>
      <x:c r="Q3221" s="268" t="n">
        <x:f>MIN(M3221,FARMER_HOURS)*FARMER_RATE+MAX(M3221-FARMER_HOURS,0)*TEMP_RATE</x:f>
        <x:v>48208.69996250547</x:v>
      </x:c>
      <x:c r="R3221" s="268" t="n">
        <x:f>O3221-P3221-Q3221-FIXED_COST</x:f>
        <x:v>16903.300037494533</x:v>
      </x:c>
      <x:c r="S3221" s="139" t="str">
        <x:f>IF(AND(L3221&lt;=TOTAL_BED_CAP,N3221&lt;=TEMP_WORKER_CAP),"YES","NO")</x:f>
        <x:v>YES</x:v>
      </x:c>
      <x:c r="T3221" s="139" t="n">
        <x:f>IF(S3221="YES",R3221,-1E+99)</x:f>
        <x:v>16903.300037494533</x:v>
      </x:c>
    </x:row>
    <x:row r="3222">
      <x:c r="A3222" s="139"/>
      <x:c r="B3222" s="139"/>
      <x:c r="C3222" s="139"/>
      <x:c r="D3222" s="139"/>
      <x:c r="E3222" s="139"/>
      <x:c r="F3222" s="139"/>
      <x:c r="G3222" s="139"/>
      <x:c r="H3222" s="139"/>
      <x:c r="I3222" s="266" t="n">
        <x:f>INT((ROW()-ROW($I$46))/((CARROT_CAP+1)*(MESCLUN_CAP+1)))</x:f>
        <x:v>4</x:v>
      </x:c>
      <x:c r="J3222" s="266" t="n">
        <x:f>MOD(INT((ROW()-ROW($I$46))/(MESCLUN_CAP+1)),CARROT_CAP+1)</x:f>
        <x:v>18</x:v>
      </x:c>
      <x:c r="K3222" s="266" t="n">
        <x:f>MOD(ROW()-ROW($I$46),MESCLUN_CAP+1)</x:f>
        <x:v>14</x:v>
      </x:c>
      <x:c r="L3222" s="266" t="n">
        <x:f>SUM(I3222:K3222)</x:f>
        <x:v>36</x:v>
      </x:c>
      <x:c r="M3222" s="267" t="n">
        <x:f>I3222*TOMATO_HOURS*WEEKS*(1+TOMATO_DIM)^I3222+J3222*CARROT_HOURS*WEEKS*(1+CARROT_DIM)^J3222+K3222*MESCLUN_HOURS*WEEKS*(1+MESCLUN_DIM)^K3222</x:f>
        <x:v>2118.963199153976</x:v>
      </x:c>
      <x:c r="N3222" s="267" t="n">
        <x:f>MAX(M3222-FARMER_HOURS,0)/TEMP_HOURS_PER_WORKER</x:f>
        <x:v>0.9715022216347055</x:v>
      </x:c>
      <x:c r="O3222" s="268" t="n">
        <x:f>I3222*TOMATO_PRICE+J3222*CARROT_PRICE+K3222*MESCLUN_PRICE</x:f>
        <x:v>110692</x:v>
      </x:c>
      <x:c r="P3222" s="268" t="n">
        <x:f>I3222*TOMATO_FERTILIZER+J3222*CARROT_FERTILIZER+K3222*MESCLUN_FERTILIZER</x:f>
        <x:v>23760</x:v>
      </x:c>
      <x:c r="Q3222" s="268" t="n">
        <x:f>MIN(M3222,FARMER_HOURS)*FARMER_RATE+MAX(M3222-FARMER_HOURS,0)*TEMP_RATE</x:f>
        <x:v>49287.55554086764</x:v>
      </x:c>
      <x:c r="R3222" s="268" t="n">
        <x:f>O3222-P3222-Q3222-FIXED_COST</x:f>
        <x:v>17644.444459132363</x:v>
      </x:c>
      <x:c r="S3222" s="139" t="str">
        <x:f>IF(AND(L3222&lt;=TOTAL_BED_CAP,N3222&lt;=TEMP_WORKER_CAP),"YES","NO")</x:f>
        <x:v>YES</x:v>
      </x:c>
      <x:c r="T3222" s="139" t="n">
        <x:f>IF(S3222="YES",R3222,-1E+99)</x:f>
        <x:v>17644.444459132363</x:v>
      </x:c>
    </x:row>
    <x:row r="3223">
      <x:c r="A3223" s="139"/>
      <x:c r="B3223" s="139"/>
      <x:c r="C3223" s="139"/>
      <x:c r="D3223" s="139"/>
      <x:c r="E3223" s="139"/>
      <x:c r="F3223" s="139"/>
      <x:c r="G3223" s="139"/>
      <x:c r="H3223" s="139"/>
      <x:c r="I3223" s="266" t="n">
        <x:f>INT((ROW()-ROW($I$46))/((CARROT_CAP+1)*(MESCLUN_CAP+1)))</x:f>
        <x:v>4</x:v>
      </x:c>
      <x:c r="J3223" s="266" t="n">
        <x:f>MOD(INT((ROW()-ROW($I$46))/(MESCLUN_CAP+1)),CARROT_CAP+1)</x:f>
        <x:v>18</x:v>
      </x:c>
      <x:c r="K3223" s="266" t="n">
        <x:f>MOD(ROW()-ROW($I$46),MESCLUN_CAP+1)</x:f>
        <x:v>15</x:v>
      </x:c>
      <x:c r="L3223" s="266" t="n">
        <x:f>SUM(I3223:K3223)</x:f>
        <x:v>37</x:v>
      </x:c>
      <x:c r="M3223" s="267" t="n">
        <x:f>I3223*TOMATO_HOURS*WEEKS*(1+TOMATO_DIM)^I3223+J3223*CARROT_HOURS*WEEKS*(1+CARROT_DIM)^J3223+K3223*MESCLUN_HOURS*WEEKS*(1+MESCLUN_DIM)^K3223</x:f>
        <x:v>2182.5514060301225</x:v>
      </x:c>
      <x:c r="N3223" s="267" t="n">
        <x:f>MAX(M3223-FARMER_HOURS,0)/TEMP_HOURS_PER_WORKER</x:f>
        <x:v>1.0156606986320296</x:v>
      </x:c>
      <x:c r="O3223" s="268" t="n">
        <x:f>I3223*TOMATO_PRICE+J3223*CARROT_PRICE+K3223*MESCLUN_PRICE</x:f>
        <x:v>113392</x:v>
      </x:c>
      <x:c r="P3223" s="268" t="n">
        <x:f>I3223*TOMATO_FERTILIZER+J3223*CARROT_FERTILIZER+K3223*MESCLUN_FERTILIZER</x:f>
        <x:v>24640</x:v>
      </x:c>
      <x:c r="Q3223" s="268" t="n">
        <x:f>MIN(M3223,FARMER_HOURS)*FARMER_RATE+MAX(M3223-FARMER_HOURS,0)*TEMP_RATE</x:f>
        <x:v>50391.51746580074</x:v>
      </x:c>
      <x:c r="R3223" s="268" t="n">
        <x:f>O3223-P3223-Q3223-FIXED_COST</x:f>
        <x:v>18360.482534199262</x:v>
      </x:c>
      <x:c r="S3223" s="139" t="str">
        <x:f>IF(AND(L3223&lt;=TOTAL_BED_CAP,N3223&lt;=TEMP_WORKER_CAP),"YES","NO")</x:f>
        <x:v>YES</x:v>
      </x:c>
      <x:c r="T3223" s="139" t="n">
        <x:f>IF(S3223="YES",R3223,-1E+99)</x:f>
        <x:v>18360.482534199262</x:v>
      </x:c>
    </x:row>
    <x:row r="3224">
      <x:c r="A3224" s="139"/>
      <x:c r="B3224" s="139"/>
      <x:c r="C3224" s="139"/>
      <x:c r="D3224" s="139"/>
      <x:c r="E3224" s="139"/>
      <x:c r="F3224" s="139"/>
      <x:c r="G3224" s="139"/>
      <x:c r="H3224" s="139"/>
      <x:c r="I3224" s="266" t="n">
        <x:f>INT((ROW()-ROW($I$46))/((CARROT_CAP+1)*(MESCLUN_CAP+1)))</x:f>
        <x:v>4</x:v>
      </x:c>
      <x:c r="J3224" s="266" t="n">
        <x:f>MOD(INT((ROW()-ROW($I$46))/(MESCLUN_CAP+1)),CARROT_CAP+1)</x:f>
        <x:v>18</x:v>
      </x:c>
      <x:c r="K3224" s="266" t="n">
        <x:f>MOD(ROW()-ROW($I$46),MESCLUN_CAP+1)</x:f>
        <x:v>16</x:v>
      </x:c>
      <x:c r="L3224" s="266" t="n">
        <x:f>SUM(I3224:K3224)</x:f>
        <x:v>38</x:v>
      </x:c>
      <x:c r="M3224" s="267" t="n">
        <x:f>I3224*TOMATO_HOURS*WEEKS*(1+TOMATO_DIM)^I3224+J3224*CARROT_HOURS*WEEKS*(1+CARROT_DIM)^J3224+K3224*MESCLUN_HOURS*WEEKS*(1+MESCLUN_DIM)^K3224</x:f>
        <x:v>2247.6121819076116</x:v>
      </x:c>
      <x:c r="N3224" s="267" t="n">
        <x:f>MAX(M3224-FARMER_HOURS,0)/TEMP_HOURS_PER_WORKER</x:f>
        <x:v>1.060841792991397</x:v>
      </x:c>
      <x:c r="O3224" s="268" t="n">
        <x:f>I3224*TOMATO_PRICE+J3224*CARROT_PRICE+K3224*MESCLUN_PRICE</x:f>
        <x:v>116092</x:v>
      </x:c>
      <x:c r="P3224" s="268" t="n">
        <x:f>I3224*TOMATO_FERTILIZER+J3224*CARROT_FERTILIZER+K3224*MESCLUN_FERTILIZER</x:f>
        <x:v>25520</x:v>
      </x:c>
      <x:c r="Q3224" s="268" t="n">
        <x:f>MIN(M3224,FARMER_HOURS)*FARMER_RATE+MAX(M3224-FARMER_HOURS,0)*TEMP_RATE</x:f>
        <x:v>51521.04482478493</x:v>
      </x:c>
      <x:c r="R3224" s="268" t="n">
        <x:f>O3224-P3224-Q3224-FIXED_COST</x:f>
        <x:v>19050.955175215073</x:v>
      </x:c>
      <x:c r="S3224" s="139" t="str">
        <x:f>IF(AND(L3224&lt;=TOTAL_BED_CAP,N3224&lt;=TEMP_WORKER_CAP),"YES","NO")</x:f>
        <x:v>YES</x:v>
      </x:c>
      <x:c r="T3224" s="139" t="n">
        <x:f>IF(S3224="YES",R3224,-1E+99)</x:f>
        <x:v>19050.955175215073</x:v>
      </x:c>
    </x:row>
    <x:row r="3225">
      <x:c r="A3225" s="139"/>
      <x:c r="B3225" s="139"/>
      <x:c r="C3225" s="139"/>
      <x:c r="D3225" s="139"/>
      <x:c r="E3225" s="139"/>
      <x:c r="F3225" s="139"/>
      <x:c r="G3225" s="139"/>
      <x:c r="H3225" s="139"/>
      <x:c r="I3225" s="266" t="n">
        <x:f>INT((ROW()-ROW($I$46))/((CARROT_CAP+1)*(MESCLUN_CAP+1)))</x:f>
        <x:v>4</x:v>
      </x:c>
      <x:c r="J3225" s="266" t="n">
        <x:f>MOD(INT((ROW()-ROW($I$46))/(MESCLUN_CAP+1)),CARROT_CAP+1)</x:f>
        <x:v>18</x:v>
      </x:c>
      <x:c r="K3225" s="266" t="n">
        <x:f>MOD(ROW()-ROW($I$46),MESCLUN_CAP+1)</x:f>
        <x:v>17</x:v>
      </x:c>
      <x:c r="L3225" s="266" t="n">
        <x:f>SUM(I3225:K3225)</x:f>
        <x:v>39</x:v>
      </x:c>
      <x:c r="M3225" s="267" t="n">
        <x:f>I3225*TOMATO_HOURS*WEEKS*(1+TOMATO_DIM)^I3225+J3225*CARROT_HOURS*WEEKS*(1+CARROT_DIM)^J3225+K3225*MESCLUN_HOURS*WEEKS*(1+MESCLUN_DIM)^K3225</x:f>
        <x:v>2314.1724053541516</x:v>
      </x:c>
      <x:c r="N3225" s="267" t="n">
        <x:f>MAX(M3225-FARMER_HOURS,0)/TEMP_HOURS_PER_WORKER</x:f>
        <x:v>1.1070641703848274</x:v>
      </x:c>
      <x:c r="O3225" s="268" t="n">
        <x:f>I3225*TOMATO_PRICE+J3225*CARROT_PRICE+K3225*MESCLUN_PRICE</x:f>
        <x:v>118792</x:v>
      </x:c>
      <x:c r="P3225" s="268" t="n">
        <x:f>I3225*TOMATO_FERTILIZER+J3225*CARROT_FERTILIZER+K3225*MESCLUN_FERTILIZER</x:f>
        <x:v>26400</x:v>
      </x:c>
      <x:c r="Q3225" s="268" t="n">
        <x:f>MIN(M3225,FARMER_HOURS)*FARMER_RATE+MAX(M3225-FARMER_HOURS,0)*TEMP_RATE</x:f>
        <x:v>52676.60425962068</x:v>
      </x:c>
      <x:c r="R3225" s="268" t="n">
        <x:f>O3225-P3225-Q3225-FIXED_COST</x:f>
        <x:v>19715.395740379317</x:v>
      </x:c>
      <x:c r="S3225" s="139" t="str">
        <x:f>IF(AND(L3225&lt;=TOTAL_BED_CAP,N3225&lt;=TEMP_WORKER_CAP),"YES","NO")</x:f>
        <x:v>YES</x:v>
      </x:c>
      <x:c r="T3225" s="139" t="n">
        <x:f>IF(S3225="YES",R3225,-1E+99)</x:f>
        <x:v>19715.395740379317</x:v>
      </x:c>
    </x:row>
    <x:row r="3226">
      <x:c r="A3226" s="139"/>
      <x:c r="B3226" s="139"/>
      <x:c r="C3226" s="139"/>
      <x:c r="D3226" s="139"/>
      <x:c r="E3226" s="139"/>
      <x:c r="F3226" s="139"/>
      <x:c r="G3226" s="139"/>
      <x:c r="H3226" s="139"/>
      <x:c r="I3226" s="266" t="n">
        <x:f>INT((ROW()-ROW($I$46))/((CARROT_CAP+1)*(MESCLUN_CAP+1)))</x:f>
        <x:v>4</x:v>
      </x:c>
      <x:c r="J3226" s="266" t="n">
        <x:f>MOD(INT((ROW()-ROW($I$46))/(MESCLUN_CAP+1)),CARROT_CAP+1)</x:f>
        <x:v>18</x:v>
      </x:c>
      <x:c r="K3226" s="266" t="n">
        <x:f>MOD(ROW()-ROW($I$46),MESCLUN_CAP+1)</x:f>
        <x:v>18</x:v>
      </x:c>
      <x:c r="L3226" s="266" t="n">
        <x:f>SUM(I3226:K3226)</x:f>
        <x:v>40</x:v>
      </x:c>
      <x:c r="M3226" s="267" t="n">
        <x:f>I3226*TOMATO_HOURS*WEEKS*(1+TOMATO_DIM)^I3226+J3226*CARROT_HOURS*WEEKS*(1+CARROT_DIM)^J3226+K3226*MESCLUN_HOURS*WEEKS*(1+MESCLUN_DIM)^K3226</x:f>
        <x:v>2382.259396812739</x:v>
      </x:c>
      <x:c r="N3226" s="267" t="n">
        <x:f>MAX(M3226-FARMER_HOURS,0)/TEMP_HOURS_PER_WORKER</x:f>
        <x:v>1.1543468033421798</x:v>
      </x:c>
      <x:c r="O3226" s="268" t="n">
        <x:f>I3226*TOMATO_PRICE+J3226*CARROT_PRICE+K3226*MESCLUN_PRICE</x:f>
        <x:v>121492</x:v>
      </x:c>
      <x:c r="P3226" s="268" t="n">
        <x:f>I3226*TOMATO_FERTILIZER+J3226*CARROT_FERTILIZER+K3226*MESCLUN_FERTILIZER</x:f>
        <x:v>27280</x:v>
      </x:c>
      <x:c r="Q3226" s="268" t="n">
        <x:f>MIN(M3226,FARMER_HOURS)*FARMER_RATE+MAX(M3226-FARMER_HOURS,0)*TEMP_RATE</x:f>
        <x:v>53858.67008355449</x:v>
      </x:c>
      <x:c r="R3226" s="268" t="n">
        <x:f>O3226-P3226-Q3226-FIXED_COST</x:f>
        <x:v>20353.32991644551</x:v>
      </x:c>
      <x:c r="S3226" s="139" t="str">
        <x:f>IF(AND(L3226&lt;=TOTAL_BED_CAP,N3226&lt;=TEMP_WORKER_CAP),"YES","NO")</x:f>
        <x:v>YES</x:v>
      </x:c>
      <x:c r="T3226" s="139" t="n">
        <x:f>IF(S3226="YES",R3226,-1E+99)</x:f>
        <x:v>20353.32991644551</x:v>
      </x:c>
    </x:row>
    <x:row r="3227">
      <x:c r="A3227" s="139"/>
      <x:c r="B3227" s="139"/>
      <x:c r="C3227" s="139"/>
      <x:c r="D3227" s="139"/>
      <x:c r="E3227" s="139"/>
      <x:c r="F3227" s="139"/>
      <x:c r="G3227" s="139"/>
      <x:c r="H3227" s="139"/>
      <x:c r="I3227" s="266" t="n">
        <x:f>INT((ROW()-ROW($I$46))/((CARROT_CAP+1)*(MESCLUN_CAP+1)))</x:f>
        <x:v>4</x:v>
      </x:c>
      <x:c r="J3227" s="266" t="n">
        <x:f>MOD(INT((ROW()-ROW($I$46))/(MESCLUN_CAP+1)),CARROT_CAP+1)</x:f>
        <x:v>18</x:v>
      </x:c>
      <x:c r="K3227" s="266" t="n">
        <x:f>MOD(ROW()-ROW($I$46),MESCLUN_CAP+1)</x:f>
        <x:v>19</x:v>
      </x:c>
      <x:c r="L3227" s="266" t="n">
        <x:f>SUM(I3227:K3227)</x:f>
        <x:v>41</x:v>
      </x:c>
      <x:c r="M3227" s="267" t="n">
        <x:f>I3227*TOMATO_HOURS*WEEKS*(1+TOMATO_DIM)^I3227+J3227*CARROT_HOURS*WEEKS*(1+CARROT_DIM)^J3227+K3227*MESCLUN_HOURS*WEEKS*(1+MESCLUN_DIM)^K3227</x:f>
        <x:v>2451.900925448761</x:v>
      </x:c>
      <x:c r="N3227" s="267" t="n">
        <x:f>MAX(M3227-FARMER_HOURS,0)/TEMP_HOURS_PER_WORKER</x:f>
        <x:v>1.202708976006084</x:v>
      </x:c>
      <x:c r="O3227" s="268" t="n">
        <x:f>I3227*TOMATO_PRICE+J3227*CARROT_PRICE+K3227*MESCLUN_PRICE</x:f>
        <x:v>124192</x:v>
      </x:c>
      <x:c r="P3227" s="268" t="n">
        <x:f>I3227*TOMATO_FERTILIZER+J3227*CARROT_FERTILIZER+K3227*MESCLUN_FERTILIZER</x:f>
        <x:v>28160</x:v>
      </x:c>
      <x:c r="Q3227" s="268" t="n">
        <x:f>MIN(M3227,FARMER_HOURS)*FARMER_RATE+MAX(M3227-FARMER_HOURS,0)*TEMP_RATE</x:f>
        <x:v>55067.7244001521</x:v>
      </x:c>
      <x:c r="R3227" s="268" t="n">
        <x:f>O3227-P3227-Q3227-FIXED_COST</x:f>
        <x:v>20964.275599847897</x:v>
      </x:c>
      <x:c r="S3227" s="139" t="str">
        <x:f>IF(AND(L3227&lt;=TOTAL_BED_CAP,N3227&lt;=TEMP_WORKER_CAP),"YES","NO")</x:f>
        <x:v>YES</x:v>
      </x:c>
      <x:c r="T3227" s="139" t="n">
        <x:f>IF(S3227="YES",R3227,-1E+99)</x:f>
        <x:v>20964.275599847897</x:v>
      </x:c>
    </x:row>
    <x:row r="3228">
      <x:c r="A3228" s="139"/>
      <x:c r="B3228" s="139"/>
      <x:c r="C3228" s="139"/>
      <x:c r="D3228" s="139"/>
      <x:c r="E3228" s="139"/>
      <x:c r="F3228" s="139"/>
      <x:c r="G3228" s="139"/>
      <x:c r="H3228" s="139"/>
      <x:c r="I3228" s="266" t="n">
        <x:f>INT((ROW()-ROW($I$46))/((CARROT_CAP+1)*(MESCLUN_CAP+1)))</x:f>
        <x:v>4</x:v>
      </x:c>
      <x:c r="J3228" s="266" t="n">
        <x:f>MOD(INT((ROW()-ROW($I$46))/(MESCLUN_CAP+1)),CARROT_CAP+1)</x:f>
        <x:v>18</x:v>
      </x:c>
      <x:c r="K3228" s="266" t="n">
        <x:f>MOD(ROW()-ROW($I$46),MESCLUN_CAP+1)</x:f>
        <x:v>20</x:v>
      </x:c>
      <x:c r="L3228" s="266" t="n">
        <x:f>SUM(I3228:K3228)</x:f>
        <x:v>42</x:v>
      </x:c>
      <x:c r="M3228" s="267" t="n">
        <x:f>I3228*TOMATO_HOURS*WEEKS*(1+TOMATO_DIM)^I3228+J3228*CARROT_HOURS*WEEKS*(1+CARROT_DIM)^J3228+K3228*MESCLUN_HOURS*WEEKS*(1+MESCLUN_DIM)^K3228</x:f>
        <x:v>2523.1252160992376</x:v>
      </x:c>
      <x:c r="N3228" s="267" t="n">
        <x:f>MAX(M3228-FARMER_HOURS,0)/TEMP_HOURS_PER_WORKER</x:f>
        <x:v>1.252170288957804</x:v>
      </x:c>
      <x:c r="O3228" s="268" t="n">
        <x:f>I3228*TOMATO_PRICE+J3228*CARROT_PRICE+K3228*MESCLUN_PRICE</x:f>
        <x:v>126892</x:v>
      </x:c>
      <x:c r="P3228" s="268" t="n">
        <x:f>I3228*TOMATO_FERTILIZER+J3228*CARROT_FERTILIZER+K3228*MESCLUN_FERTILIZER</x:f>
        <x:v>29040</x:v>
      </x:c>
      <x:c r="Q3228" s="268" t="n">
        <x:f>MIN(M3228,FARMER_HOURS)*FARMER_RATE+MAX(M3228-FARMER_HOURS,0)*TEMP_RATE</x:f>
        <x:v>56304.2572239451</x:v>
      </x:c>
      <x:c r="R3228" s="268" t="n">
        <x:f>O3228-P3228-Q3228-FIXED_COST</x:f>
        <x:v>21547.742776054904</x:v>
      </x:c>
      <x:c r="S3228" s="139" t="str">
        <x:f>IF(AND(L3228&lt;=TOTAL_BED_CAP,N3228&lt;=TEMP_WORKER_CAP),"YES","NO")</x:f>
        <x:v>YES</x:v>
      </x:c>
      <x:c r="T3228" s="139" t="n">
        <x:f>IF(S3228="YES",R3228,-1E+99)</x:f>
        <x:v>21547.742776054904</x:v>
      </x:c>
    </x:row>
    <x:row r="3229">
      <x:c r="A3229" s="139"/>
      <x:c r="B3229" s="139"/>
      <x:c r="C3229" s="139"/>
      <x:c r="D3229" s="139"/>
      <x:c r="E3229" s="139"/>
      <x:c r="F3229" s="139"/>
      <x:c r="G3229" s="139"/>
      <x:c r="H3229" s="139"/>
      <x:c r="I3229" s="266" t="n">
        <x:f>INT((ROW()-ROW($I$46))/((CARROT_CAP+1)*(MESCLUN_CAP+1)))</x:f>
        <x:v>4</x:v>
      </x:c>
      <x:c r="J3229" s="266" t="n">
        <x:f>MOD(INT((ROW()-ROW($I$46))/(MESCLUN_CAP+1)),CARROT_CAP+1)</x:f>
        <x:v>18</x:v>
      </x:c>
      <x:c r="K3229" s="266" t="n">
        <x:f>MOD(ROW()-ROW($I$46),MESCLUN_CAP+1)</x:f>
        <x:v>21</x:v>
      </x:c>
      <x:c r="L3229" s="266" t="n">
        <x:f>SUM(I3229:K3229)</x:f>
        <x:v>43</x:v>
      </x:c>
      <x:c r="M3229" s="267" t="n">
        <x:f>I3229*TOMATO_HOURS*WEEKS*(1+TOMATO_DIM)^I3229+J3229*CARROT_HOURS*WEEKS*(1+CARROT_DIM)^J3229+K3229*MESCLUN_HOURS*WEEKS*(1+MESCLUN_DIM)^K3229</x:f>
        <x:v>2595.9609563256818</x:v>
      </x:c>
      <x:c r="N3229" s="267" t="n">
        <x:f>MAX(M3229-FARMER_HOURS,0)/TEMP_HOURS_PER_WORKER</x:f>
        <x:v>1.3027506641150568</x:v>
      </x:c>
      <x:c r="O3229" s="268" t="n">
        <x:f>I3229*TOMATO_PRICE+J3229*CARROT_PRICE+K3229*MESCLUN_PRICE</x:f>
        <x:v>129592</x:v>
      </x:c>
      <x:c r="P3229" s="268" t="n">
        <x:f>I3229*TOMATO_FERTILIZER+J3229*CARROT_FERTILIZER+K3229*MESCLUN_FERTILIZER</x:f>
        <x:v>29920</x:v>
      </x:c>
      <x:c r="Q3229" s="268" t="n">
        <x:f>MIN(M3229,FARMER_HOURS)*FARMER_RATE+MAX(M3229-FARMER_HOURS,0)*TEMP_RATE</x:f>
        <x:v>57568.76660287642</x:v>
      </x:c>
      <x:c r="R3229" s="268" t="n">
        <x:f>O3229-P3229-Q3229-FIXED_COST</x:f>
        <x:v>22103.23339712358</x:v>
      </x:c>
      <x:c r="S3229" s="139" t="str">
        <x:f>IF(AND(L3229&lt;=TOTAL_BED_CAP,N3229&lt;=TEMP_WORKER_CAP),"YES","NO")</x:f>
        <x:v>YES</x:v>
      </x:c>
      <x:c r="T3229" s="139" t="n">
        <x:f>IF(S3229="YES",R3229,-1E+99)</x:f>
        <x:v>22103.23339712358</x:v>
      </x:c>
    </x:row>
    <x:row r="3230">
      <x:c r="A3230" s="139"/>
      <x:c r="B3230" s="139"/>
      <x:c r="C3230" s="139"/>
      <x:c r="D3230" s="139"/>
      <x:c r="E3230" s="139"/>
      <x:c r="F3230" s="139"/>
      <x:c r="G3230" s="139"/>
      <x:c r="H3230" s="139"/>
      <x:c r="I3230" s="266" t="n">
        <x:f>INT((ROW()-ROW($I$46))/((CARROT_CAP+1)*(MESCLUN_CAP+1)))</x:f>
        <x:v>4</x:v>
      </x:c>
      <x:c r="J3230" s="266" t="n">
        <x:f>MOD(INT((ROW()-ROW($I$46))/(MESCLUN_CAP+1)),CARROT_CAP+1)</x:f>
        <x:v>18</x:v>
      </x:c>
      <x:c r="K3230" s="266" t="n">
        <x:f>MOD(ROW()-ROW($I$46),MESCLUN_CAP+1)</x:f>
        <x:v>22</x:v>
      </x:c>
      <x:c r="L3230" s="266" t="n">
        <x:f>SUM(I3230:K3230)</x:f>
        <x:v>44</x:v>
      </x:c>
      <x:c r="M3230" s="267" t="n">
        <x:f>I3230*TOMATO_HOURS*WEEKS*(1+TOMATO_DIM)^I3230+J3230*CARROT_HOURS*WEEKS*(1+CARROT_DIM)^J3230+K3230*MESCLUN_HOURS*WEEKS*(1+MESCLUN_DIM)^K3230</x:f>
        <x:v>2670.4373035720773</x:v>
      </x:c>
      <x:c r="N3230" s="267" t="n">
        <x:f>MAX(M3230-FARMER_HOURS,0)/TEMP_HOURS_PER_WORKER</x:f>
        <x:v>1.3544703497028314</x:v>
      </x:c>
      <x:c r="O3230" s="268" t="n">
        <x:f>I3230*TOMATO_PRICE+J3230*CARROT_PRICE+K3230*MESCLUN_PRICE</x:f>
        <x:v>132292</x:v>
      </x:c>
      <x:c r="P3230" s="268" t="n">
        <x:f>I3230*TOMATO_FERTILIZER+J3230*CARROT_FERTILIZER+K3230*MESCLUN_FERTILIZER</x:f>
        <x:v>30800</x:v>
      </x:c>
      <x:c r="Q3230" s="268" t="n">
        <x:f>MIN(M3230,FARMER_HOURS)*FARMER_RATE+MAX(M3230-FARMER_HOURS,0)*TEMP_RATE</x:f>
        <x:v>58861.75874257079</x:v>
      </x:c>
      <x:c r="R3230" s="268" t="n">
        <x:f>O3230-P3230-Q3230-FIXED_COST</x:f>
        <x:v>22630.24125742921</x:v>
      </x:c>
      <x:c r="S3230" s="139" t="str">
        <x:f>IF(AND(L3230&lt;=TOTAL_BED_CAP,N3230&lt;=TEMP_WORKER_CAP),"YES","NO")</x:f>
        <x:v>YES</x:v>
      </x:c>
      <x:c r="T3230" s="139" t="n">
        <x:f>IF(S3230="YES",R3230,-1E+99)</x:f>
        <x:v>22630.24125742921</x:v>
      </x:c>
    </x:row>
    <x:row r="3231">
      <x:c r="A3231" s="139"/>
      <x:c r="B3231" s="139"/>
      <x:c r="C3231" s="139"/>
      <x:c r="D3231" s="139"/>
      <x:c r="E3231" s="139"/>
      <x:c r="F3231" s="139"/>
      <x:c r="G3231" s="139"/>
      <x:c r="H3231" s="139"/>
      <x:c r="I3231" s="266" t="n">
        <x:f>INT((ROW()-ROW($I$46))/((CARROT_CAP+1)*(MESCLUN_CAP+1)))</x:f>
        <x:v>4</x:v>
      </x:c>
      <x:c r="J3231" s="266" t="n">
        <x:f>MOD(INT((ROW()-ROW($I$46))/(MESCLUN_CAP+1)),CARROT_CAP+1)</x:f>
        <x:v>18</x:v>
      </x:c>
      <x:c r="K3231" s="266" t="n">
        <x:f>MOD(ROW()-ROW($I$46),MESCLUN_CAP+1)</x:f>
        <x:v>23</x:v>
      </x:c>
      <x:c r="L3231" s="266" t="n">
        <x:f>SUM(I3231:K3231)</x:f>
        <x:v>45</x:v>
      </x:c>
      <x:c r="M3231" s="267" t="n">
        <x:f>I3231*TOMATO_HOURS*WEEKS*(1+TOMATO_DIM)^I3231+J3231*CARROT_HOURS*WEEKS*(1+CARROT_DIM)^J3231+K3231*MESCLUN_HOURS*WEEKS*(1+MESCLUN_DIM)^K3231</x:f>
        <x:v>2746.583892429514</x:v>
      </x:c>
      <x:c r="N3231" s="267" t="n">
        <x:f>MAX(M3231-FARMER_HOURS,0)/TEMP_HOURS_PER_WORKER</x:f>
        <x:v>1.4073499252982735</x:v>
      </x:c>
      <x:c r="O3231" s="268" t="n">
        <x:f>I3231*TOMATO_PRICE+J3231*CARROT_PRICE+K3231*MESCLUN_PRICE</x:f>
        <x:v>134992</x:v>
      </x:c>
      <x:c r="P3231" s="268" t="n">
        <x:f>I3231*TOMATO_FERTILIZER+J3231*CARROT_FERTILIZER+K3231*MESCLUN_FERTILIZER</x:f>
        <x:v>31680</x:v>
      </x:c>
      <x:c r="Q3231" s="268" t="n">
        <x:f>MIN(M3231,FARMER_HOURS)*FARMER_RATE+MAX(M3231-FARMER_HOURS,0)*TEMP_RATE</x:f>
        <x:v>60183.748132456836</x:v>
      </x:c>
      <x:c r="R3231" s="268" t="n">
        <x:f>O3231-P3231-Q3231-FIXED_COST</x:f>
        <x:v>23128.251867543164</x:v>
      </x:c>
      <x:c r="S3231" s="139" t="str">
        <x:f>IF(AND(L3231&lt;=TOTAL_BED_CAP,N3231&lt;=TEMP_WORKER_CAP),"YES","NO")</x:f>
        <x:v>YES</x:v>
      </x:c>
      <x:c r="T3231" s="139" t="n">
        <x:f>IF(S3231="YES",R3231,-1E+99)</x:f>
        <x:v>23128.251867543164</x:v>
      </x:c>
    </x:row>
    <x:row r="3232">
      <x:c r="A3232" s="139"/>
      <x:c r="B3232" s="139"/>
      <x:c r="C3232" s="139"/>
      <x:c r="D3232" s="139"/>
      <x:c r="E3232" s="139"/>
      <x:c r="F3232" s="139"/>
      <x:c r="G3232" s="139"/>
      <x:c r="H3232" s="139"/>
      <x:c r="I3232" s="266" t="n">
        <x:f>INT((ROW()-ROW($I$46))/((CARROT_CAP+1)*(MESCLUN_CAP+1)))</x:f>
        <x:v>4</x:v>
      </x:c>
      <x:c r="J3232" s="266" t="n">
        <x:f>MOD(INT((ROW()-ROW($I$46))/(MESCLUN_CAP+1)),CARROT_CAP+1)</x:f>
        <x:v>18</x:v>
      </x:c>
      <x:c r="K3232" s="266" t="n">
        <x:f>MOD(ROW()-ROW($I$46),MESCLUN_CAP+1)</x:f>
        <x:v>24</x:v>
      </x:c>
      <x:c r="L3232" s="266" t="n">
        <x:f>SUM(I3232:K3232)</x:f>
        <x:v>46</x:v>
      </x:c>
      <x:c r="M3232" s="267" t="n">
        <x:f>I3232*TOMATO_HOURS*WEEKS*(1+TOMATO_DIM)^I3232+J3232*CARROT_HOURS*WEEKS*(1+CARROT_DIM)^J3232+K3232*MESCLUN_HOURS*WEEKS*(1+MESCLUN_DIM)^K3232</x:f>
        <x:v>2824.4308420090097</x:v>
      </x:c>
      <x:c r="N3232" s="267" t="n">
        <x:f>MAX(M3232-FARMER_HOURS,0)/TEMP_HOURS_PER_WORKER</x:f>
        <x:v>1.4614103069507012</x:v>
      </x:c>
      <x:c r="O3232" s="268" t="n">
        <x:f>I3232*TOMATO_PRICE+J3232*CARROT_PRICE+K3232*MESCLUN_PRICE</x:f>
        <x:v>137692</x:v>
      </x:c>
      <x:c r="P3232" s="268" t="n">
        <x:f>I3232*TOMATO_FERTILIZER+J3232*CARROT_FERTILIZER+K3232*MESCLUN_FERTILIZER</x:f>
        <x:v>32560</x:v>
      </x:c>
      <x:c r="Q3232" s="268" t="n">
        <x:f>MIN(M3232,FARMER_HOURS)*FARMER_RATE+MAX(M3232-FARMER_HOURS,0)*TEMP_RATE</x:f>
        <x:v>61535.257673767526</x:v>
      </x:c>
      <x:c r="R3232" s="268" t="n">
        <x:f>O3232-P3232-Q3232-FIXED_COST</x:f>
        <x:v>23596.742326232474</x:v>
      </x:c>
      <x:c r="S3232" s="139" t="str">
        <x:f>IF(AND(L3232&lt;=TOTAL_BED_CAP,N3232&lt;=TEMP_WORKER_CAP),"YES","NO")</x:f>
        <x:v>YES</x:v>
      </x:c>
      <x:c r="T3232" s="139" t="n">
        <x:f>IF(S3232="YES",R3232,-1E+99)</x:f>
        <x:v>23596.742326232474</x:v>
      </x:c>
    </x:row>
    <x:row r="3233">
      <x:c r="A3233" s="139"/>
      <x:c r="B3233" s="139"/>
      <x:c r="C3233" s="139"/>
      <x:c r="D3233" s="139"/>
      <x:c r="E3233" s="139"/>
      <x:c r="F3233" s="139"/>
      <x:c r="G3233" s="139"/>
      <x:c r="H3233" s="139"/>
      <x:c r="I3233" s="266" t="n">
        <x:f>INT((ROW()-ROW($I$46))/((CARROT_CAP+1)*(MESCLUN_CAP+1)))</x:f>
        <x:v>4</x:v>
      </x:c>
      <x:c r="J3233" s="266" t="n">
        <x:f>MOD(INT((ROW()-ROW($I$46))/(MESCLUN_CAP+1)),CARROT_CAP+1)</x:f>
        <x:v>18</x:v>
      </x:c>
      <x:c r="K3233" s="266" t="n">
        <x:f>MOD(ROW()-ROW($I$46),MESCLUN_CAP+1)</x:f>
        <x:v>25</x:v>
      </x:c>
      <x:c r="L3233" s="266" t="n">
        <x:f>SUM(I3233:K3233)</x:f>
        <x:v>47</x:v>
      </x:c>
      <x:c r="M3233" s="267" t="n">
        <x:f>I3233*TOMATO_HOURS*WEEKS*(1+TOMATO_DIM)^I3233+J3233*CARROT_HOURS*WEEKS*(1+CARROT_DIM)^J3233+K3233*MESCLUN_HOURS*WEEKS*(1+MESCLUN_DIM)^K3233</x:f>
        <x:v>2904.008763424107</x:v>
      </x:c>
      <x:c r="N3233" s="267" t="n">
        <x:f>MAX(M3233-FARMER_HOURS,0)/TEMP_HOURS_PER_WORKER</x:f>
        <x:v>1.5166727523778523</x:v>
      </x:c>
      <x:c r="O3233" s="268" t="n">
        <x:f>I3233*TOMATO_PRICE+J3233*CARROT_PRICE+K3233*MESCLUN_PRICE</x:f>
        <x:v>140392</x:v>
      </x:c>
      <x:c r="P3233" s="268" t="n">
        <x:f>I3233*TOMATO_FERTILIZER+J3233*CARROT_FERTILIZER+K3233*MESCLUN_FERTILIZER</x:f>
        <x:v>33440</x:v>
      </x:c>
      <x:c r="Q3233" s="268" t="n">
        <x:f>MIN(M3233,FARMER_HOURS)*FARMER_RATE+MAX(M3233-FARMER_HOURS,0)*TEMP_RATE</x:f>
        <x:v>62916.818809446304</x:v>
      </x:c>
      <x:c r="R3233" s="268" t="n">
        <x:f>O3233-P3233-Q3233-FIXED_COST</x:f>
        <x:v>24035.181190553696</x:v>
      </x:c>
      <x:c r="S3233" s="139" t="str">
        <x:f>IF(AND(L3233&lt;=TOTAL_BED_CAP,N3233&lt;=TEMP_WORKER_CAP),"YES","NO")</x:f>
        <x:v>YES</x:v>
      </x:c>
      <x:c r="T3233" s="139" t="n">
        <x:f>IF(S3233="YES",R3233,-1E+99)</x:f>
        <x:v>24035.181190553696</x:v>
      </x:c>
    </x:row>
    <x:row r="3234">
      <x:c r="A3234" s="139"/>
      <x:c r="B3234" s="139"/>
      <x:c r="C3234" s="139"/>
      <x:c r="D3234" s="139"/>
      <x:c r="E3234" s="139"/>
      <x:c r="F3234" s="139"/>
      <x:c r="G3234" s="139"/>
      <x:c r="H3234" s="139"/>
      <x:c r="I3234" s="266" t="n">
        <x:f>INT((ROW()-ROW($I$46))/((CARROT_CAP+1)*(MESCLUN_CAP+1)))</x:f>
        <x:v>4</x:v>
      </x:c>
      <x:c r="J3234" s="266" t="n">
        <x:f>MOD(INT((ROW()-ROW($I$46))/(MESCLUN_CAP+1)),CARROT_CAP+1)</x:f>
        <x:v>18</x:v>
      </x:c>
      <x:c r="K3234" s="266" t="n">
        <x:f>MOD(ROW()-ROW($I$46),MESCLUN_CAP+1)</x:f>
        <x:v>26</x:v>
      </x:c>
      <x:c r="L3234" s="266" t="n">
        <x:f>SUM(I3234:K3234)</x:f>
        <x:v>48</x:v>
      </x:c>
      <x:c r="M3234" s="267" t="n">
        <x:f>I3234*TOMATO_HOURS*WEEKS*(1+TOMATO_DIM)^I3234+J3234*CARROT_HOURS*WEEKS*(1+CARROT_DIM)^J3234+K3234*MESCLUN_HOURS*WEEKS*(1+MESCLUN_DIM)^K3234</x:f>
        <x:v>2985.3487673848244</x:v>
      </x:c>
      <x:c r="N3234" s="267" t="n">
        <x:f>MAX(M3234-FARMER_HOURS,0)/TEMP_HOURS_PER_WORKER</x:f>
        <x:v>1.5731588662394613</x:v>
      </x:c>
      <x:c r="O3234" s="268" t="n">
        <x:f>I3234*TOMATO_PRICE+J3234*CARROT_PRICE+K3234*MESCLUN_PRICE</x:f>
        <x:v>143092</x:v>
      </x:c>
      <x:c r="P3234" s="268" t="n">
        <x:f>I3234*TOMATO_FERTILIZER+J3234*CARROT_FERTILIZER+K3234*MESCLUN_FERTILIZER</x:f>
        <x:v>34320</x:v>
      </x:c>
      <x:c r="Q3234" s="268" t="n">
        <x:f>MIN(M3234,FARMER_HOURS)*FARMER_RATE+MAX(M3234-FARMER_HOURS,0)*TEMP_RATE</x:f>
        <x:v>64328.971655986534</x:v>
      </x:c>
      <x:c r="R3234" s="268" t="n">
        <x:f>O3234-P3234-Q3234-FIXED_COST</x:f>
        <x:v>24443.028344013466</x:v>
      </x:c>
      <x:c r="S3234" s="139" t="str">
        <x:f>IF(AND(L3234&lt;=TOTAL_BED_CAP,N3234&lt;=TEMP_WORKER_CAP),"YES","NO")</x:f>
        <x:v>YES</x:v>
      </x:c>
      <x:c r="T3234" s="139" t="n">
        <x:f>IF(S3234="YES",R3234,-1E+99)</x:f>
        <x:v>24443.028344013466</x:v>
      </x:c>
    </x:row>
    <x:row r="3235">
      <x:c r="A3235" s="139"/>
      <x:c r="B3235" s="139"/>
      <x:c r="C3235" s="139"/>
      <x:c r="D3235" s="139"/>
      <x:c r="E3235" s="139"/>
      <x:c r="F3235" s="139"/>
      <x:c r="G3235" s="139"/>
      <x:c r="H3235" s="139"/>
      <x:c r="I3235" s="266" t="n">
        <x:f>INT((ROW()-ROW($I$46))/((CARROT_CAP+1)*(MESCLUN_CAP+1)))</x:f>
        <x:v>4</x:v>
      </x:c>
      <x:c r="J3235" s="266" t="n">
        <x:f>MOD(INT((ROW()-ROW($I$46))/(MESCLUN_CAP+1)),CARROT_CAP+1)</x:f>
        <x:v>18</x:v>
      </x:c>
      <x:c r="K3235" s="266" t="n">
        <x:f>MOD(ROW()-ROW($I$46),MESCLUN_CAP+1)</x:f>
        <x:v>27</x:v>
      </x:c>
      <x:c r="L3235" s="266" t="n">
        <x:f>SUM(I3235:K3235)</x:f>
        <x:v>49</x:v>
      </x:c>
      <x:c r="M3235" s="267" t="n">
        <x:f>I3235*TOMATO_HOURS*WEEKS*(1+TOMATO_DIM)^I3235+J3235*CARROT_HOURS*WEEKS*(1+CARROT_DIM)^J3235+K3235*MESCLUN_HOURS*WEEKS*(1+MESCLUN_DIM)^K3235</x:f>
        <x:v>3068.482471904582</x:v>
      </x:c>
      <x:c r="N3235" s="267" t="n">
        <x:f>MAX(M3235-FARMER_HOURS,0)/TEMP_HOURS_PER_WORKER</x:f>
        <x:v>1.6308906054892929</x:v>
      </x:c>
      <x:c r="O3235" s="268" t="n">
        <x:f>I3235*TOMATO_PRICE+J3235*CARROT_PRICE+K3235*MESCLUN_PRICE</x:f>
        <x:v>145792</x:v>
      </x:c>
      <x:c r="P3235" s="268" t="n">
        <x:f>I3235*TOMATO_FERTILIZER+J3235*CARROT_FERTILIZER+K3235*MESCLUN_FERTILIZER</x:f>
        <x:v>35200</x:v>
      </x:c>
      <x:c r="Q3235" s="268" t="n">
        <x:f>MIN(M3235,FARMER_HOURS)*FARMER_RATE+MAX(M3235-FARMER_HOURS,0)*TEMP_RATE</x:f>
        <x:v>65772.26513723232</x:v>
      </x:c>
      <x:c r="R3235" s="268" t="n">
        <x:f>O3235-P3235-Q3235-FIXED_COST</x:f>
        <x:v>24819.734862767684</x:v>
      </x:c>
      <x:c r="S3235" s="139" t="str">
        <x:f>IF(AND(L3235&lt;=TOTAL_BED_CAP,N3235&lt;=TEMP_WORKER_CAP),"YES","NO")</x:f>
        <x:v>YES</x:v>
      </x:c>
      <x:c r="T3235" s="139" t="n">
        <x:f>IF(S3235="YES",R3235,-1E+99)</x:f>
        <x:v>24819.734862767684</x:v>
      </x:c>
    </x:row>
    <x:row r="3236">
      <x:c r="A3236" s="139"/>
      <x:c r="B3236" s="139"/>
      <x:c r="C3236" s="139"/>
      <x:c r="D3236" s="139"/>
      <x:c r="E3236" s="139"/>
      <x:c r="F3236" s="139"/>
      <x:c r="G3236" s="139"/>
      <x:c r="H3236" s="139"/>
      <x:c r="I3236" s="266" t="n">
        <x:f>INT((ROW()-ROW($I$46))/((CARROT_CAP+1)*(MESCLUN_CAP+1)))</x:f>
        <x:v>4</x:v>
      </x:c>
      <x:c r="J3236" s="266" t="n">
        <x:f>MOD(INT((ROW()-ROW($I$46))/(MESCLUN_CAP+1)),CARROT_CAP+1)</x:f>
        <x:v>18</x:v>
      </x:c>
      <x:c r="K3236" s="266" t="n">
        <x:f>MOD(ROW()-ROW($I$46),MESCLUN_CAP+1)</x:f>
        <x:v>28</x:v>
      </x:c>
      <x:c r="L3236" s="266" t="n">
        <x:f>SUM(I3236:K3236)</x:f>
        <x:v>50</x:v>
      </x:c>
      <x:c r="M3236" s="267" t="n">
        <x:f>I3236*TOMATO_HOURS*WEEKS*(1+TOMATO_DIM)^I3236+J3236*CARROT_HOURS*WEEKS*(1+CARROT_DIM)^J3236+K3236*MESCLUN_HOURS*WEEKS*(1+MESCLUN_DIM)^K3236</x:f>
        <x:v>3153.4420101217347</x:v>
      </x:c>
      <x:c r="N3236" s="267" t="n">
        <x:f>MAX(M3236-FARMER_HOURS,0)/TEMP_HOURS_PER_WORKER</x:f>
        <x:v>1.6898902848067603</x:v>
      </x:c>
      <x:c r="O3236" s="268" t="n">
        <x:f>I3236*TOMATO_PRICE+J3236*CARROT_PRICE+K3236*MESCLUN_PRICE</x:f>
        <x:v>148492</x:v>
      </x:c>
      <x:c r="P3236" s="268" t="n">
        <x:f>I3236*TOMATO_FERTILIZER+J3236*CARROT_FERTILIZER+K3236*MESCLUN_FERTILIZER</x:f>
        <x:v>36080</x:v>
      </x:c>
      <x:c r="Q3236" s="268" t="n">
        <x:f>MIN(M3236,FARMER_HOURS)*FARMER_RATE+MAX(M3236-FARMER_HOURS,0)*TEMP_RATE</x:f>
        <x:v>67247.257120169</x:v>
      </x:c>
      <x:c r="R3236" s="268" t="n">
        <x:f>O3236-P3236-Q3236-FIXED_COST</x:f>
        <x:v>25164.742879831</x:v>
      </x:c>
      <x:c r="S3236" s="139" t="str">
        <x:f>IF(AND(L3236&lt;=TOTAL_BED_CAP,N3236&lt;=TEMP_WORKER_CAP),"YES","NO")</x:f>
        <x:v>YES</x:v>
      </x:c>
      <x:c r="T3236" s="139" t="n">
        <x:f>IF(S3236="YES",R3236,-1E+99)</x:f>
        <x:v>25164.742879831</x:v>
      </x:c>
    </x:row>
    <x:row r="3237">
      <x:c r="A3237" s="139"/>
      <x:c r="B3237" s="139"/>
      <x:c r="C3237" s="139"/>
      <x:c r="D3237" s="139"/>
      <x:c r="E3237" s="139"/>
      <x:c r="F3237" s="139"/>
      <x:c r="G3237" s="139"/>
      <x:c r="H3237" s="139"/>
      <x:c r="I3237" s="266" t="n">
        <x:f>INT((ROW()-ROW($I$46))/((CARROT_CAP+1)*(MESCLUN_CAP+1)))</x:f>
        <x:v>4</x:v>
      </x:c>
      <x:c r="J3237" s="266" t="n">
        <x:f>MOD(INT((ROW()-ROW($I$46))/(MESCLUN_CAP+1)),CARROT_CAP+1)</x:f>
        <x:v>18</x:v>
      </x:c>
      <x:c r="K3237" s="266" t="n">
        <x:f>MOD(ROW()-ROW($I$46),MESCLUN_CAP+1)</x:f>
        <x:v>29</x:v>
      </x:c>
      <x:c r="L3237" s="266" t="n">
        <x:f>SUM(I3237:K3237)</x:f>
        <x:v>51</x:v>
      </x:c>
      <x:c r="M3237" s="267" t="n">
        <x:f>I3237*TOMATO_HOURS*WEEKS*(1+TOMATO_DIM)^I3237+J3237*CARROT_HOURS*WEEKS*(1+CARROT_DIM)^J3237+K3237*MESCLUN_HOURS*WEEKS*(1+MESCLUN_DIM)^K3237</x:f>
        <x:v>3240.2600382373885</x:v>
      </x:c>
      <x:c r="N3237" s="267" t="n">
        <x:f>MAX(M3237-FARMER_HOURS,0)/TEMP_HOURS_PER_WORKER</x:f>
        <x:v>1.7501805821092975</x:v>
      </x:c>
      <x:c r="O3237" s="268" t="n">
        <x:f>I3237*TOMATO_PRICE+J3237*CARROT_PRICE+K3237*MESCLUN_PRICE</x:f>
        <x:v>151192</x:v>
      </x:c>
      <x:c r="P3237" s="268" t="n">
        <x:f>I3237*TOMATO_FERTILIZER+J3237*CARROT_FERTILIZER+K3237*MESCLUN_FERTILIZER</x:f>
        <x:v>36960</x:v>
      </x:c>
      <x:c r="Q3237" s="268" t="n">
        <x:f>MIN(M3237,FARMER_HOURS)*FARMER_RATE+MAX(M3237-FARMER_HOURS,0)*TEMP_RATE</x:f>
        <x:v>68754.51455273243</x:v>
      </x:c>
      <x:c r="R3237" s="268" t="n">
        <x:f>O3237-P3237-Q3237-FIXED_COST</x:f>
        <x:v>25477.485447267565</x:v>
      </x:c>
      <x:c r="S3237" s="139" t="str">
        <x:f>IF(AND(L3237&lt;=TOTAL_BED_CAP,N3237&lt;=TEMP_WORKER_CAP),"YES","NO")</x:f>
        <x:v>YES</x:v>
      </x:c>
      <x:c r="T3237" s="139" t="n">
        <x:f>IF(S3237="YES",R3237,-1E+99)</x:f>
        <x:v>25477.485447267565</x:v>
      </x:c>
    </x:row>
    <x:row r="3238">
      <x:c r="A3238" s="139"/>
      <x:c r="B3238" s="139"/>
      <x:c r="C3238" s="139"/>
      <x:c r="D3238" s="139"/>
      <x:c r="E3238" s="139"/>
      <x:c r="F3238" s="139"/>
      <x:c r="G3238" s="139"/>
      <x:c r="H3238" s="139"/>
      <x:c r="I3238" s="266" t="n">
        <x:f>INT((ROW()-ROW($I$46))/((CARROT_CAP+1)*(MESCLUN_CAP+1)))</x:f>
        <x:v>4</x:v>
      </x:c>
      <x:c r="J3238" s="266" t="n">
        <x:f>MOD(INT((ROW()-ROW($I$46))/(MESCLUN_CAP+1)),CARROT_CAP+1)</x:f>
        <x:v>18</x:v>
      </x:c>
      <x:c r="K3238" s="266" t="n">
        <x:f>MOD(ROW()-ROW($I$46),MESCLUN_CAP+1)</x:f>
        <x:v>30</x:v>
      </x:c>
      <x:c r="L3238" s="266" t="n">
        <x:f>SUM(I3238:K3238)</x:f>
        <x:v>52</x:v>
      </x:c>
      <x:c r="M3238" s="267" t="n">
        <x:f>I3238*TOMATO_HOURS*WEEKS*(1+TOMATO_DIM)^I3238+J3238*CARROT_HOURS*WEEKS*(1+CARROT_DIM)^J3238+K3238*MESCLUN_HOURS*WEEKS*(1+MESCLUN_DIM)^K3238</x:f>
        <x:v>3328.9697435711582</x:v>
      </x:c>
      <x:c r="N3238" s="267" t="n">
        <x:f>MAX(M3238-FARMER_HOURS,0)/TEMP_HOURS_PER_WORKER</x:f>
        <x:v>1.8117845441466376</x:v>
      </x:c>
      <x:c r="O3238" s="268" t="n">
        <x:f>I3238*TOMATO_PRICE+J3238*CARROT_PRICE+K3238*MESCLUN_PRICE</x:f>
        <x:v>153892</x:v>
      </x:c>
      <x:c r="P3238" s="268" t="n">
        <x:f>I3238*TOMATO_FERTILIZER+J3238*CARROT_FERTILIZER+K3238*MESCLUN_FERTILIZER</x:f>
        <x:v>37840</x:v>
      </x:c>
      <x:c r="Q3238" s="268" t="n">
        <x:f>MIN(M3238,FARMER_HOURS)*FARMER_RATE+MAX(M3238-FARMER_HOURS,0)*TEMP_RATE</x:f>
        <x:v>70294.61360366593</x:v>
      </x:c>
      <x:c r="R3238" s="268" t="n">
        <x:f>O3238-P3238-Q3238-FIXED_COST</x:f>
        <x:v>25757.38639633407</x:v>
      </x:c>
      <x:c r="S3238" s="139" t="str">
        <x:f>IF(AND(L3238&lt;=TOTAL_BED_CAP,N3238&lt;=TEMP_WORKER_CAP),"YES","NO")</x:f>
        <x:v>YES</x:v>
      </x:c>
      <x:c r="T3238" s="139" t="n">
        <x:f>IF(S3238="YES",R3238,-1E+99)</x:f>
        <x:v>25757.38639633407</x:v>
      </x:c>
    </x:row>
    <x:row r="3239">
      <x:c r="A3239" s="139"/>
      <x:c r="B3239" s="139"/>
      <x:c r="C3239" s="139"/>
      <x:c r="D3239" s="139"/>
      <x:c r="E3239" s="139"/>
      <x:c r="F3239" s="139"/>
      <x:c r="G3239" s="139"/>
      <x:c r="H3239" s="139"/>
      <x:c r="I3239" s="266" t="n">
        <x:f>INT((ROW()-ROW($I$46))/((CARROT_CAP+1)*(MESCLUN_CAP+1)))</x:f>
        <x:v>4</x:v>
      </x:c>
      <x:c r="J3239" s="266" t="n">
        <x:f>MOD(INT((ROW()-ROW($I$46))/(MESCLUN_CAP+1)),CARROT_CAP+1)</x:f>
        <x:v>19</x:v>
      </x:c>
      <x:c r="K3239" s="266" t="n">
        <x:f>MOD(ROW()-ROW($I$46),MESCLUN_CAP+1)</x:f>
        <x:v>0</x:v>
      </x:c>
      <x:c r="L3239" s="266" t="n">
        <x:f>SUM(I3239:K3239)</x:f>
        <x:v>23</x:v>
      </x:c>
      <x:c r="M3239" s="267" t="n">
        <x:f>I3239*TOMATO_HOURS*WEEKS*(1+TOMATO_DIM)^I3239+J3239*CARROT_HOURS*WEEKS*(1+CARROT_DIM)^J3239+K3239*MESCLUN_HOURS*WEEKS*(1+MESCLUN_DIM)^K3239</x:f>
        <x:v>1438.3066058200243</x:v>
      </x:c>
      <x:c r="N3239" s="267" t="n">
        <x:f>MAX(M3239-FARMER_HOURS,0)/TEMP_HOURS_PER_WORKER</x:f>
        <x:v>0.49882403181946133</x:v>
      </x:c>
      <x:c r="O3239" s="268" t="n">
        <x:f>I3239*TOMATO_PRICE+J3239*CARROT_PRICE+K3239*MESCLUN_PRICE</x:f>
        <x:v>74986</x:v>
      </x:c>
      <x:c r="P3239" s="268" t="n">
        <x:f>I3239*TOMATO_FERTILIZER+J3239*CARROT_FERTILIZER+K3239*MESCLUN_FERTILIZER</x:f>
        <x:v>11880</x:v>
      </x:c>
      <x:c r="Q3239" s="268" t="n">
        <x:f>MIN(M3239,FARMER_HOURS)*FARMER_RATE+MAX(M3239-FARMER_HOURS,0)*TEMP_RATE</x:f>
        <x:v>37470.600795486534</x:v>
      </x:c>
      <x:c r="R3239" s="268" t="n">
        <x:f>O3239-P3239-Q3239-FIXED_COST</x:f>
        <x:v>5635.3992045134655</x:v>
      </x:c>
      <x:c r="S3239" s="139" t="str">
        <x:f>IF(AND(L3239&lt;=TOTAL_BED_CAP,N3239&lt;=TEMP_WORKER_CAP),"YES","NO")</x:f>
        <x:v>YES</x:v>
      </x:c>
      <x:c r="T3239" s="139" t="n">
        <x:f>IF(S3239="YES",R3239,-1E+99)</x:f>
        <x:v>5635.3992045134655</x:v>
      </x:c>
    </x:row>
    <x:row r="3240">
      <x:c r="A3240" s="139"/>
      <x:c r="B3240" s="139"/>
      <x:c r="C3240" s="139"/>
      <x:c r="D3240" s="139"/>
      <x:c r="E3240" s="139"/>
      <x:c r="F3240" s="139"/>
      <x:c r="G3240" s="139"/>
      <x:c r="H3240" s="139"/>
      <x:c r="I3240" s="266" t="n">
        <x:f>INT((ROW()-ROW($I$46))/((CARROT_CAP+1)*(MESCLUN_CAP+1)))</x:f>
        <x:v>4</x:v>
      </x:c>
      <x:c r="J3240" s="266" t="n">
        <x:f>MOD(INT((ROW()-ROW($I$46))/(MESCLUN_CAP+1)),CARROT_CAP+1)</x:f>
        <x:v>19</x:v>
      </x:c>
      <x:c r="K3240" s="266" t="n">
        <x:f>MOD(ROW()-ROW($I$46),MESCLUN_CAP+1)</x:f>
        <x:v>1</x:v>
      </x:c>
      <x:c r="L3240" s="266" t="n">
        <x:f>SUM(I3240:K3240)</x:f>
        <x:v>24</x:v>
      </x:c>
      <x:c r="M3240" s="267" t="n">
        <x:f>I3240*TOMATO_HOURS*WEEKS*(1+TOMATO_DIM)^I3240+J3240*CARROT_HOURS*WEEKS*(1+CARROT_DIM)^J3240+K3240*MESCLUN_HOURS*WEEKS*(1+MESCLUN_DIM)^K3240</x:f>
        <x:v>1483.8691058200243</x:v>
      </x:c>
      <x:c r="N3240" s="267" t="n">
        <x:f>MAX(M3240-FARMER_HOURS,0)/TEMP_HOURS_PER_WORKER</x:f>
        <x:v>0.5304646568194613</x:v>
      </x:c>
      <x:c r="O3240" s="268" t="n">
        <x:f>I3240*TOMATO_PRICE+J3240*CARROT_PRICE+K3240*MESCLUN_PRICE</x:f>
        <x:v>77686</x:v>
      </x:c>
      <x:c r="P3240" s="268" t="n">
        <x:f>I3240*TOMATO_FERTILIZER+J3240*CARROT_FERTILIZER+K3240*MESCLUN_FERTILIZER</x:f>
        <x:v>12760</x:v>
      </x:c>
      <x:c r="Q3240" s="268" t="n">
        <x:f>MIN(M3240,FARMER_HOURS)*FARMER_RATE+MAX(M3240-FARMER_HOURS,0)*TEMP_RATE</x:f>
        <x:v>38261.616420486534</x:v>
      </x:c>
      <x:c r="R3240" s="268" t="n">
        <x:f>O3240-P3240-Q3240-FIXED_COST</x:f>
        <x:v>6664.3835795134655</x:v>
      </x:c>
      <x:c r="S3240" s="139" t="str">
        <x:f>IF(AND(L3240&lt;=TOTAL_BED_CAP,N3240&lt;=TEMP_WORKER_CAP),"YES","NO")</x:f>
        <x:v>YES</x:v>
      </x:c>
      <x:c r="T3240" s="139" t="n">
        <x:f>IF(S3240="YES",R3240,-1E+99)</x:f>
        <x:v>6664.3835795134655</x:v>
      </x:c>
    </x:row>
    <x:row r="3241">
      <x:c r="A3241" s="139"/>
      <x:c r="B3241" s="139"/>
      <x:c r="C3241" s="139"/>
      <x:c r="D3241" s="139"/>
      <x:c r="E3241" s="139"/>
      <x:c r="F3241" s="139"/>
      <x:c r="G3241" s="139"/>
      <x:c r="H3241" s="139"/>
      <x:c r="I3241" s="266" t="n">
        <x:f>INT((ROW()-ROW($I$46))/((CARROT_CAP+1)*(MESCLUN_CAP+1)))</x:f>
        <x:v>4</x:v>
      </x:c>
      <x:c r="J3241" s="266" t="n">
        <x:f>MOD(INT((ROW()-ROW($I$46))/(MESCLUN_CAP+1)),CARROT_CAP+1)</x:f>
        <x:v>19</x:v>
      </x:c>
      <x:c r="K3241" s="266" t="n">
        <x:f>MOD(ROW()-ROW($I$46),MESCLUN_CAP+1)</x:f>
        <x:v>2</x:v>
      </x:c>
      <x:c r="L3241" s="266" t="n">
        <x:f>SUM(I3241:K3241)</x:f>
        <x:v>25</x:v>
      </x:c>
      <x:c r="M3241" s="267" t="n">
        <x:f>I3241*TOMATO_HOURS*WEEKS*(1+TOMATO_DIM)^I3241+J3241*CARROT_HOURS*WEEKS*(1+CARROT_DIM)^J3241+K3241*MESCLUN_HOURS*WEEKS*(1+MESCLUN_DIM)^K3241</x:f>
        <x:v>1530.5706683200242</x:v>
      </x:c>
      <x:c r="N3241" s="267" t="n">
        <x:f>MAX(M3241-FARMER_HOURS,0)/TEMP_HOURS_PER_WORKER</x:f>
        <x:v>0.5628962974444612</x:v>
      </x:c>
      <x:c r="O3241" s="268" t="n">
        <x:f>I3241*TOMATO_PRICE+J3241*CARROT_PRICE+K3241*MESCLUN_PRICE</x:f>
        <x:v>80386</x:v>
      </x:c>
      <x:c r="P3241" s="268" t="n">
        <x:f>I3241*TOMATO_FERTILIZER+J3241*CARROT_FERTILIZER+K3241*MESCLUN_FERTILIZER</x:f>
        <x:v>13640</x:v>
      </x:c>
      <x:c r="Q3241" s="268" t="n">
        <x:f>MIN(M3241,FARMER_HOURS)*FARMER_RATE+MAX(M3241-FARMER_HOURS,0)*TEMP_RATE</x:f>
        <x:v>39072.407436111534</x:v>
      </x:c>
      <x:c r="R3241" s="268" t="n">
        <x:f>O3241-P3241-Q3241-FIXED_COST</x:f>
        <x:v>7673.5925638884655</x:v>
      </x:c>
      <x:c r="S3241" s="139" t="str">
        <x:f>IF(AND(L3241&lt;=TOTAL_BED_CAP,N3241&lt;=TEMP_WORKER_CAP),"YES","NO")</x:f>
        <x:v>YES</x:v>
      </x:c>
      <x:c r="T3241" s="139" t="n">
        <x:f>IF(S3241="YES",R3241,-1E+99)</x:f>
        <x:v>7673.5925638884655</x:v>
      </x:c>
    </x:row>
    <x:row r="3242">
      <x:c r="A3242" s="139"/>
      <x:c r="B3242" s="139"/>
      <x:c r="C3242" s="139"/>
      <x:c r="D3242" s="139"/>
      <x:c r="E3242" s="139"/>
      <x:c r="F3242" s="139"/>
      <x:c r="G3242" s="139"/>
      <x:c r="H3242" s="139"/>
      <x:c r="I3242" s="266" t="n">
        <x:f>INT((ROW()-ROW($I$46))/((CARROT_CAP+1)*(MESCLUN_CAP+1)))</x:f>
        <x:v>4</x:v>
      </x:c>
      <x:c r="J3242" s="266" t="n">
        <x:f>MOD(INT((ROW()-ROW($I$46))/(MESCLUN_CAP+1)),CARROT_CAP+1)</x:f>
        <x:v>19</x:v>
      </x:c>
      <x:c r="K3242" s="266" t="n">
        <x:f>MOD(ROW()-ROW($I$46),MESCLUN_CAP+1)</x:f>
        <x:v>3</x:v>
      </x:c>
      <x:c r="L3242" s="266" t="n">
        <x:f>SUM(I3242:K3242)</x:f>
        <x:v>26</x:v>
      </x:c>
      <x:c r="M3242" s="267" t="n">
        <x:f>I3242*TOMATO_HOURS*WEEKS*(1+TOMATO_DIM)^I3242+J3242*CARROT_HOURS*WEEKS*(1+CARROT_DIM)^J3242+K3242*MESCLUN_HOURS*WEEKS*(1+MESCLUN_DIM)^K3242</x:f>
        <x:v>1578.4326507418994</x:v>
      </x:c>
      <x:c r="N3242" s="267" t="n">
        <x:f>MAX(M3242-FARMER_HOURS,0)/TEMP_HOURS_PER_WORKER</x:f>
        <x:v>0.5961337852374301</x:v>
      </x:c>
      <x:c r="O3242" s="268" t="n">
        <x:f>I3242*TOMATO_PRICE+J3242*CARROT_PRICE+K3242*MESCLUN_PRICE</x:f>
        <x:v>83086</x:v>
      </x:c>
      <x:c r="P3242" s="268" t="n">
        <x:f>I3242*TOMATO_FERTILIZER+J3242*CARROT_FERTILIZER+K3242*MESCLUN_FERTILIZER</x:f>
        <x:v>14520</x:v>
      </x:c>
      <x:c r="Q3242" s="268" t="n">
        <x:f>MIN(M3242,FARMER_HOURS)*FARMER_RATE+MAX(M3242-FARMER_HOURS,0)*TEMP_RATE</x:f>
        <x:v>39903.34463093575</x:v>
      </x:c>
      <x:c r="R3242" s="268" t="n">
        <x:f>O3242-P3242-Q3242-FIXED_COST</x:f>
        <x:v>8662.655369064247</x:v>
      </x:c>
      <x:c r="S3242" s="139" t="str">
        <x:f>IF(AND(L3242&lt;=TOTAL_BED_CAP,N3242&lt;=TEMP_WORKER_CAP),"YES","NO")</x:f>
        <x:v>YES</x:v>
      </x:c>
      <x:c r="T3242" s="139" t="n">
        <x:f>IF(S3242="YES",R3242,-1E+99)</x:f>
        <x:v>8662.655369064247</x:v>
      </x:c>
    </x:row>
    <x:row r="3243">
      <x:c r="A3243" s="139"/>
      <x:c r="B3243" s="139"/>
      <x:c r="C3243" s="139"/>
      <x:c r="D3243" s="139"/>
      <x:c r="E3243" s="139"/>
      <x:c r="F3243" s="139"/>
      <x:c r="G3243" s="139"/>
      <x:c r="H3243" s="139"/>
      <x:c r="I3243" s="266" t="n">
        <x:f>INT((ROW()-ROW($I$46))/((CARROT_CAP+1)*(MESCLUN_CAP+1)))</x:f>
        <x:v>4</x:v>
      </x:c>
      <x:c r="J3243" s="266" t="n">
        <x:f>MOD(INT((ROW()-ROW($I$46))/(MESCLUN_CAP+1)),CARROT_CAP+1)</x:f>
        <x:v>19</x:v>
      </x:c>
      <x:c r="K3243" s="266" t="n">
        <x:f>MOD(ROW()-ROW($I$46),MESCLUN_CAP+1)</x:f>
        <x:v>4</x:v>
      </x:c>
      <x:c r="L3243" s="266" t="n">
        <x:f>SUM(I3243:K3243)</x:f>
        <x:v>27</x:v>
      </x:c>
      <x:c r="M3243" s="267" t="n">
        <x:f>I3243*TOMATO_HOURS*WEEKS*(1+TOMATO_DIM)^I3243+J3243*CARROT_HOURS*WEEKS*(1+CARROT_DIM)^J3243+K3243*MESCLUN_HOURS*WEEKS*(1+MESCLUN_DIM)^K3243</x:f>
        <x:v>1627.4767664645556</x:v>
      </x:c>
      <x:c r="N3243" s="267" t="n">
        <x:f>MAX(M3243-FARMER_HOURS,0)/TEMP_HOURS_PER_WORKER</x:f>
        <x:v>0.6301921989337191</x:v>
      </x:c>
      <x:c r="O3243" s="268" t="n">
        <x:f>I3243*TOMATO_PRICE+J3243*CARROT_PRICE+K3243*MESCLUN_PRICE</x:f>
        <x:v>85786</x:v>
      </x:c>
      <x:c r="P3243" s="268" t="n">
        <x:f>I3243*TOMATO_FERTILIZER+J3243*CARROT_FERTILIZER+K3243*MESCLUN_FERTILIZER</x:f>
        <x:v>15400</x:v>
      </x:c>
      <x:c r="Q3243" s="268" t="n">
        <x:f>MIN(M3243,FARMER_HOURS)*FARMER_RATE+MAX(M3243-FARMER_HOURS,0)*TEMP_RATE</x:f>
        <x:v>40754.80497334298</x:v>
      </x:c>
      <x:c r="R3243" s="268" t="n">
        <x:f>O3243-P3243-Q3243-FIXED_COST</x:f>
        <x:v>9631.19502665702</x:v>
      </x:c>
      <x:c r="S3243" s="139" t="str">
        <x:f>IF(AND(L3243&lt;=TOTAL_BED_CAP,N3243&lt;=TEMP_WORKER_CAP),"YES","NO")</x:f>
        <x:v>YES</x:v>
      </x:c>
      <x:c r="T3243" s="139" t="n">
        <x:f>IF(S3243="YES",R3243,-1E+99)</x:f>
        <x:v>9631.19502665702</x:v>
      </x:c>
    </x:row>
    <x:row r="3244">
      <x:c r="A3244" s="139"/>
      <x:c r="B3244" s="139"/>
      <x:c r="C3244" s="139"/>
      <x:c r="D3244" s="139"/>
      <x:c r="E3244" s="139"/>
      <x:c r="F3244" s="139"/>
      <x:c r="G3244" s="139"/>
      <x:c r="H3244" s="139"/>
      <x:c r="I3244" s="266" t="n">
        <x:f>INT((ROW()-ROW($I$46))/((CARROT_CAP+1)*(MESCLUN_CAP+1)))</x:f>
        <x:v>4</x:v>
      </x:c>
      <x:c r="J3244" s="266" t="n">
        <x:f>MOD(INT((ROW()-ROW($I$46))/(MESCLUN_CAP+1)),CARROT_CAP+1)</x:f>
        <x:v>19</x:v>
      </x:c>
      <x:c r="K3244" s="266" t="n">
        <x:f>MOD(ROW()-ROW($I$46),MESCLUN_CAP+1)</x:f>
        <x:v>5</x:v>
      </x:c>
      <x:c r="L3244" s="266" t="n">
        <x:f>SUM(I3244:K3244)</x:f>
        <x:v>28</x:v>
      </x:c>
      <x:c r="M3244" s="267" t="n">
        <x:f>I3244*TOMATO_HOURS*WEEKS*(1+TOMATO_DIM)^I3244+J3244*CARROT_HOURS*WEEKS*(1+CARROT_DIM)^J3244+K3244*MESCLUN_HOURS*WEEKS*(1+MESCLUN_DIM)^K3244</x:f>
        <x:v>1677.7250903857591</x:v>
      </x:c>
      <x:c r="N3244" s="267" t="n">
        <x:f>MAX(M3244-FARMER_HOURS,0)/TEMP_HOURS_PER_WORKER</x:f>
        <x:v>0.6650868683234439</x:v>
      </x:c>
      <x:c r="O3244" s="268" t="n">
        <x:f>I3244*TOMATO_PRICE+J3244*CARROT_PRICE+K3244*MESCLUN_PRICE</x:f>
        <x:v>88486</x:v>
      </x:c>
      <x:c r="P3244" s="268" t="n">
        <x:f>I3244*TOMATO_FERTILIZER+J3244*CARROT_FERTILIZER+K3244*MESCLUN_FERTILIZER</x:f>
        <x:v>16280</x:v>
      </x:c>
      <x:c r="Q3244" s="268" t="n">
        <x:f>MIN(M3244,FARMER_HOURS)*FARMER_RATE+MAX(M3244-FARMER_HOURS,0)*TEMP_RATE</x:f>
        <x:v>41627.1717080861</x:v>
      </x:c>
      <x:c r="R3244" s="268" t="n">
        <x:f>O3244-P3244-Q3244-FIXED_COST</x:f>
        <x:v>10578.828291913902</x:v>
      </x:c>
      <x:c r="S3244" s="139" t="str">
        <x:f>IF(AND(L3244&lt;=TOTAL_BED_CAP,N3244&lt;=TEMP_WORKER_CAP),"YES","NO")</x:f>
        <x:v>YES</x:v>
      </x:c>
      <x:c r="T3244" s="139" t="n">
        <x:f>IF(S3244="YES",R3244,-1E+99)</x:f>
        <x:v>10578.828291913902</x:v>
      </x:c>
    </x:row>
    <x:row r="3245">
      <x:c r="A3245" s="139"/>
      <x:c r="B3245" s="139"/>
      <x:c r="C3245" s="139"/>
      <x:c r="D3245" s="139"/>
      <x:c r="E3245" s="139"/>
      <x:c r="F3245" s="139"/>
      <x:c r="G3245" s="139"/>
      <x:c r="H3245" s="139"/>
      <x:c r="I3245" s="266" t="n">
        <x:f>INT((ROW()-ROW($I$46))/((CARROT_CAP+1)*(MESCLUN_CAP+1)))</x:f>
        <x:v>4</x:v>
      </x:c>
      <x:c r="J3245" s="266" t="n">
        <x:f>MOD(INT((ROW()-ROW($I$46))/(MESCLUN_CAP+1)),CARROT_CAP+1)</x:f>
        <x:v>19</x:v>
      </x:c>
      <x:c r="K3245" s="266" t="n">
        <x:f>MOD(ROW()-ROW($I$46),MESCLUN_CAP+1)</x:f>
        <x:v>6</x:v>
      </x:c>
      <x:c r="L3245" s="266" t="n">
        <x:f>SUM(I3245:K3245)</x:f>
        <x:v>29</x:v>
      </x:c>
      <x:c r="M3245" s="267" t="n">
        <x:f>I3245*TOMATO_HOURS*WEEKS*(1+TOMATO_DIM)^I3245+J3245*CARROT_HOURS*WEEKS*(1+CARROT_DIM)^J3245+K3245*MESCLUN_HOURS*WEEKS*(1+MESCLUN_DIM)^K3245</x:f>
        <x:v>1729.200064567392</x:v>
      </x:c>
      <x:c r="N3245" s="267" t="n">
        <x:f>MAX(M3245-FARMER_HOURS,0)/TEMP_HOURS_PER_WORKER</x:f>
        <x:v>0.7008333781718</x:v>
      </x:c>
      <x:c r="O3245" s="268" t="n">
        <x:f>I3245*TOMATO_PRICE+J3245*CARROT_PRICE+K3245*MESCLUN_PRICE</x:f>
        <x:v>91186</x:v>
      </x:c>
      <x:c r="P3245" s="268" t="n">
        <x:f>I3245*TOMATO_FERTILIZER+J3245*CARROT_FERTILIZER+K3245*MESCLUN_FERTILIZER</x:f>
        <x:v>17160</x:v>
      </x:c>
      <x:c r="Q3245" s="268" t="n">
        <x:f>MIN(M3245,FARMER_HOURS)*FARMER_RATE+MAX(M3245-FARMER_HOURS,0)*TEMP_RATE</x:f>
        <x:v>42520.834454295</x:v>
      </x:c>
      <x:c r="R3245" s="268" t="n">
        <x:f>O3245-P3245-Q3245-FIXED_COST</x:f>
        <x:v>11505.165545705</x:v>
      </x:c>
      <x:c r="S3245" s="139" t="str">
        <x:f>IF(AND(L3245&lt;=TOTAL_BED_CAP,N3245&lt;=TEMP_WORKER_CAP),"YES","NO")</x:f>
        <x:v>YES</x:v>
      </x:c>
      <x:c r="T3245" s="139" t="n">
        <x:f>IF(S3245="YES",R3245,-1E+99)</x:f>
        <x:v>11505.165545705</x:v>
      </x:c>
    </x:row>
    <x:row r="3246">
      <x:c r="A3246" s="139"/>
      <x:c r="B3246" s="139"/>
      <x:c r="C3246" s="139"/>
      <x:c r="D3246" s="139"/>
      <x:c r="E3246" s="139"/>
      <x:c r="F3246" s="139"/>
      <x:c r="G3246" s="139"/>
      <x:c r="H3246" s="139"/>
      <x:c r="I3246" s="266" t="n">
        <x:f>INT((ROW()-ROW($I$46))/((CARROT_CAP+1)*(MESCLUN_CAP+1)))</x:f>
        <x:v>4</x:v>
      </x:c>
      <x:c r="J3246" s="266" t="n">
        <x:f>MOD(INT((ROW()-ROW($I$46))/(MESCLUN_CAP+1)),CARROT_CAP+1)</x:f>
        <x:v>19</x:v>
      </x:c>
      <x:c r="K3246" s="266" t="n">
        <x:f>MOD(ROW()-ROW($I$46),MESCLUN_CAP+1)</x:f>
        <x:v>7</x:v>
      </x:c>
      <x:c r="L3246" s="266" t="n">
        <x:f>SUM(I3246:K3246)</x:f>
        <x:v>30</x:v>
      </x:c>
      <x:c r="M3246" s="267" t="n">
        <x:f>I3246*TOMATO_HOURS*WEEKS*(1+TOMATO_DIM)^I3246+J3246*CARROT_HOURS*WEEKS*(1+CARROT_DIM)^J3246+K3246*MESCLUN_HOURS*WEEKS*(1+MESCLUN_DIM)^K3246</x:f>
        <x:v>1781.9245039653524</x:v>
      </x:c>
      <x:c r="N3246" s="267" t="n">
        <x:f>MAX(M3246-FARMER_HOURS,0)/TEMP_HOURS_PER_WORKER</x:f>
        <x:v>0.7374475721981614</x:v>
      </x:c>
      <x:c r="O3246" s="268" t="n">
        <x:f>I3246*TOMATO_PRICE+J3246*CARROT_PRICE+K3246*MESCLUN_PRICE</x:f>
        <x:v>93886</x:v>
      </x:c>
      <x:c r="P3246" s="268" t="n">
        <x:f>I3246*TOMATO_FERTILIZER+J3246*CARROT_FERTILIZER+K3246*MESCLUN_FERTILIZER</x:f>
        <x:v>18040</x:v>
      </x:c>
      <x:c r="Q3246" s="268" t="n">
        <x:f>MIN(M3246,FARMER_HOURS)*FARMER_RATE+MAX(M3246-FARMER_HOURS,0)*TEMP_RATE</x:f>
        <x:v>43436.18930495404</x:v>
      </x:c>
      <x:c r="R3246" s="268" t="n">
        <x:f>O3246-P3246-Q3246-FIXED_COST</x:f>
        <x:v>12409.810695045962</x:v>
      </x:c>
      <x:c r="S3246" s="139" t="str">
        <x:f>IF(AND(L3246&lt;=TOTAL_BED_CAP,N3246&lt;=TEMP_WORKER_CAP),"YES","NO")</x:f>
        <x:v>YES</x:v>
      </x:c>
      <x:c r="T3246" s="139" t="n">
        <x:f>IF(S3246="YES",R3246,-1E+99)</x:f>
        <x:v>12409.810695045962</x:v>
      </x:c>
    </x:row>
    <x:row r="3247">
      <x:c r="A3247" s="139"/>
      <x:c r="B3247" s="139"/>
      <x:c r="C3247" s="139"/>
      <x:c r="D3247" s="139"/>
      <x:c r="E3247" s="139"/>
      <x:c r="F3247" s="139"/>
      <x:c r="G3247" s="139"/>
      <x:c r="H3247" s="139"/>
      <x:c r="I3247" s="266" t="n">
        <x:f>INT((ROW()-ROW($I$46))/((CARROT_CAP+1)*(MESCLUN_CAP+1)))</x:f>
        <x:v>4</x:v>
      </x:c>
      <x:c r="J3247" s="266" t="n">
        <x:f>MOD(INT((ROW()-ROW($I$46))/(MESCLUN_CAP+1)),CARROT_CAP+1)</x:f>
        <x:v>19</x:v>
      </x:c>
      <x:c r="K3247" s="266" t="n">
        <x:f>MOD(ROW()-ROW($I$46),MESCLUN_CAP+1)</x:f>
        <x:v>8</x:v>
      </x:c>
      <x:c r="L3247" s="266" t="n">
        <x:f>SUM(I3247:K3247)</x:f>
        <x:v>31</x:v>
      </x:c>
      <x:c r="M3247" s="267" t="n">
        <x:f>I3247*TOMATO_HOURS*WEEKS*(1+TOMATO_DIM)^I3247+J3247*CARROT_HOURS*WEEKS*(1+CARROT_DIM)^J3247+K3247*MESCLUN_HOURS*WEEKS*(1+MESCLUN_DIM)^K3247</x:f>
        <x:v>1835.9216022453327</x:v>
      </x:c>
      <x:c r="N3247" s="267" t="n">
        <x:f>MAX(M3247-FARMER_HOURS,0)/TEMP_HOURS_PER_WORKER</x:f>
        <x:v>0.7749455571148144</x:v>
      </x:c>
      <x:c r="O3247" s="268" t="n">
        <x:f>I3247*TOMATO_PRICE+J3247*CARROT_PRICE+K3247*MESCLUN_PRICE</x:f>
        <x:v>96586</x:v>
      </x:c>
      <x:c r="P3247" s="268" t="n">
        <x:f>I3247*TOMATO_FERTILIZER+J3247*CARROT_FERTILIZER+K3247*MESCLUN_FERTILIZER</x:f>
        <x:v>18920</x:v>
      </x:c>
      <x:c r="Q3247" s="268" t="n">
        <x:f>MIN(M3247,FARMER_HOURS)*FARMER_RATE+MAX(M3247-FARMER_HOURS,0)*TEMP_RATE</x:f>
        <x:v>44373.63892787036</x:v>
      </x:c>
      <x:c r="R3247" s="268" t="n">
        <x:f>O3247-P3247-Q3247-FIXED_COST</x:f>
        <x:v>13292.361072129643</x:v>
      </x:c>
      <x:c r="S3247" s="139" t="str">
        <x:f>IF(AND(L3247&lt;=TOTAL_BED_CAP,N3247&lt;=TEMP_WORKER_CAP),"YES","NO")</x:f>
        <x:v>YES</x:v>
      </x:c>
      <x:c r="T3247" s="139" t="n">
        <x:f>IF(S3247="YES",R3247,-1E+99)</x:f>
        <x:v>13292.361072129643</x:v>
      </x:c>
    </x:row>
    <x:row r="3248">
      <x:c r="A3248" s="139"/>
      <x:c r="B3248" s="139"/>
      <x:c r="C3248" s="139"/>
      <x:c r="D3248" s="139"/>
      <x:c r="E3248" s="139"/>
      <x:c r="F3248" s="139"/>
      <x:c r="G3248" s="139"/>
      <x:c r="H3248" s="139"/>
      <x:c r="I3248" s="266" t="n">
        <x:f>INT((ROW()-ROW($I$46))/((CARROT_CAP+1)*(MESCLUN_CAP+1)))</x:f>
        <x:v>4</x:v>
      </x:c>
      <x:c r="J3248" s="266" t="n">
        <x:f>MOD(INT((ROW()-ROW($I$46))/(MESCLUN_CAP+1)),CARROT_CAP+1)</x:f>
        <x:v>19</x:v>
      </x:c>
      <x:c r="K3248" s="266" t="n">
        <x:f>MOD(ROW()-ROW($I$46),MESCLUN_CAP+1)</x:f>
        <x:v>9</x:v>
      </x:c>
      <x:c r="L3248" s="266" t="n">
        <x:f>SUM(I3248:K3248)</x:f>
        <x:v>32</x:v>
      </x:c>
      <x:c r="M3248" s="267" t="n">
        <x:f>I3248*TOMATO_HOURS*WEEKS*(1+TOMATO_DIM)^I3248+J3248*CARROT_HOURS*WEEKS*(1+CARROT_DIM)^J3248+K3248*MESCLUN_HOURS*WEEKS*(1+MESCLUN_DIM)^K3248</x:f>
        <x:v>1891.214937685727</x:v>
      </x:c>
      <x:c r="N3248" s="267" t="n">
        <x:f>MAX(M3248-FARMER_HOURS,0)/TEMP_HOURS_PER_WORKER</x:f>
        <x:v>0.8133437067261993</x:v>
      </x:c>
      <x:c r="O3248" s="268" t="n">
        <x:f>I3248*TOMATO_PRICE+J3248*CARROT_PRICE+K3248*MESCLUN_PRICE</x:f>
        <x:v>99286</x:v>
      </x:c>
      <x:c r="P3248" s="268" t="n">
        <x:f>I3248*TOMATO_FERTILIZER+J3248*CARROT_FERTILIZER+K3248*MESCLUN_FERTILIZER</x:f>
        <x:v>19800</x:v>
      </x:c>
      <x:c r="Q3248" s="268" t="n">
        <x:f>MIN(M3248,FARMER_HOURS)*FARMER_RATE+MAX(M3248-FARMER_HOURS,0)*TEMP_RATE</x:f>
        <x:v>45333.592668154975</x:v>
      </x:c>
      <x:c r="R3248" s="268" t="n">
        <x:f>O3248-P3248-Q3248-FIXED_COST</x:f>
        <x:v>14152.407331845025</x:v>
      </x:c>
      <x:c r="S3248" s="139" t="str">
        <x:f>IF(AND(L3248&lt;=TOTAL_BED_CAP,N3248&lt;=TEMP_WORKER_CAP),"YES","NO")</x:f>
        <x:v>YES</x:v>
      </x:c>
      <x:c r="T3248" s="139" t="n">
        <x:f>IF(S3248="YES",R3248,-1E+99)</x:f>
        <x:v>14152.407331845025</x:v>
      </x:c>
    </x:row>
    <x:row r="3249">
      <x:c r="A3249" s="139"/>
      <x:c r="B3249" s="139"/>
      <x:c r="C3249" s="139"/>
      <x:c r="D3249" s="139"/>
      <x:c r="E3249" s="139"/>
      <x:c r="F3249" s="139"/>
      <x:c r="G3249" s="139"/>
      <x:c r="H3249" s="139"/>
      <x:c r="I3249" s="266" t="n">
        <x:f>INT((ROW()-ROW($I$46))/((CARROT_CAP+1)*(MESCLUN_CAP+1)))</x:f>
        <x:v>4</x:v>
      </x:c>
      <x:c r="J3249" s="266" t="n">
        <x:f>MOD(INT((ROW()-ROW($I$46))/(MESCLUN_CAP+1)),CARROT_CAP+1)</x:f>
        <x:v>19</x:v>
      </x:c>
      <x:c r="K3249" s="266" t="n">
        <x:f>MOD(ROW()-ROW($I$46),MESCLUN_CAP+1)</x:f>
        <x:v>10</x:v>
      </x:c>
      <x:c r="L3249" s="266" t="n">
        <x:f>SUM(I3249:K3249)</x:f>
        <x:v>33</x:v>
      </x:c>
      <x:c r="M3249" s="267" t="n">
        <x:f>I3249*TOMATO_HOURS*WEEKS*(1+TOMATO_DIM)^I3249+J3249*CARROT_HOURS*WEEKS*(1+CARROT_DIM)^J3249+K3249*MESCLUN_HOURS*WEEKS*(1+MESCLUN_DIM)^K3249</x:f>
        <x:v>1947.8284791689398</x:v>
      </x:c>
      <x:c r="N3249" s="267" t="n">
        <x:f>MAX(M3249-FARMER_HOURS,0)/TEMP_HOURS_PER_WORKER</x:f>
        <x:v>0.8526586660895416</x:v>
      </x:c>
      <x:c r="O3249" s="268" t="n">
        <x:f>I3249*TOMATO_PRICE+J3249*CARROT_PRICE+K3249*MESCLUN_PRICE</x:f>
        <x:v>101986</x:v>
      </x:c>
      <x:c r="P3249" s="268" t="n">
        <x:f>I3249*TOMATO_FERTILIZER+J3249*CARROT_FERTILIZER+K3249*MESCLUN_FERTILIZER</x:f>
        <x:v>20680</x:v>
      </x:c>
      <x:c r="Q3249" s="268" t="n">
        <x:f>MIN(M3249,FARMER_HOURS)*FARMER_RATE+MAX(M3249-FARMER_HOURS,0)*TEMP_RATE</x:f>
        <x:v>46316.46665223854</x:v>
      </x:c>
      <x:c r="R3249" s="268" t="n">
        <x:f>O3249-P3249-Q3249-FIXED_COST</x:f>
        <x:v>14989.533347761462</x:v>
      </x:c>
      <x:c r="S3249" s="139" t="str">
        <x:f>IF(AND(L3249&lt;=TOTAL_BED_CAP,N3249&lt;=TEMP_WORKER_CAP),"YES","NO")</x:f>
        <x:v>YES</x:v>
      </x:c>
      <x:c r="T3249" s="139" t="n">
        <x:f>IF(S3249="YES",R3249,-1E+99)</x:f>
        <x:v>14989.533347761462</x:v>
      </x:c>
    </x:row>
    <x:row r="3250">
      <x:c r="A3250" s="139"/>
      <x:c r="B3250" s="139"/>
      <x:c r="C3250" s="139"/>
      <x:c r="D3250" s="139"/>
      <x:c r="E3250" s="139"/>
      <x:c r="F3250" s="139"/>
      <x:c r="G3250" s="139"/>
      <x:c r="H3250" s="139"/>
      <x:c r="I3250" s="266" t="n">
        <x:f>INT((ROW()-ROW($I$46))/((CARROT_CAP+1)*(MESCLUN_CAP+1)))</x:f>
        <x:v>4</x:v>
      </x:c>
      <x:c r="J3250" s="266" t="n">
        <x:f>MOD(INT((ROW()-ROW($I$46))/(MESCLUN_CAP+1)),CARROT_CAP+1)</x:f>
        <x:v>19</x:v>
      </x:c>
      <x:c r="K3250" s="266" t="n">
        <x:f>MOD(ROW()-ROW($I$46),MESCLUN_CAP+1)</x:f>
        <x:v>11</x:v>
      </x:c>
      <x:c r="L3250" s="266" t="n">
        <x:f>SUM(I3250:K3250)</x:f>
        <x:v>34</x:v>
      </x:c>
      <x:c r="M3250" s="267" t="n">
        <x:f>I3250*TOMATO_HOURS*WEEKS*(1+TOMATO_DIM)^I3250+J3250*CARROT_HOURS*WEEKS*(1+CARROT_DIM)^J3250+K3250*MESCLUN_HOURS*WEEKS*(1+MESCLUN_DIM)^K3250</x:f>
        <x:v>2005.786592262379</x:v>
      </x:c>
      <x:c r="N3250" s="267" t="n">
        <x:f>MAX(M3250-FARMER_HOURS,0)/TEMP_HOURS_PER_WORKER</x:f>
        <x:v>0.8929073557377631</x:v>
      </x:c>
      <x:c r="O3250" s="268" t="n">
        <x:f>I3250*TOMATO_PRICE+J3250*CARROT_PRICE+K3250*MESCLUN_PRICE</x:f>
        <x:v>104686</x:v>
      </x:c>
      <x:c r="P3250" s="268" t="n">
        <x:f>I3250*TOMATO_FERTILIZER+J3250*CARROT_FERTILIZER+K3250*MESCLUN_FERTILIZER</x:f>
        <x:v>21560</x:v>
      </x:c>
      <x:c r="Q3250" s="268" t="n">
        <x:f>MIN(M3250,FARMER_HOURS)*FARMER_RATE+MAX(M3250-FARMER_HOURS,0)*TEMP_RATE</x:f>
        <x:v>47322.683893444075</x:v>
      </x:c>
      <x:c r="R3250" s="268" t="n">
        <x:f>O3250-P3250-Q3250-FIXED_COST</x:f>
        <x:v>15803.316106555925</x:v>
      </x:c>
      <x:c r="S3250" s="139" t="str">
        <x:f>IF(AND(L3250&lt;=TOTAL_BED_CAP,N3250&lt;=TEMP_WORKER_CAP),"YES","NO")</x:f>
        <x:v>YES</x:v>
      </x:c>
      <x:c r="T3250" s="139" t="n">
        <x:f>IF(S3250="YES",R3250,-1E+99)</x:f>
        <x:v>15803.316106555925</x:v>
      </x:c>
    </x:row>
    <x:row r="3251">
      <x:c r="A3251" s="139"/>
      <x:c r="B3251" s="139"/>
      <x:c r="C3251" s="139"/>
      <x:c r="D3251" s="139"/>
      <x:c r="E3251" s="139"/>
      <x:c r="F3251" s="139"/>
      <x:c r="G3251" s="139"/>
      <x:c r="H3251" s="139"/>
      <x:c r="I3251" s="266" t="n">
        <x:f>INT((ROW()-ROW($I$46))/((CARROT_CAP+1)*(MESCLUN_CAP+1)))</x:f>
        <x:v>4</x:v>
      </x:c>
      <x:c r="J3251" s="266" t="n">
        <x:f>MOD(INT((ROW()-ROW($I$46))/(MESCLUN_CAP+1)),CARROT_CAP+1)</x:f>
        <x:v>19</x:v>
      </x:c>
      <x:c r="K3251" s="266" t="n">
        <x:f>MOD(ROW()-ROW($I$46),MESCLUN_CAP+1)</x:f>
        <x:v>12</x:v>
      </x:c>
      <x:c r="L3251" s="266" t="n">
        <x:f>SUM(I3251:K3251)</x:f>
        <x:v>35</x:v>
      </x:c>
      <x:c r="M3251" s="267" t="n">
        <x:f>I3251*TOMATO_HOURS*WEEKS*(1+TOMATO_DIM)^I3251+J3251*CARROT_HOURS*WEEKS*(1+CARROT_DIM)^J3251+K3251*MESCLUN_HOURS*WEEKS*(1+MESCLUN_DIM)^K3251</x:f>
        <x:v>2065.114045390443</x:v>
      </x:c>
      <x:c r="N3251" s="267" t="n">
        <x:f>MAX(M3251-FARMER_HOURS,0)/TEMP_HOURS_PER_WORKER</x:f>
        <x:v>0.9341069759655856</x:v>
      </x:c>
      <x:c r="O3251" s="268" t="n">
        <x:f>I3251*TOMATO_PRICE+J3251*CARROT_PRICE+K3251*MESCLUN_PRICE</x:f>
        <x:v>107386</x:v>
      </x:c>
      <x:c r="P3251" s="268" t="n">
        <x:f>I3251*TOMATO_FERTILIZER+J3251*CARROT_FERTILIZER+K3251*MESCLUN_FERTILIZER</x:f>
        <x:v>22440</x:v>
      </x:c>
      <x:c r="Q3251" s="268" t="n">
        <x:f>MIN(M3251,FARMER_HOURS)*FARMER_RATE+MAX(M3251-FARMER_HOURS,0)*TEMP_RATE</x:f>
        <x:v>48352.674399139636</x:v>
      </x:c>
      <x:c r="R3251" s="268" t="n">
        <x:f>O3251-P3251-Q3251-FIXED_COST</x:f>
        <x:v>16593.325600860364</x:v>
      </x:c>
      <x:c r="S3251" s="139" t="str">
        <x:f>IF(AND(L3251&lt;=TOTAL_BED_CAP,N3251&lt;=TEMP_WORKER_CAP),"YES","NO")</x:f>
        <x:v>YES</x:v>
      </x:c>
      <x:c r="T3251" s="139" t="n">
        <x:f>IF(S3251="YES",R3251,-1E+99)</x:f>
        <x:v>16593.325600860364</x:v>
      </x:c>
    </x:row>
    <x:row r="3252">
      <x:c r="A3252" s="139"/>
      <x:c r="B3252" s="139"/>
      <x:c r="C3252" s="139"/>
      <x:c r="D3252" s="139"/>
      <x:c r="E3252" s="139"/>
      <x:c r="F3252" s="139"/>
      <x:c r="G3252" s="139"/>
      <x:c r="H3252" s="139"/>
      <x:c r="I3252" s="266" t="n">
        <x:f>INT((ROW()-ROW($I$46))/((CARROT_CAP+1)*(MESCLUN_CAP+1)))</x:f>
        <x:v>4</x:v>
      </x:c>
      <x:c r="J3252" s="266" t="n">
        <x:f>MOD(INT((ROW()-ROW($I$46))/(MESCLUN_CAP+1)),CARROT_CAP+1)</x:f>
        <x:v>19</x:v>
      </x:c>
      <x:c r="K3252" s="266" t="n">
        <x:f>MOD(ROW()-ROW($I$46),MESCLUN_CAP+1)</x:f>
        <x:v>13</x:v>
      </x:c>
      <x:c r="L3252" s="266" t="n">
        <x:f>SUM(I3252:K3252)</x:f>
        <x:v>36</x:v>
      </x:c>
      <x:c r="M3252" s="267" t="n">
        <x:f>I3252*TOMATO_HOURS*WEEKS*(1+TOMATO_DIM)^I3252+J3252*CARROT_HOURS*WEEKS*(1+CARROT_DIM)^J3252+K3252*MESCLUN_HOURS*WEEKS*(1+MESCLUN_DIM)^K3252</x:f>
        <x:v>2125.8360160988277</x:v>
      </x:c>
      <x:c r="N3252" s="267" t="n">
        <x:f>MAX(M3252-FARMER_HOURS,0)/TEMP_HOURS_PER_WORKER</x:f>
        <x:v>0.9762750111797415</x:v>
      </x:c>
      <x:c r="O3252" s="268" t="n">
        <x:f>I3252*TOMATO_PRICE+J3252*CARROT_PRICE+K3252*MESCLUN_PRICE</x:f>
        <x:v>110086</x:v>
      </x:c>
      <x:c r="P3252" s="268" t="n">
        <x:f>I3252*TOMATO_FERTILIZER+J3252*CARROT_FERTILIZER+K3252*MESCLUN_FERTILIZER</x:f>
        <x:v>23320</x:v>
      </x:c>
      <x:c r="Q3252" s="268" t="n">
        <x:f>MIN(M3252,FARMER_HOURS)*FARMER_RATE+MAX(M3252-FARMER_HOURS,0)*TEMP_RATE</x:f>
        <x:v>49406.875279493535</x:v>
      </x:c>
      <x:c r="R3252" s="268" t="n">
        <x:f>O3252-P3252-Q3252-FIXED_COST</x:f>
        <x:v>17359.124720506465</x:v>
      </x:c>
      <x:c r="S3252" s="139" t="str">
        <x:f>IF(AND(L3252&lt;=TOTAL_BED_CAP,N3252&lt;=TEMP_WORKER_CAP),"YES","NO")</x:f>
        <x:v>YES</x:v>
      </x:c>
      <x:c r="T3252" s="139" t="n">
        <x:f>IF(S3252="YES",R3252,-1E+99)</x:f>
        <x:v>17359.124720506465</x:v>
      </x:c>
    </x:row>
    <x:row r="3253">
      <x:c r="A3253" s="139"/>
      <x:c r="B3253" s="139"/>
      <x:c r="C3253" s="139"/>
      <x:c r="D3253" s="139"/>
      <x:c r="E3253" s="139"/>
      <x:c r="F3253" s="139"/>
      <x:c r="G3253" s="139"/>
      <x:c r="H3253" s="139"/>
      <x:c r="I3253" s="266" t="n">
        <x:f>INT((ROW()-ROW($I$46))/((CARROT_CAP+1)*(MESCLUN_CAP+1)))</x:f>
        <x:v>4</x:v>
      </x:c>
      <x:c r="J3253" s="266" t="n">
        <x:f>MOD(INT((ROW()-ROW($I$46))/(MESCLUN_CAP+1)),CARROT_CAP+1)</x:f>
        <x:v>19</x:v>
      </x:c>
      <x:c r="K3253" s="266" t="n">
        <x:f>MOD(ROW()-ROW($I$46),MESCLUN_CAP+1)</x:f>
        <x:v>14</x:v>
      </x:c>
      <x:c r="L3253" s="266" t="n">
        <x:f>SUM(I3253:K3253)</x:f>
        <x:v>37</x:v>
      </x:c>
      <x:c r="M3253" s="267" t="n">
        <x:f>I3253*TOMATO_HOURS*WEEKS*(1+TOMATO_DIM)^I3253+J3253*CARROT_HOURS*WEEKS*(1+CARROT_DIM)^J3253+K3253*MESCLUN_HOURS*WEEKS*(1+MESCLUN_DIM)^K3253</x:f>
        <x:v>2187.9780974124888</x:v>
      </x:c>
      <x:c r="N3253" s="267" t="n">
        <x:f>MAX(M3253-FARMER_HOURS,0)/TEMP_HOURS_PER_WORKER</x:f>
        <x:v>1.0194292343142284</x:v>
      </x:c>
      <x:c r="O3253" s="268" t="n">
        <x:f>I3253*TOMATO_PRICE+J3253*CARROT_PRICE+K3253*MESCLUN_PRICE</x:f>
        <x:v>112786</x:v>
      </x:c>
      <x:c r="P3253" s="268" t="n">
        <x:f>I3253*TOMATO_FERTILIZER+J3253*CARROT_FERTILIZER+K3253*MESCLUN_FERTILIZER</x:f>
        <x:v>24200</x:v>
      </x:c>
      <x:c r="Q3253" s="268" t="n">
        <x:f>MIN(M3253,FARMER_HOURS)*FARMER_RATE+MAX(M3253-FARMER_HOURS,0)*TEMP_RATE</x:f>
        <x:v>50485.730857855706</x:v>
      </x:c>
      <x:c r="R3253" s="268" t="n">
        <x:f>O3253-P3253-Q3253-FIXED_COST</x:f>
        <x:v>18100.269142144294</x:v>
      </x:c>
      <x:c r="S3253" s="139" t="str">
        <x:f>IF(AND(L3253&lt;=TOTAL_BED_CAP,N3253&lt;=TEMP_WORKER_CAP),"YES","NO")</x:f>
        <x:v>YES</x:v>
      </x:c>
      <x:c r="T3253" s="139" t="n">
        <x:f>IF(S3253="YES",R3253,-1E+99)</x:f>
        <x:v>18100.269142144294</x:v>
      </x:c>
    </x:row>
    <x:row r="3254">
      <x:c r="A3254" s="139"/>
      <x:c r="B3254" s="139"/>
      <x:c r="C3254" s="139"/>
      <x:c r="D3254" s="139"/>
      <x:c r="E3254" s="139"/>
      <x:c r="F3254" s="139"/>
      <x:c r="G3254" s="139"/>
      <x:c r="H3254" s="139"/>
      <x:c r="I3254" s="266" t="n">
        <x:f>INT((ROW()-ROW($I$46))/((CARROT_CAP+1)*(MESCLUN_CAP+1)))</x:f>
        <x:v>4</x:v>
      </x:c>
      <x:c r="J3254" s="266" t="n">
        <x:f>MOD(INT((ROW()-ROW($I$46))/(MESCLUN_CAP+1)),CARROT_CAP+1)</x:f>
        <x:v>19</x:v>
      </x:c>
      <x:c r="K3254" s="266" t="n">
        <x:f>MOD(ROW()-ROW($I$46),MESCLUN_CAP+1)</x:f>
        <x:v>15</x:v>
      </x:c>
      <x:c r="L3254" s="266" t="n">
        <x:f>SUM(I3254:K3254)</x:f>
        <x:v>38</x:v>
      </x:c>
      <x:c r="M3254" s="267" t="n">
        <x:f>I3254*TOMATO_HOURS*WEEKS*(1+TOMATO_DIM)^I3254+J3254*CARROT_HOURS*WEEKS*(1+CARROT_DIM)^J3254+K3254*MESCLUN_HOURS*WEEKS*(1+MESCLUN_DIM)^K3254</x:f>
        <x:v>2251.566304288635</x:v>
      </x:c>
      <x:c r="N3254" s="267" t="n">
        <x:f>MAX(M3254-FARMER_HOURS,0)/TEMP_HOURS_PER_WORKER</x:f>
        <x:v>1.063587711311552</x:v>
      </x:c>
      <x:c r="O3254" s="268" t="n">
        <x:f>I3254*TOMATO_PRICE+J3254*CARROT_PRICE+K3254*MESCLUN_PRICE</x:f>
        <x:v>115486</x:v>
      </x:c>
      <x:c r="P3254" s="268" t="n">
        <x:f>I3254*TOMATO_FERTILIZER+J3254*CARROT_FERTILIZER+K3254*MESCLUN_FERTILIZER</x:f>
        <x:v>25080</x:v>
      </x:c>
      <x:c r="Q3254" s="268" t="n">
        <x:f>MIN(M3254,FARMER_HOURS)*FARMER_RATE+MAX(M3254-FARMER_HOURS,0)*TEMP_RATE</x:f>
        <x:v>51589.6927827888</x:v>
      </x:c>
      <x:c r="R3254" s="268" t="n">
        <x:f>O3254-P3254-Q3254-FIXED_COST</x:f>
        <x:v>18816.3072172112</x:v>
      </x:c>
      <x:c r="S3254" s="139" t="str">
        <x:f>IF(AND(L3254&lt;=TOTAL_BED_CAP,N3254&lt;=TEMP_WORKER_CAP),"YES","NO")</x:f>
        <x:v>YES</x:v>
      </x:c>
      <x:c r="T3254" s="139" t="n">
        <x:f>IF(S3254="YES",R3254,-1E+99)</x:f>
        <x:v>18816.3072172112</x:v>
      </x:c>
    </x:row>
    <x:row r="3255">
      <x:c r="A3255" s="139"/>
      <x:c r="B3255" s="139"/>
      <x:c r="C3255" s="139"/>
      <x:c r="D3255" s="139"/>
      <x:c r="E3255" s="139"/>
      <x:c r="F3255" s="139"/>
      <x:c r="G3255" s="139"/>
      <x:c r="H3255" s="139"/>
      <x:c r="I3255" s="266" t="n">
        <x:f>INT((ROW()-ROW($I$46))/((CARROT_CAP+1)*(MESCLUN_CAP+1)))</x:f>
        <x:v>4</x:v>
      </x:c>
      <x:c r="J3255" s="266" t="n">
        <x:f>MOD(INT((ROW()-ROW($I$46))/(MESCLUN_CAP+1)),CARROT_CAP+1)</x:f>
        <x:v>19</x:v>
      </x:c>
      <x:c r="K3255" s="266" t="n">
        <x:f>MOD(ROW()-ROW($I$46),MESCLUN_CAP+1)</x:f>
        <x:v>16</x:v>
      </x:c>
      <x:c r="L3255" s="266" t="n">
        <x:f>SUM(I3255:K3255)</x:f>
        <x:v>39</x:v>
      </x:c>
      <x:c r="M3255" s="267" t="n">
        <x:f>I3255*TOMATO_HOURS*WEEKS*(1+TOMATO_DIM)^I3255+J3255*CARROT_HOURS*WEEKS*(1+CARROT_DIM)^J3255+K3255*MESCLUN_HOURS*WEEKS*(1+MESCLUN_DIM)^K3255</x:f>
        <x:v>2316.627080166124</x:v>
      </x:c>
      <x:c r="N3255" s="267" t="n">
        <x:f>MAX(M3255-FARMER_HOURS,0)/TEMP_HOURS_PER_WORKER</x:f>
        <x:v>1.1087688056709195</x:v>
      </x:c>
      <x:c r="O3255" s="268" t="n">
        <x:f>I3255*TOMATO_PRICE+J3255*CARROT_PRICE+K3255*MESCLUN_PRICE</x:f>
        <x:v>118186</x:v>
      </x:c>
      <x:c r="P3255" s="268" t="n">
        <x:f>I3255*TOMATO_FERTILIZER+J3255*CARROT_FERTILIZER+K3255*MESCLUN_FERTILIZER</x:f>
        <x:v>25960</x:v>
      </x:c>
      <x:c r="Q3255" s="268" t="n">
        <x:f>MIN(M3255,FARMER_HOURS)*FARMER_RATE+MAX(M3255-FARMER_HOURS,0)*TEMP_RATE</x:f>
        <x:v>52719.22014177298</x:v>
      </x:c>
      <x:c r="R3255" s="268" t="n">
        <x:f>O3255-P3255-Q3255-FIXED_COST</x:f>
        <x:v>19506.77985822702</x:v>
      </x:c>
      <x:c r="S3255" s="139" t="str">
        <x:f>IF(AND(L3255&lt;=TOTAL_BED_CAP,N3255&lt;=TEMP_WORKER_CAP),"YES","NO")</x:f>
        <x:v>YES</x:v>
      </x:c>
      <x:c r="T3255" s="139" t="n">
        <x:f>IF(S3255="YES",R3255,-1E+99)</x:f>
        <x:v>19506.77985822702</x:v>
      </x:c>
    </x:row>
    <x:row r="3256">
      <x:c r="A3256" s="139"/>
      <x:c r="B3256" s="139"/>
      <x:c r="C3256" s="139"/>
      <x:c r="D3256" s="139"/>
      <x:c r="E3256" s="139"/>
      <x:c r="F3256" s="139"/>
      <x:c r="G3256" s="139"/>
      <x:c r="H3256" s="139"/>
      <x:c r="I3256" s="266" t="n">
        <x:f>INT((ROW()-ROW($I$46))/((CARROT_CAP+1)*(MESCLUN_CAP+1)))</x:f>
        <x:v>4</x:v>
      </x:c>
      <x:c r="J3256" s="266" t="n">
        <x:f>MOD(INT((ROW()-ROW($I$46))/(MESCLUN_CAP+1)),CARROT_CAP+1)</x:f>
        <x:v>19</x:v>
      </x:c>
      <x:c r="K3256" s="266" t="n">
        <x:f>MOD(ROW()-ROW($I$46),MESCLUN_CAP+1)</x:f>
        <x:v>17</x:v>
      </x:c>
      <x:c r="L3256" s="266" t="n">
        <x:f>SUM(I3256:K3256)</x:f>
        <x:v>40</x:v>
      </x:c>
      <x:c r="M3256" s="267" t="n">
        <x:f>I3256*TOMATO_HOURS*WEEKS*(1+TOMATO_DIM)^I3256+J3256*CARROT_HOURS*WEEKS*(1+CARROT_DIM)^J3256+K3256*MESCLUN_HOURS*WEEKS*(1+MESCLUN_DIM)^K3256</x:f>
        <x:v>2383.1873036126644</x:v>
      </x:c>
      <x:c r="N3256" s="267" t="n">
        <x:f>MAX(M3256-FARMER_HOURS,0)/TEMP_HOURS_PER_WORKER</x:f>
        <x:v>1.1549911830643502</x:v>
      </x:c>
      <x:c r="O3256" s="268" t="n">
        <x:f>I3256*TOMATO_PRICE+J3256*CARROT_PRICE+K3256*MESCLUN_PRICE</x:f>
        <x:v>120886</x:v>
      </x:c>
      <x:c r="P3256" s="268" t="n">
        <x:f>I3256*TOMATO_FERTILIZER+J3256*CARROT_FERTILIZER+K3256*MESCLUN_FERTILIZER</x:f>
        <x:v>26840</x:v>
      </x:c>
      <x:c r="Q3256" s="268" t="n">
        <x:f>MIN(M3256,FARMER_HOURS)*FARMER_RATE+MAX(M3256-FARMER_HOURS,0)*TEMP_RATE</x:f>
        <x:v>53874.77957660876</x:v>
      </x:c>
      <x:c r="R3256" s="268" t="n">
        <x:f>O3256-P3256-Q3256-FIXED_COST</x:f>
        <x:v>20171.22042339124</x:v>
      </x:c>
      <x:c r="S3256" s="139" t="str">
        <x:f>IF(AND(L3256&lt;=TOTAL_BED_CAP,N3256&lt;=TEMP_WORKER_CAP),"YES","NO")</x:f>
        <x:v>YES</x:v>
      </x:c>
      <x:c r="T3256" s="139" t="n">
        <x:f>IF(S3256="YES",R3256,-1E+99)</x:f>
        <x:v>20171.22042339124</x:v>
      </x:c>
    </x:row>
    <x:row r="3257">
      <x:c r="A3257" s="139"/>
      <x:c r="B3257" s="139"/>
      <x:c r="C3257" s="139"/>
      <x:c r="D3257" s="139"/>
      <x:c r="E3257" s="139"/>
      <x:c r="F3257" s="139"/>
      <x:c r="G3257" s="139"/>
      <x:c r="H3257" s="139"/>
      <x:c r="I3257" s="266" t="n">
        <x:f>INT((ROW()-ROW($I$46))/((CARROT_CAP+1)*(MESCLUN_CAP+1)))</x:f>
        <x:v>4</x:v>
      </x:c>
      <x:c r="J3257" s="266" t="n">
        <x:f>MOD(INT((ROW()-ROW($I$46))/(MESCLUN_CAP+1)),CARROT_CAP+1)</x:f>
        <x:v>19</x:v>
      </x:c>
      <x:c r="K3257" s="266" t="n">
        <x:f>MOD(ROW()-ROW($I$46),MESCLUN_CAP+1)</x:f>
        <x:v>18</x:v>
      </x:c>
      <x:c r="L3257" s="266" t="n">
        <x:f>SUM(I3257:K3257)</x:f>
        <x:v>41</x:v>
      </x:c>
      <x:c r="M3257" s="267" t="n">
        <x:f>I3257*TOMATO_HOURS*WEEKS*(1+TOMATO_DIM)^I3257+J3257*CARROT_HOURS*WEEKS*(1+CARROT_DIM)^J3257+K3257*MESCLUN_HOURS*WEEKS*(1+MESCLUN_DIM)^K3257</x:f>
        <x:v>2451.2742950712513</x:v>
      </x:c>
      <x:c r="N3257" s="267" t="n">
        <x:f>MAX(M3257-FARMER_HOURS,0)/TEMP_HOURS_PER_WORKER</x:f>
        <x:v>1.2022738160217024</x:v>
      </x:c>
      <x:c r="O3257" s="268" t="n">
        <x:f>I3257*TOMATO_PRICE+J3257*CARROT_PRICE+K3257*MESCLUN_PRICE</x:f>
        <x:v>123586</x:v>
      </x:c>
      <x:c r="P3257" s="268" t="n">
        <x:f>I3257*TOMATO_FERTILIZER+J3257*CARROT_FERTILIZER+K3257*MESCLUN_FERTILIZER</x:f>
        <x:v>27720</x:v>
      </x:c>
      <x:c r="Q3257" s="268" t="n">
        <x:f>MIN(M3257,FARMER_HOURS)*FARMER_RATE+MAX(M3257-FARMER_HOURS,0)*TEMP_RATE</x:f>
        <x:v>55056.84540054256</x:v>
      </x:c>
      <x:c r="R3257" s="268" t="n">
        <x:f>O3257-P3257-Q3257-FIXED_COST</x:f>
        <x:v>20809.15459945744</x:v>
      </x:c>
      <x:c r="S3257" s="139" t="str">
        <x:f>IF(AND(L3257&lt;=TOTAL_BED_CAP,N3257&lt;=TEMP_WORKER_CAP),"YES","NO")</x:f>
        <x:v>YES</x:v>
      </x:c>
      <x:c r="T3257" s="139" t="n">
        <x:f>IF(S3257="YES",R3257,-1E+99)</x:f>
        <x:v>20809.15459945744</x:v>
      </x:c>
    </x:row>
    <x:row r="3258">
      <x:c r="A3258" s="139"/>
      <x:c r="B3258" s="139"/>
      <x:c r="C3258" s="139"/>
      <x:c r="D3258" s="139"/>
      <x:c r="E3258" s="139"/>
      <x:c r="F3258" s="139"/>
      <x:c r="G3258" s="139"/>
      <x:c r="H3258" s="139"/>
      <x:c r="I3258" s="266" t="n">
        <x:f>INT((ROW()-ROW($I$46))/((CARROT_CAP+1)*(MESCLUN_CAP+1)))</x:f>
        <x:v>4</x:v>
      </x:c>
      <x:c r="J3258" s="266" t="n">
        <x:f>MOD(INT((ROW()-ROW($I$46))/(MESCLUN_CAP+1)),CARROT_CAP+1)</x:f>
        <x:v>19</x:v>
      </x:c>
      <x:c r="K3258" s="266" t="n">
        <x:f>MOD(ROW()-ROW($I$46),MESCLUN_CAP+1)</x:f>
        <x:v>19</x:v>
      </x:c>
      <x:c r="L3258" s="266" t="n">
        <x:f>SUM(I3258:K3258)</x:f>
        <x:v>42</x:v>
      </x:c>
      <x:c r="M3258" s="267" t="n">
        <x:f>I3258*TOMATO_HOURS*WEEKS*(1+TOMATO_DIM)^I3258+J3258*CARROT_HOURS*WEEKS*(1+CARROT_DIM)^J3258+K3258*MESCLUN_HOURS*WEEKS*(1+MESCLUN_DIM)^K3258</x:f>
        <x:v>2520.9158237072734</x:v>
      </x:c>
      <x:c r="N3258" s="267" t="n">
        <x:f>MAX(M3258-FARMER_HOURS,0)/TEMP_HOURS_PER_WORKER</x:f>
        <x:v>1.2506359886856064</x:v>
      </x:c>
      <x:c r="O3258" s="268" t="n">
        <x:f>I3258*TOMATO_PRICE+J3258*CARROT_PRICE+K3258*MESCLUN_PRICE</x:f>
        <x:v>126286</x:v>
      </x:c>
      <x:c r="P3258" s="268" t="n">
        <x:f>I3258*TOMATO_FERTILIZER+J3258*CARROT_FERTILIZER+K3258*MESCLUN_FERTILIZER</x:f>
        <x:v>28600</x:v>
      </x:c>
      <x:c r="Q3258" s="268" t="n">
        <x:f>MIN(M3258,FARMER_HOURS)*FARMER_RATE+MAX(M3258-FARMER_HOURS,0)*TEMP_RATE</x:f>
        <x:v>56265.89971714016</x:v>
      </x:c>
      <x:c r="R3258" s="268" t="n">
        <x:f>O3258-P3258-Q3258-FIXED_COST</x:f>
        <x:v>21420.100282859843</x:v>
      </x:c>
      <x:c r="S3258" s="139" t="str">
        <x:f>IF(AND(L3258&lt;=TOTAL_BED_CAP,N3258&lt;=TEMP_WORKER_CAP),"YES","NO")</x:f>
        <x:v>YES</x:v>
      </x:c>
      <x:c r="T3258" s="139" t="n">
        <x:f>IF(S3258="YES",R3258,-1E+99)</x:f>
        <x:v>21420.100282859843</x:v>
      </x:c>
    </x:row>
    <x:row r="3259">
      <x:c r="A3259" s="139"/>
      <x:c r="B3259" s="139"/>
      <x:c r="C3259" s="139"/>
      <x:c r="D3259" s="139"/>
      <x:c r="E3259" s="139"/>
      <x:c r="F3259" s="139"/>
      <x:c r="G3259" s="139"/>
      <x:c r="H3259" s="139"/>
      <x:c r="I3259" s="266" t="n">
        <x:f>INT((ROW()-ROW($I$46))/((CARROT_CAP+1)*(MESCLUN_CAP+1)))</x:f>
        <x:v>4</x:v>
      </x:c>
      <x:c r="J3259" s="266" t="n">
        <x:f>MOD(INT((ROW()-ROW($I$46))/(MESCLUN_CAP+1)),CARROT_CAP+1)</x:f>
        <x:v>19</x:v>
      </x:c>
      <x:c r="K3259" s="266" t="n">
        <x:f>MOD(ROW()-ROW($I$46),MESCLUN_CAP+1)</x:f>
        <x:v>20</x:v>
      </x:c>
      <x:c r="L3259" s="266" t="n">
        <x:f>SUM(I3259:K3259)</x:f>
        <x:v>43</x:v>
      </x:c>
      <x:c r="M3259" s="267" t="n">
        <x:f>I3259*TOMATO_HOURS*WEEKS*(1+TOMATO_DIM)^I3259+J3259*CARROT_HOURS*WEEKS*(1+CARROT_DIM)^J3259+K3259*MESCLUN_HOURS*WEEKS*(1+MESCLUN_DIM)^K3259</x:f>
        <x:v>2592.1401143577505</x:v>
      </x:c>
      <x:c r="N3259" s="267" t="n">
        <x:f>MAX(M3259-FARMER_HOURS,0)/TEMP_HOURS_PER_WORKER</x:f>
        <x:v>1.3000973016373267</x:v>
      </x:c>
      <x:c r="O3259" s="268" t="n">
        <x:f>I3259*TOMATO_PRICE+J3259*CARROT_PRICE+K3259*MESCLUN_PRICE</x:f>
        <x:v>128986</x:v>
      </x:c>
      <x:c r="P3259" s="268" t="n">
        <x:f>I3259*TOMATO_FERTILIZER+J3259*CARROT_FERTILIZER+K3259*MESCLUN_FERTILIZER</x:f>
        <x:v>29480</x:v>
      </x:c>
      <x:c r="Q3259" s="268" t="n">
        <x:f>MIN(M3259,FARMER_HOURS)*FARMER_RATE+MAX(M3259-FARMER_HOURS,0)*TEMP_RATE</x:f>
        <x:v>57502.432540933165</x:v>
      </x:c>
      <x:c r="R3259" s="268" t="n">
        <x:f>O3259-P3259-Q3259-FIXED_COST</x:f>
        <x:v>22003.567459066835</x:v>
      </x:c>
      <x:c r="S3259" s="139" t="str">
        <x:f>IF(AND(L3259&lt;=TOTAL_BED_CAP,N3259&lt;=TEMP_WORKER_CAP),"YES","NO")</x:f>
        <x:v>YES</x:v>
      </x:c>
      <x:c r="T3259" s="139" t="n">
        <x:f>IF(S3259="YES",R3259,-1E+99)</x:f>
        <x:v>22003.567459066835</x:v>
      </x:c>
    </x:row>
    <x:row r="3260">
      <x:c r="A3260" s="139"/>
      <x:c r="B3260" s="139"/>
      <x:c r="C3260" s="139"/>
      <x:c r="D3260" s="139"/>
      <x:c r="E3260" s="139"/>
      <x:c r="F3260" s="139"/>
      <x:c r="G3260" s="139"/>
      <x:c r="H3260" s="139"/>
      <x:c r="I3260" s="266" t="n">
        <x:f>INT((ROW()-ROW($I$46))/((CARROT_CAP+1)*(MESCLUN_CAP+1)))</x:f>
        <x:v>4</x:v>
      </x:c>
      <x:c r="J3260" s="266" t="n">
        <x:f>MOD(INT((ROW()-ROW($I$46))/(MESCLUN_CAP+1)),CARROT_CAP+1)</x:f>
        <x:v>19</x:v>
      </x:c>
      <x:c r="K3260" s="266" t="n">
        <x:f>MOD(ROW()-ROW($I$46),MESCLUN_CAP+1)</x:f>
        <x:v>21</x:v>
      </x:c>
      <x:c r="L3260" s="266" t="n">
        <x:f>SUM(I3260:K3260)</x:f>
        <x:v>44</x:v>
      </x:c>
      <x:c r="M3260" s="267" t="n">
        <x:f>I3260*TOMATO_HOURS*WEEKS*(1+TOMATO_DIM)^I3260+J3260*CARROT_HOURS*WEEKS*(1+CARROT_DIM)^J3260+K3260*MESCLUN_HOURS*WEEKS*(1+MESCLUN_DIM)^K3260</x:f>
        <x:v>2664.975854584194</x:v>
      </x:c>
      <x:c r="N3260" s="267" t="n">
        <x:f>MAX(M3260-FARMER_HOURS,0)/TEMP_HOURS_PER_WORKER</x:f>
        <x:v>1.3506776767945792</x:v>
      </x:c>
      <x:c r="O3260" s="268" t="n">
        <x:f>I3260*TOMATO_PRICE+J3260*CARROT_PRICE+K3260*MESCLUN_PRICE</x:f>
        <x:v>131686</x:v>
      </x:c>
      <x:c r="P3260" s="268" t="n">
        <x:f>I3260*TOMATO_FERTILIZER+J3260*CARROT_FERTILIZER+K3260*MESCLUN_FERTILIZER</x:f>
        <x:v>30360</x:v>
      </x:c>
      <x:c r="Q3260" s="268" t="n">
        <x:f>MIN(M3260,FARMER_HOURS)*FARMER_RATE+MAX(M3260-FARMER_HOURS,0)*TEMP_RATE</x:f>
        <x:v>58766.94191986448</x:v>
      </x:c>
      <x:c r="R3260" s="268" t="n">
        <x:f>O3260-P3260-Q3260-FIXED_COST</x:f>
        <x:v>22559.058080135517</x:v>
      </x:c>
      <x:c r="S3260" s="139" t="str">
        <x:f>IF(AND(L3260&lt;=TOTAL_BED_CAP,N3260&lt;=TEMP_WORKER_CAP),"YES","NO")</x:f>
        <x:v>YES</x:v>
      </x:c>
      <x:c r="T3260" s="139" t="n">
        <x:f>IF(S3260="YES",R3260,-1E+99)</x:f>
        <x:v>22559.058080135517</x:v>
      </x:c>
    </x:row>
    <x:row r="3261">
      <x:c r="A3261" s="139"/>
      <x:c r="B3261" s="139"/>
      <x:c r="C3261" s="139"/>
      <x:c r="D3261" s="139"/>
      <x:c r="E3261" s="139"/>
      <x:c r="F3261" s="139"/>
      <x:c r="G3261" s="139"/>
      <x:c r="H3261" s="139"/>
      <x:c r="I3261" s="266" t="n">
        <x:f>INT((ROW()-ROW($I$46))/((CARROT_CAP+1)*(MESCLUN_CAP+1)))</x:f>
        <x:v>4</x:v>
      </x:c>
      <x:c r="J3261" s="266" t="n">
        <x:f>MOD(INT((ROW()-ROW($I$46))/(MESCLUN_CAP+1)),CARROT_CAP+1)</x:f>
        <x:v>19</x:v>
      </x:c>
      <x:c r="K3261" s="266" t="n">
        <x:f>MOD(ROW()-ROW($I$46),MESCLUN_CAP+1)</x:f>
        <x:v>22</x:v>
      </x:c>
      <x:c r="L3261" s="266" t="n">
        <x:f>SUM(I3261:K3261)</x:f>
        <x:v>45</x:v>
      </x:c>
      <x:c r="M3261" s="267" t="n">
        <x:f>I3261*TOMATO_HOURS*WEEKS*(1+TOMATO_DIM)^I3261+J3261*CARROT_HOURS*WEEKS*(1+CARROT_DIM)^J3261+K3261*MESCLUN_HOURS*WEEKS*(1+MESCLUN_DIM)^K3261</x:f>
        <x:v>2739.45220183059</x:v>
      </x:c>
      <x:c r="N3261" s="267" t="n">
        <x:f>MAX(M3261-FARMER_HOURS,0)/TEMP_HOURS_PER_WORKER</x:f>
        <x:v>1.4023973623823542</x:v>
      </x:c>
      <x:c r="O3261" s="268" t="n">
        <x:f>I3261*TOMATO_PRICE+J3261*CARROT_PRICE+K3261*MESCLUN_PRICE</x:f>
        <x:v>134386</x:v>
      </x:c>
      <x:c r="P3261" s="268" t="n">
        <x:f>I3261*TOMATO_FERTILIZER+J3261*CARROT_FERTILIZER+K3261*MESCLUN_FERTILIZER</x:f>
        <x:v>31240</x:v>
      </x:c>
      <x:c r="Q3261" s="268" t="n">
        <x:f>MIN(M3261,FARMER_HOURS)*FARMER_RATE+MAX(M3261-FARMER_HOURS,0)*TEMP_RATE</x:f>
        <x:v>60059.93405955886</x:v>
      </x:c>
      <x:c r="R3261" s="268" t="n">
        <x:f>O3261-P3261-Q3261-FIXED_COST</x:f>
        <x:v>23086.06594044114</x:v>
      </x:c>
      <x:c r="S3261" s="139" t="str">
        <x:f>IF(AND(L3261&lt;=TOTAL_BED_CAP,N3261&lt;=TEMP_WORKER_CAP),"YES","NO")</x:f>
        <x:v>YES</x:v>
      </x:c>
      <x:c r="T3261" s="139" t="n">
        <x:f>IF(S3261="YES",R3261,-1E+99)</x:f>
        <x:v>23086.06594044114</x:v>
      </x:c>
    </x:row>
    <x:row r="3262">
      <x:c r="A3262" s="139"/>
      <x:c r="B3262" s="139"/>
      <x:c r="C3262" s="139"/>
      <x:c r="D3262" s="139"/>
      <x:c r="E3262" s="139"/>
      <x:c r="F3262" s="139"/>
      <x:c r="G3262" s="139"/>
      <x:c r="H3262" s="139"/>
      <x:c r="I3262" s="266" t="n">
        <x:f>INT((ROW()-ROW($I$46))/((CARROT_CAP+1)*(MESCLUN_CAP+1)))</x:f>
        <x:v>4</x:v>
      </x:c>
      <x:c r="J3262" s="266" t="n">
        <x:f>MOD(INT((ROW()-ROW($I$46))/(MESCLUN_CAP+1)),CARROT_CAP+1)</x:f>
        <x:v>19</x:v>
      </x:c>
      <x:c r="K3262" s="266" t="n">
        <x:f>MOD(ROW()-ROW($I$46),MESCLUN_CAP+1)</x:f>
        <x:v>23</x:v>
      </x:c>
      <x:c r="L3262" s="266" t="n">
        <x:f>SUM(I3262:K3262)</x:f>
        <x:v>46</x:v>
      </x:c>
      <x:c r="M3262" s="267" t="n">
        <x:f>I3262*TOMATO_HOURS*WEEKS*(1+TOMATO_DIM)^I3262+J3262*CARROT_HOURS*WEEKS*(1+CARROT_DIM)^J3262+K3262*MESCLUN_HOURS*WEEKS*(1+MESCLUN_DIM)^K3262</x:f>
        <x:v>2815.5987906880264</x:v>
      </x:c>
      <x:c r="N3262" s="267" t="n">
        <x:f>MAX(M3262-FARMER_HOURS,0)/TEMP_HOURS_PER_WORKER</x:f>
        <x:v>1.4552769379777961</x:v>
      </x:c>
      <x:c r="O3262" s="268" t="n">
        <x:f>I3262*TOMATO_PRICE+J3262*CARROT_PRICE+K3262*MESCLUN_PRICE</x:f>
        <x:v>137086</x:v>
      </x:c>
      <x:c r="P3262" s="268" t="n">
        <x:f>I3262*TOMATO_FERTILIZER+J3262*CARROT_FERTILIZER+K3262*MESCLUN_FERTILIZER</x:f>
        <x:v>32120</x:v>
      </x:c>
      <x:c r="Q3262" s="268" t="n">
        <x:f>MIN(M3262,FARMER_HOURS)*FARMER_RATE+MAX(M3262-FARMER_HOURS,0)*TEMP_RATE</x:f>
        <x:v>61381.923449444905</x:v>
      </x:c>
      <x:c r="R3262" s="268" t="n">
        <x:f>O3262-P3262-Q3262-FIXED_COST</x:f>
        <x:v>23584.076550555095</x:v>
      </x:c>
      <x:c r="S3262" s="139" t="str">
        <x:f>IF(AND(L3262&lt;=TOTAL_BED_CAP,N3262&lt;=TEMP_WORKER_CAP),"YES","NO")</x:f>
        <x:v>YES</x:v>
      </x:c>
      <x:c r="T3262" s="139" t="n">
        <x:f>IF(S3262="YES",R3262,-1E+99)</x:f>
        <x:v>23584.076550555095</x:v>
      </x:c>
    </x:row>
    <x:row r="3263">
      <x:c r="A3263" s="139"/>
      <x:c r="B3263" s="139"/>
      <x:c r="C3263" s="139"/>
      <x:c r="D3263" s="139"/>
      <x:c r="E3263" s="139"/>
      <x:c r="F3263" s="139"/>
      <x:c r="G3263" s="139"/>
      <x:c r="H3263" s="139"/>
      <x:c r="I3263" s="266" t="n">
        <x:f>INT((ROW()-ROW($I$46))/((CARROT_CAP+1)*(MESCLUN_CAP+1)))</x:f>
        <x:v>4</x:v>
      </x:c>
      <x:c r="J3263" s="266" t="n">
        <x:f>MOD(INT((ROW()-ROW($I$46))/(MESCLUN_CAP+1)),CARROT_CAP+1)</x:f>
        <x:v>19</x:v>
      </x:c>
      <x:c r="K3263" s="266" t="n">
        <x:f>MOD(ROW()-ROW($I$46),MESCLUN_CAP+1)</x:f>
        <x:v>24</x:v>
      </x:c>
      <x:c r="L3263" s="266" t="n">
        <x:f>SUM(I3263:K3263)</x:f>
        <x:v>47</x:v>
      </x:c>
      <x:c r="M3263" s="267" t="n">
        <x:f>I3263*TOMATO_HOURS*WEEKS*(1+TOMATO_DIM)^I3263+J3263*CARROT_HOURS*WEEKS*(1+CARROT_DIM)^J3263+K3263*MESCLUN_HOURS*WEEKS*(1+MESCLUN_DIM)^K3263</x:f>
        <x:v>2893.4457402675225</x:v>
      </x:c>
      <x:c r="N3263" s="267" t="n">
        <x:f>MAX(M3263-FARMER_HOURS,0)/TEMP_HOURS_PER_WORKER</x:f>
        <x:v>1.509337319630224</x:v>
      </x:c>
      <x:c r="O3263" s="268" t="n">
        <x:f>I3263*TOMATO_PRICE+J3263*CARROT_PRICE+K3263*MESCLUN_PRICE</x:f>
        <x:v>139786</x:v>
      </x:c>
      <x:c r="P3263" s="268" t="n">
        <x:f>I3263*TOMATO_FERTILIZER+J3263*CARROT_FERTILIZER+K3263*MESCLUN_FERTILIZER</x:f>
        <x:v>33000</x:v>
      </x:c>
      <x:c r="Q3263" s="268" t="n">
        <x:f>MIN(M3263,FARMER_HOURS)*FARMER_RATE+MAX(M3263-FARMER_HOURS,0)*TEMP_RATE</x:f>
        <x:v>62733.4329907556</x:v>
      </x:c>
      <x:c r="R3263" s="268" t="n">
        <x:f>O3263-P3263-Q3263-FIXED_COST</x:f>
        <x:v>24052.567009244398</x:v>
      </x:c>
      <x:c r="S3263" s="139" t="str">
        <x:f>IF(AND(L3263&lt;=TOTAL_BED_CAP,N3263&lt;=TEMP_WORKER_CAP),"YES","NO")</x:f>
        <x:v>YES</x:v>
      </x:c>
      <x:c r="T3263" s="139" t="n">
        <x:f>IF(S3263="YES",R3263,-1E+99)</x:f>
        <x:v>24052.567009244398</x:v>
      </x:c>
    </x:row>
    <x:row r="3264">
      <x:c r="A3264" s="139"/>
      <x:c r="B3264" s="139"/>
      <x:c r="C3264" s="139"/>
      <x:c r="D3264" s="139"/>
      <x:c r="E3264" s="139"/>
      <x:c r="F3264" s="139"/>
      <x:c r="G3264" s="139"/>
      <x:c r="H3264" s="139"/>
      <x:c r="I3264" s="266" t="n">
        <x:f>INT((ROW()-ROW($I$46))/((CARROT_CAP+1)*(MESCLUN_CAP+1)))</x:f>
        <x:v>4</x:v>
      </x:c>
      <x:c r="J3264" s="266" t="n">
        <x:f>MOD(INT((ROW()-ROW($I$46))/(MESCLUN_CAP+1)),CARROT_CAP+1)</x:f>
        <x:v>19</x:v>
      </x:c>
      <x:c r="K3264" s="266" t="n">
        <x:f>MOD(ROW()-ROW($I$46),MESCLUN_CAP+1)</x:f>
        <x:v>25</x:v>
      </x:c>
      <x:c r="L3264" s="266" t="n">
        <x:f>SUM(I3264:K3264)</x:f>
        <x:v>48</x:v>
      </x:c>
      <x:c r="M3264" s="267" t="n">
        <x:f>I3264*TOMATO_HOURS*WEEKS*(1+TOMATO_DIM)^I3264+J3264*CARROT_HOURS*WEEKS*(1+CARROT_DIM)^J3264+K3264*MESCLUN_HOURS*WEEKS*(1+MESCLUN_DIM)^K3264</x:f>
        <x:v>2973.0236616826196</x:v>
      </x:c>
      <x:c r="N3264" s="267" t="n">
        <x:f>MAX(M3264-FARMER_HOURS,0)/TEMP_HOURS_PER_WORKER</x:f>
        <x:v>1.5645997650573746</x:v>
      </x:c>
      <x:c r="O3264" s="268" t="n">
        <x:f>I3264*TOMATO_PRICE+J3264*CARROT_PRICE+K3264*MESCLUN_PRICE</x:f>
        <x:v>142486</x:v>
      </x:c>
      <x:c r="P3264" s="268" t="n">
        <x:f>I3264*TOMATO_FERTILIZER+J3264*CARROT_FERTILIZER+K3264*MESCLUN_FERTILIZER</x:f>
        <x:v>33880</x:v>
      </x:c>
      <x:c r="Q3264" s="268" t="n">
        <x:f>MIN(M3264,FARMER_HOURS)*FARMER_RATE+MAX(M3264-FARMER_HOURS,0)*TEMP_RATE</x:f>
        <x:v>64114.994126434365</x:v>
      </x:c>
      <x:c r="R3264" s="268" t="n">
        <x:f>O3264-P3264-Q3264-FIXED_COST</x:f>
        <x:v>24491.005873565635</x:v>
      </x:c>
      <x:c r="S3264" s="139" t="str">
        <x:f>IF(AND(L3264&lt;=TOTAL_BED_CAP,N3264&lt;=TEMP_WORKER_CAP),"YES","NO")</x:f>
        <x:v>YES</x:v>
      </x:c>
      <x:c r="T3264" s="139" t="n">
        <x:f>IF(S3264="YES",R3264,-1E+99)</x:f>
        <x:v>24491.005873565635</x:v>
      </x:c>
    </x:row>
    <x:row r="3265">
      <x:c r="A3265" s="139"/>
      <x:c r="B3265" s="139"/>
      <x:c r="C3265" s="139"/>
      <x:c r="D3265" s="139"/>
      <x:c r="E3265" s="139"/>
      <x:c r="F3265" s="139"/>
      <x:c r="G3265" s="139"/>
      <x:c r="H3265" s="139"/>
      <x:c r="I3265" s="266" t="n">
        <x:f>INT((ROW()-ROW($I$46))/((CARROT_CAP+1)*(MESCLUN_CAP+1)))</x:f>
        <x:v>4</x:v>
      </x:c>
      <x:c r="J3265" s="266" t="n">
        <x:f>MOD(INT((ROW()-ROW($I$46))/(MESCLUN_CAP+1)),CARROT_CAP+1)</x:f>
        <x:v>19</x:v>
      </x:c>
      <x:c r="K3265" s="266" t="n">
        <x:f>MOD(ROW()-ROW($I$46),MESCLUN_CAP+1)</x:f>
        <x:v>26</x:v>
      </x:c>
      <x:c r="L3265" s="266" t="n">
        <x:f>SUM(I3265:K3265)</x:f>
        <x:v>49</x:v>
      </x:c>
      <x:c r="M3265" s="267" t="n">
        <x:f>I3265*TOMATO_HOURS*WEEKS*(1+TOMATO_DIM)^I3265+J3265*CARROT_HOURS*WEEKS*(1+CARROT_DIM)^J3265+K3265*MESCLUN_HOURS*WEEKS*(1+MESCLUN_DIM)^K3265</x:f>
        <x:v>3054.3636656433373</x:v>
      </x:c>
      <x:c r="N3265" s="267" t="n">
        <x:f>MAX(M3265-FARMER_HOURS,0)/TEMP_HOURS_PER_WORKER</x:f>
        <x:v>1.6210858789189841</x:v>
      </x:c>
      <x:c r="O3265" s="268" t="n">
        <x:f>I3265*TOMATO_PRICE+J3265*CARROT_PRICE+K3265*MESCLUN_PRICE</x:f>
        <x:v>145186</x:v>
      </x:c>
      <x:c r="P3265" s="268" t="n">
        <x:f>I3265*TOMATO_FERTILIZER+J3265*CARROT_FERTILIZER+K3265*MESCLUN_FERTILIZER</x:f>
        <x:v>34760</x:v>
      </x:c>
      <x:c r="Q3265" s="268" t="n">
        <x:f>MIN(M3265,FARMER_HOURS)*FARMER_RATE+MAX(M3265-FARMER_HOURS,0)*TEMP_RATE</x:f>
        <x:v>65527.1469729746</x:v>
      </x:c>
      <x:c r="R3265" s="268" t="n">
        <x:f>O3265-P3265-Q3265-FIXED_COST</x:f>
        <x:v>24898.853027025398</x:v>
      </x:c>
      <x:c r="S3265" s="139" t="str">
        <x:f>IF(AND(L3265&lt;=TOTAL_BED_CAP,N3265&lt;=TEMP_WORKER_CAP),"YES","NO")</x:f>
        <x:v>YES</x:v>
      </x:c>
      <x:c r="T3265" s="139" t="n">
        <x:f>IF(S3265="YES",R3265,-1E+99)</x:f>
        <x:v>24898.853027025398</x:v>
      </x:c>
    </x:row>
    <x:row r="3266">
      <x:c r="A3266" s="139"/>
      <x:c r="B3266" s="139"/>
      <x:c r="C3266" s="139"/>
      <x:c r="D3266" s="139"/>
      <x:c r="E3266" s="139"/>
      <x:c r="F3266" s="139"/>
      <x:c r="G3266" s="139"/>
      <x:c r="H3266" s="139"/>
      <x:c r="I3266" s="266" t="n">
        <x:f>INT((ROW()-ROW($I$46))/((CARROT_CAP+1)*(MESCLUN_CAP+1)))</x:f>
        <x:v>4</x:v>
      </x:c>
      <x:c r="J3266" s="266" t="n">
        <x:f>MOD(INT((ROW()-ROW($I$46))/(MESCLUN_CAP+1)),CARROT_CAP+1)</x:f>
        <x:v>19</x:v>
      </x:c>
      <x:c r="K3266" s="266" t="n">
        <x:f>MOD(ROW()-ROW($I$46),MESCLUN_CAP+1)</x:f>
        <x:v>27</x:v>
      </x:c>
      <x:c r="L3266" s="266" t="n">
        <x:f>SUM(I3266:K3266)</x:f>
        <x:v>50</x:v>
      </x:c>
      <x:c r="M3266" s="267" t="n">
        <x:f>I3266*TOMATO_HOURS*WEEKS*(1+TOMATO_DIM)^I3266+J3266*CARROT_HOURS*WEEKS*(1+CARROT_DIM)^J3266+K3266*MESCLUN_HOURS*WEEKS*(1+MESCLUN_DIM)^K3266</x:f>
        <x:v>3137.4973701630943</x:v>
      </x:c>
      <x:c r="N3266" s="267" t="n">
        <x:f>MAX(M3266-FARMER_HOURS,0)/TEMP_HOURS_PER_WORKER</x:f>
        <x:v>1.6788176181688155</x:v>
      </x:c>
      <x:c r="O3266" s="268" t="n">
        <x:f>I3266*TOMATO_PRICE+J3266*CARROT_PRICE+K3266*MESCLUN_PRICE</x:f>
        <x:v>147886</x:v>
      </x:c>
      <x:c r="P3266" s="268" t="n">
        <x:f>I3266*TOMATO_FERTILIZER+J3266*CARROT_FERTILIZER+K3266*MESCLUN_FERTILIZER</x:f>
        <x:v>35640</x:v>
      </x:c>
      <x:c r="Q3266" s="268" t="n">
        <x:f>MIN(M3266,FARMER_HOURS)*FARMER_RATE+MAX(M3266-FARMER_HOURS,0)*TEMP_RATE</x:f>
        <x:v>66970.44045422038</x:v>
      </x:c>
      <x:c r="R3266" s="268" t="n">
        <x:f>O3266-P3266-Q3266-FIXED_COST</x:f>
        <x:v>25275.559545779615</x:v>
      </x:c>
      <x:c r="S3266" s="139" t="str">
        <x:f>IF(AND(L3266&lt;=TOTAL_BED_CAP,N3266&lt;=TEMP_WORKER_CAP),"YES","NO")</x:f>
        <x:v>YES</x:v>
      </x:c>
      <x:c r="T3266" s="139" t="n">
        <x:f>IF(S3266="YES",R3266,-1E+99)</x:f>
        <x:v>25275.559545779615</x:v>
      </x:c>
    </x:row>
    <x:row r="3267">
      <x:c r="A3267" s="139"/>
      <x:c r="B3267" s="139"/>
      <x:c r="C3267" s="139"/>
      <x:c r="D3267" s="139"/>
      <x:c r="E3267" s="139"/>
      <x:c r="F3267" s="139"/>
      <x:c r="G3267" s="139"/>
      <x:c r="H3267" s="139"/>
      <x:c r="I3267" s="266" t="n">
        <x:f>INT((ROW()-ROW($I$46))/((CARROT_CAP+1)*(MESCLUN_CAP+1)))</x:f>
        <x:v>4</x:v>
      </x:c>
      <x:c r="J3267" s="266" t="n">
        <x:f>MOD(INT((ROW()-ROW($I$46))/(MESCLUN_CAP+1)),CARROT_CAP+1)</x:f>
        <x:v>19</x:v>
      </x:c>
      <x:c r="K3267" s="266" t="n">
        <x:f>MOD(ROW()-ROW($I$46),MESCLUN_CAP+1)</x:f>
        <x:v>28</x:v>
      </x:c>
      <x:c r="L3267" s="266" t="n">
        <x:f>SUM(I3267:K3267)</x:f>
        <x:v>51</x:v>
      </x:c>
      <x:c r="M3267" s="267" t="n">
        <x:f>I3267*TOMATO_HOURS*WEEKS*(1+TOMATO_DIM)^I3267+J3267*CARROT_HOURS*WEEKS*(1+CARROT_DIM)^J3267+K3267*MESCLUN_HOURS*WEEKS*(1+MESCLUN_DIM)^K3267</x:f>
        <x:v>3222.4569083802476</x:v>
      </x:c>
      <x:c r="N3267" s="267" t="n">
        <x:f>MAX(M3267-FARMER_HOURS,0)/TEMP_HOURS_PER_WORKER</x:f>
        <x:v>1.737817297486283</x:v>
      </x:c>
      <x:c r="O3267" s="268" t="n">
        <x:f>I3267*TOMATO_PRICE+J3267*CARROT_PRICE+K3267*MESCLUN_PRICE</x:f>
        <x:v>150586</x:v>
      </x:c>
      <x:c r="P3267" s="268" t="n">
        <x:f>I3267*TOMATO_FERTILIZER+J3267*CARROT_FERTILIZER+K3267*MESCLUN_FERTILIZER</x:f>
        <x:v>36520</x:v>
      </x:c>
      <x:c r="Q3267" s="268" t="n">
        <x:f>MIN(M3267,FARMER_HOURS)*FARMER_RATE+MAX(M3267-FARMER_HOURS,0)*TEMP_RATE</x:f>
        <x:v>68445.43243715708</x:v>
      </x:c>
      <x:c r="R3267" s="268" t="n">
        <x:f>O3267-P3267-Q3267-FIXED_COST</x:f>
        <x:v>25620.567562842916</x:v>
      </x:c>
      <x:c r="S3267" s="139" t="str">
        <x:f>IF(AND(L3267&lt;=TOTAL_BED_CAP,N3267&lt;=TEMP_WORKER_CAP),"YES","NO")</x:f>
        <x:v>YES</x:v>
      </x:c>
      <x:c r="T3267" s="139" t="n">
        <x:f>IF(S3267="YES",R3267,-1E+99)</x:f>
        <x:v>25620.567562842916</x:v>
      </x:c>
    </x:row>
    <x:row r="3268">
      <x:c r="A3268" s="139"/>
      <x:c r="B3268" s="139"/>
      <x:c r="C3268" s="139"/>
      <x:c r="D3268" s="139"/>
      <x:c r="E3268" s="139"/>
      <x:c r="F3268" s="139"/>
      <x:c r="G3268" s="139"/>
      <x:c r="H3268" s="139"/>
      <x:c r="I3268" s="266" t="n">
        <x:f>INT((ROW()-ROW($I$46))/((CARROT_CAP+1)*(MESCLUN_CAP+1)))</x:f>
        <x:v>4</x:v>
      </x:c>
      <x:c r="J3268" s="266" t="n">
        <x:f>MOD(INT((ROW()-ROW($I$46))/(MESCLUN_CAP+1)),CARROT_CAP+1)</x:f>
        <x:v>19</x:v>
      </x:c>
      <x:c r="K3268" s="266" t="n">
        <x:f>MOD(ROW()-ROW($I$46),MESCLUN_CAP+1)</x:f>
        <x:v>29</x:v>
      </x:c>
      <x:c r="L3268" s="266" t="n">
        <x:f>SUM(I3268:K3268)</x:f>
        <x:v>52</x:v>
      </x:c>
      <x:c r="M3268" s="267" t="n">
        <x:f>I3268*TOMATO_HOURS*WEEKS*(1+TOMATO_DIM)^I3268+J3268*CARROT_HOURS*WEEKS*(1+CARROT_DIM)^J3268+K3268*MESCLUN_HOURS*WEEKS*(1+MESCLUN_DIM)^K3268</x:f>
        <x:v>3309.274936495901</x:v>
      </x:c>
      <x:c r="N3268" s="267" t="n">
        <x:f>MAX(M3268-FARMER_HOURS,0)/TEMP_HOURS_PER_WORKER</x:f>
        <x:v>1.79810759478882</x:v>
      </x:c>
      <x:c r="O3268" s="268" t="n">
        <x:f>I3268*TOMATO_PRICE+J3268*CARROT_PRICE+K3268*MESCLUN_PRICE</x:f>
        <x:v>153286</x:v>
      </x:c>
      <x:c r="P3268" s="268" t="n">
        <x:f>I3268*TOMATO_FERTILIZER+J3268*CARROT_FERTILIZER+K3268*MESCLUN_FERTILIZER</x:f>
        <x:v>37400</x:v>
      </x:c>
      <x:c r="Q3268" s="268" t="n">
        <x:f>MIN(M3268,FARMER_HOURS)*FARMER_RATE+MAX(M3268-FARMER_HOURS,0)*TEMP_RATE</x:f>
        <x:v>69952.6898697205</x:v>
      </x:c>
      <x:c r="R3268" s="268" t="n">
        <x:f>O3268-P3268-Q3268-FIXED_COST</x:f>
        <x:v>25933.310130279497</x:v>
      </x:c>
      <x:c r="S3268" s="139" t="str">
        <x:f>IF(AND(L3268&lt;=TOTAL_BED_CAP,N3268&lt;=TEMP_WORKER_CAP),"YES","NO")</x:f>
        <x:v>YES</x:v>
      </x:c>
      <x:c r="T3268" s="139" t="n">
        <x:f>IF(S3268="YES",R3268,-1E+99)</x:f>
        <x:v>25933.310130279497</x:v>
      </x:c>
    </x:row>
    <x:row r="3269">
      <x:c r="A3269" s="139"/>
      <x:c r="B3269" s="139"/>
      <x:c r="C3269" s="139"/>
      <x:c r="D3269" s="139"/>
      <x:c r="E3269" s="139"/>
      <x:c r="F3269" s="139"/>
      <x:c r="G3269" s="139"/>
      <x:c r="H3269" s="139"/>
      <x:c r="I3269" s="266" t="n">
        <x:f>INT((ROW()-ROW($I$46))/((CARROT_CAP+1)*(MESCLUN_CAP+1)))</x:f>
        <x:v>4</x:v>
      </x:c>
      <x:c r="J3269" s="266" t="n">
        <x:f>MOD(INT((ROW()-ROW($I$46))/(MESCLUN_CAP+1)),CARROT_CAP+1)</x:f>
        <x:v>19</x:v>
      </x:c>
      <x:c r="K3269" s="266" t="n">
        <x:f>MOD(ROW()-ROW($I$46),MESCLUN_CAP+1)</x:f>
        <x:v>30</x:v>
      </x:c>
      <x:c r="L3269" s="266" t="n">
        <x:f>SUM(I3269:K3269)</x:f>
        <x:v>53</x:v>
      </x:c>
      <x:c r="M3269" s="267" t="n">
        <x:f>I3269*TOMATO_HOURS*WEEKS*(1+TOMATO_DIM)^I3269+J3269*CARROT_HOURS*WEEKS*(1+CARROT_DIM)^J3269+K3269*MESCLUN_HOURS*WEEKS*(1+MESCLUN_DIM)^K3269</x:f>
        <x:v>3397.984641829671</x:v>
      </x:c>
      <x:c r="N3269" s="267" t="n">
        <x:f>MAX(M3269-FARMER_HOURS,0)/TEMP_HOURS_PER_WORKER</x:f>
        <x:v>1.8597115568261604</x:v>
      </x:c>
      <x:c r="O3269" s="268" t="n">
        <x:f>I3269*TOMATO_PRICE+J3269*CARROT_PRICE+K3269*MESCLUN_PRICE</x:f>
        <x:v>155986</x:v>
      </x:c>
      <x:c r="P3269" s="268" t="n">
        <x:f>I3269*TOMATO_FERTILIZER+J3269*CARROT_FERTILIZER+K3269*MESCLUN_FERTILIZER</x:f>
        <x:v>38280</x:v>
      </x:c>
      <x:c r="Q3269" s="268" t="n">
        <x:f>MIN(M3269,FARMER_HOURS)*FARMER_RATE+MAX(M3269-FARMER_HOURS,0)*TEMP_RATE</x:f>
        <x:v>71492.78892065401</x:v>
      </x:c>
      <x:c r="R3269" s="268" t="n">
        <x:f>O3269-P3269-Q3269-FIXED_COST</x:f>
        <x:v>26213.211079345987</x:v>
      </x:c>
      <x:c r="S3269" s="139" t="str">
        <x:f>IF(AND(L3269&lt;=TOTAL_BED_CAP,N3269&lt;=TEMP_WORKER_CAP),"YES","NO")</x:f>
        <x:v>YES</x:v>
      </x:c>
      <x:c r="T3269" s="139" t="n">
        <x:f>IF(S3269="YES",R3269,-1E+99)</x:f>
        <x:v>26213.211079345987</x:v>
      </x:c>
    </x:row>
    <x:row r="3270">
      <x:c r="A3270" s="139"/>
      <x:c r="B3270" s="139"/>
      <x:c r="C3270" s="139"/>
      <x:c r="D3270" s="139"/>
      <x:c r="E3270" s="139"/>
      <x:c r="F3270" s="139"/>
      <x:c r="G3270" s="139"/>
      <x:c r="H3270" s="139"/>
      <x:c r="I3270" s="266" t="n">
        <x:f>INT((ROW()-ROW($I$46))/((CARROT_CAP+1)*(MESCLUN_CAP+1)))</x:f>
        <x:v>4</x:v>
      </x:c>
      <x:c r="J3270" s="266" t="n">
        <x:f>MOD(INT((ROW()-ROW($I$46))/(MESCLUN_CAP+1)),CARROT_CAP+1)</x:f>
        <x:v>20</x:v>
      </x:c>
      <x:c r="K3270" s="266" t="n">
        <x:f>MOD(ROW()-ROW($I$46),MESCLUN_CAP+1)</x:f>
        <x:v>0</x:v>
      </x:c>
      <x:c r="L3270" s="266" t="n">
        <x:f>SUM(I3270:K3270)</x:f>
        <x:v>24</x:v>
      </x:c>
      <x:c r="M3270" s="267" t="n">
        <x:f>I3270*TOMATO_HOURS*WEEKS*(1+TOMATO_DIM)^I3270+J3270*CARROT_HOURS*WEEKS*(1+CARROT_DIM)^J3270+K3270*MESCLUN_HOURS*WEEKS*(1+MESCLUN_DIM)^K3270</x:f>
        <x:v>1510.2458641742367</x:v>
      </x:c>
      <x:c r="N3270" s="267" t="n">
        <x:f>MAX(M3270-FARMER_HOURS,0)/TEMP_HOURS_PER_WORKER</x:f>
        <x:v>0.5487818501209977</x:v>
      </x:c>
      <x:c r="O3270" s="268" t="n">
        <x:f>I3270*TOMATO_PRICE+J3270*CARROT_PRICE+K3270*MESCLUN_PRICE</x:f>
        <x:v>77080</x:v>
      </x:c>
      <x:c r="P3270" s="268" t="n">
        <x:f>I3270*TOMATO_FERTILIZER+J3270*CARROT_FERTILIZER+K3270*MESCLUN_FERTILIZER</x:f>
        <x:v>12320</x:v>
      </x:c>
      <x:c r="Q3270" s="268" t="n">
        <x:f>MIN(M3270,FARMER_HOURS)*FARMER_RATE+MAX(M3270-FARMER_HOURS,0)*TEMP_RATE</x:f>
        <x:v>38719.54625302494</x:v>
      </x:c>
      <x:c r="R3270" s="268" t="n">
        <x:f>O3270-P3270-Q3270-FIXED_COST</x:f>
        <x:v>6040.453746975058</x:v>
      </x:c>
      <x:c r="S3270" s="139" t="str">
        <x:f>IF(AND(L3270&lt;=TOTAL_BED_CAP,N3270&lt;=TEMP_WORKER_CAP),"YES","NO")</x:f>
        <x:v>YES</x:v>
      </x:c>
      <x:c r="T3270" s="139" t="n">
        <x:f>IF(S3270="YES",R3270,-1E+99)</x:f>
        <x:v>6040.453746975058</x:v>
      </x:c>
    </x:row>
    <x:row r="3271">
      <x:c r="A3271" s="139"/>
      <x:c r="B3271" s="139"/>
      <x:c r="C3271" s="139"/>
      <x:c r="D3271" s="139"/>
      <x:c r="E3271" s="139"/>
      <x:c r="F3271" s="139"/>
      <x:c r="G3271" s="139"/>
      <x:c r="H3271" s="139"/>
      <x:c r="I3271" s="266" t="n">
        <x:f>INT((ROW()-ROW($I$46))/((CARROT_CAP+1)*(MESCLUN_CAP+1)))</x:f>
        <x:v>4</x:v>
      </x:c>
      <x:c r="J3271" s="266" t="n">
        <x:f>MOD(INT((ROW()-ROW($I$46))/(MESCLUN_CAP+1)),CARROT_CAP+1)</x:f>
        <x:v>20</x:v>
      </x:c>
      <x:c r="K3271" s="266" t="n">
        <x:f>MOD(ROW()-ROW($I$46),MESCLUN_CAP+1)</x:f>
        <x:v>1</x:v>
      </x:c>
      <x:c r="L3271" s="266" t="n">
        <x:f>SUM(I3271:K3271)</x:f>
        <x:v>25</x:v>
      </x:c>
      <x:c r="M3271" s="267" t="n">
        <x:f>I3271*TOMATO_HOURS*WEEKS*(1+TOMATO_DIM)^I3271+J3271*CARROT_HOURS*WEEKS*(1+CARROT_DIM)^J3271+K3271*MESCLUN_HOURS*WEEKS*(1+MESCLUN_DIM)^K3271</x:f>
        <x:v>1555.8083641742367</x:v>
      </x:c>
      <x:c r="N3271" s="267" t="n">
        <x:f>MAX(M3271-FARMER_HOURS,0)/TEMP_HOURS_PER_WORKER</x:f>
        <x:v>0.5804224751209976</x:v>
      </x:c>
      <x:c r="O3271" s="268" t="n">
        <x:f>I3271*TOMATO_PRICE+J3271*CARROT_PRICE+K3271*MESCLUN_PRICE</x:f>
        <x:v>79780</x:v>
      </x:c>
      <x:c r="P3271" s="268" t="n">
        <x:f>I3271*TOMATO_FERTILIZER+J3271*CARROT_FERTILIZER+K3271*MESCLUN_FERTILIZER</x:f>
        <x:v>13200</x:v>
      </x:c>
      <x:c r="Q3271" s="268" t="n">
        <x:f>MIN(M3271,FARMER_HOURS)*FARMER_RATE+MAX(M3271-FARMER_HOURS,0)*TEMP_RATE</x:f>
        <x:v>39510.56187802494</x:v>
      </x:c>
      <x:c r="R3271" s="268" t="n">
        <x:f>O3271-P3271-Q3271-FIXED_COST</x:f>
        <x:v>7069.438121975058</x:v>
      </x:c>
      <x:c r="S3271" s="139" t="str">
        <x:f>IF(AND(L3271&lt;=TOTAL_BED_CAP,N3271&lt;=TEMP_WORKER_CAP),"YES","NO")</x:f>
        <x:v>YES</x:v>
      </x:c>
      <x:c r="T3271" s="139" t="n">
        <x:f>IF(S3271="YES",R3271,-1E+99)</x:f>
        <x:v>7069.438121975058</x:v>
      </x:c>
    </x:row>
    <x:row r="3272">
      <x:c r="A3272" s="139"/>
      <x:c r="B3272" s="139"/>
      <x:c r="C3272" s="139"/>
      <x:c r="D3272" s="139"/>
      <x:c r="E3272" s="139"/>
      <x:c r="F3272" s="139"/>
      <x:c r="G3272" s="139"/>
      <x:c r="H3272" s="139"/>
      <x:c r="I3272" s="266" t="n">
        <x:f>INT((ROW()-ROW($I$46))/((CARROT_CAP+1)*(MESCLUN_CAP+1)))</x:f>
        <x:v>4</x:v>
      </x:c>
      <x:c r="J3272" s="266" t="n">
        <x:f>MOD(INT((ROW()-ROW($I$46))/(MESCLUN_CAP+1)),CARROT_CAP+1)</x:f>
        <x:v>20</x:v>
      </x:c>
      <x:c r="K3272" s="266" t="n">
        <x:f>MOD(ROW()-ROW($I$46),MESCLUN_CAP+1)</x:f>
        <x:v>2</x:v>
      </x:c>
      <x:c r="L3272" s="266" t="n">
        <x:f>SUM(I3272:K3272)</x:f>
        <x:v>26</x:v>
      </x:c>
      <x:c r="M3272" s="267" t="n">
        <x:f>I3272*TOMATO_HOURS*WEEKS*(1+TOMATO_DIM)^I3272+J3272*CARROT_HOURS*WEEKS*(1+CARROT_DIM)^J3272+K3272*MESCLUN_HOURS*WEEKS*(1+MESCLUN_DIM)^K3272</x:f>
        <x:v>1602.5099266742366</x:v>
      </x:c>
      <x:c r="N3272" s="267" t="n">
        <x:f>MAX(M3272-FARMER_HOURS,0)/TEMP_HOURS_PER_WORKER</x:f>
        <x:v>0.6128541157459976</x:v>
      </x:c>
      <x:c r="O3272" s="268" t="n">
        <x:f>I3272*TOMATO_PRICE+J3272*CARROT_PRICE+K3272*MESCLUN_PRICE</x:f>
        <x:v>82480</x:v>
      </x:c>
      <x:c r="P3272" s="268" t="n">
        <x:f>I3272*TOMATO_FERTILIZER+J3272*CARROT_FERTILIZER+K3272*MESCLUN_FERTILIZER</x:f>
        <x:v>14080</x:v>
      </x:c>
      <x:c r="Q3272" s="268" t="n">
        <x:f>MIN(M3272,FARMER_HOURS)*FARMER_RATE+MAX(M3272-FARMER_HOURS,0)*TEMP_RATE</x:f>
        <x:v>40321.35289364994</x:v>
      </x:c>
      <x:c r="R3272" s="268" t="n">
        <x:f>O3272-P3272-Q3272-FIXED_COST</x:f>
        <x:v>8078.647106350058</x:v>
      </x:c>
      <x:c r="S3272" s="139" t="str">
        <x:f>IF(AND(L3272&lt;=TOTAL_BED_CAP,N3272&lt;=TEMP_WORKER_CAP),"YES","NO")</x:f>
        <x:v>YES</x:v>
      </x:c>
      <x:c r="T3272" s="139" t="n">
        <x:f>IF(S3272="YES",R3272,-1E+99)</x:f>
        <x:v>8078.647106350058</x:v>
      </x:c>
    </x:row>
    <x:row r="3273">
      <x:c r="A3273" s="139"/>
      <x:c r="B3273" s="139"/>
      <x:c r="C3273" s="139"/>
      <x:c r="D3273" s="139"/>
      <x:c r="E3273" s="139"/>
      <x:c r="F3273" s="139"/>
      <x:c r="G3273" s="139"/>
      <x:c r="H3273" s="139"/>
      <x:c r="I3273" s="266" t="n">
        <x:f>INT((ROW()-ROW($I$46))/((CARROT_CAP+1)*(MESCLUN_CAP+1)))</x:f>
        <x:v>4</x:v>
      </x:c>
      <x:c r="J3273" s="266" t="n">
        <x:f>MOD(INT((ROW()-ROW($I$46))/(MESCLUN_CAP+1)),CARROT_CAP+1)</x:f>
        <x:v>20</x:v>
      </x:c>
      <x:c r="K3273" s="266" t="n">
        <x:f>MOD(ROW()-ROW($I$46),MESCLUN_CAP+1)</x:f>
        <x:v>3</x:v>
      </x:c>
      <x:c r="L3273" s="266" t="n">
        <x:f>SUM(I3273:K3273)</x:f>
        <x:v>27</x:v>
      </x:c>
      <x:c r="M3273" s="267" t="n">
        <x:f>I3273*TOMATO_HOURS*WEEKS*(1+TOMATO_DIM)^I3273+J3273*CARROT_HOURS*WEEKS*(1+CARROT_DIM)^J3273+K3273*MESCLUN_HOURS*WEEKS*(1+MESCLUN_DIM)^K3273</x:f>
        <x:v>1650.3719090961117</x:v>
      </x:c>
      <x:c r="N3273" s="267" t="n">
        <x:f>MAX(M3273-FARMER_HOURS,0)/TEMP_HOURS_PER_WORKER</x:f>
        <x:v>0.6460916035389664</x:v>
      </x:c>
      <x:c r="O3273" s="268" t="n">
        <x:f>I3273*TOMATO_PRICE+J3273*CARROT_PRICE+K3273*MESCLUN_PRICE</x:f>
        <x:v>85180</x:v>
      </x:c>
      <x:c r="P3273" s="268" t="n">
        <x:f>I3273*TOMATO_FERTILIZER+J3273*CARROT_FERTILIZER+K3273*MESCLUN_FERTILIZER</x:f>
        <x:v>14960</x:v>
      </x:c>
      <x:c r="Q3273" s="268" t="n">
        <x:f>MIN(M3273,FARMER_HOURS)*FARMER_RATE+MAX(M3273-FARMER_HOURS,0)*TEMP_RATE</x:f>
        <x:v>41152.29008847416</x:v>
      </x:c>
      <x:c r="R3273" s="268" t="n">
        <x:f>O3273-P3273-Q3273-FIXED_COST</x:f>
        <x:v>9067.709911525839</x:v>
      </x:c>
      <x:c r="S3273" s="139" t="str">
        <x:f>IF(AND(L3273&lt;=TOTAL_BED_CAP,N3273&lt;=TEMP_WORKER_CAP),"YES","NO")</x:f>
        <x:v>YES</x:v>
      </x:c>
      <x:c r="T3273" s="139" t="n">
        <x:f>IF(S3273="YES",R3273,-1E+99)</x:f>
        <x:v>9067.709911525839</x:v>
      </x:c>
    </x:row>
    <x:row r="3274">
      <x:c r="A3274" s="139"/>
      <x:c r="B3274" s="139"/>
      <x:c r="C3274" s="139"/>
      <x:c r="D3274" s="139"/>
      <x:c r="E3274" s="139"/>
      <x:c r="F3274" s="139"/>
      <x:c r="G3274" s="139"/>
      <x:c r="H3274" s="139"/>
      <x:c r="I3274" s="266" t="n">
        <x:f>INT((ROW()-ROW($I$46))/((CARROT_CAP+1)*(MESCLUN_CAP+1)))</x:f>
        <x:v>4</x:v>
      </x:c>
      <x:c r="J3274" s="266" t="n">
        <x:f>MOD(INT((ROW()-ROW($I$46))/(MESCLUN_CAP+1)),CARROT_CAP+1)</x:f>
        <x:v>20</x:v>
      </x:c>
      <x:c r="K3274" s="266" t="n">
        <x:f>MOD(ROW()-ROW($I$46),MESCLUN_CAP+1)</x:f>
        <x:v>4</x:v>
      </x:c>
      <x:c r="L3274" s="266" t="n">
        <x:f>SUM(I3274:K3274)</x:f>
        <x:v>28</x:v>
      </x:c>
      <x:c r="M3274" s="267" t="n">
        <x:f>I3274*TOMATO_HOURS*WEEKS*(1+TOMATO_DIM)^I3274+J3274*CARROT_HOURS*WEEKS*(1+CARROT_DIM)^J3274+K3274*MESCLUN_HOURS*WEEKS*(1+MESCLUN_DIM)^K3274</x:f>
        <x:v>1699.416024818768</x:v>
      </x:c>
      <x:c r="N3274" s="267" t="n">
        <x:f>MAX(M3274-FARMER_HOURS,0)/TEMP_HOURS_PER_WORKER</x:f>
        <x:v>0.6801500172352555</x:v>
      </x:c>
      <x:c r="O3274" s="268" t="n">
        <x:f>I3274*TOMATO_PRICE+J3274*CARROT_PRICE+K3274*MESCLUN_PRICE</x:f>
        <x:v>87880</x:v>
      </x:c>
      <x:c r="P3274" s="268" t="n">
        <x:f>I3274*TOMATO_FERTILIZER+J3274*CARROT_FERTILIZER+K3274*MESCLUN_FERTILIZER</x:f>
        <x:v>15840</x:v>
      </x:c>
      <x:c r="Q3274" s="268" t="n">
        <x:f>MIN(M3274,FARMER_HOURS)*FARMER_RATE+MAX(M3274-FARMER_HOURS,0)*TEMP_RATE</x:f>
        <x:v>42003.75043088139</x:v>
      </x:c>
      <x:c r="R3274" s="268" t="n">
        <x:f>O3274-P3274-Q3274-FIXED_COST</x:f>
        <x:v>10036.249569118612</x:v>
      </x:c>
      <x:c r="S3274" s="139" t="str">
        <x:f>IF(AND(L3274&lt;=TOTAL_BED_CAP,N3274&lt;=TEMP_WORKER_CAP),"YES","NO")</x:f>
        <x:v>YES</x:v>
      </x:c>
      <x:c r="T3274" s="139" t="n">
        <x:f>IF(S3274="YES",R3274,-1E+99)</x:f>
        <x:v>10036.249569118612</x:v>
      </x:c>
    </x:row>
    <x:row r="3275">
      <x:c r="A3275" s="139"/>
      <x:c r="B3275" s="139"/>
      <x:c r="C3275" s="139"/>
      <x:c r="D3275" s="139"/>
      <x:c r="E3275" s="139"/>
      <x:c r="F3275" s="139"/>
      <x:c r="G3275" s="139"/>
      <x:c r="H3275" s="139"/>
      <x:c r="I3275" s="266" t="n">
        <x:f>INT((ROW()-ROW($I$46))/((CARROT_CAP+1)*(MESCLUN_CAP+1)))</x:f>
        <x:v>4</x:v>
      </x:c>
      <x:c r="J3275" s="266" t="n">
        <x:f>MOD(INT((ROW()-ROW($I$46))/(MESCLUN_CAP+1)),CARROT_CAP+1)</x:f>
        <x:v>20</x:v>
      </x:c>
      <x:c r="K3275" s="266" t="n">
        <x:f>MOD(ROW()-ROW($I$46),MESCLUN_CAP+1)</x:f>
        <x:v>5</x:v>
      </x:c>
      <x:c r="L3275" s="266" t="n">
        <x:f>SUM(I3275:K3275)</x:f>
        <x:v>29</x:v>
      </x:c>
      <x:c r="M3275" s="267" t="n">
        <x:f>I3275*TOMATO_HOURS*WEEKS*(1+TOMATO_DIM)^I3275+J3275*CARROT_HOURS*WEEKS*(1+CARROT_DIM)^J3275+K3275*MESCLUN_HOURS*WEEKS*(1+MESCLUN_DIM)^K3275</x:f>
        <x:v>1749.6643487399715</x:v>
      </x:c>
      <x:c r="N3275" s="267" t="n">
        <x:f>MAX(M3275-FARMER_HOURS,0)/TEMP_HOURS_PER_WORKER</x:f>
        <x:v>0.7150446866249802</x:v>
      </x:c>
      <x:c r="O3275" s="268" t="n">
        <x:f>I3275*TOMATO_PRICE+J3275*CARROT_PRICE+K3275*MESCLUN_PRICE</x:f>
        <x:v>90580</x:v>
      </x:c>
      <x:c r="P3275" s="268" t="n">
        <x:f>I3275*TOMATO_FERTILIZER+J3275*CARROT_FERTILIZER+K3275*MESCLUN_FERTILIZER</x:f>
        <x:v>16720</x:v>
      </x:c>
      <x:c r="Q3275" s="268" t="n">
        <x:f>MIN(M3275,FARMER_HOURS)*FARMER_RATE+MAX(M3275-FARMER_HOURS,0)*TEMP_RATE</x:f>
        <x:v>42876.117165624506</x:v>
      </x:c>
      <x:c r="R3275" s="268" t="n">
        <x:f>O3275-P3275-Q3275-FIXED_COST</x:f>
        <x:v>10983.882834375494</x:v>
      </x:c>
      <x:c r="S3275" s="139" t="str">
        <x:f>IF(AND(L3275&lt;=TOTAL_BED_CAP,N3275&lt;=TEMP_WORKER_CAP),"YES","NO")</x:f>
        <x:v>YES</x:v>
      </x:c>
      <x:c r="T3275" s="139" t="n">
        <x:f>IF(S3275="YES",R3275,-1E+99)</x:f>
        <x:v>10983.882834375494</x:v>
      </x:c>
    </x:row>
    <x:row r="3276">
      <x:c r="A3276" s="139"/>
      <x:c r="B3276" s="139"/>
      <x:c r="C3276" s="139"/>
      <x:c r="D3276" s="139"/>
      <x:c r="E3276" s="139"/>
      <x:c r="F3276" s="139"/>
      <x:c r="G3276" s="139"/>
      <x:c r="H3276" s="139"/>
      <x:c r="I3276" s="266" t="n">
        <x:f>INT((ROW()-ROW($I$46))/((CARROT_CAP+1)*(MESCLUN_CAP+1)))</x:f>
        <x:v>4</x:v>
      </x:c>
      <x:c r="J3276" s="266" t="n">
        <x:f>MOD(INT((ROW()-ROW($I$46))/(MESCLUN_CAP+1)),CARROT_CAP+1)</x:f>
        <x:v>20</x:v>
      </x:c>
      <x:c r="K3276" s="266" t="n">
        <x:f>MOD(ROW()-ROW($I$46),MESCLUN_CAP+1)</x:f>
        <x:v>6</x:v>
      </x:c>
      <x:c r="L3276" s="266" t="n">
        <x:f>SUM(I3276:K3276)</x:f>
        <x:v>30</x:v>
      </x:c>
      <x:c r="M3276" s="267" t="n">
        <x:f>I3276*TOMATO_HOURS*WEEKS*(1+TOMATO_DIM)^I3276+J3276*CARROT_HOURS*WEEKS*(1+CARROT_DIM)^J3276+K3276*MESCLUN_HOURS*WEEKS*(1+MESCLUN_DIM)^K3276</x:f>
        <x:v>1801.1393229216044</x:v>
      </x:c>
      <x:c r="N3276" s="267" t="n">
        <x:f>MAX(M3276-FARMER_HOURS,0)/TEMP_HOURS_PER_WORKER</x:f>
        <x:v>0.7507911964733364</x:v>
      </x:c>
      <x:c r="O3276" s="268" t="n">
        <x:f>I3276*TOMATO_PRICE+J3276*CARROT_PRICE+K3276*MESCLUN_PRICE</x:f>
        <x:v>93280</x:v>
      </x:c>
      <x:c r="P3276" s="268" t="n">
        <x:f>I3276*TOMATO_FERTILIZER+J3276*CARROT_FERTILIZER+K3276*MESCLUN_FERTILIZER</x:f>
        <x:v>17600</x:v>
      </x:c>
      <x:c r="Q3276" s="268" t="n">
        <x:f>MIN(M3276,FARMER_HOURS)*FARMER_RATE+MAX(M3276-FARMER_HOURS,0)*TEMP_RATE</x:f>
        <x:v>43769.77991183341</x:v>
      </x:c>
      <x:c r="R3276" s="268" t="n">
        <x:f>O3276-P3276-Q3276-FIXED_COST</x:f>
        <x:v>11910.220088166592</x:v>
      </x:c>
      <x:c r="S3276" s="139" t="str">
        <x:f>IF(AND(L3276&lt;=TOTAL_BED_CAP,N3276&lt;=TEMP_WORKER_CAP),"YES","NO")</x:f>
        <x:v>YES</x:v>
      </x:c>
      <x:c r="T3276" s="139" t="n">
        <x:f>IF(S3276="YES",R3276,-1E+99)</x:f>
        <x:v>11910.220088166592</x:v>
      </x:c>
    </x:row>
    <x:row r="3277">
      <x:c r="A3277" s="139"/>
      <x:c r="B3277" s="139"/>
      <x:c r="C3277" s="139"/>
      <x:c r="D3277" s="139"/>
      <x:c r="E3277" s="139"/>
      <x:c r="F3277" s="139"/>
      <x:c r="G3277" s="139"/>
      <x:c r="H3277" s="139"/>
      <x:c r="I3277" s="266" t="n">
        <x:f>INT((ROW()-ROW($I$46))/((CARROT_CAP+1)*(MESCLUN_CAP+1)))</x:f>
        <x:v>4</x:v>
      </x:c>
      <x:c r="J3277" s="266" t="n">
        <x:f>MOD(INT((ROW()-ROW($I$46))/(MESCLUN_CAP+1)),CARROT_CAP+1)</x:f>
        <x:v>20</x:v>
      </x:c>
      <x:c r="K3277" s="266" t="n">
        <x:f>MOD(ROW()-ROW($I$46),MESCLUN_CAP+1)</x:f>
        <x:v>7</x:v>
      </x:c>
      <x:c r="L3277" s="266" t="n">
        <x:f>SUM(I3277:K3277)</x:f>
        <x:v>31</x:v>
      </x:c>
      <x:c r="M3277" s="267" t="n">
        <x:f>I3277*TOMATO_HOURS*WEEKS*(1+TOMATO_DIM)^I3277+J3277*CARROT_HOURS*WEEKS*(1+CARROT_DIM)^J3277+K3277*MESCLUN_HOURS*WEEKS*(1+MESCLUN_DIM)^K3277</x:f>
        <x:v>1853.8637623195648</x:v>
      </x:c>
      <x:c r="N3277" s="267" t="n">
        <x:f>MAX(M3277-FARMER_HOURS,0)/TEMP_HOURS_PER_WORKER</x:f>
        <x:v>0.7874053904996978</x:v>
      </x:c>
      <x:c r="O3277" s="268" t="n">
        <x:f>I3277*TOMATO_PRICE+J3277*CARROT_PRICE+K3277*MESCLUN_PRICE</x:f>
        <x:v>95980</x:v>
      </x:c>
      <x:c r="P3277" s="268" t="n">
        <x:f>I3277*TOMATO_FERTILIZER+J3277*CARROT_FERTILIZER+K3277*MESCLUN_FERTILIZER</x:f>
        <x:v>18480</x:v>
      </x:c>
      <x:c r="Q3277" s="268" t="n">
        <x:f>MIN(M3277,FARMER_HOURS)*FARMER_RATE+MAX(M3277-FARMER_HOURS,0)*TEMP_RATE</x:f>
        <x:v>44685.13476249244</x:v>
      </x:c>
      <x:c r="R3277" s="268" t="n">
        <x:f>O3277-P3277-Q3277-FIXED_COST</x:f>
        <x:v>12814.865237507562</x:v>
      </x:c>
      <x:c r="S3277" s="139" t="str">
        <x:f>IF(AND(L3277&lt;=TOTAL_BED_CAP,N3277&lt;=TEMP_WORKER_CAP),"YES","NO")</x:f>
        <x:v>YES</x:v>
      </x:c>
      <x:c r="T3277" s="139" t="n">
        <x:f>IF(S3277="YES",R3277,-1E+99)</x:f>
        <x:v>12814.865237507562</x:v>
      </x:c>
    </x:row>
    <x:row r="3278">
      <x:c r="A3278" s="139"/>
      <x:c r="B3278" s="139"/>
      <x:c r="C3278" s="139"/>
      <x:c r="D3278" s="139"/>
      <x:c r="E3278" s="139"/>
      <x:c r="F3278" s="139"/>
      <x:c r="G3278" s="139"/>
      <x:c r="H3278" s="139"/>
      <x:c r="I3278" s="266" t="n">
        <x:f>INT((ROW()-ROW($I$46))/((CARROT_CAP+1)*(MESCLUN_CAP+1)))</x:f>
        <x:v>4</x:v>
      </x:c>
      <x:c r="J3278" s="266" t="n">
        <x:f>MOD(INT((ROW()-ROW($I$46))/(MESCLUN_CAP+1)),CARROT_CAP+1)</x:f>
        <x:v>20</x:v>
      </x:c>
      <x:c r="K3278" s="266" t="n">
        <x:f>MOD(ROW()-ROW($I$46),MESCLUN_CAP+1)</x:f>
        <x:v>8</x:v>
      </x:c>
      <x:c r="L3278" s="266" t="n">
        <x:f>SUM(I3278:K3278)</x:f>
        <x:v>32</x:v>
      </x:c>
      <x:c r="M3278" s="267" t="n">
        <x:f>I3278*TOMATO_HOURS*WEEKS*(1+TOMATO_DIM)^I3278+J3278*CARROT_HOURS*WEEKS*(1+CARROT_DIM)^J3278+K3278*MESCLUN_HOURS*WEEKS*(1+MESCLUN_DIM)^K3278</x:f>
        <x:v>1907.860860599545</x:v>
      </x:c>
      <x:c r="N3278" s="267" t="n">
        <x:f>MAX(M3278-FARMER_HOURS,0)/TEMP_HOURS_PER_WORKER</x:f>
        <x:v>0.8249033754163507</x:v>
      </x:c>
      <x:c r="O3278" s="268" t="n">
        <x:f>I3278*TOMATO_PRICE+J3278*CARROT_PRICE+K3278*MESCLUN_PRICE</x:f>
        <x:v>98680</x:v>
      </x:c>
      <x:c r="P3278" s="268" t="n">
        <x:f>I3278*TOMATO_FERTILIZER+J3278*CARROT_FERTILIZER+K3278*MESCLUN_FERTILIZER</x:f>
        <x:v>19360</x:v>
      </x:c>
      <x:c r="Q3278" s="268" t="n">
        <x:f>MIN(M3278,FARMER_HOURS)*FARMER_RATE+MAX(M3278-FARMER_HOURS,0)*TEMP_RATE</x:f>
        <x:v>45622.58438540877</x:v>
      </x:c>
      <x:c r="R3278" s="268" t="n">
        <x:f>O3278-P3278-Q3278-FIXED_COST</x:f>
        <x:v>13697.415614591227</x:v>
      </x:c>
      <x:c r="S3278" s="139" t="str">
        <x:f>IF(AND(L3278&lt;=TOTAL_BED_CAP,N3278&lt;=TEMP_WORKER_CAP),"YES","NO")</x:f>
        <x:v>YES</x:v>
      </x:c>
      <x:c r="T3278" s="139" t="n">
        <x:f>IF(S3278="YES",R3278,-1E+99)</x:f>
        <x:v>13697.415614591227</x:v>
      </x:c>
    </x:row>
    <x:row r="3279">
      <x:c r="A3279" s="139"/>
      <x:c r="B3279" s="139"/>
      <x:c r="C3279" s="139"/>
      <x:c r="D3279" s="139"/>
      <x:c r="E3279" s="139"/>
      <x:c r="F3279" s="139"/>
      <x:c r="G3279" s="139"/>
      <x:c r="H3279" s="139"/>
      <x:c r="I3279" s="266" t="n">
        <x:f>INT((ROW()-ROW($I$46))/((CARROT_CAP+1)*(MESCLUN_CAP+1)))</x:f>
        <x:v>4</x:v>
      </x:c>
      <x:c r="J3279" s="266" t="n">
        <x:f>MOD(INT((ROW()-ROW($I$46))/(MESCLUN_CAP+1)),CARROT_CAP+1)</x:f>
        <x:v>20</x:v>
      </x:c>
      <x:c r="K3279" s="266" t="n">
        <x:f>MOD(ROW()-ROW($I$46),MESCLUN_CAP+1)</x:f>
        <x:v>9</x:v>
      </x:c>
      <x:c r="L3279" s="266" t="n">
        <x:f>SUM(I3279:K3279)</x:f>
        <x:v>33</x:v>
      </x:c>
      <x:c r="M3279" s="267" t="n">
        <x:f>I3279*TOMATO_HOURS*WEEKS*(1+TOMATO_DIM)^I3279+J3279*CARROT_HOURS*WEEKS*(1+CARROT_DIM)^J3279+K3279*MESCLUN_HOURS*WEEKS*(1+MESCLUN_DIM)^K3279</x:f>
        <x:v>1963.1541960399395</x:v>
      </x:c>
      <x:c r="N3279" s="267" t="n">
        <x:f>MAX(M3279-FARMER_HOURS,0)/TEMP_HOURS_PER_WORKER</x:f>
        <x:v>0.8633015250277357</x:v>
      </x:c>
      <x:c r="O3279" s="268" t="n">
        <x:f>I3279*TOMATO_PRICE+J3279*CARROT_PRICE+K3279*MESCLUN_PRICE</x:f>
        <x:v>101380</x:v>
      </x:c>
      <x:c r="P3279" s="268" t="n">
        <x:f>I3279*TOMATO_FERTILIZER+J3279*CARROT_FERTILIZER+K3279*MESCLUN_FERTILIZER</x:f>
        <x:v>20240</x:v>
      </x:c>
      <x:c r="Q3279" s="268" t="n">
        <x:f>MIN(M3279,FARMER_HOURS)*FARMER_RATE+MAX(M3279-FARMER_HOURS,0)*TEMP_RATE</x:f>
        <x:v>46582.53812569339</x:v>
      </x:c>
      <x:c r="R3279" s="268" t="n">
        <x:f>O3279-P3279-Q3279-FIXED_COST</x:f>
        <x:v>14557.46187430661</x:v>
      </x:c>
      <x:c r="S3279" s="139" t="str">
        <x:f>IF(AND(L3279&lt;=TOTAL_BED_CAP,N3279&lt;=TEMP_WORKER_CAP),"YES","NO")</x:f>
        <x:v>YES</x:v>
      </x:c>
      <x:c r="T3279" s="139" t="n">
        <x:f>IF(S3279="YES",R3279,-1E+99)</x:f>
        <x:v>14557.46187430661</x:v>
      </x:c>
    </x:row>
    <x:row r="3280">
      <x:c r="A3280" s="139"/>
      <x:c r="B3280" s="139"/>
      <x:c r="C3280" s="139"/>
      <x:c r="D3280" s="139"/>
      <x:c r="E3280" s="139"/>
      <x:c r="F3280" s="139"/>
      <x:c r="G3280" s="139"/>
      <x:c r="H3280" s="139"/>
      <x:c r="I3280" s="266" t="n">
        <x:f>INT((ROW()-ROW($I$46))/((CARROT_CAP+1)*(MESCLUN_CAP+1)))</x:f>
        <x:v>4</x:v>
      </x:c>
      <x:c r="J3280" s="266" t="n">
        <x:f>MOD(INT((ROW()-ROW($I$46))/(MESCLUN_CAP+1)),CARROT_CAP+1)</x:f>
        <x:v>20</x:v>
      </x:c>
      <x:c r="K3280" s="266" t="n">
        <x:f>MOD(ROW()-ROW($I$46),MESCLUN_CAP+1)</x:f>
        <x:v>10</x:v>
      </x:c>
      <x:c r="L3280" s="266" t="n">
        <x:f>SUM(I3280:K3280)</x:f>
        <x:v>34</x:v>
      </x:c>
      <x:c r="M3280" s="267" t="n">
        <x:f>I3280*TOMATO_HOURS*WEEKS*(1+TOMATO_DIM)^I3280+J3280*CARROT_HOURS*WEEKS*(1+CARROT_DIM)^J3280+K3280*MESCLUN_HOURS*WEEKS*(1+MESCLUN_DIM)^K3280</x:f>
        <x:v>2019.7677375231522</x:v>
      </x:c>
      <x:c r="N3280" s="267" t="n">
        <x:f>MAX(M3280-FARMER_HOURS,0)/TEMP_HOURS_PER_WORKER</x:f>
        <x:v>0.9026164843910779</x:v>
      </x:c>
      <x:c r="O3280" s="268" t="n">
        <x:f>I3280*TOMATO_PRICE+J3280*CARROT_PRICE+K3280*MESCLUN_PRICE</x:f>
        <x:v>104080</x:v>
      </x:c>
      <x:c r="P3280" s="268" t="n">
        <x:f>I3280*TOMATO_FERTILIZER+J3280*CARROT_FERTILIZER+K3280*MESCLUN_FERTILIZER</x:f>
        <x:v>21120</x:v>
      </x:c>
      <x:c r="Q3280" s="268" t="n">
        <x:f>MIN(M3280,FARMER_HOURS)*FARMER_RATE+MAX(M3280-FARMER_HOURS,0)*TEMP_RATE</x:f>
        <x:v>47565.412109776946</x:v>
      </x:c>
      <x:c r="R3280" s="268" t="n">
        <x:f>O3280-P3280-Q3280-FIXED_COST</x:f>
        <x:v>15394.587890223054</x:v>
      </x:c>
      <x:c r="S3280" s="139" t="str">
        <x:f>IF(AND(L3280&lt;=TOTAL_BED_CAP,N3280&lt;=TEMP_WORKER_CAP),"YES","NO")</x:f>
        <x:v>YES</x:v>
      </x:c>
      <x:c r="T3280" s="139" t="n">
        <x:f>IF(S3280="YES",R3280,-1E+99)</x:f>
        <x:v>15394.587890223054</x:v>
      </x:c>
    </x:row>
    <x:row r="3281">
      <x:c r="A3281" s="139"/>
      <x:c r="B3281" s="139"/>
      <x:c r="C3281" s="139"/>
      <x:c r="D3281" s="139"/>
      <x:c r="E3281" s="139"/>
      <x:c r="F3281" s="139"/>
      <x:c r="G3281" s="139"/>
      <x:c r="H3281" s="139"/>
      <x:c r="I3281" s="266" t="n">
        <x:f>INT((ROW()-ROW($I$46))/((CARROT_CAP+1)*(MESCLUN_CAP+1)))</x:f>
        <x:v>4</x:v>
      </x:c>
      <x:c r="J3281" s="266" t="n">
        <x:f>MOD(INT((ROW()-ROW($I$46))/(MESCLUN_CAP+1)),CARROT_CAP+1)</x:f>
        <x:v>20</x:v>
      </x:c>
      <x:c r="K3281" s="266" t="n">
        <x:f>MOD(ROW()-ROW($I$46),MESCLUN_CAP+1)</x:f>
        <x:v>11</x:v>
      </x:c>
      <x:c r="L3281" s="266" t="n">
        <x:f>SUM(I3281:K3281)</x:f>
        <x:v>35</x:v>
      </x:c>
      <x:c r="M3281" s="267" t="n">
        <x:f>I3281*TOMATO_HOURS*WEEKS*(1+TOMATO_DIM)^I3281+J3281*CARROT_HOURS*WEEKS*(1+CARROT_DIM)^J3281+K3281*MESCLUN_HOURS*WEEKS*(1+MESCLUN_DIM)^K3281</x:f>
        <x:v>2077.7258506165913</x:v>
      </x:c>
      <x:c r="N3281" s="267" t="n">
        <x:f>MAX(M3281-FARMER_HOURS,0)/TEMP_HOURS_PER_WORKER</x:f>
        <x:v>0.9428651740392995</x:v>
      </x:c>
      <x:c r="O3281" s="268" t="n">
        <x:f>I3281*TOMATO_PRICE+J3281*CARROT_PRICE+K3281*MESCLUN_PRICE</x:f>
        <x:v>106780</x:v>
      </x:c>
      <x:c r="P3281" s="268" t="n">
        <x:f>I3281*TOMATO_FERTILIZER+J3281*CARROT_FERTILIZER+K3281*MESCLUN_FERTILIZER</x:f>
        <x:v>22000</x:v>
      </x:c>
      <x:c r="Q3281" s="268" t="n">
        <x:f>MIN(M3281,FARMER_HOURS)*FARMER_RATE+MAX(M3281-FARMER_HOURS,0)*TEMP_RATE</x:f>
        <x:v>48571.62935098249</x:v>
      </x:c>
      <x:c r="R3281" s="268" t="n">
        <x:f>O3281-P3281-Q3281-FIXED_COST</x:f>
        <x:v>16208.37064901751</x:v>
      </x:c>
      <x:c r="S3281" s="139" t="str">
        <x:f>IF(AND(L3281&lt;=TOTAL_BED_CAP,N3281&lt;=TEMP_WORKER_CAP),"YES","NO")</x:f>
        <x:v>YES</x:v>
      </x:c>
      <x:c r="T3281" s="139" t="n">
        <x:f>IF(S3281="YES",R3281,-1E+99)</x:f>
        <x:v>16208.37064901751</x:v>
      </x:c>
    </x:row>
    <x:row r="3282">
      <x:c r="A3282" s="139"/>
      <x:c r="B3282" s="139"/>
      <x:c r="C3282" s="139"/>
      <x:c r="D3282" s="139"/>
      <x:c r="E3282" s="139"/>
      <x:c r="F3282" s="139"/>
      <x:c r="G3282" s="139"/>
      <x:c r="H3282" s="139"/>
      <x:c r="I3282" s="266" t="n">
        <x:f>INT((ROW()-ROW($I$46))/((CARROT_CAP+1)*(MESCLUN_CAP+1)))</x:f>
        <x:v>4</x:v>
      </x:c>
      <x:c r="J3282" s="266" t="n">
        <x:f>MOD(INT((ROW()-ROW($I$46))/(MESCLUN_CAP+1)),CARROT_CAP+1)</x:f>
        <x:v>20</x:v>
      </x:c>
      <x:c r="K3282" s="266" t="n">
        <x:f>MOD(ROW()-ROW($I$46),MESCLUN_CAP+1)</x:f>
        <x:v>12</x:v>
      </x:c>
      <x:c r="L3282" s="266" t="n">
        <x:f>SUM(I3282:K3282)</x:f>
        <x:v>36</x:v>
      </x:c>
      <x:c r="M3282" s="267" t="n">
        <x:f>I3282*TOMATO_HOURS*WEEKS*(1+TOMATO_DIM)^I3282+J3282*CARROT_HOURS*WEEKS*(1+CARROT_DIM)^J3282+K3282*MESCLUN_HOURS*WEEKS*(1+MESCLUN_DIM)^K3282</x:f>
        <x:v>2137.0533037446558</x:v>
      </x:c>
      <x:c r="N3282" s="267" t="n">
        <x:f>MAX(M3282-FARMER_HOURS,0)/TEMP_HOURS_PER_WORKER</x:f>
        <x:v>0.984064794267122</x:v>
      </x:c>
      <x:c r="O3282" s="268" t="n">
        <x:f>I3282*TOMATO_PRICE+J3282*CARROT_PRICE+K3282*MESCLUN_PRICE</x:f>
        <x:v>109480</x:v>
      </x:c>
      <x:c r="P3282" s="268" t="n">
        <x:f>I3282*TOMATO_FERTILIZER+J3282*CARROT_FERTILIZER+K3282*MESCLUN_FERTILIZER</x:f>
        <x:v>22880</x:v>
      </x:c>
      <x:c r="Q3282" s="268" t="n">
        <x:f>MIN(M3282,FARMER_HOURS)*FARMER_RATE+MAX(M3282-FARMER_HOURS,0)*TEMP_RATE</x:f>
        <x:v>49601.61985667805</x:v>
      </x:c>
      <x:c r="R3282" s="268" t="n">
        <x:f>O3282-P3282-Q3282-FIXED_COST</x:f>
        <x:v>16998.38014332195</x:v>
      </x:c>
      <x:c r="S3282" s="139" t="str">
        <x:f>IF(AND(L3282&lt;=TOTAL_BED_CAP,N3282&lt;=TEMP_WORKER_CAP),"YES","NO")</x:f>
        <x:v>YES</x:v>
      </x:c>
      <x:c r="T3282" s="139" t="n">
        <x:f>IF(S3282="YES",R3282,-1E+99)</x:f>
        <x:v>16998.38014332195</x:v>
      </x:c>
    </x:row>
    <x:row r="3283">
      <x:c r="A3283" s="139"/>
      <x:c r="B3283" s="139"/>
      <x:c r="C3283" s="139"/>
      <x:c r="D3283" s="139"/>
      <x:c r="E3283" s="139"/>
      <x:c r="F3283" s="139"/>
      <x:c r="G3283" s="139"/>
      <x:c r="H3283" s="139"/>
      <x:c r="I3283" s="266" t="n">
        <x:f>INT((ROW()-ROW($I$46))/((CARROT_CAP+1)*(MESCLUN_CAP+1)))</x:f>
        <x:v>4</x:v>
      </x:c>
      <x:c r="J3283" s="266" t="n">
        <x:f>MOD(INT((ROW()-ROW($I$46))/(MESCLUN_CAP+1)),CARROT_CAP+1)</x:f>
        <x:v>20</x:v>
      </x:c>
      <x:c r="K3283" s="266" t="n">
        <x:f>MOD(ROW()-ROW($I$46),MESCLUN_CAP+1)</x:f>
        <x:v>13</x:v>
      </x:c>
      <x:c r="L3283" s="266" t="n">
        <x:f>SUM(I3283:K3283)</x:f>
        <x:v>37</x:v>
      </x:c>
      <x:c r="M3283" s="267" t="n">
        <x:f>I3283*TOMATO_HOURS*WEEKS*(1+TOMATO_DIM)^I3283+J3283*CARROT_HOURS*WEEKS*(1+CARROT_DIM)^J3283+K3283*MESCLUN_HOURS*WEEKS*(1+MESCLUN_DIM)^K3283</x:f>
        <x:v>2197.77527445304</x:v>
      </x:c>
      <x:c r="N3283" s="267" t="n">
        <x:f>MAX(M3283-FARMER_HOURS,0)/TEMP_HOURS_PER_WORKER</x:f>
        <x:v>1.0262328294812777</x:v>
      </x:c>
      <x:c r="O3283" s="268" t="n">
        <x:f>I3283*TOMATO_PRICE+J3283*CARROT_PRICE+K3283*MESCLUN_PRICE</x:f>
        <x:v>112180</x:v>
      </x:c>
      <x:c r="P3283" s="268" t="n">
        <x:f>I3283*TOMATO_FERTILIZER+J3283*CARROT_FERTILIZER+K3283*MESCLUN_FERTILIZER</x:f>
        <x:v>23760</x:v>
      </x:c>
      <x:c r="Q3283" s="268" t="n">
        <x:f>MIN(M3283,FARMER_HOURS)*FARMER_RATE+MAX(M3283-FARMER_HOURS,0)*TEMP_RATE</x:f>
        <x:v>50655.82073703194</x:v>
      </x:c>
      <x:c r="R3283" s="268" t="n">
        <x:f>O3283-P3283-Q3283-FIXED_COST</x:f>
        <x:v>17764.179262968057</x:v>
      </x:c>
      <x:c r="S3283" s="139" t="str">
        <x:f>IF(AND(L3283&lt;=TOTAL_BED_CAP,N3283&lt;=TEMP_WORKER_CAP),"YES","NO")</x:f>
        <x:v>YES</x:v>
      </x:c>
      <x:c r="T3283" s="139" t="n">
        <x:f>IF(S3283="YES",R3283,-1E+99)</x:f>
        <x:v>17764.179262968057</x:v>
      </x:c>
    </x:row>
    <x:row r="3284">
      <x:c r="A3284" s="139"/>
      <x:c r="B3284" s="139"/>
      <x:c r="C3284" s="139"/>
      <x:c r="D3284" s="139"/>
      <x:c r="E3284" s="139"/>
      <x:c r="F3284" s="139"/>
      <x:c r="G3284" s="139"/>
      <x:c r="H3284" s="139"/>
      <x:c r="I3284" s="266" t="n">
        <x:f>INT((ROW()-ROW($I$46))/((CARROT_CAP+1)*(MESCLUN_CAP+1)))</x:f>
        <x:v>4</x:v>
      </x:c>
      <x:c r="J3284" s="266" t="n">
        <x:f>MOD(INT((ROW()-ROW($I$46))/(MESCLUN_CAP+1)),CARROT_CAP+1)</x:f>
        <x:v>20</x:v>
      </x:c>
      <x:c r="K3284" s="266" t="n">
        <x:f>MOD(ROW()-ROW($I$46),MESCLUN_CAP+1)</x:f>
        <x:v>14</x:v>
      </x:c>
      <x:c r="L3284" s="266" t="n">
        <x:f>SUM(I3284:K3284)</x:f>
        <x:v>38</x:v>
      </x:c>
      <x:c r="M3284" s="267" t="n">
        <x:f>I3284*TOMATO_HOURS*WEEKS*(1+TOMATO_DIM)^I3284+J3284*CARROT_HOURS*WEEKS*(1+CARROT_DIM)^J3284+K3284*MESCLUN_HOURS*WEEKS*(1+MESCLUN_DIM)^K3284</x:f>
        <x:v>2259.917355766701</x:v>
      </x:c>
      <x:c r="N3284" s="267" t="n">
        <x:f>MAX(M3284-FARMER_HOURS,0)/TEMP_HOURS_PER_WORKER</x:f>
        <x:v>1.0693870526157645</x:v>
      </x:c>
      <x:c r="O3284" s="268" t="n">
        <x:f>I3284*TOMATO_PRICE+J3284*CARROT_PRICE+K3284*MESCLUN_PRICE</x:f>
        <x:v>114880</x:v>
      </x:c>
      <x:c r="P3284" s="268" t="n">
        <x:f>I3284*TOMATO_FERTILIZER+J3284*CARROT_FERTILIZER+K3284*MESCLUN_FERTILIZER</x:f>
        <x:v>24640</x:v>
      </x:c>
      <x:c r="Q3284" s="268" t="n">
        <x:f>MIN(M3284,FARMER_HOURS)*FARMER_RATE+MAX(M3284-FARMER_HOURS,0)*TEMP_RATE</x:f>
        <x:v>51734.676315394114</x:v>
      </x:c>
      <x:c r="R3284" s="268" t="n">
        <x:f>O3284-P3284-Q3284-FIXED_COST</x:f>
        <x:v>18505.323684605886</x:v>
      </x:c>
      <x:c r="S3284" s="139" t="str">
        <x:f>IF(AND(L3284&lt;=TOTAL_BED_CAP,N3284&lt;=TEMP_WORKER_CAP),"YES","NO")</x:f>
        <x:v>YES</x:v>
      </x:c>
      <x:c r="T3284" s="139" t="n">
        <x:f>IF(S3284="YES",R3284,-1E+99)</x:f>
        <x:v>18505.323684605886</x:v>
      </x:c>
    </x:row>
    <x:row r="3285">
      <x:c r="A3285" s="139"/>
      <x:c r="B3285" s="139"/>
      <x:c r="C3285" s="139"/>
      <x:c r="D3285" s="139"/>
      <x:c r="E3285" s="139"/>
      <x:c r="F3285" s="139"/>
      <x:c r="G3285" s="139"/>
      <x:c r="H3285" s="139"/>
      <x:c r="I3285" s="266" t="n">
        <x:f>INT((ROW()-ROW($I$46))/((CARROT_CAP+1)*(MESCLUN_CAP+1)))</x:f>
        <x:v>4</x:v>
      </x:c>
      <x:c r="J3285" s="266" t="n">
        <x:f>MOD(INT((ROW()-ROW($I$46))/(MESCLUN_CAP+1)),CARROT_CAP+1)</x:f>
        <x:v>20</x:v>
      </x:c>
      <x:c r="K3285" s="266" t="n">
        <x:f>MOD(ROW()-ROW($I$46),MESCLUN_CAP+1)</x:f>
        <x:v>15</x:v>
      </x:c>
      <x:c r="L3285" s="266" t="n">
        <x:f>SUM(I3285:K3285)</x:f>
        <x:v>39</x:v>
      </x:c>
      <x:c r="M3285" s="267" t="n">
        <x:f>I3285*TOMATO_HOURS*WEEKS*(1+TOMATO_DIM)^I3285+J3285*CARROT_HOURS*WEEKS*(1+CARROT_DIM)^J3285+K3285*MESCLUN_HOURS*WEEKS*(1+MESCLUN_DIM)^K3285</x:f>
        <x:v>2323.5055626428475</x:v>
      </x:c>
      <x:c r="N3285" s="267" t="n">
        <x:f>MAX(M3285-FARMER_HOURS,0)/TEMP_HOURS_PER_WORKER</x:f>
        <x:v>1.1135455296130885</x:v>
      </x:c>
      <x:c r="O3285" s="268" t="n">
        <x:f>I3285*TOMATO_PRICE+J3285*CARROT_PRICE+K3285*MESCLUN_PRICE</x:f>
        <x:v>117580</x:v>
      </x:c>
      <x:c r="P3285" s="268" t="n">
        <x:f>I3285*TOMATO_FERTILIZER+J3285*CARROT_FERTILIZER+K3285*MESCLUN_FERTILIZER</x:f>
        <x:v>25520</x:v>
      </x:c>
      <x:c r="Q3285" s="268" t="n">
        <x:f>MIN(M3285,FARMER_HOURS)*FARMER_RATE+MAX(M3285-FARMER_HOURS,0)*TEMP_RATE</x:f>
        <x:v>52838.638240327215</x:v>
      </x:c>
      <x:c r="R3285" s="268" t="n">
        <x:f>O3285-P3285-Q3285-FIXED_COST</x:f>
        <x:v>19221.361759672785</x:v>
      </x:c>
      <x:c r="S3285" s="139" t="str">
        <x:f>IF(AND(L3285&lt;=TOTAL_BED_CAP,N3285&lt;=TEMP_WORKER_CAP),"YES","NO")</x:f>
        <x:v>YES</x:v>
      </x:c>
      <x:c r="T3285" s="139" t="n">
        <x:f>IF(S3285="YES",R3285,-1E+99)</x:f>
        <x:v>19221.361759672785</x:v>
      </x:c>
    </x:row>
    <x:row r="3286">
      <x:c r="A3286" s="139"/>
      <x:c r="B3286" s="139"/>
      <x:c r="C3286" s="139"/>
      <x:c r="D3286" s="139"/>
      <x:c r="E3286" s="139"/>
      <x:c r="F3286" s="139"/>
      <x:c r="G3286" s="139"/>
      <x:c r="H3286" s="139"/>
      <x:c r="I3286" s="266" t="n">
        <x:f>INT((ROW()-ROW($I$46))/((CARROT_CAP+1)*(MESCLUN_CAP+1)))</x:f>
        <x:v>4</x:v>
      </x:c>
      <x:c r="J3286" s="266" t="n">
        <x:f>MOD(INT((ROW()-ROW($I$46))/(MESCLUN_CAP+1)),CARROT_CAP+1)</x:f>
        <x:v>20</x:v>
      </x:c>
      <x:c r="K3286" s="266" t="n">
        <x:f>MOD(ROW()-ROW($I$46),MESCLUN_CAP+1)</x:f>
        <x:v>16</x:v>
      </x:c>
      <x:c r="L3286" s="266" t="n">
        <x:f>SUM(I3286:K3286)</x:f>
        <x:v>40</x:v>
      </x:c>
      <x:c r="M3286" s="267" t="n">
        <x:f>I3286*TOMATO_HOURS*WEEKS*(1+TOMATO_DIM)^I3286+J3286*CARROT_HOURS*WEEKS*(1+CARROT_DIM)^J3286+K3286*MESCLUN_HOURS*WEEKS*(1+MESCLUN_DIM)^K3286</x:f>
        <x:v>2388.566338520336</x:v>
      </x:c>
      <x:c r="N3286" s="267" t="n">
        <x:f>MAX(M3286-FARMER_HOURS,0)/TEMP_HOURS_PER_WORKER</x:f>
        <x:v>1.1587266239724556</x:v>
      </x:c>
      <x:c r="O3286" s="268" t="n">
        <x:f>I3286*TOMATO_PRICE+J3286*CARROT_PRICE+K3286*MESCLUN_PRICE</x:f>
        <x:v>120280</x:v>
      </x:c>
      <x:c r="P3286" s="268" t="n">
        <x:f>I3286*TOMATO_FERTILIZER+J3286*CARROT_FERTILIZER+K3286*MESCLUN_FERTILIZER</x:f>
        <x:v>26400</x:v>
      </x:c>
      <x:c r="Q3286" s="268" t="n">
        <x:f>MIN(M3286,FARMER_HOURS)*FARMER_RATE+MAX(M3286-FARMER_HOURS,0)*TEMP_RATE</x:f>
        <x:v>53968.16559931139</x:v>
      </x:c>
      <x:c r="R3286" s="268" t="n">
        <x:f>O3286-P3286-Q3286-FIXED_COST</x:f>
        <x:v>19911.83440068861</x:v>
      </x:c>
      <x:c r="S3286" s="139" t="str">
        <x:f>IF(AND(L3286&lt;=TOTAL_BED_CAP,N3286&lt;=TEMP_WORKER_CAP),"YES","NO")</x:f>
        <x:v>YES</x:v>
      </x:c>
      <x:c r="T3286" s="139" t="n">
        <x:f>IF(S3286="YES",R3286,-1E+99)</x:f>
        <x:v>19911.83440068861</x:v>
      </x:c>
    </x:row>
    <x:row r="3287">
      <x:c r="A3287" s="139"/>
      <x:c r="B3287" s="139"/>
      <x:c r="C3287" s="139"/>
      <x:c r="D3287" s="139"/>
      <x:c r="E3287" s="139"/>
      <x:c r="F3287" s="139"/>
      <x:c r="G3287" s="139"/>
      <x:c r="H3287" s="139"/>
      <x:c r="I3287" s="266" t="n">
        <x:f>INT((ROW()-ROW($I$46))/((CARROT_CAP+1)*(MESCLUN_CAP+1)))</x:f>
        <x:v>4</x:v>
      </x:c>
      <x:c r="J3287" s="266" t="n">
        <x:f>MOD(INT((ROW()-ROW($I$46))/(MESCLUN_CAP+1)),CARROT_CAP+1)</x:f>
        <x:v>20</x:v>
      </x:c>
      <x:c r="K3287" s="266" t="n">
        <x:f>MOD(ROW()-ROW($I$46),MESCLUN_CAP+1)</x:f>
        <x:v>17</x:v>
      </x:c>
      <x:c r="L3287" s="266" t="n">
        <x:f>SUM(I3287:K3287)</x:f>
        <x:v>41</x:v>
      </x:c>
      <x:c r="M3287" s="267" t="n">
        <x:f>I3287*TOMATO_HOURS*WEEKS*(1+TOMATO_DIM)^I3287+J3287*CARROT_HOURS*WEEKS*(1+CARROT_DIM)^J3287+K3287*MESCLUN_HOURS*WEEKS*(1+MESCLUN_DIM)^K3287</x:f>
        <x:v>2455.1265619668766</x:v>
      </x:c>
      <x:c r="N3287" s="267" t="n">
        <x:f>MAX(M3287-FARMER_HOURS,0)/TEMP_HOURS_PER_WORKER</x:f>
        <x:v>1.2049490013658866</x:v>
      </x:c>
      <x:c r="O3287" s="268" t="n">
        <x:f>I3287*TOMATO_PRICE+J3287*CARROT_PRICE+K3287*MESCLUN_PRICE</x:f>
        <x:v>122980</x:v>
      </x:c>
      <x:c r="P3287" s="268" t="n">
        <x:f>I3287*TOMATO_FERTILIZER+J3287*CARROT_FERTILIZER+K3287*MESCLUN_FERTILIZER</x:f>
        <x:v>27280</x:v>
      </x:c>
      <x:c r="Q3287" s="268" t="n">
        <x:f>MIN(M3287,FARMER_HOURS)*FARMER_RATE+MAX(M3287-FARMER_HOURS,0)*TEMP_RATE</x:f>
        <x:v>55123.725034147166</x:v>
      </x:c>
      <x:c r="R3287" s="268" t="n">
        <x:f>O3287-P3287-Q3287-FIXED_COST</x:f>
        <x:v>20576.274965852834</x:v>
      </x:c>
      <x:c r="S3287" s="139" t="str">
        <x:f>IF(AND(L3287&lt;=TOTAL_BED_CAP,N3287&lt;=TEMP_WORKER_CAP),"YES","NO")</x:f>
        <x:v>YES</x:v>
      </x:c>
      <x:c r="T3287" s="139" t="n">
        <x:f>IF(S3287="YES",R3287,-1E+99)</x:f>
        <x:v>20576.274965852834</x:v>
      </x:c>
    </x:row>
    <x:row r="3288">
      <x:c r="A3288" s="139"/>
      <x:c r="B3288" s="139"/>
      <x:c r="C3288" s="139"/>
      <x:c r="D3288" s="139"/>
      <x:c r="E3288" s="139"/>
      <x:c r="F3288" s="139"/>
      <x:c r="G3288" s="139"/>
      <x:c r="H3288" s="139"/>
      <x:c r="I3288" s="266" t="n">
        <x:f>INT((ROW()-ROW($I$46))/((CARROT_CAP+1)*(MESCLUN_CAP+1)))</x:f>
        <x:v>4</x:v>
      </x:c>
      <x:c r="J3288" s="266" t="n">
        <x:f>MOD(INT((ROW()-ROW($I$46))/(MESCLUN_CAP+1)),CARROT_CAP+1)</x:f>
        <x:v>20</x:v>
      </x:c>
      <x:c r="K3288" s="266" t="n">
        <x:f>MOD(ROW()-ROW($I$46),MESCLUN_CAP+1)</x:f>
        <x:v>18</x:v>
      </x:c>
      <x:c r="L3288" s="266" t="n">
        <x:f>SUM(I3288:K3288)</x:f>
        <x:v>42</x:v>
      </x:c>
      <x:c r="M3288" s="267" t="n">
        <x:f>I3288*TOMATO_HOURS*WEEKS*(1+TOMATO_DIM)^I3288+J3288*CARROT_HOURS*WEEKS*(1+CARROT_DIM)^J3288+K3288*MESCLUN_HOURS*WEEKS*(1+MESCLUN_DIM)^K3288</x:f>
        <x:v>2523.213553425464</x:v>
      </x:c>
      <x:c r="N3288" s="267" t="n">
        <x:f>MAX(M3288-FARMER_HOURS,0)/TEMP_HOURS_PER_WORKER</x:f>
        <x:v>1.252231634323239</x:v>
      </x:c>
      <x:c r="O3288" s="268" t="n">
        <x:f>I3288*TOMATO_PRICE+J3288*CARROT_PRICE+K3288*MESCLUN_PRICE</x:f>
        <x:v>125680</x:v>
      </x:c>
      <x:c r="P3288" s="268" t="n">
        <x:f>I3288*TOMATO_FERTILIZER+J3288*CARROT_FERTILIZER+K3288*MESCLUN_FERTILIZER</x:f>
        <x:v>28160</x:v>
      </x:c>
      <x:c r="Q3288" s="268" t="n">
        <x:f>MIN(M3288,FARMER_HOURS)*FARMER_RATE+MAX(M3288-FARMER_HOURS,0)*TEMP_RATE</x:f>
        <x:v>56305.790858080974</x:v>
      </x:c>
      <x:c r="R3288" s="268" t="n">
        <x:f>O3288-P3288-Q3288-FIXED_COST</x:f>
        <x:v>21214.209141919026</x:v>
      </x:c>
      <x:c r="S3288" s="139" t="str">
        <x:f>IF(AND(L3288&lt;=TOTAL_BED_CAP,N3288&lt;=TEMP_WORKER_CAP),"YES","NO")</x:f>
        <x:v>YES</x:v>
      </x:c>
      <x:c r="T3288" s="139" t="n">
        <x:f>IF(S3288="YES",R3288,-1E+99)</x:f>
        <x:v>21214.209141919026</x:v>
      </x:c>
    </x:row>
    <x:row r="3289">
      <x:c r="A3289" s="139"/>
      <x:c r="B3289" s="139"/>
      <x:c r="C3289" s="139"/>
      <x:c r="D3289" s="139"/>
      <x:c r="E3289" s="139"/>
      <x:c r="F3289" s="139"/>
      <x:c r="G3289" s="139"/>
      <x:c r="H3289" s="139"/>
      <x:c r="I3289" s="266" t="n">
        <x:f>INT((ROW()-ROW($I$46))/((CARROT_CAP+1)*(MESCLUN_CAP+1)))</x:f>
        <x:v>4</x:v>
      </x:c>
      <x:c r="J3289" s="266" t="n">
        <x:f>MOD(INT((ROW()-ROW($I$46))/(MESCLUN_CAP+1)),CARROT_CAP+1)</x:f>
        <x:v>20</x:v>
      </x:c>
      <x:c r="K3289" s="266" t="n">
        <x:f>MOD(ROW()-ROW($I$46),MESCLUN_CAP+1)</x:f>
        <x:v>19</x:v>
      </x:c>
      <x:c r="L3289" s="266" t="n">
        <x:f>SUM(I3289:K3289)</x:f>
        <x:v>43</x:v>
      </x:c>
      <x:c r="M3289" s="267" t="n">
        <x:f>I3289*TOMATO_HOURS*WEEKS*(1+TOMATO_DIM)^I3289+J3289*CARROT_HOURS*WEEKS*(1+CARROT_DIM)^J3289+K3289*MESCLUN_HOURS*WEEKS*(1+MESCLUN_DIM)^K3289</x:f>
        <x:v>2592.8550820614855</x:v>
      </x:c>
      <x:c r="N3289" s="267" t="n">
        <x:f>MAX(M3289-FARMER_HOURS,0)/TEMP_HOURS_PER_WORKER</x:f>
        <x:v>1.3005938069871428</x:v>
      </x:c>
      <x:c r="O3289" s="268" t="n">
        <x:f>I3289*TOMATO_PRICE+J3289*CARROT_PRICE+K3289*MESCLUN_PRICE</x:f>
        <x:v>128380</x:v>
      </x:c>
      <x:c r="P3289" s="268" t="n">
        <x:f>I3289*TOMATO_FERTILIZER+J3289*CARROT_FERTILIZER+K3289*MESCLUN_FERTILIZER</x:f>
        <x:v>29040</x:v>
      </x:c>
      <x:c r="Q3289" s="268" t="n">
        <x:f>MIN(M3289,FARMER_HOURS)*FARMER_RATE+MAX(M3289-FARMER_HOURS,0)*TEMP_RATE</x:f>
        <x:v>57514.84517467857</x:v>
      </x:c>
      <x:c r="R3289" s="268" t="n">
        <x:f>O3289-P3289-Q3289-FIXED_COST</x:f>
        <x:v>21825.154825321428</x:v>
      </x:c>
      <x:c r="S3289" s="139" t="str">
        <x:f>IF(AND(L3289&lt;=TOTAL_BED_CAP,N3289&lt;=TEMP_WORKER_CAP),"YES","NO")</x:f>
        <x:v>YES</x:v>
      </x:c>
      <x:c r="T3289" s="139" t="n">
        <x:f>IF(S3289="YES",R3289,-1E+99)</x:f>
        <x:v>21825.154825321428</x:v>
      </x:c>
    </x:row>
    <x:row r="3290">
      <x:c r="A3290" s="139"/>
      <x:c r="B3290" s="139"/>
      <x:c r="C3290" s="139"/>
      <x:c r="D3290" s="139"/>
      <x:c r="E3290" s="139"/>
      <x:c r="F3290" s="139"/>
      <x:c r="G3290" s="139"/>
      <x:c r="H3290" s="139"/>
      <x:c r="I3290" s="266" t="n">
        <x:f>INT((ROW()-ROW($I$46))/((CARROT_CAP+1)*(MESCLUN_CAP+1)))</x:f>
        <x:v>4</x:v>
      </x:c>
      <x:c r="J3290" s="266" t="n">
        <x:f>MOD(INT((ROW()-ROW($I$46))/(MESCLUN_CAP+1)),CARROT_CAP+1)</x:f>
        <x:v>20</x:v>
      </x:c>
      <x:c r="K3290" s="266" t="n">
        <x:f>MOD(ROW()-ROW($I$46),MESCLUN_CAP+1)</x:f>
        <x:v>20</x:v>
      </x:c>
      <x:c r="L3290" s="266" t="n">
        <x:f>SUM(I3290:K3290)</x:f>
        <x:v>44</x:v>
      </x:c>
      <x:c r="M3290" s="267" t="n">
        <x:f>I3290*TOMATO_HOURS*WEEKS*(1+TOMATO_DIM)^I3290+J3290*CARROT_HOURS*WEEKS*(1+CARROT_DIM)^J3290+K3290*MESCLUN_HOURS*WEEKS*(1+MESCLUN_DIM)^K3290</x:f>
        <x:v>2664.0793727119626</x:v>
      </x:c>
      <x:c r="N3290" s="267" t="n">
        <x:f>MAX(M3290-FARMER_HOURS,0)/TEMP_HOURS_PER_WORKER</x:f>
        <x:v>1.3500551199388628</x:v>
      </x:c>
      <x:c r="O3290" s="268" t="n">
        <x:f>I3290*TOMATO_PRICE+J3290*CARROT_PRICE+K3290*MESCLUN_PRICE</x:f>
        <x:v>131080</x:v>
      </x:c>
      <x:c r="P3290" s="268" t="n">
        <x:f>I3290*TOMATO_FERTILIZER+J3290*CARROT_FERTILIZER+K3290*MESCLUN_FERTILIZER</x:f>
        <x:v>29920</x:v>
      </x:c>
      <x:c r="Q3290" s="268" t="n">
        <x:f>MIN(M3290,FARMER_HOURS)*FARMER_RATE+MAX(M3290-FARMER_HOURS,0)*TEMP_RATE</x:f>
        <x:v>58751.37799847157</x:v>
      </x:c>
      <x:c r="R3290" s="268" t="n">
        <x:f>O3290-P3290-Q3290-FIXED_COST</x:f>
        <x:v>22408.622001528427</x:v>
      </x:c>
      <x:c r="S3290" s="139" t="str">
        <x:f>IF(AND(L3290&lt;=TOTAL_BED_CAP,N3290&lt;=TEMP_WORKER_CAP),"YES","NO")</x:f>
        <x:v>YES</x:v>
      </x:c>
      <x:c r="T3290" s="139" t="n">
        <x:f>IF(S3290="YES",R3290,-1E+99)</x:f>
        <x:v>22408.622001528427</x:v>
      </x:c>
    </x:row>
    <x:row r="3291">
      <x:c r="A3291" s="139"/>
      <x:c r="B3291" s="139"/>
      <x:c r="C3291" s="139"/>
      <x:c r="D3291" s="139"/>
      <x:c r="E3291" s="139"/>
      <x:c r="F3291" s="139"/>
      <x:c r="G3291" s="139"/>
      <x:c r="H3291" s="139"/>
      <x:c r="I3291" s="266" t="n">
        <x:f>INT((ROW()-ROW($I$46))/((CARROT_CAP+1)*(MESCLUN_CAP+1)))</x:f>
        <x:v>4</x:v>
      </x:c>
      <x:c r="J3291" s="266" t="n">
        <x:f>MOD(INT((ROW()-ROW($I$46))/(MESCLUN_CAP+1)),CARROT_CAP+1)</x:f>
        <x:v>20</x:v>
      </x:c>
      <x:c r="K3291" s="266" t="n">
        <x:f>MOD(ROW()-ROW($I$46),MESCLUN_CAP+1)</x:f>
        <x:v>21</x:v>
      </x:c>
      <x:c r="L3291" s="266" t="n">
        <x:f>SUM(I3291:K3291)</x:f>
        <x:v>45</x:v>
      </x:c>
      <x:c r="M3291" s="267" t="n">
        <x:f>I3291*TOMATO_HOURS*WEEKS*(1+TOMATO_DIM)^I3291+J3291*CARROT_HOURS*WEEKS*(1+CARROT_DIM)^J3291+K3291*MESCLUN_HOURS*WEEKS*(1+MESCLUN_DIM)^K3291</x:f>
        <x:v>2736.9151129384063</x:v>
      </x:c>
      <x:c r="N3291" s="267" t="n">
        <x:f>MAX(M3291-FARMER_HOURS,0)/TEMP_HOURS_PER_WORKER</x:f>
        <x:v>1.4006354950961155</x:v>
      </x:c>
      <x:c r="O3291" s="268" t="n">
        <x:f>I3291*TOMATO_PRICE+J3291*CARROT_PRICE+K3291*MESCLUN_PRICE</x:f>
        <x:v>133780</x:v>
      </x:c>
      <x:c r="P3291" s="268" t="n">
        <x:f>I3291*TOMATO_FERTILIZER+J3291*CARROT_FERTILIZER+K3291*MESCLUN_FERTILIZER</x:f>
        <x:v>30800</x:v>
      </x:c>
      <x:c r="Q3291" s="268" t="n">
        <x:f>MIN(M3291,FARMER_HOURS)*FARMER_RATE+MAX(M3291-FARMER_HOURS,0)*TEMP_RATE</x:f>
        <x:v>60015.88737740288</x:v>
      </x:c>
      <x:c r="R3291" s="268" t="n">
        <x:f>O3291-P3291-Q3291-FIXED_COST</x:f>
        <x:v>22964.112622597117</x:v>
      </x:c>
      <x:c r="S3291" s="139" t="str">
        <x:f>IF(AND(L3291&lt;=TOTAL_BED_CAP,N3291&lt;=TEMP_WORKER_CAP),"YES","NO")</x:f>
        <x:v>YES</x:v>
      </x:c>
      <x:c r="T3291" s="139" t="n">
        <x:f>IF(S3291="YES",R3291,-1E+99)</x:f>
        <x:v>22964.112622597117</x:v>
      </x:c>
    </x:row>
    <x:row r="3292">
      <x:c r="A3292" s="139"/>
      <x:c r="B3292" s="139"/>
      <x:c r="C3292" s="139"/>
      <x:c r="D3292" s="139"/>
      <x:c r="E3292" s="139"/>
      <x:c r="F3292" s="139"/>
      <x:c r="G3292" s="139"/>
      <x:c r="H3292" s="139"/>
      <x:c r="I3292" s="266" t="n">
        <x:f>INT((ROW()-ROW($I$46))/((CARROT_CAP+1)*(MESCLUN_CAP+1)))</x:f>
        <x:v>4</x:v>
      </x:c>
      <x:c r="J3292" s="266" t="n">
        <x:f>MOD(INT((ROW()-ROW($I$46))/(MESCLUN_CAP+1)),CARROT_CAP+1)</x:f>
        <x:v>20</x:v>
      </x:c>
      <x:c r="K3292" s="266" t="n">
        <x:f>MOD(ROW()-ROW($I$46),MESCLUN_CAP+1)</x:f>
        <x:v>22</x:v>
      </x:c>
      <x:c r="L3292" s="266" t="n">
        <x:f>SUM(I3292:K3292)</x:f>
        <x:v>46</x:v>
      </x:c>
      <x:c r="M3292" s="267" t="n">
        <x:f>I3292*TOMATO_HOURS*WEEKS*(1+TOMATO_DIM)^I3292+J3292*CARROT_HOURS*WEEKS*(1+CARROT_DIM)^J3292+K3292*MESCLUN_HOURS*WEEKS*(1+MESCLUN_DIM)^K3292</x:f>
        <x:v>2811.391460184803</x:v>
      </x:c>
      <x:c r="N3292" s="267" t="n">
        <x:f>MAX(M3292-FARMER_HOURS,0)/TEMP_HOURS_PER_WORKER</x:f>
        <x:v>1.4523551806838908</x:v>
      </x:c>
      <x:c r="O3292" s="268" t="n">
        <x:f>I3292*TOMATO_PRICE+J3292*CARROT_PRICE+K3292*MESCLUN_PRICE</x:f>
        <x:v>136480</x:v>
      </x:c>
      <x:c r="P3292" s="268" t="n">
        <x:f>I3292*TOMATO_FERTILIZER+J3292*CARROT_FERTILIZER+K3292*MESCLUN_FERTILIZER</x:f>
        <x:v>31680</x:v>
      </x:c>
      <x:c r="Q3292" s="268" t="n">
        <x:f>MIN(M3292,FARMER_HOURS)*FARMER_RATE+MAX(M3292-FARMER_HOURS,0)*TEMP_RATE</x:f>
        <x:v>61308.879517097266</x:v>
      </x:c>
      <x:c r="R3292" s="268" t="n">
        <x:f>O3292-P3292-Q3292-FIXED_COST</x:f>
        <x:v>23491.120482902734</x:v>
      </x:c>
      <x:c r="S3292" s="139" t="str">
        <x:f>IF(AND(L3292&lt;=TOTAL_BED_CAP,N3292&lt;=TEMP_WORKER_CAP),"YES","NO")</x:f>
        <x:v>YES</x:v>
      </x:c>
      <x:c r="T3292" s="139" t="n">
        <x:f>IF(S3292="YES",R3292,-1E+99)</x:f>
        <x:v>23491.120482902734</x:v>
      </x:c>
    </x:row>
    <x:row r="3293">
      <x:c r="A3293" s="139"/>
      <x:c r="B3293" s="139"/>
      <x:c r="C3293" s="139"/>
      <x:c r="D3293" s="139"/>
      <x:c r="E3293" s="139"/>
      <x:c r="F3293" s="139"/>
      <x:c r="G3293" s="139"/>
      <x:c r="H3293" s="139"/>
      <x:c r="I3293" s="266" t="n">
        <x:f>INT((ROW()-ROW($I$46))/((CARROT_CAP+1)*(MESCLUN_CAP+1)))</x:f>
        <x:v>4</x:v>
      </x:c>
      <x:c r="J3293" s="266" t="n">
        <x:f>MOD(INT((ROW()-ROW($I$46))/(MESCLUN_CAP+1)),CARROT_CAP+1)</x:f>
        <x:v>20</x:v>
      </x:c>
      <x:c r="K3293" s="266" t="n">
        <x:f>MOD(ROW()-ROW($I$46),MESCLUN_CAP+1)</x:f>
        <x:v>23</x:v>
      </x:c>
      <x:c r="L3293" s="266" t="n">
        <x:f>SUM(I3293:K3293)</x:f>
        <x:v>47</x:v>
      </x:c>
      <x:c r="M3293" s="267" t="n">
        <x:f>I3293*TOMATO_HOURS*WEEKS*(1+TOMATO_DIM)^I3293+J3293*CARROT_HOURS*WEEKS*(1+CARROT_DIM)^J3293+K3293*MESCLUN_HOURS*WEEKS*(1+MESCLUN_DIM)^K3293</x:f>
        <x:v>2887.538049042239</x:v>
      </x:c>
      <x:c r="N3293" s="267" t="n">
        <x:f>MAX(M3293-FARMER_HOURS,0)/TEMP_HOURS_PER_WORKER</x:f>
        <x:v>1.5052347562793327</x:v>
      </x:c>
      <x:c r="O3293" s="268" t="n">
        <x:f>I3293*TOMATO_PRICE+J3293*CARROT_PRICE+K3293*MESCLUN_PRICE</x:f>
        <x:v>139180</x:v>
      </x:c>
      <x:c r="P3293" s="268" t="n">
        <x:f>I3293*TOMATO_FERTILIZER+J3293*CARROT_FERTILIZER+K3293*MESCLUN_FERTILIZER</x:f>
        <x:v>32560</x:v>
      </x:c>
      <x:c r="Q3293" s="268" t="n">
        <x:f>MIN(M3293,FARMER_HOURS)*FARMER_RATE+MAX(M3293-FARMER_HOURS,0)*TEMP_RATE</x:f>
        <x:v>62630.86890698331</x:v>
      </x:c>
      <x:c r="R3293" s="268" t="n">
        <x:f>O3293-P3293-Q3293-FIXED_COST</x:f>
        <x:v>23989.131093016687</x:v>
      </x:c>
      <x:c r="S3293" s="139" t="str">
        <x:f>IF(AND(L3293&lt;=TOTAL_BED_CAP,N3293&lt;=TEMP_WORKER_CAP),"YES","NO")</x:f>
        <x:v>YES</x:v>
      </x:c>
      <x:c r="T3293" s="139" t="n">
        <x:f>IF(S3293="YES",R3293,-1E+99)</x:f>
        <x:v>23989.131093016687</x:v>
      </x:c>
    </x:row>
    <x:row r="3294">
      <x:c r="A3294" s="139"/>
      <x:c r="B3294" s="139"/>
      <x:c r="C3294" s="139"/>
      <x:c r="D3294" s="139"/>
      <x:c r="E3294" s="139"/>
      <x:c r="F3294" s="139"/>
      <x:c r="G3294" s="139"/>
      <x:c r="H3294" s="139"/>
      <x:c r="I3294" s="266" t="n">
        <x:f>INT((ROW()-ROW($I$46))/((CARROT_CAP+1)*(MESCLUN_CAP+1)))</x:f>
        <x:v>4</x:v>
      </x:c>
      <x:c r="J3294" s="266" t="n">
        <x:f>MOD(INT((ROW()-ROW($I$46))/(MESCLUN_CAP+1)),CARROT_CAP+1)</x:f>
        <x:v>20</x:v>
      </x:c>
      <x:c r="K3294" s="266" t="n">
        <x:f>MOD(ROW()-ROW($I$46),MESCLUN_CAP+1)</x:f>
        <x:v>24</x:v>
      </x:c>
      <x:c r="L3294" s="266" t="n">
        <x:f>SUM(I3294:K3294)</x:f>
        <x:v>48</x:v>
      </x:c>
      <x:c r="M3294" s="267" t="n">
        <x:f>I3294*TOMATO_HOURS*WEEKS*(1+TOMATO_DIM)^I3294+J3294*CARROT_HOURS*WEEKS*(1+CARROT_DIM)^J3294+K3294*MESCLUN_HOURS*WEEKS*(1+MESCLUN_DIM)^K3294</x:f>
        <x:v>2965.3849986217347</x:v>
      </x:c>
      <x:c r="N3294" s="267" t="n">
        <x:f>MAX(M3294-FARMER_HOURS,0)/TEMP_HOURS_PER_WORKER</x:f>
        <x:v>1.5592951379317601</x:v>
      </x:c>
      <x:c r="O3294" s="268" t="n">
        <x:f>I3294*TOMATO_PRICE+J3294*CARROT_PRICE+K3294*MESCLUN_PRICE</x:f>
        <x:v>141880</x:v>
      </x:c>
      <x:c r="P3294" s="268" t="n">
        <x:f>I3294*TOMATO_FERTILIZER+J3294*CARROT_FERTILIZER+K3294*MESCLUN_FERTILIZER</x:f>
        <x:v>33440</x:v>
      </x:c>
      <x:c r="Q3294" s="268" t="n">
        <x:f>MIN(M3294,FARMER_HOURS)*FARMER_RATE+MAX(M3294-FARMER_HOURS,0)*TEMP_RATE</x:f>
        <x:v>63982.378448294</x:v>
      </x:c>
      <x:c r="R3294" s="268" t="n">
        <x:f>O3294-P3294-Q3294-FIXED_COST</x:f>
        <x:v>24457.621551705997</x:v>
      </x:c>
      <x:c r="S3294" s="139" t="str">
        <x:f>IF(AND(L3294&lt;=TOTAL_BED_CAP,N3294&lt;=TEMP_WORKER_CAP),"YES","NO")</x:f>
        <x:v>YES</x:v>
      </x:c>
      <x:c r="T3294" s="139" t="n">
        <x:f>IF(S3294="YES",R3294,-1E+99)</x:f>
        <x:v>24457.621551705997</x:v>
      </x:c>
    </x:row>
    <x:row r="3295">
      <x:c r="A3295" s="139"/>
      <x:c r="B3295" s="139"/>
      <x:c r="C3295" s="139"/>
      <x:c r="D3295" s="139"/>
      <x:c r="E3295" s="139"/>
      <x:c r="F3295" s="139"/>
      <x:c r="G3295" s="139"/>
      <x:c r="H3295" s="139"/>
      <x:c r="I3295" s="266" t="n">
        <x:f>INT((ROW()-ROW($I$46))/((CARROT_CAP+1)*(MESCLUN_CAP+1)))</x:f>
        <x:v>4</x:v>
      </x:c>
      <x:c r="J3295" s="266" t="n">
        <x:f>MOD(INT((ROW()-ROW($I$46))/(MESCLUN_CAP+1)),CARROT_CAP+1)</x:f>
        <x:v>20</x:v>
      </x:c>
      <x:c r="K3295" s="266" t="n">
        <x:f>MOD(ROW()-ROW($I$46),MESCLUN_CAP+1)</x:f>
        <x:v>25</x:v>
      </x:c>
      <x:c r="L3295" s="266" t="n">
        <x:f>SUM(I3295:K3295)</x:f>
        <x:v>49</x:v>
      </x:c>
      <x:c r="M3295" s="267" t="n">
        <x:f>I3295*TOMATO_HOURS*WEEKS*(1+TOMATO_DIM)^I3295+J3295*CARROT_HOURS*WEEKS*(1+CARROT_DIM)^J3295+K3295*MESCLUN_HOURS*WEEKS*(1+MESCLUN_DIM)^K3295</x:f>
        <x:v>3044.962920036832</x:v>
      </x:c>
      <x:c r="N3295" s="267" t="n">
        <x:f>MAX(M3295-FARMER_HOURS,0)/TEMP_HOURS_PER_WORKER</x:f>
        <x:v>1.6145575833589112</x:v>
      </x:c>
      <x:c r="O3295" s="268" t="n">
        <x:f>I3295*TOMATO_PRICE+J3295*CARROT_PRICE+K3295*MESCLUN_PRICE</x:f>
        <x:v>144580</x:v>
      </x:c>
      <x:c r="P3295" s="268" t="n">
        <x:f>I3295*TOMATO_FERTILIZER+J3295*CARROT_FERTILIZER+K3295*MESCLUN_FERTILIZER</x:f>
        <x:v>34320</x:v>
      </x:c>
      <x:c r="Q3295" s="268" t="n">
        <x:f>MIN(M3295,FARMER_HOURS)*FARMER_RATE+MAX(M3295-FARMER_HOURS,0)*TEMP_RATE</x:f>
        <x:v>65363.93958397278</x:v>
      </x:c>
      <x:c r="R3295" s="268" t="n">
        <x:f>O3295-P3295-Q3295-FIXED_COST</x:f>
        <x:v>24896.06041602722</x:v>
      </x:c>
      <x:c r="S3295" s="139" t="str">
        <x:f>IF(AND(L3295&lt;=TOTAL_BED_CAP,N3295&lt;=TEMP_WORKER_CAP),"YES","NO")</x:f>
        <x:v>YES</x:v>
      </x:c>
      <x:c r="T3295" s="139" t="n">
        <x:f>IF(S3295="YES",R3295,-1E+99)</x:f>
        <x:v>24896.06041602722</x:v>
      </x:c>
    </x:row>
    <x:row r="3296">
      <x:c r="A3296" s="139"/>
      <x:c r="B3296" s="139"/>
      <x:c r="C3296" s="139"/>
      <x:c r="D3296" s="139"/>
      <x:c r="E3296" s="139"/>
      <x:c r="F3296" s="139"/>
      <x:c r="G3296" s="139"/>
      <x:c r="H3296" s="139"/>
      <x:c r="I3296" s="266" t="n">
        <x:f>INT((ROW()-ROW($I$46))/((CARROT_CAP+1)*(MESCLUN_CAP+1)))</x:f>
        <x:v>4</x:v>
      </x:c>
      <x:c r="J3296" s="266" t="n">
        <x:f>MOD(INT((ROW()-ROW($I$46))/(MESCLUN_CAP+1)),CARROT_CAP+1)</x:f>
        <x:v>20</x:v>
      </x:c>
      <x:c r="K3296" s="266" t="n">
        <x:f>MOD(ROW()-ROW($I$46),MESCLUN_CAP+1)</x:f>
        <x:v>26</x:v>
      </x:c>
      <x:c r="L3296" s="266" t="n">
        <x:f>SUM(I3296:K3296)</x:f>
        <x:v>50</x:v>
      </x:c>
      <x:c r="M3296" s="267" t="n">
        <x:f>I3296*TOMATO_HOURS*WEEKS*(1+TOMATO_DIM)^I3296+J3296*CARROT_HOURS*WEEKS*(1+CARROT_DIM)^J3296+K3296*MESCLUN_HOURS*WEEKS*(1+MESCLUN_DIM)^K3296</x:f>
        <x:v>3126.3029239975494</x:v>
      </x:c>
      <x:c r="N3296" s="267" t="n">
        <x:f>MAX(M3296-FARMER_HOURS,0)/TEMP_HOURS_PER_WORKER</x:f>
        <x:v>1.6710436972205205</x:v>
      </x:c>
      <x:c r="O3296" s="268" t="n">
        <x:f>I3296*TOMATO_PRICE+J3296*CARROT_PRICE+K3296*MESCLUN_PRICE</x:f>
        <x:v>147280</x:v>
      </x:c>
      <x:c r="P3296" s="268" t="n">
        <x:f>I3296*TOMATO_FERTILIZER+J3296*CARROT_FERTILIZER+K3296*MESCLUN_FERTILIZER</x:f>
        <x:v>35200</x:v>
      </x:c>
      <x:c r="Q3296" s="268" t="n">
        <x:f>MIN(M3296,FARMER_HOURS)*FARMER_RATE+MAX(M3296-FARMER_HOURS,0)*TEMP_RATE</x:f>
        <x:v>66776.092430513</x:v>
      </x:c>
      <x:c r="R3296" s="268" t="n">
        <x:f>O3296-P3296-Q3296-FIXED_COST</x:f>
        <x:v>25303.907569486997</x:v>
      </x:c>
      <x:c r="S3296" s="139" t="str">
        <x:f>IF(AND(L3296&lt;=TOTAL_BED_CAP,N3296&lt;=TEMP_WORKER_CAP),"YES","NO")</x:f>
        <x:v>YES</x:v>
      </x:c>
      <x:c r="T3296" s="139" t="n">
        <x:f>IF(S3296="YES",R3296,-1E+99)</x:f>
        <x:v>25303.907569486997</x:v>
      </x:c>
    </x:row>
    <x:row r="3297">
      <x:c r="A3297" s="139"/>
      <x:c r="B3297" s="139"/>
      <x:c r="C3297" s="139"/>
      <x:c r="D3297" s="139"/>
      <x:c r="E3297" s="139"/>
      <x:c r="F3297" s="139"/>
      <x:c r="G3297" s="139"/>
      <x:c r="H3297" s="139"/>
      <x:c r="I3297" s="266" t="n">
        <x:f>INT((ROW()-ROW($I$46))/((CARROT_CAP+1)*(MESCLUN_CAP+1)))</x:f>
        <x:v>4</x:v>
      </x:c>
      <x:c r="J3297" s="266" t="n">
        <x:f>MOD(INT((ROW()-ROW($I$46))/(MESCLUN_CAP+1)),CARROT_CAP+1)</x:f>
        <x:v>20</x:v>
      </x:c>
      <x:c r="K3297" s="266" t="n">
        <x:f>MOD(ROW()-ROW($I$46),MESCLUN_CAP+1)</x:f>
        <x:v>27</x:v>
      </x:c>
      <x:c r="L3297" s="266" t="n">
        <x:f>SUM(I3297:K3297)</x:f>
        <x:v>51</x:v>
      </x:c>
      <x:c r="M3297" s="267" t="n">
        <x:f>I3297*TOMATO_HOURS*WEEKS*(1+TOMATO_DIM)^I3297+J3297*CARROT_HOURS*WEEKS*(1+CARROT_DIM)^J3297+K3297*MESCLUN_HOURS*WEEKS*(1+MESCLUN_DIM)^K3297</x:f>
        <x:v>3209.4366285173064</x:v>
      </x:c>
      <x:c r="N3297" s="267" t="n">
        <x:f>MAX(M3297-FARMER_HOURS,0)/TEMP_HOURS_PER_WORKER</x:f>
        <x:v>1.7287754364703516</x:v>
      </x:c>
      <x:c r="O3297" s="268" t="n">
        <x:f>I3297*TOMATO_PRICE+J3297*CARROT_PRICE+K3297*MESCLUN_PRICE</x:f>
        <x:v>149980</x:v>
      </x:c>
      <x:c r="P3297" s="268" t="n">
        <x:f>I3297*TOMATO_FERTILIZER+J3297*CARROT_FERTILIZER+K3297*MESCLUN_FERTILIZER</x:f>
        <x:v>36080</x:v>
      </x:c>
      <x:c r="Q3297" s="268" t="n">
        <x:f>MIN(M3297,FARMER_HOURS)*FARMER_RATE+MAX(M3297-FARMER_HOURS,0)*TEMP_RATE</x:f>
        <x:v>68219.38591175879</x:v>
      </x:c>
      <x:c r="R3297" s="268" t="n">
        <x:f>O3297-P3297-Q3297-FIXED_COST</x:f>
        <x:v>25680.614088241215</x:v>
      </x:c>
      <x:c r="S3297" s="139" t="str">
        <x:f>IF(AND(L3297&lt;=TOTAL_BED_CAP,N3297&lt;=TEMP_WORKER_CAP),"YES","NO")</x:f>
        <x:v>YES</x:v>
      </x:c>
      <x:c r="T3297" s="139" t="n">
        <x:f>IF(S3297="YES",R3297,-1E+99)</x:f>
        <x:v>25680.614088241215</x:v>
      </x:c>
    </x:row>
    <x:row r="3298">
      <x:c r="A3298" s="139"/>
      <x:c r="B3298" s="139"/>
      <x:c r="C3298" s="139"/>
      <x:c r="D3298" s="139"/>
      <x:c r="E3298" s="139"/>
      <x:c r="F3298" s="139"/>
      <x:c r="G3298" s="139"/>
      <x:c r="H3298" s="139"/>
      <x:c r="I3298" s="266" t="n">
        <x:f>INT((ROW()-ROW($I$46))/((CARROT_CAP+1)*(MESCLUN_CAP+1)))</x:f>
        <x:v>4</x:v>
      </x:c>
      <x:c r="J3298" s="266" t="n">
        <x:f>MOD(INT((ROW()-ROW($I$46))/(MESCLUN_CAP+1)),CARROT_CAP+1)</x:f>
        <x:v>20</x:v>
      </x:c>
      <x:c r="K3298" s="266" t="n">
        <x:f>MOD(ROW()-ROW($I$46),MESCLUN_CAP+1)</x:f>
        <x:v>28</x:v>
      </x:c>
      <x:c r="L3298" s="266" t="n">
        <x:f>SUM(I3298:K3298)</x:f>
        <x:v>52</x:v>
      </x:c>
      <x:c r="M3298" s="267" t="n">
        <x:f>I3298*TOMATO_HOURS*WEEKS*(1+TOMATO_DIM)^I3298+J3298*CARROT_HOURS*WEEKS*(1+CARROT_DIM)^J3298+K3298*MESCLUN_HOURS*WEEKS*(1+MESCLUN_DIM)^K3298</x:f>
        <x:v>3294.39616673446</x:v>
      </x:c>
      <x:c r="N3298" s="267" t="n">
        <x:f>MAX(M3298-FARMER_HOURS,0)/TEMP_HOURS_PER_WORKER</x:f>
        <x:v>1.7877751157878197</x:v>
      </x:c>
      <x:c r="O3298" s="268" t="n">
        <x:f>I3298*TOMATO_PRICE+J3298*CARROT_PRICE+K3298*MESCLUN_PRICE</x:f>
        <x:v>152680</x:v>
      </x:c>
      <x:c r="P3298" s="268" t="n">
        <x:f>I3298*TOMATO_FERTILIZER+J3298*CARROT_FERTILIZER+K3298*MESCLUN_FERTILIZER</x:f>
        <x:v>36960</x:v>
      </x:c>
      <x:c r="Q3298" s="268" t="n">
        <x:f>MIN(M3298,FARMER_HOURS)*FARMER_RATE+MAX(M3298-FARMER_HOURS,0)*TEMP_RATE</x:f>
        <x:v>69694.37789469548</x:v>
      </x:c>
      <x:c r="R3298" s="268" t="n">
        <x:f>O3298-P3298-Q3298-FIXED_COST</x:f>
        <x:v>26025.622105304516</x:v>
      </x:c>
      <x:c r="S3298" s="139" t="str">
        <x:f>IF(AND(L3298&lt;=TOTAL_BED_CAP,N3298&lt;=TEMP_WORKER_CAP),"YES","NO")</x:f>
        <x:v>YES</x:v>
      </x:c>
      <x:c r="T3298" s="139" t="n">
        <x:f>IF(S3298="YES",R3298,-1E+99)</x:f>
        <x:v>26025.622105304516</x:v>
      </x:c>
    </x:row>
    <x:row r="3299">
      <x:c r="A3299" s="139"/>
      <x:c r="B3299" s="139"/>
      <x:c r="C3299" s="139"/>
      <x:c r="D3299" s="139"/>
      <x:c r="E3299" s="139"/>
      <x:c r="F3299" s="139"/>
      <x:c r="G3299" s="139"/>
      <x:c r="H3299" s="139"/>
      <x:c r="I3299" s="266" t="n">
        <x:f>INT((ROW()-ROW($I$46))/((CARROT_CAP+1)*(MESCLUN_CAP+1)))</x:f>
        <x:v>4</x:v>
      </x:c>
      <x:c r="J3299" s="266" t="n">
        <x:f>MOD(INT((ROW()-ROW($I$46))/(MESCLUN_CAP+1)),CARROT_CAP+1)</x:f>
        <x:v>20</x:v>
      </x:c>
      <x:c r="K3299" s="266" t="n">
        <x:f>MOD(ROW()-ROW($I$46),MESCLUN_CAP+1)</x:f>
        <x:v>29</x:v>
      </x:c>
      <x:c r="L3299" s="266" t="n">
        <x:f>SUM(I3299:K3299)</x:f>
        <x:v>53</x:v>
      </x:c>
      <x:c r="M3299" s="267" t="n">
        <x:f>I3299*TOMATO_HOURS*WEEKS*(1+TOMATO_DIM)^I3299+J3299*CARROT_HOURS*WEEKS*(1+CARROT_DIM)^J3299+K3299*MESCLUN_HOURS*WEEKS*(1+MESCLUN_DIM)^K3299</x:f>
        <x:v>3381.214194850113</x:v>
      </x:c>
      <x:c r="N3299" s="267" t="n">
        <x:f>MAX(M3299-FARMER_HOURS,0)/TEMP_HOURS_PER_WORKER</x:f>
        <x:v>1.8480654130903562</x:v>
      </x:c>
      <x:c r="O3299" s="268" t="n">
        <x:f>I3299*TOMATO_PRICE+J3299*CARROT_PRICE+K3299*MESCLUN_PRICE</x:f>
        <x:v>155380</x:v>
      </x:c>
      <x:c r="P3299" s="268" t="n">
        <x:f>I3299*TOMATO_FERTILIZER+J3299*CARROT_FERTILIZER+K3299*MESCLUN_FERTILIZER</x:f>
        <x:v>37840</x:v>
      </x:c>
      <x:c r="Q3299" s="268" t="n">
        <x:f>MIN(M3299,FARMER_HOURS)*FARMER_RATE+MAX(M3299-FARMER_HOURS,0)*TEMP_RATE</x:f>
        <x:v>71201.6353272589</x:v>
      </x:c>
      <x:c r="R3299" s="268" t="n">
        <x:f>O3299-P3299-Q3299-FIXED_COST</x:f>
        <x:v>26338.364672741096</x:v>
      </x:c>
      <x:c r="S3299" s="139" t="str">
        <x:f>IF(AND(L3299&lt;=TOTAL_BED_CAP,N3299&lt;=TEMP_WORKER_CAP),"YES","NO")</x:f>
        <x:v>YES</x:v>
      </x:c>
      <x:c r="T3299" s="139" t="n">
        <x:f>IF(S3299="YES",R3299,-1E+99)</x:f>
        <x:v>26338.364672741096</x:v>
      </x:c>
    </x:row>
    <x:row r="3300">
      <x:c r="A3300" s="139"/>
      <x:c r="B3300" s="139"/>
      <x:c r="C3300" s="139"/>
      <x:c r="D3300" s="139"/>
      <x:c r="E3300" s="139"/>
      <x:c r="F3300" s="139"/>
      <x:c r="G3300" s="139"/>
      <x:c r="H3300" s="139"/>
      <x:c r="I3300" s="266" t="n">
        <x:f>INT((ROW()-ROW($I$46))/((CARROT_CAP+1)*(MESCLUN_CAP+1)))</x:f>
        <x:v>4</x:v>
      </x:c>
      <x:c r="J3300" s="266" t="n">
        <x:f>MOD(INT((ROW()-ROW($I$46))/(MESCLUN_CAP+1)),CARROT_CAP+1)</x:f>
        <x:v>20</x:v>
      </x:c>
      <x:c r="K3300" s="266" t="n">
        <x:f>MOD(ROW()-ROW($I$46),MESCLUN_CAP+1)</x:f>
        <x:v>30</x:v>
      </x:c>
      <x:c r="L3300" s="266" t="n">
        <x:f>SUM(I3300:K3300)</x:f>
        <x:v>54</x:v>
      </x:c>
      <x:c r="M3300" s="267" t="n">
        <x:f>I3300*TOMATO_HOURS*WEEKS*(1+TOMATO_DIM)^I3300+J3300*CARROT_HOURS*WEEKS*(1+CARROT_DIM)^J3300+K3300*MESCLUN_HOURS*WEEKS*(1+MESCLUN_DIM)^K3300</x:f>
        <x:v>3469.9239001838832</x:v>
      </x:c>
      <x:c r="N3300" s="267" t="n">
        <x:f>MAX(M3300-FARMER_HOURS,0)/TEMP_HOURS_PER_WORKER</x:f>
        <x:v>1.9096693751276967</x:v>
      </x:c>
      <x:c r="O3300" s="268" t="n">
        <x:f>I3300*TOMATO_PRICE+J3300*CARROT_PRICE+K3300*MESCLUN_PRICE</x:f>
        <x:v>158080</x:v>
      </x:c>
      <x:c r="P3300" s="268" t="n">
        <x:f>I3300*TOMATO_FERTILIZER+J3300*CARROT_FERTILIZER+K3300*MESCLUN_FERTILIZER</x:f>
        <x:v>38720</x:v>
      </x:c>
      <x:c r="Q3300" s="268" t="n">
        <x:f>MIN(M3300,FARMER_HOURS)*FARMER_RATE+MAX(M3300-FARMER_HOURS,0)*TEMP_RATE</x:f>
        <x:v>72741.73437819241</x:v>
      </x:c>
      <x:c r="R3300" s="268" t="n">
        <x:f>O3300-P3300-Q3300-FIXED_COST</x:f>
        <x:v>26618.265621807586</x:v>
      </x:c>
      <x:c r="S3300" s="139" t="str">
        <x:f>IF(AND(L3300&lt;=TOTAL_BED_CAP,N3300&lt;=TEMP_WORKER_CAP),"YES","NO")</x:f>
        <x:v>YES</x:v>
      </x:c>
      <x:c r="T3300" s="139" t="n">
        <x:f>IF(S3300="YES",R3300,-1E+99)</x:f>
        <x:v>26618.265621807586</x:v>
      </x:c>
    </x:row>
    <x:row r="3301">
      <x:c r="A3301" s="139"/>
      <x:c r="B3301" s="139"/>
      <x:c r="C3301" s="139"/>
      <x:c r="D3301" s="139"/>
      <x:c r="E3301" s="139"/>
      <x:c r="F3301" s="139"/>
      <x:c r="G3301" s="139"/>
      <x:c r="H3301" s="139"/>
      <x:c r="I3301" s="266" t="n">
        <x:f>INT((ROW()-ROW($I$46))/((CARROT_CAP+1)*(MESCLUN_CAP+1)))</x:f>
        <x:v>5</x:v>
      </x:c>
      <x:c r="J3301" s="266" t="n">
        <x:f>MOD(INT((ROW()-ROW($I$46))/(MESCLUN_CAP+1)),CARROT_CAP+1)</x:f>
        <x:v>0</x:v>
      </x:c>
      <x:c r="K3301" s="266" t="n">
        <x:f>MOD(ROW()-ROW($I$46),MESCLUN_CAP+1)</x:f>
        <x:v>0</x:v>
      </x:c>
      <x:c r="L3301" s="266" t="n">
        <x:f>SUM(I3301:K3301)</x:f>
        <x:v>5</x:v>
      </x:c>
      <x:c r="M3301" s="267" t="n">
        <x:f>I3301*TOMATO_HOURS*WEEKS*(1+TOMATO_DIM)^I3301+J3301*CARROT_HOURS*WEEKS*(1+CARROT_DIM)^J3301+K3301*MESCLUN_HOURS*WEEKS*(1+MESCLUN_DIM)^K3301</x:f>
        <x:v>724.7295000000003</x:v>
      </x:c>
      <x:c r="N3301" s="267" t="n">
        <x:f>MAX(M3301-FARMER_HOURS,0)/TEMP_HOURS_PER_WORKER</x:f>
        <x:v>0.0032843750000001786</x:v>
      </x:c>
      <x:c r="O3301" s="268" t="n">
        <x:f>I3301*TOMATO_PRICE+J3301*CARROT_PRICE+K3301*MESCLUN_PRICE</x:f>
        <x:v>44000</x:v>
      </x:c>
      <x:c r="P3301" s="268" t="n">
        <x:f>I3301*TOMATO_FERTILIZER+J3301*CARROT_FERTILIZER+K3301*MESCLUN_FERTILIZER</x:f>
        <x:v>4400</x:v>
      </x:c>
      <x:c r="Q3301" s="268" t="n">
        <x:f>MIN(M3301,FARMER_HOURS)*FARMER_RATE+MAX(M3301-FARMER_HOURS,0)*TEMP_RATE</x:f>
        <x:v>25082.109375000004</x:v>
      </x:c>
      <x:c r="R3301" s="268" t="n">
        <x:f>O3301-P3301-Q3301-FIXED_COST</x:f>
        <x:v>-5482.109375000004</x:v>
      </x:c>
      <x:c r="S3301" s="139" t="str">
        <x:f>IF(AND(L3301&lt;=TOTAL_BED_CAP,N3301&lt;=TEMP_WORKER_CAP),"YES","NO")</x:f>
        <x:v>YES</x:v>
      </x:c>
      <x:c r="T3301" s="139" t="n">
        <x:f>IF(S3301="YES",R3301,-1E+99)</x:f>
        <x:v>-5482.109375000004</x:v>
      </x:c>
    </x:row>
    <x:row r="3302">
      <x:c r="A3302" s="139"/>
      <x:c r="B3302" s="139"/>
      <x:c r="C3302" s="139"/>
      <x:c r="D3302" s="139"/>
      <x:c r="E3302" s="139"/>
      <x:c r="F3302" s="139"/>
      <x:c r="G3302" s="139"/>
      <x:c r="H3302" s="139"/>
      <x:c r="I3302" s="266" t="n">
        <x:f>INT((ROW()-ROW($I$46))/((CARROT_CAP+1)*(MESCLUN_CAP+1)))</x:f>
        <x:v>5</x:v>
      </x:c>
      <x:c r="J3302" s="266" t="n">
        <x:f>MOD(INT((ROW()-ROW($I$46))/(MESCLUN_CAP+1)),CARROT_CAP+1)</x:f>
        <x:v>0</x:v>
      </x:c>
      <x:c r="K3302" s="266" t="n">
        <x:f>MOD(ROW()-ROW($I$46),MESCLUN_CAP+1)</x:f>
        <x:v>1</x:v>
      </x:c>
      <x:c r="L3302" s="266" t="n">
        <x:f>SUM(I3302:K3302)</x:f>
        <x:v>6</x:v>
      </x:c>
      <x:c r="M3302" s="267" t="n">
        <x:f>I3302*TOMATO_HOURS*WEEKS*(1+TOMATO_DIM)^I3302+J3302*CARROT_HOURS*WEEKS*(1+CARROT_DIM)^J3302+K3302*MESCLUN_HOURS*WEEKS*(1+MESCLUN_DIM)^K3302</x:f>
        <x:v>770.2920000000003</x:v>
      </x:c>
      <x:c r="N3302" s="267" t="n">
        <x:f>MAX(M3302-FARMER_HOURS,0)/TEMP_HOURS_PER_WORKER</x:f>
        <x:v>0.03492500000000018</x:v>
      </x:c>
      <x:c r="O3302" s="268" t="n">
        <x:f>I3302*TOMATO_PRICE+J3302*CARROT_PRICE+K3302*MESCLUN_PRICE</x:f>
        <x:v>46700</x:v>
      </x:c>
      <x:c r="P3302" s="268" t="n">
        <x:f>I3302*TOMATO_FERTILIZER+J3302*CARROT_FERTILIZER+K3302*MESCLUN_FERTILIZER</x:f>
        <x:v>5280</x:v>
      </x:c>
      <x:c r="Q3302" s="268" t="n">
        <x:f>MIN(M3302,FARMER_HOURS)*FARMER_RATE+MAX(M3302-FARMER_HOURS,0)*TEMP_RATE</x:f>
        <x:v>25873.125000000004</x:v>
      </x:c>
      <x:c r="R3302" s="268" t="n">
        <x:f>O3302-P3302-Q3302-FIXED_COST</x:f>
        <x:v>-4453.125000000004</x:v>
      </x:c>
      <x:c r="S3302" s="139" t="str">
        <x:f>IF(AND(L3302&lt;=TOTAL_BED_CAP,N3302&lt;=TEMP_WORKER_CAP),"YES","NO")</x:f>
        <x:v>YES</x:v>
      </x:c>
      <x:c r="T3302" s="139" t="n">
        <x:f>IF(S3302="YES",R3302,-1E+99)</x:f>
        <x:v>-4453.125000000004</x:v>
      </x:c>
    </x:row>
    <x:row r="3303">
      <x:c r="A3303" s="139"/>
      <x:c r="B3303" s="139"/>
      <x:c r="C3303" s="139"/>
      <x:c r="D3303" s="139"/>
      <x:c r="E3303" s="139"/>
      <x:c r="F3303" s="139"/>
      <x:c r="G3303" s="139"/>
      <x:c r="H3303" s="139"/>
      <x:c r="I3303" s="266" t="n">
        <x:f>INT((ROW()-ROW($I$46))/((CARROT_CAP+1)*(MESCLUN_CAP+1)))</x:f>
        <x:v>5</x:v>
      </x:c>
      <x:c r="J3303" s="266" t="n">
        <x:f>MOD(INT((ROW()-ROW($I$46))/(MESCLUN_CAP+1)),CARROT_CAP+1)</x:f>
        <x:v>0</x:v>
      </x:c>
      <x:c r="K3303" s="266" t="n">
        <x:f>MOD(ROW()-ROW($I$46),MESCLUN_CAP+1)</x:f>
        <x:v>2</x:v>
      </x:c>
      <x:c r="L3303" s="266" t="n">
        <x:f>SUM(I3303:K3303)</x:f>
        <x:v>7</x:v>
      </x:c>
      <x:c r="M3303" s="267" t="n">
        <x:f>I3303*TOMATO_HOURS*WEEKS*(1+TOMATO_DIM)^I3303+J3303*CARROT_HOURS*WEEKS*(1+CARROT_DIM)^J3303+K3303*MESCLUN_HOURS*WEEKS*(1+MESCLUN_DIM)^K3303</x:f>
        <x:v>816.9935625000003</x:v>
      </x:c>
      <x:c r="N3303" s="267" t="n">
        <x:f>MAX(M3303-FARMER_HOURS,0)/TEMP_HOURS_PER_WORKER</x:f>
        <x:v>0.0673566406250002</x:v>
      </x:c>
      <x:c r="O3303" s="268" t="n">
        <x:f>I3303*TOMATO_PRICE+J3303*CARROT_PRICE+K3303*MESCLUN_PRICE</x:f>
        <x:v>49400</x:v>
      </x:c>
      <x:c r="P3303" s="268" t="n">
        <x:f>I3303*TOMATO_FERTILIZER+J3303*CARROT_FERTILIZER+K3303*MESCLUN_FERTILIZER</x:f>
        <x:v>6160</x:v>
      </x:c>
      <x:c r="Q3303" s="268" t="n">
        <x:f>MIN(M3303,FARMER_HOURS)*FARMER_RATE+MAX(M3303-FARMER_HOURS,0)*TEMP_RATE</x:f>
        <x:v>26683.916015625004</x:v>
      </x:c>
      <x:c r="R3303" s="268" t="n">
        <x:f>O3303-P3303-Q3303-FIXED_COST</x:f>
        <x:v>-3443.9160156250036</x:v>
      </x:c>
      <x:c r="S3303" s="139" t="str">
        <x:f>IF(AND(L3303&lt;=TOTAL_BED_CAP,N3303&lt;=TEMP_WORKER_CAP),"YES","NO")</x:f>
        <x:v>YES</x:v>
      </x:c>
      <x:c r="T3303" s="139" t="n">
        <x:f>IF(S3303="YES",R3303,-1E+99)</x:f>
        <x:v>-3443.9160156250036</x:v>
      </x:c>
    </x:row>
    <x:row r="3304">
      <x:c r="A3304" s="139"/>
      <x:c r="B3304" s="139"/>
      <x:c r="C3304" s="139"/>
      <x:c r="D3304" s="139"/>
      <x:c r="E3304" s="139"/>
      <x:c r="F3304" s="139"/>
      <x:c r="G3304" s="139"/>
      <x:c r="H3304" s="139"/>
      <x:c r="I3304" s="266" t="n">
        <x:f>INT((ROW()-ROW($I$46))/((CARROT_CAP+1)*(MESCLUN_CAP+1)))</x:f>
        <x:v>5</x:v>
      </x:c>
      <x:c r="J3304" s="266" t="n">
        <x:f>MOD(INT((ROW()-ROW($I$46))/(MESCLUN_CAP+1)),CARROT_CAP+1)</x:f>
        <x:v>0</x:v>
      </x:c>
      <x:c r="K3304" s="266" t="n">
        <x:f>MOD(ROW()-ROW($I$46),MESCLUN_CAP+1)</x:f>
        <x:v>3</x:v>
      </x:c>
      <x:c r="L3304" s="266" t="n">
        <x:f>SUM(I3304:K3304)</x:f>
        <x:v>8</x:v>
      </x:c>
      <x:c r="M3304" s="267" t="n">
        <x:f>I3304*TOMATO_HOURS*WEEKS*(1+TOMATO_DIM)^I3304+J3304*CARROT_HOURS*WEEKS*(1+CARROT_DIM)^J3304+K3304*MESCLUN_HOURS*WEEKS*(1+MESCLUN_DIM)^K3304</x:f>
        <x:v>864.8555449218752</x:v>
      </x:c>
      <x:c r="N3304" s="267" t="n">
        <x:f>MAX(M3304-FARMER_HOURS,0)/TEMP_HOURS_PER_WORKER</x:f>
        <x:v>0.1005941284179689</x:v>
      </x:c>
      <x:c r="O3304" s="268" t="n">
        <x:f>I3304*TOMATO_PRICE+J3304*CARROT_PRICE+K3304*MESCLUN_PRICE</x:f>
        <x:v>52100</x:v>
      </x:c>
      <x:c r="P3304" s="268" t="n">
        <x:f>I3304*TOMATO_FERTILIZER+J3304*CARROT_FERTILIZER+K3304*MESCLUN_FERTILIZER</x:f>
        <x:v>7040</x:v>
      </x:c>
      <x:c r="Q3304" s="268" t="n">
        <x:f>MIN(M3304,FARMER_HOURS)*FARMER_RATE+MAX(M3304-FARMER_HOURS,0)*TEMP_RATE</x:f>
        <x:v>27514.853210449222</x:v>
      </x:c>
      <x:c r="R3304" s="268" t="n">
        <x:f>O3304-P3304-Q3304-FIXED_COST</x:f>
        <x:v>-2454.8532104492224</x:v>
      </x:c>
      <x:c r="S3304" s="139" t="str">
        <x:f>IF(AND(L3304&lt;=TOTAL_BED_CAP,N3304&lt;=TEMP_WORKER_CAP),"YES","NO")</x:f>
        <x:v>YES</x:v>
      </x:c>
      <x:c r="T3304" s="139" t="n">
        <x:f>IF(S3304="YES",R3304,-1E+99)</x:f>
        <x:v>-2454.8532104492224</x:v>
      </x:c>
    </x:row>
    <x:row r="3305">
      <x:c r="A3305" s="139"/>
      <x:c r="B3305" s="139"/>
      <x:c r="C3305" s="139"/>
      <x:c r="D3305" s="139"/>
      <x:c r="E3305" s="139"/>
      <x:c r="F3305" s="139"/>
      <x:c r="G3305" s="139"/>
      <x:c r="H3305" s="139"/>
      <x:c r="I3305" s="266" t="n">
        <x:f>INT((ROW()-ROW($I$46))/((CARROT_CAP+1)*(MESCLUN_CAP+1)))</x:f>
        <x:v>5</x:v>
      </x:c>
      <x:c r="J3305" s="266" t="n">
        <x:f>MOD(INT((ROW()-ROW($I$46))/(MESCLUN_CAP+1)),CARROT_CAP+1)</x:f>
        <x:v>0</x:v>
      </x:c>
      <x:c r="K3305" s="266" t="n">
        <x:f>MOD(ROW()-ROW($I$46),MESCLUN_CAP+1)</x:f>
        <x:v>4</x:v>
      </x:c>
      <x:c r="L3305" s="266" t="n">
        <x:f>SUM(I3305:K3305)</x:f>
        <x:v>9</x:v>
      </x:c>
      <x:c r="M3305" s="267" t="n">
        <x:f>I3305*TOMATO_HOURS*WEEKS*(1+TOMATO_DIM)^I3305+J3305*CARROT_HOURS*WEEKS*(1+CARROT_DIM)^J3305+K3305*MESCLUN_HOURS*WEEKS*(1+MESCLUN_DIM)^K3305</x:f>
        <x:v>913.8996606445314</x:v>
      </x:c>
      <x:c r="N3305" s="267" t="n">
        <x:f>MAX(M3305-FARMER_HOURS,0)/TEMP_HOURS_PER_WORKER</x:f>
        <x:v>0.13465254211425792</x:v>
      </x:c>
      <x:c r="O3305" s="268" t="n">
        <x:f>I3305*TOMATO_PRICE+J3305*CARROT_PRICE+K3305*MESCLUN_PRICE</x:f>
        <x:v>54800</x:v>
      </x:c>
      <x:c r="P3305" s="268" t="n">
        <x:f>I3305*TOMATO_FERTILIZER+J3305*CARROT_FERTILIZER+K3305*MESCLUN_FERTILIZER</x:f>
        <x:v>7920</x:v>
      </x:c>
      <x:c r="Q3305" s="268" t="n">
        <x:f>MIN(M3305,FARMER_HOURS)*FARMER_RATE+MAX(M3305-FARMER_HOURS,0)*TEMP_RATE</x:f>
        <x:v>28366.31355285645</x:v>
      </x:c>
      <x:c r="R3305" s="268" t="n">
        <x:f>O3305-P3305-Q3305-FIXED_COST</x:f>
        <x:v>-1486.313552856449</x:v>
      </x:c>
      <x:c r="S3305" s="139" t="str">
        <x:f>IF(AND(L3305&lt;=TOTAL_BED_CAP,N3305&lt;=TEMP_WORKER_CAP),"YES","NO")</x:f>
        <x:v>YES</x:v>
      </x:c>
      <x:c r="T3305" s="139" t="n">
        <x:f>IF(S3305="YES",R3305,-1E+99)</x:f>
        <x:v>-1486.313552856449</x:v>
      </x:c>
    </x:row>
    <x:row r="3306">
      <x:c r="A3306" s="139"/>
      <x:c r="B3306" s="139"/>
      <x:c r="C3306" s="139"/>
      <x:c r="D3306" s="139"/>
      <x:c r="E3306" s="139"/>
      <x:c r="F3306" s="139"/>
      <x:c r="G3306" s="139"/>
      <x:c r="H3306" s="139"/>
      <x:c r="I3306" s="266" t="n">
        <x:f>INT((ROW()-ROW($I$46))/((CARROT_CAP+1)*(MESCLUN_CAP+1)))</x:f>
        <x:v>5</x:v>
      </x:c>
      <x:c r="J3306" s="266" t="n">
        <x:f>MOD(INT((ROW()-ROW($I$46))/(MESCLUN_CAP+1)),CARROT_CAP+1)</x:f>
        <x:v>0</x:v>
      </x:c>
      <x:c r="K3306" s="266" t="n">
        <x:f>MOD(ROW()-ROW($I$46),MESCLUN_CAP+1)</x:f>
        <x:v>5</x:v>
      </x:c>
      <x:c r="L3306" s="266" t="n">
        <x:f>SUM(I3306:K3306)</x:f>
        <x:v>10</x:v>
      </x:c>
      <x:c r="M3306" s="267" t="n">
        <x:f>I3306*TOMATO_HOURS*WEEKS*(1+TOMATO_DIM)^I3306+J3306*CARROT_HOURS*WEEKS*(1+CARROT_DIM)^J3306+K3306*MESCLUN_HOURS*WEEKS*(1+MESCLUN_DIM)^K3306</x:f>
        <x:v>964.1479845657351</x:v>
      </x:c>
      <x:c r="N3306" s="267" t="n">
        <x:f>MAX(M3306-FARMER_HOURS,0)/TEMP_HOURS_PER_WORKER</x:f>
        <x:v>0.16954721150398272</x:v>
      </x:c>
      <x:c r="O3306" s="268" t="n">
        <x:f>I3306*TOMATO_PRICE+J3306*CARROT_PRICE+K3306*MESCLUN_PRICE</x:f>
        <x:v>57500</x:v>
      </x:c>
      <x:c r="P3306" s="268" t="n">
        <x:f>I3306*TOMATO_FERTILIZER+J3306*CARROT_FERTILIZER+K3306*MESCLUN_FERTILIZER</x:f>
        <x:v>8800</x:v>
      </x:c>
      <x:c r="Q3306" s="268" t="n">
        <x:f>MIN(M3306,FARMER_HOURS)*FARMER_RATE+MAX(M3306-FARMER_HOURS,0)*TEMP_RATE</x:f>
        <x:v>29238.680287599567</x:v>
      </x:c>
      <x:c r="R3306" s="268" t="n">
        <x:f>O3306-P3306-Q3306-FIXED_COST</x:f>
        <x:v>-538.6802875995672</x:v>
      </x:c>
      <x:c r="S3306" s="139" t="str">
        <x:f>IF(AND(L3306&lt;=TOTAL_BED_CAP,N3306&lt;=TEMP_WORKER_CAP),"YES","NO")</x:f>
        <x:v>YES</x:v>
      </x:c>
      <x:c r="T3306" s="139" t="n">
        <x:f>IF(S3306="YES",R3306,-1E+99)</x:f>
        <x:v>-538.6802875995672</x:v>
      </x:c>
    </x:row>
    <x:row r="3307">
      <x:c r="A3307" s="139"/>
      <x:c r="B3307" s="139"/>
      <x:c r="C3307" s="139"/>
      <x:c r="D3307" s="139"/>
      <x:c r="E3307" s="139"/>
      <x:c r="F3307" s="139"/>
      <x:c r="G3307" s="139"/>
      <x:c r="H3307" s="139"/>
      <x:c r="I3307" s="266" t="n">
        <x:f>INT((ROW()-ROW($I$46))/((CARROT_CAP+1)*(MESCLUN_CAP+1)))</x:f>
        <x:v>5</x:v>
      </x:c>
      <x:c r="J3307" s="266" t="n">
        <x:f>MOD(INT((ROW()-ROW($I$46))/(MESCLUN_CAP+1)),CARROT_CAP+1)</x:f>
        <x:v>0</x:v>
      </x:c>
      <x:c r="K3307" s="266" t="n">
        <x:f>MOD(ROW()-ROW($I$46),MESCLUN_CAP+1)</x:f>
        <x:v>6</x:v>
      </x:c>
      <x:c r="L3307" s="266" t="n">
        <x:f>SUM(I3307:K3307)</x:f>
        <x:v>11</x:v>
      </x:c>
      <x:c r="M3307" s="267" t="n">
        <x:f>I3307*TOMATO_HOURS*WEEKS*(1+TOMATO_DIM)^I3307+J3307*CARROT_HOURS*WEEKS*(1+CARROT_DIM)^J3307+K3307*MESCLUN_HOURS*WEEKS*(1+MESCLUN_DIM)^K3307</x:f>
        <x:v>1015.622958747368</x:v>
      </x:c>
      <x:c r="N3307" s="267" t="n">
        <x:f>MAX(M3307-FARMER_HOURS,0)/TEMP_HOURS_PER_WORKER</x:f>
        <x:v>0.2052937213523389</x:v>
      </x:c>
      <x:c r="O3307" s="268" t="n">
        <x:f>I3307*TOMATO_PRICE+J3307*CARROT_PRICE+K3307*MESCLUN_PRICE</x:f>
        <x:v>60200</x:v>
      </x:c>
      <x:c r="P3307" s="268" t="n">
        <x:f>I3307*TOMATO_FERTILIZER+J3307*CARROT_FERTILIZER+K3307*MESCLUN_FERTILIZER</x:f>
        <x:v>9680</x:v>
      </x:c>
      <x:c r="Q3307" s="268" t="n">
        <x:f>MIN(M3307,FARMER_HOURS)*FARMER_RATE+MAX(M3307-FARMER_HOURS,0)*TEMP_RATE</x:f>
        <x:v>30132.343033808473</x:v>
      </x:c>
      <x:c r="R3307" s="268" t="n">
        <x:f>O3307-P3307-Q3307-FIXED_COST</x:f>
        <x:v>387.6569661915273</x:v>
      </x:c>
      <x:c r="S3307" s="139" t="str">
        <x:f>IF(AND(L3307&lt;=TOTAL_BED_CAP,N3307&lt;=TEMP_WORKER_CAP),"YES","NO")</x:f>
        <x:v>YES</x:v>
      </x:c>
      <x:c r="T3307" s="139" t="n">
        <x:f>IF(S3307="YES",R3307,-1E+99)</x:f>
        <x:v>387.6569661915273</x:v>
      </x:c>
    </x:row>
    <x:row r="3308">
      <x:c r="A3308" s="139"/>
      <x:c r="B3308" s="139"/>
      <x:c r="C3308" s="139"/>
      <x:c r="D3308" s="139"/>
      <x:c r="E3308" s="139"/>
      <x:c r="F3308" s="139"/>
      <x:c r="G3308" s="139"/>
      <x:c r="H3308" s="139"/>
      <x:c r="I3308" s="266" t="n">
        <x:f>INT((ROW()-ROW($I$46))/((CARROT_CAP+1)*(MESCLUN_CAP+1)))</x:f>
        <x:v>5</x:v>
      </x:c>
      <x:c r="J3308" s="266" t="n">
        <x:f>MOD(INT((ROW()-ROW($I$46))/(MESCLUN_CAP+1)),CARROT_CAP+1)</x:f>
        <x:v>0</x:v>
      </x:c>
      <x:c r="K3308" s="266" t="n">
        <x:f>MOD(ROW()-ROW($I$46),MESCLUN_CAP+1)</x:f>
        <x:v>7</x:v>
      </x:c>
      <x:c r="L3308" s="266" t="n">
        <x:f>SUM(I3308:K3308)</x:f>
        <x:v>12</x:v>
      </x:c>
      <x:c r="M3308" s="267" t="n">
        <x:f>I3308*TOMATO_HOURS*WEEKS*(1+TOMATO_DIM)^I3308+J3308*CARROT_HOURS*WEEKS*(1+CARROT_DIM)^J3308+K3308*MESCLUN_HOURS*WEEKS*(1+MESCLUN_DIM)^K3308</x:f>
        <x:v>1068.3473981453285</x:v>
      </x:c>
      <x:c r="N3308" s="267" t="n">
        <x:f>MAX(M3308-FARMER_HOURS,0)/TEMP_HOURS_PER_WORKER</x:f>
        <x:v>0.24190791537870035</x:v>
      </x:c>
      <x:c r="O3308" s="268" t="n">
        <x:f>I3308*TOMATO_PRICE+J3308*CARROT_PRICE+K3308*MESCLUN_PRICE</x:f>
        <x:v>62900</x:v>
      </x:c>
      <x:c r="P3308" s="268" t="n">
        <x:f>I3308*TOMATO_FERTILIZER+J3308*CARROT_FERTILIZER+K3308*MESCLUN_FERTILIZER</x:f>
        <x:v>10560</x:v>
      </x:c>
      <x:c r="Q3308" s="268" t="n">
        <x:f>MIN(M3308,FARMER_HOURS)*FARMER_RATE+MAX(M3308-FARMER_HOURS,0)*TEMP_RATE</x:f>
        <x:v>31047.69788446751</x:v>
      </x:c>
      <x:c r="R3308" s="268" t="n">
        <x:f>O3308-P3308-Q3308-FIXED_COST</x:f>
        <x:v>1292.3021155324896</x:v>
      </x:c>
      <x:c r="S3308" s="139" t="str">
        <x:f>IF(AND(L3308&lt;=TOTAL_BED_CAP,N3308&lt;=TEMP_WORKER_CAP),"YES","NO")</x:f>
        <x:v>YES</x:v>
      </x:c>
      <x:c r="T3308" s="139" t="n">
        <x:f>IF(S3308="YES",R3308,-1E+99)</x:f>
        <x:v>1292.3021155324896</x:v>
      </x:c>
    </x:row>
    <x:row r="3309">
      <x:c r="A3309" s="139"/>
      <x:c r="B3309" s="139"/>
      <x:c r="C3309" s="139"/>
      <x:c r="D3309" s="139"/>
      <x:c r="E3309" s="139"/>
      <x:c r="F3309" s="139"/>
      <x:c r="G3309" s="139"/>
      <x:c r="H3309" s="139"/>
      <x:c r="I3309" s="266" t="n">
        <x:f>INT((ROW()-ROW($I$46))/((CARROT_CAP+1)*(MESCLUN_CAP+1)))</x:f>
        <x:v>5</x:v>
      </x:c>
      <x:c r="J3309" s="266" t="n">
        <x:f>MOD(INT((ROW()-ROW($I$46))/(MESCLUN_CAP+1)),CARROT_CAP+1)</x:f>
        <x:v>0</x:v>
      </x:c>
      <x:c r="K3309" s="266" t="n">
        <x:f>MOD(ROW()-ROW($I$46),MESCLUN_CAP+1)</x:f>
        <x:v>8</x:v>
      </x:c>
      <x:c r="L3309" s="266" t="n">
        <x:f>SUM(I3309:K3309)</x:f>
        <x:v>13</x:v>
      </x:c>
      <x:c r="M3309" s="267" t="n">
        <x:f>I3309*TOMATO_HOURS*WEEKS*(1+TOMATO_DIM)^I3309+J3309*CARROT_HOURS*WEEKS*(1+CARROT_DIM)^J3309+K3309*MESCLUN_HOURS*WEEKS*(1+MESCLUN_DIM)^K3309</x:f>
        <x:v>1122.3444964253085</x:v>
      </x:c>
      <x:c r="N3309" s="267" t="n">
        <x:f>MAX(M3309-FARMER_HOURS,0)/TEMP_HOURS_PER_WORKER</x:f>
        <x:v>0.27940590029535317</x:v>
      </x:c>
      <x:c r="O3309" s="268" t="n">
        <x:f>I3309*TOMATO_PRICE+J3309*CARROT_PRICE+K3309*MESCLUN_PRICE</x:f>
        <x:v>65600</x:v>
      </x:c>
      <x:c r="P3309" s="268" t="n">
        <x:f>I3309*TOMATO_FERTILIZER+J3309*CARROT_FERTILIZER+K3309*MESCLUN_FERTILIZER</x:f>
        <x:v>11440</x:v>
      </x:c>
      <x:c r="Q3309" s="268" t="n">
        <x:f>MIN(M3309,FARMER_HOURS)*FARMER_RATE+MAX(M3309-FARMER_HOURS,0)*TEMP_RATE</x:f>
        <x:v>31985.14750738383</x:v>
      </x:c>
      <x:c r="R3309" s="268" t="n">
        <x:f>O3309-P3309-Q3309-FIXED_COST</x:f>
        <x:v>2174.85249261617</x:v>
      </x:c>
      <x:c r="S3309" s="139" t="str">
        <x:f>IF(AND(L3309&lt;=TOTAL_BED_CAP,N3309&lt;=TEMP_WORKER_CAP),"YES","NO")</x:f>
        <x:v>YES</x:v>
      </x:c>
      <x:c r="T3309" s="139" t="n">
        <x:f>IF(S3309="YES",R3309,-1E+99)</x:f>
        <x:v>2174.85249261617</x:v>
      </x:c>
    </x:row>
    <x:row r="3310">
      <x:c r="A3310" s="139"/>
      <x:c r="B3310" s="139"/>
      <x:c r="C3310" s="139"/>
      <x:c r="D3310" s="139"/>
      <x:c r="E3310" s="139"/>
      <x:c r="F3310" s="139"/>
      <x:c r="G3310" s="139"/>
      <x:c r="H3310" s="139"/>
      <x:c r="I3310" s="266" t="n">
        <x:f>INT((ROW()-ROW($I$46))/((CARROT_CAP+1)*(MESCLUN_CAP+1)))</x:f>
        <x:v>5</x:v>
      </x:c>
      <x:c r="J3310" s="266" t="n">
        <x:f>MOD(INT((ROW()-ROW($I$46))/(MESCLUN_CAP+1)),CARROT_CAP+1)</x:f>
        <x:v>0</x:v>
      </x:c>
      <x:c r="K3310" s="266" t="n">
        <x:f>MOD(ROW()-ROW($I$46),MESCLUN_CAP+1)</x:f>
        <x:v>9</x:v>
      </x:c>
      <x:c r="L3310" s="266" t="n">
        <x:f>SUM(I3310:K3310)</x:f>
        <x:v>14</x:v>
      </x:c>
      <x:c r="M3310" s="267" t="n">
        <x:f>I3310*TOMATO_HOURS*WEEKS*(1+TOMATO_DIM)^I3310+J3310*CARROT_HOURS*WEEKS*(1+CARROT_DIM)^J3310+K3310*MESCLUN_HOURS*WEEKS*(1+MESCLUN_DIM)^K3310</x:f>
        <x:v>1177.637831865703</x:v>
      </x:c>
      <x:c r="N3310" s="267" t="n">
        <x:f>MAX(M3310-FARMER_HOURS,0)/TEMP_HOURS_PER_WORKER</x:f>
        <x:v>0.31780404990673816</x:v>
      </x:c>
      <x:c r="O3310" s="268" t="n">
        <x:f>I3310*TOMATO_PRICE+J3310*CARROT_PRICE+K3310*MESCLUN_PRICE</x:f>
        <x:v>68300</x:v>
      </x:c>
      <x:c r="P3310" s="268" t="n">
        <x:f>I3310*TOMATO_FERTILIZER+J3310*CARROT_FERTILIZER+K3310*MESCLUN_FERTILIZER</x:f>
        <x:v>12320</x:v>
      </x:c>
      <x:c r="Q3310" s="268" t="n">
        <x:f>MIN(M3310,FARMER_HOURS)*FARMER_RATE+MAX(M3310-FARMER_HOURS,0)*TEMP_RATE</x:f>
        <x:v>32945.101247668455</x:v>
      </x:c>
      <x:c r="R3310" s="268" t="n">
        <x:f>O3310-P3310-Q3310-FIXED_COST</x:f>
        <x:v>3034.8987523315445</x:v>
      </x:c>
      <x:c r="S3310" s="139" t="str">
        <x:f>IF(AND(L3310&lt;=TOTAL_BED_CAP,N3310&lt;=TEMP_WORKER_CAP),"YES","NO")</x:f>
        <x:v>YES</x:v>
      </x:c>
      <x:c r="T3310" s="139" t="n">
        <x:f>IF(S3310="YES",R3310,-1E+99)</x:f>
        <x:v>3034.8987523315445</x:v>
      </x:c>
    </x:row>
    <x:row r="3311">
      <x:c r="A3311" s="139"/>
      <x:c r="B3311" s="139"/>
      <x:c r="C3311" s="139"/>
      <x:c r="D3311" s="139"/>
      <x:c r="E3311" s="139"/>
      <x:c r="F3311" s="139"/>
      <x:c r="G3311" s="139"/>
      <x:c r="H3311" s="139"/>
      <x:c r="I3311" s="266" t="n">
        <x:f>INT((ROW()-ROW($I$46))/((CARROT_CAP+1)*(MESCLUN_CAP+1)))</x:f>
        <x:v>5</x:v>
      </x:c>
      <x:c r="J3311" s="266" t="n">
        <x:f>MOD(INT((ROW()-ROW($I$46))/(MESCLUN_CAP+1)),CARROT_CAP+1)</x:f>
        <x:v>0</x:v>
      </x:c>
      <x:c r="K3311" s="266" t="n">
        <x:f>MOD(ROW()-ROW($I$46),MESCLUN_CAP+1)</x:f>
        <x:v>10</x:v>
      </x:c>
      <x:c r="L3311" s="266" t="n">
        <x:f>SUM(I3311:K3311)</x:f>
        <x:v>15</x:v>
      </x:c>
      <x:c r="M3311" s="267" t="n">
        <x:f>I3311*TOMATO_HOURS*WEEKS*(1+TOMATO_DIM)^I3311+J3311*CARROT_HOURS*WEEKS*(1+CARROT_DIM)^J3311+K3311*MESCLUN_HOURS*WEEKS*(1+MESCLUN_DIM)^K3311</x:f>
        <x:v>1234.2513733489159</x:v>
      </x:c>
      <x:c r="N3311" s="267" t="n">
        <x:f>MAX(M3311-FARMER_HOURS,0)/TEMP_HOURS_PER_WORKER</x:f>
        <x:v>0.35711900927008045</x:v>
      </x:c>
      <x:c r="O3311" s="268" t="n">
        <x:f>I3311*TOMATO_PRICE+J3311*CARROT_PRICE+K3311*MESCLUN_PRICE</x:f>
        <x:v>71000</x:v>
      </x:c>
      <x:c r="P3311" s="268" t="n">
        <x:f>I3311*TOMATO_FERTILIZER+J3311*CARROT_FERTILIZER+K3311*MESCLUN_FERTILIZER</x:f>
        <x:v>13200</x:v>
      </x:c>
      <x:c r="Q3311" s="268" t="n">
        <x:f>MIN(M3311,FARMER_HOURS)*FARMER_RATE+MAX(M3311-FARMER_HOURS,0)*TEMP_RATE</x:f>
        <x:v>33927.97523175201</x:v>
      </x:c>
      <x:c r="R3311" s="268" t="n">
        <x:f>O3311-P3311-Q3311-FIXED_COST</x:f>
        <x:v>3872.0247682479894</x:v>
      </x:c>
      <x:c r="S3311" s="139" t="str">
        <x:f>IF(AND(L3311&lt;=TOTAL_BED_CAP,N3311&lt;=TEMP_WORKER_CAP),"YES","NO")</x:f>
        <x:v>YES</x:v>
      </x:c>
      <x:c r="T3311" s="139" t="n">
        <x:f>IF(S3311="YES",R3311,-1E+99)</x:f>
        <x:v>3872.0247682479894</x:v>
      </x:c>
    </x:row>
    <x:row r="3312">
      <x:c r="A3312" s="139"/>
      <x:c r="B3312" s="139"/>
      <x:c r="C3312" s="139"/>
      <x:c r="D3312" s="139"/>
      <x:c r="E3312" s="139"/>
      <x:c r="F3312" s="139"/>
      <x:c r="G3312" s="139"/>
      <x:c r="H3312" s="139"/>
      <x:c r="I3312" s="266" t="n">
        <x:f>INT((ROW()-ROW($I$46))/((CARROT_CAP+1)*(MESCLUN_CAP+1)))</x:f>
        <x:v>5</x:v>
      </x:c>
      <x:c r="J3312" s="266" t="n">
        <x:f>MOD(INT((ROW()-ROW($I$46))/(MESCLUN_CAP+1)),CARROT_CAP+1)</x:f>
        <x:v>0</x:v>
      </x:c>
      <x:c r="K3312" s="266" t="n">
        <x:f>MOD(ROW()-ROW($I$46),MESCLUN_CAP+1)</x:f>
        <x:v>11</x:v>
      </x:c>
      <x:c r="L3312" s="266" t="n">
        <x:f>SUM(I3312:K3312)</x:f>
        <x:v>16</x:v>
      </x:c>
      <x:c r="M3312" s="267" t="n">
        <x:f>I3312*TOMATO_HOURS*WEEKS*(1+TOMATO_DIM)^I3312+J3312*CARROT_HOURS*WEEKS*(1+CARROT_DIM)^J3312+K3312*MESCLUN_HOURS*WEEKS*(1+MESCLUN_DIM)^K3312</x:f>
        <x:v>1292.2094864423548</x:v>
      </x:c>
      <x:c r="N3312" s="267" t="n">
        <x:f>MAX(M3312-FARMER_HOURS,0)/TEMP_HOURS_PER_WORKER</x:f>
        <x:v>0.3973676989183019</x:v>
      </x:c>
      <x:c r="O3312" s="268" t="n">
        <x:f>I3312*TOMATO_PRICE+J3312*CARROT_PRICE+K3312*MESCLUN_PRICE</x:f>
        <x:v>73700</x:v>
      </x:c>
      <x:c r="P3312" s="268" t="n">
        <x:f>I3312*TOMATO_FERTILIZER+J3312*CARROT_FERTILIZER+K3312*MESCLUN_FERTILIZER</x:f>
        <x:v>14080</x:v>
      </x:c>
      <x:c r="Q3312" s="268" t="n">
        <x:f>MIN(M3312,FARMER_HOURS)*FARMER_RATE+MAX(M3312-FARMER_HOURS,0)*TEMP_RATE</x:f>
        <x:v>34934.19247295755</x:v>
      </x:c>
      <x:c r="R3312" s="268" t="n">
        <x:f>O3312-P3312-Q3312-FIXED_COST</x:f>
        <x:v>4685.807527042452</x:v>
      </x:c>
      <x:c r="S3312" s="139" t="str">
        <x:f>IF(AND(L3312&lt;=TOTAL_BED_CAP,N3312&lt;=TEMP_WORKER_CAP),"YES","NO")</x:f>
        <x:v>YES</x:v>
      </x:c>
      <x:c r="T3312" s="139" t="n">
        <x:f>IF(S3312="YES",R3312,-1E+99)</x:f>
        <x:v>4685.807527042452</x:v>
      </x:c>
    </x:row>
    <x:row r="3313">
      <x:c r="A3313" s="139"/>
      <x:c r="B3313" s="139"/>
      <x:c r="C3313" s="139"/>
      <x:c r="D3313" s="139"/>
      <x:c r="E3313" s="139"/>
      <x:c r="F3313" s="139"/>
      <x:c r="G3313" s="139"/>
      <x:c r="H3313" s="139"/>
      <x:c r="I3313" s="266" t="n">
        <x:f>INT((ROW()-ROW($I$46))/((CARROT_CAP+1)*(MESCLUN_CAP+1)))</x:f>
        <x:v>5</x:v>
      </x:c>
      <x:c r="J3313" s="266" t="n">
        <x:f>MOD(INT((ROW()-ROW($I$46))/(MESCLUN_CAP+1)),CARROT_CAP+1)</x:f>
        <x:v>0</x:v>
      </x:c>
      <x:c r="K3313" s="266" t="n">
        <x:f>MOD(ROW()-ROW($I$46),MESCLUN_CAP+1)</x:f>
        <x:v>12</x:v>
      </x:c>
      <x:c r="L3313" s="266" t="n">
        <x:f>SUM(I3313:K3313)</x:f>
        <x:v>17</x:v>
      </x:c>
      <x:c r="M3313" s="267" t="n">
        <x:f>I3313*TOMATO_HOURS*WEEKS*(1+TOMATO_DIM)^I3313+J3313*CARROT_HOURS*WEEKS*(1+CARROT_DIM)^J3313+K3313*MESCLUN_HOURS*WEEKS*(1+MESCLUN_DIM)^K3313</x:f>
        <x:v>1351.5369395704192</x:v>
      </x:c>
      <x:c r="N3313" s="267" t="n">
        <x:f>MAX(M3313-FARMER_HOURS,0)/TEMP_HOURS_PER_WORKER</x:f>
        <x:v>0.43856731914612446</x:v>
      </x:c>
      <x:c r="O3313" s="268" t="n">
        <x:f>I3313*TOMATO_PRICE+J3313*CARROT_PRICE+K3313*MESCLUN_PRICE</x:f>
        <x:v>76400</x:v>
      </x:c>
      <x:c r="P3313" s="268" t="n">
        <x:f>I3313*TOMATO_FERTILIZER+J3313*CARROT_FERTILIZER+K3313*MESCLUN_FERTILIZER</x:f>
        <x:v>14960</x:v>
      </x:c>
      <x:c r="Q3313" s="268" t="n">
        <x:f>MIN(M3313,FARMER_HOURS)*FARMER_RATE+MAX(M3313-FARMER_HOURS,0)*TEMP_RATE</x:f>
        <x:v>35964.18297865311</x:v>
      </x:c>
      <x:c r="R3313" s="268" t="n">
        <x:f>O3313-P3313-Q3313-FIXED_COST</x:f>
        <x:v>5475.817021346891</x:v>
      </x:c>
      <x:c r="S3313" s="139" t="str">
        <x:f>IF(AND(L3313&lt;=TOTAL_BED_CAP,N3313&lt;=TEMP_WORKER_CAP),"YES","NO")</x:f>
        <x:v>YES</x:v>
      </x:c>
      <x:c r="T3313" s="139" t="n">
        <x:f>IF(S3313="YES",R3313,-1E+99)</x:f>
        <x:v>5475.817021346891</x:v>
      </x:c>
    </x:row>
    <x:row r="3314">
      <x:c r="A3314" s="139"/>
      <x:c r="B3314" s="139"/>
      <x:c r="C3314" s="139"/>
      <x:c r="D3314" s="139"/>
      <x:c r="E3314" s="139"/>
      <x:c r="F3314" s="139"/>
      <x:c r="G3314" s="139"/>
      <x:c r="H3314" s="139"/>
      <x:c r="I3314" s="266" t="n">
        <x:f>INT((ROW()-ROW($I$46))/((CARROT_CAP+1)*(MESCLUN_CAP+1)))</x:f>
        <x:v>5</x:v>
      </x:c>
      <x:c r="J3314" s="266" t="n">
        <x:f>MOD(INT((ROW()-ROW($I$46))/(MESCLUN_CAP+1)),CARROT_CAP+1)</x:f>
        <x:v>0</x:v>
      </x:c>
      <x:c r="K3314" s="266" t="n">
        <x:f>MOD(ROW()-ROW($I$46),MESCLUN_CAP+1)</x:f>
        <x:v>13</x:v>
      </x:c>
      <x:c r="L3314" s="266" t="n">
        <x:f>SUM(I3314:K3314)</x:f>
        <x:v>18</x:v>
      </x:c>
      <x:c r="M3314" s="267" t="n">
        <x:f>I3314*TOMATO_HOURS*WEEKS*(1+TOMATO_DIM)^I3314+J3314*CARROT_HOURS*WEEKS*(1+CARROT_DIM)^J3314+K3314*MESCLUN_HOURS*WEEKS*(1+MESCLUN_DIM)^K3314</x:f>
        <x:v>1412.2589102788036</x:v>
      </x:c>
      <x:c r="N3314" s="267" t="n">
        <x:f>MAX(M3314-FARMER_HOURS,0)/TEMP_HOURS_PER_WORKER</x:f>
        <x:v>0.48073535436028025</x:v>
      </x:c>
      <x:c r="O3314" s="268" t="n">
        <x:f>I3314*TOMATO_PRICE+J3314*CARROT_PRICE+K3314*MESCLUN_PRICE</x:f>
        <x:v>79100</x:v>
      </x:c>
      <x:c r="P3314" s="268" t="n">
        <x:f>I3314*TOMATO_FERTILIZER+J3314*CARROT_FERTILIZER+K3314*MESCLUN_FERTILIZER</x:f>
        <x:v>15840</x:v>
      </x:c>
      <x:c r="Q3314" s="268" t="n">
        <x:f>MIN(M3314,FARMER_HOURS)*FARMER_RATE+MAX(M3314-FARMER_HOURS,0)*TEMP_RATE</x:f>
        <x:v>37018.38385900701</x:v>
      </x:c>
      <x:c r="R3314" s="268" t="n">
        <x:f>O3314-P3314-Q3314-FIXED_COST</x:f>
        <x:v>6241.616140992992</x:v>
      </x:c>
      <x:c r="S3314" s="139" t="str">
        <x:f>IF(AND(L3314&lt;=TOTAL_BED_CAP,N3314&lt;=TEMP_WORKER_CAP),"YES","NO")</x:f>
        <x:v>YES</x:v>
      </x:c>
      <x:c r="T3314" s="139" t="n">
        <x:f>IF(S3314="YES",R3314,-1E+99)</x:f>
        <x:v>6241.616140992992</x:v>
      </x:c>
    </x:row>
    <x:row r="3315">
      <x:c r="A3315" s="139"/>
      <x:c r="B3315" s="139"/>
      <x:c r="C3315" s="139"/>
      <x:c r="D3315" s="139"/>
      <x:c r="E3315" s="139"/>
      <x:c r="F3315" s="139"/>
      <x:c r="G3315" s="139"/>
      <x:c r="H3315" s="139"/>
      <x:c r="I3315" s="266" t="n">
        <x:f>INT((ROW()-ROW($I$46))/((CARROT_CAP+1)*(MESCLUN_CAP+1)))</x:f>
        <x:v>5</x:v>
      </x:c>
      <x:c r="J3315" s="266" t="n">
        <x:f>MOD(INT((ROW()-ROW($I$46))/(MESCLUN_CAP+1)),CARROT_CAP+1)</x:f>
        <x:v>0</x:v>
      </x:c>
      <x:c r="K3315" s="266" t="n">
        <x:f>MOD(ROW()-ROW($I$46),MESCLUN_CAP+1)</x:f>
        <x:v>14</x:v>
      </x:c>
      <x:c r="L3315" s="266" t="n">
        <x:f>SUM(I3315:K3315)</x:f>
        <x:v>19</x:v>
      </x:c>
      <x:c r="M3315" s="267" t="n">
        <x:f>I3315*TOMATO_HOURS*WEEKS*(1+TOMATO_DIM)^I3315+J3315*CARROT_HOURS*WEEKS*(1+CARROT_DIM)^J3315+K3315*MESCLUN_HOURS*WEEKS*(1+MESCLUN_DIM)^K3315</x:f>
        <x:v>1474.4009915924646</x:v>
      </x:c>
      <x:c r="N3315" s="267" t="n">
        <x:f>MAX(M3315-FARMER_HOURS,0)/TEMP_HOURS_PER_WORKER</x:f>
        <x:v>0.5238895774947671</x:v>
      </x:c>
      <x:c r="O3315" s="268" t="n">
        <x:f>I3315*TOMATO_PRICE+J3315*CARROT_PRICE+K3315*MESCLUN_PRICE</x:f>
        <x:v>81800</x:v>
      </x:c>
      <x:c r="P3315" s="268" t="n">
        <x:f>I3315*TOMATO_FERTILIZER+J3315*CARROT_FERTILIZER+K3315*MESCLUN_FERTILIZER</x:f>
        <x:v>16720</x:v>
      </x:c>
      <x:c r="Q3315" s="268" t="n">
        <x:f>MIN(M3315,FARMER_HOURS)*FARMER_RATE+MAX(M3315-FARMER_HOURS,0)*TEMP_RATE</x:f>
        <x:v>38097.23943736918</x:v>
      </x:c>
      <x:c r="R3315" s="268" t="n">
        <x:f>O3315-P3315-Q3315-FIXED_COST</x:f>
        <x:v>6982.760562630821</x:v>
      </x:c>
      <x:c r="S3315" s="139" t="str">
        <x:f>IF(AND(L3315&lt;=TOTAL_BED_CAP,N3315&lt;=TEMP_WORKER_CAP),"YES","NO")</x:f>
        <x:v>YES</x:v>
      </x:c>
      <x:c r="T3315" s="139" t="n">
        <x:f>IF(S3315="YES",R3315,-1E+99)</x:f>
        <x:v>6982.760562630821</x:v>
      </x:c>
    </x:row>
    <x:row r="3316">
      <x:c r="A3316" s="139"/>
      <x:c r="B3316" s="139"/>
      <x:c r="C3316" s="139"/>
      <x:c r="D3316" s="139"/>
      <x:c r="E3316" s="139"/>
      <x:c r="F3316" s="139"/>
      <x:c r="G3316" s="139"/>
      <x:c r="H3316" s="139"/>
      <x:c r="I3316" s="266" t="n">
        <x:f>INT((ROW()-ROW($I$46))/((CARROT_CAP+1)*(MESCLUN_CAP+1)))</x:f>
        <x:v>5</x:v>
      </x:c>
      <x:c r="J3316" s="266" t="n">
        <x:f>MOD(INT((ROW()-ROW($I$46))/(MESCLUN_CAP+1)),CARROT_CAP+1)</x:f>
        <x:v>0</x:v>
      </x:c>
      <x:c r="K3316" s="266" t="n">
        <x:f>MOD(ROW()-ROW($I$46),MESCLUN_CAP+1)</x:f>
        <x:v>15</x:v>
      </x:c>
      <x:c r="L3316" s="266" t="n">
        <x:f>SUM(I3316:K3316)</x:f>
        <x:v>20</x:v>
      </x:c>
      <x:c r="M3316" s="267" t="n">
        <x:f>I3316*TOMATO_HOURS*WEEKS*(1+TOMATO_DIM)^I3316+J3316*CARROT_HOURS*WEEKS*(1+CARROT_DIM)^J3316+K3316*MESCLUN_HOURS*WEEKS*(1+MESCLUN_DIM)^K3316</x:f>
        <x:v>1537.989198468611</x:v>
      </x:c>
      <x:c r="N3316" s="267" t="n">
        <x:f>MAX(M3316-FARMER_HOURS,0)/TEMP_HOURS_PER_WORKER</x:f>
        <x:v>0.568048054492091</x:v>
      </x:c>
      <x:c r="O3316" s="268" t="n">
        <x:f>I3316*TOMATO_PRICE+J3316*CARROT_PRICE+K3316*MESCLUN_PRICE</x:f>
        <x:v>84500</x:v>
      </x:c>
      <x:c r="P3316" s="268" t="n">
        <x:f>I3316*TOMATO_FERTILIZER+J3316*CARROT_FERTILIZER+K3316*MESCLUN_FERTILIZER</x:f>
        <x:v>17600</x:v>
      </x:c>
      <x:c r="Q3316" s="268" t="n">
        <x:f>MIN(M3316,FARMER_HOURS)*FARMER_RATE+MAX(M3316-FARMER_HOURS,0)*TEMP_RATE</x:f>
        <x:v>39201.20136230227</x:v>
      </x:c>
      <x:c r="R3316" s="268" t="n">
        <x:f>O3316-P3316-Q3316-FIXED_COST</x:f>
        <x:v>7698.798637697728</x:v>
      </x:c>
      <x:c r="S3316" s="139" t="str">
        <x:f>IF(AND(L3316&lt;=TOTAL_BED_CAP,N3316&lt;=TEMP_WORKER_CAP),"YES","NO")</x:f>
        <x:v>YES</x:v>
      </x:c>
      <x:c r="T3316" s="139" t="n">
        <x:f>IF(S3316="YES",R3316,-1E+99)</x:f>
        <x:v>7698.798637697728</x:v>
      </x:c>
    </x:row>
    <x:row r="3317">
      <x:c r="A3317" s="139"/>
      <x:c r="B3317" s="139"/>
      <x:c r="C3317" s="139"/>
      <x:c r="D3317" s="139"/>
      <x:c r="E3317" s="139"/>
      <x:c r="F3317" s="139"/>
      <x:c r="G3317" s="139"/>
      <x:c r="H3317" s="139"/>
      <x:c r="I3317" s="266" t="n">
        <x:f>INT((ROW()-ROW($I$46))/((CARROT_CAP+1)*(MESCLUN_CAP+1)))</x:f>
        <x:v>5</x:v>
      </x:c>
      <x:c r="J3317" s="266" t="n">
        <x:f>MOD(INT((ROW()-ROW($I$46))/(MESCLUN_CAP+1)),CARROT_CAP+1)</x:f>
        <x:v>0</x:v>
      </x:c>
      <x:c r="K3317" s="266" t="n">
        <x:f>MOD(ROW()-ROW($I$46),MESCLUN_CAP+1)</x:f>
        <x:v>16</x:v>
      </x:c>
      <x:c r="L3317" s="266" t="n">
        <x:f>SUM(I3317:K3317)</x:f>
        <x:v>21</x:v>
      </x:c>
      <x:c r="M3317" s="267" t="n">
        <x:f>I3317*TOMATO_HOURS*WEEKS*(1+TOMATO_DIM)^I3317+J3317*CARROT_HOURS*WEEKS*(1+CARROT_DIM)^J3317+K3317*MESCLUN_HOURS*WEEKS*(1+MESCLUN_DIM)^K3317</x:f>
        <x:v>1603.0499743461</x:v>
      </x:c>
      <x:c r="N3317" s="267" t="n">
        <x:f>MAX(M3317-FARMER_HOURS,0)/TEMP_HOURS_PER_WORKER</x:f>
        <x:v>0.6132291488514584</x:v>
      </x:c>
      <x:c r="O3317" s="268" t="n">
        <x:f>I3317*TOMATO_PRICE+J3317*CARROT_PRICE+K3317*MESCLUN_PRICE</x:f>
        <x:v>87200</x:v>
      </x:c>
      <x:c r="P3317" s="268" t="n">
        <x:f>I3317*TOMATO_FERTILIZER+J3317*CARROT_FERTILIZER+K3317*MESCLUN_FERTILIZER</x:f>
        <x:v>18480</x:v>
      </x:c>
      <x:c r="Q3317" s="268" t="n">
        <x:f>MIN(M3317,FARMER_HOURS)*FARMER_RATE+MAX(M3317-FARMER_HOURS,0)*TEMP_RATE</x:f>
        <x:v>40330.72872128646</x:v>
      </x:c>
      <x:c r="R3317" s="268" t="n">
        <x:f>O3317-P3317-Q3317-FIXED_COST</x:f>
        <x:v>8389.271278713539</x:v>
      </x:c>
      <x:c r="S3317" s="139" t="str">
        <x:f>IF(AND(L3317&lt;=TOTAL_BED_CAP,N3317&lt;=TEMP_WORKER_CAP),"YES","NO")</x:f>
        <x:v>YES</x:v>
      </x:c>
      <x:c r="T3317" s="139" t="n">
        <x:f>IF(S3317="YES",R3317,-1E+99)</x:f>
        <x:v>8389.271278713539</x:v>
      </x:c>
    </x:row>
    <x:row r="3318">
      <x:c r="A3318" s="139"/>
      <x:c r="B3318" s="139"/>
      <x:c r="C3318" s="139"/>
      <x:c r="D3318" s="139"/>
      <x:c r="E3318" s="139"/>
      <x:c r="F3318" s="139"/>
      <x:c r="G3318" s="139"/>
      <x:c r="H3318" s="139"/>
      <x:c r="I3318" s="266" t="n">
        <x:f>INT((ROW()-ROW($I$46))/((CARROT_CAP+1)*(MESCLUN_CAP+1)))</x:f>
        <x:v>5</x:v>
      </x:c>
      <x:c r="J3318" s="266" t="n">
        <x:f>MOD(INT((ROW()-ROW($I$46))/(MESCLUN_CAP+1)),CARROT_CAP+1)</x:f>
        <x:v>0</x:v>
      </x:c>
      <x:c r="K3318" s="266" t="n">
        <x:f>MOD(ROW()-ROW($I$46),MESCLUN_CAP+1)</x:f>
        <x:v>17</x:v>
      </x:c>
      <x:c r="L3318" s="266" t="n">
        <x:f>SUM(I3318:K3318)</x:f>
        <x:v>22</x:v>
      </x:c>
      <x:c r="M3318" s="267" t="n">
        <x:f>I3318*TOMATO_HOURS*WEEKS*(1+TOMATO_DIM)^I3318+J3318*CARROT_HOURS*WEEKS*(1+CARROT_DIM)^J3318+K3318*MESCLUN_HOURS*WEEKS*(1+MESCLUN_DIM)^K3318</x:f>
        <x:v>1669.61019779264</x:v>
      </x:c>
      <x:c r="N3318" s="267" t="n">
        <x:f>MAX(M3318-FARMER_HOURS,0)/TEMP_HOURS_PER_WORKER</x:f>
        <x:v>0.6594515262448889</x:v>
      </x:c>
      <x:c r="O3318" s="268" t="n">
        <x:f>I3318*TOMATO_PRICE+J3318*CARROT_PRICE+K3318*MESCLUN_PRICE</x:f>
        <x:v>89900</x:v>
      </x:c>
      <x:c r="P3318" s="268" t="n">
        <x:f>I3318*TOMATO_FERTILIZER+J3318*CARROT_FERTILIZER+K3318*MESCLUN_FERTILIZER</x:f>
        <x:v>19360</x:v>
      </x:c>
      <x:c r="Q3318" s="268" t="n">
        <x:f>MIN(M3318,FARMER_HOURS)*FARMER_RATE+MAX(M3318-FARMER_HOURS,0)*TEMP_RATE</x:f>
        <x:v>41486.288156122224</x:v>
      </x:c>
      <x:c r="R3318" s="268" t="n">
        <x:f>O3318-P3318-Q3318-FIXED_COST</x:f>
        <x:v>9053.711843877776</x:v>
      </x:c>
      <x:c r="S3318" s="139" t="str">
        <x:f>IF(AND(L3318&lt;=TOTAL_BED_CAP,N3318&lt;=TEMP_WORKER_CAP),"YES","NO")</x:f>
        <x:v>YES</x:v>
      </x:c>
      <x:c r="T3318" s="139" t="n">
        <x:f>IF(S3318="YES",R3318,-1E+99)</x:f>
        <x:v>9053.711843877776</x:v>
      </x:c>
    </x:row>
    <x:row r="3319">
      <x:c r="A3319" s="139"/>
      <x:c r="B3319" s="139"/>
      <x:c r="C3319" s="139"/>
      <x:c r="D3319" s="139"/>
      <x:c r="E3319" s="139"/>
      <x:c r="F3319" s="139"/>
      <x:c r="G3319" s="139"/>
      <x:c r="H3319" s="139"/>
      <x:c r="I3319" s="266" t="n">
        <x:f>INT((ROW()-ROW($I$46))/((CARROT_CAP+1)*(MESCLUN_CAP+1)))</x:f>
        <x:v>5</x:v>
      </x:c>
      <x:c r="J3319" s="266" t="n">
        <x:f>MOD(INT((ROW()-ROW($I$46))/(MESCLUN_CAP+1)),CARROT_CAP+1)</x:f>
        <x:v>0</x:v>
      </x:c>
      <x:c r="K3319" s="266" t="n">
        <x:f>MOD(ROW()-ROW($I$46),MESCLUN_CAP+1)</x:f>
        <x:v>18</x:v>
      </x:c>
      <x:c r="L3319" s="266" t="n">
        <x:f>SUM(I3319:K3319)</x:f>
        <x:v>23</x:v>
      </x:c>
      <x:c r="M3319" s="267" t="n">
        <x:f>I3319*TOMATO_HOURS*WEEKS*(1+TOMATO_DIM)^I3319+J3319*CARROT_HOURS*WEEKS*(1+CARROT_DIM)^J3319+K3319*MESCLUN_HOURS*WEEKS*(1+MESCLUN_DIM)^K3319</x:f>
        <x:v>1737.6971892512274</x:v>
      </x:c>
      <x:c r="N3319" s="267" t="n">
        <x:f>MAX(M3319-FARMER_HOURS,0)/TEMP_HOURS_PER_WORKER</x:f>
        <x:v>0.7067341592022413</x:v>
      </x:c>
      <x:c r="O3319" s="268" t="n">
        <x:f>I3319*TOMATO_PRICE+J3319*CARROT_PRICE+K3319*MESCLUN_PRICE</x:f>
        <x:v>92600</x:v>
      </x:c>
      <x:c r="P3319" s="268" t="n">
        <x:f>I3319*TOMATO_FERTILIZER+J3319*CARROT_FERTILIZER+K3319*MESCLUN_FERTILIZER</x:f>
        <x:v>20240</x:v>
      </x:c>
      <x:c r="Q3319" s="268" t="n">
        <x:f>MIN(M3319,FARMER_HOURS)*FARMER_RATE+MAX(M3319-FARMER_HOURS,0)*TEMP_RATE</x:f>
        <x:v>42668.35398005603</x:v>
      </x:c>
      <x:c r="R3319" s="268" t="n">
        <x:f>O3319-P3319-Q3319-FIXED_COST</x:f>
        <x:v>9691.646019943968</x:v>
      </x:c>
      <x:c r="S3319" s="139" t="str">
        <x:f>IF(AND(L3319&lt;=TOTAL_BED_CAP,N3319&lt;=TEMP_WORKER_CAP),"YES","NO")</x:f>
        <x:v>YES</x:v>
      </x:c>
      <x:c r="T3319" s="139" t="n">
        <x:f>IF(S3319="YES",R3319,-1E+99)</x:f>
        <x:v>9691.646019943968</x:v>
      </x:c>
    </x:row>
    <x:row r="3320">
      <x:c r="A3320" s="139"/>
      <x:c r="B3320" s="139"/>
      <x:c r="C3320" s="139"/>
      <x:c r="D3320" s="139"/>
      <x:c r="E3320" s="139"/>
      <x:c r="F3320" s="139"/>
      <x:c r="G3320" s="139"/>
      <x:c r="H3320" s="139"/>
      <x:c r="I3320" s="266" t="n">
        <x:f>INT((ROW()-ROW($I$46))/((CARROT_CAP+1)*(MESCLUN_CAP+1)))</x:f>
        <x:v>5</x:v>
      </x:c>
      <x:c r="J3320" s="266" t="n">
        <x:f>MOD(INT((ROW()-ROW($I$46))/(MESCLUN_CAP+1)),CARROT_CAP+1)</x:f>
        <x:v>0</x:v>
      </x:c>
      <x:c r="K3320" s="266" t="n">
        <x:f>MOD(ROW()-ROW($I$46),MESCLUN_CAP+1)</x:f>
        <x:v>19</x:v>
      </x:c>
      <x:c r="L3320" s="266" t="n">
        <x:f>SUM(I3320:K3320)</x:f>
        <x:v>24</x:v>
      </x:c>
      <x:c r="M3320" s="267" t="n">
        <x:f>I3320*TOMATO_HOURS*WEEKS*(1+TOMATO_DIM)^I3320+J3320*CARROT_HOURS*WEEKS*(1+CARROT_DIM)^J3320+K3320*MESCLUN_HOURS*WEEKS*(1+MESCLUN_DIM)^K3320</x:f>
        <x:v>1807.3387178872495</x:v>
      </x:c>
      <x:c r="N3320" s="267" t="n">
        <x:f>MAX(M3320-FARMER_HOURS,0)/TEMP_HOURS_PER_WORKER</x:f>
        <x:v>0.7550963318661454</x:v>
      </x:c>
      <x:c r="O3320" s="268" t="n">
        <x:f>I3320*TOMATO_PRICE+J3320*CARROT_PRICE+K3320*MESCLUN_PRICE</x:f>
        <x:v>95300</x:v>
      </x:c>
      <x:c r="P3320" s="268" t="n">
        <x:f>I3320*TOMATO_FERTILIZER+J3320*CARROT_FERTILIZER+K3320*MESCLUN_FERTILIZER</x:f>
        <x:v>21120</x:v>
      </x:c>
      <x:c r="Q3320" s="268" t="n">
        <x:f>MIN(M3320,FARMER_HOURS)*FARMER_RATE+MAX(M3320-FARMER_HOURS,0)*TEMP_RATE</x:f>
        <x:v>43877.40829665364</x:v>
      </x:c>
      <x:c r="R3320" s="268" t="n">
        <x:f>O3320-P3320-Q3320-FIXED_COST</x:f>
        <x:v>10302.591703346363</x:v>
      </x:c>
      <x:c r="S3320" s="139" t="str">
        <x:f>IF(AND(L3320&lt;=TOTAL_BED_CAP,N3320&lt;=TEMP_WORKER_CAP),"YES","NO")</x:f>
        <x:v>YES</x:v>
      </x:c>
      <x:c r="T3320" s="139" t="n">
        <x:f>IF(S3320="YES",R3320,-1E+99)</x:f>
        <x:v>10302.591703346363</x:v>
      </x:c>
    </x:row>
    <x:row r="3321">
      <x:c r="A3321" s="139"/>
      <x:c r="B3321" s="139"/>
      <x:c r="C3321" s="139"/>
      <x:c r="D3321" s="139"/>
      <x:c r="E3321" s="139"/>
      <x:c r="F3321" s="139"/>
      <x:c r="G3321" s="139"/>
      <x:c r="H3321" s="139"/>
      <x:c r="I3321" s="266" t="n">
        <x:f>INT((ROW()-ROW($I$46))/((CARROT_CAP+1)*(MESCLUN_CAP+1)))</x:f>
        <x:v>5</x:v>
      </x:c>
      <x:c r="J3321" s="266" t="n">
        <x:f>MOD(INT((ROW()-ROW($I$46))/(MESCLUN_CAP+1)),CARROT_CAP+1)</x:f>
        <x:v>0</x:v>
      </x:c>
      <x:c r="K3321" s="266" t="n">
        <x:f>MOD(ROW()-ROW($I$46),MESCLUN_CAP+1)</x:f>
        <x:v>20</x:v>
      </x:c>
      <x:c r="L3321" s="266" t="n">
        <x:f>SUM(I3321:K3321)</x:f>
        <x:v>25</x:v>
      </x:c>
      <x:c r="M3321" s="267" t="n">
        <x:f>I3321*TOMATO_HOURS*WEEKS*(1+TOMATO_DIM)^I3321+J3321*CARROT_HOURS*WEEKS*(1+CARROT_DIM)^J3321+K3321*MESCLUN_HOURS*WEEKS*(1+MESCLUN_DIM)^K3321</x:f>
        <x:v>1878.563008537726</x:v>
      </x:c>
      <x:c r="N3321" s="267" t="n">
        <x:f>MAX(M3321-FARMER_HOURS,0)/TEMP_HOURS_PER_WORKER</x:f>
        <x:v>0.8045576448178653</x:v>
      </x:c>
      <x:c r="O3321" s="268" t="n">
        <x:f>I3321*TOMATO_PRICE+J3321*CARROT_PRICE+K3321*MESCLUN_PRICE</x:f>
        <x:v>98000</x:v>
      </x:c>
      <x:c r="P3321" s="268" t="n">
        <x:f>I3321*TOMATO_FERTILIZER+J3321*CARROT_FERTILIZER+K3321*MESCLUN_FERTILIZER</x:f>
        <x:v>22000</x:v>
      </x:c>
      <x:c r="Q3321" s="268" t="n">
        <x:f>MIN(M3321,FARMER_HOURS)*FARMER_RATE+MAX(M3321-FARMER_HOURS,0)*TEMP_RATE</x:f>
        <x:v>45113.94112044663</x:v>
      </x:c>
      <x:c r="R3321" s="268" t="n">
        <x:f>O3321-P3321-Q3321-FIXED_COST</x:f>
        <x:v>10886.05887955337</x:v>
      </x:c>
      <x:c r="S3321" s="139" t="str">
        <x:f>IF(AND(L3321&lt;=TOTAL_BED_CAP,N3321&lt;=TEMP_WORKER_CAP),"YES","NO")</x:f>
        <x:v>YES</x:v>
      </x:c>
      <x:c r="T3321" s="139" t="n">
        <x:f>IF(S3321="YES",R3321,-1E+99)</x:f>
        <x:v>10886.05887955337</x:v>
      </x:c>
    </x:row>
    <x:row r="3322">
      <x:c r="A3322" s="139"/>
      <x:c r="B3322" s="139"/>
      <x:c r="C3322" s="139"/>
      <x:c r="D3322" s="139"/>
      <x:c r="E3322" s="139"/>
      <x:c r="F3322" s="139"/>
      <x:c r="G3322" s="139"/>
      <x:c r="H3322" s="139"/>
      <x:c r="I3322" s="266" t="n">
        <x:f>INT((ROW()-ROW($I$46))/((CARROT_CAP+1)*(MESCLUN_CAP+1)))</x:f>
        <x:v>5</x:v>
      </x:c>
      <x:c r="J3322" s="266" t="n">
        <x:f>MOD(INT((ROW()-ROW($I$46))/(MESCLUN_CAP+1)),CARROT_CAP+1)</x:f>
        <x:v>0</x:v>
      </x:c>
      <x:c r="K3322" s="266" t="n">
        <x:f>MOD(ROW()-ROW($I$46),MESCLUN_CAP+1)</x:f>
        <x:v>21</x:v>
      </x:c>
      <x:c r="L3322" s="266" t="n">
        <x:f>SUM(I3322:K3322)</x:f>
        <x:v>26</x:v>
      </x:c>
      <x:c r="M3322" s="267" t="n">
        <x:f>I3322*TOMATO_HOURS*WEEKS*(1+TOMATO_DIM)^I3322+J3322*CARROT_HOURS*WEEKS*(1+CARROT_DIM)^J3322+K3322*MESCLUN_HOURS*WEEKS*(1+MESCLUN_DIM)^K3322</x:f>
        <x:v>1951.3987487641703</x:v>
      </x:c>
      <x:c r="N3322" s="267" t="n">
        <x:f>MAX(M3322-FARMER_HOURS,0)/TEMP_HOURS_PER_WORKER</x:f>
        <x:v>0.8551380199751182</x:v>
      </x:c>
      <x:c r="O3322" s="268" t="n">
        <x:f>I3322*TOMATO_PRICE+J3322*CARROT_PRICE+K3322*MESCLUN_PRICE</x:f>
        <x:v>100700</x:v>
      </x:c>
      <x:c r="P3322" s="268" t="n">
        <x:f>I3322*TOMATO_FERTILIZER+J3322*CARROT_FERTILIZER+K3322*MESCLUN_FERTILIZER</x:f>
        <x:v>22880</x:v>
      </x:c>
      <x:c r="Q3322" s="268" t="n">
        <x:f>MIN(M3322,FARMER_HOURS)*FARMER_RATE+MAX(M3322-FARMER_HOURS,0)*TEMP_RATE</x:f>
        <x:v>46378.450499377956</x:v>
      </x:c>
      <x:c r="R3322" s="268" t="n">
        <x:f>O3322-P3322-Q3322-FIXED_COST</x:f>
        <x:v>11441.549500622044</x:v>
      </x:c>
      <x:c r="S3322" s="139" t="str">
        <x:f>IF(AND(L3322&lt;=TOTAL_BED_CAP,N3322&lt;=TEMP_WORKER_CAP),"YES","NO")</x:f>
        <x:v>YES</x:v>
      </x:c>
      <x:c r="T3322" s="139" t="n">
        <x:f>IF(S3322="YES",R3322,-1E+99)</x:f>
        <x:v>11441.549500622044</x:v>
      </x:c>
    </x:row>
    <x:row r="3323">
      <x:c r="A3323" s="139"/>
      <x:c r="B3323" s="139"/>
      <x:c r="C3323" s="139"/>
      <x:c r="D3323" s="139"/>
      <x:c r="E3323" s="139"/>
      <x:c r="F3323" s="139"/>
      <x:c r="G3323" s="139"/>
      <x:c r="H3323" s="139"/>
      <x:c r="I3323" s="266" t="n">
        <x:f>INT((ROW()-ROW($I$46))/((CARROT_CAP+1)*(MESCLUN_CAP+1)))</x:f>
        <x:v>5</x:v>
      </x:c>
      <x:c r="J3323" s="266" t="n">
        <x:f>MOD(INT((ROW()-ROW($I$46))/(MESCLUN_CAP+1)),CARROT_CAP+1)</x:f>
        <x:v>0</x:v>
      </x:c>
      <x:c r="K3323" s="266" t="n">
        <x:f>MOD(ROW()-ROW($I$46),MESCLUN_CAP+1)</x:f>
        <x:v>22</x:v>
      </x:c>
      <x:c r="L3323" s="266" t="n">
        <x:f>SUM(I3323:K3323)</x:f>
        <x:v>27</x:v>
      </x:c>
      <x:c r="M3323" s="267" t="n">
        <x:f>I3323*TOMATO_HOURS*WEEKS*(1+TOMATO_DIM)^I3323+J3323*CARROT_HOURS*WEEKS*(1+CARROT_DIM)^J3323+K3323*MESCLUN_HOURS*WEEKS*(1+MESCLUN_DIM)^K3323</x:f>
        <x:v>2025.8750960105663</x:v>
      </x:c>
      <x:c r="N3323" s="267" t="n">
        <x:f>MAX(M3323-FARMER_HOURS,0)/TEMP_HOURS_PER_WORKER</x:f>
        <x:v>0.9068577055628932</x:v>
      </x:c>
      <x:c r="O3323" s="268" t="n">
        <x:f>I3323*TOMATO_PRICE+J3323*CARROT_PRICE+K3323*MESCLUN_PRICE</x:f>
        <x:v>103400</x:v>
      </x:c>
      <x:c r="P3323" s="268" t="n">
        <x:f>I3323*TOMATO_FERTILIZER+J3323*CARROT_FERTILIZER+K3323*MESCLUN_FERTILIZER</x:f>
        <x:v>23760</x:v>
      </x:c>
      <x:c r="Q3323" s="268" t="n">
        <x:f>MIN(M3323,FARMER_HOURS)*FARMER_RATE+MAX(M3323-FARMER_HOURS,0)*TEMP_RATE</x:f>
        <x:v>47671.44263907233</x:v>
      </x:c>
      <x:c r="R3323" s="268" t="n">
        <x:f>O3323-P3323-Q3323-FIXED_COST</x:f>
        <x:v>11968.557360927669</x:v>
      </x:c>
      <x:c r="S3323" s="139" t="str">
        <x:f>IF(AND(L3323&lt;=TOTAL_BED_CAP,N3323&lt;=TEMP_WORKER_CAP),"YES","NO")</x:f>
        <x:v>YES</x:v>
      </x:c>
      <x:c r="T3323" s="139" t="n">
        <x:f>IF(S3323="YES",R3323,-1E+99)</x:f>
        <x:v>11968.557360927669</x:v>
      </x:c>
    </x:row>
    <x:row r="3324">
      <x:c r="A3324" s="139"/>
      <x:c r="B3324" s="139"/>
      <x:c r="C3324" s="139"/>
      <x:c r="D3324" s="139"/>
      <x:c r="E3324" s="139"/>
      <x:c r="F3324" s="139"/>
      <x:c r="G3324" s="139"/>
      <x:c r="H3324" s="139"/>
      <x:c r="I3324" s="266" t="n">
        <x:f>INT((ROW()-ROW($I$46))/((CARROT_CAP+1)*(MESCLUN_CAP+1)))</x:f>
        <x:v>5</x:v>
      </x:c>
      <x:c r="J3324" s="266" t="n">
        <x:f>MOD(INT((ROW()-ROW($I$46))/(MESCLUN_CAP+1)),CARROT_CAP+1)</x:f>
        <x:v>0</x:v>
      </x:c>
      <x:c r="K3324" s="266" t="n">
        <x:f>MOD(ROW()-ROW($I$46),MESCLUN_CAP+1)</x:f>
        <x:v>23</x:v>
      </x:c>
      <x:c r="L3324" s="266" t="n">
        <x:f>SUM(I3324:K3324)</x:f>
        <x:v>28</x:v>
      </x:c>
      <x:c r="M3324" s="267" t="n">
        <x:f>I3324*TOMATO_HOURS*WEEKS*(1+TOMATO_DIM)^I3324+J3324*CARROT_HOURS*WEEKS*(1+CARROT_DIM)^J3324+K3324*MESCLUN_HOURS*WEEKS*(1+MESCLUN_DIM)^K3324</x:f>
        <x:v>2102.0216848680025</x:v>
      </x:c>
      <x:c r="N3324" s="267" t="n">
        <x:f>MAX(M3324-FARMER_HOURS,0)/TEMP_HOURS_PER_WORKER</x:f>
        <x:v>0.959737281158335</x:v>
      </x:c>
      <x:c r="O3324" s="268" t="n">
        <x:f>I3324*TOMATO_PRICE+J3324*CARROT_PRICE+K3324*MESCLUN_PRICE</x:f>
        <x:v>106100</x:v>
      </x:c>
      <x:c r="P3324" s="268" t="n">
        <x:f>I3324*TOMATO_FERTILIZER+J3324*CARROT_FERTILIZER+K3324*MESCLUN_FERTILIZER</x:f>
        <x:v>24640</x:v>
      </x:c>
      <x:c r="Q3324" s="268" t="n">
        <x:f>MIN(M3324,FARMER_HOURS)*FARMER_RATE+MAX(M3324-FARMER_HOURS,0)*TEMP_RATE</x:f>
        <x:v>48993.43202895837</x:v>
      </x:c>
      <x:c r="R3324" s="268" t="n">
        <x:f>O3324-P3324-Q3324-FIXED_COST</x:f>
        <x:v>12466.56797104163</x:v>
      </x:c>
      <x:c r="S3324" s="139" t="str">
        <x:f>IF(AND(L3324&lt;=TOTAL_BED_CAP,N3324&lt;=TEMP_WORKER_CAP),"YES","NO")</x:f>
        <x:v>YES</x:v>
      </x:c>
      <x:c r="T3324" s="139" t="n">
        <x:f>IF(S3324="YES",R3324,-1E+99)</x:f>
        <x:v>12466.56797104163</x:v>
      </x:c>
    </x:row>
    <x:row r="3325">
      <x:c r="A3325" s="139"/>
      <x:c r="B3325" s="139"/>
      <x:c r="C3325" s="139"/>
      <x:c r="D3325" s="139"/>
      <x:c r="E3325" s="139"/>
      <x:c r="F3325" s="139"/>
      <x:c r="G3325" s="139"/>
      <x:c r="H3325" s="139"/>
      <x:c r="I3325" s="266" t="n">
        <x:f>INT((ROW()-ROW($I$46))/((CARROT_CAP+1)*(MESCLUN_CAP+1)))</x:f>
        <x:v>5</x:v>
      </x:c>
      <x:c r="J3325" s="266" t="n">
        <x:f>MOD(INT((ROW()-ROW($I$46))/(MESCLUN_CAP+1)),CARROT_CAP+1)</x:f>
        <x:v>0</x:v>
      </x:c>
      <x:c r="K3325" s="266" t="n">
        <x:f>MOD(ROW()-ROW($I$46),MESCLUN_CAP+1)</x:f>
        <x:v>24</x:v>
      </x:c>
      <x:c r="L3325" s="266" t="n">
        <x:f>SUM(I3325:K3325)</x:f>
        <x:v>29</x:v>
      </x:c>
      <x:c r="M3325" s="267" t="n">
        <x:f>I3325*TOMATO_HOURS*WEEKS*(1+TOMATO_DIM)^I3325+J3325*CARROT_HOURS*WEEKS*(1+CARROT_DIM)^J3325+K3325*MESCLUN_HOURS*WEEKS*(1+MESCLUN_DIM)^K3325</x:f>
        <x:v>2179.868634447498</x:v>
      </x:c>
      <x:c r="N3325" s="267" t="n">
        <x:f>MAX(M3325-FARMER_HOURS,0)/TEMP_HOURS_PER_WORKER</x:f>
        <x:v>1.0137976628107626</x:v>
      </x:c>
      <x:c r="O3325" s="268" t="n">
        <x:f>I3325*TOMATO_PRICE+J3325*CARROT_PRICE+K3325*MESCLUN_PRICE</x:f>
        <x:v>108800</x:v>
      </x:c>
      <x:c r="P3325" s="268" t="n">
        <x:f>I3325*TOMATO_FERTILIZER+J3325*CARROT_FERTILIZER+K3325*MESCLUN_FERTILIZER</x:f>
        <x:v>25520</x:v>
      </x:c>
      <x:c r="Q3325" s="268" t="n">
        <x:f>MIN(M3325,FARMER_HOURS)*FARMER_RATE+MAX(M3325-FARMER_HOURS,0)*TEMP_RATE</x:f>
        <x:v>50344.94157026906</x:v>
      </x:c>
      <x:c r="R3325" s="268" t="n">
        <x:f>O3325-P3325-Q3325-FIXED_COST</x:f>
        <x:v>12935.05842973094</x:v>
      </x:c>
      <x:c r="S3325" s="139" t="str">
        <x:f>IF(AND(L3325&lt;=TOTAL_BED_CAP,N3325&lt;=TEMP_WORKER_CAP),"YES","NO")</x:f>
        <x:v>YES</x:v>
      </x:c>
      <x:c r="T3325" s="139" t="n">
        <x:f>IF(S3325="YES",R3325,-1E+99)</x:f>
        <x:v>12935.05842973094</x:v>
      </x:c>
    </x:row>
    <x:row r="3326">
      <x:c r="A3326" s="139"/>
      <x:c r="B3326" s="139"/>
      <x:c r="C3326" s="139"/>
      <x:c r="D3326" s="139"/>
      <x:c r="E3326" s="139"/>
      <x:c r="F3326" s="139"/>
      <x:c r="G3326" s="139"/>
      <x:c r="H3326" s="139"/>
      <x:c r="I3326" s="266" t="n">
        <x:f>INT((ROW()-ROW($I$46))/((CARROT_CAP+1)*(MESCLUN_CAP+1)))</x:f>
        <x:v>5</x:v>
      </x:c>
      <x:c r="J3326" s="266" t="n">
        <x:f>MOD(INT((ROW()-ROW($I$46))/(MESCLUN_CAP+1)),CARROT_CAP+1)</x:f>
        <x:v>0</x:v>
      </x:c>
      <x:c r="K3326" s="266" t="n">
        <x:f>MOD(ROW()-ROW($I$46),MESCLUN_CAP+1)</x:f>
        <x:v>25</x:v>
      </x:c>
      <x:c r="L3326" s="266" t="n">
        <x:f>SUM(I3326:K3326)</x:f>
        <x:v>30</x:v>
      </x:c>
      <x:c r="M3326" s="267" t="n">
        <x:f>I3326*TOMATO_HOURS*WEEKS*(1+TOMATO_DIM)^I3326+J3326*CARROT_HOURS*WEEKS*(1+CARROT_DIM)^J3326+K3326*MESCLUN_HOURS*WEEKS*(1+MESCLUN_DIM)^K3326</x:f>
        <x:v>2259.4465558625957</x:v>
      </x:c>
      <x:c r="N3326" s="267" t="n">
        <x:f>MAX(M3326-FARMER_HOURS,0)/TEMP_HOURS_PER_WORKER</x:f>
        <x:v>1.0690601082379136</x:v>
      </x:c>
      <x:c r="O3326" s="268" t="n">
        <x:f>I3326*TOMATO_PRICE+J3326*CARROT_PRICE+K3326*MESCLUN_PRICE</x:f>
        <x:v>111500</x:v>
      </x:c>
      <x:c r="P3326" s="268" t="n">
        <x:f>I3326*TOMATO_FERTILIZER+J3326*CARROT_FERTILIZER+K3326*MESCLUN_FERTILIZER</x:f>
        <x:v>26400</x:v>
      </x:c>
      <x:c r="Q3326" s="268" t="n">
        <x:f>MIN(M3326,FARMER_HOURS)*FARMER_RATE+MAX(M3326-FARMER_HOURS,0)*TEMP_RATE</x:f>
        <x:v>51726.502705947845</x:v>
      </x:c>
      <x:c r="R3326" s="268" t="n">
        <x:f>O3326-P3326-Q3326-FIXED_COST</x:f>
        <x:v>13373.497294052155</x:v>
      </x:c>
      <x:c r="S3326" s="139" t="str">
        <x:f>IF(AND(L3326&lt;=TOTAL_BED_CAP,N3326&lt;=TEMP_WORKER_CAP),"YES","NO")</x:f>
        <x:v>YES</x:v>
      </x:c>
      <x:c r="T3326" s="139" t="n">
        <x:f>IF(S3326="YES",R3326,-1E+99)</x:f>
        <x:v>13373.497294052155</x:v>
      </x:c>
    </x:row>
    <x:row r="3327">
      <x:c r="A3327" s="139"/>
      <x:c r="B3327" s="139"/>
      <x:c r="C3327" s="139"/>
      <x:c r="D3327" s="139"/>
      <x:c r="E3327" s="139"/>
      <x:c r="F3327" s="139"/>
      <x:c r="G3327" s="139"/>
      <x:c r="H3327" s="139"/>
      <x:c r="I3327" s="266" t="n">
        <x:f>INT((ROW()-ROW($I$46))/((CARROT_CAP+1)*(MESCLUN_CAP+1)))</x:f>
        <x:v>5</x:v>
      </x:c>
      <x:c r="J3327" s="266" t="n">
        <x:f>MOD(INT((ROW()-ROW($I$46))/(MESCLUN_CAP+1)),CARROT_CAP+1)</x:f>
        <x:v>0</x:v>
      </x:c>
      <x:c r="K3327" s="266" t="n">
        <x:f>MOD(ROW()-ROW($I$46),MESCLUN_CAP+1)</x:f>
        <x:v>26</x:v>
      </x:c>
      <x:c r="L3327" s="266" t="n">
        <x:f>SUM(I3327:K3327)</x:f>
        <x:v>31</x:v>
      </x:c>
      <x:c r="M3327" s="267" t="n">
        <x:f>I3327*TOMATO_HOURS*WEEKS*(1+TOMATO_DIM)^I3327+J3327*CARROT_HOURS*WEEKS*(1+CARROT_DIM)^J3327+K3327*MESCLUN_HOURS*WEEKS*(1+MESCLUN_DIM)^K3327</x:f>
        <x:v>2340.786559823313</x:v>
      </x:c>
      <x:c r="N3327" s="267" t="n">
        <x:f>MAX(M3327-FARMER_HOURS,0)/TEMP_HOURS_PER_WORKER</x:f>
        <x:v>1.125546222099523</x:v>
      </x:c>
      <x:c r="O3327" s="268" t="n">
        <x:f>I3327*TOMATO_PRICE+J3327*CARROT_PRICE+K3327*MESCLUN_PRICE</x:f>
        <x:v>114200</x:v>
      </x:c>
      <x:c r="P3327" s="268" t="n">
        <x:f>I3327*TOMATO_FERTILIZER+J3327*CARROT_FERTILIZER+K3327*MESCLUN_FERTILIZER</x:f>
        <x:v>27280</x:v>
      </x:c>
      <x:c r="Q3327" s="268" t="n">
        <x:f>MIN(M3327,FARMER_HOURS)*FARMER_RATE+MAX(M3327-FARMER_HOURS,0)*TEMP_RATE</x:f>
        <x:v>53138.65555248807</x:v>
      </x:c>
      <x:c r="R3327" s="268" t="n">
        <x:f>O3327-P3327-Q3327-FIXED_COST</x:f>
        <x:v>13781.344447511932</x:v>
      </x:c>
      <x:c r="S3327" s="139" t="str">
        <x:f>IF(AND(L3327&lt;=TOTAL_BED_CAP,N3327&lt;=TEMP_WORKER_CAP),"YES","NO")</x:f>
        <x:v>YES</x:v>
      </x:c>
      <x:c r="T3327" s="139" t="n">
        <x:f>IF(S3327="YES",R3327,-1E+99)</x:f>
        <x:v>13781.344447511932</x:v>
      </x:c>
    </x:row>
    <x:row r="3328">
      <x:c r="A3328" s="139"/>
      <x:c r="B3328" s="139"/>
      <x:c r="C3328" s="139"/>
      <x:c r="D3328" s="139"/>
      <x:c r="E3328" s="139"/>
      <x:c r="F3328" s="139"/>
      <x:c r="G3328" s="139"/>
      <x:c r="H3328" s="139"/>
      <x:c r="I3328" s="266" t="n">
        <x:f>INT((ROW()-ROW($I$46))/((CARROT_CAP+1)*(MESCLUN_CAP+1)))</x:f>
        <x:v>5</x:v>
      </x:c>
      <x:c r="J3328" s="266" t="n">
        <x:f>MOD(INT((ROW()-ROW($I$46))/(MESCLUN_CAP+1)),CARROT_CAP+1)</x:f>
        <x:v>0</x:v>
      </x:c>
      <x:c r="K3328" s="266" t="n">
        <x:f>MOD(ROW()-ROW($I$46),MESCLUN_CAP+1)</x:f>
        <x:v>27</x:v>
      </x:c>
      <x:c r="L3328" s="266" t="n">
        <x:f>SUM(I3328:K3328)</x:f>
        <x:v>32</x:v>
      </x:c>
      <x:c r="M3328" s="267" t="n">
        <x:f>I3328*TOMATO_HOURS*WEEKS*(1+TOMATO_DIM)^I3328+J3328*CARROT_HOURS*WEEKS*(1+CARROT_DIM)^J3328+K3328*MESCLUN_HOURS*WEEKS*(1+MESCLUN_DIM)^K3328</x:f>
        <x:v>2423.9202643430704</x:v>
      </x:c>
      <x:c r="N3328" s="267" t="n">
        <x:f>MAX(M3328-FARMER_HOURS,0)/TEMP_HOURS_PER_WORKER</x:f>
        <x:v>1.1832779613493545</x:v>
      </x:c>
      <x:c r="O3328" s="268" t="n">
        <x:f>I3328*TOMATO_PRICE+J3328*CARROT_PRICE+K3328*MESCLUN_PRICE</x:f>
        <x:v>116900</x:v>
      </x:c>
      <x:c r="P3328" s="268" t="n">
        <x:f>I3328*TOMATO_FERTILIZER+J3328*CARROT_FERTILIZER+K3328*MESCLUN_FERTILIZER</x:f>
        <x:v>28160</x:v>
      </x:c>
      <x:c r="Q3328" s="268" t="n">
        <x:f>MIN(M3328,FARMER_HOURS)*FARMER_RATE+MAX(M3328-FARMER_HOURS,0)*TEMP_RATE</x:f>
        <x:v>54581.949033733865</x:v>
      </x:c>
      <x:c r="R3328" s="268" t="n">
        <x:f>O3328-P3328-Q3328-FIXED_COST</x:f>
        <x:v>14158.050966266135</x:v>
      </x:c>
      <x:c r="S3328" s="139" t="str">
        <x:f>IF(AND(L3328&lt;=TOTAL_BED_CAP,N3328&lt;=TEMP_WORKER_CAP),"YES","NO")</x:f>
        <x:v>YES</x:v>
      </x:c>
      <x:c r="T3328" s="139" t="n">
        <x:f>IF(S3328="YES",R3328,-1E+99)</x:f>
        <x:v>14158.050966266135</x:v>
      </x:c>
    </x:row>
    <x:row r="3329">
      <x:c r="A3329" s="139"/>
      <x:c r="B3329" s="139"/>
      <x:c r="C3329" s="139"/>
      <x:c r="D3329" s="139"/>
      <x:c r="E3329" s="139"/>
      <x:c r="F3329" s="139"/>
      <x:c r="G3329" s="139"/>
      <x:c r="H3329" s="139"/>
      <x:c r="I3329" s="266" t="n">
        <x:f>INT((ROW()-ROW($I$46))/((CARROT_CAP+1)*(MESCLUN_CAP+1)))</x:f>
        <x:v>5</x:v>
      </x:c>
      <x:c r="J3329" s="266" t="n">
        <x:f>MOD(INT((ROW()-ROW($I$46))/(MESCLUN_CAP+1)),CARROT_CAP+1)</x:f>
        <x:v>0</x:v>
      </x:c>
      <x:c r="K3329" s="266" t="n">
        <x:f>MOD(ROW()-ROW($I$46),MESCLUN_CAP+1)</x:f>
        <x:v>28</x:v>
      </x:c>
      <x:c r="L3329" s="266" t="n">
        <x:f>SUM(I3329:K3329)</x:f>
        <x:v>33</x:v>
      </x:c>
      <x:c r="M3329" s="267" t="n">
        <x:f>I3329*TOMATO_HOURS*WEEKS*(1+TOMATO_DIM)^I3329+J3329*CARROT_HOURS*WEEKS*(1+CARROT_DIM)^J3329+K3329*MESCLUN_HOURS*WEEKS*(1+MESCLUN_DIM)^K3329</x:f>
        <x:v>2508.8798025602237</x:v>
      </x:c>
      <x:c r="N3329" s="267" t="n">
        <x:f>MAX(M3329-FARMER_HOURS,0)/TEMP_HOURS_PER_WORKER</x:f>
        <x:v>1.242277640666822</x:v>
      </x:c>
      <x:c r="O3329" s="268" t="n">
        <x:f>I3329*TOMATO_PRICE+J3329*CARROT_PRICE+K3329*MESCLUN_PRICE</x:f>
        <x:v>119600</x:v>
      </x:c>
      <x:c r="P3329" s="268" t="n">
        <x:f>I3329*TOMATO_FERTILIZER+J3329*CARROT_FERTILIZER+K3329*MESCLUN_FERTILIZER</x:f>
        <x:v>29040</x:v>
      </x:c>
      <x:c r="Q3329" s="268" t="n">
        <x:f>MIN(M3329,FARMER_HOURS)*FARMER_RATE+MAX(M3329-FARMER_HOURS,0)*TEMP_RATE</x:f>
        <x:v>56056.94101667055</x:v>
      </x:c>
      <x:c r="R3329" s="268" t="n">
        <x:f>O3329-P3329-Q3329-FIXED_COST</x:f>
        <x:v>14503.05898332945</x:v>
      </x:c>
      <x:c r="S3329" s="139" t="str">
        <x:f>IF(AND(L3329&lt;=TOTAL_BED_CAP,N3329&lt;=TEMP_WORKER_CAP),"YES","NO")</x:f>
        <x:v>YES</x:v>
      </x:c>
      <x:c r="T3329" s="139" t="n">
        <x:f>IF(S3329="YES",R3329,-1E+99)</x:f>
        <x:v>14503.05898332945</x:v>
      </x:c>
    </x:row>
    <x:row r="3330">
      <x:c r="A3330" s="139"/>
      <x:c r="B3330" s="139"/>
      <x:c r="C3330" s="139"/>
      <x:c r="D3330" s="139"/>
      <x:c r="E3330" s="139"/>
      <x:c r="F3330" s="139"/>
      <x:c r="G3330" s="139"/>
      <x:c r="H3330" s="139"/>
      <x:c r="I3330" s="266" t="n">
        <x:f>INT((ROW()-ROW($I$46))/((CARROT_CAP+1)*(MESCLUN_CAP+1)))</x:f>
        <x:v>5</x:v>
      </x:c>
      <x:c r="J3330" s="266" t="n">
        <x:f>MOD(INT((ROW()-ROW($I$46))/(MESCLUN_CAP+1)),CARROT_CAP+1)</x:f>
        <x:v>0</x:v>
      </x:c>
      <x:c r="K3330" s="266" t="n">
        <x:f>MOD(ROW()-ROW($I$46),MESCLUN_CAP+1)</x:f>
        <x:v>29</x:v>
      </x:c>
      <x:c r="L3330" s="266" t="n">
        <x:f>SUM(I3330:K3330)</x:f>
        <x:v>34</x:v>
      </x:c>
      <x:c r="M3330" s="267" t="n">
        <x:f>I3330*TOMATO_HOURS*WEEKS*(1+TOMATO_DIM)^I3330+J3330*CARROT_HOURS*WEEKS*(1+CARROT_DIM)^J3330+K3330*MESCLUN_HOURS*WEEKS*(1+MESCLUN_DIM)^K3330</x:f>
        <x:v>2595.697830675877</x:v>
      </x:c>
      <x:c r="N3330" s="267" t="n">
        <x:f>MAX(M3330-FARMER_HOURS,0)/TEMP_HOURS_PER_WORKER</x:f>
        <x:v>1.302567937969359</x:v>
      </x:c>
      <x:c r="O3330" s="268" t="n">
        <x:f>I3330*TOMATO_PRICE+J3330*CARROT_PRICE+K3330*MESCLUN_PRICE</x:f>
        <x:v>122300</x:v>
      </x:c>
      <x:c r="P3330" s="268" t="n">
        <x:f>I3330*TOMATO_FERTILIZER+J3330*CARROT_FERTILIZER+K3330*MESCLUN_FERTILIZER</x:f>
        <x:v>29920</x:v>
      </x:c>
      <x:c r="Q3330" s="268" t="n">
        <x:f>MIN(M3330,FARMER_HOURS)*FARMER_RATE+MAX(M3330-FARMER_HOURS,0)*TEMP_RATE</x:f>
        <x:v>57564.19844923397</x:v>
      </x:c>
      <x:c r="R3330" s="268" t="n">
        <x:f>O3330-P3330-Q3330-FIXED_COST</x:f>
        <x:v>14815.801550766031</x:v>
      </x:c>
      <x:c r="S3330" s="139" t="str">
        <x:f>IF(AND(L3330&lt;=TOTAL_BED_CAP,N3330&lt;=TEMP_WORKER_CAP),"YES","NO")</x:f>
        <x:v>YES</x:v>
      </x:c>
      <x:c r="T3330" s="139" t="n">
        <x:f>IF(S3330="YES",R3330,-1E+99)</x:f>
        <x:v>14815.801550766031</x:v>
      </x:c>
    </x:row>
    <x:row r="3331">
      <x:c r="A3331" s="139"/>
      <x:c r="B3331" s="139"/>
      <x:c r="C3331" s="139"/>
      <x:c r="D3331" s="139"/>
      <x:c r="E3331" s="139"/>
      <x:c r="F3331" s="139"/>
      <x:c r="G3331" s="139"/>
      <x:c r="H3331" s="139"/>
      <x:c r="I3331" s="266" t="n">
        <x:f>INT((ROW()-ROW($I$46))/((CARROT_CAP+1)*(MESCLUN_CAP+1)))</x:f>
        <x:v>5</x:v>
      </x:c>
      <x:c r="J3331" s="266" t="n">
        <x:f>MOD(INT((ROW()-ROW($I$46))/(MESCLUN_CAP+1)),CARROT_CAP+1)</x:f>
        <x:v>0</x:v>
      </x:c>
      <x:c r="K3331" s="266" t="n">
        <x:f>MOD(ROW()-ROW($I$46),MESCLUN_CAP+1)</x:f>
        <x:v>30</x:v>
      </x:c>
      <x:c r="L3331" s="266" t="n">
        <x:f>SUM(I3331:K3331)</x:f>
        <x:v>35</x:v>
      </x:c>
      <x:c r="M3331" s="267" t="n">
        <x:f>I3331*TOMATO_HOURS*WEEKS*(1+TOMATO_DIM)^I3331+J3331*CARROT_HOURS*WEEKS*(1+CARROT_DIM)^J3331+K3331*MESCLUN_HOURS*WEEKS*(1+MESCLUN_DIM)^K3331</x:f>
        <x:v>2684.4075360096467</x:v>
      </x:c>
      <x:c r="N3331" s="267" t="n">
        <x:f>MAX(M3331-FARMER_HOURS,0)/TEMP_HOURS_PER_WORKER</x:f>
        <x:v>1.3641719000066992</x:v>
      </x:c>
      <x:c r="O3331" s="268" t="n">
        <x:f>I3331*TOMATO_PRICE+J3331*CARROT_PRICE+K3331*MESCLUN_PRICE</x:f>
        <x:v>125000</x:v>
      </x:c>
      <x:c r="P3331" s="268" t="n">
        <x:f>I3331*TOMATO_FERTILIZER+J3331*CARROT_FERTILIZER+K3331*MESCLUN_FERTILIZER</x:f>
        <x:v>30800</x:v>
      </x:c>
      <x:c r="Q3331" s="268" t="n">
        <x:f>MIN(M3331,FARMER_HOURS)*FARMER_RATE+MAX(M3331-FARMER_HOURS,0)*TEMP_RATE</x:f>
        <x:v>59104.29750016748</x:v>
      </x:c>
      <x:c r="R3331" s="268" t="n">
        <x:f>O3331-P3331-Q3331-FIXED_COST</x:f>
        <x:v>15095.702499832521</x:v>
      </x:c>
      <x:c r="S3331" s="139" t="str">
        <x:f>IF(AND(L3331&lt;=TOTAL_BED_CAP,N3331&lt;=TEMP_WORKER_CAP),"YES","NO")</x:f>
        <x:v>YES</x:v>
      </x:c>
      <x:c r="T3331" s="139" t="n">
        <x:f>IF(S3331="YES",R3331,-1E+99)</x:f>
        <x:v>15095.702499832521</x:v>
      </x:c>
    </x:row>
    <x:row r="3332">
      <x:c r="A3332" s="139"/>
      <x:c r="B3332" s="139"/>
      <x:c r="C3332" s="139"/>
      <x:c r="D3332" s="139"/>
      <x:c r="E3332" s="139"/>
      <x:c r="F3332" s="139"/>
      <x:c r="G3332" s="139"/>
      <x:c r="H3332" s="139"/>
      <x:c r="I3332" s="266" t="n">
        <x:f>INT((ROW()-ROW($I$46))/((CARROT_CAP+1)*(MESCLUN_CAP+1)))</x:f>
        <x:v>5</x:v>
      </x:c>
      <x:c r="J3332" s="266" t="n">
        <x:f>MOD(INT((ROW()-ROW($I$46))/(MESCLUN_CAP+1)),CARROT_CAP+1)</x:f>
        <x:v>1</x:v>
      </x:c>
      <x:c r="K3332" s="266" t="n">
        <x:f>MOD(ROW()-ROW($I$46),MESCLUN_CAP+1)</x:f>
        <x:v>0</x:v>
      </x:c>
      <x:c r="L3332" s="266" t="n">
        <x:f>SUM(I3332:K3332)</x:f>
        <x:v>6</x:v>
      </x:c>
      <x:c r="M3332" s="267" t="n">
        <x:f>I3332*TOMATO_HOURS*WEEKS*(1+TOMATO_DIM)^I3332+J3332*CARROT_HOURS*WEEKS*(1+CARROT_DIM)^J3332+K3332*MESCLUN_HOURS*WEEKS*(1+MESCLUN_DIM)^K3332</x:f>
        <x:v>755.4795000000003</x:v>
      </x:c>
      <x:c r="N3332" s="267" t="n">
        <x:f>MAX(M3332-FARMER_HOURS,0)/TEMP_HOURS_PER_WORKER</x:f>
        <x:v>0.024638541666666847</x:v>
      </x:c>
      <x:c r="O3332" s="268" t="n">
        <x:f>I3332*TOMATO_PRICE+J3332*CARROT_PRICE+K3332*MESCLUN_PRICE</x:f>
        <x:v>46094</x:v>
      </x:c>
      <x:c r="P3332" s="268" t="n">
        <x:f>I3332*TOMATO_FERTILIZER+J3332*CARROT_FERTILIZER+K3332*MESCLUN_FERTILIZER</x:f>
        <x:v>4840</x:v>
      </x:c>
      <x:c r="Q3332" s="268" t="n">
        <x:f>MIN(M3332,FARMER_HOURS)*FARMER_RATE+MAX(M3332-FARMER_HOURS,0)*TEMP_RATE</x:f>
        <x:v>25615.96354166667</x:v>
      </x:c>
      <x:c r="R3332" s="268" t="n">
        <x:f>O3332-P3332-Q3332-FIXED_COST</x:f>
        <x:v>-4361.9635416666715</x:v>
      </x:c>
      <x:c r="S3332" s="139" t="str">
        <x:f>IF(AND(L3332&lt;=TOTAL_BED_CAP,N3332&lt;=TEMP_WORKER_CAP),"YES","NO")</x:f>
        <x:v>YES</x:v>
      </x:c>
      <x:c r="T3332" s="139" t="n">
        <x:f>IF(S3332="YES",R3332,-1E+99)</x:f>
        <x:v>-4361.9635416666715</x:v>
      </x:c>
    </x:row>
    <x:row r="3333">
      <x:c r="A3333" s="139"/>
      <x:c r="B3333" s="139"/>
      <x:c r="C3333" s="139"/>
      <x:c r="D3333" s="139"/>
      <x:c r="E3333" s="139"/>
      <x:c r="F3333" s="139"/>
      <x:c r="G3333" s="139"/>
      <x:c r="H3333" s="139"/>
      <x:c r="I3333" s="266" t="n">
        <x:f>INT((ROW()-ROW($I$46))/((CARROT_CAP+1)*(MESCLUN_CAP+1)))</x:f>
        <x:v>5</x:v>
      </x:c>
      <x:c r="J3333" s="266" t="n">
        <x:f>MOD(INT((ROW()-ROW($I$46))/(MESCLUN_CAP+1)),CARROT_CAP+1)</x:f>
        <x:v>1</x:v>
      </x:c>
      <x:c r="K3333" s="266" t="n">
        <x:f>MOD(ROW()-ROW($I$46),MESCLUN_CAP+1)</x:f>
        <x:v>1</x:v>
      </x:c>
      <x:c r="L3333" s="266" t="n">
        <x:f>SUM(I3333:K3333)</x:f>
        <x:v>7</x:v>
      </x:c>
      <x:c r="M3333" s="267" t="n">
        <x:f>I3333*TOMATO_HOURS*WEEKS*(1+TOMATO_DIM)^I3333+J3333*CARROT_HOURS*WEEKS*(1+CARROT_DIM)^J3333+K3333*MESCLUN_HOURS*WEEKS*(1+MESCLUN_DIM)^K3333</x:f>
        <x:v>801.0420000000003</x:v>
      </x:c>
      <x:c r="N3333" s="267" t="n">
        <x:f>MAX(M3333-FARMER_HOURS,0)/TEMP_HOURS_PER_WORKER</x:f>
        <x:v>0.056279166666666845</x:v>
      </x:c>
      <x:c r="O3333" s="268" t="n">
        <x:f>I3333*TOMATO_PRICE+J3333*CARROT_PRICE+K3333*MESCLUN_PRICE</x:f>
        <x:v>48794</x:v>
      </x:c>
      <x:c r="P3333" s="268" t="n">
        <x:f>I3333*TOMATO_FERTILIZER+J3333*CARROT_FERTILIZER+K3333*MESCLUN_FERTILIZER</x:f>
        <x:v>5720</x:v>
      </x:c>
      <x:c r="Q3333" s="268" t="n">
        <x:f>MIN(M3333,FARMER_HOURS)*FARMER_RATE+MAX(M3333-FARMER_HOURS,0)*TEMP_RATE</x:f>
        <x:v>26406.97916666667</x:v>
      </x:c>
      <x:c r="R3333" s="268" t="n">
        <x:f>O3333-P3333-Q3333-FIXED_COST</x:f>
        <x:v>-3332.9791666666715</x:v>
      </x:c>
      <x:c r="S3333" s="139" t="str">
        <x:f>IF(AND(L3333&lt;=TOTAL_BED_CAP,N3333&lt;=TEMP_WORKER_CAP),"YES","NO")</x:f>
        <x:v>YES</x:v>
      </x:c>
      <x:c r="T3333" s="139" t="n">
        <x:f>IF(S3333="YES",R3333,-1E+99)</x:f>
        <x:v>-3332.9791666666715</x:v>
      </x:c>
    </x:row>
    <x:row r="3334">
      <x:c r="A3334" s="139"/>
      <x:c r="B3334" s="139"/>
      <x:c r="C3334" s="139"/>
      <x:c r="D3334" s="139"/>
      <x:c r="E3334" s="139"/>
      <x:c r="F3334" s="139"/>
      <x:c r="G3334" s="139"/>
      <x:c r="H3334" s="139"/>
      <x:c r="I3334" s="266" t="n">
        <x:f>INT((ROW()-ROW($I$46))/((CARROT_CAP+1)*(MESCLUN_CAP+1)))</x:f>
        <x:v>5</x:v>
      </x:c>
      <x:c r="J3334" s="266" t="n">
        <x:f>MOD(INT((ROW()-ROW($I$46))/(MESCLUN_CAP+1)),CARROT_CAP+1)</x:f>
        <x:v>1</x:v>
      </x:c>
      <x:c r="K3334" s="266" t="n">
        <x:f>MOD(ROW()-ROW($I$46),MESCLUN_CAP+1)</x:f>
        <x:v>2</x:v>
      </x:c>
      <x:c r="L3334" s="266" t="n">
        <x:f>SUM(I3334:K3334)</x:f>
        <x:v>8</x:v>
      </x:c>
      <x:c r="M3334" s="267" t="n">
        <x:f>I3334*TOMATO_HOURS*WEEKS*(1+TOMATO_DIM)^I3334+J3334*CARROT_HOURS*WEEKS*(1+CARROT_DIM)^J3334+K3334*MESCLUN_HOURS*WEEKS*(1+MESCLUN_DIM)^K3334</x:f>
        <x:v>847.7435625000003</x:v>
      </x:c>
      <x:c r="N3334" s="267" t="n">
        <x:f>MAX(M3334-FARMER_HOURS,0)/TEMP_HOURS_PER_WORKER</x:f>
        <x:v>0.08871080729166686</x:v>
      </x:c>
      <x:c r="O3334" s="268" t="n">
        <x:f>I3334*TOMATO_PRICE+J3334*CARROT_PRICE+K3334*MESCLUN_PRICE</x:f>
        <x:v>51494</x:v>
      </x:c>
      <x:c r="P3334" s="268" t="n">
        <x:f>I3334*TOMATO_FERTILIZER+J3334*CARROT_FERTILIZER+K3334*MESCLUN_FERTILIZER</x:f>
        <x:v>6600</x:v>
      </x:c>
      <x:c r="Q3334" s="268" t="n">
        <x:f>MIN(M3334,FARMER_HOURS)*FARMER_RATE+MAX(M3334-FARMER_HOURS,0)*TEMP_RATE</x:f>
        <x:v>27217.77018229167</x:v>
      </x:c>
      <x:c r="R3334" s="268" t="n">
        <x:f>O3334-P3334-Q3334-FIXED_COST</x:f>
        <x:v>-2323.7701822916715</x:v>
      </x:c>
      <x:c r="S3334" s="139" t="str">
        <x:f>IF(AND(L3334&lt;=TOTAL_BED_CAP,N3334&lt;=TEMP_WORKER_CAP),"YES","NO")</x:f>
        <x:v>YES</x:v>
      </x:c>
      <x:c r="T3334" s="139" t="n">
        <x:f>IF(S3334="YES",R3334,-1E+99)</x:f>
        <x:v>-2323.7701822916715</x:v>
      </x:c>
    </x:row>
    <x:row r="3335">
      <x:c r="A3335" s="139"/>
      <x:c r="B3335" s="139"/>
      <x:c r="C3335" s="139"/>
      <x:c r="D3335" s="139"/>
      <x:c r="E3335" s="139"/>
      <x:c r="F3335" s="139"/>
      <x:c r="G3335" s="139"/>
      <x:c r="H3335" s="139"/>
      <x:c r="I3335" s="266" t="n">
        <x:f>INT((ROW()-ROW($I$46))/((CARROT_CAP+1)*(MESCLUN_CAP+1)))</x:f>
        <x:v>5</x:v>
      </x:c>
      <x:c r="J3335" s="266" t="n">
        <x:f>MOD(INT((ROW()-ROW($I$46))/(MESCLUN_CAP+1)),CARROT_CAP+1)</x:f>
        <x:v>1</x:v>
      </x:c>
      <x:c r="K3335" s="266" t="n">
        <x:f>MOD(ROW()-ROW($I$46),MESCLUN_CAP+1)</x:f>
        <x:v>3</x:v>
      </x:c>
      <x:c r="L3335" s="266" t="n">
        <x:f>SUM(I3335:K3335)</x:f>
        <x:v>9</x:v>
      </x:c>
      <x:c r="M3335" s="267" t="n">
        <x:f>I3335*TOMATO_HOURS*WEEKS*(1+TOMATO_DIM)^I3335+J3335*CARROT_HOURS*WEEKS*(1+CARROT_DIM)^J3335+K3335*MESCLUN_HOURS*WEEKS*(1+MESCLUN_DIM)^K3335</x:f>
        <x:v>895.6055449218752</x:v>
      </x:c>
      <x:c r="N3335" s="267" t="n">
        <x:f>MAX(M3335-FARMER_HOURS,0)/TEMP_HOURS_PER_WORKER</x:f>
        <x:v>0.12194829508463556</x:v>
      </x:c>
      <x:c r="O3335" s="268" t="n">
        <x:f>I3335*TOMATO_PRICE+J3335*CARROT_PRICE+K3335*MESCLUN_PRICE</x:f>
        <x:v>54194</x:v>
      </x:c>
      <x:c r="P3335" s="268" t="n">
        <x:f>I3335*TOMATO_FERTILIZER+J3335*CARROT_FERTILIZER+K3335*MESCLUN_FERTILIZER</x:f>
        <x:v>7480</x:v>
      </x:c>
      <x:c r="Q3335" s="268" t="n">
        <x:f>MIN(M3335,FARMER_HOURS)*FARMER_RATE+MAX(M3335-FARMER_HOURS,0)*TEMP_RATE</x:f>
        <x:v>28048.70737711589</x:v>
      </x:c>
      <x:c r="R3335" s="268" t="n">
        <x:f>O3335-P3335-Q3335-FIXED_COST</x:f>
        <x:v>-1334.7073771158903</x:v>
      </x:c>
      <x:c r="S3335" s="139" t="str">
        <x:f>IF(AND(L3335&lt;=TOTAL_BED_CAP,N3335&lt;=TEMP_WORKER_CAP),"YES","NO")</x:f>
        <x:v>YES</x:v>
      </x:c>
      <x:c r="T3335" s="139" t="n">
        <x:f>IF(S3335="YES",R3335,-1E+99)</x:f>
        <x:v>-1334.7073771158903</x:v>
      </x:c>
    </x:row>
    <x:row r="3336">
      <x:c r="A3336" s="139"/>
      <x:c r="B3336" s="139"/>
      <x:c r="C3336" s="139"/>
      <x:c r="D3336" s="139"/>
      <x:c r="E3336" s="139"/>
      <x:c r="F3336" s="139"/>
      <x:c r="G3336" s="139"/>
      <x:c r="H3336" s="139"/>
      <x:c r="I3336" s="266" t="n">
        <x:f>INT((ROW()-ROW($I$46))/((CARROT_CAP+1)*(MESCLUN_CAP+1)))</x:f>
        <x:v>5</x:v>
      </x:c>
      <x:c r="J3336" s="266" t="n">
        <x:f>MOD(INT((ROW()-ROW($I$46))/(MESCLUN_CAP+1)),CARROT_CAP+1)</x:f>
        <x:v>1</x:v>
      </x:c>
      <x:c r="K3336" s="266" t="n">
        <x:f>MOD(ROW()-ROW($I$46),MESCLUN_CAP+1)</x:f>
        <x:v>4</x:v>
      </x:c>
      <x:c r="L3336" s="266" t="n">
        <x:f>SUM(I3336:K3336)</x:f>
        <x:v>10</x:v>
      </x:c>
      <x:c r="M3336" s="267" t="n">
        <x:f>I3336*TOMATO_HOURS*WEEKS*(1+TOMATO_DIM)^I3336+J3336*CARROT_HOURS*WEEKS*(1+CARROT_DIM)^J3336+K3336*MESCLUN_HOURS*WEEKS*(1+MESCLUN_DIM)^K3336</x:f>
        <x:v>944.6496606445314</x:v>
      </x:c>
      <x:c r="N3336" s="267" t="n">
        <x:f>MAX(M3336-FARMER_HOURS,0)/TEMP_HOURS_PER_WORKER</x:f>
        <x:v>0.1560067087809246</x:v>
      </x:c>
      <x:c r="O3336" s="268" t="n">
        <x:f>I3336*TOMATO_PRICE+J3336*CARROT_PRICE+K3336*MESCLUN_PRICE</x:f>
        <x:v>56894</x:v>
      </x:c>
      <x:c r="P3336" s="268" t="n">
        <x:f>I3336*TOMATO_FERTILIZER+J3336*CARROT_FERTILIZER+K3336*MESCLUN_FERTILIZER</x:f>
        <x:v>8360</x:v>
      </x:c>
      <x:c r="Q3336" s="268" t="n">
        <x:f>MIN(M3336,FARMER_HOURS)*FARMER_RATE+MAX(M3336-FARMER_HOURS,0)*TEMP_RATE</x:f>
        <x:v>28900.167719523117</x:v>
      </x:c>
      <x:c r="R3336" s="268" t="n">
        <x:f>O3336-P3336-Q3336-FIXED_COST</x:f>
        <x:v>-366.16771952311683</x:v>
      </x:c>
      <x:c r="S3336" s="139" t="str">
        <x:f>IF(AND(L3336&lt;=TOTAL_BED_CAP,N3336&lt;=TEMP_WORKER_CAP),"YES","NO")</x:f>
        <x:v>YES</x:v>
      </x:c>
      <x:c r="T3336" s="139" t="n">
        <x:f>IF(S3336="YES",R3336,-1E+99)</x:f>
        <x:v>-366.16771952311683</x:v>
      </x:c>
    </x:row>
    <x:row r="3337">
      <x:c r="A3337" s="139"/>
      <x:c r="B3337" s="139"/>
      <x:c r="C3337" s="139"/>
      <x:c r="D3337" s="139"/>
      <x:c r="E3337" s="139"/>
      <x:c r="F3337" s="139"/>
      <x:c r="G3337" s="139"/>
      <x:c r="H3337" s="139"/>
      <x:c r="I3337" s="266" t="n">
        <x:f>INT((ROW()-ROW($I$46))/((CARROT_CAP+1)*(MESCLUN_CAP+1)))</x:f>
        <x:v>5</x:v>
      </x:c>
      <x:c r="J3337" s="266" t="n">
        <x:f>MOD(INT((ROW()-ROW($I$46))/(MESCLUN_CAP+1)),CARROT_CAP+1)</x:f>
        <x:v>1</x:v>
      </x:c>
      <x:c r="K3337" s="266" t="n">
        <x:f>MOD(ROW()-ROW($I$46),MESCLUN_CAP+1)</x:f>
        <x:v>5</x:v>
      </x:c>
      <x:c r="L3337" s="266" t="n">
        <x:f>SUM(I3337:K3337)</x:f>
        <x:v>11</x:v>
      </x:c>
      <x:c r="M3337" s="267" t="n">
        <x:f>I3337*TOMATO_HOURS*WEEKS*(1+TOMATO_DIM)^I3337+J3337*CARROT_HOURS*WEEKS*(1+CARROT_DIM)^J3337+K3337*MESCLUN_HOURS*WEEKS*(1+MESCLUN_DIM)^K3337</x:f>
        <x:v>994.8979845657351</x:v>
      </x:c>
      <x:c r="N3337" s="267" t="n">
        <x:f>MAX(M3337-FARMER_HOURS,0)/TEMP_HOURS_PER_WORKER</x:f>
        <x:v>0.19090137817064937</x:v>
      </x:c>
      <x:c r="O3337" s="268" t="n">
        <x:f>I3337*TOMATO_PRICE+J3337*CARROT_PRICE+K3337*MESCLUN_PRICE</x:f>
        <x:v>59594</x:v>
      </x:c>
      <x:c r="P3337" s="268" t="n">
        <x:f>I3337*TOMATO_FERTILIZER+J3337*CARROT_FERTILIZER+K3337*MESCLUN_FERTILIZER</x:f>
        <x:v>9240</x:v>
      </x:c>
      <x:c r="Q3337" s="268" t="n">
        <x:f>MIN(M3337,FARMER_HOURS)*FARMER_RATE+MAX(M3337-FARMER_HOURS,0)*TEMP_RATE</x:f>
        <x:v>29772.534454266235</x:v>
      </x:c>
      <x:c r="R3337" s="268" t="n">
        <x:f>O3337-P3337-Q3337-FIXED_COST</x:f>
        <x:v>581.4655457337649</x:v>
      </x:c>
      <x:c r="S3337" s="139" t="str">
        <x:f>IF(AND(L3337&lt;=TOTAL_BED_CAP,N3337&lt;=TEMP_WORKER_CAP),"YES","NO")</x:f>
        <x:v>YES</x:v>
      </x:c>
      <x:c r="T3337" s="139" t="n">
        <x:f>IF(S3337="YES",R3337,-1E+99)</x:f>
        <x:v>581.4655457337649</x:v>
      </x:c>
    </x:row>
    <x:row r="3338">
      <x:c r="A3338" s="139"/>
      <x:c r="B3338" s="139"/>
      <x:c r="C3338" s="139"/>
      <x:c r="D3338" s="139"/>
      <x:c r="E3338" s="139"/>
      <x:c r="F3338" s="139"/>
      <x:c r="G3338" s="139"/>
      <x:c r="H3338" s="139"/>
      <x:c r="I3338" s="266" t="n">
        <x:f>INT((ROW()-ROW($I$46))/((CARROT_CAP+1)*(MESCLUN_CAP+1)))</x:f>
        <x:v>5</x:v>
      </x:c>
      <x:c r="J3338" s="266" t="n">
        <x:f>MOD(INT((ROW()-ROW($I$46))/(MESCLUN_CAP+1)),CARROT_CAP+1)</x:f>
        <x:v>1</x:v>
      </x:c>
      <x:c r="K3338" s="266" t="n">
        <x:f>MOD(ROW()-ROW($I$46),MESCLUN_CAP+1)</x:f>
        <x:v>6</x:v>
      </x:c>
      <x:c r="L3338" s="266" t="n">
        <x:f>SUM(I3338:K3338)</x:f>
        <x:v>12</x:v>
      </x:c>
      <x:c r="M3338" s="267" t="n">
        <x:f>I3338*TOMATO_HOURS*WEEKS*(1+TOMATO_DIM)^I3338+J3338*CARROT_HOURS*WEEKS*(1+CARROT_DIM)^J3338+K3338*MESCLUN_HOURS*WEEKS*(1+MESCLUN_DIM)^K3338</x:f>
        <x:v>1046.372958747368</x:v>
      </x:c>
      <x:c r="N3338" s="267" t="n">
        <x:f>MAX(M3338-FARMER_HOURS,0)/TEMP_HOURS_PER_WORKER</x:f>
        <x:v>0.22664788801900562</x:v>
      </x:c>
      <x:c r="O3338" s="268" t="n">
        <x:f>I3338*TOMATO_PRICE+J3338*CARROT_PRICE+K3338*MESCLUN_PRICE</x:f>
        <x:v>62294</x:v>
      </x:c>
      <x:c r="P3338" s="268" t="n">
        <x:f>I3338*TOMATO_FERTILIZER+J3338*CARROT_FERTILIZER+K3338*MESCLUN_FERTILIZER</x:f>
        <x:v>10120</x:v>
      </x:c>
      <x:c r="Q3338" s="268" t="n">
        <x:f>MIN(M3338,FARMER_HOURS)*FARMER_RATE+MAX(M3338-FARMER_HOURS,0)*TEMP_RATE</x:f>
        <x:v>30666.19720047514</x:v>
      </x:c>
      <x:c r="R3338" s="268" t="n">
        <x:f>O3338-P3338-Q3338-FIXED_COST</x:f>
        <x:v>1507.8027995248594</x:v>
      </x:c>
      <x:c r="S3338" s="139" t="str">
        <x:f>IF(AND(L3338&lt;=TOTAL_BED_CAP,N3338&lt;=TEMP_WORKER_CAP),"YES","NO")</x:f>
        <x:v>YES</x:v>
      </x:c>
      <x:c r="T3338" s="139" t="n">
        <x:f>IF(S3338="YES",R3338,-1E+99)</x:f>
        <x:v>1507.8027995248594</x:v>
      </x:c>
    </x:row>
    <x:row r="3339">
      <x:c r="A3339" s="139"/>
      <x:c r="B3339" s="139"/>
      <x:c r="C3339" s="139"/>
      <x:c r="D3339" s="139"/>
      <x:c r="E3339" s="139"/>
      <x:c r="F3339" s="139"/>
      <x:c r="G3339" s="139"/>
      <x:c r="H3339" s="139"/>
      <x:c r="I3339" s="266" t="n">
        <x:f>INT((ROW()-ROW($I$46))/((CARROT_CAP+1)*(MESCLUN_CAP+1)))</x:f>
        <x:v>5</x:v>
      </x:c>
      <x:c r="J3339" s="266" t="n">
        <x:f>MOD(INT((ROW()-ROW($I$46))/(MESCLUN_CAP+1)),CARROT_CAP+1)</x:f>
        <x:v>1</x:v>
      </x:c>
      <x:c r="K3339" s="266" t="n">
        <x:f>MOD(ROW()-ROW($I$46),MESCLUN_CAP+1)</x:f>
        <x:v>7</x:v>
      </x:c>
      <x:c r="L3339" s="266" t="n">
        <x:f>SUM(I3339:K3339)</x:f>
        <x:v>13</x:v>
      </x:c>
      <x:c r="M3339" s="267" t="n">
        <x:f>I3339*TOMATO_HOURS*WEEKS*(1+TOMATO_DIM)^I3339+J3339*CARROT_HOURS*WEEKS*(1+CARROT_DIM)^J3339+K3339*MESCLUN_HOURS*WEEKS*(1+MESCLUN_DIM)^K3339</x:f>
        <x:v>1099.0973981453285</x:v>
      </x:c>
      <x:c r="N3339" s="267" t="n">
        <x:f>MAX(M3339-FARMER_HOURS,0)/TEMP_HOURS_PER_WORKER</x:f>
        <x:v>0.263262082045367</x:v>
      </x:c>
      <x:c r="O3339" s="268" t="n">
        <x:f>I3339*TOMATO_PRICE+J3339*CARROT_PRICE+K3339*MESCLUN_PRICE</x:f>
        <x:v>64994</x:v>
      </x:c>
      <x:c r="P3339" s="268" t="n">
        <x:f>I3339*TOMATO_FERTILIZER+J3339*CARROT_FERTILIZER+K3339*MESCLUN_FERTILIZER</x:f>
        <x:v>11000</x:v>
      </x:c>
      <x:c r="Q3339" s="268" t="n">
        <x:f>MIN(M3339,FARMER_HOURS)*FARMER_RATE+MAX(M3339-FARMER_HOURS,0)*TEMP_RATE</x:f>
        <x:v>31581.552051134175</x:v>
      </x:c>
      <x:c r="R3339" s="268" t="n">
        <x:f>O3339-P3339-Q3339-FIXED_COST</x:f>
        <x:v>2412.4479488658253</x:v>
      </x:c>
      <x:c r="S3339" s="139" t="str">
        <x:f>IF(AND(L3339&lt;=TOTAL_BED_CAP,N3339&lt;=TEMP_WORKER_CAP),"YES","NO")</x:f>
        <x:v>YES</x:v>
      </x:c>
      <x:c r="T3339" s="139" t="n">
        <x:f>IF(S3339="YES",R3339,-1E+99)</x:f>
        <x:v>2412.4479488658253</x:v>
      </x:c>
    </x:row>
    <x:row r="3340">
      <x:c r="A3340" s="139"/>
      <x:c r="B3340" s="139"/>
      <x:c r="C3340" s="139"/>
      <x:c r="D3340" s="139"/>
      <x:c r="E3340" s="139"/>
      <x:c r="F3340" s="139"/>
      <x:c r="G3340" s="139"/>
      <x:c r="H3340" s="139"/>
      <x:c r="I3340" s="266" t="n">
        <x:f>INT((ROW()-ROW($I$46))/((CARROT_CAP+1)*(MESCLUN_CAP+1)))</x:f>
        <x:v>5</x:v>
      </x:c>
      <x:c r="J3340" s="266" t="n">
        <x:f>MOD(INT((ROW()-ROW($I$46))/(MESCLUN_CAP+1)),CARROT_CAP+1)</x:f>
        <x:v>1</x:v>
      </x:c>
      <x:c r="K3340" s="266" t="n">
        <x:f>MOD(ROW()-ROW($I$46),MESCLUN_CAP+1)</x:f>
        <x:v>8</x:v>
      </x:c>
      <x:c r="L3340" s="266" t="n">
        <x:f>SUM(I3340:K3340)</x:f>
        <x:v>14</x:v>
      </x:c>
      <x:c r="M3340" s="267" t="n">
        <x:f>I3340*TOMATO_HOURS*WEEKS*(1+TOMATO_DIM)^I3340+J3340*CARROT_HOURS*WEEKS*(1+CARROT_DIM)^J3340+K3340*MESCLUN_HOURS*WEEKS*(1+MESCLUN_DIM)^K3340</x:f>
        <x:v>1153.0944964253085</x:v>
      </x:c>
      <x:c r="N3340" s="267" t="n">
        <x:f>MAX(M3340-FARMER_HOURS,0)/TEMP_HOURS_PER_WORKER</x:f>
        <x:v>0.3007600669620198</x:v>
      </x:c>
      <x:c r="O3340" s="268" t="n">
        <x:f>I3340*TOMATO_PRICE+J3340*CARROT_PRICE+K3340*MESCLUN_PRICE</x:f>
        <x:v>67694</x:v>
      </x:c>
      <x:c r="P3340" s="268" t="n">
        <x:f>I3340*TOMATO_FERTILIZER+J3340*CARROT_FERTILIZER+K3340*MESCLUN_FERTILIZER</x:f>
        <x:v>11880</x:v>
      </x:c>
      <x:c r="Q3340" s="268" t="n">
        <x:f>MIN(M3340,FARMER_HOURS)*FARMER_RATE+MAX(M3340-FARMER_HOURS,0)*TEMP_RATE</x:f>
        <x:v>32519.001674050494</x:v>
      </x:c>
      <x:c r="R3340" s="268" t="n">
        <x:f>O3340-P3340-Q3340-FIXED_COST</x:f>
        <x:v>3294.9983259495057</x:v>
      </x:c>
      <x:c r="S3340" s="139" t="str">
        <x:f>IF(AND(L3340&lt;=TOTAL_BED_CAP,N3340&lt;=TEMP_WORKER_CAP),"YES","NO")</x:f>
        <x:v>YES</x:v>
      </x:c>
      <x:c r="T3340" s="139" t="n">
        <x:f>IF(S3340="YES",R3340,-1E+99)</x:f>
        <x:v>3294.9983259495057</x:v>
      </x:c>
    </x:row>
    <x:row r="3341">
      <x:c r="A3341" s="139"/>
      <x:c r="B3341" s="139"/>
      <x:c r="C3341" s="139"/>
      <x:c r="D3341" s="139"/>
      <x:c r="E3341" s="139"/>
      <x:c r="F3341" s="139"/>
      <x:c r="G3341" s="139"/>
      <x:c r="H3341" s="139"/>
      <x:c r="I3341" s="266" t="n">
        <x:f>INT((ROW()-ROW($I$46))/((CARROT_CAP+1)*(MESCLUN_CAP+1)))</x:f>
        <x:v>5</x:v>
      </x:c>
      <x:c r="J3341" s="266" t="n">
        <x:f>MOD(INT((ROW()-ROW($I$46))/(MESCLUN_CAP+1)),CARROT_CAP+1)</x:f>
        <x:v>1</x:v>
      </x:c>
      <x:c r="K3341" s="266" t="n">
        <x:f>MOD(ROW()-ROW($I$46),MESCLUN_CAP+1)</x:f>
        <x:v>9</x:v>
      </x:c>
      <x:c r="L3341" s="266" t="n">
        <x:f>SUM(I3341:K3341)</x:f>
        <x:v>15</x:v>
      </x:c>
      <x:c r="M3341" s="267" t="n">
        <x:f>I3341*TOMATO_HOURS*WEEKS*(1+TOMATO_DIM)^I3341+J3341*CARROT_HOURS*WEEKS*(1+CARROT_DIM)^J3341+K3341*MESCLUN_HOURS*WEEKS*(1+MESCLUN_DIM)^K3341</x:f>
        <x:v>1208.387831865703</x:v>
      </x:c>
      <x:c r="N3341" s="267" t="n">
        <x:f>MAX(M3341-FARMER_HOURS,0)/TEMP_HOURS_PER_WORKER</x:f>
        <x:v>0.33915821657340484</x:v>
      </x:c>
      <x:c r="O3341" s="268" t="n">
        <x:f>I3341*TOMATO_PRICE+J3341*CARROT_PRICE+K3341*MESCLUN_PRICE</x:f>
        <x:v>70394</x:v>
      </x:c>
      <x:c r="P3341" s="268" t="n">
        <x:f>I3341*TOMATO_FERTILIZER+J3341*CARROT_FERTILIZER+K3341*MESCLUN_FERTILIZER</x:f>
        <x:v>12760</x:v>
      </x:c>
      <x:c r="Q3341" s="268" t="n">
        <x:f>MIN(M3341,FARMER_HOURS)*FARMER_RATE+MAX(M3341-FARMER_HOURS,0)*TEMP_RATE</x:f>
        <x:v>33478.95541433512</x:v>
      </x:c>
      <x:c r="R3341" s="268" t="n">
        <x:f>O3341-P3341-Q3341-FIXED_COST</x:f>
        <x:v>4155.04458566488</x:v>
      </x:c>
      <x:c r="S3341" s="139" t="str">
        <x:f>IF(AND(L3341&lt;=TOTAL_BED_CAP,N3341&lt;=TEMP_WORKER_CAP),"YES","NO")</x:f>
        <x:v>YES</x:v>
      </x:c>
      <x:c r="T3341" s="139" t="n">
        <x:f>IF(S3341="YES",R3341,-1E+99)</x:f>
        <x:v>4155.04458566488</x:v>
      </x:c>
    </x:row>
    <x:row r="3342">
      <x:c r="A3342" s="139"/>
      <x:c r="B3342" s="139"/>
      <x:c r="C3342" s="139"/>
      <x:c r="D3342" s="139"/>
      <x:c r="E3342" s="139"/>
      <x:c r="F3342" s="139"/>
      <x:c r="G3342" s="139"/>
      <x:c r="H3342" s="139"/>
      <x:c r="I3342" s="266" t="n">
        <x:f>INT((ROW()-ROW($I$46))/((CARROT_CAP+1)*(MESCLUN_CAP+1)))</x:f>
        <x:v>5</x:v>
      </x:c>
      <x:c r="J3342" s="266" t="n">
        <x:f>MOD(INT((ROW()-ROW($I$46))/(MESCLUN_CAP+1)),CARROT_CAP+1)</x:f>
        <x:v>1</x:v>
      </x:c>
      <x:c r="K3342" s="266" t="n">
        <x:f>MOD(ROW()-ROW($I$46),MESCLUN_CAP+1)</x:f>
        <x:v>10</x:v>
      </x:c>
      <x:c r="L3342" s="266" t="n">
        <x:f>SUM(I3342:K3342)</x:f>
        <x:v>16</x:v>
      </x:c>
      <x:c r="M3342" s="267" t="n">
        <x:f>I3342*TOMATO_HOURS*WEEKS*(1+TOMATO_DIM)^I3342+J3342*CARROT_HOURS*WEEKS*(1+CARROT_DIM)^J3342+K3342*MESCLUN_HOURS*WEEKS*(1+MESCLUN_DIM)^K3342</x:f>
        <x:v>1265.0013733489159</x:v>
      </x:c>
      <x:c r="N3342" s="267" t="n">
        <x:f>MAX(M3342-FARMER_HOURS,0)/TEMP_HOURS_PER_WORKER</x:f>
        <x:v>0.3784731759367471</x:v>
      </x:c>
      <x:c r="O3342" s="268" t="n">
        <x:f>I3342*TOMATO_PRICE+J3342*CARROT_PRICE+K3342*MESCLUN_PRICE</x:f>
        <x:v>73094</x:v>
      </x:c>
      <x:c r="P3342" s="268" t="n">
        <x:f>I3342*TOMATO_FERTILIZER+J3342*CARROT_FERTILIZER+K3342*MESCLUN_FERTILIZER</x:f>
        <x:v>13640</x:v>
      </x:c>
      <x:c r="Q3342" s="268" t="n">
        <x:f>MIN(M3342,FARMER_HOURS)*FARMER_RATE+MAX(M3342-FARMER_HOURS,0)*TEMP_RATE</x:f>
        <x:v>34461.829398418675</x:v>
      </x:c>
      <x:c r="R3342" s="268" t="n">
        <x:f>O3342-P3342-Q3342-FIXED_COST</x:f>
        <x:v>4992.170601581325</x:v>
      </x:c>
      <x:c r="S3342" s="139" t="str">
        <x:f>IF(AND(L3342&lt;=TOTAL_BED_CAP,N3342&lt;=TEMP_WORKER_CAP),"YES","NO")</x:f>
        <x:v>YES</x:v>
      </x:c>
      <x:c r="T3342" s="139" t="n">
        <x:f>IF(S3342="YES",R3342,-1E+99)</x:f>
        <x:v>4992.170601581325</x:v>
      </x:c>
    </x:row>
    <x:row r="3343">
      <x:c r="A3343" s="139"/>
      <x:c r="B3343" s="139"/>
      <x:c r="C3343" s="139"/>
      <x:c r="D3343" s="139"/>
      <x:c r="E3343" s="139"/>
      <x:c r="F3343" s="139"/>
      <x:c r="G3343" s="139"/>
      <x:c r="H3343" s="139"/>
      <x:c r="I3343" s="266" t="n">
        <x:f>INT((ROW()-ROW($I$46))/((CARROT_CAP+1)*(MESCLUN_CAP+1)))</x:f>
        <x:v>5</x:v>
      </x:c>
      <x:c r="J3343" s="266" t="n">
        <x:f>MOD(INT((ROW()-ROW($I$46))/(MESCLUN_CAP+1)),CARROT_CAP+1)</x:f>
        <x:v>1</x:v>
      </x:c>
      <x:c r="K3343" s="266" t="n">
        <x:f>MOD(ROW()-ROW($I$46),MESCLUN_CAP+1)</x:f>
        <x:v>11</x:v>
      </x:c>
      <x:c r="L3343" s="266" t="n">
        <x:f>SUM(I3343:K3343)</x:f>
        <x:v>17</x:v>
      </x:c>
      <x:c r="M3343" s="267" t="n">
        <x:f>I3343*TOMATO_HOURS*WEEKS*(1+TOMATO_DIM)^I3343+J3343*CARROT_HOURS*WEEKS*(1+CARROT_DIM)^J3343+K3343*MESCLUN_HOURS*WEEKS*(1+MESCLUN_DIM)^K3343</x:f>
        <x:v>1322.9594864423548</x:v>
      </x:c>
      <x:c r="N3343" s="267" t="n">
        <x:f>MAX(M3343-FARMER_HOURS,0)/TEMP_HOURS_PER_WORKER</x:f>
        <x:v>0.4187218655849686</x:v>
      </x:c>
      <x:c r="O3343" s="268" t="n">
        <x:f>I3343*TOMATO_PRICE+J3343*CARROT_PRICE+K3343*MESCLUN_PRICE</x:f>
        <x:v>75794</x:v>
      </x:c>
      <x:c r="P3343" s="268" t="n">
        <x:f>I3343*TOMATO_FERTILIZER+J3343*CARROT_FERTILIZER+K3343*MESCLUN_FERTILIZER</x:f>
        <x:v>14520</x:v>
      </x:c>
      <x:c r="Q3343" s="268" t="n">
        <x:f>MIN(M3343,FARMER_HOURS)*FARMER_RATE+MAX(M3343-FARMER_HOURS,0)*TEMP_RATE</x:f>
        <x:v>35468.04663962421</x:v>
      </x:c>
      <x:c r="R3343" s="268" t="n">
        <x:f>O3343-P3343-Q3343-FIXED_COST</x:f>
        <x:v>5805.953360375788</x:v>
      </x:c>
      <x:c r="S3343" s="139" t="str">
        <x:f>IF(AND(L3343&lt;=TOTAL_BED_CAP,N3343&lt;=TEMP_WORKER_CAP),"YES","NO")</x:f>
        <x:v>YES</x:v>
      </x:c>
      <x:c r="T3343" s="139" t="n">
        <x:f>IF(S3343="YES",R3343,-1E+99)</x:f>
        <x:v>5805.953360375788</x:v>
      </x:c>
    </x:row>
    <x:row r="3344">
      <x:c r="A3344" s="139"/>
      <x:c r="B3344" s="139"/>
      <x:c r="C3344" s="139"/>
      <x:c r="D3344" s="139"/>
      <x:c r="E3344" s="139"/>
      <x:c r="F3344" s="139"/>
      <x:c r="G3344" s="139"/>
      <x:c r="H3344" s="139"/>
      <x:c r="I3344" s="266" t="n">
        <x:f>INT((ROW()-ROW($I$46))/((CARROT_CAP+1)*(MESCLUN_CAP+1)))</x:f>
        <x:v>5</x:v>
      </x:c>
      <x:c r="J3344" s="266" t="n">
        <x:f>MOD(INT((ROW()-ROW($I$46))/(MESCLUN_CAP+1)),CARROT_CAP+1)</x:f>
        <x:v>1</x:v>
      </x:c>
      <x:c r="K3344" s="266" t="n">
        <x:f>MOD(ROW()-ROW($I$46),MESCLUN_CAP+1)</x:f>
        <x:v>12</x:v>
      </x:c>
      <x:c r="L3344" s="266" t="n">
        <x:f>SUM(I3344:K3344)</x:f>
        <x:v>18</x:v>
      </x:c>
      <x:c r="M3344" s="267" t="n">
        <x:f>I3344*TOMATO_HOURS*WEEKS*(1+TOMATO_DIM)^I3344+J3344*CARROT_HOURS*WEEKS*(1+CARROT_DIM)^J3344+K3344*MESCLUN_HOURS*WEEKS*(1+MESCLUN_DIM)^K3344</x:f>
        <x:v>1382.2869395704192</x:v>
      </x:c>
      <x:c r="N3344" s="267" t="n">
        <x:f>MAX(M3344-FARMER_HOURS,0)/TEMP_HOURS_PER_WORKER</x:f>
        <x:v>0.45992148581279113</x:v>
      </x:c>
      <x:c r="O3344" s="268" t="n">
        <x:f>I3344*TOMATO_PRICE+J3344*CARROT_PRICE+K3344*MESCLUN_PRICE</x:f>
        <x:v>78494</x:v>
      </x:c>
      <x:c r="P3344" s="268" t="n">
        <x:f>I3344*TOMATO_FERTILIZER+J3344*CARROT_FERTILIZER+K3344*MESCLUN_FERTILIZER</x:f>
        <x:v>15400</x:v>
      </x:c>
      <x:c r="Q3344" s="268" t="n">
        <x:f>MIN(M3344,FARMER_HOURS)*FARMER_RATE+MAX(M3344-FARMER_HOURS,0)*TEMP_RATE</x:f>
        <x:v>36498.03714531978</x:v>
      </x:c>
      <x:c r="R3344" s="268" t="n">
        <x:f>O3344-P3344-Q3344-FIXED_COST</x:f>
        <x:v>6595.96285468022</x:v>
      </x:c>
      <x:c r="S3344" s="139" t="str">
        <x:f>IF(AND(L3344&lt;=TOTAL_BED_CAP,N3344&lt;=TEMP_WORKER_CAP),"YES","NO")</x:f>
        <x:v>YES</x:v>
      </x:c>
      <x:c r="T3344" s="139" t="n">
        <x:f>IF(S3344="YES",R3344,-1E+99)</x:f>
        <x:v>6595.96285468022</x:v>
      </x:c>
    </x:row>
    <x:row r="3345">
      <x:c r="A3345" s="139"/>
      <x:c r="B3345" s="139"/>
      <x:c r="C3345" s="139"/>
      <x:c r="D3345" s="139"/>
      <x:c r="E3345" s="139"/>
      <x:c r="F3345" s="139"/>
      <x:c r="G3345" s="139"/>
      <x:c r="H3345" s="139"/>
      <x:c r="I3345" s="266" t="n">
        <x:f>INT((ROW()-ROW($I$46))/((CARROT_CAP+1)*(MESCLUN_CAP+1)))</x:f>
        <x:v>5</x:v>
      </x:c>
      <x:c r="J3345" s="266" t="n">
        <x:f>MOD(INT((ROW()-ROW($I$46))/(MESCLUN_CAP+1)),CARROT_CAP+1)</x:f>
        <x:v>1</x:v>
      </x:c>
      <x:c r="K3345" s="266" t="n">
        <x:f>MOD(ROW()-ROW($I$46),MESCLUN_CAP+1)</x:f>
        <x:v>13</x:v>
      </x:c>
      <x:c r="L3345" s="266" t="n">
        <x:f>SUM(I3345:K3345)</x:f>
        <x:v>19</x:v>
      </x:c>
      <x:c r="M3345" s="267" t="n">
        <x:f>I3345*TOMATO_HOURS*WEEKS*(1+TOMATO_DIM)^I3345+J3345*CARROT_HOURS*WEEKS*(1+CARROT_DIM)^J3345+K3345*MESCLUN_HOURS*WEEKS*(1+MESCLUN_DIM)^K3345</x:f>
        <x:v>1443.0089102788036</x:v>
      </x:c>
      <x:c r="N3345" s="267" t="n">
        <x:f>MAX(M3345-FARMER_HOURS,0)/TEMP_HOURS_PER_WORKER</x:f>
        <x:v>0.5020895210269469</x:v>
      </x:c>
      <x:c r="O3345" s="268" t="n">
        <x:f>I3345*TOMATO_PRICE+J3345*CARROT_PRICE+K3345*MESCLUN_PRICE</x:f>
        <x:v>81194</x:v>
      </x:c>
      <x:c r="P3345" s="268" t="n">
        <x:f>I3345*TOMATO_FERTILIZER+J3345*CARROT_FERTILIZER+K3345*MESCLUN_FERTILIZER</x:f>
        <x:v>16280</x:v>
      </x:c>
      <x:c r="Q3345" s="268" t="n">
        <x:f>MIN(M3345,FARMER_HOURS)*FARMER_RATE+MAX(M3345-FARMER_HOURS,0)*TEMP_RATE</x:f>
        <x:v>37552.23802567367</x:v>
      </x:c>
      <x:c r="R3345" s="268" t="n">
        <x:f>O3345-P3345-Q3345-FIXED_COST</x:f>
        <x:v>7361.761974326328</x:v>
      </x:c>
      <x:c r="S3345" s="139" t="str">
        <x:f>IF(AND(L3345&lt;=TOTAL_BED_CAP,N3345&lt;=TEMP_WORKER_CAP),"YES","NO")</x:f>
        <x:v>YES</x:v>
      </x:c>
      <x:c r="T3345" s="139" t="n">
        <x:f>IF(S3345="YES",R3345,-1E+99)</x:f>
        <x:v>7361.761974326328</x:v>
      </x:c>
    </x:row>
    <x:row r="3346">
      <x:c r="A3346" s="139"/>
      <x:c r="B3346" s="139"/>
      <x:c r="C3346" s="139"/>
      <x:c r="D3346" s="139"/>
      <x:c r="E3346" s="139"/>
      <x:c r="F3346" s="139"/>
      <x:c r="G3346" s="139"/>
      <x:c r="H3346" s="139"/>
      <x:c r="I3346" s="266" t="n">
        <x:f>INT((ROW()-ROW($I$46))/((CARROT_CAP+1)*(MESCLUN_CAP+1)))</x:f>
        <x:v>5</x:v>
      </x:c>
      <x:c r="J3346" s="266" t="n">
        <x:f>MOD(INT((ROW()-ROW($I$46))/(MESCLUN_CAP+1)),CARROT_CAP+1)</x:f>
        <x:v>1</x:v>
      </x:c>
      <x:c r="K3346" s="266" t="n">
        <x:f>MOD(ROW()-ROW($I$46),MESCLUN_CAP+1)</x:f>
        <x:v>14</x:v>
      </x:c>
      <x:c r="L3346" s="266" t="n">
        <x:f>SUM(I3346:K3346)</x:f>
        <x:v>20</x:v>
      </x:c>
      <x:c r="M3346" s="267" t="n">
        <x:f>I3346*TOMATO_HOURS*WEEKS*(1+TOMATO_DIM)^I3346+J3346*CARROT_HOURS*WEEKS*(1+CARROT_DIM)^J3346+K3346*MESCLUN_HOURS*WEEKS*(1+MESCLUN_DIM)^K3346</x:f>
        <x:v>1505.1509915924646</x:v>
      </x:c>
      <x:c r="N3346" s="267" t="n">
        <x:f>MAX(M3346-FARMER_HOURS,0)/TEMP_HOURS_PER_WORKER</x:f>
        <x:v>0.5452437441614337</x:v>
      </x:c>
      <x:c r="O3346" s="268" t="n">
        <x:f>I3346*TOMATO_PRICE+J3346*CARROT_PRICE+K3346*MESCLUN_PRICE</x:f>
        <x:v>83894</x:v>
      </x:c>
      <x:c r="P3346" s="268" t="n">
        <x:f>I3346*TOMATO_FERTILIZER+J3346*CARROT_FERTILIZER+K3346*MESCLUN_FERTILIZER</x:f>
        <x:v>17160</x:v>
      </x:c>
      <x:c r="Q3346" s="268" t="n">
        <x:f>MIN(M3346,FARMER_HOURS)*FARMER_RATE+MAX(M3346-FARMER_HOURS,0)*TEMP_RATE</x:f>
        <x:v>38631.09360403584</x:v>
      </x:c>
      <x:c r="R3346" s="268" t="n">
        <x:f>O3346-P3346-Q3346-FIXED_COST</x:f>
        <x:v>8102.906395964157</x:v>
      </x:c>
      <x:c r="S3346" s="139" t="str">
        <x:f>IF(AND(L3346&lt;=TOTAL_BED_CAP,N3346&lt;=TEMP_WORKER_CAP),"YES","NO")</x:f>
        <x:v>YES</x:v>
      </x:c>
      <x:c r="T3346" s="139" t="n">
        <x:f>IF(S3346="YES",R3346,-1E+99)</x:f>
        <x:v>8102.906395964157</x:v>
      </x:c>
    </x:row>
    <x:row r="3347">
      <x:c r="A3347" s="139"/>
      <x:c r="B3347" s="139"/>
      <x:c r="C3347" s="139"/>
      <x:c r="D3347" s="139"/>
      <x:c r="E3347" s="139"/>
      <x:c r="F3347" s="139"/>
      <x:c r="G3347" s="139"/>
      <x:c r="H3347" s="139"/>
      <x:c r="I3347" s="266" t="n">
        <x:f>INT((ROW()-ROW($I$46))/((CARROT_CAP+1)*(MESCLUN_CAP+1)))</x:f>
        <x:v>5</x:v>
      </x:c>
      <x:c r="J3347" s="266" t="n">
        <x:f>MOD(INT((ROW()-ROW($I$46))/(MESCLUN_CAP+1)),CARROT_CAP+1)</x:f>
        <x:v>1</x:v>
      </x:c>
      <x:c r="K3347" s="266" t="n">
        <x:f>MOD(ROW()-ROW($I$46),MESCLUN_CAP+1)</x:f>
        <x:v>15</x:v>
      </x:c>
      <x:c r="L3347" s="266" t="n">
        <x:f>SUM(I3347:K3347)</x:f>
        <x:v>21</x:v>
      </x:c>
      <x:c r="M3347" s="267" t="n">
        <x:f>I3347*TOMATO_HOURS*WEEKS*(1+TOMATO_DIM)^I3347+J3347*CARROT_HOURS*WEEKS*(1+CARROT_DIM)^J3347+K3347*MESCLUN_HOURS*WEEKS*(1+MESCLUN_DIM)^K3347</x:f>
        <x:v>1568.739198468611</x:v>
      </x:c>
      <x:c r="N3347" s="267" t="n">
        <x:f>MAX(M3347-FARMER_HOURS,0)/TEMP_HOURS_PER_WORKER</x:f>
        <x:v>0.5894022211587576</x:v>
      </x:c>
      <x:c r="O3347" s="268" t="n">
        <x:f>I3347*TOMATO_PRICE+J3347*CARROT_PRICE+K3347*MESCLUN_PRICE</x:f>
        <x:v>86594</x:v>
      </x:c>
      <x:c r="P3347" s="268" t="n">
        <x:f>I3347*TOMATO_FERTILIZER+J3347*CARROT_FERTILIZER+K3347*MESCLUN_FERTILIZER</x:f>
        <x:v>18040</x:v>
      </x:c>
      <x:c r="Q3347" s="268" t="n">
        <x:f>MIN(M3347,FARMER_HOURS)*FARMER_RATE+MAX(M3347-FARMER_HOURS,0)*TEMP_RATE</x:f>
        <x:v>39735.05552896894</x:v>
      </x:c>
      <x:c r="R3347" s="268" t="n">
        <x:f>O3347-P3347-Q3347-FIXED_COST</x:f>
        <x:v>8818.944471031064</x:v>
      </x:c>
      <x:c r="S3347" s="139" t="str">
        <x:f>IF(AND(L3347&lt;=TOTAL_BED_CAP,N3347&lt;=TEMP_WORKER_CAP),"YES","NO")</x:f>
        <x:v>YES</x:v>
      </x:c>
      <x:c r="T3347" s="139" t="n">
        <x:f>IF(S3347="YES",R3347,-1E+99)</x:f>
        <x:v>8818.944471031064</x:v>
      </x:c>
    </x:row>
    <x:row r="3348">
      <x:c r="A3348" s="139"/>
      <x:c r="B3348" s="139"/>
      <x:c r="C3348" s="139"/>
      <x:c r="D3348" s="139"/>
      <x:c r="E3348" s="139"/>
      <x:c r="F3348" s="139"/>
      <x:c r="G3348" s="139"/>
      <x:c r="H3348" s="139"/>
      <x:c r="I3348" s="266" t="n">
        <x:f>INT((ROW()-ROW($I$46))/((CARROT_CAP+1)*(MESCLUN_CAP+1)))</x:f>
        <x:v>5</x:v>
      </x:c>
      <x:c r="J3348" s="266" t="n">
        <x:f>MOD(INT((ROW()-ROW($I$46))/(MESCLUN_CAP+1)),CARROT_CAP+1)</x:f>
        <x:v>1</x:v>
      </x:c>
      <x:c r="K3348" s="266" t="n">
        <x:f>MOD(ROW()-ROW($I$46),MESCLUN_CAP+1)</x:f>
        <x:v>16</x:v>
      </x:c>
      <x:c r="L3348" s="266" t="n">
        <x:f>SUM(I3348:K3348)</x:f>
        <x:v>22</x:v>
      </x:c>
      <x:c r="M3348" s="267" t="n">
        <x:f>I3348*TOMATO_HOURS*WEEKS*(1+TOMATO_DIM)^I3348+J3348*CARROT_HOURS*WEEKS*(1+CARROT_DIM)^J3348+K3348*MESCLUN_HOURS*WEEKS*(1+MESCLUN_DIM)^K3348</x:f>
        <x:v>1633.7999743461</x:v>
      </x:c>
      <x:c r="N3348" s="267" t="n">
        <x:f>MAX(M3348-FARMER_HOURS,0)/TEMP_HOURS_PER_WORKER</x:f>
        <x:v>0.6345833155181251</x:v>
      </x:c>
      <x:c r="O3348" s="268" t="n">
        <x:f>I3348*TOMATO_PRICE+J3348*CARROT_PRICE+K3348*MESCLUN_PRICE</x:f>
        <x:v>89294</x:v>
      </x:c>
      <x:c r="P3348" s="268" t="n">
        <x:f>I3348*TOMATO_FERTILIZER+J3348*CARROT_FERTILIZER+K3348*MESCLUN_FERTILIZER</x:f>
        <x:v>18920</x:v>
      </x:c>
      <x:c r="Q3348" s="268" t="n">
        <x:f>MIN(M3348,FARMER_HOURS)*FARMER_RATE+MAX(M3348-FARMER_HOURS,0)*TEMP_RATE</x:f>
        <x:v>40864.582887953125</x:v>
      </x:c>
      <x:c r="R3348" s="268" t="n">
        <x:f>O3348-P3348-Q3348-FIXED_COST</x:f>
        <x:v>9509.417112046875</x:v>
      </x:c>
      <x:c r="S3348" s="139" t="str">
        <x:f>IF(AND(L3348&lt;=TOTAL_BED_CAP,N3348&lt;=TEMP_WORKER_CAP),"YES","NO")</x:f>
        <x:v>YES</x:v>
      </x:c>
      <x:c r="T3348" s="139" t="n">
        <x:f>IF(S3348="YES",R3348,-1E+99)</x:f>
        <x:v>9509.417112046875</x:v>
      </x:c>
    </x:row>
    <x:row r="3349">
      <x:c r="A3349" s="139"/>
      <x:c r="B3349" s="139"/>
      <x:c r="C3349" s="139"/>
      <x:c r="D3349" s="139"/>
      <x:c r="E3349" s="139"/>
      <x:c r="F3349" s="139"/>
      <x:c r="G3349" s="139"/>
      <x:c r="H3349" s="139"/>
      <x:c r="I3349" s="266" t="n">
        <x:f>INT((ROW()-ROW($I$46))/((CARROT_CAP+1)*(MESCLUN_CAP+1)))</x:f>
        <x:v>5</x:v>
      </x:c>
      <x:c r="J3349" s="266" t="n">
        <x:f>MOD(INT((ROW()-ROW($I$46))/(MESCLUN_CAP+1)),CARROT_CAP+1)</x:f>
        <x:v>1</x:v>
      </x:c>
      <x:c r="K3349" s="266" t="n">
        <x:f>MOD(ROW()-ROW($I$46),MESCLUN_CAP+1)</x:f>
        <x:v>17</x:v>
      </x:c>
      <x:c r="L3349" s="266" t="n">
        <x:f>SUM(I3349:K3349)</x:f>
        <x:v>23</x:v>
      </x:c>
      <x:c r="M3349" s="267" t="n">
        <x:f>I3349*TOMATO_HOURS*WEEKS*(1+TOMATO_DIM)^I3349+J3349*CARROT_HOURS*WEEKS*(1+CARROT_DIM)^J3349+K3349*MESCLUN_HOURS*WEEKS*(1+MESCLUN_DIM)^K3349</x:f>
        <x:v>1700.36019779264</x:v>
      </x:c>
      <x:c r="N3349" s="267" t="n">
        <x:f>MAX(M3349-FARMER_HOURS,0)/TEMP_HOURS_PER_WORKER</x:f>
        <x:v>0.6808056929115556</x:v>
      </x:c>
      <x:c r="O3349" s="268" t="n">
        <x:f>I3349*TOMATO_PRICE+J3349*CARROT_PRICE+K3349*MESCLUN_PRICE</x:f>
        <x:v>91994</x:v>
      </x:c>
      <x:c r="P3349" s="268" t="n">
        <x:f>I3349*TOMATO_FERTILIZER+J3349*CARROT_FERTILIZER+K3349*MESCLUN_FERTILIZER</x:f>
        <x:v>19800</x:v>
      </x:c>
      <x:c r="Q3349" s="268" t="n">
        <x:f>MIN(M3349,FARMER_HOURS)*FARMER_RATE+MAX(M3349-FARMER_HOURS,0)*TEMP_RATE</x:f>
        <x:v>42020.14232278889</x:v>
      </x:c>
      <x:c r="R3349" s="268" t="n">
        <x:f>O3349-P3349-Q3349-FIXED_COST</x:f>
        <x:v>10173.857677211112</x:v>
      </x:c>
      <x:c r="S3349" s="139" t="str">
        <x:f>IF(AND(L3349&lt;=TOTAL_BED_CAP,N3349&lt;=TEMP_WORKER_CAP),"YES","NO")</x:f>
        <x:v>YES</x:v>
      </x:c>
      <x:c r="T3349" s="139" t="n">
        <x:f>IF(S3349="YES",R3349,-1E+99)</x:f>
        <x:v>10173.857677211112</x:v>
      </x:c>
    </x:row>
    <x:row r="3350">
      <x:c r="A3350" s="139"/>
      <x:c r="B3350" s="139"/>
      <x:c r="C3350" s="139"/>
      <x:c r="D3350" s="139"/>
      <x:c r="E3350" s="139"/>
      <x:c r="F3350" s="139"/>
      <x:c r="G3350" s="139"/>
      <x:c r="H3350" s="139"/>
      <x:c r="I3350" s="266" t="n">
        <x:f>INT((ROW()-ROW($I$46))/((CARROT_CAP+1)*(MESCLUN_CAP+1)))</x:f>
        <x:v>5</x:v>
      </x:c>
      <x:c r="J3350" s="266" t="n">
        <x:f>MOD(INT((ROW()-ROW($I$46))/(MESCLUN_CAP+1)),CARROT_CAP+1)</x:f>
        <x:v>1</x:v>
      </x:c>
      <x:c r="K3350" s="266" t="n">
        <x:f>MOD(ROW()-ROW($I$46),MESCLUN_CAP+1)</x:f>
        <x:v>18</x:v>
      </x:c>
      <x:c r="L3350" s="266" t="n">
        <x:f>SUM(I3350:K3350)</x:f>
        <x:v>24</x:v>
      </x:c>
      <x:c r="M3350" s="267" t="n">
        <x:f>I3350*TOMATO_HOURS*WEEKS*(1+TOMATO_DIM)^I3350+J3350*CARROT_HOURS*WEEKS*(1+CARROT_DIM)^J3350+K3350*MESCLUN_HOURS*WEEKS*(1+MESCLUN_DIM)^K3350</x:f>
        <x:v>1768.4471892512274</x:v>
      </x:c>
      <x:c r="N3350" s="267" t="n">
        <x:f>MAX(M3350-FARMER_HOURS,0)/TEMP_HOURS_PER_WORKER</x:f>
        <x:v>0.7280883258689079</x:v>
      </x:c>
      <x:c r="O3350" s="268" t="n">
        <x:f>I3350*TOMATO_PRICE+J3350*CARROT_PRICE+K3350*MESCLUN_PRICE</x:f>
        <x:v>94694</x:v>
      </x:c>
      <x:c r="P3350" s="268" t="n">
        <x:f>I3350*TOMATO_FERTILIZER+J3350*CARROT_FERTILIZER+K3350*MESCLUN_FERTILIZER</x:f>
        <x:v>20680</x:v>
      </x:c>
      <x:c r="Q3350" s="268" t="n">
        <x:f>MIN(M3350,FARMER_HOURS)*FARMER_RATE+MAX(M3350-FARMER_HOURS,0)*TEMP_RATE</x:f>
        <x:v>43202.208146722696</x:v>
      </x:c>
      <x:c r="R3350" s="268" t="n">
        <x:f>O3350-P3350-Q3350-FIXED_COST</x:f>
        <x:v>10811.791853277304</x:v>
      </x:c>
      <x:c r="S3350" s="139" t="str">
        <x:f>IF(AND(L3350&lt;=TOTAL_BED_CAP,N3350&lt;=TEMP_WORKER_CAP),"YES","NO")</x:f>
        <x:v>YES</x:v>
      </x:c>
      <x:c r="T3350" s="139" t="n">
        <x:f>IF(S3350="YES",R3350,-1E+99)</x:f>
        <x:v>10811.791853277304</x:v>
      </x:c>
    </x:row>
    <x:row r="3351">
      <x:c r="A3351" s="139"/>
      <x:c r="B3351" s="139"/>
      <x:c r="C3351" s="139"/>
      <x:c r="D3351" s="139"/>
      <x:c r="E3351" s="139"/>
      <x:c r="F3351" s="139"/>
      <x:c r="G3351" s="139"/>
      <x:c r="H3351" s="139"/>
      <x:c r="I3351" s="266" t="n">
        <x:f>INT((ROW()-ROW($I$46))/((CARROT_CAP+1)*(MESCLUN_CAP+1)))</x:f>
        <x:v>5</x:v>
      </x:c>
      <x:c r="J3351" s="266" t="n">
        <x:f>MOD(INT((ROW()-ROW($I$46))/(MESCLUN_CAP+1)),CARROT_CAP+1)</x:f>
        <x:v>1</x:v>
      </x:c>
      <x:c r="K3351" s="266" t="n">
        <x:f>MOD(ROW()-ROW($I$46),MESCLUN_CAP+1)</x:f>
        <x:v>19</x:v>
      </x:c>
      <x:c r="L3351" s="266" t="n">
        <x:f>SUM(I3351:K3351)</x:f>
        <x:v>25</x:v>
      </x:c>
      <x:c r="M3351" s="267" t="n">
        <x:f>I3351*TOMATO_HOURS*WEEKS*(1+TOMATO_DIM)^I3351+J3351*CARROT_HOURS*WEEKS*(1+CARROT_DIM)^J3351+K3351*MESCLUN_HOURS*WEEKS*(1+MESCLUN_DIM)^K3351</x:f>
        <x:v>1838.0887178872495</x:v>
      </x:c>
      <x:c r="N3351" s="267" t="n">
        <x:f>MAX(M3351-FARMER_HOURS,0)/TEMP_HOURS_PER_WORKER</x:f>
        <x:v>0.7764504985328121</x:v>
      </x:c>
      <x:c r="O3351" s="268" t="n">
        <x:f>I3351*TOMATO_PRICE+J3351*CARROT_PRICE+K3351*MESCLUN_PRICE</x:f>
        <x:v>97394</x:v>
      </x:c>
      <x:c r="P3351" s="268" t="n">
        <x:f>I3351*TOMATO_FERTILIZER+J3351*CARROT_FERTILIZER+K3351*MESCLUN_FERTILIZER</x:f>
        <x:v>21560</x:v>
      </x:c>
      <x:c r="Q3351" s="268" t="n">
        <x:f>MIN(M3351,FARMER_HOURS)*FARMER_RATE+MAX(M3351-FARMER_HOURS,0)*TEMP_RATE</x:f>
        <x:v>44411.2624633203</x:v>
      </x:c>
      <x:c r="R3351" s="268" t="n">
        <x:f>O3351-P3351-Q3351-FIXED_COST</x:f>
        <x:v>11422.737536679699</x:v>
      </x:c>
      <x:c r="S3351" s="139" t="str">
        <x:f>IF(AND(L3351&lt;=TOTAL_BED_CAP,N3351&lt;=TEMP_WORKER_CAP),"YES","NO")</x:f>
        <x:v>YES</x:v>
      </x:c>
      <x:c r="T3351" s="139" t="n">
        <x:f>IF(S3351="YES",R3351,-1E+99)</x:f>
        <x:v>11422.737536679699</x:v>
      </x:c>
    </x:row>
    <x:row r="3352">
      <x:c r="A3352" s="139"/>
      <x:c r="B3352" s="139"/>
      <x:c r="C3352" s="139"/>
      <x:c r="D3352" s="139"/>
      <x:c r="E3352" s="139"/>
      <x:c r="F3352" s="139"/>
      <x:c r="G3352" s="139"/>
      <x:c r="H3352" s="139"/>
      <x:c r="I3352" s="266" t="n">
        <x:f>INT((ROW()-ROW($I$46))/((CARROT_CAP+1)*(MESCLUN_CAP+1)))</x:f>
        <x:v>5</x:v>
      </x:c>
      <x:c r="J3352" s="266" t="n">
        <x:f>MOD(INT((ROW()-ROW($I$46))/(MESCLUN_CAP+1)),CARROT_CAP+1)</x:f>
        <x:v>1</x:v>
      </x:c>
      <x:c r="K3352" s="266" t="n">
        <x:f>MOD(ROW()-ROW($I$46),MESCLUN_CAP+1)</x:f>
        <x:v>20</x:v>
      </x:c>
      <x:c r="L3352" s="266" t="n">
        <x:f>SUM(I3352:K3352)</x:f>
        <x:v>26</x:v>
      </x:c>
      <x:c r="M3352" s="267" t="n">
        <x:f>I3352*TOMATO_HOURS*WEEKS*(1+TOMATO_DIM)^I3352+J3352*CARROT_HOURS*WEEKS*(1+CARROT_DIM)^J3352+K3352*MESCLUN_HOURS*WEEKS*(1+MESCLUN_DIM)^K3352</x:f>
        <x:v>1909.313008537726</x:v>
      </x:c>
      <x:c r="N3352" s="267" t="n">
        <x:f>MAX(M3352-FARMER_HOURS,0)/TEMP_HOURS_PER_WORKER</x:f>
        <x:v>0.825911811484532</x:v>
      </x:c>
      <x:c r="O3352" s="268" t="n">
        <x:f>I3352*TOMATO_PRICE+J3352*CARROT_PRICE+K3352*MESCLUN_PRICE</x:f>
        <x:v>100094</x:v>
      </x:c>
      <x:c r="P3352" s="268" t="n">
        <x:f>I3352*TOMATO_FERTILIZER+J3352*CARROT_FERTILIZER+K3352*MESCLUN_FERTILIZER</x:f>
        <x:v>22440</x:v>
      </x:c>
      <x:c r="Q3352" s="268" t="n">
        <x:f>MIN(M3352,FARMER_HOURS)*FARMER_RATE+MAX(M3352-FARMER_HOURS,0)*TEMP_RATE</x:f>
        <x:v>45647.7952871133</x:v>
      </x:c>
      <x:c r="R3352" s="268" t="n">
        <x:f>O3352-P3352-Q3352-FIXED_COST</x:f>
        <x:v>12006.204712886698</x:v>
      </x:c>
      <x:c r="S3352" s="139" t="str">
        <x:f>IF(AND(L3352&lt;=TOTAL_BED_CAP,N3352&lt;=TEMP_WORKER_CAP),"YES","NO")</x:f>
        <x:v>YES</x:v>
      </x:c>
      <x:c r="T3352" s="139" t="n">
        <x:f>IF(S3352="YES",R3352,-1E+99)</x:f>
        <x:v>12006.204712886698</x:v>
      </x:c>
    </x:row>
    <x:row r="3353">
      <x:c r="A3353" s="139"/>
      <x:c r="B3353" s="139"/>
      <x:c r="C3353" s="139"/>
      <x:c r="D3353" s="139"/>
      <x:c r="E3353" s="139"/>
      <x:c r="F3353" s="139"/>
      <x:c r="G3353" s="139"/>
      <x:c r="H3353" s="139"/>
      <x:c r="I3353" s="266" t="n">
        <x:f>INT((ROW()-ROW($I$46))/((CARROT_CAP+1)*(MESCLUN_CAP+1)))</x:f>
        <x:v>5</x:v>
      </x:c>
      <x:c r="J3353" s="266" t="n">
        <x:f>MOD(INT((ROW()-ROW($I$46))/(MESCLUN_CAP+1)),CARROT_CAP+1)</x:f>
        <x:v>1</x:v>
      </x:c>
      <x:c r="K3353" s="266" t="n">
        <x:f>MOD(ROW()-ROW($I$46),MESCLUN_CAP+1)</x:f>
        <x:v>21</x:v>
      </x:c>
      <x:c r="L3353" s="266" t="n">
        <x:f>SUM(I3353:K3353)</x:f>
        <x:v>27</x:v>
      </x:c>
      <x:c r="M3353" s="267" t="n">
        <x:f>I3353*TOMATO_HOURS*WEEKS*(1+TOMATO_DIM)^I3353+J3353*CARROT_HOURS*WEEKS*(1+CARROT_DIM)^J3353+K3353*MESCLUN_HOURS*WEEKS*(1+MESCLUN_DIM)^K3353</x:f>
        <x:v>1982.1487487641703</x:v>
      </x:c>
      <x:c r="N3353" s="267" t="n">
        <x:f>MAX(M3353-FARMER_HOURS,0)/TEMP_HOURS_PER_WORKER</x:f>
        <x:v>0.8764921866417849</x:v>
      </x:c>
      <x:c r="O3353" s="268" t="n">
        <x:f>I3353*TOMATO_PRICE+J3353*CARROT_PRICE+K3353*MESCLUN_PRICE</x:f>
        <x:v>102794</x:v>
      </x:c>
      <x:c r="P3353" s="268" t="n">
        <x:f>I3353*TOMATO_FERTILIZER+J3353*CARROT_FERTILIZER+K3353*MESCLUN_FERTILIZER</x:f>
        <x:v>23320</x:v>
      </x:c>
      <x:c r="Q3353" s="268" t="n">
        <x:f>MIN(M3353,FARMER_HOURS)*FARMER_RATE+MAX(M3353-FARMER_HOURS,0)*TEMP_RATE</x:f>
        <x:v>46912.30466604463</x:v>
      </x:c>
      <x:c r="R3353" s="268" t="n">
        <x:f>O3353-P3353-Q3353-FIXED_COST</x:f>
        <x:v>12561.695333955373</x:v>
      </x:c>
      <x:c r="S3353" s="139" t="str">
        <x:f>IF(AND(L3353&lt;=TOTAL_BED_CAP,N3353&lt;=TEMP_WORKER_CAP),"YES","NO")</x:f>
        <x:v>YES</x:v>
      </x:c>
      <x:c r="T3353" s="139" t="n">
        <x:f>IF(S3353="YES",R3353,-1E+99)</x:f>
        <x:v>12561.695333955373</x:v>
      </x:c>
    </x:row>
    <x:row r="3354">
      <x:c r="A3354" s="139"/>
      <x:c r="B3354" s="139"/>
      <x:c r="C3354" s="139"/>
      <x:c r="D3354" s="139"/>
      <x:c r="E3354" s="139"/>
      <x:c r="F3354" s="139"/>
      <x:c r="G3354" s="139"/>
      <x:c r="H3354" s="139"/>
      <x:c r="I3354" s="266" t="n">
        <x:f>INT((ROW()-ROW($I$46))/((CARROT_CAP+1)*(MESCLUN_CAP+1)))</x:f>
        <x:v>5</x:v>
      </x:c>
      <x:c r="J3354" s="266" t="n">
        <x:f>MOD(INT((ROW()-ROW($I$46))/(MESCLUN_CAP+1)),CARROT_CAP+1)</x:f>
        <x:v>1</x:v>
      </x:c>
      <x:c r="K3354" s="266" t="n">
        <x:f>MOD(ROW()-ROW($I$46),MESCLUN_CAP+1)</x:f>
        <x:v>22</x:v>
      </x:c>
      <x:c r="L3354" s="266" t="n">
        <x:f>SUM(I3354:K3354)</x:f>
        <x:v>28</x:v>
      </x:c>
      <x:c r="M3354" s="267" t="n">
        <x:f>I3354*TOMATO_HOURS*WEEKS*(1+TOMATO_DIM)^I3354+J3354*CARROT_HOURS*WEEKS*(1+CARROT_DIM)^J3354+K3354*MESCLUN_HOURS*WEEKS*(1+MESCLUN_DIM)^K3354</x:f>
        <x:v>2056.6250960105663</x:v>
      </x:c>
      <x:c r="N3354" s="267" t="n">
        <x:f>MAX(M3354-FARMER_HOURS,0)/TEMP_HOURS_PER_WORKER</x:f>
        <x:v>0.9282118722295599</x:v>
      </x:c>
      <x:c r="O3354" s="268" t="n">
        <x:f>I3354*TOMATO_PRICE+J3354*CARROT_PRICE+K3354*MESCLUN_PRICE</x:f>
        <x:v>105494</x:v>
      </x:c>
      <x:c r="P3354" s="268" t="n">
        <x:f>I3354*TOMATO_FERTILIZER+J3354*CARROT_FERTILIZER+K3354*MESCLUN_FERTILIZER</x:f>
        <x:v>24200</x:v>
      </x:c>
      <x:c r="Q3354" s="268" t="n">
        <x:f>MIN(M3354,FARMER_HOURS)*FARMER_RATE+MAX(M3354-FARMER_HOURS,0)*TEMP_RATE</x:f>
        <x:v>48205.296805738995</x:v>
      </x:c>
      <x:c r="R3354" s="268" t="n">
        <x:f>O3354-P3354-Q3354-FIXED_COST</x:f>
        <x:v>13088.703194261005</x:v>
      </x:c>
      <x:c r="S3354" s="139" t="str">
        <x:f>IF(AND(L3354&lt;=TOTAL_BED_CAP,N3354&lt;=TEMP_WORKER_CAP),"YES","NO")</x:f>
        <x:v>YES</x:v>
      </x:c>
      <x:c r="T3354" s="139" t="n">
        <x:f>IF(S3354="YES",R3354,-1E+99)</x:f>
        <x:v>13088.703194261005</x:v>
      </x:c>
    </x:row>
    <x:row r="3355">
      <x:c r="A3355" s="139"/>
      <x:c r="B3355" s="139"/>
      <x:c r="C3355" s="139"/>
      <x:c r="D3355" s="139"/>
      <x:c r="E3355" s="139"/>
      <x:c r="F3355" s="139"/>
      <x:c r="G3355" s="139"/>
      <x:c r="H3355" s="139"/>
      <x:c r="I3355" s="266" t="n">
        <x:f>INT((ROW()-ROW($I$46))/((CARROT_CAP+1)*(MESCLUN_CAP+1)))</x:f>
        <x:v>5</x:v>
      </x:c>
      <x:c r="J3355" s="266" t="n">
        <x:f>MOD(INT((ROW()-ROW($I$46))/(MESCLUN_CAP+1)),CARROT_CAP+1)</x:f>
        <x:v>1</x:v>
      </x:c>
      <x:c r="K3355" s="266" t="n">
        <x:f>MOD(ROW()-ROW($I$46),MESCLUN_CAP+1)</x:f>
        <x:v>23</x:v>
      </x:c>
      <x:c r="L3355" s="266" t="n">
        <x:f>SUM(I3355:K3355)</x:f>
        <x:v>29</x:v>
      </x:c>
      <x:c r="M3355" s="267" t="n">
        <x:f>I3355*TOMATO_HOURS*WEEKS*(1+TOMATO_DIM)^I3355+J3355*CARROT_HOURS*WEEKS*(1+CARROT_DIM)^J3355+K3355*MESCLUN_HOURS*WEEKS*(1+MESCLUN_DIM)^K3355</x:f>
        <x:v>2132.7716848680025</x:v>
      </x:c>
      <x:c r="N3355" s="267" t="n">
        <x:f>MAX(M3355-FARMER_HOURS,0)/TEMP_HOURS_PER_WORKER</x:f>
        <x:v>0.9810914478250017</x:v>
      </x:c>
      <x:c r="O3355" s="268" t="n">
        <x:f>I3355*TOMATO_PRICE+J3355*CARROT_PRICE+K3355*MESCLUN_PRICE</x:f>
        <x:v>108194</x:v>
      </x:c>
      <x:c r="P3355" s="268" t="n">
        <x:f>I3355*TOMATO_FERTILIZER+J3355*CARROT_FERTILIZER+K3355*MESCLUN_FERTILIZER</x:f>
        <x:v>25080</x:v>
      </x:c>
      <x:c r="Q3355" s="268" t="n">
        <x:f>MIN(M3355,FARMER_HOURS)*FARMER_RATE+MAX(M3355-FARMER_HOURS,0)*TEMP_RATE</x:f>
        <x:v>49527.28619562504</x:v>
      </x:c>
      <x:c r="R3355" s="268" t="n">
        <x:f>O3355-P3355-Q3355-FIXED_COST</x:f>
        <x:v>13586.713804374958</x:v>
      </x:c>
      <x:c r="S3355" s="139" t="str">
        <x:f>IF(AND(L3355&lt;=TOTAL_BED_CAP,N3355&lt;=TEMP_WORKER_CAP),"YES","NO")</x:f>
        <x:v>YES</x:v>
      </x:c>
      <x:c r="T3355" s="139" t="n">
        <x:f>IF(S3355="YES",R3355,-1E+99)</x:f>
        <x:v>13586.713804374958</x:v>
      </x:c>
    </x:row>
    <x:row r="3356">
      <x:c r="A3356" s="139"/>
      <x:c r="B3356" s="139"/>
      <x:c r="C3356" s="139"/>
      <x:c r="D3356" s="139"/>
      <x:c r="E3356" s="139"/>
      <x:c r="F3356" s="139"/>
      <x:c r="G3356" s="139"/>
      <x:c r="H3356" s="139"/>
      <x:c r="I3356" s="266" t="n">
        <x:f>INT((ROW()-ROW($I$46))/((CARROT_CAP+1)*(MESCLUN_CAP+1)))</x:f>
        <x:v>5</x:v>
      </x:c>
      <x:c r="J3356" s="266" t="n">
        <x:f>MOD(INT((ROW()-ROW($I$46))/(MESCLUN_CAP+1)),CARROT_CAP+1)</x:f>
        <x:v>1</x:v>
      </x:c>
      <x:c r="K3356" s="266" t="n">
        <x:f>MOD(ROW()-ROW($I$46),MESCLUN_CAP+1)</x:f>
        <x:v>24</x:v>
      </x:c>
      <x:c r="L3356" s="266" t="n">
        <x:f>SUM(I3356:K3356)</x:f>
        <x:v>30</x:v>
      </x:c>
      <x:c r="M3356" s="267" t="n">
        <x:f>I3356*TOMATO_HOURS*WEEKS*(1+TOMATO_DIM)^I3356+J3356*CARROT_HOURS*WEEKS*(1+CARROT_DIM)^J3356+K3356*MESCLUN_HOURS*WEEKS*(1+MESCLUN_DIM)^K3356</x:f>
        <x:v>2210.618634447498</x:v>
      </x:c>
      <x:c r="N3356" s="267" t="n">
        <x:f>MAX(M3356-FARMER_HOURS,0)/TEMP_HOURS_PER_WORKER</x:f>
        <x:v>1.0351518294774293</x:v>
      </x:c>
      <x:c r="O3356" s="268" t="n">
        <x:f>I3356*TOMATO_PRICE+J3356*CARROT_PRICE+K3356*MESCLUN_PRICE</x:f>
        <x:v>110894</x:v>
      </x:c>
      <x:c r="P3356" s="268" t="n">
        <x:f>I3356*TOMATO_FERTILIZER+J3356*CARROT_FERTILIZER+K3356*MESCLUN_FERTILIZER</x:f>
        <x:v>25960</x:v>
      </x:c>
      <x:c r="Q3356" s="268" t="n">
        <x:f>MIN(M3356,FARMER_HOURS)*FARMER_RATE+MAX(M3356-FARMER_HOURS,0)*TEMP_RATE</x:f>
        <x:v>50878.79573693573</x:v>
      </x:c>
      <x:c r="R3356" s="268" t="n">
        <x:f>O3356-P3356-Q3356-FIXED_COST</x:f>
        <x:v>14055.204263064268</x:v>
      </x:c>
      <x:c r="S3356" s="139" t="str">
        <x:f>IF(AND(L3356&lt;=TOTAL_BED_CAP,N3356&lt;=TEMP_WORKER_CAP),"YES","NO")</x:f>
        <x:v>YES</x:v>
      </x:c>
      <x:c r="T3356" s="139" t="n">
        <x:f>IF(S3356="YES",R3356,-1E+99)</x:f>
        <x:v>14055.204263064268</x:v>
      </x:c>
    </x:row>
    <x:row r="3357">
      <x:c r="A3357" s="139"/>
      <x:c r="B3357" s="139"/>
      <x:c r="C3357" s="139"/>
      <x:c r="D3357" s="139"/>
      <x:c r="E3357" s="139"/>
      <x:c r="F3357" s="139"/>
      <x:c r="G3357" s="139"/>
      <x:c r="H3357" s="139"/>
      <x:c r="I3357" s="266" t="n">
        <x:f>INT((ROW()-ROW($I$46))/((CARROT_CAP+1)*(MESCLUN_CAP+1)))</x:f>
        <x:v>5</x:v>
      </x:c>
      <x:c r="J3357" s="266" t="n">
        <x:f>MOD(INT((ROW()-ROW($I$46))/(MESCLUN_CAP+1)),CARROT_CAP+1)</x:f>
        <x:v>1</x:v>
      </x:c>
      <x:c r="K3357" s="266" t="n">
        <x:f>MOD(ROW()-ROW($I$46),MESCLUN_CAP+1)</x:f>
        <x:v>25</x:v>
      </x:c>
      <x:c r="L3357" s="266" t="n">
        <x:f>SUM(I3357:K3357)</x:f>
        <x:v>31</x:v>
      </x:c>
      <x:c r="M3357" s="267" t="n">
        <x:f>I3357*TOMATO_HOURS*WEEKS*(1+TOMATO_DIM)^I3357+J3357*CARROT_HOURS*WEEKS*(1+CARROT_DIM)^J3357+K3357*MESCLUN_HOURS*WEEKS*(1+MESCLUN_DIM)^K3357</x:f>
        <x:v>2290.1965558625957</x:v>
      </x:c>
      <x:c r="N3357" s="267" t="n">
        <x:f>MAX(M3357-FARMER_HOURS,0)/TEMP_HOURS_PER_WORKER</x:f>
        <x:v>1.0904142749045804</x:v>
      </x:c>
      <x:c r="O3357" s="268" t="n">
        <x:f>I3357*TOMATO_PRICE+J3357*CARROT_PRICE+K3357*MESCLUN_PRICE</x:f>
        <x:v>113594</x:v>
      </x:c>
      <x:c r="P3357" s="268" t="n">
        <x:f>I3357*TOMATO_FERTILIZER+J3357*CARROT_FERTILIZER+K3357*MESCLUN_FERTILIZER</x:f>
        <x:v>26840</x:v>
      </x:c>
      <x:c r="Q3357" s="268" t="n">
        <x:f>MIN(M3357,FARMER_HOURS)*FARMER_RATE+MAX(M3357-FARMER_HOURS,0)*TEMP_RATE</x:f>
        <x:v>52260.35687261451</x:v>
      </x:c>
      <x:c r="R3357" s="268" t="n">
        <x:f>O3357-P3357-Q3357-FIXED_COST</x:f>
        <x:v>14493.64312738549</x:v>
      </x:c>
      <x:c r="S3357" s="139" t="str">
        <x:f>IF(AND(L3357&lt;=TOTAL_BED_CAP,N3357&lt;=TEMP_WORKER_CAP),"YES","NO")</x:f>
        <x:v>YES</x:v>
      </x:c>
      <x:c r="T3357" s="139" t="n">
        <x:f>IF(S3357="YES",R3357,-1E+99)</x:f>
        <x:v>14493.64312738549</x:v>
      </x:c>
    </x:row>
    <x:row r="3358">
      <x:c r="A3358" s="139"/>
      <x:c r="B3358" s="139"/>
      <x:c r="C3358" s="139"/>
      <x:c r="D3358" s="139"/>
      <x:c r="E3358" s="139"/>
      <x:c r="F3358" s="139"/>
      <x:c r="G3358" s="139"/>
      <x:c r="H3358" s="139"/>
      <x:c r="I3358" s="266" t="n">
        <x:f>INT((ROW()-ROW($I$46))/((CARROT_CAP+1)*(MESCLUN_CAP+1)))</x:f>
        <x:v>5</x:v>
      </x:c>
      <x:c r="J3358" s="266" t="n">
        <x:f>MOD(INT((ROW()-ROW($I$46))/(MESCLUN_CAP+1)),CARROT_CAP+1)</x:f>
        <x:v>1</x:v>
      </x:c>
      <x:c r="K3358" s="266" t="n">
        <x:f>MOD(ROW()-ROW($I$46),MESCLUN_CAP+1)</x:f>
        <x:v>26</x:v>
      </x:c>
      <x:c r="L3358" s="266" t="n">
        <x:f>SUM(I3358:K3358)</x:f>
        <x:v>32</x:v>
      </x:c>
      <x:c r="M3358" s="267" t="n">
        <x:f>I3358*TOMATO_HOURS*WEEKS*(1+TOMATO_DIM)^I3358+J3358*CARROT_HOURS*WEEKS*(1+CARROT_DIM)^J3358+K3358*MESCLUN_HOURS*WEEKS*(1+MESCLUN_DIM)^K3358</x:f>
        <x:v>2371.536559823313</x:v>
      </x:c>
      <x:c r="N3358" s="267" t="n">
        <x:f>MAX(M3358-FARMER_HOURS,0)/TEMP_HOURS_PER_WORKER</x:f>
        <x:v>1.1469003887661895</x:v>
      </x:c>
      <x:c r="O3358" s="268" t="n">
        <x:f>I3358*TOMATO_PRICE+J3358*CARROT_PRICE+K3358*MESCLUN_PRICE</x:f>
        <x:v>116294</x:v>
      </x:c>
      <x:c r="P3358" s="268" t="n">
        <x:f>I3358*TOMATO_FERTILIZER+J3358*CARROT_FERTILIZER+K3358*MESCLUN_FERTILIZER</x:f>
        <x:v>27720</x:v>
      </x:c>
      <x:c r="Q3358" s="268" t="n">
        <x:f>MIN(M3358,FARMER_HOURS)*FARMER_RATE+MAX(M3358-FARMER_HOURS,0)*TEMP_RATE</x:f>
        <x:v>53672.50971915474</x:v>
      </x:c>
      <x:c r="R3358" s="268" t="n">
        <x:f>O3358-P3358-Q3358-FIXED_COST</x:f>
        <x:v>14901.49028084526</x:v>
      </x:c>
      <x:c r="S3358" s="139" t="str">
        <x:f>IF(AND(L3358&lt;=TOTAL_BED_CAP,N3358&lt;=TEMP_WORKER_CAP),"YES","NO")</x:f>
        <x:v>YES</x:v>
      </x:c>
      <x:c r="T3358" s="139" t="n">
        <x:f>IF(S3358="YES",R3358,-1E+99)</x:f>
        <x:v>14901.49028084526</x:v>
      </x:c>
    </x:row>
    <x:row r="3359">
      <x:c r="A3359" s="139"/>
      <x:c r="B3359" s="139"/>
      <x:c r="C3359" s="139"/>
      <x:c r="D3359" s="139"/>
      <x:c r="E3359" s="139"/>
      <x:c r="F3359" s="139"/>
      <x:c r="G3359" s="139"/>
      <x:c r="H3359" s="139"/>
      <x:c r="I3359" s="266" t="n">
        <x:f>INT((ROW()-ROW($I$46))/((CARROT_CAP+1)*(MESCLUN_CAP+1)))</x:f>
        <x:v>5</x:v>
      </x:c>
      <x:c r="J3359" s="266" t="n">
        <x:f>MOD(INT((ROW()-ROW($I$46))/(MESCLUN_CAP+1)),CARROT_CAP+1)</x:f>
        <x:v>1</x:v>
      </x:c>
      <x:c r="K3359" s="266" t="n">
        <x:f>MOD(ROW()-ROW($I$46),MESCLUN_CAP+1)</x:f>
        <x:v>27</x:v>
      </x:c>
      <x:c r="L3359" s="266" t="n">
        <x:f>SUM(I3359:K3359)</x:f>
        <x:v>33</x:v>
      </x:c>
      <x:c r="M3359" s="267" t="n">
        <x:f>I3359*TOMATO_HOURS*WEEKS*(1+TOMATO_DIM)^I3359+J3359*CARROT_HOURS*WEEKS*(1+CARROT_DIM)^J3359+K3359*MESCLUN_HOURS*WEEKS*(1+MESCLUN_DIM)^K3359</x:f>
        <x:v>2454.6702643430704</x:v>
      </x:c>
      <x:c r="N3359" s="267" t="n">
        <x:f>MAX(M3359-FARMER_HOURS,0)/TEMP_HOURS_PER_WORKER</x:f>
        <x:v>1.204632128016021</x:v>
      </x:c>
      <x:c r="O3359" s="268" t="n">
        <x:f>I3359*TOMATO_PRICE+J3359*CARROT_PRICE+K3359*MESCLUN_PRICE</x:f>
        <x:v>118994</x:v>
      </x:c>
      <x:c r="P3359" s="268" t="n">
        <x:f>I3359*TOMATO_FERTILIZER+J3359*CARROT_FERTILIZER+K3359*MESCLUN_FERTILIZER</x:f>
        <x:v>28600</x:v>
      </x:c>
      <x:c r="Q3359" s="268" t="n">
        <x:f>MIN(M3359,FARMER_HOURS)*FARMER_RATE+MAX(M3359-FARMER_HOURS,0)*TEMP_RATE</x:f>
        <x:v>55115.80320040052</x:v>
      </x:c>
      <x:c r="R3359" s="268" t="n">
        <x:f>O3359-P3359-Q3359-FIXED_COST</x:f>
        <x:v>15278.196799599478</x:v>
      </x:c>
      <x:c r="S3359" s="139" t="str">
        <x:f>IF(AND(L3359&lt;=TOTAL_BED_CAP,N3359&lt;=TEMP_WORKER_CAP),"YES","NO")</x:f>
        <x:v>YES</x:v>
      </x:c>
      <x:c r="T3359" s="139" t="n">
        <x:f>IF(S3359="YES",R3359,-1E+99)</x:f>
        <x:v>15278.196799599478</x:v>
      </x:c>
    </x:row>
    <x:row r="3360">
      <x:c r="A3360" s="139"/>
      <x:c r="B3360" s="139"/>
      <x:c r="C3360" s="139"/>
      <x:c r="D3360" s="139"/>
      <x:c r="E3360" s="139"/>
      <x:c r="F3360" s="139"/>
      <x:c r="G3360" s="139"/>
      <x:c r="H3360" s="139"/>
      <x:c r="I3360" s="266" t="n">
        <x:f>INT((ROW()-ROW($I$46))/((CARROT_CAP+1)*(MESCLUN_CAP+1)))</x:f>
        <x:v>5</x:v>
      </x:c>
      <x:c r="J3360" s="266" t="n">
        <x:f>MOD(INT((ROW()-ROW($I$46))/(MESCLUN_CAP+1)),CARROT_CAP+1)</x:f>
        <x:v>1</x:v>
      </x:c>
      <x:c r="K3360" s="266" t="n">
        <x:f>MOD(ROW()-ROW($I$46),MESCLUN_CAP+1)</x:f>
        <x:v>28</x:v>
      </x:c>
      <x:c r="L3360" s="266" t="n">
        <x:f>SUM(I3360:K3360)</x:f>
        <x:v>34</x:v>
      </x:c>
      <x:c r="M3360" s="267" t="n">
        <x:f>I3360*TOMATO_HOURS*WEEKS*(1+TOMATO_DIM)^I3360+J3360*CARROT_HOURS*WEEKS*(1+CARROT_DIM)^J3360+K3360*MESCLUN_HOURS*WEEKS*(1+MESCLUN_DIM)^K3360</x:f>
        <x:v>2539.6298025602237</x:v>
      </x:c>
      <x:c r="N3360" s="267" t="n">
        <x:f>MAX(M3360-FARMER_HOURS,0)/TEMP_HOURS_PER_WORKER</x:f>
        <x:v>1.2636318073334887</x:v>
      </x:c>
      <x:c r="O3360" s="268" t="n">
        <x:f>I3360*TOMATO_PRICE+J3360*CARROT_PRICE+K3360*MESCLUN_PRICE</x:f>
        <x:v>121694</x:v>
      </x:c>
      <x:c r="P3360" s="268" t="n">
        <x:f>I3360*TOMATO_FERTILIZER+J3360*CARROT_FERTILIZER+K3360*MESCLUN_FERTILIZER</x:f>
        <x:v>29480</x:v>
      </x:c>
      <x:c r="Q3360" s="268" t="n">
        <x:f>MIN(M3360,FARMER_HOURS)*FARMER_RATE+MAX(M3360-FARMER_HOURS,0)*TEMP_RATE</x:f>
        <x:v>56590.79518333722</x:v>
      </x:c>
      <x:c r="R3360" s="268" t="n">
        <x:f>O3360-P3360-Q3360-FIXED_COST</x:f>
        <x:v>15623.20481666278</x:v>
      </x:c>
      <x:c r="S3360" s="139" t="str">
        <x:f>IF(AND(L3360&lt;=TOTAL_BED_CAP,N3360&lt;=TEMP_WORKER_CAP),"YES","NO")</x:f>
        <x:v>YES</x:v>
      </x:c>
      <x:c r="T3360" s="139" t="n">
        <x:f>IF(S3360="YES",R3360,-1E+99)</x:f>
        <x:v>15623.20481666278</x:v>
      </x:c>
    </x:row>
    <x:row r="3361">
      <x:c r="A3361" s="139"/>
      <x:c r="B3361" s="139"/>
      <x:c r="C3361" s="139"/>
      <x:c r="D3361" s="139"/>
      <x:c r="E3361" s="139"/>
      <x:c r="F3361" s="139"/>
      <x:c r="G3361" s="139"/>
      <x:c r="H3361" s="139"/>
      <x:c r="I3361" s="266" t="n">
        <x:f>INT((ROW()-ROW($I$46))/((CARROT_CAP+1)*(MESCLUN_CAP+1)))</x:f>
        <x:v>5</x:v>
      </x:c>
      <x:c r="J3361" s="266" t="n">
        <x:f>MOD(INT((ROW()-ROW($I$46))/(MESCLUN_CAP+1)),CARROT_CAP+1)</x:f>
        <x:v>1</x:v>
      </x:c>
      <x:c r="K3361" s="266" t="n">
        <x:f>MOD(ROW()-ROW($I$46),MESCLUN_CAP+1)</x:f>
        <x:v>29</x:v>
      </x:c>
      <x:c r="L3361" s="266" t="n">
        <x:f>SUM(I3361:K3361)</x:f>
        <x:v>35</x:v>
      </x:c>
      <x:c r="M3361" s="267" t="n">
        <x:f>I3361*TOMATO_HOURS*WEEKS*(1+TOMATO_DIM)^I3361+J3361*CARROT_HOURS*WEEKS*(1+CARROT_DIM)^J3361+K3361*MESCLUN_HOURS*WEEKS*(1+MESCLUN_DIM)^K3361</x:f>
        <x:v>2626.447830675877</x:v>
      </x:c>
      <x:c r="N3361" s="267" t="n">
        <x:f>MAX(M3361-FARMER_HOURS,0)/TEMP_HOURS_PER_WORKER</x:f>
        <x:v>1.3239221046360257</x:v>
      </x:c>
      <x:c r="O3361" s="268" t="n">
        <x:f>I3361*TOMATO_PRICE+J3361*CARROT_PRICE+K3361*MESCLUN_PRICE</x:f>
        <x:v>124394</x:v>
      </x:c>
      <x:c r="P3361" s="268" t="n">
        <x:f>I3361*TOMATO_FERTILIZER+J3361*CARROT_FERTILIZER+K3361*MESCLUN_FERTILIZER</x:f>
        <x:v>30360</x:v>
      </x:c>
      <x:c r="Q3361" s="268" t="n">
        <x:f>MIN(M3361,FARMER_HOURS)*FARMER_RATE+MAX(M3361-FARMER_HOURS,0)*TEMP_RATE</x:f>
        <x:v>58098.05261590064</x:v>
      </x:c>
      <x:c r="R3361" s="268" t="n">
        <x:f>O3361-P3361-Q3361-FIXED_COST</x:f>
        <x:v>15935.94738409936</x:v>
      </x:c>
      <x:c r="S3361" s="139" t="str">
        <x:f>IF(AND(L3361&lt;=TOTAL_BED_CAP,N3361&lt;=TEMP_WORKER_CAP),"YES","NO")</x:f>
        <x:v>YES</x:v>
      </x:c>
      <x:c r="T3361" s="139" t="n">
        <x:f>IF(S3361="YES",R3361,-1E+99)</x:f>
        <x:v>15935.94738409936</x:v>
      </x:c>
    </x:row>
    <x:row r="3362">
      <x:c r="A3362" s="139"/>
      <x:c r="B3362" s="139"/>
      <x:c r="C3362" s="139"/>
      <x:c r="D3362" s="139"/>
      <x:c r="E3362" s="139"/>
      <x:c r="F3362" s="139"/>
      <x:c r="G3362" s="139"/>
      <x:c r="H3362" s="139"/>
      <x:c r="I3362" s="266" t="n">
        <x:f>INT((ROW()-ROW($I$46))/((CARROT_CAP+1)*(MESCLUN_CAP+1)))</x:f>
        <x:v>5</x:v>
      </x:c>
      <x:c r="J3362" s="266" t="n">
        <x:f>MOD(INT((ROW()-ROW($I$46))/(MESCLUN_CAP+1)),CARROT_CAP+1)</x:f>
        <x:v>1</x:v>
      </x:c>
      <x:c r="K3362" s="266" t="n">
        <x:f>MOD(ROW()-ROW($I$46),MESCLUN_CAP+1)</x:f>
        <x:v>30</x:v>
      </x:c>
      <x:c r="L3362" s="266" t="n">
        <x:f>SUM(I3362:K3362)</x:f>
        <x:v>36</x:v>
      </x:c>
      <x:c r="M3362" s="267" t="n">
        <x:f>I3362*TOMATO_HOURS*WEEKS*(1+TOMATO_DIM)^I3362+J3362*CARROT_HOURS*WEEKS*(1+CARROT_DIM)^J3362+K3362*MESCLUN_HOURS*WEEKS*(1+MESCLUN_DIM)^K3362</x:f>
        <x:v>2715.1575360096467</x:v>
      </x:c>
      <x:c r="N3362" s="267" t="n">
        <x:f>MAX(M3362-FARMER_HOURS,0)/TEMP_HOURS_PER_WORKER</x:f>
        <x:v>1.3855260666733658</x:v>
      </x:c>
      <x:c r="O3362" s="268" t="n">
        <x:f>I3362*TOMATO_PRICE+J3362*CARROT_PRICE+K3362*MESCLUN_PRICE</x:f>
        <x:v>127094</x:v>
      </x:c>
      <x:c r="P3362" s="268" t="n">
        <x:f>I3362*TOMATO_FERTILIZER+J3362*CARROT_FERTILIZER+K3362*MESCLUN_FERTILIZER</x:f>
        <x:v>31240</x:v>
      </x:c>
      <x:c r="Q3362" s="268" t="n">
        <x:f>MIN(M3362,FARMER_HOURS)*FARMER_RATE+MAX(M3362-FARMER_HOURS,0)*TEMP_RATE</x:f>
        <x:v>59638.15166683414</x:v>
      </x:c>
      <x:c r="R3362" s="268" t="n">
        <x:f>O3362-P3362-Q3362-FIXED_COST</x:f>
        <x:v>16215.848333165857</x:v>
      </x:c>
      <x:c r="S3362" s="139" t="str">
        <x:f>IF(AND(L3362&lt;=TOTAL_BED_CAP,N3362&lt;=TEMP_WORKER_CAP),"YES","NO")</x:f>
        <x:v>YES</x:v>
      </x:c>
      <x:c r="T3362" s="139" t="n">
        <x:f>IF(S3362="YES",R3362,-1E+99)</x:f>
        <x:v>16215.848333165857</x:v>
      </x:c>
    </x:row>
    <x:row r="3363">
      <x:c r="A3363" s="139"/>
      <x:c r="B3363" s="139"/>
      <x:c r="C3363" s="139"/>
      <x:c r="D3363" s="139"/>
      <x:c r="E3363" s="139"/>
      <x:c r="F3363" s="139"/>
      <x:c r="G3363" s="139"/>
      <x:c r="H3363" s="139"/>
      <x:c r="I3363" s="266" t="n">
        <x:f>INT((ROW()-ROW($I$46))/((CARROT_CAP+1)*(MESCLUN_CAP+1)))</x:f>
        <x:v>5</x:v>
      </x:c>
      <x:c r="J3363" s="266" t="n">
        <x:f>MOD(INT((ROW()-ROW($I$46))/(MESCLUN_CAP+1)),CARROT_CAP+1)</x:f>
        <x:v>2</x:v>
      </x:c>
      <x:c r="K3363" s="266" t="n">
        <x:f>MOD(ROW()-ROW($I$46),MESCLUN_CAP+1)</x:f>
        <x:v>0</x:v>
      </x:c>
      <x:c r="L3363" s="266" t="n">
        <x:f>SUM(I3363:K3363)</x:f>
        <x:v>7</x:v>
      </x:c>
      <x:c r="M3363" s="267" t="n">
        <x:f>I3363*TOMATO_HOURS*WEEKS*(1+TOMATO_DIM)^I3363+J3363*CARROT_HOURS*WEEKS*(1+CARROT_DIM)^J3363+K3363*MESCLUN_HOURS*WEEKS*(1+MESCLUN_DIM)^K3363</x:f>
        <x:v>787.7670000000003</x:v>
      </x:c>
      <x:c r="N3363" s="267" t="n">
        <x:f>MAX(M3363-FARMER_HOURS,0)/TEMP_HOURS_PER_WORKER</x:f>
        <x:v>0.04706041666666686</x:v>
      </x:c>
      <x:c r="O3363" s="268" t="n">
        <x:f>I3363*TOMATO_PRICE+J3363*CARROT_PRICE+K3363*MESCLUN_PRICE</x:f>
        <x:v>48188</x:v>
      </x:c>
      <x:c r="P3363" s="268" t="n">
        <x:f>I3363*TOMATO_FERTILIZER+J3363*CARROT_FERTILIZER+K3363*MESCLUN_FERTILIZER</x:f>
        <x:v>5280</x:v>
      </x:c>
      <x:c r="Q3363" s="268" t="n">
        <x:f>MIN(M3363,FARMER_HOURS)*FARMER_RATE+MAX(M3363-FARMER_HOURS,0)*TEMP_RATE</x:f>
        <x:v>26176.51041666667</x:v>
      </x:c>
      <x:c r="R3363" s="268" t="n">
        <x:f>O3363-P3363-Q3363-FIXED_COST</x:f>
        <x:v>-3268.5104166666715</x:v>
      </x:c>
      <x:c r="S3363" s="139" t="str">
        <x:f>IF(AND(L3363&lt;=TOTAL_BED_CAP,N3363&lt;=TEMP_WORKER_CAP),"YES","NO")</x:f>
        <x:v>YES</x:v>
      </x:c>
      <x:c r="T3363" s="139" t="n">
        <x:f>IF(S3363="YES",R3363,-1E+99)</x:f>
        <x:v>-3268.5104166666715</x:v>
      </x:c>
    </x:row>
    <x:row r="3364">
      <x:c r="A3364" s="139"/>
      <x:c r="B3364" s="139"/>
      <x:c r="C3364" s="139"/>
      <x:c r="D3364" s="139"/>
      <x:c r="E3364" s="139"/>
      <x:c r="F3364" s="139"/>
      <x:c r="G3364" s="139"/>
      <x:c r="H3364" s="139"/>
      <x:c r="I3364" s="266" t="n">
        <x:f>INT((ROW()-ROW($I$46))/((CARROT_CAP+1)*(MESCLUN_CAP+1)))</x:f>
        <x:v>5</x:v>
      </x:c>
      <x:c r="J3364" s="266" t="n">
        <x:f>MOD(INT((ROW()-ROW($I$46))/(MESCLUN_CAP+1)),CARROT_CAP+1)</x:f>
        <x:v>2</x:v>
      </x:c>
      <x:c r="K3364" s="266" t="n">
        <x:f>MOD(ROW()-ROW($I$46),MESCLUN_CAP+1)</x:f>
        <x:v>1</x:v>
      </x:c>
      <x:c r="L3364" s="266" t="n">
        <x:f>SUM(I3364:K3364)</x:f>
        <x:v>8</x:v>
      </x:c>
      <x:c r="M3364" s="267" t="n">
        <x:f>I3364*TOMATO_HOURS*WEEKS*(1+TOMATO_DIM)^I3364+J3364*CARROT_HOURS*WEEKS*(1+CARROT_DIM)^J3364+K3364*MESCLUN_HOURS*WEEKS*(1+MESCLUN_DIM)^K3364</x:f>
        <x:v>833.3295000000003</x:v>
      </x:c>
      <x:c r="N3364" s="267" t="n">
        <x:f>MAX(M3364-FARMER_HOURS,0)/TEMP_HOURS_PER_WORKER</x:f>
        <x:v>0.07870104166666686</x:v>
      </x:c>
      <x:c r="O3364" s="268" t="n">
        <x:f>I3364*TOMATO_PRICE+J3364*CARROT_PRICE+K3364*MESCLUN_PRICE</x:f>
        <x:v>50888</x:v>
      </x:c>
      <x:c r="P3364" s="268" t="n">
        <x:f>I3364*TOMATO_FERTILIZER+J3364*CARROT_FERTILIZER+K3364*MESCLUN_FERTILIZER</x:f>
        <x:v>6160</x:v>
      </x:c>
      <x:c r="Q3364" s="268" t="n">
        <x:f>MIN(M3364,FARMER_HOURS)*FARMER_RATE+MAX(M3364-FARMER_HOURS,0)*TEMP_RATE</x:f>
        <x:v>26967.52604166667</x:v>
      </x:c>
      <x:c r="R3364" s="268" t="n">
        <x:f>O3364-P3364-Q3364-FIXED_COST</x:f>
        <x:v>-2239.5260416666715</x:v>
      </x:c>
      <x:c r="S3364" s="139" t="str">
        <x:f>IF(AND(L3364&lt;=TOTAL_BED_CAP,N3364&lt;=TEMP_WORKER_CAP),"YES","NO")</x:f>
        <x:v>YES</x:v>
      </x:c>
      <x:c r="T3364" s="139" t="n">
        <x:f>IF(S3364="YES",R3364,-1E+99)</x:f>
        <x:v>-2239.5260416666715</x:v>
      </x:c>
    </x:row>
    <x:row r="3365">
      <x:c r="A3365" s="139"/>
      <x:c r="B3365" s="139"/>
      <x:c r="C3365" s="139"/>
      <x:c r="D3365" s="139"/>
      <x:c r="E3365" s="139"/>
      <x:c r="F3365" s="139"/>
      <x:c r="G3365" s="139"/>
      <x:c r="H3365" s="139"/>
      <x:c r="I3365" s="266" t="n">
        <x:f>INT((ROW()-ROW($I$46))/((CARROT_CAP+1)*(MESCLUN_CAP+1)))</x:f>
        <x:v>5</x:v>
      </x:c>
      <x:c r="J3365" s="266" t="n">
        <x:f>MOD(INT((ROW()-ROW($I$46))/(MESCLUN_CAP+1)),CARROT_CAP+1)</x:f>
        <x:v>2</x:v>
      </x:c>
      <x:c r="K3365" s="266" t="n">
        <x:f>MOD(ROW()-ROW($I$46),MESCLUN_CAP+1)</x:f>
        <x:v>2</x:v>
      </x:c>
      <x:c r="L3365" s="266" t="n">
        <x:f>SUM(I3365:K3365)</x:f>
        <x:v>9</x:v>
      </x:c>
      <x:c r="M3365" s="267" t="n">
        <x:f>I3365*TOMATO_HOURS*WEEKS*(1+TOMATO_DIM)^I3365+J3365*CARROT_HOURS*WEEKS*(1+CARROT_DIM)^J3365+K3365*MESCLUN_HOURS*WEEKS*(1+MESCLUN_DIM)^K3365</x:f>
        <x:v>880.0310625000003</x:v>
      </x:c>
      <x:c r="N3365" s="267" t="n">
        <x:f>MAX(M3365-FARMER_HOURS,0)/TEMP_HOURS_PER_WORKER</x:f>
        <x:v>0.11113268229166688</x:v>
      </x:c>
      <x:c r="O3365" s="268" t="n">
        <x:f>I3365*TOMATO_PRICE+J3365*CARROT_PRICE+K3365*MESCLUN_PRICE</x:f>
        <x:v>53588</x:v>
      </x:c>
      <x:c r="P3365" s="268" t="n">
        <x:f>I3365*TOMATO_FERTILIZER+J3365*CARROT_FERTILIZER+K3365*MESCLUN_FERTILIZER</x:f>
        <x:v>7040</x:v>
      </x:c>
      <x:c r="Q3365" s="268" t="n">
        <x:f>MIN(M3365,FARMER_HOURS)*FARMER_RATE+MAX(M3365-FARMER_HOURS,0)*TEMP_RATE</x:f>
        <x:v>27778.31705729167</x:v>
      </x:c>
      <x:c r="R3365" s="268" t="n">
        <x:f>O3365-P3365-Q3365-FIXED_COST</x:f>
        <x:v>-1230.3170572916715</x:v>
      </x:c>
      <x:c r="S3365" s="139" t="str">
        <x:f>IF(AND(L3365&lt;=TOTAL_BED_CAP,N3365&lt;=TEMP_WORKER_CAP),"YES","NO")</x:f>
        <x:v>YES</x:v>
      </x:c>
      <x:c r="T3365" s="139" t="n">
        <x:f>IF(S3365="YES",R3365,-1E+99)</x:f>
        <x:v>-1230.3170572916715</x:v>
      </x:c>
    </x:row>
    <x:row r="3366">
      <x:c r="A3366" s="139"/>
      <x:c r="B3366" s="139"/>
      <x:c r="C3366" s="139"/>
      <x:c r="D3366" s="139"/>
      <x:c r="E3366" s="139"/>
      <x:c r="F3366" s="139"/>
      <x:c r="G3366" s="139"/>
      <x:c r="H3366" s="139"/>
      <x:c r="I3366" s="266" t="n">
        <x:f>INT((ROW()-ROW($I$46))/((CARROT_CAP+1)*(MESCLUN_CAP+1)))</x:f>
        <x:v>5</x:v>
      </x:c>
      <x:c r="J3366" s="266" t="n">
        <x:f>MOD(INT((ROW()-ROW($I$46))/(MESCLUN_CAP+1)),CARROT_CAP+1)</x:f>
        <x:v>2</x:v>
      </x:c>
      <x:c r="K3366" s="266" t="n">
        <x:f>MOD(ROW()-ROW($I$46),MESCLUN_CAP+1)</x:f>
        <x:v>3</x:v>
      </x:c>
      <x:c r="L3366" s="266" t="n">
        <x:f>SUM(I3366:K3366)</x:f>
        <x:v>10</x:v>
      </x:c>
      <x:c r="M3366" s="267" t="n">
        <x:f>I3366*TOMATO_HOURS*WEEKS*(1+TOMATO_DIM)^I3366+J3366*CARROT_HOURS*WEEKS*(1+CARROT_DIM)^J3366+K3366*MESCLUN_HOURS*WEEKS*(1+MESCLUN_DIM)^K3366</x:f>
        <x:v>927.8930449218752</x:v>
      </x:c>
      <x:c r="N3366" s="267" t="n">
        <x:f>MAX(M3366-FARMER_HOURS,0)/TEMP_HOURS_PER_WORKER</x:f>
        <x:v>0.14437017008463557</x:v>
      </x:c>
      <x:c r="O3366" s="268" t="n">
        <x:f>I3366*TOMATO_PRICE+J3366*CARROT_PRICE+K3366*MESCLUN_PRICE</x:f>
        <x:v>56288</x:v>
      </x:c>
      <x:c r="P3366" s="268" t="n">
        <x:f>I3366*TOMATO_FERTILIZER+J3366*CARROT_FERTILIZER+K3366*MESCLUN_FERTILIZER</x:f>
        <x:v>7920</x:v>
      </x:c>
      <x:c r="Q3366" s="268" t="n">
        <x:f>MIN(M3366,FARMER_HOURS)*FARMER_RATE+MAX(M3366-FARMER_HOURS,0)*TEMP_RATE</x:f>
        <x:v>28609.25425211589</x:v>
      </x:c>
      <x:c r="R3366" s="268" t="n">
        <x:f>O3366-P3366-Q3366-FIXED_COST</x:f>
        <x:v>-241.25425211589027</x:v>
      </x:c>
      <x:c r="S3366" s="139" t="str">
        <x:f>IF(AND(L3366&lt;=TOTAL_BED_CAP,N3366&lt;=TEMP_WORKER_CAP),"YES","NO")</x:f>
        <x:v>YES</x:v>
      </x:c>
      <x:c r="T3366" s="139" t="n">
        <x:f>IF(S3366="YES",R3366,-1E+99)</x:f>
        <x:v>-241.25425211589027</x:v>
      </x:c>
    </x:row>
    <x:row r="3367">
      <x:c r="A3367" s="139"/>
      <x:c r="B3367" s="139"/>
      <x:c r="C3367" s="139"/>
      <x:c r="D3367" s="139"/>
      <x:c r="E3367" s="139"/>
      <x:c r="F3367" s="139"/>
      <x:c r="G3367" s="139"/>
      <x:c r="H3367" s="139"/>
      <x:c r="I3367" s="266" t="n">
        <x:f>INT((ROW()-ROW($I$46))/((CARROT_CAP+1)*(MESCLUN_CAP+1)))</x:f>
        <x:v>5</x:v>
      </x:c>
      <x:c r="J3367" s="266" t="n">
        <x:f>MOD(INT((ROW()-ROW($I$46))/(MESCLUN_CAP+1)),CARROT_CAP+1)</x:f>
        <x:v>2</x:v>
      </x:c>
      <x:c r="K3367" s="266" t="n">
        <x:f>MOD(ROW()-ROW($I$46),MESCLUN_CAP+1)</x:f>
        <x:v>4</x:v>
      </x:c>
      <x:c r="L3367" s="266" t="n">
        <x:f>SUM(I3367:K3367)</x:f>
        <x:v>11</x:v>
      </x:c>
      <x:c r="M3367" s="267" t="n">
        <x:f>I3367*TOMATO_HOURS*WEEKS*(1+TOMATO_DIM)^I3367+J3367*CARROT_HOURS*WEEKS*(1+CARROT_DIM)^J3367+K3367*MESCLUN_HOURS*WEEKS*(1+MESCLUN_DIM)^K3367</x:f>
        <x:v>976.9371606445314</x:v>
      </x:c>
      <x:c r="N3367" s="267" t="n">
        <x:f>MAX(M3367-FARMER_HOURS,0)/TEMP_HOURS_PER_WORKER</x:f>
        <x:v>0.1784285837809246</x:v>
      </x:c>
      <x:c r="O3367" s="268" t="n">
        <x:f>I3367*TOMATO_PRICE+J3367*CARROT_PRICE+K3367*MESCLUN_PRICE</x:f>
        <x:v>58988</x:v>
      </x:c>
      <x:c r="P3367" s="268" t="n">
        <x:f>I3367*TOMATO_FERTILIZER+J3367*CARROT_FERTILIZER+K3367*MESCLUN_FERTILIZER</x:f>
        <x:v>8800</x:v>
      </x:c>
      <x:c r="Q3367" s="268" t="n">
        <x:f>MIN(M3367,FARMER_HOURS)*FARMER_RATE+MAX(M3367-FARMER_HOURS,0)*TEMP_RATE</x:f>
        <x:v>29460.714594523117</x:v>
      </x:c>
      <x:c r="R3367" s="268" t="n">
        <x:f>O3367-P3367-Q3367-FIXED_COST</x:f>
        <x:v>727.2854054768832</x:v>
      </x:c>
      <x:c r="S3367" s="139" t="str">
        <x:f>IF(AND(L3367&lt;=TOTAL_BED_CAP,N3367&lt;=TEMP_WORKER_CAP),"YES","NO")</x:f>
        <x:v>YES</x:v>
      </x:c>
      <x:c r="T3367" s="139" t="n">
        <x:f>IF(S3367="YES",R3367,-1E+99)</x:f>
        <x:v>727.2854054768832</x:v>
      </x:c>
    </x:row>
    <x:row r="3368">
      <x:c r="A3368" s="139"/>
      <x:c r="B3368" s="139"/>
      <x:c r="C3368" s="139"/>
      <x:c r="D3368" s="139"/>
      <x:c r="E3368" s="139"/>
      <x:c r="F3368" s="139"/>
      <x:c r="G3368" s="139"/>
      <x:c r="H3368" s="139"/>
      <x:c r="I3368" s="266" t="n">
        <x:f>INT((ROW()-ROW($I$46))/((CARROT_CAP+1)*(MESCLUN_CAP+1)))</x:f>
        <x:v>5</x:v>
      </x:c>
      <x:c r="J3368" s="266" t="n">
        <x:f>MOD(INT((ROW()-ROW($I$46))/(MESCLUN_CAP+1)),CARROT_CAP+1)</x:f>
        <x:v>2</x:v>
      </x:c>
      <x:c r="K3368" s="266" t="n">
        <x:f>MOD(ROW()-ROW($I$46),MESCLUN_CAP+1)</x:f>
        <x:v>5</x:v>
      </x:c>
      <x:c r="L3368" s="266" t="n">
        <x:f>SUM(I3368:K3368)</x:f>
        <x:v>12</x:v>
      </x:c>
      <x:c r="M3368" s="267" t="n">
        <x:f>I3368*TOMATO_HOURS*WEEKS*(1+TOMATO_DIM)^I3368+J3368*CARROT_HOURS*WEEKS*(1+CARROT_DIM)^J3368+K3368*MESCLUN_HOURS*WEEKS*(1+MESCLUN_DIM)^K3368</x:f>
        <x:v>1027.1854845657351</x:v>
      </x:c>
      <x:c r="N3368" s="267" t="n">
        <x:f>MAX(M3368-FARMER_HOURS,0)/TEMP_HOURS_PER_WORKER</x:f>
        <x:v>0.2133232531706494</x:v>
      </x:c>
      <x:c r="O3368" s="268" t="n">
        <x:f>I3368*TOMATO_PRICE+J3368*CARROT_PRICE+K3368*MESCLUN_PRICE</x:f>
        <x:v>61688</x:v>
      </x:c>
      <x:c r="P3368" s="268" t="n">
        <x:f>I3368*TOMATO_FERTILIZER+J3368*CARROT_FERTILIZER+K3368*MESCLUN_FERTILIZER</x:f>
        <x:v>9680</x:v>
      </x:c>
      <x:c r="Q3368" s="268" t="n">
        <x:f>MIN(M3368,FARMER_HOURS)*FARMER_RATE+MAX(M3368-FARMER_HOURS,0)*TEMP_RATE</x:f>
        <x:v>30333.081329266235</x:v>
      </x:c>
      <x:c r="R3368" s="268" t="n">
        <x:f>O3368-P3368-Q3368-FIXED_COST</x:f>
        <x:v>1674.9186707337649</x:v>
      </x:c>
      <x:c r="S3368" s="139" t="str">
        <x:f>IF(AND(L3368&lt;=TOTAL_BED_CAP,N3368&lt;=TEMP_WORKER_CAP),"YES","NO")</x:f>
        <x:v>YES</x:v>
      </x:c>
      <x:c r="T3368" s="139" t="n">
        <x:f>IF(S3368="YES",R3368,-1E+99)</x:f>
        <x:v>1674.9186707337649</x:v>
      </x:c>
    </x:row>
    <x:row r="3369">
      <x:c r="A3369" s="139"/>
      <x:c r="B3369" s="139"/>
      <x:c r="C3369" s="139"/>
      <x:c r="D3369" s="139"/>
      <x:c r="E3369" s="139"/>
      <x:c r="F3369" s="139"/>
      <x:c r="G3369" s="139"/>
      <x:c r="H3369" s="139"/>
      <x:c r="I3369" s="266" t="n">
        <x:f>INT((ROW()-ROW($I$46))/((CARROT_CAP+1)*(MESCLUN_CAP+1)))</x:f>
        <x:v>5</x:v>
      </x:c>
      <x:c r="J3369" s="266" t="n">
        <x:f>MOD(INT((ROW()-ROW($I$46))/(MESCLUN_CAP+1)),CARROT_CAP+1)</x:f>
        <x:v>2</x:v>
      </x:c>
      <x:c r="K3369" s="266" t="n">
        <x:f>MOD(ROW()-ROW($I$46),MESCLUN_CAP+1)</x:f>
        <x:v>6</x:v>
      </x:c>
      <x:c r="L3369" s="266" t="n">
        <x:f>SUM(I3369:K3369)</x:f>
        <x:v>13</x:v>
      </x:c>
      <x:c r="M3369" s="267" t="n">
        <x:f>I3369*TOMATO_HOURS*WEEKS*(1+TOMATO_DIM)^I3369+J3369*CARROT_HOURS*WEEKS*(1+CARROT_DIM)^J3369+K3369*MESCLUN_HOURS*WEEKS*(1+MESCLUN_DIM)^K3369</x:f>
        <x:v>1078.660458747368</x:v>
      </x:c>
      <x:c r="N3369" s="267" t="n">
        <x:f>MAX(M3369-FARMER_HOURS,0)/TEMP_HOURS_PER_WORKER</x:f>
        <x:v>0.24906976301900557</x:v>
      </x:c>
      <x:c r="O3369" s="268" t="n">
        <x:f>I3369*TOMATO_PRICE+J3369*CARROT_PRICE+K3369*MESCLUN_PRICE</x:f>
        <x:v>64388</x:v>
      </x:c>
      <x:c r="P3369" s="268" t="n">
        <x:f>I3369*TOMATO_FERTILIZER+J3369*CARROT_FERTILIZER+K3369*MESCLUN_FERTILIZER</x:f>
        <x:v>10560</x:v>
      </x:c>
      <x:c r="Q3369" s="268" t="n">
        <x:f>MIN(M3369,FARMER_HOURS)*FARMER_RATE+MAX(M3369-FARMER_HOURS,0)*TEMP_RATE</x:f>
        <x:v>31226.744075475137</x:v>
      </x:c>
      <x:c r="R3369" s="268" t="n">
        <x:f>O3369-P3369-Q3369-FIXED_COST</x:f>
        <x:v>2601.255924524863</x:v>
      </x:c>
      <x:c r="S3369" s="139" t="str">
        <x:f>IF(AND(L3369&lt;=TOTAL_BED_CAP,N3369&lt;=TEMP_WORKER_CAP),"YES","NO")</x:f>
        <x:v>YES</x:v>
      </x:c>
      <x:c r="T3369" s="139" t="n">
        <x:f>IF(S3369="YES",R3369,-1E+99)</x:f>
        <x:v>2601.255924524863</x:v>
      </x:c>
    </x:row>
    <x:row r="3370">
      <x:c r="A3370" s="139"/>
      <x:c r="B3370" s="139"/>
      <x:c r="C3370" s="139"/>
      <x:c r="D3370" s="139"/>
      <x:c r="E3370" s="139"/>
      <x:c r="F3370" s="139"/>
      <x:c r="G3370" s="139"/>
      <x:c r="H3370" s="139"/>
      <x:c r="I3370" s="266" t="n">
        <x:f>INT((ROW()-ROW($I$46))/((CARROT_CAP+1)*(MESCLUN_CAP+1)))</x:f>
        <x:v>5</x:v>
      </x:c>
      <x:c r="J3370" s="266" t="n">
        <x:f>MOD(INT((ROW()-ROW($I$46))/(MESCLUN_CAP+1)),CARROT_CAP+1)</x:f>
        <x:v>2</x:v>
      </x:c>
      <x:c r="K3370" s="266" t="n">
        <x:f>MOD(ROW()-ROW($I$46),MESCLUN_CAP+1)</x:f>
        <x:v>7</x:v>
      </x:c>
      <x:c r="L3370" s="266" t="n">
        <x:f>SUM(I3370:K3370)</x:f>
        <x:v>14</x:v>
      </x:c>
      <x:c r="M3370" s="267" t="n">
        <x:f>I3370*TOMATO_HOURS*WEEKS*(1+TOMATO_DIM)^I3370+J3370*CARROT_HOURS*WEEKS*(1+CARROT_DIM)^J3370+K3370*MESCLUN_HOURS*WEEKS*(1+MESCLUN_DIM)^K3370</x:f>
        <x:v>1131.3848981453284</x:v>
      </x:c>
      <x:c r="N3370" s="267" t="n">
        <x:f>MAX(M3370-FARMER_HOURS,0)/TEMP_HOURS_PER_WORKER</x:f>
        <x:v>0.285683957045367</x:v>
      </x:c>
      <x:c r="O3370" s="268" t="n">
        <x:f>I3370*TOMATO_PRICE+J3370*CARROT_PRICE+K3370*MESCLUN_PRICE</x:f>
        <x:v>67088</x:v>
      </x:c>
      <x:c r="P3370" s="268" t="n">
        <x:f>I3370*TOMATO_FERTILIZER+J3370*CARROT_FERTILIZER+K3370*MESCLUN_FERTILIZER</x:f>
        <x:v>11440</x:v>
      </x:c>
      <x:c r="Q3370" s="268" t="n">
        <x:f>MIN(M3370,FARMER_HOURS)*FARMER_RATE+MAX(M3370-FARMER_HOURS,0)*TEMP_RATE</x:f>
        <x:v>32142.098926134175</x:v>
      </x:c>
      <x:c r="R3370" s="268" t="n">
        <x:f>O3370-P3370-Q3370-FIXED_COST</x:f>
        <x:v>3505.9010738658253</x:v>
      </x:c>
      <x:c r="S3370" s="139" t="str">
        <x:f>IF(AND(L3370&lt;=TOTAL_BED_CAP,N3370&lt;=TEMP_WORKER_CAP),"YES","NO")</x:f>
        <x:v>YES</x:v>
      </x:c>
      <x:c r="T3370" s="139" t="n">
        <x:f>IF(S3370="YES",R3370,-1E+99)</x:f>
        <x:v>3505.9010738658253</x:v>
      </x:c>
    </x:row>
    <x:row r="3371">
      <x:c r="A3371" s="139"/>
      <x:c r="B3371" s="139"/>
      <x:c r="C3371" s="139"/>
      <x:c r="D3371" s="139"/>
      <x:c r="E3371" s="139"/>
      <x:c r="F3371" s="139"/>
      <x:c r="G3371" s="139"/>
      <x:c r="H3371" s="139"/>
      <x:c r="I3371" s="266" t="n">
        <x:f>INT((ROW()-ROW($I$46))/((CARROT_CAP+1)*(MESCLUN_CAP+1)))</x:f>
        <x:v>5</x:v>
      </x:c>
      <x:c r="J3371" s="266" t="n">
        <x:f>MOD(INT((ROW()-ROW($I$46))/(MESCLUN_CAP+1)),CARROT_CAP+1)</x:f>
        <x:v>2</x:v>
      </x:c>
      <x:c r="K3371" s="266" t="n">
        <x:f>MOD(ROW()-ROW($I$46),MESCLUN_CAP+1)</x:f>
        <x:v>8</x:v>
      </x:c>
      <x:c r="L3371" s="266" t="n">
        <x:f>SUM(I3371:K3371)</x:f>
        <x:v>15</x:v>
      </x:c>
      <x:c r="M3371" s="267" t="n">
        <x:f>I3371*TOMATO_HOURS*WEEKS*(1+TOMATO_DIM)^I3371+J3371*CARROT_HOURS*WEEKS*(1+CARROT_DIM)^J3371+K3371*MESCLUN_HOURS*WEEKS*(1+MESCLUN_DIM)^K3371</x:f>
        <x:v>1185.3819964253087</x:v>
      </x:c>
      <x:c r="N3371" s="267" t="n">
        <x:f>MAX(M3371-FARMER_HOURS,0)/TEMP_HOURS_PER_WORKER</x:f>
        <x:v>0.32318194196201994</x:v>
      </x:c>
      <x:c r="O3371" s="268" t="n">
        <x:f>I3371*TOMATO_PRICE+J3371*CARROT_PRICE+K3371*MESCLUN_PRICE</x:f>
        <x:v>69788</x:v>
      </x:c>
      <x:c r="P3371" s="268" t="n">
        <x:f>I3371*TOMATO_FERTILIZER+J3371*CARROT_FERTILIZER+K3371*MESCLUN_FERTILIZER</x:f>
        <x:v>12320</x:v>
      </x:c>
      <x:c r="Q3371" s="268" t="n">
        <x:f>MIN(M3371,FARMER_HOURS)*FARMER_RATE+MAX(M3371-FARMER_HOURS,0)*TEMP_RATE</x:f>
        <x:v>33079.548549050494</x:v>
      </x:c>
      <x:c r="R3371" s="268" t="n">
        <x:f>O3371-P3371-Q3371-FIXED_COST</x:f>
        <x:v>4388.451450949506</x:v>
      </x:c>
      <x:c r="S3371" s="139" t="str">
        <x:f>IF(AND(L3371&lt;=TOTAL_BED_CAP,N3371&lt;=TEMP_WORKER_CAP),"YES","NO")</x:f>
        <x:v>YES</x:v>
      </x:c>
      <x:c r="T3371" s="139" t="n">
        <x:f>IF(S3371="YES",R3371,-1E+99)</x:f>
        <x:v>4388.451450949506</x:v>
      </x:c>
    </x:row>
    <x:row r="3372">
      <x:c r="A3372" s="139"/>
      <x:c r="B3372" s="139"/>
      <x:c r="C3372" s="139"/>
      <x:c r="D3372" s="139"/>
      <x:c r="E3372" s="139"/>
      <x:c r="F3372" s="139"/>
      <x:c r="G3372" s="139"/>
      <x:c r="H3372" s="139"/>
      <x:c r="I3372" s="266" t="n">
        <x:f>INT((ROW()-ROW($I$46))/((CARROT_CAP+1)*(MESCLUN_CAP+1)))</x:f>
        <x:v>5</x:v>
      </x:c>
      <x:c r="J3372" s="266" t="n">
        <x:f>MOD(INT((ROW()-ROW($I$46))/(MESCLUN_CAP+1)),CARROT_CAP+1)</x:f>
        <x:v>2</x:v>
      </x:c>
      <x:c r="K3372" s="266" t="n">
        <x:f>MOD(ROW()-ROW($I$46),MESCLUN_CAP+1)</x:f>
        <x:v>9</x:v>
      </x:c>
      <x:c r="L3372" s="266" t="n">
        <x:f>SUM(I3372:K3372)</x:f>
        <x:v>16</x:v>
      </x:c>
      <x:c r="M3372" s="267" t="n">
        <x:f>I3372*TOMATO_HOURS*WEEKS*(1+TOMATO_DIM)^I3372+J3372*CARROT_HOURS*WEEKS*(1+CARROT_DIM)^J3372+K3372*MESCLUN_HOURS*WEEKS*(1+MESCLUN_DIM)^K3372</x:f>
        <x:v>1240.675331865703</x:v>
      </x:c>
      <x:c r="N3372" s="267" t="n">
        <x:f>MAX(M3372-FARMER_HOURS,0)/TEMP_HOURS_PER_WORKER</x:f>
        <x:v>0.3615800915734048</x:v>
      </x:c>
      <x:c r="O3372" s="268" t="n">
        <x:f>I3372*TOMATO_PRICE+J3372*CARROT_PRICE+K3372*MESCLUN_PRICE</x:f>
        <x:v>72488</x:v>
      </x:c>
      <x:c r="P3372" s="268" t="n">
        <x:f>I3372*TOMATO_FERTILIZER+J3372*CARROT_FERTILIZER+K3372*MESCLUN_FERTILIZER</x:f>
        <x:v>13200</x:v>
      </x:c>
      <x:c r="Q3372" s="268" t="n">
        <x:f>MIN(M3372,FARMER_HOURS)*FARMER_RATE+MAX(M3372-FARMER_HOURS,0)*TEMP_RATE</x:f>
        <x:v>34039.50228933512</x:v>
      </x:c>
      <x:c r="R3372" s="268" t="n">
        <x:f>O3372-P3372-Q3372-FIXED_COST</x:f>
        <x:v>5248.49771066488</x:v>
      </x:c>
      <x:c r="S3372" s="139" t="str">
        <x:f>IF(AND(L3372&lt;=TOTAL_BED_CAP,N3372&lt;=TEMP_WORKER_CAP),"YES","NO")</x:f>
        <x:v>YES</x:v>
      </x:c>
      <x:c r="T3372" s="139" t="n">
        <x:f>IF(S3372="YES",R3372,-1E+99)</x:f>
        <x:v>5248.49771066488</x:v>
      </x:c>
    </x:row>
    <x:row r="3373">
      <x:c r="A3373" s="139"/>
      <x:c r="B3373" s="139"/>
      <x:c r="C3373" s="139"/>
      <x:c r="D3373" s="139"/>
      <x:c r="E3373" s="139"/>
      <x:c r="F3373" s="139"/>
      <x:c r="G3373" s="139"/>
      <x:c r="H3373" s="139"/>
      <x:c r="I3373" s="266" t="n">
        <x:f>INT((ROW()-ROW($I$46))/((CARROT_CAP+1)*(MESCLUN_CAP+1)))</x:f>
        <x:v>5</x:v>
      </x:c>
      <x:c r="J3373" s="266" t="n">
        <x:f>MOD(INT((ROW()-ROW($I$46))/(MESCLUN_CAP+1)),CARROT_CAP+1)</x:f>
        <x:v>2</x:v>
      </x:c>
      <x:c r="K3373" s="266" t="n">
        <x:f>MOD(ROW()-ROW($I$46),MESCLUN_CAP+1)</x:f>
        <x:v>10</x:v>
      </x:c>
      <x:c r="L3373" s="266" t="n">
        <x:f>SUM(I3373:K3373)</x:f>
        <x:v>17</x:v>
      </x:c>
      <x:c r="M3373" s="267" t="n">
        <x:f>I3373*TOMATO_HOURS*WEEKS*(1+TOMATO_DIM)^I3373+J3373*CARROT_HOURS*WEEKS*(1+CARROT_DIM)^J3373+K3373*MESCLUN_HOURS*WEEKS*(1+MESCLUN_DIM)^K3373</x:f>
        <x:v>1297.2888733489158</x:v>
      </x:c>
      <x:c r="N3373" s="267" t="n">
        <x:f>MAX(M3373-FARMER_HOURS,0)/TEMP_HOURS_PER_WORKER</x:f>
        <x:v>0.4008950509367471</x:v>
      </x:c>
      <x:c r="O3373" s="268" t="n">
        <x:f>I3373*TOMATO_PRICE+J3373*CARROT_PRICE+K3373*MESCLUN_PRICE</x:f>
        <x:v>75188</x:v>
      </x:c>
      <x:c r="P3373" s="268" t="n">
        <x:f>I3373*TOMATO_FERTILIZER+J3373*CARROT_FERTILIZER+K3373*MESCLUN_FERTILIZER</x:f>
        <x:v>14080</x:v>
      </x:c>
      <x:c r="Q3373" s="268" t="n">
        <x:f>MIN(M3373,FARMER_HOURS)*FARMER_RATE+MAX(M3373-FARMER_HOURS,0)*TEMP_RATE</x:f>
        <x:v>35022.376273418675</x:v>
      </x:c>
      <x:c r="R3373" s="268" t="n">
        <x:f>O3373-P3373-Q3373-FIXED_COST</x:f>
        <x:v>6085.623726581325</x:v>
      </x:c>
      <x:c r="S3373" s="139" t="str">
        <x:f>IF(AND(L3373&lt;=TOTAL_BED_CAP,N3373&lt;=TEMP_WORKER_CAP),"YES","NO")</x:f>
        <x:v>YES</x:v>
      </x:c>
      <x:c r="T3373" s="139" t="n">
        <x:f>IF(S3373="YES",R3373,-1E+99)</x:f>
        <x:v>6085.623726581325</x:v>
      </x:c>
    </x:row>
    <x:row r="3374">
      <x:c r="A3374" s="139"/>
      <x:c r="B3374" s="139"/>
      <x:c r="C3374" s="139"/>
      <x:c r="D3374" s="139"/>
      <x:c r="E3374" s="139"/>
      <x:c r="F3374" s="139"/>
      <x:c r="G3374" s="139"/>
      <x:c r="H3374" s="139"/>
      <x:c r="I3374" s="266" t="n">
        <x:f>INT((ROW()-ROW($I$46))/((CARROT_CAP+1)*(MESCLUN_CAP+1)))</x:f>
        <x:v>5</x:v>
      </x:c>
      <x:c r="J3374" s="266" t="n">
        <x:f>MOD(INT((ROW()-ROW($I$46))/(MESCLUN_CAP+1)),CARROT_CAP+1)</x:f>
        <x:v>2</x:v>
      </x:c>
      <x:c r="K3374" s="266" t="n">
        <x:f>MOD(ROW()-ROW($I$46),MESCLUN_CAP+1)</x:f>
        <x:v>11</x:v>
      </x:c>
      <x:c r="L3374" s="266" t="n">
        <x:f>SUM(I3374:K3374)</x:f>
        <x:v>18</x:v>
      </x:c>
      <x:c r="M3374" s="267" t="n">
        <x:f>I3374*TOMATO_HOURS*WEEKS*(1+TOMATO_DIM)^I3374+J3374*CARROT_HOURS*WEEKS*(1+CARROT_DIM)^J3374+K3374*MESCLUN_HOURS*WEEKS*(1+MESCLUN_DIM)^K3374</x:f>
        <x:v>1355.246986442355</x:v>
      </x:c>
      <x:c r="N3374" s="267" t="n">
        <x:f>MAX(M3374-FARMER_HOURS,0)/TEMP_HOURS_PER_WORKER</x:f>
        <x:v>0.4411437405849687</x:v>
      </x:c>
      <x:c r="O3374" s="268" t="n">
        <x:f>I3374*TOMATO_PRICE+J3374*CARROT_PRICE+K3374*MESCLUN_PRICE</x:f>
        <x:v>77888</x:v>
      </x:c>
      <x:c r="P3374" s="268" t="n">
        <x:f>I3374*TOMATO_FERTILIZER+J3374*CARROT_FERTILIZER+K3374*MESCLUN_FERTILIZER</x:f>
        <x:v>14960</x:v>
      </x:c>
      <x:c r="Q3374" s="268" t="n">
        <x:f>MIN(M3374,FARMER_HOURS)*FARMER_RATE+MAX(M3374-FARMER_HOURS,0)*TEMP_RATE</x:f>
        <x:v>36028.59351462422</x:v>
      </x:c>
      <x:c r="R3374" s="268" t="n">
        <x:f>O3374-P3374-Q3374-FIXED_COST</x:f>
        <x:v>6899.406485375781</x:v>
      </x:c>
      <x:c r="S3374" s="139" t="str">
        <x:f>IF(AND(L3374&lt;=TOTAL_BED_CAP,N3374&lt;=TEMP_WORKER_CAP),"YES","NO")</x:f>
        <x:v>YES</x:v>
      </x:c>
      <x:c r="T3374" s="139" t="n">
        <x:f>IF(S3374="YES",R3374,-1E+99)</x:f>
        <x:v>6899.406485375781</x:v>
      </x:c>
    </x:row>
    <x:row r="3375">
      <x:c r="A3375" s="139"/>
      <x:c r="B3375" s="139"/>
      <x:c r="C3375" s="139"/>
      <x:c r="D3375" s="139"/>
      <x:c r="E3375" s="139"/>
      <x:c r="F3375" s="139"/>
      <x:c r="G3375" s="139"/>
      <x:c r="H3375" s="139"/>
      <x:c r="I3375" s="266" t="n">
        <x:f>INT((ROW()-ROW($I$46))/((CARROT_CAP+1)*(MESCLUN_CAP+1)))</x:f>
        <x:v>5</x:v>
      </x:c>
      <x:c r="J3375" s="266" t="n">
        <x:f>MOD(INT((ROW()-ROW($I$46))/(MESCLUN_CAP+1)),CARROT_CAP+1)</x:f>
        <x:v>2</x:v>
      </x:c>
      <x:c r="K3375" s="266" t="n">
        <x:f>MOD(ROW()-ROW($I$46),MESCLUN_CAP+1)</x:f>
        <x:v>12</x:v>
      </x:c>
      <x:c r="L3375" s="266" t="n">
        <x:f>SUM(I3375:K3375)</x:f>
        <x:v>19</x:v>
      </x:c>
      <x:c r="M3375" s="267" t="n">
        <x:f>I3375*TOMATO_HOURS*WEEKS*(1+TOMATO_DIM)^I3375+J3375*CARROT_HOURS*WEEKS*(1+CARROT_DIM)^J3375+K3375*MESCLUN_HOURS*WEEKS*(1+MESCLUN_DIM)^K3375</x:f>
        <x:v>1414.5744395704191</x:v>
      </x:c>
      <x:c r="N3375" s="267" t="n">
        <x:f>MAX(M3375-FARMER_HOURS,0)/TEMP_HOURS_PER_WORKER</x:f>
        <x:v>0.48234336081279106</x:v>
      </x:c>
      <x:c r="O3375" s="268" t="n">
        <x:f>I3375*TOMATO_PRICE+J3375*CARROT_PRICE+K3375*MESCLUN_PRICE</x:f>
        <x:v>80588</x:v>
      </x:c>
      <x:c r="P3375" s="268" t="n">
        <x:f>I3375*TOMATO_FERTILIZER+J3375*CARROT_FERTILIZER+K3375*MESCLUN_FERTILIZER</x:f>
        <x:v>15840</x:v>
      </x:c>
      <x:c r="Q3375" s="268" t="n">
        <x:f>MIN(M3375,FARMER_HOURS)*FARMER_RATE+MAX(M3375-FARMER_HOURS,0)*TEMP_RATE</x:f>
        <x:v>37058.58402031977</x:v>
      </x:c>
      <x:c r="R3375" s="268" t="n">
        <x:f>O3375-P3375-Q3375-FIXED_COST</x:f>
        <x:v>7689.415979680227</x:v>
      </x:c>
      <x:c r="S3375" s="139" t="str">
        <x:f>IF(AND(L3375&lt;=TOTAL_BED_CAP,N3375&lt;=TEMP_WORKER_CAP),"YES","NO")</x:f>
        <x:v>YES</x:v>
      </x:c>
      <x:c r="T3375" s="139" t="n">
        <x:f>IF(S3375="YES",R3375,-1E+99)</x:f>
        <x:v>7689.415979680227</x:v>
      </x:c>
    </x:row>
    <x:row r="3376">
      <x:c r="A3376" s="139"/>
      <x:c r="B3376" s="139"/>
      <x:c r="C3376" s="139"/>
      <x:c r="D3376" s="139"/>
      <x:c r="E3376" s="139"/>
      <x:c r="F3376" s="139"/>
      <x:c r="G3376" s="139"/>
      <x:c r="H3376" s="139"/>
      <x:c r="I3376" s="266" t="n">
        <x:f>INT((ROW()-ROW($I$46))/((CARROT_CAP+1)*(MESCLUN_CAP+1)))</x:f>
        <x:v>5</x:v>
      </x:c>
      <x:c r="J3376" s="266" t="n">
        <x:f>MOD(INT((ROW()-ROW($I$46))/(MESCLUN_CAP+1)),CARROT_CAP+1)</x:f>
        <x:v>2</x:v>
      </x:c>
      <x:c r="K3376" s="266" t="n">
        <x:f>MOD(ROW()-ROW($I$46),MESCLUN_CAP+1)</x:f>
        <x:v>13</x:v>
      </x:c>
      <x:c r="L3376" s="266" t="n">
        <x:f>SUM(I3376:K3376)</x:f>
        <x:v>20</x:v>
      </x:c>
      <x:c r="M3376" s="267" t="n">
        <x:f>I3376*TOMATO_HOURS*WEEKS*(1+TOMATO_DIM)^I3376+J3376*CARROT_HOURS*WEEKS*(1+CARROT_DIM)^J3376+K3376*MESCLUN_HOURS*WEEKS*(1+MESCLUN_DIM)^K3376</x:f>
        <x:v>1475.2964102788037</x:v>
      </x:c>
      <x:c r="N3376" s="267" t="n">
        <x:f>MAX(M3376-FARMER_HOURS,0)/TEMP_HOURS_PER_WORKER</x:f>
        <x:v>0.524511396026947</x:v>
      </x:c>
      <x:c r="O3376" s="268" t="n">
        <x:f>I3376*TOMATO_PRICE+J3376*CARROT_PRICE+K3376*MESCLUN_PRICE</x:f>
        <x:v>83288</x:v>
      </x:c>
      <x:c r="P3376" s="268" t="n">
        <x:f>I3376*TOMATO_FERTILIZER+J3376*CARROT_FERTILIZER+K3376*MESCLUN_FERTILIZER</x:f>
        <x:v>16720</x:v>
      </x:c>
      <x:c r="Q3376" s="268" t="n">
        <x:f>MIN(M3376,FARMER_HOURS)*FARMER_RATE+MAX(M3376-FARMER_HOURS,0)*TEMP_RATE</x:f>
        <x:v>38112.78490067368</x:v>
      </x:c>
      <x:c r="R3376" s="268" t="n">
        <x:f>O3376-P3376-Q3376-FIXED_COST</x:f>
        <x:v>8455.21509932632</x:v>
      </x:c>
      <x:c r="S3376" s="139" t="str">
        <x:f>IF(AND(L3376&lt;=TOTAL_BED_CAP,N3376&lt;=TEMP_WORKER_CAP),"YES","NO")</x:f>
        <x:v>YES</x:v>
      </x:c>
      <x:c r="T3376" s="139" t="n">
        <x:f>IF(S3376="YES",R3376,-1E+99)</x:f>
        <x:v>8455.21509932632</x:v>
      </x:c>
    </x:row>
    <x:row r="3377">
      <x:c r="A3377" s="139"/>
      <x:c r="B3377" s="139"/>
      <x:c r="C3377" s="139"/>
      <x:c r="D3377" s="139"/>
      <x:c r="E3377" s="139"/>
      <x:c r="F3377" s="139"/>
      <x:c r="G3377" s="139"/>
      <x:c r="H3377" s="139"/>
      <x:c r="I3377" s="266" t="n">
        <x:f>INT((ROW()-ROW($I$46))/((CARROT_CAP+1)*(MESCLUN_CAP+1)))</x:f>
        <x:v>5</x:v>
      </x:c>
      <x:c r="J3377" s="266" t="n">
        <x:f>MOD(INT((ROW()-ROW($I$46))/(MESCLUN_CAP+1)),CARROT_CAP+1)</x:f>
        <x:v>2</x:v>
      </x:c>
      <x:c r="K3377" s="266" t="n">
        <x:f>MOD(ROW()-ROW($I$46),MESCLUN_CAP+1)</x:f>
        <x:v>14</x:v>
      </x:c>
      <x:c r="L3377" s="266" t="n">
        <x:f>SUM(I3377:K3377)</x:f>
        <x:v>21</x:v>
      </x:c>
      <x:c r="M3377" s="267" t="n">
        <x:f>I3377*TOMATO_HOURS*WEEKS*(1+TOMATO_DIM)^I3377+J3377*CARROT_HOURS*WEEKS*(1+CARROT_DIM)^J3377+K3377*MESCLUN_HOURS*WEEKS*(1+MESCLUN_DIM)^K3377</x:f>
        <x:v>1537.4384915924647</x:v>
      </x:c>
      <x:c r="N3377" s="267" t="n">
        <x:f>MAX(M3377-FARMER_HOURS,0)/TEMP_HOURS_PER_WORKER</x:f>
        <x:v>0.5676656191614339</x:v>
      </x:c>
      <x:c r="O3377" s="268" t="n">
        <x:f>I3377*TOMATO_PRICE+J3377*CARROT_PRICE+K3377*MESCLUN_PRICE</x:f>
        <x:v>85988</x:v>
      </x:c>
      <x:c r="P3377" s="268" t="n">
        <x:f>I3377*TOMATO_FERTILIZER+J3377*CARROT_FERTILIZER+K3377*MESCLUN_FERTILIZER</x:f>
        <x:v>17600</x:v>
      </x:c>
      <x:c r="Q3377" s="268" t="n">
        <x:f>MIN(M3377,FARMER_HOURS)*FARMER_RATE+MAX(M3377-FARMER_HOURS,0)*TEMP_RATE</x:f>
        <x:v>39191.64047903585</x:v>
      </x:c>
      <x:c r="R3377" s="268" t="n">
        <x:f>O3377-P3377-Q3377-FIXED_COST</x:f>
        <x:v>9196.35952096415</x:v>
      </x:c>
      <x:c r="S3377" s="139" t="str">
        <x:f>IF(AND(L3377&lt;=TOTAL_BED_CAP,N3377&lt;=TEMP_WORKER_CAP),"YES","NO")</x:f>
        <x:v>YES</x:v>
      </x:c>
      <x:c r="T3377" s="139" t="n">
        <x:f>IF(S3377="YES",R3377,-1E+99)</x:f>
        <x:v>9196.35952096415</x:v>
      </x:c>
    </x:row>
    <x:row r="3378">
      <x:c r="A3378" s="139"/>
      <x:c r="B3378" s="139"/>
      <x:c r="C3378" s="139"/>
      <x:c r="D3378" s="139"/>
      <x:c r="E3378" s="139"/>
      <x:c r="F3378" s="139"/>
      <x:c r="G3378" s="139"/>
      <x:c r="H3378" s="139"/>
      <x:c r="I3378" s="266" t="n">
        <x:f>INT((ROW()-ROW($I$46))/((CARROT_CAP+1)*(MESCLUN_CAP+1)))</x:f>
        <x:v>5</x:v>
      </x:c>
      <x:c r="J3378" s="266" t="n">
        <x:f>MOD(INT((ROW()-ROW($I$46))/(MESCLUN_CAP+1)),CARROT_CAP+1)</x:f>
        <x:v>2</x:v>
      </x:c>
      <x:c r="K3378" s="266" t="n">
        <x:f>MOD(ROW()-ROW($I$46),MESCLUN_CAP+1)</x:f>
        <x:v>15</x:v>
      </x:c>
      <x:c r="L3378" s="266" t="n">
        <x:f>SUM(I3378:K3378)</x:f>
        <x:v>22</x:v>
      </x:c>
      <x:c r="M3378" s="267" t="n">
        <x:f>I3378*TOMATO_HOURS*WEEKS*(1+TOMATO_DIM)^I3378+J3378*CARROT_HOURS*WEEKS*(1+CARROT_DIM)^J3378+K3378*MESCLUN_HOURS*WEEKS*(1+MESCLUN_DIM)^K3378</x:f>
        <x:v>1601.026698468611</x:v>
      </x:c>
      <x:c r="N3378" s="267" t="n">
        <x:f>MAX(M3378-FARMER_HOURS,0)/TEMP_HOURS_PER_WORKER</x:f>
        <x:v>0.6118240961587575</x:v>
      </x:c>
      <x:c r="O3378" s="268" t="n">
        <x:f>I3378*TOMATO_PRICE+J3378*CARROT_PRICE+K3378*MESCLUN_PRICE</x:f>
        <x:v>88688</x:v>
      </x:c>
      <x:c r="P3378" s="268" t="n">
        <x:f>I3378*TOMATO_FERTILIZER+J3378*CARROT_FERTILIZER+K3378*MESCLUN_FERTILIZER</x:f>
        <x:v>18480</x:v>
      </x:c>
      <x:c r="Q3378" s="268" t="n">
        <x:f>MIN(M3378,FARMER_HOURS)*FARMER_RATE+MAX(M3378-FARMER_HOURS,0)*TEMP_RATE</x:f>
        <x:v>40295.60240396894</x:v>
      </x:c>
      <x:c r="R3378" s="268" t="n">
        <x:f>O3378-P3378-Q3378-FIXED_COST</x:f>
        <x:v>9912.397596031064</x:v>
      </x:c>
      <x:c r="S3378" s="139" t="str">
        <x:f>IF(AND(L3378&lt;=TOTAL_BED_CAP,N3378&lt;=TEMP_WORKER_CAP),"YES","NO")</x:f>
        <x:v>YES</x:v>
      </x:c>
      <x:c r="T3378" s="139" t="n">
        <x:f>IF(S3378="YES",R3378,-1E+99)</x:f>
        <x:v>9912.397596031064</x:v>
      </x:c>
    </x:row>
    <x:row r="3379">
      <x:c r="A3379" s="139"/>
      <x:c r="B3379" s="139"/>
      <x:c r="C3379" s="139"/>
      <x:c r="D3379" s="139"/>
      <x:c r="E3379" s="139"/>
      <x:c r="F3379" s="139"/>
      <x:c r="G3379" s="139"/>
      <x:c r="H3379" s="139"/>
      <x:c r="I3379" s="266" t="n">
        <x:f>INT((ROW()-ROW($I$46))/((CARROT_CAP+1)*(MESCLUN_CAP+1)))</x:f>
        <x:v>5</x:v>
      </x:c>
      <x:c r="J3379" s="266" t="n">
        <x:f>MOD(INT((ROW()-ROW($I$46))/(MESCLUN_CAP+1)),CARROT_CAP+1)</x:f>
        <x:v>2</x:v>
      </x:c>
      <x:c r="K3379" s="266" t="n">
        <x:f>MOD(ROW()-ROW($I$46),MESCLUN_CAP+1)</x:f>
        <x:v>16</x:v>
      </x:c>
      <x:c r="L3379" s="266" t="n">
        <x:f>SUM(I3379:K3379)</x:f>
        <x:v>23</x:v>
      </x:c>
      <x:c r="M3379" s="267" t="n">
        <x:f>I3379*TOMATO_HOURS*WEEKS*(1+TOMATO_DIM)^I3379+J3379*CARROT_HOURS*WEEKS*(1+CARROT_DIM)^J3379+K3379*MESCLUN_HOURS*WEEKS*(1+MESCLUN_DIM)^K3379</x:f>
        <x:v>1666.0874743461</x:v>
      </x:c>
      <x:c r="N3379" s="267" t="n">
        <x:f>MAX(M3379-FARMER_HOURS,0)/TEMP_HOURS_PER_WORKER</x:f>
        <x:v>0.657005190518125</x:v>
      </x:c>
      <x:c r="O3379" s="268" t="n">
        <x:f>I3379*TOMATO_PRICE+J3379*CARROT_PRICE+K3379*MESCLUN_PRICE</x:f>
        <x:v>91388</x:v>
      </x:c>
      <x:c r="P3379" s="268" t="n">
        <x:f>I3379*TOMATO_FERTILIZER+J3379*CARROT_FERTILIZER+K3379*MESCLUN_FERTILIZER</x:f>
        <x:v>19360</x:v>
      </x:c>
      <x:c r="Q3379" s="268" t="n">
        <x:f>MIN(M3379,FARMER_HOURS)*FARMER_RATE+MAX(M3379-FARMER_HOURS,0)*TEMP_RATE</x:f>
        <x:v>41425.129762953125</x:v>
      </x:c>
      <x:c r="R3379" s="268" t="n">
        <x:f>O3379-P3379-Q3379-FIXED_COST</x:f>
        <x:v>10602.870237046875</x:v>
      </x:c>
      <x:c r="S3379" s="139" t="str">
        <x:f>IF(AND(L3379&lt;=TOTAL_BED_CAP,N3379&lt;=TEMP_WORKER_CAP),"YES","NO")</x:f>
        <x:v>YES</x:v>
      </x:c>
      <x:c r="T3379" s="139" t="n">
        <x:f>IF(S3379="YES",R3379,-1E+99)</x:f>
        <x:v>10602.870237046875</x:v>
      </x:c>
    </x:row>
    <x:row r="3380">
      <x:c r="A3380" s="139"/>
      <x:c r="B3380" s="139"/>
      <x:c r="C3380" s="139"/>
      <x:c r="D3380" s="139"/>
      <x:c r="E3380" s="139"/>
      <x:c r="F3380" s="139"/>
      <x:c r="G3380" s="139"/>
      <x:c r="H3380" s="139"/>
      <x:c r="I3380" s="266" t="n">
        <x:f>INT((ROW()-ROW($I$46))/((CARROT_CAP+1)*(MESCLUN_CAP+1)))</x:f>
        <x:v>5</x:v>
      </x:c>
      <x:c r="J3380" s="266" t="n">
        <x:f>MOD(INT((ROW()-ROW($I$46))/(MESCLUN_CAP+1)),CARROT_CAP+1)</x:f>
        <x:v>2</x:v>
      </x:c>
      <x:c r="K3380" s="266" t="n">
        <x:f>MOD(ROW()-ROW($I$46),MESCLUN_CAP+1)</x:f>
        <x:v>17</x:v>
      </x:c>
      <x:c r="L3380" s="266" t="n">
        <x:f>SUM(I3380:K3380)</x:f>
        <x:v>24</x:v>
      </x:c>
      <x:c r="M3380" s="267" t="n">
        <x:f>I3380*TOMATO_HOURS*WEEKS*(1+TOMATO_DIM)^I3380+J3380*CARROT_HOURS*WEEKS*(1+CARROT_DIM)^J3380+K3380*MESCLUN_HOURS*WEEKS*(1+MESCLUN_DIM)^K3380</x:f>
        <x:v>1732.6476977926402</x:v>
      </x:c>
      <x:c r="N3380" s="267" t="n">
        <x:f>MAX(M3380-FARMER_HOURS,0)/TEMP_HOURS_PER_WORKER</x:f>
        <x:v>0.7032275679115557</x:v>
      </x:c>
      <x:c r="O3380" s="268" t="n">
        <x:f>I3380*TOMATO_PRICE+J3380*CARROT_PRICE+K3380*MESCLUN_PRICE</x:f>
        <x:v>94088</x:v>
      </x:c>
      <x:c r="P3380" s="268" t="n">
        <x:f>I3380*TOMATO_FERTILIZER+J3380*CARROT_FERTILIZER+K3380*MESCLUN_FERTILIZER</x:f>
        <x:v>20240</x:v>
      </x:c>
      <x:c r="Q3380" s="268" t="n">
        <x:f>MIN(M3380,FARMER_HOURS)*FARMER_RATE+MAX(M3380-FARMER_HOURS,0)*TEMP_RATE</x:f>
        <x:v>42580.68919778889</x:v>
      </x:c>
      <x:c r="R3380" s="268" t="n">
        <x:f>O3380-P3380-Q3380-FIXED_COST</x:f>
        <x:v>11267.310802211112</x:v>
      </x:c>
      <x:c r="S3380" s="139" t="str">
        <x:f>IF(AND(L3380&lt;=TOTAL_BED_CAP,N3380&lt;=TEMP_WORKER_CAP),"YES","NO")</x:f>
        <x:v>YES</x:v>
      </x:c>
      <x:c r="T3380" s="139" t="n">
        <x:f>IF(S3380="YES",R3380,-1E+99)</x:f>
        <x:v>11267.310802211112</x:v>
      </x:c>
    </x:row>
    <x:row r="3381">
      <x:c r="A3381" s="139"/>
      <x:c r="B3381" s="139"/>
      <x:c r="C3381" s="139"/>
      <x:c r="D3381" s="139"/>
      <x:c r="E3381" s="139"/>
      <x:c r="F3381" s="139"/>
      <x:c r="G3381" s="139"/>
      <x:c r="H3381" s="139"/>
      <x:c r="I3381" s="266" t="n">
        <x:f>INT((ROW()-ROW($I$46))/((CARROT_CAP+1)*(MESCLUN_CAP+1)))</x:f>
        <x:v>5</x:v>
      </x:c>
      <x:c r="J3381" s="266" t="n">
        <x:f>MOD(INT((ROW()-ROW($I$46))/(MESCLUN_CAP+1)),CARROT_CAP+1)</x:f>
        <x:v>2</x:v>
      </x:c>
      <x:c r="K3381" s="266" t="n">
        <x:f>MOD(ROW()-ROW($I$46),MESCLUN_CAP+1)</x:f>
        <x:v>18</x:v>
      </x:c>
      <x:c r="L3381" s="266" t="n">
        <x:f>SUM(I3381:K3381)</x:f>
        <x:v>25</x:v>
      </x:c>
      <x:c r="M3381" s="267" t="n">
        <x:f>I3381*TOMATO_HOURS*WEEKS*(1+TOMATO_DIM)^I3381+J3381*CARROT_HOURS*WEEKS*(1+CARROT_DIM)^J3381+K3381*MESCLUN_HOURS*WEEKS*(1+MESCLUN_DIM)^K3381</x:f>
        <x:v>1800.7346892512273</x:v>
      </x:c>
      <x:c r="N3381" s="267" t="n">
        <x:f>MAX(M3381-FARMER_HOURS,0)/TEMP_HOURS_PER_WORKER</x:f>
        <x:v>0.7505102008689079</x:v>
      </x:c>
      <x:c r="O3381" s="268" t="n">
        <x:f>I3381*TOMATO_PRICE+J3381*CARROT_PRICE+K3381*MESCLUN_PRICE</x:f>
        <x:v>96788</x:v>
      </x:c>
      <x:c r="P3381" s="268" t="n">
        <x:f>I3381*TOMATO_FERTILIZER+J3381*CARROT_FERTILIZER+K3381*MESCLUN_FERTILIZER</x:f>
        <x:v>21120</x:v>
      </x:c>
      <x:c r="Q3381" s="268" t="n">
        <x:f>MIN(M3381,FARMER_HOURS)*FARMER_RATE+MAX(M3381-FARMER_HOURS,0)*TEMP_RATE</x:f>
        <x:v>43762.755021722696</x:v>
      </x:c>
      <x:c r="R3381" s="268" t="n">
        <x:f>O3381-P3381-Q3381-FIXED_COST</x:f>
        <x:v>11905.244978277304</x:v>
      </x:c>
      <x:c r="S3381" s="139" t="str">
        <x:f>IF(AND(L3381&lt;=TOTAL_BED_CAP,N3381&lt;=TEMP_WORKER_CAP),"YES","NO")</x:f>
        <x:v>YES</x:v>
      </x:c>
      <x:c r="T3381" s="139" t="n">
        <x:f>IF(S3381="YES",R3381,-1E+99)</x:f>
        <x:v>11905.244978277304</x:v>
      </x:c>
    </x:row>
    <x:row r="3382">
      <x:c r="A3382" s="139"/>
      <x:c r="B3382" s="139"/>
      <x:c r="C3382" s="139"/>
      <x:c r="D3382" s="139"/>
      <x:c r="E3382" s="139"/>
      <x:c r="F3382" s="139"/>
      <x:c r="G3382" s="139"/>
      <x:c r="H3382" s="139"/>
      <x:c r="I3382" s="266" t="n">
        <x:f>INT((ROW()-ROW($I$46))/((CARROT_CAP+1)*(MESCLUN_CAP+1)))</x:f>
        <x:v>5</x:v>
      </x:c>
      <x:c r="J3382" s="266" t="n">
        <x:f>MOD(INT((ROW()-ROW($I$46))/(MESCLUN_CAP+1)),CARROT_CAP+1)</x:f>
        <x:v>2</x:v>
      </x:c>
      <x:c r="K3382" s="266" t="n">
        <x:f>MOD(ROW()-ROW($I$46),MESCLUN_CAP+1)</x:f>
        <x:v>19</x:v>
      </x:c>
      <x:c r="L3382" s="266" t="n">
        <x:f>SUM(I3382:K3382)</x:f>
        <x:v>26</x:v>
      </x:c>
      <x:c r="M3382" s="267" t="n">
        <x:f>I3382*TOMATO_HOURS*WEEKS*(1+TOMATO_DIM)^I3382+J3382*CARROT_HOURS*WEEKS*(1+CARROT_DIM)^J3382+K3382*MESCLUN_HOURS*WEEKS*(1+MESCLUN_DIM)^K3382</x:f>
        <x:v>1870.3762178872494</x:v>
      </x:c>
      <x:c r="N3382" s="267" t="n">
        <x:f>MAX(M3382-FARMER_HOURS,0)/TEMP_HOURS_PER_WORKER</x:f>
        <x:v>0.798872373532812</x:v>
      </x:c>
      <x:c r="O3382" s="268" t="n">
        <x:f>I3382*TOMATO_PRICE+J3382*CARROT_PRICE+K3382*MESCLUN_PRICE</x:f>
        <x:v>99488</x:v>
      </x:c>
      <x:c r="P3382" s="268" t="n">
        <x:f>I3382*TOMATO_FERTILIZER+J3382*CARROT_FERTILIZER+K3382*MESCLUN_FERTILIZER</x:f>
        <x:v>22000</x:v>
      </x:c>
      <x:c r="Q3382" s="268" t="n">
        <x:f>MIN(M3382,FARMER_HOURS)*FARMER_RATE+MAX(M3382-FARMER_HOURS,0)*TEMP_RATE</x:f>
        <x:v>44971.8093383203</x:v>
      </x:c>
      <x:c r="R3382" s="268" t="n">
        <x:f>O3382-P3382-Q3382-FIXED_COST</x:f>
        <x:v>12516.190661679699</x:v>
      </x:c>
      <x:c r="S3382" s="139" t="str">
        <x:f>IF(AND(L3382&lt;=TOTAL_BED_CAP,N3382&lt;=TEMP_WORKER_CAP),"YES","NO")</x:f>
        <x:v>YES</x:v>
      </x:c>
      <x:c r="T3382" s="139" t="n">
        <x:f>IF(S3382="YES",R3382,-1E+99)</x:f>
        <x:v>12516.190661679699</x:v>
      </x:c>
    </x:row>
    <x:row r="3383">
      <x:c r="A3383" s="139"/>
      <x:c r="B3383" s="139"/>
      <x:c r="C3383" s="139"/>
      <x:c r="D3383" s="139"/>
      <x:c r="E3383" s="139"/>
      <x:c r="F3383" s="139"/>
      <x:c r="G3383" s="139"/>
      <x:c r="H3383" s="139"/>
      <x:c r="I3383" s="266" t="n">
        <x:f>INT((ROW()-ROW($I$46))/((CARROT_CAP+1)*(MESCLUN_CAP+1)))</x:f>
        <x:v>5</x:v>
      </x:c>
      <x:c r="J3383" s="266" t="n">
        <x:f>MOD(INT((ROW()-ROW($I$46))/(MESCLUN_CAP+1)),CARROT_CAP+1)</x:f>
        <x:v>2</x:v>
      </x:c>
      <x:c r="K3383" s="266" t="n">
        <x:f>MOD(ROW()-ROW($I$46),MESCLUN_CAP+1)</x:f>
        <x:v>20</x:v>
      </x:c>
      <x:c r="L3383" s="266" t="n">
        <x:f>SUM(I3383:K3383)</x:f>
        <x:v>27</x:v>
      </x:c>
      <x:c r="M3383" s="267" t="n">
        <x:f>I3383*TOMATO_HOURS*WEEKS*(1+TOMATO_DIM)^I3383+J3383*CARROT_HOURS*WEEKS*(1+CARROT_DIM)^J3383+K3383*MESCLUN_HOURS*WEEKS*(1+MESCLUN_DIM)^K3383</x:f>
        <x:v>1941.6005085377262</x:v>
      </x:c>
      <x:c r="N3383" s="267" t="n">
        <x:f>MAX(M3383-FARMER_HOURS,0)/TEMP_HOURS_PER_WORKER</x:f>
        <x:v>0.8483336864845321</x:v>
      </x:c>
      <x:c r="O3383" s="268" t="n">
        <x:f>I3383*TOMATO_PRICE+J3383*CARROT_PRICE+K3383*MESCLUN_PRICE</x:f>
        <x:v>102188</x:v>
      </x:c>
      <x:c r="P3383" s="268" t="n">
        <x:f>I3383*TOMATO_FERTILIZER+J3383*CARROT_FERTILIZER+K3383*MESCLUN_FERTILIZER</x:f>
        <x:v>22880</x:v>
      </x:c>
      <x:c r="Q3383" s="268" t="n">
        <x:f>MIN(M3383,FARMER_HOURS)*FARMER_RATE+MAX(M3383-FARMER_HOURS,0)*TEMP_RATE</x:f>
        <x:v>46208.3421621133</x:v>
      </x:c>
      <x:c r="R3383" s="268" t="n">
        <x:f>O3383-P3383-Q3383-FIXED_COST</x:f>
        <x:v>13099.657837886698</x:v>
      </x:c>
      <x:c r="S3383" s="139" t="str">
        <x:f>IF(AND(L3383&lt;=TOTAL_BED_CAP,N3383&lt;=TEMP_WORKER_CAP),"YES","NO")</x:f>
        <x:v>YES</x:v>
      </x:c>
      <x:c r="T3383" s="139" t="n">
        <x:f>IF(S3383="YES",R3383,-1E+99)</x:f>
        <x:v>13099.657837886698</x:v>
      </x:c>
    </x:row>
    <x:row r="3384">
      <x:c r="A3384" s="139"/>
      <x:c r="B3384" s="139"/>
      <x:c r="C3384" s="139"/>
      <x:c r="D3384" s="139"/>
      <x:c r="E3384" s="139"/>
      <x:c r="F3384" s="139"/>
      <x:c r="G3384" s="139"/>
      <x:c r="H3384" s="139"/>
      <x:c r="I3384" s="266" t="n">
        <x:f>INT((ROW()-ROW($I$46))/((CARROT_CAP+1)*(MESCLUN_CAP+1)))</x:f>
        <x:v>5</x:v>
      </x:c>
      <x:c r="J3384" s="266" t="n">
        <x:f>MOD(INT((ROW()-ROW($I$46))/(MESCLUN_CAP+1)),CARROT_CAP+1)</x:f>
        <x:v>2</x:v>
      </x:c>
      <x:c r="K3384" s="266" t="n">
        <x:f>MOD(ROW()-ROW($I$46),MESCLUN_CAP+1)</x:f>
        <x:v>21</x:v>
      </x:c>
      <x:c r="L3384" s="266" t="n">
        <x:f>SUM(I3384:K3384)</x:f>
        <x:v>28</x:v>
      </x:c>
      <x:c r="M3384" s="267" t="n">
        <x:f>I3384*TOMATO_HOURS*WEEKS*(1+TOMATO_DIM)^I3384+J3384*CARROT_HOURS*WEEKS*(1+CARROT_DIM)^J3384+K3384*MESCLUN_HOURS*WEEKS*(1+MESCLUN_DIM)^K3384</x:f>
        <x:v>2014.4362487641702</x:v>
      </x:c>
      <x:c r="N3384" s="267" t="n">
        <x:f>MAX(M3384-FARMER_HOURS,0)/TEMP_HOURS_PER_WORKER</x:f>
        <x:v>0.8989140616417848</x:v>
      </x:c>
      <x:c r="O3384" s="268" t="n">
        <x:f>I3384*TOMATO_PRICE+J3384*CARROT_PRICE+K3384*MESCLUN_PRICE</x:f>
        <x:v>104888</x:v>
      </x:c>
      <x:c r="P3384" s="268" t="n">
        <x:f>I3384*TOMATO_FERTILIZER+J3384*CARROT_FERTILIZER+K3384*MESCLUN_FERTILIZER</x:f>
        <x:v>23760</x:v>
      </x:c>
      <x:c r="Q3384" s="268" t="n">
        <x:f>MIN(M3384,FARMER_HOURS)*FARMER_RATE+MAX(M3384-FARMER_HOURS,0)*TEMP_RATE</x:f>
        <x:v>47472.85154104462</x:v>
      </x:c>
      <x:c r="R3384" s="268" t="n">
        <x:f>O3384-P3384-Q3384-FIXED_COST</x:f>
        <x:v>13655.14845895538</x:v>
      </x:c>
      <x:c r="S3384" s="139" t="str">
        <x:f>IF(AND(L3384&lt;=TOTAL_BED_CAP,N3384&lt;=TEMP_WORKER_CAP),"YES","NO")</x:f>
        <x:v>YES</x:v>
      </x:c>
      <x:c r="T3384" s="139" t="n">
        <x:f>IF(S3384="YES",R3384,-1E+99)</x:f>
        <x:v>13655.14845895538</x:v>
      </x:c>
    </x:row>
    <x:row r="3385">
      <x:c r="A3385" s="139"/>
      <x:c r="B3385" s="139"/>
      <x:c r="C3385" s="139"/>
      <x:c r="D3385" s="139"/>
      <x:c r="E3385" s="139"/>
      <x:c r="F3385" s="139"/>
      <x:c r="G3385" s="139"/>
      <x:c r="H3385" s="139"/>
      <x:c r="I3385" s="266" t="n">
        <x:f>INT((ROW()-ROW($I$46))/((CARROT_CAP+1)*(MESCLUN_CAP+1)))</x:f>
        <x:v>5</x:v>
      </x:c>
      <x:c r="J3385" s="266" t="n">
        <x:f>MOD(INT((ROW()-ROW($I$46))/(MESCLUN_CAP+1)),CARROT_CAP+1)</x:f>
        <x:v>2</x:v>
      </x:c>
      <x:c r="K3385" s="266" t="n">
        <x:f>MOD(ROW()-ROW($I$46),MESCLUN_CAP+1)</x:f>
        <x:v>22</x:v>
      </x:c>
      <x:c r="L3385" s="266" t="n">
        <x:f>SUM(I3385:K3385)</x:f>
        <x:v>29</x:v>
      </x:c>
      <x:c r="M3385" s="267" t="n">
        <x:f>I3385*TOMATO_HOURS*WEEKS*(1+TOMATO_DIM)^I3385+J3385*CARROT_HOURS*WEEKS*(1+CARROT_DIM)^J3385+K3385*MESCLUN_HOURS*WEEKS*(1+MESCLUN_DIM)^K3385</x:f>
        <x:v>2088.912596010566</x:v>
      </x:c>
      <x:c r="N3385" s="267" t="n">
        <x:f>MAX(M3385-FARMER_HOURS,0)/TEMP_HOURS_PER_WORKER</x:f>
        <x:v>0.9506337472295598</x:v>
      </x:c>
      <x:c r="O3385" s="268" t="n">
        <x:f>I3385*TOMATO_PRICE+J3385*CARROT_PRICE+K3385*MESCLUN_PRICE</x:f>
        <x:v>107588</x:v>
      </x:c>
      <x:c r="P3385" s="268" t="n">
        <x:f>I3385*TOMATO_FERTILIZER+J3385*CARROT_FERTILIZER+K3385*MESCLUN_FERTILIZER</x:f>
        <x:v>24640</x:v>
      </x:c>
      <x:c r="Q3385" s="268" t="n">
        <x:f>MIN(M3385,FARMER_HOURS)*FARMER_RATE+MAX(M3385-FARMER_HOURS,0)*TEMP_RATE</x:f>
        <x:v>48765.843680738995</x:v>
      </x:c>
      <x:c r="R3385" s="268" t="n">
        <x:f>O3385-P3385-Q3385-FIXED_COST</x:f>
        <x:v>14182.156319261005</x:v>
      </x:c>
      <x:c r="S3385" s="139" t="str">
        <x:f>IF(AND(L3385&lt;=TOTAL_BED_CAP,N3385&lt;=TEMP_WORKER_CAP),"YES","NO")</x:f>
        <x:v>YES</x:v>
      </x:c>
      <x:c r="T3385" s="139" t="n">
        <x:f>IF(S3385="YES",R3385,-1E+99)</x:f>
        <x:v>14182.156319261005</x:v>
      </x:c>
    </x:row>
    <x:row r="3386">
      <x:c r="A3386" s="139"/>
      <x:c r="B3386" s="139"/>
      <x:c r="C3386" s="139"/>
      <x:c r="D3386" s="139"/>
      <x:c r="E3386" s="139"/>
      <x:c r="F3386" s="139"/>
      <x:c r="G3386" s="139"/>
      <x:c r="H3386" s="139"/>
      <x:c r="I3386" s="266" t="n">
        <x:f>INT((ROW()-ROW($I$46))/((CARROT_CAP+1)*(MESCLUN_CAP+1)))</x:f>
        <x:v>5</x:v>
      </x:c>
      <x:c r="J3386" s="266" t="n">
        <x:f>MOD(INT((ROW()-ROW($I$46))/(MESCLUN_CAP+1)),CARROT_CAP+1)</x:f>
        <x:v>2</x:v>
      </x:c>
      <x:c r="K3386" s="266" t="n">
        <x:f>MOD(ROW()-ROW($I$46),MESCLUN_CAP+1)</x:f>
        <x:v>23</x:v>
      </x:c>
      <x:c r="L3386" s="266" t="n">
        <x:f>SUM(I3386:K3386)</x:f>
        <x:v>30</x:v>
      </x:c>
      <x:c r="M3386" s="267" t="n">
        <x:f>I3386*TOMATO_HOURS*WEEKS*(1+TOMATO_DIM)^I3386+J3386*CARROT_HOURS*WEEKS*(1+CARROT_DIM)^J3386+K3386*MESCLUN_HOURS*WEEKS*(1+MESCLUN_DIM)^K3386</x:f>
        <x:v>2165.0591848680024</x:v>
      </x:c>
      <x:c r="N3386" s="267" t="n">
        <x:f>MAX(M3386-FARMER_HOURS,0)/TEMP_HOURS_PER_WORKER</x:f>
        <x:v>1.0035133228250017</x:v>
      </x:c>
      <x:c r="O3386" s="268" t="n">
        <x:f>I3386*TOMATO_PRICE+J3386*CARROT_PRICE+K3386*MESCLUN_PRICE</x:f>
        <x:v>110288</x:v>
      </x:c>
      <x:c r="P3386" s="268" t="n">
        <x:f>I3386*TOMATO_FERTILIZER+J3386*CARROT_FERTILIZER+K3386*MESCLUN_FERTILIZER</x:f>
        <x:v>25520</x:v>
      </x:c>
      <x:c r="Q3386" s="268" t="n">
        <x:f>MIN(M3386,FARMER_HOURS)*FARMER_RATE+MAX(M3386-FARMER_HOURS,0)*TEMP_RATE</x:f>
        <x:v>50087.83307062504</x:v>
      </x:c>
      <x:c r="R3386" s="268" t="n">
        <x:f>O3386-P3386-Q3386-FIXED_COST</x:f>
        <x:v>14680.166929374958</x:v>
      </x:c>
      <x:c r="S3386" s="139" t="str">
        <x:f>IF(AND(L3386&lt;=TOTAL_BED_CAP,N3386&lt;=TEMP_WORKER_CAP),"YES","NO")</x:f>
        <x:v>YES</x:v>
      </x:c>
      <x:c r="T3386" s="139" t="n">
        <x:f>IF(S3386="YES",R3386,-1E+99)</x:f>
        <x:v>14680.166929374958</x:v>
      </x:c>
    </x:row>
    <x:row r="3387">
      <x:c r="A3387" s="139"/>
      <x:c r="B3387" s="139"/>
      <x:c r="C3387" s="139"/>
      <x:c r="D3387" s="139"/>
      <x:c r="E3387" s="139"/>
      <x:c r="F3387" s="139"/>
      <x:c r="G3387" s="139"/>
      <x:c r="H3387" s="139"/>
      <x:c r="I3387" s="266" t="n">
        <x:f>INT((ROW()-ROW($I$46))/((CARROT_CAP+1)*(MESCLUN_CAP+1)))</x:f>
        <x:v>5</x:v>
      </x:c>
      <x:c r="J3387" s="266" t="n">
        <x:f>MOD(INT((ROW()-ROW($I$46))/(MESCLUN_CAP+1)),CARROT_CAP+1)</x:f>
        <x:v>2</x:v>
      </x:c>
      <x:c r="K3387" s="266" t="n">
        <x:f>MOD(ROW()-ROW($I$46),MESCLUN_CAP+1)</x:f>
        <x:v>24</x:v>
      </x:c>
      <x:c r="L3387" s="266" t="n">
        <x:f>SUM(I3387:K3387)</x:f>
        <x:v>31</x:v>
      </x:c>
      <x:c r="M3387" s="267" t="n">
        <x:f>I3387*TOMATO_HOURS*WEEKS*(1+TOMATO_DIM)^I3387+J3387*CARROT_HOURS*WEEKS*(1+CARROT_DIM)^J3387+K3387*MESCLUN_HOURS*WEEKS*(1+MESCLUN_DIM)^K3387</x:f>
        <x:v>2242.9061344474985</x:v>
      </x:c>
      <x:c r="N3387" s="267" t="n">
        <x:f>MAX(M3387-FARMER_HOURS,0)/TEMP_HOURS_PER_WORKER</x:f>
        <x:v>1.0575737044774296</x:v>
      </x:c>
      <x:c r="O3387" s="268" t="n">
        <x:f>I3387*TOMATO_PRICE+J3387*CARROT_PRICE+K3387*MESCLUN_PRICE</x:f>
        <x:v>112988</x:v>
      </x:c>
      <x:c r="P3387" s="268" t="n">
        <x:f>I3387*TOMATO_FERTILIZER+J3387*CARROT_FERTILIZER+K3387*MESCLUN_FERTILIZER</x:f>
        <x:v>26400</x:v>
      </x:c>
      <x:c r="Q3387" s="268" t="n">
        <x:f>MIN(M3387,FARMER_HOURS)*FARMER_RATE+MAX(M3387-FARMER_HOURS,0)*TEMP_RATE</x:f>
        <x:v>51439.34261193574</x:v>
      </x:c>
      <x:c r="R3387" s="268" t="n">
        <x:f>O3387-P3387-Q3387-FIXED_COST</x:f>
        <x:v>15148.65738806426</x:v>
      </x:c>
      <x:c r="S3387" s="139" t="str">
        <x:f>IF(AND(L3387&lt;=TOTAL_BED_CAP,N3387&lt;=TEMP_WORKER_CAP),"YES","NO")</x:f>
        <x:v>YES</x:v>
      </x:c>
      <x:c r="T3387" s="139" t="n">
        <x:f>IF(S3387="YES",R3387,-1E+99)</x:f>
        <x:v>15148.65738806426</x:v>
      </x:c>
    </x:row>
    <x:row r="3388">
      <x:c r="A3388" s="139"/>
      <x:c r="B3388" s="139"/>
      <x:c r="C3388" s="139"/>
      <x:c r="D3388" s="139"/>
      <x:c r="E3388" s="139"/>
      <x:c r="F3388" s="139"/>
      <x:c r="G3388" s="139"/>
      <x:c r="H3388" s="139"/>
      <x:c r="I3388" s="266" t="n">
        <x:f>INT((ROW()-ROW($I$46))/((CARROT_CAP+1)*(MESCLUN_CAP+1)))</x:f>
        <x:v>5</x:v>
      </x:c>
      <x:c r="J3388" s="266" t="n">
        <x:f>MOD(INT((ROW()-ROW($I$46))/(MESCLUN_CAP+1)),CARROT_CAP+1)</x:f>
        <x:v>2</x:v>
      </x:c>
      <x:c r="K3388" s="266" t="n">
        <x:f>MOD(ROW()-ROW($I$46),MESCLUN_CAP+1)</x:f>
        <x:v>25</x:v>
      </x:c>
      <x:c r="L3388" s="266" t="n">
        <x:f>SUM(I3388:K3388)</x:f>
        <x:v>32</x:v>
      </x:c>
      <x:c r="M3388" s="267" t="n">
        <x:f>I3388*TOMATO_HOURS*WEEKS*(1+TOMATO_DIM)^I3388+J3388*CARROT_HOURS*WEEKS*(1+CARROT_DIM)^J3388+K3388*MESCLUN_HOURS*WEEKS*(1+MESCLUN_DIM)^K3388</x:f>
        <x:v>2322.4840558625956</x:v>
      </x:c>
      <x:c r="N3388" s="267" t="n">
        <x:f>MAX(M3388-FARMER_HOURS,0)/TEMP_HOURS_PER_WORKER</x:f>
        <x:v>1.1128361499045802</x:v>
      </x:c>
      <x:c r="O3388" s="268" t="n">
        <x:f>I3388*TOMATO_PRICE+J3388*CARROT_PRICE+K3388*MESCLUN_PRICE</x:f>
        <x:v>115688</x:v>
      </x:c>
      <x:c r="P3388" s="268" t="n">
        <x:f>I3388*TOMATO_FERTILIZER+J3388*CARROT_FERTILIZER+K3388*MESCLUN_FERTILIZER</x:f>
        <x:v>27280</x:v>
      </x:c>
      <x:c r="Q3388" s="268" t="n">
        <x:f>MIN(M3388,FARMER_HOURS)*FARMER_RATE+MAX(M3388-FARMER_HOURS,0)*TEMP_RATE</x:f>
        <x:v>52820.9037476145</x:v>
      </x:c>
      <x:c r="R3388" s="268" t="n">
        <x:f>O3388-P3388-Q3388-FIXED_COST</x:f>
        <x:v>15587.096252385498</x:v>
      </x:c>
      <x:c r="S3388" s="139" t="str">
        <x:f>IF(AND(L3388&lt;=TOTAL_BED_CAP,N3388&lt;=TEMP_WORKER_CAP),"YES","NO")</x:f>
        <x:v>YES</x:v>
      </x:c>
      <x:c r="T3388" s="139" t="n">
        <x:f>IF(S3388="YES",R3388,-1E+99)</x:f>
        <x:v>15587.096252385498</x:v>
      </x:c>
    </x:row>
    <x:row r="3389">
      <x:c r="A3389" s="139"/>
      <x:c r="B3389" s="139"/>
      <x:c r="C3389" s="139"/>
      <x:c r="D3389" s="139"/>
      <x:c r="E3389" s="139"/>
      <x:c r="F3389" s="139"/>
      <x:c r="G3389" s="139"/>
      <x:c r="H3389" s="139"/>
      <x:c r="I3389" s="266" t="n">
        <x:f>INT((ROW()-ROW($I$46))/((CARROT_CAP+1)*(MESCLUN_CAP+1)))</x:f>
        <x:v>5</x:v>
      </x:c>
      <x:c r="J3389" s="266" t="n">
        <x:f>MOD(INT((ROW()-ROW($I$46))/(MESCLUN_CAP+1)),CARROT_CAP+1)</x:f>
        <x:v>2</x:v>
      </x:c>
      <x:c r="K3389" s="266" t="n">
        <x:f>MOD(ROW()-ROW($I$46),MESCLUN_CAP+1)</x:f>
        <x:v>26</x:v>
      </x:c>
      <x:c r="L3389" s="266" t="n">
        <x:f>SUM(I3389:K3389)</x:f>
        <x:v>33</x:v>
      </x:c>
      <x:c r="M3389" s="267" t="n">
        <x:f>I3389*TOMATO_HOURS*WEEKS*(1+TOMATO_DIM)^I3389+J3389*CARROT_HOURS*WEEKS*(1+CARROT_DIM)^J3389+K3389*MESCLUN_HOURS*WEEKS*(1+MESCLUN_DIM)^K3389</x:f>
        <x:v>2403.8240598233133</x:v>
      </x:c>
      <x:c r="N3389" s="267" t="n">
        <x:f>MAX(M3389-FARMER_HOURS,0)/TEMP_HOURS_PER_WORKER</x:f>
        <x:v>1.1693222637661898</x:v>
      </x:c>
      <x:c r="O3389" s="268" t="n">
        <x:f>I3389*TOMATO_PRICE+J3389*CARROT_PRICE+K3389*MESCLUN_PRICE</x:f>
        <x:v>118388</x:v>
      </x:c>
      <x:c r="P3389" s="268" t="n">
        <x:f>I3389*TOMATO_FERTILIZER+J3389*CARROT_FERTILIZER+K3389*MESCLUN_FERTILIZER</x:f>
        <x:v>28160</x:v>
      </x:c>
      <x:c r="Q3389" s="268" t="n">
        <x:f>MIN(M3389,FARMER_HOURS)*FARMER_RATE+MAX(M3389-FARMER_HOURS,0)*TEMP_RATE</x:f>
        <x:v>54233.05659415474</x:v>
      </x:c>
      <x:c r="R3389" s="268" t="n">
        <x:f>O3389-P3389-Q3389-FIXED_COST</x:f>
        <x:v>15994.94340584526</x:v>
      </x:c>
      <x:c r="S3389" s="139" t="str">
        <x:f>IF(AND(L3389&lt;=TOTAL_BED_CAP,N3389&lt;=TEMP_WORKER_CAP),"YES","NO")</x:f>
        <x:v>YES</x:v>
      </x:c>
      <x:c r="T3389" s="139" t="n">
        <x:f>IF(S3389="YES",R3389,-1E+99)</x:f>
        <x:v>15994.94340584526</x:v>
      </x:c>
    </x:row>
    <x:row r="3390">
      <x:c r="A3390" s="139"/>
      <x:c r="B3390" s="139"/>
      <x:c r="C3390" s="139"/>
      <x:c r="D3390" s="139"/>
      <x:c r="E3390" s="139"/>
      <x:c r="F3390" s="139"/>
      <x:c r="G3390" s="139"/>
      <x:c r="H3390" s="139"/>
      <x:c r="I3390" s="266" t="n">
        <x:f>INT((ROW()-ROW($I$46))/((CARROT_CAP+1)*(MESCLUN_CAP+1)))</x:f>
        <x:v>5</x:v>
      </x:c>
      <x:c r="J3390" s="266" t="n">
        <x:f>MOD(INT((ROW()-ROW($I$46))/(MESCLUN_CAP+1)),CARROT_CAP+1)</x:f>
        <x:v>2</x:v>
      </x:c>
      <x:c r="K3390" s="266" t="n">
        <x:f>MOD(ROW()-ROW($I$46),MESCLUN_CAP+1)</x:f>
        <x:v>27</x:v>
      </x:c>
      <x:c r="L3390" s="266" t="n">
        <x:f>SUM(I3390:K3390)</x:f>
        <x:v>34</x:v>
      </x:c>
      <x:c r="M3390" s="267" t="n">
        <x:f>I3390*TOMATO_HOURS*WEEKS*(1+TOMATO_DIM)^I3390+J3390*CARROT_HOURS*WEEKS*(1+CARROT_DIM)^J3390+K3390*MESCLUN_HOURS*WEEKS*(1+MESCLUN_DIM)^K3390</x:f>
        <x:v>2486.9577643430703</x:v>
      </x:c>
      <x:c r="N3390" s="267" t="n">
        <x:f>MAX(M3390-FARMER_HOURS,0)/TEMP_HOURS_PER_WORKER</x:f>
        <x:v>1.227054003016021</x:v>
      </x:c>
      <x:c r="O3390" s="268" t="n">
        <x:f>I3390*TOMATO_PRICE+J3390*CARROT_PRICE+K3390*MESCLUN_PRICE</x:f>
        <x:v>121088</x:v>
      </x:c>
      <x:c r="P3390" s="268" t="n">
        <x:f>I3390*TOMATO_FERTILIZER+J3390*CARROT_FERTILIZER+K3390*MESCLUN_FERTILIZER</x:f>
        <x:v>29040</x:v>
      </x:c>
      <x:c r="Q3390" s="268" t="n">
        <x:f>MIN(M3390,FARMER_HOURS)*FARMER_RATE+MAX(M3390-FARMER_HOURS,0)*TEMP_RATE</x:f>
        <x:v>55676.35007540052</x:v>
      </x:c>
      <x:c r="R3390" s="268" t="n">
        <x:f>O3390-P3390-Q3390-FIXED_COST</x:f>
        <x:v>16371.649924599478</x:v>
      </x:c>
      <x:c r="S3390" s="139" t="str">
        <x:f>IF(AND(L3390&lt;=TOTAL_BED_CAP,N3390&lt;=TEMP_WORKER_CAP),"YES","NO")</x:f>
        <x:v>YES</x:v>
      </x:c>
      <x:c r="T3390" s="139" t="n">
        <x:f>IF(S3390="YES",R3390,-1E+99)</x:f>
        <x:v>16371.649924599478</x:v>
      </x:c>
    </x:row>
    <x:row r="3391">
      <x:c r="A3391" s="139"/>
      <x:c r="B3391" s="139"/>
      <x:c r="C3391" s="139"/>
      <x:c r="D3391" s="139"/>
      <x:c r="E3391" s="139"/>
      <x:c r="F3391" s="139"/>
      <x:c r="G3391" s="139"/>
      <x:c r="H3391" s="139"/>
      <x:c r="I3391" s="266" t="n">
        <x:f>INT((ROW()-ROW($I$46))/((CARROT_CAP+1)*(MESCLUN_CAP+1)))</x:f>
        <x:v>5</x:v>
      </x:c>
      <x:c r="J3391" s="266" t="n">
        <x:f>MOD(INT((ROW()-ROW($I$46))/(MESCLUN_CAP+1)),CARROT_CAP+1)</x:f>
        <x:v>2</x:v>
      </x:c>
      <x:c r="K3391" s="266" t="n">
        <x:f>MOD(ROW()-ROW($I$46),MESCLUN_CAP+1)</x:f>
        <x:v>28</x:v>
      </x:c>
      <x:c r="L3391" s="266" t="n">
        <x:f>SUM(I3391:K3391)</x:f>
        <x:v>35</x:v>
      </x:c>
      <x:c r="M3391" s="267" t="n">
        <x:f>I3391*TOMATO_HOURS*WEEKS*(1+TOMATO_DIM)^I3391+J3391*CARROT_HOURS*WEEKS*(1+CARROT_DIM)^J3391+K3391*MESCLUN_HOURS*WEEKS*(1+MESCLUN_DIM)^K3391</x:f>
        <x:v>2571.9173025602236</x:v>
      </x:c>
      <x:c r="N3391" s="267" t="n">
        <x:f>MAX(M3391-FARMER_HOURS,0)/TEMP_HOURS_PER_WORKER</x:f>
        <x:v>1.2860536823334885</x:v>
      </x:c>
      <x:c r="O3391" s="268" t="n">
        <x:f>I3391*TOMATO_PRICE+J3391*CARROT_PRICE+K3391*MESCLUN_PRICE</x:f>
        <x:v>123788</x:v>
      </x:c>
      <x:c r="P3391" s="268" t="n">
        <x:f>I3391*TOMATO_FERTILIZER+J3391*CARROT_FERTILIZER+K3391*MESCLUN_FERTILIZER</x:f>
        <x:v>29920</x:v>
      </x:c>
      <x:c r="Q3391" s="268" t="n">
        <x:f>MIN(M3391,FARMER_HOURS)*FARMER_RATE+MAX(M3391-FARMER_HOURS,0)*TEMP_RATE</x:f>
        <x:v>57151.34205833721</x:v>
      </x:c>
      <x:c r="R3391" s="268" t="n">
        <x:f>O3391-P3391-Q3391-FIXED_COST</x:f>
        <x:v>16716.657941662786</x:v>
      </x:c>
      <x:c r="S3391" s="139" t="str">
        <x:f>IF(AND(L3391&lt;=TOTAL_BED_CAP,N3391&lt;=TEMP_WORKER_CAP),"YES","NO")</x:f>
        <x:v>YES</x:v>
      </x:c>
      <x:c r="T3391" s="139" t="n">
        <x:f>IF(S3391="YES",R3391,-1E+99)</x:f>
        <x:v>16716.657941662786</x:v>
      </x:c>
    </x:row>
    <x:row r="3392">
      <x:c r="A3392" s="139"/>
      <x:c r="B3392" s="139"/>
      <x:c r="C3392" s="139"/>
      <x:c r="D3392" s="139"/>
      <x:c r="E3392" s="139"/>
      <x:c r="F3392" s="139"/>
      <x:c r="G3392" s="139"/>
      <x:c r="H3392" s="139"/>
      <x:c r="I3392" s="266" t="n">
        <x:f>INT((ROW()-ROW($I$46))/((CARROT_CAP+1)*(MESCLUN_CAP+1)))</x:f>
        <x:v>5</x:v>
      </x:c>
      <x:c r="J3392" s="266" t="n">
        <x:f>MOD(INT((ROW()-ROW($I$46))/(MESCLUN_CAP+1)),CARROT_CAP+1)</x:f>
        <x:v>2</x:v>
      </x:c>
      <x:c r="K3392" s="266" t="n">
        <x:f>MOD(ROW()-ROW($I$46),MESCLUN_CAP+1)</x:f>
        <x:v>29</x:v>
      </x:c>
      <x:c r="L3392" s="266" t="n">
        <x:f>SUM(I3392:K3392)</x:f>
        <x:v>36</x:v>
      </x:c>
      <x:c r="M3392" s="267" t="n">
        <x:f>I3392*TOMATO_HOURS*WEEKS*(1+TOMATO_DIM)^I3392+J3392*CARROT_HOURS*WEEKS*(1+CARROT_DIM)^J3392+K3392*MESCLUN_HOURS*WEEKS*(1+MESCLUN_DIM)^K3392</x:f>
        <x:v>2658.735330675877</x:v>
      </x:c>
      <x:c r="N3392" s="267" t="n">
        <x:f>MAX(M3392-FARMER_HOURS,0)/TEMP_HOURS_PER_WORKER</x:f>
        <x:v>1.3463439796360257</x:v>
      </x:c>
      <x:c r="O3392" s="268" t="n">
        <x:f>I3392*TOMATO_PRICE+J3392*CARROT_PRICE+K3392*MESCLUN_PRICE</x:f>
        <x:v>126488</x:v>
      </x:c>
      <x:c r="P3392" s="268" t="n">
        <x:f>I3392*TOMATO_FERTILIZER+J3392*CARROT_FERTILIZER+K3392*MESCLUN_FERTILIZER</x:f>
        <x:v>30800</x:v>
      </x:c>
      <x:c r="Q3392" s="268" t="n">
        <x:f>MIN(M3392,FARMER_HOURS)*FARMER_RATE+MAX(M3392-FARMER_HOURS,0)*TEMP_RATE</x:f>
        <x:v>58658.59949090064</x:v>
      </x:c>
      <x:c r="R3392" s="268" t="n">
        <x:f>O3392-P3392-Q3392-FIXED_COST</x:f>
        <x:v>17029.40050909936</x:v>
      </x:c>
      <x:c r="S3392" s="139" t="str">
        <x:f>IF(AND(L3392&lt;=TOTAL_BED_CAP,N3392&lt;=TEMP_WORKER_CAP),"YES","NO")</x:f>
        <x:v>YES</x:v>
      </x:c>
      <x:c r="T3392" s="139" t="n">
        <x:f>IF(S3392="YES",R3392,-1E+99)</x:f>
        <x:v>17029.40050909936</x:v>
      </x:c>
    </x:row>
    <x:row r="3393">
      <x:c r="A3393" s="139"/>
      <x:c r="B3393" s="139"/>
      <x:c r="C3393" s="139"/>
      <x:c r="D3393" s="139"/>
      <x:c r="E3393" s="139"/>
      <x:c r="F3393" s="139"/>
      <x:c r="G3393" s="139"/>
      <x:c r="H3393" s="139"/>
      <x:c r="I3393" s="266" t="n">
        <x:f>INT((ROW()-ROW($I$46))/((CARROT_CAP+1)*(MESCLUN_CAP+1)))</x:f>
        <x:v>5</x:v>
      </x:c>
      <x:c r="J3393" s="266" t="n">
        <x:f>MOD(INT((ROW()-ROW($I$46))/(MESCLUN_CAP+1)),CARROT_CAP+1)</x:f>
        <x:v>2</x:v>
      </x:c>
      <x:c r="K3393" s="266" t="n">
        <x:f>MOD(ROW()-ROW($I$46),MESCLUN_CAP+1)</x:f>
        <x:v>30</x:v>
      </x:c>
      <x:c r="L3393" s="266" t="n">
        <x:f>SUM(I3393:K3393)</x:f>
        <x:v>37</x:v>
      </x:c>
      <x:c r="M3393" s="267" t="n">
        <x:f>I3393*TOMATO_HOURS*WEEKS*(1+TOMATO_DIM)^I3393+J3393*CARROT_HOURS*WEEKS*(1+CARROT_DIM)^J3393+K3393*MESCLUN_HOURS*WEEKS*(1+MESCLUN_DIM)^K3393</x:f>
        <x:v>2747.445036009647</x:v>
      </x:c>
      <x:c r="N3393" s="267" t="n">
        <x:f>MAX(M3393-FARMER_HOURS,0)/TEMP_HOURS_PER_WORKER</x:f>
        <x:v>1.407947941673366</x:v>
      </x:c>
      <x:c r="O3393" s="268" t="n">
        <x:f>I3393*TOMATO_PRICE+J3393*CARROT_PRICE+K3393*MESCLUN_PRICE</x:f>
        <x:v>129188</x:v>
      </x:c>
      <x:c r="P3393" s="268" t="n">
        <x:f>I3393*TOMATO_FERTILIZER+J3393*CARROT_FERTILIZER+K3393*MESCLUN_FERTILIZER</x:f>
        <x:v>31680</x:v>
      </x:c>
      <x:c r="Q3393" s="268" t="n">
        <x:f>MIN(M3393,FARMER_HOURS)*FARMER_RATE+MAX(M3393-FARMER_HOURS,0)*TEMP_RATE</x:f>
        <x:v>60198.69854183415</x:v>
      </x:c>
      <x:c r="R3393" s="268" t="n">
        <x:f>O3393-P3393-Q3393-FIXED_COST</x:f>
        <x:v>17309.30145816585</x:v>
      </x:c>
      <x:c r="S3393" s="139" t="str">
        <x:f>IF(AND(L3393&lt;=TOTAL_BED_CAP,N3393&lt;=TEMP_WORKER_CAP),"YES","NO")</x:f>
        <x:v>YES</x:v>
      </x:c>
      <x:c r="T3393" s="139" t="n">
        <x:f>IF(S3393="YES",R3393,-1E+99)</x:f>
        <x:v>17309.30145816585</x:v>
      </x:c>
    </x:row>
    <x:row r="3394">
      <x:c r="A3394" s="139"/>
      <x:c r="B3394" s="139"/>
      <x:c r="C3394" s="139"/>
      <x:c r="D3394" s="139"/>
      <x:c r="E3394" s="139"/>
      <x:c r="F3394" s="139"/>
      <x:c r="G3394" s="139"/>
      <x:c r="H3394" s="139"/>
      <x:c r="I3394" s="266" t="n">
        <x:f>INT((ROW()-ROW($I$46))/((CARROT_CAP+1)*(MESCLUN_CAP+1)))</x:f>
        <x:v>5</x:v>
      </x:c>
      <x:c r="J3394" s="266" t="n">
        <x:f>MOD(INT((ROW()-ROW($I$46))/(MESCLUN_CAP+1)),CARROT_CAP+1)</x:f>
        <x:v>3</x:v>
      </x:c>
      <x:c r="K3394" s="266" t="n">
        <x:f>MOD(ROW()-ROW($I$46),MESCLUN_CAP+1)</x:f>
        <x:v>0</x:v>
      </x:c>
      <x:c r="L3394" s="266" t="n">
        <x:f>SUM(I3394:K3394)</x:f>
        <x:v>8</x:v>
      </x:c>
      <x:c r="M3394" s="267" t="n">
        <x:f>I3394*TOMATO_HOURS*WEEKS*(1+TOMATO_DIM)^I3394+J3394*CARROT_HOURS*WEEKS*(1+CARROT_DIM)^J3394+K3394*MESCLUN_HOURS*WEEKS*(1+MESCLUN_DIM)^K3394</x:f>
        <x:v>821.6496562500002</x:v>
      </x:c>
      <x:c r="N3394" s="267" t="n">
        <x:f>MAX(M3394-FARMER_HOURS,0)/TEMP_HOURS_PER_WORKER</x:f>
        <x:v>0.07059003906250018</x:v>
      </x:c>
      <x:c r="O3394" s="268" t="n">
        <x:f>I3394*TOMATO_PRICE+J3394*CARROT_PRICE+K3394*MESCLUN_PRICE</x:f>
        <x:v>50282</x:v>
      </x:c>
      <x:c r="P3394" s="268" t="n">
        <x:f>I3394*TOMATO_FERTILIZER+J3394*CARROT_FERTILIZER+K3394*MESCLUN_FERTILIZER</x:f>
        <x:v>5720</x:v>
      </x:c>
      <x:c r="Q3394" s="268" t="n">
        <x:f>MIN(M3394,FARMER_HOURS)*FARMER_RATE+MAX(M3394-FARMER_HOURS,0)*TEMP_RATE</x:f>
        <x:v>26764.750976562504</x:v>
      </x:c>
      <x:c r="R3394" s="268" t="n">
        <x:f>O3394-P3394-Q3394-FIXED_COST</x:f>
        <x:v>-2202.7509765625036</x:v>
      </x:c>
      <x:c r="S3394" s="139" t="str">
        <x:f>IF(AND(L3394&lt;=TOTAL_BED_CAP,N3394&lt;=TEMP_WORKER_CAP),"YES","NO")</x:f>
        <x:v>YES</x:v>
      </x:c>
      <x:c r="T3394" s="139" t="n">
        <x:f>IF(S3394="YES",R3394,-1E+99)</x:f>
        <x:v>-2202.7509765625036</x:v>
      </x:c>
    </x:row>
    <x:row r="3395">
      <x:c r="A3395" s="139"/>
      <x:c r="B3395" s="139"/>
      <x:c r="C3395" s="139"/>
      <x:c r="D3395" s="139"/>
      <x:c r="E3395" s="139"/>
      <x:c r="F3395" s="139"/>
      <x:c r="G3395" s="139"/>
      <x:c r="H3395" s="139"/>
      <x:c r="I3395" s="266" t="n">
        <x:f>INT((ROW()-ROW($I$46))/((CARROT_CAP+1)*(MESCLUN_CAP+1)))</x:f>
        <x:v>5</x:v>
      </x:c>
      <x:c r="J3395" s="266" t="n">
        <x:f>MOD(INT((ROW()-ROW($I$46))/(MESCLUN_CAP+1)),CARROT_CAP+1)</x:f>
        <x:v>3</x:v>
      </x:c>
      <x:c r="K3395" s="266" t="n">
        <x:f>MOD(ROW()-ROW($I$46),MESCLUN_CAP+1)</x:f>
        <x:v>1</x:v>
      </x:c>
      <x:c r="L3395" s="266" t="n">
        <x:f>SUM(I3395:K3395)</x:f>
        <x:v>9</x:v>
      </x:c>
      <x:c r="M3395" s="267" t="n">
        <x:f>I3395*TOMATO_HOURS*WEEKS*(1+TOMATO_DIM)^I3395+J3395*CARROT_HOURS*WEEKS*(1+CARROT_DIM)^J3395+K3395*MESCLUN_HOURS*WEEKS*(1+MESCLUN_DIM)^K3395</x:f>
        <x:v>867.2121562500002</x:v>
      </x:c>
      <x:c r="N3395" s="267" t="n">
        <x:f>MAX(M3395-FARMER_HOURS,0)/TEMP_HOURS_PER_WORKER</x:f>
        <x:v>0.10223066406250017</x:v>
      </x:c>
      <x:c r="O3395" s="268" t="n">
        <x:f>I3395*TOMATO_PRICE+J3395*CARROT_PRICE+K3395*MESCLUN_PRICE</x:f>
        <x:v>52982</x:v>
      </x:c>
      <x:c r="P3395" s="268" t="n">
        <x:f>I3395*TOMATO_FERTILIZER+J3395*CARROT_FERTILIZER+K3395*MESCLUN_FERTILIZER</x:f>
        <x:v>6600</x:v>
      </x:c>
      <x:c r="Q3395" s="268" t="n">
        <x:f>MIN(M3395,FARMER_HOURS)*FARMER_RATE+MAX(M3395-FARMER_HOURS,0)*TEMP_RATE</x:f>
        <x:v>27555.766601562504</x:v>
      </x:c>
      <x:c r="R3395" s="268" t="n">
        <x:f>O3395-P3395-Q3395-FIXED_COST</x:f>
        <x:v>-1173.7666015625036</x:v>
      </x:c>
      <x:c r="S3395" s="139" t="str">
        <x:f>IF(AND(L3395&lt;=TOTAL_BED_CAP,N3395&lt;=TEMP_WORKER_CAP),"YES","NO")</x:f>
        <x:v>YES</x:v>
      </x:c>
      <x:c r="T3395" s="139" t="n">
        <x:f>IF(S3395="YES",R3395,-1E+99)</x:f>
        <x:v>-1173.7666015625036</x:v>
      </x:c>
    </x:row>
    <x:row r="3396">
      <x:c r="A3396" s="139"/>
      <x:c r="B3396" s="139"/>
      <x:c r="C3396" s="139"/>
      <x:c r="D3396" s="139"/>
      <x:c r="E3396" s="139"/>
      <x:c r="F3396" s="139"/>
      <x:c r="G3396" s="139"/>
      <x:c r="H3396" s="139"/>
      <x:c r="I3396" s="266" t="n">
        <x:f>INT((ROW()-ROW($I$46))/((CARROT_CAP+1)*(MESCLUN_CAP+1)))</x:f>
        <x:v>5</x:v>
      </x:c>
      <x:c r="J3396" s="266" t="n">
        <x:f>MOD(INT((ROW()-ROW($I$46))/(MESCLUN_CAP+1)),CARROT_CAP+1)</x:f>
        <x:v>3</x:v>
      </x:c>
      <x:c r="K3396" s="266" t="n">
        <x:f>MOD(ROW()-ROW($I$46),MESCLUN_CAP+1)</x:f>
        <x:v>2</x:v>
      </x:c>
      <x:c r="L3396" s="266" t="n">
        <x:f>SUM(I3396:K3396)</x:f>
        <x:v>10</x:v>
      </x:c>
      <x:c r="M3396" s="267" t="n">
        <x:f>I3396*TOMATO_HOURS*WEEKS*(1+TOMATO_DIM)^I3396+J3396*CARROT_HOURS*WEEKS*(1+CARROT_DIM)^J3396+K3396*MESCLUN_HOURS*WEEKS*(1+MESCLUN_DIM)^K3396</x:f>
        <x:v>913.9137187500003</x:v>
      </x:c>
      <x:c r="N3396" s="267" t="n">
        <x:f>MAX(M3396-FARMER_HOURS,0)/TEMP_HOURS_PER_WORKER</x:f>
        <x:v>0.13466230468750018</x:v>
      </x:c>
      <x:c r="O3396" s="268" t="n">
        <x:f>I3396*TOMATO_PRICE+J3396*CARROT_PRICE+K3396*MESCLUN_PRICE</x:f>
        <x:v>55682</x:v>
      </x:c>
      <x:c r="P3396" s="268" t="n">
        <x:f>I3396*TOMATO_FERTILIZER+J3396*CARROT_FERTILIZER+K3396*MESCLUN_FERTILIZER</x:f>
        <x:v>7480</x:v>
      </x:c>
      <x:c r="Q3396" s="268" t="n">
        <x:f>MIN(M3396,FARMER_HOURS)*FARMER_RATE+MAX(M3396-FARMER_HOURS,0)*TEMP_RATE</x:f>
        <x:v>28366.557617187504</x:v>
      </x:c>
      <x:c r="R3396" s="268" t="n">
        <x:f>O3396-P3396-Q3396-FIXED_COST</x:f>
        <x:v>-164.55761718750364</x:v>
      </x:c>
      <x:c r="S3396" s="139" t="str">
        <x:f>IF(AND(L3396&lt;=TOTAL_BED_CAP,N3396&lt;=TEMP_WORKER_CAP),"YES","NO")</x:f>
        <x:v>YES</x:v>
      </x:c>
      <x:c r="T3396" s="139" t="n">
        <x:f>IF(S3396="YES",R3396,-1E+99)</x:f>
        <x:v>-164.55761718750364</x:v>
      </x:c>
    </x:row>
    <x:row r="3397">
      <x:c r="A3397" s="139"/>
      <x:c r="B3397" s="139"/>
      <x:c r="C3397" s="139"/>
      <x:c r="D3397" s="139"/>
      <x:c r="E3397" s="139"/>
      <x:c r="F3397" s="139"/>
      <x:c r="G3397" s="139"/>
      <x:c r="H3397" s="139"/>
      <x:c r="I3397" s="266" t="n">
        <x:f>INT((ROW()-ROW($I$46))/((CARROT_CAP+1)*(MESCLUN_CAP+1)))</x:f>
        <x:v>5</x:v>
      </x:c>
      <x:c r="J3397" s="266" t="n">
        <x:f>MOD(INT((ROW()-ROW($I$46))/(MESCLUN_CAP+1)),CARROT_CAP+1)</x:f>
        <x:v>3</x:v>
      </x:c>
      <x:c r="K3397" s="266" t="n">
        <x:f>MOD(ROW()-ROW($I$46),MESCLUN_CAP+1)</x:f>
        <x:v>3</x:v>
      </x:c>
      <x:c r="L3397" s="266" t="n">
        <x:f>SUM(I3397:K3397)</x:f>
        <x:v>11</x:v>
      </x:c>
      <x:c r="M3397" s="267" t="n">
        <x:f>I3397*TOMATO_HOURS*WEEKS*(1+TOMATO_DIM)^I3397+J3397*CARROT_HOURS*WEEKS*(1+CARROT_DIM)^J3397+K3397*MESCLUN_HOURS*WEEKS*(1+MESCLUN_DIM)^K3397</x:f>
        <x:v>961.7757011718752</x:v>
      </x:c>
      <x:c r="N3397" s="267" t="n">
        <x:f>MAX(M3397-FARMER_HOURS,0)/TEMP_HOURS_PER_WORKER</x:f>
        <x:v>0.16789979248046888</x:v>
      </x:c>
      <x:c r="O3397" s="268" t="n">
        <x:f>I3397*TOMATO_PRICE+J3397*CARROT_PRICE+K3397*MESCLUN_PRICE</x:f>
        <x:v>58382</x:v>
      </x:c>
      <x:c r="P3397" s="268" t="n">
        <x:f>I3397*TOMATO_FERTILIZER+J3397*CARROT_FERTILIZER+K3397*MESCLUN_FERTILIZER</x:f>
        <x:v>8360</x:v>
      </x:c>
      <x:c r="Q3397" s="268" t="n">
        <x:f>MIN(M3397,FARMER_HOURS)*FARMER_RATE+MAX(M3397-FARMER_HOURS,0)*TEMP_RATE</x:f>
        <x:v>29197.494812011722</x:v>
      </x:c>
      <x:c r="R3397" s="268" t="n">
        <x:f>O3397-P3397-Q3397-FIXED_COST</x:f>
        <x:v>824.5051879882776</x:v>
      </x:c>
      <x:c r="S3397" s="139" t="str">
        <x:f>IF(AND(L3397&lt;=TOTAL_BED_CAP,N3397&lt;=TEMP_WORKER_CAP),"YES","NO")</x:f>
        <x:v>YES</x:v>
      </x:c>
      <x:c r="T3397" s="139" t="n">
        <x:f>IF(S3397="YES",R3397,-1E+99)</x:f>
        <x:v>824.5051879882776</x:v>
      </x:c>
    </x:row>
    <x:row r="3398">
      <x:c r="A3398" s="139"/>
      <x:c r="B3398" s="139"/>
      <x:c r="C3398" s="139"/>
      <x:c r="D3398" s="139"/>
      <x:c r="E3398" s="139"/>
      <x:c r="F3398" s="139"/>
      <x:c r="G3398" s="139"/>
      <x:c r="H3398" s="139"/>
      <x:c r="I3398" s="266" t="n">
        <x:f>INT((ROW()-ROW($I$46))/((CARROT_CAP+1)*(MESCLUN_CAP+1)))</x:f>
        <x:v>5</x:v>
      </x:c>
      <x:c r="J3398" s="266" t="n">
        <x:f>MOD(INT((ROW()-ROW($I$46))/(MESCLUN_CAP+1)),CARROT_CAP+1)</x:f>
        <x:v>3</x:v>
      </x:c>
      <x:c r="K3398" s="266" t="n">
        <x:f>MOD(ROW()-ROW($I$46),MESCLUN_CAP+1)</x:f>
        <x:v>4</x:v>
      </x:c>
      <x:c r="L3398" s="266" t="n">
        <x:f>SUM(I3398:K3398)</x:f>
        <x:v>12</x:v>
      </x:c>
      <x:c r="M3398" s="267" t="n">
        <x:f>I3398*TOMATO_HOURS*WEEKS*(1+TOMATO_DIM)^I3398+J3398*CARROT_HOURS*WEEKS*(1+CARROT_DIM)^J3398+K3398*MESCLUN_HOURS*WEEKS*(1+MESCLUN_DIM)^K3398</x:f>
        <x:v>1010.8198168945314</x:v>
      </x:c>
      <x:c r="N3398" s="267" t="n">
        <x:f>MAX(M3398-FARMER_HOURS,0)/TEMP_HOURS_PER_WORKER</x:f>
        <x:v>0.20195820617675792</x:v>
      </x:c>
      <x:c r="O3398" s="268" t="n">
        <x:f>I3398*TOMATO_PRICE+J3398*CARROT_PRICE+K3398*MESCLUN_PRICE</x:f>
        <x:v>61082</x:v>
      </x:c>
      <x:c r="P3398" s="268" t="n">
        <x:f>I3398*TOMATO_FERTILIZER+J3398*CARROT_FERTILIZER+K3398*MESCLUN_FERTILIZER</x:f>
        <x:v>9240</x:v>
      </x:c>
      <x:c r="Q3398" s="268" t="n">
        <x:f>MIN(M3398,FARMER_HOURS)*FARMER_RATE+MAX(M3398-FARMER_HOURS,0)*TEMP_RATE</x:f>
        <x:v>30048.95515441895</x:v>
      </x:c>
      <x:c r="R3398" s="268" t="n">
        <x:f>O3398-P3398-Q3398-FIXED_COST</x:f>
        <x:v>1793.044845581051</x:v>
      </x:c>
      <x:c r="S3398" s="139" t="str">
        <x:f>IF(AND(L3398&lt;=TOTAL_BED_CAP,N3398&lt;=TEMP_WORKER_CAP),"YES","NO")</x:f>
        <x:v>YES</x:v>
      </x:c>
      <x:c r="T3398" s="139" t="n">
        <x:f>IF(S3398="YES",R3398,-1E+99)</x:f>
        <x:v>1793.044845581051</x:v>
      </x:c>
    </x:row>
    <x:row r="3399">
      <x:c r="A3399" s="139"/>
      <x:c r="B3399" s="139"/>
      <x:c r="C3399" s="139"/>
      <x:c r="D3399" s="139"/>
      <x:c r="E3399" s="139"/>
      <x:c r="F3399" s="139"/>
      <x:c r="G3399" s="139"/>
      <x:c r="H3399" s="139"/>
      <x:c r="I3399" s="266" t="n">
        <x:f>INT((ROW()-ROW($I$46))/((CARROT_CAP+1)*(MESCLUN_CAP+1)))</x:f>
        <x:v>5</x:v>
      </x:c>
      <x:c r="J3399" s="266" t="n">
        <x:f>MOD(INT((ROW()-ROW($I$46))/(MESCLUN_CAP+1)),CARROT_CAP+1)</x:f>
        <x:v>3</x:v>
      </x:c>
      <x:c r="K3399" s="266" t="n">
        <x:f>MOD(ROW()-ROW($I$46),MESCLUN_CAP+1)</x:f>
        <x:v>5</x:v>
      </x:c>
      <x:c r="L3399" s="266" t="n">
        <x:f>SUM(I3399:K3399)</x:f>
        <x:v>13</x:v>
      </x:c>
      <x:c r="M3399" s="267" t="n">
        <x:f>I3399*TOMATO_HOURS*WEEKS*(1+TOMATO_DIM)^I3399+J3399*CARROT_HOURS*WEEKS*(1+CARROT_DIM)^J3399+K3399*MESCLUN_HOURS*WEEKS*(1+MESCLUN_DIM)^K3399</x:f>
        <x:v>1061.068140815735</x:v>
      </x:c>
      <x:c r="N3399" s="267" t="n">
        <x:f>MAX(M3399-FARMER_HOURS,0)/TEMP_HOURS_PER_WORKER</x:f>
        <x:v>0.23685287556648263</x:v>
      </x:c>
      <x:c r="O3399" s="268" t="n">
        <x:f>I3399*TOMATO_PRICE+J3399*CARROT_PRICE+K3399*MESCLUN_PRICE</x:f>
        <x:v>63782</x:v>
      </x:c>
      <x:c r="P3399" s="268" t="n">
        <x:f>I3399*TOMATO_FERTILIZER+J3399*CARROT_FERTILIZER+K3399*MESCLUN_FERTILIZER</x:f>
        <x:v>10120</x:v>
      </x:c>
      <x:c r="Q3399" s="268" t="n">
        <x:f>MIN(M3399,FARMER_HOURS)*FARMER_RATE+MAX(M3399-FARMER_HOURS,0)*TEMP_RATE</x:f>
        <x:v>30921.321889162064</x:v>
      </x:c>
      <x:c r="R3399" s="268" t="n">
        <x:f>O3399-P3399-Q3399-FIXED_COST</x:f>
        <x:v>2740.6781108379364</x:v>
      </x:c>
      <x:c r="S3399" s="139" t="str">
        <x:f>IF(AND(L3399&lt;=TOTAL_BED_CAP,N3399&lt;=TEMP_WORKER_CAP),"YES","NO")</x:f>
        <x:v>YES</x:v>
      </x:c>
      <x:c r="T3399" s="139" t="n">
        <x:f>IF(S3399="YES",R3399,-1E+99)</x:f>
        <x:v>2740.6781108379364</x:v>
      </x:c>
    </x:row>
    <x:row r="3400">
      <x:c r="A3400" s="139"/>
      <x:c r="B3400" s="139"/>
      <x:c r="C3400" s="139"/>
      <x:c r="D3400" s="139"/>
      <x:c r="E3400" s="139"/>
      <x:c r="F3400" s="139"/>
      <x:c r="G3400" s="139"/>
      <x:c r="H3400" s="139"/>
      <x:c r="I3400" s="266" t="n">
        <x:f>INT((ROW()-ROW($I$46))/((CARROT_CAP+1)*(MESCLUN_CAP+1)))</x:f>
        <x:v>5</x:v>
      </x:c>
      <x:c r="J3400" s="266" t="n">
        <x:f>MOD(INT((ROW()-ROW($I$46))/(MESCLUN_CAP+1)),CARROT_CAP+1)</x:f>
        <x:v>3</x:v>
      </x:c>
      <x:c r="K3400" s="266" t="n">
        <x:f>MOD(ROW()-ROW($I$46),MESCLUN_CAP+1)</x:f>
        <x:v>6</x:v>
      </x:c>
      <x:c r="L3400" s="266" t="n">
        <x:f>SUM(I3400:K3400)</x:f>
        <x:v>14</x:v>
      </x:c>
      <x:c r="M3400" s="267" t="n">
        <x:f>I3400*TOMATO_HOURS*WEEKS*(1+TOMATO_DIM)^I3400+J3400*CARROT_HOURS*WEEKS*(1+CARROT_DIM)^J3400+K3400*MESCLUN_HOURS*WEEKS*(1+MESCLUN_DIM)^K3400</x:f>
        <x:v>1112.5431149973679</x:v>
      </x:c>
      <x:c r="N3400" s="267" t="n">
        <x:f>MAX(M3400-FARMER_HOURS,0)/TEMP_HOURS_PER_WORKER</x:f>
        <x:v>0.2725993854148388</x:v>
      </x:c>
      <x:c r="O3400" s="268" t="n">
        <x:f>I3400*TOMATO_PRICE+J3400*CARROT_PRICE+K3400*MESCLUN_PRICE</x:f>
        <x:v>66482</x:v>
      </x:c>
      <x:c r="P3400" s="268" t="n">
        <x:f>I3400*TOMATO_FERTILIZER+J3400*CARROT_FERTILIZER+K3400*MESCLUN_FERTILIZER</x:f>
        <x:v>11000</x:v>
      </x:c>
      <x:c r="Q3400" s="268" t="n">
        <x:f>MIN(M3400,FARMER_HOURS)*FARMER_RATE+MAX(M3400-FARMER_HOURS,0)*TEMP_RATE</x:f>
        <x:v>31814.98463537097</x:v>
      </x:c>
      <x:c r="R3400" s="268" t="n">
        <x:f>O3400-P3400-Q3400-FIXED_COST</x:f>
        <x:v>3667.015364629031</x:v>
      </x:c>
      <x:c r="S3400" s="139" t="str">
        <x:f>IF(AND(L3400&lt;=TOTAL_BED_CAP,N3400&lt;=TEMP_WORKER_CAP),"YES","NO")</x:f>
        <x:v>YES</x:v>
      </x:c>
      <x:c r="T3400" s="139" t="n">
        <x:f>IF(S3400="YES",R3400,-1E+99)</x:f>
        <x:v>3667.015364629031</x:v>
      </x:c>
    </x:row>
    <x:row r="3401">
      <x:c r="A3401" s="139"/>
      <x:c r="B3401" s="139"/>
      <x:c r="C3401" s="139"/>
      <x:c r="D3401" s="139"/>
      <x:c r="E3401" s="139"/>
      <x:c r="F3401" s="139"/>
      <x:c r="G3401" s="139"/>
      <x:c r="H3401" s="139"/>
      <x:c r="I3401" s="266" t="n">
        <x:f>INT((ROW()-ROW($I$46))/((CARROT_CAP+1)*(MESCLUN_CAP+1)))</x:f>
        <x:v>5</x:v>
      </x:c>
      <x:c r="J3401" s="266" t="n">
        <x:f>MOD(INT((ROW()-ROW($I$46))/(MESCLUN_CAP+1)),CARROT_CAP+1)</x:f>
        <x:v>3</x:v>
      </x:c>
      <x:c r="K3401" s="266" t="n">
        <x:f>MOD(ROW()-ROW($I$46),MESCLUN_CAP+1)</x:f>
        <x:v>7</x:v>
      </x:c>
      <x:c r="L3401" s="266" t="n">
        <x:f>SUM(I3401:K3401)</x:f>
        <x:v>15</x:v>
      </x:c>
      <x:c r="M3401" s="267" t="n">
        <x:f>I3401*TOMATO_HOURS*WEEKS*(1+TOMATO_DIM)^I3401+J3401*CARROT_HOURS*WEEKS*(1+CARROT_DIM)^J3401+K3401*MESCLUN_HOURS*WEEKS*(1+MESCLUN_DIM)^K3401</x:f>
        <x:v>1165.2675543953285</x:v>
      </x:c>
      <x:c r="N3401" s="267" t="n">
        <x:f>MAX(M3401-FARMER_HOURS,0)/TEMP_HOURS_PER_WORKER</x:f>
        <x:v>0.3092135794412003</x:v>
      </x:c>
      <x:c r="O3401" s="268" t="n">
        <x:f>I3401*TOMATO_PRICE+J3401*CARROT_PRICE+K3401*MESCLUN_PRICE</x:f>
        <x:v>69182</x:v>
      </x:c>
      <x:c r="P3401" s="268" t="n">
        <x:f>I3401*TOMATO_FERTILIZER+J3401*CARROT_FERTILIZER+K3401*MESCLUN_FERTILIZER</x:f>
        <x:v>11880</x:v>
      </x:c>
      <x:c r="Q3401" s="268" t="n">
        <x:f>MIN(M3401,FARMER_HOURS)*FARMER_RATE+MAX(M3401-FARMER_HOURS,0)*TEMP_RATE</x:f>
        <x:v>32730.33948603001</x:v>
      </x:c>
      <x:c r="R3401" s="268" t="n">
        <x:f>O3401-P3401-Q3401-FIXED_COST</x:f>
        <x:v>4571.66051396999</x:v>
      </x:c>
      <x:c r="S3401" s="139" t="str">
        <x:f>IF(AND(L3401&lt;=TOTAL_BED_CAP,N3401&lt;=TEMP_WORKER_CAP),"YES","NO")</x:f>
        <x:v>YES</x:v>
      </x:c>
      <x:c r="T3401" s="139" t="n">
        <x:f>IF(S3401="YES",R3401,-1E+99)</x:f>
        <x:v>4571.66051396999</x:v>
      </x:c>
    </x:row>
    <x:row r="3402">
      <x:c r="A3402" s="139"/>
      <x:c r="B3402" s="139"/>
      <x:c r="C3402" s="139"/>
      <x:c r="D3402" s="139"/>
      <x:c r="E3402" s="139"/>
      <x:c r="F3402" s="139"/>
      <x:c r="G3402" s="139"/>
      <x:c r="H3402" s="139"/>
      <x:c r="I3402" s="266" t="n">
        <x:f>INT((ROW()-ROW($I$46))/((CARROT_CAP+1)*(MESCLUN_CAP+1)))</x:f>
        <x:v>5</x:v>
      </x:c>
      <x:c r="J3402" s="266" t="n">
        <x:f>MOD(INT((ROW()-ROW($I$46))/(MESCLUN_CAP+1)),CARROT_CAP+1)</x:f>
        <x:v>3</x:v>
      </x:c>
      <x:c r="K3402" s="266" t="n">
        <x:f>MOD(ROW()-ROW($I$46),MESCLUN_CAP+1)</x:f>
        <x:v>8</x:v>
      </x:c>
      <x:c r="L3402" s="266" t="n">
        <x:f>SUM(I3402:K3402)</x:f>
        <x:v>16</x:v>
      </x:c>
      <x:c r="M3402" s="267" t="n">
        <x:f>I3402*TOMATO_HOURS*WEEKS*(1+TOMATO_DIM)^I3402+J3402*CARROT_HOURS*WEEKS*(1+CARROT_DIM)^J3402+K3402*MESCLUN_HOURS*WEEKS*(1+MESCLUN_DIM)^K3402</x:f>
        <x:v>1219.2646526753085</x:v>
      </x:c>
      <x:c r="N3402" s="267" t="n">
        <x:f>MAX(M3402-FARMER_HOURS,0)/TEMP_HOURS_PER_WORKER</x:f>
        <x:v>0.34671156435785316</x:v>
      </x:c>
      <x:c r="O3402" s="268" t="n">
        <x:f>I3402*TOMATO_PRICE+J3402*CARROT_PRICE+K3402*MESCLUN_PRICE</x:f>
        <x:v>71882</x:v>
      </x:c>
      <x:c r="P3402" s="268" t="n">
        <x:f>I3402*TOMATO_FERTILIZER+J3402*CARROT_FERTILIZER+K3402*MESCLUN_FERTILIZER</x:f>
        <x:v>12760</x:v>
      </x:c>
      <x:c r="Q3402" s="268" t="n">
        <x:f>MIN(M3402,FARMER_HOURS)*FARMER_RATE+MAX(M3402-FARMER_HOURS,0)*TEMP_RATE</x:f>
        <x:v>33667.78910894633</x:v>
      </x:c>
      <x:c r="R3402" s="268" t="n">
        <x:f>O3402-P3402-Q3402-FIXED_COST</x:f>
        <x:v>5454.21089105367</x:v>
      </x:c>
      <x:c r="S3402" s="139" t="str">
        <x:f>IF(AND(L3402&lt;=TOTAL_BED_CAP,N3402&lt;=TEMP_WORKER_CAP),"YES","NO")</x:f>
        <x:v>YES</x:v>
      </x:c>
      <x:c r="T3402" s="139" t="n">
        <x:f>IF(S3402="YES",R3402,-1E+99)</x:f>
        <x:v>5454.21089105367</x:v>
      </x:c>
    </x:row>
    <x:row r="3403">
      <x:c r="A3403" s="139"/>
      <x:c r="B3403" s="139"/>
      <x:c r="C3403" s="139"/>
      <x:c r="D3403" s="139"/>
      <x:c r="E3403" s="139"/>
      <x:c r="F3403" s="139"/>
      <x:c r="G3403" s="139"/>
      <x:c r="H3403" s="139"/>
      <x:c r="I3403" s="266" t="n">
        <x:f>INT((ROW()-ROW($I$46))/((CARROT_CAP+1)*(MESCLUN_CAP+1)))</x:f>
        <x:v>5</x:v>
      </x:c>
      <x:c r="J3403" s="266" t="n">
        <x:f>MOD(INT((ROW()-ROW($I$46))/(MESCLUN_CAP+1)),CARROT_CAP+1)</x:f>
        <x:v>3</x:v>
      </x:c>
      <x:c r="K3403" s="266" t="n">
        <x:f>MOD(ROW()-ROW($I$46),MESCLUN_CAP+1)</x:f>
        <x:v>9</x:v>
      </x:c>
      <x:c r="L3403" s="266" t="n">
        <x:f>SUM(I3403:K3403)</x:f>
        <x:v>17</x:v>
      </x:c>
      <x:c r="M3403" s="267" t="n">
        <x:f>I3403*TOMATO_HOURS*WEEKS*(1+TOMATO_DIM)^I3403+J3403*CARROT_HOURS*WEEKS*(1+CARROT_DIM)^J3403+K3403*MESCLUN_HOURS*WEEKS*(1+MESCLUN_DIM)^K3403</x:f>
        <x:v>1274.557988115703</x:v>
      </x:c>
      <x:c r="N3403" s="267" t="n">
        <x:f>MAX(M3403-FARMER_HOURS,0)/TEMP_HOURS_PER_WORKER</x:f>
        <x:v>0.3851097139692382</x:v>
      </x:c>
      <x:c r="O3403" s="268" t="n">
        <x:f>I3403*TOMATO_PRICE+J3403*CARROT_PRICE+K3403*MESCLUN_PRICE</x:f>
        <x:v>74582</x:v>
      </x:c>
      <x:c r="P3403" s="268" t="n">
        <x:f>I3403*TOMATO_FERTILIZER+J3403*CARROT_FERTILIZER+K3403*MESCLUN_FERTILIZER</x:f>
        <x:v>13640</x:v>
      </x:c>
      <x:c r="Q3403" s="268" t="n">
        <x:f>MIN(M3403,FARMER_HOURS)*FARMER_RATE+MAX(M3403-FARMER_HOURS,0)*TEMP_RATE</x:f>
        <x:v>34627.742849230955</x:v>
      </x:c>
      <x:c r="R3403" s="268" t="n">
        <x:f>O3403-P3403-Q3403-FIXED_COST</x:f>
        <x:v>6314.2571507690445</x:v>
      </x:c>
      <x:c r="S3403" s="139" t="str">
        <x:f>IF(AND(L3403&lt;=TOTAL_BED_CAP,N3403&lt;=TEMP_WORKER_CAP),"YES","NO")</x:f>
        <x:v>YES</x:v>
      </x:c>
      <x:c r="T3403" s="139" t="n">
        <x:f>IF(S3403="YES",R3403,-1E+99)</x:f>
        <x:v>6314.2571507690445</x:v>
      </x:c>
    </x:row>
    <x:row r="3404">
      <x:c r="A3404" s="139"/>
      <x:c r="B3404" s="139"/>
      <x:c r="C3404" s="139"/>
      <x:c r="D3404" s="139"/>
      <x:c r="E3404" s="139"/>
      <x:c r="F3404" s="139"/>
      <x:c r="G3404" s="139"/>
      <x:c r="H3404" s="139"/>
      <x:c r="I3404" s="266" t="n">
        <x:f>INT((ROW()-ROW($I$46))/((CARROT_CAP+1)*(MESCLUN_CAP+1)))</x:f>
        <x:v>5</x:v>
      </x:c>
      <x:c r="J3404" s="266" t="n">
        <x:f>MOD(INT((ROW()-ROW($I$46))/(MESCLUN_CAP+1)),CARROT_CAP+1)</x:f>
        <x:v>3</x:v>
      </x:c>
      <x:c r="K3404" s="266" t="n">
        <x:f>MOD(ROW()-ROW($I$46),MESCLUN_CAP+1)</x:f>
        <x:v>10</x:v>
      </x:c>
      <x:c r="L3404" s="266" t="n">
        <x:f>SUM(I3404:K3404)</x:f>
        <x:v>18</x:v>
      </x:c>
      <x:c r="M3404" s="267" t="n">
        <x:f>I3404*TOMATO_HOURS*WEEKS*(1+TOMATO_DIM)^I3404+J3404*CARROT_HOURS*WEEKS*(1+CARROT_DIM)^J3404+K3404*MESCLUN_HOURS*WEEKS*(1+MESCLUN_DIM)^K3404</x:f>
        <x:v>1331.1715295989156</x:v>
      </x:c>
      <x:c r="N3404" s="267" t="n">
        <x:f>MAX(M3404-FARMER_HOURS,0)/TEMP_HOURS_PER_WORKER</x:f>
        <x:v>0.4244246733325803</x:v>
      </x:c>
      <x:c r="O3404" s="268" t="n">
        <x:f>I3404*TOMATO_PRICE+J3404*CARROT_PRICE+K3404*MESCLUN_PRICE</x:f>
        <x:v>77282</x:v>
      </x:c>
      <x:c r="P3404" s="268" t="n">
        <x:f>I3404*TOMATO_FERTILIZER+J3404*CARROT_FERTILIZER+K3404*MESCLUN_FERTILIZER</x:f>
        <x:v>14520</x:v>
      </x:c>
      <x:c r="Q3404" s="268" t="n">
        <x:f>MIN(M3404,FARMER_HOURS)*FARMER_RATE+MAX(M3404-FARMER_HOURS,0)*TEMP_RATE</x:f>
        <x:v>35610.6168333145</x:v>
      </x:c>
      <x:c r="R3404" s="268" t="n">
        <x:f>O3404-P3404-Q3404-FIXED_COST</x:f>
        <x:v>7151.383166685497</x:v>
      </x:c>
      <x:c r="S3404" s="139" t="str">
        <x:f>IF(AND(L3404&lt;=TOTAL_BED_CAP,N3404&lt;=TEMP_WORKER_CAP),"YES","NO")</x:f>
        <x:v>YES</x:v>
      </x:c>
      <x:c r="T3404" s="139" t="n">
        <x:f>IF(S3404="YES",R3404,-1E+99)</x:f>
        <x:v>7151.383166685497</x:v>
      </x:c>
    </x:row>
    <x:row r="3405">
      <x:c r="A3405" s="139"/>
      <x:c r="B3405" s="139"/>
      <x:c r="C3405" s="139"/>
      <x:c r="D3405" s="139"/>
      <x:c r="E3405" s="139"/>
      <x:c r="F3405" s="139"/>
      <x:c r="G3405" s="139"/>
      <x:c r="H3405" s="139"/>
      <x:c r="I3405" s="266" t="n">
        <x:f>INT((ROW()-ROW($I$46))/((CARROT_CAP+1)*(MESCLUN_CAP+1)))</x:f>
        <x:v>5</x:v>
      </x:c>
      <x:c r="J3405" s="266" t="n">
        <x:f>MOD(INT((ROW()-ROW($I$46))/(MESCLUN_CAP+1)),CARROT_CAP+1)</x:f>
        <x:v>3</x:v>
      </x:c>
      <x:c r="K3405" s="266" t="n">
        <x:f>MOD(ROW()-ROW($I$46),MESCLUN_CAP+1)</x:f>
        <x:v>11</x:v>
      </x:c>
      <x:c r="L3405" s="266" t="n">
        <x:f>SUM(I3405:K3405)</x:f>
        <x:v>19</x:v>
      </x:c>
      <x:c r="M3405" s="267" t="n">
        <x:f>I3405*TOMATO_HOURS*WEEKS*(1+TOMATO_DIM)^I3405+J3405*CARROT_HOURS*WEEKS*(1+CARROT_DIM)^J3405+K3405*MESCLUN_HOURS*WEEKS*(1+MESCLUN_DIM)^K3405</x:f>
        <x:v>1389.129642692355</x:v>
      </x:c>
      <x:c r="N3405" s="267" t="n">
        <x:f>MAX(M3405-FARMER_HOURS,0)/TEMP_HOURS_PER_WORKER</x:f>
        <x:v>0.4646733629808021</x:v>
      </x:c>
      <x:c r="O3405" s="268" t="n">
        <x:f>I3405*TOMATO_PRICE+J3405*CARROT_PRICE+K3405*MESCLUN_PRICE</x:f>
        <x:v>79982</x:v>
      </x:c>
      <x:c r="P3405" s="268" t="n">
        <x:f>I3405*TOMATO_FERTILIZER+J3405*CARROT_FERTILIZER+K3405*MESCLUN_FERTILIZER</x:f>
        <x:v>15400</x:v>
      </x:c>
      <x:c r="Q3405" s="268" t="n">
        <x:f>MIN(M3405,FARMER_HOURS)*FARMER_RATE+MAX(M3405-FARMER_HOURS,0)*TEMP_RATE</x:f>
        <x:v>36616.834074520055</x:v>
      </x:c>
      <x:c r="R3405" s="268" t="n">
        <x:f>O3405-P3405-Q3405-FIXED_COST</x:f>
        <x:v>7965.165925479945</x:v>
      </x:c>
      <x:c r="S3405" s="139" t="str">
        <x:f>IF(AND(L3405&lt;=TOTAL_BED_CAP,N3405&lt;=TEMP_WORKER_CAP),"YES","NO")</x:f>
        <x:v>YES</x:v>
      </x:c>
      <x:c r="T3405" s="139" t="n">
        <x:f>IF(S3405="YES",R3405,-1E+99)</x:f>
        <x:v>7965.165925479945</x:v>
      </x:c>
    </x:row>
    <x:row r="3406">
      <x:c r="A3406" s="139"/>
      <x:c r="B3406" s="139"/>
      <x:c r="C3406" s="139"/>
      <x:c r="D3406" s="139"/>
      <x:c r="E3406" s="139"/>
      <x:c r="F3406" s="139"/>
      <x:c r="G3406" s="139"/>
      <x:c r="H3406" s="139"/>
      <x:c r="I3406" s="266" t="n">
        <x:f>INT((ROW()-ROW($I$46))/((CARROT_CAP+1)*(MESCLUN_CAP+1)))</x:f>
        <x:v>5</x:v>
      </x:c>
      <x:c r="J3406" s="266" t="n">
        <x:f>MOD(INT((ROW()-ROW($I$46))/(MESCLUN_CAP+1)),CARROT_CAP+1)</x:f>
        <x:v>3</x:v>
      </x:c>
      <x:c r="K3406" s="266" t="n">
        <x:f>MOD(ROW()-ROW($I$46),MESCLUN_CAP+1)</x:f>
        <x:v>12</x:v>
      </x:c>
      <x:c r="L3406" s="266" t="n">
        <x:f>SUM(I3406:K3406)</x:f>
        <x:v>20</x:v>
      </x:c>
      <x:c r="M3406" s="267" t="n">
        <x:f>I3406*TOMATO_HOURS*WEEKS*(1+TOMATO_DIM)^I3406+J3406*CARROT_HOURS*WEEKS*(1+CARROT_DIM)^J3406+K3406*MESCLUN_HOURS*WEEKS*(1+MESCLUN_DIM)^K3406</x:f>
        <x:v>1448.4570958204192</x:v>
      </x:c>
      <x:c r="N3406" s="267" t="n">
        <x:f>MAX(M3406-FARMER_HOURS,0)/TEMP_HOURS_PER_WORKER</x:f>
        <x:v>0.5058729832086245</x:v>
      </x:c>
      <x:c r="O3406" s="268" t="n">
        <x:f>I3406*TOMATO_PRICE+J3406*CARROT_PRICE+K3406*MESCLUN_PRICE</x:f>
        <x:v>82682</x:v>
      </x:c>
      <x:c r="P3406" s="268" t="n">
        <x:f>I3406*TOMATO_FERTILIZER+J3406*CARROT_FERTILIZER+K3406*MESCLUN_FERTILIZER</x:f>
        <x:v>16280</x:v>
      </x:c>
      <x:c r="Q3406" s="268" t="n">
        <x:f>MIN(M3406,FARMER_HOURS)*FARMER_RATE+MAX(M3406-FARMER_HOURS,0)*TEMP_RATE</x:f>
        <x:v>37646.82458021561</x:v>
      </x:c>
      <x:c r="R3406" s="268" t="n">
        <x:f>O3406-P3406-Q3406-FIXED_COST</x:f>
        <x:v>8755.175419784391</x:v>
      </x:c>
      <x:c r="S3406" s="139" t="str">
        <x:f>IF(AND(L3406&lt;=TOTAL_BED_CAP,N3406&lt;=TEMP_WORKER_CAP),"YES","NO")</x:f>
        <x:v>YES</x:v>
      </x:c>
      <x:c r="T3406" s="139" t="n">
        <x:f>IF(S3406="YES",R3406,-1E+99)</x:f>
        <x:v>8755.175419784391</x:v>
      </x:c>
    </x:row>
    <x:row r="3407">
      <x:c r="A3407" s="139"/>
      <x:c r="B3407" s="139"/>
      <x:c r="C3407" s="139"/>
      <x:c r="D3407" s="139"/>
      <x:c r="E3407" s="139"/>
      <x:c r="F3407" s="139"/>
      <x:c r="G3407" s="139"/>
      <x:c r="H3407" s="139"/>
      <x:c r="I3407" s="266" t="n">
        <x:f>INT((ROW()-ROW($I$46))/((CARROT_CAP+1)*(MESCLUN_CAP+1)))</x:f>
        <x:v>5</x:v>
      </x:c>
      <x:c r="J3407" s="266" t="n">
        <x:f>MOD(INT((ROW()-ROW($I$46))/(MESCLUN_CAP+1)),CARROT_CAP+1)</x:f>
        <x:v>3</x:v>
      </x:c>
      <x:c r="K3407" s="266" t="n">
        <x:f>MOD(ROW()-ROW($I$46),MESCLUN_CAP+1)</x:f>
        <x:v>13</x:v>
      </x:c>
      <x:c r="L3407" s="266" t="n">
        <x:f>SUM(I3407:K3407)</x:f>
        <x:v>21</x:v>
      </x:c>
      <x:c r="M3407" s="267" t="n">
        <x:f>I3407*TOMATO_HOURS*WEEKS*(1+TOMATO_DIM)^I3407+J3407*CARROT_HOURS*WEEKS*(1+CARROT_DIM)^J3407+K3407*MESCLUN_HOURS*WEEKS*(1+MESCLUN_DIM)^K3407</x:f>
        <x:v>1509.1790665288036</x:v>
      </x:c>
      <x:c r="N3407" s="267" t="n">
        <x:f>MAX(M3407-FARMER_HOURS,0)/TEMP_HOURS_PER_WORKER</x:f>
        <x:v>0.5480410184227803</x:v>
      </x:c>
      <x:c r="O3407" s="268" t="n">
        <x:f>I3407*TOMATO_PRICE+J3407*CARROT_PRICE+K3407*MESCLUN_PRICE</x:f>
        <x:v>85382</x:v>
      </x:c>
      <x:c r="P3407" s="268" t="n">
        <x:f>I3407*TOMATO_FERTILIZER+J3407*CARROT_FERTILIZER+K3407*MESCLUN_FERTILIZER</x:f>
        <x:v>17160</x:v>
      </x:c>
      <x:c r="Q3407" s="268" t="n">
        <x:f>MIN(M3407,FARMER_HOURS)*FARMER_RATE+MAX(M3407-FARMER_HOURS,0)*TEMP_RATE</x:f>
        <x:v>38701.02546056951</x:v>
      </x:c>
      <x:c r="R3407" s="268" t="n">
        <x:f>O3407-P3407-Q3407-FIXED_COST</x:f>
        <x:v>9520.974539430492</x:v>
      </x:c>
      <x:c r="S3407" s="139" t="str">
        <x:f>IF(AND(L3407&lt;=TOTAL_BED_CAP,N3407&lt;=TEMP_WORKER_CAP),"YES","NO")</x:f>
        <x:v>YES</x:v>
      </x:c>
      <x:c r="T3407" s="139" t="n">
        <x:f>IF(S3407="YES",R3407,-1E+99)</x:f>
        <x:v>9520.974539430492</x:v>
      </x:c>
    </x:row>
    <x:row r="3408">
      <x:c r="A3408" s="139"/>
      <x:c r="B3408" s="139"/>
      <x:c r="C3408" s="139"/>
      <x:c r="D3408" s="139"/>
      <x:c r="E3408" s="139"/>
      <x:c r="F3408" s="139"/>
      <x:c r="G3408" s="139"/>
      <x:c r="H3408" s="139"/>
      <x:c r="I3408" s="266" t="n">
        <x:f>INT((ROW()-ROW($I$46))/((CARROT_CAP+1)*(MESCLUN_CAP+1)))</x:f>
        <x:v>5</x:v>
      </x:c>
      <x:c r="J3408" s="266" t="n">
        <x:f>MOD(INT((ROW()-ROW($I$46))/(MESCLUN_CAP+1)),CARROT_CAP+1)</x:f>
        <x:v>3</x:v>
      </x:c>
      <x:c r="K3408" s="266" t="n">
        <x:f>MOD(ROW()-ROW($I$46),MESCLUN_CAP+1)</x:f>
        <x:v>14</x:v>
      </x:c>
      <x:c r="L3408" s="266" t="n">
        <x:f>SUM(I3408:K3408)</x:f>
        <x:v>22</x:v>
      </x:c>
      <x:c r="M3408" s="267" t="n">
        <x:f>I3408*TOMATO_HOURS*WEEKS*(1+TOMATO_DIM)^I3408+J3408*CARROT_HOURS*WEEKS*(1+CARROT_DIM)^J3408+K3408*MESCLUN_HOURS*WEEKS*(1+MESCLUN_DIM)^K3408</x:f>
        <x:v>1571.3211478424646</x:v>
      </x:c>
      <x:c r="N3408" s="267" t="n">
        <x:f>MAX(M3408-FARMER_HOURS,0)/TEMP_HOURS_PER_WORKER</x:f>
        <x:v>0.5911952415572671</x:v>
      </x:c>
      <x:c r="O3408" s="268" t="n">
        <x:f>I3408*TOMATO_PRICE+J3408*CARROT_PRICE+K3408*MESCLUN_PRICE</x:f>
        <x:v>88082</x:v>
      </x:c>
      <x:c r="P3408" s="268" t="n">
        <x:f>I3408*TOMATO_FERTILIZER+J3408*CARROT_FERTILIZER+K3408*MESCLUN_FERTILIZER</x:f>
        <x:v>18040</x:v>
      </x:c>
      <x:c r="Q3408" s="268" t="n">
        <x:f>MIN(M3408,FARMER_HOURS)*FARMER_RATE+MAX(M3408-FARMER_HOURS,0)*TEMP_RATE</x:f>
        <x:v>39779.88103893168</x:v>
      </x:c>
      <x:c r="R3408" s="268" t="n">
        <x:f>O3408-P3408-Q3408-FIXED_COST</x:f>
        <x:v>10262.118961068321</x:v>
      </x:c>
      <x:c r="S3408" s="139" t="str">
        <x:f>IF(AND(L3408&lt;=TOTAL_BED_CAP,N3408&lt;=TEMP_WORKER_CAP),"YES","NO")</x:f>
        <x:v>YES</x:v>
      </x:c>
      <x:c r="T3408" s="139" t="n">
        <x:f>IF(S3408="YES",R3408,-1E+99)</x:f>
        <x:v>10262.118961068321</x:v>
      </x:c>
    </x:row>
    <x:row r="3409">
      <x:c r="A3409" s="139"/>
      <x:c r="B3409" s="139"/>
      <x:c r="C3409" s="139"/>
      <x:c r="D3409" s="139"/>
      <x:c r="E3409" s="139"/>
      <x:c r="F3409" s="139"/>
      <x:c r="G3409" s="139"/>
      <x:c r="H3409" s="139"/>
      <x:c r="I3409" s="266" t="n">
        <x:f>INT((ROW()-ROW($I$46))/((CARROT_CAP+1)*(MESCLUN_CAP+1)))</x:f>
        <x:v>5</x:v>
      </x:c>
      <x:c r="J3409" s="266" t="n">
        <x:f>MOD(INT((ROW()-ROW($I$46))/(MESCLUN_CAP+1)),CARROT_CAP+1)</x:f>
        <x:v>3</x:v>
      </x:c>
      <x:c r="K3409" s="266" t="n">
        <x:f>MOD(ROW()-ROW($I$46),MESCLUN_CAP+1)</x:f>
        <x:v>15</x:v>
      </x:c>
      <x:c r="L3409" s="266" t="n">
        <x:f>SUM(I3409:K3409)</x:f>
        <x:v>23</x:v>
      </x:c>
      <x:c r="M3409" s="267" t="n">
        <x:f>I3409*TOMATO_HOURS*WEEKS*(1+TOMATO_DIM)^I3409+J3409*CARROT_HOURS*WEEKS*(1+CARROT_DIM)^J3409+K3409*MESCLUN_HOURS*WEEKS*(1+MESCLUN_DIM)^K3409</x:f>
        <x:v>1634.909354718611</x:v>
      </x:c>
      <x:c r="N3409" s="267" t="n">
        <x:f>MAX(M3409-FARMER_HOURS,0)/TEMP_HOURS_PER_WORKER</x:f>
        <x:v>0.635353718554591</x:v>
      </x:c>
      <x:c r="O3409" s="268" t="n">
        <x:f>I3409*TOMATO_PRICE+J3409*CARROT_PRICE+K3409*MESCLUN_PRICE</x:f>
        <x:v>90782</x:v>
      </x:c>
      <x:c r="P3409" s="268" t="n">
        <x:f>I3409*TOMATO_FERTILIZER+J3409*CARROT_FERTILIZER+K3409*MESCLUN_FERTILIZER</x:f>
        <x:v>18920</x:v>
      </x:c>
      <x:c r="Q3409" s="268" t="n">
        <x:f>MIN(M3409,FARMER_HOURS)*FARMER_RATE+MAX(M3409-FARMER_HOURS,0)*TEMP_RATE</x:f>
        <x:v>40883.84296386477</x:v>
      </x:c>
      <x:c r="R3409" s="268" t="n">
        <x:f>O3409-P3409-Q3409-FIXED_COST</x:f>
        <x:v>10978.157036135228</x:v>
      </x:c>
      <x:c r="S3409" s="139" t="str">
        <x:f>IF(AND(L3409&lt;=TOTAL_BED_CAP,N3409&lt;=TEMP_WORKER_CAP),"YES","NO")</x:f>
        <x:v>YES</x:v>
      </x:c>
      <x:c r="T3409" s="139" t="n">
        <x:f>IF(S3409="YES",R3409,-1E+99)</x:f>
        <x:v>10978.157036135228</x:v>
      </x:c>
    </x:row>
    <x:row r="3410">
      <x:c r="A3410" s="139"/>
      <x:c r="B3410" s="139"/>
      <x:c r="C3410" s="139"/>
      <x:c r="D3410" s="139"/>
      <x:c r="E3410" s="139"/>
      <x:c r="F3410" s="139"/>
      <x:c r="G3410" s="139"/>
      <x:c r="H3410" s="139"/>
      <x:c r="I3410" s="266" t="n">
        <x:f>INT((ROW()-ROW($I$46))/((CARROT_CAP+1)*(MESCLUN_CAP+1)))</x:f>
        <x:v>5</x:v>
      </x:c>
      <x:c r="J3410" s="266" t="n">
        <x:f>MOD(INT((ROW()-ROW($I$46))/(MESCLUN_CAP+1)),CARROT_CAP+1)</x:f>
        <x:v>3</x:v>
      </x:c>
      <x:c r="K3410" s="266" t="n">
        <x:f>MOD(ROW()-ROW($I$46),MESCLUN_CAP+1)</x:f>
        <x:v>16</x:v>
      </x:c>
      <x:c r="L3410" s="266" t="n">
        <x:f>SUM(I3410:K3410)</x:f>
        <x:v>24</x:v>
      </x:c>
      <x:c r="M3410" s="267" t="n">
        <x:f>I3410*TOMATO_HOURS*WEEKS*(1+TOMATO_DIM)^I3410+J3410*CARROT_HOURS*WEEKS*(1+CARROT_DIM)^J3410+K3410*MESCLUN_HOURS*WEEKS*(1+MESCLUN_DIM)^K3410</x:f>
        <x:v>1699.9701305960998</x:v>
      </x:c>
      <x:c r="N3410" s="267" t="n">
        <x:f>MAX(M3410-FARMER_HOURS,0)/TEMP_HOURS_PER_WORKER</x:f>
        <x:v>0.6805348129139582</x:v>
      </x:c>
      <x:c r="O3410" s="268" t="n">
        <x:f>I3410*TOMATO_PRICE+J3410*CARROT_PRICE+K3410*MESCLUN_PRICE</x:f>
        <x:v>93482</x:v>
      </x:c>
      <x:c r="P3410" s="268" t="n">
        <x:f>I3410*TOMATO_FERTILIZER+J3410*CARROT_FERTILIZER+K3410*MESCLUN_FERTILIZER</x:f>
        <x:v>19800</x:v>
      </x:c>
      <x:c r="Q3410" s="268" t="n">
        <x:f>MIN(M3410,FARMER_HOURS)*FARMER_RATE+MAX(M3410-FARMER_HOURS,0)*TEMP_RATE</x:f>
        <x:v>42013.370322848954</x:v>
      </x:c>
      <x:c r="R3410" s="268" t="n">
        <x:f>O3410-P3410-Q3410-FIXED_COST</x:f>
        <x:v>11668.629677151046</x:v>
      </x:c>
      <x:c r="S3410" s="139" t="str">
        <x:f>IF(AND(L3410&lt;=TOTAL_BED_CAP,N3410&lt;=TEMP_WORKER_CAP),"YES","NO")</x:f>
        <x:v>YES</x:v>
      </x:c>
      <x:c r="T3410" s="139" t="n">
        <x:f>IF(S3410="YES",R3410,-1E+99)</x:f>
        <x:v>11668.629677151046</x:v>
      </x:c>
    </x:row>
    <x:row r="3411">
      <x:c r="A3411" s="139"/>
      <x:c r="B3411" s="139"/>
      <x:c r="C3411" s="139"/>
      <x:c r="D3411" s="139"/>
      <x:c r="E3411" s="139"/>
      <x:c r="F3411" s="139"/>
      <x:c r="G3411" s="139"/>
      <x:c r="H3411" s="139"/>
      <x:c r="I3411" s="266" t="n">
        <x:f>INT((ROW()-ROW($I$46))/((CARROT_CAP+1)*(MESCLUN_CAP+1)))</x:f>
        <x:v>5</x:v>
      </x:c>
      <x:c r="J3411" s="266" t="n">
        <x:f>MOD(INT((ROW()-ROW($I$46))/(MESCLUN_CAP+1)),CARROT_CAP+1)</x:f>
        <x:v>3</x:v>
      </x:c>
      <x:c r="K3411" s="266" t="n">
        <x:f>MOD(ROW()-ROW($I$46),MESCLUN_CAP+1)</x:f>
        <x:v>17</x:v>
      </x:c>
      <x:c r="L3411" s="266" t="n">
        <x:f>SUM(I3411:K3411)</x:f>
        <x:v>25</x:v>
      </x:c>
      <x:c r="M3411" s="267" t="n">
        <x:f>I3411*TOMATO_HOURS*WEEKS*(1+TOMATO_DIM)^I3411+J3411*CARROT_HOURS*WEEKS*(1+CARROT_DIM)^J3411+K3411*MESCLUN_HOURS*WEEKS*(1+MESCLUN_DIM)^K3411</x:f>
        <x:v>1766.5303540426403</x:v>
      </x:c>
      <x:c r="N3411" s="267" t="n">
        <x:f>MAX(M3411-FARMER_HOURS,0)/TEMP_HOURS_PER_WORKER</x:f>
        <x:v>0.7267571903073891</x:v>
      </x:c>
      <x:c r="O3411" s="268" t="n">
        <x:f>I3411*TOMATO_PRICE+J3411*CARROT_PRICE+K3411*MESCLUN_PRICE</x:f>
        <x:v>96182</x:v>
      </x:c>
      <x:c r="P3411" s="268" t="n">
        <x:f>I3411*TOMATO_FERTILIZER+J3411*CARROT_FERTILIZER+K3411*MESCLUN_FERTILIZER</x:f>
        <x:v>20680</x:v>
      </x:c>
      <x:c r="Q3411" s="268" t="n">
        <x:f>MIN(M3411,FARMER_HOURS)*FARMER_RATE+MAX(M3411-FARMER_HOURS,0)*TEMP_RATE</x:f>
        <x:v>43168.92975768473</x:v>
      </x:c>
      <x:c r="R3411" s="268" t="n">
        <x:f>O3411-P3411-Q3411-FIXED_COST</x:f>
        <x:v>12333.070242315269</x:v>
      </x:c>
      <x:c r="S3411" s="139" t="str">
        <x:f>IF(AND(L3411&lt;=TOTAL_BED_CAP,N3411&lt;=TEMP_WORKER_CAP),"YES","NO")</x:f>
        <x:v>YES</x:v>
      </x:c>
      <x:c r="T3411" s="139" t="n">
        <x:f>IF(S3411="YES",R3411,-1E+99)</x:f>
        <x:v>12333.070242315269</x:v>
      </x:c>
    </x:row>
    <x:row r="3412">
      <x:c r="A3412" s="139"/>
      <x:c r="B3412" s="139"/>
      <x:c r="C3412" s="139"/>
      <x:c r="D3412" s="139"/>
      <x:c r="E3412" s="139"/>
      <x:c r="F3412" s="139"/>
      <x:c r="G3412" s="139"/>
      <x:c r="H3412" s="139"/>
      <x:c r="I3412" s="266" t="n">
        <x:f>INT((ROW()-ROW($I$46))/((CARROT_CAP+1)*(MESCLUN_CAP+1)))</x:f>
        <x:v>5</x:v>
      </x:c>
      <x:c r="J3412" s="266" t="n">
        <x:f>MOD(INT((ROW()-ROW($I$46))/(MESCLUN_CAP+1)),CARROT_CAP+1)</x:f>
        <x:v>3</x:v>
      </x:c>
      <x:c r="K3412" s="266" t="n">
        <x:f>MOD(ROW()-ROW($I$46),MESCLUN_CAP+1)</x:f>
        <x:v>18</x:v>
      </x:c>
      <x:c r="L3412" s="266" t="n">
        <x:f>SUM(I3412:K3412)</x:f>
        <x:v>26</x:v>
      </x:c>
      <x:c r="M3412" s="267" t="n">
        <x:f>I3412*TOMATO_HOURS*WEEKS*(1+TOMATO_DIM)^I3412+J3412*CARROT_HOURS*WEEKS*(1+CARROT_DIM)^J3412+K3412*MESCLUN_HOURS*WEEKS*(1+MESCLUN_DIM)^K3412</x:f>
        <x:v>1834.6173455012274</x:v>
      </x:c>
      <x:c r="N3412" s="267" t="n">
        <x:f>MAX(M3412-FARMER_HOURS,0)/TEMP_HOURS_PER_WORKER</x:f>
        <x:v>0.7740398232647413</x:v>
      </x:c>
      <x:c r="O3412" s="268" t="n">
        <x:f>I3412*TOMATO_PRICE+J3412*CARROT_PRICE+K3412*MESCLUN_PRICE</x:f>
        <x:v>98882</x:v>
      </x:c>
      <x:c r="P3412" s="268" t="n">
        <x:f>I3412*TOMATO_FERTILIZER+J3412*CARROT_FERTILIZER+K3412*MESCLUN_FERTILIZER</x:f>
        <x:v>21560</x:v>
      </x:c>
      <x:c r="Q3412" s="268" t="n">
        <x:f>MIN(M3412,FARMER_HOURS)*FARMER_RATE+MAX(M3412-FARMER_HOURS,0)*TEMP_RATE</x:f>
        <x:v>44350.99558161853</x:v>
      </x:c>
      <x:c r="R3412" s="268" t="n">
        <x:f>O3412-P3412-Q3412-FIXED_COST</x:f>
        <x:v>12971.004418381468</x:v>
      </x:c>
      <x:c r="S3412" s="139" t="str">
        <x:f>IF(AND(L3412&lt;=TOTAL_BED_CAP,N3412&lt;=TEMP_WORKER_CAP),"YES","NO")</x:f>
        <x:v>YES</x:v>
      </x:c>
      <x:c r="T3412" s="139" t="n">
        <x:f>IF(S3412="YES",R3412,-1E+99)</x:f>
        <x:v>12971.004418381468</x:v>
      </x:c>
    </x:row>
    <x:row r="3413">
      <x:c r="A3413" s="139"/>
      <x:c r="B3413" s="139"/>
      <x:c r="C3413" s="139"/>
      <x:c r="D3413" s="139"/>
      <x:c r="E3413" s="139"/>
      <x:c r="F3413" s="139"/>
      <x:c r="G3413" s="139"/>
      <x:c r="H3413" s="139"/>
      <x:c r="I3413" s="266" t="n">
        <x:f>INT((ROW()-ROW($I$46))/((CARROT_CAP+1)*(MESCLUN_CAP+1)))</x:f>
        <x:v>5</x:v>
      </x:c>
      <x:c r="J3413" s="266" t="n">
        <x:f>MOD(INT((ROW()-ROW($I$46))/(MESCLUN_CAP+1)),CARROT_CAP+1)</x:f>
        <x:v>3</x:v>
      </x:c>
      <x:c r="K3413" s="266" t="n">
        <x:f>MOD(ROW()-ROW($I$46),MESCLUN_CAP+1)</x:f>
        <x:v>19</x:v>
      </x:c>
      <x:c r="L3413" s="266" t="n">
        <x:f>SUM(I3413:K3413)</x:f>
        <x:v>27</x:v>
      </x:c>
      <x:c r="M3413" s="267" t="n">
        <x:f>I3413*TOMATO_HOURS*WEEKS*(1+TOMATO_DIM)^I3413+J3413*CARROT_HOURS*WEEKS*(1+CARROT_DIM)^J3413+K3413*MESCLUN_HOURS*WEEKS*(1+MESCLUN_DIM)^K3413</x:f>
        <x:v>1904.2588741372492</x:v>
      </x:c>
      <x:c r="N3413" s="267" t="n">
        <x:f>MAX(M3413-FARMER_HOURS,0)/TEMP_HOURS_PER_WORKER</x:f>
        <x:v>0.8224019959286453</x:v>
      </x:c>
      <x:c r="O3413" s="268" t="n">
        <x:f>I3413*TOMATO_PRICE+J3413*CARROT_PRICE+K3413*MESCLUN_PRICE</x:f>
        <x:v>101582</x:v>
      </x:c>
      <x:c r="P3413" s="268" t="n">
        <x:f>I3413*TOMATO_FERTILIZER+J3413*CARROT_FERTILIZER+K3413*MESCLUN_FERTILIZER</x:f>
        <x:v>22440</x:v>
      </x:c>
      <x:c r="Q3413" s="268" t="n">
        <x:f>MIN(M3413,FARMER_HOURS)*FARMER_RATE+MAX(M3413-FARMER_HOURS,0)*TEMP_RATE</x:f>
        <x:v>45560.04989821614</x:v>
      </x:c>
      <x:c r="R3413" s="268" t="n">
        <x:f>O3413-P3413-Q3413-FIXED_COST</x:f>
        <x:v>13581.950101783863</x:v>
      </x:c>
      <x:c r="S3413" s="139" t="str">
        <x:f>IF(AND(L3413&lt;=TOTAL_BED_CAP,N3413&lt;=TEMP_WORKER_CAP),"YES","NO")</x:f>
        <x:v>YES</x:v>
      </x:c>
      <x:c r="T3413" s="139" t="n">
        <x:f>IF(S3413="YES",R3413,-1E+99)</x:f>
        <x:v>13581.950101783863</x:v>
      </x:c>
    </x:row>
    <x:row r="3414">
      <x:c r="A3414" s="139"/>
      <x:c r="B3414" s="139"/>
      <x:c r="C3414" s="139"/>
      <x:c r="D3414" s="139"/>
      <x:c r="E3414" s="139"/>
      <x:c r="F3414" s="139"/>
      <x:c r="G3414" s="139"/>
      <x:c r="H3414" s="139"/>
      <x:c r="I3414" s="266" t="n">
        <x:f>INT((ROW()-ROW($I$46))/((CARROT_CAP+1)*(MESCLUN_CAP+1)))</x:f>
        <x:v>5</x:v>
      </x:c>
      <x:c r="J3414" s="266" t="n">
        <x:f>MOD(INT((ROW()-ROW($I$46))/(MESCLUN_CAP+1)),CARROT_CAP+1)</x:f>
        <x:v>3</x:v>
      </x:c>
      <x:c r="K3414" s="266" t="n">
        <x:f>MOD(ROW()-ROW($I$46),MESCLUN_CAP+1)</x:f>
        <x:v>20</x:v>
      </x:c>
      <x:c r="L3414" s="266" t="n">
        <x:f>SUM(I3414:K3414)</x:f>
        <x:v>28</x:v>
      </x:c>
      <x:c r="M3414" s="267" t="n">
        <x:f>I3414*TOMATO_HOURS*WEEKS*(1+TOMATO_DIM)^I3414+J3414*CARROT_HOURS*WEEKS*(1+CARROT_DIM)^J3414+K3414*MESCLUN_HOURS*WEEKS*(1+MESCLUN_DIM)^K3414</x:f>
        <x:v>1975.4831647877263</x:v>
      </x:c>
      <x:c r="N3414" s="267" t="n">
        <x:f>MAX(M3414-FARMER_HOURS,0)/TEMP_HOURS_PER_WORKER</x:f>
        <x:v>0.8718633088803655</x:v>
      </x:c>
      <x:c r="O3414" s="268" t="n">
        <x:f>I3414*TOMATO_PRICE+J3414*CARROT_PRICE+K3414*MESCLUN_PRICE</x:f>
        <x:v>104282</x:v>
      </x:c>
      <x:c r="P3414" s="268" t="n">
        <x:f>I3414*TOMATO_FERTILIZER+J3414*CARROT_FERTILIZER+K3414*MESCLUN_FERTILIZER</x:f>
        <x:v>23320</x:v>
      </x:c>
      <x:c r="Q3414" s="268" t="n">
        <x:f>MIN(M3414,FARMER_HOURS)*FARMER_RATE+MAX(M3414-FARMER_HOURS,0)*TEMP_RATE</x:f>
        <x:v>46796.58272200914</x:v>
      </x:c>
      <x:c r="R3414" s="268" t="n">
        <x:f>O3414-P3414-Q3414-FIXED_COST</x:f>
        <x:v>14165.417277990862</x:v>
      </x:c>
      <x:c r="S3414" s="139" t="str">
        <x:f>IF(AND(L3414&lt;=TOTAL_BED_CAP,N3414&lt;=TEMP_WORKER_CAP),"YES","NO")</x:f>
        <x:v>YES</x:v>
      </x:c>
      <x:c r="T3414" s="139" t="n">
        <x:f>IF(S3414="YES",R3414,-1E+99)</x:f>
        <x:v>14165.417277990862</x:v>
      </x:c>
    </x:row>
    <x:row r="3415">
      <x:c r="A3415" s="139"/>
      <x:c r="B3415" s="139"/>
      <x:c r="C3415" s="139"/>
      <x:c r="D3415" s="139"/>
      <x:c r="E3415" s="139"/>
      <x:c r="F3415" s="139"/>
      <x:c r="G3415" s="139"/>
      <x:c r="H3415" s="139"/>
      <x:c r="I3415" s="266" t="n">
        <x:f>INT((ROW()-ROW($I$46))/((CARROT_CAP+1)*(MESCLUN_CAP+1)))</x:f>
        <x:v>5</x:v>
      </x:c>
      <x:c r="J3415" s="266" t="n">
        <x:f>MOD(INT((ROW()-ROW($I$46))/(MESCLUN_CAP+1)),CARROT_CAP+1)</x:f>
        <x:v>3</x:v>
      </x:c>
      <x:c r="K3415" s="266" t="n">
        <x:f>MOD(ROW()-ROW($I$46),MESCLUN_CAP+1)</x:f>
        <x:v>21</x:v>
      </x:c>
      <x:c r="L3415" s="266" t="n">
        <x:f>SUM(I3415:K3415)</x:f>
        <x:v>29</x:v>
      </x:c>
      <x:c r="M3415" s="267" t="n">
        <x:f>I3415*TOMATO_HOURS*WEEKS*(1+TOMATO_DIM)^I3415+J3415*CARROT_HOURS*WEEKS*(1+CARROT_DIM)^J3415+K3415*MESCLUN_HOURS*WEEKS*(1+MESCLUN_DIM)^K3415</x:f>
        <x:v>2048.31890501417</x:v>
      </x:c>
      <x:c r="N3415" s="267" t="n">
        <x:f>MAX(M3415-FARMER_HOURS,0)/TEMP_HOURS_PER_WORKER</x:f>
        <x:v>0.9224436840376181</x:v>
      </x:c>
      <x:c r="O3415" s="268" t="n">
        <x:f>I3415*TOMATO_PRICE+J3415*CARROT_PRICE+K3415*MESCLUN_PRICE</x:f>
        <x:v>106982</x:v>
      </x:c>
      <x:c r="P3415" s="268" t="n">
        <x:f>I3415*TOMATO_FERTILIZER+J3415*CARROT_FERTILIZER+K3415*MESCLUN_FERTILIZER</x:f>
        <x:v>24200</x:v>
      </x:c>
      <x:c r="Q3415" s="268" t="n">
        <x:f>MIN(M3415,FARMER_HOURS)*FARMER_RATE+MAX(M3415-FARMER_HOURS,0)*TEMP_RATE</x:f>
        <x:v>48061.092100940456</x:v>
      </x:c>
      <x:c r="R3415" s="268" t="n">
        <x:f>O3415-P3415-Q3415-FIXED_COST</x:f>
        <x:v>14720.907899059544</x:v>
      </x:c>
      <x:c r="S3415" s="139" t="str">
        <x:f>IF(AND(L3415&lt;=TOTAL_BED_CAP,N3415&lt;=TEMP_WORKER_CAP),"YES","NO")</x:f>
        <x:v>YES</x:v>
      </x:c>
      <x:c r="T3415" s="139" t="n">
        <x:f>IF(S3415="YES",R3415,-1E+99)</x:f>
        <x:v>14720.907899059544</x:v>
      </x:c>
    </x:row>
    <x:row r="3416">
      <x:c r="A3416" s="139"/>
      <x:c r="B3416" s="139"/>
      <x:c r="C3416" s="139"/>
      <x:c r="D3416" s="139"/>
      <x:c r="E3416" s="139"/>
      <x:c r="F3416" s="139"/>
      <x:c r="G3416" s="139"/>
      <x:c r="H3416" s="139"/>
      <x:c r="I3416" s="266" t="n">
        <x:f>INT((ROW()-ROW($I$46))/((CARROT_CAP+1)*(MESCLUN_CAP+1)))</x:f>
        <x:v>5</x:v>
      </x:c>
      <x:c r="J3416" s="266" t="n">
        <x:f>MOD(INT((ROW()-ROW($I$46))/(MESCLUN_CAP+1)),CARROT_CAP+1)</x:f>
        <x:v>3</x:v>
      </x:c>
      <x:c r="K3416" s="266" t="n">
        <x:f>MOD(ROW()-ROW($I$46),MESCLUN_CAP+1)</x:f>
        <x:v>22</x:v>
      </x:c>
      <x:c r="L3416" s="266" t="n">
        <x:f>SUM(I3416:K3416)</x:f>
        <x:v>30</x:v>
      </x:c>
      <x:c r="M3416" s="267" t="n">
        <x:f>I3416*TOMATO_HOURS*WEEKS*(1+TOMATO_DIM)^I3416+J3416*CARROT_HOURS*WEEKS*(1+CARROT_DIM)^J3416+K3416*MESCLUN_HOURS*WEEKS*(1+MESCLUN_DIM)^K3416</x:f>
        <x:v>2122.795252260566</x:v>
      </x:c>
      <x:c r="N3416" s="267" t="n">
        <x:f>MAX(M3416-FARMER_HOURS,0)/TEMP_HOURS_PER_WORKER</x:f>
        <x:v>0.9741633696253931</x:v>
      </x:c>
      <x:c r="O3416" s="268" t="n">
        <x:f>I3416*TOMATO_PRICE+J3416*CARROT_PRICE+K3416*MESCLUN_PRICE</x:f>
        <x:v>109682</x:v>
      </x:c>
      <x:c r="P3416" s="268" t="n">
        <x:f>I3416*TOMATO_FERTILIZER+J3416*CARROT_FERTILIZER+K3416*MESCLUN_FERTILIZER</x:f>
        <x:v>25080</x:v>
      </x:c>
      <x:c r="Q3416" s="268" t="n">
        <x:f>MIN(M3416,FARMER_HOURS)*FARMER_RATE+MAX(M3416-FARMER_HOURS,0)*TEMP_RATE</x:f>
        <x:v>49354.084240634824</x:v>
      </x:c>
      <x:c r="R3416" s="268" t="n">
        <x:f>O3416-P3416-Q3416-FIXED_COST</x:f>
        <x:v>15247.915759365176</x:v>
      </x:c>
      <x:c r="S3416" s="139" t="str">
        <x:f>IF(AND(L3416&lt;=TOTAL_BED_CAP,N3416&lt;=TEMP_WORKER_CAP),"YES","NO")</x:f>
        <x:v>YES</x:v>
      </x:c>
      <x:c r="T3416" s="139" t="n">
        <x:f>IF(S3416="YES",R3416,-1E+99)</x:f>
        <x:v>15247.915759365176</x:v>
      </x:c>
    </x:row>
    <x:row r="3417">
      <x:c r="A3417" s="139"/>
      <x:c r="B3417" s="139"/>
      <x:c r="C3417" s="139"/>
      <x:c r="D3417" s="139"/>
      <x:c r="E3417" s="139"/>
      <x:c r="F3417" s="139"/>
      <x:c r="G3417" s="139"/>
      <x:c r="H3417" s="139"/>
      <x:c r="I3417" s="266" t="n">
        <x:f>INT((ROW()-ROW($I$46))/((CARROT_CAP+1)*(MESCLUN_CAP+1)))</x:f>
        <x:v>5</x:v>
      </x:c>
      <x:c r="J3417" s="266" t="n">
        <x:f>MOD(INT((ROW()-ROW($I$46))/(MESCLUN_CAP+1)),CARROT_CAP+1)</x:f>
        <x:v>3</x:v>
      </x:c>
      <x:c r="K3417" s="266" t="n">
        <x:f>MOD(ROW()-ROW($I$46),MESCLUN_CAP+1)</x:f>
        <x:v>23</x:v>
      </x:c>
      <x:c r="L3417" s="266" t="n">
        <x:f>SUM(I3417:K3417)</x:f>
        <x:v>31</x:v>
      </x:c>
      <x:c r="M3417" s="267" t="n">
        <x:f>I3417*TOMATO_HOURS*WEEKS*(1+TOMATO_DIM)^I3417+J3417*CARROT_HOURS*WEEKS*(1+CARROT_DIM)^J3417+K3417*MESCLUN_HOURS*WEEKS*(1+MESCLUN_DIM)^K3417</x:f>
        <x:v>2198.9418411180027</x:v>
      </x:c>
      <x:c r="N3417" s="267" t="n">
        <x:f>MAX(M3417-FARMER_HOURS,0)/TEMP_HOURS_PER_WORKER</x:f>
        <x:v>1.0270429452208352</x:v>
      </x:c>
      <x:c r="O3417" s="268" t="n">
        <x:f>I3417*TOMATO_PRICE+J3417*CARROT_PRICE+K3417*MESCLUN_PRICE</x:f>
        <x:v>112382</x:v>
      </x:c>
      <x:c r="P3417" s="268" t="n">
        <x:f>I3417*TOMATO_FERTILIZER+J3417*CARROT_FERTILIZER+K3417*MESCLUN_FERTILIZER</x:f>
        <x:v>25960</x:v>
      </x:c>
      <x:c r="Q3417" s="268" t="n">
        <x:f>MIN(M3417,FARMER_HOURS)*FARMER_RATE+MAX(M3417-FARMER_HOURS,0)*TEMP_RATE</x:f>
        <x:v>50676.073630520885</x:v>
      </x:c>
      <x:c r="R3417" s="268" t="n">
        <x:f>O3417-P3417-Q3417-FIXED_COST</x:f>
        <x:v>15745.926369479115</x:v>
      </x:c>
      <x:c r="S3417" s="139" t="str">
        <x:f>IF(AND(L3417&lt;=TOTAL_BED_CAP,N3417&lt;=TEMP_WORKER_CAP),"YES","NO")</x:f>
        <x:v>YES</x:v>
      </x:c>
      <x:c r="T3417" s="139" t="n">
        <x:f>IF(S3417="YES",R3417,-1E+99)</x:f>
        <x:v>15745.926369479115</x:v>
      </x:c>
    </x:row>
    <x:row r="3418">
      <x:c r="A3418" s="139"/>
      <x:c r="B3418" s="139"/>
      <x:c r="C3418" s="139"/>
      <x:c r="D3418" s="139"/>
      <x:c r="E3418" s="139"/>
      <x:c r="F3418" s="139"/>
      <x:c r="G3418" s="139"/>
      <x:c r="H3418" s="139"/>
      <x:c r="I3418" s="266" t="n">
        <x:f>INT((ROW()-ROW($I$46))/((CARROT_CAP+1)*(MESCLUN_CAP+1)))</x:f>
        <x:v>5</x:v>
      </x:c>
      <x:c r="J3418" s="266" t="n">
        <x:f>MOD(INT((ROW()-ROW($I$46))/(MESCLUN_CAP+1)),CARROT_CAP+1)</x:f>
        <x:v>3</x:v>
      </x:c>
      <x:c r="K3418" s="266" t="n">
        <x:f>MOD(ROW()-ROW($I$46),MESCLUN_CAP+1)</x:f>
        <x:v>24</x:v>
      </x:c>
      <x:c r="L3418" s="266" t="n">
        <x:f>SUM(I3418:K3418)</x:f>
        <x:v>32</x:v>
      </x:c>
      <x:c r="M3418" s="267" t="n">
        <x:f>I3418*TOMATO_HOURS*WEEKS*(1+TOMATO_DIM)^I3418+J3418*CARROT_HOURS*WEEKS*(1+CARROT_DIM)^J3418+K3418*MESCLUN_HOURS*WEEKS*(1+MESCLUN_DIM)^K3418</x:f>
        <x:v>2276.7887906974984</x:v>
      </x:c>
      <x:c r="N3418" s="267" t="n">
        <x:f>MAX(M3418-FARMER_HOURS,0)/TEMP_HOURS_PER_WORKER</x:f>
        <x:v>1.0811033268732628</x:v>
      </x:c>
      <x:c r="O3418" s="268" t="n">
        <x:f>I3418*TOMATO_PRICE+J3418*CARROT_PRICE+K3418*MESCLUN_PRICE</x:f>
        <x:v>115082</x:v>
      </x:c>
      <x:c r="P3418" s="268" t="n">
        <x:f>I3418*TOMATO_FERTILIZER+J3418*CARROT_FERTILIZER+K3418*MESCLUN_FERTILIZER</x:f>
        <x:v>26840</x:v>
      </x:c>
      <x:c r="Q3418" s="268" t="n">
        <x:f>MIN(M3418,FARMER_HOURS)*FARMER_RATE+MAX(M3418-FARMER_HOURS,0)*TEMP_RATE</x:f>
        <x:v>52027.58317183157</x:v>
      </x:c>
      <x:c r="R3418" s="268" t="n">
        <x:f>O3418-P3418-Q3418-FIXED_COST</x:f>
        <x:v>16214.416828168432</x:v>
      </x:c>
      <x:c r="S3418" s="139" t="str">
        <x:f>IF(AND(L3418&lt;=TOTAL_BED_CAP,N3418&lt;=TEMP_WORKER_CAP),"YES","NO")</x:f>
        <x:v>YES</x:v>
      </x:c>
      <x:c r="T3418" s="139" t="n">
        <x:f>IF(S3418="YES",R3418,-1E+99)</x:f>
        <x:v>16214.416828168432</x:v>
      </x:c>
    </x:row>
    <x:row r="3419">
      <x:c r="A3419" s="139"/>
      <x:c r="B3419" s="139"/>
      <x:c r="C3419" s="139"/>
      <x:c r="D3419" s="139"/>
      <x:c r="E3419" s="139"/>
      <x:c r="F3419" s="139"/>
      <x:c r="G3419" s="139"/>
      <x:c r="H3419" s="139"/>
      <x:c r="I3419" s="266" t="n">
        <x:f>INT((ROW()-ROW($I$46))/((CARROT_CAP+1)*(MESCLUN_CAP+1)))</x:f>
        <x:v>5</x:v>
      </x:c>
      <x:c r="J3419" s="266" t="n">
        <x:f>MOD(INT((ROW()-ROW($I$46))/(MESCLUN_CAP+1)),CARROT_CAP+1)</x:f>
        <x:v>3</x:v>
      </x:c>
      <x:c r="K3419" s="266" t="n">
        <x:f>MOD(ROW()-ROW($I$46),MESCLUN_CAP+1)</x:f>
        <x:v>25</x:v>
      </x:c>
      <x:c r="L3419" s="266" t="n">
        <x:f>SUM(I3419:K3419)</x:f>
        <x:v>33</x:v>
      </x:c>
      <x:c r="M3419" s="267" t="n">
        <x:f>I3419*TOMATO_HOURS*WEEKS*(1+TOMATO_DIM)^I3419+J3419*CARROT_HOURS*WEEKS*(1+CARROT_DIM)^J3419+K3419*MESCLUN_HOURS*WEEKS*(1+MESCLUN_DIM)^K3419</x:f>
        <x:v>2356.366712112596</x:v>
      </x:c>
      <x:c r="N3419" s="267" t="n">
        <x:f>MAX(M3419-FARMER_HOURS,0)/TEMP_HOURS_PER_WORKER</x:f>
        <x:v>1.136365772300414</x:v>
      </x:c>
      <x:c r="O3419" s="268" t="n">
        <x:f>I3419*TOMATO_PRICE+J3419*CARROT_PRICE+K3419*MESCLUN_PRICE</x:f>
        <x:v>117782</x:v>
      </x:c>
      <x:c r="P3419" s="268" t="n">
        <x:f>I3419*TOMATO_FERTILIZER+J3419*CARROT_FERTILIZER+K3419*MESCLUN_FERTILIZER</x:f>
        <x:v>27720</x:v>
      </x:c>
      <x:c r="Q3419" s="268" t="n">
        <x:f>MIN(M3419,FARMER_HOURS)*FARMER_RATE+MAX(M3419-FARMER_HOURS,0)*TEMP_RATE</x:f>
        <x:v>53409.144307510345</x:v>
      </x:c>
      <x:c r="R3419" s="268" t="n">
        <x:f>O3419-P3419-Q3419-FIXED_COST</x:f>
        <x:v>16652.855692489655</x:v>
      </x:c>
      <x:c r="S3419" s="139" t="str">
        <x:f>IF(AND(L3419&lt;=TOTAL_BED_CAP,N3419&lt;=TEMP_WORKER_CAP),"YES","NO")</x:f>
        <x:v>YES</x:v>
      </x:c>
      <x:c r="T3419" s="139" t="n">
        <x:f>IF(S3419="YES",R3419,-1E+99)</x:f>
        <x:v>16652.855692489655</x:v>
      </x:c>
    </x:row>
    <x:row r="3420">
      <x:c r="A3420" s="139"/>
      <x:c r="B3420" s="139"/>
      <x:c r="C3420" s="139"/>
      <x:c r="D3420" s="139"/>
      <x:c r="E3420" s="139"/>
      <x:c r="F3420" s="139"/>
      <x:c r="G3420" s="139"/>
      <x:c r="H3420" s="139"/>
      <x:c r="I3420" s="266" t="n">
        <x:f>INT((ROW()-ROW($I$46))/((CARROT_CAP+1)*(MESCLUN_CAP+1)))</x:f>
        <x:v>5</x:v>
      </x:c>
      <x:c r="J3420" s="266" t="n">
        <x:f>MOD(INT((ROW()-ROW($I$46))/(MESCLUN_CAP+1)),CARROT_CAP+1)</x:f>
        <x:v>3</x:v>
      </x:c>
      <x:c r="K3420" s="266" t="n">
        <x:f>MOD(ROW()-ROW($I$46),MESCLUN_CAP+1)</x:f>
        <x:v>26</x:v>
      </x:c>
      <x:c r="L3420" s="266" t="n">
        <x:f>SUM(I3420:K3420)</x:f>
        <x:v>34</x:v>
      </x:c>
      <x:c r="M3420" s="267" t="n">
        <x:f>I3420*TOMATO_HOURS*WEEKS*(1+TOMATO_DIM)^I3420+J3420*CARROT_HOURS*WEEKS*(1+CARROT_DIM)^J3420+K3420*MESCLUN_HOURS*WEEKS*(1+MESCLUN_DIM)^K3420</x:f>
        <x:v>2437.706716073313</x:v>
      </x:c>
      <x:c r="N3420" s="267" t="n">
        <x:f>MAX(M3420-FARMER_HOURS,0)/TEMP_HOURS_PER_WORKER</x:f>
        <x:v>1.192851886162023</x:v>
      </x:c>
      <x:c r="O3420" s="268" t="n">
        <x:f>I3420*TOMATO_PRICE+J3420*CARROT_PRICE+K3420*MESCLUN_PRICE</x:f>
        <x:v>120482</x:v>
      </x:c>
      <x:c r="P3420" s="268" t="n">
        <x:f>I3420*TOMATO_FERTILIZER+J3420*CARROT_FERTILIZER+K3420*MESCLUN_FERTILIZER</x:f>
        <x:v>28600</x:v>
      </x:c>
      <x:c r="Q3420" s="268" t="n">
        <x:f>MIN(M3420,FARMER_HOURS)*FARMER_RATE+MAX(M3420-FARMER_HOURS,0)*TEMP_RATE</x:f>
        <x:v>54821.297154050575</x:v>
      </x:c>
      <x:c r="R3420" s="268" t="n">
        <x:f>O3420-P3420-Q3420-FIXED_COST</x:f>
        <x:v>17060.702845949425</x:v>
      </x:c>
      <x:c r="S3420" s="139" t="str">
        <x:f>IF(AND(L3420&lt;=TOTAL_BED_CAP,N3420&lt;=TEMP_WORKER_CAP),"YES","NO")</x:f>
        <x:v>YES</x:v>
      </x:c>
      <x:c r="T3420" s="139" t="n">
        <x:f>IF(S3420="YES",R3420,-1E+99)</x:f>
        <x:v>17060.702845949425</x:v>
      </x:c>
    </x:row>
    <x:row r="3421">
      <x:c r="A3421" s="139"/>
      <x:c r="B3421" s="139"/>
      <x:c r="C3421" s="139"/>
      <x:c r="D3421" s="139"/>
      <x:c r="E3421" s="139"/>
      <x:c r="F3421" s="139"/>
      <x:c r="G3421" s="139"/>
      <x:c r="H3421" s="139"/>
      <x:c r="I3421" s="266" t="n">
        <x:f>INT((ROW()-ROW($I$46))/((CARROT_CAP+1)*(MESCLUN_CAP+1)))</x:f>
        <x:v>5</x:v>
      </x:c>
      <x:c r="J3421" s="266" t="n">
        <x:f>MOD(INT((ROW()-ROW($I$46))/(MESCLUN_CAP+1)),CARROT_CAP+1)</x:f>
        <x:v>3</x:v>
      </x:c>
      <x:c r="K3421" s="266" t="n">
        <x:f>MOD(ROW()-ROW($I$46),MESCLUN_CAP+1)</x:f>
        <x:v>27</x:v>
      </x:c>
      <x:c r="L3421" s="266" t="n">
        <x:f>SUM(I3421:K3421)</x:f>
        <x:v>35</x:v>
      </x:c>
      <x:c r="M3421" s="267" t="n">
        <x:f>I3421*TOMATO_HOURS*WEEKS*(1+TOMATO_DIM)^I3421+J3421*CARROT_HOURS*WEEKS*(1+CARROT_DIM)^J3421+K3421*MESCLUN_HOURS*WEEKS*(1+MESCLUN_DIM)^K3421</x:f>
        <x:v>2520.84042059307</x:v>
      </x:c>
      <x:c r="N3421" s="267" t="n">
        <x:f>MAX(M3421-FARMER_HOURS,0)/TEMP_HOURS_PER_WORKER</x:f>
        <x:v>1.2505836254118543</x:v>
      </x:c>
      <x:c r="O3421" s="268" t="n">
        <x:f>I3421*TOMATO_PRICE+J3421*CARROT_PRICE+K3421*MESCLUN_PRICE</x:f>
        <x:v>123182</x:v>
      </x:c>
      <x:c r="P3421" s="268" t="n">
        <x:f>I3421*TOMATO_FERTILIZER+J3421*CARROT_FERTILIZER+K3421*MESCLUN_FERTILIZER</x:f>
        <x:v>29480</x:v>
      </x:c>
      <x:c r="Q3421" s="268" t="n">
        <x:f>MIN(M3421,FARMER_HOURS)*FARMER_RATE+MAX(M3421-FARMER_HOURS,0)*TEMP_RATE</x:f>
        <x:v>56264.59063529635</x:v>
      </x:c>
      <x:c r="R3421" s="268" t="n">
        <x:f>O3421-P3421-Q3421-FIXED_COST</x:f>
        <x:v>17437.40936470365</x:v>
      </x:c>
      <x:c r="S3421" s="139" t="str">
        <x:f>IF(AND(L3421&lt;=TOTAL_BED_CAP,N3421&lt;=TEMP_WORKER_CAP),"YES","NO")</x:f>
        <x:v>YES</x:v>
      </x:c>
      <x:c r="T3421" s="139" t="n">
        <x:f>IF(S3421="YES",R3421,-1E+99)</x:f>
        <x:v>17437.40936470365</x:v>
      </x:c>
    </x:row>
    <x:row r="3422">
      <x:c r="A3422" s="139"/>
      <x:c r="B3422" s="139"/>
      <x:c r="C3422" s="139"/>
      <x:c r="D3422" s="139"/>
      <x:c r="E3422" s="139"/>
      <x:c r="F3422" s="139"/>
      <x:c r="G3422" s="139"/>
      <x:c r="H3422" s="139"/>
      <x:c r="I3422" s="266" t="n">
        <x:f>INT((ROW()-ROW($I$46))/((CARROT_CAP+1)*(MESCLUN_CAP+1)))</x:f>
        <x:v>5</x:v>
      </x:c>
      <x:c r="J3422" s="266" t="n">
        <x:f>MOD(INT((ROW()-ROW($I$46))/(MESCLUN_CAP+1)),CARROT_CAP+1)</x:f>
        <x:v>3</x:v>
      </x:c>
      <x:c r="K3422" s="266" t="n">
        <x:f>MOD(ROW()-ROW($I$46),MESCLUN_CAP+1)</x:f>
        <x:v>28</x:v>
      </x:c>
      <x:c r="L3422" s="266" t="n">
        <x:f>SUM(I3422:K3422)</x:f>
        <x:v>36</x:v>
      </x:c>
      <x:c r="M3422" s="267" t="n">
        <x:f>I3422*TOMATO_HOURS*WEEKS*(1+TOMATO_DIM)^I3422+J3422*CARROT_HOURS*WEEKS*(1+CARROT_DIM)^J3422+K3422*MESCLUN_HOURS*WEEKS*(1+MESCLUN_DIM)^K3422</x:f>
        <x:v>2605.7999588102234</x:v>
      </x:c>
      <x:c r="N3422" s="267" t="n">
        <x:f>MAX(M3422-FARMER_HOURS,0)/TEMP_HOURS_PER_WORKER</x:f>
        <x:v>1.3095833047293217</x:v>
      </x:c>
      <x:c r="O3422" s="268" t="n">
        <x:f>I3422*TOMATO_PRICE+J3422*CARROT_PRICE+K3422*MESCLUN_PRICE</x:f>
        <x:v>125882</x:v>
      </x:c>
      <x:c r="P3422" s="268" t="n">
        <x:f>I3422*TOMATO_FERTILIZER+J3422*CARROT_FERTILIZER+K3422*MESCLUN_FERTILIZER</x:f>
        <x:v>30360</x:v>
      </x:c>
      <x:c r="Q3422" s="268" t="n">
        <x:f>MIN(M3422,FARMER_HOURS)*FARMER_RATE+MAX(M3422-FARMER_HOURS,0)*TEMP_RATE</x:f>
        <x:v>57739.58261823305</x:v>
      </x:c>
      <x:c r="R3422" s="268" t="n">
        <x:f>O3422-P3422-Q3422-FIXED_COST</x:f>
        <x:v>17782.41738176695</x:v>
      </x:c>
      <x:c r="S3422" s="139" t="str">
        <x:f>IF(AND(L3422&lt;=TOTAL_BED_CAP,N3422&lt;=TEMP_WORKER_CAP),"YES","NO")</x:f>
        <x:v>YES</x:v>
      </x:c>
      <x:c r="T3422" s="139" t="n">
        <x:f>IF(S3422="YES",R3422,-1E+99)</x:f>
        <x:v>17782.41738176695</x:v>
      </x:c>
    </x:row>
    <x:row r="3423">
      <x:c r="A3423" s="139"/>
      <x:c r="B3423" s="139"/>
      <x:c r="C3423" s="139"/>
      <x:c r="D3423" s="139"/>
      <x:c r="E3423" s="139"/>
      <x:c r="F3423" s="139"/>
      <x:c r="G3423" s="139"/>
      <x:c r="H3423" s="139"/>
      <x:c r="I3423" s="266" t="n">
        <x:f>INT((ROW()-ROW($I$46))/((CARROT_CAP+1)*(MESCLUN_CAP+1)))</x:f>
        <x:v>5</x:v>
      </x:c>
      <x:c r="J3423" s="266" t="n">
        <x:f>MOD(INT((ROW()-ROW($I$46))/(MESCLUN_CAP+1)),CARROT_CAP+1)</x:f>
        <x:v>3</x:v>
      </x:c>
      <x:c r="K3423" s="266" t="n">
        <x:f>MOD(ROW()-ROW($I$46),MESCLUN_CAP+1)</x:f>
        <x:v>29</x:v>
      </x:c>
      <x:c r="L3423" s="266" t="n">
        <x:f>SUM(I3423:K3423)</x:f>
        <x:v>37</x:v>
      </x:c>
      <x:c r="M3423" s="267" t="n">
        <x:f>I3423*TOMATO_HOURS*WEEKS*(1+TOMATO_DIM)^I3423+J3423*CARROT_HOURS*WEEKS*(1+CARROT_DIM)^J3423+K3423*MESCLUN_HOURS*WEEKS*(1+MESCLUN_DIM)^K3423</x:f>
        <x:v>2692.6179869258767</x:v>
      </x:c>
      <x:c r="N3423" s="267" t="n">
        <x:f>MAX(M3423-FARMER_HOURS,0)/TEMP_HOURS_PER_WORKER</x:f>
        <x:v>1.369873602031859</x:v>
      </x:c>
      <x:c r="O3423" s="268" t="n">
        <x:f>I3423*TOMATO_PRICE+J3423*CARROT_PRICE+K3423*MESCLUN_PRICE</x:f>
        <x:v>128582</x:v>
      </x:c>
      <x:c r="P3423" s="268" t="n">
        <x:f>I3423*TOMATO_FERTILIZER+J3423*CARROT_FERTILIZER+K3423*MESCLUN_FERTILIZER</x:f>
        <x:v>31240</x:v>
      </x:c>
      <x:c r="Q3423" s="268" t="n">
        <x:f>MIN(M3423,FARMER_HOURS)*FARMER_RATE+MAX(M3423-FARMER_HOURS,0)*TEMP_RATE</x:f>
        <x:v>59246.84005079647</x:v>
      </x:c>
      <x:c r="R3423" s="268" t="n">
        <x:f>O3423-P3423-Q3423-FIXED_COST</x:f>
        <x:v>18095.15994920353</x:v>
      </x:c>
      <x:c r="S3423" s="139" t="str">
        <x:f>IF(AND(L3423&lt;=TOTAL_BED_CAP,N3423&lt;=TEMP_WORKER_CAP),"YES","NO")</x:f>
        <x:v>YES</x:v>
      </x:c>
      <x:c r="T3423" s="139" t="n">
        <x:f>IF(S3423="YES",R3423,-1E+99)</x:f>
        <x:v>18095.15994920353</x:v>
      </x:c>
    </x:row>
    <x:row r="3424">
      <x:c r="A3424" s="139"/>
      <x:c r="B3424" s="139"/>
      <x:c r="C3424" s="139"/>
      <x:c r="D3424" s="139"/>
      <x:c r="E3424" s="139"/>
      <x:c r="F3424" s="139"/>
      <x:c r="G3424" s="139"/>
      <x:c r="H3424" s="139"/>
      <x:c r="I3424" s="266" t="n">
        <x:f>INT((ROW()-ROW($I$46))/((CARROT_CAP+1)*(MESCLUN_CAP+1)))</x:f>
        <x:v>5</x:v>
      </x:c>
      <x:c r="J3424" s="266" t="n">
        <x:f>MOD(INT((ROW()-ROW($I$46))/(MESCLUN_CAP+1)),CARROT_CAP+1)</x:f>
        <x:v>3</x:v>
      </x:c>
      <x:c r="K3424" s="266" t="n">
        <x:f>MOD(ROW()-ROW($I$46),MESCLUN_CAP+1)</x:f>
        <x:v>30</x:v>
      </x:c>
      <x:c r="L3424" s="266" t="n">
        <x:f>SUM(I3424:K3424)</x:f>
        <x:v>38</x:v>
      </x:c>
      <x:c r="M3424" s="267" t="n">
        <x:f>I3424*TOMATO_HOURS*WEEKS*(1+TOMATO_DIM)^I3424+J3424*CARROT_HOURS*WEEKS*(1+CARROT_DIM)^J3424+K3424*MESCLUN_HOURS*WEEKS*(1+MESCLUN_DIM)^K3424</x:f>
        <x:v>2781.327692259647</x:v>
      </x:c>
      <x:c r="N3424" s="267" t="n">
        <x:f>MAX(M3424-FARMER_HOURS,0)/TEMP_HOURS_PER_WORKER</x:f>
        <x:v>1.4314775640691992</x:v>
      </x:c>
      <x:c r="O3424" s="268" t="n">
        <x:f>I3424*TOMATO_PRICE+J3424*CARROT_PRICE+K3424*MESCLUN_PRICE</x:f>
        <x:v>131282</x:v>
      </x:c>
      <x:c r="P3424" s="268" t="n">
        <x:f>I3424*TOMATO_FERTILIZER+J3424*CARROT_FERTILIZER+K3424*MESCLUN_FERTILIZER</x:f>
        <x:v>32120</x:v>
      </x:c>
      <x:c r="Q3424" s="268" t="n">
        <x:f>MIN(M3424,FARMER_HOURS)*FARMER_RATE+MAX(M3424-FARMER_HOURS,0)*TEMP_RATE</x:f>
        <x:v>60786.93910172998</x:v>
      </x:c>
      <x:c r="R3424" s="268" t="n">
        <x:f>O3424-P3424-Q3424-FIXED_COST</x:f>
        <x:v>18375.06089827002</x:v>
      </x:c>
      <x:c r="S3424" s="139" t="str">
        <x:f>IF(AND(L3424&lt;=TOTAL_BED_CAP,N3424&lt;=TEMP_WORKER_CAP),"YES","NO")</x:f>
        <x:v>YES</x:v>
      </x:c>
      <x:c r="T3424" s="139" t="n">
        <x:f>IF(S3424="YES",R3424,-1E+99)</x:f>
        <x:v>18375.06089827002</x:v>
      </x:c>
    </x:row>
    <x:row r="3425">
      <x:c r="A3425" s="139"/>
      <x:c r="B3425" s="139"/>
      <x:c r="C3425" s="139"/>
      <x:c r="D3425" s="139"/>
      <x:c r="E3425" s="139"/>
      <x:c r="F3425" s="139"/>
      <x:c r="G3425" s="139"/>
      <x:c r="H3425" s="139"/>
      <x:c r="I3425" s="266" t="n">
        <x:f>INT((ROW()-ROW($I$46))/((CARROT_CAP+1)*(MESCLUN_CAP+1)))</x:f>
        <x:v>5</x:v>
      </x:c>
      <x:c r="J3425" s="266" t="n">
        <x:f>MOD(INT((ROW()-ROW($I$46))/(MESCLUN_CAP+1)),CARROT_CAP+1)</x:f>
        <x:v>4</x:v>
      </x:c>
      <x:c r="K3425" s="266" t="n">
        <x:f>MOD(ROW()-ROW($I$46),MESCLUN_CAP+1)</x:f>
        <x:v>0</x:v>
      </x:c>
      <x:c r="L3425" s="266" t="n">
        <x:f>SUM(I3425:K3425)</x:f>
        <x:v>9</x:v>
      </x:c>
      <x:c r="M3425" s="267" t="n">
        <x:f>I3425*TOMATO_HOURS*WEEKS*(1+TOMATO_DIM)^I3425+J3425*CARROT_HOURS*WEEKS*(1+CARROT_DIM)^J3425+K3425*MESCLUN_HOURS*WEEKS*(1+MESCLUN_DIM)^K3425</x:f>
        <x:v>857.1870468750002</x:v>
      </x:c>
      <x:c r="N3425" s="267" t="n">
        <x:f>MAX(M3425-FARMER_HOURS,0)/TEMP_HOURS_PER_WORKER</x:f>
        <x:v>0.09526878255208347</x:v>
      </x:c>
      <x:c r="O3425" s="268" t="n">
        <x:f>I3425*TOMATO_PRICE+J3425*CARROT_PRICE+K3425*MESCLUN_PRICE</x:f>
        <x:v>52376</x:v>
      </x:c>
      <x:c r="P3425" s="268" t="n">
        <x:f>I3425*TOMATO_FERTILIZER+J3425*CARROT_FERTILIZER+K3425*MESCLUN_FERTILIZER</x:f>
        <x:v>6160</x:v>
      </x:c>
      <x:c r="Q3425" s="268" t="n">
        <x:f>MIN(M3425,FARMER_HOURS)*FARMER_RATE+MAX(M3425-FARMER_HOURS,0)*TEMP_RATE</x:f>
        <x:v>27381.719563802086</x:v>
      </x:c>
      <x:c r="R3425" s="268" t="n">
        <x:f>O3425-P3425-Q3425-FIXED_COST</x:f>
        <x:v>-1165.7195638020858</x:v>
      </x:c>
      <x:c r="S3425" s="139" t="str">
        <x:f>IF(AND(L3425&lt;=TOTAL_BED_CAP,N3425&lt;=TEMP_WORKER_CAP),"YES","NO")</x:f>
        <x:v>YES</x:v>
      </x:c>
      <x:c r="T3425" s="139" t="n">
        <x:f>IF(S3425="YES",R3425,-1E+99)</x:f>
        <x:v>-1165.7195638020858</x:v>
      </x:c>
    </x:row>
    <x:row r="3426">
      <x:c r="A3426" s="139"/>
      <x:c r="B3426" s="139"/>
      <x:c r="C3426" s="139"/>
      <x:c r="D3426" s="139"/>
      <x:c r="E3426" s="139"/>
      <x:c r="F3426" s="139"/>
      <x:c r="G3426" s="139"/>
      <x:c r="H3426" s="139"/>
      <x:c r="I3426" s="266" t="n">
        <x:f>INT((ROW()-ROW($I$46))/((CARROT_CAP+1)*(MESCLUN_CAP+1)))</x:f>
        <x:v>5</x:v>
      </x:c>
      <x:c r="J3426" s="266" t="n">
        <x:f>MOD(INT((ROW()-ROW($I$46))/(MESCLUN_CAP+1)),CARROT_CAP+1)</x:f>
        <x:v>4</x:v>
      </x:c>
      <x:c r="K3426" s="266" t="n">
        <x:f>MOD(ROW()-ROW($I$46),MESCLUN_CAP+1)</x:f>
        <x:v>1</x:v>
      </x:c>
      <x:c r="L3426" s="266" t="n">
        <x:f>SUM(I3426:K3426)</x:f>
        <x:v>10</x:v>
      </x:c>
      <x:c r="M3426" s="267" t="n">
        <x:f>I3426*TOMATO_HOURS*WEEKS*(1+TOMATO_DIM)^I3426+J3426*CARROT_HOURS*WEEKS*(1+CARROT_DIM)^J3426+K3426*MESCLUN_HOURS*WEEKS*(1+MESCLUN_DIM)^K3426</x:f>
        <x:v>902.7495468750002</x:v>
      </x:c>
      <x:c r="N3426" s="267" t="n">
        <x:f>MAX(M3426-FARMER_HOURS,0)/TEMP_HOURS_PER_WORKER</x:f>
        <x:v>0.12690940755208346</x:v>
      </x:c>
      <x:c r="O3426" s="268" t="n">
        <x:f>I3426*TOMATO_PRICE+J3426*CARROT_PRICE+K3426*MESCLUN_PRICE</x:f>
        <x:v>55076</x:v>
      </x:c>
      <x:c r="P3426" s="268" t="n">
        <x:f>I3426*TOMATO_FERTILIZER+J3426*CARROT_FERTILIZER+K3426*MESCLUN_FERTILIZER</x:f>
        <x:v>7040</x:v>
      </x:c>
      <x:c r="Q3426" s="268" t="n">
        <x:f>MIN(M3426,FARMER_HOURS)*FARMER_RATE+MAX(M3426-FARMER_HOURS,0)*TEMP_RATE</x:f>
        <x:v>28172.735188802086</x:v>
      </x:c>
      <x:c r="R3426" s="268" t="n">
        <x:f>O3426-P3426-Q3426-FIXED_COST</x:f>
        <x:v>-136.73518880208576</x:v>
      </x:c>
      <x:c r="S3426" s="139" t="str">
        <x:f>IF(AND(L3426&lt;=TOTAL_BED_CAP,N3426&lt;=TEMP_WORKER_CAP),"YES","NO")</x:f>
        <x:v>YES</x:v>
      </x:c>
      <x:c r="T3426" s="139" t="n">
        <x:f>IF(S3426="YES",R3426,-1E+99)</x:f>
        <x:v>-136.73518880208576</x:v>
      </x:c>
    </x:row>
    <x:row r="3427">
      <x:c r="A3427" s="139"/>
      <x:c r="B3427" s="139"/>
      <x:c r="C3427" s="139"/>
      <x:c r="D3427" s="139"/>
      <x:c r="E3427" s="139"/>
      <x:c r="F3427" s="139"/>
      <x:c r="G3427" s="139"/>
      <x:c r="H3427" s="139"/>
      <x:c r="I3427" s="266" t="n">
        <x:f>INT((ROW()-ROW($I$46))/((CARROT_CAP+1)*(MESCLUN_CAP+1)))</x:f>
        <x:v>5</x:v>
      </x:c>
      <x:c r="J3427" s="266" t="n">
        <x:f>MOD(INT((ROW()-ROW($I$46))/(MESCLUN_CAP+1)),CARROT_CAP+1)</x:f>
        <x:v>4</x:v>
      </x:c>
      <x:c r="K3427" s="266" t="n">
        <x:f>MOD(ROW()-ROW($I$46),MESCLUN_CAP+1)</x:f>
        <x:v>2</x:v>
      </x:c>
      <x:c r="L3427" s="266" t="n">
        <x:f>SUM(I3427:K3427)</x:f>
        <x:v>11</x:v>
      </x:c>
      <x:c r="M3427" s="267" t="n">
        <x:f>I3427*TOMATO_HOURS*WEEKS*(1+TOMATO_DIM)^I3427+J3427*CARROT_HOURS*WEEKS*(1+CARROT_DIM)^J3427+K3427*MESCLUN_HOURS*WEEKS*(1+MESCLUN_DIM)^K3427</x:f>
        <x:v>949.4511093750002</x:v>
      </x:c>
      <x:c r="N3427" s="267" t="n">
        <x:f>MAX(M3427-FARMER_HOURS,0)/TEMP_HOURS_PER_WORKER</x:f>
        <x:v>0.15934104817708347</x:v>
      </x:c>
      <x:c r="O3427" s="268" t="n">
        <x:f>I3427*TOMATO_PRICE+J3427*CARROT_PRICE+K3427*MESCLUN_PRICE</x:f>
        <x:v>57776</x:v>
      </x:c>
      <x:c r="P3427" s="268" t="n">
        <x:f>I3427*TOMATO_FERTILIZER+J3427*CARROT_FERTILIZER+K3427*MESCLUN_FERTILIZER</x:f>
        <x:v>7920</x:v>
      </x:c>
      <x:c r="Q3427" s="268" t="n">
        <x:f>MIN(M3427,FARMER_HOURS)*FARMER_RATE+MAX(M3427-FARMER_HOURS,0)*TEMP_RATE</x:f>
        <x:v>28983.526204427086</x:v>
      </x:c>
      <x:c r="R3427" s="268" t="n">
        <x:f>O3427-P3427-Q3427-FIXED_COST</x:f>
        <x:v>872.4737955729142</x:v>
      </x:c>
      <x:c r="S3427" s="139" t="str">
        <x:f>IF(AND(L3427&lt;=TOTAL_BED_CAP,N3427&lt;=TEMP_WORKER_CAP),"YES","NO")</x:f>
        <x:v>YES</x:v>
      </x:c>
      <x:c r="T3427" s="139" t="n">
        <x:f>IF(S3427="YES",R3427,-1E+99)</x:f>
        <x:v>872.4737955729142</x:v>
      </x:c>
    </x:row>
    <x:row r="3428">
      <x:c r="A3428" s="139"/>
      <x:c r="B3428" s="139"/>
      <x:c r="C3428" s="139"/>
      <x:c r="D3428" s="139"/>
      <x:c r="E3428" s="139"/>
      <x:c r="F3428" s="139"/>
      <x:c r="G3428" s="139"/>
      <x:c r="H3428" s="139"/>
      <x:c r="I3428" s="266" t="n">
        <x:f>INT((ROW()-ROW($I$46))/((CARROT_CAP+1)*(MESCLUN_CAP+1)))</x:f>
        <x:v>5</x:v>
      </x:c>
      <x:c r="J3428" s="266" t="n">
        <x:f>MOD(INT((ROW()-ROW($I$46))/(MESCLUN_CAP+1)),CARROT_CAP+1)</x:f>
        <x:v>4</x:v>
      </x:c>
      <x:c r="K3428" s="266" t="n">
        <x:f>MOD(ROW()-ROW($I$46),MESCLUN_CAP+1)</x:f>
        <x:v>3</x:v>
      </x:c>
      <x:c r="L3428" s="266" t="n">
        <x:f>SUM(I3428:K3428)</x:f>
        <x:v>12</x:v>
      </x:c>
      <x:c r="M3428" s="267" t="n">
        <x:f>I3428*TOMATO_HOURS*WEEKS*(1+TOMATO_DIM)^I3428+J3428*CARROT_HOURS*WEEKS*(1+CARROT_DIM)^J3428+K3428*MESCLUN_HOURS*WEEKS*(1+MESCLUN_DIM)^K3428</x:f>
        <x:v>997.3130917968751</x:v>
      </x:c>
      <x:c r="N3428" s="267" t="n">
        <x:f>MAX(M3428-FARMER_HOURS,0)/TEMP_HOURS_PER_WORKER</x:f>
        <x:v>0.19257853597005217</x:v>
      </x:c>
      <x:c r="O3428" s="268" t="n">
        <x:f>I3428*TOMATO_PRICE+J3428*CARROT_PRICE+K3428*MESCLUN_PRICE</x:f>
        <x:v>60476</x:v>
      </x:c>
      <x:c r="P3428" s="268" t="n">
        <x:f>I3428*TOMATO_FERTILIZER+J3428*CARROT_FERTILIZER+K3428*MESCLUN_FERTILIZER</x:f>
        <x:v>8800</x:v>
      </x:c>
      <x:c r="Q3428" s="268" t="n">
        <x:f>MIN(M3428,FARMER_HOURS)*FARMER_RATE+MAX(M3428-FARMER_HOURS,0)*TEMP_RATE</x:f>
        <x:v>29814.463399251305</x:v>
      </x:c>
      <x:c r="R3428" s="268" t="n">
        <x:f>O3428-P3428-Q3428-FIXED_COST</x:f>
        <x:v>1861.5366007486955</x:v>
      </x:c>
      <x:c r="S3428" s="139" t="str">
        <x:f>IF(AND(L3428&lt;=TOTAL_BED_CAP,N3428&lt;=TEMP_WORKER_CAP),"YES","NO")</x:f>
        <x:v>YES</x:v>
      </x:c>
      <x:c r="T3428" s="139" t="n">
        <x:f>IF(S3428="YES",R3428,-1E+99)</x:f>
        <x:v>1861.5366007486955</x:v>
      </x:c>
    </x:row>
    <x:row r="3429">
      <x:c r="A3429" s="139"/>
      <x:c r="B3429" s="139"/>
      <x:c r="C3429" s="139"/>
      <x:c r="D3429" s="139"/>
      <x:c r="E3429" s="139"/>
      <x:c r="F3429" s="139"/>
      <x:c r="G3429" s="139"/>
      <x:c r="H3429" s="139"/>
      <x:c r="I3429" s="266" t="n">
        <x:f>INT((ROW()-ROW($I$46))/((CARROT_CAP+1)*(MESCLUN_CAP+1)))</x:f>
        <x:v>5</x:v>
      </x:c>
      <x:c r="J3429" s="266" t="n">
        <x:f>MOD(INT((ROW()-ROW($I$46))/(MESCLUN_CAP+1)),CARROT_CAP+1)</x:f>
        <x:v>4</x:v>
      </x:c>
      <x:c r="K3429" s="266" t="n">
        <x:f>MOD(ROW()-ROW($I$46),MESCLUN_CAP+1)</x:f>
        <x:v>4</x:v>
      </x:c>
      <x:c r="L3429" s="266" t="n">
        <x:f>SUM(I3429:K3429)</x:f>
        <x:v>13</x:v>
      </x:c>
      <x:c r="M3429" s="267" t="n">
        <x:f>I3429*TOMATO_HOURS*WEEKS*(1+TOMATO_DIM)^I3429+J3429*CARROT_HOURS*WEEKS*(1+CARROT_DIM)^J3429+K3429*MESCLUN_HOURS*WEEKS*(1+MESCLUN_DIM)^K3429</x:f>
        <x:v>1046.3572075195314</x:v>
      </x:c>
      <x:c r="N3429" s="267" t="n">
        <x:f>MAX(M3429-FARMER_HOURS,0)/TEMP_HOURS_PER_WORKER</x:f>
        <x:v>0.2266369496663412</x:v>
      </x:c>
      <x:c r="O3429" s="268" t="n">
        <x:f>I3429*TOMATO_PRICE+J3429*CARROT_PRICE+K3429*MESCLUN_PRICE</x:f>
        <x:v>63176</x:v>
      </x:c>
      <x:c r="P3429" s="268" t="n">
        <x:f>I3429*TOMATO_FERTILIZER+J3429*CARROT_FERTILIZER+K3429*MESCLUN_FERTILIZER</x:f>
        <x:v>9680</x:v>
      </x:c>
      <x:c r="Q3429" s="268" t="n">
        <x:f>MIN(M3429,FARMER_HOURS)*FARMER_RATE+MAX(M3429-FARMER_HOURS,0)*TEMP_RATE</x:f>
        <x:v>30665.92374165853</x:v>
      </x:c>
      <x:c r="R3429" s="268" t="n">
        <x:f>O3429-P3429-Q3429-FIXED_COST</x:f>
        <x:v>2830.076258341469</x:v>
      </x:c>
      <x:c r="S3429" s="139" t="str">
        <x:f>IF(AND(L3429&lt;=TOTAL_BED_CAP,N3429&lt;=TEMP_WORKER_CAP),"YES","NO")</x:f>
        <x:v>YES</x:v>
      </x:c>
      <x:c r="T3429" s="139" t="n">
        <x:f>IF(S3429="YES",R3429,-1E+99)</x:f>
        <x:v>2830.076258341469</x:v>
      </x:c>
    </x:row>
    <x:row r="3430">
      <x:c r="A3430" s="139"/>
      <x:c r="B3430" s="139"/>
      <x:c r="C3430" s="139"/>
      <x:c r="D3430" s="139"/>
      <x:c r="E3430" s="139"/>
      <x:c r="F3430" s="139"/>
      <x:c r="G3430" s="139"/>
      <x:c r="H3430" s="139"/>
      <x:c r="I3430" s="266" t="n">
        <x:f>INT((ROW()-ROW($I$46))/((CARROT_CAP+1)*(MESCLUN_CAP+1)))</x:f>
        <x:v>5</x:v>
      </x:c>
      <x:c r="J3430" s="266" t="n">
        <x:f>MOD(INT((ROW()-ROW($I$46))/(MESCLUN_CAP+1)),CARROT_CAP+1)</x:f>
        <x:v>4</x:v>
      </x:c>
      <x:c r="K3430" s="266" t="n">
        <x:f>MOD(ROW()-ROW($I$46),MESCLUN_CAP+1)</x:f>
        <x:v>5</x:v>
      </x:c>
      <x:c r="L3430" s="266" t="n">
        <x:f>SUM(I3430:K3430)</x:f>
        <x:v>14</x:v>
      </x:c>
      <x:c r="M3430" s="267" t="n">
        <x:f>I3430*TOMATO_HOURS*WEEKS*(1+TOMATO_DIM)^I3430+J3430*CARROT_HOURS*WEEKS*(1+CARROT_DIM)^J3430+K3430*MESCLUN_HOURS*WEEKS*(1+MESCLUN_DIM)^K3430</x:f>
        <x:v>1096.605531440735</x:v>
      </x:c>
      <x:c r="N3430" s="267" t="n">
        <x:f>MAX(M3430-FARMER_HOURS,0)/TEMP_HOURS_PER_WORKER</x:f>
        <x:v>0.2615316190560659</x:v>
      </x:c>
      <x:c r="O3430" s="268" t="n">
        <x:f>I3430*TOMATO_PRICE+J3430*CARROT_PRICE+K3430*MESCLUN_PRICE</x:f>
        <x:v>65876</x:v>
      </x:c>
      <x:c r="P3430" s="268" t="n">
        <x:f>I3430*TOMATO_FERTILIZER+J3430*CARROT_FERTILIZER+K3430*MESCLUN_FERTILIZER</x:f>
        <x:v>10560</x:v>
      </x:c>
      <x:c r="Q3430" s="268" t="n">
        <x:f>MIN(M3430,FARMER_HOURS)*FARMER_RATE+MAX(M3430-FARMER_HOURS,0)*TEMP_RATE</x:f>
        <x:v>31538.29047640165</x:v>
      </x:c>
      <x:c r="R3430" s="268" t="n">
        <x:f>O3430-P3430-Q3430-FIXED_COST</x:f>
        <x:v>3777.7095235983506</x:v>
      </x:c>
      <x:c r="S3430" s="139" t="str">
        <x:f>IF(AND(L3430&lt;=TOTAL_BED_CAP,N3430&lt;=TEMP_WORKER_CAP),"YES","NO")</x:f>
        <x:v>YES</x:v>
      </x:c>
      <x:c r="T3430" s="139" t="n">
        <x:f>IF(S3430="YES",R3430,-1E+99)</x:f>
        <x:v>3777.7095235983506</x:v>
      </x:c>
    </x:row>
    <x:row r="3431">
      <x:c r="A3431" s="139"/>
      <x:c r="B3431" s="139"/>
      <x:c r="C3431" s="139"/>
      <x:c r="D3431" s="139"/>
      <x:c r="E3431" s="139"/>
      <x:c r="F3431" s="139"/>
      <x:c r="G3431" s="139"/>
      <x:c r="H3431" s="139"/>
      <x:c r="I3431" s="266" t="n">
        <x:f>INT((ROW()-ROW($I$46))/((CARROT_CAP+1)*(MESCLUN_CAP+1)))</x:f>
        <x:v>5</x:v>
      </x:c>
      <x:c r="J3431" s="266" t="n">
        <x:f>MOD(INT((ROW()-ROW($I$46))/(MESCLUN_CAP+1)),CARROT_CAP+1)</x:f>
        <x:v>4</x:v>
      </x:c>
      <x:c r="K3431" s="266" t="n">
        <x:f>MOD(ROW()-ROW($I$46),MESCLUN_CAP+1)</x:f>
        <x:v>6</x:v>
      </x:c>
      <x:c r="L3431" s="266" t="n">
        <x:f>SUM(I3431:K3431)</x:f>
        <x:v>15</x:v>
      </x:c>
      <x:c r="M3431" s="267" t="n">
        <x:f>I3431*TOMATO_HOURS*WEEKS*(1+TOMATO_DIM)^I3431+J3431*CARROT_HOURS*WEEKS*(1+CARROT_DIM)^J3431+K3431*MESCLUN_HOURS*WEEKS*(1+MESCLUN_DIM)^K3431</x:f>
        <x:v>1148.080505622368</x:v>
      </x:c>
      <x:c r="N3431" s="267" t="n">
        <x:f>MAX(M3431-FARMER_HOURS,0)/TEMP_HOURS_PER_WORKER</x:f>
        <x:v>0.29727812890442223</x:v>
      </x:c>
      <x:c r="O3431" s="268" t="n">
        <x:f>I3431*TOMATO_PRICE+J3431*CARROT_PRICE+K3431*MESCLUN_PRICE</x:f>
        <x:v>68576</x:v>
      </x:c>
      <x:c r="P3431" s="268" t="n">
        <x:f>I3431*TOMATO_FERTILIZER+J3431*CARROT_FERTILIZER+K3431*MESCLUN_FERTILIZER</x:f>
        <x:v>11440</x:v>
      </x:c>
      <x:c r="Q3431" s="268" t="n">
        <x:f>MIN(M3431,FARMER_HOURS)*FARMER_RATE+MAX(M3431-FARMER_HOURS,0)*TEMP_RATE</x:f>
        <x:v>32431.953222610555</x:v>
      </x:c>
      <x:c r="R3431" s="268" t="n">
        <x:f>O3431-P3431-Q3431-FIXED_COST</x:f>
        <x:v>4704.046777389445</x:v>
      </x:c>
      <x:c r="S3431" s="139" t="str">
        <x:f>IF(AND(L3431&lt;=TOTAL_BED_CAP,N3431&lt;=TEMP_WORKER_CAP),"YES","NO")</x:f>
        <x:v>YES</x:v>
      </x:c>
      <x:c r="T3431" s="139" t="n">
        <x:f>IF(S3431="YES",R3431,-1E+99)</x:f>
        <x:v>4704.046777389445</x:v>
      </x:c>
    </x:row>
    <x:row r="3432">
      <x:c r="A3432" s="139"/>
      <x:c r="B3432" s="139"/>
      <x:c r="C3432" s="139"/>
      <x:c r="D3432" s="139"/>
      <x:c r="E3432" s="139"/>
      <x:c r="F3432" s="139"/>
      <x:c r="G3432" s="139"/>
      <x:c r="H3432" s="139"/>
      <x:c r="I3432" s="266" t="n">
        <x:f>INT((ROW()-ROW($I$46))/((CARROT_CAP+1)*(MESCLUN_CAP+1)))</x:f>
        <x:v>5</x:v>
      </x:c>
      <x:c r="J3432" s="266" t="n">
        <x:f>MOD(INT((ROW()-ROW($I$46))/(MESCLUN_CAP+1)),CARROT_CAP+1)</x:f>
        <x:v>4</x:v>
      </x:c>
      <x:c r="K3432" s="266" t="n">
        <x:f>MOD(ROW()-ROW($I$46),MESCLUN_CAP+1)</x:f>
        <x:v>7</x:v>
      </x:c>
      <x:c r="L3432" s="266" t="n">
        <x:f>SUM(I3432:K3432)</x:f>
        <x:v>16</x:v>
      </x:c>
      <x:c r="M3432" s="267" t="n">
        <x:f>I3432*TOMATO_HOURS*WEEKS*(1+TOMATO_DIM)^I3432+J3432*CARROT_HOURS*WEEKS*(1+CARROT_DIM)^J3432+K3432*MESCLUN_HOURS*WEEKS*(1+MESCLUN_DIM)^K3432</x:f>
        <x:v>1200.8049450203284</x:v>
      </x:c>
      <x:c r="N3432" s="267" t="n">
        <x:f>MAX(M3432-FARMER_HOURS,0)/TEMP_HOURS_PER_WORKER</x:f>
        <x:v>0.33389232293078364</x:v>
      </x:c>
      <x:c r="O3432" s="268" t="n">
        <x:f>I3432*TOMATO_PRICE+J3432*CARROT_PRICE+K3432*MESCLUN_PRICE</x:f>
        <x:v>71276</x:v>
      </x:c>
      <x:c r="P3432" s="268" t="n">
        <x:f>I3432*TOMATO_FERTILIZER+J3432*CARROT_FERTILIZER+K3432*MESCLUN_FERTILIZER</x:f>
        <x:v>12320</x:v>
      </x:c>
      <x:c r="Q3432" s="268" t="n">
        <x:f>MIN(M3432,FARMER_HOURS)*FARMER_RATE+MAX(M3432-FARMER_HOURS,0)*TEMP_RATE</x:f>
        <x:v>33347.30807326959</x:v>
      </x:c>
      <x:c r="R3432" s="268" t="n">
        <x:f>O3432-P3432-Q3432-FIXED_COST</x:f>
        <x:v>5608.691926730411</x:v>
      </x:c>
      <x:c r="S3432" s="139" t="str">
        <x:f>IF(AND(L3432&lt;=TOTAL_BED_CAP,N3432&lt;=TEMP_WORKER_CAP),"YES","NO")</x:f>
        <x:v>YES</x:v>
      </x:c>
      <x:c r="T3432" s="139" t="n">
        <x:f>IF(S3432="YES",R3432,-1E+99)</x:f>
        <x:v>5608.691926730411</x:v>
      </x:c>
    </x:row>
    <x:row r="3433">
      <x:c r="A3433" s="139"/>
      <x:c r="B3433" s="139"/>
      <x:c r="C3433" s="139"/>
      <x:c r="D3433" s="139"/>
      <x:c r="E3433" s="139"/>
      <x:c r="F3433" s="139"/>
      <x:c r="G3433" s="139"/>
      <x:c r="H3433" s="139"/>
      <x:c r="I3433" s="266" t="n">
        <x:f>INT((ROW()-ROW($I$46))/((CARROT_CAP+1)*(MESCLUN_CAP+1)))</x:f>
        <x:v>5</x:v>
      </x:c>
      <x:c r="J3433" s="266" t="n">
        <x:f>MOD(INT((ROW()-ROW($I$46))/(MESCLUN_CAP+1)),CARROT_CAP+1)</x:f>
        <x:v>4</x:v>
      </x:c>
      <x:c r="K3433" s="266" t="n">
        <x:f>MOD(ROW()-ROW($I$46),MESCLUN_CAP+1)</x:f>
        <x:v>8</x:v>
      </x:c>
      <x:c r="L3433" s="266" t="n">
        <x:f>SUM(I3433:K3433)</x:f>
        <x:v>17</x:v>
      </x:c>
      <x:c r="M3433" s="267" t="n">
        <x:f>I3433*TOMATO_HOURS*WEEKS*(1+TOMATO_DIM)^I3433+J3433*CARROT_HOURS*WEEKS*(1+CARROT_DIM)^J3433+K3433*MESCLUN_HOURS*WEEKS*(1+MESCLUN_DIM)^K3433</x:f>
        <x:v>1254.8020433003085</x:v>
      </x:c>
      <x:c r="N3433" s="267" t="n">
        <x:f>MAX(M3433-FARMER_HOURS,0)/TEMP_HOURS_PER_WORKER</x:f>
        <x:v>0.37139030784743643</x:v>
      </x:c>
      <x:c r="O3433" s="268" t="n">
        <x:f>I3433*TOMATO_PRICE+J3433*CARROT_PRICE+K3433*MESCLUN_PRICE</x:f>
        <x:v>73976</x:v>
      </x:c>
      <x:c r="P3433" s="268" t="n">
        <x:f>I3433*TOMATO_FERTILIZER+J3433*CARROT_FERTILIZER+K3433*MESCLUN_FERTILIZER</x:f>
        <x:v>13200</x:v>
      </x:c>
      <x:c r="Q3433" s="268" t="n">
        <x:f>MIN(M3433,FARMER_HOURS)*FARMER_RATE+MAX(M3433-FARMER_HOURS,0)*TEMP_RATE</x:f>
        <x:v>34284.75769618591</x:v>
      </x:c>
      <x:c r="R3433" s="268" t="n">
        <x:f>O3433-P3433-Q3433-FIXED_COST</x:f>
        <x:v>6491.242303814091</x:v>
      </x:c>
      <x:c r="S3433" s="139" t="str">
        <x:f>IF(AND(L3433&lt;=TOTAL_BED_CAP,N3433&lt;=TEMP_WORKER_CAP),"YES","NO")</x:f>
        <x:v>YES</x:v>
      </x:c>
      <x:c r="T3433" s="139" t="n">
        <x:f>IF(S3433="YES",R3433,-1E+99)</x:f>
        <x:v>6491.242303814091</x:v>
      </x:c>
    </x:row>
    <x:row r="3434">
      <x:c r="A3434" s="139"/>
      <x:c r="B3434" s="139"/>
      <x:c r="C3434" s="139"/>
      <x:c r="D3434" s="139"/>
      <x:c r="E3434" s="139"/>
      <x:c r="F3434" s="139"/>
      <x:c r="G3434" s="139"/>
      <x:c r="H3434" s="139"/>
      <x:c r="I3434" s="266" t="n">
        <x:f>INT((ROW()-ROW($I$46))/((CARROT_CAP+1)*(MESCLUN_CAP+1)))</x:f>
        <x:v>5</x:v>
      </x:c>
      <x:c r="J3434" s="266" t="n">
        <x:f>MOD(INT((ROW()-ROW($I$46))/(MESCLUN_CAP+1)),CARROT_CAP+1)</x:f>
        <x:v>4</x:v>
      </x:c>
      <x:c r="K3434" s="266" t="n">
        <x:f>MOD(ROW()-ROW($I$46),MESCLUN_CAP+1)</x:f>
        <x:v>9</x:v>
      </x:c>
      <x:c r="L3434" s="266" t="n">
        <x:f>SUM(I3434:K3434)</x:f>
        <x:v>18</x:v>
      </x:c>
      <x:c r="M3434" s="267" t="n">
        <x:f>I3434*TOMATO_HOURS*WEEKS*(1+TOMATO_DIM)^I3434+J3434*CARROT_HOURS*WEEKS*(1+CARROT_DIM)^J3434+K3434*MESCLUN_HOURS*WEEKS*(1+MESCLUN_DIM)^K3434</x:f>
        <x:v>1310.095378740703</x:v>
      </x:c>
      <x:c r="N3434" s="267" t="n">
        <x:f>MAX(M3434-FARMER_HOURS,0)/TEMP_HOURS_PER_WORKER</x:f>
        <x:v>0.4097884574588215</x:v>
      </x:c>
      <x:c r="O3434" s="268" t="n">
        <x:f>I3434*TOMATO_PRICE+J3434*CARROT_PRICE+K3434*MESCLUN_PRICE</x:f>
        <x:v>76676</x:v>
      </x:c>
      <x:c r="P3434" s="268" t="n">
        <x:f>I3434*TOMATO_FERTILIZER+J3434*CARROT_FERTILIZER+K3434*MESCLUN_FERTILIZER</x:f>
        <x:v>14080</x:v>
      </x:c>
      <x:c r="Q3434" s="268" t="n">
        <x:f>MIN(M3434,FARMER_HOURS)*FARMER_RATE+MAX(M3434-FARMER_HOURS,0)*TEMP_RATE</x:f>
        <x:v>35244.711436470534</x:v>
      </x:c>
      <x:c r="R3434" s="268" t="n">
        <x:f>O3434-P3434-Q3434-FIXED_COST</x:f>
        <x:v>7351.288563529466</x:v>
      </x:c>
      <x:c r="S3434" s="139" t="str">
        <x:f>IF(AND(L3434&lt;=TOTAL_BED_CAP,N3434&lt;=TEMP_WORKER_CAP),"YES","NO")</x:f>
        <x:v>YES</x:v>
      </x:c>
      <x:c r="T3434" s="139" t="n">
        <x:f>IF(S3434="YES",R3434,-1E+99)</x:f>
        <x:v>7351.288563529466</x:v>
      </x:c>
    </x:row>
    <x:row r="3435">
      <x:c r="A3435" s="139"/>
      <x:c r="B3435" s="139"/>
      <x:c r="C3435" s="139"/>
      <x:c r="D3435" s="139"/>
      <x:c r="E3435" s="139"/>
      <x:c r="F3435" s="139"/>
      <x:c r="G3435" s="139"/>
      <x:c r="H3435" s="139"/>
      <x:c r="I3435" s="266" t="n">
        <x:f>INT((ROW()-ROW($I$46))/((CARROT_CAP+1)*(MESCLUN_CAP+1)))</x:f>
        <x:v>5</x:v>
      </x:c>
      <x:c r="J3435" s="266" t="n">
        <x:f>MOD(INT((ROW()-ROW($I$46))/(MESCLUN_CAP+1)),CARROT_CAP+1)</x:f>
        <x:v>4</x:v>
      </x:c>
      <x:c r="K3435" s="266" t="n">
        <x:f>MOD(ROW()-ROW($I$46),MESCLUN_CAP+1)</x:f>
        <x:v>10</x:v>
      </x:c>
      <x:c r="L3435" s="266" t="n">
        <x:f>SUM(I3435:K3435)</x:f>
        <x:v>19</x:v>
      </x:c>
      <x:c r="M3435" s="267" t="n">
        <x:f>I3435*TOMATO_HOURS*WEEKS*(1+TOMATO_DIM)^I3435+J3435*CARROT_HOURS*WEEKS*(1+CARROT_DIM)^J3435+K3435*MESCLUN_HOURS*WEEKS*(1+MESCLUN_DIM)^K3435</x:f>
        <x:v>1366.7089202239158</x:v>
      </x:c>
      <x:c r="N3435" s="267" t="n">
        <x:f>MAX(M3435-FARMER_HOURS,0)/TEMP_HOURS_PER_WORKER</x:f>
        <x:v>0.44910341682216376</x:v>
      </x:c>
      <x:c r="O3435" s="268" t="n">
        <x:f>I3435*TOMATO_PRICE+J3435*CARROT_PRICE+K3435*MESCLUN_PRICE</x:f>
        <x:v>79376</x:v>
      </x:c>
      <x:c r="P3435" s="268" t="n">
        <x:f>I3435*TOMATO_FERTILIZER+J3435*CARROT_FERTILIZER+K3435*MESCLUN_FERTILIZER</x:f>
        <x:v>14960</x:v>
      </x:c>
      <x:c r="Q3435" s="268" t="n">
        <x:f>MIN(M3435,FARMER_HOURS)*FARMER_RATE+MAX(M3435-FARMER_HOURS,0)*TEMP_RATE</x:f>
        <x:v>36227.585420554096</x:v>
      </x:c>
      <x:c r="R3435" s="268" t="n">
        <x:f>O3435-P3435-Q3435-FIXED_COST</x:f>
        <x:v>8188.414579445904</x:v>
      </x:c>
      <x:c r="S3435" s="139" t="str">
        <x:f>IF(AND(L3435&lt;=TOTAL_BED_CAP,N3435&lt;=TEMP_WORKER_CAP),"YES","NO")</x:f>
        <x:v>YES</x:v>
      </x:c>
      <x:c r="T3435" s="139" t="n">
        <x:f>IF(S3435="YES",R3435,-1E+99)</x:f>
        <x:v>8188.414579445904</x:v>
      </x:c>
    </x:row>
    <x:row r="3436">
      <x:c r="A3436" s="139"/>
      <x:c r="B3436" s="139"/>
      <x:c r="C3436" s="139"/>
      <x:c r="D3436" s="139"/>
      <x:c r="E3436" s="139"/>
      <x:c r="F3436" s="139"/>
      <x:c r="G3436" s="139"/>
      <x:c r="H3436" s="139"/>
      <x:c r="I3436" s="266" t="n">
        <x:f>INT((ROW()-ROW($I$46))/((CARROT_CAP+1)*(MESCLUN_CAP+1)))</x:f>
        <x:v>5</x:v>
      </x:c>
      <x:c r="J3436" s="266" t="n">
        <x:f>MOD(INT((ROW()-ROW($I$46))/(MESCLUN_CAP+1)),CARROT_CAP+1)</x:f>
        <x:v>4</x:v>
      </x:c>
      <x:c r="K3436" s="266" t="n">
        <x:f>MOD(ROW()-ROW($I$46),MESCLUN_CAP+1)</x:f>
        <x:v>11</x:v>
      </x:c>
      <x:c r="L3436" s="266" t="n">
        <x:f>SUM(I3436:K3436)</x:f>
        <x:v>20</x:v>
      </x:c>
      <x:c r="M3436" s="267" t="n">
        <x:f>I3436*TOMATO_HOURS*WEEKS*(1+TOMATO_DIM)^I3436+J3436*CARROT_HOURS*WEEKS*(1+CARROT_DIM)^J3436+K3436*MESCLUN_HOURS*WEEKS*(1+MESCLUN_DIM)^K3436</x:f>
        <x:v>1424.6670333173547</x:v>
      </x:c>
      <x:c r="N3436" s="267" t="n">
        <x:f>MAX(M3436-FARMER_HOURS,0)/TEMP_HOURS_PER_WORKER</x:f>
        <x:v>0.48935210647038524</x:v>
      </x:c>
      <x:c r="O3436" s="268" t="n">
        <x:f>I3436*TOMATO_PRICE+J3436*CARROT_PRICE+K3436*MESCLUN_PRICE</x:f>
        <x:v>82076</x:v>
      </x:c>
      <x:c r="P3436" s="268" t="n">
        <x:f>I3436*TOMATO_FERTILIZER+J3436*CARROT_FERTILIZER+K3436*MESCLUN_FERTILIZER</x:f>
        <x:v>15840</x:v>
      </x:c>
      <x:c r="Q3436" s="268" t="n">
        <x:f>MIN(M3436,FARMER_HOURS)*FARMER_RATE+MAX(M3436-FARMER_HOURS,0)*TEMP_RATE</x:f>
        <x:v>37233.80266175963</x:v>
      </x:c>
      <x:c r="R3436" s="268" t="n">
        <x:f>O3436-P3436-Q3436-FIXED_COST</x:f>
        <x:v>9002.197338240367</x:v>
      </x:c>
      <x:c r="S3436" s="139" t="str">
        <x:f>IF(AND(L3436&lt;=TOTAL_BED_CAP,N3436&lt;=TEMP_WORKER_CAP),"YES","NO")</x:f>
        <x:v>YES</x:v>
      </x:c>
      <x:c r="T3436" s="139" t="n">
        <x:f>IF(S3436="YES",R3436,-1E+99)</x:f>
        <x:v>9002.197338240367</x:v>
      </x:c>
    </x:row>
    <x:row r="3437">
      <x:c r="A3437" s="139"/>
      <x:c r="B3437" s="139"/>
      <x:c r="C3437" s="139"/>
      <x:c r="D3437" s="139"/>
      <x:c r="E3437" s="139"/>
      <x:c r="F3437" s="139"/>
      <x:c r="G3437" s="139"/>
      <x:c r="H3437" s="139"/>
      <x:c r="I3437" s="266" t="n">
        <x:f>INT((ROW()-ROW($I$46))/((CARROT_CAP+1)*(MESCLUN_CAP+1)))</x:f>
        <x:v>5</x:v>
      </x:c>
      <x:c r="J3437" s="266" t="n">
        <x:f>MOD(INT((ROW()-ROW($I$46))/(MESCLUN_CAP+1)),CARROT_CAP+1)</x:f>
        <x:v>4</x:v>
      </x:c>
      <x:c r="K3437" s="266" t="n">
        <x:f>MOD(ROW()-ROW($I$46),MESCLUN_CAP+1)</x:f>
        <x:v>12</x:v>
      </x:c>
      <x:c r="L3437" s="266" t="n">
        <x:f>SUM(I3437:K3437)</x:f>
        <x:v>21</x:v>
      </x:c>
      <x:c r="M3437" s="267" t="n">
        <x:f>I3437*TOMATO_HOURS*WEEKS*(1+TOMATO_DIM)^I3437+J3437*CARROT_HOURS*WEEKS*(1+CARROT_DIM)^J3437+K3437*MESCLUN_HOURS*WEEKS*(1+MESCLUN_DIM)^K3437</x:f>
        <x:v>1483.9944864454192</x:v>
      </x:c>
      <x:c r="N3437" s="267" t="n">
        <x:f>MAX(M3437-FARMER_HOURS,0)/TEMP_HOURS_PER_WORKER</x:f>
        <x:v>0.5305517266982077</x:v>
      </x:c>
      <x:c r="O3437" s="268" t="n">
        <x:f>I3437*TOMATO_PRICE+J3437*CARROT_PRICE+K3437*MESCLUN_PRICE</x:f>
        <x:v>84776</x:v>
      </x:c>
      <x:c r="P3437" s="268" t="n">
        <x:f>I3437*TOMATO_FERTILIZER+J3437*CARROT_FERTILIZER+K3437*MESCLUN_FERTILIZER</x:f>
        <x:v>16720</x:v>
      </x:c>
      <x:c r="Q3437" s="268" t="n">
        <x:f>MIN(M3437,FARMER_HOURS)*FARMER_RATE+MAX(M3437-FARMER_HOURS,0)*TEMP_RATE</x:f>
        <x:v>38263.793167455195</x:v>
      </x:c>
      <x:c r="R3437" s="268" t="n">
        <x:f>O3437-P3437-Q3437-FIXED_COST</x:f>
        <x:v>9792.206832544805</x:v>
      </x:c>
      <x:c r="S3437" s="139" t="str">
        <x:f>IF(AND(L3437&lt;=TOTAL_BED_CAP,N3437&lt;=TEMP_WORKER_CAP),"YES","NO")</x:f>
        <x:v>YES</x:v>
      </x:c>
      <x:c r="T3437" s="139" t="n">
        <x:f>IF(S3437="YES",R3437,-1E+99)</x:f>
        <x:v>9792.206832544805</x:v>
      </x:c>
    </x:row>
    <x:row r="3438">
      <x:c r="A3438" s="139"/>
      <x:c r="B3438" s="139"/>
      <x:c r="C3438" s="139"/>
      <x:c r="D3438" s="139"/>
      <x:c r="E3438" s="139"/>
      <x:c r="F3438" s="139"/>
      <x:c r="G3438" s="139"/>
      <x:c r="H3438" s="139"/>
      <x:c r="I3438" s="266" t="n">
        <x:f>INT((ROW()-ROW($I$46))/((CARROT_CAP+1)*(MESCLUN_CAP+1)))</x:f>
        <x:v>5</x:v>
      </x:c>
      <x:c r="J3438" s="266" t="n">
        <x:f>MOD(INT((ROW()-ROW($I$46))/(MESCLUN_CAP+1)),CARROT_CAP+1)</x:f>
        <x:v>4</x:v>
      </x:c>
      <x:c r="K3438" s="266" t="n">
        <x:f>MOD(ROW()-ROW($I$46),MESCLUN_CAP+1)</x:f>
        <x:v>13</x:v>
      </x:c>
      <x:c r="L3438" s="266" t="n">
        <x:f>SUM(I3438:K3438)</x:f>
        <x:v>22</x:v>
      </x:c>
      <x:c r="M3438" s="267" t="n">
        <x:f>I3438*TOMATO_HOURS*WEEKS*(1+TOMATO_DIM)^I3438+J3438*CARROT_HOURS*WEEKS*(1+CARROT_DIM)^J3438+K3438*MESCLUN_HOURS*WEEKS*(1+MESCLUN_DIM)^K3438</x:f>
        <x:v>1544.7164571538035</x:v>
      </x:c>
      <x:c r="N3438" s="267" t="n">
        <x:f>MAX(M3438-FARMER_HOURS,0)/TEMP_HOURS_PER_WORKER</x:f>
        <x:v>0.5727197619123635</x:v>
      </x:c>
      <x:c r="O3438" s="268" t="n">
        <x:f>I3438*TOMATO_PRICE+J3438*CARROT_PRICE+K3438*MESCLUN_PRICE</x:f>
        <x:v>87476</x:v>
      </x:c>
      <x:c r="P3438" s="268" t="n">
        <x:f>I3438*TOMATO_FERTILIZER+J3438*CARROT_FERTILIZER+K3438*MESCLUN_FERTILIZER</x:f>
        <x:v>17600</x:v>
      </x:c>
      <x:c r="Q3438" s="268" t="n">
        <x:f>MIN(M3438,FARMER_HOURS)*FARMER_RATE+MAX(M3438-FARMER_HOURS,0)*TEMP_RATE</x:f>
        <x:v>39317.99404780909</x:v>
      </x:c>
      <x:c r="R3438" s="268" t="n">
        <x:f>O3438-P3438-Q3438-FIXED_COST</x:f>
        <x:v>10558.005952190913</x:v>
      </x:c>
      <x:c r="S3438" s="139" t="str">
        <x:f>IF(AND(L3438&lt;=TOTAL_BED_CAP,N3438&lt;=TEMP_WORKER_CAP),"YES","NO")</x:f>
        <x:v>YES</x:v>
      </x:c>
      <x:c r="T3438" s="139" t="n">
        <x:f>IF(S3438="YES",R3438,-1E+99)</x:f>
        <x:v>10558.005952190913</x:v>
      </x:c>
    </x:row>
    <x:row r="3439">
      <x:c r="A3439" s="139"/>
      <x:c r="B3439" s="139"/>
      <x:c r="C3439" s="139"/>
      <x:c r="D3439" s="139"/>
      <x:c r="E3439" s="139"/>
      <x:c r="F3439" s="139"/>
      <x:c r="G3439" s="139"/>
      <x:c r="H3439" s="139"/>
      <x:c r="I3439" s="266" t="n">
        <x:f>INT((ROW()-ROW($I$46))/((CARROT_CAP+1)*(MESCLUN_CAP+1)))</x:f>
        <x:v>5</x:v>
      </x:c>
      <x:c r="J3439" s="266" t="n">
        <x:f>MOD(INT((ROW()-ROW($I$46))/(MESCLUN_CAP+1)),CARROT_CAP+1)</x:f>
        <x:v>4</x:v>
      </x:c>
      <x:c r="K3439" s="266" t="n">
        <x:f>MOD(ROW()-ROW($I$46),MESCLUN_CAP+1)</x:f>
        <x:v>14</x:v>
      </x:c>
      <x:c r="L3439" s="266" t="n">
        <x:f>SUM(I3439:K3439)</x:f>
        <x:v>23</x:v>
      </x:c>
      <x:c r="M3439" s="267" t="n">
        <x:f>I3439*TOMATO_HOURS*WEEKS*(1+TOMATO_DIM)^I3439+J3439*CARROT_HOURS*WEEKS*(1+CARROT_DIM)^J3439+K3439*MESCLUN_HOURS*WEEKS*(1+MESCLUN_DIM)^K3439</x:f>
        <x:v>1606.8585384674645</x:v>
      </x:c>
      <x:c r="N3439" s="267" t="n">
        <x:f>MAX(M3439-FARMER_HOURS,0)/TEMP_HOURS_PER_WORKER</x:f>
        <x:v>0.6158739850468504</x:v>
      </x:c>
      <x:c r="O3439" s="268" t="n">
        <x:f>I3439*TOMATO_PRICE+J3439*CARROT_PRICE+K3439*MESCLUN_PRICE</x:f>
        <x:v>90176</x:v>
      </x:c>
      <x:c r="P3439" s="268" t="n">
        <x:f>I3439*TOMATO_FERTILIZER+J3439*CARROT_FERTILIZER+K3439*MESCLUN_FERTILIZER</x:f>
        <x:v>18480</x:v>
      </x:c>
      <x:c r="Q3439" s="268" t="n">
        <x:f>MIN(M3439,FARMER_HOURS)*FARMER_RATE+MAX(M3439-FARMER_HOURS,0)*TEMP_RATE</x:f>
        <x:v>40396.84962617126</x:v>
      </x:c>
      <x:c r="R3439" s="268" t="n">
        <x:f>O3439-P3439-Q3439-FIXED_COST</x:f>
        <x:v>11299.150373828743</x:v>
      </x:c>
      <x:c r="S3439" s="139" t="str">
        <x:f>IF(AND(L3439&lt;=TOTAL_BED_CAP,N3439&lt;=TEMP_WORKER_CAP),"YES","NO")</x:f>
        <x:v>YES</x:v>
      </x:c>
      <x:c r="T3439" s="139" t="n">
        <x:f>IF(S3439="YES",R3439,-1E+99)</x:f>
        <x:v>11299.150373828743</x:v>
      </x:c>
    </x:row>
    <x:row r="3440">
      <x:c r="A3440" s="139"/>
      <x:c r="B3440" s="139"/>
      <x:c r="C3440" s="139"/>
      <x:c r="D3440" s="139"/>
      <x:c r="E3440" s="139"/>
      <x:c r="F3440" s="139"/>
      <x:c r="G3440" s="139"/>
      <x:c r="H3440" s="139"/>
      <x:c r="I3440" s="266" t="n">
        <x:f>INT((ROW()-ROW($I$46))/((CARROT_CAP+1)*(MESCLUN_CAP+1)))</x:f>
        <x:v>5</x:v>
      </x:c>
      <x:c r="J3440" s="266" t="n">
        <x:f>MOD(INT((ROW()-ROW($I$46))/(MESCLUN_CAP+1)),CARROT_CAP+1)</x:f>
        <x:v>4</x:v>
      </x:c>
      <x:c r="K3440" s="266" t="n">
        <x:f>MOD(ROW()-ROW($I$46),MESCLUN_CAP+1)</x:f>
        <x:v>15</x:v>
      </x:c>
      <x:c r="L3440" s="266" t="n">
        <x:f>SUM(I3440:K3440)</x:f>
        <x:v>24</x:v>
      </x:c>
      <x:c r="M3440" s="267" t="n">
        <x:f>I3440*TOMATO_HOURS*WEEKS*(1+TOMATO_DIM)^I3440+J3440*CARROT_HOURS*WEEKS*(1+CARROT_DIM)^J3440+K3440*MESCLUN_HOURS*WEEKS*(1+MESCLUN_DIM)^K3440</x:f>
        <x:v>1670.446745343611</x:v>
      </x:c>
      <x:c r="N3440" s="267" t="n">
        <x:f>MAX(M3440-FARMER_HOURS,0)/TEMP_HOURS_PER_WORKER</x:f>
        <x:v>0.6600324620441742</x:v>
      </x:c>
      <x:c r="O3440" s="268" t="n">
        <x:f>I3440*TOMATO_PRICE+J3440*CARROT_PRICE+K3440*MESCLUN_PRICE</x:f>
        <x:v>92876</x:v>
      </x:c>
      <x:c r="P3440" s="268" t="n">
        <x:f>I3440*TOMATO_FERTILIZER+J3440*CARROT_FERTILIZER+K3440*MESCLUN_FERTILIZER</x:f>
        <x:v>19360</x:v>
      </x:c>
      <x:c r="Q3440" s="268" t="n">
        <x:f>MIN(M3440,FARMER_HOURS)*FARMER_RATE+MAX(M3440-FARMER_HOURS,0)*TEMP_RATE</x:f>
        <x:v>41500.81155110436</x:v>
      </x:c>
      <x:c r="R3440" s="268" t="n">
        <x:f>O3440-P3440-Q3440-FIXED_COST</x:f>
        <x:v>12015.188448895642</x:v>
      </x:c>
      <x:c r="S3440" s="139" t="str">
        <x:f>IF(AND(L3440&lt;=TOTAL_BED_CAP,N3440&lt;=TEMP_WORKER_CAP),"YES","NO")</x:f>
        <x:v>YES</x:v>
      </x:c>
      <x:c r="T3440" s="139" t="n">
        <x:f>IF(S3440="YES",R3440,-1E+99)</x:f>
        <x:v>12015.188448895642</x:v>
      </x:c>
    </x:row>
    <x:row r="3441">
      <x:c r="A3441" s="139"/>
      <x:c r="B3441" s="139"/>
      <x:c r="C3441" s="139"/>
      <x:c r="D3441" s="139"/>
      <x:c r="E3441" s="139"/>
      <x:c r="F3441" s="139"/>
      <x:c r="G3441" s="139"/>
      <x:c r="H3441" s="139"/>
      <x:c r="I3441" s="266" t="n">
        <x:f>INT((ROW()-ROW($I$46))/((CARROT_CAP+1)*(MESCLUN_CAP+1)))</x:f>
        <x:v>5</x:v>
      </x:c>
      <x:c r="J3441" s="266" t="n">
        <x:f>MOD(INT((ROW()-ROW($I$46))/(MESCLUN_CAP+1)),CARROT_CAP+1)</x:f>
        <x:v>4</x:v>
      </x:c>
      <x:c r="K3441" s="266" t="n">
        <x:f>MOD(ROW()-ROW($I$46),MESCLUN_CAP+1)</x:f>
        <x:v>16</x:v>
      </x:c>
      <x:c r="L3441" s="266" t="n">
        <x:f>SUM(I3441:K3441)</x:f>
        <x:v>25</x:v>
      </x:c>
      <x:c r="M3441" s="267" t="n">
        <x:f>I3441*TOMATO_HOURS*WEEKS*(1+TOMATO_DIM)^I3441+J3441*CARROT_HOURS*WEEKS*(1+CARROT_DIM)^J3441+K3441*MESCLUN_HOURS*WEEKS*(1+MESCLUN_DIM)^K3441</x:f>
        <x:v>1735.5075212211</x:v>
      </x:c>
      <x:c r="N3441" s="267" t="n">
        <x:f>MAX(M3441-FARMER_HOURS,0)/TEMP_HOURS_PER_WORKER</x:f>
        <x:v>0.7052135564035417</x:v>
      </x:c>
      <x:c r="O3441" s="268" t="n">
        <x:f>I3441*TOMATO_PRICE+J3441*CARROT_PRICE+K3441*MESCLUN_PRICE</x:f>
        <x:v>95576</x:v>
      </x:c>
      <x:c r="P3441" s="268" t="n">
        <x:f>I3441*TOMATO_FERTILIZER+J3441*CARROT_FERTILIZER+K3441*MESCLUN_FERTILIZER</x:f>
        <x:v>20240</x:v>
      </x:c>
      <x:c r="Q3441" s="268" t="n">
        <x:f>MIN(M3441,FARMER_HOURS)*FARMER_RATE+MAX(M3441-FARMER_HOURS,0)*TEMP_RATE</x:f>
        <x:v>42630.33891008854</x:v>
      </x:c>
      <x:c r="R3441" s="268" t="n">
        <x:f>O3441-P3441-Q3441-FIXED_COST</x:f>
        <x:v>12705.66108991146</x:v>
      </x:c>
      <x:c r="S3441" s="139" t="str">
        <x:f>IF(AND(L3441&lt;=TOTAL_BED_CAP,N3441&lt;=TEMP_WORKER_CAP),"YES","NO")</x:f>
        <x:v>YES</x:v>
      </x:c>
      <x:c r="T3441" s="139" t="n">
        <x:f>IF(S3441="YES",R3441,-1E+99)</x:f>
        <x:v>12705.66108991146</x:v>
      </x:c>
    </x:row>
    <x:row r="3442">
      <x:c r="A3442" s="139"/>
      <x:c r="B3442" s="139"/>
      <x:c r="C3442" s="139"/>
      <x:c r="D3442" s="139"/>
      <x:c r="E3442" s="139"/>
      <x:c r="F3442" s="139"/>
      <x:c r="G3442" s="139"/>
      <x:c r="H3442" s="139"/>
      <x:c r="I3442" s="266" t="n">
        <x:f>INT((ROW()-ROW($I$46))/((CARROT_CAP+1)*(MESCLUN_CAP+1)))</x:f>
        <x:v>5</x:v>
      </x:c>
      <x:c r="J3442" s="266" t="n">
        <x:f>MOD(INT((ROW()-ROW($I$46))/(MESCLUN_CAP+1)),CARROT_CAP+1)</x:f>
        <x:v>4</x:v>
      </x:c>
      <x:c r="K3442" s="266" t="n">
        <x:f>MOD(ROW()-ROW($I$46),MESCLUN_CAP+1)</x:f>
        <x:v>17</x:v>
      </x:c>
      <x:c r="L3442" s="266" t="n">
        <x:f>SUM(I3442:K3442)</x:f>
        <x:v>26</x:v>
      </x:c>
      <x:c r="M3442" s="267" t="n">
        <x:f>I3442*TOMATO_HOURS*WEEKS*(1+TOMATO_DIM)^I3442+J3442*CARROT_HOURS*WEEKS*(1+CARROT_DIM)^J3442+K3442*MESCLUN_HOURS*WEEKS*(1+MESCLUN_DIM)^K3442</x:f>
        <x:v>1802.06774466764</x:v>
      </x:c>
      <x:c r="N3442" s="267" t="n">
        <x:f>MAX(M3442-FARMER_HOURS,0)/TEMP_HOURS_PER_WORKER</x:f>
        <x:v>0.7514359337969723</x:v>
      </x:c>
      <x:c r="O3442" s="268" t="n">
        <x:f>I3442*TOMATO_PRICE+J3442*CARROT_PRICE+K3442*MESCLUN_PRICE</x:f>
        <x:v>98276</x:v>
      </x:c>
      <x:c r="P3442" s="268" t="n">
        <x:f>I3442*TOMATO_FERTILIZER+J3442*CARROT_FERTILIZER+K3442*MESCLUN_FERTILIZER</x:f>
        <x:v>21120</x:v>
      </x:c>
      <x:c r="Q3442" s="268" t="n">
        <x:f>MIN(M3442,FARMER_HOURS)*FARMER_RATE+MAX(M3442-FARMER_HOURS,0)*TEMP_RATE</x:f>
        <x:v>43785.89834492431</x:v>
      </x:c>
      <x:c r="R3442" s="268" t="n">
        <x:f>O3442-P3442-Q3442-FIXED_COST</x:f>
        <x:v>13370.10165507569</x:v>
      </x:c>
      <x:c r="S3442" s="139" t="str">
        <x:f>IF(AND(L3442&lt;=TOTAL_BED_CAP,N3442&lt;=TEMP_WORKER_CAP),"YES","NO")</x:f>
        <x:v>YES</x:v>
      </x:c>
      <x:c r="T3442" s="139" t="n">
        <x:f>IF(S3442="YES",R3442,-1E+99)</x:f>
        <x:v>13370.10165507569</x:v>
      </x:c>
    </x:row>
    <x:row r="3443">
      <x:c r="A3443" s="139"/>
      <x:c r="B3443" s="139"/>
      <x:c r="C3443" s="139"/>
      <x:c r="D3443" s="139"/>
      <x:c r="E3443" s="139"/>
      <x:c r="F3443" s="139"/>
      <x:c r="G3443" s="139"/>
      <x:c r="H3443" s="139"/>
      <x:c r="I3443" s="266" t="n">
        <x:f>INT((ROW()-ROW($I$46))/((CARROT_CAP+1)*(MESCLUN_CAP+1)))</x:f>
        <x:v>5</x:v>
      </x:c>
      <x:c r="J3443" s="266" t="n">
        <x:f>MOD(INT((ROW()-ROW($I$46))/(MESCLUN_CAP+1)),CARROT_CAP+1)</x:f>
        <x:v>4</x:v>
      </x:c>
      <x:c r="K3443" s="266" t="n">
        <x:f>MOD(ROW()-ROW($I$46),MESCLUN_CAP+1)</x:f>
        <x:v>18</x:v>
      </x:c>
      <x:c r="L3443" s="266" t="n">
        <x:f>SUM(I3443:K3443)</x:f>
        <x:v>27</x:v>
      </x:c>
      <x:c r="M3443" s="267" t="n">
        <x:f>I3443*TOMATO_HOURS*WEEKS*(1+TOMATO_DIM)^I3443+J3443*CARROT_HOURS*WEEKS*(1+CARROT_DIM)^J3443+K3443*MESCLUN_HOURS*WEEKS*(1+MESCLUN_DIM)^K3443</x:f>
        <x:v>1870.1547361262274</x:v>
      </x:c>
      <x:c r="N3443" s="267" t="n">
        <x:f>MAX(M3443-FARMER_HOURS,0)/TEMP_HOURS_PER_WORKER</x:f>
        <x:v>0.7987185667543245</x:v>
      </x:c>
      <x:c r="O3443" s="268" t="n">
        <x:f>I3443*TOMATO_PRICE+J3443*CARROT_PRICE+K3443*MESCLUN_PRICE</x:f>
        <x:v>100976</x:v>
      </x:c>
      <x:c r="P3443" s="268" t="n">
        <x:f>I3443*TOMATO_FERTILIZER+J3443*CARROT_FERTILIZER+K3443*MESCLUN_FERTILIZER</x:f>
        <x:v>22000</x:v>
      </x:c>
      <x:c r="Q3443" s="268" t="n">
        <x:f>MIN(M3443,FARMER_HOURS)*FARMER_RATE+MAX(M3443-FARMER_HOURS,0)*TEMP_RATE</x:f>
        <x:v>44967.96416885812</x:v>
      </x:c>
      <x:c r="R3443" s="268" t="n">
        <x:f>O3443-P3443-Q3443-FIXED_COST</x:f>
        <x:v>14008.035831141882</x:v>
      </x:c>
      <x:c r="S3443" s="139" t="str">
        <x:f>IF(AND(L3443&lt;=TOTAL_BED_CAP,N3443&lt;=TEMP_WORKER_CAP),"YES","NO")</x:f>
        <x:v>YES</x:v>
      </x:c>
      <x:c r="T3443" s="139" t="n">
        <x:f>IF(S3443="YES",R3443,-1E+99)</x:f>
        <x:v>14008.035831141882</x:v>
      </x:c>
    </x:row>
    <x:row r="3444">
      <x:c r="A3444" s="139"/>
      <x:c r="B3444" s="139"/>
      <x:c r="C3444" s="139"/>
      <x:c r="D3444" s="139"/>
      <x:c r="E3444" s="139"/>
      <x:c r="F3444" s="139"/>
      <x:c r="G3444" s="139"/>
      <x:c r="H3444" s="139"/>
      <x:c r="I3444" s="266" t="n">
        <x:f>INT((ROW()-ROW($I$46))/((CARROT_CAP+1)*(MESCLUN_CAP+1)))</x:f>
        <x:v>5</x:v>
      </x:c>
      <x:c r="J3444" s="266" t="n">
        <x:f>MOD(INT((ROW()-ROW($I$46))/(MESCLUN_CAP+1)),CARROT_CAP+1)</x:f>
        <x:v>4</x:v>
      </x:c>
      <x:c r="K3444" s="266" t="n">
        <x:f>MOD(ROW()-ROW($I$46),MESCLUN_CAP+1)</x:f>
        <x:v>19</x:v>
      </x:c>
      <x:c r="L3444" s="266" t="n">
        <x:f>SUM(I3444:K3444)</x:f>
        <x:v>28</x:v>
      </x:c>
      <x:c r="M3444" s="267" t="n">
        <x:f>I3444*TOMATO_HOURS*WEEKS*(1+TOMATO_DIM)^I3444+J3444*CARROT_HOURS*WEEKS*(1+CARROT_DIM)^J3444+K3444*MESCLUN_HOURS*WEEKS*(1+MESCLUN_DIM)^K3444</x:f>
        <x:v>1939.7962647622494</x:v>
      </x:c>
      <x:c r="N3444" s="267" t="n">
        <x:f>MAX(M3444-FARMER_HOURS,0)/TEMP_HOURS_PER_WORKER</x:f>
        <x:v>0.8470807394182287</x:v>
      </x:c>
      <x:c r="O3444" s="268" t="n">
        <x:f>I3444*TOMATO_PRICE+J3444*CARROT_PRICE+K3444*MESCLUN_PRICE</x:f>
        <x:v>103676</x:v>
      </x:c>
      <x:c r="P3444" s="268" t="n">
        <x:f>I3444*TOMATO_FERTILIZER+J3444*CARROT_FERTILIZER+K3444*MESCLUN_FERTILIZER</x:f>
        <x:v>22880</x:v>
      </x:c>
      <x:c r="Q3444" s="268" t="n">
        <x:f>MIN(M3444,FARMER_HOURS)*FARMER_RATE+MAX(M3444-FARMER_HOURS,0)*TEMP_RATE</x:f>
        <x:v>46177.018485455716</x:v>
      </x:c>
      <x:c r="R3444" s="268" t="n">
        <x:f>O3444-P3444-Q3444-FIXED_COST</x:f>
        <x:v>14618.981514544284</x:v>
      </x:c>
      <x:c r="S3444" s="139" t="str">
        <x:f>IF(AND(L3444&lt;=TOTAL_BED_CAP,N3444&lt;=TEMP_WORKER_CAP),"YES","NO")</x:f>
        <x:v>YES</x:v>
      </x:c>
      <x:c r="T3444" s="139" t="n">
        <x:f>IF(S3444="YES",R3444,-1E+99)</x:f>
        <x:v>14618.981514544284</x:v>
      </x:c>
    </x:row>
    <x:row r="3445">
      <x:c r="A3445" s="139"/>
      <x:c r="B3445" s="139"/>
      <x:c r="C3445" s="139"/>
      <x:c r="D3445" s="139"/>
      <x:c r="E3445" s="139"/>
      <x:c r="F3445" s="139"/>
      <x:c r="G3445" s="139"/>
      <x:c r="H3445" s="139"/>
      <x:c r="I3445" s="266" t="n">
        <x:f>INT((ROW()-ROW($I$46))/((CARROT_CAP+1)*(MESCLUN_CAP+1)))</x:f>
        <x:v>5</x:v>
      </x:c>
      <x:c r="J3445" s="266" t="n">
        <x:f>MOD(INT((ROW()-ROW($I$46))/(MESCLUN_CAP+1)),CARROT_CAP+1)</x:f>
        <x:v>4</x:v>
      </x:c>
      <x:c r="K3445" s="266" t="n">
        <x:f>MOD(ROW()-ROW($I$46),MESCLUN_CAP+1)</x:f>
        <x:v>20</x:v>
      </x:c>
      <x:c r="L3445" s="266" t="n">
        <x:f>SUM(I3445:K3445)</x:f>
        <x:v>29</x:v>
      </x:c>
      <x:c r="M3445" s="267" t="n">
        <x:f>I3445*TOMATO_HOURS*WEEKS*(1+TOMATO_DIM)^I3445+J3445*CARROT_HOURS*WEEKS*(1+CARROT_DIM)^J3445+K3445*MESCLUN_HOURS*WEEKS*(1+MESCLUN_DIM)^K3445</x:f>
        <x:v>2011.020555412726</x:v>
      </x:c>
      <x:c r="N3445" s="267" t="n">
        <x:f>MAX(M3445-FARMER_HOURS,0)/TEMP_HOURS_PER_WORKER</x:f>
        <x:v>0.8965420523699487</x:v>
      </x:c>
      <x:c r="O3445" s="268" t="n">
        <x:f>I3445*TOMATO_PRICE+J3445*CARROT_PRICE+K3445*MESCLUN_PRICE</x:f>
        <x:v>106376</x:v>
      </x:c>
      <x:c r="P3445" s="268" t="n">
        <x:f>I3445*TOMATO_FERTILIZER+J3445*CARROT_FERTILIZER+K3445*MESCLUN_FERTILIZER</x:f>
        <x:v>23760</x:v>
      </x:c>
      <x:c r="Q3445" s="268" t="n">
        <x:f>MIN(M3445,FARMER_HOURS)*FARMER_RATE+MAX(M3445-FARMER_HOURS,0)*TEMP_RATE</x:f>
        <x:v>47413.551309248716</x:v>
      </x:c>
      <x:c r="R3445" s="268" t="n">
        <x:f>O3445-P3445-Q3445-FIXED_COST</x:f>
        <x:v>15202.448690751284</x:v>
      </x:c>
      <x:c r="S3445" s="139" t="str">
        <x:f>IF(AND(L3445&lt;=TOTAL_BED_CAP,N3445&lt;=TEMP_WORKER_CAP),"YES","NO")</x:f>
        <x:v>YES</x:v>
      </x:c>
      <x:c r="T3445" s="139" t="n">
        <x:f>IF(S3445="YES",R3445,-1E+99)</x:f>
        <x:v>15202.448690751284</x:v>
      </x:c>
    </x:row>
    <x:row r="3446">
      <x:c r="A3446" s="139"/>
      <x:c r="B3446" s="139"/>
      <x:c r="C3446" s="139"/>
      <x:c r="D3446" s="139"/>
      <x:c r="E3446" s="139"/>
      <x:c r="F3446" s="139"/>
      <x:c r="G3446" s="139"/>
      <x:c r="H3446" s="139"/>
      <x:c r="I3446" s="266" t="n">
        <x:f>INT((ROW()-ROW($I$46))/((CARROT_CAP+1)*(MESCLUN_CAP+1)))</x:f>
        <x:v>5</x:v>
      </x:c>
      <x:c r="J3446" s="266" t="n">
        <x:f>MOD(INT((ROW()-ROW($I$46))/(MESCLUN_CAP+1)),CARROT_CAP+1)</x:f>
        <x:v>4</x:v>
      </x:c>
      <x:c r="K3446" s="266" t="n">
        <x:f>MOD(ROW()-ROW($I$46),MESCLUN_CAP+1)</x:f>
        <x:v>21</x:v>
      </x:c>
      <x:c r="L3446" s="266" t="n">
        <x:f>SUM(I3446:K3446)</x:f>
        <x:v>30</x:v>
      </x:c>
      <x:c r="M3446" s="267" t="n">
        <x:f>I3446*TOMATO_HOURS*WEEKS*(1+TOMATO_DIM)^I3446+J3446*CARROT_HOURS*WEEKS*(1+CARROT_DIM)^J3446+K3446*MESCLUN_HOURS*WEEKS*(1+MESCLUN_DIM)^K3446</x:f>
        <x:v>2083.85629563917</x:v>
      </x:c>
      <x:c r="N3446" s="267" t="n">
        <x:f>MAX(M3446-FARMER_HOURS,0)/TEMP_HOURS_PER_WORKER</x:f>
        <x:v>0.9471224275272015</x:v>
      </x:c>
      <x:c r="O3446" s="268" t="n">
        <x:f>I3446*TOMATO_PRICE+J3446*CARROT_PRICE+K3446*MESCLUN_PRICE</x:f>
        <x:v>109076</x:v>
      </x:c>
      <x:c r="P3446" s="268" t="n">
        <x:f>I3446*TOMATO_FERTILIZER+J3446*CARROT_FERTILIZER+K3446*MESCLUN_FERTILIZER</x:f>
        <x:v>24640</x:v>
      </x:c>
      <x:c r="Q3446" s="268" t="n">
        <x:f>MIN(M3446,FARMER_HOURS)*FARMER_RATE+MAX(M3446-FARMER_HOURS,0)*TEMP_RATE</x:f>
        <x:v>48678.060688180034</x:v>
      </x:c>
      <x:c r="R3446" s="268" t="n">
        <x:f>O3446-P3446-Q3446-FIXED_COST</x:f>
        <x:v>15757.939311819966</x:v>
      </x:c>
      <x:c r="S3446" s="139" t="str">
        <x:f>IF(AND(L3446&lt;=TOTAL_BED_CAP,N3446&lt;=TEMP_WORKER_CAP),"YES","NO")</x:f>
        <x:v>YES</x:v>
      </x:c>
      <x:c r="T3446" s="139" t="n">
        <x:f>IF(S3446="YES",R3446,-1E+99)</x:f>
        <x:v>15757.939311819966</x:v>
      </x:c>
    </x:row>
    <x:row r="3447">
      <x:c r="A3447" s="139"/>
      <x:c r="B3447" s="139"/>
      <x:c r="C3447" s="139"/>
      <x:c r="D3447" s="139"/>
      <x:c r="E3447" s="139"/>
      <x:c r="F3447" s="139"/>
      <x:c r="G3447" s="139"/>
      <x:c r="H3447" s="139"/>
      <x:c r="I3447" s="266" t="n">
        <x:f>INT((ROW()-ROW($I$46))/((CARROT_CAP+1)*(MESCLUN_CAP+1)))</x:f>
        <x:v>5</x:v>
      </x:c>
      <x:c r="J3447" s="266" t="n">
        <x:f>MOD(INT((ROW()-ROW($I$46))/(MESCLUN_CAP+1)),CARROT_CAP+1)</x:f>
        <x:v>4</x:v>
      </x:c>
      <x:c r="K3447" s="266" t="n">
        <x:f>MOD(ROW()-ROW($I$46),MESCLUN_CAP+1)</x:f>
        <x:v>22</x:v>
      </x:c>
      <x:c r="L3447" s="266" t="n">
        <x:f>SUM(I3447:K3447)</x:f>
        <x:v>31</x:v>
      </x:c>
      <x:c r="M3447" s="267" t="n">
        <x:f>I3447*TOMATO_HOURS*WEEKS*(1+TOMATO_DIM)^I3447+J3447*CARROT_HOURS*WEEKS*(1+CARROT_DIM)^J3447+K3447*MESCLUN_HOURS*WEEKS*(1+MESCLUN_DIM)^K3447</x:f>
        <x:v>2158.332642885566</x:v>
      </x:c>
      <x:c r="N3447" s="267" t="n">
        <x:f>MAX(M3447-FARMER_HOURS,0)/TEMP_HOURS_PER_WORKER</x:f>
        <x:v>0.9988421131149765</x:v>
      </x:c>
      <x:c r="O3447" s="268" t="n">
        <x:f>I3447*TOMATO_PRICE+J3447*CARROT_PRICE+K3447*MESCLUN_PRICE</x:f>
        <x:v>111776</x:v>
      </x:c>
      <x:c r="P3447" s="268" t="n">
        <x:f>I3447*TOMATO_FERTILIZER+J3447*CARROT_FERTILIZER+K3447*MESCLUN_FERTILIZER</x:f>
        <x:v>25520</x:v>
      </x:c>
      <x:c r="Q3447" s="268" t="n">
        <x:f>MIN(M3447,FARMER_HOURS)*FARMER_RATE+MAX(M3447-FARMER_HOURS,0)*TEMP_RATE</x:f>
        <x:v>49971.05282787442</x:v>
      </x:c>
      <x:c r="R3447" s="268" t="n">
        <x:f>O3447-P3447-Q3447-FIXED_COST</x:f>
        <x:v>16284.947172125583</x:v>
      </x:c>
      <x:c r="S3447" s="139" t="str">
        <x:f>IF(AND(L3447&lt;=TOTAL_BED_CAP,N3447&lt;=TEMP_WORKER_CAP),"YES","NO")</x:f>
        <x:v>YES</x:v>
      </x:c>
      <x:c r="T3447" s="139" t="n">
        <x:f>IF(S3447="YES",R3447,-1E+99)</x:f>
        <x:v>16284.947172125583</x:v>
      </x:c>
    </x:row>
    <x:row r="3448">
      <x:c r="A3448" s="139"/>
      <x:c r="B3448" s="139"/>
      <x:c r="C3448" s="139"/>
      <x:c r="D3448" s="139"/>
      <x:c r="E3448" s="139"/>
      <x:c r="F3448" s="139"/>
      <x:c r="G3448" s="139"/>
      <x:c r="H3448" s="139"/>
      <x:c r="I3448" s="266" t="n">
        <x:f>INT((ROW()-ROW($I$46))/((CARROT_CAP+1)*(MESCLUN_CAP+1)))</x:f>
        <x:v>5</x:v>
      </x:c>
      <x:c r="J3448" s="266" t="n">
        <x:f>MOD(INT((ROW()-ROW($I$46))/(MESCLUN_CAP+1)),CARROT_CAP+1)</x:f>
        <x:v>4</x:v>
      </x:c>
      <x:c r="K3448" s="266" t="n">
        <x:f>MOD(ROW()-ROW($I$46),MESCLUN_CAP+1)</x:f>
        <x:v>23</x:v>
      </x:c>
      <x:c r="L3448" s="266" t="n">
        <x:f>SUM(I3448:K3448)</x:f>
        <x:v>32</x:v>
      </x:c>
      <x:c r="M3448" s="267" t="n">
        <x:f>I3448*TOMATO_HOURS*WEEKS*(1+TOMATO_DIM)^I3448+J3448*CARROT_HOURS*WEEKS*(1+CARROT_DIM)^J3448+K3448*MESCLUN_HOURS*WEEKS*(1+MESCLUN_DIM)^K3448</x:f>
        <x:v>2234.4792317430024</x:v>
      </x:c>
      <x:c r="N3448" s="267" t="n">
        <x:f>MAX(M3448-FARMER_HOURS,0)/TEMP_HOURS_PER_WORKER</x:f>
        <x:v>1.0517216887104184</x:v>
      </x:c>
      <x:c r="O3448" s="268" t="n">
        <x:f>I3448*TOMATO_PRICE+J3448*CARROT_PRICE+K3448*MESCLUN_PRICE</x:f>
        <x:v>114476</x:v>
      </x:c>
      <x:c r="P3448" s="268" t="n">
        <x:f>I3448*TOMATO_FERTILIZER+J3448*CARROT_FERTILIZER+K3448*MESCLUN_FERTILIZER</x:f>
        <x:v>26400</x:v>
      </x:c>
      <x:c r="Q3448" s="268" t="n">
        <x:f>MIN(M3448,FARMER_HOURS)*FARMER_RATE+MAX(M3448-FARMER_HOURS,0)*TEMP_RATE</x:f>
        <x:v>51293.042217760456</x:v>
      </x:c>
      <x:c r="R3448" s="268" t="n">
        <x:f>O3448-P3448-Q3448-FIXED_COST</x:f>
        <x:v>16782.957782239544</x:v>
      </x:c>
      <x:c r="S3448" s="139" t="str">
        <x:f>IF(AND(L3448&lt;=TOTAL_BED_CAP,N3448&lt;=TEMP_WORKER_CAP),"YES","NO")</x:f>
        <x:v>YES</x:v>
      </x:c>
      <x:c r="T3448" s="139" t="n">
        <x:f>IF(S3448="YES",R3448,-1E+99)</x:f>
        <x:v>16782.957782239544</x:v>
      </x:c>
    </x:row>
    <x:row r="3449">
      <x:c r="A3449" s="139"/>
      <x:c r="B3449" s="139"/>
      <x:c r="C3449" s="139"/>
      <x:c r="D3449" s="139"/>
      <x:c r="E3449" s="139"/>
      <x:c r="F3449" s="139"/>
      <x:c r="G3449" s="139"/>
      <x:c r="H3449" s="139"/>
      <x:c r="I3449" s="266" t="n">
        <x:f>INT((ROW()-ROW($I$46))/((CARROT_CAP+1)*(MESCLUN_CAP+1)))</x:f>
        <x:v>5</x:v>
      </x:c>
      <x:c r="J3449" s="266" t="n">
        <x:f>MOD(INT((ROW()-ROW($I$46))/(MESCLUN_CAP+1)),CARROT_CAP+1)</x:f>
        <x:v>4</x:v>
      </x:c>
      <x:c r="K3449" s="266" t="n">
        <x:f>MOD(ROW()-ROW($I$46),MESCLUN_CAP+1)</x:f>
        <x:v>24</x:v>
      </x:c>
      <x:c r="L3449" s="266" t="n">
        <x:f>SUM(I3449:K3449)</x:f>
        <x:v>33</x:v>
      </x:c>
      <x:c r="M3449" s="267" t="n">
        <x:f>I3449*TOMATO_HOURS*WEEKS*(1+TOMATO_DIM)^I3449+J3449*CARROT_HOURS*WEEKS*(1+CARROT_DIM)^J3449+K3449*MESCLUN_HOURS*WEEKS*(1+MESCLUN_DIM)^K3449</x:f>
        <x:v>2312.326181322498</x:v>
      </x:c>
      <x:c r="N3449" s="267" t="n">
        <x:f>MAX(M3449-FARMER_HOURS,0)/TEMP_HOURS_PER_WORKER</x:f>
        <x:v>1.1057820703628458</x:v>
      </x:c>
      <x:c r="O3449" s="268" t="n">
        <x:f>I3449*TOMATO_PRICE+J3449*CARROT_PRICE+K3449*MESCLUN_PRICE</x:f>
        <x:v>117176</x:v>
      </x:c>
      <x:c r="P3449" s="268" t="n">
        <x:f>I3449*TOMATO_FERTILIZER+J3449*CARROT_FERTILIZER+K3449*MESCLUN_FERTILIZER</x:f>
        <x:v>27280</x:v>
      </x:c>
      <x:c r="Q3449" s="268" t="n">
        <x:f>MIN(M3449,FARMER_HOURS)*FARMER_RATE+MAX(M3449-FARMER_HOURS,0)*TEMP_RATE</x:f>
        <x:v>52644.551759071146</x:v>
      </x:c>
      <x:c r="R3449" s="268" t="n">
        <x:f>O3449-P3449-Q3449-FIXED_COST</x:f>
        <x:v>17251.448240928854</x:v>
      </x:c>
      <x:c r="S3449" s="139" t="str">
        <x:f>IF(AND(L3449&lt;=TOTAL_BED_CAP,N3449&lt;=TEMP_WORKER_CAP),"YES","NO")</x:f>
        <x:v>YES</x:v>
      </x:c>
      <x:c r="T3449" s="139" t="n">
        <x:f>IF(S3449="YES",R3449,-1E+99)</x:f>
        <x:v>17251.448240928854</x:v>
      </x:c>
    </x:row>
    <x:row r="3450">
      <x:c r="A3450" s="139"/>
      <x:c r="B3450" s="139"/>
      <x:c r="C3450" s="139"/>
      <x:c r="D3450" s="139"/>
      <x:c r="E3450" s="139"/>
      <x:c r="F3450" s="139"/>
      <x:c r="G3450" s="139"/>
      <x:c r="H3450" s="139"/>
      <x:c r="I3450" s="266" t="n">
        <x:f>INT((ROW()-ROW($I$46))/((CARROT_CAP+1)*(MESCLUN_CAP+1)))</x:f>
        <x:v>5</x:v>
      </x:c>
      <x:c r="J3450" s="266" t="n">
        <x:f>MOD(INT((ROW()-ROW($I$46))/(MESCLUN_CAP+1)),CARROT_CAP+1)</x:f>
        <x:v>4</x:v>
      </x:c>
      <x:c r="K3450" s="266" t="n">
        <x:f>MOD(ROW()-ROW($I$46),MESCLUN_CAP+1)</x:f>
        <x:v>25</x:v>
      </x:c>
      <x:c r="L3450" s="266" t="n">
        <x:f>SUM(I3450:K3450)</x:f>
        <x:v>34</x:v>
      </x:c>
      <x:c r="M3450" s="267" t="n">
        <x:f>I3450*TOMATO_HOURS*WEEKS*(1+TOMATO_DIM)^I3450+J3450*CARROT_HOURS*WEEKS*(1+CARROT_DIM)^J3450+K3450*MESCLUN_HOURS*WEEKS*(1+MESCLUN_DIM)^K3450</x:f>
        <x:v>2391.9041027375956</x:v>
      </x:c>
      <x:c r="N3450" s="267" t="n">
        <x:f>MAX(M3450-FARMER_HOURS,0)/TEMP_HOURS_PER_WORKER</x:f>
        <x:v>1.161044515789997</x:v>
      </x:c>
      <x:c r="O3450" s="268" t="n">
        <x:f>I3450*TOMATO_PRICE+J3450*CARROT_PRICE+K3450*MESCLUN_PRICE</x:f>
        <x:v>119876</x:v>
      </x:c>
      <x:c r="P3450" s="268" t="n">
        <x:f>I3450*TOMATO_FERTILIZER+J3450*CARROT_FERTILIZER+K3450*MESCLUN_FERTILIZER</x:f>
        <x:v>28160</x:v>
      </x:c>
      <x:c r="Q3450" s="268" t="n">
        <x:f>MIN(M3450,FARMER_HOURS)*FARMER_RATE+MAX(M3450-FARMER_HOURS,0)*TEMP_RATE</x:f>
        <x:v>54026.112894749924</x:v>
      </x:c>
      <x:c r="R3450" s="268" t="n">
        <x:f>O3450-P3450-Q3450-FIXED_COST</x:f>
        <x:v>17689.887105250076</x:v>
      </x:c>
      <x:c r="S3450" s="139" t="str">
        <x:f>IF(AND(L3450&lt;=TOTAL_BED_CAP,N3450&lt;=TEMP_WORKER_CAP),"YES","NO")</x:f>
        <x:v>YES</x:v>
      </x:c>
      <x:c r="T3450" s="139" t="n">
        <x:f>IF(S3450="YES",R3450,-1E+99)</x:f>
        <x:v>17689.887105250076</x:v>
      </x:c>
    </x:row>
    <x:row r="3451">
      <x:c r="A3451" s="139"/>
      <x:c r="B3451" s="139"/>
      <x:c r="C3451" s="139"/>
      <x:c r="D3451" s="139"/>
      <x:c r="E3451" s="139"/>
      <x:c r="F3451" s="139"/>
      <x:c r="G3451" s="139"/>
      <x:c r="H3451" s="139"/>
      <x:c r="I3451" s="266" t="n">
        <x:f>INT((ROW()-ROW($I$46))/((CARROT_CAP+1)*(MESCLUN_CAP+1)))</x:f>
        <x:v>5</x:v>
      </x:c>
      <x:c r="J3451" s="266" t="n">
        <x:f>MOD(INT((ROW()-ROW($I$46))/(MESCLUN_CAP+1)),CARROT_CAP+1)</x:f>
        <x:v>4</x:v>
      </x:c>
      <x:c r="K3451" s="266" t="n">
        <x:f>MOD(ROW()-ROW($I$46),MESCLUN_CAP+1)</x:f>
        <x:v>26</x:v>
      </x:c>
      <x:c r="L3451" s="266" t="n">
        <x:f>SUM(I3451:K3451)</x:f>
        <x:v>35</x:v>
      </x:c>
      <x:c r="M3451" s="267" t="n">
        <x:f>I3451*TOMATO_HOURS*WEEKS*(1+TOMATO_DIM)^I3451+J3451*CARROT_HOURS*WEEKS*(1+CARROT_DIM)^J3451+K3451*MESCLUN_HOURS*WEEKS*(1+MESCLUN_DIM)^K3451</x:f>
        <x:v>2473.244106698313</x:v>
      </x:c>
      <x:c r="N3451" s="267" t="n">
        <x:f>MAX(M3451-FARMER_HOURS,0)/TEMP_HOURS_PER_WORKER</x:f>
        <x:v>1.2175306296516062</x:v>
      </x:c>
      <x:c r="O3451" s="268" t="n">
        <x:f>I3451*TOMATO_PRICE+J3451*CARROT_PRICE+K3451*MESCLUN_PRICE</x:f>
        <x:v>122576</x:v>
      </x:c>
      <x:c r="P3451" s="268" t="n">
        <x:f>I3451*TOMATO_FERTILIZER+J3451*CARROT_FERTILIZER+K3451*MESCLUN_FERTILIZER</x:f>
        <x:v>29040</x:v>
      </x:c>
      <x:c r="Q3451" s="268" t="n">
        <x:f>MIN(M3451,FARMER_HOURS)*FARMER_RATE+MAX(M3451-FARMER_HOURS,0)*TEMP_RATE</x:f>
        <x:v>55438.26574129015</x:v>
      </x:c>
      <x:c r="R3451" s="268" t="n">
        <x:f>O3451-P3451-Q3451-FIXED_COST</x:f>
        <x:v>18097.734258709846</x:v>
      </x:c>
      <x:c r="S3451" s="139" t="str">
        <x:f>IF(AND(L3451&lt;=TOTAL_BED_CAP,N3451&lt;=TEMP_WORKER_CAP),"YES","NO")</x:f>
        <x:v>YES</x:v>
      </x:c>
      <x:c r="T3451" s="139" t="n">
        <x:f>IF(S3451="YES",R3451,-1E+99)</x:f>
        <x:v>18097.734258709846</x:v>
      </x:c>
    </x:row>
    <x:row r="3452">
      <x:c r="A3452" s="139"/>
      <x:c r="B3452" s="139"/>
      <x:c r="C3452" s="139"/>
      <x:c r="D3452" s="139"/>
      <x:c r="E3452" s="139"/>
      <x:c r="F3452" s="139"/>
      <x:c r="G3452" s="139"/>
      <x:c r="H3452" s="139"/>
      <x:c r="I3452" s="266" t="n">
        <x:f>INT((ROW()-ROW($I$46))/((CARROT_CAP+1)*(MESCLUN_CAP+1)))</x:f>
        <x:v>5</x:v>
      </x:c>
      <x:c r="J3452" s="266" t="n">
        <x:f>MOD(INT((ROW()-ROW($I$46))/(MESCLUN_CAP+1)),CARROT_CAP+1)</x:f>
        <x:v>4</x:v>
      </x:c>
      <x:c r="K3452" s="266" t="n">
        <x:f>MOD(ROW()-ROW($I$46),MESCLUN_CAP+1)</x:f>
        <x:v>27</x:v>
      </x:c>
      <x:c r="L3452" s="266" t="n">
        <x:f>SUM(I3452:K3452)</x:f>
        <x:v>36</x:v>
      </x:c>
      <x:c r="M3452" s="267" t="n">
        <x:f>I3452*TOMATO_HOURS*WEEKS*(1+TOMATO_DIM)^I3452+J3452*CARROT_HOURS*WEEKS*(1+CARROT_DIM)^J3452+K3452*MESCLUN_HOURS*WEEKS*(1+MESCLUN_DIM)^K3452</x:f>
        <x:v>2556.3778112180703</x:v>
      </x:c>
      <x:c r="N3452" s="267" t="n">
        <x:f>MAX(M3452-FARMER_HOURS,0)/TEMP_HOURS_PER_WORKER</x:f>
        <x:v>1.2752623689014377</x:v>
      </x:c>
      <x:c r="O3452" s="268" t="n">
        <x:f>I3452*TOMATO_PRICE+J3452*CARROT_PRICE+K3452*MESCLUN_PRICE</x:f>
        <x:v>125276</x:v>
      </x:c>
      <x:c r="P3452" s="268" t="n">
        <x:f>I3452*TOMATO_FERTILIZER+J3452*CARROT_FERTILIZER+K3452*MESCLUN_FERTILIZER</x:f>
        <x:v>29920</x:v>
      </x:c>
      <x:c r="Q3452" s="268" t="n">
        <x:f>MIN(M3452,FARMER_HOURS)*FARMER_RATE+MAX(M3452-FARMER_HOURS,0)*TEMP_RATE</x:f>
        <x:v>56881.55922253594</x:v>
      </x:c>
      <x:c r="R3452" s="268" t="n">
        <x:f>O3452-P3452-Q3452-FIXED_COST</x:f>
        <x:v>18474.440777464057</x:v>
      </x:c>
      <x:c r="S3452" s="139" t="str">
        <x:f>IF(AND(L3452&lt;=TOTAL_BED_CAP,N3452&lt;=TEMP_WORKER_CAP),"YES","NO")</x:f>
        <x:v>YES</x:v>
      </x:c>
      <x:c r="T3452" s="139" t="n">
        <x:f>IF(S3452="YES",R3452,-1E+99)</x:f>
        <x:v>18474.440777464057</x:v>
      </x:c>
    </x:row>
    <x:row r="3453">
      <x:c r="A3453" s="139"/>
      <x:c r="B3453" s="139"/>
      <x:c r="C3453" s="139"/>
      <x:c r="D3453" s="139"/>
      <x:c r="E3453" s="139"/>
      <x:c r="F3453" s="139"/>
      <x:c r="G3453" s="139"/>
      <x:c r="H3453" s="139"/>
      <x:c r="I3453" s="266" t="n">
        <x:f>INT((ROW()-ROW($I$46))/((CARROT_CAP+1)*(MESCLUN_CAP+1)))</x:f>
        <x:v>5</x:v>
      </x:c>
      <x:c r="J3453" s="266" t="n">
        <x:f>MOD(INT((ROW()-ROW($I$46))/(MESCLUN_CAP+1)),CARROT_CAP+1)</x:f>
        <x:v>4</x:v>
      </x:c>
      <x:c r="K3453" s="266" t="n">
        <x:f>MOD(ROW()-ROW($I$46),MESCLUN_CAP+1)</x:f>
        <x:v>28</x:v>
      </x:c>
      <x:c r="L3453" s="266" t="n">
        <x:f>SUM(I3453:K3453)</x:f>
        <x:v>37</x:v>
      </x:c>
      <x:c r="M3453" s="267" t="n">
        <x:f>I3453*TOMATO_HOURS*WEEKS*(1+TOMATO_DIM)^I3453+J3453*CARROT_HOURS*WEEKS*(1+CARROT_DIM)^J3453+K3453*MESCLUN_HOURS*WEEKS*(1+MESCLUN_DIM)^K3453</x:f>
        <x:v>2641.3373494352236</x:v>
      </x:c>
      <x:c r="N3453" s="267" t="n">
        <x:f>MAX(M3453-FARMER_HOURS,0)/TEMP_HOURS_PER_WORKER</x:f>
        <x:v>1.3342620482189054</x:v>
      </x:c>
      <x:c r="O3453" s="268" t="n">
        <x:f>I3453*TOMATO_PRICE+J3453*CARROT_PRICE+K3453*MESCLUN_PRICE</x:f>
        <x:v>127976</x:v>
      </x:c>
      <x:c r="P3453" s="268" t="n">
        <x:f>I3453*TOMATO_FERTILIZER+J3453*CARROT_FERTILIZER+K3453*MESCLUN_FERTILIZER</x:f>
        <x:v>30800</x:v>
      </x:c>
      <x:c r="Q3453" s="268" t="n">
        <x:f>MIN(M3453,FARMER_HOURS)*FARMER_RATE+MAX(M3453-FARMER_HOURS,0)*TEMP_RATE</x:f>
        <x:v>58356.55120547263</x:v>
      </x:c>
      <x:c r="R3453" s="268" t="n">
        <x:f>O3453-P3453-Q3453-FIXED_COST</x:f>
        <x:v>18819.448794527372</x:v>
      </x:c>
      <x:c r="S3453" s="139" t="str">
        <x:f>IF(AND(L3453&lt;=TOTAL_BED_CAP,N3453&lt;=TEMP_WORKER_CAP),"YES","NO")</x:f>
        <x:v>YES</x:v>
      </x:c>
      <x:c r="T3453" s="139" t="n">
        <x:f>IF(S3453="YES",R3453,-1E+99)</x:f>
        <x:v>18819.448794527372</x:v>
      </x:c>
    </x:row>
    <x:row r="3454">
      <x:c r="A3454" s="139"/>
      <x:c r="B3454" s="139"/>
      <x:c r="C3454" s="139"/>
      <x:c r="D3454" s="139"/>
      <x:c r="E3454" s="139"/>
      <x:c r="F3454" s="139"/>
      <x:c r="G3454" s="139"/>
      <x:c r="H3454" s="139"/>
      <x:c r="I3454" s="266" t="n">
        <x:f>INT((ROW()-ROW($I$46))/((CARROT_CAP+1)*(MESCLUN_CAP+1)))</x:f>
        <x:v>5</x:v>
      </x:c>
      <x:c r="J3454" s="266" t="n">
        <x:f>MOD(INT((ROW()-ROW($I$46))/(MESCLUN_CAP+1)),CARROT_CAP+1)</x:f>
        <x:v>4</x:v>
      </x:c>
      <x:c r="K3454" s="266" t="n">
        <x:f>MOD(ROW()-ROW($I$46),MESCLUN_CAP+1)</x:f>
        <x:v>29</x:v>
      </x:c>
      <x:c r="L3454" s="266" t="n">
        <x:f>SUM(I3454:K3454)</x:f>
        <x:v>38</x:v>
      </x:c>
      <x:c r="M3454" s="267" t="n">
        <x:f>I3454*TOMATO_HOURS*WEEKS*(1+TOMATO_DIM)^I3454+J3454*CARROT_HOURS*WEEKS*(1+CARROT_DIM)^J3454+K3454*MESCLUN_HOURS*WEEKS*(1+MESCLUN_DIM)^K3454</x:f>
        <x:v>2728.155377550877</x:v>
      </x:c>
      <x:c r="N3454" s="267" t="n">
        <x:f>MAX(M3454-FARMER_HOURS,0)/TEMP_HOURS_PER_WORKER</x:f>
        <x:v>1.3945523455214424</x:v>
      </x:c>
      <x:c r="O3454" s="268" t="n">
        <x:f>I3454*TOMATO_PRICE+J3454*CARROT_PRICE+K3454*MESCLUN_PRICE</x:f>
        <x:v>130676</x:v>
      </x:c>
      <x:c r="P3454" s="268" t="n">
        <x:f>I3454*TOMATO_FERTILIZER+J3454*CARROT_FERTILIZER+K3454*MESCLUN_FERTILIZER</x:f>
        <x:v>31680</x:v>
      </x:c>
      <x:c r="Q3454" s="268" t="n">
        <x:f>MIN(M3454,FARMER_HOURS)*FARMER_RATE+MAX(M3454-FARMER_HOURS,0)*TEMP_RATE</x:f>
        <x:v>59863.808638036055</x:v>
      </x:c>
      <x:c r="R3454" s="268" t="n">
        <x:f>O3454-P3454-Q3454-FIXED_COST</x:f>
        <x:v>19132.191361963945</x:v>
      </x:c>
      <x:c r="S3454" s="139" t="str">
        <x:f>IF(AND(L3454&lt;=TOTAL_BED_CAP,N3454&lt;=TEMP_WORKER_CAP),"YES","NO")</x:f>
        <x:v>YES</x:v>
      </x:c>
      <x:c r="T3454" s="139" t="n">
        <x:f>IF(S3454="YES",R3454,-1E+99)</x:f>
        <x:v>19132.191361963945</x:v>
      </x:c>
    </x:row>
    <x:row r="3455">
      <x:c r="A3455" s="139"/>
      <x:c r="B3455" s="139"/>
      <x:c r="C3455" s="139"/>
      <x:c r="D3455" s="139"/>
      <x:c r="E3455" s="139"/>
      <x:c r="F3455" s="139"/>
      <x:c r="G3455" s="139"/>
      <x:c r="H3455" s="139"/>
      <x:c r="I3455" s="266" t="n">
        <x:f>INT((ROW()-ROW($I$46))/((CARROT_CAP+1)*(MESCLUN_CAP+1)))</x:f>
        <x:v>5</x:v>
      </x:c>
      <x:c r="J3455" s="266" t="n">
        <x:f>MOD(INT((ROW()-ROW($I$46))/(MESCLUN_CAP+1)),CARROT_CAP+1)</x:f>
        <x:v>4</x:v>
      </x:c>
      <x:c r="K3455" s="266" t="n">
        <x:f>MOD(ROW()-ROW($I$46),MESCLUN_CAP+1)</x:f>
        <x:v>30</x:v>
      </x:c>
      <x:c r="L3455" s="266" t="n">
        <x:f>SUM(I3455:K3455)</x:f>
        <x:v>39</x:v>
      </x:c>
      <x:c r="M3455" s="267" t="n">
        <x:f>I3455*TOMATO_HOURS*WEEKS*(1+TOMATO_DIM)^I3455+J3455*CARROT_HOURS*WEEKS*(1+CARROT_DIM)^J3455+K3455*MESCLUN_HOURS*WEEKS*(1+MESCLUN_DIM)^K3455</x:f>
        <x:v>2816.8650828846467</x:v>
      </x:c>
      <x:c r="N3455" s="267" t="n">
        <x:f>MAX(M3455-FARMER_HOURS,0)/TEMP_HOURS_PER_WORKER</x:f>
        <x:v>1.4561563075587824</x:v>
      </x:c>
      <x:c r="O3455" s="268" t="n">
        <x:f>I3455*TOMATO_PRICE+J3455*CARROT_PRICE+K3455*MESCLUN_PRICE</x:f>
        <x:v>133376</x:v>
      </x:c>
      <x:c r="P3455" s="268" t="n">
        <x:f>I3455*TOMATO_FERTILIZER+J3455*CARROT_FERTILIZER+K3455*MESCLUN_FERTILIZER</x:f>
        <x:v>32560</x:v>
      </x:c>
      <x:c r="Q3455" s="268" t="n">
        <x:f>MIN(M3455,FARMER_HOURS)*FARMER_RATE+MAX(M3455-FARMER_HOURS,0)*TEMP_RATE</x:f>
        <x:v>61403.90768896956</x:v>
      </x:c>
      <x:c r="R3455" s="268" t="n">
        <x:f>O3455-P3455-Q3455-FIXED_COST</x:f>
        <x:v>19412.092311030443</x:v>
      </x:c>
      <x:c r="S3455" s="139" t="str">
        <x:f>IF(AND(L3455&lt;=TOTAL_BED_CAP,N3455&lt;=TEMP_WORKER_CAP),"YES","NO")</x:f>
        <x:v>YES</x:v>
      </x:c>
      <x:c r="T3455" s="139" t="n">
        <x:f>IF(S3455="YES",R3455,-1E+99)</x:f>
        <x:v>19412.092311030443</x:v>
      </x:c>
    </x:row>
    <x:row r="3456">
      <x:c r="A3456" s="139"/>
      <x:c r="B3456" s="139"/>
      <x:c r="C3456" s="139"/>
      <x:c r="D3456" s="139"/>
      <x:c r="E3456" s="139"/>
      <x:c r="F3456" s="139"/>
      <x:c r="G3456" s="139"/>
      <x:c r="H3456" s="139"/>
      <x:c r="I3456" s="266" t="n">
        <x:f>INT((ROW()-ROW($I$46))/((CARROT_CAP+1)*(MESCLUN_CAP+1)))</x:f>
        <x:v>5</x:v>
      </x:c>
      <x:c r="J3456" s="266" t="n">
        <x:f>MOD(INT((ROW()-ROW($I$46))/(MESCLUN_CAP+1)),CARROT_CAP+1)</x:f>
        <x:v>5</x:v>
      </x:c>
      <x:c r="K3456" s="266" t="n">
        <x:f>MOD(ROW()-ROW($I$46),MESCLUN_CAP+1)</x:f>
        <x:v>0</x:v>
      </x:c>
      <x:c r="L3456" s="266" t="n">
        <x:f>SUM(I3456:K3456)</x:f>
        <x:v>10</x:v>
      </x:c>
      <x:c r="M3456" s="267" t="n">
        <x:f>I3456*TOMATO_HOURS*WEEKS*(1+TOMATO_DIM)^I3456+J3456*CARROT_HOURS*WEEKS*(1+CARROT_DIM)^J3456+K3456*MESCLUN_HOURS*WEEKS*(1+MESCLUN_DIM)^K3456</x:f>
        <x:v>894.440731933594</x:v>
      </x:c>
      <x:c r="N3456" s="267" t="n">
        <x:f>MAX(M3456-FARMER_HOURS,0)/TEMP_HOURS_PER_WORKER</x:f>
        <x:v>0.12113939717610692</x:v>
      </x:c>
      <x:c r="O3456" s="268" t="n">
        <x:f>I3456*TOMATO_PRICE+J3456*CARROT_PRICE+K3456*MESCLUN_PRICE</x:f>
        <x:v>54470</x:v>
      </x:c>
      <x:c r="P3456" s="268" t="n">
        <x:f>I3456*TOMATO_FERTILIZER+J3456*CARROT_FERTILIZER+K3456*MESCLUN_FERTILIZER</x:f>
        <x:v>6600</x:v>
      </x:c>
      <x:c r="Q3456" s="268" t="n">
        <x:f>MIN(M3456,FARMER_HOURS)*FARMER_RATE+MAX(M3456-FARMER_HOURS,0)*TEMP_RATE</x:f>
        <x:v>28028.48492940267</x:v>
      </x:c>
      <x:c r="R3456" s="268" t="n">
        <x:f>O3456-P3456-Q3456-FIXED_COST</x:f>
        <x:v>-158.4849294026717</x:v>
      </x:c>
      <x:c r="S3456" s="139" t="str">
        <x:f>IF(AND(L3456&lt;=TOTAL_BED_CAP,N3456&lt;=TEMP_WORKER_CAP),"YES","NO")</x:f>
        <x:v>YES</x:v>
      </x:c>
      <x:c r="T3456" s="139" t="n">
        <x:f>IF(S3456="YES",R3456,-1E+99)</x:f>
        <x:v>-158.4849294026717</x:v>
      </x:c>
    </x:row>
    <x:row r="3457">
      <x:c r="A3457" s="139"/>
      <x:c r="B3457" s="139"/>
      <x:c r="C3457" s="139"/>
      <x:c r="D3457" s="139"/>
      <x:c r="E3457" s="139"/>
      <x:c r="F3457" s="139"/>
      <x:c r="G3457" s="139"/>
      <x:c r="H3457" s="139"/>
      <x:c r="I3457" s="266" t="n">
        <x:f>INT((ROW()-ROW($I$46))/((CARROT_CAP+1)*(MESCLUN_CAP+1)))</x:f>
        <x:v>5</x:v>
      </x:c>
      <x:c r="J3457" s="266" t="n">
        <x:f>MOD(INT((ROW()-ROW($I$46))/(MESCLUN_CAP+1)),CARROT_CAP+1)</x:f>
        <x:v>5</x:v>
      </x:c>
      <x:c r="K3457" s="266" t="n">
        <x:f>MOD(ROW()-ROW($I$46),MESCLUN_CAP+1)</x:f>
        <x:v>1</x:v>
      </x:c>
      <x:c r="L3457" s="266" t="n">
        <x:f>SUM(I3457:K3457)</x:f>
        <x:v>11</x:v>
      </x:c>
      <x:c r="M3457" s="267" t="n">
        <x:f>I3457*TOMATO_HOURS*WEEKS*(1+TOMATO_DIM)^I3457+J3457*CARROT_HOURS*WEEKS*(1+CARROT_DIM)^J3457+K3457*MESCLUN_HOURS*WEEKS*(1+MESCLUN_DIM)^K3457</x:f>
        <x:v>940.003231933594</x:v>
      </x:c>
      <x:c r="N3457" s="267" t="n">
        <x:f>MAX(M3457-FARMER_HOURS,0)/TEMP_HOURS_PER_WORKER</x:f>
        <x:v>0.15278002217610692</x:v>
      </x:c>
      <x:c r="O3457" s="268" t="n">
        <x:f>I3457*TOMATO_PRICE+J3457*CARROT_PRICE+K3457*MESCLUN_PRICE</x:f>
        <x:v>57170</x:v>
      </x:c>
      <x:c r="P3457" s="268" t="n">
        <x:f>I3457*TOMATO_FERTILIZER+J3457*CARROT_FERTILIZER+K3457*MESCLUN_FERTILIZER</x:f>
        <x:v>7480</x:v>
      </x:c>
      <x:c r="Q3457" s="268" t="n">
        <x:f>MIN(M3457,FARMER_HOURS)*FARMER_RATE+MAX(M3457-FARMER_HOURS,0)*TEMP_RATE</x:f>
        <x:v>28819.50055440267</x:v>
      </x:c>
      <x:c r="R3457" s="268" t="n">
        <x:f>O3457-P3457-Q3457-FIXED_COST</x:f>
        <x:v>870.4994455973283</x:v>
      </x:c>
      <x:c r="S3457" s="139" t="str">
        <x:f>IF(AND(L3457&lt;=TOTAL_BED_CAP,N3457&lt;=TEMP_WORKER_CAP),"YES","NO")</x:f>
        <x:v>YES</x:v>
      </x:c>
      <x:c r="T3457" s="139" t="n">
        <x:f>IF(S3457="YES",R3457,-1E+99)</x:f>
        <x:v>870.4994455973283</x:v>
      </x:c>
    </x:row>
    <x:row r="3458">
      <x:c r="A3458" s="139"/>
      <x:c r="B3458" s="139"/>
      <x:c r="C3458" s="139"/>
      <x:c r="D3458" s="139"/>
      <x:c r="E3458" s="139"/>
      <x:c r="F3458" s="139"/>
      <x:c r="G3458" s="139"/>
      <x:c r="H3458" s="139"/>
      <x:c r="I3458" s="266" t="n">
        <x:f>INT((ROW()-ROW($I$46))/((CARROT_CAP+1)*(MESCLUN_CAP+1)))</x:f>
        <x:v>5</x:v>
      </x:c>
      <x:c r="J3458" s="266" t="n">
        <x:f>MOD(INT((ROW()-ROW($I$46))/(MESCLUN_CAP+1)),CARROT_CAP+1)</x:f>
        <x:v>5</x:v>
      </x:c>
      <x:c r="K3458" s="266" t="n">
        <x:f>MOD(ROW()-ROW($I$46),MESCLUN_CAP+1)</x:f>
        <x:v>2</x:v>
      </x:c>
      <x:c r="L3458" s="266" t="n">
        <x:f>SUM(I3458:K3458)</x:f>
        <x:v>12</x:v>
      </x:c>
      <x:c r="M3458" s="267" t="n">
        <x:f>I3458*TOMATO_HOURS*WEEKS*(1+TOMATO_DIM)^I3458+J3458*CARROT_HOURS*WEEKS*(1+CARROT_DIM)^J3458+K3458*MESCLUN_HOURS*WEEKS*(1+MESCLUN_DIM)^K3458</x:f>
        <x:v>986.704794433594</x:v>
      </x:c>
      <x:c r="N3458" s="267" t="n">
        <x:f>MAX(M3458-FARMER_HOURS,0)/TEMP_HOURS_PER_WORKER</x:f>
        <x:v>0.18521166280110693</x:v>
      </x:c>
      <x:c r="O3458" s="268" t="n">
        <x:f>I3458*TOMATO_PRICE+J3458*CARROT_PRICE+K3458*MESCLUN_PRICE</x:f>
        <x:v>59870</x:v>
      </x:c>
      <x:c r="P3458" s="268" t="n">
        <x:f>I3458*TOMATO_FERTILIZER+J3458*CARROT_FERTILIZER+K3458*MESCLUN_FERTILIZER</x:f>
        <x:v>8360</x:v>
      </x:c>
      <x:c r="Q3458" s="268" t="n">
        <x:f>MIN(M3458,FARMER_HOURS)*FARMER_RATE+MAX(M3458-FARMER_HOURS,0)*TEMP_RATE</x:f>
        <x:v>29630.29157002767</x:v>
      </x:c>
      <x:c r="R3458" s="268" t="n">
        <x:f>O3458-P3458-Q3458-FIXED_COST</x:f>
        <x:v>1879.7084299723283</x:v>
      </x:c>
      <x:c r="S3458" s="139" t="str">
        <x:f>IF(AND(L3458&lt;=TOTAL_BED_CAP,N3458&lt;=TEMP_WORKER_CAP),"YES","NO")</x:f>
        <x:v>YES</x:v>
      </x:c>
      <x:c r="T3458" s="139" t="n">
        <x:f>IF(S3458="YES",R3458,-1E+99)</x:f>
        <x:v>1879.7084299723283</x:v>
      </x:c>
    </x:row>
    <x:row r="3459">
      <x:c r="A3459" s="139"/>
      <x:c r="B3459" s="139"/>
      <x:c r="C3459" s="139"/>
      <x:c r="D3459" s="139"/>
      <x:c r="E3459" s="139"/>
      <x:c r="F3459" s="139"/>
      <x:c r="G3459" s="139"/>
      <x:c r="H3459" s="139"/>
      <x:c r="I3459" s="266" t="n">
        <x:f>INT((ROW()-ROW($I$46))/((CARROT_CAP+1)*(MESCLUN_CAP+1)))</x:f>
        <x:v>5</x:v>
      </x:c>
      <x:c r="J3459" s="266" t="n">
        <x:f>MOD(INT((ROW()-ROW($I$46))/(MESCLUN_CAP+1)),CARROT_CAP+1)</x:f>
        <x:v>5</x:v>
      </x:c>
      <x:c r="K3459" s="266" t="n">
        <x:f>MOD(ROW()-ROW($I$46),MESCLUN_CAP+1)</x:f>
        <x:v>3</x:v>
      </x:c>
      <x:c r="L3459" s="266" t="n">
        <x:f>SUM(I3459:K3459)</x:f>
        <x:v>13</x:v>
      </x:c>
      <x:c r="M3459" s="267" t="n">
        <x:f>I3459*TOMATO_HOURS*WEEKS*(1+TOMATO_DIM)^I3459+J3459*CARROT_HOURS*WEEKS*(1+CARROT_DIM)^J3459+K3459*MESCLUN_HOURS*WEEKS*(1+MESCLUN_DIM)^K3459</x:f>
        <x:v>1034.566776855469</x:v>
      </x:c>
      <x:c r="N3459" s="267" t="n">
        <x:f>MAX(M3459-FARMER_HOURS,0)/TEMP_HOURS_PER_WORKER</x:f>
        <x:v>0.21844915059407571</x:v>
      </x:c>
      <x:c r="O3459" s="268" t="n">
        <x:f>I3459*TOMATO_PRICE+J3459*CARROT_PRICE+K3459*MESCLUN_PRICE</x:f>
        <x:v>62570</x:v>
      </x:c>
      <x:c r="P3459" s="268" t="n">
        <x:f>I3459*TOMATO_FERTILIZER+J3459*CARROT_FERTILIZER+K3459*MESCLUN_FERTILIZER</x:f>
        <x:v>9240</x:v>
      </x:c>
      <x:c r="Q3459" s="268" t="n">
        <x:f>MIN(M3459,FARMER_HOURS)*FARMER_RATE+MAX(M3459-FARMER_HOURS,0)*TEMP_RATE</x:f>
        <x:v>30461.22876485189</x:v>
      </x:c>
      <x:c r="R3459" s="268" t="n">
        <x:f>O3459-P3459-Q3459-FIXED_COST</x:f>
        <x:v>2868.7712351481096</x:v>
      </x:c>
      <x:c r="S3459" s="139" t="str">
        <x:f>IF(AND(L3459&lt;=TOTAL_BED_CAP,N3459&lt;=TEMP_WORKER_CAP),"YES","NO")</x:f>
        <x:v>YES</x:v>
      </x:c>
      <x:c r="T3459" s="139" t="n">
        <x:f>IF(S3459="YES",R3459,-1E+99)</x:f>
        <x:v>2868.7712351481096</x:v>
      </x:c>
    </x:row>
    <x:row r="3460">
      <x:c r="A3460" s="139"/>
      <x:c r="B3460" s="139"/>
      <x:c r="C3460" s="139"/>
      <x:c r="D3460" s="139"/>
      <x:c r="E3460" s="139"/>
      <x:c r="F3460" s="139"/>
      <x:c r="G3460" s="139"/>
      <x:c r="H3460" s="139"/>
      <x:c r="I3460" s="266" t="n">
        <x:f>INT((ROW()-ROW($I$46))/((CARROT_CAP+1)*(MESCLUN_CAP+1)))</x:f>
        <x:v>5</x:v>
      </x:c>
      <x:c r="J3460" s="266" t="n">
        <x:f>MOD(INT((ROW()-ROW($I$46))/(MESCLUN_CAP+1)),CARROT_CAP+1)</x:f>
        <x:v>5</x:v>
      </x:c>
      <x:c r="K3460" s="266" t="n">
        <x:f>MOD(ROW()-ROW($I$46),MESCLUN_CAP+1)</x:f>
        <x:v>4</x:v>
      </x:c>
      <x:c r="L3460" s="266" t="n">
        <x:f>SUM(I3460:K3460)</x:f>
        <x:v>14</x:v>
      </x:c>
      <x:c r="M3460" s="267" t="n">
        <x:f>I3460*TOMATO_HOURS*WEEKS*(1+TOMATO_DIM)^I3460+J3460*CARROT_HOURS*WEEKS*(1+CARROT_DIM)^J3460+K3460*MESCLUN_HOURS*WEEKS*(1+MESCLUN_DIM)^K3460</x:f>
        <x:v>1083.6108925781252</x:v>
      </x:c>
      <x:c r="N3460" s="267" t="n">
        <x:f>MAX(M3460-FARMER_HOURS,0)/TEMP_HOURS_PER_WORKER</x:f>
        <x:v>0.25250756429036475</x:v>
      </x:c>
      <x:c r="O3460" s="268" t="n">
        <x:f>I3460*TOMATO_PRICE+J3460*CARROT_PRICE+K3460*MESCLUN_PRICE</x:f>
        <x:v>65270</x:v>
      </x:c>
      <x:c r="P3460" s="268" t="n">
        <x:f>I3460*TOMATO_FERTILIZER+J3460*CARROT_FERTILIZER+K3460*MESCLUN_FERTILIZER</x:f>
        <x:v>10120</x:v>
      </x:c>
      <x:c r="Q3460" s="268" t="n">
        <x:f>MIN(M3460,FARMER_HOURS)*FARMER_RATE+MAX(M3460-FARMER_HOURS,0)*TEMP_RATE</x:f>
        <x:v>31312.689107259117</x:v>
      </x:c>
      <x:c r="R3460" s="268" t="n">
        <x:f>O3460-P3460-Q3460-FIXED_COST</x:f>
        <x:v>3837.310892740883</x:v>
      </x:c>
      <x:c r="S3460" s="139" t="str">
        <x:f>IF(AND(L3460&lt;=TOTAL_BED_CAP,N3460&lt;=TEMP_WORKER_CAP),"YES","NO")</x:f>
        <x:v>YES</x:v>
      </x:c>
      <x:c r="T3460" s="139" t="n">
        <x:f>IF(S3460="YES",R3460,-1E+99)</x:f>
        <x:v>3837.310892740883</x:v>
      </x:c>
    </x:row>
    <x:row r="3461">
      <x:c r="A3461" s="139"/>
      <x:c r="B3461" s="139"/>
      <x:c r="C3461" s="139"/>
      <x:c r="D3461" s="139"/>
      <x:c r="E3461" s="139"/>
      <x:c r="F3461" s="139"/>
      <x:c r="G3461" s="139"/>
      <x:c r="H3461" s="139"/>
      <x:c r="I3461" s="266" t="n">
        <x:f>INT((ROW()-ROW($I$46))/((CARROT_CAP+1)*(MESCLUN_CAP+1)))</x:f>
        <x:v>5</x:v>
      </x:c>
      <x:c r="J3461" s="266" t="n">
        <x:f>MOD(INT((ROW()-ROW($I$46))/(MESCLUN_CAP+1)),CARROT_CAP+1)</x:f>
        <x:v>5</x:v>
      </x:c>
      <x:c r="K3461" s="266" t="n">
        <x:f>MOD(ROW()-ROW($I$46),MESCLUN_CAP+1)</x:f>
        <x:v>5</x:v>
      </x:c>
      <x:c r="L3461" s="266" t="n">
        <x:f>SUM(I3461:K3461)</x:f>
        <x:v>15</x:v>
      </x:c>
      <x:c r="M3461" s="267" t="n">
        <x:f>I3461*TOMATO_HOURS*WEEKS*(1+TOMATO_DIM)^I3461+J3461*CARROT_HOURS*WEEKS*(1+CARROT_DIM)^J3461+K3461*MESCLUN_HOURS*WEEKS*(1+MESCLUN_DIM)^K3461</x:f>
        <x:v>1133.8592164993288</x:v>
      </x:c>
      <x:c r="N3461" s="267" t="n">
        <x:f>MAX(M3461-FARMER_HOURS,0)/TEMP_HOURS_PER_WORKER</x:f>
        <x:v>0.28740223368008944</x:v>
      </x:c>
      <x:c r="O3461" s="268" t="n">
        <x:f>I3461*TOMATO_PRICE+J3461*CARROT_PRICE+K3461*MESCLUN_PRICE</x:f>
        <x:v>67970</x:v>
      </x:c>
      <x:c r="P3461" s="268" t="n">
        <x:f>I3461*TOMATO_FERTILIZER+J3461*CARROT_FERTILIZER+K3461*MESCLUN_FERTILIZER</x:f>
        <x:v>11000</x:v>
      </x:c>
      <x:c r="Q3461" s="268" t="n">
        <x:f>MIN(M3461,FARMER_HOURS)*FARMER_RATE+MAX(M3461-FARMER_HOURS,0)*TEMP_RATE</x:f>
        <x:v>32185.055842002235</x:v>
      </x:c>
      <x:c r="R3461" s="268" t="n">
        <x:f>O3461-P3461-Q3461-FIXED_COST</x:f>
        <x:v>4784.944157997765</x:v>
      </x:c>
      <x:c r="S3461" s="139" t="str">
        <x:f>IF(AND(L3461&lt;=TOTAL_BED_CAP,N3461&lt;=TEMP_WORKER_CAP),"YES","NO")</x:f>
        <x:v>YES</x:v>
      </x:c>
      <x:c r="T3461" s="139" t="n">
        <x:f>IF(S3461="YES",R3461,-1E+99)</x:f>
        <x:v>4784.944157997765</x:v>
      </x:c>
    </x:row>
    <x:row r="3462">
      <x:c r="A3462" s="139"/>
      <x:c r="B3462" s="139"/>
      <x:c r="C3462" s="139"/>
      <x:c r="D3462" s="139"/>
      <x:c r="E3462" s="139"/>
      <x:c r="F3462" s="139"/>
      <x:c r="G3462" s="139"/>
      <x:c r="H3462" s="139"/>
      <x:c r="I3462" s="266" t="n">
        <x:f>INT((ROW()-ROW($I$46))/((CARROT_CAP+1)*(MESCLUN_CAP+1)))</x:f>
        <x:v>5</x:v>
      </x:c>
      <x:c r="J3462" s="266" t="n">
        <x:f>MOD(INT((ROW()-ROW($I$46))/(MESCLUN_CAP+1)),CARROT_CAP+1)</x:f>
        <x:v>5</x:v>
      </x:c>
      <x:c r="K3462" s="266" t="n">
        <x:f>MOD(ROW()-ROW($I$46),MESCLUN_CAP+1)</x:f>
        <x:v>6</x:v>
      </x:c>
      <x:c r="L3462" s="266" t="n">
        <x:f>SUM(I3462:K3462)</x:f>
        <x:v>16</x:v>
      </x:c>
      <x:c r="M3462" s="267" t="n">
        <x:f>I3462*TOMATO_HOURS*WEEKS*(1+TOMATO_DIM)^I3462+J3462*CARROT_HOURS*WEEKS*(1+CARROT_DIM)^J3462+K3462*MESCLUN_HOURS*WEEKS*(1+MESCLUN_DIM)^K3462</x:f>
        <x:v>1185.3341906809617</x:v>
      </x:c>
      <x:c r="N3462" s="267" t="n">
        <x:f>MAX(M3462-FARMER_HOURS,0)/TEMP_HOURS_PER_WORKER</x:f>
        <x:v>0.32314874352844564</x:v>
      </x:c>
      <x:c r="O3462" s="268" t="n">
        <x:f>I3462*TOMATO_PRICE+J3462*CARROT_PRICE+K3462*MESCLUN_PRICE</x:f>
        <x:v>70670</x:v>
      </x:c>
      <x:c r="P3462" s="268" t="n">
        <x:f>I3462*TOMATO_FERTILIZER+J3462*CARROT_FERTILIZER+K3462*MESCLUN_FERTILIZER</x:f>
        <x:v>11880</x:v>
      </x:c>
      <x:c r="Q3462" s="268" t="n">
        <x:f>MIN(M3462,FARMER_HOURS)*FARMER_RATE+MAX(M3462-FARMER_HOURS,0)*TEMP_RATE</x:f>
        <x:v>33078.71858821114</x:v>
      </x:c>
      <x:c r="R3462" s="268" t="n">
        <x:f>O3462-P3462-Q3462-FIXED_COST</x:f>
        <x:v>5711.281411788863</x:v>
      </x:c>
      <x:c r="S3462" s="139" t="str">
        <x:f>IF(AND(L3462&lt;=TOTAL_BED_CAP,N3462&lt;=TEMP_WORKER_CAP),"YES","NO")</x:f>
        <x:v>YES</x:v>
      </x:c>
      <x:c r="T3462" s="139" t="n">
        <x:f>IF(S3462="YES",R3462,-1E+99)</x:f>
        <x:v>5711.281411788863</x:v>
      </x:c>
    </x:row>
    <x:row r="3463">
      <x:c r="A3463" s="139"/>
      <x:c r="B3463" s="139"/>
      <x:c r="C3463" s="139"/>
      <x:c r="D3463" s="139"/>
      <x:c r="E3463" s="139"/>
      <x:c r="F3463" s="139"/>
      <x:c r="G3463" s="139"/>
      <x:c r="H3463" s="139"/>
      <x:c r="I3463" s="266" t="n">
        <x:f>INT((ROW()-ROW($I$46))/((CARROT_CAP+1)*(MESCLUN_CAP+1)))</x:f>
        <x:v>5</x:v>
      </x:c>
      <x:c r="J3463" s="266" t="n">
        <x:f>MOD(INT((ROW()-ROW($I$46))/(MESCLUN_CAP+1)),CARROT_CAP+1)</x:f>
        <x:v>5</x:v>
      </x:c>
      <x:c r="K3463" s="266" t="n">
        <x:f>MOD(ROW()-ROW($I$46),MESCLUN_CAP+1)</x:f>
        <x:v>7</x:v>
      </x:c>
      <x:c r="L3463" s="266" t="n">
        <x:f>SUM(I3463:K3463)</x:f>
        <x:v>17</x:v>
      </x:c>
      <x:c r="M3463" s="267" t="n">
        <x:f>I3463*TOMATO_HOURS*WEEKS*(1+TOMATO_DIM)^I3463+J3463*CARROT_HOURS*WEEKS*(1+CARROT_DIM)^J3463+K3463*MESCLUN_HOURS*WEEKS*(1+MESCLUN_DIM)^K3463</x:f>
        <x:v>1238.058630078922</x:v>
      </x:c>
      <x:c r="N3463" s="267" t="n">
        <x:f>MAX(M3463-FARMER_HOURS,0)/TEMP_HOURS_PER_WORKER</x:f>
        <x:v>0.359762937554807</x:v>
      </x:c>
      <x:c r="O3463" s="268" t="n">
        <x:f>I3463*TOMATO_PRICE+J3463*CARROT_PRICE+K3463*MESCLUN_PRICE</x:f>
        <x:v>73370</x:v>
      </x:c>
      <x:c r="P3463" s="268" t="n">
        <x:f>I3463*TOMATO_FERTILIZER+J3463*CARROT_FERTILIZER+K3463*MESCLUN_FERTILIZER</x:f>
        <x:v>12760</x:v>
      </x:c>
      <x:c r="Q3463" s="268" t="n">
        <x:f>MIN(M3463,FARMER_HOURS)*FARMER_RATE+MAX(M3463-FARMER_HOURS,0)*TEMP_RATE</x:f>
        <x:v>33994.073438870175</x:v>
      </x:c>
      <x:c r="R3463" s="268" t="n">
        <x:f>O3463-P3463-Q3463-FIXED_COST</x:f>
        <x:v>6615.926561129825</x:v>
      </x:c>
      <x:c r="S3463" s="139" t="str">
        <x:f>IF(AND(L3463&lt;=TOTAL_BED_CAP,N3463&lt;=TEMP_WORKER_CAP),"YES","NO")</x:f>
        <x:v>YES</x:v>
      </x:c>
      <x:c r="T3463" s="139" t="n">
        <x:f>IF(S3463="YES",R3463,-1E+99)</x:f>
        <x:v>6615.926561129825</x:v>
      </x:c>
    </x:row>
    <x:row r="3464">
      <x:c r="A3464" s="139"/>
      <x:c r="B3464" s="139"/>
      <x:c r="C3464" s="139"/>
      <x:c r="D3464" s="139"/>
      <x:c r="E3464" s="139"/>
      <x:c r="F3464" s="139"/>
      <x:c r="G3464" s="139"/>
      <x:c r="H3464" s="139"/>
      <x:c r="I3464" s="266" t="n">
        <x:f>INT((ROW()-ROW($I$46))/((CARROT_CAP+1)*(MESCLUN_CAP+1)))</x:f>
        <x:v>5</x:v>
      </x:c>
      <x:c r="J3464" s="266" t="n">
        <x:f>MOD(INT((ROW()-ROW($I$46))/(MESCLUN_CAP+1)),CARROT_CAP+1)</x:f>
        <x:v>5</x:v>
      </x:c>
      <x:c r="K3464" s="266" t="n">
        <x:f>MOD(ROW()-ROW($I$46),MESCLUN_CAP+1)</x:f>
        <x:v>8</x:v>
      </x:c>
      <x:c r="L3464" s="266" t="n">
        <x:f>SUM(I3464:K3464)</x:f>
        <x:v>18</x:v>
      </x:c>
      <x:c r="M3464" s="267" t="n">
        <x:f>I3464*TOMATO_HOURS*WEEKS*(1+TOMATO_DIM)^I3464+J3464*CARROT_HOURS*WEEKS*(1+CARROT_DIM)^J3464+K3464*MESCLUN_HOURS*WEEKS*(1+MESCLUN_DIM)^K3464</x:f>
        <x:v>1292.0557283589023</x:v>
      </x:c>
      <x:c r="N3464" s="267" t="n">
        <x:f>MAX(M3464-FARMER_HOURS,0)/TEMP_HOURS_PER_WORKER</x:f>
        <x:v>0.39726092247145994</x:v>
      </x:c>
      <x:c r="O3464" s="268" t="n">
        <x:f>I3464*TOMATO_PRICE+J3464*CARROT_PRICE+K3464*MESCLUN_PRICE</x:f>
        <x:v>76070</x:v>
      </x:c>
      <x:c r="P3464" s="268" t="n">
        <x:f>I3464*TOMATO_FERTILIZER+J3464*CARROT_FERTILIZER+K3464*MESCLUN_FERTILIZER</x:f>
        <x:v>13640</x:v>
      </x:c>
      <x:c r="Q3464" s="268" t="n">
        <x:f>MIN(M3464,FARMER_HOURS)*FARMER_RATE+MAX(M3464-FARMER_HOURS,0)*TEMP_RATE</x:f>
        <x:v>34931.5230617865</x:v>
      </x:c>
      <x:c r="R3464" s="268" t="n">
        <x:f>O3464-P3464-Q3464-FIXED_COST</x:f>
        <x:v>7498.476938213498</x:v>
      </x:c>
      <x:c r="S3464" s="139" t="str">
        <x:f>IF(AND(L3464&lt;=TOTAL_BED_CAP,N3464&lt;=TEMP_WORKER_CAP),"YES","NO")</x:f>
        <x:v>YES</x:v>
      </x:c>
      <x:c r="T3464" s="139" t="n">
        <x:f>IF(S3464="YES",R3464,-1E+99)</x:f>
        <x:v>7498.476938213498</x:v>
      </x:c>
    </x:row>
    <x:row r="3465">
      <x:c r="A3465" s="139"/>
      <x:c r="B3465" s="139"/>
      <x:c r="C3465" s="139"/>
      <x:c r="D3465" s="139"/>
      <x:c r="E3465" s="139"/>
      <x:c r="F3465" s="139"/>
      <x:c r="G3465" s="139"/>
      <x:c r="H3465" s="139"/>
      <x:c r="I3465" s="266" t="n">
        <x:f>INT((ROW()-ROW($I$46))/((CARROT_CAP+1)*(MESCLUN_CAP+1)))</x:f>
        <x:v>5</x:v>
      </x:c>
      <x:c r="J3465" s="266" t="n">
        <x:f>MOD(INT((ROW()-ROW($I$46))/(MESCLUN_CAP+1)),CARROT_CAP+1)</x:f>
        <x:v>5</x:v>
      </x:c>
      <x:c r="K3465" s="266" t="n">
        <x:f>MOD(ROW()-ROW($I$46),MESCLUN_CAP+1)</x:f>
        <x:v>9</x:v>
      </x:c>
      <x:c r="L3465" s="266" t="n">
        <x:f>SUM(I3465:K3465)</x:f>
        <x:v>19</x:v>
      </x:c>
      <x:c r="M3465" s="267" t="n">
        <x:f>I3465*TOMATO_HOURS*WEEKS*(1+TOMATO_DIM)^I3465+J3465*CARROT_HOURS*WEEKS*(1+CARROT_DIM)^J3465+K3465*MESCLUN_HOURS*WEEKS*(1+MESCLUN_DIM)^K3465</x:f>
        <x:v>1347.3490637992968</x:v>
      </x:c>
      <x:c r="N3465" s="267" t="n">
        <x:f>MAX(M3465-FARMER_HOURS,0)/TEMP_HOURS_PER_WORKER</x:f>
        <x:v>0.435659072082845</x:v>
      </x:c>
      <x:c r="O3465" s="268" t="n">
        <x:f>I3465*TOMATO_PRICE+J3465*CARROT_PRICE+K3465*MESCLUN_PRICE</x:f>
        <x:v>78770</x:v>
      </x:c>
      <x:c r="P3465" s="268" t="n">
        <x:f>I3465*TOMATO_FERTILIZER+J3465*CARROT_FERTILIZER+K3465*MESCLUN_FERTILIZER</x:f>
        <x:v>14520</x:v>
      </x:c>
      <x:c r="Q3465" s="268" t="n">
        <x:f>MIN(M3465,FARMER_HOURS)*FARMER_RATE+MAX(M3465-FARMER_HOURS,0)*TEMP_RATE</x:f>
        <x:v>35891.47680207113</x:v>
      </x:c>
      <x:c r="R3465" s="268" t="n">
        <x:f>O3465-P3465-Q3465-FIXED_COST</x:f>
        <x:v>8358.523197928873</x:v>
      </x:c>
      <x:c r="S3465" s="139" t="str">
        <x:f>IF(AND(L3465&lt;=TOTAL_BED_CAP,N3465&lt;=TEMP_WORKER_CAP),"YES","NO")</x:f>
        <x:v>YES</x:v>
      </x:c>
      <x:c r="T3465" s="139" t="n">
        <x:f>IF(S3465="YES",R3465,-1E+99)</x:f>
        <x:v>8358.523197928873</x:v>
      </x:c>
    </x:row>
    <x:row r="3466">
      <x:c r="A3466" s="139"/>
      <x:c r="B3466" s="139"/>
      <x:c r="C3466" s="139"/>
      <x:c r="D3466" s="139"/>
      <x:c r="E3466" s="139"/>
      <x:c r="F3466" s="139"/>
      <x:c r="G3466" s="139"/>
      <x:c r="H3466" s="139"/>
      <x:c r="I3466" s="266" t="n">
        <x:f>INT((ROW()-ROW($I$46))/((CARROT_CAP+1)*(MESCLUN_CAP+1)))</x:f>
        <x:v>5</x:v>
      </x:c>
      <x:c r="J3466" s="266" t="n">
        <x:f>MOD(INT((ROW()-ROW($I$46))/(MESCLUN_CAP+1)),CARROT_CAP+1)</x:f>
        <x:v>5</x:v>
      </x:c>
      <x:c r="K3466" s="266" t="n">
        <x:f>MOD(ROW()-ROW($I$46),MESCLUN_CAP+1)</x:f>
        <x:v>10</x:v>
      </x:c>
      <x:c r="L3466" s="266" t="n">
        <x:f>SUM(I3466:K3466)</x:f>
        <x:v>20</x:v>
      </x:c>
      <x:c r="M3466" s="267" t="n">
        <x:f>I3466*TOMATO_HOURS*WEEKS*(1+TOMATO_DIM)^I3466+J3466*CARROT_HOURS*WEEKS*(1+CARROT_DIM)^J3466+K3466*MESCLUN_HOURS*WEEKS*(1+MESCLUN_DIM)^K3466</x:f>
        <x:v>1403.9626052825095</x:v>
      </x:c>
      <x:c r="N3466" s="267" t="n">
        <x:f>MAX(M3466-FARMER_HOURS,0)/TEMP_HOURS_PER_WORKER</x:f>
        <x:v>0.4749740314461871</x:v>
      </x:c>
      <x:c r="O3466" s="268" t="n">
        <x:f>I3466*TOMATO_PRICE+J3466*CARROT_PRICE+K3466*MESCLUN_PRICE</x:f>
        <x:v>81470</x:v>
      </x:c>
      <x:c r="P3466" s="268" t="n">
        <x:f>I3466*TOMATO_FERTILIZER+J3466*CARROT_FERTILIZER+K3466*MESCLUN_FERTILIZER</x:f>
        <x:v>15400</x:v>
      </x:c>
      <x:c r="Q3466" s="268" t="n">
        <x:f>MIN(M3466,FARMER_HOURS)*FARMER_RATE+MAX(M3466-FARMER_HOURS,0)*TEMP_RATE</x:f>
        <x:v>36874.35078615468</x:v>
      </x:c>
      <x:c r="R3466" s="268" t="n">
        <x:f>O3466-P3466-Q3466-FIXED_COST</x:f>
        <x:v>9195.649213845318</x:v>
      </x:c>
      <x:c r="S3466" s="139" t="str">
        <x:f>IF(AND(L3466&lt;=TOTAL_BED_CAP,N3466&lt;=TEMP_WORKER_CAP),"YES","NO")</x:f>
        <x:v>YES</x:v>
      </x:c>
      <x:c r="T3466" s="139" t="n">
        <x:f>IF(S3466="YES",R3466,-1E+99)</x:f>
        <x:v>9195.649213845318</x:v>
      </x:c>
    </x:row>
    <x:row r="3467">
      <x:c r="A3467" s="139"/>
      <x:c r="B3467" s="139"/>
      <x:c r="C3467" s="139"/>
      <x:c r="D3467" s="139"/>
      <x:c r="E3467" s="139"/>
      <x:c r="F3467" s="139"/>
      <x:c r="G3467" s="139"/>
      <x:c r="H3467" s="139"/>
      <x:c r="I3467" s="266" t="n">
        <x:f>INT((ROW()-ROW($I$46))/((CARROT_CAP+1)*(MESCLUN_CAP+1)))</x:f>
        <x:v>5</x:v>
      </x:c>
      <x:c r="J3467" s="266" t="n">
        <x:f>MOD(INT((ROW()-ROW($I$46))/(MESCLUN_CAP+1)),CARROT_CAP+1)</x:f>
        <x:v>5</x:v>
      </x:c>
      <x:c r="K3467" s="266" t="n">
        <x:f>MOD(ROW()-ROW($I$46),MESCLUN_CAP+1)</x:f>
        <x:v>11</x:v>
      </x:c>
      <x:c r="L3467" s="266" t="n">
        <x:f>SUM(I3467:K3467)</x:f>
        <x:v>21</x:v>
      </x:c>
      <x:c r="M3467" s="267" t="n">
        <x:f>I3467*TOMATO_HOURS*WEEKS*(1+TOMATO_DIM)^I3467+J3467*CARROT_HOURS*WEEKS*(1+CARROT_DIM)^J3467+K3467*MESCLUN_HOURS*WEEKS*(1+MESCLUN_DIM)^K3467</x:f>
        <x:v>1461.9207183759486</x:v>
      </x:c>
      <x:c r="N3467" s="267" t="n">
        <x:f>MAX(M3467-FARMER_HOURS,0)/TEMP_HOURS_PER_WORKER</x:f>
        <x:v>0.5152227210944087</x:v>
      </x:c>
      <x:c r="O3467" s="268" t="n">
        <x:f>I3467*TOMATO_PRICE+J3467*CARROT_PRICE+K3467*MESCLUN_PRICE</x:f>
        <x:v>84170</x:v>
      </x:c>
      <x:c r="P3467" s="268" t="n">
        <x:f>I3467*TOMATO_FERTILIZER+J3467*CARROT_FERTILIZER+K3467*MESCLUN_FERTILIZER</x:f>
        <x:v>16280</x:v>
      </x:c>
      <x:c r="Q3467" s="268" t="n">
        <x:f>MIN(M3467,FARMER_HOURS)*FARMER_RATE+MAX(M3467-FARMER_HOURS,0)*TEMP_RATE</x:f>
        <x:v>37880.56802736022</x:v>
      </x:c>
      <x:c r="R3467" s="268" t="n">
        <x:f>O3467-P3467-Q3467-FIXED_COST</x:f>
        <x:v>10009.43197263978</x:v>
      </x:c>
      <x:c r="S3467" s="139" t="str">
        <x:f>IF(AND(L3467&lt;=TOTAL_BED_CAP,N3467&lt;=TEMP_WORKER_CAP),"YES","NO")</x:f>
        <x:v>YES</x:v>
      </x:c>
      <x:c r="T3467" s="139" t="n">
        <x:f>IF(S3467="YES",R3467,-1E+99)</x:f>
        <x:v>10009.43197263978</x:v>
      </x:c>
    </x:row>
    <x:row r="3468">
      <x:c r="A3468" s="139"/>
      <x:c r="B3468" s="139"/>
      <x:c r="C3468" s="139"/>
      <x:c r="D3468" s="139"/>
      <x:c r="E3468" s="139"/>
      <x:c r="F3468" s="139"/>
      <x:c r="G3468" s="139"/>
      <x:c r="H3468" s="139"/>
      <x:c r="I3468" s="266" t="n">
        <x:f>INT((ROW()-ROW($I$46))/((CARROT_CAP+1)*(MESCLUN_CAP+1)))</x:f>
        <x:v>5</x:v>
      </x:c>
      <x:c r="J3468" s="266" t="n">
        <x:f>MOD(INT((ROW()-ROW($I$46))/(MESCLUN_CAP+1)),CARROT_CAP+1)</x:f>
        <x:v>5</x:v>
      </x:c>
      <x:c r="K3468" s="266" t="n">
        <x:f>MOD(ROW()-ROW($I$46),MESCLUN_CAP+1)</x:f>
        <x:v>12</x:v>
      </x:c>
      <x:c r="L3468" s="266" t="n">
        <x:f>SUM(I3468:K3468)</x:f>
        <x:v>22</x:v>
      </x:c>
      <x:c r="M3468" s="267" t="n">
        <x:f>I3468*TOMATO_HOURS*WEEKS*(1+TOMATO_DIM)^I3468+J3468*CARROT_HOURS*WEEKS*(1+CARROT_DIM)^J3468+K3468*MESCLUN_HOURS*WEEKS*(1+MESCLUN_DIM)^K3468</x:f>
        <x:v>1521.248171504013</x:v>
      </x:c>
      <x:c r="N3468" s="267" t="n">
        <x:f>MAX(M3468-FARMER_HOURS,0)/TEMP_HOURS_PER_WORKER</x:f>
        <x:v>0.5564223413222312</x:v>
      </x:c>
      <x:c r="O3468" s="268" t="n">
        <x:f>I3468*TOMATO_PRICE+J3468*CARROT_PRICE+K3468*MESCLUN_PRICE</x:f>
        <x:v>86870</x:v>
      </x:c>
      <x:c r="P3468" s="268" t="n">
        <x:f>I3468*TOMATO_FERTILIZER+J3468*CARROT_FERTILIZER+K3468*MESCLUN_FERTILIZER</x:f>
        <x:v>17160</x:v>
      </x:c>
      <x:c r="Q3468" s="268" t="n">
        <x:f>MIN(M3468,FARMER_HOURS)*FARMER_RATE+MAX(M3468-FARMER_HOURS,0)*TEMP_RATE</x:f>
        <x:v>38910.55853305578</x:v>
      </x:c>
      <x:c r="R3468" s="268" t="n">
        <x:f>O3468-P3468-Q3468-FIXED_COST</x:f>
        <x:v>10799.44146694422</x:v>
      </x:c>
      <x:c r="S3468" s="139" t="str">
        <x:f>IF(AND(L3468&lt;=TOTAL_BED_CAP,N3468&lt;=TEMP_WORKER_CAP),"YES","NO")</x:f>
        <x:v>YES</x:v>
      </x:c>
      <x:c r="T3468" s="139" t="n">
        <x:f>IF(S3468="YES",R3468,-1E+99)</x:f>
        <x:v>10799.44146694422</x:v>
      </x:c>
    </x:row>
    <x:row r="3469">
      <x:c r="A3469" s="139"/>
      <x:c r="B3469" s="139"/>
      <x:c r="C3469" s="139"/>
      <x:c r="D3469" s="139"/>
      <x:c r="E3469" s="139"/>
      <x:c r="F3469" s="139"/>
      <x:c r="G3469" s="139"/>
      <x:c r="H3469" s="139"/>
      <x:c r="I3469" s="266" t="n">
        <x:f>INT((ROW()-ROW($I$46))/((CARROT_CAP+1)*(MESCLUN_CAP+1)))</x:f>
        <x:v>5</x:v>
      </x:c>
      <x:c r="J3469" s="266" t="n">
        <x:f>MOD(INT((ROW()-ROW($I$46))/(MESCLUN_CAP+1)),CARROT_CAP+1)</x:f>
        <x:v>5</x:v>
      </x:c>
      <x:c r="K3469" s="266" t="n">
        <x:f>MOD(ROW()-ROW($I$46),MESCLUN_CAP+1)</x:f>
        <x:v>13</x:v>
      </x:c>
      <x:c r="L3469" s="266" t="n">
        <x:f>SUM(I3469:K3469)</x:f>
        <x:v>23</x:v>
      </x:c>
      <x:c r="M3469" s="267" t="n">
        <x:f>I3469*TOMATO_HOURS*WEEKS*(1+TOMATO_DIM)^I3469+J3469*CARROT_HOURS*WEEKS*(1+CARROT_DIM)^J3469+K3469*MESCLUN_HOURS*WEEKS*(1+MESCLUN_DIM)^K3469</x:f>
        <x:v>1581.9701422123971</x:v>
      </x:c>
      <x:c r="N3469" s="267" t="n">
        <x:f>MAX(M3469-FARMER_HOURS,0)/TEMP_HOURS_PER_WORKER</x:f>
        <x:v>0.5985903765363869</x:v>
      </x:c>
      <x:c r="O3469" s="268" t="n">
        <x:f>I3469*TOMATO_PRICE+J3469*CARROT_PRICE+K3469*MESCLUN_PRICE</x:f>
        <x:v>89570</x:v>
      </x:c>
      <x:c r="P3469" s="268" t="n">
        <x:f>I3469*TOMATO_FERTILIZER+J3469*CARROT_FERTILIZER+K3469*MESCLUN_FERTILIZER</x:f>
        <x:v>18040</x:v>
      </x:c>
      <x:c r="Q3469" s="268" t="n">
        <x:f>MIN(M3469,FARMER_HOURS)*FARMER_RATE+MAX(M3469-FARMER_HOURS,0)*TEMP_RATE</x:f>
        <x:v>39964.75941340967</x:v>
      </x:c>
      <x:c r="R3469" s="268" t="n">
        <x:f>O3469-P3469-Q3469-FIXED_COST</x:f>
        <x:v>11565.240586590327</x:v>
      </x:c>
      <x:c r="S3469" s="139" t="str">
        <x:f>IF(AND(L3469&lt;=TOTAL_BED_CAP,N3469&lt;=TEMP_WORKER_CAP),"YES","NO")</x:f>
        <x:v>YES</x:v>
      </x:c>
      <x:c r="T3469" s="139" t="n">
        <x:f>IF(S3469="YES",R3469,-1E+99)</x:f>
        <x:v>11565.240586590327</x:v>
      </x:c>
    </x:row>
    <x:row r="3470">
      <x:c r="A3470" s="139"/>
      <x:c r="B3470" s="139"/>
      <x:c r="C3470" s="139"/>
      <x:c r="D3470" s="139"/>
      <x:c r="E3470" s="139"/>
      <x:c r="F3470" s="139"/>
      <x:c r="G3470" s="139"/>
      <x:c r="H3470" s="139"/>
      <x:c r="I3470" s="266" t="n">
        <x:f>INT((ROW()-ROW($I$46))/((CARROT_CAP+1)*(MESCLUN_CAP+1)))</x:f>
        <x:v>5</x:v>
      </x:c>
      <x:c r="J3470" s="266" t="n">
        <x:f>MOD(INT((ROW()-ROW($I$46))/(MESCLUN_CAP+1)),CARROT_CAP+1)</x:f>
        <x:v>5</x:v>
      </x:c>
      <x:c r="K3470" s="266" t="n">
        <x:f>MOD(ROW()-ROW($I$46),MESCLUN_CAP+1)</x:f>
        <x:v>14</x:v>
      </x:c>
      <x:c r="L3470" s="266" t="n">
        <x:f>SUM(I3470:K3470)</x:f>
        <x:v>24</x:v>
      </x:c>
      <x:c r="M3470" s="267" t="n">
        <x:f>I3470*TOMATO_HOURS*WEEKS*(1+TOMATO_DIM)^I3470+J3470*CARROT_HOURS*WEEKS*(1+CARROT_DIM)^J3470+K3470*MESCLUN_HOURS*WEEKS*(1+MESCLUN_DIM)^K3470</x:f>
        <x:v>1644.1122235260582</x:v>
      </x:c>
      <x:c r="N3470" s="267" t="n">
        <x:f>MAX(M3470-FARMER_HOURS,0)/TEMP_HOURS_PER_WORKER</x:f>
        <x:v>0.6417445996708737</x:v>
      </x:c>
      <x:c r="O3470" s="268" t="n">
        <x:f>I3470*TOMATO_PRICE+J3470*CARROT_PRICE+K3470*MESCLUN_PRICE</x:f>
        <x:v>92270</x:v>
      </x:c>
      <x:c r="P3470" s="268" t="n">
        <x:f>I3470*TOMATO_FERTILIZER+J3470*CARROT_FERTILIZER+K3470*MESCLUN_FERTILIZER</x:f>
        <x:v>18920</x:v>
      </x:c>
      <x:c r="Q3470" s="268" t="n">
        <x:f>MIN(M3470,FARMER_HOURS)*FARMER_RATE+MAX(M3470-FARMER_HOURS,0)*TEMP_RATE</x:f>
        <x:v>41043.61499177184</x:v>
      </x:c>
      <x:c r="R3470" s="268" t="n">
        <x:f>O3470-P3470-Q3470-FIXED_COST</x:f>
        <x:v>12306.385008228157</x:v>
      </x:c>
      <x:c r="S3470" s="139" t="str">
        <x:f>IF(AND(L3470&lt;=TOTAL_BED_CAP,N3470&lt;=TEMP_WORKER_CAP),"YES","NO")</x:f>
        <x:v>YES</x:v>
      </x:c>
      <x:c r="T3470" s="139" t="n">
        <x:f>IF(S3470="YES",R3470,-1E+99)</x:f>
        <x:v>12306.385008228157</x:v>
      </x:c>
    </x:row>
    <x:row r="3471">
      <x:c r="A3471" s="139"/>
      <x:c r="B3471" s="139"/>
      <x:c r="C3471" s="139"/>
      <x:c r="D3471" s="139"/>
      <x:c r="E3471" s="139"/>
      <x:c r="F3471" s="139"/>
      <x:c r="G3471" s="139"/>
      <x:c r="H3471" s="139"/>
      <x:c r="I3471" s="266" t="n">
        <x:f>INT((ROW()-ROW($I$46))/((CARROT_CAP+1)*(MESCLUN_CAP+1)))</x:f>
        <x:v>5</x:v>
      </x:c>
      <x:c r="J3471" s="266" t="n">
        <x:f>MOD(INT((ROW()-ROW($I$46))/(MESCLUN_CAP+1)),CARROT_CAP+1)</x:f>
        <x:v>5</x:v>
      </x:c>
      <x:c r="K3471" s="266" t="n">
        <x:f>MOD(ROW()-ROW($I$46),MESCLUN_CAP+1)</x:f>
        <x:v>15</x:v>
      </x:c>
      <x:c r="L3471" s="266" t="n">
        <x:f>SUM(I3471:K3471)</x:f>
        <x:v>25</x:v>
      </x:c>
      <x:c r="M3471" s="267" t="n">
        <x:f>I3471*TOMATO_HOURS*WEEKS*(1+TOMATO_DIM)^I3471+J3471*CARROT_HOURS*WEEKS*(1+CARROT_DIM)^J3471+K3471*MESCLUN_HOURS*WEEKS*(1+MESCLUN_DIM)^K3471</x:f>
        <x:v>1707.7004304022048</x:v>
      </x:c>
      <x:c r="N3471" s="267" t="n">
        <x:f>MAX(M3471-FARMER_HOURS,0)/TEMP_HOURS_PER_WORKER</x:f>
        <x:v>0.6859030766681978</x:v>
      </x:c>
      <x:c r="O3471" s="268" t="n">
        <x:f>I3471*TOMATO_PRICE+J3471*CARROT_PRICE+K3471*MESCLUN_PRICE</x:f>
        <x:v>94970</x:v>
      </x:c>
      <x:c r="P3471" s="268" t="n">
        <x:f>I3471*TOMATO_FERTILIZER+J3471*CARROT_FERTILIZER+K3471*MESCLUN_FERTILIZER</x:f>
        <x:v>19800</x:v>
      </x:c>
      <x:c r="Q3471" s="268" t="n">
        <x:f>MIN(M3471,FARMER_HOURS)*FARMER_RATE+MAX(M3471-FARMER_HOURS,0)*TEMP_RATE</x:f>
        <x:v>42147.576916704944</x:v>
      </x:c>
      <x:c r="R3471" s="268" t="n">
        <x:f>O3471-P3471-Q3471-FIXED_COST</x:f>
        <x:v>13022.423083295056</x:v>
      </x:c>
      <x:c r="S3471" s="139" t="str">
        <x:f>IF(AND(L3471&lt;=TOTAL_BED_CAP,N3471&lt;=TEMP_WORKER_CAP),"YES","NO")</x:f>
        <x:v>YES</x:v>
      </x:c>
      <x:c r="T3471" s="139" t="n">
        <x:f>IF(S3471="YES",R3471,-1E+99)</x:f>
        <x:v>13022.423083295056</x:v>
      </x:c>
    </x:row>
    <x:row r="3472">
      <x:c r="A3472" s="139"/>
      <x:c r="B3472" s="139"/>
      <x:c r="C3472" s="139"/>
      <x:c r="D3472" s="139"/>
      <x:c r="E3472" s="139"/>
      <x:c r="F3472" s="139"/>
      <x:c r="G3472" s="139"/>
      <x:c r="H3472" s="139"/>
      <x:c r="I3472" s="266" t="n">
        <x:f>INT((ROW()-ROW($I$46))/((CARROT_CAP+1)*(MESCLUN_CAP+1)))</x:f>
        <x:v>5</x:v>
      </x:c>
      <x:c r="J3472" s="266" t="n">
        <x:f>MOD(INT((ROW()-ROW($I$46))/(MESCLUN_CAP+1)),CARROT_CAP+1)</x:f>
        <x:v>5</x:v>
      </x:c>
      <x:c r="K3472" s="266" t="n">
        <x:f>MOD(ROW()-ROW($I$46),MESCLUN_CAP+1)</x:f>
        <x:v>16</x:v>
      </x:c>
      <x:c r="L3472" s="266" t="n">
        <x:f>SUM(I3472:K3472)</x:f>
        <x:v>26</x:v>
      </x:c>
      <x:c r="M3472" s="267" t="n">
        <x:f>I3472*TOMATO_HOURS*WEEKS*(1+TOMATO_DIM)^I3472+J3472*CARROT_HOURS*WEEKS*(1+CARROT_DIM)^J3472+K3472*MESCLUN_HOURS*WEEKS*(1+MESCLUN_DIM)^K3472</x:f>
        <x:v>1772.7612062796936</x:v>
      </x:c>
      <x:c r="N3472" s="267" t="n">
        <x:f>MAX(M3472-FARMER_HOURS,0)/TEMP_HOURS_PER_WORKER</x:f>
        <x:v>0.7310841710275651</x:v>
      </x:c>
      <x:c r="O3472" s="268" t="n">
        <x:f>I3472*TOMATO_PRICE+J3472*CARROT_PRICE+K3472*MESCLUN_PRICE</x:f>
        <x:v>97670</x:v>
      </x:c>
      <x:c r="P3472" s="268" t="n">
        <x:f>I3472*TOMATO_FERTILIZER+J3472*CARROT_FERTILIZER+K3472*MESCLUN_FERTILIZER</x:f>
        <x:v>20680</x:v>
      </x:c>
      <x:c r="Q3472" s="268" t="n">
        <x:f>MIN(M3472,FARMER_HOURS)*FARMER_RATE+MAX(M3472-FARMER_HOURS,0)*TEMP_RATE</x:f>
        <x:v>43277.104275689126</x:v>
      </x:c>
      <x:c r="R3472" s="268" t="n">
        <x:f>O3472-P3472-Q3472-FIXED_COST</x:f>
        <x:v>13712.895724310874</x:v>
      </x:c>
      <x:c r="S3472" s="139" t="str">
        <x:f>IF(AND(L3472&lt;=TOTAL_BED_CAP,N3472&lt;=TEMP_WORKER_CAP),"YES","NO")</x:f>
        <x:v>YES</x:v>
      </x:c>
      <x:c r="T3472" s="139" t="n">
        <x:f>IF(S3472="YES",R3472,-1E+99)</x:f>
        <x:v>13712.895724310874</x:v>
      </x:c>
    </x:row>
    <x:row r="3473">
      <x:c r="A3473" s="139"/>
      <x:c r="B3473" s="139"/>
      <x:c r="C3473" s="139"/>
      <x:c r="D3473" s="139"/>
      <x:c r="E3473" s="139"/>
      <x:c r="F3473" s="139"/>
      <x:c r="G3473" s="139"/>
      <x:c r="H3473" s="139"/>
      <x:c r="I3473" s="266" t="n">
        <x:f>INT((ROW()-ROW($I$46))/((CARROT_CAP+1)*(MESCLUN_CAP+1)))</x:f>
        <x:v>5</x:v>
      </x:c>
      <x:c r="J3473" s="266" t="n">
        <x:f>MOD(INT((ROW()-ROW($I$46))/(MESCLUN_CAP+1)),CARROT_CAP+1)</x:f>
        <x:v>5</x:v>
      </x:c>
      <x:c r="K3473" s="266" t="n">
        <x:f>MOD(ROW()-ROW($I$46),MESCLUN_CAP+1)</x:f>
        <x:v>17</x:v>
      </x:c>
      <x:c r="L3473" s="266" t="n">
        <x:f>SUM(I3473:K3473)</x:f>
        <x:v>27</x:v>
      </x:c>
      <x:c r="M3473" s="267" t="n">
        <x:f>I3473*TOMATO_HOURS*WEEKS*(1+TOMATO_DIM)^I3473+J3473*CARROT_HOURS*WEEKS*(1+CARROT_DIM)^J3473+K3473*MESCLUN_HOURS*WEEKS*(1+MESCLUN_DIM)^K3473</x:f>
        <x:v>1839.3214297262339</x:v>
      </x:c>
      <x:c r="N3473" s="267" t="n">
        <x:f>MAX(M3473-FARMER_HOURS,0)/TEMP_HOURS_PER_WORKER</x:f>
        <x:v>0.7773065484209958</x:v>
      </x:c>
      <x:c r="O3473" s="268" t="n">
        <x:f>I3473*TOMATO_PRICE+J3473*CARROT_PRICE+K3473*MESCLUN_PRICE</x:f>
        <x:v>100370</x:v>
      </x:c>
      <x:c r="P3473" s="268" t="n">
        <x:f>I3473*TOMATO_FERTILIZER+J3473*CARROT_FERTILIZER+K3473*MESCLUN_FERTILIZER</x:f>
        <x:v>21560</x:v>
      </x:c>
      <x:c r="Q3473" s="268" t="n">
        <x:f>MIN(M3473,FARMER_HOURS)*FARMER_RATE+MAX(M3473-FARMER_HOURS,0)*TEMP_RATE</x:f>
        <x:v>44432.663710524896</x:v>
      </x:c>
      <x:c r="R3473" s="268" t="n">
        <x:f>O3473-P3473-Q3473-FIXED_COST</x:f>
        <x:v>14377.336289475104</x:v>
      </x:c>
      <x:c r="S3473" s="139" t="str">
        <x:f>IF(AND(L3473&lt;=TOTAL_BED_CAP,N3473&lt;=TEMP_WORKER_CAP),"YES","NO")</x:f>
        <x:v>YES</x:v>
      </x:c>
      <x:c r="T3473" s="139" t="n">
        <x:f>IF(S3473="YES",R3473,-1E+99)</x:f>
        <x:v>14377.336289475104</x:v>
      </x:c>
    </x:row>
    <x:row r="3474">
      <x:c r="A3474" s="139"/>
      <x:c r="B3474" s="139"/>
      <x:c r="C3474" s="139"/>
      <x:c r="D3474" s="139"/>
      <x:c r="E3474" s="139"/>
      <x:c r="F3474" s="139"/>
      <x:c r="G3474" s="139"/>
      <x:c r="H3474" s="139"/>
      <x:c r="I3474" s="266" t="n">
        <x:f>INT((ROW()-ROW($I$46))/((CARROT_CAP+1)*(MESCLUN_CAP+1)))</x:f>
        <x:v>5</x:v>
      </x:c>
      <x:c r="J3474" s="266" t="n">
        <x:f>MOD(INT((ROW()-ROW($I$46))/(MESCLUN_CAP+1)),CARROT_CAP+1)</x:f>
        <x:v>5</x:v>
      </x:c>
      <x:c r="K3474" s="266" t="n">
        <x:f>MOD(ROW()-ROW($I$46),MESCLUN_CAP+1)</x:f>
        <x:v>18</x:v>
      </x:c>
      <x:c r="L3474" s="266" t="n">
        <x:f>SUM(I3474:K3474)</x:f>
        <x:v>28</x:v>
      </x:c>
      <x:c r="M3474" s="267" t="n">
        <x:f>I3474*TOMATO_HOURS*WEEKS*(1+TOMATO_DIM)^I3474+J3474*CARROT_HOURS*WEEKS*(1+CARROT_DIM)^J3474+K3474*MESCLUN_HOURS*WEEKS*(1+MESCLUN_DIM)^K3474</x:f>
        <x:v>1907.4084211848212</x:v>
      </x:c>
      <x:c r="N3474" s="267" t="n">
        <x:f>MAX(M3474-FARMER_HOURS,0)/TEMP_HOURS_PER_WORKER</x:f>
        <x:v>0.8245891813783481</x:v>
      </x:c>
      <x:c r="O3474" s="268" t="n">
        <x:f>I3474*TOMATO_PRICE+J3474*CARROT_PRICE+K3474*MESCLUN_PRICE</x:f>
        <x:v>103070</x:v>
      </x:c>
      <x:c r="P3474" s="268" t="n">
        <x:f>I3474*TOMATO_FERTILIZER+J3474*CARROT_FERTILIZER+K3474*MESCLUN_FERTILIZER</x:f>
        <x:v>22440</x:v>
      </x:c>
      <x:c r="Q3474" s="268" t="n">
        <x:f>MIN(M3474,FARMER_HOURS)*FARMER_RATE+MAX(M3474-FARMER_HOURS,0)*TEMP_RATE</x:f>
        <x:v>45614.729534458704</x:v>
      </x:c>
      <x:c r="R3474" s="268" t="n">
        <x:f>O3474-P3474-Q3474-FIXED_COST</x:f>
        <x:v>15015.270465541296</x:v>
      </x:c>
      <x:c r="S3474" s="139" t="str">
        <x:f>IF(AND(L3474&lt;=TOTAL_BED_CAP,N3474&lt;=TEMP_WORKER_CAP),"YES","NO")</x:f>
        <x:v>YES</x:v>
      </x:c>
      <x:c r="T3474" s="139" t="n">
        <x:f>IF(S3474="YES",R3474,-1E+99)</x:f>
        <x:v>15015.270465541296</x:v>
      </x:c>
    </x:row>
    <x:row r="3475">
      <x:c r="A3475" s="139"/>
      <x:c r="B3475" s="139"/>
      <x:c r="C3475" s="139"/>
      <x:c r="D3475" s="139"/>
      <x:c r="E3475" s="139"/>
      <x:c r="F3475" s="139"/>
      <x:c r="G3475" s="139"/>
      <x:c r="H3475" s="139"/>
      <x:c r="I3475" s="266" t="n">
        <x:f>INT((ROW()-ROW($I$46))/((CARROT_CAP+1)*(MESCLUN_CAP+1)))</x:f>
        <x:v>5</x:v>
      </x:c>
      <x:c r="J3475" s="266" t="n">
        <x:f>MOD(INT((ROW()-ROW($I$46))/(MESCLUN_CAP+1)),CARROT_CAP+1)</x:f>
        <x:v>5</x:v>
      </x:c>
      <x:c r="K3475" s="266" t="n">
        <x:f>MOD(ROW()-ROW($I$46),MESCLUN_CAP+1)</x:f>
        <x:v>19</x:v>
      </x:c>
      <x:c r="L3475" s="266" t="n">
        <x:f>SUM(I3475:K3475)</x:f>
        <x:v>29</x:v>
      </x:c>
      <x:c r="M3475" s="267" t="n">
        <x:f>I3475*TOMATO_HOURS*WEEKS*(1+TOMATO_DIM)^I3475+J3475*CARROT_HOURS*WEEKS*(1+CARROT_DIM)^J3475+K3475*MESCLUN_HOURS*WEEKS*(1+MESCLUN_DIM)^K3475</x:f>
        <x:v>1977.049949820843</x:v>
      </x:c>
      <x:c r="N3475" s="267" t="n">
        <x:f>MAX(M3475-FARMER_HOURS,0)/TEMP_HOURS_PER_WORKER</x:f>
        <x:v>0.8729513540422521</x:v>
      </x:c>
      <x:c r="O3475" s="268" t="n">
        <x:f>I3475*TOMATO_PRICE+J3475*CARROT_PRICE+K3475*MESCLUN_PRICE</x:f>
        <x:v>105770</x:v>
      </x:c>
      <x:c r="P3475" s="268" t="n">
        <x:f>I3475*TOMATO_FERTILIZER+J3475*CARROT_FERTILIZER+K3475*MESCLUN_FERTILIZER</x:f>
        <x:v>23320</x:v>
      </x:c>
      <x:c r="Q3475" s="268" t="n">
        <x:f>MIN(M3475,FARMER_HOURS)*FARMER_RATE+MAX(M3475-FARMER_HOURS,0)*TEMP_RATE</x:f>
        <x:v>46823.7838510563</x:v>
      </x:c>
      <x:c r="R3475" s="268" t="n">
        <x:f>O3475-P3475-Q3475-FIXED_COST</x:f>
        <x:v>15626.216148943698</x:v>
      </x:c>
      <x:c r="S3475" s="139" t="str">
        <x:f>IF(AND(L3475&lt;=TOTAL_BED_CAP,N3475&lt;=TEMP_WORKER_CAP),"YES","NO")</x:f>
        <x:v>YES</x:v>
      </x:c>
      <x:c r="T3475" s="139" t="n">
        <x:f>IF(S3475="YES",R3475,-1E+99)</x:f>
        <x:v>15626.216148943698</x:v>
      </x:c>
    </x:row>
    <x:row r="3476">
      <x:c r="A3476" s="139"/>
      <x:c r="B3476" s="139"/>
      <x:c r="C3476" s="139"/>
      <x:c r="D3476" s="139"/>
      <x:c r="E3476" s="139"/>
      <x:c r="F3476" s="139"/>
      <x:c r="G3476" s="139"/>
      <x:c r="H3476" s="139"/>
      <x:c r="I3476" s="266" t="n">
        <x:f>INT((ROW()-ROW($I$46))/((CARROT_CAP+1)*(MESCLUN_CAP+1)))</x:f>
        <x:v>5</x:v>
      </x:c>
      <x:c r="J3476" s="266" t="n">
        <x:f>MOD(INT((ROW()-ROW($I$46))/(MESCLUN_CAP+1)),CARROT_CAP+1)</x:f>
        <x:v>5</x:v>
      </x:c>
      <x:c r="K3476" s="266" t="n">
        <x:f>MOD(ROW()-ROW($I$46),MESCLUN_CAP+1)</x:f>
        <x:v>20</x:v>
      </x:c>
      <x:c r="L3476" s="266" t="n">
        <x:f>SUM(I3476:K3476)</x:f>
        <x:v>30</x:v>
      </x:c>
      <x:c r="M3476" s="267" t="n">
        <x:f>I3476*TOMATO_HOURS*WEEKS*(1+TOMATO_DIM)^I3476+J3476*CARROT_HOURS*WEEKS*(1+CARROT_DIM)^J3476+K3476*MESCLUN_HOURS*WEEKS*(1+MESCLUN_DIM)^K3476</x:f>
        <x:v>2048.27424047132</x:v>
      </x:c>
      <x:c r="N3476" s="267" t="n">
        <x:f>MAX(M3476-FARMER_HOURS,0)/TEMP_HOURS_PER_WORKER</x:f>
        <x:v>0.9224126669939722</x:v>
      </x:c>
      <x:c r="O3476" s="268" t="n">
        <x:f>I3476*TOMATO_PRICE+J3476*CARROT_PRICE+K3476*MESCLUN_PRICE</x:f>
        <x:v>108470</x:v>
      </x:c>
      <x:c r="P3476" s="268" t="n">
        <x:f>I3476*TOMATO_FERTILIZER+J3476*CARROT_FERTILIZER+K3476*MESCLUN_FERTILIZER</x:f>
        <x:v>24200</x:v>
      </x:c>
      <x:c r="Q3476" s="268" t="n">
        <x:f>MIN(M3476,FARMER_HOURS)*FARMER_RATE+MAX(M3476-FARMER_HOURS,0)*TEMP_RATE</x:f>
        <x:v>48060.3166748493</x:v>
      </x:c>
      <x:c r="R3476" s="268" t="n">
        <x:f>O3476-P3476-Q3476-FIXED_COST</x:f>
        <x:v>16209.683325150698</x:v>
      </x:c>
      <x:c r="S3476" s="139" t="str">
        <x:f>IF(AND(L3476&lt;=TOTAL_BED_CAP,N3476&lt;=TEMP_WORKER_CAP),"YES","NO")</x:f>
        <x:v>YES</x:v>
      </x:c>
      <x:c r="T3476" s="139" t="n">
        <x:f>IF(S3476="YES",R3476,-1E+99)</x:f>
        <x:v>16209.683325150698</x:v>
      </x:c>
    </x:row>
    <x:row r="3477">
      <x:c r="A3477" s="139"/>
      <x:c r="B3477" s="139"/>
      <x:c r="C3477" s="139"/>
      <x:c r="D3477" s="139"/>
      <x:c r="E3477" s="139"/>
      <x:c r="F3477" s="139"/>
      <x:c r="G3477" s="139"/>
      <x:c r="H3477" s="139"/>
      <x:c r="I3477" s="266" t="n">
        <x:f>INT((ROW()-ROW($I$46))/((CARROT_CAP+1)*(MESCLUN_CAP+1)))</x:f>
        <x:v>5</x:v>
      </x:c>
      <x:c r="J3477" s="266" t="n">
        <x:f>MOD(INT((ROW()-ROW($I$46))/(MESCLUN_CAP+1)),CARROT_CAP+1)</x:f>
        <x:v>5</x:v>
      </x:c>
      <x:c r="K3477" s="266" t="n">
        <x:f>MOD(ROW()-ROW($I$46),MESCLUN_CAP+1)</x:f>
        <x:v>21</x:v>
      </x:c>
      <x:c r="L3477" s="266" t="n">
        <x:f>SUM(I3477:K3477)</x:f>
        <x:v>31</x:v>
      </x:c>
      <x:c r="M3477" s="267" t="n">
        <x:f>I3477*TOMATO_HOURS*WEEKS*(1+TOMATO_DIM)^I3477+J3477*CARROT_HOURS*WEEKS*(1+CARROT_DIM)^J3477+K3477*MESCLUN_HOURS*WEEKS*(1+MESCLUN_DIM)^K3477</x:f>
        <x:v>2121.1099806977636</x:v>
      </x:c>
      <x:c r="N3477" s="267" t="n">
        <x:f>MAX(M3477-FARMER_HOURS,0)/TEMP_HOURS_PER_WORKER</x:f>
        <x:v>0.9729930421512247</x:v>
      </x:c>
      <x:c r="O3477" s="268" t="n">
        <x:f>I3477*TOMATO_PRICE+J3477*CARROT_PRICE+K3477*MESCLUN_PRICE</x:f>
        <x:v>111170</x:v>
      </x:c>
      <x:c r="P3477" s="268" t="n">
        <x:f>I3477*TOMATO_FERTILIZER+J3477*CARROT_FERTILIZER+K3477*MESCLUN_FERTILIZER</x:f>
        <x:v>25080</x:v>
      </x:c>
      <x:c r="Q3477" s="268" t="n">
        <x:f>MIN(M3477,FARMER_HOURS)*FARMER_RATE+MAX(M3477-FARMER_HOURS,0)*TEMP_RATE</x:f>
        <x:v>49324.82605378062</x:v>
      </x:c>
      <x:c r="R3477" s="268" t="n">
        <x:f>O3477-P3477-Q3477-FIXED_COST</x:f>
        <x:v>16765.17394621938</x:v>
      </x:c>
      <x:c r="S3477" s="139" t="str">
        <x:f>IF(AND(L3477&lt;=TOTAL_BED_CAP,N3477&lt;=TEMP_WORKER_CAP),"YES","NO")</x:f>
        <x:v>YES</x:v>
      </x:c>
      <x:c r="T3477" s="139" t="n">
        <x:f>IF(S3477="YES",R3477,-1E+99)</x:f>
        <x:v>16765.17394621938</x:v>
      </x:c>
    </x:row>
    <x:row r="3478">
      <x:c r="A3478" s="139"/>
      <x:c r="B3478" s="139"/>
      <x:c r="C3478" s="139"/>
      <x:c r="D3478" s="139"/>
      <x:c r="E3478" s="139"/>
      <x:c r="F3478" s="139"/>
      <x:c r="G3478" s="139"/>
      <x:c r="H3478" s="139"/>
      <x:c r="I3478" s="266" t="n">
        <x:f>INT((ROW()-ROW($I$46))/((CARROT_CAP+1)*(MESCLUN_CAP+1)))</x:f>
        <x:v>5</x:v>
      </x:c>
      <x:c r="J3478" s="266" t="n">
        <x:f>MOD(INT((ROW()-ROW($I$46))/(MESCLUN_CAP+1)),CARROT_CAP+1)</x:f>
        <x:v>5</x:v>
      </x:c>
      <x:c r="K3478" s="266" t="n">
        <x:f>MOD(ROW()-ROW($I$46),MESCLUN_CAP+1)</x:f>
        <x:v>22</x:v>
      </x:c>
      <x:c r="L3478" s="266" t="n">
        <x:f>SUM(I3478:K3478)</x:f>
        <x:v>32</x:v>
      </x:c>
      <x:c r="M3478" s="267" t="n">
        <x:f>I3478*TOMATO_HOURS*WEEKS*(1+TOMATO_DIM)^I3478+J3478*CARROT_HOURS*WEEKS*(1+CARROT_DIM)^J3478+K3478*MESCLUN_HOURS*WEEKS*(1+MESCLUN_DIM)^K3478</x:f>
        <x:v>2195.58632794416</x:v>
      </x:c>
      <x:c r="N3478" s="267" t="n">
        <x:f>MAX(M3478-FARMER_HOURS,0)/TEMP_HOURS_PER_WORKER</x:f>
        <x:v>1.024712727739</x:v>
      </x:c>
      <x:c r="O3478" s="268" t="n">
        <x:f>I3478*TOMATO_PRICE+J3478*CARROT_PRICE+K3478*MESCLUN_PRICE</x:f>
        <x:v>113870</x:v>
      </x:c>
      <x:c r="P3478" s="268" t="n">
        <x:f>I3478*TOMATO_FERTILIZER+J3478*CARROT_FERTILIZER+K3478*MESCLUN_FERTILIZER</x:f>
        <x:v>25960</x:v>
      </x:c>
      <x:c r="Q3478" s="268" t="n">
        <x:f>MIN(M3478,FARMER_HOURS)*FARMER_RATE+MAX(M3478-FARMER_HOURS,0)*TEMP_RATE</x:f>
        <x:v>50617.818193475</x:v>
      </x:c>
      <x:c r="R3478" s="268" t="n">
        <x:f>O3478-P3478-Q3478-FIXED_COST</x:f>
        <x:v>17292.181806524997</x:v>
      </x:c>
      <x:c r="S3478" s="139" t="str">
        <x:f>IF(AND(L3478&lt;=TOTAL_BED_CAP,N3478&lt;=TEMP_WORKER_CAP),"YES","NO")</x:f>
        <x:v>YES</x:v>
      </x:c>
      <x:c r="T3478" s="139" t="n">
        <x:f>IF(S3478="YES",R3478,-1E+99)</x:f>
        <x:v>17292.181806524997</x:v>
      </x:c>
    </x:row>
    <x:row r="3479">
      <x:c r="A3479" s="139"/>
      <x:c r="B3479" s="139"/>
      <x:c r="C3479" s="139"/>
      <x:c r="D3479" s="139"/>
      <x:c r="E3479" s="139"/>
      <x:c r="F3479" s="139"/>
      <x:c r="G3479" s="139"/>
      <x:c r="H3479" s="139"/>
      <x:c r="I3479" s="266" t="n">
        <x:f>INT((ROW()-ROW($I$46))/((CARROT_CAP+1)*(MESCLUN_CAP+1)))</x:f>
        <x:v>5</x:v>
      </x:c>
      <x:c r="J3479" s="266" t="n">
        <x:f>MOD(INT((ROW()-ROW($I$46))/(MESCLUN_CAP+1)),CARROT_CAP+1)</x:f>
        <x:v>5</x:v>
      </x:c>
      <x:c r="K3479" s="266" t="n">
        <x:f>MOD(ROW()-ROW($I$46),MESCLUN_CAP+1)</x:f>
        <x:v>23</x:v>
      </x:c>
      <x:c r="L3479" s="266" t="n">
        <x:f>SUM(I3479:K3479)</x:f>
        <x:v>33</x:v>
      </x:c>
      <x:c r="M3479" s="267" t="n">
        <x:f>I3479*TOMATO_HOURS*WEEKS*(1+TOMATO_DIM)^I3479+J3479*CARROT_HOURS*WEEKS*(1+CARROT_DIM)^J3479+K3479*MESCLUN_HOURS*WEEKS*(1+MESCLUN_DIM)^K3479</x:f>
        <x:v>2271.7329168015963</x:v>
      </x:c>
      <x:c r="N3479" s="267" t="n">
        <x:f>MAX(M3479-FARMER_HOURS,0)/TEMP_HOURS_PER_WORKER</x:f>
        <x:v>1.077592303334442</x:v>
      </x:c>
      <x:c r="O3479" s="268" t="n">
        <x:f>I3479*TOMATO_PRICE+J3479*CARROT_PRICE+K3479*MESCLUN_PRICE</x:f>
        <x:v>116570</x:v>
      </x:c>
      <x:c r="P3479" s="268" t="n">
        <x:f>I3479*TOMATO_FERTILIZER+J3479*CARROT_FERTILIZER+K3479*MESCLUN_FERTILIZER</x:f>
        <x:v>26840</x:v>
      </x:c>
      <x:c r="Q3479" s="268" t="n">
        <x:f>MIN(M3479,FARMER_HOURS)*FARMER_RATE+MAX(M3479-FARMER_HOURS,0)*TEMP_RATE</x:f>
        <x:v>51939.80758336105</x:v>
      </x:c>
      <x:c r="R3479" s="268" t="n">
        <x:f>O3479-P3479-Q3479-FIXED_COST</x:f>
        <x:v>17790.19241663895</x:v>
      </x:c>
      <x:c r="S3479" s="139" t="str">
        <x:f>IF(AND(L3479&lt;=TOTAL_BED_CAP,N3479&lt;=TEMP_WORKER_CAP),"YES","NO")</x:f>
        <x:v>YES</x:v>
      </x:c>
      <x:c r="T3479" s="139" t="n">
        <x:f>IF(S3479="YES",R3479,-1E+99)</x:f>
        <x:v>17790.19241663895</x:v>
      </x:c>
    </x:row>
    <x:row r="3480">
      <x:c r="A3480" s="139"/>
      <x:c r="B3480" s="139"/>
      <x:c r="C3480" s="139"/>
      <x:c r="D3480" s="139"/>
      <x:c r="E3480" s="139"/>
      <x:c r="F3480" s="139"/>
      <x:c r="G3480" s="139"/>
      <x:c r="H3480" s="139"/>
      <x:c r="I3480" s="266" t="n">
        <x:f>INT((ROW()-ROW($I$46))/((CARROT_CAP+1)*(MESCLUN_CAP+1)))</x:f>
        <x:v>5</x:v>
      </x:c>
      <x:c r="J3480" s="266" t="n">
        <x:f>MOD(INT((ROW()-ROW($I$46))/(MESCLUN_CAP+1)),CARROT_CAP+1)</x:f>
        <x:v>5</x:v>
      </x:c>
      <x:c r="K3480" s="266" t="n">
        <x:f>MOD(ROW()-ROW($I$46),MESCLUN_CAP+1)</x:f>
        <x:v>24</x:v>
      </x:c>
      <x:c r="L3480" s="266" t="n">
        <x:f>SUM(I3480:K3480)</x:f>
        <x:v>34</x:v>
      </x:c>
      <x:c r="M3480" s="267" t="n">
        <x:f>I3480*TOMATO_HOURS*WEEKS*(1+TOMATO_DIM)^I3480+J3480*CARROT_HOURS*WEEKS*(1+CARROT_DIM)^J3480+K3480*MESCLUN_HOURS*WEEKS*(1+MESCLUN_DIM)^K3480</x:f>
        <x:v>2349.579866381092</x:v>
      </x:c>
      <x:c r="N3480" s="267" t="n">
        <x:f>MAX(M3480-FARMER_HOURS,0)/TEMP_HOURS_PER_WORKER</x:f>
        <x:v>1.1316526849868693</x:v>
      </x:c>
      <x:c r="O3480" s="268" t="n">
        <x:f>I3480*TOMATO_PRICE+J3480*CARROT_PRICE+K3480*MESCLUN_PRICE</x:f>
        <x:v>119270</x:v>
      </x:c>
      <x:c r="P3480" s="268" t="n">
        <x:f>I3480*TOMATO_FERTILIZER+J3480*CARROT_FERTILIZER+K3480*MESCLUN_FERTILIZER</x:f>
        <x:v>27720</x:v>
      </x:c>
      <x:c r="Q3480" s="268" t="n">
        <x:f>MIN(M3480,FARMER_HOURS)*FARMER_RATE+MAX(M3480-FARMER_HOURS,0)*TEMP_RATE</x:f>
        <x:v>53291.31712467174</x:v>
      </x:c>
      <x:c r="R3480" s="268" t="n">
        <x:f>O3480-P3480-Q3480-FIXED_COST</x:f>
        <x:v>18258.68287532826</x:v>
      </x:c>
      <x:c r="S3480" s="139" t="str">
        <x:f>IF(AND(L3480&lt;=TOTAL_BED_CAP,N3480&lt;=TEMP_WORKER_CAP),"YES","NO")</x:f>
        <x:v>YES</x:v>
      </x:c>
      <x:c r="T3480" s="139" t="n">
        <x:f>IF(S3480="YES",R3480,-1E+99)</x:f>
        <x:v>18258.68287532826</x:v>
      </x:c>
    </x:row>
    <x:row r="3481">
      <x:c r="A3481" s="139"/>
      <x:c r="B3481" s="139"/>
      <x:c r="C3481" s="139"/>
      <x:c r="D3481" s="139"/>
      <x:c r="E3481" s="139"/>
      <x:c r="F3481" s="139"/>
      <x:c r="G3481" s="139"/>
      <x:c r="H3481" s="139"/>
      <x:c r="I3481" s="266" t="n">
        <x:f>INT((ROW()-ROW($I$46))/((CARROT_CAP+1)*(MESCLUN_CAP+1)))</x:f>
        <x:v>5</x:v>
      </x:c>
      <x:c r="J3481" s="266" t="n">
        <x:f>MOD(INT((ROW()-ROW($I$46))/(MESCLUN_CAP+1)),CARROT_CAP+1)</x:f>
        <x:v>5</x:v>
      </x:c>
      <x:c r="K3481" s="266" t="n">
        <x:f>MOD(ROW()-ROW($I$46),MESCLUN_CAP+1)</x:f>
        <x:v>25</x:v>
      </x:c>
      <x:c r="L3481" s="266" t="n">
        <x:f>SUM(I3481:K3481)</x:f>
        <x:v>35</x:v>
      </x:c>
      <x:c r="M3481" s="267" t="n">
        <x:f>I3481*TOMATO_HOURS*WEEKS*(1+TOMATO_DIM)^I3481+J3481*CARROT_HOURS*WEEKS*(1+CARROT_DIM)^J3481+K3481*MESCLUN_HOURS*WEEKS*(1+MESCLUN_DIM)^K3481</x:f>
        <x:v>2429.1577877961895</x:v>
      </x:c>
      <x:c r="N3481" s="267" t="n">
        <x:f>MAX(M3481-FARMER_HOURS,0)/TEMP_HOURS_PER_WORKER</x:f>
        <x:v>1.1869151304140204</x:v>
      </x:c>
      <x:c r="O3481" s="268" t="n">
        <x:f>I3481*TOMATO_PRICE+J3481*CARROT_PRICE+K3481*MESCLUN_PRICE</x:f>
        <x:v>121970</x:v>
      </x:c>
      <x:c r="P3481" s="268" t="n">
        <x:f>I3481*TOMATO_FERTILIZER+J3481*CARROT_FERTILIZER+K3481*MESCLUN_FERTILIZER</x:f>
        <x:v>28600</x:v>
      </x:c>
      <x:c r="Q3481" s="268" t="n">
        <x:f>MIN(M3481,FARMER_HOURS)*FARMER_RATE+MAX(M3481-FARMER_HOURS,0)*TEMP_RATE</x:f>
        <x:v>54672.87826035051</x:v>
      </x:c>
      <x:c r="R3481" s="268" t="n">
        <x:f>O3481-P3481-Q3481-FIXED_COST</x:f>
        <x:v>18697.12173964949</x:v>
      </x:c>
      <x:c r="S3481" s="139" t="str">
        <x:f>IF(AND(L3481&lt;=TOTAL_BED_CAP,N3481&lt;=TEMP_WORKER_CAP),"YES","NO")</x:f>
        <x:v>YES</x:v>
      </x:c>
      <x:c r="T3481" s="139" t="n">
        <x:f>IF(S3481="YES",R3481,-1E+99)</x:f>
        <x:v>18697.12173964949</x:v>
      </x:c>
    </x:row>
    <x:row r="3482">
      <x:c r="A3482" s="139"/>
      <x:c r="B3482" s="139"/>
      <x:c r="C3482" s="139"/>
      <x:c r="D3482" s="139"/>
      <x:c r="E3482" s="139"/>
      <x:c r="F3482" s="139"/>
      <x:c r="G3482" s="139"/>
      <x:c r="H3482" s="139"/>
      <x:c r="I3482" s="266" t="n">
        <x:f>INT((ROW()-ROW($I$46))/((CARROT_CAP+1)*(MESCLUN_CAP+1)))</x:f>
        <x:v>5</x:v>
      </x:c>
      <x:c r="J3482" s="266" t="n">
        <x:f>MOD(INT((ROW()-ROW($I$46))/(MESCLUN_CAP+1)),CARROT_CAP+1)</x:f>
        <x:v>5</x:v>
      </x:c>
      <x:c r="K3482" s="266" t="n">
        <x:f>MOD(ROW()-ROW($I$46),MESCLUN_CAP+1)</x:f>
        <x:v>26</x:v>
      </x:c>
      <x:c r="L3482" s="266" t="n">
        <x:f>SUM(I3482:K3482)</x:f>
        <x:v>36</x:v>
      </x:c>
      <x:c r="M3482" s="267" t="n">
        <x:f>I3482*TOMATO_HOURS*WEEKS*(1+TOMATO_DIM)^I3482+J3482*CARROT_HOURS*WEEKS*(1+CARROT_DIM)^J3482+K3482*MESCLUN_HOURS*WEEKS*(1+MESCLUN_DIM)^K3482</x:f>
        <x:v>2510.4977917569067</x:v>
      </x:c>
      <x:c r="N3482" s="267" t="n">
        <x:f>MAX(M3482-FARMER_HOURS,0)/TEMP_HOURS_PER_WORKER</x:f>
        <x:v>1.2434012442756297</x:v>
      </x:c>
      <x:c r="O3482" s="268" t="n">
        <x:f>I3482*TOMATO_PRICE+J3482*CARROT_PRICE+K3482*MESCLUN_PRICE</x:f>
        <x:v>124670</x:v>
      </x:c>
      <x:c r="P3482" s="268" t="n">
        <x:f>I3482*TOMATO_FERTILIZER+J3482*CARROT_FERTILIZER+K3482*MESCLUN_FERTILIZER</x:f>
        <x:v>29480</x:v>
      </x:c>
      <x:c r="Q3482" s="268" t="n">
        <x:f>MIN(M3482,FARMER_HOURS)*FARMER_RATE+MAX(M3482-FARMER_HOURS,0)*TEMP_RATE</x:f>
        <x:v>56085.03110689074</x:v>
      </x:c>
      <x:c r="R3482" s="268" t="n">
        <x:f>O3482-P3482-Q3482-FIXED_COST</x:f>
        <x:v>19104.96889310926</x:v>
      </x:c>
      <x:c r="S3482" s="139" t="str">
        <x:f>IF(AND(L3482&lt;=TOTAL_BED_CAP,N3482&lt;=TEMP_WORKER_CAP),"YES","NO")</x:f>
        <x:v>YES</x:v>
      </x:c>
      <x:c r="T3482" s="139" t="n">
        <x:f>IF(S3482="YES",R3482,-1E+99)</x:f>
        <x:v>19104.96889310926</x:v>
      </x:c>
    </x:row>
    <x:row r="3483">
      <x:c r="A3483" s="139"/>
      <x:c r="B3483" s="139"/>
      <x:c r="C3483" s="139"/>
      <x:c r="D3483" s="139"/>
      <x:c r="E3483" s="139"/>
      <x:c r="F3483" s="139"/>
      <x:c r="G3483" s="139"/>
      <x:c r="H3483" s="139"/>
      <x:c r="I3483" s="266" t="n">
        <x:f>INT((ROW()-ROW($I$46))/((CARROT_CAP+1)*(MESCLUN_CAP+1)))</x:f>
        <x:v>5</x:v>
      </x:c>
      <x:c r="J3483" s="266" t="n">
        <x:f>MOD(INT((ROW()-ROW($I$46))/(MESCLUN_CAP+1)),CARROT_CAP+1)</x:f>
        <x:v>5</x:v>
      </x:c>
      <x:c r="K3483" s="266" t="n">
        <x:f>MOD(ROW()-ROW($I$46),MESCLUN_CAP+1)</x:f>
        <x:v>27</x:v>
      </x:c>
      <x:c r="L3483" s="266" t="n">
        <x:f>SUM(I3483:K3483)</x:f>
        <x:v>37</x:v>
      </x:c>
      <x:c r="M3483" s="267" t="n">
        <x:f>I3483*TOMATO_HOURS*WEEKS*(1+TOMATO_DIM)^I3483+J3483*CARROT_HOURS*WEEKS*(1+CARROT_DIM)^J3483+K3483*MESCLUN_HOURS*WEEKS*(1+MESCLUN_DIM)^K3483</x:f>
        <x:v>2593.6314962766637</x:v>
      </x:c>
      <x:c r="N3483" s="267" t="n">
        <x:f>MAX(M3483-FARMER_HOURS,0)/TEMP_HOURS_PER_WORKER</x:f>
        <x:v>1.3011329835254608</x:v>
      </x:c>
      <x:c r="O3483" s="268" t="n">
        <x:f>I3483*TOMATO_PRICE+J3483*CARROT_PRICE+K3483*MESCLUN_PRICE</x:f>
        <x:v>127370</x:v>
      </x:c>
      <x:c r="P3483" s="268" t="n">
        <x:f>I3483*TOMATO_FERTILIZER+J3483*CARROT_FERTILIZER+K3483*MESCLUN_FERTILIZER</x:f>
        <x:v>30360</x:v>
      </x:c>
      <x:c r="Q3483" s="268" t="n">
        <x:f>MIN(M3483,FARMER_HOURS)*FARMER_RATE+MAX(M3483-FARMER_HOURS,0)*TEMP_RATE</x:f>
        <x:v>57528.32458813652</x:v>
      </x:c>
      <x:c r="R3483" s="268" t="n">
        <x:f>O3483-P3483-Q3483-FIXED_COST</x:f>
        <x:v>19481.675411863478</x:v>
      </x:c>
      <x:c r="S3483" s="139" t="str">
        <x:f>IF(AND(L3483&lt;=TOTAL_BED_CAP,N3483&lt;=TEMP_WORKER_CAP),"YES","NO")</x:f>
        <x:v>YES</x:v>
      </x:c>
      <x:c r="T3483" s="139" t="n">
        <x:f>IF(S3483="YES",R3483,-1E+99)</x:f>
        <x:v>19481.675411863478</x:v>
      </x:c>
    </x:row>
    <x:row r="3484">
      <x:c r="A3484" s="139"/>
      <x:c r="B3484" s="139"/>
      <x:c r="C3484" s="139"/>
      <x:c r="D3484" s="139"/>
      <x:c r="E3484" s="139"/>
      <x:c r="F3484" s="139"/>
      <x:c r="G3484" s="139"/>
      <x:c r="H3484" s="139"/>
      <x:c r="I3484" s="266" t="n">
        <x:f>INT((ROW()-ROW($I$46))/((CARROT_CAP+1)*(MESCLUN_CAP+1)))</x:f>
        <x:v>5</x:v>
      </x:c>
      <x:c r="J3484" s="266" t="n">
        <x:f>MOD(INT((ROW()-ROW($I$46))/(MESCLUN_CAP+1)),CARROT_CAP+1)</x:f>
        <x:v>5</x:v>
      </x:c>
      <x:c r="K3484" s="266" t="n">
        <x:f>MOD(ROW()-ROW($I$46),MESCLUN_CAP+1)</x:f>
        <x:v>28</x:v>
      </x:c>
      <x:c r="L3484" s="266" t="n">
        <x:f>SUM(I3484:K3484)</x:f>
        <x:v>38</x:v>
      </x:c>
      <x:c r="M3484" s="267" t="n">
        <x:f>I3484*TOMATO_HOURS*WEEKS*(1+TOMATO_DIM)^I3484+J3484*CARROT_HOURS*WEEKS*(1+CARROT_DIM)^J3484+K3484*MESCLUN_HOURS*WEEKS*(1+MESCLUN_DIM)^K3484</x:f>
        <x:v>2678.5910344938175</x:v>
      </x:c>
      <x:c r="N3484" s="267" t="n">
        <x:f>MAX(M3484-FARMER_HOURS,0)/TEMP_HOURS_PER_WORKER</x:f>
        <x:v>1.3601326628429289</x:v>
      </x:c>
      <x:c r="O3484" s="268" t="n">
        <x:f>I3484*TOMATO_PRICE+J3484*CARROT_PRICE+K3484*MESCLUN_PRICE</x:f>
        <x:v>130070</x:v>
      </x:c>
      <x:c r="P3484" s="268" t="n">
        <x:f>I3484*TOMATO_FERTILIZER+J3484*CARROT_FERTILIZER+K3484*MESCLUN_FERTILIZER</x:f>
        <x:v>31240</x:v>
      </x:c>
      <x:c r="Q3484" s="268" t="n">
        <x:f>MIN(M3484,FARMER_HOURS)*FARMER_RATE+MAX(M3484-FARMER_HOURS,0)*TEMP_RATE</x:f>
        <x:v>59003.31657107322</x:v>
      </x:c>
      <x:c r="R3484" s="268" t="n">
        <x:f>O3484-P3484-Q3484-FIXED_COST</x:f>
        <x:v>19826.68342892678</x:v>
      </x:c>
      <x:c r="S3484" s="139" t="str">
        <x:f>IF(AND(L3484&lt;=TOTAL_BED_CAP,N3484&lt;=TEMP_WORKER_CAP),"YES","NO")</x:f>
        <x:v>YES</x:v>
      </x:c>
      <x:c r="T3484" s="139" t="n">
        <x:f>IF(S3484="YES",R3484,-1E+99)</x:f>
        <x:v>19826.68342892678</x:v>
      </x:c>
    </x:row>
    <x:row r="3485">
      <x:c r="A3485" s="139"/>
      <x:c r="B3485" s="139"/>
      <x:c r="C3485" s="139"/>
      <x:c r="D3485" s="139"/>
      <x:c r="E3485" s="139"/>
      <x:c r="F3485" s="139"/>
      <x:c r="G3485" s="139"/>
      <x:c r="H3485" s="139"/>
      <x:c r="I3485" s="266" t="n">
        <x:f>INT((ROW()-ROW($I$46))/((CARROT_CAP+1)*(MESCLUN_CAP+1)))</x:f>
        <x:v>5</x:v>
      </x:c>
      <x:c r="J3485" s="266" t="n">
        <x:f>MOD(INT((ROW()-ROW($I$46))/(MESCLUN_CAP+1)),CARROT_CAP+1)</x:f>
        <x:v>5</x:v>
      </x:c>
      <x:c r="K3485" s="266" t="n">
        <x:f>MOD(ROW()-ROW($I$46),MESCLUN_CAP+1)</x:f>
        <x:v>29</x:v>
      </x:c>
      <x:c r="L3485" s="266" t="n">
        <x:f>SUM(I3485:K3485)</x:f>
        <x:v>39</x:v>
      </x:c>
      <x:c r="M3485" s="267" t="n">
        <x:f>I3485*TOMATO_HOURS*WEEKS*(1+TOMATO_DIM)^I3485+J3485*CARROT_HOURS*WEEKS*(1+CARROT_DIM)^J3485+K3485*MESCLUN_HOURS*WEEKS*(1+MESCLUN_DIM)^K3485</x:f>
        <x:v>2765.4090626094703</x:v>
      </x:c>
      <x:c r="N3485" s="267" t="n">
        <x:f>MAX(M3485-FARMER_HOURS,0)/TEMP_HOURS_PER_WORKER</x:f>
        <x:v>1.4204229601454654</x:v>
      </x:c>
      <x:c r="O3485" s="268" t="n">
        <x:f>I3485*TOMATO_PRICE+J3485*CARROT_PRICE+K3485*MESCLUN_PRICE</x:f>
        <x:v>132770</x:v>
      </x:c>
      <x:c r="P3485" s="268" t="n">
        <x:f>I3485*TOMATO_FERTILIZER+J3485*CARROT_FERTILIZER+K3485*MESCLUN_FERTILIZER</x:f>
        <x:v>32120</x:v>
      </x:c>
      <x:c r="Q3485" s="268" t="n">
        <x:f>MIN(M3485,FARMER_HOURS)*FARMER_RATE+MAX(M3485-FARMER_HOURS,0)*TEMP_RATE</x:f>
        <x:v>60510.57400363663</x:v>
      </x:c>
      <x:c r="R3485" s="268" t="n">
        <x:f>O3485-P3485-Q3485-FIXED_COST</x:f>
        <x:v>20139.425996363367</x:v>
      </x:c>
      <x:c r="S3485" s="139" t="str">
        <x:f>IF(AND(L3485&lt;=TOTAL_BED_CAP,N3485&lt;=TEMP_WORKER_CAP),"YES","NO")</x:f>
        <x:v>YES</x:v>
      </x:c>
      <x:c r="T3485" s="139" t="n">
        <x:f>IF(S3485="YES",R3485,-1E+99)</x:f>
        <x:v>20139.425996363367</x:v>
      </x:c>
    </x:row>
    <x:row r="3486">
      <x:c r="A3486" s="139"/>
      <x:c r="B3486" s="139"/>
      <x:c r="C3486" s="139"/>
      <x:c r="D3486" s="139"/>
      <x:c r="E3486" s="139"/>
      <x:c r="F3486" s="139"/>
      <x:c r="G3486" s="139"/>
      <x:c r="H3486" s="139"/>
      <x:c r="I3486" s="266" t="n">
        <x:f>INT((ROW()-ROW($I$46))/((CARROT_CAP+1)*(MESCLUN_CAP+1)))</x:f>
        <x:v>5</x:v>
      </x:c>
      <x:c r="J3486" s="266" t="n">
        <x:f>MOD(INT((ROW()-ROW($I$46))/(MESCLUN_CAP+1)),CARROT_CAP+1)</x:f>
        <x:v>5</x:v>
      </x:c>
      <x:c r="K3486" s="266" t="n">
        <x:f>MOD(ROW()-ROW($I$46),MESCLUN_CAP+1)</x:f>
        <x:v>30</x:v>
      </x:c>
      <x:c r="L3486" s="266" t="n">
        <x:f>SUM(I3486:K3486)</x:f>
        <x:v>40</x:v>
      </x:c>
      <x:c r="M3486" s="267" t="n">
        <x:f>I3486*TOMATO_HOURS*WEEKS*(1+TOMATO_DIM)^I3486+J3486*CARROT_HOURS*WEEKS*(1+CARROT_DIM)^J3486+K3486*MESCLUN_HOURS*WEEKS*(1+MESCLUN_DIM)^K3486</x:f>
        <x:v>2854.1187679432405</x:v>
      </x:c>
      <x:c r="N3486" s="267" t="n">
        <x:f>MAX(M3486-FARMER_HOURS,0)/TEMP_HOURS_PER_WORKER</x:f>
        <x:v>1.482026922182806</x:v>
      </x:c>
      <x:c r="O3486" s="268" t="n">
        <x:f>I3486*TOMATO_PRICE+J3486*CARROT_PRICE+K3486*MESCLUN_PRICE</x:f>
        <x:v>135470</x:v>
      </x:c>
      <x:c r="P3486" s="268" t="n">
        <x:f>I3486*TOMATO_FERTILIZER+J3486*CARROT_FERTILIZER+K3486*MESCLUN_FERTILIZER</x:f>
        <x:v>33000</x:v>
      </x:c>
      <x:c r="Q3486" s="268" t="n">
        <x:f>MIN(M3486,FARMER_HOURS)*FARMER_RATE+MAX(M3486-FARMER_HOURS,0)*TEMP_RATE</x:f>
        <x:v>62050.67305457015</x:v>
      </x:c>
      <x:c r="R3486" s="268" t="n">
        <x:f>O3486-P3486-Q3486-FIXED_COST</x:f>
        <x:v>20419.32694542985</x:v>
      </x:c>
      <x:c r="S3486" s="139" t="str">
        <x:f>IF(AND(L3486&lt;=TOTAL_BED_CAP,N3486&lt;=TEMP_WORKER_CAP),"YES","NO")</x:f>
        <x:v>YES</x:v>
      </x:c>
      <x:c r="T3486" s="139" t="n">
        <x:f>IF(S3486="YES",R3486,-1E+99)</x:f>
        <x:v>20419.32694542985</x:v>
      </x:c>
    </x:row>
    <x:row r="3487">
      <x:c r="A3487" s="139"/>
      <x:c r="B3487" s="139"/>
      <x:c r="C3487" s="139"/>
      <x:c r="D3487" s="139"/>
      <x:c r="E3487" s="139"/>
      <x:c r="F3487" s="139"/>
      <x:c r="G3487" s="139"/>
      <x:c r="H3487" s="139"/>
      <x:c r="I3487" s="266" t="n">
        <x:f>INT((ROW()-ROW($I$46))/((CARROT_CAP+1)*(MESCLUN_CAP+1)))</x:f>
        <x:v>5</x:v>
      </x:c>
      <x:c r="J3487" s="266" t="n">
        <x:f>MOD(INT((ROW()-ROW($I$46))/(MESCLUN_CAP+1)),CARROT_CAP+1)</x:f>
        <x:v>6</x:v>
      </x:c>
      <x:c r="K3487" s="266" t="n">
        <x:f>MOD(ROW()-ROW($I$46),MESCLUN_CAP+1)</x:f>
        <x:v>0</x:v>
      </x:c>
      <x:c r="L3487" s="266" t="n">
        <x:f>SUM(I3487:K3487)</x:f>
        <x:v>11</x:v>
      </x:c>
      <x:c r="M3487" s="267" t="n">
        <x:f>I3487*TOMATO_HOURS*WEEKS*(1+TOMATO_DIM)^I3487+J3487*CARROT_HOURS*WEEKS*(1+CARROT_DIM)^J3487+K3487*MESCLUN_HOURS*WEEKS*(1+MESCLUN_DIM)^K3487</x:f>
        <x:v>933.4743152783204</x:v>
      </x:c>
      <x:c r="N3487" s="267" t="n">
        <x:f>MAX(M3487-FARMER_HOURS,0)/TEMP_HOURS_PER_WORKER</x:f>
        <x:v>0.14824605227661142</x:v>
      </x:c>
      <x:c r="O3487" s="268" t="n">
        <x:f>I3487*TOMATO_PRICE+J3487*CARROT_PRICE+K3487*MESCLUN_PRICE</x:f>
        <x:v>56564</x:v>
      </x:c>
      <x:c r="P3487" s="268" t="n">
        <x:f>I3487*TOMATO_FERTILIZER+J3487*CARROT_FERTILIZER+K3487*MESCLUN_FERTILIZER</x:f>
        <x:v>7040</x:v>
      </x:c>
      <x:c r="Q3487" s="268" t="n">
        <x:f>MIN(M3487,FARMER_HOURS)*FARMER_RATE+MAX(M3487-FARMER_HOURS,0)*TEMP_RATE</x:f>
        <x:v>28706.151306915286</x:v>
      </x:c>
      <x:c r="R3487" s="268" t="n">
        <x:f>O3487-P3487-Q3487-FIXED_COST</x:f>
        <x:v>817.8486930847139</x:v>
      </x:c>
      <x:c r="S3487" s="139" t="str">
        <x:f>IF(AND(L3487&lt;=TOTAL_BED_CAP,N3487&lt;=TEMP_WORKER_CAP),"YES","NO")</x:f>
        <x:v>YES</x:v>
      </x:c>
      <x:c r="T3487" s="139" t="n">
        <x:f>IF(S3487="YES",R3487,-1E+99)</x:f>
        <x:v>817.8486930847139</x:v>
      </x:c>
    </x:row>
    <x:row r="3488">
      <x:c r="A3488" s="139"/>
      <x:c r="B3488" s="139"/>
      <x:c r="C3488" s="139"/>
      <x:c r="D3488" s="139"/>
      <x:c r="E3488" s="139"/>
      <x:c r="F3488" s="139"/>
      <x:c r="G3488" s="139"/>
      <x:c r="H3488" s="139"/>
      <x:c r="I3488" s="266" t="n">
        <x:f>INT((ROW()-ROW($I$46))/((CARROT_CAP+1)*(MESCLUN_CAP+1)))</x:f>
        <x:v>5</x:v>
      </x:c>
      <x:c r="J3488" s="266" t="n">
        <x:f>MOD(INT((ROW()-ROW($I$46))/(MESCLUN_CAP+1)),CARROT_CAP+1)</x:f>
        <x:v>6</x:v>
      </x:c>
      <x:c r="K3488" s="266" t="n">
        <x:f>MOD(ROW()-ROW($I$46),MESCLUN_CAP+1)</x:f>
        <x:v>1</x:v>
      </x:c>
      <x:c r="L3488" s="266" t="n">
        <x:f>SUM(I3488:K3488)</x:f>
        <x:v>12</x:v>
      </x:c>
      <x:c r="M3488" s="267" t="n">
        <x:f>I3488*TOMATO_HOURS*WEEKS*(1+TOMATO_DIM)^I3488+J3488*CARROT_HOURS*WEEKS*(1+CARROT_DIM)^J3488+K3488*MESCLUN_HOURS*WEEKS*(1+MESCLUN_DIM)^K3488</x:f>
        <x:v>979.0368152783204</x:v>
      </x:c>
      <x:c r="N3488" s="267" t="n">
        <x:f>MAX(M3488-FARMER_HOURS,0)/TEMP_HOURS_PER_WORKER</x:f>
        <x:v>0.17988667727661142</x:v>
      </x:c>
      <x:c r="O3488" s="268" t="n">
        <x:f>I3488*TOMATO_PRICE+J3488*CARROT_PRICE+K3488*MESCLUN_PRICE</x:f>
        <x:v>59264</x:v>
      </x:c>
      <x:c r="P3488" s="268" t="n">
        <x:f>I3488*TOMATO_FERTILIZER+J3488*CARROT_FERTILIZER+K3488*MESCLUN_FERTILIZER</x:f>
        <x:v>7920</x:v>
      </x:c>
      <x:c r="Q3488" s="268" t="n">
        <x:f>MIN(M3488,FARMER_HOURS)*FARMER_RATE+MAX(M3488-FARMER_HOURS,0)*TEMP_RATE</x:f>
        <x:v>29497.166931915286</x:v>
      </x:c>
      <x:c r="R3488" s="268" t="n">
        <x:f>O3488-P3488-Q3488-FIXED_COST</x:f>
        <x:v>1846.833068084714</x:v>
      </x:c>
      <x:c r="S3488" s="139" t="str">
        <x:f>IF(AND(L3488&lt;=TOTAL_BED_CAP,N3488&lt;=TEMP_WORKER_CAP),"YES","NO")</x:f>
        <x:v>YES</x:v>
      </x:c>
      <x:c r="T3488" s="139" t="n">
        <x:f>IF(S3488="YES",R3488,-1E+99)</x:f>
        <x:v>1846.833068084714</x:v>
      </x:c>
    </x:row>
    <x:row r="3489">
      <x:c r="A3489" s="139"/>
      <x:c r="B3489" s="139"/>
      <x:c r="C3489" s="139"/>
      <x:c r="D3489" s="139"/>
      <x:c r="E3489" s="139"/>
      <x:c r="F3489" s="139"/>
      <x:c r="G3489" s="139"/>
      <x:c r="H3489" s="139"/>
      <x:c r="I3489" s="266" t="n">
        <x:f>INT((ROW()-ROW($I$46))/((CARROT_CAP+1)*(MESCLUN_CAP+1)))</x:f>
        <x:v>5</x:v>
      </x:c>
      <x:c r="J3489" s="266" t="n">
        <x:f>MOD(INT((ROW()-ROW($I$46))/(MESCLUN_CAP+1)),CARROT_CAP+1)</x:f>
        <x:v>6</x:v>
      </x:c>
      <x:c r="K3489" s="266" t="n">
        <x:f>MOD(ROW()-ROW($I$46),MESCLUN_CAP+1)</x:f>
        <x:v>2</x:v>
      </x:c>
      <x:c r="L3489" s="266" t="n">
        <x:f>SUM(I3489:K3489)</x:f>
        <x:v>13</x:v>
      </x:c>
      <x:c r="M3489" s="267" t="n">
        <x:f>I3489*TOMATO_HOURS*WEEKS*(1+TOMATO_DIM)^I3489+J3489*CARROT_HOURS*WEEKS*(1+CARROT_DIM)^J3489+K3489*MESCLUN_HOURS*WEEKS*(1+MESCLUN_DIM)^K3489</x:f>
        <x:v>1025.7383777783205</x:v>
      </x:c>
      <x:c r="N3489" s="267" t="n">
        <x:f>MAX(M3489-FARMER_HOURS,0)/TEMP_HOURS_PER_WORKER</x:f>
        <x:v>0.21231831790161143</x:v>
      </x:c>
      <x:c r="O3489" s="268" t="n">
        <x:f>I3489*TOMATO_PRICE+J3489*CARROT_PRICE+K3489*MESCLUN_PRICE</x:f>
        <x:v>61964</x:v>
      </x:c>
      <x:c r="P3489" s="268" t="n">
        <x:f>I3489*TOMATO_FERTILIZER+J3489*CARROT_FERTILIZER+K3489*MESCLUN_FERTILIZER</x:f>
        <x:v>8800</x:v>
      </x:c>
      <x:c r="Q3489" s="268" t="n">
        <x:f>MIN(M3489,FARMER_HOURS)*FARMER_RATE+MAX(M3489-FARMER_HOURS,0)*TEMP_RATE</x:f>
        <x:v>30307.957947540286</x:v>
      </x:c>
      <x:c r="R3489" s="268" t="n">
        <x:f>O3489-P3489-Q3489-FIXED_COST</x:f>
        <x:v>2856.042052459714</x:v>
      </x:c>
      <x:c r="S3489" s="139" t="str">
        <x:f>IF(AND(L3489&lt;=TOTAL_BED_CAP,N3489&lt;=TEMP_WORKER_CAP),"YES","NO")</x:f>
        <x:v>YES</x:v>
      </x:c>
      <x:c r="T3489" s="139" t="n">
        <x:f>IF(S3489="YES",R3489,-1E+99)</x:f>
        <x:v>2856.042052459714</x:v>
      </x:c>
    </x:row>
    <x:row r="3490">
      <x:c r="A3490" s="139"/>
      <x:c r="B3490" s="139"/>
      <x:c r="C3490" s="139"/>
      <x:c r="D3490" s="139"/>
      <x:c r="E3490" s="139"/>
      <x:c r="F3490" s="139"/>
      <x:c r="G3490" s="139"/>
      <x:c r="H3490" s="139"/>
      <x:c r="I3490" s="266" t="n">
        <x:f>INT((ROW()-ROW($I$46))/((CARROT_CAP+1)*(MESCLUN_CAP+1)))</x:f>
        <x:v>5</x:v>
      </x:c>
      <x:c r="J3490" s="266" t="n">
        <x:f>MOD(INT((ROW()-ROW($I$46))/(MESCLUN_CAP+1)),CARROT_CAP+1)</x:f>
        <x:v>6</x:v>
      </x:c>
      <x:c r="K3490" s="266" t="n">
        <x:f>MOD(ROW()-ROW($I$46),MESCLUN_CAP+1)</x:f>
        <x:v>3</x:v>
      </x:c>
      <x:c r="L3490" s="266" t="n">
        <x:f>SUM(I3490:K3490)</x:f>
        <x:v>14</x:v>
      </x:c>
      <x:c r="M3490" s="267" t="n">
        <x:f>I3490*TOMATO_HOURS*WEEKS*(1+TOMATO_DIM)^I3490+J3490*CARROT_HOURS*WEEKS*(1+CARROT_DIM)^J3490+K3490*MESCLUN_HOURS*WEEKS*(1+MESCLUN_DIM)^K3490</x:f>
        <x:v>1073.6003602001954</x:v>
      </x:c>
      <x:c r="N3490" s="267" t="n">
        <x:f>MAX(M3490-FARMER_HOURS,0)/TEMP_HOURS_PER_WORKER</x:f>
        <x:v>0.24555580569458013</x:v>
      </x:c>
      <x:c r="O3490" s="268" t="n">
        <x:f>I3490*TOMATO_PRICE+J3490*CARROT_PRICE+K3490*MESCLUN_PRICE</x:f>
        <x:v>64664</x:v>
      </x:c>
      <x:c r="P3490" s="268" t="n">
        <x:f>I3490*TOMATO_FERTILIZER+J3490*CARROT_FERTILIZER+K3490*MESCLUN_FERTILIZER</x:f>
        <x:v>9680</x:v>
      </x:c>
      <x:c r="Q3490" s="268" t="n">
        <x:f>MIN(M3490,FARMER_HOURS)*FARMER_RATE+MAX(M3490-FARMER_HOURS,0)*TEMP_RATE</x:f>
        <x:v>31138.895142364505</x:v>
      </x:c>
      <x:c r="R3490" s="268" t="n">
        <x:f>O3490-P3490-Q3490-FIXED_COST</x:f>
        <x:v>3845.104857635495</x:v>
      </x:c>
      <x:c r="S3490" s="139" t="str">
        <x:f>IF(AND(L3490&lt;=TOTAL_BED_CAP,N3490&lt;=TEMP_WORKER_CAP),"YES","NO")</x:f>
        <x:v>YES</x:v>
      </x:c>
      <x:c r="T3490" s="139" t="n">
        <x:f>IF(S3490="YES",R3490,-1E+99)</x:f>
        <x:v>3845.104857635495</x:v>
      </x:c>
    </x:row>
    <x:row r="3491">
      <x:c r="A3491" s="139"/>
      <x:c r="B3491" s="139"/>
      <x:c r="C3491" s="139"/>
      <x:c r="D3491" s="139"/>
      <x:c r="E3491" s="139"/>
      <x:c r="F3491" s="139"/>
      <x:c r="G3491" s="139"/>
      <x:c r="H3491" s="139"/>
      <x:c r="I3491" s="266" t="n">
        <x:f>INT((ROW()-ROW($I$46))/((CARROT_CAP+1)*(MESCLUN_CAP+1)))</x:f>
        <x:v>5</x:v>
      </x:c>
      <x:c r="J3491" s="266" t="n">
        <x:f>MOD(INT((ROW()-ROW($I$46))/(MESCLUN_CAP+1)),CARROT_CAP+1)</x:f>
        <x:v>6</x:v>
      </x:c>
      <x:c r="K3491" s="266" t="n">
        <x:f>MOD(ROW()-ROW($I$46),MESCLUN_CAP+1)</x:f>
        <x:v>4</x:v>
      </x:c>
      <x:c r="L3491" s="266" t="n">
        <x:f>SUM(I3491:K3491)</x:f>
        <x:v>15</x:v>
      </x:c>
      <x:c r="M3491" s="267" t="n">
        <x:f>I3491*TOMATO_HOURS*WEEKS*(1+TOMATO_DIM)^I3491+J3491*CARROT_HOURS*WEEKS*(1+CARROT_DIM)^J3491+K3491*MESCLUN_HOURS*WEEKS*(1+MESCLUN_DIM)^K3491</x:f>
        <x:v>1122.6444759228516</x:v>
      </x:c>
      <x:c r="N3491" s="267" t="n">
        <x:f>MAX(M3491-FARMER_HOURS,0)/TEMP_HOURS_PER_WORKER</x:f>
        <x:v>0.27961421939086917</x:v>
      </x:c>
      <x:c r="O3491" s="268" t="n">
        <x:f>I3491*TOMATO_PRICE+J3491*CARROT_PRICE+K3491*MESCLUN_PRICE</x:f>
        <x:v>67364</x:v>
      </x:c>
      <x:c r="P3491" s="268" t="n">
        <x:f>I3491*TOMATO_FERTILIZER+J3491*CARROT_FERTILIZER+K3491*MESCLUN_FERTILIZER</x:f>
        <x:v>10560</x:v>
      </x:c>
      <x:c r="Q3491" s="268" t="n">
        <x:f>MIN(M3491,FARMER_HOURS)*FARMER_RATE+MAX(M3491-FARMER_HOURS,0)*TEMP_RATE</x:f>
        <x:v>31990.355484771728</x:v>
      </x:c>
      <x:c r="R3491" s="268" t="n">
        <x:f>O3491-P3491-Q3491-FIXED_COST</x:f>
        <x:v>4813.644515228272</x:v>
      </x:c>
      <x:c r="S3491" s="139" t="str">
        <x:f>IF(AND(L3491&lt;=TOTAL_BED_CAP,N3491&lt;=TEMP_WORKER_CAP),"YES","NO")</x:f>
        <x:v>YES</x:v>
      </x:c>
      <x:c r="T3491" s="139" t="n">
        <x:f>IF(S3491="YES",R3491,-1E+99)</x:f>
        <x:v>4813.644515228272</x:v>
      </x:c>
    </x:row>
    <x:row r="3492">
      <x:c r="A3492" s="139"/>
      <x:c r="B3492" s="139"/>
      <x:c r="C3492" s="139"/>
      <x:c r="D3492" s="139"/>
      <x:c r="E3492" s="139"/>
      <x:c r="F3492" s="139"/>
      <x:c r="G3492" s="139"/>
      <x:c r="H3492" s="139"/>
      <x:c r="I3492" s="266" t="n">
        <x:f>INT((ROW()-ROW($I$46))/((CARROT_CAP+1)*(MESCLUN_CAP+1)))</x:f>
        <x:v>5</x:v>
      </x:c>
      <x:c r="J3492" s="266" t="n">
        <x:f>MOD(INT((ROW()-ROW($I$46))/(MESCLUN_CAP+1)),CARROT_CAP+1)</x:f>
        <x:v>6</x:v>
      </x:c>
      <x:c r="K3492" s="266" t="n">
        <x:f>MOD(ROW()-ROW($I$46),MESCLUN_CAP+1)</x:f>
        <x:v>5</x:v>
      </x:c>
      <x:c r="L3492" s="266" t="n">
        <x:f>SUM(I3492:K3492)</x:f>
        <x:v>16</x:v>
      </x:c>
      <x:c r="M3492" s="267" t="n">
        <x:f>I3492*TOMATO_HOURS*WEEKS*(1+TOMATO_DIM)^I3492+J3492*CARROT_HOURS*WEEKS*(1+CARROT_DIM)^J3492+K3492*MESCLUN_HOURS*WEEKS*(1+MESCLUN_DIM)^K3492</x:f>
        <x:v>1172.8927998440552</x:v>
      </x:c>
      <x:c r="N3492" s="267" t="n">
        <x:f>MAX(M3492-FARMER_HOURS,0)/TEMP_HOURS_PER_WORKER</x:f>
        <x:v>0.31450888878059385</x:v>
      </x:c>
      <x:c r="O3492" s="268" t="n">
        <x:f>I3492*TOMATO_PRICE+J3492*CARROT_PRICE+K3492*MESCLUN_PRICE</x:f>
        <x:v>70064</x:v>
      </x:c>
      <x:c r="P3492" s="268" t="n">
        <x:f>I3492*TOMATO_FERTILIZER+J3492*CARROT_FERTILIZER+K3492*MESCLUN_FERTILIZER</x:f>
        <x:v>11440</x:v>
      </x:c>
      <x:c r="Q3492" s="268" t="n">
        <x:f>MIN(M3492,FARMER_HOURS)*FARMER_RATE+MAX(M3492-FARMER_HOURS,0)*TEMP_RATE</x:f>
        <x:v>32862.72221951485</x:v>
      </x:c>
      <x:c r="R3492" s="268" t="n">
        <x:f>O3492-P3492-Q3492-FIXED_COST</x:f>
        <x:v>5761.27778048515</x:v>
      </x:c>
      <x:c r="S3492" s="139" t="str">
        <x:f>IF(AND(L3492&lt;=TOTAL_BED_CAP,N3492&lt;=TEMP_WORKER_CAP),"YES","NO")</x:f>
        <x:v>YES</x:v>
      </x:c>
      <x:c r="T3492" s="139" t="n">
        <x:f>IF(S3492="YES",R3492,-1E+99)</x:f>
        <x:v>5761.27778048515</x:v>
      </x:c>
    </x:row>
    <x:row r="3493">
      <x:c r="A3493" s="139"/>
      <x:c r="B3493" s="139"/>
      <x:c r="C3493" s="139"/>
      <x:c r="D3493" s="139"/>
      <x:c r="E3493" s="139"/>
      <x:c r="F3493" s="139"/>
      <x:c r="G3493" s="139"/>
      <x:c r="H3493" s="139"/>
      <x:c r="I3493" s="266" t="n">
        <x:f>INT((ROW()-ROW($I$46))/((CARROT_CAP+1)*(MESCLUN_CAP+1)))</x:f>
        <x:v>5</x:v>
      </x:c>
      <x:c r="J3493" s="266" t="n">
        <x:f>MOD(INT((ROW()-ROW($I$46))/(MESCLUN_CAP+1)),CARROT_CAP+1)</x:f>
        <x:v>6</x:v>
      </x:c>
      <x:c r="K3493" s="266" t="n">
        <x:f>MOD(ROW()-ROW($I$46),MESCLUN_CAP+1)</x:f>
        <x:v>6</x:v>
      </x:c>
      <x:c r="L3493" s="266" t="n">
        <x:f>SUM(I3493:K3493)</x:f>
        <x:v>17</x:v>
      </x:c>
      <x:c r="M3493" s="267" t="n">
        <x:f>I3493*TOMATO_HOURS*WEEKS*(1+TOMATO_DIM)^I3493+J3493*CARROT_HOURS*WEEKS*(1+CARROT_DIM)^J3493+K3493*MESCLUN_HOURS*WEEKS*(1+MESCLUN_DIM)^K3493</x:f>
        <x:v>1224.367774025688</x:v>
      </x:c>
      <x:c r="N3493" s="267" t="n">
        <x:f>MAX(M3493-FARMER_HOURS,0)/TEMP_HOURS_PER_WORKER</x:f>
        <x:v>0.35025539862895005</x:v>
      </x:c>
      <x:c r="O3493" s="268" t="n">
        <x:f>I3493*TOMATO_PRICE+J3493*CARROT_PRICE+K3493*MESCLUN_PRICE</x:f>
        <x:v>72764</x:v>
      </x:c>
      <x:c r="P3493" s="268" t="n">
        <x:f>I3493*TOMATO_FERTILIZER+J3493*CARROT_FERTILIZER+K3493*MESCLUN_FERTILIZER</x:f>
        <x:v>12320</x:v>
      </x:c>
      <x:c r="Q3493" s="268" t="n">
        <x:f>MIN(M3493,FARMER_HOURS)*FARMER_RATE+MAX(M3493-FARMER_HOURS,0)*TEMP_RATE</x:f>
        <x:v>33756.38496572375</x:v>
      </x:c>
      <x:c r="R3493" s="268" t="n">
        <x:f>O3493-P3493-Q3493-FIXED_COST</x:f>
        <x:v>6687.6150342762485</x:v>
      </x:c>
      <x:c r="S3493" s="139" t="str">
        <x:f>IF(AND(L3493&lt;=TOTAL_BED_CAP,N3493&lt;=TEMP_WORKER_CAP),"YES","NO")</x:f>
        <x:v>YES</x:v>
      </x:c>
      <x:c r="T3493" s="139" t="n">
        <x:f>IF(S3493="YES",R3493,-1E+99)</x:f>
        <x:v>6687.6150342762485</x:v>
      </x:c>
    </x:row>
    <x:row r="3494">
      <x:c r="A3494" s="139"/>
      <x:c r="B3494" s="139"/>
      <x:c r="C3494" s="139"/>
      <x:c r="D3494" s="139"/>
      <x:c r="E3494" s="139"/>
      <x:c r="F3494" s="139"/>
      <x:c r="G3494" s="139"/>
      <x:c r="H3494" s="139"/>
      <x:c r="I3494" s="266" t="n">
        <x:f>INT((ROW()-ROW($I$46))/((CARROT_CAP+1)*(MESCLUN_CAP+1)))</x:f>
        <x:v>5</x:v>
      </x:c>
      <x:c r="J3494" s="266" t="n">
        <x:f>MOD(INT((ROW()-ROW($I$46))/(MESCLUN_CAP+1)),CARROT_CAP+1)</x:f>
        <x:v>6</x:v>
      </x:c>
      <x:c r="K3494" s="266" t="n">
        <x:f>MOD(ROW()-ROW($I$46),MESCLUN_CAP+1)</x:f>
        <x:v>7</x:v>
      </x:c>
      <x:c r="L3494" s="266" t="n">
        <x:f>SUM(I3494:K3494)</x:f>
        <x:v>18</x:v>
      </x:c>
      <x:c r="M3494" s="267" t="n">
        <x:f>I3494*TOMATO_HOURS*WEEKS*(1+TOMATO_DIM)^I3494+J3494*CARROT_HOURS*WEEKS*(1+CARROT_DIM)^J3494+K3494*MESCLUN_HOURS*WEEKS*(1+MESCLUN_DIM)^K3494</x:f>
        <x:v>1277.0922134236487</x:v>
      </x:c>
      <x:c r="N3494" s="267" t="n">
        <x:f>MAX(M3494-FARMER_HOURS,0)/TEMP_HOURS_PER_WORKER</x:f>
        <x:v>0.38686959265531157</x:v>
      </x:c>
      <x:c r="O3494" s="268" t="n">
        <x:f>I3494*TOMATO_PRICE+J3494*CARROT_PRICE+K3494*MESCLUN_PRICE</x:f>
        <x:v>75464</x:v>
      </x:c>
      <x:c r="P3494" s="268" t="n">
        <x:f>I3494*TOMATO_FERTILIZER+J3494*CARROT_FERTILIZER+K3494*MESCLUN_FERTILIZER</x:f>
        <x:v>13200</x:v>
      </x:c>
      <x:c r="Q3494" s="268" t="n">
        <x:f>MIN(M3494,FARMER_HOURS)*FARMER_RATE+MAX(M3494-FARMER_HOURS,0)*TEMP_RATE</x:f>
        <x:v>34671.73981638279</x:v>
      </x:c>
      <x:c r="R3494" s="268" t="n">
        <x:f>O3494-P3494-Q3494-FIXED_COST</x:f>
        <x:v>7592.260183617211</x:v>
      </x:c>
      <x:c r="S3494" s="139" t="str">
        <x:f>IF(AND(L3494&lt;=TOTAL_BED_CAP,N3494&lt;=TEMP_WORKER_CAP),"YES","NO")</x:f>
        <x:v>YES</x:v>
      </x:c>
      <x:c r="T3494" s="139" t="n">
        <x:f>IF(S3494="YES",R3494,-1E+99)</x:f>
        <x:v>7592.260183617211</x:v>
      </x:c>
    </x:row>
    <x:row r="3495">
      <x:c r="A3495" s="139"/>
      <x:c r="B3495" s="139"/>
      <x:c r="C3495" s="139"/>
      <x:c r="D3495" s="139"/>
      <x:c r="E3495" s="139"/>
      <x:c r="F3495" s="139"/>
      <x:c r="G3495" s="139"/>
      <x:c r="H3495" s="139"/>
      <x:c r="I3495" s="266" t="n">
        <x:f>INT((ROW()-ROW($I$46))/((CARROT_CAP+1)*(MESCLUN_CAP+1)))</x:f>
        <x:v>5</x:v>
      </x:c>
      <x:c r="J3495" s="266" t="n">
        <x:f>MOD(INT((ROW()-ROW($I$46))/(MESCLUN_CAP+1)),CARROT_CAP+1)</x:f>
        <x:v>6</x:v>
      </x:c>
      <x:c r="K3495" s="266" t="n">
        <x:f>MOD(ROW()-ROW($I$46),MESCLUN_CAP+1)</x:f>
        <x:v>8</x:v>
      </x:c>
      <x:c r="L3495" s="266" t="n">
        <x:f>SUM(I3495:K3495)</x:f>
        <x:v>19</x:v>
      </x:c>
      <x:c r="M3495" s="267" t="n">
        <x:f>I3495*TOMATO_HOURS*WEEKS*(1+TOMATO_DIM)^I3495+J3495*CARROT_HOURS*WEEKS*(1+CARROT_DIM)^J3495+K3495*MESCLUN_HOURS*WEEKS*(1+MESCLUN_DIM)^K3495</x:f>
        <x:v>1331.0893117036287</x:v>
      </x:c>
      <x:c r="N3495" s="267" t="n">
        <x:f>MAX(M3495-FARMER_HOURS,0)/TEMP_HOURS_PER_WORKER</x:f>
        <x:v>0.42436757757196436</x:v>
      </x:c>
      <x:c r="O3495" s="268" t="n">
        <x:f>I3495*TOMATO_PRICE+J3495*CARROT_PRICE+K3495*MESCLUN_PRICE</x:f>
        <x:v>78164</x:v>
      </x:c>
      <x:c r="P3495" s="268" t="n">
        <x:f>I3495*TOMATO_FERTILIZER+J3495*CARROT_FERTILIZER+K3495*MESCLUN_FERTILIZER</x:f>
        <x:v>14080</x:v>
      </x:c>
      <x:c r="Q3495" s="268" t="n">
        <x:f>MIN(M3495,FARMER_HOURS)*FARMER_RATE+MAX(M3495-FARMER_HOURS,0)*TEMP_RATE</x:f>
        <x:v>35609.18943929911</x:v>
      </x:c>
      <x:c r="R3495" s="268" t="n">
        <x:f>O3495-P3495-Q3495-FIXED_COST</x:f>
        <x:v>8474.810560700891</x:v>
      </x:c>
      <x:c r="S3495" s="139" t="str">
        <x:f>IF(AND(L3495&lt;=TOTAL_BED_CAP,N3495&lt;=TEMP_WORKER_CAP),"YES","NO")</x:f>
        <x:v>YES</x:v>
      </x:c>
      <x:c r="T3495" s="139" t="n">
        <x:f>IF(S3495="YES",R3495,-1E+99)</x:f>
        <x:v>8474.810560700891</x:v>
      </x:c>
    </x:row>
    <x:row r="3496">
      <x:c r="A3496" s="139"/>
      <x:c r="B3496" s="139"/>
      <x:c r="C3496" s="139"/>
      <x:c r="D3496" s="139"/>
      <x:c r="E3496" s="139"/>
      <x:c r="F3496" s="139"/>
      <x:c r="G3496" s="139"/>
      <x:c r="H3496" s="139"/>
      <x:c r="I3496" s="266" t="n">
        <x:f>INT((ROW()-ROW($I$46))/((CARROT_CAP+1)*(MESCLUN_CAP+1)))</x:f>
        <x:v>5</x:v>
      </x:c>
      <x:c r="J3496" s="266" t="n">
        <x:f>MOD(INT((ROW()-ROW($I$46))/(MESCLUN_CAP+1)),CARROT_CAP+1)</x:f>
        <x:v>6</x:v>
      </x:c>
      <x:c r="K3496" s="266" t="n">
        <x:f>MOD(ROW()-ROW($I$46),MESCLUN_CAP+1)</x:f>
        <x:v>9</x:v>
      </x:c>
      <x:c r="L3496" s="266" t="n">
        <x:f>SUM(I3496:K3496)</x:f>
        <x:v>20</x:v>
      </x:c>
      <x:c r="M3496" s="267" t="n">
        <x:f>I3496*TOMATO_HOURS*WEEKS*(1+TOMATO_DIM)^I3496+J3496*CARROT_HOURS*WEEKS*(1+CARROT_DIM)^J3496+K3496*MESCLUN_HOURS*WEEKS*(1+MESCLUN_DIM)^K3496</x:f>
        <x:v>1386.3826471440232</x:v>
      </x:c>
      <x:c r="N3496" s="267" t="n">
        <x:f>MAX(M3496-FARMER_HOURS,0)/TEMP_HOURS_PER_WORKER</x:f>
        <x:v>0.4627657271833494</x:v>
      </x:c>
      <x:c r="O3496" s="268" t="n">
        <x:f>I3496*TOMATO_PRICE+J3496*CARROT_PRICE+K3496*MESCLUN_PRICE</x:f>
        <x:v>80864</x:v>
      </x:c>
      <x:c r="P3496" s="268" t="n">
        <x:f>I3496*TOMATO_FERTILIZER+J3496*CARROT_FERTILIZER+K3496*MESCLUN_FERTILIZER</x:f>
        <x:v>14960</x:v>
      </x:c>
      <x:c r="Q3496" s="268" t="n">
        <x:f>MIN(M3496,FARMER_HOURS)*FARMER_RATE+MAX(M3496-FARMER_HOURS,0)*TEMP_RATE</x:f>
        <x:v>36569.143179583734</x:v>
      </x:c>
      <x:c r="R3496" s="268" t="n">
        <x:f>O3496-P3496-Q3496-FIXED_COST</x:f>
        <x:v>9334.856820416266</x:v>
      </x:c>
      <x:c r="S3496" s="139" t="str">
        <x:f>IF(AND(L3496&lt;=TOTAL_BED_CAP,N3496&lt;=TEMP_WORKER_CAP),"YES","NO")</x:f>
        <x:v>YES</x:v>
      </x:c>
      <x:c r="T3496" s="139" t="n">
        <x:f>IF(S3496="YES",R3496,-1E+99)</x:f>
        <x:v>9334.856820416266</x:v>
      </x:c>
    </x:row>
    <x:row r="3497">
      <x:c r="A3497" s="139"/>
      <x:c r="B3497" s="139"/>
      <x:c r="C3497" s="139"/>
      <x:c r="D3497" s="139"/>
      <x:c r="E3497" s="139"/>
      <x:c r="F3497" s="139"/>
      <x:c r="G3497" s="139"/>
      <x:c r="H3497" s="139"/>
      <x:c r="I3497" s="266" t="n">
        <x:f>INT((ROW()-ROW($I$46))/((CARROT_CAP+1)*(MESCLUN_CAP+1)))</x:f>
        <x:v>5</x:v>
      </x:c>
      <x:c r="J3497" s="266" t="n">
        <x:f>MOD(INT((ROW()-ROW($I$46))/(MESCLUN_CAP+1)),CARROT_CAP+1)</x:f>
        <x:v>6</x:v>
      </x:c>
      <x:c r="K3497" s="266" t="n">
        <x:f>MOD(ROW()-ROW($I$46),MESCLUN_CAP+1)</x:f>
        <x:v>10</x:v>
      </x:c>
      <x:c r="L3497" s="266" t="n">
        <x:f>SUM(I3497:K3497)</x:f>
        <x:v>21</x:v>
      </x:c>
      <x:c r="M3497" s="267" t="n">
        <x:f>I3497*TOMATO_HOURS*WEEKS*(1+TOMATO_DIM)^I3497+J3497*CARROT_HOURS*WEEKS*(1+CARROT_DIM)^J3497+K3497*MESCLUN_HOURS*WEEKS*(1+MESCLUN_DIM)^K3497</x:f>
        <x:v>1442.9961886272358</x:v>
      </x:c>
      <x:c r="N3497" s="267" t="n">
        <x:f>MAX(M3497-FARMER_HOURS,0)/TEMP_HOURS_PER_WORKER</x:f>
        <x:v>0.5020806865466916</x:v>
      </x:c>
      <x:c r="O3497" s="268" t="n">
        <x:f>I3497*TOMATO_PRICE+J3497*CARROT_PRICE+K3497*MESCLUN_PRICE</x:f>
        <x:v>83564</x:v>
      </x:c>
      <x:c r="P3497" s="268" t="n">
        <x:f>I3497*TOMATO_FERTILIZER+J3497*CARROT_FERTILIZER+K3497*MESCLUN_FERTILIZER</x:f>
        <x:v>15840</x:v>
      </x:c>
      <x:c r="Q3497" s="268" t="n">
        <x:f>MIN(M3497,FARMER_HOURS)*FARMER_RATE+MAX(M3497-FARMER_HOURS,0)*TEMP_RATE</x:f>
        <x:v>37552.01716366729</x:v>
      </x:c>
      <x:c r="R3497" s="268" t="n">
        <x:f>O3497-P3497-Q3497-FIXED_COST</x:f>
        <x:v>10171.98283633271</x:v>
      </x:c>
      <x:c r="S3497" s="139" t="str">
        <x:f>IF(AND(L3497&lt;=TOTAL_BED_CAP,N3497&lt;=TEMP_WORKER_CAP),"YES","NO")</x:f>
        <x:v>YES</x:v>
      </x:c>
      <x:c r="T3497" s="139" t="n">
        <x:f>IF(S3497="YES",R3497,-1E+99)</x:f>
        <x:v>10171.98283633271</x:v>
      </x:c>
    </x:row>
    <x:row r="3498">
      <x:c r="A3498" s="139"/>
      <x:c r="B3498" s="139"/>
      <x:c r="C3498" s="139"/>
      <x:c r="D3498" s="139"/>
      <x:c r="E3498" s="139"/>
      <x:c r="F3498" s="139"/>
      <x:c r="G3498" s="139"/>
      <x:c r="H3498" s="139"/>
      <x:c r="I3498" s="266" t="n">
        <x:f>INT((ROW()-ROW($I$46))/((CARROT_CAP+1)*(MESCLUN_CAP+1)))</x:f>
        <x:v>5</x:v>
      </x:c>
      <x:c r="J3498" s="266" t="n">
        <x:f>MOD(INT((ROW()-ROW($I$46))/(MESCLUN_CAP+1)),CARROT_CAP+1)</x:f>
        <x:v>6</x:v>
      </x:c>
      <x:c r="K3498" s="266" t="n">
        <x:f>MOD(ROW()-ROW($I$46),MESCLUN_CAP+1)</x:f>
        <x:v>11</x:v>
      </x:c>
      <x:c r="L3498" s="266" t="n">
        <x:f>SUM(I3498:K3498)</x:f>
        <x:v>22</x:v>
      </x:c>
      <x:c r="M3498" s="267" t="n">
        <x:f>I3498*TOMATO_HOURS*WEEKS*(1+TOMATO_DIM)^I3498+J3498*CARROT_HOURS*WEEKS*(1+CARROT_DIM)^J3498+K3498*MESCLUN_HOURS*WEEKS*(1+MESCLUN_DIM)^K3498</x:f>
        <x:v>1500.9543017206752</x:v>
      </x:c>
      <x:c r="N3498" s="267" t="n">
        <x:f>MAX(M3498-FARMER_HOURS,0)/TEMP_HOURS_PER_WORKER</x:f>
        <x:v>0.5423293761949133</x:v>
      </x:c>
      <x:c r="O3498" s="268" t="n">
        <x:f>I3498*TOMATO_PRICE+J3498*CARROT_PRICE+K3498*MESCLUN_PRICE</x:f>
        <x:v>86264</x:v>
      </x:c>
      <x:c r="P3498" s="268" t="n">
        <x:f>I3498*TOMATO_FERTILIZER+J3498*CARROT_FERTILIZER+K3498*MESCLUN_FERTILIZER</x:f>
        <x:v>16720</x:v>
      </x:c>
      <x:c r="Q3498" s="268" t="n">
        <x:f>MIN(M3498,FARMER_HOURS)*FARMER_RATE+MAX(M3498-FARMER_HOURS,0)*TEMP_RATE</x:f>
        <x:v>38558.234404872834</x:v>
      </x:c>
      <x:c r="R3498" s="268" t="n">
        <x:f>O3498-P3498-Q3498-FIXED_COST</x:f>
        <x:v>10985.765595127166</x:v>
      </x:c>
      <x:c r="S3498" s="139" t="str">
        <x:f>IF(AND(L3498&lt;=TOTAL_BED_CAP,N3498&lt;=TEMP_WORKER_CAP),"YES","NO")</x:f>
        <x:v>YES</x:v>
      </x:c>
      <x:c r="T3498" s="139" t="n">
        <x:f>IF(S3498="YES",R3498,-1E+99)</x:f>
        <x:v>10985.765595127166</x:v>
      </x:c>
    </x:row>
    <x:row r="3499">
      <x:c r="A3499" s="139"/>
      <x:c r="B3499" s="139"/>
      <x:c r="C3499" s="139"/>
      <x:c r="D3499" s="139"/>
      <x:c r="E3499" s="139"/>
      <x:c r="F3499" s="139"/>
      <x:c r="G3499" s="139"/>
      <x:c r="H3499" s="139"/>
      <x:c r="I3499" s="266" t="n">
        <x:f>INT((ROW()-ROW($I$46))/((CARROT_CAP+1)*(MESCLUN_CAP+1)))</x:f>
        <x:v>5</x:v>
      </x:c>
      <x:c r="J3499" s="266" t="n">
        <x:f>MOD(INT((ROW()-ROW($I$46))/(MESCLUN_CAP+1)),CARROT_CAP+1)</x:f>
        <x:v>6</x:v>
      </x:c>
      <x:c r="K3499" s="266" t="n">
        <x:f>MOD(ROW()-ROW($I$46),MESCLUN_CAP+1)</x:f>
        <x:v>12</x:v>
      </x:c>
      <x:c r="L3499" s="266" t="n">
        <x:f>SUM(I3499:K3499)</x:f>
        <x:v>23</x:v>
      </x:c>
      <x:c r="M3499" s="267" t="n">
        <x:f>I3499*TOMATO_HOURS*WEEKS*(1+TOMATO_DIM)^I3499+J3499*CARROT_HOURS*WEEKS*(1+CARROT_DIM)^J3499+K3499*MESCLUN_HOURS*WEEKS*(1+MESCLUN_DIM)^K3499</x:f>
        <x:v>1560.2817548487394</x:v>
      </x:c>
      <x:c r="N3499" s="267" t="n">
        <x:f>MAX(M3499-FARMER_HOURS,0)/TEMP_HOURS_PER_WORKER</x:f>
        <x:v>0.5835289964227357</x:v>
      </x:c>
      <x:c r="O3499" s="268" t="n">
        <x:f>I3499*TOMATO_PRICE+J3499*CARROT_PRICE+K3499*MESCLUN_PRICE</x:f>
        <x:v>88964</x:v>
      </x:c>
      <x:c r="P3499" s="268" t="n">
        <x:f>I3499*TOMATO_FERTILIZER+J3499*CARROT_FERTILIZER+K3499*MESCLUN_FERTILIZER</x:f>
        <x:v>17600</x:v>
      </x:c>
      <x:c r="Q3499" s="268" t="n">
        <x:f>MIN(M3499,FARMER_HOURS)*FARMER_RATE+MAX(M3499-FARMER_HOURS,0)*TEMP_RATE</x:f>
        <x:v>39588.22491056839</x:v>
      </x:c>
      <x:c r="R3499" s="268" t="n">
        <x:f>O3499-P3499-Q3499-FIXED_COST</x:f>
        <x:v>11775.775089431612</x:v>
      </x:c>
      <x:c r="S3499" s="139" t="str">
        <x:f>IF(AND(L3499&lt;=TOTAL_BED_CAP,N3499&lt;=TEMP_WORKER_CAP),"YES","NO")</x:f>
        <x:v>YES</x:v>
      </x:c>
      <x:c r="T3499" s="139" t="n">
        <x:f>IF(S3499="YES",R3499,-1E+99)</x:f>
        <x:v>11775.775089431612</x:v>
      </x:c>
    </x:row>
    <x:row r="3500">
      <x:c r="A3500" s="139"/>
      <x:c r="B3500" s="139"/>
      <x:c r="C3500" s="139"/>
      <x:c r="D3500" s="139"/>
      <x:c r="E3500" s="139"/>
      <x:c r="F3500" s="139"/>
      <x:c r="G3500" s="139"/>
      <x:c r="H3500" s="139"/>
      <x:c r="I3500" s="266" t="n">
        <x:f>INT((ROW()-ROW($I$46))/((CARROT_CAP+1)*(MESCLUN_CAP+1)))</x:f>
        <x:v>5</x:v>
      </x:c>
      <x:c r="J3500" s="266" t="n">
        <x:f>MOD(INT((ROW()-ROW($I$46))/(MESCLUN_CAP+1)),CARROT_CAP+1)</x:f>
        <x:v>6</x:v>
      </x:c>
      <x:c r="K3500" s="266" t="n">
        <x:f>MOD(ROW()-ROW($I$46),MESCLUN_CAP+1)</x:f>
        <x:v>13</x:v>
      </x:c>
      <x:c r="L3500" s="266" t="n">
        <x:f>SUM(I3500:K3500)</x:f>
        <x:v>24</x:v>
      </x:c>
      <x:c r="M3500" s="267" t="n">
        <x:f>I3500*TOMATO_HOURS*WEEKS*(1+TOMATO_DIM)^I3500+J3500*CARROT_HOURS*WEEKS*(1+CARROT_DIM)^J3500+K3500*MESCLUN_HOURS*WEEKS*(1+MESCLUN_DIM)^K3500</x:f>
        <x:v>1621.0037255571237</x:v>
      </x:c>
      <x:c r="N3500" s="267" t="n">
        <x:f>MAX(M3500-FARMER_HOURS,0)/TEMP_HOURS_PER_WORKER</x:f>
        <x:v>0.6256970316368915</x:v>
      </x:c>
      <x:c r="O3500" s="268" t="n">
        <x:f>I3500*TOMATO_PRICE+J3500*CARROT_PRICE+K3500*MESCLUN_PRICE</x:f>
        <x:v>91664</x:v>
      </x:c>
      <x:c r="P3500" s="268" t="n">
        <x:f>I3500*TOMATO_FERTILIZER+J3500*CARROT_FERTILIZER+K3500*MESCLUN_FERTILIZER</x:f>
        <x:v>18480</x:v>
      </x:c>
      <x:c r="Q3500" s="268" t="n">
        <x:f>MIN(M3500,FARMER_HOURS)*FARMER_RATE+MAX(M3500-FARMER_HOURS,0)*TEMP_RATE</x:f>
        <x:v>40642.42579092229</x:v>
      </x:c>
      <x:c r="R3500" s="268" t="n">
        <x:f>O3500-P3500-Q3500-FIXED_COST</x:f>
        <x:v>12541.574209077713</x:v>
      </x:c>
      <x:c r="S3500" s="139" t="str">
        <x:f>IF(AND(L3500&lt;=TOTAL_BED_CAP,N3500&lt;=TEMP_WORKER_CAP),"YES","NO")</x:f>
        <x:v>YES</x:v>
      </x:c>
      <x:c r="T3500" s="139" t="n">
        <x:f>IF(S3500="YES",R3500,-1E+99)</x:f>
        <x:v>12541.574209077713</x:v>
      </x:c>
    </x:row>
    <x:row r="3501">
      <x:c r="A3501" s="139"/>
      <x:c r="B3501" s="139"/>
      <x:c r="C3501" s="139"/>
      <x:c r="D3501" s="139"/>
      <x:c r="E3501" s="139"/>
      <x:c r="F3501" s="139"/>
      <x:c r="G3501" s="139"/>
      <x:c r="H3501" s="139"/>
      <x:c r="I3501" s="266" t="n">
        <x:f>INT((ROW()-ROW($I$46))/((CARROT_CAP+1)*(MESCLUN_CAP+1)))</x:f>
        <x:v>5</x:v>
      </x:c>
      <x:c r="J3501" s="266" t="n">
        <x:f>MOD(INT((ROW()-ROW($I$46))/(MESCLUN_CAP+1)),CARROT_CAP+1)</x:f>
        <x:v>6</x:v>
      </x:c>
      <x:c r="K3501" s="266" t="n">
        <x:f>MOD(ROW()-ROW($I$46),MESCLUN_CAP+1)</x:f>
        <x:v>14</x:v>
      </x:c>
      <x:c r="L3501" s="266" t="n">
        <x:f>SUM(I3501:K3501)</x:f>
        <x:v>25</x:v>
      </x:c>
      <x:c r="M3501" s="267" t="n">
        <x:f>I3501*TOMATO_HOURS*WEEKS*(1+TOMATO_DIM)^I3501+J3501*CARROT_HOURS*WEEKS*(1+CARROT_DIM)^J3501+K3501*MESCLUN_HOURS*WEEKS*(1+MESCLUN_DIM)^K3501</x:f>
        <x:v>1683.1458068707848</x:v>
      </x:c>
      <x:c r="N3501" s="267" t="n">
        <x:f>MAX(M3501-FARMER_HOURS,0)/TEMP_HOURS_PER_WORKER</x:f>
        <x:v>0.6688512547713783</x:v>
      </x:c>
      <x:c r="O3501" s="268" t="n">
        <x:f>I3501*TOMATO_PRICE+J3501*CARROT_PRICE+K3501*MESCLUN_PRICE</x:f>
        <x:v>94364</x:v>
      </x:c>
      <x:c r="P3501" s="268" t="n">
        <x:f>I3501*TOMATO_FERTILIZER+J3501*CARROT_FERTILIZER+K3501*MESCLUN_FERTILIZER</x:f>
        <x:v>19360</x:v>
      </x:c>
      <x:c r="Q3501" s="268" t="n">
        <x:f>MIN(M3501,FARMER_HOURS)*FARMER_RATE+MAX(M3501-FARMER_HOURS,0)*TEMP_RATE</x:f>
        <x:v>41721.28136928446</x:v>
      </x:c>
      <x:c r="R3501" s="268" t="n">
        <x:f>O3501-P3501-Q3501-FIXED_COST</x:f>
        <x:v>13282.718630715543</x:v>
      </x:c>
      <x:c r="S3501" s="139" t="str">
        <x:f>IF(AND(L3501&lt;=TOTAL_BED_CAP,N3501&lt;=TEMP_WORKER_CAP),"YES","NO")</x:f>
        <x:v>YES</x:v>
      </x:c>
      <x:c r="T3501" s="139" t="n">
        <x:f>IF(S3501="YES",R3501,-1E+99)</x:f>
        <x:v>13282.718630715543</x:v>
      </x:c>
    </x:row>
    <x:row r="3502">
      <x:c r="A3502" s="139"/>
      <x:c r="B3502" s="139"/>
      <x:c r="C3502" s="139"/>
      <x:c r="D3502" s="139"/>
      <x:c r="E3502" s="139"/>
      <x:c r="F3502" s="139"/>
      <x:c r="G3502" s="139"/>
      <x:c r="H3502" s="139"/>
      <x:c r="I3502" s="266" t="n">
        <x:f>INT((ROW()-ROW($I$46))/((CARROT_CAP+1)*(MESCLUN_CAP+1)))</x:f>
        <x:v>5</x:v>
      </x:c>
      <x:c r="J3502" s="266" t="n">
        <x:f>MOD(INT((ROW()-ROW($I$46))/(MESCLUN_CAP+1)),CARROT_CAP+1)</x:f>
        <x:v>6</x:v>
      </x:c>
      <x:c r="K3502" s="266" t="n">
        <x:f>MOD(ROW()-ROW($I$46),MESCLUN_CAP+1)</x:f>
        <x:v>15</x:v>
      </x:c>
      <x:c r="L3502" s="266" t="n">
        <x:f>SUM(I3502:K3502)</x:f>
        <x:v>26</x:v>
      </x:c>
      <x:c r="M3502" s="267" t="n">
        <x:f>I3502*TOMATO_HOURS*WEEKS*(1+TOMATO_DIM)^I3502+J3502*CARROT_HOURS*WEEKS*(1+CARROT_DIM)^J3502+K3502*MESCLUN_HOURS*WEEKS*(1+MESCLUN_DIM)^K3502</x:f>
        <x:v>1746.7340137469312</x:v>
      </x:c>
      <x:c r="N3502" s="267" t="n">
        <x:f>MAX(M3502-FARMER_HOURS,0)/TEMP_HOURS_PER_WORKER</x:f>
        <x:v>0.7130097317687022</x:v>
      </x:c>
      <x:c r="O3502" s="268" t="n">
        <x:f>I3502*TOMATO_PRICE+J3502*CARROT_PRICE+K3502*MESCLUN_PRICE</x:f>
        <x:v>97064</x:v>
      </x:c>
      <x:c r="P3502" s="268" t="n">
        <x:f>I3502*TOMATO_FERTILIZER+J3502*CARROT_FERTILIZER+K3502*MESCLUN_FERTILIZER</x:f>
        <x:v>20240</x:v>
      </x:c>
      <x:c r="Q3502" s="268" t="n">
        <x:f>MIN(M3502,FARMER_HOURS)*FARMER_RATE+MAX(M3502-FARMER_HOURS,0)*TEMP_RATE</x:f>
        <x:v>42825.24329421755</x:v>
      </x:c>
      <x:c r="R3502" s="268" t="n">
        <x:f>O3502-P3502-Q3502-FIXED_COST</x:f>
        <x:v>13998.756705782449</x:v>
      </x:c>
      <x:c r="S3502" s="139" t="str">
        <x:f>IF(AND(L3502&lt;=TOTAL_BED_CAP,N3502&lt;=TEMP_WORKER_CAP),"YES","NO")</x:f>
        <x:v>YES</x:v>
      </x:c>
      <x:c r="T3502" s="139" t="n">
        <x:f>IF(S3502="YES",R3502,-1E+99)</x:f>
        <x:v>13998.756705782449</x:v>
      </x:c>
    </x:row>
    <x:row r="3503">
      <x:c r="A3503" s="139"/>
      <x:c r="B3503" s="139"/>
      <x:c r="C3503" s="139"/>
      <x:c r="D3503" s="139"/>
      <x:c r="E3503" s="139"/>
      <x:c r="F3503" s="139"/>
      <x:c r="G3503" s="139"/>
      <x:c r="H3503" s="139"/>
      <x:c r="I3503" s="266" t="n">
        <x:f>INT((ROW()-ROW($I$46))/((CARROT_CAP+1)*(MESCLUN_CAP+1)))</x:f>
        <x:v>5</x:v>
      </x:c>
      <x:c r="J3503" s="266" t="n">
        <x:f>MOD(INT((ROW()-ROW($I$46))/(MESCLUN_CAP+1)),CARROT_CAP+1)</x:f>
        <x:v>6</x:v>
      </x:c>
      <x:c r="K3503" s="266" t="n">
        <x:f>MOD(ROW()-ROW($I$46),MESCLUN_CAP+1)</x:f>
        <x:v>16</x:v>
      </x:c>
      <x:c r="L3503" s="266" t="n">
        <x:f>SUM(I3503:K3503)</x:f>
        <x:v>27</x:v>
      </x:c>
      <x:c r="M3503" s="267" t="n">
        <x:f>I3503*TOMATO_HOURS*WEEKS*(1+TOMATO_DIM)^I3503+J3503*CARROT_HOURS*WEEKS*(1+CARROT_DIM)^J3503+K3503*MESCLUN_HOURS*WEEKS*(1+MESCLUN_DIM)^K3503</x:f>
        <x:v>1811.79478962442</x:v>
      </x:c>
      <x:c r="N3503" s="267" t="n">
        <x:f>MAX(M3503-FARMER_HOURS,0)/TEMP_HOURS_PER_WORKER</x:f>
        <x:v>0.7581908261280694</x:v>
      </x:c>
      <x:c r="O3503" s="268" t="n">
        <x:f>I3503*TOMATO_PRICE+J3503*CARROT_PRICE+K3503*MESCLUN_PRICE</x:f>
        <x:v>99764</x:v>
      </x:c>
      <x:c r="P3503" s="268" t="n">
        <x:f>I3503*TOMATO_FERTILIZER+J3503*CARROT_FERTILIZER+K3503*MESCLUN_FERTILIZER</x:f>
        <x:v>21120</x:v>
      </x:c>
      <x:c r="Q3503" s="268" t="n">
        <x:f>MIN(M3503,FARMER_HOURS)*FARMER_RATE+MAX(M3503-FARMER_HOURS,0)*TEMP_RATE</x:f>
        <x:v>43954.77065320173</x:v>
      </x:c>
      <x:c r="R3503" s="268" t="n">
        <x:f>O3503-P3503-Q3503-FIXED_COST</x:f>
        <x:v>14689.229346798267</x:v>
      </x:c>
      <x:c r="S3503" s="139" t="str">
        <x:f>IF(AND(L3503&lt;=TOTAL_BED_CAP,N3503&lt;=TEMP_WORKER_CAP),"YES","NO")</x:f>
        <x:v>YES</x:v>
      </x:c>
      <x:c r="T3503" s="139" t="n">
        <x:f>IF(S3503="YES",R3503,-1E+99)</x:f>
        <x:v>14689.229346798267</x:v>
      </x:c>
    </x:row>
    <x:row r="3504">
      <x:c r="A3504" s="139"/>
      <x:c r="B3504" s="139"/>
      <x:c r="C3504" s="139"/>
      <x:c r="D3504" s="139"/>
      <x:c r="E3504" s="139"/>
      <x:c r="F3504" s="139"/>
      <x:c r="G3504" s="139"/>
      <x:c r="H3504" s="139"/>
      <x:c r="I3504" s="266" t="n">
        <x:f>INT((ROW()-ROW($I$46))/((CARROT_CAP+1)*(MESCLUN_CAP+1)))</x:f>
        <x:v>5</x:v>
      </x:c>
      <x:c r="J3504" s="266" t="n">
        <x:f>MOD(INT((ROW()-ROW($I$46))/(MESCLUN_CAP+1)),CARROT_CAP+1)</x:f>
        <x:v>6</x:v>
      </x:c>
      <x:c r="K3504" s="266" t="n">
        <x:f>MOD(ROW()-ROW($I$46),MESCLUN_CAP+1)</x:f>
        <x:v>17</x:v>
      </x:c>
      <x:c r="L3504" s="266" t="n">
        <x:f>SUM(I3504:K3504)</x:f>
        <x:v>28</x:v>
      </x:c>
      <x:c r="M3504" s="267" t="n">
        <x:f>I3504*TOMATO_HOURS*WEEKS*(1+TOMATO_DIM)^I3504+J3504*CARROT_HOURS*WEEKS*(1+CARROT_DIM)^J3504+K3504*MESCLUN_HOURS*WEEKS*(1+MESCLUN_DIM)^K3504</x:f>
        <x:v>1878.3550130709605</x:v>
      </x:c>
      <x:c r="N3504" s="267" t="n">
        <x:f>MAX(M3504-FARMER_HOURS,0)/TEMP_HOURS_PER_WORKER</x:f>
        <x:v>0.8044132035215004</x:v>
      </x:c>
      <x:c r="O3504" s="268" t="n">
        <x:f>I3504*TOMATO_PRICE+J3504*CARROT_PRICE+K3504*MESCLUN_PRICE</x:f>
        <x:v>102464</x:v>
      </x:c>
      <x:c r="P3504" s="268" t="n">
        <x:f>I3504*TOMATO_FERTILIZER+J3504*CARROT_FERTILIZER+K3504*MESCLUN_FERTILIZER</x:f>
        <x:v>22000</x:v>
      </x:c>
      <x:c r="Q3504" s="268" t="n">
        <x:f>MIN(M3504,FARMER_HOURS)*FARMER_RATE+MAX(M3504-FARMER_HOURS,0)*TEMP_RATE</x:f>
        <x:v>45110.3300880375</x:v>
      </x:c>
      <x:c r="R3504" s="268" t="n">
        <x:f>O3504-P3504-Q3504-FIXED_COST</x:f>
        <x:v>15353.669911962497</x:v>
      </x:c>
      <x:c r="S3504" s="139" t="str">
        <x:f>IF(AND(L3504&lt;=TOTAL_BED_CAP,N3504&lt;=TEMP_WORKER_CAP),"YES","NO")</x:f>
        <x:v>YES</x:v>
      </x:c>
      <x:c r="T3504" s="139" t="n">
        <x:f>IF(S3504="YES",R3504,-1E+99)</x:f>
        <x:v>15353.669911962497</x:v>
      </x:c>
    </x:row>
    <x:row r="3505">
      <x:c r="A3505" s="139"/>
      <x:c r="B3505" s="139"/>
      <x:c r="C3505" s="139"/>
      <x:c r="D3505" s="139"/>
      <x:c r="E3505" s="139"/>
      <x:c r="F3505" s="139"/>
      <x:c r="G3505" s="139"/>
      <x:c r="H3505" s="139"/>
      <x:c r="I3505" s="266" t="n">
        <x:f>INT((ROW()-ROW($I$46))/((CARROT_CAP+1)*(MESCLUN_CAP+1)))</x:f>
        <x:v>5</x:v>
      </x:c>
      <x:c r="J3505" s="266" t="n">
        <x:f>MOD(INT((ROW()-ROW($I$46))/(MESCLUN_CAP+1)),CARROT_CAP+1)</x:f>
        <x:v>6</x:v>
      </x:c>
      <x:c r="K3505" s="266" t="n">
        <x:f>MOD(ROW()-ROW($I$46),MESCLUN_CAP+1)</x:f>
        <x:v>18</x:v>
      </x:c>
      <x:c r="L3505" s="266" t="n">
        <x:f>SUM(I3505:K3505)</x:f>
        <x:v>29</x:v>
      </x:c>
      <x:c r="M3505" s="267" t="n">
        <x:f>I3505*TOMATO_HOURS*WEEKS*(1+TOMATO_DIM)^I3505+J3505*CARROT_HOURS*WEEKS*(1+CARROT_DIM)^J3505+K3505*MESCLUN_HOURS*WEEKS*(1+MESCLUN_DIM)^K3505</x:f>
        <x:v>1946.4420045295476</x:v>
      </x:c>
      <x:c r="N3505" s="267" t="n">
        <x:f>MAX(M3505-FARMER_HOURS,0)/TEMP_HOURS_PER_WORKER</x:f>
        <x:v>0.8516958364788525</x:v>
      </x:c>
      <x:c r="O3505" s="268" t="n">
        <x:f>I3505*TOMATO_PRICE+J3505*CARROT_PRICE+K3505*MESCLUN_PRICE</x:f>
        <x:v>105164</x:v>
      </x:c>
      <x:c r="P3505" s="268" t="n">
        <x:f>I3505*TOMATO_FERTILIZER+J3505*CARROT_FERTILIZER+K3505*MESCLUN_FERTILIZER</x:f>
        <x:v>22880</x:v>
      </x:c>
      <x:c r="Q3505" s="268" t="n">
        <x:f>MIN(M3505,FARMER_HOURS)*FARMER_RATE+MAX(M3505-FARMER_HOURS,0)*TEMP_RATE</x:f>
        <x:v>46292.39591197131</x:v>
      </x:c>
      <x:c r="R3505" s="268" t="n">
        <x:f>O3505-P3505-Q3505-FIXED_COST</x:f>
        <x:v>15991.60408802869</x:v>
      </x:c>
      <x:c r="S3505" s="139" t="str">
        <x:f>IF(AND(L3505&lt;=TOTAL_BED_CAP,N3505&lt;=TEMP_WORKER_CAP),"YES","NO")</x:f>
        <x:v>YES</x:v>
      </x:c>
      <x:c r="T3505" s="139" t="n">
        <x:f>IF(S3505="YES",R3505,-1E+99)</x:f>
        <x:v>15991.60408802869</x:v>
      </x:c>
    </x:row>
    <x:row r="3506">
      <x:c r="A3506" s="139"/>
      <x:c r="B3506" s="139"/>
      <x:c r="C3506" s="139"/>
      <x:c r="D3506" s="139"/>
      <x:c r="E3506" s="139"/>
      <x:c r="F3506" s="139"/>
      <x:c r="G3506" s="139"/>
      <x:c r="H3506" s="139"/>
      <x:c r="I3506" s="266" t="n">
        <x:f>INT((ROW()-ROW($I$46))/((CARROT_CAP+1)*(MESCLUN_CAP+1)))</x:f>
        <x:v>5</x:v>
      </x:c>
      <x:c r="J3506" s="266" t="n">
        <x:f>MOD(INT((ROW()-ROW($I$46))/(MESCLUN_CAP+1)),CARROT_CAP+1)</x:f>
        <x:v>6</x:v>
      </x:c>
      <x:c r="K3506" s="266" t="n">
        <x:f>MOD(ROW()-ROW($I$46),MESCLUN_CAP+1)</x:f>
        <x:v>19</x:v>
      </x:c>
      <x:c r="L3506" s="266" t="n">
        <x:f>SUM(I3506:K3506)</x:f>
        <x:v>30</x:v>
      </x:c>
      <x:c r="M3506" s="267" t="n">
        <x:f>I3506*TOMATO_HOURS*WEEKS*(1+TOMATO_DIM)^I3506+J3506*CARROT_HOURS*WEEKS*(1+CARROT_DIM)^J3506+K3506*MESCLUN_HOURS*WEEKS*(1+MESCLUN_DIM)^K3506</x:f>
        <x:v>2016.0835331655694</x:v>
      </x:c>
      <x:c r="N3506" s="267" t="n">
        <x:f>MAX(M3506-FARMER_HOURS,0)/TEMP_HOURS_PER_WORKER</x:f>
        <x:v>0.9000580091427566</x:v>
      </x:c>
      <x:c r="O3506" s="268" t="n">
        <x:f>I3506*TOMATO_PRICE+J3506*CARROT_PRICE+K3506*MESCLUN_PRICE</x:f>
        <x:v>107864</x:v>
      </x:c>
      <x:c r="P3506" s="268" t="n">
        <x:f>I3506*TOMATO_FERTILIZER+J3506*CARROT_FERTILIZER+K3506*MESCLUN_FERTILIZER</x:f>
        <x:v>23760</x:v>
      </x:c>
      <x:c r="Q3506" s="268" t="n">
        <x:f>MIN(M3506,FARMER_HOURS)*FARMER_RATE+MAX(M3506-FARMER_HOURS,0)*TEMP_RATE</x:f>
        <x:v>47501.45022856891</x:v>
      </x:c>
      <x:c r="R3506" s="268" t="n">
        <x:f>O3506-P3506-Q3506-FIXED_COST</x:f>
        <x:v>16602.54977143109</x:v>
      </x:c>
      <x:c r="S3506" s="139" t="str">
        <x:f>IF(AND(L3506&lt;=TOTAL_BED_CAP,N3506&lt;=TEMP_WORKER_CAP),"YES","NO")</x:f>
        <x:v>YES</x:v>
      </x:c>
      <x:c r="T3506" s="139" t="n">
        <x:f>IF(S3506="YES",R3506,-1E+99)</x:f>
        <x:v>16602.54977143109</x:v>
      </x:c>
    </x:row>
    <x:row r="3507">
      <x:c r="A3507" s="139"/>
      <x:c r="B3507" s="139"/>
      <x:c r="C3507" s="139"/>
      <x:c r="D3507" s="139"/>
      <x:c r="E3507" s="139"/>
      <x:c r="F3507" s="139"/>
      <x:c r="G3507" s="139"/>
      <x:c r="H3507" s="139"/>
      <x:c r="I3507" s="266" t="n">
        <x:f>INT((ROW()-ROW($I$46))/((CARROT_CAP+1)*(MESCLUN_CAP+1)))</x:f>
        <x:v>5</x:v>
      </x:c>
      <x:c r="J3507" s="266" t="n">
        <x:f>MOD(INT((ROW()-ROW($I$46))/(MESCLUN_CAP+1)),CARROT_CAP+1)</x:f>
        <x:v>6</x:v>
      </x:c>
      <x:c r="K3507" s="266" t="n">
        <x:f>MOD(ROW()-ROW($I$46),MESCLUN_CAP+1)</x:f>
        <x:v>20</x:v>
      </x:c>
      <x:c r="L3507" s="266" t="n">
        <x:f>SUM(I3507:K3507)</x:f>
        <x:v>31</x:v>
      </x:c>
      <x:c r="M3507" s="267" t="n">
        <x:f>I3507*TOMATO_HOURS*WEEKS*(1+TOMATO_DIM)^I3507+J3507*CARROT_HOURS*WEEKS*(1+CARROT_DIM)^J3507+K3507*MESCLUN_HOURS*WEEKS*(1+MESCLUN_DIM)^K3507</x:f>
        <x:v>2087.3078238160465</x:v>
      </x:c>
      <x:c r="N3507" s="267" t="n">
        <x:f>MAX(M3507-FARMER_HOURS,0)/TEMP_HOURS_PER_WORKER</x:f>
        <x:v>0.9495193220944768</x:v>
      </x:c>
      <x:c r="O3507" s="268" t="n">
        <x:f>I3507*TOMATO_PRICE+J3507*CARROT_PRICE+K3507*MESCLUN_PRICE</x:f>
        <x:v>110564</x:v>
      </x:c>
      <x:c r="P3507" s="268" t="n">
        <x:f>I3507*TOMATO_FERTILIZER+J3507*CARROT_FERTILIZER+K3507*MESCLUN_FERTILIZER</x:f>
        <x:v>24640</x:v>
      </x:c>
      <x:c r="Q3507" s="268" t="n">
        <x:f>MIN(M3507,FARMER_HOURS)*FARMER_RATE+MAX(M3507-FARMER_HOURS,0)*TEMP_RATE</x:f>
        <x:v>48737.98305236192</x:v>
      </x:c>
      <x:c r="R3507" s="268" t="n">
        <x:f>O3507-P3507-Q3507-FIXED_COST</x:f>
        <x:v>17186.016947638083</x:v>
      </x:c>
      <x:c r="S3507" s="139" t="str">
        <x:f>IF(AND(L3507&lt;=TOTAL_BED_CAP,N3507&lt;=TEMP_WORKER_CAP),"YES","NO")</x:f>
        <x:v>YES</x:v>
      </x:c>
      <x:c r="T3507" s="139" t="n">
        <x:f>IF(S3507="YES",R3507,-1E+99)</x:f>
        <x:v>17186.016947638083</x:v>
      </x:c>
    </x:row>
    <x:row r="3508">
      <x:c r="A3508" s="139"/>
      <x:c r="B3508" s="139"/>
      <x:c r="C3508" s="139"/>
      <x:c r="D3508" s="139"/>
      <x:c r="E3508" s="139"/>
      <x:c r="F3508" s="139"/>
      <x:c r="G3508" s="139"/>
      <x:c r="H3508" s="139"/>
      <x:c r="I3508" s="266" t="n">
        <x:f>INT((ROW()-ROW($I$46))/((CARROT_CAP+1)*(MESCLUN_CAP+1)))</x:f>
        <x:v>5</x:v>
      </x:c>
      <x:c r="J3508" s="266" t="n">
        <x:f>MOD(INT((ROW()-ROW($I$46))/(MESCLUN_CAP+1)),CARROT_CAP+1)</x:f>
        <x:v>6</x:v>
      </x:c>
      <x:c r="K3508" s="266" t="n">
        <x:f>MOD(ROW()-ROW($I$46),MESCLUN_CAP+1)</x:f>
        <x:v>21</x:v>
      </x:c>
      <x:c r="L3508" s="266" t="n">
        <x:f>SUM(I3508:K3508)</x:f>
        <x:v>32</x:v>
      </x:c>
      <x:c r="M3508" s="267" t="n">
        <x:f>I3508*TOMATO_HOURS*WEEKS*(1+TOMATO_DIM)^I3508+J3508*CARROT_HOURS*WEEKS*(1+CARROT_DIM)^J3508+K3508*MESCLUN_HOURS*WEEKS*(1+MESCLUN_DIM)^K3508</x:f>
        <x:v>2160.14356404249</x:v>
      </x:c>
      <x:c r="N3508" s="267" t="n">
        <x:f>MAX(M3508-FARMER_HOURS,0)/TEMP_HOURS_PER_WORKER</x:f>
        <x:v>1.0000996972517293</x:v>
      </x:c>
      <x:c r="O3508" s="268" t="n">
        <x:f>I3508*TOMATO_PRICE+J3508*CARROT_PRICE+K3508*MESCLUN_PRICE</x:f>
        <x:v>113264</x:v>
      </x:c>
      <x:c r="P3508" s="268" t="n">
        <x:f>I3508*TOMATO_FERTILIZER+J3508*CARROT_FERTILIZER+K3508*MESCLUN_FERTILIZER</x:f>
        <x:v>25520</x:v>
      </x:c>
      <x:c r="Q3508" s="268" t="n">
        <x:f>MIN(M3508,FARMER_HOURS)*FARMER_RATE+MAX(M3508-FARMER_HOURS,0)*TEMP_RATE</x:f>
        <x:v>50002.49243129323</x:v>
      </x:c>
      <x:c r="R3508" s="268" t="n">
        <x:f>O3508-P3508-Q3508-FIXED_COST</x:f>
        <x:v>17741.507568706773</x:v>
      </x:c>
      <x:c r="S3508" s="139" t="str">
        <x:f>IF(AND(L3508&lt;=TOTAL_BED_CAP,N3508&lt;=TEMP_WORKER_CAP),"YES","NO")</x:f>
        <x:v>YES</x:v>
      </x:c>
      <x:c r="T3508" s="139" t="n">
        <x:f>IF(S3508="YES",R3508,-1E+99)</x:f>
        <x:v>17741.507568706773</x:v>
      </x:c>
    </x:row>
    <x:row r="3509">
      <x:c r="A3509" s="139"/>
      <x:c r="B3509" s="139"/>
      <x:c r="C3509" s="139"/>
      <x:c r="D3509" s="139"/>
      <x:c r="E3509" s="139"/>
      <x:c r="F3509" s="139"/>
      <x:c r="G3509" s="139"/>
      <x:c r="H3509" s="139"/>
      <x:c r="I3509" s="266" t="n">
        <x:f>INT((ROW()-ROW($I$46))/((CARROT_CAP+1)*(MESCLUN_CAP+1)))</x:f>
        <x:v>5</x:v>
      </x:c>
      <x:c r="J3509" s="266" t="n">
        <x:f>MOD(INT((ROW()-ROW($I$46))/(MESCLUN_CAP+1)),CARROT_CAP+1)</x:f>
        <x:v>6</x:v>
      </x:c>
      <x:c r="K3509" s="266" t="n">
        <x:f>MOD(ROW()-ROW($I$46),MESCLUN_CAP+1)</x:f>
        <x:v>22</x:v>
      </x:c>
      <x:c r="L3509" s="266" t="n">
        <x:f>SUM(I3509:K3509)</x:f>
        <x:v>33</x:v>
      </x:c>
      <x:c r="M3509" s="267" t="n">
        <x:f>I3509*TOMATO_HOURS*WEEKS*(1+TOMATO_DIM)^I3509+J3509*CARROT_HOURS*WEEKS*(1+CARROT_DIM)^J3509+K3509*MESCLUN_HOURS*WEEKS*(1+MESCLUN_DIM)^K3509</x:f>
        <x:v>2234.619911288886</x:v>
      </x:c>
      <x:c r="N3509" s="267" t="n">
        <x:f>MAX(M3509-FARMER_HOURS,0)/TEMP_HOURS_PER_WORKER</x:f>
        <x:v>1.0518193828395044</x:v>
      </x:c>
      <x:c r="O3509" s="268" t="n">
        <x:f>I3509*TOMATO_PRICE+J3509*CARROT_PRICE+K3509*MESCLUN_PRICE</x:f>
        <x:v>115964</x:v>
      </x:c>
      <x:c r="P3509" s="268" t="n">
        <x:f>I3509*TOMATO_FERTILIZER+J3509*CARROT_FERTILIZER+K3509*MESCLUN_FERTILIZER</x:f>
        <x:v>26400</x:v>
      </x:c>
      <x:c r="Q3509" s="268" t="n">
        <x:f>MIN(M3509,FARMER_HOURS)*FARMER_RATE+MAX(M3509-FARMER_HOURS,0)*TEMP_RATE</x:f>
        <x:v>51295.48457098761</x:v>
      </x:c>
      <x:c r="R3509" s="268" t="n">
        <x:f>O3509-P3509-Q3509-FIXED_COST</x:f>
        <x:v>18268.51542901239</x:v>
      </x:c>
      <x:c r="S3509" s="139" t="str">
        <x:f>IF(AND(L3509&lt;=TOTAL_BED_CAP,N3509&lt;=TEMP_WORKER_CAP),"YES","NO")</x:f>
        <x:v>YES</x:v>
      </x:c>
      <x:c r="T3509" s="139" t="n">
        <x:f>IF(S3509="YES",R3509,-1E+99)</x:f>
        <x:v>18268.51542901239</x:v>
      </x:c>
    </x:row>
    <x:row r="3510">
      <x:c r="A3510" s="139"/>
      <x:c r="B3510" s="139"/>
      <x:c r="C3510" s="139"/>
      <x:c r="D3510" s="139"/>
      <x:c r="E3510" s="139"/>
      <x:c r="F3510" s="139"/>
      <x:c r="G3510" s="139"/>
      <x:c r="H3510" s="139"/>
      <x:c r="I3510" s="266" t="n">
        <x:f>INT((ROW()-ROW($I$46))/((CARROT_CAP+1)*(MESCLUN_CAP+1)))</x:f>
        <x:v>5</x:v>
      </x:c>
      <x:c r="J3510" s="266" t="n">
        <x:f>MOD(INT((ROW()-ROW($I$46))/(MESCLUN_CAP+1)),CARROT_CAP+1)</x:f>
        <x:v>6</x:v>
      </x:c>
      <x:c r="K3510" s="266" t="n">
        <x:f>MOD(ROW()-ROW($I$46),MESCLUN_CAP+1)</x:f>
        <x:v>23</x:v>
      </x:c>
      <x:c r="L3510" s="266" t="n">
        <x:f>SUM(I3510:K3510)</x:f>
        <x:v>34</x:v>
      </x:c>
      <x:c r="M3510" s="267" t="n">
        <x:f>I3510*TOMATO_HOURS*WEEKS*(1+TOMATO_DIM)^I3510+J3510*CARROT_HOURS*WEEKS*(1+CARROT_DIM)^J3510+K3510*MESCLUN_HOURS*WEEKS*(1+MESCLUN_DIM)^K3510</x:f>
        <x:v>2310.766500146323</x:v>
      </x:c>
      <x:c r="N3510" s="267" t="n">
        <x:f>MAX(M3510-FARMER_HOURS,0)/TEMP_HOURS_PER_WORKER</x:f>
        <x:v>1.1046989584349465</x:v>
      </x:c>
      <x:c r="O3510" s="268" t="n">
        <x:f>I3510*TOMATO_PRICE+J3510*CARROT_PRICE+K3510*MESCLUN_PRICE</x:f>
        <x:v>118664</x:v>
      </x:c>
      <x:c r="P3510" s="268" t="n">
        <x:f>I3510*TOMATO_FERTILIZER+J3510*CARROT_FERTILIZER+K3510*MESCLUN_FERTILIZER</x:f>
        <x:v>27280</x:v>
      </x:c>
      <x:c r="Q3510" s="268" t="n">
        <x:f>MIN(M3510,FARMER_HOURS)*FARMER_RATE+MAX(M3510-FARMER_HOURS,0)*TEMP_RATE</x:f>
        <x:v>52617.473960873656</x:v>
      </x:c>
      <x:c r="R3510" s="268" t="n">
        <x:f>O3510-P3510-Q3510-FIXED_COST</x:f>
        <x:v>18766.526039126344</x:v>
      </x:c>
      <x:c r="S3510" s="139" t="str">
        <x:f>IF(AND(L3510&lt;=TOTAL_BED_CAP,N3510&lt;=TEMP_WORKER_CAP),"YES","NO")</x:f>
        <x:v>YES</x:v>
      </x:c>
      <x:c r="T3510" s="139" t="n">
        <x:f>IF(S3510="YES",R3510,-1E+99)</x:f>
        <x:v>18766.526039126344</x:v>
      </x:c>
    </x:row>
    <x:row r="3511">
      <x:c r="A3511" s="139"/>
      <x:c r="B3511" s="139"/>
      <x:c r="C3511" s="139"/>
      <x:c r="D3511" s="139"/>
      <x:c r="E3511" s="139"/>
      <x:c r="F3511" s="139"/>
      <x:c r="G3511" s="139"/>
      <x:c r="H3511" s="139"/>
      <x:c r="I3511" s="266" t="n">
        <x:f>INT((ROW()-ROW($I$46))/((CARROT_CAP+1)*(MESCLUN_CAP+1)))</x:f>
        <x:v>5</x:v>
      </x:c>
      <x:c r="J3511" s="266" t="n">
        <x:f>MOD(INT((ROW()-ROW($I$46))/(MESCLUN_CAP+1)),CARROT_CAP+1)</x:f>
        <x:v>6</x:v>
      </x:c>
      <x:c r="K3511" s="266" t="n">
        <x:f>MOD(ROW()-ROW($I$46),MESCLUN_CAP+1)</x:f>
        <x:v>24</x:v>
      </x:c>
      <x:c r="L3511" s="266" t="n">
        <x:f>SUM(I3511:K3511)</x:f>
        <x:v>35</x:v>
      </x:c>
      <x:c r="M3511" s="267" t="n">
        <x:f>I3511*TOMATO_HOURS*WEEKS*(1+TOMATO_DIM)^I3511+J3511*CARROT_HOURS*WEEKS*(1+CARROT_DIM)^J3511+K3511*MESCLUN_HOURS*WEEKS*(1+MESCLUN_DIM)^K3511</x:f>
        <x:v>2388.6134497258186</x:v>
      </x:c>
      <x:c r="N3511" s="267" t="n">
        <x:f>MAX(M3511-FARMER_HOURS,0)/TEMP_HOURS_PER_WORKER</x:f>
        <x:v>1.158759340087374</x:v>
      </x:c>
      <x:c r="O3511" s="268" t="n">
        <x:f>I3511*TOMATO_PRICE+J3511*CARROT_PRICE+K3511*MESCLUN_PRICE</x:f>
        <x:v>121364</x:v>
      </x:c>
      <x:c r="P3511" s="268" t="n">
        <x:f>I3511*TOMATO_FERTILIZER+J3511*CARROT_FERTILIZER+K3511*MESCLUN_FERTILIZER</x:f>
        <x:v>28160</x:v>
      </x:c>
      <x:c r="Q3511" s="268" t="n">
        <x:f>MIN(M3511,FARMER_HOURS)*FARMER_RATE+MAX(M3511-FARMER_HOURS,0)*TEMP_RATE</x:f>
        <x:v>53968.98350218435</x:v>
      </x:c>
      <x:c r="R3511" s="268" t="n">
        <x:f>O3511-P3511-Q3511-FIXED_COST</x:f>
        <x:v>19235.016497815654</x:v>
      </x:c>
      <x:c r="S3511" s="139" t="str">
        <x:f>IF(AND(L3511&lt;=TOTAL_BED_CAP,N3511&lt;=TEMP_WORKER_CAP),"YES","NO")</x:f>
        <x:v>YES</x:v>
      </x:c>
      <x:c r="T3511" s="139" t="n">
        <x:f>IF(S3511="YES",R3511,-1E+99)</x:f>
        <x:v>19235.016497815654</x:v>
      </x:c>
    </x:row>
    <x:row r="3512">
      <x:c r="A3512" s="139"/>
      <x:c r="B3512" s="139"/>
      <x:c r="C3512" s="139"/>
      <x:c r="D3512" s="139"/>
      <x:c r="E3512" s="139"/>
      <x:c r="F3512" s="139"/>
      <x:c r="G3512" s="139"/>
      <x:c r="H3512" s="139"/>
      <x:c r="I3512" s="266" t="n">
        <x:f>INT((ROW()-ROW($I$46))/((CARROT_CAP+1)*(MESCLUN_CAP+1)))</x:f>
        <x:v>5</x:v>
      </x:c>
      <x:c r="J3512" s="266" t="n">
        <x:f>MOD(INT((ROW()-ROW($I$46))/(MESCLUN_CAP+1)),CARROT_CAP+1)</x:f>
        <x:v>6</x:v>
      </x:c>
      <x:c r="K3512" s="266" t="n">
        <x:f>MOD(ROW()-ROW($I$46),MESCLUN_CAP+1)</x:f>
        <x:v>25</x:v>
      </x:c>
      <x:c r="L3512" s="266" t="n">
        <x:f>SUM(I3512:K3512)</x:f>
        <x:v>36</x:v>
      </x:c>
      <x:c r="M3512" s="267" t="n">
        <x:f>I3512*TOMATO_HOURS*WEEKS*(1+TOMATO_DIM)^I3512+J3512*CARROT_HOURS*WEEKS*(1+CARROT_DIM)^J3512+K3512*MESCLUN_HOURS*WEEKS*(1+MESCLUN_DIM)^K3512</x:f>
        <x:v>2468.191371140916</x:v>
      </x:c>
      <x:c r="N3512" s="267" t="n">
        <x:f>MAX(M3512-FARMER_HOURS,0)/TEMP_HOURS_PER_WORKER</x:f>
        <x:v>1.214021785514525</x:v>
      </x:c>
      <x:c r="O3512" s="268" t="n">
        <x:f>I3512*TOMATO_PRICE+J3512*CARROT_PRICE+K3512*MESCLUN_PRICE</x:f>
        <x:v>124064</x:v>
      </x:c>
      <x:c r="P3512" s="268" t="n">
        <x:f>I3512*TOMATO_FERTILIZER+J3512*CARROT_FERTILIZER+K3512*MESCLUN_FERTILIZER</x:f>
        <x:v>29040</x:v>
      </x:c>
      <x:c r="Q3512" s="268" t="n">
        <x:f>MIN(M3512,FARMER_HOURS)*FARMER_RATE+MAX(M3512-FARMER_HOURS,0)*TEMP_RATE</x:f>
        <x:v>55350.544637863124</x:v>
      </x:c>
      <x:c r="R3512" s="268" t="n">
        <x:f>O3512-P3512-Q3512-FIXED_COST</x:f>
        <x:v>19673.455362136876</x:v>
      </x:c>
      <x:c r="S3512" s="139" t="str">
        <x:f>IF(AND(L3512&lt;=TOTAL_BED_CAP,N3512&lt;=TEMP_WORKER_CAP),"YES","NO")</x:f>
        <x:v>YES</x:v>
      </x:c>
      <x:c r="T3512" s="139" t="n">
        <x:f>IF(S3512="YES",R3512,-1E+99)</x:f>
        <x:v>19673.455362136876</x:v>
      </x:c>
    </x:row>
    <x:row r="3513">
      <x:c r="A3513" s="139"/>
      <x:c r="B3513" s="139"/>
      <x:c r="C3513" s="139"/>
      <x:c r="D3513" s="139"/>
      <x:c r="E3513" s="139"/>
      <x:c r="F3513" s="139"/>
      <x:c r="G3513" s="139"/>
      <x:c r="H3513" s="139"/>
      <x:c r="I3513" s="266" t="n">
        <x:f>INT((ROW()-ROW($I$46))/((CARROT_CAP+1)*(MESCLUN_CAP+1)))</x:f>
        <x:v>5</x:v>
      </x:c>
      <x:c r="J3513" s="266" t="n">
        <x:f>MOD(INT((ROW()-ROW($I$46))/(MESCLUN_CAP+1)),CARROT_CAP+1)</x:f>
        <x:v>6</x:v>
      </x:c>
      <x:c r="K3513" s="266" t="n">
        <x:f>MOD(ROW()-ROW($I$46),MESCLUN_CAP+1)</x:f>
        <x:v>26</x:v>
      </x:c>
      <x:c r="L3513" s="266" t="n">
        <x:f>SUM(I3513:K3513)</x:f>
        <x:v>37</x:v>
      </x:c>
      <x:c r="M3513" s="267" t="n">
        <x:f>I3513*TOMATO_HOURS*WEEKS*(1+TOMATO_DIM)^I3513+J3513*CARROT_HOURS*WEEKS*(1+CARROT_DIM)^J3513+K3513*MESCLUN_HOURS*WEEKS*(1+MESCLUN_DIM)^K3513</x:f>
        <x:v>2549.5313751016333</x:v>
      </x:c>
      <x:c r="N3513" s="267" t="n">
        <x:f>MAX(M3513-FARMER_HOURS,0)/TEMP_HOURS_PER_WORKER</x:f>
        <x:v>1.2705078993761343</x:v>
      </x:c>
      <x:c r="O3513" s="268" t="n">
        <x:f>I3513*TOMATO_PRICE+J3513*CARROT_PRICE+K3513*MESCLUN_PRICE</x:f>
        <x:v>126764</x:v>
      </x:c>
      <x:c r="P3513" s="268" t="n">
        <x:f>I3513*TOMATO_FERTILIZER+J3513*CARROT_FERTILIZER+K3513*MESCLUN_FERTILIZER</x:f>
        <x:v>29920</x:v>
      </x:c>
      <x:c r="Q3513" s="268" t="n">
        <x:f>MIN(M3513,FARMER_HOURS)*FARMER_RATE+MAX(M3513-FARMER_HOURS,0)*TEMP_RATE</x:f>
        <x:v>56762.697484403354</x:v>
      </x:c>
      <x:c r="R3513" s="268" t="n">
        <x:f>O3513-P3513-Q3513-FIXED_COST</x:f>
        <x:v>20081.302515596646</x:v>
      </x:c>
      <x:c r="S3513" s="139" t="str">
        <x:f>IF(AND(L3513&lt;=TOTAL_BED_CAP,N3513&lt;=TEMP_WORKER_CAP),"YES","NO")</x:f>
        <x:v>YES</x:v>
      </x:c>
      <x:c r="T3513" s="139" t="n">
        <x:f>IF(S3513="YES",R3513,-1E+99)</x:f>
        <x:v>20081.302515596646</x:v>
      </x:c>
    </x:row>
    <x:row r="3514">
      <x:c r="A3514" s="139"/>
      <x:c r="B3514" s="139"/>
      <x:c r="C3514" s="139"/>
      <x:c r="D3514" s="139"/>
      <x:c r="E3514" s="139"/>
      <x:c r="F3514" s="139"/>
      <x:c r="G3514" s="139"/>
      <x:c r="H3514" s="139"/>
      <x:c r="I3514" s="266" t="n">
        <x:f>INT((ROW()-ROW($I$46))/((CARROT_CAP+1)*(MESCLUN_CAP+1)))</x:f>
        <x:v>5</x:v>
      </x:c>
      <x:c r="J3514" s="266" t="n">
        <x:f>MOD(INT((ROW()-ROW($I$46))/(MESCLUN_CAP+1)),CARROT_CAP+1)</x:f>
        <x:v>6</x:v>
      </x:c>
      <x:c r="K3514" s="266" t="n">
        <x:f>MOD(ROW()-ROW($I$46),MESCLUN_CAP+1)</x:f>
        <x:v>27</x:v>
      </x:c>
      <x:c r="L3514" s="266" t="n">
        <x:f>SUM(I3514:K3514)</x:f>
        <x:v>38</x:v>
      </x:c>
      <x:c r="M3514" s="267" t="n">
        <x:f>I3514*TOMATO_HOURS*WEEKS*(1+TOMATO_DIM)^I3514+J3514*CARROT_HOURS*WEEKS*(1+CARROT_DIM)^J3514+K3514*MESCLUN_HOURS*WEEKS*(1+MESCLUN_DIM)^K3514</x:f>
        <x:v>2632.6650796213903</x:v>
      </x:c>
      <x:c r="N3514" s="267" t="n">
        <x:f>MAX(M3514-FARMER_HOURS,0)/TEMP_HOURS_PER_WORKER</x:f>
        <x:v>1.3282396386259654</x:v>
      </x:c>
      <x:c r="O3514" s="268" t="n">
        <x:f>I3514*TOMATO_PRICE+J3514*CARROT_PRICE+K3514*MESCLUN_PRICE</x:f>
        <x:v>129464</x:v>
      </x:c>
      <x:c r="P3514" s="268" t="n">
        <x:f>I3514*TOMATO_FERTILIZER+J3514*CARROT_FERTILIZER+K3514*MESCLUN_FERTILIZER</x:f>
        <x:v>30800</x:v>
      </x:c>
      <x:c r="Q3514" s="268" t="n">
        <x:f>MIN(M3514,FARMER_HOURS)*FARMER_RATE+MAX(M3514-FARMER_HOURS,0)*TEMP_RATE</x:f>
        <x:v>58205.990965649136</x:v>
      </x:c>
      <x:c r="R3514" s="268" t="n">
        <x:f>O3514-P3514-Q3514-FIXED_COST</x:f>
        <x:v>20458.009034350864</x:v>
      </x:c>
      <x:c r="S3514" s="139" t="str">
        <x:f>IF(AND(L3514&lt;=TOTAL_BED_CAP,N3514&lt;=TEMP_WORKER_CAP),"YES","NO")</x:f>
        <x:v>YES</x:v>
      </x:c>
      <x:c r="T3514" s="139" t="n">
        <x:f>IF(S3514="YES",R3514,-1E+99)</x:f>
        <x:v>20458.009034350864</x:v>
      </x:c>
    </x:row>
    <x:row r="3515">
      <x:c r="A3515" s="139"/>
      <x:c r="B3515" s="139"/>
      <x:c r="C3515" s="139"/>
      <x:c r="D3515" s="139"/>
      <x:c r="E3515" s="139"/>
      <x:c r="F3515" s="139"/>
      <x:c r="G3515" s="139"/>
      <x:c r="H3515" s="139"/>
      <x:c r="I3515" s="266" t="n">
        <x:f>INT((ROW()-ROW($I$46))/((CARROT_CAP+1)*(MESCLUN_CAP+1)))</x:f>
        <x:v>5</x:v>
      </x:c>
      <x:c r="J3515" s="266" t="n">
        <x:f>MOD(INT((ROW()-ROW($I$46))/(MESCLUN_CAP+1)),CARROT_CAP+1)</x:f>
        <x:v>6</x:v>
      </x:c>
      <x:c r="K3515" s="266" t="n">
        <x:f>MOD(ROW()-ROW($I$46),MESCLUN_CAP+1)</x:f>
        <x:v>28</x:v>
      </x:c>
      <x:c r="L3515" s="266" t="n">
        <x:f>SUM(I3515:K3515)</x:f>
        <x:v>39</x:v>
      </x:c>
      <x:c r="M3515" s="267" t="n">
        <x:f>I3515*TOMATO_HOURS*WEEKS*(1+TOMATO_DIM)^I3515+J3515*CARROT_HOURS*WEEKS*(1+CARROT_DIM)^J3515+K3515*MESCLUN_HOURS*WEEKS*(1+MESCLUN_DIM)^K3515</x:f>
        <x:v>2717.6246178385436</x:v>
      </x:c>
      <x:c r="N3515" s="267" t="n">
        <x:f>MAX(M3515-FARMER_HOURS,0)/TEMP_HOURS_PER_WORKER</x:f>
        <x:v>1.387239317943433</x:v>
      </x:c>
      <x:c r="O3515" s="268" t="n">
        <x:f>I3515*TOMATO_PRICE+J3515*CARROT_PRICE+K3515*MESCLUN_PRICE</x:f>
        <x:v>132164</x:v>
      </x:c>
      <x:c r="P3515" s="268" t="n">
        <x:f>I3515*TOMATO_FERTILIZER+J3515*CARROT_FERTILIZER+K3515*MESCLUN_FERTILIZER</x:f>
        <x:v>31680</x:v>
      </x:c>
      <x:c r="Q3515" s="268" t="n">
        <x:f>MIN(M3515,FARMER_HOURS)*FARMER_RATE+MAX(M3515-FARMER_HOURS,0)*TEMP_RATE</x:f>
        <x:v>59680.98294858583</x:v>
      </x:c>
      <x:c r="R3515" s="268" t="n">
        <x:f>O3515-P3515-Q3515-FIXED_COST</x:f>
        <x:v>20803.017051414172</x:v>
      </x:c>
      <x:c r="S3515" s="139" t="str">
        <x:f>IF(AND(L3515&lt;=TOTAL_BED_CAP,N3515&lt;=TEMP_WORKER_CAP),"YES","NO")</x:f>
        <x:v>YES</x:v>
      </x:c>
      <x:c r="T3515" s="139" t="n">
        <x:f>IF(S3515="YES",R3515,-1E+99)</x:f>
        <x:v>20803.017051414172</x:v>
      </x:c>
    </x:row>
    <x:row r="3516">
      <x:c r="A3516" s="139"/>
      <x:c r="B3516" s="139"/>
      <x:c r="C3516" s="139"/>
      <x:c r="D3516" s="139"/>
      <x:c r="E3516" s="139"/>
      <x:c r="F3516" s="139"/>
      <x:c r="G3516" s="139"/>
      <x:c r="H3516" s="139"/>
      <x:c r="I3516" s="266" t="n">
        <x:f>INT((ROW()-ROW($I$46))/((CARROT_CAP+1)*(MESCLUN_CAP+1)))</x:f>
        <x:v>5</x:v>
      </x:c>
      <x:c r="J3516" s="266" t="n">
        <x:f>MOD(INT((ROW()-ROW($I$46))/(MESCLUN_CAP+1)),CARROT_CAP+1)</x:f>
        <x:v>6</x:v>
      </x:c>
      <x:c r="K3516" s="266" t="n">
        <x:f>MOD(ROW()-ROW($I$46),MESCLUN_CAP+1)</x:f>
        <x:v>29</x:v>
      </x:c>
      <x:c r="L3516" s="266" t="n">
        <x:f>SUM(I3516:K3516)</x:f>
        <x:v>40</x:v>
      </x:c>
      <x:c r="M3516" s="267" t="n">
        <x:f>I3516*TOMATO_HOURS*WEEKS*(1+TOMATO_DIM)^I3516+J3516*CARROT_HOURS*WEEKS*(1+CARROT_DIM)^J3516+K3516*MESCLUN_HOURS*WEEKS*(1+MESCLUN_DIM)^K3516</x:f>
        <x:v>2804.442645954197</x:v>
      </x:c>
      <x:c r="N3516" s="267" t="n">
        <x:f>MAX(M3516-FARMER_HOURS,0)/TEMP_HOURS_PER_WORKER</x:f>
        <x:v>1.44752961524597</x:v>
      </x:c>
      <x:c r="O3516" s="268" t="n">
        <x:f>I3516*TOMATO_PRICE+J3516*CARROT_PRICE+K3516*MESCLUN_PRICE</x:f>
        <x:v>134864</x:v>
      </x:c>
      <x:c r="P3516" s="268" t="n">
        <x:f>I3516*TOMATO_FERTILIZER+J3516*CARROT_FERTILIZER+K3516*MESCLUN_FERTILIZER</x:f>
        <x:v>32560</x:v>
      </x:c>
      <x:c r="Q3516" s="268" t="n">
        <x:f>MIN(M3516,FARMER_HOURS)*FARMER_RATE+MAX(M3516-FARMER_HOURS,0)*TEMP_RATE</x:f>
        <x:v>61188.24038114925</x:v>
      </x:c>
      <x:c r="R3516" s="268" t="n">
        <x:f>O3516-P3516-Q3516-FIXED_COST</x:f>
        <x:v>21115.759618850752</x:v>
      </x:c>
      <x:c r="S3516" s="139" t="str">
        <x:f>IF(AND(L3516&lt;=TOTAL_BED_CAP,N3516&lt;=TEMP_WORKER_CAP),"YES","NO")</x:f>
        <x:v>YES</x:v>
      </x:c>
      <x:c r="T3516" s="139" t="n">
        <x:f>IF(S3516="YES",R3516,-1E+99)</x:f>
        <x:v>21115.759618850752</x:v>
      </x:c>
    </x:row>
    <x:row r="3517">
      <x:c r="A3517" s="139"/>
      <x:c r="B3517" s="139"/>
      <x:c r="C3517" s="139"/>
      <x:c r="D3517" s="139"/>
      <x:c r="E3517" s="139"/>
      <x:c r="F3517" s="139"/>
      <x:c r="G3517" s="139"/>
      <x:c r="H3517" s="139"/>
      <x:c r="I3517" s="266" t="n">
        <x:f>INT((ROW()-ROW($I$46))/((CARROT_CAP+1)*(MESCLUN_CAP+1)))</x:f>
        <x:v>5</x:v>
      </x:c>
      <x:c r="J3517" s="266" t="n">
        <x:f>MOD(INT((ROW()-ROW($I$46))/(MESCLUN_CAP+1)),CARROT_CAP+1)</x:f>
        <x:v>6</x:v>
      </x:c>
      <x:c r="K3517" s="266" t="n">
        <x:f>MOD(ROW()-ROW($I$46),MESCLUN_CAP+1)</x:f>
        <x:v>30</x:v>
      </x:c>
      <x:c r="L3517" s="266" t="n">
        <x:f>SUM(I3517:K3517)</x:f>
        <x:v>41</x:v>
      </x:c>
      <x:c r="M3517" s="267" t="n">
        <x:f>I3517*TOMATO_HOURS*WEEKS*(1+TOMATO_DIM)^I3517+J3517*CARROT_HOURS*WEEKS*(1+CARROT_DIM)^J3517+K3517*MESCLUN_HOURS*WEEKS*(1+MESCLUN_DIM)^K3517</x:f>
        <x:v>2893.152351287967</x:v>
      </x:c>
      <x:c r="N3517" s="267" t="n">
        <x:f>MAX(M3517-FARMER_HOURS,0)/TEMP_HOURS_PER_WORKER</x:f>
        <x:v>1.5091335772833105</x:v>
      </x:c>
      <x:c r="O3517" s="268" t="n">
        <x:f>I3517*TOMATO_PRICE+J3517*CARROT_PRICE+K3517*MESCLUN_PRICE</x:f>
        <x:v>137564</x:v>
      </x:c>
      <x:c r="P3517" s="268" t="n">
        <x:f>I3517*TOMATO_FERTILIZER+J3517*CARROT_FERTILIZER+K3517*MESCLUN_FERTILIZER</x:f>
        <x:v>33440</x:v>
      </x:c>
      <x:c r="Q3517" s="268" t="n">
        <x:f>MIN(M3517,FARMER_HOURS)*FARMER_RATE+MAX(M3517-FARMER_HOURS,0)*TEMP_RATE</x:f>
        <x:v>62728.339432082765</x:v>
      </x:c>
      <x:c r="R3517" s="268" t="n">
        <x:f>O3517-P3517-Q3517-FIXED_COST</x:f>
        <x:v>21395.660567917235</x:v>
      </x:c>
      <x:c r="S3517" s="139" t="str">
        <x:f>IF(AND(L3517&lt;=TOTAL_BED_CAP,N3517&lt;=TEMP_WORKER_CAP),"YES","NO")</x:f>
        <x:v>YES</x:v>
      </x:c>
      <x:c r="T3517" s="139" t="n">
        <x:f>IF(S3517="YES",R3517,-1E+99)</x:f>
        <x:v>21395.660567917235</x:v>
      </x:c>
    </x:row>
    <x:row r="3518">
      <x:c r="A3518" s="139"/>
      <x:c r="B3518" s="139"/>
      <x:c r="C3518" s="139"/>
      <x:c r="D3518" s="139"/>
      <x:c r="E3518" s="139"/>
      <x:c r="F3518" s="139"/>
      <x:c r="G3518" s="139"/>
      <x:c r="H3518" s="139"/>
      <x:c r="I3518" s="266" t="n">
        <x:f>INT((ROW()-ROW($I$46))/((CARROT_CAP+1)*(MESCLUN_CAP+1)))</x:f>
        <x:v>5</x:v>
      </x:c>
      <x:c r="J3518" s="266" t="n">
        <x:f>MOD(INT((ROW()-ROW($I$46))/(MESCLUN_CAP+1)),CARROT_CAP+1)</x:f>
        <x:v>7</x:v>
      </x:c>
      <x:c r="K3518" s="266" t="n">
        <x:f>MOD(ROW()-ROW($I$46),MESCLUN_CAP+1)</x:f>
        <x:v>0</x:v>
      </x:c>
      <x:c r="L3518" s="266" t="n">
        <x:f>SUM(I3518:K3518)</x:f>
        <x:v>12</x:v>
      </x:c>
      <x:c r="M3518" s="267" t="n">
        <x:f>I3518*TOMATO_HOURS*WEEKS*(1+TOMATO_DIM)^I3518+J3518*CARROT_HOURS*WEEKS*(1+CARROT_DIM)^J3518+K3518*MESCLUN_HOURS*WEEKS*(1+MESCLUN_DIM)^K3518</x:f>
        <x:v>974.3535082703249</x:v>
      </x:c>
      <x:c r="N3518" s="267" t="n">
        <x:f>MAX(M3518-FARMER_HOURS,0)/TEMP_HOURS_PER_WORKER</x:f>
        <x:v>0.1766343807432812</x:v>
      </x:c>
      <x:c r="O3518" s="268" t="n">
        <x:f>I3518*TOMATO_PRICE+J3518*CARROT_PRICE+K3518*MESCLUN_PRICE</x:f>
        <x:v>58658</x:v>
      </x:c>
      <x:c r="P3518" s="268" t="n">
        <x:f>I3518*TOMATO_FERTILIZER+J3518*CARROT_FERTILIZER+K3518*MESCLUN_FERTILIZER</x:f>
        <x:v>7480</x:v>
      </x:c>
      <x:c r="Q3518" s="268" t="n">
        <x:f>MIN(M3518,FARMER_HOURS)*FARMER_RATE+MAX(M3518-FARMER_HOURS,0)*TEMP_RATE</x:f>
        <x:v>29415.85951858203</x:v>
      </x:c>
      <x:c r="R3518" s="268" t="n">
        <x:f>O3518-P3518-Q3518-FIXED_COST</x:f>
        <x:v>1762.1404814179696</x:v>
      </x:c>
      <x:c r="S3518" s="139" t="str">
        <x:f>IF(AND(L3518&lt;=TOTAL_BED_CAP,N3518&lt;=TEMP_WORKER_CAP),"YES","NO")</x:f>
        <x:v>YES</x:v>
      </x:c>
      <x:c r="T3518" s="139" t="n">
        <x:f>IF(S3518="YES",R3518,-1E+99)</x:f>
        <x:v>1762.1404814179696</x:v>
      </x:c>
    </x:row>
    <x:row r="3519">
      <x:c r="A3519" s="139"/>
      <x:c r="B3519" s="139"/>
      <x:c r="C3519" s="139"/>
      <x:c r="D3519" s="139"/>
      <x:c r="E3519" s="139"/>
      <x:c r="F3519" s="139"/>
      <x:c r="G3519" s="139"/>
      <x:c r="H3519" s="139"/>
      <x:c r="I3519" s="266" t="n">
        <x:f>INT((ROW()-ROW($I$46))/((CARROT_CAP+1)*(MESCLUN_CAP+1)))</x:f>
        <x:v>5</x:v>
      </x:c>
      <x:c r="J3519" s="266" t="n">
        <x:f>MOD(INT((ROW()-ROW($I$46))/(MESCLUN_CAP+1)),CARROT_CAP+1)</x:f>
        <x:v>7</x:v>
      </x:c>
      <x:c r="K3519" s="266" t="n">
        <x:f>MOD(ROW()-ROW($I$46),MESCLUN_CAP+1)</x:f>
        <x:v>1</x:v>
      </x:c>
      <x:c r="L3519" s="266" t="n">
        <x:f>SUM(I3519:K3519)</x:f>
        <x:v>13</x:v>
      </x:c>
      <x:c r="M3519" s="267" t="n">
        <x:f>I3519*TOMATO_HOURS*WEEKS*(1+TOMATO_DIM)^I3519+J3519*CARROT_HOURS*WEEKS*(1+CARROT_DIM)^J3519+K3519*MESCLUN_HOURS*WEEKS*(1+MESCLUN_DIM)^K3519</x:f>
        <x:v>1019.9160082703249</x:v>
      </x:c>
      <x:c r="N3519" s="267" t="n">
        <x:f>MAX(M3519-FARMER_HOURS,0)/TEMP_HOURS_PER_WORKER</x:f>
        <x:v>0.2082750057432812</x:v>
      </x:c>
      <x:c r="O3519" s="268" t="n">
        <x:f>I3519*TOMATO_PRICE+J3519*CARROT_PRICE+K3519*MESCLUN_PRICE</x:f>
        <x:v>61358</x:v>
      </x:c>
      <x:c r="P3519" s="268" t="n">
        <x:f>I3519*TOMATO_FERTILIZER+J3519*CARROT_FERTILIZER+K3519*MESCLUN_FERTILIZER</x:f>
        <x:v>8360</x:v>
      </x:c>
      <x:c r="Q3519" s="268" t="n">
        <x:f>MIN(M3519,FARMER_HOURS)*FARMER_RATE+MAX(M3519-FARMER_HOURS,0)*TEMP_RATE</x:f>
        <x:v>30206.87514358203</x:v>
      </x:c>
      <x:c r="R3519" s="268" t="n">
        <x:f>O3519-P3519-Q3519-FIXED_COST</x:f>
        <x:v>2791.1248564179696</x:v>
      </x:c>
      <x:c r="S3519" s="139" t="str">
        <x:f>IF(AND(L3519&lt;=TOTAL_BED_CAP,N3519&lt;=TEMP_WORKER_CAP),"YES","NO")</x:f>
        <x:v>YES</x:v>
      </x:c>
      <x:c r="T3519" s="139" t="n">
        <x:f>IF(S3519="YES",R3519,-1E+99)</x:f>
        <x:v>2791.1248564179696</x:v>
      </x:c>
    </x:row>
    <x:row r="3520">
      <x:c r="A3520" s="139"/>
      <x:c r="B3520" s="139"/>
      <x:c r="C3520" s="139"/>
      <x:c r="D3520" s="139"/>
      <x:c r="E3520" s="139"/>
      <x:c r="F3520" s="139"/>
      <x:c r="G3520" s="139"/>
      <x:c r="H3520" s="139"/>
      <x:c r="I3520" s="266" t="n">
        <x:f>INT((ROW()-ROW($I$46))/((CARROT_CAP+1)*(MESCLUN_CAP+1)))</x:f>
        <x:v>5</x:v>
      </x:c>
      <x:c r="J3520" s="266" t="n">
        <x:f>MOD(INT((ROW()-ROW($I$46))/(MESCLUN_CAP+1)),CARROT_CAP+1)</x:f>
        <x:v>7</x:v>
      </x:c>
      <x:c r="K3520" s="266" t="n">
        <x:f>MOD(ROW()-ROW($I$46),MESCLUN_CAP+1)</x:f>
        <x:v>2</x:v>
      </x:c>
      <x:c r="L3520" s="266" t="n">
        <x:f>SUM(I3520:K3520)</x:f>
        <x:v>14</x:v>
      </x:c>
      <x:c r="M3520" s="267" t="n">
        <x:f>I3520*TOMATO_HOURS*WEEKS*(1+TOMATO_DIM)^I3520+J3520*CARROT_HOURS*WEEKS*(1+CARROT_DIM)^J3520+K3520*MESCLUN_HOURS*WEEKS*(1+MESCLUN_DIM)^K3520</x:f>
        <x:v>1066.6175707703248</x:v>
      </x:c>
      <x:c r="N3520" s="267" t="n">
        <x:f>MAX(M3520-FARMER_HOURS,0)/TEMP_HOURS_PER_WORKER</x:f>
        <x:v>0.24070664636828115</x:v>
      </x:c>
      <x:c r="O3520" s="268" t="n">
        <x:f>I3520*TOMATO_PRICE+J3520*CARROT_PRICE+K3520*MESCLUN_PRICE</x:f>
        <x:v>64058</x:v>
      </x:c>
      <x:c r="P3520" s="268" t="n">
        <x:f>I3520*TOMATO_FERTILIZER+J3520*CARROT_FERTILIZER+K3520*MESCLUN_FERTILIZER</x:f>
        <x:v>9240</x:v>
      </x:c>
      <x:c r="Q3520" s="268" t="n">
        <x:f>MIN(M3520,FARMER_HOURS)*FARMER_RATE+MAX(M3520-FARMER_HOURS,0)*TEMP_RATE</x:f>
        <x:v>31017.66615920703</x:v>
      </x:c>
      <x:c r="R3520" s="268" t="n">
        <x:f>O3520-P3520-Q3520-FIXED_COST</x:f>
        <x:v>3800.3338407929696</x:v>
      </x:c>
      <x:c r="S3520" s="139" t="str">
        <x:f>IF(AND(L3520&lt;=TOTAL_BED_CAP,N3520&lt;=TEMP_WORKER_CAP),"YES","NO")</x:f>
        <x:v>YES</x:v>
      </x:c>
      <x:c r="T3520" s="139" t="n">
        <x:f>IF(S3520="YES",R3520,-1E+99)</x:f>
        <x:v>3800.3338407929696</x:v>
      </x:c>
    </x:row>
    <x:row r="3521">
      <x:c r="A3521" s="139"/>
      <x:c r="B3521" s="139"/>
      <x:c r="C3521" s="139"/>
      <x:c r="D3521" s="139"/>
      <x:c r="E3521" s="139"/>
      <x:c r="F3521" s="139"/>
      <x:c r="G3521" s="139"/>
      <x:c r="H3521" s="139"/>
      <x:c r="I3521" s="266" t="n">
        <x:f>INT((ROW()-ROW($I$46))/((CARROT_CAP+1)*(MESCLUN_CAP+1)))</x:f>
        <x:v>5</x:v>
      </x:c>
      <x:c r="J3521" s="266" t="n">
        <x:f>MOD(INT((ROW()-ROW($I$46))/(MESCLUN_CAP+1)),CARROT_CAP+1)</x:f>
        <x:v>7</x:v>
      </x:c>
      <x:c r="K3521" s="266" t="n">
        <x:f>MOD(ROW()-ROW($I$46),MESCLUN_CAP+1)</x:f>
        <x:v>3</x:v>
      </x:c>
      <x:c r="L3521" s="266" t="n">
        <x:f>SUM(I3521:K3521)</x:f>
        <x:v>15</x:v>
      </x:c>
      <x:c r="M3521" s="267" t="n">
        <x:f>I3521*TOMATO_HOURS*WEEKS*(1+TOMATO_DIM)^I3521+J3521*CARROT_HOURS*WEEKS*(1+CARROT_DIM)^J3521+K3521*MESCLUN_HOURS*WEEKS*(1+MESCLUN_DIM)^K3521</x:f>
        <x:v>1114.4795531922</x:v>
      </x:c>
      <x:c r="N3521" s="267" t="n">
        <x:f>MAX(M3521-FARMER_HOURS,0)/TEMP_HOURS_PER_WORKER</x:f>
        <x:v>0.27394413416125</x:v>
      </x:c>
      <x:c r="O3521" s="268" t="n">
        <x:f>I3521*TOMATO_PRICE+J3521*CARROT_PRICE+K3521*MESCLUN_PRICE</x:f>
        <x:v>66758</x:v>
      </x:c>
      <x:c r="P3521" s="268" t="n">
        <x:f>I3521*TOMATO_FERTILIZER+J3521*CARROT_FERTILIZER+K3521*MESCLUN_FERTILIZER</x:f>
        <x:v>10120</x:v>
      </x:c>
      <x:c r="Q3521" s="268" t="n">
        <x:f>MIN(M3521,FARMER_HOURS)*FARMER_RATE+MAX(M3521-FARMER_HOURS,0)*TEMP_RATE</x:f>
        <x:v>31848.60335403125</x:v>
      </x:c>
      <x:c r="R3521" s="268" t="n">
        <x:f>O3521-P3521-Q3521-FIXED_COST</x:f>
        <x:v>4789.396645968751</x:v>
      </x:c>
      <x:c r="S3521" s="139" t="str">
        <x:f>IF(AND(L3521&lt;=TOTAL_BED_CAP,N3521&lt;=TEMP_WORKER_CAP),"YES","NO")</x:f>
        <x:v>YES</x:v>
      </x:c>
      <x:c r="T3521" s="139" t="n">
        <x:f>IF(S3521="YES",R3521,-1E+99)</x:f>
        <x:v>4789.396645968751</x:v>
      </x:c>
    </x:row>
    <x:row r="3522">
      <x:c r="A3522" s="139"/>
      <x:c r="B3522" s="139"/>
      <x:c r="C3522" s="139"/>
      <x:c r="D3522" s="139"/>
      <x:c r="E3522" s="139"/>
      <x:c r="F3522" s="139"/>
      <x:c r="G3522" s="139"/>
      <x:c r="H3522" s="139"/>
      <x:c r="I3522" s="266" t="n">
        <x:f>INT((ROW()-ROW($I$46))/((CARROT_CAP+1)*(MESCLUN_CAP+1)))</x:f>
        <x:v>5</x:v>
      </x:c>
      <x:c r="J3522" s="266" t="n">
        <x:f>MOD(INT((ROW()-ROW($I$46))/(MESCLUN_CAP+1)),CARROT_CAP+1)</x:f>
        <x:v>7</x:v>
      </x:c>
      <x:c r="K3522" s="266" t="n">
        <x:f>MOD(ROW()-ROW($I$46),MESCLUN_CAP+1)</x:f>
        <x:v>4</x:v>
      </x:c>
      <x:c r="L3522" s="266" t="n">
        <x:f>SUM(I3522:K3522)</x:f>
        <x:v>16</x:v>
      </x:c>
      <x:c r="M3522" s="267" t="n">
        <x:f>I3522*TOMATO_HOURS*WEEKS*(1+TOMATO_DIM)^I3522+J3522*CARROT_HOURS*WEEKS*(1+CARROT_DIM)^J3522+K3522*MESCLUN_HOURS*WEEKS*(1+MESCLUN_DIM)^K3522</x:f>
        <x:v>1163.5236689148562</x:v>
      </x:c>
      <x:c r="N3522" s="267" t="n">
        <x:f>MAX(M3522-FARMER_HOURS,0)/TEMP_HOURS_PER_WORKER</x:f>
        <x:v>0.30800254785753906</x:v>
      </x:c>
      <x:c r="O3522" s="268" t="n">
        <x:f>I3522*TOMATO_PRICE+J3522*CARROT_PRICE+K3522*MESCLUN_PRICE</x:f>
        <x:v>69458</x:v>
      </x:c>
      <x:c r="P3522" s="268" t="n">
        <x:f>I3522*TOMATO_FERTILIZER+J3522*CARROT_FERTILIZER+K3522*MESCLUN_FERTILIZER</x:f>
        <x:v>11000</x:v>
      </x:c>
      <x:c r="Q3522" s="268" t="n">
        <x:f>MIN(M3522,FARMER_HOURS)*FARMER_RATE+MAX(M3522-FARMER_HOURS,0)*TEMP_RATE</x:f>
        <x:v>32700.063696438476</x:v>
      </x:c>
      <x:c r="R3522" s="268" t="n">
        <x:f>O3522-P3522-Q3522-FIXED_COST</x:f>
        <x:v>5757.936303561524</x:v>
      </x:c>
      <x:c r="S3522" s="139" t="str">
        <x:f>IF(AND(L3522&lt;=TOTAL_BED_CAP,N3522&lt;=TEMP_WORKER_CAP),"YES","NO")</x:f>
        <x:v>YES</x:v>
      </x:c>
      <x:c r="T3522" s="139" t="n">
        <x:f>IF(S3522="YES",R3522,-1E+99)</x:f>
        <x:v>5757.936303561524</x:v>
      </x:c>
    </x:row>
    <x:row r="3523">
      <x:c r="A3523" s="139"/>
      <x:c r="B3523" s="139"/>
      <x:c r="C3523" s="139"/>
      <x:c r="D3523" s="139"/>
      <x:c r="E3523" s="139"/>
      <x:c r="F3523" s="139"/>
      <x:c r="G3523" s="139"/>
      <x:c r="H3523" s="139"/>
      <x:c r="I3523" s="266" t="n">
        <x:f>INT((ROW()-ROW($I$46))/((CARROT_CAP+1)*(MESCLUN_CAP+1)))</x:f>
        <x:v>5</x:v>
      </x:c>
      <x:c r="J3523" s="266" t="n">
        <x:f>MOD(INT((ROW()-ROW($I$46))/(MESCLUN_CAP+1)),CARROT_CAP+1)</x:f>
        <x:v>7</x:v>
      </x:c>
      <x:c r="K3523" s="266" t="n">
        <x:f>MOD(ROW()-ROW($I$46),MESCLUN_CAP+1)</x:f>
        <x:v>5</x:v>
      </x:c>
      <x:c r="L3523" s="266" t="n">
        <x:f>SUM(I3523:K3523)</x:f>
        <x:v>17</x:v>
      </x:c>
      <x:c r="M3523" s="267" t="n">
        <x:f>I3523*TOMATO_HOURS*WEEKS*(1+TOMATO_DIM)^I3523+J3523*CARROT_HOURS*WEEKS*(1+CARROT_DIM)^J3523+K3523*MESCLUN_HOURS*WEEKS*(1+MESCLUN_DIM)^K3523</x:f>
        <x:v>1213.7719928360598</x:v>
      </x:c>
      <x:c r="N3523" s="267" t="n">
        <x:f>MAX(M3523-FARMER_HOURS,0)/TEMP_HOURS_PER_WORKER</x:f>
        <x:v>0.34289721724726374</x:v>
      </x:c>
      <x:c r="O3523" s="268" t="n">
        <x:f>I3523*TOMATO_PRICE+J3523*CARROT_PRICE+K3523*MESCLUN_PRICE</x:f>
        <x:v>72158</x:v>
      </x:c>
      <x:c r="P3523" s="268" t="n">
        <x:f>I3523*TOMATO_FERTILIZER+J3523*CARROT_FERTILIZER+K3523*MESCLUN_FERTILIZER</x:f>
        <x:v>11880</x:v>
      </x:c>
      <x:c r="Q3523" s="268" t="n">
        <x:f>MIN(M3523,FARMER_HOURS)*FARMER_RATE+MAX(M3523-FARMER_HOURS,0)*TEMP_RATE</x:f>
        <x:v>33572.430431181594</x:v>
      </x:c>
      <x:c r="R3523" s="268" t="n">
        <x:f>O3523-P3523-Q3523-FIXED_COST</x:f>
        <x:v>6705.569568818406</x:v>
      </x:c>
      <x:c r="S3523" s="139" t="str">
        <x:f>IF(AND(L3523&lt;=TOTAL_BED_CAP,N3523&lt;=TEMP_WORKER_CAP),"YES","NO")</x:f>
        <x:v>YES</x:v>
      </x:c>
      <x:c r="T3523" s="139" t="n">
        <x:f>IF(S3523="YES",R3523,-1E+99)</x:f>
        <x:v>6705.569568818406</x:v>
      </x:c>
    </x:row>
    <x:row r="3524">
      <x:c r="A3524" s="139"/>
      <x:c r="B3524" s="139"/>
      <x:c r="C3524" s="139"/>
      <x:c r="D3524" s="139"/>
      <x:c r="E3524" s="139"/>
      <x:c r="F3524" s="139"/>
      <x:c r="G3524" s="139"/>
      <x:c r="H3524" s="139"/>
      <x:c r="I3524" s="266" t="n">
        <x:f>INT((ROW()-ROW($I$46))/((CARROT_CAP+1)*(MESCLUN_CAP+1)))</x:f>
        <x:v>5</x:v>
      </x:c>
      <x:c r="J3524" s="266" t="n">
        <x:f>MOD(INT((ROW()-ROW($I$46))/(MESCLUN_CAP+1)),CARROT_CAP+1)</x:f>
        <x:v>7</x:v>
      </x:c>
      <x:c r="K3524" s="266" t="n">
        <x:f>MOD(ROW()-ROW($I$46),MESCLUN_CAP+1)</x:f>
        <x:v>6</x:v>
      </x:c>
      <x:c r="L3524" s="266" t="n">
        <x:f>SUM(I3524:K3524)</x:f>
        <x:v>18</x:v>
      </x:c>
      <x:c r="M3524" s="267" t="n">
        <x:f>I3524*TOMATO_HOURS*WEEKS*(1+TOMATO_DIM)^I3524+J3524*CARROT_HOURS*WEEKS*(1+CARROT_DIM)^J3524+K3524*MESCLUN_HOURS*WEEKS*(1+MESCLUN_DIM)^K3524</x:f>
        <x:v>1265.2469670176927</x:v>
      </x:c>
      <x:c r="N3524" s="267" t="n">
        <x:f>MAX(M3524-FARMER_HOURS,0)/TEMP_HOURS_PER_WORKER</x:f>
        <x:v>0.3786437270956199</x:v>
      </x:c>
      <x:c r="O3524" s="268" t="n">
        <x:f>I3524*TOMATO_PRICE+J3524*CARROT_PRICE+K3524*MESCLUN_PRICE</x:f>
        <x:v>74858</x:v>
      </x:c>
      <x:c r="P3524" s="268" t="n">
        <x:f>I3524*TOMATO_FERTILIZER+J3524*CARROT_FERTILIZER+K3524*MESCLUN_FERTILIZER</x:f>
        <x:v>12760</x:v>
      </x:c>
      <x:c r="Q3524" s="268" t="n">
        <x:f>MIN(M3524,FARMER_HOURS)*FARMER_RATE+MAX(M3524-FARMER_HOURS,0)*TEMP_RATE</x:f>
        <x:v>34466.093177390496</x:v>
      </x:c>
      <x:c r="R3524" s="268" t="n">
        <x:f>O3524-P3524-Q3524-FIXED_COST</x:f>
        <x:v>7631.906822609504</x:v>
      </x:c>
      <x:c r="S3524" s="139" t="str">
        <x:f>IF(AND(L3524&lt;=TOTAL_BED_CAP,N3524&lt;=TEMP_WORKER_CAP),"YES","NO")</x:f>
        <x:v>YES</x:v>
      </x:c>
      <x:c r="T3524" s="139" t="n">
        <x:f>IF(S3524="YES",R3524,-1E+99)</x:f>
        <x:v>7631.906822609504</x:v>
      </x:c>
    </x:row>
    <x:row r="3525">
      <x:c r="A3525" s="139"/>
      <x:c r="B3525" s="139"/>
      <x:c r="C3525" s="139"/>
      <x:c r="D3525" s="139"/>
      <x:c r="E3525" s="139"/>
      <x:c r="F3525" s="139"/>
      <x:c r="G3525" s="139"/>
      <x:c r="H3525" s="139"/>
      <x:c r="I3525" s="266" t="n">
        <x:f>INT((ROW()-ROW($I$46))/((CARROT_CAP+1)*(MESCLUN_CAP+1)))</x:f>
        <x:v>5</x:v>
      </x:c>
      <x:c r="J3525" s="266" t="n">
        <x:f>MOD(INT((ROW()-ROW($I$46))/(MESCLUN_CAP+1)),CARROT_CAP+1)</x:f>
        <x:v>7</x:v>
      </x:c>
      <x:c r="K3525" s="266" t="n">
        <x:f>MOD(ROW()-ROW($I$46),MESCLUN_CAP+1)</x:f>
        <x:v>7</x:v>
      </x:c>
      <x:c r="L3525" s="266" t="n">
        <x:f>SUM(I3525:K3525)</x:f>
        <x:v>19</x:v>
      </x:c>
      <x:c r="M3525" s="267" t="n">
        <x:f>I3525*TOMATO_HOURS*WEEKS*(1+TOMATO_DIM)^I3525+J3525*CARROT_HOURS*WEEKS*(1+CARROT_DIM)^J3525+K3525*MESCLUN_HOURS*WEEKS*(1+MESCLUN_DIM)^K3525</x:f>
        <x:v>1317.971406415653</x:v>
      </x:c>
      <x:c r="N3525" s="267" t="n">
        <x:f>MAX(M3525-FARMER_HOURS,0)/TEMP_HOURS_PER_WORKER</x:f>
        <x:v>0.4152579211219813</x:v>
      </x:c>
      <x:c r="O3525" s="268" t="n">
        <x:f>I3525*TOMATO_PRICE+J3525*CARROT_PRICE+K3525*MESCLUN_PRICE</x:f>
        <x:v>77558</x:v>
      </x:c>
      <x:c r="P3525" s="268" t="n">
        <x:f>I3525*TOMATO_FERTILIZER+J3525*CARROT_FERTILIZER+K3525*MESCLUN_FERTILIZER</x:f>
        <x:v>13640</x:v>
      </x:c>
      <x:c r="Q3525" s="268" t="n">
        <x:f>MIN(M3525,FARMER_HOURS)*FARMER_RATE+MAX(M3525-FARMER_HOURS,0)*TEMP_RATE</x:f>
        <x:v>35381.44802804953</x:v>
      </x:c>
      <x:c r="R3525" s="268" t="n">
        <x:f>O3525-P3525-Q3525-FIXED_COST</x:f>
        <x:v>8536.551971950466</x:v>
      </x:c>
      <x:c r="S3525" s="139" t="str">
        <x:f>IF(AND(L3525&lt;=TOTAL_BED_CAP,N3525&lt;=TEMP_WORKER_CAP),"YES","NO")</x:f>
        <x:v>YES</x:v>
      </x:c>
      <x:c r="T3525" s="139" t="n">
        <x:f>IF(S3525="YES",R3525,-1E+99)</x:f>
        <x:v>8536.551971950466</x:v>
      </x:c>
    </x:row>
    <x:row r="3526">
      <x:c r="A3526" s="139"/>
      <x:c r="B3526" s="139"/>
      <x:c r="C3526" s="139"/>
      <x:c r="D3526" s="139"/>
      <x:c r="E3526" s="139"/>
      <x:c r="F3526" s="139"/>
      <x:c r="G3526" s="139"/>
      <x:c r="H3526" s="139"/>
      <x:c r="I3526" s="266" t="n">
        <x:f>INT((ROW()-ROW($I$46))/((CARROT_CAP+1)*(MESCLUN_CAP+1)))</x:f>
        <x:v>5</x:v>
      </x:c>
      <x:c r="J3526" s="266" t="n">
        <x:f>MOD(INT((ROW()-ROW($I$46))/(MESCLUN_CAP+1)),CARROT_CAP+1)</x:f>
        <x:v>7</x:v>
      </x:c>
      <x:c r="K3526" s="266" t="n">
        <x:f>MOD(ROW()-ROW($I$46),MESCLUN_CAP+1)</x:f>
        <x:v>8</x:v>
      </x:c>
      <x:c r="L3526" s="266" t="n">
        <x:f>SUM(I3526:K3526)</x:f>
        <x:v>20</x:v>
      </x:c>
      <x:c r="M3526" s="267" t="n">
        <x:f>I3526*TOMATO_HOURS*WEEKS*(1+TOMATO_DIM)^I3526+J3526*CARROT_HOURS*WEEKS*(1+CARROT_DIM)^J3526+K3526*MESCLUN_HOURS*WEEKS*(1+MESCLUN_DIM)^K3526</x:f>
        <x:v>1371.9685046956333</x:v>
      </x:c>
      <x:c r="N3526" s="267" t="n">
        <x:f>MAX(M3526-FARMER_HOURS,0)/TEMP_HOURS_PER_WORKER</x:f>
        <x:v>0.45275590603863425</x:v>
      </x:c>
      <x:c r="O3526" s="268" t="n">
        <x:f>I3526*TOMATO_PRICE+J3526*CARROT_PRICE+K3526*MESCLUN_PRICE</x:f>
        <x:v>80258</x:v>
      </x:c>
      <x:c r="P3526" s="268" t="n">
        <x:f>I3526*TOMATO_FERTILIZER+J3526*CARROT_FERTILIZER+K3526*MESCLUN_FERTILIZER</x:f>
        <x:v>14520</x:v>
      </x:c>
      <x:c r="Q3526" s="268" t="n">
        <x:f>MIN(M3526,FARMER_HOURS)*FARMER_RATE+MAX(M3526-FARMER_HOURS,0)*TEMP_RATE</x:f>
        <x:v>36318.89765096585</x:v>
      </x:c>
      <x:c r="R3526" s="268" t="n">
        <x:f>O3526-P3526-Q3526-FIXED_COST</x:f>
        <x:v>9419.102349034147</x:v>
      </x:c>
      <x:c r="S3526" s="139" t="str">
        <x:f>IF(AND(L3526&lt;=TOTAL_BED_CAP,N3526&lt;=TEMP_WORKER_CAP),"YES","NO")</x:f>
        <x:v>YES</x:v>
      </x:c>
      <x:c r="T3526" s="139" t="n">
        <x:f>IF(S3526="YES",R3526,-1E+99)</x:f>
        <x:v>9419.102349034147</x:v>
      </x:c>
    </x:row>
    <x:row r="3527">
      <x:c r="A3527" s="139"/>
      <x:c r="B3527" s="139"/>
      <x:c r="C3527" s="139"/>
      <x:c r="D3527" s="139"/>
      <x:c r="E3527" s="139"/>
      <x:c r="F3527" s="139"/>
      <x:c r="G3527" s="139"/>
      <x:c r="H3527" s="139"/>
      <x:c r="I3527" s="266" t="n">
        <x:f>INT((ROW()-ROW($I$46))/((CARROT_CAP+1)*(MESCLUN_CAP+1)))</x:f>
        <x:v>5</x:v>
      </x:c>
      <x:c r="J3527" s="266" t="n">
        <x:f>MOD(INT((ROW()-ROW($I$46))/(MESCLUN_CAP+1)),CARROT_CAP+1)</x:f>
        <x:v>7</x:v>
      </x:c>
      <x:c r="K3527" s="266" t="n">
        <x:f>MOD(ROW()-ROW($I$46),MESCLUN_CAP+1)</x:f>
        <x:v>9</x:v>
      </x:c>
      <x:c r="L3527" s="266" t="n">
        <x:f>SUM(I3527:K3527)</x:f>
        <x:v>21</x:v>
      </x:c>
      <x:c r="M3527" s="267" t="n">
        <x:f>I3527*TOMATO_HOURS*WEEKS*(1+TOMATO_DIM)^I3527+J3527*CARROT_HOURS*WEEKS*(1+CARROT_DIM)^J3527+K3527*MESCLUN_HOURS*WEEKS*(1+MESCLUN_DIM)^K3527</x:f>
        <x:v>1427.2618401360278</x:v>
      </x:c>
      <x:c r="N3527" s="267" t="n">
        <x:f>MAX(M3527-FARMER_HOURS,0)/TEMP_HOURS_PER_WORKER</x:f>
        <x:v>0.4911540556500193</x:v>
      </x:c>
      <x:c r="O3527" s="268" t="n">
        <x:f>I3527*TOMATO_PRICE+J3527*CARROT_PRICE+K3527*MESCLUN_PRICE</x:f>
        <x:v>82958</x:v>
      </x:c>
      <x:c r="P3527" s="268" t="n">
        <x:f>I3527*TOMATO_FERTILIZER+J3527*CARROT_FERTILIZER+K3527*MESCLUN_FERTILIZER</x:f>
        <x:v>15400</x:v>
      </x:c>
      <x:c r="Q3527" s="268" t="n">
        <x:f>MIN(M3527,FARMER_HOURS)*FARMER_RATE+MAX(M3527-FARMER_HOURS,0)*TEMP_RATE</x:f>
        <x:v>37278.851391250486</x:v>
      </x:c>
      <x:c r="R3527" s="268" t="n">
        <x:f>O3527-P3527-Q3527-FIXED_COST</x:f>
        <x:v>10279.148608749514</x:v>
      </x:c>
      <x:c r="S3527" s="139" t="str">
        <x:f>IF(AND(L3527&lt;=TOTAL_BED_CAP,N3527&lt;=TEMP_WORKER_CAP),"YES","NO")</x:f>
        <x:v>YES</x:v>
      </x:c>
      <x:c r="T3527" s="139" t="n">
        <x:f>IF(S3527="YES",R3527,-1E+99)</x:f>
        <x:v>10279.148608749514</x:v>
      </x:c>
    </x:row>
    <x:row r="3528">
      <x:c r="A3528" s="139"/>
      <x:c r="B3528" s="139"/>
      <x:c r="C3528" s="139"/>
      <x:c r="D3528" s="139"/>
      <x:c r="E3528" s="139"/>
      <x:c r="F3528" s="139"/>
      <x:c r="G3528" s="139"/>
      <x:c r="H3528" s="139"/>
      <x:c r="I3528" s="266" t="n">
        <x:f>INT((ROW()-ROW($I$46))/((CARROT_CAP+1)*(MESCLUN_CAP+1)))</x:f>
        <x:v>5</x:v>
      </x:c>
      <x:c r="J3528" s="266" t="n">
        <x:f>MOD(INT((ROW()-ROW($I$46))/(MESCLUN_CAP+1)),CARROT_CAP+1)</x:f>
        <x:v>7</x:v>
      </x:c>
      <x:c r="K3528" s="266" t="n">
        <x:f>MOD(ROW()-ROW($I$46),MESCLUN_CAP+1)</x:f>
        <x:v>10</x:v>
      </x:c>
      <x:c r="L3528" s="266" t="n">
        <x:f>SUM(I3528:K3528)</x:f>
        <x:v>22</x:v>
      </x:c>
      <x:c r="M3528" s="267" t="n">
        <x:f>I3528*TOMATO_HOURS*WEEKS*(1+TOMATO_DIM)^I3528+J3528*CARROT_HOURS*WEEKS*(1+CARROT_DIM)^J3528+K3528*MESCLUN_HOURS*WEEKS*(1+MESCLUN_DIM)^K3528</x:f>
        <x:v>1483.8753816192404</x:v>
      </x:c>
      <x:c r="N3528" s="267" t="n">
        <x:f>MAX(M3528-FARMER_HOURS,0)/TEMP_HOURS_PER_WORKER</x:f>
        <x:v>0.5304690150133614</x:v>
      </x:c>
      <x:c r="O3528" s="268" t="n">
        <x:f>I3528*TOMATO_PRICE+J3528*CARROT_PRICE+K3528*MESCLUN_PRICE</x:f>
        <x:v>85658</x:v>
      </x:c>
      <x:c r="P3528" s="268" t="n">
        <x:f>I3528*TOMATO_FERTILIZER+J3528*CARROT_FERTILIZER+K3528*MESCLUN_FERTILIZER</x:f>
        <x:v>16280</x:v>
      </x:c>
      <x:c r="Q3528" s="268" t="n">
        <x:f>MIN(M3528,FARMER_HOURS)*FARMER_RATE+MAX(M3528-FARMER_HOURS,0)*TEMP_RATE</x:f>
        <x:v>38261.725375334034</x:v>
      </x:c>
      <x:c r="R3528" s="268" t="n">
        <x:f>O3528-P3528-Q3528-FIXED_COST</x:f>
        <x:v>11116.274624665966</x:v>
      </x:c>
      <x:c r="S3528" s="139" t="str">
        <x:f>IF(AND(L3528&lt;=TOTAL_BED_CAP,N3528&lt;=TEMP_WORKER_CAP),"YES","NO")</x:f>
        <x:v>YES</x:v>
      </x:c>
      <x:c r="T3528" s="139" t="n">
        <x:f>IF(S3528="YES",R3528,-1E+99)</x:f>
        <x:v>11116.274624665966</x:v>
      </x:c>
    </x:row>
    <x:row r="3529">
      <x:c r="A3529" s="139"/>
      <x:c r="B3529" s="139"/>
      <x:c r="C3529" s="139"/>
      <x:c r="D3529" s="139"/>
      <x:c r="E3529" s="139"/>
      <x:c r="F3529" s="139"/>
      <x:c r="G3529" s="139"/>
      <x:c r="H3529" s="139"/>
      <x:c r="I3529" s="266" t="n">
        <x:f>INT((ROW()-ROW($I$46))/((CARROT_CAP+1)*(MESCLUN_CAP+1)))</x:f>
        <x:v>5</x:v>
      </x:c>
      <x:c r="J3529" s="266" t="n">
        <x:f>MOD(INT((ROW()-ROW($I$46))/(MESCLUN_CAP+1)),CARROT_CAP+1)</x:f>
        <x:v>7</x:v>
      </x:c>
      <x:c r="K3529" s="266" t="n">
        <x:f>MOD(ROW()-ROW($I$46),MESCLUN_CAP+1)</x:f>
        <x:v>11</x:v>
      </x:c>
      <x:c r="L3529" s="266" t="n">
        <x:f>SUM(I3529:K3529)</x:f>
        <x:v>23</x:v>
      </x:c>
      <x:c r="M3529" s="267" t="n">
        <x:f>I3529*TOMATO_HOURS*WEEKS*(1+TOMATO_DIM)^I3529+J3529*CARROT_HOURS*WEEKS*(1+CARROT_DIM)^J3529+K3529*MESCLUN_HOURS*WEEKS*(1+MESCLUN_DIM)^K3529</x:f>
        <x:v>1541.8334947126796</x:v>
      </x:c>
      <x:c r="N3529" s="267" t="n">
        <x:f>MAX(M3529-FARMER_HOURS,0)/TEMP_HOURS_PER_WORKER</x:f>
        <x:v>0.570717704661583</x:v>
      </x:c>
      <x:c r="O3529" s="268" t="n">
        <x:f>I3529*TOMATO_PRICE+J3529*CARROT_PRICE+K3529*MESCLUN_PRICE</x:f>
        <x:v>88358</x:v>
      </x:c>
      <x:c r="P3529" s="268" t="n">
        <x:f>I3529*TOMATO_FERTILIZER+J3529*CARROT_FERTILIZER+K3529*MESCLUN_FERTILIZER</x:f>
        <x:v>17160</x:v>
      </x:c>
      <x:c r="Q3529" s="268" t="n">
        <x:f>MIN(M3529,FARMER_HOURS)*FARMER_RATE+MAX(M3529-FARMER_HOURS,0)*TEMP_RATE</x:f>
        <x:v>39267.94261653958</x:v>
      </x:c>
      <x:c r="R3529" s="268" t="n">
        <x:f>O3529-P3529-Q3529-FIXED_COST</x:f>
        <x:v>11930.057383460422</x:v>
      </x:c>
      <x:c r="S3529" s="139" t="str">
        <x:f>IF(AND(L3529&lt;=TOTAL_BED_CAP,N3529&lt;=TEMP_WORKER_CAP),"YES","NO")</x:f>
        <x:v>YES</x:v>
      </x:c>
      <x:c r="T3529" s="139" t="n">
        <x:f>IF(S3529="YES",R3529,-1E+99)</x:f>
        <x:v>11930.057383460422</x:v>
      </x:c>
    </x:row>
    <x:row r="3530">
      <x:c r="A3530" s="139"/>
      <x:c r="B3530" s="139"/>
      <x:c r="C3530" s="139"/>
      <x:c r="D3530" s="139"/>
      <x:c r="E3530" s="139"/>
      <x:c r="F3530" s="139"/>
      <x:c r="G3530" s="139"/>
      <x:c r="H3530" s="139"/>
      <x:c r="I3530" s="266" t="n">
        <x:f>INT((ROW()-ROW($I$46))/((CARROT_CAP+1)*(MESCLUN_CAP+1)))</x:f>
        <x:v>5</x:v>
      </x:c>
      <x:c r="J3530" s="266" t="n">
        <x:f>MOD(INT((ROW()-ROW($I$46))/(MESCLUN_CAP+1)),CARROT_CAP+1)</x:f>
        <x:v>7</x:v>
      </x:c>
      <x:c r="K3530" s="266" t="n">
        <x:f>MOD(ROW()-ROW($I$46),MESCLUN_CAP+1)</x:f>
        <x:v>12</x:v>
      </x:c>
      <x:c r="L3530" s="266" t="n">
        <x:f>SUM(I3530:K3530)</x:f>
        <x:v>24</x:v>
      </x:c>
      <x:c r="M3530" s="267" t="n">
        <x:f>I3530*TOMATO_HOURS*WEEKS*(1+TOMATO_DIM)^I3530+J3530*CARROT_HOURS*WEEKS*(1+CARROT_DIM)^J3530+K3530*MESCLUN_HOURS*WEEKS*(1+MESCLUN_DIM)^K3530</x:f>
        <x:v>1601.160947840744</x:v>
      </x:c>
      <x:c r="N3530" s="267" t="n">
        <x:f>MAX(M3530-FARMER_HOURS,0)/TEMP_HOURS_PER_WORKER</x:f>
        <x:v>0.6119173248894055</x:v>
      </x:c>
      <x:c r="O3530" s="268" t="n">
        <x:f>I3530*TOMATO_PRICE+J3530*CARROT_PRICE+K3530*MESCLUN_PRICE</x:f>
        <x:v>91058</x:v>
      </x:c>
      <x:c r="P3530" s="268" t="n">
        <x:f>I3530*TOMATO_FERTILIZER+J3530*CARROT_FERTILIZER+K3530*MESCLUN_FERTILIZER</x:f>
        <x:v>18040</x:v>
      </x:c>
      <x:c r="Q3530" s="268" t="n">
        <x:f>MIN(M3530,FARMER_HOURS)*FARMER_RATE+MAX(M3530-FARMER_HOURS,0)*TEMP_RATE</x:f>
        <x:v>40297.93312223514</x:v>
      </x:c>
      <x:c r="R3530" s="268" t="n">
        <x:f>O3530-P3530-Q3530-FIXED_COST</x:f>
        <x:v>12720.06687776486</x:v>
      </x:c>
      <x:c r="S3530" s="139" t="str">
        <x:f>IF(AND(L3530&lt;=TOTAL_BED_CAP,N3530&lt;=TEMP_WORKER_CAP),"YES","NO")</x:f>
        <x:v>YES</x:v>
      </x:c>
      <x:c r="T3530" s="139" t="n">
        <x:f>IF(S3530="YES",R3530,-1E+99)</x:f>
        <x:v>12720.06687776486</x:v>
      </x:c>
    </x:row>
    <x:row r="3531">
      <x:c r="A3531" s="139"/>
      <x:c r="B3531" s="139"/>
      <x:c r="C3531" s="139"/>
      <x:c r="D3531" s="139"/>
      <x:c r="E3531" s="139"/>
      <x:c r="F3531" s="139"/>
      <x:c r="G3531" s="139"/>
      <x:c r="H3531" s="139"/>
      <x:c r="I3531" s="266" t="n">
        <x:f>INT((ROW()-ROW($I$46))/((CARROT_CAP+1)*(MESCLUN_CAP+1)))</x:f>
        <x:v>5</x:v>
      </x:c>
      <x:c r="J3531" s="266" t="n">
        <x:f>MOD(INT((ROW()-ROW($I$46))/(MESCLUN_CAP+1)),CARROT_CAP+1)</x:f>
        <x:v>7</x:v>
      </x:c>
      <x:c r="K3531" s="266" t="n">
        <x:f>MOD(ROW()-ROW($I$46),MESCLUN_CAP+1)</x:f>
        <x:v>13</x:v>
      </x:c>
      <x:c r="L3531" s="266" t="n">
        <x:f>SUM(I3531:K3531)</x:f>
        <x:v>25</x:v>
      </x:c>
      <x:c r="M3531" s="267" t="n">
        <x:f>I3531*TOMATO_HOURS*WEEKS*(1+TOMATO_DIM)^I3531+J3531*CARROT_HOURS*WEEKS*(1+CARROT_DIM)^J3531+K3531*MESCLUN_HOURS*WEEKS*(1+MESCLUN_DIM)^K3531</x:f>
        <x:v>1661.8829185491281</x:v>
      </x:c>
      <x:c r="N3531" s="267" t="n">
        <x:f>MAX(M3531-FARMER_HOURS,0)/TEMP_HOURS_PER_WORKER</x:f>
        <x:v>0.6540853601035612</x:v>
      </x:c>
      <x:c r="O3531" s="268" t="n">
        <x:f>I3531*TOMATO_PRICE+J3531*CARROT_PRICE+K3531*MESCLUN_PRICE</x:f>
        <x:v>93758</x:v>
      </x:c>
      <x:c r="P3531" s="268" t="n">
        <x:f>I3531*TOMATO_FERTILIZER+J3531*CARROT_FERTILIZER+K3531*MESCLUN_FERTILIZER</x:f>
        <x:v>18920</x:v>
      </x:c>
      <x:c r="Q3531" s="268" t="n">
        <x:f>MIN(M3531,FARMER_HOURS)*FARMER_RATE+MAX(M3531-FARMER_HOURS,0)*TEMP_RATE</x:f>
        <x:v>41352.13400258903</x:v>
      </x:c>
      <x:c r="R3531" s="268" t="n">
        <x:f>O3531-P3531-Q3531-FIXED_COST</x:f>
        <x:v>13485.865997410969</x:v>
      </x:c>
      <x:c r="S3531" s="139" t="str">
        <x:f>IF(AND(L3531&lt;=TOTAL_BED_CAP,N3531&lt;=TEMP_WORKER_CAP),"YES","NO")</x:f>
        <x:v>YES</x:v>
      </x:c>
      <x:c r="T3531" s="139" t="n">
        <x:f>IF(S3531="YES",R3531,-1E+99)</x:f>
        <x:v>13485.865997410969</x:v>
      </x:c>
    </x:row>
    <x:row r="3532">
      <x:c r="A3532" s="139"/>
      <x:c r="B3532" s="139"/>
      <x:c r="C3532" s="139"/>
      <x:c r="D3532" s="139"/>
      <x:c r="E3532" s="139"/>
      <x:c r="F3532" s="139"/>
      <x:c r="G3532" s="139"/>
      <x:c r="H3532" s="139"/>
      <x:c r="I3532" s="266" t="n">
        <x:f>INT((ROW()-ROW($I$46))/((CARROT_CAP+1)*(MESCLUN_CAP+1)))</x:f>
        <x:v>5</x:v>
      </x:c>
      <x:c r="J3532" s="266" t="n">
        <x:f>MOD(INT((ROW()-ROW($I$46))/(MESCLUN_CAP+1)),CARROT_CAP+1)</x:f>
        <x:v>7</x:v>
      </x:c>
      <x:c r="K3532" s="266" t="n">
        <x:f>MOD(ROW()-ROW($I$46),MESCLUN_CAP+1)</x:f>
        <x:v>14</x:v>
      </x:c>
      <x:c r="L3532" s="266" t="n">
        <x:f>SUM(I3532:K3532)</x:f>
        <x:v>26</x:v>
      </x:c>
      <x:c r="M3532" s="267" t="n">
        <x:f>I3532*TOMATO_HOURS*WEEKS*(1+TOMATO_DIM)^I3532+J3532*CARROT_HOURS*WEEKS*(1+CARROT_DIM)^J3532+K3532*MESCLUN_HOURS*WEEKS*(1+MESCLUN_DIM)^K3532</x:f>
        <x:v>1724.0249998627892</x:v>
      </x:c>
      <x:c r="N3532" s="267" t="n">
        <x:f>MAX(M3532-FARMER_HOURS,0)/TEMP_HOURS_PER_WORKER</x:f>
        <x:v>0.697239583238048</x:v>
      </x:c>
      <x:c r="O3532" s="268" t="n">
        <x:f>I3532*TOMATO_PRICE+J3532*CARROT_PRICE+K3532*MESCLUN_PRICE</x:f>
        <x:v>96458</x:v>
      </x:c>
      <x:c r="P3532" s="268" t="n">
        <x:f>I3532*TOMATO_FERTILIZER+J3532*CARROT_FERTILIZER+K3532*MESCLUN_FERTILIZER</x:f>
        <x:v>19800</x:v>
      </x:c>
      <x:c r="Q3532" s="268" t="n">
        <x:f>MIN(M3532,FARMER_HOURS)*FARMER_RATE+MAX(M3532-FARMER_HOURS,0)*TEMP_RATE</x:f>
        <x:v>42430.9895809512</x:v>
      </x:c>
      <x:c r="R3532" s="268" t="n">
        <x:f>O3532-P3532-Q3532-FIXED_COST</x:f>
        <x:v>14227.010419048798</x:v>
      </x:c>
      <x:c r="S3532" s="139" t="str">
        <x:f>IF(AND(L3532&lt;=TOTAL_BED_CAP,N3532&lt;=TEMP_WORKER_CAP),"YES","NO")</x:f>
        <x:v>YES</x:v>
      </x:c>
      <x:c r="T3532" s="139" t="n">
        <x:f>IF(S3532="YES",R3532,-1E+99)</x:f>
        <x:v>14227.010419048798</x:v>
      </x:c>
    </x:row>
    <x:row r="3533">
      <x:c r="A3533" s="139"/>
      <x:c r="B3533" s="139"/>
      <x:c r="C3533" s="139"/>
      <x:c r="D3533" s="139"/>
      <x:c r="E3533" s="139"/>
      <x:c r="F3533" s="139"/>
      <x:c r="G3533" s="139"/>
      <x:c r="H3533" s="139"/>
      <x:c r="I3533" s="266" t="n">
        <x:f>INT((ROW()-ROW($I$46))/((CARROT_CAP+1)*(MESCLUN_CAP+1)))</x:f>
        <x:v>5</x:v>
      </x:c>
      <x:c r="J3533" s="266" t="n">
        <x:f>MOD(INT((ROW()-ROW($I$46))/(MESCLUN_CAP+1)),CARROT_CAP+1)</x:f>
        <x:v>7</x:v>
      </x:c>
      <x:c r="K3533" s="266" t="n">
        <x:f>MOD(ROW()-ROW($I$46),MESCLUN_CAP+1)</x:f>
        <x:v>15</x:v>
      </x:c>
      <x:c r="L3533" s="266" t="n">
        <x:f>SUM(I3533:K3533)</x:f>
        <x:v>27</x:v>
      </x:c>
      <x:c r="M3533" s="267" t="n">
        <x:f>I3533*TOMATO_HOURS*WEEKS*(1+TOMATO_DIM)^I3533+J3533*CARROT_HOURS*WEEKS*(1+CARROT_DIM)^J3533+K3533*MESCLUN_HOURS*WEEKS*(1+MESCLUN_DIM)^K3533</x:f>
        <x:v>1787.6132067389358</x:v>
      </x:c>
      <x:c r="N3533" s="267" t="n">
        <x:f>MAX(M3533-FARMER_HOURS,0)/TEMP_HOURS_PER_WORKER</x:f>
        <x:v>0.741398060235372</x:v>
      </x:c>
      <x:c r="O3533" s="268" t="n">
        <x:f>I3533*TOMATO_PRICE+J3533*CARROT_PRICE+K3533*MESCLUN_PRICE</x:f>
        <x:v>99158</x:v>
      </x:c>
      <x:c r="P3533" s="268" t="n">
        <x:f>I3533*TOMATO_FERTILIZER+J3533*CARROT_FERTILIZER+K3533*MESCLUN_FERTILIZER</x:f>
        <x:v>20680</x:v>
      </x:c>
      <x:c r="Q3533" s="268" t="n">
        <x:f>MIN(M3533,FARMER_HOURS)*FARMER_RATE+MAX(M3533-FARMER_HOURS,0)*TEMP_RATE</x:f>
        <x:v>43534.9515058843</x:v>
      </x:c>
      <x:c r="R3533" s="268" t="n">
        <x:f>O3533-P3533-Q3533-FIXED_COST</x:f>
        <x:v>14943.048494115697</x:v>
      </x:c>
      <x:c r="S3533" s="139" t="str">
        <x:f>IF(AND(L3533&lt;=TOTAL_BED_CAP,N3533&lt;=TEMP_WORKER_CAP),"YES","NO")</x:f>
        <x:v>YES</x:v>
      </x:c>
      <x:c r="T3533" s="139" t="n">
        <x:f>IF(S3533="YES",R3533,-1E+99)</x:f>
        <x:v>14943.048494115697</x:v>
      </x:c>
    </x:row>
    <x:row r="3534">
      <x:c r="A3534" s="139"/>
      <x:c r="B3534" s="139"/>
      <x:c r="C3534" s="139"/>
      <x:c r="D3534" s="139"/>
      <x:c r="E3534" s="139"/>
      <x:c r="F3534" s="139"/>
      <x:c r="G3534" s="139"/>
      <x:c r="H3534" s="139"/>
      <x:c r="I3534" s="266" t="n">
        <x:f>INT((ROW()-ROW($I$46))/((CARROT_CAP+1)*(MESCLUN_CAP+1)))</x:f>
        <x:v>5</x:v>
      </x:c>
      <x:c r="J3534" s="266" t="n">
        <x:f>MOD(INT((ROW()-ROW($I$46))/(MESCLUN_CAP+1)),CARROT_CAP+1)</x:f>
        <x:v>7</x:v>
      </x:c>
      <x:c r="K3534" s="266" t="n">
        <x:f>MOD(ROW()-ROW($I$46),MESCLUN_CAP+1)</x:f>
        <x:v>16</x:v>
      </x:c>
      <x:c r="L3534" s="266" t="n">
        <x:f>SUM(I3534:K3534)</x:f>
        <x:v>28</x:v>
      </x:c>
      <x:c r="M3534" s="267" t="n">
        <x:f>I3534*TOMATO_HOURS*WEEKS*(1+TOMATO_DIM)^I3534+J3534*CARROT_HOURS*WEEKS*(1+CARROT_DIM)^J3534+K3534*MESCLUN_HOURS*WEEKS*(1+MESCLUN_DIM)^K3534</x:f>
        <x:v>1852.6739826164246</x:v>
      </x:c>
      <x:c r="N3534" s="267" t="n">
        <x:f>MAX(M3534-FARMER_HOURS,0)/TEMP_HOURS_PER_WORKER</x:f>
        <x:v>0.7865791545947393</x:v>
      </x:c>
      <x:c r="O3534" s="268" t="n">
        <x:f>I3534*TOMATO_PRICE+J3534*CARROT_PRICE+K3534*MESCLUN_PRICE</x:f>
        <x:v>101858</x:v>
      </x:c>
      <x:c r="P3534" s="268" t="n">
        <x:f>I3534*TOMATO_FERTILIZER+J3534*CARROT_FERTILIZER+K3534*MESCLUN_FERTILIZER</x:f>
        <x:v>21560</x:v>
      </x:c>
      <x:c r="Q3534" s="268" t="n">
        <x:f>MIN(M3534,FARMER_HOURS)*FARMER_RATE+MAX(M3534-FARMER_HOURS,0)*TEMP_RATE</x:f>
        <x:v>44664.47886486848</x:v>
      </x:c>
      <x:c r="R3534" s="268" t="n">
        <x:f>O3534-P3534-Q3534-FIXED_COST</x:f>
        <x:v>15633.521135131523</x:v>
      </x:c>
      <x:c r="S3534" s="139" t="str">
        <x:f>IF(AND(L3534&lt;=TOTAL_BED_CAP,N3534&lt;=TEMP_WORKER_CAP),"YES","NO")</x:f>
        <x:v>YES</x:v>
      </x:c>
      <x:c r="T3534" s="139" t="n">
        <x:f>IF(S3534="YES",R3534,-1E+99)</x:f>
        <x:v>15633.521135131523</x:v>
      </x:c>
    </x:row>
    <x:row r="3535">
      <x:c r="A3535" s="139"/>
      <x:c r="B3535" s="139"/>
      <x:c r="C3535" s="139"/>
      <x:c r="D3535" s="139"/>
      <x:c r="E3535" s="139"/>
      <x:c r="F3535" s="139"/>
      <x:c r="G3535" s="139"/>
      <x:c r="H3535" s="139"/>
      <x:c r="I3535" s="266" t="n">
        <x:f>INT((ROW()-ROW($I$46))/((CARROT_CAP+1)*(MESCLUN_CAP+1)))</x:f>
        <x:v>5</x:v>
      </x:c>
      <x:c r="J3535" s="266" t="n">
        <x:f>MOD(INT((ROW()-ROW($I$46))/(MESCLUN_CAP+1)),CARROT_CAP+1)</x:f>
        <x:v>7</x:v>
      </x:c>
      <x:c r="K3535" s="266" t="n">
        <x:f>MOD(ROW()-ROW($I$46),MESCLUN_CAP+1)</x:f>
        <x:v>17</x:v>
      </x:c>
      <x:c r="L3535" s="266" t="n">
        <x:f>SUM(I3535:K3535)</x:f>
        <x:v>29</x:v>
      </x:c>
      <x:c r="M3535" s="267" t="n">
        <x:f>I3535*TOMATO_HOURS*WEEKS*(1+TOMATO_DIM)^I3535+J3535*CARROT_HOURS*WEEKS*(1+CARROT_DIM)^J3535+K3535*MESCLUN_HOURS*WEEKS*(1+MESCLUN_DIM)^K3535</x:f>
        <x:v>1919.2342060629649</x:v>
      </x:c>
      <x:c r="N3535" s="267" t="n">
        <x:f>MAX(M3535-FARMER_HOURS,0)/TEMP_HOURS_PER_WORKER</x:f>
        <x:v>0.8328015319881701</x:v>
      </x:c>
      <x:c r="O3535" s="268" t="n">
        <x:f>I3535*TOMATO_PRICE+J3535*CARROT_PRICE+K3535*MESCLUN_PRICE</x:f>
        <x:v>104558</x:v>
      </x:c>
      <x:c r="P3535" s="268" t="n">
        <x:f>I3535*TOMATO_FERTILIZER+J3535*CARROT_FERTILIZER+K3535*MESCLUN_FERTILIZER</x:f>
        <x:v>22440</x:v>
      </x:c>
      <x:c r="Q3535" s="268" t="n">
        <x:f>MIN(M3535,FARMER_HOURS)*FARMER_RATE+MAX(M3535-FARMER_HOURS,0)*TEMP_RATE</x:f>
        <x:v>45820.03829970425</x:v>
      </x:c>
      <x:c r="R3535" s="268" t="n">
        <x:f>O3535-P3535-Q3535-FIXED_COST</x:f>
        <x:v>16297.961700295753</x:v>
      </x:c>
      <x:c r="S3535" s="139" t="str">
        <x:f>IF(AND(L3535&lt;=TOTAL_BED_CAP,N3535&lt;=TEMP_WORKER_CAP),"YES","NO")</x:f>
        <x:v>YES</x:v>
      </x:c>
      <x:c r="T3535" s="139" t="n">
        <x:f>IF(S3535="YES",R3535,-1E+99)</x:f>
        <x:v>16297.961700295753</x:v>
      </x:c>
    </x:row>
    <x:row r="3536">
      <x:c r="A3536" s="139"/>
      <x:c r="B3536" s="139"/>
      <x:c r="C3536" s="139"/>
      <x:c r="D3536" s="139"/>
      <x:c r="E3536" s="139"/>
      <x:c r="F3536" s="139"/>
      <x:c r="G3536" s="139"/>
      <x:c r="H3536" s="139"/>
      <x:c r="I3536" s="266" t="n">
        <x:f>INT((ROW()-ROW($I$46))/((CARROT_CAP+1)*(MESCLUN_CAP+1)))</x:f>
        <x:v>5</x:v>
      </x:c>
      <x:c r="J3536" s="266" t="n">
        <x:f>MOD(INT((ROW()-ROW($I$46))/(MESCLUN_CAP+1)),CARROT_CAP+1)</x:f>
        <x:v>7</x:v>
      </x:c>
      <x:c r="K3536" s="266" t="n">
        <x:f>MOD(ROW()-ROW($I$46),MESCLUN_CAP+1)</x:f>
        <x:v>18</x:v>
      </x:c>
      <x:c r="L3536" s="266" t="n">
        <x:f>SUM(I3536:K3536)</x:f>
        <x:v>30</x:v>
      </x:c>
      <x:c r="M3536" s="267" t="n">
        <x:f>I3536*TOMATO_HOURS*WEEKS*(1+TOMATO_DIM)^I3536+J3536*CARROT_HOURS*WEEKS*(1+CARROT_DIM)^J3536+K3536*MESCLUN_HOURS*WEEKS*(1+MESCLUN_DIM)^K3536</x:f>
        <x:v>1987.3211975215522</x:v>
      </x:c>
      <x:c r="N3536" s="267" t="n">
        <x:f>MAX(M3536-FARMER_HOURS,0)/TEMP_HOURS_PER_WORKER</x:f>
        <x:v>0.8800841649455223</x:v>
      </x:c>
      <x:c r="O3536" s="268" t="n">
        <x:f>I3536*TOMATO_PRICE+J3536*CARROT_PRICE+K3536*MESCLUN_PRICE</x:f>
        <x:v>107258</x:v>
      </x:c>
      <x:c r="P3536" s="268" t="n">
        <x:f>I3536*TOMATO_FERTILIZER+J3536*CARROT_FERTILIZER+K3536*MESCLUN_FERTILIZER</x:f>
        <x:v>23320</x:v>
      </x:c>
      <x:c r="Q3536" s="268" t="n">
        <x:f>MIN(M3536,FARMER_HOURS)*FARMER_RATE+MAX(M3536-FARMER_HOURS,0)*TEMP_RATE</x:f>
        <x:v>47002.104123638055</x:v>
      </x:c>
      <x:c r="R3536" s="268" t="n">
        <x:f>O3536-P3536-Q3536-FIXED_COST</x:f>
        <x:v>16935.895876361945</x:v>
      </x:c>
      <x:c r="S3536" s="139" t="str">
        <x:f>IF(AND(L3536&lt;=TOTAL_BED_CAP,N3536&lt;=TEMP_WORKER_CAP),"YES","NO")</x:f>
        <x:v>YES</x:v>
      </x:c>
      <x:c r="T3536" s="139" t="n">
        <x:f>IF(S3536="YES",R3536,-1E+99)</x:f>
        <x:v>16935.895876361945</x:v>
      </x:c>
    </x:row>
    <x:row r="3537">
      <x:c r="A3537" s="139"/>
      <x:c r="B3537" s="139"/>
      <x:c r="C3537" s="139"/>
      <x:c r="D3537" s="139"/>
      <x:c r="E3537" s="139"/>
      <x:c r="F3537" s="139"/>
      <x:c r="G3537" s="139"/>
      <x:c r="H3537" s="139"/>
      <x:c r="I3537" s="266" t="n">
        <x:f>INT((ROW()-ROW($I$46))/((CARROT_CAP+1)*(MESCLUN_CAP+1)))</x:f>
        <x:v>5</x:v>
      </x:c>
      <x:c r="J3537" s="266" t="n">
        <x:f>MOD(INT((ROW()-ROW($I$46))/(MESCLUN_CAP+1)),CARROT_CAP+1)</x:f>
        <x:v>7</x:v>
      </x:c>
      <x:c r="K3537" s="266" t="n">
        <x:f>MOD(ROW()-ROW($I$46),MESCLUN_CAP+1)</x:f>
        <x:v>19</x:v>
      </x:c>
      <x:c r="L3537" s="266" t="n">
        <x:f>SUM(I3537:K3537)</x:f>
        <x:v>31</x:v>
      </x:c>
      <x:c r="M3537" s="267" t="n">
        <x:f>I3537*TOMATO_HOURS*WEEKS*(1+TOMATO_DIM)^I3537+J3537*CARROT_HOURS*WEEKS*(1+CARROT_DIM)^J3537+K3537*MESCLUN_HOURS*WEEKS*(1+MESCLUN_DIM)^K3537</x:f>
        <x:v>2056.9627261575743</x:v>
      </x:c>
      <x:c r="N3537" s="267" t="n">
        <x:f>MAX(M3537-FARMER_HOURS,0)/TEMP_HOURS_PER_WORKER</x:f>
        <x:v>0.9284463376094265</x:v>
      </x:c>
      <x:c r="O3537" s="268" t="n">
        <x:f>I3537*TOMATO_PRICE+J3537*CARROT_PRICE+K3537*MESCLUN_PRICE</x:f>
        <x:v>109958</x:v>
      </x:c>
      <x:c r="P3537" s="268" t="n">
        <x:f>I3537*TOMATO_FERTILIZER+J3537*CARROT_FERTILIZER+K3537*MESCLUN_FERTILIZER</x:f>
        <x:v>24200</x:v>
      </x:c>
      <x:c r="Q3537" s="268" t="n">
        <x:f>MIN(M3537,FARMER_HOURS)*FARMER_RATE+MAX(M3537-FARMER_HOURS,0)*TEMP_RATE</x:f>
        <x:v>48211.15844023567</x:v>
      </x:c>
      <x:c r="R3537" s="268" t="n">
        <x:f>O3537-P3537-Q3537-FIXED_COST</x:f>
        <x:v>17546.841559764332</x:v>
      </x:c>
      <x:c r="S3537" s="139" t="str">
        <x:f>IF(AND(L3537&lt;=TOTAL_BED_CAP,N3537&lt;=TEMP_WORKER_CAP),"YES","NO")</x:f>
        <x:v>YES</x:v>
      </x:c>
      <x:c r="T3537" s="139" t="n">
        <x:f>IF(S3537="YES",R3537,-1E+99)</x:f>
        <x:v>17546.841559764332</x:v>
      </x:c>
    </x:row>
    <x:row r="3538">
      <x:c r="A3538" s="139"/>
      <x:c r="B3538" s="139"/>
      <x:c r="C3538" s="139"/>
      <x:c r="D3538" s="139"/>
      <x:c r="E3538" s="139"/>
      <x:c r="F3538" s="139"/>
      <x:c r="G3538" s="139"/>
      <x:c r="H3538" s="139"/>
      <x:c r="I3538" s="266" t="n">
        <x:f>INT((ROW()-ROW($I$46))/((CARROT_CAP+1)*(MESCLUN_CAP+1)))</x:f>
        <x:v>5</x:v>
      </x:c>
      <x:c r="J3538" s="266" t="n">
        <x:f>MOD(INT((ROW()-ROW($I$46))/(MESCLUN_CAP+1)),CARROT_CAP+1)</x:f>
        <x:v>7</x:v>
      </x:c>
      <x:c r="K3538" s="266" t="n">
        <x:f>MOD(ROW()-ROW($I$46),MESCLUN_CAP+1)</x:f>
        <x:v>20</x:v>
      </x:c>
      <x:c r="L3538" s="266" t="n">
        <x:f>SUM(I3538:K3538)</x:f>
        <x:v>32</x:v>
      </x:c>
      <x:c r="M3538" s="267" t="n">
        <x:f>I3538*TOMATO_HOURS*WEEKS*(1+TOMATO_DIM)^I3538+J3538*CARROT_HOURS*WEEKS*(1+CARROT_DIM)^J3538+K3538*MESCLUN_HOURS*WEEKS*(1+MESCLUN_DIM)^K3538</x:f>
        <x:v>2128.187016808051</x:v>
      </x:c>
      <x:c r="N3538" s="267" t="n">
        <x:f>MAX(M3538-FARMER_HOURS,0)/TEMP_HOURS_PER_WORKER</x:f>
        <x:v>0.9779076505611465</x:v>
      </x:c>
      <x:c r="O3538" s="268" t="n">
        <x:f>I3538*TOMATO_PRICE+J3538*CARROT_PRICE+K3538*MESCLUN_PRICE</x:f>
        <x:v>112658</x:v>
      </x:c>
      <x:c r="P3538" s="268" t="n">
        <x:f>I3538*TOMATO_FERTILIZER+J3538*CARROT_FERTILIZER+K3538*MESCLUN_FERTILIZER</x:f>
        <x:v>25080</x:v>
      </x:c>
      <x:c r="Q3538" s="268" t="n">
        <x:f>MIN(M3538,FARMER_HOURS)*FARMER_RATE+MAX(M3538-FARMER_HOURS,0)*TEMP_RATE</x:f>
        <x:v>49447.69126402866</x:v>
      </x:c>
      <x:c r="R3538" s="268" t="n">
        <x:f>O3538-P3538-Q3538-FIXED_COST</x:f>
        <x:v>18130.30873597134</x:v>
      </x:c>
      <x:c r="S3538" s="139" t="str">
        <x:f>IF(AND(L3538&lt;=TOTAL_BED_CAP,N3538&lt;=TEMP_WORKER_CAP),"YES","NO")</x:f>
        <x:v>YES</x:v>
      </x:c>
      <x:c r="T3538" s="139" t="n">
        <x:f>IF(S3538="YES",R3538,-1E+99)</x:f>
        <x:v>18130.30873597134</x:v>
      </x:c>
    </x:row>
    <x:row r="3539">
      <x:c r="A3539" s="139"/>
      <x:c r="B3539" s="139"/>
      <x:c r="C3539" s="139"/>
      <x:c r="D3539" s="139"/>
      <x:c r="E3539" s="139"/>
      <x:c r="F3539" s="139"/>
      <x:c r="G3539" s="139"/>
      <x:c r="H3539" s="139"/>
      <x:c r="I3539" s="266" t="n">
        <x:f>INT((ROW()-ROW($I$46))/((CARROT_CAP+1)*(MESCLUN_CAP+1)))</x:f>
        <x:v>5</x:v>
      </x:c>
      <x:c r="J3539" s="266" t="n">
        <x:f>MOD(INT((ROW()-ROW($I$46))/(MESCLUN_CAP+1)),CARROT_CAP+1)</x:f>
        <x:v>7</x:v>
      </x:c>
      <x:c r="K3539" s="266" t="n">
        <x:f>MOD(ROW()-ROW($I$46),MESCLUN_CAP+1)</x:f>
        <x:v>21</x:v>
      </x:c>
      <x:c r="L3539" s="266" t="n">
        <x:f>SUM(I3539:K3539)</x:f>
        <x:v>33</x:v>
      </x:c>
      <x:c r="M3539" s="267" t="n">
        <x:f>I3539*TOMATO_HOURS*WEEKS*(1+TOMATO_DIM)^I3539+J3539*CARROT_HOURS*WEEKS*(1+CARROT_DIM)^J3539+K3539*MESCLUN_HOURS*WEEKS*(1+MESCLUN_DIM)^K3539</x:f>
        <x:v>2201.022757034495</x:v>
      </x:c>
      <x:c r="N3539" s="267" t="n">
        <x:f>MAX(M3539-FARMER_HOURS,0)/TEMP_HOURS_PER_WORKER</x:f>
        <x:v>1.0284880257183993</x:v>
      </x:c>
      <x:c r="O3539" s="268" t="n">
        <x:f>I3539*TOMATO_PRICE+J3539*CARROT_PRICE+K3539*MESCLUN_PRICE</x:f>
        <x:v>115358</x:v>
      </x:c>
      <x:c r="P3539" s="268" t="n">
        <x:f>I3539*TOMATO_FERTILIZER+J3539*CARROT_FERTILIZER+K3539*MESCLUN_FERTILIZER</x:f>
        <x:v>25960</x:v>
      </x:c>
      <x:c r="Q3539" s="268" t="n">
        <x:f>MIN(M3539,FARMER_HOURS)*FARMER_RATE+MAX(M3539-FARMER_HOURS,0)*TEMP_RATE</x:f>
        <x:v>50712.200642959986</x:v>
      </x:c>
      <x:c r="R3539" s="268" t="n">
        <x:f>O3539-P3539-Q3539-FIXED_COST</x:f>
        <x:v>18685.799357040014</x:v>
      </x:c>
      <x:c r="S3539" s="139" t="str">
        <x:f>IF(AND(L3539&lt;=TOTAL_BED_CAP,N3539&lt;=TEMP_WORKER_CAP),"YES","NO")</x:f>
        <x:v>YES</x:v>
      </x:c>
      <x:c r="T3539" s="139" t="n">
        <x:f>IF(S3539="YES",R3539,-1E+99)</x:f>
        <x:v>18685.799357040014</x:v>
      </x:c>
    </x:row>
    <x:row r="3540">
      <x:c r="A3540" s="139"/>
      <x:c r="B3540" s="139"/>
      <x:c r="C3540" s="139"/>
      <x:c r="D3540" s="139"/>
      <x:c r="E3540" s="139"/>
      <x:c r="F3540" s="139"/>
      <x:c r="G3540" s="139"/>
      <x:c r="H3540" s="139"/>
      <x:c r="I3540" s="266" t="n">
        <x:f>INT((ROW()-ROW($I$46))/((CARROT_CAP+1)*(MESCLUN_CAP+1)))</x:f>
        <x:v>5</x:v>
      </x:c>
      <x:c r="J3540" s="266" t="n">
        <x:f>MOD(INT((ROW()-ROW($I$46))/(MESCLUN_CAP+1)),CARROT_CAP+1)</x:f>
        <x:v>7</x:v>
      </x:c>
      <x:c r="K3540" s="266" t="n">
        <x:f>MOD(ROW()-ROW($I$46),MESCLUN_CAP+1)</x:f>
        <x:v>22</x:v>
      </x:c>
      <x:c r="L3540" s="266" t="n">
        <x:f>SUM(I3540:K3540)</x:f>
        <x:v>34</x:v>
      </x:c>
      <x:c r="M3540" s="267" t="n">
        <x:f>I3540*TOMATO_HOURS*WEEKS*(1+TOMATO_DIM)^I3540+J3540*CARROT_HOURS*WEEKS*(1+CARROT_DIM)^J3540+K3540*MESCLUN_HOURS*WEEKS*(1+MESCLUN_DIM)^K3540</x:f>
        <x:v>2275.4991042808906</x:v>
      </x:c>
      <x:c r="N3540" s="267" t="n">
        <x:f>MAX(M3540-FARMER_HOURS,0)/TEMP_HOURS_PER_WORKER</x:f>
        <x:v>1.080207711306174</x:v>
      </x:c>
      <x:c r="O3540" s="268" t="n">
        <x:f>I3540*TOMATO_PRICE+J3540*CARROT_PRICE+K3540*MESCLUN_PRICE</x:f>
        <x:v>118058</x:v>
      </x:c>
      <x:c r="P3540" s="268" t="n">
        <x:f>I3540*TOMATO_FERTILIZER+J3540*CARROT_FERTILIZER+K3540*MESCLUN_FERTILIZER</x:f>
        <x:v>26840</x:v>
      </x:c>
      <x:c r="Q3540" s="268" t="n">
        <x:f>MIN(M3540,FARMER_HOURS)*FARMER_RATE+MAX(M3540-FARMER_HOURS,0)*TEMP_RATE</x:f>
        <x:v>52005.192782654354</x:v>
      </x:c>
      <x:c r="R3540" s="268" t="n">
        <x:f>O3540-P3540-Q3540-FIXED_COST</x:f>
        <x:v>19212.807217345646</x:v>
      </x:c>
      <x:c r="S3540" s="139" t="str">
        <x:f>IF(AND(L3540&lt;=TOTAL_BED_CAP,N3540&lt;=TEMP_WORKER_CAP),"YES","NO")</x:f>
        <x:v>YES</x:v>
      </x:c>
      <x:c r="T3540" s="139" t="n">
        <x:f>IF(S3540="YES",R3540,-1E+99)</x:f>
        <x:v>19212.807217345646</x:v>
      </x:c>
    </x:row>
    <x:row r="3541">
      <x:c r="A3541" s="139"/>
      <x:c r="B3541" s="139"/>
      <x:c r="C3541" s="139"/>
      <x:c r="D3541" s="139"/>
      <x:c r="E3541" s="139"/>
      <x:c r="F3541" s="139"/>
      <x:c r="G3541" s="139"/>
      <x:c r="H3541" s="139"/>
      <x:c r="I3541" s="266" t="n">
        <x:f>INT((ROW()-ROW($I$46))/((CARROT_CAP+1)*(MESCLUN_CAP+1)))</x:f>
        <x:v>5</x:v>
      </x:c>
      <x:c r="J3541" s="266" t="n">
        <x:f>MOD(INT((ROW()-ROW($I$46))/(MESCLUN_CAP+1)),CARROT_CAP+1)</x:f>
        <x:v>7</x:v>
      </x:c>
      <x:c r="K3541" s="266" t="n">
        <x:f>MOD(ROW()-ROW($I$46),MESCLUN_CAP+1)</x:f>
        <x:v>23</x:v>
      </x:c>
      <x:c r="L3541" s="266" t="n">
        <x:f>SUM(I3541:K3541)</x:f>
        <x:v>35</x:v>
      </x:c>
      <x:c r="M3541" s="267" t="n">
        <x:f>I3541*TOMATO_HOURS*WEEKS*(1+TOMATO_DIM)^I3541+J3541*CARROT_HOURS*WEEKS*(1+CARROT_DIM)^J3541+K3541*MESCLUN_HOURS*WEEKS*(1+MESCLUN_DIM)^K3541</x:f>
        <x:v>2351.6456931383273</x:v>
      </x:c>
      <x:c r="N3541" s="267" t="n">
        <x:f>MAX(M3541-FARMER_HOURS,0)/TEMP_HOURS_PER_WORKER</x:f>
        <x:v>1.1330872869016162</x:v>
      </x:c>
      <x:c r="O3541" s="268" t="n">
        <x:f>I3541*TOMATO_PRICE+J3541*CARROT_PRICE+K3541*MESCLUN_PRICE</x:f>
        <x:v>120758</x:v>
      </x:c>
      <x:c r="P3541" s="268" t="n">
        <x:f>I3541*TOMATO_FERTILIZER+J3541*CARROT_FERTILIZER+K3541*MESCLUN_FERTILIZER</x:f>
        <x:v>27720</x:v>
      </x:c>
      <x:c r="Q3541" s="268" t="n">
        <x:f>MIN(M3541,FARMER_HOURS)*FARMER_RATE+MAX(M3541-FARMER_HOURS,0)*TEMP_RATE</x:f>
        <x:v>53327.1821725404</x:v>
      </x:c>
      <x:c r="R3541" s="268" t="n">
        <x:f>O3541-P3541-Q3541-FIXED_COST</x:f>
        <x:v>19710.8178274596</x:v>
      </x:c>
      <x:c r="S3541" s="139" t="str">
        <x:f>IF(AND(L3541&lt;=TOTAL_BED_CAP,N3541&lt;=TEMP_WORKER_CAP),"YES","NO")</x:f>
        <x:v>YES</x:v>
      </x:c>
      <x:c r="T3541" s="139" t="n">
        <x:f>IF(S3541="YES",R3541,-1E+99)</x:f>
        <x:v>19710.8178274596</x:v>
      </x:c>
    </x:row>
    <x:row r="3542">
      <x:c r="A3542" s="139"/>
      <x:c r="B3542" s="139"/>
      <x:c r="C3542" s="139"/>
      <x:c r="D3542" s="139"/>
      <x:c r="E3542" s="139"/>
      <x:c r="F3542" s="139"/>
      <x:c r="G3542" s="139"/>
      <x:c r="H3542" s="139"/>
      <x:c r="I3542" s="266" t="n">
        <x:f>INT((ROW()-ROW($I$46))/((CARROT_CAP+1)*(MESCLUN_CAP+1)))</x:f>
        <x:v>5</x:v>
      </x:c>
      <x:c r="J3542" s="266" t="n">
        <x:f>MOD(INT((ROW()-ROW($I$46))/(MESCLUN_CAP+1)),CARROT_CAP+1)</x:f>
        <x:v>7</x:v>
      </x:c>
      <x:c r="K3542" s="266" t="n">
        <x:f>MOD(ROW()-ROW($I$46),MESCLUN_CAP+1)</x:f>
        <x:v>24</x:v>
      </x:c>
      <x:c r="L3542" s="266" t="n">
        <x:f>SUM(I3542:K3542)</x:f>
        <x:v>36</x:v>
      </x:c>
      <x:c r="M3542" s="267" t="n">
        <x:f>I3542*TOMATO_HOURS*WEEKS*(1+TOMATO_DIM)^I3542+J3542*CARROT_HOURS*WEEKS*(1+CARROT_DIM)^J3542+K3542*MESCLUN_HOURS*WEEKS*(1+MESCLUN_DIM)^K3542</x:f>
        <x:v>2429.492642717823</x:v>
      </x:c>
      <x:c r="N3542" s="267" t="n">
        <x:f>MAX(M3542-FARMER_HOURS,0)/TEMP_HOURS_PER_WORKER</x:f>
        <x:v>1.1871476685540436</x:v>
      </x:c>
      <x:c r="O3542" s="268" t="n">
        <x:f>I3542*TOMATO_PRICE+J3542*CARROT_PRICE+K3542*MESCLUN_PRICE</x:f>
        <x:v>123458</x:v>
      </x:c>
      <x:c r="P3542" s="268" t="n">
        <x:f>I3542*TOMATO_FERTILIZER+J3542*CARROT_FERTILIZER+K3542*MESCLUN_FERTILIZER</x:f>
        <x:v>28600</x:v>
      </x:c>
      <x:c r="Q3542" s="268" t="n">
        <x:f>MIN(M3542,FARMER_HOURS)*FARMER_RATE+MAX(M3542-FARMER_HOURS,0)*TEMP_RATE</x:f>
        <x:v>54678.69171385109</x:v>
      </x:c>
      <x:c r="R3542" s="268" t="n">
        <x:f>O3542-P3542-Q3542-FIXED_COST</x:f>
        <x:v>20179.30828614891</x:v>
      </x:c>
      <x:c r="S3542" s="139" t="str">
        <x:f>IF(AND(L3542&lt;=TOTAL_BED_CAP,N3542&lt;=TEMP_WORKER_CAP),"YES","NO")</x:f>
        <x:v>YES</x:v>
      </x:c>
      <x:c r="T3542" s="139" t="n">
        <x:f>IF(S3542="YES",R3542,-1E+99)</x:f>
        <x:v>20179.30828614891</x:v>
      </x:c>
    </x:row>
    <x:row r="3543">
      <x:c r="A3543" s="139"/>
      <x:c r="B3543" s="139"/>
      <x:c r="C3543" s="139"/>
      <x:c r="D3543" s="139"/>
      <x:c r="E3543" s="139"/>
      <x:c r="F3543" s="139"/>
      <x:c r="G3543" s="139"/>
      <x:c r="H3543" s="139"/>
      <x:c r="I3543" s="266" t="n">
        <x:f>INT((ROW()-ROW($I$46))/((CARROT_CAP+1)*(MESCLUN_CAP+1)))</x:f>
        <x:v>5</x:v>
      </x:c>
      <x:c r="J3543" s="266" t="n">
        <x:f>MOD(INT((ROW()-ROW($I$46))/(MESCLUN_CAP+1)),CARROT_CAP+1)</x:f>
        <x:v>7</x:v>
      </x:c>
      <x:c r="K3543" s="266" t="n">
        <x:f>MOD(ROW()-ROW($I$46),MESCLUN_CAP+1)</x:f>
        <x:v>25</x:v>
      </x:c>
      <x:c r="L3543" s="266" t="n">
        <x:f>SUM(I3543:K3543)</x:f>
        <x:v>37</x:v>
      </x:c>
      <x:c r="M3543" s="267" t="n">
        <x:f>I3543*TOMATO_HOURS*WEEKS*(1+TOMATO_DIM)^I3543+J3543*CARROT_HOURS*WEEKS*(1+CARROT_DIM)^J3543+K3543*MESCLUN_HOURS*WEEKS*(1+MESCLUN_DIM)^K3543</x:f>
        <x:v>2509.0705641329205</x:v>
      </x:c>
      <x:c r="N3543" s="267" t="n">
        <x:f>MAX(M3543-FARMER_HOURS,0)/TEMP_HOURS_PER_WORKER</x:f>
        <x:v>1.2424101139811947</x:v>
      </x:c>
      <x:c r="O3543" s="268" t="n">
        <x:f>I3543*TOMATO_PRICE+J3543*CARROT_PRICE+K3543*MESCLUN_PRICE</x:f>
        <x:v>126158</x:v>
      </x:c>
      <x:c r="P3543" s="268" t="n">
        <x:f>I3543*TOMATO_FERTILIZER+J3543*CARROT_FERTILIZER+K3543*MESCLUN_FERTILIZER</x:f>
        <x:v>29480</x:v>
      </x:c>
      <x:c r="Q3543" s="268" t="n">
        <x:f>MIN(M3543,FARMER_HOURS)*FARMER_RATE+MAX(M3543-FARMER_HOURS,0)*TEMP_RATE</x:f>
        <x:v>56060.25284952987</x:v>
      </x:c>
      <x:c r="R3543" s="268" t="n">
        <x:f>O3543-P3543-Q3543-FIXED_COST</x:f>
        <x:v>20617.74715047013</x:v>
      </x:c>
      <x:c r="S3543" s="139" t="str">
        <x:f>IF(AND(L3543&lt;=TOTAL_BED_CAP,N3543&lt;=TEMP_WORKER_CAP),"YES","NO")</x:f>
        <x:v>YES</x:v>
      </x:c>
      <x:c r="T3543" s="139" t="n">
        <x:f>IF(S3543="YES",R3543,-1E+99)</x:f>
        <x:v>20617.74715047013</x:v>
      </x:c>
    </x:row>
    <x:row r="3544">
      <x:c r="A3544" s="139"/>
      <x:c r="B3544" s="139"/>
      <x:c r="C3544" s="139"/>
      <x:c r="D3544" s="139"/>
      <x:c r="E3544" s="139"/>
      <x:c r="F3544" s="139"/>
      <x:c r="G3544" s="139"/>
      <x:c r="H3544" s="139"/>
      <x:c r="I3544" s="266" t="n">
        <x:f>INT((ROW()-ROW($I$46))/((CARROT_CAP+1)*(MESCLUN_CAP+1)))</x:f>
        <x:v>5</x:v>
      </x:c>
      <x:c r="J3544" s="266" t="n">
        <x:f>MOD(INT((ROW()-ROW($I$46))/(MESCLUN_CAP+1)),CARROT_CAP+1)</x:f>
        <x:v>7</x:v>
      </x:c>
      <x:c r="K3544" s="266" t="n">
        <x:f>MOD(ROW()-ROW($I$46),MESCLUN_CAP+1)</x:f>
        <x:v>26</x:v>
      </x:c>
      <x:c r="L3544" s="266" t="n">
        <x:f>SUM(I3544:K3544)</x:f>
        <x:v>38</x:v>
      </x:c>
      <x:c r="M3544" s="267" t="n">
        <x:f>I3544*TOMATO_HOURS*WEEKS*(1+TOMATO_DIM)^I3544+J3544*CARROT_HOURS*WEEKS*(1+CARROT_DIM)^J3544+K3544*MESCLUN_HOURS*WEEKS*(1+MESCLUN_DIM)^K3544</x:f>
        <x:v>2590.4105680936377</x:v>
      </x:c>
      <x:c r="N3544" s="267" t="n">
        <x:f>MAX(M3544-FARMER_HOURS,0)/TEMP_HOURS_PER_WORKER</x:f>
        <x:v>1.298896227842804</x:v>
      </x:c>
      <x:c r="O3544" s="268" t="n">
        <x:f>I3544*TOMATO_PRICE+J3544*CARROT_PRICE+K3544*MESCLUN_PRICE</x:f>
        <x:v>128858</x:v>
      </x:c>
      <x:c r="P3544" s="268" t="n">
        <x:f>I3544*TOMATO_FERTILIZER+J3544*CARROT_FERTILIZER+K3544*MESCLUN_FERTILIZER</x:f>
        <x:v>30360</x:v>
      </x:c>
      <x:c r="Q3544" s="268" t="n">
        <x:f>MIN(M3544,FARMER_HOURS)*FARMER_RATE+MAX(M3544-FARMER_HOURS,0)*TEMP_RATE</x:f>
        <x:v>57472.4056960701</x:v>
      </x:c>
      <x:c r="R3544" s="268" t="n">
        <x:f>O3544-P3544-Q3544-FIXED_COST</x:f>
        <x:v>21025.5943039299</x:v>
      </x:c>
      <x:c r="S3544" s="139" t="str">
        <x:f>IF(AND(L3544&lt;=TOTAL_BED_CAP,N3544&lt;=TEMP_WORKER_CAP),"YES","NO")</x:f>
        <x:v>YES</x:v>
      </x:c>
      <x:c r="T3544" s="139" t="n">
        <x:f>IF(S3544="YES",R3544,-1E+99)</x:f>
        <x:v>21025.5943039299</x:v>
      </x:c>
    </x:row>
    <x:row r="3545">
      <x:c r="A3545" s="139"/>
      <x:c r="B3545" s="139"/>
      <x:c r="C3545" s="139"/>
      <x:c r="D3545" s="139"/>
      <x:c r="E3545" s="139"/>
      <x:c r="F3545" s="139"/>
      <x:c r="G3545" s="139"/>
      <x:c r="H3545" s="139"/>
      <x:c r="I3545" s="266" t="n">
        <x:f>INT((ROW()-ROW($I$46))/((CARROT_CAP+1)*(MESCLUN_CAP+1)))</x:f>
        <x:v>5</x:v>
      </x:c>
      <x:c r="J3545" s="266" t="n">
        <x:f>MOD(INT((ROW()-ROW($I$46))/(MESCLUN_CAP+1)),CARROT_CAP+1)</x:f>
        <x:v>7</x:v>
      </x:c>
      <x:c r="K3545" s="266" t="n">
        <x:f>MOD(ROW()-ROW($I$46),MESCLUN_CAP+1)</x:f>
        <x:v>27</x:v>
      </x:c>
      <x:c r="L3545" s="266" t="n">
        <x:f>SUM(I3545:K3545)</x:f>
        <x:v>39</x:v>
      </x:c>
      <x:c r="M3545" s="267" t="n">
        <x:f>I3545*TOMATO_HOURS*WEEKS*(1+TOMATO_DIM)^I3545+J3545*CARROT_HOURS*WEEKS*(1+CARROT_DIM)^J3545+K3545*MESCLUN_HOURS*WEEKS*(1+MESCLUN_DIM)^K3545</x:f>
        <x:v>2673.544272613395</x:v>
      </x:c>
      <x:c r="N3545" s="267" t="n">
        <x:f>MAX(M3545-FARMER_HOURS,0)/TEMP_HOURS_PER_WORKER</x:f>
        <x:v>1.3566279670926356</x:v>
      </x:c>
      <x:c r="O3545" s="268" t="n">
        <x:f>I3545*TOMATO_PRICE+J3545*CARROT_PRICE+K3545*MESCLUN_PRICE</x:f>
        <x:v>131558</x:v>
      </x:c>
      <x:c r="P3545" s="268" t="n">
        <x:f>I3545*TOMATO_FERTILIZER+J3545*CARROT_FERTILIZER+K3545*MESCLUN_FERTILIZER</x:f>
        <x:v>31240</x:v>
      </x:c>
      <x:c r="Q3545" s="268" t="n">
        <x:f>MIN(M3545,FARMER_HOURS)*FARMER_RATE+MAX(M3545-FARMER_HOURS,0)*TEMP_RATE</x:f>
        <x:v>58915.69917731589</x:v>
      </x:c>
      <x:c r="R3545" s="268" t="n">
        <x:f>O3545-P3545-Q3545-FIXED_COST</x:f>
        <x:v>21402.300822684112</x:v>
      </x:c>
      <x:c r="S3545" s="139" t="str">
        <x:f>IF(AND(L3545&lt;=TOTAL_BED_CAP,N3545&lt;=TEMP_WORKER_CAP),"YES","NO")</x:f>
        <x:v>YES</x:v>
      </x:c>
      <x:c r="T3545" s="139" t="n">
        <x:f>IF(S3545="YES",R3545,-1E+99)</x:f>
        <x:v>21402.300822684112</x:v>
      </x:c>
    </x:row>
    <x:row r="3546">
      <x:c r="A3546" s="139"/>
      <x:c r="B3546" s="139"/>
      <x:c r="C3546" s="139"/>
      <x:c r="D3546" s="139"/>
      <x:c r="E3546" s="139"/>
      <x:c r="F3546" s="139"/>
      <x:c r="G3546" s="139"/>
      <x:c r="H3546" s="139"/>
      <x:c r="I3546" s="266" t="n">
        <x:f>INT((ROW()-ROW($I$46))/((CARROT_CAP+1)*(MESCLUN_CAP+1)))</x:f>
        <x:v>5</x:v>
      </x:c>
      <x:c r="J3546" s="266" t="n">
        <x:f>MOD(INT((ROW()-ROW($I$46))/(MESCLUN_CAP+1)),CARROT_CAP+1)</x:f>
        <x:v>7</x:v>
      </x:c>
      <x:c r="K3546" s="266" t="n">
        <x:f>MOD(ROW()-ROW($I$46),MESCLUN_CAP+1)</x:f>
        <x:v>28</x:v>
      </x:c>
      <x:c r="L3546" s="266" t="n">
        <x:f>SUM(I3546:K3546)</x:f>
        <x:v>40</x:v>
      </x:c>
      <x:c r="M3546" s="267" t="n">
        <x:f>I3546*TOMATO_HOURS*WEEKS*(1+TOMATO_DIM)^I3546+J3546*CARROT_HOURS*WEEKS*(1+CARROT_DIM)^J3546+K3546*MESCLUN_HOURS*WEEKS*(1+MESCLUN_DIM)^K3546</x:f>
        <x:v>2758.503810830548</x:v>
      </x:c>
      <x:c r="N3546" s="267" t="n">
        <x:f>MAX(M3546-FARMER_HOURS,0)/TEMP_HOURS_PER_WORKER</x:f>
        <x:v>1.4156276464101027</x:v>
      </x:c>
      <x:c r="O3546" s="268" t="n">
        <x:f>I3546*TOMATO_PRICE+J3546*CARROT_PRICE+K3546*MESCLUN_PRICE</x:f>
        <x:v>134258</x:v>
      </x:c>
      <x:c r="P3546" s="268" t="n">
        <x:f>I3546*TOMATO_FERTILIZER+J3546*CARROT_FERTILIZER+K3546*MESCLUN_FERTILIZER</x:f>
        <x:v>32120</x:v>
      </x:c>
      <x:c r="Q3546" s="268" t="n">
        <x:f>MIN(M3546,FARMER_HOURS)*FARMER_RATE+MAX(M3546-FARMER_HOURS,0)*TEMP_RATE</x:f>
        <x:v>60390.691160252565</x:v>
      </x:c>
      <x:c r="R3546" s="268" t="n">
        <x:f>O3546-P3546-Q3546-FIXED_COST</x:f>
        <x:v>21747.308839747435</x:v>
      </x:c>
      <x:c r="S3546" s="139" t="str">
        <x:f>IF(AND(L3546&lt;=TOTAL_BED_CAP,N3546&lt;=TEMP_WORKER_CAP),"YES","NO")</x:f>
        <x:v>YES</x:v>
      </x:c>
      <x:c r="T3546" s="139" t="n">
        <x:f>IF(S3546="YES",R3546,-1E+99)</x:f>
        <x:v>21747.308839747435</x:v>
      </x:c>
    </x:row>
    <x:row r="3547">
      <x:c r="A3547" s="139"/>
      <x:c r="B3547" s="139"/>
      <x:c r="C3547" s="139"/>
      <x:c r="D3547" s="139"/>
      <x:c r="E3547" s="139"/>
      <x:c r="F3547" s="139"/>
      <x:c r="G3547" s="139"/>
      <x:c r="H3547" s="139"/>
      <x:c r="I3547" s="266" t="n">
        <x:f>INT((ROW()-ROW($I$46))/((CARROT_CAP+1)*(MESCLUN_CAP+1)))</x:f>
        <x:v>5</x:v>
      </x:c>
      <x:c r="J3547" s="266" t="n">
        <x:f>MOD(INT((ROW()-ROW($I$46))/(MESCLUN_CAP+1)),CARROT_CAP+1)</x:f>
        <x:v>7</x:v>
      </x:c>
      <x:c r="K3547" s="266" t="n">
        <x:f>MOD(ROW()-ROW($I$46),MESCLUN_CAP+1)</x:f>
        <x:v>29</x:v>
      </x:c>
      <x:c r="L3547" s="266" t="n">
        <x:f>SUM(I3547:K3547)</x:f>
        <x:v>41</x:v>
      </x:c>
      <x:c r="M3547" s="267" t="n">
        <x:f>I3547*TOMATO_HOURS*WEEKS*(1+TOMATO_DIM)^I3547+J3547*CARROT_HOURS*WEEKS*(1+CARROT_DIM)^J3547+K3547*MESCLUN_HOURS*WEEKS*(1+MESCLUN_DIM)^K3547</x:f>
        <x:v>2845.3218389462018</x:v>
      </x:c>
      <x:c r="N3547" s="267" t="n">
        <x:f>MAX(M3547-FARMER_HOURS,0)/TEMP_HOURS_PER_WORKER</x:f>
        <x:v>1.4759179437126402</x:v>
      </x:c>
      <x:c r="O3547" s="268" t="n">
        <x:f>I3547*TOMATO_PRICE+J3547*CARROT_PRICE+K3547*MESCLUN_PRICE</x:f>
        <x:v>136958</x:v>
      </x:c>
      <x:c r="P3547" s="268" t="n">
        <x:f>I3547*TOMATO_FERTILIZER+J3547*CARROT_FERTILIZER+K3547*MESCLUN_FERTILIZER</x:f>
        <x:v>33000</x:v>
      </x:c>
      <x:c r="Q3547" s="268" t="n">
        <x:f>MIN(M3547,FARMER_HOURS)*FARMER_RATE+MAX(M3547-FARMER_HOURS,0)*TEMP_RATE</x:f>
        <x:v>61897.948592816</x:v>
      </x:c>
      <x:c r="R3547" s="268" t="n">
        <x:f>O3547-P3547-Q3547-FIXED_COST</x:f>
        <x:v>22060.051407184</x:v>
      </x:c>
      <x:c r="S3547" s="139" t="str">
        <x:f>IF(AND(L3547&lt;=TOTAL_BED_CAP,N3547&lt;=TEMP_WORKER_CAP),"YES","NO")</x:f>
        <x:v>YES</x:v>
      </x:c>
      <x:c r="T3547" s="139" t="n">
        <x:f>IF(S3547="YES",R3547,-1E+99)</x:f>
        <x:v>22060.051407184</x:v>
      </x:c>
    </x:row>
    <x:row r="3548">
      <x:c r="A3548" s="139"/>
      <x:c r="B3548" s="139"/>
      <x:c r="C3548" s="139"/>
      <x:c r="D3548" s="139"/>
      <x:c r="E3548" s="139"/>
      <x:c r="F3548" s="139"/>
      <x:c r="G3548" s="139"/>
      <x:c r="H3548" s="139"/>
      <x:c r="I3548" s="266" t="n">
        <x:f>INT((ROW()-ROW($I$46))/((CARROT_CAP+1)*(MESCLUN_CAP+1)))</x:f>
        <x:v>5</x:v>
      </x:c>
      <x:c r="J3548" s="266" t="n">
        <x:f>MOD(INT((ROW()-ROW($I$46))/(MESCLUN_CAP+1)),CARROT_CAP+1)</x:f>
        <x:v>7</x:v>
      </x:c>
      <x:c r="K3548" s="266" t="n">
        <x:f>MOD(ROW()-ROW($I$46),MESCLUN_CAP+1)</x:f>
        <x:v>30</x:v>
      </x:c>
      <x:c r="L3548" s="266" t="n">
        <x:f>SUM(I3548:K3548)</x:f>
        <x:v>42</x:v>
      </x:c>
      <x:c r="M3548" s="267" t="n">
        <x:f>I3548*TOMATO_HOURS*WEEKS*(1+TOMATO_DIM)^I3548+J3548*CARROT_HOURS*WEEKS*(1+CARROT_DIM)^J3548+K3548*MESCLUN_HOURS*WEEKS*(1+MESCLUN_DIM)^K3548</x:f>
        <x:v>2934.0315442799715</x:v>
      </x:c>
      <x:c r="N3548" s="267" t="n">
        <x:f>MAX(M3548-FARMER_HOURS,0)/TEMP_HOURS_PER_WORKER</x:f>
        <x:v>1.5375219057499803</x:v>
      </x:c>
      <x:c r="O3548" s="268" t="n">
        <x:f>I3548*TOMATO_PRICE+J3548*CARROT_PRICE+K3548*MESCLUN_PRICE</x:f>
        <x:v>139658</x:v>
      </x:c>
      <x:c r="P3548" s="268" t="n">
        <x:f>I3548*TOMATO_FERTILIZER+J3548*CARROT_FERTILIZER+K3548*MESCLUN_FERTILIZER</x:f>
        <x:v>33880</x:v>
      </x:c>
      <x:c r="Q3548" s="268" t="n">
        <x:f>MIN(M3548,FARMER_HOURS)*FARMER_RATE+MAX(M3548-FARMER_HOURS,0)*TEMP_RATE</x:f>
        <x:v>63438.0476437495</x:v>
      </x:c>
      <x:c r="R3548" s="268" t="n">
        <x:f>O3548-P3548-Q3548-FIXED_COST</x:f>
        <x:v>22339.9523562505</x:v>
      </x:c>
      <x:c r="S3548" s="139" t="str">
        <x:f>IF(AND(L3548&lt;=TOTAL_BED_CAP,N3548&lt;=TEMP_WORKER_CAP),"YES","NO")</x:f>
        <x:v>YES</x:v>
      </x:c>
      <x:c r="T3548" s="139" t="n">
        <x:f>IF(S3548="YES",R3548,-1E+99)</x:f>
        <x:v>22339.9523562505</x:v>
      </x:c>
    </x:row>
    <x:row r="3549">
      <x:c r="A3549" s="139"/>
      <x:c r="B3549" s="139"/>
      <x:c r="C3549" s="139"/>
      <x:c r="D3549" s="139"/>
      <x:c r="E3549" s="139"/>
      <x:c r="F3549" s="139"/>
      <x:c r="G3549" s="139"/>
      <x:c r="H3549" s="139"/>
      <x:c r="I3549" s="266" t="n">
        <x:f>INT((ROW()-ROW($I$46))/((CARROT_CAP+1)*(MESCLUN_CAP+1)))</x:f>
        <x:v>5</x:v>
      </x:c>
      <x:c r="J3549" s="266" t="n">
        <x:f>MOD(INT((ROW()-ROW($I$46))/(MESCLUN_CAP+1)),CARROT_CAP+1)</x:f>
        <x:v>8</x:v>
      </x:c>
      <x:c r="K3549" s="266" t="n">
        <x:f>MOD(ROW()-ROW($I$46),MESCLUN_CAP+1)</x:f>
        <x:v>0</x:v>
      </x:c>
      <x:c r="L3549" s="266" t="n">
        <x:f>SUM(I3549:K3549)</x:f>
        <x:v>13</x:v>
      </x:c>
      <x:c r="M3549" s="267" t="n">
        <x:f>I3549*TOMATO_HOURS*WEEKS*(1+TOMATO_DIM)^I3549+J3549*CARROT_HOURS*WEEKS*(1+CARROT_DIM)^J3549+K3549*MESCLUN_HOURS*WEEKS*(1+MESCLUN_DIM)^K3549</x:f>
        <x:v>1017.1461954023804</x:v>
      </x:c>
      <x:c r="N3549" s="267" t="n">
        <x:f>MAX(M3549-FARMER_HOURS,0)/TEMP_HOURS_PER_WORKER</x:f>
        <x:v>0.20635152458498637</x:v>
      </x:c>
      <x:c r="O3549" s="268" t="n">
        <x:f>I3549*TOMATO_PRICE+J3549*CARROT_PRICE+K3549*MESCLUN_PRICE</x:f>
        <x:v>60752</x:v>
      </x:c>
      <x:c r="P3549" s="268" t="n">
        <x:f>I3549*TOMATO_FERTILIZER+J3549*CARROT_FERTILIZER+K3549*MESCLUN_FERTILIZER</x:f>
        <x:v>7920</x:v>
      </x:c>
      <x:c r="Q3549" s="268" t="n">
        <x:f>MIN(M3549,FARMER_HOURS)*FARMER_RATE+MAX(M3549-FARMER_HOURS,0)*TEMP_RATE</x:f>
        <x:v>30158.78811462466</x:v>
      </x:c>
      <x:c r="R3549" s="268" t="n">
        <x:f>O3549-P3549-Q3549-FIXED_COST</x:f>
        <x:v>2673.211885375342</x:v>
      </x:c>
      <x:c r="S3549" s="139" t="str">
        <x:f>IF(AND(L3549&lt;=TOTAL_BED_CAP,N3549&lt;=TEMP_WORKER_CAP),"YES","NO")</x:f>
        <x:v>YES</x:v>
      </x:c>
      <x:c r="T3549" s="139" t="n">
        <x:f>IF(S3549="YES",R3549,-1E+99)</x:f>
        <x:v>2673.211885375342</x:v>
      </x:c>
    </x:row>
    <x:row r="3550">
      <x:c r="A3550" s="139"/>
      <x:c r="B3550" s="139"/>
      <x:c r="C3550" s="139"/>
      <x:c r="D3550" s="139"/>
      <x:c r="E3550" s="139"/>
      <x:c r="F3550" s="139"/>
      <x:c r="G3550" s="139"/>
      <x:c r="H3550" s="139"/>
      <x:c r="I3550" s="266" t="n">
        <x:f>INT((ROW()-ROW($I$46))/((CARROT_CAP+1)*(MESCLUN_CAP+1)))</x:f>
        <x:v>5</x:v>
      </x:c>
      <x:c r="J3550" s="266" t="n">
        <x:f>MOD(INT((ROW()-ROW($I$46))/(MESCLUN_CAP+1)),CARROT_CAP+1)</x:f>
        <x:v>8</x:v>
      </x:c>
      <x:c r="K3550" s="266" t="n">
        <x:f>MOD(ROW()-ROW($I$46),MESCLUN_CAP+1)</x:f>
        <x:v>1</x:v>
      </x:c>
      <x:c r="L3550" s="266" t="n">
        <x:f>SUM(I3550:K3550)</x:f>
        <x:v>14</x:v>
      </x:c>
      <x:c r="M3550" s="267" t="n">
        <x:f>I3550*TOMATO_HOURS*WEEKS*(1+TOMATO_DIM)^I3550+J3550*CARROT_HOURS*WEEKS*(1+CARROT_DIM)^J3550+K3550*MESCLUN_HOURS*WEEKS*(1+MESCLUN_DIM)^K3550</x:f>
        <x:v>1062.7086954023803</x:v>
      </x:c>
      <x:c r="N3550" s="267" t="n">
        <x:f>MAX(M3550-FARMER_HOURS,0)/TEMP_HOURS_PER_WORKER</x:f>
        <x:v>0.2379921495849863</x:v>
      </x:c>
      <x:c r="O3550" s="268" t="n">
        <x:f>I3550*TOMATO_PRICE+J3550*CARROT_PRICE+K3550*MESCLUN_PRICE</x:f>
        <x:v>63452</x:v>
      </x:c>
      <x:c r="P3550" s="268" t="n">
        <x:f>I3550*TOMATO_FERTILIZER+J3550*CARROT_FERTILIZER+K3550*MESCLUN_FERTILIZER</x:f>
        <x:v>8800</x:v>
      </x:c>
      <x:c r="Q3550" s="268" t="n">
        <x:f>MIN(M3550,FARMER_HOURS)*FARMER_RATE+MAX(M3550-FARMER_HOURS,0)*TEMP_RATE</x:f>
        <x:v>30949.80373962466</x:v>
      </x:c>
      <x:c r="R3550" s="268" t="n">
        <x:f>O3550-P3550-Q3550-FIXED_COST</x:f>
        <x:v>3702.196260375342</x:v>
      </x:c>
      <x:c r="S3550" s="139" t="str">
        <x:f>IF(AND(L3550&lt;=TOTAL_BED_CAP,N3550&lt;=TEMP_WORKER_CAP),"YES","NO")</x:f>
        <x:v>YES</x:v>
      </x:c>
      <x:c r="T3550" s="139" t="n">
        <x:f>IF(S3550="YES",R3550,-1E+99)</x:f>
        <x:v>3702.196260375342</x:v>
      </x:c>
    </x:row>
    <x:row r="3551">
      <x:c r="A3551" s="139"/>
      <x:c r="B3551" s="139"/>
      <x:c r="C3551" s="139"/>
      <x:c r="D3551" s="139"/>
      <x:c r="E3551" s="139"/>
      <x:c r="F3551" s="139"/>
      <x:c r="G3551" s="139"/>
      <x:c r="H3551" s="139"/>
      <x:c r="I3551" s="266" t="n">
        <x:f>INT((ROW()-ROW($I$46))/((CARROT_CAP+1)*(MESCLUN_CAP+1)))</x:f>
        <x:v>5</x:v>
      </x:c>
      <x:c r="J3551" s="266" t="n">
        <x:f>MOD(INT((ROW()-ROW($I$46))/(MESCLUN_CAP+1)),CARROT_CAP+1)</x:f>
        <x:v>8</x:v>
      </x:c>
      <x:c r="K3551" s="266" t="n">
        <x:f>MOD(ROW()-ROW($I$46),MESCLUN_CAP+1)</x:f>
        <x:v>2</x:v>
      </x:c>
      <x:c r="L3551" s="266" t="n">
        <x:f>SUM(I3551:K3551)</x:f>
        <x:v>15</x:v>
      </x:c>
      <x:c r="M3551" s="267" t="n">
        <x:f>I3551*TOMATO_HOURS*WEEKS*(1+TOMATO_DIM)^I3551+J3551*CARROT_HOURS*WEEKS*(1+CARROT_DIM)^J3551+K3551*MESCLUN_HOURS*WEEKS*(1+MESCLUN_DIM)^K3551</x:f>
        <x:v>1109.4102579023804</x:v>
      </x:c>
      <x:c r="N3551" s="267" t="n">
        <x:f>MAX(M3551-FARMER_HOURS,0)/TEMP_HOURS_PER_WORKER</x:f>
        <x:v>0.2704237902099864</x:v>
      </x:c>
      <x:c r="O3551" s="268" t="n">
        <x:f>I3551*TOMATO_PRICE+J3551*CARROT_PRICE+K3551*MESCLUN_PRICE</x:f>
        <x:v>66152</x:v>
      </x:c>
      <x:c r="P3551" s="268" t="n">
        <x:f>I3551*TOMATO_FERTILIZER+J3551*CARROT_FERTILIZER+K3551*MESCLUN_FERTILIZER</x:f>
        <x:v>9680</x:v>
      </x:c>
      <x:c r="Q3551" s="268" t="n">
        <x:f>MIN(M3551,FARMER_HOURS)*FARMER_RATE+MAX(M3551-FARMER_HOURS,0)*TEMP_RATE</x:f>
        <x:v>31760.59475524966</x:v>
      </x:c>
      <x:c r="R3551" s="268" t="n">
        <x:f>O3551-P3551-Q3551-FIXED_COST</x:f>
        <x:v>4711.405244750342</x:v>
      </x:c>
      <x:c r="S3551" s="139" t="str">
        <x:f>IF(AND(L3551&lt;=TOTAL_BED_CAP,N3551&lt;=TEMP_WORKER_CAP),"YES","NO")</x:f>
        <x:v>YES</x:v>
      </x:c>
      <x:c r="T3551" s="139" t="n">
        <x:f>IF(S3551="YES",R3551,-1E+99)</x:f>
        <x:v>4711.405244750342</x:v>
      </x:c>
    </x:row>
    <x:row r="3552">
      <x:c r="A3552" s="139"/>
      <x:c r="B3552" s="139"/>
      <x:c r="C3552" s="139"/>
      <x:c r="D3552" s="139"/>
      <x:c r="E3552" s="139"/>
      <x:c r="F3552" s="139"/>
      <x:c r="G3552" s="139"/>
      <x:c r="H3552" s="139"/>
      <x:c r="I3552" s="266" t="n">
        <x:f>INT((ROW()-ROW($I$46))/((CARROT_CAP+1)*(MESCLUN_CAP+1)))</x:f>
        <x:v>5</x:v>
      </x:c>
      <x:c r="J3552" s="266" t="n">
        <x:f>MOD(INT((ROW()-ROW($I$46))/(MESCLUN_CAP+1)),CARROT_CAP+1)</x:f>
        <x:v>8</x:v>
      </x:c>
      <x:c r="K3552" s="266" t="n">
        <x:f>MOD(ROW()-ROW($I$46),MESCLUN_CAP+1)</x:f>
        <x:v>3</x:v>
      </x:c>
      <x:c r="L3552" s="266" t="n">
        <x:f>SUM(I3552:K3552)</x:f>
        <x:v>16</x:v>
      </x:c>
      <x:c r="M3552" s="267" t="n">
        <x:f>I3552*TOMATO_HOURS*WEEKS*(1+TOMATO_DIM)^I3552+J3552*CARROT_HOURS*WEEKS*(1+CARROT_DIM)^J3552+K3552*MESCLUN_HOURS*WEEKS*(1+MESCLUN_DIM)^K3552</x:f>
        <x:v>1157.2722403242553</x:v>
      </x:c>
      <x:c r="N3552" s="267" t="n">
        <x:f>MAX(M3552-FARMER_HOURS,0)/TEMP_HOURS_PER_WORKER</x:f>
        <x:v>0.3036612780029551</x:v>
      </x:c>
      <x:c r="O3552" s="268" t="n">
        <x:f>I3552*TOMATO_PRICE+J3552*CARROT_PRICE+K3552*MESCLUN_PRICE</x:f>
        <x:v>68852</x:v>
      </x:c>
      <x:c r="P3552" s="268" t="n">
        <x:f>I3552*TOMATO_FERTILIZER+J3552*CARROT_FERTILIZER+K3552*MESCLUN_FERTILIZER</x:f>
        <x:v>10560</x:v>
      </x:c>
      <x:c r="Q3552" s="268" t="n">
        <x:f>MIN(M3552,FARMER_HOURS)*FARMER_RATE+MAX(M3552-FARMER_HOURS,0)*TEMP_RATE</x:f>
        <x:v>32591.531950073877</x:v>
      </x:c>
      <x:c r="R3552" s="268" t="n">
        <x:f>O3552-P3552-Q3552-FIXED_COST</x:f>
        <x:v>5700.468049926123</x:v>
      </x:c>
      <x:c r="S3552" s="139" t="str">
        <x:f>IF(AND(L3552&lt;=TOTAL_BED_CAP,N3552&lt;=TEMP_WORKER_CAP),"YES","NO")</x:f>
        <x:v>YES</x:v>
      </x:c>
      <x:c r="T3552" s="139" t="n">
        <x:f>IF(S3552="YES",R3552,-1E+99)</x:f>
        <x:v>5700.468049926123</x:v>
      </x:c>
    </x:row>
    <x:row r="3553">
      <x:c r="A3553" s="139"/>
      <x:c r="B3553" s="139"/>
      <x:c r="C3553" s="139"/>
      <x:c r="D3553" s="139"/>
      <x:c r="E3553" s="139"/>
      <x:c r="F3553" s="139"/>
      <x:c r="G3553" s="139"/>
      <x:c r="H3553" s="139"/>
      <x:c r="I3553" s="266" t="n">
        <x:f>INT((ROW()-ROW($I$46))/((CARROT_CAP+1)*(MESCLUN_CAP+1)))</x:f>
        <x:v>5</x:v>
      </x:c>
      <x:c r="J3553" s="266" t="n">
        <x:f>MOD(INT((ROW()-ROW($I$46))/(MESCLUN_CAP+1)),CARROT_CAP+1)</x:f>
        <x:v>8</x:v>
      </x:c>
      <x:c r="K3553" s="266" t="n">
        <x:f>MOD(ROW()-ROW($I$46),MESCLUN_CAP+1)</x:f>
        <x:v>4</x:v>
      </x:c>
      <x:c r="L3553" s="266" t="n">
        <x:f>SUM(I3553:K3553)</x:f>
        <x:v>17</x:v>
      </x:c>
      <x:c r="M3553" s="267" t="n">
        <x:f>I3553*TOMATO_HOURS*WEEKS*(1+TOMATO_DIM)^I3553+J3553*CARROT_HOURS*WEEKS*(1+CARROT_DIM)^J3553+K3553*MESCLUN_HOURS*WEEKS*(1+MESCLUN_DIM)^K3553</x:f>
        <x:v>1206.3163560469116</x:v>
      </x:c>
      <x:c r="N3553" s="267" t="n">
        <x:f>MAX(M3553-FARMER_HOURS,0)/TEMP_HOURS_PER_WORKER</x:f>
        <x:v>0.33771969169924415</x:v>
      </x:c>
      <x:c r="O3553" s="268" t="n">
        <x:f>I3553*TOMATO_PRICE+J3553*CARROT_PRICE+K3553*MESCLUN_PRICE</x:f>
        <x:v>71552</x:v>
      </x:c>
      <x:c r="P3553" s="268" t="n">
        <x:f>I3553*TOMATO_FERTILIZER+J3553*CARROT_FERTILIZER+K3553*MESCLUN_FERTILIZER</x:f>
        <x:v>11440</x:v>
      </x:c>
      <x:c r="Q3553" s="268" t="n">
        <x:f>MIN(M3553,FARMER_HOURS)*FARMER_RATE+MAX(M3553-FARMER_HOURS,0)*TEMP_RATE</x:f>
        <x:v>33442.9922924811</x:v>
      </x:c>
      <x:c r="R3553" s="268" t="n">
        <x:f>O3553-P3553-Q3553-FIXED_COST</x:f>
        <x:v>6669.0077075188965</x:v>
      </x:c>
      <x:c r="S3553" s="139" t="str">
        <x:f>IF(AND(L3553&lt;=TOTAL_BED_CAP,N3553&lt;=TEMP_WORKER_CAP),"YES","NO")</x:f>
        <x:v>YES</x:v>
      </x:c>
      <x:c r="T3553" s="139" t="n">
        <x:f>IF(S3553="YES",R3553,-1E+99)</x:f>
        <x:v>6669.0077075188965</x:v>
      </x:c>
    </x:row>
    <x:row r="3554">
      <x:c r="A3554" s="139"/>
      <x:c r="B3554" s="139"/>
      <x:c r="C3554" s="139"/>
      <x:c r="D3554" s="139"/>
      <x:c r="E3554" s="139"/>
      <x:c r="F3554" s="139"/>
      <x:c r="G3554" s="139"/>
      <x:c r="H3554" s="139"/>
      <x:c r="I3554" s="266" t="n">
        <x:f>INT((ROW()-ROW($I$46))/((CARROT_CAP+1)*(MESCLUN_CAP+1)))</x:f>
        <x:v>5</x:v>
      </x:c>
      <x:c r="J3554" s="266" t="n">
        <x:f>MOD(INT((ROW()-ROW($I$46))/(MESCLUN_CAP+1)),CARROT_CAP+1)</x:f>
        <x:v>8</x:v>
      </x:c>
      <x:c r="K3554" s="266" t="n">
        <x:f>MOD(ROW()-ROW($I$46),MESCLUN_CAP+1)</x:f>
        <x:v>5</x:v>
      </x:c>
      <x:c r="L3554" s="266" t="n">
        <x:f>SUM(I3554:K3554)</x:f>
        <x:v>18</x:v>
      </x:c>
      <x:c r="M3554" s="267" t="n">
        <x:f>I3554*TOMATO_HOURS*WEEKS*(1+TOMATO_DIM)^I3554+J3554*CARROT_HOURS*WEEKS*(1+CARROT_DIM)^J3554+K3554*MESCLUN_HOURS*WEEKS*(1+MESCLUN_DIM)^K3554</x:f>
        <x:v>1256.5646799681151</x:v>
      </x:c>
      <x:c r="N3554" s="267" t="n">
        <x:f>MAX(M3554-FARMER_HOURS,0)/TEMP_HOURS_PER_WORKER</x:f>
        <x:v>0.37261436108896884</x:v>
      </x:c>
      <x:c r="O3554" s="268" t="n">
        <x:f>I3554*TOMATO_PRICE+J3554*CARROT_PRICE+K3554*MESCLUN_PRICE</x:f>
        <x:v>74252</x:v>
      </x:c>
      <x:c r="P3554" s="268" t="n">
        <x:f>I3554*TOMATO_FERTILIZER+J3554*CARROT_FERTILIZER+K3554*MESCLUN_FERTILIZER</x:f>
        <x:v>12320</x:v>
      </x:c>
      <x:c r="Q3554" s="268" t="n">
        <x:f>MIN(M3554,FARMER_HOURS)*FARMER_RATE+MAX(M3554-FARMER_HOURS,0)*TEMP_RATE</x:f>
        <x:v>34315.35902722422</x:v>
      </x:c>
      <x:c r="R3554" s="268" t="n">
        <x:f>O3554-P3554-Q3554-FIXED_COST</x:f>
        <x:v>7616.640972775778</x:v>
      </x:c>
      <x:c r="S3554" s="139" t="str">
        <x:f>IF(AND(L3554&lt;=TOTAL_BED_CAP,N3554&lt;=TEMP_WORKER_CAP),"YES","NO")</x:f>
        <x:v>YES</x:v>
      </x:c>
      <x:c r="T3554" s="139" t="n">
        <x:f>IF(S3554="YES",R3554,-1E+99)</x:f>
        <x:v>7616.640972775778</x:v>
      </x:c>
    </x:row>
    <x:row r="3555">
      <x:c r="A3555" s="139"/>
      <x:c r="B3555" s="139"/>
      <x:c r="C3555" s="139"/>
      <x:c r="D3555" s="139"/>
      <x:c r="E3555" s="139"/>
      <x:c r="F3555" s="139"/>
      <x:c r="G3555" s="139"/>
      <x:c r="H3555" s="139"/>
      <x:c r="I3555" s="266" t="n">
        <x:f>INT((ROW()-ROW($I$46))/((CARROT_CAP+1)*(MESCLUN_CAP+1)))</x:f>
        <x:v>5</x:v>
      </x:c>
      <x:c r="J3555" s="266" t="n">
        <x:f>MOD(INT((ROW()-ROW($I$46))/(MESCLUN_CAP+1)),CARROT_CAP+1)</x:f>
        <x:v>8</x:v>
      </x:c>
      <x:c r="K3555" s="266" t="n">
        <x:f>MOD(ROW()-ROW($I$46),MESCLUN_CAP+1)</x:f>
        <x:v>6</x:v>
      </x:c>
      <x:c r="L3555" s="266" t="n">
        <x:f>SUM(I3555:K3555)</x:f>
        <x:v>19</x:v>
      </x:c>
      <x:c r="M3555" s="267" t="n">
        <x:f>I3555*TOMATO_HOURS*WEEKS*(1+TOMATO_DIM)^I3555+J3555*CARROT_HOURS*WEEKS*(1+CARROT_DIM)^J3555+K3555*MESCLUN_HOURS*WEEKS*(1+MESCLUN_DIM)^K3555</x:f>
        <x:v>1308.039654149748</x:v>
      </x:c>
      <x:c r="N3555" s="267" t="n">
        <x:f>MAX(M3555-FARMER_HOURS,0)/TEMP_HOURS_PER_WORKER</x:f>
        <x:v>0.408360870937325</x:v>
      </x:c>
      <x:c r="O3555" s="268" t="n">
        <x:f>I3555*TOMATO_PRICE+J3555*CARROT_PRICE+K3555*MESCLUN_PRICE</x:f>
        <x:v>76952</x:v>
      </x:c>
      <x:c r="P3555" s="268" t="n">
        <x:f>I3555*TOMATO_FERTILIZER+J3555*CARROT_FERTILIZER+K3555*MESCLUN_FERTILIZER</x:f>
        <x:v>13200</x:v>
      </x:c>
      <x:c r="Q3555" s="268" t="n">
        <x:f>MIN(M3555,FARMER_HOURS)*FARMER_RATE+MAX(M3555-FARMER_HOURS,0)*TEMP_RATE</x:f>
        <x:v>35209.02177343312</x:v>
      </x:c>
      <x:c r="R3555" s="268" t="n">
        <x:f>O3555-P3555-Q3555-FIXED_COST</x:f>
        <x:v>8542.978226566876</x:v>
      </x:c>
      <x:c r="S3555" s="139" t="str">
        <x:f>IF(AND(L3555&lt;=TOTAL_BED_CAP,N3555&lt;=TEMP_WORKER_CAP),"YES","NO")</x:f>
        <x:v>YES</x:v>
      </x:c>
      <x:c r="T3555" s="139" t="n">
        <x:f>IF(S3555="YES",R3555,-1E+99)</x:f>
        <x:v>8542.978226566876</x:v>
      </x:c>
    </x:row>
    <x:row r="3556">
      <x:c r="A3556" s="139"/>
      <x:c r="B3556" s="139"/>
      <x:c r="C3556" s="139"/>
      <x:c r="D3556" s="139"/>
      <x:c r="E3556" s="139"/>
      <x:c r="F3556" s="139"/>
      <x:c r="G3556" s="139"/>
      <x:c r="H3556" s="139"/>
      <x:c r="I3556" s="266" t="n">
        <x:f>INT((ROW()-ROW($I$46))/((CARROT_CAP+1)*(MESCLUN_CAP+1)))</x:f>
        <x:v>5</x:v>
      </x:c>
      <x:c r="J3556" s="266" t="n">
        <x:f>MOD(INT((ROW()-ROW($I$46))/(MESCLUN_CAP+1)),CARROT_CAP+1)</x:f>
        <x:v>8</x:v>
      </x:c>
      <x:c r="K3556" s="266" t="n">
        <x:f>MOD(ROW()-ROW($I$46),MESCLUN_CAP+1)</x:f>
        <x:v>7</x:v>
      </x:c>
      <x:c r="L3556" s="266" t="n">
        <x:f>SUM(I3556:K3556)</x:f>
        <x:v>20</x:v>
      </x:c>
      <x:c r="M3556" s="267" t="n">
        <x:f>I3556*TOMATO_HOURS*WEEKS*(1+TOMATO_DIM)^I3556+J3556*CARROT_HOURS*WEEKS*(1+CARROT_DIM)^J3556+K3556*MESCLUN_HOURS*WEEKS*(1+MESCLUN_DIM)^K3556</x:f>
        <x:v>1360.7640935477086</x:v>
      </x:c>
      <x:c r="N3556" s="267" t="n">
        <x:f>MAX(M3556-FARMER_HOURS,0)/TEMP_HOURS_PER_WORKER</x:f>
        <x:v>0.44497506496368655</x:v>
      </x:c>
      <x:c r="O3556" s="268" t="n">
        <x:f>I3556*TOMATO_PRICE+J3556*CARROT_PRICE+K3556*MESCLUN_PRICE</x:f>
        <x:v>79652</x:v>
      </x:c>
      <x:c r="P3556" s="268" t="n">
        <x:f>I3556*TOMATO_FERTILIZER+J3556*CARROT_FERTILIZER+K3556*MESCLUN_FERTILIZER</x:f>
        <x:v>14080</x:v>
      </x:c>
      <x:c r="Q3556" s="268" t="n">
        <x:f>MIN(M3556,FARMER_HOURS)*FARMER_RATE+MAX(M3556-FARMER_HOURS,0)*TEMP_RATE</x:f>
        <x:v>36124.37662409216</x:v>
      </x:c>
      <x:c r="R3556" s="268" t="n">
        <x:f>O3556-P3556-Q3556-FIXED_COST</x:f>
        <x:v>9447.623375907839</x:v>
      </x:c>
      <x:c r="S3556" s="139" t="str">
        <x:f>IF(AND(L3556&lt;=TOTAL_BED_CAP,N3556&lt;=TEMP_WORKER_CAP),"YES","NO")</x:f>
        <x:v>YES</x:v>
      </x:c>
      <x:c r="T3556" s="139" t="n">
        <x:f>IF(S3556="YES",R3556,-1E+99)</x:f>
        <x:v>9447.623375907839</x:v>
      </x:c>
    </x:row>
    <x:row r="3557">
      <x:c r="A3557" s="139"/>
      <x:c r="B3557" s="139"/>
      <x:c r="C3557" s="139"/>
      <x:c r="D3557" s="139"/>
      <x:c r="E3557" s="139"/>
      <x:c r="F3557" s="139"/>
      <x:c r="G3557" s="139"/>
      <x:c r="H3557" s="139"/>
      <x:c r="I3557" s="266" t="n">
        <x:f>INT((ROW()-ROW($I$46))/((CARROT_CAP+1)*(MESCLUN_CAP+1)))</x:f>
        <x:v>5</x:v>
      </x:c>
      <x:c r="J3557" s="266" t="n">
        <x:f>MOD(INT((ROW()-ROW($I$46))/(MESCLUN_CAP+1)),CARROT_CAP+1)</x:f>
        <x:v>8</x:v>
      </x:c>
      <x:c r="K3557" s="266" t="n">
        <x:f>MOD(ROW()-ROW($I$46),MESCLUN_CAP+1)</x:f>
        <x:v>8</x:v>
      </x:c>
      <x:c r="L3557" s="266" t="n">
        <x:f>SUM(I3557:K3557)</x:f>
        <x:v>21</x:v>
      </x:c>
      <x:c r="M3557" s="267" t="n">
        <x:f>I3557*TOMATO_HOURS*WEEKS*(1+TOMATO_DIM)^I3557+J3557*CARROT_HOURS*WEEKS*(1+CARROT_DIM)^J3557+K3557*MESCLUN_HOURS*WEEKS*(1+MESCLUN_DIM)^K3557</x:f>
        <x:v>1414.7611918276887</x:v>
      </x:c>
      <x:c r="N3557" s="267" t="n">
        <x:f>MAX(M3557-FARMER_HOURS,0)/TEMP_HOURS_PER_WORKER</x:f>
        <x:v>0.48247304988033934</x:v>
      </x:c>
      <x:c r="O3557" s="268" t="n">
        <x:f>I3557*TOMATO_PRICE+J3557*CARROT_PRICE+K3557*MESCLUN_PRICE</x:f>
        <x:v>82352</x:v>
      </x:c>
      <x:c r="P3557" s="268" t="n">
        <x:f>I3557*TOMATO_FERTILIZER+J3557*CARROT_FERTILIZER+K3557*MESCLUN_FERTILIZER</x:f>
        <x:v>14960</x:v>
      </x:c>
      <x:c r="Q3557" s="268" t="n">
        <x:f>MIN(M3557,FARMER_HOURS)*FARMER_RATE+MAX(M3557-FARMER_HOURS,0)*TEMP_RATE</x:f>
        <x:v>37061.82624700848</x:v>
      </x:c>
      <x:c r="R3557" s="268" t="n">
        <x:f>O3557-P3557-Q3557-FIXED_COST</x:f>
        <x:v>10330.173752991519</x:v>
      </x:c>
      <x:c r="S3557" s="139" t="str">
        <x:f>IF(AND(L3557&lt;=TOTAL_BED_CAP,N3557&lt;=TEMP_WORKER_CAP),"YES","NO")</x:f>
        <x:v>YES</x:v>
      </x:c>
      <x:c r="T3557" s="139" t="n">
        <x:f>IF(S3557="YES",R3557,-1E+99)</x:f>
        <x:v>10330.173752991519</x:v>
      </x:c>
    </x:row>
    <x:row r="3558">
      <x:c r="A3558" s="139"/>
      <x:c r="B3558" s="139"/>
      <x:c r="C3558" s="139"/>
      <x:c r="D3558" s="139"/>
      <x:c r="E3558" s="139"/>
      <x:c r="F3558" s="139"/>
      <x:c r="G3558" s="139"/>
      <x:c r="H3558" s="139"/>
      <x:c r="I3558" s="266" t="n">
        <x:f>INT((ROW()-ROW($I$46))/((CARROT_CAP+1)*(MESCLUN_CAP+1)))</x:f>
        <x:v>5</x:v>
      </x:c>
      <x:c r="J3558" s="266" t="n">
        <x:f>MOD(INT((ROW()-ROW($I$46))/(MESCLUN_CAP+1)),CARROT_CAP+1)</x:f>
        <x:v>8</x:v>
      </x:c>
      <x:c r="K3558" s="266" t="n">
        <x:f>MOD(ROW()-ROW($I$46),MESCLUN_CAP+1)</x:f>
        <x:v>9</x:v>
      </x:c>
      <x:c r="L3558" s="266" t="n">
        <x:f>SUM(I3558:K3558)</x:f>
        <x:v>22</x:v>
      </x:c>
      <x:c r="M3558" s="267" t="n">
        <x:f>I3558*TOMATO_HOURS*WEEKS*(1+TOMATO_DIM)^I3558+J3558*CARROT_HOURS*WEEKS*(1+CARROT_DIM)^J3558+K3558*MESCLUN_HOURS*WEEKS*(1+MESCLUN_DIM)^K3558</x:f>
        <x:v>1470.0545272680831</x:v>
      </x:c>
      <x:c r="N3558" s="267" t="n">
        <x:f>MAX(M3558-FARMER_HOURS,0)/TEMP_HOURS_PER_WORKER</x:f>
        <x:v>0.5208711994917243</x:v>
      </x:c>
      <x:c r="O3558" s="268" t="n">
        <x:f>I3558*TOMATO_PRICE+J3558*CARROT_PRICE+K3558*MESCLUN_PRICE</x:f>
        <x:v>85052</x:v>
      </x:c>
      <x:c r="P3558" s="268" t="n">
        <x:f>I3558*TOMATO_FERTILIZER+J3558*CARROT_FERTILIZER+K3558*MESCLUN_FERTILIZER</x:f>
        <x:v>15840</x:v>
      </x:c>
      <x:c r="Q3558" s="268" t="n">
        <x:f>MIN(M3558,FARMER_HOURS)*FARMER_RATE+MAX(M3558-FARMER_HOURS,0)*TEMP_RATE</x:f>
        <x:v>38021.77998729311</x:v>
      </x:c>
      <x:c r="R3558" s="268" t="n">
        <x:f>O3558-P3558-Q3558-FIXED_COST</x:f>
        <x:v>11190.220012706894</x:v>
      </x:c>
      <x:c r="S3558" s="139" t="str">
        <x:f>IF(AND(L3558&lt;=TOTAL_BED_CAP,N3558&lt;=TEMP_WORKER_CAP),"YES","NO")</x:f>
        <x:v>YES</x:v>
      </x:c>
      <x:c r="T3558" s="139" t="n">
        <x:f>IF(S3558="YES",R3558,-1E+99)</x:f>
        <x:v>11190.220012706894</x:v>
      </x:c>
    </x:row>
    <x:row r="3559">
      <x:c r="A3559" s="139"/>
      <x:c r="B3559" s="139"/>
      <x:c r="C3559" s="139"/>
      <x:c r="D3559" s="139"/>
      <x:c r="E3559" s="139"/>
      <x:c r="F3559" s="139"/>
      <x:c r="G3559" s="139"/>
      <x:c r="H3559" s="139"/>
      <x:c r="I3559" s="266" t="n">
        <x:f>INT((ROW()-ROW($I$46))/((CARROT_CAP+1)*(MESCLUN_CAP+1)))</x:f>
        <x:v>5</x:v>
      </x:c>
      <x:c r="J3559" s="266" t="n">
        <x:f>MOD(INT((ROW()-ROW($I$46))/(MESCLUN_CAP+1)),CARROT_CAP+1)</x:f>
        <x:v>8</x:v>
      </x:c>
      <x:c r="K3559" s="266" t="n">
        <x:f>MOD(ROW()-ROW($I$46),MESCLUN_CAP+1)</x:f>
        <x:v>10</x:v>
      </x:c>
      <x:c r="L3559" s="266" t="n">
        <x:f>SUM(I3559:K3559)</x:f>
        <x:v>23</x:v>
      </x:c>
      <x:c r="M3559" s="267" t="n">
        <x:f>I3559*TOMATO_HOURS*WEEKS*(1+TOMATO_DIM)^I3559+J3559*CARROT_HOURS*WEEKS*(1+CARROT_DIM)^J3559+K3559*MESCLUN_HOURS*WEEKS*(1+MESCLUN_DIM)^K3559</x:f>
        <x:v>1526.6680687512958</x:v>
      </x:c>
      <x:c r="N3559" s="267" t="n">
        <x:f>MAX(M3559-FARMER_HOURS,0)/TEMP_HOURS_PER_WORKER</x:f>
        <x:v>0.5601861588550665</x:v>
      </x:c>
      <x:c r="O3559" s="268" t="n">
        <x:f>I3559*TOMATO_PRICE+J3559*CARROT_PRICE+K3559*MESCLUN_PRICE</x:f>
        <x:v>87752</x:v>
      </x:c>
      <x:c r="P3559" s="268" t="n">
        <x:f>I3559*TOMATO_FERTILIZER+J3559*CARROT_FERTILIZER+K3559*MESCLUN_FERTILIZER</x:f>
        <x:v>16720</x:v>
      </x:c>
      <x:c r="Q3559" s="268" t="n">
        <x:f>MIN(M3559,FARMER_HOURS)*FARMER_RATE+MAX(M3559-FARMER_HOURS,0)*TEMP_RATE</x:f>
        <x:v>39004.65397137666</x:v>
      </x:c>
      <x:c r="R3559" s="268" t="n">
        <x:f>O3559-P3559-Q3559-FIXED_COST</x:f>
        <x:v>12027.346028623338</x:v>
      </x:c>
      <x:c r="S3559" s="139" t="str">
        <x:f>IF(AND(L3559&lt;=TOTAL_BED_CAP,N3559&lt;=TEMP_WORKER_CAP),"YES","NO")</x:f>
        <x:v>YES</x:v>
      </x:c>
      <x:c r="T3559" s="139" t="n">
        <x:f>IF(S3559="YES",R3559,-1E+99)</x:f>
        <x:v>12027.346028623338</x:v>
      </x:c>
    </x:row>
    <x:row r="3560">
      <x:c r="A3560" s="139"/>
      <x:c r="B3560" s="139"/>
      <x:c r="C3560" s="139"/>
      <x:c r="D3560" s="139"/>
      <x:c r="E3560" s="139"/>
      <x:c r="F3560" s="139"/>
      <x:c r="G3560" s="139"/>
      <x:c r="H3560" s="139"/>
      <x:c r="I3560" s="266" t="n">
        <x:f>INT((ROW()-ROW($I$46))/((CARROT_CAP+1)*(MESCLUN_CAP+1)))</x:f>
        <x:v>5</x:v>
      </x:c>
      <x:c r="J3560" s="266" t="n">
        <x:f>MOD(INT((ROW()-ROW($I$46))/(MESCLUN_CAP+1)),CARROT_CAP+1)</x:f>
        <x:v>8</x:v>
      </x:c>
      <x:c r="K3560" s="266" t="n">
        <x:f>MOD(ROW()-ROW($I$46),MESCLUN_CAP+1)</x:f>
        <x:v>11</x:v>
      </x:c>
      <x:c r="L3560" s="266" t="n">
        <x:f>SUM(I3560:K3560)</x:f>
        <x:v>24</x:v>
      </x:c>
      <x:c r="M3560" s="267" t="n">
        <x:f>I3560*TOMATO_HOURS*WEEKS*(1+TOMATO_DIM)^I3560+J3560*CARROT_HOURS*WEEKS*(1+CARROT_DIM)^J3560+K3560*MESCLUN_HOURS*WEEKS*(1+MESCLUN_DIM)^K3560</x:f>
        <x:v>1584.6261818447351</x:v>
      </x:c>
      <x:c r="N3560" s="267" t="n">
        <x:f>MAX(M3560-FARMER_HOURS,0)/TEMP_HOURS_PER_WORKER</x:f>
        <x:v>0.6004348485032883</x:v>
      </x:c>
      <x:c r="O3560" s="268" t="n">
        <x:f>I3560*TOMATO_PRICE+J3560*CARROT_PRICE+K3560*MESCLUN_PRICE</x:f>
        <x:v>90452</x:v>
      </x:c>
      <x:c r="P3560" s="268" t="n">
        <x:f>I3560*TOMATO_FERTILIZER+J3560*CARROT_FERTILIZER+K3560*MESCLUN_FERTILIZER</x:f>
        <x:v>17600</x:v>
      </x:c>
      <x:c r="Q3560" s="268" t="n">
        <x:f>MIN(M3560,FARMER_HOURS)*FARMER_RATE+MAX(M3560-FARMER_HOURS,0)*TEMP_RATE</x:f>
        <x:v>40010.871212582206</x:v>
      </x:c>
      <x:c r="R3560" s="268" t="n">
        <x:f>O3560-P3560-Q3560-FIXED_COST</x:f>
        <x:v>12841.128787417794</x:v>
      </x:c>
      <x:c r="S3560" s="139" t="str">
        <x:f>IF(AND(L3560&lt;=TOTAL_BED_CAP,N3560&lt;=TEMP_WORKER_CAP),"YES","NO")</x:f>
        <x:v>YES</x:v>
      </x:c>
      <x:c r="T3560" s="139" t="n">
        <x:f>IF(S3560="YES",R3560,-1E+99)</x:f>
        <x:v>12841.128787417794</x:v>
      </x:c>
    </x:row>
    <x:row r="3561">
      <x:c r="A3561" s="139"/>
      <x:c r="B3561" s="139"/>
      <x:c r="C3561" s="139"/>
      <x:c r="D3561" s="139"/>
      <x:c r="E3561" s="139"/>
      <x:c r="F3561" s="139"/>
      <x:c r="G3561" s="139"/>
      <x:c r="H3561" s="139"/>
      <x:c r="I3561" s="266" t="n">
        <x:f>INT((ROW()-ROW($I$46))/((CARROT_CAP+1)*(MESCLUN_CAP+1)))</x:f>
        <x:v>5</x:v>
      </x:c>
      <x:c r="J3561" s="266" t="n">
        <x:f>MOD(INT((ROW()-ROW($I$46))/(MESCLUN_CAP+1)),CARROT_CAP+1)</x:f>
        <x:v>8</x:v>
      </x:c>
      <x:c r="K3561" s="266" t="n">
        <x:f>MOD(ROW()-ROW($I$46),MESCLUN_CAP+1)</x:f>
        <x:v>12</x:v>
      </x:c>
      <x:c r="L3561" s="266" t="n">
        <x:f>SUM(I3561:K3561)</x:f>
        <x:v>25</x:v>
      </x:c>
      <x:c r="M3561" s="267" t="n">
        <x:f>I3561*TOMATO_HOURS*WEEKS*(1+TOMATO_DIM)^I3561+J3561*CARROT_HOURS*WEEKS*(1+CARROT_DIM)^J3561+K3561*MESCLUN_HOURS*WEEKS*(1+MESCLUN_DIM)^K3561</x:f>
        <x:v>1643.9536349727994</x:v>
      </x:c>
      <x:c r="N3561" s="267" t="n">
        <x:f>MAX(M3561-FARMER_HOURS,0)/TEMP_HOURS_PER_WORKER</x:f>
        <x:v>0.6416344687311106</x:v>
      </x:c>
      <x:c r="O3561" s="268" t="n">
        <x:f>I3561*TOMATO_PRICE+J3561*CARROT_PRICE+K3561*MESCLUN_PRICE</x:f>
        <x:v>93152</x:v>
      </x:c>
      <x:c r="P3561" s="268" t="n">
        <x:f>I3561*TOMATO_FERTILIZER+J3561*CARROT_FERTILIZER+K3561*MESCLUN_FERTILIZER</x:f>
        <x:v>18480</x:v>
      </x:c>
      <x:c r="Q3561" s="268" t="n">
        <x:f>MIN(M3561,FARMER_HOURS)*FARMER_RATE+MAX(M3561-FARMER_HOURS,0)*TEMP_RATE</x:f>
        <x:v>41040.86171827777</x:v>
      </x:c>
      <x:c r="R3561" s="268" t="n">
        <x:f>O3561-P3561-Q3561-FIXED_COST</x:f>
        <x:v>13631.138281722233</x:v>
      </x:c>
      <x:c r="S3561" s="139" t="str">
        <x:f>IF(AND(L3561&lt;=TOTAL_BED_CAP,N3561&lt;=TEMP_WORKER_CAP),"YES","NO")</x:f>
        <x:v>YES</x:v>
      </x:c>
      <x:c r="T3561" s="139" t="n">
        <x:f>IF(S3561="YES",R3561,-1E+99)</x:f>
        <x:v>13631.138281722233</x:v>
      </x:c>
    </x:row>
    <x:row r="3562">
      <x:c r="A3562" s="139"/>
      <x:c r="B3562" s="139"/>
      <x:c r="C3562" s="139"/>
      <x:c r="D3562" s="139"/>
      <x:c r="E3562" s="139"/>
      <x:c r="F3562" s="139"/>
      <x:c r="G3562" s="139"/>
      <x:c r="H3562" s="139"/>
      <x:c r="I3562" s="266" t="n">
        <x:f>INT((ROW()-ROW($I$46))/((CARROT_CAP+1)*(MESCLUN_CAP+1)))</x:f>
        <x:v>5</x:v>
      </x:c>
      <x:c r="J3562" s="266" t="n">
        <x:f>MOD(INT((ROW()-ROW($I$46))/(MESCLUN_CAP+1)),CARROT_CAP+1)</x:f>
        <x:v>8</x:v>
      </x:c>
      <x:c r="K3562" s="266" t="n">
        <x:f>MOD(ROW()-ROW($I$46),MESCLUN_CAP+1)</x:f>
        <x:v>13</x:v>
      </x:c>
      <x:c r="L3562" s="266" t="n">
        <x:f>SUM(I3562:K3562)</x:f>
        <x:v>26</x:v>
      </x:c>
      <x:c r="M3562" s="267" t="n">
        <x:f>I3562*TOMATO_HOURS*WEEKS*(1+TOMATO_DIM)^I3562+J3562*CARROT_HOURS*WEEKS*(1+CARROT_DIM)^J3562+K3562*MESCLUN_HOURS*WEEKS*(1+MESCLUN_DIM)^K3562</x:f>
        <x:v>1704.6756056811837</x:v>
      </x:c>
      <x:c r="N3562" s="267" t="n">
        <x:f>MAX(M3562-FARMER_HOURS,0)/TEMP_HOURS_PER_WORKER</x:f>
        <x:v>0.6838025039452664</x:v>
      </x:c>
      <x:c r="O3562" s="268" t="n">
        <x:f>I3562*TOMATO_PRICE+J3562*CARROT_PRICE+K3562*MESCLUN_PRICE</x:f>
        <x:v>95852</x:v>
      </x:c>
      <x:c r="P3562" s="268" t="n">
        <x:f>I3562*TOMATO_FERTILIZER+J3562*CARROT_FERTILIZER+K3562*MESCLUN_FERTILIZER</x:f>
        <x:v>19360</x:v>
      </x:c>
      <x:c r="Q3562" s="268" t="n">
        <x:f>MIN(M3562,FARMER_HOURS)*FARMER_RATE+MAX(M3562-FARMER_HOURS,0)*TEMP_RATE</x:f>
        <x:v>42095.06259863166</x:v>
      </x:c>
      <x:c r="R3562" s="268" t="n">
        <x:f>O3562-P3562-Q3562-FIXED_COST</x:f>
        <x:v>14396.937401368341</x:v>
      </x:c>
      <x:c r="S3562" s="139" t="str">
        <x:f>IF(AND(L3562&lt;=TOTAL_BED_CAP,N3562&lt;=TEMP_WORKER_CAP),"YES","NO")</x:f>
        <x:v>YES</x:v>
      </x:c>
      <x:c r="T3562" s="139" t="n">
        <x:f>IF(S3562="YES",R3562,-1E+99)</x:f>
        <x:v>14396.937401368341</x:v>
      </x:c>
    </x:row>
    <x:row r="3563">
      <x:c r="A3563" s="139"/>
      <x:c r="B3563" s="139"/>
      <x:c r="C3563" s="139"/>
      <x:c r="D3563" s="139"/>
      <x:c r="E3563" s="139"/>
      <x:c r="F3563" s="139"/>
      <x:c r="G3563" s="139"/>
      <x:c r="H3563" s="139"/>
      <x:c r="I3563" s="266" t="n">
        <x:f>INT((ROW()-ROW($I$46))/((CARROT_CAP+1)*(MESCLUN_CAP+1)))</x:f>
        <x:v>5</x:v>
      </x:c>
      <x:c r="J3563" s="266" t="n">
        <x:f>MOD(INT((ROW()-ROW($I$46))/(MESCLUN_CAP+1)),CARROT_CAP+1)</x:f>
        <x:v>8</x:v>
      </x:c>
      <x:c r="K3563" s="266" t="n">
        <x:f>MOD(ROW()-ROW($I$46),MESCLUN_CAP+1)</x:f>
        <x:v>14</x:v>
      </x:c>
      <x:c r="L3563" s="266" t="n">
        <x:f>SUM(I3563:K3563)</x:f>
        <x:v>27</x:v>
      </x:c>
      <x:c r="M3563" s="267" t="n">
        <x:f>I3563*TOMATO_HOURS*WEEKS*(1+TOMATO_DIM)^I3563+J3563*CARROT_HOURS*WEEKS*(1+CARROT_DIM)^J3563+K3563*MESCLUN_HOURS*WEEKS*(1+MESCLUN_DIM)^K3563</x:f>
        <x:v>1766.8176869948447</x:v>
      </x:c>
      <x:c r="N3563" s="267" t="n">
        <x:f>MAX(M3563-FARMER_HOURS,0)/TEMP_HOURS_PER_WORKER</x:f>
        <x:v>0.7269567270797533</x:v>
      </x:c>
      <x:c r="O3563" s="268" t="n">
        <x:f>I3563*TOMATO_PRICE+J3563*CARROT_PRICE+K3563*MESCLUN_PRICE</x:f>
        <x:v>98552</x:v>
      </x:c>
      <x:c r="P3563" s="268" t="n">
        <x:f>I3563*TOMATO_FERTILIZER+J3563*CARROT_FERTILIZER+K3563*MESCLUN_FERTILIZER</x:f>
        <x:v>20240</x:v>
      </x:c>
      <x:c r="Q3563" s="268" t="n">
        <x:f>MIN(M3563,FARMER_HOURS)*FARMER_RATE+MAX(M3563-FARMER_HOURS,0)*TEMP_RATE</x:f>
        <x:v>43173.91817699383</x:v>
      </x:c>
      <x:c r="R3563" s="268" t="n">
        <x:f>O3563-P3563-Q3563-FIXED_COST</x:f>
        <x:v>15138.08182300617</x:v>
      </x:c>
      <x:c r="S3563" s="139" t="str">
        <x:f>IF(AND(L3563&lt;=TOTAL_BED_CAP,N3563&lt;=TEMP_WORKER_CAP),"YES","NO")</x:f>
        <x:v>YES</x:v>
      </x:c>
      <x:c r="T3563" s="139" t="n">
        <x:f>IF(S3563="YES",R3563,-1E+99)</x:f>
        <x:v>15138.08182300617</x:v>
      </x:c>
    </x:row>
    <x:row r="3564">
      <x:c r="A3564" s="139"/>
      <x:c r="B3564" s="139"/>
      <x:c r="C3564" s="139"/>
      <x:c r="D3564" s="139"/>
      <x:c r="E3564" s="139"/>
      <x:c r="F3564" s="139"/>
      <x:c r="G3564" s="139"/>
      <x:c r="H3564" s="139"/>
      <x:c r="I3564" s="266" t="n">
        <x:f>INT((ROW()-ROW($I$46))/((CARROT_CAP+1)*(MESCLUN_CAP+1)))</x:f>
        <x:v>5</x:v>
      </x:c>
      <x:c r="J3564" s="266" t="n">
        <x:f>MOD(INT((ROW()-ROW($I$46))/(MESCLUN_CAP+1)),CARROT_CAP+1)</x:f>
        <x:v>8</x:v>
      </x:c>
      <x:c r="K3564" s="266" t="n">
        <x:f>MOD(ROW()-ROW($I$46),MESCLUN_CAP+1)</x:f>
        <x:v>15</x:v>
      </x:c>
      <x:c r="L3564" s="266" t="n">
        <x:f>SUM(I3564:K3564)</x:f>
        <x:v>28</x:v>
      </x:c>
      <x:c r="M3564" s="267" t="n">
        <x:f>I3564*TOMATO_HOURS*WEEKS*(1+TOMATO_DIM)^I3564+J3564*CARROT_HOURS*WEEKS*(1+CARROT_DIM)^J3564+K3564*MESCLUN_HOURS*WEEKS*(1+MESCLUN_DIM)^K3564</x:f>
        <x:v>1830.4058938709911</x:v>
      </x:c>
      <x:c r="N3564" s="267" t="n">
        <x:f>MAX(M3564-FARMER_HOURS,0)/TEMP_HOURS_PER_WORKER</x:f>
        <x:v>0.7711152040770771</x:v>
      </x:c>
      <x:c r="O3564" s="268" t="n">
        <x:f>I3564*TOMATO_PRICE+J3564*CARROT_PRICE+K3564*MESCLUN_PRICE</x:f>
        <x:v>101252</x:v>
      </x:c>
      <x:c r="P3564" s="268" t="n">
        <x:f>I3564*TOMATO_FERTILIZER+J3564*CARROT_FERTILIZER+K3564*MESCLUN_FERTILIZER</x:f>
        <x:v>21120</x:v>
      </x:c>
      <x:c r="Q3564" s="268" t="n">
        <x:f>MIN(M3564,FARMER_HOURS)*FARMER_RATE+MAX(M3564-FARMER_HOURS,0)*TEMP_RATE</x:f>
        <x:v>44277.88010192693</x:v>
      </x:c>
      <x:c r="R3564" s="268" t="n">
        <x:f>O3564-P3564-Q3564-FIXED_COST</x:f>
        <x:v>15854.11989807307</x:v>
      </x:c>
      <x:c r="S3564" s="139" t="str">
        <x:f>IF(AND(L3564&lt;=TOTAL_BED_CAP,N3564&lt;=TEMP_WORKER_CAP),"YES","NO")</x:f>
        <x:v>YES</x:v>
      </x:c>
      <x:c r="T3564" s="139" t="n">
        <x:f>IF(S3564="YES",R3564,-1E+99)</x:f>
        <x:v>15854.11989807307</x:v>
      </x:c>
    </x:row>
    <x:row r="3565">
      <x:c r="A3565" s="139"/>
      <x:c r="B3565" s="139"/>
      <x:c r="C3565" s="139"/>
      <x:c r="D3565" s="139"/>
      <x:c r="E3565" s="139"/>
      <x:c r="F3565" s="139"/>
      <x:c r="G3565" s="139"/>
      <x:c r="H3565" s="139"/>
      <x:c r="I3565" s="266" t="n">
        <x:f>INT((ROW()-ROW($I$46))/((CARROT_CAP+1)*(MESCLUN_CAP+1)))</x:f>
        <x:v>5</x:v>
      </x:c>
      <x:c r="J3565" s="266" t="n">
        <x:f>MOD(INT((ROW()-ROW($I$46))/(MESCLUN_CAP+1)),CARROT_CAP+1)</x:f>
        <x:v>8</x:v>
      </x:c>
      <x:c r="K3565" s="266" t="n">
        <x:f>MOD(ROW()-ROW($I$46),MESCLUN_CAP+1)</x:f>
        <x:v>16</x:v>
      </x:c>
      <x:c r="L3565" s="266" t="n">
        <x:f>SUM(I3565:K3565)</x:f>
        <x:v>29</x:v>
      </x:c>
      <x:c r="M3565" s="267" t="n">
        <x:f>I3565*TOMATO_HOURS*WEEKS*(1+TOMATO_DIM)^I3565+J3565*CARROT_HOURS*WEEKS*(1+CARROT_DIM)^J3565+K3565*MESCLUN_HOURS*WEEKS*(1+MESCLUN_DIM)^K3565</x:f>
        <x:v>1895.46666974848</x:v>
      </x:c>
      <x:c r="N3565" s="267" t="n">
        <x:f>MAX(M3565-FARMER_HOURS,0)/TEMP_HOURS_PER_WORKER</x:f>
        <x:v>0.8162962984364444</x:v>
      </x:c>
      <x:c r="O3565" s="268" t="n">
        <x:f>I3565*TOMATO_PRICE+J3565*CARROT_PRICE+K3565*MESCLUN_PRICE</x:f>
        <x:v>103952</x:v>
      </x:c>
      <x:c r="P3565" s="268" t="n">
        <x:f>I3565*TOMATO_FERTILIZER+J3565*CARROT_FERTILIZER+K3565*MESCLUN_FERTILIZER</x:f>
        <x:v>22000</x:v>
      </x:c>
      <x:c r="Q3565" s="268" t="n">
        <x:f>MIN(M3565,FARMER_HOURS)*FARMER_RATE+MAX(M3565-FARMER_HOURS,0)*TEMP_RATE</x:f>
        <x:v>45407.40746091111</x:v>
      </x:c>
      <x:c r="R3565" s="268" t="n">
        <x:f>O3565-P3565-Q3565-FIXED_COST</x:f>
        <x:v>16544.592539088888</x:v>
      </x:c>
      <x:c r="S3565" s="139" t="str">
        <x:f>IF(AND(L3565&lt;=TOTAL_BED_CAP,N3565&lt;=TEMP_WORKER_CAP),"YES","NO")</x:f>
        <x:v>YES</x:v>
      </x:c>
      <x:c r="T3565" s="139" t="n">
        <x:f>IF(S3565="YES",R3565,-1E+99)</x:f>
        <x:v>16544.592539088888</x:v>
      </x:c>
    </x:row>
    <x:row r="3566">
      <x:c r="A3566" s="139"/>
      <x:c r="B3566" s="139"/>
      <x:c r="C3566" s="139"/>
      <x:c r="D3566" s="139"/>
      <x:c r="E3566" s="139"/>
      <x:c r="F3566" s="139"/>
      <x:c r="G3566" s="139"/>
      <x:c r="H3566" s="139"/>
      <x:c r="I3566" s="266" t="n">
        <x:f>INT((ROW()-ROW($I$46))/((CARROT_CAP+1)*(MESCLUN_CAP+1)))</x:f>
        <x:v>5</x:v>
      </x:c>
      <x:c r="J3566" s="266" t="n">
        <x:f>MOD(INT((ROW()-ROW($I$46))/(MESCLUN_CAP+1)),CARROT_CAP+1)</x:f>
        <x:v>8</x:v>
      </x:c>
      <x:c r="K3566" s="266" t="n">
        <x:f>MOD(ROW()-ROW($I$46),MESCLUN_CAP+1)</x:f>
        <x:v>17</x:v>
      </x:c>
      <x:c r="L3566" s="266" t="n">
        <x:f>SUM(I3566:K3566)</x:f>
        <x:v>30</x:v>
      </x:c>
      <x:c r="M3566" s="267" t="n">
        <x:f>I3566*TOMATO_HOURS*WEEKS*(1+TOMATO_DIM)^I3566+J3566*CARROT_HOURS*WEEKS*(1+CARROT_DIM)^J3566+K3566*MESCLUN_HOURS*WEEKS*(1+MESCLUN_DIM)^K3566</x:f>
        <x:v>1962.0268931950204</x:v>
      </x:c>
      <x:c r="N3566" s="267" t="n">
        <x:f>MAX(M3566-FARMER_HOURS,0)/TEMP_HOURS_PER_WORKER</x:f>
        <x:v>0.8625186758298753</x:v>
      </x:c>
      <x:c r="O3566" s="268" t="n">
        <x:f>I3566*TOMATO_PRICE+J3566*CARROT_PRICE+K3566*MESCLUN_PRICE</x:f>
        <x:v>106652</x:v>
      </x:c>
      <x:c r="P3566" s="268" t="n">
        <x:f>I3566*TOMATO_FERTILIZER+J3566*CARROT_FERTILIZER+K3566*MESCLUN_FERTILIZER</x:f>
        <x:v>22880</x:v>
      </x:c>
      <x:c r="Q3566" s="268" t="n">
        <x:f>MIN(M3566,FARMER_HOURS)*FARMER_RATE+MAX(M3566-FARMER_HOURS,0)*TEMP_RATE</x:f>
        <x:v>46562.96689574688</x:v>
      </x:c>
      <x:c r="R3566" s="268" t="n">
        <x:f>O3566-P3566-Q3566-FIXED_COST</x:f>
        <x:v>17209.033104253118</x:v>
      </x:c>
      <x:c r="S3566" s="139" t="str">
        <x:f>IF(AND(L3566&lt;=TOTAL_BED_CAP,N3566&lt;=TEMP_WORKER_CAP),"YES","NO")</x:f>
        <x:v>YES</x:v>
      </x:c>
      <x:c r="T3566" s="139" t="n">
        <x:f>IF(S3566="YES",R3566,-1E+99)</x:f>
        <x:v>17209.033104253118</x:v>
      </x:c>
    </x:row>
    <x:row r="3567">
      <x:c r="A3567" s="139"/>
      <x:c r="B3567" s="139"/>
      <x:c r="C3567" s="139"/>
      <x:c r="D3567" s="139"/>
      <x:c r="E3567" s="139"/>
      <x:c r="F3567" s="139"/>
      <x:c r="G3567" s="139"/>
      <x:c r="H3567" s="139"/>
      <x:c r="I3567" s="266" t="n">
        <x:f>INT((ROW()-ROW($I$46))/((CARROT_CAP+1)*(MESCLUN_CAP+1)))</x:f>
        <x:v>5</x:v>
      </x:c>
      <x:c r="J3567" s="266" t="n">
        <x:f>MOD(INT((ROW()-ROW($I$46))/(MESCLUN_CAP+1)),CARROT_CAP+1)</x:f>
        <x:v>8</x:v>
      </x:c>
      <x:c r="K3567" s="266" t="n">
        <x:f>MOD(ROW()-ROW($I$46),MESCLUN_CAP+1)</x:f>
        <x:v>18</x:v>
      </x:c>
      <x:c r="L3567" s="266" t="n">
        <x:f>SUM(I3567:K3567)</x:f>
        <x:v>31</x:v>
      </x:c>
      <x:c r="M3567" s="267" t="n">
        <x:f>I3567*TOMATO_HOURS*WEEKS*(1+TOMATO_DIM)^I3567+J3567*CARROT_HOURS*WEEKS*(1+CARROT_DIM)^J3567+K3567*MESCLUN_HOURS*WEEKS*(1+MESCLUN_DIM)^K3567</x:f>
        <x:v>2030.1138846536076</x:v>
      </x:c>
      <x:c r="N3567" s="267" t="n">
        <x:f>MAX(M3567-FARMER_HOURS,0)/TEMP_HOURS_PER_WORKER</x:f>
        <x:v>0.9098013087872274</x:v>
      </x:c>
      <x:c r="O3567" s="268" t="n">
        <x:f>I3567*TOMATO_PRICE+J3567*CARROT_PRICE+K3567*MESCLUN_PRICE</x:f>
        <x:v>109352</x:v>
      </x:c>
      <x:c r="P3567" s="268" t="n">
        <x:f>I3567*TOMATO_FERTILIZER+J3567*CARROT_FERTILIZER+K3567*MESCLUN_FERTILIZER</x:f>
        <x:v>23760</x:v>
      </x:c>
      <x:c r="Q3567" s="268" t="n">
        <x:f>MIN(M3567,FARMER_HOURS)*FARMER_RATE+MAX(M3567-FARMER_HOURS,0)*TEMP_RATE</x:f>
        <x:v>47745.03271968069</x:v>
      </x:c>
      <x:c r="R3567" s="268" t="n">
        <x:f>O3567-P3567-Q3567-FIXED_COST</x:f>
        <x:v>17846.96728031931</x:v>
      </x:c>
      <x:c r="S3567" s="139" t="str">
        <x:f>IF(AND(L3567&lt;=TOTAL_BED_CAP,N3567&lt;=TEMP_WORKER_CAP),"YES","NO")</x:f>
        <x:v>YES</x:v>
      </x:c>
      <x:c r="T3567" s="139" t="n">
        <x:f>IF(S3567="YES",R3567,-1E+99)</x:f>
        <x:v>17846.96728031931</x:v>
      </x:c>
    </x:row>
    <x:row r="3568">
      <x:c r="A3568" s="139"/>
      <x:c r="B3568" s="139"/>
      <x:c r="C3568" s="139"/>
      <x:c r="D3568" s="139"/>
      <x:c r="E3568" s="139"/>
      <x:c r="F3568" s="139"/>
      <x:c r="G3568" s="139"/>
      <x:c r="H3568" s="139"/>
      <x:c r="I3568" s="266" t="n">
        <x:f>INT((ROW()-ROW($I$46))/((CARROT_CAP+1)*(MESCLUN_CAP+1)))</x:f>
        <x:v>5</x:v>
      </x:c>
      <x:c r="J3568" s="266" t="n">
        <x:f>MOD(INT((ROW()-ROW($I$46))/(MESCLUN_CAP+1)),CARROT_CAP+1)</x:f>
        <x:v>8</x:v>
      </x:c>
      <x:c r="K3568" s="266" t="n">
        <x:f>MOD(ROW()-ROW($I$46),MESCLUN_CAP+1)</x:f>
        <x:v>19</x:v>
      </x:c>
      <x:c r="L3568" s="266" t="n">
        <x:f>SUM(I3568:K3568)</x:f>
        <x:v>32</x:v>
      </x:c>
      <x:c r="M3568" s="267" t="n">
        <x:f>I3568*TOMATO_HOURS*WEEKS*(1+TOMATO_DIM)^I3568+J3568*CARROT_HOURS*WEEKS*(1+CARROT_DIM)^J3568+K3568*MESCLUN_HOURS*WEEKS*(1+MESCLUN_DIM)^K3568</x:f>
        <x:v>2099.7554132896294</x:v>
      </x:c>
      <x:c r="N3568" s="267" t="n">
        <x:f>MAX(M3568-FARMER_HOURS,0)/TEMP_HOURS_PER_WORKER</x:f>
        <x:v>0.9581634814511315</x:v>
      </x:c>
      <x:c r="O3568" s="268" t="n">
        <x:f>I3568*TOMATO_PRICE+J3568*CARROT_PRICE+K3568*MESCLUN_PRICE</x:f>
        <x:v>112052</x:v>
      </x:c>
      <x:c r="P3568" s="268" t="n">
        <x:f>I3568*TOMATO_FERTILIZER+J3568*CARROT_FERTILIZER+K3568*MESCLUN_FERTILIZER</x:f>
        <x:v>24640</x:v>
      </x:c>
      <x:c r="Q3568" s="268" t="n">
        <x:f>MIN(M3568,FARMER_HOURS)*FARMER_RATE+MAX(M3568-FARMER_HOURS,0)*TEMP_RATE</x:f>
        <x:v>48954.08703627829</x:v>
      </x:c>
      <x:c r="R3568" s="268" t="n">
        <x:f>O3568-P3568-Q3568-FIXED_COST</x:f>
        <x:v>18457.912963721712</x:v>
      </x:c>
      <x:c r="S3568" s="139" t="str">
        <x:f>IF(AND(L3568&lt;=TOTAL_BED_CAP,N3568&lt;=TEMP_WORKER_CAP),"YES","NO")</x:f>
        <x:v>YES</x:v>
      </x:c>
      <x:c r="T3568" s="139" t="n">
        <x:f>IF(S3568="YES",R3568,-1E+99)</x:f>
        <x:v>18457.912963721712</x:v>
      </x:c>
    </x:row>
    <x:row r="3569">
      <x:c r="A3569" s="139"/>
      <x:c r="B3569" s="139"/>
      <x:c r="C3569" s="139"/>
      <x:c r="D3569" s="139"/>
      <x:c r="E3569" s="139"/>
      <x:c r="F3569" s="139"/>
      <x:c r="G3569" s="139"/>
      <x:c r="H3569" s="139"/>
      <x:c r="I3569" s="266" t="n">
        <x:f>INT((ROW()-ROW($I$46))/((CARROT_CAP+1)*(MESCLUN_CAP+1)))</x:f>
        <x:v>5</x:v>
      </x:c>
      <x:c r="J3569" s="266" t="n">
        <x:f>MOD(INT((ROW()-ROW($I$46))/(MESCLUN_CAP+1)),CARROT_CAP+1)</x:f>
        <x:v>8</x:v>
      </x:c>
      <x:c r="K3569" s="266" t="n">
        <x:f>MOD(ROW()-ROW($I$46),MESCLUN_CAP+1)</x:f>
        <x:v>20</x:v>
      </x:c>
      <x:c r="L3569" s="266" t="n">
        <x:f>SUM(I3569:K3569)</x:f>
        <x:v>33</x:v>
      </x:c>
      <x:c r="M3569" s="267" t="n">
        <x:f>I3569*TOMATO_HOURS*WEEKS*(1+TOMATO_DIM)^I3569+J3569*CARROT_HOURS*WEEKS*(1+CARROT_DIM)^J3569+K3569*MESCLUN_HOURS*WEEKS*(1+MESCLUN_DIM)^K3569</x:f>
        <x:v>2170.9797039401064</x:v>
      </x:c>
      <x:c r="N3569" s="267" t="n">
        <x:f>MAX(M3569-FARMER_HOURS,0)/TEMP_HOURS_PER_WORKER</x:f>
        <x:v>1.0076247944028518</x:v>
      </x:c>
      <x:c r="O3569" s="268" t="n">
        <x:f>I3569*TOMATO_PRICE+J3569*CARROT_PRICE+K3569*MESCLUN_PRICE</x:f>
        <x:v>114752</x:v>
      </x:c>
      <x:c r="P3569" s="268" t="n">
        <x:f>I3569*TOMATO_FERTILIZER+J3569*CARROT_FERTILIZER+K3569*MESCLUN_FERTILIZER</x:f>
        <x:v>25520</x:v>
      </x:c>
      <x:c r="Q3569" s="268" t="n">
        <x:f>MIN(M3569,FARMER_HOURS)*FARMER_RATE+MAX(M3569-FARMER_HOURS,0)*TEMP_RATE</x:f>
        <x:v>50190.619860071296</x:v>
      </x:c>
      <x:c r="R3569" s="268" t="n">
        <x:f>O3569-P3569-Q3569-FIXED_COST</x:f>
        <x:v>19041.380139928704</x:v>
      </x:c>
      <x:c r="S3569" s="139" t="str">
        <x:f>IF(AND(L3569&lt;=TOTAL_BED_CAP,N3569&lt;=TEMP_WORKER_CAP),"YES","NO")</x:f>
        <x:v>YES</x:v>
      </x:c>
      <x:c r="T3569" s="139" t="n">
        <x:f>IF(S3569="YES",R3569,-1E+99)</x:f>
        <x:v>19041.380139928704</x:v>
      </x:c>
    </x:row>
    <x:row r="3570">
      <x:c r="A3570" s="139"/>
      <x:c r="B3570" s="139"/>
      <x:c r="C3570" s="139"/>
      <x:c r="D3570" s="139"/>
      <x:c r="E3570" s="139"/>
      <x:c r="F3570" s="139"/>
      <x:c r="G3570" s="139"/>
      <x:c r="H3570" s="139"/>
      <x:c r="I3570" s="266" t="n">
        <x:f>INT((ROW()-ROW($I$46))/((CARROT_CAP+1)*(MESCLUN_CAP+1)))</x:f>
        <x:v>5</x:v>
      </x:c>
      <x:c r="J3570" s="266" t="n">
        <x:f>MOD(INT((ROW()-ROW($I$46))/(MESCLUN_CAP+1)),CARROT_CAP+1)</x:f>
        <x:v>8</x:v>
      </x:c>
      <x:c r="K3570" s="266" t="n">
        <x:f>MOD(ROW()-ROW($I$46),MESCLUN_CAP+1)</x:f>
        <x:v>21</x:v>
      </x:c>
      <x:c r="L3570" s="266" t="n">
        <x:f>SUM(I3570:K3570)</x:f>
        <x:v>34</x:v>
      </x:c>
      <x:c r="M3570" s="267" t="n">
        <x:f>I3570*TOMATO_HOURS*WEEKS*(1+TOMATO_DIM)^I3570+J3570*CARROT_HOURS*WEEKS*(1+CARROT_DIM)^J3570+K3570*MESCLUN_HOURS*WEEKS*(1+MESCLUN_DIM)^K3570</x:f>
        <x:v>2243.81544416655</x:v>
      </x:c>
      <x:c r="N3570" s="267" t="n">
        <x:f>MAX(M3570-FARMER_HOURS,0)/TEMP_HOURS_PER_WORKER</x:f>
        <x:v>1.0582051695601042</x:v>
      </x:c>
      <x:c r="O3570" s="268" t="n">
        <x:f>I3570*TOMATO_PRICE+J3570*CARROT_PRICE+K3570*MESCLUN_PRICE</x:f>
        <x:v>117452</x:v>
      </x:c>
      <x:c r="P3570" s="268" t="n">
        <x:f>I3570*TOMATO_FERTILIZER+J3570*CARROT_FERTILIZER+K3570*MESCLUN_FERTILIZER</x:f>
        <x:v>26400</x:v>
      </x:c>
      <x:c r="Q3570" s="268" t="n">
        <x:f>MIN(M3570,FARMER_HOURS)*FARMER_RATE+MAX(M3570-FARMER_HOURS,0)*TEMP_RATE</x:f>
        <x:v>51455.12923900261</x:v>
      </x:c>
      <x:c r="R3570" s="268" t="n">
        <x:f>O3570-P3570-Q3570-FIXED_COST</x:f>
        <x:v>19596.870760997394</x:v>
      </x:c>
      <x:c r="S3570" s="139" t="str">
        <x:f>IF(AND(L3570&lt;=TOTAL_BED_CAP,N3570&lt;=TEMP_WORKER_CAP),"YES","NO")</x:f>
        <x:v>YES</x:v>
      </x:c>
      <x:c r="T3570" s="139" t="n">
        <x:f>IF(S3570="YES",R3570,-1E+99)</x:f>
        <x:v>19596.870760997394</x:v>
      </x:c>
    </x:row>
    <x:row r="3571">
      <x:c r="A3571" s="139"/>
      <x:c r="B3571" s="139"/>
      <x:c r="C3571" s="139"/>
      <x:c r="D3571" s="139"/>
      <x:c r="E3571" s="139"/>
      <x:c r="F3571" s="139"/>
      <x:c r="G3571" s="139"/>
      <x:c r="H3571" s="139"/>
      <x:c r="I3571" s="266" t="n">
        <x:f>INT((ROW()-ROW($I$46))/((CARROT_CAP+1)*(MESCLUN_CAP+1)))</x:f>
        <x:v>5</x:v>
      </x:c>
      <x:c r="J3571" s="266" t="n">
        <x:f>MOD(INT((ROW()-ROW($I$46))/(MESCLUN_CAP+1)),CARROT_CAP+1)</x:f>
        <x:v>8</x:v>
      </x:c>
      <x:c r="K3571" s="266" t="n">
        <x:f>MOD(ROW()-ROW($I$46),MESCLUN_CAP+1)</x:f>
        <x:v>22</x:v>
      </x:c>
      <x:c r="L3571" s="266" t="n">
        <x:f>SUM(I3571:K3571)</x:f>
        <x:v>35</x:v>
      </x:c>
      <x:c r="M3571" s="267" t="n">
        <x:f>I3571*TOMATO_HOURS*WEEKS*(1+TOMATO_DIM)^I3571+J3571*CARROT_HOURS*WEEKS*(1+CARROT_DIM)^J3571+K3571*MESCLUN_HOURS*WEEKS*(1+MESCLUN_DIM)^K3571</x:f>
        <x:v>2318.291791412946</x:v>
      </x:c>
      <x:c r="N3571" s="267" t="n">
        <x:f>MAX(M3571-FARMER_HOURS,0)/TEMP_HOURS_PER_WORKER</x:f>
        <x:v>1.1099248551478793</x:v>
      </x:c>
      <x:c r="O3571" s="268" t="n">
        <x:f>I3571*TOMATO_PRICE+J3571*CARROT_PRICE+K3571*MESCLUN_PRICE</x:f>
        <x:v>120152</x:v>
      </x:c>
      <x:c r="P3571" s="268" t="n">
        <x:f>I3571*TOMATO_FERTILIZER+J3571*CARROT_FERTILIZER+K3571*MESCLUN_FERTILIZER</x:f>
        <x:v>27280</x:v>
      </x:c>
      <x:c r="Q3571" s="268" t="n">
        <x:f>MIN(M3571,FARMER_HOURS)*FARMER_RATE+MAX(M3571-FARMER_HOURS,0)*TEMP_RATE</x:f>
        <x:v>52748.12137869698</x:v>
      </x:c>
      <x:c r="R3571" s="268" t="n">
        <x:f>O3571-P3571-Q3571-FIXED_COST</x:f>
        <x:v>20123.878621303018</x:v>
      </x:c>
      <x:c r="S3571" s="139" t="str">
        <x:f>IF(AND(L3571&lt;=TOTAL_BED_CAP,N3571&lt;=TEMP_WORKER_CAP),"YES","NO")</x:f>
        <x:v>YES</x:v>
      </x:c>
      <x:c r="T3571" s="139" t="n">
        <x:f>IF(S3571="YES",R3571,-1E+99)</x:f>
        <x:v>20123.878621303018</x:v>
      </x:c>
    </x:row>
    <x:row r="3572">
      <x:c r="A3572" s="139"/>
      <x:c r="B3572" s="139"/>
      <x:c r="C3572" s="139"/>
      <x:c r="D3572" s="139"/>
      <x:c r="E3572" s="139"/>
      <x:c r="F3572" s="139"/>
      <x:c r="G3572" s="139"/>
      <x:c r="H3572" s="139"/>
      <x:c r="I3572" s="266" t="n">
        <x:f>INT((ROW()-ROW($I$46))/((CARROT_CAP+1)*(MESCLUN_CAP+1)))</x:f>
        <x:v>5</x:v>
      </x:c>
      <x:c r="J3572" s="266" t="n">
        <x:f>MOD(INT((ROW()-ROW($I$46))/(MESCLUN_CAP+1)),CARROT_CAP+1)</x:f>
        <x:v>8</x:v>
      </x:c>
      <x:c r="K3572" s="266" t="n">
        <x:f>MOD(ROW()-ROW($I$46),MESCLUN_CAP+1)</x:f>
        <x:v>23</x:v>
      </x:c>
      <x:c r="L3572" s="266" t="n">
        <x:f>SUM(I3572:K3572)</x:f>
        <x:v>36</x:v>
      </x:c>
      <x:c r="M3572" s="267" t="n">
        <x:f>I3572*TOMATO_HOURS*WEEKS*(1+TOMATO_DIM)^I3572+J3572*CARROT_HOURS*WEEKS*(1+CARROT_DIM)^J3572+K3572*MESCLUN_HOURS*WEEKS*(1+MESCLUN_DIM)^K3572</x:f>
        <x:v>2394.438380270383</x:v>
      </x:c>
      <x:c r="N3572" s="267" t="n">
        <x:f>MAX(M3572-FARMER_HOURS,0)/TEMP_HOURS_PER_WORKER</x:f>
        <x:v>1.1628044307433214</x:v>
      </x:c>
      <x:c r="O3572" s="268" t="n">
        <x:f>I3572*TOMATO_PRICE+J3572*CARROT_PRICE+K3572*MESCLUN_PRICE</x:f>
        <x:v>122852</x:v>
      </x:c>
      <x:c r="P3572" s="268" t="n">
        <x:f>I3572*TOMATO_FERTILIZER+J3572*CARROT_FERTILIZER+K3572*MESCLUN_FERTILIZER</x:f>
        <x:v>28160</x:v>
      </x:c>
      <x:c r="Q3572" s="268" t="n">
        <x:f>MIN(M3572,FARMER_HOURS)*FARMER_RATE+MAX(M3572-FARMER_HOURS,0)*TEMP_RATE</x:f>
        <x:v>54070.110768583036</x:v>
      </x:c>
      <x:c r="R3572" s="268" t="n">
        <x:f>O3572-P3572-Q3572-FIXED_COST</x:f>
        <x:v>20621.889231416964</x:v>
      </x:c>
      <x:c r="S3572" s="139" t="str">
        <x:f>IF(AND(L3572&lt;=TOTAL_BED_CAP,N3572&lt;=TEMP_WORKER_CAP),"YES","NO")</x:f>
        <x:v>YES</x:v>
      </x:c>
      <x:c r="T3572" s="139" t="n">
        <x:f>IF(S3572="YES",R3572,-1E+99)</x:f>
        <x:v>20621.889231416964</x:v>
      </x:c>
    </x:row>
    <x:row r="3573">
      <x:c r="A3573" s="139"/>
      <x:c r="B3573" s="139"/>
      <x:c r="C3573" s="139"/>
      <x:c r="D3573" s="139"/>
      <x:c r="E3573" s="139"/>
      <x:c r="F3573" s="139"/>
      <x:c r="G3573" s="139"/>
      <x:c r="H3573" s="139"/>
      <x:c r="I3573" s="266" t="n">
        <x:f>INT((ROW()-ROW($I$46))/((CARROT_CAP+1)*(MESCLUN_CAP+1)))</x:f>
        <x:v>5</x:v>
      </x:c>
      <x:c r="J3573" s="266" t="n">
        <x:f>MOD(INT((ROW()-ROW($I$46))/(MESCLUN_CAP+1)),CARROT_CAP+1)</x:f>
        <x:v>8</x:v>
      </x:c>
      <x:c r="K3573" s="266" t="n">
        <x:f>MOD(ROW()-ROW($I$46),MESCLUN_CAP+1)</x:f>
        <x:v>24</x:v>
      </x:c>
      <x:c r="L3573" s="266" t="n">
        <x:f>SUM(I3573:K3573)</x:f>
        <x:v>37</x:v>
      </x:c>
      <x:c r="M3573" s="267" t="n">
        <x:f>I3573*TOMATO_HOURS*WEEKS*(1+TOMATO_DIM)^I3573+J3573*CARROT_HOURS*WEEKS*(1+CARROT_DIM)^J3573+K3573*MESCLUN_HOURS*WEEKS*(1+MESCLUN_DIM)^K3573</x:f>
        <x:v>2472.2853298498785</x:v>
      </x:c>
      <x:c r="N3573" s="267" t="n">
        <x:f>MAX(M3573-FARMER_HOURS,0)/TEMP_HOURS_PER_WORKER</x:f>
        <x:v>1.216864812395749</x:v>
      </x:c>
      <x:c r="O3573" s="268" t="n">
        <x:f>I3573*TOMATO_PRICE+J3573*CARROT_PRICE+K3573*MESCLUN_PRICE</x:f>
        <x:v>125552</x:v>
      </x:c>
      <x:c r="P3573" s="268" t="n">
        <x:f>I3573*TOMATO_FERTILIZER+J3573*CARROT_FERTILIZER+K3573*MESCLUN_FERTILIZER</x:f>
        <x:v>29040</x:v>
      </x:c>
      <x:c r="Q3573" s="268" t="n">
        <x:f>MIN(M3573,FARMER_HOURS)*FARMER_RATE+MAX(M3573-FARMER_HOURS,0)*TEMP_RATE</x:f>
        <x:v>55421.620309893726</x:v>
      </x:c>
      <x:c r="R3573" s="268" t="n">
        <x:f>O3573-P3573-Q3573-FIXED_COST</x:f>
        <x:v>21090.379690106274</x:v>
      </x:c>
      <x:c r="S3573" s="139" t="str">
        <x:f>IF(AND(L3573&lt;=TOTAL_BED_CAP,N3573&lt;=TEMP_WORKER_CAP),"YES","NO")</x:f>
        <x:v>YES</x:v>
      </x:c>
      <x:c r="T3573" s="139" t="n">
        <x:f>IF(S3573="YES",R3573,-1E+99)</x:f>
        <x:v>21090.379690106274</x:v>
      </x:c>
    </x:row>
    <x:row r="3574">
      <x:c r="A3574" s="139"/>
      <x:c r="B3574" s="139"/>
      <x:c r="C3574" s="139"/>
      <x:c r="D3574" s="139"/>
      <x:c r="E3574" s="139"/>
      <x:c r="F3574" s="139"/>
      <x:c r="G3574" s="139"/>
      <x:c r="H3574" s="139"/>
      <x:c r="I3574" s="266" t="n">
        <x:f>INT((ROW()-ROW($I$46))/((CARROT_CAP+1)*(MESCLUN_CAP+1)))</x:f>
        <x:v>5</x:v>
      </x:c>
      <x:c r="J3574" s="266" t="n">
        <x:f>MOD(INT((ROW()-ROW($I$46))/(MESCLUN_CAP+1)),CARROT_CAP+1)</x:f>
        <x:v>8</x:v>
      </x:c>
      <x:c r="K3574" s="266" t="n">
        <x:f>MOD(ROW()-ROW($I$46),MESCLUN_CAP+1)</x:f>
        <x:v>25</x:v>
      </x:c>
      <x:c r="L3574" s="266" t="n">
        <x:f>SUM(I3574:K3574)</x:f>
        <x:v>38</x:v>
      </x:c>
      <x:c r="M3574" s="267" t="n">
        <x:f>I3574*TOMATO_HOURS*WEEKS*(1+TOMATO_DIM)^I3574+J3574*CARROT_HOURS*WEEKS*(1+CARROT_DIM)^J3574+K3574*MESCLUN_HOURS*WEEKS*(1+MESCLUN_DIM)^K3574</x:f>
        <x:v>2551.863251264976</x:v>
      </x:c>
      <x:c r="N3574" s="267" t="n">
        <x:f>MAX(M3574-FARMER_HOURS,0)/TEMP_HOURS_PER_WORKER</x:f>
        <x:v>1.2721272578229</x:v>
      </x:c>
      <x:c r="O3574" s="268" t="n">
        <x:f>I3574*TOMATO_PRICE+J3574*CARROT_PRICE+K3574*MESCLUN_PRICE</x:f>
        <x:v>128252</x:v>
      </x:c>
      <x:c r="P3574" s="268" t="n">
        <x:f>I3574*TOMATO_FERTILIZER+J3574*CARROT_FERTILIZER+K3574*MESCLUN_FERTILIZER</x:f>
        <x:v>29920</x:v>
      </x:c>
      <x:c r="Q3574" s="268" t="n">
        <x:f>MIN(M3574,FARMER_HOURS)*FARMER_RATE+MAX(M3574-FARMER_HOURS,0)*TEMP_RATE</x:f>
        <x:v>56803.181445572496</x:v>
      </x:c>
      <x:c r="R3574" s="268" t="n">
        <x:f>O3574-P3574-Q3574-FIXED_COST</x:f>
        <x:v>21528.818554427504</x:v>
      </x:c>
      <x:c r="S3574" s="139" t="str">
        <x:f>IF(AND(L3574&lt;=TOTAL_BED_CAP,N3574&lt;=TEMP_WORKER_CAP),"YES","NO")</x:f>
        <x:v>YES</x:v>
      </x:c>
      <x:c r="T3574" s="139" t="n">
        <x:f>IF(S3574="YES",R3574,-1E+99)</x:f>
        <x:v>21528.818554427504</x:v>
      </x:c>
    </x:row>
    <x:row r="3575">
      <x:c r="A3575" s="139"/>
      <x:c r="B3575" s="139"/>
      <x:c r="C3575" s="139"/>
      <x:c r="D3575" s="139"/>
      <x:c r="E3575" s="139"/>
      <x:c r="F3575" s="139"/>
      <x:c r="G3575" s="139"/>
      <x:c r="H3575" s="139"/>
      <x:c r="I3575" s="266" t="n">
        <x:f>INT((ROW()-ROW($I$46))/((CARROT_CAP+1)*(MESCLUN_CAP+1)))</x:f>
        <x:v>5</x:v>
      </x:c>
      <x:c r="J3575" s="266" t="n">
        <x:f>MOD(INT((ROW()-ROW($I$46))/(MESCLUN_CAP+1)),CARROT_CAP+1)</x:f>
        <x:v>8</x:v>
      </x:c>
      <x:c r="K3575" s="266" t="n">
        <x:f>MOD(ROW()-ROW($I$46),MESCLUN_CAP+1)</x:f>
        <x:v>26</x:v>
      </x:c>
      <x:c r="L3575" s="266" t="n">
        <x:f>SUM(I3575:K3575)</x:f>
        <x:v>39</x:v>
      </x:c>
      <x:c r="M3575" s="267" t="n">
        <x:f>I3575*TOMATO_HOURS*WEEKS*(1+TOMATO_DIM)^I3575+J3575*CARROT_HOURS*WEEKS*(1+CARROT_DIM)^J3575+K3575*MESCLUN_HOURS*WEEKS*(1+MESCLUN_DIM)^K3575</x:f>
        <x:v>2633.2032552256933</x:v>
      </x:c>
      <x:c r="N3575" s="267" t="n">
        <x:f>MAX(M3575-FARMER_HOURS,0)/TEMP_HOURS_PER_WORKER</x:f>
        <x:v>1.3286133716845092</x:v>
      </x:c>
      <x:c r="O3575" s="268" t="n">
        <x:f>I3575*TOMATO_PRICE+J3575*CARROT_PRICE+K3575*MESCLUN_PRICE</x:f>
        <x:v>130952</x:v>
      </x:c>
      <x:c r="P3575" s="268" t="n">
        <x:f>I3575*TOMATO_FERTILIZER+J3575*CARROT_FERTILIZER+K3575*MESCLUN_FERTILIZER</x:f>
        <x:v>30800</x:v>
      </x:c>
      <x:c r="Q3575" s="268" t="n">
        <x:f>MIN(M3575,FARMER_HOURS)*FARMER_RATE+MAX(M3575-FARMER_HOURS,0)*TEMP_RATE</x:f>
        <x:v>58215.33429211273</x:v>
      </x:c>
      <x:c r="R3575" s="268" t="n">
        <x:f>O3575-P3575-Q3575-FIXED_COST</x:f>
        <x:v>21936.665707887267</x:v>
      </x:c>
      <x:c r="S3575" s="139" t="str">
        <x:f>IF(AND(L3575&lt;=TOTAL_BED_CAP,N3575&lt;=TEMP_WORKER_CAP),"YES","NO")</x:f>
        <x:v>YES</x:v>
      </x:c>
      <x:c r="T3575" s="139" t="n">
        <x:f>IF(S3575="YES",R3575,-1E+99)</x:f>
        <x:v>21936.665707887267</x:v>
      </x:c>
    </x:row>
    <x:row r="3576">
      <x:c r="A3576" s="139"/>
      <x:c r="B3576" s="139"/>
      <x:c r="C3576" s="139"/>
      <x:c r="D3576" s="139"/>
      <x:c r="E3576" s="139"/>
      <x:c r="F3576" s="139"/>
      <x:c r="G3576" s="139"/>
      <x:c r="H3576" s="139"/>
      <x:c r="I3576" s="266" t="n">
        <x:f>INT((ROW()-ROW($I$46))/((CARROT_CAP+1)*(MESCLUN_CAP+1)))</x:f>
        <x:v>5</x:v>
      </x:c>
      <x:c r="J3576" s="266" t="n">
        <x:f>MOD(INT((ROW()-ROW($I$46))/(MESCLUN_CAP+1)),CARROT_CAP+1)</x:f>
        <x:v>8</x:v>
      </x:c>
      <x:c r="K3576" s="266" t="n">
        <x:f>MOD(ROW()-ROW($I$46),MESCLUN_CAP+1)</x:f>
        <x:v>27</x:v>
      </x:c>
      <x:c r="L3576" s="266" t="n">
        <x:f>SUM(I3576:K3576)</x:f>
        <x:v>40</x:v>
      </x:c>
      <x:c r="M3576" s="267" t="n">
        <x:f>I3576*TOMATO_HOURS*WEEKS*(1+TOMATO_DIM)^I3576+J3576*CARROT_HOURS*WEEKS*(1+CARROT_DIM)^J3576+K3576*MESCLUN_HOURS*WEEKS*(1+MESCLUN_DIM)^K3576</x:f>
        <x:v>2716.3369597454503</x:v>
      </x:c>
      <x:c r="N3576" s="267" t="n">
        <x:f>MAX(M3576-FARMER_HOURS,0)/TEMP_HOURS_PER_WORKER</x:f>
        <x:v>1.3863451109343405</x:v>
      </x:c>
      <x:c r="O3576" s="268" t="n">
        <x:f>I3576*TOMATO_PRICE+J3576*CARROT_PRICE+K3576*MESCLUN_PRICE</x:f>
        <x:v>133652</x:v>
      </x:c>
      <x:c r="P3576" s="268" t="n">
        <x:f>I3576*TOMATO_FERTILIZER+J3576*CARROT_FERTILIZER+K3576*MESCLUN_FERTILIZER</x:f>
        <x:v>31680</x:v>
      </x:c>
      <x:c r="Q3576" s="268" t="n">
        <x:f>MIN(M3576,FARMER_HOURS)*FARMER_RATE+MAX(M3576-FARMER_HOURS,0)*TEMP_RATE</x:f>
        <x:v>59658.62777335851</x:v>
      </x:c>
      <x:c r="R3576" s="268" t="n">
        <x:f>O3576-P3576-Q3576-FIXED_COST</x:f>
        <x:v>22313.37222664149</x:v>
      </x:c>
      <x:c r="S3576" s="139" t="str">
        <x:f>IF(AND(L3576&lt;=TOTAL_BED_CAP,N3576&lt;=TEMP_WORKER_CAP),"YES","NO")</x:f>
        <x:v>YES</x:v>
      </x:c>
      <x:c r="T3576" s="139" t="n">
        <x:f>IF(S3576="YES",R3576,-1E+99)</x:f>
        <x:v>22313.37222664149</x:v>
      </x:c>
    </x:row>
    <x:row r="3577">
      <x:c r="A3577" s="139"/>
      <x:c r="B3577" s="139"/>
      <x:c r="C3577" s="139"/>
      <x:c r="D3577" s="139"/>
      <x:c r="E3577" s="139"/>
      <x:c r="F3577" s="139"/>
      <x:c r="G3577" s="139"/>
      <x:c r="H3577" s="139"/>
      <x:c r="I3577" s="266" t="n">
        <x:f>INT((ROW()-ROW($I$46))/((CARROT_CAP+1)*(MESCLUN_CAP+1)))</x:f>
        <x:v>5</x:v>
      </x:c>
      <x:c r="J3577" s="266" t="n">
        <x:f>MOD(INT((ROW()-ROW($I$46))/(MESCLUN_CAP+1)),CARROT_CAP+1)</x:f>
        <x:v>8</x:v>
      </x:c>
      <x:c r="K3577" s="266" t="n">
        <x:f>MOD(ROW()-ROW($I$46),MESCLUN_CAP+1)</x:f>
        <x:v>28</x:v>
      </x:c>
      <x:c r="L3577" s="266" t="n">
        <x:f>SUM(I3577:K3577)</x:f>
        <x:v>41</x:v>
      </x:c>
      <x:c r="M3577" s="267" t="n">
        <x:f>I3577*TOMATO_HOURS*WEEKS*(1+TOMATO_DIM)^I3577+J3577*CARROT_HOURS*WEEKS*(1+CARROT_DIM)^J3577+K3577*MESCLUN_HOURS*WEEKS*(1+MESCLUN_DIM)^K3577</x:f>
        <x:v>2801.2964979626036</x:v>
      </x:c>
      <x:c r="N3577" s="267" t="n">
        <x:f>MAX(M3577-FARMER_HOURS,0)/TEMP_HOURS_PER_WORKER</x:f>
        <x:v>1.445344790251808</x:v>
      </x:c>
      <x:c r="O3577" s="268" t="n">
        <x:f>I3577*TOMATO_PRICE+J3577*CARROT_PRICE+K3577*MESCLUN_PRICE</x:f>
        <x:v>136352</x:v>
      </x:c>
      <x:c r="P3577" s="268" t="n">
        <x:f>I3577*TOMATO_FERTILIZER+J3577*CARROT_FERTILIZER+K3577*MESCLUN_FERTILIZER</x:f>
        <x:v>32560</x:v>
      </x:c>
      <x:c r="Q3577" s="268" t="n">
        <x:f>MIN(M3577,FARMER_HOURS)*FARMER_RATE+MAX(M3577-FARMER_HOURS,0)*TEMP_RATE</x:f>
        <x:v>61133.6197562952</x:v>
      </x:c>
      <x:c r="R3577" s="268" t="n">
        <x:f>O3577-P3577-Q3577-FIXED_COST</x:f>
        <x:v>22658.3802437048</x:v>
      </x:c>
      <x:c r="S3577" s="139" t="str">
        <x:f>IF(AND(L3577&lt;=TOTAL_BED_CAP,N3577&lt;=TEMP_WORKER_CAP),"YES","NO")</x:f>
        <x:v>YES</x:v>
      </x:c>
      <x:c r="T3577" s="139" t="n">
        <x:f>IF(S3577="YES",R3577,-1E+99)</x:f>
        <x:v>22658.3802437048</x:v>
      </x:c>
    </x:row>
    <x:row r="3578">
      <x:c r="A3578" s="139"/>
      <x:c r="B3578" s="139"/>
      <x:c r="C3578" s="139"/>
      <x:c r="D3578" s="139"/>
      <x:c r="E3578" s="139"/>
      <x:c r="F3578" s="139"/>
      <x:c r="G3578" s="139"/>
      <x:c r="H3578" s="139"/>
      <x:c r="I3578" s="266" t="n">
        <x:f>INT((ROW()-ROW($I$46))/((CARROT_CAP+1)*(MESCLUN_CAP+1)))</x:f>
        <x:v>5</x:v>
      </x:c>
      <x:c r="J3578" s="266" t="n">
        <x:f>MOD(INT((ROW()-ROW($I$46))/(MESCLUN_CAP+1)),CARROT_CAP+1)</x:f>
        <x:v>8</x:v>
      </x:c>
      <x:c r="K3578" s="266" t="n">
        <x:f>MOD(ROW()-ROW($I$46),MESCLUN_CAP+1)</x:f>
        <x:v>29</x:v>
      </x:c>
      <x:c r="L3578" s="266" t="n">
        <x:f>SUM(I3578:K3578)</x:f>
        <x:v>42</x:v>
      </x:c>
      <x:c r="M3578" s="267" t="n">
        <x:f>I3578*TOMATO_HOURS*WEEKS*(1+TOMATO_DIM)^I3578+J3578*CARROT_HOURS*WEEKS*(1+CARROT_DIM)^J3578+K3578*MESCLUN_HOURS*WEEKS*(1+MESCLUN_DIM)^K3578</x:f>
        <x:v>2888.114526078257</x:v>
      </x:c>
      <x:c r="N3578" s="267" t="n">
        <x:f>MAX(M3578-FARMER_HOURS,0)/TEMP_HOURS_PER_WORKER</x:f>
        <x:v>1.505635087554345</x:v>
      </x:c>
      <x:c r="O3578" s="268" t="n">
        <x:f>I3578*TOMATO_PRICE+J3578*CARROT_PRICE+K3578*MESCLUN_PRICE</x:f>
        <x:v>139052</x:v>
      </x:c>
      <x:c r="P3578" s="268" t="n">
        <x:f>I3578*TOMATO_FERTILIZER+J3578*CARROT_FERTILIZER+K3578*MESCLUN_FERTILIZER</x:f>
        <x:v>33440</x:v>
      </x:c>
      <x:c r="Q3578" s="268" t="n">
        <x:f>MIN(M3578,FARMER_HOURS)*FARMER_RATE+MAX(M3578-FARMER_HOURS,0)*TEMP_RATE</x:f>
        <x:v>62640.87718885863</x:v>
      </x:c>
      <x:c r="R3578" s="268" t="n">
        <x:f>O3578-P3578-Q3578-FIXED_COST</x:f>
        <x:v>22971.122811141373</x:v>
      </x:c>
      <x:c r="S3578" s="139" t="str">
        <x:f>IF(AND(L3578&lt;=TOTAL_BED_CAP,N3578&lt;=TEMP_WORKER_CAP),"YES","NO")</x:f>
        <x:v>YES</x:v>
      </x:c>
      <x:c r="T3578" s="139" t="n">
        <x:f>IF(S3578="YES",R3578,-1E+99)</x:f>
        <x:v>22971.122811141373</x:v>
      </x:c>
    </x:row>
    <x:row r="3579">
      <x:c r="A3579" s="139"/>
      <x:c r="B3579" s="139"/>
      <x:c r="C3579" s="139"/>
      <x:c r="D3579" s="139"/>
      <x:c r="E3579" s="139"/>
      <x:c r="F3579" s="139"/>
      <x:c r="G3579" s="139"/>
      <x:c r="H3579" s="139"/>
      <x:c r="I3579" s="266" t="n">
        <x:f>INT((ROW()-ROW($I$46))/((CARROT_CAP+1)*(MESCLUN_CAP+1)))</x:f>
        <x:v>5</x:v>
      </x:c>
      <x:c r="J3579" s="266" t="n">
        <x:f>MOD(INT((ROW()-ROW($I$46))/(MESCLUN_CAP+1)),CARROT_CAP+1)</x:f>
        <x:v>8</x:v>
      </x:c>
      <x:c r="K3579" s="266" t="n">
        <x:f>MOD(ROW()-ROW($I$46),MESCLUN_CAP+1)</x:f>
        <x:v>30</x:v>
      </x:c>
      <x:c r="L3579" s="266" t="n">
        <x:f>SUM(I3579:K3579)</x:f>
        <x:v>43</x:v>
      </x:c>
      <x:c r="M3579" s="267" t="n">
        <x:f>I3579*TOMATO_HOURS*WEEKS*(1+TOMATO_DIM)^I3579+J3579*CARROT_HOURS*WEEKS*(1+CARROT_DIM)^J3579+K3579*MESCLUN_HOURS*WEEKS*(1+MESCLUN_DIM)^K3579</x:f>
        <x:v>2976.824231412027</x:v>
      </x:c>
      <x:c r="N3579" s="267" t="n">
        <x:f>MAX(M3579-FARMER_HOURS,0)/TEMP_HOURS_PER_WORKER</x:f>
        <x:v>1.5672390495916855</x:v>
      </x:c>
      <x:c r="O3579" s="268" t="n">
        <x:f>I3579*TOMATO_PRICE+J3579*CARROT_PRICE+K3579*MESCLUN_PRICE</x:f>
        <x:v>141752</x:v>
      </x:c>
      <x:c r="P3579" s="268" t="n">
        <x:f>I3579*TOMATO_FERTILIZER+J3579*CARROT_FERTILIZER+K3579*MESCLUN_FERTILIZER</x:f>
        <x:v>34320</x:v>
      </x:c>
      <x:c r="Q3579" s="268" t="n">
        <x:f>MIN(M3579,FARMER_HOURS)*FARMER_RATE+MAX(M3579-FARMER_HOURS,0)*TEMP_RATE</x:f>
        <x:v>64180.97623979214</x:v>
      </x:c>
      <x:c r="R3579" s="268" t="n">
        <x:f>O3579-P3579-Q3579-FIXED_COST</x:f>
        <x:v>23251.023760207863</x:v>
      </x:c>
      <x:c r="S3579" s="139" t="str">
        <x:f>IF(AND(L3579&lt;=TOTAL_BED_CAP,N3579&lt;=TEMP_WORKER_CAP),"YES","NO")</x:f>
        <x:v>YES</x:v>
      </x:c>
      <x:c r="T3579" s="139" t="n">
        <x:f>IF(S3579="YES",R3579,-1E+99)</x:f>
        <x:v>23251.023760207863</x:v>
      </x:c>
    </x:row>
    <x:row r="3580">
      <x:c r="A3580" s="139"/>
      <x:c r="B3580" s="139"/>
      <x:c r="C3580" s="139"/>
      <x:c r="D3580" s="139"/>
      <x:c r="E3580" s="139"/>
      <x:c r="F3580" s="139"/>
      <x:c r="G3580" s="139"/>
      <x:c r="H3580" s="139"/>
      <x:c r="I3580" s="266" t="n">
        <x:f>INT((ROW()-ROW($I$46))/((CARROT_CAP+1)*(MESCLUN_CAP+1)))</x:f>
        <x:v>5</x:v>
      </x:c>
      <x:c r="J3580" s="266" t="n">
        <x:f>MOD(INT((ROW()-ROW($I$46))/(MESCLUN_CAP+1)),CARROT_CAP+1)</x:f>
        <x:v>9</x:v>
      </x:c>
      <x:c r="K3580" s="266" t="n">
        <x:f>MOD(ROW()-ROW($I$46),MESCLUN_CAP+1)</x:f>
        <x:v>0</x:v>
      </x:c>
      <x:c r="L3580" s="266" t="n">
        <x:f>SUM(I3580:K3580)</x:f>
        <x:v>14</x:v>
      </x:c>
      <x:c r="M3580" s="267" t="n">
        <x:f>I3580*TOMATO_HOURS*WEEKS*(1+TOMATO_DIM)^I3580+J3580*CARROT_HOURS*WEEKS*(1+CARROT_DIM)^J3580+K3580*MESCLUN_HOURS*WEEKS*(1+MESCLUN_DIM)^K3580</x:f>
        <x:v>1061.92250188587</x:v>
      </x:c>
      <x:c r="N3580" s="267" t="n">
        <x:f>MAX(M3580-FARMER_HOURS,0)/TEMP_HOURS_PER_WORKER</x:f>
        <x:v>0.23744618186518743</x:v>
      </x:c>
      <x:c r="O3580" s="268" t="n">
        <x:f>I3580*TOMATO_PRICE+J3580*CARROT_PRICE+K3580*MESCLUN_PRICE</x:f>
        <x:v>62846</x:v>
      </x:c>
      <x:c r="P3580" s="268" t="n">
        <x:f>I3580*TOMATO_FERTILIZER+J3580*CARROT_FERTILIZER+K3580*MESCLUN_FERTILIZER</x:f>
        <x:v>8360</x:v>
      </x:c>
      <x:c r="Q3580" s="268" t="n">
        <x:f>MIN(M3580,FARMER_HOURS)*FARMER_RATE+MAX(M3580-FARMER_HOURS,0)*TEMP_RATE</x:f>
        <x:v>30936.154546629685</x:v>
      </x:c>
      <x:c r="R3580" s="268" t="n">
        <x:f>O3580-P3580-Q3580-FIXED_COST</x:f>
        <x:v>3549.845453370315</x:v>
      </x:c>
      <x:c r="S3580" s="139" t="str">
        <x:f>IF(AND(L3580&lt;=TOTAL_BED_CAP,N3580&lt;=TEMP_WORKER_CAP),"YES","NO")</x:f>
        <x:v>YES</x:v>
      </x:c>
      <x:c r="T3580" s="139" t="n">
        <x:f>IF(S3580="YES",R3580,-1E+99)</x:f>
        <x:v>3549.845453370315</x:v>
      </x:c>
    </x:row>
    <x:row r="3581">
      <x:c r="A3581" s="139"/>
      <x:c r="B3581" s="139"/>
      <x:c r="C3581" s="139"/>
      <x:c r="D3581" s="139"/>
      <x:c r="E3581" s="139"/>
      <x:c r="F3581" s="139"/>
      <x:c r="G3581" s="139"/>
      <x:c r="H3581" s="139"/>
      <x:c r="I3581" s="266" t="n">
        <x:f>INT((ROW()-ROW($I$46))/((CARROT_CAP+1)*(MESCLUN_CAP+1)))</x:f>
        <x:v>5</x:v>
      </x:c>
      <x:c r="J3581" s="266" t="n">
        <x:f>MOD(INT((ROW()-ROW($I$46))/(MESCLUN_CAP+1)),CARROT_CAP+1)</x:f>
        <x:v>9</x:v>
      </x:c>
      <x:c r="K3581" s="266" t="n">
        <x:f>MOD(ROW()-ROW($I$46),MESCLUN_CAP+1)</x:f>
        <x:v>1</x:v>
      </x:c>
      <x:c r="L3581" s="266" t="n">
        <x:f>SUM(I3581:K3581)</x:f>
        <x:v>15</x:v>
      </x:c>
      <x:c r="M3581" s="267" t="n">
        <x:f>I3581*TOMATO_HOURS*WEEKS*(1+TOMATO_DIM)^I3581+J3581*CARROT_HOURS*WEEKS*(1+CARROT_DIM)^J3581+K3581*MESCLUN_HOURS*WEEKS*(1+MESCLUN_DIM)^K3581</x:f>
        <x:v>1107.48500188587</x:v>
      </x:c>
      <x:c r="N3581" s="267" t="n">
        <x:f>MAX(M3581-FARMER_HOURS,0)/TEMP_HOURS_PER_WORKER</x:f>
        <x:v>0.26908680686518743</x:v>
      </x:c>
      <x:c r="O3581" s="268" t="n">
        <x:f>I3581*TOMATO_PRICE+J3581*CARROT_PRICE+K3581*MESCLUN_PRICE</x:f>
        <x:v>65546</x:v>
      </x:c>
      <x:c r="P3581" s="268" t="n">
        <x:f>I3581*TOMATO_FERTILIZER+J3581*CARROT_FERTILIZER+K3581*MESCLUN_FERTILIZER</x:f>
        <x:v>9240</x:v>
      </x:c>
      <x:c r="Q3581" s="268" t="n">
        <x:f>MIN(M3581,FARMER_HOURS)*FARMER_RATE+MAX(M3581-FARMER_HOURS,0)*TEMP_RATE</x:f>
        <x:v>31727.170171629685</x:v>
      </x:c>
      <x:c r="R3581" s="268" t="n">
        <x:f>O3581-P3581-Q3581-FIXED_COST</x:f>
        <x:v>4578.829828370315</x:v>
      </x:c>
      <x:c r="S3581" s="139" t="str">
        <x:f>IF(AND(L3581&lt;=TOTAL_BED_CAP,N3581&lt;=TEMP_WORKER_CAP),"YES","NO")</x:f>
        <x:v>YES</x:v>
      </x:c>
      <x:c r="T3581" s="139" t="n">
        <x:f>IF(S3581="YES",R3581,-1E+99)</x:f>
        <x:v>4578.829828370315</x:v>
      </x:c>
    </x:row>
    <x:row r="3582">
      <x:c r="A3582" s="139"/>
      <x:c r="B3582" s="139"/>
      <x:c r="C3582" s="139"/>
      <x:c r="D3582" s="139"/>
      <x:c r="E3582" s="139"/>
      <x:c r="F3582" s="139"/>
      <x:c r="G3582" s="139"/>
      <x:c r="H3582" s="139"/>
      <x:c r="I3582" s="266" t="n">
        <x:f>INT((ROW()-ROW($I$46))/((CARROT_CAP+1)*(MESCLUN_CAP+1)))</x:f>
        <x:v>5</x:v>
      </x:c>
      <x:c r="J3582" s="266" t="n">
        <x:f>MOD(INT((ROW()-ROW($I$46))/(MESCLUN_CAP+1)),CARROT_CAP+1)</x:f>
        <x:v>9</x:v>
      </x:c>
      <x:c r="K3582" s="266" t="n">
        <x:f>MOD(ROW()-ROW($I$46),MESCLUN_CAP+1)</x:f>
        <x:v>2</x:v>
      </x:c>
      <x:c r="L3582" s="266" t="n">
        <x:f>SUM(I3582:K3582)</x:f>
        <x:v>16</x:v>
      </x:c>
      <x:c r="M3582" s="267" t="n">
        <x:f>I3582*TOMATO_HOURS*WEEKS*(1+TOMATO_DIM)^I3582+J3582*CARROT_HOURS*WEEKS*(1+CARROT_DIM)^J3582+K3582*MESCLUN_HOURS*WEEKS*(1+MESCLUN_DIM)^K3582</x:f>
        <x:v>1154.1865643858698</x:v>
      </x:c>
      <x:c r="N3582" s="267" t="n">
        <x:f>MAX(M3582-FARMER_HOURS,0)/TEMP_HOURS_PER_WORKER</x:f>
        <x:v>0.30151844749018736</x:v>
      </x:c>
      <x:c r="O3582" s="268" t="n">
        <x:f>I3582*TOMATO_PRICE+J3582*CARROT_PRICE+K3582*MESCLUN_PRICE</x:f>
        <x:v>68246</x:v>
      </x:c>
      <x:c r="P3582" s="268" t="n">
        <x:f>I3582*TOMATO_FERTILIZER+J3582*CARROT_FERTILIZER+K3582*MESCLUN_FERTILIZER</x:f>
        <x:v>10120</x:v>
      </x:c>
      <x:c r="Q3582" s="268" t="n">
        <x:f>MIN(M3582,FARMER_HOURS)*FARMER_RATE+MAX(M3582-FARMER_HOURS,0)*TEMP_RATE</x:f>
        <x:v>32537.961187254685</x:v>
      </x:c>
      <x:c r="R3582" s="268" t="n">
        <x:f>O3582-P3582-Q3582-FIXED_COST</x:f>
        <x:v>5588.038812745315</x:v>
      </x:c>
      <x:c r="S3582" s="139" t="str">
        <x:f>IF(AND(L3582&lt;=TOTAL_BED_CAP,N3582&lt;=TEMP_WORKER_CAP),"YES","NO")</x:f>
        <x:v>YES</x:v>
      </x:c>
      <x:c r="T3582" s="139" t="n">
        <x:f>IF(S3582="YES",R3582,-1E+99)</x:f>
        <x:v>5588.038812745315</x:v>
      </x:c>
    </x:row>
    <x:row r="3583">
      <x:c r="A3583" s="139"/>
      <x:c r="B3583" s="139"/>
      <x:c r="C3583" s="139"/>
      <x:c r="D3583" s="139"/>
      <x:c r="E3583" s="139"/>
      <x:c r="F3583" s="139"/>
      <x:c r="G3583" s="139"/>
      <x:c r="H3583" s="139"/>
      <x:c r="I3583" s="266" t="n">
        <x:f>INT((ROW()-ROW($I$46))/((CARROT_CAP+1)*(MESCLUN_CAP+1)))</x:f>
        <x:v>5</x:v>
      </x:c>
      <x:c r="J3583" s="266" t="n">
        <x:f>MOD(INT((ROW()-ROW($I$46))/(MESCLUN_CAP+1)),CARROT_CAP+1)</x:f>
        <x:v>9</x:v>
      </x:c>
      <x:c r="K3583" s="266" t="n">
        <x:f>MOD(ROW()-ROW($I$46),MESCLUN_CAP+1)</x:f>
        <x:v>3</x:v>
      </x:c>
      <x:c r="L3583" s="266" t="n">
        <x:f>SUM(I3583:K3583)</x:f>
        <x:v>17</x:v>
      </x:c>
      <x:c r="M3583" s="267" t="n">
        <x:f>I3583*TOMATO_HOURS*WEEKS*(1+TOMATO_DIM)^I3583+J3583*CARROT_HOURS*WEEKS*(1+CARROT_DIM)^J3583+K3583*MESCLUN_HOURS*WEEKS*(1+MESCLUN_DIM)^K3583</x:f>
        <x:v>1202.048546807745</x:v>
      </x:c>
      <x:c r="N3583" s="267" t="n">
        <x:f>MAX(M3583-FARMER_HOURS,0)/TEMP_HOURS_PER_WORKER</x:f>
        <x:v>0.3347559352831562</x:v>
      </x:c>
      <x:c r="O3583" s="268" t="n">
        <x:f>I3583*TOMATO_PRICE+J3583*CARROT_PRICE+K3583*MESCLUN_PRICE</x:f>
        <x:v>70946</x:v>
      </x:c>
      <x:c r="P3583" s="268" t="n">
        <x:f>I3583*TOMATO_FERTILIZER+J3583*CARROT_FERTILIZER+K3583*MESCLUN_FERTILIZER</x:f>
        <x:v>11000</x:v>
      </x:c>
      <x:c r="Q3583" s="268" t="n">
        <x:f>MIN(M3583,FARMER_HOURS)*FARMER_RATE+MAX(M3583-FARMER_HOURS,0)*TEMP_RATE</x:f>
        <x:v>33368.89838207891</x:v>
      </x:c>
      <x:c r="R3583" s="268" t="n">
        <x:f>O3583-P3583-Q3583-FIXED_COST</x:f>
        <x:v>6577.101617921093</x:v>
      </x:c>
      <x:c r="S3583" s="139" t="str">
        <x:f>IF(AND(L3583&lt;=TOTAL_BED_CAP,N3583&lt;=TEMP_WORKER_CAP),"YES","NO")</x:f>
        <x:v>YES</x:v>
      </x:c>
      <x:c r="T3583" s="139" t="n">
        <x:f>IF(S3583="YES",R3583,-1E+99)</x:f>
        <x:v>6577.101617921093</x:v>
      </x:c>
    </x:row>
    <x:row r="3584">
      <x:c r="A3584" s="139"/>
      <x:c r="B3584" s="139"/>
      <x:c r="C3584" s="139"/>
      <x:c r="D3584" s="139"/>
      <x:c r="E3584" s="139"/>
      <x:c r="F3584" s="139"/>
      <x:c r="G3584" s="139"/>
      <x:c r="H3584" s="139"/>
      <x:c r="I3584" s="266" t="n">
        <x:f>INT((ROW()-ROW($I$46))/((CARROT_CAP+1)*(MESCLUN_CAP+1)))</x:f>
        <x:v>5</x:v>
      </x:c>
      <x:c r="J3584" s="266" t="n">
        <x:f>MOD(INT((ROW()-ROW($I$46))/(MESCLUN_CAP+1)),CARROT_CAP+1)</x:f>
        <x:v>9</x:v>
      </x:c>
      <x:c r="K3584" s="266" t="n">
        <x:f>MOD(ROW()-ROW($I$46),MESCLUN_CAP+1)</x:f>
        <x:v>4</x:v>
      </x:c>
      <x:c r="L3584" s="266" t="n">
        <x:f>SUM(I3584:K3584)</x:f>
        <x:v>18</x:v>
      </x:c>
      <x:c r="M3584" s="267" t="n">
        <x:f>I3584*TOMATO_HOURS*WEEKS*(1+TOMATO_DIM)^I3584+J3584*CARROT_HOURS*WEEKS*(1+CARROT_DIM)^J3584+K3584*MESCLUN_HOURS*WEEKS*(1+MESCLUN_DIM)^K3584</x:f>
        <x:v>1251.0926625304012</x:v>
      </x:c>
      <x:c r="N3584" s="267" t="n">
        <x:f>MAX(M3584-FARMER_HOURS,0)/TEMP_HOURS_PER_WORKER</x:f>
        <x:v>0.36881434897944526</x:v>
      </x:c>
      <x:c r="O3584" s="268" t="n">
        <x:f>I3584*TOMATO_PRICE+J3584*CARROT_PRICE+K3584*MESCLUN_PRICE</x:f>
        <x:v>73646</x:v>
      </x:c>
      <x:c r="P3584" s="268" t="n">
        <x:f>I3584*TOMATO_FERTILIZER+J3584*CARROT_FERTILIZER+K3584*MESCLUN_FERTILIZER</x:f>
        <x:v>11880</x:v>
      </x:c>
      <x:c r="Q3584" s="268" t="n">
        <x:f>MIN(M3584,FARMER_HOURS)*FARMER_RATE+MAX(M3584-FARMER_HOURS,0)*TEMP_RATE</x:f>
        <x:v>34220.358724486134</x:v>
      </x:c>
      <x:c r="R3584" s="268" t="n">
        <x:f>O3584-P3584-Q3584-FIXED_COST</x:f>
        <x:v>7545.641275513866</x:v>
      </x:c>
      <x:c r="S3584" s="139" t="str">
        <x:f>IF(AND(L3584&lt;=TOTAL_BED_CAP,N3584&lt;=TEMP_WORKER_CAP),"YES","NO")</x:f>
        <x:v>YES</x:v>
      </x:c>
      <x:c r="T3584" s="139" t="n">
        <x:f>IF(S3584="YES",R3584,-1E+99)</x:f>
        <x:v>7545.641275513866</x:v>
      </x:c>
    </x:row>
    <x:row r="3585">
      <x:c r="A3585" s="139"/>
      <x:c r="B3585" s="139"/>
      <x:c r="C3585" s="139"/>
      <x:c r="D3585" s="139"/>
      <x:c r="E3585" s="139"/>
      <x:c r="F3585" s="139"/>
      <x:c r="G3585" s="139"/>
      <x:c r="H3585" s="139"/>
      <x:c r="I3585" s="266" t="n">
        <x:f>INT((ROW()-ROW($I$46))/((CARROT_CAP+1)*(MESCLUN_CAP+1)))</x:f>
        <x:v>5</x:v>
      </x:c>
      <x:c r="J3585" s="266" t="n">
        <x:f>MOD(INT((ROW()-ROW($I$46))/(MESCLUN_CAP+1)),CARROT_CAP+1)</x:f>
        <x:v>9</x:v>
      </x:c>
      <x:c r="K3585" s="266" t="n">
        <x:f>MOD(ROW()-ROW($I$46),MESCLUN_CAP+1)</x:f>
        <x:v>5</x:v>
      </x:c>
      <x:c r="L3585" s="266" t="n">
        <x:f>SUM(I3585:K3585)</x:f>
        <x:v>19</x:v>
      </x:c>
      <x:c r="M3585" s="267" t="n">
        <x:f>I3585*TOMATO_HOURS*WEEKS*(1+TOMATO_DIM)^I3585+J3585*CARROT_HOURS*WEEKS*(1+CARROT_DIM)^J3585+K3585*MESCLUN_HOURS*WEEKS*(1+MESCLUN_DIM)^K3585</x:f>
        <x:v>1301.3409864516047</x:v>
      </x:c>
      <x:c r="N3585" s="267" t="n">
        <x:f>MAX(M3585-FARMER_HOURS,0)/TEMP_HOURS_PER_WORKER</x:f>
        <x:v>0.40370901836916995</x:v>
      </x:c>
      <x:c r="O3585" s="268" t="n">
        <x:f>I3585*TOMATO_PRICE+J3585*CARROT_PRICE+K3585*MESCLUN_PRICE</x:f>
        <x:v>76346</x:v>
      </x:c>
      <x:c r="P3585" s="268" t="n">
        <x:f>I3585*TOMATO_FERTILIZER+J3585*CARROT_FERTILIZER+K3585*MESCLUN_FERTILIZER</x:f>
        <x:v>12760</x:v>
      </x:c>
      <x:c r="Q3585" s="268" t="n">
        <x:f>MIN(M3585,FARMER_HOURS)*FARMER_RATE+MAX(M3585-FARMER_HOURS,0)*TEMP_RATE</x:f>
        <x:v>35092.725459229245</x:v>
      </x:c>
      <x:c r="R3585" s="268" t="n">
        <x:f>O3585-P3585-Q3585-FIXED_COST</x:f>
        <x:v>8493.274540770755</x:v>
      </x:c>
      <x:c r="S3585" s="139" t="str">
        <x:f>IF(AND(L3585&lt;=TOTAL_BED_CAP,N3585&lt;=TEMP_WORKER_CAP),"YES","NO")</x:f>
        <x:v>YES</x:v>
      </x:c>
      <x:c r="T3585" s="139" t="n">
        <x:f>IF(S3585="YES",R3585,-1E+99)</x:f>
        <x:v>8493.274540770755</x:v>
      </x:c>
    </x:row>
    <x:row r="3586">
      <x:c r="A3586" s="139"/>
      <x:c r="B3586" s="139"/>
      <x:c r="C3586" s="139"/>
      <x:c r="D3586" s="139"/>
      <x:c r="E3586" s="139"/>
      <x:c r="F3586" s="139"/>
      <x:c r="G3586" s="139"/>
      <x:c r="H3586" s="139"/>
      <x:c r="I3586" s="266" t="n">
        <x:f>INT((ROW()-ROW($I$46))/((CARROT_CAP+1)*(MESCLUN_CAP+1)))</x:f>
        <x:v>5</x:v>
      </x:c>
      <x:c r="J3586" s="266" t="n">
        <x:f>MOD(INT((ROW()-ROW($I$46))/(MESCLUN_CAP+1)),CARROT_CAP+1)</x:f>
        <x:v>9</x:v>
      </x:c>
      <x:c r="K3586" s="266" t="n">
        <x:f>MOD(ROW()-ROW($I$46),MESCLUN_CAP+1)</x:f>
        <x:v>6</x:v>
      </x:c>
      <x:c r="L3586" s="266" t="n">
        <x:f>SUM(I3586:K3586)</x:f>
        <x:v>20</x:v>
      </x:c>
      <x:c r="M3586" s="267" t="n">
        <x:f>I3586*TOMATO_HOURS*WEEKS*(1+TOMATO_DIM)^I3586+J3586*CARROT_HOURS*WEEKS*(1+CARROT_DIM)^J3586+K3586*MESCLUN_HOURS*WEEKS*(1+MESCLUN_DIM)^K3586</x:f>
        <x:v>1352.8159606332376</x:v>
      </x:c>
      <x:c r="N3586" s="267" t="n">
        <x:f>MAX(M3586-FARMER_HOURS,0)/TEMP_HOURS_PER_WORKER</x:f>
        <x:v>0.43945552821752615</x:v>
      </x:c>
      <x:c r="O3586" s="268" t="n">
        <x:f>I3586*TOMATO_PRICE+J3586*CARROT_PRICE+K3586*MESCLUN_PRICE</x:f>
        <x:v>79046</x:v>
      </x:c>
      <x:c r="P3586" s="268" t="n">
        <x:f>I3586*TOMATO_FERTILIZER+J3586*CARROT_FERTILIZER+K3586*MESCLUN_FERTILIZER</x:f>
        <x:v>13640</x:v>
      </x:c>
      <x:c r="Q3586" s="268" t="n">
        <x:f>MIN(M3586,FARMER_HOURS)*FARMER_RATE+MAX(M3586-FARMER_HOURS,0)*TEMP_RATE</x:f>
        <x:v>35986.388205438154</x:v>
      </x:c>
      <x:c r="R3586" s="268" t="n">
        <x:f>O3586-P3586-Q3586-FIXED_COST</x:f>
        <x:v>9419.611794561846</x:v>
      </x:c>
      <x:c r="S3586" s="139" t="str">
        <x:f>IF(AND(L3586&lt;=TOTAL_BED_CAP,N3586&lt;=TEMP_WORKER_CAP),"YES","NO")</x:f>
        <x:v>YES</x:v>
      </x:c>
      <x:c r="T3586" s="139" t="n">
        <x:f>IF(S3586="YES",R3586,-1E+99)</x:f>
        <x:v>9419.611794561846</x:v>
      </x:c>
    </x:row>
    <x:row r="3587">
      <x:c r="A3587" s="139"/>
      <x:c r="B3587" s="139"/>
      <x:c r="C3587" s="139"/>
      <x:c r="D3587" s="139"/>
      <x:c r="E3587" s="139"/>
      <x:c r="F3587" s="139"/>
      <x:c r="G3587" s="139"/>
      <x:c r="H3587" s="139"/>
      <x:c r="I3587" s="266" t="n">
        <x:f>INT((ROW()-ROW($I$46))/((CARROT_CAP+1)*(MESCLUN_CAP+1)))</x:f>
        <x:v>5</x:v>
      </x:c>
      <x:c r="J3587" s="266" t="n">
        <x:f>MOD(INT((ROW()-ROW($I$46))/(MESCLUN_CAP+1)),CARROT_CAP+1)</x:f>
        <x:v>9</x:v>
      </x:c>
      <x:c r="K3587" s="266" t="n">
        <x:f>MOD(ROW()-ROW($I$46),MESCLUN_CAP+1)</x:f>
        <x:v>7</x:v>
      </x:c>
      <x:c r="L3587" s="266" t="n">
        <x:f>SUM(I3587:K3587)</x:f>
        <x:v>21</x:v>
      </x:c>
      <x:c r="M3587" s="267" t="n">
        <x:f>I3587*TOMATO_HOURS*WEEKS*(1+TOMATO_DIM)^I3587+J3587*CARROT_HOURS*WEEKS*(1+CARROT_DIM)^J3587+K3587*MESCLUN_HOURS*WEEKS*(1+MESCLUN_DIM)^K3587</x:f>
        <x:v>1405.540400031198</x:v>
      </x:c>
      <x:c r="N3587" s="267" t="n">
        <x:f>MAX(M3587-FARMER_HOURS,0)/TEMP_HOURS_PER_WORKER</x:f>
        <x:v>0.47606972224388755</x:v>
      </x:c>
      <x:c r="O3587" s="268" t="n">
        <x:f>I3587*TOMATO_PRICE+J3587*CARROT_PRICE+K3587*MESCLUN_PRICE</x:f>
        <x:v>81746</x:v>
      </x:c>
      <x:c r="P3587" s="268" t="n">
        <x:f>I3587*TOMATO_FERTILIZER+J3587*CARROT_FERTILIZER+K3587*MESCLUN_FERTILIZER</x:f>
        <x:v>14520</x:v>
      </x:c>
      <x:c r="Q3587" s="268" t="n">
        <x:f>MIN(M3587,FARMER_HOURS)*FARMER_RATE+MAX(M3587-FARMER_HOURS,0)*TEMP_RATE</x:f>
        <x:v>36901.743056097184</x:v>
      </x:c>
      <x:c r="R3587" s="268" t="n">
        <x:f>O3587-P3587-Q3587-FIXED_COST</x:f>
        <x:v>10324.256943902816</x:v>
      </x:c>
      <x:c r="S3587" s="139" t="str">
        <x:f>IF(AND(L3587&lt;=TOTAL_BED_CAP,N3587&lt;=TEMP_WORKER_CAP),"YES","NO")</x:f>
        <x:v>YES</x:v>
      </x:c>
      <x:c r="T3587" s="139" t="n">
        <x:f>IF(S3587="YES",R3587,-1E+99)</x:f>
        <x:v>10324.256943902816</x:v>
      </x:c>
    </x:row>
    <x:row r="3588">
      <x:c r="A3588" s="139"/>
      <x:c r="B3588" s="139"/>
      <x:c r="C3588" s="139"/>
      <x:c r="D3588" s="139"/>
      <x:c r="E3588" s="139"/>
      <x:c r="F3588" s="139"/>
      <x:c r="G3588" s="139"/>
      <x:c r="H3588" s="139"/>
      <x:c r="I3588" s="266" t="n">
        <x:f>INT((ROW()-ROW($I$46))/((CARROT_CAP+1)*(MESCLUN_CAP+1)))</x:f>
        <x:v>5</x:v>
      </x:c>
      <x:c r="J3588" s="266" t="n">
        <x:f>MOD(INT((ROW()-ROW($I$46))/(MESCLUN_CAP+1)),CARROT_CAP+1)</x:f>
        <x:v>9</x:v>
      </x:c>
      <x:c r="K3588" s="266" t="n">
        <x:f>MOD(ROW()-ROW($I$46),MESCLUN_CAP+1)</x:f>
        <x:v>8</x:v>
      </x:c>
      <x:c r="L3588" s="266" t="n">
        <x:f>SUM(I3588:K3588)</x:f>
        <x:v>22</x:v>
      </x:c>
      <x:c r="M3588" s="267" t="n">
        <x:f>I3588*TOMATO_HOURS*WEEKS*(1+TOMATO_DIM)^I3588+J3588*CARROT_HOURS*WEEKS*(1+CARROT_DIM)^J3588+K3588*MESCLUN_HOURS*WEEKS*(1+MESCLUN_DIM)^K3588</x:f>
        <x:v>1459.5374983111783</x:v>
      </x:c>
      <x:c r="N3588" s="267" t="n">
        <x:f>MAX(M3588-FARMER_HOURS,0)/TEMP_HOURS_PER_WORKER</x:f>
        <x:v>0.5135677071605405</x:v>
      </x:c>
      <x:c r="O3588" s="268" t="n">
        <x:f>I3588*TOMATO_PRICE+J3588*CARROT_PRICE+K3588*MESCLUN_PRICE</x:f>
        <x:v>84446</x:v>
      </x:c>
      <x:c r="P3588" s="268" t="n">
        <x:f>I3588*TOMATO_FERTILIZER+J3588*CARROT_FERTILIZER+K3588*MESCLUN_FERTILIZER</x:f>
        <x:v>15400</x:v>
      </x:c>
      <x:c r="Q3588" s="268" t="n">
        <x:f>MIN(M3588,FARMER_HOURS)*FARMER_RATE+MAX(M3588-FARMER_HOURS,0)*TEMP_RATE</x:f>
        <x:v>37839.19267901351</x:v>
      </x:c>
      <x:c r="R3588" s="268" t="n">
        <x:f>O3588-P3588-Q3588-FIXED_COST</x:f>
        <x:v>11206.807320986489</x:v>
      </x:c>
      <x:c r="S3588" s="139" t="str">
        <x:f>IF(AND(L3588&lt;=TOTAL_BED_CAP,N3588&lt;=TEMP_WORKER_CAP),"YES","NO")</x:f>
        <x:v>YES</x:v>
      </x:c>
      <x:c r="T3588" s="139" t="n">
        <x:f>IF(S3588="YES",R3588,-1E+99)</x:f>
        <x:v>11206.807320986489</x:v>
      </x:c>
    </x:row>
    <x:row r="3589">
      <x:c r="A3589" s="139"/>
      <x:c r="B3589" s="139"/>
      <x:c r="C3589" s="139"/>
      <x:c r="D3589" s="139"/>
      <x:c r="E3589" s="139"/>
      <x:c r="F3589" s="139"/>
      <x:c r="G3589" s="139"/>
      <x:c r="H3589" s="139"/>
      <x:c r="I3589" s="266" t="n">
        <x:f>INT((ROW()-ROW($I$46))/((CARROT_CAP+1)*(MESCLUN_CAP+1)))</x:f>
        <x:v>5</x:v>
      </x:c>
      <x:c r="J3589" s="266" t="n">
        <x:f>MOD(INT((ROW()-ROW($I$46))/(MESCLUN_CAP+1)),CARROT_CAP+1)</x:f>
        <x:v>9</x:v>
      </x:c>
      <x:c r="K3589" s="266" t="n">
        <x:f>MOD(ROW()-ROW($I$46),MESCLUN_CAP+1)</x:f>
        <x:v>9</x:v>
      </x:c>
      <x:c r="L3589" s="266" t="n">
        <x:f>SUM(I3589:K3589)</x:f>
        <x:v>23</x:v>
      </x:c>
      <x:c r="M3589" s="267" t="n">
        <x:f>I3589*TOMATO_HOURS*WEEKS*(1+TOMATO_DIM)^I3589+J3589*CARROT_HOURS*WEEKS*(1+CARROT_DIM)^J3589+K3589*MESCLUN_HOURS*WEEKS*(1+MESCLUN_DIM)^K3589</x:f>
        <x:v>1514.8308337515728</x:v>
      </x:c>
      <x:c r="N3589" s="267" t="n">
        <x:f>MAX(M3589-FARMER_HOURS,0)/TEMP_HOURS_PER_WORKER</x:f>
        <x:v>0.5519658567719256</x:v>
      </x:c>
      <x:c r="O3589" s="268" t="n">
        <x:f>I3589*TOMATO_PRICE+J3589*CARROT_PRICE+K3589*MESCLUN_PRICE</x:f>
        <x:v>87146</x:v>
      </x:c>
      <x:c r="P3589" s="268" t="n">
        <x:f>I3589*TOMATO_FERTILIZER+J3589*CARROT_FERTILIZER+K3589*MESCLUN_FERTILIZER</x:f>
        <x:v>16280</x:v>
      </x:c>
      <x:c r="Q3589" s="268" t="n">
        <x:f>MIN(M3589,FARMER_HOURS)*FARMER_RATE+MAX(M3589-FARMER_HOURS,0)*TEMP_RATE</x:f>
        <x:v>38799.14641929814</x:v>
      </x:c>
      <x:c r="R3589" s="268" t="n">
        <x:f>O3589-P3589-Q3589-FIXED_COST</x:f>
        <x:v>12066.853580701863</x:v>
      </x:c>
      <x:c r="S3589" s="139" t="str">
        <x:f>IF(AND(L3589&lt;=TOTAL_BED_CAP,N3589&lt;=TEMP_WORKER_CAP),"YES","NO")</x:f>
        <x:v>YES</x:v>
      </x:c>
      <x:c r="T3589" s="139" t="n">
        <x:f>IF(S3589="YES",R3589,-1E+99)</x:f>
        <x:v>12066.853580701863</x:v>
      </x:c>
    </x:row>
    <x:row r="3590">
      <x:c r="A3590" s="139"/>
      <x:c r="B3590" s="139"/>
      <x:c r="C3590" s="139"/>
      <x:c r="D3590" s="139"/>
      <x:c r="E3590" s="139"/>
      <x:c r="F3590" s="139"/>
      <x:c r="G3590" s="139"/>
      <x:c r="H3590" s="139"/>
      <x:c r="I3590" s="266" t="n">
        <x:f>INT((ROW()-ROW($I$46))/((CARROT_CAP+1)*(MESCLUN_CAP+1)))</x:f>
        <x:v>5</x:v>
      </x:c>
      <x:c r="J3590" s="266" t="n">
        <x:f>MOD(INT((ROW()-ROW($I$46))/(MESCLUN_CAP+1)),CARROT_CAP+1)</x:f>
        <x:v>9</x:v>
      </x:c>
      <x:c r="K3590" s="266" t="n">
        <x:f>MOD(ROW()-ROW($I$46),MESCLUN_CAP+1)</x:f>
        <x:v>10</x:v>
      </x:c>
      <x:c r="L3590" s="266" t="n">
        <x:f>SUM(I3590:K3590)</x:f>
        <x:v>24</x:v>
      </x:c>
      <x:c r="M3590" s="267" t="n">
        <x:f>I3590*TOMATO_HOURS*WEEKS*(1+TOMATO_DIM)^I3590+J3590*CARROT_HOURS*WEEKS*(1+CARROT_DIM)^J3590+K3590*MESCLUN_HOURS*WEEKS*(1+MESCLUN_DIM)^K3590</x:f>
        <x:v>1571.4443752347854</x:v>
      </x:c>
      <x:c r="N3590" s="267" t="n">
        <x:f>MAX(M3590-FARMER_HOURS,0)/TEMP_HOURS_PER_WORKER</x:f>
        <x:v>0.5912808161352676</x:v>
      </x:c>
      <x:c r="O3590" s="268" t="n">
        <x:f>I3590*TOMATO_PRICE+J3590*CARROT_PRICE+K3590*MESCLUN_PRICE</x:f>
        <x:v>89846</x:v>
      </x:c>
      <x:c r="P3590" s="268" t="n">
        <x:f>I3590*TOMATO_FERTILIZER+J3590*CARROT_FERTILIZER+K3590*MESCLUN_FERTILIZER</x:f>
        <x:v>17160</x:v>
      </x:c>
      <x:c r="Q3590" s="268" t="n">
        <x:f>MIN(M3590,FARMER_HOURS)*FARMER_RATE+MAX(M3590-FARMER_HOURS,0)*TEMP_RATE</x:f>
        <x:v>39782.02040338169</x:v>
      </x:c>
      <x:c r="R3590" s="268" t="n">
        <x:f>O3590-P3590-Q3590-FIXED_COST</x:f>
        <x:v>12903.979596618308</x:v>
      </x:c>
      <x:c r="S3590" s="139" t="str">
        <x:f>IF(AND(L3590&lt;=TOTAL_BED_CAP,N3590&lt;=TEMP_WORKER_CAP),"YES","NO")</x:f>
        <x:v>YES</x:v>
      </x:c>
      <x:c r="T3590" s="139" t="n">
        <x:f>IF(S3590="YES",R3590,-1E+99)</x:f>
        <x:v>12903.979596618308</x:v>
      </x:c>
    </x:row>
    <x:row r="3591">
      <x:c r="A3591" s="139"/>
      <x:c r="B3591" s="139"/>
      <x:c r="C3591" s="139"/>
      <x:c r="D3591" s="139"/>
      <x:c r="E3591" s="139"/>
      <x:c r="F3591" s="139"/>
      <x:c r="G3591" s="139"/>
      <x:c r="H3591" s="139"/>
      <x:c r="I3591" s="266" t="n">
        <x:f>INT((ROW()-ROW($I$46))/((CARROT_CAP+1)*(MESCLUN_CAP+1)))</x:f>
        <x:v>5</x:v>
      </x:c>
      <x:c r="J3591" s="266" t="n">
        <x:f>MOD(INT((ROW()-ROW($I$46))/(MESCLUN_CAP+1)),CARROT_CAP+1)</x:f>
        <x:v>9</x:v>
      </x:c>
      <x:c r="K3591" s="266" t="n">
        <x:f>MOD(ROW()-ROW($I$46),MESCLUN_CAP+1)</x:f>
        <x:v>11</x:v>
      </x:c>
      <x:c r="L3591" s="266" t="n">
        <x:f>SUM(I3591:K3591)</x:f>
        <x:v>25</x:v>
      </x:c>
      <x:c r="M3591" s="267" t="n">
        <x:f>I3591*TOMATO_HOURS*WEEKS*(1+TOMATO_DIM)^I3591+J3591*CARROT_HOURS*WEEKS*(1+CARROT_DIM)^J3591+K3591*MESCLUN_HOURS*WEEKS*(1+MESCLUN_DIM)^K3591</x:f>
        <x:v>1629.4024883282245</x:v>
      </x:c>
      <x:c r="N3591" s="267" t="n">
        <x:f>MAX(M3591-FARMER_HOURS,0)/TEMP_HOURS_PER_WORKER</x:f>
        <x:v>0.6315295057834892</x:v>
      </x:c>
      <x:c r="O3591" s="268" t="n">
        <x:f>I3591*TOMATO_PRICE+J3591*CARROT_PRICE+K3591*MESCLUN_PRICE</x:f>
        <x:v>92546</x:v>
      </x:c>
      <x:c r="P3591" s="268" t="n">
        <x:f>I3591*TOMATO_FERTILIZER+J3591*CARROT_FERTILIZER+K3591*MESCLUN_FERTILIZER</x:f>
        <x:v>18040</x:v>
      </x:c>
      <x:c r="Q3591" s="268" t="n">
        <x:f>MIN(M3591,FARMER_HOURS)*FARMER_RATE+MAX(M3591-FARMER_HOURS,0)*TEMP_RATE</x:f>
        <x:v>40788.23764458723</x:v>
      </x:c>
      <x:c r="R3591" s="268" t="n">
        <x:f>O3591-P3591-Q3591-FIXED_COST</x:f>
        <x:v>13717.762355412771</x:v>
      </x:c>
      <x:c r="S3591" s="139" t="str">
        <x:f>IF(AND(L3591&lt;=TOTAL_BED_CAP,N3591&lt;=TEMP_WORKER_CAP),"YES","NO")</x:f>
        <x:v>YES</x:v>
      </x:c>
      <x:c r="T3591" s="139" t="n">
        <x:f>IF(S3591="YES",R3591,-1E+99)</x:f>
        <x:v>13717.762355412771</x:v>
      </x:c>
    </x:row>
    <x:row r="3592">
      <x:c r="A3592" s="139"/>
      <x:c r="B3592" s="139"/>
      <x:c r="C3592" s="139"/>
      <x:c r="D3592" s="139"/>
      <x:c r="E3592" s="139"/>
      <x:c r="F3592" s="139"/>
      <x:c r="G3592" s="139"/>
      <x:c r="H3592" s="139"/>
      <x:c r="I3592" s="266" t="n">
        <x:f>INT((ROW()-ROW($I$46))/((CARROT_CAP+1)*(MESCLUN_CAP+1)))</x:f>
        <x:v>5</x:v>
      </x:c>
      <x:c r="J3592" s="266" t="n">
        <x:f>MOD(INT((ROW()-ROW($I$46))/(MESCLUN_CAP+1)),CARROT_CAP+1)</x:f>
        <x:v>9</x:v>
      </x:c>
      <x:c r="K3592" s="266" t="n">
        <x:f>MOD(ROW()-ROW($I$46),MESCLUN_CAP+1)</x:f>
        <x:v>12</x:v>
      </x:c>
      <x:c r="L3592" s="266" t="n">
        <x:f>SUM(I3592:K3592)</x:f>
        <x:v>26</x:v>
      </x:c>
      <x:c r="M3592" s="267" t="n">
        <x:f>I3592*TOMATO_HOURS*WEEKS*(1+TOMATO_DIM)^I3592+J3592*CARROT_HOURS*WEEKS*(1+CARROT_DIM)^J3592+K3592*MESCLUN_HOURS*WEEKS*(1+MESCLUN_DIM)^K3592</x:f>
        <x:v>1688.729941456289</x:v>
      </x:c>
      <x:c r="N3592" s="267" t="n">
        <x:f>MAX(M3592-FARMER_HOURS,0)/TEMP_HOURS_PER_WORKER</x:f>
        <x:v>0.6727291260113119</x:v>
      </x:c>
      <x:c r="O3592" s="268" t="n">
        <x:f>I3592*TOMATO_PRICE+J3592*CARROT_PRICE+K3592*MESCLUN_PRICE</x:f>
        <x:v>95246</x:v>
      </x:c>
      <x:c r="P3592" s="268" t="n">
        <x:f>I3592*TOMATO_FERTILIZER+J3592*CARROT_FERTILIZER+K3592*MESCLUN_FERTILIZER</x:f>
        <x:v>18920</x:v>
      </x:c>
      <x:c r="Q3592" s="268" t="n">
        <x:f>MIN(M3592,FARMER_HOURS)*FARMER_RATE+MAX(M3592-FARMER_HOURS,0)*TEMP_RATE</x:f>
        <x:v>41818.2281502828</x:v>
      </x:c>
      <x:c r="R3592" s="268" t="n">
        <x:f>O3592-P3592-Q3592-FIXED_COST</x:f>
        <x:v>14507.771849717203</x:v>
      </x:c>
      <x:c r="S3592" s="139" t="str">
        <x:f>IF(AND(L3592&lt;=TOTAL_BED_CAP,N3592&lt;=TEMP_WORKER_CAP),"YES","NO")</x:f>
        <x:v>YES</x:v>
      </x:c>
      <x:c r="T3592" s="139" t="n">
        <x:f>IF(S3592="YES",R3592,-1E+99)</x:f>
        <x:v>14507.771849717203</x:v>
      </x:c>
    </x:row>
    <x:row r="3593">
      <x:c r="A3593" s="139"/>
      <x:c r="B3593" s="139"/>
      <x:c r="C3593" s="139"/>
      <x:c r="D3593" s="139"/>
      <x:c r="E3593" s="139"/>
      <x:c r="F3593" s="139"/>
      <x:c r="G3593" s="139"/>
      <x:c r="H3593" s="139"/>
      <x:c r="I3593" s="266" t="n">
        <x:f>INT((ROW()-ROW($I$46))/((CARROT_CAP+1)*(MESCLUN_CAP+1)))</x:f>
        <x:v>5</x:v>
      </x:c>
      <x:c r="J3593" s="266" t="n">
        <x:f>MOD(INT((ROW()-ROW($I$46))/(MESCLUN_CAP+1)),CARROT_CAP+1)</x:f>
        <x:v>9</x:v>
      </x:c>
      <x:c r="K3593" s="266" t="n">
        <x:f>MOD(ROW()-ROW($I$46),MESCLUN_CAP+1)</x:f>
        <x:v>13</x:v>
      </x:c>
      <x:c r="L3593" s="266" t="n">
        <x:f>SUM(I3593:K3593)</x:f>
        <x:v>27</x:v>
      </x:c>
      <x:c r="M3593" s="267" t="n">
        <x:f>I3593*TOMATO_HOURS*WEEKS*(1+TOMATO_DIM)^I3593+J3593*CARROT_HOURS*WEEKS*(1+CARROT_DIM)^J3593+K3593*MESCLUN_HOURS*WEEKS*(1+MESCLUN_DIM)^K3593</x:f>
        <x:v>1749.451912164673</x:v>
      </x:c>
      <x:c r="N3593" s="267" t="n">
        <x:f>MAX(M3593-FARMER_HOURS,0)/TEMP_HOURS_PER_WORKER</x:f>
        <x:v>0.7148971612254674</x:v>
      </x:c>
      <x:c r="O3593" s="268" t="n">
        <x:f>I3593*TOMATO_PRICE+J3593*CARROT_PRICE+K3593*MESCLUN_PRICE</x:f>
        <x:v>97946</x:v>
      </x:c>
      <x:c r="P3593" s="268" t="n">
        <x:f>I3593*TOMATO_FERTILIZER+J3593*CARROT_FERTILIZER+K3593*MESCLUN_FERTILIZER</x:f>
        <x:v>19800</x:v>
      </x:c>
      <x:c r="Q3593" s="268" t="n">
        <x:f>MIN(M3593,FARMER_HOURS)*FARMER_RATE+MAX(M3593-FARMER_HOURS,0)*TEMP_RATE</x:f>
        <x:v>42872.42903063669</x:v>
      </x:c>
      <x:c r="R3593" s="268" t="n">
        <x:f>O3593-P3593-Q3593-FIXED_COST</x:f>
        <x:v>15273.57096936331</x:v>
      </x:c>
      <x:c r="S3593" s="139" t="str">
        <x:f>IF(AND(L3593&lt;=TOTAL_BED_CAP,N3593&lt;=TEMP_WORKER_CAP),"YES","NO")</x:f>
        <x:v>YES</x:v>
      </x:c>
      <x:c r="T3593" s="139" t="n">
        <x:f>IF(S3593="YES",R3593,-1E+99)</x:f>
        <x:v>15273.57096936331</x:v>
      </x:c>
    </x:row>
    <x:row r="3594">
      <x:c r="A3594" s="139"/>
      <x:c r="B3594" s="139"/>
      <x:c r="C3594" s="139"/>
      <x:c r="D3594" s="139"/>
      <x:c r="E3594" s="139"/>
      <x:c r="F3594" s="139"/>
      <x:c r="G3594" s="139"/>
      <x:c r="H3594" s="139"/>
      <x:c r="I3594" s="266" t="n">
        <x:f>INT((ROW()-ROW($I$46))/((CARROT_CAP+1)*(MESCLUN_CAP+1)))</x:f>
        <x:v>5</x:v>
      </x:c>
      <x:c r="J3594" s="266" t="n">
        <x:f>MOD(INT((ROW()-ROW($I$46))/(MESCLUN_CAP+1)),CARROT_CAP+1)</x:f>
        <x:v>9</x:v>
      </x:c>
      <x:c r="K3594" s="266" t="n">
        <x:f>MOD(ROW()-ROW($I$46),MESCLUN_CAP+1)</x:f>
        <x:v>14</x:v>
      </x:c>
      <x:c r="L3594" s="266" t="n">
        <x:f>SUM(I3594:K3594)</x:f>
        <x:v>28</x:v>
      </x:c>
      <x:c r="M3594" s="267" t="n">
        <x:f>I3594*TOMATO_HOURS*WEEKS*(1+TOMATO_DIM)^I3594+J3594*CARROT_HOURS*WEEKS*(1+CARROT_DIM)^J3594+K3594*MESCLUN_HOURS*WEEKS*(1+MESCLUN_DIM)^K3594</x:f>
        <x:v>1811.5939934783341</x:v>
      </x:c>
      <x:c r="N3594" s="267" t="n">
        <x:f>MAX(M3594-FARMER_HOURS,0)/TEMP_HOURS_PER_WORKER</x:f>
        <x:v>0.7580513843599542</x:v>
      </x:c>
      <x:c r="O3594" s="268" t="n">
        <x:f>I3594*TOMATO_PRICE+J3594*CARROT_PRICE+K3594*MESCLUN_PRICE</x:f>
        <x:v>100646</x:v>
      </x:c>
      <x:c r="P3594" s="268" t="n">
        <x:f>I3594*TOMATO_FERTILIZER+J3594*CARROT_FERTILIZER+K3594*MESCLUN_FERTILIZER</x:f>
        <x:v>20680</x:v>
      </x:c>
      <x:c r="Q3594" s="268" t="n">
        <x:f>MIN(M3594,FARMER_HOURS)*FARMER_RATE+MAX(M3594-FARMER_HOURS,0)*TEMP_RATE</x:f>
        <x:v>43951.28460899886</x:v>
      </x:c>
      <x:c r="R3594" s="268" t="n">
        <x:f>O3594-P3594-Q3594-FIXED_COST</x:f>
        <x:v>16014.71539100114</x:v>
      </x:c>
      <x:c r="S3594" s="139" t="str">
        <x:f>IF(AND(L3594&lt;=TOTAL_BED_CAP,N3594&lt;=TEMP_WORKER_CAP),"YES","NO")</x:f>
        <x:v>YES</x:v>
      </x:c>
      <x:c r="T3594" s="139" t="n">
        <x:f>IF(S3594="YES",R3594,-1E+99)</x:f>
        <x:v>16014.71539100114</x:v>
      </x:c>
    </x:row>
    <x:row r="3595">
      <x:c r="A3595" s="139"/>
      <x:c r="B3595" s="139"/>
      <x:c r="C3595" s="139"/>
      <x:c r="D3595" s="139"/>
      <x:c r="E3595" s="139"/>
      <x:c r="F3595" s="139"/>
      <x:c r="G3595" s="139"/>
      <x:c r="H3595" s="139"/>
      <x:c r="I3595" s="266" t="n">
        <x:f>INT((ROW()-ROW($I$46))/((CARROT_CAP+1)*(MESCLUN_CAP+1)))</x:f>
        <x:v>5</x:v>
      </x:c>
      <x:c r="J3595" s="266" t="n">
        <x:f>MOD(INT((ROW()-ROW($I$46))/(MESCLUN_CAP+1)),CARROT_CAP+1)</x:f>
        <x:v>9</x:v>
      </x:c>
      <x:c r="K3595" s="266" t="n">
        <x:f>MOD(ROW()-ROW($I$46),MESCLUN_CAP+1)</x:f>
        <x:v>15</x:v>
      </x:c>
      <x:c r="L3595" s="266" t="n">
        <x:f>SUM(I3595:K3595)</x:f>
        <x:v>29</x:v>
      </x:c>
      <x:c r="M3595" s="267" t="n">
        <x:f>I3595*TOMATO_HOURS*WEEKS*(1+TOMATO_DIM)^I3595+J3595*CARROT_HOURS*WEEKS*(1+CARROT_DIM)^J3595+K3595*MESCLUN_HOURS*WEEKS*(1+MESCLUN_DIM)^K3595</x:f>
        <x:v>1875.1822003544808</x:v>
      </x:c>
      <x:c r="N3595" s="267" t="n">
        <x:f>MAX(M3595-FARMER_HOURS,0)/TEMP_HOURS_PER_WORKER</x:f>
        <x:v>0.8022098613572783</x:v>
      </x:c>
      <x:c r="O3595" s="268" t="n">
        <x:f>I3595*TOMATO_PRICE+J3595*CARROT_PRICE+K3595*MESCLUN_PRICE</x:f>
        <x:v>103346</x:v>
      </x:c>
      <x:c r="P3595" s="268" t="n">
        <x:f>I3595*TOMATO_FERTILIZER+J3595*CARROT_FERTILIZER+K3595*MESCLUN_FERTILIZER</x:f>
        <x:v>21560</x:v>
      </x:c>
      <x:c r="Q3595" s="268" t="n">
        <x:f>MIN(M3595,FARMER_HOURS)*FARMER_RATE+MAX(M3595-FARMER_HOURS,0)*TEMP_RATE</x:f>
        <x:v>45055.24653393196</x:v>
      </x:c>
      <x:c r="R3595" s="268" t="n">
        <x:f>O3595-P3595-Q3595-FIXED_COST</x:f>
        <x:v>16730.75346606804</x:v>
      </x:c>
      <x:c r="S3595" s="139" t="str">
        <x:f>IF(AND(L3595&lt;=TOTAL_BED_CAP,N3595&lt;=TEMP_WORKER_CAP),"YES","NO")</x:f>
        <x:v>YES</x:v>
      </x:c>
      <x:c r="T3595" s="139" t="n">
        <x:f>IF(S3595="YES",R3595,-1E+99)</x:f>
        <x:v>16730.75346606804</x:v>
      </x:c>
    </x:row>
    <x:row r="3596">
      <x:c r="A3596" s="139"/>
      <x:c r="B3596" s="139"/>
      <x:c r="C3596" s="139"/>
      <x:c r="D3596" s="139"/>
      <x:c r="E3596" s="139"/>
      <x:c r="F3596" s="139"/>
      <x:c r="G3596" s="139"/>
      <x:c r="H3596" s="139"/>
      <x:c r="I3596" s="266" t="n">
        <x:f>INT((ROW()-ROW($I$46))/((CARROT_CAP+1)*(MESCLUN_CAP+1)))</x:f>
        <x:v>5</x:v>
      </x:c>
      <x:c r="J3596" s="266" t="n">
        <x:f>MOD(INT((ROW()-ROW($I$46))/(MESCLUN_CAP+1)),CARROT_CAP+1)</x:f>
        <x:v>9</x:v>
      </x:c>
      <x:c r="K3596" s="266" t="n">
        <x:f>MOD(ROW()-ROW($I$46),MESCLUN_CAP+1)</x:f>
        <x:v>16</x:v>
      </x:c>
      <x:c r="L3596" s="266" t="n">
        <x:f>SUM(I3596:K3596)</x:f>
        <x:v>30</x:v>
      </x:c>
      <x:c r="M3596" s="267" t="n">
        <x:f>I3596*TOMATO_HOURS*WEEKS*(1+TOMATO_DIM)^I3596+J3596*CARROT_HOURS*WEEKS*(1+CARROT_DIM)^J3596+K3596*MESCLUN_HOURS*WEEKS*(1+MESCLUN_DIM)^K3596</x:f>
        <x:v>1940.2429762319696</x:v>
      </x:c>
      <x:c r="N3596" s="267" t="n">
        <x:f>MAX(M3596-FARMER_HOURS,0)/TEMP_HOURS_PER_WORKER</x:f>
        <x:v>0.8473909557166456</x:v>
      </x:c>
      <x:c r="O3596" s="268" t="n">
        <x:f>I3596*TOMATO_PRICE+J3596*CARROT_PRICE+K3596*MESCLUN_PRICE</x:f>
        <x:v>106046</x:v>
      </x:c>
      <x:c r="P3596" s="268" t="n">
        <x:f>I3596*TOMATO_FERTILIZER+J3596*CARROT_FERTILIZER+K3596*MESCLUN_FERTILIZER</x:f>
        <x:v>22440</x:v>
      </x:c>
      <x:c r="Q3596" s="268" t="n">
        <x:f>MIN(M3596,FARMER_HOURS)*FARMER_RATE+MAX(M3596-FARMER_HOURS,0)*TEMP_RATE</x:f>
        <x:v>46184.77389291614</x:v>
      </x:c>
      <x:c r="R3596" s="268" t="n">
        <x:f>O3596-P3596-Q3596-FIXED_COST</x:f>
        <x:v>17421.226107083858</x:v>
      </x:c>
      <x:c r="S3596" s="139" t="str">
        <x:f>IF(AND(L3596&lt;=TOTAL_BED_CAP,N3596&lt;=TEMP_WORKER_CAP),"YES","NO")</x:f>
        <x:v>YES</x:v>
      </x:c>
      <x:c r="T3596" s="139" t="n">
        <x:f>IF(S3596="YES",R3596,-1E+99)</x:f>
        <x:v>17421.226107083858</x:v>
      </x:c>
    </x:row>
    <x:row r="3597">
      <x:c r="A3597" s="139"/>
      <x:c r="B3597" s="139"/>
      <x:c r="C3597" s="139"/>
      <x:c r="D3597" s="139"/>
      <x:c r="E3597" s="139"/>
      <x:c r="F3597" s="139"/>
      <x:c r="G3597" s="139"/>
      <x:c r="H3597" s="139"/>
      <x:c r="I3597" s="266" t="n">
        <x:f>INT((ROW()-ROW($I$46))/((CARROT_CAP+1)*(MESCLUN_CAP+1)))</x:f>
        <x:v>5</x:v>
      </x:c>
      <x:c r="J3597" s="266" t="n">
        <x:f>MOD(INT((ROW()-ROW($I$46))/(MESCLUN_CAP+1)),CARROT_CAP+1)</x:f>
        <x:v>9</x:v>
      </x:c>
      <x:c r="K3597" s="266" t="n">
        <x:f>MOD(ROW()-ROW($I$46),MESCLUN_CAP+1)</x:f>
        <x:v>17</x:v>
      </x:c>
      <x:c r="L3597" s="266" t="n">
        <x:f>SUM(I3597:K3597)</x:f>
        <x:v>31</x:v>
      </x:c>
      <x:c r="M3597" s="267" t="n">
        <x:f>I3597*TOMATO_HOURS*WEEKS*(1+TOMATO_DIM)^I3597+J3597*CARROT_HOURS*WEEKS*(1+CARROT_DIM)^J3597+K3597*MESCLUN_HOURS*WEEKS*(1+MESCLUN_DIM)^K3597</x:f>
        <x:v>2006.8031996785098</x:v>
      </x:c>
      <x:c r="N3597" s="267" t="n">
        <x:f>MAX(M3597-FARMER_HOURS,0)/TEMP_HOURS_PER_WORKER</x:f>
        <x:v>0.8936133331100763</x:v>
      </x:c>
      <x:c r="O3597" s="268" t="n">
        <x:f>I3597*TOMATO_PRICE+J3597*CARROT_PRICE+K3597*MESCLUN_PRICE</x:f>
        <x:v>108746</x:v>
      </x:c>
      <x:c r="P3597" s="268" t="n">
        <x:f>I3597*TOMATO_FERTILIZER+J3597*CARROT_FERTILIZER+K3597*MESCLUN_FERTILIZER</x:f>
        <x:v>23320</x:v>
      </x:c>
      <x:c r="Q3597" s="268" t="n">
        <x:f>MIN(M3597,FARMER_HOURS)*FARMER_RATE+MAX(M3597-FARMER_HOURS,0)*TEMP_RATE</x:f>
        <x:v>47340.333327751905</x:v>
      </x:c>
      <x:c r="R3597" s="268" t="n">
        <x:f>O3597-P3597-Q3597-FIXED_COST</x:f>
        <x:v>18085.666672248095</x:v>
      </x:c>
      <x:c r="S3597" s="139" t="str">
        <x:f>IF(AND(L3597&lt;=TOTAL_BED_CAP,N3597&lt;=TEMP_WORKER_CAP),"YES","NO")</x:f>
        <x:v>YES</x:v>
      </x:c>
      <x:c r="T3597" s="139" t="n">
        <x:f>IF(S3597="YES",R3597,-1E+99)</x:f>
        <x:v>18085.666672248095</x:v>
      </x:c>
    </x:row>
    <x:row r="3598">
      <x:c r="A3598" s="139"/>
      <x:c r="B3598" s="139"/>
      <x:c r="C3598" s="139"/>
      <x:c r="D3598" s="139"/>
      <x:c r="E3598" s="139"/>
      <x:c r="F3598" s="139"/>
      <x:c r="G3598" s="139"/>
      <x:c r="H3598" s="139"/>
      <x:c r="I3598" s="266" t="n">
        <x:f>INT((ROW()-ROW($I$46))/((CARROT_CAP+1)*(MESCLUN_CAP+1)))</x:f>
        <x:v>5</x:v>
      </x:c>
      <x:c r="J3598" s="266" t="n">
        <x:f>MOD(INT((ROW()-ROW($I$46))/(MESCLUN_CAP+1)),CARROT_CAP+1)</x:f>
        <x:v>9</x:v>
      </x:c>
      <x:c r="K3598" s="266" t="n">
        <x:f>MOD(ROW()-ROW($I$46),MESCLUN_CAP+1)</x:f>
        <x:v>18</x:v>
      </x:c>
      <x:c r="L3598" s="266" t="n">
        <x:f>SUM(I3598:K3598)</x:f>
        <x:v>32</x:v>
      </x:c>
      <x:c r="M3598" s="267" t="n">
        <x:f>I3598*TOMATO_HOURS*WEEKS*(1+TOMATO_DIM)^I3598+J3598*CARROT_HOURS*WEEKS*(1+CARROT_DIM)^J3598+K3598*MESCLUN_HOURS*WEEKS*(1+MESCLUN_DIM)^K3598</x:f>
        <x:v>2074.890191137097</x:v>
      </x:c>
      <x:c r="N3598" s="267" t="n">
        <x:f>MAX(M3598-FARMER_HOURS,0)/TEMP_HOURS_PER_WORKER</x:f>
        <x:v>0.9408959660674286</x:v>
      </x:c>
      <x:c r="O3598" s="268" t="n">
        <x:f>I3598*TOMATO_PRICE+J3598*CARROT_PRICE+K3598*MESCLUN_PRICE</x:f>
        <x:v>111446</x:v>
      </x:c>
      <x:c r="P3598" s="268" t="n">
        <x:f>I3598*TOMATO_FERTILIZER+J3598*CARROT_FERTILIZER+K3598*MESCLUN_FERTILIZER</x:f>
        <x:v>24200</x:v>
      </x:c>
      <x:c r="Q3598" s="268" t="n">
        <x:f>MIN(M3598,FARMER_HOURS)*FARMER_RATE+MAX(M3598-FARMER_HOURS,0)*TEMP_RATE</x:f>
        <x:v>48522.39915168571</x:v>
      </x:c>
      <x:c r="R3598" s="268" t="n">
        <x:f>O3598-P3598-Q3598-FIXED_COST</x:f>
        <x:v>18723.600848314287</x:v>
      </x:c>
      <x:c r="S3598" s="139" t="str">
        <x:f>IF(AND(L3598&lt;=TOTAL_BED_CAP,N3598&lt;=TEMP_WORKER_CAP),"YES","NO")</x:f>
        <x:v>YES</x:v>
      </x:c>
      <x:c r="T3598" s="139" t="n">
        <x:f>IF(S3598="YES",R3598,-1E+99)</x:f>
        <x:v>18723.600848314287</x:v>
      </x:c>
    </x:row>
    <x:row r="3599">
      <x:c r="A3599" s="139"/>
      <x:c r="B3599" s="139"/>
      <x:c r="C3599" s="139"/>
      <x:c r="D3599" s="139"/>
      <x:c r="E3599" s="139"/>
      <x:c r="F3599" s="139"/>
      <x:c r="G3599" s="139"/>
      <x:c r="H3599" s="139"/>
      <x:c r="I3599" s="266" t="n">
        <x:f>INT((ROW()-ROW($I$46))/((CARROT_CAP+1)*(MESCLUN_CAP+1)))</x:f>
        <x:v>5</x:v>
      </x:c>
      <x:c r="J3599" s="266" t="n">
        <x:f>MOD(INT((ROW()-ROW($I$46))/(MESCLUN_CAP+1)),CARROT_CAP+1)</x:f>
        <x:v>9</x:v>
      </x:c>
      <x:c r="K3599" s="266" t="n">
        <x:f>MOD(ROW()-ROW($I$46),MESCLUN_CAP+1)</x:f>
        <x:v>19</x:v>
      </x:c>
      <x:c r="L3599" s="266" t="n">
        <x:f>SUM(I3599:K3599)</x:f>
        <x:v>33</x:v>
      </x:c>
      <x:c r="M3599" s="267" t="n">
        <x:f>I3599*TOMATO_HOURS*WEEKS*(1+TOMATO_DIM)^I3599+J3599*CARROT_HOURS*WEEKS*(1+CARROT_DIM)^J3599+K3599*MESCLUN_HOURS*WEEKS*(1+MESCLUN_DIM)^K3599</x:f>
        <x:v>2144.531719773119</x:v>
      </x:c>
      <x:c r="N3599" s="267" t="n">
        <x:f>MAX(M3599-FARMER_HOURS,0)/TEMP_HOURS_PER_WORKER</x:f>
        <x:v>0.9892581387313328</x:v>
      </x:c>
      <x:c r="O3599" s="268" t="n">
        <x:f>I3599*TOMATO_PRICE+J3599*CARROT_PRICE+K3599*MESCLUN_PRICE</x:f>
        <x:v>114146</x:v>
      </x:c>
      <x:c r="P3599" s="268" t="n">
        <x:f>I3599*TOMATO_FERTILIZER+J3599*CARROT_FERTILIZER+K3599*MESCLUN_FERTILIZER</x:f>
        <x:v>25080</x:v>
      </x:c>
      <x:c r="Q3599" s="268" t="n">
        <x:f>MIN(M3599,FARMER_HOURS)*FARMER_RATE+MAX(M3599-FARMER_HOURS,0)*TEMP_RATE</x:f>
        <x:v>49731.45346828332</x:v>
      </x:c>
      <x:c r="R3599" s="268" t="n">
        <x:f>O3599-P3599-Q3599-FIXED_COST</x:f>
        <x:v>19334.54653171668</x:v>
      </x:c>
      <x:c r="S3599" s="139" t="str">
        <x:f>IF(AND(L3599&lt;=TOTAL_BED_CAP,N3599&lt;=TEMP_WORKER_CAP),"YES","NO")</x:f>
        <x:v>YES</x:v>
      </x:c>
      <x:c r="T3599" s="139" t="n">
        <x:f>IF(S3599="YES",R3599,-1E+99)</x:f>
        <x:v>19334.54653171668</x:v>
      </x:c>
    </x:row>
    <x:row r="3600">
      <x:c r="A3600" s="139"/>
      <x:c r="B3600" s="139"/>
      <x:c r="C3600" s="139"/>
      <x:c r="D3600" s="139"/>
      <x:c r="E3600" s="139"/>
      <x:c r="F3600" s="139"/>
      <x:c r="G3600" s="139"/>
      <x:c r="H3600" s="139"/>
      <x:c r="I3600" s="266" t="n">
        <x:f>INT((ROW()-ROW($I$46))/((CARROT_CAP+1)*(MESCLUN_CAP+1)))</x:f>
        <x:v>5</x:v>
      </x:c>
      <x:c r="J3600" s="266" t="n">
        <x:f>MOD(INT((ROW()-ROW($I$46))/(MESCLUN_CAP+1)),CARROT_CAP+1)</x:f>
        <x:v>9</x:v>
      </x:c>
      <x:c r="K3600" s="266" t="n">
        <x:f>MOD(ROW()-ROW($I$46),MESCLUN_CAP+1)</x:f>
        <x:v>20</x:v>
      </x:c>
      <x:c r="L3600" s="266" t="n">
        <x:f>SUM(I3600:K3600)</x:f>
        <x:v>34</x:v>
      </x:c>
      <x:c r="M3600" s="267" t="n">
        <x:f>I3600*TOMATO_HOURS*WEEKS*(1+TOMATO_DIM)^I3600+J3600*CARROT_HOURS*WEEKS*(1+CARROT_DIM)^J3600+K3600*MESCLUN_HOURS*WEEKS*(1+MESCLUN_DIM)^K3600</x:f>
        <x:v>2215.756010423596</x:v>
      </x:c>
      <x:c r="N3600" s="267" t="n">
        <x:f>MAX(M3600-FARMER_HOURS,0)/TEMP_HOURS_PER_WORKER</x:f>
        <x:v>1.0387194516830527</x:v>
      </x:c>
      <x:c r="O3600" s="268" t="n">
        <x:f>I3600*TOMATO_PRICE+J3600*CARROT_PRICE+K3600*MESCLUN_PRICE</x:f>
        <x:v>116846</x:v>
      </x:c>
      <x:c r="P3600" s="268" t="n">
        <x:f>I3600*TOMATO_FERTILIZER+J3600*CARROT_FERTILIZER+K3600*MESCLUN_FERTILIZER</x:f>
        <x:v>25960</x:v>
      </x:c>
      <x:c r="Q3600" s="268" t="n">
        <x:f>MIN(M3600,FARMER_HOURS)*FARMER_RATE+MAX(M3600-FARMER_HOURS,0)*TEMP_RATE</x:f>
        <x:v>50967.98629207631</x:v>
      </x:c>
      <x:c r="R3600" s="268" t="n">
        <x:f>O3600-P3600-Q3600-FIXED_COST</x:f>
        <x:v>19918.01370792369</x:v>
      </x:c>
      <x:c r="S3600" s="139" t="str">
        <x:f>IF(AND(L3600&lt;=TOTAL_BED_CAP,N3600&lt;=TEMP_WORKER_CAP),"YES","NO")</x:f>
        <x:v>YES</x:v>
      </x:c>
      <x:c r="T3600" s="139" t="n">
        <x:f>IF(S3600="YES",R3600,-1E+99)</x:f>
        <x:v>19918.01370792369</x:v>
      </x:c>
    </x:row>
    <x:row r="3601">
      <x:c r="A3601" s="139"/>
      <x:c r="B3601" s="139"/>
      <x:c r="C3601" s="139"/>
      <x:c r="D3601" s="139"/>
      <x:c r="E3601" s="139"/>
      <x:c r="F3601" s="139"/>
      <x:c r="G3601" s="139"/>
      <x:c r="H3601" s="139"/>
      <x:c r="I3601" s="266" t="n">
        <x:f>INT((ROW()-ROW($I$46))/((CARROT_CAP+1)*(MESCLUN_CAP+1)))</x:f>
        <x:v>5</x:v>
      </x:c>
      <x:c r="J3601" s="266" t="n">
        <x:f>MOD(INT((ROW()-ROW($I$46))/(MESCLUN_CAP+1)),CARROT_CAP+1)</x:f>
        <x:v>9</x:v>
      </x:c>
      <x:c r="K3601" s="266" t="n">
        <x:f>MOD(ROW()-ROW($I$46),MESCLUN_CAP+1)</x:f>
        <x:v>21</x:v>
      </x:c>
      <x:c r="L3601" s="266" t="n">
        <x:f>SUM(I3601:K3601)</x:f>
        <x:v>35</x:v>
      </x:c>
      <x:c r="M3601" s="267" t="n">
        <x:f>I3601*TOMATO_HOURS*WEEKS*(1+TOMATO_DIM)^I3601+J3601*CARROT_HOURS*WEEKS*(1+CARROT_DIM)^J3601+K3601*MESCLUN_HOURS*WEEKS*(1+MESCLUN_DIM)^K3601</x:f>
        <x:v>2288.59175065004</x:v>
      </x:c>
      <x:c r="N3601" s="267" t="n">
        <x:f>MAX(M3601-FARMER_HOURS,0)/TEMP_HOURS_PER_WORKER</x:f>
        <x:v>1.0892998268403056</x:v>
      </x:c>
      <x:c r="O3601" s="268" t="n">
        <x:f>I3601*TOMATO_PRICE+J3601*CARROT_PRICE+K3601*MESCLUN_PRICE</x:f>
        <x:v>119546</x:v>
      </x:c>
      <x:c r="P3601" s="268" t="n">
        <x:f>I3601*TOMATO_FERTILIZER+J3601*CARROT_FERTILIZER+K3601*MESCLUN_FERTILIZER</x:f>
        <x:v>26840</x:v>
      </x:c>
      <x:c r="Q3601" s="268" t="n">
        <x:f>MIN(M3601,FARMER_HOURS)*FARMER_RATE+MAX(M3601-FARMER_HOURS,0)*TEMP_RATE</x:f>
        <x:v>52232.49567100764</x:v>
      </x:c>
      <x:c r="R3601" s="268" t="n">
        <x:f>O3601-P3601-Q3601-FIXED_COST</x:f>
        <x:v>20473.504328992363</x:v>
      </x:c>
      <x:c r="S3601" s="139" t="str">
        <x:f>IF(AND(L3601&lt;=TOTAL_BED_CAP,N3601&lt;=TEMP_WORKER_CAP),"YES","NO")</x:f>
        <x:v>YES</x:v>
      </x:c>
      <x:c r="T3601" s="139" t="n">
        <x:f>IF(S3601="YES",R3601,-1E+99)</x:f>
        <x:v>20473.504328992363</x:v>
      </x:c>
    </x:row>
    <x:row r="3602">
      <x:c r="A3602" s="139"/>
      <x:c r="B3602" s="139"/>
      <x:c r="C3602" s="139"/>
      <x:c r="D3602" s="139"/>
      <x:c r="E3602" s="139"/>
      <x:c r="F3602" s="139"/>
      <x:c r="G3602" s="139"/>
      <x:c r="H3602" s="139"/>
      <x:c r="I3602" s="266" t="n">
        <x:f>INT((ROW()-ROW($I$46))/((CARROT_CAP+1)*(MESCLUN_CAP+1)))</x:f>
        <x:v>5</x:v>
      </x:c>
      <x:c r="J3602" s="266" t="n">
        <x:f>MOD(INT((ROW()-ROW($I$46))/(MESCLUN_CAP+1)),CARROT_CAP+1)</x:f>
        <x:v>9</x:v>
      </x:c>
      <x:c r="K3602" s="266" t="n">
        <x:f>MOD(ROW()-ROW($I$46),MESCLUN_CAP+1)</x:f>
        <x:v>22</x:v>
      </x:c>
      <x:c r="L3602" s="266" t="n">
        <x:f>SUM(I3602:K3602)</x:f>
        <x:v>36</x:v>
      </x:c>
      <x:c r="M3602" s="267" t="n">
        <x:f>I3602*TOMATO_HOURS*WEEKS*(1+TOMATO_DIM)^I3602+J3602*CARROT_HOURS*WEEKS*(1+CARROT_DIM)^J3602+K3602*MESCLUN_HOURS*WEEKS*(1+MESCLUN_DIM)^K3602</x:f>
        <x:v>2363.0680978964356</x:v>
      </x:c>
      <x:c r="N3602" s="267" t="n">
        <x:f>MAX(M3602-FARMER_HOURS,0)/TEMP_HOURS_PER_WORKER</x:f>
        <x:v>1.1410195124280802</x:v>
      </x:c>
      <x:c r="O3602" s="268" t="n">
        <x:f>I3602*TOMATO_PRICE+J3602*CARROT_PRICE+K3602*MESCLUN_PRICE</x:f>
        <x:v>122246</x:v>
      </x:c>
      <x:c r="P3602" s="268" t="n">
        <x:f>I3602*TOMATO_FERTILIZER+J3602*CARROT_FERTILIZER+K3602*MESCLUN_FERTILIZER</x:f>
        <x:v>27720</x:v>
      </x:c>
      <x:c r="Q3602" s="268" t="n">
        <x:f>MIN(M3602,FARMER_HOURS)*FARMER_RATE+MAX(M3602-FARMER_HOURS,0)*TEMP_RATE</x:f>
        <x:v>53525.487810702005</x:v>
      </x:c>
      <x:c r="R3602" s="268" t="n">
        <x:f>O3602-P3602-Q3602-FIXED_COST</x:f>
        <x:v>21000.512189297995</x:v>
      </x:c>
      <x:c r="S3602" s="139" t="str">
        <x:f>IF(AND(L3602&lt;=TOTAL_BED_CAP,N3602&lt;=TEMP_WORKER_CAP),"YES","NO")</x:f>
        <x:v>YES</x:v>
      </x:c>
      <x:c r="T3602" s="139" t="n">
        <x:f>IF(S3602="YES",R3602,-1E+99)</x:f>
        <x:v>21000.512189297995</x:v>
      </x:c>
    </x:row>
    <x:row r="3603">
      <x:c r="A3603" s="139"/>
      <x:c r="B3603" s="139"/>
      <x:c r="C3603" s="139"/>
      <x:c r="D3603" s="139"/>
      <x:c r="E3603" s="139"/>
      <x:c r="F3603" s="139"/>
      <x:c r="G3603" s="139"/>
      <x:c r="H3603" s="139"/>
      <x:c r="I3603" s="266" t="n">
        <x:f>INT((ROW()-ROW($I$46))/((CARROT_CAP+1)*(MESCLUN_CAP+1)))</x:f>
        <x:v>5</x:v>
      </x:c>
      <x:c r="J3603" s="266" t="n">
        <x:f>MOD(INT((ROW()-ROW($I$46))/(MESCLUN_CAP+1)),CARROT_CAP+1)</x:f>
        <x:v>9</x:v>
      </x:c>
      <x:c r="K3603" s="266" t="n">
        <x:f>MOD(ROW()-ROW($I$46),MESCLUN_CAP+1)</x:f>
        <x:v>23</x:v>
      </x:c>
      <x:c r="L3603" s="266" t="n">
        <x:f>SUM(I3603:K3603)</x:f>
        <x:v>37</x:v>
      </x:c>
      <x:c r="M3603" s="267" t="n">
        <x:f>I3603*TOMATO_HOURS*WEEKS*(1+TOMATO_DIM)^I3603+J3603*CARROT_HOURS*WEEKS*(1+CARROT_DIM)^J3603+K3603*MESCLUN_HOURS*WEEKS*(1+MESCLUN_DIM)^K3603</x:f>
        <x:v>2439.2146867538722</x:v>
      </x:c>
      <x:c r="N3603" s="267" t="n">
        <x:f>MAX(M3603-FARMER_HOURS,0)/TEMP_HOURS_PER_WORKER</x:f>
        <x:v>1.1938990880235223</x:v>
      </x:c>
      <x:c r="O3603" s="268" t="n">
        <x:f>I3603*TOMATO_PRICE+J3603*CARROT_PRICE+K3603*MESCLUN_PRICE</x:f>
        <x:v>124946</x:v>
      </x:c>
      <x:c r="P3603" s="268" t="n">
        <x:f>I3603*TOMATO_FERTILIZER+J3603*CARROT_FERTILIZER+K3603*MESCLUN_FERTILIZER</x:f>
        <x:v>28600</x:v>
      </x:c>
      <x:c r="Q3603" s="268" t="n">
        <x:f>MIN(M3603,FARMER_HOURS)*FARMER_RATE+MAX(M3603-FARMER_HOURS,0)*TEMP_RATE</x:f>
        <x:v>54847.47720058806</x:v>
      </x:c>
      <x:c r="R3603" s="268" t="n">
        <x:f>O3603-P3603-Q3603-FIXED_COST</x:f>
        <x:v>21498.52279941194</x:v>
      </x:c>
      <x:c r="S3603" s="139" t="str">
        <x:f>IF(AND(L3603&lt;=TOTAL_BED_CAP,N3603&lt;=TEMP_WORKER_CAP),"YES","NO")</x:f>
        <x:v>YES</x:v>
      </x:c>
      <x:c r="T3603" s="139" t="n">
        <x:f>IF(S3603="YES",R3603,-1E+99)</x:f>
        <x:v>21498.52279941194</x:v>
      </x:c>
    </x:row>
    <x:row r="3604">
      <x:c r="A3604" s="139"/>
      <x:c r="B3604" s="139"/>
      <x:c r="C3604" s="139"/>
      <x:c r="D3604" s="139"/>
      <x:c r="E3604" s="139"/>
      <x:c r="F3604" s="139"/>
      <x:c r="G3604" s="139"/>
      <x:c r="H3604" s="139"/>
      <x:c r="I3604" s="266" t="n">
        <x:f>INT((ROW()-ROW($I$46))/((CARROT_CAP+1)*(MESCLUN_CAP+1)))</x:f>
        <x:v>5</x:v>
      </x:c>
      <x:c r="J3604" s="266" t="n">
        <x:f>MOD(INT((ROW()-ROW($I$46))/(MESCLUN_CAP+1)),CARROT_CAP+1)</x:f>
        <x:v>9</x:v>
      </x:c>
      <x:c r="K3604" s="266" t="n">
        <x:f>MOD(ROW()-ROW($I$46),MESCLUN_CAP+1)</x:f>
        <x:v>24</x:v>
      </x:c>
      <x:c r="L3604" s="266" t="n">
        <x:f>SUM(I3604:K3604)</x:f>
        <x:v>38</x:v>
      </x:c>
      <x:c r="M3604" s="267" t="n">
        <x:f>I3604*TOMATO_HOURS*WEEKS*(1+TOMATO_DIM)^I3604+J3604*CARROT_HOURS*WEEKS*(1+CARROT_DIM)^J3604+K3604*MESCLUN_HOURS*WEEKS*(1+MESCLUN_DIM)^K3604</x:f>
        <x:v>2517.061636333368</x:v>
      </x:c>
      <x:c r="N3604" s="267" t="n">
        <x:f>MAX(M3604-FARMER_HOURS,0)/TEMP_HOURS_PER_WORKER</x:f>
        <x:v>1.24795946967595</x:v>
      </x:c>
      <x:c r="O3604" s="268" t="n">
        <x:f>I3604*TOMATO_PRICE+J3604*CARROT_PRICE+K3604*MESCLUN_PRICE</x:f>
        <x:v>127646</x:v>
      </x:c>
      <x:c r="P3604" s="268" t="n">
        <x:f>I3604*TOMATO_FERTILIZER+J3604*CARROT_FERTILIZER+K3604*MESCLUN_FERTILIZER</x:f>
        <x:v>29480</x:v>
      </x:c>
      <x:c r="Q3604" s="268" t="n">
        <x:f>MIN(M3604,FARMER_HOURS)*FARMER_RATE+MAX(M3604-FARMER_HOURS,0)*TEMP_RATE</x:f>
        <x:v>56198.98674189875</x:v>
      </x:c>
      <x:c r="R3604" s="268" t="n">
        <x:f>O3604-P3604-Q3604-FIXED_COST</x:f>
        <x:v>21967.01325810125</x:v>
      </x:c>
      <x:c r="S3604" s="139" t="str">
        <x:f>IF(AND(L3604&lt;=TOTAL_BED_CAP,N3604&lt;=TEMP_WORKER_CAP),"YES","NO")</x:f>
        <x:v>YES</x:v>
      </x:c>
      <x:c r="T3604" s="139" t="n">
        <x:f>IF(S3604="YES",R3604,-1E+99)</x:f>
        <x:v>21967.01325810125</x:v>
      </x:c>
    </x:row>
    <x:row r="3605">
      <x:c r="A3605" s="139"/>
      <x:c r="B3605" s="139"/>
      <x:c r="C3605" s="139"/>
      <x:c r="D3605" s="139"/>
      <x:c r="E3605" s="139"/>
      <x:c r="F3605" s="139"/>
      <x:c r="G3605" s="139"/>
      <x:c r="H3605" s="139"/>
      <x:c r="I3605" s="266" t="n">
        <x:f>INT((ROW()-ROW($I$46))/((CARROT_CAP+1)*(MESCLUN_CAP+1)))</x:f>
        <x:v>5</x:v>
      </x:c>
      <x:c r="J3605" s="266" t="n">
        <x:f>MOD(INT((ROW()-ROW($I$46))/(MESCLUN_CAP+1)),CARROT_CAP+1)</x:f>
        <x:v>9</x:v>
      </x:c>
      <x:c r="K3605" s="266" t="n">
        <x:f>MOD(ROW()-ROW($I$46),MESCLUN_CAP+1)</x:f>
        <x:v>25</x:v>
      </x:c>
      <x:c r="L3605" s="266" t="n">
        <x:f>SUM(I3605:K3605)</x:f>
        <x:v>39</x:v>
      </x:c>
      <x:c r="M3605" s="267" t="n">
        <x:f>I3605*TOMATO_HOURS*WEEKS*(1+TOMATO_DIM)^I3605+J3605*CARROT_HOURS*WEEKS*(1+CARROT_DIM)^J3605+K3605*MESCLUN_HOURS*WEEKS*(1+MESCLUN_DIM)^K3605</x:f>
        <x:v>2596.6395577484654</x:v>
      </x:c>
      <x:c r="N3605" s="267" t="n">
        <x:f>MAX(M3605-FARMER_HOURS,0)/TEMP_HOURS_PER_WORKER</x:f>
        <x:v>1.303221915103101</x:v>
      </x:c>
      <x:c r="O3605" s="268" t="n">
        <x:f>I3605*TOMATO_PRICE+J3605*CARROT_PRICE+K3605*MESCLUN_PRICE</x:f>
        <x:v>130346</x:v>
      </x:c>
      <x:c r="P3605" s="268" t="n">
        <x:f>I3605*TOMATO_FERTILIZER+J3605*CARROT_FERTILIZER+K3605*MESCLUN_FERTILIZER</x:f>
        <x:v>30360</x:v>
      </x:c>
      <x:c r="Q3605" s="268" t="n">
        <x:f>MIN(M3605,FARMER_HOURS)*FARMER_RATE+MAX(M3605-FARMER_HOURS,0)*TEMP_RATE</x:f>
        <x:v>57580.54787757753</x:v>
      </x:c>
      <x:c r="R3605" s="268" t="n">
        <x:f>O3605-P3605-Q3605-FIXED_COST</x:f>
        <x:v>22405.452122422474</x:v>
      </x:c>
      <x:c r="S3605" s="139" t="str">
        <x:f>IF(AND(L3605&lt;=TOTAL_BED_CAP,N3605&lt;=TEMP_WORKER_CAP),"YES","NO")</x:f>
        <x:v>YES</x:v>
      </x:c>
      <x:c r="T3605" s="139" t="n">
        <x:f>IF(S3605="YES",R3605,-1E+99)</x:f>
        <x:v>22405.452122422474</x:v>
      </x:c>
    </x:row>
    <x:row r="3606">
      <x:c r="A3606" s="139"/>
      <x:c r="B3606" s="139"/>
      <x:c r="C3606" s="139"/>
      <x:c r="D3606" s="139"/>
      <x:c r="E3606" s="139"/>
      <x:c r="F3606" s="139"/>
      <x:c r="G3606" s="139"/>
      <x:c r="H3606" s="139"/>
      <x:c r="I3606" s="266" t="n">
        <x:f>INT((ROW()-ROW($I$46))/((CARROT_CAP+1)*(MESCLUN_CAP+1)))</x:f>
        <x:v>5</x:v>
      </x:c>
      <x:c r="J3606" s="266" t="n">
        <x:f>MOD(INT((ROW()-ROW($I$46))/(MESCLUN_CAP+1)),CARROT_CAP+1)</x:f>
        <x:v>9</x:v>
      </x:c>
      <x:c r="K3606" s="266" t="n">
        <x:f>MOD(ROW()-ROW($I$46),MESCLUN_CAP+1)</x:f>
        <x:v>26</x:v>
      </x:c>
      <x:c r="L3606" s="266" t="n">
        <x:f>SUM(I3606:K3606)</x:f>
        <x:v>40</x:v>
      </x:c>
      <x:c r="M3606" s="267" t="n">
        <x:f>I3606*TOMATO_HOURS*WEEKS*(1+TOMATO_DIM)^I3606+J3606*CARROT_HOURS*WEEKS*(1+CARROT_DIM)^J3606+K3606*MESCLUN_HOURS*WEEKS*(1+MESCLUN_DIM)^K3606</x:f>
        <x:v>2677.9795617091827</x:v>
      </x:c>
      <x:c r="N3606" s="267" t="n">
        <x:f>MAX(M3606-FARMER_HOURS,0)/TEMP_HOURS_PER_WORKER</x:f>
        <x:v>1.35970802896471</x:v>
      </x:c>
      <x:c r="O3606" s="268" t="n">
        <x:f>I3606*TOMATO_PRICE+J3606*CARROT_PRICE+K3606*MESCLUN_PRICE</x:f>
        <x:v>133046</x:v>
      </x:c>
      <x:c r="P3606" s="268" t="n">
        <x:f>I3606*TOMATO_FERTILIZER+J3606*CARROT_FERTILIZER+K3606*MESCLUN_FERTILIZER</x:f>
        <x:v>31240</x:v>
      </x:c>
      <x:c r="Q3606" s="268" t="n">
        <x:f>MIN(M3606,FARMER_HOURS)*FARMER_RATE+MAX(M3606-FARMER_HOURS,0)*TEMP_RATE</x:f>
        <x:v>58992.700724117756</x:v>
      </x:c>
      <x:c r="R3606" s="268" t="n">
        <x:f>O3606-P3606-Q3606-FIXED_COST</x:f>
        <x:v>22813.299275882244</x:v>
      </x:c>
      <x:c r="S3606" s="139" t="str">
        <x:f>IF(AND(L3606&lt;=TOTAL_BED_CAP,N3606&lt;=TEMP_WORKER_CAP),"YES","NO")</x:f>
        <x:v>YES</x:v>
      </x:c>
      <x:c r="T3606" s="139" t="n">
        <x:f>IF(S3606="YES",R3606,-1E+99)</x:f>
        <x:v>22813.299275882244</x:v>
      </x:c>
    </x:row>
    <x:row r="3607">
      <x:c r="A3607" s="139"/>
      <x:c r="B3607" s="139"/>
      <x:c r="C3607" s="139"/>
      <x:c r="D3607" s="139"/>
      <x:c r="E3607" s="139"/>
      <x:c r="F3607" s="139"/>
      <x:c r="G3607" s="139"/>
      <x:c r="H3607" s="139"/>
      <x:c r="I3607" s="266" t="n">
        <x:f>INT((ROW()-ROW($I$46))/((CARROT_CAP+1)*(MESCLUN_CAP+1)))</x:f>
        <x:v>5</x:v>
      </x:c>
      <x:c r="J3607" s="266" t="n">
        <x:f>MOD(INT((ROW()-ROW($I$46))/(MESCLUN_CAP+1)),CARROT_CAP+1)</x:f>
        <x:v>9</x:v>
      </x:c>
      <x:c r="K3607" s="266" t="n">
        <x:f>MOD(ROW()-ROW($I$46),MESCLUN_CAP+1)</x:f>
        <x:v>27</x:v>
      </x:c>
      <x:c r="L3607" s="266" t="n">
        <x:f>SUM(I3607:K3607)</x:f>
        <x:v>41</x:v>
      </x:c>
      <x:c r="M3607" s="267" t="n">
        <x:f>I3607*TOMATO_HOURS*WEEKS*(1+TOMATO_DIM)^I3607+J3607*CARROT_HOURS*WEEKS*(1+CARROT_DIM)^J3607+K3607*MESCLUN_HOURS*WEEKS*(1+MESCLUN_DIM)^K3607</x:f>
        <x:v>2761.11326622894</x:v>
      </x:c>
      <x:c r="N3607" s="267" t="n">
        <x:f>MAX(M3607-FARMER_HOURS,0)/TEMP_HOURS_PER_WORKER</x:f>
        <x:v>1.4174397682145417</x:v>
      </x:c>
      <x:c r="O3607" s="268" t="n">
        <x:f>I3607*TOMATO_PRICE+J3607*CARROT_PRICE+K3607*MESCLUN_PRICE</x:f>
        <x:v>135746</x:v>
      </x:c>
      <x:c r="P3607" s="268" t="n">
        <x:f>I3607*TOMATO_FERTILIZER+J3607*CARROT_FERTILIZER+K3607*MESCLUN_FERTILIZER</x:f>
        <x:v>32120</x:v>
      </x:c>
      <x:c r="Q3607" s="268" t="n">
        <x:f>MIN(M3607,FARMER_HOURS)*FARMER_RATE+MAX(M3607-FARMER_HOURS,0)*TEMP_RATE</x:f>
        <x:v>60435.994205363546</x:v>
      </x:c>
      <x:c r="R3607" s="268" t="n">
        <x:f>O3607-P3607-Q3607-FIXED_COST</x:f>
        <x:v>23190.005794636454</x:v>
      </x:c>
      <x:c r="S3607" s="139" t="str">
        <x:f>IF(AND(L3607&lt;=TOTAL_BED_CAP,N3607&lt;=TEMP_WORKER_CAP),"YES","NO")</x:f>
        <x:v>YES</x:v>
      </x:c>
      <x:c r="T3607" s="139" t="n">
        <x:f>IF(S3607="YES",R3607,-1E+99)</x:f>
        <x:v>23190.005794636454</x:v>
      </x:c>
    </x:row>
    <x:row r="3608">
      <x:c r="A3608" s="139"/>
      <x:c r="B3608" s="139"/>
      <x:c r="C3608" s="139"/>
      <x:c r="D3608" s="139"/>
      <x:c r="E3608" s="139"/>
      <x:c r="F3608" s="139"/>
      <x:c r="G3608" s="139"/>
      <x:c r="H3608" s="139"/>
      <x:c r="I3608" s="266" t="n">
        <x:f>INT((ROW()-ROW($I$46))/((CARROT_CAP+1)*(MESCLUN_CAP+1)))</x:f>
        <x:v>5</x:v>
      </x:c>
      <x:c r="J3608" s="266" t="n">
        <x:f>MOD(INT((ROW()-ROW($I$46))/(MESCLUN_CAP+1)),CARROT_CAP+1)</x:f>
        <x:v>9</x:v>
      </x:c>
      <x:c r="K3608" s="266" t="n">
        <x:f>MOD(ROW()-ROW($I$46),MESCLUN_CAP+1)</x:f>
        <x:v>28</x:v>
      </x:c>
      <x:c r="L3608" s="266" t="n">
        <x:f>SUM(I3608:K3608)</x:f>
        <x:v>42</x:v>
      </x:c>
      <x:c r="M3608" s="267" t="n">
        <x:f>I3608*TOMATO_HOURS*WEEKS*(1+TOMATO_DIM)^I3608+J3608*CARROT_HOURS*WEEKS*(1+CARROT_DIM)^J3608+K3608*MESCLUN_HOURS*WEEKS*(1+MESCLUN_DIM)^K3608</x:f>
        <x:v>2846.072804446093</x:v>
      </x:c>
      <x:c r="N3608" s="267" t="n">
        <x:f>MAX(M3608-FARMER_HOURS,0)/TEMP_HOURS_PER_WORKER</x:f>
        <x:v>1.476439447532009</x:v>
      </x:c>
      <x:c r="O3608" s="268" t="n">
        <x:f>I3608*TOMATO_PRICE+J3608*CARROT_PRICE+K3608*MESCLUN_PRICE</x:f>
        <x:v>138446</x:v>
      </x:c>
      <x:c r="P3608" s="268" t="n">
        <x:f>I3608*TOMATO_FERTILIZER+J3608*CARROT_FERTILIZER+K3608*MESCLUN_FERTILIZER</x:f>
        <x:v>33000</x:v>
      </x:c>
      <x:c r="Q3608" s="268" t="n">
        <x:f>MIN(M3608,FARMER_HOURS)*FARMER_RATE+MAX(M3608-FARMER_HOURS,0)*TEMP_RATE</x:f>
        <x:v>61910.98618830022</x:v>
      </x:c>
      <x:c r="R3608" s="268" t="n">
        <x:f>O3608-P3608-Q3608-FIXED_COST</x:f>
        <x:v>23535.013811699777</x:v>
      </x:c>
      <x:c r="S3608" s="139" t="str">
        <x:f>IF(AND(L3608&lt;=TOTAL_BED_CAP,N3608&lt;=TEMP_WORKER_CAP),"YES","NO")</x:f>
        <x:v>YES</x:v>
      </x:c>
      <x:c r="T3608" s="139" t="n">
        <x:f>IF(S3608="YES",R3608,-1E+99)</x:f>
        <x:v>23535.013811699777</x:v>
      </x:c>
    </x:row>
    <x:row r="3609">
      <x:c r="A3609" s="139"/>
      <x:c r="B3609" s="139"/>
      <x:c r="C3609" s="139"/>
      <x:c r="D3609" s="139"/>
      <x:c r="E3609" s="139"/>
      <x:c r="F3609" s="139"/>
      <x:c r="G3609" s="139"/>
      <x:c r="H3609" s="139"/>
      <x:c r="I3609" s="266" t="n">
        <x:f>INT((ROW()-ROW($I$46))/((CARROT_CAP+1)*(MESCLUN_CAP+1)))</x:f>
        <x:v>5</x:v>
      </x:c>
      <x:c r="J3609" s="266" t="n">
        <x:f>MOD(INT((ROW()-ROW($I$46))/(MESCLUN_CAP+1)),CARROT_CAP+1)</x:f>
        <x:v>9</x:v>
      </x:c>
      <x:c r="K3609" s="266" t="n">
        <x:f>MOD(ROW()-ROW($I$46),MESCLUN_CAP+1)</x:f>
        <x:v>29</x:v>
      </x:c>
      <x:c r="L3609" s="266" t="n">
        <x:f>SUM(I3609:K3609)</x:f>
        <x:v>43</x:v>
      </x:c>
      <x:c r="M3609" s="267" t="n">
        <x:f>I3609*TOMATO_HOURS*WEEKS*(1+TOMATO_DIM)^I3609+J3609*CARROT_HOURS*WEEKS*(1+CARROT_DIM)^J3609+K3609*MESCLUN_HOURS*WEEKS*(1+MESCLUN_DIM)^K3609</x:f>
        <x:v>2932.8908325617467</x:v>
      </x:c>
      <x:c r="N3609" s="267" t="n">
        <x:f>MAX(M3609-FARMER_HOURS,0)/TEMP_HOURS_PER_WORKER</x:f>
        <x:v>1.5367297448345463</x:v>
      </x:c>
      <x:c r="O3609" s="268" t="n">
        <x:f>I3609*TOMATO_PRICE+J3609*CARROT_PRICE+K3609*MESCLUN_PRICE</x:f>
        <x:v>141146</x:v>
      </x:c>
      <x:c r="P3609" s="268" t="n">
        <x:f>I3609*TOMATO_FERTILIZER+J3609*CARROT_FERTILIZER+K3609*MESCLUN_FERTILIZER</x:f>
        <x:v>33880</x:v>
      </x:c>
      <x:c r="Q3609" s="268" t="n">
        <x:f>MIN(M3609,FARMER_HOURS)*FARMER_RATE+MAX(M3609-FARMER_HOURS,0)*TEMP_RATE</x:f>
        <x:v>63418.24362086366</x:v>
      </x:c>
      <x:c r="R3609" s="268" t="n">
        <x:f>O3609-P3609-Q3609-FIXED_COST</x:f>
        <x:v>23847.756379136343</x:v>
      </x:c>
      <x:c r="S3609" s="139" t="str">
        <x:f>IF(AND(L3609&lt;=TOTAL_BED_CAP,N3609&lt;=TEMP_WORKER_CAP),"YES","NO")</x:f>
        <x:v>YES</x:v>
      </x:c>
      <x:c r="T3609" s="139" t="n">
        <x:f>IF(S3609="YES",R3609,-1E+99)</x:f>
        <x:v>23847.756379136343</x:v>
      </x:c>
    </x:row>
    <x:row r="3610">
      <x:c r="A3610" s="139"/>
      <x:c r="B3610" s="139"/>
      <x:c r="C3610" s="139"/>
      <x:c r="D3610" s="139"/>
      <x:c r="E3610" s="139"/>
      <x:c r="F3610" s="139"/>
      <x:c r="G3610" s="139"/>
      <x:c r="H3610" s="139"/>
      <x:c r="I3610" s="266" t="n">
        <x:f>INT((ROW()-ROW($I$46))/((CARROT_CAP+1)*(MESCLUN_CAP+1)))</x:f>
        <x:v>5</x:v>
      </x:c>
      <x:c r="J3610" s="266" t="n">
        <x:f>MOD(INT((ROW()-ROW($I$46))/(MESCLUN_CAP+1)),CARROT_CAP+1)</x:f>
        <x:v>9</x:v>
      </x:c>
      <x:c r="K3610" s="266" t="n">
        <x:f>MOD(ROW()-ROW($I$46),MESCLUN_CAP+1)</x:f>
        <x:v>30</x:v>
      </x:c>
      <x:c r="L3610" s="266" t="n">
        <x:f>SUM(I3610:K3610)</x:f>
        <x:v>44</x:v>
      </x:c>
      <x:c r="M3610" s="267" t="n">
        <x:f>I3610*TOMATO_HOURS*WEEKS*(1+TOMATO_DIM)^I3610+J3610*CARROT_HOURS*WEEKS*(1+CARROT_DIM)^J3610+K3610*MESCLUN_HOURS*WEEKS*(1+MESCLUN_DIM)^K3610</x:f>
        <x:v>3021.6005378955165</x:v>
      </x:c>
      <x:c r="N3610" s="267" t="n">
        <x:f>MAX(M3610-FARMER_HOURS,0)/TEMP_HOURS_PER_WORKER</x:f>
        <x:v>1.5983337068718864</x:v>
      </x:c>
      <x:c r="O3610" s="268" t="n">
        <x:f>I3610*TOMATO_PRICE+J3610*CARROT_PRICE+K3610*MESCLUN_PRICE</x:f>
        <x:v>143846</x:v>
      </x:c>
      <x:c r="P3610" s="268" t="n">
        <x:f>I3610*TOMATO_FERTILIZER+J3610*CARROT_FERTILIZER+K3610*MESCLUN_FERTILIZER</x:f>
        <x:v>34760</x:v>
      </x:c>
      <x:c r="Q3610" s="268" t="n">
        <x:f>MIN(M3610,FARMER_HOURS)*FARMER_RATE+MAX(M3610-FARMER_HOURS,0)*TEMP_RATE</x:f>
        <x:v>64958.34267179716</x:v>
      </x:c>
      <x:c r="R3610" s="268" t="n">
        <x:f>O3610-P3610-Q3610-FIXED_COST</x:f>
        <x:v>24127.65732820284</x:v>
      </x:c>
      <x:c r="S3610" s="139" t="str">
        <x:f>IF(AND(L3610&lt;=TOTAL_BED_CAP,N3610&lt;=TEMP_WORKER_CAP),"YES","NO")</x:f>
        <x:v>YES</x:v>
      </x:c>
      <x:c r="T3610" s="139" t="n">
        <x:f>IF(S3610="YES",R3610,-1E+99)</x:f>
        <x:v>24127.65732820284</x:v>
      </x:c>
    </x:row>
    <x:row r="3611">
      <x:c r="A3611" s="139"/>
      <x:c r="B3611" s="139"/>
      <x:c r="C3611" s="139"/>
      <x:c r="D3611" s="139"/>
      <x:c r="E3611" s="139"/>
      <x:c r="F3611" s="139"/>
      <x:c r="G3611" s="139"/>
      <x:c r="H3611" s="139"/>
      <x:c r="I3611" s="266" t="n">
        <x:f>INT((ROW()-ROW($I$46))/((CARROT_CAP+1)*(MESCLUN_CAP+1)))</x:f>
        <x:v>5</x:v>
      </x:c>
      <x:c r="J3611" s="266" t="n">
        <x:f>MOD(INT((ROW()-ROW($I$46))/(MESCLUN_CAP+1)),CARROT_CAP+1)</x:f>
        <x:v>10</x:v>
      </x:c>
      <x:c r="K3611" s="266" t="n">
        <x:f>MOD(ROW()-ROW($I$46),MESCLUN_CAP+1)</x:f>
        <x:v>0</x:v>
      </x:c>
      <x:c r="L3611" s="266" t="n">
        <x:f>SUM(I3611:K3611)</x:f>
        <x:v>15</x:v>
      </x:c>
      <x:c r="M3611" s="267" t="n">
        <x:f>I3611*TOMATO_HOURS*WEEKS*(1+TOMATO_DIM)^I3611+J3611*CARROT_HOURS*WEEKS*(1+CARROT_DIM)^J3611+K3611*MESCLUN_HOURS*WEEKS*(1+MESCLUN_DIM)^K3611</x:f>
        <x:v>1108.7548632589073</x:v>
      </x:c>
      <x:c r="N3611" s="267" t="n">
        <x:f>MAX(M3611-FARMER_HOURS,0)/TEMP_HOURS_PER_WORKER</x:f>
        <x:v>0.2699686550409079</x:v>
      </x:c>
      <x:c r="O3611" s="268" t="n">
        <x:f>I3611*TOMATO_PRICE+J3611*CARROT_PRICE+K3611*MESCLUN_PRICE</x:f>
        <x:v>64940</x:v>
      </x:c>
      <x:c r="P3611" s="268" t="n">
        <x:f>I3611*TOMATO_FERTILIZER+J3611*CARROT_FERTILIZER+K3611*MESCLUN_FERTILIZER</x:f>
        <x:v>8800</x:v>
      </x:c>
      <x:c r="Q3611" s="268" t="n">
        <x:f>MIN(M3611,FARMER_HOURS)*FARMER_RATE+MAX(M3611-FARMER_HOURS,0)*TEMP_RATE</x:f>
        <x:v>31749.216376022698</x:v>
      </x:c>
      <x:c r="R3611" s="268" t="n">
        <x:f>O3611-P3611-Q3611-FIXED_COST</x:f>
        <x:v>4390.783623977302</x:v>
      </x:c>
      <x:c r="S3611" s="139" t="str">
        <x:f>IF(AND(L3611&lt;=TOTAL_BED_CAP,N3611&lt;=TEMP_WORKER_CAP),"YES","NO")</x:f>
        <x:v>YES</x:v>
      </x:c>
      <x:c r="T3611" s="139" t="n">
        <x:f>IF(S3611="YES",R3611,-1E+99)</x:f>
        <x:v>4390.783623977302</x:v>
      </x:c>
    </x:row>
    <x:row r="3612">
      <x:c r="A3612" s="139"/>
      <x:c r="B3612" s="139"/>
      <x:c r="C3612" s="139"/>
      <x:c r="D3612" s="139"/>
      <x:c r="E3612" s="139"/>
      <x:c r="F3612" s="139"/>
      <x:c r="G3612" s="139"/>
      <x:c r="H3612" s="139"/>
      <x:c r="I3612" s="266" t="n">
        <x:f>INT((ROW()-ROW($I$46))/((CARROT_CAP+1)*(MESCLUN_CAP+1)))</x:f>
        <x:v>5</x:v>
      </x:c>
      <x:c r="J3612" s="266" t="n">
        <x:f>MOD(INT((ROW()-ROW($I$46))/(MESCLUN_CAP+1)),CARROT_CAP+1)</x:f>
        <x:v>10</x:v>
      </x:c>
      <x:c r="K3612" s="266" t="n">
        <x:f>MOD(ROW()-ROW($I$46),MESCLUN_CAP+1)</x:f>
        <x:v>1</x:v>
      </x:c>
      <x:c r="L3612" s="266" t="n">
        <x:f>SUM(I3612:K3612)</x:f>
        <x:v>16</x:v>
      </x:c>
      <x:c r="M3612" s="267" t="n">
        <x:f>I3612*TOMATO_HOURS*WEEKS*(1+TOMATO_DIM)^I3612+J3612*CARROT_HOURS*WEEKS*(1+CARROT_DIM)^J3612+K3612*MESCLUN_HOURS*WEEKS*(1+MESCLUN_DIM)^K3612</x:f>
        <x:v>1154.3173632589073</x:v>
      </x:c>
      <x:c r="N3612" s="267" t="n">
        <x:f>MAX(M3612-FARMER_HOURS,0)/TEMP_HOURS_PER_WORKER</x:f>
        <x:v>0.30160928004090787</x:v>
      </x:c>
      <x:c r="O3612" s="268" t="n">
        <x:f>I3612*TOMATO_PRICE+J3612*CARROT_PRICE+K3612*MESCLUN_PRICE</x:f>
        <x:v>67640</x:v>
      </x:c>
      <x:c r="P3612" s="268" t="n">
        <x:f>I3612*TOMATO_FERTILIZER+J3612*CARROT_FERTILIZER+K3612*MESCLUN_FERTILIZER</x:f>
        <x:v>9680</x:v>
      </x:c>
      <x:c r="Q3612" s="268" t="n">
        <x:f>MIN(M3612,FARMER_HOURS)*FARMER_RATE+MAX(M3612-FARMER_HOURS,0)*TEMP_RATE</x:f>
        <x:v>32540.232001022698</x:v>
      </x:c>
      <x:c r="R3612" s="268" t="n">
        <x:f>O3612-P3612-Q3612-FIXED_COST</x:f>
        <x:v>5419.767998977302</x:v>
      </x:c>
      <x:c r="S3612" s="139" t="str">
        <x:f>IF(AND(L3612&lt;=TOTAL_BED_CAP,N3612&lt;=TEMP_WORKER_CAP),"YES","NO")</x:f>
        <x:v>YES</x:v>
      </x:c>
      <x:c r="T3612" s="139" t="n">
        <x:f>IF(S3612="YES",R3612,-1E+99)</x:f>
        <x:v>5419.767998977302</x:v>
      </x:c>
    </x:row>
    <x:row r="3613">
      <x:c r="A3613" s="139"/>
      <x:c r="B3613" s="139"/>
      <x:c r="C3613" s="139"/>
      <x:c r="D3613" s="139"/>
      <x:c r="E3613" s="139"/>
      <x:c r="F3613" s="139"/>
      <x:c r="G3613" s="139"/>
      <x:c r="H3613" s="139"/>
      <x:c r="I3613" s="266" t="n">
        <x:f>INT((ROW()-ROW($I$46))/((CARROT_CAP+1)*(MESCLUN_CAP+1)))</x:f>
        <x:v>5</x:v>
      </x:c>
      <x:c r="J3613" s="266" t="n">
        <x:f>MOD(INT((ROW()-ROW($I$46))/(MESCLUN_CAP+1)),CARROT_CAP+1)</x:f>
        <x:v>10</x:v>
      </x:c>
      <x:c r="K3613" s="266" t="n">
        <x:f>MOD(ROW()-ROW($I$46),MESCLUN_CAP+1)</x:f>
        <x:v>2</x:v>
      </x:c>
      <x:c r="L3613" s="266" t="n">
        <x:f>SUM(I3613:K3613)</x:f>
        <x:v>17</x:v>
      </x:c>
      <x:c r="M3613" s="267" t="n">
        <x:f>I3613*TOMATO_HOURS*WEEKS*(1+TOMATO_DIM)^I3613+J3613*CARROT_HOURS*WEEKS*(1+CARROT_DIM)^J3613+K3613*MESCLUN_HOURS*WEEKS*(1+MESCLUN_DIM)^K3613</x:f>
        <x:v>1201.0189257589072</x:v>
      </x:c>
      <x:c r="N3613" s="267" t="n">
        <x:f>MAX(M3613-FARMER_HOURS,0)/TEMP_HOURS_PER_WORKER</x:f>
        <x:v>0.3340409206659078</x:v>
      </x:c>
      <x:c r="O3613" s="268" t="n">
        <x:f>I3613*TOMATO_PRICE+J3613*CARROT_PRICE+K3613*MESCLUN_PRICE</x:f>
        <x:v>70340</x:v>
      </x:c>
      <x:c r="P3613" s="268" t="n">
        <x:f>I3613*TOMATO_FERTILIZER+J3613*CARROT_FERTILIZER+K3613*MESCLUN_FERTILIZER</x:f>
        <x:v>10560</x:v>
      </x:c>
      <x:c r="Q3613" s="268" t="n">
        <x:f>MIN(M3613,FARMER_HOURS)*FARMER_RATE+MAX(M3613-FARMER_HOURS,0)*TEMP_RATE</x:f>
        <x:v>33351.0230166477</x:v>
      </x:c>
      <x:c r="R3613" s="268" t="n">
        <x:f>O3613-P3613-Q3613-FIXED_COST</x:f>
        <x:v>6428.976983352302</x:v>
      </x:c>
      <x:c r="S3613" s="139" t="str">
        <x:f>IF(AND(L3613&lt;=TOTAL_BED_CAP,N3613&lt;=TEMP_WORKER_CAP),"YES","NO")</x:f>
        <x:v>YES</x:v>
      </x:c>
      <x:c r="T3613" s="139" t="n">
        <x:f>IF(S3613="YES",R3613,-1E+99)</x:f>
        <x:v>6428.976983352302</x:v>
      </x:c>
    </x:row>
    <x:row r="3614">
      <x:c r="A3614" s="139"/>
      <x:c r="B3614" s="139"/>
      <x:c r="C3614" s="139"/>
      <x:c r="D3614" s="139"/>
      <x:c r="E3614" s="139"/>
      <x:c r="F3614" s="139"/>
      <x:c r="G3614" s="139"/>
      <x:c r="H3614" s="139"/>
      <x:c r="I3614" s="266" t="n">
        <x:f>INT((ROW()-ROW($I$46))/((CARROT_CAP+1)*(MESCLUN_CAP+1)))</x:f>
        <x:v>5</x:v>
      </x:c>
      <x:c r="J3614" s="266" t="n">
        <x:f>MOD(INT((ROW()-ROW($I$46))/(MESCLUN_CAP+1)),CARROT_CAP+1)</x:f>
        <x:v>10</x:v>
      </x:c>
      <x:c r="K3614" s="266" t="n">
        <x:f>MOD(ROW()-ROW($I$46),MESCLUN_CAP+1)</x:f>
        <x:v>3</x:v>
      </x:c>
      <x:c r="L3614" s="266" t="n">
        <x:f>SUM(I3614:K3614)</x:f>
        <x:v>18</x:v>
      </x:c>
      <x:c r="M3614" s="267" t="n">
        <x:f>I3614*TOMATO_HOURS*WEEKS*(1+TOMATO_DIM)^I3614+J3614*CARROT_HOURS*WEEKS*(1+CARROT_DIM)^J3614+K3614*MESCLUN_HOURS*WEEKS*(1+MESCLUN_DIM)^K3614</x:f>
        <x:v>1248.8809081807824</x:v>
      </x:c>
      <x:c r="N3614" s="267" t="n">
        <x:f>MAX(M3614-FARMER_HOURS,0)/TEMP_HOURS_PER_WORKER</x:f>
        <x:v>0.36727840845887666</x:v>
      </x:c>
      <x:c r="O3614" s="268" t="n">
        <x:f>I3614*TOMATO_PRICE+J3614*CARROT_PRICE+K3614*MESCLUN_PRICE</x:f>
        <x:v>73040</x:v>
      </x:c>
      <x:c r="P3614" s="268" t="n">
        <x:f>I3614*TOMATO_FERTILIZER+J3614*CARROT_FERTILIZER+K3614*MESCLUN_FERTILIZER</x:f>
        <x:v>11440</x:v>
      </x:c>
      <x:c r="Q3614" s="268" t="n">
        <x:f>MIN(M3614,FARMER_HOURS)*FARMER_RATE+MAX(M3614-FARMER_HOURS,0)*TEMP_RATE</x:f>
        <x:v>34181.96021147192</x:v>
      </x:c>
      <x:c r="R3614" s="268" t="n">
        <x:f>O3614-P3614-Q3614-FIXED_COST</x:f>
        <x:v>7418.039788528084</x:v>
      </x:c>
      <x:c r="S3614" s="139" t="str">
        <x:f>IF(AND(L3614&lt;=TOTAL_BED_CAP,N3614&lt;=TEMP_WORKER_CAP),"YES","NO")</x:f>
        <x:v>YES</x:v>
      </x:c>
      <x:c r="T3614" s="139" t="n">
        <x:f>IF(S3614="YES",R3614,-1E+99)</x:f>
        <x:v>7418.039788528084</x:v>
      </x:c>
    </x:row>
    <x:row r="3615">
      <x:c r="A3615" s="139"/>
      <x:c r="B3615" s="139"/>
      <x:c r="C3615" s="139"/>
      <x:c r="D3615" s="139"/>
      <x:c r="E3615" s="139"/>
      <x:c r="F3615" s="139"/>
      <x:c r="G3615" s="139"/>
      <x:c r="H3615" s="139"/>
      <x:c r="I3615" s="266" t="n">
        <x:f>INT((ROW()-ROW($I$46))/((CARROT_CAP+1)*(MESCLUN_CAP+1)))</x:f>
        <x:v>5</x:v>
      </x:c>
      <x:c r="J3615" s="266" t="n">
        <x:f>MOD(INT((ROW()-ROW($I$46))/(MESCLUN_CAP+1)),CARROT_CAP+1)</x:f>
        <x:v>10</x:v>
      </x:c>
      <x:c r="K3615" s="266" t="n">
        <x:f>MOD(ROW()-ROW($I$46),MESCLUN_CAP+1)</x:f>
        <x:v>4</x:v>
      </x:c>
      <x:c r="L3615" s="266" t="n">
        <x:f>SUM(I3615:K3615)</x:f>
        <x:v>19</x:v>
      </x:c>
      <x:c r="M3615" s="267" t="n">
        <x:f>I3615*TOMATO_HOURS*WEEKS*(1+TOMATO_DIM)^I3615+J3615*CARROT_HOURS*WEEKS*(1+CARROT_DIM)^J3615+K3615*MESCLUN_HOURS*WEEKS*(1+MESCLUN_DIM)^K3615</x:f>
        <x:v>1297.9250239034386</x:v>
      </x:c>
      <x:c r="N3615" s="267" t="n">
        <x:f>MAX(M3615-FARMER_HOURS,0)/TEMP_HOURS_PER_WORKER</x:f>
        <x:v>0.4013368221551657</x:v>
      </x:c>
      <x:c r="O3615" s="268" t="n">
        <x:f>I3615*TOMATO_PRICE+J3615*CARROT_PRICE+K3615*MESCLUN_PRICE</x:f>
        <x:v>75740</x:v>
      </x:c>
      <x:c r="P3615" s="268" t="n">
        <x:f>I3615*TOMATO_FERTILIZER+J3615*CARROT_FERTILIZER+K3615*MESCLUN_FERTILIZER</x:f>
        <x:v>12320</x:v>
      </x:c>
      <x:c r="Q3615" s="268" t="n">
        <x:f>MIN(M3615,FARMER_HOURS)*FARMER_RATE+MAX(M3615-FARMER_HOURS,0)*TEMP_RATE</x:f>
        <x:v>35033.42055387914</x:v>
      </x:c>
      <x:c r="R3615" s="268" t="n">
        <x:f>O3615-P3615-Q3615-FIXED_COST</x:f>
        <x:v>8386.579446120857</x:v>
      </x:c>
      <x:c r="S3615" s="139" t="str">
        <x:f>IF(AND(L3615&lt;=TOTAL_BED_CAP,N3615&lt;=TEMP_WORKER_CAP),"YES","NO")</x:f>
        <x:v>YES</x:v>
      </x:c>
      <x:c r="T3615" s="139" t="n">
        <x:f>IF(S3615="YES",R3615,-1E+99)</x:f>
        <x:v>8386.579446120857</x:v>
      </x:c>
    </x:row>
    <x:row r="3616">
      <x:c r="A3616" s="139"/>
      <x:c r="B3616" s="139"/>
      <x:c r="C3616" s="139"/>
      <x:c r="D3616" s="139"/>
      <x:c r="E3616" s="139"/>
      <x:c r="F3616" s="139"/>
      <x:c r="G3616" s="139"/>
      <x:c r="H3616" s="139"/>
      <x:c r="I3616" s="266" t="n">
        <x:f>INT((ROW()-ROW($I$46))/((CARROT_CAP+1)*(MESCLUN_CAP+1)))</x:f>
        <x:v>5</x:v>
      </x:c>
      <x:c r="J3616" s="266" t="n">
        <x:f>MOD(INT((ROW()-ROW($I$46))/(MESCLUN_CAP+1)),CARROT_CAP+1)</x:f>
        <x:v>10</x:v>
      </x:c>
      <x:c r="K3616" s="266" t="n">
        <x:f>MOD(ROW()-ROW($I$46),MESCLUN_CAP+1)</x:f>
        <x:v>5</x:v>
      </x:c>
      <x:c r="L3616" s="266" t="n">
        <x:f>SUM(I3616:K3616)</x:f>
        <x:v>20</x:v>
      </x:c>
      <x:c r="M3616" s="267" t="n">
        <x:f>I3616*TOMATO_HOURS*WEEKS*(1+TOMATO_DIM)^I3616+J3616*CARROT_HOURS*WEEKS*(1+CARROT_DIM)^J3616+K3616*MESCLUN_HOURS*WEEKS*(1+MESCLUN_DIM)^K3616</x:f>
        <x:v>1348.1733478246422</x:v>
      </x:c>
      <x:c r="N3616" s="267" t="n">
        <x:f>MAX(M3616-FARMER_HOURS,0)/TEMP_HOURS_PER_WORKER</x:f>
        <x:v>0.4362314915448904</x:v>
      </x:c>
      <x:c r="O3616" s="268" t="n">
        <x:f>I3616*TOMATO_PRICE+J3616*CARROT_PRICE+K3616*MESCLUN_PRICE</x:f>
        <x:v>78440</x:v>
      </x:c>
      <x:c r="P3616" s="268" t="n">
        <x:f>I3616*TOMATO_FERTILIZER+J3616*CARROT_FERTILIZER+K3616*MESCLUN_FERTILIZER</x:f>
        <x:v>13200</x:v>
      </x:c>
      <x:c r="Q3616" s="268" t="n">
        <x:f>MIN(M3616,FARMER_HOURS)*FARMER_RATE+MAX(M3616-FARMER_HOURS,0)*TEMP_RATE</x:f>
        <x:v>35905.78728862226</x:v>
      </x:c>
      <x:c r="R3616" s="268" t="n">
        <x:f>O3616-P3616-Q3616-FIXED_COST</x:f>
        <x:v>9334.212711377739</x:v>
      </x:c>
      <x:c r="S3616" s="139" t="str">
        <x:f>IF(AND(L3616&lt;=TOTAL_BED_CAP,N3616&lt;=TEMP_WORKER_CAP),"YES","NO")</x:f>
        <x:v>YES</x:v>
      </x:c>
      <x:c r="T3616" s="139" t="n">
        <x:f>IF(S3616="YES",R3616,-1E+99)</x:f>
        <x:v>9334.212711377739</x:v>
      </x:c>
    </x:row>
    <x:row r="3617">
      <x:c r="A3617" s="139"/>
      <x:c r="B3617" s="139"/>
      <x:c r="C3617" s="139"/>
      <x:c r="D3617" s="139"/>
      <x:c r="E3617" s="139"/>
      <x:c r="F3617" s="139"/>
      <x:c r="G3617" s="139"/>
      <x:c r="H3617" s="139"/>
      <x:c r="I3617" s="266" t="n">
        <x:f>INT((ROW()-ROW($I$46))/((CARROT_CAP+1)*(MESCLUN_CAP+1)))</x:f>
        <x:v>5</x:v>
      </x:c>
      <x:c r="J3617" s="266" t="n">
        <x:f>MOD(INT((ROW()-ROW($I$46))/(MESCLUN_CAP+1)),CARROT_CAP+1)</x:f>
        <x:v>10</x:v>
      </x:c>
      <x:c r="K3617" s="266" t="n">
        <x:f>MOD(ROW()-ROW($I$46),MESCLUN_CAP+1)</x:f>
        <x:v>6</x:v>
      </x:c>
      <x:c r="L3617" s="266" t="n">
        <x:f>SUM(I3617:K3617)</x:f>
        <x:v>21</x:v>
      </x:c>
      <x:c r="M3617" s="267" t="n">
        <x:f>I3617*TOMATO_HOURS*WEEKS*(1+TOMATO_DIM)^I3617+J3617*CARROT_HOURS*WEEKS*(1+CARROT_DIM)^J3617+K3617*MESCLUN_HOURS*WEEKS*(1+MESCLUN_DIM)^K3617</x:f>
        <x:v>1399.648322006275</x:v>
      </x:c>
      <x:c r="N3617" s="267" t="n">
        <x:f>MAX(M3617-FARMER_HOURS,0)/TEMP_HOURS_PER_WORKER</x:f>
        <x:v>0.4719780013932466</x:v>
      </x:c>
      <x:c r="O3617" s="268" t="n">
        <x:f>I3617*TOMATO_PRICE+J3617*CARROT_PRICE+K3617*MESCLUN_PRICE</x:f>
        <x:v>81140</x:v>
      </x:c>
      <x:c r="P3617" s="268" t="n">
        <x:f>I3617*TOMATO_FERTILIZER+J3617*CARROT_FERTILIZER+K3617*MESCLUN_FERTILIZER</x:f>
        <x:v>14080</x:v>
      </x:c>
      <x:c r="Q3617" s="268" t="n">
        <x:f>MIN(M3617,FARMER_HOURS)*FARMER_RATE+MAX(M3617-FARMER_HOURS,0)*TEMP_RATE</x:f>
        <x:v>36799.45003483116</x:v>
      </x:c>
      <x:c r="R3617" s="268" t="n">
        <x:f>O3617-P3617-Q3617-FIXED_COST</x:f>
        <x:v>10260.549965168837</x:v>
      </x:c>
      <x:c r="S3617" s="139" t="str">
        <x:f>IF(AND(L3617&lt;=TOTAL_BED_CAP,N3617&lt;=TEMP_WORKER_CAP),"YES","NO")</x:f>
        <x:v>YES</x:v>
      </x:c>
      <x:c r="T3617" s="139" t="n">
        <x:f>IF(S3617="YES",R3617,-1E+99)</x:f>
        <x:v>10260.549965168837</x:v>
      </x:c>
    </x:row>
    <x:row r="3618">
      <x:c r="A3618" s="139"/>
      <x:c r="B3618" s="139"/>
      <x:c r="C3618" s="139"/>
      <x:c r="D3618" s="139"/>
      <x:c r="E3618" s="139"/>
      <x:c r="F3618" s="139"/>
      <x:c r="G3618" s="139"/>
      <x:c r="H3618" s="139"/>
      <x:c r="I3618" s="266" t="n">
        <x:f>INT((ROW()-ROW($I$46))/((CARROT_CAP+1)*(MESCLUN_CAP+1)))</x:f>
        <x:v>5</x:v>
      </x:c>
      <x:c r="J3618" s="266" t="n">
        <x:f>MOD(INT((ROW()-ROW($I$46))/(MESCLUN_CAP+1)),CARROT_CAP+1)</x:f>
        <x:v>10</x:v>
      </x:c>
      <x:c r="K3618" s="266" t="n">
        <x:f>MOD(ROW()-ROW($I$46),MESCLUN_CAP+1)</x:f>
        <x:v>7</x:v>
      </x:c>
      <x:c r="L3618" s="266" t="n">
        <x:f>SUM(I3618:K3618)</x:f>
        <x:v>22</x:v>
      </x:c>
      <x:c r="M3618" s="267" t="n">
        <x:f>I3618*TOMATO_HOURS*WEEKS*(1+TOMATO_DIM)^I3618+J3618*CARROT_HOURS*WEEKS*(1+CARROT_DIM)^J3618+K3618*MESCLUN_HOURS*WEEKS*(1+MESCLUN_DIM)^K3618</x:f>
        <x:v>1452.3727614042355</x:v>
      </x:c>
      <x:c r="N3618" s="267" t="n">
        <x:f>MAX(M3618-FARMER_HOURS,0)/TEMP_HOURS_PER_WORKER</x:f>
        <x:v>0.508592195419608</x:v>
      </x:c>
      <x:c r="O3618" s="268" t="n">
        <x:f>I3618*TOMATO_PRICE+J3618*CARROT_PRICE+K3618*MESCLUN_PRICE</x:f>
        <x:v>83840</x:v>
      </x:c>
      <x:c r="P3618" s="268" t="n">
        <x:f>I3618*TOMATO_FERTILIZER+J3618*CARROT_FERTILIZER+K3618*MESCLUN_FERTILIZER</x:f>
        <x:v>14960</x:v>
      </x:c>
      <x:c r="Q3618" s="268" t="n">
        <x:f>MIN(M3618,FARMER_HOURS)*FARMER_RATE+MAX(M3618-FARMER_HOURS,0)*TEMP_RATE</x:f>
        <x:v>37714.8048854902</x:v>
      </x:c>
      <x:c r="R3618" s="268" t="n">
        <x:f>O3618-P3618-Q3618-FIXED_COST</x:f>
        <x:v>11165.1951145098</x:v>
      </x:c>
      <x:c r="S3618" s="139" t="str">
        <x:f>IF(AND(L3618&lt;=TOTAL_BED_CAP,N3618&lt;=TEMP_WORKER_CAP),"YES","NO")</x:f>
        <x:v>YES</x:v>
      </x:c>
      <x:c r="T3618" s="139" t="n">
        <x:f>IF(S3618="YES",R3618,-1E+99)</x:f>
        <x:v>11165.1951145098</x:v>
      </x:c>
    </x:row>
    <x:row r="3619">
      <x:c r="A3619" s="139"/>
      <x:c r="B3619" s="139"/>
      <x:c r="C3619" s="139"/>
      <x:c r="D3619" s="139"/>
      <x:c r="E3619" s="139"/>
      <x:c r="F3619" s="139"/>
      <x:c r="G3619" s="139"/>
      <x:c r="H3619" s="139"/>
      <x:c r="I3619" s="266" t="n">
        <x:f>INT((ROW()-ROW($I$46))/((CARROT_CAP+1)*(MESCLUN_CAP+1)))</x:f>
        <x:v>5</x:v>
      </x:c>
      <x:c r="J3619" s="266" t="n">
        <x:f>MOD(INT((ROW()-ROW($I$46))/(MESCLUN_CAP+1)),CARROT_CAP+1)</x:f>
        <x:v>10</x:v>
      </x:c>
      <x:c r="K3619" s="266" t="n">
        <x:f>MOD(ROW()-ROW($I$46),MESCLUN_CAP+1)</x:f>
        <x:v>8</x:v>
      </x:c>
      <x:c r="L3619" s="266" t="n">
        <x:f>SUM(I3619:K3619)</x:f>
        <x:v>23</x:v>
      </x:c>
      <x:c r="M3619" s="267" t="n">
        <x:f>I3619*TOMATO_HOURS*WEEKS*(1+TOMATO_DIM)^I3619+J3619*CARROT_HOURS*WEEKS*(1+CARROT_DIM)^J3619+K3619*MESCLUN_HOURS*WEEKS*(1+MESCLUN_DIM)^K3619</x:f>
        <x:v>1506.3698596842157</x:v>
      </x:c>
      <x:c r="N3619" s="267" t="n">
        <x:f>MAX(M3619-FARMER_HOURS,0)/TEMP_HOURS_PER_WORKER</x:f>
        <x:v>0.5460901803362609</x:v>
      </x:c>
      <x:c r="O3619" s="268" t="n">
        <x:f>I3619*TOMATO_PRICE+J3619*CARROT_PRICE+K3619*MESCLUN_PRICE</x:f>
        <x:v>86540</x:v>
      </x:c>
      <x:c r="P3619" s="268" t="n">
        <x:f>I3619*TOMATO_FERTILIZER+J3619*CARROT_FERTILIZER+K3619*MESCLUN_FERTILIZER</x:f>
        <x:v>15840</x:v>
      </x:c>
      <x:c r="Q3619" s="268" t="n">
        <x:f>MIN(M3619,FARMER_HOURS)*FARMER_RATE+MAX(M3619-FARMER_HOURS,0)*TEMP_RATE</x:f>
        <x:v>38652.25450840652</x:v>
      </x:c>
      <x:c r="R3619" s="268" t="n">
        <x:f>O3619-P3619-Q3619-FIXED_COST</x:f>
        <x:v>12047.74549159348</x:v>
      </x:c>
      <x:c r="S3619" s="139" t="str">
        <x:f>IF(AND(L3619&lt;=TOTAL_BED_CAP,N3619&lt;=TEMP_WORKER_CAP),"YES","NO")</x:f>
        <x:v>YES</x:v>
      </x:c>
      <x:c r="T3619" s="139" t="n">
        <x:f>IF(S3619="YES",R3619,-1E+99)</x:f>
        <x:v>12047.74549159348</x:v>
      </x:c>
    </x:row>
    <x:row r="3620">
      <x:c r="A3620" s="139"/>
      <x:c r="B3620" s="139"/>
      <x:c r="C3620" s="139"/>
      <x:c r="D3620" s="139"/>
      <x:c r="E3620" s="139"/>
      <x:c r="F3620" s="139"/>
      <x:c r="G3620" s="139"/>
      <x:c r="H3620" s="139"/>
      <x:c r="I3620" s="266" t="n">
        <x:f>INT((ROW()-ROW($I$46))/((CARROT_CAP+1)*(MESCLUN_CAP+1)))</x:f>
        <x:v>5</x:v>
      </x:c>
      <x:c r="J3620" s="266" t="n">
        <x:f>MOD(INT((ROW()-ROW($I$46))/(MESCLUN_CAP+1)),CARROT_CAP+1)</x:f>
        <x:v>10</x:v>
      </x:c>
      <x:c r="K3620" s="266" t="n">
        <x:f>MOD(ROW()-ROW($I$46),MESCLUN_CAP+1)</x:f>
        <x:v>9</x:v>
      </x:c>
      <x:c r="L3620" s="266" t="n">
        <x:f>SUM(I3620:K3620)</x:f>
        <x:v>24</x:v>
      </x:c>
      <x:c r="M3620" s="267" t="n">
        <x:f>I3620*TOMATO_HOURS*WEEKS*(1+TOMATO_DIM)^I3620+J3620*CARROT_HOURS*WEEKS*(1+CARROT_DIM)^J3620+K3620*MESCLUN_HOURS*WEEKS*(1+MESCLUN_DIM)^K3620</x:f>
        <x:v>1561.66319512461</x:v>
      </x:c>
      <x:c r="N3620" s="267" t="n">
        <x:f>MAX(M3620-FARMER_HOURS,0)/TEMP_HOURS_PER_WORKER</x:f>
        <x:v>0.5844883299476458</x:v>
      </x:c>
      <x:c r="O3620" s="268" t="n">
        <x:f>I3620*TOMATO_PRICE+J3620*CARROT_PRICE+K3620*MESCLUN_PRICE</x:f>
        <x:v>89240</x:v>
      </x:c>
      <x:c r="P3620" s="268" t="n">
        <x:f>I3620*TOMATO_FERTILIZER+J3620*CARROT_FERTILIZER+K3620*MESCLUN_FERTILIZER</x:f>
        <x:v>16720</x:v>
      </x:c>
      <x:c r="Q3620" s="268" t="n">
        <x:f>MIN(M3620,FARMER_HOURS)*FARMER_RATE+MAX(M3620-FARMER_HOURS,0)*TEMP_RATE</x:f>
        <x:v>39612.208248691146</x:v>
      </x:c>
      <x:c r="R3620" s="268" t="n">
        <x:f>O3620-P3620-Q3620-FIXED_COST</x:f>
        <x:v>12907.791751308854</x:v>
      </x:c>
      <x:c r="S3620" s="139" t="str">
        <x:f>IF(AND(L3620&lt;=TOTAL_BED_CAP,N3620&lt;=TEMP_WORKER_CAP),"YES","NO")</x:f>
        <x:v>YES</x:v>
      </x:c>
      <x:c r="T3620" s="139" t="n">
        <x:f>IF(S3620="YES",R3620,-1E+99)</x:f>
        <x:v>12907.791751308854</x:v>
      </x:c>
    </x:row>
    <x:row r="3621">
      <x:c r="A3621" s="139"/>
      <x:c r="B3621" s="139"/>
      <x:c r="C3621" s="139"/>
      <x:c r="D3621" s="139"/>
      <x:c r="E3621" s="139"/>
      <x:c r="F3621" s="139"/>
      <x:c r="G3621" s="139"/>
      <x:c r="H3621" s="139"/>
      <x:c r="I3621" s="266" t="n">
        <x:f>INT((ROW()-ROW($I$46))/((CARROT_CAP+1)*(MESCLUN_CAP+1)))</x:f>
        <x:v>5</x:v>
      </x:c>
      <x:c r="J3621" s="266" t="n">
        <x:f>MOD(INT((ROW()-ROW($I$46))/(MESCLUN_CAP+1)),CARROT_CAP+1)</x:f>
        <x:v>10</x:v>
      </x:c>
      <x:c r="K3621" s="266" t="n">
        <x:f>MOD(ROW()-ROW($I$46),MESCLUN_CAP+1)</x:f>
        <x:v>10</x:v>
      </x:c>
      <x:c r="L3621" s="266" t="n">
        <x:f>SUM(I3621:K3621)</x:f>
        <x:v>25</x:v>
      </x:c>
      <x:c r="M3621" s="267" t="n">
        <x:f>I3621*TOMATO_HOURS*WEEKS*(1+TOMATO_DIM)^I3621+J3621*CARROT_HOURS*WEEKS*(1+CARROT_DIM)^J3621+K3621*MESCLUN_HOURS*WEEKS*(1+MESCLUN_DIM)^K3621</x:f>
        <x:v>1618.2767366078228</x:v>
      </x:c>
      <x:c r="N3621" s="267" t="n">
        <x:f>MAX(M3621-FARMER_HOURS,0)/TEMP_HOURS_PER_WORKER</x:f>
        <x:v>0.623803289310988</x:v>
      </x:c>
      <x:c r="O3621" s="268" t="n">
        <x:f>I3621*TOMATO_PRICE+J3621*CARROT_PRICE+K3621*MESCLUN_PRICE</x:f>
        <x:v>91940</x:v>
      </x:c>
      <x:c r="P3621" s="268" t="n">
        <x:f>I3621*TOMATO_FERTILIZER+J3621*CARROT_FERTILIZER+K3621*MESCLUN_FERTILIZER</x:f>
        <x:v>17600</x:v>
      </x:c>
      <x:c r="Q3621" s="268" t="n">
        <x:f>MIN(M3621,FARMER_HOURS)*FARMER_RATE+MAX(M3621-FARMER_HOURS,0)*TEMP_RATE</x:f>
        <x:v>40595.0822327747</x:v>
      </x:c>
      <x:c r="R3621" s="268" t="n">
        <x:f>O3621-P3621-Q3621-FIXED_COST</x:f>
        <x:v>13744.917767225299</x:v>
      </x:c>
      <x:c r="S3621" s="139" t="str">
        <x:f>IF(AND(L3621&lt;=TOTAL_BED_CAP,N3621&lt;=TEMP_WORKER_CAP),"YES","NO")</x:f>
        <x:v>YES</x:v>
      </x:c>
      <x:c r="T3621" s="139" t="n">
        <x:f>IF(S3621="YES",R3621,-1E+99)</x:f>
        <x:v>13744.917767225299</x:v>
      </x:c>
    </x:row>
    <x:row r="3622">
      <x:c r="A3622" s="139"/>
      <x:c r="B3622" s="139"/>
      <x:c r="C3622" s="139"/>
      <x:c r="D3622" s="139"/>
      <x:c r="E3622" s="139"/>
      <x:c r="F3622" s="139"/>
      <x:c r="G3622" s="139"/>
      <x:c r="H3622" s="139"/>
      <x:c r="I3622" s="266" t="n">
        <x:f>INT((ROW()-ROW($I$46))/((CARROT_CAP+1)*(MESCLUN_CAP+1)))</x:f>
        <x:v>5</x:v>
      </x:c>
      <x:c r="J3622" s="266" t="n">
        <x:f>MOD(INT((ROW()-ROW($I$46))/(MESCLUN_CAP+1)),CARROT_CAP+1)</x:f>
        <x:v>10</x:v>
      </x:c>
      <x:c r="K3622" s="266" t="n">
        <x:f>MOD(ROW()-ROW($I$46),MESCLUN_CAP+1)</x:f>
        <x:v>11</x:v>
      </x:c>
      <x:c r="L3622" s="266" t="n">
        <x:f>SUM(I3622:K3622)</x:f>
        <x:v>26</x:v>
      </x:c>
      <x:c r="M3622" s="267" t="n">
        <x:f>I3622*TOMATO_HOURS*WEEKS*(1+TOMATO_DIM)^I3622+J3622*CARROT_HOURS*WEEKS*(1+CARROT_DIM)^J3622+K3622*MESCLUN_HOURS*WEEKS*(1+MESCLUN_DIM)^K3622</x:f>
        <x:v>1676.234849701262</x:v>
      </x:c>
      <x:c r="N3622" s="267" t="n">
        <x:f>MAX(M3622-FARMER_HOURS,0)/TEMP_HOURS_PER_WORKER</x:f>
        <x:v>0.6640519789592096</x:v>
      </x:c>
      <x:c r="O3622" s="268" t="n">
        <x:f>I3622*TOMATO_PRICE+J3622*CARROT_PRICE+K3622*MESCLUN_PRICE</x:f>
        <x:v>94640</x:v>
      </x:c>
      <x:c r="P3622" s="268" t="n">
        <x:f>I3622*TOMATO_FERTILIZER+J3622*CARROT_FERTILIZER+K3622*MESCLUN_FERTILIZER</x:f>
        <x:v>18480</x:v>
      </x:c>
      <x:c r="Q3622" s="268" t="n">
        <x:f>MIN(M3622,FARMER_HOURS)*FARMER_RATE+MAX(M3622-FARMER_HOURS,0)*TEMP_RATE</x:f>
        <x:v>41601.29947398024</x:v>
      </x:c>
      <x:c r="R3622" s="268" t="n">
        <x:f>O3622-P3622-Q3622-FIXED_COST</x:f>
        <x:v>14558.700526019762</x:v>
      </x:c>
      <x:c r="S3622" s="139" t="str">
        <x:f>IF(AND(L3622&lt;=TOTAL_BED_CAP,N3622&lt;=TEMP_WORKER_CAP),"YES","NO")</x:f>
        <x:v>YES</x:v>
      </x:c>
      <x:c r="T3622" s="139" t="n">
        <x:f>IF(S3622="YES",R3622,-1E+99)</x:f>
        <x:v>14558.700526019762</x:v>
      </x:c>
    </x:row>
    <x:row r="3623">
      <x:c r="A3623" s="139"/>
      <x:c r="B3623" s="139"/>
      <x:c r="C3623" s="139"/>
      <x:c r="D3623" s="139"/>
      <x:c r="E3623" s="139"/>
      <x:c r="F3623" s="139"/>
      <x:c r="G3623" s="139"/>
      <x:c r="H3623" s="139"/>
      <x:c r="I3623" s="266" t="n">
        <x:f>INT((ROW()-ROW($I$46))/((CARROT_CAP+1)*(MESCLUN_CAP+1)))</x:f>
        <x:v>5</x:v>
      </x:c>
      <x:c r="J3623" s="266" t="n">
        <x:f>MOD(INT((ROW()-ROW($I$46))/(MESCLUN_CAP+1)),CARROT_CAP+1)</x:f>
        <x:v>10</x:v>
      </x:c>
      <x:c r="K3623" s="266" t="n">
        <x:f>MOD(ROW()-ROW($I$46),MESCLUN_CAP+1)</x:f>
        <x:v>12</x:v>
      </x:c>
      <x:c r="L3623" s="266" t="n">
        <x:f>SUM(I3623:K3623)</x:f>
        <x:v>27</x:v>
      </x:c>
      <x:c r="M3623" s="267" t="n">
        <x:f>I3623*TOMATO_HOURS*WEEKS*(1+TOMATO_DIM)^I3623+J3623*CARROT_HOURS*WEEKS*(1+CARROT_DIM)^J3623+K3623*MESCLUN_HOURS*WEEKS*(1+MESCLUN_DIM)^K3623</x:f>
        <x:v>1735.5623028293262</x:v>
      </x:c>
      <x:c r="N3623" s="267" t="n">
        <x:f>MAX(M3623-FARMER_HOURS,0)/TEMP_HOURS_PER_WORKER</x:f>
        <x:v>0.7052515991870321</x:v>
      </x:c>
      <x:c r="O3623" s="268" t="n">
        <x:f>I3623*TOMATO_PRICE+J3623*CARROT_PRICE+K3623*MESCLUN_PRICE</x:f>
        <x:v>97340</x:v>
      </x:c>
      <x:c r="P3623" s="268" t="n">
        <x:f>I3623*TOMATO_FERTILIZER+J3623*CARROT_FERTILIZER+K3623*MESCLUN_FERTILIZER</x:f>
        <x:v>19360</x:v>
      </x:c>
      <x:c r="Q3623" s="268" t="n">
        <x:f>MIN(M3623,FARMER_HOURS)*FARMER_RATE+MAX(M3623-FARMER_HOURS,0)*TEMP_RATE</x:f>
        <x:v>42631.2899796758</x:v>
      </x:c>
      <x:c r="R3623" s="268" t="n">
        <x:f>O3623-P3623-Q3623-FIXED_COST</x:f>
        <x:v>15348.7100203242</x:v>
      </x:c>
      <x:c r="S3623" s="139" t="str">
        <x:f>IF(AND(L3623&lt;=TOTAL_BED_CAP,N3623&lt;=TEMP_WORKER_CAP),"YES","NO")</x:f>
        <x:v>YES</x:v>
      </x:c>
      <x:c r="T3623" s="139" t="n">
        <x:f>IF(S3623="YES",R3623,-1E+99)</x:f>
        <x:v>15348.7100203242</x:v>
      </x:c>
    </x:row>
    <x:row r="3624">
      <x:c r="A3624" s="139"/>
      <x:c r="B3624" s="139"/>
      <x:c r="C3624" s="139"/>
      <x:c r="D3624" s="139"/>
      <x:c r="E3624" s="139"/>
      <x:c r="F3624" s="139"/>
      <x:c r="G3624" s="139"/>
      <x:c r="H3624" s="139"/>
      <x:c r="I3624" s="266" t="n">
        <x:f>INT((ROW()-ROW($I$46))/((CARROT_CAP+1)*(MESCLUN_CAP+1)))</x:f>
        <x:v>5</x:v>
      </x:c>
      <x:c r="J3624" s="266" t="n">
        <x:f>MOD(INT((ROW()-ROW($I$46))/(MESCLUN_CAP+1)),CARROT_CAP+1)</x:f>
        <x:v>10</x:v>
      </x:c>
      <x:c r="K3624" s="266" t="n">
        <x:f>MOD(ROW()-ROW($I$46),MESCLUN_CAP+1)</x:f>
        <x:v>13</x:v>
      </x:c>
      <x:c r="L3624" s="266" t="n">
        <x:f>SUM(I3624:K3624)</x:f>
        <x:v>28</x:v>
      </x:c>
      <x:c r="M3624" s="267" t="n">
        <x:f>I3624*TOMATO_HOURS*WEEKS*(1+TOMATO_DIM)^I3624+J3624*CARROT_HOURS*WEEKS*(1+CARROT_DIM)^J3624+K3624*MESCLUN_HOURS*WEEKS*(1+MESCLUN_DIM)^K3624</x:f>
        <x:v>1796.2842735377108</x:v>
      </x:c>
      <x:c r="N3624" s="267" t="n">
        <x:f>MAX(M3624-FARMER_HOURS,0)/TEMP_HOURS_PER_WORKER</x:f>
        <x:v>0.7474196344011881</x:v>
      </x:c>
      <x:c r="O3624" s="268" t="n">
        <x:f>I3624*TOMATO_PRICE+J3624*CARROT_PRICE+K3624*MESCLUN_PRICE</x:f>
        <x:v>100040</x:v>
      </x:c>
      <x:c r="P3624" s="268" t="n">
        <x:f>I3624*TOMATO_FERTILIZER+J3624*CARROT_FERTILIZER+K3624*MESCLUN_FERTILIZER</x:f>
        <x:v>20240</x:v>
      </x:c>
      <x:c r="Q3624" s="268" t="n">
        <x:f>MIN(M3624,FARMER_HOURS)*FARMER_RATE+MAX(M3624-FARMER_HOURS,0)*TEMP_RATE</x:f>
        <x:v>43685.4908600297</x:v>
      </x:c>
      <x:c r="R3624" s="268" t="n">
        <x:f>O3624-P3624-Q3624-FIXED_COST</x:f>
        <x:v>16114.509139970301</x:v>
      </x:c>
      <x:c r="S3624" s="139" t="str">
        <x:f>IF(AND(L3624&lt;=TOTAL_BED_CAP,N3624&lt;=TEMP_WORKER_CAP),"YES","NO")</x:f>
        <x:v>YES</x:v>
      </x:c>
      <x:c r="T3624" s="139" t="n">
        <x:f>IF(S3624="YES",R3624,-1E+99)</x:f>
        <x:v>16114.509139970301</x:v>
      </x:c>
    </x:row>
    <x:row r="3625">
      <x:c r="A3625" s="139"/>
      <x:c r="B3625" s="139"/>
      <x:c r="C3625" s="139"/>
      <x:c r="D3625" s="139"/>
      <x:c r="E3625" s="139"/>
      <x:c r="F3625" s="139"/>
      <x:c r="G3625" s="139"/>
      <x:c r="H3625" s="139"/>
      <x:c r="I3625" s="266" t="n">
        <x:f>INT((ROW()-ROW($I$46))/((CARROT_CAP+1)*(MESCLUN_CAP+1)))</x:f>
        <x:v>5</x:v>
      </x:c>
      <x:c r="J3625" s="266" t="n">
        <x:f>MOD(INT((ROW()-ROW($I$46))/(MESCLUN_CAP+1)),CARROT_CAP+1)</x:f>
        <x:v>10</x:v>
      </x:c>
      <x:c r="K3625" s="266" t="n">
        <x:f>MOD(ROW()-ROW($I$46),MESCLUN_CAP+1)</x:f>
        <x:v>14</x:v>
      </x:c>
      <x:c r="L3625" s="266" t="n">
        <x:f>SUM(I3625:K3625)</x:f>
        <x:v>29</x:v>
      </x:c>
      <x:c r="M3625" s="267" t="n">
        <x:f>I3625*TOMATO_HOURS*WEEKS*(1+TOMATO_DIM)^I3625+J3625*CARROT_HOURS*WEEKS*(1+CARROT_DIM)^J3625+K3625*MESCLUN_HOURS*WEEKS*(1+MESCLUN_DIM)^K3625</x:f>
        <x:v>1858.4263548513718</x:v>
      </x:c>
      <x:c r="N3625" s="267" t="n">
        <x:f>MAX(M3625-FARMER_HOURS,0)/TEMP_HOURS_PER_WORKER</x:f>
        <x:v>0.7905738575356749</x:v>
      </x:c>
      <x:c r="O3625" s="268" t="n">
        <x:f>I3625*TOMATO_PRICE+J3625*CARROT_PRICE+K3625*MESCLUN_PRICE</x:f>
        <x:v>102740</x:v>
      </x:c>
      <x:c r="P3625" s="268" t="n">
        <x:f>I3625*TOMATO_FERTILIZER+J3625*CARROT_FERTILIZER+K3625*MESCLUN_FERTILIZER</x:f>
        <x:v>21120</x:v>
      </x:c>
      <x:c r="Q3625" s="268" t="n">
        <x:f>MIN(M3625,FARMER_HOURS)*FARMER_RATE+MAX(M3625-FARMER_HOURS,0)*TEMP_RATE</x:f>
        <x:v>44764.346438391876</x:v>
      </x:c>
      <x:c r="R3625" s="268" t="n">
        <x:f>O3625-P3625-Q3625-FIXED_COST</x:f>
        <x:v>16855.653561608124</x:v>
      </x:c>
      <x:c r="S3625" s="139" t="str">
        <x:f>IF(AND(L3625&lt;=TOTAL_BED_CAP,N3625&lt;=TEMP_WORKER_CAP),"YES","NO")</x:f>
        <x:v>YES</x:v>
      </x:c>
      <x:c r="T3625" s="139" t="n">
        <x:f>IF(S3625="YES",R3625,-1E+99)</x:f>
        <x:v>16855.653561608124</x:v>
      </x:c>
    </x:row>
    <x:row r="3626">
      <x:c r="A3626" s="139"/>
      <x:c r="B3626" s="139"/>
      <x:c r="C3626" s="139"/>
      <x:c r="D3626" s="139"/>
      <x:c r="E3626" s="139"/>
      <x:c r="F3626" s="139"/>
      <x:c r="G3626" s="139"/>
      <x:c r="H3626" s="139"/>
      <x:c r="I3626" s="266" t="n">
        <x:f>INT((ROW()-ROW($I$46))/((CARROT_CAP+1)*(MESCLUN_CAP+1)))</x:f>
        <x:v>5</x:v>
      </x:c>
      <x:c r="J3626" s="266" t="n">
        <x:f>MOD(INT((ROW()-ROW($I$46))/(MESCLUN_CAP+1)),CARROT_CAP+1)</x:f>
        <x:v>10</x:v>
      </x:c>
      <x:c r="K3626" s="266" t="n">
        <x:f>MOD(ROW()-ROW($I$46),MESCLUN_CAP+1)</x:f>
        <x:v>15</x:v>
      </x:c>
      <x:c r="L3626" s="266" t="n">
        <x:f>SUM(I3626:K3626)</x:f>
        <x:v>30</x:v>
      </x:c>
      <x:c r="M3626" s="267" t="n">
        <x:f>I3626*TOMATO_HOURS*WEEKS*(1+TOMATO_DIM)^I3626+J3626*CARROT_HOURS*WEEKS*(1+CARROT_DIM)^J3626+K3626*MESCLUN_HOURS*WEEKS*(1+MESCLUN_DIM)^K3626</x:f>
        <x:v>1922.014561727518</x:v>
      </x:c>
      <x:c r="N3626" s="267" t="n">
        <x:f>MAX(M3626-FARMER_HOURS,0)/TEMP_HOURS_PER_WORKER</x:f>
        <x:v>0.8347323345329986</x:v>
      </x:c>
      <x:c r="O3626" s="268" t="n">
        <x:f>I3626*TOMATO_PRICE+J3626*CARROT_PRICE+K3626*MESCLUN_PRICE</x:f>
        <x:v>105440</x:v>
      </x:c>
      <x:c r="P3626" s="268" t="n">
        <x:f>I3626*TOMATO_FERTILIZER+J3626*CARROT_FERTILIZER+K3626*MESCLUN_FERTILIZER</x:f>
        <x:v>22000</x:v>
      </x:c>
      <x:c r="Q3626" s="268" t="n">
        <x:f>MIN(M3626,FARMER_HOURS)*FARMER_RATE+MAX(M3626-FARMER_HOURS,0)*TEMP_RATE</x:f>
        <x:v>45868.30836332496</x:v>
      </x:c>
      <x:c r="R3626" s="268" t="n">
        <x:f>O3626-P3626-Q3626-FIXED_COST</x:f>
        <x:v>17571.691636675037</x:v>
      </x:c>
      <x:c r="S3626" s="139" t="str">
        <x:f>IF(AND(L3626&lt;=TOTAL_BED_CAP,N3626&lt;=TEMP_WORKER_CAP),"YES","NO")</x:f>
        <x:v>YES</x:v>
      </x:c>
      <x:c r="T3626" s="139" t="n">
        <x:f>IF(S3626="YES",R3626,-1E+99)</x:f>
        <x:v>17571.691636675037</x:v>
      </x:c>
    </x:row>
    <x:row r="3627">
      <x:c r="A3627" s="139"/>
      <x:c r="B3627" s="139"/>
      <x:c r="C3627" s="139"/>
      <x:c r="D3627" s="139"/>
      <x:c r="E3627" s="139"/>
      <x:c r="F3627" s="139"/>
      <x:c r="G3627" s="139"/>
      <x:c r="H3627" s="139"/>
      <x:c r="I3627" s="266" t="n">
        <x:f>INT((ROW()-ROW($I$46))/((CARROT_CAP+1)*(MESCLUN_CAP+1)))</x:f>
        <x:v>5</x:v>
      </x:c>
      <x:c r="J3627" s="266" t="n">
        <x:f>MOD(INT((ROW()-ROW($I$46))/(MESCLUN_CAP+1)),CARROT_CAP+1)</x:f>
        <x:v>10</x:v>
      </x:c>
      <x:c r="K3627" s="266" t="n">
        <x:f>MOD(ROW()-ROW($I$46),MESCLUN_CAP+1)</x:f>
        <x:v>16</x:v>
      </x:c>
      <x:c r="L3627" s="266" t="n">
        <x:f>SUM(I3627:K3627)</x:f>
        <x:v>31</x:v>
      </x:c>
      <x:c r="M3627" s="267" t="n">
        <x:f>I3627*TOMATO_HOURS*WEEKS*(1+TOMATO_DIM)^I3627+J3627*CARROT_HOURS*WEEKS*(1+CARROT_DIM)^J3627+K3627*MESCLUN_HOURS*WEEKS*(1+MESCLUN_DIM)^K3627</x:f>
        <x:v>1987.075337605007</x:v>
      </x:c>
      <x:c r="N3627" s="267" t="n">
        <x:f>MAX(M3627-FARMER_HOURS,0)/TEMP_HOURS_PER_WORKER</x:f>
        <x:v>0.879913428892366</x:v>
      </x:c>
      <x:c r="O3627" s="268" t="n">
        <x:f>I3627*TOMATO_PRICE+J3627*CARROT_PRICE+K3627*MESCLUN_PRICE</x:f>
        <x:v>108140</x:v>
      </x:c>
      <x:c r="P3627" s="268" t="n">
        <x:f>I3627*TOMATO_FERTILIZER+J3627*CARROT_FERTILIZER+K3627*MESCLUN_FERTILIZER</x:f>
        <x:v>22880</x:v>
      </x:c>
      <x:c r="Q3627" s="268" t="n">
        <x:f>MIN(M3627,FARMER_HOURS)*FARMER_RATE+MAX(M3627-FARMER_HOURS,0)*TEMP_RATE</x:f>
        <x:v>46997.835722309144</x:v>
      </x:c>
      <x:c r="R3627" s="268" t="n">
        <x:f>O3627-P3627-Q3627-FIXED_COST</x:f>
        <x:v>18262.164277690856</x:v>
      </x:c>
      <x:c r="S3627" s="139" t="str">
        <x:f>IF(AND(L3627&lt;=TOTAL_BED_CAP,N3627&lt;=TEMP_WORKER_CAP),"YES","NO")</x:f>
        <x:v>YES</x:v>
      </x:c>
      <x:c r="T3627" s="139" t="n">
        <x:f>IF(S3627="YES",R3627,-1E+99)</x:f>
        <x:v>18262.164277690856</x:v>
      </x:c>
    </x:row>
    <x:row r="3628">
      <x:c r="A3628" s="139"/>
      <x:c r="B3628" s="139"/>
      <x:c r="C3628" s="139"/>
      <x:c r="D3628" s="139"/>
      <x:c r="E3628" s="139"/>
      <x:c r="F3628" s="139"/>
      <x:c r="G3628" s="139"/>
      <x:c r="H3628" s="139"/>
      <x:c r="I3628" s="266" t="n">
        <x:f>INT((ROW()-ROW($I$46))/((CARROT_CAP+1)*(MESCLUN_CAP+1)))</x:f>
        <x:v>5</x:v>
      </x:c>
      <x:c r="J3628" s="266" t="n">
        <x:f>MOD(INT((ROW()-ROW($I$46))/(MESCLUN_CAP+1)),CARROT_CAP+1)</x:f>
        <x:v>10</x:v>
      </x:c>
      <x:c r="K3628" s="266" t="n">
        <x:f>MOD(ROW()-ROW($I$46),MESCLUN_CAP+1)</x:f>
        <x:v>17</x:v>
      </x:c>
      <x:c r="L3628" s="266" t="n">
        <x:f>SUM(I3628:K3628)</x:f>
        <x:v>32</x:v>
      </x:c>
      <x:c r="M3628" s="267" t="n">
        <x:f>I3628*TOMATO_HOURS*WEEKS*(1+TOMATO_DIM)^I3628+J3628*CARROT_HOURS*WEEKS*(1+CARROT_DIM)^J3628+K3628*MESCLUN_HOURS*WEEKS*(1+MESCLUN_DIM)^K3628</x:f>
        <x:v>2053.6355610515475</x:v>
      </x:c>
      <x:c r="N3628" s="267" t="n">
        <x:f>MAX(M3628-FARMER_HOURS,0)/TEMP_HOURS_PER_WORKER</x:f>
        <x:v>0.9261358062857968</x:v>
      </x:c>
      <x:c r="O3628" s="268" t="n">
        <x:f>I3628*TOMATO_PRICE+J3628*CARROT_PRICE+K3628*MESCLUN_PRICE</x:f>
        <x:v>110840</x:v>
      </x:c>
      <x:c r="P3628" s="268" t="n">
        <x:f>I3628*TOMATO_FERTILIZER+J3628*CARROT_FERTILIZER+K3628*MESCLUN_FERTILIZER</x:f>
        <x:v>23760</x:v>
      </x:c>
      <x:c r="Q3628" s="268" t="n">
        <x:f>MIN(M3628,FARMER_HOURS)*FARMER_RATE+MAX(M3628-FARMER_HOURS,0)*TEMP_RATE</x:f>
        <x:v>48153.39515714492</x:v>
      </x:c>
      <x:c r="R3628" s="268" t="n">
        <x:f>O3628-P3628-Q3628-FIXED_COST</x:f>
        <x:v>18926.60484285508</x:v>
      </x:c>
      <x:c r="S3628" s="139" t="str">
        <x:f>IF(AND(L3628&lt;=TOTAL_BED_CAP,N3628&lt;=TEMP_WORKER_CAP),"YES","NO")</x:f>
        <x:v>YES</x:v>
      </x:c>
      <x:c r="T3628" s="139" t="n">
        <x:f>IF(S3628="YES",R3628,-1E+99)</x:f>
        <x:v>18926.60484285508</x:v>
      </x:c>
    </x:row>
    <x:row r="3629">
      <x:c r="A3629" s="139"/>
      <x:c r="B3629" s="139"/>
      <x:c r="C3629" s="139"/>
      <x:c r="D3629" s="139"/>
      <x:c r="E3629" s="139"/>
      <x:c r="F3629" s="139"/>
      <x:c r="G3629" s="139"/>
      <x:c r="H3629" s="139"/>
      <x:c r="I3629" s="266" t="n">
        <x:f>INT((ROW()-ROW($I$46))/((CARROT_CAP+1)*(MESCLUN_CAP+1)))</x:f>
        <x:v>5</x:v>
      </x:c>
      <x:c r="J3629" s="266" t="n">
        <x:f>MOD(INT((ROW()-ROW($I$46))/(MESCLUN_CAP+1)),CARROT_CAP+1)</x:f>
        <x:v>10</x:v>
      </x:c>
      <x:c r="K3629" s="266" t="n">
        <x:f>MOD(ROW()-ROW($I$46),MESCLUN_CAP+1)</x:f>
        <x:v>18</x:v>
      </x:c>
      <x:c r="L3629" s="266" t="n">
        <x:f>SUM(I3629:K3629)</x:f>
        <x:v>33</x:v>
      </x:c>
      <x:c r="M3629" s="267" t="n">
        <x:f>I3629*TOMATO_HOURS*WEEKS*(1+TOMATO_DIM)^I3629+J3629*CARROT_HOURS*WEEKS*(1+CARROT_DIM)^J3629+K3629*MESCLUN_HOURS*WEEKS*(1+MESCLUN_DIM)^K3629</x:f>
        <x:v>2121.7225525101344</x:v>
      </x:c>
      <x:c r="N3629" s="267" t="n">
        <x:f>MAX(M3629-FARMER_HOURS,0)/TEMP_HOURS_PER_WORKER</x:f>
        <x:v>0.9734184392431489</x:v>
      </x:c>
      <x:c r="O3629" s="268" t="n">
        <x:f>I3629*TOMATO_PRICE+J3629*CARROT_PRICE+K3629*MESCLUN_PRICE</x:f>
        <x:v>113540</x:v>
      </x:c>
      <x:c r="P3629" s="268" t="n">
        <x:f>I3629*TOMATO_FERTILIZER+J3629*CARROT_FERTILIZER+K3629*MESCLUN_FERTILIZER</x:f>
        <x:v>24640</x:v>
      </x:c>
      <x:c r="Q3629" s="268" t="n">
        <x:f>MIN(M3629,FARMER_HOURS)*FARMER_RATE+MAX(M3629-FARMER_HOURS,0)*TEMP_RATE</x:f>
        <x:v>49335.46098107872</x:v>
      </x:c>
      <x:c r="R3629" s="268" t="n">
        <x:f>O3629-P3629-Q3629-FIXED_COST</x:f>
        <x:v>19564.539018921278</x:v>
      </x:c>
      <x:c r="S3629" s="139" t="str">
        <x:f>IF(AND(L3629&lt;=TOTAL_BED_CAP,N3629&lt;=TEMP_WORKER_CAP),"YES","NO")</x:f>
        <x:v>YES</x:v>
      </x:c>
      <x:c r="T3629" s="139" t="n">
        <x:f>IF(S3629="YES",R3629,-1E+99)</x:f>
        <x:v>19564.539018921278</x:v>
      </x:c>
    </x:row>
    <x:row r="3630">
      <x:c r="A3630" s="139"/>
      <x:c r="B3630" s="139"/>
      <x:c r="C3630" s="139"/>
      <x:c r="D3630" s="139"/>
      <x:c r="E3630" s="139"/>
      <x:c r="F3630" s="139"/>
      <x:c r="G3630" s="139"/>
      <x:c r="H3630" s="139"/>
      <x:c r="I3630" s="266" t="n">
        <x:f>INT((ROW()-ROW($I$46))/((CARROT_CAP+1)*(MESCLUN_CAP+1)))</x:f>
        <x:v>5</x:v>
      </x:c>
      <x:c r="J3630" s="266" t="n">
        <x:f>MOD(INT((ROW()-ROW($I$46))/(MESCLUN_CAP+1)),CARROT_CAP+1)</x:f>
        <x:v>10</x:v>
      </x:c>
      <x:c r="K3630" s="266" t="n">
        <x:f>MOD(ROW()-ROW($I$46),MESCLUN_CAP+1)</x:f>
        <x:v>19</x:v>
      </x:c>
      <x:c r="L3630" s="266" t="n">
        <x:f>SUM(I3630:K3630)</x:f>
        <x:v>34</x:v>
      </x:c>
      <x:c r="M3630" s="267" t="n">
        <x:f>I3630*TOMATO_HOURS*WEEKS*(1+TOMATO_DIM)^I3630+J3630*CARROT_HOURS*WEEKS*(1+CARROT_DIM)^J3630+K3630*MESCLUN_HOURS*WEEKS*(1+MESCLUN_DIM)^K3630</x:f>
        <x:v>2191.3640811461564</x:v>
      </x:c>
      <x:c r="N3630" s="267" t="n">
        <x:f>MAX(M3630-FARMER_HOURS,0)/TEMP_HOURS_PER_WORKER</x:f>
        <x:v>1.0217806119070532</x:v>
      </x:c>
      <x:c r="O3630" s="268" t="n">
        <x:f>I3630*TOMATO_PRICE+J3630*CARROT_PRICE+K3630*MESCLUN_PRICE</x:f>
        <x:v>116240</x:v>
      </x:c>
      <x:c r="P3630" s="268" t="n">
        <x:f>I3630*TOMATO_FERTILIZER+J3630*CARROT_FERTILIZER+K3630*MESCLUN_FERTILIZER</x:f>
        <x:v>25520</x:v>
      </x:c>
      <x:c r="Q3630" s="268" t="n">
        <x:f>MIN(M3630,FARMER_HOURS)*FARMER_RATE+MAX(M3630-FARMER_HOURS,0)*TEMP_RATE</x:f>
        <x:v>50544.51529767633</x:v>
      </x:c>
      <x:c r="R3630" s="268" t="n">
        <x:f>O3630-P3630-Q3630-FIXED_COST</x:f>
        <x:v>20175.484702323673</x:v>
      </x:c>
      <x:c r="S3630" s="139" t="str">
        <x:f>IF(AND(L3630&lt;=TOTAL_BED_CAP,N3630&lt;=TEMP_WORKER_CAP),"YES","NO")</x:f>
        <x:v>YES</x:v>
      </x:c>
      <x:c r="T3630" s="139" t="n">
        <x:f>IF(S3630="YES",R3630,-1E+99)</x:f>
        <x:v>20175.484702323673</x:v>
      </x:c>
    </x:row>
    <x:row r="3631">
      <x:c r="A3631" s="139"/>
      <x:c r="B3631" s="139"/>
      <x:c r="C3631" s="139"/>
      <x:c r="D3631" s="139"/>
      <x:c r="E3631" s="139"/>
      <x:c r="F3631" s="139"/>
      <x:c r="G3631" s="139"/>
      <x:c r="H3631" s="139"/>
      <x:c r="I3631" s="266" t="n">
        <x:f>INT((ROW()-ROW($I$46))/((CARROT_CAP+1)*(MESCLUN_CAP+1)))</x:f>
        <x:v>5</x:v>
      </x:c>
      <x:c r="J3631" s="266" t="n">
        <x:f>MOD(INT((ROW()-ROW($I$46))/(MESCLUN_CAP+1)),CARROT_CAP+1)</x:f>
        <x:v>10</x:v>
      </x:c>
      <x:c r="K3631" s="266" t="n">
        <x:f>MOD(ROW()-ROW($I$46),MESCLUN_CAP+1)</x:f>
        <x:v>20</x:v>
      </x:c>
      <x:c r="L3631" s="266" t="n">
        <x:f>SUM(I3631:K3631)</x:f>
        <x:v>35</x:v>
      </x:c>
      <x:c r="M3631" s="267" t="n">
        <x:f>I3631*TOMATO_HOURS*WEEKS*(1+TOMATO_DIM)^I3631+J3631*CARROT_HOURS*WEEKS*(1+CARROT_DIM)^J3631+K3631*MESCLUN_HOURS*WEEKS*(1+MESCLUN_DIM)^K3631</x:f>
        <x:v>2262.5883717966335</x:v>
      </x:c>
      <x:c r="N3631" s="267" t="n">
        <x:f>MAX(M3631-FARMER_HOURS,0)/TEMP_HOURS_PER_WORKER</x:f>
        <x:v>1.0712419248587732</x:v>
      </x:c>
      <x:c r="O3631" s="268" t="n">
        <x:f>I3631*TOMATO_PRICE+J3631*CARROT_PRICE+K3631*MESCLUN_PRICE</x:f>
        <x:v>118940</x:v>
      </x:c>
      <x:c r="P3631" s="268" t="n">
        <x:f>I3631*TOMATO_FERTILIZER+J3631*CARROT_FERTILIZER+K3631*MESCLUN_FERTILIZER</x:f>
        <x:v>26400</x:v>
      </x:c>
      <x:c r="Q3631" s="268" t="n">
        <x:f>MIN(M3631,FARMER_HOURS)*FARMER_RATE+MAX(M3631-FARMER_HOURS,0)*TEMP_RATE</x:f>
        <x:v>51781.04812146933</x:v>
      </x:c>
      <x:c r="R3631" s="268" t="n">
        <x:f>O3631-P3631-Q3631-FIXED_COST</x:f>
        <x:v>20758.951878530672</x:v>
      </x:c>
      <x:c r="S3631" s="139" t="str">
        <x:f>IF(AND(L3631&lt;=TOTAL_BED_CAP,N3631&lt;=TEMP_WORKER_CAP),"YES","NO")</x:f>
        <x:v>YES</x:v>
      </x:c>
      <x:c r="T3631" s="139" t="n">
        <x:f>IF(S3631="YES",R3631,-1E+99)</x:f>
        <x:v>20758.951878530672</x:v>
      </x:c>
    </x:row>
    <x:row r="3632">
      <x:c r="A3632" s="139"/>
      <x:c r="B3632" s="139"/>
      <x:c r="C3632" s="139"/>
      <x:c r="D3632" s="139"/>
      <x:c r="E3632" s="139"/>
      <x:c r="F3632" s="139"/>
      <x:c r="G3632" s="139"/>
      <x:c r="H3632" s="139"/>
      <x:c r="I3632" s="266" t="n">
        <x:f>INT((ROW()-ROW($I$46))/((CARROT_CAP+1)*(MESCLUN_CAP+1)))</x:f>
        <x:v>5</x:v>
      </x:c>
      <x:c r="J3632" s="266" t="n">
        <x:f>MOD(INT((ROW()-ROW($I$46))/(MESCLUN_CAP+1)),CARROT_CAP+1)</x:f>
        <x:v>10</x:v>
      </x:c>
      <x:c r="K3632" s="266" t="n">
        <x:f>MOD(ROW()-ROW($I$46),MESCLUN_CAP+1)</x:f>
        <x:v>21</x:v>
      </x:c>
      <x:c r="L3632" s="266" t="n">
        <x:f>SUM(I3632:K3632)</x:f>
        <x:v>36</x:v>
      </x:c>
      <x:c r="M3632" s="267" t="n">
        <x:f>I3632*TOMATO_HOURS*WEEKS*(1+TOMATO_DIM)^I3632+J3632*CARROT_HOURS*WEEKS*(1+CARROT_DIM)^J3632+K3632*MESCLUN_HOURS*WEEKS*(1+MESCLUN_DIM)^K3632</x:f>
        <x:v>2335.424112023077</x:v>
      </x:c>
      <x:c r="N3632" s="267" t="n">
        <x:f>MAX(M3632-FARMER_HOURS,0)/TEMP_HOURS_PER_WORKER</x:f>
        <x:v>1.121822300016026</x:v>
      </x:c>
      <x:c r="O3632" s="268" t="n">
        <x:f>I3632*TOMATO_PRICE+J3632*CARROT_PRICE+K3632*MESCLUN_PRICE</x:f>
        <x:v>121640</x:v>
      </x:c>
      <x:c r="P3632" s="268" t="n">
        <x:f>I3632*TOMATO_FERTILIZER+J3632*CARROT_FERTILIZER+K3632*MESCLUN_FERTILIZER</x:f>
        <x:v>27280</x:v>
      </x:c>
      <x:c r="Q3632" s="268" t="n">
        <x:f>MIN(M3632,FARMER_HOURS)*FARMER_RATE+MAX(M3632-FARMER_HOURS,0)*TEMP_RATE</x:f>
        <x:v>53045.557500400646</x:v>
      </x:c>
      <x:c r="R3632" s="268" t="n">
        <x:f>O3632-P3632-Q3632-FIXED_COST</x:f>
        <x:v>21314.442499599354</x:v>
      </x:c>
      <x:c r="S3632" s="139" t="str">
        <x:f>IF(AND(L3632&lt;=TOTAL_BED_CAP,N3632&lt;=TEMP_WORKER_CAP),"YES","NO")</x:f>
        <x:v>YES</x:v>
      </x:c>
      <x:c r="T3632" s="139" t="n">
        <x:f>IF(S3632="YES",R3632,-1E+99)</x:f>
        <x:v>21314.442499599354</x:v>
      </x:c>
    </x:row>
    <x:row r="3633">
      <x:c r="A3633" s="139"/>
      <x:c r="B3633" s="139"/>
      <x:c r="C3633" s="139"/>
      <x:c r="D3633" s="139"/>
      <x:c r="E3633" s="139"/>
      <x:c r="F3633" s="139"/>
      <x:c r="G3633" s="139"/>
      <x:c r="H3633" s="139"/>
      <x:c r="I3633" s="266" t="n">
        <x:f>INT((ROW()-ROW($I$46))/((CARROT_CAP+1)*(MESCLUN_CAP+1)))</x:f>
        <x:v>5</x:v>
      </x:c>
      <x:c r="J3633" s="266" t="n">
        <x:f>MOD(INT((ROW()-ROW($I$46))/(MESCLUN_CAP+1)),CARROT_CAP+1)</x:f>
        <x:v>10</x:v>
      </x:c>
      <x:c r="K3633" s="266" t="n">
        <x:f>MOD(ROW()-ROW($I$46),MESCLUN_CAP+1)</x:f>
        <x:v>22</x:v>
      </x:c>
      <x:c r="L3633" s="266" t="n">
        <x:f>SUM(I3633:K3633)</x:f>
        <x:v>37</x:v>
      </x:c>
      <x:c r="M3633" s="267" t="n">
        <x:f>I3633*TOMATO_HOURS*WEEKS*(1+TOMATO_DIM)^I3633+J3633*CARROT_HOURS*WEEKS*(1+CARROT_DIM)^J3633+K3633*MESCLUN_HOURS*WEEKS*(1+MESCLUN_DIM)^K3633</x:f>
        <x:v>2409.9004592694732</x:v>
      </x:c>
      <x:c r="N3633" s="267" t="n">
        <x:f>MAX(M3633-FARMER_HOURS,0)/TEMP_HOURS_PER_WORKER</x:f>
        <x:v>1.173541985603801</x:v>
      </x:c>
      <x:c r="O3633" s="268" t="n">
        <x:f>I3633*TOMATO_PRICE+J3633*CARROT_PRICE+K3633*MESCLUN_PRICE</x:f>
        <x:v>124340</x:v>
      </x:c>
      <x:c r="P3633" s="268" t="n">
        <x:f>I3633*TOMATO_FERTILIZER+J3633*CARROT_FERTILIZER+K3633*MESCLUN_FERTILIZER</x:f>
        <x:v>28160</x:v>
      </x:c>
      <x:c r="Q3633" s="268" t="n">
        <x:f>MIN(M3633,FARMER_HOURS)*FARMER_RATE+MAX(M3633-FARMER_HOURS,0)*TEMP_RATE</x:f>
        <x:v>54338.54964009502</x:v>
      </x:c>
      <x:c r="R3633" s="268" t="n">
        <x:f>O3633-P3633-Q3633-FIXED_COST</x:f>
        <x:v>21841.45035990498</x:v>
      </x:c>
      <x:c r="S3633" s="139" t="str">
        <x:f>IF(AND(L3633&lt;=TOTAL_BED_CAP,N3633&lt;=TEMP_WORKER_CAP),"YES","NO")</x:f>
        <x:v>YES</x:v>
      </x:c>
      <x:c r="T3633" s="139" t="n">
        <x:f>IF(S3633="YES",R3633,-1E+99)</x:f>
        <x:v>21841.45035990498</x:v>
      </x:c>
    </x:row>
    <x:row r="3634">
      <x:c r="A3634" s="139"/>
      <x:c r="B3634" s="139"/>
      <x:c r="C3634" s="139"/>
      <x:c r="D3634" s="139"/>
      <x:c r="E3634" s="139"/>
      <x:c r="F3634" s="139"/>
      <x:c r="G3634" s="139"/>
      <x:c r="H3634" s="139"/>
      <x:c r="I3634" s="266" t="n">
        <x:f>INT((ROW()-ROW($I$46))/((CARROT_CAP+1)*(MESCLUN_CAP+1)))</x:f>
        <x:v>5</x:v>
      </x:c>
      <x:c r="J3634" s="266" t="n">
        <x:f>MOD(INT((ROW()-ROW($I$46))/(MESCLUN_CAP+1)),CARROT_CAP+1)</x:f>
        <x:v>10</x:v>
      </x:c>
      <x:c r="K3634" s="266" t="n">
        <x:f>MOD(ROW()-ROW($I$46),MESCLUN_CAP+1)</x:f>
        <x:v>23</x:v>
      </x:c>
      <x:c r="L3634" s="266" t="n">
        <x:f>SUM(I3634:K3634)</x:f>
        <x:v>38</x:v>
      </x:c>
      <x:c r="M3634" s="267" t="n">
        <x:f>I3634*TOMATO_HOURS*WEEKS*(1+TOMATO_DIM)^I3634+J3634*CARROT_HOURS*WEEKS*(1+CARROT_DIM)^J3634+K3634*MESCLUN_HOURS*WEEKS*(1+MESCLUN_DIM)^K3634</x:f>
        <x:v>2486.0470481269094</x:v>
      </x:c>
      <x:c r="N3634" s="267" t="n">
        <x:f>MAX(M3634-FARMER_HOURS,0)/TEMP_HOURS_PER_WORKER</x:f>
        <x:v>1.2264215611992426</x:v>
      </x:c>
      <x:c r="O3634" s="268" t="n">
        <x:f>I3634*TOMATO_PRICE+J3634*CARROT_PRICE+K3634*MESCLUN_PRICE</x:f>
        <x:v>127040</x:v>
      </x:c>
      <x:c r="P3634" s="268" t="n">
        <x:f>I3634*TOMATO_FERTILIZER+J3634*CARROT_FERTILIZER+K3634*MESCLUN_FERTILIZER</x:f>
        <x:v>29040</x:v>
      </x:c>
      <x:c r="Q3634" s="268" t="n">
        <x:f>MIN(M3634,FARMER_HOURS)*FARMER_RATE+MAX(M3634-FARMER_HOURS,0)*TEMP_RATE</x:f>
        <x:v>55660.53902998107</x:v>
      </x:c>
      <x:c r="R3634" s="268" t="n">
        <x:f>O3634-P3634-Q3634-FIXED_COST</x:f>
        <x:v>22339.460970018932</x:v>
      </x:c>
      <x:c r="S3634" s="139" t="str">
        <x:f>IF(AND(L3634&lt;=TOTAL_BED_CAP,N3634&lt;=TEMP_WORKER_CAP),"YES","NO")</x:f>
        <x:v>YES</x:v>
      </x:c>
      <x:c r="T3634" s="139" t="n">
        <x:f>IF(S3634="YES",R3634,-1E+99)</x:f>
        <x:v>22339.460970018932</x:v>
      </x:c>
    </x:row>
    <x:row r="3635">
      <x:c r="A3635" s="139"/>
      <x:c r="B3635" s="139"/>
      <x:c r="C3635" s="139"/>
      <x:c r="D3635" s="139"/>
      <x:c r="E3635" s="139"/>
      <x:c r="F3635" s="139"/>
      <x:c r="G3635" s="139"/>
      <x:c r="H3635" s="139"/>
      <x:c r="I3635" s="266" t="n">
        <x:f>INT((ROW()-ROW($I$46))/((CARROT_CAP+1)*(MESCLUN_CAP+1)))</x:f>
        <x:v>5</x:v>
      </x:c>
      <x:c r="J3635" s="266" t="n">
        <x:f>MOD(INT((ROW()-ROW($I$46))/(MESCLUN_CAP+1)),CARROT_CAP+1)</x:f>
        <x:v>10</x:v>
      </x:c>
      <x:c r="K3635" s="266" t="n">
        <x:f>MOD(ROW()-ROW($I$46),MESCLUN_CAP+1)</x:f>
        <x:v>24</x:v>
      </x:c>
      <x:c r="L3635" s="266" t="n">
        <x:f>SUM(I3635:K3635)</x:f>
        <x:v>39</x:v>
      </x:c>
      <x:c r="M3635" s="267" t="n">
        <x:f>I3635*TOMATO_HOURS*WEEKS*(1+TOMATO_DIM)^I3635+J3635*CARROT_HOURS*WEEKS*(1+CARROT_DIM)^J3635+K3635*MESCLUN_HOURS*WEEKS*(1+MESCLUN_DIM)^K3635</x:f>
        <x:v>2563.8939977064056</x:v>
      </x:c>
      <x:c r="N3635" s="267" t="n">
        <x:f>MAX(M3635-FARMER_HOURS,0)/TEMP_HOURS_PER_WORKER</x:f>
        <x:v>1.2804819428516705</x:v>
      </x:c>
      <x:c r="O3635" s="268" t="n">
        <x:f>I3635*TOMATO_PRICE+J3635*CARROT_PRICE+K3635*MESCLUN_PRICE</x:f>
        <x:v>129740</x:v>
      </x:c>
      <x:c r="P3635" s="268" t="n">
        <x:f>I3635*TOMATO_FERTILIZER+J3635*CARROT_FERTILIZER+K3635*MESCLUN_FERTILIZER</x:f>
        <x:v>29920</x:v>
      </x:c>
      <x:c r="Q3635" s="268" t="n">
        <x:f>MIN(M3635,FARMER_HOURS)*FARMER_RATE+MAX(M3635-FARMER_HOURS,0)*TEMP_RATE</x:f>
        <x:v>57012.04857129176</x:v>
      </x:c>
      <x:c r="R3635" s="268" t="n">
        <x:f>O3635-P3635-Q3635-FIXED_COST</x:f>
        <x:v>22807.951428708242</x:v>
      </x:c>
      <x:c r="S3635" s="139" t="str">
        <x:f>IF(AND(L3635&lt;=TOTAL_BED_CAP,N3635&lt;=TEMP_WORKER_CAP),"YES","NO")</x:f>
        <x:v>YES</x:v>
      </x:c>
      <x:c r="T3635" s="139" t="n">
        <x:f>IF(S3635="YES",R3635,-1E+99)</x:f>
        <x:v>22807.951428708242</x:v>
      </x:c>
    </x:row>
    <x:row r="3636">
      <x:c r="A3636" s="139"/>
      <x:c r="B3636" s="139"/>
      <x:c r="C3636" s="139"/>
      <x:c r="D3636" s="139"/>
      <x:c r="E3636" s="139"/>
      <x:c r="F3636" s="139"/>
      <x:c r="G3636" s="139"/>
      <x:c r="H3636" s="139"/>
      <x:c r="I3636" s="266" t="n">
        <x:f>INT((ROW()-ROW($I$46))/((CARROT_CAP+1)*(MESCLUN_CAP+1)))</x:f>
        <x:v>5</x:v>
      </x:c>
      <x:c r="J3636" s="266" t="n">
        <x:f>MOD(INT((ROW()-ROW($I$46))/(MESCLUN_CAP+1)),CARROT_CAP+1)</x:f>
        <x:v>10</x:v>
      </x:c>
      <x:c r="K3636" s="266" t="n">
        <x:f>MOD(ROW()-ROW($I$46),MESCLUN_CAP+1)</x:f>
        <x:v>25</x:v>
      </x:c>
      <x:c r="L3636" s="266" t="n">
        <x:f>SUM(I3636:K3636)</x:f>
        <x:v>40</x:v>
      </x:c>
      <x:c r="M3636" s="267" t="n">
        <x:f>I3636*TOMATO_HOURS*WEEKS*(1+TOMATO_DIM)^I3636+J3636*CARROT_HOURS*WEEKS*(1+CARROT_DIM)^J3636+K3636*MESCLUN_HOURS*WEEKS*(1+MESCLUN_DIM)^K3636</x:f>
        <x:v>2643.4719191215027</x:v>
      </x:c>
      <x:c r="N3636" s="267" t="n">
        <x:f>MAX(M3636-FARMER_HOURS,0)/TEMP_HOURS_PER_WORKER</x:f>
        <x:v>1.3357443882788214</x:v>
      </x:c>
      <x:c r="O3636" s="268" t="n">
        <x:f>I3636*TOMATO_PRICE+J3636*CARROT_PRICE+K3636*MESCLUN_PRICE</x:f>
        <x:v>132440</x:v>
      </x:c>
      <x:c r="P3636" s="268" t="n">
        <x:f>I3636*TOMATO_FERTILIZER+J3636*CARROT_FERTILIZER+K3636*MESCLUN_FERTILIZER</x:f>
        <x:v>30800</x:v>
      </x:c>
      <x:c r="Q3636" s="268" t="n">
        <x:f>MIN(M3636,FARMER_HOURS)*FARMER_RATE+MAX(M3636-FARMER_HOURS,0)*TEMP_RATE</x:f>
        <x:v>58393.60970697053</x:v>
      </x:c>
      <x:c r="R3636" s="268" t="n">
        <x:f>O3636-P3636-Q3636-FIXED_COST</x:f>
        <x:v>23246.39029302947</x:v>
      </x:c>
      <x:c r="S3636" s="139" t="str">
        <x:f>IF(AND(L3636&lt;=TOTAL_BED_CAP,N3636&lt;=TEMP_WORKER_CAP),"YES","NO")</x:f>
        <x:v>YES</x:v>
      </x:c>
      <x:c r="T3636" s="139" t="n">
        <x:f>IF(S3636="YES",R3636,-1E+99)</x:f>
        <x:v>23246.39029302947</x:v>
      </x:c>
    </x:row>
    <x:row r="3637">
      <x:c r="A3637" s="139"/>
      <x:c r="B3637" s="139"/>
      <x:c r="C3637" s="139"/>
      <x:c r="D3637" s="139"/>
      <x:c r="E3637" s="139"/>
      <x:c r="F3637" s="139"/>
      <x:c r="G3637" s="139"/>
      <x:c r="H3637" s="139"/>
      <x:c r="I3637" s="266" t="n">
        <x:f>INT((ROW()-ROW($I$46))/((CARROT_CAP+1)*(MESCLUN_CAP+1)))</x:f>
        <x:v>5</x:v>
      </x:c>
      <x:c r="J3637" s="266" t="n">
        <x:f>MOD(INT((ROW()-ROW($I$46))/(MESCLUN_CAP+1)),CARROT_CAP+1)</x:f>
        <x:v>10</x:v>
      </x:c>
      <x:c r="K3637" s="266" t="n">
        <x:f>MOD(ROW()-ROW($I$46),MESCLUN_CAP+1)</x:f>
        <x:v>26</x:v>
      </x:c>
      <x:c r="L3637" s="266" t="n">
        <x:f>SUM(I3637:K3637)</x:f>
        <x:v>41</x:v>
      </x:c>
      <x:c r="M3637" s="267" t="n">
        <x:f>I3637*TOMATO_HOURS*WEEKS*(1+TOMATO_DIM)^I3637+J3637*CARROT_HOURS*WEEKS*(1+CARROT_DIM)^J3637+K3637*MESCLUN_HOURS*WEEKS*(1+MESCLUN_DIM)^K3637</x:f>
        <x:v>2724.8119230822203</x:v>
      </x:c>
      <x:c r="N3637" s="267" t="n">
        <x:f>MAX(M3637-FARMER_HOURS,0)/TEMP_HOURS_PER_WORKER</x:f>
        <x:v>1.3922305021404309</x:v>
      </x:c>
      <x:c r="O3637" s="268" t="n">
        <x:f>I3637*TOMATO_PRICE+J3637*CARROT_PRICE+K3637*MESCLUN_PRICE</x:f>
        <x:v>135140</x:v>
      </x:c>
      <x:c r="P3637" s="268" t="n">
        <x:f>I3637*TOMATO_FERTILIZER+J3637*CARROT_FERTILIZER+K3637*MESCLUN_FERTILIZER</x:f>
        <x:v>31680</x:v>
      </x:c>
      <x:c r="Q3637" s="268" t="n">
        <x:f>MIN(M3637,FARMER_HOURS)*FARMER_RATE+MAX(M3637-FARMER_HOURS,0)*TEMP_RATE</x:f>
        <x:v>59805.76255351077</x:v>
      </x:c>
      <x:c r="R3637" s="268" t="n">
        <x:f>O3637-P3637-Q3637-FIXED_COST</x:f>
        <x:v>23654.237446489227</x:v>
      </x:c>
      <x:c r="S3637" s="139" t="str">
        <x:f>IF(AND(L3637&lt;=TOTAL_BED_CAP,N3637&lt;=TEMP_WORKER_CAP),"YES","NO")</x:f>
        <x:v>YES</x:v>
      </x:c>
      <x:c r="T3637" s="139" t="n">
        <x:f>IF(S3637="YES",R3637,-1E+99)</x:f>
        <x:v>23654.237446489227</x:v>
      </x:c>
    </x:row>
    <x:row r="3638">
      <x:c r="A3638" s="139"/>
      <x:c r="B3638" s="139"/>
      <x:c r="C3638" s="139"/>
      <x:c r="D3638" s="139"/>
      <x:c r="E3638" s="139"/>
      <x:c r="F3638" s="139"/>
      <x:c r="G3638" s="139"/>
      <x:c r="H3638" s="139"/>
      <x:c r="I3638" s="266" t="n">
        <x:f>INT((ROW()-ROW($I$46))/((CARROT_CAP+1)*(MESCLUN_CAP+1)))</x:f>
        <x:v>5</x:v>
      </x:c>
      <x:c r="J3638" s="266" t="n">
        <x:f>MOD(INT((ROW()-ROW($I$46))/(MESCLUN_CAP+1)),CARROT_CAP+1)</x:f>
        <x:v>10</x:v>
      </x:c>
      <x:c r="K3638" s="266" t="n">
        <x:f>MOD(ROW()-ROW($I$46),MESCLUN_CAP+1)</x:f>
        <x:v>27</x:v>
      </x:c>
      <x:c r="L3638" s="266" t="n">
        <x:f>SUM(I3638:K3638)</x:f>
        <x:v>42</x:v>
      </x:c>
      <x:c r="M3638" s="267" t="n">
        <x:f>I3638*TOMATO_HOURS*WEEKS*(1+TOMATO_DIM)^I3638+J3638*CARROT_HOURS*WEEKS*(1+CARROT_DIM)^J3638+K3638*MESCLUN_HOURS*WEEKS*(1+MESCLUN_DIM)^K3638</x:f>
        <x:v>2807.9456276019773</x:v>
      </x:c>
      <x:c r="N3638" s="267" t="n">
        <x:f>MAX(M3638-FARMER_HOURS,0)/TEMP_HOURS_PER_WORKER</x:f>
        <x:v>1.449962241390262</x:v>
      </x:c>
      <x:c r="O3638" s="268" t="n">
        <x:f>I3638*TOMATO_PRICE+J3638*CARROT_PRICE+K3638*MESCLUN_PRICE</x:f>
        <x:v>137840</x:v>
      </x:c>
      <x:c r="P3638" s="268" t="n">
        <x:f>I3638*TOMATO_FERTILIZER+J3638*CARROT_FERTILIZER+K3638*MESCLUN_FERTILIZER</x:f>
        <x:v>32560</x:v>
      </x:c>
      <x:c r="Q3638" s="268" t="n">
        <x:f>MIN(M3638,FARMER_HOURS)*FARMER_RATE+MAX(M3638-FARMER_HOURS,0)*TEMP_RATE</x:f>
        <x:v>61249.05603475655</x:v>
      </x:c>
      <x:c r="R3638" s="268" t="n">
        <x:f>O3638-P3638-Q3638-FIXED_COST</x:f>
        <x:v>24030.943965243452</x:v>
      </x:c>
      <x:c r="S3638" s="139" t="str">
        <x:f>IF(AND(L3638&lt;=TOTAL_BED_CAP,N3638&lt;=TEMP_WORKER_CAP),"YES","NO")</x:f>
        <x:v>YES</x:v>
      </x:c>
      <x:c r="T3638" s="139" t="n">
        <x:f>IF(S3638="YES",R3638,-1E+99)</x:f>
        <x:v>24030.943965243452</x:v>
      </x:c>
    </x:row>
    <x:row r="3639">
      <x:c r="A3639" s="139"/>
      <x:c r="B3639" s="139"/>
      <x:c r="C3639" s="139"/>
      <x:c r="D3639" s="139"/>
      <x:c r="E3639" s="139"/>
      <x:c r="F3639" s="139"/>
      <x:c r="G3639" s="139"/>
      <x:c r="H3639" s="139"/>
      <x:c r="I3639" s="266" t="n">
        <x:f>INT((ROW()-ROW($I$46))/((CARROT_CAP+1)*(MESCLUN_CAP+1)))</x:f>
        <x:v>5</x:v>
      </x:c>
      <x:c r="J3639" s="266" t="n">
        <x:f>MOD(INT((ROW()-ROW($I$46))/(MESCLUN_CAP+1)),CARROT_CAP+1)</x:f>
        <x:v>10</x:v>
      </x:c>
      <x:c r="K3639" s="266" t="n">
        <x:f>MOD(ROW()-ROW($I$46),MESCLUN_CAP+1)</x:f>
        <x:v>28</x:v>
      </x:c>
      <x:c r="L3639" s="266" t="n">
        <x:f>SUM(I3639:K3639)</x:f>
        <x:v>43</x:v>
      </x:c>
      <x:c r="M3639" s="267" t="n">
        <x:f>I3639*TOMATO_HOURS*WEEKS*(1+TOMATO_DIM)^I3639+J3639*CARROT_HOURS*WEEKS*(1+CARROT_DIM)^J3639+K3639*MESCLUN_HOURS*WEEKS*(1+MESCLUN_DIM)^K3639</x:f>
        <x:v>2892.9051658191306</x:v>
      </x:c>
      <x:c r="N3639" s="267" t="n">
        <x:f>MAX(M3639-FARMER_HOURS,0)/TEMP_HOURS_PER_WORKER</x:f>
        <x:v>1.5089619207077296</x:v>
      </x:c>
      <x:c r="O3639" s="268" t="n">
        <x:f>I3639*TOMATO_PRICE+J3639*CARROT_PRICE+K3639*MESCLUN_PRICE</x:f>
        <x:v>140540</x:v>
      </x:c>
      <x:c r="P3639" s="268" t="n">
        <x:f>I3639*TOMATO_FERTILIZER+J3639*CARROT_FERTILIZER+K3639*MESCLUN_FERTILIZER</x:f>
        <x:v>33440</x:v>
      </x:c>
      <x:c r="Q3639" s="268" t="n">
        <x:f>MIN(M3639,FARMER_HOURS)*FARMER_RATE+MAX(M3639-FARMER_HOURS,0)*TEMP_RATE</x:f>
        <x:v>62724.04801769324</x:v>
      </x:c>
      <x:c r="R3639" s="268" t="n">
        <x:f>O3639-P3639-Q3639-FIXED_COST</x:f>
        <x:v>24375.95198230676</x:v>
      </x:c>
      <x:c r="S3639" s="139" t="str">
        <x:f>IF(AND(L3639&lt;=TOTAL_BED_CAP,N3639&lt;=TEMP_WORKER_CAP),"YES","NO")</x:f>
        <x:v>YES</x:v>
      </x:c>
      <x:c r="T3639" s="139" t="n">
        <x:f>IF(S3639="YES",R3639,-1E+99)</x:f>
        <x:v>24375.95198230676</x:v>
      </x:c>
    </x:row>
    <x:row r="3640">
      <x:c r="A3640" s="139"/>
      <x:c r="B3640" s="139"/>
      <x:c r="C3640" s="139"/>
      <x:c r="D3640" s="139"/>
      <x:c r="E3640" s="139"/>
      <x:c r="F3640" s="139"/>
      <x:c r="G3640" s="139"/>
      <x:c r="H3640" s="139"/>
      <x:c r="I3640" s="266" t="n">
        <x:f>INT((ROW()-ROW($I$46))/((CARROT_CAP+1)*(MESCLUN_CAP+1)))</x:f>
        <x:v>5</x:v>
      </x:c>
      <x:c r="J3640" s="266" t="n">
        <x:f>MOD(INT((ROW()-ROW($I$46))/(MESCLUN_CAP+1)),CARROT_CAP+1)</x:f>
        <x:v>10</x:v>
      </x:c>
      <x:c r="K3640" s="266" t="n">
        <x:f>MOD(ROW()-ROW($I$46),MESCLUN_CAP+1)</x:f>
        <x:v>29</x:v>
      </x:c>
      <x:c r="L3640" s="266" t="n">
        <x:f>SUM(I3640:K3640)</x:f>
        <x:v>44</x:v>
      </x:c>
      <x:c r="M3640" s="267" t="n">
        <x:f>I3640*TOMATO_HOURS*WEEKS*(1+TOMATO_DIM)^I3640+J3640*CARROT_HOURS*WEEKS*(1+CARROT_DIM)^J3640+K3640*MESCLUN_HOURS*WEEKS*(1+MESCLUN_DIM)^K3640</x:f>
        <x:v>2979.723193934784</x:v>
      </x:c>
      <x:c r="N3640" s="267" t="n">
        <x:f>MAX(M3640-FARMER_HOURS,0)/TEMP_HOURS_PER_WORKER</x:f>
        <x:v>1.5692522180102666</x:v>
      </x:c>
      <x:c r="O3640" s="268" t="n">
        <x:f>I3640*TOMATO_PRICE+J3640*CARROT_PRICE+K3640*MESCLUN_PRICE</x:f>
        <x:v>143240</x:v>
      </x:c>
      <x:c r="P3640" s="268" t="n">
        <x:f>I3640*TOMATO_FERTILIZER+J3640*CARROT_FERTILIZER+K3640*MESCLUN_FERTILIZER</x:f>
        <x:v>34320</x:v>
      </x:c>
      <x:c r="Q3640" s="268" t="n">
        <x:f>MIN(M3640,FARMER_HOURS)*FARMER_RATE+MAX(M3640-FARMER_HOURS,0)*TEMP_RATE</x:f>
        <x:v>64231.30545025667</x:v>
      </x:c>
      <x:c r="R3640" s="268" t="n">
        <x:f>O3640-P3640-Q3640-FIXED_COST</x:f>
        <x:v>24688.694549743333</x:v>
      </x:c>
      <x:c r="S3640" s="139" t="str">
        <x:f>IF(AND(L3640&lt;=TOTAL_BED_CAP,N3640&lt;=TEMP_WORKER_CAP),"YES","NO")</x:f>
        <x:v>YES</x:v>
      </x:c>
      <x:c r="T3640" s="139" t="n">
        <x:f>IF(S3640="YES",R3640,-1E+99)</x:f>
        <x:v>24688.694549743333</x:v>
      </x:c>
    </x:row>
    <x:row r="3641">
      <x:c r="A3641" s="139"/>
      <x:c r="B3641" s="139"/>
      <x:c r="C3641" s="139"/>
      <x:c r="D3641" s="139"/>
      <x:c r="E3641" s="139"/>
      <x:c r="F3641" s="139"/>
      <x:c r="G3641" s="139"/>
      <x:c r="H3641" s="139"/>
      <x:c r="I3641" s="266" t="n">
        <x:f>INT((ROW()-ROW($I$46))/((CARROT_CAP+1)*(MESCLUN_CAP+1)))</x:f>
        <x:v>5</x:v>
      </x:c>
      <x:c r="J3641" s="266" t="n">
        <x:f>MOD(INT((ROW()-ROW($I$46))/(MESCLUN_CAP+1)),CARROT_CAP+1)</x:f>
        <x:v>10</x:v>
      </x:c>
      <x:c r="K3641" s="266" t="n">
        <x:f>MOD(ROW()-ROW($I$46),MESCLUN_CAP+1)</x:f>
        <x:v>30</x:v>
      </x:c>
      <x:c r="L3641" s="266" t="n">
        <x:f>SUM(I3641:K3641)</x:f>
        <x:v>45</x:v>
      </x:c>
      <x:c r="M3641" s="267" t="n">
        <x:f>I3641*TOMATO_HOURS*WEEKS*(1+TOMATO_DIM)^I3641+J3641*CARROT_HOURS*WEEKS*(1+CARROT_DIM)^J3641+K3641*MESCLUN_HOURS*WEEKS*(1+MESCLUN_DIM)^K3641</x:f>
        <x:v>3068.432899268554</x:v>
      </x:c>
      <x:c r="N3641" s="267" t="n">
        <x:f>MAX(M3641-FARMER_HOURS,0)/TEMP_HOURS_PER_WORKER</x:f>
        <x:v>1.6308561800476071</x:v>
      </x:c>
      <x:c r="O3641" s="268" t="n">
        <x:f>I3641*TOMATO_PRICE+J3641*CARROT_PRICE+K3641*MESCLUN_PRICE</x:f>
        <x:v>145940</x:v>
      </x:c>
      <x:c r="P3641" s="268" t="n">
        <x:f>I3641*TOMATO_FERTILIZER+J3641*CARROT_FERTILIZER+K3641*MESCLUN_FERTILIZER</x:f>
        <x:v>35200</x:v>
      </x:c>
      <x:c r="Q3641" s="268" t="n">
        <x:f>MIN(M3641,FARMER_HOURS)*FARMER_RATE+MAX(M3641-FARMER_HOURS,0)*TEMP_RATE</x:f>
        <x:v>65771.40450119018</x:v>
      </x:c>
      <x:c r="R3641" s="268" t="n">
        <x:f>O3641-P3641-Q3641-FIXED_COST</x:f>
        <x:v>24968.595498809824</x:v>
      </x:c>
      <x:c r="S3641" s="139" t="str">
        <x:f>IF(AND(L3641&lt;=TOTAL_BED_CAP,N3641&lt;=TEMP_WORKER_CAP),"YES","NO")</x:f>
        <x:v>YES</x:v>
      </x:c>
      <x:c r="T3641" s="139" t="n">
        <x:f>IF(S3641="YES",R3641,-1E+99)</x:f>
        <x:v>24968.595498809824</x:v>
      </x:c>
    </x:row>
    <x:row r="3642">
      <x:c r="A3642" s="139"/>
      <x:c r="B3642" s="139"/>
      <x:c r="C3642" s="139"/>
      <x:c r="D3642" s="139"/>
      <x:c r="E3642" s="139"/>
      <x:c r="F3642" s="139"/>
      <x:c r="G3642" s="139"/>
      <x:c r="H3642" s="139"/>
      <x:c r="I3642" s="266" t="n">
        <x:f>INT((ROW()-ROW($I$46))/((CARROT_CAP+1)*(MESCLUN_CAP+1)))</x:f>
        <x:v>5</x:v>
      </x:c>
      <x:c r="J3642" s="266" t="n">
        <x:f>MOD(INT((ROW()-ROW($I$46))/(MESCLUN_CAP+1)),CARROT_CAP+1)</x:f>
        <x:v>11</x:v>
      </x:c>
      <x:c r="K3642" s="266" t="n">
        <x:f>MOD(ROW()-ROW($I$46),MESCLUN_CAP+1)</x:f>
        <x:v>0</x:v>
      </x:c>
      <x:c r="L3642" s="266" t="n">
        <x:f>SUM(I3642:K3642)</x:f>
        <x:v>16</x:v>
      </x:c>
      <x:c r="M3642" s="267" t="n">
        <x:f>I3642*TOMATO_HOURS*WEEKS*(1+TOMATO_DIM)^I3642+J3642*CARROT_HOURS*WEEKS*(1+CARROT_DIM)^J3642+K3642*MESCLUN_HOURS*WEEKS*(1+MESCLUN_DIM)^K3642</x:f>
        <x:v>1157.718097074418</x:v>
      </x:c>
      <x:c r="N3642" s="267" t="n">
        <x:f>MAX(M3642-FARMER_HOURS,0)/TEMP_HOURS_PER_WORKER</x:f>
        <x:v>0.3039709007461236</x:v>
      </x:c>
      <x:c r="O3642" s="268" t="n">
        <x:f>I3642*TOMATO_PRICE+J3642*CARROT_PRICE+K3642*MESCLUN_PRICE</x:f>
        <x:v>67034</x:v>
      </x:c>
      <x:c r="P3642" s="268" t="n">
        <x:f>I3642*TOMATO_FERTILIZER+J3642*CARROT_FERTILIZER+K3642*MESCLUN_FERTILIZER</x:f>
        <x:v>9240</x:v>
      </x:c>
      <x:c r="Q3642" s="268" t="n">
        <x:f>MIN(M3642,FARMER_HOURS)*FARMER_RATE+MAX(M3642-FARMER_HOURS,0)*TEMP_RATE</x:f>
        <x:v>32599.272518653088</x:v>
      </x:c>
      <x:c r="R3642" s="268" t="n">
        <x:f>O3642-P3642-Q3642-FIXED_COST</x:f>
        <x:v>5194.727481346912</x:v>
      </x:c>
      <x:c r="S3642" s="139" t="str">
        <x:f>IF(AND(L3642&lt;=TOTAL_BED_CAP,N3642&lt;=TEMP_WORKER_CAP),"YES","NO")</x:f>
        <x:v>YES</x:v>
      </x:c>
      <x:c r="T3642" s="139" t="n">
        <x:f>IF(S3642="YES",R3642,-1E+99)</x:f>
        <x:v>5194.727481346912</x:v>
      </x:c>
    </x:row>
    <x:row r="3643">
      <x:c r="A3643" s="139"/>
      <x:c r="B3643" s="139"/>
      <x:c r="C3643" s="139"/>
      <x:c r="D3643" s="139"/>
      <x:c r="E3643" s="139"/>
      <x:c r="F3643" s="139"/>
      <x:c r="G3643" s="139"/>
      <x:c r="H3643" s="139"/>
      <x:c r="I3643" s="266" t="n">
        <x:f>INT((ROW()-ROW($I$46))/((CARROT_CAP+1)*(MESCLUN_CAP+1)))</x:f>
        <x:v>5</x:v>
      </x:c>
      <x:c r="J3643" s="266" t="n">
        <x:f>MOD(INT((ROW()-ROW($I$46))/(MESCLUN_CAP+1)),CARROT_CAP+1)</x:f>
        <x:v>11</x:v>
      </x:c>
      <x:c r="K3643" s="266" t="n">
        <x:f>MOD(ROW()-ROW($I$46),MESCLUN_CAP+1)</x:f>
        <x:v>1</x:v>
      </x:c>
      <x:c r="L3643" s="266" t="n">
        <x:f>SUM(I3643:K3643)</x:f>
        <x:v>17</x:v>
      </x:c>
      <x:c r="M3643" s="267" t="n">
        <x:f>I3643*TOMATO_HOURS*WEEKS*(1+TOMATO_DIM)^I3643+J3643*CARROT_HOURS*WEEKS*(1+CARROT_DIM)^J3643+K3643*MESCLUN_HOURS*WEEKS*(1+MESCLUN_DIM)^K3643</x:f>
        <x:v>1203.280597074418</x:v>
      </x:c>
      <x:c r="N3643" s="267" t="n">
        <x:f>MAX(M3643-FARMER_HOURS,0)/TEMP_HOURS_PER_WORKER</x:f>
        <x:v>0.3356115257461236</x:v>
      </x:c>
      <x:c r="O3643" s="268" t="n">
        <x:f>I3643*TOMATO_PRICE+J3643*CARROT_PRICE+K3643*MESCLUN_PRICE</x:f>
        <x:v>69734</x:v>
      </x:c>
      <x:c r="P3643" s="268" t="n">
        <x:f>I3643*TOMATO_FERTILIZER+J3643*CARROT_FERTILIZER+K3643*MESCLUN_FERTILIZER</x:f>
        <x:v>10120</x:v>
      </x:c>
      <x:c r="Q3643" s="268" t="n">
        <x:f>MIN(M3643,FARMER_HOURS)*FARMER_RATE+MAX(M3643-FARMER_HOURS,0)*TEMP_RATE</x:f>
        <x:v>33390.28814365309</x:v>
      </x:c>
      <x:c r="R3643" s="268" t="n">
        <x:f>O3643-P3643-Q3643-FIXED_COST</x:f>
        <x:v>6223.711856346912</x:v>
      </x:c>
      <x:c r="S3643" s="139" t="str">
        <x:f>IF(AND(L3643&lt;=TOTAL_BED_CAP,N3643&lt;=TEMP_WORKER_CAP),"YES","NO")</x:f>
        <x:v>YES</x:v>
      </x:c>
      <x:c r="T3643" s="139" t="n">
        <x:f>IF(S3643="YES",R3643,-1E+99)</x:f>
        <x:v>6223.711856346912</x:v>
      </x:c>
    </x:row>
    <x:row r="3644">
      <x:c r="A3644" s="139"/>
      <x:c r="B3644" s="139"/>
      <x:c r="C3644" s="139"/>
      <x:c r="D3644" s="139"/>
      <x:c r="E3644" s="139"/>
      <x:c r="F3644" s="139"/>
      <x:c r="G3644" s="139"/>
      <x:c r="H3644" s="139"/>
      <x:c r="I3644" s="266" t="n">
        <x:f>INT((ROW()-ROW($I$46))/((CARROT_CAP+1)*(MESCLUN_CAP+1)))</x:f>
        <x:v>5</x:v>
      </x:c>
      <x:c r="J3644" s="266" t="n">
        <x:f>MOD(INT((ROW()-ROW($I$46))/(MESCLUN_CAP+1)),CARROT_CAP+1)</x:f>
        <x:v>11</x:v>
      </x:c>
      <x:c r="K3644" s="266" t="n">
        <x:f>MOD(ROW()-ROW($I$46),MESCLUN_CAP+1)</x:f>
        <x:v>2</x:v>
      </x:c>
      <x:c r="L3644" s="266" t="n">
        <x:f>SUM(I3644:K3644)</x:f>
        <x:v>18</x:v>
      </x:c>
      <x:c r="M3644" s="267" t="n">
        <x:f>I3644*TOMATO_HOURS*WEEKS*(1+TOMATO_DIM)^I3644+J3644*CARROT_HOURS*WEEKS*(1+CARROT_DIM)^J3644+K3644*MESCLUN_HOURS*WEEKS*(1+MESCLUN_DIM)^K3644</x:f>
        <x:v>1249.982159574418</x:v>
      </x:c>
      <x:c r="N3644" s="267" t="n">
        <x:f>MAX(M3644-FARMER_HOURS,0)/TEMP_HOURS_PER_WORKER</x:f>
        <x:v>0.36804316637112355</x:v>
      </x:c>
      <x:c r="O3644" s="268" t="n">
        <x:f>I3644*TOMATO_PRICE+J3644*CARROT_PRICE+K3644*MESCLUN_PRICE</x:f>
        <x:v>72434</x:v>
      </x:c>
      <x:c r="P3644" s="268" t="n">
        <x:f>I3644*TOMATO_FERTILIZER+J3644*CARROT_FERTILIZER+K3644*MESCLUN_FERTILIZER</x:f>
        <x:v>11000</x:v>
      </x:c>
      <x:c r="Q3644" s="268" t="n">
        <x:f>MIN(M3644,FARMER_HOURS)*FARMER_RATE+MAX(M3644-FARMER_HOURS,0)*TEMP_RATE</x:f>
        <x:v>34201.07915927809</x:v>
      </x:c>
      <x:c r="R3644" s="268" t="n">
        <x:f>O3644-P3644-Q3644-FIXED_COST</x:f>
        <x:v>7232.920840721912</x:v>
      </x:c>
      <x:c r="S3644" s="139" t="str">
        <x:f>IF(AND(L3644&lt;=TOTAL_BED_CAP,N3644&lt;=TEMP_WORKER_CAP),"YES","NO")</x:f>
        <x:v>YES</x:v>
      </x:c>
      <x:c r="T3644" s="139" t="n">
        <x:f>IF(S3644="YES",R3644,-1E+99)</x:f>
        <x:v>7232.920840721912</x:v>
      </x:c>
    </x:row>
    <x:row r="3645">
      <x:c r="A3645" s="139"/>
      <x:c r="B3645" s="139"/>
      <x:c r="C3645" s="139"/>
      <x:c r="D3645" s="139"/>
      <x:c r="E3645" s="139"/>
      <x:c r="F3645" s="139"/>
      <x:c r="G3645" s="139"/>
      <x:c r="H3645" s="139"/>
      <x:c r="I3645" s="266" t="n">
        <x:f>INT((ROW()-ROW($I$46))/((CARROT_CAP+1)*(MESCLUN_CAP+1)))</x:f>
        <x:v>5</x:v>
      </x:c>
      <x:c r="J3645" s="266" t="n">
        <x:f>MOD(INT((ROW()-ROW($I$46))/(MESCLUN_CAP+1)),CARROT_CAP+1)</x:f>
        <x:v>11</x:v>
      </x:c>
      <x:c r="K3645" s="266" t="n">
        <x:f>MOD(ROW()-ROW($I$46),MESCLUN_CAP+1)</x:f>
        <x:v>3</x:v>
      </x:c>
      <x:c r="L3645" s="266" t="n">
        <x:f>SUM(I3645:K3645)</x:f>
        <x:v>19</x:v>
      </x:c>
      <x:c r="M3645" s="267" t="n">
        <x:f>I3645*TOMATO_HOURS*WEEKS*(1+TOMATO_DIM)^I3645+J3645*CARROT_HOURS*WEEKS*(1+CARROT_DIM)^J3645+K3645*MESCLUN_HOURS*WEEKS*(1+MESCLUN_DIM)^K3645</x:f>
        <x:v>1297.844141996293</x:v>
      </x:c>
      <x:c r="N3645" s="267" t="n">
        <x:f>MAX(M3645-FARMER_HOURS,0)/TEMP_HOURS_PER_WORKER</x:f>
        <x:v>0.4012806541640924</x:v>
      </x:c>
      <x:c r="O3645" s="268" t="n">
        <x:f>I3645*TOMATO_PRICE+J3645*CARROT_PRICE+K3645*MESCLUN_PRICE</x:f>
        <x:v>75134</x:v>
      </x:c>
      <x:c r="P3645" s="268" t="n">
        <x:f>I3645*TOMATO_FERTILIZER+J3645*CARROT_FERTILIZER+K3645*MESCLUN_FERTILIZER</x:f>
        <x:v>11880</x:v>
      </x:c>
      <x:c r="Q3645" s="268" t="n">
        <x:f>MIN(M3645,FARMER_HOURS)*FARMER_RATE+MAX(M3645-FARMER_HOURS,0)*TEMP_RATE</x:f>
        <x:v>35032.01635410231</x:v>
      </x:c>
      <x:c r="R3645" s="268" t="n">
        <x:f>O3645-P3645-Q3645-FIXED_COST</x:f>
        <x:v>8221.983645897693</x:v>
      </x:c>
      <x:c r="S3645" s="139" t="str">
        <x:f>IF(AND(L3645&lt;=TOTAL_BED_CAP,N3645&lt;=TEMP_WORKER_CAP),"YES","NO")</x:f>
        <x:v>YES</x:v>
      </x:c>
      <x:c r="T3645" s="139" t="n">
        <x:f>IF(S3645="YES",R3645,-1E+99)</x:f>
        <x:v>8221.983645897693</x:v>
      </x:c>
    </x:row>
    <x:row r="3646">
      <x:c r="A3646" s="139"/>
      <x:c r="B3646" s="139"/>
      <x:c r="C3646" s="139"/>
      <x:c r="D3646" s="139"/>
      <x:c r="E3646" s="139"/>
      <x:c r="F3646" s="139"/>
      <x:c r="G3646" s="139"/>
      <x:c r="H3646" s="139"/>
      <x:c r="I3646" s="266" t="n">
        <x:f>INT((ROW()-ROW($I$46))/((CARROT_CAP+1)*(MESCLUN_CAP+1)))</x:f>
        <x:v>5</x:v>
      </x:c>
      <x:c r="J3646" s="266" t="n">
        <x:f>MOD(INT((ROW()-ROW($I$46))/(MESCLUN_CAP+1)),CARROT_CAP+1)</x:f>
        <x:v>11</x:v>
      </x:c>
      <x:c r="K3646" s="266" t="n">
        <x:f>MOD(ROW()-ROW($I$46),MESCLUN_CAP+1)</x:f>
        <x:v>4</x:v>
      </x:c>
      <x:c r="L3646" s="266" t="n">
        <x:f>SUM(I3646:K3646)</x:f>
        <x:v>20</x:v>
      </x:c>
      <x:c r="M3646" s="267" t="n">
        <x:f>I3646*TOMATO_HOURS*WEEKS*(1+TOMATO_DIM)^I3646+J3646*CARROT_HOURS*WEEKS*(1+CARROT_DIM)^J3646+K3646*MESCLUN_HOURS*WEEKS*(1+MESCLUN_DIM)^K3646</x:f>
        <x:v>1346.8882577189493</x:v>
      </x:c>
      <x:c r="N3646" s="267" t="n">
        <x:f>MAX(M3646-FARMER_HOURS,0)/TEMP_HOURS_PER_WORKER</x:f>
        <x:v>0.43533906786038146</x:v>
      </x:c>
      <x:c r="O3646" s="268" t="n">
        <x:f>I3646*TOMATO_PRICE+J3646*CARROT_PRICE+K3646*MESCLUN_PRICE</x:f>
        <x:v>77834</x:v>
      </x:c>
      <x:c r="P3646" s="268" t="n">
        <x:f>I3646*TOMATO_FERTILIZER+J3646*CARROT_FERTILIZER+K3646*MESCLUN_FERTILIZER</x:f>
        <x:v>12760</x:v>
      </x:c>
      <x:c r="Q3646" s="268" t="n">
        <x:f>MIN(M3646,FARMER_HOURS)*FARMER_RATE+MAX(M3646-FARMER_HOURS,0)*TEMP_RATE</x:f>
        <x:v>35883.47669650953</x:v>
      </x:c>
      <x:c r="R3646" s="268" t="n">
        <x:f>O3646-P3646-Q3646-FIXED_COST</x:f>
        <x:v>9190.523303490467</x:v>
      </x:c>
      <x:c r="S3646" s="139" t="str">
        <x:f>IF(AND(L3646&lt;=TOTAL_BED_CAP,N3646&lt;=TEMP_WORKER_CAP),"YES","NO")</x:f>
        <x:v>YES</x:v>
      </x:c>
      <x:c r="T3646" s="139" t="n">
        <x:f>IF(S3646="YES",R3646,-1E+99)</x:f>
        <x:v>9190.523303490467</x:v>
      </x:c>
    </x:row>
    <x:row r="3647">
      <x:c r="A3647" s="139"/>
      <x:c r="B3647" s="139"/>
      <x:c r="C3647" s="139"/>
      <x:c r="D3647" s="139"/>
      <x:c r="E3647" s="139"/>
      <x:c r="F3647" s="139"/>
      <x:c r="G3647" s="139"/>
      <x:c r="H3647" s="139"/>
      <x:c r="I3647" s="266" t="n">
        <x:f>INT((ROW()-ROW($I$46))/((CARROT_CAP+1)*(MESCLUN_CAP+1)))</x:f>
        <x:v>5</x:v>
      </x:c>
      <x:c r="J3647" s="266" t="n">
        <x:f>MOD(INT((ROW()-ROW($I$46))/(MESCLUN_CAP+1)),CARROT_CAP+1)</x:f>
        <x:v>11</x:v>
      </x:c>
      <x:c r="K3647" s="266" t="n">
        <x:f>MOD(ROW()-ROW($I$46),MESCLUN_CAP+1)</x:f>
        <x:v>5</x:v>
      </x:c>
      <x:c r="L3647" s="266" t="n">
        <x:f>SUM(I3647:K3647)</x:f>
        <x:v>21</x:v>
      </x:c>
      <x:c r="M3647" s="267" t="n">
        <x:f>I3647*TOMATO_HOURS*WEEKS*(1+TOMATO_DIM)^I3647+J3647*CARROT_HOURS*WEEKS*(1+CARROT_DIM)^J3647+K3647*MESCLUN_HOURS*WEEKS*(1+MESCLUN_DIM)^K3647</x:f>
        <x:v>1397.1365816401528</x:v>
      </x:c>
      <x:c r="N3647" s="267" t="n">
        <x:f>MAX(M3647-FARMER_HOURS,0)/TEMP_HOURS_PER_WORKER</x:f>
        <x:v>0.47023373725010614</x:v>
      </x:c>
      <x:c r="O3647" s="268" t="n">
        <x:f>I3647*TOMATO_PRICE+J3647*CARROT_PRICE+K3647*MESCLUN_PRICE</x:f>
        <x:v>80534</x:v>
      </x:c>
      <x:c r="P3647" s="268" t="n">
        <x:f>I3647*TOMATO_FERTILIZER+J3647*CARROT_FERTILIZER+K3647*MESCLUN_FERTILIZER</x:f>
        <x:v>13640</x:v>
      </x:c>
      <x:c r="Q3647" s="268" t="n">
        <x:f>MIN(M3647,FARMER_HOURS)*FARMER_RATE+MAX(M3647-FARMER_HOURS,0)*TEMP_RATE</x:f>
        <x:v>36755.84343125265</x:v>
      </x:c>
      <x:c r="R3647" s="268" t="n">
        <x:f>O3647-P3647-Q3647-FIXED_COST</x:f>
        <x:v>10138.156568747349</x:v>
      </x:c>
      <x:c r="S3647" s="139" t="str">
        <x:f>IF(AND(L3647&lt;=TOTAL_BED_CAP,N3647&lt;=TEMP_WORKER_CAP),"YES","NO")</x:f>
        <x:v>YES</x:v>
      </x:c>
      <x:c r="T3647" s="139" t="n">
        <x:f>IF(S3647="YES",R3647,-1E+99)</x:f>
        <x:v>10138.156568747349</x:v>
      </x:c>
    </x:row>
    <x:row r="3648">
      <x:c r="A3648" s="139"/>
      <x:c r="B3648" s="139"/>
      <x:c r="C3648" s="139"/>
      <x:c r="D3648" s="139"/>
      <x:c r="E3648" s="139"/>
      <x:c r="F3648" s="139"/>
      <x:c r="G3648" s="139"/>
      <x:c r="H3648" s="139"/>
      <x:c r="I3648" s="266" t="n">
        <x:f>INT((ROW()-ROW($I$46))/((CARROT_CAP+1)*(MESCLUN_CAP+1)))</x:f>
        <x:v>5</x:v>
      </x:c>
      <x:c r="J3648" s="266" t="n">
        <x:f>MOD(INT((ROW()-ROW($I$46))/(MESCLUN_CAP+1)),CARROT_CAP+1)</x:f>
        <x:v>11</x:v>
      </x:c>
      <x:c r="K3648" s="266" t="n">
        <x:f>MOD(ROW()-ROW($I$46),MESCLUN_CAP+1)</x:f>
        <x:v>6</x:v>
      </x:c>
      <x:c r="L3648" s="266" t="n">
        <x:f>SUM(I3648:K3648)</x:f>
        <x:v>22</x:v>
      </x:c>
      <x:c r="M3648" s="267" t="n">
        <x:f>I3648*TOMATO_HOURS*WEEKS*(1+TOMATO_DIM)^I3648+J3648*CARROT_HOURS*WEEKS*(1+CARROT_DIM)^J3648+K3648*MESCLUN_HOURS*WEEKS*(1+MESCLUN_DIM)^K3648</x:f>
        <x:v>1448.6115558217857</x:v>
      </x:c>
      <x:c r="N3648" s="267" t="n">
        <x:f>MAX(M3648-FARMER_HOURS,0)/TEMP_HOURS_PER_WORKER</x:f>
        <x:v>0.5059802470984623</x:v>
      </x:c>
      <x:c r="O3648" s="268" t="n">
        <x:f>I3648*TOMATO_PRICE+J3648*CARROT_PRICE+K3648*MESCLUN_PRICE</x:f>
        <x:v>83234</x:v>
      </x:c>
      <x:c r="P3648" s="268" t="n">
        <x:f>I3648*TOMATO_FERTILIZER+J3648*CARROT_FERTILIZER+K3648*MESCLUN_FERTILIZER</x:f>
        <x:v>14520</x:v>
      </x:c>
      <x:c r="Q3648" s="268" t="n">
        <x:f>MIN(M3648,FARMER_HOURS)*FARMER_RATE+MAX(M3648-FARMER_HOURS,0)*TEMP_RATE</x:f>
        <x:v>37649.50617746156</x:v>
      </x:c>
      <x:c r="R3648" s="268" t="n">
        <x:f>O3648-P3648-Q3648-FIXED_COST</x:f>
        <x:v>11064.49382253844</x:v>
      </x:c>
      <x:c r="S3648" s="139" t="str">
        <x:f>IF(AND(L3648&lt;=TOTAL_BED_CAP,N3648&lt;=TEMP_WORKER_CAP),"YES","NO")</x:f>
        <x:v>YES</x:v>
      </x:c>
      <x:c r="T3648" s="139" t="n">
        <x:f>IF(S3648="YES",R3648,-1E+99)</x:f>
        <x:v>11064.49382253844</x:v>
      </x:c>
    </x:row>
    <x:row r="3649">
      <x:c r="A3649" s="139"/>
      <x:c r="B3649" s="139"/>
      <x:c r="C3649" s="139"/>
      <x:c r="D3649" s="139"/>
      <x:c r="E3649" s="139"/>
      <x:c r="F3649" s="139"/>
      <x:c r="G3649" s="139"/>
      <x:c r="H3649" s="139"/>
      <x:c r="I3649" s="266" t="n">
        <x:f>INT((ROW()-ROW($I$46))/((CARROT_CAP+1)*(MESCLUN_CAP+1)))</x:f>
        <x:v>5</x:v>
      </x:c>
      <x:c r="J3649" s="266" t="n">
        <x:f>MOD(INT((ROW()-ROW($I$46))/(MESCLUN_CAP+1)),CARROT_CAP+1)</x:f>
        <x:v>11</x:v>
      </x:c>
      <x:c r="K3649" s="266" t="n">
        <x:f>MOD(ROW()-ROW($I$46),MESCLUN_CAP+1)</x:f>
        <x:v>7</x:v>
      </x:c>
      <x:c r="L3649" s="266" t="n">
        <x:f>SUM(I3649:K3649)</x:f>
        <x:v>23</x:v>
      </x:c>
      <x:c r="M3649" s="267" t="n">
        <x:f>I3649*TOMATO_HOURS*WEEKS*(1+TOMATO_DIM)^I3649+J3649*CARROT_HOURS*WEEKS*(1+CARROT_DIM)^J3649+K3649*MESCLUN_HOURS*WEEKS*(1+MESCLUN_DIM)^K3649</x:f>
        <x:v>1501.335995219746</x:v>
      </x:c>
      <x:c r="N3649" s="267" t="n">
        <x:f>MAX(M3649-FARMER_HOURS,0)/TEMP_HOURS_PER_WORKER</x:f>
        <x:v>0.5425944411248237</x:v>
      </x:c>
      <x:c r="O3649" s="268" t="n">
        <x:f>I3649*TOMATO_PRICE+J3649*CARROT_PRICE+K3649*MESCLUN_PRICE</x:f>
        <x:v>85934</x:v>
      </x:c>
      <x:c r="P3649" s="268" t="n">
        <x:f>I3649*TOMATO_FERTILIZER+J3649*CARROT_FERTILIZER+K3649*MESCLUN_FERTILIZER</x:f>
        <x:v>15400</x:v>
      </x:c>
      <x:c r="Q3649" s="268" t="n">
        <x:f>MIN(M3649,FARMER_HOURS)*FARMER_RATE+MAX(M3649-FARMER_HOURS,0)*TEMP_RATE</x:f>
        <x:v>38564.86102812059</x:v>
      </x:c>
      <x:c r="R3649" s="268" t="n">
        <x:f>O3649-P3649-Q3649-FIXED_COST</x:f>
        <x:v>11969.138971879409</x:v>
      </x:c>
      <x:c r="S3649" s="139" t="str">
        <x:f>IF(AND(L3649&lt;=TOTAL_BED_CAP,N3649&lt;=TEMP_WORKER_CAP),"YES","NO")</x:f>
        <x:v>YES</x:v>
      </x:c>
      <x:c r="T3649" s="139" t="n">
        <x:f>IF(S3649="YES",R3649,-1E+99)</x:f>
        <x:v>11969.138971879409</x:v>
      </x:c>
    </x:row>
    <x:row r="3650">
      <x:c r="A3650" s="139"/>
      <x:c r="B3650" s="139"/>
      <x:c r="C3650" s="139"/>
      <x:c r="D3650" s="139"/>
      <x:c r="E3650" s="139"/>
      <x:c r="F3650" s="139"/>
      <x:c r="G3650" s="139"/>
      <x:c r="H3650" s="139"/>
      <x:c r="I3650" s="266" t="n">
        <x:f>INT((ROW()-ROW($I$46))/((CARROT_CAP+1)*(MESCLUN_CAP+1)))</x:f>
        <x:v>5</x:v>
      </x:c>
      <x:c r="J3650" s="266" t="n">
        <x:f>MOD(INT((ROW()-ROW($I$46))/(MESCLUN_CAP+1)),CARROT_CAP+1)</x:f>
        <x:v>11</x:v>
      </x:c>
      <x:c r="K3650" s="266" t="n">
        <x:f>MOD(ROW()-ROW($I$46),MESCLUN_CAP+1)</x:f>
        <x:v>8</x:v>
      </x:c>
      <x:c r="L3650" s="266" t="n">
        <x:f>SUM(I3650:K3650)</x:f>
        <x:v>24</x:v>
      </x:c>
      <x:c r="M3650" s="267" t="n">
        <x:f>I3650*TOMATO_HOURS*WEEKS*(1+TOMATO_DIM)^I3650+J3650*CARROT_HOURS*WEEKS*(1+CARROT_DIM)^J3650+K3650*MESCLUN_HOURS*WEEKS*(1+MESCLUN_DIM)^K3650</x:f>
        <x:v>1555.3330934997264</x:v>
      </x:c>
      <x:c r="N3650" s="267" t="n">
        <x:f>MAX(M3650-FARMER_HOURS,0)/TEMP_HOURS_PER_WORKER</x:f>
        <x:v>0.5800924260414766</x:v>
      </x:c>
      <x:c r="O3650" s="268" t="n">
        <x:f>I3650*TOMATO_PRICE+J3650*CARROT_PRICE+K3650*MESCLUN_PRICE</x:f>
        <x:v>88634</x:v>
      </x:c>
      <x:c r="P3650" s="268" t="n">
        <x:f>I3650*TOMATO_FERTILIZER+J3650*CARROT_FERTILIZER+K3650*MESCLUN_FERTILIZER</x:f>
        <x:v>16280</x:v>
      </x:c>
      <x:c r="Q3650" s="268" t="n">
        <x:f>MIN(M3650,FARMER_HOURS)*FARMER_RATE+MAX(M3650-FARMER_HOURS,0)*TEMP_RATE</x:f>
        <x:v>39502.31065103692</x:v>
      </x:c>
      <x:c r="R3650" s="268" t="n">
        <x:f>O3650-P3650-Q3650-FIXED_COST</x:f>
        <x:v>12851.689348963082</x:v>
      </x:c>
      <x:c r="S3650" s="139" t="str">
        <x:f>IF(AND(L3650&lt;=TOTAL_BED_CAP,N3650&lt;=TEMP_WORKER_CAP),"YES","NO")</x:f>
        <x:v>YES</x:v>
      </x:c>
      <x:c r="T3650" s="139" t="n">
        <x:f>IF(S3650="YES",R3650,-1E+99)</x:f>
        <x:v>12851.689348963082</x:v>
      </x:c>
    </x:row>
    <x:row r="3651">
      <x:c r="A3651" s="139"/>
      <x:c r="B3651" s="139"/>
      <x:c r="C3651" s="139"/>
      <x:c r="D3651" s="139"/>
      <x:c r="E3651" s="139"/>
      <x:c r="F3651" s="139"/>
      <x:c r="G3651" s="139"/>
      <x:c r="H3651" s="139"/>
      <x:c r="I3651" s="266" t="n">
        <x:f>INT((ROW()-ROW($I$46))/((CARROT_CAP+1)*(MESCLUN_CAP+1)))</x:f>
        <x:v>5</x:v>
      </x:c>
      <x:c r="J3651" s="266" t="n">
        <x:f>MOD(INT((ROW()-ROW($I$46))/(MESCLUN_CAP+1)),CARROT_CAP+1)</x:f>
        <x:v>11</x:v>
      </x:c>
      <x:c r="K3651" s="266" t="n">
        <x:f>MOD(ROW()-ROW($I$46),MESCLUN_CAP+1)</x:f>
        <x:v>9</x:v>
      </x:c>
      <x:c r="L3651" s="266" t="n">
        <x:f>SUM(I3651:K3651)</x:f>
        <x:v>25</x:v>
      </x:c>
      <x:c r="M3651" s="267" t="n">
        <x:f>I3651*TOMATO_HOURS*WEEKS*(1+TOMATO_DIM)^I3651+J3651*CARROT_HOURS*WEEKS*(1+CARROT_DIM)^J3651+K3651*MESCLUN_HOURS*WEEKS*(1+MESCLUN_DIM)^K3651</x:f>
        <x:v>1610.6264289401206</x:v>
      </x:c>
      <x:c r="N3651" s="267" t="n">
        <x:f>MAX(M3651-FARMER_HOURS,0)/TEMP_HOURS_PER_WORKER</x:f>
        <x:v>0.6184905756528616</x:v>
      </x:c>
      <x:c r="O3651" s="268" t="n">
        <x:f>I3651*TOMATO_PRICE+J3651*CARROT_PRICE+K3651*MESCLUN_PRICE</x:f>
        <x:v>91334</x:v>
      </x:c>
      <x:c r="P3651" s="268" t="n">
        <x:f>I3651*TOMATO_FERTILIZER+J3651*CARROT_FERTILIZER+K3651*MESCLUN_FERTILIZER</x:f>
        <x:v>17160</x:v>
      </x:c>
      <x:c r="Q3651" s="268" t="n">
        <x:f>MIN(M3651,FARMER_HOURS)*FARMER_RATE+MAX(M3651-FARMER_HOURS,0)*TEMP_RATE</x:f>
        <x:v>40462.264391321536</x:v>
      </x:c>
      <x:c r="R3651" s="268" t="n">
        <x:f>O3651-P3651-Q3651-FIXED_COST</x:f>
        <x:v>13711.735608678464</x:v>
      </x:c>
      <x:c r="S3651" s="139" t="str">
        <x:f>IF(AND(L3651&lt;=TOTAL_BED_CAP,N3651&lt;=TEMP_WORKER_CAP),"YES","NO")</x:f>
        <x:v>YES</x:v>
      </x:c>
      <x:c r="T3651" s="139" t="n">
        <x:f>IF(S3651="YES",R3651,-1E+99)</x:f>
        <x:v>13711.735608678464</x:v>
      </x:c>
    </x:row>
    <x:row r="3652">
      <x:c r="A3652" s="139"/>
      <x:c r="B3652" s="139"/>
      <x:c r="C3652" s="139"/>
      <x:c r="D3652" s="139"/>
      <x:c r="E3652" s="139"/>
      <x:c r="F3652" s="139"/>
      <x:c r="G3652" s="139"/>
      <x:c r="H3652" s="139"/>
      <x:c r="I3652" s="266" t="n">
        <x:f>INT((ROW()-ROW($I$46))/((CARROT_CAP+1)*(MESCLUN_CAP+1)))</x:f>
        <x:v>5</x:v>
      </x:c>
      <x:c r="J3652" s="266" t="n">
        <x:f>MOD(INT((ROW()-ROW($I$46))/(MESCLUN_CAP+1)),CARROT_CAP+1)</x:f>
        <x:v>11</x:v>
      </x:c>
      <x:c r="K3652" s="266" t="n">
        <x:f>MOD(ROW()-ROW($I$46),MESCLUN_CAP+1)</x:f>
        <x:v>10</x:v>
      </x:c>
      <x:c r="L3652" s="266" t="n">
        <x:f>SUM(I3652:K3652)</x:f>
        <x:v>26</x:v>
      </x:c>
      <x:c r="M3652" s="267" t="n">
        <x:f>I3652*TOMATO_HOURS*WEEKS*(1+TOMATO_DIM)^I3652+J3652*CARROT_HOURS*WEEKS*(1+CARROT_DIM)^J3652+K3652*MESCLUN_HOURS*WEEKS*(1+MESCLUN_DIM)^K3652</x:f>
        <x:v>1667.2399704233335</x:v>
      </x:c>
      <x:c r="N3652" s="267" t="n">
        <x:f>MAX(M3652-FARMER_HOURS,0)/TEMP_HOURS_PER_WORKER</x:f>
        <x:v>0.6578055350162038</x:v>
      </x:c>
      <x:c r="O3652" s="268" t="n">
        <x:f>I3652*TOMATO_PRICE+J3652*CARROT_PRICE+K3652*MESCLUN_PRICE</x:f>
        <x:v>94034</x:v>
      </x:c>
      <x:c r="P3652" s="268" t="n">
        <x:f>I3652*TOMATO_FERTILIZER+J3652*CARROT_FERTILIZER+K3652*MESCLUN_FERTILIZER</x:f>
        <x:v>18040</x:v>
      </x:c>
      <x:c r="Q3652" s="268" t="n">
        <x:f>MIN(M3652,FARMER_HOURS)*FARMER_RATE+MAX(M3652-FARMER_HOURS,0)*TEMP_RATE</x:f>
        <x:v>41445.13837540509</x:v>
      </x:c>
      <x:c r="R3652" s="268" t="n">
        <x:f>O3652-P3652-Q3652-FIXED_COST</x:f>
        <x:v>14548.861624594909</x:v>
      </x:c>
      <x:c r="S3652" s="139" t="str">
        <x:f>IF(AND(L3652&lt;=TOTAL_BED_CAP,N3652&lt;=TEMP_WORKER_CAP),"YES","NO")</x:f>
        <x:v>YES</x:v>
      </x:c>
      <x:c r="T3652" s="139" t="n">
        <x:f>IF(S3652="YES",R3652,-1E+99)</x:f>
        <x:v>14548.861624594909</x:v>
      </x:c>
    </x:row>
    <x:row r="3653">
      <x:c r="A3653" s="139"/>
      <x:c r="B3653" s="139"/>
      <x:c r="C3653" s="139"/>
      <x:c r="D3653" s="139"/>
      <x:c r="E3653" s="139"/>
      <x:c r="F3653" s="139"/>
      <x:c r="G3653" s="139"/>
      <x:c r="H3653" s="139"/>
      <x:c r="I3653" s="266" t="n">
        <x:f>INT((ROW()-ROW($I$46))/((CARROT_CAP+1)*(MESCLUN_CAP+1)))</x:f>
        <x:v>5</x:v>
      </x:c>
      <x:c r="J3653" s="266" t="n">
        <x:f>MOD(INT((ROW()-ROW($I$46))/(MESCLUN_CAP+1)),CARROT_CAP+1)</x:f>
        <x:v>11</x:v>
      </x:c>
      <x:c r="K3653" s="266" t="n">
        <x:f>MOD(ROW()-ROW($I$46),MESCLUN_CAP+1)</x:f>
        <x:v>11</x:v>
      </x:c>
      <x:c r="L3653" s="266" t="n">
        <x:f>SUM(I3653:K3653)</x:f>
        <x:v>27</x:v>
      </x:c>
      <x:c r="M3653" s="267" t="n">
        <x:f>I3653*TOMATO_HOURS*WEEKS*(1+TOMATO_DIM)^I3653+J3653*CARROT_HOURS*WEEKS*(1+CARROT_DIM)^J3653+K3653*MESCLUN_HOURS*WEEKS*(1+MESCLUN_DIM)^K3653</x:f>
        <x:v>1725.1980835167726</x:v>
      </x:c>
      <x:c r="N3653" s="267" t="n">
        <x:f>MAX(M3653-FARMER_HOURS,0)/TEMP_HOURS_PER_WORKER</x:f>
        <x:v>0.6980542246644255</x:v>
      </x:c>
      <x:c r="O3653" s="268" t="n">
        <x:f>I3653*TOMATO_PRICE+J3653*CARROT_PRICE+K3653*MESCLUN_PRICE</x:f>
        <x:v>96734</x:v>
      </x:c>
      <x:c r="P3653" s="268" t="n">
        <x:f>I3653*TOMATO_FERTILIZER+J3653*CARROT_FERTILIZER+K3653*MESCLUN_FERTILIZER</x:f>
        <x:v>18920</x:v>
      </x:c>
      <x:c r="Q3653" s="268" t="n">
        <x:f>MIN(M3653,FARMER_HOURS)*FARMER_RATE+MAX(M3653-FARMER_HOURS,0)*TEMP_RATE</x:f>
        <x:v>42451.355616610635</x:v>
      </x:c>
      <x:c r="R3653" s="268" t="n">
        <x:f>O3653-P3653-Q3653-FIXED_COST</x:f>
        <x:v>15362.644383389365</x:v>
      </x:c>
      <x:c r="S3653" s="139" t="str">
        <x:f>IF(AND(L3653&lt;=TOTAL_BED_CAP,N3653&lt;=TEMP_WORKER_CAP),"YES","NO")</x:f>
        <x:v>YES</x:v>
      </x:c>
      <x:c r="T3653" s="139" t="n">
        <x:f>IF(S3653="YES",R3653,-1E+99)</x:f>
        <x:v>15362.644383389365</x:v>
      </x:c>
    </x:row>
    <x:row r="3654">
      <x:c r="A3654" s="139"/>
      <x:c r="B3654" s="139"/>
      <x:c r="C3654" s="139"/>
      <x:c r="D3654" s="139"/>
      <x:c r="E3654" s="139"/>
      <x:c r="F3654" s="139"/>
      <x:c r="G3654" s="139"/>
      <x:c r="H3654" s="139"/>
      <x:c r="I3654" s="266" t="n">
        <x:f>INT((ROW()-ROW($I$46))/((CARROT_CAP+1)*(MESCLUN_CAP+1)))</x:f>
        <x:v>5</x:v>
      </x:c>
      <x:c r="J3654" s="266" t="n">
        <x:f>MOD(INT((ROW()-ROW($I$46))/(MESCLUN_CAP+1)),CARROT_CAP+1)</x:f>
        <x:v>11</x:v>
      </x:c>
      <x:c r="K3654" s="266" t="n">
        <x:f>MOD(ROW()-ROW($I$46),MESCLUN_CAP+1)</x:f>
        <x:v>12</x:v>
      </x:c>
      <x:c r="L3654" s="266" t="n">
        <x:f>SUM(I3654:K3654)</x:f>
        <x:v>28</x:v>
      </x:c>
      <x:c r="M3654" s="267" t="n">
        <x:f>I3654*TOMATO_HOURS*WEEKS*(1+TOMATO_DIM)^I3654+J3654*CARROT_HOURS*WEEKS*(1+CARROT_DIM)^J3654+K3654*MESCLUN_HOURS*WEEKS*(1+MESCLUN_DIM)^K3654</x:f>
        <x:v>1784.5255366448368</x:v>
      </x:c>
      <x:c r="N3654" s="267" t="n">
        <x:f>MAX(M3654-FARMER_HOURS,0)/TEMP_HOURS_PER_WORKER</x:f>
        <x:v>0.7392538448922478</x:v>
      </x:c>
      <x:c r="O3654" s="268" t="n">
        <x:f>I3654*TOMATO_PRICE+J3654*CARROT_PRICE+K3654*MESCLUN_PRICE</x:f>
        <x:v>99434</x:v>
      </x:c>
      <x:c r="P3654" s="268" t="n">
        <x:f>I3654*TOMATO_FERTILIZER+J3654*CARROT_FERTILIZER+K3654*MESCLUN_FERTILIZER</x:f>
        <x:v>19800</x:v>
      </x:c>
      <x:c r="Q3654" s="268" t="n">
        <x:f>MIN(M3654,FARMER_HOURS)*FARMER_RATE+MAX(M3654-FARMER_HOURS,0)*TEMP_RATE</x:f>
        <x:v>43481.34612230619</x:v>
      </x:c>
      <x:c r="R3654" s="268" t="n">
        <x:f>O3654-P3654-Q3654-FIXED_COST</x:f>
        <x:v>16152.65387769381</x:v>
      </x:c>
      <x:c r="S3654" s="139" t="str">
        <x:f>IF(AND(L3654&lt;=TOTAL_BED_CAP,N3654&lt;=TEMP_WORKER_CAP),"YES","NO")</x:f>
        <x:v>YES</x:v>
      </x:c>
      <x:c r="T3654" s="139" t="n">
        <x:f>IF(S3654="YES",R3654,-1E+99)</x:f>
        <x:v>16152.65387769381</x:v>
      </x:c>
    </x:row>
    <x:row r="3655">
      <x:c r="A3655" s="139"/>
      <x:c r="B3655" s="139"/>
      <x:c r="C3655" s="139"/>
      <x:c r="D3655" s="139"/>
      <x:c r="E3655" s="139"/>
      <x:c r="F3655" s="139"/>
      <x:c r="G3655" s="139"/>
      <x:c r="H3655" s="139"/>
      <x:c r="I3655" s="266" t="n">
        <x:f>INT((ROW()-ROW($I$46))/((CARROT_CAP+1)*(MESCLUN_CAP+1)))</x:f>
        <x:v>5</x:v>
      </x:c>
      <x:c r="J3655" s="266" t="n">
        <x:f>MOD(INT((ROW()-ROW($I$46))/(MESCLUN_CAP+1)),CARROT_CAP+1)</x:f>
        <x:v>11</x:v>
      </x:c>
      <x:c r="K3655" s="266" t="n">
        <x:f>MOD(ROW()-ROW($I$46),MESCLUN_CAP+1)</x:f>
        <x:v>13</x:v>
      </x:c>
      <x:c r="L3655" s="266" t="n">
        <x:f>SUM(I3655:K3655)</x:f>
        <x:v>29</x:v>
      </x:c>
      <x:c r="M3655" s="267" t="n">
        <x:f>I3655*TOMATO_HOURS*WEEKS*(1+TOMATO_DIM)^I3655+J3655*CARROT_HOURS*WEEKS*(1+CARROT_DIM)^J3655+K3655*MESCLUN_HOURS*WEEKS*(1+MESCLUN_DIM)^K3655</x:f>
        <x:v>1845.2475073532214</x:v>
      </x:c>
      <x:c r="N3655" s="267" t="n">
        <x:f>MAX(M3655-FARMER_HOURS,0)/TEMP_HOURS_PER_WORKER</x:f>
        <x:v>0.7814218801064038</x:v>
      </x:c>
      <x:c r="O3655" s="268" t="n">
        <x:f>I3655*TOMATO_PRICE+J3655*CARROT_PRICE+K3655*MESCLUN_PRICE</x:f>
        <x:v>102134</x:v>
      </x:c>
      <x:c r="P3655" s="268" t="n">
        <x:f>I3655*TOMATO_FERTILIZER+J3655*CARROT_FERTILIZER+K3655*MESCLUN_FERTILIZER</x:f>
        <x:v>20680</x:v>
      </x:c>
      <x:c r="Q3655" s="268" t="n">
        <x:f>MIN(M3655,FARMER_HOURS)*FARMER_RATE+MAX(M3655-FARMER_HOURS,0)*TEMP_RATE</x:f>
        <x:v>44535.547002660096</x:v>
      </x:c>
      <x:c r="R3655" s="268" t="n">
        <x:f>O3655-P3655-Q3655-FIXED_COST</x:f>
        <x:v>16918.452997339904</x:v>
      </x:c>
      <x:c r="S3655" s="139" t="str">
        <x:f>IF(AND(L3655&lt;=TOTAL_BED_CAP,N3655&lt;=TEMP_WORKER_CAP),"YES","NO")</x:f>
        <x:v>YES</x:v>
      </x:c>
      <x:c r="T3655" s="139" t="n">
        <x:f>IF(S3655="YES",R3655,-1E+99)</x:f>
        <x:v>16918.452997339904</x:v>
      </x:c>
    </x:row>
    <x:row r="3656">
      <x:c r="A3656" s="139"/>
      <x:c r="B3656" s="139"/>
      <x:c r="C3656" s="139"/>
      <x:c r="D3656" s="139"/>
      <x:c r="E3656" s="139"/>
      <x:c r="F3656" s="139"/>
      <x:c r="G3656" s="139"/>
      <x:c r="H3656" s="139"/>
      <x:c r="I3656" s="266" t="n">
        <x:f>INT((ROW()-ROW($I$46))/((CARROT_CAP+1)*(MESCLUN_CAP+1)))</x:f>
        <x:v>5</x:v>
      </x:c>
      <x:c r="J3656" s="266" t="n">
        <x:f>MOD(INT((ROW()-ROW($I$46))/(MESCLUN_CAP+1)),CARROT_CAP+1)</x:f>
        <x:v>11</x:v>
      </x:c>
      <x:c r="K3656" s="266" t="n">
        <x:f>MOD(ROW()-ROW($I$46),MESCLUN_CAP+1)</x:f>
        <x:v>14</x:v>
      </x:c>
      <x:c r="L3656" s="266" t="n">
        <x:f>SUM(I3656:K3656)</x:f>
        <x:v>30</x:v>
      </x:c>
      <x:c r="M3656" s="267" t="n">
        <x:f>I3656*TOMATO_HOURS*WEEKS*(1+TOMATO_DIM)^I3656+J3656*CARROT_HOURS*WEEKS*(1+CARROT_DIM)^J3656+K3656*MESCLUN_HOURS*WEEKS*(1+MESCLUN_DIM)^K3656</x:f>
        <x:v>1907.3895886668824</x:v>
      </x:c>
      <x:c r="N3656" s="267" t="n">
        <x:f>MAX(M3656-FARMER_HOURS,0)/TEMP_HOURS_PER_WORKER</x:f>
        <x:v>0.8245761032408906</x:v>
      </x:c>
      <x:c r="O3656" s="268" t="n">
        <x:f>I3656*TOMATO_PRICE+J3656*CARROT_PRICE+K3656*MESCLUN_PRICE</x:f>
        <x:v>104834</x:v>
      </x:c>
      <x:c r="P3656" s="268" t="n">
        <x:f>I3656*TOMATO_FERTILIZER+J3656*CARROT_FERTILIZER+K3656*MESCLUN_FERTILIZER</x:f>
        <x:v>21560</x:v>
      </x:c>
      <x:c r="Q3656" s="268" t="n">
        <x:f>MIN(M3656,FARMER_HOURS)*FARMER_RATE+MAX(M3656-FARMER_HOURS,0)*TEMP_RATE</x:f>
        <x:v>45614.40258102227</x:v>
      </x:c>
      <x:c r="R3656" s="268" t="n">
        <x:f>O3656-P3656-Q3656-FIXED_COST</x:f>
        <x:v>17659.597418977733</x:v>
      </x:c>
      <x:c r="S3656" s="139" t="str">
        <x:f>IF(AND(L3656&lt;=TOTAL_BED_CAP,N3656&lt;=TEMP_WORKER_CAP),"YES","NO")</x:f>
        <x:v>YES</x:v>
      </x:c>
      <x:c r="T3656" s="139" t="n">
        <x:f>IF(S3656="YES",R3656,-1E+99)</x:f>
        <x:v>17659.597418977733</x:v>
      </x:c>
    </x:row>
    <x:row r="3657">
      <x:c r="A3657" s="139"/>
      <x:c r="B3657" s="139"/>
      <x:c r="C3657" s="139"/>
      <x:c r="D3657" s="139"/>
      <x:c r="E3657" s="139"/>
      <x:c r="F3657" s="139"/>
      <x:c r="G3657" s="139"/>
      <x:c r="H3657" s="139"/>
      <x:c r="I3657" s="266" t="n">
        <x:f>INT((ROW()-ROW($I$46))/((CARROT_CAP+1)*(MESCLUN_CAP+1)))</x:f>
        <x:v>5</x:v>
      </x:c>
      <x:c r="J3657" s="266" t="n">
        <x:f>MOD(INT((ROW()-ROW($I$46))/(MESCLUN_CAP+1)),CARROT_CAP+1)</x:f>
        <x:v>11</x:v>
      </x:c>
      <x:c r="K3657" s="266" t="n">
        <x:f>MOD(ROW()-ROW($I$46),MESCLUN_CAP+1)</x:f>
        <x:v>15</x:v>
      </x:c>
      <x:c r="L3657" s="266" t="n">
        <x:f>SUM(I3657:K3657)</x:f>
        <x:v>31</x:v>
      </x:c>
      <x:c r="M3657" s="267" t="n">
        <x:f>I3657*TOMATO_HOURS*WEEKS*(1+TOMATO_DIM)^I3657+J3657*CARROT_HOURS*WEEKS*(1+CARROT_DIM)^J3657+K3657*MESCLUN_HOURS*WEEKS*(1+MESCLUN_DIM)^K3657</x:f>
        <x:v>1970.9777955430286</x:v>
      </x:c>
      <x:c r="N3657" s="267" t="n">
        <x:f>MAX(M3657-FARMER_HOURS,0)/TEMP_HOURS_PER_WORKER</x:f>
        <x:v>0.8687345802382143</x:v>
      </x:c>
      <x:c r="O3657" s="268" t="n">
        <x:f>I3657*TOMATO_PRICE+J3657*CARROT_PRICE+K3657*MESCLUN_PRICE</x:f>
        <x:v>107534</x:v>
      </x:c>
      <x:c r="P3657" s="268" t="n">
        <x:f>I3657*TOMATO_FERTILIZER+J3657*CARROT_FERTILIZER+K3657*MESCLUN_FERTILIZER</x:f>
        <x:v>22440</x:v>
      </x:c>
      <x:c r="Q3657" s="268" t="n">
        <x:f>MIN(M3657,FARMER_HOURS)*FARMER_RATE+MAX(M3657-FARMER_HOURS,0)*TEMP_RATE</x:f>
        <x:v>46718.36450595535</x:v>
      </x:c>
      <x:c r="R3657" s="268" t="n">
        <x:f>O3657-P3657-Q3657-FIXED_COST</x:f>
        <x:v>18375.635494044647</x:v>
      </x:c>
      <x:c r="S3657" s="139" t="str">
        <x:f>IF(AND(L3657&lt;=TOTAL_BED_CAP,N3657&lt;=TEMP_WORKER_CAP),"YES","NO")</x:f>
        <x:v>YES</x:v>
      </x:c>
      <x:c r="T3657" s="139" t="n">
        <x:f>IF(S3657="YES",R3657,-1E+99)</x:f>
        <x:v>18375.635494044647</x:v>
      </x:c>
    </x:row>
    <x:row r="3658">
      <x:c r="A3658" s="139"/>
      <x:c r="B3658" s="139"/>
      <x:c r="C3658" s="139"/>
      <x:c r="D3658" s="139"/>
      <x:c r="E3658" s="139"/>
      <x:c r="F3658" s="139"/>
      <x:c r="G3658" s="139"/>
      <x:c r="H3658" s="139"/>
      <x:c r="I3658" s="266" t="n">
        <x:f>INT((ROW()-ROW($I$46))/((CARROT_CAP+1)*(MESCLUN_CAP+1)))</x:f>
        <x:v>5</x:v>
      </x:c>
      <x:c r="J3658" s="266" t="n">
        <x:f>MOD(INT((ROW()-ROW($I$46))/(MESCLUN_CAP+1)),CARROT_CAP+1)</x:f>
        <x:v>11</x:v>
      </x:c>
      <x:c r="K3658" s="266" t="n">
        <x:f>MOD(ROW()-ROW($I$46),MESCLUN_CAP+1)</x:f>
        <x:v>16</x:v>
      </x:c>
      <x:c r="L3658" s="266" t="n">
        <x:f>SUM(I3658:K3658)</x:f>
        <x:v>32</x:v>
      </x:c>
      <x:c r="M3658" s="267" t="n">
        <x:f>I3658*TOMATO_HOURS*WEEKS*(1+TOMATO_DIM)^I3658+J3658*CARROT_HOURS*WEEKS*(1+CARROT_DIM)^J3658+K3658*MESCLUN_HOURS*WEEKS*(1+MESCLUN_DIM)^K3658</x:f>
        <x:v>2036.0385714205177</x:v>
      </x:c>
      <x:c r="N3658" s="267" t="n">
        <x:f>MAX(M3658-FARMER_HOURS,0)/TEMP_HOURS_PER_WORKER</x:f>
        <x:v>0.9139156745975817</x:v>
      </x:c>
      <x:c r="O3658" s="268" t="n">
        <x:f>I3658*TOMATO_PRICE+J3658*CARROT_PRICE+K3658*MESCLUN_PRICE</x:f>
        <x:v>110234</x:v>
      </x:c>
      <x:c r="P3658" s="268" t="n">
        <x:f>I3658*TOMATO_FERTILIZER+J3658*CARROT_FERTILIZER+K3658*MESCLUN_FERTILIZER</x:f>
        <x:v>23320</x:v>
      </x:c>
      <x:c r="Q3658" s="268" t="n">
        <x:f>MIN(M3658,FARMER_HOURS)*FARMER_RATE+MAX(M3658-FARMER_HOURS,0)*TEMP_RATE</x:f>
        <x:v>47847.89186493954</x:v>
      </x:c>
      <x:c r="R3658" s="268" t="n">
        <x:f>O3658-P3658-Q3658-FIXED_COST</x:f>
        <x:v>19066.108135060458</x:v>
      </x:c>
      <x:c r="S3658" s="139" t="str">
        <x:f>IF(AND(L3658&lt;=TOTAL_BED_CAP,N3658&lt;=TEMP_WORKER_CAP),"YES","NO")</x:f>
        <x:v>YES</x:v>
      </x:c>
      <x:c r="T3658" s="139" t="n">
        <x:f>IF(S3658="YES",R3658,-1E+99)</x:f>
        <x:v>19066.108135060458</x:v>
      </x:c>
    </x:row>
    <x:row r="3659">
      <x:c r="A3659" s="139"/>
      <x:c r="B3659" s="139"/>
      <x:c r="C3659" s="139"/>
      <x:c r="D3659" s="139"/>
      <x:c r="E3659" s="139"/>
      <x:c r="F3659" s="139"/>
      <x:c r="G3659" s="139"/>
      <x:c r="H3659" s="139"/>
      <x:c r="I3659" s="266" t="n">
        <x:f>INT((ROW()-ROW($I$46))/((CARROT_CAP+1)*(MESCLUN_CAP+1)))</x:f>
        <x:v>5</x:v>
      </x:c>
      <x:c r="J3659" s="266" t="n">
        <x:f>MOD(INT((ROW()-ROW($I$46))/(MESCLUN_CAP+1)),CARROT_CAP+1)</x:f>
        <x:v>11</x:v>
      </x:c>
      <x:c r="K3659" s="266" t="n">
        <x:f>MOD(ROW()-ROW($I$46),MESCLUN_CAP+1)</x:f>
        <x:v>17</x:v>
      </x:c>
      <x:c r="L3659" s="266" t="n">
        <x:f>SUM(I3659:K3659)</x:f>
        <x:v>33</x:v>
      </x:c>
      <x:c r="M3659" s="267" t="n">
        <x:f>I3659*TOMATO_HOURS*WEEKS*(1+TOMATO_DIM)^I3659+J3659*CARROT_HOURS*WEEKS*(1+CARROT_DIM)^J3659+K3659*MESCLUN_HOURS*WEEKS*(1+MESCLUN_DIM)^K3659</x:f>
        <x:v>2102.598794867058</x:v>
      </x:c>
      <x:c r="N3659" s="267" t="n">
        <x:f>MAX(M3659-FARMER_HOURS,0)/TEMP_HOURS_PER_WORKER</x:f>
        <x:v>0.9601380519910125</x:v>
      </x:c>
      <x:c r="O3659" s="268" t="n">
        <x:f>I3659*TOMATO_PRICE+J3659*CARROT_PRICE+K3659*MESCLUN_PRICE</x:f>
        <x:v>112934</x:v>
      </x:c>
      <x:c r="P3659" s="268" t="n">
        <x:f>I3659*TOMATO_FERTILIZER+J3659*CARROT_FERTILIZER+K3659*MESCLUN_FERTILIZER</x:f>
        <x:v>24200</x:v>
      </x:c>
      <x:c r="Q3659" s="268" t="n">
        <x:f>MIN(M3659,FARMER_HOURS)*FARMER_RATE+MAX(M3659-FARMER_HOURS,0)*TEMP_RATE</x:f>
        <x:v>49003.45129977532</x:v>
      </x:c>
      <x:c r="R3659" s="268" t="n">
        <x:f>O3659-P3659-Q3659-FIXED_COST</x:f>
        <x:v>19730.54870022468</x:v>
      </x:c>
      <x:c r="S3659" s="139" t="str">
        <x:f>IF(AND(L3659&lt;=TOTAL_BED_CAP,N3659&lt;=TEMP_WORKER_CAP),"YES","NO")</x:f>
        <x:v>YES</x:v>
      </x:c>
      <x:c r="T3659" s="139" t="n">
        <x:f>IF(S3659="YES",R3659,-1E+99)</x:f>
        <x:v>19730.54870022468</x:v>
      </x:c>
    </x:row>
    <x:row r="3660">
      <x:c r="A3660" s="139"/>
      <x:c r="B3660" s="139"/>
      <x:c r="C3660" s="139"/>
      <x:c r="D3660" s="139"/>
      <x:c r="E3660" s="139"/>
      <x:c r="F3660" s="139"/>
      <x:c r="G3660" s="139"/>
      <x:c r="H3660" s="139"/>
      <x:c r="I3660" s="266" t="n">
        <x:f>INT((ROW()-ROW($I$46))/((CARROT_CAP+1)*(MESCLUN_CAP+1)))</x:f>
        <x:v>5</x:v>
      </x:c>
      <x:c r="J3660" s="266" t="n">
        <x:f>MOD(INT((ROW()-ROW($I$46))/(MESCLUN_CAP+1)),CARROT_CAP+1)</x:f>
        <x:v>11</x:v>
      </x:c>
      <x:c r="K3660" s="266" t="n">
        <x:f>MOD(ROW()-ROW($I$46),MESCLUN_CAP+1)</x:f>
        <x:v>18</x:v>
      </x:c>
      <x:c r="L3660" s="266" t="n">
        <x:f>SUM(I3660:K3660)</x:f>
        <x:v>34</x:v>
      </x:c>
      <x:c r="M3660" s="267" t="n">
        <x:f>I3660*TOMATO_HOURS*WEEKS*(1+TOMATO_DIM)^I3660+J3660*CARROT_HOURS*WEEKS*(1+CARROT_DIM)^J3660+K3660*MESCLUN_HOURS*WEEKS*(1+MESCLUN_DIM)^K3660</x:f>
        <x:v>2170.685786325645</x:v>
      </x:c>
      <x:c r="N3660" s="267" t="n">
        <x:f>MAX(M3660-FARMER_HOURS,0)/TEMP_HOURS_PER_WORKER</x:f>
        <x:v>1.0074206849483647</x:v>
      </x:c>
      <x:c r="O3660" s="268" t="n">
        <x:f>I3660*TOMATO_PRICE+J3660*CARROT_PRICE+K3660*MESCLUN_PRICE</x:f>
        <x:v>115634</x:v>
      </x:c>
      <x:c r="P3660" s="268" t="n">
        <x:f>I3660*TOMATO_FERTILIZER+J3660*CARROT_FERTILIZER+K3660*MESCLUN_FERTILIZER</x:f>
        <x:v>25080</x:v>
      </x:c>
      <x:c r="Q3660" s="268" t="n">
        <x:f>MIN(M3660,FARMER_HOURS)*FARMER_RATE+MAX(M3660-FARMER_HOURS,0)*TEMP_RATE</x:f>
        <x:v>50185.51712370911</x:v>
      </x:c>
      <x:c r="R3660" s="268" t="n">
        <x:f>O3660-P3660-Q3660-FIXED_COST</x:f>
        <x:v>20368.482876290887</x:v>
      </x:c>
      <x:c r="S3660" s="139" t="str">
        <x:f>IF(AND(L3660&lt;=TOTAL_BED_CAP,N3660&lt;=TEMP_WORKER_CAP),"YES","NO")</x:f>
        <x:v>YES</x:v>
      </x:c>
      <x:c r="T3660" s="139" t="n">
        <x:f>IF(S3660="YES",R3660,-1E+99)</x:f>
        <x:v>20368.482876290887</x:v>
      </x:c>
    </x:row>
    <x:row r="3661">
      <x:c r="A3661" s="139"/>
      <x:c r="B3661" s="139"/>
      <x:c r="C3661" s="139"/>
      <x:c r="D3661" s="139"/>
      <x:c r="E3661" s="139"/>
      <x:c r="F3661" s="139"/>
      <x:c r="G3661" s="139"/>
      <x:c r="H3661" s="139"/>
      <x:c r="I3661" s="266" t="n">
        <x:f>INT((ROW()-ROW($I$46))/((CARROT_CAP+1)*(MESCLUN_CAP+1)))</x:f>
        <x:v>5</x:v>
      </x:c>
      <x:c r="J3661" s="266" t="n">
        <x:f>MOD(INT((ROW()-ROW($I$46))/(MESCLUN_CAP+1)),CARROT_CAP+1)</x:f>
        <x:v>11</x:v>
      </x:c>
      <x:c r="K3661" s="266" t="n">
        <x:f>MOD(ROW()-ROW($I$46),MESCLUN_CAP+1)</x:f>
        <x:v>19</x:v>
      </x:c>
      <x:c r="L3661" s="266" t="n">
        <x:f>SUM(I3661:K3661)</x:f>
        <x:v>35</x:v>
      </x:c>
      <x:c r="M3661" s="267" t="n">
        <x:f>I3661*TOMATO_HOURS*WEEKS*(1+TOMATO_DIM)^I3661+J3661*CARROT_HOURS*WEEKS*(1+CARROT_DIM)^J3661+K3661*MESCLUN_HOURS*WEEKS*(1+MESCLUN_DIM)^K3661</x:f>
        <x:v>2240.327314961667</x:v>
      </x:c>
      <x:c r="N3661" s="267" t="n">
        <x:f>MAX(M3661-FARMER_HOURS,0)/TEMP_HOURS_PER_WORKER</x:f>
        <x:v>1.0557828576122688</x:v>
      </x:c>
      <x:c r="O3661" s="268" t="n">
        <x:f>I3661*TOMATO_PRICE+J3661*CARROT_PRICE+K3661*MESCLUN_PRICE</x:f>
        <x:v>118334</x:v>
      </x:c>
      <x:c r="P3661" s="268" t="n">
        <x:f>I3661*TOMATO_FERTILIZER+J3661*CARROT_FERTILIZER+K3661*MESCLUN_FERTILIZER</x:f>
        <x:v>25960</x:v>
      </x:c>
      <x:c r="Q3661" s="268" t="n">
        <x:f>MIN(M3661,FARMER_HOURS)*FARMER_RATE+MAX(M3661-FARMER_HOURS,0)*TEMP_RATE</x:f>
        <x:v>51394.57144030672</x:v>
      </x:c>
      <x:c r="R3661" s="268" t="n">
        <x:f>O3661-P3661-Q3661-FIXED_COST</x:f>
        <x:v>20979.428559693282</x:v>
      </x:c>
      <x:c r="S3661" s="139" t="str">
        <x:f>IF(AND(L3661&lt;=TOTAL_BED_CAP,N3661&lt;=TEMP_WORKER_CAP),"YES","NO")</x:f>
        <x:v>YES</x:v>
      </x:c>
      <x:c r="T3661" s="139" t="n">
        <x:f>IF(S3661="YES",R3661,-1E+99)</x:f>
        <x:v>20979.428559693282</x:v>
      </x:c>
    </x:row>
    <x:row r="3662">
      <x:c r="A3662" s="139"/>
      <x:c r="B3662" s="139"/>
      <x:c r="C3662" s="139"/>
      <x:c r="D3662" s="139"/>
      <x:c r="E3662" s="139"/>
      <x:c r="F3662" s="139"/>
      <x:c r="G3662" s="139"/>
      <x:c r="H3662" s="139"/>
      <x:c r="I3662" s="266" t="n">
        <x:f>INT((ROW()-ROW($I$46))/((CARROT_CAP+1)*(MESCLUN_CAP+1)))</x:f>
        <x:v>5</x:v>
      </x:c>
      <x:c r="J3662" s="266" t="n">
        <x:f>MOD(INT((ROW()-ROW($I$46))/(MESCLUN_CAP+1)),CARROT_CAP+1)</x:f>
        <x:v>11</x:v>
      </x:c>
      <x:c r="K3662" s="266" t="n">
        <x:f>MOD(ROW()-ROW($I$46),MESCLUN_CAP+1)</x:f>
        <x:v>20</x:v>
      </x:c>
      <x:c r="L3662" s="266" t="n">
        <x:f>SUM(I3662:K3662)</x:f>
        <x:v>36</x:v>
      </x:c>
      <x:c r="M3662" s="267" t="n">
        <x:f>I3662*TOMATO_HOURS*WEEKS*(1+TOMATO_DIM)^I3662+J3662*CARROT_HOURS*WEEKS*(1+CARROT_DIM)^J3662+K3662*MESCLUN_HOURS*WEEKS*(1+MESCLUN_DIM)^K3662</x:f>
        <x:v>2311.551605612144</x:v>
      </x:c>
      <x:c r="N3662" s="267" t="n">
        <x:f>MAX(M3662-FARMER_HOURS,0)/TEMP_HOURS_PER_WORKER</x:f>
        <x:v>1.105244170563989</x:v>
      </x:c>
      <x:c r="O3662" s="268" t="n">
        <x:f>I3662*TOMATO_PRICE+J3662*CARROT_PRICE+K3662*MESCLUN_PRICE</x:f>
        <x:v>121034</x:v>
      </x:c>
      <x:c r="P3662" s="268" t="n">
        <x:f>I3662*TOMATO_FERTILIZER+J3662*CARROT_FERTILIZER+K3662*MESCLUN_FERTILIZER</x:f>
        <x:v>26840</x:v>
      </x:c>
      <x:c r="Q3662" s="268" t="n">
        <x:f>MIN(M3662,FARMER_HOURS)*FARMER_RATE+MAX(M3662-FARMER_HOURS,0)*TEMP_RATE</x:f>
        <x:v>52631.104264099726</x:v>
      </x:c>
      <x:c r="R3662" s="268" t="n">
        <x:f>O3662-P3662-Q3662-FIXED_COST</x:f>
        <x:v>21562.895735900274</x:v>
      </x:c>
      <x:c r="S3662" s="139" t="str">
        <x:f>IF(AND(L3662&lt;=TOTAL_BED_CAP,N3662&lt;=TEMP_WORKER_CAP),"YES","NO")</x:f>
        <x:v>YES</x:v>
      </x:c>
      <x:c r="T3662" s="139" t="n">
        <x:f>IF(S3662="YES",R3662,-1E+99)</x:f>
        <x:v>21562.895735900274</x:v>
      </x:c>
    </x:row>
    <x:row r="3663">
      <x:c r="A3663" s="139"/>
      <x:c r="B3663" s="139"/>
      <x:c r="C3663" s="139"/>
      <x:c r="D3663" s="139"/>
      <x:c r="E3663" s="139"/>
      <x:c r="F3663" s="139"/>
      <x:c r="G3663" s="139"/>
      <x:c r="H3663" s="139"/>
      <x:c r="I3663" s="266" t="n">
        <x:f>INT((ROW()-ROW($I$46))/((CARROT_CAP+1)*(MESCLUN_CAP+1)))</x:f>
        <x:v>5</x:v>
      </x:c>
      <x:c r="J3663" s="266" t="n">
        <x:f>MOD(INT((ROW()-ROW($I$46))/(MESCLUN_CAP+1)),CARROT_CAP+1)</x:f>
        <x:v>11</x:v>
      </x:c>
      <x:c r="K3663" s="266" t="n">
        <x:f>MOD(ROW()-ROW($I$46),MESCLUN_CAP+1)</x:f>
        <x:v>21</x:v>
      </x:c>
      <x:c r="L3663" s="266" t="n">
        <x:f>SUM(I3663:K3663)</x:f>
        <x:v>37</x:v>
      </x:c>
      <x:c r="M3663" s="267" t="n">
        <x:f>I3663*TOMATO_HOURS*WEEKS*(1+TOMATO_DIM)^I3663+J3663*CARROT_HOURS*WEEKS*(1+CARROT_DIM)^J3663+K3663*MESCLUN_HOURS*WEEKS*(1+MESCLUN_DIM)^K3663</x:f>
        <x:v>2384.387345838588</x:v>
      </x:c>
      <x:c r="N3663" s="267" t="n">
        <x:f>MAX(M3663-FARMER_HOURS,0)/TEMP_HOURS_PER_WORKER</x:f>
        <x:v>1.1558245457212415</x:v>
      </x:c>
      <x:c r="O3663" s="268" t="n">
        <x:f>I3663*TOMATO_PRICE+J3663*CARROT_PRICE+K3663*MESCLUN_PRICE</x:f>
        <x:v>123734</x:v>
      </x:c>
      <x:c r="P3663" s="268" t="n">
        <x:f>I3663*TOMATO_FERTILIZER+J3663*CARROT_FERTILIZER+K3663*MESCLUN_FERTILIZER</x:f>
        <x:v>27720</x:v>
      </x:c>
      <x:c r="Q3663" s="268" t="n">
        <x:f>MIN(M3663,FARMER_HOURS)*FARMER_RATE+MAX(M3663-FARMER_HOURS,0)*TEMP_RATE</x:f>
        <x:v>53895.61364303104</x:v>
      </x:c>
      <x:c r="R3663" s="268" t="n">
        <x:f>O3663-P3663-Q3663-FIXED_COST</x:f>
        <x:v>22118.386356968957</x:v>
      </x:c>
      <x:c r="S3663" s="139" t="str">
        <x:f>IF(AND(L3663&lt;=TOTAL_BED_CAP,N3663&lt;=TEMP_WORKER_CAP),"YES","NO")</x:f>
        <x:v>YES</x:v>
      </x:c>
      <x:c r="T3663" s="139" t="n">
        <x:f>IF(S3663="YES",R3663,-1E+99)</x:f>
        <x:v>22118.386356968957</x:v>
      </x:c>
    </x:row>
    <x:row r="3664">
      <x:c r="A3664" s="139"/>
      <x:c r="B3664" s="139"/>
      <x:c r="C3664" s="139"/>
      <x:c r="D3664" s="139"/>
      <x:c r="E3664" s="139"/>
      <x:c r="F3664" s="139"/>
      <x:c r="G3664" s="139"/>
      <x:c r="H3664" s="139"/>
      <x:c r="I3664" s="266" t="n">
        <x:f>INT((ROW()-ROW($I$46))/((CARROT_CAP+1)*(MESCLUN_CAP+1)))</x:f>
        <x:v>5</x:v>
      </x:c>
      <x:c r="J3664" s="266" t="n">
        <x:f>MOD(INT((ROW()-ROW($I$46))/(MESCLUN_CAP+1)),CARROT_CAP+1)</x:f>
        <x:v>11</x:v>
      </x:c>
      <x:c r="K3664" s="266" t="n">
        <x:f>MOD(ROW()-ROW($I$46),MESCLUN_CAP+1)</x:f>
        <x:v>22</x:v>
      </x:c>
      <x:c r="L3664" s="266" t="n">
        <x:f>SUM(I3664:K3664)</x:f>
        <x:v>38</x:v>
      </x:c>
      <x:c r="M3664" s="267" t="n">
        <x:f>I3664*TOMATO_HOURS*WEEKS*(1+TOMATO_DIM)^I3664+J3664*CARROT_HOURS*WEEKS*(1+CARROT_DIM)^J3664+K3664*MESCLUN_HOURS*WEEKS*(1+MESCLUN_DIM)^K3664</x:f>
        <x:v>2458.863693084984</x:v>
      </x:c>
      <x:c r="N3664" s="267" t="n">
        <x:f>MAX(M3664-FARMER_HOURS,0)/TEMP_HOURS_PER_WORKER</x:f>
        <x:v>1.2075442313090166</x:v>
      </x:c>
      <x:c r="O3664" s="268" t="n">
        <x:f>I3664*TOMATO_PRICE+J3664*CARROT_PRICE+K3664*MESCLUN_PRICE</x:f>
        <x:v>126434</x:v>
      </x:c>
      <x:c r="P3664" s="268" t="n">
        <x:f>I3664*TOMATO_FERTILIZER+J3664*CARROT_FERTILIZER+K3664*MESCLUN_FERTILIZER</x:f>
        <x:v>28600</x:v>
      </x:c>
      <x:c r="Q3664" s="268" t="n">
        <x:f>MIN(M3664,FARMER_HOURS)*FARMER_RATE+MAX(M3664-FARMER_HOURS,0)*TEMP_RATE</x:f>
        <x:v>55188.60578272541</x:v>
      </x:c>
      <x:c r="R3664" s="268" t="n">
        <x:f>O3664-P3664-Q3664-FIXED_COST</x:f>
        <x:v>22645.39421727459</x:v>
      </x:c>
      <x:c r="S3664" s="139" t="str">
        <x:f>IF(AND(L3664&lt;=TOTAL_BED_CAP,N3664&lt;=TEMP_WORKER_CAP),"YES","NO")</x:f>
        <x:v>YES</x:v>
      </x:c>
      <x:c r="T3664" s="139" t="n">
        <x:f>IF(S3664="YES",R3664,-1E+99)</x:f>
        <x:v>22645.39421727459</x:v>
      </x:c>
    </x:row>
    <x:row r="3665">
      <x:c r="A3665" s="139"/>
      <x:c r="B3665" s="139"/>
      <x:c r="C3665" s="139"/>
      <x:c r="D3665" s="139"/>
      <x:c r="E3665" s="139"/>
      <x:c r="F3665" s="139"/>
      <x:c r="G3665" s="139"/>
      <x:c r="H3665" s="139"/>
      <x:c r="I3665" s="266" t="n">
        <x:f>INT((ROW()-ROW($I$46))/((CARROT_CAP+1)*(MESCLUN_CAP+1)))</x:f>
        <x:v>5</x:v>
      </x:c>
      <x:c r="J3665" s="266" t="n">
        <x:f>MOD(INT((ROW()-ROW($I$46))/(MESCLUN_CAP+1)),CARROT_CAP+1)</x:f>
        <x:v>11</x:v>
      </x:c>
      <x:c r="K3665" s="266" t="n">
        <x:f>MOD(ROW()-ROW($I$46),MESCLUN_CAP+1)</x:f>
        <x:v>23</x:v>
      </x:c>
      <x:c r="L3665" s="266" t="n">
        <x:f>SUM(I3665:K3665)</x:f>
        <x:v>39</x:v>
      </x:c>
      <x:c r="M3665" s="267" t="n">
        <x:f>I3665*TOMATO_HOURS*WEEKS*(1+TOMATO_DIM)^I3665+J3665*CARROT_HOURS*WEEKS*(1+CARROT_DIM)^J3665+K3665*MESCLUN_HOURS*WEEKS*(1+MESCLUN_DIM)^K3665</x:f>
        <x:v>2535.01028194242</x:v>
      </x:c>
      <x:c r="N3665" s="267" t="n">
        <x:f>MAX(M3665-FARMER_HOURS,0)/TEMP_HOURS_PER_WORKER</x:f>
        <x:v>1.2604238069044584</x:v>
      </x:c>
      <x:c r="O3665" s="268" t="n">
        <x:f>I3665*TOMATO_PRICE+J3665*CARROT_PRICE+K3665*MESCLUN_PRICE</x:f>
        <x:v>129134</x:v>
      </x:c>
      <x:c r="P3665" s="268" t="n">
        <x:f>I3665*TOMATO_FERTILIZER+J3665*CARROT_FERTILIZER+K3665*MESCLUN_FERTILIZER</x:f>
        <x:v>29480</x:v>
      </x:c>
      <x:c r="Q3665" s="268" t="n">
        <x:f>MIN(M3665,FARMER_HOURS)*FARMER_RATE+MAX(M3665-FARMER_HOURS,0)*TEMP_RATE</x:f>
        <x:v>56510.59517261146</x:v>
      </x:c>
      <x:c r="R3665" s="268" t="n">
        <x:f>O3665-P3665-Q3665-FIXED_COST</x:f>
        <x:v>23143.404827388542</x:v>
      </x:c>
      <x:c r="S3665" s="139" t="str">
        <x:f>IF(AND(L3665&lt;=TOTAL_BED_CAP,N3665&lt;=TEMP_WORKER_CAP),"YES","NO")</x:f>
        <x:v>YES</x:v>
      </x:c>
      <x:c r="T3665" s="139" t="n">
        <x:f>IF(S3665="YES",R3665,-1E+99)</x:f>
        <x:v>23143.404827388542</x:v>
      </x:c>
    </x:row>
    <x:row r="3666">
      <x:c r="A3666" s="139"/>
      <x:c r="B3666" s="139"/>
      <x:c r="C3666" s="139"/>
      <x:c r="D3666" s="139"/>
      <x:c r="E3666" s="139"/>
      <x:c r="F3666" s="139"/>
      <x:c r="G3666" s="139"/>
      <x:c r="H3666" s="139"/>
      <x:c r="I3666" s="266" t="n">
        <x:f>INT((ROW()-ROW($I$46))/((CARROT_CAP+1)*(MESCLUN_CAP+1)))</x:f>
        <x:v>5</x:v>
      </x:c>
      <x:c r="J3666" s="266" t="n">
        <x:f>MOD(INT((ROW()-ROW($I$46))/(MESCLUN_CAP+1)),CARROT_CAP+1)</x:f>
        <x:v>11</x:v>
      </x:c>
      <x:c r="K3666" s="266" t="n">
        <x:f>MOD(ROW()-ROW($I$46),MESCLUN_CAP+1)</x:f>
        <x:v>24</x:v>
      </x:c>
      <x:c r="L3666" s="266" t="n">
        <x:f>SUM(I3666:K3666)</x:f>
        <x:v>40</x:v>
      </x:c>
      <x:c r="M3666" s="267" t="n">
        <x:f>I3666*TOMATO_HOURS*WEEKS*(1+TOMATO_DIM)^I3666+J3666*CARROT_HOURS*WEEKS*(1+CARROT_DIM)^J3666+K3666*MESCLUN_HOURS*WEEKS*(1+MESCLUN_DIM)^K3666</x:f>
        <x:v>2612.857231521916</x:v>
      </x:c>
      <x:c r="N3666" s="267" t="n">
        <x:f>MAX(M3666-FARMER_HOURS,0)/TEMP_HOURS_PER_WORKER</x:f>
        <x:v>1.3144841885568863</x:v>
      </x:c>
      <x:c r="O3666" s="268" t="n">
        <x:f>I3666*TOMATO_PRICE+J3666*CARROT_PRICE+K3666*MESCLUN_PRICE</x:f>
        <x:v>131834</x:v>
      </x:c>
      <x:c r="P3666" s="268" t="n">
        <x:f>I3666*TOMATO_FERTILIZER+J3666*CARROT_FERTILIZER+K3666*MESCLUN_FERTILIZER</x:f>
        <x:v>30360</x:v>
      </x:c>
      <x:c r="Q3666" s="268" t="n">
        <x:f>MIN(M3666,FARMER_HOURS)*FARMER_RATE+MAX(M3666-FARMER_HOURS,0)*TEMP_RATE</x:f>
        <x:v>57862.104713922155</x:v>
      </x:c>
      <x:c r="R3666" s="268" t="n">
        <x:f>O3666-P3666-Q3666-FIXED_COST</x:f>
        <x:v>23611.895286077845</x:v>
      </x:c>
      <x:c r="S3666" s="139" t="str">
        <x:f>IF(AND(L3666&lt;=TOTAL_BED_CAP,N3666&lt;=TEMP_WORKER_CAP),"YES","NO")</x:f>
        <x:v>YES</x:v>
      </x:c>
      <x:c r="T3666" s="139" t="n">
        <x:f>IF(S3666="YES",R3666,-1E+99)</x:f>
        <x:v>23611.895286077845</x:v>
      </x:c>
    </x:row>
    <x:row r="3667">
      <x:c r="A3667" s="139"/>
      <x:c r="B3667" s="139"/>
      <x:c r="C3667" s="139"/>
      <x:c r="D3667" s="139"/>
      <x:c r="E3667" s="139"/>
      <x:c r="F3667" s="139"/>
      <x:c r="G3667" s="139"/>
      <x:c r="H3667" s="139"/>
      <x:c r="I3667" s="266" t="n">
        <x:f>INT((ROW()-ROW($I$46))/((CARROT_CAP+1)*(MESCLUN_CAP+1)))</x:f>
        <x:v>5</x:v>
      </x:c>
      <x:c r="J3667" s="266" t="n">
        <x:f>MOD(INT((ROW()-ROW($I$46))/(MESCLUN_CAP+1)),CARROT_CAP+1)</x:f>
        <x:v>11</x:v>
      </x:c>
      <x:c r="K3667" s="266" t="n">
        <x:f>MOD(ROW()-ROW($I$46),MESCLUN_CAP+1)</x:f>
        <x:v>25</x:v>
      </x:c>
      <x:c r="L3667" s="266" t="n">
        <x:f>SUM(I3667:K3667)</x:f>
        <x:v>41</x:v>
      </x:c>
      <x:c r="M3667" s="267" t="n">
        <x:f>I3667*TOMATO_HOURS*WEEKS*(1+TOMATO_DIM)^I3667+J3667*CARROT_HOURS*WEEKS*(1+CARROT_DIM)^J3667+K3667*MESCLUN_HOURS*WEEKS*(1+MESCLUN_DIM)^K3667</x:f>
        <x:v>2692.4351529370133</x:v>
      </x:c>
      <x:c r="N3667" s="267" t="n">
        <x:f>MAX(M3667-FARMER_HOURS,0)/TEMP_HOURS_PER_WORKER</x:f>
        <x:v>1.369746633984037</x:v>
      </x:c>
      <x:c r="O3667" s="268" t="n">
        <x:f>I3667*TOMATO_PRICE+J3667*CARROT_PRICE+K3667*MESCLUN_PRICE</x:f>
        <x:v>134534</x:v>
      </x:c>
      <x:c r="P3667" s="268" t="n">
        <x:f>I3667*TOMATO_FERTILIZER+J3667*CARROT_FERTILIZER+K3667*MESCLUN_FERTILIZER</x:f>
        <x:v>31240</x:v>
      </x:c>
      <x:c r="Q3667" s="268" t="n">
        <x:f>MIN(M3667,FARMER_HOURS)*FARMER_RATE+MAX(M3667-FARMER_HOURS,0)*TEMP_RATE</x:f>
        <x:v>59243.665849600926</x:v>
      </x:c>
      <x:c r="R3667" s="268" t="n">
        <x:f>O3667-P3667-Q3667-FIXED_COST</x:f>
        <x:v>24050.334150399074</x:v>
      </x:c>
      <x:c r="S3667" s="139" t="str">
        <x:f>IF(AND(L3667&lt;=TOTAL_BED_CAP,N3667&lt;=TEMP_WORKER_CAP),"YES","NO")</x:f>
        <x:v>YES</x:v>
      </x:c>
      <x:c r="T3667" s="139" t="n">
        <x:f>IF(S3667="YES",R3667,-1E+99)</x:f>
        <x:v>24050.334150399074</x:v>
      </x:c>
    </x:row>
    <x:row r="3668">
      <x:c r="A3668" s="139"/>
      <x:c r="B3668" s="139"/>
      <x:c r="C3668" s="139"/>
      <x:c r="D3668" s="139"/>
      <x:c r="E3668" s="139"/>
      <x:c r="F3668" s="139"/>
      <x:c r="G3668" s="139"/>
      <x:c r="H3668" s="139"/>
      <x:c r="I3668" s="266" t="n">
        <x:f>INT((ROW()-ROW($I$46))/((CARROT_CAP+1)*(MESCLUN_CAP+1)))</x:f>
        <x:v>5</x:v>
      </x:c>
      <x:c r="J3668" s="266" t="n">
        <x:f>MOD(INT((ROW()-ROW($I$46))/(MESCLUN_CAP+1)),CARROT_CAP+1)</x:f>
        <x:v>11</x:v>
      </x:c>
      <x:c r="K3668" s="266" t="n">
        <x:f>MOD(ROW()-ROW($I$46),MESCLUN_CAP+1)</x:f>
        <x:v>26</x:v>
      </x:c>
      <x:c r="L3668" s="266" t="n">
        <x:f>SUM(I3668:K3668)</x:f>
        <x:v>42</x:v>
      </x:c>
      <x:c r="M3668" s="267" t="n">
        <x:f>I3668*TOMATO_HOURS*WEEKS*(1+TOMATO_DIM)^I3668+J3668*CARROT_HOURS*WEEKS*(1+CARROT_DIM)^J3668+K3668*MESCLUN_HOURS*WEEKS*(1+MESCLUN_DIM)^K3668</x:f>
        <x:v>2773.775156897731</x:v>
      </x:c>
      <x:c r="N3668" s="267" t="n">
        <x:f>MAX(M3668-FARMER_HOURS,0)/TEMP_HOURS_PER_WORKER</x:f>
        <x:v>1.4262327478456465</x:v>
      </x:c>
      <x:c r="O3668" s="268" t="n">
        <x:f>I3668*TOMATO_PRICE+J3668*CARROT_PRICE+K3668*MESCLUN_PRICE</x:f>
        <x:v>137234</x:v>
      </x:c>
      <x:c r="P3668" s="268" t="n">
        <x:f>I3668*TOMATO_FERTILIZER+J3668*CARROT_FERTILIZER+K3668*MESCLUN_FERTILIZER</x:f>
        <x:v>32120</x:v>
      </x:c>
      <x:c r="Q3668" s="268" t="n">
        <x:f>MIN(M3668,FARMER_HOURS)*FARMER_RATE+MAX(M3668-FARMER_HOURS,0)*TEMP_RATE</x:f>
        <x:v>60655.81869614116</x:v>
      </x:c>
      <x:c r="R3668" s="268" t="n">
        <x:f>O3668-P3668-Q3668-FIXED_COST</x:f>
        <x:v>24458.181303858837</x:v>
      </x:c>
      <x:c r="S3668" s="139" t="str">
        <x:f>IF(AND(L3668&lt;=TOTAL_BED_CAP,N3668&lt;=TEMP_WORKER_CAP),"YES","NO")</x:f>
        <x:v>YES</x:v>
      </x:c>
      <x:c r="T3668" s="139" t="n">
        <x:f>IF(S3668="YES",R3668,-1E+99)</x:f>
        <x:v>24458.181303858837</x:v>
      </x:c>
    </x:row>
    <x:row r="3669">
      <x:c r="A3669" s="139"/>
      <x:c r="B3669" s="139"/>
      <x:c r="C3669" s="139"/>
      <x:c r="D3669" s="139"/>
      <x:c r="E3669" s="139"/>
      <x:c r="F3669" s="139"/>
      <x:c r="G3669" s="139"/>
      <x:c r="H3669" s="139"/>
      <x:c r="I3669" s="266" t="n">
        <x:f>INT((ROW()-ROW($I$46))/((CARROT_CAP+1)*(MESCLUN_CAP+1)))</x:f>
        <x:v>5</x:v>
      </x:c>
      <x:c r="J3669" s="266" t="n">
        <x:f>MOD(INT((ROW()-ROW($I$46))/(MESCLUN_CAP+1)),CARROT_CAP+1)</x:f>
        <x:v>11</x:v>
      </x:c>
      <x:c r="K3669" s="266" t="n">
        <x:f>MOD(ROW()-ROW($I$46),MESCLUN_CAP+1)</x:f>
        <x:v>27</x:v>
      </x:c>
      <x:c r="L3669" s="266" t="n">
        <x:f>SUM(I3669:K3669)</x:f>
        <x:v>43</x:v>
      </x:c>
      <x:c r="M3669" s="267" t="n">
        <x:f>I3669*TOMATO_HOURS*WEEKS*(1+TOMATO_DIM)^I3669+J3669*CARROT_HOURS*WEEKS*(1+CARROT_DIM)^J3669+K3669*MESCLUN_HOURS*WEEKS*(1+MESCLUN_DIM)^K3669</x:f>
        <x:v>2856.908861417488</x:v>
      </x:c>
      <x:c r="N3669" s="267" t="n">
        <x:f>MAX(M3669-FARMER_HOURS,0)/TEMP_HOURS_PER_WORKER</x:f>
        <x:v>1.4839644870954778</x:v>
      </x:c>
      <x:c r="O3669" s="268" t="n">
        <x:f>I3669*TOMATO_PRICE+J3669*CARROT_PRICE+K3669*MESCLUN_PRICE</x:f>
        <x:v>139934</x:v>
      </x:c>
      <x:c r="P3669" s="268" t="n">
        <x:f>I3669*TOMATO_FERTILIZER+J3669*CARROT_FERTILIZER+K3669*MESCLUN_FERTILIZER</x:f>
        <x:v>33000</x:v>
      </x:c>
      <x:c r="Q3669" s="268" t="n">
        <x:f>MIN(M3669,FARMER_HOURS)*FARMER_RATE+MAX(M3669-FARMER_HOURS,0)*TEMP_RATE</x:f>
        <x:v>62099.112177386945</x:v>
      </x:c>
      <x:c r="R3669" s="268" t="n">
        <x:f>O3669-P3669-Q3669-FIXED_COST</x:f>
        <x:v>24834.887822613055</x:v>
      </x:c>
      <x:c r="S3669" s="139" t="str">
        <x:f>IF(AND(L3669&lt;=TOTAL_BED_CAP,N3669&lt;=TEMP_WORKER_CAP),"YES","NO")</x:f>
        <x:v>YES</x:v>
      </x:c>
      <x:c r="T3669" s="139" t="n">
        <x:f>IF(S3669="YES",R3669,-1E+99)</x:f>
        <x:v>24834.887822613055</x:v>
      </x:c>
    </x:row>
    <x:row r="3670">
      <x:c r="A3670" s="139"/>
      <x:c r="B3670" s="139"/>
      <x:c r="C3670" s="139"/>
      <x:c r="D3670" s="139"/>
      <x:c r="E3670" s="139"/>
      <x:c r="F3670" s="139"/>
      <x:c r="G3670" s="139"/>
      <x:c r="H3670" s="139"/>
      <x:c r="I3670" s="266" t="n">
        <x:f>INT((ROW()-ROW($I$46))/((CARROT_CAP+1)*(MESCLUN_CAP+1)))</x:f>
        <x:v>5</x:v>
      </x:c>
      <x:c r="J3670" s="266" t="n">
        <x:f>MOD(INT((ROW()-ROW($I$46))/(MESCLUN_CAP+1)),CARROT_CAP+1)</x:f>
        <x:v>11</x:v>
      </x:c>
      <x:c r="K3670" s="266" t="n">
        <x:f>MOD(ROW()-ROW($I$46),MESCLUN_CAP+1)</x:f>
        <x:v>28</x:v>
      </x:c>
      <x:c r="L3670" s="266" t="n">
        <x:f>SUM(I3670:K3670)</x:f>
        <x:v>44</x:v>
      </x:c>
      <x:c r="M3670" s="267" t="n">
        <x:f>I3670*TOMATO_HOURS*WEEKS*(1+TOMATO_DIM)^I3670+J3670*CARROT_HOURS*WEEKS*(1+CARROT_DIM)^J3670+K3670*MESCLUN_HOURS*WEEKS*(1+MESCLUN_DIM)^K3670</x:f>
        <x:v>2941.8683996346413</x:v>
      </x:c>
      <x:c r="N3670" s="267" t="n">
        <x:f>MAX(M3670-FARMER_HOURS,0)/TEMP_HOURS_PER_WORKER</x:f>
        <x:v>1.5429641664129454</x:v>
      </x:c>
      <x:c r="O3670" s="268" t="n">
        <x:f>I3670*TOMATO_PRICE+J3670*CARROT_PRICE+K3670*MESCLUN_PRICE</x:f>
        <x:v>142634</x:v>
      </x:c>
      <x:c r="P3670" s="268" t="n">
        <x:f>I3670*TOMATO_FERTILIZER+J3670*CARROT_FERTILIZER+K3670*MESCLUN_FERTILIZER</x:f>
        <x:v>33880</x:v>
      </x:c>
      <x:c r="Q3670" s="268" t="n">
        <x:f>MIN(M3670,FARMER_HOURS)*FARMER_RATE+MAX(M3670-FARMER_HOURS,0)*TEMP_RATE</x:f>
        <x:v>63574.10416032363</x:v>
      </x:c>
      <x:c r="R3670" s="268" t="n">
        <x:f>O3670-P3670-Q3670-FIXED_COST</x:f>
        <x:v>25179.89583967637</x:v>
      </x:c>
      <x:c r="S3670" s="139" t="str">
        <x:f>IF(AND(L3670&lt;=TOTAL_BED_CAP,N3670&lt;=TEMP_WORKER_CAP),"YES","NO")</x:f>
        <x:v>YES</x:v>
      </x:c>
      <x:c r="T3670" s="139" t="n">
        <x:f>IF(S3670="YES",R3670,-1E+99)</x:f>
        <x:v>25179.89583967637</x:v>
      </x:c>
    </x:row>
    <x:row r="3671">
      <x:c r="A3671" s="139"/>
      <x:c r="B3671" s="139"/>
      <x:c r="C3671" s="139"/>
      <x:c r="D3671" s="139"/>
      <x:c r="E3671" s="139"/>
      <x:c r="F3671" s="139"/>
      <x:c r="G3671" s="139"/>
      <x:c r="H3671" s="139"/>
      <x:c r="I3671" s="266" t="n">
        <x:f>INT((ROW()-ROW($I$46))/((CARROT_CAP+1)*(MESCLUN_CAP+1)))</x:f>
        <x:v>5</x:v>
      </x:c>
      <x:c r="J3671" s="266" t="n">
        <x:f>MOD(INT((ROW()-ROW($I$46))/(MESCLUN_CAP+1)),CARROT_CAP+1)</x:f>
        <x:v>11</x:v>
      </x:c>
      <x:c r="K3671" s="266" t="n">
        <x:f>MOD(ROW()-ROW($I$46),MESCLUN_CAP+1)</x:f>
        <x:v>29</x:v>
      </x:c>
      <x:c r="L3671" s="266" t="n">
        <x:f>SUM(I3671:K3671)</x:f>
        <x:v>45</x:v>
      </x:c>
      <x:c r="M3671" s="267" t="n">
        <x:f>I3671*TOMATO_HOURS*WEEKS*(1+TOMATO_DIM)^I3671+J3671*CARROT_HOURS*WEEKS*(1+CARROT_DIM)^J3671+K3671*MESCLUN_HOURS*WEEKS*(1+MESCLUN_DIM)^K3671</x:f>
        <x:v>3028.6864277502946</x:v>
      </x:c>
      <x:c r="N3671" s="267" t="n">
        <x:f>MAX(M3671-FARMER_HOURS,0)/TEMP_HOURS_PER_WORKER</x:f>
        <x:v>1.6032544637154824</x:v>
      </x:c>
      <x:c r="O3671" s="268" t="n">
        <x:f>I3671*TOMATO_PRICE+J3671*CARROT_PRICE+K3671*MESCLUN_PRICE</x:f>
        <x:v>145334</x:v>
      </x:c>
      <x:c r="P3671" s="268" t="n">
        <x:f>I3671*TOMATO_FERTILIZER+J3671*CARROT_FERTILIZER+K3671*MESCLUN_FERTILIZER</x:f>
        <x:v>34760</x:v>
      </x:c>
      <x:c r="Q3671" s="268" t="n">
        <x:f>MIN(M3671,FARMER_HOURS)*FARMER_RATE+MAX(M3671-FARMER_HOURS,0)*TEMP_RATE</x:f>
        <x:v>65081.36159288706</x:v>
      </x:c>
      <x:c r="R3671" s="268" t="n">
        <x:f>O3671-P3671-Q3671-FIXED_COST</x:f>
        <x:v>25492.638407112943</x:v>
      </x:c>
      <x:c r="S3671" s="139" t="str">
        <x:f>IF(AND(L3671&lt;=TOTAL_BED_CAP,N3671&lt;=TEMP_WORKER_CAP),"YES","NO")</x:f>
        <x:v>YES</x:v>
      </x:c>
      <x:c r="T3671" s="139" t="n">
        <x:f>IF(S3671="YES",R3671,-1E+99)</x:f>
        <x:v>25492.638407112943</x:v>
      </x:c>
    </x:row>
    <x:row r="3672">
      <x:c r="A3672" s="139"/>
      <x:c r="B3672" s="139"/>
      <x:c r="C3672" s="139"/>
      <x:c r="D3672" s="139"/>
      <x:c r="E3672" s="139"/>
      <x:c r="F3672" s="139"/>
      <x:c r="G3672" s="139"/>
      <x:c r="H3672" s="139"/>
      <x:c r="I3672" s="266" t="n">
        <x:f>INT((ROW()-ROW($I$46))/((CARROT_CAP+1)*(MESCLUN_CAP+1)))</x:f>
        <x:v>5</x:v>
      </x:c>
      <x:c r="J3672" s="266" t="n">
        <x:f>MOD(INT((ROW()-ROW($I$46))/(MESCLUN_CAP+1)),CARROT_CAP+1)</x:f>
        <x:v>11</x:v>
      </x:c>
      <x:c r="K3672" s="266" t="n">
        <x:f>MOD(ROW()-ROW($I$46),MESCLUN_CAP+1)</x:f>
        <x:v>30</x:v>
      </x:c>
      <x:c r="L3672" s="266" t="n">
        <x:f>SUM(I3672:K3672)</x:f>
        <x:v>46</x:v>
      </x:c>
      <x:c r="M3672" s="267" t="n">
        <x:f>I3672*TOMATO_HOURS*WEEKS*(1+TOMATO_DIM)^I3672+J3672*CARROT_HOURS*WEEKS*(1+CARROT_DIM)^J3672+K3672*MESCLUN_HOURS*WEEKS*(1+MESCLUN_DIM)^K3672</x:f>
        <x:v>3117.396133084065</x:v>
      </x:c>
      <x:c r="N3672" s="267" t="n">
        <x:f>MAX(M3672-FARMER_HOURS,0)/TEMP_HOURS_PER_WORKER</x:f>
        <x:v>1.6648584257528227</x:v>
      </x:c>
      <x:c r="O3672" s="268" t="n">
        <x:f>I3672*TOMATO_PRICE+J3672*CARROT_PRICE+K3672*MESCLUN_PRICE</x:f>
        <x:v>148034</x:v>
      </x:c>
      <x:c r="P3672" s="268" t="n">
        <x:f>I3672*TOMATO_FERTILIZER+J3672*CARROT_FERTILIZER+K3672*MESCLUN_FERTILIZER</x:f>
        <x:v>35640</x:v>
      </x:c>
      <x:c r="Q3672" s="268" t="n">
        <x:f>MIN(M3672,FARMER_HOURS)*FARMER_RATE+MAX(M3672-FARMER_HOURS,0)*TEMP_RATE</x:f>
        <x:v>66621.46064382057</x:v>
      </x:c>
      <x:c r="R3672" s="268" t="n">
        <x:f>O3672-P3672-Q3672-FIXED_COST</x:f>
        <x:v>25772.539356179434</x:v>
      </x:c>
      <x:c r="S3672" s="139" t="str">
        <x:f>IF(AND(L3672&lt;=TOTAL_BED_CAP,N3672&lt;=TEMP_WORKER_CAP),"YES","NO")</x:f>
        <x:v>YES</x:v>
      </x:c>
      <x:c r="T3672" s="139" t="n">
        <x:f>IF(S3672="YES",R3672,-1E+99)</x:f>
        <x:v>25772.539356179434</x:v>
      </x:c>
    </x:row>
    <x:row r="3673">
      <x:c r="A3673" s="139"/>
      <x:c r="B3673" s="139"/>
      <x:c r="C3673" s="139"/>
      <x:c r="D3673" s="139"/>
      <x:c r="E3673" s="139"/>
      <x:c r="F3673" s="139"/>
      <x:c r="G3673" s="139"/>
      <x:c r="H3673" s="139"/>
      <x:c r="I3673" s="266" t="n">
        <x:f>INT((ROW()-ROW($I$46))/((CARROT_CAP+1)*(MESCLUN_CAP+1)))</x:f>
        <x:v>5</x:v>
      </x:c>
      <x:c r="J3673" s="266" t="n">
        <x:f>MOD(INT((ROW()-ROW($I$46))/(MESCLUN_CAP+1)),CARROT_CAP+1)</x:f>
        <x:v>12</x:v>
      </x:c>
      <x:c r="K3673" s="266" t="n">
        <x:f>MOD(ROW()-ROW($I$46),MESCLUN_CAP+1)</x:f>
        <x:v>0</x:v>
      </x:c>
      <x:c r="L3673" s="266" t="n">
        <x:f>SUM(I3673:K3673)</x:f>
        <x:v>17</x:v>
      </x:c>
      <x:c r="M3673" s="267" t="n">
        <x:f>I3673*TOMATO_HOURS*WEEKS*(1+TOMATO_DIM)^I3673+J3673*CARROT_HOURS*WEEKS*(1+CARROT_DIM)^J3673+K3673*MESCLUN_HOURS*WEEKS*(1+MESCLUN_DIM)^K3673</x:f>
        <x:v>1208.8894767286672</x:v>
      </x:c>
      <x:c r="N3673" s="267" t="n">
        <x:f>MAX(M3673-FARMER_HOURS,0)/TEMP_HOURS_PER_WORKER</x:f>
        <x:v>0.33950658106157444</x:v>
      </x:c>
      <x:c r="O3673" s="268" t="n">
        <x:f>I3673*TOMATO_PRICE+J3673*CARROT_PRICE+K3673*MESCLUN_PRICE</x:f>
        <x:v>69128</x:v>
      </x:c>
      <x:c r="P3673" s="268" t="n">
        <x:f>I3673*TOMATO_FERTILIZER+J3673*CARROT_FERTILIZER+K3673*MESCLUN_FERTILIZER</x:f>
        <x:v>9680</x:v>
      </x:c>
      <x:c r="Q3673" s="268" t="n">
        <x:f>MIN(M3673,FARMER_HOURS)*FARMER_RATE+MAX(M3673-FARMER_HOURS,0)*TEMP_RATE</x:f>
        <x:v>33487.66452653936</x:v>
      </x:c>
      <x:c r="R3673" s="268" t="n">
        <x:f>O3673-P3673-Q3673-FIXED_COST</x:f>
        <x:v>5960.33547346064</x:v>
      </x:c>
      <x:c r="S3673" s="139" t="str">
        <x:f>IF(AND(L3673&lt;=TOTAL_BED_CAP,N3673&lt;=TEMP_WORKER_CAP),"YES","NO")</x:f>
        <x:v>YES</x:v>
      </x:c>
      <x:c r="T3673" s="139" t="n">
        <x:f>IF(S3673="YES",R3673,-1E+99)</x:f>
        <x:v>5960.33547346064</x:v>
      </x:c>
    </x:row>
    <x:row r="3674">
      <x:c r="A3674" s="139"/>
      <x:c r="B3674" s="139"/>
      <x:c r="C3674" s="139"/>
      <x:c r="D3674" s="139"/>
      <x:c r="E3674" s="139"/>
      <x:c r="F3674" s="139"/>
      <x:c r="G3674" s="139"/>
      <x:c r="H3674" s="139"/>
      <x:c r="I3674" s="266" t="n">
        <x:f>INT((ROW()-ROW($I$46))/((CARROT_CAP+1)*(MESCLUN_CAP+1)))</x:f>
        <x:v>5</x:v>
      </x:c>
      <x:c r="J3674" s="266" t="n">
        <x:f>MOD(INT((ROW()-ROW($I$46))/(MESCLUN_CAP+1)),CARROT_CAP+1)</x:f>
        <x:v>12</x:v>
      </x:c>
      <x:c r="K3674" s="266" t="n">
        <x:f>MOD(ROW()-ROW($I$46),MESCLUN_CAP+1)</x:f>
        <x:v>1</x:v>
      </x:c>
      <x:c r="L3674" s="266" t="n">
        <x:f>SUM(I3674:K3674)</x:f>
        <x:v>18</x:v>
      </x:c>
      <x:c r="M3674" s="267" t="n">
        <x:f>I3674*TOMATO_HOURS*WEEKS*(1+TOMATO_DIM)^I3674+J3674*CARROT_HOURS*WEEKS*(1+CARROT_DIM)^J3674+K3674*MESCLUN_HOURS*WEEKS*(1+MESCLUN_DIM)^K3674</x:f>
        <x:v>1254.4519767286672</x:v>
      </x:c>
      <x:c r="N3674" s="267" t="n">
        <x:f>MAX(M3674-FARMER_HOURS,0)/TEMP_HOURS_PER_WORKER</x:f>
        <x:v>0.3711472060615745</x:v>
      </x:c>
      <x:c r="O3674" s="268" t="n">
        <x:f>I3674*TOMATO_PRICE+J3674*CARROT_PRICE+K3674*MESCLUN_PRICE</x:f>
        <x:v>71828</x:v>
      </x:c>
      <x:c r="P3674" s="268" t="n">
        <x:f>I3674*TOMATO_FERTILIZER+J3674*CARROT_FERTILIZER+K3674*MESCLUN_FERTILIZER</x:f>
        <x:v>10560</x:v>
      </x:c>
      <x:c r="Q3674" s="268" t="n">
        <x:f>MIN(M3674,FARMER_HOURS)*FARMER_RATE+MAX(M3674-FARMER_HOURS,0)*TEMP_RATE</x:f>
        <x:v>34278.68015153936</x:v>
      </x:c>
      <x:c r="R3674" s="268" t="n">
        <x:f>O3674-P3674-Q3674-FIXED_COST</x:f>
        <x:v>6989.31984846064</x:v>
      </x:c>
      <x:c r="S3674" s="139" t="str">
        <x:f>IF(AND(L3674&lt;=TOTAL_BED_CAP,N3674&lt;=TEMP_WORKER_CAP),"YES","NO")</x:f>
        <x:v>YES</x:v>
      </x:c>
      <x:c r="T3674" s="139" t="n">
        <x:f>IF(S3674="YES",R3674,-1E+99)</x:f>
        <x:v>6989.31984846064</x:v>
      </x:c>
    </x:row>
    <x:row r="3675">
      <x:c r="A3675" s="139"/>
      <x:c r="B3675" s="139"/>
      <x:c r="C3675" s="139"/>
      <x:c r="D3675" s="139"/>
      <x:c r="E3675" s="139"/>
      <x:c r="F3675" s="139"/>
      <x:c r="G3675" s="139"/>
      <x:c r="H3675" s="139"/>
      <x:c r="I3675" s="266" t="n">
        <x:f>INT((ROW()-ROW($I$46))/((CARROT_CAP+1)*(MESCLUN_CAP+1)))</x:f>
        <x:v>5</x:v>
      </x:c>
      <x:c r="J3675" s="266" t="n">
        <x:f>MOD(INT((ROW()-ROW($I$46))/(MESCLUN_CAP+1)),CARROT_CAP+1)</x:f>
        <x:v>12</x:v>
      </x:c>
      <x:c r="K3675" s="266" t="n">
        <x:f>MOD(ROW()-ROW($I$46),MESCLUN_CAP+1)</x:f>
        <x:v>2</x:v>
      </x:c>
      <x:c r="L3675" s="266" t="n">
        <x:f>SUM(I3675:K3675)</x:f>
        <x:v>19</x:v>
      </x:c>
      <x:c r="M3675" s="267" t="n">
        <x:f>I3675*TOMATO_HOURS*WEEKS*(1+TOMATO_DIM)^I3675+J3675*CARROT_HOURS*WEEKS*(1+CARROT_DIM)^J3675+K3675*MESCLUN_HOURS*WEEKS*(1+MESCLUN_DIM)^K3675</x:f>
        <x:v>1301.1535392286671</x:v>
      </x:c>
      <x:c r="N3675" s="267" t="n">
        <x:f>MAX(M3675-FARMER_HOURS,0)/TEMP_HOURS_PER_WORKER</x:f>
        <x:v>0.4035788466865744</x:v>
      </x:c>
      <x:c r="O3675" s="268" t="n">
        <x:f>I3675*TOMATO_PRICE+J3675*CARROT_PRICE+K3675*MESCLUN_PRICE</x:f>
        <x:v>74528</x:v>
      </x:c>
      <x:c r="P3675" s="268" t="n">
        <x:f>I3675*TOMATO_FERTILIZER+J3675*CARROT_FERTILIZER+K3675*MESCLUN_FERTILIZER</x:f>
        <x:v>11440</x:v>
      </x:c>
      <x:c r="Q3675" s="268" t="n">
        <x:f>MIN(M3675,FARMER_HOURS)*FARMER_RATE+MAX(M3675-FARMER_HOURS,0)*TEMP_RATE</x:f>
        <x:v>35089.47116716436</x:v>
      </x:c>
      <x:c r="R3675" s="268" t="n">
        <x:f>O3675-P3675-Q3675-FIXED_COST</x:f>
        <x:v>7998.52883283564</x:v>
      </x:c>
      <x:c r="S3675" s="139" t="str">
        <x:f>IF(AND(L3675&lt;=TOTAL_BED_CAP,N3675&lt;=TEMP_WORKER_CAP),"YES","NO")</x:f>
        <x:v>YES</x:v>
      </x:c>
      <x:c r="T3675" s="139" t="n">
        <x:f>IF(S3675="YES",R3675,-1E+99)</x:f>
        <x:v>7998.52883283564</x:v>
      </x:c>
    </x:row>
    <x:row r="3676">
      <x:c r="A3676" s="139"/>
      <x:c r="B3676" s="139"/>
      <x:c r="C3676" s="139"/>
      <x:c r="D3676" s="139"/>
      <x:c r="E3676" s="139"/>
      <x:c r="F3676" s="139"/>
      <x:c r="G3676" s="139"/>
      <x:c r="H3676" s="139"/>
      <x:c r="I3676" s="266" t="n">
        <x:f>INT((ROW()-ROW($I$46))/((CARROT_CAP+1)*(MESCLUN_CAP+1)))</x:f>
        <x:v>5</x:v>
      </x:c>
      <x:c r="J3676" s="266" t="n">
        <x:f>MOD(INT((ROW()-ROW($I$46))/(MESCLUN_CAP+1)),CARROT_CAP+1)</x:f>
        <x:v>12</x:v>
      </x:c>
      <x:c r="K3676" s="266" t="n">
        <x:f>MOD(ROW()-ROW($I$46),MESCLUN_CAP+1)</x:f>
        <x:v>3</x:v>
      </x:c>
      <x:c r="L3676" s="266" t="n">
        <x:f>SUM(I3676:K3676)</x:f>
        <x:v>20</x:v>
      </x:c>
      <x:c r="M3676" s="267" t="n">
        <x:f>I3676*TOMATO_HOURS*WEEKS*(1+TOMATO_DIM)^I3676+J3676*CARROT_HOURS*WEEKS*(1+CARROT_DIM)^J3676+K3676*MESCLUN_HOURS*WEEKS*(1+MESCLUN_DIM)^K3676</x:f>
        <x:v>1349.0155216505423</x:v>
      </x:c>
      <x:c r="N3676" s="267" t="n">
        <x:f>MAX(M3676-FARMER_HOURS,0)/TEMP_HOURS_PER_WORKER</x:f>
        <x:v>0.43681633447954327</x:v>
      </x:c>
      <x:c r="O3676" s="268" t="n">
        <x:f>I3676*TOMATO_PRICE+J3676*CARROT_PRICE+K3676*MESCLUN_PRICE</x:f>
        <x:v>77228</x:v>
      </x:c>
      <x:c r="P3676" s="268" t="n">
        <x:f>I3676*TOMATO_FERTILIZER+J3676*CARROT_FERTILIZER+K3676*MESCLUN_FERTILIZER</x:f>
        <x:v>12320</x:v>
      </x:c>
      <x:c r="Q3676" s="268" t="n">
        <x:f>MIN(M3676,FARMER_HOURS)*FARMER_RATE+MAX(M3676-FARMER_HOURS,0)*TEMP_RATE</x:f>
        <x:v>35920.40836198858</x:v>
      </x:c>
      <x:c r="R3676" s="268" t="n">
        <x:f>O3676-P3676-Q3676-FIXED_COST</x:f>
        <x:v>8987.591638011421</x:v>
      </x:c>
      <x:c r="S3676" s="139" t="str">
        <x:f>IF(AND(L3676&lt;=TOTAL_BED_CAP,N3676&lt;=TEMP_WORKER_CAP),"YES","NO")</x:f>
        <x:v>YES</x:v>
      </x:c>
      <x:c r="T3676" s="139" t="n">
        <x:f>IF(S3676="YES",R3676,-1E+99)</x:f>
        <x:v>8987.591638011421</x:v>
      </x:c>
    </x:row>
    <x:row r="3677">
      <x:c r="A3677" s="139"/>
      <x:c r="B3677" s="139"/>
      <x:c r="C3677" s="139"/>
      <x:c r="D3677" s="139"/>
      <x:c r="E3677" s="139"/>
      <x:c r="F3677" s="139"/>
      <x:c r="G3677" s="139"/>
      <x:c r="H3677" s="139"/>
      <x:c r="I3677" s="266" t="n">
        <x:f>INT((ROW()-ROW($I$46))/((CARROT_CAP+1)*(MESCLUN_CAP+1)))</x:f>
        <x:v>5</x:v>
      </x:c>
      <x:c r="J3677" s="266" t="n">
        <x:f>MOD(INT((ROW()-ROW($I$46))/(MESCLUN_CAP+1)),CARROT_CAP+1)</x:f>
        <x:v>12</x:v>
      </x:c>
      <x:c r="K3677" s="266" t="n">
        <x:f>MOD(ROW()-ROW($I$46),MESCLUN_CAP+1)</x:f>
        <x:v>4</x:v>
      </x:c>
      <x:c r="L3677" s="266" t="n">
        <x:f>SUM(I3677:K3677)</x:f>
        <x:v>21</x:v>
      </x:c>
      <x:c r="M3677" s="267" t="n">
        <x:f>I3677*TOMATO_HOURS*WEEKS*(1+TOMATO_DIM)^I3677+J3677*CARROT_HOURS*WEEKS*(1+CARROT_DIM)^J3677+K3677*MESCLUN_HOURS*WEEKS*(1+MESCLUN_DIM)^K3677</x:f>
        <x:v>1398.0596373731985</x:v>
      </x:c>
      <x:c r="N3677" s="267" t="n">
        <x:f>MAX(M3677-FARMER_HOURS,0)/TEMP_HOURS_PER_WORKER</x:f>
        <x:v>0.4708747481758323</x:v>
      </x:c>
      <x:c r="O3677" s="268" t="n">
        <x:f>I3677*TOMATO_PRICE+J3677*CARROT_PRICE+K3677*MESCLUN_PRICE</x:f>
        <x:v>79928</x:v>
      </x:c>
      <x:c r="P3677" s="268" t="n">
        <x:f>I3677*TOMATO_FERTILIZER+J3677*CARROT_FERTILIZER+K3677*MESCLUN_FERTILIZER</x:f>
        <x:v>13200</x:v>
      </x:c>
      <x:c r="Q3677" s="268" t="n">
        <x:f>MIN(M3677,FARMER_HOURS)*FARMER_RATE+MAX(M3677-FARMER_HOURS,0)*TEMP_RATE</x:f>
        <x:v>36771.868704395805</x:v>
      </x:c>
      <x:c r="R3677" s="268" t="n">
        <x:f>O3677-P3677-Q3677-FIXED_COST</x:f>
        <x:v>9956.131295604195</x:v>
      </x:c>
      <x:c r="S3677" s="139" t="str">
        <x:f>IF(AND(L3677&lt;=TOTAL_BED_CAP,N3677&lt;=TEMP_WORKER_CAP),"YES","NO")</x:f>
        <x:v>YES</x:v>
      </x:c>
      <x:c r="T3677" s="139" t="n">
        <x:f>IF(S3677="YES",R3677,-1E+99)</x:f>
        <x:v>9956.131295604195</x:v>
      </x:c>
    </x:row>
    <x:row r="3678">
      <x:c r="A3678" s="139"/>
      <x:c r="B3678" s="139"/>
      <x:c r="C3678" s="139"/>
      <x:c r="D3678" s="139"/>
      <x:c r="E3678" s="139"/>
      <x:c r="F3678" s="139"/>
      <x:c r="G3678" s="139"/>
      <x:c r="H3678" s="139"/>
      <x:c r="I3678" s="266" t="n">
        <x:f>INT((ROW()-ROW($I$46))/((CARROT_CAP+1)*(MESCLUN_CAP+1)))</x:f>
        <x:v>5</x:v>
      </x:c>
      <x:c r="J3678" s="266" t="n">
        <x:f>MOD(INT((ROW()-ROW($I$46))/(MESCLUN_CAP+1)),CARROT_CAP+1)</x:f>
        <x:v>12</x:v>
      </x:c>
      <x:c r="K3678" s="266" t="n">
        <x:f>MOD(ROW()-ROW($I$46),MESCLUN_CAP+1)</x:f>
        <x:v>5</x:v>
      </x:c>
      <x:c r="L3678" s="266" t="n">
        <x:f>SUM(I3678:K3678)</x:f>
        <x:v>22</x:v>
      </x:c>
      <x:c r="M3678" s="267" t="n">
        <x:f>I3678*TOMATO_HOURS*WEEKS*(1+TOMATO_DIM)^I3678+J3678*CARROT_HOURS*WEEKS*(1+CARROT_DIM)^J3678+K3678*MESCLUN_HOURS*WEEKS*(1+MESCLUN_DIM)^K3678</x:f>
        <x:v>1448.307961294402</x:v>
      </x:c>
      <x:c r="N3678" s="267" t="n">
        <x:f>MAX(M3678-FARMER_HOURS,0)/TEMP_HOURS_PER_WORKER</x:f>
        <x:v>0.5057694175655569</x:v>
      </x:c>
      <x:c r="O3678" s="268" t="n">
        <x:f>I3678*TOMATO_PRICE+J3678*CARROT_PRICE+K3678*MESCLUN_PRICE</x:f>
        <x:v>82628</x:v>
      </x:c>
      <x:c r="P3678" s="268" t="n">
        <x:f>I3678*TOMATO_FERTILIZER+J3678*CARROT_FERTILIZER+K3678*MESCLUN_FERTILIZER</x:f>
        <x:v>14080</x:v>
      </x:c>
      <x:c r="Q3678" s="268" t="n">
        <x:f>MIN(M3678,FARMER_HOURS)*FARMER_RATE+MAX(M3678-FARMER_HOURS,0)*TEMP_RATE</x:f>
        <x:v>37644.23543913892</x:v>
      </x:c>
      <x:c r="R3678" s="268" t="n">
        <x:f>O3678-P3678-Q3678-FIXED_COST</x:f>
        <x:v>10903.764560861076</x:v>
      </x:c>
      <x:c r="S3678" s="139" t="str">
        <x:f>IF(AND(L3678&lt;=TOTAL_BED_CAP,N3678&lt;=TEMP_WORKER_CAP),"YES","NO")</x:f>
        <x:v>YES</x:v>
      </x:c>
      <x:c r="T3678" s="139" t="n">
        <x:f>IF(S3678="YES",R3678,-1E+99)</x:f>
        <x:v>10903.764560861076</x:v>
      </x:c>
    </x:row>
    <x:row r="3679">
      <x:c r="A3679" s="139"/>
      <x:c r="B3679" s="139"/>
      <x:c r="C3679" s="139"/>
      <x:c r="D3679" s="139"/>
      <x:c r="E3679" s="139"/>
      <x:c r="F3679" s="139"/>
      <x:c r="G3679" s="139"/>
      <x:c r="H3679" s="139"/>
      <x:c r="I3679" s="266" t="n">
        <x:f>INT((ROW()-ROW($I$46))/((CARROT_CAP+1)*(MESCLUN_CAP+1)))</x:f>
        <x:v>5</x:v>
      </x:c>
      <x:c r="J3679" s="266" t="n">
        <x:f>MOD(INT((ROW()-ROW($I$46))/(MESCLUN_CAP+1)),CARROT_CAP+1)</x:f>
        <x:v>12</x:v>
      </x:c>
      <x:c r="K3679" s="266" t="n">
        <x:f>MOD(ROW()-ROW($I$46),MESCLUN_CAP+1)</x:f>
        <x:v>6</x:v>
      </x:c>
      <x:c r="L3679" s="266" t="n">
        <x:f>SUM(I3679:K3679)</x:f>
        <x:v>23</x:v>
      </x:c>
      <x:c r="M3679" s="267" t="n">
        <x:f>I3679*TOMATO_HOURS*WEEKS*(1+TOMATO_DIM)^I3679+J3679*CARROT_HOURS*WEEKS*(1+CARROT_DIM)^J3679+K3679*MESCLUN_HOURS*WEEKS*(1+MESCLUN_DIM)^K3679</x:f>
        <x:v>1499.782935476035</x:v>
      </x:c>
      <x:c r="N3679" s="267" t="n">
        <x:f>MAX(M3679-FARMER_HOURS,0)/TEMP_HOURS_PER_WORKER</x:f>
        <x:v>0.5415159274139132</x:v>
      </x:c>
      <x:c r="O3679" s="268" t="n">
        <x:f>I3679*TOMATO_PRICE+J3679*CARROT_PRICE+K3679*MESCLUN_PRICE</x:f>
        <x:v>85328</x:v>
      </x:c>
      <x:c r="P3679" s="268" t="n">
        <x:f>I3679*TOMATO_FERTILIZER+J3679*CARROT_FERTILIZER+K3679*MESCLUN_FERTILIZER</x:f>
        <x:v>14960</x:v>
      </x:c>
      <x:c r="Q3679" s="268" t="n">
        <x:f>MIN(M3679,FARMER_HOURS)*FARMER_RATE+MAX(M3679-FARMER_HOURS,0)*TEMP_RATE</x:f>
        <x:v>38537.89818534783</x:v>
      </x:c>
      <x:c r="R3679" s="268" t="n">
        <x:f>O3679-P3679-Q3679-FIXED_COST</x:f>
        <x:v>11830.101814652167</x:v>
      </x:c>
      <x:c r="S3679" s="139" t="str">
        <x:f>IF(AND(L3679&lt;=TOTAL_BED_CAP,N3679&lt;=TEMP_WORKER_CAP),"YES","NO")</x:f>
        <x:v>YES</x:v>
      </x:c>
      <x:c r="T3679" s="139" t="n">
        <x:f>IF(S3679="YES",R3679,-1E+99)</x:f>
        <x:v>11830.101814652167</x:v>
      </x:c>
    </x:row>
    <x:row r="3680">
      <x:c r="A3680" s="139"/>
      <x:c r="B3680" s="139"/>
      <x:c r="C3680" s="139"/>
      <x:c r="D3680" s="139"/>
      <x:c r="E3680" s="139"/>
      <x:c r="F3680" s="139"/>
      <x:c r="G3680" s="139"/>
      <x:c r="H3680" s="139"/>
      <x:c r="I3680" s="266" t="n">
        <x:f>INT((ROW()-ROW($I$46))/((CARROT_CAP+1)*(MESCLUN_CAP+1)))</x:f>
        <x:v>5</x:v>
      </x:c>
      <x:c r="J3680" s="266" t="n">
        <x:f>MOD(INT((ROW()-ROW($I$46))/(MESCLUN_CAP+1)),CARROT_CAP+1)</x:f>
        <x:v>12</x:v>
      </x:c>
      <x:c r="K3680" s="266" t="n">
        <x:f>MOD(ROW()-ROW($I$46),MESCLUN_CAP+1)</x:f>
        <x:v>7</x:v>
      </x:c>
      <x:c r="L3680" s="266" t="n">
        <x:f>SUM(I3680:K3680)</x:f>
        <x:v>24</x:v>
      </x:c>
      <x:c r="M3680" s="267" t="n">
        <x:f>I3680*TOMATO_HOURS*WEEKS*(1+TOMATO_DIM)^I3680+J3680*CARROT_HOURS*WEEKS*(1+CARROT_DIM)^J3680+K3680*MESCLUN_HOURS*WEEKS*(1+MESCLUN_DIM)^K3680</x:f>
        <x:v>1552.5073748739953</x:v>
      </x:c>
      <x:c r="N3680" s="267" t="n">
        <x:f>MAX(M3680-FARMER_HOURS,0)/TEMP_HOURS_PER_WORKER</x:f>
        <x:v>0.5781301214402745</x:v>
      </x:c>
      <x:c r="O3680" s="268" t="n">
        <x:f>I3680*TOMATO_PRICE+J3680*CARROT_PRICE+K3680*MESCLUN_PRICE</x:f>
        <x:v>88028</x:v>
      </x:c>
      <x:c r="P3680" s="268" t="n">
        <x:f>I3680*TOMATO_FERTILIZER+J3680*CARROT_FERTILIZER+K3680*MESCLUN_FERTILIZER</x:f>
        <x:v>15840</x:v>
      </x:c>
      <x:c r="Q3680" s="268" t="n">
        <x:f>MIN(M3680,FARMER_HOURS)*FARMER_RATE+MAX(M3680-FARMER_HOURS,0)*TEMP_RATE</x:f>
        <x:v>39453.25303600686</x:v>
      </x:c>
      <x:c r="R3680" s="268" t="n">
        <x:f>O3680-P3680-Q3680-FIXED_COST</x:f>
        <x:v>12734.746963993137</x:v>
      </x:c>
      <x:c r="S3680" s="139" t="str">
        <x:f>IF(AND(L3680&lt;=TOTAL_BED_CAP,N3680&lt;=TEMP_WORKER_CAP),"YES","NO")</x:f>
        <x:v>YES</x:v>
      </x:c>
      <x:c r="T3680" s="139" t="n">
        <x:f>IF(S3680="YES",R3680,-1E+99)</x:f>
        <x:v>12734.746963993137</x:v>
      </x:c>
    </x:row>
    <x:row r="3681">
      <x:c r="A3681" s="139"/>
      <x:c r="B3681" s="139"/>
      <x:c r="C3681" s="139"/>
      <x:c r="D3681" s="139"/>
      <x:c r="E3681" s="139"/>
      <x:c r="F3681" s="139"/>
      <x:c r="G3681" s="139"/>
      <x:c r="H3681" s="139"/>
      <x:c r="I3681" s="266" t="n">
        <x:f>INT((ROW()-ROW($I$46))/((CARROT_CAP+1)*(MESCLUN_CAP+1)))</x:f>
        <x:v>5</x:v>
      </x:c>
      <x:c r="J3681" s="266" t="n">
        <x:f>MOD(INT((ROW()-ROW($I$46))/(MESCLUN_CAP+1)),CARROT_CAP+1)</x:f>
        <x:v>12</x:v>
      </x:c>
      <x:c r="K3681" s="266" t="n">
        <x:f>MOD(ROW()-ROW($I$46),MESCLUN_CAP+1)</x:f>
        <x:v>8</x:v>
      </x:c>
      <x:c r="L3681" s="266" t="n">
        <x:f>SUM(I3681:K3681)</x:f>
        <x:v>25</x:v>
      </x:c>
      <x:c r="M3681" s="267" t="n">
        <x:f>I3681*TOMATO_HOURS*WEEKS*(1+TOMATO_DIM)^I3681+J3681*CARROT_HOURS*WEEKS*(1+CARROT_DIM)^J3681+K3681*MESCLUN_HOURS*WEEKS*(1+MESCLUN_DIM)^K3681</x:f>
        <x:v>1606.5044731539756</x:v>
      </x:c>
      <x:c r="N3681" s="267" t="n">
        <x:f>MAX(M3681-FARMER_HOURS,0)/TEMP_HOURS_PER_WORKER</x:f>
        <x:v>0.6156281063569276</x:v>
      </x:c>
      <x:c r="O3681" s="268" t="n">
        <x:f>I3681*TOMATO_PRICE+J3681*CARROT_PRICE+K3681*MESCLUN_PRICE</x:f>
        <x:v>90728</x:v>
      </x:c>
      <x:c r="P3681" s="268" t="n">
        <x:f>I3681*TOMATO_FERTILIZER+J3681*CARROT_FERTILIZER+K3681*MESCLUN_FERTILIZER</x:f>
        <x:v>16720</x:v>
      </x:c>
      <x:c r="Q3681" s="268" t="n">
        <x:f>MIN(M3681,FARMER_HOURS)*FARMER_RATE+MAX(M3681-FARMER_HOURS,0)*TEMP_RATE</x:f>
        <x:v>40390.70265892318</x:v>
      </x:c>
      <x:c r="R3681" s="268" t="n">
        <x:f>O3681-P3681-Q3681-FIXED_COST</x:f>
        <x:v>13617.297341076817</x:v>
      </x:c>
      <x:c r="S3681" s="139" t="str">
        <x:f>IF(AND(L3681&lt;=TOTAL_BED_CAP,N3681&lt;=TEMP_WORKER_CAP),"YES","NO")</x:f>
        <x:v>YES</x:v>
      </x:c>
      <x:c r="T3681" s="139" t="n">
        <x:f>IF(S3681="YES",R3681,-1E+99)</x:f>
        <x:v>13617.297341076817</x:v>
      </x:c>
    </x:row>
    <x:row r="3682">
      <x:c r="A3682" s="139"/>
      <x:c r="B3682" s="139"/>
      <x:c r="C3682" s="139"/>
      <x:c r="D3682" s="139"/>
      <x:c r="E3682" s="139"/>
      <x:c r="F3682" s="139"/>
      <x:c r="G3682" s="139"/>
      <x:c r="H3682" s="139"/>
      <x:c r="I3682" s="266" t="n">
        <x:f>INT((ROW()-ROW($I$46))/((CARROT_CAP+1)*(MESCLUN_CAP+1)))</x:f>
        <x:v>5</x:v>
      </x:c>
      <x:c r="J3682" s="266" t="n">
        <x:f>MOD(INT((ROW()-ROW($I$46))/(MESCLUN_CAP+1)),CARROT_CAP+1)</x:f>
        <x:v>12</x:v>
      </x:c>
      <x:c r="K3682" s="266" t="n">
        <x:f>MOD(ROW()-ROW($I$46),MESCLUN_CAP+1)</x:f>
        <x:v>9</x:v>
      </x:c>
      <x:c r="L3682" s="266" t="n">
        <x:f>SUM(I3682:K3682)</x:f>
        <x:v>26</x:v>
      </x:c>
      <x:c r="M3682" s="267" t="n">
        <x:f>I3682*TOMATO_HOURS*WEEKS*(1+TOMATO_DIM)^I3682+J3682*CARROT_HOURS*WEEKS*(1+CARROT_DIM)^J3682+K3682*MESCLUN_HOURS*WEEKS*(1+MESCLUN_DIM)^K3682</x:f>
        <x:v>1661.79780859437</x:v>
      </x:c>
      <x:c r="N3682" s="267" t="n">
        <x:f>MAX(M3682-FARMER_HOURS,0)/TEMP_HOURS_PER_WORKER</x:f>
        <x:v>0.6540262559683125</x:v>
      </x:c>
      <x:c r="O3682" s="268" t="n">
        <x:f>I3682*TOMATO_PRICE+J3682*CARROT_PRICE+K3682*MESCLUN_PRICE</x:f>
        <x:v>93428</x:v>
      </x:c>
      <x:c r="P3682" s="268" t="n">
        <x:f>I3682*TOMATO_FERTILIZER+J3682*CARROT_FERTILIZER+K3682*MESCLUN_FERTILIZER</x:f>
        <x:v>17600</x:v>
      </x:c>
      <x:c r="Q3682" s="268" t="n">
        <x:f>MIN(M3682,FARMER_HOURS)*FARMER_RATE+MAX(M3682-FARMER_HOURS,0)*TEMP_RATE</x:f>
        <x:v>41350.656399207815</x:v>
      </x:c>
      <x:c r="R3682" s="268" t="n">
        <x:f>O3682-P3682-Q3682-FIXED_COST</x:f>
        <x:v>14477.343600792185</x:v>
      </x:c>
      <x:c r="S3682" s="139" t="str">
        <x:f>IF(AND(L3682&lt;=TOTAL_BED_CAP,N3682&lt;=TEMP_WORKER_CAP),"YES","NO")</x:f>
        <x:v>YES</x:v>
      </x:c>
      <x:c r="T3682" s="139" t="n">
        <x:f>IF(S3682="YES",R3682,-1E+99)</x:f>
        <x:v>14477.343600792185</x:v>
      </x:c>
    </x:row>
    <x:row r="3683">
      <x:c r="A3683" s="139"/>
      <x:c r="B3683" s="139"/>
      <x:c r="C3683" s="139"/>
      <x:c r="D3683" s="139"/>
      <x:c r="E3683" s="139"/>
      <x:c r="F3683" s="139"/>
      <x:c r="G3683" s="139"/>
      <x:c r="H3683" s="139"/>
      <x:c r="I3683" s="266" t="n">
        <x:f>INT((ROW()-ROW($I$46))/((CARROT_CAP+1)*(MESCLUN_CAP+1)))</x:f>
        <x:v>5</x:v>
      </x:c>
      <x:c r="J3683" s="266" t="n">
        <x:f>MOD(INT((ROW()-ROW($I$46))/(MESCLUN_CAP+1)),CARROT_CAP+1)</x:f>
        <x:v>12</x:v>
      </x:c>
      <x:c r="K3683" s="266" t="n">
        <x:f>MOD(ROW()-ROW($I$46),MESCLUN_CAP+1)</x:f>
        <x:v>10</x:v>
      </x:c>
      <x:c r="L3683" s="266" t="n">
        <x:f>SUM(I3683:K3683)</x:f>
        <x:v>27</x:v>
      </x:c>
      <x:c r="M3683" s="267" t="n">
        <x:f>I3683*TOMATO_HOURS*WEEKS*(1+TOMATO_DIM)^I3683+J3683*CARROT_HOURS*WEEKS*(1+CARROT_DIM)^J3683+K3683*MESCLUN_HOURS*WEEKS*(1+MESCLUN_DIM)^K3683</x:f>
        <x:v>1718.4113500775827</x:v>
      </x:c>
      <x:c r="N3683" s="267" t="n">
        <x:f>MAX(M3683-FARMER_HOURS,0)/TEMP_HOURS_PER_WORKER</x:f>
        <x:v>0.6933412153316547</x:v>
      </x:c>
      <x:c r="O3683" s="268" t="n">
        <x:f>I3683*TOMATO_PRICE+J3683*CARROT_PRICE+K3683*MESCLUN_PRICE</x:f>
        <x:v>96128</x:v>
      </x:c>
      <x:c r="P3683" s="268" t="n">
        <x:f>I3683*TOMATO_FERTILIZER+J3683*CARROT_FERTILIZER+K3683*MESCLUN_FERTILIZER</x:f>
        <x:v>18480</x:v>
      </x:c>
      <x:c r="Q3683" s="268" t="n">
        <x:f>MIN(M3683,FARMER_HOURS)*FARMER_RATE+MAX(M3683-FARMER_HOURS,0)*TEMP_RATE</x:f>
        <x:v>42333.53038329136</x:v>
      </x:c>
      <x:c r="R3683" s="268" t="n">
        <x:f>O3683-P3683-Q3683-FIXED_COST</x:f>
        <x:v>15314.469616708637</x:v>
      </x:c>
      <x:c r="S3683" s="139" t="str">
        <x:f>IF(AND(L3683&lt;=TOTAL_BED_CAP,N3683&lt;=TEMP_WORKER_CAP),"YES","NO")</x:f>
        <x:v>YES</x:v>
      </x:c>
      <x:c r="T3683" s="139" t="n">
        <x:f>IF(S3683="YES",R3683,-1E+99)</x:f>
        <x:v>15314.469616708637</x:v>
      </x:c>
    </x:row>
    <x:row r="3684">
      <x:c r="A3684" s="139"/>
      <x:c r="B3684" s="139"/>
      <x:c r="C3684" s="139"/>
      <x:c r="D3684" s="139"/>
      <x:c r="E3684" s="139"/>
      <x:c r="F3684" s="139"/>
      <x:c r="G3684" s="139"/>
      <x:c r="H3684" s="139"/>
      <x:c r="I3684" s="266" t="n">
        <x:f>INT((ROW()-ROW($I$46))/((CARROT_CAP+1)*(MESCLUN_CAP+1)))</x:f>
        <x:v>5</x:v>
      </x:c>
      <x:c r="J3684" s="266" t="n">
        <x:f>MOD(INT((ROW()-ROW($I$46))/(MESCLUN_CAP+1)),CARROT_CAP+1)</x:f>
        <x:v>12</x:v>
      </x:c>
      <x:c r="K3684" s="266" t="n">
        <x:f>MOD(ROW()-ROW($I$46),MESCLUN_CAP+1)</x:f>
        <x:v>11</x:v>
      </x:c>
      <x:c r="L3684" s="266" t="n">
        <x:f>SUM(I3684:K3684)</x:f>
        <x:v>28</x:v>
      </x:c>
      <x:c r="M3684" s="267" t="n">
        <x:f>I3684*TOMATO_HOURS*WEEKS*(1+TOMATO_DIM)^I3684+J3684*CARROT_HOURS*WEEKS*(1+CARROT_DIM)^J3684+K3684*MESCLUN_HOURS*WEEKS*(1+MESCLUN_DIM)^K3684</x:f>
        <x:v>1776.3694631710218</x:v>
      </x:c>
      <x:c r="N3684" s="267" t="n">
        <x:f>MAX(M3684-FARMER_HOURS,0)/TEMP_HOURS_PER_WORKER</x:f>
        <x:v>0.7335899049798763</x:v>
      </x:c>
      <x:c r="O3684" s="268" t="n">
        <x:f>I3684*TOMATO_PRICE+J3684*CARROT_PRICE+K3684*MESCLUN_PRICE</x:f>
        <x:v>98828</x:v>
      </x:c>
      <x:c r="P3684" s="268" t="n">
        <x:f>I3684*TOMATO_FERTILIZER+J3684*CARROT_FERTILIZER+K3684*MESCLUN_FERTILIZER</x:f>
        <x:v>19360</x:v>
      </x:c>
      <x:c r="Q3684" s="268" t="n">
        <x:f>MIN(M3684,FARMER_HOURS)*FARMER_RATE+MAX(M3684-FARMER_HOURS,0)*TEMP_RATE</x:f>
        <x:v>43339.74762449691</x:v>
      </x:c>
      <x:c r="R3684" s="268" t="n">
        <x:f>O3684-P3684-Q3684-FIXED_COST</x:f>
        <x:v>16128.252375503092</x:v>
      </x:c>
      <x:c r="S3684" s="139" t="str">
        <x:f>IF(AND(L3684&lt;=TOTAL_BED_CAP,N3684&lt;=TEMP_WORKER_CAP),"YES","NO")</x:f>
        <x:v>YES</x:v>
      </x:c>
      <x:c r="T3684" s="139" t="n">
        <x:f>IF(S3684="YES",R3684,-1E+99)</x:f>
        <x:v>16128.252375503092</x:v>
      </x:c>
    </x:row>
    <x:row r="3685">
      <x:c r="A3685" s="139"/>
      <x:c r="B3685" s="139"/>
      <x:c r="C3685" s="139"/>
      <x:c r="D3685" s="139"/>
      <x:c r="E3685" s="139"/>
      <x:c r="F3685" s="139"/>
      <x:c r="G3685" s="139"/>
      <x:c r="H3685" s="139"/>
      <x:c r="I3685" s="266" t="n">
        <x:f>INT((ROW()-ROW($I$46))/((CARROT_CAP+1)*(MESCLUN_CAP+1)))</x:f>
        <x:v>5</x:v>
      </x:c>
      <x:c r="J3685" s="266" t="n">
        <x:f>MOD(INT((ROW()-ROW($I$46))/(MESCLUN_CAP+1)),CARROT_CAP+1)</x:f>
        <x:v>12</x:v>
      </x:c>
      <x:c r="K3685" s="266" t="n">
        <x:f>MOD(ROW()-ROW($I$46),MESCLUN_CAP+1)</x:f>
        <x:v>12</x:v>
      </x:c>
      <x:c r="L3685" s="266" t="n">
        <x:f>SUM(I3685:K3685)</x:f>
        <x:v>29</x:v>
      </x:c>
      <x:c r="M3685" s="267" t="n">
        <x:f>I3685*TOMATO_HOURS*WEEKS*(1+TOMATO_DIM)^I3685+J3685*CARROT_HOURS*WEEKS*(1+CARROT_DIM)^J3685+K3685*MESCLUN_HOURS*WEEKS*(1+MESCLUN_DIM)^K3685</x:f>
        <x:v>1835.6969162990863</x:v>
      </x:c>
      <x:c r="N3685" s="267" t="n">
        <x:f>MAX(M3685-FARMER_HOURS,0)/TEMP_HOURS_PER_WORKER</x:f>
        <x:v>0.7747895252076988</x:v>
      </x:c>
      <x:c r="O3685" s="268" t="n">
        <x:f>I3685*TOMATO_PRICE+J3685*CARROT_PRICE+K3685*MESCLUN_PRICE</x:f>
        <x:v>101528</x:v>
      </x:c>
      <x:c r="P3685" s="268" t="n">
        <x:f>I3685*TOMATO_FERTILIZER+J3685*CARROT_FERTILIZER+K3685*MESCLUN_FERTILIZER</x:f>
        <x:v>20240</x:v>
      </x:c>
      <x:c r="Q3685" s="268" t="n">
        <x:f>MIN(M3685,FARMER_HOURS)*FARMER_RATE+MAX(M3685-FARMER_HOURS,0)*TEMP_RATE</x:f>
        <x:v>44369.73813019247</x:v>
      </x:c>
      <x:c r="R3685" s="268" t="n">
        <x:f>O3685-P3685-Q3685-FIXED_COST</x:f>
        <x:v>16918.26186980753</x:v>
      </x:c>
      <x:c r="S3685" s="139" t="str">
        <x:f>IF(AND(L3685&lt;=TOTAL_BED_CAP,N3685&lt;=TEMP_WORKER_CAP),"YES","NO")</x:f>
        <x:v>YES</x:v>
      </x:c>
      <x:c r="T3685" s="139" t="n">
        <x:f>IF(S3685="YES",R3685,-1E+99)</x:f>
        <x:v>16918.26186980753</x:v>
      </x:c>
    </x:row>
    <x:row r="3686">
      <x:c r="A3686" s="139"/>
      <x:c r="B3686" s="139"/>
      <x:c r="C3686" s="139"/>
      <x:c r="D3686" s="139"/>
      <x:c r="E3686" s="139"/>
      <x:c r="F3686" s="139"/>
      <x:c r="G3686" s="139"/>
      <x:c r="H3686" s="139"/>
      <x:c r="I3686" s="266" t="n">
        <x:f>INT((ROW()-ROW($I$46))/((CARROT_CAP+1)*(MESCLUN_CAP+1)))</x:f>
        <x:v>5</x:v>
      </x:c>
      <x:c r="J3686" s="266" t="n">
        <x:f>MOD(INT((ROW()-ROW($I$46))/(MESCLUN_CAP+1)),CARROT_CAP+1)</x:f>
        <x:v>12</x:v>
      </x:c>
      <x:c r="K3686" s="266" t="n">
        <x:f>MOD(ROW()-ROW($I$46),MESCLUN_CAP+1)</x:f>
        <x:v>13</x:v>
      </x:c>
      <x:c r="L3686" s="266" t="n">
        <x:f>SUM(I3686:K3686)</x:f>
        <x:v>30</x:v>
      </x:c>
      <x:c r="M3686" s="267" t="n">
        <x:f>I3686*TOMATO_HOURS*WEEKS*(1+TOMATO_DIM)^I3686+J3686*CARROT_HOURS*WEEKS*(1+CARROT_DIM)^J3686+K3686*MESCLUN_HOURS*WEEKS*(1+MESCLUN_DIM)^K3686</x:f>
        <x:v>1896.4188870074704</x:v>
      </x:c>
      <x:c r="N3686" s="267" t="n">
        <x:f>MAX(M3686-FARMER_HOURS,0)/TEMP_HOURS_PER_WORKER</x:f>
        <x:v>0.8169575604218544</x:v>
      </x:c>
      <x:c r="O3686" s="268" t="n">
        <x:f>I3686*TOMATO_PRICE+J3686*CARROT_PRICE+K3686*MESCLUN_PRICE</x:f>
        <x:v>104228</x:v>
      </x:c>
      <x:c r="P3686" s="268" t="n">
        <x:f>I3686*TOMATO_FERTILIZER+J3686*CARROT_FERTILIZER+K3686*MESCLUN_FERTILIZER</x:f>
        <x:v>21120</x:v>
      </x:c>
      <x:c r="Q3686" s="268" t="n">
        <x:f>MIN(M3686,FARMER_HOURS)*FARMER_RATE+MAX(M3686-FARMER_HOURS,0)*TEMP_RATE</x:f>
        <x:v>45423.93901054636</x:v>
      </x:c>
      <x:c r="R3686" s="268" t="n">
        <x:f>O3686-P3686-Q3686-FIXED_COST</x:f>
        <x:v>17684.06098945364</x:v>
      </x:c>
      <x:c r="S3686" s="139" t="str">
        <x:f>IF(AND(L3686&lt;=TOTAL_BED_CAP,N3686&lt;=TEMP_WORKER_CAP),"YES","NO")</x:f>
        <x:v>YES</x:v>
      </x:c>
      <x:c r="T3686" s="139" t="n">
        <x:f>IF(S3686="YES",R3686,-1E+99)</x:f>
        <x:v>17684.06098945364</x:v>
      </x:c>
    </x:row>
    <x:row r="3687">
      <x:c r="A3687" s="139"/>
      <x:c r="B3687" s="139"/>
      <x:c r="C3687" s="139"/>
      <x:c r="D3687" s="139"/>
      <x:c r="E3687" s="139"/>
      <x:c r="F3687" s="139"/>
      <x:c r="G3687" s="139"/>
      <x:c r="H3687" s="139"/>
      <x:c r="I3687" s="266" t="n">
        <x:f>INT((ROW()-ROW($I$46))/((CARROT_CAP+1)*(MESCLUN_CAP+1)))</x:f>
        <x:v>5</x:v>
      </x:c>
      <x:c r="J3687" s="266" t="n">
        <x:f>MOD(INT((ROW()-ROW($I$46))/(MESCLUN_CAP+1)),CARROT_CAP+1)</x:f>
        <x:v>12</x:v>
      </x:c>
      <x:c r="K3687" s="266" t="n">
        <x:f>MOD(ROW()-ROW($I$46),MESCLUN_CAP+1)</x:f>
        <x:v>14</x:v>
      </x:c>
      <x:c r="L3687" s="266" t="n">
        <x:f>SUM(I3687:K3687)</x:f>
        <x:v>31</x:v>
      </x:c>
      <x:c r="M3687" s="267" t="n">
        <x:f>I3687*TOMATO_HOURS*WEEKS*(1+TOMATO_DIM)^I3687+J3687*CARROT_HOURS*WEEKS*(1+CARROT_DIM)^J3687+K3687*MESCLUN_HOURS*WEEKS*(1+MESCLUN_DIM)^K3687</x:f>
        <x:v>1958.5609683211314</x:v>
      </x:c>
      <x:c r="N3687" s="267" t="n">
        <x:f>MAX(M3687-FARMER_HOURS,0)/TEMP_HOURS_PER_WORKER</x:f>
        <x:v>0.8601117835563413</x:v>
      </x:c>
      <x:c r="O3687" s="268" t="n">
        <x:f>I3687*TOMATO_PRICE+J3687*CARROT_PRICE+K3687*MESCLUN_PRICE</x:f>
        <x:v>106928</x:v>
      </x:c>
      <x:c r="P3687" s="268" t="n">
        <x:f>I3687*TOMATO_FERTILIZER+J3687*CARROT_FERTILIZER+K3687*MESCLUN_FERTILIZER</x:f>
        <x:v>22000</x:v>
      </x:c>
      <x:c r="Q3687" s="268" t="n">
        <x:f>MIN(M3687,FARMER_HOURS)*FARMER_RATE+MAX(M3687-FARMER_HOURS,0)*TEMP_RATE</x:f>
        <x:v>46502.79458890853</x:v>
      </x:c>
      <x:c r="R3687" s="268" t="n">
        <x:f>O3687-P3687-Q3687-FIXED_COST</x:f>
        <x:v>18425.20541109147</x:v>
      </x:c>
      <x:c r="S3687" s="139" t="str">
        <x:f>IF(AND(L3687&lt;=TOTAL_BED_CAP,N3687&lt;=TEMP_WORKER_CAP),"YES","NO")</x:f>
        <x:v>YES</x:v>
      </x:c>
      <x:c r="T3687" s="139" t="n">
        <x:f>IF(S3687="YES",R3687,-1E+99)</x:f>
        <x:v>18425.20541109147</x:v>
      </x:c>
    </x:row>
    <x:row r="3688">
      <x:c r="A3688" s="139"/>
      <x:c r="B3688" s="139"/>
      <x:c r="C3688" s="139"/>
      <x:c r="D3688" s="139"/>
      <x:c r="E3688" s="139"/>
      <x:c r="F3688" s="139"/>
      <x:c r="G3688" s="139"/>
      <x:c r="H3688" s="139"/>
      <x:c r="I3688" s="266" t="n">
        <x:f>INT((ROW()-ROW($I$46))/((CARROT_CAP+1)*(MESCLUN_CAP+1)))</x:f>
        <x:v>5</x:v>
      </x:c>
      <x:c r="J3688" s="266" t="n">
        <x:f>MOD(INT((ROW()-ROW($I$46))/(MESCLUN_CAP+1)),CARROT_CAP+1)</x:f>
        <x:v>12</x:v>
      </x:c>
      <x:c r="K3688" s="266" t="n">
        <x:f>MOD(ROW()-ROW($I$46),MESCLUN_CAP+1)</x:f>
        <x:v>15</x:v>
      </x:c>
      <x:c r="L3688" s="266" t="n">
        <x:f>SUM(I3688:K3688)</x:f>
        <x:v>32</x:v>
      </x:c>
      <x:c r="M3688" s="267" t="n">
        <x:f>I3688*TOMATO_HOURS*WEEKS*(1+TOMATO_DIM)^I3688+J3688*CARROT_HOURS*WEEKS*(1+CARROT_DIM)^J3688+K3688*MESCLUN_HOURS*WEEKS*(1+MESCLUN_DIM)^K3688</x:f>
        <x:v>2022.149175197278</x:v>
      </x:c>
      <x:c r="N3688" s="267" t="n">
        <x:f>MAX(M3688-FARMER_HOURS,0)/TEMP_HOURS_PER_WORKER</x:f>
        <x:v>0.9042702605536653</x:v>
      </x:c>
      <x:c r="O3688" s="268" t="n">
        <x:f>I3688*TOMATO_PRICE+J3688*CARROT_PRICE+K3688*MESCLUN_PRICE</x:f>
        <x:v>109628</x:v>
      </x:c>
      <x:c r="P3688" s="268" t="n">
        <x:f>I3688*TOMATO_FERTILIZER+J3688*CARROT_FERTILIZER+K3688*MESCLUN_FERTILIZER</x:f>
        <x:v>22880</x:v>
      </x:c>
      <x:c r="Q3688" s="268" t="n">
        <x:f>MIN(M3688,FARMER_HOURS)*FARMER_RATE+MAX(M3688-FARMER_HOURS,0)*TEMP_RATE</x:f>
        <x:v>47606.75651384163</x:v>
      </x:c>
      <x:c r="R3688" s="268" t="n">
        <x:f>O3688-P3688-Q3688-FIXED_COST</x:f>
        <x:v>19141.243486158368</x:v>
      </x:c>
      <x:c r="S3688" s="139" t="str">
        <x:f>IF(AND(L3688&lt;=TOTAL_BED_CAP,N3688&lt;=TEMP_WORKER_CAP),"YES","NO")</x:f>
        <x:v>YES</x:v>
      </x:c>
      <x:c r="T3688" s="139" t="n">
        <x:f>IF(S3688="YES",R3688,-1E+99)</x:f>
        <x:v>19141.243486158368</x:v>
      </x:c>
    </x:row>
    <x:row r="3689">
      <x:c r="A3689" s="139"/>
      <x:c r="B3689" s="139"/>
      <x:c r="C3689" s="139"/>
      <x:c r="D3689" s="139"/>
      <x:c r="E3689" s="139"/>
      <x:c r="F3689" s="139"/>
      <x:c r="G3689" s="139"/>
      <x:c r="H3689" s="139"/>
      <x:c r="I3689" s="266" t="n">
        <x:f>INT((ROW()-ROW($I$46))/((CARROT_CAP+1)*(MESCLUN_CAP+1)))</x:f>
        <x:v>5</x:v>
      </x:c>
      <x:c r="J3689" s="266" t="n">
        <x:f>MOD(INT((ROW()-ROW($I$46))/(MESCLUN_CAP+1)),CARROT_CAP+1)</x:f>
        <x:v>12</x:v>
      </x:c>
      <x:c r="K3689" s="266" t="n">
        <x:f>MOD(ROW()-ROW($I$46),MESCLUN_CAP+1)</x:f>
        <x:v>16</x:v>
      </x:c>
      <x:c r="L3689" s="266" t="n">
        <x:f>SUM(I3689:K3689)</x:f>
        <x:v>33</x:v>
      </x:c>
      <x:c r="M3689" s="267" t="n">
        <x:f>I3689*TOMATO_HOURS*WEEKS*(1+TOMATO_DIM)^I3689+J3689*CARROT_HOURS*WEEKS*(1+CARROT_DIM)^J3689+K3689*MESCLUN_HOURS*WEEKS*(1+MESCLUN_DIM)^K3689</x:f>
        <x:v>2087.2099510747666</x:v>
      </x:c>
      <x:c r="N3689" s="267" t="n">
        <x:f>MAX(M3689-FARMER_HOURS,0)/TEMP_HOURS_PER_WORKER</x:f>
        <x:v>0.9494513549130323</x:v>
      </x:c>
      <x:c r="O3689" s="268" t="n">
        <x:f>I3689*TOMATO_PRICE+J3689*CARROT_PRICE+K3689*MESCLUN_PRICE</x:f>
        <x:v>112328</x:v>
      </x:c>
      <x:c r="P3689" s="268" t="n">
        <x:f>I3689*TOMATO_FERTILIZER+J3689*CARROT_FERTILIZER+K3689*MESCLUN_FERTILIZER</x:f>
        <x:v>23760</x:v>
      </x:c>
      <x:c r="Q3689" s="268" t="n">
        <x:f>MIN(M3689,FARMER_HOURS)*FARMER_RATE+MAX(M3689-FARMER_HOURS,0)*TEMP_RATE</x:f>
        <x:v>48736.28387282581</x:v>
      </x:c>
      <x:c r="R3689" s="268" t="n">
        <x:f>O3689-P3689-Q3689-FIXED_COST</x:f>
        <x:v>19831.716127174193</x:v>
      </x:c>
      <x:c r="S3689" s="139" t="str">
        <x:f>IF(AND(L3689&lt;=TOTAL_BED_CAP,N3689&lt;=TEMP_WORKER_CAP),"YES","NO")</x:f>
        <x:v>YES</x:v>
      </x:c>
      <x:c r="T3689" s="139" t="n">
        <x:f>IF(S3689="YES",R3689,-1E+99)</x:f>
        <x:v>19831.716127174193</x:v>
      </x:c>
    </x:row>
    <x:row r="3690">
      <x:c r="A3690" s="139"/>
      <x:c r="B3690" s="139"/>
      <x:c r="C3690" s="139"/>
      <x:c r="D3690" s="139"/>
      <x:c r="E3690" s="139"/>
      <x:c r="F3690" s="139"/>
      <x:c r="G3690" s="139"/>
      <x:c r="H3690" s="139"/>
      <x:c r="I3690" s="266" t="n">
        <x:f>INT((ROW()-ROW($I$46))/((CARROT_CAP+1)*(MESCLUN_CAP+1)))</x:f>
        <x:v>5</x:v>
      </x:c>
      <x:c r="J3690" s="266" t="n">
        <x:f>MOD(INT((ROW()-ROW($I$46))/(MESCLUN_CAP+1)),CARROT_CAP+1)</x:f>
        <x:v>12</x:v>
      </x:c>
      <x:c r="K3690" s="266" t="n">
        <x:f>MOD(ROW()-ROW($I$46),MESCLUN_CAP+1)</x:f>
        <x:v>17</x:v>
      </x:c>
      <x:c r="L3690" s="266" t="n">
        <x:f>SUM(I3690:K3690)</x:f>
        <x:v>34</x:v>
      </x:c>
      <x:c r="M3690" s="267" t="n">
        <x:f>I3690*TOMATO_HOURS*WEEKS*(1+TOMATO_DIM)^I3690+J3690*CARROT_HOURS*WEEKS*(1+CARROT_DIM)^J3690+K3690*MESCLUN_HOURS*WEEKS*(1+MESCLUN_DIM)^K3690</x:f>
        <x:v>2153.770174521307</x:v>
      </x:c>
      <x:c r="N3690" s="267" t="n">
        <x:f>MAX(M3690-FARMER_HOURS,0)/TEMP_HOURS_PER_WORKER</x:f>
        <x:v>0.9956737323064633</x:v>
      </x:c>
      <x:c r="O3690" s="268" t="n">
        <x:f>I3690*TOMATO_PRICE+J3690*CARROT_PRICE+K3690*MESCLUN_PRICE</x:f>
        <x:v>115028</x:v>
      </x:c>
      <x:c r="P3690" s="268" t="n">
        <x:f>I3690*TOMATO_FERTILIZER+J3690*CARROT_FERTILIZER+K3690*MESCLUN_FERTILIZER</x:f>
        <x:v>24640</x:v>
      </x:c>
      <x:c r="Q3690" s="268" t="n">
        <x:f>MIN(M3690,FARMER_HOURS)*FARMER_RATE+MAX(M3690-FARMER_HOURS,0)*TEMP_RATE</x:f>
        <x:v>49891.84330766158</x:v>
      </x:c>
      <x:c r="R3690" s="268" t="n">
        <x:f>O3690-P3690-Q3690-FIXED_COST</x:f>
        <x:v>20496.156692338423</x:v>
      </x:c>
      <x:c r="S3690" s="139" t="str">
        <x:f>IF(AND(L3690&lt;=TOTAL_BED_CAP,N3690&lt;=TEMP_WORKER_CAP),"YES","NO")</x:f>
        <x:v>YES</x:v>
      </x:c>
      <x:c r="T3690" s="139" t="n">
        <x:f>IF(S3690="YES",R3690,-1E+99)</x:f>
        <x:v>20496.156692338423</x:v>
      </x:c>
    </x:row>
    <x:row r="3691">
      <x:c r="A3691" s="139"/>
      <x:c r="B3691" s="139"/>
      <x:c r="C3691" s="139"/>
      <x:c r="D3691" s="139"/>
      <x:c r="E3691" s="139"/>
      <x:c r="F3691" s="139"/>
      <x:c r="G3691" s="139"/>
      <x:c r="H3691" s="139"/>
      <x:c r="I3691" s="266" t="n">
        <x:f>INT((ROW()-ROW($I$46))/((CARROT_CAP+1)*(MESCLUN_CAP+1)))</x:f>
        <x:v>5</x:v>
      </x:c>
      <x:c r="J3691" s="266" t="n">
        <x:f>MOD(INT((ROW()-ROW($I$46))/(MESCLUN_CAP+1)),CARROT_CAP+1)</x:f>
        <x:v>12</x:v>
      </x:c>
      <x:c r="K3691" s="266" t="n">
        <x:f>MOD(ROW()-ROW($I$46),MESCLUN_CAP+1)</x:f>
        <x:v>18</x:v>
      </x:c>
      <x:c r="L3691" s="266" t="n">
        <x:f>SUM(I3691:K3691)</x:f>
        <x:v>35</x:v>
      </x:c>
      <x:c r="M3691" s="267" t="n">
        <x:f>I3691*TOMATO_HOURS*WEEKS*(1+TOMATO_DIM)^I3691+J3691*CARROT_HOURS*WEEKS*(1+CARROT_DIM)^J3691+K3691*MESCLUN_HOURS*WEEKS*(1+MESCLUN_DIM)^K3691</x:f>
        <x:v>2221.8571659798945</x:v>
      </x:c>
      <x:c r="N3691" s="267" t="n">
        <x:f>MAX(M3691-FARMER_HOURS,0)/TEMP_HOURS_PER_WORKER</x:f>
        <x:v>1.0429563652638156</x:v>
      </x:c>
      <x:c r="O3691" s="268" t="n">
        <x:f>I3691*TOMATO_PRICE+J3691*CARROT_PRICE+K3691*MESCLUN_PRICE</x:f>
        <x:v>117728</x:v>
      </x:c>
      <x:c r="P3691" s="268" t="n">
        <x:f>I3691*TOMATO_FERTILIZER+J3691*CARROT_FERTILIZER+K3691*MESCLUN_FERTILIZER</x:f>
        <x:v>25520</x:v>
      </x:c>
      <x:c r="Q3691" s="268" t="n">
        <x:f>MIN(M3691,FARMER_HOURS)*FARMER_RATE+MAX(M3691-FARMER_HOURS,0)*TEMP_RATE</x:f>
        <x:v>51073.909131595385</x:v>
      </x:c>
      <x:c r="R3691" s="268" t="n">
        <x:f>O3691-P3691-Q3691-FIXED_COST</x:f>
        <x:v>21134.090868404615</x:v>
      </x:c>
      <x:c r="S3691" s="139" t="str">
        <x:f>IF(AND(L3691&lt;=TOTAL_BED_CAP,N3691&lt;=TEMP_WORKER_CAP),"YES","NO")</x:f>
        <x:v>YES</x:v>
      </x:c>
      <x:c r="T3691" s="139" t="n">
        <x:f>IF(S3691="YES",R3691,-1E+99)</x:f>
        <x:v>21134.090868404615</x:v>
      </x:c>
    </x:row>
    <x:row r="3692">
      <x:c r="A3692" s="139"/>
      <x:c r="B3692" s="139"/>
      <x:c r="C3692" s="139"/>
      <x:c r="D3692" s="139"/>
      <x:c r="E3692" s="139"/>
      <x:c r="F3692" s="139"/>
      <x:c r="G3692" s="139"/>
      <x:c r="H3692" s="139"/>
      <x:c r="I3692" s="266" t="n">
        <x:f>INT((ROW()-ROW($I$46))/((CARROT_CAP+1)*(MESCLUN_CAP+1)))</x:f>
        <x:v>5</x:v>
      </x:c>
      <x:c r="J3692" s="266" t="n">
        <x:f>MOD(INT((ROW()-ROW($I$46))/(MESCLUN_CAP+1)),CARROT_CAP+1)</x:f>
        <x:v>12</x:v>
      </x:c>
      <x:c r="K3692" s="266" t="n">
        <x:f>MOD(ROW()-ROW($I$46),MESCLUN_CAP+1)</x:f>
        <x:v>19</x:v>
      </x:c>
      <x:c r="L3692" s="266" t="n">
        <x:f>SUM(I3692:K3692)</x:f>
        <x:v>36</x:v>
      </x:c>
      <x:c r="M3692" s="267" t="n">
        <x:f>I3692*TOMATO_HOURS*WEEKS*(1+TOMATO_DIM)^I3692+J3692*CARROT_HOURS*WEEKS*(1+CARROT_DIM)^J3692+K3692*MESCLUN_HOURS*WEEKS*(1+MESCLUN_DIM)^K3692</x:f>
        <x:v>2291.498694615916</x:v>
      </x:c>
      <x:c r="N3692" s="267" t="n">
        <x:f>MAX(M3692-FARMER_HOURS,0)/TEMP_HOURS_PER_WORKER</x:f>
        <x:v>1.0913185379277195</x:v>
      </x:c>
      <x:c r="O3692" s="268" t="n">
        <x:f>I3692*TOMATO_PRICE+J3692*CARROT_PRICE+K3692*MESCLUN_PRICE</x:f>
        <x:v>120428</x:v>
      </x:c>
      <x:c r="P3692" s="268" t="n">
        <x:f>I3692*TOMATO_FERTILIZER+J3692*CARROT_FERTILIZER+K3692*MESCLUN_FERTILIZER</x:f>
        <x:v>26400</x:v>
      </x:c>
      <x:c r="Q3692" s="268" t="n">
        <x:f>MIN(M3692,FARMER_HOURS)*FARMER_RATE+MAX(M3692-FARMER_HOURS,0)*TEMP_RATE</x:f>
        <x:v>52282.96344819298</x:v>
      </x:c>
      <x:c r="R3692" s="268" t="n">
        <x:f>O3692-P3692-Q3692-FIXED_COST</x:f>
        <x:v>21745.036551807018</x:v>
      </x:c>
      <x:c r="S3692" s="139" t="str">
        <x:f>IF(AND(L3692&lt;=TOTAL_BED_CAP,N3692&lt;=TEMP_WORKER_CAP),"YES","NO")</x:f>
        <x:v>YES</x:v>
      </x:c>
      <x:c r="T3692" s="139" t="n">
        <x:f>IF(S3692="YES",R3692,-1E+99)</x:f>
        <x:v>21745.036551807018</x:v>
      </x:c>
    </x:row>
    <x:row r="3693">
      <x:c r="A3693" s="139"/>
      <x:c r="B3693" s="139"/>
      <x:c r="C3693" s="139"/>
      <x:c r="D3693" s="139"/>
      <x:c r="E3693" s="139"/>
      <x:c r="F3693" s="139"/>
      <x:c r="G3693" s="139"/>
      <x:c r="H3693" s="139"/>
      <x:c r="I3693" s="266" t="n">
        <x:f>INT((ROW()-ROW($I$46))/((CARROT_CAP+1)*(MESCLUN_CAP+1)))</x:f>
        <x:v>5</x:v>
      </x:c>
      <x:c r="J3693" s="266" t="n">
        <x:f>MOD(INT((ROW()-ROW($I$46))/(MESCLUN_CAP+1)),CARROT_CAP+1)</x:f>
        <x:v>12</x:v>
      </x:c>
      <x:c r="K3693" s="266" t="n">
        <x:f>MOD(ROW()-ROW($I$46),MESCLUN_CAP+1)</x:f>
        <x:v>20</x:v>
      </x:c>
      <x:c r="L3693" s="266" t="n">
        <x:f>SUM(I3693:K3693)</x:f>
        <x:v>37</x:v>
      </x:c>
      <x:c r="M3693" s="267" t="n">
        <x:f>I3693*TOMATO_HOURS*WEEKS*(1+TOMATO_DIM)^I3693+J3693*CARROT_HOURS*WEEKS*(1+CARROT_DIM)^J3693+K3693*MESCLUN_HOURS*WEEKS*(1+MESCLUN_DIM)^K3693</x:f>
        <x:v>2362.722985266393</x:v>
      </x:c>
      <x:c r="N3693" s="267" t="n">
        <x:f>MAX(M3693-FARMER_HOURS,0)/TEMP_HOURS_PER_WORKER</x:f>
        <x:v>1.1407798508794398</x:v>
      </x:c>
      <x:c r="O3693" s="268" t="n">
        <x:f>I3693*TOMATO_PRICE+J3693*CARROT_PRICE+K3693*MESCLUN_PRICE</x:f>
        <x:v>123128</x:v>
      </x:c>
      <x:c r="P3693" s="268" t="n">
        <x:f>I3693*TOMATO_FERTILIZER+J3693*CARROT_FERTILIZER+K3693*MESCLUN_FERTILIZER</x:f>
        <x:v>27280</x:v>
      </x:c>
      <x:c r="Q3693" s="268" t="n">
        <x:f>MIN(M3693,FARMER_HOURS)*FARMER_RATE+MAX(M3693-FARMER_HOURS,0)*TEMP_RATE</x:f>
        <x:v>53519.49627198599</x:v>
      </x:c>
      <x:c r="R3693" s="268" t="n">
        <x:f>O3693-P3693-Q3693-FIXED_COST</x:f>
        <x:v>22328.50372801401</x:v>
      </x:c>
      <x:c r="S3693" s="139" t="str">
        <x:f>IF(AND(L3693&lt;=TOTAL_BED_CAP,N3693&lt;=TEMP_WORKER_CAP),"YES","NO")</x:f>
        <x:v>YES</x:v>
      </x:c>
      <x:c r="T3693" s="139" t="n">
        <x:f>IF(S3693="YES",R3693,-1E+99)</x:f>
        <x:v>22328.50372801401</x:v>
      </x:c>
    </x:row>
    <x:row r="3694">
      <x:c r="A3694" s="139"/>
      <x:c r="B3694" s="139"/>
      <x:c r="C3694" s="139"/>
      <x:c r="D3694" s="139"/>
      <x:c r="E3694" s="139"/>
      <x:c r="F3694" s="139"/>
      <x:c r="G3694" s="139"/>
      <x:c r="H3694" s="139"/>
      <x:c r="I3694" s="266" t="n">
        <x:f>INT((ROW()-ROW($I$46))/((CARROT_CAP+1)*(MESCLUN_CAP+1)))</x:f>
        <x:v>5</x:v>
      </x:c>
      <x:c r="J3694" s="266" t="n">
        <x:f>MOD(INT((ROW()-ROW($I$46))/(MESCLUN_CAP+1)),CARROT_CAP+1)</x:f>
        <x:v>12</x:v>
      </x:c>
      <x:c r="K3694" s="266" t="n">
        <x:f>MOD(ROW()-ROW($I$46),MESCLUN_CAP+1)</x:f>
        <x:v>21</x:v>
      </x:c>
      <x:c r="L3694" s="266" t="n">
        <x:f>SUM(I3694:K3694)</x:f>
        <x:v>38</x:v>
      </x:c>
      <x:c r="M3694" s="267" t="n">
        <x:f>I3694*TOMATO_HOURS*WEEKS*(1+TOMATO_DIM)^I3694+J3694*CARROT_HOURS*WEEKS*(1+CARROT_DIM)^J3694+K3694*MESCLUN_HOURS*WEEKS*(1+MESCLUN_DIM)^K3694</x:f>
        <x:v>2435.558725492837</x:v>
      </x:c>
      <x:c r="N3694" s="267" t="n">
        <x:f>MAX(M3694-FARMER_HOURS,0)/TEMP_HOURS_PER_WORKER</x:f>
        <x:v>1.1913602260366922</x:v>
      </x:c>
      <x:c r="O3694" s="268" t="n">
        <x:f>I3694*TOMATO_PRICE+J3694*CARROT_PRICE+K3694*MESCLUN_PRICE</x:f>
        <x:v>125828</x:v>
      </x:c>
      <x:c r="P3694" s="268" t="n">
        <x:f>I3694*TOMATO_FERTILIZER+J3694*CARROT_FERTILIZER+K3694*MESCLUN_FERTILIZER</x:f>
        <x:v>28160</x:v>
      </x:c>
      <x:c r="Q3694" s="268" t="n">
        <x:f>MIN(M3694,FARMER_HOURS)*FARMER_RATE+MAX(M3694-FARMER_HOURS,0)*TEMP_RATE</x:f>
        <x:v>54784.0056509173</x:v>
      </x:c>
      <x:c r="R3694" s="268" t="n">
        <x:f>O3694-P3694-Q3694-FIXED_COST</x:f>
        <x:v>22883.9943490827</x:v>
      </x:c>
      <x:c r="S3694" s="139" t="str">
        <x:f>IF(AND(L3694&lt;=TOTAL_BED_CAP,N3694&lt;=TEMP_WORKER_CAP),"YES","NO")</x:f>
        <x:v>YES</x:v>
      </x:c>
      <x:c r="T3694" s="139" t="n">
        <x:f>IF(S3694="YES",R3694,-1E+99)</x:f>
        <x:v>22883.9943490827</x:v>
      </x:c>
    </x:row>
    <x:row r="3695">
      <x:c r="A3695" s="139"/>
      <x:c r="B3695" s="139"/>
      <x:c r="C3695" s="139"/>
      <x:c r="D3695" s="139"/>
      <x:c r="E3695" s="139"/>
      <x:c r="F3695" s="139"/>
      <x:c r="G3695" s="139"/>
      <x:c r="H3695" s="139"/>
      <x:c r="I3695" s="266" t="n">
        <x:f>INT((ROW()-ROW($I$46))/((CARROT_CAP+1)*(MESCLUN_CAP+1)))</x:f>
        <x:v>5</x:v>
      </x:c>
      <x:c r="J3695" s="266" t="n">
        <x:f>MOD(INT((ROW()-ROW($I$46))/(MESCLUN_CAP+1)),CARROT_CAP+1)</x:f>
        <x:v>12</x:v>
      </x:c>
      <x:c r="K3695" s="266" t="n">
        <x:f>MOD(ROW()-ROW($I$46),MESCLUN_CAP+1)</x:f>
        <x:v>22</x:v>
      </x:c>
      <x:c r="L3695" s="266" t="n">
        <x:f>SUM(I3695:K3695)</x:f>
        <x:v>39</x:v>
      </x:c>
      <x:c r="M3695" s="267" t="n">
        <x:f>I3695*TOMATO_HOURS*WEEKS*(1+TOMATO_DIM)^I3695+J3695*CARROT_HOURS*WEEKS*(1+CARROT_DIM)^J3695+K3695*MESCLUN_HOURS*WEEKS*(1+MESCLUN_DIM)^K3695</x:f>
        <x:v>2510.0350727392333</x:v>
      </x:c>
      <x:c r="N3695" s="267" t="n">
        <x:f>MAX(M3695-FARMER_HOURS,0)/TEMP_HOURS_PER_WORKER</x:f>
        <x:v>1.2430799116244675</x:v>
      </x:c>
      <x:c r="O3695" s="268" t="n">
        <x:f>I3695*TOMATO_PRICE+J3695*CARROT_PRICE+K3695*MESCLUN_PRICE</x:f>
        <x:v>128528</x:v>
      </x:c>
      <x:c r="P3695" s="268" t="n">
        <x:f>I3695*TOMATO_FERTILIZER+J3695*CARROT_FERTILIZER+K3695*MESCLUN_FERTILIZER</x:f>
        <x:v>29040</x:v>
      </x:c>
      <x:c r="Q3695" s="268" t="n">
        <x:f>MIN(M3695,FARMER_HOURS)*FARMER_RATE+MAX(M3695-FARMER_HOURS,0)*TEMP_RATE</x:f>
        <x:v>56076.997790611684</x:v>
      </x:c>
      <x:c r="R3695" s="268" t="n">
        <x:f>O3695-P3695-Q3695-FIXED_COST</x:f>
        <x:v>23411.002209388316</x:v>
      </x:c>
      <x:c r="S3695" s="139" t="str">
        <x:f>IF(AND(L3695&lt;=TOTAL_BED_CAP,N3695&lt;=TEMP_WORKER_CAP),"YES","NO")</x:f>
        <x:v>YES</x:v>
      </x:c>
      <x:c r="T3695" s="139" t="n">
        <x:f>IF(S3695="YES",R3695,-1E+99)</x:f>
        <x:v>23411.002209388316</x:v>
      </x:c>
    </x:row>
    <x:row r="3696">
      <x:c r="A3696" s="139"/>
      <x:c r="B3696" s="139"/>
      <x:c r="C3696" s="139"/>
      <x:c r="D3696" s="139"/>
      <x:c r="E3696" s="139"/>
      <x:c r="F3696" s="139"/>
      <x:c r="G3696" s="139"/>
      <x:c r="H3696" s="139"/>
      <x:c r="I3696" s="266" t="n">
        <x:f>INT((ROW()-ROW($I$46))/((CARROT_CAP+1)*(MESCLUN_CAP+1)))</x:f>
        <x:v>5</x:v>
      </x:c>
      <x:c r="J3696" s="266" t="n">
        <x:f>MOD(INT((ROW()-ROW($I$46))/(MESCLUN_CAP+1)),CARROT_CAP+1)</x:f>
        <x:v>12</x:v>
      </x:c>
      <x:c r="K3696" s="266" t="n">
        <x:f>MOD(ROW()-ROW($I$46),MESCLUN_CAP+1)</x:f>
        <x:v>23</x:v>
      </x:c>
      <x:c r="L3696" s="266" t="n">
        <x:f>SUM(I3696:K3696)</x:f>
        <x:v>40</x:v>
      </x:c>
      <x:c r="M3696" s="267" t="n">
        <x:f>I3696*TOMATO_HOURS*WEEKS*(1+TOMATO_DIM)^I3696+J3696*CARROT_HOURS*WEEKS*(1+CARROT_DIM)^J3696+K3696*MESCLUN_HOURS*WEEKS*(1+MESCLUN_DIM)^K3696</x:f>
        <x:v>2586.1816615966695</x:v>
      </x:c>
      <x:c r="N3696" s="267" t="n">
        <x:f>MAX(M3696-FARMER_HOURS,0)/TEMP_HOURS_PER_WORKER</x:f>
        <x:v>1.2959594872199094</x:v>
      </x:c>
      <x:c r="O3696" s="268" t="n">
        <x:f>I3696*TOMATO_PRICE+J3696*CARROT_PRICE+K3696*MESCLUN_PRICE</x:f>
        <x:v>131228</x:v>
      </x:c>
      <x:c r="P3696" s="268" t="n">
        <x:f>I3696*TOMATO_FERTILIZER+J3696*CARROT_FERTILIZER+K3696*MESCLUN_FERTILIZER</x:f>
        <x:v>29920</x:v>
      </x:c>
      <x:c r="Q3696" s="268" t="n">
        <x:f>MIN(M3696,FARMER_HOURS)*FARMER_RATE+MAX(M3696-FARMER_HOURS,0)*TEMP_RATE</x:f>
        <x:v>57398.98718049773</x:v>
      </x:c>
      <x:c r="R3696" s="268" t="n">
        <x:f>O3696-P3696-Q3696-FIXED_COST</x:f>
        <x:v>23909.01281950227</x:v>
      </x:c>
      <x:c r="S3696" s="139" t="str">
        <x:f>IF(AND(L3696&lt;=TOTAL_BED_CAP,N3696&lt;=TEMP_WORKER_CAP),"YES","NO")</x:f>
        <x:v>YES</x:v>
      </x:c>
      <x:c r="T3696" s="139" t="n">
        <x:f>IF(S3696="YES",R3696,-1E+99)</x:f>
        <x:v>23909.01281950227</x:v>
      </x:c>
    </x:row>
    <x:row r="3697">
      <x:c r="A3697" s="139"/>
      <x:c r="B3697" s="139"/>
      <x:c r="C3697" s="139"/>
      <x:c r="D3697" s="139"/>
      <x:c r="E3697" s="139"/>
      <x:c r="F3697" s="139"/>
      <x:c r="G3697" s="139"/>
      <x:c r="H3697" s="139"/>
      <x:c r="I3697" s="266" t="n">
        <x:f>INT((ROW()-ROW($I$46))/((CARROT_CAP+1)*(MESCLUN_CAP+1)))</x:f>
        <x:v>5</x:v>
      </x:c>
      <x:c r="J3697" s="266" t="n">
        <x:f>MOD(INT((ROW()-ROW($I$46))/(MESCLUN_CAP+1)),CARROT_CAP+1)</x:f>
        <x:v>12</x:v>
      </x:c>
      <x:c r="K3697" s="266" t="n">
        <x:f>MOD(ROW()-ROW($I$46),MESCLUN_CAP+1)</x:f>
        <x:v>24</x:v>
      </x:c>
      <x:c r="L3697" s="266" t="n">
        <x:f>SUM(I3697:K3697)</x:f>
        <x:v>41</x:v>
      </x:c>
      <x:c r="M3697" s="267" t="n">
        <x:f>I3697*TOMATO_HOURS*WEEKS*(1+TOMATO_DIM)^I3697+J3697*CARROT_HOURS*WEEKS*(1+CARROT_DIM)^J3697+K3697*MESCLUN_HOURS*WEEKS*(1+MESCLUN_DIM)^K3697</x:f>
        <x:v>2664.028611176165</x:v>
      </x:c>
      <x:c r="N3697" s="267" t="n">
        <x:f>MAX(M3697-FARMER_HOURS,0)/TEMP_HOURS_PER_WORKER</x:f>
        <x:v>1.350019868872337</x:v>
      </x:c>
      <x:c r="O3697" s="268" t="n">
        <x:f>I3697*TOMATO_PRICE+J3697*CARROT_PRICE+K3697*MESCLUN_PRICE</x:f>
        <x:v>133928</x:v>
      </x:c>
      <x:c r="P3697" s="268" t="n">
        <x:f>I3697*TOMATO_FERTILIZER+J3697*CARROT_FERTILIZER+K3697*MESCLUN_FERTILIZER</x:f>
        <x:v>30800</x:v>
      </x:c>
      <x:c r="Q3697" s="268" t="n">
        <x:f>MIN(M3697,FARMER_HOURS)*FARMER_RATE+MAX(M3697-FARMER_HOURS,0)*TEMP_RATE</x:f>
        <x:v>58750.49672180842</x:v>
      </x:c>
      <x:c r="R3697" s="268" t="n">
        <x:f>O3697-P3697-Q3697-FIXED_COST</x:f>
        <x:v>24377.50327819158</x:v>
      </x:c>
      <x:c r="S3697" s="139" t="str">
        <x:f>IF(AND(L3697&lt;=TOTAL_BED_CAP,N3697&lt;=TEMP_WORKER_CAP),"YES","NO")</x:f>
        <x:v>YES</x:v>
      </x:c>
      <x:c r="T3697" s="139" t="n">
        <x:f>IF(S3697="YES",R3697,-1E+99)</x:f>
        <x:v>24377.50327819158</x:v>
      </x:c>
    </x:row>
    <x:row r="3698">
      <x:c r="A3698" s="139"/>
      <x:c r="B3698" s="139"/>
      <x:c r="C3698" s="139"/>
      <x:c r="D3698" s="139"/>
      <x:c r="E3698" s="139"/>
      <x:c r="F3698" s="139"/>
      <x:c r="G3698" s="139"/>
      <x:c r="H3698" s="139"/>
      <x:c r="I3698" s="266" t="n">
        <x:f>INT((ROW()-ROW($I$46))/((CARROT_CAP+1)*(MESCLUN_CAP+1)))</x:f>
        <x:v>5</x:v>
      </x:c>
      <x:c r="J3698" s="266" t="n">
        <x:f>MOD(INT((ROW()-ROW($I$46))/(MESCLUN_CAP+1)),CARROT_CAP+1)</x:f>
        <x:v>12</x:v>
      </x:c>
      <x:c r="K3698" s="266" t="n">
        <x:f>MOD(ROW()-ROW($I$46),MESCLUN_CAP+1)</x:f>
        <x:v>25</x:v>
      </x:c>
      <x:c r="L3698" s="266" t="n">
        <x:f>SUM(I3698:K3698)</x:f>
        <x:v>42</x:v>
      </x:c>
      <x:c r="M3698" s="267" t="n">
        <x:f>I3698*TOMATO_HOURS*WEEKS*(1+TOMATO_DIM)^I3698+J3698*CARROT_HOURS*WEEKS*(1+CARROT_DIM)^J3698+K3698*MESCLUN_HOURS*WEEKS*(1+MESCLUN_DIM)^K3698</x:f>
        <x:v>2743.6065325912627</x:v>
      </x:c>
      <x:c r="N3698" s="267" t="n">
        <x:f>MAX(M3698-FARMER_HOURS,0)/TEMP_HOURS_PER_WORKER</x:f>
        <x:v>1.405282314299488</x:v>
      </x:c>
      <x:c r="O3698" s="268" t="n">
        <x:f>I3698*TOMATO_PRICE+J3698*CARROT_PRICE+K3698*MESCLUN_PRICE</x:f>
        <x:v>136628</x:v>
      </x:c>
      <x:c r="P3698" s="268" t="n">
        <x:f>I3698*TOMATO_FERTILIZER+J3698*CARROT_FERTILIZER+K3698*MESCLUN_FERTILIZER</x:f>
        <x:v>31680</x:v>
      </x:c>
      <x:c r="Q3698" s="268" t="n">
        <x:f>MIN(M3698,FARMER_HOURS)*FARMER_RATE+MAX(M3698-FARMER_HOURS,0)*TEMP_RATE</x:f>
        <x:v>60132.0578574872</x:v>
      </x:c>
      <x:c r="R3698" s="268" t="n">
        <x:f>O3698-P3698-Q3698-FIXED_COST</x:f>
        <x:v>24815.942142512802</x:v>
      </x:c>
      <x:c r="S3698" s="139" t="str">
        <x:f>IF(AND(L3698&lt;=TOTAL_BED_CAP,N3698&lt;=TEMP_WORKER_CAP),"YES","NO")</x:f>
        <x:v>YES</x:v>
      </x:c>
      <x:c r="T3698" s="139" t="n">
        <x:f>IF(S3698="YES",R3698,-1E+99)</x:f>
        <x:v>24815.942142512802</x:v>
      </x:c>
    </x:row>
    <x:row r="3699">
      <x:c r="A3699" s="139"/>
      <x:c r="B3699" s="139"/>
      <x:c r="C3699" s="139"/>
      <x:c r="D3699" s="139"/>
      <x:c r="E3699" s="139"/>
      <x:c r="F3699" s="139"/>
      <x:c r="G3699" s="139"/>
      <x:c r="H3699" s="139"/>
      <x:c r="I3699" s="266" t="n">
        <x:f>INT((ROW()-ROW($I$46))/((CARROT_CAP+1)*(MESCLUN_CAP+1)))</x:f>
        <x:v>5</x:v>
      </x:c>
      <x:c r="J3699" s="266" t="n">
        <x:f>MOD(INT((ROW()-ROW($I$46))/(MESCLUN_CAP+1)),CARROT_CAP+1)</x:f>
        <x:v>12</x:v>
      </x:c>
      <x:c r="K3699" s="266" t="n">
        <x:f>MOD(ROW()-ROW($I$46),MESCLUN_CAP+1)</x:f>
        <x:v>26</x:v>
      </x:c>
      <x:c r="L3699" s="266" t="n">
        <x:f>SUM(I3699:K3699)</x:f>
        <x:v>43</x:v>
      </x:c>
      <x:c r="M3699" s="267" t="n">
        <x:f>I3699*TOMATO_HOURS*WEEKS*(1+TOMATO_DIM)^I3699+J3699*CARROT_HOURS*WEEKS*(1+CARROT_DIM)^J3699+K3699*MESCLUN_HOURS*WEEKS*(1+MESCLUN_DIM)^K3699</x:f>
        <x:v>2824.94653655198</x:v>
      </x:c>
      <x:c r="N3699" s="267" t="n">
        <x:f>MAX(M3699-FARMER_HOURS,0)/TEMP_HOURS_PER_WORKER</x:f>
        <x:v>1.4617684281610972</x:v>
      </x:c>
      <x:c r="O3699" s="268" t="n">
        <x:f>I3699*TOMATO_PRICE+J3699*CARROT_PRICE+K3699*MESCLUN_PRICE</x:f>
        <x:v>139328</x:v>
      </x:c>
      <x:c r="P3699" s="268" t="n">
        <x:f>I3699*TOMATO_FERTILIZER+J3699*CARROT_FERTILIZER+K3699*MESCLUN_FERTILIZER</x:f>
        <x:v>32560</x:v>
      </x:c>
      <x:c r="Q3699" s="268" t="n">
        <x:f>MIN(M3699,FARMER_HOURS)*FARMER_RATE+MAX(M3699-FARMER_HOURS,0)*TEMP_RATE</x:f>
        <x:v>61544.21070402743</x:v>
      </x:c>
      <x:c r="R3699" s="268" t="n">
        <x:f>O3699-P3699-Q3699-FIXED_COST</x:f>
        <x:v>25223.789295972572</x:v>
      </x:c>
      <x:c r="S3699" s="139" t="str">
        <x:f>IF(AND(L3699&lt;=TOTAL_BED_CAP,N3699&lt;=TEMP_WORKER_CAP),"YES","NO")</x:f>
        <x:v>YES</x:v>
      </x:c>
      <x:c r="T3699" s="139" t="n">
        <x:f>IF(S3699="YES",R3699,-1E+99)</x:f>
        <x:v>25223.789295972572</x:v>
      </x:c>
    </x:row>
    <x:row r="3700">
      <x:c r="A3700" s="139"/>
      <x:c r="B3700" s="139"/>
      <x:c r="C3700" s="139"/>
      <x:c r="D3700" s="139"/>
      <x:c r="E3700" s="139"/>
      <x:c r="F3700" s="139"/>
      <x:c r="G3700" s="139"/>
      <x:c r="H3700" s="139"/>
      <x:c r="I3700" s="266" t="n">
        <x:f>INT((ROW()-ROW($I$46))/((CARROT_CAP+1)*(MESCLUN_CAP+1)))</x:f>
        <x:v>5</x:v>
      </x:c>
      <x:c r="J3700" s="266" t="n">
        <x:f>MOD(INT((ROW()-ROW($I$46))/(MESCLUN_CAP+1)),CARROT_CAP+1)</x:f>
        <x:v>12</x:v>
      </x:c>
      <x:c r="K3700" s="266" t="n">
        <x:f>MOD(ROW()-ROW($I$46),MESCLUN_CAP+1)</x:f>
        <x:v>27</x:v>
      </x:c>
      <x:c r="L3700" s="266" t="n">
        <x:f>SUM(I3700:K3700)</x:f>
        <x:v>44</x:v>
      </x:c>
      <x:c r="M3700" s="267" t="n">
        <x:f>I3700*TOMATO_HOURS*WEEKS*(1+TOMATO_DIM)^I3700+J3700*CARROT_HOURS*WEEKS*(1+CARROT_DIM)^J3700+K3700*MESCLUN_HOURS*WEEKS*(1+MESCLUN_DIM)^K3700</x:f>
        <x:v>2908.080241071737</x:v>
      </x:c>
      <x:c r="N3700" s="267" t="n">
        <x:f>MAX(M3700-FARMER_HOURS,0)/TEMP_HOURS_PER_WORKER</x:f>
        <x:v>1.5195001674109285</x:v>
      </x:c>
      <x:c r="O3700" s="268" t="n">
        <x:f>I3700*TOMATO_PRICE+J3700*CARROT_PRICE+K3700*MESCLUN_PRICE</x:f>
        <x:v>142028</x:v>
      </x:c>
      <x:c r="P3700" s="268" t="n">
        <x:f>I3700*TOMATO_FERTILIZER+J3700*CARROT_FERTILIZER+K3700*MESCLUN_FERTILIZER</x:f>
        <x:v>33440</x:v>
      </x:c>
      <x:c r="Q3700" s="268" t="n">
        <x:f>MIN(M3700,FARMER_HOURS)*FARMER_RATE+MAX(M3700-FARMER_HOURS,0)*TEMP_RATE</x:f>
        <x:v>62987.50418527321</x:v>
      </x:c>
      <x:c r="R3700" s="268" t="n">
        <x:f>O3700-P3700-Q3700-FIXED_COST</x:f>
        <x:v>25600.49581472679</x:v>
      </x:c>
      <x:c r="S3700" s="139" t="str">
        <x:f>IF(AND(L3700&lt;=TOTAL_BED_CAP,N3700&lt;=TEMP_WORKER_CAP),"YES","NO")</x:f>
        <x:v>YES</x:v>
      </x:c>
      <x:c r="T3700" s="139" t="n">
        <x:f>IF(S3700="YES",R3700,-1E+99)</x:f>
        <x:v>25600.49581472679</x:v>
      </x:c>
    </x:row>
    <x:row r="3701">
      <x:c r="A3701" s="139"/>
      <x:c r="B3701" s="139"/>
      <x:c r="C3701" s="139"/>
      <x:c r="D3701" s="139"/>
      <x:c r="E3701" s="139"/>
      <x:c r="F3701" s="139"/>
      <x:c r="G3701" s="139"/>
      <x:c r="H3701" s="139"/>
      <x:c r="I3701" s="266" t="n">
        <x:f>INT((ROW()-ROW($I$46))/((CARROT_CAP+1)*(MESCLUN_CAP+1)))</x:f>
        <x:v>5</x:v>
      </x:c>
      <x:c r="J3701" s="266" t="n">
        <x:f>MOD(INT((ROW()-ROW($I$46))/(MESCLUN_CAP+1)),CARROT_CAP+1)</x:f>
        <x:v>12</x:v>
      </x:c>
      <x:c r="K3701" s="266" t="n">
        <x:f>MOD(ROW()-ROW($I$46),MESCLUN_CAP+1)</x:f>
        <x:v>28</x:v>
      </x:c>
      <x:c r="L3701" s="266" t="n">
        <x:f>SUM(I3701:K3701)</x:f>
        <x:v>45</x:v>
      </x:c>
      <x:c r="M3701" s="267" t="n">
        <x:f>I3701*TOMATO_HOURS*WEEKS*(1+TOMATO_DIM)^I3701+J3701*CARROT_HOURS*WEEKS*(1+CARROT_DIM)^J3701+K3701*MESCLUN_HOURS*WEEKS*(1+MESCLUN_DIM)^K3701</x:f>
        <x:v>2993.0397792888907</x:v>
      </x:c>
      <x:c r="N3701" s="267" t="n">
        <x:f>MAX(M3701-FARMER_HOURS,0)/TEMP_HOURS_PER_WORKER</x:f>
        <x:v>1.5784998467283964</x:v>
      </x:c>
      <x:c r="O3701" s="268" t="n">
        <x:f>I3701*TOMATO_PRICE+J3701*CARROT_PRICE+K3701*MESCLUN_PRICE</x:f>
        <x:v>144728</x:v>
      </x:c>
      <x:c r="P3701" s="268" t="n">
        <x:f>I3701*TOMATO_FERTILIZER+J3701*CARROT_FERTILIZER+K3701*MESCLUN_FERTILIZER</x:f>
        <x:v>34320</x:v>
      </x:c>
      <x:c r="Q3701" s="268" t="n">
        <x:f>MIN(M3701,FARMER_HOURS)*FARMER_RATE+MAX(M3701-FARMER_HOURS,0)*TEMP_RATE</x:f>
        <x:v>64462.49616820991</x:v>
      </x:c>
      <x:c r="R3701" s="268" t="n">
        <x:f>O3701-P3701-Q3701-FIXED_COST</x:f>
        <x:v>25945.50383179009</x:v>
      </x:c>
      <x:c r="S3701" s="139" t="str">
        <x:f>IF(AND(L3701&lt;=TOTAL_BED_CAP,N3701&lt;=TEMP_WORKER_CAP),"YES","NO")</x:f>
        <x:v>YES</x:v>
      </x:c>
      <x:c r="T3701" s="139" t="n">
        <x:f>IF(S3701="YES",R3701,-1E+99)</x:f>
        <x:v>25945.50383179009</x:v>
      </x:c>
    </x:row>
    <x:row r="3702">
      <x:c r="A3702" s="139"/>
      <x:c r="B3702" s="139"/>
      <x:c r="C3702" s="139"/>
      <x:c r="D3702" s="139"/>
      <x:c r="E3702" s="139"/>
      <x:c r="F3702" s="139"/>
      <x:c r="G3702" s="139"/>
      <x:c r="H3702" s="139"/>
      <x:c r="I3702" s="266" t="n">
        <x:f>INT((ROW()-ROW($I$46))/((CARROT_CAP+1)*(MESCLUN_CAP+1)))</x:f>
        <x:v>5</x:v>
      </x:c>
      <x:c r="J3702" s="266" t="n">
        <x:f>MOD(INT((ROW()-ROW($I$46))/(MESCLUN_CAP+1)),CARROT_CAP+1)</x:f>
        <x:v>12</x:v>
      </x:c>
      <x:c r="K3702" s="266" t="n">
        <x:f>MOD(ROW()-ROW($I$46),MESCLUN_CAP+1)</x:f>
        <x:v>29</x:v>
      </x:c>
      <x:c r="L3702" s="266" t="n">
        <x:f>SUM(I3702:K3702)</x:f>
        <x:v>46</x:v>
      </x:c>
      <x:c r="M3702" s="267" t="n">
        <x:f>I3702*TOMATO_HOURS*WEEKS*(1+TOMATO_DIM)^I3702+J3702*CARROT_HOURS*WEEKS*(1+CARROT_DIM)^J3702+K3702*MESCLUN_HOURS*WEEKS*(1+MESCLUN_DIM)^K3702</x:f>
        <x:v>3079.8578074045436</x:v>
      </x:c>
      <x:c r="N3702" s="267" t="n">
        <x:f>MAX(M3702-FARMER_HOURS,0)/TEMP_HOURS_PER_WORKER</x:f>
        <x:v>1.638790144030933</x:v>
      </x:c>
      <x:c r="O3702" s="268" t="n">
        <x:f>I3702*TOMATO_PRICE+J3702*CARROT_PRICE+K3702*MESCLUN_PRICE</x:f>
        <x:v>147428</x:v>
      </x:c>
      <x:c r="P3702" s="268" t="n">
        <x:f>I3702*TOMATO_FERTILIZER+J3702*CARROT_FERTILIZER+K3702*MESCLUN_FERTILIZER</x:f>
        <x:v>35200</x:v>
      </x:c>
      <x:c r="Q3702" s="268" t="n">
        <x:f>MIN(M3702,FARMER_HOURS)*FARMER_RATE+MAX(M3702-FARMER_HOURS,0)*TEMP_RATE</x:f>
        <x:v>65969.75360077331</x:v>
      </x:c>
      <x:c r="R3702" s="268" t="n">
        <x:f>O3702-P3702-Q3702-FIXED_COST</x:f>
        <x:v>26258.246399226686</x:v>
      </x:c>
      <x:c r="S3702" s="139" t="str">
        <x:f>IF(AND(L3702&lt;=TOTAL_BED_CAP,N3702&lt;=TEMP_WORKER_CAP),"YES","NO")</x:f>
        <x:v>YES</x:v>
      </x:c>
      <x:c r="T3702" s="139" t="n">
        <x:f>IF(S3702="YES",R3702,-1E+99)</x:f>
        <x:v>26258.246399226686</x:v>
      </x:c>
    </x:row>
    <x:row r="3703">
      <x:c r="A3703" s="139"/>
      <x:c r="B3703" s="139"/>
      <x:c r="C3703" s="139"/>
      <x:c r="D3703" s="139"/>
      <x:c r="E3703" s="139"/>
      <x:c r="F3703" s="139"/>
      <x:c r="G3703" s="139"/>
      <x:c r="H3703" s="139"/>
      <x:c r="I3703" s="266" t="n">
        <x:f>INT((ROW()-ROW($I$46))/((CARROT_CAP+1)*(MESCLUN_CAP+1)))</x:f>
        <x:v>5</x:v>
      </x:c>
      <x:c r="J3703" s="266" t="n">
        <x:f>MOD(INT((ROW()-ROW($I$46))/(MESCLUN_CAP+1)),CARROT_CAP+1)</x:f>
        <x:v>12</x:v>
      </x:c>
      <x:c r="K3703" s="266" t="n">
        <x:f>MOD(ROW()-ROW($I$46),MESCLUN_CAP+1)</x:f>
        <x:v>30</x:v>
      </x:c>
      <x:c r="L3703" s="266" t="n">
        <x:f>SUM(I3703:K3703)</x:f>
        <x:v>47</x:v>
      </x:c>
      <x:c r="M3703" s="267" t="n">
        <x:f>I3703*TOMATO_HOURS*WEEKS*(1+TOMATO_DIM)^I3703+J3703*CARROT_HOURS*WEEKS*(1+CARROT_DIM)^J3703+K3703*MESCLUN_HOURS*WEEKS*(1+MESCLUN_DIM)^K3703</x:f>
        <x:v>3168.567512738314</x:v>
      </x:c>
      <x:c r="N3703" s="267" t="n">
        <x:f>MAX(M3703-FARMER_HOURS,0)/TEMP_HOURS_PER_WORKER</x:f>
        <x:v>1.7003941060682735</x:v>
      </x:c>
      <x:c r="O3703" s="268" t="n">
        <x:f>I3703*TOMATO_PRICE+J3703*CARROT_PRICE+K3703*MESCLUN_PRICE</x:f>
        <x:v>150128</x:v>
      </x:c>
      <x:c r="P3703" s="268" t="n">
        <x:f>I3703*TOMATO_FERTILIZER+J3703*CARROT_FERTILIZER+K3703*MESCLUN_FERTILIZER</x:f>
        <x:v>36080</x:v>
      </x:c>
      <x:c r="Q3703" s="268" t="n">
        <x:f>MIN(M3703,FARMER_HOURS)*FARMER_RATE+MAX(M3703-FARMER_HOURS,0)*TEMP_RATE</x:f>
        <x:v>67509.85265170684</x:v>
      </x:c>
      <x:c r="R3703" s="268" t="n">
        <x:f>O3703-P3703-Q3703-FIXED_COST</x:f>
        <x:v>26538.14734829316</x:v>
      </x:c>
      <x:c r="S3703" s="139" t="str">
        <x:f>IF(AND(L3703&lt;=TOTAL_BED_CAP,N3703&lt;=TEMP_WORKER_CAP),"YES","NO")</x:f>
        <x:v>YES</x:v>
      </x:c>
      <x:c r="T3703" s="139" t="n">
        <x:f>IF(S3703="YES",R3703,-1E+99)</x:f>
        <x:v>26538.14734829316</x:v>
      </x:c>
    </x:row>
    <x:row r="3704">
      <x:c r="A3704" s="139"/>
      <x:c r="B3704" s="139"/>
      <x:c r="C3704" s="139"/>
      <x:c r="D3704" s="139"/>
      <x:c r="E3704" s="139"/>
      <x:c r="F3704" s="139"/>
      <x:c r="G3704" s="139"/>
      <x:c r="H3704" s="139"/>
      <x:c r="I3704" s="266" t="n">
        <x:f>INT((ROW()-ROW($I$46))/((CARROT_CAP+1)*(MESCLUN_CAP+1)))</x:f>
        <x:v>5</x:v>
      </x:c>
      <x:c r="J3704" s="266" t="n">
        <x:f>MOD(INT((ROW()-ROW($I$46))/(MESCLUN_CAP+1)),CARROT_CAP+1)</x:f>
        <x:v>13</x:v>
      </x:c>
      <x:c r="K3704" s="266" t="n">
        <x:f>MOD(ROW()-ROW($I$46),MESCLUN_CAP+1)</x:f>
        <x:v>0</x:v>
      </x:c>
      <x:c r="L3704" s="266" t="n">
        <x:f>SUM(I3704:K3704)</x:f>
        <x:v>18</x:v>
      </x:c>
      <x:c r="M3704" s="267" t="n">
        <x:f>I3704*TOMATO_HOURS*WEEKS*(1+TOMATO_DIM)^I3704+J3704*CARROT_HOURS*WEEKS*(1+CARROT_DIM)^J3704+K3704*MESCLUN_HOURS*WEEKS*(1+MESCLUN_DIM)^K3704</x:f>
        <x:v>1262.3488074924574</x:v>
      </x:c>
      <x:c r="N3704" s="267" t="n">
        <x:f>MAX(M3704-FARMER_HOURS,0)/TEMP_HOURS_PER_WORKER</x:f>
        <x:v>0.3766311163142065</x:v>
      </x:c>
      <x:c r="O3704" s="268" t="n">
        <x:f>I3704*TOMATO_PRICE+J3704*CARROT_PRICE+K3704*MESCLUN_PRICE</x:f>
        <x:v>71222</x:v>
      </x:c>
      <x:c r="P3704" s="268" t="n">
        <x:f>I3704*TOMATO_FERTILIZER+J3704*CARROT_FERTILIZER+K3704*MESCLUN_FERTILIZER</x:f>
        <x:v>10120</x:v>
      </x:c>
      <x:c r="Q3704" s="268" t="n">
        <x:f>MIN(M3704,FARMER_HOURS)*FARMER_RATE+MAX(M3704-FARMER_HOURS,0)*TEMP_RATE</x:f>
        <x:v>34415.77790785516</x:v>
      </x:c>
      <x:c r="R3704" s="268" t="n">
        <x:f>O3704-P3704-Q3704-FIXED_COST</x:f>
        <x:v>6686.222092144839</x:v>
      </x:c>
      <x:c r="S3704" s="139" t="str">
        <x:f>IF(AND(L3704&lt;=TOTAL_BED_CAP,N3704&lt;=TEMP_WORKER_CAP),"YES","NO")</x:f>
        <x:v>YES</x:v>
      </x:c>
      <x:c r="T3704" s="139" t="n">
        <x:f>IF(S3704="YES",R3704,-1E+99)</x:f>
        <x:v>6686.222092144839</x:v>
      </x:c>
    </x:row>
    <x:row r="3705">
      <x:c r="A3705" s="139"/>
      <x:c r="B3705" s="139"/>
      <x:c r="C3705" s="139"/>
      <x:c r="D3705" s="139"/>
      <x:c r="E3705" s="139"/>
      <x:c r="F3705" s="139"/>
      <x:c r="G3705" s="139"/>
      <x:c r="H3705" s="139"/>
      <x:c r="I3705" s="266" t="n">
        <x:f>INT((ROW()-ROW($I$46))/((CARROT_CAP+1)*(MESCLUN_CAP+1)))</x:f>
        <x:v>5</x:v>
      </x:c>
      <x:c r="J3705" s="266" t="n">
        <x:f>MOD(INT((ROW()-ROW($I$46))/(MESCLUN_CAP+1)),CARROT_CAP+1)</x:f>
        <x:v>13</x:v>
      </x:c>
      <x:c r="K3705" s="266" t="n">
        <x:f>MOD(ROW()-ROW($I$46),MESCLUN_CAP+1)</x:f>
        <x:v>1</x:v>
      </x:c>
      <x:c r="L3705" s="266" t="n">
        <x:f>SUM(I3705:K3705)</x:f>
        <x:v>19</x:v>
      </x:c>
      <x:c r="M3705" s="267" t="n">
        <x:f>I3705*TOMATO_HOURS*WEEKS*(1+TOMATO_DIM)^I3705+J3705*CARROT_HOURS*WEEKS*(1+CARROT_DIM)^J3705+K3705*MESCLUN_HOURS*WEEKS*(1+MESCLUN_DIM)^K3705</x:f>
        <x:v>1307.9113074924574</x:v>
      </x:c>
      <x:c r="N3705" s="267" t="n">
        <x:f>MAX(M3705-FARMER_HOURS,0)/TEMP_HOURS_PER_WORKER</x:f>
        <x:v>0.4082717413142065</x:v>
      </x:c>
      <x:c r="O3705" s="268" t="n">
        <x:f>I3705*TOMATO_PRICE+J3705*CARROT_PRICE+K3705*MESCLUN_PRICE</x:f>
        <x:v>73922</x:v>
      </x:c>
      <x:c r="P3705" s="268" t="n">
        <x:f>I3705*TOMATO_FERTILIZER+J3705*CARROT_FERTILIZER+K3705*MESCLUN_FERTILIZER</x:f>
        <x:v>11000</x:v>
      </x:c>
      <x:c r="Q3705" s="268" t="n">
        <x:f>MIN(M3705,FARMER_HOURS)*FARMER_RATE+MAX(M3705-FARMER_HOURS,0)*TEMP_RATE</x:f>
        <x:v>35206.79353285516</x:v>
      </x:c>
      <x:c r="R3705" s="268" t="n">
        <x:f>O3705-P3705-Q3705-FIXED_COST</x:f>
        <x:v>7715.206467144839</x:v>
      </x:c>
      <x:c r="S3705" s="139" t="str">
        <x:f>IF(AND(L3705&lt;=TOTAL_BED_CAP,N3705&lt;=TEMP_WORKER_CAP),"YES","NO")</x:f>
        <x:v>YES</x:v>
      </x:c>
      <x:c r="T3705" s="139" t="n">
        <x:f>IF(S3705="YES",R3705,-1E+99)</x:f>
        <x:v>7715.206467144839</x:v>
      </x:c>
    </x:row>
    <x:row r="3706">
      <x:c r="A3706" s="139"/>
      <x:c r="B3706" s="139"/>
      <x:c r="C3706" s="139"/>
      <x:c r="D3706" s="139"/>
      <x:c r="E3706" s="139"/>
      <x:c r="F3706" s="139"/>
      <x:c r="G3706" s="139"/>
      <x:c r="H3706" s="139"/>
      <x:c r="I3706" s="266" t="n">
        <x:f>INT((ROW()-ROW($I$46))/((CARROT_CAP+1)*(MESCLUN_CAP+1)))</x:f>
        <x:v>5</x:v>
      </x:c>
      <x:c r="J3706" s="266" t="n">
        <x:f>MOD(INT((ROW()-ROW($I$46))/(MESCLUN_CAP+1)),CARROT_CAP+1)</x:f>
        <x:v>13</x:v>
      </x:c>
      <x:c r="K3706" s="266" t="n">
        <x:f>MOD(ROW()-ROW($I$46),MESCLUN_CAP+1)</x:f>
        <x:v>2</x:v>
      </x:c>
      <x:c r="L3706" s="266" t="n">
        <x:f>SUM(I3706:K3706)</x:f>
        <x:v>20</x:v>
      </x:c>
      <x:c r="M3706" s="267" t="n">
        <x:f>I3706*TOMATO_HOURS*WEEKS*(1+TOMATO_DIM)^I3706+J3706*CARROT_HOURS*WEEKS*(1+CARROT_DIM)^J3706+K3706*MESCLUN_HOURS*WEEKS*(1+MESCLUN_DIM)^K3706</x:f>
        <x:v>1354.6128699924573</x:v>
      </x:c>
      <x:c r="N3706" s="267" t="n">
        <x:f>MAX(M3706-FARMER_HOURS,0)/TEMP_HOURS_PER_WORKER</x:f>
        <x:v>0.44070338193920644</x:v>
      </x:c>
      <x:c r="O3706" s="268" t="n">
        <x:f>I3706*TOMATO_PRICE+J3706*CARROT_PRICE+K3706*MESCLUN_PRICE</x:f>
        <x:v>76622</x:v>
      </x:c>
      <x:c r="P3706" s="268" t="n">
        <x:f>I3706*TOMATO_FERTILIZER+J3706*CARROT_FERTILIZER+K3706*MESCLUN_FERTILIZER</x:f>
        <x:v>11880</x:v>
      </x:c>
      <x:c r="Q3706" s="268" t="n">
        <x:f>MIN(M3706,FARMER_HOURS)*FARMER_RATE+MAX(M3706-FARMER_HOURS,0)*TEMP_RATE</x:f>
        <x:v>36017.58454848016</x:v>
      </x:c>
      <x:c r="R3706" s="268" t="n">
        <x:f>O3706-P3706-Q3706-FIXED_COST</x:f>
        <x:v>8724.415451519839</x:v>
      </x:c>
      <x:c r="S3706" s="139" t="str">
        <x:f>IF(AND(L3706&lt;=TOTAL_BED_CAP,N3706&lt;=TEMP_WORKER_CAP),"YES","NO")</x:f>
        <x:v>YES</x:v>
      </x:c>
      <x:c r="T3706" s="139" t="n">
        <x:f>IF(S3706="YES",R3706,-1E+99)</x:f>
        <x:v>8724.415451519839</x:v>
      </x:c>
    </x:row>
    <x:row r="3707">
      <x:c r="A3707" s="139"/>
      <x:c r="B3707" s="139"/>
      <x:c r="C3707" s="139"/>
      <x:c r="D3707" s="139"/>
      <x:c r="E3707" s="139"/>
      <x:c r="F3707" s="139"/>
      <x:c r="G3707" s="139"/>
      <x:c r="H3707" s="139"/>
      <x:c r="I3707" s="266" t="n">
        <x:f>INT((ROW()-ROW($I$46))/((CARROT_CAP+1)*(MESCLUN_CAP+1)))</x:f>
        <x:v>5</x:v>
      </x:c>
      <x:c r="J3707" s="266" t="n">
        <x:f>MOD(INT((ROW()-ROW($I$46))/(MESCLUN_CAP+1)),CARROT_CAP+1)</x:f>
        <x:v>13</x:v>
      </x:c>
      <x:c r="K3707" s="266" t="n">
        <x:f>MOD(ROW()-ROW($I$46),MESCLUN_CAP+1)</x:f>
        <x:v>3</x:v>
      </x:c>
      <x:c r="L3707" s="266" t="n">
        <x:f>SUM(I3707:K3707)</x:f>
        <x:v>21</x:v>
      </x:c>
      <x:c r="M3707" s="267" t="n">
        <x:f>I3707*TOMATO_HOURS*WEEKS*(1+TOMATO_DIM)^I3707+J3707*CARROT_HOURS*WEEKS*(1+CARROT_DIM)^J3707+K3707*MESCLUN_HOURS*WEEKS*(1+MESCLUN_DIM)^K3707</x:f>
        <x:v>1402.4748524143324</x:v>
      </x:c>
      <x:c r="N3707" s="267" t="n">
        <x:f>MAX(M3707-FARMER_HOURS,0)/TEMP_HOURS_PER_WORKER</x:f>
        <x:v>0.4739408697321753</x:v>
      </x:c>
      <x:c r="O3707" s="268" t="n">
        <x:f>I3707*TOMATO_PRICE+J3707*CARROT_PRICE+K3707*MESCLUN_PRICE</x:f>
        <x:v>79322</x:v>
      </x:c>
      <x:c r="P3707" s="268" t="n">
        <x:f>I3707*TOMATO_FERTILIZER+J3707*CARROT_FERTILIZER+K3707*MESCLUN_FERTILIZER</x:f>
        <x:v>12760</x:v>
      </x:c>
      <x:c r="Q3707" s="268" t="n">
        <x:f>MIN(M3707,FARMER_HOURS)*FARMER_RATE+MAX(M3707-FARMER_HOURS,0)*TEMP_RATE</x:f>
        <x:v>36848.52174330438</x:v>
      </x:c>
      <x:c r="R3707" s="268" t="n">
        <x:f>O3707-P3707-Q3707-FIXED_COST</x:f>
        <x:v>9713.47825669562</x:v>
      </x:c>
      <x:c r="S3707" s="139" t="str">
        <x:f>IF(AND(L3707&lt;=TOTAL_BED_CAP,N3707&lt;=TEMP_WORKER_CAP),"YES","NO")</x:f>
        <x:v>YES</x:v>
      </x:c>
      <x:c r="T3707" s="139" t="n">
        <x:f>IF(S3707="YES",R3707,-1E+99)</x:f>
        <x:v>9713.47825669562</x:v>
      </x:c>
    </x:row>
    <x:row r="3708">
      <x:c r="A3708" s="139"/>
      <x:c r="B3708" s="139"/>
      <x:c r="C3708" s="139"/>
      <x:c r="D3708" s="139"/>
      <x:c r="E3708" s="139"/>
      <x:c r="F3708" s="139"/>
      <x:c r="G3708" s="139"/>
      <x:c r="H3708" s="139"/>
      <x:c r="I3708" s="266" t="n">
        <x:f>INT((ROW()-ROW($I$46))/((CARROT_CAP+1)*(MESCLUN_CAP+1)))</x:f>
        <x:v>5</x:v>
      </x:c>
      <x:c r="J3708" s="266" t="n">
        <x:f>MOD(INT((ROW()-ROW($I$46))/(MESCLUN_CAP+1)),CARROT_CAP+1)</x:f>
        <x:v>13</x:v>
      </x:c>
      <x:c r="K3708" s="266" t="n">
        <x:f>MOD(ROW()-ROW($I$46),MESCLUN_CAP+1)</x:f>
        <x:v>4</x:v>
      </x:c>
      <x:c r="L3708" s="266" t="n">
        <x:f>SUM(I3708:K3708)</x:f>
        <x:v>22</x:v>
      </x:c>
      <x:c r="M3708" s="267" t="n">
        <x:f>I3708*TOMATO_HOURS*WEEKS*(1+TOMATO_DIM)^I3708+J3708*CARROT_HOURS*WEEKS*(1+CARROT_DIM)^J3708+K3708*MESCLUN_HOURS*WEEKS*(1+MESCLUN_DIM)^K3708</x:f>
        <x:v>1451.5189681369886</x:v>
      </x:c>
      <x:c r="N3708" s="267" t="n">
        <x:f>MAX(M3708-FARMER_HOURS,0)/TEMP_HOURS_PER_WORKER</x:f>
        <x:v>0.5079992834284643</x:v>
      </x:c>
      <x:c r="O3708" s="268" t="n">
        <x:f>I3708*TOMATO_PRICE+J3708*CARROT_PRICE+K3708*MESCLUN_PRICE</x:f>
        <x:v>82022</x:v>
      </x:c>
      <x:c r="P3708" s="268" t="n">
        <x:f>I3708*TOMATO_FERTILIZER+J3708*CARROT_FERTILIZER+K3708*MESCLUN_FERTILIZER</x:f>
        <x:v>13640</x:v>
      </x:c>
      <x:c r="Q3708" s="268" t="n">
        <x:f>MIN(M3708,FARMER_HOURS)*FARMER_RATE+MAX(M3708-FARMER_HOURS,0)*TEMP_RATE</x:f>
        <x:v>37699.98208571161</x:v>
      </x:c>
      <x:c r="R3708" s="268" t="n">
        <x:f>O3708-P3708-Q3708-FIXED_COST</x:f>
        <x:v>10682.017914288394</x:v>
      </x:c>
      <x:c r="S3708" s="139" t="str">
        <x:f>IF(AND(L3708&lt;=TOTAL_BED_CAP,N3708&lt;=TEMP_WORKER_CAP),"YES","NO")</x:f>
        <x:v>YES</x:v>
      </x:c>
      <x:c r="T3708" s="139" t="n">
        <x:f>IF(S3708="YES",R3708,-1E+99)</x:f>
        <x:v>10682.017914288394</x:v>
      </x:c>
    </x:row>
    <x:row r="3709">
      <x:c r="A3709" s="139"/>
      <x:c r="B3709" s="139"/>
      <x:c r="C3709" s="139"/>
      <x:c r="D3709" s="139"/>
      <x:c r="E3709" s="139"/>
      <x:c r="F3709" s="139"/>
      <x:c r="G3709" s="139"/>
      <x:c r="H3709" s="139"/>
      <x:c r="I3709" s="266" t="n">
        <x:f>INT((ROW()-ROW($I$46))/((CARROT_CAP+1)*(MESCLUN_CAP+1)))</x:f>
        <x:v>5</x:v>
      </x:c>
      <x:c r="J3709" s="266" t="n">
        <x:f>MOD(INT((ROW()-ROW($I$46))/(MESCLUN_CAP+1)),CARROT_CAP+1)</x:f>
        <x:v>13</x:v>
      </x:c>
      <x:c r="K3709" s="266" t="n">
        <x:f>MOD(ROW()-ROW($I$46),MESCLUN_CAP+1)</x:f>
        <x:v>5</x:v>
      </x:c>
      <x:c r="L3709" s="266" t="n">
        <x:f>SUM(I3709:K3709)</x:f>
        <x:v>23</x:v>
      </x:c>
      <x:c r="M3709" s="267" t="n">
        <x:f>I3709*TOMATO_HOURS*WEEKS*(1+TOMATO_DIM)^I3709+J3709*CARROT_HOURS*WEEKS*(1+CARROT_DIM)^J3709+K3709*MESCLUN_HOURS*WEEKS*(1+MESCLUN_DIM)^K3709</x:f>
        <x:v>1501.7672920581922</x:v>
      </x:c>
      <x:c r="N3709" s="267" t="n">
        <x:f>MAX(M3709-FARMER_HOURS,0)/TEMP_HOURS_PER_WORKER</x:f>
        <x:v>0.542893952818189</x:v>
      </x:c>
      <x:c r="O3709" s="268" t="n">
        <x:f>I3709*TOMATO_PRICE+J3709*CARROT_PRICE+K3709*MESCLUN_PRICE</x:f>
        <x:v>84722</x:v>
      </x:c>
      <x:c r="P3709" s="268" t="n">
        <x:f>I3709*TOMATO_FERTILIZER+J3709*CARROT_FERTILIZER+K3709*MESCLUN_FERTILIZER</x:f>
        <x:v>14520</x:v>
      </x:c>
      <x:c r="Q3709" s="268" t="n">
        <x:f>MIN(M3709,FARMER_HOURS)*FARMER_RATE+MAX(M3709-FARMER_HOURS,0)*TEMP_RATE</x:f>
        <x:v>38572.348820454725</x:v>
      </x:c>
      <x:c r="R3709" s="268" t="n">
        <x:f>O3709-P3709-Q3709-FIXED_COST</x:f>
        <x:v>11629.651179545275</x:v>
      </x:c>
      <x:c r="S3709" s="139" t="str">
        <x:f>IF(AND(L3709&lt;=TOTAL_BED_CAP,N3709&lt;=TEMP_WORKER_CAP),"YES","NO")</x:f>
        <x:v>YES</x:v>
      </x:c>
      <x:c r="T3709" s="139" t="n">
        <x:f>IF(S3709="YES",R3709,-1E+99)</x:f>
        <x:v>11629.651179545275</x:v>
      </x:c>
    </x:row>
    <x:row r="3710">
      <x:c r="A3710" s="139"/>
      <x:c r="B3710" s="139"/>
      <x:c r="C3710" s="139"/>
      <x:c r="D3710" s="139"/>
      <x:c r="E3710" s="139"/>
      <x:c r="F3710" s="139"/>
      <x:c r="G3710" s="139"/>
      <x:c r="H3710" s="139"/>
      <x:c r="I3710" s="266" t="n">
        <x:f>INT((ROW()-ROW($I$46))/((CARROT_CAP+1)*(MESCLUN_CAP+1)))</x:f>
        <x:v>5</x:v>
      </x:c>
      <x:c r="J3710" s="266" t="n">
        <x:f>MOD(INT((ROW()-ROW($I$46))/(MESCLUN_CAP+1)),CARROT_CAP+1)</x:f>
        <x:v>13</x:v>
      </x:c>
      <x:c r="K3710" s="266" t="n">
        <x:f>MOD(ROW()-ROW($I$46),MESCLUN_CAP+1)</x:f>
        <x:v>6</x:v>
      </x:c>
      <x:c r="L3710" s="266" t="n">
        <x:f>SUM(I3710:K3710)</x:f>
        <x:v>24</x:v>
      </x:c>
      <x:c r="M3710" s="267" t="n">
        <x:f>I3710*TOMATO_HOURS*WEEKS*(1+TOMATO_DIM)^I3710+J3710*CARROT_HOURS*WEEKS*(1+CARROT_DIM)^J3710+K3710*MESCLUN_HOURS*WEEKS*(1+MESCLUN_DIM)^K3710</x:f>
        <x:v>1553.242266239825</x:v>
      </x:c>
      <x:c r="N3710" s="267" t="n">
        <x:f>MAX(M3710-FARMER_HOURS,0)/TEMP_HOURS_PER_WORKER</x:f>
        <x:v>0.5786404626665452</x:v>
      </x:c>
      <x:c r="O3710" s="268" t="n">
        <x:f>I3710*TOMATO_PRICE+J3710*CARROT_PRICE+K3710*MESCLUN_PRICE</x:f>
        <x:v>87422</x:v>
      </x:c>
      <x:c r="P3710" s="268" t="n">
        <x:f>I3710*TOMATO_FERTILIZER+J3710*CARROT_FERTILIZER+K3710*MESCLUN_FERTILIZER</x:f>
        <x:v>15400</x:v>
      </x:c>
      <x:c r="Q3710" s="268" t="n">
        <x:f>MIN(M3710,FARMER_HOURS)*FARMER_RATE+MAX(M3710-FARMER_HOURS,0)*TEMP_RATE</x:f>
        <x:v>39466.01156666363</x:v>
      </x:c>
      <x:c r="R3710" s="268" t="n">
        <x:f>O3710-P3710-Q3710-FIXED_COST</x:f>
        <x:v>12555.988433336373</x:v>
      </x:c>
      <x:c r="S3710" s="139" t="str">
        <x:f>IF(AND(L3710&lt;=TOTAL_BED_CAP,N3710&lt;=TEMP_WORKER_CAP),"YES","NO")</x:f>
        <x:v>YES</x:v>
      </x:c>
      <x:c r="T3710" s="139" t="n">
        <x:f>IF(S3710="YES",R3710,-1E+99)</x:f>
        <x:v>12555.988433336373</x:v>
      </x:c>
    </x:row>
    <x:row r="3711">
      <x:c r="A3711" s="139"/>
      <x:c r="B3711" s="139"/>
      <x:c r="C3711" s="139"/>
      <x:c r="D3711" s="139"/>
      <x:c r="E3711" s="139"/>
      <x:c r="F3711" s="139"/>
      <x:c r="G3711" s="139"/>
      <x:c r="H3711" s="139"/>
      <x:c r="I3711" s="266" t="n">
        <x:f>INT((ROW()-ROW($I$46))/((CARROT_CAP+1)*(MESCLUN_CAP+1)))</x:f>
        <x:v>5</x:v>
      </x:c>
      <x:c r="J3711" s="266" t="n">
        <x:f>MOD(INT((ROW()-ROW($I$46))/(MESCLUN_CAP+1)),CARROT_CAP+1)</x:f>
        <x:v>13</x:v>
      </x:c>
      <x:c r="K3711" s="266" t="n">
        <x:f>MOD(ROW()-ROW($I$46),MESCLUN_CAP+1)</x:f>
        <x:v>7</x:v>
      </x:c>
      <x:c r="L3711" s="266" t="n">
        <x:f>SUM(I3711:K3711)</x:f>
        <x:v>25</x:v>
      </x:c>
      <x:c r="M3711" s="267" t="n">
        <x:f>I3711*TOMATO_HOURS*WEEKS*(1+TOMATO_DIM)^I3711+J3711*CARROT_HOURS*WEEKS*(1+CARROT_DIM)^J3711+K3711*MESCLUN_HOURS*WEEKS*(1+MESCLUN_DIM)^K3711</x:f>
        <x:v>1605.9667056377855</x:v>
      </x:c>
      <x:c r="N3711" s="267" t="n">
        <x:f>MAX(M3711-FARMER_HOURS,0)/TEMP_HOURS_PER_WORKER</x:f>
        <x:v>0.6152546566929066</x:v>
      </x:c>
      <x:c r="O3711" s="268" t="n">
        <x:f>I3711*TOMATO_PRICE+J3711*CARROT_PRICE+K3711*MESCLUN_PRICE</x:f>
        <x:v>90122</x:v>
      </x:c>
      <x:c r="P3711" s="268" t="n">
        <x:f>I3711*TOMATO_FERTILIZER+J3711*CARROT_FERTILIZER+K3711*MESCLUN_FERTILIZER</x:f>
        <x:v>16280</x:v>
      </x:c>
      <x:c r="Q3711" s="268" t="n">
        <x:f>MIN(M3711,FARMER_HOURS)*FARMER_RATE+MAX(M3711-FARMER_HOURS,0)*TEMP_RATE</x:f>
        <x:v>40381.366417322664</x:v>
      </x:c>
      <x:c r="R3711" s="268" t="n">
        <x:f>O3711-P3711-Q3711-FIXED_COST</x:f>
        <x:v>13460.633582677336</x:v>
      </x:c>
      <x:c r="S3711" s="139" t="str">
        <x:f>IF(AND(L3711&lt;=TOTAL_BED_CAP,N3711&lt;=TEMP_WORKER_CAP),"YES","NO")</x:f>
        <x:v>YES</x:v>
      </x:c>
      <x:c r="T3711" s="139" t="n">
        <x:f>IF(S3711="YES",R3711,-1E+99)</x:f>
        <x:v>13460.633582677336</x:v>
      </x:c>
    </x:row>
    <x:row r="3712">
      <x:c r="A3712" s="139"/>
      <x:c r="B3712" s="139"/>
      <x:c r="C3712" s="139"/>
      <x:c r="D3712" s="139"/>
      <x:c r="E3712" s="139"/>
      <x:c r="F3712" s="139"/>
      <x:c r="G3712" s="139"/>
      <x:c r="H3712" s="139"/>
      <x:c r="I3712" s="266" t="n">
        <x:f>INT((ROW()-ROW($I$46))/((CARROT_CAP+1)*(MESCLUN_CAP+1)))</x:f>
        <x:v>5</x:v>
      </x:c>
      <x:c r="J3712" s="266" t="n">
        <x:f>MOD(INT((ROW()-ROW($I$46))/(MESCLUN_CAP+1)),CARROT_CAP+1)</x:f>
        <x:v>13</x:v>
      </x:c>
      <x:c r="K3712" s="266" t="n">
        <x:f>MOD(ROW()-ROW($I$46),MESCLUN_CAP+1)</x:f>
        <x:v>8</x:v>
      </x:c>
      <x:c r="L3712" s="266" t="n">
        <x:f>SUM(I3712:K3712)</x:f>
        <x:v>26</x:v>
      </x:c>
      <x:c r="M3712" s="267" t="n">
        <x:f>I3712*TOMATO_HOURS*WEEKS*(1+TOMATO_DIM)^I3712+J3712*CARROT_HOURS*WEEKS*(1+CARROT_DIM)^J3712+K3712*MESCLUN_HOURS*WEEKS*(1+MESCLUN_DIM)^K3712</x:f>
        <x:v>1659.9638039177657</x:v>
      </x:c>
      <x:c r="N3712" s="267" t="n">
        <x:f>MAX(M3712-FARMER_HOURS,0)/TEMP_HOURS_PER_WORKER</x:f>
        <x:v>0.6527526416095596</x:v>
      </x:c>
      <x:c r="O3712" s="268" t="n">
        <x:f>I3712*TOMATO_PRICE+J3712*CARROT_PRICE+K3712*MESCLUN_PRICE</x:f>
        <x:v>92822</x:v>
      </x:c>
      <x:c r="P3712" s="268" t="n">
        <x:f>I3712*TOMATO_FERTILIZER+J3712*CARROT_FERTILIZER+K3712*MESCLUN_FERTILIZER</x:f>
        <x:v>17160</x:v>
      </x:c>
      <x:c r="Q3712" s="268" t="n">
        <x:f>MIN(M3712,FARMER_HOURS)*FARMER_RATE+MAX(M3712-FARMER_HOURS,0)*TEMP_RATE</x:f>
        <x:v>41318.81604023899</x:v>
      </x:c>
      <x:c r="R3712" s="268" t="n">
        <x:f>O3712-P3712-Q3712-FIXED_COST</x:f>
        <x:v>14343.183959761009</x:v>
      </x:c>
      <x:c r="S3712" s="139" t="str">
        <x:f>IF(AND(L3712&lt;=TOTAL_BED_CAP,N3712&lt;=TEMP_WORKER_CAP),"YES","NO")</x:f>
        <x:v>YES</x:v>
      </x:c>
      <x:c r="T3712" s="139" t="n">
        <x:f>IF(S3712="YES",R3712,-1E+99)</x:f>
        <x:v>14343.183959761009</x:v>
      </x:c>
    </x:row>
    <x:row r="3713">
      <x:c r="A3713" s="139"/>
      <x:c r="B3713" s="139"/>
      <x:c r="C3713" s="139"/>
      <x:c r="D3713" s="139"/>
      <x:c r="E3713" s="139"/>
      <x:c r="F3713" s="139"/>
      <x:c r="G3713" s="139"/>
      <x:c r="H3713" s="139"/>
      <x:c r="I3713" s="266" t="n">
        <x:f>INT((ROW()-ROW($I$46))/((CARROT_CAP+1)*(MESCLUN_CAP+1)))</x:f>
        <x:v>5</x:v>
      </x:c>
      <x:c r="J3713" s="266" t="n">
        <x:f>MOD(INT((ROW()-ROW($I$46))/(MESCLUN_CAP+1)),CARROT_CAP+1)</x:f>
        <x:v>13</x:v>
      </x:c>
      <x:c r="K3713" s="266" t="n">
        <x:f>MOD(ROW()-ROW($I$46),MESCLUN_CAP+1)</x:f>
        <x:v>9</x:v>
      </x:c>
      <x:c r="L3713" s="266" t="n">
        <x:f>SUM(I3713:K3713)</x:f>
        <x:v>27</x:v>
      </x:c>
      <x:c r="M3713" s="267" t="n">
        <x:f>I3713*TOMATO_HOURS*WEEKS*(1+TOMATO_DIM)^I3713+J3713*CARROT_HOURS*WEEKS*(1+CARROT_DIM)^J3713+K3713*MESCLUN_HOURS*WEEKS*(1+MESCLUN_DIM)^K3713</x:f>
        <x:v>1715.2571393581602</x:v>
      </x:c>
      <x:c r="N3713" s="267" t="n">
        <x:f>MAX(M3713-FARMER_HOURS,0)/TEMP_HOURS_PER_WORKER</x:f>
        <x:v>0.6911507912209446</x:v>
      </x:c>
      <x:c r="O3713" s="268" t="n">
        <x:f>I3713*TOMATO_PRICE+J3713*CARROT_PRICE+K3713*MESCLUN_PRICE</x:f>
        <x:v>95522</x:v>
      </x:c>
      <x:c r="P3713" s="268" t="n">
        <x:f>I3713*TOMATO_FERTILIZER+J3713*CARROT_FERTILIZER+K3713*MESCLUN_FERTILIZER</x:f>
        <x:v>18040</x:v>
      </x:c>
      <x:c r="Q3713" s="268" t="n">
        <x:f>MIN(M3713,FARMER_HOURS)*FARMER_RATE+MAX(M3713-FARMER_HOURS,0)*TEMP_RATE</x:f>
        <x:v>42278.76978052361</x:v>
      </x:c>
      <x:c r="R3713" s="268" t="n">
        <x:f>O3713-P3713-Q3713-FIXED_COST</x:f>
        <x:v>15203.23021947639</x:v>
      </x:c>
      <x:c r="S3713" s="139" t="str">
        <x:f>IF(AND(L3713&lt;=TOTAL_BED_CAP,N3713&lt;=TEMP_WORKER_CAP),"YES","NO")</x:f>
        <x:v>YES</x:v>
      </x:c>
      <x:c r="T3713" s="139" t="n">
        <x:f>IF(S3713="YES",R3713,-1E+99)</x:f>
        <x:v>15203.23021947639</x:v>
      </x:c>
    </x:row>
    <x:row r="3714">
      <x:c r="A3714" s="139"/>
      <x:c r="B3714" s="139"/>
      <x:c r="C3714" s="139"/>
      <x:c r="D3714" s="139"/>
      <x:c r="E3714" s="139"/>
      <x:c r="F3714" s="139"/>
      <x:c r="G3714" s="139"/>
      <x:c r="H3714" s="139"/>
      <x:c r="I3714" s="266" t="n">
        <x:f>INT((ROW()-ROW($I$46))/((CARROT_CAP+1)*(MESCLUN_CAP+1)))</x:f>
        <x:v>5</x:v>
      </x:c>
      <x:c r="J3714" s="266" t="n">
        <x:f>MOD(INT((ROW()-ROW($I$46))/(MESCLUN_CAP+1)),CARROT_CAP+1)</x:f>
        <x:v>13</x:v>
      </x:c>
      <x:c r="K3714" s="266" t="n">
        <x:f>MOD(ROW()-ROW($I$46),MESCLUN_CAP+1)</x:f>
        <x:v>10</x:v>
      </x:c>
      <x:c r="L3714" s="266" t="n">
        <x:f>SUM(I3714:K3714)</x:f>
        <x:v>28</x:v>
      </x:c>
      <x:c r="M3714" s="267" t="n">
        <x:f>I3714*TOMATO_HOURS*WEEKS*(1+TOMATO_DIM)^I3714+J3714*CARROT_HOURS*WEEKS*(1+CARROT_DIM)^J3714+K3714*MESCLUN_HOURS*WEEKS*(1+MESCLUN_DIM)^K3714</x:f>
        <x:v>1771.8706808413729</x:v>
      </x:c>
      <x:c r="N3714" s="267" t="n">
        <x:f>MAX(M3714-FARMER_HOURS,0)/TEMP_HOURS_PER_WORKER</x:f>
        <x:v>0.7304657505842868</x:v>
      </x:c>
      <x:c r="O3714" s="268" t="n">
        <x:f>I3714*TOMATO_PRICE+J3714*CARROT_PRICE+K3714*MESCLUN_PRICE</x:f>
        <x:v>98222</x:v>
      </x:c>
      <x:c r="P3714" s="268" t="n">
        <x:f>I3714*TOMATO_FERTILIZER+J3714*CARROT_FERTILIZER+K3714*MESCLUN_FERTILIZER</x:f>
        <x:v>18920</x:v>
      </x:c>
      <x:c r="Q3714" s="268" t="n">
        <x:f>MIN(M3714,FARMER_HOURS)*FARMER_RATE+MAX(M3714-FARMER_HOURS,0)*TEMP_RATE</x:f>
        <x:v>43261.64376460717</x:v>
      </x:c>
      <x:c r="R3714" s="268" t="n">
        <x:f>O3714-P3714-Q3714-FIXED_COST</x:f>
        <x:v>16040.356235392828</x:v>
      </x:c>
      <x:c r="S3714" s="139" t="str">
        <x:f>IF(AND(L3714&lt;=TOTAL_BED_CAP,N3714&lt;=TEMP_WORKER_CAP),"YES","NO")</x:f>
        <x:v>YES</x:v>
      </x:c>
      <x:c r="T3714" s="139" t="n">
        <x:f>IF(S3714="YES",R3714,-1E+99)</x:f>
        <x:v>16040.356235392828</x:v>
      </x:c>
    </x:row>
    <x:row r="3715">
      <x:c r="A3715" s="139"/>
      <x:c r="B3715" s="139"/>
      <x:c r="C3715" s="139"/>
      <x:c r="D3715" s="139"/>
      <x:c r="E3715" s="139"/>
      <x:c r="F3715" s="139"/>
      <x:c r="G3715" s="139"/>
      <x:c r="H3715" s="139"/>
      <x:c r="I3715" s="266" t="n">
        <x:f>INT((ROW()-ROW($I$46))/((CARROT_CAP+1)*(MESCLUN_CAP+1)))</x:f>
        <x:v>5</x:v>
      </x:c>
      <x:c r="J3715" s="266" t="n">
        <x:f>MOD(INT((ROW()-ROW($I$46))/(MESCLUN_CAP+1)),CARROT_CAP+1)</x:f>
        <x:v>13</x:v>
      </x:c>
      <x:c r="K3715" s="266" t="n">
        <x:f>MOD(ROW()-ROW($I$46),MESCLUN_CAP+1)</x:f>
        <x:v>11</x:v>
      </x:c>
      <x:c r="L3715" s="266" t="n">
        <x:f>SUM(I3715:K3715)</x:f>
        <x:v>29</x:v>
      </x:c>
      <x:c r="M3715" s="267" t="n">
        <x:f>I3715*TOMATO_HOURS*WEEKS*(1+TOMATO_DIM)^I3715+J3715*CARROT_HOURS*WEEKS*(1+CARROT_DIM)^J3715+K3715*MESCLUN_HOURS*WEEKS*(1+MESCLUN_DIM)^K3715</x:f>
        <x:v>1829.828793934812</x:v>
      </x:c>
      <x:c r="N3715" s="267" t="n">
        <x:f>MAX(M3715-FARMER_HOURS,0)/TEMP_HOURS_PER_WORKER</x:f>
        <x:v>0.7707144402325083</x:v>
      </x:c>
      <x:c r="O3715" s="268" t="n">
        <x:f>I3715*TOMATO_PRICE+J3715*CARROT_PRICE+K3715*MESCLUN_PRICE</x:f>
        <x:v>100922</x:v>
      </x:c>
      <x:c r="P3715" s="268" t="n">
        <x:f>I3715*TOMATO_FERTILIZER+J3715*CARROT_FERTILIZER+K3715*MESCLUN_FERTILIZER</x:f>
        <x:v>19800</x:v>
      </x:c>
      <x:c r="Q3715" s="268" t="n">
        <x:f>MIN(M3715,FARMER_HOURS)*FARMER_RATE+MAX(M3715-FARMER_HOURS,0)*TEMP_RATE</x:f>
        <x:v>44267.86100581271</x:v>
      </x:c>
      <x:c r="R3715" s="268" t="n">
        <x:f>O3715-P3715-Q3715-FIXED_COST</x:f>
        <x:v>16854.13899418729</x:v>
      </x:c>
      <x:c r="S3715" s="139" t="str">
        <x:f>IF(AND(L3715&lt;=TOTAL_BED_CAP,N3715&lt;=TEMP_WORKER_CAP),"YES","NO")</x:f>
        <x:v>YES</x:v>
      </x:c>
      <x:c r="T3715" s="139" t="n">
        <x:f>IF(S3715="YES",R3715,-1E+99)</x:f>
        <x:v>16854.13899418729</x:v>
      </x:c>
    </x:row>
    <x:row r="3716">
      <x:c r="A3716" s="139"/>
      <x:c r="B3716" s="139"/>
      <x:c r="C3716" s="139"/>
      <x:c r="D3716" s="139"/>
      <x:c r="E3716" s="139"/>
      <x:c r="F3716" s="139"/>
      <x:c r="G3716" s="139"/>
      <x:c r="H3716" s="139"/>
      <x:c r="I3716" s="266" t="n">
        <x:f>INT((ROW()-ROW($I$46))/((CARROT_CAP+1)*(MESCLUN_CAP+1)))</x:f>
        <x:v>5</x:v>
      </x:c>
      <x:c r="J3716" s="266" t="n">
        <x:f>MOD(INT((ROW()-ROW($I$46))/(MESCLUN_CAP+1)),CARROT_CAP+1)</x:f>
        <x:v>13</x:v>
      </x:c>
      <x:c r="K3716" s="266" t="n">
        <x:f>MOD(ROW()-ROW($I$46),MESCLUN_CAP+1)</x:f>
        <x:v>12</x:v>
      </x:c>
      <x:c r="L3716" s="266" t="n">
        <x:f>SUM(I3716:K3716)</x:f>
        <x:v>30</x:v>
      </x:c>
      <x:c r="M3716" s="267" t="n">
        <x:f>I3716*TOMATO_HOURS*WEEKS*(1+TOMATO_DIM)^I3716+J3716*CARROT_HOURS*WEEKS*(1+CARROT_DIM)^J3716+K3716*MESCLUN_HOURS*WEEKS*(1+MESCLUN_DIM)^K3716</x:f>
        <x:v>1889.1562470628764</x:v>
      </x:c>
      <x:c r="N3716" s="267" t="n">
        <x:f>MAX(M3716-FARMER_HOURS,0)/TEMP_HOURS_PER_WORKER</x:f>
        <x:v>0.8119140604603309</x:v>
      </x:c>
      <x:c r="O3716" s="268" t="n">
        <x:f>I3716*TOMATO_PRICE+J3716*CARROT_PRICE+K3716*MESCLUN_PRICE</x:f>
        <x:v>103622</x:v>
      </x:c>
      <x:c r="P3716" s="268" t="n">
        <x:f>I3716*TOMATO_FERTILIZER+J3716*CARROT_FERTILIZER+K3716*MESCLUN_FERTILIZER</x:f>
        <x:v>20680</x:v>
      </x:c>
      <x:c r="Q3716" s="268" t="n">
        <x:f>MIN(M3716,FARMER_HOURS)*FARMER_RATE+MAX(M3716-FARMER_HOURS,0)*TEMP_RATE</x:f>
        <x:v>45297.85151150827</x:v>
      </x:c>
      <x:c r="R3716" s="268" t="n">
        <x:f>O3716-P3716-Q3716-FIXED_COST</x:f>
        <x:v>17644.14848849173</x:v>
      </x:c>
      <x:c r="S3716" s="139" t="str">
        <x:f>IF(AND(L3716&lt;=TOTAL_BED_CAP,N3716&lt;=TEMP_WORKER_CAP),"YES","NO")</x:f>
        <x:v>YES</x:v>
      </x:c>
      <x:c r="T3716" s="139" t="n">
        <x:f>IF(S3716="YES",R3716,-1E+99)</x:f>
        <x:v>17644.14848849173</x:v>
      </x:c>
    </x:row>
    <x:row r="3717">
      <x:c r="A3717" s="139"/>
      <x:c r="B3717" s="139"/>
      <x:c r="C3717" s="139"/>
      <x:c r="D3717" s="139"/>
      <x:c r="E3717" s="139"/>
      <x:c r="F3717" s="139"/>
      <x:c r="G3717" s="139"/>
      <x:c r="H3717" s="139"/>
      <x:c r="I3717" s="266" t="n">
        <x:f>INT((ROW()-ROW($I$46))/((CARROT_CAP+1)*(MESCLUN_CAP+1)))</x:f>
        <x:v>5</x:v>
      </x:c>
      <x:c r="J3717" s="266" t="n">
        <x:f>MOD(INT((ROW()-ROW($I$46))/(MESCLUN_CAP+1)),CARROT_CAP+1)</x:f>
        <x:v>13</x:v>
      </x:c>
      <x:c r="K3717" s="266" t="n">
        <x:f>MOD(ROW()-ROW($I$46),MESCLUN_CAP+1)</x:f>
        <x:v>13</x:v>
      </x:c>
      <x:c r="L3717" s="266" t="n">
        <x:f>SUM(I3717:K3717)</x:f>
        <x:v>31</x:v>
      </x:c>
      <x:c r="M3717" s="267" t="n">
        <x:f>I3717*TOMATO_HOURS*WEEKS*(1+TOMATO_DIM)^I3717+J3717*CARROT_HOURS*WEEKS*(1+CARROT_DIM)^J3717+K3717*MESCLUN_HOURS*WEEKS*(1+MESCLUN_DIM)^K3717</x:f>
        <x:v>1949.8782177712606</x:v>
      </x:c>
      <x:c r="N3717" s="267" t="n">
        <x:f>MAX(M3717-FARMER_HOURS,0)/TEMP_HOURS_PER_WORKER</x:f>
        <x:v>0.8540820956744865</x:v>
      </x:c>
      <x:c r="O3717" s="268" t="n">
        <x:f>I3717*TOMATO_PRICE+J3717*CARROT_PRICE+K3717*MESCLUN_PRICE</x:f>
        <x:v>106322</x:v>
      </x:c>
      <x:c r="P3717" s="268" t="n">
        <x:f>I3717*TOMATO_FERTILIZER+J3717*CARROT_FERTILIZER+K3717*MESCLUN_FERTILIZER</x:f>
        <x:v>21560</x:v>
      </x:c>
      <x:c r="Q3717" s="268" t="n">
        <x:f>MIN(M3717,FARMER_HOURS)*FARMER_RATE+MAX(M3717-FARMER_HOURS,0)*TEMP_RATE</x:f>
        <x:v>46352.05239186216</x:v>
      </x:c>
      <x:c r="R3717" s="268" t="n">
        <x:f>O3717-P3717-Q3717-FIXED_COST</x:f>
        <x:v>18409.947608137838</x:v>
      </x:c>
      <x:c r="S3717" s="139" t="str">
        <x:f>IF(AND(L3717&lt;=TOTAL_BED_CAP,N3717&lt;=TEMP_WORKER_CAP),"YES","NO")</x:f>
        <x:v>YES</x:v>
      </x:c>
      <x:c r="T3717" s="139" t="n">
        <x:f>IF(S3717="YES",R3717,-1E+99)</x:f>
        <x:v>18409.947608137838</x:v>
      </x:c>
    </x:row>
    <x:row r="3718">
      <x:c r="A3718" s="139"/>
      <x:c r="B3718" s="139"/>
      <x:c r="C3718" s="139"/>
      <x:c r="D3718" s="139"/>
      <x:c r="E3718" s="139"/>
      <x:c r="F3718" s="139"/>
      <x:c r="G3718" s="139"/>
      <x:c r="H3718" s="139"/>
      <x:c r="I3718" s="266" t="n">
        <x:f>INT((ROW()-ROW($I$46))/((CARROT_CAP+1)*(MESCLUN_CAP+1)))</x:f>
        <x:v>5</x:v>
      </x:c>
      <x:c r="J3718" s="266" t="n">
        <x:f>MOD(INT((ROW()-ROW($I$46))/(MESCLUN_CAP+1)),CARROT_CAP+1)</x:f>
        <x:v>13</x:v>
      </x:c>
      <x:c r="K3718" s="266" t="n">
        <x:f>MOD(ROW()-ROW($I$46),MESCLUN_CAP+1)</x:f>
        <x:v>14</x:v>
      </x:c>
      <x:c r="L3718" s="266" t="n">
        <x:f>SUM(I3718:K3718)</x:f>
        <x:v>32</x:v>
      </x:c>
      <x:c r="M3718" s="267" t="n">
        <x:f>I3718*TOMATO_HOURS*WEEKS*(1+TOMATO_DIM)^I3718+J3718*CARROT_HOURS*WEEKS*(1+CARROT_DIM)^J3718+K3718*MESCLUN_HOURS*WEEKS*(1+MESCLUN_DIM)^K3718</x:f>
        <x:v>2012.0202990849216</x:v>
      </x:c>
      <x:c r="N3718" s="267" t="n">
        <x:f>MAX(M3718-FARMER_HOURS,0)/TEMP_HOURS_PER_WORKER</x:f>
        <x:v>0.8972363188089734</x:v>
      </x:c>
      <x:c r="O3718" s="268" t="n">
        <x:f>I3718*TOMATO_PRICE+J3718*CARROT_PRICE+K3718*MESCLUN_PRICE</x:f>
        <x:v>109022</x:v>
      </x:c>
      <x:c r="P3718" s="268" t="n">
        <x:f>I3718*TOMATO_FERTILIZER+J3718*CARROT_FERTILIZER+K3718*MESCLUN_FERTILIZER</x:f>
        <x:v>22440</x:v>
      </x:c>
      <x:c r="Q3718" s="268" t="n">
        <x:f>MIN(M3718,FARMER_HOURS)*FARMER_RATE+MAX(M3718-FARMER_HOURS,0)*TEMP_RATE</x:f>
        <x:v>47430.90797022433</x:v>
      </x:c>
      <x:c r="R3718" s="268" t="n">
        <x:f>O3718-P3718-Q3718-FIXED_COST</x:f>
        <x:v>19151.092029775667</x:v>
      </x:c>
      <x:c r="S3718" s="139" t="str">
        <x:f>IF(AND(L3718&lt;=TOTAL_BED_CAP,N3718&lt;=TEMP_WORKER_CAP),"YES","NO")</x:f>
        <x:v>YES</x:v>
      </x:c>
      <x:c r="T3718" s="139" t="n">
        <x:f>IF(S3718="YES",R3718,-1E+99)</x:f>
        <x:v>19151.092029775667</x:v>
      </x:c>
    </x:row>
    <x:row r="3719">
      <x:c r="A3719" s="139"/>
      <x:c r="B3719" s="139"/>
      <x:c r="C3719" s="139"/>
      <x:c r="D3719" s="139"/>
      <x:c r="E3719" s="139"/>
      <x:c r="F3719" s="139"/>
      <x:c r="G3719" s="139"/>
      <x:c r="H3719" s="139"/>
      <x:c r="I3719" s="266" t="n">
        <x:f>INT((ROW()-ROW($I$46))/((CARROT_CAP+1)*(MESCLUN_CAP+1)))</x:f>
        <x:v>5</x:v>
      </x:c>
      <x:c r="J3719" s="266" t="n">
        <x:f>MOD(INT((ROW()-ROW($I$46))/(MESCLUN_CAP+1)),CARROT_CAP+1)</x:f>
        <x:v>13</x:v>
      </x:c>
      <x:c r="K3719" s="266" t="n">
        <x:f>MOD(ROW()-ROW($I$46),MESCLUN_CAP+1)</x:f>
        <x:v>15</x:v>
      </x:c>
      <x:c r="L3719" s="266" t="n">
        <x:f>SUM(I3719:K3719)</x:f>
        <x:v>33</x:v>
      </x:c>
      <x:c r="M3719" s="267" t="n">
        <x:f>I3719*TOMATO_HOURS*WEEKS*(1+TOMATO_DIM)^I3719+J3719*CARROT_HOURS*WEEKS*(1+CARROT_DIM)^J3719+K3719*MESCLUN_HOURS*WEEKS*(1+MESCLUN_DIM)^K3719</x:f>
        <x:v>2075.608505961068</x:v>
      </x:c>
      <x:c r="N3719" s="267" t="n">
        <x:f>MAX(M3719-FARMER_HOURS,0)/TEMP_HOURS_PER_WORKER</x:f>
        <x:v>0.9413947958062974</x:v>
      </x:c>
      <x:c r="O3719" s="268" t="n">
        <x:f>I3719*TOMATO_PRICE+J3719*CARROT_PRICE+K3719*MESCLUN_PRICE</x:f>
        <x:v>111722</x:v>
      </x:c>
      <x:c r="P3719" s="268" t="n">
        <x:f>I3719*TOMATO_FERTILIZER+J3719*CARROT_FERTILIZER+K3719*MESCLUN_FERTILIZER</x:f>
        <x:v>23320</x:v>
      </x:c>
      <x:c r="Q3719" s="268" t="n">
        <x:f>MIN(M3719,FARMER_HOURS)*FARMER_RATE+MAX(M3719-FARMER_HOURS,0)*TEMP_RATE</x:f>
        <x:v>48534.86989515743</x:v>
      </x:c>
      <x:c r="R3719" s="268" t="n">
        <x:f>O3719-P3719-Q3719-FIXED_COST</x:f>
        <x:v>19867.130104842567</x:v>
      </x:c>
      <x:c r="S3719" s="139" t="str">
        <x:f>IF(AND(L3719&lt;=TOTAL_BED_CAP,N3719&lt;=TEMP_WORKER_CAP),"YES","NO")</x:f>
        <x:v>YES</x:v>
      </x:c>
      <x:c r="T3719" s="139" t="n">
        <x:f>IF(S3719="YES",R3719,-1E+99)</x:f>
        <x:v>19867.130104842567</x:v>
      </x:c>
    </x:row>
    <x:row r="3720">
      <x:c r="A3720" s="139"/>
      <x:c r="B3720" s="139"/>
      <x:c r="C3720" s="139"/>
      <x:c r="D3720" s="139"/>
      <x:c r="E3720" s="139"/>
      <x:c r="F3720" s="139"/>
      <x:c r="G3720" s="139"/>
      <x:c r="H3720" s="139"/>
      <x:c r="I3720" s="266" t="n">
        <x:f>INT((ROW()-ROW($I$46))/((CARROT_CAP+1)*(MESCLUN_CAP+1)))</x:f>
        <x:v>5</x:v>
      </x:c>
      <x:c r="J3720" s="266" t="n">
        <x:f>MOD(INT((ROW()-ROW($I$46))/(MESCLUN_CAP+1)),CARROT_CAP+1)</x:f>
        <x:v>13</x:v>
      </x:c>
      <x:c r="K3720" s="266" t="n">
        <x:f>MOD(ROW()-ROW($I$46),MESCLUN_CAP+1)</x:f>
        <x:v>16</x:v>
      </x:c>
      <x:c r="L3720" s="266" t="n">
        <x:f>SUM(I3720:K3720)</x:f>
        <x:v>34</x:v>
      </x:c>
      <x:c r="M3720" s="267" t="n">
        <x:f>I3720*TOMATO_HOURS*WEEKS*(1+TOMATO_DIM)^I3720+J3720*CARROT_HOURS*WEEKS*(1+CARROT_DIM)^J3720+K3720*MESCLUN_HOURS*WEEKS*(1+MESCLUN_DIM)^K3720</x:f>
        <x:v>2140.6692818385573</x:v>
      </x:c>
      <x:c r="N3720" s="267" t="n">
        <x:f>MAX(M3720-FARMER_HOURS,0)/TEMP_HOURS_PER_WORKER</x:f>
        <x:v>0.9865758901656647</x:v>
      </x:c>
      <x:c r="O3720" s="268" t="n">
        <x:f>I3720*TOMATO_PRICE+J3720*CARROT_PRICE+K3720*MESCLUN_PRICE</x:f>
        <x:v>114422</x:v>
      </x:c>
      <x:c r="P3720" s="268" t="n">
        <x:f>I3720*TOMATO_FERTILIZER+J3720*CARROT_FERTILIZER+K3720*MESCLUN_FERTILIZER</x:f>
        <x:v>24200</x:v>
      </x:c>
      <x:c r="Q3720" s="268" t="n">
        <x:f>MIN(M3720,FARMER_HOURS)*FARMER_RATE+MAX(M3720-FARMER_HOURS,0)*TEMP_RATE</x:f>
        <x:v>49664.397254141615</x:v>
      </x:c>
      <x:c r="R3720" s="268" t="n">
        <x:f>O3720-P3720-Q3720-FIXED_COST</x:f>
        <x:v>20557.602745858385</x:v>
      </x:c>
      <x:c r="S3720" s="139" t="str">
        <x:f>IF(AND(L3720&lt;=TOTAL_BED_CAP,N3720&lt;=TEMP_WORKER_CAP),"YES","NO")</x:f>
        <x:v>YES</x:v>
      </x:c>
      <x:c r="T3720" s="139" t="n">
        <x:f>IF(S3720="YES",R3720,-1E+99)</x:f>
        <x:v>20557.602745858385</x:v>
      </x:c>
    </x:row>
    <x:row r="3721">
      <x:c r="A3721" s="139"/>
      <x:c r="B3721" s="139"/>
      <x:c r="C3721" s="139"/>
      <x:c r="D3721" s="139"/>
      <x:c r="E3721" s="139"/>
      <x:c r="F3721" s="139"/>
      <x:c r="G3721" s="139"/>
      <x:c r="H3721" s="139"/>
      <x:c r="I3721" s="266" t="n">
        <x:f>INT((ROW()-ROW($I$46))/((CARROT_CAP+1)*(MESCLUN_CAP+1)))</x:f>
        <x:v>5</x:v>
      </x:c>
      <x:c r="J3721" s="266" t="n">
        <x:f>MOD(INT((ROW()-ROW($I$46))/(MESCLUN_CAP+1)),CARROT_CAP+1)</x:f>
        <x:v>13</x:v>
      </x:c>
      <x:c r="K3721" s="266" t="n">
        <x:f>MOD(ROW()-ROW($I$46),MESCLUN_CAP+1)</x:f>
        <x:v>17</x:v>
      </x:c>
      <x:c r="L3721" s="266" t="n">
        <x:f>SUM(I3721:K3721)</x:f>
        <x:v>35</x:v>
      </x:c>
      <x:c r="M3721" s="267" t="n">
        <x:f>I3721*TOMATO_HOURS*WEEKS*(1+TOMATO_DIM)^I3721+J3721*CARROT_HOURS*WEEKS*(1+CARROT_DIM)^J3721+K3721*MESCLUN_HOURS*WEEKS*(1+MESCLUN_DIM)^K3721</x:f>
        <x:v>2207.2295052850973</x:v>
      </x:c>
      <x:c r="N3721" s="267" t="n">
        <x:f>MAX(M3721-FARMER_HOURS,0)/TEMP_HOURS_PER_WORKER</x:f>
        <x:v>1.0327982675590954</x:v>
      </x:c>
      <x:c r="O3721" s="268" t="n">
        <x:f>I3721*TOMATO_PRICE+J3721*CARROT_PRICE+K3721*MESCLUN_PRICE</x:f>
        <x:v>117122</x:v>
      </x:c>
      <x:c r="P3721" s="268" t="n">
        <x:f>I3721*TOMATO_FERTILIZER+J3721*CARROT_FERTILIZER+K3721*MESCLUN_FERTILIZER</x:f>
        <x:v>25080</x:v>
      </x:c>
      <x:c r="Q3721" s="268" t="n">
        <x:f>MIN(M3721,FARMER_HOURS)*FARMER_RATE+MAX(M3721-FARMER_HOURS,0)*TEMP_RATE</x:f>
        <x:v>50819.956688977385</x:v>
      </x:c>
      <x:c r="R3721" s="268" t="n">
        <x:f>O3721-P3721-Q3721-FIXED_COST</x:f>
        <x:v>21222.043311022615</x:v>
      </x:c>
      <x:c r="S3721" s="139" t="str">
        <x:f>IF(AND(L3721&lt;=TOTAL_BED_CAP,N3721&lt;=TEMP_WORKER_CAP),"YES","NO")</x:f>
        <x:v>YES</x:v>
      </x:c>
      <x:c r="T3721" s="139" t="n">
        <x:f>IF(S3721="YES",R3721,-1E+99)</x:f>
        <x:v>21222.043311022615</x:v>
      </x:c>
    </x:row>
    <x:row r="3722">
      <x:c r="A3722" s="139"/>
      <x:c r="B3722" s="139"/>
      <x:c r="C3722" s="139"/>
      <x:c r="D3722" s="139"/>
      <x:c r="E3722" s="139"/>
      <x:c r="F3722" s="139"/>
      <x:c r="G3722" s="139"/>
      <x:c r="H3722" s="139"/>
      <x:c r="I3722" s="266" t="n">
        <x:f>INT((ROW()-ROW($I$46))/((CARROT_CAP+1)*(MESCLUN_CAP+1)))</x:f>
        <x:v>5</x:v>
      </x:c>
      <x:c r="J3722" s="266" t="n">
        <x:f>MOD(INT((ROW()-ROW($I$46))/(MESCLUN_CAP+1)),CARROT_CAP+1)</x:f>
        <x:v>13</x:v>
      </x:c>
      <x:c r="K3722" s="266" t="n">
        <x:f>MOD(ROW()-ROW($I$46),MESCLUN_CAP+1)</x:f>
        <x:v>18</x:v>
      </x:c>
      <x:c r="L3722" s="266" t="n">
        <x:f>SUM(I3722:K3722)</x:f>
        <x:v>36</x:v>
      </x:c>
      <x:c r="M3722" s="267" t="n">
        <x:f>I3722*TOMATO_HOURS*WEEKS*(1+TOMATO_DIM)^I3722+J3722*CARROT_HOURS*WEEKS*(1+CARROT_DIM)^J3722+K3722*MESCLUN_HOURS*WEEKS*(1+MESCLUN_DIM)^K3722</x:f>
        <x:v>2275.3164967436846</x:v>
      </x:c>
      <x:c r="N3722" s="267" t="n">
        <x:f>MAX(M3722-FARMER_HOURS,0)/TEMP_HOURS_PER_WORKER</x:f>
        <x:v>1.0800809005164476</x:v>
      </x:c>
      <x:c r="O3722" s="268" t="n">
        <x:f>I3722*TOMATO_PRICE+J3722*CARROT_PRICE+K3722*MESCLUN_PRICE</x:f>
        <x:v>119822</x:v>
      </x:c>
      <x:c r="P3722" s="268" t="n">
        <x:f>I3722*TOMATO_FERTILIZER+J3722*CARROT_FERTILIZER+K3722*MESCLUN_FERTILIZER</x:f>
        <x:v>25960</x:v>
      </x:c>
      <x:c r="Q3722" s="268" t="n">
        <x:f>MIN(M3722,FARMER_HOURS)*FARMER_RATE+MAX(M3722-FARMER_HOURS,0)*TEMP_RATE</x:f>
        <x:v>52002.02251291119</x:v>
      </x:c>
      <x:c r="R3722" s="268" t="n">
        <x:f>O3722-P3722-Q3722-FIXED_COST</x:f>
        <x:v>21859.977487088807</x:v>
      </x:c>
      <x:c r="S3722" s="139" t="str">
        <x:f>IF(AND(L3722&lt;=TOTAL_BED_CAP,N3722&lt;=TEMP_WORKER_CAP),"YES","NO")</x:f>
        <x:v>YES</x:v>
      </x:c>
      <x:c r="T3722" s="139" t="n">
        <x:f>IF(S3722="YES",R3722,-1E+99)</x:f>
        <x:v>21859.977487088807</x:v>
      </x:c>
    </x:row>
    <x:row r="3723">
      <x:c r="A3723" s="139"/>
      <x:c r="B3723" s="139"/>
      <x:c r="C3723" s="139"/>
      <x:c r="D3723" s="139"/>
      <x:c r="E3723" s="139"/>
      <x:c r="F3723" s="139"/>
      <x:c r="G3723" s="139"/>
      <x:c r="H3723" s="139"/>
      <x:c r="I3723" s="266" t="n">
        <x:f>INT((ROW()-ROW($I$46))/((CARROT_CAP+1)*(MESCLUN_CAP+1)))</x:f>
        <x:v>5</x:v>
      </x:c>
      <x:c r="J3723" s="266" t="n">
        <x:f>MOD(INT((ROW()-ROW($I$46))/(MESCLUN_CAP+1)),CARROT_CAP+1)</x:f>
        <x:v>13</x:v>
      </x:c>
      <x:c r="K3723" s="266" t="n">
        <x:f>MOD(ROW()-ROW($I$46),MESCLUN_CAP+1)</x:f>
        <x:v>19</x:v>
      </x:c>
      <x:c r="L3723" s="266" t="n">
        <x:f>SUM(I3723:K3723)</x:f>
        <x:v>37</x:v>
      </x:c>
      <x:c r="M3723" s="267" t="n">
        <x:f>I3723*TOMATO_HOURS*WEEKS*(1+TOMATO_DIM)^I3723+J3723*CARROT_HOURS*WEEKS*(1+CARROT_DIM)^J3723+K3723*MESCLUN_HOURS*WEEKS*(1+MESCLUN_DIM)^K3723</x:f>
        <x:v>2344.9580253797067</x:v>
      </x:c>
      <x:c r="N3723" s="267" t="n">
        <x:f>MAX(M3723-FARMER_HOURS,0)/TEMP_HOURS_PER_WORKER</x:f>
        <x:v>1.1284430731803519</x:v>
      </x:c>
      <x:c r="O3723" s="268" t="n">
        <x:f>I3723*TOMATO_PRICE+J3723*CARROT_PRICE+K3723*MESCLUN_PRICE</x:f>
        <x:v>122522</x:v>
      </x:c>
      <x:c r="P3723" s="268" t="n">
        <x:f>I3723*TOMATO_FERTILIZER+J3723*CARROT_FERTILIZER+K3723*MESCLUN_FERTILIZER</x:f>
        <x:v>26840</x:v>
      </x:c>
      <x:c r="Q3723" s="268" t="n">
        <x:f>MIN(M3723,FARMER_HOURS)*FARMER_RATE+MAX(M3723-FARMER_HOURS,0)*TEMP_RATE</x:f>
        <x:v>53211.07682950879</x:v>
      </x:c>
      <x:c r="R3723" s="268" t="n">
        <x:f>O3723-P3723-Q3723-FIXED_COST</x:f>
        <x:v>22470.92317049121</x:v>
      </x:c>
      <x:c r="S3723" s="139" t="str">
        <x:f>IF(AND(L3723&lt;=TOTAL_BED_CAP,N3723&lt;=TEMP_WORKER_CAP),"YES","NO")</x:f>
        <x:v>YES</x:v>
      </x:c>
      <x:c r="T3723" s="139" t="n">
        <x:f>IF(S3723="YES",R3723,-1E+99)</x:f>
        <x:v>22470.92317049121</x:v>
      </x:c>
    </x:row>
    <x:row r="3724">
      <x:c r="A3724" s="139"/>
      <x:c r="B3724" s="139"/>
      <x:c r="C3724" s="139"/>
      <x:c r="D3724" s="139"/>
      <x:c r="E3724" s="139"/>
      <x:c r="F3724" s="139"/>
      <x:c r="G3724" s="139"/>
      <x:c r="H3724" s="139"/>
      <x:c r="I3724" s="266" t="n">
        <x:f>INT((ROW()-ROW($I$46))/((CARROT_CAP+1)*(MESCLUN_CAP+1)))</x:f>
        <x:v>5</x:v>
      </x:c>
      <x:c r="J3724" s="266" t="n">
        <x:f>MOD(INT((ROW()-ROW($I$46))/(MESCLUN_CAP+1)),CARROT_CAP+1)</x:f>
        <x:v>13</x:v>
      </x:c>
      <x:c r="K3724" s="266" t="n">
        <x:f>MOD(ROW()-ROW($I$46),MESCLUN_CAP+1)</x:f>
        <x:v>20</x:v>
      </x:c>
      <x:c r="L3724" s="266" t="n">
        <x:f>SUM(I3724:K3724)</x:f>
        <x:v>38</x:v>
      </x:c>
      <x:c r="M3724" s="267" t="n">
        <x:f>I3724*TOMATO_HOURS*WEEKS*(1+TOMATO_DIM)^I3724+J3724*CARROT_HOURS*WEEKS*(1+CARROT_DIM)^J3724+K3724*MESCLUN_HOURS*WEEKS*(1+MESCLUN_DIM)^K3724</x:f>
        <x:v>2416.1823160301833</x:v>
      </x:c>
      <x:c r="N3724" s="267" t="n">
        <x:f>MAX(M3724-FARMER_HOURS,0)/TEMP_HOURS_PER_WORKER</x:f>
        <x:v>1.1779043861320717</x:v>
      </x:c>
      <x:c r="O3724" s="268" t="n">
        <x:f>I3724*TOMATO_PRICE+J3724*CARROT_PRICE+K3724*MESCLUN_PRICE</x:f>
        <x:v>125222</x:v>
      </x:c>
      <x:c r="P3724" s="268" t="n">
        <x:f>I3724*TOMATO_FERTILIZER+J3724*CARROT_FERTILIZER+K3724*MESCLUN_FERTILIZER</x:f>
        <x:v>27720</x:v>
      </x:c>
      <x:c r="Q3724" s="268" t="n">
        <x:f>MIN(M3724,FARMER_HOURS)*FARMER_RATE+MAX(M3724-FARMER_HOURS,0)*TEMP_RATE</x:f>
        <x:v>54447.60965330179</x:v>
      </x:c>
      <x:c r="R3724" s="268" t="n">
        <x:f>O3724-P3724-Q3724-FIXED_COST</x:f>
        <x:v>23054.39034669821</x:v>
      </x:c>
      <x:c r="S3724" s="139" t="str">
        <x:f>IF(AND(L3724&lt;=TOTAL_BED_CAP,N3724&lt;=TEMP_WORKER_CAP),"YES","NO")</x:f>
        <x:v>YES</x:v>
      </x:c>
      <x:c r="T3724" s="139" t="n">
        <x:f>IF(S3724="YES",R3724,-1E+99)</x:f>
        <x:v>23054.39034669821</x:v>
      </x:c>
    </x:row>
    <x:row r="3725">
      <x:c r="A3725" s="139"/>
      <x:c r="B3725" s="139"/>
      <x:c r="C3725" s="139"/>
      <x:c r="D3725" s="139"/>
      <x:c r="E3725" s="139"/>
      <x:c r="F3725" s="139"/>
      <x:c r="G3725" s="139"/>
      <x:c r="H3725" s="139"/>
      <x:c r="I3725" s="266" t="n">
        <x:f>INT((ROW()-ROW($I$46))/((CARROT_CAP+1)*(MESCLUN_CAP+1)))</x:f>
        <x:v>5</x:v>
      </x:c>
      <x:c r="J3725" s="266" t="n">
        <x:f>MOD(INT((ROW()-ROW($I$46))/(MESCLUN_CAP+1)),CARROT_CAP+1)</x:f>
        <x:v>13</x:v>
      </x:c>
      <x:c r="K3725" s="266" t="n">
        <x:f>MOD(ROW()-ROW($I$46),MESCLUN_CAP+1)</x:f>
        <x:v>21</x:v>
      </x:c>
      <x:c r="L3725" s="266" t="n">
        <x:f>SUM(I3725:K3725)</x:f>
        <x:v>39</x:v>
      </x:c>
      <x:c r="M3725" s="267" t="n">
        <x:f>I3725*TOMATO_HOURS*WEEKS*(1+TOMATO_DIM)^I3725+J3725*CARROT_HOURS*WEEKS*(1+CARROT_DIM)^J3725+K3725*MESCLUN_HOURS*WEEKS*(1+MESCLUN_DIM)^K3725</x:f>
        <x:v>2489.0180562566275</x:v>
      </x:c>
      <x:c r="N3725" s="267" t="n">
        <x:f>MAX(M3725-FARMER_HOURS,0)/TEMP_HOURS_PER_WORKER</x:f>
        <x:v>1.2284847612893246</x:v>
      </x:c>
      <x:c r="O3725" s="268" t="n">
        <x:f>I3725*TOMATO_PRICE+J3725*CARROT_PRICE+K3725*MESCLUN_PRICE</x:f>
        <x:v>127922</x:v>
      </x:c>
      <x:c r="P3725" s="268" t="n">
        <x:f>I3725*TOMATO_FERTILIZER+J3725*CARROT_FERTILIZER+K3725*MESCLUN_FERTILIZER</x:f>
        <x:v>28600</x:v>
      </x:c>
      <x:c r="Q3725" s="268" t="n">
        <x:f>MIN(M3725,FARMER_HOURS)*FARMER_RATE+MAX(M3725-FARMER_HOURS,0)*TEMP_RATE</x:f>
        <x:v>55712.11903223312</x:v>
      </x:c>
      <x:c r="R3725" s="268" t="n">
        <x:f>O3725-P3725-Q3725-FIXED_COST</x:f>
        <x:v>23609.880967766883</x:v>
      </x:c>
      <x:c r="S3725" s="139" t="str">
        <x:f>IF(AND(L3725&lt;=TOTAL_BED_CAP,N3725&lt;=TEMP_WORKER_CAP),"YES","NO")</x:f>
        <x:v>YES</x:v>
      </x:c>
      <x:c r="T3725" s="139" t="n">
        <x:f>IF(S3725="YES",R3725,-1E+99)</x:f>
        <x:v>23609.880967766883</x:v>
      </x:c>
    </x:row>
    <x:row r="3726">
      <x:c r="A3726" s="139"/>
      <x:c r="B3726" s="139"/>
      <x:c r="C3726" s="139"/>
      <x:c r="D3726" s="139"/>
      <x:c r="E3726" s="139"/>
      <x:c r="F3726" s="139"/>
      <x:c r="G3726" s="139"/>
      <x:c r="H3726" s="139"/>
      <x:c r="I3726" s="266" t="n">
        <x:f>INT((ROW()-ROW($I$46))/((CARROT_CAP+1)*(MESCLUN_CAP+1)))</x:f>
        <x:v>5</x:v>
      </x:c>
      <x:c r="J3726" s="266" t="n">
        <x:f>MOD(INT((ROW()-ROW($I$46))/(MESCLUN_CAP+1)),CARROT_CAP+1)</x:f>
        <x:v>13</x:v>
      </x:c>
      <x:c r="K3726" s="266" t="n">
        <x:f>MOD(ROW()-ROW($I$46),MESCLUN_CAP+1)</x:f>
        <x:v>22</x:v>
      </x:c>
      <x:c r="L3726" s="266" t="n">
        <x:f>SUM(I3726:K3726)</x:f>
        <x:v>40</x:v>
      </x:c>
      <x:c r="M3726" s="267" t="n">
        <x:f>I3726*TOMATO_HOURS*WEEKS*(1+TOMATO_DIM)^I3726+J3726*CARROT_HOURS*WEEKS*(1+CARROT_DIM)^J3726+K3726*MESCLUN_HOURS*WEEKS*(1+MESCLUN_DIM)^K3726</x:f>
        <x:v>2563.494403503023</x:v>
      </x:c>
      <x:c r="N3726" s="267" t="n">
        <x:f>MAX(M3726-FARMER_HOURS,0)/TEMP_HOURS_PER_WORKER</x:f>
        <x:v>1.2802044468770992</x:v>
      </x:c>
      <x:c r="O3726" s="268" t="n">
        <x:f>I3726*TOMATO_PRICE+J3726*CARROT_PRICE+K3726*MESCLUN_PRICE</x:f>
        <x:v>130622</x:v>
      </x:c>
      <x:c r="P3726" s="268" t="n">
        <x:f>I3726*TOMATO_FERTILIZER+J3726*CARROT_FERTILIZER+K3726*MESCLUN_FERTILIZER</x:f>
        <x:v>29480</x:v>
      </x:c>
      <x:c r="Q3726" s="268" t="n">
        <x:f>MIN(M3726,FARMER_HOURS)*FARMER_RATE+MAX(M3726-FARMER_HOURS,0)*TEMP_RATE</x:f>
        <x:v>57005.11117192748</x:v>
      </x:c>
      <x:c r="R3726" s="268" t="n">
        <x:f>O3726-P3726-Q3726-FIXED_COST</x:f>
        <x:v>24136.888828072522</x:v>
      </x:c>
      <x:c r="S3726" s="139" t="str">
        <x:f>IF(AND(L3726&lt;=TOTAL_BED_CAP,N3726&lt;=TEMP_WORKER_CAP),"YES","NO")</x:f>
        <x:v>YES</x:v>
      </x:c>
      <x:c r="T3726" s="139" t="n">
        <x:f>IF(S3726="YES",R3726,-1E+99)</x:f>
        <x:v>24136.888828072522</x:v>
      </x:c>
    </x:row>
    <x:row r="3727">
      <x:c r="A3727" s="139"/>
      <x:c r="B3727" s="139"/>
      <x:c r="C3727" s="139"/>
      <x:c r="D3727" s="139"/>
      <x:c r="E3727" s="139"/>
      <x:c r="F3727" s="139"/>
      <x:c r="G3727" s="139"/>
      <x:c r="H3727" s="139"/>
      <x:c r="I3727" s="266" t="n">
        <x:f>INT((ROW()-ROW($I$46))/((CARROT_CAP+1)*(MESCLUN_CAP+1)))</x:f>
        <x:v>5</x:v>
      </x:c>
      <x:c r="J3727" s="266" t="n">
        <x:f>MOD(INT((ROW()-ROW($I$46))/(MESCLUN_CAP+1)),CARROT_CAP+1)</x:f>
        <x:v>13</x:v>
      </x:c>
      <x:c r="K3727" s="266" t="n">
        <x:f>MOD(ROW()-ROW($I$46),MESCLUN_CAP+1)</x:f>
        <x:v>23</x:v>
      </x:c>
      <x:c r="L3727" s="266" t="n">
        <x:f>SUM(I3727:K3727)</x:f>
        <x:v>41</x:v>
      </x:c>
      <x:c r="M3727" s="267" t="n">
        <x:f>I3727*TOMATO_HOURS*WEEKS*(1+TOMATO_DIM)^I3727+J3727*CARROT_HOURS*WEEKS*(1+CARROT_DIM)^J3727+K3727*MESCLUN_HOURS*WEEKS*(1+MESCLUN_DIM)^K3727</x:f>
        <x:v>2639.6409923604597</x:v>
      </x:c>
      <x:c r="N3727" s="267" t="n">
        <x:f>MAX(M3727-FARMER_HOURS,0)/TEMP_HOURS_PER_WORKER</x:f>
        <x:v>1.3330840224725415</x:v>
      </x:c>
      <x:c r="O3727" s="268" t="n">
        <x:f>I3727*TOMATO_PRICE+J3727*CARROT_PRICE+K3727*MESCLUN_PRICE</x:f>
        <x:v>133322</x:v>
      </x:c>
      <x:c r="P3727" s="268" t="n">
        <x:f>I3727*TOMATO_FERTILIZER+J3727*CARROT_FERTILIZER+K3727*MESCLUN_FERTILIZER</x:f>
        <x:v>30360</x:v>
      </x:c>
      <x:c r="Q3727" s="268" t="n">
        <x:f>MIN(M3727,FARMER_HOURS)*FARMER_RATE+MAX(M3727-FARMER_HOURS,0)*TEMP_RATE</x:f>
        <x:v>58327.10056181354</x:v>
      </x:c>
      <x:c r="R3727" s="268" t="n">
        <x:f>O3727-P3727-Q3727-FIXED_COST</x:f>
        <x:v>24634.89943818646</x:v>
      </x:c>
      <x:c r="S3727" s="139" t="str">
        <x:f>IF(AND(L3727&lt;=TOTAL_BED_CAP,N3727&lt;=TEMP_WORKER_CAP),"YES","NO")</x:f>
        <x:v>YES</x:v>
      </x:c>
      <x:c r="T3727" s="139" t="n">
        <x:f>IF(S3727="YES",R3727,-1E+99)</x:f>
        <x:v>24634.89943818646</x:v>
      </x:c>
    </x:row>
    <x:row r="3728">
      <x:c r="A3728" s="139"/>
      <x:c r="B3728" s="139"/>
      <x:c r="C3728" s="139"/>
      <x:c r="D3728" s="139"/>
      <x:c r="E3728" s="139"/>
      <x:c r="F3728" s="139"/>
      <x:c r="G3728" s="139"/>
      <x:c r="H3728" s="139"/>
      <x:c r="I3728" s="266" t="n">
        <x:f>INT((ROW()-ROW($I$46))/((CARROT_CAP+1)*(MESCLUN_CAP+1)))</x:f>
        <x:v>5</x:v>
      </x:c>
      <x:c r="J3728" s="266" t="n">
        <x:f>MOD(INT((ROW()-ROW($I$46))/(MESCLUN_CAP+1)),CARROT_CAP+1)</x:f>
        <x:v>13</x:v>
      </x:c>
      <x:c r="K3728" s="266" t="n">
        <x:f>MOD(ROW()-ROW($I$46),MESCLUN_CAP+1)</x:f>
        <x:v>24</x:v>
      </x:c>
      <x:c r="L3728" s="266" t="n">
        <x:f>SUM(I3728:K3728)</x:f>
        <x:v>42</x:v>
      </x:c>
      <x:c r="M3728" s="267" t="n">
        <x:f>I3728*TOMATO_HOURS*WEEKS*(1+TOMATO_DIM)^I3728+J3728*CARROT_HOURS*WEEKS*(1+CARROT_DIM)^J3728+K3728*MESCLUN_HOURS*WEEKS*(1+MESCLUN_DIM)^K3728</x:f>
        <x:v>2717.4879419399554</x:v>
      </x:c>
      <x:c r="N3728" s="267" t="n">
        <x:f>MAX(M3728-FARMER_HOURS,0)/TEMP_HOURS_PER_WORKER</x:f>
        <x:v>1.387144404124969</x:v>
      </x:c>
      <x:c r="O3728" s="268" t="n">
        <x:f>I3728*TOMATO_PRICE+J3728*CARROT_PRICE+K3728*MESCLUN_PRICE</x:f>
        <x:v>136022</x:v>
      </x:c>
      <x:c r="P3728" s="268" t="n">
        <x:f>I3728*TOMATO_FERTILIZER+J3728*CARROT_FERTILIZER+K3728*MESCLUN_FERTILIZER</x:f>
        <x:v>31240</x:v>
      </x:c>
      <x:c r="Q3728" s="268" t="n">
        <x:f>MIN(M3728,FARMER_HOURS)*FARMER_RATE+MAX(M3728-FARMER_HOURS,0)*TEMP_RATE</x:f>
        <x:v>59678.61010312422</x:v>
      </x:c>
      <x:c r="R3728" s="268" t="n">
        <x:f>O3728-P3728-Q3728-FIXED_COST</x:f>
        <x:v>25103.38989687578</x:v>
      </x:c>
      <x:c r="S3728" s="139" t="str">
        <x:f>IF(AND(L3728&lt;=TOTAL_BED_CAP,N3728&lt;=TEMP_WORKER_CAP),"YES","NO")</x:f>
        <x:v>YES</x:v>
      </x:c>
      <x:c r="T3728" s="139" t="n">
        <x:f>IF(S3728="YES",R3728,-1E+99)</x:f>
        <x:v>25103.38989687578</x:v>
      </x:c>
    </x:row>
    <x:row r="3729">
      <x:c r="A3729" s="139"/>
      <x:c r="B3729" s="139"/>
      <x:c r="C3729" s="139"/>
      <x:c r="D3729" s="139"/>
      <x:c r="E3729" s="139"/>
      <x:c r="F3729" s="139"/>
      <x:c r="G3729" s="139"/>
      <x:c r="H3729" s="139"/>
      <x:c r="I3729" s="266" t="n">
        <x:f>INT((ROW()-ROW($I$46))/((CARROT_CAP+1)*(MESCLUN_CAP+1)))</x:f>
        <x:v>5</x:v>
      </x:c>
      <x:c r="J3729" s="266" t="n">
        <x:f>MOD(INT((ROW()-ROW($I$46))/(MESCLUN_CAP+1)),CARROT_CAP+1)</x:f>
        <x:v>13</x:v>
      </x:c>
      <x:c r="K3729" s="266" t="n">
        <x:f>MOD(ROW()-ROW($I$46),MESCLUN_CAP+1)</x:f>
        <x:v>25</x:v>
      </x:c>
      <x:c r="L3729" s="266" t="n">
        <x:f>SUM(I3729:K3729)</x:f>
        <x:v>43</x:v>
      </x:c>
      <x:c r="M3729" s="267" t="n">
        <x:f>I3729*TOMATO_HOURS*WEEKS*(1+TOMATO_DIM)^I3729+J3729*CARROT_HOURS*WEEKS*(1+CARROT_DIM)^J3729+K3729*MESCLUN_HOURS*WEEKS*(1+MESCLUN_DIM)^K3729</x:f>
        <x:v>2797.065863355053</x:v>
      </x:c>
      <x:c r="N3729" s="267" t="n">
        <x:f>MAX(M3729-FARMER_HOURS,0)/TEMP_HOURS_PER_WORKER</x:f>
        <x:v>1.44240684955212</x:v>
      </x:c>
      <x:c r="O3729" s="268" t="n">
        <x:f>I3729*TOMATO_PRICE+J3729*CARROT_PRICE+K3729*MESCLUN_PRICE</x:f>
        <x:v>138722</x:v>
      </x:c>
      <x:c r="P3729" s="268" t="n">
        <x:f>I3729*TOMATO_FERTILIZER+J3729*CARROT_FERTILIZER+K3729*MESCLUN_FERTILIZER</x:f>
        <x:v>32120</x:v>
      </x:c>
      <x:c r="Q3729" s="268" t="n">
        <x:f>MIN(M3729,FARMER_HOURS)*FARMER_RATE+MAX(M3729-FARMER_HOURS,0)*TEMP_RATE</x:f>
        <x:v>61060.171238803</x:v>
      </x:c>
      <x:c r="R3729" s="268" t="n">
        <x:f>O3729-P3729-Q3729-FIXED_COST</x:f>
        <x:v>25541.828761197</x:v>
      </x:c>
      <x:c r="S3729" s="139" t="str">
        <x:f>IF(AND(L3729&lt;=TOTAL_BED_CAP,N3729&lt;=TEMP_WORKER_CAP),"YES","NO")</x:f>
        <x:v>YES</x:v>
      </x:c>
      <x:c r="T3729" s="139" t="n">
        <x:f>IF(S3729="YES",R3729,-1E+99)</x:f>
        <x:v>25541.828761197</x:v>
      </x:c>
    </x:row>
    <x:row r="3730">
      <x:c r="A3730" s="139"/>
      <x:c r="B3730" s="139"/>
      <x:c r="C3730" s="139"/>
      <x:c r="D3730" s="139"/>
      <x:c r="E3730" s="139"/>
      <x:c r="F3730" s="139"/>
      <x:c r="G3730" s="139"/>
      <x:c r="H3730" s="139"/>
      <x:c r="I3730" s="266" t="n">
        <x:f>INT((ROW()-ROW($I$46))/((CARROT_CAP+1)*(MESCLUN_CAP+1)))</x:f>
        <x:v>5</x:v>
      </x:c>
      <x:c r="J3730" s="266" t="n">
        <x:f>MOD(INT((ROW()-ROW($I$46))/(MESCLUN_CAP+1)),CARROT_CAP+1)</x:f>
        <x:v>13</x:v>
      </x:c>
      <x:c r="K3730" s="266" t="n">
        <x:f>MOD(ROW()-ROW($I$46),MESCLUN_CAP+1)</x:f>
        <x:v>26</x:v>
      </x:c>
      <x:c r="L3730" s="266" t="n">
        <x:f>SUM(I3730:K3730)</x:f>
        <x:v>44</x:v>
      </x:c>
      <x:c r="M3730" s="267" t="n">
        <x:f>I3730*TOMATO_HOURS*WEEKS*(1+TOMATO_DIM)^I3730+J3730*CARROT_HOURS*WEEKS*(1+CARROT_DIM)^J3730+K3730*MESCLUN_HOURS*WEEKS*(1+MESCLUN_DIM)^K3730</x:f>
        <x:v>2878.40586731577</x:v>
      </x:c>
      <x:c r="N3730" s="267" t="n">
        <x:f>MAX(M3730-FARMER_HOURS,0)/TEMP_HOURS_PER_WORKER</x:f>
        <x:v>1.4988929634137294</x:v>
      </x:c>
      <x:c r="O3730" s="268" t="n">
        <x:f>I3730*TOMATO_PRICE+J3730*CARROT_PRICE+K3730*MESCLUN_PRICE</x:f>
        <x:v>141422</x:v>
      </x:c>
      <x:c r="P3730" s="268" t="n">
        <x:f>I3730*TOMATO_FERTILIZER+J3730*CARROT_FERTILIZER+K3730*MESCLUN_FERTILIZER</x:f>
        <x:v>33000</x:v>
      </x:c>
      <x:c r="Q3730" s="268" t="n">
        <x:f>MIN(M3730,FARMER_HOURS)*FARMER_RATE+MAX(M3730-FARMER_HOURS,0)*TEMP_RATE</x:f>
        <x:v>62472.32408534323</x:v>
      </x:c>
      <x:c r="R3730" s="268" t="n">
        <x:f>O3730-P3730-Q3730-FIXED_COST</x:f>
        <x:v>25949.67591465677</x:v>
      </x:c>
      <x:c r="S3730" s="139" t="str">
        <x:f>IF(AND(L3730&lt;=TOTAL_BED_CAP,N3730&lt;=TEMP_WORKER_CAP),"YES","NO")</x:f>
        <x:v>YES</x:v>
      </x:c>
      <x:c r="T3730" s="139" t="n">
        <x:f>IF(S3730="YES",R3730,-1E+99)</x:f>
        <x:v>25949.67591465677</x:v>
      </x:c>
    </x:row>
    <x:row r="3731">
      <x:c r="A3731" s="139"/>
      <x:c r="B3731" s="139"/>
      <x:c r="C3731" s="139"/>
      <x:c r="D3731" s="139"/>
      <x:c r="E3731" s="139"/>
      <x:c r="F3731" s="139"/>
      <x:c r="G3731" s="139"/>
      <x:c r="H3731" s="139"/>
      <x:c r="I3731" s="266" t="n">
        <x:f>INT((ROW()-ROW($I$46))/((CARROT_CAP+1)*(MESCLUN_CAP+1)))</x:f>
        <x:v>5</x:v>
      </x:c>
      <x:c r="J3731" s="266" t="n">
        <x:f>MOD(INT((ROW()-ROW($I$46))/(MESCLUN_CAP+1)),CARROT_CAP+1)</x:f>
        <x:v>13</x:v>
      </x:c>
      <x:c r="K3731" s="266" t="n">
        <x:f>MOD(ROW()-ROW($I$46),MESCLUN_CAP+1)</x:f>
        <x:v>27</x:v>
      </x:c>
      <x:c r="L3731" s="266" t="n">
        <x:f>SUM(I3731:K3731)</x:f>
        <x:v>45</x:v>
      </x:c>
      <x:c r="M3731" s="267" t="n">
        <x:f>I3731*TOMATO_HOURS*WEEKS*(1+TOMATO_DIM)^I3731+J3731*CARROT_HOURS*WEEKS*(1+CARROT_DIM)^J3731+K3731*MESCLUN_HOURS*WEEKS*(1+MESCLUN_DIM)^K3731</x:f>
        <x:v>2961.5395718355276</x:v>
      </x:c>
      <x:c r="N3731" s="267" t="n">
        <x:f>MAX(M3731-FARMER_HOURS,0)/TEMP_HOURS_PER_WORKER</x:f>
        <x:v>1.556624702663561</x:v>
      </x:c>
      <x:c r="O3731" s="268" t="n">
        <x:f>I3731*TOMATO_PRICE+J3731*CARROT_PRICE+K3731*MESCLUN_PRICE</x:f>
        <x:v>144122</x:v>
      </x:c>
      <x:c r="P3731" s="268" t="n">
        <x:f>I3731*TOMATO_FERTILIZER+J3731*CARROT_FERTILIZER+K3731*MESCLUN_FERTILIZER</x:f>
        <x:v>33880</x:v>
      </x:c>
      <x:c r="Q3731" s="268" t="n">
        <x:f>MIN(M3731,FARMER_HOURS)*FARMER_RATE+MAX(M3731-FARMER_HOURS,0)*TEMP_RATE</x:f>
        <x:v>63915.61756658902</x:v>
      </x:c>
      <x:c r="R3731" s="268" t="n">
        <x:f>O3731-P3731-Q3731-FIXED_COST</x:f>
        <x:v>26326.38243341098</x:v>
      </x:c>
      <x:c r="S3731" s="139" t="str">
        <x:f>IF(AND(L3731&lt;=TOTAL_BED_CAP,N3731&lt;=TEMP_WORKER_CAP),"YES","NO")</x:f>
        <x:v>YES</x:v>
      </x:c>
      <x:c r="T3731" s="139" t="n">
        <x:f>IF(S3731="YES",R3731,-1E+99)</x:f>
        <x:v>26326.38243341098</x:v>
      </x:c>
    </x:row>
    <x:row r="3732">
      <x:c r="A3732" s="139"/>
      <x:c r="B3732" s="139"/>
      <x:c r="C3732" s="139"/>
      <x:c r="D3732" s="139"/>
      <x:c r="E3732" s="139"/>
      <x:c r="F3732" s="139"/>
      <x:c r="G3732" s="139"/>
      <x:c r="H3732" s="139"/>
      <x:c r="I3732" s="266" t="n">
        <x:f>INT((ROW()-ROW($I$46))/((CARROT_CAP+1)*(MESCLUN_CAP+1)))</x:f>
        <x:v>5</x:v>
      </x:c>
      <x:c r="J3732" s="266" t="n">
        <x:f>MOD(INT((ROW()-ROW($I$46))/(MESCLUN_CAP+1)),CARROT_CAP+1)</x:f>
        <x:v>13</x:v>
      </x:c>
      <x:c r="K3732" s="266" t="n">
        <x:f>MOD(ROW()-ROW($I$46),MESCLUN_CAP+1)</x:f>
        <x:v>28</x:v>
      </x:c>
      <x:c r="L3732" s="266" t="n">
        <x:f>SUM(I3732:K3732)</x:f>
        <x:v>46</x:v>
      </x:c>
      <x:c r="M3732" s="267" t="n">
        <x:f>I3732*TOMATO_HOURS*WEEKS*(1+TOMATO_DIM)^I3732+J3732*CARROT_HOURS*WEEKS*(1+CARROT_DIM)^J3732+K3732*MESCLUN_HOURS*WEEKS*(1+MESCLUN_DIM)^K3732</x:f>
        <x:v>3046.4991100526804</x:v>
      </x:c>
      <x:c r="N3732" s="267" t="n">
        <x:f>MAX(M3732-FARMER_HOURS,0)/TEMP_HOURS_PER_WORKER</x:f>
        <x:v>1.615624381981028</x:v>
      </x:c>
      <x:c r="O3732" s="268" t="n">
        <x:f>I3732*TOMATO_PRICE+J3732*CARROT_PRICE+K3732*MESCLUN_PRICE</x:f>
        <x:v>146822</x:v>
      </x:c>
      <x:c r="P3732" s="268" t="n">
        <x:f>I3732*TOMATO_FERTILIZER+J3732*CARROT_FERTILIZER+K3732*MESCLUN_FERTILIZER</x:f>
        <x:v>34760</x:v>
      </x:c>
      <x:c r="Q3732" s="268" t="n">
        <x:f>MIN(M3732,FARMER_HOURS)*FARMER_RATE+MAX(M3732-FARMER_HOURS,0)*TEMP_RATE</x:f>
        <x:v>65390.6095495257</x:v>
      </x:c>
      <x:c r="R3732" s="268" t="n">
        <x:f>O3732-P3732-Q3732-FIXED_COST</x:f>
        <x:v>26671.390450474297</x:v>
      </x:c>
      <x:c r="S3732" s="139" t="str">
        <x:f>IF(AND(L3732&lt;=TOTAL_BED_CAP,N3732&lt;=TEMP_WORKER_CAP),"YES","NO")</x:f>
        <x:v>YES</x:v>
      </x:c>
      <x:c r="T3732" s="139" t="n">
        <x:f>IF(S3732="YES",R3732,-1E+99)</x:f>
        <x:v>26671.390450474297</x:v>
      </x:c>
    </x:row>
    <x:row r="3733">
      <x:c r="A3733" s="139"/>
      <x:c r="B3733" s="139"/>
      <x:c r="C3733" s="139"/>
      <x:c r="D3733" s="139"/>
      <x:c r="E3733" s="139"/>
      <x:c r="F3733" s="139"/>
      <x:c r="G3733" s="139"/>
      <x:c r="H3733" s="139"/>
      <x:c r="I3733" s="266" t="n">
        <x:f>INT((ROW()-ROW($I$46))/((CARROT_CAP+1)*(MESCLUN_CAP+1)))</x:f>
        <x:v>5</x:v>
      </x:c>
      <x:c r="J3733" s="266" t="n">
        <x:f>MOD(INT((ROW()-ROW($I$46))/(MESCLUN_CAP+1)),CARROT_CAP+1)</x:f>
        <x:v>13</x:v>
      </x:c>
      <x:c r="K3733" s="266" t="n">
        <x:f>MOD(ROW()-ROW($I$46),MESCLUN_CAP+1)</x:f>
        <x:v>29</x:v>
      </x:c>
      <x:c r="L3733" s="266" t="n">
        <x:f>SUM(I3733:K3733)</x:f>
        <x:v>47</x:v>
      </x:c>
      <x:c r="M3733" s="267" t="n">
        <x:f>I3733*TOMATO_HOURS*WEEKS*(1+TOMATO_DIM)^I3733+J3733*CARROT_HOURS*WEEKS*(1+CARROT_DIM)^J3733+K3733*MESCLUN_HOURS*WEEKS*(1+MESCLUN_DIM)^K3733</x:f>
        <x:v>3133.317138168334</x:v>
      </x:c>
      <x:c r="N3733" s="267" t="n">
        <x:f>MAX(M3733-FARMER_HOURS,0)/TEMP_HOURS_PER_WORKER</x:f>
        <x:v>1.6759146792835653</x:v>
      </x:c>
      <x:c r="O3733" s="268" t="n">
        <x:f>I3733*TOMATO_PRICE+J3733*CARROT_PRICE+K3733*MESCLUN_PRICE</x:f>
        <x:v>149522</x:v>
      </x:c>
      <x:c r="P3733" s="268" t="n">
        <x:f>I3733*TOMATO_FERTILIZER+J3733*CARROT_FERTILIZER+K3733*MESCLUN_FERTILIZER</x:f>
        <x:v>35640</x:v>
      </x:c>
      <x:c r="Q3733" s="268" t="n">
        <x:f>MIN(M3733,FARMER_HOURS)*FARMER_RATE+MAX(M3733-FARMER_HOURS,0)*TEMP_RATE</x:f>
        <x:v>66897.86698208914</x:v>
      </x:c>
      <x:c r="R3733" s="268" t="n">
        <x:f>O3733-P3733-Q3733-FIXED_COST</x:f>
        <x:v>26984.133017910863</x:v>
      </x:c>
      <x:c r="S3733" s="139" t="str">
        <x:f>IF(AND(L3733&lt;=TOTAL_BED_CAP,N3733&lt;=TEMP_WORKER_CAP),"YES","NO")</x:f>
        <x:v>YES</x:v>
      </x:c>
      <x:c r="T3733" s="139" t="n">
        <x:f>IF(S3733="YES",R3733,-1E+99)</x:f>
        <x:v>26984.133017910863</x:v>
      </x:c>
    </x:row>
    <x:row r="3734">
      <x:c r="A3734" s="139"/>
      <x:c r="B3734" s="139"/>
      <x:c r="C3734" s="139"/>
      <x:c r="D3734" s="139"/>
      <x:c r="E3734" s="139"/>
      <x:c r="F3734" s="139"/>
      <x:c r="G3734" s="139"/>
      <x:c r="H3734" s="139"/>
      <x:c r="I3734" s="266" t="n">
        <x:f>INT((ROW()-ROW($I$46))/((CARROT_CAP+1)*(MESCLUN_CAP+1)))</x:f>
        <x:v>5</x:v>
      </x:c>
      <x:c r="J3734" s="266" t="n">
        <x:f>MOD(INT((ROW()-ROW($I$46))/(MESCLUN_CAP+1)),CARROT_CAP+1)</x:f>
        <x:v>13</x:v>
      </x:c>
      <x:c r="K3734" s="266" t="n">
        <x:f>MOD(ROW()-ROW($I$46),MESCLUN_CAP+1)</x:f>
        <x:v>30</x:v>
      </x:c>
      <x:c r="L3734" s="266" t="n">
        <x:f>SUM(I3734:K3734)</x:f>
        <x:v>48</x:v>
      </x:c>
      <x:c r="M3734" s="267" t="n">
        <x:f>I3734*TOMATO_HOURS*WEEKS*(1+TOMATO_DIM)^I3734+J3734*CARROT_HOURS*WEEKS*(1+CARROT_DIM)^J3734+K3734*MESCLUN_HOURS*WEEKS*(1+MESCLUN_DIM)^K3734</x:f>
        <x:v>3222.026843502104</x:v>
      </x:c>
      <x:c r="N3734" s="267" t="n">
        <x:f>MAX(M3734-FARMER_HOURS,0)/TEMP_HOURS_PER_WORKER</x:f>
        <x:v>1.7375186413209056</x:v>
      </x:c>
      <x:c r="O3734" s="268" t="n">
        <x:f>I3734*TOMATO_PRICE+J3734*CARROT_PRICE+K3734*MESCLUN_PRICE</x:f>
        <x:v>152222</x:v>
      </x:c>
      <x:c r="P3734" s="268" t="n">
        <x:f>I3734*TOMATO_FERTILIZER+J3734*CARROT_FERTILIZER+K3734*MESCLUN_FERTILIZER</x:f>
        <x:v>36520</x:v>
      </x:c>
      <x:c r="Q3734" s="268" t="n">
        <x:f>MIN(M3734,FARMER_HOURS)*FARMER_RATE+MAX(M3734-FARMER_HOURS,0)*TEMP_RATE</x:f>
        <x:v>68437.96603302265</x:v>
      </x:c>
      <x:c r="R3734" s="268" t="n">
        <x:f>O3734-P3734-Q3734-FIXED_COST</x:f>
        <x:v>27264.033966977353</x:v>
      </x:c>
      <x:c r="S3734" s="139" t="str">
        <x:f>IF(AND(L3734&lt;=TOTAL_BED_CAP,N3734&lt;=TEMP_WORKER_CAP),"YES","NO")</x:f>
        <x:v>YES</x:v>
      </x:c>
      <x:c r="T3734" s="139" t="n">
        <x:f>IF(S3734="YES",R3734,-1E+99)</x:f>
        <x:v>27264.033966977353</x:v>
      </x:c>
    </x:row>
    <x:row r="3735">
      <x:c r="A3735" s="139"/>
      <x:c r="B3735" s="139"/>
      <x:c r="C3735" s="139"/>
      <x:c r="D3735" s="139"/>
      <x:c r="E3735" s="139"/>
      <x:c r="F3735" s="139"/>
      <x:c r="G3735" s="139"/>
      <x:c r="H3735" s="139"/>
      <x:c r="I3735" s="266" t="n">
        <x:f>INT((ROW()-ROW($I$46))/((CARROT_CAP+1)*(MESCLUN_CAP+1)))</x:f>
        <x:v>5</x:v>
      </x:c>
      <x:c r="J3735" s="266" t="n">
        <x:f>MOD(INT((ROW()-ROW($I$46))/(MESCLUN_CAP+1)),CARROT_CAP+1)</x:f>
        <x:v>14</x:v>
      </x:c>
      <x:c r="K3735" s="266" t="n">
        <x:f>MOD(ROW()-ROW($I$46),MESCLUN_CAP+1)</x:f>
        <x:v>0</x:v>
      </x:c>
      <x:c r="L3735" s="266" t="n">
        <x:f>SUM(I3735:K3735)</x:f>
        <x:v>19</x:v>
      </x:c>
      <x:c r="M3735" s="267" t="n">
        <x:f>I3735*TOMATO_HOURS*WEEKS*(1+TOMATO_DIM)^I3735+J3735*CARROT_HOURS*WEEKS*(1+CARROT_DIM)^J3735+K3735*MESCLUN_HOURS*WEEKS*(1+MESCLUN_DIM)^K3735</x:f>
        <x:v>1318.1785048089819</x:v>
      </x:c>
      <x:c r="N3735" s="267" t="n">
        <x:f>MAX(M3735-FARMER_HOURS,0)/TEMP_HOURS_PER_WORKER</x:f>
        <x:v>0.4154017394506819</x:v>
      </x:c>
      <x:c r="O3735" s="268" t="n">
        <x:f>I3735*TOMATO_PRICE+J3735*CARROT_PRICE+K3735*MESCLUN_PRICE</x:f>
        <x:v>73316</x:v>
      </x:c>
      <x:c r="P3735" s="268" t="n">
        <x:f>I3735*TOMATO_FERTILIZER+J3735*CARROT_FERTILIZER+K3735*MESCLUN_FERTILIZER</x:f>
        <x:v>10560</x:v>
      </x:c>
      <x:c r="Q3735" s="268" t="n">
        <x:f>MIN(M3735,FARMER_HOURS)*FARMER_RATE+MAX(M3735-FARMER_HOURS,0)*TEMP_RATE</x:f>
        <x:v>35385.043486267044</x:v>
      </x:c>
      <x:c r="R3735" s="268" t="n">
        <x:f>O3735-P3735-Q3735-FIXED_COST</x:f>
        <x:v>7370.9565137329555</x:v>
      </x:c>
      <x:c r="S3735" s="139" t="str">
        <x:f>IF(AND(L3735&lt;=TOTAL_BED_CAP,N3735&lt;=TEMP_WORKER_CAP),"YES","NO")</x:f>
        <x:v>YES</x:v>
      </x:c>
      <x:c r="T3735" s="139" t="n">
        <x:f>IF(S3735="YES",R3735,-1E+99)</x:f>
        <x:v>7370.9565137329555</x:v>
      </x:c>
    </x:row>
    <x:row r="3736">
      <x:c r="A3736" s="139"/>
      <x:c r="B3736" s="139"/>
      <x:c r="C3736" s="139"/>
      <x:c r="D3736" s="139"/>
      <x:c r="E3736" s="139"/>
      <x:c r="F3736" s="139"/>
      <x:c r="G3736" s="139"/>
      <x:c r="H3736" s="139"/>
      <x:c r="I3736" s="266" t="n">
        <x:f>INT((ROW()-ROW($I$46))/((CARROT_CAP+1)*(MESCLUN_CAP+1)))</x:f>
        <x:v>5</x:v>
      </x:c>
      <x:c r="J3736" s="266" t="n">
        <x:f>MOD(INT((ROW()-ROW($I$46))/(MESCLUN_CAP+1)),CARROT_CAP+1)</x:f>
        <x:v>14</x:v>
      </x:c>
      <x:c r="K3736" s="266" t="n">
        <x:f>MOD(ROW()-ROW($I$46),MESCLUN_CAP+1)</x:f>
        <x:v>1</x:v>
      </x:c>
      <x:c r="L3736" s="266" t="n">
        <x:f>SUM(I3736:K3736)</x:f>
        <x:v>20</x:v>
      </x:c>
      <x:c r="M3736" s="267" t="n">
        <x:f>I3736*TOMATO_HOURS*WEEKS*(1+TOMATO_DIM)^I3736+J3736*CARROT_HOURS*WEEKS*(1+CARROT_DIM)^J3736+K3736*MESCLUN_HOURS*WEEKS*(1+MESCLUN_DIM)^K3736</x:f>
        <x:v>1363.7410048089819</x:v>
      </x:c>
      <x:c r="N3736" s="267" t="n">
        <x:f>MAX(M3736-FARMER_HOURS,0)/TEMP_HOURS_PER_WORKER</x:f>
        <x:v>0.44704236445068185</x:v>
      </x:c>
      <x:c r="O3736" s="268" t="n">
        <x:f>I3736*TOMATO_PRICE+J3736*CARROT_PRICE+K3736*MESCLUN_PRICE</x:f>
        <x:v>76016</x:v>
      </x:c>
      <x:c r="P3736" s="268" t="n">
        <x:f>I3736*TOMATO_FERTILIZER+J3736*CARROT_FERTILIZER+K3736*MESCLUN_FERTILIZER</x:f>
        <x:v>11440</x:v>
      </x:c>
      <x:c r="Q3736" s="268" t="n">
        <x:f>MIN(M3736,FARMER_HOURS)*FARMER_RATE+MAX(M3736-FARMER_HOURS,0)*TEMP_RATE</x:f>
        <x:v>36176.059111267044</x:v>
      </x:c>
      <x:c r="R3736" s="268" t="n">
        <x:f>O3736-P3736-Q3736-FIXED_COST</x:f>
        <x:v>8399.940888732956</x:v>
      </x:c>
      <x:c r="S3736" s="139" t="str">
        <x:f>IF(AND(L3736&lt;=TOTAL_BED_CAP,N3736&lt;=TEMP_WORKER_CAP),"YES","NO")</x:f>
        <x:v>YES</x:v>
      </x:c>
      <x:c r="T3736" s="139" t="n">
        <x:f>IF(S3736="YES",R3736,-1E+99)</x:f>
        <x:v>8399.940888732956</x:v>
      </x:c>
    </x:row>
    <x:row r="3737">
      <x:c r="A3737" s="139"/>
      <x:c r="B3737" s="139"/>
      <x:c r="C3737" s="139"/>
      <x:c r="D3737" s="139"/>
      <x:c r="E3737" s="139"/>
      <x:c r="F3737" s="139"/>
      <x:c r="G3737" s="139"/>
      <x:c r="H3737" s="139"/>
      <x:c r="I3737" s="266" t="n">
        <x:f>INT((ROW()-ROW($I$46))/((CARROT_CAP+1)*(MESCLUN_CAP+1)))</x:f>
        <x:v>5</x:v>
      </x:c>
      <x:c r="J3737" s="266" t="n">
        <x:f>MOD(INT((ROW()-ROW($I$46))/(MESCLUN_CAP+1)),CARROT_CAP+1)</x:f>
        <x:v>14</x:v>
      </x:c>
      <x:c r="K3737" s="266" t="n">
        <x:f>MOD(ROW()-ROW($I$46),MESCLUN_CAP+1)</x:f>
        <x:v>2</x:v>
      </x:c>
      <x:c r="L3737" s="266" t="n">
        <x:f>SUM(I3737:K3737)</x:f>
        <x:v>21</x:v>
      </x:c>
      <x:c r="M3737" s="267" t="n">
        <x:f>I3737*TOMATO_HOURS*WEEKS*(1+TOMATO_DIM)^I3737+J3737*CARROT_HOURS*WEEKS*(1+CARROT_DIM)^J3737+K3737*MESCLUN_HOURS*WEEKS*(1+MESCLUN_DIM)^K3737</x:f>
        <x:v>1410.4425673089818</x:v>
      </x:c>
      <x:c r="N3737" s="267" t="n">
        <x:f>MAX(M3737-FARMER_HOURS,0)/TEMP_HOURS_PER_WORKER</x:f>
        <x:v>0.4794740050756818</x:v>
      </x:c>
      <x:c r="O3737" s="268" t="n">
        <x:f>I3737*TOMATO_PRICE+J3737*CARROT_PRICE+K3737*MESCLUN_PRICE</x:f>
        <x:v>78716</x:v>
      </x:c>
      <x:c r="P3737" s="268" t="n">
        <x:f>I3737*TOMATO_FERTILIZER+J3737*CARROT_FERTILIZER+K3737*MESCLUN_FERTILIZER</x:f>
        <x:v>12320</x:v>
      </x:c>
      <x:c r="Q3737" s="268" t="n">
        <x:f>MIN(M3737,FARMER_HOURS)*FARMER_RATE+MAX(M3737-FARMER_HOURS,0)*TEMP_RATE</x:f>
        <x:v>36986.850126892044</x:v>
      </x:c>
      <x:c r="R3737" s="268" t="n">
        <x:f>O3737-P3737-Q3737-FIXED_COST</x:f>
        <x:v>9409.149873107956</x:v>
      </x:c>
      <x:c r="S3737" s="139" t="str">
        <x:f>IF(AND(L3737&lt;=TOTAL_BED_CAP,N3737&lt;=TEMP_WORKER_CAP),"YES","NO")</x:f>
        <x:v>YES</x:v>
      </x:c>
      <x:c r="T3737" s="139" t="n">
        <x:f>IF(S3737="YES",R3737,-1E+99)</x:f>
        <x:v>9409.149873107956</x:v>
      </x:c>
    </x:row>
    <x:row r="3738">
      <x:c r="A3738" s="139"/>
      <x:c r="B3738" s="139"/>
      <x:c r="C3738" s="139"/>
      <x:c r="D3738" s="139"/>
      <x:c r="E3738" s="139"/>
      <x:c r="F3738" s="139"/>
      <x:c r="G3738" s="139"/>
      <x:c r="H3738" s="139"/>
      <x:c r="I3738" s="266" t="n">
        <x:f>INT((ROW()-ROW($I$46))/((CARROT_CAP+1)*(MESCLUN_CAP+1)))</x:f>
        <x:v>5</x:v>
      </x:c>
      <x:c r="J3738" s="266" t="n">
        <x:f>MOD(INT((ROW()-ROW($I$46))/(MESCLUN_CAP+1)),CARROT_CAP+1)</x:f>
        <x:v>14</x:v>
      </x:c>
      <x:c r="K3738" s="266" t="n">
        <x:f>MOD(ROW()-ROW($I$46),MESCLUN_CAP+1)</x:f>
        <x:v>3</x:v>
      </x:c>
      <x:c r="L3738" s="266" t="n">
        <x:f>SUM(I3738:K3738)</x:f>
        <x:v>22</x:v>
      </x:c>
      <x:c r="M3738" s="267" t="n">
        <x:f>I3738*TOMATO_HOURS*WEEKS*(1+TOMATO_DIM)^I3738+J3738*CARROT_HOURS*WEEKS*(1+CARROT_DIM)^J3738+K3738*MESCLUN_HOURS*WEEKS*(1+MESCLUN_DIM)^K3738</x:f>
        <x:v>1458.304549730857</x:v>
      </x:c>
      <x:c r="N3738" s="267" t="n">
        <x:f>MAX(M3738-FARMER_HOURS,0)/TEMP_HOURS_PER_WORKER</x:f>
        <x:v>0.5127114928686507</x:v>
      </x:c>
      <x:c r="O3738" s="268" t="n">
        <x:f>I3738*TOMATO_PRICE+J3738*CARROT_PRICE+K3738*MESCLUN_PRICE</x:f>
        <x:v>81416</x:v>
      </x:c>
      <x:c r="P3738" s="268" t="n">
        <x:f>I3738*TOMATO_FERTILIZER+J3738*CARROT_FERTILIZER+K3738*MESCLUN_FERTILIZER</x:f>
        <x:v>13200</x:v>
      </x:c>
      <x:c r="Q3738" s="268" t="n">
        <x:f>MIN(M3738,FARMER_HOURS)*FARMER_RATE+MAX(M3738-FARMER_HOURS,0)*TEMP_RATE</x:f>
        <x:v>37817.78732171626</x:v>
      </x:c>
      <x:c r="R3738" s="268" t="n">
        <x:f>O3738-P3738-Q3738-FIXED_COST</x:f>
        <x:v>10398.212678283737</x:v>
      </x:c>
      <x:c r="S3738" s="139" t="str">
        <x:f>IF(AND(L3738&lt;=TOTAL_BED_CAP,N3738&lt;=TEMP_WORKER_CAP),"YES","NO")</x:f>
        <x:v>YES</x:v>
      </x:c>
      <x:c r="T3738" s="139" t="n">
        <x:f>IF(S3738="YES",R3738,-1E+99)</x:f>
        <x:v>10398.212678283737</x:v>
      </x:c>
    </x:row>
    <x:row r="3739">
      <x:c r="A3739" s="139"/>
      <x:c r="B3739" s="139"/>
      <x:c r="C3739" s="139"/>
      <x:c r="D3739" s="139"/>
      <x:c r="E3739" s="139"/>
      <x:c r="F3739" s="139"/>
      <x:c r="G3739" s="139"/>
      <x:c r="H3739" s="139"/>
      <x:c r="I3739" s="266" t="n">
        <x:f>INT((ROW()-ROW($I$46))/((CARROT_CAP+1)*(MESCLUN_CAP+1)))</x:f>
        <x:v>5</x:v>
      </x:c>
      <x:c r="J3739" s="266" t="n">
        <x:f>MOD(INT((ROW()-ROW($I$46))/(MESCLUN_CAP+1)),CARROT_CAP+1)</x:f>
        <x:v>14</x:v>
      </x:c>
      <x:c r="K3739" s="266" t="n">
        <x:f>MOD(ROW()-ROW($I$46),MESCLUN_CAP+1)</x:f>
        <x:v>4</x:v>
      </x:c>
      <x:c r="L3739" s="266" t="n">
        <x:f>SUM(I3739:K3739)</x:f>
        <x:v>23</x:v>
      </x:c>
      <x:c r="M3739" s="267" t="n">
        <x:f>I3739*TOMATO_HOURS*WEEKS*(1+TOMATO_DIM)^I3739+J3739*CARROT_HOURS*WEEKS*(1+CARROT_DIM)^J3739+K3739*MESCLUN_HOURS*WEEKS*(1+MESCLUN_DIM)^K3739</x:f>
        <x:v>1507.3486654535131</x:v>
      </x:c>
      <x:c r="N3739" s="267" t="n">
        <x:f>MAX(M3739-FARMER_HOURS,0)/TEMP_HOURS_PER_WORKER</x:f>
        <x:v>0.5467699065649397</x:v>
      </x:c>
      <x:c r="O3739" s="268" t="n">
        <x:f>I3739*TOMATO_PRICE+J3739*CARROT_PRICE+K3739*MESCLUN_PRICE</x:f>
        <x:v>84116</x:v>
      </x:c>
      <x:c r="P3739" s="268" t="n">
        <x:f>I3739*TOMATO_FERTILIZER+J3739*CARROT_FERTILIZER+K3739*MESCLUN_FERTILIZER</x:f>
        <x:v>14080</x:v>
      </x:c>
      <x:c r="Q3739" s="268" t="n">
        <x:f>MIN(M3739,FARMER_HOURS)*FARMER_RATE+MAX(M3739-FARMER_HOURS,0)*TEMP_RATE</x:f>
        <x:v>38669.24766412349</x:v>
      </x:c>
      <x:c r="R3739" s="268" t="n">
        <x:f>O3739-P3739-Q3739-FIXED_COST</x:f>
        <x:v>11366.75233587651</x:v>
      </x:c>
      <x:c r="S3739" s="139" t="str">
        <x:f>IF(AND(L3739&lt;=TOTAL_BED_CAP,N3739&lt;=TEMP_WORKER_CAP),"YES","NO")</x:f>
        <x:v>YES</x:v>
      </x:c>
      <x:c r="T3739" s="139" t="n">
        <x:f>IF(S3739="YES",R3739,-1E+99)</x:f>
        <x:v>11366.75233587651</x:v>
      </x:c>
    </x:row>
    <x:row r="3740">
      <x:c r="A3740" s="139"/>
      <x:c r="B3740" s="139"/>
      <x:c r="C3740" s="139"/>
      <x:c r="D3740" s="139"/>
      <x:c r="E3740" s="139"/>
      <x:c r="F3740" s="139"/>
      <x:c r="G3740" s="139"/>
      <x:c r="H3740" s="139"/>
      <x:c r="I3740" s="266" t="n">
        <x:f>INT((ROW()-ROW($I$46))/((CARROT_CAP+1)*(MESCLUN_CAP+1)))</x:f>
        <x:v>5</x:v>
      </x:c>
      <x:c r="J3740" s="266" t="n">
        <x:f>MOD(INT((ROW()-ROW($I$46))/(MESCLUN_CAP+1)),CARROT_CAP+1)</x:f>
        <x:v>14</x:v>
      </x:c>
      <x:c r="K3740" s="266" t="n">
        <x:f>MOD(ROW()-ROW($I$46),MESCLUN_CAP+1)</x:f>
        <x:v>5</x:v>
      </x:c>
      <x:c r="L3740" s="266" t="n">
        <x:f>SUM(I3740:K3740)</x:f>
        <x:v>24</x:v>
      </x:c>
      <x:c r="M3740" s="267" t="n">
        <x:f>I3740*TOMATO_HOURS*WEEKS*(1+TOMATO_DIM)^I3740+J3740*CARROT_HOURS*WEEKS*(1+CARROT_DIM)^J3740+K3740*MESCLUN_HOURS*WEEKS*(1+MESCLUN_DIM)^K3740</x:f>
        <x:v>1557.5969893747167</x:v>
      </x:c>
      <x:c r="N3740" s="267" t="n">
        <x:f>MAX(M3740-FARMER_HOURS,0)/TEMP_HOURS_PER_WORKER</x:f>
        <x:v>0.5816645759546644</x:v>
      </x:c>
      <x:c r="O3740" s="268" t="n">
        <x:f>I3740*TOMATO_PRICE+J3740*CARROT_PRICE+K3740*MESCLUN_PRICE</x:f>
        <x:v>86816</x:v>
      </x:c>
      <x:c r="P3740" s="268" t="n">
        <x:f>I3740*TOMATO_FERTILIZER+J3740*CARROT_FERTILIZER+K3740*MESCLUN_FERTILIZER</x:f>
        <x:v>14960</x:v>
      </x:c>
      <x:c r="Q3740" s="268" t="n">
        <x:f>MIN(M3740,FARMER_HOURS)*FARMER_RATE+MAX(M3740-FARMER_HOURS,0)*TEMP_RATE</x:f>
        <x:v>39541.61439886661</x:v>
      </x:c>
      <x:c r="R3740" s="268" t="n">
        <x:f>O3740-P3740-Q3740-FIXED_COST</x:f>
        <x:v>12314.385601133392</x:v>
      </x:c>
      <x:c r="S3740" s="139" t="str">
        <x:f>IF(AND(L3740&lt;=TOTAL_BED_CAP,N3740&lt;=TEMP_WORKER_CAP),"YES","NO")</x:f>
        <x:v>YES</x:v>
      </x:c>
      <x:c r="T3740" s="139" t="n">
        <x:f>IF(S3740="YES",R3740,-1E+99)</x:f>
        <x:v>12314.385601133392</x:v>
      </x:c>
    </x:row>
    <x:row r="3741">
      <x:c r="A3741" s="139"/>
      <x:c r="B3741" s="139"/>
      <x:c r="C3741" s="139"/>
      <x:c r="D3741" s="139"/>
      <x:c r="E3741" s="139"/>
      <x:c r="F3741" s="139"/>
      <x:c r="G3741" s="139"/>
      <x:c r="H3741" s="139"/>
      <x:c r="I3741" s="266" t="n">
        <x:f>INT((ROW()-ROW($I$46))/((CARROT_CAP+1)*(MESCLUN_CAP+1)))</x:f>
        <x:v>5</x:v>
      </x:c>
      <x:c r="J3741" s="266" t="n">
        <x:f>MOD(INT((ROW()-ROW($I$46))/(MESCLUN_CAP+1)),CARROT_CAP+1)</x:f>
        <x:v>14</x:v>
      </x:c>
      <x:c r="K3741" s="266" t="n">
        <x:f>MOD(ROW()-ROW($I$46),MESCLUN_CAP+1)</x:f>
        <x:v>6</x:v>
      </x:c>
      <x:c r="L3741" s="266" t="n">
        <x:f>SUM(I3741:K3741)</x:f>
        <x:v>25</x:v>
      </x:c>
      <x:c r="M3741" s="267" t="n">
        <x:f>I3741*TOMATO_HOURS*WEEKS*(1+TOMATO_DIM)^I3741+J3741*CARROT_HOURS*WEEKS*(1+CARROT_DIM)^J3741+K3741*MESCLUN_HOURS*WEEKS*(1+MESCLUN_DIM)^K3741</x:f>
        <x:v>1609.0719635563496</x:v>
      </x:c>
      <x:c r="N3741" s="267" t="n">
        <x:f>MAX(M3741-FARMER_HOURS,0)/TEMP_HOURS_PER_WORKER</x:f>
        <x:v>0.6174110858030205</x:v>
      </x:c>
      <x:c r="O3741" s="268" t="n">
        <x:f>I3741*TOMATO_PRICE+J3741*CARROT_PRICE+K3741*MESCLUN_PRICE</x:f>
        <x:v>89516</x:v>
      </x:c>
      <x:c r="P3741" s="268" t="n">
        <x:f>I3741*TOMATO_FERTILIZER+J3741*CARROT_FERTILIZER+K3741*MESCLUN_FERTILIZER</x:f>
        <x:v>15840</x:v>
      </x:c>
      <x:c r="Q3741" s="268" t="n">
        <x:f>MIN(M3741,FARMER_HOURS)*FARMER_RATE+MAX(M3741-FARMER_HOURS,0)*TEMP_RATE</x:f>
        <x:v>40435.27714507551</x:v>
      </x:c>
      <x:c r="R3741" s="268" t="n">
        <x:f>O3741-P3741-Q3741-FIXED_COST</x:f>
        <x:v>13240.72285492449</x:v>
      </x:c>
      <x:c r="S3741" s="139" t="str">
        <x:f>IF(AND(L3741&lt;=TOTAL_BED_CAP,N3741&lt;=TEMP_WORKER_CAP),"YES","NO")</x:f>
        <x:v>YES</x:v>
      </x:c>
      <x:c r="T3741" s="139" t="n">
        <x:f>IF(S3741="YES",R3741,-1E+99)</x:f>
        <x:v>13240.72285492449</x:v>
      </x:c>
    </x:row>
    <x:row r="3742">
      <x:c r="A3742" s="139"/>
      <x:c r="B3742" s="139"/>
      <x:c r="C3742" s="139"/>
      <x:c r="D3742" s="139"/>
      <x:c r="E3742" s="139"/>
      <x:c r="F3742" s="139"/>
      <x:c r="G3742" s="139"/>
      <x:c r="H3742" s="139"/>
      <x:c r="I3742" s="266" t="n">
        <x:f>INT((ROW()-ROW($I$46))/((CARROT_CAP+1)*(MESCLUN_CAP+1)))</x:f>
        <x:v>5</x:v>
      </x:c>
      <x:c r="J3742" s="266" t="n">
        <x:f>MOD(INT((ROW()-ROW($I$46))/(MESCLUN_CAP+1)),CARROT_CAP+1)</x:f>
        <x:v>14</x:v>
      </x:c>
      <x:c r="K3742" s="266" t="n">
        <x:f>MOD(ROW()-ROW($I$46),MESCLUN_CAP+1)</x:f>
        <x:v>7</x:v>
      </x:c>
      <x:c r="L3742" s="266" t="n">
        <x:f>SUM(I3742:K3742)</x:f>
        <x:v>26</x:v>
      </x:c>
      <x:c r="M3742" s="267" t="n">
        <x:f>I3742*TOMATO_HOURS*WEEKS*(1+TOMATO_DIM)^I3742+J3742*CARROT_HOURS*WEEKS*(1+CARROT_DIM)^J3742+K3742*MESCLUN_HOURS*WEEKS*(1+MESCLUN_DIM)^K3742</x:f>
        <x:v>1661.79640295431</x:v>
      </x:c>
      <x:c r="N3742" s="267" t="n">
        <x:f>MAX(M3742-FARMER_HOURS,0)/TEMP_HOURS_PER_WORKER</x:f>
        <x:v>0.654025279829382</x:v>
      </x:c>
      <x:c r="O3742" s="268" t="n">
        <x:f>I3742*TOMATO_PRICE+J3742*CARROT_PRICE+K3742*MESCLUN_PRICE</x:f>
        <x:v>92216</x:v>
      </x:c>
      <x:c r="P3742" s="268" t="n">
        <x:f>I3742*TOMATO_FERTILIZER+J3742*CARROT_FERTILIZER+K3742*MESCLUN_FERTILIZER</x:f>
        <x:v>16720</x:v>
      </x:c>
      <x:c r="Q3742" s="268" t="n">
        <x:f>MIN(M3742,FARMER_HOURS)*FARMER_RATE+MAX(M3742-FARMER_HOURS,0)*TEMP_RATE</x:f>
        <x:v>41350.63199573455</x:v>
      </x:c>
      <x:c r="R3742" s="268" t="n">
        <x:f>O3742-P3742-Q3742-FIXED_COST</x:f>
        <x:v>14145.368004265452</x:v>
      </x:c>
      <x:c r="S3742" s="139" t="str">
        <x:f>IF(AND(L3742&lt;=TOTAL_BED_CAP,N3742&lt;=TEMP_WORKER_CAP),"YES","NO")</x:f>
        <x:v>YES</x:v>
      </x:c>
      <x:c r="T3742" s="139" t="n">
        <x:f>IF(S3742="YES",R3742,-1E+99)</x:f>
        <x:v>14145.368004265452</x:v>
      </x:c>
    </x:row>
    <x:row r="3743">
      <x:c r="A3743" s="139"/>
      <x:c r="B3743" s="139"/>
      <x:c r="C3743" s="139"/>
      <x:c r="D3743" s="139"/>
      <x:c r="E3743" s="139"/>
      <x:c r="F3743" s="139"/>
      <x:c r="G3743" s="139"/>
      <x:c r="H3743" s="139"/>
      <x:c r="I3743" s="266" t="n">
        <x:f>INT((ROW()-ROW($I$46))/((CARROT_CAP+1)*(MESCLUN_CAP+1)))</x:f>
        <x:v>5</x:v>
      </x:c>
      <x:c r="J3743" s="266" t="n">
        <x:f>MOD(INT((ROW()-ROW($I$46))/(MESCLUN_CAP+1)),CARROT_CAP+1)</x:f>
        <x:v>14</x:v>
      </x:c>
      <x:c r="K3743" s="266" t="n">
        <x:f>MOD(ROW()-ROW($I$46),MESCLUN_CAP+1)</x:f>
        <x:v>8</x:v>
      </x:c>
      <x:c r="L3743" s="266" t="n">
        <x:f>SUM(I3743:K3743)</x:f>
        <x:v>27</x:v>
      </x:c>
      <x:c r="M3743" s="267" t="n">
        <x:f>I3743*TOMATO_HOURS*WEEKS*(1+TOMATO_DIM)^I3743+J3743*CARROT_HOURS*WEEKS*(1+CARROT_DIM)^J3743+K3743*MESCLUN_HOURS*WEEKS*(1+MESCLUN_DIM)^K3743</x:f>
        <x:v>1715.7935012342903</x:v>
      </x:c>
      <x:c r="N3743" s="267" t="n">
        <x:f>MAX(M3743-FARMER_HOURS,0)/TEMP_HOURS_PER_WORKER</x:f>
        <x:v>0.6915232647460349</x:v>
      </x:c>
      <x:c r="O3743" s="268" t="n">
        <x:f>I3743*TOMATO_PRICE+J3743*CARROT_PRICE+K3743*MESCLUN_PRICE</x:f>
        <x:v>94916</x:v>
      </x:c>
      <x:c r="P3743" s="268" t="n">
        <x:f>I3743*TOMATO_FERTILIZER+J3743*CARROT_FERTILIZER+K3743*MESCLUN_FERTILIZER</x:f>
        <x:v>17600</x:v>
      </x:c>
      <x:c r="Q3743" s="268" t="n">
        <x:f>MIN(M3743,FARMER_HOURS)*FARMER_RATE+MAX(M3743-FARMER_HOURS,0)*TEMP_RATE</x:f>
        <x:v>42288.081618650875</x:v>
      </x:c>
      <x:c r="R3743" s="268" t="n">
        <x:f>O3743-P3743-Q3743-FIXED_COST</x:f>
        <x:v>15027.918381349125</x:v>
      </x:c>
      <x:c r="S3743" s="139" t="str">
        <x:f>IF(AND(L3743&lt;=TOTAL_BED_CAP,N3743&lt;=TEMP_WORKER_CAP),"YES","NO")</x:f>
        <x:v>YES</x:v>
      </x:c>
      <x:c r="T3743" s="139" t="n">
        <x:f>IF(S3743="YES",R3743,-1E+99)</x:f>
        <x:v>15027.918381349125</x:v>
      </x:c>
    </x:row>
    <x:row r="3744">
      <x:c r="A3744" s="139"/>
      <x:c r="B3744" s="139"/>
      <x:c r="C3744" s="139"/>
      <x:c r="D3744" s="139"/>
      <x:c r="E3744" s="139"/>
      <x:c r="F3744" s="139"/>
      <x:c r="G3744" s="139"/>
      <x:c r="H3744" s="139"/>
      <x:c r="I3744" s="266" t="n">
        <x:f>INT((ROW()-ROW($I$46))/((CARROT_CAP+1)*(MESCLUN_CAP+1)))</x:f>
        <x:v>5</x:v>
      </x:c>
      <x:c r="J3744" s="266" t="n">
        <x:f>MOD(INT((ROW()-ROW($I$46))/(MESCLUN_CAP+1)),CARROT_CAP+1)</x:f>
        <x:v>14</x:v>
      </x:c>
      <x:c r="K3744" s="266" t="n">
        <x:f>MOD(ROW()-ROW($I$46),MESCLUN_CAP+1)</x:f>
        <x:v>9</x:v>
      </x:c>
      <x:c r="L3744" s="266" t="n">
        <x:f>SUM(I3744:K3744)</x:f>
        <x:v>28</x:v>
      </x:c>
      <x:c r="M3744" s="267" t="n">
        <x:f>I3744*TOMATO_HOURS*WEEKS*(1+TOMATO_DIM)^I3744+J3744*CARROT_HOURS*WEEKS*(1+CARROT_DIM)^J3744+K3744*MESCLUN_HOURS*WEEKS*(1+MESCLUN_DIM)^K3744</x:f>
        <x:v>1771.0868366746845</x:v>
      </x:c>
      <x:c r="N3744" s="267" t="n">
        <x:f>MAX(M3744-FARMER_HOURS,0)/TEMP_HOURS_PER_WORKER</x:f>
        <x:v>0.7299214143574198</x:v>
      </x:c>
      <x:c r="O3744" s="268" t="n">
        <x:f>I3744*TOMATO_PRICE+J3744*CARROT_PRICE+K3744*MESCLUN_PRICE</x:f>
        <x:v>97616</x:v>
      </x:c>
      <x:c r="P3744" s="268" t="n">
        <x:f>I3744*TOMATO_FERTILIZER+J3744*CARROT_FERTILIZER+K3744*MESCLUN_FERTILIZER</x:f>
        <x:v>18480</x:v>
      </x:c>
      <x:c r="Q3744" s="268" t="n">
        <x:f>MIN(M3744,FARMER_HOURS)*FARMER_RATE+MAX(M3744-FARMER_HOURS,0)*TEMP_RATE</x:f>
        <x:v>43248.03535893549</x:v>
      </x:c>
      <x:c r="R3744" s="268" t="n">
        <x:f>O3744-P3744-Q3744-FIXED_COST</x:f>
        <x:v>15887.964641064507</x:v>
      </x:c>
      <x:c r="S3744" s="139" t="str">
        <x:f>IF(AND(L3744&lt;=TOTAL_BED_CAP,N3744&lt;=TEMP_WORKER_CAP),"YES","NO")</x:f>
        <x:v>YES</x:v>
      </x:c>
      <x:c r="T3744" s="139" t="n">
        <x:f>IF(S3744="YES",R3744,-1E+99)</x:f>
        <x:v>15887.964641064507</x:v>
      </x:c>
    </x:row>
    <x:row r="3745">
      <x:c r="A3745" s="139"/>
      <x:c r="B3745" s="139"/>
      <x:c r="C3745" s="139"/>
      <x:c r="D3745" s="139"/>
      <x:c r="E3745" s="139"/>
      <x:c r="F3745" s="139"/>
      <x:c r="G3745" s="139"/>
      <x:c r="H3745" s="139"/>
      <x:c r="I3745" s="266" t="n">
        <x:f>INT((ROW()-ROW($I$46))/((CARROT_CAP+1)*(MESCLUN_CAP+1)))</x:f>
        <x:v>5</x:v>
      </x:c>
      <x:c r="J3745" s="266" t="n">
        <x:f>MOD(INT((ROW()-ROW($I$46))/(MESCLUN_CAP+1)),CARROT_CAP+1)</x:f>
        <x:v>14</x:v>
      </x:c>
      <x:c r="K3745" s="266" t="n">
        <x:f>MOD(ROW()-ROW($I$46),MESCLUN_CAP+1)</x:f>
        <x:v>10</x:v>
      </x:c>
      <x:c r="L3745" s="266" t="n">
        <x:f>SUM(I3745:K3745)</x:f>
        <x:v>29</x:v>
      </x:c>
      <x:c r="M3745" s="267" t="n">
        <x:f>I3745*TOMATO_HOURS*WEEKS*(1+TOMATO_DIM)^I3745+J3745*CARROT_HOURS*WEEKS*(1+CARROT_DIM)^J3745+K3745*MESCLUN_HOURS*WEEKS*(1+MESCLUN_DIM)^K3745</x:f>
        <x:v>1827.7003781578974</x:v>
      </x:c>
      <x:c r="N3745" s="267" t="n">
        <x:f>MAX(M3745-FARMER_HOURS,0)/TEMP_HOURS_PER_WORKER</x:f>
        <x:v>0.769236373720762</x:v>
      </x:c>
      <x:c r="O3745" s="268" t="n">
        <x:f>I3745*TOMATO_PRICE+J3745*CARROT_PRICE+K3745*MESCLUN_PRICE</x:f>
        <x:v>100316</x:v>
      </x:c>
      <x:c r="P3745" s="268" t="n">
        <x:f>I3745*TOMATO_FERTILIZER+J3745*CARROT_FERTILIZER+K3745*MESCLUN_FERTILIZER</x:f>
        <x:v>19360</x:v>
      </x:c>
      <x:c r="Q3745" s="268" t="n">
        <x:f>MIN(M3745,FARMER_HOURS)*FARMER_RATE+MAX(M3745-FARMER_HOURS,0)*TEMP_RATE</x:f>
        <x:v>44230.909343019055</x:v>
      </x:c>
      <x:c r="R3745" s="268" t="n">
        <x:f>O3745-P3745-Q3745-FIXED_COST</x:f>
        <x:v>16725.090656980945</x:v>
      </x:c>
      <x:c r="S3745" s="139" t="str">
        <x:f>IF(AND(L3745&lt;=TOTAL_BED_CAP,N3745&lt;=TEMP_WORKER_CAP),"YES","NO")</x:f>
        <x:v>YES</x:v>
      </x:c>
      <x:c r="T3745" s="139" t="n">
        <x:f>IF(S3745="YES",R3745,-1E+99)</x:f>
        <x:v>16725.090656980945</x:v>
      </x:c>
    </x:row>
    <x:row r="3746">
      <x:c r="A3746" s="139"/>
      <x:c r="B3746" s="139"/>
      <x:c r="C3746" s="139"/>
      <x:c r="D3746" s="139"/>
      <x:c r="E3746" s="139"/>
      <x:c r="F3746" s="139"/>
      <x:c r="G3746" s="139"/>
      <x:c r="H3746" s="139"/>
      <x:c r="I3746" s="266" t="n">
        <x:f>INT((ROW()-ROW($I$46))/((CARROT_CAP+1)*(MESCLUN_CAP+1)))</x:f>
        <x:v>5</x:v>
      </x:c>
      <x:c r="J3746" s="266" t="n">
        <x:f>MOD(INT((ROW()-ROW($I$46))/(MESCLUN_CAP+1)),CARROT_CAP+1)</x:f>
        <x:v>14</x:v>
      </x:c>
      <x:c r="K3746" s="266" t="n">
        <x:f>MOD(ROW()-ROW($I$46),MESCLUN_CAP+1)</x:f>
        <x:v>11</x:v>
      </x:c>
      <x:c r="L3746" s="266" t="n">
        <x:f>SUM(I3746:K3746)</x:f>
        <x:v>30</x:v>
      </x:c>
      <x:c r="M3746" s="267" t="n">
        <x:f>I3746*TOMATO_HOURS*WEEKS*(1+TOMATO_DIM)^I3746+J3746*CARROT_HOURS*WEEKS*(1+CARROT_DIM)^J3746+K3746*MESCLUN_HOURS*WEEKS*(1+MESCLUN_DIM)^K3746</x:f>
        <x:v>1885.6584912513365</x:v>
      </x:c>
      <x:c r="N3746" s="267" t="n">
        <x:f>MAX(M3746-FARMER_HOURS,0)/TEMP_HOURS_PER_WORKER</x:f>
        <x:v>0.8094850633689836</x:v>
      </x:c>
      <x:c r="O3746" s="268" t="n">
        <x:f>I3746*TOMATO_PRICE+J3746*CARROT_PRICE+K3746*MESCLUN_PRICE</x:f>
        <x:v>103016</x:v>
      </x:c>
      <x:c r="P3746" s="268" t="n">
        <x:f>I3746*TOMATO_FERTILIZER+J3746*CARROT_FERTILIZER+K3746*MESCLUN_FERTILIZER</x:f>
        <x:v>20240</x:v>
      </x:c>
      <x:c r="Q3746" s="268" t="n">
        <x:f>MIN(M3746,FARMER_HOURS)*FARMER_RATE+MAX(M3746-FARMER_HOURS,0)*TEMP_RATE</x:f>
        <x:v>45237.12658422459</x:v>
      </x:c>
      <x:c r="R3746" s="268" t="n">
        <x:f>O3746-P3746-Q3746-FIXED_COST</x:f>
        <x:v>17538.873415775408</x:v>
      </x:c>
      <x:c r="S3746" s="139" t="str">
        <x:f>IF(AND(L3746&lt;=TOTAL_BED_CAP,N3746&lt;=TEMP_WORKER_CAP),"YES","NO")</x:f>
        <x:v>YES</x:v>
      </x:c>
      <x:c r="T3746" s="139" t="n">
        <x:f>IF(S3746="YES",R3746,-1E+99)</x:f>
        <x:v>17538.873415775408</x:v>
      </x:c>
    </x:row>
    <x:row r="3747">
      <x:c r="A3747" s="139"/>
      <x:c r="B3747" s="139"/>
      <x:c r="C3747" s="139"/>
      <x:c r="D3747" s="139"/>
      <x:c r="E3747" s="139"/>
      <x:c r="F3747" s="139"/>
      <x:c r="G3747" s="139"/>
      <x:c r="H3747" s="139"/>
      <x:c r="I3747" s="266" t="n">
        <x:f>INT((ROW()-ROW($I$46))/((CARROT_CAP+1)*(MESCLUN_CAP+1)))</x:f>
        <x:v>5</x:v>
      </x:c>
      <x:c r="J3747" s="266" t="n">
        <x:f>MOD(INT((ROW()-ROW($I$46))/(MESCLUN_CAP+1)),CARROT_CAP+1)</x:f>
        <x:v>14</x:v>
      </x:c>
      <x:c r="K3747" s="266" t="n">
        <x:f>MOD(ROW()-ROW($I$46),MESCLUN_CAP+1)</x:f>
        <x:v>12</x:v>
      </x:c>
      <x:c r="L3747" s="266" t="n">
        <x:f>SUM(I3747:K3747)</x:f>
        <x:v>31</x:v>
      </x:c>
      <x:c r="M3747" s="267" t="n">
        <x:f>I3747*TOMATO_HOURS*WEEKS*(1+TOMATO_DIM)^I3747+J3747*CARROT_HOURS*WEEKS*(1+CARROT_DIM)^J3747+K3747*MESCLUN_HOURS*WEEKS*(1+MESCLUN_DIM)^K3747</x:f>
        <x:v>1944.9859443794007</x:v>
      </x:c>
      <x:c r="N3747" s="267" t="n">
        <x:f>MAX(M3747-FARMER_HOURS,0)/TEMP_HOURS_PER_WORKER</x:f>
        <x:v>0.850684683596806</x:v>
      </x:c>
      <x:c r="O3747" s="268" t="n">
        <x:f>I3747*TOMATO_PRICE+J3747*CARROT_PRICE+K3747*MESCLUN_PRICE</x:f>
        <x:v>105716</x:v>
      </x:c>
      <x:c r="P3747" s="268" t="n">
        <x:f>I3747*TOMATO_FERTILIZER+J3747*CARROT_FERTILIZER+K3747*MESCLUN_FERTILIZER</x:f>
        <x:v>21120</x:v>
      </x:c>
      <x:c r="Q3747" s="268" t="n">
        <x:f>MIN(M3747,FARMER_HOURS)*FARMER_RATE+MAX(M3747-FARMER_HOURS,0)*TEMP_RATE</x:f>
        <x:v>46267.11708992015</x:v>
      </x:c>
      <x:c r="R3747" s="268" t="n">
        <x:f>O3747-P3747-Q3747-FIXED_COST</x:f>
        <x:v>18328.882910079847</x:v>
      </x:c>
      <x:c r="S3747" s="139" t="str">
        <x:f>IF(AND(L3747&lt;=TOTAL_BED_CAP,N3747&lt;=TEMP_WORKER_CAP),"YES","NO")</x:f>
        <x:v>YES</x:v>
      </x:c>
      <x:c r="T3747" s="139" t="n">
        <x:f>IF(S3747="YES",R3747,-1E+99)</x:f>
        <x:v>18328.882910079847</x:v>
      </x:c>
    </x:row>
    <x:row r="3748">
      <x:c r="A3748" s="139"/>
      <x:c r="B3748" s="139"/>
      <x:c r="C3748" s="139"/>
      <x:c r="D3748" s="139"/>
      <x:c r="E3748" s="139"/>
      <x:c r="F3748" s="139"/>
      <x:c r="G3748" s="139"/>
      <x:c r="H3748" s="139"/>
      <x:c r="I3748" s="266" t="n">
        <x:f>INT((ROW()-ROW($I$46))/((CARROT_CAP+1)*(MESCLUN_CAP+1)))</x:f>
        <x:v>5</x:v>
      </x:c>
      <x:c r="J3748" s="266" t="n">
        <x:f>MOD(INT((ROW()-ROW($I$46))/(MESCLUN_CAP+1)),CARROT_CAP+1)</x:f>
        <x:v>14</x:v>
      </x:c>
      <x:c r="K3748" s="266" t="n">
        <x:f>MOD(ROW()-ROW($I$46),MESCLUN_CAP+1)</x:f>
        <x:v>13</x:v>
      </x:c>
      <x:c r="L3748" s="266" t="n">
        <x:f>SUM(I3748:K3748)</x:f>
        <x:v>32</x:v>
      </x:c>
      <x:c r="M3748" s="267" t="n">
        <x:f>I3748*TOMATO_HOURS*WEEKS*(1+TOMATO_DIM)^I3748+J3748*CARROT_HOURS*WEEKS*(1+CARROT_DIM)^J3748+K3748*MESCLUN_HOURS*WEEKS*(1+MESCLUN_DIM)^K3748</x:f>
        <x:v>2005.7079150877853</x:v>
      </x:c>
      <x:c r="N3748" s="267" t="n">
        <x:f>MAX(M3748-FARMER_HOURS,0)/TEMP_HOURS_PER_WORKER</x:f>
        <x:v>0.8928527188109621</x:v>
      </x:c>
      <x:c r="O3748" s="268" t="n">
        <x:f>I3748*TOMATO_PRICE+J3748*CARROT_PRICE+K3748*MESCLUN_PRICE</x:f>
        <x:v>108416</x:v>
      </x:c>
      <x:c r="P3748" s="268" t="n">
        <x:f>I3748*TOMATO_FERTILIZER+J3748*CARROT_FERTILIZER+K3748*MESCLUN_FERTILIZER</x:f>
        <x:v>22000</x:v>
      </x:c>
      <x:c r="Q3748" s="268" t="n">
        <x:f>MIN(M3748,FARMER_HOURS)*FARMER_RATE+MAX(M3748-FARMER_HOURS,0)*TEMP_RATE</x:f>
        <x:v>47321.317970274045</x:v>
      </x:c>
      <x:c r="R3748" s="268" t="n">
        <x:f>O3748-P3748-Q3748-FIXED_COST</x:f>
        <x:v>19094.682029725955</x:v>
      </x:c>
      <x:c r="S3748" s="139" t="str">
        <x:f>IF(AND(L3748&lt;=TOTAL_BED_CAP,N3748&lt;=TEMP_WORKER_CAP),"YES","NO")</x:f>
        <x:v>YES</x:v>
      </x:c>
      <x:c r="T3748" s="139" t="n">
        <x:f>IF(S3748="YES",R3748,-1E+99)</x:f>
        <x:v>19094.682029725955</x:v>
      </x:c>
    </x:row>
    <x:row r="3749">
      <x:c r="A3749" s="139"/>
      <x:c r="B3749" s="139"/>
      <x:c r="C3749" s="139"/>
      <x:c r="D3749" s="139"/>
      <x:c r="E3749" s="139"/>
      <x:c r="F3749" s="139"/>
      <x:c r="G3749" s="139"/>
      <x:c r="H3749" s="139"/>
      <x:c r="I3749" s="266" t="n">
        <x:f>INT((ROW()-ROW($I$46))/((CARROT_CAP+1)*(MESCLUN_CAP+1)))</x:f>
        <x:v>5</x:v>
      </x:c>
      <x:c r="J3749" s="266" t="n">
        <x:f>MOD(INT((ROW()-ROW($I$46))/(MESCLUN_CAP+1)),CARROT_CAP+1)</x:f>
        <x:v>14</x:v>
      </x:c>
      <x:c r="K3749" s="266" t="n">
        <x:f>MOD(ROW()-ROW($I$46),MESCLUN_CAP+1)</x:f>
        <x:v>14</x:v>
      </x:c>
      <x:c r="L3749" s="266" t="n">
        <x:f>SUM(I3749:K3749)</x:f>
        <x:v>33</x:v>
      </x:c>
      <x:c r="M3749" s="267" t="n">
        <x:f>I3749*TOMATO_HOURS*WEEKS*(1+TOMATO_DIM)^I3749+J3749*CARROT_HOURS*WEEKS*(1+CARROT_DIM)^J3749+K3749*MESCLUN_HOURS*WEEKS*(1+MESCLUN_DIM)^K3749</x:f>
        <x:v>2067.8499964014463</x:v>
      </x:c>
      <x:c r="N3749" s="267" t="n">
        <x:f>MAX(M3749-FARMER_HOURS,0)/TEMP_HOURS_PER_WORKER</x:f>
        <x:v>0.9360069419454489</x:v>
      </x:c>
      <x:c r="O3749" s="268" t="n">
        <x:f>I3749*TOMATO_PRICE+J3749*CARROT_PRICE+K3749*MESCLUN_PRICE</x:f>
        <x:v>111116</x:v>
      </x:c>
      <x:c r="P3749" s="268" t="n">
        <x:f>I3749*TOMATO_FERTILIZER+J3749*CARROT_FERTILIZER+K3749*MESCLUN_FERTILIZER</x:f>
        <x:v>22880</x:v>
      </x:c>
      <x:c r="Q3749" s="268" t="n">
        <x:f>MIN(M3749,FARMER_HOURS)*FARMER_RATE+MAX(M3749-FARMER_HOURS,0)*TEMP_RATE</x:f>
        <x:v>48400.173548636216</x:v>
      </x:c>
      <x:c r="R3749" s="268" t="n">
        <x:f>O3749-P3749-Q3749-FIXED_COST</x:f>
        <x:v>19835.826451363784</x:v>
      </x:c>
      <x:c r="S3749" s="139" t="str">
        <x:f>IF(AND(L3749&lt;=TOTAL_BED_CAP,N3749&lt;=TEMP_WORKER_CAP),"YES","NO")</x:f>
        <x:v>YES</x:v>
      </x:c>
      <x:c r="T3749" s="139" t="n">
        <x:f>IF(S3749="YES",R3749,-1E+99)</x:f>
        <x:v>19835.826451363784</x:v>
      </x:c>
    </x:row>
    <x:row r="3750">
      <x:c r="A3750" s="139"/>
      <x:c r="B3750" s="139"/>
      <x:c r="C3750" s="139"/>
      <x:c r="D3750" s="139"/>
      <x:c r="E3750" s="139"/>
      <x:c r="F3750" s="139"/>
      <x:c r="G3750" s="139"/>
      <x:c r="H3750" s="139"/>
      <x:c r="I3750" s="266" t="n">
        <x:f>INT((ROW()-ROW($I$46))/((CARROT_CAP+1)*(MESCLUN_CAP+1)))</x:f>
        <x:v>5</x:v>
      </x:c>
      <x:c r="J3750" s="266" t="n">
        <x:f>MOD(INT((ROW()-ROW($I$46))/(MESCLUN_CAP+1)),CARROT_CAP+1)</x:f>
        <x:v>14</x:v>
      </x:c>
      <x:c r="K3750" s="266" t="n">
        <x:f>MOD(ROW()-ROW($I$46),MESCLUN_CAP+1)</x:f>
        <x:v>15</x:v>
      </x:c>
      <x:c r="L3750" s="266" t="n">
        <x:f>SUM(I3750:K3750)</x:f>
        <x:v>34</x:v>
      </x:c>
      <x:c r="M3750" s="267" t="n">
        <x:f>I3750*TOMATO_HOURS*WEEKS*(1+TOMATO_DIM)^I3750+J3750*CARROT_HOURS*WEEKS*(1+CARROT_DIM)^J3750+K3750*MESCLUN_HOURS*WEEKS*(1+MESCLUN_DIM)^K3750</x:f>
        <x:v>2131.4382032775925</x:v>
      </x:c>
      <x:c r="N3750" s="267" t="n">
        <x:f>MAX(M3750-FARMER_HOURS,0)/TEMP_HOURS_PER_WORKER</x:f>
        <x:v>0.9801654189427725</x:v>
      </x:c>
      <x:c r="O3750" s="268" t="n">
        <x:f>I3750*TOMATO_PRICE+J3750*CARROT_PRICE+K3750*MESCLUN_PRICE</x:f>
        <x:v>113816</x:v>
      </x:c>
      <x:c r="P3750" s="268" t="n">
        <x:f>I3750*TOMATO_FERTILIZER+J3750*CARROT_FERTILIZER+K3750*MESCLUN_FERTILIZER</x:f>
        <x:v>23760</x:v>
      </x:c>
      <x:c r="Q3750" s="268" t="n">
        <x:f>MIN(M3750,FARMER_HOURS)*FARMER_RATE+MAX(M3750-FARMER_HOURS,0)*TEMP_RATE</x:f>
        <x:v>49504.13547356932</x:v>
      </x:c>
      <x:c r="R3750" s="268" t="n">
        <x:f>O3750-P3750-Q3750-FIXED_COST</x:f>
        <x:v>20551.864526430683</x:v>
      </x:c>
      <x:c r="S3750" s="139" t="str">
        <x:f>IF(AND(L3750&lt;=TOTAL_BED_CAP,N3750&lt;=TEMP_WORKER_CAP),"YES","NO")</x:f>
        <x:v>YES</x:v>
      </x:c>
      <x:c r="T3750" s="139" t="n">
        <x:f>IF(S3750="YES",R3750,-1E+99)</x:f>
        <x:v>20551.864526430683</x:v>
      </x:c>
    </x:row>
    <x:row r="3751">
      <x:c r="A3751" s="139"/>
      <x:c r="B3751" s="139"/>
      <x:c r="C3751" s="139"/>
      <x:c r="D3751" s="139"/>
      <x:c r="E3751" s="139"/>
      <x:c r="F3751" s="139"/>
      <x:c r="G3751" s="139"/>
      <x:c r="H3751" s="139"/>
      <x:c r="I3751" s="266" t="n">
        <x:f>INT((ROW()-ROW($I$46))/((CARROT_CAP+1)*(MESCLUN_CAP+1)))</x:f>
        <x:v>5</x:v>
      </x:c>
      <x:c r="J3751" s="266" t="n">
        <x:f>MOD(INT((ROW()-ROW($I$46))/(MESCLUN_CAP+1)),CARROT_CAP+1)</x:f>
        <x:v>14</x:v>
      </x:c>
      <x:c r="K3751" s="266" t="n">
        <x:f>MOD(ROW()-ROW($I$46),MESCLUN_CAP+1)</x:f>
        <x:v>16</x:v>
      </x:c>
      <x:c r="L3751" s="266" t="n">
        <x:f>SUM(I3751:K3751)</x:f>
        <x:v>35</x:v>
      </x:c>
      <x:c r="M3751" s="267" t="n">
        <x:f>I3751*TOMATO_HOURS*WEEKS*(1+TOMATO_DIM)^I3751+J3751*CARROT_HOURS*WEEKS*(1+CARROT_DIM)^J3751+K3751*MESCLUN_HOURS*WEEKS*(1+MESCLUN_DIM)^K3751</x:f>
        <x:v>2196.4989791550815</x:v>
      </x:c>
      <x:c r="N3751" s="267" t="n">
        <x:f>MAX(M3751-FARMER_HOURS,0)/TEMP_HOURS_PER_WORKER</x:f>
        <x:v>1.02534651330214</x:v>
      </x:c>
      <x:c r="O3751" s="268" t="n">
        <x:f>I3751*TOMATO_PRICE+J3751*CARROT_PRICE+K3751*MESCLUN_PRICE</x:f>
        <x:v>116516</x:v>
      </x:c>
      <x:c r="P3751" s="268" t="n">
        <x:f>I3751*TOMATO_FERTILIZER+J3751*CARROT_FERTILIZER+K3751*MESCLUN_FERTILIZER</x:f>
        <x:v>24640</x:v>
      </x:c>
      <x:c r="Q3751" s="268" t="n">
        <x:f>MIN(M3751,FARMER_HOURS)*FARMER_RATE+MAX(M3751-FARMER_HOURS,0)*TEMP_RATE</x:f>
        <x:v>50633.6628325535</x:v>
      </x:c>
      <x:c r="R3751" s="268" t="n">
        <x:f>O3751-P3751-Q3751-FIXED_COST</x:f>
        <x:v>21242.3371674465</x:v>
      </x:c>
      <x:c r="S3751" s="139" t="str">
        <x:f>IF(AND(L3751&lt;=TOTAL_BED_CAP,N3751&lt;=TEMP_WORKER_CAP),"YES","NO")</x:f>
        <x:v>YES</x:v>
      </x:c>
      <x:c r="T3751" s="139" t="n">
        <x:f>IF(S3751="YES",R3751,-1E+99)</x:f>
        <x:v>21242.3371674465</x:v>
      </x:c>
    </x:row>
    <x:row r="3752">
      <x:c r="A3752" s="139"/>
      <x:c r="B3752" s="139"/>
      <x:c r="C3752" s="139"/>
      <x:c r="D3752" s="139"/>
      <x:c r="E3752" s="139"/>
      <x:c r="F3752" s="139"/>
      <x:c r="G3752" s="139"/>
      <x:c r="H3752" s="139"/>
      <x:c r="I3752" s="266" t="n">
        <x:f>INT((ROW()-ROW($I$46))/((CARROT_CAP+1)*(MESCLUN_CAP+1)))</x:f>
        <x:v>5</x:v>
      </x:c>
      <x:c r="J3752" s="266" t="n">
        <x:f>MOD(INT((ROW()-ROW($I$46))/(MESCLUN_CAP+1)),CARROT_CAP+1)</x:f>
        <x:v>14</x:v>
      </x:c>
      <x:c r="K3752" s="266" t="n">
        <x:f>MOD(ROW()-ROW($I$46),MESCLUN_CAP+1)</x:f>
        <x:v>17</x:v>
      </x:c>
      <x:c r="L3752" s="266" t="n">
        <x:f>SUM(I3752:K3752)</x:f>
        <x:v>36</x:v>
      </x:c>
      <x:c r="M3752" s="267" t="n">
        <x:f>I3752*TOMATO_HOURS*WEEKS*(1+TOMATO_DIM)^I3752+J3752*CARROT_HOURS*WEEKS*(1+CARROT_DIM)^J3752+K3752*MESCLUN_HOURS*WEEKS*(1+MESCLUN_DIM)^K3752</x:f>
        <x:v>2263.059202601622</x:v>
      </x:c>
      <x:c r="N3752" s="267" t="n">
        <x:f>MAX(M3752-FARMER_HOURS,0)/TEMP_HOURS_PER_WORKER</x:f>
        <x:v>1.071568890695571</x:v>
      </x:c>
      <x:c r="O3752" s="268" t="n">
        <x:f>I3752*TOMATO_PRICE+J3752*CARROT_PRICE+K3752*MESCLUN_PRICE</x:f>
        <x:v>119216</x:v>
      </x:c>
      <x:c r="P3752" s="268" t="n">
        <x:f>I3752*TOMATO_FERTILIZER+J3752*CARROT_FERTILIZER+K3752*MESCLUN_FERTILIZER</x:f>
        <x:v>25520</x:v>
      </x:c>
      <x:c r="Q3752" s="268" t="n">
        <x:f>MIN(M3752,FARMER_HOURS)*FARMER_RATE+MAX(M3752-FARMER_HOURS,0)*TEMP_RATE</x:f>
        <x:v>51789.22226738927</x:v>
      </x:c>
      <x:c r="R3752" s="268" t="n">
        <x:f>O3752-P3752-Q3752-FIXED_COST</x:f>
        <x:v>21906.77773261073</x:v>
      </x:c>
      <x:c r="S3752" s="139" t="str">
        <x:f>IF(AND(L3752&lt;=TOTAL_BED_CAP,N3752&lt;=TEMP_WORKER_CAP),"YES","NO")</x:f>
        <x:v>YES</x:v>
      </x:c>
      <x:c r="T3752" s="139" t="n">
        <x:f>IF(S3752="YES",R3752,-1E+99)</x:f>
        <x:v>21906.77773261073</x:v>
      </x:c>
    </x:row>
    <x:row r="3753">
      <x:c r="A3753" s="139"/>
      <x:c r="B3753" s="139"/>
      <x:c r="C3753" s="139"/>
      <x:c r="D3753" s="139"/>
      <x:c r="E3753" s="139"/>
      <x:c r="F3753" s="139"/>
      <x:c r="G3753" s="139"/>
      <x:c r="H3753" s="139"/>
      <x:c r="I3753" s="266" t="n">
        <x:f>INT((ROW()-ROW($I$46))/((CARROT_CAP+1)*(MESCLUN_CAP+1)))</x:f>
        <x:v>5</x:v>
      </x:c>
      <x:c r="J3753" s="266" t="n">
        <x:f>MOD(INT((ROW()-ROW($I$46))/(MESCLUN_CAP+1)),CARROT_CAP+1)</x:f>
        <x:v>14</x:v>
      </x:c>
      <x:c r="K3753" s="266" t="n">
        <x:f>MOD(ROW()-ROW($I$46),MESCLUN_CAP+1)</x:f>
        <x:v>18</x:v>
      </x:c>
      <x:c r="L3753" s="266" t="n">
        <x:f>SUM(I3753:K3753)</x:f>
        <x:v>37</x:v>
      </x:c>
      <x:c r="M3753" s="267" t="n">
        <x:f>I3753*TOMATO_HOURS*WEEKS*(1+TOMATO_DIM)^I3753+J3753*CARROT_HOURS*WEEKS*(1+CARROT_DIM)^J3753+K3753*MESCLUN_HOURS*WEEKS*(1+MESCLUN_DIM)^K3753</x:f>
        <x:v>2331.146194060209</x:v>
      </x:c>
      <x:c r="N3753" s="267" t="n">
        <x:f>MAX(M3753-FARMER_HOURS,0)/TEMP_HOURS_PER_WORKER</x:f>
        <x:v>1.1188515236529228</x:v>
      </x:c>
      <x:c r="O3753" s="268" t="n">
        <x:f>I3753*TOMATO_PRICE+J3753*CARROT_PRICE+K3753*MESCLUN_PRICE</x:f>
        <x:v>121916</x:v>
      </x:c>
      <x:c r="P3753" s="268" t="n">
        <x:f>I3753*TOMATO_FERTILIZER+J3753*CARROT_FERTILIZER+K3753*MESCLUN_FERTILIZER</x:f>
        <x:v>26400</x:v>
      </x:c>
      <x:c r="Q3753" s="268" t="n">
        <x:f>MIN(M3753,FARMER_HOURS)*FARMER_RATE+MAX(M3753-FARMER_HOURS,0)*TEMP_RATE</x:f>
        <x:v>52971.28809132307</x:v>
      </x:c>
      <x:c r="R3753" s="268" t="n">
        <x:f>O3753-P3753-Q3753-FIXED_COST</x:f>
        <x:v>22544.71190867693</x:v>
      </x:c>
      <x:c r="S3753" s="139" t="str">
        <x:f>IF(AND(L3753&lt;=TOTAL_BED_CAP,N3753&lt;=TEMP_WORKER_CAP),"YES","NO")</x:f>
        <x:v>YES</x:v>
      </x:c>
      <x:c r="T3753" s="139" t="n">
        <x:f>IF(S3753="YES",R3753,-1E+99)</x:f>
        <x:v>22544.71190867693</x:v>
      </x:c>
    </x:row>
    <x:row r="3754">
      <x:c r="A3754" s="139"/>
      <x:c r="B3754" s="139"/>
      <x:c r="C3754" s="139"/>
      <x:c r="D3754" s="139"/>
      <x:c r="E3754" s="139"/>
      <x:c r="F3754" s="139"/>
      <x:c r="G3754" s="139"/>
      <x:c r="H3754" s="139"/>
      <x:c r="I3754" s="266" t="n">
        <x:f>INT((ROW()-ROW($I$46))/((CARROT_CAP+1)*(MESCLUN_CAP+1)))</x:f>
        <x:v>5</x:v>
      </x:c>
      <x:c r="J3754" s="266" t="n">
        <x:f>MOD(INT((ROW()-ROW($I$46))/(MESCLUN_CAP+1)),CARROT_CAP+1)</x:f>
        <x:v>14</x:v>
      </x:c>
      <x:c r="K3754" s="266" t="n">
        <x:f>MOD(ROW()-ROW($I$46),MESCLUN_CAP+1)</x:f>
        <x:v>19</x:v>
      </x:c>
      <x:c r="L3754" s="266" t="n">
        <x:f>SUM(I3754:K3754)</x:f>
        <x:v>38</x:v>
      </x:c>
      <x:c r="M3754" s="267" t="n">
        <x:f>I3754*TOMATO_HOURS*WEEKS*(1+TOMATO_DIM)^I3754+J3754*CARROT_HOURS*WEEKS*(1+CARROT_DIM)^J3754+K3754*MESCLUN_HOURS*WEEKS*(1+MESCLUN_DIM)^K3754</x:f>
        <x:v>2400.787722696231</x:v>
      </x:c>
      <x:c r="N3754" s="267" t="n">
        <x:f>MAX(M3754-FARMER_HOURS,0)/TEMP_HOURS_PER_WORKER</x:f>
        <x:v>1.1672136963168271</x:v>
      </x:c>
      <x:c r="O3754" s="268" t="n">
        <x:f>I3754*TOMATO_PRICE+J3754*CARROT_PRICE+K3754*MESCLUN_PRICE</x:f>
        <x:v>124616</x:v>
      </x:c>
      <x:c r="P3754" s="268" t="n">
        <x:f>I3754*TOMATO_FERTILIZER+J3754*CARROT_FERTILIZER+K3754*MESCLUN_FERTILIZER</x:f>
        <x:v>27280</x:v>
      </x:c>
      <x:c r="Q3754" s="268" t="n">
        <x:f>MIN(M3754,FARMER_HOURS)*FARMER_RATE+MAX(M3754-FARMER_HOURS,0)*TEMP_RATE</x:f>
        <x:v>54180.342407920674</x:v>
      </x:c>
      <x:c r="R3754" s="268" t="n">
        <x:f>O3754-P3754-Q3754-FIXED_COST</x:f>
        <x:v>23155.657592079326</x:v>
      </x:c>
      <x:c r="S3754" s="139" t="str">
        <x:f>IF(AND(L3754&lt;=TOTAL_BED_CAP,N3754&lt;=TEMP_WORKER_CAP),"YES","NO")</x:f>
        <x:v>YES</x:v>
      </x:c>
      <x:c r="T3754" s="139" t="n">
        <x:f>IF(S3754="YES",R3754,-1E+99)</x:f>
        <x:v>23155.657592079326</x:v>
      </x:c>
    </x:row>
    <x:row r="3755">
      <x:c r="A3755" s="139"/>
      <x:c r="B3755" s="139"/>
      <x:c r="C3755" s="139"/>
      <x:c r="D3755" s="139"/>
      <x:c r="E3755" s="139"/>
      <x:c r="F3755" s="139"/>
      <x:c r="G3755" s="139"/>
      <x:c r="H3755" s="139"/>
      <x:c r="I3755" s="266" t="n">
        <x:f>INT((ROW()-ROW($I$46))/((CARROT_CAP+1)*(MESCLUN_CAP+1)))</x:f>
        <x:v>5</x:v>
      </x:c>
      <x:c r="J3755" s="266" t="n">
        <x:f>MOD(INT((ROW()-ROW($I$46))/(MESCLUN_CAP+1)),CARROT_CAP+1)</x:f>
        <x:v>14</x:v>
      </x:c>
      <x:c r="K3755" s="266" t="n">
        <x:f>MOD(ROW()-ROW($I$46),MESCLUN_CAP+1)</x:f>
        <x:v>20</x:v>
      </x:c>
      <x:c r="L3755" s="266" t="n">
        <x:f>SUM(I3755:K3755)</x:f>
        <x:v>39</x:v>
      </x:c>
      <x:c r="M3755" s="267" t="n">
        <x:f>I3755*TOMATO_HOURS*WEEKS*(1+TOMATO_DIM)^I3755+J3755*CARROT_HOURS*WEEKS*(1+CARROT_DIM)^J3755+K3755*MESCLUN_HOURS*WEEKS*(1+MESCLUN_DIM)^K3755</x:f>
        <x:v>2472.012013346708</x:v>
      </x:c>
      <x:c r="N3755" s="267" t="n">
        <x:f>MAX(M3755-FARMER_HOURS,0)/TEMP_HOURS_PER_WORKER</x:f>
        <x:v>1.2166750092685472</x:v>
      </x:c>
      <x:c r="O3755" s="268" t="n">
        <x:f>I3755*TOMATO_PRICE+J3755*CARROT_PRICE+K3755*MESCLUN_PRICE</x:f>
        <x:v>127316</x:v>
      </x:c>
      <x:c r="P3755" s="268" t="n">
        <x:f>I3755*TOMATO_FERTILIZER+J3755*CARROT_FERTILIZER+K3755*MESCLUN_FERTILIZER</x:f>
        <x:v>28160</x:v>
      </x:c>
      <x:c r="Q3755" s="268" t="n">
        <x:f>MIN(M3755,FARMER_HOURS)*FARMER_RATE+MAX(M3755-FARMER_HOURS,0)*TEMP_RATE</x:f>
        <x:v>55416.87523171368</x:v>
      </x:c>
      <x:c r="R3755" s="268" t="n">
        <x:f>O3755-P3755-Q3755-FIXED_COST</x:f>
        <x:v>23739.124768286318</x:v>
      </x:c>
      <x:c r="S3755" s="139" t="str">
        <x:f>IF(AND(L3755&lt;=TOTAL_BED_CAP,N3755&lt;=TEMP_WORKER_CAP),"YES","NO")</x:f>
        <x:v>YES</x:v>
      </x:c>
      <x:c r="T3755" s="139" t="n">
        <x:f>IF(S3755="YES",R3755,-1E+99)</x:f>
        <x:v>23739.124768286318</x:v>
      </x:c>
    </x:row>
    <x:row r="3756">
      <x:c r="A3756" s="139"/>
      <x:c r="B3756" s="139"/>
      <x:c r="C3756" s="139"/>
      <x:c r="D3756" s="139"/>
      <x:c r="E3756" s="139"/>
      <x:c r="F3756" s="139"/>
      <x:c r="G3756" s="139"/>
      <x:c r="H3756" s="139"/>
      <x:c r="I3756" s="266" t="n">
        <x:f>INT((ROW()-ROW($I$46))/((CARROT_CAP+1)*(MESCLUN_CAP+1)))</x:f>
        <x:v>5</x:v>
      </x:c>
      <x:c r="J3756" s="266" t="n">
        <x:f>MOD(INT((ROW()-ROW($I$46))/(MESCLUN_CAP+1)),CARROT_CAP+1)</x:f>
        <x:v>14</x:v>
      </x:c>
      <x:c r="K3756" s="266" t="n">
        <x:f>MOD(ROW()-ROW($I$46),MESCLUN_CAP+1)</x:f>
        <x:v>21</x:v>
      </x:c>
      <x:c r="L3756" s="266" t="n">
        <x:f>SUM(I3756:K3756)</x:f>
        <x:v>40</x:v>
      </x:c>
      <x:c r="M3756" s="267" t="n">
        <x:f>I3756*TOMATO_HOURS*WEEKS*(1+TOMATO_DIM)^I3756+J3756*CARROT_HOURS*WEEKS*(1+CARROT_DIM)^J3756+K3756*MESCLUN_HOURS*WEEKS*(1+MESCLUN_DIM)^K3756</x:f>
        <x:v>2544.8477535731517</x:v>
      </x:c>
      <x:c r="N3756" s="267" t="n">
        <x:f>MAX(M3756-FARMER_HOURS,0)/TEMP_HOURS_PER_WORKER</x:f>
        <x:v>1.2672553844257999</x:v>
      </x:c>
      <x:c r="O3756" s="268" t="n">
        <x:f>I3756*TOMATO_PRICE+J3756*CARROT_PRICE+K3756*MESCLUN_PRICE</x:f>
        <x:v>130016</x:v>
      </x:c>
      <x:c r="P3756" s="268" t="n">
        <x:f>I3756*TOMATO_FERTILIZER+J3756*CARROT_FERTILIZER+K3756*MESCLUN_FERTILIZER</x:f>
        <x:v>29040</x:v>
      </x:c>
      <x:c r="Q3756" s="268" t="n">
        <x:f>MIN(M3756,FARMER_HOURS)*FARMER_RATE+MAX(M3756-FARMER_HOURS,0)*TEMP_RATE</x:f>
        <x:v>56681.38461064499</x:v>
      </x:c>
      <x:c r="R3756" s="268" t="n">
        <x:f>O3756-P3756-Q3756-FIXED_COST</x:f>
        <x:v>24294.615389355007</x:v>
      </x:c>
      <x:c r="S3756" s="139" t="str">
        <x:f>IF(AND(L3756&lt;=TOTAL_BED_CAP,N3756&lt;=TEMP_WORKER_CAP),"YES","NO")</x:f>
        <x:v>YES</x:v>
      </x:c>
      <x:c r="T3756" s="139" t="n">
        <x:f>IF(S3756="YES",R3756,-1E+99)</x:f>
        <x:v>24294.615389355007</x:v>
      </x:c>
    </x:row>
    <x:row r="3757">
      <x:c r="A3757" s="139"/>
      <x:c r="B3757" s="139"/>
      <x:c r="C3757" s="139"/>
      <x:c r="D3757" s="139"/>
      <x:c r="E3757" s="139"/>
      <x:c r="F3757" s="139"/>
      <x:c r="G3757" s="139"/>
      <x:c r="H3757" s="139"/>
      <x:c r="I3757" s="266" t="n">
        <x:f>INT((ROW()-ROW($I$46))/((CARROT_CAP+1)*(MESCLUN_CAP+1)))</x:f>
        <x:v>5</x:v>
      </x:c>
      <x:c r="J3757" s="266" t="n">
        <x:f>MOD(INT((ROW()-ROW($I$46))/(MESCLUN_CAP+1)),CARROT_CAP+1)</x:f>
        <x:v>14</x:v>
      </x:c>
      <x:c r="K3757" s="266" t="n">
        <x:f>MOD(ROW()-ROW($I$46),MESCLUN_CAP+1)</x:f>
        <x:v>22</x:v>
      </x:c>
      <x:c r="L3757" s="266" t="n">
        <x:f>SUM(I3757:K3757)</x:f>
        <x:v>41</x:v>
      </x:c>
      <x:c r="M3757" s="267" t="n">
        <x:f>I3757*TOMATO_HOURS*WEEKS*(1+TOMATO_DIM)^I3757+J3757*CARROT_HOURS*WEEKS*(1+CARROT_DIM)^J3757+K3757*MESCLUN_HOURS*WEEKS*(1+MESCLUN_DIM)^K3757</x:f>
        <x:v>2619.3241008195478</x:v>
      </x:c>
      <x:c r="N3757" s="267" t="n">
        <x:f>MAX(M3757-FARMER_HOURS,0)/TEMP_HOURS_PER_WORKER</x:f>
        <x:v>1.318975070013575</x:v>
      </x:c>
      <x:c r="O3757" s="268" t="n">
        <x:f>I3757*TOMATO_PRICE+J3757*CARROT_PRICE+K3757*MESCLUN_PRICE</x:f>
        <x:v>132716</x:v>
      </x:c>
      <x:c r="P3757" s="268" t="n">
        <x:f>I3757*TOMATO_FERTILIZER+J3757*CARROT_FERTILIZER+K3757*MESCLUN_FERTILIZER</x:f>
        <x:v>29920</x:v>
      </x:c>
      <x:c r="Q3757" s="268" t="n">
        <x:f>MIN(M3757,FARMER_HOURS)*FARMER_RATE+MAX(M3757-FARMER_HOURS,0)*TEMP_RATE</x:f>
        <x:v>57974.37675033937</x:v>
      </x:c>
      <x:c r="R3757" s="268" t="n">
        <x:f>O3757-P3757-Q3757-FIXED_COST</x:f>
        <x:v>24821.62324966063</x:v>
      </x:c>
      <x:c r="S3757" s="139" t="str">
        <x:f>IF(AND(L3757&lt;=TOTAL_BED_CAP,N3757&lt;=TEMP_WORKER_CAP),"YES","NO")</x:f>
        <x:v>YES</x:v>
      </x:c>
      <x:c r="T3757" s="139" t="n">
        <x:f>IF(S3757="YES",R3757,-1E+99)</x:f>
        <x:v>24821.62324966063</x:v>
      </x:c>
    </x:row>
    <x:row r="3758">
      <x:c r="A3758" s="139"/>
      <x:c r="B3758" s="139"/>
      <x:c r="C3758" s="139"/>
      <x:c r="D3758" s="139"/>
      <x:c r="E3758" s="139"/>
      <x:c r="F3758" s="139"/>
      <x:c r="G3758" s="139"/>
      <x:c r="H3758" s="139"/>
      <x:c r="I3758" s="266" t="n">
        <x:f>INT((ROW()-ROW($I$46))/((CARROT_CAP+1)*(MESCLUN_CAP+1)))</x:f>
        <x:v>5</x:v>
      </x:c>
      <x:c r="J3758" s="266" t="n">
        <x:f>MOD(INT((ROW()-ROW($I$46))/(MESCLUN_CAP+1)),CARROT_CAP+1)</x:f>
        <x:v>14</x:v>
      </x:c>
      <x:c r="K3758" s="266" t="n">
        <x:f>MOD(ROW()-ROW($I$46),MESCLUN_CAP+1)</x:f>
        <x:v>23</x:v>
      </x:c>
      <x:c r="L3758" s="266" t="n">
        <x:f>SUM(I3758:K3758)</x:f>
        <x:v>42</x:v>
      </x:c>
      <x:c r="M3758" s="267" t="n">
        <x:f>I3758*TOMATO_HOURS*WEEKS*(1+TOMATO_DIM)^I3758+J3758*CARROT_HOURS*WEEKS*(1+CARROT_DIM)^J3758+K3758*MESCLUN_HOURS*WEEKS*(1+MESCLUN_DIM)^K3758</x:f>
        <x:v>2695.470689676984</x:v>
      </x:c>
      <x:c r="N3758" s="267" t="n">
        <x:f>MAX(M3758-FARMER_HOURS,0)/TEMP_HOURS_PER_WORKER</x:f>
        <x:v>1.3718546456090166</x:v>
      </x:c>
      <x:c r="O3758" s="268" t="n">
        <x:f>I3758*TOMATO_PRICE+J3758*CARROT_PRICE+K3758*MESCLUN_PRICE</x:f>
        <x:v>135416</x:v>
      </x:c>
      <x:c r="P3758" s="268" t="n">
        <x:f>I3758*TOMATO_FERTILIZER+J3758*CARROT_FERTILIZER+K3758*MESCLUN_FERTILIZER</x:f>
        <x:v>30800</x:v>
      </x:c>
      <x:c r="Q3758" s="268" t="n">
        <x:f>MIN(M3758,FARMER_HOURS)*FARMER_RATE+MAX(M3758-FARMER_HOURS,0)*TEMP_RATE</x:f>
        <x:v>59296.366140225415</x:v>
      </x:c>
      <x:c r="R3758" s="268" t="n">
        <x:f>O3758-P3758-Q3758-FIXED_COST</x:f>
        <x:v>25319.633859774585</x:v>
      </x:c>
      <x:c r="S3758" s="139" t="str">
        <x:f>IF(AND(L3758&lt;=TOTAL_BED_CAP,N3758&lt;=TEMP_WORKER_CAP),"YES","NO")</x:f>
        <x:v>YES</x:v>
      </x:c>
      <x:c r="T3758" s="139" t="n">
        <x:f>IF(S3758="YES",R3758,-1E+99)</x:f>
        <x:v>25319.633859774585</x:v>
      </x:c>
    </x:row>
    <x:row r="3759">
      <x:c r="A3759" s="139"/>
      <x:c r="B3759" s="139"/>
      <x:c r="C3759" s="139"/>
      <x:c r="D3759" s="139"/>
      <x:c r="E3759" s="139"/>
      <x:c r="F3759" s="139"/>
      <x:c r="G3759" s="139"/>
      <x:c r="H3759" s="139"/>
      <x:c r="I3759" s="266" t="n">
        <x:f>INT((ROW()-ROW($I$46))/((CARROT_CAP+1)*(MESCLUN_CAP+1)))</x:f>
        <x:v>5</x:v>
      </x:c>
      <x:c r="J3759" s="266" t="n">
        <x:f>MOD(INT((ROW()-ROW($I$46))/(MESCLUN_CAP+1)),CARROT_CAP+1)</x:f>
        <x:v>14</x:v>
      </x:c>
      <x:c r="K3759" s="266" t="n">
        <x:f>MOD(ROW()-ROW($I$46),MESCLUN_CAP+1)</x:f>
        <x:v>24</x:v>
      </x:c>
      <x:c r="L3759" s="266" t="n">
        <x:f>SUM(I3759:K3759)</x:f>
        <x:v>43</x:v>
      </x:c>
      <x:c r="M3759" s="267" t="n">
        <x:f>I3759*TOMATO_HOURS*WEEKS*(1+TOMATO_DIM)^I3759+J3759*CARROT_HOURS*WEEKS*(1+CARROT_DIM)^J3759+K3759*MESCLUN_HOURS*WEEKS*(1+MESCLUN_DIM)^K3759</x:f>
        <x:v>2773.31763925648</x:v>
      </x:c>
      <x:c r="N3759" s="267" t="n">
        <x:f>MAX(M3759-FARMER_HOURS,0)/TEMP_HOURS_PER_WORKER</x:f>
        <x:v>1.4259150272614445</x:v>
      </x:c>
      <x:c r="O3759" s="268" t="n">
        <x:f>I3759*TOMATO_PRICE+J3759*CARROT_PRICE+K3759*MESCLUN_PRICE</x:f>
        <x:v>138116</x:v>
      </x:c>
      <x:c r="P3759" s="268" t="n">
        <x:f>I3759*TOMATO_FERTILIZER+J3759*CARROT_FERTILIZER+K3759*MESCLUN_FERTILIZER</x:f>
        <x:v>31680</x:v>
      </x:c>
      <x:c r="Q3759" s="268" t="n">
        <x:f>MIN(M3759,FARMER_HOURS)*FARMER_RATE+MAX(M3759-FARMER_HOURS,0)*TEMP_RATE</x:f>
        <x:v>60647.87568153611</x:v>
      </x:c>
      <x:c r="R3759" s="268" t="n">
        <x:f>O3759-P3759-Q3759-FIXED_COST</x:f>
        <x:v>25788.124318463888</x:v>
      </x:c>
      <x:c r="S3759" s="139" t="str">
        <x:f>IF(AND(L3759&lt;=TOTAL_BED_CAP,N3759&lt;=TEMP_WORKER_CAP),"YES","NO")</x:f>
        <x:v>YES</x:v>
      </x:c>
      <x:c r="T3759" s="139" t="n">
        <x:f>IF(S3759="YES",R3759,-1E+99)</x:f>
        <x:v>25788.124318463888</x:v>
      </x:c>
    </x:row>
    <x:row r="3760">
      <x:c r="A3760" s="139"/>
      <x:c r="B3760" s="139"/>
      <x:c r="C3760" s="139"/>
      <x:c r="D3760" s="139"/>
      <x:c r="E3760" s="139"/>
      <x:c r="F3760" s="139"/>
      <x:c r="G3760" s="139"/>
      <x:c r="H3760" s="139"/>
      <x:c r="I3760" s="266" t="n">
        <x:f>INT((ROW()-ROW($I$46))/((CARROT_CAP+1)*(MESCLUN_CAP+1)))</x:f>
        <x:v>5</x:v>
      </x:c>
      <x:c r="J3760" s="266" t="n">
        <x:f>MOD(INT((ROW()-ROW($I$46))/(MESCLUN_CAP+1)),CARROT_CAP+1)</x:f>
        <x:v>14</x:v>
      </x:c>
      <x:c r="K3760" s="266" t="n">
        <x:f>MOD(ROW()-ROW($I$46),MESCLUN_CAP+1)</x:f>
        <x:v>25</x:v>
      </x:c>
      <x:c r="L3760" s="266" t="n">
        <x:f>SUM(I3760:K3760)</x:f>
        <x:v>44</x:v>
      </x:c>
      <x:c r="M3760" s="267" t="n">
        <x:f>I3760*TOMATO_HOURS*WEEKS*(1+TOMATO_DIM)^I3760+J3760*CARROT_HOURS*WEEKS*(1+CARROT_DIM)^J3760+K3760*MESCLUN_HOURS*WEEKS*(1+MESCLUN_DIM)^K3760</x:f>
        <x:v>2852.895560671577</x:v>
      </x:c>
      <x:c r="N3760" s="267" t="n">
        <x:f>MAX(M3760-FARMER_HOURS,0)/TEMP_HOURS_PER_WORKER</x:f>
        <x:v>1.4811774726885953</x:v>
      </x:c>
      <x:c r="O3760" s="268" t="n">
        <x:f>I3760*TOMATO_PRICE+J3760*CARROT_PRICE+K3760*MESCLUN_PRICE</x:f>
        <x:v>140816</x:v>
      </x:c>
      <x:c r="P3760" s="268" t="n">
        <x:f>I3760*TOMATO_FERTILIZER+J3760*CARROT_FERTILIZER+K3760*MESCLUN_FERTILIZER</x:f>
        <x:v>32560</x:v>
      </x:c>
      <x:c r="Q3760" s="268" t="n">
        <x:f>MIN(M3760,FARMER_HOURS)*FARMER_RATE+MAX(M3760-FARMER_HOURS,0)*TEMP_RATE</x:f>
        <x:v>62029.43681721488</x:v>
      </x:c>
      <x:c r="R3760" s="268" t="n">
        <x:f>O3760-P3760-Q3760-FIXED_COST</x:f>
        <x:v>26226.563182785118</x:v>
      </x:c>
      <x:c r="S3760" s="139" t="str">
        <x:f>IF(AND(L3760&lt;=TOTAL_BED_CAP,N3760&lt;=TEMP_WORKER_CAP),"YES","NO")</x:f>
        <x:v>YES</x:v>
      </x:c>
      <x:c r="T3760" s="139" t="n">
        <x:f>IF(S3760="YES",R3760,-1E+99)</x:f>
        <x:v>26226.563182785118</x:v>
      </x:c>
    </x:row>
    <x:row r="3761">
      <x:c r="A3761" s="139"/>
      <x:c r="B3761" s="139"/>
      <x:c r="C3761" s="139"/>
      <x:c r="D3761" s="139"/>
      <x:c r="E3761" s="139"/>
      <x:c r="F3761" s="139"/>
      <x:c r="G3761" s="139"/>
      <x:c r="H3761" s="139"/>
      <x:c r="I3761" s="266" t="n">
        <x:f>INT((ROW()-ROW($I$46))/((CARROT_CAP+1)*(MESCLUN_CAP+1)))</x:f>
        <x:v>5</x:v>
      </x:c>
      <x:c r="J3761" s="266" t="n">
        <x:f>MOD(INT((ROW()-ROW($I$46))/(MESCLUN_CAP+1)),CARROT_CAP+1)</x:f>
        <x:v>14</x:v>
      </x:c>
      <x:c r="K3761" s="266" t="n">
        <x:f>MOD(ROW()-ROW($I$46),MESCLUN_CAP+1)</x:f>
        <x:v>26</x:v>
      </x:c>
      <x:c r="L3761" s="266" t="n">
        <x:f>SUM(I3761:K3761)</x:f>
        <x:v>45</x:v>
      </x:c>
      <x:c r="M3761" s="267" t="n">
        <x:f>I3761*TOMATO_HOURS*WEEKS*(1+TOMATO_DIM)^I3761+J3761*CARROT_HOURS*WEEKS*(1+CARROT_DIM)^J3761+K3761*MESCLUN_HOURS*WEEKS*(1+MESCLUN_DIM)^K3761</x:f>
        <x:v>2934.235564632295</x:v>
      </x:c>
      <x:c r="N3761" s="267" t="n">
        <x:f>MAX(M3761-FARMER_HOURS,0)/TEMP_HOURS_PER_WORKER</x:f>
        <x:v>1.5376635865502049</x:v>
      </x:c>
      <x:c r="O3761" s="268" t="n">
        <x:f>I3761*TOMATO_PRICE+J3761*CARROT_PRICE+K3761*MESCLUN_PRICE</x:f>
        <x:v>143516</x:v>
      </x:c>
      <x:c r="P3761" s="268" t="n">
        <x:f>I3761*TOMATO_FERTILIZER+J3761*CARROT_FERTILIZER+K3761*MESCLUN_FERTILIZER</x:f>
        <x:v>33440</x:v>
      </x:c>
      <x:c r="Q3761" s="268" t="n">
        <x:f>MIN(M3761,FARMER_HOURS)*FARMER_RATE+MAX(M3761-FARMER_HOURS,0)*TEMP_RATE</x:f>
        <x:v>63441.58966375512</x:v>
      </x:c>
      <x:c r="R3761" s="268" t="n">
        <x:f>O3761-P3761-Q3761-FIXED_COST</x:f>
        <x:v>26634.41033624488</x:v>
      </x:c>
      <x:c r="S3761" s="139" t="str">
        <x:f>IF(AND(L3761&lt;=TOTAL_BED_CAP,N3761&lt;=TEMP_WORKER_CAP),"YES","NO")</x:f>
        <x:v>YES</x:v>
      </x:c>
      <x:c r="T3761" s="139" t="n">
        <x:f>IF(S3761="YES",R3761,-1E+99)</x:f>
        <x:v>26634.41033624488</x:v>
      </x:c>
    </x:row>
    <x:row r="3762">
      <x:c r="A3762" s="139"/>
      <x:c r="B3762" s="139"/>
      <x:c r="C3762" s="139"/>
      <x:c r="D3762" s="139"/>
      <x:c r="E3762" s="139"/>
      <x:c r="F3762" s="139"/>
      <x:c r="G3762" s="139"/>
      <x:c r="H3762" s="139"/>
      <x:c r="I3762" s="266" t="n">
        <x:f>INT((ROW()-ROW($I$46))/((CARROT_CAP+1)*(MESCLUN_CAP+1)))</x:f>
        <x:v>5</x:v>
      </x:c>
      <x:c r="J3762" s="266" t="n">
        <x:f>MOD(INT((ROW()-ROW($I$46))/(MESCLUN_CAP+1)),CARROT_CAP+1)</x:f>
        <x:v>14</x:v>
      </x:c>
      <x:c r="K3762" s="266" t="n">
        <x:f>MOD(ROW()-ROW($I$46),MESCLUN_CAP+1)</x:f>
        <x:v>27</x:v>
      </x:c>
      <x:c r="L3762" s="266" t="n">
        <x:f>SUM(I3762:K3762)</x:f>
        <x:v>46</x:v>
      </x:c>
      <x:c r="M3762" s="267" t="n">
        <x:f>I3762*TOMATO_HOURS*WEEKS*(1+TOMATO_DIM)^I3762+J3762*CARROT_HOURS*WEEKS*(1+CARROT_DIM)^J3762+K3762*MESCLUN_HOURS*WEEKS*(1+MESCLUN_DIM)^K3762</x:f>
        <x:v>3017.369269152052</x:v>
      </x:c>
      <x:c r="N3762" s="267" t="n">
        <x:f>MAX(M3762-FARMER_HOURS,0)/TEMP_HOURS_PER_WORKER</x:f>
        <x:v>1.595395325800036</x:v>
      </x:c>
      <x:c r="O3762" s="268" t="n">
        <x:f>I3762*TOMATO_PRICE+J3762*CARROT_PRICE+K3762*MESCLUN_PRICE</x:f>
        <x:v>146216</x:v>
      </x:c>
      <x:c r="P3762" s="268" t="n">
        <x:f>I3762*TOMATO_FERTILIZER+J3762*CARROT_FERTILIZER+K3762*MESCLUN_FERTILIZER</x:f>
        <x:v>34320</x:v>
      </x:c>
      <x:c r="Q3762" s="268" t="n">
        <x:f>MIN(M3762,FARMER_HOURS)*FARMER_RATE+MAX(M3762-FARMER_HOURS,0)*TEMP_RATE</x:f>
        <x:v>64884.8831450009</x:v>
      </x:c>
      <x:c r="R3762" s="268" t="n">
        <x:f>O3762-P3762-Q3762-FIXED_COST</x:f>
        <x:v>27011.116854999098</x:v>
      </x:c>
      <x:c r="S3762" s="139" t="str">
        <x:f>IF(AND(L3762&lt;=TOTAL_BED_CAP,N3762&lt;=TEMP_WORKER_CAP),"YES","NO")</x:f>
        <x:v>YES</x:v>
      </x:c>
      <x:c r="T3762" s="139" t="n">
        <x:f>IF(S3762="YES",R3762,-1E+99)</x:f>
        <x:v>27011.116854999098</x:v>
      </x:c>
    </x:row>
    <x:row r="3763">
      <x:c r="A3763" s="139"/>
      <x:c r="B3763" s="139"/>
      <x:c r="C3763" s="139"/>
      <x:c r="D3763" s="139"/>
      <x:c r="E3763" s="139"/>
      <x:c r="F3763" s="139"/>
      <x:c r="G3763" s="139"/>
      <x:c r="H3763" s="139"/>
      <x:c r="I3763" s="266" t="n">
        <x:f>INT((ROW()-ROW($I$46))/((CARROT_CAP+1)*(MESCLUN_CAP+1)))</x:f>
        <x:v>5</x:v>
      </x:c>
      <x:c r="J3763" s="266" t="n">
        <x:f>MOD(INT((ROW()-ROW($I$46))/(MESCLUN_CAP+1)),CARROT_CAP+1)</x:f>
        <x:v>14</x:v>
      </x:c>
      <x:c r="K3763" s="266" t="n">
        <x:f>MOD(ROW()-ROW($I$46),MESCLUN_CAP+1)</x:f>
        <x:v>28</x:v>
      </x:c>
      <x:c r="L3763" s="266" t="n">
        <x:f>SUM(I3763:K3763)</x:f>
        <x:v>47</x:v>
      </x:c>
      <x:c r="M3763" s="267" t="n">
        <x:f>I3763*TOMATO_HOURS*WEEKS*(1+TOMATO_DIM)^I3763+J3763*CARROT_HOURS*WEEKS*(1+CARROT_DIM)^J3763+K3763*MESCLUN_HOURS*WEEKS*(1+MESCLUN_DIM)^K3763</x:f>
        <x:v>3102.328807369205</x:v>
      </x:c>
      <x:c r="N3763" s="267" t="n">
        <x:f>MAX(M3763-FARMER_HOURS,0)/TEMP_HOURS_PER_WORKER</x:f>
        <x:v>1.6543950051175036</x:v>
      </x:c>
      <x:c r="O3763" s="268" t="n">
        <x:f>I3763*TOMATO_PRICE+J3763*CARROT_PRICE+K3763*MESCLUN_PRICE</x:f>
        <x:v>148916</x:v>
      </x:c>
      <x:c r="P3763" s="268" t="n">
        <x:f>I3763*TOMATO_FERTILIZER+J3763*CARROT_FERTILIZER+K3763*MESCLUN_FERTILIZER</x:f>
        <x:v>35200</x:v>
      </x:c>
      <x:c r="Q3763" s="268" t="n">
        <x:f>MIN(M3763,FARMER_HOURS)*FARMER_RATE+MAX(M3763-FARMER_HOURS,0)*TEMP_RATE</x:f>
        <x:v>66359.87512793759</x:v>
      </x:c>
      <x:c r="R3763" s="268" t="n">
        <x:f>O3763-P3763-Q3763-FIXED_COST</x:f>
        <x:v>27356.124872062413</x:v>
      </x:c>
      <x:c r="S3763" s="139" t="str">
        <x:f>IF(AND(L3763&lt;=TOTAL_BED_CAP,N3763&lt;=TEMP_WORKER_CAP),"YES","NO")</x:f>
        <x:v>YES</x:v>
      </x:c>
      <x:c r="T3763" s="139" t="n">
        <x:f>IF(S3763="YES",R3763,-1E+99)</x:f>
        <x:v>27356.124872062413</x:v>
      </x:c>
    </x:row>
    <x:row r="3764">
      <x:c r="A3764" s="139"/>
      <x:c r="B3764" s="139"/>
      <x:c r="C3764" s="139"/>
      <x:c r="D3764" s="139"/>
      <x:c r="E3764" s="139"/>
      <x:c r="F3764" s="139"/>
      <x:c r="G3764" s="139"/>
      <x:c r="H3764" s="139"/>
      <x:c r="I3764" s="266" t="n">
        <x:f>INT((ROW()-ROW($I$46))/((CARROT_CAP+1)*(MESCLUN_CAP+1)))</x:f>
        <x:v>5</x:v>
      </x:c>
      <x:c r="J3764" s="266" t="n">
        <x:f>MOD(INT((ROW()-ROW($I$46))/(MESCLUN_CAP+1)),CARROT_CAP+1)</x:f>
        <x:v>14</x:v>
      </x:c>
      <x:c r="K3764" s="266" t="n">
        <x:f>MOD(ROW()-ROW($I$46),MESCLUN_CAP+1)</x:f>
        <x:v>29</x:v>
      </x:c>
      <x:c r="L3764" s="266" t="n">
        <x:f>SUM(I3764:K3764)</x:f>
        <x:v>48</x:v>
      </x:c>
      <x:c r="M3764" s="267" t="n">
        <x:f>I3764*TOMATO_HOURS*WEEKS*(1+TOMATO_DIM)^I3764+J3764*CARROT_HOURS*WEEKS*(1+CARROT_DIM)^J3764+K3764*MESCLUN_HOURS*WEEKS*(1+MESCLUN_DIM)^K3764</x:f>
        <x:v>3189.1468354848585</x:v>
      </x:c>
      <x:c r="N3764" s="267" t="n">
        <x:f>MAX(M3764-FARMER_HOURS,0)/TEMP_HOURS_PER_WORKER</x:f>
        <x:v>1.7146853024200406</x:v>
      </x:c>
      <x:c r="O3764" s="268" t="n">
        <x:f>I3764*TOMATO_PRICE+J3764*CARROT_PRICE+K3764*MESCLUN_PRICE</x:f>
        <x:v>151616</x:v>
      </x:c>
      <x:c r="P3764" s="268" t="n">
        <x:f>I3764*TOMATO_FERTILIZER+J3764*CARROT_FERTILIZER+K3764*MESCLUN_FERTILIZER</x:f>
        <x:v>36080</x:v>
      </x:c>
      <x:c r="Q3764" s="268" t="n">
        <x:f>MIN(M3764,FARMER_HOURS)*FARMER_RATE+MAX(M3764-FARMER_HOURS,0)*TEMP_RATE</x:f>
        <x:v>67867.13256050102</x:v>
      </x:c>
      <x:c r="R3764" s="268" t="n">
        <x:f>O3764-P3764-Q3764-FIXED_COST</x:f>
        <x:v>27668.86743949898</x:v>
      </x:c>
      <x:c r="S3764" s="139" t="str">
        <x:f>IF(AND(L3764&lt;=TOTAL_BED_CAP,N3764&lt;=TEMP_WORKER_CAP),"YES","NO")</x:f>
        <x:v>YES</x:v>
      </x:c>
      <x:c r="T3764" s="139" t="n">
        <x:f>IF(S3764="YES",R3764,-1E+99)</x:f>
        <x:v>27668.86743949898</x:v>
      </x:c>
    </x:row>
    <x:row r="3765">
      <x:c r="A3765" s="139"/>
      <x:c r="B3765" s="139"/>
      <x:c r="C3765" s="139"/>
      <x:c r="D3765" s="139"/>
      <x:c r="E3765" s="139"/>
      <x:c r="F3765" s="139"/>
      <x:c r="G3765" s="139"/>
      <x:c r="H3765" s="139"/>
      <x:c r="I3765" s="266" t="n">
        <x:f>INT((ROW()-ROW($I$46))/((CARROT_CAP+1)*(MESCLUN_CAP+1)))</x:f>
        <x:v>5</x:v>
      </x:c>
      <x:c r="J3765" s="266" t="n">
        <x:f>MOD(INT((ROW()-ROW($I$46))/(MESCLUN_CAP+1)),CARROT_CAP+1)</x:f>
        <x:v>14</x:v>
      </x:c>
      <x:c r="K3765" s="266" t="n">
        <x:f>MOD(ROW()-ROW($I$46),MESCLUN_CAP+1)</x:f>
        <x:v>30</x:v>
      </x:c>
      <x:c r="L3765" s="266" t="n">
        <x:f>SUM(I3765:K3765)</x:f>
        <x:v>49</x:v>
      </x:c>
      <x:c r="M3765" s="267" t="n">
        <x:f>I3765*TOMATO_HOURS*WEEKS*(1+TOMATO_DIM)^I3765+J3765*CARROT_HOURS*WEEKS*(1+CARROT_DIM)^J3765+K3765*MESCLUN_HOURS*WEEKS*(1+MESCLUN_DIM)^K3765</x:f>
        <x:v>3277.8565408186287</x:v>
      </x:c>
      <x:c r="N3765" s="267" t="n">
        <x:f>MAX(M3765-FARMER_HOURS,0)/TEMP_HOURS_PER_WORKER</x:f>
        <x:v>1.7762892644573811</x:v>
      </x:c>
      <x:c r="O3765" s="268" t="n">
        <x:f>I3765*TOMATO_PRICE+J3765*CARROT_PRICE+K3765*MESCLUN_PRICE</x:f>
        <x:v>154316</x:v>
      </x:c>
      <x:c r="P3765" s="268" t="n">
        <x:f>I3765*TOMATO_FERTILIZER+J3765*CARROT_FERTILIZER+K3765*MESCLUN_FERTILIZER</x:f>
        <x:v>36960</x:v>
      </x:c>
      <x:c r="Q3765" s="268" t="n">
        <x:f>MIN(M3765,FARMER_HOURS)*FARMER_RATE+MAX(M3765-FARMER_HOURS,0)*TEMP_RATE</x:f>
        <x:v>69407.23161143452</x:v>
      </x:c>
      <x:c r="R3765" s="268" t="n">
        <x:f>O3765-P3765-Q3765-FIXED_COST</x:f>
        <x:v>27948.768388565484</x:v>
      </x:c>
      <x:c r="S3765" s="139" t="str">
        <x:f>IF(AND(L3765&lt;=TOTAL_BED_CAP,N3765&lt;=TEMP_WORKER_CAP),"YES","NO")</x:f>
        <x:v>YES</x:v>
      </x:c>
      <x:c r="T3765" s="139" t="n">
        <x:f>IF(S3765="YES",R3765,-1E+99)</x:f>
        <x:v>27948.768388565484</x:v>
      </x:c>
    </x:row>
    <x:row r="3766">
      <x:c r="A3766" s="139"/>
      <x:c r="B3766" s="139"/>
      <x:c r="C3766" s="139"/>
      <x:c r="D3766" s="139"/>
      <x:c r="E3766" s="139"/>
      <x:c r="F3766" s="139"/>
      <x:c r="G3766" s="139"/>
      <x:c r="H3766" s="139"/>
      <x:c r="I3766" s="266" t="n">
        <x:f>INT((ROW()-ROW($I$46))/((CARROT_CAP+1)*(MESCLUN_CAP+1)))</x:f>
        <x:v>5</x:v>
      </x:c>
      <x:c r="J3766" s="266" t="n">
        <x:f>MOD(INT((ROW()-ROW($I$46))/(MESCLUN_CAP+1)),CARROT_CAP+1)</x:f>
        <x:v>15</x:v>
      </x:c>
      <x:c r="K3766" s="266" t="n">
        <x:f>MOD(ROW()-ROW($I$46),MESCLUN_CAP+1)</x:f>
        <x:v>0</x:v>
      </x:c>
      <x:c r="L3766" s="266" t="n">
        <x:f>SUM(I3766:K3766)</x:f>
        <x:v>20</x:v>
      </x:c>
      <x:c r="M3766" s="267" t="n">
        <x:f>I3766*TOMATO_HOURS*WEEKS*(1+TOMATO_DIM)^I3766+J3766*CARROT_HOURS*WEEKS*(1+CARROT_DIM)^J3766+K3766*MESCLUN_HOURS*WEEKS*(1+MESCLUN_DIM)^K3766</x:f>
        <x:v>1376.4636749241495</x:v>
      </x:c>
      <x:c r="N3766" s="267" t="n">
        <x:f>MAX(M3766-FARMER_HOURS,0)/TEMP_HOURS_PER_WORKER</x:f>
        <x:v>0.4558775520306594</x:v>
      </x:c>
      <x:c r="O3766" s="268" t="n">
        <x:f>I3766*TOMATO_PRICE+J3766*CARROT_PRICE+K3766*MESCLUN_PRICE</x:f>
        <x:v>75410</x:v>
      </x:c>
      <x:c r="P3766" s="268" t="n">
        <x:f>I3766*TOMATO_FERTILIZER+J3766*CARROT_FERTILIZER+K3766*MESCLUN_FERTILIZER</x:f>
        <x:v>11000</x:v>
      </x:c>
      <x:c r="Q3766" s="268" t="n">
        <x:f>MIN(M3766,FARMER_HOURS)*FARMER_RATE+MAX(M3766-FARMER_HOURS,0)*TEMP_RATE</x:f>
        <x:v>36396.93880076648</x:v>
      </x:c>
      <x:c r="R3766" s="268" t="n">
        <x:f>O3766-P3766-Q3766-FIXED_COST</x:f>
        <x:v>8013.061199233518</x:v>
      </x:c>
      <x:c r="S3766" s="139" t="str">
        <x:f>IF(AND(L3766&lt;=TOTAL_BED_CAP,N3766&lt;=TEMP_WORKER_CAP),"YES","NO")</x:f>
        <x:v>YES</x:v>
      </x:c>
      <x:c r="T3766" s="139" t="n">
        <x:f>IF(S3766="YES",R3766,-1E+99)</x:f>
        <x:v>8013.061199233518</x:v>
      </x:c>
    </x:row>
    <x:row r="3767">
      <x:c r="A3767" s="139"/>
      <x:c r="B3767" s="139"/>
      <x:c r="C3767" s="139"/>
      <x:c r="D3767" s="139"/>
      <x:c r="E3767" s="139"/>
      <x:c r="F3767" s="139"/>
      <x:c r="G3767" s="139"/>
      <x:c r="H3767" s="139"/>
      <x:c r="I3767" s="266" t="n">
        <x:f>INT((ROW()-ROW($I$46))/((CARROT_CAP+1)*(MESCLUN_CAP+1)))</x:f>
        <x:v>5</x:v>
      </x:c>
      <x:c r="J3767" s="266" t="n">
        <x:f>MOD(INT((ROW()-ROW($I$46))/(MESCLUN_CAP+1)),CARROT_CAP+1)</x:f>
        <x:v>15</x:v>
      </x:c>
      <x:c r="K3767" s="266" t="n">
        <x:f>MOD(ROW()-ROW($I$46),MESCLUN_CAP+1)</x:f>
        <x:v>1</x:v>
      </x:c>
      <x:c r="L3767" s="266" t="n">
        <x:f>SUM(I3767:K3767)</x:f>
        <x:v>21</x:v>
      </x:c>
      <x:c r="M3767" s="267" t="n">
        <x:f>I3767*TOMATO_HOURS*WEEKS*(1+TOMATO_DIM)^I3767+J3767*CARROT_HOURS*WEEKS*(1+CARROT_DIM)^J3767+K3767*MESCLUN_HOURS*WEEKS*(1+MESCLUN_DIM)^K3767</x:f>
        <x:v>1422.0261749241495</x:v>
      </x:c>
      <x:c r="N3767" s="267" t="n">
        <x:f>MAX(M3767-FARMER_HOURS,0)/TEMP_HOURS_PER_WORKER</x:f>
        <x:v>0.48751817703065936</x:v>
      </x:c>
      <x:c r="O3767" s="268" t="n">
        <x:f>I3767*TOMATO_PRICE+J3767*CARROT_PRICE+K3767*MESCLUN_PRICE</x:f>
        <x:v>78110</x:v>
      </x:c>
      <x:c r="P3767" s="268" t="n">
        <x:f>I3767*TOMATO_FERTILIZER+J3767*CARROT_FERTILIZER+K3767*MESCLUN_FERTILIZER</x:f>
        <x:v>11880</x:v>
      </x:c>
      <x:c r="Q3767" s="268" t="n">
        <x:f>MIN(M3767,FARMER_HOURS)*FARMER_RATE+MAX(M3767-FARMER_HOURS,0)*TEMP_RATE</x:f>
        <x:v>37187.95442576648</x:v>
      </x:c>
      <x:c r="R3767" s="268" t="n">
        <x:f>O3767-P3767-Q3767-FIXED_COST</x:f>
        <x:v>9042.045574233518</x:v>
      </x:c>
      <x:c r="S3767" s="139" t="str">
        <x:f>IF(AND(L3767&lt;=TOTAL_BED_CAP,N3767&lt;=TEMP_WORKER_CAP),"YES","NO")</x:f>
        <x:v>YES</x:v>
      </x:c>
      <x:c r="T3767" s="139" t="n">
        <x:f>IF(S3767="YES",R3767,-1E+99)</x:f>
        <x:v>9042.045574233518</x:v>
      </x:c>
    </x:row>
    <x:row r="3768">
      <x:c r="A3768" s="139"/>
      <x:c r="B3768" s="139"/>
      <x:c r="C3768" s="139"/>
      <x:c r="D3768" s="139"/>
      <x:c r="E3768" s="139"/>
      <x:c r="F3768" s="139"/>
      <x:c r="G3768" s="139"/>
      <x:c r="H3768" s="139"/>
      <x:c r="I3768" s="266" t="n">
        <x:f>INT((ROW()-ROW($I$46))/((CARROT_CAP+1)*(MESCLUN_CAP+1)))</x:f>
        <x:v>5</x:v>
      </x:c>
      <x:c r="J3768" s="266" t="n">
        <x:f>MOD(INT((ROW()-ROW($I$46))/(MESCLUN_CAP+1)),CARROT_CAP+1)</x:f>
        <x:v>15</x:v>
      </x:c>
      <x:c r="K3768" s="266" t="n">
        <x:f>MOD(ROW()-ROW($I$46),MESCLUN_CAP+1)</x:f>
        <x:v>2</x:v>
      </x:c>
      <x:c r="L3768" s="266" t="n">
        <x:f>SUM(I3768:K3768)</x:f>
        <x:v>22</x:v>
      </x:c>
      <x:c r="M3768" s="267" t="n">
        <x:f>I3768*TOMATO_HOURS*WEEKS*(1+TOMATO_DIM)^I3768+J3768*CARROT_HOURS*WEEKS*(1+CARROT_DIM)^J3768+K3768*MESCLUN_HOURS*WEEKS*(1+MESCLUN_DIM)^K3768</x:f>
        <x:v>1468.7277374241494</x:v>
      </x:c>
      <x:c r="N3768" s="267" t="n">
        <x:f>MAX(M3768-FARMER_HOURS,0)/TEMP_HOURS_PER_WORKER</x:f>
        <x:v>0.5199498176556593</x:v>
      </x:c>
      <x:c r="O3768" s="268" t="n">
        <x:f>I3768*TOMATO_PRICE+J3768*CARROT_PRICE+K3768*MESCLUN_PRICE</x:f>
        <x:v>80810</x:v>
      </x:c>
      <x:c r="P3768" s="268" t="n">
        <x:f>I3768*TOMATO_FERTILIZER+J3768*CARROT_FERTILIZER+K3768*MESCLUN_FERTILIZER</x:f>
        <x:v>12760</x:v>
      </x:c>
      <x:c r="Q3768" s="268" t="n">
        <x:f>MIN(M3768,FARMER_HOURS)*FARMER_RATE+MAX(M3768-FARMER_HOURS,0)*TEMP_RATE</x:f>
        <x:v>37998.74544139148</x:v>
      </x:c>
      <x:c r="R3768" s="268" t="n">
        <x:f>O3768-P3768-Q3768-FIXED_COST</x:f>
        <x:v>10051.254558608518</x:v>
      </x:c>
      <x:c r="S3768" s="139" t="str">
        <x:f>IF(AND(L3768&lt;=TOTAL_BED_CAP,N3768&lt;=TEMP_WORKER_CAP),"YES","NO")</x:f>
        <x:v>YES</x:v>
      </x:c>
      <x:c r="T3768" s="139" t="n">
        <x:f>IF(S3768="YES",R3768,-1E+99)</x:f>
        <x:v>10051.254558608518</x:v>
      </x:c>
    </x:row>
    <x:row r="3769">
      <x:c r="A3769" s="139"/>
      <x:c r="B3769" s="139"/>
      <x:c r="C3769" s="139"/>
      <x:c r="D3769" s="139"/>
      <x:c r="E3769" s="139"/>
      <x:c r="F3769" s="139"/>
      <x:c r="G3769" s="139"/>
      <x:c r="H3769" s="139"/>
      <x:c r="I3769" s="266" t="n">
        <x:f>INT((ROW()-ROW($I$46))/((CARROT_CAP+1)*(MESCLUN_CAP+1)))</x:f>
        <x:v>5</x:v>
      </x:c>
      <x:c r="J3769" s="266" t="n">
        <x:f>MOD(INT((ROW()-ROW($I$46))/(MESCLUN_CAP+1)),CARROT_CAP+1)</x:f>
        <x:v>15</x:v>
      </x:c>
      <x:c r="K3769" s="266" t="n">
        <x:f>MOD(ROW()-ROW($I$46),MESCLUN_CAP+1)</x:f>
        <x:v>3</x:v>
      </x:c>
      <x:c r="L3769" s="266" t="n">
        <x:f>SUM(I3769:K3769)</x:f>
        <x:v>23</x:v>
      </x:c>
      <x:c r="M3769" s="267" t="n">
        <x:f>I3769*TOMATO_HOURS*WEEKS*(1+TOMATO_DIM)^I3769+J3769*CARROT_HOURS*WEEKS*(1+CARROT_DIM)^J3769+K3769*MESCLUN_HOURS*WEEKS*(1+MESCLUN_DIM)^K3769</x:f>
        <x:v>1516.5897198460245</x:v>
      </x:c>
      <x:c r="N3769" s="267" t="n">
        <x:f>MAX(M3769-FARMER_HOURS,0)/TEMP_HOURS_PER_WORKER</x:f>
        <x:v>0.5531873054486282</x:v>
      </x:c>
      <x:c r="O3769" s="268" t="n">
        <x:f>I3769*TOMATO_PRICE+J3769*CARROT_PRICE+K3769*MESCLUN_PRICE</x:f>
        <x:v>83510</x:v>
      </x:c>
      <x:c r="P3769" s="268" t="n">
        <x:f>I3769*TOMATO_FERTILIZER+J3769*CARROT_FERTILIZER+K3769*MESCLUN_FERTILIZER</x:f>
        <x:v>13640</x:v>
      </x:c>
      <x:c r="Q3769" s="268" t="n">
        <x:f>MIN(M3769,FARMER_HOURS)*FARMER_RATE+MAX(M3769-FARMER_HOURS,0)*TEMP_RATE</x:f>
        <x:v>38829.6826362157</x:v>
      </x:c>
      <x:c r="R3769" s="268" t="n">
        <x:f>O3769-P3769-Q3769-FIXED_COST</x:f>
        <x:v>11040.3173637843</x:v>
      </x:c>
      <x:c r="S3769" s="139" t="str">
        <x:f>IF(AND(L3769&lt;=TOTAL_BED_CAP,N3769&lt;=TEMP_WORKER_CAP),"YES","NO")</x:f>
        <x:v>YES</x:v>
      </x:c>
      <x:c r="T3769" s="139" t="n">
        <x:f>IF(S3769="YES",R3769,-1E+99)</x:f>
        <x:v>11040.3173637843</x:v>
      </x:c>
    </x:row>
    <x:row r="3770">
      <x:c r="A3770" s="139"/>
      <x:c r="B3770" s="139"/>
      <x:c r="C3770" s="139"/>
      <x:c r="D3770" s="139"/>
      <x:c r="E3770" s="139"/>
      <x:c r="F3770" s="139"/>
      <x:c r="G3770" s="139"/>
      <x:c r="H3770" s="139"/>
      <x:c r="I3770" s="266" t="n">
        <x:f>INT((ROW()-ROW($I$46))/((CARROT_CAP+1)*(MESCLUN_CAP+1)))</x:f>
        <x:v>5</x:v>
      </x:c>
      <x:c r="J3770" s="266" t="n">
        <x:f>MOD(INT((ROW()-ROW($I$46))/(MESCLUN_CAP+1)),CARROT_CAP+1)</x:f>
        <x:v>15</x:v>
      </x:c>
      <x:c r="K3770" s="266" t="n">
        <x:f>MOD(ROW()-ROW($I$46),MESCLUN_CAP+1)</x:f>
        <x:v>4</x:v>
      </x:c>
      <x:c r="L3770" s="266" t="n">
        <x:f>SUM(I3770:K3770)</x:f>
        <x:v>24</x:v>
      </x:c>
      <x:c r="M3770" s="267" t="n">
        <x:f>I3770*TOMATO_HOURS*WEEKS*(1+TOMATO_DIM)^I3770+J3770*CARROT_HOURS*WEEKS*(1+CARROT_DIM)^J3770+K3770*MESCLUN_HOURS*WEEKS*(1+MESCLUN_DIM)^K3770</x:f>
        <x:v>1565.6338355686808</x:v>
      </x:c>
      <x:c r="N3770" s="267" t="n">
        <x:f>MAX(M3770-FARMER_HOURS,0)/TEMP_HOURS_PER_WORKER</x:f>
        <x:v>0.5872457191449172</x:v>
      </x:c>
      <x:c r="O3770" s="268" t="n">
        <x:f>I3770*TOMATO_PRICE+J3770*CARROT_PRICE+K3770*MESCLUN_PRICE</x:f>
        <x:v>86210</x:v>
      </x:c>
      <x:c r="P3770" s="268" t="n">
        <x:f>I3770*TOMATO_FERTILIZER+J3770*CARROT_FERTILIZER+K3770*MESCLUN_FERTILIZER</x:f>
        <x:v>14520</x:v>
      </x:c>
      <x:c r="Q3770" s="268" t="n">
        <x:f>MIN(M3770,FARMER_HOURS)*FARMER_RATE+MAX(M3770-FARMER_HOURS,0)*TEMP_RATE</x:f>
        <x:v>39681.14297862293</x:v>
      </x:c>
      <x:c r="R3770" s="268" t="n">
        <x:f>O3770-P3770-Q3770-FIXED_COST</x:f>
        <x:v>12008.857021377073</x:v>
      </x:c>
      <x:c r="S3770" s="139" t="str">
        <x:f>IF(AND(L3770&lt;=TOTAL_BED_CAP,N3770&lt;=TEMP_WORKER_CAP),"YES","NO")</x:f>
        <x:v>YES</x:v>
      </x:c>
      <x:c r="T3770" s="139" t="n">
        <x:f>IF(S3770="YES",R3770,-1E+99)</x:f>
        <x:v>12008.857021377073</x:v>
      </x:c>
    </x:row>
    <x:row r="3771">
      <x:c r="A3771" s="139"/>
      <x:c r="B3771" s="139"/>
      <x:c r="C3771" s="139"/>
      <x:c r="D3771" s="139"/>
      <x:c r="E3771" s="139"/>
      <x:c r="F3771" s="139"/>
      <x:c r="G3771" s="139"/>
      <x:c r="H3771" s="139"/>
      <x:c r="I3771" s="266" t="n">
        <x:f>INT((ROW()-ROW($I$46))/((CARROT_CAP+1)*(MESCLUN_CAP+1)))</x:f>
        <x:v>5</x:v>
      </x:c>
      <x:c r="J3771" s="266" t="n">
        <x:f>MOD(INT((ROW()-ROW($I$46))/(MESCLUN_CAP+1)),CARROT_CAP+1)</x:f>
        <x:v>15</x:v>
      </x:c>
      <x:c r="K3771" s="266" t="n">
        <x:f>MOD(ROW()-ROW($I$46),MESCLUN_CAP+1)</x:f>
        <x:v>5</x:v>
      </x:c>
      <x:c r="L3771" s="266" t="n">
        <x:f>SUM(I3771:K3771)</x:f>
        <x:v>25</x:v>
      </x:c>
      <x:c r="M3771" s="267" t="n">
        <x:f>I3771*TOMATO_HOURS*WEEKS*(1+TOMATO_DIM)^I3771+J3771*CARROT_HOURS*WEEKS*(1+CARROT_DIM)^J3771+K3771*MESCLUN_HOURS*WEEKS*(1+MESCLUN_DIM)^K3771</x:f>
        <x:v>1615.8821594898843</x:v>
      </x:c>
      <x:c r="N3771" s="267" t="n">
        <x:f>MAX(M3771-FARMER_HOURS,0)/TEMP_HOURS_PER_WORKER</x:f>
        <x:v>0.6221403885346419</x:v>
      </x:c>
      <x:c r="O3771" s="268" t="n">
        <x:f>I3771*TOMATO_PRICE+J3771*CARROT_PRICE+K3771*MESCLUN_PRICE</x:f>
        <x:v>88910</x:v>
      </x:c>
      <x:c r="P3771" s="268" t="n">
        <x:f>I3771*TOMATO_FERTILIZER+J3771*CARROT_FERTILIZER+K3771*MESCLUN_FERTILIZER</x:f>
        <x:v>15400</x:v>
      </x:c>
      <x:c r="Q3771" s="268" t="n">
        <x:f>MIN(M3771,FARMER_HOURS)*FARMER_RATE+MAX(M3771-FARMER_HOURS,0)*TEMP_RATE</x:f>
        <x:v>40553.509713366046</x:v>
      </x:c>
      <x:c r="R3771" s="268" t="n">
        <x:f>O3771-P3771-Q3771-FIXED_COST</x:f>
        <x:v>12956.490286633954</x:v>
      </x:c>
      <x:c r="S3771" s="139" t="str">
        <x:f>IF(AND(L3771&lt;=TOTAL_BED_CAP,N3771&lt;=TEMP_WORKER_CAP),"YES","NO")</x:f>
        <x:v>YES</x:v>
      </x:c>
      <x:c r="T3771" s="139" t="n">
        <x:f>IF(S3771="YES",R3771,-1E+99)</x:f>
        <x:v>12956.490286633954</x:v>
      </x:c>
    </x:row>
    <x:row r="3772">
      <x:c r="A3772" s="139"/>
      <x:c r="B3772" s="139"/>
      <x:c r="C3772" s="139"/>
      <x:c r="D3772" s="139"/>
      <x:c r="E3772" s="139"/>
      <x:c r="F3772" s="139"/>
      <x:c r="G3772" s="139"/>
      <x:c r="H3772" s="139"/>
      <x:c r="I3772" s="266" t="n">
        <x:f>INT((ROW()-ROW($I$46))/((CARROT_CAP+1)*(MESCLUN_CAP+1)))</x:f>
        <x:v>5</x:v>
      </x:c>
      <x:c r="J3772" s="266" t="n">
        <x:f>MOD(INT((ROW()-ROW($I$46))/(MESCLUN_CAP+1)),CARROT_CAP+1)</x:f>
        <x:v>15</x:v>
      </x:c>
      <x:c r="K3772" s="266" t="n">
        <x:f>MOD(ROW()-ROW($I$46),MESCLUN_CAP+1)</x:f>
        <x:v>6</x:v>
      </x:c>
      <x:c r="L3772" s="266" t="n">
        <x:f>SUM(I3772:K3772)</x:f>
        <x:v>26</x:v>
      </x:c>
      <x:c r="M3772" s="267" t="n">
        <x:f>I3772*TOMATO_HOURS*WEEKS*(1+TOMATO_DIM)^I3772+J3772*CARROT_HOURS*WEEKS*(1+CARROT_DIM)^J3772+K3772*MESCLUN_HOURS*WEEKS*(1+MESCLUN_DIM)^K3772</x:f>
        <x:v>1667.3571336715172</x:v>
      </x:c>
      <x:c r="N3772" s="267" t="n">
        <x:f>MAX(M3772-FARMER_HOURS,0)/TEMP_HOURS_PER_WORKER</x:f>
        <x:v>0.6578868983829981</x:v>
      </x:c>
      <x:c r="O3772" s="268" t="n">
        <x:f>I3772*TOMATO_PRICE+J3772*CARROT_PRICE+K3772*MESCLUN_PRICE</x:f>
        <x:v>91610</x:v>
      </x:c>
      <x:c r="P3772" s="268" t="n">
        <x:f>I3772*TOMATO_FERTILIZER+J3772*CARROT_FERTILIZER+K3772*MESCLUN_FERTILIZER</x:f>
        <x:v>16280</x:v>
      </x:c>
      <x:c r="Q3772" s="268" t="n">
        <x:f>MIN(M3772,FARMER_HOURS)*FARMER_RATE+MAX(M3772-FARMER_HOURS,0)*TEMP_RATE</x:f>
        <x:v>41447.172459574955</x:v>
      </x:c>
      <x:c r="R3772" s="268" t="n">
        <x:f>O3772-P3772-Q3772-FIXED_COST</x:f>
        <x:v>13882.827540425045</x:v>
      </x:c>
      <x:c r="S3772" s="139" t="str">
        <x:f>IF(AND(L3772&lt;=TOTAL_BED_CAP,N3772&lt;=TEMP_WORKER_CAP),"YES","NO")</x:f>
        <x:v>YES</x:v>
      </x:c>
      <x:c r="T3772" s="139" t="n">
        <x:f>IF(S3772="YES",R3772,-1E+99)</x:f>
        <x:v>13882.827540425045</x:v>
      </x:c>
    </x:row>
    <x:row r="3773">
      <x:c r="A3773" s="139"/>
      <x:c r="B3773" s="139"/>
      <x:c r="C3773" s="139"/>
      <x:c r="D3773" s="139"/>
      <x:c r="E3773" s="139"/>
      <x:c r="F3773" s="139"/>
      <x:c r="G3773" s="139"/>
      <x:c r="H3773" s="139"/>
      <x:c r="I3773" s="266" t="n">
        <x:f>INT((ROW()-ROW($I$46))/((CARROT_CAP+1)*(MESCLUN_CAP+1)))</x:f>
        <x:v>5</x:v>
      </x:c>
      <x:c r="J3773" s="266" t="n">
        <x:f>MOD(INT((ROW()-ROW($I$46))/(MESCLUN_CAP+1)),CARROT_CAP+1)</x:f>
        <x:v>15</x:v>
      </x:c>
      <x:c r="K3773" s="266" t="n">
        <x:f>MOD(ROW()-ROW($I$46),MESCLUN_CAP+1)</x:f>
        <x:v>7</x:v>
      </x:c>
      <x:c r="L3773" s="266" t="n">
        <x:f>SUM(I3773:K3773)</x:f>
        <x:v>27</x:v>
      </x:c>
      <x:c r="M3773" s="267" t="n">
        <x:f>I3773*TOMATO_HOURS*WEEKS*(1+TOMATO_DIM)^I3773+J3773*CARROT_HOURS*WEEKS*(1+CARROT_DIM)^J3773+K3773*MESCLUN_HOURS*WEEKS*(1+MESCLUN_DIM)^K3773</x:f>
        <x:v>1720.0815730694776</x:v>
      </x:c>
      <x:c r="N3773" s="267" t="n">
        <x:f>MAX(M3773-FARMER_HOURS,0)/TEMP_HOURS_PER_WORKER</x:f>
        <x:v>0.6945010924093594</x:v>
      </x:c>
      <x:c r="O3773" s="268" t="n">
        <x:f>I3773*TOMATO_PRICE+J3773*CARROT_PRICE+K3773*MESCLUN_PRICE</x:f>
        <x:v>94310</x:v>
      </x:c>
      <x:c r="P3773" s="268" t="n">
        <x:f>I3773*TOMATO_FERTILIZER+J3773*CARROT_FERTILIZER+K3773*MESCLUN_FERTILIZER</x:f>
        <x:v>17160</x:v>
      </x:c>
      <x:c r="Q3773" s="268" t="n">
        <x:f>MIN(M3773,FARMER_HOURS)*FARMER_RATE+MAX(M3773-FARMER_HOURS,0)*TEMP_RATE</x:f>
        <x:v>42362.527310233985</x:v>
      </x:c>
      <x:c r="R3773" s="268" t="n">
        <x:f>O3773-P3773-Q3773-FIXED_COST</x:f>
        <x:v>14787.472689766015</x:v>
      </x:c>
      <x:c r="S3773" s="139" t="str">
        <x:f>IF(AND(L3773&lt;=TOTAL_BED_CAP,N3773&lt;=TEMP_WORKER_CAP),"YES","NO")</x:f>
        <x:v>YES</x:v>
      </x:c>
      <x:c r="T3773" s="139" t="n">
        <x:f>IF(S3773="YES",R3773,-1E+99)</x:f>
        <x:v>14787.472689766015</x:v>
      </x:c>
    </x:row>
    <x:row r="3774">
      <x:c r="A3774" s="139"/>
      <x:c r="B3774" s="139"/>
      <x:c r="C3774" s="139"/>
      <x:c r="D3774" s="139"/>
      <x:c r="E3774" s="139"/>
      <x:c r="F3774" s="139"/>
      <x:c r="G3774" s="139"/>
      <x:c r="H3774" s="139"/>
      <x:c r="I3774" s="266" t="n">
        <x:f>INT((ROW()-ROW($I$46))/((CARROT_CAP+1)*(MESCLUN_CAP+1)))</x:f>
        <x:v>5</x:v>
      </x:c>
      <x:c r="J3774" s="266" t="n">
        <x:f>MOD(INT((ROW()-ROW($I$46))/(MESCLUN_CAP+1)),CARROT_CAP+1)</x:f>
        <x:v>15</x:v>
      </x:c>
      <x:c r="K3774" s="266" t="n">
        <x:f>MOD(ROW()-ROW($I$46),MESCLUN_CAP+1)</x:f>
        <x:v>8</x:v>
      </x:c>
      <x:c r="L3774" s="266" t="n">
        <x:f>SUM(I3774:K3774)</x:f>
        <x:v>28</x:v>
      </x:c>
      <x:c r="M3774" s="267" t="n">
        <x:f>I3774*TOMATO_HOURS*WEEKS*(1+TOMATO_DIM)^I3774+J3774*CARROT_HOURS*WEEKS*(1+CARROT_DIM)^J3774+K3774*MESCLUN_HOURS*WEEKS*(1+MESCLUN_DIM)^K3774</x:f>
        <x:v>1774.0786713494579</x:v>
      </x:c>
      <x:c r="N3774" s="267" t="n">
        <x:f>MAX(M3774-FARMER_HOURS,0)/TEMP_HOURS_PER_WORKER</x:f>
        <x:v>0.7319990773260124</x:v>
      </x:c>
      <x:c r="O3774" s="268" t="n">
        <x:f>I3774*TOMATO_PRICE+J3774*CARROT_PRICE+K3774*MESCLUN_PRICE</x:f>
        <x:v>97010</x:v>
      </x:c>
      <x:c r="P3774" s="268" t="n">
        <x:f>I3774*TOMATO_FERTILIZER+J3774*CARROT_FERTILIZER+K3774*MESCLUN_FERTILIZER</x:f>
        <x:v>18040</x:v>
      </x:c>
      <x:c r="Q3774" s="268" t="n">
        <x:f>MIN(M3774,FARMER_HOURS)*FARMER_RATE+MAX(M3774-FARMER_HOURS,0)*TEMP_RATE</x:f>
        <x:v>43299.976933150305</x:v>
      </x:c>
      <x:c r="R3774" s="268" t="n">
        <x:f>O3774-P3774-Q3774-FIXED_COST</x:f>
        <x:v>15670.023066849695</x:v>
      </x:c>
      <x:c r="S3774" s="139" t="str">
        <x:f>IF(AND(L3774&lt;=TOTAL_BED_CAP,N3774&lt;=TEMP_WORKER_CAP),"YES","NO")</x:f>
        <x:v>YES</x:v>
      </x:c>
      <x:c r="T3774" s="139" t="n">
        <x:f>IF(S3774="YES",R3774,-1E+99)</x:f>
        <x:v>15670.023066849695</x:v>
      </x:c>
    </x:row>
    <x:row r="3775">
      <x:c r="A3775" s="139"/>
      <x:c r="B3775" s="139"/>
      <x:c r="C3775" s="139"/>
      <x:c r="D3775" s="139"/>
      <x:c r="E3775" s="139"/>
      <x:c r="F3775" s="139"/>
      <x:c r="G3775" s="139"/>
      <x:c r="H3775" s="139"/>
      <x:c r="I3775" s="266" t="n">
        <x:f>INT((ROW()-ROW($I$46))/((CARROT_CAP+1)*(MESCLUN_CAP+1)))</x:f>
        <x:v>5</x:v>
      </x:c>
      <x:c r="J3775" s="266" t="n">
        <x:f>MOD(INT((ROW()-ROW($I$46))/(MESCLUN_CAP+1)),CARROT_CAP+1)</x:f>
        <x:v>15</x:v>
      </x:c>
      <x:c r="K3775" s="266" t="n">
        <x:f>MOD(ROW()-ROW($I$46),MESCLUN_CAP+1)</x:f>
        <x:v>9</x:v>
      </x:c>
      <x:c r="L3775" s="266" t="n">
        <x:f>SUM(I3775:K3775)</x:f>
        <x:v>29</x:v>
      </x:c>
      <x:c r="M3775" s="267" t="n">
        <x:f>I3775*TOMATO_HOURS*WEEKS*(1+TOMATO_DIM)^I3775+J3775*CARROT_HOURS*WEEKS*(1+CARROT_DIM)^J3775+K3775*MESCLUN_HOURS*WEEKS*(1+MESCLUN_DIM)^K3775</x:f>
        <x:v>1829.372006789852</x:v>
      </x:c>
      <x:c r="N3775" s="267" t="n">
        <x:f>MAX(M3775-FARMER_HOURS,0)/TEMP_HOURS_PER_WORKER</x:f>
        <x:v>0.7703972269373973</x:v>
      </x:c>
      <x:c r="O3775" s="268" t="n">
        <x:f>I3775*TOMATO_PRICE+J3775*CARROT_PRICE+K3775*MESCLUN_PRICE</x:f>
        <x:v>99710</x:v>
      </x:c>
      <x:c r="P3775" s="268" t="n">
        <x:f>I3775*TOMATO_FERTILIZER+J3775*CARROT_FERTILIZER+K3775*MESCLUN_FERTILIZER</x:f>
        <x:v>18920</x:v>
      </x:c>
      <x:c r="Q3775" s="268" t="n">
        <x:f>MIN(M3775,FARMER_HOURS)*FARMER_RATE+MAX(M3775-FARMER_HOURS,0)*TEMP_RATE</x:f>
        <x:v>44259.93067343493</x:v>
      </x:c>
      <x:c r="R3775" s="268" t="n">
        <x:f>O3775-P3775-Q3775-FIXED_COST</x:f>
        <x:v>16530.06932656507</x:v>
      </x:c>
      <x:c r="S3775" s="139" t="str">
        <x:f>IF(AND(L3775&lt;=TOTAL_BED_CAP,N3775&lt;=TEMP_WORKER_CAP),"YES","NO")</x:f>
        <x:v>YES</x:v>
      </x:c>
      <x:c r="T3775" s="139" t="n">
        <x:f>IF(S3775="YES",R3775,-1E+99)</x:f>
        <x:v>16530.06932656507</x:v>
      </x:c>
    </x:row>
    <x:row r="3776">
      <x:c r="A3776" s="139"/>
      <x:c r="B3776" s="139"/>
      <x:c r="C3776" s="139"/>
      <x:c r="D3776" s="139"/>
      <x:c r="E3776" s="139"/>
      <x:c r="F3776" s="139"/>
      <x:c r="G3776" s="139"/>
      <x:c r="H3776" s="139"/>
      <x:c r="I3776" s="266" t="n">
        <x:f>INT((ROW()-ROW($I$46))/((CARROT_CAP+1)*(MESCLUN_CAP+1)))</x:f>
        <x:v>5</x:v>
      </x:c>
      <x:c r="J3776" s="266" t="n">
        <x:f>MOD(INT((ROW()-ROW($I$46))/(MESCLUN_CAP+1)),CARROT_CAP+1)</x:f>
        <x:v>15</x:v>
      </x:c>
      <x:c r="K3776" s="266" t="n">
        <x:f>MOD(ROW()-ROW($I$46),MESCLUN_CAP+1)</x:f>
        <x:v>10</x:v>
      </x:c>
      <x:c r="L3776" s="266" t="n">
        <x:f>SUM(I3776:K3776)</x:f>
        <x:v>30</x:v>
      </x:c>
      <x:c r="M3776" s="267" t="n">
        <x:f>I3776*TOMATO_HOURS*WEEKS*(1+TOMATO_DIM)^I3776+J3776*CARROT_HOURS*WEEKS*(1+CARROT_DIM)^J3776+K3776*MESCLUN_HOURS*WEEKS*(1+MESCLUN_DIM)^K3776</x:f>
        <x:v>1885.985548273065</x:v>
      </x:c>
      <x:c r="N3776" s="267" t="n">
        <x:f>MAX(M3776-FARMER_HOURS,0)/TEMP_HOURS_PER_WORKER</x:f>
        <x:v>0.8097121863007396</x:v>
      </x:c>
      <x:c r="O3776" s="268" t="n">
        <x:f>I3776*TOMATO_PRICE+J3776*CARROT_PRICE+K3776*MESCLUN_PRICE</x:f>
        <x:v>102410</x:v>
      </x:c>
      <x:c r="P3776" s="268" t="n">
        <x:f>I3776*TOMATO_FERTILIZER+J3776*CARROT_FERTILIZER+K3776*MESCLUN_FERTILIZER</x:f>
        <x:v>19800</x:v>
      </x:c>
      <x:c r="Q3776" s="268" t="n">
        <x:f>MIN(M3776,FARMER_HOURS)*FARMER_RATE+MAX(M3776-FARMER_HOURS,0)*TEMP_RATE</x:f>
        <x:v>45242.804657518485</x:v>
      </x:c>
      <x:c r="R3776" s="268" t="n">
        <x:f>O3776-P3776-Q3776-FIXED_COST</x:f>
        <x:v>17367.195342481515</x:v>
      </x:c>
      <x:c r="S3776" s="139" t="str">
        <x:f>IF(AND(L3776&lt;=TOTAL_BED_CAP,N3776&lt;=TEMP_WORKER_CAP),"YES","NO")</x:f>
        <x:v>YES</x:v>
      </x:c>
      <x:c r="T3776" s="139" t="n">
        <x:f>IF(S3776="YES",R3776,-1E+99)</x:f>
        <x:v>17367.195342481515</x:v>
      </x:c>
    </x:row>
    <x:row r="3777">
      <x:c r="A3777" s="139"/>
      <x:c r="B3777" s="139"/>
      <x:c r="C3777" s="139"/>
      <x:c r="D3777" s="139"/>
      <x:c r="E3777" s="139"/>
      <x:c r="F3777" s="139"/>
      <x:c r="G3777" s="139"/>
      <x:c r="H3777" s="139"/>
      <x:c r="I3777" s="266" t="n">
        <x:f>INT((ROW()-ROW($I$46))/((CARROT_CAP+1)*(MESCLUN_CAP+1)))</x:f>
        <x:v>5</x:v>
      </x:c>
      <x:c r="J3777" s="266" t="n">
        <x:f>MOD(INT((ROW()-ROW($I$46))/(MESCLUN_CAP+1)),CARROT_CAP+1)</x:f>
        <x:v>15</x:v>
      </x:c>
      <x:c r="K3777" s="266" t="n">
        <x:f>MOD(ROW()-ROW($I$46),MESCLUN_CAP+1)</x:f>
        <x:v>11</x:v>
      </x:c>
      <x:c r="L3777" s="266" t="n">
        <x:f>SUM(I3777:K3777)</x:f>
        <x:v>31</x:v>
      </x:c>
      <x:c r="M3777" s="267" t="n">
        <x:f>I3777*TOMATO_HOURS*WEEKS*(1+TOMATO_DIM)^I3777+J3777*CARROT_HOURS*WEEKS*(1+CARROT_DIM)^J3777+K3777*MESCLUN_HOURS*WEEKS*(1+MESCLUN_DIM)^K3777</x:f>
        <x:v>1943.943661366504</x:v>
      </x:c>
      <x:c r="N3777" s="267" t="n">
        <x:f>MAX(M3777-FARMER_HOURS,0)/TEMP_HOURS_PER_WORKER</x:f>
        <x:v>0.8499608759489612</x:v>
      </x:c>
      <x:c r="O3777" s="268" t="n">
        <x:f>I3777*TOMATO_PRICE+J3777*CARROT_PRICE+K3777*MESCLUN_PRICE</x:f>
        <x:v>105110</x:v>
      </x:c>
      <x:c r="P3777" s="268" t="n">
        <x:f>I3777*TOMATO_FERTILIZER+J3777*CARROT_FERTILIZER+K3777*MESCLUN_FERTILIZER</x:f>
        <x:v>20680</x:v>
      </x:c>
      <x:c r="Q3777" s="268" t="n">
        <x:f>MIN(M3777,FARMER_HOURS)*FARMER_RATE+MAX(M3777-FARMER_HOURS,0)*TEMP_RATE</x:f>
        <x:v>46249.02189872403</x:v>
      </x:c>
      <x:c r="R3777" s="268" t="n">
        <x:f>O3777-P3777-Q3777-FIXED_COST</x:f>
        <x:v>18180.97810127597</x:v>
      </x:c>
      <x:c r="S3777" s="139" t="str">
        <x:f>IF(AND(L3777&lt;=TOTAL_BED_CAP,N3777&lt;=TEMP_WORKER_CAP),"YES","NO")</x:f>
        <x:v>YES</x:v>
      </x:c>
      <x:c r="T3777" s="139" t="n">
        <x:f>IF(S3777="YES",R3777,-1E+99)</x:f>
        <x:v>18180.97810127597</x:v>
      </x:c>
    </x:row>
    <x:row r="3778">
      <x:c r="A3778" s="139"/>
      <x:c r="B3778" s="139"/>
      <x:c r="C3778" s="139"/>
      <x:c r="D3778" s="139"/>
      <x:c r="E3778" s="139"/>
      <x:c r="F3778" s="139"/>
      <x:c r="G3778" s="139"/>
      <x:c r="H3778" s="139"/>
      <x:c r="I3778" s="266" t="n">
        <x:f>INT((ROW()-ROW($I$46))/((CARROT_CAP+1)*(MESCLUN_CAP+1)))</x:f>
        <x:v>5</x:v>
      </x:c>
      <x:c r="J3778" s="266" t="n">
        <x:f>MOD(INT((ROW()-ROW($I$46))/(MESCLUN_CAP+1)),CARROT_CAP+1)</x:f>
        <x:v>15</x:v>
      </x:c>
      <x:c r="K3778" s="266" t="n">
        <x:f>MOD(ROW()-ROW($I$46),MESCLUN_CAP+1)</x:f>
        <x:v>12</x:v>
      </x:c>
      <x:c r="L3778" s="266" t="n">
        <x:f>SUM(I3778:K3778)</x:f>
        <x:v>32</x:v>
      </x:c>
      <x:c r="M3778" s="267" t="n">
        <x:f>I3778*TOMATO_HOURS*WEEKS*(1+TOMATO_DIM)^I3778+J3778*CARROT_HOURS*WEEKS*(1+CARROT_DIM)^J3778+K3778*MESCLUN_HOURS*WEEKS*(1+MESCLUN_DIM)^K3778</x:f>
        <x:v>2003.2711144945683</x:v>
      </x:c>
      <x:c r="N3778" s="267" t="n">
        <x:f>MAX(M3778-FARMER_HOURS,0)/TEMP_HOURS_PER_WORKER</x:f>
        <x:v>0.8911604961767836</x:v>
      </x:c>
      <x:c r="O3778" s="268" t="n">
        <x:f>I3778*TOMATO_PRICE+J3778*CARROT_PRICE+K3778*MESCLUN_PRICE</x:f>
        <x:v>107810</x:v>
      </x:c>
      <x:c r="P3778" s="268" t="n">
        <x:f>I3778*TOMATO_FERTILIZER+J3778*CARROT_FERTILIZER+K3778*MESCLUN_FERTILIZER</x:f>
        <x:v>21560</x:v>
      </x:c>
      <x:c r="Q3778" s="268" t="n">
        <x:f>MIN(M3778,FARMER_HOURS)*FARMER_RATE+MAX(M3778-FARMER_HOURS,0)*TEMP_RATE</x:f>
        <x:v>47279.01240441958</x:v>
      </x:c>
      <x:c r="R3778" s="268" t="n">
        <x:f>O3778-P3778-Q3778-FIXED_COST</x:f>
        <x:v>18970.987595580416</x:v>
      </x:c>
      <x:c r="S3778" s="139" t="str">
        <x:f>IF(AND(L3778&lt;=TOTAL_BED_CAP,N3778&lt;=TEMP_WORKER_CAP),"YES","NO")</x:f>
        <x:v>YES</x:v>
      </x:c>
      <x:c r="T3778" s="139" t="n">
        <x:f>IF(S3778="YES",R3778,-1E+99)</x:f>
        <x:v>18970.987595580416</x:v>
      </x:c>
    </x:row>
    <x:row r="3779">
      <x:c r="A3779" s="139"/>
      <x:c r="B3779" s="139"/>
      <x:c r="C3779" s="139"/>
      <x:c r="D3779" s="139"/>
      <x:c r="E3779" s="139"/>
      <x:c r="F3779" s="139"/>
      <x:c r="G3779" s="139"/>
      <x:c r="H3779" s="139"/>
      <x:c r="I3779" s="266" t="n">
        <x:f>INT((ROW()-ROW($I$46))/((CARROT_CAP+1)*(MESCLUN_CAP+1)))</x:f>
        <x:v>5</x:v>
      </x:c>
      <x:c r="J3779" s="266" t="n">
        <x:f>MOD(INT((ROW()-ROW($I$46))/(MESCLUN_CAP+1)),CARROT_CAP+1)</x:f>
        <x:v>15</x:v>
      </x:c>
      <x:c r="K3779" s="266" t="n">
        <x:f>MOD(ROW()-ROW($I$46),MESCLUN_CAP+1)</x:f>
        <x:v>13</x:v>
      </x:c>
      <x:c r="L3779" s="266" t="n">
        <x:f>SUM(I3779:K3779)</x:f>
        <x:v>33</x:v>
      </x:c>
      <x:c r="M3779" s="267" t="n">
        <x:f>I3779*TOMATO_HOURS*WEEKS*(1+TOMATO_DIM)^I3779+J3779*CARROT_HOURS*WEEKS*(1+CARROT_DIM)^J3779+K3779*MESCLUN_HOURS*WEEKS*(1+MESCLUN_DIM)^K3779</x:f>
        <x:v>2063.993085202953</x:v>
      </x:c>
      <x:c r="N3779" s="267" t="n">
        <x:f>MAX(M3779-FARMER_HOURS,0)/TEMP_HOURS_PER_WORKER</x:f>
        <x:v>0.9333285313909395</x:v>
      </x:c>
      <x:c r="O3779" s="268" t="n">
        <x:f>I3779*TOMATO_PRICE+J3779*CARROT_PRICE+K3779*MESCLUN_PRICE</x:f>
        <x:v>110510</x:v>
      </x:c>
      <x:c r="P3779" s="268" t="n">
        <x:f>I3779*TOMATO_FERTILIZER+J3779*CARROT_FERTILIZER+K3779*MESCLUN_FERTILIZER</x:f>
        <x:v>22440</x:v>
      </x:c>
      <x:c r="Q3779" s="268" t="n">
        <x:f>MIN(M3779,FARMER_HOURS)*FARMER_RATE+MAX(M3779-FARMER_HOURS,0)*TEMP_RATE</x:f>
        <x:v>48333.21328477349</x:v>
      </x:c>
      <x:c r="R3779" s="268" t="n">
        <x:f>O3779-P3779-Q3779-FIXED_COST</x:f>
        <x:v>19736.78671522651</x:v>
      </x:c>
      <x:c r="S3779" s="139" t="str">
        <x:f>IF(AND(L3779&lt;=TOTAL_BED_CAP,N3779&lt;=TEMP_WORKER_CAP),"YES","NO")</x:f>
        <x:v>YES</x:v>
      </x:c>
      <x:c r="T3779" s="139" t="n">
        <x:f>IF(S3779="YES",R3779,-1E+99)</x:f>
        <x:v>19736.78671522651</x:v>
      </x:c>
    </x:row>
    <x:row r="3780">
      <x:c r="A3780" s="139"/>
      <x:c r="B3780" s="139"/>
      <x:c r="C3780" s="139"/>
      <x:c r="D3780" s="139"/>
      <x:c r="E3780" s="139"/>
      <x:c r="F3780" s="139"/>
      <x:c r="G3780" s="139"/>
      <x:c r="H3780" s="139"/>
      <x:c r="I3780" s="266" t="n">
        <x:f>INT((ROW()-ROW($I$46))/((CARROT_CAP+1)*(MESCLUN_CAP+1)))</x:f>
        <x:v>5</x:v>
      </x:c>
      <x:c r="J3780" s="266" t="n">
        <x:f>MOD(INT((ROW()-ROW($I$46))/(MESCLUN_CAP+1)),CARROT_CAP+1)</x:f>
        <x:v>15</x:v>
      </x:c>
      <x:c r="K3780" s="266" t="n">
        <x:f>MOD(ROW()-ROW($I$46),MESCLUN_CAP+1)</x:f>
        <x:v>14</x:v>
      </x:c>
      <x:c r="L3780" s="266" t="n">
        <x:f>SUM(I3780:K3780)</x:f>
        <x:v>34</x:v>
      </x:c>
      <x:c r="M3780" s="267" t="n">
        <x:f>I3780*TOMATO_HOURS*WEEKS*(1+TOMATO_DIM)^I3780+J3780*CARROT_HOURS*WEEKS*(1+CARROT_DIM)^J3780+K3780*MESCLUN_HOURS*WEEKS*(1+MESCLUN_DIM)^K3780</x:f>
        <x:v>2126.135166516614</x:v>
      </x:c>
      <x:c r="N3780" s="267" t="n">
        <x:f>MAX(M3780-FARMER_HOURS,0)/TEMP_HOURS_PER_WORKER</x:f>
        <x:v>0.9764827545254263</x:v>
      </x:c>
      <x:c r="O3780" s="268" t="n">
        <x:f>I3780*TOMATO_PRICE+J3780*CARROT_PRICE+K3780*MESCLUN_PRICE</x:f>
        <x:v>113210</x:v>
      </x:c>
      <x:c r="P3780" s="268" t="n">
        <x:f>I3780*TOMATO_FERTILIZER+J3780*CARROT_FERTILIZER+K3780*MESCLUN_FERTILIZER</x:f>
        <x:v>23320</x:v>
      </x:c>
      <x:c r="Q3780" s="268" t="n">
        <x:f>MIN(M3780,FARMER_HOURS)*FARMER_RATE+MAX(M3780-FARMER_HOURS,0)*TEMP_RATE</x:f>
        <x:v>49412.06886313566</x:v>
      </x:c>
      <x:c r="R3780" s="268" t="n">
        <x:f>O3780-P3780-Q3780-FIXED_COST</x:f>
        <x:v>20477.93113686434</x:v>
      </x:c>
      <x:c r="S3780" s="139" t="str">
        <x:f>IF(AND(L3780&lt;=TOTAL_BED_CAP,N3780&lt;=TEMP_WORKER_CAP),"YES","NO")</x:f>
        <x:v>YES</x:v>
      </x:c>
      <x:c r="T3780" s="139" t="n">
        <x:f>IF(S3780="YES",R3780,-1E+99)</x:f>
        <x:v>20477.93113686434</x:v>
      </x:c>
    </x:row>
    <x:row r="3781">
      <x:c r="A3781" s="139"/>
      <x:c r="B3781" s="139"/>
      <x:c r="C3781" s="139"/>
      <x:c r="D3781" s="139"/>
      <x:c r="E3781" s="139"/>
      <x:c r="F3781" s="139"/>
      <x:c r="G3781" s="139"/>
      <x:c r="H3781" s="139"/>
      <x:c r="I3781" s="266" t="n">
        <x:f>INT((ROW()-ROW($I$46))/((CARROT_CAP+1)*(MESCLUN_CAP+1)))</x:f>
        <x:v>5</x:v>
      </x:c>
      <x:c r="J3781" s="266" t="n">
        <x:f>MOD(INT((ROW()-ROW($I$46))/(MESCLUN_CAP+1)),CARROT_CAP+1)</x:f>
        <x:v>15</x:v>
      </x:c>
      <x:c r="K3781" s="266" t="n">
        <x:f>MOD(ROW()-ROW($I$46),MESCLUN_CAP+1)</x:f>
        <x:v>15</x:v>
      </x:c>
      <x:c r="L3781" s="266" t="n">
        <x:f>SUM(I3781:K3781)</x:f>
        <x:v>35</x:v>
      </x:c>
      <x:c r="M3781" s="267" t="n">
        <x:f>I3781*TOMATO_HOURS*WEEKS*(1+TOMATO_DIM)^I3781+J3781*CARROT_HOURS*WEEKS*(1+CARROT_DIM)^J3781+K3781*MESCLUN_HOURS*WEEKS*(1+MESCLUN_DIM)^K3781</x:f>
        <x:v>2189.72337339276</x:v>
      </x:c>
      <x:c r="N3781" s="267" t="n">
        <x:f>MAX(M3781-FARMER_HOURS,0)/TEMP_HOURS_PER_WORKER</x:f>
        <x:v>1.02064123152275</x:v>
      </x:c>
      <x:c r="O3781" s="268" t="n">
        <x:f>I3781*TOMATO_PRICE+J3781*CARROT_PRICE+K3781*MESCLUN_PRICE</x:f>
        <x:v>115910</x:v>
      </x:c>
      <x:c r="P3781" s="268" t="n">
        <x:f>I3781*TOMATO_FERTILIZER+J3781*CARROT_FERTILIZER+K3781*MESCLUN_FERTILIZER</x:f>
        <x:v>24200</x:v>
      </x:c>
      <x:c r="Q3781" s="268" t="n">
        <x:f>MIN(M3781,FARMER_HOURS)*FARMER_RATE+MAX(M3781-FARMER_HOURS,0)*TEMP_RATE</x:f>
        <x:v>50516.03078806875</x:v>
      </x:c>
      <x:c r="R3781" s="268" t="n">
        <x:f>O3781-P3781-Q3781-FIXED_COST</x:f>
        <x:v>21193.969211931253</x:v>
      </x:c>
      <x:c r="S3781" s="139" t="str">
        <x:f>IF(AND(L3781&lt;=TOTAL_BED_CAP,N3781&lt;=TEMP_WORKER_CAP),"YES","NO")</x:f>
        <x:v>YES</x:v>
      </x:c>
      <x:c r="T3781" s="139" t="n">
        <x:f>IF(S3781="YES",R3781,-1E+99)</x:f>
        <x:v>21193.969211931253</x:v>
      </x:c>
    </x:row>
    <x:row r="3782">
      <x:c r="A3782" s="139"/>
      <x:c r="B3782" s="139"/>
      <x:c r="C3782" s="139"/>
      <x:c r="D3782" s="139"/>
      <x:c r="E3782" s="139"/>
      <x:c r="F3782" s="139"/>
      <x:c r="G3782" s="139"/>
      <x:c r="H3782" s="139"/>
      <x:c r="I3782" s="266" t="n">
        <x:f>INT((ROW()-ROW($I$46))/((CARROT_CAP+1)*(MESCLUN_CAP+1)))</x:f>
        <x:v>5</x:v>
      </x:c>
      <x:c r="J3782" s="266" t="n">
        <x:f>MOD(INT((ROW()-ROW($I$46))/(MESCLUN_CAP+1)),CARROT_CAP+1)</x:f>
        <x:v>15</x:v>
      </x:c>
      <x:c r="K3782" s="266" t="n">
        <x:f>MOD(ROW()-ROW($I$46),MESCLUN_CAP+1)</x:f>
        <x:v>16</x:v>
      </x:c>
      <x:c r="L3782" s="266" t="n">
        <x:f>SUM(I3782:K3782)</x:f>
        <x:v>36</x:v>
      </x:c>
      <x:c r="M3782" s="267" t="n">
        <x:f>I3782*TOMATO_HOURS*WEEKS*(1+TOMATO_DIM)^I3782+J3782*CARROT_HOURS*WEEKS*(1+CARROT_DIM)^J3782+K3782*MESCLUN_HOURS*WEEKS*(1+MESCLUN_DIM)^K3782</x:f>
        <x:v>2254.784149270249</x:v>
      </x:c>
      <x:c r="N3782" s="267" t="n">
        <x:f>MAX(M3782-FARMER_HOURS,0)/TEMP_HOURS_PER_WORKER</x:f>
        <x:v>1.0658223258821176</x:v>
      </x:c>
      <x:c r="O3782" s="268" t="n">
        <x:f>I3782*TOMATO_PRICE+J3782*CARROT_PRICE+K3782*MESCLUN_PRICE</x:f>
        <x:v>118610</x:v>
      </x:c>
      <x:c r="P3782" s="268" t="n">
        <x:f>I3782*TOMATO_FERTILIZER+J3782*CARROT_FERTILIZER+K3782*MESCLUN_FERTILIZER</x:f>
        <x:v>25080</x:v>
      </x:c>
      <x:c r="Q3782" s="268" t="n">
        <x:f>MIN(M3782,FARMER_HOURS)*FARMER_RATE+MAX(M3782-FARMER_HOURS,0)*TEMP_RATE</x:f>
        <x:v>51645.558147052936</x:v>
      </x:c>
      <x:c r="R3782" s="268" t="n">
        <x:f>O3782-P3782-Q3782-FIXED_COST</x:f>
        <x:v>21884.441852947064</x:v>
      </x:c>
      <x:c r="S3782" s="139" t="str">
        <x:f>IF(AND(L3782&lt;=TOTAL_BED_CAP,N3782&lt;=TEMP_WORKER_CAP),"YES","NO")</x:f>
        <x:v>YES</x:v>
      </x:c>
      <x:c r="T3782" s="139" t="n">
        <x:f>IF(S3782="YES",R3782,-1E+99)</x:f>
        <x:v>21884.441852947064</x:v>
      </x:c>
    </x:row>
    <x:row r="3783">
      <x:c r="A3783" s="139"/>
      <x:c r="B3783" s="139"/>
      <x:c r="C3783" s="139"/>
      <x:c r="D3783" s="139"/>
      <x:c r="E3783" s="139"/>
      <x:c r="F3783" s="139"/>
      <x:c r="G3783" s="139"/>
      <x:c r="H3783" s="139"/>
      <x:c r="I3783" s="266" t="n">
        <x:f>INT((ROW()-ROW($I$46))/((CARROT_CAP+1)*(MESCLUN_CAP+1)))</x:f>
        <x:v>5</x:v>
      </x:c>
      <x:c r="J3783" s="266" t="n">
        <x:f>MOD(INT((ROW()-ROW($I$46))/(MESCLUN_CAP+1)),CARROT_CAP+1)</x:f>
        <x:v>15</x:v>
      </x:c>
      <x:c r="K3783" s="266" t="n">
        <x:f>MOD(ROW()-ROW($I$46),MESCLUN_CAP+1)</x:f>
        <x:v>17</x:v>
      </x:c>
      <x:c r="L3783" s="266" t="n">
        <x:f>SUM(I3783:K3783)</x:f>
        <x:v>37</x:v>
      </x:c>
      <x:c r="M3783" s="267" t="n">
        <x:f>I3783*TOMATO_HOURS*WEEKS*(1+TOMATO_DIM)^I3783+J3783*CARROT_HOURS*WEEKS*(1+CARROT_DIM)^J3783+K3783*MESCLUN_HOURS*WEEKS*(1+MESCLUN_DIM)^K3783</x:f>
        <x:v>2321.3443727167896</x:v>
      </x:c>
      <x:c r="N3783" s="267" t="n">
        <x:f>MAX(M3783-FARMER_HOURS,0)/TEMP_HOURS_PER_WORKER</x:f>
        <x:v>1.1120447032755483</x:v>
      </x:c>
      <x:c r="O3783" s="268" t="n">
        <x:f>I3783*TOMATO_PRICE+J3783*CARROT_PRICE+K3783*MESCLUN_PRICE</x:f>
        <x:v>121310</x:v>
      </x:c>
      <x:c r="P3783" s="268" t="n">
        <x:f>I3783*TOMATO_FERTILIZER+J3783*CARROT_FERTILIZER+K3783*MESCLUN_FERTILIZER</x:f>
        <x:v>25960</x:v>
      </x:c>
      <x:c r="Q3783" s="268" t="n">
        <x:f>MIN(M3783,FARMER_HOURS)*FARMER_RATE+MAX(M3783-FARMER_HOURS,0)*TEMP_RATE</x:f>
        <x:v>52801.11758188871</x:v>
      </x:c>
      <x:c r="R3783" s="268" t="n">
        <x:f>O3783-P3783-Q3783-FIXED_COST</x:f>
        <x:v>22548.882418111287</x:v>
      </x:c>
      <x:c r="S3783" s="139" t="str">
        <x:f>IF(AND(L3783&lt;=TOTAL_BED_CAP,N3783&lt;=TEMP_WORKER_CAP),"YES","NO")</x:f>
        <x:v>YES</x:v>
      </x:c>
      <x:c r="T3783" s="139" t="n">
        <x:f>IF(S3783="YES",R3783,-1E+99)</x:f>
        <x:v>22548.882418111287</x:v>
      </x:c>
    </x:row>
    <x:row r="3784">
      <x:c r="A3784" s="139"/>
      <x:c r="B3784" s="139"/>
      <x:c r="C3784" s="139"/>
      <x:c r="D3784" s="139"/>
      <x:c r="E3784" s="139"/>
      <x:c r="F3784" s="139"/>
      <x:c r="G3784" s="139"/>
      <x:c r="H3784" s="139"/>
      <x:c r="I3784" s="266" t="n">
        <x:f>INT((ROW()-ROW($I$46))/((CARROT_CAP+1)*(MESCLUN_CAP+1)))</x:f>
        <x:v>5</x:v>
      </x:c>
      <x:c r="J3784" s="266" t="n">
        <x:f>MOD(INT((ROW()-ROW($I$46))/(MESCLUN_CAP+1)),CARROT_CAP+1)</x:f>
        <x:v>15</x:v>
      </x:c>
      <x:c r="K3784" s="266" t="n">
        <x:f>MOD(ROW()-ROW($I$46),MESCLUN_CAP+1)</x:f>
        <x:v>18</x:v>
      </x:c>
      <x:c r="L3784" s="266" t="n">
        <x:f>SUM(I3784:K3784)</x:f>
        <x:v>38</x:v>
      </x:c>
      <x:c r="M3784" s="267" t="n">
        <x:f>I3784*TOMATO_HOURS*WEEKS*(1+TOMATO_DIM)^I3784+J3784*CARROT_HOURS*WEEKS*(1+CARROT_DIM)^J3784+K3784*MESCLUN_HOURS*WEEKS*(1+MESCLUN_DIM)^K3784</x:f>
        <x:v>2389.4313641753765</x:v>
      </x:c>
      <x:c r="N3784" s="267" t="n">
        <x:f>MAX(M3784-FARMER_HOURS,0)/TEMP_HOURS_PER_WORKER</x:f>
        <x:v>1.1593273362329004</x:v>
      </x:c>
      <x:c r="O3784" s="268" t="n">
        <x:f>I3784*TOMATO_PRICE+J3784*CARROT_PRICE+K3784*MESCLUN_PRICE</x:f>
        <x:v>124010</x:v>
      </x:c>
      <x:c r="P3784" s="268" t="n">
        <x:f>I3784*TOMATO_FERTILIZER+J3784*CARROT_FERTILIZER+K3784*MESCLUN_FERTILIZER</x:f>
        <x:v>26840</x:v>
      </x:c>
      <x:c r="Q3784" s="268" t="n">
        <x:f>MIN(M3784,FARMER_HOURS)*FARMER_RATE+MAX(M3784-FARMER_HOURS,0)*TEMP_RATE</x:f>
        <x:v>53983.18340582251</x:v>
      </x:c>
      <x:c r="R3784" s="268" t="n">
        <x:f>O3784-P3784-Q3784-FIXED_COST</x:f>
        <x:v>23186.816594177493</x:v>
      </x:c>
      <x:c r="S3784" s="139" t="str">
        <x:f>IF(AND(L3784&lt;=TOTAL_BED_CAP,N3784&lt;=TEMP_WORKER_CAP),"YES","NO")</x:f>
        <x:v>YES</x:v>
      </x:c>
      <x:c r="T3784" s="139" t="n">
        <x:f>IF(S3784="YES",R3784,-1E+99)</x:f>
        <x:v>23186.816594177493</x:v>
      </x:c>
    </x:row>
    <x:row r="3785">
      <x:c r="A3785" s="139"/>
      <x:c r="B3785" s="139"/>
      <x:c r="C3785" s="139"/>
      <x:c r="D3785" s="139"/>
      <x:c r="E3785" s="139"/>
      <x:c r="F3785" s="139"/>
      <x:c r="G3785" s="139"/>
      <x:c r="H3785" s="139"/>
      <x:c r="I3785" s="266" t="n">
        <x:f>INT((ROW()-ROW($I$46))/((CARROT_CAP+1)*(MESCLUN_CAP+1)))</x:f>
        <x:v>5</x:v>
      </x:c>
      <x:c r="J3785" s="266" t="n">
        <x:f>MOD(INT((ROW()-ROW($I$46))/(MESCLUN_CAP+1)),CARROT_CAP+1)</x:f>
        <x:v>15</x:v>
      </x:c>
      <x:c r="K3785" s="266" t="n">
        <x:f>MOD(ROW()-ROW($I$46),MESCLUN_CAP+1)</x:f>
        <x:v>19</x:v>
      </x:c>
      <x:c r="L3785" s="266" t="n">
        <x:f>SUM(I3785:K3785)</x:f>
        <x:v>39</x:v>
      </x:c>
      <x:c r="M3785" s="267" t="n">
        <x:f>I3785*TOMATO_HOURS*WEEKS*(1+TOMATO_DIM)^I3785+J3785*CARROT_HOURS*WEEKS*(1+CARROT_DIM)^J3785+K3785*MESCLUN_HOURS*WEEKS*(1+MESCLUN_DIM)^K3785</x:f>
        <x:v>2459.0728928113986</x:v>
      </x:c>
      <x:c r="N3785" s="267" t="n">
        <x:f>MAX(M3785-FARMER_HOURS,0)/TEMP_HOURS_PER_WORKER</x:f>
        <x:v>1.2076895088968045</x:v>
      </x:c>
      <x:c r="O3785" s="268" t="n">
        <x:f>I3785*TOMATO_PRICE+J3785*CARROT_PRICE+K3785*MESCLUN_PRICE</x:f>
        <x:v>126710</x:v>
      </x:c>
      <x:c r="P3785" s="268" t="n">
        <x:f>I3785*TOMATO_FERTILIZER+J3785*CARROT_FERTILIZER+K3785*MESCLUN_FERTILIZER</x:f>
        <x:v>27720</x:v>
      </x:c>
      <x:c r="Q3785" s="268" t="n">
        <x:f>MIN(M3785,FARMER_HOURS)*FARMER_RATE+MAX(M3785-FARMER_HOURS,0)*TEMP_RATE</x:f>
        <x:v>55192.23772242011</x:v>
      </x:c>
      <x:c r="R3785" s="268" t="n">
        <x:f>O3785-P3785-Q3785-FIXED_COST</x:f>
        <x:v>23797.762277579888</x:v>
      </x:c>
      <x:c r="S3785" s="139" t="str">
        <x:f>IF(AND(L3785&lt;=TOTAL_BED_CAP,N3785&lt;=TEMP_WORKER_CAP),"YES","NO")</x:f>
        <x:v>YES</x:v>
      </x:c>
      <x:c r="T3785" s="139" t="n">
        <x:f>IF(S3785="YES",R3785,-1E+99)</x:f>
        <x:v>23797.762277579888</x:v>
      </x:c>
    </x:row>
    <x:row r="3786">
      <x:c r="A3786" s="139"/>
      <x:c r="B3786" s="139"/>
      <x:c r="C3786" s="139"/>
      <x:c r="D3786" s="139"/>
      <x:c r="E3786" s="139"/>
      <x:c r="F3786" s="139"/>
      <x:c r="G3786" s="139"/>
      <x:c r="H3786" s="139"/>
      <x:c r="I3786" s="266" t="n">
        <x:f>INT((ROW()-ROW($I$46))/((CARROT_CAP+1)*(MESCLUN_CAP+1)))</x:f>
        <x:v>5</x:v>
      </x:c>
      <x:c r="J3786" s="266" t="n">
        <x:f>MOD(INT((ROW()-ROW($I$46))/(MESCLUN_CAP+1)),CARROT_CAP+1)</x:f>
        <x:v>15</x:v>
      </x:c>
      <x:c r="K3786" s="266" t="n">
        <x:f>MOD(ROW()-ROW($I$46),MESCLUN_CAP+1)</x:f>
        <x:v>20</x:v>
      </x:c>
      <x:c r="L3786" s="266" t="n">
        <x:f>SUM(I3786:K3786)</x:f>
        <x:v>40</x:v>
      </x:c>
      <x:c r="M3786" s="267" t="n">
        <x:f>I3786*TOMATO_HOURS*WEEKS*(1+TOMATO_DIM)^I3786+J3786*CARROT_HOURS*WEEKS*(1+CARROT_DIM)^J3786+K3786*MESCLUN_HOURS*WEEKS*(1+MESCLUN_DIM)^K3786</x:f>
        <x:v>2530.2971834618756</x:v>
      </x:c>
      <x:c r="N3786" s="267" t="n">
        <x:f>MAX(M3786-FARMER_HOURS,0)/TEMP_HOURS_PER_WORKER</x:f>
        <x:v>1.2571508218485248</x:v>
      </x:c>
      <x:c r="O3786" s="268" t="n">
        <x:f>I3786*TOMATO_PRICE+J3786*CARROT_PRICE+K3786*MESCLUN_PRICE</x:f>
        <x:v>129410</x:v>
      </x:c>
      <x:c r="P3786" s="268" t="n">
        <x:f>I3786*TOMATO_FERTILIZER+J3786*CARROT_FERTILIZER+K3786*MESCLUN_FERTILIZER</x:f>
        <x:v>28600</x:v>
      </x:c>
      <x:c r="Q3786" s="268" t="n">
        <x:f>MIN(M3786,FARMER_HOURS)*FARMER_RATE+MAX(M3786-FARMER_HOURS,0)*TEMP_RATE</x:f>
        <x:v>56428.77054621312</x:v>
      </x:c>
      <x:c r="R3786" s="268" t="n">
        <x:f>O3786-P3786-Q3786-FIXED_COST</x:f>
        <x:v>24381.22945378688</x:v>
      </x:c>
      <x:c r="S3786" s="139" t="str">
        <x:f>IF(AND(L3786&lt;=TOTAL_BED_CAP,N3786&lt;=TEMP_WORKER_CAP),"YES","NO")</x:f>
        <x:v>YES</x:v>
      </x:c>
      <x:c r="T3786" s="139" t="n">
        <x:f>IF(S3786="YES",R3786,-1E+99)</x:f>
        <x:v>24381.22945378688</x:v>
      </x:c>
    </x:row>
    <x:row r="3787">
      <x:c r="A3787" s="139"/>
      <x:c r="B3787" s="139"/>
      <x:c r="C3787" s="139"/>
      <x:c r="D3787" s="139"/>
      <x:c r="E3787" s="139"/>
      <x:c r="F3787" s="139"/>
      <x:c r="G3787" s="139"/>
      <x:c r="H3787" s="139"/>
      <x:c r="I3787" s="266" t="n">
        <x:f>INT((ROW()-ROW($I$46))/((CARROT_CAP+1)*(MESCLUN_CAP+1)))</x:f>
        <x:v>5</x:v>
      </x:c>
      <x:c r="J3787" s="266" t="n">
        <x:f>MOD(INT((ROW()-ROW($I$46))/(MESCLUN_CAP+1)),CARROT_CAP+1)</x:f>
        <x:v>15</x:v>
      </x:c>
      <x:c r="K3787" s="266" t="n">
        <x:f>MOD(ROW()-ROW($I$46),MESCLUN_CAP+1)</x:f>
        <x:v>21</x:v>
      </x:c>
      <x:c r="L3787" s="266" t="n">
        <x:f>SUM(I3787:K3787)</x:f>
        <x:v>41</x:v>
      </x:c>
      <x:c r="M3787" s="267" t="n">
        <x:f>I3787*TOMATO_HOURS*WEEKS*(1+TOMATO_DIM)^I3787+J3787*CARROT_HOURS*WEEKS*(1+CARROT_DIM)^J3787+K3787*MESCLUN_HOURS*WEEKS*(1+MESCLUN_DIM)^K3787</x:f>
        <x:v>2603.1329236883194</x:v>
      </x:c>
      <x:c r="N3787" s="267" t="n">
        <x:f>MAX(M3787-FARMER_HOURS,0)/TEMP_HOURS_PER_WORKER</x:f>
        <x:v>1.3077311970057772</x:v>
      </x:c>
      <x:c r="O3787" s="268" t="n">
        <x:f>I3787*TOMATO_PRICE+J3787*CARROT_PRICE+K3787*MESCLUN_PRICE</x:f>
        <x:v>132110</x:v>
      </x:c>
      <x:c r="P3787" s="268" t="n">
        <x:f>I3787*TOMATO_FERTILIZER+J3787*CARROT_FERTILIZER+K3787*MESCLUN_FERTILIZER</x:f>
        <x:v>29480</x:v>
      </x:c>
      <x:c r="Q3787" s="268" t="n">
        <x:f>MIN(M3787,FARMER_HOURS)*FARMER_RATE+MAX(M3787-FARMER_HOURS,0)*TEMP_RATE</x:f>
        <x:v>57693.27992514444</x:v>
      </x:c>
      <x:c r="R3787" s="268" t="n">
        <x:f>O3787-P3787-Q3787-FIXED_COST</x:f>
        <x:v>24936.720074855562</x:v>
      </x:c>
      <x:c r="S3787" s="139" t="str">
        <x:f>IF(AND(L3787&lt;=TOTAL_BED_CAP,N3787&lt;=TEMP_WORKER_CAP),"YES","NO")</x:f>
        <x:v>YES</x:v>
      </x:c>
      <x:c r="T3787" s="139" t="n">
        <x:f>IF(S3787="YES",R3787,-1E+99)</x:f>
        <x:v>24936.720074855562</x:v>
      </x:c>
    </x:row>
    <x:row r="3788">
      <x:c r="A3788" s="139"/>
      <x:c r="B3788" s="139"/>
      <x:c r="C3788" s="139"/>
      <x:c r="D3788" s="139"/>
      <x:c r="E3788" s="139"/>
      <x:c r="F3788" s="139"/>
      <x:c r="G3788" s="139"/>
      <x:c r="H3788" s="139"/>
      <x:c r="I3788" s="266" t="n">
        <x:f>INT((ROW()-ROW($I$46))/((CARROT_CAP+1)*(MESCLUN_CAP+1)))</x:f>
        <x:v>5</x:v>
      </x:c>
      <x:c r="J3788" s="266" t="n">
        <x:f>MOD(INT((ROW()-ROW($I$46))/(MESCLUN_CAP+1)),CARROT_CAP+1)</x:f>
        <x:v>15</x:v>
      </x:c>
      <x:c r="K3788" s="266" t="n">
        <x:f>MOD(ROW()-ROW($I$46),MESCLUN_CAP+1)</x:f>
        <x:v>22</x:v>
      </x:c>
      <x:c r="L3788" s="266" t="n">
        <x:f>SUM(I3788:K3788)</x:f>
        <x:v>42</x:v>
      </x:c>
      <x:c r="M3788" s="267" t="n">
        <x:f>I3788*TOMATO_HOURS*WEEKS*(1+TOMATO_DIM)^I3788+J3788*CARROT_HOURS*WEEKS*(1+CARROT_DIM)^J3788+K3788*MESCLUN_HOURS*WEEKS*(1+MESCLUN_DIM)^K3788</x:f>
        <x:v>2677.6092709347154</x:v>
      </x:c>
      <x:c r="N3788" s="267" t="n">
        <x:f>MAX(M3788-FARMER_HOURS,0)/TEMP_HOURS_PER_WORKER</x:f>
        <x:v>1.3594508825935523</x:v>
      </x:c>
      <x:c r="O3788" s="268" t="n">
        <x:f>I3788*TOMATO_PRICE+J3788*CARROT_PRICE+K3788*MESCLUN_PRICE</x:f>
        <x:v>134810</x:v>
      </x:c>
      <x:c r="P3788" s="268" t="n">
        <x:f>I3788*TOMATO_FERTILIZER+J3788*CARROT_FERTILIZER+K3788*MESCLUN_FERTILIZER</x:f>
        <x:v>30360</x:v>
      </x:c>
      <x:c r="Q3788" s="268" t="n">
        <x:f>MIN(M3788,FARMER_HOURS)*FARMER_RATE+MAX(M3788-FARMER_HOURS,0)*TEMP_RATE</x:f>
        <x:v>58986.272064838806</x:v>
      </x:c>
      <x:c r="R3788" s="268" t="n">
        <x:f>O3788-P3788-Q3788-FIXED_COST</x:f>
        <x:v>25463.727935161194</x:v>
      </x:c>
      <x:c r="S3788" s="139" t="str">
        <x:f>IF(AND(L3788&lt;=TOTAL_BED_CAP,N3788&lt;=TEMP_WORKER_CAP),"YES","NO")</x:f>
        <x:v>YES</x:v>
      </x:c>
      <x:c r="T3788" s="139" t="n">
        <x:f>IF(S3788="YES",R3788,-1E+99)</x:f>
        <x:v>25463.727935161194</x:v>
      </x:c>
    </x:row>
    <x:row r="3789">
      <x:c r="A3789" s="139"/>
      <x:c r="B3789" s="139"/>
      <x:c r="C3789" s="139"/>
      <x:c r="D3789" s="139"/>
      <x:c r="E3789" s="139"/>
      <x:c r="F3789" s="139"/>
      <x:c r="G3789" s="139"/>
      <x:c r="H3789" s="139"/>
      <x:c r="I3789" s="266" t="n">
        <x:f>INT((ROW()-ROW($I$46))/((CARROT_CAP+1)*(MESCLUN_CAP+1)))</x:f>
        <x:v>5</x:v>
      </x:c>
      <x:c r="J3789" s="266" t="n">
        <x:f>MOD(INT((ROW()-ROW($I$46))/(MESCLUN_CAP+1)),CARROT_CAP+1)</x:f>
        <x:v>15</x:v>
      </x:c>
      <x:c r="K3789" s="266" t="n">
        <x:f>MOD(ROW()-ROW($I$46),MESCLUN_CAP+1)</x:f>
        <x:v>23</x:v>
      </x:c>
      <x:c r="L3789" s="266" t="n">
        <x:f>SUM(I3789:K3789)</x:f>
        <x:v>43</x:v>
      </x:c>
      <x:c r="M3789" s="267" t="n">
        <x:f>I3789*TOMATO_HOURS*WEEKS*(1+TOMATO_DIM)^I3789+J3789*CARROT_HOURS*WEEKS*(1+CARROT_DIM)^J3789+K3789*MESCLUN_HOURS*WEEKS*(1+MESCLUN_DIM)^K3789</x:f>
        <x:v>2753.7558597921516</x:v>
      </x:c>
      <x:c r="N3789" s="267" t="n">
        <x:f>MAX(M3789-FARMER_HOURS,0)/TEMP_HOURS_PER_WORKER</x:f>
        <x:v>1.4123304581889942</x:v>
      </x:c>
      <x:c r="O3789" s="268" t="n">
        <x:f>I3789*TOMATO_PRICE+J3789*CARROT_PRICE+K3789*MESCLUN_PRICE</x:f>
        <x:v>137510</x:v>
      </x:c>
      <x:c r="P3789" s="268" t="n">
        <x:f>I3789*TOMATO_FERTILIZER+J3789*CARROT_FERTILIZER+K3789*MESCLUN_FERTILIZER</x:f>
        <x:v>31240</x:v>
      </x:c>
      <x:c r="Q3789" s="268" t="n">
        <x:f>MIN(M3789,FARMER_HOURS)*FARMER_RATE+MAX(M3789-FARMER_HOURS,0)*TEMP_RATE</x:f>
        <x:v>60308.26145472485</x:v>
      </x:c>
      <x:c r="R3789" s="268" t="n">
        <x:f>O3789-P3789-Q3789-FIXED_COST</x:f>
        <x:v>25961.738545275148</x:v>
      </x:c>
      <x:c r="S3789" s="139" t="str">
        <x:f>IF(AND(L3789&lt;=TOTAL_BED_CAP,N3789&lt;=TEMP_WORKER_CAP),"YES","NO")</x:f>
        <x:v>YES</x:v>
      </x:c>
      <x:c r="T3789" s="139" t="n">
        <x:f>IF(S3789="YES",R3789,-1E+99)</x:f>
        <x:v>25961.738545275148</x:v>
      </x:c>
    </x:row>
    <x:row r="3790">
      <x:c r="A3790" s="139"/>
      <x:c r="B3790" s="139"/>
      <x:c r="C3790" s="139"/>
      <x:c r="D3790" s="139"/>
      <x:c r="E3790" s="139"/>
      <x:c r="F3790" s="139"/>
      <x:c r="G3790" s="139"/>
      <x:c r="H3790" s="139"/>
      <x:c r="I3790" s="266" t="n">
        <x:f>INT((ROW()-ROW($I$46))/((CARROT_CAP+1)*(MESCLUN_CAP+1)))</x:f>
        <x:v>5</x:v>
      </x:c>
      <x:c r="J3790" s="266" t="n">
        <x:f>MOD(INT((ROW()-ROW($I$46))/(MESCLUN_CAP+1)),CARROT_CAP+1)</x:f>
        <x:v>15</x:v>
      </x:c>
      <x:c r="K3790" s="266" t="n">
        <x:f>MOD(ROW()-ROW($I$46),MESCLUN_CAP+1)</x:f>
        <x:v>24</x:v>
      </x:c>
      <x:c r="L3790" s="266" t="n">
        <x:f>SUM(I3790:K3790)</x:f>
        <x:v>44</x:v>
      </x:c>
      <x:c r="M3790" s="267" t="n">
        <x:f>I3790*TOMATO_HOURS*WEEKS*(1+TOMATO_DIM)^I3790+J3790*CARROT_HOURS*WEEKS*(1+CARROT_DIM)^J3790+K3790*MESCLUN_HOURS*WEEKS*(1+MESCLUN_DIM)^K3790</x:f>
        <x:v>2831.6028093716477</x:v>
      </x:c>
      <x:c r="N3790" s="267" t="n">
        <x:f>MAX(M3790-FARMER_HOURS,0)/TEMP_HOURS_PER_WORKER</x:f>
        <x:v>1.466390839841422</x:v>
      </x:c>
      <x:c r="O3790" s="268" t="n">
        <x:f>I3790*TOMATO_PRICE+J3790*CARROT_PRICE+K3790*MESCLUN_PRICE</x:f>
        <x:v>140210</x:v>
      </x:c>
      <x:c r="P3790" s="268" t="n">
        <x:f>I3790*TOMATO_FERTILIZER+J3790*CARROT_FERTILIZER+K3790*MESCLUN_FERTILIZER</x:f>
        <x:v>32120</x:v>
      </x:c>
      <x:c r="Q3790" s="268" t="n">
        <x:f>MIN(M3790,FARMER_HOURS)*FARMER_RATE+MAX(M3790-FARMER_HOURS,0)*TEMP_RATE</x:f>
        <x:v>61659.77099603555</x:v>
      </x:c>
      <x:c r="R3790" s="268" t="n">
        <x:f>O3790-P3790-Q3790-FIXED_COST</x:f>
        <x:v>26430.22900396445</x:v>
      </x:c>
      <x:c r="S3790" s="139" t="str">
        <x:f>IF(AND(L3790&lt;=TOTAL_BED_CAP,N3790&lt;=TEMP_WORKER_CAP),"YES","NO")</x:f>
        <x:v>YES</x:v>
      </x:c>
      <x:c r="T3790" s="139" t="n">
        <x:f>IF(S3790="YES",R3790,-1E+99)</x:f>
        <x:v>26430.22900396445</x:v>
      </x:c>
    </x:row>
    <x:row r="3791">
      <x:c r="A3791" s="139"/>
      <x:c r="B3791" s="139"/>
      <x:c r="C3791" s="139"/>
      <x:c r="D3791" s="139"/>
      <x:c r="E3791" s="139"/>
      <x:c r="F3791" s="139"/>
      <x:c r="G3791" s="139"/>
      <x:c r="H3791" s="139"/>
      <x:c r="I3791" s="266" t="n">
        <x:f>INT((ROW()-ROW($I$46))/((CARROT_CAP+1)*(MESCLUN_CAP+1)))</x:f>
        <x:v>5</x:v>
      </x:c>
      <x:c r="J3791" s="266" t="n">
        <x:f>MOD(INT((ROW()-ROW($I$46))/(MESCLUN_CAP+1)),CARROT_CAP+1)</x:f>
        <x:v>15</x:v>
      </x:c>
      <x:c r="K3791" s="266" t="n">
        <x:f>MOD(ROW()-ROW($I$46),MESCLUN_CAP+1)</x:f>
        <x:v>25</x:v>
      </x:c>
      <x:c r="L3791" s="266" t="n">
        <x:f>SUM(I3791:K3791)</x:f>
        <x:v>45</x:v>
      </x:c>
      <x:c r="M3791" s="267" t="n">
        <x:f>I3791*TOMATO_HOURS*WEEKS*(1+TOMATO_DIM)^I3791+J3791*CARROT_HOURS*WEEKS*(1+CARROT_DIM)^J3791+K3791*MESCLUN_HOURS*WEEKS*(1+MESCLUN_DIM)^K3791</x:f>
        <x:v>2911.180730786745</x:v>
      </x:c>
      <x:c r="N3791" s="267" t="n">
        <x:f>MAX(M3791-FARMER_HOURS,0)/TEMP_HOURS_PER_WORKER</x:f>
        <x:v>1.5216532852685727</x:v>
      </x:c>
      <x:c r="O3791" s="268" t="n">
        <x:f>I3791*TOMATO_PRICE+J3791*CARROT_PRICE+K3791*MESCLUN_PRICE</x:f>
        <x:v>142910</x:v>
      </x:c>
      <x:c r="P3791" s="268" t="n">
        <x:f>I3791*TOMATO_FERTILIZER+J3791*CARROT_FERTILIZER+K3791*MESCLUN_FERTILIZER</x:f>
        <x:v>33000</x:v>
      </x:c>
      <x:c r="Q3791" s="268" t="n">
        <x:f>MIN(M3791,FARMER_HOURS)*FARMER_RATE+MAX(M3791-FARMER_HOURS,0)*TEMP_RATE</x:f>
        <x:v>63041.33213171432</x:v>
      </x:c>
      <x:c r="R3791" s="268" t="n">
        <x:f>O3791-P3791-Q3791-FIXED_COST</x:f>
        <x:v>26868.66786828568</x:v>
      </x:c>
      <x:c r="S3791" s="139" t="str">
        <x:f>IF(AND(L3791&lt;=TOTAL_BED_CAP,N3791&lt;=TEMP_WORKER_CAP),"YES","NO")</x:f>
        <x:v>YES</x:v>
      </x:c>
      <x:c r="T3791" s="139" t="n">
        <x:f>IF(S3791="YES",R3791,-1E+99)</x:f>
        <x:v>26868.66786828568</x:v>
      </x:c>
    </x:row>
    <x:row r="3792">
      <x:c r="A3792" s="139"/>
      <x:c r="B3792" s="139"/>
      <x:c r="C3792" s="139"/>
      <x:c r="D3792" s="139"/>
      <x:c r="E3792" s="139"/>
      <x:c r="F3792" s="139"/>
      <x:c r="G3792" s="139"/>
      <x:c r="H3792" s="139"/>
      <x:c r="I3792" s="266" t="n">
        <x:f>INT((ROW()-ROW($I$46))/((CARROT_CAP+1)*(MESCLUN_CAP+1)))</x:f>
        <x:v>5</x:v>
      </x:c>
      <x:c r="J3792" s="266" t="n">
        <x:f>MOD(INT((ROW()-ROW($I$46))/(MESCLUN_CAP+1)),CARROT_CAP+1)</x:f>
        <x:v>15</x:v>
      </x:c>
      <x:c r="K3792" s="266" t="n">
        <x:f>MOD(ROW()-ROW($I$46),MESCLUN_CAP+1)</x:f>
        <x:v>26</x:v>
      </x:c>
      <x:c r="L3792" s="266" t="n">
        <x:f>SUM(I3792:K3792)</x:f>
        <x:v>46</x:v>
      </x:c>
      <x:c r="M3792" s="267" t="n">
        <x:f>I3792*TOMATO_HOURS*WEEKS*(1+TOMATO_DIM)^I3792+J3792*CARROT_HOURS*WEEKS*(1+CARROT_DIM)^J3792+K3792*MESCLUN_HOURS*WEEKS*(1+MESCLUN_DIM)^K3792</x:f>
        <x:v>2992.5207347474625</x:v>
      </x:c>
      <x:c r="N3792" s="267" t="n">
        <x:f>MAX(M3792-FARMER_HOURS,0)/TEMP_HOURS_PER_WORKER</x:f>
        <x:v>1.5781393991301822</x:v>
      </x:c>
      <x:c r="O3792" s="268" t="n">
        <x:f>I3792*TOMATO_PRICE+J3792*CARROT_PRICE+K3792*MESCLUN_PRICE</x:f>
        <x:v>145610</x:v>
      </x:c>
      <x:c r="P3792" s="268" t="n">
        <x:f>I3792*TOMATO_FERTILIZER+J3792*CARROT_FERTILIZER+K3792*MESCLUN_FERTILIZER</x:f>
        <x:v>33880</x:v>
      </x:c>
      <x:c r="Q3792" s="268" t="n">
        <x:f>MIN(M3792,FARMER_HOURS)*FARMER_RATE+MAX(M3792-FARMER_HOURS,0)*TEMP_RATE</x:f>
        <x:v>64453.48497825456</x:v>
      </x:c>
      <x:c r="R3792" s="268" t="n">
        <x:f>O3792-P3792-Q3792-FIXED_COST</x:f>
        <x:v>27276.515021745443</x:v>
      </x:c>
      <x:c r="S3792" s="139" t="str">
        <x:f>IF(AND(L3792&lt;=TOTAL_BED_CAP,N3792&lt;=TEMP_WORKER_CAP),"YES","NO")</x:f>
        <x:v>YES</x:v>
      </x:c>
      <x:c r="T3792" s="139" t="n">
        <x:f>IF(S3792="YES",R3792,-1E+99)</x:f>
        <x:v>27276.515021745443</x:v>
      </x:c>
    </x:row>
    <x:row r="3793">
      <x:c r="A3793" s="139"/>
      <x:c r="B3793" s="139"/>
      <x:c r="C3793" s="139"/>
      <x:c r="D3793" s="139"/>
      <x:c r="E3793" s="139"/>
      <x:c r="F3793" s="139"/>
      <x:c r="G3793" s="139"/>
      <x:c r="H3793" s="139"/>
      <x:c r="I3793" s="266" t="n">
        <x:f>INT((ROW()-ROW($I$46))/((CARROT_CAP+1)*(MESCLUN_CAP+1)))</x:f>
        <x:v>5</x:v>
      </x:c>
      <x:c r="J3793" s="266" t="n">
        <x:f>MOD(INT((ROW()-ROW($I$46))/(MESCLUN_CAP+1)),CARROT_CAP+1)</x:f>
        <x:v>15</x:v>
      </x:c>
      <x:c r="K3793" s="266" t="n">
        <x:f>MOD(ROW()-ROW($I$46),MESCLUN_CAP+1)</x:f>
        <x:v>27</x:v>
      </x:c>
      <x:c r="L3793" s="266" t="n">
        <x:f>SUM(I3793:K3793)</x:f>
        <x:v>47</x:v>
      </x:c>
      <x:c r="M3793" s="267" t="n">
        <x:f>I3793*TOMATO_HOURS*WEEKS*(1+TOMATO_DIM)^I3793+J3793*CARROT_HOURS*WEEKS*(1+CARROT_DIM)^J3793+K3793*MESCLUN_HOURS*WEEKS*(1+MESCLUN_DIM)^K3793</x:f>
        <x:v>3075.6544392672195</x:v>
      </x:c>
      <x:c r="N3793" s="267" t="n">
        <x:f>MAX(M3793-FARMER_HOURS,0)/TEMP_HOURS_PER_WORKER</x:f>
        <x:v>1.6358711383800135</x:v>
      </x:c>
      <x:c r="O3793" s="268" t="n">
        <x:f>I3793*TOMATO_PRICE+J3793*CARROT_PRICE+K3793*MESCLUN_PRICE</x:f>
        <x:v>148310</x:v>
      </x:c>
      <x:c r="P3793" s="268" t="n">
        <x:f>I3793*TOMATO_FERTILIZER+J3793*CARROT_FERTILIZER+K3793*MESCLUN_FERTILIZER</x:f>
        <x:v>34760</x:v>
      </x:c>
      <x:c r="Q3793" s="268" t="n">
        <x:f>MIN(M3793,FARMER_HOURS)*FARMER_RATE+MAX(M3793-FARMER_HOURS,0)*TEMP_RATE</x:f>
        <x:v>65896.77845950035</x:v>
      </x:c>
      <x:c r="R3793" s="268" t="n">
        <x:f>O3793-P3793-Q3793-FIXED_COST</x:f>
        <x:v>27653.221540499653</x:v>
      </x:c>
      <x:c r="S3793" s="139" t="str">
        <x:f>IF(AND(L3793&lt;=TOTAL_BED_CAP,N3793&lt;=TEMP_WORKER_CAP),"YES","NO")</x:f>
        <x:v>YES</x:v>
      </x:c>
      <x:c r="T3793" s="139" t="n">
        <x:f>IF(S3793="YES",R3793,-1E+99)</x:f>
        <x:v>27653.221540499653</x:v>
      </x:c>
    </x:row>
    <x:row r="3794">
      <x:c r="A3794" s="139"/>
      <x:c r="B3794" s="139"/>
      <x:c r="C3794" s="139"/>
      <x:c r="D3794" s="139"/>
      <x:c r="E3794" s="139"/>
      <x:c r="F3794" s="139"/>
      <x:c r="G3794" s="139"/>
      <x:c r="H3794" s="139"/>
      <x:c r="I3794" s="266" t="n">
        <x:f>INT((ROW()-ROW($I$46))/((CARROT_CAP+1)*(MESCLUN_CAP+1)))</x:f>
        <x:v>5</x:v>
      </x:c>
      <x:c r="J3794" s="266" t="n">
        <x:f>MOD(INT((ROW()-ROW($I$46))/(MESCLUN_CAP+1)),CARROT_CAP+1)</x:f>
        <x:v>15</x:v>
      </x:c>
      <x:c r="K3794" s="266" t="n">
        <x:f>MOD(ROW()-ROW($I$46),MESCLUN_CAP+1)</x:f>
        <x:v>28</x:v>
      </x:c>
      <x:c r="L3794" s="266" t="n">
        <x:f>SUM(I3794:K3794)</x:f>
        <x:v>48</x:v>
      </x:c>
      <x:c r="M3794" s="267" t="n">
        <x:f>I3794*TOMATO_HOURS*WEEKS*(1+TOMATO_DIM)^I3794+J3794*CARROT_HOURS*WEEKS*(1+CARROT_DIM)^J3794+K3794*MESCLUN_HOURS*WEEKS*(1+MESCLUN_DIM)^K3794</x:f>
        <x:v>3160.6139774843728</x:v>
      </x:c>
      <x:c r="N3794" s="267" t="n">
        <x:f>MAX(M3794-FARMER_HOURS,0)/TEMP_HOURS_PER_WORKER</x:f>
        <x:v>1.6948708176974812</x:v>
      </x:c>
      <x:c r="O3794" s="268" t="n">
        <x:f>I3794*TOMATO_PRICE+J3794*CARROT_PRICE+K3794*MESCLUN_PRICE</x:f>
        <x:v>151010</x:v>
      </x:c>
      <x:c r="P3794" s="268" t="n">
        <x:f>I3794*TOMATO_FERTILIZER+J3794*CARROT_FERTILIZER+K3794*MESCLUN_FERTILIZER</x:f>
        <x:v>35640</x:v>
      </x:c>
      <x:c r="Q3794" s="268" t="n">
        <x:f>MIN(M3794,FARMER_HOURS)*FARMER_RATE+MAX(M3794-FARMER_HOURS,0)*TEMP_RATE</x:f>
        <x:v>67371.77044243703</x:v>
      </x:c>
      <x:c r="R3794" s="268" t="n">
        <x:f>O3794-P3794-Q3794-FIXED_COST</x:f>
        <x:v>27998.22955756297</x:v>
      </x:c>
      <x:c r="S3794" s="139" t="str">
        <x:f>IF(AND(L3794&lt;=TOTAL_BED_CAP,N3794&lt;=TEMP_WORKER_CAP),"YES","NO")</x:f>
        <x:v>YES</x:v>
      </x:c>
      <x:c r="T3794" s="139" t="n">
        <x:f>IF(S3794="YES",R3794,-1E+99)</x:f>
        <x:v>27998.22955756297</x:v>
      </x:c>
    </x:row>
    <x:row r="3795">
      <x:c r="A3795" s="139"/>
      <x:c r="B3795" s="139"/>
      <x:c r="C3795" s="139"/>
      <x:c r="D3795" s="139"/>
      <x:c r="E3795" s="139"/>
      <x:c r="F3795" s="139"/>
      <x:c r="G3795" s="139"/>
      <x:c r="H3795" s="139"/>
      <x:c r="I3795" s="266" t="n">
        <x:f>INT((ROW()-ROW($I$46))/((CARROT_CAP+1)*(MESCLUN_CAP+1)))</x:f>
        <x:v>5</x:v>
      </x:c>
      <x:c r="J3795" s="266" t="n">
        <x:f>MOD(INT((ROW()-ROW($I$46))/(MESCLUN_CAP+1)),CARROT_CAP+1)</x:f>
        <x:v>15</x:v>
      </x:c>
      <x:c r="K3795" s="266" t="n">
        <x:f>MOD(ROW()-ROW($I$46),MESCLUN_CAP+1)</x:f>
        <x:v>29</x:v>
      </x:c>
      <x:c r="L3795" s="266" t="n">
        <x:f>SUM(I3795:K3795)</x:f>
        <x:v>49</x:v>
      </x:c>
      <x:c r="M3795" s="267" t="n">
        <x:f>I3795*TOMATO_HOURS*WEEKS*(1+TOMATO_DIM)^I3795+J3795*CARROT_HOURS*WEEKS*(1+CARROT_DIM)^J3795+K3795*MESCLUN_HOURS*WEEKS*(1+MESCLUN_DIM)^K3795</x:f>
        <x:v>3247.432005600026</x:v>
      </x:c>
      <x:c r="N3795" s="267" t="n">
        <x:f>MAX(M3795-FARMER_HOURS,0)/TEMP_HOURS_PER_WORKER</x:f>
        <x:v>1.7551611150000181</x:v>
      </x:c>
      <x:c r="O3795" s="268" t="n">
        <x:f>I3795*TOMATO_PRICE+J3795*CARROT_PRICE+K3795*MESCLUN_PRICE</x:f>
        <x:v>153710</x:v>
      </x:c>
      <x:c r="P3795" s="268" t="n">
        <x:f>I3795*TOMATO_FERTILIZER+J3795*CARROT_FERTILIZER+K3795*MESCLUN_FERTILIZER</x:f>
        <x:v>36520</x:v>
      </x:c>
      <x:c r="Q3795" s="268" t="n">
        <x:f>MIN(M3795,FARMER_HOURS)*FARMER_RATE+MAX(M3795-FARMER_HOURS,0)*TEMP_RATE</x:f>
        <x:v>68879.02787500045</x:v>
      </x:c>
      <x:c r="R3795" s="268" t="n">
        <x:f>O3795-P3795-Q3795-FIXED_COST</x:f>
        <x:v>28310.97212499955</x:v>
      </x:c>
      <x:c r="S3795" s="139" t="str">
        <x:f>IF(AND(L3795&lt;=TOTAL_BED_CAP,N3795&lt;=TEMP_WORKER_CAP),"YES","NO")</x:f>
        <x:v>YES</x:v>
      </x:c>
      <x:c r="T3795" s="139" t="n">
        <x:f>IF(S3795="YES",R3795,-1E+99)</x:f>
        <x:v>28310.97212499955</x:v>
      </x:c>
    </x:row>
    <x:row r="3796">
      <x:c r="A3796" s="139"/>
      <x:c r="B3796" s="139"/>
      <x:c r="C3796" s="139"/>
      <x:c r="D3796" s="139"/>
      <x:c r="E3796" s="139"/>
      <x:c r="F3796" s="139"/>
      <x:c r="G3796" s="139"/>
      <x:c r="H3796" s="139"/>
      <x:c r="I3796" s="266" t="n">
        <x:f>INT((ROW()-ROW($I$46))/((CARROT_CAP+1)*(MESCLUN_CAP+1)))</x:f>
        <x:v>5</x:v>
      </x:c>
      <x:c r="J3796" s="266" t="n">
        <x:f>MOD(INT((ROW()-ROW($I$46))/(MESCLUN_CAP+1)),CARROT_CAP+1)</x:f>
        <x:v>15</x:v>
      </x:c>
      <x:c r="K3796" s="266" t="n">
        <x:f>MOD(ROW()-ROW($I$46),MESCLUN_CAP+1)</x:f>
        <x:v>30</x:v>
      </x:c>
      <x:c r="L3796" s="266" t="n">
        <x:f>SUM(I3796:K3796)</x:f>
        <x:v>50</x:v>
      </x:c>
      <x:c r="M3796" s="267" t="n">
        <x:f>I3796*TOMATO_HOURS*WEEKS*(1+TOMATO_DIM)^I3796+J3796*CARROT_HOURS*WEEKS*(1+CARROT_DIM)^J3796+K3796*MESCLUN_HOURS*WEEKS*(1+MESCLUN_DIM)^K3796</x:f>
        <x:v>3336.1417109337963</x:v>
      </x:c>
      <x:c r="N3796" s="267" t="n">
        <x:f>MAX(M3796-FARMER_HOURS,0)/TEMP_HOURS_PER_WORKER</x:f>
        <x:v>1.8167650770373585</x:v>
      </x:c>
      <x:c r="O3796" s="268" t="n">
        <x:f>I3796*TOMATO_PRICE+J3796*CARROT_PRICE+K3796*MESCLUN_PRICE</x:f>
        <x:v>156410</x:v>
      </x:c>
      <x:c r="P3796" s="268" t="n">
        <x:f>I3796*TOMATO_FERTILIZER+J3796*CARROT_FERTILIZER+K3796*MESCLUN_FERTILIZER</x:f>
        <x:v>37400</x:v>
      </x:c>
      <x:c r="Q3796" s="268" t="n">
        <x:f>MIN(M3796,FARMER_HOURS)*FARMER_RATE+MAX(M3796-FARMER_HOURS,0)*TEMP_RATE</x:f>
        <x:v>70419.12692593396</x:v>
      </x:c>
      <x:c r="R3796" s="268" t="n">
        <x:f>O3796-P3796-Q3796-FIXED_COST</x:f>
        <x:v>28590.87307406604</x:v>
      </x:c>
      <x:c r="S3796" s="139" t="str">
        <x:f>IF(AND(L3796&lt;=TOTAL_BED_CAP,N3796&lt;=TEMP_WORKER_CAP),"YES","NO")</x:f>
        <x:v>YES</x:v>
      </x:c>
      <x:c r="T3796" s="139" t="n">
        <x:f>IF(S3796="YES",R3796,-1E+99)</x:f>
        <x:v>28590.87307406604</x:v>
      </x:c>
    </x:row>
    <x:row r="3797">
      <x:c r="A3797" s="139"/>
      <x:c r="B3797" s="139"/>
      <x:c r="C3797" s="139"/>
      <x:c r="D3797" s="139"/>
      <x:c r="E3797" s="139"/>
      <x:c r="F3797" s="139"/>
      <x:c r="G3797" s="139"/>
      <x:c r="H3797" s="139"/>
      <x:c r="I3797" s="266" t="n">
        <x:f>INT((ROW()-ROW($I$46))/((CARROT_CAP+1)*(MESCLUN_CAP+1)))</x:f>
        <x:v>5</x:v>
      </x:c>
      <x:c r="J3797" s="266" t="n">
        <x:f>MOD(INT((ROW()-ROW($I$46))/(MESCLUN_CAP+1)),CARROT_CAP+1)</x:f>
        <x:v>16</x:v>
      </x:c>
      <x:c r="K3797" s="266" t="n">
        <x:f>MOD(ROW()-ROW($I$46),MESCLUN_CAP+1)</x:f>
        <x:v>0</x:v>
      </x:c>
      <x:c r="L3797" s="266" t="n">
        <x:f>SUM(I3797:K3797)</x:f>
        <x:v>21</x:v>
      </x:c>
      <x:c r="M3797" s="267" t="n">
        <x:f>I3797*TOMATO_HOURS*WEEKS*(1+TOMATO_DIM)^I3797+J3797*CARROT_HOURS*WEEKS*(1+CARROT_DIM)^J3797+K3797*MESCLUN_HOURS*WEEKS*(1+MESCLUN_DIM)^K3797</x:f>
        <x:v>1437.29219791707</x:v>
      </x:c>
      <x:c r="N3797" s="267" t="n">
        <x:f>MAX(M3797-FARMER_HOURS,0)/TEMP_HOURS_PER_WORKER</x:f>
        <x:v>0.49811958188685423</x:v>
      </x:c>
      <x:c r="O3797" s="268" t="n">
        <x:f>I3797*TOMATO_PRICE+J3797*CARROT_PRICE+K3797*MESCLUN_PRICE</x:f>
        <x:v>77504</x:v>
      </x:c>
      <x:c r="P3797" s="268" t="n">
        <x:f>I3797*TOMATO_FERTILIZER+J3797*CARROT_FERTILIZER+K3797*MESCLUN_FERTILIZER</x:f>
        <x:v>11440</x:v>
      </x:c>
      <x:c r="Q3797" s="268" t="n">
        <x:f>MIN(M3797,FARMER_HOURS)*FARMER_RATE+MAX(M3797-FARMER_HOURS,0)*TEMP_RATE</x:f>
        <x:v>37452.98954717135</x:v>
      </x:c>
      <x:c r="R3797" s="268" t="n">
        <x:f>O3797-P3797-Q3797-FIXED_COST</x:f>
        <x:v>8611.010452828647</x:v>
      </x:c>
      <x:c r="S3797" s="139" t="str">
        <x:f>IF(AND(L3797&lt;=TOTAL_BED_CAP,N3797&lt;=TEMP_WORKER_CAP),"YES","NO")</x:f>
        <x:v>YES</x:v>
      </x:c>
      <x:c r="T3797" s="139" t="n">
        <x:f>IF(S3797="YES",R3797,-1E+99)</x:f>
        <x:v>8611.010452828647</x:v>
      </x:c>
    </x:row>
    <x:row r="3798">
      <x:c r="A3798" s="139"/>
      <x:c r="B3798" s="139"/>
      <x:c r="C3798" s="139"/>
      <x:c r="D3798" s="139"/>
      <x:c r="E3798" s="139"/>
      <x:c r="F3798" s="139"/>
      <x:c r="G3798" s="139"/>
      <x:c r="H3798" s="139"/>
      <x:c r="I3798" s="266" t="n">
        <x:f>INT((ROW()-ROW($I$46))/((CARROT_CAP+1)*(MESCLUN_CAP+1)))</x:f>
        <x:v>5</x:v>
      </x:c>
      <x:c r="J3798" s="266" t="n">
        <x:f>MOD(INT((ROW()-ROW($I$46))/(MESCLUN_CAP+1)),CARROT_CAP+1)</x:f>
        <x:v>16</x:v>
      </x:c>
      <x:c r="K3798" s="266" t="n">
        <x:f>MOD(ROW()-ROW($I$46),MESCLUN_CAP+1)</x:f>
        <x:v>1</x:v>
      </x:c>
      <x:c r="L3798" s="266" t="n">
        <x:f>SUM(I3798:K3798)</x:f>
        <x:v>22</x:v>
      </x:c>
      <x:c r="M3798" s="267" t="n">
        <x:f>I3798*TOMATO_HOURS*WEEKS*(1+TOMATO_DIM)^I3798+J3798*CARROT_HOURS*WEEKS*(1+CARROT_DIM)^J3798+K3798*MESCLUN_HOURS*WEEKS*(1+MESCLUN_DIM)^K3798</x:f>
        <x:v>1482.85469791707</x:v>
      </x:c>
      <x:c r="N3798" s="267" t="n">
        <x:f>MAX(M3798-FARMER_HOURS,0)/TEMP_HOURS_PER_WORKER</x:f>
        <x:v>0.5297602068868542</x:v>
      </x:c>
      <x:c r="O3798" s="268" t="n">
        <x:f>I3798*TOMATO_PRICE+J3798*CARROT_PRICE+K3798*MESCLUN_PRICE</x:f>
        <x:v>80204</x:v>
      </x:c>
      <x:c r="P3798" s="268" t="n">
        <x:f>I3798*TOMATO_FERTILIZER+J3798*CARROT_FERTILIZER+K3798*MESCLUN_FERTILIZER</x:f>
        <x:v>12320</x:v>
      </x:c>
      <x:c r="Q3798" s="268" t="n">
        <x:f>MIN(M3798,FARMER_HOURS)*FARMER_RATE+MAX(M3798-FARMER_HOURS,0)*TEMP_RATE</x:f>
        <x:v>38244.00517217135</x:v>
      </x:c>
      <x:c r="R3798" s="268" t="n">
        <x:f>O3798-P3798-Q3798-FIXED_COST</x:f>
        <x:v>9639.994827828647</x:v>
      </x:c>
      <x:c r="S3798" s="139" t="str">
        <x:f>IF(AND(L3798&lt;=TOTAL_BED_CAP,N3798&lt;=TEMP_WORKER_CAP),"YES","NO")</x:f>
        <x:v>YES</x:v>
      </x:c>
      <x:c r="T3798" s="139" t="n">
        <x:f>IF(S3798="YES",R3798,-1E+99)</x:f>
        <x:v>9639.994827828647</x:v>
      </x:c>
    </x:row>
    <x:row r="3799">
      <x:c r="A3799" s="139"/>
      <x:c r="B3799" s="139"/>
      <x:c r="C3799" s="139"/>
      <x:c r="D3799" s="139"/>
      <x:c r="E3799" s="139"/>
      <x:c r="F3799" s="139"/>
      <x:c r="G3799" s="139"/>
      <x:c r="H3799" s="139"/>
      <x:c r="I3799" s="266" t="n">
        <x:f>INT((ROW()-ROW($I$46))/((CARROT_CAP+1)*(MESCLUN_CAP+1)))</x:f>
        <x:v>5</x:v>
      </x:c>
      <x:c r="J3799" s="266" t="n">
        <x:f>MOD(INT((ROW()-ROW($I$46))/(MESCLUN_CAP+1)),CARROT_CAP+1)</x:f>
        <x:v>16</x:v>
      </x:c>
      <x:c r="K3799" s="266" t="n">
        <x:f>MOD(ROW()-ROW($I$46),MESCLUN_CAP+1)</x:f>
        <x:v>2</x:v>
      </x:c>
      <x:c r="L3799" s="266" t="n">
        <x:f>SUM(I3799:K3799)</x:f>
        <x:v>23</x:v>
      </x:c>
      <x:c r="M3799" s="267" t="n">
        <x:f>I3799*TOMATO_HOURS*WEEKS*(1+TOMATO_DIM)^I3799+J3799*CARROT_HOURS*WEEKS*(1+CARROT_DIM)^J3799+K3799*MESCLUN_HOURS*WEEKS*(1+MESCLUN_DIM)^K3799</x:f>
        <x:v>1529.55626041707</x:v>
      </x:c>
      <x:c r="N3799" s="267" t="n">
        <x:f>MAX(M3799-FARMER_HOURS,0)/TEMP_HOURS_PER_WORKER</x:f>
        <x:v>0.5621918475118541</x:v>
      </x:c>
      <x:c r="O3799" s="268" t="n">
        <x:f>I3799*TOMATO_PRICE+J3799*CARROT_PRICE+K3799*MESCLUN_PRICE</x:f>
        <x:v>82904</x:v>
      </x:c>
      <x:c r="P3799" s="268" t="n">
        <x:f>I3799*TOMATO_FERTILIZER+J3799*CARROT_FERTILIZER+K3799*MESCLUN_FERTILIZER</x:f>
        <x:v>13200</x:v>
      </x:c>
      <x:c r="Q3799" s="268" t="n">
        <x:f>MIN(M3799,FARMER_HOURS)*FARMER_RATE+MAX(M3799-FARMER_HOURS,0)*TEMP_RATE</x:f>
        <x:v>39054.79618779635</x:v>
      </x:c>
      <x:c r="R3799" s="268" t="n">
        <x:f>O3799-P3799-Q3799-FIXED_COST</x:f>
        <x:v>10649.203812203647</x:v>
      </x:c>
      <x:c r="S3799" s="139" t="str">
        <x:f>IF(AND(L3799&lt;=TOTAL_BED_CAP,N3799&lt;=TEMP_WORKER_CAP),"YES","NO")</x:f>
        <x:v>YES</x:v>
      </x:c>
      <x:c r="T3799" s="139" t="n">
        <x:f>IF(S3799="YES",R3799,-1E+99)</x:f>
        <x:v>10649.203812203647</x:v>
      </x:c>
    </x:row>
    <x:row r="3800">
      <x:c r="A3800" s="139"/>
      <x:c r="B3800" s="139"/>
      <x:c r="C3800" s="139"/>
      <x:c r="D3800" s="139"/>
      <x:c r="E3800" s="139"/>
      <x:c r="F3800" s="139"/>
      <x:c r="G3800" s="139"/>
      <x:c r="H3800" s="139"/>
      <x:c r="I3800" s="266" t="n">
        <x:f>INT((ROW()-ROW($I$46))/((CARROT_CAP+1)*(MESCLUN_CAP+1)))</x:f>
        <x:v>5</x:v>
      </x:c>
      <x:c r="J3800" s="266" t="n">
        <x:f>MOD(INT((ROW()-ROW($I$46))/(MESCLUN_CAP+1)),CARROT_CAP+1)</x:f>
        <x:v>16</x:v>
      </x:c>
      <x:c r="K3800" s="266" t="n">
        <x:f>MOD(ROW()-ROW($I$46),MESCLUN_CAP+1)</x:f>
        <x:v>3</x:v>
      </x:c>
      <x:c r="L3800" s="266" t="n">
        <x:f>SUM(I3800:K3800)</x:f>
        <x:v>24</x:v>
      </x:c>
      <x:c r="M3800" s="267" t="n">
        <x:f>I3800*TOMATO_HOURS*WEEKS*(1+TOMATO_DIM)^I3800+J3800*CARROT_HOURS*WEEKS*(1+CARROT_DIM)^J3800+K3800*MESCLUN_HOURS*WEEKS*(1+MESCLUN_DIM)^K3800</x:f>
        <x:v>1577.4182428389452</x:v>
      </x:c>
      <x:c r="N3800" s="267" t="n">
        <x:f>MAX(M3800-FARMER_HOURS,0)/TEMP_HOURS_PER_WORKER</x:f>
        <x:v>0.595429335304823</x:v>
      </x:c>
      <x:c r="O3800" s="268" t="n">
        <x:f>I3800*TOMATO_PRICE+J3800*CARROT_PRICE+K3800*MESCLUN_PRICE</x:f>
        <x:v>85604</x:v>
      </x:c>
      <x:c r="P3800" s="268" t="n">
        <x:f>I3800*TOMATO_FERTILIZER+J3800*CARROT_FERTILIZER+K3800*MESCLUN_FERTILIZER</x:f>
        <x:v>14080</x:v>
      </x:c>
      <x:c r="Q3800" s="268" t="n">
        <x:f>MIN(M3800,FARMER_HOURS)*FARMER_RATE+MAX(M3800-FARMER_HOURS,0)*TEMP_RATE</x:f>
        <x:v>39885.73338262057</x:v>
      </x:c>
      <x:c r="R3800" s="268" t="n">
        <x:f>O3800-P3800-Q3800-FIXED_COST</x:f>
        <x:v>11638.266617379428</x:v>
      </x:c>
      <x:c r="S3800" s="139" t="str">
        <x:f>IF(AND(L3800&lt;=TOTAL_BED_CAP,N3800&lt;=TEMP_WORKER_CAP),"YES","NO")</x:f>
        <x:v>YES</x:v>
      </x:c>
      <x:c r="T3800" s="139" t="n">
        <x:f>IF(S3800="YES",R3800,-1E+99)</x:f>
        <x:v>11638.266617379428</x:v>
      </x:c>
    </x:row>
    <x:row r="3801">
      <x:c r="A3801" s="139"/>
      <x:c r="B3801" s="139"/>
      <x:c r="C3801" s="139"/>
      <x:c r="D3801" s="139"/>
      <x:c r="E3801" s="139"/>
      <x:c r="F3801" s="139"/>
      <x:c r="G3801" s="139"/>
      <x:c r="H3801" s="139"/>
      <x:c r="I3801" s="266" t="n">
        <x:f>INT((ROW()-ROW($I$46))/((CARROT_CAP+1)*(MESCLUN_CAP+1)))</x:f>
        <x:v>5</x:v>
      </x:c>
      <x:c r="J3801" s="266" t="n">
        <x:f>MOD(INT((ROW()-ROW($I$46))/(MESCLUN_CAP+1)),CARROT_CAP+1)</x:f>
        <x:v>16</x:v>
      </x:c>
      <x:c r="K3801" s="266" t="n">
        <x:f>MOD(ROW()-ROW($I$46),MESCLUN_CAP+1)</x:f>
        <x:v>4</x:v>
      </x:c>
      <x:c r="L3801" s="266" t="n">
        <x:f>SUM(I3801:K3801)</x:f>
        <x:v>25</x:v>
      </x:c>
      <x:c r="M3801" s="267" t="n">
        <x:f>I3801*TOMATO_HOURS*WEEKS*(1+TOMATO_DIM)^I3801+J3801*CARROT_HOURS*WEEKS*(1+CARROT_DIM)^J3801+K3801*MESCLUN_HOURS*WEEKS*(1+MESCLUN_DIM)^K3801</x:f>
        <x:v>1626.4623585616014</x:v>
      </x:c>
      <x:c r="N3801" s="267" t="n">
        <x:f>MAX(M3801-FARMER_HOURS,0)/TEMP_HOURS_PER_WORKER</x:f>
        <x:v>0.629487749001112</x:v>
      </x:c>
      <x:c r="O3801" s="268" t="n">
        <x:f>I3801*TOMATO_PRICE+J3801*CARROT_PRICE+K3801*MESCLUN_PRICE</x:f>
        <x:v>88304</x:v>
      </x:c>
      <x:c r="P3801" s="268" t="n">
        <x:f>I3801*TOMATO_FERTILIZER+J3801*CARROT_FERTILIZER+K3801*MESCLUN_FERTILIZER</x:f>
        <x:v>14960</x:v>
      </x:c>
      <x:c r="Q3801" s="268" t="n">
        <x:f>MIN(M3801,FARMER_HOURS)*FARMER_RATE+MAX(M3801-FARMER_HOURS,0)*TEMP_RATE</x:f>
        <x:v>40737.1937250278</x:v>
      </x:c>
      <x:c r="R3801" s="268" t="n">
        <x:f>O3801-P3801-Q3801-FIXED_COST</x:f>
        <x:v>12606.806274972201</x:v>
      </x:c>
      <x:c r="S3801" s="139" t="str">
        <x:f>IF(AND(L3801&lt;=TOTAL_BED_CAP,N3801&lt;=TEMP_WORKER_CAP),"YES","NO")</x:f>
        <x:v>YES</x:v>
      </x:c>
      <x:c r="T3801" s="139" t="n">
        <x:f>IF(S3801="YES",R3801,-1E+99)</x:f>
        <x:v>12606.806274972201</x:v>
      </x:c>
    </x:row>
    <x:row r="3802">
      <x:c r="A3802" s="139"/>
      <x:c r="B3802" s="139"/>
      <x:c r="C3802" s="139"/>
      <x:c r="D3802" s="139"/>
      <x:c r="E3802" s="139"/>
      <x:c r="F3802" s="139"/>
      <x:c r="G3802" s="139"/>
      <x:c r="H3802" s="139"/>
      <x:c r="I3802" s="266" t="n">
        <x:f>INT((ROW()-ROW($I$46))/((CARROT_CAP+1)*(MESCLUN_CAP+1)))</x:f>
        <x:v>5</x:v>
      </x:c>
      <x:c r="J3802" s="266" t="n">
        <x:f>MOD(INT((ROW()-ROW($I$46))/(MESCLUN_CAP+1)),CARROT_CAP+1)</x:f>
        <x:v>16</x:v>
      </x:c>
      <x:c r="K3802" s="266" t="n">
        <x:f>MOD(ROW()-ROW($I$46),MESCLUN_CAP+1)</x:f>
        <x:v>5</x:v>
      </x:c>
      <x:c r="L3802" s="266" t="n">
        <x:f>SUM(I3802:K3802)</x:f>
        <x:v>26</x:v>
      </x:c>
      <x:c r="M3802" s="267" t="n">
        <x:f>I3802*TOMATO_HOURS*WEEKS*(1+TOMATO_DIM)^I3802+J3802*CARROT_HOURS*WEEKS*(1+CARROT_DIM)^J3802+K3802*MESCLUN_HOURS*WEEKS*(1+MESCLUN_DIM)^K3802</x:f>
        <x:v>1676.710682482805</x:v>
      </x:c>
      <x:c r="N3802" s="267" t="n">
        <x:f>MAX(M3802-FARMER_HOURS,0)/TEMP_HOURS_PER_WORKER</x:f>
        <x:v>0.6643824183908368</x:v>
      </x:c>
      <x:c r="O3802" s="268" t="n">
        <x:f>I3802*TOMATO_PRICE+J3802*CARROT_PRICE+K3802*MESCLUN_PRICE</x:f>
        <x:v>91004</x:v>
      </x:c>
      <x:c r="P3802" s="268" t="n">
        <x:f>I3802*TOMATO_FERTILIZER+J3802*CARROT_FERTILIZER+K3802*MESCLUN_FERTILIZER</x:f>
        <x:v>15840</x:v>
      </x:c>
      <x:c r="Q3802" s="268" t="n">
        <x:f>MIN(M3802,FARMER_HOURS)*FARMER_RATE+MAX(M3802-FARMER_HOURS,0)*TEMP_RATE</x:f>
        <x:v>41609.56045977092</x:v>
      </x:c>
      <x:c r="R3802" s="268" t="n">
        <x:f>O3802-P3802-Q3802-FIXED_COST</x:f>
        <x:v>13554.439540229083</x:v>
      </x:c>
      <x:c r="S3802" s="139" t="str">
        <x:f>IF(AND(L3802&lt;=TOTAL_BED_CAP,N3802&lt;=TEMP_WORKER_CAP),"YES","NO")</x:f>
        <x:v>YES</x:v>
      </x:c>
      <x:c r="T3802" s="139" t="n">
        <x:f>IF(S3802="YES",R3802,-1E+99)</x:f>
        <x:v>13554.439540229083</x:v>
      </x:c>
    </x:row>
    <x:row r="3803">
      <x:c r="A3803" s="139"/>
      <x:c r="B3803" s="139"/>
      <x:c r="C3803" s="139"/>
      <x:c r="D3803" s="139"/>
      <x:c r="E3803" s="139"/>
      <x:c r="F3803" s="139"/>
      <x:c r="G3803" s="139"/>
      <x:c r="H3803" s="139"/>
      <x:c r="I3803" s="266" t="n">
        <x:f>INT((ROW()-ROW($I$46))/((CARROT_CAP+1)*(MESCLUN_CAP+1)))</x:f>
        <x:v>5</x:v>
      </x:c>
      <x:c r="J3803" s="266" t="n">
        <x:f>MOD(INT((ROW()-ROW($I$46))/(MESCLUN_CAP+1)),CARROT_CAP+1)</x:f>
        <x:v>16</x:v>
      </x:c>
      <x:c r="K3803" s="266" t="n">
        <x:f>MOD(ROW()-ROW($I$46),MESCLUN_CAP+1)</x:f>
        <x:v>6</x:v>
      </x:c>
      <x:c r="L3803" s="266" t="n">
        <x:f>SUM(I3803:K3803)</x:f>
        <x:v>27</x:v>
      </x:c>
      <x:c r="M3803" s="267" t="n">
        <x:f>I3803*TOMATO_HOURS*WEEKS*(1+TOMATO_DIM)^I3803+J3803*CARROT_HOURS*WEEKS*(1+CARROT_DIM)^J3803+K3803*MESCLUN_HOURS*WEEKS*(1+MESCLUN_DIM)^K3803</x:f>
        <x:v>1728.1856566644378</x:v>
      </x:c>
      <x:c r="N3803" s="267" t="n">
        <x:f>MAX(M3803-FARMER_HOURS,0)/TEMP_HOURS_PER_WORKER</x:f>
        <x:v>0.7001289282391929</x:v>
      </x:c>
      <x:c r="O3803" s="268" t="n">
        <x:f>I3803*TOMATO_PRICE+J3803*CARROT_PRICE+K3803*MESCLUN_PRICE</x:f>
        <x:v>93704</x:v>
      </x:c>
      <x:c r="P3803" s="268" t="n">
        <x:f>I3803*TOMATO_FERTILIZER+J3803*CARROT_FERTILIZER+K3803*MESCLUN_FERTILIZER</x:f>
        <x:v>16720</x:v>
      </x:c>
      <x:c r="Q3803" s="268" t="n">
        <x:f>MIN(M3803,FARMER_HOURS)*FARMER_RATE+MAX(M3803-FARMER_HOURS,0)*TEMP_RATE</x:f>
        <x:v>42503.223205979826</x:v>
      </x:c>
      <x:c r="R3803" s="268" t="n">
        <x:f>O3803-P3803-Q3803-FIXED_COST</x:f>
        <x:v>14480.776794020174</x:v>
      </x:c>
      <x:c r="S3803" s="139" t="str">
        <x:f>IF(AND(L3803&lt;=TOTAL_BED_CAP,N3803&lt;=TEMP_WORKER_CAP),"YES","NO")</x:f>
        <x:v>YES</x:v>
      </x:c>
      <x:c r="T3803" s="139" t="n">
        <x:f>IF(S3803="YES",R3803,-1E+99)</x:f>
        <x:v>14480.776794020174</x:v>
      </x:c>
    </x:row>
    <x:row r="3804">
      <x:c r="A3804" s="139"/>
      <x:c r="B3804" s="139"/>
      <x:c r="C3804" s="139"/>
      <x:c r="D3804" s="139"/>
      <x:c r="E3804" s="139"/>
      <x:c r="F3804" s="139"/>
      <x:c r="G3804" s="139"/>
      <x:c r="H3804" s="139"/>
      <x:c r="I3804" s="266" t="n">
        <x:f>INT((ROW()-ROW($I$46))/((CARROT_CAP+1)*(MESCLUN_CAP+1)))</x:f>
        <x:v>5</x:v>
      </x:c>
      <x:c r="J3804" s="266" t="n">
        <x:f>MOD(INT((ROW()-ROW($I$46))/(MESCLUN_CAP+1)),CARROT_CAP+1)</x:f>
        <x:v>16</x:v>
      </x:c>
      <x:c r="K3804" s="266" t="n">
        <x:f>MOD(ROW()-ROW($I$46),MESCLUN_CAP+1)</x:f>
        <x:v>7</x:v>
      </x:c>
      <x:c r="L3804" s="266" t="n">
        <x:f>SUM(I3804:K3804)</x:f>
        <x:v>28</x:v>
      </x:c>
      <x:c r="M3804" s="267" t="n">
        <x:f>I3804*TOMATO_HOURS*WEEKS*(1+TOMATO_DIM)^I3804+J3804*CARROT_HOURS*WEEKS*(1+CARROT_DIM)^J3804+K3804*MESCLUN_HOURS*WEEKS*(1+MESCLUN_DIM)^K3804</x:f>
        <x:v>1780.9100960623982</x:v>
      </x:c>
      <x:c r="N3804" s="267" t="n">
        <x:f>MAX(M3804-FARMER_HOURS,0)/TEMP_HOURS_PER_WORKER</x:f>
        <x:v>0.7367431222655543</x:v>
      </x:c>
      <x:c r="O3804" s="268" t="n">
        <x:f>I3804*TOMATO_PRICE+J3804*CARROT_PRICE+K3804*MESCLUN_PRICE</x:f>
        <x:v>96404</x:v>
      </x:c>
      <x:c r="P3804" s="268" t="n">
        <x:f>I3804*TOMATO_FERTILIZER+J3804*CARROT_FERTILIZER+K3804*MESCLUN_FERTILIZER</x:f>
        <x:v>17600</x:v>
      </x:c>
      <x:c r="Q3804" s="268" t="n">
        <x:f>MIN(M3804,FARMER_HOURS)*FARMER_RATE+MAX(M3804-FARMER_HOURS,0)*TEMP_RATE</x:f>
        <x:v>43418.57805663886</x:v>
      </x:c>
      <x:c r="R3804" s="268" t="n">
        <x:f>O3804-P3804-Q3804-FIXED_COST</x:f>
        <x:v>15385.421943361143</x:v>
      </x:c>
      <x:c r="S3804" s="139" t="str">
        <x:f>IF(AND(L3804&lt;=TOTAL_BED_CAP,N3804&lt;=TEMP_WORKER_CAP),"YES","NO")</x:f>
        <x:v>YES</x:v>
      </x:c>
      <x:c r="T3804" s="139" t="n">
        <x:f>IF(S3804="YES",R3804,-1E+99)</x:f>
        <x:v>15385.421943361143</x:v>
      </x:c>
    </x:row>
    <x:row r="3805">
      <x:c r="A3805" s="139"/>
      <x:c r="B3805" s="139"/>
      <x:c r="C3805" s="139"/>
      <x:c r="D3805" s="139"/>
      <x:c r="E3805" s="139"/>
      <x:c r="F3805" s="139"/>
      <x:c r="G3805" s="139"/>
      <x:c r="H3805" s="139"/>
      <x:c r="I3805" s="266" t="n">
        <x:f>INT((ROW()-ROW($I$46))/((CARROT_CAP+1)*(MESCLUN_CAP+1)))</x:f>
        <x:v>5</x:v>
      </x:c>
      <x:c r="J3805" s="266" t="n">
        <x:f>MOD(INT((ROW()-ROW($I$46))/(MESCLUN_CAP+1)),CARROT_CAP+1)</x:f>
        <x:v>16</x:v>
      </x:c>
      <x:c r="K3805" s="266" t="n">
        <x:f>MOD(ROW()-ROW($I$46),MESCLUN_CAP+1)</x:f>
        <x:v>8</x:v>
      </x:c>
      <x:c r="L3805" s="266" t="n">
        <x:f>SUM(I3805:K3805)</x:f>
        <x:v>29</x:v>
      </x:c>
      <x:c r="M3805" s="267" t="n">
        <x:f>I3805*TOMATO_HOURS*WEEKS*(1+TOMATO_DIM)^I3805+J3805*CARROT_HOURS*WEEKS*(1+CARROT_DIM)^J3805+K3805*MESCLUN_HOURS*WEEKS*(1+MESCLUN_DIM)^K3805</x:f>
        <x:v>1834.9071943423785</x:v>
      </x:c>
      <x:c r="N3805" s="267" t="n">
        <x:f>MAX(M3805-FARMER_HOURS,0)/TEMP_HOURS_PER_WORKER</x:f>
        <x:v>0.7742411071822073</x:v>
      </x:c>
      <x:c r="O3805" s="268" t="n">
        <x:f>I3805*TOMATO_PRICE+J3805*CARROT_PRICE+K3805*MESCLUN_PRICE</x:f>
        <x:v>99104</x:v>
      </x:c>
      <x:c r="P3805" s="268" t="n">
        <x:f>I3805*TOMATO_FERTILIZER+J3805*CARROT_FERTILIZER+K3805*MESCLUN_FERTILIZER</x:f>
        <x:v>18480</x:v>
      </x:c>
      <x:c r="Q3805" s="268" t="n">
        <x:f>MIN(M3805,FARMER_HOURS)*FARMER_RATE+MAX(M3805-FARMER_HOURS,0)*TEMP_RATE</x:f>
        <x:v>44356.027679555176</x:v>
      </x:c>
      <x:c r="R3805" s="268" t="n">
        <x:f>O3805-P3805-Q3805-FIXED_COST</x:f>
        <x:v>16267.972320444824</x:v>
      </x:c>
      <x:c r="S3805" s="139" t="str">
        <x:f>IF(AND(L3805&lt;=TOTAL_BED_CAP,N3805&lt;=TEMP_WORKER_CAP),"YES","NO")</x:f>
        <x:v>YES</x:v>
      </x:c>
      <x:c r="T3805" s="139" t="n">
        <x:f>IF(S3805="YES",R3805,-1E+99)</x:f>
        <x:v>16267.972320444824</x:v>
      </x:c>
    </x:row>
    <x:row r="3806">
      <x:c r="A3806" s="139"/>
      <x:c r="B3806" s="139"/>
      <x:c r="C3806" s="139"/>
      <x:c r="D3806" s="139"/>
      <x:c r="E3806" s="139"/>
      <x:c r="F3806" s="139"/>
      <x:c r="G3806" s="139"/>
      <x:c r="H3806" s="139"/>
      <x:c r="I3806" s="266" t="n">
        <x:f>INT((ROW()-ROW($I$46))/((CARROT_CAP+1)*(MESCLUN_CAP+1)))</x:f>
        <x:v>5</x:v>
      </x:c>
      <x:c r="J3806" s="266" t="n">
        <x:f>MOD(INT((ROW()-ROW($I$46))/(MESCLUN_CAP+1)),CARROT_CAP+1)</x:f>
        <x:v>16</x:v>
      </x:c>
      <x:c r="K3806" s="266" t="n">
        <x:f>MOD(ROW()-ROW($I$46),MESCLUN_CAP+1)</x:f>
        <x:v>9</x:v>
      </x:c>
      <x:c r="L3806" s="266" t="n">
        <x:f>SUM(I3806:K3806)</x:f>
        <x:v>30</x:v>
      </x:c>
      <x:c r="M3806" s="267" t="n">
        <x:f>I3806*TOMATO_HOURS*WEEKS*(1+TOMATO_DIM)^I3806+J3806*CARROT_HOURS*WEEKS*(1+CARROT_DIM)^J3806+K3806*MESCLUN_HOURS*WEEKS*(1+MESCLUN_DIM)^K3806</x:f>
        <x:v>1890.2005297827727</x:v>
      </x:c>
      <x:c r="N3806" s="267" t="n">
        <x:f>MAX(M3806-FARMER_HOURS,0)/TEMP_HOURS_PER_WORKER</x:f>
        <x:v>0.8126392567935922</x:v>
      </x:c>
      <x:c r="O3806" s="268" t="n">
        <x:f>I3806*TOMATO_PRICE+J3806*CARROT_PRICE+K3806*MESCLUN_PRICE</x:f>
        <x:v>101804</x:v>
      </x:c>
      <x:c r="P3806" s="268" t="n">
        <x:f>I3806*TOMATO_FERTILIZER+J3806*CARROT_FERTILIZER+K3806*MESCLUN_FERTILIZER</x:f>
        <x:v>19360</x:v>
      </x:c>
      <x:c r="Q3806" s="268" t="n">
        <x:f>MIN(M3806,FARMER_HOURS)*FARMER_RATE+MAX(M3806-FARMER_HOURS,0)*TEMP_RATE</x:f>
        <x:v>45315.98141983981</x:v>
      </x:c>
      <x:c r="R3806" s="268" t="n">
        <x:f>O3806-P3806-Q3806-FIXED_COST</x:f>
        <x:v>17128.01858016019</x:v>
      </x:c>
      <x:c r="S3806" s="139" t="str">
        <x:f>IF(AND(L3806&lt;=TOTAL_BED_CAP,N3806&lt;=TEMP_WORKER_CAP),"YES","NO")</x:f>
        <x:v>YES</x:v>
      </x:c>
      <x:c r="T3806" s="139" t="n">
        <x:f>IF(S3806="YES",R3806,-1E+99)</x:f>
        <x:v>17128.01858016019</x:v>
      </x:c>
    </x:row>
    <x:row r="3807">
      <x:c r="A3807" s="139"/>
      <x:c r="B3807" s="139"/>
      <x:c r="C3807" s="139"/>
      <x:c r="D3807" s="139"/>
      <x:c r="E3807" s="139"/>
      <x:c r="F3807" s="139"/>
      <x:c r="G3807" s="139"/>
      <x:c r="H3807" s="139"/>
      <x:c r="I3807" s="266" t="n">
        <x:f>INT((ROW()-ROW($I$46))/((CARROT_CAP+1)*(MESCLUN_CAP+1)))</x:f>
        <x:v>5</x:v>
      </x:c>
      <x:c r="J3807" s="266" t="n">
        <x:f>MOD(INT((ROW()-ROW($I$46))/(MESCLUN_CAP+1)),CARROT_CAP+1)</x:f>
        <x:v>16</x:v>
      </x:c>
      <x:c r="K3807" s="266" t="n">
        <x:f>MOD(ROW()-ROW($I$46),MESCLUN_CAP+1)</x:f>
        <x:v>10</x:v>
      </x:c>
      <x:c r="L3807" s="266" t="n">
        <x:f>SUM(I3807:K3807)</x:f>
        <x:v>31</x:v>
      </x:c>
      <x:c r="M3807" s="267" t="n">
        <x:f>I3807*TOMATO_HOURS*WEEKS*(1+TOMATO_DIM)^I3807+J3807*CARROT_HOURS*WEEKS*(1+CARROT_DIM)^J3807+K3807*MESCLUN_HOURS*WEEKS*(1+MESCLUN_DIM)^K3807</x:f>
        <x:v>1946.8140712659856</x:v>
      </x:c>
      <x:c r="N3807" s="267" t="n">
        <x:f>MAX(M3807-FARMER_HOURS,0)/TEMP_HOURS_PER_WORKER</x:f>
        <x:v>0.8519542161569345</x:v>
      </x:c>
      <x:c r="O3807" s="268" t="n">
        <x:f>I3807*TOMATO_PRICE+J3807*CARROT_PRICE+K3807*MESCLUN_PRICE</x:f>
        <x:v>104504</x:v>
      </x:c>
      <x:c r="P3807" s="268" t="n">
        <x:f>I3807*TOMATO_FERTILIZER+J3807*CARROT_FERTILIZER+K3807*MESCLUN_FERTILIZER</x:f>
        <x:v>20240</x:v>
      </x:c>
      <x:c r="Q3807" s="268" t="n">
        <x:f>MIN(M3807,FARMER_HOURS)*FARMER_RATE+MAX(M3807-FARMER_HOURS,0)*TEMP_RATE</x:f>
        <x:v>46298.85540392336</x:v>
      </x:c>
      <x:c r="R3807" s="268" t="n">
        <x:f>O3807-P3807-Q3807-FIXED_COST</x:f>
        <x:v>17965.144596076643</x:v>
      </x:c>
      <x:c r="S3807" s="139" t="str">
        <x:f>IF(AND(L3807&lt;=TOTAL_BED_CAP,N3807&lt;=TEMP_WORKER_CAP),"YES","NO")</x:f>
        <x:v>YES</x:v>
      </x:c>
      <x:c r="T3807" s="139" t="n">
        <x:f>IF(S3807="YES",R3807,-1E+99)</x:f>
        <x:v>17965.144596076643</x:v>
      </x:c>
    </x:row>
    <x:row r="3808">
      <x:c r="A3808" s="139"/>
      <x:c r="B3808" s="139"/>
      <x:c r="C3808" s="139"/>
      <x:c r="D3808" s="139"/>
      <x:c r="E3808" s="139"/>
      <x:c r="F3808" s="139"/>
      <x:c r="G3808" s="139"/>
      <x:c r="H3808" s="139"/>
      <x:c r="I3808" s="266" t="n">
        <x:f>INT((ROW()-ROW($I$46))/((CARROT_CAP+1)*(MESCLUN_CAP+1)))</x:f>
        <x:v>5</x:v>
      </x:c>
      <x:c r="J3808" s="266" t="n">
        <x:f>MOD(INT((ROW()-ROW($I$46))/(MESCLUN_CAP+1)),CARROT_CAP+1)</x:f>
        <x:v>16</x:v>
      </x:c>
      <x:c r="K3808" s="266" t="n">
        <x:f>MOD(ROW()-ROW($I$46),MESCLUN_CAP+1)</x:f>
        <x:v>11</x:v>
      </x:c>
      <x:c r="L3808" s="266" t="n">
        <x:f>SUM(I3808:K3808)</x:f>
        <x:v>32</x:v>
      </x:c>
      <x:c r="M3808" s="267" t="n">
        <x:f>I3808*TOMATO_HOURS*WEEKS*(1+TOMATO_DIM)^I3808+J3808*CARROT_HOURS*WEEKS*(1+CARROT_DIM)^J3808+K3808*MESCLUN_HOURS*WEEKS*(1+MESCLUN_DIM)^K3808</x:f>
        <x:v>2004.7721843594247</x:v>
      </x:c>
      <x:c r="N3808" s="267" t="n">
        <x:f>MAX(M3808-FARMER_HOURS,0)/TEMP_HOURS_PER_WORKER</x:f>
        <x:v>0.892202905805156</x:v>
      </x:c>
      <x:c r="O3808" s="268" t="n">
        <x:f>I3808*TOMATO_PRICE+J3808*CARROT_PRICE+K3808*MESCLUN_PRICE</x:f>
        <x:v>107204</x:v>
      </x:c>
      <x:c r="P3808" s="268" t="n">
        <x:f>I3808*TOMATO_FERTILIZER+J3808*CARROT_FERTILIZER+K3808*MESCLUN_FERTILIZER</x:f>
        <x:v>21120</x:v>
      </x:c>
      <x:c r="Q3808" s="268" t="n">
        <x:f>MIN(M3808,FARMER_HOURS)*FARMER_RATE+MAX(M3808-FARMER_HOURS,0)*TEMP_RATE</x:f>
        <x:v>47305.0726451289</x:v>
      </x:c>
      <x:c r="R3808" s="268" t="n">
        <x:f>O3808-P3808-Q3808-FIXED_COST</x:f>
        <x:v>18778.9273548711</x:v>
      </x:c>
      <x:c r="S3808" s="139" t="str">
        <x:f>IF(AND(L3808&lt;=TOTAL_BED_CAP,N3808&lt;=TEMP_WORKER_CAP),"YES","NO")</x:f>
        <x:v>YES</x:v>
      </x:c>
      <x:c r="T3808" s="139" t="n">
        <x:f>IF(S3808="YES",R3808,-1E+99)</x:f>
        <x:v>18778.9273548711</x:v>
      </x:c>
    </x:row>
    <x:row r="3809">
      <x:c r="A3809" s="139"/>
      <x:c r="B3809" s="139"/>
      <x:c r="C3809" s="139"/>
      <x:c r="D3809" s="139"/>
      <x:c r="E3809" s="139"/>
      <x:c r="F3809" s="139"/>
      <x:c r="G3809" s="139"/>
      <x:c r="H3809" s="139"/>
      <x:c r="I3809" s="266" t="n">
        <x:f>INT((ROW()-ROW($I$46))/((CARROT_CAP+1)*(MESCLUN_CAP+1)))</x:f>
        <x:v>5</x:v>
      </x:c>
      <x:c r="J3809" s="266" t="n">
        <x:f>MOD(INT((ROW()-ROW($I$46))/(MESCLUN_CAP+1)),CARROT_CAP+1)</x:f>
        <x:v>16</x:v>
      </x:c>
      <x:c r="K3809" s="266" t="n">
        <x:f>MOD(ROW()-ROW($I$46),MESCLUN_CAP+1)</x:f>
        <x:v>12</x:v>
      </x:c>
      <x:c r="L3809" s="266" t="n">
        <x:f>SUM(I3809:K3809)</x:f>
        <x:v>33</x:v>
      </x:c>
      <x:c r="M3809" s="267" t="n">
        <x:f>I3809*TOMATO_HOURS*WEEKS*(1+TOMATO_DIM)^I3809+J3809*CARROT_HOURS*WEEKS*(1+CARROT_DIM)^J3809+K3809*MESCLUN_HOURS*WEEKS*(1+MESCLUN_DIM)^K3809</x:f>
        <x:v>2064.099637487489</x:v>
      </x:c>
      <x:c r="N3809" s="267" t="n">
        <x:f>MAX(M3809-FARMER_HOURS,0)/TEMP_HOURS_PER_WORKER</x:f>
        <x:v>0.9334025260329785</x:v>
      </x:c>
      <x:c r="O3809" s="268" t="n">
        <x:f>I3809*TOMATO_PRICE+J3809*CARROT_PRICE+K3809*MESCLUN_PRICE</x:f>
        <x:v>109904</x:v>
      </x:c>
      <x:c r="P3809" s="268" t="n">
        <x:f>I3809*TOMATO_FERTILIZER+J3809*CARROT_FERTILIZER+K3809*MESCLUN_FERTILIZER</x:f>
        <x:v>22000</x:v>
      </x:c>
      <x:c r="Q3809" s="268" t="n">
        <x:f>MIN(M3809,FARMER_HOURS)*FARMER_RATE+MAX(M3809-FARMER_HOURS,0)*TEMP_RATE</x:f>
        <x:v>48335.06315082446</x:v>
      </x:c>
      <x:c r="R3809" s="268" t="n">
        <x:f>O3809-P3809-Q3809-FIXED_COST</x:f>
        <x:v>19568.936849175538</x:v>
      </x:c>
      <x:c r="S3809" s="139" t="str">
        <x:f>IF(AND(L3809&lt;=TOTAL_BED_CAP,N3809&lt;=TEMP_WORKER_CAP),"YES","NO")</x:f>
        <x:v>YES</x:v>
      </x:c>
      <x:c r="T3809" s="139" t="n">
        <x:f>IF(S3809="YES",R3809,-1E+99)</x:f>
        <x:v>19568.936849175538</x:v>
      </x:c>
    </x:row>
    <x:row r="3810">
      <x:c r="A3810" s="139"/>
      <x:c r="B3810" s="139"/>
      <x:c r="C3810" s="139"/>
      <x:c r="D3810" s="139"/>
      <x:c r="E3810" s="139"/>
      <x:c r="F3810" s="139"/>
      <x:c r="G3810" s="139"/>
      <x:c r="H3810" s="139"/>
      <x:c r="I3810" s="266" t="n">
        <x:f>INT((ROW()-ROW($I$46))/((CARROT_CAP+1)*(MESCLUN_CAP+1)))</x:f>
        <x:v>5</x:v>
      </x:c>
      <x:c r="J3810" s="266" t="n">
        <x:f>MOD(INT((ROW()-ROW($I$46))/(MESCLUN_CAP+1)),CARROT_CAP+1)</x:f>
        <x:v>16</x:v>
      </x:c>
      <x:c r="K3810" s="266" t="n">
        <x:f>MOD(ROW()-ROW($I$46),MESCLUN_CAP+1)</x:f>
        <x:v>13</x:v>
      </x:c>
      <x:c r="L3810" s="266" t="n">
        <x:f>SUM(I3810:K3810)</x:f>
        <x:v>34</x:v>
      </x:c>
      <x:c r="M3810" s="267" t="n">
        <x:f>I3810*TOMATO_HOURS*WEEKS*(1+TOMATO_DIM)^I3810+J3810*CARROT_HOURS*WEEKS*(1+CARROT_DIM)^J3810+K3810*MESCLUN_HOURS*WEEKS*(1+MESCLUN_DIM)^K3810</x:f>
        <x:v>2124.8216081958735</x:v>
      </x:c>
      <x:c r="N3810" s="267" t="n">
        <x:f>MAX(M3810-FARMER_HOURS,0)/TEMP_HOURS_PER_WORKER</x:f>
        <x:v>0.9755705612471344</x:v>
      </x:c>
      <x:c r="O3810" s="268" t="n">
        <x:f>I3810*TOMATO_PRICE+J3810*CARROT_PRICE+K3810*MESCLUN_PRICE</x:f>
        <x:v>112604</x:v>
      </x:c>
      <x:c r="P3810" s="268" t="n">
        <x:f>I3810*TOMATO_FERTILIZER+J3810*CARROT_FERTILIZER+K3810*MESCLUN_FERTILIZER</x:f>
        <x:v>22880</x:v>
      </x:c>
      <x:c r="Q3810" s="268" t="n">
        <x:f>MIN(M3810,FARMER_HOURS)*FARMER_RATE+MAX(M3810-FARMER_HOURS,0)*TEMP_RATE</x:f>
        <x:v>49389.26403117836</x:v>
      </x:c>
      <x:c r="R3810" s="268" t="n">
        <x:f>O3810-P3810-Q3810-FIXED_COST</x:f>
        <x:v>20334.73596882164</x:v>
      </x:c>
      <x:c r="S3810" s="139" t="str">
        <x:f>IF(AND(L3810&lt;=TOTAL_BED_CAP,N3810&lt;=TEMP_WORKER_CAP),"YES","NO")</x:f>
        <x:v>YES</x:v>
      </x:c>
      <x:c r="T3810" s="139" t="n">
        <x:f>IF(S3810="YES",R3810,-1E+99)</x:f>
        <x:v>20334.73596882164</x:v>
      </x:c>
    </x:row>
    <x:row r="3811">
      <x:c r="A3811" s="139"/>
      <x:c r="B3811" s="139"/>
      <x:c r="C3811" s="139"/>
      <x:c r="D3811" s="139"/>
      <x:c r="E3811" s="139"/>
      <x:c r="F3811" s="139"/>
      <x:c r="G3811" s="139"/>
      <x:c r="H3811" s="139"/>
      <x:c r="I3811" s="266" t="n">
        <x:f>INT((ROW()-ROW($I$46))/((CARROT_CAP+1)*(MESCLUN_CAP+1)))</x:f>
        <x:v>5</x:v>
      </x:c>
      <x:c r="J3811" s="266" t="n">
        <x:f>MOD(INT((ROW()-ROW($I$46))/(MESCLUN_CAP+1)),CARROT_CAP+1)</x:f>
        <x:v>16</x:v>
      </x:c>
      <x:c r="K3811" s="266" t="n">
        <x:f>MOD(ROW()-ROW($I$46),MESCLUN_CAP+1)</x:f>
        <x:v>14</x:v>
      </x:c>
      <x:c r="L3811" s="266" t="n">
        <x:f>SUM(I3811:K3811)</x:f>
        <x:v>35</x:v>
      </x:c>
      <x:c r="M3811" s="267" t="n">
        <x:f>I3811*TOMATO_HOURS*WEEKS*(1+TOMATO_DIM)^I3811+J3811*CARROT_HOURS*WEEKS*(1+CARROT_DIM)^J3811+K3811*MESCLUN_HOURS*WEEKS*(1+MESCLUN_DIM)^K3811</x:f>
        <x:v>2186.9636895095346</x:v>
      </x:c>
      <x:c r="N3811" s="267" t="n">
        <x:f>MAX(M3811-FARMER_HOURS,0)/TEMP_HOURS_PER_WORKER</x:f>
        <x:v>1.0187247843816212</x:v>
      </x:c>
      <x:c r="O3811" s="268" t="n">
        <x:f>I3811*TOMATO_PRICE+J3811*CARROT_PRICE+K3811*MESCLUN_PRICE</x:f>
        <x:v>115304</x:v>
      </x:c>
      <x:c r="P3811" s="268" t="n">
        <x:f>I3811*TOMATO_FERTILIZER+J3811*CARROT_FERTILIZER+K3811*MESCLUN_FERTILIZER</x:f>
        <x:v>23760</x:v>
      </x:c>
      <x:c r="Q3811" s="268" t="n">
        <x:f>MIN(M3811,FARMER_HOURS)*FARMER_RATE+MAX(M3811-FARMER_HOURS,0)*TEMP_RATE</x:f>
        <x:v>50468.11960954053</x:v>
      </x:c>
      <x:c r="R3811" s="268" t="n">
        <x:f>O3811-P3811-Q3811-FIXED_COST</x:f>
        <x:v>21075.880390459468</x:v>
      </x:c>
      <x:c r="S3811" s="139" t="str">
        <x:f>IF(AND(L3811&lt;=TOTAL_BED_CAP,N3811&lt;=TEMP_WORKER_CAP),"YES","NO")</x:f>
        <x:v>YES</x:v>
      </x:c>
      <x:c r="T3811" s="139" t="n">
        <x:f>IF(S3811="YES",R3811,-1E+99)</x:f>
        <x:v>21075.880390459468</x:v>
      </x:c>
    </x:row>
    <x:row r="3812">
      <x:c r="A3812" s="139"/>
      <x:c r="B3812" s="139"/>
      <x:c r="C3812" s="139"/>
      <x:c r="D3812" s="139"/>
      <x:c r="E3812" s="139"/>
      <x:c r="F3812" s="139"/>
      <x:c r="G3812" s="139"/>
      <x:c r="H3812" s="139"/>
      <x:c r="I3812" s="266" t="n">
        <x:f>INT((ROW()-ROW($I$46))/((CARROT_CAP+1)*(MESCLUN_CAP+1)))</x:f>
        <x:v>5</x:v>
      </x:c>
      <x:c r="J3812" s="266" t="n">
        <x:f>MOD(INT((ROW()-ROW($I$46))/(MESCLUN_CAP+1)),CARROT_CAP+1)</x:f>
        <x:v>16</x:v>
      </x:c>
      <x:c r="K3812" s="266" t="n">
        <x:f>MOD(ROW()-ROW($I$46),MESCLUN_CAP+1)</x:f>
        <x:v>15</x:v>
      </x:c>
      <x:c r="L3812" s="266" t="n">
        <x:f>SUM(I3812:K3812)</x:f>
        <x:v>36</x:v>
      </x:c>
      <x:c r="M3812" s="267" t="n">
        <x:f>I3812*TOMATO_HOURS*WEEKS*(1+TOMATO_DIM)^I3812+J3812*CARROT_HOURS*WEEKS*(1+CARROT_DIM)^J3812+K3812*MESCLUN_HOURS*WEEKS*(1+MESCLUN_DIM)^K3812</x:f>
        <x:v>2250.5518963856807</x:v>
      </x:c>
      <x:c r="N3812" s="267" t="n">
        <x:f>MAX(M3812-FARMER_HOURS,0)/TEMP_HOURS_PER_WORKER</x:f>
        <x:v>1.062883261378945</x:v>
      </x:c>
      <x:c r="O3812" s="268" t="n">
        <x:f>I3812*TOMATO_PRICE+J3812*CARROT_PRICE+K3812*MESCLUN_PRICE</x:f>
        <x:v>118004</x:v>
      </x:c>
      <x:c r="P3812" s="268" t="n">
        <x:f>I3812*TOMATO_FERTILIZER+J3812*CARROT_FERTILIZER+K3812*MESCLUN_FERTILIZER</x:f>
        <x:v>24640</x:v>
      </x:c>
      <x:c r="Q3812" s="268" t="n">
        <x:f>MIN(M3812,FARMER_HOURS)*FARMER_RATE+MAX(M3812-FARMER_HOURS,0)*TEMP_RATE</x:f>
        <x:v>51572.08153447362</x:v>
      </x:c>
      <x:c r="R3812" s="268" t="n">
        <x:f>O3812-P3812-Q3812-FIXED_COST</x:f>
        <x:v>21791.91846552638</x:v>
      </x:c>
      <x:c r="S3812" s="139" t="str">
        <x:f>IF(AND(L3812&lt;=TOTAL_BED_CAP,N3812&lt;=TEMP_WORKER_CAP),"YES","NO")</x:f>
        <x:v>YES</x:v>
      </x:c>
      <x:c r="T3812" s="139" t="n">
        <x:f>IF(S3812="YES",R3812,-1E+99)</x:f>
        <x:v>21791.91846552638</x:v>
      </x:c>
    </x:row>
    <x:row r="3813">
      <x:c r="A3813" s="139"/>
      <x:c r="B3813" s="139"/>
      <x:c r="C3813" s="139"/>
      <x:c r="D3813" s="139"/>
      <x:c r="E3813" s="139"/>
      <x:c r="F3813" s="139"/>
      <x:c r="G3813" s="139"/>
      <x:c r="H3813" s="139"/>
      <x:c r="I3813" s="266" t="n">
        <x:f>INT((ROW()-ROW($I$46))/((CARROT_CAP+1)*(MESCLUN_CAP+1)))</x:f>
        <x:v>5</x:v>
      </x:c>
      <x:c r="J3813" s="266" t="n">
        <x:f>MOD(INT((ROW()-ROW($I$46))/(MESCLUN_CAP+1)),CARROT_CAP+1)</x:f>
        <x:v>16</x:v>
      </x:c>
      <x:c r="K3813" s="266" t="n">
        <x:f>MOD(ROW()-ROW($I$46),MESCLUN_CAP+1)</x:f>
        <x:v>16</x:v>
      </x:c>
      <x:c r="L3813" s="266" t="n">
        <x:f>SUM(I3813:K3813)</x:f>
        <x:v>37</x:v>
      </x:c>
      <x:c r="M3813" s="267" t="n">
        <x:f>I3813*TOMATO_HOURS*WEEKS*(1+TOMATO_DIM)^I3813+J3813*CARROT_HOURS*WEEKS*(1+CARROT_DIM)^J3813+K3813*MESCLUN_HOURS*WEEKS*(1+MESCLUN_DIM)^K3813</x:f>
        <x:v>2315.6126722631698</x:v>
      </x:c>
      <x:c r="N3813" s="267" t="n">
        <x:f>MAX(M3813-FARMER_HOURS,0)/TEMP_HOURS_PER_WORKER</x:f>
        <x:v>1.1080643557383123</x:v>
      </x:c>
      <x:c r="O3813" s="268" t="n">
        <x:f>I3813*TOMATO_PRICE+J3813*CARROT_PRICE+K3813*MESCLUN_PRICE</x:f>
        <x:v>120704</x:v>
      </x:c>
      <x:c r="P3813" s="268" t="n">
        <x:f>I3813*TOMATO_FERTILIZER+J3813*CARROT_FERTILIZER+K3813*MESCLUN_FERTILIZER</x:f>
        <x:v>25520</x:v>
      </x:c>
      <x:c r="Q3813" s="268" t="n">
        <x:f>MIN(M3813,FARMER_HOURS)*FARMER_RATE+MAX(M3813-FARMER_HOURS,0)*TEMP_RATE</x:f>
        <x:v>52701.60889345781</x:v>
      </x:c>
      <x:c r="R3813" s="268" t="n">
        <x:f>O3813-P3813-Q3813-FIXED_COST</x:f>
        <x:v>22482.391106542193</x:v>
      </x:c>
      <x:c r="S3813" s="139" t="str">
        <x:f>IF(AND(L3813&lt;=TOTAL_BED_CAP,N3813&lt;=TEMP_WORKER_CAP),"YES","NO")</x:f>
        <x:v>YES</x:v>
      </x:c>
      <x:c r="T3813" s="139" t="n">
        <x:f>IF(S3813="YES",R3813,-1E+99)</x:f>
        <x:v>22482.391106542193</x:v>
      </x:c>
    </x:row>
    <x:row r="3814">
      <x:c r="A3814" s="139"/>
      <x:c r="B3814" s="139"/>
      <x:c r="C3814" s="139"/>
      <x:c r="D3814" s="139"/>
      <x:c r="E3814" s="139"/>
      <x:c r="F3814" s="139"/>
      <x:c r="G3814" s="139"/>
      <x:c r="H3814" s="139"/>
      <x:c r="I3814" s="266" t="n">
        <x:f>INT((ROW()-ROW($I$46))/((CARROT_CAP+1)*(MESCLUN_CAP+1)))</x:f>
        <x:v>5</x:v>
      </x:c>
      <x:c r="J3814" s="266" t="n">
        <x:f>MOD(INT((ROW()-ROW($I$46))/(MESCLUN_CAP+1)),CARROT_CAP+1)</x:f>
        <x:v>16</x:v>
      </x:c>
      <x:c r="K3814" s="266" t="n">
        <x:f>MOD(ROW()-ROW($I$46),MESCLUN_CAP+1)</x:f>
        <x:v>17</x:v>
      </x:c>
      <x:c r="L3814" s="266" t="n">
        <x:f>SUM(I3814:K3814)</x:f>
        <x:v>38</x:v>
      </x:c>
      <x:c r="M3814" s="267" t="n">
        <x:f>I3814*TOMATO_HOURS*WEEKS*(1+TOMATO_DIM)^I3814+J3814*CARROT_HOURS*WEEKS*(1+CARROT_DIM)^J3814+K3814*MESCLUN_HOURS*WEEKS*(1+MESCLUN_DIM)^K3814</x:f>
        <x:v>2382.1728957097102</x:v>
      </x:c>
      <x:c r="N3814" s="267" t="n">
        <x:f>MAX(M3814-FARMER_HOURS,0)/TEMP_HOURS_PER_WORKER</x:f>
        <x:v>1.1542867331317432</x:v>
      </x:c>
      <x:c r="O3814" s="268" t="n">
        <x:f>I3814*TOMATO_PRICE+J3814*CARROT_PRICE+K3814*MESCLUN_PRICE</x:f>
        <x:v>123404</x:v>
      </x:c>
      <x:c r="P3814" s="268" t="n">
        <x:f>I3814*TOMATO_FERTILIZER+J3814*CARROT_FERTILIZER+K3814*MESCLUN_FERTILIZER</x:f>
        <x:v>26400</x:v>
      </x:c>
      <x:c r="Q3814" s="268" t="n">
        <x:f>MIN(M3814,FARMER_HOURS)*FARMER_RATE+MAX(M3814-FARMER_HOURS,0)*TEMP_RATE</x:f>
        <x:v>53857.168328293585</x:v>
      </x:c>
      <x:c r="R3814" s="268" t="n">
        <x:f>O3814-P3814-Q3814-FIXED_COST</x:f>
        <x:v>23146.831671706415</x:v>
      </x:c>
      <x:c r="S3814" s="139" t="str">
        <x:f>IF(AND(L3814&lt;=TOTAL_BED_CAP,N3814&lt;=TEMP_WORKER_CAP),"YES","NO")</x:f>
        <x:v>YES</x:v>
      </x:c>
      <x:c r="T3814" s="139" t="n">
        <x:f>IF(S3814="YES",R3814,-1E+99)</x:f>
        <x:v>23146.831671706415</x:v>
      </x:c>
    </x:row>
    <x:row r="3815">
      <x:c r="A3815" s="139"/>
      <x:c r="B3815" s="139"/>
      <x:c r="C3815" s="139"/>
      <x:c r="D3815" s="139"/>
      <x:c r="E3815" s="139"/>
      <x:c r="F3815" s="139"/>
      <x:c r="G3815" s="139"/>
      <x:c r="H3815" s="139"/>
      <x:c r="I3815" s="266" t="n">
        <x:f>INT((ROW()-ROW($I$46))/((CARROT_CAP+1)*(MESCLUN_CAP+1)))</x:f>
        <x:v>5</x:v>
      </x:c>
      <x:c r="J3815" s="266" t="n">
        <x:f>MOD(INT((ROW()-ROW($I$46))/(MESCLUN_CAP+1)),CARROT_CAP+1)</x:f>
        <x:v>16</x:v>
      </x:c>
      <x:c r="K3815" s="266" t="n">
        <x:f>MOD(ROW()-ROW($I$46),MESCLUN_CAP+1)</x:f>
        <x:v>18</x:v>
      </x:c>
      <x:c r="L3815" s="266" t="n">
        <x:f>SUM(I3815:K3815)</x:f>
        <x:v>39</x:v>
      </x:c>
      <x:c r="M3815" s="267" t="n">
        <x:f>I3815*TOMATO_HOURS*WEEKS*(1+TOMATO_DIM)^I3815+J3815*CARROT_HOURS*WEEKS*(1+CARROT_DIM)^J3815+K3815*MESCLUN_HOURS*WEEKS*(1+MESCLUN_DIM)^K3815</x:f>
        <x:v>2450.259887168297</x:v>
      </x:c>
      <x:c r="N3815" s="267" t="n">
        <x:f>MAX(M3815-FARMER_HOURS,0)/TEMP_HOURS_PER_WORKER</x:f>
        <x:v>1.2015693660890951</x:v>
      </x:c>
      <x:c r="O3815" s="268" t="n">
        <x:f>I3815*TOMATO_PRICE+J3815*CARROT_PRICE+K3815*MESCLUN_PRICE</x:f>
        <x:v>126104</x:v>
      </x:c>
      <x:c r="P3815" s="268" t="n">
        <x:f>I3815*TOMATO_FERTILIZER+J3815*CARROT_FERTILIZER+K3815*MESCLUN_FERTILIZER</x:f>
        <x:v>27280</x:v>
      </x:c>
      <x:c r="Q3815" s="268" t="n">
        <x:f>MIN(M3815,FARMER_HOURS)*FARMER_RATE+MAX(M3815-FARMER_HOURS,0)*TEMP_RATE</x:f>
        <x:v>55039.23415222738</x:v>
      </x:c>
      <x:c r="R3815" s="268" t="n">
        <x:f>O3815-P3815-Q3815-FIXED_COST</x:f>
        <x:v>23784.76584777262</x:v>
      </x:c>
      <x:c r="S3815" s="139" t="str">
        <x:f>IF(AND(L3815&lt;=TOTAL_BED_CAP,N3815&lt;=TEMP_WORKER_CAP),"YES","NO")</x:f>
        <x:v>YES</x:v>
      </x:c>
      <x:c r="T3815" s="139" t="n">
        <x:f>IF(S3815="YES",R3815,-1E+99)</x:f>
        <x:v>23784.76584777262</x:v>
      </x:c>
    </x:row>
    <x:row r="3816">
      <x:c r="A3816" s="139"/>
      <x:c r="B3816" s="139"/>
      <x:c r="C3816" s="139"/>
      <x:c r="D3816" s="139"/>
      <x:c r="E3816" s="139"/>
      <x:c r="F3816" s="139"/>
      <x:c r="G3816" s="139"/>
      <x:c r="H3816" s="139"/>
      <x:c r="I3816" s="266" t="n">
        <x:f>INT((ROW()-ROW($I$46))/((CARROT_CAP+1)*(MESCLUN_CAP+1)))</x:f>
        <x:v>5</x:v>
      </x:c>
      <x:c r="J3816" s="266" t="n">
        <x:f>MOD(INT((ROW()-ROW($I$46))/(MESCLUN_CAP+1)),CARROT_CAP+1)</x:f>
        <x:v>16</x:v>
      </x:c>
      <x:c r="K3816" s="266" t="n">
        <x:f>MOD(ROW()-ROW($I$46),MESCLUN_CAP+1)</x:f>
        <x:v>19</x:v>
      </x:c>
      <x:c r="L3816" s="266" t="n">
        <x:f>SUM(I3816:K3816)</x:f>
        <x:v>40</x:v>
      </x:c>
      <x:c r="M3816" s="267" t="n">
        <x:f>I3816*TOMATO_HOURS*WEEKS*(1+TOMATO_DIM)^I3816+J3816*CARROT_HOURS*WEEKS*(1+CARROT_DIM)^J3816+K3816*MESCLUN_HOURS*WEEKS*(1+MESCLUN_DIM)^K3816</x:f>
        <x:v>2519.901415804319</x:v>
      </x:c>
      <x:c r="N3816" s="267" t="n">
        <x:f>MAX(M3816-FARMER_HOURS,0)/TEMP_HOURS_PER_WORKER</x:f>
        <x:v>1.2499315387529994</x:v>
      </x:c>
      <x:c r="O3816" s="268" t="n">
        <x:f>I3816*TOMATO_PRICE+J3816*CARROT_PRICE+K3816*MESCLUN_PRICE</x:f>
        <x:v>128804</x:v>
      </x:c>
      <x:c r="P3816" s="268" t="n">
        <x:f>I3816*TOMATO_FERTILIZER+J3816*CARROT_FERTILIZER+K3816*MESCLUN_FERTILIZER</x:f>
        <x:v>28160</x:v>
      </x:c>
      <x:c r="Q3816" s="268" t="n">
        <x:f>MIN(M3816,FARMER_HOURS)*FARMER_RATE+MAX(M3816-FARMER_HOURS,0)*TEMP_RATE</x:f>
        <x:v>56248.28846882499</x:v>
      </x:c>
      <x:c r="R3816" s="268" t="n">
        <x:f>O3816-P3816-Q3816-FIXED_COST</x:f>
        <x:v>24395.71153117501</x:v>
      </x:c>
      <x:c r="S3816" s="139" t="str">
        <x:f>IF(AND(L3816&lt;=TOTAL_BED_CAP,N3816&lt;=TEMP_WORKER_CAP),"YES","NO")</x:f>
        <x:v>YES</x:v>
      </x:c>
      <x:c r="T3816" s="139" t="n">
        <x:f>IF(S3816="YES",R3816,-1E+99)</x:f>
        <x:v>24395.71153117501</x:v>
      </x:c>
    </x:row>
    <x:row r="3817">
      <x:c r="A3817" s="139"/>
      <x:c r="B3817" s="139"/>
      <x:c r="C3817" s="139"/>
      <x:c r="D3817" s="139"/>
      <x:c r="E3817" s="139"/>
      <x:c r="F3817" s="139"/>
      <x:c r="G3817" s="139"/>
      <x:c r="H3817" s="139"/>
      <x:c r="I3817" s="266" t="n">
        <x:f>INT((ROW()-ROW($I$46))/((CARROT_CAP+1)*(MESCLUN_CAP+1)))</x:f>
        <x:v>5</x:v>
      </x:c>
      <x:c r="J3817" s="266" t="n">
        <x:f>MOD(INT((ROW()-ROW($I$46))/(MESCLUN_CAP+1)),CARROT_CAP+1)</x:f>
        <x:v>16</x:v>
      </x:c>
      <x:c r="K3817" s="266" t="n">
        <x:f>MOD(ROW()-ROW($I$46),MESCLUN_CAP+1)</x:f>
        <x:v>20</x:v>
      </x:c>
      <x:c r="L3817" s="266" t="n">
        <x:f>SUM(I3817:K3817)</x:f>
        <x:v>41</x:v>
      </x:c>
      <x:c r="M3817" s="267" t="n">
        <x:f>I3817*TOMATO_HOURS*WEEKS*(1+TOMATO_DIM)^I3817+J3817*CARROT_HOURS*WEEKS*(1+CARROT_DIM)^J3817+K3817*MESCLUN_HOURS*WEEKS*(1+MESCLUN_DIM)^K3817</x:f>
        <x:v>2591.1257064547963</x:v>
      </x:c>
      <x:c r="N3817" s="267" t="n">
        <x:f>MAX(M3817-FARMER_HOURS,0)/TEMP_HOURS_PER_WORKER</x:f>
        <x:v>1.2993928517047197</x:v>
      </x:c>
      <x:c r="O3817" s="268" t="n">
        <x:f>I3817*TOMATO_PRICE+J3817*CARROT_PRICE+K3817*MESCLUN_PRICE</x:f>
        <x:v>131504</x:v>
      </x:c>
      <x:c r="P3817" s="268" t="n">
        <x:f>I3817*TOMATO_FERTILIZER+J3817*CARROT_FERTILIZER+K3817*MESCLUN_FERTILIZER</x:f>
        <x:v>29040</x:v>
      </x:c>
      <x:c r="Q3817" s="268" t="n">
        <x:f>MIN(M3817,FARMER_HOURS)*FARMER_RATE+MAX(M3817-FARMER_HOURS,0)*TEMP_RATE</x:f>
        <x:v>57484.82129261799</x:v>
      </x:c>
      <x:c r="R3817" s="268" t="n">
        <x:f>O3817-P3817-Q3817-FIXED_COST</x:f>
        <x:v>24979.17870738201</x:v>
      </x:c>
      <x:c r="S3817" s="139" t="str">
        <x:f>IF(AND(L3817&lt;=TOTAL_BED_CAP,N3817&lt;=TEMP_WORKER_CAP),"YES","NO")</x:f>
        <x:v>YES</x:v>
      </x:c>
      <x:c r="T3817" s="139" t="n">
        <x:f>IF(S3817="YES",R3817,-1E+99)</x:f>
        <x:v>24979.17870738201</x:v>
      </x:c>
    </x:row>
    <x:row r="3818">
      <x:c r="A3818" s="139"/>
      <x:c r="B3818" s="139"/>
      <x:c r="C3818" s="139"/>
      <x:c r="D3818" s="139"/>
      <x:c r="E3818" s="139"/>
      <x:c r="F3818" s="139"/>
      <x:c r="G3818" s="139"/>
      <x:c r="H3818" s="139"/>
      <x:c r="I3818" s="266" t="n">
        <x:f>INT((ROW()-ROW($I$46))/((CARROT_CAP+1)*(MESCLUN_CAP+1)))</x:f>
        <x:v>5</x:v>
      </x:c>
      <x:c r="J3818" s="266" t="n">
        <x:f>MOD(INT((ROW()-ROW($I$46))/(MESCLUN_CAP+1)),CARROT_CAP+1)</x:f>
        <x:v>16</x:v>
      </x:c>
      <x:c r="K3818" s="266" t="n">
        <x:f>MOD(ROW()-ROW($I$46),MESCLUN_CAP+1)</x:f>
        <x:v>21</x:v>
      </x:c>
      <x:c r="L3818" s="266" t="n">
        <x:f>SUM(I3818:K3818)</x:f>
        <x:v>42</x:v>
      </x:c>
      <x:c r="M3818" s="267" t="n">
        <x:f>I3818*TOMATO_HOURS*WEEKS*(1+TOMATO_DIM)^I3818+J3818*CARROT_HOURS*WEEKS*(1+CARROT_DIM)^J3818+K3818*MESCLUN_HOURS*WEEKS*(1+MESCLUN_DIM)^K3818</x:f>
        <x:v>2663.96144668124</x:v>
      </x:c>
      <x:c r="N3818" s="267" t="n">
        <x:f>MAX(M3818-FARMER_HOURS,0)/TEMP_HOURS_PER_WORKER</x:f>
        <x:v>1.3499732268619722</x:v>
      </x:c>
      <x:c r="O3818" s="268" t="n">
        <x:f>I3818*TOMATO_PRICE+J3818*CARROT_PRICE+K3818*MESCLUN_PRICE</x:f>
        <x:v>134204</x:v>
      </x:c>
      <x:c r="P3818" s="268" t="n">
        <x:f>I3818*TOMATO_FERTILIZER+J3818*CARROT_FERTILIZER+K3818*MESCLUN_FERTILIZER</x:f>
        <x:v>29920</x:v>
      </x:c>
      <x:c r="Q3818" s="268" t="n">
        <x:f>MIN(M3818,FARMER_HOURS)*FARMER_RATE+MAX(M3818-FARMER_HOURS,0)*TEMP_RATE</x:f>
        <x:v>58749.3306715493</x:v>
      </x:c>
      <x:c r="R3818" s="268" t="n">
        <x:f>O3818-P3818-Q3818-FIXED_COST</x:f>
        <x:v>25534.6693284507</x:v>
      </x:c>
      <x:c r="S3818" s="139" t="str">
        <x:f>IF(AND(L3818&lt;=TOTAL_BED_CAP,N3818&lt;=TEMP_WORKER_CAP),"YES","NO")</x:f>
        <x:v>YES</x:v>
      </x:c>
      <x:c r="T3818" s="139" t="n">
        <x:f>IF(S3818="YES",R3818,-1E+99)</x:f>
        <x:v>25534.6693284507</x:v>
      </x:c>
    </x:row>
    <x:row r="3819">
      <x:c r="A3819" s="139"/>
      <x:c r="B3819" s="139"/>
      <x:c r="C3819" s="139"/>
      <x:c r="D3819" s="139"/>
      <x:c r="E3819" s="139"/>
      <x:c r="F3819" s="139"/>
      <x:c r="G3819" s="139"/>
      <x:c r="H3819" s="139"/>
      <x:c r="I3819" s="266" t="n">
        <x:f>INT((ROW()-ROW($I$46))/((CARROT_CAP+1)*(MESCLUN_CAP+1)))</x:f>
        <x:v>5</x:v>
      </x:c>
      <x:c r="J3819" s="266" t="n">
        <x:f>MOD(INT((ROW()-ROW($I$46))/(MESCLUN_CAP+1)),CARROT_CAP+1)</x:f>
        <x:v>16</x:v>
      </x:c>
      <x:c r="K3819" s="266" t="n">
        <x:f>MOD(ROW()-ROW($I$46),MESCLUN_CAP+1)</x:f>
        <x:v>22</x:v>
      </x:c>
      <x:c r="L3819" s="266" t="n">
        <x:f>SUM(I3819:K3819)</x:f>
        <x:v>43</x:v>
      </x:c>
      <x:c r="M3819" s="267" t="n">
        <x:f>I3819*TOMATO_HOURS*WEEKS*(1+TOMATO_DIM)^I3819+J3819*CARROT_HOURS*WEEKS*(1+CARROT_DIM)^J3819+K3819*MESCLUN_HOURS*WEEKS*(1+MESCLUN_DIM)^K3819</x:f>
        <x:v>2738.437793927636</x:v>
      </x:c>
      <x:c r="N3819" s="267" t="n">
        <x:f>MAX(M3819-FARMER_HOURS,0)/TEMP_HOURS_PER_WORKER</x:f>
        <x:v>1.4016929124497473</x:v>
      </x:c>
      <x:c r="O3819" s="268" t="n">
        <x:f>I3819*TOMATO_PRICE+J3819*CARROT_PRICE+K3819*MESCLUN_PRICE</x:f>
        <x:v>136904</x:v>
      </x:c>
      <x:c r="P3819" s="268" t="n">
        <x:f>I3819*TOMATO_FERTILIZER+J3819*CARROT_FERTILIZER+K3819*MESCLUN_FERTILIZER</x:f>
        <x:v>30800</x:v>
      </x:c>
      <x:c r="Q3819" s="268" t="n">
        <x:f>MIN(M3819,FARMER_HOURS)*FARMER_RATE+MAX(M3819-FARMER_HOURS,0)*TEMP_RATE</x:f>
        <x:v>60042.32281124368</x:v>
      </x:c>
      <x:c r="R3819" s="268" t="n">
        <x:f>O3819-P3819-Q3819-FIXED_COST</x:f>
        <x:v>26061.677188756323</x:v>
      </x:c>
      <x:c r="S3819" s="139" t="str">
        <x:f>IF(AND(L3819&lt;=TOTAL_BED_CAP,N3819&lt;=TEMP_WORKER_CAP),"YES","NO")</x:f>
        <x:v>YES</x:v>
      </x:c>
      <x:c r="T3819" s="139" t="n">
        <x:f>IF(S3819="YES",R3819,-1E+99)</x:f>
        <x:v>26061.677188756323</x:v>
      </x:c>
    </x:row>
    <x:row r="3820">
      <x:c r="A3820" s="139"/>
      <x:c r="B3820" s="139"/>
      <x:c r="C3820" s="139"/>
      <x:c r="D3820" s="139"/>
      <x:c r="E3820" s="139"/>
      <x:c r="F3820" s="139"/>
      <x:c r="G3820" s="139"/>
      <x:c r="H3820" s="139"/>
      <x:c r="I3820" s="266" t="n">
        <x:f>INT((ROW()-ROW($I$46))/((CARROT_CAP+1)*(MESCLUN_CAP+1)))</x:f>
        <x:v>5</x:v>
      </x:c>
      <x:c r="J3820" s="266" t="n">
        <x:f>MOD(INT((ROW()-ROW($I$46))/(MESCLUN_CAP+1)),CARROT_CAP+1)</x:f>
        <x:v>16</x:v>
      </x:c>
      <x:c r="K3820" s="266" t="n">
        <x:f>MOD(ROW()-ROW($I$46),MESCLUN_CAP+1)</x:f>
        <x:v>23</x:v>
      </x:c>
      <x:c r="L3820" s="266" t="n">
        <x:f>SUM(I3820:K3820)</x:f>
        <x:v>44</x:v>
      </x:c>
      <x:c r="M3820" s="267" t="n">
        <x:f>I3820*TOMATO_HOURS*WEEKS*(1+TOMATO_DIM)^I3820+J3820*CARROT_HOURS*WEEKS*(1+CARROT_DIM)^J3820+K3820*MESCLUN_HOURS*WEEKS*(1+MESCLUN_DIM)^K3820</x:f>
        <x:v>2814.584382785072</x:v>
      </x:c>
      <x:c r="N3820" s="267" t="n">
        <x:f>MAX(M3820-FARMER_HOURS,0)/TEMP_HOURS_PER_WORKER</x:f>
        <x:v>1.4545724880451891</x:v>
      </x:c>
      <x:c r="O3820" s="268" t="n">
        <x:f>I3820*TOMATO_PRICE+J3820*CARROT_PRICE+K3820*MESCLUN_PRICE</x:f>
        <x:v>139604</x:v>
      </x:c>
      <x:c r="P3820" s="268" t="n">
        <x:f>I3820*TOMATO_FERTILIZER+J3820*CARROT_FERTILIZER+K3820*MESCLUN_FERTILIZER</x:f>
        <x:v>31680</x:v>
      </x:c>
      <x:c r="Q3820" s="268" t="n">
        <x:f>MIN(M3820,FARMER_HOURS)*FARMER_RATE+MAX(M3820-FARMER_HOURS,0)*TEMP_RATE</x:f>
        <x:v>61364.312201129724</x:v>
      </x:c>
      <x:c r="R3820" s="268" t="n">
        <x:f>O3820-P3820-Q3820-FIXED_COST</x:f>
        <x:v>26559.687798870276</x:v>
      </x:c>
      <x:c r="S3820" s="139" t="str">
        <x:f>IF(AND(L3820&lt;=TOTAL_BED_CAP,N3820&lt;=TEMP_WORKER_CAP),"YES","NO")</x:f>
        <x:v>YES</x:v>
      </x:c>
      <x:c r="T3820" s="139" t="n">
        <x:f>IF(S3820="YES",R3820,-1E+99)</x:f>
        <x:v>26559.687798870276</x:v>
      </x:c>
    </x:row>
    <x:row r="3821">
      <x:c r="A3821" s="139"/>
      <x:c r="B3821" s="139"/>
      <x:c r="C3821" s="139"/>
      <x:c r="D3821" s="139"/>
      <x:c r="E3821" s="139"/>
      <x:c r="F3821" s="139"/>
      <x:c r="G3821" s="139"/>
      <x:c r="H3821" s="139"/>
      <x:c r="I3821" s="266" t="n">
        <x:f>INT((ROW()-ROW($I$46))/((CARROT_CAP+1)*(MESCLUN_CAP+1)))</x:f>
        <x:v>5</x:v>
      </x:c>
      <x:c r="J3821" s="266" t="n">
        <x:f>MOD(INT((ROW()-ROW($I$46))/(MESCLUN_CAP+1)),CARROT_CAP+1)</x:f>
        <x:v>16</x:v>
      </x:c>
      <x:c r="K3821" s="266" t="n">
        <x:f>MOD(ROW()-ROW($I$46),MESCLUN_CAP+1)</x:f>
        <x:v>24</x:v>
      </x:c>
      <x:c r="L3821" s="266" t="n">
        <x:f>SUM(I3821:K3821)</x:f>
        <x:v>45</x:v>
      </x:c>
      <x:c r="M3821" s="267" t="n">
        <x:f>I3821*TOMATO_HOURS*WEEKS*(1+TOMATO_DIM)^I3821+J3821*CARROT_HOURS*WEEKS*(1+CARROT_DIM)^J3821+K3821*MESCLUN_HOURS*WEEKS*(1+MESCLUN_DIM)^K3821</x:f>
        <x:v>2892.4313323645683</x:v>
      </x:c>
      <x:c r="N3821" s="267" t="n">
        <x:f>MAX(M3821-FARMER_HOURS,0)/TEMP_HOURS_PER_WORKER</x:f>
        <x:v>1.508632869697617</x:v>
      </x:c>
      <x:c r="O3821" s="268" t="n">
        <x:f>I3821*TOMATO_PRICE+J3821*CARROT_PRICE+K3821*MESCLUN_PRICE</x:f>
        <x:v>142304</x:v>
      </x:c>
      <x:c r="P3821" s="268" t="n">
        <x:f>I3821*TOMATO_FERTILIZER+J3821*CARROT_FERTILIZER+K3821*MESCLUN_FERTILIZER</x:f>
        <x:v>32560</x:v>
      </x:c>
      <x:c r="Q3821" s="268" t="n">
        <x:f>MIN(M3821,FARMER_HOURS)*FARMER_RATE+MAX(M3821-FARMER_HOURS,0)*TEMP_RATE</x:f>
        <x:v>62715.82174244042</x:v>
      </x:c>
      <x:c r="R3821" s="268" t="n">
        <x:f>O3821-P3821-Q3821-FIXED_COST</x:f>
        <x:v>27028.17825755958</x:v>
      </x:c>
      <x:c r="S3821" s="139" t="str">
        <x:f>IF(AND(L3821&lt;=TOTAL_BED_CAP,N3821&lt;=TEMP_WORKER_CAP),"YES","NO")</x:f>
        <x:v>YES</x:v>
      </x:c>
      <x:c r="T3821" s="139" t="n">
        <x:f>IF(S3821="YES",R3821,-1E+99)</x:f>
        <x:v>27028.17825755958</x:v>
      </x:c>
    </x:row>
    <x:row r="3822">
      <x:c r="A3822" s="139"/>
      <x:c r="B3822" s="139"/>
      <x:c r="C3822" s="139"/>
      <x:c r="D3822" s="139"/>
      <x:c r="E3822" s="139"/>
      <x:c r="F3822" s="139"/>
      <x:c r="G3822" s="139"/>
      <x:c r="H3822" s="139"/>
      <x:c r="I3822" s="266" t="n">
        <x:f>INT((ROW()-ROW($I$46))/((CARROT_CAP+1)*(MESCLUN_CAP+1)))</x:f>
        <x:v>5</x:v>
      </x:c>
      <x:c r="J3822" s="266" t="n">
        <x:f>MOD(INT((ROW()-ROW($I$46))/(MESCLUN_CAP+1)),CARROT_CAP+1)</x:f>
        <x:v>16</x:v>
      </x:c>
      <x:c r="K3822" s="266" t="n">
        <x:f>MOD(ROW()-ROW($I$46),MESCLUN_CAP+1)</x:f>
        <x:v>25</x:v>
      </x:c>
      <x:c r="L3822" s="266" t="n">
        <x:f>SUM(I3822:K3822)</x:f>
        <x:v>46</x:v>
      </x:c>
      <x:c r="M3822" s="267" t="n">
        <x:f>I3822*TOMATO_HOURS*WEEKS*(1+TOMATO_DIM)^I3822+J3822*CARROT_HOURS*WEEKS*(1+CARROT_DIM)^J3822+K3822*MESCLUN_HOURS*WEEKS*(1+MESCLUN_DIM)^K3822</x:f>
        <x:v>2972.0092537796654</x:v>
      </x:c>
      <x:c r="N3822" s="267" t="n">
        <x:f>MAX(M3822-FARMER_HOURS,0)/TEMP_HOURS_PER_WORKER</x:f>
        <x:v>1.5638953151247676</x:v>
      </x:c>
      <x:c r="O3822" s="268" t="n">
        <x:f>I3822*TOMATO_PRICE+J3822*CARROT_PRICE+K3822*MESCLUN_PRICE</x:f>
        <x:v>145004</x:v>
      </x:c>
      <x:c r="P3822" s="268" t="n">
        <x:f>I3822*TOMATO_FERTILIZER+J3822*CARROT_FERTILIZER+K3822*MESCLUN_FERTILIZER</x:f>
        <x:v>33440</x:v>
      </x:c>
      <x:c r="Q3822" s="268" t="n">
        <x:f>MIN(M3822,FARMER_HOURS)*FARMER_RATE+MAX(M3822-FARMER_HOURS,0)*TEMP_RATE</x:f>
        <x:v>64097.38287811919</x:v>
      </x:c>
      <x:c r="R3822" s="268" t="n">
        <x:f>O3822-P3822-Q3822-FIXED_COST</x:f>
        <x:v>27466.61712188081</x:v>
      </x:c>
      <x:c r="S3822" s="139" t="str">
        <x:f>IF(AND(L3822&lt;=TOTAL_BED_CAP,N3822&lt;=TEMP_WORKER_CAP),"YES","NO")</x:f>
        <x:v>YES</x:v>
      </x:c>
      <x:c r="T3822" s="139" t="n">
        <x:f>IF(S3822="YES",R3822,-1E+99)</x:f>
        <x:v>27466.61712188081</x:v>
      </x:c>
    </x:row>
    <x:row r="3823">
      <x:c r="A3823" s="139"/>
      <x:c r="B3823" s="139"/>
      <x:c r="C3823" s="139"/>
      <x:c r="D3823" s="139"/>
      <x:c r="E3823" s="139"/>
      <x:c r="F3823" s="139"/>
      <x:c r="G3823" s="139"/>
      <x:c r="H3823" s="139"/>
      <x:c r="I3823" s="266" t="n">
        <x:f>INT((ROW()-ROW($I$46))/((CARROT_CAP+1)*(MESCLUN_CAP+1)))</x:f>
        <x:v>5</x:v>
      </x:c>
      <x:c r="J3823" s="266" t="n">
        <x:f>MOD(INT((ROW()-ROW($I$46))/(MESCLUN_CAP+1)),CARROT_CAP+1)</x:f>
        <x:v>16</x:v>
      </x:c>
      <x:c r="K3823" s="266" t="n">
        <x:f>MOD(ROW()-ROW($I$46),MESCLUN_CAP+1)</x:f>
        <x:v>26</x:v>
      </x:c>
      <x:c r="L3823" s="266" t="n">
        <x:f>SUM(I3823:K3823)</x:f>
        <x:v>47</x:v>
      </x:c>
      <x:c r="M3823" s="267" t="n">
        <x:f>I3823*TOMATO_HOURS*WEEKS*(1+TOMATO_DIM)^I3823+J3823*CARROT_HOURS*WEEKS*(1+CARROT_DIM)^J3823+K3823*MESCLUN_HOURS*WEEKS*(1+MESCLUN_DIM)^K3823</x:f>
        <x:v>3053.349257740383</x:v>
      </x:c>
      <x:c r="N3823" s="267" t="n">
        <x:f>MAX(M3823-FARMER_HOURS,0)/TEMP_HOURS_PER_WORKER</x:f>
        <x:v>1.6203814289863772</x:v>
      </x:c>
      <x:c r="O3823" s="268" t="n">
        <x:f>I3823*TOMATO_PRICE+J3823*CARROT_PRICE+K3823*MESCLUN_PRICE</x:f>
        <x:v>147704</x:v>
      </x:c>
      <x:c r="P3823" s="268" t="n">
        <x:f>I3823*TOMATO_FERTILIZER+J3823*CARROT_FERTILIZER+K3823*MESCLUN_FERTILIZER</x:f>
        <x:v>34320</x:v>
      </x:c>
      <x:c r="Q3823" s="268" t="n">
        <x:f>MIN(M3823,FARMER_HOURS)*FARMER_RATE+MAX(M3823-FARMER_HOURS,0)*TEMP_RATE</x:f>
        <x:v>65509.53572465943</x:v>
      </x:c>
      <x:c r="R3823" s="268" t="n">
        <x:f>O3823-P3823-Q3823-FIXED_COST</x:f>
        <x:v>27874.46427534057</x:v>
      </x:c>
      <x:c r="S3823" s="139" t="str">
        <x:f>IF(AND(L3823&lt;=TOTAL_BED_CAP,N3823&lt;=TEMP_WORKER_CAP),"YES","NO")</x:f>
        <x:v>YES</x:v>
      </x:c>
      <x:c r="T3823" s="139" t="n">
        <x:f>IF(S3823="YES",R3823,-1E+99)</x:f>
        <x:v>27874.46427534057</x:v>
      </x:c>
    </x:row>
    <x:row r="3824">
      <x:c r="A3824" s="139"/>
      <x:c r="B3824" s="139"/>
      <x:c r="C3824" s="139"/>
      <x:c r="D3824" s="139"/>
      <x:c r="E3824" s="139"/>
      <x:c r="F3824" s="139"/>
      <x:c r="G3824" s="139"/>
      <x:c r="H3824" s="139"/>
      <x:c r="I3824" s="266" t="n">
        <x:f>INT((ROW()-ROW($I$46))/((CARROT_CAP+1)*(MESCLUN_CAP+1)))</x:f>
        <x:v>5</x:v>
      </x:c>
      <x:c r="J3824" s="266" t="n">
        <x:f>MOD(INT((ROW()-ROW($I$46))/(MESCLUN_CAP+1)),CARROT_CAP+1)</x:f>
        <x:v>16</x:v>
      </x:c>
      <x:c r="K3824" s="266" t="n">
        <x:f>MOD(ROW()-ROW($I$46),MESCLUN_CAP+1)</x:f>
        <x:v>27</x:v>
      </x:c>
      <x:c r="L3824" s="266" t="n">
        <x:f>SUM(I3824:K3824)</x:f>
        <x:v>48</x:v>
      </x:c>
      <x:c r="M3824" s="267" t="n">
        <x:f>I3824*TOMATO_HOURS*WEEKS*(1+TOMATO_DIM)^I3824+J3824*CARROT_HOURS*WEEKS*(1+CARROT_DIM)^J3824+K3824*MESCLUN_HOURS*WEEKS*(1+MESCLUN_DIM)^K3824</x:f>
        <x:v>3136.48296226014</x:v>
      </x:c>
      <x:c r="N3824" s="267" t="n">
        <x:f>MAX(M3824-FARMER_HOURS,0)/TEMP_HOURS_PER_WORKER</x:f>
        <x:v>1.6781131682362085</x:v>
      </x:c>
      <x:c r="O3824" s="268" t="n">
        <x:f>I3824*TOMATO_PRICE+J3824*CARROT_PRICE+K3824*MESCLUN_PRICE</x:f>
        <x:v>150404</x:v>
      </x:c>
      <x:c r="P3824" s="268" t="n">
        <x:f>I3824*TOMATO_FERTILIZER+J3824*CARROT_FERTILIZER+K3824*MESCLUN_FERTILIZER</x:f>
        <x:v>35200</x:v>
      </x:c>
      <x:c r="Q3824" s="268" t="n">
        <x:f>MIN(M3824,FARMER_HOURS)*FARMER_RATE+MAX(M3824-FARMER_HOURS,0)*TEMP_RATE</x:f>
        <x:v>66952.8292059052</x:v>
      </x:c>
      <x:c r="R3824" s="268" t="n">
        <x:f>O3824-P3824-Q3824-FIXED_COST</x:f>
        <x:v>28251.170794094796</x:v>
      </x:c>
      <x:c r="S3824" s="139" t="str">
        <x:f>IF(AND(L3824&lt;=TOTAL_BED_CAP,N3824&lt;=TEMP_WORKER_CAP),"YES","NO")</x:f>
        <x:v>YES</x:v>
      </x:c>
      <x:c r="T3824" s="139" t="n">
        <x:f>IF(S3824="YES",R3824,-1E+99)</x:f>
        <x:v>28251.170794094796</x:v>
      </x:c>
    </x:row>
    <x:row r="3825">
      <x:c r="A3825" s="139"/>
      <x:c r="B3825" s="139"/>
      <x:c r="C3825" s="139"/>
      <x:c r="D3825" s="139"/>
      <x:c r="E3825" s="139"/>
      <x:c r="F3825" s="139"/>
      <x:c r="G3825" s="139"/>
      <x:c r="H3825" s="139"/>
      <x:c r="I3825" s="266" t="n">
        <x:f>INT((ROW()-ROW($I$46))/((CARROT_CAP+1)*(MESCLUN_CAP+1)))</x:f>
        <x:v>5</x:v>
      </x:c>
      <x:c r="J3825" s="266" t="n">
        <x:f>MOD(INT((ROW()-ROW($I$46))/(MESCLUN_CAP+1)),CARROT_CAP+1)</x:f>
        <x:v>16</x:v>
      </x:c>
      <x:c r="K3825" s="266" t="n">
        <x:f>MOD(ROW()-ROW($I$46),MESCLUN_CAP+1)</x:f>
        <x:v>28</x:v>
      </x:c>
      <x:c r="L3825" s="266" t="n">
        <x:f>SUM(I3825:K3825)</x:f>
        <x:v>49</x:v>
      </x:c>
      <x:c r="M3825" s="267" t="n">
        <x:f>I3825*TOMATO_HOURS*WEEKS*(1+TOMATO_DIM)^I3825+J3825*CARROT_HOURS*WEEKS*(1+CARROT_DIM)^J3825+K3825*MESCLUN_HOURS*WEEKS*(1+MESCLUN_DIM)^K3825</x:f>
        <x:v>3221.4425004772934</x:v>
      </x:c>
      <x:c r="N3825" s="267" t="n">
        <x:f>MAX(M3825-FARMER_HOURS,0)/TEMP_HOURS_PER_WORKER</x:f>
        <x:v>1.737112847553676</x:v>
      </x:c>
      <x:c r="O3825" s="268" t="n">
        <x:f>I3825*TOMATO_PRICE+J3825*CARROT_PRICE+K3825*MESCLUN_PRICE</x:f>
        <x:v>153104</x:v>
      </x:c>
      <x:c r="P3825" s="268" t="n">
        <x:f>I3825*TOMATO_FERTILIZER+J3825*CARROT_FERTILIZER+K3825*MESCLUN_FERTILIZER</x:f>
        <x:v>36080</x:v>
      </x:c>
      <x:c r="Q3825" s="268" t="n">
        <x:f>MIN(M3825,FARMER_HOURS)*FARMER_RATE+MAX(M3825-FARMER_HOURS,0)*TEMP_RATE</x:f>
        <x:v>68427.82118884189</x:v>
      </x:c>
      <x:c r="R3825" s="268" t="n">
        <x:f>O3825-P3825-Q3825-FIXED_COST</x:f>
        <x:v>28596.17881115811</x:v>
      </x:c>
      <x:c r="S3825" s="139" t="str">
        <x:f>IF(AND(L3825&lt;=TOTAL_BED_CAP,N3825&lt;=TEMP_WORKER_CAP),"YES","NO")</x:f>
        <x:v>YES</x:v>
      </x:c>
      <x:c r="T3825" s="139" t="n">
        <x:f>IF(S3825="YES",R3825,-1E+99)</x:f>
        <x:v>28596.17881115811</x:v>
      </x:c>
    </x:row>
    <x:row r="3826">
      <x:c r="A3826" s="139"/>
      <x:c r="B3826" s="139"/>
      <x:c r="C3826" s="139"/>
      <x:c r="D3826" s="139"/>
      <x:c r="E3826" s="139"/>
      <x:c r="F3826" s="139"/>
      <x:c r="G3826" s="139"/>
      <x:c r="H3826" s="139"/>
      <x:c r="I3826" s="266" t="n">
        <x:f>INT((ROW()-ROW($I$46))/((CARROT_CAP+1)*(MESCLUN_CAP+1)))</x:f>
        <x:v>5</x:v>
      </x:c>
      <x:c r="J3826" s="266" t="n">
        <x:f>MOD(INT((ROW()-ROW($I$46))/(MESCLUN_CAP+1)),CARROT_CAP+1)</x:f>
        <x:v>16</x:v>
      </x:c>
      <x:c r="K3826" s="266" t="n">
        <x:f>MOD(ROW()-ROW($I$46),MESCLUN_CAP+1)</x:f>
        <x:v>29</x:v>
      </x:c>
      <x:c r="L3826" s="266" t="n">
        <x:f>SUM(I3826:K3826)</x:f>
        <x:v>50</x:v>
      </x:c>
      <x:c r="M3826" s="267" t="n">
        <x:f>I3826*TOMATO_HOURS*WEEKS*(1+TOMATO_DIM)^I3826+J3826*CARROT_HOURS*WEEKS*(1+CARROT_DIM)^J3826+K3826*MESCLUN_HOURS*WEEKS*(1+MESCLUN_DIM)^K3826</x:f>
        <x:v>3308.2605285929467</x:v>
      </x:c>
      <x:c r="N3826" s="267" t="n">
        <x:f>MAX(M3826-FARMER_HOURS,0)/TEMP_HOURS_PER_WORKER</x:f>
        <x:v>1.7974031448562129</x:v>
      </x:c>
      <x:c r="O3826" s="268" t="n">
        <x:f>I3826*TOMATO_PRICE+J3826*CARROT_PRICE+K3826*MESCLUN_PRICE</x:f>
        <x:v>155804</x:v>
      </x:c>
      <x:c r="P3826" s="268" t="n">
        <x:f>I3826*TOMATO_FERTILIZER+J3826*CARROT_FERTILIZER+K3826*MESCLUN_FERTILIZER</x:f>
        <x:v>36960</x:v>
      </x:c>
      <x:c r="Q3826" s="268" t="n">
        <x:f>MIN(M3826,FARMER_HOURS)*FARMER_RATE+MAX(M3826-FARMER_HOURS,0)*TEMP_RATE</x:f>
        <x:v>69935.07862140532</x:v>
      </x:c>
      <x:c r="R3826" s="268" t="n">
        <x:f>O3826-P3826-Q3826-FIXED_COST</x:f>
        <x:v>28908.921378594678</x:v>
      </x:c>
      <x:c r="S3826" s="139" t="str">
        <x:f>IF(AND(L3826&lt;=TOTAL_BED_CAP,N3826&lt;=TEMP_WORKER_CAP),"YES","NO")</x:f>
        <x:v>YES</x:v>
      </x:c>
      <x:c r="T3826" s="139" t="n">
        <x:f>IF(S3826="YES",R3826,-1E+99)</x:f>
        <x:v>28908.921378594678</x:v>
      </x:c>
    </x:row>
    <x:row r="3827">
      <x:c r="A3827" s="139"/>
      <x:c r="B3827" s="139"/>
      <x:c r="C3827" s="139"/>
      <x:c r="D3827" s="139"/>
      <x:c r="E3827" s="139"/>
      <x:c r="F3827" s="139"/>
      <x:c r="G3827" s="139"/>
      <x:c r="H3827" s="139"/>
      <x:c r="I3827" s="266" t="n">
        <x:f>INT((ROW()-ROW($I$46))/((CARROT_CAP+1)*(MESCLUN_CAP+1)))</x:f>
        <x:v>5</x:v>
      </x:c>
      <x:c r="J3827" s="266" t="n">
        <x:f>MOD(INT((ROW()-ROW($I$46))/(MESCLUN_CAP+1)),CARROT_CAP+1)</x:f>
        <x:v>16</x:v>
      </x:c>
      <x:c r="K3827" s="266" t="n">
        <x:f>MOD(ROW()-ROW($I$46),MESCLUN_CAP+1)</x:f>
        <x:v>30</x:v>
      </x:c>
      <x:c r="L3827" s="266" t="n">
        <x:f>SUM(I3827:K3827)</x:f>
        <x:v>51</x:v>
      </x:c>
      <x:c r="M3827" s="267" t="n">
        <x:f>I3827*TOMATO_HOURS*WEEKS*(1+TOMATO_DIM)^I3827+J3827*CARROT_HOURS*WEEKS*(1+CARROT_DIM)^J3827+K3827*MESCLUN_HOURS*WEEKS*(1+MESCLUN_DIM)^K3827</x:f>
        <x:v>3396.970233926717</x:v>
      </x:c>
      <x:c r="N3827" s="267" t="n">
        <x:f>MAX(M3827-FARMER_HOURS,0)/TEMP_HOURS_PER_WORKER</x:f>
        <x:v>1.8590071068935534</x:v>
      </x:c>
      <x:c r="O3827" s="268" t="n">
        <x:f>I3827*TOMATO_PRICE+J3827*CARROT_PRICE+K3827*MESCLUN_PRICE</x:f>
        <x:v>158504</x:v>
      </x:c>
      <x:c r="P3827" s="268" t="n">
        <x:f>I3827*TOMATO_FERTILIZER+J3827*CARROT_FERTILIZER+K3827*MESCLUN_FERTILIZER</x:f>
        <x:v>37840</x:v>
      </x:c>
      <x:c r="Q3827" s="268" t="n">
        <x:f>MIN(M3827,FARMER_HOURS)*FARMER_RATE+MAX(M3827-FARMER_HOURS,0)*TEMP_RATE</x:f>
        <x:v>71475.17767233883</x:v>
      </x:c>
      <x:c r="R3827" s="268" t="n">
        <x:f>O3827-P3827-Q3827-FIXED_COST</x:f>
        <x:v>29188.822327661168</x:v>
      </x:c>
      <x:c r="S3827" s="139" t="str">
        <x:f>IF(AND(L3827&lt;=TOTAL_BED_CAP,N3827&lt;=TEMP_WORKER_CAP),"YES","NO")</x:f>
        <x:v>YES</x:v>
      </x:c>
      <x:c r="T3827" s="139" t="n">
        <x:f>IF(S3827="YES",R3827,-1E+99)</x:f>
        <x:v>29188.822327661168</x:v>
      </x:c>
    </x:row>
    <x:row r="3828">
      <x:c r="A3828" s="139"/>
      <x:c r="B3828" s="139"/>
      <x:c r="C3828" s="139"/>
      <x:c r="D3828" s="139"/>
      <x:c r="E3828" s="139"/>
      <x:c r="F3828" s="139"/>
      <x:c r="G3828" s="139"/>
      <x:c r="H3828" s="139"/>
      <x:c r="I3828" s="266" t="n">
        <x:f>INT((ROW()-ROW($I$46))/((CARROT_CAP+1)*(MESCLUN_CAP+1)))</x:f>
        <x:v>5</x:v>
      </x:c>
      <x:c r="J3828" s="266" t="n">
        <x:f>MOD(INT((ROW()-ROW($I$46))/(MESCLUN_CAP+1)),CARROT_CAP+1)</x:f>
        <x:v>17</x:v>
      </x:c>
      <x:c r="K3828" s="266" t="n">
        <x:f>MOD(ROW()-ROW($I$46),MESCLUN_CAP+1)</x:f>
        <x:v>0</x:v>
      </x:c>
      <x:c r="L3828" s="266" t="n">
        <x:f>SUM(I3828:K3828)</x:f>
        <x:v>22</x:v>
      </x:c>
      <x:c r="M3828" s="267" t="n">
        <x:f>I3828*TOMATO_HOURS*WEEKS*(1+TOMATO_DIM)^I3828+J3828*CARROT_HOURS*WEEKS*(1+CARROT_DIM)^J3828+K3828*MESCLUN_HOURS*WEEKS*(1+MESCLUN_DIM)^K3828</x:f>
        <x:v>1500.7548132003092</x:v>
      </x:c>
      <x:c r="N3828" s="267" t="n">
        <x:f>MAX(M3828-FARMER_HOURS,0)/TEMP_HOURS_PER_WORKER</x:f>
        <x:v>0.5421908425002147</x:v>
      </x:c>
      <x:c r="O3828" s="268" t="n">
        <x:f>I3828*TOMATO_PRICE+J3828*CARROT_PRICE+K3828*MESCLUN_PRICE</x:f>
        <x:v>79598</x:v>
      </x:c>
      <x:c r="P3828" s="268" t="n">
        <x:f>I3828*TOMATO_FERTILIZER+J3828*CARROT_FERTILIZER+K3828*MESCLUN_FERTILIZER</x:f>
        <x:v>11880</x:v>
      </x:c>
      <x:c r="Q3828" s="268" t="n">
        <x:f>MIN(M3828,FARMER_HOURS)*FARMER_RATE+MAX(M3828-FARMER_HOURS,0)*TEMP_RATE</x:f>
        <x:v>38554.771062505366</x:v>
      </x:c>
      <x:c r="R3828" s="268" t="n">
        <x:f>O3828-P3828-Q3828-FIXED_COST</x:f>
        <x:v>9163.228937494634</x:v>
      </x:c>
      <x:c r="S3828" s="139" t="str">
        <x:f>IF(AND(L3828&lt;=TOTAL_BED_CAP,N3828&lt;=TEMP_WORKER_CAP),"YES","NO")</x:f>
        <x:v>YES</x:v>
      </x:c>
      <x:c r="T3828" s="139" t="n">
        <x:f>IF(S3828="YES",R3828,-1E+99)</x:f>
        <x:v>9163.228937494634</x:v>
      </x:c>
    </x:row>
    <x:row r="3829">
      <x:c r="A3829" s="139"/>
      <x:c r="B3829" s="139"/>
      <x:c r="C3829" s="139"/>
      <x:c r="D3829" s="139"/>
      <x:c r="E3829" s="139"/>
      <x:c r="F3829" s="139"/>
      <x:c r="G3829" s="139"/>
      <x:c r="H3829" s="139"/>
      <x:c r="I3829" s="266" t="n">
        <x:f>INT((ROW()-ROW($I$46))/((CARROT_CAP+1)*(MESCLUN_CAP+1)))</x:f>
        <x:v>5</x:v>
      </x:c>
      <x:c r="J3829" s="266" t="n">
        <x:f>MOD(INT((ROW()-ROW($I$46))/(MESCLUN_CAP+1)),CARROT_CAP+1)</x:f>
        <x:v>17</x:v>
      </x:c>
      <x:c r="K3829" s="266" t="n">
        <x:f>MOD(ROW()-ROW($I$46),MESCLUN_CAP+1)</x:f>
        <x:v>1</x:v>
      </x:c>
      <x:c r="L3829" s="266" t="n">
        <x:f>SUM(I3829:K3829)</x:f>
        <x:v>23</x:v>
      </x:c>
      <x:c r="M3829" s="267" t="n">
        <x:f>I3829*TOMATO_HOURS*WEEKS*(1+TOMATO_DIM)^I3829+J3829*CARROT_HOURS*WEEKS*(1+CARROT_DIM)^J3829+K3829*MESCLUN_HOURS*WEEKS*(1+MESCLUN_DIM)^K3829</x:f>
        <x:v>1546.3173132003092</x:v>
      </x:c>
      <x:c r="N3829" s="267" t="n">
        <x:f>MAX(M3829-FARMER_HOURS,0)/TEMP_HOURS_PER_WORKER</x:f>
        <x:v>0.5738314675002147</x:v>
      </x:c>
      <x:c r="O3829" s="268" t="n">
        <x:f>I3829*TOMATO_PRICE+J3829*CARROT_PRICE+K3829*MESCLUN_PRICE</x:f>
        <x:v>82298</x:v>
      </x:c>
      <x:c r="P3829" s="268" t="n">
        <x:f>I3829*TOMATO_FERTILIZER+J3829*CARROT_FERTILIZER+K3829*MESCLUN_FERTILIZER</x:f>
        <x:v>12760</x:v>
      </x:c>
      <x:c r="Q3829" s="268" t="n">
        <x:f>MIN(M3829,FARMER_HOURS)*FARMER_RATE+MAX(M3829-FARMER_HOURS,0)*TEMP_RATE</x:f>
        <x:v>39345.786687505366</x:v>
      </x:c>
      <x:c r="R3829" s="268" t="n">
        <x:f>O3829-P3829-Q3829-FIXED_COST</x:f>
        <x:v>10192.213312494634</x:v>
      </x:c>
      <x:c r="S3829" s="139" t="str">
        <x:f>IF(AND(L3829&lt;=TOTAL_BED_CAP,N3829&lt;=TEMP_WORKER_CAP),"YES","NO")</x:f>
        <x:v>YES</x:v>
      </x:c>
      <x:c r="T3829" s="139" t="n">
        <x:f>IF(S3829="YES",R3829,-1E+99)</x:f>
        <x:v>10192.213312494634</x:v>
      </x:c>
    </x:row>
    <x:row r="3830">
      <x:c r="A3830" s="139"/>
      <x:c r="B3830" s="139"/>
      <x:c r="C3830" s="139"/>
      <x:c r="D3830" s="139"/>
      <x:c r="E3830" s="139"/>
      <x:c r="F3830" s="139"/>
      <x:c r="G3830" s="139"/>
      <x:c r="H3830" s="139"/>
      <x:c r="I3830" s="266" t="n">
        <x:f>INT((ROW()-ROW($I$46))/((CARROT_CAP+1)*(MESCLUN_CAP+1)))</x:f>
        <x:v>5</x:v>
      </x:c>
      <x:c r="J3830" s="266" t="n">
        <x:f>MOD(INT((ROW()-ROW($I$46))/(MESCLUN_CAP+1)),CARROT_CAP+1)</x:f>
        <x:v>17</x:v>
      </x:c>
      <x:c r="K3830" s="266" t="n">
        <x:f>MOD(ROW()-ROW($I$46),MESCLUN_CAP+1)</x:f>
        <x:v>2</x:v>
      </x:c>
      <x:c r="L3830" s="266" t="n">
        <x:f>SUM(I3830:K3830)</x:f>
        <x:v>24</x:v>
      </x:c>
      <x:c r="M3830" s="267" t="n">
        <x:f>I3830*TOMATO_HOURS*WEEKS*(1+TOMATO_DIM)^I3830+J3830*CARROT_HOURS*WEEKS*(1+CARROT_DIM)^J3830+K3830*MESCLUN_HOURS*WEEKS*(1+MESCLUN_DIM)^K3830</x:f>
        <x:v>1593.018875700309</x:v>
      </x:c>
      <x:c r="N3830" s="267" t="n">
        <x:f>MAX(M3830-FARMER_HOURS,0)/TEMP_HOURS_PER_WORKER</x:f>
        <x:v>0.6062631081252147</x:v>
      </x:c>
      <x:c r="O3830" s="268" t="n">
        <x:f>I3830*TOMATO_PRICE+J3830*CARROT_PRICE+K3830*MESCLUN_PRICE</x:f>
        <x:v>84998</x:v>
      </x:c>
      <x:c r="P3830" s="268" t="n">
        <x:f>I3830*TOMATO_FERTILIZER+J3830*CARROT_FERTILIZER+K3830*MESCLUN_FERTILIZER</x:f>
        <x:v>13640</x:v>
      </x:c>
      <x:c r="Q3830" s="268" t="n">
        <x:f>MIN(M3830,FARMER_HOURS)*FARMER_RATE+MAX(M3830-FARMER_HOURS,0)*TEMP_RATE</x:f>
        <x:v>40156.577703130366</x:v>
      </x:c>
      <x:c r="R3830" s="268" t="n">
        <x:f>O3830-P3830-Q3830-FIXED_COST</x:f>
        <x:v>11201.422296869634</x:v>
      </x:c>
      <x:c r="S3830" s="139" t="str">
        <x:f>IF(AND(L3830&lt;=TOTAL_BED_CAP,N3830&lt;=TEMP_WORKER_CAP),"YES","NO")</x:f>
        <x:v>YES</x:v>
      </x:c>
      <x:c r="T3830" s="139" t="n">
        <x:f>IF(S3830="YES",R3830,-1E+99)</x:f>
        <x:v>11201.422296869634</x:v>
      </x:c>
    </x:row>
    <x:row r="3831">
      <x:c r="A3831" s="139"/>
      <x:c r="B3831" s="139"/>
      <x:c r="C3831" s="139"/>
      <x:c r="D3831" s="139"/>
      <x:c r="E3831" s="139"/>
      <x:c r="F3831" s="139"/>
      <x:c r="G3831" s="139"/>
      <x:c r="H3831" s="139"/>
      <x:c r="I3831" s="266" t="n">
        <x:f>INT((ROW()-ROW($I$46))/((CARROT_CAP+1)*(MESCLUN_CAP+1)))</x:f>
        <x:v>5</x:v>
      </x:c>
      <x:c r="J3831" s="266" t="n">
        <x:f>MOD(INT((ROW()-ROW($I$46))/(MESCLUN_CAP+1)),CARROT_CAP+1)</x:f>
        <x:v>17</x:v>
      </x:c>
      <x:c r="K3831" s="266" t="n">
        <x:f>MOD(ROW()-ROW($I$46),MESCLUN_CAP+1)</x:f>
        <x:v>3</x:v>
      </x:c>
      <x:c r="L3831" s="266" t="n">
        <x:f>SUM(I3831:K3831)</x:f>
        <x:v>25</x:v>
      </x:c>
      <x:c r="M3831" s="267" t="n">
        <x:f>I3831*TOMATO_HOURS*WEEKS*(1+TOMATO_DIM)^I3831+J3831*CARROT_HOURS*WEEKS*(1+CARROT_DIM)^J3831+K3831*MESCLUN_HOURS*WEEKS*(1+MESCLUN_DIM)^K3831</x:f>
        <x:v>1640.8808581221842</x:v>
      </x:c>
      <x:c r="N3831" s="267" t="n">
        <x:f>MAX(M3831-FARMER_HOURS,0)/TEMP_HOURS_PER_WORKER</x:f>
        <x:v>0.6395005959181835</x:v>
      </x:c>
      <x:c r="O3831" s="268" t="n">
        <x:f>I3831*TOMATO_PRICE+J3831*CARROT_PRICE+K3831*MESCLUN_PRICE</x:f>
        <x:v>87698</x:v>
      </x:c>
      <x:c r="P3831" s="268" t="n">
        <x:f>I3831*TOMATO_FERTILIZER+J3831*CARROT_FERTILIZER+K3831*MESCLUN_FERTILIZER</x:f>
        <x:v>14520</x:v>
      </x:c>
      <x:c r="Q3831" s="268" t="n">
        <x:f>MIN(M3831,FARMER_HOURS)*FARMER_RATE+MAX(M3831-FARMER_HOURS,0)*TEMP_RATE</x:f>
        <x:v>40987.514897954585</x:v>
      </x:c>
      <x:c r="R3831" s="268" t="n">
        <x:f>O3831-P3831-Q3831-FIXED_COST</x:f>
        <x:v>12190.485102045415</x:v>
      </x:c>
      <x:c r="S3831" s="139" t="str">
        <x:f>IF(AND(L3831&lt;=TOTAL_BED_CAP,N3831&lt;=TEMP_WORKER_CAP),"YES","NO")</x:f>
        <x:v>YES</x:v>
      </x:c>
      <x:c r="T3831" s="139" t="n">
        <x:f>IF(S3831="YES",R3831,-1E+99)</x:f>
        <x:v>12190.485102045415</x:v>
      </x:c>
    </x:row>
    <x:row r="3832">
      <x:c r="A3832" s="139"/>
      <x:c r="B3832" s="139"/>
      <x:c r="C3832" s="139"/>
      <x:c r="D3832" s="139"/>
      <x:c r="E3832" s="139"/>
      <x:c r="F3832" s="139"/>
      <x:c r="G3832" s="139"/>
      <x:c r="H3832" s="139"/>
      <x:c r="I3832" s="266" t="n">
        <x:f>INT((ROW()-ROW($I$46))/((CARROT_CAP+1)*(MESCLUN_CAP+1)))</x:f>
        <x:v>5</x:v>
      </x:c>
      <x:c r="J3832" s="266" t="n">
        <x:f>MOD(INT((ROW()-ROW($I$46))/(MESCLUN_CAP+1)),CARROT_CAP+1)</x:f>
        <x:v>17</x:v>
      </x:c>
      <x:c r="K3832" s="266" t="n">
        <x:f>MOD(ROW()-ROW($I$46),MESCLUN_CAP+1)</x:f>
        <x:v>4</x:v>
      </x:c>
      <x:c r="L3832" s="266" t="n">
        <x:f>SUM(I3832:K3832)</x:f>
        <x:v>26</x:v>
      </x:c>
      <x:c r="M3832" s="267" t="n">
        <x:f>I3832*TOMATO_HOURS*WEEKS*(1+TOMATO_DIM)^I3832+J3832*CARROT_HOURS*WEEKS*(1+CARROT_DIM)^J3832+K3832*MESCLUN_HOURS*WEEKS*(1+MESCLUN_DIM)^K3832</x:f>
        <x:v>1689.9249738448405</x:v>
      </x:c>
      <x:c r="N3832" s="267" t="n">
        <x:f>MAX(M3832-FARMER_HOURS,0)/TEMP_HOURS_PER_WORKER</x:f>
        <x:v>0.6735590096144726</x:v>
      </x:c>
      <x:c r="O3832" s="268" t="n">
        <x:f>I3832*TOMATO_PRICE+J3832*CARROT_PRICE+K3832*MESCLUN_PRICE</x:f>
        <x:v>90398</x:v>
      </x:c>
      <x:c r="P3832" s="268" t="n">
        <x:f>I3832*TOMATO_FERTILIZER+J3832*CARROT_FERTILIZER+K3832*MESCLUN_FERTILIZER</x:f>
        <x:v>15400</x:v>
      </x:c>
      <x:c r="Q3832" s="268" t="n">
        <x:f>MIN(M3832,FARMER_HOURS)*FARMER_RATE+MAX(M3832-FARMER_HOURS,0)*TEMP_RATE</x:f>
        <x:v>41838.97524036181</x:v>
      </x:c>
      <x:c r="R3832" s="268" t="n">
        <x:f>O3832-P3832-Q3832-FIXED_COST</x:f>
        <x:v>13159.024759638189</x:v>
      </x:c>
      <x:c r="S3832" s="139" t="str">
        <x:f>IF(AND(L3832&lt;=TOTAL_BED_CAP,N3832&lt;=TEMP_WORKER_CAP),"YES","NO")</x:f>
        <x:v>YES</x:v>
      </x:c>
      <x:c r="T3832" s="139" t="n">
        <x:f>IF(S3832="YES",R3832,-1E+99)</x:f>
        <x:v>13159.024759638189</x:v>
      </x:c>
    </x:row>
    <x:row r="3833">
      <x:c r="A3833" s="139"/>
      <x:c r="B3833" s="139"/>
      <x:c r="C3833" s="139"/>
      <x:c r="D3833" s="139"/>
      <x:c r="E3833" s="139"/>
      <x:c r="F3833" s="139"/>
      <x:c r="G3833" s="139"/>
      <x:c r="H3833" s="139"/>
      <x:c r="I3833" s="266" t="n">
        <x:f>INT((ROW()-ROW($I$46))/((CARROT_CAP+1)*(MESCLUN_CAP+1)))</x:f>
        <x:v>5</x:v>
      </x:c>
      <x:c r="J3833" s="266" t="n">
        <x:f>MOD(INT((ROW()-ROW($I$46))/(MESCLUN_CAP+1)),CARROT_CAP+1)</x:f>
        <x:v>17</x:v>
      </x:c>
      <x:c r="K3833" s="266" t="n">
        <x:f>MOD(ROW()-ROW($I$46),MESCLUN_CAP+1)</x:f>
        <x:v>5</x:v>
      </x:c>
      <x:c r="L3833" s="266" t="n">
        <x:f>SUM(I3833:K3833)</x:f>
        <x:v>27</x:v>
      </x:c>
      <x:c r="M3833" s="267" t="n">
        <x:f>I3833*TOMATO_HOURS*WEEKS*(1+TOMATO_DIM)^I3833+J3833*CARROT_HOURS*WEEKS*(1+CARROT_DIM)^J3833+K3833*MESCLUN_HOURS*WEEKS*(1+MESCLUN_DIM)^K3833</x:f>
        <x:v>1740.173297766044</x:v>
      </x:c>
      <x:c r="N3833" s="267" t="n">
        <x:f>MAX(M3833-FARMER_HOURS,0)/TEMP_HOURS_PER_WORKER</x:f>
        <x:v>0.7084536790041972</x:v>
      </x:c>
      <x:c r="O3833" s="268" t="n">
        <x:f>I3833*TOMATO_PRICE+J3833*CARROT_PRICE+K3833*MESCLUN_PRICE</x:f>
        <x:v>93098</x:v>
      </x:c>
      <x:c r="P3833" s="268" t="n">
        <x:f>I3833*TOMATO_FERTILIZER+J3833*CARROT_FERTILIZER+K3833*MESCLUN_FERTILIZER</x:f>
        <x:v>16280</x:v>
      </x:c>
      <x:c r="Q3833" s="268" t="n">
        <x:f>MIN(M3833,FARMER_HOURS)*FARMER_RATE+MAX(M3833-FARMER_HOURS,0)*TEMP_RATE</x:f>
        <x:v>42711.34197510493</x:v>
      </x:c>
      <x:c r="R3833" s="268" t="n">
        <x:f>O3833-P3833-Q3833-FIXED_COST</x:f>
        <x:v>14106.65802489507</x:v>
      </x:c>
      <x:c r="S3833" s="139" t="str">
        <x:f>IF(AND(L3833&lt;=TOTAL_BED_CAP,N3833&lt;=TEMP_WORKER_CAP),"YES","NO")</x:f>
        <x:v>YES</x:v>
      </x:c>
      <x:c r="T3833" s="139" t="n">
        <x:f>IF(S3833="YES",R3833,-1E+99)</x:f>
        <x:v>14106.65802489507</x:v>
      </x:c>
    </x:row>
    <x:row r="3834">
      <x:c r="A3834" s="139"/>
      <x:c r="B3834" s="139"/>
      <x:c r="C3834" s="139"/>
      <x:c r="D3834" s="139"/>
      <x:c r="E3834" s="139"/>
      <x:c r="F3834" s="139"/>
      <x:c r="G3834" s="139"/>
      <x:c r="H3834" s="139"/>
      <x:c r="I3834" s="266" t="n">
        <x:f>INT((ROW()-ROW($I$46))/((CARROT_CAP+1)*(MESCLUN_CAP+1)))</x:f>
        <x:v>5</x:v>
      </x:c>
      <x:c r="J3834" s="266" t="n">
        <x:f>MOD(INT((ROW()-ROW($I$46))/(MESCLUN_CAP+1)),CARROT_CAP+1)</x:f>
        <x:v>17</x:v>
      </x:c>
      <x:c r="K3834" s="266" t="n">
        <x:f>MOD(ROW()-ROW($I$46),MESCLUN_CAP+1)</x:f>
        <x:v>6</x:v>
      </x:c>
      <x:c r="L3834" s="266" t="n">
        <x:f>SUM(I3834:K3834)</x:f>
        <x:v>28</x:v>
      </x:c>
      <x:c r="M3834" s="267" t="n">
        <x:f>I3834*TOMATO_HOURS*WEEKS*(1+TOMATO_DIM)^I3834+J3834*CARROT_HOURS*WEEKS*(1+CARROT_DIM)^J3834+K3834*MESCLUN_HOURS*WEEKS*(1+MESCLUN_DIM)^K3834</x:f>
        <x:v>1791.648271947677</x:v>
      </x:c>
      <x:c r="N3834" s="267" t="n">
        <x:f>MAX(M3834-FARMER_HOURS,0)/TEMP_HOURS_PER_WORKER</x:f>
        <x:v>0.7442001888525535</x:v>
      </x:c>
      <x:c r="O3834" s="268" t="n">
        <x:f>I3834*TOMATO_PRICE+J3834*CARROT_PRICE+K3834*MESCLUN_PRICE</x:f>
        <x:v>95798</x:v>
      </x:c>
      <x:c r="P3834" s="268" t="n">
        <x:f>I3834*TOMATO_FERTILIZER+J3834*CARROT_FERTILIZER+K3834*MESCLUN_FERTILIZER</x:f>
        <x:v>17160</x:v>
      </x:c>
      <x:c r="Q3834" s="268" t="n">
        <x:f>MIN(M3834,FARMER_HOURS)*FARMER_RATE+MAX(M3834-FARMER_HOURS,0)*TEMP_RATE</x:f>
        <x:v>43605.00472131383</x:v>
      </x:c>
      <x:c r="R3834" s="268" t="n">
        <x:f>O3834-P3834-Q3834-FIXED_COST</x:f>
        <x:v>15032.995278686169</x:v>
      </x:c>
      <x:c r="S3834" s="139" t="str">
        <x:f>IF(AND(L3834&lt;=TOTAL_BED_CAP,N3834&lt;=TEMP_WORKER_CAP),"YES","NO")</x:f>
        <x:v>YES</x:v>
      </x:c>
      <x:c r="T3834" s="139" t="n">
        <x:f>IF(S3834="YES",R3834,-1E+99)</x:f>
        <x:v>15032.995278686169</x:v>
      </x:c>
    </x:row>
    <x:row r="3835">
      <x:c r="A3835" s="139"/>
      <x:c r="B3835" s="139"/>
      <x:c r="C3835" s="139"/>
      <x:c r="D3835" s="139"/>
      <x:c r="E3835" s="139"/>
      <x:c r="F3835" s="139"/>
      <x:c r="G3835" s="139"/>
      <x:c r="H3835" s="139"/>
      <x:c r="I3835" s="266" t="n">
        <x:f>INT((ROW()-ROW($I$46))/((CARROT_CAP+1)*(MESCLUN_CAP+1)))</x:f>
        <x:v>5</x:v>
      </x:c>
      <x:c r="J3835" s="266" t="n">
        <x:f>MOD(INT((ROW()-ROW($I$46))/(MESCLUN_CAP+1)),CARROT_CAP+1)</x:f>
        <x:v>17</x:v>
      </x:c>
      <x:c r="K3835" s="266" t="n">
        <x:f>MOD(ROW()-ROW($I$46),MESCLUN_CAP+1)</x:f>
        <x:v>7</x:v>
      </x:c>
      <x:c r="L3835" s="266" t="n">
        <x:f>SUM(I3835:K3835)</x:f>
        <x:v>29</x:v>
      </x:c>
      <x:c r="M3835" s="267" t="n">
        <x:f>I3835*TOMATO_HOURS*WEEKS*(1+TOMATO_DIM)^I3835+J3835*CARROT_HOURS*WEEKS*(1+CARROT_DIM)^J3835+K3835*MESCLUN_HOURS*WEEKS*(1+MESCLUN_DIM)^K3835</x:f>
        <x:v>1844.3727113456373</x:v>
      </x:c>
      <x:c r="N3835" s="267" t="n">
        <x:f>MAX(M3835-FARMER_HOURS,0)/TEMP_HOURS_PER_WORKER</x:f>
        <x:v>0.7808143828789148</x:v>
      </x:c>
      <x:c r="O3835" s="268" t="n">
        <x:f>I3835*TOMATO_PRICE+J3835*CARROT_PRICE+K3835*MESCLUN_PRICE</x:f>
        <x:v>98498</x:v>
      </x:c>
      <x:c r="P3835" s="268" t="n">
        <x:f>I3835*TOMATO_FERTILIZER+J3835*CARROT_FERTILIZER+K3835*MESCLUN_FERTILIZER</x:f>
        <x:v>18040</x:v>
      </x:c>
      <x:c r="Q3835" s="268" t="n">
        <x:f>MIN(M3835,FARMER_HOURS)*FARMER_RATE+MAX(M3835-FARMER_HOURS,0)*TEMP_RATE</x:f>
        <x:v>44520.35957197287</x:v>
      </x:c>
      <x:c r="R3835" s="268" t="n">
        <x:f>O3835-P3835-Q3835-FIXED_COST</x:f>
        <x:v>15937.64042802713</x:v>
      </x:c>
      <x:c r="S3835" s="139" t="str">
        <x:f>IF(AND(L3835&lt;=TOTAL_BED_CAP,N3835&lt;=TEMP_WORKER_CAP),"YES","NO")</x:f>
        <x:v>YES</x:v>
      </x:c>
      <x:c r="T3835" s="139" t="n">
        <x:f>IF(S3835="YES",R3835,-1E+99)</x:f>
        <x:v>15937.64042802713</x:v>
      </x:c>
    </x:row>
    <x:row r="3836">
      <x:c r="A3836" s="139"/>
      <x:c r="B3836" s="139"/>
      <x:c r="C3836" s="139"/>
      <x:c r="D3836" s="139"/>
      <x:c r="E3836" s="139"/>
      <x:c r="F3836" s="139"/>
      <x:c r="G3836" s="139"/>
      <x:c r="H3836" s="139"/>
      <x:c r="I3836" s="266" t="n">
        <x:f>INT((ROW()-ROW($I$46))/((CARROT_CAP+1)*(MESCLUN_CAP+1)))</x:f>
        <x:v>5</x:v>
      </x:c>
      <x:c r="J3836" s="266" t="n">
        <x:f>MOD(INT((ROW()-ROW($I$46))/(MESCLUN_CAP+1)),CARROT_CAP+1)</x:f>
        <x:v>17</x:v>
      </x:c>
      <x:c r="K3836" s="266" t="n">
        <x:f>MOD(ROW()-ROW($I$46),MESCLUN_CAP+1)</x:f>
        <x:v>8</x:v>
      </x:c>
      <x:c r="L3836" s="266" t="n">
        <x:f>SUM(I3836:K3836)</x:f>
        <x:v>30</x:v>
      </x:c>
      <x:c r="M3836" s="267" t="n">
        <x:f>I3836*TOMATO_HOURS*WEEKS*(1+TOMATO_DIM)^I3836+J3836*CARROT_HOURS*WEEKS*(1+CARROT_DIM)^J3836+K3836*MESCLUN_HOURS*WEEKS*(1+MESCLUN_DIM)^K3836</x:f>
        <x:v>1898.3698096256176</x:v>
      </x:c>
      <x:c r="N3836" s="267" t="n">
        <x:f>MAX(M3836-FARMER_HOURS,0)/TEMP_HOURS_PER_WORKER</x:f>
        <x:v>0.8183123677955677</x:v>
      </x:c>
      <x:c r="O3836" s="268" t="n">
        <x:f>I3836*TOMATO_PRICE+J3836*CARROT_PRICE+K3836*MESCLUN_PRICE</x:f>
        <x:v>101198</x:v>
      </x:c>
      <x:c r="P3836" s="268" t="n">
        <x:f>I3836*TOMATO_FERTILIZER+J3836*CARROT_FERTILIZER+K3836*MESCLUN_FERTILIZER</x:f>
        <x:v>18920</x:v>
      </x:c>
      <x:c r="Q3836" s="268" t="n">
        <x:f>MIN(M3836,FARMER_HOURS)*FARMER_RATE+MAX(M3836-FARMER_HOURS,0)*TEMP_RATE</x:f>
        <x:v>45457.809194889196</x:v>
      </x:c>
      <x:c r="R3836" s="268" t="n">
        <x:f>O3836-P3836-Q3836-FIXED_COST</x:f>
        <x:v>16820.190805110804</x:v>
      </x:c>
      <x:c r="S3836" s="139" t="str">
        <x:f>IF(AND(L3836&lt;=TOTAL_BED_CAP,N3836&lt;=TEMP_WORKER_CAP),"YES","NO")</x:f>
        <x:v>YES</x:v>
      </x:c>
      <x:c r="T3836" s="139" t="n">
        <x:f>IF(S3836="YES",R3836,-1E+99)</x:f>
        <x:v>16820.190805110804</x:v>
      </x:c>
    </x:row>
    <x:row r="3837">
      <x:c r="A3837" s="139"/>
      <x:c r="B3837" s="139"/>
      <x:c r="C3837" s="139"/>
      <x:c r="D3837" s="139"/>
      <x:c r="E3837" s="139"/>
      <x:c r="F3837" s="139"/>
      <x:c r="G3837" s="139"/>
      <x:c r="H3837" s="139"/>
      <x:c r="I3837" s="266" t="n">
        <x:f>INT((ROW()-ROW($I$46))/((CARROT_CAP+1)*(MESCLUN_CAP+1)))</x:f>
        <x:v>5</x:v>
      </x:c>
      <x:c r="J3837" s="266" t="n">
        <x:f>MOD(INT((ROW()-ROW($I$46))/(MESCLUN_CAP+1)),CARROT_CAP+1)</x:f>
        <x:v>17</x:v>
      </x:c>
      <x:c r="K3837" s="266" t="n">
        <x:f>MOD(ROW()-ROW($I$46),MESCLUN_CAP+1)</x:f>
        <x:v>9</x:v>
      </x:c>
      <x:c r="L3837" s="266" t="n">
        <x:f>SUM(I3837:K3837)</x:f>
        <x:v>31</x:v>
      </x:c>
      <x:c r="M3837" s="267" t="n">
        <x:f>I3837*TOMATO_HOURS*WEEKS*(1+TOMATO_DIM)^I3837+J3837*CARROT_HOURS*WEEKS*(1+CARROT_DIM)^J3837+K3837*MESCLUN_HOURS*WEEKS*(1+MESCLUN_DIM)^K3837</x:f>
        <x:v>1953.663145066012</x:v>
      </x:c>
      <x:c r="N3837" s="267" t="n">
        <x:f>MAX(M3837-FARMER_HOURS,0)/TEMP_HOURS_PER_WORKER</x:f>
        <x:v>0.8567105174069528</x:v>
      </x:c>
      <x:c r="O3837" s="268" t="n">
        <x:f>I3837*TOMATO_PRICE+J3837*CARROT_PRICE+K3837*MESCLUN_PRICE</x:f>
        <x:v>103898</x:v>
      </x:c>
      <x:c r="P3837" s="268" t="n">
        <x:f>I3837*TOMATO_FERTILIZER+J3837*CARROT_FERTILIZER+K3837*MESCLUN_FERTILIZER</x:f>
        <x:v>19800</x:v>
      </x:c>
      <x:c r="Q3837" s="268" t="n">
        <x:f>MIN(M3837,FARMER_HOURS)*FARMER_RATE+MAX(M3837-FARMER_HOURS,0)*TEMP_RATE</x:f>
        <x:v>46417.762935173814</x:v>
      </x:c>
      <x:c r="R3837" s="268" t="n">
        <x:f>O3837-P3837-Q3837-FIXED_COST</x:f>
        <x:v>17680.237064826186</x:v>
      </x:c>
      <x:c r="S3837" s="139" t="str">
        <x:f>IF(AND(L3837&lt;=TOTAL_BED_CAP,N3837&lt;=TEMP_WORKER_CAP),"YES","NO")</x:f>
        <x:v>YES</x:v>
      </x:c>
      <x:c r="T3837" s="139" t="n">
        <x:f>IF(S3837="YES",R3837,-1E+99)</x:f>
        <x:v>17680.237064826186</x:v>
      </x:c>
    </x:row>
    <x:row r="3838">
      <x:c r="A3838" s="139"/>
      <x:c r="B3838" s="139"/>
      <x:c r="C3838" s="139"/>
      <x:c r="D3838" s="139"/>
      <x:c r="E3838" s="139"/>
      <x:c r="F3838" s="139"/>
      <x:c r="G3838" s="139"/>
      <x:c r="H3838" s="139"/>
      <x:c r="I3838" s="266" t="n">
        <x:f>INT((ROW()-ROW($I$46))/((CARROT_CAP+1)*(MESCLUN_CAP+1)))</x:f>
        <x:v>5</x:v>
      </x:c>
      <x:c r="J3838" s="266" t="n">
        <x:f>MOD(INT((ROW()-ROW($I$46))/(MESCLUN_CAP+1)),CARROT_CAP+1)</x:f>
        <x:v>17</x:v>
      </x:c>
      <x:c r="K3838" s="266" t="n">
        <x:f>MOD(ROW()-ROW($I$46),MESCLUN_CAP+1)</x:f>
        <x:v>10</x:v>
      </x:c>
      <x:c r="L3838" s="266" t="n">
        <x:f>SUM(I3838:K3838)</x:f>
        <x:v>32</x:v>
      </x:c>
      <x:c r="M3838" s="267" t="n">
        <x:f>I3838*TOMATO_HOURS*WEEKS*(1+TOMATO_DIM)^I3838+J3838*CARROT_HOURS*WEEKS*(1+CARROT_DIM)^J3838+K3838*MESCLUN_HOURS*WEEKS*(1+MESCLUN_DIM)^K3838</x:f>
        <x:v>2010.2766865492247</x:v>
      </x:c>
      <x:c r="N3838" s="267" t="n">
        <x:f>MAX(M3838-FARMER_HOURS,0)/TEMP_HOURS_PER_WORKER</x:f>
        <x:v>0.8960254767702949</x:v>
      </x:c>
      <x:c r="O3838" s="268" t="n">
        <x:f>I3838*TOMATO_PRICE+J3838*CARROT_PRICE+K3838*MESCLUN_PRICE</x:f>
        <x:v>106598</x:v>
      </x:c>
      <x:c r="P3838" s="268" t="n">
        <x:f>I3838*TOMATO_FERTILIZER+J3838*CARROT_FERTILIZER+K3838*MESCLUN_FERTILIZER</x:f>
        <x:v>20680</x:v>
      </x:c>
      <x:c r="Q3838" s="268" t="n">
        <x:f>MIN(M3838,FARMER_HOURS)*FARMER_RATE+MAX(M3838-FARMER_HOURS,0)*TEMP_RATE</x:f>
        <x:v>47400.63691925738</x:v>
      </x:c>
      <x:c r="R3838" s="268" t="n">
        <x:f>O3838-P3838-Q3838-FIXED_COST</x:f>
        <x:v>18517.363080742623</x:v>
      </x:c>
      <x:c r="S3838" s="139" t="str">
        <x:f>IF(AND(L3838&lt;=TOTAL_BED_CAP,N3838&lt;=TEMP_WORKER_CAP),"YES","NO")</x:f>
        <x:v>YES</x:v>
      </x:c>
      <x:c r="T3838" s="139" t="n">
        <x:f>IF(S3838="YES",R3838,-1E+99)</x:f>
        <x:v>18517.363080742623</x:v>
      </x:c>
    </x:row>
    <x:row r="3839">
      <x:c r="A3839" s="139"/>
      <x:c r="B3839" s="139"/>
      <x:c r="C3839" s="139"/>
      <x:c r="D3839" s="139"/>
      <x:c r="E3839" s="139"/>
      <x:c r="F3839" s="139"/>
      <x:c r="G3839" s="139"/>
      <x:c r="H3839" s="139"/>
      <x:c r="I3839" s="266" t="n">
        <x:f>INT((ROW()-ROW($I$46))/((CARROT_CAP+1)*(MESCLUN_CAP+1)))</x:f>
        <x:v>5</x:v>
      </x:c>
      <x:c r="J3839" s="266" t="n">
        <x:f>MOD(INT((ROW()-ROW($I$46))/(MESCLUN_CAP+1)),CARROT_CAP+1)</x:f>
        <x:v>17</x:v>
      </x:c>
      <x:c r="K3839" s="266" t="n">
        <x:f>MOD(ROW()-ROW($I$46),MESCLUN_CAP+1)</x:f>
        <x:v>11</x:v>
      </x:c>
      <x:c r="L3839" s="266" t="n">
        <x:f>SUM(I3839:K3839)</x:f>
        <x:v>33</x:v>
      </x:c>
      <x:c r="M3839" s="267" t="n">
        <x:f>I3839*TOMATO_HOURS*WEEKS*(1+TOMATO_DIM)^I3839+J3839*CARROT_HOURS*WEEKS*(1+CARROT_DIM)^J3839+K3839*MESCLUN_HOURS*WEEKS*(1+MESCLUN_DIM)^K3839</x:f>
        <x:v>2068.234799642664</x:v>
      </x:c>
      <x:c r="N3839" s="267" t="n">
        <x:f>MAX(M3839-FARMER_HOURS,0)/TEMP_HOURS_PER_WORKER</x:f>
        <x:v>0.9362741664185166</x:v>
      </x:c>
      <x:c r="O3839" s="268" t="n">
        <x:f>I3839*TOMATO_PRICE+J3839*CARROT_PRICE+K3839*MESCLUN_PRICE</x:f>
        <x:v>109298</x:v>
      </x:c>
      <x:c r="P3839" s="268" t="n">
        <x:f>I3839*TOMATO_FERTILIZER+J3839*CARROT_FERTILIZER+K3839*MESCLUN_FERTILIZER</x:f>
        <x:v>21560</x:v>
      </x:c>
      <x:c r="Q3839" s="268" t="n">
        <x:f>MIN(M3839,FARMER_HOURS)*FARMER_RATE+MAX(M3839-FARMER_HOURS,0)*TEMP_RATE</x:f>
        <x:v>48406.85416046291</x:v>
      </x:c>
      <x:c r="R3839" s="268" t="n">
        <x:f>O3839-P3839-Q3839-FIXED_COST</x:f>
        <x:v>19331.145839537086</x:v>
      </x:c>
      <x:c r="S3839" s="139" t="str">
        <x:f>IF(AND(L3839&lt;=TOTAL_BED_CAP,N3839&lt;=TEMP_WORKER_CAP),"YES","NO")</x:f>
        <x:v>YES</x:v>
      </x:c>
      <x:c r="T3839" s="139" t="n">
        <x:f>IF(S3839="YES",R3839,-1E+99)</x:f>
        <x:v>19331.145839537086</x:v>
      </x:c>
    </x:row>
    <x:row r="3840">
      <x:c r="A3840" s="139"/>
      <x:c r="B3840" s="139"/>
      <x:c r="C3840" s="139"/>
      <x:c r="D3840" s="139"/>
      <x:c r="E3840" s="139"/>
      <x:c r="F3840" s="139"/>
      <x:c r="G3840" s="139"/>
      <x:c r="H3840" s="139"/>
      <x:c r="I3840" s="266" t="n">
        <x:f>INT((ROW()-ROW($I$46))/((CARROT_CAP+1)*(MESCLUN_CAP+1)))</x:f>
        <x:v>5</x:v>
      </x:c>
      <x:c r="J3840" s="266" t="n">
        <x:f>MOD(INT((ROW()-ROW($I$46))/(MESCLUN_CAP+1)),CARROT_CAP+1)</x:f>
        <x:v>17</x:v>
      </x:c>
      <x:c r="K3840" s="266" t="n">
        <x:f>MOD(ROW()-ROW($I$46),MESCLUN_CAP+1)</x:f>
        <x:v>12</x:v>
      </x:c>
      <x:c r="L3840" s="266" t="n">
        <x:f>SUM(I3840:K3840)</x:f>
        <x:v>34</x:v>
      </x:c>
      <x:c r="M3840" s="267" t="n">
        <x:f>I3840*TOMATO_HOURS*WEEKS*(1+TOMATO_DIM)^I3840+J3840*CARROT_HOURS*WEEKS*(1+CARROT_DIM)^J3840+K3840*MESCLUN_HOURS*WEEKS*(1+MESCLUN_DIM)^K3840</x:f>
        <x:v>2127.5622527707283</x:v>
      </x:c>
      <x:c r="N3840" s="267" t="n">
        <x:f>MAX(M3840-FARMER_HOURS,0)/TEMP_HOURS_PER_WORKER</x:f>
        <x:v>0.9774737866463391</x:v>
      </x:c>
      <x:c r="O3840" s="268" t="n">
        <x:f>I3840*TOMATO_PRICE+J3840*CARROT_PRICE+K3840*MESCLUN_PRICE</x:f>
        <x:v>111998</x:v>
      </x:c>
      <x:c r="P3840" s="268" t="n">
        <x:f>I3840*TOMATO_FERTILIZER+J3840*CARROT_FERTILIZER+K3840*MESCLUN_FERTILIZER</x:f>
        <x:v>22440</x:v>
      </x:c>
      <x:c r="Q3840" s="268" t="n">
        <x:f>MIN(M3840,FARMER_HOURS)*FARMER_RATE+MAX(M3840-FARMER_HOURS,0)*TEMP_RATE</x:f>
        <x:v>49436.844666158475</x:v>
      </x:c>
      <x:c r="R3840" s="268" t="n">
        <x:f>O3840-P3840-Q3840-FIXED_COST</x:f>
        <x:v>20121.155333841525</x:v>
      </x:c>
      <x:c r="S3840" s="139" t="str">
        <x:f>IF(AND(L3840&lt;=TOTAL_BED_CAP,N3840&lt;=TEMP_WORKER_CAP),"YES","NO")</x:f>
        <x:v>YES</x:v>
      </x:c>
      <x:c r="T3840" s="139" t="n">
        <x:f>IF(S3840="YES",R3840,-1E+99)</x:f>
        <x:v>20121.155333841525</x:v>
      </x:c>
    </x:row>
    <x:row r="3841">
      <x:c r="A3841" s="139"/>
      <x:c r="B3841" s="139"/>
      <x:c r="C3841" s="139"/>
      <x:c r="D3841" s="139"/>
      <x:c r="E3841" s="139"/>
      <x:c r="F3841" s="139"/>
      <x:c r="G3841" s="139"/>
      <x:c r="H3841" s="139"/>
      <x:c r="I3841" s="266" t="n">
        <x:f>INT((ROW()-ROW($I$46))/((CARROT_CAP+1)*(MESCLUN_CAP+1)))</x:f>
        <x:v>5</x:v>
      </x:c>
      <x:c r="J3841" s="266" t="n">
        <x:f>MOD(INT((ROW()-ROW($I$46))/(MESCLUN_CAP+1)),CARROT_CAP+1)</x:f>
        <x:v>17</x:v>
      </x:c>
      <x:c r="K3841" s="266" t="n">
        <x:f>MOD(ROW()-ROW($I$46),MESCLUN_CAP+1)</x:f>
        <x:v>13</x:v>
      </x:c>
      <x:c r="L3841" s="266" t="n">
        <x:f>SUM(I3841:K3841)</x:f>
        <x:v>35</x:v>
      </x:c>
      <x:c r="M3841" s="267" t="n">
        <x:f>I3841*TOMATO_HOURS*WEEKS*(1+TOMATO_DIM)^I3841+J3841*CARROT_HOURS*WEEKS*(1+CARROT_DIM)^J3841+K3841*MESCLUN_HOURS*WEEKS*(1+MESCLUN_DIM)^K3841</x:f>
        <x:v>2188.2842234791124</x:v>
      </x:c>
      <x:c r="N3841" s="267" t="n">
        <x:f>MAX(M3841-FARMER_HOURS,0)/TEMP_HOURS_PER_WORKER</x:f>
        <x:v>1.0196418218604948</x:v>
      </x:c>
      <x:c r="O3841" s="268" t="n">
        <x:f>I3841*TOMATO_PRICE+J3841*CARROT_PRICE+K3841*MESCLUN_PRICE</x:f>
        <x:v>114698</x:v>
      </x:c>
      <x:c r="P3841" s="268" t="n">
        <x:f>I3841*TOMATO_FERTILIZER+J3841*CARROT_FERTILIZER+K3841*MESCLUN_FERTILIZER</x:f>
        <x:v>23320</x:v>
      </x:c>
      <x:c r="Q3841" s="268" t="n">
        <x:f>MIN(M3841,FARMER_HOURS)*FARMER_RATE+MAX(M3841-FARMER_HOURS,0)*TEMP_RATE</x:f>
        <x:v>50491.04554651237</x:v>
      </x:c>
      <x:c r="R3841" s="268" t="n">
        <x:f>O3841-P3841-Q3841-FIXED_COST</x:f>
        <x:v>20886.954453487633</x:v>
      </x:c>
      <x:c r="S3841" s="139" t="str">
        <x:f>IF(AND(L3841&lt;=TOTAL_BED_CAP,N3841&lt;=TEMP_WORKER_CAP),"YES","NO")</x:f>
        <x:v>YES</x:v>
      </x:c>
      <x:c r="T3841" s="139" t="n">
        <x:f>IF(S3841="YES",R3841,-1E+99)</x:f>
        <x:v>20886.954453487633</x:v>
      </x:c>
    </x:row>
    <x:row r="3842">
      <x:c r="A3842" s="139"/>
      <x:c r="B3842" s="139"/>
      <x:c r="C3842" s="139"/>
      <x:c r="D3842" s="139"/>
      <x:c r="E3842" s="139"/>
      <x:c r="F3842" s="139"/>
      <x:c r="G3842" s="139"/>
      <x:c r="H3842" s="139"/>
      <x:c r="I3842" s="266" t="n">
        <x:f>INT((ROW()-ROW($I$46))/((CARROT_CAP+1)*(MESCLUN_CAP+1)))</x:f>
        <x:v>5</x:v>
      </x:c>
      <x:c r="J3842" s="266" t="n">
        <x:f>MOD(INT((ROW()-ROW($I$46))/(MESCLUN_CAP+1)),CARROT_CAP+1)</x:f>
        <x:v>17</x:v>
      </x:c>
      <x:c r="K3842" s="266" t="n">
        <x:f>MOD(ROW()-ROW($I$46),MESCLUN_CAP+1)</x:f>
        <x:v>14</x:v>
      </x:c>
      <x:c r="L3842" s="266" t="n">
        <x:f>SUM(I3842:K3842)</x:f>
        <x:v>36</x:v>
      </x:c>
      <x:c r="M3842" s="267" t="n">
        <x:f>I3842*TOMATO_HOURS*WEEKS*(1+TOMATO_DIM)^I3842+J3842*CARROT_HOURS*WEEKS*(1+CARROT_DIM)^J3842+K3842*MESCLUN_HOURS*WEEKS*(1+MESCLUN_DIM)^K3842</x:f>
        <x:v>2250.4263047927734</x:v>
      </x:c>
      <x:c r="N3842" s="267" t="n">
        <x:f>MAX(M3842-FARMER_HOURS,0)/TEMP_HOURS_PER_WORKER</x:f>
        <x:v>1.0627960449949816</x:v>
      </x:c>
      <x:c r="O3842" s="268" t="n">
        <x:f>I3842*TOMATO_PRICE+J3842*CARROT_PRICE+K3842*MESCLUN_PRICE</x:f>
        <x:v>117398</x:v>
      </x:c>
      <x:c r="P3842" s="268" t="n">
        <x:f>I3842*TOMATO_FERTILIZER+J3842*CARROT_FERTILIZER+K3842*MESCLUN_FERTILIZER</x:f>
        <x:v>24200</x:v>
      </x:c>
      <x:c r="Q3842" s="268" t="n">
        <x:f>MIN(M3842,FARMER_HOURS)*FARMER_RATE+MAX(M3842-FARMER_HOURS,0)*TEMP_RATE</x:f>
        <x:v>51569.90112487454</x:v>
      </x:c>
      <x:c r="R3842" s="268" t="n">
        <x:f>O3842-P3842-Q3842-FIXED_COST</x:f>
        <x:v>21628.098875125463</x:v>
      </x:c>
      <x:c r="S3842" s="139" t="str">
        <x:f>IF(AND(L3842&lt;=TOTAL_BED_CAP,N3842&lt;=TEMP_WORKER_CAP),"YES","NO")</x:f>
        <x:v>YES</x:v>
      </x:c>
      <x:c r="T3842" s="139" t="n">
        <x:f>IF(S3842="YES",R3842,-1E+99)</x:f>
        <x:v>21628.098875125463</x:v>
      </x:c>
    </x:row>
    <x:row r="3843">
      <x:c r="A3843" s="139"/>
      <x:c r="B3843" s="139"/>
      <x:c r="C3843" s="139"/>
      <x:c r="D3843" s="139"/>
      <x:c r="E3843" s="139"/>
      <x:c r="F3843" s="139"/>
      <x:c r="G3843" s="139"/>
      <x:c r="H3843" s="139"/>
      <x:c r="I3843" s="266" t="n">
        <x:f>INT((ROW()-ROW($I$46))/((CARROT_CAP+1)*(MESCLUN_CAP+1)))</x:f>
        <x:v>5</x:v>
      </x:c>
      <x:c r="J3843" s="266" t="n">
        <x:f>MOD(INT((ROW()-ROW($I$46))/(MESCLUN_CAP+1)),CARROT_CAP+1)</x:f>
        <x:v>17</x:v>
      </x:c>
      <x:c r="K3843" s="266" t="n">
        <x:f>MOD(ROW()-ROW($I$46),MESCLUN_CAP+1)</x:f>
        <x:v>15</x:v>
      </x:c>
      <x:c r="L3843" s="266" t="n">
        <x:f>SUM(I3843:K3843)</x:f>
        <x:v>37</x:v>
      </x:c>
      <x:c r="M3843" s="267" t="n">
        <x:f>I3843*TOMATO_HOURS*WEEKS*(1+TOMATO_DIM)^I3843+J3843*CARROT_HOURS*WEEKS*(1+CARROT_DIM)^J3843+K3843*MESCLUN_HOURS*WEEKS*(1+MESCLUN_DIM)^K3843</x:f>
        <x:v>2314.01451166892</x:v>
      </x:c>
      <x:c r="N3843" s="267" t="n">
        <x:f>MAX(M3843-FARMER_HOURS,0)/TEMP_HOURS_PER_WORKER</x:f>
        <x:v>1.1069545219923056</x:v>
      </x:c>
      <x:c r="O3843" s="268" t="n">
        <x:f>I3843*TOMATO_PRICE+J3843*CARROT_PRICE+K3843*MESCLUN_PRICE</x:f>
        <x:v>120098</x:v>
      </x:c>
      <x:c r="P3843" s="268" t="n">
        <x:f>I3843*TOMATO_FERTILIZER+J3843*CARROT_FERTILIZER+K3843*MESCLUN_FERTILIZER</x:f>
        <x:v>25080</x:v>
      </x:c>
      <x:c r="Q3843" s="268" t="n">
        <x:f>MIN(M3843,FARMER_HOURS)*FARMER_RATE+MAX(M3843-FARMER_HOURS,0)*TEMP_RATE</x:f>
        <x:v>52673.86304980764</x:v>
      </x:c>
      <x:c r="R3843" s="268" t="n">
        <x:f>O3843-P3843-Q3843-FIXED_COST</x:f>
        <x:v>22344.136950192362</x:v>
      </x:c>
      <x:c r="S3843" s="139" t="str">
        <x:f>IF(AND(L3843&lt;=TOTAL_BED_CAP,N3843&lt;=TEMP_WORKER_CAP),"YES","NO")</x:f>
        <x:v>YES</x:v>
      </x:c>
      <x:c r="T3843" s="139" t="n">
        <x:f>IF(S3843="YES",R3843,-1E+99)</x:f>
        <x:v>22344.136950192362</x:v>
      </x:c>
    </x:row>
    <x:row r="3844">
      <x:c r="A3844" s="139"/>
      <x:c r="B3844" s="139"/>
      <x:c r="C3844" s="139"/>
      <x:c r="D3844" s="139"/>
      <x:c r="E3844" s="139"/>
      <x:c r="F3844" s="139"/>
      <x:c r="G3844" s="139"/>
      <x:c r="H3844" s="139"/>
      <x:c r="I3844" s="266" t="n">
        <x:f>INT((ROW()-ROW($I$46))/((CARROT_CAP+1)*(MESCLUN_CAP+1)))</x:f>
        <x:v>5</x:v>
      </x:c>
      <x:c r="J3844" s="266" t="n">
        <x:f>MOD(INT((ROW()-ROW($I$46))/(MESCLUN_CAP+1)),CARROT_CAP+1)</x:f>
        <x:v>17</x:v>
      </x:c>
      <x:c r="K3844" s="266" t="n">
        <x:f>MOD(ROW()-ROW($I$46),MESCLUN_CAP+1)</x:f>
        <x:v>16</x:v>
      </x:c>
      <x:c r="L3844" s="266" t="n">
        <x:f>SUM(I3844:K3844)</x:f>
        <x:v>38</x:v>
      </x:c>
      <x:c r="M3844" s="267" t="n">
        <x:f>I3844*TOMATO_HOURS*WEEKS*(1+TOMATO_DIM)^I3844+J3844*CARROT_HOURS*WEEKS*(1+CARROT_DIM)^J3844+K3844*MESCLUN_HOURS*WEEKS*(1+MESCLUN_DIM)^K3844</x:f>
        <x:v>2379.0752875464086</x:v>
      </x:c>
      <x:c r="N3844" s="267" t="n">
        <x:f>MAX(M3844-FARMER_HOURS,0)/TEMP_HOURS_PER_WORKER</x:f>
        <x:v>1.1521356163516727</x:v>
      </x:c>
      <x:c r="O3844" s="268" t="n">
        <x:f>I3844*TOMATO_PRICE+J3844*CARROT_PRICE+K3844*MESCLUN_PRICE</x:f>
        <x:v>122798</x:v>
      </x:c>
      <x:c r="P3844" s="268" t="n">
        <x:f>I3844*TOMATO_FERTILIZER+J3844*CARROT_FERTILIZER+K3844*MESCLUN_FERTILIZER</x:f>
        <x:v>25960</x:v>
      </x:c>
      <x:c r="Q3844" s="268" t="n">
        <x:f>MIN(M3844,FARMER_HOURS)*FARMER_RATE+MAX(M3844-FARMER_HOURS,0)*TEMP_RATE</x:f>
        <x:v>53803.39040879182</x:v>
      </x:c>
      <x:c r="R3844" s="268" t="n">
        <x:f>O3844-P3844-Q3844-FIXED_COST</x:f>
        <x:v>23034.60959120818</x:v>
      </x:c>
      <x:c r="S3844" s="139" t="str">
        <x:f>IF(AND(L3844&lt;=TOTAL_BED_CAP,N3844&lt;=TEMP_WORKER_CAP),"YES","NO")</x:f>
        <x:v>YES</x:v>
      </x:c>
      <x:c r="T3844" s="139" t="n">
        <x:f>IF(S3844="YES",R3844,-1E+99)</x:f>
        <x:v>23034.60959120818</x:v>
      </x:c>
    </x:row>
    <x:row r="3845">
      <x:c r="A3845" s="139"/>
      <x:c r="B3845" s="139"/>
      <x:c r="C3845" s="139"/>
      <x:c r="D3845" s="139"/>
      <x:c r="E3845" s="139"/>
      <x:c r="F3845" s="139"/>
      <x:c r="G3845" s="139"/>
      <x:c r="H3845" s="139"/>
      <x:c r="I3845" s="266" t="n">
        <x:f>INT((ROW()-ROW($I$46))/((CARROT_CAP+1)*(MESCLUN_CAP+1)))</x:f>
        <x:v>5</x:v>
      </x:c>
      <x:c r="J3845" s="266" t="n">
        <x:f>MOD(INT((ROW()-ROW($I$46))/(MESCLUN_CAP+1)),CARROT_CAP+1)</x:f>
        <x:v>17</x:v>
      </x:c>
      <x:c r="K3845" s="266" t="n">
        <x:f>MOD(ROW()-ROW($I$46),MESCLUN_CAP+1)</x:f>
        <x:v>17</x:v>
      </x:c>
      <x:c r="L3845" s="266" t="n">
        <x:f>SUM(I3845:K3845)</x:f>
        <x:v>39</x:v>
      </x:c>
      <x:c r="M3845" s="267" t="n">
        <x:f>I3845*TOMATO_HOURS*WEEKS*(1+TOMATO_DIM)^I3845+J3845*CARROT_HOURS*WEEKS*(1+CARROT_DIM)^J3845+K3845*MESCLUN_HOURS*WEEKS*(1+MESCLUN_DIM)^K3845</x:f>
        <x:v>2445.635510992949</x:v>
      </x:c>
      <x:c r="N3845" s="267" t="n">
        <x:f>MAX(M3845-FARMER_HOURS,0)/TEMP_HOURS_PER_WORKER</x:f>
        <x:v>1.1983579937451034</x:v>
      </x:c>
      <x:c r="O3845" s="268" t="n">
        <x:f>I3845*TOMATO_PRICE+J3845*CARROT_PRICE+K3845*MESCLUN_PRICE</x:f>
        <x:v>125498</x:v>
      </x:c>
      <x:c r="P3845" s="268" t="n">
        <x:f>I3845*TOMATO_FERTILIZER+J3845*CARROT_FERTILIZER+K3845*MESCLUN_FERTILIZER</x:f>
        <x:v>26840</x:v>
      </x:c>
      <x:c r="Q3845" s="268" t="n">
        <x:f>MIN(M3845,FARMER_HOURS)*FARMER_RATE+MAX(M3845-FARMER_HOURS,0)*TEMP_RATE</x:f>
        <x:v>54958.94984362759</x:v>
      </x:c>
      <x:c r="R3845" s="268" t="n">
        <x:f>O3845-P3845-Q3845-FIXED_COST</x:f>
        <x:v>23699.05015637241</x:v>
      </x:c>
      <x:c r="S3845" s="139" t="str">
        <x:f>IF(AND(L3845&lt;=TOTAL_BED_CAP,N3845&lt;=TEMP_WORKER_CAP),"YES","NO")</x:f>
        <x:v>YES</x:v>
      </x:c>
      <x:c r="T3845" s="139" t="n">
        <x:f>IF(S3845="YES",R3845,-1E+99)</x:f>
        <x:v>23699.05015637241</x:v>
      </x:c>
    </x:row>
    <x:row r="3846">
      <x:c r="A3846" s="139"/>
      <x:c r="B3846" s="139"/>
      <x:c r="C3846" s="139"/>
      <x:c r="D3846" s="139"/>
      <x:c r="E3846" s="139"/>
      <x:c r="F3846" s="139"/>
      <x:c r="G3846" s="139"/>
      <x:c r="H3846" s="139"/>
      <x:c r="I3846" s="266" t="n">
        <x:f>INT((ROW()-ROW($I$46))/((CARROT_CAP+1)*(MESCLUN_CAP+1)))</x:f>
        <x:v>5</x:v>
      </x:c>
      <x:c r="J3846" s="266" t="n">
        <x:f>MOD(INT((ROW()-ROW($I$46))/(MESCLUN_CAP+1)),CARROT_CAP+1)</x:f>
        <x:v>17</x:v>
      </x:c>
      <x:c r="K3846" s="266" t="n">
        <x:f>MOD(ROW()-ROW($I$46),MESCLUN_CAP+1)</x:f>
        <x:v>18</x:v>
      </x:c>
      <x:c r="L3846" s="266" t="n">
        <x:f>SUM(I3846:K3846)</x:f>
        <x:v>40</x:v>
      </x:c>
      <x:c r="M3846" s="267" t="n">
        <x:f>I3846*TOMATO_HOURS*WEEKS*(1+TOMATO_DIM)^I3846+J3846*CARROT_HOURS*WEEKS*(1+CARROT_DIM)^J3846+K3846*MESCLUN_HOURS*WEEKS*(1+MESCLUN_DIM)^K3846</x:f>
        <x:v>2513.7225024515365</x:v>
      </x:c>
      <x:c r="N3846" s="267" t="n">
        <x:f>MAX(M3846-FARMER_HOURS,0)/TEMP_HOURS_PER_WORKER</x:f>
        <x:v>1.2456406267024558</x:v>
      </x:c>
      <x:c r="O3846" s="268" t="n">
        <x:f>I3846*TOMATO_PRICE+J3846*CARROT_PRICE+K3846*MESCLUN_PRICE</x:f>
        <x:v>128198</x:v>
      </x:c>
      <x:c r="P3846" s="268" t="n">
        <x:f>I3846*TOMATO_FERTILIZER+J3846*CARROT_FERTILIZER+K3846*MESCLUN_FERTILIZER</x:f>
        <x:v>27720</x:v>
      </x:c>
      <x:c r="Q3846" s="268" t="n">
        <x:f>MIN(M3846,FARMER_HOURS)*FARMER_RATE+MAX(M3846-FARMER_HOURS,0)*TEMP_RATE</x:f>
        <x:v>56141.0156675614</x:v>
      </x:c>
      <x:c r="R3846" s="268" t="n">
        <x:f>O3846-P3846-Q3846-FIXED_COST</x:f>
        <x:v>24336.984332438602</x:v>
      </x:c>
      <x:c r="S3846" s="139" t="str">
        <x:f>IF(AND(L3846&lt;=TOTAL_BED_CAP,N3846&lt;=TEMP_WORKER_CAP),"YES","NO")</x:f>
        <x:v>YES</x:v>
      </x:c>
      <x:c r="T3846" s="139" t="n">
        <x:f>IF(S3846="YES",R3846,-1E+99)</x:f>
        <x:v>24336.984332438602</x:v>
      </x:c>
    </x:row>
    <x:row r="3847">
      <x:c r="A3847" s="139"/>
      <x:c r="B3847" s="139"/>
      <x:c r="C3847" s="139"/>
      <x:c r="D3847" s="139"/>
      <x:c r="E3847" s="139"/>
      <x:c r="F3847" s="139"/>
      <x:c r="G3847" s="139"/>
      <x:c r="H3847" s="139"/>
      <x:c r="I3847" s="266" t="n">
        <x:f>INT((ROW()-ROW($I$46))/((CARROT_CAP+1)*(MESCLUN_CAP+1)))</x:f>
        <x:v>5</x:v>
      </x:c>
      <x:c r="J3847" s="266" t="n">
        <x:f>MOD(INT((ROW()-ROW($I$46))/(MESCLUN_CAP+1)),CARROT_CAP+1)</x:f>
        <x:v>17</x:v>
      </x:c>
      <x:c r="K3847" s="266" t="n">
        <x:f>MOD(ROW()-ROW($I$46),MESCLUN_CAP+1)</x:f>
        <x:v>19</x:v>
      </x:c>
      <x:c r="L3847" s="266" t="n">
        <x:f>SUM(I3847:K3847)</x:f>
        <x:v>41</x:v>
      </x:c>
      <x:c r="M3847" s="267" t="n">
        <x:f>I3847*TOMATO_HOURS*WEEKS*(1+TOMATO_DIM)^I3847+J3847*CARROT_HOURS*WEEKS*(1+CARROT_DIM)^J3847+K3847*MESCLUN_HOURS*WEEKS*(1+MESCLUN_DIM)^K3847</x:f>
        <x:v>2583.364031087558</x:v>
      </x:c>
      <x:c r="N3847" s="267" t="n">
        <x:f>MAX(M3847-FARMER_HOURS,0)/TEMP_HOURS_PER_WORKER</x:f>
        <x:v>1.2940027993663596</x:v>
      </x:c>
      <x:c r="O3847" s="268" t="n">
        <x:f>I3847*TOMATO_PRICE+J3847*CARROT_PRICE+K3847*MESCLUN_PRICE</x:f>
        <x:v>130898</x:v>
      </x:c>
      <x:c r="P3847" s="268" t="n">
        <x:f>I3847*TOMATO_FERTILIZER+J3847*CARROT_FERTILIZER+K3847*MESCLUN_FERTILIZER</x:f>
        <x:v>28600</x:v>
      </x:c>
      <x:c r="Q3847" s="268" t="n">
        <x:f>MIN(M3847,FARMER_HOURS)*FARMER_RATE+MAX(M3847-FARMER_HOURS,0)*TEMP_RATE</x:f>
        <x:v>57350.069984158996</x:v>
      </x:c>
      <x:c r="R3847" s="268" t="n">
        <x:f>O3847-P3847-Q3847-FIXED_COST</x:f>
        <x:v>24947.930015841004</x:v>
      </x:c>
      <x:c r="S3847" s="139" t="str">
        <x:f>IF(AND(L3847&lt;=TOTAL_BED_CAP,N3847&lt;=TEMP_WORKER_CAP),"YES","NO")</x:f>
        <x:v>YES</x:v>
      </x:c>
      <x:c r="T3847" s="139" t="n">
        <x:f>IF(S3847="YES",R3847,-1E+99)</x:f>
        <x:v>24947.930015841004</x:v>
      </x:c>
    </x:row>
    <x:row r="3848">
      <x:c r="A3848" s="139"/>
      <x:c r="B3848" s="139"/>
      <x:c r="C3848" s="139"/>
      <x:c r="D3848" s="139"/>
      <x:c r="E3848" s="139"/>
      <x:c r="F3848" s="139"/>
      <x:c r="G3848" s="139"/>
      <x:c r="H3848" s="139"/>
      <x:c r="I3848" s="266" t="n">
        <x:f>INT((ROW()-ROW($I$46))/((CARROT_CAP+1)*(MESCLUN_CAP+1)))</x:f>
        <x:v>5</x:v>
      </x:c>
      <x:c r="J3848" s="266" t="n">
        <x:f>MOD(INT((ROW()-ROW($I$46))/(MESCLUN_CAP+1)),CARROT_CAP+1)</x:f>
        <x:v>17</x:v>
      </x:c>
      <x:c r="K3848" s="266" t="n">
        <x:f>MOD(ROW()-ROW($I$46),MESCLUN_CAP+1)</x:f>
        <x:v>20</x:v>
      </x:c>
      <x:c r="L3848" s="266" t="n">
        <x:f>SUM(I3848:K3848)</x:f>
        <x:v>42</x:v>
      </x:c>
      <x:c r="M3848" s="267" t="n">
        <x:f>I3848*TOMATO_HOURS*WEEKS*(1+TOMATO_DIM)^I3848+J3848*CARROT_HOURS*WEEKS*(1+CARROT_DIM)^J3848+K3848*MESCLUN_HOURS*WEEKS*(1+MESCLUN_DIM)^K3848</x:f>
        <x:v>2654.588321738035</x:v>
      </x:c>
      <x:c r="N3848" s="267" t="n">
        <x:f>MAX(M3848-FARMER_HOURS,0)/TEMP_HOURS_PER_WORKER</x:f>
        <x:v>1.34346411231808</x:v>
      </x:c>
      <x:c r="O3848" s="268" t="n">
        <x:f>I3848*TOMATO_PRICE+J3848*CARROT_PRICE+K3848*MESCLUN_PRICE</x:f>
        <x:v>133598</x:v>
      </x:c>
      <x:c r="P3848" s="268" t="n">
        <x:f>I3848*TOMATO_FERTILIZER+J3848*CARROT_FERTILIZER+K3848*MESCLUN_FERTILIZER</x:f>
        <x:v>29480</x:v>
      </x:c>
      <x:c r="Q3848" s="268" t="n">
        <x:f>MIN(M3848,FARMER_HOURS)*FARMER_RATE+MAX(M3848-FARMER_HOURS,0)*TEMP_RATE</x:f>
        <x:v>58586.602807952</x:v>
      </x:c>
      <x:c r="R3848" s="268" t="n">
        <x:f>O3848-P3848-Q3848-FIXED_COST</x:f>
        <x:v>25531.397192048003</x:v>
      </x:c>
      <x:c r="S3848" s="139" t="str">
        <x:f>IF(AND(L3848&lt;=TOTAL_BED_CAP,N3848&lt;=TEMP_WORKER_CAP),"YES","NO")</x:f>
        <x:v>YES</x:v>
      </x:c>
      <x:c r="T3848" s="139" t="n">
        <x:f>IF(S3848="YES",R3848,-1E+99)</x:f>
        <x:v>25531.397192048003</x:v>
      </x:c>
    </x:row>
    <x:row r="3849">
      <x:c r="A3849" s="139"/>
      <x:c r="B3849" s="139"/>
      <x:c r="C3849" s="139"/>
      <x:c r="D3849" s="139"/>
      <x:c r="E3849" s="139"/>
      <x:c r="F3849" s="139"/>
      <x:c r="G3849" s="139"/>
      <x:c r="H3849" s="139"/>
      <x:c r="I3849" s="266" t="n">
        <x:f>INT((ROW()-ROW($I$46))/((CARROT_CAP+1)*(MESCLUN_CAP+1)))</x:f>
        <x:v>5</x:v>
      </x:c>
      <x:c r="J3849" s="266" t="n">
        <x:f>MOD(INT((ROW()-ROW($I$46))/(MESCLUN_CAP+1)),CARROT_CAP+1)</x:f>
        <x:v>17</x:v>
      </x:c>
      <x:c r="K3849" s="266" t="n">
        <x:f>MOD(ROW()-ROW($I$46),MESCLUN_CAP+1)</x:f>
        <x:v>21</x:v>
      </x:c>
      <x:c r="L3849" s="266" t="n">
        <x:f>SUM(I3849:K3849)</x:f>
        <x:v>43</x:v>
      </x:c>
      <x:c r="M3849" s="267" t="n">
        <x:f>I3849*TOMATO_HOURS*WEEKS*(1+TOMATO_DIM)^I3849+J3849*CARROT_HOURS*WEEKS*(1+CARROT_DIM)^J3849+K3849*MESCLUN_HOURS*WEEKS*(1+MESCLUN_DIM)^K3849</x:f>
        <x:v>2727.424061964479</x:v>
      </x:c>
      <x:c r="N3849" s="267" t="n">
        <x:f>MAX(M3849-FARMER_HOURS,0)/TEMP_HOURS_PER_WORKER</x:f>
        <x:v>1.3940444874753326</x:v>
      </x:c>
      <x:c r="O3849" s="268" t="n">
        <x:f>I3849*TOMATO_PRICE+J3849*CARROT_PRICE+K3849*MESCLUN_PRICE</x:f>
        <x:v>136298</x:v>
      </x:c>
      <x:c r="P3849" s="268" t="n">
        <x:f>I3849*TOMATO_FERTILIZER+J3849*CARROT_FERTILIZER+K3849*MESCLUN_FERTILIZER</x:f>
        <x:v>30360</x:v>
      </x:c>
      <x:c r="Q3849" s="268" t="n">
        <x:f>MIN(M3849,FARMER_HOURS)*FARMER_RATE+MAX(M3849-FARMER_HOURS,0)*TEMP_RATE</x:f>
        <x:v>59851.112186883314</x:v>
      </x:c>
      <x:c r="R3849" s="268" t="n">
        <x:f>O3849-P3849-Q3849-FIXED_COST</x:f>
        <x:v>26086.887813116686</x:v>
      </x:c>
      <x:c r="S3849" s="139" t="str">
        <x:f>IF(AND(L3849&lt;=TOTAL_BED_CAP,N3849&lt;=TEMP_WORKER_CAP),"YES","NO")</x:f>
        <x:v>YES</x:v>
      </x:c>
      <x:c r="T3849" s="139" t="n">
        <x:f>IF(S3849="YES",R3849,-1E+99)</x:f>
        <x:v>26086.887813116686</x:v>
      </x:c>
    </x:row>
    <x:row r="3850">
      <x:c r="A3850" s="139"/>
      <x:c r="B3850" s="139"/>
      <x:c r="C3850" s="139"/>
      <x:c r="D3850" s="139"/>
      <x:c r="E3850" s="139"/>
      <x:c r="F3850" s="139"/>
      <x:c r="G3850" s="139"/>
      <x:c r="H3850" s="139"/>
      <x:c r="I3850" s="266" t="n">
        <x:f>INT((ROW()-ROW($I$46))/((CARROT_CAP+1)*(MESCLUN_CAP+1)))</x:f>
        <x:v>5</x:v>
      </x:c>
      <x:c r="J3850" s="266" t="n">
        <x:f>MOD(INT((ROW()-ROW($I$46))/(MESCLUN_CAP+1)),CARROT_CAP+1)</x:f>
        <x:v>17</x:v>
      </x:c>
      <x:c r="K3850" s="266" t="n">
        <x:f>MOD(ROW()-ROW($I$46),MESCLUN_CAP+1)</x:f>
        <x:v>22</x:v>
      </x:c>
      <x:c r="L3850" s="266" t="n">
        <x:f>SUM(I3850:K3850)</x:f>
        <x:v>44</x:v>
      </x:c>
      <x:c r="M3850" s="267" t="n">
        <x:f>I3850*TOMATO_HOURS*WEEKS*(1+TOMATO_DIM)^I3850+J3850*CARROT_HOURS*WEEKS*(1+CARROT_DIM)^J3850+K3850*MESCLUN_HOURS*WEEKS*(1+MESCLUN_DIM)^K3850</x:f>
        <x:v>2801.9004092108753</x:v>
      </x:c>
      <x:c r="N3850" s="267" t="n">
        <x:f>MAX(M3850-FARMER_HOURS,0)/TEMP_HOURS_PER_WORKER</x:f>
        <x:v>1.445764173063108</x:v>
      </x:c>
      <x:c r="O3850" s="268" t="n">
        <x:f>I3850*TOMATO_PRICE+J3850*CARROT_PRICE+K3850*MESCLUN_PRICE</x:f>
        <x:v>138998</x:v>
      </x:c>
      <x:c r="P3850" s="268" t="n">
        <x:f>I3850*TOMATO_FERTILIZER+J3850*CARROT_FERTILIZER+K3850*MESCLUN_FERTILIZER</x:f>
        <x:v>31240</x:v>
      </x:c>
      <x:c r="Q3850" s="268" t="n">
        <x:f>MIN(M3850,FARMER_HOURS)*FARMER_RATE+MAX(M3850-FARMER_HOURS,0)*TEMP_RATE</x:f>
        <x:v>61144.1043265777</x:v>
      </x:c>
      <x:c r="R3850" s="268" t="n">
        <x:f>O3850-P3850-Q3850-FIXED_COST</x:f>
        <x:v>26613.895673422303</x:v>
      </x:c>
      <x:c r="S3850" s="139" t="str">
        <x:f>IF(AND(L3850&lt;=TOTAL_BED_CAP,N3850&lt;=TEMP_WORKER_CAP),"YES","NO")</x:f>
        <x:v>YES</x:v>
      </x:c>
      <x:c r="T3850" s="139" t="n">
        <x:f>IF(S3850="YES",R3850,-1E+99)</x:f>
        <x:v>26613.895673422303</x:v>
      </x:c>
    </x:row>
    <x:row r="3851">
      <x:c r="A3851" s="139"/>
      <x:c r="B3851" s="139"/>
      <x:c r="C3851" s="139"/>
      <x:c r="D3851" s="139"/>
      <x:c r="E3851" s="139"/>
      <x:c r="F3851" s="139"/>
      <x:c r="G3851" s="139"/>
      <x:c r="H3851" s="139"/>
      <x:c r="I3851" s="266" t="n">
        <x:f>INT((ROW()-ROW($I$46))/((CARROT_CAP+1)*(MESCLUN_CAP+1)))</x:f>
        <x:v>5</x:v>
      </x:c>
      <x:c r="J3851" s="266" t="n">
        <x:f>MOD(INT((ROW()-ROW($I$46))/(MESCLUN_CAP+1)),CARROT_CAP+1)</x:f>
        <x:v>17</x:v>
      </x:c>
      <x:c r="K3851" s="266" t="n">
        <x:f>MOD(ROW()-ROW($I$46),MESCLUN_CAP+1)</x:f>
        <x:v>23</x:v>
      </x:c>
      <x:c r="L3851" s="266" t="n">
        <x:f>SUM(I3851:K3851)</x:f>
        <x:v>45</x:v>
      </x:c>
      <x:c r="M3851" s="267" t="n">
        <x:f>I3851*TOMATO_HOURS*WEEKS*(1+TOMATO_DIM)^I3851+J3851*CARROT_HOURS*WEEKS*(1+CARROT_DIM)^J3851+K3851*MESCLUN_HOURS*WEEKS*(1+MESCLUN_DIM)^K3851</x:f>
        <x:v>2878.0469980683115</x:v>
      </x:c>
      <x:c r="N3851" s="267" t="n">
        <x:f>MAX(M3851-FARMER_HOURS,0)/TEMP_HOURS_PER_WORKER</x:f>
        <x:v>1.4986437486585495</x:v>
      </x:c>
      <x:c r="O3851" s="268" t="n">
        <x:f>I3851*TOMATO_PRICE+J3851*CARROT_PRICE+K3851*MESCLUN_PRICE</x:f>
        <x:v>141698</x:v>
      </x:c>
      <x:c r="P3851" s="268" t="n">
        <x:f>I3851*TOMATO_FERTILIZER+J3851*CARROT_FERTILIZER+K3851*MESCLUN_FERTILIZER</x:f>
        <x:v>32120</x:v>
      </x:c>
      <x:c r="Q3851" s="268" t="n">
        <x:f>MIN(M3851,FARMER_HOURS)*FARMER_RATE+MAX(M3851-FARMER_HOURS,0)*TEMP_RATE</x:f>
        <x:v>62466.09371646374</x:v>
      </x:c>
      <x:c r="R3851" s="268" t="n">
        <x:f>O3851-P3851-Q3851-FIXED_COST</x:f>
        <x:v>27111.906283536257</x:v>
      </x:c>
      <x:c r="S3851" s="139" t="str">
        <x:f>IF(AND(L3851&lt;=TOTAL_BED_CAP,N3851&lt;=TEMP_WORKER_CAP),"YES","NO")</x:f>
        <x:v>YES</x:v>
      </x:c>
      <x:c r="T3851" s="139" t="n">
        <x:f>IF(S3851="YES",R3851,-1E+99)</x:f>
        <x:v>27111.906283536257</x:v>
      </x:c>
    </x:row>
    <x:row r="3852">
      <x:c r="A3852" s="139"/>
      <x:c r="B3852" s="139"/>
      <x:c r="C3852" s="139"/>
      <x:c r="D3852" s="139"/>
      <x:c r="E3852" s="139"/>
      <x:c r="F3852" s="139"/>
      <x:c r="G3852" s="139"/>
      <x:c r="H3852" s="139"/>
      <x:c r="I3852" s="266" t="n">
        <x:f>INT((ROW()-ROW($I$46))/((CARROT_CAP+1)*(MESCLUN_CAP+1)))</x:f>
        <x:v>5</x:v>
      </x:c>
      <x:c r="J3852" s="266" t="n">
        <x:f>MOD(INT((ROW()-ROW($I$46))/(MESCLUN_CAP+1)),CARROT_CAP+1)</x:f>
        <x:v>17</x:v>
      </x:c>
      <x:c r="K3852" s="266" t="n">
        <x:f>MOD(ROW()-ROW($I$46),MESCLUN_CAP+1)</x:f>
        <x:v>24</x:v>
      </x:c>
      <x:c r="L3852" s="266" t="n">
        <x:f>SUM(I3852:K3852)</x:f>
        <x:v>46</x:v>
      </x:c>
      <x:c r="M3852" s="267" t="n">
        <x:f>I3852*TOMATO_HOURS*WEEKS*(1+TOMATO_DIM)^I3852+J3852*CARROT_HOURS*WEEKS*(1+CARROT_DIM)^J3852+K3852*MESCLUN_HOURS*WEEKS*(1+MESCLUN_DIM)^K3852</x:f>
        <x:v>2955.893947647807</x:v>
      </x:c>
      <x:c r="N3852" s="267" t="n">
        <x:f>MAX(M3852-FARMER_HOURS,0)/TEMP_HOURS_PER_WORKER</x:f>
        <x:v>1.5527041303109772</x:v>
      </x:c>
      <x:c r="O3852" s="268" t="n">
        <x:f>I3852*TOMATO_PRICE+J3852*CARROT_PRICE+K3852*MESCLUN_PRICE</x:f>
        <x:v>144398</x:v>
      </x:c>
      <x:c r="P3852" s="268" t="n">
        <x:f>I3852*TOMATO_FERTILIZER+J3852*CARROT_FERTILIZER+K3852*MESCLUN_FERTILIZER</x:f>
        <x:v>33000</x:v>
      </x:c>
      <x:c r="Q3852" s="268" t="n">
        <x:f>MIN(M3852,FARMER_HOURS)*FARMER_RATE+MAX(M3852-FARMER_HOURS,0)*TEMP_RATE</x:f>
        <x:v>63817.603257774426</x:v>
      </x:c>
      <x:c r="R3852" s="268" t="n">
        <x:f>O3852-P3852-Q3852-FIXED_COST</x:f>
        <x:v>27580.396742225574</x:v>
      </x:c>
      <x:c r="S3852" s="139" t="str">
        <x:f>IF(AND(L3852&lt;=TOTAL_BED_CAP,N3852&lt;=TEMP_WORKER_CAP),"YES","NO")</x:f>
        <x:v>YES</x:v>
      </x:c>
      <x:c r="T3852" s="139" t="n">
        <x:f>IF(S3852="YES",R3852,-1E+99)</x:f>
        <x:v>27580.396742225574</x:v>
      </x:c>
    </x:row>
    <x:row r="3853">
      <x:c r="A3853" s="139"/>
      <x:c r="B3853" s="139"/>
      <x:c r="C3853" s="139"/>
      <x:c r="D3853" s="139"/>
      <x:c r="E3853" s="139"/>
      <x:c r="F3853" s="139"/>
      <x:c r="G3853" s="139"/>
      <x:c r="H3853" s="139"/>
      <x:c r="I3853" s="266" t="n">
        <x:f>INT((ROW()-ROW($I$46))/((CARROT_CAP+1)*(MESCLUN_CAP+1)))</x:f>
        <x:v>5</x:v>
      </x:c>
      <x:c r="J3853" s="266" t="n">
        <x:f>MOD(INT((ROW()-ROW($I$46))/(MESCLUN_CAP+1)),CARROT_CAP+1)</x:f>
        <x:v>17</x:v>
      </x:c>
      <x:c r="K3853" s="266" t="n">
        <x:f>MOD(ROW()-ROW($I$46),MESCLUN_CAP+1)</x:f>
        <x:v>25</x:v>
      </x:c>
      <x:c r="L3853" s="266" t="n">
        <x:f>SUM(I3853:K3853)</x:f>
        <x:v>47</x:v>
      </x:c>
      <x:c r="M3853" s="267" t="n">
        <x:f>I3853*TOMATO_HOURS*WEEKS*(1+TOMATO_DIM)^I3853+J3853*CARROT_HOURS*WEEKS*(1+CARROT_DIM)^J3853+K3853*MESCLUN_HOURS*WEEKS*(1+MESCLUN_DIM)^K3853</x:f>
        <x:v>3035.4718690629047</x:v>
      </x:c>
      <x:c r="N3853" s="267" t="n">
        <x:f>MAX(M3853-FARMER_HOURS,0)/TEMP_HOURS_PER_WORKER</x:f>
        <x:v>1.6079665757381283</x:v>
      </x:c>
      <x:c r="O3853" s="268" t="n">
        <x:f>I3853*TOMATO_PRICE+J3853*CARROT_PRICE+K3853*MESCLUN_PRICE</x:f>
        <x:v>147098</x:v>
      </x:c>
      <x:c r="P3853" s="268" t="n">
        <x:f>I3853*TOMATO_FERTILIZER+J3853*CARROT_FERTILIZER+K3853*MESCLUN_FERTILIZER</x:f>
        <x:v>33880</x:v>
      </x:c>
      <x:c r="Q3853" s="268" t="n">
        <x:f>MIN(M3853,FARMER_HOURS)*FARMER_RATE+MAX(M3853-FARMER_HOURS,0)*TEMP_RATE</x:f>
        <x:v>65199.164393453204</x:v>
      </x:c>
      <x:c r="R3853" s="268" t="n">
        <x:f>O3853-P3853-Q3853-FIXED_COST</x:f>
        <x:v>28018.835606546796</x:v>
      </x:c>
      <x:c r="S3853" s="139" t="str">
        <x:f>IF(AND(L3853&lt;=TOTAL_BED_CAP,N3853&lt;=TEMP_WORKER_CAP),"YES","NO")</x:f>
        <x:v>YES</x:v>
      </x:c>
      <x:c r="T3853" s="139" t="n">
        <x:f>IF(S3853="YES",R3853,-1E+99)</x:f>
        <x:v>28018.835606546796</x:v>
      </x:c>
    </x:row>
    <x:row r="3854">
      <x:c r="A3854" s="139"/>
      <x:c r="B3854" s="139"/>
      <x:c r="C3854" s="139"/>
      <x:c r="D3854" s="139"/>
      <x:c r="E3854" s="139"/>
      <x:c r="F3854" s="139"/>
      <x:c r="G3854" s="139"/>
      <x:c r="H3854" s="139"/>
      <x:c r="I3854" s="266" t="n">
        <x:f>INT((ROW()-ROW($I$46))/((CARROT_CAP+1)*(MESCLUN_CAP+1)))</x:f>
        <x:v>5</x:v>
      </x:c>
      <x:c r="J3854" s="266" t="n">
        <x:f>MOD(INT((ROW()-ROW($I$46))/(MESCLUN_CAP+1)),CARROT_CAP+1)</x:f>
        <x:v>17</x:v>
      </x:c>
      <x:c r="K3854" s="266" t="n">
        <x:f>MOD(ROW()-ROW($I$46),MESCLUN_CAP+1)</x:f>
        <x:v>26</x:v>
      </x:c>
      <x:c r="L3854" s="266" t="n">
        <x:f>SUM(I3854:K3854)</x:f>
        <x:v>48</x:v>
      </x:c>
      <x:c r="M3854" s="267" t="n">
        <x:f>I3854*TOMATO_HOURS*WEEKS*(1+TOMATO_DIM)^I3854+J3854*CARROT_HOURS*WEEKS*(1+CARROT_DIM)^J3854+K3854*MESCLUN_HOURS*WEEKS*(1+MESCLUN_DIM)^K3854</x:f>
        <x:v>3116.811873023622</x:v>
      </x:c>
      <x:c r="N3854" s="267" t="n">
        <x:f>MAX(M3854-FARMER_HOURS,0)/TEMP_HOURS_PER_WORKER</x:f>
        <x:v>1.6644526895997376</x:v>
      </x:c>
      <x:c r="O3854" s="268" t="n">
        <x:f>I3854*TOMATO_PRICE+J3854*CARROT_PRICE+K3854*MESCLUN_PRICE</x:f>
        <x:v>149798</x:v>
      </x:c>
      <x:c r="P3854" s="268" t="n">
        <x:f>I3854*TOMATO_FERTILIZER+J3854*CARROT_FERTILIZER+K3854*MESCLUN_FERTILIZER</x:f>
        <x:v>34760</x:v>
      </x:c>
      <x:c r="Q3854" s="268" t="n">
        <x:f>MIN(M3854,FARMER_HOURS)*FARMER_RATE+MAX(M3854-FARMER_HOURS,0)*TEMP_RATE</x:f>
        <x:v>66611.31723999343</x:v>
      </x:c>
      <x:c r="R3854" s="268" t="n">
        <x:f>O3854-P3854-Q3854-FIXED_COST</x:f>
        <x:v>28426.682760006574</x:v>
      </x:c>
      <x:c r="S3854" s="139" t="str">
        <x:f>IF(AND(L3854&lt;=TOTAL_BED_CAP,N3854&lt;=TEMP_WORKER_CAP),"YES","NO")</x:f>
        <x:v>YES</x:v>
      </x:c>
      <x:c r="T3854" s="139" t="n">
        <x:f>IF(S3854="YES",R3854,-1E+99)</x:f>
        <x:v>28426.682760006574</x:v>
      </x:c>
    </x:row>
    <x:row r="3855">
      <x:c r="A3855" s="139"/>
      <x:c r="B3855" s="139"/>
      <x:c r="C3855" s="139"/>
      <x:c r="D3855" s="139"/>
      <x:c r="E3855" s="139"/>
      <x:c r="F3855" s="139"/>
      <x:c r="G3855" s="139"/>
      <x:c r="H3855" s="139"/>
      <x:c r="I3855" s="266" t="n">
        <x:f>INT((ROW()-ROW($I$46))/((CARROT_CAP+1)*(MESCLUN_CAP+1)))</x:f>
        <x:v>5</x:v>
      </x:c>
      <x:c r="J3855" s="266" t="n">
        <x:f>MOD(INT((ROW()-ROW($I$46))/(MESCLUN_CAP+1)),CARROT_CAP+1)</x:f>
        <x:v>17</x:v>
      </x:c>
      <x:c r="K3855" s="266" t="n">
        <x:f>MOD(ROW()-ROW($I$46),MESCLUN_CAP+1)</x:f>
        <x:v>27</x:v>
      </x:c>
      <x:c r="L3855" s="266" t="n">
        <x:f>SUM(I3855:K3855)</x:f>
        <x:v>49</x:v>
      </x:c>
      <x:c r="M3855" s="267" t="n">
        <x:f>I3855*TOMATO_HOURS*WEEKS*(1+TOMATO_DIM)^I3855+J3855*CARROT_HOURS*WEEKS*(1+CARROT_DIM)^J3855+K3855*MESCLUN_HOURS*WEEKS*(1+MESCLUN_DIM)^K3855</x:f>
        <x:v>3199.945577543379</x:v>
      </x:c>
      <x:c r="N3855" s="267" t="n">
        <x:f>MAX(M3855-FARMER_HOURS,0)/TEMP_HOURS_PER_WORKER</x:f>
        <x:v>1.7221844288495687</x:v>
      </x:c>
      <x:c r="O3855" s="268" t="n">
        <x:f>I3855*TOMATO_PRICE+J3855*CARROT_PRICE+K3855*MESCLUN_PRICE</x:f>
        <x:v>152498</x:v>
      </x:c>
      <x:c r="P3855" s="268" t="n">
        <x:f>I3855*TOMATO_FERTILIZER+J3855*CARROT_FERTILIZER+K3855*MESCLUN_FERTILIZER</x:f>
        <x:v>35640</x:v>
      </x:c>
      <x:c r="Q3855" s="268" t="n">
        <x:f>MIN(M3855,FARMER_HOURS)*FARMER_RATE+MAX(M3855-FARMER_HOURS,0)*TEMP_RATE</x:f>
        <x:v>68054.61072123921</x:v>
      </x:c>
      <x:c r="R3855" s="268" t="n">
        <x:f>O3855-P3855-Q3855-FIXED_COST</x:f>
        <x:v>28803.38927876079</x:v>
      </x:c>
      <x:c r="S3855" s="139" t="str">
        <x:f>IF(AND(L3855&lt;=TOTAL_BED_CAP,N3855&lt;=TEMP_WORKER_CAP),"YES","NO")</x:f>
        <x:v>YES</x:v>
      </x:c>
      <x:c r="T3855" s="139" t="n">
        <x:f>IF(S3855="YES",R3855,-1E+99)</x:f>
        <x:v>28803.38927876079</x:v>
      </x:c>
    </x:row>
    <x:row r="3856">
      <x:c r="A3856" s="139"/>
      <x:c r="B3856" s="139"/>
      <x:c r="C3856" s="139"/>
      <x:c r="D3856" s="139"/>
      <x:c r="E3856" s="139"/>
      <x:c r="F3856" s="139"/>
      <x:c r="G3856" s="139"/>
      <x:c r="H3856" s="139"/>
      <x:c r="I3856" s="266" t="n">
        <x:f>INT((ROW()-ROW($I$46))/((CARROT_CAP+1)*(MESCLUN_CAP+1)))</x:f>
        <x:v>5</x:v>
      </x:c>
      <x:c r="J3856" s="266" t="n">
        <x:f>MOD(INT((ROW()-ROW($I$46))/(MESCLUN_CAP+1)),CARROT_CAP+1)</x:f>
        <x:v>17</x:v>
      </x:c>
      <x:c r="K3856" s="266" t="n">
        <x:f>MOD(ROW()-ROW($I$46),MESCLUN_CAP+1)</x:f>
        <x:v>28</x:v>
      </x:c>
      <x:c r="L3856" s="266" t="n">
        <x:f>SUM(I3856:K3856)</x:f>
        <x:v>50</x:v>
      </x:c>
      <x:c r="M3856" s="267" t="n">
        <x:f>I3856*TOMATO_HOURS*WEEKS*(1+TOMATO_DIM)^I3856+J3856*CARROT_HOURS*WEEKS*(1+CARROT_DIM)^J3856+K3856*MESCLUN_HOURS*WEEKS*(1+MESCLUN_DIM)^K3856</x:f>
        <x:v>3284.9051157605327</x:v>
      </x:c>
      <x:c r="N3856" s="267" t="n">
        <x:f>MAX(M3856-FARMER_HOURS,0)/TEMP_HOURS_PER_WORKER</x:f>
        <x:v>1.7811841081670365</x:v>
      </x:c>
      <x:c r="O3856" s="268" t="n">
        <x:f>I3856*TOMATO_PRICE+J3856*CARROT_PRICE+K3856*MESCLUN_PRICE</x:f>
        <x:v>155198</x:v>
      </x:c>
      <x:c r="P3856" s="268" t="n">
        <x:f>I3856*TOMATO_FERTILIZER+J3856*CARROT_FERTILIZER+K3856*MESCLUN_FERTILIZER</x:f>
        <x:v>36520</x:v>
      </x:c>
      <x:c r="Q3856" s="268" t="n">
        <x:f>MIN(M3856,FARMER_HOURS)*FARMER_RATE+MAX(M3856-FARMER_HOURS,0)*TEMP_RATE</x:f>
        <x:v>69529.60270417592</x:v>
      </x:c>
      <x:c r="R3856" s="268" t="n">
        <x:f>O3856-P3856-Q3856-FIXED_COST</x:f>
        <x:v>29148.397295824077</x:v>
      </x:c>
      <x:c r="S3856" s="139" t="str">
        <x:f>IF(AND(L3856&lt;=TOTAL_BED_CAP,N3856&lt;=TEMP_WORKER_CAP),"YES","NO")</x:f>
        <x:v>YES</x:v>
      </x:c>
      <x:c r="T3856" s="139" t="n">
        <x:f>IF(S3856="YES",R3856,-1E+99)</x:f>
        <x:v>29148.397295824077</x:v>
      </x:c>
    </x:row>
    <x:row r="3857">
      <x:c r="A3857" s="139"/>
      <x:c r="B3857" s="139"/>
      <x:c r="C3857" s="139"/>
      <x:c r="D3857" s="139"/>
      <x:c r="E3857" s="139"/>
      <x:c r="F3857" s="139"/>
      <x:c r="G3857" s="139"/>
      <x:c r="H3857" s="139"/>
      <x:c r="I3857" s="266" t="n">
        <x:f>INT((ROW()-ROW($I$46))/((CARROT_CAP+1)*(MESCLUN_CAP+1)))</x:f>
        <x:v>5</x:v>
      </x:c>
      <x:c r="J3857" s="266" t="n">
        <x:f>MOD(INT((ROW()-ROW($I$46))/(MESCLUN_CAP+1)),CARROT_CAP+1)</x:f>
        <x:v>17</x:v>
      </x:c>
      <x:c r="K3857" s="266" t="n">
        <x:f>MOD(ROW()-ROW($I$46),MESCLUN_CAP+1)</x:f>
        <x:v>29</x:v>
      </x:c>
      <x:c r="L3857" s="266" t="n">
        <x:f>SUM(I3857:K3857)</x:f>
        <x:v>51</x:v>
      </x:c>
      <x:c r="M3857" s="267" t="n">
        <x:f>I3857*TOMATO_HOURS*WEEKS*(1+TOMATO_DIM)^I3857+J3857*CARROT_HOURS*WEEKS*(1+CARROT_DIM)^J3857+K3857*MESCLUN_HOURS*WEEKS*(1+MESCLUN_DIM)^K3857</x:f>
        <x:v>3371.7231438761855</x:v>
      </x:c>
      <x:c r="N3857" s="267" t="n">
        <x:f>MAX(M3857-FARMER_HOURS,0)/TEMP_HOURS_PER_WORKER</x:f>
        <x:v>1.8414744054695733</x:v>
      </x:c>
      <x:c r="O3857" s="268" t="n">
        <x:f>I3857*TOMATO_PRICE+J3857*CARROT_PRICE+K3857*MESCLUN_PRICE</x:f>
        <x:v>157898</x:v>
      </x:c>
      <x:c r="P3857" s="268" t="n">
        <x:f>I3857*TOMATO_FERTILIZER+J3857*CARROT_FERTILIZER+K3857*MESCLUN_FERTILIZER</x:f>
        <x:v>37400</x:v>
      </x:c>
      <x:c r="Q3857" s="268" t="n">
        <x:f>MIN(M3857,FARMER_HOURS)*FARMER_RATE+MAX(M3857-FARMER_HOURS,0)*TEMP_RATE</x:f>
        <x:v>71036.86013673933</x:v>
      </x:c>
      <x:c r="R3857" s="268" t="n">
        <x:f>O3857-P3857-Q3857-FIXED_COST</x:f>
        <x:v>29461.139863260672</x:v>
      </x:c>
      <x:c r="S3857" s="139" t="str">
        <x:f>IF(AND(L3857&lt;=TOTAL_BED_CAP,N3857&lt;=TEMP_WORKER_CAP),"YES","NO")</x:f>
        <x:v>YES</x:v>
      </x:c>
      <x:c r="T3857" s="139" t="n">
        <x:f>IF(S3857="YES",R3857,-1E+99)</x:f>
        <x:v>29461.139863260672</x:v>
      </x:c>
    </x:row>
    <x:row r="3858">
      <x:c r="A3858" s="139"/>
      <x:c r="B3858" s="139"/>
      <x:c r="C3858" s="139"/>
      <x:c r="D3858" s="139"/>
      <x:c r="E3858" s="139"/>
      <x:c r="F3858" s="139"/>
      <x:c r="G3858" s="139"/>
      <x:c r="H3858" s="139"/>
      <x:c r="I3858" s="266" t="n">
        <x:f>INT((ROW()-ROW($I$46))/((CARROT_CAP+1)*(MESCLUN_CAP+1)))</x:f>
        <x:v>5</x:v>
      </x:c>
      <x:c r="J3858" s="266" t="n">
        <x:f>MOD(INT((ROW()-ROW($I$46))/(MESCLUN_CAP+1)),CARROT_CAP+1)</x:f>
        <x:v>17</x:v>
      </x:c>
      <x:c r="K3858" s="266" t="n">
        <x:f>MOD(ROW()-ROW($I$46),MESCLUN_CAP+1)</x:f>
        <x:v>30</x:v>
      </x:c>
      <x:c r="L3858" s="266" t="n">
        <x:f>SUM(I3858:K3858)</x:f>
        <x:v>52</x:v>
      </x:c>
      <x:c r="M3858" s="267" t="n">
        <x:f>I3858*TOMATO_HOURS*WEEKS*(1+TOMATO_DIM)^I3858+J3858*CARROT_HOURS*WEEKS*(1+CARROT_DIM)^J3858+K3858*MESCLUN_HOURS*WEEKS*(1+MESCLUN_DIM)^K3858</x:f>
        <x:v>3460.4328492099557</x:v>
      </x:c>
      <x:c r="N3858" s="267" t="n">
        <x:f>MAX(M3858-FARMER_HOURS,0)/TEMP_HOURS_PER_WORKER</x:f>
        <x:v>1.9030783675069136</x:v>
      </x:c>
      <x:c r="O3858" s="268" t="n">
        <x:f>I3858*TOMATO_PRICE+J3858*CARROT_PRICE+K3858*MESCLUN_PRICE</x:f>
        <x:v>160598</x:v>
      </x:c>
      <x:c r="P3858" s="268" t="n">
        <x:f>I3858*TOMATO_FERTILIZER+J3858*CARROT_FERTILIZER+K3858*MESCLUN_FERTILIZER</x:f>
        <x:v>38280</x:v>
      </x:c>
      <x:c r="Q3858" s="268" t="n">
        <x:f>MIN(M3858,FARMER_HOURS)*FARMER_RATE+MAX(M3858-FARMER_HOURS,0)*TEMP_RATE</x:f>
        <x:v>72576.95918767285</x:v>
      </x:c>
      <x:c r="R3858" s="268" t="n">
        <x:f>O3858-P3858-Q3858-FIXED_COST</x:f>
        <x:v>29741.040812327148</x:v>
      </x:c>
      <x:c r="S3858" s="139" t="str">
        <x:f>IF(AND(L3858&lt;=TOTAL_BED_CAP,N3858&lt;=TEMP_WORKER_CAP),"YES","NO")</x:f>
        <x:v>YES</x:v>
      </x:c>
      <x:c r="T3858" s="139" t="n">
        <x:f>IF(S3858="YES",R3858,-1E+99)</x:f>
        <x:v>29741.040812327148</x:v>
      </x:c>
    </x:row>
    <x:row r="3859">
      <x:c r="A3859" s="139"/>
      <x:c r="B3859" s="139"/>
      <x:c r="C3859" s="139"/>
      <x:c r="D3859" s="139"/>
      <x:c r="E3859" s="139"/>
      <x:c r="F3859" s="139"/>
      <x:c r="G3859" s="139"/>
      <x:c r="H3859" s="139"/>
      <x:c r="I3859" s="266" t="n">
        <x:f>INT((ROW()-ROW($I$46))/((CARROT_CAP+1)*(MESCLUN_CAP+1)))</x:f>
        <x:v>5</x:v>
      </x:c>
      <x:c r="J3859" s="266" t="n">
        <x:f>MOD(INT((ROW()-ROW($I$46))/(MESCLUN_CAP+1)),CARROT_CAP+1)</x:f>
        <x:v>18</x:v>
      </x:c>
      <x:c r="K3859" s="266" t="n">
        <x:f>MOD(ROW()-ROW($I$46),MESCLUN_CAP+1)</x:f>
        <x:v>0</x:v>
      </x:c>
      <x:c r="L3859" s="266" t="n">
        <x:f>SUM(I3859:K3859)</x:f>
        <x:v>23</x:v>
      </x:c>
      <x:c r="M3859" s="267" t="n">
        <x:f>I3859*TOMATO_HOURS*WEEKS*(1+TOMATO_DIM)^I3859+J3859*CARROT_HOURS*WEEKS*(1+CARROT_DIM)^J3859+K3859*MESCLUN_HOURS*WEEKS*(1+MESCLUN_DIM)^K3859</x:f>
        <x:v>1566.9452075615118</x:v>
      </x:c>
      <x:c r="N3859" s="267" t="n">
        <x:f>MAX(M3859-FARMER_HOURS,0)/TEMP_HOURS_PER_WORKER</x:f>
        <x:v>0.5881563941399387</x:v>
      </x:c>
      <x:c r="O3859" s="268" t="n">
        <x:f>I3859*TOMATO_PRICE+J3859*CARROT_PRICE+K3859*MESCLUN_PRICE</x:f>
        <x:v>81692</x:v>
      </x:c>
      <x:c r="P3859" s="268" t="n">
        <x:f>I3859*TOMATO_FERTILIZER+J3859*CARROT_FERTILIZER+K3859*MESCLUN_FERTILIZER</x:f>
        <x:v>12320</x:v>
      </x:c>
      <x:c r="Q3859" s="268" t="n">
        <x:f>MIN(M3859,FARMER_HOURS)*FARMER_RATE+MAX(M3859-FARMER_HOURS,0)*TEMP_RATE</x:f>
        <x:v>39703.909853498466</x:v>
      </x:c>
      <x:c r="R3859" s="268" t="n">
        <x:f>O3859-P3859-Q3859-FIXED_COST</x:f>
        <x:v>9668.090146501534</x:v>
      </x:c>
      <x:c r="S3859" s="139" t="str">
        <x:f>IF(AND(L3859&lt;=TOTAL_BED_CAP,N3859&lt;=TEMP_WORKER_CAP),"YES","NO")</x:f>
        <x:v>YES</x:v>
      </x:c>
      <x:c r="T3859" s="139" t="n">
        <x:f>IF(S3859="YES",R3859,-1E+99)</x:f>
        <x:v>9668.090146501534</x:v>
      </x:c>
    </x:row>
    <x:row r="3860">
      <x:c r="A3860" s="139"/>
      <x:c r="B3860" s="139"/>
      <x:c r="C3860" s="139"/>
      <x:c r="D3860" s="139"/>
      <x:c r="E3860" s="139"/>
      <x:c r="F3860" s="139"/>
      <x:c r="G3860" s="139"/>
      <x:c r="H3860" s="139"/>
      <x:c r="I3860" s="266" t="n">
        <x:f>INT((ROW()-ROW($I$46))/((CARROT_CAP+1)*(MESCLUN_CAP+1)))</x:f>
        <x:v>5</x:v>
      </x:c>
      <x:c r="J3860" s="266" t="n">
        <x:f>MOD(INT((ROW()-ROW($I$46))/(MESCLUN_CAP+1)),CARROT_CAP+1)</x:f>
        <x:v>18</x:v>
      </x:c>
      <x:c r="K3860" s="266" t="n">
        <x:f>MOD(ROW()-ROW($I$46),MESCLUN_CAP+1)</x:f>
        <x:v>1</x:v>
      </x:c>
      <x:c r="L3860" s="266" t="n">
        <x:f>SUM(I3860:K3860)</x:f>
        <x:v>24</x:v>
      </x:c>
      <x:c r="M3860" s="267" t="n">
        <x:f>I3860*TOMATO_HOURS*WEEKS*(1+TOMATO_DIM)^I3860+J3860*CARROT_HOURS*WEEKS*(1+CARROT_DIM)^J3860+K3860*MESCLUN_HOURS*WEEKS*(1+MESCLUN_DIM)^K3860</x:f>
        <x:v>1612.5077075615118</x:v>
      </x:c>
      <x:c r="N3860" s="267" t="n">
        <x:f>MAX(M3860-FARMER_HOURS,0)/TEMP_HOURS_PER_WORKER</x:f>
        <x:v>0.6197970191399388</x:v>
      </x:c>
      <x:c r="O3860" s="268" t="n">
        <x:f>I3860*TOMATO_PRICE+J3860*CARROT_PRICE+K3860*MESCLUN_PRICE</x:f>
        <x:v>84392</x:v>
      </x:c>
      <x:c r="P3860" s="268" t="n">
        <x:f>I3860*TOMATO_FERTILIZER+J3860*CARROT_FERTILIZER+K3860*MESCLUN_FERTILIZER</x:f>
        <x:v>13200</x:v>
      </x:c>
      <x:c r="Q3860" s="268" t="n">
        <x:f>MIN(M3860,FARMER_HOURS)*FARMER_RATE+MAX(M3860-FARMER_HOURS,0)*TEMP_RATE</x:f>
        <x:v>40494.925478498466</x:v>
      </x:c>
      <x:c r="R3860" s="268" t="n">
        <x:f>O3860-P3860-Q3860-FIXED_COST</x:f>
        <x:v>10697.074521501534</x:v>
      </x:c>
      <x:c r="S3860" s="139" t="str">
        <x:f>IF(AND(L3860&lt;=TOTAL_BED_CAP,N3860&lt;=TEMP_WORKER_CAP),"YES","NO")</x:f>
        <x:v>YES</x:v>
      </x:c>
      <x:c r="T3860" s="139" t="n">
        <x:f>IF(S3860="YES",R3860,-1E+99)</x:f>
        <x:v>10697.074521501534</x:v>
      </x:c>
    </x:row>
    <x:row r="3861">
      <x:c r="A3861" s="139"/>
      <x:c r="B3861" s="139"/>
      <x:c r="C3861" s="139"/>
      <x:c r="D3861" s="139"/>
      <x:c r="E3861" s="139"/>
      <x:c r="F3861" s="139"/>
      <x:c r="G3861" s="139"/>
      <x:c r="H3861" s="139"/>
      <x:c r="I3861" s="266" t="n">
        <x:f>INT((ROW()-ROW($I$46))/((CARROT_CAP+1)*(MESCLUN_CAP+1)))</x:f>
        <x:v>5</x:v>
      </x:c>
      <x:c r="J3861" s="266" t="n">
        <x:f>MOD(INT((ROW()-ROW($I$46))/(MESCLUN_CAP+1)),CARROT_CAP+1)</x:f>
        <x:v>18</x:v>
      </x:c>
      <x:c r="K3861" s="266" t="n">
        <x:f>MOD(ROW()-ROW($I$46),MESCLUN_CAP+1)</x:f>
        <x:v>2</x:v>
      </x:c>
      <x:c r="L3861" s="266" t="n">
        <x:f>SUM(I3861:K3861)</x:f>
        <x:v>25</x:v>
      </x:c>
      <x:c r="M3861" s="267" t="n">
        <x:f>I3861*TOMATO_HOURS*WEEKS*(1+TOMATO_DIM)^I3861+J3861*CARROT_HOURS*WEEKS*(1+CARROT_DIM)^J3861+K3861*MESCLUN_HOURS*WEEKS*(1+MESCLUN_DIM)^K3861</x:f>
        <x:v>1659.2092700615117</x:v>
      </x:c>
      <x:c r="N3861" s="267" t="n">
        <x:f>MAX(M3861-FARMER_HOURS,0)/TEMP_HOURS_PER_WORKER</x:f>
        <x:v>0.6522286597649387</x:v>
      </x:c>
      <x:c r="O3861" s="268" t="n">
        <x:f>I3861*TOMATO_PRICE+J3861*CARROT_PRICE+K3861*MESCLUN_PRICE</x:f>
        <x:v>87092</x:v>
      </x:c>
      <x:c r="P3861" s="268" t="n">
        <x:f>I3861*TOMATO_FERTILIZER+J3861*CARROT_FERTILIZER+K3861*MESCLUN_FERTILIZER</x:f>
        <x:v>14080</x:v>
      </x:c>
      <x:c r="Q3861" s="268" t="n">
        <x:f>MIN(M3861,FARMER_HOURS)*FARMER_RATE+MAX(M3861-FARMER_HOURS,0)*TEMP_RATE</x:f>
        <x:v>41305.716494123466</x:v>
      </x:c>
      <x:c r="R3861" s="268" t="n">
        <x:f>O3861-P3861-Q3861-FIXED_COST</x:f>
        <x:v>11706.283505876534</x:v>
      </x:c>
      <x:c r="S3861" s="139" t="str">
        <x:f>IF(AND(L3861&lt;=TOTAL_BED_CAP,N3861&lt;=TEMP_WORKER_CAP),"YES","NO")</x:f>
        <x:v>YES</x:v>
      </x:c>
      <x:c r="T3861" s="139" t="n">
        <x:f>IF(S3861="YES",R3861,-1E+99)</x:f>
        <x:v>11706.283505876534</x:v>
      </x:c>
    </x:row>
    <x:row r="3862">
      <x:c r="A3862" s="139"/>
      <x:c r="B3862" s="139"/>
      <x:c r="C3862" s="139"/>
      <x:c r="D3862" s="139"/>
      <x:c r="E3862" s="139"/>
      <x:c r="F3862" s="139"/>
      <x:c r="G3862" s="139"/>
      <x:c r="H3862" s="139"/>
      <x:c r="I3862" s="266" t="n">
        <x:f>INT((ROW()-ROW($I$46))/((CARROT_CAP+1)*(MESCLUN_CAP+1)))</x:f>
        <x:v>5</x:v>
      </x:c>
      <x:c r="J3862" s="266" t="n">
        <x:f>MOD(INT((ROW()-ROW($I$46))/(MESCLUN_CAP+1)),CARROT_CAP+1)</x:f>
        <x:v>18</x:v>
      </x:c>
      <x:c r="K3862" s="266" t="n">
        <x:f>MOD(ROW()-ROW($I$46),MESCLUN_CAP+1)</x:f>
        <x:v>3</x:v>
      </x:c>
      <x:c r="L3862" s="266" t="n">
        <x:f>SUM(I3862:K3862)</x:f>
        <x:v>26</x:v>
      </x:c>
      <x:c r="M3862" s="267" t="n">
        <x:f>I3862*TOMATO_HOURS*WEEKS*(1+TOMATO_DIM)^I3862+J3862*CARROT_HOURS*WEEKS*(1+CARROT_DIM)^J3862+K3862*MESCLUN_HOURS*WEEKS*(1+MESCLUN_DIM)^K3862</x:f>
        <x:v>1707.0712524833868</x:v>
      </x:c>
      <x:c r="N3862" s="267" t="n">
        <x:f>MAX(M3862-FARMER_HOURS,0)/TEMP_HOURS_PER_WORKER</x:f>
        <x:v>0.6854661475579076</x:v>
      </x:c>
      <x:c r="O3862" s="268" t="n">
        <x:f>I3862*TOMATO_PRICE+J3862*CARROT_PRICE+K3862*MESCLUN_PRICE</x:f>
        <x:v>89792</x:v>
      </x:c>
      <x:c r="P3862" s="268" t="n">
        <x:f>I3862*TOMATO_FERTILIZER+J3862*CARROT_FERTILIZER+K3862*MESCLUN_FERTILIZER</x:f>
        <x:v>14960</x:v>
      </x:c>
      <x:c r="Q3862" s="268" t="n">
        <x:f>MIN(M3862,FARMER_HOURS)*FARMER_RATE+MAX(M3862-FARMER_HOURS,0)*TEMP_RATE</x:f>
        <x:v>42136.653688947685</x:v>
      </x:c>
      <x:c r="R3862" s="268" t="n">
        <x:f>O3862-P3862-Q3862-FIXED_COST</x:f>
        <x:v>12695.346311052315</x:v>
      </x:c>
      <x:c r="S3862" s="139" t="str">
        <x:f>IF(AND(L3862&lt;=TOTAL_BED_CAP,N3862&lt;=TEMP_WORKER_CAP),"YES","NO")</x:f>
        <x:v>YES</x:v>
      </x:c>
      <x:c r="T3862" s="139" t="n">
        <x:f>IF(S3862="YES",R3862,-1E+99)</x:f>
        <x:v>12695.346311052315</x:v>
      </x:c>
    </x:row>
    <x:row r="3863">
      <x:c r="A3863" s="139"/>
      <x:c r="B3863" s="139"/>
      <x:c r="C3863" s="139"/>
      <x:c r="D3863" s="139"/>
      <x:c r="E3863" s="139"/>
      <x:c r="F3863" s="139"/>
      <x:c r="G3863" s="139"/>
      <x:c r="H3863" s="139"/>
      <x:c r="I3863" s="266" t="n">
        <x:f>INT((ROW()-ROW($I$46))/((CARROT_CAP+1)*(MESCLUN_CAP+1)))</x:f>
        <x:v>5</x:v>
      </x:c>
      <x:c r="J3863" s="266" t="n">
        <x:f>MOD(INT((ROW()-ROW($I$46))/(MESCLUN_CAP+1)),CARROT_CAP+1)</x:f>
        <x:v>18</x:v>
      </x:c>
      <x:c r="K3863" s="266" t="n">
        <x:f>MOD(ROW()-ROW($I$46),MESCLUN_CAP+1)</x:f>
        <x:v>4</x:v>
      </x:c>
      <x:c r="L3863" s="266" t="n">
        <x:f>SUM(I3863:K3863)</x:f>
        <x:v>27</x:v>
      </x:c>
      <x:c r="M3863" s="267" t="n">
        <x:f>I3863*TOMATO_HOURS*WEEKS*(1+TOMATO_DIM)^I3863+J3863*CARROT_HOURS*WEEKS*(1+CARROT_DIM)^J3863+K3863*MESCLUN_HOURS*WEEKS*(1+MESCLUN_DIM)^K3863</x:f>
        <x:v>1756.115368206043</x:v>
      </x:c>
      <x:c r="N3863" s="267" t="n">
        <x:f>MAX(M3863-FARMER_HOURS,0)/TEMP_HOURS_PER_WORKER</x:f>
        <x:v>0.7195245612541966</x:v>
      </x:c>
      <x:c r="O3863" s="268" t="n">
        <x:f>I3863*TOMATO_PRICE+J3863*CARROT_PRICE+K3863*MESCLUN_PRICE</x:f>
        <x:v>92492</x:v>
      </x:c>
      <x:c r="P3863" s="268" t="n">
        <x:f>I3863*TOMATO_FERTILIZER+J3863*CARROT_FERTILIZER+K3863*MESCLUN_FERTILIZER</x:f>
        <x:v>15840</x:v>
      </x:c>
      <x:c r="Q3863" s="268" t="n">
        <x:f>MIN(M3863,FARMER_HOURS)*FARMER_RATE+MAX(M3863-FARMER_HOURS,0)*TEMP_RATE</x:f>
        <x:v>42988.11403135491</x:v>
      </x:c>
      <x:c r="R3863" s="268" t="n">
        <x:f>O3863-P3863-Q3863-FIXED_COST</x:f>
        <x:v>13663.885968645089</x:v>
      </x:c>
      <x:c r="S3863" s="139" t="str">
        <x:f>IF(AND(L3863&lt;=TOTAL_BED_CAP,N3863&lt;=TEMP_WORKER_CAP),"YES","NO")</x:f>
        <x:v>YES</x:v>
      </x:c>
      <x:c r="T3863" s="139" t="n">
        <x:f>IF(S3863="YES",R3863,-1E+99)</x:f>
        <x:v>13663.885968645089</x:v>
      </x:c>
    </x:row>
    <x:row r="3864">
      <x:c r="A3864" s="139"/>
      <x:c r="B3864" s="139"/>
      <x:c r="C3864" s="139"/>
      <x:c r="D3864" s="139"/>
      <x:c r="E3864" s="139"/>
      <x:c r="F3864" s="139"/>
      <x:c r="G3864" s="139"/>
      <x:c r="H3864" s="139"/>
      <x:c r="I3864" s="266" t="n">
        <x:f>INT((ROW()-ROW($I$46))/((CARROT_CAP+1)*(MESCLUN_CAP+1)))</x:f>
        <x:v>5</x:v>
      </x:c>
      <x:c r="J3864" s="266" t="n">
        <x:f>MOD(INT((ROW()-ROW($I$46))/(MESCLUN_CAP+1)),CARROT_CAP+1)</x:f>
        <x:v>18</x:v>
      </x:c>
      <x:c r="K3864" s="266" t="n">
        <x:f>MOD(ROW()-ROW($I$46),MESCLUN_CAP+1)</x:f>
        <x:v>5</x:v>
      </x:c>
      <x:c r="L3864" s="266" t="n">
        <x:f>SUM(I3864:K3864)</x:f>
        <x:v>28</x:v>
      </x:c>
      <x:c r="M3864" s="267" t="n">
        <x:f>I3864*TOMATO_HOURS*WEEKS*(1+TOMATO_DIM)^I3864+J3864*CARROT_HOURS*WEEKS*(1+CARROT_DIM)^J3864+K3864*MESCLUN_HOURS*WEEKS*(1+MESCLUN_DIM)^K3864</x:f>
        <x:v>1806.3636921272466</x:v>
      </x:c>
      <x:c r="N3864" s="267" t="n">
        <x:f>MAX(M3864-FARMER_HOURS,0)/TEMP_HOURS_PER_WORKER</x:f>
        <x:v>0.7544192306439212</x:v>
      </x:c>
      <x:c r="O3864" s="268" t="n">
        <x:f>I3864*TOMATO_PRICE+J3864*CARROT_PRICE+K3864*MESCLUN_PRICE</x:f>
        <x:v>95192</x:v>
      </x:c>
      <x:c r="P3864" s="268" t="n">
        <x:f>I3864*TOMATO_FERTILIZER+J3864*CARROT_FERTILIZER+K3864*MESCLUN_FERTILIZER</x:f>
        <x:v>16720</x:v>
      </x:c>
      <x:c r="Q3864" s="268" t="n">
        <x:f>MIN(M3864,FARMER_HOURS)*FARMER_RATE+MAX(M3864-FARMER_HOURS,0)*TEMP_RATE</x:f>
        <x:v>43860.48076609803</x:v>
      </x:c>
      <x:c r="R3864" s="268" t="n">
        <x:f>O3864-P3864-Q3864-FIXED_COST</x:f>
        <x:v>14611.51923390197</x:v>
      </x:c>
      <x:c r="S3864" s="139" t="str">
        <x:f>IF(AND(L3864&lt;=TOTAL_BED_CAP,N3864&lt;=TEMP_WORKER_CAP),"YES","NO")</x:f>
        <x:v>YES</x:v>
      </x:c>
      <x:c r="T3864" s="139" t="n">
        <x:f>IF(S3864="YES",R3864,-1E+99)</x:f>
        <x:v>14611.51923390197</x:v>
      </x:c>
    </x:row>
    <x:row r="3865">
      <x:c r="A3865" s="139"/>
      <x:c r="B3865" s="139"/>
      <x:c r="C3865" s="139"/>
      <x:c r="D3865" s="139"/>
      <x:c r="E3865" s="139"/>
      <x:c r="F3865" s="139"/>
      <x:c r="G3865" s="139"/>
      <x:c r="H3865" s="139"/>
      <x:c r="I3865" s="266" t="n">
        <x:f>INT((ROW()-ROW($I$46))/((CARROT_CAP+1)*(MESCLUN_CAP+1)))</x:f>
        <x:v>5</x:v>
      </x:c>
      <x:c r="J3865" s="266" t="n">
        <x:f>MOD(INT((ROW()-ROW($I$46))/(MESCLUN_CAP+1)),CARROT_CAP+1)</x:f>
        <x:v>18</x:v>
      </x:c>
      <x:c r="K3865" s="266" t="n">
        <x:f>MOD(ROW()-ROW($I$46),MESCLUN_CAP+1)</x:f>
        <x:v>6</x:v>
      </x:c>
      <x:c r="L3865" s="266" t="n">
        <x:f>SUM(I3865:K3865)</x:f>
        <x:v>29</x:v>
      </x:c>
      <x:c r="M3865" s="267" t="n">
        <x:f>I3865*TOMATO_HOURS*WEEKS*(1+TOMATO_DIM)^I3865+J3865*CARROT_HOURS*WEEKS*(1+CARROT_DIM)^J3865+K3865*MESCLUN_HOURS*WEEKS*(1+MESCLUN_DIM)^K3865</x:f>
        <x:v>1857.8386663088795</x:v>
      </x:c>
      <x:c r="N3865" s="267" t="n">
        <x:f>MAX(M3865-FARMER_HOURS,0)/TEMP_HOURS_PER_WORKER</x:f>
        <x:v>0.7901657404922774</x:v>
      </x:c>
      <x:c r="O3865" s="268" t="n">
        <x:f>I3865*TOMATO_PRICE+J3865*CARROT_PRICE+K3865*MESCLUN_PRICE</x:f>
        <x:v>97892</x:v>
      </x:c>
      <x:c r="P3865" s="268" t="n">
        <x:f>I3865*TOMATO_FERTILIZER+J3865*CARROT_FERTILIZER+K3865*MESCLUN_FERTILIZER</x:f>
        <x:v>17600</x:v>
      </x:c>
      <x:c r="Q3865" s="268" t="n">
        <x:f>MIN(M3865,FARMER_HOURS)*FARMER_RATE+MAX(M3865-FARMER_HOURS,0)*TEMP_RATE</x:f>
        <x:v>44754.14351230694</x:v>
      </x:c>
      <x:c r="R3865" s="268" t="n">
        <x:f>O3865-P3865-Q3865-FIXED_COST</x:f>
        <x:v>15537.856487693061</x:v>
      </x:c>
      <x:c r="S3865" s="139" t="str">
        <x:f>IF(AND(L3865&lt;=TOTAL_BED_CAP,N3865&lt;=TEMP_WORKER_CAP),"YES","NO")</x:f>
        <x:v>YES</x:v>
      </x:c>
      <x:c r="T3865" s="139" t="n">
        <x:f>IF(S3865="YES",R3865,-1E+99)</x:f>
        <x:v>15537.856487693061</x:v>
      </x:c>
    </x:row>
    <x:row r="3866">
      <x:c r="A3866" s="139"/>
      <x:c r="B3866" s="139"/>
      <x:c r="C3866" s="139"/>
      <x:c r="D3866" s="139"/>
      <x:c r="E3866" s="139"/>
      <x:c r="F3866" s="139"/>
      <x:c r="G3866" s="139"/>
      <x:c r="H3866" s="139"/>
      <x:c r="I3866" s="266" t="n">
        <x:f>INT((ROW()-ROW($I$46))/((CARROT_CAP+1)*(MESCLUN_CAP+1)))</x:f>
        <x:v>5</x:v>
      </x:c>
      <x:c r="J3866" s="266" t="n">
        <x:f>MOD(INT((ROW()-ROW($I$46))/(MESCLUN_CAP+1)),CARROT_CAP+1)</x:f>
        <x:v>18</x:v>
      </x:c>
      <x:c r="K3866" s="266" t="n">
        <x:f>MOD(ROW()-ROW($I$46),MESCLUN_CAP+1)</x:f>
        <x:v>7</x:v>
      </x:c>
      <x:c r="L3866" s="266" t="n">
        <x:f>SUM(I3866:K3866)</x:f>
        <x:v>30</x:v>
      </x:c>
      <x:c r="M3866" s="267" t="n">
        <x:f>I3866*TOMATO_HOURS*WEEKS*(1+TOMATO_DIM)^I3866+J3866*CARROT_HOURS*WEEKS*(1+CARROT_DIM)^J3866+K3866*MESCLUN_HOURS*WEEKS*(1+MESCLUN_DIM)^K3866</x:f>
        <x:v>1910.56310570684</x:v>
      </x:c>
      <x:c r="N3866" s="267" t="n">
        <x:f>MAX(M3866-FARMER_HOURS,0)/TEMP_HOURS_PER_WORKER</x:f>
        <x:v>0.8267799345186388</x:v>
      </x:c>
      <x:c r="O3866" s="268" t="n">
        <x:f>I3866*TOMATO_PRICE+J3866*CARROT_PRICE+K3866*MESCLUN_PRICE</x:f>
        <x:v>100592</x:v>
      </x:c>
      <x:c r="P3866" s="268" t="n">
        <x:f>I3866*TOMATO_FERTILIZER+J3866*CARROT_FERTILIZER+K3866*MESCLUN_FERTILIZER</x:f>
        <x:v>18480</x:v>
      </x:c>
      <x:c r="Q3866" s="268" t="n">
        <x:f>MIN(M3866,FARMER_HOURS)*FARMER_RATE+MAX(M3866-FARMER_HOURS,0)*TEMP_RATE</x:f>
        <x:v>45669.49836296597</x:v>
      </x:c>
      <x:c r="R3866" s="268" t="n">
        <x:f>O3866-P3866-Q3866-FIXED_COST</x:f>
        <x:v>16442.50163703403</x:v>
      </x:c>
      <x:c r="S3866" s="139" t="str">
        <x:f>IF(AND(L3866&lt;=TOTAL_BED_CAP,N3866&lt;=TEMP_WORKER_CAP),"YES","NO")</x:f>
        <x:v>YES</x:v>
      </x:c>
      <x:c r="T3866" s="139" t="n">
        <x:f>IF(S3866="YES",R3866,-1E+99)</x:f>
        <x:v>16442.50163703403</x:v>
      </x:c>
    </x:row>
    <x:row r="3867">
      <x:c r="A3867" s="139"/>
      <x:c r="B3867" s="139"/>
      <x:c r="C3867" s="139"/>
      <x:c r="D3867" s="139"/>
      <x:c r="E3867" s="139"/>
      <x:c r="F3867" s="139"/>
      <x:c r="G3867" s="139"/>
      <x:c r="H3867" s="139"/>
      <x:c r="I3867" s="266" t="n">
        <x:f>INT((ROW()-ROW($I$46))/((CARROT_CAP+1)*(MESCLUN_CAP+1)))</x:f>
        <x:v>5</x:v>
      </x:c>
      <x:c r="J3867" s="266" t="n">
        <x:f>MOD(INT((ROW()-ROW($I$46))/(MESCLUN_CAP+1)),CARROT_CAP+1)</x:f>
        <x:v>18</x:v>
      </x:c>
      <x:c r="K3867" s="266" t="n">
        <x:f>MOD(ROW()-ROW($I$46),MESCLUN_CAP+1)</x:f>
        <x:v>8</x:v>
      </x:c>
      <x:c r="L3867" s="266" t="n">
        <x:f>SUM(I3867:K3867)</x:f>
        <x:v>31</x:v>
      </x:c>
      <x:c r="M3867" s="267" t="n">
        <x:f>I3867*TOMATO_HOURS*WEEKS*(1+TOMATO_DIM)^I3867+J3867*CARROT_HOURS*WEEKS*(1+CARROT_DIM)^J3867+K3867*MESCLUN_HOURS*WEEKS*(1+MESCLUN_DIM)^K3867</x:f>
        <x:v>1964.5602039868202</x:v>
      </x:c>
      <x:c r="N3867" s="267" t="n">
        <x:f>MAX(M3867-FARMER_HOURS,0)/TEMP_HOURS_PER_WORKER</x:f>
        <x:v>0.8642779194352918</x:v>
      </x:c>
      <x:c r="O3867" s="268" t="n">
        <x:f>I3867*TOMATO_PRICE+J3867*CARROT_PRICE+K3867*MESCLUN_PRICE</x:f>
        <x:v>103292</x:v>
      </x:c>
      <x:c r="P3867" s="268" t="n">
        <x:f>I3867*TOMATO_FERTILIZER+J3867*CARROT_FERTILIZER+K3867*MESCLUN_FERTILIZER</x:f>
        <x:v>19360</x:v>
      </x:c>
      <x:c r="Q3867" s="268" t="n">
        <x:f>MIN(M3867,FARMER_HOURS)*FARMER_RATE+MAX(M3867-FARMER_HOURS,0)*TEMP_RATE</x:f>
        <x:v>46606.94798588229</x:v>
      </x:c>
      <x:c r="R3867" s="268" t="n">
        <x:f>O3867-P3867-Q3867-FIXED_COST</x:f>
        <x:v>17325.05201411771</x:v>
      </x:c>
      <x:c r="S3867" s="139" t="str">
        <x:f>IF(AND(L3867&lt;=TOTAL_BED_CAP,N3867&lt;=TEMP_WORKER_CAP),"YES","NO")</x:f>
        <x:v>YES</x:v>
      </x:c>
      <x:c r="T3867" s="139" t="n">
        <x:f>IF(S3867="YES",R3867,-1E+99)</x:f>
        <x:v>17325.05201411771</x:v>
      </x:c>
    </x:row>
    <x:row r="3868">
      <x:c r="A3868" s="139"/>
      <x:c r="B3868" s="139"/>
      <x:c r="C3868" s="139"/>
      <x:c r="D3868" s="139"/>
      <x:c r="E3868" s="139"/>
      <x:c r="F3868" s="139"/>
      <x:c r="G3868" s="139"/>
      <x:c r="H3868" s="139"/>
      <x:c r="I3868" s="266" t="n">
        <x:f>INT((ROW()-ROW($I$46))/((CARROT_CAP+1)*(MESCLUN_CAP+1)))</x:f>
        <x:v>5</x:v>
      </x:c>
      <x:c r="J3868" s="266" t="n">
        <x:f>MOD(INT((ROW()-ROW($I$46))/(MESCLUN_CAP+1)),CARROT_CAP+1)</x:f>
        <x:v>18</x:v>
      </x:c>
      <x:c r="K3868" s="266" t="n">
        <x:f>MOD(ROW()-ROW($I$46),MESCLUN_CAP+1)</x:f>
        <x:v>9</x:v>
      </x:c>
      <x:c r="L3868" s="266" t="n">
        <x:f>SUM(I3868:K3868)</x:f>
        <x:v>32</x:v>
      </x:c>
      <x:c r="M3868" s="267" t="n">
        <x:f>I3868*TOMATO_HOURS*WEEKS*(1+TOMATO_DIM)^I3868+J3868*CARROT_HOURS*WEEKS*(1+CARROT_DIM)^J3868+K3868*MESCLUN_HOURS*WEEKS*(1+MESCLUN_DIM)^K3868</x:f>
        <x:v>2019.8535394272144</x:v>
      </x:c>
      <x:c r="N3868" s="267" t="n">
        <x:f>MAX(M3868-FARMER_HOURS,0)/TEMP_HOURS_PER_WORKER</x:f>
        <x:v>0.9026760690466766</x:v>
      </x:c>
      <x:c r="O3868" s="268" t="n">
        <x:f>I3868*TOMATO_PRICE+J3868*CARROT_PRICE+K3868*MESCLUN_PRICE</x:f>
        <x:v>105992</x:v>
      </x:c>
      <x:c r="P3868" s="268" t="n">
        <x:f>I3868*TOMATO_FERTILIZER+J3868*CARROT_FERTILIZER+K3868*MESCLUN_FERTILIZER</x:f>
        <x:v>20240</x:v>
      </x:c>
      <x:c r="Q3868" s="268" t="n">
        <x:f>MIN(M3868,FARMER_HOURS)*FARMER_RATE+MAX(M3868-FARMER_HOURS,0)*TEMP_RATE</x:f>
        <x:v>47566.90172616692</x:v>
      </x:c>
      <x:c r="R3868" s="268" t="n">
        <x:f>O3868-P3868-Q3868-FIXED_COST</x:f>
        <x:v>18185.09827383308</x:v>
      </x:c>
      <x:c r="S3868" s="139" t="str">
        <x:f>IF(AND(L3868&lt;=TOTAL_BED_CAP,N3868&lt;=TEMP_WORKER_CAP),"YES","NO")</x:f>
        <x:v>YES</x:v>
      </x:c>
      <x:c r="T3868" s="139" t="n">
        <x:f>IF(S3868="YES",R3868,-1E+99)</x:f>
        <x:v>18185.09827383308</x:v>
      </x:c>
    </x:row>
    <x:row r="3869">
      <x:c r="A3869" s="139"/>
      <x:c r="B3869" s="139"/>
      <x:c r="C3869" s="139"/>
      <x:c r="D3869" s="139"/>
      <x:c r="E3869" s="139"/>
      <x:c r="F3869" s="139"/>
      <x:c r="G3869" s="139"/>
      <x:c r="H3869" s="139"/>
      <x:c r="I3869" s="266" t="n">
        <x:f>INT((ROW()-ROW($I$46))/((CARROT_CAP+1)*(MESCLUN_CAP+1)))</x:f>
        <x:v>5</x:v>
      </x:c>
      <x:c r="J3869" s="266" t="n">
        <x:f>MOD(INT((ROW()-ROW($I$46))/(MESCLUN_CAP+1)),CARROT_CAP+1)</x:f>
        <x:v>18</x:v>
      </x:c>
      <x:c r="K3869" s="266" t="n">
        <x:f>MOD(ROW()-ROW($I$46),MESCLUN_CAP+1)</x:f>
        <x:v>10</x:v>
      </x:c>
      <x:c r="L3869" s="266" t="n">
        <x:f>SUM(I3869:K3869)</x:f>
        <x:v>33</x:v>
      </x:c>
      <x:c r="M3869" s="267" t="n">
        <x:f>I3869*TOMATO_HOURS*WEEKS*(1+TOMATO_DIM)^I3869+J3869*CARROT_HOURS*WEEKS*(1+CARROT_DIM)^J3869+K3869*MESCLUN_HOURS*WEEKS*(1+MESCLUN_DIM)^K3869</x:f>
        <x:v>2076.4670809104273</x:v>
      </x:c>
      <x:c r="N3869" s="267" t="n">
        <x:f>MAX(M3869-FARMER_HOURS,0)/TEMP_HOURS_PER_WORKER</x:f>
        <x:v>0.9419910284100189</x:v>
      </x:c>
      <x:c r="O3869" s="268" t="n">
        <x:f>I3869*TOMATO_PRICE+J3869*CARROT_PRICE+K3869*MESCLUN_PRICE</x:f>
        <x:v>108692</x:v>
      </x:c>
      <x:c r="P3869" s="268" t="n">
        <x:f>I3869*TOMATO_FERTILIZER+J3869*CARROT_FERTILIZER+K3869*MESCLUN_FERTILIZER</x:f>
        <x:v>21120</x:v>
      </x:c>
      <x:c r="Q3869" s="268" t="n">
        <x:f>MIN(M3869,FARMER_HOURS)*FARMER_RATE+MAX(M3869-FARMER_HOURS,0)*TEMP_RATE</x:f>
        <x:v>48549.77571025047</x:v>
      </x:c>
      <x:c r="R3869" s="268" t="n">
        <x:f>O3869-P3869-Q3869-FIXED_COST</x:f>
        <x:v>19022.22428974953</x:v>
      </x:c>
      <x:c r="S3869" s="139" t="str">
        <x:f>IF(AND(L3869&lt;=TOTAL_BED_CAP,N3869&lt;=TEMP_WORKER_CAP),"YES","NO")</x:f>
        <x:v>YES</x:v>
      </x:c>
      <x:c r="T3869" s="139" t="n">
        <x:f>IF(S3869="YES",R3869,-1E+99)</x:f>
        <x:v>19022.22428974953</x:v>
      </x:c>
    </x:row>
    <x:row r="3870">
      <x:c r="A3870" s="139"/>
      <x:c r="B3870" s="139"/>
      <x:c r="C3870" s="139"/>
      <x:c r="D3870" s="139"/>
      <x:c r="E3870" s="139"/>
      <x:c r="F3870" s="139"/>
      <x:c r="G3870" s="139"/>
      <x:c r="H3870" s="139"/>
      <x:c r="I3870" s="266" t="n">
        <x:f>INT((ROW()-ROW($I$46))/((CARROT_CAP+1)*(MESCLUN_CAP+1)))</x:f>
        <x:v>5</x:v>
      </x:c>
      <x:c r="J3870" s="266" t="n">
        <x:f>MOD(INT((ROW()-ROW($I$46))/(MESCLUN_CAP+1)),CARROT_CAP+1)</x:f>
        <x:v>18</x:v>
      </x:c>
      <x:c r="K3870" s="266" t="n">
        <x:f>MOD(ROW()-ROW($I$46),MESCLUN_CAP+1)</x:f>
        <x:v>11</x:v>
      </x:c>
      <x:c r="L3870" s="266" t="n">
        <x:f>SUM(I3870:K3870)</x:f>
        <x:v>34</x:v>
      </x:c>
      <x:c r="M3870" s="267" t="n">
        <x:f>I3870*TOMATO_HOURS*WEEKS*(1+TOMATO_DIM)^I3870+J3870*CARROT_HOURS*WEEKS*(1+CARROT_DIM)^J3870+K3870*MESCLUN_HOURS*WEEKS*(1+MESCLUN_DIM)^K3870</x:f>
        <x:v>2134.4251940038666</x:v>
      </x:c>
      <x:c r="N3870" s="267" t="n">
        <x:f>MAX(M3870-FARMER_HOURS,0)/TEMP_HOURS_PER_WORKER</x:f>
        <x:v>0.9822397180582407</x:v>
      </x:c>
      <x:c r="O3870" s="268" t="n">
        <x:f>I3870*TOMATO_PRICE+J3870*CARROT_PRICE+K3870*MESCLUN_PRICE</x:f>
        <x:v>111392</x:v>
      </x:c>
      <x:c r="P3870" s="268" t="n">
        <x:f>I3870*TOMATO_FERTILIZER+J3870*CARROT_FERTILIZER+K3870*MESCLUN_FERTILIZER</x:f>
        <x:v>22000</x:v>
      </x:c>
      <x:c r="Q3870" s="268" t="n">
        <x:f>MIN(M3870,FARMER_HOURS)*FARMER_RATE+MAX(M3870-FARMER_HOURS,0)*TEMP_RATE</x:f>
        <x:v>49555.99295145602</x:v>
      </x:c>
      <x:c r="R3870" s="268" t="n">
        <x:f>O3870-P3870-Q3870-FIXED_COST</x:f>
        <x:v>19836.00704854398</x:v>
      </x:c>
      <x:c r="S3870" s="139" t="str">
        <x:f>IF(AND(L3870&lt;=TOTAL_BED_CAP,N3870&lt;=TEMP_WORKER_CAP),"YES","NO")</x:f>
        <x:v>YES</x:v>
      </x:c>
      <x:c r="T3870" s="139" t="n">
        <x:f>IF(S3870="YES",R3870,-1E+99)</x:f>
        <x:v>19836.00704854398</x:v>
      </x:c>
    </x:row>
    <x:row r="3871">
      <x:c r="A3871" s="139"/>
      <x:c r="B3871" s="139"/>
      <x:c r="C3871" s="139"/>
      <x:c r="D3871" s="139"/>
      <x:c r="E3871" s="139"/>
      <x:c r="F3871" s="139"/>
      <x:c r="G3871" s="139"/>
      <x:c r="H3871" s="139"/>
      <x:c r="I3871" s="266" t="n">
        <x:f>INT((ROW()-ROW($I$46))/((CARROT_CAP+1)*(MESCLUN_CAP+1)))</x:f>
        <x:v>5</x:v>
      </x:c>
      <x:c r="J3871" s="266" t="n">
        <x:f>MOD(INT((ROW()-ROW($I$46))/(MESCLUN_CAP+1)),CARROT_CAP+1)</x:f>
        <x:v>18</x:v>
      </x:c>
      <x:c r="K3871" s="266" t="n">
        <x:f>MOD(ROW()-ROW($I$46),MESCLUN_CAP+1)</x:f>
        <x:v>12</x:v>
      </x:c>
      <x:c r="L3871" s="266" t="n">
        <x:f>SUM(I3871:K3871)</x:f>
        <x:v>35</x:v>
      </x:c>
      <x:c r="M3871" s="267" t="n">
        <x:f>I3871*TOMATO_HOURS*WEEKS*(1+TOMATO_DIM)^I3871+J3871*CARROT_HOURS*WEEKS*(1+CARROT_DIM)^J3871+K3871*MESCLUN_HOURS*WEEKS*(1+MESCLUN_DIM)^K3871</x:f>
        <x:v>2193.7526471319306</x:v>
      </x:c>
      <x:c r="N3871" s="267" t="n">
        <x:f>MAX(M3871-FARMER_HOURS,0)/TEMP_HOURS_PER_WORKER</x:f>
        <x:v>1.023439338286063</x:v>
      </x:c>
      <x:c r="O3871" s="268" t="n">
        <x:f>I3871*TOMATO_PRICE+J3871*CARROT_PRICE+K3871*MESCLUN_PRICE</x:f>
        <x:v>114092</x:v>
      </x:c>
      <x:c r="P3871" s="268" t="n">
        <x:f>I3871*TOMATO_FERTILIZER+J3871*CARROT_FERTILIZER+K3871*MESCLUN_FERTILIZER</x:f>
        <x:v>22880</x:v>
      </x:c>
      <x:c r="Q3871" s="268" t="n">
        <x:f>MIN(M3871,FARMER_HOURS)*FARMER_RATE+MAX(M3871-FARMER_HOURS,0)*TEMP_RATE</x:f>
        <x:v>50585.983457151575</x:v>
      </x:c>
      <x:c r="R3871" s="268" t="n">
        <x:f>O3871-P3871-Q3871-FIXED_COST</x:f>
        <x:v>20626.016542848425</x:v>
      </x:c>
      <x:c r="S3871" s="139" t="str">
        <x:f>IF(AND(L3871&lt;=TOTAL_BED_CAP,N3871&lt;=TEMP_WORKER_CAP),"YES","NO")</x:f>
        <x:v>YES</x:v>
      </x:c>
      <x:c r="T3871" s="139" t="n">
        <x:f>IF(S3871="YES",R3871,-1E+99)</x:f>
        <x:v>20626.016542848425</x:v>
      </x:c>
    </x:row>
    <x:row r="3872">
      <x:c r="A3872" s="139"/>
      <x:c r="B3872" s="139"/>
      <x:c r="C3872" s="139"/>
      <x:c r="D3872" s="139"/>
      <x:c r="E3872" s="139"/>
      <x:c r="F3872" s="139"/>
      <x:c r="G3872" s="139"/>
      <x:c r="H3872" s="139"/>
      <x:c r="I3872" s="266" t="n">
        <x:f>INT((ROW()-ROW($I$46))/((CARROT_CAP+1)*(MESCLUN_CAP+1)))</x:f>
        <x:v>5</x:v>
      </x:c>
      <x:c r="J3872" s="266" t="n">
        <x:f>MOD(INT((ROW()-ROW($I$46))/(MESCLUN_CAP+1)),CARROT_CAP+1)</x:f>
        <x:v>18</x:v>
      </x:c>
      <x:c r="K3872" s="266" t="n">
        <x:f>MOD(ROW()-ROW($I$46),MESCLUN_CAP+1)</x:f>
        <x:v>13</x:v>
      </x:c>
      <x:c r="L3872" s="266" t="n">
        <x:f>SUM(I3872:K3872)</x:f>
        <x:v>36</x:v>
      </x:c>
      <x:c r="M3872" s="267" t="n">
        <x:f>I3872*TOMATO_HOURS*WEEKS*(1+TOMATO_DIM)^I3872+J3872*CARROT_HOURS*WEEKS*(1+CARROT_DIM)^J3872+K3872*MESCLUN_HOURS*WEEKS*(1+MESCLUN_DIM)^K3872</x:f>
        <x:v>2254.474617840315</x:v>
      </x:c>
      <x:c r="N3872" s="267" t="n">
        <x:f>MAX(M3872-FARMER_HOURS,0)/TEMP_HOURS_PER_WORKER</x:f>
        <x:v>1.065607373500219</x:v>
      </x:c>
      <x:c r="O3872" s="268" t="n">
        <x:f>I3872*TOMATO_PRICE+J3872*CARROT_PRICE+K3872*MESCLUN_PRICE</x:f>
        <x:v>116792</x:v>
      </x:c>
      <x:c r="P3872" s="268" t="n">
        <x:f>I3872*TOMATO_FERTILIZER+J3872*CARROT_FERTILIZER+K3872*MESCLUN_FERTILIZER</x:f>
        <x:v>23760</x:v>
      </x:c>
      <x:c r="Q3872" s="268" t="n">
        <x:f>MIN(M3872,FARMER_HOURS)*FARMER_RATE+MAX(M3872-FARMER_HOURS,0)*TEMP_RATE</x:f>
        <x:v>51640.184337505474</x:v>
      </x:c>
      <x:c r="R3872" s="268" t="n">
        <x:f>O3872-P3872-Q3872-FIXED_COST</x:f>
        <x:v>21391.815662494526</x:v>
      </x:c>
      <x:c r="S3872" s="139" t="str">
        <x:f>IF(AND(L3872&lt;=TOTAL_BED_CAP,N3872&lt;=TEMP_WORKER_CAP),"YES","NO")</x:f>
        <x:v>YES</x:v>
      </x:c>
      <x:c r="T3872" s="139" t="n">
        <x:f>IF(S3872="YES",R3872,-1E+99)</x:f>
        <x:v>21391.815662494526</x:v>
      </x:c>
    </x:row>
    <x:row r="3873">
      <x:c r="A3873" s="139"/>
      <x:c r="B3873" s="139"/>
      <x:c r="C3873" s="139"/>
      <x:c r="D3873" s="139"/>
      <x:c r="E3873" s="139"/>
      <x:c r="F3873" s="139"/>
      <x:c r="G3873" s="139"/>
      <x:c r="H3873" s="139"/>
      <x:c r="I3873" s="266" t="n">
        <x:f>INT((ROW()-ROW($I$46))/((CARROT_CAP+1)*(MESCLUN_CAP+1)))</x:f>
        <x:v>5</x:v>
      </x:c>
      <x:c r="J3873" s="266" t="n">
        <x:f>MOD(INT((ROW()-ROW($I$46))/(MESCLUN_CAP+1)),CARROT_CAP+1)</x:f>
        <x:v>18</x:v>
      </x:c>
      <x:c r="K3873" s="266" t="n">
        <x:f>MOD(ROW()-ROW($I$46),MESCLUN_CAP+1)</x:f>
        <x:v>14</x:v>
      </x:c>
      <x:c r="L3873" s="266" t="n">
        <x:f>SUM(I3873:K3873)</x:f>
        <x:v>37</x:v>
      </x:c>
      <x:c r="M3873" s="267" t="n">
        <x:f>I3873*TOMATO_HOURS*WEEKS*(1+TOMATO_DIM)^I3873+J3873*CARROT_HOURS*WEEKS*(1+CARROT_DIM)^J3873+K3873*MESCLUN_HOURS*WEEKS*(1+MESCLUN_DIM)^K3873</x:f>
        <x:v>2316.6166991539762</x:v>
      </x:c>
      <x:c r="N3873" s="267" t="n">
        <x:f>MAX(M3873-FARMER_HOURS,0)/TEMP_HOURS_PER_WORKER</x:f>
        <x:v>1.1087615966347057</x:v>
      </x:c>
      <x:c r="O3873" s="268" t="n">
        <x:f>I3873*TOMATO_PRICE+J3873*CARROT_PRICE+K3873*MESCLUN_PRICE</x:f>
        <x:v>119492</x:v>
      </x:c>
      <x:c r="P3873" s="268" t="n">
        <x:f>I3873*TOMATO_FERTILIZER+J3873*CARROT_FERTILIZER+K3873*MESCLUN_FERTILIZER</x:f>
        <x:v>24640</x:v>
      </x:c>
      <x:c r="Q3873" s="268" t="n">
        <x:f>MIN(M3873,FARMER_HOURS)*FARMER_RATE+MAX(M3873-FARMER_HOURS,0)*TEMP_RATE</x:f>
        <x:v>52719.039915867645</x:v>
      </x:c>
      <x:c r="R3873" s="268" t="n">
        <x:f>O3873-P3873-Q3873-FIXED_COST</x:f>
        <x:v>22132.960084132355</x:v>
      </x:c>
      <x:c r="S3873" s="139" t="str">
        <x:f>IF(AND(L3873&lt;=TOTAL_BED_CAP,N3873&lt;=TEMP_WORKER_CAP),"YES","NO")</x:f>
        <x:v>YES</x:v>
      </x:c>
      <x:c r="T3873" s="139" t="n">
        <x:f>IF(S3873="YES",R3873,-1E+99)</x:f>
        <x:v>22132.960084132355</x:v>
      </x:c>
    </x:row>
    <x:row r="3874">
      <x:c r="A3874" s="139"/>
      <x:c r="B3874" s="139"/>
      <x:c r="C3874" s="139"/>
      <x:c r="D3874" s="139"/>
      <x:c r="E3874" s="139"/>
      <x:c r="F3874" s="139"/>
      <x:c r="G3874" s="139"/>
      <x:c r="H3874" s="139"/>
      <x:c r="I3874" s="266" t="n">
        <x:f>INT((ROW()-ROW($I$46))/((CARROT_CAP+1)*(MESCLUN_CAP+1)))</x:f>
        <x:v>5</x:v>
      </x:c>
      <x:c r="J3874" s="266" t="n">
        <x:f>MOD(INT((ROW()-ROW($I$46))/(MESCLUN_CAP+1)),CARROT_CAP+1)</x:f>
        <x:v>18</x:v>
      </x:c>
      <x:c r="K3874" s="266" t="n">
        <x:f>MOD(ROW()-ROW($I$46),MESCLUN_CAP+1)</x:f>
        <x:v>15</x:v>
      </x:c>
      <x:c r="L3874" s="266" t="n">
        <x:f>SUM(I3874:K3874)</x:f>
        <x:v>38</x:v>
      </x:c>
      <x:c r="M3874" s="267" t="n">
        <x:f>I3874*TOMATO_HOURS*WEEKS*(1+TOMATO_DIM)^I3874+J3874*CARROT_HOURS*WEEKS*(1+CARROT_DIM)^J3874+K3874*MESCLUN_HOURS*WEEKS*(1+MESCLUN_DIM)^K3874</x:f>
        <x:v>2380.2049060301224</x:v>
      </x:c>
      <x:c r="N3874" s="267" t="n">
        <x:f>MAX(M3874-FARMER_HOURS,0)/TEMP_HOURS_PER_WORKER</x:f>
        <x:v>1.1529200736320295</x:v>
      </x:c>
      <x:c r="O3874" s="268" t="n">
        <x:f>I3874*TOMATO_PRICE+J3874*CARROT_PRICE+K3874*MESCLUN_PRICE</x:f>
        <x:v>122192</x:v>
      </x:c>
      <x:c r="P3874" s="268" t="n">
        <x:f>I3874*TOMATO_FERTILIZER+J3874*CARROT_FERTILIZER+K3874*MESCLUN_FERTILIZER</x:f>
        <x:v>25520</x:v>
      </x:c>
      <x:c r="Q3874" s="268" t="n">
        <x:f>MIN(M3874,FARMER_HOURS)*FARMER_RATE+MAX(M3874-FARMER_HOURS,0)*TEMP_RATE</x:f>
        <x:v>53823.00184080073</x:v>
      </x:c>
      <x:c r="R3874" s="268" t="n">
        <x:f>O3874-P3874-Q3874-FIXED_COST</x:f>
        <x:v>22848.99815919927</x:v>
      </x:c>
      <x:c r="S3874" s="139" t="str">
        <x:f>IF(AND(L3874&lt;=TOTAL_BED_CAP,N3874&lt;=TEMP_WORKER_CAP),"YES","NO")</x:f>
        <x:v>YES</x:v>
      </x:c>
      <x:c r="T3874" s="139" t="n">
        <x:f>IF(S3874="YES",R3874,-1E+99)</x:f>
        <x:v>22848.99815919927</x:v>
      </x:c>
    </x:row>
    <x:row r="3875">
      <x:c r="A3875" s="139"/>
      <x:c r="B3875" s="139"/>
      <x:c r="C3875" s="139"/>
      <x:c r="D3875" s="139"/>
      <x:c r="E3875" s="139"/>
      <x:c r="F3875" s="139"/>
      <x:c r="G3875" s="139"/>
      <x:c r="H3875" s="139"/>
      <x:c r="I3875" s="266" t="n">
        <x:f>INT((ROW()-ROW($I$46))/((CARROT_CAP+1)*(MESCLUN_CAP+1)))</x:f>
        <x:v>5</x:v>
      </x:c>
      <x:c r="J3875" s="266" t="n">
        <x:f>MOD(INT((ROW()-ROW($I$46))/(MESCLUN_CAP+1)),CARROT_CAP+1)</x:f>
        <x:v>18</x:v>
      </x:c>
      <x:c r="K3875" s="266" t="n">
        <x:f>MOD(ROW()-ROW($I$46),MESCLUN_CAP+1)</x:f>
        <x:v>16</x:v>
      </x:c>
      <x:c r="L3875" s="266" t="n">
        <x:f>SUM(I3875:K3875)</x:f>
        <x:v>39</x:v>
      </x:c>
      <x:c r="M3875" s="267" t="n">
        <x:f>I3875*TOMATO_HOURS*WEEKS*(1+TOMATO_DIM)^I3875+J3875*CARROT_HOURS*WEEKS*(1+CARROT_DIM)^J3875+K3875*MESCLUN_HOURS*WEEKS*(1+MESCLUN_DIM)^K3875</x:f>
        <x:v>2445.2656819076115</x:v>
      </x:c>
      <x:c r="N3875" s="267" t="n">
        <x:f>MAX(M3875-FARMER_HOURS,0)/TEMP_HOURS_PER_WORKER</x:f>
        <x:v>1.1981011679913969</x:v>
      </x:c>
      <x:c r="O3875" s="268" t="n">
        <x:f>I3875*TOMATO_PRICE+J3875*CARROT_PRICE+K3875*MESCLUN_PRICE</x:f>
        <x:v>124892</x:v>
      </x:c>
      <x:c r="P3875" s="268" t="n">
        <x:f>I3875*TOMATO_FERTILIZER+J3875*CARROT_FERTILIZER+K3875*MESCLUN_FERTILIZER</x:f>
        <x:v>26400</x:v>
      </x:c>
      <x:c r="Q3875" s="268" t="n">
        <x:f>MIN(M3875,FARMER_HOURS)*FARMER_RATE+MAX(M3875-FARMER_HOURS,0)*TEMP_RATE</x:f>
        <x:v>54952.52919978492</x:v>
      </x:c>
      <x:c r="R3875" s="268" t="n">
        <x:f>O3875-P3875-Q3875-FIXED_COST</x:f>
        <x:v>23539.47080021508</x:v>
      </x:c>
      <x:c r="S3875" s="139" t="str">
        <x:f>IF(AND(L3875&lt;=TOTAL_BED_CAP,N3875&lt;=TEMP_WORKER_CAP),"YES","NO")</x:f>
        <x:v>YES</x:v>
      </x:c>
      <x:c r="T3875" s="139" t="n">
        <x:f>IF(S3875="YES",R3875,-1E+99)</x:f>
        <x:v>23539.47080021508</x:v>
      </x:c>
    </x:row>
    <x:row r="3876">
      <x:c r="A3876" s="139"/>
      <x:c r="B3876" s="139"/>
      <x:c r="C3876" s="139"/>
      <x:c r="D3876" s="139"/>
      <x:c r="E3876" s="139"/>
      <x:c r="F3876" s="139"/>
      <x:c r="G3876" s="139"/>
      <x:c r="H3876" s="139"/>
      <x:c r="I3876" s="266" t="n">
        <x:f>INT((ROW()-ROW($I$46))/((CARROT_CAP+1)*(MESCLUN_CAP+1)))</x:f>
        <x:v>5</x:v>
      </x:c>
      <x:c r="J3876" s="266" t="n">
        <x:f>MOD(INT((ROW()-ROW($I$46))/(MESCLUN_CAP+1)),CARROT_CAP+1)</x:f>
        <x:v>18</x:v>
      </x:c>
      <x:c r="K3876" s="266" t="n">
        <x:f>MOD(ROW()-ROW($I$46),MESCLUN_CAP+1)</x:f>
        <x:v>17</x:v>
      </x:c>
      <x:c r="L3876" s="266" t="n">
        <x:f>SUM(I3876:K3876)</x:f>
        <x:v>40</x:v>
      </x:c>
      <x:c r="M3876" s="267" t="n">
        <x:f>I3876*TOMATO_HOURS*WEEKS*(1+TOMATO_DIM)^I3876+J3876*CARROT_HOURS*WEEKS*(1+CARROT_DIM)^J3876+K3876*MESCLUN_HOURS*WEEKS*(1+MESCLUN_DIM)^K3876</x:f>
        <x:v>2511.8259053541515</x:v>
      </x:c>
      <x:c r="N3876" s="267" t="n">
        <x:f>MAX(M3876-FARMER_HOURS,0)/TEMP_HOURS_PER_WORKER</x:f>
        <x:v>1.2443235453848274</x:v>
      </x:c>
      <x:c r="O3876" s="268" t="n">
        <x:f>I3876*TOMATO_PRICE+J3876*CARROT_PRICE+K3876*MESCLUN_PRICE</x:f>
        <x:v>127592</x:v>
      </x:c>
      <x:c r="P3876" s="268" t="n">
        <x:f>I3876*TOMATO_FERTILIZER+J3876*CARROT_FERTILIZER+K3876*MESCLUN_FERTILIZER</x:f>
        <x:v>27280</x:v>
      </x:c>
      <x:c r="Q3876" s="268" t="n">
        <x:f>MIN(M3876,FARMER_HOURS)*FARMER_RATE+MAX(M3876-FARMER_HOURS,0)*TEMP_RATE</x:f>
        <x:v>56108.08863462068</x:v>
      </x:c>
      <x:c r="R3876" s="268" t="n">
        <x:f>O3876-P3876-Q3876-FIXED_COST</x:f>
        <x:v>24203.911365379317</x:v>
      </x:c>
      <x:c r="S3876" s="139" t="str">
        <x:f>IF(AND(L3876&lt;=TOTAL_BED_CAP,N3876&lt;=TEMP_WORKER_CAP),"YES","NO")</x:f>
        <x:v>YES</x:v>
      </x:c>
      <x:c r="T3876" s="139" t="n">
        <x:f>IF(S3876="YES",R3876,-1E+99)</x:f>
        <x:v>24203.911365379317</x:v>
      </x:c>
    </x:row>
    <x:row r="3877">
      <x:c r="A3877" s="139"/>
      <x:c r="B3877" s="139"/>
      <x:c r="C3877" s="139"/>
      <x:c r="D3877" s="139"/>
      <x:c r="E3877" s="139"/>
      <x:c r="F3877" s="139"/>
      <x:c r="G3877" s="139"/>
      <x:c r="H3877" s="139"/>
      <x:c r="I3877" s="266" t="n">
        <x:f>INT((ROW()-ROW($I$46))/((CARROT_CAP+1)*(MESCLUN_CAP+1)))</x:f>
        <x:v>5</x:v>
      </x:c>
      <x:c r="J3877" s="266" t="n">
        <x:f>MOD(INT((ROW()-ROW($I$46))/(MESCLUN_CAP+1)),CARROT_CAP+1)</x:f>
        <x:v>18</x:v>
      </x:c>
      <x:c r="K3877" s="266" t="n">
        <x:f>MOD(ROW()-ROW($I$46),MESCLUN_CAP+1)</x:f>
        <x:v>18</x:v>
      </x:c>
      <x:c r="L3877" s="266" t="n">
        <x:f>SUM(I3877:K3877)</x:f>
        <x:v>41</x:v>
      </x:c>
      <x:c r="M3877" s="267" t="n">
        <x:f>I3877*TOMATO_HOURS*WEEKS*(1+TOMATO_DIM)^I3877+J3877*CARROT_HOURS*WEEKS*(1+CARROT_DIM)^J3877+K3877*MESCLUN_HOURS*WEEKS*(1+MESCLUN_DIM)^K3877</x:f>
        <x:v>2579.912896812739</x:v>
      </x:c>
      <x:c r="N3877" s="267" t="n">
        <x:f>MAX(M3877-FARMER_HOURS,0)/TEMP_HOURS_PER_WORKER</x:f>
        <x:v>1.2916061783421797</x:v>
      </x:c>
      <x:c r="O3877" s="268" t="n">
        <x:f>I3877*TOMATO_PRICE+J3877*CARROT_PRICE+K3877*MESCLUN_PRICE</x:f>
        <x:v>130292</x:v>
      </x:c>
      <x:c r="P3877" s="268" t="n">
        <x:f>I3877*TOMATO_FERTILIZER+J3877*CARROT_FERTILIZER+K3877*MESCLUN_FERTILIZER</x:f>
        <x:v>28160</x:v>
      </x:c>
      <x:c r="Q3877" s="268" t="n">
        <x:f>MIN(M3877,FARMER_HOURS)*FARMER_RATE+MAX(M3877-FARMER_HOURS,0)*TEMP_RATE</x:f>
        <x:v>57290.15445855449</x:v>
      </x:c>
      <x:c r="R3877" s="268" t="n">
        <x:f>O3877-P3877-Q3877-FIXED_COST</x:f>
        <x:v>24841.84554144551</x:v>
      </x:c>
      <x:c r="S3877" s="139" t="str">
        <x:f>IF(AND(L3877&lt;=TOTAL_BED_CAP,N3877&lt;=TEMP_WORKER_CAP),"YES","NO")</x:f>
        <x:v>YES</x:v>
      </x:c>
      <x:c r="T3877" s="139" t="n">
        <x:f>IF(S3877="YES",R3877,-1E+99)</x:f>
        <x:v>24841.84554144551</x:v>
      </x:c>
    </x:row>
    <x:row r="3878">
      <x:c r="A3878" s="139"/>
      <x:c r="B3878" s="139"/>
      <x:c r="C3878" s="139"/>
      <x:c r="D3878" s="139"/>
      <x:c r="E3878" s="139"/>
      <x:c r="F3878" s="139"/>
      <x:c r="G3878" s="139"/>
      <x:c r="H3878" s="139"/>
      <x:c r="I3878" s="266" t="n">
        <x:f>INT((ROW()-ROW($I$46))/((CARROT_CAP+1)*(MESCLUN_CAP+1)))</x:f>
        <x:v>5</x:v>
      </x:c>
      <x:c r="J3878" s="266" t="n">
        <x:f>MOD(INT((ROW()-ROW($I$46))/(MESCLUN_CAP+1)),CARROT_CAP+1)</x:f>
        <x:v>18</x:v>
      </x:c>
      <x:c r="K3878" s="266" t="n">
        <x:f>MOD(ROW()-ROW($I$46),MESCLUN_CAP+1)</x:f>
        <x:v>19</x:v>
      </x:c>
      <x:c r="L3878" s="266" t="n">
        <x:f>SUM(I3878:K3878)</x:f>
        <x:v>42</x:v>
      </x:c>
      <x:c r="M3878" s="267" t="n">
        <x:f>I3878*TOMATO_HOURS*WEEKS*(1+TOMATO_DIM)^I3878+J3878*CARROT_HOURS*WEEKS*(1+CARROT_DIM)^J3878+K3878*MESCLUN_HOURS*WEEKS*(1+MESCLUN_DIM)^K3878</x:f>
        <x:v>2649.554425448761</x:v>
      </x:c>
      <x:c r="N3878" s="267" t="n">
        <x:f>MAX(M3878-FARMER_HOURS,0)/TEMP_HOURS_PER_WORKER</x:f>
        <x:v>1.339968351006084</x:v>
      </x:c>
      <x:c r="O3878" s="268" t="n">
        <x:f>I3878*TOMATO_PRICE+J3878*CARROT_PRICE+K3878*MESCLUN_PRICE</x:f>
        <x:v>132992</x:v>
      </x:c>
      <x:c r="P3878" s="268" t="n">
        <x:f>I3878*TOMATO_FERTILIZER+J3878*CARROT_FERTILIZER+K3878*MESCLUN_FERTILIZER</x:f>
        <x:v>29040</x:v>
      </x:c>
      <x:c r="Q3878" s="268" t="n">
        <x:f>MIN(M3878,FARMER_HOURS)*FARMER_RATE+MAX(M3878-FARMER_HOURS,0)*TEMP_RATE</x:f>
        <x:v>58499.208775152096</x:v>
      </x:c>
      <x:c r="R3878" s="268" t="n">
        <x:f>O3878-P3878-Q3878-FIXED_COST</x:f>
        <x:v>25452.791224847904</x:v>
      </x:c>
      <x:c r="S3878" s="139" t="str">
        <x:f>IF(AND(L3878&lt;=TOTAL_BED_CAP,N3878&lt;=TEMP_WORKER_CAP),"YES","NO")</x:f>
        <x:v>YES</x:v>
      </x:c>
      <x:c r="T3878" s="139" t="n">
        <x:f>IF(S3878="YES",R3878,-1E+99)</x:f>
        <x:v>25452.791224847904</x:v>
      </x:c>
    </x:row>
    <x:row r="3879">
      <x:c r="A3879" s="139"/>
      <x:c r="B3879" s="139"/>
      <x:c r="C3879" s="139"/>
      <x:c r="D3879" s="139"/>
      <x:c r="E3879" s="139"/>
      <x:c r="F3879" s="139"/>
      <x:c r="G3879" s="139"/>
      <x:c r="H3879" s="139"/>
      <x:c r="I3879" s="266" t="n">
        <x:f>INT((ROW()-ROW($I$46))/((CARROT_CAP+1)*(MESCLUN_CAP+1)))</x:f>
        <x:v>5</x:v>
      </x:c>
      <x:c r="J3879" s="266" t="n">
        <x:f>MOD(INT((ROW()-ROW($I$46))/(MESCLUN_CAP+1)),CARROT_CAP+1)</x:f>
        <x:v>18</x:v>
      </x:c>
      <x:c r="K3879" s="266" t="n">
        <x:f>MOD(ROW()-ROW($I$46),MESCLUN_CAP+1)</x:f>
        <x:v>20</x:v>
      </x:c>
      <x:c r="L3879" s="266" t="n">
        <x:f>SUM(I3879:K3879)</x:f>
        <x:v>43</x:v>
      </x:c>
      <x:c r="M3879" s="267" t="n">
        <x:f>I3879*TOMATO_HOURS*WEEKS*(1+TOMATO_DIM)^I3879+J3879*CARROT_HOURS*WEEKS*(1+CARROT_DIM)^J3879+K3879*MESCLUN_HOURS*WEEKS*(1+MESCLUN_DIM)^K3879</x:f>
        <x:v>2720.7787160992375</x:v>
      </x:c>
      <x:c r="N3879" s="267" t="n">
        <x:f>MAX(M3879-FARMER_HOURS,0)/TEMP_HOURS_PER_WORKER</x:f>
        <x:v>1.3894296639578039</x:v>
      </x:c>
      <x:c r="O3879" s="268" t="n">
        <x:f>I3879*TOMATO_PRICE+J3879*CARROT_PRICE+K3879*MESCLUN_PRICE</x:f>
        <x:v>135692</x:v>
      </x:c>
      <x:c r="P3879" s="268" t="n">
        <x:f>I3879*TOMATO_FERTILIZER+J3879*CARROT_FERTILIZER+K3879*MESCLUN_FERTILIZER</x:f>
        <x:v>29920</x:v>
      </x:c>
      <x:c r="Q3879" s="268" t="n">
        <x:f>MIN(M3879,FARMER_HOURS)*FARMER_RATE+MAX(M3879-FARMER_HOURS,0)*TEMP_RATE</x:f>
        <x:v>59735.7415989451</x:v>
      </x:c>
      <x:c r="R3879" s="268" t="n">
        <x:f>O3879-P3879-Q3879-FIXED_COST</x:f>
        <x:v>26036.258401054904</x:v>
      </x:c>
      <x:c r="S3879" s="139" t="str">
        <x:f>IF(AND(L3879&lt;=TOTAL_BED_CAP,N3879&lt;=TEMP_WORKER_CAP),"YES","NO")</x:f>
        <x:v>YES</x:v>
      </x:c>
      <x:c r="T3879" s="139" t="n">
        <x:f>IF(S3879="YES",R3879,-1E+99)</x:f>
        <x:v>26036.258401054904</x:v>
      </x:c>
    </x:row>
    <x:row r="3880">
      <x:c r="A3880" s="139"/>
      <x:c r="B3880" s="139"/>
      <x:c r="C3880" s="139"/>
      <x:c r="D3880" s="139"/>
      <x:c r="E3880" s="139"/>
      <x:c r="F3880" s="139"/>
      <x:c r="G3880" s="139"/>
      <x:c r="H3880" s="139"/>
      <x:c r="I3880" s="266" t="n">
        <x:f>INT((ROW()-ROW($I$46))/((CARROT_CAP+1)*(MESCLUN_CAP+1)))</x:f>
        <x:v>5</x:v>
      </x:c>
      <x:c r="J3880" s="266" t="n">
        <x:f>MOD(INT((ROW()-ROW($I$46))/(MESCLUN_CAP+1)),CARROT_CAP+1)</x:f>
        <x:v>18</x:v>
      </x:c>
      <x:c r="K3880" s="266" t="n">
        <x:f>MOD(ROW()-ROW($I$46),MESCLUN_CAP+1)</x:f>
        <x:v>21</x:v>
      </x:c>
      <x:c r="L3880" s="266" t="n">
        <x:f>SUM(I3880:K3880)</x:f>
        <x:v>44</x:v>
      </x:c>
      <x:c r="M3880" s="267" t="n">
        <x:f>I3880*TOMATO_HOURS*WEEKS*(1+TOMATO_DIM)^I3880+J3880*CARROT_HOURS*WEEKS*(1+CARROT_DIM)^J3880+K3880*MESCLUN_HOURS*WEEKS*(1+MESCLUN_DIM)^K3880</x:f>
        <x:v>2793.6144563256817</x:v>
      </x:c>
      <x:c r="N3880" s="267" t="n">
        <x:f>MAX(M3880-FARMER_HOURS,0)/TEMP_HOURS_PER_WORKER</x:f>
        <x:v>1.4400100391150568</x:v>
      </x:c>
      <x:c r="O3880" s="268" t="n">
        <x:f>I3880*TOMATO_PRICE+J3880*CARROT_PRICE+K3880*MESCLUN_PRICE</x:f>
        <x:v>138392</x:v>
      </x:c>
      <x:c r="P3880" s="268" t="n">
        <x:f>I3880*TOMATO_FERTILIZER+J3880*CARROT_FERTILIZER+K3880*MESCLUN_FERTILIZER</x:f>
        <x:v>30800</x:v>
      </x:c>
      <x:c r="Q3880" s="268" t="n">
        <x:f>MIN(M3880,FARMER_HOURS)*FARMER_RATE+MAX(M3880-FARMER_HOURS,0)*TEMP_RATE</x:f>
        <x:v>61000.250977876414</x:v>
      </x:c>
      <x:c r="R3880" s="268" t="n">
        <x:f>O3880-P3880-Q3880-FIXED_COST</x:f>
        <x:v>26591.749022123586</x:v>
      </x:c>
      <x:c r="S3880" s="139" t="str">
        <x:f>IF(AND(L3880&lt;=TOTAL_BED_CAP,N3880&lt;=TEMP_WORKER_CAP),"YES","NO")</x:f>
        <x:v>YES</x:v>
      </x:c>
      <x:c r="T3880" s="139" t="n">
        <x:f>IF(S3880="YES",R3880,-1E+99)</x:f>
        <x:v>26591.749022123586</x:v>
      </x:c>
    </x:row>
    <x:row r="3881">
      <x:c r="A3881" s="139"/>
      <x:c r="B3881" s="139"/>
      <x:c r="C3881" s="139"/>
      <x:c r="D3881" s="139"/>
      <x:c r="E3881" s="139"/>
      <x:c r="F3881" s="139"/>
      <x:c r="G3881" s="139"/>
      <x:c r="H3881" s="139"/>
      <x:c r="I3881" s="266" t="n">
        <x:f>INT((ROW()-ROW($I$46))/((CARROT_CAP+1)*(MESCLUN_CAP+1)))</x:f>
        <x:v>5</x:v>
      </x:c>
      <x:c r="J3881" s="266" t="n">
        <x:f>MOD(INT((ROW()-ROW($I$46))/(MESCLUN_CAP+1)),CARROT_CAP+1)</x:f>
        <x:v>18</x:v>
      </x:c>
      <x:c r="K3881" s="266" t="n">
        <x:f>MOD(ROW()-ROW($I$46),MESCLUN_CAP+1)</x:f>
        <x:v>22</x:v>
      </x:c>
      <x:c r="L3881" s="266" t="n">
        <x:f>SUM(I3881:K3881)</x:f>
        <x:v>45</x:v>
      </x:c>
      <x:c r="M3881" s="267" t="n">
        <x:f>I3881*TOMATO_HOURS*WEEKS*(1+TOMATO_DIM)^I3881+J3881*CARROT_HOURS*WEEKS*(1+CARROT_DIM)^J3881+K3881*MESCLUN_HOURS*WEEKS*(1+MESCLUN_DIM)^K3881</x:f>
        <x:v>2868.0908035720777</x:v>
      </x:c>
      <x:c r="N3881" s="267" t="n">
        <x:f>MAX(M3881-FARMER_HOURS,0)/TEMP_HOURS_PER_WORKER</x:f>
        <x:v>1.4917297247028318</x:v>
      </x:c>
      <x:c r="O3881" s="268" t="n">
        <x:f>I3881*TOMATO_PRICE+J3881*CARROT_PRICE+K3881*MESCLUN_PRICE</x:f>
        <x:v>141092</x:v>
      </x:c>
      <x:c r="P3881" s="268" t="n">
        <x:f>I3881*TOMATO_FERTILIZER+J3881*CARROT_FERTILIZER+K3881*MESCLUN_FERTILIZER</x:f>
        <x:v>31680</x:v>
      </x:c>
      <x:c r="Q3881" s="268" t="n">
        <x:f>MIN(M3881,FARMER_HOURS)*FARMER_RATE+MAX(M3881-FARMER_HOURS,0)*TEMP_RATE</x:f>
        <x:v>62293.24311757079</x:v>
      </x:c>
      <x:c r="R3881" s="268" t="n">
        <x:f>O3881-P3881-Q3881-FIXED_COST</x:f>
        <x:v>27118.75688242921</x:v>
      </x:c>
      <x:c r="S3881" s="139" t="str">
        <x:f>IF(AND(L3881&lt;=TOTAL_BED_CAP,N3881&lt;=TEMP_WORKER_CAP),"YES","NO")</x:f>
        <x:v>YES</x:v>
      </x:c>
      <x:c r="T3881" s="139" t="n">
        <x:f>IF(S3881="YES",R3881,-1E+99)</x:f>
        <x:v>27118.75688242921</x:v>
      </x:c>
    </x:row>
    <x:row r="3882">
      <x:c r="A3882" s="139"/>
      <x:c r="B3882" s="139"/>
      <x:c r="C3882" s="139"/>
      <x:c r="D3882" s="139"/>
      <x:c r="E3882" s="139"/>
      <x:c r="F3882" s="139"/>
      <x:c r="G3882" s="139"/>
      <x:c r="H3882" s="139"/>
      <x:c r="I3882" s="266" t="n">
        <x:f>INT((ROW()-ROW($I$46))/((CARROT_CAP+1)*(MESCLUN_CAP+1)))</x:f>
        <x:v>5</x:v>
      </x:c>
      <x:c r="J3882" s="266" t="n">
        <x:f>MOD(INT((ROW()-ROW($I$46))/(MESCLUN_CAP+1)),CARROT_CAP+1)</x:f>
        <x:v>18</x:v>
      </x:c>
      <x:c r="K3882" s="266" t="n">
        <x:f>MOD(ROW()-ROW($I$46),MESCLUN_CAP+1)</x:f>
        <x:v>23</x:v>
      </x:c>
      <x:c r="L3882" s="266" t="n">
        <x:f>SUM(I3882:K3882)</x:f>
        <x:v>46</x:v>
      </x:c>
      <x:c r="M3882" s="267" t="n">
        <x:f>I3882*TOMATO_HOURS*WEEKS*(1+TOMATO_DIM)^I3882+J3882*CARROT_HOURS*WEEKS*(1+CARROT_DIM)^J3882+K3882*MESCLUN_HOURS*WEEKS*(1+MESCLUN_DIM)^K3882</x:f>
        <x:v>2944.2373924295143</x:v>
      </x:c>
      <x:c r="N3882" s="267" t="n">
        <x:f>MAX(M3882-FARMER_HOURS,0)/TEMP_HOURS_PER_WORKER</x:f>
        <x:v>1.544609300298274</x:v>
      </x:c>
      <x:c r="O3882" s="268" t="n">
        <x:f>I3882*TOMATO_PRICE+J3882*CARROT_PRICE+K3882*MESCLUN_PRICE</x:f>
        <x:v>143792</x:v>
      </x:c>
      <x:c r="P3882" s="268" t="n">
        <x:f>I3882*TOMATO_FERTILIZER+J3882*CARROT_FERTILIZER+K3882*MESCLUN_FERTILIZER</x:f>
        <x:v>32560</x:v>
      </x:c>
      <x:c r="Q3882" s="268" t="n">
        <x:f>MIN(M3882,FARMER_HOURS)*FARMER_RATE+MAX(M3882-FARMER_HOURS,0)*TEMP_RATE</x:f>
        <x:v>63615.23250745684</x:v>
      </x:c>
      <x:c r="R3882" s="268" t="n">
        <x:f>O3882-P3882-Q3882-FIXED_COST</x:f>
        <x:v>27616.767492543157</x:v>
      </x:c>
      <x:c r="S3882" s="139" t="str">
        <x:f>IF(AND(L3882&lt;=TOTAL_BED_CAP,N3882&lt;=TEMP_WORKER_CAP),"YES","NO")</x:f>
        <x:v>YES</x:v>
      </x:c>
      <x:c r="T3882" s="139" t="n">
        <x:f>IF(S3882="YES",R3882,-1E+99)</x:f>
        <x:v>27616.767492543157</x:v>
      </x:c>
    </x:row>
    <x:row r="3883">
      <x:c r="A3883" s="139"/>
      <x:c r="B3883" s="139"/>
      <x:c r="C3883" s="139"/>
      <x:c r="D3883" s="139"/>
      <x:c r="E3883" s="139"/>
      <x:c r="F3883" s="139"/>
      <x:c r="G3883" s="139"/>
      <x:c r="H3883" s="139"/>
      <x:c r="I3883" s="266" t="n">
        <x:f>INT((ROW()-ROW($I$46))/((CARROT_CAP+1)*(MESCLUN_CAP+1)))</x:f>
        <x:v>5</x:v>
      </x:c>
      <x:c r="J3883" s="266" t="n">
        <x:f>MOD(INT((ROW()-ROW($I$46))/(MESCLUN_CAP+1)),CARROT_CAP+1)</x:f>
        <x:v>18</x:v>
      </x:c>
      <x:c r="K3883" s="266" t="n">
        <x:f>MOD(ROW()-ROW($I$46),MESCLUN_CAP+1)</x:f>
        <x:v>24</x:v>
      </x:c>
      <x:c r="L3883" s="266" t="n">
        <x:f>SUM(I3883:K3883)</x:f>
        <x:v>47</x:v>
      </x:c>
      <x:c r="M3883" s="267" t="n">
        <x:f>I3883*TOMATO_HOURS*WEEKS*(1+TOMATO_DIM)^I3883+J3883*CARROT_HOURS*WEEKS*(1+CARROT_DIM)^J3883+K3883*MESCLUN_HOURS*WEEKS*(1+MESCLUN_DIM)^K3883</x:f>
        <x:v>3022.0843420090096</x:v>
      </x:c>
      <x:c r="N3883" s="267" t="n">
        <x:f>MAX(M3883-FARMER_HOURS,0)/TEMP_HOURS_PER_WORKER</x:f>
        <x:v>1.5986696819507011</x:v>
      </x:c>
      <x:c r="O3883" s="268" t="n">
        <x:f>I3883*TOMATO_PRICE+J3883*CARROT_PRICE+K3883*MESCLUN_PRICE</x:f>
        <x:v>146492</x:v>
      </x:c>
      <x:c r="P3883" s="268" t="n">
        <x:f>I3883*TOMATO_FERTILIZER+J3883*CARROT_FERTILIZER+K3883*MESCLUN_FERTILIZER</x:f>
        <x:v>33440</x:v>
      </x:c>
      <x:c r="Q3883" s="268" t="n">
        <x:f>MIN(M3883,FARMER_HOURS)*FARMER_RATE+MAX(M3883-FARMER_HOURS,0)*TEMP_RATE</x:f>
        <x:v>64966.742048767526</x:v>
      </x:c>
      <x:c r="R3883" s="268" t="n">
        <x:f>O3883-P3883-Q3883-FIXED_COST</x:f>
        <x:v>28085.257951232474</x:v>
      </x:c>
      <x:c r="S3883" s="139" t="str">
        <x:f>IF(AND(L3883&lt;=TOTAL_BED_CAP,N3883&lt;=TEMP_WORKER_CAP),"YES","NO")</x:f>
        <x:v>YES</x:v>
      </x:c>
      <x:c r="T3883" s="139" t="n">
        <x:f>IF(S3883="YES",R3883,-1E+99)</x:f>
        <x:v>28085.257951232474</x:v>
      </x:c>
    </x:row>
    <x:row r="3884">
      <x:c r="A3884" s="139"/>
      <x:c r="B3884" s="139"/>
      <x:c r="C3884" s="139"/>
      <x:c r="D3884" s="139"/>
      <x:c r="E3884" s="139"/>
      <x:c r="F3884" s="139"/>
      <x:c r="G3884" s="139"/>
      <x:c r="H3884" s="139"/>
      <x:c r="I3884" s="266" t="n">
        <x:f>INT((ROW()-ROW($I$46))/((CARROT_CAP+1)*(MESCLUN_CAP+1)))</x:f>
        <x:v>5</x:v>
      </x:c>
      <x:c r="J3884" s="266" t="n">
        <x:f>MOD(INT((ROW()-ROW($I$46))/(MESCLUN_CAP+1)),CARROT_CAP+1)</x:f>
        <x:v>18</x:v>
      </x:c>
      <x:c r="K3884" s="266" t="n">
        <x:f>MOD(ROW()-ROW($I$46),MESCLUN_CAP+1)</x:f>
        <x:v>25</x:v>
      </x:c>
      <x:c r="L3884" s="266" t="n">
        <x:f>SUM(I3884:K3884)</x:f>
        <x:v>48</x:v>
      </x:c>
      <x:c r="M3884" s="267" t="n">
        <x:f>I3884*TOMATO_HOURS*WEEKS*(1+TOMATO_DIM)^I3884+J3884*CARROT_HOURS*WEEKS*(1+CARROT_DIM)^J3884+K3884*MESCLUN_HOURS*WEEKS*(1+MESCLUN_DIM)^K3884</x:f>
        <x:v>3101.6622634241076</x:v>
      </x:c>
      <x:c r="N3884" s="267" t="n">
        <x:f>MAX(M3884-FARMER_HOURS,0)/TEMP_HOURS_PER_WORKER</x:f>
        <x:v>1.6539321273778524</x:v>
      </x:c>
      <x:c r="O3884" s="268" t="n">
        <x:f>I3884*TOMATO_PRICE+J3884*CARROT_PRICE+K3884*MESCLUN_PRICE</x:f>
        <x:v>149192</x:v>
      </x:c>
      <x:c r="P3884" s="268" t="n">
        <x:f>I3884*TOMATO_FERTILIZER+J3884*CARROT_FERTILIZER+K3884*MESCLUN_FERTILIZER</x:f>
        <x:v>34320</x:v>
      </x:c>
      <x:c r="Q3884" s="268" t="n">
        <x:f>MIN(M3884,FARMER_HOURS)*FARMER_RATE+MAX(M3884-FARMER_HOURS,0)*TEMP_RATE</x:f>
        <x:v>66348.30318444631</x:v>
      </x:c>
      <x:c r="R3884" s="268" t="n">
        <x:f>O3884-P3884-Q3884-FIXED_COST</x:f>
        <x:v>28523.69681555369</x:v>
      </x:c>
      <x:c r="S3884" s="139" t="str">
        <x:f>IF(AND(L3884&lt;=TOTAL_BED_CAP,N3884&lt;=TEMP_WORKER_CAP),"YES","NO")</x:f>
        <x:v>YES</x:v>
      </x:c>
      <x:c r="T3884" s="139" t="n">
        <x:f>IF(S3884="YES",R3884,-1E+99)</x:f>
        <x:v>28523.69681555369</x:v>
      </x:c>
    </x:row>
    <x:row r="3885">
      <x:c r="A3885" s="139"/>
      <x:c r="B3885" s="139"/>
      <x:c r="C3885" s="139"/>
      <x:c r="D3885" s="139"/>
      <x:c r="E3885" s="139"/>
      <x:c r="F3885" s="139"/>
      <x:c r="G3885" s="139"/>
      <x:c r="H3885" s="139"/>
      <x:c r="I3885" s="266" t="n">
        <x:f>INT((ROW()-ROW($I$46))/((CARROT_CAP+1)*(MESCLUN_CAP+1)))</x:f>
        <x:v>5</x:v>
      </x:c>
      <x:c r="J3885" s="266" t="n">
        <x:f>MOD(INT((ROW()-ROW($I$46))/(MESCLUN_CAP+1)),CARROT_CAP+1)</x:f>
        <x:v>18</x:v>
      </x:c>
      <x:c r="K3885" s="266" t="n">
        <x:f>MOD(ROW()-ROW($I$46),MESCLUN_CAP+1)</x:f>
        <x:v>26</x:v>
      </x:c>
      <x:c r="L3885" s="266" t="n">
        <x:f>SUM(I3885:K3885)</x:f>
        <x:v>49</x:v>
      </x:c>
      <x:c r="M3885" s="267" t="n">
        <x:f>I3885*TOMATO_HOURS*WEEKS*(1+TOMATO_DIM)^I3885+J3885*CARROT_HOURS*WEEKS*(1+CARROT_DIM)^J3885+K3885*MESCLUN_HOURS*WEEKS*(1+MESCLUN_DIM)^K3885</x:f>
        <x:v>3183.0022673848243</x:v>
      </x:c>
      <x:c r="N3885" s="267" t="n">
        <x:f>MAX(M3885-FARMER_HOURS,0)/TEMP_HOURS_PER_WORKER</x:f>
        <x:v>1.7104182412394613</x:v>
      </x:c>
      <x:c r="O3885" s="268" t="n">
        <x:f>I3885*TOMATO_PRICE+J3885*CARROT_PRICE+K3885*MESCLUN_PRICE</x:f>
        <x:v>151892</x:v>
      </x:c>
      <x:c r="P3885" s="268" t="n">
        <x:f>I3885*TOMATO_FERTILIZER+J3885*CARROT_FERTILIZER+K3885*MESCLUN_FERTILIZER</x:f>
        <x:v>35200</x:v>
      </x:c>
      <x:c r="Q3885" s="268" t="n">
        <x:f>MIN(M3885,FARMER_HOURS)*FARMER_RATE+MAX(M3885-FARMER_HOURS,0)*TEMP_RATE</x:f>
        <x:v>67760.45603098653</x:v>
      </x:c>
      <x:c r="R3885" s="268" t="n">
        <x:f>O3885-P3885-Q3885-FIXED_COST</x:f>
        <x:v>28931.543969013466</x:v>
      </x:c>
      <x:c r="S3885" s="139" t="str">
        <x:f>IF(AND(L3885&lt;=TOTAL_BED_CAP,N3885&lt;=TEMP_WORKER_CAP),"YES","NO")</x:f>
        <x:v>YES</x:v>
      </x:c>
      <x:c r="T3885" s="139" t="n">
        <x:f>IF(S3885="YES",R3885,-1E+99)</x:f>
        <x:v>28931.543969013466</x:v>
      </x:c>
    </x:row>
    <x:row r="3886">
      <x:c r="A3886" s="139"/>
      <x:c r="B3886" s="139"/>
      <x:c r="C3886" s="139"/>
      <x:c r="D3886" s="139"/>
      <x:c r="E3886" s="139"/>
      <x:c r="F3886" s="139"/>
      <x:c r="G3886" s="139"/>
      <x:c r="H3886" s="139"/>
      <x:c r="I3886" s="266" t="n">
        <x:f>INT((ROW()-ROW($I$46))/((CARROT_CAP+1)*(MESCLUN_CAP+1)))</x:f>
        <x:v>5</x:v>
      </x:c>
      <x:c r="J3886" s="266" t="n">
        <x:f>MOD(INT((ROW()-ROW($I$46))/(MESCLUN_CAP+1)),CARROT_CAP+1)</x:f>
        <x:v>18</x:v>
      </x:c>
      <x:c r="K3886" s="266" t="n">
        <x:f>MOD(ROW()-ROW($I$46),MESCLUN_CAP+1)</x:f>
        <x:v>27</x:v>
      </x:c>
      <x:c r="L3886" s="266" t="n">
        <x:f>SUM(I3886:K3886)</x:f>
        <x:v>50</x:v>
      </x:c>
      <x:c r="M3886" s="267" t="n">
        <x:f>I3886*TOMATO_HOURS*WEEKS*(1+TOMATO_DIM)^I3886+J3886*CARROT_HOURS*WEEKS*(1+CARROT_DIM)^J3886+K3886*MESCLUN_HOURS*WEEKS*(1+MESCLUN_DIM)^K3886</x:f>
        <x:v>3266.1359719045818</x:v>
      </x:c>
      <x:c r="N3886" s="267" t="n">
        <x:f>MAX(M3886-FARMER_HOURS,0)/TEMP_HOURS_PER_WORKER</x:f>
        <x:v>1.7681499804892928</x:v>
      </x:c>
      <x:c r="O3886" s="268" t="n">
        <x:f>I3886*TOMATO_PRICE+J3886*CARROT_PRICE+K3886*MESCLUN_PRICE</x:f>
        <x:v>154592</x:v>
      </x:c>
      <x:c r="P3886" s="268" t="n">
        <x:f>I3886*TOMATO_FERTILIZER+J3886*CARROT_FERTILIZER+K3886*MESCLUN_FERTILIZER</x:f>
        <x:v>36080</x:v>
      </x:c>
      <x:c r="Q3886" s="268" t="n">
        <x:f>MIN(M3886,FARMER_HOURS)*FARMER_RATE+MAX(M3886-FARMER_HOURS,0)*TEMP_RATE</x:f>
        <x:v>69203.74951223232</x:v>
      </x:c>
      <x:c r="R3886" s="268" t="n">
        <x:f>O3886-P3886-Q3886-FIXED_COST</x:f>
        <x:v>29308.250487767684</x:v>
      </x:c>
      <x:c r="S3886" s="139" t="str">
        <x:f>IF(AND(L3886&lt;=TOTAL_BED_CAP,N3886&lt;=TEMP_WORKER_CAP),"YES","NO")</x:f>
        <x:v>YES</x:v>
      </x:c>
      <x:c r="T3886" s="139" t="n">
        <x:f>IF(S3886="YES",R3886,-1E+99)</x:f>
        <x:v>29308.250487767684</x:v>
      </x:c>
    </x:row>
    <x:row r="3887">
      <x:c r="A3887" s="139"/>
      <x:c r="B3887" s="139"/>
      <x:c r="C3887" s="139"/>
      <x:c r="D3887" s="139"/>
      <x:c r="E3887" s="139"/>
      <x:c r="F3887" s="139"/>
      <x:c r="G3887" s="139"/>
      <x:c r="H3887" s="139"/>
      <x:c r="I3887" s="266" t="n">
        <x:f>INT((ROW()-ROW($I$46))/((CARROT_CAP+1)*(MESCLUN_CAP+1)))</x:f>
        <x:v>5</x:v>
      </x:c>
      <x:c r="J3887" s="266" t="n">
        <x:f>MOD(INT((ROW()-ROW($I$46))/(MESCLUN_CAP+1)),CARROT_CAP+1)</x:f>
        <x:v>18</x:v>
      </x:c>
      <x:c r="K3887" s="266" t="n">
        <x:f>MOD(ROW()-ROW($I$46),MESCLUN_CAP+1)</x:f>
        <x:v>28</x:v>
      </x:c>
      <x:c r="L3887" s="266" t="n">
        <x:f>SUM(I3887:K3887)</x:f>
        <x:v>51</x:v>
      </x:c>
      <x:c r="M3887" s="267" t="n">
        <x:f>I3887*TOMATO_HOURS*WEEKS*(1+TOMATO_DIM)^I3887+J3887*CARROT_HOURS*WEEKS*(1+CARROT_DIM)^J3887+K3887*MESCLUN_HOURS*WEEKS*(1+MESCLUN_DIM)^K3887</x:f>
        <x:v>3351.095510121735</x:v>
      </x:c>
      <x:c r="N3887" s="267" t="n">
        <x:f>MAX(M3887-FARMER_HOURS,0)/TEMP_HOURS_PER_WORKER</x:f>
        <x:v>1.8271496598067605</x:v>
      </x:c>
      <x:c r="O3887" s="268" t="n">
        <x:f>I3887*TOMATO_PRICE+J3887*CARROT_PRICE+K3887*MESCLUN_PRICE</x:f>
        <x:v>157292</x:v>
      </x:c>
      <x:c r="P3887" s="268" t="n">
        <x:f>I3887*TOMATO_FERTILIZER+J3887*CARROT_FERTILIZER+K3887*MESCLUN_FERTILIZER</x:f>
        <x:v>36960</x:v>
      </x:c>
      <x:c r="Q3887" s="268" t="n">
        <x:f>MIN(M3887,FARMER_HOURS)*FARMER_RATE+MAX(M3887-FARMER_HOURS,0)*TEMP_RATE</x:f>
        <x:v>70678.741495169</x:v>
      </x:c>
      <x:c r="R3887" s="268" t="n">
        <x:f>O3887-P3887-Q3887-FIXED_COST</x:f>
        <x:v>29653.258504831</x:v>
      </x:c>
      <x:c r="S3887" s="139" t="str">
        <x:f>IF(AND(L3887&lt;=TOTAL_BED_CAP,N3887&lt;=TEMP_WORKER_CAP),"YES","NO")</x:f>
        <x:v>YES</x:v>
      </x:c>
      <x:c r="T3887" s="139" t="n">
        <x:f>IF(S3887="YES",R3887,-1E+99)</x:f>
        <x:v>29653.258504831</x:v>
      </x:c>
    </x:row>
    <x:row r="3888">
      <x:c r="A3888" s="139"/>
      <x:c r="B3888" s="139"/>
      <x:c r="C3888" s="139"/>
      <x:c r="D3888" s="139"/>
      <x:c r="E3888" s="139"/>
      <x:c r="F3888" s="139"/>
      <x:c r="G3888" s="139"/>
      <x:c r="H3888" s="139"/>
      <x:c r="I3888" s="266" t="n">
        <x:f>INT((ROW()-ROW($I$46))/((CARROT_CAP+1)*(MESCLUN_CAP+1)))</x:f>
        <x:v>5</x:v>
      </x:c>
      <x:c r="J3888" s="266" t="n">
        <x:f>MOD(INT((ROW()-ROW($I$46))/(MESCLUN_CAP+1)),CARROT_CAP+1)</x:f>
        <x:v>18</x:v>
      </x:c>
      <x:c r="K3888" s="266" t="n">
        <x:f>MOD(ROW()-ROW($I$46),MESCLUN_CAP+1)</x:f>
        <x:v>29</x:v>
      </x:c>
      <x:c r="L3888" s="266" t="n">
        <x:f>SUM(I3888:K3888)</x:f>
        <x:v>52</x:v>
      </x:c>
      <x:c r="M3888" s="267" t="n">
        <x:f>I3888*TOMATO_HOURS*WEEKS*(1+TOMATO_DIM)^I3888+J3888*CARROT_HOURS*WEEKS*(1+CARROT_DIM)^J3888+K3888*MESCLUN_HOURS*WEEKS*(1+MESCLUN_DIM)^K3888</x:f>
        <x:v>3437.9135382373884</x:v>
      </x:c>
      <x:c r="N3888" s="267" t="n">
        <x:f>MAX(M3888-FARMER_HOURS,0)/TEMP_HOURS_PER_WORKER</x:f>
        <x:v>1.8874399571092975</x:v>
      </x:c>
      <x:c r="O3888" s="268" t="n">
        <x:f>I3888*TOMATO_PRICE+J3888*CARROT_PRICE+K3888*MESCLUN_PRICE</x:f>
        <x:v>159992</x:v>
      </x:c>
      <x:c r="P3888" s="268" t="n">
        <x:f>I3888*TOMATO_FERTILIZER+J3888*CARROT_FERTILIZER+K3888*MESCLUN_FERTILIZER</x:f>
        <x:v>37840</x:v>
      </x:c>
      <x:c r="Q3888" s="268" t="n">
        <x:f>MIN(M3888,FARMER_HOURS)*FARMER_RATE+MAX(M3888-FARMER_HOURS,0)*TEMP_RATE</x:f>
        <x:v>72185.99892773243</x:v>
      </x:c>
      <x:c r="R3888" s="268" t="n">
        <x:f>O3888-P3888-Q3888-FIXED_COST</x:f>
        <x:v>29966.001072267565</x:v>
      </x:c>
      <x:c r="S3888" s="139" t="str">
        <x:f>IF(AND(L3888&lt;=TOTAL_BED_CAP,N3888&lt;=TEMP_WORKER_CAP),"YES","NO")</x:f>
        <x:v>YES</x:v>
      </x:c>
      <x:c r="T3888" s="139" t="n">
        <x:f>IF(S3888="YES",R3888,-1E+99)</x:f>
        <x:v>29966.001072267565</x:v>
      </x:c>
    </x:row>
    <x:row r="3889">
      <x:c r="A3889" s="139"/>
      <x:c r="B3889" s="139"/>
      <x:c r="C3889" s="139"/>
      <x:c r="D3889" s="139"/>
      <x:c r="E3889" s="139"/>
      <x:c r="F3889" s="139"/>
      <x:c r="G3889" s="139"/>
      <x:c r="H3889" s="139"/>
      <x:c r="I3889" s="266" t="n">
        <x:f>INT((ROW()-ROW($I$46))/((CARROT_CAP+1)*(MESCLUN_CAP+1)))</x:f>
        <x:v>5</x:v>
      </x:c>
      <x:c r="J3889" s="266" t="n">
        <x:f>MOD(INT((ROW()-ROW($I$46))/(MESCLUN_CAP+1)),CARROT_CAP+1)</x:f>
        <x:v>18</x:v>
      </x:c>
      <x:c r="K3889" s="266" t="n">
        <x:f>MOD(ROW()-ROW($I$46),MESCLUN_CAP+1)</x:f>
        <x:v>30</x:v>
      </x:c>
      <x:c r="L3889" s="266" t="n">
        <x:f>SUM(I3889:K3889)</x:f>
        <x:v>53</x:v>
      </x:c>
      <x:c r="M3889" s="267" t="n">
        <x:f>I3889*TOMATO_HOURS*WEEKS*(1+TOMATO_DIM)^I3889+J3889*CARROT_HOURS*WEEKS*(1+CARROT_DIM)^J3889+K3889*MESCLUN_HOURS*WEEKS*(1+MESCLUN_DIM)^K3889</x:f>
        <x:v>3526.623243571158</x:v>
      </x:c>
      <x:c r="N3889" s="267" t="n">
        <x:f>MAX(M3889-FARMER_HOURS,0)/TEMP_HOURS_PER_WORKER</x:f>
        <x:v>1.9490439191466375</x:v>
      </x:c>
      <x:c r="O3889" s="268" t="n">
        <x:f>I3889*TOMATO_PRICE+J3889*CARROT_PRICE+K3889*MESCLUN_PRICE</x:f>
        <x:v>162692</x:v>
      </x:c>
      <x:c r="P3889" s="268" t="n">
        <x:f>I3889*TOMATO_FERTILIZER+J3889*CARROT_FERTILIZER+K3889*MESCLUN_FERTILIZER</x:f>
        <x:v>38720</x:v>
      </x:c>
      <x:c r="Q3889" s="268" t="n">
        <x:f>MIN(M3889,FARMER_HOURS)*FARMER_RATE+MAX(M3889-FARMER_HOURS,0)*TEMP_RATE</x:f>
        <x:v>73726.09797866593</x:v>
      </x:c>
      <x:c r="R3889" s="268" t="n">
        <x:f>O3889-P3889-Q3889-FIXED_COST</x:f>
        <x:v>30245.90202133407</x:v>
      </x:c>
      <x:c r="S3889" s="139" t="str">
        <x:f>IF(AND(L3889&lt;=TOTAL_BED_CAP,N3889&lt;=TEMP_WORKER_CAP),"YES","NO")</x:f>
        <x:v>YES</x:v>
      </x:c>
      <x:c r="T3889" s="139" t="n">
        <x:f>IF(S3889="YES",R3889,-1E+99)</x:f>
        <x:v>30245.90202133407</x:v>
      </x:c>
    </x:row>
    <x:row r="3890">
      <x:c r="A3890" s="139"/>
      <x:c r="B3890" s="139"/>
      <x:c r="C3890" s="139"/>
      <x:c r="D3890" s="139"/>
      <x:c r="E3890" s="139"/>
      <x:c r="F3890" s="139"/>
      <x:c r="G3890" s="139"/>
      <x:c r="H3890" s="139"/>
      <x:c r="I3890" s="266" t="n">
        <x:f>INT((ROW()-ROW($I$46))/((CARROT_CAP+1)*(MESCLUN_CAP+1)))</x:f>
        <x:v>5</x:v>
      </x:c>
      <x:c r="J3890" s="266" t="n">
        <x:f>MOD(INT((ROW()-ROW($I$46))/(MESCLUN_CAP+1)),CARROT_CAP+1)</x:f>
        <x:v>19</x:v>
      </x:c>
      <x:c r="K3890" s="266" t="n">
        <x:f>MOD(ROW()-ROW($I$46),MESCLUN_CAP+1)</x:f>
        <x:v>0</x:v>
      </x:c>
      <x:c r="L3890" s="266" t="n">
        <x:f>SUM(I3890:K3890)</x:f>
        <x:v>24</x:v>
      </x:c>
      <x:c r="M3890" s="267" t="n">
        <x:f>I3890*TOMATO_HOURS*WEEKS*(1+TOMATO_DIM)^I3890+J3890*CARROT_HOURS*WEEKS*(1+CARROT_DIM)^J3890+K3890*MESCLUN_HOURS*WEEKS*(1+MESCLUN_DIM)^K3890</x:f>
        <x:v>1635.9601058200244</x:v>
      </x:c>
      <x:c r="N3890" s="267" t="n">
        <x:f>MAX(M3890-FARMER_HOURS,0)/TEMP_HOURS_PER_WORKER</x:f>
        <x:v>0.6360834068194614</x:v>
      </x:c>
      <x:c r="O3890" s="268" t="n">
        <x:f>I3890*TOMATO_PRICE+J3890*CARROT_PRICE+K3890*MESCLUN_PRICE</x:f>
        <x:v>83786</x:v>
      </x:c>
      <x:c r="P3890" s="268" t="n">
        <x:f>I3890*TOMATO_FERTILIZER+J3890*CARROT_FERTILIZER+K3890*MESCLUN_FERTILIZER</x:f>
        <x:v>12760</x:v>
      </x:c>
      <x:c r="Q3890" s="268" t="n">
        <x:f>MIN(M3890,FARMER_HOURS)*FARMER_RATE+MAX(M3890-FARMER_HOURS,0)*TEMP_RATE</x:f>
        <x:v>40902.085170486534</x:v>
      </x:c>
      <x:c r="R3890" s="268" t="n">
        <x:f>O3890-P3890-Q3890-FIXED_COST</x:f>
        <x:v>10123.914829513466</x:v>
      </x:c>
      <x:c r="S3890" s="139" t="str">
        <x:f>IF(AND(L3890&lt;=TOTAL_BED_CAP,N3890&lt;=TEMP_WORKER_CAP),"YES","NO")</x:f>
        <x:v>YES</x:v>
      </x:c>
      <x:c r="T3890" s="139" t="n">
        <x:f>IF(S3890="YES",R3890,-1E+99)</x:f>
        <x:v>10123.914829513466</x:v>
      </x:c>
    </x:row>
    <x:row r="3891">
      <x:c r="A3891" s="139"/>
      <x:c r="B3891" s="139"/>
      <x:c r="C3891" s="139"/>
      <x:c r="D3891" s="139"/>
      <x:c r="E3891" s="139"/>
      <x:c r="F3891" s="139"/>
      <x:c r="G3891" s="139"/>
      <x:c r="H3891" s="139"/>
      <x:c r="I3891" s="266" t="n">
        <x:f>INT((ROW()-ROW($I$46))/((CARROT_CAP+1)*(MESCLUN_CAP+1)))</x:f>
        <x:v>5</x:v>
      </x:c>
      <x:c r="J3891" s="266" t="n">
        <x:f>MOD(INT((ROW()-ROW($I$46))/(MESCLUN_CAP+1)),CARROT_CAP+1)</x:f>
        <x:v>19</x:v>
      </x:c>
      <x:c r="K3891" s="266" t="n">
        <x:f>MOD(ROW()-ROW($I$46),MESCLUN_CAP+1)</x:f>
        <x:v>1</x:v>
      </x:c>
      <x:c r="L3891" s="266" t="n">
        <x:f>SUM(I3891:K3891)</x:f>
        <x:v>25</x:v>
      </x:c>
      <x:c r="M3891" s="267" t="n">
        <x:f>I3891*TOMATO_HOURS*WEEKS*(1+TOMATO_DIM)^I3891+J3891*CARROT_HOURS*WEEKS*(1+CARROT_DIM)^J3891+K3891*MESCLUN_HOURS*WEEKS*(1+MESCLUN_DIM)^K3891</x:f>
        <x:v>1681.5226058200244</x:v>
      </x:c>
      <x:c r="N3891" s="267" t="n">
        <x:f>MAX(M3891-FARMER_HOURS,0)/TEMP_HOURS_PER_WORKER</x:f>
        <x:v>0.6677240318194614</x:v>
      </x:c>
      <x:c r="O3891" s="268" t="n">
        <x:f>I3891*TOMATO_PRICE+J3891*CARROT_PRICE+K3891*MESCLUN_PRICE</x:f>
        <x:v>86486</x:v>
      </x:c>
      <x:c r="P3891" s="268" t="n">
        <x:f>I3891*TOMATO_FERTILIZER+J3891*CARROT_FERTILIZER+K3891*MESCLUN_FERTILIZER</x:f>
        <x:v>13640</x:v>
      </x:c>
      <x:c r="Q3891" s="268" t="n">
        <x:f>MIN(M3891,FARMER_HOURS)*FARMER_RATE+MAX(M3891-FARMER_HOURS,0)*TEMP_RATE</x:f>
        <x:v>41693.100795486534</x:v>
      </x:c>
      <x:c r="R3891" s="268" t="n">
        <x:f>O3891-P3891-Q3891-FIXED_COST</x:f>
        <x:v>11152.899204513466</x:v>
      </x:c>
      <x:c r="S3891" s="139" t="str">
        <x:f>IF(AND(L3891&lt;=TOTAL_BED_CAP,N3891&lt;=TEMP_WORKER_CAP),"YES","NO")</x:f>
        <x:v>YES</x:v>
      </x:c>
      <x:c r="T3891" s="139" t="n">
        <x:f>IF(S3891="YES",R3891,-1E+99)</x:f>
        <x:v>11152.899204513466</x:v>
      </x:c>
    </x:row>
    <x:row r="3892">
      <x:c r="A3892" s="139"/>
      <x:c r="B3892" s="139"/>
      <x:c r="C3892" s="139"/>
      <x:c r="D3892" s="139"/>
      <x:c r="E3892" s="139"/>
      <x:c r="F3892" s="139"/>
      <x:c r="G3892" s="139"/>
      <x:c r="H3892" s="139"/>
      <x:c r="I3892" s="266" t="n">
        <x:f>INT((ROW()-ROW($I$46))/((CARROT_CAP+1)*(MESCLUN_CAP+1)))</x:f>
        <x:v>5</x:v>
      </x:c>
      <x:c r="J3892" s="266" t="n">
        <x:f>MOD(INT((ROW()-ROW($I$46))/(MESCLUN_CAP+1)),CARROT_CAP+1)</x:f>
        <x:v>19</x:v>
      </x:c>
      <x:c r="K3892" s="266" t="n">
        <x:f>MOD(ROW()-ROW($I$46),MESCLUN_CAP+1)</x:f>
        <x:v>2</x:v>
      </x:c>
      <x:c r="L3892" s="266" t="n">
        <x:f>SUM(I3892:K3892)</x:f>
        <x:v>26</x:v>
      </x:c>
      <x:c r="M3892" s="267" t="n">
        <x:f>I3892*TOMATO_HOURS*WEEKS*(1+TOMATO_DIM)^I3892+J3892*CARROT_HOURS*WEEKS*(1+CARROT_DIM)^J3892+K3892*MESCLUN_HOURS*WEEKS*(1+MESCLUN_DIM)^K3892</x:f>
        <x:v>1728.2241683200243</x:v>
      </x:c>
      <x:c r="N3892" s="267" t="n">
        <x:f>MAX(M3892-FARMER_HOURS,0)/TEMP_HOURS_PER_WORKER</x:f>
        <x:v>0.7001556724444613</x:v>
      </x:c>
      <x:c r="O3892" s="268" t="n">
        <x:f>I3892*TOMATO_PRICE+J3892*CARROT_PRICE+K3892*MESCLUN_PRICE</x:f>
        <x:v>89186</x:v>
      </x:c>
      <x:c r="P3892" s="268" t="n">
        <x:f>I3892*TOMATO_FERTILIZER+J3892*CARROT_FERTILIZER+K3892*MESCLUN_FERTILIZER</x:f>
        <x:v>14520</x:v>
      </x:c>
      <x:c r="Q3892" s="268" t="n">
        <x:f>MIN(M3892,FARMER_HOURS)*FARMER_RATE+MAX(M3892-FARMER_HOURS,0)*TEMP_RATE</x:f>
        <x:v>42503.891811111534</x:v>
      </x:c>
      <x:c r="R3892" s="268" t="n">
        <x:f>O3892-P3892-Q3892-FIXED_COST</x:f>
        <x:v>12162.108188888466</x:v>
      </x:c>
      <x:c r="S3892" s="139" t="str">
        <x:f>IF(AND(L3892&lt;=TOTAL_BED_CAP,N3892&lt;=TEMP_WORKER_CAP),"YES","NO")</x:f>
        <x:v>YES</x:v>
      </x:c>
      <x:c r="T3892" s="139" t="n">
        <x:f>IF(S3892="YES",R3892,-1E+99)</x:f>
        <x:v>12162.108188888466</x:v>
      </x:c>
    </x:row>
    <x:row r="3893">
      <x:c r="A3893" s="139"/>
      <x:c r="B3893" s="139"/>
      <x:c r="C3893" s="139"/>
      <x:c r="D3893" s="139"/>
      <x:c r="E3893" s="139"/>
      <x:c r="F3893" s="139"/>
      <x:c r="G3893" s="139"/>
      <x:c r="H3893" s="139"/>
      <x:c r="I3893" s="266" t="n">
        <x:f>INT((ROW()-ROW($I$46))/((CARROT_CAP+1)*(MESCLUN_CAP+1)))</x:f>
        <x:v>5</x:v>
      </x:c>
      <x:c r="J3893" s="266" t="n">
        <x:f>MOD(INT((ROW()-ROW($I$46))/(MESCLUN_CAP+1)),CARROT_CAP+1)</x:f>
        <x:v>19</x:v>
      </x:c>
      <x:c r="K3893" s="266" t="n">
        <x:f>MOD(ROW()-ROW($I$46),MESCLUN_CAP+1)</x:f>
        <x:v>3</x:v>
      </x:c>
      <x:c r="L3893" s="266" t="n">
        <x:f>SUM(I3893:K3893)</x:f>
        <x:v>27</x:v>
      </x:c>
      <x:c r="M3893" s="267" t="n">
        <x:f>I3893*TOMATO_HOURS*WEEKS*(1+TOMATO_DIM)^I3893+J3893*CARROT_HOURS*WEEKS*(1+CARROT_DIM)^J3893+K3893*MESCLUN_HOURS*WEEKS*(1+MESCLUN_DIM)^K3893</x:f>
        <x:v>1776.0861507418995</x:v>
      </x:c>
      <x:c r="N3893" s="267" t="n">
        <x:f>MAX(M3893-FARMER_HOURS,0)/TEMP_HOURS_PER_WORKER</x:f>
        <x:v>0.7333931602374302</x:v>
      </x:c>
      <x:c r="O3893" s="268" t="n">
        <x:f>I3893*TOMATO_PRICE+J3893*CARROT_PRICE+K3893*MESCLUN_PRICE</x:f>
        <x:v>91886</x:v>
      </x:c>
      <x:c r="P3893" s="268" t="n">
        <x:f>I3893*TOMATO_FERTILIZER+J3893*CARROT_FERTILIZER+K3893*MESCLUN_FERTILIZER</x:f>
        <x:v>15400</x:v>
      </x:c>
      <x:c r="Q3893" s="268" t="n">
        <x:f>MIN(M3893,FARMER_HOURS)*FARMER_RATE+MAX(M3893-FARMER_HOURS,0)*TEMP_RATE</x:f>
        <x:v>43334.82900593575</x:v>
      </x:c>
      <x:c r="R3893" s="268" t="n">
        <x:f>O3893-P3893-Q3893-FIXED_COST</x:f>
        <x:v>13151.170994064247</x:v>
      </x:c>
      <x:c r="S3893" s="139" t="str">
        <x:f>IF(AND(L3893&lt;=TOTAL_BED_CAP,N3893&lt;=TEMP_WORKER_CAP),"YES","NO")</x:f>
        <x:v>YES</x:v>
      </x:c>
      <x:c r="T3893" s="139" t="n">
        <x:f>IF(S3893="YES",R3893,-1E+99)</x:f>
        <x:v>13151.170994064247</x:v>
      </x:c>
    </x:row>
    <x:row r="3894">
      <x:c r="A3894" s="139"/>
      <x:c r="B3894" s="139"/>
      <x:c r="C3894" s="139"/>
      <x:c r="D3894" s="139"/>
      <x:c r="E3894" s="139"/>
      <x:c r="F3894" s="139"/>
      <x:c r="G3894" s="139"/>
      <x:c r="H3894" s="139"/>
      <x:c r="I3894" s="266" t="n">
        <x:f>INT((ROW()-ROW($I$46))/((CARROT_CAP+1)*(MESCLUN_CAP+1)))</x:f>
        <x:v>5</x:v>
      </x:c>
      <x:c r="J3894" s="266" t="n">
        <x:f>MOD(INT((ROW()-ROW($I$46))/(MESCLUN_CAP+1)),CARROT_CAP+1)</x:f>
        <x:v>19</x:v>
      </x:c>
      <x:c r="K3894" s="266" t="n">
        <x:f>MOD(ROW()-ROW($I$46),MESCLUN_CAP+1)</x:f>
        <x:v>4</x:v>
      </x:c>
      <x:c r="L3894" s="266" t="n">
        <x:f>SUM(I3894:K3894)</x:f>
        <x:v>28</x:v>
      </x:c>
      <x:c r="M3894" s="267" t="n">
        <x:f>I3894*TOMATO_HOURS*WEEKS*(1+TOMATO_DIM)^I3894+J3894*CARROT_HOURS*WEEKS*(1+CARROT_DIM)^J3894+K3894*MESCLUN_HOURS*WEEKS*(1+MESCLUN_DIM)^K3894</x:f>
        <x:v>1825.1302664645557</x:v>
      </x:c>
      <x:c r="N3894" s="267" t="n">
        <x:f>MAX(M3894-FARMER_HOURS,0)/TEMP_HOURS_PER_WORKER</x:f>
        <x:v>0.7674515739337192</x:v>
      </x:c>
      <x:c r="O3894" s="268" t="n">
        <x:f>I3894*TOMATO_PRICE+J3894*CARROT_PRICE+K3894*MESCLUN_PRICE</x:f>
        <x:v>94586</x:v>
      </x:c>
      <x:c r="P3894" s="268" t="n">
        <x:f>I3894*TOMATO_FERTILIZER+J3894*CARROT_FERTILIZER+K3894*MESCLUN_FERTILIZER</x:f>
        <x:v>16280</x:v>
      </x:c>
      <x:c r="Q3894" s="268" t="n">
        <x:f>MIN(M3894,FARMER_HOURS)*FARMER_RATE+MAX(M3894-FARMER_HOURS,0)*TEMP_RATE</x:f>
        <x:v>44186.28934834298</x:v>
      </x:c>
      <x:c r="R3894" s="268" t="n">
        <x:f>O3894-P3894-Q3894-FIXED_COST</x:f>
        <x:v>14119.71065165702</x:v>
      </x:c>
      <x:c r="S3894" s="139" t="str">
        <x:f>IF(AND(L3894&lt;=TOTAL_BED_CAP,N3894&lt;=TEMP_WORKER_CAP),"YES","NO")</x:f>
        <x:v>YES</x:v>
      </x:c>
      <x:c r="T3894" s="139" t="n">
        <x:f>IF(S3894="YES",R3894,-1E+99)</x:f>
        <x:v>14119.71065165702</x:v>
      </x:c>
    </x:row>
    <x:row r="3895">
      <x:c r="A3895" s="139"/>
      <x:c r="B3895" s="139"/>
      <x:c r="C3895" s="139"/>
      <x:c r="D3895" s="139"/>
      <x:c r="E3895" s="139"/>
      <x:c r="F3895" s="139"/>
      <x:c r="G3895" s="139"/>
      <x:c r="H3895" s="139"/>
      <x:c r="I3895" s="266" t="n">
        <x:f>INT((ROW()-ROW($I$46))/((CARROT_CAP+1)*(MESCLUN_CAP+1)))</x:f>
        <x:v>5</x:v>
      </x:c>
      <x:c r="J3895" s="266" t="n">
        <x:f>MOD(INT((ROW()-ROW($I$46))/(MESCLUN_CAP+1)),CARROT_CAP+1)</x:f>
        <x:v>19</x:v>
      </x:c>
      <x:c r="K3895" s="266" t="n">
        <x:f>MOD(ROW()-ROW($I$46),MESCLUN_CAP+1)</x:f>
        <x:v>5</x:v>
      </x:c>
      <x:c r="L3895" s="266" t="n">
        <x:f>SUM(I3895:K3895)</x:f>
        <x:v>29</x:v>
      </x:c>
      <x:c r="M3895" s="267" t="n">
        <x:f>I3895*TOMATO_HOURS*WEEKS*(1+TOMATO_DIM)^I3895+J3895*CARROT_HOURS*WEEKS*(1+CARROT_DIM)^J3895+K3895*MESCLUN_HOURS*WEEKS*(1+MESCLUN_DIM)^K3895</x:f>
        <x:v>1875.3785903857593</x:v>
      </x:c>
      <x:c r="N3895" s="267" t="n">
        <x:f>MAX(M3895-FARMER_HOURS,0)/TEMP_HOURS_PER_WORKER</x:f>
        <x:v>0.802346243323444</x:v>
      </x:c>
      <x:c r="O3895" s="268" t="n">
        <x:f>I3895*TOMATO_PRICE+J3895*CARROT_PRICE+K3895*MESCLUN_PRICE</x:f>
        <x:v>97286</x:v>
      </x:c>
      <x:c r="P3895" s="268" t="n">
        <x:f>I3895*TOMATO_FERTILIZER+J3895*CARROT_FERTILIZER+K3895*MESCLUN_FERTILIZER</x:f>
        <x:v>17160</x:v>
      </x:c>
      <x:c r="Q3895" s="268" t="n">
        <x:f>MIN(M3895,FARMER_HOURS)*FARMER_RATE+MAX(M3895-FARMER_HOURS,0)*TEMP_RATE</x:f>
        <x:v>45058.6560830861</x:v>
      </x:c>
      <x:c r="R3895" s="268" t="n">
        <x:f>O3895-P3895-Q3895-FIXED_COST</x:f>
        <x:v>15067.343916913902</x:v>
      </x:c>
      <x:c r="S3895" s="139" t="str">
        <x:f>IF(AND(L3895&lt;=TOTAL_BED_CAP,N3895&lt;=TEMP_WORKER_CAP),"YES","NO")</x:f>
        <x:v>YES</x:v>
      </x:c>
      <x:c r="T3895" s="139" t="n">
        <x:f>IF(S3895="YES",R3895,-1E+99)</x:f>
        <x:v>15067.343916913902</x:v>
      </x:c>
    </x:row>
    <x:row r="3896">
      <x:c r="A3896" s="139"/>
      <x:c r="B3896" s="139"/>
      <x:c r="C3896" s="139"/>
      <x:c r="D3896" s="139"/>
      <x:c r="E3896" s="139"/>
      <x:c r="F3896" s="139"/>
      <x:c r="G3896" s="139"/>
      <x:c r="H3896" s="139"/>
      <x:c r="I3896" s="266" t="n">
        <x:f>INT((ROW()-ROW($I$46))/((CARROT_CAP+1)*(MESCLUN_CAP+1)))</x:f>
        <x:v>5</x:v>
      </x:c>
      <x:c r="J3896" s="266" t="n">
        <x:f>MOD(INT((ROW()-ROW($I$46))/(MESCLUN_CAP+1)),CARROT_CAP+1)</x:f>
        <x:v>19</x:v>
      </x:c>
      <x:c r="K3896" s="266" t="n">
        <x:f>MOD(ROW()-ROW($I$46),MESCLUN_CAP+1)</x:f>
        <x:v>6</x:v>
      </x:c>
      <x:c r="L3896" s="266" t="n">
        <x:f>SUM(I3896:K3896)</x:f>
        <x:v>30</x:v>
      </x:c>
      <x:c r="M3896" s="267" t="n">
        <x:f>I3896*TOMATO_HOURS*WEEKS*(1+TOMATO_DIM)^I3896+J3896*CARROT_HOURS*WEEKS*(1+CARROT_DIM)^J3896+K3896*MESCLUN_HOURS*WEEKS*(1+MESCLUN_DIM)^K3896</x:f>
        <x:v>1926.8535645673921</x:v>
      </x:c>
      <x:c r="N3896" s="267" t="n">
        <x:f>MAX(M3896-FARMER_HOURS,0)/TEMP_HOURS_PER_WORKER</x:f>
        <x:v>0.8380927531718001</x:v>
      </x:c>
      <x:c r="O3896" s="268" t="n">
        <x:f>I3896*TOMATO_PRICE+J3896*CARROT_PRICE+K3896*MESCLUN_PRICE</x:f>
        <x:v>99986</x:v>
      </x:c>
      <x:c r="P3896" s="268" t="n">
        <x:f>I3896*TOMATO_FERTILIZER+J3896*CARROT_FERTILIZER+K3896*MESCLUN_FERTILIZER</x:f>
        <x:v>18040</x:v>
      </x:c>
      <x:c r="Q3896" s="268" t="n">
        <x:f>MIN(M3896,FARMER_HOURS)*FARMER_RATE+MAX(M3896-FARMER_HOURS,0)*TEMP_RATE</x:f>
        <x:v>45952.31882929501</x:v>
      </x:c>
      <x:c r="R3896" s="268" t="n">
        <x:f>O3896-P3896-Q3896-FIXED_COST</x:f>
        <x:v>15993.681170704993</x:v>
      </x:c>
      <x:c r="S3896" s="139" t="str">
        <x:f>IF(AND(L3896&lt;=TOTAL_BED_CAP,N3896&lt;=TEMP_WORKER_CAP),"YES","NO")</x:f>
        <x:v>YES</x:v>
      </x:c>
      <x:c r="T3896" s="139" t="n">
        <x:f>IF(S3896="YES",R3896,-1E+99)</x:f>
        <x:v>15993.681170704993</x:v>
      </x:c>
    </x:row>
    <x:row r="3897">
      <x:c r="A3897" s="139"/>
      <x:c r="B3897" s="139"/>
      <x:c r="C3897" s="139"/>
      <x:c r="D3897" s="139"/>
      <x:c r="E3897" s="139"/>
      <x:c r="F3897" s="139"/>
      <x:c r="G3897" s="139"/>
      <x:c r="H3897" s="139"/>
      <x:c r="I3897" s="266" t="n">
        <x:f>INT((ROW()-ROW($I$46))/((CARROT_CAP+1)*(MESCLUN_CAP+1)))</x:f>
        <x:v>5</x:v>
      </x:c>
      <x:c r="J3897" s="266" t="n">
        <x:f>MOD(INT((ROW()-ROW($I$46))/(MESCLUN_CAP+1)),CARROT_CAP+1)</x:f>
        <x:v>19</x:v>
      </x:c>
      <x:c r="K3897" s="266" t="n">
        <x:f>MOD(ROW()-ROW($I$46),MESCLUN_CAP+1)</x:f>
        <x:v>7</x:v>
      </x:c>
      <x:c r="L3897" s="266" t="n">
        <x:f>SUM(I3897:K3897)</x:f>
        <x:v>31</x:v>
      </x:c>
      <x:c r="M3897" s="267" t="n">
        <x:f>I3897*TOMATO_HOURS*WEEKS*(1+TOMATO_DIM)^I3897+J3897*CARROT_HOURS*WEEKS*(1+CARROT_DIM)^J3897+K3897*MESCLUN_HOURS*WEEKS*(1+MESCLUN_DIM)^K3897</x:f>
        <x:v>1979.5780039653525</x:v>
      </x:c>
      <x:c r="N3897" s="267" t="n">
        <x:f>MAX(M3897-FARMER_HOURS,0)/TEMP_HOURS_PER_WORKER</x:f>
        <x:v>0.8747069471981614</x:v>
      </x:c>
      <x:c r="O3897" s="268" t="n">
        <x:f>I3897*TOMATO_PRICE+J3897*CARROT_PRICE+K3897*MESCLUN_PRICE</x:f>
        <x:v>102686</x:v>
      </x:c>
      <x:c r="P3897" s="268" t="n">
        <x:f>I3897*TOMATO_FERTILIZER+J3897*CARROT_FERTILIZER+K3897*MESCLUN_FERTILIZER</x:f>
        <x:v>18920</x:v>
      </x:c>
      <x:c r="Q3897" s="268" t="n">
        <x:f>MIN(M3897,FARMER_HOURS)*FARMER_RATE+MAX(M3897-FARMER_HOURS,0)*TEMP_RATE</x:f>
        <x:v>46867.67367995404</x:v>
      </x:c>
      <x:c r="R3897" s="268" t="n">
        <x:f>O3897-P3897-Q3897-FIXED_COST</x:f>
        <x:v>16898.326320045962</x:v>
      </x:c>
      <x:c r="S3897" s="139" t="str">
        <x:f>IF(AND(L3897&lt;=TOTAL_BED_CAP,N3897&lt;=TEMP_WORKER_CAP),"YES","NO")</x:f>
        <x:v>YES</x:v>
      </x:c>
      <x:c r="T3897" s="139" t="n">
        <x:f>IF(S3897="YES",R3897,-1E+99)</x:f>
        <x:v>16898.326320045962</x:v>
      </x:c>
    </x:row>
    <x:row r="3898">
      <x:c r="A3898" s="139"/>
      <x:c r="B3898" s="139"/>
      <x:c r="C3898" s="139"/>
      <x:c r="D3898" s="139"/>
      <x:c r="E3898" s="139"/>
      <x:c r="F3898" s="139"/>
      <x:c r="G3898" s="139"/>
      <x:c r="H3898" s="139"/>
      <x:c r="I3898" s="266" t="n">
        <x:f>INT((ROW()-ROW($I$46))/((CARROT_CAP+1)*(MESCLUN_CAP+1)))</x:f>
        <x:v>5</x:v>
      </x:c>
      <x:c r="J3898" s="266" t="n">
        <x:f>MOD(INT((ROW()-ROW($I$46))/(MESCLUN_CAP+1)),CARROT_CAP+1)</x:f>
        <x:v>19</x:v>
      </x:c>
      <x:c r="K3898" s="266" t="n">
        <x:f>MOD(ROW()-ROW($I$46),MESCLUN_CAP+1)</x:f>
        <x:v>8</x:v>
      </x:c>
      <x:c r="L3898" s="266" t="n">
        <x:f>SUM(I3898:K3898)</x:f>
        <x:v>32</x:v>
      </x:c>
      <x:c r="M3898" s="267" t="n">
        <x:f>I3898*TOMATO_HOURS*WEEKS*(1+TOMATO_DIM)^I3898+J3898*CARROT_HOURS*WEEKS*(1+CARROT_DIM)^J3898+K3898*MESCLUN_HOURS*WEEKS*(1+MESCLUN_DIM)^K3898</x:f>
        <x:v>2033.5751022453328</x:v>
      </x:c>
      <x:c r="N3898" s="267" t="n">
        <x:f>MAX(M3898-FARMER_HOURS,0)/TEMP_HOURS_PER_WORKER</x:f>
        <x:v>0.9122049321148145</x:v>
      </x:c>
      <x:c r="O3898" s="268" t="n">
        <x:f>I3898*TOMATO_PRICE+J3898*CARROT_PRICE+K3898*MESCLUN_PRICE</x:f>
        <x:v>105386</x:v>
      </x:c>
      <x:c r="P3898" s="268" t="n">
        <x:f>I3898*TOMATO_FERTILIZER+J3898*CARROT_FERTILIZER+K3898*MESCLUN_FERTILIZER</x:f>
        <x:v>19800</x:v>
      </x:c>
      <x:c r="Q3898" s="268" t="n">
        <x:f>MIN(M3898,FARMER_HOURS)*FARMER_RATE+MAX(M3898-FARMER_HOURS,0)*TEMP_RATE</x:f>
        <x:v>47805.12330287036</x:v>
      </x:c>
      <x:c r="R3898" s="268" t="n">
        <x:f>O3898-P3898-Q3898-FIXED_COST</x:f>
        <x:v>17780.876697129643</x:v>
      </x:c>
      <x:c r="S3898" s="139" t="str">
        <x:f>IF(AND(L3898&lt;=TOTAL_BED_CAP,N3898&lt;=TEMP_WORKER_CAP),"YES","NO")</x:f>
        <x:v>YES</x:v>
      </x:c>
      <x:c r="T3898" s="139" t="n">
        <x:f>IF(S3898="YES",R3898,-1E+99)</x:f>
        <x:v>17780.876697129643</x:v>
      </x:c>
    </x:row>
    <x:row r="3899">
      <x:c r="A3899" s="139"/>
      <x:c r="B3899" s="139"/>
      <x:c r="C3899" s="139"/>
      <x:c r="D3899" s="139"/>
      <x:c r="E3899" s="139"/>
      <x:c r="F3899" s="139"/>
      <x:c r="G3899" s="139"/>
      <x:c r="H3899" s="139"/>
      <x:c r="I3899" s="266" t="n">
        <x:f>INT((ROW()-ROW($I$46))/((CARROT_CAP+1)*(MESCLUN_CAP+1)))</x:f>
        <x:v>5</x:v>
      </x:c>
      <x:c r="J3899" s="266" t="n">
        <x:f>MOD(INT((ROW()-ROW($I$46))/(MESCLUN_CAP+1)),CARROT_CAP+1)</x:f>
        <x:v>19</x:v>
      </x:c>
      <x:c r="K3899" s="266" t="n">
        <x:f>MOD(ROW()-ROW($I$46),MESCLUN_CAP+1)</x:f>
        <x:v>9</x:v>
      </x:c>
      <x:c r="L3899" s="266" t="n">
        <x:f>SUM(I3899:K3899)</x:f>
        <x:v>33</x:v>
      </x:c>
      <x:c r="M3899" s="267" t="n">
        <x:f>I3899*TOMATO_HOURS*WEEKS*(1+TOMATO_DIM)^I3899+J3899*CARROT_HOURS*WEEKS*(1+CARROT_DIM)^J3899+K3899*MESCLUN_HOURS*WEEKS*(1+MESCLUN_DIM)^K3899</x:f>
        <x:v>2088.8684376857273</x:v>
      </x:c>
      <x:c r="N3899" s="267" t="n">
        <x:f>MAX(M3899-FARMER_HOURS,0)/TEMP_HOURS_PER_WORKER</x:f>
        <x:v>0.9506030817261995</x:v>
      </x:c>
      <x:c r="O3899" s="268" t="n">
        <x:f>I3899*TOMATO_PRICE+J3899*CARROT_PRICE+K3899*MESCLUN_PRICE</x:f>
        <x:v>108086</x:v>
      </x:c>
      <x:c r="P3899" s="268" t="n">
        <x:f>I3899*TOMATO_FERTILIZER+J3899*CARROT_FERTILIZER+K3899*MESCLUN_FERTILIZER</x:f>
        <x:v>20680</x:v>
      </x:c>
      <x:c r="Q3899" s="268" t="n">
        <x:f>MIN(M3899,FARMER_HOURS)*FARMER_RATE+MAX(M3899-FARMER_HOURS,0)*TEMP_RATE</x:f>
        <x:v>48765.07704315499</x:v>
      </x:c>
      <x:c r="R3899" s="268" t="n">
        <x:f>O3899-P3899-Q3899-FIXED_COST</x:f>
        <x:v>18640.92295684501</x:v>
      </x:c>
      <x:c r="S3899" s="139" t="str">
        <x:f>IF(AND(L3899&lt;=TOTAL_BED_CAP,N3899&lt;=TEMP_WORKER_CAP),"YES","NO")</x:f>
        <x:v>YES</x:v>
      </x:c>
      <x:c r="T3899" s="139" t="n">
        <x:f>IF(S3899="YES",R3899,-1E+99)</x:f>
        <x:v>18640.92295684501</x:v>
      </x:c>
    </x:row>
    <x:row r="3900">
      <x:c r="A3900" s="139"/>
      <x:c r="B3900" s="139"/>
      <x:c r="C3900" s="139"/>
      <x:c r="D3900" s="139"/>
      <x:c r="E3900" s="139"/>
      <x:c r="F3900" s="139"/>
      <x:c r="G3900" s="139"/>
      <x:c r="H3900" s="139"/>
      <x:c r="I3900" s="266" t="n">
        <x:f>INT((ROW()-ROW($I$46))/((CARROT_CAP+1)*(MESCLUN_CAP+1)))</x:f>
        <x:v>5</x:v>
      </x:c>
      <x:c r="J3900" s="266" t="n">
        <x:f>MOD(INT((ROW()-ROW($I$46))/(MESCLUN_CAP+1)),CARROT_CAP+1)</x:f>
        <x:v>19</x:v>
      </x:c>
      <x:c r="K3900" s="266" t="n">
        <x:f>MOD(ROW()-ROW($I$46),MESCLUN_CAP+1)</x:f>
        <x:v>10</x:v>
      </x:c>
      <x:c r="L3900" s="266" t="n">
        <x:f>SUM(I3900:K3900)</x:f>
        <x:v>34</x:v>
      </x:c>
      <x:c r="M3900" s="267" t="n">
        <x:f>I3900*TOMATO_HOURS*WEEKS*(1+TOMATO_DIM)^I3900+J3900*CARROT_HOURS*WEEKS*(1+CARROT_DIM)^J3900+K3900*MESCLUN_HOURS*WEEKS*(1+MESCLUN_DIM)^K3900</x:f>
        <x:v>2145.4819791689397</x:v>
      </x:c>
      <x:c r="N3900" s="267" t="n">
        <x:f>MAX(M3900-FARMER_HOURS,0)/TEMP_HOURS_PER_WORKER</x:f>
        <x:v>0.9899180410895414</x:v>
      </x:c>
      <x:c r="O3900" s="268" t="n">
        <x:f>I3900*TOMATO_PRICE+J3900*CARROT_PRICE+K3900*MESCLUN_PRICE</x:f>
        <x:v>110786</x:v>
      </x:c>
      <x:c r="P3900" s="268" t="n">
        <x:f>I3900*TOMATO_FERTILIZER+J3900*CARROT_FERTILIZER+K3900*MESCLUN_FERTILIZER</x:f>
        <x:v>21560</x:v>
      </x:c>
      <x:c r="Q3900" s="268" t="n">
        <x:f>MIN(M3900,FARMER_HOURS)*FARMER_RATE+MAX(M3900-FARMER_HOURS,0)*TEMP_RATE</x:f>
        <x:v>49747.95102723854</x:v>
      </x:c>
      <x:c r="R3900" s="268" t="n">
        <x:f>O3900-P3900-Q3900-FIXED_COST</x:f>
        <x:v>19478.048972761462</x:v>
      </x:c>
      <x:c r="S3900" s="139" t="str">
        <x:f>IF(AND(L3900&lt;=TOTAL_BED_CAP,N3900&lt;=TEMP_WORKER_CAP),"YES","NO")</x:f>
        <x:v>YES</x:v>
      </x:c>
      <x:c r="T3900" s="139" t="n">
        <x:f>IF(S3900="YES",R3900,-1E+99)</x:f>
        <x:v>19478.048972761462</x:v>
      </x:c>
    </x:row>
    <x:row r="3901">
      <x:c r="A3901" s="139"/>
      <x:c r="B3901" s="139"/>
      <x:c r="C3901" s="139"/>
      <x:c r="D3901" s="139"/>
      <x:c r="E3901" s="139"/>
      <x:c r="F3901" s="139"/>
      <x:c r="G3901" s="139"/>
      <x:c r="H3901" s="139"/>
      <x:c r="I3901" s="266" t="n">
        <x:f>INT((ROW()-ROW($I$46))/((CARROT_CAP+1)*(MESCLUN_CAP+1)))</x:f>
        <x:v>5</x:v>
      </x:c>
      <x:c r="J3901" s="266" t="n">
        <x:f>MOD(INT((ROW()-ROW($I$46))/(MESCLUN_CAP+1)),CARROT_CAP+1)</x:f>
        <x:v>19</x:v>
      </x:c>
      <x:c r="K3901" s="266" t="n">
        <x:f>MOD(ROW()-ROW($I$46),MESCLUN_CAP+1)</x:f>
        <x:v>11</x:v>
      </x:c>
      <x:c r="L3901" s="266" t="n">
        <x:f>SUM(I3901:K3901)</x:f>
        <x:v>35</x:v>
      </x:c>
      <x:c r="M3901" s="267" t="n">
        <x:f>I3901*TOMATO_HOURS*WEEKS*(1+TOMATO_DIM)^I3901+J3901*CARROT_HOURS*WEEKS*(1+CARROT_DIM)^J3901+K3901*MESCLUN_HOURS*WEEKS*(1+MESCLUN_DIM)^K3901</x:f>
        <x:v>2203.440092262379</x:v>
      </x:c>
      <x:c r="N3901" s="267" t="n">
        <x:f>MAX(M3901-FARMER_HOURS,0)/TEMP_HOURS_PER_WORKER</x:f>
        <x:v>1.0301667307377633</x:v>
      </x:c>
      <x:c r="O3901" s="268" t="n">
        <x:f>I3901*TOMATO_PRICE+J3901*CARROT_PRICE+K3901*MESCLUN_PRICE</x:f>
        <x:v>113486</x:v>
      </x:c>
      <x:c r="P3901" s="268" t="n">
        <x:f>I3901*TOMATO_FERTILIZER+J3901*CARROT_FERTILIZER+K3901*MESCLUN_FERTILIZER</x:f>
        <x:v>22440</x:v>
      </x:c>
      <x:c r="Q3901" s="268" t="n">
        <x:f>MIN(M3901,FARMER_HOURS)*FARMER_RATE+MAX(M3901-FARMER_HOURS,0)*TEMP_RATE</x:f>
        <x:v>50754.168268444075</x:v>
      </x:c>
      <x:c r="R3901" s="268" t="n">
        <x:f>O3901-P3901-Q3901-FIXED_COST</x:f>
        <x:v>20291.831731555925</x:v>
      </x:c>
      <x:c r="S3901" s="139" t="str">
        <x:f>IF(AND(L3901&lt;=TOTAL_BED_CAP,N3901&lt;=TEMP_WORKER_CAP),"YES","NO")</x:f>
        <x:v>YES</x:v>
      </x:c>
      <x:c r="T3901" s="139" t="n">
        <x:f>IF(S3901="YES",R3901,-1E+99)</x:f>
        <x:v>20291.831731555925</x:v>
      </x:c>
    </x:row>
    <x:row r="3902">
      <x:c r="A3902" s="139"/>
      <x:c r="B3902" s="139"/>
      <x:c r="C3902" s="139"/>
      <x:c r="D3902" s="139"/>
      <x:c r="E3902" s="139"/>
      <x:c r="F3902" s="139"/>
      <x:c r="G3902" s="139"/>
      <x:c r="H3902" s="139"/>
      <x:c r="I3902" s="266" t="n">
        <x:f>INT((ROW()-ROW($I$46))/((CARROT_CAP+1)*(MESCLUN_CAP+1)))</x:f>
        <x:v>5</x:v>
      </x:c>
      <x:c r="J3902" s="266" t="n">
        <x:f>MOD(INT((ROW()-ROW($I$46))/(MESCLUN_CAP+1)),CARROT_CAP+1)</x:f>
        <x:v>19</x:v>
      </x:c>
      <x:c r="K3902" s="266" t="n">
        <x:f>MOD(ROW()-ROW($I$46),MESCLUN_CAP+1)</x:f>
        <x:v>12</x:v>
      </x:c>
      <x:c r="L3902" s="266" t="n">
        <x:f>SUM(I3902:K3902)</x:f>
        <x:v>36</x:v>
      </x:c>
      <x:c r="M3902" s="267" t="n">
        <x:f>I3902*TOMATO_HOURS*WEEKS*(1+TOMATO_DIM)^I3902+J3902*CARROT_HOURS*WEEKS*(1+CARROT_DIM)^J3902+K3902*MESCLUN_HOURS*WEEKS*(1+MESCLUN_DIM)^K3902</x:f>
        <x:v>2262.7675453904435</x:v>
      </x:c>
      <x:c r="N3902" s="267" t="n">
        <x:f>MAX(M3902-FARMER_HOURS,0)/TEMP_HOURS_PER_WORKER</x:f>
        <x:v>1.0713663509655857</x:v>
      </x:c>
      <x:c r="O3902" s="268" t="n">
        <x:f>I3902*TOMATO_PRICE+J3902*CARROT_PRICE+K3902*MESCLUN_PRICE</x:f>
        <x:v>116186</x:v>
      </x:c>
      <x:c r="P3902" s="268" t="n">
        <x:f>I3902*TOMATO_FERTILIZER+J3902*CARROT_FERTILIZER+K3902*MESCLUN_FERTILIZER</x:f>
        <x:v>23320</x:v>
      </x:c>
      <x:c r="Q3902" s="268" t="n">
        <x:f>MIN(M3902,FARMER_HOURS)*FARMER_RATE+MAX(M3902-FARMER_HOURS,0)*TEMP_RATE</x:f>
        <x:v>51784.15877413964</x:v>
      </x:c>
      <x:c r="R3902" s="268" t="n">
        <x:f>O3902-P3902-Q3902-FIXED_COST</x:f>
        <x:v>21081.841225860357</x:v>
      </x:c>
      <x:c r="S3902" s="139" t="str">
        <x:f>IF(AND(L3902&lt;=TOTAL_BED_CAP,N3902&lt;=TEMP_WORKER_CAP),"YES","NO")</x:f>
        <x:v>YES</x:v>
      </x:c>
      <x:c r="T3902" s="139" t="n">
        <x:f>IF(S3902="YES",R3902,-1E+99)</x:f>
        <x:v>21081.841225860357</x:v>
      </x:c>
    </x:row>
    <x:row r="3903">
      <x:c r="A3903" s="139"/>
      <x:c r="B3903" s="139"/>
      <x:c r="C3903" s="139"/>
      <x:c r="D3903" s="139"/>
      <x:c r="E3903" s="139"/>
      <x:c r="F3903" s="139"/>
      <x:c r="G3903" s="139"/>
      <x:c r="H3903" s="139"/>
      <x:c r="I3903" s="266" t="n">
        <x:f>INT((ROW()-ROW($I$46))/((CARROT_CAP+1)*(MESCLUN_CAP+1)))</x:f>
        <x:v>5</x:v>
      </x:c>
      <x:c r="J3903" s="266" t="n">
        <x:f>MOD(INT((ROW()-ROW($I$46))/(MESCLUN_CAP+1)),CARROT_CAP+1)</x:f>
        <x:v>19</x:v>
      </x:c>
      <x:c r="K3903" s="266" t="n">
        <x:f>MOD(ROW()-ROW($I$46),MESCLUN_CAP+1)</x:f>
        <x:v>13</x:v>
      </x:c>
      <x:c r="L3903" s="266" t="n">
        <x:f>SUM(I3903:K3903)</x:f>
        <x:v>37</x:v>
      </x:c>
      <x:c r="M3903" s="267" t="n">
        <x:f>I3903*TOMATO_HOURS*WEEKS*(1+TOMATO_DIM)^I3903+J3903*CARROT_HOURS*WEEKS*(1+CARROT_DIM)^J3903+K3903*MESCLUN_HOURS*WEEKS*(1+MESCLUN_DIM)^K3903</x:f>
        <x:v>2323.4895160988276</x:v>
      </x:c>
      <x:c r="N3903" s="267" t="n">
        <x:f>MAX(M3903-FARMER_HOURS,0)/TEMP_HOURS_PER_WORKER</x:f>
        <x:v>1.1135343861797413</x:v>
      </x:c>
      <x:c r="O3903" s="268" t="n">
        <x:f>I3903*TOMATO_PRICE+J3903*CARROT_PRICE+K3903*MESCLUN_PRICE</x:f>
        <x:v>118886</x:v>
      </x:c>
      <x:c r="P3903" s="268" t="n">
        <x:f>I3903*TOMATO_FERTILIZER+J3903*CARROT_FERTILIZER+K3903*MESCLUN_FERTILIZER</x:f>
        <x:v>24200</x:v>
      </x:c>
      <x:c r="Q3903" s="268" t="n">
        <x:f>MIN(M3903,FARMER_HOURS)*FARMER_RATE+MAX(M3903-FARMER_HOURS,0)*TEMP_RATE</x:f>
        <x:v>52838.359654493535</x:v>
      </x:c>
      <x:c r="R3903" s="268" t="n">
        <x:f>O3903-P3903-Q3903-FIXED_COST</x:f>
        <x:v>21847.640345506465</x:v>
      </x:c>
      <x:c r="S3903" s="139" t="str">
        <x:f>IF(AND(L3903&lt;=TOTAL_BED_CAP,N3903&lt;=TEMP_WORKER_CAP),"YES","NO")</x:f>
        <x:v>YES</x:v>
      </x:c>
      <x:c r="T3903" s="139" t="n">
        <x:f>IF(S3903="YES",R3903,-1E+99)</x:f>
        <x:v>21847.640345506465</x:v>
      </x:c>
    </x:row>
    <x:row r="3904">
      <x:c r="A3904" s="139"/>
      <x:c r="B3904" s="139"/>
      <x:c r="C3904" s="139"/>
      <x:c r="D3904" s="139"/>
      <x:c r="E3904" s="139"/>
      <x:c r="F3904" s="139"/>
      <x:c r="G3904" s="139"/>
      <x:c r="H3904" s="139"/>
      <x:c r="I3904" s="266" t="n">
        <x:f>INT((ROW()-ROW($I$46))/((CARROT_CAP+1)*(MESCLUN_CAP+1)))</x:f>
        <x:v>5</x:v>
      </x:c>
      <x:c r="J3904" s="266" t="n">
        <x:f>MOD(INT((ROW()-ROW($I$46))/(MESCLUN_CAP+1)),CARROT_CAP+1)</x:f>
        <x:v>19</x:v>
      </x:c>
      <x:c r="K3904" s="266" t="n">
        <x:f>MOD(ROW()-ROW($I$46),MESCLUN_CAP+1)</x:f>
        <x:v>14</x:v>
      </x:c>
      <x:c r="L3904" s="266" t="n">
        <x:f>SUM(I3904:K3904)</x:f>
        <x:v>38</x:v>
      </x:c>
      <x:c r="M3904" s="267" t="n">
        <x:f>I3904*TOMATO_HOURS*WEEKS*(1+TOMATO_DIM)^I3904+J3904*CARROT_HOURS*WEEKS*(1+CARROT_DIM)^J3904+K3904*MESCLUN_HOURS*WEEKS*(1+MESCLUN_DIM)^K3904</x:f>
        <x:v>2385.6315974124886</x:v>
      </x:c>
      <x:c r="N3904" s="267" t="n">
        <x:f>MAX(M3904-FARMER_HOURS,0)/TEMP_HOURS_PER_WORKER</x:f>
        <x:v>1.1566886093142281</x:v>
      </x:c>
      <x:c r="O3904" s="268" t="n">
        <x:f>I3904*TOMATO_PRICE+J3904*CARROT_PRICE+K3904*MESCLUN_PRICE</x:f>
        <x:v>121586</x:v>
      </x:c>
      <x:c r="P3904" s="268" t="n">
        <x:f>I3904*TOMATO_FERTILIZER+J3904*CARROT_FERTILIZER+K3904*MESCLUN_FERTILIZER</x:f>
        <x:v>25080</x:v>
      </x:c>
      <x:c r="Q3904" s="268" t="n">
        <x:f>MIN(M3904,FARMER_HOURS)*FARMER_RATE+MAX(M3904-FARMER_HOURS,0)*TEMP_RATE</x:f>
        <x:v>53917.215232855706</x:v>
      </x:c>
      <x:c r="R3904" s="268" t="n">
        <x:f>O3904-P3904-Q3904-FIXED_COST</x:f>
        <x:v>22588.784767144294</x:v>
      </x:c>
      <x:c r="S3904" s="139" t="str">
        <x:f>IF(AND(L3904&lt;=TOTAL_BED_CAP,N3904&lt;=TEMP_WORKER_CAP),"YES","NO")</x:f>
        <x:v>YES</x:v>
      </x:c>
      <x:c r="T3904" s="139" t="n">
        <x:f>IF(S3904="YES",R3904,-1E+99)</x:f>
        <x:v>22588.784767144294</x:v>
      </x:c>
    </x:row>
    <x:row r="3905">
      <x:c r="A3905" s="139"/>
      <x:c r="B3905" s="139"/>
      <x:c r="C3905" s="139"/>
      <x:c r="D3905" s="139"/>
      <x:c r="E3905" s="139"/>
      <x:c r="F3905" s="139"/>
      <x:c r="G3905" s="139"/>
      <x:c r="H3905" s="139"/>
      <x:c r="I3905" s="266" t="n">
        <x:f>INT((ROW()-ROW($I$46))/((CARROT_CAP+1)*(MESCLUN_CAP+1)))</x:f>
        <x:v>5</x:v>
      </x:c>
      <x:c r="J3905" s="266" t="n">
        <x:f>MOD(INT((ROW()-ROW($I$46))/(MESCLUN_CAP+1)),CARROT_CAP+1)</x:f>
        <x:v>19</x:v>
      </x:c>
      <x:c r="K3905" s="266" t="n">
        <x:f>MOD(ROW()-ROW($I$46),MESCLUN_CAP+1)</x:f>
        <x:v>15</x:v>
      </x:c>
      <x:c r="L3905" s="266" t="n">
        <x:f>SUM(I3905:K3905)</x:f>
        <x:v>39</x:v>
      </x:c>
      <x:c r="M3905" s="267" t="n">
        <x:f>I3905*TOMATO_HOURS*WEEKS*(1+TOMATO_DIM)^I3905+J3905*CARROT_HOURS*WEEKS*(1+CARROT_DIM)^J3905+K3905*MESCLUN_HOURS*WEEKS*(1+MESCLUN_DIM)^K3905</x:f>
        <x:v>2449.2198042886353</x:v>
      </x:c>
      <x:c r="N3905" s="267" t="n">
        <x:f>MAX(M3905-FARMER_HOURS,0)/TEMP_HOURS_PER_WORKER</x:f>
        <x:v>1.2008470863115523</x:v>
      </x:c>
      <x:c r="O3905" s="268" t="n">
        <x:f>I3905*TOMATO_PRICE+J3905*CARROT_PRICE+K3905*MESCLUN_PRICE</x:f>
        <x:v>124286</x:v>
      </x:c>
      <x:c r="P3905" s="268" t="n">
        <x:f>I3905*TOMATO_FERTILIZER+J3905*CARROT_FERTILIZER+K3905*MESCLUN_FERTILIZER</x:f>
        <x:v>25960</x:v>
      </x:c>
      <x:c r="Q3905" s="268" t="n">
        <x:f>MIN(M3905,FARMER_HOURS)*FARMER_RATE+MAX(M3905-FARMER_HOURS,0)*TEMP_RATE</x:f>
        <x:v>55021.17715778881</x:v>
      </x:c>
      <x:c r="R3905" s="268" t="n">
        <x:f>O3905-P3905-Q3905-FIXED_COST</x:f>
        <x:v>23304.822842211193</x:v>
      </x:c>
      <x:c r="S3905" s="139" t="str">
        <x:f>IF(AND(L3905&lt;=TOTAL_BED_CAP,N3905&lt;=TEMP_WORKER_CAP),"YES","NO")</x:f>
        <x:v>YES</x:v>
      </x:c>
      <x:c r="T3905" s="139" t="n">
        <x:f>IF(S3905="YES",R3905,-1E+99)</x:f>
        <x:v>23304.822842211193</x:v>
      </x:c>
    </x:row>
    <x:row r="3906">
      <x:c r="A3906" s="139"/>
      <x:c r="B3906" s="139"/>
      <x:c r="C3906" s="139"/>
      <x:c r="D3906" s="139"/>
      <x:c r="E3906" s="139"/>
      <x:c r="F3906" s="139"/>
      <x:c r="G3906" s="139"/>
      <x:c r="H3906" s="139"/>
      <x:c r="I3906" s="266" t="n">
        <x:f>INT((ROW()-ROW($I$46))/((CARROT_CAP+1)*(MESCLUN_CAP+1)))</x:f>
        <x:v>5</x:v>
      </x:c>
      <x:c r="J3906" s="266" t="n">
        <x:f>MOD(INT((ROW()-ROW($I$46))/(MESCLUN_CAP+1)),CARROT_CAP+1)</x:f>
        <x:v>19</x:v>
      </x:c>
      <x:c r="K3906" s="266" t="n">
        <x:f>MOD(ROW()-ROW($I$46),MESCLUN_CAP+1)</x:f>
        <x:v>16</x:v>
      </x:c>
      <x:c r="L3906" s="266" t="n">
        <x:f>SUM(I3906:K3906)</x:f>
        <x:v>40</x:v>
      </x:c>
      <x:c r="M3906" s="267" t="n">
        <x:f>I3906*TOMATO_HOURS*WEEKS*(1+TOMATO_DIM)^I3906+J3906*CARROT_HOURS*WEEKS*(1+CARROT_DIM)^J3906+K3906*MESCLUN_HOURS*WEEKS*(1+MESCLUN_DIM)^K3906</x:f>
        <x:v>2514.2805801661243</x:v>
      </x:c>
      <x:c r="N3906" s="267" t="n">
        <x:f>MAX(M3906-FARMER_HOURS,0)/TEMP_HOURS_PER_WORKER</x:f>
        <x:v>1.2460281806709197</x:v>
      </x:c>
      <x:c r="O3906" s="268" t="n">
        <x:f>I3906*TOMATO_PRICE+J3906*CARROT_PRICE+K3906*MESCLUN_PRICE</x:f>
        <x:v>126986</x:v>
      </x:c>
      <x:c r="P3906" s="268" t="n">
        <x:f>I3906*TOMATO_FERTILIZER+J3906*CARROT_FERTILIZER+K3906*MESCLUN_FERTILIZER</x:f>
        <x:v>26840</x:v>
      </x:c>
      <x:c r="Q3906" s="268" t="n">
        <x:f>MIN(M3906,FARMER_HOURS)*FARMER_RATE+MAX(M3906-FARMER_HOURS,0)*TEMP_RATE</x:f>
        <x:v>56150.704516772996</x:v>
      </x:c>
      <x:c r="R3906" s="268" t="n">
        <x:f>O3906-P3906-Q3906-FIXED_COST</x:f>
        <x:v>23995.295483227004</x:v>
      </x:c>
      <x:c r="S3906" s="139" t="str">
        <x:f>IF(AND(L3906&lt;=TOTAL_BED_CAP,N3906&lt;=TEMP_WORKER_CAP),"YES","NO")</x:f>
        <x:v>YES</x:v>
      </x:c>
      <x:c r="T3906" s="139" t="n">
        <x:f>IF(S3906="YES",R3906,-1E+99)</x:f>
        <x:v>23995.295483227004</x:v>
      </x:c>
    </x:row>
    <x:row r="3907">
      <x:c r="A3907" s="139"/>
      <x:c r="B3907" s="139"/>
      <x:c r="C3907" s="139"/>
      <x:c r="D3907" s="139"/>
      <x:c r="E3907" s="139"/>
      <x:c r="F3907" s="139"/>
      <x:c r="G3907" s="139"/>
      <x:c r="H3907" s="139"/>
      <x:c r="I3907" s="266" t="n">
        <x:f>INT((ROW()-ROW($I$46))/((CARROT_CAP+1)*(MESCLUN_CAP+1)))</x:f>
        <x:v>5</x:v>
      </x:c>
      <x:c r="J3907" s="266" t="n">
        <x:f>MOD(INT((ROW()-ROW($I$46))/(MESCLUN_CAP+1)),CARROT_CAP+1)</x:f>
        <x:v>19</x:v>
      </x:c>
      <x:c r="K3907" s="266" t="n">
        <x:f>MOD(ROW()-ROW($I$46),MESCLUN_CAP+1)</x:f>
        <x:v>17</x:v>
      </x:c>
      <x:c r="L3907" s="266" t="n">
        <x:f>SUM(I3907:K3907)</x:f>
        <x:v>41</x:v>
      </x:c>
      <x:c r="M3907" s="267" t="n">
        <x:f>I3907*TOMATO_HOURS*WEEKS*(1+TOMATO_DIM)^I3907+J3907*CARROT_HOURS*WEEKS*(1+CARROT_DIM)^J3907+K3907*MESCLUN_HOURS*WEEKS*(1+MESCLUN_DIM)^K3907</x:f>
        <x:v>2580.8408036126643</x:v>
      </x:c>
      <x:c r="N3907" s="267" t="n">
        <x:f>MAX(M3907-FARMER_HOURS,0)/TEMP_HOURS_PER_WORKER</x:f>
        <x:v>1.2922505580643502</x:v>
      </x:c>
      <x:c r="O3907" s="268" t="n">
        <x:f>I3907*TOMATO_PRICE+J3907*CARROT_PRICE+K3907*MESCLUN_PRICE</x:f>
        <x:v>129686</x:v>
      </x:c>
      <x:c r="P3907" s="268" t="n">
        <x:f>I3907*TOMATO_FERTILIZER+J3907*CARROT_FERTILIZER+K3907*MESCLUN_FERTILIZER</x:f>
        <x:v>27720</x:v>
      </x:c>
      <x:c r="Q3907" s="268" t="n">
        <x:f>MIN(M3907,FARMER_HOURS)*FARMER_RATE+MAX(M3907-FARMER_HOURS,0)*TEMP_RATE</x:f>
        <x:v>57306.26395160875</x:v>
      </x:c>
      <x:c r="R3907" s="268" t="n">
        <x:f>O3907-P3907-Q3907-FIXED_COST</x:f>
        <x:v>24659.73604839125</x:v>
      </x:c>
      <x:c r="S3907" s="139" t="str">
        <x:f>IF(AND(L3907&lt;=TOTAL_BED_CAP,N3907&lt;=TEMP_WORKER_CAP),"YES","NO")</x:f>
        <x:v>YES</x:v>
      </x:c>
      <x:c r="T3907" s="139" t="n">
        <x:f>IF(S3907="YES",R3907,-1E+99)</x:f>
        <x:v>24659.73604839125</x:v>
      </x:c>
    </x:row>
    <x:row r="3908">
      <x:c r="A3908" s="139"/>
      <x:c r="B3908" s="139"/>
      <x:c r="C3908" s="139"/>
      <x:c r="D3908" s="139"/>
      <x:c r="E3908" s="139"/>
      <x:c r="F3908" s="139"/>
      <x:c r="G3908" s="139"/>
      <x:c r="H3908" s="139"/>
      <x:c r="I3908" s="266" t="n">
        <x:f>INT((ROW()-ROW($I$46))/((CARROT_CAP+1)*(MESCLUN_CAP+1)))</x:f>
        <x:v>5</x:v>
      </x:c>
      <x:c r="J3908" s="266" t="n">
        <x:f>MOD(INT((ROW()-ROW($I$46))/(MESCLUN_CAP+1)),CARROT_CAP+1)</x:f>
        <x:v>19</x:v>
      </x:c>
      <x:c r="K3908" s="266" t="n">
        <x:f>MOD(ROW()-ROW($I$46),MESCLUN_CAP+1)</x:f>
        <x:v>18</x:v>
      </x:c>
      <x:c r="L3908" s="266" t="n">
        <x:f>SUM(I3908:K3908)</x:f>
        <x:v>42</x:v>
      </x:c>
      <x:c r="M3908" s="267" t="n">
        <x:f>I3908*TOMATO_HOURS*WEEKS*(1+TOMATO_DIM)^I3908+J3908*CARROT_HOURS*WEEKS*(1+CARROT_DIM)^J3908+K3908*MESCLUN_HOURS*WEEKS*(1+MESCLUN_DIM)^K3908</x:f>
        <x:v>2648.9277950712517</x:v>
      </x:c>
      <x:c r="N3908" s="267" t="n">
        <x:f>MAX(M3908-FARMER_HOURS,0)/TEMP_HOURS_PER_WORKER</x:f>
        <x:v>1.3395331910217025</x:v>
      </x:c>
      <x:c r="O3908" s="268" t="n">
        <x:f>I3908*TOMATO_PRICE+J3908*CARROT_PRICE+K3908*MESCLUN_PRICE</x:f>
        <x:v>132386</x:v>
      </x:c>
      <x:c r="P3908" s="268" t="n">
        <x:f>I3908*TOMATO_FERTILIZER+J3908*CARROT_FERTILIZER+K3908*MESCLUN_FERTILIZER</x:f>
        <x:v>28600</x:v>
      </x:c>
      <x:c r="Q3908" s="268" t="n">
        <x:f>MIN(M3908,FARMER_HOURS)*FARMER_RATE+MAX(M3908-FARMER_HOURS,0)*TEMP_RATE</x:f>
        <x:v>58488.32977554257</x:v>
      </x:c>
      <x:c r="R3908" s="268" t="n">
        <x:f>O3908-P3908-Q3908-FIXED_COST</x:f>
        <x:v>25297.670224457434</x:v>
      </x:c>
      <x:c r="S3908" s="139" t="str">
        <x:f>IF(AND(L3908&lt;=TOTAL_BED_CAP,N3908&lt;=TEMP_WORKER_CAP),"YES","NO")</x:f>
        <x:v>YES</x:v>
      </x:c>
      <x:c r="T3908" s="139" t="n">
        <x:f>IF(S3908="YES",R3908,-1E+99)</x:f>
        <x:v>25297.670224457434</x:v>
      </x:c>
    </x:row>
    <x:row r="3909">
      <x:c r="A3909" s="139"/>
      <x:c r="B3909" s="139"/>
      <x:c r="C3909" s="139"/>
      <x:c r="D3909" s="139"/>
      <x:c r="E3909" s="139"/>
      <x:c r="F3909" s="139"/>
      <x:c r="G3909" s="139"/>
      <x:c r="H3909" s="139"/>
      <x:c r="I3909" s="266" t="n">
        <x:f>INT((ROW()-ROW($I$46))/((CARROT_CAP+1)*(MESCLUN_CAP+1)))</x:f>
        <x:v>5</x:v>
      </x:c>
      <x:c r="J3909" s="266" t="n">
        <x:f>MOD(INT((ROW()-ROW($I$46))/(MESCLUN_CAP+1)),CARROT_CAP+1)</x:f>
        <x:v>19</x:v>
      </x:c>
      <x:c r="K3909" s="266" t="n">
        <x:f>MOD(ROW()-ROW($I$46),MESCLUN_CAP+1)</x:f>
        <x:v>19</x:v>
      </x:c>
      <x:c r="L3909" s="266" t="n">
        <x:f>SUM(I3909:K3909)</x:f>
        <x:v>43</x:v>
      </x:c>
      <x:c r="M3909" s="267" t="n">
        <x:f>I3909*TOMATO_HOURS*WEEKS*(1+TOMATO_DIM)^I3909+J3909*CARROT_HOURS*WEEKS*(1+CARROT_DIM)^J3909+K3909*MESCLUN_HOURS*WEEKS*(1+MESCLUN_DIM)^K3909</x:f>
        <x:v>2718.5693237072737</x:v>
      </x:c>
      <x:c r="N3909" s="267" t="n">
        <x:f>MAX(M3909-FARMER_HOURS,0)/TEMP_HOURS_PER_WORKER</x:f>
        <x:v>1.3878953636856068</x:v>
      </x:c>
      <x:c r="O3909" s="268" t="n">
        <x:f>I3909*TOMATO_PRICE+J3909*CARROT_PRICE+K3909*MESCLUN_PRICE</x:f>
        <x:v>135086</x:v>
      </x:c>
      <x:c r="P3909" s="268" t="n">
        <x:f>I3909*TOMATO_FERTILIZER+J3909*CARROT_FERTILIZER+K3909*MESCLUN_FERTILIZER</x:f>
        <x:v>29480</x:v>
      </x:c>
      <x:c r="Q3909" s="268" t="n">
        <x:f>MIN(M3909,FARMER_HOURS)*FARMER_RATE+MAX(M3909-FARMER_HOURS,0)*TEMP_RATE</x:f>
        <x:v>59697.38409214017</x:v>
      </x:c>
      <x:c r="R3909" s="268" t="n">
        <x:f>O3909-P3909-Q3909-FIXED_COST</x:f>
        <x:v>25908.61590785983</x:v>
      </x:c>
      <x:c r="S3909" s="139" t="str">
        <x:f>IF(AND(L3909&lt;=TOTAL_BED_CAP,N3909&lt;=TEMP_WORKER_CAP),"YES","NO")</x:f>
        <x:v>YES</x:v>
      </x:c>
      <x:c r="T3909" s="139" t="n">
        <x:f>IF(S3909="YES",R3909,-1E+99)</x:f>
        <x:v>25908.61590785983</x:v>
      </x:c>
    </x:row>
    <x:row r="3910">
      <x:c r="A3910" s="139"/>
      <x:c r="B3910" s="139"/>
      <x:c r="C3910" s="139"/>
      <x:c r="D3910" s="139"/>
      <x:c r="E3910" s="139"/>
      <x:c r="F3910" s="139"/>
      <x:c r="G3910" s="139"/>
      <x:c r="H3910" s="139"/>
      <x:c r="I3910" s="266" t="n">
        <x:f>INT((ROW()-ROW($I$46))/((CARROT_CAP+1)*(MESCLUN_CAP+1)))</x:f>
        <x:v>5</x:v>
      </x:c>
      <x:c r="J3910" s="266" t="n">
        <x:f>MOD(INT((ROW()-ROW($I$46))/(MESCLUN_CAP+1)),CARROT_CAP+1)</x:f>
        <x:v>19</x:v>
      </x:c>
      <x:c r="K3910" s="266" t="n">
        <x:f>MOD(ROW()-ROW($I$46),MESCLUN_CAP+1)</x:f>
        <x:v>20</x:v>
      </x:c>
      <x:c r="L3910" s="266" t="n">
        <x:f>SUM(I3910:K3910)</x:f>
        <x:v>44</x:v>
      </x:c>
      <x:c r="M3910" s="267" t="n">
        <x:f>I3910*TOMATO_HOURS*WEEKS*(1+TOMATO_DIM)^I3910+J3910*CARROT_HOURS*WEEKS*(1+CARROT_DIM)^J3910+K3910*MESCLUN_HOURS*WEEKS*(1+MESCLUN_DIM)^K3910</x:f>
        <x:v>2789.7936143577504</x:v>
      </x:c>
      <x:c r="N3910" s="267" t="n">
        <x:f>MAX(M3910-FARMER_HOURS,0)/TEMP_HOURS_PER_WORKER</x:f>
        <x:v>1.4373566766373267</x:v>
      </x:c>
      <x:c r="O3910" s="268" t="n">
        <x:f>I3910*TOMATO_PRICE+J3910*CARROT_PRICE+K3910*MESCLUN_PRICE</x:f>
        <x:v>137786</x:v>
      </x:c>
      <x:c r="P3910" s="268" t="n">
        <x:f>I3910*TOMATO_FERTILIZER+J3910*CARROT_FERTILIZER+K3910*MESCLUN_FERTILIZER</x:f>
        <x:v>30360</x:v>
      </x:c>
      <x:c r="Q3910" s="268" t="n">
        <x:f>MIN(M3910,FARMER_HOURS)*FARMER_RATE+MAX(M3910-FARMER_HOURS,0)*TEMP_RATE</x:f>
        <x:v>60933.916915933165</x:v>
      </x:c>
      <x:c r="R3910" s="268" t="n">
        <x:f>O3910-P3910-Q3910-FIXED_COST</x:f>
        <x:v>26492.083084066835</x:v>
      </x:c>
      <x:c r="S3910" s="139" t="str">
        <x:f>IF(AND(L3910&lt;=TOTAL_BED_CAP,N3910&lt;=TEMP_WORKER_CAP),"YES","NO")</x:f>
        <x:v>YES</x:v>
      </x:c>
      <x:c r="T3910" s="139" t="n">
        <x:f>IF(S3910="YES",R3910,-1E+99)</x:f>
        <x:v>26492.083084066835</x:v>
      </x:c>
    </x:row>
    <x:row r="3911">
      <x:c r="A3911" s="139"/>
      <x:c r="B3911" s="139"/>
      <x:c r="C3911" s="139"/>
      <x:c r="D3911" s="139"/>
      <x:c r="E3911" s="139"/>
      <x:c r="F3911" s="139"/>
      <x:c r="G3911" s="139"/>
      <x:c r="H3911" s="139"/>
      <x:c r="I3911" s="266" t="n">
        <x:f>INT((ROW()-ROW($I$46))/((CARROT_CAP+1)*(MESCLUN_CAP+1)))</x:f>
        <x:v>5</x:v>
      </x:c>
      <x:c r="J3911" s="266" t="n">
        <x:f>MOD(INT((ROW()-ROW($I$46))/(MESCLUN_CAP+1)),CARROT_CAP+1)</x:f>
        <x:v>19</x:v>
      </x:c>
      <x:c r="K3911" s="266" t="n">
        <x:f>MOD(ROW()-ROW($I$46),MESCLUN_CAP+1)</x:f>
        <x:v>21</x:v>
      </x:c>
      <x:c r="L3911" s="266" t="n">
        <x:f>SUM(I3911:K3911)</x:f>
        <x:v>45</x:v>
      </x:c>
      <x:c r="M3911" s="267" t="n">
        <x:f>I3911*TOMATO_HOURS*WEEKS*(1+TOMATO_DIM)^I3911+J3911*CARROT_HOURS*WEEKS*(1+CARROT_DIM)^J3911+K3911*MESCLUN_HOURS*WEEKS*(1+MESCLUN_DIM)^K3911</x:f>
        <x:v>2862.6293545841945</x:v>
      </x:c>
      <x:c r="N3911" s="267" t="n">
        <x:f>MAX(M3911-FARMER_HOURS,0)/TEMP_HOURS_PER_WORKER</x:f>
        <x:v>1.4879370517945796</x:v>
      </x:c>
      <x:c r="O3911" s="268" t="n">
        <x:f>I3911*TOMATO_PRICE+J3911*CARROT_PRICE+K3911*MESCLUN_PRICE</x:f>
        <x:v>140486</x:v>
      </x:c>
      <x:c r="P3911" s="268" t="n">
        <x:f>I3911*TOMATO_FERTILIZER+J3911*CARROT_FERTILIZER+K3911*MESCLUN_FERTILIZER</x:f>
        <x:v>31240</x:v>
      </x:c>
      <x:c r="Q3911" s="268" t="n">
        <x:f>MIN(M3911,FARMER_HOURS)*FARMER_RATE+MAX(M3911-FARMER_HOURS,0)*TEMP_RATE</x:f>
        <x:v>62198.42629486449</x:v>
      </x:c>
      <x:c r="R3911" s="268" t="n">
        <x:f>O3911-P3911-Q3911-FIXED_COST</x:f>
        <x:v>27047.57370513551</x:v>
      </x:c>
      <x:c r="S3911" s="139" t="str">
        <x:f>IF(AND(L3911&lt;=TOTAL_BED_CAP,N3911&lt;=TEMP_WORKER_CAP),"YES","NO")</x:f>
        <x:v>YES</x:v>
      </x:c>
      <x:c r="T3911" s="139" t="n">
        <x:f>IF(S3911="YES",R3911,-1E+99)</x:f>
        <x:v>27047.57370513551</x:v>
      </x:c>
    </x:row>
    <x:row r="3912">
      <x:c r="A3912" s="139"/>
      <x:c r="B3912" s="139"/>
      <x:c r="C3912" s="139"/>
      <x:c r="D3912" s="139"/>
      <x:c r="E3912" s="139"/>
      <x:c r="F3912" s="139"/>
      <x:c r="G3912" s="139"/>
      <x:c r="H3912" s="139"/>
      <x:c r="I3912" s="266" t="n">
        <x:f>INT((ROW()-ROW($I$46))/((CARROT_CAP+1)*(MESCLUN_CAP+1)))</x:f>
        <x:v>5</x:v>
      </x:c>
      <x:c r="J3912" s="266" t="n">
        <x:f>MOD(INT((ROW()-ROW($I$46))/(MESCLUN_CAP+1)),CARROT_CAP+1)</x:f>
        <x:v>19</x:v>
      </x:c>
      <x:c r="K3912" s="266" t="n">
        <x:f>MOD(ROW()-ROW($I$46),MESCLUN_CAP+1)</x:f>
        <x:v>22</x:v>
      </x:c>
      <x:c r="L3912" s="266" t="n">
        <x:f>SUM(I3912:K3912)</x:f>
        <x:v>46</x:v>
      </x:c>
      <x:c r="M3912" s="267" t="n">
        <x:f>I3912*TOMATO_HOURS*WEEKS*(1+TOMATO_DIM)^I3912+J3912*CARROT_HOURS*WEEKS*(1+CARROT_DIM)^J3912+K3912*MESCLUN_HOURS*WEEKS*(1+MESCLUN_DIM)^K3912</x:f>
        <x:v>2937.10570183059</x:v>
      </x:c>
      <x:c r="N3912" s="267" t="n">
        <x:f>MAX(M3912-FARMER_HOURS,0)/TEMP_HOURS_PER_WORKER</x:f>
        <x:v>1.5396567373823542</x:v>
      </x:c>
      <x:c r="O3912" s="268" t="n">
        <x:f>I3912*TOMATO_PRICE+J3912*CARROT_PRICE+K3912*MESCLUN_PRICE</x:f>
        <x:v>143186</x:v>
      </x:c>
      <x:c r="P3912" s="268" t="n">
        <x:f>I3912*TOMATO_FERTILIZER+J3912*CARROT_FERTILIZER+K3912*MESCLUN_FERTILIZER</x:f>
        <x:v>32120</x:v>
      </x:c>
      <x:c r="Q3912" s="268" t="n">
        <x:f>MIN(M3912,FARMER_HOURS)*FARMER_RATE+MAX(M3912-FARMER_HOURS,0)*TEMP_RATE</x:f>
        <x:v>63491.41843455886</x:v>
      </x:c>
      <x:c r="R3912" s="268" t="n">
        <x:f>O3912-P3912-Q3912-FIXED_COST</x:f>
        <x:v>27574.58156544114</x:v>
      </x:c>
      <x:c r="S3912" s="139" t="str">
        <x:f>IF(AND(L3912&lt;=TOTAL_BED_CAP,N3912&lt;=TEMP_WORKER_CAP),"YES","NO")</x:f>
        <x:v>YES</x:v>
      </x:c>
      <x:c r="T3912" s="139" t="n">
        <x:f>IF(S3912="YES",R3912,-1E+99)</x:f>
        <x:v>27574.58156544114</x:v>
      </x:c>
    </x:row>
    <x:row r="3913">
      <x:c r="A3913" s="139"/>
      <x:c r="B3913" s="139"/>
      <x:c r="C3913" s="139"/>
      <x:c r="D3913" s="139"/>
      <x:c r="E3913" s="139"/>
      <x:c r="F3913" s="139"/>
      <x:c r="G3913" s="139"/>
      <x:c r="H3913" s="139"/>
      <x:c r="I3913" s="266" t="n">
        <x:f>INT((ROW()-ROW($I$46))/((CARROT_CAP+1)*(MESCLUN_CAP+1)))</x:f>
        <x:v>5</x:v>
      </x:c>
      <x:c r="J3913" s="266" t="n">
        <x:f>MOD(INT((ROW()-ROW($I$46))/(MESCLUN_CAP+1)),CARROT_CAP+1)</x:f>
        <x:v>19</x:v>
      </x:c>
      <x:c r="K3913" s="266" t="n">
        <x:f>MOD(ROW()-ROW($I$46),MESCLUN_CAP+1)</x:f>
        <x:v>23</x:v>
      </x:c>
      <x:c r="L3913" s="266" t="n">
        <x:f>SUM(I3913:K3913)</x:f>
        <x:v>47</x:v>
      </x:c>
      <x:c r="M3913" s="267" t="n">
        <x:f>I3913*TOMATO_HOURS*WEEKS*(1+TOMATO_DIM)^I3913+J3913*CARROT_HOURS*WEEKS*(1+CARROT_DIM)^J3913+K3913*MESCLUN_HOURS*WEEKS*(1+MESCLUN_DIM)^K3913</x:f>
        <x:v>3013.2522906880267</x:v>
      </x:c>
      <x:c r="N3913" s="267" t="n">
        <x:f>MAX(M3913-FARMER_HOURS,0)/TEMP_HOURS_PER_WORKER</x:f>
        <x:v>1.5925363129777963</x:v>
      </x:c>
      <x:c r="O3913" s="268" t="n">
        <x:f>I3913*TOMATO_PRICE+J3913*CARROT_PRICE+K3913*MESCLUN_PRICE</x:f>
        <x:v>145886</x:v>
      </x:c>
      <x:c r="P3913" s="268" t="n">
        <x:f>I3913*TOMATO_FERTILIZER+J3913*CARROT_FERTILIZER+K3913*MESCLUN_FERTILIZER</x:f>
        <x:v>33000</x:v>
      </x:c>
      <x:c r="Q3913" s="268" t="n">
        <x:f>MIN(M3913,FARMER_HOURS)*FARMER_RATE+MAX(M3913-FARMER_HOURS,0)*TEMP_RATE</x:f>
        <x:v>64813.407824444905</x:v>
      </x:c>
      <x:c r="R3913" s="268" t="n">
        <x:f>O3913-P3913-Q3913-FIXED_COST</x:f>
        <x:v>28072.592175555095</x:v>
      </x:c>
      <x:c r="S3913" s="139" t="str">
        <x:f>IF(AND(L3913&lt;=TOTAL_BED_CAP,N3913&lt;=TEMP_WORKER_CAP),"YES","NO")</x:f>
        <x:v>YES</x:v>
      </x:c>
      <x:c r="T3913" s="139" t="n">
        <x:f>IF(S3913="YES",R3913,-1E+99)</x:f>
        <x:v>28072.592175555095</x:v>
      </x:c>
    </x:row>
    <x:row r="3914">
      <x:c r="A3914" s="139"/>
      <x:c r="B3914" s="139"/>
      <x:c r="C3914" s="139"/>
      <x:c r="D3914" s="139"/>
      <x:c r="E3914" s="139"/>
      <x:c r="F3914" s="139"/>
      <x:c r="G3914" s="139"/>
      <x:c r="H3914" s="139"/>
      <x:c r="I3914" s="266" t="n">
        <x:f>INT((ROW()-ROW($I$46))/((CARROT_CAP+1)*(MESCLUN_CAP+1)))</x:f>
        <x:v>5</x:v>
      </x:c>
      <x:c r="J3914" s="266" t="n">
        <x:f>MOD(INT((ROW()-ROW($I$46))/(MESCLUN_CAP+1)),CARROT_CAP+1)</x:f>
        <x:v>19</x:v>
      </x:c>
      <x:c r="K3914" s="266" t="n">
        <x:f>MOD(ROW()-ROW($I$46),MESCLUN_CAP+1)</x:f>
        <x:v>24</x:v>
      </x:c>
      <x:c r="L3914" s="266" t="n">
        <x:f>SUM(I3914:K3914)</x:f>
        <x:v>48</x:v>
      </x:c>
      <x:c r="M3914" s="267" t="n">
        <x:f>I3914*TOMATO_HOURS*WEEKS*(1+TOMATO_DIM)^I3914+J3914*CARROT_HOURS*WEEKS*(1+CARROT_DIM)^J3914+K3914*MESCLUN_HOURS*WEEKS*(1+MESCLUN_DIM)^K3914</x:f>
        <x:v>3091.0992402675224</x:v>
      </x:c>
      <x:c r="N3914" s="267" t="n">
        <x:f>MAX(M3914-FARMER_HOURS,0)/TEMP_HOURS_PER_WORKER</x:f>
        <x:v>1.646596694630224</x:v>
      </x:c>
      <x:c r="O3914" s="268" t="n">
        <x:f>I3914*TOMATO_PRICE+J3914*CARROT_PRICE+K3914*MESCLUN_PRICE</x:f>
        <x:v>148586</x:v>
      </x:c>
      <x:c r="P3914" s="268" t="n">
        <x:f>I3914*TOMATO_FERTILIZER+J3914*CARROT_FERTILIZER+K3914*MESCLUN_FERTILIZER</x:f>
        <x:v>33880</x:v>
      </x:c>
      <x:c r="Q3914" s="268" t="n">
        <x:f>MIN(M3914,FARMER_HOURS)*FARMER_RATE+MAX(M3914-FARMER_HOURS,0)*TEMP_RATE</x:f>
        <x:v>66164.9173657556</x:v>
      </x:c>
      <x:c r="R3914" s="268" t="n">
        <x:f>O3914-P3914-Q3914-FIXED_COST</x:f>
        <x:v>28541.082634244405</x:v>
      </x:c>
      <x:c r="S3914" s="139" t="str">
        <x:f>IF(AND(L3914&lt;=TOTAL_BED_CAP,N3914&lt;=TEMP_WORKER_CAP),"YES","NO")</x:f>
        <x:v>YES</x:v>
      </x:c>
      <x:c r="T3914" s="139" t="n">
        <x:f>IF(S3914="YES",R3914,-1E+99)</x:f>
        <x:v>28541.082634244405</x:v>
      </x:c>
    </x:row>
    <x:row r="3915">
      <x:c r="A3915" s="139"/>
      <x:c r="B3915" s="139"/>
      <x:c r="C3915" s="139"/>
      <x:c r="D3915" s="139"/>
      <x:c r="E3915" s="139"/>
      <x:c r="F3915" s="139"/>
      <x:c r="G3915" s="139"/>
      <x:c r="H3915" s="139"/>
      <x:c r="I3915" s="266" t="n">
        <x:f>INT((ROW()-ROW($I$46))/((CARROT_CAP+1)*(MESCLUN_CAP+1)))</x:f>
        <x:v>5</x:v>
      </x:c>
      <x:c r="J3915" s="266" t="n">
        <x:f>MOD(INT((ROW()-ROW($I$46))/(MESCLUN_CAP+1)),CARROT_CAP+1)</x:f>
        <x:v>19</x:v>
      </x:c>
      <x:c r="K3915" s="266" t="n">
        <x:f>MOD(ROW()-ROW($I$46),MESCLUN_CAP+1)</x:f>
        <x:v>25</x:v>
      </x:c>
      <x:c r="L3915" s="266" t="n">
        <x:f>SUM(I3915:K3915)</x:f>
        <x:v>49</x:v>
      </x:c>
      <x:c r="M3915" s="267" t="n">
        <x:f>I3915*TOMATO_HOURS*WEEKS*(1+TOMATO_DIM)^I3915+J3915*CARROT_HOURS*WEEKS*(1+CARROT_DIM)^J3915+K3915*MESCLUN_HOURS*WEEKS*(1+MESCLUN_DIM)^K3915</x:f>
        <x:v>3170.67716168262</x:v>
      </x:c>
      <x:c r="N3915" s="267" t="n">
        <x:f>MAX(M3915-FARMER_HOURS,0)/TEMP_HOURS_PER_WORKER</x:f>
        <x:v>1.701859140057375</x:v>
      </x:c>
      <x:c r="O3915" s="268" t="n">
        <x:f>I3915*TOMATO_PRICE+J3915*CARROT_PRICE+K3915*MESCLUN_PRICE</x:f>
        <x:v>151286</x:v>
      </x:c>
      <x:c r="P3915" s="268" t="n">
        <x:f>I3915*TOMATO_FERTILIZER+J3915*CARROT_FERTILIZER+K3915*MESCLUN_FERTILIZER</x:f>
        <x:v>34760</x:v>
      </x:c>
      <x:c r="Q3915" s="268" t="n">
        <x:f>MIN(M3915,FARMER_HOURS)*FARMER_RATE+MAX(M3915-FARMER_HOURS,0)*TEMP_RATE</x:f>
        <x:v>67546.47850143438</x:v>
      </x:c>
      <x:c r="R3915" s="268" t="n">
        <x:f>O3915-P3915-Q3915-FIXED_COST</x:f>
        <x:v>28979.52149856562</x:v>
      </x:c>
      <x:c r="S3915" s="139" t="str">
        <x:f>IF(AND(L3915&lt;=TOTAL_BED_CAP,N3915&lt;=TEMP_WORKER_CAP),"YES","NO")</x:f>
        <x:v>YES</x:v>
      </x:c>
      <x:c r="T3915" s="139" t="n">
        <x:f>IF(S3915="YES",R3915,-1E+99)</x:f>
        <x:v>28979.52149856562</x:v>
      </x:c>
    </x:row>
    <x:row r="3916">
      <x:c r="A3916" s="139"/>
      <x:c r="B3916" s="139"/>
      <x:c r="C3916" s="139"/>
      <x:c r="D3916" s="139"/>
      <x:c r="E3916" s="139"/>
      <x:c r="F3916" s="139"/>
      <x:c r="G3916" s="139"/>
      <x:c r="H3916" s="139"/>
      <x:c r="I3916" s="266" t="n">
        <x:f>INT((ROW()-ROW($I$46))/((CARROT_CAP+1)*(MESCLUN_CAP+1)))</x:f>
        <x:v>5</x:v>
      </x:c>
      <x:c r="J3916" s="266" t="n">
        <x:f>MOD(INT((ROW()-ROW($I$46))/(MESCLUN_CAP+1)),CARROT_CAP+1)</x:f>
        <x:v>19</x:v>
      </x:c>
      <x:c r="K3916" s="266" t="n">
        <x:f>MOD(ROW()-ROW($I$46),MESCLUN_CAP+1)</x:f>
        <x:v>26</x:v>
      </x:c>
      <x:c r="L3916" s="266" t="n">
        <x:f>SUM(I3916:K3916)</x:f>
        <x:v>50</x:v>
      </x:c>
      <x:c r="M3916" s="267" t="n">
        <x:f>I3916*TOMATO_HOURS*WEEKS*(1+TOMATO_DIM)^I3916+J3916*CARROT_HOURS*WEEKS*(1+CARROT_DIM)^J3916+K3916*MESCLUN_HOURS*WEEKS*(1+MESCLUN_DIM)^K3916</x:f>
        <x:v>3252.017165643337</x:v>
      </x:c>
      <x:c r="N3916" s="267" t="n">
        <x:f>MAX(M3916-FARMER_HOURS,0)/TEMP_HOURS_PER_WORKER</x:f>
        <x:v>1.758345253918984</x:v>
      </x:c>
      <x:c r="O3916" s="268" t="n">
        <x:f>I3916*TOMATO_PRICE+J3916*CARROT_PRICE+K3916*MESCLUN_PRICE</x:f>
        <x:v>153986</x:v>
      </x:c>
      <x:c r="P3916" s="268" t="n">
        <x:f>I3916*TOMATO_FERTILIZER+J3916*CARROT_FERTILIZER+K3916*MESCLUN_FERTILIZER</x:f>
        <x:v>35640</x:v>
      </x:c>
      <x:c r="Q3916" s="268" t="n">
        <x:f>MIN(M3916,FARMER_HOURS)*FARMER_RATE+MAX(M3916-FARMER_HOURS,0)*TEMP_RATE</x:f>
        <x:v>68958.6313479746</x:v>
      </x:c>
      <x:c r="R3916" s="268" t="n">
        <x:f>O3916-P3916-Q3916-FIXED_COST</x:f>
        <x:v>29387.368652025398</x:v>
      </x:c>
      <x:c r="S3916" s="139" t="str">
        <x:f>IF(AND(L3916&lt;=TOTAL_BED_CAP,N3916&lt;=TEMP_WORKER_CAP),"YES","NO")</x:f>
        <x:v>YES</x:v>
      </x:c>
      <x:c r="T3916" s="139" t="n">
        <x:f>IF(S3916="YES",R3916,-1E+99)</x:f>
        <x:v>29387.368652025398</x:v>
      </x:c>
    </x:row>
    <x:row r="3917">
      <x:c r="A3917" s="139"/>
      <x:c r="B3917" s="139"/>
      <x:c r="C3917" s="139"/>
      <x:c r="D3917" s="139"/>
      <x:c r="E3917" s="139"/>
      <x:c r="F3917" s="139"/>
      <x:c r="G3917" s="139"/>
      <x:c r="H3917" s="139"/>
      <x:c r="I3917" s="266" t="n">
        <x:f>INT((ROW()-ROW($I$46))/((CARROT_CAP+1)*(MESCLUN_CAP+1)))</x:f>
        <x:v>5</x:v>
      </x:c>
      <x:c r="J3917" s="266" t="n">
        <x:f>MOD(INT((ROW()-ROW($I$46))/(MESCLUN_CAP+1)),CARROT_CAP+1)</x:f>
        <x:v>19</x:v>
      </x:c>
      <x:c r="K3917" s="266" t="n">
        <x:f>MOD(ROW()-ROW($I$46),MESCLUN_CAP+1)</x:f>
        <x:v>27</x:v>
      </x:c>
      <x:c r="L3917" s="266" t="n">
        <x:f>SUM(I3917:K3917)</x:f>
        <x:v>51</x:v>
      </x:c>
      <x:c r="M3917" s="267" t="n">
        <x:f>I3917*TOMATO_HOURS*WEEKS*(1+TOMATO_DIM)^I3917+J3917*CARROT_HOURS*WEEKS*(1+CARROT_DIM)^J3917+K3917*MESCLUN_HOURS*WEEKS*(1+MESCLUN_DIM)^K3917</x:f>
        <x:v>3335.1508701630946</x:v>
      </x:c>
      <x:c r="N3917" s="267" t="n">
        <x:f>MAX(M3917-FARMER_HOURS,0)/TEMP_HOURS_PER_WORKER</x:f>
        <x:v>1.8160769931688157</x:v>
      </x:c>
      <x:c r="O3917" s="268" t="n">
        <x:f>I3917*TOMATO_PRICE+J3917*CARROT_PRICE+K3917*MESCLUN_PRICE</x:f>
        <x:v>156686</x:v>
      </x:c>
      <x:c r="P3917" s="268" t="n">
        <x:f>I3917*TOMATO_FERTILIZER+J3917*CARROT_FERTILIZER+K3917*MESCLUN_FERTILIZER</x:f>
        <x:v>36520</x:v>
      </x:c>
      <x:c r="Q3917" s="268" t="n">
        <x:f>MIN(M3917,FARMER_HOURS)*FARMER_RATE+MAX(M3917-FARMER_HOURS,0)*TEMP_RATE</x:f>
        <x:v>70401.9248292204</x:v>
      </x:c>
      <x:c r="R3917" s="268" t="n">
        <x:f>O3917-P3917-Q3917-FIXED_COST</x:f>
        <x:v>29764.0751707796</x:v>
      </x:c>
      <x:c r="S3917" s="139" t="str">
        <x:f>IF(AND(L3917&lt;=TOTAL_BED_CAP,N3917&lt;=TEMP_WORKER_CAP),"YES","NO")</x:f>
        <x:v>YES</x:v>
      </x:c>
      <x:c r="T3917" s="139" t="n">
        <x:f>IF(S3917="YES",R3917,-1E+99)</x:f>
        <x:v>29764.0751707796</x:v>
      </x:c>
    </x:row>
    <x:row r="3918">
      <x:c r="A3918" s="139"/>
      <x:c r="B3918" s="139"/>
      <x:c r="C3918" s="139"/>
      <x:c r="D3918" s="139"/>
      <x:c r="E3918" s="139"/>
      <x:c r="F3918" s="139"/>
      <x:c r="G3918" s="139"/>
      <x:c r="H3918" s="139"/>
      <x:c r="I3918" s="266" t="n">
        <x:f>INT((ROW()-ROW($I$46))/((CARROT_CAP+1)*(MESCLUN_CAP+1)))</x:f>
        <x:v>5</x:v>
      </x:c>
      <x:c r="J3918" s="266" t="n">
        <x:f>MOD(INT((ROW()-ROW($I$46))/(MESCLUN_CAP+1)),CARROT_CAP+1)</x:f>
        <x:v>19</x:v>
      </x:c>
      <x:c r="K3918" s="266" t="n">
        <x:f>MOD(ROW()-ROW($I$46),MESCLUN_CAP+1)</x:f>
        <x:v>28</x:v>
      </x:c>
      <x:c r="L3918" s="266" t="n">
        <x:f>SUM(I3918:K3918)</x:f>
        <x:v>52</x:v>
      </x:c>
      <x:c r="M3918" s="267" t="n">
        <x:f>I3918*TOMATO_HOURS*WEEKS*(1+TOMATO_DIM)^I3918+J3918*CARROT_HOURS*WEEKS*(1+CARROT_DIM)^J3918+K3918*MESCLUN_HOURS*WEEKS*(1+MESCLUN_DIM)^K3918</x:f>
        <x:v>3420.1104083802475</x:v>
      </x:c>
      <x:c r="N3918" s="267" t="n">
        <x:f>MAX(M3918-FARMER_HOURS,0)/TEMP_HOURS_PER_WORKER</x:f>
        <x:v>1.875076672486283</x:v>
      </x:c>
      <x:c r="O3918" s="268" t="n">
        <x:f>I3918*TOMATO_PRICE+J3918*CARROT_PRICE+K3918*MESCLUN_PRICE</x:f>
        <x:v>159386</x:v>
      </x:c>
      <x:c r="P3918" s="268" t="n">
        <x:f>I3918*TOMATO_FERTILIZER+J3918*CARROT_FERTILIZER+K3918*MESCLUN_FERTILIZER</x:f>
        <x:v>37400</x:v>
      </x:c>
      <x:c r="Q3918" s="268" t="n">
        <x:f>MIN(M3918,FARMER_HOURS)*FARMER_RATE+MAX(M3918-FARMER_HOURS,0)*TEMP_RATE</x:f>
        <x:v>71876.91681215708</x:v>
      </x:c>
      <x:c r="R3918" s="268" t="n">
        <x:f>O3918-P3918-Q3918-FIXED_COST</x:f>
        <x:v>30109.083187842916</x:v>
      </x:c>
      <x:c r="S3918" s="139" t="str">
        <x:f>IF(AND(L3918&lt;=TOTAL_BED_CAP,N3918&lt;=TEMP_WORKER_CAP),"YES","NO")</x:f>
        <x:v>YES</x:v>
      </x:c>
      <x:c r="T3918" s="139" t="n">
        <x:f>IF(S3918="YES",R3918,-1E+99)</x:f>
        <x:v>30109.083187842916</x:v>
      </x:c>
    </x:row>
    <x:row r="3919">
      <x:c r="A3919" s="139"/>
      <x:c r="B3919" s="139"/>
      <x:c r="C3919" s="139"/>
      <x:c r="D3919" s="139"/>
      <x:c r="E3919" s="139"/>
      <x:c r="F3919" s="139"/>
      <x:c r="G3919" s="139"/>
      <x:c r="H3919" s="139"/>
      <x:c r="I3919" s="266" t="n">
        <x:f>INT((ROW()-ROW($I$46))/((CARROT_CAP+1)*(MESCLUN_CAP+1)))</x:f>
        <x:v>5</x:v>
      </x:c>
      <x:c r="J3919" s="266" t="n">
        <x:f>MOD(INT((ROW()-ROW($I$46))/(MESCLUN_CAP+1)),CARROT_CAP+1)</x:f>
        <x:v>19</x:v>
      </x:c>
      <x:c r="K3919" s="266" t="n">
        <x:f>MOD(ROW()-ROW($I$46),MESCLUN_CAP+1)</x:f>
        <x:v>29</x:v>
      </x:c>
      <x:c r="L3919" s="266" t="n">
        <x:f>SUM(I3919:K3919)</x:f>
        <x:v>53</x:v>
      </x:c>
      <x:c r="M3919" s="267" t="n">
        <x:f>I3919*TOMATO_HOURS*WEEKS*(1+TOMATO_DIM)^I3919+J3919*CARROT_HOURS*WEEKS*(1+CARROT_DIM)^J3919+K3919*MESCLUN_HOURS*WEEKS*(1+MESCLUN_DIM)^K3919</x:f>
        <x:v>3506.928436495901</x:v>
      </x:c>
      <x:c r="N3919" s="267" t="n">
        <x:f>MAX(M3919-FARMER_HOURS,0)/TEMP_HOURS_PER_WORKER</x:f>
        <x:v>1.9353669697888203</x:v>
      </x:c>
      <x:c r="O3919" s="268" t="n">
        <x:f>I3919*TOMATO_PRICE+J3919*CARROT_PRICE+K3919*MESCLUN_PRICE</x:f>
        <x:v>162086</x:v>
      </x:c>
      <x:c r="P3919" s="268" t="n">
        <x:f>I3919*TOMATO_FERTILIZER+J3919*CARROT_FERTILIZER+K3919*MESCLUN_FERTILIZER</x:f>
        <x:v>38280</x:v>
      </x:c>
      <x:c r="Q3919" s="268" t="n">
        <x:f>MIN(M3919,FARMER_HOURS)*FARMER_RATE+MAX(M3919-FARMER_HOURS,0)*TEMP_RATE</x:f>
        <x:v>73384.1742447205</x:v>
      </x:c>
      <x:c r="R3919" s="268" t="n">
        <x:f>O3919-P3919-Q3919-FIXED_COST</x:f>
        <x:v>30421.825755279497</x:v>
      </x:c>
      <x:c r="S3919" s="139" t="str">
        <x:f>IF(AND(L3919&lt;=TOTAL_BED_CAP,N3919&lt;=TEMP_WORKER_CAP),"YES","NO")</x:f>
        <x:v>YES</x:v>
      </x:c>
      <x:c r="T3919" s="139" t="n">
        <x:f>IF(S3919="YES",R3919,-1E+99)</x:f>
        <x:v>30421.825755279497</x:v>
      </x:c>
    </x:row>
    <x:row r="3920">
      <x:c r="A3920" s="139"/>
      <x:c r="B3920" s="139"/>
      <x:c r="C3920" s="139"/>
      <x:c r="D3920" s="139"/>
      <x:c r="E3920" s="139"/>
      <x:c r="F3920" s="139"/>
      <x:c r="G3920" s="139"/>
      <x:c r="H3920" s="139"/>
      <x:c r="I3920" s="266" t="n">
        <x:f>INT((ROW()-ROW($I$46))/((CARROT_CAP+1)*(MESCLUN_CAP+1)))</x:f>
        <x:v>5</x:v>
      </x:c>
      <x:c r="J3920" s="266" t="n">
        <x:f>MOD(INT((ROW()-ROW($I$46))/(MESCLUN_CAP+1)),CARROT_CAP+1)</x:f>
        <x:v>19</x:v>
      </x:c>
      <x:c r="K3920" s="266" t="n">
        <x:f>MOD(ROW()-ROW($I$46),MESCLUN_CAP+1)</x:f>
        <x:v>30</x:v>
      </x:c>
      <x:c r="L3920" s="266" t="n">
        <x:f>SUM(I3920:K3920)</x:f>
        <x:v>54</x:v>
      </x:c>
      <x:c r="M3920" s="267" t="n">
        <x:f>I3920*TOMATO_HOURS*WEEKS*(1+TOMATO_DIM)^I3920+J3920*CARROT_HOURS*WEEKS*(1+CARROT_DIM)^J3920+K3920*MESCLUN_HOURS*WEEKS*(1+MESCLUN_DIM)^K3920</x:f>
        <x:v>3595.638141829671</x:v>
      </x:c>
      <x:c r="N3920" s="267" t="n">
        <x:f>MAX(M3920-FARMER_HOURS,0)/TEMP_HOURS_PER_WORKER</x:f>
        <x:v>1.9969709318261604</x:v>
      </x:c>
      <x:c r="O3920" s="268" t="n">
        <x:f>I3920*TOMATO_PRICE+J3920*CARROT_PRICE+K3920*MESCLUN_PRICE</x:f>
        <x:v>164786</x:v>
      </x:c>
      <x:c r="P3920" s="268" t="n">
        <x:f>I3920*TOMATO_FERTILIZER+J3920*CARROT_FERTILIZER+K3920*MESCLUN_FERTILIZER</x:f>
        <x:v>39160</x:v>
      </x:c>
      <x:c r="Q3920" s="268" t="n">
        <x:f>MIN(M3920,FARMER_HOURS)*FARMER_RATE+MAX(M3920-FARMER_HOURS,0)*TEMP_RATE</x:f>
        <x:v>74924.27329565401</x:v>
      </x:c>
      <x:c r="R3920" s="268" t="n">
        <x:f>O3920-P3920-Q3920-FIXED_COST</x:f>
        <x:v>30701.726704345987</x:v>
      </x:c>
      <x:c r="S3920" s="139" t="str">
        <x:f>IF(AND(L3920&lt;=TOTAL_BED_CAP,N3920&lt;=TEMP_WORKER_CAP),"YES","NO")</x:f>
        <x:v>YES</x:v>
      </x:c>
      <x:c r="T3920" s="139" t="n">
        <x:f>IF(S3920="YES",R3920,-1E+99)</x:f>
        <x:v>30701.726704345987</x:v>
      </x:c>
    </x:row>
    <x:row r="3921">
      <x:c r="A3921" s="139"/>
      <x:c r="B3921" s="139"/>
      <x:c r="C3921" s="139"/>
      <x:c r="D3921" s="139"/>
      <x:c r="E3921" s="139"/>
      <x:c r="F3921" s="139"/>
      <x:c r="G3921" s="139"/>
      <x:c r="H3921" s="139"/>
      <x:c r="I3921" s="266" t="n">
        <x:f>INT((ROW()-ROW($I$46))/((CARROT_CAP+1)*(MESCLUN_CAP+1)))</x:f>
        <x:v>5</x:v>
      </x:c>
      <x:c r="J3921" s="266" t="n">
        <x:f>MOD(INT((ROW()-ROW($I$46))/(MESCLUN_CAP+1)),CARROT_CAP+1)</x:f>
        <x:v>20</x:v>
      </x:c>
      <x:c r="K3921" s="266" t="n">
        <x:f>MOD(ROW()-ROW($I$46),MESCLUN_CAP+1)</x:f>
        <x:v>0</x:v>
      </x:c>
      <x:c r="L3921" s="266" t="n">
        <x:f>SUM(I3921:K3921)</x:f>
        <x:v>25</x:v>
      </x:c>
      <x:c r="M3921" s="267" t="n">
        <x:f>I3921*TOMATO_HOURS*WEEKS*(1+TOMATO_DIM)^I3921+J3921*CARROT_HOURS*WEEKS*(1+CARROT_DIM)^J3921+K3921*MESCLUN_HOURS*WEEKS*(1+MESCLUN_DIM)^K3921</x:f>
        <x:v>1707.8993641742368</x:v>
      </x:c>
      <x:c r="N3921" s="267" t="n">
        <x:f>MAX(M3921-FARMER_HOURS,0)/TEMP_HOURS_PER_WORKER</x:f>
        <x:v>0.6860412251209977</x:v>
      </x:c>
      <x:c r="O3921" s="268" t="n">
        <x:f>I3921*TOMATO_PRICE+J3921*CARROT_PRICE+K3921*MESCLUN_PRICE</x:f>
        <x:v>85880</x:v>
      </x:c>
      <x:c r="P3921" s="268" t="n">
        <x:f>I3921*TOMATO_FERTILIZER+J3921*CARROT_FERTILIZER+K3921*MESCLUN_FERTILIZER</x:f>
        <x:v>13200</x:v>
      </x:c>
      <x:c r="Q3921" s="268" t="n">
        <x:f>MIN(M3921,FARMER_HOURS)*FARMER_RATE+MAX(M3921-FARMER_HOURS,0)*TEMP_RATE</x:f>
        <x:v>42151.03062802494</x:v>
      </x:c>
      <x:c r="R3921" s="268" t="n">
        <x:f>O3921-P3921-Q3921-FIXED_COST</x:f>
        <x:v>10528.969371975058</x:v>
      </x:c>
      <x:c r="S3921" s="139" t="str">
        <x:f>IF(AND(L3921&lt;=TOTAL_BED_CAP,N3921&lt;=TEMP_WORKER_CAP),"YES","NO")</x:f>
        <x:v>YES</x:v>
      </x:c>
      <x:c r="T3921" s="139" t="n">
        <x:f>IF(S3921="YES",R3921,-1E+99)</x:f>
        <x:v>10528.969371975058</x:v>
      </x:c>
    </x:row>
    <x:row r="3922">
      <x:c r="A3922" s="139"/>
      <x:c r="B3922" s="139"/>
      <x:c r="C3922" s="139"/>
      <x:c r="D3922" s="139"/>
      <x:c r="E3922" s="139"/>
      <x:c r="F3922" s="139"/>
      <x:c r="G3922" s="139"/>
      <x:c r="H3922" s="139"/>
      <x:c r="I3922" s="266" t="n">
        <x:f>INT((ROW()-ROW($I$46))/((CARROT_CAP+1)*(MESCLUN_CAP+1)))</x:f>
        <x:v>5</x:v>
      </x:c>
      <x:c r="J3922" s="266" t="n">
        <x:f>MOD(INT((ROW()-ROW($I$46))/(MESCLUN_CAP+1)),CARROT_CAP+1)</x:f>
        <x:v>20</x:v>
      </x:c>
      <x:c r="K3922" s="266" t="n">
        <x:f>MOD(ROW()-ROW($I$46),MESCLUN_CAP+1)</x:f>
        <x:v>1</x:v>
      </x:c>
      <x:c r="L3922" s="266" t="n">
        <x:f>SUM(I3922:K3922)</x:f>
        <x:v>26</x:v>
      </x:c>
      <x:c r="M3922" s="267" t="n">
        <x:f>I3922*TOMATO_HOURS*WEEKS*(1+TOMATO_DIM)^I3922+J3922*CARROT_HOURS*WEEKS*(1+CARROT_DIM)^J3922+K3922*MESCLUN_HOURS*WEEKS*(1+MESCLUN_DIM)^K3922</x:f>
        <x:v>1753.4618641742368</x:v>
      </x:c>
      <x:c r="N3922" s="267" t="n">
        <x:f>MAX(M3922-FARMER_HOURS,0)/TEMP_HOURS_PER_WORKER</x:f>
        <x:v>0.7176818501209977</x:v>
      </x:c>
      <x:c r="O3922" s="268" t="n">
        <x:f>I3922*TOMATO_PRICE+J3922*CARROT_PRICE+K3922*MESCLUN_PRICE</x:f>
        <x:v>88580</x:v>
      </x:c>
      <x:c r="P3922" s="268" t="n">
        <x:f>I3922*TOMATO_FERTILIZER+J3922*CARROT_FERTILIZER+K3922*MESCLUN_FERTILIZER</x:f>
        <x:v>14080</x:v>
      </x:c>
      <x:c r="Q3922" s="268" t="n">
        <x:f>MIN(M3922,FARMER_HOURS)*FARMER_RATE+MAX(M3922-FARMER_HOURS,0)*TEMP_RATE</x:f>
        <x:v>42942.04625302494</x:v>
      </x:c>
      <x:c r="R3922" s="268" t="n">
        <x:f>O3922-P3922-Q3922-FIXED_COST</x:f>
        <x:v>11557.953746975058</x:v>
      </x:c>
      <x:c r="S3922" s="139" t="str">
        <x:f>IF(AND(L3922&lt;=TOTAL_BED_CAP,N3922&lt;=TEMP_WORKER_CAP),"YES","NO")</x:f>
        <x:v>YES</x:v>
      </x:c>
      <x:c r="T3922" s="139" t="n">
        <x:f>IF(S3922="YES",R3922,-1E+99)</x:f>
        <x:v>11557.953746975058</x:v>
      </x:c>
    </x:row>
    <x:row r="3923">
      <x:c r="A3923" s="139"/>
      <x:c r="B3923" s="139"/>
      <x:c r="C3923" s="139"/>
      <x:c r="D3923" s="139"/>
      <x:c r="E3923" s="139"/>
      <x:c r="F3923" s="139"/>
      <x:c r="G3923" s="139"/>
      <x:c r="H3923" s="139"/>
      <x:c r="I3923" s="266" t="n">
        <x:f>INT((ROW()-ROW($I$46))/((CARROT_CAP+1)*(MESCLUN_CAP+1)))</x:f>
        <x:v>5</x:v>
      </x:c>
      <x:c r="J3923" s="266" t="n">
        <x:f>MOD(INT((ROW()-ROW($I$46))/(MESCLUN_CAP+1)),CARROT_CAP+1)</x:f>
        <x:v>20</x:v>
      </x:c>
      <x:c r="K3923" s="266" t="n">
        <x:f>MOD(ROW()-ROW($I$46),MESCLUN_CAP+1)</x:f>
        <x:v>2</x:v>
      </x:c>
      <x:c r="L3923" s="266" t="n">
        <x:f>SUM(I3923:K3923)</x:f>
        <x:v>27</x:v>
      </x:c>
      <x:c r="M3923" s="267" t="n">
        <x:f>I3923*TOMATO_HOURS*WEEKS*(1+TOMATO_DIM)^I3923+J3923*CARROT_HOURS*WEEKS*(1+CARROT_DIM)^J3923+K3923*MESCLUN_HOURS*WEEKS*(1+MESCLUN_DIM)^K3923</x:f>
        <x:v>1800.1634266742367</x:v>
      </x:c>
      <x:c r="N3923" s="267" t="n">
        <x:f>MAX(M3923-FARMER_HOURS,0)/TEMP_HOURS_PER_WORKER</x:f>
        <x:v>0.7501134907459976</x:v>
      </x:c>
      <x:c r="O3923" s="268" t="n">
        <x:f>I3923*TOMATO_PRICE+J3923*CARROT_PRICE+K3923*MESCLUN_PRICE</x:f>
        <x:v>91280</x:v>
      </x:c>
      <x:c r="P3923" s="268" t="n">
        <x:f>I3923*TOMATO_FERTILIZER+J3923*CARROT_FERTILIZER+K3923*MESCLUN_FERTILIZER</x:f>
        <x:v>14960</x:v>
      </x:c>
      <x:c r="Q3923" s="268" t="n">
        <x:f>MIN(M3923,FARMER_HOURS)*FARMER_RATE+MAX(M3923-FARMER_HOURS,0)*TEMP_RATE</x:f>
        <x:v>43752.83726864994</x:v>
      </x:c>
      <x:c r="R3923" s="268" t="n">
        <x:f>O3923-P3923-Q3923-FIXED_COST</x:f>
        <x:v>12567.162731350058</x:v>
      </x:c>
      <x:c r="S3923" s="139" t="str">
        <x:f>IF(AND(L3923&lt;=TOTAL_BED_CAP,N3923&lt;=TEMP_WORKER_CAP),"YES","NO")</x:f>
        <x:v>YES</x:v>
      </x:c>
      <x:c r="T3923" s="139" t="n">
        <x:f>IF(S3923="YES",R3923,-1E+99)</x:f>
        <x:v>12567.162731350058</x:v>
      </x:c>
    </x:row>
    <x:row r="3924">
      <x:c r="A3924" s="139"/>
      <x:c r="B3924" s="139"/>
      <x:c r="C3924" s="139"/>
      <x:c r="D3924" s="139"/>
      <x:c r="E3924" s="139"/>
      <x:c r="F3924" s="139"/>
      <x:c r="G3924" s="139"/>
      <x:c r="H3924" s="139"/>
      <x:c r="I3924" s="266" t="n">
        <x:f>INT((ROW()-ROW($I$46))/((CARROT_CAP+1)*(MESCLUN_CAP+1)))</x:f>
        <x:v>5</x:v>
      </x:c>
      <x:c r="J3924" s="266" t="n">
        <x:f>MOD(INT((ROW()-ROW($I$46))/(MESCLUN_CAP+1)),CARROT_CAP+1)</x:f>
        <x:v>20</x:v>
      </x:c>
      <x:c r="K3924" s="266" t="n">
        <x:f>MOD(ROW()-ROW($I$46),MESCLUN_CAP+1)</x:f>
        <x:v>3</x:v>
      </x:c>
      <x:c r="L3924" s="266" t="n">
        <x:f>SUM(I3924:K3924)</x:f>
        <x:v>28</x:v>
      </x:c>
      <x:c r="M3924" s="267" t="n">
        <x:f>I3924*TOMATO_HOURS*WEEKS*(1+TOMATO_DIM)^I3924+J3924*CARROT_HOURS*WEEKS*(1+CARROT_DIM)^J3924+K3924*MESCLUN_HOURS*WEEKS*(1+MESCLUN_DIM)^K3924</x:f>
        <x:v>1848.0254090961118</x:v>
      </x:c>
      <x:c r="N3924" s="267" t="n">
        <x:f>MAX(M3924-FARMER_HOURS,0)/TEMP_HOURS_PER_WORKER</x:f>
        <x:v>0.7833509785389665</x:v>
      </x:c>
      <x:c r="O3924" s="268" t="n">
        <x:f>I3924*TOMATO_PRICE+J3924*CARROT_PRICE+K3924*MESCLUN_PRICE</x:f>
        <x:v>93980</x:v>
      </x:c>
      <x:c r="P3924" s="268" t="n">
        <x:f>I3924*TOMATO_FERTILIZER+J3924*CARROT_FERTILIZER+K3924*MESCLUN_FERTILIZER</x:f>
        <x:v>15840</x:v>
      </x:c>
      <x:c r="Q3924" s="268" t="n">
        <x:f>MIN(M3924,FARMER_HOURS)*FARMER_RATE+MAX(M3924-FARMER_HOURS,0)*TEMP_RATE</x:f>
        <x:v>44583.77446347417</x:v>
      </x:c>
      <x:c r="R3924" s="268" t="n">
        <x:f>O3924-P3924-Q3924-FIXED_COST</x:f>
        <x:v>13556.225536525832</x:v>
      </x:c>
      <x:c r="S3924" s="139" t="str">
        <x:f>IF(AND(L3924&lt;=TOTAL_BED_CAP,N3924&lt;=TEMP_WORKER_CAP),"YES","NO")</x:f>
        <x:v>YES</x:v>
      </x:c>
      <x:c r="T3924" s="139" t="n">
        <x:f>IF(S3924="YES",R3924,-1E+99)</x:f>
        <x:v>13556.225536525832</x:v>
      </x:c>
    </x:row>
    <x:row r="3925">
      <x:c r="A3925" s="139"/>
      <x:c r="B3925" s="139"/>
      <x:c r="C3925" s="139"/>
      <x:c r="D3925" s="139"/>
      <x:c r="E3925" s="139"/>
      <x:c r="F3925" s="139"/>
      <x:c r="G3925" s="139"/>
      <x:c r="H3925" s="139"/>
      <x:c r="I3925" s="266" t="n">
        <x:f>INT((ROW()-ROW($I$46))/((CARROT_CAP+1)*(MESCLUN_CAP+1)))</x:f>
        <x:v>5</x:v>
      </x:c>
      <x:c r="J3925" s="266" t="n">
        <x:f>MOD(INT((ROW()-ROW($I$46))/(MESCLUN_CAP+1)),CARROT_CAP+1)</x:f>
        <x:v>20</x:v>
      </x:c>
      <x:c r="K3925" s="266" t="n">
        <x:f>MOD(ROW()-ROW($I$46),MESCLUN_CAP+1)</x:f>
        <x:v>4</x:v>
      </x:c>
      <x:c r="L3925" s="266" t="n">
        <x:f>SUM(I3925:K3925)</x:f>
        <x:v>29</x:v>
      </x:c>
      <x:c r="M3925" s="267" t="n">
        <x:f>I3925*TOMATO_HOURS*WEEKS*(1+TOMATO_DIM)^I3925+J3925*CARROT_HOURS*WEEKS*(1+CARROT_DIM)^J3925+K3925*MESCLUN_HOURS*WEEKS*(1+MESCLUN_DIM)^K3925</x:f>
        <x:v>1897.069524818768</x:v>
      </x:c>
      <x:c r="N3925" s="267" t="n">
        <x:f>MAX(M3925-FARMER_HOURS,0)/TEMP_HOURS_PER_WORKER</x:f>
        <x:v>0.8174093922352555</x:v>
      </x:c>
      <x:c r="O3925" s="268" t="n">
        <x:f>I3925*TOMATO_PRICE+J3925*CARROT_PRICE+K3925*MESCLUN_PRICE</x:f>
        <x:v>96680</x:v>
      </x:c>
      <x:c r="P3925" s="268" t="n">
        <x:f>I3925*TOMATO_FERTILIZER+J3925*CARROT_FERTILIZER+K3925*MESCLUN_FERTILIZER</x:f>
        <x:v>16720</x:v>
      </x:c>
      <x:c r="Q3925" s="268" t="n">
        <x:f>MIN(M3925,FARMER_HOURS)*FARMER_RATE+MAX(M3925-FARMER_HOURS,0)*TEMP_RATE</x:f>
        <x:v>45435.23480588139</x:v>
      </x:c>
      <x:c r="R3925" s="268" t="n">
        <x:f>O3925-P3925-Q3925-FIXED_COST</x:f>
        <x:v>14524.765194118612</x:v>
      </x:c>
      <x:c r="S3925" s="139" t="str">
        <x:f>IF(AND(L3925&lt;=TOTAL_BED_CAP,N3925&lt;=TEMP_WORKER_CAP),"YES","NO")</x:f>
        <x:v>YES</x:v>
      </x:c>
      <x:c r="T3925" s="139" t="n">
        <x:f>IF(S3925="YES",R3925,-1E+99)</x:f>
        <x:v>14524.765194118612</x:v>
      </x:c>
    </x:row>
    <x:row r="3926">
      <x:c r="A3926" s="139"/>
      <x:c r="B3926" s="139"/>
      <x:c r="C3926" s="139"/>
      <x:c r="D3926" s="139"/>
      <x:c r="E3926" s="139"/>
      <x:c r="F3926" s="139"/>
      <x:c r="G3926" s="139"/>
      <x:c r="H3926" s="139"/>
      <x:c r="I3926" s="266" t="n">
        <x:f>INT((ROW()-ROW($I$46))/((CARROT_CAP+1)*(MESCLUN_CAP+1)))</x:f>
        <x:v>5</x:v>
      </x:c>
      <x:c r="J3926" s="266" t="n">
        <x:f>MOD(INT((ROW()-ROW($I$46))/(MESCLUN_CAP+1)),CARROT_CAP+1)</x:f>
        <x:v>20</x:v>
      </x:c>
      <x:c r="K3926" s="266" t="n">
        <x:f>MOD(ROW()-ROW($I$46),MESCLUN_CAP+1)</x:f>
        <x:v>5</x:v>
      </x:c>
      <x:c r="L3926" s="266" t="n">
        <x:f>SUM(I3926:K3926)</x:f>
        <x:v>30</x:v>
      </x:c>
      <x:c r="M3926" s="267" t="n">
        <x:f>I3926*TOMATO_HOURS*WEEKS*(1+TOMATO_DIM)^I3926+J3926*CARROT_HOURS*WEEKS*(1+CARROT_DIM)^J3926+K3926*MESCLUN_HOURS*WEEKS*(1+MESCLUN_DIM)^K3926</x:f>
        <x:v>1947.3178487399716</x:v>
      </x:c>
      <x:c r="N3926" s="267" t="n">
        <x:f>MAX(M3926-FARMER_HOURS,0)/TEMP_HOURS_PER_WORKER</x:f>
        <x:v>0.8523040616249803</x:v>
      </x:c>
      <x:c r="O3926" s="268" t="n">
        <x:f>I3926*TOMATO_PRICE+J3926*CARROT_PRICE+K3926*MESCLUN_PRICE</x:f>
        <x:v>99380</x:v>
      </x:c>
      <x:c r="P3926" s="268" t="n">
        <x:f>I3926*TOMATO_FERTILIZER+J3926*CARROT_FERTILIZER+K3926*MESCLUN_FERTILIZER</x:f>
        <x:v>17600</x:v>
      </x:c>
      <x:c r="Q3926" s="268" t="n">
        <x:f>MIN(M3926,FARMER_HOURS)*FARMER_RATE+MAX(M3926-FARMER_HOURS,0)*TEMP_RATE</x:f>
        <x:v>46307.601540624506</x:v>
      </x:c>
      <x:c r="R3926" s="268" t="n">
        <x:f>O3926-P3926-Q3926-FIXED_COST</x:f>
        <x:v>15472.398459375494</x:v>
      </x:c>
      <x:c r="S3926" s="139" t="str">
        <x:f>IF(AND(L3926&lt;=TOTAL_BED_CAP,N3926&lt;=TEMP_WORKER_CAP),"YES","NO")</x:f>
        <x:v>YES</x:v>
      </x:c>
      <x:c r="T3926" s="139" t="n">
        <x:f>IF(S3926="YES",R3926,-1E+99)</x:f>
        <x:v>15472.398459375494</x:v>
      </x:c>
    </x:row>
    <x:row r="3927">
      <x:c r="A3927" s="139"/>
      <x:c r="B3927" s="139"/>
      <x:c r="C3927" s="139"/>
      <x:c r="D3927" s="139"/>
      <x:c r="E3927" s="139"/>
      <x:c r="F3927" s="139"/>
      <x:c r="G3927" s="139"/>
      <x:c r="H3927" s="139"/>
      <x:c r="I3927" s="266" t="n">
        <x:f>INT((ROW()-ROW($I$46))/((CARROT_CAP+1)*(MESCLUN_CAP+1)))</x:f>
        <x:v>5</x:v>
      </x:c>
      <x:c r="J3927" s="266" t="n">
        <x:f>MOD(INT((ROW()-ROW($I$46))/(MESCLUN_CAP+1)),CARROT_CAP+1)</x:f>
        <x:v>20</x:v>
      </x:c>
      <x:c r="K3927" s="266" t="n">
        <x:f>MOD(ROW()-ROW($I$46),MESCLUN_CAP+1)</x:f>
        <x:v>6</x:v>
      </x:c>
      <x:c r="L3927" s="266" t="n">
        <x:f>SUM(I3927:K3927)</x:f>
        <x:v>31</x:v>
      </x:c>
      <x:c r="M3927" s="267" t="n">
        <x:f>I3927*TOMATO_HOURS*WEEKS*(1+TOMATO_DIM)^I3927+J3927*CARROT_HOURS*WEEKS*(1+CARROT_DIM)^J3927+K3927*MESCLUN_HOURS*WEEKS*(1+MESCLUN_DIM)^K3927</x:f>
        <x:v>1998.7928229216045</x:v>
      </x:c>
      <x:c r="N3927" s="267" t="n">
        <x:f>MAX(M3927-FARMER_HOURS,0)/TEMP_HOURS_PER_WORKER</x:f>
        <x:v>0.8880505714733364</x:v>
      </x:c>
      <x:c r="O3927" s="268" t="n">
        <x:f>I3927*TOMATO_PRICE+J3927*CARROT_PRICE+K3927*MESCLUN_PRICE</x:f>
        <x:v>102080</x:v>
      </x:c>
      <x:c r="P3927" s="268" t="n">
        <x:f>I3927*TOMATO_FERTILIZER+J3927*CARROT_FERTILIZER+K3927*MESCLUN_FERTILIZER</x:f>
        <x:v>18480</x:v>
      </x:c>
      <x:c r="Q3927" s="268" t="n">
        <x:f>MIN(M3927,FARMER_HOURS)*FARMER_RATE+MAX(M3927-FARMER_HOURS,0)*TEMP_RATE</x:f>
        <x:v>47201.26428683341</x:v>
      </x:c>
      <x:c r="R3927" s="268" t="n">
        <x:f>O3927-P3927-Q3927-FIXED_COST</x:f>
        <x:v>16398.735713166592</x:v>
      </x:c>
      <x:c r="S3927" s="139" t="str">
        <x:f>IF(AND(L3927&lt;=TOTAL_BED_CAP,N3927&lt;=TEMP_WORKER_CAP),"YES","NO")</x:f>
        <x:v>YES</x:v>
      </x:c>
      <x:c r="T3927" s="139" t="n">
        <x:f>IF(S3927="YES",R3927,-1E+99)</x:f>
        <x:v>16398.735713166592</x:v>
      </x:c>
    </x:row>
    <x:row r="3928">
      <x:c r="A3928" s="139"/>
      <x:c r="B3928" s="139"/>
      <x:c r="C3928" s="139"/>
      <x:c r="D3928" s="139"/>
      <x:c r="E3928" s="139"/>
      <x:c r="F3928" s="139"/>
      <x:c r="G3928" s="139"/>
      <x:c r="H3928" s="139"/>
      <x:c r="I3928" s="266" t="n">
        <x:f>INT((ROW()-ROW($I$46))/((CARROT_CAP+1)*(MESCLUN_CAP+1)))</x:f>
        <x:v>5</x:v>
      </x:c>
      <x:c r="J3928" s="266" t="n">
        <x:f>MOD(INT((ROW()-ROW($I$46))/(MESCLUN_CAP+1)),CARROT_CAP+1)</x:f>
        <x:v>20</x:v>
      </x:c>
      <x:c r="K3928" s="266" t="n">
        <x:f>MOD(ROW()-ROW($I$46),MESCLUN_CAP+1)</x:f>
        <x:v>7</x:v>
      </x:c>
      <x:c r="L3928" s="266" t="n">
        <x:f>SUM(I3928:K3928)</x:f>
        <x:v>32</x:v>
      </x:c>
      <x:c r="M3928" s="267" t="n">
        <x:f>I3928*TOMATO_HOURS*WEEKS*(1+TOMATO_DIM)^I3928+J3928*CARROT_HOURS*WEEKS*(1+CARROT_DIM)^J3928+K3928*MESCLUN_HOURS*WEEKS*(1+MESCLUN_DIM)^K3928</x:f>
        <x:v>2051.517262319565</x:v>
      </x:c>
      <x:c r="N3928" s="267" t="n">
        <x:f>MAX(M3928-FARMER_HOURS,0)/TEMP_HOURS_PER_WORKER</x:f>
        <x:v>0.9246647654996979</x:v>
      </x:c>
      <x:c r="O3928" s="268" t="n">
        <x:f>I3928*TOMATO_PRICE+J3928*CARROT_PRICE+K3928*MESCLUN_PRICE</x:f>
        <x:v>104780</x:v>
      </x:c>
      <x:c r="P3928" s="268" t="n">
        <x:f>I3928*TOMATO_FERTILIZER+J3928*CARROT_FERTILIZER+K3928*MESCLUN_FERTILIZER</x:f>
        <x:v>19360</x:v>
      </x:c>
      <x:c r="Q3928" s="268" t="n">
        <x:f>MIN(M3928,FARMER_HOURS)*FARMER_RATE+MAX(M3928-FARMER_HOURS,0)*TEMP_RATE</x:f>
        <x:v>48116.619137492446</x:v>
      </x:c>
      <x:c r="R3928" s="268" t="n">
        <x:f>O3928-P3928-Q3928-FIXED_COST</x:f>
        <x:v>17303.380862507554</x:v>
      </x:c>
      <x:c r="S3928" s="139" t="str">
        <x:f>IF(AND(L3928&lt;=TOTAL_BED_CAP,N3928&lt;=TEMP_WORKER_CAP),"YES","NO")</x:f>
        <x:v>YES</x:v>
      </x:c>
      <x:c r="T3928" s="139" t="n">
        <x:f>IF(S3928="YES",R3928,-1E+99)</x:f>
        <x:v>17303.380862507554</x:v>
      </x:c>
    </x:row>
    <x:row r="3929">
      <x:c r="A3929" s="139"/>
      <x:c r="B3929" s="139"/>
      <x:c r="C3929" s="139"/>
      <x:c r="D3929" s="139"/>
      <x:c r="E3929" s="139"/>
      <x:c r="F3929" s="139"/>
      <x:c r="G3929" s="139"/>
      <x:c r="H3929" s="139"/>
      <x:c r="I3929" s="266" t="n">
        <x:f>INT((ROW()-ROW($I$46))/((CARROT_CAP+1)*(MESCLUN_CAP+1)))</x:f>
        <x:v>5</x:v>
      </x:c>
      <x:c r="J3929" s="266" t="n">
        <x:f>MOD(INT((ROW()-ROW($I$46))/(MESCLUN_CAP+1)),CARROT_CAP+1)</x:f>
        <x:v>20</x:v>
      </x:c>
      <x:c r="K3929" s="266" t="n">
        <x:f>MOD(ROW()-ROW($I$46),MESCLUN_CAP+1)</x:f>
        <x:v>8</x:v>
      </x:c>
      <x:c r="L3929" s="266" t="n">
        <x:f>SUM(I3929:K3929)</x:f>
        <x:v>33</x:v>
      </x:c>
      <x:c r="M3929" s="267" t="n">
        <x:f>I3929*TOMATO_HOURS*WEEKS*(1+TOMATO_DIM)^I3929+J3929*CARROT_HOURS*WEEKS*(1+CARROT_DIM)^J3929+K3929*MESCLUN_HOURS*WEEKS*(1+MESCLUN_DIM)^K3929</x:f>
        <x:v>2105.514360599545</x:v>
      </x:c>
      <x:c r="N3929" s="267" t="n">
        <x:f>MAX(M3929-FARMER_HOURS,0)/TEMP_HOURS_PER_WORKER</x:f>
        <x:v>0.9621627504163507</x:v>
      </x:c>
      <x:c r="O3929" s="268" t="n">
        <x:f>I3929*TOMATO_PRICE+J3929*CARROT_PRICE+K3929*MESCLUN_PRICE</x:f>
        <x:v>107480</x:v>
      </x:c>
      <x:c r="P3929" s="268" t="n">
        <x:f>I3929*TOMATO_FERTILIZER+J3929*CARROT_FERTILIZER+K3929*MESCLUN_FERTILIZER</x:f>
        <x:v>20240</x:v>
      </x:c>
      <x:c r="Q3929" s="268" t="n">
        <x:f>MIN(M3929,FARMER_HOURS)*FARMER_RATE+MAX(M3929-FARMER_HOURS,0)*TEMP_RATE</x:f>
        <x:v>49054.068760408765</x:v>
      </x:c>
      <x:c r="R3929" s="268" t="n">
        <x:f>O3929-P3929-Q3929-FIXED_COST</x:f>
        <x:v>18185.931239591235</x:v>
      </x:c>
      <x:c r="S3929" s="139" t="str">
        <x:f>IF(AND(L3929&lt;=TOTAL_BED_CAP,N3929&lt;=TEMP_WORKER_CAP),"YES","NO")</x:f>
        <x:v>YES</x:v>
      </x:c>
      <x:c r="T3929" s="139" t="n">
        <x:f>IF(S3929="YES",R3929,-1E+99)</x:f>
        <x:v>18185.931239591235</x:v>
      </x:c>
    </x:row>
    <x:row r="3930">
      <x:c r="A3930" s="139"/>
      <x:c r="B3930" s="139"/>
      <x:c r="C3930" s="139"/>
      <x:c r="D3930" s="139"/>
      <x:c r="E3930" s="139"/>
      <x:c r="F3930" s="139"/>
      <x:c r="G3930" s="139"/>
      <x:c r="H3930" s="139"/>
      <x:c r="I3930" s="266" t="n">
        <x:f>INT((ROW()-ROW($I$46))/((CARROT_CAP+1)*(MESCLUN_CAP+1)))</x:f>
        <x:v>5</x:v>
      </x:c>
      <x:c r="J3930" s="266" t="n">
        <x:f>MOD(INT((ROW()-ROW($I$46))/(MESCLUN_CAP+1)),CARROT_CAP+1)</x:f>
        <x:v>20</x:v>
      </x:c>
      <x:c r="K3930" s="266" t="n">
        <x:f>MOD(ROW()-ROW($I$46),MESCLUN_CAP+1)</x:f>
        <x:v>9</x:v>
      </x:c>
      <x:c r="L3930" s="266" t="n">
        <x:f>SUM(I3930:K3930)</x:f>
        <x:v>34</x:v>
      </x:c>
      <x:c r="M3930" s="267" t="n">
        <x:f>I3930*TOMATO_HOURS*WEEKS*(1+TOMATO_DIM)^I3930+J3930*CARROT_HOURS*WEEKS*(1+CARROT_DIM)^J3930+K3930*MESCLUN_HOURS*WEEKS*(1+MESCLUN_DIM)^K3930</x:f>
        <x:v>2160.8076960399394</x:v>
      </x:c>
      <x:c r="N3930" s="267" t="n">
        <x:f>MAX(M3930-FARMER_HOURS,0)/TEMP_HOURS_PER_WORKER</x:f>
        <x:v>1.0005609000277358</x:v>
      </x:c>
      <x:c r="O3930" s="268" t="n">
        <x:f>I3930*TOMATO_PRICE+J3930*CARROT_PRICE+K3930*MESCLUN_PRICE</x:f>
        <x:v>110180</x:v>
      </x:c>
      <x:c r="P3930" s="268" t="n">
        <x:f>I3930*TOMATO_FERTILIZER+J3930*CARROT_FERTILIZER+K3930*MESCLUN_FERTILIZER</x:f>
        <x:v>21120</x:v>
      </x:c>
      <x:c r="Q3930" s="268" t="n">
        <x:f>MIN(M3930,FARMER_HOURS)*FARMER_RATE+MAX(M3930-FARMER_HOURS,0)*TEMP_RATE</x:f>
        <x:v>50014.02250069339</x:v>
      </x:c>
      <x:c r="R3930" s="268" t="n">
        <x:f>O3930-P3930-Q3930-FIXED_COST</x:f>
        <x:v>19045.97749930661</x:v>
      </x:c>
      <x:c r="S3930" s="139" t="str">
        <x:f>IF(AND(L3930&lt;=TOTAL_BED_CAP,N3930&lt;=TEMP_WORKER_CAP),"YES","NO")</x:f>
        <x:v>YES</x:v>
      </x:c>
      <x:c r="T3930" s="139" t="n">
        <x:f>IF(S3930="YES",R3930,-1E+99)</x:f>
        <x:v>19045.97749930661</x:v>
      </x:c>
    </x:row>
    <x:row r="3931">
      <x:c r="A3931" s="139"/>
      <x:c r="B3931" s="139"/>
      <x:c r="C3931" s="139"/>
      <x:c r="D3931" s="139"/>
      <x:c r="E3931" s="139"/>
      <x:c r="F3931" s="139"/>
      <x:c r="G3931" s="139"/>
      <x:c r="H3931" s="139"/>
      <x:c r="I3931" s="266" t="n">
        <x:f>INT((ROW()-ROW($I$46))/((CARROT_CAP+1)*(MESCLUN_CAP+1)))</x:f>
        <x:v>5</x:v>
      </x:c>
      <x:c r="J3931" s="266" t="n">
        <x:f>MOD(INT((ROW()-ROW($I$46))/(MESCLUN_CAP+1)),CARROT_CAP+1)</x:f>
        <x:v>20</x:v>
      </x:c>
      <x:c r="K3931" s="266" t="n">
        <x:f>MOD(ROW()-ROW($I$46),MESCLUN_CAP+1)</x:f>
        <x:v>10</x:v>
      </x:c>
      <x:c r="L3931" s="266" t="n">
        <x:f>SUM(I3931:K3931)</x:f>
        <x:v>35</x:v>
      </x:c>
      <x:c r="M3931" s="267" t="n">
        <x:f>I3931*TOMATO_HOURS*WEEKS*(1+TOMATO_DIM)^I3931+J3931*CARROT_HOURS*WEEKS*(1+CARROT_DIM)^J3931+K3931*MESCLUN_HOURS*WEEKS*(1+MESCLUN_DIM)^K3931</x:f>
        <x:v>2217.4212375231523</x:v>
      </x:c>
      <x:c r="N3931" s="267" t="n">
        <x:f>MAX(M3931-FARMER_HOURS,0)/TEMP_HOURS_PER_WORKER</x:f>
        <x:v>1.039875859391078</x:v>
      </x:c>
      <x:c r="O3931" s="268" t="n">
        <x:f>I3931*TOMATO_PRICE+J3931*CARROT_PRICE+K3931*MESCLUN_PRICE</x:f>
        <x:v>112880</x:v>
      </x:c>
      <x:c r="P3931" s="268" t="n">
        <x:f>I3931*TOMATO_FERTILIZER+J3931*CARROT_FERTILIZER+K3931*MESCLUN_FERTILIZER</x:f>
        <x:v>22000</x:v>
      </x:c>
      <x:c r="Q3931" s="268" t="n">
        <x:f>MIN(M3931,FARMER_HOURS)*FARMER_RATE+MAX(M3931-FARMER_HOURS,0)*TEMP_RATE</x:f>
        <x:v>50996.89648477695</x:v>
      </x:c>
      <x:c r="R3931" s="268" t="n">
        <x:f>O3931-P3931-Q3931-FIXED_COST</x:f>
        <x:v>19883.103515223047</x:v>
      </x:c>
      <x:c r="S3931" s="139" t="str">
        <x:f>IF(AND(L3931&lt;=TOTAL_BED_CAP,N3931&lt;=TEMP_WORKER_CAP),"YES","NO")</x:f>
        <x:v>YES</x:v>
      </x:c>
      <x:c r="T3931" s="139" t="n">
        <x:f>IF(S3931="YES",R3931,-1E+99)</x:f>
        <x:v>19883.103515223047</x:v>
      </x:c>
    </x:row>
    <x:row r="3932">
      <x:c r="A3932" s="139"/>
      <x:c r="B3932" s="139"/>
      <x:c r="C3932" s="139"/>
      <x:c r="D3932" s="139"/>
      <x:c r="E3932" s="139"/>
      <x:c r="F3932" s="139"/>
      <x:c r="G3932" s="139"/>
      <x:c r="H3932" s="139"/>
      <x:c r="I3932" s="266" t="n">
        <x:f>INT((ROW()-ROW($I$46))/((CARROT_CAP+1)*(MESCLUN_CAP+1)))</x:f>
        <x:v>5</x:v>
      </x:c>
      <x:c r="J3932" s="266" t="n">
        <x:f>MOD(INT((ROW()-ROW($I$46))/(MESCLUN_CAP+1)),CARROT_CAP+1)</x:f>
        <x:v>20</x:v>
      </x:c>
      <x:c r="K3932" s="266" t="n">
        <x:f>MOD(ROW()-ROW($I$46),MESCLUN_CAP+1)</x:f>
        <x:v>11</x:v>
      </x:c>
      <x:c r="L3932" s="266" t="n">
        <x:f>SUM(I3932:K3932)</x:f>
        <x:v>36</x:v>
      </x:c>
      <x:c r="M3932" s="267" t="n">
        <x:f>I3932*TOMATO_HOURS*WEEKS*(1+TOMATO_DIM)^I3932+J3932*CARROT_HOURS*WEEKS*(1+CARROT_DIM)^J3932+K3932*MESCLUN_HOURS*WEEKS*(1+MESCLUN_DIM)^K3932</x:f>
        <x:v>2275.379350616591</x:v>
      </x:c>
      <x:c r="N3932" s="267" t="n">
        <x:f>MAX(M3932-FARMER_HOURS,0)/TEMP_HOURS_PER_WORKER</x:f>
        <x:v>1.0801245490392994</x:v>
      </x:c>
      <x:c r="O3932" s="268" t="n">
        <x:f>I3932*TOMATO_PRICE+J3932*CARROT_PRICE+K3932*MESCLUN_PRICE</x:f>
        <x:v>115580</x:v>
      </x:c>
      <x:c r="P3932" s="268" t="n">
        <x:f>I3932*TOMATO_FERTILIZER+J3932*CARROT_FERTILIZER+K3932*MESCLUN_FERTILIZER</x:f>
        <x:v>22880</x:v>
      </x:c>
      <x:c r="Q3932" s="268" t="n">
        <x:f>MIN(M3932,FARMER_HOURS)*FARMER_RATE+MAX(M3932-FARMER_HOURS,0)*TEMP_RATE</x:f>
        <x:v>52003.11372598249</x:v>
      </x:c>
      <x:c r="R3932" s="268" t="n">
        <x:f>O3932-P3932-Q3932-FIXED_COST</x:f>
        <x:v>20696.88627401751</x:v>
      </x:c>
      <x:c r="S3932" s="139" t="str">
        <x:f>IF(AND(L3932&lt;=TOTAL_BED_CAP,N3932&lt;=TEMP_WORKER_CAP),"YES","NO")</x:f>
        <x:v>YES</x:v>
      </x:c>
      <x:c r="T3932" s="139" t="n">
        <x:f>IF(S3932="YES",R3932,-1E+99)</x:f>
        <x:v>20696.88627401751</x:v>
      </x:c>
    </x:row>
    <x:row r="3933">
      <x:c r="A3933" s="139"/>
      <x:c r="B3933" s="139"/>
      <x:c r="C3933" s="139"/>
      <x:c r="D3933" s="139"/>
      <x:c r="E3933" s="139"/>
      <x:c r="F3933" s="139"/>
      <x:c r="G3933" s="139"/>
      <x:c r="H3933" s="139"/>
      <x:c r="I3933" s="266" t="n">
        <x:f>INT((ROW()-ROW($I$46))/((CARROT_CAP+1)*(MESCLUN_CAP+1)))</x:f>
        <x:v>5</x:v>
      </x:c>
      <x:c r="J3933" s="266" t="n">
        <x:f>MOD(INT((ROW()-ROW($I$46))/(MESCLUN_CAP+1)),CARROT_CAP+1)</x:f>
        <x:v>20</x:v>
      </x:c>
      <x:c r="K3933" s="266" t="n">
        <x:f>MOD(ROW()-ROW($I$46),MESCLUN_CAP+1)</x:f>
        <x:v>12</x:v>
      </x:c>
      <x:c r="L3933" s="266" t="n">
        <x:f>SUM(I3933:K3933)</x:f>
        <x:v>37</x:v>
      </x:c>
      <x:c r="M3933" s="267" t="n">
        <x:f>I3933*TOMATO_HOURS*WEEKS*(1+TOMATO_DIM)^I3933+J3933*CARROT_HOURS*WEEKS*(1+CARROT_DIM)^J3933+K3933*MESCLUN_HOURS*WEEKS*(1+MESCLUN_DIM)^K3933</x:f>
        <x:v>2334.7068037446556</x:v>
      </x:c>
      <x:c r="N3933" s="267" t="n">
        <x:f>MAX(M3933-FARMER_HOURS,0)/TEMP_HOURS_PER_WORKER</x:f>
        <x:v>1.121324169267122</x:v>
      </x:c>
      <x:c r="O3933" s="268" t="n">
        <x:f>I3933*TOMATO_PRICE+J3933*CARROT_PRICE+K3933*MESCLUN_PRICE</x:f>
        <x:v>118280</x:v>
      </x:c>
      <x:c r="P3933" s="268" t="n">
        <x:f>I3933*TOMATO_FERTILIZER+J3933*CARROT_FERTILIZER+K3933*MESCLUN_FERTILIZER</x:f>
        <x:v>23760</x:v>
      </x:c>
      <x:c r="Q3933" s="268" t="n">
        <x:f>MIN(M3933,FARMER_HOURS)*FARMER_RATE+MAX(M3933-FARMER_HOURS,0)*TEMP_RATE</x:f>
        <x:v>53033.10423167805</x:v>
      </x:c>
      <x:c r="R3933" s="268" t="n">
        <x:f>O3933-P3933-Q3933-FIXED_COST</x:f>
        <x:v>21486.89576832195</x:v>
      </x:c>
      <x:c r="S3933" s="139" t="str">
        <x:f>IF(AND(L3933&lt;=TOTAL_BED_CAP,N3933&lt;=TEMP_WORKER_CAP),"YES","NO")</x:f>
        <x:v>YES</x:v>
      </x:c>
      <x:c r="T3933" s="139" t="n">
        <x:f>IF(S3933="YES",R3933,-1E+99)</x:f>
        <x:v>21486.89576832195</x:v>
      </x:c>
    </x:row>
    <x:row r="3934">
      <x:c r="A3934" s="139"/>
      <x:c r="B3934" s="139"/>
      <x:c r="C3934" s="139"/>
      <x:c r="D3934" s="139"/>
      <x:c r="E3934" s="139"/>
      <x:c r="F3934" s="139"/>
      <x:c r="G3934" s="139"/>
      <x:c r="H3934" s="139"/>
      <x:c r="I3934" s="266" t="n">
        <x:f>INT((ROW()-ROW($I$46))/((CARROT_CAP+1)*(MESCLUN_CAP+1)))</x:f>
        <x:v>5</x:v>
      </x:c>
      <x:c r="J3934" s="266" t="n">
        <x:f>MOD(INT((ROW()-ROW($I$46))/(MESCLUN_CAP+1)),CARROT_CAP+1)</x:f>
        <x:v>20</x:v>
      </x:c>
      <x:c r="K3934" s="266" t="n">
        <x:f>MOD(ROW()-ROW($I$46),MESCLUN_CAP+1)</x:f>
        <x:v>13</x:v>
      </x:c>
      <x:c r="L3934" s="266" t="n">
        <x:f>SUM(I3934:K3934)</x:f>
        <x:v>38</x:v>
      </x:c>
      <x:c r="M3934" s="267" t="n">
        <x:f>I3934*TOMATO_HOURS*WEEKS*(1+TOMATO_DIM)^I3934+J3934*CARROT_HOURS*WEEKS*(1+CARROT_DIM)^J3934+K3934*MESCLUN_HOURS*WEEKS*(1+MESCLUN_DIM)^K3934</x:f>
        <x:v>2395.42877445304</x:v>
      </x:c>
      <x:c r="N3934" s="267" t="n">
        <x:f>MAX(M3934-FARMER_HOURS,0)/TEMP_HOURS_PER_WORKER</x:f>
        <x:v>1.1634922044812779</x:v>
      </x:c>
      <x:c r="O3934" s="268" t="n">
        <x:f>I3934*TOMATO_PRICE+J3934*CARROT_PRICE+K3934*MESCLUN_PRICE</x:f>
        <x:v>120980</x:v>
      </x:c>
      <x:c r="P3934" s="268" t="n">
        <x:f>I3934*TOMATO_FERTILIZER+J3934*CARROT_FERTILIZER+K3934*MESCLUN_FERTILIZER</x:f>
        <x:v>24640</x:v>
      </x:c>
      <x:c r="Q3934" s="268" t="n">
        <x:f>MIN(M3934,FARMER_HOURS)*FARMER_RATE+MAX(M3934-FARMER_HOURS,0)*TEMP_RATE</x:f>
        <x:v>54087.30511203194</x:v>
      </x:c>
      <x:c r="R3934" s="268" t="n">
        <x:f>O3934-P3934-Q3934-FIXED_COST</x:f>
        <x:v>22252.694887968057</x:v>
      </x:c>
      <x:c r="S3934" s="139" t="str">
        <x:f>IF(AND(L3934&lt;=TOTAL_BED_CAP,N3934&lt;=TEMP_WORKER_CAP),"YES","NO")</x:f>
        <x:v>YES</x:v>
      </x:c>
      <x:c r="T3934" s="139" t="n">
        <x:f>IF(S3934="YES",R3934,-1E+99)</x:f>
        <x:v>22252.694887968057</x:v>
      </x:c>
    </x:row>
    <x:row r="3935">
      <x:c r="A3935" s="139"/>
      <x:c r="B3935" s="139"/>
      <x:c r="C3935" s="139"/>
      <x:c r="D3935" s="139"/>
      <x:c r="E3935" s="139"/>
      <x:c r="F3935" s="139"/>
      <x:c r="G3935" s="139"/>
      <x:c r="H3935" s="139"/>
      <x:c r="I3935" s="266" t="n">
        <x:f>INT((ROW()-ROW($I$46))/((CARROT_CAP+1)*(MESCLUN_CAP+1)))</x:f>
        <x:v>5</x:v>
      </x:c>
      <x:c r="J3935" s="266" t="n">
        <x:f>MOD(INT((ROW()-ROW($I$46))/(MESCLUN_CAP+1)),CARROT_CAP+1)</x:f>
        <x:v>20</x:v>
      </x:c>
      <x:c r="K3935" s="266" t="n">
        <x:f>MOD(ROW()-ROW($I$46),MESCLUN_CAP+1)</x:f>
        <x:v>14</x:v>
      </x:c>
      <x:c r="L3935" s="266" t="n">
        <x:f>SUM(I3935:K3935)</x:f>
        <x:v>39</x:v>
      </x:c>
      <x:c r="M3935" s="267" t="n">
        <x:f>I3935*TOMATO_HOURS*WEEKS*(1+TOMATO_DIM)^I3935+J3935*CARROT_HOURS*WEEKS*(1+CARROT_DIM)^J3935+K3935*MESCLUN_HOURS*WEEKS*(1+MESCLUN_DIM)^K3935</x:f>
        <x:v>2457.5708557667012</x:v>
      </x:c>
      <x:c r="N3935" s="267" t="n">
        <x:f>MAX(M3935-FARMER_HOURS,0)/TEMP_HOURS_PER_WORKER</x:f>
        <x:v>1.2066464276157647</x:v>
      </x:c>
      <x:c r="O3935" s="268" t="n">
        <x:f>I3935*TOMATO_PRICE+J3935*CARROT_PRICE+K3935*MESCLUN_PRICE</x:f>
        <x:v>123680</x:v>
      </x:c>
      <x:c r="P3935" s="268" t="n">
        <x:f>I3935*TOMATO_FERTILIZER+J3935*CARROT_FERTILIZER+K3935*MESCLUN_FERTILIZER</x:f>
        <x:v>25520</x:v>
      </x:c>
      <x:c r="Q3935" s="268" t="n">
        <x:f>MIN(M3935,FARMER_HOURS)*FARMER_RATE+MAX(M3935-FARMER_HOURS,0)*TEMP_RATE</x:f>
        <x:v>55166.160690394114</x:v>
      </x:c>
      <x:c r="R3935" s="268" t="n">
        <x:f>O3935-P3935-Q3935-FIXED_COST</x:f>
        <x:v>22993.839309605886</x:v>
      </x:c>
      <x:c r="S3935" s="139" t="str">
        <x:f>IF(AND(L3935&lt;=TOTAL_BED_CAP,N3935&lt;=TEMP_WORKER_CAP),"YES","NO")</x:f>
        <x:v>YES</x:v>
      </x:c>
      <x:c r="T3935" s="139" t="n">
        <x:f>IF(S3935="YES",R3935,-1E+99)</x:f>
        <x:v>22993.839309605886</x:v>
      </x:c>
    </x:row>
    <x:row r="3936">
      <x:c r="A3936" s="139"/>
      <x:c r="B3936" s="139"/>
      <x:c r="C3936" s="139"/>
      <x:c r="D3936" s="139"/>
      <x:c r="E3936" s="139"/>
      <x:c r="F3936" s="139"/>
      <x:c r="G3936" s="139"/>
      <x:c r="H3936" s="139"/>
      <x:c r="I3936" s="266" t="n">
        <x:f>INT((ROW()-ROW($I$46))/((CARROT_CAP+1)*(MESCLUN_CAP+1)))</x:f>
        <x:v>5</x:v>
      </x:c>
      <x:c r="J3936" s="266" t="n">
        <x:f>MOD(INT((ROW()-ROW($I$46))/(MESCLUN_CAP+1)),CARROT_CAP+1)</x:f>
        <x:v>20</x:v>
      </x:c>
      <x:c r="K3936" s="266" t="n">
        <x:f>MOD(ROW()-ROW($I$46),MESCLUN_CAP+1)</x:f>
        <x:v>15</x:v>
      </x:c>
      <x:c r="L3936" s="266" t="n">
        <x:f>SUM(I3936:K3936)</x:f>
        <x:v>40</x:v>
      </x:c>
      <x:c r="M3936" s="267" t="n">
        <x:f>I3936*TOMATO_HOURS*WEEKS*(1+TOMATO_DIM)^I3936+J3936*CARROT_HOURS*WEEKS*(1+CARROT_DIM)^J3936+K3936*MESCLUN_HOURS*WEEKS*(1+MESCLUN_DIM)^K3936</x:f>
        <x:v>2521.1590626428474</x:v>
      </x:c>
      <x:c r="N3936" s="267" t="n">
        <x:f>MAX(M3936-FARMER_HOURS,0)/TEMP_HOURS_PER_WORKER</x:f>
        <x:v>1.2508049046130885</x:v>
      </x:c>
      <x:c r="O3936" s="268" t="n">
        <x:f>I3936*TOMATO_PRICE+J3936*CARROT_PRICE+K3936*MESCLUN_PRICE</x:f>
        <x:v>126380</x:v>
      </x:c>
      <x:c r="P3936" s="268" t="n">
        <x:f>I3936*TOMATO_FERTILIZER+J3936*CARROT_FERTILIZER+K3936*MESCLUN_FERTILIZER</x:f>
        <x:v>26400</x:v>
      </x:c>
      <x:c r="Q3936" s="268" t="n">
        <x:f>MIN(M3936,FARMER_HOURS)*FARMER_RATE+MAX(M3936-FARMER_HOURS,0)*TEMP_RATE</x:f>
        <x:v>56270.122615327215</x:v>
      </x:c>
      <x:c r="R3936" s="268" t="n">
        <x:f>O3936-P3936-Q3936-FIXED_COST</x:f>
        <x:v>23709.877384672785</x:v>
      </x:c>
      <x:c r="S3936" s="139" t="str">
        <x:f>IF(AND(L3936&lt;=TOTAL_BED_CAP,N3936&lt;=TEMP_WORKER_CAP),"YES","NO")</x:f>
        <x:v>YES</x:v>
      </x:c>
      <x:c r="T3936" s="139" t="n">
        <x:f>IF(S3936="YES",R3936,-1E+99)</x:f>
        <x:v>23709.877384672785</x:v>
      </x:c>
    </x:row>
    <x:row r="3937">
      <x:c r="A3937" s="139"/>
      <x:c r="B3937" s="139"/>
      <x:c r="C3937" s="139"/>
      <x:c r="D3937" s="139"/>
      <x:c r="E3937" s="139"/>
      <x:c r="F3937" s="139"/>
      <x:c r="G3937" s="139"/>
      <x:c r="H3937" s="139"/>
      <x:c r="I3937" s="266" t="n">
        <x:f>INT((ROW()-ROW($I$46))/((CARROT_CAP+1)*(MESCLUN_CAP+1)))</x:f>
        <x:v>5</x:v>
      </x:c>
      <x:c r="J3937" s="266" t="n">
        <x:f>MOD(INT((ROW()-ROW($I$46))/(MESCLUN_CAP+1)),CARROT_CAP+1)</x:f>
        <x:v>20</x:v>
      </x:c>
      <x:c r="K3937" s="266" t="n">
        <x:f>MOD(ROW()-ROW($I$46),MESCLUN_CAP+1)</x:f>
        <x:v>16</x:v>
      </x:c>
      <x:c r="L3937" s="266" t="n">
        <x:f>SUM(I3937:K3937)</x:f>
        <x:v>41</x:v>
      </x:c>
      <x:c r="M3937" s="267" t="n">
        <x:f>I3937*TOMATO_HOURS*WEEKS*(1+TOMATO_DIM)^I3937+J3937*CARROT_HOURS*WEEKS*(1+CARROT_DIM)^J3937+K3937*MESCLUN_HOURS*WEEKS*(1+MESCLUN_DIM)^K3937</x:f>
        <x:v>2586.2198385203365</x:v>
      </x:c>
      <x:c r="N3937" s="267" t="n">
        <x:f>MAX(M3937-FARMER_HOURS,0)/TEMP_HOURS_PER_WORKER</x:f>
        <x:v>1.2959859989724558</x:v>
      </x:c>
      <x:c r="O3937" s="268" t="n">
        <x:f>I3937*TOMATO_PRICE+J3937*CARROT_PRICE+K3937*MESCLUN_PRICE</x:f>
        <x:v>129080</x:v>
      </x:c>
      <x:c r="P3937" s="268" t="n">
        <x:f>I3937*TOMATO_FERTILIZER+J3937*CARROT_FERTILIZER+K3937*MESCLUN_FERTILIZER</x:f>
        <x:v>27280</x:v>
      </x:c>
      <x:c r="Q3937" s="268" t="n">
        <x:f>MIN(M3937,FARMER_HOURS)*FARMER_RATE+MAX(M3937-FARMER_HOURS,0)*TEMP_RATE</x:f>
        <x:v>57399.6499743114</x:v>
      </x:c>
      <x:c r="R3937" s="268" t="n">
        <x:f>O3937-P3937-Q3937-FIXED_COST</x:f>
        <x:v>24400.350025688604</x:v>
      </x:c>
      <x:c r="S3937" s="139" t="str">
        <x:f>IF(AND(L3937&lt;=TOTAL_BED_CAP,N3937&lt;=TEMP_WORKER_CAP),"YES","NO")</x:f>
        <x:v>YES</x:v>
      </x:c>
      <x:c r="T3937" s="139" t="n">
        <x:f>IF(S3937="YES",R3937,-1E+99)</x:f>
        <x:v>24400.350025688604</x:v>
      </x:c>
    </x:row>
    <x:row r="3938">
      <x:c r="A3938" s="139"/>
      <x:c r="B3938" s="139"/>
      <x:c r="C3938" s="139"/>
      <x:c r="D3938" s="139"/>
      <x:c r="E3938" s="139"/>
      <x:c r="F3938" s="139"/>
      <x:c r="G3938" s="139"/>
      <x:c r="H3938" s="139"/>
      <x:c r="I3938" s="266" t="n">
        <x:f>INT((ROW()-ROW($I$46))/((CARROT_CAP+1)*(MESCLUN_CAP+1)))</x:f>
        <x:v>5</x:v>
      </x:c>
      <x:c r="J3938" s="266" t="n">
        <x:f>MOD(INT((ROW()-ROW($I$46))/(MESCLUN_CAP+1)),CARROT_CAP+1)</x:f>
        <x:v>20</x:v>
      </x:c>
      <x:c r="K3938" s="266" t="n">
        <x:f>MOD(ROW()-ROW($I$46),MESCLUN_CAP+1)</x:f>
        <x:v>17</x:v>
      </x:c>
      <x:c r="L3938" s="266" t="n">
        <x:f>SUM(I3938:K3938)</x:f>
        <x:v>42</x:v>
      </x:c>
      <x:c r="M3938" s="267" t="n">
        <x:f>I3938*TOMATO_HOURS*WEEKS*(1+TOMATO_DIM)^I3938+J3938*CARROT_HOURS*WEEKS*(1+CARROT_DIM)^J3938+K3938*MESCLUN_HOURS*WEEKS*(1+MESCLUN_DIM)^K3938</x:f>
        <x:v>2652.780061966877</x:v>
      </x:c>
      <x:c r="N3938" s="267" t="n">
        <x:f>MAX(M3938-FARMER_HOURS,0)/TEMP_HOURS_PER_WORKER</x:f>
        <x:v>1.3422083763658867</x:v>
      </x:c>
      <x:c r="O3938" s="268" t="n">
        <x:f>I3938*TOMATO_PRICE+J3938*CARROT_PRICE+K3938*MESCLUN_PRICE</x:f>
        <x:v>131780</x:v>
      </x:c>
      <x:c r="P3938" s="268" t="n">
        <x:f>I3938*TOMATO_FERTILIZER+J3938*CARROT_FERTILIZER+K3938*MESCLUN_FERTILIZER</x:f>
        <x:v>28160</x:v>
      </x:c>
      <x:c r="Q3938" s="268" t="n">
        <x:f>MIN(M3938,FARMER_HOURS)*FARMER_RATE+MAX(M3938-FARMER_HOURS,0)*TEMP_RATE</x:f>
        <x:v>58555.209409147166</x:v>
      </x:c>
      <x:c r="R3938" s="268" t="n">
        <x:f>O3938-P3938-Q3938-FIXED_COST</x:f>
        <x:v>25064.790590852834</x:v>
      </x:c>
      <x:c r="S3938" s="139" t="str">
        <x:f>IF(AND(L3938&lt;=TOTAL_BED_CAP,N3938&lt;=TEMP_WORKER_CAP),"YES","NO")</x:f>
        <x:v>YES</x:v>
      </x:c>
      <x:c r="T3938" s="139" t="n">
        <x:f>IF(S3938="YES",R3938,-1E+99)</x:f>
        <x:v>25064.790590852834</x:v>
      </x:c>
    </x:row>
    <x:row r="3939">
      <x:c r="A3939" s="139"/>
      <x:c r="B3939" s="139"/>
      <x:c r="C3939" s="139"/>
      <x:c r="D3939" s="139"/>
      <x:c r="E3939" s="139"/>
      <x:c r="F3939" s="139"/>
      <x:c r="G3939" s="139"/>
      <x:c r="H3939" s="139"/>
      <x:c r="I3939" s="266" t="n">
        <x:f>INT((ROW()-ROW($I$46))/((CARROT_CAP+1)*(MESCLUN_CAP+1)))</x:f>
        <x:v>5</x:v>
      </x:c>
      <x:c r="J3939" s="266" t="n">
        <x:f>MOD(INT((ROW()-ROW($I$46))/(MESCLUN_CAP+1)),CARROT_CAP+1)</x:f>
        <x:v>20</x:v>
      </x:c>
      <x:c r="K3939" s="266" t="n">
        <x:f>MOD(ROW()-ROW($I$46),MESCLUN_CAP+1)</x:f>
        <x:v>18</x:v>
      </x:c>
      <x:c r="L3939" s="266" t="n">
        <x:f>SUM(I3939:K3939)</x:f>
        <x:v>43</x:v>
      </x:c>
      <x:c r="M3939" s="267" t="n">
        <x:f>I3939*TOMATO_HOURS*WEEKS*(1+TOMATO_DIM)^I3939+J3939*CARROT_HOURS*WEEKS*(1+CARROT_DIM)^J3939+K3939*MESCLUN_HOURS*WEEKS*(1+MESCLUN_DIM)^K3939</x:f>
        <x:v>2720.867053425464</x:v>
      </x:c>
      <x:c r="N3939" s="267" t="n">
        <x:f>MAX(M3939-FARMER_HOURS,0)/TEMP_HOURS_PER_WORKER</x:f>
        <x:v>1.3894910093232389</x:v>
      </x:c>
      <x:c r="O3939" s="268" t="n">
        <x:f>I3939*TOMATO_PRICE+J3939*CARROT_PRICE+K3939*MESCLUN_PRICE</x:f>
        <x:v>134480</x:v>
      </x:c>
      <x:c r="P3939" s="268" t="n">
        <x:f>I3939*TOMATO_FERTILIZER+J3939*CARROT_FERTILIZER+K3939*MESCLUN_FERTILIZER</x:f>
        <x:v>29040</x:v>
      </x:c>
      <x:c r="Q3939" s="268" t="n">
        <x:f>MIN(M3939,FARMER_HOURS)*FARMER_RATE+MAX(M3939-FARMER_HOURS,0)*TEMP_RATE</x:f>
        <x:v>59737.27523308097</x:v>
      </x:c>
      <x:c r="R3939" s="268" t="n">
        <x:f>O3939-P3939-Q3939-FIXED_COST</x:f>
        <x:v>25702.724766919033</x:v>
      </x:c>
      <x:c r="S3939" s="139" t="str">
        <x:f>IF(AND(L3939&lt;=TOTAL_BED_CAP,N3939&lt;=TEMP_WORKER_CAP),"YES","NO")</x:f>
        <x:v>YES</x:v>
      </x:c>
      <x:c r="T3939" s="139" t="n">
        <x:f>IF(S3939="YES",R3939,-1E+99)</x:f>
        <x:v>25702.724766919033</x:v>
      </x:c>
    </x:row>
    <x:row r="3940">
      <x:c r="A3940" s="139"/>
      <x:c r="B3940" s="139"/>
      <x:c r="C3940" s="139"/>
      <x:c r="D3940" s="139"/>
      <x:c r="E3940" s="139"/>
      <x:c r="F3940" s="139"/>
      <x:c r="G3940" s="139"/>
      <x:c r="H3940" s="139"/>
      <x:c r="I3940" s="266" t="n">
        <x:f>INT((ROW()-ROW($I$46))/((CARROT_CAP+1)*(MESCLUN_CAP+1)))</x:f>
        <x:v>5</x:v>
      </x:c>
      <x:c r="J3940" s="266" t="n">
        <x:f>MOD(INT((ROW()-ROW($I$46))/(MESCLUN_CAP+1)),CARROT_CAP+1)</x:f>
        <x:v>20</x:v>
      </x:c>
      <x:c r="K3940" s="266" t="n">
        <x:f>MOD(ROW()-ROW($I$46),MESCLUN_CAP+1)</x:f>
        <x:v>19</x:v>
      </x:c>
      <x:c r="L3940" s="266" t="n">
        <x:f>SUM(I3940:K3940)</x:f>
        <x:v>44</x:v>
      </x:c>
      <x:c r="M3940" s="267" t="n">
        <x:f>I3940*TOMATO_HOURS*WEEKS*(1+TOMATO_DIM)^I3940+J3940*CARROT_HOURS*WEEKS*(1+CARROT_DIM)^J3940+K3940*MESCLUN_HOURS*WEEKS*(1+MESCLUN_DIM)^K3940</x:f>
        <x:v>2790.508582061486</x:v>
      </x:c>
      <x:c r="N3940" s="267" t="n">
        <x:f>MAX(M3940-FARMER_HOURS,0)/TEMP_HOURS_PER_WORKER</x:f>
        <x:v>1.437853181987143</x:v>
      </x:c>
      <x:c r="O3940" s="268" t="n">
        <x:f>I3940*TOMATO_PRICE+J3940*CARROT_PRICE+K3940*MESCLUN_PRICE</x:f>
        <x:v>137180</x:v>
      </x:c>
      <x:c r="P3940" s="268" t="n">
        <x:f>I3940*TOMATO_FERTILIZER+J3940*CARROT_FERTILIZER+K3940*MESCLUN_FERTILIZER</x:f>
        <x:v>29920</x:v>
      </x:c>
      <x:c r="Q3940" s="268" t="n">
        <x:f>MIN(M3940,FARMER_HOURS)*FARMER_RATE+MAX(M3940-FARMER_HOURS,0)*TEMP_RATE</x:f>
        <x:v>60946.32954967857</x:v>
      </x:c>
      <x:c r="R3940" s="268" t="n">
        <x:f>O3940-P3940-Q3940-FIXED_COST</x:f>
        <x:v>26313.670450321428</x:v>
      </x:c>
      <x:c r="S3940" s="139" t="str">
        <x:f>IF(AND(L3940&lt;=TOTAL_BED_CAP,N3940&lt;=TEMP_WORKER_CAP),"YES","NO")</x:f>
        <x:v>YES</x:v>
      </x:c>
      <x:c r="T3940" s="139" t="n">
        <x:f>IF(S3940="YES",R3940,-1E+99)</x:f>
        <x:v>26313.670450321428</x:v>
      </x:c>
    </x:row>
    <x:row r="3941">
      <x:c r="A3941" s="139"/>
      <x:c r="B3941" s="139"/>
      <x:c r="C3941" s="139"/>
      <x:c r="D3941" s="139"/>
      <x:c r="E3941" s="139"/>
      <x:c r="F3941" s="139"/>
      <x:c r="G3941" s="139"/>
      <x:c r="H3941" s="139"/>
      <x:c r="I3941" s="266" t="n">
        <x:f>INT((ROW()-ROW($I$46))/((CARROT_CAP+1)*(MESCLUN_CAP+1)))</x:f>
        <x:v>5</x:v>
      </x:c>
      <x:c r="J3941" s="266" t="n">
        <x:f>MOD(INT((ROW()-ROW($I$46))/(MESCLUN_CAP+1)),CARROT_CAP+1)</x:f>
        <x:v>20</x:v>
      </x:c>
      <x:c r="K3941" s="266" t="n">
        <x:f>MOD(ROW()-ROW($I$46),MESCLUN_CAP+1)</x:f>
        <x:v>20</x:v>
      </x:c>
      <x:c r="L3941" s="266" t="n">
        <x:f>SUM(I3941:K3941)</x:f>
        <x:v>45</x:v>
      </x:c>
      <x:c r="M3941" s="267" t="n">
        <x:f>I3941*TOMATO_HOURS*WEEKS*(1+TOMATO_DIM)^I3941+J3941*CARROT_HOURS*WEEKS*(1+CARROT_DIM)^J3941+K3941*MESCLUN_HOURS*WEEKS*(1+MESCLUN_DIM)^K3941</x:f>
        <x:v>2861.732872711963</x:v>
      </x:c>
      <x:c r="N3941" s="267" t="n">
        <x:f>MAX(M3941-FARMER_HOURS,0)/TEMP_HOURS_PER_WORKER</x:f>
        <x:v>1.4873144949388633</x:v>
      </x:c>
      <x:c r="O3941" s="268" t="n">
        <x:f>I3941*TOMATO_PRICE+J3941*CARROT_PRICE+K3941*MESCLUN_PRICE</x:f>
        <x:v>139880</x:v>
      </x:c>
      <x:c r="P3941" s="268" t="n">
        <x:f>I3941*TOMATO_FERTILIZER+J3941*CARROT_FERTILIZER+K3941*MESCLUN_FERTILIZER</x:f>
        <x:v>30800</x:v>
      </x:c>
      <x:c r="Q3941" s="268" t="n">
        <x:f>MIN(M3941,FARMER_HOURS)*FARMER_RATE+MAX(M3941-FARMER_HOURS,0)*TEMP_RATE</x:f>
        <x:v>62182.86237347158</x:v>
      </x:c>
      <x:c r="R3941" s="268" t="n">
        <x:f>O3941-P3941-Q3941-FIXED_COST</x:f>
        <x:v>26897.13762652842</x:v>
      </x:c>
      <x:c r="S3941" s="139" t="str">
        <x:f>IF(AND(L3941&lt;=TOTAL_BED_CAP,N3941&lt;=TEMP_WORKER_CAP),"YES","NO")</x:f>
        <x:v>YES</x:v>
      </x:c>
      <x:c r="T3941" s="139" t="n">
        <x:f>IF(S3941="YES",R3941,-1E+99)</x:f>
        <x:v>26897.13762652842</x:v>
      </x:c>
    </x:row>
    <x:row r="3942">
      <x:c r="A3942" s="139"/>
      <x:c r="B3942" s="139"/>
      <x:c r="C3942" s="139"/>
      <x:c r="D3942" s="139"/>
      <x:c r="E3942" s="139"/>
      <x:c r="F3942" s="139"/>
      <x:c r="G3942" s="139"/>
      <x:c r="H3942" s="139"/>
      <x:c r="I3942" s="266" t="n">
        <x:f>INT((ROW()-ROW($I$46))/((CARROT_CAP+1)*(MESCLUN_CAP+1)))</x:f>
        <x:v>5</x:v>
      </x:c>
      <x:c r="J3942" s="266" t="n">
        <x:f>MOD(INT((ROW()-ROW($I$46))/(MESCLUN_CAP+1)),CARROT_CAP+1)</x:f>
        <x:v>20</x:v>
      </x:c>
      <x:c r="K3942" s="266" t="n">
        <x:f>MOD(ROW()-ROW($I$46),MESCLUN_CAP+1)</x:f>
        <x:v>21</x:v>
      </x:c>
      <x:c r="L3942" s="266" t="n">
        <x:f>SUM(I3942:K3942)</x:f>
        <x:v>46</x:v>
      </x:c>
      <x:c r="M3942" s="267" t="n">
        <x:f>I3942*TOMATO_HOURS*WEEKS*(1+TOMATO_DIM)^I3942+J3942*CARROT_HOURS*WEEKS*(1+CARROT_DIM)^J3942+K3942*MESCLUN_HOURS*WEEKS*(1+MESCLUN_DIM)^K3942</x:f>
        <x:v>2934.5686129384067</x:v>
      </x:c>
      <x:c r="N3942" s="267" t="n">
        <x:f>MAX(M3942-FARMER_HOURS,0)/TEMP_HOURS_PER_WORKER</x:f>
        <x:v>1.5378948700961157</x:v>
      </x:c>
      <x:c r="O3942" s="268" t="n">
        <x:f>I3942*TOMATO_PRICE+J3942*CARROT_PRICE+K3942*MESCLUN_PRICE</x:f>
        <x:v>142580</x:v>
      </x:c>
      <x:c r="P3942" s="268" t="n">
        <x:f>I3942*TOMATO_FERTILIZER+J3942*CARROT_FERTILIZER+K3942*MESCLUN_FERTILIZER</x:f>
        <x:v>31680</x:v>
      </x:c>
      <x:c r="Q3942" s="268" t="n">
        <x:f>MIN(M3942,FARMER_HOURS)*FARMER_RATE+MAX(M3942-FARMER_HOURS,0)*TEMP_RATE</x:f>
        <x:v>63447.37175240289</x:v>
      </x:c>
      <x:c r="R3942" s="268" t="n">
        <x:f>O3942-P3942-Q3942-FIXED_COST</x:f>
        <x:v>27452.62824759711</x:v>
      </x:c>
      <x:c r="S3942" s="139" t="str">
        <x:f>IF(AND(L3942&lt;=TOTAL_BED_CAP,N3942&lt;=TEMP_WORKER_CAP),"YES","NO")</x:f>
        <x:v>YES</x:v>
      </x:c>
      <x:c r="T3942" s="139" t="n">
        <x:f>IF(S3942="YES",R3942,-1E+99)</x:f>
        <x:v>27452.62824759711</x:v>
      </x:c>
    </x:row>
    <x:row r="3943">
      <x:c r="A3943" s="139"/>
      <x:c r="B3943" s="139"/>
      <x:c r="C3943" s="139"/>
      <x:c r="D3943" s="139"/>
      <x:c r="E3943" s="139"/>
      <x:c r="F3943" s="139"/>
      <x:c r="G3943" s="139"/>
      <x:c r="H3943" s="139"/>
      <x:c r="I3943" s="266" t="n">
        <x:f>INT((ROW()-ROW($I$46))/((CARROT_CAP+1)*(MESCLUN_CAP+1)))</x:f>
        <x:v>5</x:v>
      </x:c>
      <x:c r="J3943" s="266" t="n">
        <x:f>MOD(INT((ROW()-ROW($I$46))/(MESCLUN_CAP+1)),CARROT_CAP+1)</x:f>
        <x:v>20</x:v>
      </x:c>
      <x:c r="K3943" s="266" t="n">
        <x:f>MOD(ROW()-ROW($I$46),MESCLUN_CAP+1)</x:f>
        <x:v>22</x:v>
      </x:c>
      <x:c r="L3943" s="266" t="n">
        <x:f>SUM(I3943:K3943)</x:f>
        <x:v>47</x:v>
      </x:c>
      <x:c r="M3943" s="267" t="n">
        <x:f>I3943*TOMATO_HOURS*WEEKS*(1+TOMATO_DIM)^I3943+J3943*CARROT_HOURS*WEEKS*(1+CARROT_DIM)^J3943+K3943*MESCLUN_HOURS*WEEKS*(1+MESCLUN_DIM)^K3943</x:f>
        <x:v>3009.0449601848027</x:v>
      </x:c>
      <x:c r="N3943" s="267" t="n">
        <x:f>MAX(M3943-FARMER_HOURS,0)/TEMP_HOURS_PER_WORKER</x:f>
        <x:v>1.5896145556838908</x:v>
      </x:c>
      <x:c r="O3943" s="268" t="n">
        <x:f>I3943*TOMATO_PRICE+J3943*CARROT_PRICE+K3943*MESCLUN_PRICE</x:f>
        <x:v>145280</x:v>
      </x:c>
      <x:c r="P3943" s="268" t="n">
        <x:f>I3943*TOMATO_FERTILIZER+J3943*CARROT_FERTILIZER+K3943*MESCLUN_FERTILIZER</x:f>
        <x:v>32560</x:v>
      </x:c>
      <x:c r="Q3943" s="268" t="n">
        <x:f>MIN(M3943,FARMER_HOURS)*FARMER_RATE+MAX(M3943-FARMER_HOURS,0)*TEMP_RATE</x:f>
        <x:v>64740.363892097266</x:v>
      </x:c>
      <x:c r="R3943" s="268" t="n">
        <x:f>O3943-P3943-Q3943-FIXED_COST</x:f>
        <x:v>27979.636107902734</x:v>
      </x:c>
      <x:c r="S3943" s="139" t="str">
        <x:f>IF(AND(L3943&lt;=TOTAL_BED_CAP,N3943&lt;=TEMP_WORKER_CAP),"YES","NO")</x:f>
        <x:v>YES</x:v>
      </x:c>
      <x:c r="T3943" s="139" t="n">
        <x:f>IF(S3943="YES",R3943,-1E+99)</x:f>
        <x:v>27979.636107902734</x:v>
      </x:c>
    </x:row>
    <x:row r="3944">
      <x:c r="A3944" s="139"/>
      <x:c r="B3944" s="139"/>
      <x:c r="C3944" s="139"/>
      <x:c r="D3944" s="139"/>
      <x:c r="E3944" s="139"/>
      <x:c r="F3944" s="139"/>
      <x:c r="G3944" s="139"/>
      <x:c r="H3944" s="139"/>
      <x:c r="I3944" s="266" t="n">
        <x:f>INT((ROW()-ROW($I$46))/((CARROT_CAP+1)*(MESCLUN_CAP+1)))</x:f>
        <x:v>5</x:v>
      </x:c>
      <x:c r="J3944" s="266" t="n">
        <x:f>MOD(INT((ROW()-ROW($I$46))/(MESCLUN_CAP+1)),CARROT_CAP+1)</x:f>
        <x:v>20</x:v>
      </x:c>
      <x:c r="K3944" s="266" t="n">
        <x:f>MOD(ROW()-ROW($I$46),MESCLUN_CAP+1)</x:f>
        <x:v>23</x:v>
      </x:c>
      <x:c r="L3944" s="266" t="n">
        <x:f>SUM(I3944:K3944)</x:f>
        <x:v>48</x:v>
      </x:c>
      <x:c r="M3944" s="267" t="n">
        <x:f>I3944*TOMATO_HOURS*WEEKS*(1+TOMATO_DIM)^I3944+J3944*CARROT_HOURS*WEEKS*(1+CARROT_DIM)^J3944+K3944*MESCLUN_HOURS*WEEKS*(1+MESCLUN_DIM)^K3944</x:f>
        <x:v>3085.191549042239</x:v>
      </x:c>
      <x:c r="N3944" s="267" t="n">
        <x:f>MAX(M3944-FARMER_HOURS,0)/TEMP_HOURS_PER_WORKER</x:f>
        <x:v>1.6424941312793326</x:v>
      </x:c>
      <x:c r="O3944" s="268" t="n">
        <x:f>I3944*TOMATO_PRICE+J3944*CARROT_PRICE+K3944*MESCLUN_PRICE</x:f>
        <x:v>147980</x:v>
      </x:c>
      <x:c r="P3944" s="268" t="n">
        <x:f>I3944*TOMATO_FERTILIZER+J3944*CARROT_FERTILIZER+K3944*MESCLUN_FERTILIZER</x:f>
        <x:v>33440</x:v>
      </x:c>
      <x:c r="Q3944" s="268" t="n">
        <x:f>MIN(M3944,FARMER_HOURS)*FARMER_RATE+MAX(M3944-FARMER_HOURS,0)*TEMP_RATE</x:f>
        <x:v>66062.35328198332</x:v>
      </x:c>
      <x:c r="R3944" s="268" t="n">
        <x:f>O3944-P3944-Q3944-FIXED_COST</x:f>
        <x:v>28477.64671801668</x:v>
      </x:c>
      <x:c r="S3944" s="139" t="str">
        <x:f>IF(AND(L3944&lt;=TOTAL_BED_CAP,N3944&lt;=TEMP_WORKER_CAP),"YES","NO")</x:f>
        <x:v>YES</x:v>
      </x:c>
      <x:c r="T3944" s="139" t="n">
        <x:f>IF(S3944="YES",R3944,-1E+99)</x:f>
        <x:v>28477.64671801668</x:v>
      </x:c>
    </x:row>
    <x:row r="3945">
      <x:c r="A3945" s="139"/>
      <x:c r="B3945" s="139"/>
      <x:c r="C3945" s="139"/>
      <x:c r="D3945" s="139"/>
      <x:c r="E3945" s="139"/>
      <x:c r="F3945" s="139"/>
      <x:c r="G3945" s="139"/>
      <x:c r="H3945" s="139"/>
      <x:c r="I3945" s="266" t="n">
        <x:f>INT((ROW()-ROW($I$46))/((CARROT_CAP+1)*(MESCLUN_CAP+1)))</x:f>
        <x:v>5</x:v>
      </x:c>
      <x:c r="J3945" s="266" t="n">
        <x:f>MOD(INT((ROW()-ROW($I$46))/(MESCLUN_CAP+1)),CARROT_CAP+1)</x:f>
        <x:v>20</x:v>
      </x:c>
      <x:c r="K3945" s="266" t="n">
        <x:f>MOD(ROW()-ROW($I$46),MESCLUN_CAP+1)</x:f>
        <x:v>24</x:v>
      </x:c>
      <x:c r="L3945" s="266" t="n">
        <x:f>SUM(I3945:K3945)</x:f>
        <x:v>49</x:v>
      </x:c>
      <x:c r="M3945" s="267" t="n">
        <x:f>I3945*TOMATO_HOURS*WEEKS*(1+TOMATO_DIM)^I3945+J3945*CARROT_HOURS*WEEKS*(1+CARROT_DIM)^J3945+K3945*MESCLUN_HOURS*WEEKS*(1+MESCLUN_DIM)^K3945</x:f>
        <x:v>3163.038498621735</x:v>
      </x:c>
      <x:c r="N3945" s="267" t="n">
        <x:f>MAX(M3945-FARMER_HOURS,0)/TEMP_HOURS_PER_WORKER</x:f>
        <x:v>1.6965545129317605</x:v>
      </x:c>
      <x:c r="O3945" s="268" t="n">
        <x:f>I3945*TOMATO_PRICE+J3945*CARROT_PRICE+K3945*MESCLUN_PRICE</x:f>
        <x:v>150680</x:v>
      </x:c>
      <x:c r="P3945" s="268" t="n">
        <x:f>I3945*TOMATO_FERTILIZER+J3945*CARROT_FERTILIZER+K3945*MESCLUN_FERTILIZER</x:f>
        <x:v>34320</x:v>
      </x:c>
      <x:c r="Q3945" s="268" t="n">
        <x:f>MIN(M3945,FARMER_HOURS)*FARMER_RATE+MAX(M3945-FARMER_HOURS,0)*TEMP_RATE</x:f>
        <x:v>67413.86282329401</x:v>
      </x:c>
      <x:c r="R3945" s="268" t="n">
        <x:f>O3945-P3945-Q3945-FIXED_COST</x:f>
        <x:v>28946.13717670599</x:v>
      </x:c>
      <x:c r="S3945" s="139" t="str">
        <x:f>IF(AND(L3945&lt;=TOTAL_BED_CAP,N3945&lt;=TEMP_WORKER_CAP),"YES","NO")</x:f>
        <x:v>YES</x:v>
      </x:c>
      <x:c r="T3945" s="139" t="n">
        <x:f>IF(S3945="YES",R3945,-1E+99)</x:f>
        <x:v>28946.13717670599</x:v>
      </x:c>
    </x:row>
    <x:row r="3946">
      <x:c r="A3946" s="139"/>
      <x:c r="B3946" s="139"/>
      <x:c r="C3946" s="139"/>
      <x:c r="D3946" s="139"/>
      <x:c r="E3946" s="139"/>
      <x:c r="F3946" s="139"/>
      <x:c r="G3946" s="139"/>
      <x:c r="H3946" s="139"/>
      <x:c r="I3946" s="266" t="n">
        <x:f>INT((ROW()-ROW($I$46))/((CARROT_CAP+1)*(MESCLUN_CAP+1)))</x:f>
        <x:v>5</x:v>
      </x:c>
      <x:c r="J3946" s="266" t="n">
        <x:f>MOD(INT((ROW()-ROW($I$46))/(MESCLUN_CAP+1)),CARROT_CAP+1)</x:f>
        <x:v>20</x:v>
      </x:c>
      <x:c r="K3946" s="266" t="n">
        <x:f>MOD(ROW()-ROW($I$46),MESCLUN_CAP+1)</x:f>
        <x:v>25</x:v>
      </x:c>
      <x:c r="L3946" s="266" t="n">
        <x:f>SUM(I3946:K3946)</x:f>
        <x:v>50</x:v>
      </x:c>
      <x:c r="M3946" s="267" t="n">
        <x:f>I3946*TOMATO_HOURS*WEEKS*(1+TOMATO_DIM)^I3946+J3946*CARROT_HOURS*WEEKS*(1+CARROT_DIM)^J3946+K3946*MESCLUN_HOURS*WEEKS*(1+MESCLUN_DIM)^K3946</x:f>
        <x:v>3242.616420036832</x:v>
      </x:c>
      <x:c r="N3946" s="267" t="n">
        <x:f>MAX(M3946-FARMER_HOURS,0)/TEMP_HOURS_PER_WORKER</x:f>
        <x:v>1.7518169583589112</x:v>
      </x:c>
      <x:c r="O3946" s="268" t="n">
        <x:f>I3946*TOMATO_PRICE+J3946*CARROT_PRICE+K3946*MESCLUN_PRICE</x:f>
        <x:v>153380</x:v>
      </x:c>
      <x:c r="P3946" s="268" t="n">
        <x:f>I3946*TOMATO_FERTILIZER+J3946*CARROT_FERTILIZER+K3946*MESCLUN_FERTILIZER</x:f>
        <x:v>35200</x:v>
      </x:c>
      <x:c r="Q3946" s="268" t="n">
        <x:f>MIN(M3946,FARMER_HOURS)*FARMER_RATE+MAX(M3946-FARMER_HOURS,0)*TEMP_RATE</x:f>
        <x:v>68795.42395897278</x:v>
      </x:c>
      <x:c r="R3946" s="268" t="n">
        <x:f>O3946-P3946-Q3946-FIXED_COST</x:f>
        <x:v>29384.57604102722</x:v>
      </x:c>
      <x:c r="S3946" s="139" t="str">
        <x:f>IF(AND(L3946&lt;=TOTAL_BED_CAP,N3946&lt;=TEMP_WORKER_CAP),"YES","NO")</x:f>
        <x:v>YES</x:v>
      </x:c>
      <x:c r="T3946" s="139" t="n">
        <x:f>IF(S3946="YES",R3946,-1E+99)</x:f>
        <x:v>29384.57604102722</x:v>
      </x:c>
    </x:row>
    <x:row r="3947">
      <x:c r="A3947" s="139"/>
      <x:c r="B3947" s="139"/>
      <x:c r="C3947" s="139"/>
      <x:c r="D3947" s="139"/>
      <x:c r="E3947" s="139"/>
      <x:c r="F3947" s="139"/>
      <x:c r="G3947" s="139"/>
      <x:c r="H3947" s="139"/>
      <x:c r="I3947" s="266" t="n">
        <x:f>INT((ROW()-ROW($I$46))/((CARROT_CAP+1)*(MESCLUN_CAP+1)))</x:f>
        <x:v>5</x:v>
      </x:c>
      <x:c r="J3947" s="266" t="n">
        <x:f>MOD(INT((ROW()-ROW($I$46))/(MESCLUN_CAP+1)),CARROT_CAP+1)</x:f>
        <x:v>20</x:v>
      </x:c>
      <x:c r="K3947" s="266" t="n">
        <x:f>MOD(ROW()-ROW($I$46),MESCLUN_CAP+1)</x:f>
        <x:v>26</x:v>
      </x:c>
      <x:c r="L3947" s="266" t="n">
        <x:f>SUM(I3947:K3947)</x:f>
        <x:v>51</x:v>
      </x:c>
      <x:c r="M3947" s="267" t="n">
        <x:f>I3947*TOMATO_HOURS*WEEKS*(1+TOMATO_DIM)^I3947+J3947*CARROT_HOURS*WEEKS*(1+CARROT_DIM)^J3947+K3947*MESCLUN_HOURS*WEEKS*(1+MESCLUN_DIM)^K3947</x:f>
        <x:v>3323.95642399755</x:v>
      </x:c>
      <x:c r="N3947" s="267" t="n">
        <x:f>MAX(M3947-FARMER_HOURS,0)/TEMP_HOURS_PER_WORKER</x:f>
        <x:v>1.8083030722205207</x:v>
      </x:c>
      <x:c r="O3947" s="268" t="n">
        <x:f>I3947*TOMATO_PRICE+J3947*CARROT_PRICE+K3947*MESCLUN_PRICE</x:f>
        <x:v>156080</x:v>
      </x:c>
      <x:c r="P3947" s="268" t="n">
        <x:f>I3947*TOMATO_FERTILIZER+J3947*CARROT_FERTILIZER+K3947*MESCLUN_FERTILIZER</x:f>
        <x:v>36080</x:v>
      </x:c>
      <x:c r="Q3947" s="268" t="n">
        <x:f>MIN(M3947,FARMER_HOURS)*FARMER_RATE+MAX(M3947-FARMER_HOURS,0)*TEMP_RATE</x:f>
        <x:v>70207.57680551302</x:v>
      </x:c>
      <x:c r="R3947" s="268" t="n">
        <x:f>O3947-P3947-Q3947-FIXED_COST</x:f>
        <x:v>29792.423194486983</x:v>
      </x:c>
      <x:c r="S3947" s="139" t="str">
        <x:f>IF(AND(L3947&lt;=TOTAL_BED_CAP,N3947&lt;=TEMP_WORKER_CAP),"YES","NO")</x:f>
        <x:v>YES</x:v>
      </x:c>
      <x:c r="T3947" s="139" t="n">
        <x:f>IF(S3947="YES",R3947,-1E+99)</x:f>
        <x:v>29792.423194486983</x:v>
      </x:c>
    </x:row>
    <x:row r="3948">
      <x:c r="A3948" s="139"/>
      <x:c r="B3948" s="139"/>
      <x:c r="C3948" s="139"/>
      <x:c r="D3948" s="139"/>
      <x:c r="E3948" s="139"/>
      <x:c r="F3948" s="139"/>
      <x:c r="G3948" s="139"/>
      <x:c r="H3948" s="139"/>
      <x:c r="I3948" s="266" t="n">
        <x:f>INT((ROW()-ROW($I$46))/((CARROT_CAP+1)*(MESCLUN_CAP+1)))</x:f>
        <x:v>5</x:v>
      </x:c>
      <x:c r="J3948" s="266" t="n">
        <x:f>MOD(INT((ROW()-ROW($I$46))/(MESCLUN_CAP+1)),CARROT_CAP+1)</x:f>
        <x:v>20</x:v>
      </x:c>
      <x:c r="K3948" s="266" t="n">
        <x:f>MOD(ROW()-ROW($I$46),MESCLUN_CAP+1)</x:f>
        <x:v>27</x:v>
      </x:c>
      <x:c r="L3948" s="266" t="n">
        <x:f>SUM(I3948:K3948)</x:f>
        <x:v>52</x:v>
      </x:c>
      <x:c r="M3948" s="267" t="n">
        <x:f>I3948*TOMATO_HOURS*WEEKS*(1+TOMATO_DIM)^I3948+J3948*CARROT_HOURS*WEEKS*(1+CARROT_DIM)^J3948+K3948*MESCLUN_HOURS*WEEKS*(1+MESCLUN_DIM)^K3948</x:f>
        <x:v>3407.0901285173068</x:v>
      </x:c>
      <x:c r="N3948" s="267" t="n">
        <x:f>MAX(M3948-FARMER_HOURS,0)/TEMP_HOURS_PER_WORKER</x:f>
        <x:v>1.866034811470352</x:v>
      </x:c>
      <x:c r="O3948" s="268" t="n">
        <x:f>I3948*TOMATO_PRICE+J3948*CARROT_PRICE+K3948*MESCLUN_PRICE</x:f>
        <x:v>158780</x:v>
      </x:c>
      <x:c r="P3948" s="268" t="n">
        <x:f>I3948*TOMATO_FERTILIZER+J3948*CARROT_FERTILIZER+K3948*MESCLUN_FERTILIZER</x:f>
        <x:v>36960</x:v>
      </x:c>
      <x:c r="Q3948" s="268" t="n">
        <x:f>MIN(M3948,FARMER_HOURS)*FARMER_RATE+MAX(M3948-FARMER_HOURS,0)*TEMP_RATE</x:f>
        <x:v>71650.8702867588</x:v>
      </x:c>
      <x:c r="R3948" s="268" t="n">
        <x:f>O3948-P3948-Q3948-FIXED_COST</x:f>
        <x:v>30169.1297132412</x:v>
      </x:c>
      <x:c r="S3948" s="139" t="str">
        <x:f>IF(AND(L3948&lt;=TOTAL_BED_CAP,N3948&lt;=TEMP_WORKER_CAP),"YES","NO")</x:f>
        <x:v>YES</x:v>
      </x:c>
      <x:c r="T3948" s="139" t="n">
        <x:f>IF(S3948="YES",R3948,-1E+99)</x:f>
        <x:v>30169.1297132412</x:v>
      </x:c>
    </x:row>
    <x:row r="3949">
      <x:c r="A3949" s="139"/>
      <x:c r="B3949" s="139"/>
      <x:c r="C3949" s="139"/>
      <x:c r="D3949" s="139"/>
      <x:c r="E3949" s="139"/>
      <x:c r="F3949" s="139"/>
      <x:c r="G3949" s="139"/>
      <x:c r="H3949" s="139"/>
      <x:c r="I3949" s="266" t="n">
        <x:f>INT((ROW()-ROW($I$46))/((CARROT_CAP+1)*(MESCLUN_CAP+1)))</x:f>
        <x:v>5</x:v>
      </x:c>
      <x:c r="J3949" s="266" t="n">
        <x:f>MOD(INT((ROW()-ROW($I$46))/(MESCLUN_CAP+1)),CARROT_CAP+1)</x:f>
        <x:v>20</x:v>
      </x:c>
      <x:c r="K3949" s="266" t="n">
        <x:f>MOD(ROW()-ROW($I$46),MESCLUN_CAP+1)</x:f>
        <x:v>28</x:v>
      </x:c>
      <x:c r="L3949" s="266" t="n">
        <x:f>SUM(I3949:K3949)</x:f>
        <x:v>53</x:v>
      </x:c>
      <x:c r="M3949" s="267" t="n">
        <x:f>I3949*TOMATO_HOURS*WEEKS*(1+TOMATO_DIM)^I3949+J3949*CARROT_HOURS*WEEKS*(1+CARROT_DIM)^J3949+K3949*MESCLUN_HOURS*WEEKS*(1+MESCLUN_DIM)^K3949</x:f>
        <x:v>3492.04966673446</x:v>
      </x:c>
      <x:c r="N3949" s="267" t="n">
        <x:f>MAX(M3949-FARMER_HOURS,0)/TEMP_HOURS_PER_WORKER</x:f>
        <x:v>1.9250344907878194</x:v>
      </x:c>
      <x:c r="O3949" s="268" t="n">
        <x:f>I3949*TOMATO_PRICE+J3949*CARROT_PRICE+K3949*MESCLUN_PRICE</x:f>
        <x:v>161480</x:v>
      </x:c>
      <x:c r="P3949" s="268" t="n">
        <x:f>I3949*TOMATO_FERTILIZER+J3949*CARROT_FERTILIZER+K3949*MESCLUN_FERTILIZER</x:f>
        <x:v>37840</x:v>
      </x:c>
      <x:c r="Q3949" s="268" t="n">
        <x:f>MIN(M3949,FARMER_HOURS)*FARMER_RATE+MAX(M3949-FARMER_HOURS,0)*TEMP_RATE</x:f>
        <x:v>73125.86226969548</x:v>
      </x:c>
      <x:c r="R3949" s="268" t="n">
        <x:f>O3949-P3949-Q3949-FIXED_COST</x:f>
        <x:v>30514.137730304516</x:v>
      </x:c>
      <x:c r="S3949" s="139" t="str">
        <x:f>IF(AND(L3949&lt;=TOTAL_BED_CAP,N3949&lt;=TEMP_WORKER_CAP),"YES","NO")</x:f>
        <x:v>YES</x:v>
      </x:c>
      <x:c r="T3949" s="139" t="n">
        <x:f>IF(S3949="YES",R3949,-1E+99)</x:f>
        <x:v>30514.137730304516</x:v>
      </x:c>
    </x:row>
    <x:row r="3950">
      <x:c r="A3950" s="139"/>
      <x:c r="B3950" s="139"/>
      <x:c r="C3950" s="139"/>
      <x:c r="D3950" s="139"/>
      <x:c r="E3950" s="139"/>
      <x:c r="F3950" s="139"/>
      <x:c r="G3950" s="139"/>
      <x:c r="H3950" s="139"/>
      <x:c r="I3950" s="266" t="n">
        <x:f>INT((ROW()-ROW($I$46))/((CARROT_CAP+1)*(MESCLUN_CAP+1)))</x:f>
        <x:v>5</x:v>
      </x:c>
      <x:c r="J3950" s="266" t="n">
        <x:f>MOD(INT((ROW()-ROW($I$46))/(MESCLUN_CAP+1)),CARROT_CAP+1)</x:f>
        <x:v>20</x:v>
      </x:c>
      <x:c r="K3950" s="266" t="n">
        <x:f>MOD(ROW()-ROW($I$46),MESCLUN_CAP+1)</x:f>
        <x:v>29</x:v>
      </x:c>
      <x:c r="L3950" s="266" t="n">
        <x:f>SUM(I3950:K3950)</x:f>
        <x:v>54</x:v>
      </x:c>
      <x:c r="M3950" s="267" t="n">
        <x:f>I3950*TOMATO_HOURS*WEEKS*(1+TOMATO_DIM)^I3950+J3950*CARROT_HOURS*WEEKS*(1+CARROT_DIM)^J3950+K3950*MESCLUN_HOURS*WEEKS*(1+MESCLUN_DIM)^K3950</x:f>
        <x:v>3578.8676948501134</x:v>
      </x:c>
      <x:c r="N3950" s="267" t="n">
        <x:f>MAX(M3950-FARMER_HOURS,0)/TEMP_HOURS_PER_WORKER</x:f>
        <x:v>1.9853247880903564</x:v>
      </x:c>
      <x:c r="O3950" s="268" t="n">
        <x:f>I3950*TOMATO_PRICE+J3950*CARROT_PRICE+K3950*MESCLUN_PRICE</x:f>
        <x:v>164180</x:v>
      </x:c>
      <x:c r="P3950" s="268" t="n">
        <x:f>I3950*TOMATO_FERTILIZER+J3950*CARROT_FERTILIZER+K3950*MESCLUN_FERTILIZER</x:f>
        <x:v>38720</x:v>
      </x:c>
      <x:c r="Q3950" s="268" t="n">
        <x:f>MIN(M3950,FARMER_HOURS)*FARMER_RATE+MAX(M3950-FARMER_HOURS,0)*TEMP_RATE</x:f>
        <x:v>74633.1197022589</x:v>
      </x:c>
      <x:c r="R3950" s="268" t="n">
        <x:f>O3950-P3950-Q3950-FIXED_COST</x:f>
        <x:v>30826.880297741096</x:v>
      </x:c>
      <x:c r="S3950" s="139" t="str">
        <x:f>IF(AND(L3950&lt;=TOTAL_BED_CAP,N3950&lt;=TEMP_WORKER_CAP),"YES","NO")</x:f>
        <x:v>YES</x:v>
      </x:c>
      <x:c r="T3950" s="139" t="n">
        <x:f>IF(S3950="YES",R3950,-1E+99)</x:f>
        <x:v>30826.880297741096</x:v>
      </x:c>
    </x:row>
    <x:row r="3951">
      <x:c r="A3951" s="139"/>
      <x:c r="B3951" s="139"/>
      <x:c r="C3951" s="139"/>
      <x:c r="D3951" s="139"/>
      <x:c r="E3951" s="139"/>
      <x:c r="F3951" s="139"/>
      <x:c r="G3951" s="139"/>
      <x:c r="H3951" s="139"/>
      <x:c r="I3951" s="266" t="n">
        <x:f>INT((ROW()-ROW($I$46))/((CARROT_CAP+1)*(MESCLUN_CAP+1)))</x:f>
        <x:v>5</x:v>
      </x:c>
      <x:c r="J3951" s="266" t="n">
        <x:f>MOD(INT((ROW()-ROW($I$46))/(MESCLUN_CAP+1)),CARROT_CAP+1)</x:f>
        <x:v>20</x:v>
      </x:c>
      <x:c r="K3951" s="266" t="n">
        <x:f>MOD(ROW()-ROW($I$46),MESCLUN_CAP+1)</x:f>
        <x:v>30</x:v>
      </x:c>
      <x:c r="L3951" s="266" t="n">
        <x:f>SUM(I3951:K3951)</x:f>
        <x:v>55</x:v>
      </x:c>
      <x:c r="M3951" s="267" t="n">
        <x:f>I3951*TOMATO_HOURS*WEEKS*(1+TOMATO_DIM)^I3951+J3951*CARROT_HOURS*WEEKS*(1+CARROT_DIM)^J3951+K3951*MESCLUN_HOURS*WEEKS*(1+MESCLUN_DIM)^K3951</x:f>
        <x:v>3667.5774001838836</x:v>
      </x:c>
      <x:c r="N3951" s="267" t="n">
        <x:f>MAX(M3951-FARMER_HOURS,0)/TEMP_HOURS_PER_WORKER</x:f>
        <x:v>2.046928750127697</x:v>
      </x:c>
      <x:c r="O3951" s="268" t="n">
        <x:f>I3951*TOMATO_PRICE+J3951*CARROT_PRICE+K3951*MESCLUN_PRICE</x:f>
        <x:v>166880</x:v>
      </x:c>
      <x:c r="P3951" s="268" t="n">
        <x:f>I3951*TOMATO_FERTILIZER+J3951*CARROT_FERTILIZER+K3951*MESCLUN_FERTILIZER</x:f>
        <x:v>39600</x:v>
      </x:c>
      <x:c r="Q3951" s="268" t="n">
        <x:f>MIN(M3951,FARMER_HOURS)*FARMER_RATE+MAX(M3951-FARMER_HOURS,0)*TEMP_RATE</x:f>
        <x:v>76173.21875319243</x:v>
      </x:c>
      <x:c r="R3951" s="268" t="n">
        <x:f>O3951-P3951-Q3951-FIXED_COST</x:f>
        <x:v>31106.78124680757</x:v>
      </x:c>
      <x:c r="S3951" s="139" t="str">
        <x:f>IF(AND(L3951&lt;=TOTAL_BED_CAP,N3951&lt;=TEMP_WORKER_CAP),"YES","NO")</x:f>
        <x:v>YES</x:v>
      </x:c>
      <x:c r="T3951" s="139" t="n">
        <x:f>IF(S3951="YES",R3951,-1E+99)</x:f>
        <x:v>31106.78124680757</x:v>
      </x:c>
    </x:row>
    <x:row r="3952">
      <x:c r="A3952" s="139"/>
      <x:c r="B3952" s="139"/>
      <x:c r="C3952" s="139"/>
      <x:c r="D3952" s="139"/>
      <x:c r="E3952" s="139"/>
      <x:c r="F3952" s="139"/>
      <x:c r="G3952" s="139"/>
      <x:c r="H3952" s="139"/>
      <x:c r="I3952" s="266" t="n">
        <x:f>INT((ROW()-ROW($I$46))/((CARROT_CAP+1)*(MESCLUN_CAP+1)))</x:f>
        <x:v>6</x:v>
      </x:c>
      <x:c r="J3952" s="266" t="n">
        <x:f>MOD(INT((ROW()-ROW($I$46))/(MESCLUN_CAP+1)),CARROT_CAP+1)</x:f>
        <x:v>0</x:v>
      </x:c>
      <x:c r="K3952" s="266" t="n">
        <x:f>MOD(ROW()-ROW($I$46),MESCLUN_CAP+1)</x:f>
        <x:v>0</x:v>
      </x:c>
      <x:c r="L3952" s="266" t="n">
        <x:f>SUM(I3952:K3952)</x:f>
        <x:v>6</x:v>
      </x:c>
      <x:c r="M3952" s="267" t="n">
        <x:f>I3952*TOMATO_HOURS*WEEKS*(1+TOMATO_DIM)^I3952+J3952*CARROT_HOURS*WEEKS*(1+CARROT_DIM)^J3952+K3952*MESCLUN_HOURS*WEEKS*(1+MESCLUN_DIM)^K3952</x:f>
        <x:v>956.6429400000004</x:v>
      </x:c>
      <x:c r="N3952" s="267" t="n">
        <x:f>MAX(M3952-FARMER_HOURS,0)/TEMP_HOURS_PER_WORKER</x:f>
        <x:v>0.16433537500000028</x:v>
      </x:c>
      <x:c r="O3952" s="268" t="n">
        <x:f>I3952*TOMATO_PRICE+J3952*CARROT_PRICE+K3952*MESCLUN_PRICE</x:f>
        <x:v>52800</x:v>
      </x:c>
      <x:c r="P3952" s="268" t="n">
        <x:f>I3952*TOMATO_FERTILIZER+J3952*CARROT_FERTILIZER+K3952*MESCLUN_FERTILIZER</x:f>
        <x:v>5280</x:v>
      </x:c>
      <x:c r="Q3952" s="268" t="n">
        <x:f>MIN(M3952,FARMER_HOURS)*FARMER_RATE+MAX(M3952-FARMER_HOURS,0)*TEMP_RATE</x:f>
        <x:v>29108.38437500001</x:v>
      </x:c>
      <x:c r="R3952" s="268" t="n">
        <x:f>O3952-P3952-Q3952-FIXED_COST</x:f>
        <x:v>-1588.3843750000087</x:v>
      </x:c>
      <x:c r="S3952" s="139" t="str">
        <x:f>IF(AND(L3952&lt;=TOTAL_BED_CAP,N3952&lt;=TEMP_WORKER_CAP),"YES","NO")</x:f>
        <x:v>YES</x:v>
      </x:c>
      <x:c r="T3952" s="139" t="n">
        <x:f>IF(S3952="YES",R3952,-1E+99)</x:f>
        <x:v>-1588.3843750000087</x:v>
      </x:c>
    </x:row>
    <x:row r="3953">
      <x:c r="A3953" s="139"/>
      <x:c r="B3953" s="139"/>
      <x:c r="C3953" s="139"/>
      <x:c r="D3953" s="139"/>
      <x:c r="E3953" s="139"/>
      <x:c r="F3953" s="139"/>
      <x:c r="G3953" s="139"/>
      <x:c r="H3953" s="139"/>
      <x:c r="I3953" s="266" t="n">
        <x:f>INT((ROW()-ROW($I$46))/((CARROT_CAP+1)*(MESCLUN_CAP+1)))</x:f>
        <x:v>6</x:v>
      </x:c>
      <x:c r="J3953" s="266" t="n">
        <x:f>MOD(INT((ROW()-ROW($I$46))/(MESCLUN_CAP+1)),CARROT_CAP+1)</x:f>
        <x:v>0</x:v>
      </x:c>
      <x:c r="K3953" s="266" t="n">
        <x:f>MOD(ROW()-ROW($I$46),MESCLUN_CAP+1)</x:f>
        <x:v>1</x:v>
      </x:c>
      <x:c r="L3953" s="266" t="n">
        <x:f>SUM(I3953:K3953)</x:f>
        <x:v>7</x:v>
      </x:c>
      <x:c r="M3953" s="267" t="n">
        <x:f>I3953*TOMATO_HOURS*WEEKS*(1+TOMATO_DIM)^I3953+J3953*CARROT_HOURS*WEEKS*(1+CARROT_DIM)^J3953+K3953*MESCLUN_HOURS*WEEKS*(1+MESCLUN_DIM)^K3953</x:f>
        <x:v>1002.2054400000004</x:v>
      </x:c>
      <x:c r="N3953" s="267" t="n">
        <x:f>MAX(M3953-FARMER_HOURS,0)/TEMP_HOURS_PER_WORKER</x:f>
        <x:v>0.1959760000000003</x:v>
      </x:c>
      <x:c r="O3953" s="268" t="n">
        <x:f>I3953*TOMATO_PRICE+J3953*CARROT_PRICE+K3953*MESCLUN_PRICE</x:f>
        <x:v>55500</x:v>
      </x:c>
      <x:c r="P3953" s="268" t="n">
        <x:f>I3953*TOMATO_FERTILIZER+J3953*CARROT_FERTILIZER+K3953*MESCLUN_FERTILIZER</x:f>
        <x:v>6160</x:v>
      </x:c>
      <x:c r="Q3953" s="268" t="n">
        <x:f>MIN(M3953,FARMER_HOURS)*FARMER_RATE+MAX(M3953-FARMER_HOURS,0)*TEMP_RATE</x:f>
        <x:v>29899.40000000001</x:v>
      </x:c>
      <x:c r="R3953" s="268" t="n">
        <x:f>O3953-P3953-Q3953-FIXED_COST</x:f>
        <x:v>-559.4000000000087</x:v>
      </x:c>
      <x:c r="S3953" s="139" t="str">
        <x:f>IF(AND(L3953&lt;=TOTAL_BED_CAP,N3953&lt;=TEMP_WORKER_CAP),"YES","NO")</x:f>
        <x:v>YES</x:v>
      </x:c>
      <x:c r="T3953" s="139" t="n">
        <x:f>IF(S3953="YES",R3953,-1E+99)</x:f>
        <x:v>-559.4000000000087</x:v>
      </x:c>
    </x:row>
    <x:row r="3954">
      <x:c r="A3954" s="139"/>
      <x:c r="B3954" s="139"/>
      <x:c r="C3954" s="139"/>
      <x:c r="D3954" s="139"/>
      <x:c r="E3954" s="139"/>
      <x:c r="F3954" s="139"/>
      <x:c r="G3954" s="139"/>
      <x:c r="H3954" s="139"/>
      <x:c r="I3954" s="266" t="n">
        <x:f>INT((ROW()-ROW($I$46))/((CARROT_CAP+1)*(MESCLUN_CAP+1)))</x:f>
        <x:v>6</x:v>
      </x:c>
      <x:c r="J3954" s="266" t="n">
        <x:f>MOD(INT((ROW()-ROW($I$46))/(MESCLUN_CAP+1)),CARROT_CAP+1)</x:f>
        <x:v>0</x:v>
      </x:c>
      <x:c r="K3954" s="266" t="n">
        <x:f>MOD(ROW()-ROW($I$46),MESCLUN_CAP+1)</x:f>
        <x:v>2</x:v>
      </x:c>
      <x:c r="L3954" s="266" t="n">
        <x:f>SUM(I3954:K3954)</x:f>
        <x:v>8</x:v>
      </x:c>
      <x:c r="M3954" s="267" t="n">
        <x:f>I3954*TOMATO_HOURS*WEEKS*(1+TOMATO_DIM)^I3954+J3954*CARROT_HOURS*WEEKS*(1+CARROT_DIM)^J3954+K3954*MESCLUN_HOURS*WEEKS*(1+MESCLUN_DIM)^K3954</x:f>
        <x:v>1048.9070025000003</x:v>
      </x:c>
      <x:c r="N3954" s="267" t="n">
        <x:f>MAX(M3954-FARMER_HOURS,0)/TEMP_HOURS_PER_WORKER</x:f>
        <x:v>0.2284076406250002</x:v>
      </x:c>
      <x:c r="O3954" s="268" t="n">
        <x:f>I3954*TOMATO_PRICE+J3954*CARROT_PRICE+K3954*MESCLUN_PRICE</x:f>
        <x:v>58200</x:v>
      </x:c>
      <x:c r="P3954" s="268" t="n">
        <x:f>I3954*TOMATO_FERTILIZER+J3954*CARROT_FERTILIZER+K3954*MESCLUN_FERTILIZER</x:f>
        <x:v>7040</x:v>
      </x:c>
      <x:c r="Q3954" s="268" t="n">
        <x:f>MIN(M3954,FARMER_HOURS)*FARMER_RATE+MAX(M3954-FARMER_HOURS,0)*TEMP_RATE</x:f>
        <x:v>30710.191015625005</x:v>
      </x:c>
      <x:c r="R3954" s="268" t="n">
        <x:f>O3954-P3954-Q3954-FIXED_COST</x:f>
        <x:v>449.8089843749949</x:v>
      </x:c>
      <x:c r="S3954" s="139" t="str">
        <x:f>IF(AND(L3954&lt;=TOTAL_BED_CAP,N3954&lt;=TEMP_WORKER_CAP),"YES","NO")</x:f>
        <x:v>YES</x:v>
      </x:c>
      <x:c r="T3954" s="139" t="n">
        <x:f>IF(S3954="YES",R3954,-1E+99)</x:f>
        <x:v>449.8089843749949</x:v>
      </x:c>
    </x:row>
    <x:row r="3955">
      <x:c r="A3955" s="139"/>
      <x:c r="B3955" s="139"/>
      <x:c r="C3955" s="139"/>
      <x:c r="D3955" s="139"/>
      <x:c r="E3955" s="139"/>
      <x:c r="F3955" s="139"/>
      <x:c r="G3955" s="139"/>
      <x:c r="H3955" s="139"/>
      <x:c r="I3955" s="266" t="n">
        <x:f>INT((ROW()-ROW($I$46))/((CARROT_CAP+1)*(MESCLUN_CAP+1)))</x:f>
        <x:v>6</x:v>
      </x:c>
      <x:c r="J3955" s="266" t="n">
        <x:f>MOD(INT((ROW()-ROW($I$46))/(MESCLUN_CAP+1)),CARROT_CAP+1)</x:f>
        <x:v>0</x:v>
      </x:c>
      <x:c r="K3955" s="266" t="n">
        <x:f>MOD(ROW()-ROW($I$46),MESCLUN_CAP+1)</x:f>
        <x:v>3</x:v>
      </x:c>
      <x:c r="L3955" s="266" t="n">
        <x:f>SUM(I3955:K3955)</x:f>
        <x:v>9</x:v>
      </x:c>
      <x:c r="M3955" s="267" t="n">
        <x:f>I3955*TOMATO_HOURS*WEEKS*(1+TOMATO_DIM)^I3955+J3955*CARROT_HOURS*WEEKS*(1+CARROT_DIM)^J3955+K3955*MESCLUN_HOURS*WEEKS*(1+MESCLUN_DIM)^K3955</x:f>
        <x:v>1096.7689849218755</x:v>
      </x:c>
      <x:c r="N3955" s="267" t="n">
        <x:f>MAX(M3955-FARMER_HOURS,0)/TEMP_HOURS_PER_WORKER</x:f>
        <x:v>0.26164512841796905</x:v>
      </x:c>
      <x:c r="O3955" s="268" t="n">
        <x:f>I3955*TOMATO_PRICE+J3955*CARROT_PRICE+K3955*MESCLUN_PRICE</x:f>
        <x:v>60900</x:v>
      </x:c>
      <x:c r="P3955" s="268" t="n">
        <x:f>I3955*TOMATO_FERTILIZER+J3955*CARROT_FERTILIZER+K3955*MESCLUN_FERTILIZER</x:f>
        <x:v>7920</x:v>
      </x:c>
      <x:c r="Q3955" s="268" t="n">
        <x:f>MIN(M3955,FARMER_HOURS)*FARMER_RATE+MAX(M3955-FARMER_HOURS,0)*TEMP_RATE</x:f>
        <x:v>31541.128210449227</x:v>
      </x:c>
      <x:c r="R3955" s="268" t="n">
        <x:f>O3955-P3955-Q3955-FIXED_COST</x:f>
        <x:v>1438.8717895507725</x:v>
      </x:c>
      <x:c r="S3955" s="139" t="str">
        <x:f>IF(AND(L3955&lt;=TOTAL_BED_CAP,N3955&lt;=TEMP_WORKER_CAP),"YES","NO")</x:f>
        <x:v>YES</x:v>
      </x:c>
      <x:c r="T3955" s="139" t="n">
        <x:f>IF(S3955="YES",R3955,-1E+99)</x:f>
        <x:v>1438.8717895507725</x:v>
      </x:c>
    </x:row>
    <x:row r="3956">
      <x:c r="A3956" s="139"/>
      <x:c r="B3956" s="139"/>
      <x:c r="C3956" s="139"/>
      <x:c r="D3956" s="139"/>
      <x:c r="E3956" s="139"/>
      <x:c r="F3956" s="139"/>
      <x:c r="G3956" s="139"/>
      <x:c r="H3956" s="139"/>
      <x:c r="I3956" s="266" t="n">
        <x:f>INT((ROW()-ROW($I$46))/((CARROT_CAP+1)*(MESCLUN_CAP+1)))</x:f>
        <x:v>6</x:v>
      </x:c>
      <x:c r="J3956" s="266" t="n">
        <x:f>MOD(INT((ROW()-ROW($I$46))/(MESCLUN_CAP+1)),CARROT_CAP+1)</x:f>
        <x:v>0</x:v>
      </x:c>
      <x:c r="K3956" s="266" t="n">
        <x:f>MOD(ROW()-ROW($I$46),MESCLUN_CAP+1)</x:f>
        <x:v>4</x:v>
      </x:c>
      <x:c r="L3956" s="266" t="n">
        <x:f>SUM(I3956:K3956)</x:f>
        <x:v>10</x:v>
      </x:c>
      <x:c r="M3956" s="267" t="n">
        <x:f>I3956*TOMATO_HOURS*WEEKS*(1+TOMATO_DIM)^I3956+J3956*CARROT_HOURS*WEEKS*(1+CARROT_DIM)^J3956+K3956*MESCLUN_HOURS*WEEKS*(1+MESCLUN_DIM)^K3956</x:f>
        <x:v>1145.8131006445317</x:v>
      </x:c>
      <x:c r="N3956" s="267" t="n">
        <x:f>MAX(M3956-FARMER_HOURS,0)/TEMP_HOURS_PER_WORKER</x:f>
        <x:v>0.2957035421142581</x:v>
      </x:c>
      <x:c r="O3956" s="268" t="n">
        <x:f>I3956*TOMATO_PRICE+J3956*CARROT_PRICE+K3956*MESCLUN_PRICE</x:f>
        <x:v>63600</x:v>
      </x:c>
      <x:c r="P3956" s="268" t="n">
        <x:f>I3956*TOMATO_FERTILIZER+J3956*CARROT_FERTILIZER+K3956*MESCLUN_FERTILIZER</x:f>
        <x:v>8800</x:v>
      </x:c>
      <x:c r="Q3956" s="268" t="n">
        <x:f>MIN(M3956,FARMER_HOURS)*FARMER_RATE+MAX(M3956-FARMER_HOURS,0)*TEMP_RATE</x:f>
        <x:v>32392.588552856454</x:v>
      </x:c>
      <x:c r="R3956" s="268" t="n">
        <x:f>O3956-P3956-Q3956-FIXED_COST</x:f>
        <x:v>2407.411447143546</x:v>
      </x:c>
      <x:c r="S3956" s="139" t="str">
        <x:f>IF(AND(L3956&lt;=TOTAL_BED_CAP,N3956&lt;=TEMP_WORKER_CAP),"YES","NO")</x:f>
        <x:v>YES</x:v>
      </x:c>
      <x:c r="T3956" s="139" t="n">
        <x:f>IF(S3956="YES",R3956,-1E+99)</x:f>
        <x:v>2407.411447143546</x:v>
      </x:c>
    </x:row>
    <x:row r="3957">
      <x:c r="A3957" s="139"/>
      <x:c r="B3957" s="139"/>
      <x:c r="C3957" s="139"/>
      <x:c r="D3957" s="139"/>
      <x:c r="E3957" s="139"/>
      <x:c r="F3957" s="139"/>
      <x:c r="G3957" s="139"/>
      <x:c r="H3957" s="139"/>
      <x:c r="I3957" s="266" t="n">
        <x:f>INT((ROW()-ROW($I$46))/((CARROT_CAP+1)*(MESCLUN_CAP+1)))</x:f>
        <x:v>6</x:v>
      </x:c>
      <x:c r="J3957" s="266" t="n">
        <x:f>MOD(INT((ROW()-ROW($I$46))/(MESCLUN_CAP+1)),CARROT_CAP+1)</x:f>
        <x:v>0</x:v>
      </x:c>
      <x:c r="K3957" s="266" t="n">
        <x:f>MOD(ROW()-ROW($I$46),MESCLUN_CAP+1)</x:f>
        <x:v>5</x:v>
      </x:c>
      <x:c r="L3957" s="266" t="n">
        <x:f>SUM(I3957:K3957)</x:f>
        <x:v>11</x:v>
      </x:c>
      <x:c r="M3957" s="267" t="n">
        <x:f>I3957*TOMATO_HOURS*WEEKS*(1+TOMATO_DIM)^I3957+J3957*CARROT_HOURS*WEEKS*(1+CARROT_DIM)^J3957+K3957*MESCLUN_HOURS*WEEKS*(1+MESCLUN_DIM)^K3957</x:f>
        <x:v>1196.0614245657353</x:v>
      </x:c>
      <x:c r="N3957" s="267" t="n">
        <x:f>MAX(M3957-FARMER_HOURS,0)/TEMP_HOURS_PER_WORKER</x:f>
        <x:v>0.33059821150398283</x:v>
      </x:c>
      <x:c r="O3957" s="268" t="n">
        <x:f>I3957*TOMATO_PRICE+J3957*CARROT_PRICE+K3957*MESCLUN_PRICE</x:f>
        <x:v>66300</x:v>
      </x:c>
      <x:c r="P3957" s="268" t="n">
        <x:f>I3957*TOMATO_FERTILIZER+J3957*CARROT_FERTILIZER+K3957*MESCLUN_FERTILIZER</x:f>
        <x:v>9680</x:v>
      </x:c>
      <x:c r="Q3957" s="268" t="n">
        <x:f>MIN(M3957,FARMER_HOURS)*FARMER_RATE+MAX(M3957-FARMER_HOURS,0)*TEMP_RATE</x:f>
        <x:v>33264.95528759957</x:v>
      </x:c>
      <x:c r="R3957" s="268" t="n">
        <x:f>O3957-P3957-Q3957-FIXED_COST</x:f>
        <x:v>3355.0447124004277</x:v>
      </x:c>
      <x:c r="S3957" s="139" t="str">
        <x:f>IF(AND(L3957&lt;=TOTAL_BED_CAP,N3957&lt;=TEMP_WORKER_CAP),"YES","NO")</x:f>
        <x:v>YES</x:v>
      </x:c>
      <x:c r="T3957" s="139" t="n">
        <x:f>IF(S3957="YES",R3957,-1E+99)</x:f>
        <x:v>3355.0447124004277</x:v>
      </x:c>
    </x:row>
    <x:row r="3958">
      <x:c r="A3958" s="139"/>
      <x:c r="B3958" s="139"/>
      <x:c r="C3958" s="139"/>
      <x:c r="D3958" s="139"/>
      <x:c r="E3958" s="139"/>
      <x:c r="F3958" s="139"/>
      <x:c r="G3958" s="139"/>
      <x:c r="H3958" s="139"/>
      <x:c r="I3958" s="266" t="n">
        <x:f>INT((ROW()-ROW($I$46))/((CARROT_CAP+1)*(MESCLUN_CAP+1)))</x:f>
        <x:v>6</x:v>
      </x:c>
      <x:c r="J3958" s="266" t="n">
        <x:f>MOD(INT((ROW()-ROW($I$46))/(MESCLUN_CAP+1)),CARROT_CAP+1)</x:f>
        <x:v>0</x:v>
      </x:c>
      <x:c r="K3958" s="266" t="n">
        <x:f>MOD(ROW()-ROW($I$46),MESCLUN_CAP+1)</x:f>
        <x:v>6</x:v>
      </x:c>
      <x:c r="L3958" s="266" t="n">
        <x:f>SUM(I3958:K3958)</x:f>
        <x:v>12</x:v>
      </x:c>
      <x:c r="M3958" s="267" t="n">
        <x:f>I3958*TOMATO_HOURS*WEEKS*(1+TOMATO_DIM)^I3958+J3958*CARROT_HOURS*WEEKS*(1+CARROT_DIM)^J3958+K3958*MESCLUN_HOURS*WEEKS*(1+MESCLUN_DIM)^K3958</x:f>
        <x:v>1247.5363987473681</x:v>
      </x:c>
      <x:c r="N3958" s="267" t="n">
        <x:f>MAX(M3958-FARMER_HOURS,0)/TEMP_HOURS_PER_WORKER</x:f>
        <x:v>0.366344721352339</x:v>
      </x:c>
      <x:c r="O3958" s="268" t="n">
        <x:f>I3958*TOMATO_PRICE+J3958*CARROT_PRICE+K3958*MESCLUN_PRICE</x:f>
        <x:v>69000</x:v>
      </x:c>
      <x:c r="P3958" s="268" t="n">
        <x:f>I3958*TOMATO_FERTILIZER+J3958*CARROT_FERTILIZER+K3958*MESCLUN_FERTILIZER</x:f>
        <x:v>10560</x:v>
      </x:c>
      <x:c r="Q3958" s="268" t="n">
        <x:f>MIN(M3958,FARMER_HOURS)*FARMER_RATE+MAX(M3958-FARMER_HOURS,0)*TEMP_RATE</x:f>
        <x:v>34158.618033808474</x:v>
      </x:c>
      <x:c r="R3958" s="268" t="n">
        <x:f>O3958-P3958-Q3958-FIXED_COST</x:f>
        <x:v>4281.381966191526</x:v>
      </x:c>
      <x:c r="S3958" s="139" t="str">
        <x:f>IF(AND(L3958&lt;=TOTAL_BED_CAP,N3958&lt;=TEMP_WORKER_CAP),"YES","NO")</x:f>
        <x:v>YES</x:v>
      </x:c>
      <x:c r="T3958" s="139" t="n">
        <x:f>IF(S3958="YES",R3958,-1E+99)</x:f>
        <x:v>4281.381966191526</x:v>
      </x:c>
    </x:row>
    <x:row r="3959">
      <x:c r="A3959" s="139"/>
      <x:c r="B3959" s="139"/>
      <x:c r="C3959" s="139"/>
      <x:c r="D3959" s="139"/>
      <x:c r="E3959" s="139"/>
      <x:c r="F3959" s="139"/>
      <x:c r="G3959" s="139"/>
      <x:c r="H3959" s="139"/>
      <x:c r="I3959" s="266" t="n">
        <x:f>INT((ROW()-ROW($I$46))/((CARROT_CAP+1)*(MESCLUN_CAP+1)))</x:f>
        <x:v>6</x:v>
      </x:c>
      <x:c r="J3959" s="266" t="n">
        <x:f>MOD(INT((ROW()-ROW($I$46))/(MESCLUN_CAP+1)),CARROT_CAP+1)</x:f>
        <x:v>0</x:v>
      </x:c>
      <x:c r="K3959" s="266" t="n">
        <x:f>MOD(ROW()-ROW($I$46),MESCLUN_CAP+1)</x:f>
        <x:v>7</x:v>
      </x:c>
      <x:c r="L3959" s="266" t="n">
        <x:f>SUM(I3959:K3959)</x:f>
        <x:v>13</x:v>
      </x:c>
      <x:c r="M3959" s="267" t="n">
        <x:f>I3959*TOMATO_HOURS*WEEKS*(1+TOMATO_DIM)^I3959+J3959*CARROT_HOURS*WEEKS*(1+CARROT_DIM)^J3959+K3959*MESCLUN_HOURS*WEEKS*(1+MESCLUN_DIM)^K3959</x:f>
        <x:v>1300.2608381453285</x:v>
      </x:c>
      <x:c r="N3959" s="267" t="n">
        <x:f>MAX(M3959-FARMER_HOURS,0)/TEMP_HOURS_PER_WORKER</x:f>
        <x:v>0.4029589153787004</x:v>
      </x:c>
      <x:c r="O3959" s="268" t="n">
        <x:f>I3959*TOMATO_PRICE+J3959*CARROT_PRICE+K3959*MESCLUN_PRICE</x:f>
        <x:v>71700</x:v>
      </x:c>
      <x:c r="P3959" s="268" t="n">
        <x:f>I3959*TOMATO_FERTILIZER+J3959*CARROT_FERTILIZER+K3959*MESCLUN_FERTILIZER</x:f>
        <x:v>11440</x:v>
      </x:c>
      <x:c r="Q3959" s="268" t="n">
        <x:f>MIN(M3959,FARMER_HOURS)*FARMER_RATE+MAX(M3959-FARMER_HOURS,0)*TEMP_RATE</x:f>
        <x:v>35073.97288446751</x:v>
      </x:c>
      <x:c r="R3959" s="268" t="n">
        <x:f>O3959-P3959-Q3959-FIXED_COST</x:f>
        <x:v>5186.027115532488</x:v>
      </x:c>
      <x:c r="S3959" s="139" t="str">
        <x:f>IF(AND(L3959&lt;=TOTAL_BED_CAP,N3959&lt;=TEMP_WORKER_CAP),"YES","NO")</x:f>
        <x:v>YES</x:v>
      </x:c>
      <x:c r="T3959" s="139" t="n">
        <x:f>IF(S3959="YES",R3959,-1E+99)</x:f>
        <x:v>5186.027115532488</x:v>
      </x:c>
    </x:row>
    <x:row r="3960">
      <x:c r="A3960" s="139"/>
      <x:c r="B3960" s="139"/>
      <x:c r="C3960" s="139"/>
      <x:c r="D3960" s="139"/>
      <x:c r="E3960" s="139"/>
      <x:c r="F3960" s="139"/>
      <x:c r="G3960" s="139"/>
      <x:c r="H3960" s="139"/>
      <x:c r="I3960" s="266" t="n">
        <x:f>INT((ROW()-ROW($I$46))/((CARROT_CAP+1)*(MESCLUN_CAP+1)))</x:f>
        <x:v>6</x:v>
      </x:c>
      <x:c r="J3960" s="266" t="n">
        <x:f>MOD(INT((ROW()-ROW($I$46))/(MESCLUN_CAP+1)),CARROT_CAP+1)</x:f>
        <x:v>0</x:v>
      </x:c>
      <x:c r="K3960" s="266" t="n">
        <x:f>MOD(ROW()-ROW($I$46),MESCLUN_CAP+1)</x:f>
        <x:v>8</x:v>
      </x:c>
      <x:c r="L3960" s="266" t="n">
        <x:f>SUM(I3960:K3960)</x:f>
        <x:v>14</x:v>
      </x:c>
      <x:c r="M3960" s="267" t="n">
        <x:f>I3960*TOMATO_HOURS*WEEKS*(1+TOMATO_DIM)^I3960+J3960*CARROT_HOURS*WEEKS*(1+CARROT_DIM)^J3960+K3960*MESCLUN_HOURS*WEEKS*(1+MESCLUN_DIM)^K3960</x:f>
        <x:v>1354.2579364253088</x:v>
      </x:c>
      <x:c r="N3960" s="267" t="n">
        <x:f>MAX(M3960-FARMER_HOURS,0)/TEMP_HOURS_PER_WORKER</x:f>
        <x:v>0.44045690029535334</x:v>
      </x:c>
      <x:c r="O3960" s="268" t="n">
        <x:f>I3960*TOMATO_PRICE+J3960*CARROT_PRICE+K3960*MESCLUN_PRICE</x:f>
        <x:v>74400</x:v>
      </x:c>
      <x:c r="P3960" s="268" t="n">
        <x:f>I3960*TOMATO_FERTILIZER+J3960*CARROT_FERTILIZER+K3960*MESCLUN_FERTILIZER</x:f>
        <x:v>12320</x:v>
      </x:c>
      <x:c r="Q3960" s="268" t="n">
        <x:f>MIN(M3960,FARMER_HOURS)*FARMER_RATE+MAX(M3960-FARMER_HOURS,0)*TEMP_RATE</x:f>
        <x:v>36011.42250738383</x:v>
      </x:c>
      <x:c r="R3960" s="268" t="n">
        <x:f>O3960-P3960-Q3960-FIXED_COST</x:f>
        <x:v>6068.5774926161685</x:v>
      </x:c>
      <x:c r="S3960" s="139" t="str">
        <x:f>IF(AND(L3960&lt;=TOTAL_BED_CAP,N3960&lt;=TEMP_WORKER_CAP),"YES","NO")</x:f>
        <x:v>YES</x:v>
      </x:c>
      <x:c r="T3960" s="139" t="n">
        <x:f>IF(S3960="YES",R3960,-1E+99)</x:f>
        <x:v>6068.5774926161685</x:v>
      </x:c>
    </x:row>
    <x:row r="3961">
      <x:c r="A3961" s="139"/>
      <x:c r="B3961" s="139"/>
      <x:c r="C3961" s="139"/>
      <x:c r="D3961" s="139"/>
      <x:c r="E3961" s="139"/>
      <x:c r="F3961" s="139"/>
      <x:c r="G3961" s="139"/>
      <x:c r="H3961" s="139"/>
      <x:c r="I3961" s="266" t="n">
        <x:f>INT((ROW()-ROW($I$46))/((CARROT_CAP+1)*(MESCLUN_CAP+1)))</x:f>
        <x:v>6</x:v>
      </x:c>
      <x:c r="J3961" s="266" t="n">
        <x:f>MOD(INT((ROW()-ROW($I$46))/(MESCLUN_CAP+1)),CARROT_CAP+1)</x:f>
        <x:v>0</x:v>
      </x:c>
      <x:c r="K3961" s="266" t="n">
        <x:f>MOD(ROW()-ROW($I$46),MESCLUN_CAP+1)</x:f>
        <x:v>9</x:v>
      </x:c>
      <x:c r="L3961" s="266" t="n">
        <x:f>SUM(I3961:K3961)</x:f>
        <x:v>15</x:v>
      </x:c>
      <x:c r="M3961" s="267" t="n">
        <x:f>I3961*TOMATO_HOURS*WEEKS*(1+TOMATO_DIM)^I3961+J3961*CARROT_HOURS*WEEKS*(1+CARROT_DIM)^J3961+K3961*MESCLUN_HOURS*WEEKS*(1+MESCLUN_DIM)^K3961</x:f>
        <x:v>1409.5512718657033</x:v>
      </x:c>
      <x:c r="N3961" s="267" t="n">
        <x:f>MAX(M3961-FARMER_HOURS,0)/TEMP_HOURS_PER_WORKER</x:f>
        <x:v>0.4788550499067384</x:v>
      </x:c>
      <x:c r="O3961" s="268" t="n">
        <x:f>I3961*TOMATO_PRICE+J3961*CARROT_PRICE+K3961*MESCLUN_PRICE</x:f>
        <x:v>77100</x:v>
      </x:c>
      <x:c r="P3961" s="268" t="n">
        <x:f>I3961*TOMATO_FERTILIZER+J3961*CARROT_FERTILIZER+K3961*MESCLUN_FERTILIZER</x:f>
        <x:v>13200</x:v>
      </x:c>
      <x:c r="Q3961" s="268" t="n">
        <x:f>MIN(M3961,FARMER_HOURS)*FARMER_RATE+MAX(M3961-FARMER_HOURS,0)*TEMP_RATE</x:f>
        <x:v>36971.37624766846</x:v>
      </x:c>
      <x:c r="R3961" s="268" t="n">
        <x:f>O3961-P3961-Q3961-FIXED_COST</x:f>
        <x:v>6928.623752331543</x:v>
      </x:c>
      <x:c r="S3961" s="139" t="str">
        <x:f>IF(AND(L3961&lt;=TOTAL_BED_CAP,N3961&lt;=TEMP_WORKER_CAP),"YES","NO")</x:f>
        <x:v>YES</x:v>
      </x:c>
      <x:c r="T3961" s="139" t="n">
        <x:f>IF(S3961="YES",R3961,-1E+99)</x:f>
        <x:v>6928.623752331543</x:v>
      </x:c>
    </x:row>
    <x:row r="3962">
      <x:c r="A3962" s="139"/>
      <x:c r="B3962" s="139"/>
      <x:c r="C3962" s="139"/>
      <x:c r="D3962" s="139"/>
      <x:c r="E3962" s="139"/>
      <x:c r="F3962" s="139"/>
      <x:c r="G3962" s="139"/>
      <x:c r="H3962" s="139"/>
      <x:c r="I3962" s="266" t="n">
        <x:f>INT((ROW()-ROW($I$46))/((CARROT_CAP+1)*(MESCLUN_CAP+1)))</x:f>
        <x:v>6</x:v>
      </x:c>
      <x:c r="J3962" s="266" t="n">
        <x:f>MOD(INT((ROW()-ROW($I$46))/(MESCLUN_CAP+1)),CARROT_CAP+1)</x:f>
        <x:v>0</x:v>
      </x:c>
      <x:c r="K3962" s="266" t="n">
        <x:f>MOD(ROW()-ROW($I$46),MESCLUN_CAP+1)</x:f>
        <x:v>10</x:v>
      </x:c>
      <x:c r="L3962" s="266" t="n">
        <x:f>SUM(I3962:K3962)</x:f>
        <x:v>16</x:v>
      </x:c>
      <x:c r="M3962" s="267" t="n">
        <x:f>I3962*TOMATO_HOURS*WEEKS*(1+TOMATO_DIM)^I3962+J3962*CARROT_HOURS*WEEKS*(1+CARROT_DIM)^J3962+K3962*MESCLUN_HOURS*WEEKS*(1+MESCLUN_DIM)^K3962</x:f>
        <x:v>1466.164813348916</x:v>
      </x:c>
      <x:c r="N3962" s="267" t="n">
        <x:f>MAX(M3962-FARMER_HOURS,0)/TEMP_HOURS_PER_WORKER</x:f>
        <x:v>0.5181700092700805</x:v>
      </x:c>
      <x:c r="O3962" s="268" t="n">
        <x:f>I3962*TOMATO_PRICE+J3962*CARROT_PRICE+K3962*MESCLUN_PRICE</x:f>
        <x:v>79800</x:v>
      </x:c>
      <x:c r="P3962" s="268" t="n">
        <x:f>I3962*TOMATO_FERTILIZER+J3962*CARROT_FERTILIZER+K3962*MESCLUN_FERTILIZER</x:f>
        <x:v>14080</x:v>
      </x:c>
      <x:c r="Q3962" s="268" t="n">
        <x:f>MIN(M3962,FARMER_HOURS)*FARMER_RATE+MAX(M3962-FARMER_HOURS,0)*TEMP_RATE</x:f>
        <x:v>37954.25023175201</x:v>
      </x:c>
      <x:c r="R3962" s="268" t="n">
        <x:f>O3962-P3962-Q3962-FIXED_COST</x:f>
        <x:v>7765.749768247988</x:v>
      </x:c>
      <x:c r="S3962" s="139" t="str">
        <x:f>IF(AND(L3962&lt;=TOTAL_BED_CAP,N3962&lt;=TEMP_WORKER_CAP),"YES","NO")</x:f>
        <x:v>YES</x:v>
      </x:c>
      <x:c r="T3962" s="139" t="n">
        <x:f>IF(S3962="YES",R3962,-1E+99)</x:f>
        <x:v>7765.749768247988</x:v>
      </x:c>
    </x:row>
    <x:row r="3963">
      <x:c r="A3963" s="139"/>
      <x:c r="B3963" s="139"/>
      <x:c r="C3963" s="139"/>
      <x:c r="D3963" s="139"/>
      <x:c r="E3963" s="139"/>
      <x:c r="F3963" s="139"/>
      <x:c r="G3963" s="139"/>
      <x:c r="H3963" s="139"/>
      <x:c r="I3963" s="266" t="n">
        <x:f>INT((ROW()-ROW($I$46))/((CARROT_CAP+1)*(MESCLUN_CAP+1)))</x:f>
        <x:v>6</x:v>
      </x:c>
      <x:c r="J3963" s="266" t="n">
        <x:f>MOD(INT((ROW()-ROW($I$46))/(MESCLUN_CAP+1)),CARROT_CAP+1)</x:f>
        <x:v>0</x:v>
      </x:c>
      <x:c r="K3963" s="266" t="n">
        <x:f>MOD(ROW()-ROW($I$46),MESCLUN_CAP+1)</x:f>
        <x:v>11</x:v>
      </x:c>
      <x:c r="L3963" s="266" t="n">
        <x:f>SUM(I3963:K3963)</x:f>
        <x:v>17</x:v>
      </x:c>
      <x:c r="M3963" s="267" t="n">
        <x:f>I3963*TOMATO_HOURS*WEEKS*(1+TOMATO_DIM)^I3963+J3963*CARROT_HOURS*WEEKS*(1+CARROT_DIM)^J3963+K3963*MESCLUN_HOURS*WEEKS*(1+MESCLUN_DIM)^K3963</x:f>
        <x:v>1524.122926442355</x:v>
      </x:c>
      <x:c r="N3963" s="267" t="n">
        <x:f>MAX(M3963-FARMER_HOURS,0)/TEMP_HOURS_PER_WORKER</x:f>
        <x:v>0.5584186989183021</x:v>
      </x:c>
      <x:c r="O3963" s="268" t="n">
        <x:f>I3963*TOMATO_PRICE+J3963*CARROT_PRICE+K3963*MESCLUN_PRICE</x:f>
        <x:v>82500</x:v>
      </x:c>
      <x:c r="P3963" s="268" t="n">
        <x:f>I3963*TOMATO_FERTILIZER+J3963*CARROT_FERTILIZER+K3963*MESCLUN_FERTILIZER</x:f>
        <x:v>14960</x:v>
      </x:c>
      <x:c r="Q3963" s="268" t="n">
        <x:f>MIN(M3963,FARMER_HOURS)*FARMER_RATE+MAX(M3963-FARMER_HOURS,0)*TEMP_RATE</x:f>
        <x:v>38960.46747295755</x:v>
      </x:c>
      <x:c r="R3963" s="268" t="n">
        <x:f>O3963-P3963-Q3963-FIXED_COST</x:f>
        <x:v>8579.532527042451</x:v>
      </x:c>
      <x:c r="S3963" s="139" t="str">
        <x:f>IF(AND(L3963&lt;=TOTAL_BED_CAP,N3963&lt;=TEMP_WORKER_CAP),"YES","NO")</x:f>
        <x:v>YES</x:v>
      </x:c>
      <x:c r="T3963" s="139" t="n">
        <x:f>IF(S3963="YES",R3963,-1E+99)</x:f>
        <x:v>8579.532527042451</x:v>
      </x:c>
    </x:row>
    <x:row r="3964">
      <x:c r="A3964" s="139"/>
      <x:c r="B3964" s="139"/>
      <x:c r="C3964" s="139"/>
      <x:c r="D3964" s="139"/>
      <x:c r="E3964" s="139"/>
      <x:c r="F3964" s="139"/>
      <x:c r="G3964" s="139"/>
      <x:c r="H3964" s="139"/>
      <x:c r="I3964" s="266" t="n">
        <x:f>INT((ROW()-ROW($I$46))/((CARROT_CAP+1)*(MESCLUN_CAP+1)))</x:f>
        <x:v>6</x:v>
      </x:c>
      <x:c r="J3964" s="266" t="n">
        <x:f>MOD(INT((ROW()-ROW($I$46))/(MESCLUN_CAP+1)),CARROT_CAP+1)</x:f>
        <x:v>0</x:v>
      </x:c>
      <x:c r="K3964" s="266" t="n">
        <x:f>MOD(ROW()-ROW($I$46),MESCLUN_CAP+1)</x:f>
        <x:v>12</x:v>
      </x:c>
      <x:c r="L3964" s="266" t="n">
        <x:f>SUM(I3964:K3964)</x:f>
        <x:v>18</x:v>
      </x:c>
      <x:c r="M3964" s="267" t="n">
        <x:f>I3964*TOMATO_HOURS*WEEKS*(1+TOMATO_DIM)^I3964+J3964*CARROT_HOURS*WEEKS*(1+CARROT_DIM)^J3964+K3964*MESCLUN_HOURS*WEEKS*(1+MESCLUN_DIM)^K3964</x:f>
        <x:v>1583.4503795704195</x:v>
      </x:c>
      <x:c r="N3964" s="267" t="n">
        <x:f>MAX(M3964-FARMER_HOURS,0)/TEMP_HOURS_PER_WORKER</x:f>
        <x:v>0.5996183191461246</x:v>
      </x:c>
      <x:c r="O3964" s="268" t="n">
        <x:f>I3964*TOMATO_PRICE+J3964*CARROT_PRICE+K3964*MESCLUN_PRICE</x:f>
        <x:v>85200</x:v>
      </x:c>
      <x:c r="P3964" s="268" t="n">
        <x:f>I3964*TOMATO_FERTILIZER+J3964*CARROT_FERTILIZER+K3964*MESCLUN_FERTILIZER</x:f>
        <x:v>15840</x:v>
      </x:c>
      <x:c r="Q3964" s="268" t="n">
        <x:f>MIN(M3964,FARMER_HOURS)*FARMER_RATE+MAX(M3964-FARMER_HOURS,0)*TEMP_RATE</x:f>
        <x:v>39990.45797865312</x:v>
      </x:c>
      <x:c r="R3964" s="268" t="n">
        <x:f>O3964-P3964-Q3964-FIXED_COST</x:f>
        <x:v>9369.542021346882</x:v>
      </x:c>
      <x:c r="S3964" s="139" t="str">
        <x:f>IF(AND(L3964&lt;=TOTAL_BED_CAP,N3964&lt;=TEMP_WORKER_CAP),"YES","NO")</x:f>
        <x:v>YES</x:v>
      </x:c>
      <x:c r="T3964" s="139" t="n">
        <x:f>IF(S3964="YES",R3964,-1E+99)</x:f>
        <x:v>9369.542021346882</x:v>
      </x:c>
    </x:row>
    <x:row r="3965">
      <x:c r="A3965" s="139"/>
      <x:c r="B3965" s="139"/>
      <x:c r="C3965" s="139"/>
      <x:c r="D3965" s="139"/>
      <x:c r="E3965" s="139"/>
      <x:c r="F3965" s="139"/>
      <x:c r="G3965" s="139"/>
      <x:c r="H3965" s="139"/>
      <x:c r="I3965" s="266" t="n">
        <x:f>INT((ROW()-ROW($I$46))/((CARROT_CAP+1)*(MESCLUN_CAP+1)))</x:f>
        <x:v>6</x:v>
      </x:c>
      <x:c r="J3965" s="266" t="n">
        <x:f>MOD(INT((ROW()-ROW($I$46))/(MESCLUN_CAP+1)),CARROT_CAP+1)</x:f>
        <x:v>0</x:v>
      </x:c>
      <x:c r="K3965" s="266" t="n">
        <x:f>MOD(ROW()-ROW($I$46),MESCLUN_CAP+1)</x:f>
        <x:v>13</x:v>
      </x:c>
      <x:c r="L3965" s="266" t="n">
        <x:f>SUM(I3965:K3965)</x:f>
        <x:v>19</x:v>
      </x:c>
      <x:c r="M3965" s="267" t="n">
        <x:f>I3965*TOMATO_HOURS*WEEKS*(1+TOMATO_DIM)^I3965+J3965*CARROT_HOURS*WEEKS*(1+CARROT_DIM)^J3965+K3965*MESCLUN_HOURS*WEEKS*(1+MESCLUN_DIM)^K3965</x:f>
        <x:v>1644.1723502788036</x:v>
      </x:c>
      <x:c r="N3965" s="267" t="n">
        <x:f>MAX(M3965-FARMER_HOURS,0)/TEMP_HOURS_PER_WORKER</x:f>
        <x:v>0.6417863543602803</x:v>
      </x:c>
      <x:c r="O3965" s="268" t="n">
        <x:f>I3965*TOMATO_PRICE+J3965*CARROT_PRICE+K3965*MESCLUN_PRICE</x:f>
        <x:v>87900</x:v>
      </x:c>
      <x:c r="P3965" s="268" t="n">
        <x:f>I3965*TOMATO_FERTILIZER+J3965*CARROT_FERTILIZER+K3965*MESCLUN_FERTILIZER</x:f>
        <x:v>16720</x:v>
      </x:c>
      <x:c r="Q3965" s="268" t="n">
        <x:f>MIN(M3965,FARMER_HOURS)*FARMER_RATE+MAX(M3965-FARMER_HOURS,0)*TEMP_RATE</x:f>
        <x:v>41044.658859007</x:v>
      </x:c>
      <x:c r="R3965" s="268" t="n">
        <x:f>O3965-P3965-Q3965-FIXED_COST</x:f>
        <x:v>10135.341140992998</x:v>
      </x:c>
      <x:c r="S3965" s="139" t="str">
        <x:f>IF(AND(L3965&lt;=TOTAL_BED_CAP,N3965&lt;=TEMP_WORKER_CAP),"YES","NO")</x:f>
        <x:v>YES</x:v>
      </x:c>
      <x:c r="T3965" s="139" t="n">
        <x:f>IF(S3965="YES",R3965,-1E+99)</x:f>
        <x:v>10135.341140992998</x:v>
      </x:c>
    </x:row>
    <x:row r="3966">
      <x:c r="A3966" s="139"/>
      <x:c r="B3966" s="139"/>
      <x:c r="C3966" s="139"/>
      <x:c r="D3966" s="139"/>
      <x:c r="E3966" s="139"/>
      <x:c r="F3966" s="139"/>
      <x:c r="G3966" s="139"/>
      <x:c r="H3966" s="139"/>
      <x:c r="I3966" s="266" t="n">
        <x:f>INT((ROW()-ROW($I$46))/((CARROT_CAP+1)*(MESCLUN_CAP+1)))</x:f>
        <x:v>6</x:v>
      </x:c>
      <x:c r="J3966" s="266" t="n">
        <x:f>MOD(INT((ROW()-ROW($I$46))/(MESCLUN_CAP+1)),CARROT_CAP+1)</x:f>
        <x:v>0</x:v>
      </x:c>
      <x:c r="K3966" s="266" t="n">
        <x:f>MOD(ROW()-ROW($I$46),MESCLUN_CAP+1)</x:f>
        <x:v>14</x:v>
      </x:c>
      <x:c r="L3966" s="266" t="n">
        <x:f>SUM(I3966:K3966)</x:f>
        <x:v>20</x:v>
      </x:c>
      <x:c r="M3966" s="267" t="n">
        <x:f>I3966*TOMATO_HOURS*WEEKS*(1+TOMATO_DIM)^I3966+J3966*CARROT_HOURS*WEEKS*(1+CARROT_DIM)^J3966+K3966*MESCLUN_HOURS*WEEKS*(1+MESCLUN_DIM)^K3966</x:f>
        <x:v>1706.3144315924646</x:v>
      </x:c>
      <x:c r="N3966" s="267" t="n">
        <x:f>MAX(M3966-FARMER_HOURS,0)/TEMP_HOURS_PER_WORKER</x:f>
        <x:v>0.6849405774947671</x:v>
      </x:c>
      <x:c r="O3966" s="268" t="n">
        <x:f>I3966*TOMATO_PRICE+J3966*CARROT_PRICE+K3966*MESCLUN_PRICE</x:f>
        <x:v>90600</x:v>
      </x:c>
      <x:c r="P3966" s="268" t="n">
        <x:f>I3966*TOMATO_FERTILIZER+J3966*CARROT_FERTILIZER+K3966*MESCLUN_FERTILIZER</x:f>
        <x:v>17600</x:v>
      </x:c>
      <x:c r="Q3966" s="268" t="n">
        <x:f>MIN(M3966,FARMER_HOURS)*FARMER_RATE+MAX(M3966-FARMER_HOURS,0)*TEMP_RATE</x:f>
        <x:v>42123.51443736917</x:v>
      </x:c>
      <x:c r="R3966" s="268" t="n">
        <x:f>O3966-P3966-Q3966-FIXED_COST</x:f>
        <x:v>10876.485562630827</x:v>
      </x:c>
      <x:c r="S3966" s="139" t="str">
        <x:f>IF(AND(L3966&lt;=TOTAL_BED_CAP,N3966&lt;=TEMP_WORKER_CAP),"YES","NO")</x:f>
        <x:v>YES</x:v>
      </x:c>
      <x:c r="T3966" s="139" t="n">
        <x:f>IF(S3966="YES",R3966,-1E+99)</x:f>
        <x:v>10876.485562630827</x:v>
      </x:c>
    </x:row>
    <x:row r="3967">
      <x:c r="A3967" s="139"/>
      <x:c r="B3967" s="139"/>
      <x:c r="C3967" s="139"/>
      <x:c r="D3967" s="139"/>
      <x:c r="E3967" s="139"/>
      <x:c r="F3967" s="139"/>
      <x:c r="G3967" s="139"/>
      <x:c r="H3967" s="139"/>
      <x:c r="I3967" s="266" t="n">
        <x:f>INT((ROW()-ROW($I$46))/((CARROT_CAP+1)*(MESCLUN_CAP+1)))</x:f>
        <x:v>6</x:v>
      </x:c>
      <x:c r="J3967" s="266" t="n">
        <x:f>MOD(INT((ROW()-ROW($I$46))/(MESCLUN_CAP+1)),CARROT_CAP+1)</x:f>
        <x:v>0</x:v>
      </x:c>
      <x:c r="K3967" s="266" t="n">
        <x:f>MOD(ROW()-ROW($I$46),MESCLUN_CAP+1)</x:f>
        <x:v>15</x:v>
      </x:c>
      <x:c r="L3967" s="266" t="n">
        <x:f>SUM(I3967:K3967)</x:f>
        <x:v>21</x:v>
      </x:c>
      <x:c r="M3967" s="267" t="n">
        <x:f>I3967*TOMATO_HOURS*WEEKS*(1+TOMATO_DIM)^I3967+J3967*CARROT_HOURS*WEEKS*(1+CARROT_DIM)^J3967+K3967*MESCLUN_HOURS*WEEKS*(1+MESCLUN_DIM)^K3967</x:f>
        <x:v>1769.9026384686113</x:v>
      </x:c>
      <x:c r="N3967" s="267" t="n">
        <x:f>MAX(M3967-FARMER_HOURS,0)/TEMP_HOURS_PER_WORKER</x:f>
        <x:v>0.7290990544920911</x:v>
      </x:c>
      <x:c r="O3967" s="268" t="n">
        <x:f>I3967*TOMATO_PRICE+J3967*CARROT_PRICE+K3967*MESCLUN_PRICE</x:f>
        <x:v>93300</x:v>
      </x:c>
      <x:c r="P3967" s="268" t="n">
        <x:f>I3967*TOMATO_FERTILIZER+J3967*CARROT_FERTILIZER+K3967*MESCLUN_FERTILIZER</x:f>
        <x:v>18480</x:v>
      </x:c>
      <x:c r="Q3967" s="268" t="n">
        <x:f>MIN(M3967,FARMER_HOURS)*FARMER_RATE+MAX(M3967-FARMER_HOURS,0)*TEMP_RATE</x:f>
        <x:v>43227.47636230227</x:v>
      </x:c>
      <x:c r="R3967" s="268" t="n">
        <x:f>O3967-P3967-Q3967-FIXED_COST</x:f>
        <x:v>11592.523637697726</x:v>
      </x:c>
      <x:c r="S3967" s="139" t="str">
        <x:f>IF(AND(L3967&lt;=TOTAL_BED_CAP,N3967&lt;=TEMP_WORKER_CAP),"YES","NO")</x:f>
        <x:v>YES</x:v>
      </x:c>
      <x:c r="T3967" s="139" t="n">
        <x:f>IF(S3967="YES",R3967,-1E+99)</x:f>
        <x:v>11592.523637697726</x:v>
      </x:c>
    </x:row>
    <x:row r="3968">
      <x:c r="A3968" s="139"/>
      <x:c r="B3968" s="139"/>
      <x:c r="C3968" s="139"/>
      <x:c r="D3968" s="139"/>
      <x:c r="E3968" s="139"/>
      <x:c r="F3968" s="139"/>
      <x:c r="G3968" s="139"/>
      <x:c r="H3968" s="139"/>
      <x:c r="I3968" s="266" t="n">
        <x:f>INT((ROW()-ROW($I$46))/((CARROT_CAP+1)*(MESCLUN_CAP+1)))</x:f>
        <x:v>6</x:v>
      </x:c>
      <x:c r="J3968" s="266" t="n">
        <x:f>MOD(INT((ROW()-ROW($I$46))/(MESCLUN_CAP+1)),CARROT_CAP+1)</x:f>
        <x:v>0</x:v>
      </x:c>
      <x:c r="K3968" s="266" t="n">
        <x:f>MOD(ROW()-ROW($I$46),MESCLUN_CAP+1)</x:f>
        <x:v>16</x:v>
      </x:c>
      <x:c r="L3968" s="266" t="n">
        <x:f>SUM(I3968:K3968)</x:f>
        <x:v>22</x:v>
      </x:c>
      <x:c r="M3968" s="267" t="n">
        <x:f>I3968*TOMATO_HOURS*WEEKS*(1+TOMATO_DIM)^I3968+J3968*CARROT_HOURS*WEEKS*(1+CARROT_DIM)^J3968+K3968*MESCLUN_HOURS*WEEKS*(1+MESCLUN_DIM)^K3968</x:f>
        <x:v>1834.9634143461</x:v>
      </x:c>
      <x:c r="N3968" s="267" t="n">
        <x:f>MAX(M3968-FARMER_HOURS,0)/TEMP_HOURS_PER_WORKER</x:f>
        <x:v>0.7742801488514583</x:v>
      </x:c>
      <x:c r="O3968" s="268" t="n">
        <x:f>I3968*TOMATO_PRICE+J3968*CARROT_PRICE+K3968*MESCLUN_PRICE</x:f>
        <x:v>96000</x:v>
      </x:c>
      <x:c r="P3968" s="268" t="n">
        <x:f>I3968*TOMATO_FERTILIZER+J3968*CARROT_FERTILIZER+K3968*MESCLUN_FERTILIZER</x:f>
        <x:v>19360</x:v>
      </x:c>
      <x:c r="Q3968" s="268" t="n">
        <x:f>MIN(M3968,FARMER_HOURS)*FARMER_RATE+MAX(M3968-FARMER_HOURS,0)*TEMP_RATE</x:f>
        <x:v>44357.003721286455</x:v>
      </x:c>
      <x:c r="R3968" s="268" t="n">
        <x:f>O3968-P3968-Q3968-FIXED_COST</x:f>
        <x:v>12282.996278713545</x:v>
      </x:c>
      <x:c r="S3968" s="139" t="str">
        <x:f>IF(AND(L3968&lt;=TOTAL_BED_CAP,N3968&lt;=TEMP_WORKER_CAP),"YES","NO")</x:f>
        <x:v>YES</x:v>
      </x:c>
      <x:c r="T3968" s="139" t="n">
        <x:f>IF(S3968="YES",R3968,-1E+99)</x:f>
        <x:v>12282.996278713545</x:v>
      </x:c>
    </x:row>
    <x:row r="3969">
      <x:c r="A3969" s="139"/>
      <x:c r="B3969" s="139"/>
      <x:c r="C3969" s="139"/>
      <x:c r="D3969" s="139"/>
      <x:c r="E3969" s="139"/>
      <x:c r="F3969" s="139"/>
      <x:c r="G3969" s="139"/>
      <x:c r="H3969" s="139"/>
      <x:c r="I3969" s="266" t="n">
        <x:f>INT((ROW()-ROW($I$46))/((CARROT_CAP+1)*(MESCLUN_CAP+1)))</x:f>
        <x:v>6</x:v>
      </x:c>
      <x:c r="J3969" s="266" t="n">
        <x:f>MOD(INT((ROW()-ROW($I$46))/(MESCLUN_CAP+1)),CARROT_CAP+1)</x:f>
        <x:v>0</x:v>
      </x:c>
      <x:c r="K3969" s="266" t="n">
        <x:f>MOD(ROW()-ROW($I$46),MESCLUN_CAP+1)</x:f>
        <x:v>17</x:v>
      </x:c>
      <x:c r="L3969" s="266" t="n">
        <x:f>SUM(I3969:K3969)</x:f>
        <x:v>23</x:v>
      </x:c>
      <x:c r="M3969" s="267" t="n">
        <x:f>I3969*TOMATO_HOURS*WEEKS*(1+TOMATO_DIM)^I3969+J3969*CARROT_HOURS*WEEKS*(1+CARROT_DIM)^J3969+K3969*MESCLUN_HOURS*WEEKS*(1+MESCLUN_DIM)^K3969</x:f>
        <x:v>1901.5236377926403</x:v>
      </x:c>
      <x:c r="N3969" s="267" t="n">
        <x:f>MAX(M3969-FARMER_HOURS,0)/TEMP_HOURS_PER_WORKER</x:f>
        <x:v>0.8205025262448891</x:v>
      </x:c>
      <x:c r="O3969" s="268" t="n">
        <x:f>I3969*TOMATO_PRICE+J3969*CARROT_PRICE+K3969*MESCLUN_PRICE</x:f>
        <x:v>98700</x:v>
      </x:c>
      <x:c r="P3969" s="268" t="n">
        <x:f>I3969*TOMATO_FERTILIZER+J3969*CARROT_FERTILIZER+K3969*MESCLUN_FERTILIZER</x:f>
        <x:v>20240</x:v>
      </x:c>
      <x:c r="Q3969" s="268" t="n">
        <x:f>MIN(M3969,FARMER_HOURS)*FARMER_RATE+MAX(M3969-FARMER_HOURS,0)*TEMP_RATE</x:f>
        <x:v>45512.563156122225</x:v>
      </x:c>
      <x:c r="R3969" s="268" t="n">
        <x:f>O3969-P3969-Q3969-FIXED_COST</x:f>
        <x:v>12947.436843877775</x:v>
      </x:c>
      <x:c r="S3969" s="139" t="str">
        <x:f>IF(AND(L3969&lt;=TOTAL_BED_CAP,N3969&lt;=TEMP_WORKER_CAP),"YES","NO")</x:f>
        <x:v>YES</x:v>
      </x:c>
      <x:c r="T3969" s="139" t="n">
        <x:f>IF(S3969="YES",R3969,-1E+99)</x:f>
        <x:v>12947.436843877775</x:v>
      </x:c>
    </x:row>
    <x:row r="3970">
      <x:c r="A3970" s="139"/>
      <x:c r="B3970" s="139"/>
      <x:c r="C3970" s="139"/>
      <x:c r="D3970" s="139"/>
      <x:c r="E3970" s="139"/>
      <x:c r="F3970" s="139"/>
      <x:c r="G3970" s="139"/>
      <x:c r="H3970" s="139"/>
      <x:c r="I3970" s="266" t="n">
        <x:f>INT((ROW()-ROW($I$46))/((CARROT_CAP+1)*(MESCLUN_CAP+1)))</x:f>
        <x:v>6</x:v>
      </x:c>
      <x:c r="J3970" s="266" t="n">
        <x:f>MOD(INT((ROW()-ROW($I$46))/(MESCLUN_CAP+1)),CARROT_CAP+1)</x:f>
        <x:v>0</x:v>
      </x:c>
      <x:c r="K3970" s="266" t="n">
        <x:f>MOD(ROW()-ROW($I$46),MESCLUN_CAP+1)</x:f>
        <x:v>18</x:v>
      </x:c>
      <x:c r="L3970" s="266" t="n">
        <x:f>SUM(I3970:K3970)</x:f>
        <x:v>24</x:v>
      </x:c>
      <x:c r="M3970" s="267" t="n">
        <x:f>I3970*TOMATO_HOURS*WEEKS*(1+TOMATO_DIM)^I3970+J3970*CARROT_HOURS*WEEKS*(1+CARROT_DIM)^J3970+K3970*MESCLUN_HOURS*WEEKS*(1+MESCLUN_DIM)^K3970</x:f>
        <x:v>1969.6106292512277</x:v>
      </x:c>
      <x:c r="N3970" s="267" t="n">
        <x:f>MAX(M3970-FARMER_HOURS,0)/TEMP_HOURS_PER_WORKER</x:f>
        <x:v>0.8677851592022414</x:v>
      </x:c>
      <x:c r="O3970" s="268" t="n">
        <x:f>I3970*TOMATO_PRICE+J3970*CARROT_PRICE+K3970*MESCLUN_PRICE</x:f>
        <x:v>101400</x:v>
      </x:c>
      <x:c r="P3970" s="268" t="n">
        <x:f>I3970*TOMATO_FERTILIZER+J3970*CARROT_FERTILIZER+K3970*MESCLUN_FERTILIZER</x:f>
        <x:v>21120</x:v>
      </x:c>
      <x:c r="Q3970" s="268" t="n">
        <x:f>MIN(M3970,FARMER_HOURS)*FARMER_RATE+MAX(M3970-FARMER_HOURS,0)*TEMP_RATE</x:f>
        <x:v>46694.62898005603</x:v>
      </x:c>
      <x:c r="R3970" s="268" t="n">
        <x:f>O3970-P3970-Q3970-FIXED_COST</x:f>
        <x:v>13585.371019943967</x:v>
      </x:c>
      <x:c r="S3970" s="139" t="str">
        <x:f>IF(AND(L3970&lt;=TOTAL_BED_CAP,N3970&lt;=TEMP_WORKER_CAP),"YES","NO")</x:f>
        <x:v>YES</x:v>
      </x:c>
      <x:c r="T3970" s="139" t="n">
        <x:f>IF(S3970="YES",R3970,-1E+99)</x:f>
        <x:v>13585.371019943967</x:v>
      </x:c>
    </x:row>
    <x:row r="3971">
      <x:c r="A3971" s="139"/>
      <x:c r="B3971" s="139"/>
      <x:c r="C3971" s="139"/>
      <x:c r="D3971" s="139"/>
      <x:c r="E3971" s="139"/>
      <x:c r="F3971" s="139"/>
      <x:c r="G3971" s="139"/>
      <x:c r="H3971" s="139"/>
      <x:c r="I3971" s="266" t="n">
        <x:f>INT((ROW()-ROW($I$46))/((CARROT_CAP+1)*(MESCLUN_CAP+1)))</x:f>
        <x:v>6</x:v>
      </x:c>
      <x:c r="J3971" s="266" t="n">
        <x:f>MOD(INT((ROW()-ROW($I$46))/(MESCLUN_CAP+1)),CARROT_CAP+1)</x:f>
        <x:v>0</x:v>
      </x:c>
      <x:c r="K3971" s="266" t="n">
        <x:f>MOD(ROW()-ROW($I$46),MESCLUN_CAP+1)</x:f>
        <x:v>19</x:v>
      </x:c>
      <x:c r="L3971" s="266" t="n">
        <x:f>SUM(I3971:K3971)</x:f>
        <x:v>25</x:v>
      </x:c>
      <x:c r="M3971" s="267" t="n">
        <x:f>I3971*TOMATO_HOURS*WEEKS*(1+TOMATO_DIM)^I3971+J3971*CARROT_HOURS*WEEKS*(1+CARROT_DIM)^J3971+K3971*MESCLUN_HOURS*WEEKS*(1+MESCLUN_DIM)^K3971</x:f>
        <x:v>2039.2521578872495</x:v>
      </x:c>
      <x:c r="N3971" s="267" t="n">
        <x:f>MAX(M3971-FARMER_HOURS,0)/TEMP_HOURS_PER_WORKER</x:f>
        <x:v>0.9161473318661455</x:v>
      </x:c>
      <x:c r="O3971" s="268" t="n">
        <x:f>I3971*TOMATO_PRICE+J3971*CARROT_PRICE+K3971*MESCLUN_PRICE</x:f>
        <x:v>104100</x:v>
      </x:c>
      <x:c r="P3971" s="268" t="n">
        <x:f>I3971*TOMATO_FERTILIZER+J3971*CARROT_FERTILIZER+K3971*MESCLUN_FERTILIZER</x:f>
        <x:v>22000</x:v>
      </x:c>
      <x:c r="Q3971" s="268" t="n">
        <x:f>MIN(M3971,FARMER_HOURS)*FARMER_RATE+MAX(M3971-FARMER_HOURS,0)*TEMP_RATE</x:f>
        <x:v>47903.68329665363</x:v>
      </x:c>
      <x:c r="R3971" s="268" t="n">
        <x:f>O3971-P3971-Q3971-FIXED_COST</x:f>
        <x:v>14196.316703346369</x:v>
      </x:c>
      <x:c r="S3971" s="139" t="str">
        <x:f>IF(AND(L3971&lt;=TOTAL_BED_CAP,N3971&lt;=TEMP_WORKER_CAP),"YES","NO")</x:f>
        <x:v>YES</x:v>
      </x:c>
      <x:c r="T3971" s="139" t="n">
        <x:f>IF(S3971="YES",R3971,-1E+99)</x:f>
        <x:v>14196.316703346369</x:v>
      </x:c>
    </x:row>
    <x:row r="3972">
      <x:c r="A3972" s="139"/>
      <x:c r="B3972" s="139"/>
      <x:c r="C3972" s="139"/>
      <x:c r="D3972" s="139"/>
      <x:c r="E3972" s="139"/>
      <x:c r="F3972" s="139"/>
      <x:c r="G3972" s="139"/>
      <x:c r="H3972" s="139"/>
      <x:c r="I3972" s="266" t="n">
        <x:f>INT((ROW()-ROW($I$46))/((CARROT_CAP+1)*(MESCLUN_CAP+1)))</x:f>
        <x:v>6</x:v>
      </x:c>
      <x:c r="J3972" s="266" t="n">
        <x:f>MOD(INT((ROW()-ROW($I$46))/(MESCLUN_CAP+1)),CARROT_CAP+1)</x:f>
        <x:v>0</x:v>
      </x:c>
      <x:c r="K3972" s="266" t="n">
        <x:f>MOD(ROW()-ROW($I$46),MESCLUN_CAP+1)</x:f>
        <x:v>20</x:v>
      </x:c>
      <x:c r="L3972" s="266" t="n">
        <x:f>SUM(I3972:K3972)</x:f>
        <x:v>26</x:v>
      </x:c>
      <x:c r="M3972" s="267" t="n">
        <x:f>I3972*TOMATO_HOURS*WEEKS*(1+TOMATO_DIM)^I3972+J3972*CARROT_HOURS*WEEKS*(1+CARROT_DIM)^J3972+K3972*MESCLUN_HOURS*WEEKS*(1+MESCLUN_DIM)^K3972</x:f>
        <x:v>2110.4764485377264</x:v>
      </x:c>
      <x:c r="N3972" s="267" t="n">
        <x:f>MAX(M3972-FARMER_HOURS,0)/TEMP_HOURS_PER_WORKER</x:f>
        <x:v>0.9656086448178656</x:v>
      </x:c>
      <x:c r="O3972" s="268" t="n">
        <x:f>I3972*TOMATO_PRICE+J3972*CARROT_PRICE+K3972*MESCLUN_PRICE</x:f>
        <x:v>106800</x:v>
      </x:c>
      <x:c r="P3972" s="268" t="n">
        <x:f>I3972*TOMATO_FERTILIZER+J3972*CARROT_FERTILIZER+K3972*MESCLUN_FERTILIZER</x:f>
        <x:v>22880</x:v>
      </x:c>
      <x:c r="Q3972" s="268" t="n">
        <x:f>MIN(M3972,FARMER_HOURS)*FARMER_RATE+MAX(M3972-FARMER_HOURS,0)*TEMP_RATE</x:f>
        <x:v>49140.21612044664</x:v>
      </x:c>
      <x:c r="R3972" s="268" t="n">
        <x:f>O3972-P3972-Q3972-FIXED_COST</x:f>
        <x:v>14779.78387955336</x:v>
      </x:c>
      <x:c r="S3972" s="139" t="str">
        <x:f>IF(AND(L3972&lt;=TOTAL_BED_CAP,N3972&lt;=TEMP_WORKER_CAP),"YES","NO")</x:f>
        <x:v>YES</x:v>
      </x:c>
      <x:c r="T3972" s="139" t="n">
        <x:f>IF(S3972="YES",R3972,-1E+99)</x:f>
        <x:v>14779.78387955336</x:v>
      </x:c>
    </x:row>
    <x:row r="3973">
      <x:c r="A3973" s="139"/>
      <x:c r="B3973" s="139"/>
      <x:c r="C3973" s="139"/>
      <x:c r="D3973" s="139"/>
      <x:c r="E3973" s="139"/>
      <x:c r="F3973" s="139"/>
      <x:c r="G3973" s="139"/>
      <x:c r="H3973" s="139"/>
      <x:c r="I3973" s="266" t="n">
        <x:f>INT((ROW()-ROW($I$46))/((CARROT_CAP+1)*(MESCLUN_CAP+1)))</x:f>
        <x:v>6</x:v>
      </x:c>
      <x:c r="J3973" s="266" t="n">
        <x:f>MOD(INT((ROW()-ROW($I$46))/(MESCLUN_CAP+1)),CARROT_CAP+1)</x:f>
        <x:v>0</x:v>
      </x:c>
      <x:c r="K3973" s="266" t="n">
        <x:f>MOD(ROW()-ROW($I$46),MESCLUN_CAP+1)</x:f>
        <x:v>21</x:v>
      </x:c>
      <x:c r="L3973" s="266" t="n">
        <x:f>SUM(I3973:K3973)</x:f>
        <x:v>27</x:v>
      </x:c>
      <x:c r="M3973" s="267" t="n">
        <x:f>I3973*TOMATO_HOURS*WEEKS*(1+TOMATO_DIM)^I3973+J3973*CARROT_HOURS*WEEKS*(1+CARROT_DIM)^J3973+K3973*MESCLUN_HOURS*WEEKS*(1+MESCLUN_DIM)^K3973</x:f>
        <x:v>2183.31218876417</x:v>
      </x:c>
      <x:c r="N3973" s="267" t="n">
        <x:f>MAX(M3973-FARMER_HOURS,0)/TEMP_HOURS_PER_WORKER</x:f>
        <x:v>1.016189019975118</x:v>
      </x:c>
      <x:c r="O3973" s="268" t="n">
        <x:f>I3973*TOMATO_PRICE+J3973*CARROT_PRICE+K3973*MESCLUN_PRICE</x:f>
        <x:v>109500</x:v>
      </x:c>
      <x:c r="P3973" s="268" t="n">
        <x:f>I3973*TOMATO_FERTILIZER+J3973*CARROT_FERTILIZER+K3973*MESCLUN_FERTILIZER</x:f>
        <x:v>23760</x:v>
      </x:c>
      <x:c r="Q3973" s="268" t="n">
        <x:f>MIN(M3973,FARMER_HOURS)*FARMER_RATE+MAX(M3973-FARMER_HOURS,0)*TEMP_RATE</x:f>
        <x:v>50404.72549937795</x:v>
      </x:c>
      <x:c r="R3973" s="268" t="n">
        <x:f>O3973-P3973-Q3973-FIXED_COST</x:f>
        <x:v>15335.27450062205</x:v>
      </x:c>
      <x:c r="S3973" s="139" t="str">
        <x:f>IF(AND(L3973&lt;=TOTAL_BED_CAP,N3973&lt;=TEMP_WORKER_CAP),"YES","NO")</x:f>
        <x:v>YES</x:v>
      </x:c>
      <x:c r="T3973" s="139" t="n">
        <x:f>IF(S3973="YES",R3973,-1E+99)</x:f>
        <x:v>15335.27450062205</x:v>
      </x:c>
    </x:row>
    <x:row r="3974">
      <x:c r="A3974" s="139"/>
      <x:c r="B3974" s="139"/>
      <x:c r="C3974" s="139"/>
      <x:c r="D3974" s="139"/>
      <x:c r="E3974" s="139"/>
      <x:c r="F3974" s="139"/>
      <x:c r="G3974" s="139"/>
      <x:c r="H3974" s="139"/>
      <x:c r="I3974" s="266" t="n">
        <x:f>INT((ROW()-ROW($I$46))/((CARROT_CAP+1)*(MESCLUN_CAP+1)))</x:f>
        <x:v>6</x:v>
      </x:c>
      <x:c r="J3974" s="266" t="n">
        <x:f>MOD(INT((ROW()-ROW($I$46))/(MESCLUN_CAP+1)),CARROT_CAP+1)</x:f>
        <x:v>0</x:v>
      </x:c>
      <x:c r="K3974" s="266" t="n">
        <x:f>MOD(ROW()-ROW($I$46),MESCLUN_CAP+1)</x:f>
        <x:v>22</x:v>
      </x:c>
      <x:c r="L3974" s="266" t="n">
        <x:f>SUM(I3974:K3974)</x:f>
        <x:v>28</x:v>
      </x:c>
      <x:c r="M3974" s="267" t="n">
        <x:f>I3974*TOMATO_HOURS*WEEKS*(1+TOMATO_DIM)^I3974+J3974*CARROT_HOURS*WEEKS*(1+CARROT_DIM)^J3974+K3974*MESCLUN_HOURS*WEEKS*(1+MESCLUN_DIM)^K3974</x:f>
        <x:v>2257.7885360105665</x:v>
      </x:c>
      <x:c r="N3974" s="267" t="n">
        <x:f>MAX(M3974-FARMER_HOURS,0)/TEMP_HOURS_PER_WORKER</x:f>
        <x:v>1.0679087055628935</x:v>
      </x:c>
      <x:c r="O3974" s="268" t="n">
        <x:f>I3974*TOMATO_PRICE+J3974*CARROT_PRICE+K3974*MESCLUN_PRICE</x:f>
        <x:v>112200</x:v>
      </x:c>
      <x:c r="P3974" s="268" t="n">
        <x:f>I3974*TOMATO_FERTILIZER+J3974*CARROT_FERTILIZER+K3974*MESCLUN_FERTILIZER</x:f>
        <x:v>24640</x:v>
      </x:c>
      <x:c r="Q3974" s="268" t="n">
        <x:f>MIN(M3974,FARMER_HOURS)*FARMER_RATE+MAX(M3974-FARMER_HOURS,0)*TEMP_RATE</x:f>
        <x:v>51697.71763907233</x:v>
      </x:c>
      <x:c r="R3974" s="268" t="n">
        <x:f>O3974-P3974-Q3974-FIXED_COST</x:f>
        <x:v>15862.282360927667</x:v>
      </x:c>
      <x:c r="S3974" s="139" t="str">
        <x:f>IF(AND(L3974&lt;=TOTAL_BED_CAP,N3974&lt;=TEMP_WORKER_CAP),"YES","NO")</x:f>
        <x:v>YES</x:v>
      </x:c>
      <x:c r="T3974" s="139" t="n">
        <x:f>IF(S3974="YES",R3974,-1E+99)</x:f>
        <x:v>15862.282360927667</x:v>
      </x:c>
    </x:row>
    <x:row r="3975">
      <x:c r="A3975" s="139"/>
      <x:c r="B3975" s="139"/>
      <x:c r="C3975" s="139"/>
      <x:c r="D3975" s="139"/>
      <x:c r="E3975" s="139"/>
      <x:c r="F3975" s="139"/>
      <x:c r="G3975" s="139"/>
      <x:c r="H3975" s="139"/>
      <x:c r="I3975" s="266" t="n">
        <x:f>INT((ROW()-ROW($I$46))/((CARROT_CAP+1)*(MESCLUN_CAP+1)))</x:f>
        <x:v>6</x:v>
      </x:c>
      <x:c r="J3975" s="266" t="n">
        <x:f>MOD(INT((ROW()-ROW($I$46))/(MESCLUN_CAP+1)),CARROT_CAP+1)</x:f>
        <x:v>0</x:v>
      </x:c>
      <x:c r="K3975" s="266" t="n">
        <x:f>MOD(ROW()-ROW($I$46),MESCLUN_CAP+1)</x:f>
        <x:v>23</x:v>
      </x:c>
      <x:c r="L3975" s="266" t="n">
        <x:f>SUM(I3975:K3975)</x:f>
        <x:v>29</x:v>
      </x:c>
      <x:c r="M3975" s="267" t="n">
        <x:f>I3975*TOMATO_HOURS*WEEKS*(1+TOMATO_DIM)^I3975+J3975*CARROT_HOURS*WEEKS*(1+CARROT_DIM)^J3975+K3975*MESCLUN_HOURS*WEEKS*(1+MESCLUN_DIM)^K3975</x:f>
        <x:v>2333.9351248680027</x:v>
      </x:c>
      <x:c r="N3975" s="267" t="n">
        <x:f>MAX(M3975-FARMER_HOURS,0)/TEMP_HOURS_PER_WORKER</x:f>
        <x:v>1.1207882811583352</x:v>
      </x:c>
      <x:c r="O3975" s="268" t="n">
        <x:f>I3975*TOMATO_PRICE+J3975*CARROT_PRICE+K3975*MESCLUN_PRICE</x:f>
        <x:v>114900</x:v>
      </x:c>
      <x:c r="P3975" s="268" t="n">
        <x:f>I3975*TOMATO_FERTILIZER+J3975*CARROT_FERTILIZER+K3975*MESCLUN_FERTILIZER</x:f>
        <x:v>25520</x:v>
      </x:c>
      <x:c r="Q3975" s="268" t="n">
        <x:f>MIN(M3975,FARMER_HOURS)*FARMER_RATE+MAX(M3975-FARMER_HOURS,0)*TEMP_RATE</x:f>
        <x:v>53019.70702895838</x:v>
      </x:c>
      <x:c r="R3975" s="268" t="n">
        <x:f>O3975-P3975-Q3975-FIXED_COST</x:f>
        <x:v>16360.292971041621</x:v>
      </x:c>
      <x:c r="S3975" s="139" t="str">
        <x:f>IF(AND(L3975&lt;=TOTAL_BED_CAP,N3975&lt;=TEMP_WORKER_CAP),"YES","NO")</x:f>
        <x:v>YES</x:v>
      </x:c>
      <x:c r="T3975" s="139" t="n">
        <x:f>IF(S3975="YES",R3975,-1E+99)</x:f>
        <x:v>16360.292971041621</x:v>
      </x:c>
    </x:row>
    <x:row r="3976">
      <x:c r="A3976" s="139"/>
      <x:c r="B3976" s="139"/>
      <x:c r="C3976" s="139"/>
      <x:c r="D3976" s="139"/>
      <x:c r="E3976" s="139"/>
      <x:c r="F3976" s="139"/>
      <x:c r="G3976" s="139"/>
      <x:c r="H3976" s="139"/>
      <x:c r="I3976" s="266" t="n">
        <x:f>INT((ROW()-ROW($I$46))/((CARROT_CAP+1)*(MESCLUN_CAP+1)))</x:f>
        <x:v>6</x:v>
      </x:c>
      <x:c r="J3976" s="266" t="n">
        <x:f>MOD(INT((ROW()-ROW($I$46))/(MESCLUN_CAP+1)),CARROT_CAP+1)</x:f>
        <x:v>0</x:v>
      </x:c>
      <x:c r="K3976" s="266" t="n">
        <x:f>MOD(ROW()-ROW($I$46),MESCLUN_CAP+1)</x:f>
        <x:v>24</x:v>
      </x:c>
      <x:c r="L3976" s="266" t="n">
        <x:f>SUM(I3976:K3976)</x:f>
        <x:v>30</x:v>
      </x:c>
      <x:c r="M3976" s="267" t="n">
        <x:f>I3976*TOMATO_HOURS*WEEKS*(1+TOMATO_DIM)^I3976+J3976*CARROT_HOURS*WEEKS*(1+CARROT_DIM)^J3976+K3976*MESCLUN_HOURS*WEEKS*(1+MESCLUN_DIM)^K3976</x:f>
        <x:v>2411.7820744474984</x:v>
      </x:c>
      <x:c r="N3976" s="267" t="n">
        <x:f>MAX(M3976-FARMER_HOURS,0)/TEMP_HOURS_PER_WORKER</x:f>
        <x:v>1.1748486628107628</x:v>
      </x:c>
      <x:c r="O3976" s="268" t="n">
        <x:f>I3976*TOMATO_PRICE+J3976*CARROT_PRICE+K3976*MESCLUN_PRICE</x:f>
        <x:v>117600</x:v>
      </x:c>
      <x:c r="P3976" s="268" t="n">
        <x:f>I3976*TOMATO_FERTILIZER+J3976*CARROT_FERTILIZER+K3976*MESCLUN_FERTILIZER</x:f>
        <x:v>26400</x:v>
      </x:c>
      <x:c r="Q3976" s="268" t="n">
        <x:f>MIN(M3976,FARMER_HOURS)*FARMER_RATE+MAX(M3976-FARMER_HOURS,0)*TEMP_RATE</x:f>
        <x:v>54371.21657026907</x:v>
      </x:c>
      <x:c r="R3976" s="268" t="n">
        <x:f>O3976-P3976-Q3976-FIXED_COST</x:f>
        <x:v>16828.78342973093</x:v>
      </x:c>
      <x:c r="S3976" s="139" t="str">
        <x:f>IF(AND(L3976&lt;=TOTAL_BED_CAP,N3976&lt;=TEMP_WORKER_CAP),"YES","NO")</x:f>
        <x:v>YES</x:v>
      </x:c>
      <x:c r="T3976" s="139" t="n">
        <x:f>IF(S3976="YES",R3976,-1E+99)</x:f>
        <x:v>16828.78342973093</x:v>
      </x:c>
    </x:row>
    <x:row r="3977">
      <x:c r="A3977" s="139"/>
      <x:c r="B3977" s="139"/>
      <x:c r="C3977" s="139"/>
      <x:c r="D3977" s="139"/>
      <x:c r="E3977" s="139"/>
      <x:c r="F3977" s="139"/>
      <x:c r="G3977" s="139"/>
      <x:c r="H3977" s="139"/>
      <x:c r="I3977" s="266" t="n">
        <x:f>INT((ROW()-ROW($I$46))/((CARROT_CAP+1)*(MESCLUN_CAP+1)))</x:f>
        <x:v>6</x:v>
      </x:c>
      <x:c r="J3977" s="266" t="n">
        <x:f>MOD(INT((ROW()-ROW($I$46))/(MESCLUN_CAP+1)),CARROT_CAP+1)</x:f>
        <x:v>0</x:v>
      </x:c>
      <x:c r="K3977" s="266" t="n">
        <x:f>MOD(ROW()-ROW($I$46),MESCLUN_CAP+1)</x:f>
        <x:v>25</x:v>
      </x:c>
      <x:c r="L3977" s="266" t="n">
        <x:f>SUM(I3977:K3977)</x:f>
        <x:v>31</x:v>
      </x:c>
      <x:c r="M3977" s="267" t="n">
        <x:f>I3977*TOMATO_HOURS*WEEKS*(1+TOMATO_DIM)^I3977+J3977*CARROT_HOURS*WEEKS*(1+CARROT_DIM)^J3977+K3977*MESCLUN_HOURS*WEEKS*(1+MESCLUN_DIM)^K3977</x:f>
        <x:v>2491.359995862596</x:v>
      </x:c>
      <x:c r="N3977" s="267" t="n">
        <x:f>MAX(M3977-FARMER_HOURS,0)/TEMP_HOURS_PER_WORKER</x:f>
        <x:v>1.230111108237914</x:v>
      </x:c>
      <x:c r="O3977" s="268" t="n">
        <x:f>I3977*TOMATO_PRICE+J3977*CARROT_PRICE+K3977*MESCLUN_PRICE</x:f>
        <x:v>120300</x:v>
      </x:c>
      <x:c r="P3977" s="268" t="n">
        <x:f>I3977*TOMATO_FERTILIZER+J3977*CARROT_FERTILIZER+K3977*MESCLUN_FERTILIZER</x:f>
        <x:v>27280</x:v>
      </x:c>
      <x:c r="Q3977" s="268" t="n">
        <x:f>MIN(M3977,FARMER_HOURS)*FARMER_RATE+MAX(M3977-FARMER_HOURS,0)*TEMP_RATE</x:f>
        <x:v>55752.77770594785</x:v>
      </x:c>
      <x:c r="R3977" s="268" t="n">
        <x:f>O3977-P3977-Q3977-FIXED_COST</x:f>
        <x:v>17267.222294052153</x:v>
      </x:c>
      <x:c r="S3977" s="139" t="str">
        <x:f>IF(AND(L3977&lt;=TOTAL_BED_CAP,N3977&lt;=TEMP_WORKER_CAP),"YES","NO")</x:f>
        <x:v>YES</x:v>
      </x:c>
      <x:c r="T3977" s="139" t="n">
        <x:f>IF(S3977="YES",R3977,-1E+99)</x:f>
        <x:v>17267.222294052153</x:v>
      </x:c>
    </x:row>
    <x:row r="3978">
      <x:c r="A3978" s="139"/>
      <x:c r="B3978" s="139"/>
      <x:c r="C3978" s="139"/>
      <x:c r="D3978" s="139"/>
      <x:c r="E3978" s="139"/>
      <x:c r="F3978" s="139"/>
      <x:c r="G3978" s="139"/>
      <x:c r="H3978" s="139"/>
      <x:c r="I3978" s="266" t="n">
        <x:f>INT((ROW()-ROW($I$46))/((CARROT_CAP+1)*(MESCLUN_CAP+1)))</x:f>
        <x:v>6</x:v>
      </x:c>
      <x:c r="J3978" s="266" t="n">
        <x:f>MOD(INT((ROW()-ROW($I$46))/(MESCLUN_CAP+1)),CARROT_CAP+1)</x:f>
        <x:v>0</x:v>
      </x:c>
      <x:c r="K3978" s="266" t="n">
        <x:f>MOD(ROW()-ROW($I$46),MESCLUN_CAP+1)</x:f>
        <x:v>26</x:v>
      </x:c>
      <x:c r="L3978" s="266" t="n">
        <x:f>SUM(I3978:K3978)</x:f>
        <x:v>32</x:v>
      </x:c>
      <x:c r="M3978" s="267" t="n">
        <x:f>I3978*TOMATO_HOURS*WEEKS*(1+TOMATO_DIM)^I3978+J3978*CARROT_HOURS*WEEKS*(1+CARROT_DIM)^J3978+K3978*MESCLUN_HOURS*WEEKS*(1+MESCLUN_DIM)^K3978</x:f>
        <x:v>2572.699999823313</x:v>
      </x:c>
      <x:c r="N3978" s="267" t="n">
        <x:f>MAX(M3978-FARMER_HOURS,0)/TEMP_HOURS_PER_WORKER</x:f>
        <x:v>1.286597222099523</x:v>
      </x:c>
      <x:c r="O3978" s="268" t="n">
        <x:f>I3978*TOMATO_PRICE+J3978*CARROT_PRICE+K3978*MESCLUN_PRICE</x:f>
        <x:v>123000</x:v>
      </x:c>
      <x:c r="P3978" s="268" t="n">
        <x:f>I3978*TOMATO_FERTILIZER+J3978*CARROT_FERTILIZER+K3978*MESCLUN_FERTILIZER</x:f>
        <x:v>28160</x:v>
      </x:c>
      <x:c r="Q3978" s="268" t="n">
        <x:f>MIN(M3978,FARMER_HOURS)*FARMER_RATE+MAX(M3978-FARMER_HOURS,0)*TEMP_RATE</x:f>
        <x:v>57164.93055248808</x:v>
      </x:c>
      <x:c r="R3978" s="268" t="n">
        <x:f>O3978-P3978-Q3978-FIXED_COST</x:f>
        <x:v>17675.069447511923</x:v>
      </x:c>
      <x:c r="S3978" s="139" t="str">
        <x:f>IF(AND(L3978&lt;=TOTAL_BED_CAP,N3978&lt;=TEMP_WORKER_CAP),"YES","NO")</x:f>
        <x:v>YES</x:v>
      </x:c>
      <x:c r="T3978" s="139" t="n">
        <x:f>IF(S3978="YES",R3978,-1E+99)</x:f>
        <x:v>17675.069447511923</x:v>
      </x:c>
    </x:row>
    <x:row r="3979">
      <x:c r="A3979" s="139"/>
      <x:c r="B3979" s="139"/>
      <x:c r="C3979" s="139"/>
      <x:c r="D3979" s="139"/>
      <x:c r="E3979" s="139"/>
      <x:c r="F3979" s="139"/>
      <x:c r="G3979" s="139"/>
      <x:c r="H3979" s="139"/>
      <x:c r="I3979" s="266" t="n">
        <x:f>INT((ROW()-ROW($I$46))/((CARROT_CAP+1)*(MESCLUN_CAP+1)))</x:f>
        <x:v>6</x:v>
      </x:c>
      <x:c r="J3979" s="266" t="n">
        <x:f>MOD(INT((ROW()-ROW($I$46))/(MESCLUN_CAP+1)),CARROT_CAP+1)</x:f>
        <x:v>0</x:v>
      </x:c>
      <x:c r="K3979" s="266" t="n">
        <x:f>MOD(ROW()-ROW($I$46),MESCLUN_CAP+1)</x:f>
        <x:v>27</x:v>
      </x:c>
      <x:c r="L3979" s="266" t="n">
        <x:f>SUM(I3979:K3979)</x:f>
        <x:v>33</x:v>
      </x:c>
      <x:c r="M3979" s="267" t="n">
        <x:f>I3979*TOMATO_HOURS*WEEKS*(1+TOMATO_DIM)^I3979+J3979*CARROT_HOURS*WEEKS*(1+CARROT_DIM)^J3979+K3979*MESCLUN_HOURS*WEEKS*(1+MESCLUN_DIM)^K3979</x:f>
        <x:v>2655.83370434307</x:v>
      </x:c>
      <x:c r="N3979" s="267" t="n">
        <x:f>MAX(M3979-FARMER_HOURS,0)/TEMP_HOURS_PER_WORKER</x:f>
        <x:v>1.3443289613493543</x:v>
      </x:c>
      <x:c r="O3979" s="268" t="n">
        <x:f>I3979*TOMATO_PRICE+J3979*CARROT_PRICE+K3979*MESCLUN_PRICE</x:f>
        <x:v>125700</x:v>
      </x:c>
      <x:c r="P3979" s="268" t="n">
        <x:f>I3979*TOMATO_FERTILIZER+J3979*CARROT_FERTILIZER+K3979*MESCLUN_FERTILIZER</x:f>
        <x:v>29040</x:v>
      </x:c>
      <x:c r="Q3979" s="268" t="n">
        <x:f>MIN(M3979,FARMER_HOURS)*FARMER_RATE+MAX(M3979-FARMER_HOURS,0)*TEMP_RATE</x:f>
        <x:v>58608.22403373386</x:v>
      </x:c>
      <x:c r="R3979" s="268" t="n">
        <x:f>O3979-P3979-Q3979-FIXED_COST</x:f>
        <x:v>18051.77596626614</x:v>
      </x:c>
      <x:c r="S3979" s="139" t="str">
        <x:f>IF(AND(L3979&lt;=TOTAL_BED_CAP,N3979&lt;=TEMP_WORKER_CAP),"YES","NO")</x:f>
        <x:v>YES</x:v>
      </x:c>
      <x:c r="T3979" s="139" t="n">
        <x:f>IF(S3979="YES",R3979,-1E+99)</x:f>
        <x:v>18051.77596626614</x:v>
      </x:c>
    </x:row>
    <x:row r="3980">
      <x:c r="A3980" s="139"/>
      <x:c r="B3980" s="139"/>
      <x:c r="C3980" s="139"/>
      <x:c r="D3980" s="139"/>
      <x:c r="E3980" s="139"/>
      <x:c r="F3980" s="139"/>
      <x:c r="G3980" s="139"/>
      <x:c r="H3980" s="139"/>
      <x:c r="I3980" s="266" t="n">
        <x:f>INT((ROW()-ROW($I$46))/((CARROT_CAP+1)*(MESCLUN_CAP+1)))</x:f>
        <x:v>6</x:v>
      </x:c>
      <x:c r="J3980" s="266" t="n">
        <x:f>MOD(INT((ROW()-ROW($I$46))/(MESCLUN_CAP+1)),CARROT_CAP+1)</x:f>
        <x:v>0</x:v>
      </x:c>
      <x:c r="K3980" s="266" t="n">
        <x:f>MOD(ROW()-ROW($I$46),MESCLUN_CAP+1)</x:f>
        <x:v>28</x:v>
      </x:c>
      <x:c r="L3980" s="266" t="n">
        <x:f>SUM(I3980:K3980)</x:f>
        <x:v>34</x:v>
      </x:c>
      <x:c r="M3980" s="267" t="n">
        <x:f>I3980*TOMATO_HOURS*WEEKS*(1+TOMATO_DIM)^I3980+J3980*CARROT_HOURS*WEEKS*(1+CARROT_DIM)^J3980+K3980*MESCLUN_HOURS*WEEKS*(1+MESCLUN_DIM)^K3980</x:f>
        <x:v>2740.793242560224</x:v>
      </x:c>
      <x:c r="N3980" s="267" t="n">
        <x:f>MAX(M3980-FARMER_HOURS,0)/TEMP_HOURS_PER_WORKER</x:f>
        <x:v>1.4033286406668222</x:v>
      </x:c>
      <x:c r="O3980" s="268" t="n">
        <x:f>I3980*TOMATO_PRICE+J3980*CARROT_PRICE+K3980*MESCLUN_PRICE</x:f>
        <x:v>128400</x:v>
      </x:c>
      <x:c r="P3980" s="268" t="n">
        <x:f>I3980*TOMATO_FERTILIZER+J3980*CARROT_FERTILIZER+K3980*MESCLUN_FERTILIZER</x:f>
        <x:v>29920</x:v>
      </x:c>
      <x:c r="Q3980" s="268" t="n">
        <x:f>MIN(M3980,FARMER_HOURS)*FARMER_RATE+MAX(M3980-FARMER_HOURS,0)*TEMP_RATE</x:f>
        <x:v>60083.21601667055</x:v>
      </x:c>
      <x:c r="R3980" s="268" t="n">
        <x:f>O3980-P3980-Q3980-FIXED_COST</x:f>
        <x:v>18396.78398332945</x:v>
      </x:c>
      <x:c r="S3980" s="139" t="str">
        <x:f>IF(AND(L3980&lt;=TOTAL_BED_CAP,N3980&lt;=TEMP_WORKER_CAP),"YES","NO")</x:f>
        <x:v>YES</x:v>
      </x:c>
      <x:c r="T3980" s="139" t="n">
        <x:f>IF(S3980="YES",R3980,-1E+99)</x:f>
        <x:v>18396.78398332945</x:v>
      </x:c>
    </x:row>
    <x:row r="3981">
      <x:c r="A3981" s="139"/>
      <x:c r="B3981" s="139"/>
      <x:c r="C3981" s="139"/>
      <x:c r="D3981" s="139"/>
      <x:c r="E3981" s="139"/>
      <x:c r="F3981" s="139"/>
      <x:c r="G3981" s="139"/>
      <x:c r="H3981" s="139"/>
      <x:c r="I3981" s="266" t="n">
        <x:f>INT((ROW()-ROW($I$46))/((CARROT_CAP+1)*(MESCLUN_CAP+1)))</x:f>
        <x:v>6</x:v>
      </x:c>
      <x:c r="J3981" s="266" t="n">
        <x:f>MOD(INT((ROW()-ROW($I$46))/(MESCLUN_CAP+1)),CARROT_CAP+1)</x:f>
        <x:v>0</x:v>
      </x:c>
      <x:c r="K3981" s="266" t="n">
        <x:f>MOD(ROW()-ROW($I$46),MESCLUN_CAP+1)</x:f>
        <x:v>29</x:v>
      </x:c>
      <x:c r="L3981" s="266" t="n">
        <x:f>SUM(I3981:K3981)</x:f>
        <x:v>35</x:v>
      </x:c>
      <x:c r="M3981" s="267" t="n">
        <x:f>I3981*TOMATO_HOURS*WEEKS*(1+TOMATO_DIM)^I3981+J3981*CARROT_HOURS*WEEKS*(1+CARROT_DIM)^J3981+K3981*MESCLUN_HOURS*WEEKS*(1+MESCLUN_DIM)^K3981</x:f>
        <x:v>2827.6112706758768</x:v>
      </x:c>
      <x:c r="N3981" s="267" t="n">
        <x:f>MAX(M3981-FARMER_HOURS,0)/TEMP_HOURS_PER_WORKER</x:f>
        <x:v>1.463618937969359</x:v>
      </x:c>
      <x:c r="O3981" s="268" t="n">
        <x:f>I3981*TOMATO_PRICE+J3981*CARROT_PRICE+K3981*MESCLUN_PRICE</x:f>
        <x:v>131100</x:v>
      </x:c>
      <x:c r="P3981" s="268" t="n">
        <x:f>I3981*TOMATO_FERTILIZER+J3981*CARROT_FERTILIZER+K3981*MESCLUN_FERTILIZER</x:f>
        <x:v>30800</x:v>
      </x:c>
      <x:c r="Q3981" s="268" t="n">
        <x:f>MIN(M3981,FARMER_HOURS)*FARMER_RATE+MAX(M3981-FARMER_HOURS,0)*TEMP_RATE</x:f>
        <x:v>61590.47344923397</x:v>
      </x:c>
      <x:c r="R3981" s="268" t="n">
        <x:f>O3981-P3981-Q3981-FIXED_COST</x:f>
        <x:v>18709.52655076603</x:v>
      </x:c>
      <x:c r="S3981" s="139" t="str">
        <x:f>IF(AND(L3981&lt;=TOTAL_BED_CAP,N3981&lt;=TEMP_WORKER_CAP),"YES","NO")</x:f>
        <x:v>YES</x:v>
      </x:c>
      <x:c r="T3981" s="139" t="n">
        <x:f>IF(S3981="YES",R3981,-1E+99)</x:f>
        <x:v>18709.52655076603</x:v>
      </x:c>
    </x:row>
    <x:row r="3982">
      <x:c r="A3982" s="139"/>
      <x:c r="B3982" s="139"/>
      <x:c r="C3982" s="139"/>
      <x:c r="D3982" s="139"/>
      <x:c r="E3982" s="139"/>
      <x:c r="F3982" s="139"/>
      <x:c r="G3982" s="139"/>
      <x:c r="H3982" s="139"/>
      <x:c r="I3982" s="266" t="n">
        <x:f>INT((ROW()-ROW($I$46))/((CARROT_CAP+1)*(MESCLUN_CAP+1)))</x:f>
        <x:v>6</x:v>
      </x:c>
      <x:c r="J3982" s="266" t="n">
        <x:f>MOD(INT((ROW()-ROW($I$46))/(MESCLUN_CAP+1)),CARROT_CAP+1)</x:f>
        <x:v>0</x:v>
      </x:c>
      <x:c r="K3982" s="266" t="n">
        <x:f>MOD(ROW()-ROW($I$46),MESCLUN_CAP+1)</x:f>
        <x:v>30</x:v>
      </x:c>
      <x:c r="L3982" s="266" t="n">
        <x:f>SUM(I3982:K3982)</x:f>
        <x:v>36</x:v>
      </x:c>
      <x:c r="M3982" s="267" t="n">
        <x:f>I3982*TOMATO_HOURS*WEEKS*(1+TOMATO_DIM)^I3982+J3982*CARROT_HOURS*WEEKS*(1+CARROT_DIM)^J3982+K3982*MESCLUN_HOURS*WEEKS*(1+MESCLUN_DIM)^K3982</x:f>
        <x:v>2916.320976009647</x:v>
      </x:c>
      <x:c r="N3982" s="267" t="n">
        <x:f>MAX(M3982-FARMER_HOURS,0)/TEMP_HOURS_PER_WORKER</x:f>
        <x:v>1.5252229000066992</x:v>
      </x:c>
      <x:c r="O3982" s="268" t="n">
        <x:f>I3982*TOMATO_PRICE+J3982*CARROT_PRICE+K3982*MESCLUN_PRICE</x:f>
        <x:v>133800</x:v>
      </x:c>
      <x:c r="P3982" s="268" t="n">
        <x:f>I3982*TOMATO_FERTILIZER+J3982*CARROT_FERTILIZER+K3982*MESCLUN_FERTILIZER</x:f>
        <x:v>31680</x:v>
      </x:c>
      <x:c r="Q3982" s="268" t="n">
        <x:f>MIN(M3982,FARMER_HOURS)*FARMER_RATE+MAX(M3982-FARMER_HOURS,0)*TEMP_RATE</x:f>
        <x:v>63130.57250016748</x:v>
      </x:c>
      <x:c r="R3982" s="268" t="n">
        <x:f>O3982-P3982-Q3982-FIXED_COST</x:f>
        <x:v>18989.42749983252</x:v>
      </x:c>
      <x:c r="S3982" s="139" t="str">
        <x:f>IF(AND(L3982&lt;=TOTAL_BED_CAP,N3982&lt;=TEMP_WORKER_CAP),"YES","NO")</x:f>
        <x:v>YES</x:v>
      </x:c>
      <x:c r="T3982" s="139" t="n">
        <x:f>IF(S3982="YES",R3982,-1E+99)</x:f>
        <x:v>18989.42749983252</x:v>
      </x:c>
    </x:row>
    <x:row r="3983">
      <x:c r="A3983" s="139"/>
      <x:c r="B3983" s="139"/>
      <x:c r="C3983" s="139"/>
      <x:c r="D3983" s="139"/>
      <x:c r="E3983" s="139"/>
      <x:c r="F3983" s="139"/>
      <x:c r="G3983" s="139"/>
      <x:c r="H3983" s="139"/>
      <x:c r="I3983" s="266" t="n">
        <x:f>INT((ROW()-ROW($I$46))/((CARROT_CAP+1)*(MESCLUN_CAP+1)))</x:f>
        <x:v>6</x:v>
      </x:c>
      <x:c r="J3983" s="266" t="n">
        <x:f>MOD(INT((ROW()-ROW($I$46))/(MESCLUN_CAP+1)),CARROT_CAP+1)</x:f>
        <x:v>1</x:v>
      </x:c>
      <x:c r="K3983" s="266" t="n">
        <x:f>MOD(ROW()-ROW($I$46),MESCLUN_CAP+1)</x:f>
        <x:v>0</x:v>
      </x:c>
      <x:c r="L3983" s="266" t="n">
        <x:f>SUM(I3983:K3983)</x:f>
        <x:v>7</x:v>
      </x:c>
      <x:c r="M3983" s="267" t="n">
        <x:f>I3983*TOMATO_HOURS*WEEKS*(1+TOMATO_DIM)^I3983+J3983*CARROT_HOURS*WEEKS*(1+CARROT_DIM)^J3983+K3983*MESCLUN_HOURS*WEEKS*(1+MESCLUN_DIM)^K3983</x:f>
        <x:v>987.3929400000004</x:v>
      </x:c>
      <x:c r="N3983" s="267" t="n">
        <x:f>MAX(M3983-FARMER_HOURS,0)/TEMP_HOURS_PER_WORKER</x:f>
        <x:v>0.18568954166666696</x:v>
      </x:c>
      <x:c r="O3983" s="268" t="n">
        <x:f>I3983*TOMATO_PRICE+J3983*CARROT_PRICE+K3983*MESCLUN_PRICE</x:f>
        <x:v>54894</x:v>
      </x:c>
      <x:c r="P3983" s="268" t="n">
        <x:f>I3983*TOMATO_FERTILIZER+J3983*CARROT_FERTILIZER+K3983*MESCLUN_FERTILIZER</x:f>
        <x:v>5720</x:v>
      </x:c>
      <x:c r="Q3983" s="268" t="n">
        <x:f>MIN(M3983,FARMER_HOURS)*FARMER_RATE+MAX(M3983-FARMER_HOURS,0)*TEMP_RATE</x:f>
        <x:v>29642.238541666673</x:v>
      </x:c>
      <x:c r="R3983" s="268" t="n">
        <x:f>O3983-P3983-Q3983-FIXED_COST</x:f>
        <x:v>-468.238541666673</x:v>
      </x:c>
      <x:c r="S3983" s="139" t="str">
        <x:f>IF(AND(L3983&lt;=TOTAL_BED_CAP,N3983&lt;=TEMP_WORKER_CAP),"YES","NO")</x:f>
        <x:v>YES</x:v>
      </x:c>
      <x:c r="T3983" s="139" t="n">
        <x:f>IF(S3983="YES",R3983,-1E+99)</x:f>
        <x:v>-468.238541666673</x:v>
      </x:c>
    </x:row>
    <x:row r="3984">
      <x:c r="A3984" s="139"/>
      <x:c r="B3984" s="139"/>
      <x:c r="C3984" s="139"/>
      <x:c r="D3984" s="139"/>
      <x:c r="E3984" s="139"/>
      <x:c r="F3984" s="139"/>
      <x:c r="G3984" s="139"/>
      <x:c r="H3984" s="139"/>
      <x:c r="I3984" s="266" t="n">
        <x:f>INT((ROW()-ROW($I$46))/((CARROT_CAP+1)*(MESCLUN_CAP+1)))</x:f>
        <x:v>6</x:v>
      </x:c>
      <x:c r="J3984" s="266" t="n">
        <x:f>MOD(INT((ROW()-ROW($I$46))/(MESCLUN_CAP+1)),CARROT_CAP+1)</x:f>
        <x:v>1</x:v>
      </x:c>
      <x:c r="K3984" s="266" t="n">
        <x:f>MOD(ROW()-ROW($I$46),MESCLUN_CAP+1)</x:f>
        <x:v>1</x:v>
      </x:c>
      <x:c r="L3984" s="266" t="n">
        <x:f>SUM(I3984:K3984)</x:f>
        <x:v>8</x:v>
      </x:c>
      <x:c r="M3984" s="267" t="n">
        <x:f>I3984*TOMATO_HOURS*WEEKS*(1+TOMATO_DIM)^I3984+J3984*CARROT_HOURS*WEEKS*(1+CARROT_DIM)^J3984+K3984*MESCLUN_HOURS*WEEKS*(1+MESCLUN_DIM)^K3984</x:f>
        <x:v>1032.9554400000004</x:v>
      </x:c>
      <x:c r="N3984" s="267" t="n">
        <x:f>MAX(M3984-FARMER_HOURS,0)/TEMP_HOURS_PER_WORKER</x:f>
        <x:v>0.21733016666666696</x:v>
      </x:c>
      <x:c r="O3984" s="268" t="n">
        <x:f>I3984*TOMATO_PRICE+J3984*CARROT_PRICE+K3984*MESCLUN_PRICE</x:f>
        <x:v>57594</x:v>
      </x:c>
      <x:c r="P3984" s="268" t="n">
        <x:f>I3984*TOMATO_FERTILIZER+J3984*CARROT_FERTILIZER+K3984*MESCLUN_FERTILIZER</x:f>
        <x:v>6600</x:v>
      </x:c>
      <x:c r="Q3984" s="268" t="n">
        <x:f>MIN(M3984,FARMER_HOURS)*FARMER_RATE+MAX(M3984-FARMER_HOURS,0)*TEMP_RATE</x:f>
        <x:v>30433.254166666673</x:v>
      </x:c>
      <x:c r="R3984" s="268" t="n">
        <x:f>O3984-P3984-Q3984-FIXED_COST</x:f>
        <x:v>560.745833333327</x:v>
      </x:c>
      <x:c r="S3984" s="139" t="str">
        <x:f>IF(AND(L3984&lt;=TOTAL_BED_CAP,N3984&lt;=TEMP_WORKER_CAP),"YES","NO")</x:f>
        <x:v>YES</x:v>
      </x:c>
      <x:c r="T3984" s="139" t="n">
        <x:f>IF(S3984="YES",R3984,-1E+99)</x:f>
        <x:v>560.745833333327</x:v>
      </x:c>
    </x:row>
    <x:row r="3985">
      <x:c r="A3985" s="139"/>
      <x:c r="B3985" s="139"/>
      <x:c r="C3985" s="139"/>
      <x:c r="D3985" s="139"/>
      <x:c r="E3985" s="139"/>
      <x:c r="F3985" s="139"/>
      <x:c r="G3985" s="139"/>
      <x:c r="H3985" s="139"/>
      <x:c r="I3985" s="266" t="n">
        <x:f>INT((ROW()-ROW($I$46))/((CARROT_CAP+1)*(MESCLUN_CAP+1)))</x:f>
        <x:v>6</x:v>
      </x:c>
      <x:c r="J3985" s="266" t="n">
        <x:f>MOD(INT((ROW()-ROW($I$46))/(MESCLUN_CAP+1)),CARROT_CAP+1)</x:f>
        <x:v>1</x:v>
      </x:c>
      <x:c r="K3985" s="266" t="n">
        <x:f>MOD(ROW()-ROW($I$46),MESCLUN_CAP+1)</x:f>
        <x:v>2</x:v>
      </x:c>
      <x:c r="L3985" s="266" t="n">
        <x:f>SUM(I3985:K3985)</x:f>
        <x:v>9</x:v>
      </x:c>
      <x:c r="M3985" s="267" t="n">
        <x:f>I3985*TOMATO_HOURS*WEEKS*(1+TOMATO_DIM)^I3985+J3985*CARROT_HOURS*WEEKS*(1+CARROT_DIM)^J3985+K3985*MESCLUN_HOURS*WEEKS*(1+MESCLUN_DIM)^K3985</x:f>
        <x:v>1079.6570025000003</x:v>
      </x:c>
      <x:c r="N3985" s="267" t="n">
        <x:f>MAX(M3985-FARMER_HOURS,0)/TEMP_HOURS_PER_WORKER</x:f>
        <x:v>0.2497618072916669</x:v>
      </x:c>
      <x:c r="O3985" s="268" t="n">
        <x:f>I3985*TOMATO_PRICE+J3985*CARROT_PRICE+K3985*MESCLUN_PRICE</x:f>
        <x:v>60294</x:v>
      </x:c>
      <x:c r="P3985" s="268" t="n">
        <x:f>I3985*TOMATO_FERTILIZER+J3985*CARROT_FERTILIZER+K3985*MESCLUN_FERTILIZER</x:f>
        <x:v>7480</x:v>
      </x:c>
      <x:c r="Q3985" s="268" t="n">
        <x:f>MIN(M3985,FARMER_HOURS)*FARMER_RATE+MAX(M3985-FARMER_HOURS,0)*TEMP_RATE</x:f>
        <x:v>31244.045182291673</x:v>
      </x:c>
      <x:c r="R3985" s="268" t="n">
        <x:f>O3985-P3985-Q3985-FIXED_COST</x:f>
        <x:v>1569.954817708327</x:v>
      </x:c>
      <x:c r="S3985" s="139" t="str">
        <x:f>IF(AND(L3985&lt;=TOTAL_BED_CAP,N3985&lt;=TEMP_WORKER_CAP),"YES","NO")</x:f>
        <x:v>YES</x:v>
      </x:c>
      <x:c r="T3985" s="139" t="n">
        <x:f>IF(S3985="YES",R3985,-1E+99)</x:f>
        <x:v>1569.954817708327</x:v>
      </x:c>
    </x:row>
    <x:row r="3986">
      <x:c r="A3986" s="139"/>
      <x:c r="B3986" s="139"/>
      <x:c r="C3986" s="139"/>
      <x:c r="D3986" s="139"/>
      <x:c r="E3986" s="139"/>
      <x:c r="F3986" s="139"/>
      <x:c r="G3986" s="139"/>
      <x:c r="H3986" s="139"/>
      <x:c r="I3986" s="266" t="n">
        <x:f>INT((ROW()-ROW($I$46))/((CARROT_CAP+1)*(MESCLUN_CAP+1)))</x:f>
        <x:v>6</x:v>
      </x:c>
      <x:c r="J3986" s="266" t="n">
        <x:f>MOD(INT((ROW()-ROW($I$46))/(MESCLUN_CAP+1)),CARROT_CAP+1)</x:f>
        <x:v>1</x:v>
      </x:c>
      <x:c r="K3986" s="266" t="n">
        <x:f>MOD(ROW()-ROW($I$46),MESCLUN_CAP+1)</x:f>
        <x:v>3</x:v>
      </x:c>
      <x:c r="L3986" s="266" t="n">
        <x:f>SUM(I3986:K3986)</x:f>
        <x:v>10</x:v>
      </x:c>
      <x:c r="M3986" s="267" t="n">
        <x:f>I3986*TOMATO_HOURS*WEEKS*(1+TOMATO_DIM)^I3986+J3986*CARROT_HOURS*WEEKS*(1+CARROT_DIM)^J3986+K3986*MESCLUN_HOURS*WEEKS*(1+MESCLUN_DIM)^K3986</x:f>
        <x:v>1127.5189849218755</x:v>
      </x:c>
      <x:c r="N3986" s="267" t="n">
        <x:f>MAX(M3986-FARMER_HOURS,0)/TEMP_HOURS_PER_WORKER</x:f>
        <x:v>0.2829992950846357</x:v>
      </x:c>
      <x:c r="O3986" s="268" t="n">
        <x:f>I3986*TOMATO_PRICE+J3986*CARROT_PRICE+K3986*MESCLUN_PRICE</x:f>
        <x:v>62994</x:v>
      </x:c>
      <x:c r="P3986" s="268" t="n">
        <x:f>I3986*TOMATO_FERTILIZER+J3986*CARROT_FERTILIZER+K3986*MESCLUN_FERTILIZER</x:f>
        <x:v>8360</x:v>
      </x:c>
      <x:c r="Q3986" s="268" t="n">
        <x:f>MIN(M3986,FARMER_HOURS)*FARMER_RATE+MAX(M3986-FARMER_HOURS,0)*TEMP_RATE</x:f>
        <x:v>32074.98237711589</x:v>
      </x:c>
      <x:c r="R3986" s="268" t="n">
        <x:f>O3986-P3986-Q3986-FIXED_COST</x:f>
        <x:v>2559.0176228841083</x:v>
      </x:c>
      <x:c r="S3986" s="139" t="str">
        <x:f>IF(AND(L3986&lt;=TOTAL_BED_CAP,N3986&lt;=TEMP_WORKER_CAP),"YES","NO")</x:f>
        <x:v>YES</x:v>
      </x:c>
      <x:c r="T3986" s="139" t="n">
        <x:f>IF(S3986="YES",R3986,-1E+99)</x:f>
        <x:v>2559.0176228841083</x:v>
      </x:c>
    </x:row>
    <x:row r="3987">
      <x:c r="A3987" s="139"/>
      <x:c r="B3987" s="139"/>
      <x:c r="C3987" s="139"/>
      <x:c r="D3987" s="139"/>
      <x:c r="E3987" s="139"/>
      <x:c r="F3987" s="139"/>
      <x:c r="G3987" s="139"/>
      <x:c r="H3987" s="139"/>
      <x:c r="I3987" s="266" t="n">
        <x:f>INT((ROW()-ROW($I$46))/((CARROT_CAP+1)*(MESCLUN_CAP+1)))</x:f>
        <x:v>6</x:v>
      </x:c>
      <x:c r="J3987" s="266" t="n">
        <x:f>MOD(INT((ROW()-ROW($I$46))/(MESCLUN_CAP+1)),CARROT_CAP+1)</x:f>
        <x:v>1</x:v>
      </x:c>
      <x:c r="K3987" s="266" t="n">
        <x:f>MOD(ROW()-ROW($I$46),MESCLUN_CAP+1)</x:f>
        <x:v>4</x:v>
      </x:c>
      <x:c r="L3987" s="266" t="n">
        <x:f>SUM(I3987:K3987)</x:f>
        <x:v>11</x:v>
      </x:c>
      <x:c r="M3987" s="267" t="n">
        <x:f>I3987*TOMATO_HOURS*WEEKS*(1+TOMATO_DIM)^I3987+J3987*CARROT_HOURS*WEEKS*(1+CARROT_DIM)^J3987+K3987*MESCLUN_HOURS*WEEKS*(1+MESCLUN_DIM)^K3987</x:f>
        <x:v>1176.5631006445317</x:v>
      </x:c>
      <x:c r="N3987" s="267" t="n">
        <x:f>MAX(M3987-FARMER_HOURS,0)/TEMP_HOURS_PER_WORKER</x:f>
        <x:v>0.31705770878092476</x:v>
      </x:c>
      <x:c r="O3987" s="268" t="n">
        <x:f>I3987*TOMATO_PRICE+J3987*CARROT_PRICE+K3987*MESCLUN_PRICE</x:f>
        <x:v>65694</x:v>
      </x:c>
      <x:c r="P3987" s="268" t="n">
        <x:f>I3987*TOMATO_FERTILIZER+J3987*CARROT_FERTILIZER+K3987*MESCLUN_FERTILIZER</x:f>
        <x:v>9240</x:v>
      </x:c>
      <x:c r="Q3987" s="268" t="n">
        <x:f>MIN(M3987,FARMER_HOURS)*FARMER_RATE+MAX(M3987-FARMER_HOURS,0)*TEMP_RATE</x:f>
        <x:v>32926.44271952312</x:v>
      </x:c>
      <x:c r="R3987" s="268" t="n">
        <x:f>O3987-P3987-Q3987-FIXED_COST</x:f>
        <x:v>3527.5572804768817</x:v>
      </x:c>
      <x:c r="S3987" s="139" t="str">
        <x:f>IF(AND(L3987&lt;=TOTAL_BED_CAP,N3987&lt;=TEMP_WORKER_CAP),"YES","NO")</x:f>
        <x:v>YES</x:v>
      </x:c>
      <x:c r="T3987" s="139" t="n">
        <x:f>IF(S3987="YES",R3987,-1E+99)</x:f>
        <x:v>3527.5572804768817</x:v>
      </x:c>
    </x:row>
    <x:row r="3988">
      <x:c r="A3988" s="139"/>
      <x:c r="B3988" s="139"/>
      <x:c r="C3988" s="139"/>
      <x:c r="D3988" s="139"/>
      <x:c r="E3988" s="139"/>
      <x:c r="F3988" s="139"/>
      <x:c r="G3988" s="139"/>
      <x:c r="H3988" s="139"/>
      <x:c r="I3988" s="266" t="n">
        <x:f>INT((ROW()-ROW($I$46))/((CARROT_CAP+1)*(MESCLUN_CAP+1)))</x:f>
        <x:v>6</x:v>
      </x:c>
      <x:c r="J3988" s="266" t="n">
        <x:f>MOD(INT((ROW()-ROW($I$46))/(MESCLUN_CAP+1)),CARROT_CAP+1)</x:f>
        <x:v>1</x:v>
      </x:c>
      <x:c r="K3988" s="266" t="n">
        <x:f>MOD(ROW()-ROW($I$46),MESCLUN_CAP+1)</x:f>
        <x:v>5</x:v>
      </x:c>
      <x:c r="L3988" s="266" t="n">
        <x:f>SUM(I3988:K3988)</x:f>
        <x:v>12</x:v>
      </x:c>
      <x:c r="M3988" s="267" t="n">
        <x:f>I3988*TOMATO_HOURS*WEEKS*(1+TOMATO_DIM)^I3988+J3988*CARROT_HOURS*WEEKS*(1+CARROT_DIM)^J3988+K3988*MESCLUN_HOURS*WEEKS*(1+MESCLUN_DIM)^K3988</x:f>
        <x:v>1226.8114245657353</x:v>
      </x:c>
      <x:c r="N3988" s="267" t="n">
        <x:f>MAX(M3988-FARMER_HOURS,0)/TEMP_HOURS_PER_WORKER</x:f>
        <x:v>0.3519523781706495</x:v>
      </x:c>
      <x:c r="O3988" s="268" t="n">
        <x:f>I3988*TOMATO_PRICE+J3988*CARROT_PRICE+K3988*MESCLUN_PRICE</x:f>
        <x:v>68394</x:v>
      </x:c>
      <x:c r="P3988" s="268" t="n">
        <x:f>I3988*TOMATO_FERTILIZER+J3988*CARROT_FERTILIZER+K3988*MESCLUN_FERTILIZER</x:f>
        <x:v>10120</x:v>
      </x:c>
      <x:c r="Q3988" s="268" t="n">
        <x:f>MIN(M3988,FARMER_HOURS)*FARMER_RATE+MAX(M3988-FARMER_HOURS,0)*TEMP_RATE</x:f>
        <x:v>33798.80945426624</x:v>
      </x:c>
      <x:c r="R3988" s="268" t="n">
        <x:f>O3988-P3988-Q3988-FIXED_COST</x:f>
        <x:v>4475.190545733763</x:v>
      </x:c>
      <x:c r="S3988" s="139" t="str">
        <x:f>IF(AND(L3988&lt;=TOTAL_BED_CAP,N3988&lt;=TEMP_WORKER_CAP),"YES","NO")</x:f>
        <x:v>YES</x:v>
      </x:c>
      <x:c r="T3988" s="139" t="n">
        <x:f>IF(S3988="YES",R3988,-1E+99)</x:f>
        <x:v>4475.190545733763</x:v>
      </x:c>
    </x:row>
    <x:row r="3989">
      <x:c r="A3989" s="139"/>
      <x:c r="B3989" s="139"/>
      <x:c r="C3989" s="139"/>
      <x:c r="D3989" s="139"/>
      <x:c r="E3989" s="139"/>
      <x:c r="F3989" s="139"/>
      <x:c r="G3989" s="139"/>
      <x:c r="H3989" s="139"/>
      <x:c r="I3989" s="266" t="n">
        <x:f>INT((ROW()-ROW($I$46))/((CARROT_CAP+1)*(MESCLUN_CAP+1)))</x:f>
        <x:v>6</x:v>
      </x:c>
      <x:c r="J3989" s="266" t="n">
        <x:f>MOD(INT((ROW()-ROW($I$46))/(MESCLUN_CAP+1)),CARROT_CAP+1)</x:f>
        <x:v>1</x:v>
      </x:c>
      <x:c r="K3989" s="266" t="n">
        <x:f>MOD(ROW()-ROW($I$46),MESCLUN_CAP+1)</x:f>
        <x:v>6</x:v>
      </x:c>
      <x:c r="L3989" s="266" t="n">
        <x:f>SUM(I3989:K3989)</x:f>
        <x:v>13</x:v>
      </x:c>
      <x:c r="M3989" s="267" t="n">
        <x:f>I3989*TOMATO_HOURS*WEEKS*(1+TOMATO_DIM)^I3989+J3989*CARROT_HOURS*WEEKS*(1+CARROT_DIM)^J3989+K3989*MESCLUN_HOURS*WEEKS*(1+MESCLUN_DIM)^K3989</x:f>
        <x:v>1278.2863987473681</x:v>
      </x:c>
      <x:c r="N3989" s="267" t="n">
        <x:f>MAX(M3989-FARMER_HOURS,0)/TEMP_HOURS_PER_WORKER</x:f>
        <x:v>0.38769888801900565</x:v>
      </x:c>
      <x:c r="O3989" s="268" t="n">
        <x:f>I3989*TOMATO_PRICE+J3989*CARROT_PRICE+K3989*MESCLUN_PRICE</x:f>
        <x:v>71094</x:v>
      </x:c>
      <x:c r="P3989" s="268" t="n">
        <x:f>I3989*TOMATO_FERTILIZER+J3989*CARROT_FERTILIZER+K3989*MESCLUN_FERTILIZER</x:f>
        <x:v>11000</x:v>
      </x:c>
      <x:c r="Q3989" s="268" t="n">
        <x:f>MIN(M3989,FARMER_HOURS)*FARMER_RATE+MAX(M3989-FARMER_HOURS,0)*TEMP_RATE</x:f>
        <x:v>34692.47220047514</x:v>
      </x:c>
      <x:c r="R3989" s="268" t="n">
        <x:f>O3989-P3989-Q3989-FIXED_COST</x:f>
        <x:v>5401.527799524862</x:v>
      </x:c>
      <x:c r="S3989" s="139" t="str">
        <x:f>IF(AND(L3989&lt;=TOTAL_BED_CAP,N3989&lt;=TEMP_WORKER_CAP),"YES","NO")</x:f>
        <x:v>YES</x:v>
      </x:c>
      <x:c r="T3989" s="139" t="n">
        <x:f>IF(S3989="YES",R3989,-1E+99)</x:f>
        <x:v>5401.527799524862</x:v>
      </x:c>
    </x:row>
    <x:row r="3990">
      <x:c r="A3990" s="139"/>
      <x:c r="B3990" s="139"/>
      <x:c r="C3990" s="139"/>
      <x:c r="D3990" s="139"/>
      <x:c r="E3990" s="139"/>
      <x:c r="F3990" s="139"/>
      <x:c r="G3990" s="139"/>
      <x:c r="H3990" s="139"/>
      <x:c r="I3990" s="266" t="n">
        <x:f>INT((ROW()-ROW($I$46))/((CARROT_CAP+1)*(MESCLUN_CAP+1)))</x:f>
        <x:v>6</x:v>
      </x:c>
      <x:c r="J3990" s="266" t="n">
        <x:f>MOD(INT((ROW()-ROW($I$46))/(MESCLUN_CAP+1)),CARROT_CAP+1)</x:f>
        <x:v>1</x:v>
      </x:c>
      <x:c r="K3990" s="266" t="n">
        <x:f>MOD(ROW()-ROW($I$46),MESCLUN_CAP+1)</x:f>
        <x:v>7</x:v>
      </x:c>
      <x:c r="L3990" s="266" t="n">
        <x:f>SUM(I3990:K3990)</x:f>
        <x:v>14</x:v>
      </x:c>
      <x:c r="M3990" s="267" t="n">
        <x:f>I3990*TOMATO_HOURS*WEEKS*(1+TOMATO_DIM)^I3990+J3990*CARROT_HOURS*WEEKS*(1+CARROT_DIM)^J3990+K3990*MESCLUN_HOURS*WEEKS*(1+MESCLUN_DIM)^K3990</x:f>
        <x:v>1331.0108381453285</x:v>
      </x:c>
      <x:c r="N3990" s="267" t="n">
        <x:f>MAX(M3990-FARMER_HOURS,0)/TEMP_HOURS_PER_WORKER</x:f>
        <x:v>0.42431308204536705</x:v>
      </x:c>
      <x:c r="O3990" s="268" t="n">
        <x:f>I3990*TOMATO_PRICE+J3990*CARROT_PRICE+K3990*MESCLUN_PRICE</x:f>
        <x:v>73794</x:v>
      </x:c>
      <x:c r="P3990" s="268" t="n">
        <x:f>I3990*TOMATO_FERTILIZER+J3990*CARROT_FERTILIZER+K3990*MESCLUN_FERTILIZER</x:f>
        <x:v>11880</x:v>
      </x:c>
      <x:c r="Q3990" s="268" t="n">
        <x:f>MIN(M3990,FARMER_HOURS)*FARMER_RATE+MAX(M3990-FARMER_HOURS,0)*TEMP_RATE</x:f>
        <x:v>35607.827051134176</x:v>
      </x:c>
      <x:c r="R3990" s="268" t="n">
        <x:f>O3990-P3990-Q3990-FIXED_COST</x:f>
        <x:v>6306.172948865824</x:v>
      </x:c>
      <x:c r="S3990" s="139" t="str">
        <x:f>IF(AND(L3990&lt;=TOTAL_BED_CAP,N3990&lt;=TEMP_WORKER_CAP),"YES","NO")</x:f>
        <x:v>YES</x:v>
      </x:c>
      <x:c r="T3990" s="139" t="n">
        <x:f>IF(S3990="YES",R3990,-1E+99)</x:f>
        <x:v>6306.172948865824</x:v>
      </x:c>
    </x:row>
    <x:row r="3991">
      <x:c r="A3991" s="139"/>
      <x:c r="B3991" s="139"/>
      <x:c r="C3991" s="139"/>
      <x:c r="D3991" s="139"/>
      <x:c r="E3991" s="139"/>
      <x:c r="F3991" s="139"/>
      <x:c r="G3991" s="139"/>
      <x:c r="H3991" s="139"/>
      <x:c r="I3991" s="266" t="n">
        <x:f>INT((ROW()-ROW($I$46))/((CARROT_CAP+1)*(MESCLUN_CAP+1)))</x:f>
        <x:v>6</x:v>
      </x:c>
      <x:c r="J3991" s="266" t="n">
        <x:f>MOD(INT((ROW()-ROW($I$46))/(MESCLUN_CAP+1)),CARROT_CAP+1)</x:f>
        <x:v>1</x:v>
      </x:c>
      <x:c r="K3991" s="266" t="n">
        <x:f>MOD(ROW()-ROW($I$46),MESCLUN_CAP+1)</x:f>
        <x:v>8</x:v>
      </x:c>
      <x:c r="L3991" s="266" t="n">
        <x:f>SUM(I3991:K3991)</x:f>
        <x:v>15</x:v>
      </x:c>
      <x:c r="M3991" s="267" t="n">
        <x:f>I3991*TOMATO_HOURS*WEEKS*(1+TOMATO_DIM)^I3991+J3991*CARROT_HOURS*WEEKS*(1+CARROT_DIM)^J3991+K3991*MESCLUN_HOURS*WEEKS*(1+MESCLUN_DIM)^K3991</x:f>
        <x:v>1385.0079364253088</x:v>
      </x:c>
      <x:c r="N3991" s="267" t="n">
        <x:f>MAX(M3991-FARMER_HOURS,0)/TEMP_HOURS_PER_WORKER</x:f>
        <x:v>0.46181106696202</x:v>
      </x:c>
      <x:c r="O3991" s="268" t="n">
        <x:f>I3991*TOMATO_PRICE+J3991*CARROT_PRICE+K3991*MESCLUN_PRICE</x:f>
        <x:v>76494</x:v>
      </x:c>
      <x:c r="P3991" s="268" t="n">
        <x:f>I3991*TOMATO_FERTILIZER+J3991*CARROT_FERTILIZER+K3991*MESCLUN_FERTILIZER</x:f>
        <x:v>12760</x:v>
      </x:c>
      <x:c r="Q3991" s="268" t="n">
        <x:f>MIN(M3991,FARMER_HOURS)*FARMER_RATE+MAX(M3991-FARMER_HOURS,0)*TEMP_RATE</x:f>
        <x:v>36545.2766740505</x:v>
      </x:c>
      <x:c r="R3991" s="268" t="n">
        <x:f>O3991-P3991-Q3991-FIXED_COST</x:f>
        <x:v>7188.723325949497</x:v>
      </x:c>
      <x:c r="S3991" s="139" t="str">
        <x:f>IF(AND(L3991&lt;=TOTAL_BED_CAP,N3991&lt;=TEMP_WORKER_CAP),"YES","NO")</x:f>
        <x:v>YES</x:v>
      </x:c>
      <x:c r="T3991" s="139" t="n">
        <x:f>IF(S3991="YES",R3991,-1E+99)</x:f>
        <x:v>7188.723325949497</x:v>
      </x:c>
    </x:row>
    <x:row r="3992">
      <x:c r="A3992" s="139"/>
      <x:c r="B3992" s="139"/>
      <x:c r="C3992" s="139"/>
      <x:c r="D3992" s="139"/>
      <x:c r="E3992" s="139"/>
      <x:c r="F3992" s="139"/>
      <x:c r="G3992" s="139"/>
      <x:c r="H3992" s="139"/>
      <x:c r="I3992" s="266" t="n">
        <x:f>INT((ROW()-ROW($I$46))/((CARROT_CAP+1)*(MESCLUN_CAP+1)))</x:f>
        <x:v>6</x:v>
      </x:c>
      <x:c r="J3992" s="266" t="n">
        <x:f>MOD(INT((ROW()-ROW($I$46))/(MESCLUN_CAP+1)),CARROT_CAP+1)</x:f>
        <x:v>1</x:v>
      </x:c>
      <x:c r="K3992" s="266" t="n">
        <x:f>MOD(ROW()-ROW($I$46),MESCLUN_CAP+1)</x:f>
        <x:v>9</x:v>
      </x:c>
      <x:c r="L3992" s="266" t="n">
        <x:f>SUM(I3992:K3992)</x:f>
        <x:v>16</x:v>
      </x:c>
      <x:c r="M3992" s="267" t="n">
        <x:f>I3992*TOMATO_HOURS*WEEKS*(1+TOMATO_DIM)^I3992+J3992*CARROT_HOURS*WEEKS*(1+CARROT_DIM)^J3992+K3992*MESCLUN_HOURS*WEEKS*(1+MESCLUN_DIM)^K3992</x:f>
        <x:v>1440.3012718657033</x:v>
      </x:c>
      <x:c r="N3992" s="267" t="n">
        <x:f>MAX(M3992-FARMER_HOURS,0)/TEMP_HOURS_PER_WORKER</x:f>
        <x:v>0.500209216573405</x:v>
      </x:c>
      <x:c r="O3992" s="268" t="n">
        <x:f>I3992*TOMATO_PRICE+J3992*CARROT_PRICE+K3992*MESCLUN_PRICE</x:f>
        <x:v>79194</x:v>
      </x:c>
      <x:c r="P3992" s="268" t="n">
        <x:f>I3992*TOMATO_FERTILIZER+J3992*CARROT_FERTILIZER+K3992*MESCLUN_FERTILIZER</x:f>
        <x:v>13640</x:v>
      </x:c>
      <x:c r="Q3992" s="268" t="n">
        <x:f>MIN(M3992,FARMER_HOURS)*FARMER_RATE+MAX(M3992-FARMER_HOURS,0)*TEMP_RATE</x:f>
        <x:v>37505.23041433512</x:v>
      </x:c>
      <x:c r="R3992" s="268" t="n">
        <x:f>O3992-P3992-Q3992-FIXED_COST</x:f>
        <x:v>8048.769585664879</x:v>
      </x:c>
      <x:c r="S3992" s="139" t="str">
        <x:f>IF(AND(L3992&lt;=TOTAL_BED_CAP,N3992&lt;=TEMP_WORKER_CAP),"YES","NO")</x:f>
        <x:v>YES</x:v>
      </x:c>
      <x:c r="T3992" s="139" t="n">
        <x:f>IF(S3992="YES",R3992,-1E+99)</x:f>
        <x:v>8048.769585664879</x:v>
      </x:c>
    </x:row>
    <x:row r="3993">
      <x:c r="A3993" s="139"/>
      <x:c r="B3993" s="139"/>
      <x:c r="C3993" s="139"/>
      <x:c r="D3993" s="139"/>
      <x:c r="E3993" s="139"/>
      <x:c r="F3993" s="139"/>
      <x:c r="G3993" s="139"/>
      <x:c r="H3993" s="139"/>
      <x:c r="I3993" s="266" t="n">
        <x:f>INT((ROW()-ROW($I$46))/((CARROT_CAP+1)*(MESCLUN_CAP+1)))</x:f>
        <x:v>6</x:v>
      </x:c>
      <x:c r="J3993" s="266" t="n">
        <x:f>MOD(INT((ROW()-ROW($I$46))/(MESCLUN_CAP+1)),CARROT_CAP+1)</x:f>
        <x:v>1</x:v>
      </x:c>
      <x:c r="K3993" s="266" t="n">
        <x:f>MOD(ROW()-ROW($I$46),MESCLUN_CAP+1)</x:f>
        <x:v>10</x:v>
      </x:c>
      <x:c r="L3993" s="266" t="n">
        <x:f>SUM(I3993:K3993)</x:f>
        <x:v>17</x:v>
      </x:c>
      <x:c r="M3993" s="267" t="n">
        <x:f>I3993*TOMATO_HOURS*WEEKS*(1+TOMATO_DIM)^I3993+J3993*CARROT_HOURS*WEEKS*(1+CARROT_DIM)^J3993+K3993*MESCLUN_HOURS*WEEKS*(1+MESCLUN_DIM)^K3993</x:f>
        <x:v>1496.914813348916</x:v>
      </x:c>
      <x:c r="N3993" s="267" t="n">
        <x:f>MAX(M3993-FARMER_HOURS,0)/TEMP_HOURS_PER_WORKER</x:f>
        <x:v>0.5395241759367472</x:v>
      </x:c>
      <x:c r="O3993" s="268" t="n">
        <x:f>I3993*TOMATO_PRICE+J3993*CARROT_PRICE+K3993*MESCLUN_PRICE</x:f>
        <x:v>81894</x:v>
      </x:c>
      <x:c r="P3993" s="268" t="n">
        <x:f>I3993*TOMATO_FERTILIZER+J3993*CARROT_FERTILIZER+K3993*MESCLUN_FERTILIZER</x:f>
        <x:v>14520</x:v>
      </x:c>
      <x:c r="Q3993" s="268" t="n">
        <x:f>MIN(M3993,FARMER_HOURS)*FARMER_RATE+MAX(M3993-FARMER_HOURS,0)*TEMP_RATE</x:f>
        <x:v>38488.104398418676</x:v>
      </x:c>
      <x:c r="R3993" s="268" t="n">
        <x:f>O3993-P3993-Q3993-FIXED_COST</x:f>
        <x:v>8885.895601581324</x:v>
      </x:c>
      <x:c r="S3993" s="139" t="str">
        <x:f>IF(AND(L3993&lt;=TOTAL_BED_CAP,N3993&lt;=TEMP_WORKER_CAP),"YES","NO")</x:f>
        <x:v>YES</x:v>
      </x:c>
      <x:c r="T3993" s="139" t="n">
        <x:f>IF(S3993="YES",R3993,-1E+99)</x:f>
        <x:v>8885.895601581324</x:v>
      </x:c>
    </x:row>
    <x:row r="3994">
      <x:c r="A3994" s="139"/>
      <x:c r="B3994" s="139"/>
      <x:c r="C3994" s="139"/>
      <x:c r="D3994" s="139"/>
      <x:c r="E3994" s="139"/>
      <x:c r="F3994" s="139"/>
      <x:c r="G3994" s="139"/>
      <x:c r="H3994" s="139"/>
      <x:c r="I3994" s="266" t="n">
        <x:f>INT((ROW()-ROW($I$46))/((CARROT_CAP+1)*(MESCLUN_CAP+1)))</x:f>
        <x:v>6</x:v>
      </x:c>
      <x:c r="J3994" s="266" t="n">
        <x:f>MOD(INT((ROW()-ROW($I$46))/(MESCLUN_CAP+1)),CARROT_CAP+1)</x:f>
        <x:v>1</x:v>
      </x:c>
      <x:c r="K3994" s="266" t="n">
        <x:f>MOD(ROW()-ROW($I$46),MESCLUN_CAP+1)</x:f>
        <x:v>11</x:v>
      </x:c>
      <x:c r="L3994" s="266" t="n">
        <x:f>SUM(I3994:K3994)</x:f>
        <x:v>18</x:v>
      </x:c>
      <x:c r="M3994" s="267" t="n">
        <x:f>I3994*TOMATO_HOURS*WEEKS*(1+TOMATO_DIM)^I3994+J3994*CARROT_HOURS*WEEKS*(1+CARROT_DIM)^J3994+K3994*MESCLUN_HOURS*WEEKS*(1+MESCLUN_DIM)^K3994</x:f>
        <x:v>1554.872926442355</x:v>
      </x:c>
      <x:c r="N3994" s="267" t="n">
        <x:f>MAX(M3994-FARMER_HOURS,0)/TEMP_HOURS_PER_WORKER</x:f>
        <x:v>0.5797728655849688</x:v>
      </x:c>
      <x:c r="O3994" s="268" t="n">
        <x:f>I3994*TOMATO_PRICE+J3994*CARROT_PRICE+K3994*MESCLUN_PRICE</x:f>
        <x:v>84594</x:v>
      </x:c>
      <x:c r="P3994" s="268" t="n">
        <x:f>I3994*TOMATO_FERTILIZER+J3994*CARROT_FERTILIZER+K3994*MESCLUN_FERTILIZER</x:f>
        <x:v>15400</x:v>
      </x:c>
      <x:c r="Q3994" s="268" t="n">
        <x:f>MIN(M3994,FARMER_HOURS)*FARMER_RATE+MAX(M3994-FARMER_HOURS,0)*TEMP_RATE</x:f>
        <x:v>39494.32163962422</x:v>
      </x:c>
      <x:c r="R3994" s="268" t="n">
        <x:f>O3994-P3994-Q3994-FIXED_COST</x:f>
        <x:v>9699.67836037578</x:v>
      </x:c>
      <x:c r="S3994" s="139" t="str">
        <x:f>IF(AND(L3994&lt;=TOTAL_BED_CAP,N3994&lt;=TEMP_WORKER_CAP),"YES","NO")</x:f>
        <x:v>YES</x:v>
      </x:c>
      <x:c r="T3994" s="139" t="n">
        <x:f>IF(S3994="YES",R3994,-1E+99)</x:f>
        <x:v>9699.67836037578</x:v>
      </x:c>
    </x:row>
    <x:row r="3995">
      <x:c r="A3995" s="139"/>
      <x:c r="B3995" s="139"/>
      <x:c r="C3995" s="139"/>
      <x:c r="D3995" s="139"/>
      <x:c r="E3995" s="139"/>
      <x:c r="F3995" s="139"/>
      <x:c r="G3995" s="139"/>
      <x:c r="H3995" s="139"/>
      <x:c r="I3995" s="266" t="n">
        <x:f>INT((ROW()-ROW($I$46))/((CARROT_CAP+1)*(MESCLUN_CAP+1)))</x:f>
        <x:v>6</x:v>
      </x:c>
      <x:c r="J3995" s="266" t="n">
        <x:f>MOD(INT((ROW()-ROW($I$46))/(MESCLUN_CAP+1)),CARROT_CAP+1)</x:f>
        <x:v>1</x:v>
      </x:c>
      <x:c r="K3995" s="266" t="n">
        <x:f>MOD(ROW()-ROW($I$46),MESCLUN_CAP+1)</x:f>
        <x:v>12</x:v>
      </x:c>
      <x:c r="L3995" s="266" t="n">
        <x:f>SUM(I3995:K3995)</x:f>
        <x:v>19</x:v>
      </x:c>
      <x:c r="M3995" s="267" t="n">
        <x:f>I3995*TOMATO_HOURS*WEEKS*(1+TOMATO_DIM)^I3995+J3995*CARROT_HOURS*WEEKS*(1+CARROT_DIM)^J3995+K3995*MESCLUN_HOURS*WEEKS*(1+MESCLUN_DIM)^K3995</x:f>
        <x:v>1614.2003795704195</x:v>
      </x:c>
      <x:c r="N3995" s="267" t="n">
        <x:f>MAX(M3995-FARMER_HOURS,0)/TEMP_HOURS_PER_WORKER</x:f>
        <x:v>0.6209724858127913</x:v>
      </x:c>
      <x:c r="O3995" s="268" t="n">
        <x:f>I3995*TOMATO_PRICE+J3995*CARROT_PRICE+K3995*MESCLUN_PRICE</x:f>
        <x:v>87294</x:v>
      </x:c>
      <x:c r="P3995" s="268" t="n">
        <x:f>I3995*TOMATO_FERTILIZER+J3995*CARROT_FERTILIZER+K3995*MESCLUN_FERTILIZER</x:f>
        <x:v>16280</x:v>
      </x:c>
      <x:c r="Q3995" s="268" t="n">
        <x:f>MIN(M3995,FARMER_HOURS)*FARMER_RATE+MAX(M3995-FARMER_HOURS,0)*TEMP_RATE</x:f>
        <x:v>40524.31214531978</x:v>
      </x:c>
      <x:c r="R3995" s="268" t="n">
        <x:f>O3995-P3995-Q3995-FIXED_COST</x:f>
        <x:v>10489.687854680218</x:v>
      </x:c>
      <x:c r="S3995" s="139" t="str">
        <x:f>IF(AND(L3995&lt;=TOTAL_BED_CAP,N3995&lt;=TEMP_WORKER_CAP),"YES","NO")</x:f>
        <x:v>YES</x:v>
      </x:c>
      <x:c r="T3995" s="139" t="n">
        <x:f>IF(S3995="YES",R3995,-1E+99)</x:f>
        <x:v>10489.687854680218</x:v>
      </x:c>
    </x:row>
    <x:row r="3996">
      <x:c r="A3996" s="139"/>
      <x:c r="B3996" s="139"/>
      <x:c r="C3996" s="139"/>
      <x:c r="D3996" s="139"/>
      <x:c r="E3996" s="139"/>
      <x:c r="F3996" s="139"/>
      <x:c r="G3996" s="139"/>
      <x:c r="H3996" s="139"/>
      <x:c r="I3996" s="266" t="n">
        <x:f>INT((ROW()-ROW($I$46))/((CARROT_CAP+1)*(MESCLUN_CAP+1)))</x:f>
        <x:v>6</x:v>
      </x:c>
      <x:c r="J3996" s="266" t="n">
        <x:f>MOD(INT((ROW()-ROW($I$46))/(MESCLUN_CAP+1)),CARROT_CAP+1)</x:f>
        <x:v>1</x:v>
      </x:c>
      <x:c r="K3996" s="266" t="n">
        <x:f>MOD(ROW()-ROW($I$46),MESCLUN_CAP+1)</x:f>
        <x:v>13</x:v>
      </x:c>
      <x:c r="L3996" s="266" t="n">
        <x:f>SUM(I3996:K3996)</x:f>
        <x:v>20</x:v>
      </x:c>
      <x:c r="M3996" s="267" t="n">
        <x:f>I3996*TOMATO_HOURS*WEEKS*(1+TOMATO_DIM)^I3996+J3996*CARROT_HOURS*WEEKS*(1+CARROT_DIM)^J3996+K3996*MESCLUN_HOURS*WEEKS*(1+MESCLUN_DIM)^K3996</x:f>
        <x:v>1674.9223502788036</x:v>
      </x:c>
      <x:c r="N3996" s="267" t="n">
        <x:f>MAX(M3996-FARMER_HOURS,0)/TEMP_HOURS_PER_WORKER</x:f>
        <x:v>0.663140521026947</x:v>
      </x:c>
      <x:c r="O3996" s="268" t="n">
        <x:f>I3996*TOMATO_PRICE+J3996*CARROT_PRICE+K3996*MESCLUN_PRICE</x:f>
        <x:v>89994</x:v>
      </x:c>
      <x:c r="P3996" s="268" t="n">
        <x:f>I3996*TOMATO_FERTILIZER+J3996*CARROT_FERTILIZER+K3996*MESCLUN_FERTILIZER</x:f>
        <x:v>17160</x:v>
      </x:c>
      <x:c r="Q3996" s="268" t="n">
        <x:f>MIN(M3996,FARMER_HOURS)*FARMER_RATE+MAX(M3996-FARMER_HOURS,0)*TEMP_RATE</x:f>
        <x:v>41578.513025673674</x:v>
      </x:c>
      <x:c r="R3996" s="268" t="n">
        <x:f>O3996-P3996-Q3996-FIXED_COST</x:f>
        <x:v>11255.486974326326</x:v>
      </x:c>
      <x:c r="S3996" s="139" t="str">
        <x:f>IF(AND(L3996&lt;=TOTAL_BED_CAP,N3996&lt;=TEMP_WORKER_CAP),"YES","NO")</x:f>
        <x:v>YES</x:v>
      </x:c>
      <x:c r="T3996" s="139" t="n">
        <x:f>IF(S3996="YES",R3996,-1E+99)</x:f>
        <x:v>11255.486974326326</x:v>
      </x:c>
    </x:row>
    <x:row r="3997">
      <x:c r="A3997" s="139"/>
      <x:c r="B3997" s="139"/>
      <x:c r="C3997" s="139"/>
      <x:c r="D3997" s="139"/>
      <x:c r="E3997" s="139"/>
      <x:c r="F3997" s="139"/>
      <x:c r="G3997" s="139"/>
      <x:c r="H3997" s="139"/>
      <x:c r="I3997" s="266" t="n">
        <x:f>INT((ROW()-ROW($I$46))/((CARROT_CAP+1)*(MESCLUN_CAP+1)))</x:f>
        <x:v>6</x:v>
      </x:c>
      <x:c r="J3997" s="266" t="n">
        <x:f>MOD(INT((ROW()-ROW($I$46))/(MESCLUN_CAP+1)),CARROT_CAP+1)</x:f>
        <x:v>1</x:v>
      </x:c>
      <x:c r="K3997" s="266" t="n">
        <x:f>MOD(ROW()-ROW($I$46),MESCLUN_CAP+1)</x:f>
        <x:v>14</x:v>
      </x:c>
      <x:c r="L3997" s="266" t="n">
        <x:f>SUM(I3997:K3997)</x:f>
        <x:v>21</x:v>
      </x:c>
      <x:c r="M3997" s="267" t="n">
        <x:f>I3997*TOMATO_HOURS*WEEKS*(1+TOMATO_DIM)^I3997+J3997*CARROT_HOURS*WEEKS*(1+CARROT_DIM)^J3997+K3997*MESCLUN_HOURS*WEEKS*(1+MESCLUN_DIM)^K3997</x:f>
        <x:v>1737.0644315924646</x:v>
      </x:c>
      <x:c r="N3997" s="267" t="n">
        <x:f>MAX(M3997-FARMER_HOURS,0)/TEMP_HOURS_PER_WORKER</x:f>
        <x:v>0.7062947441614338</x:v>
      </x:c>
      <x:c r="O3997" s="268" t="n">
        <x:f>I3997*TOMATO_PRICE+J3997*CARROT_PRICE+K3997*MESCLUN_PRICE</x:f>
        <x:v>92694</x:v>
      </x:c>
      <x:c r="P3997" s="268" t="n">
        <x:f>I3997*TOMATO_FERTILIZER+J3997*CARROT_FERTILIZER+K3997*MESCLUN_FERTILIZER</x:f>
        <x:v>18040</x:v>
      </x:c>
      <x:c r="Q3997" s="268" t="n">
        <x:f>MIN(M3997,FARMER_HOURS)*FARMER_RATE+MAX(M3997-FARMER_HOURS,0)*TEMP_RATE</x:f>
        <x:v>42657.368604035844</x:v>
      </x:c>
      <x:c r="R3997" s="268" t="n">
        <x:f>O3997-P3997-Q3997-FIXED_COST</x:f>
        <x:v>11996.631395964156</x:v>
      </x:c>
      <x:c r="S3997" s="139" t="str">
        <x:f>IF(AND(L3997&lt;=TOTAL_BED_CAP,N3997&lt;=TEMP_WORKER_CAP),"YES","NO")</x:f>
        <x:v>YES</x:v>
      </x:c>
      <x:c r="T3997" s="139" t="n">
        <x:f>IF(S3997="YES",R3997,-1E+99)</x:f>
        <x:v>11996.631395964156</x:v>
      </x:c>
    </x:row>
    <x:row r="3998">
      <x:c r="A3998" s="139"/>
      <x:c r="B3998" s="139"/>
      <x:c r="C3998" s="139"/>
      <x:c r="D3998" s="139"/>
      <x:c r="E3998" s="139"/>
      <x:c r="F3998" s="139"/>
      <x:c r="G3998" s="139"/>
      <x:c r="H3998" s="139"/>
      <x:c r="I3998" s="266" t="n">
        <x:f>INT((ROW()-ROW($I$46))/((CARROT_CAP+1)*(MESCLUN_CAP+1)))</x:f>
        <x:v>6</x:v>
      </x:c>
      <x:c r="J3998" s="266" t="n">
        <x:f>MOD(INT((ROW()-ROW($I$46))/(MESCLUN_CAP+1)),CARROT_CAP+1)</x:f>
        <x:v>1</x:v>
      </x:c>
      <x:c r="K3998" s="266" t="n">
        <x:f>MOD(ROW()-ROW($I$46),MESCLUN_CAP+1)</x:f>
        <x:v>15</x:v>
      </x:c>
      <x:c r="L3998" s="266" t="n">
        <x:f>SUM(I3998:K3998)</x:f>
        <x:v>22</x:v>
      </x:c>
      <x:c r="M3998" s="267" t="n">
        <x:f>I3998*TOMATO_HOURS*WEEKS*(1+TOMATO_DIM)^I3998+J3998*CARROT_HOURS*WEEKS*(1+CARROT_DIM)^J3998+K3998*MESCLUN_HOURS*WEEKS*(1+MESCLUN_DIM)^K3998</x:f>
        <x:v>1800.6526384686113</x:v>
      </x:c>
      <x:c r="N3998" s="267" t="n">
        <x:f>MAX(M3998-FARMER_HOURS,0)/TEMP_HOURS_PER_WORKER</x:f>
        <x:v>0.7504532211587578</x:v>
      </x:c>
      <x:c r="O3998" s="268" t="n">
        <x:f>I3998*TOMATO_PRICE+J3998*CARROT_PRICE+K3998*MESCLUN_PRICE</x:f>
        <x:v>95394</x:v>
      </x:c>
      <x:c r="P3998" s="268" t="n">
        <x:f>I3998*TOMATO_FERTILIZER+J3998*CARROT_FERTILIZER+K3998*MESCLUN_FERTILIZER</x:f>
        <x:v>18920</x:v>
      </x:c>
      <x:c r="Q3998" s="268" t="n">
        <x:f>MIN(M3998,FARMER_HOURS)*FARMER_RATE+MAX(M3998-FARMER_HOURS,0)*TEMP_RATE</x:f>
        <x:v>43761.330528968945</x:v>
      </x:c>
      <x:c r="R3998" s="268" t="n">
        <x:f>O3998-P3998-Q3998-FIXED_COST</x:f>
        <x:v>12712.669471031055</x:v>
      </x:c>
      <x:c r="S3998" s="139" t="str">
        <x:f>IF(AND(L3998&lt;=TOTAL_BED_CAP,N3998&lt;=TEMP_WORKER_CAP),"YES","NO")</x:f>
        <x:v>YES</x:v>
      </x:c>
      <x:c r="T3998" s="139" t="n">
        <x:f>IF(S3998="YES",R3998,-1E+99)</x:f>
        <x:v>12712.669471031055</x:v>
      </x:c>
    </x:row>
    <x:row r="3999">
      <x:c r="A3999" s="139"/>
      <x:c r="B3999" s="139"/>
      <x:c r="C3999" s="139"/>
      <x:c r="D3999" s="139"/>
      <x:c r="E3999" s="139"/>
      <x:c r="F3999" s="139"/>
      <x:c r="G3999" s="139"/>
      <x:c r="H3999" s="139"/>
      <x:c r="I3999" s="266" t="n">
        <x:f>INT((ROW()-ROW($I$46))/((CARROT_CAP+1)*(MESCLUN_CAP+1)))</x:f>
        <x:v>6</x:v>
      </x:c>
      <x:c r="J3999" s="266" t="n">
        <x:f>MOD(INT((ROW()-ROW($I$46))/(MESCLUN_CAP+1)),CARROT_CAP+1)</x:f>
        <x:v>1</x:v>
      </x:c>
      <x:c r="K3999" s="266" t="n">
        <x:f>MOD(ROW()-ROW($I$46),MESCLUN_CAP+1)</x:f>
        <x:v>16</x:v>
      </x:c>
      <x:c r="L3999" s="266" t="n">
        <x:f>SUM(I3999:K3999)</x:f>
        <x:v>23</x:v>
      </x:c>
      <x:c r="M3999" s="267" t="n">
        <x:f>I3999*TOMATO_HOURS*WEEKS*(1+TOMATO_DIM)^I3999+J3999*CARROT_HOURS*WEEKS*(1+CARROT_DIM)^J3999+K3999*MESCLUN_HOURS*WEEKS*(1+MESCLUN_DIM)^K3999</x:f>
        <x:v>1865.7134143461</x:v>
      </x:c>
      <x:c r="N3999" s="267" t="n">
        <x:f>MAX(M3999-FARMER_HOURS,0)/TEMP_HOURS_PER_WORKER</x:f>
        <x:v>0.795634315518125</x:v>
      </x:c>
      <x:c r="O3999" s="268" t="n">
        <x:f>I3999*TOMATO_PRICE+J3999*CARROT_PRICE+K3999*MESCLUN_PRICE</x:f>
        <x:v>98094</x:v>
      </x:c>
      <x:c r="P3999" s="268" t="n">
        <x:f>I3999*TOMATO_FERTILIZER+J3999*CARROT_FERTILIZER+K3999*MESCLUN_FERTILIZER</x:f>
        <x:v>19800</x:v>
      </x:c>
      <x:c r="Q3999" s="268" t="n">
        <x:f>MIN(M3999,FARMER_HOURS)*FARMER_RATE+MAX(M3999-FARMER_HOURS,0)*TEMP_RATE</x:f>
        <x:v>44890.85788795313</x:v>
      </x:c>
      <x:c r="R3999" s="268" t="n">
        <x:f>O3999-P3999-Q3999-FIXED_COST</x:f>
        <x:v>13403.142112046873</x:v>
      </x:c>
      <x:c r="S3999" s="139" t="str">
        <x:f>IF(AND(L3999&lt;=TOTAL_BED_CAP,N3999&lt;=TEMP_WORKER_CAP),"YES","NO")</x:f>
        <x:v>YES</x:v>
      </x:c>
      <x:c r="T3999" s="139" t="n">
        <x:f>IF(S3999="YES",R3999,-1E+99)</x:f>
        <x:v>13403.142112046873</x:v>
      </x:c>
    </x:row>
    <x:row r="4000">
      <x:c r="A4000" s="139"/>
      <x:c r="B4000" s="139"/>
      <x:c r="C4000" s="139"/>
      <x:c r="D4000" s="139"/>
      <x:c r="E4000" s="139"/>
      <x:c r="F4000" s="139"/>
      <x:c r="G4000" s="139"/>
      <x:c r="H4000" s="139"/>
      <x:c r="I4000" s="266" t="n">
        <x:f>INT((ROW()-ROW($I$46))/((CARROT_CAP+1)*(MESCLUN_CAP+1)))</x:f>
        <x:v>6</x:v>
      </x:c>
      <x:c r="J4000" s="266" t="n">
        <x:f>MOD(INT((ROW()-ROW($I$46))/(MESCLUN_CAP+1)),CARROT_CAP+1)</x:f>
        <x:v>1</x:v>
      </x:c>
      <x:c r="K4000" s="266" t="n">
        <x:f>MOD(ROW()-ROW($I$46),MESCLUN_CAP+1)</x:f>
        <x:v>17</x:v>
      </x:c>
      <x:c r="L4000" s="266" t="n">
        <x:f>SUM(I4000:K4000)</x:f>
        <x:v>24</x:v>
      </x:c>
      <x:c r="M4000" s="267" t="n">
        <x:f>I4000*TOMATO_HOURS*WEEKS*(1+TOMATO_DIM)^I4000+J4000*CARROT_HOURS*WEEKS*(1+CARROT_DIM)^J4000+K4000*MESCLUN_HOURS*WEEKS*(1+MESCLUN_DIM)^K4000</x:f>
        <x:v>1932.2736377926403</x:v>
      </x:c>
      <x:c r="N4000" s="267" t="n">
        <x:f>MAX(M4000-FARMER_HOURS,0)/TEMP_HOURS_PER_WORKER</x:f>
        <x:v>0.8418566929115557</x:v>
      </x:c>
      <x:c r="O4000" s="268" t="n">
        <x:f>I4000*TOMATO_PRICE+J4000*CARROT_PRICE+K4000*MESCLUN_PRICE</x:f>
        <x:v>100794</x:v>
      </x:c>
      <x:c r="P4000" s="268" t="n">
        <x:f>I4000*TOMATO_FERTILIZER+J4000*CARROT_FERTILIZER+K4000*MESCLUN_FERTILIZER</x:f>
        <x:v>20680</x:v>
      </x:c>
      <x:c r="Q4000" s="268" t="n">
        <x:f>MIN(M4000,FARMER_HOURS)*FARMER_RATE+MAX(M4000-FARMER_HOURS,0)*TEMP_RATE</x:f>
        <x:v>46046.4173227889</x:v>
      </x:c>
      <x:c r="R4000" s="268" t="n">
        <x:f>O4000-P4000-Q4000-FIXED_COST</x:f>
        <x:v>14067.582677211103</x:v>
      </x:c>
      <x:c r="S4000" s="139" t="str">
        <x:f>IF(AND(L4000&lt;=TOTAL_BED_CAP,N4000&lt;=TEMP_WORKER_CAP),"YES","NO")</x:f>
        <x:v>YES</x:v>
      </x:c>
      <x:c r="T4000" s="139" t="n">
        <x:f>IF(S4000="YES",R4000,-1E+99)</x:f>
        <x:v>14067.582677211103</x:v>
      </x:c>
    </x:row>
    <x:row r="4001">
      <x:c r="A4001" s="139"/>
      <x:c r="B4001" s="139"/>
      <x:c r="C4001" s="139"/>
      <x:c r="D4001" s="139"/>
      <x:c r="E4001" s="139"/>
      <x:c r="F4001" s="139"/>
      <x:c r="G4001" s="139"/>
      <x:c r="H4001" s="139"/>
      <x:c r="I4001" s="266" t="n">
        <x:f>INT((ROW()-ROW($I$46))/((CARROT_CAP+1)*(MESCLUN_CAP+1)))</x:f>
        <x:v>6</x:v>
      </x:c>
      <x:c r="J4001" s="266" t="n">
        <x:f>MOD(INT((ROW()-ROW($I$46))/(MESCLUN_CAP+1)),CARROT_CAP+1)</x:f>
        <x:v>1</x:v>
      </x:c>
      <x:c r="K4001" s="266" t="n">
        <x:f>MOD(ROW()-ROW($I$46),MESCLUN_CAP+1)</x:f>
        <x:v>18</x:v>
      </x:c>
      <x:c r="L4001" s="266" t="n">
        <x:f>SUM(I4001:K4001)</x:f>
        <x:v>25</x:v>
      </x:c>
      <x:c r="M4001" s="267" t="n">
        <x:f>I4001*TOMATO_HOURS*WEEKS*(1+TOMATO_DIM)^I4001+J4001*CARROT_HOURS*WEEKS*(1+CARROT_DIM)^J4001+K4001*MESCLUN_HOURS*WEEKS*(1+MESCLUN_DIM)^K4001</x:f>
        <x:v>2000.3606292512277</x:v>
      </x:c>
      <x:c r="N4001" s="267" t="n">
        <x:f>MAX(M4001-FARMER_HOURS,0)/TEMP_HOURS_PER_WORKER</x:f>
        <x:v>0.8891393258689081</x:v>
      </x:c>
      <x:c r="O4001" s="268" t="n">
        <x:f>I4001*TOMATO_PRICE+J4001*CARROT_PRICE+K4001*MESCLUN_PRICE</x:f>
        <x:v>103494</x:v>
      </x:c>
      <x:c r="P4001" s="268" t="n">
        <x:f>I4001*TOMATO_FERTILIZER+J4001*CARROT_FERTILIZER+K4001*MESCLUN_FERTILIZER</x:f>
        <x:v>21560</x:v>
      </x:c>
      <x:c r="Q4001" s="268" t="n">
        <x:f>MIN(M4001,FARMER_HOURS)*FARMER_RATE+MAX(M4001-FARMER_HOURS,0)*TEMP_RATE</x:f>
        <x:v>47228.483146722705</x:v>
      </x:c>
      <x:c r="R4001" s="268" t="n">
        <x:f>O4001-P4001-Q4001-FIXED_COST</x:f>
        <x:v>14705.516853277295</x:v>
      </x:c>
      <x:c r="S4001" s="139" t="str">
        <x:f>IF(AND(L4001&lt;=TOTAL_BED_CAP,N4001&lt;=TEMP_WORKER_CAP),"YES","NO")</x:f>
        <x:v>YES</x:v>
      </x:c>
      <x:c r="T4001" s="139" t="n">
        <x:f>IF(S4001="YES",R4001,-1E+99)</x:f>
        <x:v>14705.516853277295</x:v>
      </x:c>
    </x:row>
    <x:row r="4002">
      <x:c r="A4002" s="139"/>
      <x:c r="B4002" s="139"/>
      <x:c r="C4002" s="139"/>
      <x:c r="D4002" s="139"/>
      <x:c r="E4002" s="139"/>
      <x:c r="F4002" s="139"/>
      <x:c r="G4002" s="139"/>
      <x:c r="H4002" s="139"/>
      <x:c r="I4002" s="266" t="n">
        <x:f>INT((ROW()-ROW($I$46))/((CARROT_CAP+1)*(MESCLUN_CAP+1)))</x:f>
        <x:v>6</x:v>
      </x:c>
      <x:c r="J4002" s="266" t="n">
        <x:f>MOD(INT((ROW()-ROW($I$46))/(MESCLUN_CAP+1)),CARROT_CAP+1)</x:f>
        <x:v>1</x:v>
      </x:c>
      <x:c r="K4002" s="266" t="n">
        <x:f>MOD(ROW()-ROW($I$46),MESCLUN_CAP+1)</x:f>
        <x:v>19</x:v>
      </x:c>
      <x:c r="L4002" s="266" t="n">
        <x:f>SUM(I4002:K4002)</x:f>
        <x:v>26</x:v>
      </x:c>
      <x:c r="M4002" s="267" t="n">
        <x:f>I4002*TOMATO_HOURS*WEEKS*(1+TOMATO_DIM)^I4002+J4002*CARROT_HOURS*WEEKS*(1+CARROT_DIM)^J4002+K4002*MESCLUN_HOURS*WEEKS*(1+MESCLUN_DIM)^K4002</x:f>
        <x:v>2070.0021578872493</x:v>
      </x:c>
      <x:c r="N4002" s="267" t="n">
        <x:f>MAX(M4002-FARMER_HOURS,0)/TEMP_HOURS_PER_WORKER</x:f>
        <x:v>0.937501498532812</x:v>
      </x:c>
      <x:c r="O4002" s="268" t="n">
        <x:f>I4002*TOMATO_PRICE+J4002*CARROT_PRICE+K4002*MESCLUN_PRICE</x:f>
        <x:v>106194</x:v>
      </x:c>
      <x:c r="P4002" s="268" t="n">
        <x:f>I4002*TOMATO_FERTILIZER+J4002*CARROT_FERTILIZER+K4002*MESCLUN_FERTILIZER</x:f>
        <x:v>22440</x:v>
      </x:c>
      <x:c r="Q4002" s="268" t="n">
        <x:f>MIN(M4002,FARMER_HOURS)*FARMER_RATE+MAX(M4002-FARMER_HOURS,0)*TEMP_RATE</x:f>
        <x:v>48437.5374633203</x:v>
      </x:c>
      <x:c r="R4002" s="268" t="n">
        <x:f>O4002-P4002-Q4002-FIXED_COST</x:f>
        <x:v>15316.462536679697</x:v>
      </x:c>
      <x:c r="S4002" s="139" t="str">
        <x:f>IF(AND(L4002&lt;=TOTAL_BED_CAP,N4002&lt;=TEMP_WORKER_CAP),"YES","NO")</x:f>
        <x:v>YES</x:v>
      </x:c>
      <x:c r="T4002" s="139" t="n">
        <x:f>IF(S4002="YES",R4002,-1E+99)</x:f>
        <x:v>15316.462536679697</x:v>
      </x:c>
    </x:row>
    <x:row r="4003">
      <x:c r="A4003" s="139"/>
      <x:c r="B4003" s="139"/>
      <x:c r="C4003" s="139"/>
      <x:c r="D4003" s="139"/>
      <x:c r="E4003" s="139"/>
      <x:c r="F4003" s="139"/>
      <x:c r="G4003" s="139"/>
      <x:c r="H4003" s="139"/>
      <x:c r="I4003" s="266" t="n">
        <x:f>INT((ROW()-ROW($I$46))/((CARROT_CAP+1)*(MESCLUN_CAP+1)))</x:f>
        <x:v>6</x:v>
      </x:c>
      <x:c r="J4003" s="266" t="n">
        <x:f>MOD(INT((ROW()-ROW($I$46))/(MESCLUN_CAP+1)),CARROT_CAP+1)</x:f>
        <x:v>1</x:v>
      </x:c>
      <x:c r="K4003" s="266" t="n">
        <x:f>MOD(ROW()-ROW($I$46),MESCLUN_CAP+1)</x:f>
        <x:v>20</x:v>
      </x:c>
      <x:c r="L4003" s="266" t="n">
        <x:f>SUM(I4003:K4003)</x:f>
        <x:v>27</x:v>
      </x:c>
      <x:c r="M4003" s="267" t="n">
        <x:f>I4003*TOMATO_HOURS*WEEKS*(1+TOMATO_DIM)^I4003+J4003*CARROT_HOURS*WEEKS*(1+CARROT_DIM)^J4003+K4003*MESCLUN_HOURS*WEEKS*(1+MESCLUN_DIM)^K4003</x:f>
        <x:v>2141.2264485377264</x:v>
      </x:c>
      <x:c r="N4003" s="267" t="n">
        <x:f>MAX(M4003-FARMER_HOURS,0)/TEMP_HOURS_PER_WORKER</x:f>
        <x:v>0.9869628114845322</x:v>
      </x:c>
      <x:c r="O4003" s="268" t="n">
        <x:f>I4003*TOMATO_PRICE+J4003*CARROT_PRICE+K4003*MESCLUN_PRICE</x:f>
        <x:v>108894</x:v>
      </x:c>
      <x:c r="P4003" s="268" t="n">
        <x:f>I4003*TOMATO_FERTILIZER+J4003*CARROT_FERTILIZER+K4003*MESCLUN_FERTILIZER</x:f>
        <x:v>23320</x:v>
      </x:c>
      <x:c r="Q4003" s="268" t="n">
        <x:f>MIN(M4003,FARMER_HOURS)*FARMER_RATE+MAX(M4003-FARMER_HOURS,0)*TEMP_RATE</x:f>
        <x:v>49674.0702871133</x:v>
      </x:c>
      <x:c r="R4003" s="268" t="n">
        <x:f>O4003-P4003-Q4003-FIXED_COST</x:f>
        <x:v>15899.929712886697</x:v>
      </x:c>
      <x:c r="S4003" s="139" t="str">
        <x:f>IF(AND(L4003&lt;=TOTAL_BED_CAP,N4003&lt;=TEMP_WORKER_CAP),"YES","NO")</x:f>
        <x:v>YES</x:v>
      </x:c>
      <x:c r="T4003" s="139" t="n">
        <x:f>IF(S4003="YES",R4003,-1E+99)</x:f>
        <x:v>15899.929712886697</x:v>
      </x:c>
    </x:row>
    <x:row r="4004">
      <x:c r="A4004" s="139"/>
      <x:c r="B4004" s="139"/>
      <x:c r="C4004" s="139"/>
      <x:c r="D4004" s="139"/>
      <x:c r="E4004" s="139"/>
      <x:c r="F4004" s="139"/>
      <x:c r="G4004" s="139"/>
      <x:c r="H4004" s="139"/>
      <x:c r="I4004" s="266" t="n">
        <x:f>INT((ROW()-ROW($I$46))/((CARROT_CAP+1)*(MESCLUN_CAP+1)))</x:f>
        <x:v>6</x:v>
      </x:c>
      <x:c r="J4004" s="266" t="n">
        <x:f>MOD(INT((ROW()-ROW($I$46))/(MESCLUN_CAP+1)),CARROT_CAP+1)</x:f>
        <x:v>1</x:v>
      </x:c>
      <x:c r="K4004" s="266" t="n">
        <x:f>MOD(ROW()-ROW($I$46),MESCLUN_CAP+1)</x:f>
        <x:v>21</x:v>
      </x:c>
      <x:c r="L4004" s="266" t="n">
        <x:f>SUM(I4004:K4004)</x:f>
        <x:v>28</x:v>
      </x:c>
      <x:c r="M4004" s="267" t="n">
        <x:f>I4004*TOMATO_HOURS*WEEKS*(1+TOMATO_DIM)^I4004+J4004*CARROT_HOURS*WEEKS*(1+CARROT_DIM)^J4004+K4004*MESCLUN_HOURS*WEEKS*(1+MESCLUN_DIM)^K4004</x:f>
        <x:v>2214.06218876417</x:v>
      </x:c>
      <x:c r="N4004" s="267" t="n">
        <x:f>MAX(M4004-FARMER_HOURS,0)/TEMP_HOURS_PER_WORKER</x:f>
        <x:v>1.0375431866417848</x:v>
      </x:c>
      <x:c r="O4004" s="268" t="n">
        <x:f>I4004*TOMATO_PRICE+J4004*CARROT_PRICE+K4004*MESCLUN_PRICE</x:f>
        <x:v>111594</x:v>
      </x:c>
      <x:c r="P4004" s="268" t="n">
        <x:f>I4004*TOMATO_FERTILIZER+J4004*CARROT_FERTILIZER+K4004*MESCLUN_FERTILIZER</x:f>
        <x:v>24200</x:v>
      </x:c>
      <x:c r="Q4004" s="268" t="n">
        <x:f>MIN(M4004,FARMER_HOURS)*FARMER_RATE+MAX(M4004-FARMER_HOURS,0)*TEMP_RATE</x:f>
        <x:v>50938.57966604462</x:v>
      </x:c>
      <x:c r="R4004" s="268" t="n">
        <x:f>O4004-P4004-Q4004-FIXED_COST</x:f>
        <x:v>16455.42033395538</x:v>
      </x:c>
      <x:c r="S4004" s="139" t="str">
        <x:f>IF(AND(L4004&lt;=TOTAL_BED_CAP,N4004&lt;=TEMP_WORKER_CAP),"YES","NO")</x:f>
        <x:v>YES</x:v>
      </x:c>
      <x:c r="T4004" s="139" t="n">
        <x:f>IF(S4004="YES",R4004,-1E+99)</x:f>
        <x:v>16455.42033395538</x:v>
      </x:c>
    </x:row>
    <x:row r="4005">
      <x:c r="A4005" s="139"/>
      <x:c r="B4005" s="139"/>
      <x:c r="C4005" s="139"/>
      <x:c r="D4005" s="139"/>
      <x:c r="E4005" s="139"/>
      <x:c r="F4005" s="139"/>
      <x:c r="G4005" s="139"/>
      <x:c r="H4005" s="139"/>
      <x:c r="I4005" s="266" t="n">
        <x:f>INT((ROW()-ROW($I$46))/((CARROT_CAP+1)*(MESCLUN_CAP+1)))</x:f>
        <x:v>6</x:v>
      </x:c>
      <x:c r="J4005" s="266" t="n">
        <x:f>MOD(INT((ROW()-ROW($I$46))/(MESCLUN_CAP+1)),CARROT_CAP+1)</x:f>
        <x:v>1</x:v>
      </x:c>
      <x:c r="K4005" s="266" t="n">
        <x:f>MOD(ROW()-ROW($I$46),MESCLUN_CAP+1)</x:f>
        <x:v>22</x:v>
      </x:c>
      <x:c r="L4005" s="266" t="n">
        <x:f>SUM(I4005:K4005)</x:f>
        <x:v>29</x:v>
      </x:c>
      <x:c r="M4005" s="267" t="n">
        <x:f>I4005*TOMATO_HOURS*WEEKS*(1+TOMATO_DIM)^I4005+J4005*CARROT_HOURS*WEEKS*(1+CARROT_DIM)^J4005+K4005*MESCLUN_HOURS*WEEKS*(1+MESCLUN_DIM)^K4005</x:f>
        <x:v>2288.5385360105665</x:v>
      </x:c>
      <x:c r="N4005" s="267" t="n">
        <x:f>MAX(M4005-FARMER_HOURS,0)/TEMP_HOURS_PER_WORKER</x:f>
        <x:v>1.08926287222956</x:v>
      </x:c>
      <x:c r="O4005" s="268" t="n">
        <x:f>I4005*TOMATO_PRICE+J4005*CARROT_PRICE+K4005*MESCLUN_PRICE</x:f>
        <x:v>114294</x:v>
      </x:c>
      <x:c r="P4005" s="268" t="n">
        <x:f>I4005*TOMATO_FERTILIZER+J4005*CARROT_FERTILIZER+K4005*MESCLUN_FERTILIZER</x:f>
        <x:v>25080</x:v>
      </x:c>
      <x:c r="Q4005" s="268" t="n">
        <x:f>MIN(M4005,FARMER_HOURS)*FARMER_RATE+MAX(M4005-FARMER_HOURS,0)*TEMP_RATE</x:f>
        <x:v>52231.571805739004</x:v>
      </x:c>
      <x:c r="R4005" s="268" t="n">
        <x:f>O4005-P4005-Q4005-FIXED_COST</x:f>
        <x:v>16982.428194260996</x:v>
      </x:c>
      <x:c r="S4005" s="139" t="str">
        <x:f>IF(AND(L4005&lt;=TOTAL_BED_CAP,N4005&lt;=TEMP_WORKER_CAP),"YES","NO")</x:f>
        <x:v>YES</x:v>
      </x:c>
      <x:c r="T4005" s="139" t="n">
        <x:f>IF(S4005="YES",R4005,-1E+99)</x:f>
        <x:v>16982.428194260996</x:v>
      </x:c>
    </x:row>
    <x:row r="4006">
      <x:c r="A4006" s="139"/>
      <x:c r="B4006" s="139"/>
      <x:c r="C4006" s="139"/>
      <x:c r="D4006" s="139"/>
      <x:c r="E4006" s="139"/>
      <x:c r="F4006" s="139"/>
      <x:c r="G4006" s="139"/>
      <x:c r="H4006" s="139"/>
      <x:c r="I4006" s="266" t="n">
        <x:f>INT((ROW()-ROW($I$46))/((CARROT_CAP+1)*(MESCLUN_CAP+1)))</x:f>
        <x:v>6</x:v>
      </x:c>
      <x:c r="J4006" s="266" t="n">
        <x:f>MOD(INT((ROW()-ROW($I$46))/(MESCLUN_CAP+1)),CARROT_CAP+1)</x:f>
        <x:v>1</x:v>
      </x:c>
      <x:c r="K4006" s="266" t="n">
        <x:f>MOD(ROW()-ROW($I$46),MESCLUN_CAP+1)</x:f>
        <x:v>23</x:v>
      </x:c>
      <x:c r="L4006" s="266" t="n">
        <x:f>SUM(I4006:K4006)</x:f>
        <x:v>30</x:v>
      </x:c>
      <x:c r="M4006" s="267" t="n">
        <x:f>I4006*TOMATO_HOURS*WEEKS*(1+TOMATO_DIM)^I4006+J4006*CARROT_HOURS*WEEKS*(1+CARROT_DIM)^J4006+K4006*MESCLUN_HOURS*WEEKS*(1+MESCLUN_DIM)^K4006</x:f>
        <x:v>2364.6851248680027</x:v>
      </x:c>
      <x:c r="N4006" s="267" t="n">
        <x:f>MAX(M4006-FARMER_HOURS,0)/TEMP_HOURS_PER_WORKER</x:f>
        <x:v>1.142142447825002</x:v>
      </x:c>
      <x:c r="O4006" s="268" t="n">
        <x:f>I4006*TOMATO_PRICE+J4006*CARROT_PRICE+K4006*MESCLUN_PRICE</x:f>
        <x:v>116994</x:v>
      </x:c>
      <x:c r="P4006" s="268" t="n">
        <x:f>I4006*TOMATO_FERTILIZER+J4006*CARROT_FERTILIZER+K4006*MESCLUN_FERTILIZER</x:f>
        <x:v>25960</x:v>
      </x:c>
      <x:c r="Q4006" s="268" t="n">
        <x:f>MIN(M4006,FARMER_HOURS)*FARMER_RATE+MAX(M4006-FARMER_HOURS,0)*TEMP_RATE</x:f>
        <x:v>53553.56119562505</x:v>
      </x:c>
      <x:c r="R4006" s="268" t="n">
        <x:f>O4006-P4006-Q4006-FIXED_COST</x:f>
        <x:v>17480.43880437495</x:v>
      </x:c>
      <x:c r="S4006" s="139" t="str">
        <x:f>IF(AND(L4006&lt;=TOTAL_BED_CAP,N4006&lt;=TEMP_WORKER_CAP),"YES","NO")</x:f>
        <x:v>YES</x:v>
      </x:c>
      <x:c r="T4006" s="139" t="n">
        <x:f>IF(S4006="YES",R4006,-1E+99)</x:f>
        <x:v>17480.43880437495</x:v>
      </x:c>
    </x:row>
    <x:row r="4007">
      <x:c r="A4007" s="139"/>
      <x:c r="B4007" s="139"/>
      <x:c r="C4007" s="139"/>
      <x:c r="D4007" s="139"/>
      <x:c r="E4007" s="139"/>
      <x:c r="F4007" s="139"/>
      <x:c r="G4007" s="139"/>
      <x:c r="H4007" s="139"/>
      <x:c r="I4007" s="266" t="n">
        <x:f>INT((ROW()-ROW($I$46))/((CARROT_CAP+1)*(MESCLUN_CAP+1)))</x:f>
        <x:v>6</x:v>
      </x:c>
      <x:c r="J4007" s="266" t="n">
        <x:f>MOD(INT((ROW()-ROW($I$46))/(MESCLUN_CAP+1)),CARROT_CAP+1)</x:f>
        <x:v>1</x:v>
      </x:c>
      <x:c r="K4007" s="266" t="n">
        <x:f>MOD(ROW()-ROW($I$46),MESCLUN_CAP+1)</x:f>
        <x:v>24</x:v>
      </x:c>
      <x:c r="L4007" s="266" t="n">
        <x:f>SUM(I4007:K4007)</x:f>
        <x:v>31</x:v>
      </x:c>
      <x:c r="M4007" s="267" t="n">
        <x:f>I4007*TOMATO_HOURS*WEEKS*(1+TOMATO_DIM)^I4007+J4007*CARROT_HOURS*WEEKS*(1+CARROT_DIM)^J4007+K4007*MESCLUN_HOURS*WEEKS*(1+MESCLUN_DIM)^K4007</x:f>
        <x:v>2442.5320744474984</x:v>
      </x:c>
      <x:c r="N4007" s="267" t="n">
        <x:f>MAX(M4007-FARMER_HOURS,0)/TEMP_HOURS_PER_WORKER</x:f>
        <x:v>1.1962028294774294</x:v>
      </x:c>
      <x:c r="O4007" s="268" t="n">
        <x:f>I4007*TOMATO_PRICE+J4007*CARROT_PRICE+K4007*MESCLUN_PRICE</x:f>
        <x:v>119694</x:v>
      </x:c>
      <x:c r="P4007" s="268" t="n">
        <x:f>I4007*TOMATO_FERTILIZER+J4007*CARROT_FERTILIZER+K4007*MESCLUN_FERTILIZER</x:f>
        <x:v>26840</x:v>
      </x:c>
      <x:c r="Q4007" s="268" t="n">
        <x:f>MIN(M4007,FARMER_HOURS)*FARMER_RATE+MAX(M4007-FARMER_HOURS,0)*TEMP_RATE</x:f>
        <x:v>54905.07073693574</x:v>
      </x:c>
      <x:c r="R4007" s="268" t="n">
        <x:f>O4007-P4007-Q4007-FIXED_COST</x:f>
        <x:v>17948.92926306426</x:v>
      </x:c>
      <x:c r="S4007" s="139" t="str">
        <x:f>IF(AND(L4007&lt;=TOTAL_BED_CAP,N4007&lt;=TEMP_WORKER_CAP),"YES","NO")</x:f>
        <x:v>YES</x:v>
      </x:c>
      <x:c r="T4007" s="139" t="n">
        <x:f>IF(S4007="YES",R4007,-1E+99)</x:f>
        <x:v>17948.92926306426</x:v>
      </x:c>
    </x:row>
    <x:row r="4008">
      <x:c r="A4008" s="139"/>
      <x:c r="B4008" s="139"/>
      <x:c r="C4008" s="139"/>
      <x:c r="D4008" s="139"/>
      <x:c r="E4008" s="139"/>
      <x:c r="F4008" s="139"/>
      <x:c r="G4008" s="139"/>
      <x:c r="H4008" s="139"/>
      <x:c r="I4008" s="266" t="n">
        <x:f>INT((ROW()-ROW($I$46))/((CARROT_CAP+1)*(MESCLUN_CAP+1)))</x:f>
        <x:v>6</x:v>
      </x:c>
      <x:c r="J4008" s="266" t="n">
        <x:f>MOD(INT((ROW()-ROW($I$46))/(MESCLUN_CAP+1)),CARROT_CAP+1)</x:f>
        <x:v>1</x:v>
      </x:c>
      <x:c r="K4008" s="266" t="n">
        <x:f>MOD(ROW()-ROW($I$46),MESCLUN_CAP+1)</x:f>
        <x:v>25</x:v>
      </x:c>
      <x:c r="L4008" s="266" t="n">
        <x:f>SUM(I4008:K4008)</x:f>
        <x:v>32</x:v>
      </x:c>
      <x:c r="M4008" s="267" t="n">
        <x:f>I4008*TOMATO_HOURS*WEEKS*(1+TOMATO_DIM)^I4008+J4008*CARROT_HOURS*WEEKS*(1+CARROT_DIM)^J4008+K4008*MESCLUN_HOURS*WEEKS*(1+MESCLUN_DIM)^K4008</x:f>
        <x:v>2522.109995862596</x:v>
      </x:c>
      <x:c r="N4008" s="267" t="n">
        <x:f>MAX(M4008-FARMER_HOURS,0)/TEMP_HOURS_PER_WORKER</x:f>
        <x:v>1.2514652749045805</x:v>
      </x:c>
      <x:c r="O4008" s="268" t="n">
        <x:f>I4008*TOMATO_PRICE+J4008*CARROT_PRICE+K4008*MESCLUN_PRICE</x:f>
        <x:v>122394</x:v>
      </x:c>
      <x:c r="P4008" s="268" t="n">
        <x:f>I4008*TOMATO_FERTILIZER+J4008*CARROT_FERTILIZER+K4008*MESCLUN_FERTILIZER</x:f>
        <x:v>27720</x:v>
      </x:c>
      <x:c r="Q4008" s="268" t="n">
        <x:f>MIN(M4008,FARMER_HOURS)*FARMER_RATE+MAX(M4008-FARMER_HOURS,0)*TEMP_RATE</x:f>
        <x:v>56286.63187261451</x:v>
      </x:c>
      <x:c r="R4008" s="268" t="n">
        <x:f>O4008-P4008-Q4008-FIXED_COST</x:f>
        <x:v>18387.36812738549</x:v>
      </x:c>
      <x:c r="S4008" s="139" t="str">
        <x:f>IF(AND(L4008&lt;=TOTAL_BED_CAP,N4008&lt;=TEMP_WORKER_CAP),"YES","NO")</x:f>
        <x:v>YES</x:v>
      </x:c>
      <x:c r="T4008" s="139" t="n">
        <x:f>IF(S4008="YES",R4008,-1E+99)</x:f>
        <x:v>18387.36812738549</x:v>
      </x:c>
    </x:row>
    <x:row r="4009">
      <x:c r="A4009" s="139"/>
      <x:c r="B4009" s="139"/>
      <x:c r="C4009" s="139"/>
      <x:c r="D4009" s="139"/>
      <x:c r="E4009" s="139"/>
      <x:c r="F4009" s="139"/>
      <x:c r="G4009" s="139"/>
      <x:c r="H4009" s="139"/>
      <x:c r="I4009" s="266" t="n">
        <x:f>INT((ROW()-ROW($I$46))/((CARROT_CAP+1)*(MESCLUN_CAP+1)))</x:f>
        <x:v>6</x:v>
      </x:c>
      <x:c r="J4009" s="266" t="n">
        <x:f>MOD(INT((ROW()-ROW($I$46))/(MESCLUN_CAP+1)),CARROT_CAP+1)</x:f>
        <x:v>1</x:v>
      </x:c>
      <x:c r="K4009" s="266" t="n">
        <x:f>MOD(ROW()-ROW($I$46),MESCLUN_CAP+1)</x:f>
        <x:v>26</x:v>
      </x:c>
      <x:c r="L4009" s="266" t="n">
        <x:f>SUM(I4009:K4009)</x:f>
        <x:v>33</x:v>
      </x:c>
      <x:c r="M4009" s="267" t="n">
        <x:f>I4009*TOMATO_HOURS*WEEKS*(1+TOMATO_DIM)^I4009+J4009*CARROT_HOURS*WEEKS*(1+CARROT_DIM)^J4009+K4009*MESCLUN_HOURS*WEEKS*(1+MESCLUN_DIM)^K4009</x:f>
        <x:v>2603.449999823313</x:v>
      </x:c>
      <x:c r="N4009" s="267" t="n">
        <x:f>MAX(M4009-FARMER_HOURS,0)/TEMP_HOURS_PER_WORKER</x:f>
        <x:v>1.3079513887661898</x:v>
      </x:c>
      <x:c r="O4009" s="268" t="n">
        <x:f>I4009*TOMATO_PRICE+J4009*CARROT_PRICE+K4009*MESCLUN_PRICE</x:f>
        <x:v>125094</x:v>
      </x:c>
      <x:c r="P4009" s="268" t="n">
        <x:f>I4009*TOMATO_FERTILIZER+J4009*CARROT_FERTILIZER+K4009*MESCLUN_FERTILIZER</x:f>
        <x:v>28600</x:v>
      </x:c>
      <x:c r="Q4009" s="268" t="n">
        <x:f>MIN(M4009,FARMER_HOURS)*FARMER_RATE+MAX(M4009-FARMER_HOURS,0)*TEMP_RATE</x:f>
        <x:v>57698.78471915474</x:v>
      </x:c>
      <x:c r="R4009" s="268" t="n">
        <x:f>O4009-P4009-Q4009-FIXED_COST</x:f>
        <x:v>18795.21528084526</x:v>
      </x:c>
      <x:c r="S4009" s="139" t="str">
        <x:f>IF(AND(L4009&lt;=TOTAL_BED_CAP,N4009&lt;=TEMP_WORKER_CAP),"YES","NO")</x:f>
        <x:v>YES</x:v>
      </x:c>
      <x:c r="T4009" s="139" t="n">
        <x:f>IF(S4009="YES",R4009,-1E+99)</x:f>
        <x:v>18795.21528084526</x:v>
      </x:c>
    </x:row>
    <x:row r="4010">
      <x:c r="A4010" s="139"/>
      <x:c r="B4010" s="139"/>
      <x:c r="C4010" s="139"/>
      <x:c r="D4010" s="139"/>
      <x:c r="E4010" s="139"/>
      <x:c r="F4010" s="139"/>
      <x:c r="G4010" s="139"/>
      <x:c r="H4010" s="139"/>
      <x:c r="I4010" s="266" t="n">
        <x:f>INT((ROW()-ROW($I$46))/((CARROT_CAP+1)*(MESCLUN_CAP+1)))</x:f>
        <x:v>6</x:v>
      </x:c>
      <x:c r="J4010" s="266" t="n">
        <x:f>MOD(INT((ROW()-ROW($I$46))/(MESCLUN_CAP+1)),CARROT_CAP+1)</x:f>
        <x:v>1</x:v>
      </x:c>
      <x:c r="K4010" s="266" t="n">
        <x:f>MOD(ROW()-ROW($I$46),MESCLUN_CAP+1)</x:f>
        <x:v>27</x:v>
      </x:c>
      <x:c r="L4010" s="266" t="n">
        <x:f>SUM(I4010:K4010)</x:f>
        <x:v>34</x:v>
      </x:c>
      <x:c r="M4010" s="267" t="n">
        <x:f>I4010*TOMATO_HOURS*WEEKS*(1+TOMATO_DIM)^I4010+J4010*CARROT_HOURS*WEEKS*(1+CARROT_DIM)^J4010+K4010*MESCLUN_HOURS*WEEKS*(1+MESCLUN_DIM)^K4010</x:f>
        <x:v>2686.58370434307</x:v>
      </x:c>
      <x:c r="N4010" s="267" t="n">
        <x:f>MAX(M4010-FARMER_HOURS,0)/TEMP_HOURS_PER_WORKER</x:f>
        <x:v>1.3656831280160209</x:v>
      </x:c>
      <x:c r="O4010" s="268" t="n">
        <x:f>I4010*TOMATO_PRICE+J4010*CARROT_PRICE+K4010*MESCLUN_PRICE</x:f>
        <x:v>127794</x:v>
      </x:c>
      <x:c r="P4010" s="268" t="n">
        <x:f>I4010*TOMATO_FERTILIZER+J4010*CARROT_FERTILIZER+K4010*MESCLUN_FERTILIZER</x:f>
        <x:v>29480</x:v>
      </x:c>
      <x:c r="Q4010" s="268" t="n">
        <x:f>MIN(M4010,FARMER_HOURS)*FARMER_RATE+MAX(M4010-FARMER_HOURS,0)*TEMP_RATE</x:f>
        <x:v>59142.07820040052</x:v>
      </x:c>
      <x:c r="R4010" s="268" t="n">
        <x:f>O4010-P4010-Q4010-FIXED_COST</x:f>
        <x:v>19171.921799599477</x:v>
      </x:c>
      <x:c r="S4010" s="139" t="str">
        <x:f>IF(AND(L4010&lt;=TOTAL_BED_CAP,N4010&lt;=TEMP_WORKER_CAP),"YES","NO")</x:f>
        <x:v>YES</x:v>
      </x:c>
      <x:c r="T4010" s="139" t="n">
        <x:f>IF(S4010="YES",R4010,-1E+99)</x:f>
        <x:v>19171.921799599477</x:v>
      </x:c>
    </x:row>
    <x:row r="4011">
      <x:c r="A4011" s="139"/>
      <x:c r="B4011" s="139"/>
      <x:c r="C4011" s="139"/>
      <x:c r="D4011" s="139"/>
      <x:c r="E4011" s="139"/>
      <x:c r="F4011" s="139"/>
      <x:c r="G4011" s="139"/>
      <x:c r="H4011" s="139"/>
      <x:c r="I4011" s="266" t="n">
        <x:f>INT((ROW()-ROW($I$46))/((CARROT_CAP+1)*(MESCLUN_CAP+1)))</x:f>
        <x:v>6</x:v>
      </x:c>
      <x:c r="J4011" s="266" t="n">
        <x:f>MOD(INT((ROW()-ROW($I$46))/(MESCLUN_CAP+1)),CARROT_CAP+1)</x:f>
        <x:v>1</x:v>
      </x:c>
      <x:c r="K4011" s="266" t="n">
        <x:f>MOD(ROW()-ROW($I$46),MESCLUN_CAP+1)</x:f>
        <x:v>28</x:v>
      </x:c>
      <x:c r="L4011" s="266" t="n">
        <x:f>SUM(I4011:K4011)</x:f>
        <x:v>35</x:v>
      </x:c>
      <x:c r="M4011" s="267" t="n">
        <x:f>I4011*TOMATO_HOURS*WEEKS*(1+TOMATO_DIM)^I4011+J4011*CARROT_HOURS*WEEKS*(1+CARROT_DIM)^J4011+K4011*MESCLUN_HOURS*WEEKS*(1+MESCLUN_DIM)^K4011</x:f>
        <x:v>2771.543242560224</x:v>
      </x:c>
      <x:c r="N4011" s="267" t="n">
        <x:f>MAX(M4011-FARMER_HOURS,0)/TEMP_HOURS_PER_WORKER</x:f>
        <x:v>1.4246828073334887</x:v>
      </x:c>
      <x:c r="O4011" s="268" t="n">
        <x:f>I4011*TOMATO_PRICE+J4011*CARROT_PRICE+K4011*MESCLUN_PRICE</x:f>
        <x:v>130494</x:v>
      </x:c>
      <x:c r="P4011" s="268" t="n">
        <x:f>I4011*TOMATO_FERTILIZER+J4011*CARROT_FERTILIZER+K4011*MESCLUN_FERTILIZER</x:f>
        <x:v>30360</x:v>
      </x:c>
      <x:c r="Q4011" s="268" t="n">
        <x:f>MIN(M4011,FARMER_HOURS)*FARMER_RATE+MAX(M4011-FARMER_HOURS,0)*TEMP_RATE</x:f>
        <x:v>60617.07018333722</x:v>
      </x:c>
      <x:c r="R4011" s="268" t="n">
        <x:f>O4011-P4011-Q4011-FIXED_COST</x:f>
        <x:v>19516.929816662778</x:v>
      </x:c>
      <x:c r="S4011" s="139" t="str">
        <x:f>IF(AND(L4011&lt;=TOTAL_BED_CAP,N4011&lt;=TEMP_WORKER_CAP),"YES","NO")</x:f>
        <x:v>YES</x:v>
      </x:c>
      <x:c r="T4011" s="139" t="n">
        <x:f>IF(S4011="YES",R4011,-1E+99)</x:f>
        <x:v>19516.929816662778</x:v>
      </x:c>
    </x:row>
    <x:row r="4012">
      <x:c r="A4012" s="139"/>
      <x:c r="B4012" s="139"/>
      <x:c r="C4012" s="139"/>
      <x:c r="D4012" s="139"/>
      <x:c r="E4012" s="139"/>
      <x:c r="F4012" s="139"/>
      <x:c r="G4012" s="139"/>
      <x:c r="H4012" s="139"/>
      <x:c r="I4012" s="266" t="n">
        <x:f>INT((ROW()-ROW($I$46))/((CARROT_CAP+1)*(MESCLUN_CAP+1)))</x:f>
        <x:v>6</x:v>
      </x:c>
      <x:c r="J4012" s="266" t="n">
        <x:f>MOD(INT((ROW()-ROW($I$46))/(MESCLUN_CAP+1)),CARROT_CAP+1)</x:f>
        <x:v>1</x:v>
      </x:c>
      <x:c r="K4012" s="266" t="n">
        <x:f>MOD(ROW()-ROW($I$46),MESCLUN_CAP+1)</x:f>
        <x:v>29</x:v>
      </x:c>
      <x:c r="L4012" s="266" t="n">
        <x:f>SUM(I4012:K4012)</x:f>
        <x:v>36</x:v>
      </x:c>
      <x:c r="M4012" s="267" t="n">
        <x:f>I4012*TOMATO_HOURS*WEEKS*(1+TOMATO_DIM)^I4012+J4012*CARROT_HOURS*WEEKS*(1+CARROT_DIM)^J4012+K4012*MESCLUN_HOURS*WEEKS*(1+MESCLUN_DIM)^K4012</x:f>
        <x:v>2858.3612706758768</x:v>
      </x:c>
      <x:c r="N4012" s="267" t="n">
        <x:f>MAX(M4012-FARMER_HOURS,0)/TEMP_HOURS_PER_WORKER</x:f>
        <x:v>1.4849731046360255</x:v>
      </x:c>
      <x:c r="O4012" s="268" t="n">
        <x:f>I4012*TOMATO_PRICE+J4012*CARROT_PRICE+K4012*MESCLUN_PRICE</x:f>
        <x:v>133194</x:v>
      </x:c>
      <x:c r="P4012" s="268" t="n">
        <x:f>I4012*TOMATO_FERTILIZER+J4012*CARROT_FERTILIZER+K4012*MESCLUN_FERTILIZER</x:f>
        <x:v>31240</x:v>
      </x:c>
      <x:c r="Q4012" s="268" t="n">
        <x:f>MIN(M4012,FARMER_HOURS)*FARMER_RATE+MAX(M4012-FARMER_HOURS,0)*TEMP_RATE</x:f>
        <x:v>62124.327615900635</x:v>
      </x:c>
      <x:c r="R4012" s="268" t="n">
        <x:f>O4012-P4012-Q4012-FIXED_COST</x:f>
        <x:v>19829.672384099365</x:v>
      </x:c>
      <x:c r="S4012" s="139" t="str">
        <x:f>IF(AND(L4012&lt;=TOTAL_BED_CAP,N4012&lt;=TEMP_WORKER_CAP),"YES","NO")</x:f>
        <x:v>YES</x:v>
      </x:c>
      <x:c r="T4012" s="139" t="n">
        <x:f>IF(S4012="YES",R4012,-1E+99)</x:f>
        <x:v>19829.672384099365</x:v>
      </x:c>
    </x:row>
    <x:row r="4013">
      <x:c r="A4013" s="139"/>
      <x:c r="B4013" s="139"/>
      <x:c r="C4013" s="139"/>
      <x:c r="D4013" s="139"/>
      <x:c r="E4013" s="139"/>
      <x:c r="F4013" s="139"/>
      <x:c r="G4013" s="139"/>
      <x:c r="H4013" s="139"/>
      <x:c r="I4013" s="266" t="n">
        <x:f>INT((ROW()-ROW($I$46))/((CARROT_CAP+1)*(MESCLUN_CAP+1)))</x:f>
        <x:v>6</x:v>
      </x:c>
      <x:c r="J4013" s="266" t="n">
        <x:f>MOD(INT((ROW()-ROW($I$46))/(MESCLUN_CAP+1)),CARROT_CAP+1)</x:f>
        <x:v>1</x:v>
      </x:c>
      <x:c r="K4013" s="266" t="n">
        <x:f>MOD(ROW()-ROW($I$46),MESCLUN_CAP+1)</x:f>
        <x:v>30</x:v>
      </x:c>
      <x:c r="L4013" s="266" t="n">
        <x:f>SUM(I4013:K4013)</x:f>
        <x:v>37</x:v>
      </x:c>
      <x:c r="M4013" s="267" t="n">
        <x:f>I4013*TOMATO_HOURS*WEEKS*(1+TOMATO_DIM)^I4013+J4013*CARROT_HOURS*WEEKS*(1+CARROT_DIM)^J4013+K4013*MESCLUN_HOURS*WEEKS*(1+MESCLUN_DIM)^K4013</x:f>
        <x:v>2947.070976009647</x:v>
      </x:c>
      <x:c r="N4013" s="267" t="n">
        <x:f>MAX(M4013-FARMER_HOURS,0)/TEMP_HOURS_PER_WORKER</x:f>
        <x:v>1.546577066673366</x:v>
      </x:c>
      <x:c r="O4013" s="268" t="n">
        <x:f>I4013*TOMATO_PRICE+J4013*CARROT_PRICE+K4013*MESCLUN_PRICE</x:f>
        <x:v>135894</x:v>
      </x:c>
      <x:c r="P4013" s="268" t="n">
        <x:f>I4013*TOMATO_FERTILIZER+J4013*CARROT_FERTILIZER+K4013*MESCLUN_FERTILIZER</x:f>
        <x:v>32120</x:v>
      </x:c>
      <x:c r="Q4013" s="268" t="n">
        <x:f>MIN(M4013,FARMER_HOURS)*FARMER_RATE+MAX(M4013-FARMER_HOURS,0)*TEMP_RATE</x:f>
        <x:v>63664.42666683415</x:v>
      </x:c>
      <x:c r="R4013" s="268" t="n">
        <x:f>O4013-P4013-Q4013-FIXED_COST</x:f>
        <x:v>20109.57333316585</x:v>
      </x:c>
      <x:c r="S4013" s="139" t="str">
        <x:f>IF(AND(L4013&lt;=TOTAL_BED_CAP,N4013&lt;=TEMP_WORKER_CAP),"YES","NO")</x:f>
        <x:v>YES</x:v>
      </x:c>
      <x:c r="T4013" s="139" t="n">
        <x:f>IF(S4013="YES",R4013,-1E+99)</x:f>
        <x:v>20109.57333316585</x:v>
      </x:c>
    </x:row>
    <x:row r="4014">
      <x:c r="A4014" s="139"/>
      <x:c r="B4014" s="139"/>
      <x:c r="C4014" s="139"/>
      <x:c r="D4014" s="139"/>
      <x:c r="E4014" s="139"/>
      <x:c r="F4014" s="139"/>
      <x:c r="G4014" s="139"/>
      <x:c r="H4014" s="139"/>
      <x:c r="I4014" s="266" t="n">
        <x:f>INT((ROW()-ROW($I$46))/((CARROT_CAP+1)*(MESCLUN_CAP+1)))</x:f>
        <x:v>6</x:v>
      </x:c>
      <x:c r="J4014" s="266" t="n">
        <x:f>MOD(INT((ROW()-ROW($I$46))/(MESCLUN_CAP+1)),CARROT_CAP+1)</x:f>
        <x:v>2</x:v>
      </x:c>
      <x:c r="K4014" s="266" t="n">
        <x:f>MOD(ROW()-ROW($I$46),MESCLUN_CAP+1)</x:f>
        <x:v>0</x:v>
      </x:c>
      <x:c r="L4014" s="266" t="n">
        <x:f>SUM(I4014:K4014)</x:f>
        <x:v>8</x:v>
      </x:c>
      <x:c r="M4014" s="267" t="n">
        <x:f>I4014*TOMATO_HOURS*WEEKS*(1+TOMATO_DIM)^I4014+J4014*CARROT_HOURS*WEEKS*(1+CARROT_DIM)^J4014+K4014*MESCLUN_HOURS*WEEKS*(1+MESCLUN_DIM)^K4014</x:f>
        <x:v>1019.6804400000004</x:v>
      </x:c>
      <x:c r="N4014" s="267" t="n">
        <x:f>MAX(M4014-FARMER_HOURS,0)/TEMP_HOURS_PER_WORKER</x:f>
        <x:v>0.20811141666666697</x:v>
      </x:c>
      <x:c r="O4014" s="268" t="n">
        <x:f>I4014*TOMATO_PRICE+J4014*CARROT_PRICE+K4014*MESCLUN_PRICE</x:f>
        <x:v>56988</x:v>
      </x:c>
      <x:c r="P4014" s="268" t="n">
        <x:f>I4014*TOMATO_FERTILIZER+J4014*CARROT_FERTILIZER+K4014*MESCLUN_FERTILIZER</x:f>
        <x:v>6160</x:v>
      </x:c>
      <x:c r="Q4014" s="268" t="n">
        <x:f>MIN(M4014,FARMER_HOURS)*FARMER_RATE+MAX(M4014-FARMER_HOURS,0)*TEMP_RATE</x:f>
        <x:v>30202.785416666673</x:v>
      </x:c>
      <x:c r="R4014" s="268" t="n">
        <x:f>O4014-P4014-Q4014-FIXED_COST</x:f>
        <x:v>625.214583333327</x:v>
      </x:c>
      <x:c r="S4014" s="139" t="str">
        <x:f>IF(AND(L4014&lt;=TOTAL_BED_CAP,N4014&lt;=TEMP_WORKER_CAP),"YES","NO")</x:f>
        <x:v>YES</x:v>
      </x:c>
      <x:c r="T4014" s="139" t="n">
        <x:f>IF(S4014="YES",R4014,-1E+99)</x:f>
        <x:v>625.214583333327</x:v>
      </x:c>
    </x:row>
    <x:row r="4015">
      <x:c r="A4015" s="139"/>
      <x:c r="B4015" s="139"/>
      <x:c r="C4015" s="139"/>
      <x:c r="D4015" s="139"/>
      <x:c r="E4015" s="139"/>
      <x:c r="F4015" s="139"/>
      <x:c r="G4015" s="139"/>
      <x:c r="H4015" s="139"/>
      <x:c r="I4015" s="266" t="n">
        <x:f>INT((ROW()-ROW($I$46))/((CARROT_CAP+1)*(MESCLUN_CAP+1)))</x:f>
        <x:v>6</x:v>
      </x:c>
      <x:c r="J4015" s="266" t="n">
        <x:f>MOD(INT((ROW()-ROW($I$46))/(MESCLUN_CAP+1)),CARROT_CAP+1)</x:f>
        <x:v>2</x:v>
      </x:c>
      <x:c r="K4015" s="266" t="n">
        <x:f>MOD(ROW()-ROW($I$46),MESCLUN_CAP+1)</x:f>
        <x:v>1</x:v>
      </x:c>
      <x:c r="L4015" s="266" t="n">
        <x:f>SUM(I4015:K4015)</x:f>
        <x:v>9</x:v>
      </x:c>
      <x:c r="M4015" s="267" t="n">
        <x:f>I4015*TOMATO_HOURS*WEEKS*(1+TOMATO_DIM)^I4015+J4015*CARROT_HOURS*WEEKS*(1+CARROT_DIM)^J4015+K4015*MESCLUN_HOURS*WEEKS*(1+MESCLUN_DIM)^K4015</x:f>
        <x:v>1065.2429400000005</x:v>
      </x:c>
      <x:c r="N4015" s="267" t="n">
        <x:f>MAX(M4015-FARMER_HOURS,0)/TEMP_HOURS_PER_WORKER</x:f>
        <x:v>0.23975204166666705</x:v>
      </x:c>
      <x:c r="O4015" s="268" t="n">
        <x:f>I4015*TOMATO_PRICE+J4015*CARROT_PRICE+K4015*MESCLUN_PRICE</x:f>
        <x:v>59688</x:v>
      </x:c>
      <x:c r="P4015" s="268" t="n">
        <x:f>I4015*TOMATO_FERTILIZER+J4015*CARROT_FERTILIZER+K4015*MESCLUN_FERTILIZER</x:f>
        <x:v>7040</x:v>
      </x:c>
      <x:c r="Q4015" s="268" t="n">
        <x:f>MIN(M4015,FARMER_HOURS)*FARMER_RATE+MAX(M4015-FARMER_HOURS,0)*TEMP_RATE</x:f>
        <x:v>30993.801041666677</x:v>
      </x:c>
      <x:c r="R4015" s="268" t="n">
        <x:f>O4015-P4015-Q4015-FIXED_COST</x:f>
        <x:v>1654.1989583333234</x:v>
      </x:c>
      <x:c r="S4015" s="139" t="str">
        <x:f>IF(AND(L4015&lt;=TOTAL_BED_CAP,N4015&lt;=TEMP_WORKER_CAP),"YES","NO")</x:f>
        <x:v>YES</x:v>
      </x:c>
      <x:c r="T4015" s="139" t="n">
        <x:f>IF(S4015="YES",R4015,-1E+99)</x:f>
        <x:v>1654.1989583333234</x:v>
      </x:c>
    </x:row>
    <x:row r="4016">
      <x:c r="A4016" s="139"/>
      <x:c r="B4016" s="139"/>
      <x:c r="C4016" s="139"/>
      <x:c r="D4016" s="139"/>
      <x:c r="E4016" s="139"/>
      <x:c r="F4016" s="139"/>
      <x:c r="G4016" s="139"/>
      <x:c r="H4016" s="139"/>
      <x:c r="I4016" s="266" t="n">
        <x:f>INT((ROW()-ROW($I$46))/((CARROT_CAP+1)*(MESCLUN_CAP+1)))</x:f>
        <x:v>6</x:v>
      </x:c>
      <x:c r="J4016" s="266" t="n">
        <x:f>MOD(INT((ROW()-ROW($I$46))/(MESCLUN_CAP+1)),CARROT_CAP+1)</x:f>
        <x:v>2</x:v>
      </x:c>
      <x:c r="K4016" s="266" t="n">
        <x:f>MOD(ROW()-ROW($I$46),MESCLUN_CAP+1)</x:f>
        <x:v>2</x:v>
      </x:c>
      <x:c r="L4016" s="266" t="n">
        <x:f>SUM(I4016:K4016)</x:f>
        <x:v>10</x:v>
      </x:c>
      <x:c r="M4016" s="267" t="n">
        <x:f>I4016*TOMATO_HOURS*WEEKS*(1+TOMATO_DIM)^I4016+J4016*CARROT_HOURS*WEEKS*(1+CARROT_DIM)^J4016+K4016*MESCLUN_HOURS*WEEKS*(1+MESCLUN_DIM)^K4016</x:f>
        <x:v>1111.9445025000005</x:v>
      </x:c>
      <x:c r="N4016" s="267" t="n">
        <x:f>MAX(M4016-FARMER_HOURS,0)/TEMP_HOURS_PER_WORKER</x:f>
        <x:v>0.272183682291667</x:v>
      </x:c>
      <x:c r="O4016" s="268" t="n">
        <x:f>I4016*TOMATO_PRICE+J4016*CARROT_PRICE+K4016*MESCLUN_PRICE</x:f>
        <x:v>62388</x:v>
      </x:c>
      <x:c r="P4016" s="268" t="n">
        <x:f>I4016*TOMATO_FERTILIZER+J4016*CARROT_FERTILIZER+K4016*MESCLUN_FERTILIZER</x:f>
        <x:v>7920</x:v>
      </x:c>
      <x:c r="Q4016" s="268" t="n">
        <x:f>MIN(M4016,FARMER_HOURS)*FARMER_RATE+MAX(M4016-FARMER_HOURS,0)*TEMP_RATE</x:f>
        <x:v>31804.592057291673</x:v>
      </x:c>
      <x:c r="R4016" s="268" t="n">
        <x:f>O4016-P4016-Q4016-FIXED_COST</x:f>
        <x:v>2663.407942708327</x:v>
      </x:c>
      <x:c r="S4016" s="139" t="str">
        <x:f>IF(AND(L4016&lt;=TOTAL_BED_CAP,N4016&lt;=TEMP_WORKER_CAP),"YES","NO")</x:f>
        <x:v>YES</x:v>
      </x:c>
      <x:c r="T4016" s="139" t="n">
        <x:f>IF(S4016="YES",R4016,-1E+99)</x:f>
        <x:v>2663.407942708327</x:v>
      </x:c>
    </x:row>
    <x:row r="4017">
      <x:c r="A4017" s="139"/>
      <x:c r="B4017" s="139"/>
      <x:c r="C4017" s="139"/>
      <x:c r="D4017" s="139"/>
      <x:c r="E4017" s="139"/>
      <x:c r="F4017" s="139"/>
      <x:c r="G4017" s="139"/>
      <x:c r="H4017" s="139"/>
      <x:c r="I4017" s="266" t="n">
        <x:f>INT((ROW()-ROW($I$46))/((CARROT_CAP+1)*(MESCLUN_CAP+1)))</x:f>
        <x:v>6</x:v>
      </x:c>
      <x:c r="J4017" s="266" t="n">
        <x:f>MOD(INT((ROW()-ROW($I$46))/(MESCLUN_CAP+1)),CARROT_CAP+1)</x:f>
        <x:v>2</x:v>
      </x:c>
      <x:c r="K4017" s="266" t="n">
        <x:f>MOD(ROW()-ROW($I$46),MESCLUN_CAP+1)</x:f>
        <x:v>3</x:v>
      </x:c>
      <x:c r="L4017" s="266" t="n">
        <x:f>SUM(I4017:K4017)</x:f>
        <x:v>11</x:v>
      </x:c>
      <x:c r="M4017" s="267" t="n">
        <x:f>I4017*TOMATO_HOURS*WEEKS*(1+TOMATO_DIM)^I4017+J4017*CARROT_HOURS*WEEKS*(1+CARROT_DIM)^J4017+K4017*MESCLUN_HOURS*WEEKS*(1+MESCLUN_DIM)^K4017</x:f>
        <x:v>1159.8064849218754</x:v>
      </x:c>
      <x:c r="N4017" s="267" t="n">
        <x:f>MAX(M4017-FARMER_HOURS,0)/TEMP_HOURS_PER_WORKER</x:f>
        <x:v>0.3054211700846357</x:v>
      </x:c>
      <x:c r="O4017" s="268" t="n">
        <x:f>I4017*TOMATO_PRICE+J4017*CARROT_PRICE+K4017*MESCLUN_PRICE</x:f>
        <x:v>65088</x:v>
      </x:c>
      <x:c r="P4017" s="268" t="n">
        <x:f>I4017*TOMATO_FERTILIZER+J4017*CARROT_FERTILIZER+K4017*MESCLUN_FERTILIZER</x:f>
        <x:v>8800</x:v>
      </x:c>
      <x:c r="Q4017" s="268" t="n">
        <x:f>MIN(M4017,FARMER_HOURS)*FARMER_RATE+MAX(M4017-FARMER_HOURS,0)*TEMP_RATE</x:f>
        <x:v>32635.52925211589</x:v>
      </x:c>
      <x:c r="R4017" s="268" t="n">
        <x:f>O4017-P4017-Q4017-FIXED_COST</x:f>
        <x:v>3652.4707478841083</x:v>
      </x:c>
      <x:c r="S4017" s="139" t="str">
        <x:f>IF(AND(L4017&lt;=TOTAL_BED_CAP,N4017&lt;=TEMP_WORKER_CAP),"YES","NO")</x:f>
        <x:v>YES</x:v>
      </x:c>
      <x:c r="T4017" s="139" t="n">
        <x:f>IF(S4017="YES",R4017,-1E+99)</x:f>
        <x:v>3652.4707478841083</x:v>
      </x:c>
    </x:row>
    <x:row r="4018">
      <x:c r="A4018" s="139"/>
      <x:c r="B4018" s="139"/>
      <x:c r="C4018" s="139"/>
      <x:c r="D4018" s="139"/>
      <x:c r="E4018" s="139"/>
      <x:c r="F4018" s="139"/>
      <x:c r="G4018" s="139"/>
      <x:c r="H4018" s="139"/>
      <x:c r="I4018" s="266" t="n">
        <x:f>INT((ROW()-ROW($I$46))/((CARROT_CAP+1)*(MESCLUN_CAP+1)))</x:f>
        <x:v>6</x:v>
      </x:c>
      <x:c r="J4018" s="266" t="n">
        <x:f>MOD(INT((ROW()-ROW($I$46))/(MESCLUN_CAP+1)),CARROT_CAP+1)</x:f>
        <x:v>2</x:v>
      </x:c>
      <x:c r="K4018" s="266" t="n">
        <x:f>MOD(ROW()-ROW($I$46),MESCLUN_CAP+1)</x:f>
        <x:v>4</x:v>
      </x:c>
      <x:c r="L4018" s="266" t="n">
        <x:f>SUM(I4018:K4018)</x:f>
        <x:v>12</x:v>
      </x:c>
      <x:c r="M4018" s="267" t="n">
        <x:f>I4018*TOMATO_HOURS*WEEKS*(1+TOMATO_DIM)^I4018+J4018*CARROT_HOURS*WEEKS*(1+CARROT_DIM)^J4018+K4018*MESCLUN_HOURS*WEEKS*(1+MESCLUN_DIM)^K4018</x:f>
        <x:v>1208.8506006445316</x:v>
      </x:c>
      <x:c r="N4018" s="267" t="n">
        <x:f>MAX(M4018-FARMER_HOURS,0)/TEMP_HOURS_PER_WORKER</x:f>
        <x:v>0.33947958378092474</x:v>
      </x:c>
      <x:c r="O4018" s="268" t="n">
        <x:f>I4018*TOMATO_PRICE+J4018*CARROT_PRICE+K4018*MESCLUN_PRICE</x:f>
        <x:v>67788</x:v>
      </x:c>
      <x:c r="P4018" s="268" t="n">
        <x:f>I4018*TOMATO_FERTILIZER+J4018*CARROT_FERTILIZER+K4018*MESCLUN_FERTILIZER</x:f>
        <x:v>9680</x:v>
      </x:c>
      <x:c r="Q4018" s="268" t="n">
        <x:f>MIN(M4018,FARMER_HOURS)*FARMER_RATE+MAX(M4018-FARMER_HOURS,0)*TEMP_RATE</x:f>
        <x:v>33486.98959452312</x:v>
      </x:c>
      <x:c r="R4018" s="268" t="n">
        <x:f>O4018-P4018-Q4018-FIXED_COST</x:f>
        <x:v>4621.010405476882</x:v>
      </x:c>
      <x:c r="S4018" s="139" t="str">
        <x:f>IF(AND(L4018&lt;=TOTAL_BED_CAP,N4018&lt;=TEMP_WORKER_CAP),"YES","NO")</x:f>
        <x:v>YES</x:v>
      </x:c>
      <x:c r="T4018" s="139" t="n">
        <x:f>IF(S4018="YES",R4018,-1E+99)</x:f>
        <x:v>4621.010405476882</x:v>
      </x:c>
    </x:row>
    <x:row r="4019">
      <x:c r="A4019" s="139"/>
      <x:c r="B4019" s="139"/>
      <x:c r="C4019" s="139"/>
      <x:c r="D4019" s="139"/>
      <x:c r="E4019" s="139"/>
      <x:c r="F4019" s="139"/>
      <x:c r="G4019" s="139"/>
      <x:c r="H4019" s="139"/>
      <x:c r="I4019" s="266" t="n">
        <x:f>INT((ROW()-ROW($I$46))/((CARROT_CAP+1)*(MESCLUN_CAP+1)))</x:f>
        <x:v>6</x:v>
      </x:c>
      <x:c r="J4019" s="266" t="n">
        <x:f>MOD(INT((ROW()-ROW($I$46))/(MESCLUN_CAP+1)),CARROT_CAP+1)</x:f>
        <x:v>2</x:v>
      </x:c>
      <x:c r="K4019" s="266" t="n">
        <x:f>MOD(ROW()-ROW($I$46),MESCLUN_CAP+1)</x:f>
        <x:v>5</x:v>
      </x:c>
      <x:c r="L4019" s="266" t="n">
        <x:f>SUM(I4019:K4019)</x:f>
        <x:v>13</x:v>
      </x:c>
      <x:c r="M4019" s="267" t="n">
        <x:f>I4019*TOMATO_HOURS*WEEKS*(1+TOMATO_DIM)^I4019+J4019*CARROT_HOURS*WEEKS*(1+CARROT_DIM)^J4019+K4019*MESCLUN_HOURS*WEEKS*(1+MESCLUN_DIM)^K4019</x:f>
        <x:v>1259.0989245657352</x:v>
      </x:c>
      <x:c r="N4019" s="267" t="n">
        <x:f>MAX(M4019-FARMER_HOURS,0)/TEMP_HOURS_PER_WORKER</x:f>
        <x:v>0.37437425317064943</x:v>
      </x:c>
      <x:c r="O4019" s="268" t="n">
        <x:f>I4019*TOMATO_PRICE+J4019*CARROT_PRICE+K4019*MESCLUN_PRICE</x:f>
        <x:v>70488</x:v>
      </x:c>
      <x:c r="P4019" s="268" t="n">
        <x:f>I4019*TOMATO_FERTILIZER+J4019*CARROT_FERTILIZER+K4019*MESCLUN_FERTILIZER</x:f>
        <x:v>10560</x:v>
      </x:c>
      <x:c r="Q4019" s="268" t="n">
        <x:f>MIN(M4019,FARMER_HOURS)*FARMER_RATE+MAX(M4019-FARMER_HOURS,0)*TEMP_RATE</x:f>
        <x:v>34359.35632926624</x:v>
      </x:c>
      <x:c r="R4019" s="268" t="n">
        <x:f>O4019-P4019-Q4019-FIXED_COST</x:f>
        <x:v>5568.643670733763</x:v>
      </x:c>
      <x:c r="S4019" s="139" t="str">
        <x:f>IF(AND(L4019&lt;=TOTAL_BED_CAP,N4019&lt;=TEMP_WORKER_CAP),"YES","NO")</x:f>
        <x:v>YES</x:v>
      </x:c>
      <x:c r="T4019" s="139" t="n">
        <x:f>IF(S4019="YES",R4019,-1E+99)</x:f>
        <x:v>5568.643670733763</x:v>
      </x:c>
    </x:row>
    <x:row r="4020">
      <x:c r="A4020" s="139"/>
      <x:c r="B4020" s="139"/>
      <x:c r="C4020" s="139"/>
      <x:c r="D4020" s="139"/>
      <x:c r="E4020" s="139"/>
      <x:c r="F4020" s="139"/>
      <x:c r="G4020" s="139"/>
      <x:c r="H4020" s="139"/>
      <x:c r="I4020" s="266" t="n">
        <x:f>INT((ROW()-ROW($I$46))/((CARROT_CAP+1)*(MESCLUN_CAP+1)))</x:f>
        <x:v>6</x:v>
      </x:c>
      <x:c r="J4020" s="266" t="n">
        <x:f>MOD(INT((ROW()-ROW($I$46))/(MESCLUN_CAP+1)),CARROT_CAP+1)</x:f>
        <x:v>2</x:v>
      </x:c>
      <x:c r="K4020" s="266" t="n">
        <x:f>MOD(ROW()-ROW($I$46),MESCLUN_CAP+1)</x:f>
        <x:v>6</x:v>
      </x:c>
      <x:c r="L4020" s="266" t="n">
        <x:f>SUM(I4020:K4020)</x:f>
        <x:v>14</x:v>
      </x:c>
      <x:c r="M4020" s="267" t="n">
        <x:f>I4020*TOMATO_HOURS*WEEKS*(1+TOMATO_DIM)^I4020+J4020*CARROT_HOURS*WEEKS*(1+CARROT_DIM)^J4020+K4020*MESCLUN_HOURS*WEEKS*(1+MESCLUN_DIM)^K4020</x:f>
        <x:v>1310.5738987473683</x:v>
      </x:c>
      <x:c r="N4020" s="267" t="n">
        <x:f>MAX(M4020-FARMER_HOURS,0)/TEMP_HOURS_PER_WORKER</x:f>
        <x:v>0.41012076301900574</x:v>
      </x:c>
      <x:c r="O4020" s="268" t="n">
        <x:f>I4020*TOMATO_PRICE+J4020*CARROT_PRICE+K4020*MESCLUN_PRICE</x:f>
        <x:v>73188</x:v>
      </x:c>
      <x:c r="P4020" s="268" t="n">
        <x:f>I4020*TOMATO_FERTILIZER+J4020*CARROT_FERTILIZER+K4020*MESCLUN_FERTILIZER</x:f>
        <x:v>11440</x:v>
      </x:c>
      <x:c r="Q4020" s="268" t="n">
        <x:f>MIN(M4020,FARMER_HOURS)*FARMER_RATE+MAX(M4020-FARMER_HOURS,0)*TEMP_RATE</x:f>
        <x:v>35253.019075475146</x:v>
      </x:c>
      <x:c r="R4020" s="268" t="n">
        <x:f>O4020-P4020-Q4020-FIXED_COST</x:f>
        <x:v>6494.980924524854</x:v>
      </x:c>
      <x:c r="S4020" s="139" t="str">
        <x:f>IF(AND(L4020&lt;=TOTAL_BED_CAP,N4020&lt;=TEMP_WORKER_CAP),"YES","NO")</x:f>
        <x:v>YES</x:v>
      </x:c>
      <x:c r="T4020" s="139" t="n">
        <x:f>IF(S4020="YES",R4020,-1E+99)</x:f>
        <x:v>6494.980924524854</x:v>
      </x:c>
    </x:row>
    <x:row r="4021">
      <x:c r="A4021" s="139"/>
      <x:c r="B4021" s="139"/>
      <x:c r="C4021" s="139"/>
      <x:c r="D4021" s="139"/>
      <x:c r="E4021" s="139"/>
      <x:c r="F4021" s="139"/>
      <x:c r="G4021" s="139"/>
      <x:c r="H4021" s="139"/>
      <x:c r="I4021" s="266" t="n">
        <x:f>INT((ROW()-ROW($I$46))/((CARROT_CAP+1)*(MESCLUN_CAP+1)))</x:f>
        <x:v>6</x:v>
      </x:c>
      <x:c r="J4021" s="266" t="n">
        <x:f>MOD(INT((ROW()-ROW($I$46))/(MESCLUN_CAP+1)),CARROT_CAP+1)</x:f>
        <x:v>2</x:v>
      </x:c>
      <x:c r="K4021" s="266" t="n">
        <x:f>MOD(ROW()-ROW($I$46),MESCLUN_CAP+1)</x:f>
        <x:v>7</x:v>
      </x:c>
      <x:c r="L4021" s="266" t="n">
        <x:f>SUM(I4021:K4021)</x:f>
        <x:v>15</x:v>
      </x:c>
      <x:c r="M4021" s="267" t="n">
        <x:f>I4021*TOMATO_HOURS*WEEKS*(1+TOMATO_DIM)^I4021+J4021*CARROT_HOURS*WEEKS*(1+CARROT_DIM)^J4021+K4021*MESCLUN_HOURS*WEEKS*(1+MESCLUN_DIM)^K4021</x:f>
        <x:v>1363.2983381453287</x:v>
      </x:c>
      <x:c r="N4021" s="267" t="n">
        <x:f>MAX(M4021-FARMER_HOURS,0)/TEMP_HOURS_PER_WORKER</x:f>
        <x:v>0.44673495704536714</x:v>
      </x:c>
      <x:c r="O4021" s="268" t="n">
        <x:f>I4021*TOMATO_PRICE+J4021*CARROT_PRICE+K4021*MESCLUN_PRICE</x:f>
        <x:v>75888</x:v>
      </x:c>
      <x:c r="P4021" s="268" t="n">
        <x:f>I4021*TOMATO_FERTILIZER+J4021*CARROT_FERTILIZER+K4021*MESCLUN_FERTILIZER</x:f>
        <x:v>12320</x:v>
      </x:c>
      <x:c r="Q4021" s="268" t="n">
        <x:f>MIN(M4021,FARMER_HOURS)*FARMER_RATE+MAX(M4021-FARMER_HOURS,0)*TEMP_RATE</x:f>
        <x:v>36168.373926134176</x:v>
      </x:c>
      <x:c r="R4021" s="268" t="n">
        <x:f>O4021-P4021-Q4021-FIXED_COST</x:f>
        <x:v>7399.626073865824</x:v>
      </x:c>
      <x:c r="S4021" s="139" t="str">
        <x:f>IF(AND(L4021&lt;=TOTAL_BED_CAP,N4021&lt;=TEMP_WORKER_CAP),"YES","NO")</x:f>
        <x:v>YES</x:v>
      </x:c>
      <x:c r="T4021" s="139" t="n">
        <x:f>IF(S4021="YES",R4021,-1E+99)</x:f>
        <x:v>7399.626073865824</x:v>
      </x:c>
    </x:row>
    <x:row r="4022">
      <x:c r="A4022" s="139"/>
      <x:c r="B4022" s="139"/>
      <x:c r="C4022" s="139"/>
      <x:c r="D4022" s="139"/>
      <x:c r="E4022" s="139"/>
      <x:c r="F4022" s="139"/>
      <x:c r="G4022" s="139"/>
      <x:c r="H4022" s="139"/>
      <x:c r="I4022" s="266" t="n">
        <x:f>INT((ROW()-ROW($I$46))/((CARROT_CAP+1)*(MESCLUN_CAP+1)))</x:f>
        <x:v>6</x:v>
      </x:c>
      <x:c r="J4022" s="266" t="n">
        <x:f>MOD(INT((ROW()-ROW($I$46))/(MESCLUN_CAP+1)),CARROT_CAP+1)</x:f>
        <x:v>2</x:v>
      </x:c>
      <x:c r="K4022" s="266" t="n">
        <x:f>MOD(ROW()-ROW($I$46),MESCLUN_CAP+1)</x:f>
        <x:v>8</x:v>
      </x:c>
      <x:c r="L4022" s="266" t="n">
        <x:f>SUM(I4022:K4022)</x:f>
        <x:v>16</x:v>
      </x:c>
      <x:c r="M4022" s="267" t="n">
        <x:f>I4022*TOMATO_HOURS*WEEKS*(1+TOMATO_DIM)^I4022+J4022*CARROT_HOURS*WEEKS*(1+CARROT_DIM)^J4022+K4022*MESCLUN_HOURS*WEEKS*(1+MESCLUN_DIM)^K4022</x:f>
        <x:v>1417.2954364253087</x:v>
      </x:c>
      <x:c r="N4022" s="267" t="n">
        <x:f>MAX(M4022-FARMER_HOURS,0)/TEMP_HOURS_PER_WORKER</x:f>
        <x:v>0.48423294196201994</x:v>
      </x:c>
      <x:c r="O4022" s="268" t="n">
        <x:f>I4022*TOMATO_PRICE+J4022*CARROT_PRICE+K4022*MESCLUN_PRICE</x:f>
        <x:v>78588</x:v>
      </x:c>
      <x:c r="P4022" s="268" t="n">
        <x:f>I4022*TOMATO_FERTILIZER+J4022*CARROT_FERTILIZER+K4022*MESCLUN_FERTILIZER</x:f>
        <x:v>13200</x:v>
      </x:c>
      <x:c r="Q4022" s="268" t="n">
        <x:f>MIN(M4022,FARMER_HOURS)*FARMER_RATE+MAX(M4022-FARMER_HOURS,0)*TEMP_RATE</x:f>
        <x:v>37105.823549050496</x:v>
      </x:c>
      <x:c r="R4022" s="268" t="n">
        <x:f>O4022-P4022-Q4022-FIXED_COST</x:f>
        <x:v>8282.176450949504</x:v>
      </x:c>
      <x:c r="S4022" s="139" t="str">
        <x:f>IF(AND(L4022&lt;=TOTAL_BED_CAP,N4022&lt;=TEMP_WORKER_CAP),"YES","NO")</x:f>
        <x:v>YES</x:v>
      </x:c>
      <x:c r="T4022" s="139" t="n">
        <x:f>IF(S4022="YES",R4022,-1E+99)</x:f>
        <x:v>8282.176450949504</x:v>
      </x:c>
    </x:row>
    <x:row r="4023">
      <x:c r="A4023" s="139"/>
      <x:c r="B4023" s="139"/>
      <x:c r="C4023" s="139"/>
      <x:c r="D4023" s="139"/>
      <x:c r="E4023" s="139"/>
      <x:c r="F4023" s="139"/>
      <x:c r="G4023" s="139"/>
      <x:c r="H4023" s="139"/>
      <x:c r="I4023" s="266" t="n">
        <x:f>INT((ROW()-ROW($I$46))/((CARROT_CAP+1)*(MESCLUN_CAP+1)))</x:f>
        <x:v>6</x:v>
      </x:c>
      <x:c r="J4023" s="266" t="n">
        <x:f>MOD(INT((ROW()-ROW($I$46))/(MESCLUN_CAP+1)),CARROT_CAP+1)</x:f>
        <x:v>2</x:v>
      </x:c>
      <x:c r="K4023" s="266" t="n">
        <x:f>MOD(ROW()-ROW($I$46),MESCLUN_CAP+1)</x:f>
        <x:v>9</x:v>
      </x:c>
      <x:c r="L4023" s="266" t="n">
        <x:f>SUM(I4023:K4023)</x:f>
        <x:v>17</x:v>
      </x:c>
      <x:c r="M4023" s="267" t="n">
        <x:f>I4023*TOMATO_HOURS*WEEKS*(1+TOMATO_DIM)^I4023+J4023*CARROT_HOURS*WEEKS*(1+CARROT_DIM)^J4023+K4023*MESCLUN_HOURS*WEEKS*(1+MESCLUN_DIM)^K4023</x:f>
        <x:v>1472.5887718657032</x:v>
      </x:c>
      <x:c r="N4023" s="267" t="n">
        <x:f>MAX(M4023-FARMER_HOURS,0)/TEMP_HOURS_PER_WORKER</x:f>
        <x:v>0.5226310915734049</x:v>
      </x:c>
      <x:c r="O4023" s="268" t="n">
        <x:f>I4023*TOMATO_PRICE+J4023*CARROT_PRICE+K4023*MESCLUN_PRICE</x:f>
        <x:v>81288</x:v>
      </x:c>
      <x:c r="P4023" s="268" t="n">
        <x:f>I4023*TOMATO_FERTILIZER+J4023*CARROT_FERTILIZER+K4023*MESCLUN_FERTILIZER</x:f>
        <x:v>14080</x:v>
      </x:c>
      <x:c r="Q4023" s="268" t="n">
        <x:f>MIN(M4023,FARMER_HOURS)*FARMER_RATE+MAX(M4023-FARMER_HOURS,0)*TEMP_RATE</x:f>
        <x:v>38065.77728933512</x:v>
      </x:c>
      <x:c r="R4023" s="268" t="n">
        <x:f>O4023-P4023-Q4023-FIXED_COST</x:f>
        <x:v>9142.222710664879</x:v>
      </x:c>
      <x:c r="S4023" s="139" t="str">
        <x:f>IF(AND(L4023&lt;=TOTAL_BED_CAP,N4023&lt;=TEMP_WORKER_CAP),"YES","NO")</x:f>
        <x:v>YES</x:v>
      </x:c>
      <x:c r="T4023" s="139" t="n">
        <x:f>IF(S4023="YES",R4023,-1E+99)</x:f>
        <x:v>9142.222710664879</x:v>
      </x:c>
    </x:row>
    <x:row r="4024">
      <x:c r="A4024" s="139"/>
      <x:c r="B4024" s="139"/>
      <x:c r="C4024" s="139"/>
      <x:c r="D4024" s="139"/>
      <x:c r="E4024" s="139"/>
      <x:c r="F4024" s="139"/>
      <x:c r="G4024" s="139"/>
      <x:c r="H4024" s="139"/>
      <x:c r="I4024" s="266" t="n">
        <x:f>INT((ROW()-ROW($I$46))/((CARROT_CAP+1)*(MESCLUN_CAP+1)))</x:f>
        <x:v>6</x:v>
      </x:c>
      <x:c r="J4024" s="266" t="n">
        <x:f>MOD(INT((ROW()-ROW($I$46))/(MESCLUN_CAP+1)),CARROT_CAP+1)</x:f>
        <x:v>2</x:v>
      </x:c>
      <x:c r="K4024" s="266" t="n">
        <x:f>MOD(ROW()-ROW($I$46),MESCLUN_CAP+1)</x:f>
        <x:v>10</x:v>
      </x:c>
      <x:c r="L4024" s="266" t="n">
        <x:f>SUM(I4024:K4024)</x:f>
        <x:v>18</x:v>
      </x:c>
      <x:c r="M4024" s="267" t="n">
        <x:f>I4024*TOMATO_HOURS*WEEKS*(1+TOMATO_DIM)^I4024+J4024*CARROT_HOURS*WEEKS*(1+CARROT_DIM)^J4024+K4024*MESCLUN_HOURS*WEEKS*(1+MESCLUN_DIM)^K4024</x:f>
        <x:v>1529.202313348916</x:v>
      </x:c>
      <x:c r="N4024" s="267" t="n">
        <x:f>MAX(M4024-FARMER_HOURS,0)/TEMP_HOURS_PER_WORKER</x:f>
        <x:v>0.5619460509367472</x:v>
      </x:c>
      <x:c r="O4024" s="268" t="n">
        <x:f>I4024*TOMATO_PRICE+J4024*CARROT_PRICE+K4024*MESCLUN_PRICE</x:f>
        <x:v>83988</x:v>
      </x:c>
      <x:c r="P4024" s="268" t="n">
        <x:f>I4024*TOMATO_FERTILIZER+J4024*CARROT_FERTILIZER+K4024*MESCLUN_FERTILIZER</x:f>
        <x:v>14960</x:v>
      </x:c>
      <x:c r="Q4024" s="268" t="n">
        <x:f>MIN(M4024,FARMER_HOURS)*FARMER_RATE+MAX(M4024-FARMER_HOURS,0)*TEMP_RATE</x:f>
        <x:v>39048.65127341868</x:v>
      </x:c>
      <x:c r="R4024" s="268" t="n">
        <x:f>O4024-P4024-Q4024-FIXED_COST</x:f>
        <x:v>9979.348726581316</x:v>
      </x:c>
      <x:c r="S4024" s="139" t="str">
        <x:f>IF(AND(L4024&lt;=TOTAL_BED_CAP,N4024&lt;=TEMP_WORKER_CAP),"YES","NO")</x:f>
        <x:v>YES</x:v>
      </x:c>
      <x:c r="T4024" s="139" t="n">
        <x:f>IF(S4024="YES",R4024,-1E+99)</x:f>
        <x:v>9979.348726581316</x:v>
      </x:c>
    </x:row>
    <x:row r="4025">
      <x:c r="A4025" s="139"/>
      <x:c r="B4025" s="139"/>
      <x:c r="C4025" s="139"/>
      <x:c r="D4025" s="139"/>
      <x:c r="E4025" s="139"/>
      <x:c r="F4025" s="139"/>
      <x:c r="G4025" s="139"/>
      <x:c r="H4025" s="139"/>
      <x:c r="I4025" s="266" t="n">
        <x:f>INT((ROW()-ROW($I$46))/((CARROT_CAP+1)*(MESCLUN_CAP+1)))</x:f>
        <x:v>6</x:v>
      </x:c>
      <x:c r="J4025" s="266" t="n">
        <x:f>MOD(INT((ROW()-ROW($I$46))/(MESCLUN_CAP+1)),CARROT_CAP+1)</x:f>
        <x:v>2</x:v>
      </x:c>
      <x:c r="K4025" s="266" t="n">
        <x:f>MOD(ROW()-ROW($I$46),MESCLUN_CAP+1)</x:f>
        <x:v>11</x:v>
      </x:c>
      <x:c r="L4025" s="266" t="n">
        <x:f>SUM(I4025:K4025)</x:f>
        <x:v>19</x:v>
      </x:c>
      <x:c r="M4025" s="267" t="n">
        <x:f>I4025*TOMATO_HOURS*WEEKS*(1+TOMATO_DIM)^I4025+J4025*CARROT_HOURS*WEEKS*(1+CARROT_DIM)^J4025+K4025*MESCLUN_HOURS*WEEKS*(1+MESCLUN_DIM)^K4025</x:f>
        <x:v>1587.160426442355</x:v>
      </x:c>
      <x:c r="N4025" s="267" t="n">
        <x:f>MAX(M4025-FARMER_HOURS,0)/TEMP_HOURS_PER_WORKER</x:f>
        <x:v>0.6021947405849687</x:v>
      </x:c>
      <x:c r="O4025" s="268" t="n">
        <x:f>I4025*TOMATO_PRICE+J4025*CARROT_PRICE+K4025*MESCLUN_PRICE</x:f>
        <x:v>86688</x:v>
      </x:c>
      <x:c r="P4025" s="268" t="n">
        <x:f>I4025*TOMATO_FERTILIZER+J4025*CARROT_FERTILIZER+K4025*MESCLUN_FERTILIZER</x:f>
        <x:v>15840</x:v>
      </x:c>
      <x:c r="Q4025" s="268" t="n">
        <x:f>MIN(M4025,FARMER_HOURS)*FARMER_RATE+MAX(M4025-FARMER_HOURS,0)*TEMP_RATE</x:f>
        <x:v>40054.86851462422</x:v>
      </x:c>
      <x:c r="R4025" s="268" t="n">
        <x:f>O4025-P4025-Q4025-FIXED_COST</x:f>
        <x:v>10793.13148537578</x:v>
      </x:c>
      <x:c r="S4025" s="139" t="str">
        <x:f>IF(AND(L4025&lt;=TOTAL_BED_CAP,N4025&lt;=TEMP_WORKER_CAP),"YES","NO")</x:f>
        <x:v>YES</x:v>
      </x:c>
      <x:c r="T4025" s="139" t="n">
        <x:f>IF(S4025="YES",R4025,-1E+99)</x:f>
        <x:v>10793.13148537578</x:v>
      </x:c>
    </x:row>
    <x:row r="4026">
      <x:c r="A4026" s="139"/>
      <x:c r="B4026" s="139"/>
      <x:c r="C4026" s="139"/>
      <x:c r="D4026" s="139"/>
      <x:c r="E4026" s="139"/>
      <x:c r="F4026" s="139"/>
      <x:c r="G4026" s="139"/>
      <x:c r="H4026" s="139"/>
      <x:c r="I4026" s="266" t="n">
        <x:f>INT((ROW()-ROW($I$46))/((CARROT_CAP+1)*(MESCLUN_CAP+1)))</x:f>
        <x:v>6</x:v>
      </x:c>
      <x:c r="J4026" s="266" t="n">
        <x:f>MOD(INT((ROW()-ROW($I$46))/(MESCLUN_CAP+1)),CARROT_CAP+1)</x:f>
        <x:v>2</x:v>
      </x:c>
      <x:c r="K4026" s="266" t="n">
        <x:f>MOD(ROW()-ROW($I$46),MESCLUN_CAP+1)</x:f>
        <x:v>12</x:v>
      </x:c>
      <x:c r="L4026" s="266" t="n">
        <x:f>SUM(I4026:K4026)</x:f>
        <x:v>20</x:v>
      </x:c>
      <x:c r="M4026" s="267" t="n">
        <x:f>I4026*TOMATO_HOURS*WEEKS*(1+TOMATO_DIM)^I4026+J4026*CARROT_HOURS*WEEKS*(1+CARROT_DIM)^J4026+K4026*MESCLUN_HOURS*WEEKS*(1+MESCLUN_DIM)^K4026</x:f>
        <x:v>1646.4878795704194</x:v>
      </x:c>
      <x:c r="N4026" s="267" t="n">
        <x:f>MAX(M4026-FARMER_HOURS,0)/TEMP_HOURS_PER_WORKER</x:f>
        <x:v>0.6433943608127912</x:v>
      </x:c>
      <x:c r="O4026" s="268" t="n">
        <x:f>I4026*TOMATO_PRICE+J4026*CARROT_PRICE+K4026*MESCLUN_PRICE</x:f>
        <x:v>89388</x:v>
      </x:c>
      <x:c r="P4026" s="268" t="n">
        <x:f>I4026*TOMATO_FERTILIZER+J4026*CARROT_FERTILIZER+K4026*MESCLUN_FERTILIZER</x:f>
        <x:v>16720</x:v>
      </x:c>
      <x:c r="Q4026" s="268" t="n">
        <x:f>MIN(M4026,FARMER_HOURS)*FARMER_RATE+MAX(M4026-FARMER_HOURS,0)*TEMP_RATE</x:f>
        <x:v>41084.85902031978</x:v>
      </x:c>
      <x:c r="R4026" s="268" t="n">
        <x:f>O4026-P4026-Q4026-FIXED_COST</x:f>
        <x:v>11583.140979680218</x:v>
      </x:c>
      <x:c r="S4026" s="139" t="str">
        <x:f>IF(AND(L4026&lt;=TOTAL_BED_CAP,N4026&lt;=TEMP_WORKER_CAP),"YES","NO")</x:f>
        <x:v>YES</x:v>
      </x:c>
      <x:c r="T4026" s="139" t="n">
        <x:f>IF(S4026="YES",R4026,-1E+99)</x:f>
        <x:v>11583.140979680218</x:v>
      </x:c>
    </x:row>
    <x:row r="4027">
      <x:c r="A4027" s="139"/>
      <x:c r="B4027" s="139"/>
      <x:c r="C4027" s="139"/>
      <x:c r="D4027" s="139"/>
      <x:c r="E4027" s="139"/>
      <x:c r="F4027" s="139"/>
      <x:c r="G4027" s="139"/>
      <x:c r="H4027" s="139"/>
      <x:c r="I4027" s="266" t="n">
        <x:f>INT((ROW()-ROW($I$46))/((CARROT_CAP+1)*(MESCLUN_CAP+1)))</x:f>
        <x:v>6</x:v>
      </x:c>
      <x:c r="J4027" s="266" t="n">
        <x:f>MOD(INT((ROW()-ROW($I$46))/(MESCLUN_CAP+1)),CARROT_CAP+1)</x:f>
        <x:v>2</x:v>
      </x:c>
      <x:c r="K4027" s="266" t="n">
        <x:f>MOD(ROW()-ROW($I$46),MESCLUN_CAP+1)</x:f>
        <x:v>13</x:v>
      </x:c>
      <x:c r="L4027" s="266" t="n">
        <x:f>SUM(I4027:K4027)</x:f>
        <x:v>21</x:v>
      </x:c>
      <x:c r="M4027" s="267" t="n">
        <x:f>I4027*TOMATO_HOURS*WEEKS*(1+TOMATO_DIM)^I4027+J4027*CARROT_HOURS*WEEKS*(1+CARROT_DIM)^J4027+K4027*MESCLUN_HOURS*WEEKS*(1+MESCLUN_DIM)^K4027</x:f>
        <x:v>1707.2098502788037</x:v>
      </x:c>
      <x:c r="N4027" s="267" t="n">
        <x:f>MAX(M4027-FARMER_HOURS,0)/TEMP_HOURS_PER_WORKER</x:f>
        <x:v>0.685562396026947</x:v>
      </x:c>
      <x:c r="O4027" s="268" t="n">
        <x:f>I4027*TOMATO_PRICE+J4027*CARROT_PRICE+K4027*MESCLUN_PRICE</x:f>
        <x:v>92088</x:v>
      </x:c>
      <x:c r="P4027" s="268" t="n">
        <x:f>I4027*TOMATO_FERTILIZER+J4027*CARROT_FERTILIZER+K4027*MESCLUN_FERTILIZER</x:f>
        <x:v>17600</x:v>
      </x:c>
      <x:c r="Q4027" s="268" t="n">
        <x:f>MIN(M4027,FARMER_HOURS)*FARMER_RATE+MAX(M4027-FARMER_HOURS,0)*TEMP_RATE</x:f>
        <x:v>42139.059900673674</x:v>
      </x:c>
      <x:c r="R4027" s="268" t="n">
        <x:f>O4027-P4027-Q4027-FIXED_COST</x:f>
        <x:v>12348.940099326326</x:v>
      </x:c>
      <x:c r="S4027" s="139" t="str">
        <x:f>IF(AND(L4027&lt;=TOTAL_BED_CAP,N4027&lt;=TEMP_WORKER_CAP),"YES","NO")</x:f>
        <x:v>YES</x:v>
      </x:c>
      <x:c r="T4027" s="139" t="n">
        <x:f>IF(S4027="YES",R4027,-1E+99)</x:f>
        <x:v>12348.940099326326</x:v>
      </x:c>
    </x:row>
    <x:row r="4028">
      <x:c r="A4028" s="139"/>
      <x:c r="B4028" s="139"/>
      <x:c r="C4028" s="139"/>
      <x:c r="D4028" s="139"/>
      <x:c r="E4028" s="139"/>
      <x:c r="F4028" s="139"/>
      <x:c r="G4028" s="139"/>
      <x:c r="H4028" s="139"/>
      <x:c r="I4028" s="266" t="n">
        <x:f>INT((ROW()-ROW($I$46))/((CARROT_CAP+1)*(MESCLUN_CAP+1)))</x:f>
        <x:v>6</x:v>
      </x:c>
      <x:c r="J4028" s="266" t="n">
        <x:f>MOD(INT((ROW()-ROW($I$46))/(MESCLUN_CAP+1)),CARROT_CAP+1)</x:f>
        <x:v>2</x:v>
      </x:c>
      <x:c r="K4028" s="266" t="n">
        <x:f>MOD(ROW()-ROW($I$46),MESCLUN_CAP+1)</x:f>
        <x:v>14</x:v>
      </x:c>
      <x:c r="L4028" s="266" t="n">
        <x:f>SUM(I4028:K4028)</x:f>
        <x:v>22</x:v>
      </x:c>
      <x:c r="M4028" s="267" t="n">
        <x:f>I4028*TOMATO_HOURS*WEEKS*(1+TOMATO_DIM)^I4028+J4028*CARROT_HOURS*WEEKS*(1+CARROT_DIM)^J4028+K4028*MESCLUN_HOURS*WEEKS*(1+MESCLUN_DIM)^K4028</x:f>
        <x:v>1769.3519315924648</x:v>
      </x:c>
      <x:c r="N4028" s="267" t="n">
        <x:f>MAX(M4028-FARMER_HOURS,0)/TEMP_HOURS_PER_WORKER</x:f>
        <x:v>0.7287166191614338</x:v>
      </x:c>
      <x:c r="O4028" s="268" t="n">
        <x:f>I4028*TOMATO_PRICE+J4028*CARROT_PRICE+K4028*MESCLUN_PRICE</x:f>
        <x:v>94788</x:v>
      </x:c>
      <x:c r="P4028" s="268" t="n">
        <x:f>I4028*TOMATO_FERTILIZER+J4028*CARROT_FERTILIZER+K4028*MESCLUN_FERTILIZER</x:f>
        <x:v>18480</x:v>
      </x:c>
      <x:c r="Q4028" s="268" t="n">
        <x:f>MIN(M4028,FARMER_HOURS)*FARMER_RATE+MAX(M4028-FARMER_HOURS,0)*TEMP_RATE</x:f>
        <x:v>43217.915479035844</x:v>
      </x:c>
      <x:c r="R4028" s="268" t="n">
        <x:f>O4028-P4028-Q4028-FIXED_COST</x:f>
        <x:v>13090.084520964156</x:v>
      </x:c>
      <x:c r="S4028" s="139" t="str">
        <x:f>IF(AND(L4028&lt;=TOTAL_BED_CAP,N4028&lt;=TEMP_WORKER_CAP),"YES","NO")</x:f>
        <x:v>YES</x:v>
      </x:c>
      <x:c r="T4028" s="139" t="n">
        <x:f>IF(S4028="YES",R4028,-1E+99)</x:f>
        <x:v>13090.084520964156</x:v>
      </x:c>
    </x:row>
    <x:row r="4029">
      <x:c r="A4029" s="139"/>
      <x:c r="B4029" s="139"/>
      <x:c r="C4029" s="139"/>
      <x:c r="D4029" s="139"/>
      <x:c r="E4029" s="139"/>
      <x:c r="F4029" s="139"/>
      <x:c r="G4029" s="139"/>
      <x:c r="H4029" s="139"/>
      <x:c r="I4029" s="266" t="n">
        <x:f>INT((ROW()-ROW($I$46))/((CARROT_CAP+1)*(MESCLUN_CAP+1)))</x:f>
        <x:v>6</x:v>
      </x:c>
      <x:c r="J4029" s="266" t="n">
        <x:f>MOD(INT((ROW()-ROW($I$46))/(MESCLUN_CAP+1)),CARROT_CAP+1)</x:f>
        <x:v>2</x:v>
      </x:c>
      <x:c r="K4029" s="266" t="n">
        <x:f>MOD(ROW()-ROW($I$46),MESCLUN_CAP+1)</x:f>
        <x:v>15</x:v>
      </x:c>
      <x:c r="L4029" s="266" t="n">
        <x:f>SUM(I4029:K4029)</x:f>
        <x:v>23</x:v>
      </x:c>
      <x:c r="M4029" s="267" t="n">
        <x:f>I4029*TOMATO_HOURS*WEEKS*(1+TOMATO_DIM)^I4029+J4029*CARROT_HOURS*WEEKS*(1+CARROT_DIM)^J4029+K4029*MESCLUN_HOURS*WEEKS*(1+MESCLUN_DIM)^K4029</x:f>
        <x:v>1832.9401384686112</x:v>
      </x:c>
      <x:c r="N4029" s="267" t="n">
        <x:f>MAX(M4029-FARMER_HOURS,0)/TEMP_HOURS_PER_WORKER</x:f>
        <x:v>0.7728750961587577</x:v>
      </x:c>
      <x:c r="O4029" s="268" t="n">
        <x:f>I4029*TOMATO_PRICE+J4029*CARROT_PRICE+K4029*MESCLUN_PRICE</x:f>
        <x:v>97488</x:v>
      </x:c>
      <x:c r="P4029" s="268" t="n">
        <x:f>I4029*TOMATO_FERTILIZER+J4029*CARROT_FERTILIZER+K4029*MESCLUN_FERTILIZER</x:f>
        <x:v>19360</x:v>
      </x:c>
      <x:c r="Q4029" s="268" t="n">
        <x:f>MIN(M4029,FARMER_HOURS)*FARMER_RATE+MAX(M4029-FARMER_HOURS,0)*TEMP_RATE</x:f>
        <x:v>44321.877403968945</x:v>
      </x:c>
      <x:c r="R4029" s="268" t="n">
        <x:f>O4029-P4029-Q4029-FIXED_COST</x:f>
        <x:v>13806.122596031055</x:v>
      </x:c>
      <x:c r="S4029" s="139" t="str">
        <x:f>IF(AND(L4029&lt;=TOTAL_BED_CAP,N4029&lt;=TEMP_WORKER_CAP),"YES","NO")</x:f>
        <x:v>YES</x:v>
      </x:c>
      <x:c r="T4029" s="139" t="n">
        <x:f>IF(S4029="YES",R4029,-1E+99)</x:f>
        <x:v>13806.122596031055</x:v>
      </x:c>
    </x:row>
    <x:row r="4030">
      <x:c r="A4030" s="139"/>
      <x:c r="B4030" s="139"/>
      <x:c r="C4030" s="139"/>
      <x:c r="D4030" s="139"/>
      <x:c r="E4030" s="139"/>
      <x:c r="F4030" s="139"/>
      <x:c r="G4030" s="139"/>
      <x:c r="H4030" s="139"/>
      <x:c r="I4030" s="266" t="n">
        <x:f>INT((ROW()-ROW($I$46))/((CARROT_CAP+1)*(MESCLUN_CAP+1)))</x:f>
        <x:v>6</x:v>
      </x:c>
      <x:c r="J4030" s="266" t="n">
        <x:f>MOD(INT((ROW()-ROW($I$46))/(MESCLUN_CAP+1)),CARROT_CAP+1)</x:f>
        <x:v>2</x:v>
      </x:c>
      <x:c r="K4030" s="266" t="n">
        <x:f>MOD(ROW()-ROW($I$46),MESCLUN_CAP+1)</x:f>
        <x:v>16</x:v>
      </x:c>
      <x:c r="L4030" s="266" t="n">
        <x:f>SUM(I4030:K4030)</x:f>
        <x:v>24</x:v>
      </x:c>
      <x:c r="M4030" s="267" t="n">
        <x:f>I4030*TOMATO_HOURS*WEEKS*(1+TOMATO_DIM)^I4030+J4030*CARROT_HOURS*WEEKS*(1+CARROT_DIM)^J4030+K4030*MESCLUN_HOURS*WEEKS*(1+MESCLUN_DIM)^K4030</x:f>
        <x:v>1898.0009143461002</x:v>
      </x:c>
      <x:c r="N4030" s="267" t="n">
        <x:f>MAX(M4030-FARMER_HOURS,0)/TEMP_HOURS_PER_WORKER</x:f>
        <x:v>0.8180561905181252</x:v>
      </x:c>
      <x:c r="O4030" s="268" t="n">
        <x:f>I4030*TOMATO_PRICE+J4030*CARROT_PRICE+K4030*MESCLUN_PRICE</x:f>
        <x:v>100188</x:v>
      </x:c>
      <x:c r="P4030" s="268" t="n">
        <x:f>I4030*TOMATO_FERTILIZER+J4030*CARROT_FERTILIZER+K4030*MESCLUN_FERTILIZER</x:f>
        <x:v>20240</x:v>
      </x:c>
      <x:c r="Q4030" s="268" t="n">
        <x:f>MIN(M4030,FARMER_HOURS)*FARMER_RATE+MAX(M4030-FARMER_HOURS,0)*TEMP_RATE</x:f>
        <x:v>45451.40476295313</x:v>
      </x:c>
      <x:c r="R4030" s="268" t="n">
        <x:f>O4030-P4030-Q4030-FIXED_COST</x:f>
        <x:v>14496.595237046873</x:v>
      </x:c>
      <x:c r="S4030" s="139" t="str">
        <x:f>IF(AND(L4030&lt;=TOTAL_BED_CAP,N4030&lt;=TEMP_WORKER_CAP),"YES","NO")</x:f>
        <x:v>YES</x:v>
      </x:c>
      <x:c r="T4030" s="139" t="n">
        <x:f>IF(S4030="YES",R4030,-1E+99)</x:f>
        <x:v>14496.595237046873</x:v>
      </x:c>
    </x:row>
    <x:row r="4031">
      <x:c r="A4031" s="139"/>
      <x:c r="B4031" s="139"/>
      <x:c r="C4031" s="139"/>
      <x:c r="D4031" s="139"/>
      <x:c r="E4031" s="139"/>
      <x:c r="F4031" s="139"/>
      <x:c r="G4031" s="139"/>
      <x:c r="H4031" s="139"/>
      <x:c r="I4031" s="266" t="n">
        <x:f>INT((ROW()-ROW($I$46))/((CARROT_CAP+1)*(MESCLUN_CAP+1)))</x:f>
        <x:v>6</x:v>
      </x:c>
      <x:c r="J4031" s="266" t="n">
        <x:f>MOD(INT((ROW()-ROW($I$46))/(MESCLUN_CAP+1)),CARROT_CAP+1)</x:f>
        <x:v>2</x:v>
      </x:c>
      <x:c r="K4031" s="266" t="n">
        <x:f>MOD(ROW()-ROW($I$46),MESCLUN_CAP+1)</x:f>
        <x:v>17</x:v>
      </x:c>
      <x:c r="L4031" s="266" t="n">
        <x:f>SUM(I4031:K4031)</x:f>
        <x:v>25</x:v>
      </x:c>
      <x:c r="M4031" s="267" t="n">
        <x:f>I4031*TOMATO_HOURS*WEEKS*(1+TOMATO_DIM)^I4031+J4031*CARROT_HOURS*WEEKS*(1+CARROT_DIM)^J4031+K4031*MESCLUN_HOURS*WEEKS*(1+MESCLUN_DIM)^K4031</x:f>
        <x:v>1964.5611377926402</x:v>
      </x:c>
      <x:c r="N4031" s="267" t="n">
        <x:f>MAX(M4031-FARMER_HOURS,0)/TEMP_HOURS_PER_WORKER</x:f>
        <x:v>0.8642785679115558</x:v>
      </x:c>
      <x:c r="O4031" s="268" t="n">
        <x:f>I4031*TOMATO_PRICE+J4031*CARROT_PRICE+K4031*MESCLUN_PRICE</x:f>
        <x:v>102888</x:v>
      </x:c>
      <x:c r="P4031" s="268" t="n">
        <x:f>I4031*TOMATO_FERTILIZER+J4031*CARROT_FERTILIZER+K4031*MESCLUN_FERTILIZER</x:f>
        <x:v>21120</x:v>
      </x:c>
      <x:c r="Q4031" s="268" t="n">
        <x:f>MIN(M4031,FARMER_HOURS)*FARMER_RATE+MAX(M4031-FARMER_HOURS,0)*TEMP_RATE</x:f>
        <x:v>46606.9641977889</x:v>
      </x:c>
      <x:c r="R4031" s="268" t="n">
        <x:f>O4031-P4031-Q4031-FIXED_COST</x:f>
        <x:v>15161.035802211103</x:v>
      </x:c>
      <x:c r="S4031" s="139" t="str">
        <x:f>IF(AND(L4031&lt;=TOTAL_BED_CAP,N4031&lt;=TEMP_WORKER_CAP),"YES","NO")</x:f>
        <x:v>YES</x:v>
      </x:c>
      <x:c r="T4031" s="139" t="n">
        <x:f>IF(S4031="YES",R4031,-1E+99)</x:f>
        <x:v>15161.035802211103</x:v>
      </x:c>
    </x:row>
    <x:row r="4032">
      <x:c r="A4032" s="139"/>
      <x:c r="B4032" s="139"/>
      <x:c r="C4032" s="139"/>
      <x:c r="D4032" s="139"/>
      <x:c r="E4032" s="139"/>
      <x:c r="F4032" s="139"/>
      <x:c r="G4032" s="139"/>
      <x:c r="H4032" s="139"/>
      <x:c r="I4032" s="266" t="n">
        <x:f>INT((ROW()-ROW($I$46))/((CARROT_CAP+1)*(MESCLUN_CAP+1)))</x:f>
        <x:v>6</x:v>
      </x:c>
      <x:c r="J4032" s="266" t="n">
        <x:f>MOD(INT((ROW()-ROW($I$46))/(MESCLUN_CAP+1)),CARROT_CAP+1)</x:f>
        <x:v>2</x:v>
      </x:c>
      <x:c r="K4032" s="266" t="n">
        <x:f>MOD(ROW()-ROW($I$46),MESCLUN_CAP+1)</x:f>
        <x:v>18</x:v>
      </x:c>
      <x:c r="L4032" s="266" t="n">
        <x:f>SUM(I4032:K4032)</x:f>
        <x:v>26</x:v>
      </x:c>
      <x:c r="M4032" s="267" t="n">
        <x:f>I4032*TOMATO_HOURS*WEEKS*(1+TOMATO_DIM)^I4032+J4032*CARROT_HOURS*WEEKS*(1+CARROT_DIM)^J4032+K4032*MESCLUN_HOURS*WEEKS*(1+MESCLUN_DIM)^K4032</x:f>
        <x:v>2032.6481292512276</x:v>
      </x:c>
      <x:c r="N4032" s="267" t="n">
        <x:f>MAX(M4032-FARMER_HOURS,0)/TEMP_HOURS_PER_WORKER</x:f>
        <x:v>0.911561200868908</x:v>
      </x:c>
      <x:c r="O4032" s="268" t="n">
        <x:f>I4032*TOMATO_PRICE+J4032*CARROT_PRICE+K4032*MESCLUN_PRICE</x:f>
        <x:v>105588</x:v>
      </x:c>
      <x:c r="P4032" s="268" t="n">
        <x:f>I4032*TOMATO_FERTILIZER+J4032*CARROT_FERTILIZER+K4032*MESCLUN_FERTILIZER</x:f>
        <x:v>22000</x:v>
      </x:c>
      <x:c r="Q4032" s="268" t="n">
        <x:f>MIN(M4032,FARMER_HOURS)*FARMER_RATE+MAX(M4032-FARMER_HOURS,0)*TEMP_RATE</x:f>
        <x:v>47789.030021722705</x:v>
      </x:c>
      <x:c r="R4032" s="268" t="n">
        <x:f>O4032-P4032-Q4032-FIXED_COST</x:f>
        <x:v>15798.969978277295</x:v>
      </x:c>
      <x:c r="S4032" s="139" t="str">
        <x:f>IF(AND(L4032&lt;=TOTAL_BED_CAP,N4032&lt;=TEMP_WORKER_CAP),"YES","NO")</x:f>
        <x:v>YES</x:v>
      </x:c>
      <x:c r="T4032" s="139" t="n">
        <x:f>IF(S4032="YES",R4032,-1E+99)</x:f>
        <x:v>15798.969978277295</x:v>
      </x:c>
    </x:row>
    <x:row r="4033">
      <x:c r="A4033" s="139"/>
      <x:c r="B4033" s="139"/>
      <x:c r="C4033" s="139"/>
      <x:c r="D4033" s="139"/>
      <x:c r="E4033" s="139"/>
      <x:c r="F4033" s="139"/>
      <x:c r="G4033" s="139"/>
      <x:c r="H4033" s="139"/>
      <x:c r="I4033" s="266" t="n">
        <x:f>INT((ROW()-ROW($I$46))/((CARROT_CAP+1)*(MESCLUN_CAP+1)))</x:f>
        <x:v>6</x:v>
      </x:c>
      <x:c r="J4033" s="266" t="n">
        <x:f>MOD(INT((ROW()-ROW($I$46))/(MESCLUN_CAP+1)),CARROT_CAP+1)</x:f>
        <x:v>2</x:v>
      </x:c>
      <x:c r="K4033" s="266" t="n">
        <x:f>MOD(ROW()-ROW($I$46),MESCLUN_CAP+1)</x:f>
        <x:v>19</x:v>
      </x:c>
      <x:c r="L4033" s="266" t="n">
        <x:f>SUM(I4033:K4033)</x:f>
        <x:v>27</x:v>
      </x:c>
      <x:c r="M4033" s="267" t="n">
        <x:f>I4033*TOMATO_HOURS*WEEKS*(1+TOMATO_DIM)^I4033+J4033*CARROT_HOURS*WEEKS*(1+CARROT_DIM)^J4033+K4033*MESCLUN_HOURS*WEEKS*(1+MESCLUN_DIM)^K4033</x:f>
        <x:v>2102.2896578872496</x:v>
      </x:c>
      <x:c r="N4033" s="267" t="n">
        <x:f>MAX(M4033-FARMER_HOURS,0)/TEMP_HOURS_PER_WORKER</x:f>
        <x:v>0.9599233735328122</x:v>
      </x:c>
      <x:c r="O4033" s="268" t="n">
        <x:f>I4033*TOMATO_PRICE+J4033*CARROT_PRICE+K4033*MESCLUN_PRICE</x:f>
        <x:v>108288</x:v>
      </x:c>
      <x:c r="P4033" s="268" t="n">
        <x:f>I4033*TOMATO_FERTILIZER+J4033*CARROT_FERTILIZER+K4033*MESCLUN_FERTILIZER</x:f>
        <x:v>22880</x:v>
      </x:c>
      <x:c r="Q4033" s="268" t="n">
        <x:f>MIN(M4033,FARMER_HOURS)*FARMER_RATE+MAX(M4033-FARMER_HOURS,0)*TEMP_RATE</x:f>
        <x:v>48998.0843383203</x:v>
      </x:c>
      <x:c r="R4033" s="268" t="n">
        <x:f>O4033-P4033-Q4033-FIXED_COST</x:f>
        <x:v>16409.915661679697</x:v>
      </x:c>
      <x:c r="S4033" s="139" t="str">
        <x:f>IF(AND(L4033&lt;=TOTAL_BED_CAP,N4033&lt;=TEMP_WORKER_CAP),"YES","NO")</x:f>
        <x:v>YES</x:v>
      </x:c>
      <x:c r="T4033" s="139" t="n">
        <x:f>IF(S4033="YES",R4033,-1E+99)</x:f>
        <x:v>16409.915661679697</x:v>
      </x:c>
    </x:row>
    <x:row r="4034">
      <x:c r="A4034" s="139"/>
      <x:c r="B4034" s="139"/>
      <x:c r="C4034" s="139"/>
      <x:c r="D4034" s="139"/>
      <x:c r="E4034" s="139"/>
      <x:c r="F4034" s="139"/>
      <x:c r="G4034" s="139"/>
      <x:c r="H4034" s="139"/>
      <x:c r="I4034" s="266" t="n">
        <x:f>INT((ROW()-ROW($I$46))/((CARROT_CAP+1)*(MESCLUN_CAP+1)))</x:f>
        <x:v>6</x:v>
      </x:c>
      <x:c r="J4034" s="266" t="n">
        <x:f>MOD(INT((ROW()-ROW($I$46))/(MESCLUN_CAP+1)),CARROT_CAP+1)</x:f>
        <x:v>2</x:v>
      </x:c>
      <x:c r="K4034" s="266" t="n">
        <x:f>MOD(ROW()-ROW($I$46),MESCLUN_CAP+1)</x:f>
        <x:v>20</x:v>
      </x:c>
      <x:c r="L4034" s="266" t="n">
        <x:f>SUM(I4034:K4034)</x:f>
        <x:v>28</x:v>
      </x:c>
      <x:c r="M4034" s="267" t="n">
        <x:f>I4034*TOMATO_HOURS*WEEKS*(1+TOMATO_DIM)^I4034+J4034*CARROT_HOURS*WEEKS*(1+CARROT_DIM)^J4034+K4034*MESCLUN_HOURS*WEEKS*(1+MESCLUN_DIM)^K4034</x:f>
        <x:v>2173.5139485377263</x:v>
      </x:c>
      <x:c r="N4034" s="267" t="n">
        <x:f>MAX(M4034-FARMER_HOURS,0)/TEMP_HOURS_PER_WORKER</x:f>
        <x:v>1.0093846864845322</x:v>
      </x:c>
      <x:c r="O4034" s="268" t="n">
        <x:f>I4034*TOMATO_PRICE+J4034*CARROT_PRICE+K4034*MESCLUN_PRICE</x:f>
        <x:v>110988</x:v>
      </x:c>
      <x:c r="P4034" s="268" t="n">
        <x:f>I4034*TOMATO_FERTILIZER+J4034*CARROT_FERTILIZER+K4034*MESCLUN_FERTILIZER</x:f>
        <x:v>23760</x:v>
      </x:c>
      <x:c r="Q4034" s="268" t="n">
        <x:f>MIN(M4034,FARMER_HOURS)*FARMER_RATE+MAX(M4034-FARMER_HOURS,0)*TEMP_RATE</x:f>
        <x:v>50234.6171621133</x:v>
      </x:c>
      <x:c r="R4034" s="268" t="n">
        <x:f>O4034-P4034-Q4034-FIXED_COST</x:f>
        <x:v>16993.382837886697</x:v>
      </x:c>
      <x:c r="S4034" s="139" t="str">
        <x:f>IF(AND(L4034&lt;=TOTAL_BED_CAP,N4034&lt;=TEMP_WORKER_CAP),"YES","NO")</x:f>
        <x:v>YES</x:v>
      </x:c>
      <x:c r="T4034" s="139" t="n">
        <x:f>IF(S4034="YES",R4034,-1E+99)</x:f>
        <x:v>16993.382837886697</x:v>
      </x:c>
    </x:row>
    <x:row r="4035">
      <x:c r="A4035" s="139"/>
      <x:c r="B4035" s="139"/>
      <x:c r="C4035" s="139"/>
      <x:c r="D4035" s="139"/>
      <x:c r="E4035" s="139"/>
      <x:c r="F4035" s="139"/>
      <x:c r="G4035" s="139"/>
      <x:c r="H4035" s="139"/>
      <x:c r="I4035" s="266" t="n">
        <x:f>INT((ROW()-ROW($I$46))/((CARROT_CAP+1)*(MESCLUN_CAP+1)))</x:f>
        <x:v>6</x:v>
      </x:c>
      <x:c r="J4035" s="266" t="n">
        <x:f>MOD(INT((ROW()-ROW($I$46))/(MESCLUN_CAP+1)),CARROT_CAP+1)</x:f>
        <x:v>2</x:v>
      </x:c>
      <x:c r="K4035" s="266" t="n">
        <x:f>MOD(ROW()-ROW($I$46),MESCLUN_CAP+1)</x:f>
        <x:v>21</x:v>
      </x:c>
      <x:c r="L4035" s="266" t="n">
        <x:f>SUM(I4035:K4035)</x:f>
        <x:v>29</x:v>
      </x:c>
      <x:c r="M4035" s="267" t="n">
        <x:f>I4035*TOMATO_HOURS*WEEKS*(1+TOMATO_DIM)^I4035+J4035*CARROT_HOURS*WEEKS*(1+CARROT_DIM)^J4035+K4035*MESCLUN_HOURS*WEEKS*(1+MESCLUN_DIM)^K4035</x:f>
        <x:v>2246.3496887641704</x:v>
      </x:c>
      <x:c r="N4035" s="267" t="n">
        <x:f>MAX(M4035-FARMER_HOURS,0)/TEMP_HOURS_PER_WORKER</x:f>
        <x:v>1.059965061641785</x:v>
      </x:c>
      <x:c r="O4035" s="268" t="n">
        <x:f>I4035*TOMATO_PRICE+J4035*CARROT_PRICE+K4035*MESCLUN_PRICE</x:f>
        <x:v>113688</x:v>
      </x:c>
      <x:c r="P4035" s="268" t="n">
        <x:f>I4035*TOMATO_FERTILIZER+J4035*CARROT_FERTILIZER+K4035*MESCLUN_FERTILIZER</x:f>
        <x:v>24640</x:v>
      </x:c>
      <x:c r="Q4035" s="268" t="n">
        <x:f>MIN(M4035,FARMER_HOURS)*FARMER_RATE+MAX(M4035-FARMER_HOURS,0)*TEMP_RATE</x:f>
        <x:v>51499.12654104462</x:v>
      </x:c>
      <x:c r="R4035" s="268" t="n">
        <x:f>O4035-P4035-Q4035-FIXED_COST</x:f>
        <x:v>17548.87345895538</x:v>
      </x:c>
      <x:c r="S4035" s="139" t="str">
        <x:f>IF(AND(L4035&lt;=TOTAL_BED_CAP,N4035&lt;=TEMP_WORKER_CAP),"YES","NO")</x:f>
        <x:v>YES</x:v>
      </x:c>
      <x:c r="T4035" s="139" t="n">
        <x:f>IF(S4035="YES",R4035,-1E+99)</x:f>
        <x:v>17548.87345895538</x:v>
      </x:c>
    </x:row>
    <x:row r="4036">
      <x:c r="A4036" s="139"/>
      <x:c r="B4036" s="139"/>
      <x:c r="C4036" s="139"/>
      <x:c r="D4036" s="139"/>
      <x:c r="E4036" s="139"/>
      <x:c r="F4036" s="139"/>
      <x:c r="G4036" s="139"/>
      <x:c r="H4036" s="139"/>
      <x:c r="I4036" s="266" t="n">
        <x:f>INT((ROW()-ROW($I$46))/((CARROT_CAP+1)*(MESCLUN_CAP+1)))</x:f>
        <x:v>6</x:v>
      </x:c>
      <x:c r="J4036" s="266" t="n">
        <x:f>MOD(INT((ROW()-ROW($I$46))/(MESCLUN_CAP+1)),CARROT_CAP+1)</x:f>
        <x:v>2</x:v>
      </x:c>
      <x:c r="K4036" s="266" t="n">
        <x:f>MOD(ROW()-ROW($I$46),MESCLUN_CAP+1)</x:f>
        <x:v>22</x:v>
      </x:c>
      <x:c r="L4036" s="266" t="n">
        <x:f>SUM(I4036:K4036)</x:f>
        <x:v>30</x:v>
      </x:c>
      <x:c r="M4036" s="267" t="n">
        <x:f>I4036*TOMATO_HOURS*WEEKS*(1+TOMATO_DIM)^I4036+J4036*CARROT_HOURS*WEEKS*(1+CARROT_DIM)^J4036+K4036*MESCLUN_HOURS*WEEKS*(1+MESCLUN_DIM)^K4036</x:f>
        <x:v>2320.8260360105664</x:v>
      </x:c>
      <x:c r="N4036" s="267" t="n">
        <x:f>MAX(M4036-FARMER_HOURS,0)/TEMP_HOURS_PER_WORKER</x:f>
        <x:v>1.1116847472295601</x:v>
      </x:c>
      <x:c r="O4036" s="268" t="n">
        <x:f>I4036*TOMATO_PRICE+J4036*CARROT_PRICE+K4036*MESCLUN_PRICE</x:f>
        <x:v>116388</x:v>
      </x:c>
      <x:c r="P4036" s="268" t="n">
        <x:f>I4036*TOMATO_FERTILIZER+J4036*CARROT_FERTILIZER+K4036*MESCLUN_FERTILIZER</x:f>
        <x:v>25520</x:v>
      </x:c>
      <x:c r="Q4036" s="268" t="n">
        <x:f>MIN(M4036,FARMER_HOURS)*FARMER_RATE+MAX(M4036-FARMER_HOURS,0)*TEMP_RATE</x:f>
        <x:v>52792.118680739004</x:v>
      </x:c>
      <x:c r="R4036" s="268" t="n">
        <x:f>O4036-P4036-Q4036-FIXED_COST</x:f>
        <x:v>18075.881319260996</x:v>
      </x:c>
      <x:c r="S4036" s="139" t="str">
        <x:f>IF(AND(L4036&lt;=TOTAL_BED_CAP,N4036&lt;=TEMP_WORKER_CAP),"YES","NO")</x:f>
        <x:v>YES</x:v>
      </x:c>
      <x:c r="T4036" s="139" t="n">
        <x:f>IF(S4036="YES",R4036,-1E+99)</x:f>
        <x:v>18075.881319260996</x:v>
      </x:c>
    </x:row>
    <x:row r="4037">
      <x:c r="A4037" s="139"/>
      <x:c r="B4037" s="139"/>
      <x:c r="C4037" s="139"/>
      <x:c r="D4037" s="139"/>
      <x:c r="E4037" s="139"/>
      <x:c r="F4037" s="139"/>
      <x:c r="G4037" s="139"/>
      <x:c r="H4037" s="139"/>
      <x:c r="I4037" s="266" t="n">
        <x:f>INT((ROW()-ROW($I$46))/((CARROT_CAP+1)*(MESCLUN_CAP+1)))</x:f>
        <x:v>6</x:v>
      </x:c>
      <x:c r="J4037" s="266" t="n">
        <x:f>MOD(INT((ROW()-ROW($I$46))/(MESCLUN_CAP+1)),CARROT_CAP+1)</x:f>
        <x:v>2</x:v>
      </x:c>
      <x:c r="K4037" s="266" t="n">
        <x:f>MOD(ROW()-ROW($I$46),MESCLUN_CAP+1)</x:f>
        <x:v>23</x:v>
      </x:c>
      <x:c r="L4037" s="266" t="n">
        <x:f>SUM(I4037:K4037)</x:f>
        <x:v>31</x:v>
      </x:c>
      <x:c r="M4037" s="267" t="n">
        <x:f>I4037*TOMATO_HOURS*WEEKS*(1+TOMATO_DIM)^I4037+J4037*CARROT_HOURS*WEEKS*(1+CARROT_DIM)^J4037+K4037*MESCLUN_HOURS*WEEKS*(1+MESCLUN_DIM)^K4037</x:f>
        <x:v>2396.9726248680026</x:v>
      </x:c>
      <x:c r="N4037" s="267" t="n">
        <x:f>MAX(M4037-FARMER_HOURS,0)/TEMP_HOURS_PER_WORKER</x:f>
        <x:v>1.1645643228250018</x:v>
      </x:c>
      <x:c r="O4037" s="268" t="n">
        <x:f>I4037*TOMATO_PRICE+J4037*CARROT_PRICE+K4037*MESCLUN_PRICE</x:f>
        <x:v>119088</x:v>
      </x:c>
      <x:c r="P4037" s="268" t="n">
        <x:f>I4037*TOMATO_FERTILIZER+J4037*CARROT_FERTILIZER+K4037*MESCLUN_FERTILIZER</x:f>
        <x:v>26400</x:v>
      </x:c>
      <x:c r="Q4037" s="268" t="n">
        <x:f>MIN(M4037,FARMER_HOURS)*FARMER_RATE+MAX(M4037-FARMER_HOURS,0)*TEMP_RATE</x:f>
        <x:v>54114.10807062505</x:v>
      </x:c>
      <x:c r="R4037" s="268" t="n">
        <x:f>O4037-P4037-Q4037-FIXED_COST</x:f>
        <x:v>18573.89192937495</x:v>
      </x:c>
      <x:c r="S4037" s="139" t="str">
        <x:f>IF(AND(L4037&lt;=TOTAL_BED_CAP,N4037&lt;=TEMP_WORKER_CAP),"YES","NO")</x:f>
        <x:v>YES</x:v>
      </x:c>
      <x:c r="T4037" s="139" t="n">
        <x:f>IF(S4037="YES",R4037,-1E+99)</x:f>
        <x:v>18573.89192937495</x:v>
      </x:c>
    </x:row>
    <x:row r="4038">
      <x:c r="A4038" s="139"/>
      <x:c r="B4038" s="139"/>
      <x:c r="C4038" s="139"/>
      <x:c r="D4038" s="139"/>
      <x:c r="E4038" s="139"/>
      <x:c r="F4038" s="139"/>
      <x:c r="G4038" s="139"/>
      <x:c r="H4038" s="139"/>
      <x:c r="I4038" s="266" t="n">
        <x:f>INT((ROW()-ROW($I$46))/((CARROT_CAP+1)*(MESCLUN_CAP+1)))</x:f>
        <x:v>6</x:v>
      </x:c>
      <x:c r="J4038" s="266" t="n">
        <x:f>MOD(INT((ROW()-ROW($I$46))/(MESCLUN_CAP+1)),CARROT_CAP+1)</x:f>
        <x:v>2</x:v>
      </x:c>
      <x:c r="K4038" s="266" t="n">
        <x:f>MOD(ROW()-ROW($I$46),MESCLUN_CAP+1)</x:f>
        <x:v>24</x:v>
      </x:c>
      <x:c r="L4038" s="266" t="n">
        <x:f>SUM(I4038:K4038)</x:f>
        <x:v>32</x:v>
      </x:c>
      <x:c r="M4038" s="267" t="n">
        <x:f>I4038*TOMATO_HOURS*WEEKS*(1+TOMATO_DIM)^I4038+J4038*CARROT_HOURS*WEEKS*(1+CARROT_DIM)^J4038+K4038*MESCLUN_HOURS*WEEKS*(1+MESCLUN_DIM)^K4038</x:f>
        <x:v>2474.8195744474983</x:v>
      </x:c>
      <x:c r="N4038" s="267" t="n">
        <x:f>MAX(M4038-FARMER_HOURS,0)/TEMP_HOURS_PER_WORKER</x:f>
        <x:v>1.2186247044774294</x:v>
      </x:c>
      <x:c r="O4038" s="268" t="n">
        <x:f>I4038*TOMATO_PRICE+J4038*CARROT_PRICE+K4038*MESCLUN_PRICE</x:f>
        <x:v>121788</x:v>
      </x:c>
      <x:c r="P4038" s="268" t="n">
        <x:f>I4038*TOMATO_FERTILIZER+J4038*CARROT_FERTILIZER+K4038*MESCLUN_FERTILIZER</x:f>
        <x:v>27280</x:v>
      </x:c>
      <x:c r="Q4038" s="268" t="n">
        <x:f>MIN(M4038,FARMER_HOURS)*FARMER_RATE+MAX(M4038-FARMER_HOURS,0)*TEMP_RATE</x:f>
        <x:v>55465.61761193573</x:v>
      </x:c>
      <x:c r="R4038" s="268" t="n">
        <x:f>O4038-P4038-Q4038-FIXED_COST</x:f>
        <x:v>19042.382388064267</x:v>
      </x:c>
      <x:c r="S4038" s="139" t="str">
        <x:f>IF(AND(L4038&lt;=TOTAL_BED_CAP,N4038&lt;=TEMP_WORKER_CAP),"YES","NO")</x:f>
        <x:v>YES</x:v>
      </x:c>
      <x:c r="T4038" s="139" t="n">
        <x:f>IF(S4038="YES",R4038,-1E+99)</x:f>
        <x:v>19042.382388064267</x:v>
      </x:c>
    </x:row>
    <x:row r="4039">
      <x:c r="A4039" s="139"/>
      <x:c r="B4039" s="139"/>
      <x:c r="C4039" s="139"/>
      <x:c r="D4039" s="139"/>
      <x:c r="E4039" s="139"/>
      <x:c r="F4039" s="139"/>
      <x:c r="G4039" s="139"/>
      <x:c r="H4039" s="139"/>
      <x:c r="I4039" s="266" t="n">
        <x:f>INT((ROW()-ROW($I$46))/((CARROT_CAP+1)*(MESCLUN_CAP+1)))</x:f>
        <x:v>6</x:v>
      </x:c>
      <x:c r="J4039" s="266" t="n">
        <x:f>MOD(INT((ROW()-ROW($I$46))/(MESCLUN_CAP+1)),CARROT_CAP+1)</x:f>
        <x:v>2</x:v>
      </x:c>
      <x:c r="K4039" s="266" t="n">
        <x:f>MOD(ROW()-ROW($I$46),MESCLUN_CAP+1)</x:f>
        <x:v>25</x:v>
      </x:c>
      <x:c r="L4039" s="266" t="n">
        <x:f>SUM(I4039:K4039)</x:f>
        <x:v>33</x:v>
      </x:c>
      <x:c r="M4039" s="267" t="n">
        <x:f>I4039*TOMATO_HOURS*WEEKS*(1+TOMATO_DIM)^I4039+J4039*CARROT_HOURS*WEEKS*(1+CARROT_DIM)^J4039+K4039*MESCLUN_HOURS*WEEKS*(1+MESCLUN_DIM)^K4039</x:f>
        <x:v>2554.397495862596</x:v>
      </x:c>
      <x:c r="N4039" s="267" t="n">
        <x:f>MAX(M4039-FARMER_HOURS,0)/TEMP_HOURS_PER_WORKER</x:f>
        <x:v>1.2738871499045805</x:v>
      </x:c>
      <x:c r="O4039" s="268" t="n">
        <x:f>I4039*TOMATO_PRICE+J4039*CARROT_PRICE+K4039*MESCLUN_PRICE</x:f>
        <x:v>124488</x:v>
      </x:c>
      <x:c r="P4039" s="268" t="n">
        <x:f>I4039*TOMATO_FERTILIZER+J4039*CARROT_FERTILIZER+K4039*MESCLUN_FERTILIZER</x:f>
        <x:v>28160</x:v>
      </x:c>
      <x:c r="Q4039" s="268" t="n">
        <x:f>MIN(M4039,FARMER_HOURS)*FARMER_RATE+MAX(M4039-FARMER_HOURS,0)*TEMP_RATE</x:f>
        <x:v>56847.17874761451</x:v>
      </x:c>
      <x:c r="R4039" s="268" t="n">
        <x:f>O4039-P4039-Q4039-FIXED_COST</x:f>
        <x:v>19480.82125238549</x:v>
      </x:c>
      <x:c r="S4039" s="139" t="str">
        <x:f>IF(AND(L4039&lt;=TOTAL_BED_CAP,N4039&lt;=TEMP_WORKER_CAP),"YES","NO")</x:f>
        <x:v>YES</x:v>
      </x:c>
      <x:c r="T4039" s="139" t="n">
        <x:f>IF(S4039="YES",R4039,-1E+99)</x:f>
        <x:v>19480.82125238549</x:v>
      </x:c>
    </x:row>
    <x:row r="4040">
      <x:c r="A4040" s="139"/>
      <x:c r="B4040" s="139"/>
      <x:c r="C4040" s="139"/>
      <x:c r="D4040" s="139"/>
      <x:c r="E4040" s="139"/>
      <x:c r="F4040" s="139"/>
      <x:c r="G4040" s="139"/>
      <x:c r="H4040" s="139"/>
      <x:c r="I4040" s="266" t="n">
        <x:f>INT((ROW()-ROW($I$46))/((CARROT_CAP+1)*(MESCLUN_CAP+1)))</x:f>
        <x:v>6</x:v>
      </x:c>
      <x:c r="J4040" s="266" t="n">
        <x:f>MOD(INT((ROW()-ROW($I$46))/(MESCLUN_CAP+1)),CARROT_CAP+1)</x:f>
        <x:v>2</x:v>
      </x:c>
      <x:c r="K4040" s="266" t="n">
        <x:f>MOD(ROW()-ROW($I$46),MESCLUN_CAP+1)</x:f>
        <x:v>26</x:v>
      </x:c>
      <x:c r="L4040" s="266" t="n">
        <x:f>SUM(I4040:K4040)</x:f>
        <x:v>34</x:v>
      </x:c>
      <x:c r="M4040" s="267" t="n">
        <x:f>I4040*TOMATO_HOURS*WEEKS*(1+TOMATO_DIM)^I4040+J4040*CARROT_HOURS*WEEKS*(1+CARROT_DIM)^J4040+K4040*MESCLUN_HOURS*WEEKS*(1+MESCLUN_DIM)^K4040</x:f>
        <x:v>2635.737499823313</x:v>
      </x:c>
      <x:c r="N4040" s="267" t="n">
        <x:f>MAX(M4040-FARMER_HOURS,0)/TEMP_HOURS_PER_WORKER</x:f>
        <x:v>1.3303732637661896</x:v>
      </x:c>
      <x:c r="O4040" s="268" t="n">
        <x:f>I4040*TOMATO_PRICE+J4040*CARROT_PRICE+K4040*MESCLUN_PRICE</x:f>
        <x:v>127188</x:v>
      </x:c>
      <x:c r="P4040" s="268" t="n">
        <x:f>I4040*TOMATO_FERTILIZER+J4040*CARROT_FERTILIZER+K4040*MESCLUN_FERTILIZER</x:f>
        <x:v>29040</x:v>
      </x:c>
      <x:c r="Q4040" s="268" t="n">
        <x:f>MIN(M4040,FARMER_HOURS)*FARMER_RATE+MAX(M4040-FARMER_HOURS,0)*TEMP_RATE</x:f>
        <x:v>58259.33159415474</x:v>
      </x:c>
      <x:c r="R4040" s="268" t="n">
        <x:f>O4040-P4040-Q4040-FIXED_COST</x:f>
        <x:v>19888.66840584526</x:v>
      </x:c>
      <x:c r="S4040" s="139" t="str">
        <x:f>IF(AND(L4040&lt;=TOTAL_BED_CAP,N4040&lt;=TEMP_WORKER_CAP),"YES","NO")</x:f>
        <x:v>YES</x:v>
      </x:c>
      <x:c r="T4040" s="139" t="n">
        <x:f>IF(S4040="YES",R4040,-1E+99)</x:f>
        <x:v>19888.66840584526</x:v>
      </x:c>
    </x:row>
    <x:row r="4041">
      <x:c r="A4041" s="139"/>
      <x:c r="B4041" s="139"/>
      <x:c r="C4041" s="139"/>
      <x:c r="D4041" s="139"/>
      <x:c r="E4041" s="139"/>
      <x:c r="F4041" s="139"/>
      <x:c r="G4041" s="139"/>
      <x:c r="H4041" s="139"/>
      <x:c r="I4041" s="266" t="n">
        <x:f>INT((ROW()-ROW($I$46))/((CARROT_CAP+1)*(MESCLUN_CAP+1)))</x:f>
        <x:v>6</x:v>
      </x:c>
      <x:c r="J4041" s="266" t="n">
        <x:f>MOD(INT((ROW()-ROW($I$46))/(MESCLUN_CAP+1)),CARROT_CAP+1)</x:f>
        <x:v>2</x:v>
      </x:c>
      <x:c r="K4041" s="266" t="n">
        <x:f>MOD(ROW()-ROW($I$46),MESCLUN_CAP+1)</x:f>
        <x:v>27</x:v>
      </x:c>
      <x:c r="L4041" s="266" t="n">
        <x:f>SUM(I4041:K4041)</x:f>
        <x:v>35</x:v>
      </x:c>
      <x:c r="M4041" s="267" t="n">
        <x:f>I4041*TOMATO_HOURS*WEEKS*(1+TOMATO_DIM)^I4041+J4041*CARROT_HOURS*WEEKS*(1+CARROT_DIM)^J4041+K4041*MESCLUN_HOURS*WEEKS*(1+MESCLUN_DIM)^K4041</x:f>
        <x:v>2718.8712043430705</x:v>
      </x:c>
      <x:c r="N4041" s="267" t="n">
        <x:f>MAX(M4041-FARMER_HOURS,0)/TEMP_HOURS_PER_WORKER</x:f>
        <x:v>1.3881050030160211</x:v>
      </x:c>
      <x:c r="O4041" s="268" t="n">
        <x:f>I4041*TOMATO_PRICE+J4041*CARROT_PRICE+K4041*MESCLUN_PRICE</x:f>
        <x:v>129888</x:v>
      </x:c>
      <x:c r="P4041" s="268" t="n">
        <x:f>I4041*TOMATO_FERTILIZER+J4041*CARROT_FERTILIZER+K4041*MESCLUN_FERTILIZER</x:f>
        <x:v>29920</x:v>
      </x:c>
      <x:c r="Q4041" s="268" t="n">
        <x:f>MIN(M4041,FARMER_HOURS)*FARMER_RATE+MAX(M4041-FARMER_HOURS,0)*TEMP_RATE</x:f>
        <x:v>59702.62507540053</x:v>
      </x:c>
      <x:c r="R4041" s="268" t="n">
        <x:f>O4041-P4041-Q4041-FIXED_COST</x:f>
        <x:v>20265.37492459947</x:v>
      </x:c>
      <x:c r="S4041" s="139" t="str">
        <x:f>IF(AND(L4041&lt;=TOTAL_BED_CAP,N4041&lt;=TEMP_WORKER_CAP),"YES","NO")</x:f>
        <x:v>YES</x:v>
      </x:c>
      <x:c r="T4041" s="139" t="n">
        <x:f>IF(S4041="YES",R4041,-1E+99)</x:f>
        <x:v>20265.37492459947</x:v>
      </x:c>
    </x:row>
    <x:row r="4042">
      <x:c r="A4042" s="139"/>
      <x:c r="B4042" s="139"/>
      <x:c r="C4042" s="139"/>
      <x:c r="D4042" s="139"/>
      <x:c r="E4042" s="139"/>
      <x:c r="F4042" s="139"/>
      <x:c r="G4042" s="139"/>
      <x:c r="H4042" s="139"/>
      <x:c r="I4042" s="266" t="n">
        <x:f>INT((ROW()-ROW($I$46))/((CARROT_CAP+1)*(MESCLUN_CAP+1)))</x:f>
        <x:v>6</x:v>
      </x:c>
      <x:c r="J4042" s="266" t="n">
        <x:f>MOD(INT((ROW()-ROW($I$46))/(MESCLUN_CAP+1)),CARROT_CAP+1)</x:f>
        <x:v>2</x:v>
      </x:c>
      <x:c r="K4042" s="266" t="n">
        <x:f>MOD(ROW()-ROW($I$46),MESCLUN_CAP+1)</x:f>
        <x:v>28</x:v>
      </x:c>
      <x:c r="L4042" s="266" t="n">
        <x:f>SUM(I4042:K4042)</x:f>
        <x:v>36</x:v>
      </x:c>
      <x:c r="M4042" s="267" t="n">
        <x:f>I4042*TOMATO_HOURS*WEEKS*(1+TOMATO_DIM)^I4042+J4042*CARROT_HOURS*WEEKS*(1+CARROT_DIM)^J4042+K4042*MESCLUN_HOURS*WEEKS*(1+MESCLUN_DIM)^K4042</x:f>
        <x:v>2803.830742560224</x:v>
      </x:c>
      <x:c r="N4042" s="267" t="n">
        <x:f>MAX(M4042-FARMER_HOURS,0)/TEMP_HOURS_PER_WORKER</x:f>
        <x:v>1.4471046823334888</x:v>
      </x:c>
      <x:c r="O4042" s="268" t="n">
        <x:f>I4042*TOMATO_PRICE+J4042*CARROT_PRICE+K4042*MESCLUN_PRICE</x:f>
        <x:v>132588</x:v>
      </x:c>
      <x:c r="P4042" s="268" t="n">
        <x:f>I4042*TOMATO_FERTILIZER+J4042*CARROT_FERTILIZER+K4042*MESCLUN_FERTILIZER</x:f>
        <x:v>30800</x:v>
      </x:c>
      <x:c r="Q4042" s="268" t="n">
        <x:f>MIN(M4042,FARMER_HOURS)*FARMER_RATE+MAX(M4042-FARMER_HOURS,0)*TEMP_RATE</x:f>
        <x:v>61177.617058337215</x:v>
      </x:c>
      <x:c r="R4042" s="268" t="n">
        <x:f>O4042-P4042-Q4042-FIXED_COST</x:f>
        <x:v>20610.382941662785</x:v>
      </x:c>
      <x:c r="S4042" s="139" t="str">
        <x:f>IF(AND(L4042&lt;=TOTAL_BED_CAP,N4042&lt;=TEMP_WORKER_CAP),"YES","NO")</x:f>
        <x:v>YES</x:v>
      </x:c>
      <x:c r="T4042" s="139" t="n">
        <x:f>IF(S4042="YES",R4042,-1E+99)</x:f>
        <x:v>20610.382941662785</x:v>
      </x:c>
    </x:row>
    <x:row r="4043">
      <x:c r="A4043" s="139"/>
      <x:c r="B4043" s="139"/>
      <x:c r="C4043" s="139"/>
      <x:c r="D4043" s="139"/>
      <x:c r="E4043" s="139"/>
      <x:c r="F4043" s="139"/>
      <x:c r="G4043" s="139"/>
      <x:c r="H4043" s="139"/>
      <x:c r="I4043" s="266" t="n">
        <x:f>INT((ROW()-ROW($I$46))/((CARROT_CAP+1)*(MESCLUN_CAP+1)))</x:f>
        <x:v>6</x:v>
      </x:c>
      <x:c r="J4043" s="266" t="n">
        <x:f>MOD(INT((ROW()-ROW($I$46))/(MESCLUN_CAP+1)),CARROT_CAP+1)</x:f>
        <x:v>2</x:v>
      </x:c>
      <x:c r="K4043" s="266" t="n">
        <x:f>MOD(ROW()-ROW($I$46),MESCLUN_CAP+1)</x:f>
        <x:v>29</x:v>
      </x:c>
      <x:c r="L4043" s="266" t="n">
        <x:f>SUM(I4043:K4043)</x:f>
        <x:v>37</x:v>
      </x:c>
      <x:c r="M4043" s="267" t="n">
        <x:f>I4043*TOMATO_HOURS*WEEKS*(1+TOMATO_DIM)^I4043+J4043*CARROT_HOURS*WEEKS*(1+CARROT_DIM)^J4043+K4043*MESCLUN_HOURS*WEEKS*(1+MESCLUN_DIM)^K4043</x:f>
        <x:v>2890.648770675877</x:v>
      </x:c>
      <x:c r="N4043" s="267" t="n">
        <x:f>MAX(M4043-FARMER_HOURS,0)/TEMP_HOURS_PER_WORKER</x:f>
        <x:v>1.5073949796360258</x:v>
      </x:c>
      <x:c r="O4043" s="268" t="n">
        <x:f>I4043*TOMATO_PRICE+J4043*CARROT_PRICE+K4043*MESCLUN_PRICE</x:f>
        <x:v>135288</x:v>
      </x:c>
      <x:c r="P4043" s="268" t="n">
        <x:f>I4043*TOMATO_FERTILIZER+J4043*CARROT_FERTILIZER+K4043*MESCLUN_FERTILIZER</x:f>
        <x:v>31680</x:v>
      </x:c>
      <x:c r="Q4043" s="268" t="n">
        <x:f>MIN(M4043,FARMER_HOURS)*FARMER_RATE+MAX(M4043-FARMER_HOURS,0)*TEMP_RATE</x:f>
        <x:v>62684.87449090064</x:v>
      </x:c>
      <x:c r="R4043" s="268" t="n">
        <x:f>O4043-P4043-Q4043-FIXED_COST</x:f>
        <x:v>20923.125509099358</x:v>
      </x:c>
      <x:c r="S4043" s="139" t="str">
        <x:f>IF(AND(L4043&lt;=TOTAL_BED_CAP,N4043&lt;=TEMP_WORKER_CAP),"YES","NO")</x:f>
        <x:v>YES</x:v>
      </x:c>
      <x:c r="T4043" s="139" t="n">
        <x:f>IF(S4043="YES",R4043,-1E+99)</x:f>
        <x:v>20923.125509099358</x:v>
      </x:c>
    </x:row>
    <x:row r="4044">
      <x:c r="A4044" s="139"/>
      <x:c r="B4044" s="139"/>
      <x:c r="C4044" s="139"/>
      <x:c r="D4044" s="139"/>
      <x:c r="E4044" s="139"/>
      <x:c r="F4044" s="139"/>
      <x:c r="G4044" s="139"/>
      <x:c r="H4044" s="139"/>
      <x:c r="I4044" s="266" t="n">
        <x:f>INT((ROW()-ROW($I$46))/((CARROT_CAP+1)*(MESCLUN_CAP+1)))</x:f>
        <x:v>6</x:v>
      </x:c>
      <x:c r="J4044" s="266" t="n">
        <x:f>MOD(INT((ROW()-ROW($I$46))/(MESCLUN_CAP+1)),CARROT_CAP+1)</x:f>
        <x:v>2</x:v>
      </x:c>
      <x:c r="K4044" s="266" t="n">
        <x:f>MOD(ROW()-ROW($I$46),MESCLUN_CAP+1)</x:f>
        <x:v>30</x:v>
      </x:c>
      <x:c r="L4044" s="266" t="n">
        <x:f>SUM(I4044:K4044)</x:f>
        <x:v>38</x:v>
      </x:c>
      <x:c r="M4044" s="267" t="n">
        <x:f>I4044*TOMATO_HOURS*WEEKS*(1+TOMATO_DIM)^I4044+J4044*CARROT_HOURS*WEEKS*(1+CARROT_DIM)^J4044+K4044*MESCLUN_HOURS*WEEKS*(1+MESCLUN_DIM)^K4044</x:f>
        <x:v>2979.358476009647</x:v>
      </x:c>
      <x:c r="N4044" s="267" t="n">
        <x:f>MAX(M4044-FARMER_HOURS,0)/TEMP_HOURS_PER_WORKER</x:f>
        <x:v>1.5689989416733658</x:v>
      </x:c>
      <x:c r="O4044" s="268" t="n">
        <x:f>I4044*TOMATO_PRICE+J4044*CARROT_PRICE+K4044*MESCLUN_PRICE</x:f>
        <x:v>137988</x:v>
      </x:c>
      <x:c r="P4044" s="268" t="n">
        <x:f>I4044*TOMATO_FERTILIZER+J4044*CARROT_FERTILIZER+K4044*MESCLUN_FERTILIZER</x:f>
        <x:v>32560</x:v>
      </x:c>
      <x:c r="Q4044" s="268" t="n">
        <x:f>MIN(M4044,FARMER_HOURS)*FARMER_RATE+MAX(M4044-FARMER_HOURS,0)*TEMP_RATE</x:f>
        <x:v>64224.973541834144</x:v>
      </x:c>
      <x:c r="R4044" s="268" t="n">
        <x:f>O4044-P4044-Q4044-FIXED_COST</x:f>
        <x:v>21203.026458165856</x:v>
      </x:c>
      <x:c r="S4044" s="139" t="str">
        <x:f>IF(AND(L4044&lt;=TOTAL_BED_CAP,N4044&lt;=TEMP_WORKER_CAP),"YES","NO")</x:f>
        <x:v>YES</x:v>
      </x:c>
      <x:c r="T4044" s="139" t="n">
        <x:f>IF(S4044="YES",R4044,-1E+99)</x:f>
        <x:v>21203.026458165856</x:v>
      </x:c>
    </x:row>
    <x:row r="4045">
      <x:c r="A4045" s="139"/>
      <x:c r="B4045" s="139"/>
      <x:c r="C4045" s="139"/>
      <x:c r="D4045" s="139"/>
      <x:c r="E4045" s="139"/>
      <x:c r="F4045" s="139"/>
      <x:c r="G4045" s="139"/>
      <x:c r="H4045" s="139"/>
      <x:c r="I4045" s="266" t="n">
        <x:f>INT((ROW()-ROW($I$46))/((CARROT_CAP+1)*(MESCLUN_CAP+1)))</x:f>
        <x:v>6</x:v>
      </x:c>
      <x:c r="J4045" s="266" t="n">
        <x:f>MOD(INT((ROW()-ROW($I$46))/(MESCLUN_CAP+1)),CARROT_CAP+1)</x:f>
        <x:v>3</x:v>
      </x:c>
      <x:c r="K4045" s="266" t="n">
        <x:f>MOD(ROW()-ROW($I$46),MESCLUN_CAP+1)</x:f>
        <x:v>0</x:v>
      </x:c>
      <x:c r="L4045" s="266" t="n">
        <x:f>SUM(I4045:K4045)</x:f>
        <x:v>9</x:v>
      </x:c>
      <x:c r="M4045" s="267" t="n">
        <x:f>I4045*TOMATO_HOURS*WEEKS*(1+TOMATO_DIM)^I4045+J4045*CARROT_HOURS*WEEKS*(1+CARROT_DIM)^J4045+K4045*MESCLUN_HOURS*WEEKS*(1+MESCLUN_DIM)^K4045</x:f>
        <x:v>1053.5630962500004</x:v>
      </x:c>
      <x:c r="N4045" s="267" t="n">
        <x:f>MAX(M4045-FARMER_HOURS,0)/TEMP_HOURS_PER_WORKER</x:f>
        <x:v>0.23164103906250028</x:v>
      </x:c>
      <x:c r="O4045" s="268" t="n">
        <x:f>I4045*TOMATO_PRICE+J4045*CARROT_PRICE+K4045*MESCLUN_PRICE</x:f>
        <x:v>59082</x:v>
      </x:c>
      <x:c r="P4045" s="268" t="n">
        <x:f>I4045*TOMATO_FERTILIZER+J4045*CARROT_FERTILIZER+K4045*MESCLUN_FERTILIZER</x:f>
        <x:v>6600</x:v>
      </x:c>
      <x:c r="Q4045" s="268" t="n">
        <x:f>MIN(M4045,FARMER_HOURS)*FARMER_RATE+MAX(M4045-FARMER_HOURS,0)*TEMP_RATE</x:f>
        <x:v>30791.02597656251</x:v>
      </x:c>
      <x:c r="R4045" s="268" t="n">
        <x:f>O4045-P4045-Q4045-FIXED_COST</x:f>
        <x:v>1690.9740234374913</x:v>
      </x:c>
      <x:c r="S4045" s="139" t="str">
        <x:f>IF(AND(L4045&lt;=TOTAL_BED_CAP,N4045&lt;=TEMP_WORKER_CAP),"YES","NO")</x:f>
        <x:v>YES</x:v>
      </x:c>
      <x:c r="T4045" s="139" t="n">
        <x:f>IF(S4045="YES",R4045,-1E+99)</x:f>
        <x:v>1690.9740234374913</x:v>
      </x:c>
    </x:row>
    <x:row r="4046">
      <x:c r="A4046" s="139"/>
      <x:c r="B4046" s="139"/>
      <x:c r="C4046" s="139"/>
      <x:c r="D4046" s="139"/>
      <x:c r="E4046" s="139"/>
      <x:c r="F4046" s="139"/>
      <x:c r="G4046" s="139"/>
      <x:c r="H4046" s="139"/>
      <x:c r="I4046" s="266" t="n">
        <x:f>INT((ROW()-ROW($I$46))/((CARROT_CAP+1)*(MESCLUN_CAP+1)))</x:f>
        <x:v>6</x:v>
      </x:c>
      <x:c r="J4046" s="266" t="n">
        <x:f>MOD(INT((ROW()-ROW($I$46))/(MESCLUN_CAP+1)),CARROT_CAP+1)</x:f>
        <x:v>3</x:v>
      </x:c>
      <x:c r="K4046" s="266" t="n">
        <x:f>MOD(ROW()-ROW($I$46),MESCLUN_CAP+1)</x:f>
        <x:v>1</x:v>
      </x:c>
      <x:c r="L4046" s="266" t="n">
        <x:f>SUM(I4046:K4046)</x:f>
        <x:v>10</x:v>
      </x:c>
      <x:c r="M4046" s="267" t="n">
        <x:f>I4046*TOMATO_HOURS*WEEKS*(1+TOMATO_DIM)^I4046+J4046*CARROT_HOURS*WEEKS*(1+CARROT_DIM)^J4046+K4046*MESCLUN_HOURS*WEEKS*(1+MESCLUN_DIM)^K4046</x:f>
        <x:v>1099.1255962500004</x:v>
      </x:c>
      <x:c r="N4046" s="267" t="n">
        <x:f>MAX(M4046-FARMER_HOURS,0)/TEMP_HOURS_PER_WORKER</x:f>
        <x:v>0.26328166406250025</x:v>
      </x:c>
      <x:c r="O4046" s="268" t="n">
        <x:f>I4046*TOMATO_PRICE+J4046*CARROT_PRICE+K4046*MESCLUN_PRICE</x:f>
        <x:v>61782</x:v>
      </x:c>
      <x:c r="P4046" s="268" t="n">
        <x:f>I4046*TOMATO_FERTILIZER+J4046*CARROT_FERTILIZER+K4046*MESCLUN_FERTILIZER</x:f>
        <x:v>7480</x:v>
      </x:c>
      <x:c r="Q4046" s="268" t="n">
        <x:f>MIN(M4046,FARMER_HOURS)*FARMER_RATE+MAX(M4046-FARMER_HOURS,0)*TEMP_RATE</x:f>
        <x:v>31582.04160156251</x:v>
      </x:c>
      <x:c r="R4046" s="268" t="n">
        <x:f>O4046-P4046-Q4046-FIXED_COST</x:f>
        <x:v>2719.9583984374913</x:v>
      </x:c>
      <x:c r="S4046" s="139" t="str">
        <x:f>IF(AND(L4046&lt;=TOTAL_BED_CAP,N4046&lt;=TEMP_WORKER_CAP),"YES","NO")</x:f>
        <x:v>YES</x:v>
      </x:c>
      <x:c r="T4046" s="139" t="n">
        <x:f>IF(S4046="YES",R4046,-1E+99)</x:f>
        <x:v>2719.9583984374913</x:v>
      </x:c>
    </x:row>
    <x:row r="4047">
      <x:c r="A4047" s="139"/>
      <x:c r="B4047" s="139"/>
      <x:c r="C4047" s="139"/>
      <x:c r="D4047" s="139"/>
      <x:c r="E4047" s="139"/>
      <x:c r="F4047" s="139"/>
      <x:c r="G4047" s="139"/>
      <x:c r="H4047" s="139"/>
      <x:c r="I4047" s="266" t="n">
        <x:f>INT((ROW()-ROW($I$46))/((CARROT_CAP+1)*(MESCLUN_CAP+1)))</x:f>
        <x:v>6</x:v>
      </x:c>
      <x:c r="J4047" s="266" t="n">
        <x:f>MOD(INT((ROW()-ROW($I$46))/(MESCLUN_CAP+1)),CARROT_CAP+1)</x:f>
        <x:v>3</x:v>
      </x:c>
      <x:c r="K4047" s="266" t="n">
        <x:f>MOD(ROW()-ROW($I$46),MESCLUN_CAP+1)</x:f>
        <x:v>2</x:v>
      </x:c>
      <x:c r="L4047" s="266" t="n">
        <x:f>SUM(I4047:K4047)</x:f>
        <x:v>11</x:v>
      </x:c>
      <x:c r="M4047" s="267" t="n">
        <x:f>I4047*TOMATO_HOURS*WEEKS*(1+TOMATO_DIM)^I4047+J4047*CARROT_HOURS*WEEKS*(1+CARROT_DIM)^J4047+K4047*MESCLUN_HOURS*WEEKS*(1+MESCLUN_DIM)^K4047</x:f>
        <x:v>1145.8271587500003</x:v>
      </x:c>
      <x:c r="N4047" s="267" t="n">
        <x:f>MAX(M4047-FARMER_HOURS,0)/TEMP_HOURS_PER_WORKER</x:f>
        <x:v>0.29571330468750023</x:v>
      </x:c>
      <x:c r="O4047" s="268" t="n">
        <x:f>I4047*TOMATO_PRICE+J4047*CARROT_PRICE+K4047*MESCLUN_PRICE</x:f>
        <x:v>64482</x:v>
      </x:c>
      <x:c r="P4047" s="268" t="n">
        <x:f>I4047*TOMATO_FERTILIZER+J4047*CARROT_FERTILIZER+K4047*MESCLUN_FERTILIZER</x:f>
        <x:v>8360</x:v>
      </x:c>
      <x:c r="Q4047" s="268" t="n">
        <x:f>MIN(M4047,FARMER_HOURS)*FARMER_RATE+MAX(M4047-FARMER_HOURS,0)*TEMP_RATE</x:f>
        <x:v>32392.832617187505</x:v>
      </x:c>
      <x:c r="R4047" s="268" t="n">
        <x:f>O4047-P4047-Q4047-FIXED_COST</x:f>
        <x:v>3729.167382812495</x:v>
      </x:c>
      <x:c r="S4047" s="139" t="str">
        <x:f>IF(AND(L4047&lt;=TOTAL_BED_CAP,N4047&lt;=TEMP_WORKER_CAP),"YES","NO")</x:f>
        <x:v>YES</x:v>
      </x:c>
      <x:c r="T4047" s="139" t="n">
        <x:f>IF(S4047="YES",R4047,-1E+99)</x:f>
        <x:v>3729.167382812495</x:v>
      </x:c>
    </x:row>
    <x:row r="4048">
      <x:c r="A4048" s="139"/>
      <x:c r="B4048" s="139"/>
      <x:c r="C4048" s="139"/>
      <x:c r="D4048" s="139"/>
      <x:c r="E4048" s="139"/>
      <x:c r="F4048" s="139"/>
      <x:c r="G4048" s="139"/>
      <x:c r="H4048" s="139"/>
      <x:c r="I4048" s="266" t="n">
        <x:f>INT((ROW()-ROW($I$46))/((CARROT_CAP+1)*(MESCLUN_CAP+1)))</x:f>
        <x:v>6</x:v>
      </x:c>
      <x:c r="J4048" s="266" t="n">
        <x:f>MOD(INT((ROW()-ROW($I$46))/(MESCLUN_CAP+1)),CARROT_CAP+1)</x:f>
        <x:v>3</x:v>
      </x:c>
      <x:c r="K4048" s="266" t="n">
        <x:f>MOD(ROW()-ROW($I$46),MESCLUN_CAP+1)</x:f>
        <x:v>3</x:v>
      </x:c>
      <x:c r="L4048" s="266" t="n">
        <x:f>SUM(I4048:K4048)</x:f>
        <x:v>12</x:v>
      </x:c>
      <x:c r="M4048" s="267" t="n">
        <x:f>I4048*TOMATO_HOURS*WEEKS*(1+TOMATO_DIM)^I4048+J4048*CARROT_HOURS*WEEKS*(1+CARROT_DIM)^J4048+K4048*MESCLUN_HOURS*WEEKS*(1+MESCLUN_DIM)^K4048</x:f>
        <x:v>1193.6891411718755</x:v>
      </x:c>
      <x:c r="N4048" s="267" t="n">
        <x:f>MAX(M4048-FARMER_HOURS,0)/TEMP_HOURS_PER_WORKER</x:f>
        <x:v>0.32895079248046905</x:v>
      </x:c>
      <x:c r="O4048" s="268" t="n">
        <x:f>I4048*TOMATO_PRICE+J4048*CARROT_PRICE+K4048*MESCLUN_PRICE</x:f>
        <x:v>67182</x:v>
      </x:c>
      <x:c r="P4048" s="268" t="n">
        <x:f>I4048*TOMATO_FERTILIZER+J4048*CARROT_FERTILIZER+K4048*MESCLUN_FERTILIZER</x:f>
        <x:v>9240</x:v>
      </x:c>
      <x:c r="Q4048" s="268" t="n">
        <x:f>MIN(M4048,FARMER_HOURS)*FARMER_RATE+MAX(M4048-FARMER_HOURS,0)*TEMP_RATE</x:f>
        <x:v>33223.76981201173</x:v>
      </x:c>
      <x:c r="R4048" s="268" t="n">
        <x:f>O4048-P4048-Q4048-FIXED_COST</x:f>
        <x:v>4718.2301879882725</x:v>
      </x:c>
      <x:c r="S4048" s="139" t="str">
        <x:f>IF(AND(L4048&lt;=TOTAL_BED_CAP,N4048&lt;=TEMP_WORKER_CAP),"YES","NO")</x:f>
        <x:v>YES</x:v>
      </x:c>
      <x:c r="T4048" s="139" t="n">
        <x:f>IF(S4048="YES",R4048,-1E+99)</x:f>
        <x:v>4718.2301879882725</x:v>
      </x:c>
    </x:row>
    <x:row r="4049">
      <x:c r="A4049" s="139"/>
      <x:c r="B4049" s="139"/>
      <x:c r="C4049" s="139"/>
      <x:c r="D4049" s="139"/>
      <x:c r="E4049" s="139"/>
      <x:c r="F4049" s="139"/>
      <x:c r="G4049" s="139"/>
      <x:c r="H4049" s="139"/>
      <x:c r="I4049" s="266" t="n">
        <x:f>INT((ROW()-ROW($I$46))/((CARROT_CAP+1)*(MESCLUN_CAP+1)))</x:f>
        <x:v>6</x:v>
      </x:c>
      <x:c r="J4049" s="266" t="n">
        <x:f>MOD(INT((ROW()-ROW($I$46))/(MESCLUN_CAP+1)),CARROT_CAP+1)</x:f>
        <x:v>3</x:v>
      </x:c>
      <x:c r="K4049" s="266" t="n">
        <x:f>MOD(ROW()-ROW($I$46),MESCLUN_CAP+1)</x:f>
        <x:v>4</x:v>
      </x:c>
      <x:c r="L4049" s="266" t="n">
        <x:f>SUM(I4049:K4049)</x:f>
        <x:v>13</x:v>
      </x:c>
      <x:c r="M4049" s="267" t="n">
        <x:f>I4049*TOMATO_HOURS*WEEKS*(1+TOMATO_DIM)^I4049+J4049*CARROT_HOURS*WEEKS*(1+CARROT_DIM)^J4049+K4049*MESCLUN_HOURS*WEEKS*(1+MESCLUN_DIM)^K4049</x:f>
        <x:v>1242.7332568945317</x:v>
      </x:c>
      <x:c r="N4049" s="267" t="n">
        <x:f>MAX(M4049-FARMER_HOURS,0)/TEMP_HOURS_PER_WORKER</x:f>
        <x:v>0.36300920617675814</x:v>
      </x:c>
      <x:c r="O4049" s="268" t="n">
        <x:f>I4049*TOMATO_PRICE+J4049*CARROT_PRICE+K4049*MESCLUN_PRICE</x:f>
        <x:v>69882</x:v>
      </x:c>
      <x:c r="P4049" s="268" t="n">
        <x:f>I4049*TOMATO_FERTILIZER+J4049*CARROT_FERTILIZER+K4049*MESCLUN_FERTILIZER</x:f>
        <x:v>10120</x:v>
      </x:c>
      <x:c r="Q4049" s="268" t="n">
        <x:f>MIN(M4049,FARMER_HOURS)*FARMER_RATE+MAX(M4049-FARMER_HOURS,0)*TEMP_RATE</x:f>
        <x:v>34075.230154418954</x:v>
      </x:c>
      <x:c r="R4049" s="268" t="n">
        <x:f>O4049-P4049-Q4049-FIXED_COST</x:f>
        <x:v>5686.769845581046</x:v>
      </x:c>
      <x:c r="S4049" s="139" t="str">
        <x:f>IF(AND(L4049&lt;=TOTAL_BED_CAP,N4049&lt;=TEMP_WORKER_CAP),"YES","NO")</x:f>
        <x:v>YES</x:v>
      </x:c>
      <x:c r="T4049" s="139" t="n">
        <x:f>IF(S4049="YES",R4049,-1E+99)</x:f>
        <x:v>5686.769845581046</x:v>
      </x:c>
    </x:row>
    <x:row r="4050">
      <x:c r="A4050" s="139"/>
      <x:c r="B4050" s="139"/>
      <x:c r="C4050" s="139"/>
      <x:c r="D4050" s="139"/>
      <x:c r="E4050" s="139"/>
      <x:c r="F4050" s="139"/>
      <x:c r="G4050" s="139"/>
      <x:c r="H4050" s="139"/>
      <x:c r="I4050" s="266" t="n">
        <x:f>INT((ROW()-ROW($I$46))/((CARROT_CAP+1)*(MESCLUN_CAP+1)))</x:f>
        <x:v>6</x:v>
      </x:c>
      <x:c r="J4050" s="266" t="n">
        <x:f>MOD(INT((ROW()-ROW($I$46))/(MESCLUN_CAP+1)),CARROT_CAP+1)</x:f>
        <x:v>3</x:v>
      </x:c>
      <x:c r="K4050" s="266" t="n">
        <x:f>MOD(ROW()-ROW($I$46),MESCLUN_CAP+1)</x:f>
        <x:v>5</x:v>
      </x:c>
      <x:c r="L4050" s="266" t="n">
        <x:f>SUM(I4050:K4050)</x:f>
        <x:v>14</x:v>
      </x:c>
      <x:c r="M4050" s="267" t="n">
        <x:f>I4050*TOMATO_HOURS*WEEKS*(1+TOMATO_DIM)^I4050+J4050*CARROT_HOURS*WEEKS*(1+CARROT_DIM)^J4050+K4050*MESCLUN_HOURS*WEEKS*(1+MESCLUN_DIM)^K4050</x:f>
        <x:v>1292.9815808157352</x:v>
      </x:c>
      <x:c r="N4050" s="267" t="n">
        <x:f>MAX(M4050-FARMER_HOURS,0)/TEMP_HOURS_PER_WORKER</x:f>
        <x:v>0.3979038755664828</x:v>
      </x:c>
      <x:c r="O4050" s="268" t="n">
        <x:f>I4050*TOMATO_PRICE+J4050*CARROT_PRICE+K4050*MESCLUN_PRICE</x:f>
        <x:v>72582</x:v>
      </x:c>
      <x:c r="P4050" s="268" t="n">
        <x:f>I4050*TOMATO_FERTILIZER+J4050*CARROT_FERTILIZER+K4050*MESCLUN_FERTILIZER</x:f>
        <x:v>11000</x:v>
      </x:c>
      <x:c r="Q4050" s="268" t="n">
        <x:f>MIN(M4050,FARMER_HOURS)*FARMER_RATE+MAX(M4050-FARMER_HOURS,0)*TEMP_RATE</x:f>
        <x:v>34947.59688916207</x:v>
      </x:c>
      <x:c r="R4050" s="268" t="n">
        <x:f>O4050-P4050-Q4050-FIXED_COST</x:f>
        <x:v>6634.403110837928</x:v>
      </x:c>
      <x:c r="S4050" s="139" t="str">
        <x:f>IF(AND(L4050&lt;=TOTAL_BED_CAP,N4050&lt;=TEMP_WORKER_CAP),"YES","NO")</x:f>
        <x:v>YES</x:v>
      </x:c>
      <x:c r="T4050" s="139" t="n">
        <x:f>IF(S4050="YES",R4050,-1E+99)</x:f>
        <x:v>6634.403110837928</x:v>
      </x:c>
    </x:row>
    <x:row r="4051">
      <x:c r="A4051" s="139"/>
      <x:c r="B4051" s="139"/>
      <x:c r="C4051" s="139"/>
      <x:c r="D4051" s="139"/>
      <x:c r="E4051" s="139"/>
      <x:c r="F4051" s="139"/>
      <x:c r="G4051" s="139"/>
      <x:c r="H4051" s="139"/>
      <x:c r="I4051" s="266" t="n">
        <x:f>INT((ROW()-ROW($I$46))/((CARROT_CAP+1)*(MESCLUN_CAP+1)))</x:f>
        <x:v>6</x:v>
      </x:c>
      <x:c r="J4051" s="266" t="n">
        <x:f>MOD(INT((ROW()-ROW($I$46))/(MESCLUN_CAP+1)),CARROT_CAP+1)</x:f>
        <x:v>3</x:v>
      </x:c>
      <x:c r="K4051" s="266" t="n">
        <x:f>MOD(ROW()-ROW($I$46),MESCLUN_CAP+1)</x:f>
        <x:v>6</x:v>
      </x:c>
      <x:c r="L4051" s="266" t="n">
        <x:f>SUM(I4051:K4051)</x:f>
        <x:v>15</x:v>
      </x:c>
      <x:c r="M4051" s="267" t="n">
        <x:f>I4051*TOMATO_HOURS*WEEKS*(1+TOMATO_DIM)^I4051+J4051*CARROT_HOURS*WEEKS*(1+CARROT_DIM)^J4051+K4051*MESCLUN_HOURS*WEEKS*(1+MESCLUN_DIM)^K4051</x:f>
        <x:v>1344.4565549973681</x:v>
      </x:c>
      <x:c r="N4051" s="267" t="n">
        <x:f>MAX(M4051-FARMER_HOURS,0)/TEMP_HOURS_PER_WORKER</x:f>
        <x:v>0.43365038541483897</x:v>
      </x:c>
      <x:c r="O4051" s="268" t="n">
        <x:f>I4051*TOMATO_PRICE+J4051*CARROT_PRICE+K4051*MESCLUN_PRICE</x:f>
        <x:v>75282</x:v>
      </x:c>
      <x:c r="P4051" s="268" t="n">
        <x:f>I4051*TOMATO_FERTILIZER+J4051*CARROT_FERTILIZER+K4051*MESCLUN_FERTILIZER</x:f>
        <x:v>11880</x:v>
      </x:c>
      <x:c r="Q4051" s="268" t="n">
        <x:f>MIN(M4051,FARMER_HOURS)*FARMER_RATE+MAX(M4051-FARMER_HOURS,0)*TEMP_RATE</x:f>
        <x:v>35841.259635370974</x:v>
      </x:c>
      <x:c r="R4051" s="268" t="n">
        <x:f>O4051-P4051-Q4051-FIXED_COST</x:f>
        <x:v>7560.740364629026</x:v>
      </x:c>
      <x:c r="S4051" s="139" t="str">
        <x:f>IF(AND(L4051&lt;=TOTAL_BED_CAP,N4051&lt;=TEMP_WORKER_CAP),"YES","NO")</x:f>
        <x:v>YES</x:v>
      </x:c>
      <x:c r="T4051" s="139" t="n">
        <x:f>IF(S4051="YES",R4051,-1E+99)</x:f>
        <x:v>7560.740364629026</x:v>
      </x:c>
    </x:row>
    <x:row r="4052">
      <x:c r="A4052" s="139"/>
      <x:c r="B4052" s="139"/>
      <x:c r="C4052" s="139"/>
      <x:c r="D4052" s="139"/>
      <x:c r="E4052" s="139"/>
      <x:c r="F4052" s="139"/>
      <x:c r="G4052" s="139"/>
      <x:c r="H4052" s="139"/>
      <x:c r="I4052" s="266" t="n">
        <x:f>INT((ROW()-ROW($I$46))/((CARROT_CAP+1)*(MESCLUN_CAP+1)))</x:f>
        <x:v>6</x:v>
      </x:c>
      <x:c r="J4052" s="266" t="n">
        <x:f>MOD(INT((ROW()-ROW($I$46))/(MESCLUN_CAP+1)),CARROT_CAP+1)</x:f>
        <x:v>3</x:v>
      </x:c>
      <x:c r="K4052" s="266" t="n">
        <x:f>MOD(ROW()-ROW($I$46),MESCLUN_CAP+1)</x:f>
        <x:v>7</x:v>
      </x:c>
      <x:c r="L4052" s="266" t="n">
        <x:f>SUM(I4052:K4052)</x:f>
        <x:v>16</x:v>
      </x:c>
      <x:c r="M4052" s="267" t="n">
        <x:f>I4052*TOMATO_HOURS*WEEKS*(1+TOMATO_DIM)^I4052+J4052*CARROT_HOURS*WEEKS*(1+CARROT_DIM)^J4052+K4052*MESCLUN_HOURS*WEEKS*(1+MESCLUN_DIM)^K4052</x:f>
        <x:v>1397.1809943953285</x:v>
      </x:c>
      <x:c r="N4052" s="267" t="n">
        <x:f>MAX(M4052-FARMER_HOURS,0)/TEMP_HOURS_PER_WORKER</x:f>
        <x:v>0.47026457944120037</x:v>
      </x:c>
      <x:c r="O4052" s="268" t="n">
        <x:f>I4052*TOMATO_PRICE+J4052*CARROT_PRICE+K4052*MESCLUN_PRICE</x:f>
        <x:v>77982</x:v>
      </x:c>
      <x:c r="P4052" s="268" t="n">
        <x:f>I4052*TOMATO_FERTILIZER+J4052*CARROT_FERTILIZER+K4052*MESCLUN_FERTILIZER</x:f>
        <x:v>12760</x:v>
      </x:c>
      <x:c r="Q4052" s="268" t="n">
        <x:f>MIN(M4052,FARMER_HOURS)*FARMER_RATE+MAX(M4052-FARMER_HOURS,0)*TEMP_RATE</x:f>
        <x:v>36756.61448603001</x:v>
      </x:c>
      <x:c r="R4052" s="268" t="n">
        <x:f>O4052-P4052-Q4052-FIXED_COST</x:f>
        <x:v>8465.385513969988</x:v>
      </x:c>
      <x:c r="S4052" s="139" t="str">
        <x:f>IF(AND(L4052&lt;=TOTAL_BED_CAP,N4052&lt;=TEMP_WORKER_CAP),"YES","NO")</x:f>
        <x:v>YES</x:v>
      </x:c>
      <x:c r="T4052" s="139" t="n">
        <x:f>IF(S4052="YES",R4052,-1E+99)</x:f>
        <x:v>8465.385513969988</x:v>
      </x:c>
    </x:row>
    <x:row r="4053">
      <x:c r="A4053" s="139"/>
      <x:c r="B4053" s="139"/>
      <x:c r="C4053" s="139"/>
      <x:c r="D4053" s="139"/>
      <x:c r="E4053" s="139"/>
      <x:c r="F4053" s="139"/>
      <x:c r="G4053" s="139"/>
      <x:c r="H4053" s="139"/>
      <x:c r="I4053" s="266" t="n">
        <x:f>INT((ROW()-ROW($I$46))/((CARROT_CAP+1)*(MESCLUN_CAP+1)))</x:f>
        <x:v>6</x:v>
      </x:c>
      <x:c r="J4053" s="266" t="n">
        <x:f>MOD(INT((ROW()-ROW($I$46))/(MESCLUN_CAP+1)),CARROT_CAP+1)</x:f>
        <x:v>3</x:v>
      </x:c>
      <x:c r="K4053" s="266" t="n">
        <x:f>MOD(ROW()-ROW($I$46),MESCLUN_CAP+1)</x:f>
        <x:v>8</x:v>
      </x:c>
      <x:c r="L4053" s="266" t="n">
        <x:f>SUM(I4053:K4053)</x:f>
        <x:v>17</x:v>
      </x:c>
      <x:c r="M4053" s="267" t="n">
        <x:f>I4053*TOMATO_HOURS*WEEKS*(1+TOMATO_DIM)^I4053+J4053*CARROT_HOURS*WEEKS*(1+CARROT_DIM)^J4053+K4053*MESCLUN_HOURS*WEEKS*(1+MESCLUN_DIM)^K4053</x:f>
        <x:v>1451.1780926753088</x:v>
      </x:c>
      <x:c r="N4053" s="267" t="n">
        <x:f>MAX(M4053-FARMER_HOURS,0)/TEMP_HOURS_PER_WORKER</x:f>
        <x:v>0.5077625643578533</x:v>
      </x:c>
      <x:c r="O4053" s="268" t="n">
        <x:f>I4053*TOMATO_PRICE+J4053*CARROT_PRICE+K4053*MESCLUN_PRICE</x:f>
        <x:v>80682</x:v>
      </x:c>
      <x:c r="P4053" s="268" t="n">
        <x:f>I4053*TOMATO_FERTILIZER+J4053*CARROT_FERTILIZER+K4053*MESCLUN_FERTILIZER</x:f>
        <x:v>13640</x:v>
      </x:c>
      <x:c r="Q4053" s="268" t="n">
        <x:f>MIN(M4053,FARMER_HOURS)*FARMER_RATE+MAX(M4053-FARMER_HOURS,0)*TEMP_RATE</x:f>
        <x:v>37694.06410894633</x:v>
      </x:c>
      <x:c r="R4053" s="268" t="n">
        <x:f>O4053-P4053-Q4053-FIXED_COST</x:f>
        <x:v>9347.935891053668</x:v>
      </x:c>
      <x:c r="S4053" s="139" t="str">
        <x:f>IF(AND(L4053&lt;=TOTAL_BED_CAP,N4053&lt;=TEMP_WORKER_CAP),"YES","NO")</x:f>
        <x:v>YES</x:v>
      </x:c>
      <x:c r="T4053" s="139" t="n">
        <x:f>IF(S4053="YES",R4053,-1E+99)</x:f>
        <x:v>9347.935891053668</x:v>
      </x:c>
    </x:row>
    <x:row r="4054">
      <x:c r="A4054" s="139"/>
      <x:c r="B4054" s="139"/>
      <x:c r="C4054" s="139"/>
      <x:c r="D4054" s="139"/>
      <x:c r="E4054" s="139"/>
      <x:c r="F4054" s="139"/>
      <x:c r="G4054" s="139"/>
      <x:c r="H4054" s="139"/>
      <x:c r="I4054" s="266" t="n">
        <x:f>INT((ROW()-ROW($I$46))/((CARROT_CAP+1)*(MESCLUN_CAP+1)))</x:f>
        <x:v>6</x:v>
      </x:c>
      <x:c r="J4054" s="266" t="n">
        <x:f>MOD(INT((ROW()-ROW($I$46))/(MESCLUN_CAP+1)),CARROT_CAP+1)</x:f>
        <x:v>3</x:v>
      </x:c>
      <x:c r="K4054" s="266" t="n">
        <x:f>MOD(ROW()-ROW($I$46),MESCLUN_CAP+1)</x:f>
        <x:v>9</x:v>
      </x:c>
      <x:c r="L4054" s="266" t="n">
        <x:f>SUM(I4054:K4054)</x:f>
        <x:v>18</x:v>
      </x:c>
      <x:c r="M4054" s="267" t="n">
        <x:f>I4054*TOMATO_HOURS*WEEKS*(1+TOMATO_DIM)^I4054+J4054*CARROT_HOURS*WEEKS*(1+CARROT_DIM)^J4054+K4054*MESCLUN_HOURS*WEEKS*(1+MESCLUN_DIM)^K4054</x:f>
        <x:v>1506.471428115703</x:v>
      </x:c>
      <x:c r="N4054" s="267" t="n">
        <x:f>MAX(M4054-FARMER_HOURS,0)/TEMP_HOURS_PER_WORKER</x:f>
        <x:v>0.5461607139692382</x:v>
      </x:c>
      <x:c r="O4054" s="268" t="n">
        <x:f>I4054*TOMATO_PRICE+J4054*CARROT_PRICE+K4054*MESCLUN_PRICE</x:f>
        <x:v>83382</x:v>
      </x:c>
      <x:c r="P4054" s="268" t="n">
        <x:f>I4054*TOMATO_FERTILIZER+J4054*CARROT_FERTILIZER+K4054*MESCLUN_FERTILIZER</x:f>
        <x:v>14520</x:v>
      </x:c>
      <x:c r="Q4054" s="268" t="n">
        <x:f>MIN(M4054,FARMER_HOURS)*FARMER_RATE+MAX(M4054-FARMER_HOURS,0)*TEMP_RATE</x:f>
        <x:v>38654.01784923096</x:v>
      </x:c>
      <x:c r="R4054" s="268" t="n">
        <x:f>O4054-P4054-Q4054-FIXED_COST</x:f>
        <x:v>10207.982150769043</x:v>
      </x:c>
      <x:c r="S4054" s="139" t="str">
        <x:f>IF(AND(L4054&lt;=TOTAL_BED_CAP,N4054&lt;=TEMP_WORKER_CAP),"YES","NO")</x:f>
        <x:v>YES</x:v>
      </x:c>
      <x:c r="T4054" s="139" t="n">
        <x:f>IF(S4054="YES",R4054,-1E+99)</x:f>
        <x:v>10207.982150769043</x:v>
      </x:c>
    </x:row>
    <x:row r="4055">
      <x:c r="A4055" s="139"/>
      <x:c r="B4055" s="139"/>
      <x:c r="C4055" s="139"/>
      <x:c r="D4055" s="139"/>
      <x:c r="E4055" s="139"/>
      <x:c r="F4055" s="139"/>
      <x:c r="G4055" s="139"/>
      <x:c r="H4055" s="139"/>
      <x:c r="I4055" s="266" t="n">
        <x:f>INT((ROW()-ROW($I$46))/((CARROT_CAP+1)*(MESCLUN_CAP+1)))</x:f>
        <x:v>6</x:v>
      </x:c>
      <x:c r="J4055" s="266" t="n">
        <x:f>MOD(INT((ROW()-ROW($I$46))/(MESCLUN_CAP+1)),CARROT_CAP+1)</x:f>
        <x:v>3</x:v>
      </x:c>
      <x:c r="K4055" s="266" t="n">
        <x:f>MOD(ROW()-ROW($I$46),MESCLUN_CAP+1)</x:f>
        <x:v>10</x:v>
      </x:c>
      <x:c r="L4055" s="266" t="n">
        <x:f>SUM(I4055:K4055)</x:f>
        <x:v>19</x:v>
      </x:c>
      <x:c r="M4055" s="267" t="n">
        <x:f>I4055*TOMATO_HOURS*WEEKS*(1+TOMATO_DIM)^I4055+J4055*CARROT_HOURS*WEEKS*(1+CARROT_DIM)^J4055+K4055*MESCLUN_HOURS*WEEKS*(1+MESCLUN_DIM)^K4055</x:f>
        <x:v>1563.084969598916</x:v>
      </x:c>
      <x:c r="N4055" s="267" t="n">
        <x:f>MAX(M4055-FARMER_HOURS,0)/TEMP_HOURS_PER_WORKER</x:f>
        <x:v>0.5854756733325804</x:v>
      </x:c>
      <x:c r="O4055" s="268" t="n">
        <x:f>I4055*TOMATO_PRICE+J4055*CARROT_PRICE+K4055*MESCLUN_PRICE</x:f>
        <x:v>86082</x:v>
      </x:c>
      <x:c r="P4055" s="268" t="n">
        <x:f>I4055*TOMATO_FERTILIZER+J4055*CARROT_FERTILIZER+K4055*MESCLUN_FERTILIZER</x:f>
        <x:v>15400</x:v>
      </x:c>
      <x:c r="Q4055" s="268" t="n">
        <x:f>MIN(M4055,FARMER_HOURS)*FARMER_RATE+MAX(M4055-FARMER_HOURS,0)*TEMP_RATE</x:f>
        <x:v>39636.89183331451</x:v>
      </x:c>
      <x:c r="R4055" s="268" t="n">
        <x:f>O4055-P4055-Q4055-FIXED_COST</x:f>
        <x:v>11045.108166685488</x:v>
      </x:c>
      <x:c r="S4055" s="139" t="str">
        <x:f>IF(AND(L4055&lt;=TOTAL_BED_CAP,N4055&lt;=TEMP_WORKER_CAP),"YES","NO")</x:f>
        <x:v>YES</x:v>
      </x:c>
      <x:c r="T4055" s="139" t="n">
        <x:f>IF(S4055="YES",R4055,-1E+99)</x:f>
        <x:v>11045.108166685488</x:v>
      </x:c>
    </x:row>
    <x:row r="4056">
      <x:c r="A4056" s="139"/>
      <x:c r="B4056" s="139"/>
      <x:c r="C4056" s="139"/>
      <x:c r="D4056" s="139"/>
      <x:c r="E4056" s="139"/>
      <x:c r="F4056" s="139"/>
      <x:c r="G4056" s="139"/>
      <x:c r="H4056" s="139"/>
      <x:c r="I4056" s="266" t="n">
        <x:f>INT((ROW()-ROW($I$46))/((CARROT_CAP+1)*(MESCLUN_CAP+1)))</x:f>
        <x:v>6</x:v>
      </x:c>
      <x:c r="J4056" s="266" t="n">
        <x:f>MOD(INT((ROW()-ROW($I$46))/(MESCLUN_CAP+1)),CARROT_CAP+1)</x:f>
        <x:v>3</x:v>
      </x:c>
      <x:c r="K4056" s="266" t="n">
        <x:f>MOD(ROW()-ROW($I$46),MESCLUN_CAP+1)</x:f>
        <x:v>11</x:v>
      </x:c>
      <x:c r="L4056" s="266" t="n">
        <x:f>SUM(I4056:K4056)</x:f>
        <x:v>20</x:v>
      </x:c>
      <x:c r="M4056" s="267" t="n">
        <x:f>I4056*TOMATO_HOURS*WEEKS*(1+TOMATO_DIM)^I4056+J4056*CARROT_HOURS*WEEKS*(1+CARROT_DIM)^J4056+K4056*MESCLUN_HOURS*WEEKS*(1+MESCLUN_DIM)^K4056</x:f>
        <x:v>1621.043082692355</x:v>
      </x:c>
      <x:c r="N4056" s="267" t="n">
        <x:f>MAX(M4056-FARMER_HOURS,0)/TEMP_HOURS_PER_WORKER</x:f>
        <x:v>0.6257243629808021</x:v>
      </x:c>
      <x:c r="O4056" s="268" t="n">
        <x:f>I4056*TOMATO_PRICE+J4056*CARROT_PRICE+K4056*MESCLUN_PRICE</x:f>
        <x:v>88782</x:v>
      </x:c>
      <x:c r="P4056" s="268" t="n">
        <x:f>I4056*TOMATO_FERTILIZER+J4056*CARROT_FERTILIZER+K4056*MESCLUN_FERTILIZER</x:f>
        <x:v>16280</x:v>
      </x:c>
      <x:c r="Q4056" s="268" t="n">
        <x:f>MIN(M4056,FARMER_HOURS)*FARMER_RATE+MAX(M4056-FARMER_HOURS,0)*TEMP_RATE</x:f>
        <x:v>40643.10907452005</x:v>
      </x:c>
      <x:c r="R4056" s="268" t="n">
        <x:f>O4056-P4056-Q4056-FIXED_COST</x:f>
        <x:v>11858.890925479951</x:v>
      </x:c>
      <x:c r="S4056" s="139" t="str">
        <x:f>IF(AND(L4056&lt;=TOTAL_BED_CAP,N4056&lt;=TEMP_WORKER_CAP),"YES","NO")</x:f>
        <x:v>YES</x:v>
      </x:c>
      <x:c r="T4056" s="139" t="n">
        <x:f>IF(S4056="YES",R4056,-1E+99)</x:f>
        <x:v>11858.890925479951</x:v>
      </x:c>
    </x:row>
    <x:row r="4057">
      <x:c r="A4057" s="139"/>
      <x:c r="B4057" s="139"/>
      <x:c r="C4057" s="139"/>
      <x:c r="D4057" s="139"/>
      <x:c r="E4057" s="139"/>
      <x:c r="F4057" s="139"/>
      <x:c r="G4057" s="139"/>
      <x:c r="H4057" s="139"/>
      <x:c r="I4057" s="266" t="n">
        <x:f>INT((ROW()-ROW($I$46))/((CARROT_CAP+1)*(MESCLUN_CAP+1)))</x:f>
        <x:v>6</x:v>
      </x:c>
      <x:c r="J4057" s="266" t="n">
        <x:f>MOD(INT((ROW()-ROW($I$46))/(MESCLUN_CAP+1)),CARROT_CAP+1)</x:f>
        <x:v>3</x:v>
      </x:c>
      <x:c r="K4057" s="266" t="n">
        <x:f>MOD(ROW()-ROW($I$46),MESCLUN_CAP+1)</x:f>
        <x:v>12</x:v>
      </x:c>
      <x:c r="L4057" s="266" t="n">
        <x:f>SUM(I4057:K4057)</x:f>
        <x:v>21</x:v>
      </x:c>
      <x:c r="M4057" s="267" t="n">
        <x:f>I4057*TOMATO_HOURS*WEEKS*(1+TOMATO_DIM)^I4057+J4057*CARROT_HOURS*WEEKS*(1+CARROT_DIM)^J4057+K4057*MESCLUN_HOURS*WEEKS*(1+MESCLUN_DIM)^K4057</x:f>
        <x:v>1680.3705358204193</x:v>
      </x:c>
      <x:c r="N4057" s="267" t="n">
        <x:f>MAX(M4057-FARMER_HOURS,0)/TEMP_HOURS_PER_WORKER</x:f>
        <x:v>0.6669239832086244</x:v>
      </x:c>
      <x:c r="O4057" s="268" t="n">
        <x:f>I4057*TOMATO_PRICE+J4057*CARROT_PRICE+K4057*MESCLUN_PRICE</x:f>
        <x:v>91482</x:v>
      </x:c>
      <x:c r="P4057" s="268" t="n">
        <x:f>I4057*TOMATO_FERTILIZER+J4057*CARROT_FERTILIZER+K4057*MESCLUN_FERTILIZER</x:f>
        <x:v>17160</x:v>
      </x:c>
      <x:c r="Q4057" s="268" t="n">
        <x:f>MIN(M4057,FARMER_HOURS)*FARMER_RATE+MAX(M4057-FARMER_HOURS,0)*TEMP_RATE</x:f>
        <x:v>41673.09958021561</x:v>
      </x:c>
      <x:c r="R4057" s="268" t="n">
        <x:f>O4057-P4057-Q4057-FIXED_COST</x:f>
        <x:v>12648.90041978439</x:v>
      </x:c>
      <x:c r="S4057" s="139" t="str">
        <x:f>IF(AND(L4057&lt;=TOTAL_BED_CAP,N4057&lt;=TEMP_WORKER_CAP),"YES","NO")</x:f>
        <x:v>YES</x:v>
      </x:c>
      <x:c r="T4057" s="139" t="n">
        <x:f>IF(S4057="YES",R4057,-1E+99)</x:f>
        <x:v>12648.90041978439</x:v>
      </x:c>
    </x:row>
    <x:row r="4058">
      <x:c r="A4058" s="139"/>
      <x:c r="B4058" s="139"/>
      <x:c r="C4058" s="139"/>
      <x:c r="D4058" s="139"/>
      <x:c r="E4058" s="139"/>
      <x:c r="F4058" s="139"/>
      <x:c r="G4058" s="139"/>
      <x:c r="H4058" s="139"/>
      <x:c r="I4058" s="266" t="n">
        <x:f>INT((ROW()-ROW($I$46))/((CARROT_CAP+1)*(MESCLUN_CAP+1)))</x:f>
        <x:v>6</x:v>
      </x:c>
      <x:c r="J4058" s="266" t="n">
        <x:f>MOD(INT((ROW()-ROW($I$46))/(MESCLUN_CAP+1)),CARROT_CAP+1)</x:f>
        <x:v>3</x:v>
      </x:c>
      <x:c r="K4058" s="266" t="n">
        <x:f>MOD(ROW()-ROW($I$46),MESCLUN_CAP+1)</x:f>
        <x:v>13</x:v>
      </x:c>
      <x:c r="L4058" s="266" t="n">
        <x:f>SUM(I4058:K4058)</x:f>
        <x:v>22</x:v>
      </x:c>
      <x:c r="M4058" s="267" t="n">
        <x:f>I4058*TOMATO_HOURS*WEEKS*(1+TOMATO_DIM)^I4058+J4058*CARROT_HOURS*WEEKS*(1+CARROT_DIM)^J4058+K4058*MESCLUN_HOURS*WEEKS*(1+MESCLUN_DIM)^K4058</x:f>
        <x:v>1741.0925065288038</x:v>
      </x:c>
      <x:c r="N4058" s="267" t="n">
        <x:f>MAX(M4058-FARMER_HOURS,0)/TEMP_HOURS_PER_WORKER</x:f>
        <x:v>0.7090920184227805</x:v>
      </x:c>
      <x:c r="O4058" s="268" t="n">
        <x:f>I4058*TOMATO_PRICE+J4058*CARROT_PRICE+K4058*MESCLUN_PRICE</x:f>
        <x:v>94182</x:v>
      </x:c>
      <x:c r="P4058" s="268" t="n">
        <x:f>I4058*TOMATO_FERTILIZER+J4058*CARROT_FERTILIZER+K4058*MESCLUN_FERTILIZER</x:f>
        <x:v>18040</x:v>
      </x:c>
      <x:c r="Q4058" s="268" t="n">
        <x:f>MIN(M4058,FARMER_HOURS)*FARMER_RATE+MAX(M4058-FARMER_HOURS,0)*TEMP_RATE</x:f>
        <x:v>42727.30046056951</x:v>
      </x:c>
      <x:c r="R4058" s="268" t="n">
        <x:f>O4058-P4058-Q4058-FIXED_COST</x:f>
        <x:v>13414.69953943049</x:v>
      </x:c>
      <x:c r="S4058" s="139" t="str">
        <x:f>IF(AND(L4058&lt;=TOTAL_BED_CAP,N4058&lt;=TEMP_WORKER_CAP),"YES","NO")</x:f>
        <x:v>YES</x:v>
      </x:c>
      <x:c r="T4058" s="139" t="n">
        <x:f>IF(S4058="YES",R4058,-1E+99)</x:f>
        <x:v>13414.69953943049</x:v>
      </x:c>
    </x:row>
    <x:row r="4059">
      <x:c r="A4059" s="139"/>
      <x:c r="B4059" s="139"/>
      <x:c r="C4059" s="139"/>
      <x:c r="D4059" s="139"/>
      <x:c r="E4059" s="139"/>
      <x:c r="F4059" s="139"/>
      <x:c r="G4059" s="139"/>
      <x:c r="H4059" s="139"/>
      <x:c r="I4059" s="266" t="n">
        <x:f>INT((ROW()-ROW($I$46))/((CARROT_CAP+1)*(MESCLUN_CAP+1)))</x:f>
        <x:v>6</x:v>
      </x:c>
      <x:c r="J4059" s="266" t="n">
        <x:f>MOD(INT((ROW()-ROW($I$46))/(MESCLUN_CAP+1)),CARROT_CAP+1)</x:f>
        <x:v>3</x:v>
      </x:c>
      <x:c r="K4059" s="266" t="n">
        <x:f>MOD(ROW()-ROW($I$46),MESCLUN_CAP+1)</x:f>
        <x:v>14</x:v>
      </x:c>
      <x:c r="L4059" s="266" t="n">
        <x:f>SUM(I4059:K4059)</x:f>
        <x:v>23</x:v>
      </x:c>
      <x:c r="M4059" s="267" t="n">
        <x:f>I4059*TOMATO_HOURS*WEEKS*(1+TOMATO_DIM)^I4059+J4059*CARROT_HOURS*WEEKS*(1+CARROT_DIM)^J4059+K4059*MESCLUN_HOURS*WEEKS*(1+MESCLUN_DIM)^K4059</x:f>
        <x:v>1803.2345878424649</x:v>
      </x:c>
      <x:c r="N4059" s="267" t="n">
        <x:f>MAX(M4059-FARMER_HOURS,0)/TEMP_HOURS_PER_WORKER</x:f>
        <x:v>0.7522462415572673</x:v>
      </x:c>
      <x:c r="O4059" s="268" t="n">
        <x:f>I4059*TOMATO_PRICE+J4059*CARROT_PRICE+K4059*MESCLUN_PRICE</x:f>
        <x:v>96882</x:v>
      </x:c>
      <x:c r="P4059" s="268" t="n">
        <x:f>I4059*TOMATO_FERTILIZER+J4059*CARROT_FERTILIZER+K4059*MESCLUN_FERTILIZER</x:f>
        <x:v>18920</x:v>
      </x:c>
      <x:c r="Q4059" s="268" t="n">
        <x:f>MIN(M4059,FARMER_HOURS)*FARMER_RATE+MAX(M4059-FARMER_HOURS,0)*TEMP_RATE</x:f>
        <x:v>43806.15603893168</x:v>
      </x:c>
      <x:c r="R4059" s="268" t="n">
        <x:f>O4059-P4059-Q4059-FIXED_COST</x:f>
        <x:v>14155.84396106832</x:v>
      </x:c>
      <x:c r="S4059" s="139" t="str">
        <x:f>IF(AND(L4059&lt;=TOTAL_BED_CAP,N4059&lt;=TEMP_WORKER_CAP),"YES","NO")</x:f>
        <x:v>YES</x:v>
      </x:c>
      <x:c r="T4059" s="139" t="n">
        <x:f>IF(S4059="YES",R4059,-1E+99)</x:f>
        <x:v>14155.84396106832</x:v>
      </x:c>
    </x:row>
    <x:row r="4060">
      <x:c r="A4060" s="139"/>
      <x:c r="B4060" s="139"/>
      <x:c r="C4060" s="139"/>
      <x:c r="D4060" s="139"/>
      <x:c r="E4060" s="139"/>
      <x:c r="F4060" s="139"/>
      <x:c r="G4060" s="139"/>
      <x:c r="H4060" s="139"/>
      <x:c r="I4060" s="266" t="n">
        <x:f>INT((ROW()-ROW($I$46))/((CARROT_CAP+1)*(MESCLUN_CAP+1)))</x:f>
        <x:v>6</x:v>
      </x:c>
      <x:c r="J4060" s="266" t="n">
        <x:f>MOD(INT((ROW()-ROW($I$46))/(MESCLUN_CAP+1)),CARROT_CAP+1)</x:f>
        <x:v>3</x:v>
      </x:c>
      <x:c r="K4060" s="266" t="n">
        <x:f>MOD(ROW()-ROW($I$46),MESCLUN_CAP+1)</x:f>
        <x:v>15</x:v>
      </x:c>
      <x:c r="L4060" s="266" t="n">
        <x:f>SUM(I4060:K4060)</x:f>
        <x:v>24</x:v>
      </x:c>
      <x:c r="M4060" s="267" t="n">
        <x:f>I4060*TOMATO_HOURS*WEEKS*(1+TOMATO_DIM)^I4060+J4060*CARROT_HOURS*WEEKS*(1+CARROT_DIM)^J4060+K4060*MESCLUN_HOURS*WEEKS*(1+MESCLUN_DIM)^K4060</x:f>
        <x:v>1866.822794718611</x:v>
      </x:c>
      <x:c r="N4060" s="267" t="n">
        <x:f>MAX(M4060-FARMER_HOURS,0)/TEMP_HOURS_PER_WORKER</x:f>
        <x:v>0.7964047185545909</x:v>
      </x:c>
      <x:c r="O4060" s="268" t="n">
        <x:f>I4060*TOMATO_PRICE+J4060*CARROT_PRICE+K4060*MESCLUN_PRICE</x:f>
        <x:v>99582</x:v>
      </x:c>
      <x:c r="P4060" s="268" t="n">
        <x:f>I4060*TOMATO_FERTILIZER+J4060*CARROT_FERTILIZER+K4060*MESCLUN_FERTILIZER</x:f>
        <x:v>19800</x:v>
      </x:c>
      <x:c r="Q4060" s="268" t="n">
        <x:f>MIN(M4060,FARMER_HOURS)*FARMER_RATE+MAX(M4060-FARMER_HOURS,0)*TEMP_RATE</x:f>
        <x:v>44910.11796386477</x:v>
      </x:c>
      <x:c r="R4060" s="268" t="n">
        <x:f>O4060-P4060-Q4060-FIXED_COST</x:f>
        <x:v>14871.882036135226</x:v>
      </x:c>
      <x:c r="S4060" s="139" t="str">
        <x:f>IF(AND(L4060&lt;=TOTAL_BED_CAP,N4060&lt;=TEMP_WORKER_CAP),"YES","NO")</x:f>
        <x:v>YES</x:v>
      </x:c>
      <x:c r="T4060" s="139" t="n">
        <x:f>IF(S4060="YES",R4060,-1E+99)</x:f>
        <x:v>14871.882036135226</x:v>
      </x:c>
    </x:row>
    <x:row r="4061">
      <x:c r="A4061" s="139"/>
      <x:c r="B4061" s="139"/>
      <x:c r="C4061" s="139"/>
      <x:c r="D4061" s="139"/>
      <x:c r="E4061" s="139"/>
      <x:c r="F4061" s="139"/>
      <x:c r="G4061" s="139"/>
      <x:c r="H4061" s="139"/>
      <x:c r="I4061" s="266" t="n">
        <x:f>INT((ROW()-ROW($I$46))/((CARROT_CAP+1)*(MESCLUN_CAP+1)))</x:f>
        <x:v>6</x:v>
      </x:c>
      <x:c r="J4061" s="266" t="n">
        <x:f>MOD(INT((ROW()-ROW($I$46))/(MESCLUN_CAP+1)),CARROT_CAP+1)</x:f>
        <x:v>3</x:v>
      </x:c>
      <x:c r="K4061" s="266" t="n">
        <x:f>MOD(ROW()-ROW($I$46),MESCLUN_CAP+1)</x:f>
        <x:v>16</x:v>
      </x:c>
      <x:c r="L4061" s="266" t="n">
        <x:f>SUM(I4061:K4061)</x:f>
        <x:v>25</x:v>
      </x:c>
      <x:c r="M4061" s="267" t="n">
        <x:f>I4061*TOMATO_HOURS*WEEKS*(1+TOMATO_DIM)^I4061+J4061*CARROT_HOURS*WEEKS*(1+CARROT_DIM)^J4061+K4061*MESCLUN_HOURS*WEEKS*(1+MESCLUN_DIM)^K4061</x:f>
        <x:v>1931.8835705961</x:v>
      </x:c>
      <x:c r="N4061" s="267" t="n">
        <x:f>MAX(M4061-FARMER_HOURS,0)/TEMP_HOURS_PER_WORKER</x:f>
        <x:v>0.8415858129139584</x:v>
      </x:c>
      <x:c r="O4061" s="268" t="n">
        <x:f>I4061*TOMATO_PRICE+J4061*CARROT_PRICE+K4061*MESCLUN_PRICE</x:f>
        <x:v>102282</x:v>
      </x:c>
      <x:c r="P4061" s="268" t="n">
        <x:f>I4061*TOMATO_FERTILIZER+J4061*CARROT_FERTILIZER+K4061*MESCLUN_FERTILIZER</x:f>
        <x:v>20680</x:v>
      </x:c>
      <x:c r="Q4061" s="268" t="n">
        <x:f>MIN(M4061,FARMER_HOURS)*FARMER_RATE+MAX(M4061-FARMER_HOURS,0)*TEMP_RATE</x:f>
        <x:v>46039.645322848955</x:v>
      </x:c>
      <x:c r="R4061" s="268" t="n">
        <x:f>O4061-P4061-Q4061-FIXED_COST</x:f>
        <x:v>15562.354677151045</x:v>
      </x:c>
      <x:c r="S4061" s="139" t="str">
        <x:f>IF(AND(L4061&lt;=TOTAL_BED_CAP,N4061&lt;=TEMP_WORKER_CAP),"YES","NO")</x:f>
        <x:v>YES</x:v>
      </x:c>
      <x:c r="T4061" s="139" t="n">
        <x:f>IF(S4061="YES",R4061,-1E+99)</x:f>
        <x:v>15562.354677151045</x:v>
      </x:c>
    </x:row>
    <x:row r="4062">
      <x:c r="A4062" s="139"/>
      <x:c r="B4062" s="139"/>
      <x:c r="C4062" s="139"/>
      <x:c r="D4062" s="139"/>
      <x:c r="E4062" s="139"/>
      <x:c r="F4062" s="139"/>
      <x:c r="G4062" s="139"/>
      <x:c r="H4062" s="139"/>
      <x:c r="I4062" s="266" t="n">
        <x:f>INT((ROW()-ROW($I$46))/((CARROT_CAP+1)*(MESCLUN_CAP+1)))</x:f>
        <x:v>6</x:v>
      </x:c>
      <x:c r="J4062" s="266" t="n">
        <x:f>MOD(INT((ROW()-ROW($I$46))/(MESCLUN_CAP+1)),CARROT_CAP+1)</x:f>
        <x:v>3</x:v>
      </x:c>
      <x:c r="K4062" s="266" t="n">
        <x:f>MOD(ROW()-ROW($I$46),MESCLUN_CAP+1)</x:f>
        <x:v>17</x:v>
      </x:c>
      <x:c r="L4062" s="266" t="n">
        <x:f>SUM(I4062:K4062)</x:f>
        <x:v>26</x:v>
      </x:c>
      <x:c r="M4062" s="267" t="n">
        <x:f>I4062*TOMATO_HOURS*WEEKS*(1+TOMATO_DIM)^I4062+J4062*CARROT_HOURS*WEEKS*(1+CARROT_DIM)^J4062+K4062*MESCLUN_HOURS*WEEKS*(1+MESCLUN_DIM)^K4062</x:f>
        <x:v>1998.4437940426403</x:v>
      </x:c>
      <x:c r="N4062" s="267" t="n">
        <x:f>MAX(M4062-FARMER_HOURS,0)/TEMP_HOURS_PER_WORKER</x:f>
        <x:v>0.8878081903073891</x:v>
      </x:c>
      <x:c r="O4062" s="268" t="n">
        <x:f>I4062*TOMATO_PRICE+J4062*CARROT_PRICE+K4062*MESCLUN_PRICE</x:f>
        <x:v>104982</x:v>
      </x:c>
      <x:c r="P4062" s="268" t="n">
        <x:f>I4062*TOMATO_FERTILIZER+J4062*CARROT_FERTILIZER+K4062*MESCLUN_FERTILIZER</x:f>
        <x:v>21560</x:v>
      </x:c>
      <x:c r="Q4062" s="268" t="n">
        <x:f>MIN(M4062,FARMER_HOURS)*FARMER_RATE+MAX(M4062-FARMER_HOURS,0)*TEMP_RATE</x:f>
        <x:v>47195.204757684725</x:v>
      </x:c>
      <x:c r="R4062" s="268" t="n">
        <x:f>O4062-P4062-Q4062-FIXED_COST</x:f>
        <x:v>16226.795242315275</x:v>
      </x:c>
      <x:c r="S4062" s="139" t="str">
        <x:f>IF(AND(L4062&lt;=TOTAL_BED_CAP,N4062&lt;=TEMP_WORKER_CAP),"YES","NO")</x:f>
        <x:v>YES</x:v>
      </x:c>
      <x:c r="T4062" s="139" t="n">
        <x:f>IF(S4062="YES",R4062,-1E+99)</x:f>
        <x:v>16226.795242315275</x:v>
      </x:c>
    </x:row>
    <x:row r="4063">
      <x:c r="A4063" s="139"/>
      <x:c r="B4063" s="139"/>
      <x:c r="C4063" s="139"/>
      <x:c r="D4063" s="139"/>
      <x:c r="E4063" s="139"/>
      <x:c r="F4063" s="139"/>
      <x:c r="G4063" s="139"/>
      <x:c r="H4063" s="139"/>
      <x:c r="I4063" s="266" t="n">
        <x:f>INT((ROW()-ROW($I$46))/((CARROT_CAP+1)*(MESCLUN_CAP+1)))</x:f>
        <x:v>6</x:v>
      </x:c>
      <x:c r="J4063" s="266" t="n">
        <x:f>MOD(INT((ROW()-ROW($I$46))/(MESCLUN_CAP+1)),CARROT_CAP+1)</x:f>
        <x:v>3</x:v>
      </x:c>
      <x:c r="K4063" s="266" t="n">
        <x:f>MOD(ROW()-ROW($I$46),MESCLUN_CAP+1)</x:f>
        <x:v>18</x:v>
      </x:c>
      <x:c r="L4063" s="266" t="n">
        <x:f>SUM(I4063:K4063)</x:f>
        <x:v>27</x:v>
      </x:c>
      <x:c r="M4063" s="267" t="n">
        <x:f>I4063*TOMATO_HOURS*WEEKS*(1+TOMATO_DIM)^I4063+J4063*CARROT_HOURS*WEEKS*(1+CARROT_DIM)^J4063+K4063*MESCLUN_HOURS*WEEKS*(1+MESCLUN_DIM)^K4063</x:f>
        <x:v>2066.5307855012275</x:v>
      </x:c>
      <x:c r="N4063" s="267" t="n">
        <x:f>MAX(M4063-FARMER_HOURS,0)/TEMP_HOURS_PER_WORKER</x:f>
        <x:v>0.9350908232647412</x:v>
      </x:c>
      <x:c r="O4063" s="268" t="n">
        <x:f>I4063*TOMATO_PRICE+J4063*CARROT_PRICE+K4063*MESCLUN_PRICE</x:f>
        <x:v>107682</x:v>
      </x:c>
      <x:c r="P4063" s="268" t="n">
        <x:f>I4063*TOMATO_FERTILIZER+J4063*CARROT_FERTILIZER+K4063*MESCLUN_FERTILIZER</x:f>
        <x:v>22440</x:v>
      </x:c>
      <x:c r="Q4063" s="268" t="n">
        <x:f>MIN(M4063,FARMER_HOURS)*FARMER_RATE+MAX(M4063-FARMER_HOURS,0)*TEMP_RATE</x:f>
        <x:v>48377.27058161853</x:v>
      </x:c>
      <x:c r="R4063" s="268" t="n">
        <x:f>O4063-P4063-Q4063-FIXED_COST</x:f>
        <x:v>16864.729418381467</x:v>
      </x:c>
      <x:c r="S4063" s="139" t="str">
        <x:f>IF(AND(L4063&lt;=TOTAL_BED_CAP,N4063&lt;=TEMP_WORKER_CAP),"YES","NO")</x:f>
        <x:v>YES</x:v>
      </x:c>
      <x:c r="T4063" s="139" t="n">
        <x:f>IF(S4063="YES",R4063,-1E+99)</x:f>
        <x:v>16864.729418381467</x:v>
      </x:c>
    </x:row>
    <x:row r="4064">
      <x:c r="A4064" s="139"/>
      <x:c r="B4064" s="139"/>
      <x:c r="C4064" s="139"/>
      <x:c r="D4064" s="139"/>
      <x:c r="E4064" s="139"/>
      <x:c r="F4064" s="139"/>
      <x:c r="G4064" s="139"/>
      <x:c r="H4064" s="139"/>
      <x:c r="I4064" s="266" t="n">
        <x:f>INT((ROW()-ROW($I$46))/((CARROT_CAP+1)*(MESCLUN_CAP+1)))</x:f>
        <x:v>6</x:v>
      </x:c>
      <x:c r="J4064" s="266" t="n">
        <x:f>MOD(INT((ROW()-ROW($I$46))/(MESCLUN_CAP+1)),CARROT_CAP+1)</x:f>
        <x:v>3</x:v>
      </x:c>
      <x:c r="K4064" s="266" t="n">
        <x:f>MOD(ROW()-ROW($I$46),MESCLUN_CAP+1)</x:f>
        <x:v>19</x:v>
      </x:c>
      <x:c r="L4064" s="266" t="n">
        <x:f>SUM(I4064:K4064)</x:f>
        <x:v>28</x:v>
      </x:c>
      <x:c r="M4064" s="267" t="n">
        <x:f>I4064*TOMATO_HOURS*WEEKS*(1+TOMATO_DIM)^I4064+J4064*CARROT_HOURS*WEEKS*(1+CARROT_DIM)^J4064+K4064*MESCLUN_HOURS*WEEKS*(1+MESCLUN_DIM)^K4064</x:f>
        <x:v>2136.1723141372495</x:v>
      </x:c>
      <x:c r="N4064" s="267" t="n">
        <x:f>MAX(M4064-FARMER_HOURS,0)/TEMP_HOURS_PER_WORKER</x:f>
        <x:v>0.9834529959286454</x:v>
      </x:c>
      <x:c r="O4064" s="268" t="n">
        <x:f>I4064*TOMATO_PRICE+J4064*CARROT_PRICE+K4064*MESCLUN_PRICE</x:f>
        <x:v>110382</x:v>
      </x:c>
      <x:c r="P4064" s="268" t="n">
        <x:f>I4064*TOMATO_FERTILIZER+J4064*CARROT_FERTILIZER+K4064*MESCLUN_FERTILIZER</x:f>
        <x:v>23320</x:v>
      </x:c>
      <x:c r="Q4064" s="268" t="n">
        <x:f>MIN(M4064,FARMER_HOURS)*FARMER_RATE+MAX(M4064-FARMER_HOURS,0)*TEMP_RATE</x:f>
        <x:v>49586.32489821613</x:v>
      </x:c>
      <x:c r="R4064" s="268" t="n">
        <x:f>O4064-P4064-Q4064-FIXED_COST</x:f>
        <x:v>17475.67510178387</x:v>
      </x:c>
      <x:c r="S4064" s="139" t="str">
        <x:f>IF(AND(L4064&lt;=TOTAL_BED_CAP,N4064&lt;=TEMP_WORKER_CAP),"YES","NO")</x:f>
        <x:v>YES</x:v>
      </x:c>
      <x:c r="T4064" s="139" t="n">
        <x:f>IF(S4064="YES",R4064,-1E+99)</x:f>
        <x:v>17475.67510178387</x:v>
      </x:c>
    </x:row>
    <x:row r="4065">
      <x:c r="A4065" s="139"/>
      <x:c r="B4065" s="139"/>
      <x:c r="C4065" s="139"/>
      <x:c r="D4065" s="139"/>
      <x:c r="E4065" s="139"/>
      <x:c r="F4065" s="139"/>
      <x:c r="G4065" s="139"/>
      <x:c r="H4065" s="139"/>
      <x:c r="I4065" s="266" t="n">
        <x:f>INT((ROW()-ROW($I$46))/((CARROT_CAP+1)*(MESCLUN_CAP+1)))</x:f>
        <x:v>6</x:v>
      </x:c>
      <x:c r="J4065" s="266" t="n">
        <x:f>MOD(INT((ROW()-ROW($I$46))/(MESCLUN_CAP+1)),CARROT_CAP+1)</x:f>
        <x:v>3</x:v>
      </x:c>
      <x:c r="K4065" s="266" t="n">
        <x:f>MOD(ROW()-ROW($I$46),MESCLUN_CAP+1)</x:f>
        <x:v>20</x:v>
      </x:c>
      <x:c r="L4065" s="266" t="n">
        <x:f>SUM(I4065:K4065)</x:f>
        <x:v>29</x:v>
      </x:c>
      <x:c r="M4065" s="267" t="n">
        <x:f>I4065*TOMATO_HOURS*WEEKS*(1+TOMATO_DIM)^I4065+J4065*CARROT_HOURS*WEEKS*(1+CARROT_DIM)^J4065+K4065*MESCLUN_HOURS*WEEKS*(1+MESCLUN_DIM)^K4065</x:f>
        <x:v>2207.3966047877266</x:v>
      </x:c>
      <x:c r="N4065" s="267" t="n">
        <x:f>MAX(M4065-FARMER_HOURS,0)/TEMP_HOURS_PER_WORKER</x:f>
        <x:v>1.0329143088803656</x:v>
      </x:c>
      <x:c r="O4065" s="268" t="n">
        <x:f>I4065*TOMATO_PRICE+J4065*CARROT_PRICE+K4065*MESCLUN_PRICE</x:f>
        <x:v>113082</x:v>
      </x:c>
      <x:c r="P4065" s="268" t="n">
        <x:f>I4065*TOMATO_FERTILIZER+J4065*CARROT_FERTILIZER+K4065*MESCLUN_FERTILIZER</x:f>
        <x:v>24200</x:v>
      </x:c>
      <x:c r="Q4065" s="268" t="n">
        <x:f>MIN(M4065,FARMER_HOURS)*FARMER_RATE+MAX(M4065-FARMER_HOURS,0)*TEMP_RATE</x:f>
        <x:v>50822.85772200914</x:v>
      </x:c>
      <x:c r="R4065" s="268" t="n">
        <x:f>O4065-P4065-Q4065-FIXED_COST</x:f>
        <x:v>18059.14227799086</x:v>
      </x:c>
      <x:c r="S4065" s="139" t="str">
        <x:f>IF(AND(L4065&lt;=TOTAL_BED_CAP,N4065&lt;=TEMP_WORKER_CAP),"YES","NO")</x:f>
        <x:v>YES</x:v>
      </x:c>
      <x:c r="T4065" s="139" t="n">
        <x:f>IF(S4065="YES",R4065,-1E+99)</x:f>
        <x:v>18059.14227799086</x:v>
      </x:c>
    </x:row>
    <x:row r="4066">
      <x:c r="A4066" s="139"/>
      <x:c r="B4066" s="139"/>
      <x:c r="C4066" s="139"/>
      <x:c r="D4066" s="139"/>
      <x:c r="E4066" s="139"/>
      <x:c r="F4066" s="139"/>
      <x:c r="G4066" s="139"/>
      <x:c r="H4066" s="139"/>
      <x:c r="I4066" s="266" t="n">
        <x:f>INT((ROW()-ROW($I$46))/((CARROT_CAP+1)*(MESCLUN_CAP+1)))</x:f>
        <x:v>6</x:v>
      </x:c>
      <x:c r="J4066" s="266" t="n">
        <x:f>MOD(INT((ROW()-ROW($I$46))/(MESCLUN_CAP+1)),CARROT_CAP+1)</x:f>
        <x:v>3</x:v>
      </x:c>
      <x:c r="K4066" s="266" t="n">
        <x:f>MOD(ROW()-ROW($I$46),MESCLUN_CAP+1)</x:f>
        <x:v>21</x:v>
      </x:c>
      <x:c r="L4066" s="266" t="n">
        <x:f>SUM(I4066:K4066)</x:f>
        <x:v>30</x:v>
      </x:c>
      <x:c r="M4066" s="267" t="n">
        <x:f>I4066*TOMATO_HOURS*WEEKS*(1+TOMATO_DIM)^I4066+J4066*CARROT_HOURS*WEEKS*(1+CARROT_DIM)^J4066+K4066*MESCLUN_HOURS*WEEKS*(1+MESCLUN_DIM)^K4066</x:f>
        <x:v>2280.2323450141703</x:v>
      </x:c>
      <x:c r="N4066" s="267" t="n">
        <x:f>MAX(M4066-FARMER_HOURS,0)/TEMP_HOURS_PER_WORKER</x:f>
        <x:v>1.0834946840376183</x:v>
      </x:c>
      <x:c r="O4066" s="268" t="n">
        <x:f>I4066*TOMATO_PRICE+J4066*CARROT_PRICE+K4066*MESCLUN_PRICE</x:f>
        <x:v>115782</x:v>
      </x:c>
      <x:c r="P4066" s="268" t="n">
        <x:f>I4066*TOMATO_FERTILIZER+J4066*CARROT_FERTILIZER+K4066*MESCLUN_FERTILIZER</x:f>
        <x:v>25080</x:v>
      </x:c>
      <x:c r="Q4066" s="268" t="n">
        <x:f>MIN(M4066,FARMER_HOURS)*FARMER_RATE+MAX(M4066-FARMER_HOURS,0)*TEMP_RATE</x:f>
        <x:v>52087.36710094046</x:v>
      </x:c>
      <x:c r="R4066" s="268" t="n">
        <x:f>O4066-P4066-Q4066-FIXED_COST</x:f>
        <x:v>18614.632899059543</x:v>
      </x:c>
      <x:c r="S4066" s="139" t="str">
        <x:f>IF(AND(L4066&lt;=TOTAL_BED_CAP,N4066&lt;=TEMP_WORKER_CAP),"YES","NO")</x:f>
        <x:v>YES</x:v>
      </x:c>
      <x:c r="T4066" s="139" t="n">
        <x:f>IF(S4066="YES",R4066,-1E+99)</x:f>
        <x:v>18614.632899059543</x:v>
      </x:c>
    </x:row>
    <x:row r="4067">
      <x:c r="A4067" s="139"/>
      <x:c r="B4067" s="139"/>
      <x:c r="C4067" s="139"/>
      <x:c r="D4067" s="139"/>
      <x:c r="E4067" s="139"/>
      <x:c r="F4067" s="139"/>
      <x:c r="G4067" s="139"/>
      <x:c r="H4067" s="139"/>
      <x:c r="I4067" s="266" t="n">
        <x:f>INT((ROW()-ROW($I$46))/((CARROT_CAP+1)*(MESCLUN_CAP+1)))</x:f>
        <x:v>6</x:v>
      </x:c>
      <x:c r="J4067" s="266" t="n">
        <x:f>MOD(INT((ROW()-ROW($I$46))/(MESCLUN_CAP+1)),CARROT_CAP+1)</x:f>
        <x:v>3</x:v>
      </x:c>
      <x:c r="K4067" s="266" t="n">
        <x:f>MOD(ROW()-ROW($I$46),MESCLUN_CAP+1)</x:f>
        <x:v>22</x:v>
      </x:c>
      <x:c r="L4067" s="266" t="n">
        <x:f>SUM(I4067:K4067)</x:f>
        <x:v>31</x:v>
      </x:c>
      <x:c r="M4067" s="267" t="n">
        <x:f>I4067*TOMATO_HOURS*WEEKS*(1+TOMATO_DIM)^I4067+J4067*CARROT_HOURS*WEEKS*(1+CARROT_DIM)^J4067+K4067*MESCLUN_HOURS*WEEKS*(1+MESCLUN_DIM)^K4067</x:f>
        <x:v>2354.7086922605663</x:v>
      </x:c>
      <x:c r="N4067" s="267" t="n">
        <x:f>MAX(M4067-FARMER_HOURS,0)/TEMP_HOURS_PER_WORKER</x:f>
        <x:v>1.1352143696253933</x:v>
      </x:c>
      <x:c r="O4067" s="268" t="n">
        <x:f>I4067*TOMATO_PRICE+J4067*CARROT_PRICE+K4067*MESCLUN_PRICE</x:f>
        <x:v>118482</x:v>
      </x:c>
      <x:c r="P4067" s="268" t="n">
        <x:f>I4067*TOMATO_FERTILIZER+J4067*CARROT_FERTILIZER+K4067*MESCLUN_FERTILIZER</x:f>
        <x:v>25960</x:v>
      </x:c>
      <x:c r="Q4067" s="268" t="n">
        <x:f>MIN(M4067,FARMER_HOURS)*FARMER_RATE+MAX(M4067-FARMER_HOURS,0)*TEMP_RATE</x:f>
        <x:v>53380.35924063483</x:v>
      </x:c>
      <x:c r="R4067" s="268" t="n">
        <x:f>O4067-P4067-Q4067-FIXED_COST</x:f>
        <x:v>19141.640759365167</x:v>
      </x:c>
      <x:c r="S4067" s="139" t="str">
        <x:f>IF(AND(L4067&lt;=TOTAL_BED_CAP,N4067&lt;=TEMP_WORKER_CAP),"YES","NO")</x:f>
        <x:v>YES</x:v>
      </x:c>
      <x:c r="T4067" s="139" t="n">
        <x:f>IF(S4067="YES",R4067,-1E+99)</x:f>
        <x:v>19141.640759365167</x:v>
      </x:c>
    </x:row>
    <x:row r="4068">
      <x:c r="A4068" s="139"/>
      <x:c r="B4068" s="139"/>
      <x:c r="C4068" s="139"/>
      <x:c r="D4068" s="139"/>
      <x:c r="E4068" s="139"/>
      <x:c r="F4068" s="139"/>
      <x:c r="G4068" s="139"/>
      <x:c r="H4068" s="139"/>
      <x:c r="I4068" s="266" t="n">
        <x:f>INT((ROW()-ROW($I$46))/((CARROT_CAP+1)*(MESCLUN_CAP+1)))</x:f>
        <x:v>6</x:v>
      </x:c>
      <x:c r="J4068" s="266" t="n">
        <x:f>MOD(INT((ROW()-ROW($I$46))/(MESCLUN_CAP+1)),CARROT_CAP+1)</x:f>
        <x:v>3</x:v>
      </x:c>
      <x:c r="K4068" s="266" t="n">
        <x:f>MOD(ROW()-ROW($I$46),MESCLUN_CAP+1)</x:f>
        <x:v>23</x:v>
      </x:c>
      <x:c r="L4068" s="266" t="n">
        <x:f>SUM(I4068:K4068)</x:f>
        <x:v>32</x:v>
      </x:c>
      <x:c r="M4068" s="267" t="n">
        <x:f>I4068*TOMATO_HOURS*WEEKS*(1+TOMATO_DIM)^I4068+J4068*CARROT_HOURS*WEEKS*(1+CARROT_DIM)^J4068+K4068*MESCLUN_HOURS*WEEKS*(1+MESCLUN_DIM)^K4068</x:f>
        <x:v>2430.8552811180025</x:v>
      </x:c>
      <x:c r="N4068" s="267" t="n">
        <x:f>MAX(M4068-FARMER_HOURS,0)/TEMP_HOURS_PER_WORKER</x:f>
        <x:v>1.188093945220835</x:v>
      </x:c>
      <x:c r="O4068" s="268" t="n">
        <x:f>I4068*TOMATO_PRICE+J4068*CARROT_PRICE+K4068*MESCLUN_PRICE</x:f>
        <x:v>121182</x:v>
      </x:c>
      <x:c r="P4068" s="268" t="n">
        <x:f>I4068*TOMATO_FERTILIZER+J4068*CARROT_FERTILIZER+K4068*MESCLUN_FERTILIZER</x:f>
        <x:v>26840</x:v>
      </x:c>
      <x:c r="Q4068" s="268" t="n">
        <x:f>MIN(M4068,FARMER_HOURS)*FARMER_RATE+MAX(M4068-FARMER_HOURS,0)*TEMP_RATE</x:f>
        <x:v>54702.34863052088</x:v>
      </x:c>
      <x:c r="R4068" s="268" t="n">
        <x:f>O4068-P4068-Q4068-FIXED_COST</x:f>
        <x:v>19639.65136947912</x:v>
      </x:c>
      <x:c r="S4068" s="139" t="str">
        <x:f>IF(AND(L4068&lt;=TOTAL_BED_CAP,N4068&lt;=TEMP_WORKER_CAP),"YES","NO")</x:f>
        <x:v>YES</x:v>
      </x:c>
      <x:c r="T4068" s="139" t="n">
        <x:f>IF(S4068="YES",R4068,-1E+99)</x:f>
        <x:v>19639.65136947912</x:v>
      </x:c>
    </x:row>
    <x:row r="4069">
      <x:c r="A4069" s="139"/>
      <x:c r="B4069" s="139"/>
      <x:c r="C4069" s="139"/>
      <x:c r="D4069" s="139"/>
      <x:c r="E4069" s="139"/>
      <x:c r="F4069" s="139"/>
      <x:c r="G4069" s="139"/>
      <x:c r="H4069" s="139"/>
      <x:c r="I4069" s="266" t="n">
        <x:f>INT((ROW()-ROW($I$46))/((CARROT_CAP+1)*(MESCLUN_CAP+1)))</x:f>
        <x:v>6</x:v>
      </x:c>
      <x:c r="J4069" s="266" t="n">
        <x:f>MOD(INT((ROW()-ROW($I$46))/(MESCLUN_CAP+1)),CARROT_CAP+1)</x:f>
        <x:v>3</x:v>
      </x:c>
      <x:c r="K4069" s="266" t="n">
        <x:f>MOD(ROW()-ROW($I$46),MESCLUN_CAP+1)</x:f>
        <x:v>24</x:v>
      </x:c>
      <x:c r="L4069" s="266" t="n">
        <x:f>SUM(I4069:K4069)</x:f>
        <x:v>33</x:v>
      </x:c>
      <x:c r="M4069" s="267" t="n">
        <x:f>I4069*TOMATO_HOURS*WEEKS*(1+TOMATO_DIM)^I4069+J4069*CARROT_HOURS*WEEKS*(1+CARROT_DIM)^J4069+K4069*MESCLUN_HOURS*WEEKS*(1+MESCLUN_DIM)^K4069</x:f>
        <x:v>2508.7022306974986</x:v>
      </x:c>
      <x:c r="N4069" s="267" t="n">
        <x:f>MAX(M4069-FARMER_HOURS,0)/TEMP_HOURS_PER_WORKER</x:f>
        <x:v>1.2421543268732629</x:v>
      </x:c>
      <x:c r="O4069" s="268" t="n">
        <x:f>I4069*TOMATO_PRICE+J4069*CARROT_PRICE+K4069*MESCLUN_PRICE</x:f>
        <x:v>123882</x:v>
      </x:c>
      <x:c r="P4069" s="268" t="n">
        <x:f>I4069*TOMATO_FERTILIZER+J4069*CARROT_FERTILIZER+K4069*MESCLUN_FERTILIZER</x:f>
        <x:v>27720</x:v>
      </x:c>
      <x:c r="Q4069" s="268" t="n">
        <x:f>MIN(M4069,FARMER_HOURS)*FARMER_RATE+MAX(M4069-FARMER_HOURS,0)*TEMP_RATE</x:f>
        <x:v>56053.85817183157</x:v>
      </x:c>
      <x:c r="R4069" s="268" t="n">
        <x:f>O4069-P4069-Q4069-FIXED_COST</x:f>
        <x:v>20108.14182816843</x:v>
      </x:c>
      <x:c r="S4069" s="139" t="str">
        <x:f>IF(AND(L4069&lt;=TOTAL_BED_CAP,N4069&lt;=TEMP_WORKER_CAP),"YES","NO")</x:f>
        <x:v>YES</x:v>
      </x:c>
      <x:c r="T4069" s="139" t="n">
        <x:f>IF(S4069="YES",R4069,-1E+99)</x:f>
        <x:v>20108.14182816843</x:v>
      </x:c>
    </x:row>
    <x:row r="4070">
      <x:c r="A4070" s="139"/>
      <x:c r="B4070" s="139"/>
      <x:c r="C4070" s="139"/>
      <x:c r="D4070" s="139"/>
      <x:c r="E4070" s="139"/>
      <x:c r="F4070" s="139"/>
      <x:c r="G4070" s="139"/>
      <x:c r="H4070" s="139"/>
      <x:c r="I4070" s="266" t="n">
        <x:f>INT((ROW()-ROW($I$46))/((CARROT_CAP+1)*(MESCLUN_CAP+1)))</x:f>
        <x:v>6</x:v>
      </x:c>
      <x:c r="J4070" s="266" t="n">
        <x:f>MOD(INT((ROW()-ROW($I$46))/(MESCLUN_CAP+1)),CARROT_CAP+1)</x:f>
        <x:v>3</x:v>
      </x:c>
      <x:c r="K4070" s="266" t="n">
        <x:f>MOD(ROW()-ROW($I$46),MESCLUN_CAP+1)</x:f>
        <x:v>25</x:v>
      </x:c>
      <x:c r="L4070" s="266" t="n">
        <x:f>SUM(I4070:K4070)</x:f>
        <x:v>34</x:v>
      </x:c>
      <x:c r="M4070" s="267" t="n">
        <x:f>I4070*TOMATO_HOURS*WEEKS*(1+TOMATO_DIM)^I4070+J4070*CARROT_HOURS*WEEKS*(1+CARROT_DIM)^J4070+K4070*MESCLUN_HOURS*WEEKS*(1+MESCLUN_DIM)^K4070</x:f>
        <x:v>2588.2801521125957</x:v>
      </x:c>
      <x:c r="N4070" s="267" t="n">
        <x:f>MAX(M4070-FARMER_HOURS,0)/TEMP_HOURS_PER_WORKER</x:f>
        <x:v>1.2974167723004137</x:v>
      </x:c>
      <x:c r="O4070" s="268" t="n">
        <x:f>I4070*TOMATO_PRICE+J4070*CARROT_PRICE+K4070*MESCLUN_PRICE</x:f>
        <x:v>126582</x:v>
      </x:c>
      <x:c r="P4070" s="268" t="n">
        <x:f>I4070*TOMATO_FERTILIZER+J4070*CARROT_FERTILIZER+K4070*MESCLUN_FERTILIZER</x:f>
        <x:v>28600</x:v>
      </x:c>
      <x:c r="Q4070" s="268" t="n">
        <x:f>MIN(M4070,FARMER_HOURS)*FARMER_RATE+MAX(M4070-FARMER_HOURS,0)*TEMP_RATE</x:f>
        <x:v>57435.41930751034</x:v>
      </x:c>
      <x:c r="R4070" s="268" t="n">
        <x:f>O4070-P4070-Q4070-FIXED_COST</x:f>
        <x:v>20546.58069248966</x:v>
      </x:c>
      <x:c r="S4070" s="139" t="str">
        <x:f>IF(AND(L4070&lt;=TOTAL_BED_CAP,N4070&lt;=TEMP_WORKER_CAP),"YES","NO")</x:f>
        <x:v>YES</x:v>
      </x:c>
      <x:c r="T4070" s="139" t="n">
        <x:f>IF(S4070="YES",R4070,-1E+99)</x:f>
        <x:v>20546.58069248966</x:v>
      </x:c>
    </x:row>
    <x:row r="4071">
      <x:c r="A4071" s="139"/>
      <x:c r="B4071" s="139"/>
      <x:c r="C4071" s="139"/>
      <x:c r="D4071" s="139"/>
      <x:c r="E4071" s="139"/>
      <x:c r="F4071" s="139"/>
      <x:c r="G4071" s="139"/>
      <x:c r="H4071" s="139"/>
      <x:c r="I4071" s="266" t="n">
        <x:f>INT((ROW()-ROW($I$46))/((CARROT_CAP+1)*(MESCLUN_CAP+1)))</x:f>
        <x:v>6</x:v>
      </x:c>
      <x:c r="J4071" s="266" t="n">
        <x:f>MOD(INT((ROW()-ROW($I$46))/(MESCLUN_CAP+1)),CARROT_CAP+1)</x:f>
        <x:v>3</x:v>
      </x:c>
      <x:c r="K4071" s="266" t="n">
        <x:f>MOD(ROW()-ROW($I$46),MESCLUN_CAP+1)</x:f>
        <x:v>26</x:v>
      </x:c>
      <x:c r="L4071" s="266" t="n">
        <x:f>SUM(I4071:K4071)</x:f>
        <x:v>35</x:v>
      </x:c>
      <x:c r="M4071" s="267" t="n">
        <x:f>I4071*TOMATO_HOURS*WEEKS*(1+TOMATO_DIM)^I4071+J4071*CARROT_HOURS*WEEKS*(1+CARROT_DIM)^J4071+K4071*MESCLUN_HOURS*WEEKS*(1+MESCLUN_DIM)^K4071</x:f>
        <x:v>2669.6201560733134</x:v>
      </x:c>
      <x:c r="N4071" s="267" t="n">
        <x:f>MAX(M4071-FARMER_HOURS,0)/TEMP_HOURS_PER_WORKER</x:f>
        <x:v>1.3539028861620233</x:v>
      </x:c>
      <x:c r="O4071" s="268" t="n">
        <x:f>I4071*TOMATO_PRICE+J4071*CARROT_PRICE+K4071*MESCLUN_PRICE</x:f>
        <x:v>129282</x:v>
      </x:c>
      <x:c r="P4071" s="268" t="n">
        <x:f>I4071*TOMATO_FERTILIZER+J4071*CARROT_FERTILIZER+K4071*MESCLUN_FERTILIZER</x:f>
        <x:v>29480</x:v>
      </x:c>
      <x:c r="Q4071" s="268" t="n">
        <x:f>MIN(M4071,FARMER_HOURS)*FARMER_RATE+MAX(M4071-FARMER_HOURS,0)*TEMP_RATE</x:f>
        <x:v>58847.57215405058</x:v>
      </x:c>
      <x:c r="R4071" s="268" t="n">
        <x:f>O4071-P4071-Q4071-FIXED_COST</x:f>
        <x:v>20954.427845949423</x:v>
      </x:c>
      <x:c r="S4071" s="139" t="str">
        <x:f>IF(AND(L4071&lt;=TOTAL_BED_CAP,N4071&lt;=TEMP_WORKER_CAP),"YES","NO")</x:f>
        <x:v>YES</x:v>
      </x:c>
      <x:c r="T4071" s="139" t="n">
        <x:f>IF(S4071="YES",R4071,-1E+99)</x:f>
        <x:v>20954.427845949423</x:v>
      </x:c>
    </x:row>
    <x:row r="4072">
      <x:c r="A4072" s="139"/>
      <x:c r="B4072" s="139"/>
      <x:c r="C4072" s="139"/>
      <x:c r="D4072" s="139"/>
      <x:c r="E4072" s="139"/>
      <x:c r="F4072" s="139"/>
      <x:c r="G4072" s="139"/>
      <x:c r="H4072" s="139"/>
      <x:c r="I4072" s="266" t="n">
        <x:f>INT((ROW()-ROW($I$46))/((CARROT_CAP+1)*(MESCLUN_CAP+1)))</x:f>
        <x:v>6</x:v>
      </x:c>
      <x:c r="J4072" s="266" t="n">
        <x:f>MOD(INT((ROW()-ROW($I$46))/(MESCLUN_CAP+1)),CARROT_CAP+1)</x:f>
        <x:v>3</x:v>
      </x:c>
      <x:c r="K4072" s="266" t="n">
        <x:f>MOD(ROW()-ROW($I$46),MESCLUN_CAP+1)</x:f>
        <x:v>27</x:v>
      </x:c>
      <x:c r="L4072" s="266" t="n">
        <x:f>SUM(I4072:K4072)</x:f>
        <x:v>36</x:v>
      </x:c>
      <x:c r="M4072" s="267" t="n">
        <x:f>I4072*TOMATO_HOURS*WEEKS*(1+TOMATO_DIM)^I4072+J4072*CARROT_HOURS*WEEKS*(1+CARROT_DIM)^J4072+K4072*MESCLUN_HOURS*WEEKS*(1+MESCLUN_DIM)^K4072</x:f>
        <x:v>2752.7538605930704</x:v>
      </x:c>
      <x:c r="N4072" s="267" t="n">
        <x:f>MAX(M4072-FARMER_HOURS,0)/TEMP_HOURS_PER_WORKER</x:f>
        <x:v>1.4116346254118544</x:v>
      </x:c>
      <x:c r="O4072" s="268" t="n">
        <x:f>I4072*TOMATO_PRICE+J4072*CARROT_PRICE+K4072*MESCLUN_PRICE</x:f>
        <x:v>131982</x:v>
      </x:c>
      <x:c r="P4072" s="268" t="n">
        <x:f>I4072*TOMATO_FERTILIZER+J4072*CARROT_FERTILIZER+K4072*MESCLUN_FERTILIZER</x:f>
        <x:v>30360</x:v>
      </x:c>
      <x:c r="Q4072" s="268" t="n">
        <x:f>MIN(M4072,FARMER_HOURS)*FARMER_RATE+MAX(M4072-FARMER_HOURS,0)*TEMP_RATE</x:f>
        <x:v>60290.86563529636</x:v>
      </x:c>
      <x:c r="R4072" s="268" t="n">
        <x:f>O4072-P4072-Q4072-FIXED_COST</x:f>
        <x:v>21331.13436470364</x:v>
      </x:c>
      <x:c r="S4072" s="139" t="str">
        <x:f>IF(AND(L4072&lt;=TOTAL_BED_CAP,N4072&lt;=TEMP_WORKER_CAP),"YES","NO")</x:f>
        <x:v>YES</x:v>
      </x:c>
      <x:c r="T4072" s="139" t="n">
        <x:f>IF(S4072="YES",R4072,-1E+99)</x:f>
        <x:v>21331.13436470364</x:v>
      </x:c>
    </x:row>
    <x:row r="4073">
      <x:c r="A4073" s="139"/>
      <x:c r="B4073" s="139"/>
      <x:c r="C4073" s="139"/>
      <x:c r="D4073" s="139"/>
      <x:c r="E4073" s="139"/>
      <x:c r="F4073" s="139"/>
      <x:c r="G4073" s="139"/>
      <x:c r="H4073" s="139"/>
      <x:c r="I4073" s="266" t="n">
        <x:f>INT((ROW()-ROW($I$46))/((CARROT_CAP+1)*(MESCLUN_CAP+1)))</x:f>
        <x:v>6</x:v>
      </x:c>
      <x:c r="J4073" s="266" t="n">
        <x:f>MOD(INT((ROW()-ROW($I$46))/(MESCLUN_CAP+1)),CARROT_CAP+1)</x:f>
        <x:v>3</x:v>
      </x:c>
      <x:c r="K4073" s="266" t="n">
        <x:f>MOD(ROW()-ROW($I$46),MESCLUN_CAP+1)</x:f>
        <x:v>28</x:v>
      </x:c>
      <x:c r="L4073" s="266" t="n">
        <x:f>SUM(I4073:K4073)</x:f>
        <x:v>37</x:v>
      </x:c>
      <x:c r="M4073" s="267" t="n">
        <x:f>I4073*TOMATO_HOURS*WEEKS*(1+TOMATO_DIM)^I4073+J4073*CARROT_HOURS*WEEKS*(1+CARROT_DIM)^J4073+K4073*MESCLUN_HOURS*WEEKS*(1+MESCLUN_DIM)^K4073</x:f>
        <x:v>2837.7133988102237</x:v>
      </x:c>
      <x:c r="N4073" s="267" t="n">
        <x:f>MAX(M4073-FARMER_HOURS,0)/TEMP_HOURS_PER_WORKER</x:f>
        <x:v>1.470634304729322</x:v>
      </x:c>
      <x:c r="O4073" s="268" t="n">
        <x:f>I4073*TOMATO_PRICE+J4073*CARROT_PRICE+K4073*MESCLUN_PRICE</x:f>
        <x:v>134682</x:v>
      </x:c>
      <x:c r="P4073" s="268" t="n">
        <x:f>I4073*TOMATO_FERTILIZER+J4073*CARROT_FERTILIZER+K4073*MESCLUN_FERTILIZER</x:f>
        <x:v>31240</x:v>
      </x:c>
      <x:c r="Q4073" s="268" t="n">
        <x:f>MIN(M4073,FARMER_HOURS)*FARMER_RATE+MAX(M4073-FARMER_HOURS,0)*TEMP_RATE</x:f>
        <x:v>61765.85761823305</x:v>
      </x:c>
      <x:c r="R4073" s="268" t="n">
        <x:f>O4073-P4073-Q4073-FIXED_COST</x:f>
        <x:v>21676.14238176695</x:v>
      </x:c>
      <x:c r="S4073" s="139" t="str">
        <x:f>IF(AND(L4073&lt;=TOTAL_BED_CAP,N4073&lt;=TEMP_WORKER_CAP),"YES","NO")</x:f>
        <x:v>YES</x:v>
      </x:c>
      <x:c r="T4073" s="139" t="n">
        <x:f>IF(S4073="YES",R4073,-1E+99)</x:f>
        <x:v>21676.14238176695</x:v>
      </x:c>
    </x:row>
    <x:row r="4074">
      <x:c r="A4074" s="139"/>
      <x:c r="B4074" s="139"/>
      <x:c r="C4074" s="139"/>
      <x:c r="D4074" s="139"/>
      <x:c r="E4074" s="139"/>
      <x:c r="F4074" s="139"/>
      <x:c r="G4074" s="139"/>
      <x:c r="H4074" s="139"/>
      <x:c r="I4074" s="266" t="n">
        <x:f>INT((ROW()-ROW($I$46))/((CARROT_CAP+1)*(MESCLUN_CAP+1)))</x:f>
        <x:v>6</x:v>
      </x:c>
      <x:c r="J4074" s="266" t="n">
        <x:f>MOD(INT((ROW()-ROW($I$46))/(MESCLUN_CAP+1)),CARROT_CAP+1)</x:f>
        <x:v>3</x:v>
      </x:c>
      <x:c r="K4074" s="266" t="n">
        <x:f>MOD(ROW()-ROW($I$46),MESCLUN_CAP+1)</x:f>
        <x:v>29</x:v>
      </x:c>
      <x:c r="L4074" s="266" t="n">
        <x:f>SUM(I4074:K4074)</x:f>
        <x:v>38</x:v>
      </x:c>
      <x:c r="M4074" s="267" t="n">
        <x:f>I4074*TOMATO_HOURS*WEEKS*(1+TOMATO_DIM)^I4074+J4074*CARROT_HOURS*WEEKS*(1+CARROT_DIM)^J4074+K4074*MESCLUN_HOURS*WEEKS*(1+MESCLUN_DIM)^K4074</x:f>
        <x:v>2924.531426925877</x:v>
      </x:c>
      <x:c r="N4074" s="267" t="n">
        <x:f>MAX(M4074-FARMER_HOURS,0)/TEMP_HOURS_PER_WORKER</x:f>
        <x:v>1.530924602031859</x:v>
      </x:c>
      <x:c r="O4074" s="268" t="n">
        <x:f>I4074*TOMATO_PRICE+J4074*CARROT_PRICE+K4074*MESCLUN_PRICE</x:f>
        <x:v>137382</x:v>
      </x:c>
      <x:c r="P4074" s="268" t="n">
        <x:f>I4074*TOMATO_FERTILIZER+J4074*CARROT_FERTILIZER+K4074*MESCLUN_FERTILIZER</x:f>
        <x:v>32120</x:v>
      </x:c>
      <x:c r="Q4074" s="268" t="n">
        <x:f>MIN(M4074,FARMER_HOURS)*FARMER_RATE+MAX(M4074-FARMER_HOURS,0)*TEMP_RATE</x:f>
        <x:v>63273.11505079648</x:v>
      </x:c>
      <x:c r="R4074" s="268" t="n">
        <x:f>O4074-P4074-Q4074-FIXED_COST</x:f>
        <x:v>21988.884949203522</x:v>
      </x:c>
      <x:c r="S4074" s="139" t="str">
        <x:f>IF(AND(L4074&lt;=TOTAL_BED_CAP,N4074&lt;=TEMP_WORKER_CAP),"YES","NO")</x:f>
        <x:v>YES</x:v>
      </x:c>
      <x:c r="T4074" s="139" t="n">
        <x:f>IF(S4074="YES",R4074,-1E+99)</x:f>
        <x:v>21988.884949203522</x:v>
      </x:c>
    </x:row>
    <x:row r="4075">
      <x:c r="A4075" s="139"/>
      <x:c r="B4075" s="139"/>
      <x:c r="C4075" s="139"/>
      <x:c r="D4075" s="139"/>
      <x:c r="E4075" s="139"/>
      <x:c r="F4075" s="139"/>
      <x:c r="G4075" s="139"/>
      <x:c r="H4075" s="139"/>
      <x:c r="I4075" s="266" t="n">
        <x:f>INT((ROW()-ROW($I$46))/((CARROT_CAP+1)*(MESCLUN_CAP+1)))</x:f>
        <x:v>6</x:v>
      </x:c>
      <x:c r="J4075" s="266" t="n">
        <x:f>MOD(INT((ROW()-ROW($I$46))/(MESCLUN_CAP+1)),CARROT_CAP+1)</x:f>
        <x:v>3</x:v>
      </x:c>
      <x:c r="K4075" s="266" t="n">
        <x:f>MOD(ROW()-ROW($I$46),MESCLUN_CAP+1)</x:f>
        <x:v>30</x:v>
      </x:c>
      <x:c r="L4075" s="266" t="n">
        <x:f>SUM(I4075:K4075)</x:f>
        <x:v>39</x:v>
      </x:c>
      <x:c r="M4075" s="267" t="n">
        <x:f>I4075*TOMATO_HOURS*WEEKS*(1+TOMATO_DIM)^I4075+J4075*CARROT_HOURS*WEEKS*(1+CARROT_DIM)^J4075+K4075*MESCLUN_HOURS*WEEKS*(1+MESCLUN_DIM)^K4075</x:f>
        <x:v>3013.241132259647</x:v>
      </x:c>
      <x:c r="N4075" s="267" t="n">
        <x:f>MAX(M4075-FARMER_HOURS,0)/TEMP_HOURS_PER_WORKER</x:f>
        <x:v>1.5925285640691995</x:v>
      </x:c>
      <x:c r="O4075" s="268" t="n">
        <x:f>I4075*TOMATO_PRICE+J4075*CARROT_PRICE+K4075*MESCLUN_PRICE</x:f>
        <x:v>140082</x:v>
      </x:c>
      <x:c r="P4075" s="268" t="n">
        <x:f>I4075*TOMATO_FERTILIZER+J4075*CARROT_FERTILIZER+K4075*MESCLUN_FERTILIZER</x:f>
        <x:v>33000</x:v>
      </x:c>
      <x:c r="Q4075" s="268" t="n">
        <x:f>MIN(M4075,FARMER_HOURS)*FARMER_RATE+MAX(M4075-FARMER_HOURS,0)*TEMP_RATE</x:f>
        <x:v>64813.21410172999</x:v>
      </x:c>
      <x:c r="R4075" s="268" t="n">
        <x:f>O4075-P4075-Q4075-FIXED_COST</x:f>
        <x:v>22268.785898270013</x:v>
      </x:c>
      <x:c r="S4075" s="139" t="str">
        <x:f>IF(AND(L4075&lt;=TOTAL_BED_CAP,N4075&lt;=TEMP_WORKER_CAP),"YES","NO")</x:f>
        <x:v>YES</x:v>
      </x:c>
      <x:c r="T4075" s="139" t="n">
        <x:f>IF(S4075="YES",R4075,-1E+99)</x:f>
        <x:v>22268.785898270013</x:v>
      </x:c>
    </x:row>
    <x:row r="4076">
      <x:c r="A4076" s="139"/>
      <x:c r="B4076" s="139"/>
      <x:c r="C4076" s="139"/>
      <x:c r="D4076" s="139"/>
      <x:c r="E4076" s="139"/>
      <x:c r="F4076" s="139"/>
      <x:c r="G4076" s="139"/>
      <x:c r="H4076" s="139"/>
      <x:c r="I4076" s="266" t="n">
        <x:f>INT((ROW()-ROW($I$46))/((CARROT_CAP+1)*(MESCLUN_CAP+1)))</x:f>
        <x:v>6</x:v>
      </x:c>
      <x:c r="J4076" s="266" t="n">
        <x:f>MOD(INT((ROW()-ROW($I$46))/(MESCLUN_CAP+1)),CARROT_CAP+1)</x:f>
        <x:v>4</x:v>
      </x:c>
      <x:c r="K4076" s="266" t="n">
        <x:f>MOD(ROW()-ROW($I$46),MESCLUN_CAP+1)</x:f>
        <x:v>0</x:v>
      </x:c>
      <x:c r="L4076" s="266" t="n">
        <x:f>SUM(I4076:K4076)</x:f>
        <x:v>10</x:v>
      </x:c>
      <x:c r="M4076" s="267" t="n">
        <x:f>I4076*TOMATO_HOURS*WEEKS*(1+TOMATO_DIM)^I4076+J4076*CARROT_HOURS*WEEKS*(1+CARROT_DIM)^J4076+K4076*MESCLUN_HOURS*WEEKS*(1+MESCLUN_DIM)^K4076</x:f>
        <x:v>1089.1004868750003</x:v>
      </x:c>
      <x:c r="N4076" s="267" t="n">
        <x:f>MAX(M4076-FARMER_HOURS,0)/TEMP_HOURS_PER_WORKER</x:f>
        <x:v>0.2563197825520836</x:v>
      </x:c>
      <x:c r="O4076" s="268" t="n">
        <x:f>I4076*TOMATO_PRICE+J4076*CARROT_PRICE+K4076*MESCLUN_PRICE</x:f>
        <x:v>61176</x:v>
      </x:c>
      <x:c r="P4076" s="268" t="n">
        <x:f>I4076*TOMATO_FERTILIZER+J4076*CARROT_FERTILIZER+K4076*MESCLUN_FERTILIZER</x:f>
        <x:v>7040</x:v>
      </x:c>
      <x:c r="Q4076" s="268" t="n">
        <x:f>MIN(M4076,FARMER_HOURS)*FARMER_RATE+MAX(M4076-FARMER_HOURS,0)*TEMP_RATE</x:f>
        <x:v>31407.994563802087</x:v>
      </x:c>
      <x:c r="R4076" s="268" t="n">
        <x:f>O4076-P4076-Q4076-FIXED_COST</x:f>
        <x:v>2728.005436197913</x:v>
      </x:c>
      <x:c r="S4076" s="139" t="str">
        <x:f>IF(AND(L4076&lt;=TOTAL_BED_CAP,N4076&lt;=TEMP_WORKER_CAP),"YES","NO")</x:f>
        <x:v>YES</x:v>
      </x:c>
      <x:c r="T4076" s="139" t="n">
        <x:f>IF(S4076="YES",R4076,-1E+99)</x:f>
        <x:v>2728.005436197913</x:v>
      </x:c>
    </x:row>
    <x:row r="4077">
      <x:c r="A4077" s="139"/>
      <x:c r="B4077" s="139"/>
      <x:c r="C4077" s="139"/>
      <x:c r="D4077" s="139"/>
      <x:c r="E4077" s="139"/>
      <x:c r="F4077" s="139"/>
      <x:c r="G4077" s="139"/>
      <x:c r="H4077" s="139"/>
      <x:c r="I4077" s="266" t="n">
        <x:f>INT((ROW()-ROW($I$46))/((CARROT_CAP+1)*(MESCLUN_CAP+1)))</x:f>
        <x:v>6</x:v>
      </x:c>
      <x:c r="J4077" s="266" t="n">
        <x:f>MOD(INT((ROW()-ROW($I$46))/(MESCLUN_CAP+1)),CARROT_CAP+1)</x:f>
        <x:v>4</x:v>
      </x:c>
      <x:c r="K4077" s="266" t="n">
        <x:f>MOD(ROW()-ROW($I$46),MESCLUN_CAP+1)</x:f>
        <x:v>1</x:v>
      </x:c>
      <x:c r="L4077" s="266" t="n">
        <x:f>SUM(I4077:K4077)</x:f>
        <x:v>11</x:v>
      </x:c>
      <x:c r="M4077" s="267" t="n">
        <x:f>I4077*TOMATO_HOURS*WEEKS*(1+TOMATO_DIM)^I4077+J4077*CARROT_HOURS*WEEKS*(1+CARROT_DIM)^J4077+K4077*MESCLUN_HOURS*WEEKS*(1+MESCLUN_DIM)^K4077</x:f>
        <x:v>1134.6629868750003</x:v>
      </x:c>
      <x:c r="N4077" s="267" t="n">
        <x:f>MAX(M4077-FARMER_HOURS,0)/TEMP_HOURS_PER_WORKER</x:f>
        <x:v>0.2879604075520836</x:v>
      </x:c>
      <x:c r="O4077" s="268" t="n">
        <x:f>I4077*TOMATO_PRICE+J4077*CARROT_PRICE+K4077*MESCLUN_PRICE</x:f>
        <x:v>63876</x:v>
      </x:c>
      <x:c r="P4077" s="268" t="n">
        <x:f>I4077*TOMATO_FERTILIZER+J4077*CARROT_FERTILIZER+K4077*MESCLUN_FERTILIZER</x:f>
        <x:v>7920</x:v>
      </x:c>
      <x:c r="Q4077" s="268" t="n">
        <x:f>MIN(M4077,FARMER_HOURS)*FARMER_RATE+MAX(M4077-FARMER_HOURS,0)*TEMP_RATE</x:f>
        <x:v>32199.010188802087</x:v>
      </x:c>
      <x:c r="R4077" s="268" t="n">
        <x:f>O4077-P4077-Q4077-FIXED_COST</x:f>
        <x:v>3756.989811197913</x:v>
      </x:c>
      <x:c r="S4077" s="139" t="str">
        <x:f>IF(AND(L4077&lt;=TOTAL_BED_CAP,N4077&lt;=TEMP_WORKER_CAP),"YES","NO")</x:f>
        <x:v>YES</x:v>
      </x:c>
      <x:c r="T4077" s="139" t="n">
        <x:f>IF(S4077="YES",R4077,-1E+99)</x:f>
        <x:v>3756.989811197913</x:v>
      </x:c>
    </x:row>
    <x:row r="4078">
      <x:c r="A4078" s="139"/>
      <x:c r="B4078" s="139"/>
      <x:c r="C4078" s="139"/>
      <x:c r="D4078" s="139"/>
      <x:c r="E4078" s="139"/>
      <x:c r="F4078" s="139"/>
      <x:c r="G4078" s="139"/>
      <x:c r="H4078" s="139"/>
      <x:c r="I4078" s="266" t="n">
        <x:f>INT((ROW()-ROW($I$46))/((CARROT_CAP+1)*(MESCLUN_CAP+1)))</x:f>
        <x:v>6</x:v>
      </x:c>
      <x:c r="J4078" s="266" t="n">
        <x:f>MOD(INT((ROW()-ROW($I$46))/(MESCLUN_CAP+1)),CARROT_CAP+1)</x:f>
        <x:v>4</x:v>
      </x:c>
      <x:c r="K4078" s="266" t="n">
        <x:f>MOD(ROW()-ROW($I$46),MESCLUN_CAP+1)</x:f>
        <x:v>2</x:v>
      </x:c>
      <x:c r="L4078" s="266" t="n">
        <x:f>SUM(I4078:K4078)</x:f>
        <x:v>12</x:v>
      </x:c>
      <x:c r="M4078" s="267" t="n">
        <x:f>I4078*TOMATO_HOURS*WEEKS*(1+TOMATO_DIM)^I4078+J4078*CARROT_HOURS*WEEKS*(1+CARROT_DIM)^J4078+K4078*MESCLUN_HOURS*WEEKS*(1+MESCLUN_DIM)^K4078</x:f>
        <x:v>1181.3645493750003</x:v>
      </x:c>
      <x:c r="N4078" s="267" t="n">
        <x:f>MAX(M4078-FARMER_HOURS,0)/TEMP_HOURS_PER_WORKER</x:f>
        <x:v>0.3203920481770835</x:v>
      </x:c>
      <x:c r="O4078" s="268" t="n">
        <x:f>I4078*TOMATO_PRICE+J4078*CARROT_PRICE+K4078*MESCLUN_PRICE</x:f>
        <x:v>66576</x:v>
      </x:c>
      <x:c r="P4078" s="268" t="n">
        <x:f>I4078*TOMATO_FERTILIZER+J4078*CARROT_FERTILIZER+K4078*MESCLUN_FERTILIZER</x:f>
        <x:v>8800</x:v>
      </x:c>
      <x:c r="Q4078" s="268" t="n">
        <x:f>MIN(M4078,FARMER_HOURS)*FARMER_RATE+MAX(M4078-FARMER_HOURS,0)*TEMP_RATE</x:f>
        <x:v>33009.80120442709</x:v>
      </x:c>
      <x:c r="R4078" s="268" t="n">
        <x:f>O4078-P4078-Q4078-FIXED_COST</x:f>
        <x:v>4766.198795572913</x:v>
      </x:c>
      <x:c r="S4078" s="139" t="str">
        <x:f>IF(AND(L4078&lt;=TOTAL_BED_CAP,N4078&lt;=TEMP_WORKER_CAP),"YES","NO")</x:f>
        <x:v>YES</x:v>
      </x:c>
      <x:c r="T4078" s="139" t="n">
        <x:f>IF(S4078="YES",R4078,-1E+99)</x:f>
        <x:v>4766.198795572913</x:v>
      </x:c>
    </x:row>
    <x:row r="4079">
      <x:c r="A4079" s="139"/>
      <x:c r="B4079" s="139"/>
      <x:c r="C4079" s="139"/>
      <x:c r="D4079" s="139"/>
      <x:c r="E4079" s="139"/>
      <x:c r="F4079" s="139"/>
      <x:c r="G4079" s="139"/>
      <x:c r="H4079" s="139"/>
      <x:c r="I4079" s="266" t="n">
        <x:f>INT((ROW()-ROW($I$46))/((CARROT_CAP+1)*(MESCLUN_CAP+1)))</x:f>
        <x:v>6</x:v>
      </x:c>
      <x:c r="J4079" s="266" t="n">
        <x:f>MOD(INT((ROW()-ROW($I$46))/(MESCLUN_CAP+1)),CARROT_CAP+1)</x:f>
        <x:v>4</x:v>
      </x:c>
      <x:c r="K4079" s="266" t="n">
        <x:f>MOD(ROW()-ROW($I$46),MESCLUN_CAP+1)</x:f>
        <x:v>3</x:v>
      </x:c>
      <x:c r="L4079" s="266" t="n">
        <x:f>SUM(I4079:K4079)</x:f>
        <x:v>13</x:v>
      </x:c>
      <x:c r="M4079" s="267" t="n">
        <x:f>I4079*TOMATO_HOURS*WEEKS*(1+TOMATO_DIM)^I4079+J4079*CARROT_HOURS*WEEKS*(1+CARROT_DIM)^J4079+K4079*MESCLUN_HOURS*WEEKS*(1+MESCLUN_DIM)^K4079</x:f>
        <x:v>1229.2265317968754</x:v>
      </x:c>
      <x:c r="N4079" s="267" t="n">
        <x:f>MAX(M4079-FARMER_HOURS,0)/TEMP_HOURS_PER_WORKER</x:f>
        <x:v>0.35362953597005237</x:v>
      </x:c>
      <x:c r="O4079" s="268" t="n">
        <x:f>I4079*TOMATO_PRICE+J4079*CARROT_PRICE+K4079*MESCLUN_PRICE</x:f>
        <x:v>69276</x:v>
      </x:c>
      <x:c r="P4079" s="268" t="n">
        <x:f>I4079*TOMATO_FERTILIZER+J4079*CARROT_FERTILIZER+K4079*MESCLUN_FERTILIZER</x:f>
        <x:v>9680</x:v>
      </x:c>
      <x:c r="Q4079" s="268" t="n">
        <x:f>MIN(M4079,FARMER_HOURS)*FARMER_RATE+MAX(M4079-FARMER_HOURS,0)*TEMP_RATE</x:f>
        <x:v>33840.738399251306</x:v>
      </x:c>
      <x:c r="R4079" s="268" t="n">
        <x:f>O4079-P4079-Q4079-FIXED_COST</x:f>
        <x:v>5755.261600748694</x:v>
      </x:c>
      <x:c r="S4079" s="139" t="str">
        <x:f>IF(AND(L4079&lt;=TOTAL_BED_CAP,N4079&lt;=TEMP_WORKER_CAP),"YES","NO")</x:f>
        <x:v>YES</x:v>
      </x:c>
      <x:c r="T4079" s="139" t="n">
        <x:f>IF(S4079="YES",R4079,-1E+99)</x:f>
        <x:v>5755.261600748694</x:v>
      </x:c>
    </x:row>
    <x:row r="4080">
      <x:c r="A4080" s="139"/>
      <x:c r="B4080" s="139"/>
      <x:c r="C4080" s="139"/>
      <x:c r="D4080" s="139"/>
      <x:c r="E4080" s="139"/>
      <x:c r="F4080" s="139"/>
      <x:c r="G4080" s="139"/>
      <x:c r="H4080" s="139"/>
      <x:c r="I4080" s="266" t="n">
        <x:f>INT((ROW()-ROW($I$46))/((CARROT_CAP+1)*(MESCLUN_CAP+1)))</x:f>
        <x:v>6</x:v>
      </x:c>
      <x:c r="J4080" s="266" t="n">
        <x:f>MOD(INT((ROW()-ROW($I$46))/(MESCLUN_CAP+1)),CARROT_CAP+1)</x:f>
        <x:v>4</x:v>
      </x:c>
      <x:c r="K4080" s="266" t="n">
        <x:f>MOD(ROW()-ROW($I$46),MESCLUN_CAP+1)</x:f>
        <x:v>4</x:v>
      </x:c>
      <x:c r="L4080" s="266" t="n">
        <x:f>SUM(I4080:K4080)</x:f>
        <x:v>14</x:v>
      </x:c>
      <x:c r="M4080" s="267" t="n">
        <x:f>I4080*TOMATO_HOURS*WEEKS*(1+TOMATO_DIM)^I4080+J4080*CARROT_HOURS*WEEKS*(1+CARROT_DIM)^J4080+K4080*MESCLUN_HOURS*WEEKS*(1+MESCLUN_DIM)^K4080</x:f>
        <x:v>1278.2706475195316</x:v>
      </x:c>
      <x:c r="N4080" s="267" t="n">
        <x:f>MAX(M4080-FARMER_HOURS,0)/TEMP_HOURS_PER_WORKER</x:f>
        <x:v>0.3876879496663414</x:v>
      </x:c>
      <x:c r="O4080" s="268" t="n">
        <x:f>I4080*TOMATO_PRICE+J4080*CARROT_PRICE+K4080*MESCLUN_PRICE</x:f>
        <x:v>71976</x:v>
      </x:c>
      <x:c r="P4080" s="268" t="n">
        <x:f>I4080*TOMATO_FERTILIZER+J4080*CARROT_FERTILIZER+K4080*MESCLUN_FERTILIZER</x:f>
        <x:v>10560</x:v>
      </x:c>
      <x:c r="Q4080" s="268" t="n">
        <x:f>MIN(M4080,FARMER_HOURS)*FARMER_RATE+MAX(M4080-FARMER_HOURS,0)*TEMP_RATE</x:f>
        <x:v>34692.19874165853</x:v>
      </x:c>
      <x:c r="R4080" s="268" t="n">
        <x:f>O4080-P4080-Q4080-FIXED_COST</x:f>
        <x:v>6723.8012583414675</x:v>
      </x:c>
      <x:c r="S4080" s="139" t="str">
        <x:f>IF(AND(L4080&lt;=TOTAL_BED_CAP,N4080&lt;=TEMP_WORKER_CAP),"YES","NO")</x:f>
        <x:v>YES</x:v>
      </x:c>
      <x:c r="T4080" s="139" t="n">
        <x:f>IF(S4080="YES",R4080,-1E+99)</x:f>
        <x:v>6723.8012583414675</x:v>
      </x:c>
    </x:row>
    <x:row r="4081">
      <x:c r="A4081" s="139"/>
      <x:c r="B4081" s="139"/>
      <x:c r="C4081" s="139"/>
      <x:c r="D4081" s="139"/>
      <x:c r="E4081" s="139"/>
      <x:c r="F4081" s="139"/>
      <x:c r="G4081" s="139"/>
      <x:c r="H4081" s="139"/>
      <x:c r="I4081" s="266" t="n">
        <x:f>INT((ROW()-ROW($I$46))/((CARROT_CAP+1)*(MESCLUN_CAP+1)))</x:f>
        <x:v>6</x:v>
      </x:c>
      <x:c r="J4081" s="266" t="n">
        <x:f>MOD(INT((ROW()-ROW($I$46))/(MESCLUN_CAP+1)),CARROT_CAP+1)</x:f>
        <x:v>4</x:v>
      </x:c>
      <x:c r="K4081" s="266" t="n">
        <x:f>MOD(ROW()-ROW($I$46),MESCLUN_CAP+1)</x:f>
        <x:v>5</x:v>
      </x:c>
      <x:c r="L4081" s="266" t="n">
        <x:f>SUM(I4081:K4081)</x:f>
        <x:v>15</x:v>
      </x:c>
      <x:c r="M4081" s="267" t="n">
        <x:f>I4081*TOMATO_HOURS*WEEKS*(1+TOMATO_DIM)^I4081+J4081*CARROT_HOURS*WEEKS*(1+CARROT_DIM)^J4081+K4081*MESCLUN_HOURS*WEEKS*(1+MESCLUN_DIM)^K4081</x:f>
        <x:v>1328.5189714407352</x:v>
      </x:c>
      <x:c r="N4081" s="267" t="n">
        <x:f>MAX(M4081-FARMER_HOURS,0)/TEMP_HOURS_PER_WORKER</x:f>
        <x:v>0.4225826190560661</x:v>
      </x:c>
      <x:c r="O4081" s="268" t="n">
        <x:f>I4081*TOMATO_PRICE+J4081*CARROT_PRICE+K4081*MESCLUN_PRICE</x:f>
        <x:v>74676</x:v>
      </x:c>
      <x:c r="P4081" s="268" t="n">
        <x:f>I4081*TOMATO_FERTILIZER+J4081*CARROT_FERTILIZER+K4081*MESCLUN_FERTILIZER</x:f>
        <x:v>11440</x:v>
      </x:c>
      <x:c r="Q4081" s="268" t="n">
        <x:f>MIN(M4081,FARMER_HOURS)*FARMER_RATE+MAX(M4081-FARMER_HOURS,0)*TEMP_RATE</x:f>
        <x:v>35564.56547640165</x:v>
      </x:c>
      <x:c r="R4081" s="268" t="n">
        <x:f>O4081-P4081-Q4081-FIXED_COST</x:f>
        <x:v>7671.434523598349</x:v>
      </x:c>
      <x:c r="S4081" s="139" t="str">
        <x:f>IF(AND(L4081&lt;=TOTAL_BED_CAP,N4081&lt;=TEMP_WORKER_CAP),"YES","NO")</x:f>
        <x:v>YES</x:v>
      </x:c>
      <x:c r="T4081" s="139" t="n">
        <x:f>IF(S4081="YES",R4081,-1E+99)</x:f>
        <x:v>7671.434523598349</x:v>
      </x:c>
    </x:row>
    <x:row r="4082">
      <x:c r="A4082" s="139"/>
      <x:c r="B4082" s="139"/>
      <x:c r="C4082" s="139"/>
      <x:c r="D4082" s="139"/>
      <x:c r="E4082" s="139"/>
      <x:c r="F4082" s="139"/>
      <x:c r="G4082" s="139"/>
      <x:c r="H4082" s="139"/>
      <x:c r="I4082" s="266" t="n">
        <x:f>INT((ROW()-ROW($I$46))/((CARROT_CAP+1)*(MESCLUN_CAP+1)))</x:f>
        <x:v>6</x:v>
      </x:c>
      <x:c r="J4082" s="266" t="n">
        <x:f>MOD(INT((ROW()-ROW($I$46))/(MESCLUN_CAP+1)),CARROT_CAP+1)</x:f>
        <x:v>4</x:v>
      </x:c>
      <x:c r="K4082" s="266" t="n">
        <x:f>MOD(ROW()-ROW($I$46),MESCLUN_CAP+1)</x:f>
        <x:v>6</x:v>
      </x:c>
      <x:c r="L4082" s="266" t="n">
        <x:f>SUM(I4082:K4082)</x:f>
        <x:v>16</x:v>
      </x:c>
      <x:c r="M4082" s="267" t="n">
        <x:f>I4082*TOMATO_HOURS*WEEKS*(1+TOMATO_DIM)^I4082+J4082*CARROT_HOURS*WEEKS*(1+CARROT_DIM)^J4082+K4082*MESCLUN_HOURS*WEEKS*(1+MESCLUN_DIM)^K4082</x:f>
        <x:v>1379.993945622368</x:v>
      </x:c>
      <x:c r="N4082" s="267" t="n">
        <x:f>MAX(M4082-FARMER_HOURS,0)/TEMP_HOURS_PER_WORKER</x:f>
        <x:v>0.4583291289044223</x:v>
      </x:c>
      <x:c r="O4082" s="268" t="n">
        <x:f>I4082*TOMATO_PRICE+J4082*CARROT_PRICE+K4082*MESCLUN_PRICE</x:f>
        <x:v>77376</x:v>
      </x:c>
      <x:c r="P4082" s="268" t="n">
        <x:f>I4082*TOMATO_FERTILIZER+J4082*CARROT_FERTILIZER+K4082*MESCLUN_FERTILIZER</x:f>
        <x:v>12320</x:v>
      </x:c>
      <x:c r="Q4082" s="268" t="n">
        <x:f>MIN(M4082,FARMER_HOURS)*FARMER_RATE+MAX(M4082-FARMER_HOURS,0)*TEMP_RATE</x:f>
        <x:v>36458.22822261056</x:v>
      </x:c>
      <x:c r="R4082" s="268" t="n">
        <x:f>O4082-P4082-Q4082-FIXED_COST</x:f>
        <x:v>8597.77177738944</x:v>
      </x:c>
      <x:c r="S4082" s="139" t="str">
        <x:f>IF(AND(L4082&lt;=TOTAL_BED_CAP,N4082&lt;=TEMP_WORKER_CAP),"YES","NO")</x:f>
        <x:v>YES</x:v>
      </x:c>
      <x:c r="T4082" s="139" t="n">
        <x:f>IF(S4082="YES",R4082,-1E+99)</x:f>
        <x:v>8597.77177738944</x:v>
      </x:c>
    </x:row>
    <x:row r="4083">
      <x:c r="A4083" s="139"/>
      <x:c r="B4083" s="139"/>
      <x:c r="C4083" s="139"/>
      <x:c r="D4083" s="139"/>
      <x:c r="E4083" s="139"/>
      <x:c r="F4083" s="139"/>
      <x:c r="G4083" s="139"/>
      <x:c r="H4083" s="139"/>
      <x:c r="I4083" s="266" t="n">
        <x:f>INT((ROW()-ROW($I$46))/((CARROT_CAP+1)*(MESCLUN_CAP+1)))</x:f>
        <x:v>6</x:v>
      </x:c>
      <x:c r="J4083" s="266" t="n">
        <x:f>MOD(INT((ROW()-ROW($I$46))/(MESCLUN_CAP+1)),CARROT_CAP+1)</x:f>
        <x:v>4</x:v>
      </x:c>
      <x:c r="K4083" s="266" t="n">
        <x:f>MOD(ROW()-ROW($I$46),MESCLUN_CAP+1)</x:f>
        <x:v>7</x:v>
      </x:c>
      <x:c r="L4083" s="266" t="n">
        <x:f>SUM(I4083:K4083)</x:f>
        <x:v>17</x:v>
      </x:c>
      <x:c r="M4083" s="267" t="n">
        <x:f>I4083*TOMATO_HOURS*WEEKS*(1+TOMATO_DIM)^I4083+J4083*CARROT_HOURS*WEEKS*(1+CARROT_DIM)^J4083+K4083*MESCLUN_HOURS*WEEKS*(1+MESCLUN_DIM)^K4083</x:f>
        <x:v>1432.7183850203285</x:v>
      </x:c>
      <x:c r="N4083" s="267" t="n">
        <x:f>MAX(M4083-FARMER_HOURS,0)/TEMP_HOURS_PER_WORKER</x:f>
        <x:v>0.49494332293078364</x:v>
      </x:c>
      <x:c r="O4083" s="268" t="n">
        <x:f>I4083*TOMATO_PRICE+J4083*CARROT_PRICE+K4083*MESCLUN_PRICE</x:f>
        <x:v>80076</x:v>
      </x:c>
      <x:c r="P4083" s="268" t="n">
        <x:f>I4083*TOMATO_FERTILIZER+J4083*CARROT_FERTILIZER+K4083*MESCLUN_FERTILIZER</x:f>
        <x:v>13200</x:v>
      </x:c>
      <x:c r="Q4083" s="268" t="n">
        <x:f>MIN(M4083,FARMER_HOURS)*FARMER_RATE+MAX(M4083-FARMER_HOURS,0)*TEMP_RATE</x:f>
        <x:v>37373.58307326959</x:v>
      </x:c>
      <x:c r="R4083" s="268" t="n">
        <x:f>O4083-P4083-Q4083-FIXED_COST</x:f>
        <x:v>9502.41692673041</x:v>
      </x:c>
      <x:c r="S4083" s="139" t="str">
        <x:f>IF(AND(L4083&lt;=TOTAL_BED_CAP,N4083&lt;=TEMP_WORKER_CAP),"YES","NO")</x:f>
        <x:v>YES</x:v>
      </x:c>
      <x:c r="T4083" s="139" t="n">
        <x:f>IF(S4083="YES",R4083,-1E+99)</x:f>
        <x:v>9502.41692673041</x:v>
      </x:c>
    </x:row>
    <x:row r="4084">
      <x:c r="A4084" s="139"/>
      <x:c r="B4084" s="139"/>
      <x:c r="C4084" s="139"/>
      <x:c r="D4084" s="139"/>
      <x:c r="E4084" s="139"/>
      <x:c r="F4084" s="139"/>
      <x:c r="G4084" s="139"/>
      <x:c r="H4084" s="139"/>
      <x:c r="I4084" s="266" t="n">
        <x:f>INT((ROW()-ROW($I$46))/((CARROT_CAP+1)*(MESCLUN_CAP+1)))</x:f>
        <x:v>6</x:v>
      </x:c>
      <x:c r="J4084" s="266" t="n">
        <x:f>MOD(INT((ROW()-ROW($I$46))/(MESCLUN_CAP+1)),CARROT_CAP+1)</x:f>
        <x:v>4</x:v>
      </x:c>
      <x:c r="K4084" s="266" t="n">
        <x:f>MOD(ROW()-ROW($I$46),MESCLUN_CAP+1)</x:f>
        <x:v>8</x:v>
      </x:c>
      <x:c r="L4084" s="266" t="n">
        <x:f>SUM(I4084:K4084)</x:f>
        <x:v>18</x:v>
      </x:c>
      <x:c r="M4084" s="267" t="n">
        <x:f>I4084*TOMATO_HOURS*WEEKS*(1+TOMATO_DIM)^I4084+J4084*CARROT_HOURS*WEEKS*(1+CARROT_DIM)^J4084+K4084*MESCLUN_HOURS*WEEKS*(1+MESCLUN_DIM)^K4084</x:f>
        <x:v>1486.7154833003087</x:v>
      </x:c>
      <x:c r="N4084" s="267" t="n">
        <x:f>MAX(M4084-FARMER_HOURS,0)/TEMP_HOURS_PER_WORKER</x:f>
        <x:v>0.5324413078474366</x:v>
      </x:c>
      <x:c r="O4084" s="268" t="n">
        <x:f>I4084*TOMATO_PRICE+J4084*CARROT_PRICE+K4084*MESCLUN_PRICE</x:f>
        <x:v>82776</x:v>
      </x:c>
      <x:c r="P4084" s="268" t="n">
        <x:f>I4084*TOMATO_FERTILIZER+J4084*CARROT_FERTILIZER+K4084*MESCLUN_FERTILIZER</x:f>
        <x:v>14080</x:v>
      </x:c>
      <x:c r="Q4084" s="268" t="n">
        <x:f>MIN(M4084,FARMER_HOURS)*FARMER_RATE+MAX(M4084-FARMER_HOURS,0)*TEMP_RATE</x:f>
        <x:v>38311.03269618592</x:v>
      </x:c>
      <x:c r="R4084" s="268" t="n">
        <x:f>O4084-P4084-Q4084-FIXED_COST</x:f>
        <x:v>10384.967303814083</x:v>
      </x:c>
      <x:c r="S4084" s="139" t="str">
        <x:f>IF(AND(L4084&lt;=TOTAL_BED_CAP,N4084&lt;=TEMP_WORKER_CAP),"YES","NO")</x:f>
        <x:v>YES</x:v>
      </x:c>
      <x:c r="T4084" s="139" t="n">
        <x:f>IF(S4084="YES",R4084,-1E+99)</x:f>
        <x:v>10384.967303814083</x:v>
      </x:c>
    </x:row>
    <x:row r="4085">
      <x:c r="A4085" s="139"/>
      <x:c r="B4085" s="139"/>
      <x:c r="C4085" s="139"/>
      <x:c r="D4085" s="139"/>
      <x:c r="E4085" s="139"/>
      <x:c r="F4085" s="139"/>
      <x:c r="G4085" s="139"/>
      <x:c r="H4085" s="139"/>
      <x:c r="I4085" s="266" t="n">
        <x:f>INT((ROW()-ROW($I$46))/((CARROT_CAP+1)*(MESCLUN_CAP+1)))</x:f>
        <x:v>6</x:v>
      </x:c>
      <x:c r="J4085" s="266" t="n">
        <x:f>MOD(INT((ROW()-ROW($I$46))/(MESCLUN_CAP+1)),CARROT_CAP+1)</x:f>
        <x:v>4</x:v>
      </x:c>
      <x:c r="K4085" s="266" t="n">
        <x:f>MOD(ROW()-ROW($I$46),MESCLUN_CAP+1)</x:f>
        <x:v>9</x:v>
      </x:c>
      <x:c r="L4085" s="266" t="n">
        <x:f>SUM(I4085:K4085)</x:f>
        <x:v>19</x:v>
      </x:c>
      <x:c r="M4085" s="267" t="n">
        <x:f>I4085*TOMATO_HOURS*WEEKS*(1+TOMATO_DIM)^I4085+J4085*CARROT_HOURS*WEEKS*(1+CARROT_DIM)^J4085+K4085*MESCLUN_HOURS*WEEKS*(1+MESCLUN_DIM)^K4085</x:f>
        <x:v>1542.0088187407032</x:v>
      </x:c>
      <x:c r="N4085" s="267" t="n">
        <x:f>MAX(M4085-FARMER_HOURS,0)/TEMP_HOURS_PER_WORKER</x:f>
        <x:v>0.5708394574588217</x:v>
      </x:c>
      <x:c r="O4085" s="268" t="n">
        <x:f>I4085*TOMATO_PRICE+J4085*CARROT_PRICE+K4085*MESCLUN_PRICE</x:f>
        <x:v>85476</x:v>
      </x:c>
      <x:c r="P4085" s="268" t="n">
        <x:f>I4085*TOMATO_FERTILIZER+J4085*CARROT_FERTILIZER+K4085*MESCLUN_FERTILIZER</x:f>
        <x:v>14960</x:v>
      </x:c>
      <x:c r="Q4085" s="268" t="n">
        <x:f>MIN(M4085,FARMER_HOURS)*FARMER_RATE+MAX(M4085-FARMER_HOURS,0)*TEMP_RATE</x:f>
        <x:v>39270.98643647054</x:v>
      </x:c>
      <x:c r="R4085" s="268" t="n">
        <x:f>O4085-P4085-Q4085-FIXED_COST</x:f>
        <x:v>11245.013563529457</x:v>
      </x:c>
      <x:c r="S4085" s="139" t="str">
        <x:f>IF(AND(L4085&lt;=TOTAL_BED_CAP,N4085&lt;=TEMP_WORKER_CAP),"YES","NO")</x:f>
        <x:v>YES</x:v>
      </x:c>
      <x:c r="T4085" s="139" t="n">
        <x:f>IF(S4085="YES",R4085,-1E+99)</x:f>
        <x:v>11245.013563529457</x:v>
      </x:c>
    </x:row>
    <x:row r="4086">
      <x:c r="A4086" s="139"/>
      <x:c r="B4086" s="139"/>
      <x:c r="C4086" s="139"/>
      <x:c r="D4086" s="139"/>
      <x:c r="E4086" s="139"/>
      <x:c r="F4086" s="139"/>
      <x:c r="G4086" s="139"/>
      <x:c r="H4086" s="139"/>
      <x:c r="I4086" s="266" t="n">
        <x:f>INT((ROW()-ROW($I$46))/((CARROT_CAP+1)*(MESCLUN_CAP+1)))</x:f>
        <x:v>6</x:v>
      </x:c>
      <x:c r="J4086" s="266" t="n">
        <x:f>MOD(INT((ROW()-ROW($I$46))/(MESCLUN_CAP+1)),CARROT_CAP+1)</x:f>
        <x:v>4</x:v>
      </x:c>
      <x:c r="K4086" s="266" t="n">
        <x:f>MOD(ROW()-ROW($I$46),MESCLUN_CAP+1)</x:f>
        <x:v>10</x:v>
      </x:c>
      <x:c r="L4086" s="266" t="n">
        <x:f>SUM(I4086:K4086)</x:f>
        <x:v>20</x:v>
      </x:c>
      <x:c r="M4086" s="267" t="n">
        <x:f>I4086*TOMATO_HOURS*WEEKS*(1+TOMATO_DIM)^I4086+J4086*CARROT_HOURS*WEEKS*(1+CARROT_DIM)^J4086+K4086*MESCLUN_HOURS*WEEKS*(1+MESCLUN_DIM)^K4086</x:f>
        <x:v>1598.6223602239158</x:v>
      </x:c>
      <x:c r="N4086" s="267" t="n">
        <x:f>MAX(M4086-FARMER_HOURS,0)/TEMP_HOURS_PER_WORKER</x:f>
        <x:v>0.6101544168221638</x:v>
      </x:c>
      <x:c r="O4086" s="268" t="n">
        <x:f>I4086*TOMATO_PRICE+J4086*CARROT_PRICE+K4086*MESCLUN_PRICE</x:f>
        <x:v>88176</x:v>
      </x:c>
      <x:c r="P4086" s="268" t="n">
        <x:f>I4086*TOMATO_FERTILIZER+J4086*CARROT_FERTILIZER+K4086*MESCLUN_FERTILIZER</x:f>
        <x:v>15840</x:v>
      </x:c>
      <x:c r="Q4086" s="268" t="n">
        <x:f>MIN(M4086,FARMER_HOURS)*FARMER_RATE+MAX(M4086-FARMER_HOURS,0)*TEMP_RATE</x:f>
        <x:v>40253.86042055409</x:v>
      </x:c>
      <x:c r="R4086" s="268" t="n">
        <x:f>O4086-P4086-Q4086-FIXED_COST</x:f>
        <x:v>12082.13957944591</x:v>
      </x:c>
      <x:c r="S4086" s="139" t="str">
        <x:f>IF(AND(L4086&lt;=TOTAL_BED_CAP,N4086&lt;=TEMP_WORKER_CAP),"YES","NO")</x:f>
        <x:v>YES</x:v>
      </x:c>
      <x:c r="T4086" s="139" t="n">
        <x:f>IF(S4086="YES",R4086,-1E+99)</x:f>
        <x:v>12082.13957944591</x:v>
      </x:c>
    </x:row>
    <x:row r="4087">
      <x:c r="A4087" s="139"/>
      <x:c r="B4087" s="139"/>
      <x:c r="C4087" s="139"/>
      <x:c r="D4087" s="139"/>
      <x:c r="E4087" s="139"/>
      <x:c r="F4087" s="139"/>
      <x:c r="G4087" s="139"/>
      <x:c r="H4087" s="139"/>
      <x:c r="I4087" s="266" t="n">
        <x:f>INT((ROW()-ROW($I$46))/((CARROT_CAP+1)*(MESCLUN_CAP+1)))</x:f>
        <x:v>6</x:v>
      </x:c>
      <x:c r="J4087" s="266" t="n">
        <x:f>MOD(INT((ROW()-ROW($I$46))/(MESCLUN_CAP+1)),CARROT_CAP+1)</x:f>
        <x:v>4</x:v>
      </x:c>
      <x:c r="K4087" s="266" t="n">
        <x:f>MOD(ROW()-ROW($I$46),MESCLUN_CAP+1)</x:f>
        <x:v>11</x:v>
      </x:c>
      <x:c r="L4087" s="266" t="n">
        <x:f>SUM(I4087:K4087)</x:f>
        <x:v>21</x:v>
      </x:c>
      <x:c r="M4087" s="267" t="n">
        <x:f>I4087*TOMATO_HOURS*WEEKS*(1+TOMATO_DIM)^I4087+J4087*CARROT_HOURS*WEEKS*(1+CARROT_DIM)^J4087+K4087*MESCLUN_HOURS*WEEKS*(1+MESCLUN_DIM)^K4087</x:f>
        <x:v>1656.580473317355</x:v>
      </x:c>
      <x:c r="N4087" s="267" t="n">
        <x:f>MAX(M4087-FARMER_HOURS,0)/TEMP_HOURS_PER_WORKER</x:f>
        <x:v>0.6504031064703854</x:v>
      </x:c>
      <x:c r="O4087" s="268" t="n">
        <x:f>I4087*TOMATO_PRICE+J4087*CARROT_PRICE+K4087*MESCLUN_PRICE</x:f>
        <x:v>90876</x:v>
      </x:c>
      <x:c r="P4087" s="268" t="n">
        <x:f>I4087*TOMATO_FERTILIZER+J4087*CARROT_FERTILIZER+K4087*MESCLUN_FERTILIZER</x:f>
        <x:v>16720</x:v>
      </x:c>
      <x:c r="Q4087" s="268" t="n">
        <x:f>MIN(M4087,FARMER_HOURS)*FARMER_RATE+MAX(M4087-FARMER_HOURS,0)*TEMP_RATE</x:f>
        <x:v>41260.077661759635</x:v>
      </x:c>
      <x:c r="R4087" s="268" t="n">
        <x:f>O4087-P4087-Q4087-FIXED_COST</x:f>
        <x:v>12895.922338240365</x:v>
      </x:c>
      <x:c r="S4087" s="139" t="str">
        <x:f>IF(AND(L4087&lt;=TOTAL_BED_CAP,N4087&lt;=TEMP_WORKER_CAP),"YES","NO")</x:f>
        <x:v>YES</x:v>
      </x:c>
      <x:c r="T4087" s="139" t="n">
        <x:f>IF(S4087="YES",R4087,-1E+99)</x:f>
        <x:v>12895.922338240365</x:v>
      </x:c>
    </x:row>
    <x:row r="4088">
      <x:c r="A4088" s="139"/>
      <x:c r="B4088" s="139"/>
      <x:c r="C4088" s="139"/>
      <x:c r="D4088" s="139"/>
      <x:c r="E4088" s="139"/>
      <x:c r="F4088" s="139"/>
      <x:c r="G4088" s="139"/>
      <x:c r="H4088" s="139"/>
      <x:c r="I4088" s="266" t="n">
        <x:f>INT((ROW()-ROW($I$46))/((CARROT_CAP+1)*(MESCLUN_CAP+1)))</x:f>
        <x:v>6</x:v>
      </x:c>
      <x:c r="J4088" s="266" t="n">
        <x:f>MOD(INT((ROW()-ROW($I$46))/(MESCLUN_CAP+1)),CARROT_CAP+1)</x:f>
        <x:v>4</x:v>
      </x:c>
      <x:c r="K4088" s="266" t="n">
        <x:f>MOD(ROW()-ROW($I$46),MESCLUN_CAP+1)</x:f>
        <x:v>12</x:v>
      </x:c>
      <x:c r="L4088" s="266" t="n">
        <x:f>SUM(I4088:K4088)</x:f>
        <x:v>22</x:v>
      </x:c>
      <x:c r="M4088" s="267" t="n">
        <x:f>I4088*TOMATO_HOURS*WEEKS*(1+TOMATO_DIM)^I4088+J4088*CARROT_HOURS*WEEKS*(1+CARROT_DIM)^J4088+K4088*MESCLUN_HOURS*WEEKS*(1+MESCLUN_DIM)^K4088</x:f>
        <x:v>1715.9079264454194</x:v>
      </x:c>
      <x:c r="N4088" s="267" t="n">
        <x:f>MAX(M4088-FARMER_HOURS,0)/TEMP_HOURS_PER_WORKER</x:f>
        <x:v>0.691602726698208</x:v>
      </x:c>
      <x:c r="O4088" s="268" t="n">
        <x:f>I4088*TOMATO_PRICE+J4088*CARROT_PRICE+K4088*MESCLUN_PRICE</x:f>
        <x:v>93576</x:v>
      </x:c>
      <x:c r="P4088" s="268" t="n">
        <x:f>I4088*TOMATO_FERTILIZER+J4088*CARROT_FERTILIZER+K4088*MESCLUN_FERTILIZER</x:f>
        <x:v>17600</x:v>
      </x:c>
      <x:c r="Q4088" s="268" t="n">
        <x:f>MIN(M4088,FARMER_HOURS)*FARMER_RATE+MAX(M4088-FARMER_HOURS,0)*TEMP_RATE</x:f>
        <x:v>42290.0681674552</x:v>
      </x:c>
      <x:c r="R4088" s="268" t="n">
        <x:f>O4088-P4088-Q4088-FIXED_COST</x:f>
        <x:v>13685.931832544797</x:v>
      </x:c>
      <x:c r="S4088" s="139" t="str">
        <x:f>IF(AND(L4088&lt;=TOTAL_BED_CAP,N4088&lt;=TEMP_WORKER_CAP),"YES","NO")</x:f>
        <x:v>YES</x:v>
      </x:c>
      <x:c r="T4088" s="139" t="n">
        <x:f>IF(S4088="YES",R4088,-1E+99)</x:f>
        <x:v>13685.931832544797</x:v>
      </x:c>
    </x:row>
    <x:row r="4089">
      <x:c r="A4089" s="139"/>
      <x:c r="B4089" s="139"/>
      <x:c r="C4089" s="139"/>
      <x:c r="D4089" s="139"/>
      <x:c r="E4089" s="139"/>
      <x:c r="F4089" s="139"/>
      <x:c r="G4089" s="139"/>
      <x:c r="H4089" s="139"/>
      <x:c r="I4089" s="266" t="n">
        <x:f>INT((ROW()-ROW($I$46))/((CARROT_CAP+1)*(MESCLUN_CAP+1)))</x:f>
        <x:v>6</x:v>
      </x:c>
      <x:c r="J4089" s="266" t="n">
        <x:f>MOD(INT((ROW()-ROW($I$46))/(MESCLUN_CAP+1)),CARROT_CAP+1)</x:f>
        <x:v>4</x:v>
      </x:c>
      <x:c r="K4089" s="266" t="n">
        <x:f>MOD(ROW()-ROW($I$46),MESCLUN_CAP+1)</x:f>
        <x:v>13</x:v>
      </x:c>
      <x:c r="L4089" s="266" t="n">
        <x:f>SUM(I4089:K4089)</x:f>
        <x:v>23</x:v>
      </x:c>
      <x:c r="M4089" s="267" t="n">
        <x:f>I4089*TOMATO_HOURS*WEEKS*(1+TOMATO_DIM)^I4089+J4089*CARROT_HOURS*WEEKS*(1+CARROT_DIM)^J4089+K4089*MESCLUN_HOURS*WEEKS*(1+MESCLUN_DIM)^K4089</x:f>
        <x:v>1776.6298971538035</x:v>
      </x:c>
      <x:c r="N4089" s="267" t="n">
        <x:f>MAX(M4089-FARMER_HOURS,0)/TEMP_HOURS_PER_WORKER</x:f>
        <x:v>0.7337707619123636</x:v>
      </x:c>
      <x:c r="O4089" s="268" t="n">
        <x:f>I4089*TOMATO_PRICE+J4089*CARROT_PRICE+K4089*MESCLUN_PRICE</x:f>
        <x:v>96276</x:v>
      </x:c>
      <x:c r="P4089" s="268" t="n">
        <x:f>I4089*TOMATO_FERTILIZER+J4089*CARROT_FERTILIZER+K4089*MESCLUN_FERTILIZER</x:f>
        <x:v>18480</x:v>
      </x:c>
      <x:c r="Q4089" s="268" t="n">
        <x:f>MIN(M4089,FARMER_HOURS)*FARMER_RATE+MAX(M4089-FARMER_HOURS,0)*TEMP_RATE</x:f>
        <x:v>43344.26904780909</x:v>
      </x:c>
      <x:c r="R4089" s="268" t="n">
        <x:f>O4089-P4089-Q4089-FIXED_COST</x:f>
        <x:v>14451.730952190912</x:v>
      </x:c>
      <x:c r="S4089" s="139" t="str">
        <x:f>IF(AND(L4089&lt;=TOTAL_BED_CAP,N4089&lt;=TEMP_WORKER_CAP),"YES","NO")</x:f>
        <x:v>YES</x:v>
      </x:c>
      <x:c r="T4089" s="139" t="n">
        <x:f>IF(S4089="YES",R4089,-1E+99)</x:f>
        <x:v>14451.730952190912</x:v>
      </x:c>
    </x:row>
    <x:row r="4090">
      <x:c r="A4090" s="139"/>
      <x:c r="B4090" s="139"/>
      <x:c r="C4090" s="139"/>
      <x:c r="D4090" s="139"/>
      <x:c r="E4090" s="139"/>
      <x:c r="F4090" s="139"/>
      <x:c r="G4090" s="139"/>
      <x:c r="H4090" s="139"/>
      <x:c r="I4090" s="266" t="n">
        <x:f>INT((ROW()-ROW($I$46))/((CARROT_CAP+1)*(MESCLUN_CAP+1)))</x:f>
        <x:v>6</x:v>
      </x:c>
      <x:c r="J4090" s="266" t="n">
        <x:f>MOD(INT((ROW()-ROW($I$46))/(MESCLUN_CAP+1)),CARROT_CAP+1)</x:f>
        <x:v>4</x:v>
      </x:c>
      <x:c r="K4090" s="266" t="n">
        <x:f>MOD(ROW()-ROW($I$46),MESCLUN_CAP+1)</x:f>
        <x:v>14</x:v>
      </x:c>
      <x:c r="L4090" s="266" t="n">
        <x:f>SUM(I4090:K4090)</x:f>
        <x:v>24</x:v>
      </x:c>
      <x:c r="M4090" s="267" t="n">
        <x:f>I4090*TOMATO_HOURS*WEEKS*(1+TOMATO_DIM)^I4090+J4090*CARROT_HOURS*WEEKS*(1+CARROT_DIM)^J4090+K4090*MESCLUN_HOURS*WEEKS*(1+MESCLUN_DIM)^K4090</x:f>
        <x:v>1838.7719784674646</x:v>
      </x:c>
      <x:c r="N4090" s="267" t="n">
        <x:f>MAX(M4090-FARMER_HOURS,0)/TEMP_HOURS_PER_WORKER</x:f>
        <x:v>0.7769249850468504</x:v>
      </x:c>
      <x:c r="O4090" s="268" t="n">
        <x:f>I4090*TOMATO_PRICE+J4090*CARROT_PRICE+K4090*MESCLUN_PRICE</x:f>
        <x:v>98976</x:v>
      </x:c>
      <x:c r="P4090" s="268" t="n">
        <x:f>I4090*TOMATO_FERTILIZER+J4090*CARROT_FERTILIZER+K4090*MESCLUN_FERTILIZER</x:f>
        <x:v>19360</x:v>
      </x:c>
      <x:c r="Q4090" s="268" t="n">
        <x:f>MIN(M4090,FARMER_HOURS)*FARMER_RATE+MAX(M4090-FARMER_HOURS,0)*TEMP_RATE</x:f>
        <x:v>44423.12462617126</x:v>
      </x:c>
      <x:c r="R4090" s="268" t="n">
        <x:f>O4090-P4090-Q4090-FIXED_COST</x:f>
        <x:v>15192.875373828741</x:v>
      </x:c>
      <x:c r="S4090" s="139" t="str">
        <x:f>IF(AND(L4090&lt;=TOTAL_BED_CAP,N4090&lt;=TEMP_WORKER_CAP),"YES","NO")</x:f>
        <x:v>YES</x:v>
      </x:c>
      <x:c r="T4090" s="139" t="n">
        <x:f>IF(S4090="YES",R4090,-1E+99)</x:f>
        <x:v>15192.875373828741</x:v>
      </x:c>
    </x:row>
    <x:row r="4091">
      <x:c r="A4091" s="139"/>
      <x:c r="B4091" s="139"/>
      <x:c r="C4091" s="139"/>
      <x:c r="D4091" s="139"/>
      <x:c r="E4091" s="139"/>
      <x:c r="F4091" s="139"/>
      <x:c r="G4091" s="139"/>
      <x:c r="H4091" s="139"/>
      <x:c r="I4091" s="266" t="n">
        <x:f>INT((ROW()-ROW($I$46))/((CARROT_CAP+1)*(MESCLUN_CAP+1)))</x:f>
        <x:v>6</x:v>
      </x:c>
      <x:c r="J4091" s="266" t="n">
        <x:f>MOD(INT((ROW()-ROW($I$46))/(MESCLUN_CAP+1)),CARROT_CAP+1)</x:f>
        <x:v>4</x:v>
      </x:c>
      <x:c r="K4091" s="266" t="n">
        <x:f>MOD(ROW()-ROW($I$46),MESCLUN_CAP+1)</x:f>
        <x:v>15</x:v>
      </x:c>
      <x:c r="L4091" s="266" t="n">
        <x:f>SUM(I4091:K4091)</x:f>
        <x:v>25</x:v>
      </x:c>
      <x:c r="M4091" s="267" t="n">
        <x:f>I4091*TOMATO_HOURS*WEEKS*(1+TOMATO_DIM)^I4091+J4091*CARROT_HOURS*WEEKS*(1+CARROT_DIM)^J4091+K4091*MESCLUN_HOURS*WEEKS*(1+MESCLUN_DIM)^K4091</x:f>
        <x:v>1902.3601853436112</x:v>
      </x:c>
      <x:c r="N4091" s="267" t="n">
        <x:f>MAX(M4091-FARMER_HOURS,0)/TEMP_HOURS_PER_WORKER</x:f>
        <x:v>0.8210834620441745</x:v>
      </x:c>
      <x:c r="O4091" s="268" t="n">
        <x:f>I4091*TOMATO_PRICE+J4091*CARROT_PRICE+K4091*MESCLUN_PRICE</x:f>
        <x:v>101676</x:v>
      </x:c>
      <x:c r="P4091" s="268" t="n">
        <x:f>I4091*TOMATO_FERTILIZER+J4091*CARROT_FERTILIZER+K4091*MESCLUN_FERTILIZER</x:f>
        <x:v>20240</x:v>
      </x:c>
      <x:c r="Q4091" s="268" t="n">
        <x:f>MIN(M4091,FARMER_HOURS)*FARMER_RATE+MAX(M4091-FARMER_HOURS,0)*TEMP_RATE</x:f>
        <x:v>45527.08655110436</x:v>
      </x:c>
      <x:c r="R4091" s="268" t="n">
        <x:f>O4091-P4091-Q4091-FIXED_COST</x:f>
        <x:v>15908.91344889564</x:v>
      </x:c>
      <x:c r="S4091" s="139" t="str">
        <x:f>IF(AND(L4091&lt;=TOTAL_BED_CAP,N4091&lt;=TEMP_WORKER_CAP),"YES","NO")</x:f>
        <x:v>YES</x:v>
      </x:c>
      <x:c r="T4091" s="139" t="n">
        <x:f>IF(S4091="YES",R4091,-1E+99)</x:f>
        <x:v>15908.91344889564</x:v>
      </x:c>
    </x:row>
    <x:row r="4092">
      <x:c r="A4092" s="139"/>
      <x:c r="B4092" s="139"/>
      <x:c r="C4092" s="139"/>
      <x:c r="D4092" s="139"/>
      <x:c r="E4092" s="139"/>
      <x:c r="F4092" s="139"/>
      <x:c r="G4092" s="139"/>
      <x:c r="H4092" s="139"/>
      <x:c r="I4092" s="266" t="n">
        <x:f>INT((ROW()-ROW($I$46))/((CARROT_CAP+1)*(MESCLUN_CAP+1)))</x:f>
        <x:v>6</x:v>
      </x:c>
      <x:c r="J4092" s="266" t="n">
        <x:f>MOD(INT((ROW()-ROW($I$46))/(MESCLUN_CAP+1)),CARROT_CAP+1)</x:f>
        <x:v>4</x:v>
      </x:c>
      <x:c r="K4092" s="266" t="n">
        <x:f>MOD(ROW()-ROW($I$46),MESCLUN_CAP+1)</x:f>
        <x:v>16</x:v>
      </x:c>
      <x:c r="L4092" s="266" t="n">
        <x:f>SUM(I4092:K4092)</x:f>
        <x:v>26</x:v>
      </x:c>
      <x:c r="M4092" s="267" t="n">
        <x:f>I4092*TOMATO_HOURS*WEEKS*(1+TOMATO_DIM)^I4092+J4092*CARROT_HOURS*WEEKS*(1+CARROT_DIM)^J4092+K4092*MESCLUN_HOURS*WEEKS*(1+MESCLUN_DIM)^K4092</x:f>
        <x:v>1967.4209612211</x:v>
      </x:c>
      <x:c r="N4092" s="267" t="n">
        <x:f>MAX(M4092-FARMER_HOURS,0)/TEMP_HOURS_PER_WORKER</x:f>
        <x:v>0.8662645564035417</x:v>
      </x:c>
      <x:c r="O4092" s="268" t="n">
        <x:f>I4092*TOMATO_PRICE+J4092*CARROT_PRICE+K4092*MESCLUN_PRICE</x:f>
        <x:v>104376</x:v>
      </x:c>
      <x:c r="P4092" s="268" t="n">
        <x:f>I4092*TOMATO_FERTILIZER+J4092*CARROT_FERTILIZER+K4092*MESCLUN_FERTILIZER</x:f>
        <x:v>21120</x:v>
      </x:c>
      <x:c r="Q4092" s="268" t="n">
        <x:f>MIN(M4092,FARMER_HOURS)*FARMER_RATE+MAX(M4092-FARMER_HOURS,0)*TEMP_RATE</x:f>
        <x:v>46656.61391008854</x:v>
      </x:c>
      <x:c r="R4092" s="268" t="n">
        <x:f>O4092-P4092-Q4092-FIXED_COST</x:f>
        <x:v>16599.38608991146</x:v>
      </x:c>
      <x:c r="S4092" s="139" t="str">
        <x:f>IF(AND(L4092&lt;=TOTAL_BED_CAP,N4092&lt;=TEMP_WORKER_CAP),"YES","NO")</x:f>
        <x:v>YES</x:v>
      </x:c>
      <x:c r="T4092" s="139" t="n">
        <x:f>IF(S4092="YES",R4092,-1E+99)</x:f>
        <x:v>16599.38608991146</x:v>
      </x:c>
    </x:row>
    <x:row r="4093">
      <x:c r="A4093" s="139"/>
      <x:c r="B4093" s="139"/>
      <x:c r="C4093" s="139"/>
      <x:c r="D4093" s="139"/>
      <x:c r="E4093" s="139"/>
      <x:c r="F4093" s="139"/>
      <x:c r="G4093" s="139"/>
      <x:c r="H4093" s="139"/>
      <x:c r="I4093" s="266" t="n">
        <x:f>INT((ROW()-ROW($I$46))/((CARROT_CAP+1)*(MESCLUN_CAP+1)))</x:f>
        <x:v>6</x:v>
      </x:c>
      <x:c r="J4093" s="266" t="n">
        <x:f>MOD(INT((ROW()-ROW($I$46))/(MESCLUN_CAP+1)),CARROT_CAP+1)</x:f>
        <x:v>4</x:v>
      </x:c>
      <x:c r="K4093" s="266" t="n">
        <x:f>MOD(ROW()-ROW($I$46),MESCLUN_CAP+1)</x:f>
        <x:v>17</x:v>
      </x:c>
      <x:c r="L4093" s="266" t="n">
        <x:f>SUM(I4093:K4093)</x:f>
        <x:v>27</x:v>
      </x:c>
      <x:c r="M4093" s="267" t="n">
        <x:f>I4093*TOMATO_HOURS*WEEKS*(1+TOMATO_DIM)^I4093+J4093*CARROT_HOURS*WEEKS*(1+CARROT_DIM)^J4093+K4093*MESCLUN_HOURS*WEEKS*(1+MESCLUN_DIM)^K4093</x:f>
        <x:v>2033.9811846676403</x:v>
      </x:c>
      <x:c r="N4093" s="267" t="n">
        <x:f>MAX(M4093-FARMER_HOURS,0)/TEMP_HOURS_PER_WORKER</x:f>
        <x:v>0.9124869337969724</x:v>
      </x:c>
      <x:c r="O4093" s="268" t="n">
        <x:f>I4093*TOMATO_PRICE+J4093*CARROT_PRICE+K4093*MESCLUN_PRICE</x:f>
        <x:v>107076</x:v>
      </x:c>
      <x:c r="P4093" s="268" t="n">
        <x:f>I4093*TOMATO_FERTILIZER+J4093*CARROT_FERTILIZER+K4093*MESCLUN_FERTILIZER</x:f>
        <x:v>22000</x:v>
      </x:c>
      <x:c r="Q4093" s="268" t="n">
        <x:f>MIN(M4093,FARMER_HOURS)*FARMER_RATE+MAX(M4093-FARMER_HOURS,0)*TEMP_RATE</x:f>
        <x:v>47812.17334492431</x:v>
      </x:c>
      <x:c r="R4093" s="268" t="n">
        <x:f>O4093-P4093-Q4093-FIXED_COST</x:f>
        <x:v>17263.82665507569</x:v>
      </x:c>
      <x:c r="S4093" s="139" t="str">
        <x:f>IF(AND(L4093&lt;=TOTAL_BED_CAP,N4093&lt;=TEMP_WORKER_CAP),"YES","NO")</x:f>
        <x:v>YES</x:v>
      </x:c>
      <x:c r="T4093" s="139" t="n">
        <x:f>IF(S4093="YES",R4093,-1E+99)</x:f>
        <x:v>17263.82665507569</x:v>
      </x:c>
    </x:row>
    <x:row r="4094">
      <x:c r="A4094" s="139"/>
      <x:c r="B4094" s="139"/>
      <x:c r="C4094" s="139"/>
      <x:c r="D4094" s="139"/>
      <x:c r="E4094" s="139"/>
      <x:c r="F4094" s="139"/>
      <x:c r="G4094" s="139"/>
      <x:c r="H4094" s="139"/>
      <x:c r="I4094" s="266" t="n">
        <x:f>INT((ROW()-ROW($I$46))/((CARROT_CAP+1)*(MESCLUN_CAP+1)))</x:f>
        <x:v>6</x:v>
      </x:c>
      <x:c r="J4094" s="266" t="n">
        <x:f>MOD(INT((ROW()-ROW($I$46))/(MESCLUN_CAP+1)),CARROT_CAP+1)</x:f>
        <x:v>4</x:v>
      </x:c>
      <x:c r="K4094" s="266" t="n">
        <x:f>MOD(ROW()-ROW($I$46),MESCLUN_CAP+1)</x:f>
        <x:v>18</x:v>
      </x:c>
      <x:c r="L4094" s="266" t="n">
        <x:f>SUM(I4094:K4094)</x:f>
        <x:v>28</x:v>
      </x:c>
      <x:c r="M4094" s="267" t="n">
        <x:f>I4094*TOMATO_HOURS*WEEKS*(1+TOMATO_DIM)^I4094+J4094*CARROT_HOURS*WEEKS*(1+CARROT_DIM)^J4094+K4094*MESCLUN_HOURS*WEEKS*(1+MESCLUN_DIM)^K4094</x:f>
        <x:v>2102.0681761262276</x:v>
      </x:c>
      <x:c r="N4094" s="267" t="n">
        <x:f>MAX(M4094-FARMER_HOURS,0)/TEMP_HOURS_PER_WORKER</x:f>
        <x:v>0.9597695667543248</x:v>
      </x:c>
      <x:c r="O4094" s="268" t="n">
        <x:f>I4094*TOMATO_PRICE+J4094*CARROT_PRICE+K4094*MESCLUN_PRICE</x:f>
        <x:v>109776</x:v>
      </x:c>
      <x:c r="P4094" s="268" t="n">
        <x:f>I4094*TOMATO_FERTILIZER+J4094*CARROT_FERTILIZER+K4094*MESCLUN_FERTILIZER</x:f>
        <x:v>22880</x:v>
      </x:c>
      <x:c r="Q4094" s="268" t="n">
        <x:f>MIN(M4094,FARMER_HOURS)*FARMER_RATE+MAX(M4094-FARMER_HOURS,0)*TEMP_RATE</x:f>
        <x:v>48994.23916885812</x:v>
      </x:c>
      <x:c r="R4094" s="268" t="n">
        <x:f>O4094-P4094-Q4094-FIXED_COST</x:f>
        <x:v>17901.76083114188</x:v>
      </x:c>
      <x:c r="S4094" s="139" t="str">
        <x:f>IF(AND(L4094&lt;=TOTAL_BED_CAP,N4094&lt;=TEMP_WORKER_CAP),"YES","NO")</x:f>
        <x:v>YES</x:v>
      </x:c>
      <x:c r="T4094" s="139" t="n">
        <x:f>IF(S4094="YES",R4094,-1E+99)</x:f>
        <x:v>17901.76083114188</x:v>
      </x:c>
    </x:row>
    <x:row r="4095">
      <x:c r="A4095" s="139"/>
      <x:c r="B4095" s="139"/>
      <x:c r="C4095" s="139"/>
      <x:c r="D4095" s="139"/>
      <x:c r="E4095" s="139"/>
      <x:c r="F4095" s="139"/>
      <x:c r="G4095" s="139"/>
      <x:c r="H4095" s="139"/>
      <x:c r="I4095" s="266" t="n">
        <x:f>INT((ROW()-ROW($I$46))/((CARROT_CAP+1)*(MESCLUN_CAP+1)))</x:f>
        <x:v>6</x:v>
      </x:c>
      <x:c r="J4095" s="266" t="n">
        <x:f>MOD(INT((ROW()-ROW($I$46))/(MESCLUN_CAP+1)),CARROT_CAP+1)</x:f>
        <x:v>4</x:v>
      </x:c>
      <x:c r="K4095" s="266" t="n">
        <x:f>MOD(ROW()-ROW($I$46),MESCLUN_CAP+1)</x:f>
        <x:v>19</x:v>
      </x:c>
      <x:c r="L4095" s="266" t="n">
        <x:f>SUM(I4095:K4095)</x:f>
        <x:v>29</x:v>
      </x:c>
      <x:c r="M4095" s="267" t="n">
        <x:f>I4095*TOMATO_HOURS*WEEKS*(1+TOMATO_DIM)^I4095+J4095*CARROT_HOURS*WEEKS*(1+CARROT_DIM)^J4095+K4095*MESCLUN_HOURS*WEEKS*(1+MESCLUN_DIM)^K4095</x:f>
        <x:v>2171.709704762249</x:v>
      </x:c>
      <x:c r="N4095" s="267" t="n">
        <x:f>MAX(M4095-FARMER_HOURS,0)/TEMP_HOURS_PER_WORKER</x:f>
        <x:v>1.0081317394182285</x:v>
      </x:c>
      <x:c r="O4095" s="268" t="n">
        <x:f>I4095*TOMATO_PRICE+J4095*CARROT_PRICE+K4095*MESCLUN_PRICE</x:f>
        <x:v>112476</x:v>
      </x:c>
      <x:c r="P4095" s="268" t="n">
        <x:f>I4095*TOMATO_FERTILIZER+J4095*CARROT_FERTILIZER+K4095*MESCLUN_FERTILIZER</x:f>
        <x:v>23760</x:v>
      </x:c>
      <x:c r="Q4095" s="268" t="n">
        <x:f>MIN(M4095,FARMER_HOURS)*FARMER_RATE+MAX(M4095-FARMER_HOURS,0)*TEMP_RATE</x:f>
        <x:v>50203.29348545571</x:v>
      </x:c>
      <x:c r="R4095" s="268" t="n">
        <x:f>O4095-P4095-Q4095-FIXED_COST</x:f>
        <x:v>18512.70651454429</x:v>
      </x:c>
      <x:c r="S4095" s="139" t="str">
        <x:f>IF(AND(L4095&lt;=TOTAL_BED_CAP,N4095&lt;=TEMP_WORKER_CAP),"YES","NO")</x:f>
        <x:v>YES</x:v>
      </x:c>
      <x:c r="T4095" s="139" t="n">
        <x:f>IF(S4095="YES",R4095,-1E+99)</x:f>
        <x:v>18512.70651454429</x:v>
      </x:c>
    </x:row>
    <x:row r="4096">
      <x:c r="A4096" s="139"/>
      <x:c r="B4096" s="139"/>
      <x:c r="C4096" s="139"/>
      <x:c r="D4096" s="139"/>
      <x:c r="E4096" s="139"/>
      <x:c r="F4096" s="139"/>
      <x:c r="G4096" s="139"/>
      <x:c r="H4096" s="139"/>
      <x:c r="I4096" s="266" t="n">
        <x:f>INT((ROW()-ROW($I$46))/((CARROT_CAP+1)*(MESCLUN_CAP+1)))</x:f>
        <x:v>6</x:v>
      </x:c>
      <x:c r="J4096" s="266" t="n">
        <x:f>MOD(INT((ROW()-ROW($I$46))/(MESCLUN_CAP+1)),CARROT_CAP+1)</x:f>
        <x:v>4</x:v>
      </x:c>
      <x:c r="K4096" s="266" t="n">
        <x:f>MOD(ROW()-ROW($I$46),MESCLUN_CAP+1)</x:f>
        <x:v>20</x:v>
      </x:c>
      <x:c r="L4096" s="266" t="n">
        <x:f>SUM(I4096:K4096)</x:f>
        <x:v>30</x:v>
      </x:c>
      <x:c r="M4096" s="267" t="n">
        <x:f>I4096*TOMATO_HOURS*WEEKS*(1+TOMATO_DIM)^I4096+J4096*CARROT_HOURS*WEEKS*(1+CARROT_DIM)^J4096+K4096*MESCLUN_HOURS*WEEKS*(1+MESCLUN_DIM)^K4096</x:f>
        <x:v>2242.9339954127263</x:v>
      </x:c>
      <x:c r="N4096" s="267" t="n">
        <x:f>MAX(M4096-FARMER_HOURS,0)/TEMP_HOURS_PER_WORKER</x:f>
        <x:v>1.0575930523699488</x:v>
      </x:c>
      <x:c r="O4096" s="268" t="n">
        <x:f>I4096*TOMATO_PRICE+J4096*CARROT_PRICE+K4096*MESCLUN_PRICE</x:f>
        <x:v>115176</x:v>
      </x:c>
      <x:c r="P4096" s="268" t="n">
        <x:f>I4096*TOMATO_FERTILIZER+J4096*CARROT_FERTILIZER+K4096*MESCLUN_FERTILIZER</x:f>
        <x:v>24640</x:v>
      </x:c>
      <x:c r="Q4096" s="268" t="n">
        <x:f>MIN(M4096,FARMER_HOURS)*FARMER_RATE+MAX(M4096-FARMER_HOURS,0)*TEMP_RATE</x:f>
        <x:v>51439.82630924872</x:v>
      </x:c>
      <x:c r="R4096" s="268" t="n">
        <x:f>O4096-P4096-Q4096-FIXED_COST</x:f>
        <x:v>19096.173690751282</x:v>
      </x:c>
      <x:c r="S4096" s="139" t="str">
        <x:f>IF(AND(L4096&lt;=TOTAL_BED_CAP,N4096&lt;=TEMP_WORKER_CAP),"YES","NO")</x:f>
        <x:v>YES</x:v>
      </x:c>
      <x:c r="T4096" s="139" t="n">
        <x:f>IF(S4096="YES",R4096,-1E+99)</x:f>
        <x:v>19096.173690751282</x:v>
      </x:c>
    </x:row>
    <x:row r="4097">
      <x:c r="A4097" s="139"/>
      <x:c r="B4097" s="139"/>
      <x:c r="C4097" s="139"/>
      <x:c r="D4097" s="139"/>
      <x:c r="E4097" s="139"/>
      <x:c r="F4097" s="139"/>
      <x:c r="G4097" s="139"/>
      <x:c r="H4097" s="139"/>
      <x:c r="I4097" s="266" t="n">
        <x:f>INT((ROW()-ROW($I$46))/((CARROT_CAP+1)*(MESCLUN_CAP+1)))</x:f>
        <x:v>6</x:v>
      </x:c>
      <x:c r="J4097" s="266" t="n">
        <x:f>MOD(INT((ROW()-ROW($I$46))/(MESCLUN_CAP+1)),CARROT_CAP+1)</x:f>
        <x:v>4</x:v>
      </x:c>
      <x:c r="K4097" s="266" t="n">
        <x:f>MOD(ROW()-ROW($I$46),MESCLUN_CAP+1)</x:f>
        <x:v>21</x:v>
      </x:c>
      <x:c r="L4097" s="266" t="n">
        <x:f>SUM(I4097:K4097)</x:f>
        <x:v>31</x:v>
      </x:c>
      <x:c r="M4097" s="267" t="n">
        <x:f>I4097*TOMATO_HOURS*WEEKS*(1+TOMATO_DIM)^I4097+J4097*CARROT_HOURS*WEEKS*(1+CARROT_DIM)^J4097+K4097*MESCLUN_HOURS*WEEKS*(1+MESCLUN_DIM)^K4097</x:f>
        <x:v>2315.76973563917</x:v>
      </x:c>
      <x:c r="N4097" s="267" t="n">
        <x:f>MAX(M4097-FARMER_HOURS,0)/TEMP_HOURS_PER_WORKER</x:f>
        <x:v>1.1081734275272015</x:v>
      </x:c>
      <x:c r="O4097" s="268" t="n">
        <x:f>I4097*TOMATO_PRICE+J4097*CARROT_PRICE+K4097*MESCLUN_PRICE</x:f>
        <x:v>117876</x:v>
      </x:c>
      <x:c r="P4097" s="268" t="n">
        <x:f>I4097*TOMATO_FERTILIZER+J4097*CARROT_FERTILIZER+K4097*MESCLUN_FERTILIZER</x:f>
        <x:v>25520</x:v>
      </x:c>
      <x:c r="Q4097" s="268" t="n">
        <x:f>MIN(M4097,FARMER_HOURS)*FARMER_RATE+MAX(M4097-FARMER_HOURS,0)*TEMP_RATE</x:f>
        <x:v>52704.335688180036</x:v>
      </x:c>
      <x:c r="R4097" s="268" t="n">
        <x:f>O4097-P4097-Q4097-FIXED_COST</x:f>
        <x:v>19651.664311819964</x:v>
      </x:c>
      <x:c r="S4097" s="139" t="str">
        <x:f>IF(AND(L4097&lt;=TOTAL_BED_CAP,N4097&lt;=TEMP_WORKER_CAP),"YES","NO")</x:f>
        <x:v>YES</x:v>
      </x:c>
      <x:c r="T4097" s="139" t="n">
        <x:f>IF(S4097="YES",R4097,-1E+99)</x:f>
        <x:v>19651.664311819964</x:v>
      </x:c>
    </x:row>
    <x:row r="4098">
      <x:c r="A4098" s="139"/>
      <x:c r="B4098" s="139"/>
      <x:c r="C4098" s="139"/>
      <x:c r="D4098" s="139"/>
      <x:c r="E4098" s="139"/>
      <x:c r="F4098" s="139"/>
      <x:c r="G4098" s="139"/>
      <x:c r="H4098" s="139"/>
      <x:c r="I4098" s="266" t="n">
        <x:f>INT((ROW()-ROW($I$46))/((CARROT_CAP+1)*(MESCLUN_CAP+1)))</x:f>
        <x:v>6</x:v>
      </x:c>
      <x:c r="J4098" s="266" t="n">
        <x:f>MOD(INT((ROW()-ROW($I$46))/(MESCLUN_CAP+1)),CARROT_CAP+1)</x:f>
        <x:v>4</x:v>
      </x:c>
      <x:c r="K4098" s="266" t="n">
        <x:f>MOD(ROW()-ROW($I$46),MESCLUN_CAP+1)</x:f>
        <x:v>22</x:v>
      </x:c>
      <x:c r="L4098" s="266" t="n">
        <x:f>SUM(I4098:K4098)</x:f>
        <x:v>32</x:v>
      </x:c>
      <x:c r="M4098" s="267" t="n">
        <x:f>I4098*TOMATO_HOURS*WEEKS*(1+TOMATO_DIM)^I4098+J4098*CARROT_HOURS*WEEKS*(1+CARROT_DIM)^J4098+K4098*MESCLUN_HOURS*WEEKS*(1+MESCLUN_DIM)^K4098</x:f>
        <x:v>2390.2460828855665</x:v>
      </x:c>
      <x:c r="N4098" s="267" t="n">
        <x:f>MAX(M4098-FARMER_HOURS,0)/TEMP_HOURS_PER_WORKER</x:f>
        <x:v>1.1598931131149768</x:v>
      </x:c>
      <x:c r="O4098" s="268" t="n">
        <x:f>I4098*TOMATO_PRICE+J4098*CARROT_PRICE+K4098*MESCLUN_PRICE</x:f>
        <x:v>120576</x:v>
      </x:c>
      <x:c r="P4098" s="268" t="n">
        <x:f>I4098*TOMATO_FERTILIZER+J4098*CARROT_FERTILIZER+K4098*MESCLUN_FERTILIZER</x:f>
        <x:v>26400</x:v>
      </x:c>
      <x:c r="Q4098" s="268" t="n">
        <x:f>MIN(M4098,FARMER_HOURS)*FARMER_RATE+MAX(M4098-FARMER_HOURS,0)*TEMP_RATE</x:f>
        <x:v>53997.32782787442</x:v>
      </x:c>
      <x:c r="R4098" s="268" t="n">
        <x:f>O4098-P4098-Q4098-FIXED_COST</x:f>
        <x:v>20178.67217212558</x:v>
      </x:c>
      <x:c r="S4098" s="139" t="str">
        <x:f>IF(AND(L4098&lt;=TOTAL_BED_CAP,N4098&lt;=TEMP_WORKER_CAP),"YES","NO")</x:f>
        <x:v>YES</x:v>
      </x:c>
      <x:c r="T4098" s="139" t="n">
        <x:f>IF(S4098="YES",R4098,-1E+99)</x:f>
        <x:v>20178.67217212558</x:v>
      </x:c>
    </x:row>
    <x:row r="4099">
      <x:c r="A4099" s="139"/>
      <x:c r="B4099" s="139"/>
      <x:c r="C4099" s="139"/>
      <x:c r="D4099" s="139"/>
      <x:c r="E4099" s="139"/>
      <x:c r="F4099" s="139"/>
      <x:c r="G4099" s="139"/>
      <x:c r="H4099" s="139"/>
      <x:c r="I4099" s="266" t="n">
        <x:f>INT((ROW()-ROW($I$46))/((CARROT_CAP+1)*(MESCLUN_CAP+1)))</x:f>
        <x:v>6</x:v>
      </x:c>
      <x:c r="J4099" s="266" t="n">
        <x:f>MOD(INT((ROW()-ROW($I$46))/(MESCLUN_CAP+1)),CARROT_CAP+1)</x:f>
        <x:v>4</x:v>
      </x:c>
      <x:c r="K4099" s="266" t="n">
        <x:f>MOD(ROW()-ROW($I$46),MESCLUN_CAP+1)</x:f>
        <x:v>23</x:v>
      </x:c>
      <x:c r="L4099" s="266" t="n">
        <x:f>SUM(I4099:K4099)</x:f>
        <x:v>33</x:v>
      </x:c>
      <x:c r="M4099" s="267" t="n">
        <x:f>I4099*TOMATO_HOURS*WEEKS*(1+TOMATO_DIM)^I4099+J4099*CARROT_HOURS*WEEKS*(1+CARROT_DIM)^J4099+K4099*MESCLUN_HOURS*WEEKS*(1+MESCLUN_DIM)^K4099</x:f>
        <x:v>2466.3926717430027</x:v>
      </x:c>
      <x:c r="N4099" s="267" t="n">
        <x:f>MAX(M4099-FARMER_HOURS,0)/TEMP_HOURS_PER_WORKER</x:f>
        <x:v>1.2127726887104184</x:v>
      </x:c>
      <x:c r="O4099" s="268" t="n">
        <x:f>I4099*TOMATO_PRICE+J4099*CARROT_PRICE+K4099*MESCLUN_PRICE</x:f>
        <x:v>123276</x:v>
      </x:c>
      <x:c r="P4099" s="268" t="n">
        <x:f>I4099*TOMATO_FERTILIZER+J4099*CARROT_FERTILIZER+K4099*MESCLUN_FERTILIZER</x:f>
        <x:v>27280</x:v>
      </x:c>
      <x:c r="Q4099" s="268" t="n">
        <x:f>MIN(M4099,FARMER_HOURS)*FARMER_RATE+MAX(M4099-FARMER_HOURS,0)*TEMP_RATE</x:f>
        <x:v>55319.31721776046</x:v>
      </x:c>
      <x:c r="R4099" s="268" t="n">
        <x:f>O4099-P4099-Q4099-FIXED_COST</x:f>
        <x:v>20676.682782239543</x:v>
      </x:c>
      <x:c r="S4099" s="139" t="str">
        <x:f>IF(AND(L4099&lt;=TOTAL_BED_CAP,N4099&lt;=TEMP_WORKER_CAP),"YES","NO")</x:f>
        <x:v>YES</x:v>
      </x:c>
      <x:c r="T4099" s="139" t="n">
        <x:f>IF(S4099="YES",R4099,-1E+99)</x:f>
        <x:v>20676.682782239543</x:v>
      </x:c>
    </x:row>
    <x:row r="4100">
      <x:c r="A4100" s="139"/>
      <x:c r="B4100" s="139"/>
      <x:c r="C4100" s="139"/>
      <x:c r="D4100" s="139"/>
      <x:c r="E4100" s="139"/>
      <x:c r="F4100" s="139"/>
      <x:c r="G4100" s="139"/>
      <x:c r="H4100" s="139"/>
      <x:c r="I4100" s="266" t="n">
        <x:f>INT((ROW()-ROW($I$46))/((CARROT_CAP+1)*(MESCLUN_CAP+1)))</x:f>
        <x:v>6</x:v>
      </x:c>
      <x:c r="J4100" s="266" t="n">
        <x:f>MOD(INT((ROW()-ROW($I$46))/(MESCLUN_CAP+1)),CARROT_CAP+1)</x:f>
        <x:v>4</x:v>
      </x:c>
      <x:c r="K4100" s="266" t="n">
        <x:f>MOD(ROW()-ROW($I$46),MESCLUN_CAP+1)</x:f>
        <x:v>24</x:v>
      </x:c>
      <x:c r="L4100" s="266" t="n">
        <x:f>SUM(I4100:K4100)</x:f>
        <x:v>34</x:v>
      </x:c>
      <x:c r="M4100" s="267" t="n">
        <x:f>I4100*TOMATO_HOURS*WEEKS*(1+TOMATO_DIM)^I4100+J4100*CARROT_HOURS*WEEKS*(1+CARROT_DIM)^J4100+K4100*MESCLUN_HOURS*WEEKS*(1+MESCLUN_DIM)^K4100</x:f>
        <x:v>2544.2396213224984</x:v>
      </x:c>
      <x:c r="N4100" s="267" t="n">
        <x:f>MAX(M4100-FARMER_HOURS,0)/TEMP_HOURS_PER_WORKER</x:f>
        <x:v>1.266833070362846</x:v>
      </x:c>
      <x:c r="O4100" s="268" t="n">
        <x:f>I4100*TOMATO_PRICE+J4100*CARROT_PRICE+K4100*MESCLUN_PRICE</x:f>
        <x:v>125976</x:v>
      </x:c>
      <x:c r="P4100" s="268" t="n">
        <x:f>I4100*TOMATO_FERTILIZER+J4100*CARROT_FERTILIZER+K4100*MESCLUN_FERTILIZER</x:f>
        <x:v>28160</x:v>
      </x:c>
      <x:c r="Q4100" s="268" t="n">
        <x:f>MIN(M4100,FARMER_HOURS)*FARMER_RATE+MAX(M4100-FARMER_HOURS,0)*TEMP_RATE</x:f>
        <x:v>56670.82675907115</x:v>
      </x:c>
      <x:c r="R4100" s="268" t="n">
        <x:f>O4100-P4100-Q4100-FIXED_COST</x:f>
        <x:v>21145.173240928852</x:v>
      </x:c>
      <x:c r="S4100" s="139" t="str">
        <x:f>IF(AND(L4100&lt;=TOTAL_BED_CAP,N4100&lt;=TEMP_WORKER_CAP),"YES","NO")</x:f>
        <x:v>YES</x:v>
      </x:c>
      <x:c r="T4100" s="139" t="n">
        <x:f>IF(S4100="YES",R4100,-1E+99)</x:f>
        <x:v>21145.173240928852</x:v>
      </x:c>
    </x:row>
    <x:row r="4101">
      <x:c r="A4101" s="139"/>
      <x:c r="B4101" s="139"/>
      <x:c r="C4101" s="139"/>
      <x:c r="D4101" s="139"/>
      <x:c r="E4101" s="139"/>
      <x:c r="F4101" s="139"/>
      <x:c r="G4101" s="139"/>
      <x:c r="H4101" s="139"/>
      <x:c r="I4101" s="266" t="n">
        <x:f>INT((ROW()-ROW($I$46))/((CARROT_CAP+1)*(MESCLUN_CAP+1)))</x:f>
        <x:v>6</x:v>
      </x:c>
      <x:c r="J4101" s="266" t="n">
        <x:f>MOD(INT((ROW()-ROW($I$46))/(MESCLUN_CAP+1)),CARROT_CAP+1)</x:f>
        <x:v>4</x:v>
      </x:c>
      <x:c r="K4101" s="266" t="n">
        <x:f>MOD(ROW()-ROW($I$46),MESCLUN_CAP+1)</x:f>
        <x:v>25</x:v>
      </x:c>
      <x:c r="L4101" s="266" t="n">
        <x:f>SUM(I4101:K4101)</x:f>
        <x:v>35</x:v>
      </x:c>
      <x:c r="M4101" s="267" t="n">
        <x:f>I4101*TOMATO_HOURS*WEEKS*(1+TOMATO_DIM)^I4101+J4101*CARROT_HOURS*WEEKS*(1+CARROT_DIM)^J4101+K4101*MESCLUN_HOURS*WEEKS*(1+MESCLUN_DIM)^K4101</x:f>
        <x:v>2623.817542737596</x:v>
      </x:c>
      <x:c r="N4101" s="267" t="n">
        <x:f>MAX(M4101-FARMER_HOURS,0)/TEMP_HOURS_PER_WORKER</x:f>
        <x:v>1.3220955157899972</x:v>
      </x:c>
      <x:c r="O4101" s="268" t="n">
        <x:f>I4101*TOMATO_PRICE+J4101*CARROT_PRICE+K4101*MESCLUN_PRICE</x:f>
        <x:v>128676</x:v>
      </x:c>
      <x:c r="P4101" s="268" t="n">
        <x:f>I4101*TOMATO_FERTILIZER+J4101*CARROT_FERTILIZER+K4101*MESCLUN_FERTILIZER</x:f>
        <x:v>29040</x:v>
      </x:c>
      <x:c r="Q4101" s="268" t="n">
        <x:f>MIN(M4101,FARMER_HOURS)*FARMER_RATE+MAX(M4101-FARMER_HOURS,0)*TEMP_RATE</x:f>
        <x:v>58052.387894749925</x:v>
      </x:c>
      <x:c r="R4101" s="268" t="n">
        <x:f>O4101-P4101-Q4101-FIXED_COST</x:f>
        <x:v>21583.612105250075</x:v>
      </x:c>
      <x:c r="S4101" s="139" t="str">
        <x:f>IF(AND(L4101&lt;=TOTAL_BED_CAP,N4101&lt;=TEMP_WORKER_CAP),"YES","NO")</x:f>
        <x:v>YES</x:v>
      </x:c>
      <x:c r="T4101" s="139" t="n">
        <x:f>IF(S4101="YES",R4101,-1E+99)</x:f>
        <x:v>21583.612105250075</x:v>
      </x:c>
    </x:row>
    <x:row r="4102">
      <x:c r="A4102" s="139"/>
      <x:c r="B4102" s="139"/>
      <x:c r="C4102" s="139"/>
      <x:c r="D4102" s="139"/>
      <x:c r="E4102" s="139"/>
      <x:c r="F4102" s="139"/>
      <x:c r="G4102" s="139"/>
      <x:c r="H4102" s="139"/>
      <x:c r="I4102" s="266" t="n">
        <x:f>INT((ROW()-ROW($I$46))/((CARROT_CAP+1)*(MESCLUN_CAP+1)))</x:f>
        <x:v>6</x:v>
      </x:c>
      <x:c r="J4102" s="266" t="n">
        <x:f>MOD(INT((ROW()-ROW($I$46))/(MESCLUN_CAP+1)),CARROT_CAP+1)</x:f>
        <x:v>4</x:v>
      </x:c>
      <x:c r="K4102" s="266" t="n">
        <x:f>MOD(ROW()-ROW($I$46),MESCLUN_CAP+1)</x:f>
        <x:v>26</x:v>
      </x:c>
      <x:c r="L4102" s="266" t="n">
        <x:f>SUM(I4102:K4102)</x:f>
        <x:v>36</x:v>
      </x:c>
      <x:c r="M4102" s="267" t="n">
        <x:f>I4102*TOMATO_HOURS*WEEKS*(1+TOMATO_DIM)^I4102+J4102*CARROT_HOURS*WEEKS*(1+CARROT_DIM)^J4102+K4102*MESCLUN_HOURS*WEEKS*(1+MESCLUN_DIM)^K4102</x:f>
        <x:v>2705.157546698313</x:v>
      </x:c>
      <x:c r="N4102" s="267" t="n">
        <x:f>MAX(M4102-FARMER_HOURS,0)/TEMP_HOURS_PER_WORKER</x:f>
        <x:v>1.3785816296516062</x:v>
      </x:c>
      <x:c r="O4102" s="268" t="n">
        <x:f>I4102*TOMATO_PRICE+J4102*CARROT_PRICE+K4102*MESCLUN_PRICE</x:f>
        <x:v>131376</x:v>
      </x:c>
      <x:c r="P4102" s="268" t="n">
        <x:f>I4102*TOMATO_FERTILIZER+J4102*CARROT_FERTILIZER+K4102*MESCLUN_FERTILIZER</x:f>
        <x:v>29920</x:v>
      </x:c>
      <x:c r="Q4102" s="268" t="n">
        <x:f>MIN(M4102,FARMER_HOURS)*FARMER_RATE+MAX(M4102-FARMER_HOURS,0)*TEMP_RATE</x:f>
        <x:v>59464.540741290155</x:v>
      </x:c>
      <x:c r="R4102" s="268" t="n">
        <x:f>O4102-P4102-Q4102-FIXED_COST</x:f>
        <x:v>21991.459258709845</x:v>
      </x:c>
      <x:c r="S4102" s="139" t="str">
        <x:f>IF(AND(L4102&lt;=TOTAL_BED_CAP,N4102&lt;=TEMP_WORKER_CAP),"YES","NO")</x:f>
        <x:v>YES</x:v>
      </x:c>
      <x:c r="T4102" s="139" t="n">
        <x:f>IF(S4102="YES",R4102,-1E+99)</x:f>
        <x:v>21991.459258709845</x:v>
      </x:c>
    </x:row>
    <x:row r="4103">
      <x:c r="A4103" s="139"/>
      <x:c r="B4103" s="139"/>
      <x:c r="C4103" s="139"/>
      <x:c r="D4103" s="139"/>
      <x:c r="E4103" s="139"/>
      <x:c r="F4103" s="139"/>
      <x:c r="G4103" s="139"/>
      <x:c r="H4103" s="139"/>
      <x:c r="I4103" s="266" t="n">
        <x:f>INT((ROW()-ROW($I$46))/((CARROT_CAP+1)*(MESCLUN_CAP+1)))</x:f>
        <x:v>6</x:v>
      </x:c>
      <x:c r="J4103" s="266" t="n">
        <x:f>MOD(INT((ROW()-ROW($I$46))/(MESCLUN_CAP+1)),CARROT_CAP+1)</x:f>
        <x:v>4</x:v>
      </x:c>
      <x:c r="K4103" s="266" t="n">
        <x:f>MOD(ROW()-ROW($I$46),MESCLUN_CAP+1)</x:f>
        <x:v>27</x:v>
      </x:c>
      <x:c r="L4103" s="266" t="n">
        <x:f>SUM(I4103:K4103)</x:f>
        <x:v>37</x:v>
      </x:c>
      <x:c r="M4103" s="267" t="n">
        <x:f>I4103*TOMATO_HOURS*WEEKS*(1+TOMATO_DIM)^I4103+J4103*CARROT_HOURS*WEEKS*(1+CARROT_DIM)^J4103+K4103*MESCLUN_HOURS*WEEKS*(1+MESCLUN_DIM)^K4103</x:f>
        <x:v>2788.29125121807</x:v>
      </x:c>
      <x:c r="N4103" s="267" t="n">
        <x:f>MAX(M4103-FARMER_HOURS,0)/TEMP_HOURS_PER_WORKER</x:f>
        <x:v>1.4363133689014376</x:v>
      </x:c>
      <x:c r="O4103" s="268" t="n">
        <x:f>I4103*TOMATO_PRICE+J4103*CARROT_PRICE+K4103*MESCLUN_PRICE</x:f>
        <x:v>134076</x:v>
      </x:c>
      <x:c r="P4103" s="268" t="n">
        <x:f>I4103*TOMATO_FERTILIZER+J4103*CARROT_FERTILIZER+K4103*MESCLUN_FERTILIZER</x:f>
        <x:v>30800</x:v>
      </x:c>
      <x:c r="Q4103" s="268" t="n">
        <x:f>MIN(M4103,FARMER_HOURS)*FARMER_RATE+MAX(M4103-FARMER_HOURS,0)*TEMP_RATE</x:f>
        <x:v>60907.83422253594</x:v>
      </x:c>
      <x:c r="R4103" s="268" t="n">
        <x:f>O4103-P4103-Q4103-FIXED_COST</x:f>
        <x:v>22368.165777464063</x:v>
      </x:c>
      <x:c r="S4103" s="139" t="str">
        <x:f>IF(AND(L4103&lt;=TOTAL_BED_CAP,N4103&lt;=TEMP_WORKER_CAP),"YES","NO")</x:f>
        <x:v>YES</x:v>
      </x:c>
      <x:c r="T4103" s="139" t="n">
        <x:f>IF(S4103="YES",R4103,-1E+99)</x:f>
        <x:v>22368.165777464063</x:v>
      </x:c>
    </x:row>
    <x:row r="4104">
      <x:c r="A4104" s="139"/>
      <x:c r="B4104" s="139"/>
      <x:c r="C4104" s="139"/>
      <x:c r="D4104" s="139"/>
      <x:c r="E4104" s="139"/>
      <x:c r="F4104" s="139"/>
      <x:c r="G4104" s="139"/>
      <x:c r="H4104" s="139"/>
      <x:c r="I4104" s="266" t="n">
        <x:f>INT((ROW()-ROW($I$46))/((CARROT_CAP+1)*(MESCLUN_CAP+1)))</x:f>
        <x:v>6</x:v>
      </x:c>
      <x:c r="J4104" s="266" t="n">
        <x:f>MOD(INT((ROW()-ROW($I$46))/(MESCLUN_CAP+1)),CARROT_CAP+1)</x:f>
        <x:v>4</x:v>
      </x:c>
      <x:c r="K4104" s="266" t="n">
        <x:f>MOD(ROW()-ROW($I$46),MESCLUN_CAP+1)</x:f>
        <x:v>28</x:v>
      </x:c>
      <x:c r="L4104" s="266" t="n">
        <x:f>SUM(I4104:K4104)</x:f>
        <x:v>38</x:v>
      </x:c>
      <x:c r="M4104" s="267" t="n">
        <x:f>I4104*TOMATO_HOURS*WEEKS*(1+TOMATO_DIM)^I4104+J4104*CARROT_HOURS*WEEKS*(1+CARROT_DIM)^J4104+K4104*MESCLUN_HOURS*WEEKS*(1+MESCLUN_DIM)^K4104</x:f>
        <x:v>2873.250789435224</x:v>
      </x:c>
      <x:c r="N4104" s="267" t="n">
        <x:f>MAX(M4104-FARMER_HOURS,0)/TEMP_HOURS_PER_WORKER</x:f>
        <x:v>1.4953130482189054</x:v>
      </x:c>
      <x:c r="O4104" s="268" t="n">
        <x:f>I4104*TOMATO_PRICE+J4104*CARROT_PRICE+K4104*MESCLUN_PRICE</x:f>
        <x:v>136776</x:v>
      </x:c>
      <x:c r="P4104" s="268" t="n">
        <x:f>I4104*TOMATO_FERTILIZER+J4104*CARROT_FERTILIZER+K4104*MESCLUN_FERTILIZER</x:f>
        <x:v>31680</x:v>
      </x:c>
      <x:c r="Q4104" s="268" t="n">
        <x:f>MIN(M4104,FARMER_HOURS)*FARMER_RATE+MAX(M4104-FARMER_HOURS,0)*TEMP_RATE</x:f>
        <x:v>62382.82620547264</x:v>
      </x:c>
      <x:c r="R4104" s="268" t="n">
        <x:f>O4104-P4104-Q4104-FIXED_COST</x:f>
        <x:v>22713.173794527363</x:v>
      </x:c>
      <x:c r="S4104" s="139" t="str">
        <x:f>IF(AND(L4104&lt;=TOTAL_BED_CAP,N4104&lt;=TEMP_WORKER_CAP),"YES","NO")</x:f>
        <x:v>YES</x:v>
      </x:c>
      <x:c r="T4104" s="139" t="n">
        <x:f>IF(S4104="YES",R4104,-1E+99)</x:f>
        <x:v>22713.173794527363</x:v>
      </x:c>
    </x:row>
    <x:row r="4105">
      <x:c r="A4105" s="139"/>
      <x:c r="B4105" s="139"/>
      <x:c r="C4105" s="139"/>
      <x:c r="D4105" s="139"/>
      <x:c r="E4105" s="139"/>
      <x:c r="F4105" s="139"/>
      <x:c r="G4105" s="139"/>
      <x:c r="H4105" s="139"/>
      <x:c r="I4105" s="266" t="n">
        <x:f>INT((ROW()-ROW($I$46))/((CARROT_CAP+1)*(MESCLUN_CAP+1)))</x:f>
        <x:v>6</x:v>
      </x:c>
      <x:c r="J4105" s="266" t="n">
        <x:f>MOD(INT((ROW()-ROW($I$46))/(MESCLUN_CAP+1)),CARROT_CAP+1)</x:f>
        <x:v>4</x:v>
      </x:c>
      <x:c r="K4105" s="266" t="n">
        <x:f>MOD(ROW()-ROW($I$46),MESCLUN_CAP+1)</x:f>
        <x:v>29</x:v>
      </x:c>
      <x:c r="L4105" s="266" t="n">
        <x:f>SUM(I4105:K4105)</x:f>
        <x:v>39</x:v>
      </x:c>
      <x:c r="M4105" s="267" t="n">
        <x:f>I4105*TOMATO_HOURS*WEEKS*(1+TOMATO_DIM)^I4105+J4105*CARROT_HOURS*WEEKS*(1+CARROT_DIM)^J4105+K4105*MESCLUN_HOURS*WEEKS*(1+MESCLUN_DIM)^K4105</x:f>
        <x:v>2960.0688175508767</x:v>
      </x:c>
      <x:c r="N4105" s="267" t="n">
        <x:f>MAX(M4105-FARMER_HOURS,0)/TEMP_HOURS_PER_WORKER</x:f>
        <x:v>1.5556033455214422</x:v>
      </x:c>
      <x:c r="O4105" s="268" t="n">
        <x:f>I4105*TOMATO_PRICE+J4105*CARROT_PRICE+K4105*MESCLUN_PRICE</x:f>
        <x:v>139476</x:v>
      </x:c>
      <x:c r="P4105" s="268" t="n">
        <x:f>I4105*TOMATO_FERTILIZER+J4105*CARROT_FERTILIZER+K4105*MESCLUN_FERTILIZER</x:f>
        <x:v>32560</x:v>
      </x:c>
      <x:c r="Q4105" s="268" t="n">
        <x:f>MIN(M4105,FARMER_HOURS)*FARMER_RATE+MAX(M4105-FARMER_HOURS,0)*TEMP_RATE</x:f>
        <x:v>63890.083638036056</x:v>
      </x:c>
      <x:c r="R4105" s="268" t="n">
        <x:f>O4105-P4105-Q4105-FIXED_COST</x:f>
        <x:v>23025.916361963944</x:v>
      </x:c>
      <x:c r="S4105" s="139" t="str">
        <x:f>IF(AND(L4105&lt;=TOTAL_BED_CAP,N4105&lt;=TEMP_WORKER_CAP),"YES","NO")</x:f>
        <x:v>YES</x:v>
      </x:c>
      <x:c r="T4105" s="139" t="n">
        <x:f>IF(S4105="YES",R4105,-1E+99)</x:f>
        <x:v>23025.916361963944</x:v>
      </x:c>
    </x:row>
    <x:row r="4106">
      <x:c r="A4106" s="139"/>
      <x:c r="B4106" s="139"/>
      <x:c r="C4106" s="139"/>
      <x:c r="D4106" s="139"/>
      <x:c r="E4106" s="139"/>
      <x:c r="F4106" s="139"/>
      <x:c r="G4106" s="139"/>
      <x:c r="H4106" s="139"/>
      <x:c r="I4106" s="266" t="n">
        <x:f>INT((ROW()-ROW($I$46))/((CARROT_CAP+1)*(MESCLUN_CAP+1)))</x:f>
        <x:v>6</x:v>
      </x:c>
      <x:c r="J4106" s="266" t="n">
        <x:f>MOD(INT((ROW()-ROW($I$46))/(MESCLUN_CAP+1)),CARROT_CAP+1)</x:f>
        <x:v>4</x:v>
      </x:c>
      <x:c r="K4106" s="266" t="n">
        <x:f>MOD(ROW()-ROW($I$46),MESCLUN_CAP+1)</x:f>
        <x:v>30</x:v>
      </x:c>
      <x:c r="L4106" s="266" t="n">
        <x:f>SUM(I4106:K4106)</x:f>
        <x:v>40</x:v>
      </x:c>
      <x:c r="M4106" s="267" t="n">
        <x:f>I4106*TOMATO_HOURS*WEEKS*(1+TOMATO_DIM)^I4106+J4106*CARROT_HOURS*WEEKS*(1+CARROT_DIM)^J4106+K4106*MESCLUN_HOURS*WEEKS*(1+MESCLUN_DIM)^K4106</x:f>
        <x:v>3048.778522884647</x:v>
      </x:c>
      <x:c r="N4106" s="267" t="n">
        <x:f>MAX(M4106-FARMER_HOURS,0)/TEMP_HOURS_PER_WORKER</x:f>
        <x:v>1.6172073075587825</x:v>
      </x:c>
      <x:c r="O4106" s="268" t="n">
        <x:f>I4106*TOMATO_PRICE+J4106*CARROT_PRICE+K4106*MESCLUN_PRICE</x:f>
        <x:v>142176</x:v>
      </x:c>
      <x:c r="P4106" s="268" t="n">
        <x:f>I4106*TOMATO_FERTILIZER+J4106*CARROT_FERTILIZER+K4106*MESCLUN_FERTILIZER</x:f>
        <x:v>33440</x:v>
      </x:c>
      <x:c r="Q4106" s="268" t="n">
        <x:f>MIN(M4106,FARMER_HOURS)*FARMER_RATE+MAX(M4106-FARMER_HOURS,0)*TEMP_RATE</x:f>
        <x:v>65430.182688969566</x:v>
      </x:c>
      <x:c r="R4106" s="268" t="n">
        <x:f>O4106-P4106-Q4106-FIXED_COST</x:f>
        <x:v>23305.817311030434</x:v>
      </x:c>
      <x:c r="S4106" s="139" t="str">
        <x:f>IF(AND(L4106&lt;=TOTAL_BED_CAP,N4106&lt;=TEMP_WORKER_CAP),"YES","NO")</x:f>
        <x:v>YES</x:v>
      </x:c>
      <x:c r="T4106" s="139" t="n">
        <x:f>IF(S4106="YES",R4106,-1E+99)</x:f>
        <x:v>23305.817311030434</x:v>
      </x:c>
    </x:row>
    <x:row r="4107">
      <x:c r="A4107" s="139"/>
      <x:c r="B4107" s="139"/>
      <x:c r="C4107" s="139"/>
      <x:c r="D4107" s="139"/>
      <x:c r="E4107" s="139"/>
      <x:c r="F4107" s="139"/>
      <x:c r="G4107" s="139"/>
      <x:c r="H4107" s="139"/>
      <x:c r="I4107" s="266" t="n">
        <x:f>INT((ROW()-ROW($I$46))/((CARROT_CAP+1)*(MESCLUN_CAP+1)))</x:f>
        <x:v>6</x:v>
      </x:c>
      <x:c r="J4107" s="266" t="n">
        <x:f>MOD(INT((ROW()-ROW($I$46))/(MESCLUN_CAP+1)),CARROT_CAP+1)</x:f>
        <x:v>5</x:v>
      </x:c>
      <x:c r="K4107" s="266" t="n">
        <x:f>MOD(ROW()-ROW($I$46),MESCLUN_CAP+1)</x:f>
        <x:v>0</x:v>
      </x:c>
      <x:c r="L4107" s="266" t="n">
        <x:f>SUM(I4107:K4107)</x:f>
        <x:v>11</x:v>
      </x:c>
      <x:c r="M4107" s="267" t="n">
        <x:f>I4107*TOMATO_HOURS*WEEKS*(1+TOMATO_DIM)^I4107+J4107*CARROT_HOURS*WEEKS*(1+CARROT_DIM)^J4107+K4107*MESCLUN_HOURS*WEEKS*(1+MESCLUN_DIM)^K4107</x:f>
        <x:v>1126.354171933594</x:v>
      </x:c>
      <x:c r="N4107" s="267" t="n">
        <x:f>MAX(M4107-FARMER_HOURS,0)/TEMP_HOURS_PER_WORKER</x:f>
        <x:v>0.28219039717610694</x:v>
      </x:c>
      <x:c r="O4107" s="268" t="n">
        <x:f>I4107*TOMATO_PRICE+J4107*CARROT_PRICE+K4107*MESCLUN_PRICE</x:f>
        <x:v>63270</x:v>
      </x:c>
      <x:c r="P4107" s="268" t="n">
        <x:f>I4107*TOMATO_FERTILIZER+J4107*CARROT_FERTILIZER+K4107*MESCLUN_FERTILIZER</x:f>
        <x:v>7480</x:v>
      </x:c>
      <x:c r="Q4107" s="268" t="n">
        <x:f>MIN(M4107,FARMER_HOURS)*FARMER_RATE+MAX(M4107-FARMER_HOURS,0)*TEMP_RATE</x:f>
        <x:v>32054.759929402673</x:v>
      </x:c>
      <x:c r="R4107" s="268" t="n">
        <x:f>O4107-P4107-Q4107-FIXED_COST</x:f>
        <x:v>3735.240070597327</x:v>
      </x:c>
      <x:c r="S4107" s="139" t="str">
        <x:f>IF(AND(L4107&lt;=TOTAL_BED_CAP,N4107&lt;=TEMP_WORKER_CAP),"YES","NO")</x:f>
        <x:v>YES</x:v>
      </x:c>
      <x:c r="T4107" s="139" t="n">
        <x:f>IF(S4107="YES",R4107,-1E+99)</x:f>
        <x:v>3735.240070597327</x:v>
      </x:c>
    </x:row>
    <x:row r="4108">
      <x:c r="A4108" s="139"/>
      <x:c r="B4108" s="139"/>
      <x:c r="C4108" s="139"/>
      <x:c r="D4108" s="139"/>
      <x:c r="E4108" s="139"/>
      <x:c r="F4108" s="139"/>
      <x:c r="G4108" s="139"/>
      <x:c r="H4108" s="139"/>
      <x:c r="I4108" s="266" t="n">
        <x:f>INT((ROW()-ROW($I$46))/((CARROT_CAP+1)*(MESCLUN_CAP+1)))</x:f>
        <x:v>6</x:v>
      </x:c>
      <x:c r="J4108" s="266" t="n">
        <x:f>MOD(INT((ROW()-ROW($I$46))/(MESCLUN_CAP+1)),CARROT_CAP+1)</x:f>
        <x:v>5</x:v>
      </x:c>
      <x:c r="K4108" s="266" t="n">
        <x:f>MOD(ROW()-ROW($I$46),MESCLUN_CAP+1)</x:f>
        <x:v>1</x:v>
      </x:c>
      <x:c r="L4108" s="266" t="n">
        <x:f>SUM(I4108:K4108)</x:f>
        <x:v>12</x:v>
      </x:c>
      <x:c r="M4108" s="267" t="n">
        <x:f>I4108*TOMATO_HOURS*WEEKS*(1+TOMATO_DIM)^I4108+J4108*CARROT_HOURS*WEEKS*(1+CARROT_DIM)^J4108+K4108*MESCLUN_HOURS*WEEKS*(1+MESCLUN_DIM)^K4108</x:f>
        <x:v>1171.916671933594</x:v>
      </x:c>
      <x:c r="N4108" s="267" t="n">
        <x:f>MAX(M4108-FARMER_HOURS,0)/TEMP_HOURS_PER_WORKER</x:f>
        <x:v>0.3138310221761069</x:v>
      </x:c>
      <x:c r="O4108" s="268" t="n">
        <x:f>I4108*TOMATO_PRICE+J4108*CARROT_PRICE+K4108*MESCLUN_PRICE</x:f>
        <x:v>65970</x:v>
      </x:c>
      <x:c r="P4108" s="268" t="n">
        <x:f>I4108*TOMATO_FERTILIZER+J4108*CARROT_FERTILIZER+K4108*MESCLUN_FERTILIZER</x:f>
        <x:v>8360</x:v>
      </x:c>
      <x:c r="Q4108" s="268" t="n">
        <x:f>MIN(M4108,FARMER_HOURS)*FARMER_RATE+MAX(M4108-FARMER_HOURS,0)*TEMP_RATE</x:f>
        <x:v>32845.77555440267</x:v>
      </x:c>
      <x:c r="R4108" s="268" t="n">
        <x:f>O4108-P4108-Q4108-FIXED_COST</x:f>
        <x:v>4764.224445597327</x:v>
      </x:c>
      <x:c r="S4108" s="139" t="str">
        <x:f>IF(AND(L4108&lt;=TOTAL_BED_CAP,N4108&lt;=TEMP_WORKER_CAP),"YES","NO")</x:f>
        <x:v>YES</x:v>
      </x:c>
      <x:c r="T4108" s="139" t="n">
        <x:f>IF(S4108="YES",R4108,-1E+99)</x:f>
        <x:v>4764.224445597327</x:v>
      </x:c>
    </x:row>
    <x:row r="4109">
      <x:c r="A4109" s="139"/>
      <x:c r="B4109" s="139"/>
      <x:c r="C4109" s="139"/>
      <x:c r="D4109" s="139"/>
      <x:c r="E4109" s="139"/>
      <x:c r="F4109" s="139"/>
      <x:c r="G4109" s="139"/>
      <x:c r="H4109" s="139"/>
      <x:c r="I4109" s="266" t="n">
        <x:f>INT((ROW()-ROW($I$46))/((CARROT_CAP+1)*(MESCLUN_CAP+1)))</x:f>
        <x:v>6</x:v>
      </x:c>
      <x:c r="J4109" s="266" t="n">
        <x:f>MOD(INT((ROW()-ROW($I$46))/(MESCLUN_CAP+1)),CARROT_CAP+1)</x:f>
        <x:v>5</x:v>
      </x:c>
      <x:c r="K4109" s="266" t="n">
        <x:f>MOD(ROW()-ROW($I$46),MESCLUN_CAP+1)</x:f>
        <x:v>2</x:v>
      </x:c>
      <x:c r="L4109" s="266" t="n">
        <x:f>SUM(I4109:K4109)</x:f>
        <x:v>13</x:v>
      </x:c>
      <x:c r="M4109" s="267" t="n">
        <x:f>I4109*TOMATO_HOURS*WEEKS*(1+TOMATO_DIM)^I4109+J4109*CARROT_HOURS*WEEKS*(1+CARROT_DIM)^J4109+K4109*MESCLUN_HOURS*WEEKS*(1+MESCLUN_DIM)^K4109</x:f>
        <x:v>1218.618234433594</x:v>
      </x:c>
      <x:c r="N4109" s="267" t="n">
        <x:f>MAX(M4109-FARMER_HOURS,0)/TEMP_HOURS_PER_WORKER</x:f>
        <x:v>0.34626266280110685</x:v>
      </x:c>
      <x:c r="O4109" s="268" t="n">
        <x:f>I4109*TOMATO_PRICE+J4109*CARROT_PRICE+K4109*MESCLUN_PRICE</x:f>
        <x:v>68670</x:v>
      </x:c>
      <x:c r="P4109" s="268" t="n">
        <x:f>I4109*TOMATO_FERTILIZER+J4109*CARROT_FERTILIZER+K4109*MESCLUN_FERTILIZER</x:f>
        <x:v>9240</x:v>
      </x:c>
      <x:c r="Q4109" s="268" t="n">
        <x:f>MIN(M4109,FARMER_HOURS)*FARMER_RATE+MAX(M4109-FARMER_HOURS,0)*TEMP_RATE</x:f>
        <x:v>33656.56657002767</x:v>
      </x:c>
      <x:c r="R4109" s="268" t="n">
        <x:f>O4109-P4109-Q4109-FIXED_COST</x:f>
        <x:v>5773.433429972327</x:v>
      </x:c>
      <x:c r="S4109" s="139" t="str">
        <x:f>IF(AND(L4109&lt;=TOTAL_BED_CAP,N4109&lt;=TEMP_WORKER_CAP),"YES","NO")</x:f>
        <x:v>YES</x:v>
      </x:c>
      <x:c r="T4109" s="139" t="n">
        <x:f>IF(S4109="YES",R4109,-1E+99)</x:f>
        <x:v>5773.433429972327</x:v>
      </x:c>
    </x:row>
    <x:row r="4110">
      <x:c r="A4110" s="139"/>
      <x:c r="B4110" s="139"/>
      <x:c r="C4110" s="139"/>
      <x:c r="D4110" s="139"/>
      <x:c r="E4110" s="139"/>
      <x:c r="F4110" s="139"/>
      <x:c r="G4110" s="139"/>
      <x:c r="H4110" s="139"/>
      <x:c r="I4110" s="266" t="n">
        <x:f>INT((ROW()-ROW($I$46))/((CARROT_CAP+1)*(MESCLUN_CAP+1)))</x:f>
        <x:v>6</x:v>
      </x:c>
      <x:c r="J4110" s="266" t="n">
        <x:f>MOD(INT((ROW()-ROW($I$46))/(MESCLUN_CAP+1)),CARROT_CAP+1)</x:f>
        <x:v>5</x:v>
      </x:c>
      <x:c r="K4110" s="266" t="n">
        <x:f>MOD(ROW()-ROW($I$46),MESCLUN_CAP+1)</x:f>
        <x:v>3</x:v>
      </x:c>
      <x:c r="L4110" s="266" t="n">
        <x:f>SUM(I4110:K4110)</x:f>
        <x:v>14</x:v>
      </x:c>
      <x:c r="M4110" s="267" t="n">
        <x:f>I4110*TOMATO_HOURS*WEEKS*(1+TOMATO_DIM)^I4110+J4110*CARROT_HOURS*WEEKS*(1+CARROT_DIM)^J4110+K4110*MESCLUN_HOURS*WEEKS*(1+MESCLUN_DIM)^K4110</x:f>
        <x:v>1266.480216855469</x:v>
      </x:c>
      <x:c r="N4110" s="267" t="n">
        <x:f>MAX(M4110-FARMER_HOURS,0)/TEMP_HOURS_PER_WORKER</x:f>
        <x:v>0.3795001505940757</x:v>
      </x:c>
      <x:c r="O4110" s="268" t="n">
        <x:f>I4110*TOMATO_PRICE+J4110*CARROT_PRICE+K4110*MESCLUN_PRICE</x:f>
        <x:v>71370</x:v>
      </x:c>
      <x:c r="P4110" s="268" t="n">
        <x:f>I4110*TOMATO_FERTILIZER+J4110*CARROT_FERTILIZER+K4110*MESCLUN_FERTILIZER</x:f>
        <x:v>10120</x:v>
      </x:c>
      <x:c r="Q4110" s="268" t="n">
        <x:f>MIN(M4110,FARMER_HOURS)*FARMER_RATE+MAX(M4110-FARMER_HOURS,0)*TEMP_RATE</x:f>
        <x:v>34487.50376485189</x:v>
      </x:c>
      <x:c r="R4110" s="268" t="n">
        <x:f>O4110-P4110-Q4110-FIXED_COST</x:f>
        <x:v>6762.496235148108</x:v>
      </x:c>
      <x:c r="S4110" s="139" t="str">
        <x:f>IF(AND(L4110&lt;=TOTAL_BED_CAP,N4110&lt;=TEMP_WORKER_CAP),"YES","NO")</x:f>
        <x:v>YES</x:v>
      </x:c>
      <x:c r="T4110" s="139" t="n">
        <x:f>IF(S4110="YES",R4110,-1E+99)</x:f>
        <x:v>6762.496235148108</x:v>
      </x:c>
    </x:row>
    <x:row r="4111">
      <x:c r="A4111" s="139"/>
      <x:c r="B4111" s="139"/>
      <x:c r="C4111" s="139"/>
      <x:c r="D4111" s="139"/>
      <x:c r="E4111" s="139"/>
      <x:c r="F4111" s="139"/>
      <x:c r="G4111" s="139"/>
      <x:c r="H4111" s="139"/>
      <x:c r="I4111" s="266" t="n">
        <x:f>INT((ROW()-ROW($I$46))/((CARROT_CAP+1)*(MESCLUN_CAP+1)))</x:f>
        <x:v>6</x:v>
      </x:c>
      <x:c r="J4111" s="266" t="n">
        <x:f>MOD(INT((ROW()-ROW($I$46))/(MESCLUN_CAP+1)),CARROT_CAP+1)</x:f>
        <x:v>5</x:v>
      </x:c>
      <x:c r="K4111" s="266" t="n">
        <x:f>MOD(ROW()-ROW($I$46),MESCLUN_CAP+1)</x:f>
        <x:v>4</x:v>
      </x:c>
      <x:c r="L4111" s="266" t="n">
        <x:f>SUM(I4111:K4111)</x:f>
        <x:v>15</x:v>
      </x:c>
      <x:c r="M4111" s="267" t="n">
        <x:f>I4111*TOMATO_HOURS*WEEKS*(1+TOMATO_DIM)^I4111+J4111*CARROT_HOURS*WEEKS*(1+CARROT_DIM)^J4111+K4111*MESCLUN_HOURS*WEEKS*(1+MESCLUN_DIM)^K4111</x:f>
        <x:v>1315.5243325781253</x:v>
      </x:c>
      <x:c r="N4111" s="267" t="n">
        <x:f>MAX(M4111-FARMER_HOURS,0)/TEMP_HOURS_PER_WORKER</x:f>
        <x:v>0.41355856429036475</x:v>
      </x:c>
      <x:c r="O4111" s="268" t="n">
        <x:f>I4111*TOMATO_PRICE+J4111*CARROT_PRICE+K4111*MESCLUN_PRICE</x:f>
        <x:v>74070</x:v>
      </x:c>
      <x:c r="P4111" s="268" t="n">
        <x:f>I4111*TOMATO_FERTILIZER+J4111*CARROT_FERTILIZER+K4111*MESCLUN_FERTILIZER</x:f>
        <x:v>11000</x:v>
      </x:c>
      <x:c r="Q4111" s="268" t="n">
        <x:f>MIN(M4111,FARMER_HOURS)*FARMER_RATE+MAX(M4111-FARMER_HOURS,0)*TEMP_RATE</x:f>
        <x:v>35338.96410725912</x:v>
      </x:c>
      <x:c r="R4111" s="268" t="n">
        <x:f>O4111-P4111-Q4111-FIXED_COST</x:f>
        <x:v>7731.0358927408815</x:v>
      </x:c>
      <x:c r="S4111" s="139" t="str">
        <x:f>IF(AND(L4111&lt;=TOTAL_BED_CAP,N4111&lt;=TEMP_WORKER_CAP),"YES","NO")</x:f>
        <x:v>YES</x:v>
      </x:c>
      <x:c r="T4111" s="139" t="n">
        <x:f>IF(S4111="YES",R4111,-1E+99)</x:f>
        <x:v>7731.0358927408815</x:v>
      </x:c>
    </x:row>
    <x:row r="4112">
      <x:c r="A4112" s="139"/>
      <x:c r="B4112" s="139"/>
      <x:c r="C4112" s="139"/>
      <x:c r="D4112" s="139"/>
      <x:c r="E4112" s="139"/>
      <x:c r="F4112" s="139"/>
      <x:c r="G4112" s="139"/>
      <x:c r="H4112" s="139"/>
      <x:c r="I4112" s="266" t="n">
        <x:f>INT((ROW()-ROW($I$46))/((CARROT_CAP+1)*(MESCLUN_CAP+1)))</x:f>
        <x:v>6</x:v>
      </x:c>
      <x:c r="J4112" s="266" t="n">
        <x:f>MOD(INT((ROW()-ROW($I$46))/(MESCLUN_CAP+1)),CARROT_CAP+1)</x:f>
        <x:v>5</x:v>
      </x:c>
      <x:c r="K4112" s="266" t="n">
        <x:f>MOD(ROW()-ROW($I$46),MESCLUN_CAP+1)</x:f>
        <x:v>5</x:v>
      </x:c>
      <x:c r="L4112" s="266" t="n">
        <x:f>SUM(I4112:K4112)</x:f>
        <x:v>16</x:v>
      </x:c>
      <x:c r="M4112" s="267" t="n">
        <x:f>I4112*TOMATO_HOURS*WEEKS*(1+TOMATO_DIM)^I4112+J4112*CARROT_HOURS*WEEKS*(1+CARROT_DIM)^J4112+K4112*MESCLUN_HOURS*WEEKS*(1+MESCLUN_DIM)^K4112</x:f>
        <x:v>1365.7726564993288</x:v>
      </x:c>
      <x:c r="N4112" s="267" t="n">
        <x:f>MAX(M4112-FARMER_HOURS,0)/TEMP_HOURS_PER_WORKER</x:f>
        <x:v>0.4484532336800895</x:v>
      </x:c>
      <x:c r="O4112" s="268" t="n">
        <x:f>I4112*TOMATO_PRICE+J4112*CARROT_PRICE+K4112*MESCLUN_PRICE</x:f>
        <x:v>76770</x:v>
      </x:c>
      <x:c r="P4112" s="268" t="n">
        <x:f>I4112*TOMATO_FERTILIZER+J4112*CARROT_FERTILIZER+K4112*MESCLUN_FERTILIZER</x:f>
        <x:v>11880</x:v>
      </x:c>
      <x:c r="Q4112" s="268" t="n">
        <x:f>MIN(M4112,FARMER_HOURS)*FARMER_RATE+MAX(M4112-FARMER_HOURS,0)*TEMP_RATE</x:f>
        <x:v>36211.33084200224</x:v>
      </x:c>
      <x:c r="R4112" s="268" t="n">
        <x:f>O4112-P4112-Q4112-FIXED_COST</x:f>
        <x:v>8678.669157997763</x:v>
      </x:c>
      <x:c r="S4112" s="139" t="str">
        <x:f>IF(AND(L4112&lt;=TOTAL_BED_CAP,N4112&lt;=TEMP_WORKER_CAP),"YES","NO")</x:f>
        <x:v>YES</x:v>
      </x:c>
      <x:c r="T4112" s="139" t="n">
        <x:f>IF(S4112="YES",R4112,-1E+99)</x:f>
        <x:v>8678.669157997763</x:v>
      </x:c>
    </x:row>
    <x:row r="4113">
      <x:c r="A4113" s="139"/>
      <x:c r="B4113" s="139"/>
      <x:c r="C4113" s="139"/>
      <x:c r="D4113" s="139"/>
      <x:c r="E4113" s="139"/>
      <x:c r="F4113" s="139"/>
      <x:c r="G4113" s="139"/>
      <x:c r="H4113" s="139"/>
      <x:c r="I4113" s="266" t="n">
        <x:f>INT((ROW()-ROW($I$46))/((CARROT_CAP+1)*(MESCLUN_CAP+1)))</x:f>
        <x:v>6</x:v>
      </x:c>
      <x:c r="J4113" s="266" t="n">
        <x:f>MOD(INT((ROW()-ROW($I$46))/(MESCLUN_CAP+1)),CARROT_CAP+1)</x:f>
        <x:v>5</x:v>
      </x:c>
      <x:c r="K4113" s="266" t="n">
        <x:f>MOD(ROW()-ROW($I$46),MESCLUN_CAP+1)</x:f>
        <x:v>6</x:v>
      </x:c>
      <x:c r="L4113" s="266" t="n">
        <x:f>SUM(I4113:K4113)</x:f>
        <x:v>17</x:v>
      </x:c>
      <x:c r="M4113" s="267" t="n">
        <x:f>I4113*TOMATO_HOURS*WEEKS*(1+TOMATO_DIM)^I4113+J4113*CARROT_HOURS*WEEKS*(1+CARROT_DIM)^J4113+K4113*MESCLUN_HOURS*WEEKS*(1+MESCLUN_DIM)^K4113</x:f>
        <x:v>1417.2476306809617</x:v>
      </x:c>
      <x:c r="N4113" s="267" t="n">
        <x:f>MAX(M4113-FARMER_HOURS,0)/TEMP_HOURS_PER_WORKER</x:f>
        <x:v>0.48419974352844564</x:v>
      </x:c>
      <x:c r="O4113" s="268" t="n">
        <x:f>I4113*TOMATO_PRICE+J4113*CARROT_PRICE+K4113*MESCLUN_PRICE</x:f>
        <x:v>79470</x:v>
      </x:c>
      <x:c r="P4113" s="268" t="n">
        <x:f>I4113*TOMATO_FERTILIZER+J4113*CARROT_FERTILIZER+K4113*MESCLUN_FERTILIZER</x:f>
        <x:v>12760</x:v>
      </x:c>
      <x:c r="Q4113" s="268" t="n">
        <x:f>MIN(M4113,FARMER_HOURS)*FARMER_RATE+MAX(M4113-FARMER_HOURS,0)*TEMP_RATE</x:f>
        <x:v>37104.99358821114</x:v>
      </x:c>
      <x:c r="R4113" s="268" t="n">
        <x:f>O4113-P4113-Q4113-FIXED_COST</x:f>
        <x:v>9605.006411788861</x:v>
      </x:c>
      <x:c r="S4113" s="139" t="str">
        <x:f>IF(AND(L4113&lt;=TOTAL_BED_CAP,N4113&lt;=TEMP_WORKER_CAP),"YES","NO")</x:f>
        <x:v>YES</x:v>
      </x:c>
      <x:c r="T4113" s="139" t="n">
        <x:f>IF(S4113="YES",R4113,-1E+99)</x:f>
        <x:v>9605.006411788861</x:v>
      </x:c>
    </x:row>
    <x:row r="4114">
      <x:c r="A4114" s="139"/>
      <x:c r="B4114" s="139"/>
      <x:c r="C4114" s="139"/>
      <x:c r="D4114" s="139"/>
      <x:c r="E4114" s="139"/>
      <x:c r="F4114" s="139"/>
      <x:c r="G4114" s="139"/>
      <x:c r="H4114" s="139"/>
      <x:c r="I4114" s="266" t="n">
        <x:f>INT((ROW()-ROW($I$46))/((CARROT_CAP+1)*(MESCLUN_CAP+1)))</x:f>
        <x:v>6</x:v>
      </x:c>
      <x:c r="J4114" s="266" t="n">
        <x:f>MOD(INT((ROW()-ROW($I$46))/(MESCLUN_CAP+1)),CARROT_CAP+1)</x:f>
        <x:v>5</x:v>
      </x:c>
      <x:c r="K4114" s="266" t="n">
        <x:f>MOD(ROW()-ROW($I$46),MESCLUN_CAP+1)</x:f>
        <x:v>7</x:v>
      </x:c>
      <x:c r="L4114" s="266" t="n">
        <x:f>SUM(I4114:K4114)</x:f>
        <x:v>18</x:v>
      </x:c>
      <x:c r="M4114" s="267" t="n">
        <x:f>I4114*TOMATO_HOURS*WEEKS*(1+TOMATO_DIM)^I4114+J4114*CARROT_HOURS*WEEKS*(1+CARROT_DIM)^J4114+K4114*MESCLUN_HOURS*WEEKS*(1+MESCLUN_DIM)^K4114</x:f>
        <x:v>1469.9720700789221</x:v>
      </x:c>
      <x:c r="N4114" s="267" t="n">
        <x:f>MAX(M4114-FARMER_HOURS,0)/TEMP_HOURS_PER_WORKER</x:f>
        <x:v>0.520813937554807</x:v>
      </x:c>
      <x:c r="O4114" s="268" t="n">
        <x:f>I4114*TOMATO_PRICE+J4114*CARROT_PRICE+K4114*MESCLUN_PRICE</x:f>
        <x:v>82170</x:v>
      </x:c>
      <x:c r="P4114" s="268" t="n">
        <x:f>I4114*TOMATO_FERTILIZER+J4114*CARROT_FERTILIZER+K4114*MESCLUN_FERTILIZER</x:f>
        <x:v>13640</x:v>
      </x:c>
      <x:c r="Q4114" s="268" t="n">
        <x:f>MIN(M4114,FARMER_HOURS)*FARMER_RATE+MAX(M4114-FARMER_HOURS,0)*TEMP_RATE</x:f>
        <x:v>38020.348438870176</x:v>
      </x:c>
      <x:c r="R4114" s="268" t="n">
        <x:f>O4114-P4114-Q4114-FIXED_COST</x:f>
        <x:v>10509.651561129824</x:v>
      </x:c>
      <x:c r="S4114" s="139" t="str">
        <x:f>IF(AND(L4114&lt;=TOTAL_BED_CAP,N4114&lt;=TEMP_WORKER_CAP),"YES","NO")</x:f>
        <x:v>YES</x:v>
      </x:c>
      <x:c r="T4114" s="139" t="n">
        <x:f>IF(S4114="YES",R4114,-1E+99)</x:f>
        <x:v>10509.651561129824</x:v>
      </x:c>
    </x:row>
    <x:row r="4115">
      <x:c r="A4115" s="139"/>
      <x:c r="B4115" s="139"/>
      <x:c r="C4115" s="139"/>
      <x:c r="D4115" s="139"/>
      <x:c r="E4115" s="139"/>
      <x:c r="F4115" s="139"/>
      <x:c r="G4115" s="139"/>
      <x:c r="H4115" s="139"/>
      <x:c r="I4115" s="266" t="n">
        <x:f>INT((ROW()-ROW($I$46))/((CARROT_CAP+1)*(MESCLUN_CAP+1)))</x:f>
        <x:v>6</x:v>
      </x:c>
      <x:c r="J4115" s="266" t="n">
        <x:f>MOD(INT((ROW()-ROW($I$46))/(MESCLUN_CAP+1)),CARROT_CAP+1)</x:f>
        <x:v>5</x:v>
      </x:c>
      <x:c r="K4115" s="266" t="n">
        <x:f>MOD(ROW()-ROW($I$46),MESCLUN_CAP+1)</x:f>
        <x:v>8</x:v>
      </x:c>
      <x:c r="L4115" s="266" t="n">
        <x:f>SUM(I4115:K4115)</x:f>
        <x:v>19</x:v>
      </x:c>
      <x:c r="M4115" s="267" t="n">
        <x:f>I4115*TOMATO_HOURS*WEEKS*(1+TOMATO_DIM)^I4115+J4115*CARROT_HOURS*WEEKS*(1+CARROT_DIM)^J4115+K4115*MESCLUN_HOURS*WEEKS*(1+MESCLUN_DIM)^K4115</x:f>
        <x:v>1523.9691683589024</x:v>
      </x:c>
      <x:c r="N4115" s="267" t="n">
        <x:f>MAX(M4115-FARMER_HOURS,0)/TEMP_HOURS_PER_WORKER</x:f>
        <x:v>0.55831192247146</x:v>
      </x:c>
      <x:c r="O4115" s="268" t="n">
        <x:f>I4115*TOMATO_PRICE+J4115*CARROT_PRICE+K4115*MESCLUN_PRICE</x:f>
        <x:v>84870</x:v>
      </x:c>
      <x:c r="P4115" s="268" t="n">
        <x:f>I4115*TOMATO_FERTILIZER+J4115*CARROT_FERTILIZER+K4115*MESCLUN_FERTILIZER</x:f>
        <x:v>14520</x:v>
      </x:c>
      <x:c r="Q4115" s="268" t="n">
        <x:f>MIN(M4115,FARMER_HOURS)*FARMER_RATE+MAX(M4115-FARMER_HOURS,0)*TEMP_RATE</x:f>
        <x:v>38957.798061786496</x:v>
      </x:c>
      <x:c r="R4115" s="268" t="n">
        <x:f>O4115-P4115-Q4115-FIXED_COST</x:f>
        <x:v>11392.201938213504</x:v>
      </x:c>
      <x:c r="S4115" s="139" t="str">
        <x:f>IF(AND(L4115&lt;=TOTAL_BED_CAP,N4115&lt;=TEMP_WORKER_CAP),"YES","NO")</x:f>
        <x:v>YES</x:v>
      </x:c>
      <x:c r="T4115" s="139" t="n">
        <x:f>IF(S4115="YES",R4115,-1E+99)</x:f>
        <x:v>11392.201938213504</x:v>
      </x:c>
    </x:row>
    <x:row r="4116">
      <x:c r="A4116" s="139"/>
      <x:c r="B4116" s="139"/>
      <x:c r="C4116" s="139"/>
      <x:c r="D4116" s="139"/>
      <x:c r="E4116" s="139"/>
      <x:c r="F4116" s="139"/>
      <x:c r="G4116" s="139"/>
      <x:c r="H4116" s="139"/>
      <x:c r="I4116" s="266" t="n">
        <x:f>INT((ROW()-ROW($I$46))/((CARROT_CAP+1)*(MESCLUN_CAP+1)))</x:f>
        <x:v>6</x:v>
      </x:c>
      <x:c r="J4116" s="266" t="n">
        <x:f>MOD(INT((ROW()-ROW($I$46))/(MESCLUN_CAP+1)),CARROT_CAP+1)</x:f>
        <x:v>5</x:v>
      </x:c>
      <x:c r="K4116" s="266" t="n">
        <x:f>MOD(ROW()-ROW($I$46),MESCLUN_CAP+1)</x:f>
        <x:v>9</x:v>
      </x:c>
      <x:c r="L4116" s="266" t="n">
        <x:f>SUM(I4116:K4116)</x:f>
        <x:v>20</x:v>
      </x:c>
      <x:c r="M4116" s="267" t="n">
        <x:f>I4116*TOMATO_HOURS*WEEKS*(1+TOMATO_DIM)^I4116+J4116*CARROT_HOURS*WEEKS*(1+CARROT_DIM)^J4116+K4116*MESCLUN_HOURS*WEEKS*(1+MESCLUN_DIM)^K4116</x:f>
        <x:v>1579.2625037992966</x:v>
      </x:c>
      <x:c r="N4116" s="267" t="n">
        <x:f>MAX(M4116-FARMER_HOURS,0)/TEMP_HOURS_PER_WORKER</x:f>
        <x:v>0.5967100720828449</x:v>
      </x:c>
      <x:c r="O4116" s="268" t="n">
        <x:f>I4116*TOMATO_PRICE+J4116*CARROT_PRICE+K4116*MESCLUN_PRICE</x:f>
        <x:v>87570</x:v>
      </x:c>
      <x:c r="P4116" s="268" t="n">
        <x:f>I4116*TOMATO_FERTILIZER+J4116*CARROT_FERTILIZER+K4116*MESCLUN_FERTILIZER</x:f>
        <x:v>15400</x:v>
      </x:c>
      <x:c r="Q4116" s="268" t="n">
        <x:f>MIN(M4116,FARMER_HOURS)*FARMER_RATE+MAX(M4116-FARMER_HOURS,0)*TEMP_RATE</x:f>
        <x:v>39917.75180207112</x:v>
      </x:c>
      <x:c r="R4116" s="268" t="n">
        <x:f>O4116-P4116-Q4116-FIXED_COST</x:f>
        <x:v>12252.248197928879</x:v>
      </x:c>
      <x:c r="S4116" s="139" t="str">
        <x:f>IF(AND(L4116&lt;=TOTAL_BED_CAP,N4116&lt;=TEMP_WORKER_CAP),"YES","NO")</x:f>
        <x:v>YES</x:v>
      </x:c>
      <x:c r="T4116" s="139" t="n">
        <x:f>IF(S4116="YES",R4116,-1E+99)</x:f>
        <x:v>12252.248197928879</x:v>
      </x:c>
    </x:row>
    <x:row r="4117">
      <x:c r="A4117" s="139"/>
      <x:c r="B4117" s="139"/>
      <x:c r="C4117" s="139"/>
      <x:c r="D4117" s="139"/>
      <x:c r="E4117" s="139"/>
      <x:c r="F4117" s="139"/>
      <x:c r="G4117" s="139"/>
      <x:c r="H4117" s="139"/>
      <x:c r="I4117" s="266" t="n">
        <x:f>INT((ROW()-ROW($I$46))/((CARROT_CAP+1)*(MESCLUN_CAP+1)))</x:f>
        <x:v>6</x:v>
      </x:c>
      <x:c r="J4117" s="266" t="n">
        <x:f>MOD(INT((ROW()-ROW($I$46))/(MESCLUN_CAP+1)),CARROT_CAP+1)</x:f>
        <x:v>5</x:v>
      </x:c>
      <x:c r="K4117" s="266" t="n">
        <x:f>MOD(ROW()-ROW($I$46),MESCLUN_CAP+1)</x:f>
        <x:v>10</x:v>
      </x:c>
      <x:c r="L4117" s="266" t="n">
        <x:f>SUM(I4117:K4117)</x:f>
        <x:v>21</x:v>
      </x:c>
      <x:c r="M4117" s="267" t="n">
        <x:f>I4117*TOMATO_HOURS*WEEKS*(1+TOMATO_DIM)^I4117+J4117*CARROT_HOURS*WEEKS*(1+CARROT_DIM)^J4117+K4117*MESCLUN_HOURS*WEEKS*(1+MESCLUN_DIM)^K4117</x:f>
        <x:v>1635.8760452825095</x:v>
      </x:c>
      <x:c r="N4117" s="267" t="n">
        <x:f>MAX(M4117-FARMER_HOURS,0)/TEMP_HOURS_PER_WORKER</x:f>
        <x:v>0.6360250314461872</x:v>
      </x:c>
      <x:c r="O4117" s="268" t="n">
        <x:f>I4117*TOMATO_PRICE+J4117*CARROT_PRICE+K4117*MESCLUN_PRICE</x:f>
        <x:v>90270</x:v>
      </x:c>
      <x:c r="P4117" s="268" t="n">
        <x:f>I4117*TOMATO_FERTILIZER+J4117*CARROT_FERTILIZER+K4117*MESCLUN_FERTILIZER</x:f>
        <x:v>16280</x:v>
      </x:c>
      <x:c r="Q4117" s="268" t="n">
        <x:f>MIN(M4117,FARMER_HOURS)*FARMER_RATE+MAX(M4117-FARMER_HOURS,0)*TEMP_RATE</x:f>
        <x:v>40900.62578615468</x:v>
      </x:c>
      <x:c r="R4117" s="268" t="n">
        <x:f>O4117-P4117-Q4117-FIXED_COST</x:f>
        <x:v>13089.374213845324</x:v>
      </x:c>
      <x:c r="S4117" s="139" t="str">
        <x:f>IF(AND(L4117&lt;=TOTAL_BED_CAP,N4117&lt;=TEMP_WORKER_CAP),"YES","NO")</x:f>
        <x:v>YES</x:v>
      </x:c>
      <x:c r="T4117" s="139" t="n">
        <x:f>IF(S4117="YES",R4117,-1E+99)</x:f>
        <x:v>13089.374213845324</x:v>
      </x:c>
    </x:row>
    <x:row r="4118">
      <x:c r="A4118" s="139"/>
      <x:c r="B4118" s="139"/>
      <x:c r="C4118" s="139"/>
      <x:c r="D4118" s="139"/>
      <x:c r="E4118" s="139"/>
      <x:c r="F4118" s="139"/>
      <x:c r="G4118" s="139"/>
      <x:c r="H4118" s="139"/>
      <x:c r="I4118" s="266" t="n">
        <x:f>INT((ROW()-ROW($I$46))/((CARROT_CAP+1)*(MESCLUN_CAP+1)))</x:f>
        <x:v>6</x:v>
      </x:c>
      <x:c r="J4118" s="266" t="n">
        <x:f>MOD(INT((ROW()-ROW($I$46))/(MESCLUN_CAP+1)),CARROT_CAP+1)</x:f>
        <x:v>5</x:v>
      </x:c>
      <x:c r="K4118" s="266" t="n">
        <x:f>MOD(ROW()-ROW($I$46),MESCLUN_CAP+1)</x:f>
        <x:v>11</x:v>
      </x:c>
      <x:c r="L4118" s="266" t="n">
        <x:f>SUM(I4118:K4118)</x:f>
        <x:v>22</x:v>
      </x:c>
      <x:c r="M4118" s="267" t="n">
        <x:f>I4118*TOMATO_HOURS*WEEKS*(1+TOMATO_DIM)^I4118+J4118*CARROT_HOURS*WEEKS*(1+CARROT_DIM)^J4118+K4118*MESCLUN_HOURS*WEEKS*(1+MESCLUN_DIM)^K4118</x:f>
        <x:v>1693.8341583759486</x:v>
      </x:c>
      <x:c r="N4118" s="267" t="n">
        <x:f>MAX(M4118-FARMER_HOURS,0)/TEMP_HOURS_PER_WORKER</x:f>
        <x:v>0.6762737210944088</x:v>
      </x:c>
      <x:c r="O4118" s="268" t="n">
        <x:f>I4118*TOMATO_PRICE+J4118*CARROT_PRICE+K4118*MESCLUN_PRICE</x:f>
        <x:v>92970</x:v>
      </x:c>
      <x:c r="P4118" s="268" t="n">
        <x:f>I4118*TOMATO_FERTILIZER+J4118*CARROT_FERTILIZER+K4118*MESCLUN_FERTILIZER</x:f>
        <x:v>17160</x:v>
      </x:c>
      <x:c r="Q4118" s="268" t="n">
        <x:f>MIN(M4118,FARMER_HOURS)*FARMER_RATE+MAX(M4118-FARMER_HOURS,0)*TEMP_RATE</x:f>
        <x:v>41906.84302736021</x:v>
      </x:c>
      <x:c r="R4118" s="268" t="n">
        <x:f>O4118-P4118-Q4118-FIXED_COST</x:f>
        <x:v>13903.156972639787</x:v>
      </x:c>
      <x:c r="S4118" s="139" t="str">
        <x:f>IF(AND(L4118&lt;=TOTAL_BED_CAP,N4118&lt;=TEMP_WORKER_CAP),"YES","NO")</x:f>
        <x:v>YES</x:v>
      </x:c>
      <x:c r="T4118" s="139" t="n">
        <x:f>IF(S4118="YES",R4118,-1E+99)</x:f>
        <x:v>13903.156972639787</x:v>
      </x:c>
    </x:row>
    <x:row r="4119">
      <x:c r="A4119" s="139"/>
      <x:c r="B4119" s="139"/>
      <x:c r="C4119" s="139"/>
      <x:c r="D4119" s="139"/>
      <x:c r="E4119" s="139"/>
      <x:c r="F4119" s="139"/>
      <x:c r="G4119" s="139"/>
      <x:c r="H4119" s="139"/>
      <x:c r="I4119" s="266" t="n">
        <x:f>INT((ROW()-ROW($I$46))/((CARROT_CAP+1)*(MESCLUN_CAP+1)))</x:f>
        <x:v>6</x:v>
      </x:c>
      <x:c r="J4119" s="266" t="n">
        <x:f>MOD(INT((ROW()-ROW($I$46))/(MESCLUN_CAP+1)),CARROT_CAP+1)</x:f>
        <x:v>5</x:v>
      </x:c>
      <x:c r="K4119" s="266" t="n">
        <x:f>MOD(ROW()-ROW($I$46),MESCLUN_CAP+1)</x:f>
        <x:v>12</x:v>
      </x:c>
      <x:c r="L4119" s="266" t="n">
        <x:f>SUM(I4119:K4119)</x:f>
        <x:v>23</x:v>
      </x:c>
      <x:c r="M4119" s="267" t="n">
        <x:f>I4119*TOMATO_HOURS*WEEKS*(1+TOMATO_DIM)^I4119+J4119*CARROT_HOURS*WEEKS*(1+CARROT_DIM)^J4119+K4119*MESCLUN_HOURS*WEEKS*(1+MESCLUN_DIM)^K4119</x:f>
        <x:v>1753.1616115040129</x:v>
      </x:c>
      <x:c r="N4119" s="267" t="n">
        <x:f>MAX(M4119-FARMER_HOURS,0)/TEMP_HOURS_PER_WORKER</x:f>
        <x:v>0.7174733413222312</x:v>
      </x:c>
      <x:c r="O4119" s="268" t="n">
        <x:f>I4119*TOMATO_PRICE+J4119*CARROT_PRICE+K4119*MESCLUN_PRICE</x:f>
        <x:v>95670</x:v>
      </x:c>
      <x:c r="P4119" s="268" t="n">
        <x:f>I4119*TOMATO_FERTILIZER+J4119*CARROT_FERTILIZER+K4119*MESCLUN_FERTILIZER</x:f>
        <x:v>18040</x:v>
      </x:c>
      <x:c r="Q4119" s="268" t="n">
        <x:f>MIN(M4119,FARMER_HOURS)*FARMER_RATE+MAX(M4119-FARMER_HOURS,0)*TEMP_RATE</x:f>
        <x:v>42936.833533055775</x:v>
      </x:c>
      <x:c r="R4119" s="268" t="n">
        <x:f>O4119-P4119-Q4119-FIXED_COST</x:f>
        <x:v>14693.166466944225</x:v>
      </x:c>
      <x:c r="S4119" s="139" t="str">
        <x:f>IF(AND(L4119&lt;=TOTAL_BED_CAP,N4119&lt;=TEMP_WORKER_CAP),"YES","NO")</x:f>
        <x:v>YES</x:v>
      </x:c>
      <x:c r="T4119" s="139" t="n">
        <x:f>IF(S4119="YES",R4119,-1E+99)</x:f>
        <x:v>14693.166466944225</x:v>
      </x:c>
    </x:row>
    <x:row r="4120">
      <x:c r="A4120" s="139"/>
      <x:c r="B4120" s="139"/>
      <x:c r="C4120" s="139"/>
      <x:c r="D4120" s="139"/>
      <x:c r="E4120" s="139"/>
      <x:c r="F4120" s="139"/>
      <x:c r="G4120" s="139"/>
      <x:c r="H4120" s="139"/>
      <x:c r="I4120" s="266" t="n">
        <x:f>INT((ROW()-ROW($I$46))/((CARROT_CAP+1)*(MESCLUN_CAP+1)))</x:f>
        <x:v>6</x:v>
      </x:c>
      <x:c r="J4120" s="266" t="n">
        <x:f>MOD(INT((ROW()-ROW($I$46))/(MESCLUN_CAP+1)),CARROT_CAP+1)</x:f>
        <x:v>5</x:v>
      </x:c>
      <x:c r="K4120" s="266" t="n">
        <x:f>MOD(ROW()-ROW($I$46),MESCLUN_CAP+1)</x:f>
        <x:v>13</x:v>
      </x:c>
      <x:c r="L4120" s="266" t="n">
        <x:f>SUM(I4120:K4120)</x:f>
        <x:v>24</x:v>
      </x:c>
      <x:c r="M4120" s="267" t="n">
        <x:f>I4120*TOMATO_HOURS*WEEKS*(1+TOMATO_DIM)^I4120+J4120*CARROT_HOURS*WEEKS*(1+CARROT_DIM)^J4120+K4120*MESCLUN_HOURS*WEEKS*(1+MESCLUN_DIM)^K4120</x:f>
        <x:v>1813.8835822123974</x:v>
      </x:c>
      <x:c r="N4120" s="267" t="n">
        <x:f>MAX(M4120-FARMER_HOURS,0)/TEMP_HOURS_PER_WORKER</x:f>
        <x:v>0.7596413765363871</x:v>
      </x:c>
      <x:c r="O4120" s="268" t="n">
        <x:f>I4120*TOMATO_PRICE+J4120*CARROT_PRICE+K4120*MESCLUN_PRICE</x:f>
        <x:v>98370</x:v>
      </x:c>
      <x:c r="P4120" s="268" t="n">
        <x:f>I4120*TOMATO_FERTILIZER+J4120*CARROT_FERTILIZER+K4120*MESCLUN_FERTILIZER</x:f>
        <x:v>18920</x:v>
      </x:c>
      <x:c r="Q4120" s="268" t="n">
        <x:f>MIN(M4120,FARMER_HOURS)*FARMER_RATE+MAX(M4120-FARMER_HOURS,0)*TEMP_RATE</x:f>
        <x:v>43991.03441340968</x:v>
      </x:c>
      <x:c r="R4120" s="268" t="n">
        <x:f>O4120-P4120-Q4120-FIXED_COST</x:f>
        <x:v>15458.965586590319</x:v>
      </x:c>
      <x:c r="S4120" s="139" t="str">
        <x:f>IF(AND(L4120&lt;=TOTAL_BED_CAP,N4120&lt;=TEMP_WORKER_CAP),"YES","NO")</x:f>
        <x:v>YES</x:v>
      </x:c>
      <x:c r="T4120" s="139" t="n">
        <x:f>IF(S4120="YES",R4120,-1E+99)</x:f>
        <x:v>15458.965586590319</x:v>
      </x:c>
    </x:row>
    <x:row r="4121">
      <x:c r="A4121" s="139"/>
      <x:c r="B4121" s="139"/>
      <x:c r="C4121" s="139"/>
      <x:c r="D4121" s="139"/>
      <x:c r="E4121" s="139"/>
      <x:c r="F4121" s="139"/>
      <x:c r="G4121" s="139"/>
      <x:c r="H4121" s="139"/>
      <x:c r="I4121" s="266" t="n">
        <x:f>INT((ROW()-ROW($I$46))/((CARROT_CAP+1)*(MESCLUN_CAP+1)))</x:f>
        <x:v>6</x:v>
      </x:c>
      <x:c r="J4121" s="266" t="n">
        <x:f>MOD(INT((ROW()-ROW($I$46))/(MESCLUN_CAP+1)),CARROT_CAP+1)</x:f>
        <x:v>5</x:v>
      </x:c>
      <x:c r="K4121" s="266" t="n">
        <x:f>MOD(ROW()-ROW($I$46),MESCLUN_CAP+1)</x:f>
        <x:v>14</x:v>
      </x:c>
      <x:c r="L4121" s="266" t="n">
        <x:f>SUM(I4121:K4121)</x:f>
        <x:v>25</x:v>
      </x:c>
      <x:c r="M4121" s="267" t="n">
        <x:f>I4121*TOMATO_HOURS*WEEKS*(1+TOMATO_DIM)^I4121+J4121*CARROT_HOURS*WEEKS*(1+CARROT_DIM)^J4121+K4121*MESCLUN_HOURS*WEEKS*(1+MESCLUN_DIM)^K4121</x:f>
        <x:v>1876.0256635260585</x:v>
      </x:c>
      <x:c r="N4121" s="267" t="n">
        <x:f>MAX(M4121-FARMER_HOURS,0)/TEMP_HOURS_PER_WORKER</x:f>
        <x:v>0.8027955996708739</x:v>
      </x:c>
      <x:c r="O4121" s="268" t="n">
        <x:f>I4121*TOMATO_PRICE+J4121*CARROT_PRICE+K4121*MESCLUN_PRICE</x:f>
        <x:v>101070</x:v>
      </x:c>
      <x:c r="P4121" s="268" t="n">
        <x:f>I4121*TOMATO_FERTILIZER+J4121*CARROT_FERTILIZER+K4121*MESCLUN_FERTILIZER</x:f>
        <x:v>19800</x:v>
      </x:c>
      <x:c r="Q4121" s="268" t="n">
        <x:f>MIN(M4121,FARMER_HOURS)*FARMER_RATE+MAX(M4121-FARMER_HOURS,0)*TEMP_RATE</x:f>
        <x:v>45069.88999177185</x:v>
      </x:c>
      <x:c r="R4121" s="268" t="n">
        <x:f>O4121-P4121-Q4121-FIXED_COST</x:f>
        <x:v>16200.110008228148</x:v>
      </x:c>
      <x:c r="S4121" s="139" t="str">
        <x:f>IF(AND(L4121&lt;=TOTAL_BED_CAP,N4121&lt;=TEMP_WORKER_CAP),"YES","NO")</x:f>
        <x:v>YES</x:v>
      </x:c>
      <x:c r="T4121" s="139" t="n">
        <x:f>IF(S4121="YES",R4121,-1E+99)</x:f>
        <x:v>16200.110008228148</x:v>
      </x:c>
    </x:row>
    <x:row r="4122">
      <x:c r="A4122" s="139"/>
      <x:c r="B4122" s="139"/>
      <x:c r="C4122" s="139"/>
      <x:c r="D4122" s="139"/>
      <x:c r="E4122" s="139"/>
      <x:c r="F4122" s="139"/>
      <x:c r="G4122" s="139"/>
      <x:c r="H4122" s="139"/>
      <x:c r="I4122" s="266" t="n">
        <x:f>INT((ROW()-ROW($I$46))/((CARROT_CAP+1)*(MESCLUN_CAP+1)))</x:f>
        <x:v>6</x:v>
      </x:c>
      <x:c r="J4122" s="266" t="n">
        <x:f>MOD(INT((ROW()-ROW($I$46))/(MESCLUN_CAP+1)),CARROT_CAP+1)</x:f>
        <x:v>5</x:v>
      </x:c>
      <x:c r="K4122" s="266" t="n">
        <x:f>MOD(ROW()-ROW($I$46),MESCLUN_CAP+1)</x:f>
        <x:v>15</x:v>
      </x:c>
      <x:c r="L4122" s="266" t="n">
        <x:f>SUM(I4122:K4122)</x:f>
        <x:v>26</x:v>
      </x:c>
      <x:c r="M4122" s="267" t="n">
        <x:f>I4122*TOMATO_HOURS*WEEKS*(1+TOMATO_DIM)^I4122+J4122*CARROT_HOURS*WEEKS*(1+CARROT_DIM)^J4122+K4122*MESCLUN_HOURS*WEEKS*(1+MESCLUN_DIM)^K4122</x:f>
        <x:v>1939.6138704022046</x:v>
      </x:c>
      <x:c r="N4122" s="267" t="n">
        <x:f>MAX(M4122-FARMER_HOURS,0)/TEMP_HOURS_PER_WORKER</x:f>
        <x:v>0.8469540766681977</x:v>
      </x:c>
      <x:c r="O4122" s="268" t="n">
        <x:f>I4122*TOMATO_PRICE+J4122*CARROT_PRICE+K4122*MESCLUN_PRICE</x:f>
        <x:v>103770</x:v>
      </x:c>
      <x:c r="P4122" s="268" t="n">
        <x:f>I4122*TOMATO_FERTILIZER+J4122*CARROT_FERTILIZER+K4122*MESCLUN_FERTILIZER</x:f>
        <x:v>20680</x:v>
      </x:c>
      <x:c r="Q4122" s="268" t="n">
        <x:f>MIN(M4122,FARMER_HOURS)*FARMER_RATE+MAX(M4122-FARMER_HOURS,0)*TEMP_RATE</x:f>
        <x:v>46173.85191670494</x:v>
      </x:c>
      <x:c r="R4122" s="268" t="n">
        <x:f>O4122-P4122-Q4122-FIXED_COST</x:f>
        <x:v>16916.148083295062</x:v>
      </x:c>
      <x:c r="S4122" s="139" t="str">
        <x:f>IF(AND(L4122&lt;=TOTAL_BED_CAP,N4122&lt;=TEMP_WORKER_CAP),"YES","NO")</x:f>
        <x:v>YES</x:v>
      </x:c>
      <x:c r="T4122" s="139" t="n">
        <x:f>IF(S4122="YES",R4122,-1E+99)</x:f>
        <x:v>16916.148083295062</x:v>
      </x:c>
    </x:row>
    <x:row r="4123">
      <x:c r="A4123" s="139"/>
      <x:c r="B4123" s="139"/>
      <x:c r="C4123" s="139"/>
      <x:c r="D4123" s="139"/>
      <x:c r="E4123" s="139"/>
      <x:c r="F4123" s="139"/>
      <x:c r="G4123" s="139"/>
      <x:c r="H4123" s="139"/>
      <x:c r="I4123" s="266" t="n">
        <x:f>INT((ROW()-ROW($I$46))/((CARROT_CAP+1)*(MESCLUN_CAP+1)))</x:f>
        <x:v>6</x:v>
      </x:c>
      <x:c r="J4123" s="266" t="n">
        <x:f>MOD(INT((ROW()-ROW($I$46))/(MESCLUN_CAP+1)),CARROT_CAP+1)</x:f>
        <x:v>5</x:v>
      </x:c>
      <x:c r="K4123" s="266" t="n">
        <x:f>MOD(ROW()-ROW($I$46),MESCLUN_CAP+1)</x:f>
        <x:v>16</x:v>
      </x:c>
      <x:c r="L4123" s="266" t="n">
        <x:f>SUM(I4123:K4123)</x:f>
        <x:v>27</x:v>
      </x:c>
      <x:c r="M4123" s="267" t="n">
        <x:f>I4123*TOMATO_HOURS*WEEKS*(1+TOMATO_DIM)^I4123+J4123*CARROT_HOURS*WEEKS*(1+CARROT_DIM)^J4123+K4123*MESCLUN_HOURS*WEEKS*(1+MESCLUN_DIM)^K4123</x:f>
        <x:v>2004.6746462796937</x:v>
      </x:c>
      <x:c r="N4123" s="267" t="n">
        <x:f>MAX(M4123-FARMER_HOURS,0)/TEMP_HOURS_PER_WORKER</x:f>
        <x:v>0.892135171027565</x:v>
      </x:c>
      <x:c r="O4123" s="268" t="n">
        <x:f>I4123*TOMATO_PRICE+J4123*CARROT_PRICE+K4123*MESCLUN_PRICE</x:f>
        <x:v>106470</x:v>
      </x:c>
      <x:c r="P4123" s="268" t="n">
        <x:f>I4123*TOMATO_FERTILIZER+J4123*CARROT_FERTILIZER+K4123*MESCLUN_FERTILIZER</x:f>
        <x:v>21560</x:v>
      </x:c>
      <x:c r="Q4123" s="268" t="n">
        <x:f>MIN(M4123,FARMER_HOURS)*FARMER_RATE+MAX(M4123-FARMER_HOURS,0)*TEMP_RATE</x:f>
        <x:v>47303.37927568913</x:v>
      </x:c>
      <x:c r="R4123" s="268" t="n">
        <x:f>O4123-P4123-Q4123-FIXED_COST</x:f>
        <x:v>17606.620724310873</x:v>
      </x:c>
      <x:c r="S4123" s="139" t="str">
        <x:f>IF(AND(L4123&lt;=TOTAL_BED_CAP,N4123&lt;=TEMP_WORKER_CAP),"YES","NO")</x:f>
        <x:v>YES</x:v>
      </x:c>
      <x:c r="T4123" s="139" t="n">
        <x:f>IF(S4123="YES",R4123,-1E+99)</x:f>
        <x:v>17606.620724310873</x:v>
      </x:c>
    </x:row>
    <x:row r="4124">
      <x:c r="A4124" s="139"/>
      <x:c r="B4124" s="139"/>
      <x:c r="C4124" s="139"/>
      <x:c r="D4124" s="139"/>
      <x:c r="E4124" s="139"/>
      <x:c r="F4124" s="139"/>
      <x:c r="G4124" s="139"/>
      <x:c r="H4124" s="139"/>
      <x:c r="I4124" s="266" t="n">
        <x:f>INT((ROW()-ROW($I$46))/((CARROT_CAP+1)*(MESCLUN_CAP+1)))</x:f>
        <x:v>6</x:v>
      </x:c>
      <x:c r="J4124" s="266" t="n">
        <x:f>MOD(INT((ROW()-ROW($I$46))/(MESCLUN_CAP+1)),CARROT_CAP+1)</x:f>
        <x:v>5</x:v>
      </x:c>
      <x:c r="K4124" s="266" t="n">
        <x:f>MOD(ROW()-ROW($I$46),MESCLUN_CAP+1)</x:f>
        <x:v>17</x:v>
      </x:c>
      <x:c r="L4124" s="266" t="n">
        <x:f>SUM(I4124:K4124)</x:f>
        <x:v>28</x:v>
      </x:c>
      <x:c r="M4124" s="267" t="n">
        <x:f>I4124*TOMATO_HOURS*WEEKS*(1+TOMATO_DIM)^I4124+J4124*CARROT_HOURS*WEEKS*(1+CARROT_DIM)^J4124+K4124*MESCLUN_HOURS*WEEKS*(1+MESCLUN_DIM)^K4124</x:f>
        <x:v>2071.234869726234</x:v>
      </x:c>
      <x:c r="N4124" s="267" t="n">
        <x:f>MAX(M4124-FARMER_HOURS,0)/TEMP_HOURS_PER_WORKER</x:f>
        <x:v>0.938357548420996</x:v>
      </x:c>
      <x:c r="O4124" s="268" t="n">
        <x:f>I4124*TOMATO_PRICE+J4124*CARROT_PRICE+K4124*MESCLUN_PRICE</x:f>
        <x:v>109170</x:v>
      </x:c>
      <x:c r="P4124" s="268" t="n">
        <x:f>I4124*TOMATO_FERTILIZER+J4124*CARROT_FERTILIZER+K4124*MESCLUN_FERTILIZER</x:f>
        <x:v>22440</x:v>
      </x:c>
      <x:c r="Q4124" s="268" t="n">
        <x:f>MIN(M4124,FARMER_HOURS)*FARMER_RATE+MAX(M4124-FARMER_HOURS,0)*TEMP_RATE</x:f>
        <x:v>48458.9387105249</x:v>
      </x:c>
      <x:c r="R4124" s="268" t="n">
        <x:f>O4124-P4124-Q4124-FIXED_COST</x:f>
        <x:v>18271.061289475103</x:v>
      </x:c>
      <x:c r="S4124" s="139" t="str">
        <x:f>IF(AND(L4124&lt;=TOTAL_BED_CAP,N4124&lt;=TEMP_WORKER_CAP),"YES","NO")</x:f>
        <x:v>YES</x:v>
      </x:c>
      <x:c r="T4124" s="139" t="n">
        <x:f>IF(S4124="YES",R4124,-1E+99)</x:f>
        <x:v>18271.061289475103</x:v>
      </x:c>
    </x:row>
    <x:row r="4125">
      <x:c r="A4125" s="139"/>
      <x:c r="B4125" s="139"/>
      <x:c r="C4125" s="139"/>
      <x:c r="D4125" s="139"/>
      <x:c r="E4125" s="139"/>
      <x:c r="F4125" s="139"/>
      <x:c r="G4125" s="139"/>
      <x:c r="H4125" s="139"/>
      <x:c r="I4125" s="266" t="n">
        <x:f>INT((ROW()-ROW($I$46))/((CARROT_CAP+1)*(MESCLUN_CAP+1)))</x:f>
        <x:v>6</x:v>
      </x:c>
      <x:c r="J4125" s="266" t="n">
        <x:f>MOD(INT((ROW()-ROW($I$46))/(MESCLUN_CAP+1)),CARROT_CAP+1)</x:f>
        <x:v>5</x:v>
      </x:c>
      <x:c r="K4125" s="266" t="n">
        <x:f>MOD(ROW()-ROW($I$46),MESCLUN_CAP+1)</x:f>
        <x:v>18</x:v>
      </x:c>
      <x:c r="L4125" s="266" t="n">
        <x:f>SUM(I4125:K4125)</x:f>
        <x:v>29</x:v>
      </x:c>
      <x:c r="M4125" s="267" t="n">
        <x:f>I4125*TOMATO_HOURS*WEEKS*(1+TOMATO_DIM)^I4125+J4125*CARROT_HOURS*WEEKS*(1+CARROT_DIM)^J4125+K4125*MESCLUN_HOURS*WEEKS*(1+MESCLUN_DIM)^K4125</x:f>
        <x:v>2139.321861184821</x:v>
      </x:c>
      <x:c r="N4125" s="267" t="n">
        <x:f>MAX(M4125-FARMER_HOURS,0)/TEMP_HOURS_PER_WORKER</x:f>
        <x:v>0.985640181378348</x:v>
      </x:c>
      <x:c r="O4125" s="268" t="n">
        <x:f>I4125*TOMATO_PRICE+J4125*CARROT_PRICE+K4125*MESCLUN_PRICE</x:f>
        <x:v>111870</x:v>
      </x:c>
      <x:c r="P4125" s="268" t="n">
        <x:f>I4125*TOMATO_FERTILIZER+J4125*CARROT_FERTILIZER+K4125*MESCLUN_FERTILIZER</x:f>
        <x:v>23320</x:v>
      </x:c>
      <x:c r="Q4125" s="268" t="n">
        <x:f>MIN(M4125,FARMER_HOURS)*FARMER_RATE+MAX(M4125-FARMER_HOURS,0)*TEMP_RATE</x:f>
        <x:v>49641.0045344587</x:v>
      </x:c>
      <x:c r="R4125" s="268" t="n">
        <x:f>O4125-P4125-Q4125-FIXED_COST</x:f>
        <x:v>18908.995465541302</x:v>
      </x:c>
      <x:c r="S4125" s="139" t="str">
        <x:f>IF(AND(L4125&lt;=TOTAL_BED_CAP,N4125&lt;=TEMP_WORKER_CAP),"YES","NO")</x:f>
        <x:v>YES</x:v>
      </x:c>
      <x:c r="T4125" s="139" t="n">
        <x:f>IF(S4125="YES",R4125,-1E+99)</x:f>
        <x:v>18908.995465541302</x:v>
      </x:c>
    </x:row>
    <x:row r="4126">
      <x:c r="A4126" s="139"/>
      <x:c r="B4126" s="139"/>
      <x:c r="C4126" s="139"/>
      <x:c r="D4126" s="139"/>
      <x:c r="E4126" s="139"/>
      <x:c r="F4126" s="139"/>
      <x:c r="G4126" s="139"/>
      <x:c r="H4126" s="139"/>
      <x:c r="I4126" s="266" t="n">
        <x:f>INT((ROW()-ROW($I$46))/((CARROT_CAP+1)*(MESCLUN_CAP+1)))</x:f>
        <x:v>6</x:v>
      </x:c>
      <x:c r="J4126" s="266" t="n">
        <x:f>MOD(INT((ROW()-ROW($I$46))/(MESCLUN_CAP+1)),CARROT_CAP+1)</x:f>
        <x:v>5</x:v>
      </x:c>
      <x:c r="K4126" s="266" t="n">
        <x:f>MOD(ROW()-ROW($I$46),MESCLUN_CAP+1)</x:f>
        <x:v>19</x:v>
      </x:c>
      <x:c r="L4126" s="266" t="n">
        <x:f>SUM(I4126:K4126)</x:f>
        <x:v>30</x:v>
      </x:c>
      <x:c r="M4126" s="267" t="n">
        <x:f>I4126*TOMATO_HOURS*WEEKS*(1+TOMATO_DIM)^I4126+J4126*CARROT_HOURS*WEEKS*(1+CARROT_DIM)^J4126+K4126*MESCLUN_HOURS*WEEKS*(1+MESCLUN_DIM)^K4126</x:f>
        <x:v>2208.963389820843</x:v>
      </x:c>
      <x:c r="N4126" s="267" t="n">
        <x:f>MAX(M4126-FARMER_HOURS,0)/TEMP_HOURS_PER_WORKER</x:f>
        <x:v>1.034002354042252</x:v>
      </x:c>
      <x:c r="O4126" s="268" t="n">
        <x:f>I4126*TOMATO_PRICE+J4126*CARROT_PRICE+K4126*MESCLUN_PRICE</x:f>
        <x:v>114570</x:v>
      </x:c>
      <x:c r="P4126" s="268" t="n">
        <x:f>I4126*TOMATO_FERTILIZER+J4126*CARROT_FERTILIZER+K4126*MESCLUN_FERTILIZER</x:f>
        <x:v>24200</x:v>
      </x:c>
      <x:c r="Q4126" s="268" t="n">
        <x:f>MIN(M4126,FARMER_HOURS)*FARMER_RATE+MAX(M4126-FARMER_HOURS,0)*TEMP_RATE</x:f>
        <x:v>50850.0588510563</x:v>
      </x:c>
      <x:c r="R4126" s="268" t="n">
        <x:f>O4126-P4126-Q4126-FIXED_COST</x:f>
        <x:v>19519.941148943697</x:v>
      </x:c>
      <x:c r="S4126" s="139" t="str">
        <x:f>IF(AND(L4126&lt;=TOTAL_BED_CAP,N4126&lt;=TEMP_WORKER_CAP),"YES","NO")</x:f>
        <x:v>YES</x:v>
      </x:c>
      <x:c r="T4126" s="139" t="n">
        <x:f>IF(S4126="YES",R4126,-1E+99)</x:f>
        <x:v>19519.941148943697</x:v>
      </x:c>
    </x:row>
    <x:row r="4127">
      <x:c r="A4127" s="139"/>
      <x:c r="B4127" s="139"/>
      <x:c r="C4127" s="139"/>
      <x:c r="D4127" s="139"/>
      <x:c r="E4127" s="139"/>
      <x:c r="F4127" s="139"/>
      <x:c r="G4127" s="139"/>
      <x:c r="H4127" s="139"/>
      <x:c r="I4127" s="266" t="n">
        <x:f>INT((ROW()-ROW($I$46))/((CARROT_CAP+1)*(MESCLUN_CAP+1)))</x:f>
        <x:v>6</x:v>
      </x:c>
      <x:c r="J4127" s="266" t="n">
        <x:f>MOD(INT((ROW()-ROW($I$46))/(MESCLUN_CAP+1)),CARROT_CAP+1)</x:f>
        <x:v>5</x:v>
      </x:c>
      <x:c r="K4127" s="266" t="n">
        <x:f>MOD(ROW()-ROW($I$46),MESCLUN_CAP+1)</x:f>
        <x:v>20</x:v>
      </x:c>
      <x:c r="L4127" s="266" t="n">
        <x:f>SUM(I4127:K4127)</x:f>
        <x:v>31</x:v>
      </x:c>
      <x:c r="M4127" s="267" t="n">
        <x:f>I4127*TOMATO_HOURS*WEEKS*(1+TOMATO_DIM)^I4127+J4127*CARROT_HOURS*WEEKS*(1+CARROT_DIM)^J4127+K4127*MESCLUN_HOURS*WEEKS*(1+MESCLUN_DIM)^K4127</x:f>
        <x:v>2280.18768047132</x:v>
      </x:c>
      <x:c r="N4127" s="267" t="n">
        <x:f>MAX(M4127-FARMER_HOURS,0)/TEMP_HOURS_PER_WORKER</x:f>
        <x:v>1.0834636669939723</x:v>
      </x:c>
      <x:c r="O4127" s="268" t="n">
        <x:f>I4127*TOMATO_PRICE+J4127*CARROT_PRICE+K4127*MESCLUN_PRICE</x:f>
        <x:v>117270</x:v>
      </x:c>
      <x:c r="P4127" s="268" t="n">
        <x:f>I4127*TOMATO_FERTILIZER+J4127*CARROT_FERTILIZER+K4127*MESCLUN_FERTILIZER</x:f>
        <x:v>25080</x:v>
      </x:c>
      <x:c r="Q4127" s="268" t="n">
        <x:f>MIN(M4127,FARMER_HOURS)*FARMER_RATE+MAX(M4127-FARMER_HOURS,0)*TEMP_RATE</x:f>
        <x:v>52086.591674849304</x:v>
      </x:c>
      <x:c r="R4127" s="268" t="n">
        <x:f>O4127-P4127-Q4127-FIXED_COST</x:f>
        <x:v>20103.408325150696</x:v>
      </x:c>
      <x:c r="S4127" s="139" t="str">
        <x:f>IF(AND(L4127&lt;=TOTAL_BED_CAP,N4127&lt;=TEMP_WORKER_CAP),"YES","NO")</x:f>
        <x:v>YES</x:v>
      </x:c>
      <x:c r="T4127" s="139" t="n">
        <x:f>IF(S4127="YES",R4127,-1E+99)</x:f>
        <x:v>20103.408325150696</x:v>
      </x:c>
    </x:row>
    <x:row r="4128">
      <x:c r="A4128" s="139"/>
      <x:c r="B4128" s="139"/>
      <x:c r="C4128" s="139"/>
      <x:c r="D4128" s="139"/>
      <x:c r="E4128" s="139"/>
      <x:c r="F4128" s="139"/>
      <x:c r="G4128" s="139"/>
      <x:c r="H4128" s="139"/>
      <x:c r="I4128" s="266" t="n">
        <x:f>INT((ROW()-ROW($I$46))/((CARROT_CAP+1)*(MESCLUN_CAP+1)))</x:f>
        <x:v>6</x:v>
      </x:c>
      <x:c r="J4128" s="266" t="n">
        <x:f>MOD(INT((ROW()-ROW($I$46))/(MESCLUN_CAP+1)),CARROT_CAP+1)</x:f>
        <x:v>5</x:v>
      </x:c>
      <x:c r="K4128" s="266" t="n">
        <x:f>MOD(ROW()-ROW($I$46),MESCLUN_CAP+1)</x:f>
        <x:v>21</x:v>
      </x:c>
      <x:c r="L4128" s="266" t="n">
        <x:f>SUM(I4128:K4128)</x:f>
        <x:v>32</x:v>
      </x:c>
      <x:c r="M4128" s="267" t="n">
        <x:f>I4128*TOMATO_HOURS*WEEKS*(1+TOMATO_DIM)^I4128+J4128*CARROT_HOURS*WEEKS*(1+CARROT_DIM)^J4128+K4128*MESCLUN_HOURS*WEEKS*(1+MESCLUN_DIM)^K4128</x:f>
        <x:v>2353.023420697764</x:v>
      </x:c>
      <x:c r="N4128" s="267" t="n">
        <x:f>MAX(M4128-FARMER_HOURS,0)/TEMP_HOURS_PER_WORKER</x:f>
        <x:v>1.134044042151225</x:v>
      </x:c>
      <x:c r="O4128" s="268" t="n">
        <x:f>I4128*TOMATO_PRICE+J4128*CARROT_PRICE+K4128*MESCLUN_PRICE</x:f>
        <x:v>119970</x:v>
      </x:c>
      <x:c r="P4128" s="268" t="n">
        <x:f>I4128*TOMATO_FERTILIZER+J4128*CARROT_FERTILIZER+K4128*MESCLUN_FERTILIZER</x:f>
        <x:v>25960</x:v>
      </x:c>
      <x:c r="Q4128" s="268" t="n">
        <x:f>MIN(M4128,FARMER_HOURS)*FARMER_RATE+MAX(M4128-FARMER_HOURS,0)*TEMP_RATE</x:f>
        <x:v>53351.10105378062</x:v>
      </x:c>
      <x:c r="R4128" s="268" t="n">
        <x:f>O4128-P4128-Q4128-FIXED_COST</x:f>
        <x:v>20658.89894621938</x:v>
      </x:c>
      <x:c r="S4128" s="139" t="str">
        <x:f>IF(AND(L4128&lt;=TOTAL_BED_CAP,N4128&lt;=TEMP_WORKER_CAP),"YES","NO")</x:f>
        <x:v>YES</x:v>
      </x:c>
      <x:c r="T4128" s="139" t="n">
        <x:f>IF(S4128="YES",R4128,-1E+99)</x:f>
        <x:v>20658.89894621938</x:v>
      </x:c>
    </x:row>
    <x:row r="4129">
      <x:c r="A4129" s="139"/>
      <x:c r="B4129" s="139"/>
      <x:c r="C4129" s="139"/>
      <x:c r="D4129" s="139"/>
      <x:c r="E4129" s="139"/>
      <x:c r="F4129" s="139"/>
      <x:c r="G4129" s="139"/>
      <x:c r="H4129" s="139"/>
      <x:c r="I4129" s="266" t="n">
        <x:f>INT((ROW()-ROW($I$46))/((CARROT_CAP+1)*(MESCLUN_CAP+1)))</x:f>
        <x:v>6</x:v>
      </x:c>
      <x:c r="J4129" s="266" t="n">
        <x:f>MOD(INT((ROW()-ROW($I$46))/(MESCLUN_CAP+1)),CARROT_CAP+1)</x:f>
        <x:v>5</x:v>
      </x:c>
      <x:c r="K4129" s="266" t="n">
        <x:f>MOD(ROW()-ROW($I$46),MESCLUN_CAP+1)</x:f>
        <x:v>22</x:v>
      </x:c>
      <x:c r="L4129" s="266" t="n">
        <x:f>SUM(I4129:K4129)</x:f>
        <x:v>33</x:v>
      </x:c>
      <x:c r="M4129" s="267" t="n">
        <x:f>I4129*TOMATO_HOURS*WEEKS*(1+TOMATO_DIM)^I4129+J4129*CARROT_HOURS*WEEKS*(1+CARROT_DIM)^J4129+K4129*MESCLUN_HOURS*WEEKS*(1+MESCLUN_DIM)^K4129</x:f>
        <x:v>2427.49976794416</x:v>
      </x:c>
      <x:c r="N4129" s="267" t="n">
        <x:f>MAX(M4129-FARMER_HOURS,0)/TEMP_HOURS_PER_WORKER</x:f>
        <x:v>1.1857637277389999</x:v>
      </x:c>
      <x:c r="O4129" s="268" t="n">
        <x:f>I4129*TOMATO_PRICE+J4129*CARROT_PRICE+K4129*MESCLUN_PRICE</x:f>
        <x:v>122670</x:v>
      </x:c>
      <x:c r="P4129" s="268" t="n">
        <x:f>I4129*TOMATO_FERTILIZER+J4129*CARROT_FERTILIZER+K4129*MESCLUN_FERTILIZER</x:f>
        <x:v>26840</x:v>
      </x:c>
      <x:c r="Q4129" s="268" t="n">
        <x:f>MIN(M4129,FARMER_HOURS)*FARMER_RATE+MAX(M4129-FARMER_HOURS,0)*TEMP_RATE</x:f>
        <x:v>54644.093193475</x:v>
      </x:c>
      <x:c r="R4129" s="268" t="n">
        <x:f>O4129-P4129-Q4129-FIXED_COST</x:f>
        <x:v>21185.906806525003</x:v>
      </x:c>
      <x:c r="S4129" s="139" t="str">
        <x:f>IF(AND(L4129&lt;=TOTAL_BED_CAP,N4129&lt;=TEMP_WORKER_CAP),"YES","NO")</x:f>
        <x:v>YES</x:v>
      </x:c>
      <x:c r="T4129" s="139" t="n">
        <x:f>IF(S4129="YES",R4129,-1E+99)</x:f>
        <x:v>21185.906806525003</x:v>
      </x:c>
    </x:row>
    <x:row r="4130">
      <x:c r="A4130" s="139"/>
      <x:c r="B4130" s="139"/>
      <x:c r="C4130" s="139"/>
      <x:c r="D4130" s="139"/>
      <x:c r="E4130" s="139"/>
      <x:c r="F4130" s="139"/>
      <x:c r="G4130" s="139"/>
      <x:c r="H4130" s="139"/>
      <x:c r="I4130" s="266" t="n">
        <x:f>INT((ROW()-ROW($I$46))/((CARROT_CAP+1)*(MESCLUN_CAP+1)))</x:f>
        <x:v>6</x:v>
      </x:c>
      <x:c r="J4130" s="266" t="n">
        <x:f>MOD(INT((ROW()-ROW($I$46))/(MESCLUN_CAP+1)),CARROT_CAP+1)</x:f>
        <x:v>5</x:v>
      </x:c>
      <x:c r="K4130" s="266" t="n">
        <x:f>MOD(ROW()-ROW($I$46),MESCLUN_CAP+1)</x:f>
        <x:v>23</x:v>
      </x:c>
      <x:c r="L4130" s="266" t="n">
        <x:f>SUM(I4130:K4130)</x:f>
        <x:v>34</x:v>
      </x:c>
      <x:c r="M4130" s="267" t="n">
        <x:f>I4130*TOMATO_HOURS*WEEKS*(1+TOMATO_DIM)^I4130+J4130*CARROT_HOURS*WEEKS*(1+CARROT_DIM)^J4130+K4130*MESCLUN_HOURS*WEEKS*(1+MESCLUN_DIM)^K4130</x:f>
        <x:v>2503.646356801596</x:v>
      </x:c>
      <x:c r="N4130" s="267" t="n">
        <x:f>MAX(M4130-FARMER_HOURS,0)/TEMP_HOURS_PER_WORKER</x:f>
        <x:v>1.2386433033344417</x:v>
      </x:c>
      <x:c r="O4130" s="268" t="n">
        <x:f>I4130*TOMATO_PRICE+J4130*CARROT_PRICE+K4130*MESCLUN_PRICE</x:f>
        <x:v>125370</x:v>
      </x:c>
      <x:c r="P4130" s="268" t="n">
        <x:f>I4130*TOMATO_FERTILIZER+J4130*CARROT_FERTILIZER+K4130*MESCLUN_FERTILIZER</x:f>
        <x:v>27720</x:v>
      </x:c>
      <x:c r="Q4130" s="268" t="n">
        <x:f>MIN(M4130,FARMER_HOURS)*FARMER_RATE+MAX(M4130-FARMER_HOURS,0)*TEMP_RATE</x:f>
        <x:v>55966.08258336104</x:v>
      </x:c>
      <x:c r="R4130" s="268" t="n">
        <x:f>O4130-P4130-Q4130-FIXED_COST</x:f>
        <x:v>21683.917416638957</x:v>
      </x:c>
      <x:c r="S4130" s="139" t="str">
        <x:f>IF(AND(L4130&lt;=TOTAL_BED_CAP,N4130&lt;=TEMP_WORKER_CAP),"YES","NO")</x:f>
        <x:v>YES</x:v>
      </x:c>
      <x:c r="T4130" s="139" t="n">
        <x:f>IF(S4130="YES",R4130,-1E+99)</x:f>
        <x:v>21683.917416638957</x:v>
      </x:c>
    </x:row>
    <x:row r="4131">
      <x:c r="A4131" s="139"/>
      <x:c r="B4131" s="139"/>
      <x:c r="C4131" s="139"/>
      <x:c r="D4131" s="139"/>
      <x:c r="E4131" s="139"/>
      <x:c r="F4131" s="139"/>
      <x:c r="G4131" s="139"/>
      <x:c r="H4131" s="139"/>
      <x:c r="I4131" s="266" t="n">
        <x:f>INT((ROW()-ROW($I$46))/((CARROT_CAP+1)*(MESCLUN_CAP+1)))</x:f>
        <x:v>6</x:v>
      </x:c>
      <x:c r="J4131" s="266" t="n">
        <x:f>MOD(INT((ROW()-ROW($I$46))/(MESCLUN_CAP+1)),CARROT_CAP+1)</x:f>
        <x:v>5</x:v>
      </x:c>
      <x:c r="K4131" s="266" t="n">
        <x:f>MOD(ROW()-ROW($I$46),MESCLUN_CAP+1)</x:f>
        <x:v>24</x:v>
      </x:c>
      <x:c r="L4131" s="266" t="n">
        <x:f>SUM(I4131:K4131)</x:f>
        <x:v>35</x:v>
      </x:c>
      <x:c r="M4131" s="267" t="n">
        <x:f>I4131*TOMATO_HOURS*WEEKS*(1+TOMATO_DIM)^I4131+J4131*CARROT_HOURS*WEEKS*(1+CARROT_DIM)^J4131+K4131*MESCLUN_HOURS*WEEKS*(1+MESCLUN_DIM)^K4131</x:f>
        <x:v>2581.493306381092</x:v>
      </x:c>
      <x:c r="N4131" s="267" t="n">
        <x:f>MAX(M4131-FARMER_HOURS,0)/TEMP_HOURS_PER_WORKER</x:f>
        <x:v>1.2927036849868696</x:v>
      </x:c>
      <x:c r="O4131" s="268" t="n">
        <x:f>I4131*TOMATO_PRICE+J4131*CARROT_PRICE+K4131*MESCLUN_PRICE</x:f>
        <x:v>128070</x:v>
      </x:c>
      <x:c r="P4131" s="268" t="n">
        <x:f>I4131*TOMATO_FERTILIZER+J4131*CARROT_FERTILIZER+K4131*MESCLUN_FERTILIZER</x:f>
        <x:v>28600</x:v>
      </x:c>
      <x:c r="Q4131" s="268" t="n">
        <x:f>MIN(M4131,FARMER_HOURS)*FARMER_RATE+MAX(M4131-FARMER_HOURS,0)*TEMP_RATE</x:f>
        <x:v>57317.59212467174</x:v>
      </x:c>
      <x:c r="R4131" s="268" t="n">
        <x:f>O4131-P4131-Q4131-FIXED_COST</x:f>
        <x:v>22152.40787532826</x:v>
      </x:c>
      <x:c r="S4131" s="139" t="str">
        <x:f>IF(AND(L4131&lt;=TOTAL_BED_CAP,N4131&lt;=TEMP_WORKER_CAP),"YES","NO")</x:f>
        <x:v>YES</x:v>
      </x:c>
      <x:c r="T4131" s="139" t="n">
        <x:f>IF(S4131="YES",R4131,-1E+99)</x:f>
        <x:v>22152.40787532826</x:v>
      </x:c>
    </x:row>
    <x:row r="4132">
      <x:c r="A4132" s="139"/>
      <x:c r="B4132" s="139"/>
      <x:c r="C4132" s="139"/>
      <x:c r="D4132" s="139"/>
      <x:c r="E4132" s="139"/>
      <x:c r="F4132" s="139"/>
      <x:c r="G4132" s="139"/>
      <x:c r="H4132" s="139"/>
      <x:c r="I4132" s="266" t="n">
        <x:f>INT((ROW()-ROW($I$46))/((CARROT_CAP+1)*(MESCLUN_CAP+1)))</x:f>
        <x:v>6</x:v>
      </x:c>
      <x:c r="J4132" s="266" t="n">
        <x:f>MOD(INT((ROW()-ROW($I$46))/(MESCLUN_CAP+1)),CARROT_CAP+1)</x:f>
        <x:v>5</x:v>
      </x:c>
      <x:c r="K4132" s="266" t="n">
        <x:f>MOD(ROW()-ROW($I$46),MESCLUN_CAP+1)</x:f>
        <x:v>25</x:v>
      </x:c>
      <x:c r="L4132" s="266" t="n">
        <x:f>SUM(I4132:K4132)</x:f>
        <x:v>36</x:v>
      </x:c>
      <x:c r="M4132" s="267" t="n">
        <x:f>I4132*TOMATO_HOURS*WEEKS*(1+TOMATO_DIM)^I4132+J4132*CARROT_HOURS*WEEKS*(1+CARROT_DIM)^J4132+K4132*MESCLUN_HOURS*WEEKS*(1+MESCLUN_DIM)^K4132</x:f>
        <x:v>2661.0712277961893</x:v>
      </x:c>
      <x:c r="N4132" s="267" t="n">
        <x:f>MAX(M4132-FARMER_HOURS,0)/TEMP_HOURS_PER_WORKER</x:f>
        <x:v>1.3479661304140202</x:v>
      </x:c>
      <x:c r="O4132" s="268" t="n">
        <x:f>I4132*TOMATO_PRICE+J4132*CARROT_PRICE+K4132*MESCLUN_PRICE</x:f>
        <x:v>130770</x:v>
      </x:c>
      <x:c r="P4132" s="268" t="n">
        <x:f>I4132*TOMATO_FERTILIZER+J4132*CARROT_FERTILIZER+K4132*MESCLUN_FERTILIZER</x:f>
        <x:v>29480</x:v>
      </x:c>
      <x:c r="Q4132" s="268" t="n">
        <x:f>MIN(M4132,FARMER_HOURS)*FARMER_RATE+MAX(M4132-FARMER_HOURS,0)*TEMP_RATE</x:f>
        <x:v>58699.15326035051</x:v>
      </x:c>
      <x:c r="R4132" s="268" t="n">
        <x:f>O4132-P4132-Q4132-FIXED_COST</x:f>
        <x:v>22590.84673964949</x:v>
      </x:c>
      <x:c r="S4132" s="139" t="str">
        <x:f>IF(AND(L4132&lt;=TOTAL_BED_CAP,N4132&lt;=TEMP_WORKER_CAP),"YES","NO")</x:f>
        <x:v>YES</x:v>
      </x:c>
      <x:c r="T4132" s="139" t="n">
        <x:f>IF(S4132="YES",R4132,-1E+99)</x:f>
        <x:v>22590.84673964949</x:v>
      </x:c>
    </x:row>
    <x:row r="4133">
      <x:c r="A4133" s="139"/>
      <x:c r="B4133" s="139"/>
      <x:c r="C4133" s="139"/>
      <x:c r="D4133" s="139"/>
      <x:c r="E4133" s="139"/>
      <x:c r="F4133" s="139"/>
      <x:c r="G4133" s="139"/>
      <x:c r="H4133" s="139"/>
      <x:c r="I4133" s="266" t="n">
        <x:f>INT((ROW()-ROW($I$46))/((CARROT_CAP+1)*(MESCLUN_CAP+1)))</x:f>
        <x:v>6</x:v>
      </x:c>
      <x:c r="J4133" s="266" t="n">
        <x:f>MOD(INT((ROW()-ROW($I$46))/(MESCLUN_CAP+1)),CARROT_CAP+1)</x:f>
        <x:v>5</x:v>
      </x:c>
      <x:c r="K4133" s="266" t="n">
        <x:f>MOD(ROW()-ROW($I$46),MESCLUN_CAP+1)</x:f>
        <x:v>26</x:v>
      </x:c>
      <x:c r="L4133" s="266" t="n">
        <x:f>SUM(I4133:K4133)</x:f>
        <x:v>37</x:v>
      </x:c>
      <x:c r="M4133" s="267" t="n">
        <x:f>I4133*TOMATO_HOURS*WEEKS*(1+TOMATO_DIM)^I4133+J4133*CARROT_HOURS*WEEKS*(1+CARROT_DIM)^J4133+K4133*MESCLUN_HOURS*WEEKS*(1+MESCLUN_DIM)^K4133</x:f>
        <x:v>2742.411231756907</x:v>
      </x:c>
      <x:c r="N4133" s="267" t="n">
        <x:f>MAX(M4133-FARMER_HOURS,0)/TEMP_HOURS_PER_WORKER</x:f>
        <x:v>1.4044522442756298</x:v>
      </x:c>
      <x:c r="O4133" s="268" t="n">
        <x:f>I4133*TOMATO_PRICE+J4133*CARROT_PRICE+K4133*MESCLUN_PRICE</x:f>
        <x:v>133470</x:v>
      </x:c>
      <x:c r="P4133" s="268" t="n">
        <x:f>I4133*TOMATO_FERTILIZER+J4133*CARROT_FERTILIZER+K4133*MESCLUN_FERTILIZER</x:f>
        <x:v>30360</x:v>
      </x:c>
      <x:c r="Q4133" s="268" t="n">
        <x:f>MIN(M4133,FARMER_HOURS)*FARMER_RATE+MAX(M4133-FARMER_HOURS,0)*TEMP_RATE</x:f>
        <x:v>60111.30610689075</x:v>
      </x:c>
      <x:c r="R4133" s="268" t="n">
        <x:f>O4133-P4133-Q4133-FIXED_COST</x:f>
        <x:v>22998.69389310925</x:v>
      </x:c>
      <x:c r="S4133" s="139" t="str">
        <x:f>IF(AND(L4133&lt;=TOTAL_BED_CAP,N4133&lt;=TEMP_WORKER_CAP),"YES","NO")</x:f>
        <x:v>YES</x:v>
      </x:c>
      <x:c r="T4133" s="139" t="n">
        <x:f>IF(S4133="YES",R4133,-1E+99)</x:f>
        <x:v>22998.69389310925</x:v>
      </x:c>
    </x:row>
    <x:row r="4134">
      <x:c r="A4134" s="139"/>
      <x:c r="B4134" s="139"/>
      <x:c r="C4134" s="139"/>
      <x:c r="D4134" s="139"/>
      <x:c r="E4134" s="139"/>
      <x:c r="F4134" s="139"/>
      <x:c r="G4134" s="139"/>
      <x:c r="H4134" s="139"/>
      <x:c r="I4134" s="266" t="n">
        <x:f>INT((ROW()-ROW($I$46))/((CARROT_CAP+1)*(MESCLUN_CAP+1)))</x:f>
        <x:v>6</x:v>
      </x:c>
      <x:c r="J4134" s="266" t="n">
        <x:f>MOD(INT((ROW()-ROW($I$46))/(MESCLUN_CAP+1)),CARROT_CAP+1)</x:f>
        <x:v>5</x:v>
      </x:c>
      <x:c r="K4134" s="266" t="n">
        <x:f>MOD(ROW()-ROW($I$46),MESCLUN_CAP+1)</x:f>
        <x:v>27</x:v>
      </x:c>
      <x:c r="L4134" s="266" t="n">
        <x:f>SUM(I4134:K4134)</x:f>
        <x:v>38</x:v>
      </x:c>
      <x:c r="M4134" s="267" t="n">
        <x:f>I4134*TOMATO_HOURS*WEEKS*(1+TOMATO_DIM)^I4134+J4134*CARROT_HOURS*WEEKS*(1+CARROT_DIM)^J4134+K4134*MESCLUN_HOURS*WEEKS*(1+MESCLUN_DIM)^K4134</x:f>
        <x:v>2825.544936276664</x:v>
      </x:c>
      <x:c r="N4134" s="267" t="n">
        <x:f>MAX(M4134-FARMER_HOURS,0)/TEMP_HOURS_PER_WORKER</x:f>
        <x:v>1.462183983525461</x:v>
      </x:c>
      <x:c r="O4134" s="268" t="n">
        <x:f>I4134*TOMATO_PRICE+J4134*CARROT_PRICE+K4134*MESCLUN_PRICE</x:f>
        <x:v>136170</x:v>
      </x:c>
      <x:c r="P4134" s="268" t="n">
        <x:f>I4134*TOMATO_FERTILIZER+J4134*CARROT_FERTILIZER+K4134*MESCLUN_FERTILIZER</x:f>
        <x:v>31240</x:v>
      </x:c>
      <x:c r="Q4134" s="268" t="n">
        <x:f>MIN(M4134,FARMER_HOURS)*FARMER_RATE+MAX(M4134-FARMER_HOURS,0)*TEMP_RATE</x:f>
        <x:v>61554.59958813652</x:v>
      </x:c>
      <x:c r="R4134" s="268" t="n">
        <x:f>O4134-P4134-Q4134-FIXED_COST</x:f>
        <x:v>23375.400411863477</x:v>
      </x:c>
      <x:c r="S4134" s="139" t="str">
        <x:f>IF(AND(L4134&lt;=TOTAL_BED_CAP,N4134&lt;=TEMP_WORKER_CAP),"YES","NO")</x:f>
        <x:v>YES</x:v>
      </x:c>
      <x:c r="T4134" s="139" t="n">
        <x:f>IF(S4134="YES",R4134,-1E+99)</x:f>
        <x:v>23375.400411863477</x:v>
      </x:c>
    </x:row>
    <x:row r="4135">
      <x:c r="A4135" s="139"/>
      <x:c r="B4135" s="139"/>
      <x:c r="C4135" s="139"/>
      <x:c r="D4135" s="139"/>
      <x:c r="E4135" s="139"/>
      <x:c r="F4135" s="139"/>
      <x:c r="G4135" s="139"/>
      <x:c r="H4135" s="139"/>
      <x:c r="I4135" s="266" t="n">
        <x:f>INT((ROW()-ROW($I$46))/((CARROT_CAP+1)*(MESCLUN_CAP+1)))</x:f>
        <x:v>6</x:v>
      </x:c>
      <x:c r="J4135" s="266" t="n">
        <x:f>MOD(INT((ROW()-ROW($I$46))/(MESCLUN_CAP+1)),CARROT_CAP+1)</x:f>
        <x:v>5</x:v>
      </x:c>
      <x:c r="K4135" s="266" t="n">
        <x:f>MOD(ROW()-ROW($I$46),MESCLUN_CAP+1)</x:f>
        <x:v>28</x:v>
      </x:c>
      <x:c r="L4135" s="266" t="n">
        <x:f>SUM(I4135:K4135)</x:f>
        <x:v>39</x:v>
      </x:c>
      <x:c r="M4135" s="267" t="n">
        <x:f>I4135*TOMATO_HOURS*WEEKS*(1+TOMATO_DIM)^I4135+J4135*CARROT_HOURS*WEEKS*(1+CARROT_DIM)^J4135+K4135*MESCLUN_HOURS*WEEKS*(1+MESCLUN_DIM)^K4135</x:f>
        <x:v>2910.5044744938173</x:v>
      </x:c>
      <x:c r="N4135" s="267" t="n">
        <x:f>MAX(M4135-FARMER_HOURS,0)/TEMP_HOURS_PER_WORKER</x:f>
        <x:v>1.5211836628429287</x:v>
      </x:c>
      <x:c r="O4135" s="268" t="n">
        <x:f>I4135*TOMATO_PRICE+J4135*CARROT_PRICE+K4135*MESCLUN_PRICE</x:f>
        <x:v>138870</x:v>
      </x:c>
      <x:c r="P4135" s="268" t="n">
        <x:f>I4135*TOMATO_FERTILIZER+J4135*CARROT_FERTILIZER+K4135*MESCLUN_FERTILIZER</x:f>
        <x:v>32120</x:v>
      </x:c>
      <x:c r="Q4135" s="268" t="n">
        <x:f>MIN(M4135,FARMER_HOURS)*FARMER_RATE+MAX(M4135-FARMER_HOURS,0)*TEMP_RATE</x:f>
        <x:v>63029.591571073215</x:v>
      </x:c>
      <x:c r="R4135" s="268" t="n">
        <x:f>O4135-P4135-Q4135-FIXED_COST</x:f>
        <x:v>23720.408428926785</x:v>
      </x:c>
      <x:c r="S4135" s="139" t="str">
        <x:f>IF(AND(L4135&lt;=TOTAL_BED_CAP,N4135&lt;=TEMP_WORKER_CAP),"YES","NO")</x:f>
        <x:v>YES</x:v>
      </x:c>
      <x:c r="T4135" s="139" t="n">
        <x:f>IF(S4135="YES",R4135,-1E+99)</x:f>
        <x:v>23720.408428926785</x:v>
      </x:c>
    </x:row>
    <x:row r="4136">
      <x:c r="A4136" s="139"/>
      <x:c r="B4136" s="139"/>
      <x:c r="C4136" s="139"/>
      <x:c r="D4136" s="139"/>
      <x:c r="E4136" s="139"/>
      <x:c r="F4136" s="139"/>
      <x:c r="G4136" s="139"/>
      <x:c r="H4136" s="139"/>
      <x:c r="I4136" s="266" t="n">
        <x:f>INT((ROW()-ROW($I$46))/((CARROT_CAP+1)*(MESCLUN_CAP+1)))</x:f>
        <x:v>6</x:v>
      </x:c>
      <x:c r="J4136" s="266" t="n">
        <x:f>MOD(INT((ROW()-ROW($I$46))/(MESCLUN_CAP+1)),CARROT_CAP+1)</x:f>
        <x:v>5</x:v>
      </x:c>
      <x:c r="K4136" s="266" t="n">
        <x:f>MOD(ROW()-ROW($I$46),MESCLUN_CAP+1)</x:f>
        <x:v>29</x:v>
      </x:c>
      <x:c r="L4136" s="266" t="n">
        <x:f>SUM(I4136:K4136)</x:f>
        <x:v>40</x:v>
      </x:c>
      <x:c r="M4136" s="267" t="n">
        <x:f>I4136*TOMATO_HOURS*WEEKS*(1+TOMATO_DIM)^I4136+J4136*CARROT_HOURS*WEEKS*(1+CARROT_DIM)^J4136+K4136*MESCLUN_HOURS*WEEKS*(1+MESCLUN_DIM)^K4136</x:f>
        <x:v>2997.3225026094706</x:v>
      </x:c>
      <x:c r="N4136" s="267" t="n">
        <x:f>MAX(M4136-FARMER_HOURS,0)/TEMP_HOURS_PER_WORKER</x:f>
        <x:v>1.5814739601454657</x:v>
      </x:c>
      <x:c r="O4136" s="268" t="n">
        <x:f>I4136*TOMATO_PRICE+J4136*CARROT_PRICE+K4136*MESCLUN_PRICE</x:f>
        <x:v>141570</x:v>
      </x:c>
      <x:c r="P4136" s="268" t="n">
        <x:f>I4136*TOMATO_FERTILIZER+J4136*CARROT_FERTILIZER+K4136*MESCLUN_FERTILIZER</x:f>
        <x:v>33000</x:v>
      </x:c>
      <x:c r="Q4136" s="268" t="n">
        <x:f>MIN(M4136,FARMER_HOURS)*FARMER_RATE+MAX(M4136-FARMER_HOURS,0)*TEMP_RATE</x:f>
        <x:v>64536.84900363664</x:v>
      </x:c>
      <x:c r="R4136" s="268" t="n">
        <x:f>O4136-P4136-Q4136-FIXED_COST</x:f>
        <x:v>24033.150996363358</x:v>
      </x:c>
      <x:c r="S4136" s="139" t="str">
        <x:f>IF(AND(L4136&lt;=TOTAL_BED_CAP,N4136&lt;=TEMP_WORKER_CAP),"YES","NO")</x:f>
        <x:v>YES</x:v>
      </x:c>
      <x:c r="T4136" s="139" t="n">
        <x:f>IF(S4136="YES",R4136,-1E+99)</x:f>
        <x:v>24033.150996363358</x:v>
      </x:c>
    </x:row>
    <x:row r="4137">
      <x:c r="A4137" s="139"/>
      <x:c r="B4137" s="139"/>
      <x:c r="C4137" s="139"/>
      <x:c r="D4137" s="139"/>
      <x:c r="E4137" s="139"/>
      <x:c r="F4137" s="139"/>
      <x:c r="G4137" s="139"/>
      <x:c r="H4137" s="139"/>
      <x:c r="I4137" s="266" t="n">
        <x:f>INT((ROW()-ROW($I$46))/((CARROT_CAP+1)*(MESCLUN_CAP+1)))</x:f>
        <x:v>6</x:v>
      </x:c>
      <x:c r="J4137" s="266" t="n">
        <x:f>MOD(INT((ROW()-ROW($I$46))/(MESCLUN_CAP+1)),CARROT_CAP+1)</x:f>
        <x:v>5</x:v>
      </x:c>
      <x:c r="K4137" s="266" t="n">
        <x:f>MOD(ROW()-ROW($I$46),MESCLUN_CAP+1)</x:f>
        <x:v>30</x:v>
      </x:c>
      <x:c r="L4137" s="266" t="n">
        <x:f>SUM(I4137:K4137)</x:f>
        <x:v>41</x:v>
      </x:c>
      <x:c r="M4137" s="267" t="n">
        <x:f>I4137*TOMATO_HOURS*WEEKS*(1+TOMATO_DIM)^I4137+J4137*CARROT_HOURS*WEEKS*(1+CARROT_DIM)^J4137+K4137*MESCLUN_HOURS*WEEKS*(1+MESCLUN_DIM)^K4137</x:f>
        <x:v>3086.032207943241</x:v>
      </x:c>
      <x:c r="N4137" s="267" t="n">
        <x:f>MAX(M4137-FARMER_HOURS,0)/TEMP_HOURS_PER_WORKER</x:f>
        <x:v>1.643077922182806</x:v>
      </x:c>
      <x:c r="O4137" s="268" t="n">
        <x:f>I4137*TOMATO_PRICE+J4137*CARROT_PRICE+K4137*MESCLUN_PRICE</x:f>
        <x:v>144270</x:v>
      </x:c>
      <x:c r="P4137" s="268" t="n">
        <x:f>I4137*TOMATO_FERTILIZER+J4137*CARROT_FERTILIZER+K4137*MESCLUN_FERTILIZER</x:f>
        <x:v>33880</x:v>
      </x:c>
      <x:c r="Q4137" s="268" t="n">
        <x:f>MIN(M4137,FARMER_HOURS)*FARMER_RATE+MAX(M4137-FARMER_HOURS,0)*TEMP_RATE</x:f>
        <x:v>66076.94805457015</x:v>
      </x:c>
      <x:c r="R4137" s="268" t="n">
        <x:f>O4137-P4137-Q4137-FIXED_COST</x:f>
        <x:v>24313.05194542985</x:v>
      </x:c>
      <x:c r="S4137" s="139" t="str">
        <x:f>IF(AND(L4137&lt;=TOTAL_BED_CAP,N4137&lt;=TEMP_WORKER_CAP),"YES","NO")</x:f>
        <x:v>YES</x:v>
      </x:c>
      <x:c r="T4137" s="139" t="n">
        <x:f>IF(S4137="YES",R4137,-1E+99)</x:f>
        <x:v>24313.05194542985</x:v>
      </x:c>
    </x:row>
    <x:row r="4138">
      <x:c r="A4138" s="139"/>
      <x:c r="B4138" s="139"/>
      <x:c r="C4138" s="139"/>
      <x:c r="D4138" s="139"/>
      <x:c r="E4138" s="139"/>
      <x:c r="F4138" s="139"/>
      <x:c r="G4138" s="139"/>
      <x:c r="H4138" s="139"/>
      <x:c r="I4138" s="266" t="n">
        <x:f>INT((ROW()-ROW($I$46))/((CARROT_CAP+1)*(MESCLUN_CAP+1)))</x:f>
        <x:v>6</x:v>
      </x:c>
      <x:c r="J4138" s="266" t="n">
        <x:f>MOD(INT((ROW()-ROW($I$46))/(MESCLUN_CAP+1)),CARROT_CAP+1)</x:f>
        <x:v>6</x:v>
      </x:c>
      <x:c r="K4138" s="266" t="n">
        <x:f>MOD(ROW()-ROW($I$46),MESCLUN_CAP+1)</x:f>
        <x:v>0</x:v>
      </x:c>
      <x:c r="L4138" s="266" t="n">
        <x:f>SUM(I4138:K4138)</x:f>
        <x:v>12</x:v>
      </x:c>
      <x:c r="M4138" s="267" t="n">
        <x:f>I4138*TOMATO_HOURS*WEEKS*(1+TOMATO_DIM)^I4138+J4138*CARROT_HOURS*WEEKS*(1+CARROT_DIM)^J4138+K4138*MESCLUN_HOURS*WEEKS*(1+MESCLUN_DIM)^K4138</x:f>
        <x:v>1165.3877552783206</x:v>
      </x:c>
      <x:c r="N4138" s="267" t="n">
        <x:f>MAX(M4138-FARMER_HOURS,0)/TEMP_HOURS_PER_WORKER</x:f>
        <x:v>0.30929705227661153</x:v>
      </x:c>
      <x:c r="O4138" s="268" t="n">
        <x:f>I4138*TOMATO_PRICE+J4138*CARROT_PRICE+K4138*MESCLUN_PRICE</x:f>
        <x:v>65364</x:v>
      </x:c>
      <x:c r="P4138" s="268" t="n">
        <x:f>I4138*TOMATO_FERTILIZER+J4138*CARROT_FERTILIZER+K4138*MESCLUN_FERTILIZER</x:f>
        <x:v>7920</x:v>
      </x:c>
      <x:c r="Q4138" s="268" t="n">
        <x:f>MIN(M4138,FARMER_HOURS)*FARMER_RATE+MAX(M4138-FARMER_HOURS,0)*TEMP_RATE</x:f>
        <x:v>32732.426306915288</x:v>
      </x:c>
      <x:c r="R4138" s="268" t="n">
        <x:f>O4138-P4138-Q4138-FIXED_COST</x:f>
        <x:v>4711.573693084712</x:v>
      </x:c>
      <x:c r="S4138" s="139" t="str">
        <x:f>IF(AND(L4138&lt;=TOTAL_BED_CAP,N4138&lt;=TEMP_WORKER_CAP),"YES","NO")</x:f>
        <x:v>YES</x:v>
      </x:c>
      <x:c r="T4138" s="139" t="n">
        <x:f>IF(S4138="YES",R4138,-1E+99)</x:f>
        <x:v>4711.573693084712</x:v>
      </x:c>
    </x:row>
    <x:row r="4139">
      <x:c r="A4139" s="139"/>
      <x:c r="B4139" s="139"/>
      <x:c r="C4139" s="139"/>
      <x:c r="D4139" s="139"/>
      <x:c r="E4139" s="139"/>
      <x:c r="F4139" s="139"/>
      <x:c r="G4139" s="139"/>
      <x:c r="H4139" s="139"/>
      <x:c r="I4139" s="266" t="n">
        <x:f>INT((ROW()-ROW($I$46))/((CARROT_CAP+1)*(MESCLUN_CAP+1)))</x:f>
        <x:v>6</x:v>
      </x:c>
      <x:c r="J4139" s="266" t="n">
        <x:f>MOD(INT((ROW()-ROW($I$46))/(MESCLUN_CAP+1)),CARROT_CAP+1)</x:f>
        <x:v>6</x:v>
      </x:c>
      <x:c r="K4139" s="266" t="n">
        <x:f>MOD(ROW()-ROW($I$46),MESCLUN_CAP+1)</x:f>
        <x:v>1</x:v>
      </x:c>
      <x:c r="L4139" s="266" t="n">
        <x:f>SUM(I4139:K4139)</x:f>
        <x:v>13</x:v>
      </x:c>
      <x:c r="M4139" s="267" t="n">
        <x:f>I4139*TOMATO_HOURS*WEEKS*(1+TOMATO_DIM)^I4139+J4139*CARROT_HOURS*WEEKS*(1+CARROT_DIM)^J4139+K4139*MESCLUN_HOURS*WEEKS*(1+MESCLUN_DIM)^K4139</x:f>
        <x:v>1210.9502552783206</x:v>
      </x:c>
      <x:c r="N4139" s="267" t="n">
        <x:f>MAX(M4139-FARMER_HOURS,0)/TEMP_HOURS_PER_WORKER</x:f>
        <x:v>0.3409376772766115</x:v>
      </x:c>
      <x:c r="O4139" s="268" t="n">
        <x:f>I4139*TOMATO_PRICE+J4139*CARROT_PRICE+K4139*MESCLUN_PRICE</x:f>
        <x:v>68064</x:v>
      </x:c>
      <x:c r="P4139" s="268" t="n">
        <x:f>I4139*TOMATO_FERTILIZER+J4139*CARROT_FERTILIZER+K4139*MESCLUN_FERTILIZER</x:f>
        <x:v>8800</x:v>
      </x:c>
      <x:c r="Q4139" s="268" t="n">
        <x:f>MIN(M4139,FARMER_HOURS)*FARMER_RATE+MAX(M4139-FARMER_HOURS,0)*TEMP_RATE</x:f>
        <x:v>33523.44193191529</x:v>
      </x:c>
      <x:c r="R4139" s="268" t="n">
        <x:f>O4139-P4139-Q4139-FIXED_COST</x:f>
        <x:v>5740.558068084712</x:v>
      </x:c>
      <x:c r="S4139" s="139" t="str">
        <x:f>IF(AND(L4139&lt;=TOTAL_BED_CAP,N4139&lt;=TEMP_WORKER_CAP),"YES","NO")</x:f>
        <x:v>YES</x:v>
      </x:c>
      <x:c r="T4139" s="139" t="n">
        <x:f>IF(S4139="YES",R4139,-1E+99)</x:f>
        <x:v>5740.558068084712</x:v>
      </x:c>
    </x:row>
    <x:row r="4140">
      <x:c r="A4140" s="139"/>
      <x:c r="B4140" s="139"/>
      <x:c r="C4140" s="139"/>
      <x:c r="D4140" s="139"/>
      <x:c r="E4140" s="139"/>
      <x:c r="F4140" s="139"/>
      <x:c r="G4140" s="139"/>
      <x:c r="H4140" s="139"/>
      <x:c r="I4140" s="266" t="n">
        <x:f>INT((ROW()-ROW($I$46))/((CARROT_CAP+1)*(MESCLUN_CAP+1)))</x:f>
        <x:v>6</x:v>
      </x:c>
      <x:c r="J4140" s="266" t="n">
        <x:f>MOD(INT((ROW()-ROW($I$46))/(MESCLUN_CAP+1)),CARROT_CAP+1)</x:f>
        <x:v>6</x:v>
      </x:c>
      <x:c r="K4140" s="266" t="n">
        <x:f>MOD(ROW()-ROW($I$46),MESCLUN_CAP+1)</x:f>
        <x:v>2</x:v>
      </x:c>
      <x:c r="L4140" s="266" t="n">
        <x:f>SUM(I4140:K4140)</x:f>
        <x:v>14</x:v>
      </x:c>
      <x:c r="M4140" s="267" t="n">
        <x:f>I4140*TOMATO_HOURS*WEEKS*(1+TOMATO_DIM)^I4140+J4140*CARROT_HOURS*WEEKS*(1+CARROT_DIM)^J4140+K4140*MESCLUN_HOURS*WEEKS*(1+MESCLUN_DIM)^K4140</x:f>
        <x:v>1257.6518177783205</x:v>
      </x:c>
      <x:c r="N4140" s="267" t="n">
        <x:f>MAX(M4140-FARMER_HOURS,0)/TEMP_HOURS_PER_WORKER</x:f>
        <x:v>0.37336931790161143</x:v>
      </x:c>
      <x:c r="O4140" s="268" t="n">
        <x:f>I4140*TOMATO_PRICE+J4140*CARROT_PRICE+K4140*MESCLUN_PRICE</x:f>
        <x:v>70764</x:v>
      </x:c>
      <x:c r="P4140" s="268" t="n">
        <x:f>I4140*TOMATO_FERTILIZER+J4140*CARROT_FERTILIZER+K4140*MESCLUN_FERTILIZER</x:f>
        <x:v>9680</x:v>
      </x:c>
      <x:c r="Q4140" s="268" t="n">
        <x:f>MIN(M4140,FARMER_HOURS)*FARMER_RATE+MAX(M4140-FARMER_HOURS,0)*TEMP_RATE</x:f>
        <x:v>34334.23294754029</x:v>
      </x:c>
      <x:c r="R4140" s="268" t="n">
        <x:f>O4140-P4140-Q4140-FIXED_COST</x:f>
        <x:v>6749.767052459712</x:v>
      </x:c>
      <x:c r="S4140" s="139" t="str">
        <x:f>IF(AND(L4140&lt;=TOTAL_BED_CAP,N4140&lt;=TEMP_WORKER_CAP),"YES","NO")</x:f>
        <x:v>YES</x:v>
      </x:c>
      <x:c r="T4140" s="139" t="n">
        <x:f>IF(S4140="YES",R4140,-1E+99)</x:f>
        <x:v>6749.767052459712</x:v>
      </x:c>
    </x:row>
    <x:row r="4141">
      <x:c r="A4141" s="139"/>
      <x:c r="B4141" s="139"/>
      <x:c r="C4141" s="139"/>
      <x:c r="D4141" s="139"/>
      <x:c r="E4141" s="139"/>
      <x:c r="F4141" s="139"/>
      <x:c r="G4141" s="139"/>
      <x:c r="H4141" s="139"/>
      <x:c r="I4141" s="266" t="n">
        <x:f>INT((ROW()-ROW($I$46))/((CARROT_CAP+1)*(MESCLUN_CAP+1)))</x:f>
        <x:v>6</x:v>
      </x:c>
      <x:c r="J4141" s="266" t="n">
        <x:f>MOD(INT((ROW()-ROW($I$46))/(MESCLUN_CAP+1)),CARROT_CAP+1)</x:f>
        <x:v>6</x:v>
      </x:c>
      <x:c r="K4141" s="266" t="n">
        <x:f>MOD(ROW()-ROW($I$46),MESCLUN_CAP+1)</x:f>
        <x:v>3</x:v>
      </x:c>
      <x:c r="L4141" s="266" t="n">
        <x:f>SUM(I4141:K4141)</x:f>
        <x:v>15</x:v>
      </x:c>
      <x:c r="M4141" s="267" t="n">
        <x:f>I4141*TOMATO_HOURS*WEEKS*(1+TOMATO_DIM)^I4141+J4141*CARROT_HOURS*WEEKS*(1+CARROT_DIM)^J4141+K4141*MESCLUN_HOURS*WEEKS*(1+MESCLUN_DIM)^K4141</x:f>
        <x:v>1305.5138002001956</x:v>
      </x:c>
      <x:c r="N4141" s="267" t="n">
        <x:f>MAX(M4141-FARMER_HOURS,0)/TEMP_HOURS_PER_WORKER</x:f>
        <x:v>0.4066068056945803</x:v>
      </x:c>
      <x:c r="O4141" s="268" t="n">
        <x:f>I4141*TOMATO_PRICE+J4141*CARROT_PRICE+K4141*MESCLUN_PRICE</x:f>
        <x:v>73464</x:v>
      </x:c>
      <x:c r="P4141" s="268" t="n">
        <x:f>I4141*TOMATO_FERTILIZER+J4141*CARROT_FERTILIZER+K4141*MESCLUN_FERTILIZER</x:f>
        <x:v>10560</x:v>
      </x:c>
      <x:c r="Q4141" s="268" t="n">
        <x:f>MIN(M4141,FARMER_HOURS)*FARMER_RATE+MAX(M4141-FARMER_HOURS,0)*TEMP_RATE</x:f>
        <x:v>35165.170142364506</x:v>
      </x:c>
      <x:c r="R4141" s="268" t="n">
        <x:f>O4141-P4141-Q4141-FIXED_COST</x:f>
        <x:v>7738.829857635494</x:v>
      </x:c>
      <x:c r="S4141" s="139" t="str">
        <x:f>IF(AND(L4141&lt;=TOTAL_BED_CAP,N4141&lt;=TEMP_WORKER_CAP),"YES","NO")</x:f>
        <x:v>YES</x:v>
      </x:c>
      <x:c r="T4141" s="139" t="n">
        <x:f>IF(S4141="YES",R4141,-1E+99)</x:f>
        <x:v>7738.829857635494</x:v>
      </x:c>
    </x:row>
    <x:row r="4142">
      <x:c r="A4142" s="139"/>
      <x:c r="B4142" s="139"/>
      <x:c r="C4142" s="139"/>
      <x:c r="D4142" s="139"/>
      <x:c r="E4142" s="139"/>
      <x:c r="F4142" s="139"/>
      <x:c r="G4142" s="139"/>
      <x:c r="H4142" s="139"/>
      <x:c r="I4142" s="266" t="n">
        <x:f>INT((ROW()-ROW($I$46))/((CARROT_CAP+1)*(MESCLUN_CAP+1)))</x:f>
        <x:v>6</x:v>
      </x:c>
      <x:c r="J4142" s="266" t="n">
        <x:f>MOD(INT((ROW()-ROW($I$46))/(MESCLUN_CAP+1)),CARROT_CAP+1)</x:f>
        <x:v>6</x:v>
      </x:c>
      <x:c r="K4142" s="266" t="n">
        <x:f>MOD(ROW()-ROW($I$46),MESCLUN_CAP+1)</x:f>
        <x:v>4</x:v>
      </x:c>
      <x:c r="L4142" s="266" t="n">
        <x:f>SUM(I4142:K4142)</x:f>
        <x:v>16</x:v>
      </x:c>
      <x:c r="M4142" s="267" t="n">
        <x:f>I4142*TOMATO_HOURS*WEEKS*(1+TOMATO_DIM)^I4142+J4142*CARROT_HOURS*WEEKS*(1+CARROT_DIM)^J4142+K4142*MESCLUN_HOURS*WEEKS*(1+MESCLUN_DIM)^K4142</x:f>
        <x:v>1354.5579159228519</x:v>
      </x:c>
      <x:c r="N4142" s="267" t="n">
        <x:f>MAX(M4142-FARMER_HOURS,0)/TEMP_HOURS_PER_WORKER</x:f>
        <x:v>0.44066521939086933</x:v>
      </x:c>
      <x:c r="O4142" s="268" t="n">
        <x:f>I4142*TOMATO_PRICE+J4142*CARROT_PRICE+K4142*MESCLUN_PRICE</x:f>
        <x:v>76164</x:v>
      </x:c>
      <x:c r="P4142" s="268" t="n">
        <x:f>I4142*TOMATO_FERTILIZER+J4142*CARROT_FERTILIZER+K4142*MESCLUN_FERTILIZER</x:f>
        <x:v>11440</x:v>
      </x:c>
      <x:c r="Q4142" s="268" t="n">
        <x:f>MIN(M4142,FARMER_HOURS)*FARMER_RATE+MAX(M4142-FARMER_HOURS,0)*TEMP_RATE</x:f>
        <x:v>36016.63048477173</x:v>
      </x:c>
      <x:c r="R4142" s="268" t="n">
        <x:f>O4142-P4142-Q4142-FIXED_COST</x:f>
        <x:v>8707.369515228267</x:v>
      </x:c>
      <x:c r="S4142" s="139" t="str">
        <x:f>IF(AND(L4142&lt;=TOTAL_BED_CAP,N4142&lt;=TEMP_WORKER_CAP),"YES","NO")</x:f>
        <x:v>YES</x:v>
      </x:c>
      <x:c r="T4142" s="139" t="n">
        <x:f>IF(S4142="YES",R4142,-1E+99)</x:f>
        <x:v>8707.369515228267</x:v>
      </x:c>
    </x:row>
    <x:row r="4143">
      <x:c r="A4143" s="139"/>
      <x:c r="B4143" s="139"/>
      <x:c r="C4143" s="139"/>
      <x:c r="D4143" s="139"/>
      <x:c r="E4143" s="139"/>
      <x:c r="F4143" s="139"/>
      <x:c r="G4143" s="139"/>
      <x:c r="H4143" s="139"/>
      <x:c r="I4143" s="266" t="n">
        <x:f>INT((ROW()-ROW($I$46))/((CARROT_CAP+1)*(MESCLUN_CAP+1)))</x:f>
        <x:v>6</x:v>
      </x:c>
      <x:c r="J4143" s="266" t="n">
        <x:f>MOD(INT((ROW()-ROW($I$46))/(MESCLUN_CAP+1)),CARROT_CAP+1)</x:f>
        <x:v>6</x:v>
      </x:c>
      <x:c r="K4143" s="266" t="n">
        <x:f>MOD(ROW()-ROW($I$46),MESCLUN_CAP+1)</x:f>
        <x:v>5</x:v>
      </x:c>
      <x:c r="L4143" s="266" t="n">
        <x:f>SUM(I4143:K4143)</x:f>
        <x:v>17</x:v>
      </x:c>
      <x:c r="M4143" s="267" t="n">
        <x:f>I4143*TOMATO_HOURS*WEEKS*(1+TOMATO_DIM)^I4143+J4143*CARROT_HOURS*WEEKS*(1+CARROT_DIM)^J4143+K4143*MESCLUN_HOURS*WEEKS*(1+MESCLUN_DIM)^K4143</x:f>
        <x:v>1404.8062398440554</x:v>
      </x:c>
      <x:c r="N4143" s="267" t="n">
        <x:f>MAX(M4143-FARMER_HOURS,0)/TEMP_HOURS_PER_WORKER</x:f>
        <x:v>0.475559888780594</x:v>
      </x:c>
      <x:c r="O4143" s="268" t="n">
        <x:f>I4143*TOMATO_PRICE+J4143*CARROT_PRICE+K4143*MESCLUN_PRICE</x:f>
        <x:v>78864</x:v>
      </x:c>
      <x:c r="P4143" s="268" t="n">
        <x:f>I4143*TOMATO_FERTILIZER+J4143*CARROT_FERTILIZER+K4143*MESCLUN_FERTILIZER</x:f>
        <x:v>12320</x:v>
      </x:c>
      <x:c r="Q4143" s="268" t="n">
        <x:f>MIN(M4143,FARMER_HOURS)*FARMER_RATE+MAX(M4143-FARMER_HOURS,0)*TEMP_RATE</x:f>
        <x:v>36888.99721951485</x:v>
      </x:c>
      <x:c r="R4143" s="268" t="n">
        <x:f>O4143-P4143-Q4143-FIXED_COST</x:f>
        <x:v>9655.002780485149</x:v>
      </x:c>
      <x:c r="S4143" s="139" t="str">
        <x:f>IF(AND(L4143&lt;=TOTAL_BED_CAP,N4143&lt;=TEMP_WORKER_CAP),"YES","NO")</x:f>
        <x:v>YES</x:v>
      </x:c>
      <x:c r="T4143" s="139" t="n">
        <x:f>IF(S4143="YES",R4143,-1E+99)</x:f>
        <x:v>9655.002780485149</x:v>
      </x:c>
    </x:row>
    <x:row r="4144">
      <x:c r="A4144" s="139"/>
      <x:c r="B4144" s="139"/>
      <x:c r="C4144" s="139"/>
      <x:c r="D4144" s="139"/>
      <x:c r="E4144" s="139"/>
      <x:c r="F4144" s="139"/>
      <x:c r="G4144" s="139"/>
      <x:c r="H4144" s="139"/>
      <x:c r="I4144" s="266" t="n">
        <x:f>INT((ROW()-ROW($I$46))/((CARROT_CAP+1)*(MESCLUN_CAP+1)))</x:f>
        <x:v>6</x:v>
      </x:c>
      <x:c r="J4144" s="266" t="n">
        <x:f>MOD(INT((ROW()-ROW($I$46))/(MESCLUN_CAP+1)),CARROT_CAP+1)</x:f>
        <x:v>6</x:v>
      </x:c>
      <x:c r="K4144" s="266" t="n">
        <x:f>MOD(ROW()-ROW($I$46),MESCLUN_CAP+1)</x:f>
        <x:v>6</x:v>
      </x:c>
      <x:c r="L4144" s="266" t="n">
        <x:f>SUM(I4144:K4144)</x:f>
        <x:v>18</x:v>
      </x:c>
      <x:c r="M4144" s="267" t="n">
        <x:f>I4144*TOMATO_HOURS*WEEKS*(1+TOMATO_DIM)^I4144+J4144*CARROT_HOURS*WEEKS*(1+CARROT_DIM)^J4144+K4144*MESCLUN_HOURS*WEEKS*(1+MESCLUN_DIM)^K4144</x:f>
        <x:v>1456.2812140256883</x:v>
      </x:c>
      <x:c r="N4144" s="267" t="n">
        <x:f>MAX(M4144-FARMER_HOURS,0)/TEMP_HOURS_PER_WORKER</x:f>
        <x:v>0.5113063986289502</x:v>
      </x:c>
      <x:c r="O4144" s="268" t="n">
        <x:f>I4144*TOMATO_PRICE+J4144*CARROT_PRICE+K4144*MESCLUN_PRICE</x:f>
        <x:v>81564</x:v>
      </x:c>
      <x:c r="P4144" s="268" t="n">
        <x:f>I4144*TOMATO_FERTILIZER+J4144*CARROT_FERTILIZER+K4144*MESCLUN_FERTILIZER</x:f>
        <x:v>13200</x:v>
      </x:c>
      <x:c r="Q4144" s="268" t="n">
        <x:f>MIN(M4144,FARMER_HOURS)*FARMER_RATE+MAX(M4144-FARMER_HOURS,0)*TEMP_RATE</x:f>
        <x:v>37782.65996572375</x:v>
      </x:c>
      <x:c r="R4144" s="268" t="n">
        <x:f>O4144-P4144-Q4144-FIXED_COST</x:f>
        <x:v>10581.340034276247</x:v>
      </x:c>
      <x:c r="S4144" s="139" t="str">
        <x:f>IF(AND(L4144&lt;=TOTAL_BED_CAP,N4144&lt;=TEMP_WORKER_CAP),"YES","NO")</x:f>
        <x:v>YES</x:v>
      </x:c>
      <x:c r="T4144" s="139" t="n">
        <x:f>IF(S4144="YES",R4144,-1E+99)</x:f>
        <x:v>10581.340034276247</x:v>
      </x:c>
    </x:row>
    <x:row r="4145">
      <x:c r="A4145" s="139"/>
      <x:c r="B4145" s="139"/>
      <x:c r="C4145" s="139"/>
      <x:c r="D4145" s="139"/>
      <x:c r="E4145" s="139"/>
      <x:c r="F4145" s="139"/>
      <x:c r="G4145" s="139"/>
      <x:c r="H4145" s="139"/>
      <x:c r="I4145" s="266" t="n">
        <x:f>INT((ROW()-ROW($I$46))/((CARROT_CAP+1)*(MESCLUN_CAP+1)))</x:f>
        <x:v>6</x:v>
      </x:c>
      <x:c r="J4145" s="266" t="n">
        <x:f>MOD(INT((ROW()-ROW($I$46))/(MESCLUN_CAP+1)),CARROT_CAP+1)</x:f>
        <x:v>6</x:v>
      </x:c>
      <x:c r="K4145" s="266" t="n">
        <x:f>MOD(ROW()-ROW($I$46),MESCLUN_CAP+1)</x:f>
        <x:v>7</x:v>
      </x:c>
      <x:c r="L4145" s="266" t="n">
        <x:f>SUM(I4145:K4145)</x:f>
        <x:v>19</x:v>
      </x:c>
      <x:c r="M4145" s="267" t="n">
        <x:f>I4145*TOMATO_HOURS*WEEKS*(1+TOMATO_DIM)^I4145+J4145*CARROT_HOURS*WEEKS*(1+CARROT_DIM)^J4145+K4145*MESCLUN_HOURS*WEEKS*(1+MESCLUN_DIM)^K4145</x:f>
        <x:v>1509.0056534236487</x:v>
      </x:c>
      <x:c r="N4145" s="267" t="n">
        <x:f>MAX(M4145-FARMER_HOURS,0)/TEMP_HOURS_PER_WORKER</x:f>
        <x:v>0.5479205926553116</x:v>
      </x:c>
      <x:c r="O4145" s="268" t="n">
        <x:f>I4145*TOMATO_PRICE+J4145*CARROT_PRICE+K4145*MESCLUN_PRICE</x:f>
        <x:v>84264</x:v>
      </x:c>
      <x:c r="P4145" s="268" t="n">
        <x:f>I4145*TOMATO_FERTILIZER+J4145*CARROT_FERTILIZER+K4145*MESCLUN_FERTILIZER</x:f>
        <x:v>14080</x:v>
      </x:c>
      <x:c r="Q4145" s="268" t="n">
        <x:f>MIN(M4145,FARMER_HOURS)*FARMER_RATE+MAX(M4145-FARMER_HOURS,0)*TEMP_RATE</x:f>
        <x:v>38698.01481638279</x:v>
      </x:c>
      <x:c r="R4145" s="268" t="n">
        <x:f>O4145-P4145-Q4145-FIXED_COST</x:f>
        <x:v>11485.98518361721</x:v>
      </x:c>
      <x:c r="S4145" s="139" t="str">
        <x:f>IF(AND(L4145&lt;=TOTAL_BED_CAP,N4145&lt;=TEMP_WORKER_CAP),"YES","NO")</x:f>
        <x:v>YES</x:v>
      </x:c>
      <x:c r="T4145" s="139" t="n">
        <x:f>IF(S4145="YES",R4145,-1E+99)</x:f>
        <x:v>11485.98518361721</x:v>
      </x:c>
    </x:row>
    <x:row r="4146">
      <x:c r="A4146" s="139"/>
      <x:c r="B4146" s="139"/>
      <x:c r="C4146" s="139"/>
      <x:c r="D4146" s="139"/>
      <x:c r="E4146" s="139"/>
      <x:c r="F4146" s="139"/>
      <x:c r="G4146" s="139"/>
      <x:c r="H4146" s="139"/>
      <x:c r="I4146" s="266" t="n">
        <x:f>INT((ROW()-ROW($I$46))/((CARROT_CAP+1)*(MESCLUN_CAP+1)))</x:f>
        <x:v>6</x:v>
      </x:c>
      <x:c r="J4146" s="266" t="n">
        <x:f>MOD(INT((ROW()-ROW($I$46))/(MESCLUN_CAP+1)),CARROT_CAP+1)</x:f>
        <x:v>6</x:v>
      </x:c>
      <x:c r="K4146" s="266" t="n">
        <x:f>MOD(ROW()-ROW($I$46),MESCLUN_CAP+1)</x:f>
        <x:v>8</x:v>
      </x:c>
      <x:c r="L4146" s="266" t="n">
        <x:f>SUM(I4146:K4146)</x:f>
        <x:v>20</x:v>
      </x:c>
      <x:c r="M4146" s="267" t="n">
        <x:f>I4146*TOMATO_HOURS*WEEKS*(1+TOMATO_DIM)^I4146+J4146*CARROT_HOURS*WEEKS*(1+CARROT_DIM)^J4146+K4146*MESCLUN_HOURS*WEEKS*(1+MESCLUN_DIM)^K4146</x:f>
        <x:v>1563.002751703629</x:v>
      </x:c>
      <x:c r="N4146" s="267" t="n">
        <x:f>MAX(M4146-FARMER_HOURS,0)/TEMP_HOURS_PER_WORKER</x:f>
        <x:v>0.5854185775719646</x:v>
      </x:c>
      <x:c r="O4146" s="268" t="n">
        <x:f>I4146*TOMATO_PRICE+J4146*CARROT_PRICE+K4146*MESCLUN_PRICE</x:f>
        <x:v>86964</x:v>
      </x:c>
      <x:c r="P4146" s="268" t="n">
        <x:f>I4146*TOMATO_FERTILIZER+J4146*CARROT_FERTILIZER+K4146*MESCLUN_FERTILIZER</x:f>
        <x:v>14960</x:v>
      </x:c>
      <x:c r="Q4146" s="268" t="n">
        <x:f>MIN(M4146,FARMER_HOURS)*FARMER_RATE+MAX(M4146-FARMER_HOURS,0)*TEMP_RATE</x:f>
        <x:v>39635.46443929912</x:v>
      </x:c>
      <x:c r="R4146" s="268" t="n">
        <x:f>O4146-P4146-Q4146-FIXED_COST</x:f>
        <x:v>12368.535560700882</x:v>
      </x:c>
      <x:c r="S4146" s="139" t="str">
        <x:f>IF(AND(L4146&lt;=TOTAL_BED_CAP,N4146&lt;=TEMP_WORKER_CAP),"YES","NO")</x:f>
        <x:v>YES</x:v>
      </x:c>
      <x:c r="T4146" s="139" t="n">
        <x:f>IF(S4146="YES",R4146,-1E+99)</x:f>
        <x:v>12368.535560700882</x:v>
      </x:c>
    </x:row>
    <x:row r="4147">
      <x:c r="A4147" s="139"/>
      <x:c r="B4147" s="139"/>
      <x:c r="C4147" s="139"/>
      <x:c r="D4147" s="139"/>
      <x:c r="E4147" s="139"/>
      <x:c r="F4147" s="139"/>
      <x:c r="G4147" s="139"/>
      <x:c r="H4147" s="139"/>
      <x:c r="I4147" s="266" t="n">
        <x:f>INT((ROW()-ROW($I$46))/((CARROT_CAP+1)*(MESCLUN_CAP+1)))</x:f>
        <x:v>6</x:v>
      </x:c>
      <x:c r="J4147" s="266" t="n">
        <x:f>MOD(INT((ROW()-ROW($I$46))/(MESCLUN_CAP+1)),CARROT_CAP+1)</x:f>
        <x:v>6</x:v>
      </x:c>
      <x:c r="K4147" s="266" t="n">
        <x:f>MOD(ROW()-ROW($I$46),MESCLUN_CAP+1)</x:f>
        <x:v>9</x:v>
      </x:c>
      <x:c r="L4147" s="266" t="n">
        <x:f>SUM(I4147:K4147)</x:f>
        <x:v>21</x:v>
      </x:c>
      <x:c r="M4147" s="267" t="n">
        <x:f>I4147*TOMATO_HOURS*WEEKS*(1+TOMATO_DIM)^I4147+J4147*CARROT_HOURS*WEEKS*(1+CARROT_DIM)^J4147+K4147*MESCLUN_HOURS*WEEKS*(1+MESCLUN_DIM)^K4147</x:f>
        <x:v>1618.2960871440232</x:v>
      </x:c>
      <x:c r="N4147" s="267" t="n">
        <x:f>MAX(M4147-FARMER_HOURS,0)/TEMP_HOURS_PER_WORKER</x:f>
        <x:v>0.6238167271833495</x:v>
      </x:c>
      <x:c r="O4147" s="268" t="n">
        <x:f>I4147*TOMATO_PRICE+J4147*CARROT_PRICE+K4147*MESCLUN_PRICE</x:f>
        <x:v>89664</x:v>
      </x:c>
      <x:c r="P4147" s="268" t="n">
        <x:f>I4147*TOMATO_FERTILIZER+J4147*CARROT_FERTILIZER+K4147*MESCLUN_FERTILIZER</x:f>
        <x:v>15840</x:v>
      </x:c>
      <x:c r="Q4147" s="268" t="n">
        <x:f>MIN(M4147,FARMER_HOURS)*FARMER_RATE+MAX(M4147-FARMER_HOURS,0)*TEMP_RATE</x:f>
        <x:v>40595.418179583736</x:v>
      </x:c>
      <x:c r="R4147" s="268" t="n">
        <x:f>O4147-P4147-Q4147-FIXED_COST</x:f>
        <x:v>13228.581820416264</x:v>
      </x:c>
      <x:c r="S4147" s="139" t="str">
        <x:f>IF(AND(L4147&lt;=TOTAL_BED_CAP,N4147&lt;=TEMP_WORKER_CAP),"YES","NO")</x:f>
        <x:v>YES</x:v>
      </x:c>
      <x:c r="T4147" s="139" t="n">
        <x:f>IF(S4147="YES",R4147,-1E+99)</x:f>
        <x:v>13228.581820416264</x:v>
      </x:c>
    </x:row>
    <x:row r="4148">
      <x:c r="A4148" s="139"/>
      <x:c r="B4148" s="139"/>
      <x:c r="C4148" s="139"/>
      <x:c r="D4148" s="139"/>
      <x:c r="E4148" s="139"/>
      <x:c r="F4148" s="139"/>
      <x:c r="G4148" s="139"/>
      <x:c r="H4148" s="139"/>
      <x:c r="I4148" s="266" t="n">
        <x:f>INT((ROW()-ROW($I$46))/((CARROT_CAP+1)*(MESCLUN_CAP+1)))</x:f>
        <x:v>6</x:v>
      </x:c>
      <x:c r="J4148" s="266" t="n">
        <x:f>MOD(INT((ROW()-ROW($I$46))/(MESCLUN_CAP+1)),CARROT_CAP+1)</x:f>
        <x:v>6</x:v>
      </x:c>
      <x:c r="K4148" s="266" t="n">
        <x:f>MOD(ROW()-ROW($I$46),MESCLUN_CAP+1)</x:f>
        <x:v>10</x:v>
      </x:c>
      <x:c r="L4148" s="266" t="n">
        <x:f>SUM(I4148:K4148)</x:f>
        <x:v>22</x:v>
      </x:c>
      <x:c r="M4148" s="267" t="n">
        <x:f>I4148*TOMATO_HOURS*WEEKS*(1+TOMATO_DIM)^I4148+J4148*CARROT_HOURS*WEEKS*(1+CARROT_DIM)^J4148+K4148*MESCLUN_HOURS*WEEKS*(1+MESCLUN_DIM)^K4148</x:f>
        <x:v>1674.909628627236</x:v>
      </x:c>
      <x:c r="N4148" s="267" t="n">
        <x:f>MAX(M4148-FARMER_HOURS,0)/TEMP_HOURS_PER_WORKER</x:f>
        <x:v>0.6631316865466917</x:v>
      </x:c>
      <x:c r="O4148" s="268" t="n">
        <x:f>I4148*TOMATO_PRICE+J4148*CARROT_PRICE+K4148*MESCLUN_PRICE</x:f>
        <x:v>92364</x:v>
      </x:c>
      <x:c r="P4148" s="268" t="n">
        <x:f>I4148*TOMATO_FERTILIZER+J4148*CARROT_FERTILIZER+K4148*MESCLUN_FERTILIZER</x:f>
        <x:v>16720</x:v>
      </x:c>
      <x:c r="Q4148" s="268" t="n">
        <x:f>MIN(M4148,FARMER_HOURS)*FARMER_RATE+MAX(M4148-FARMER_HOURS,0)*TEMP_RATE</x:f>
        <x:v>41578.2921636673</x:v>
      </x:c>
      <x:c r="R4148" s="268" t="n">
        <x:f>O4148-P4148-Q4148-FIXED_COST</x:f>
        <x:v>14065.707836332702</x:v>
      </x:c>
      <x:c r="S4148" s="139" t="str">
        <x:f>IF(AND(L4148&lt;=TOTAL_BED_CAP,N4148&lt;=TEMP_WORKER_CAP),"YES","NO")</x:f>
        <x:v>YES</x:v>
      </x:c>
      <x:c r="T4148" s="139" t="n">
        <x:f>IF(S4148="YES",R4148,-1E+99)</x:f>
        <x:v>14065.707836332702</x:v>
      </x:c>
    </x:row>
    <x:row r="4149">
      <x:c r="A4149" s="139"/>
      <x:c r="B4149" s="139"/>
      <x:c r="C4149" s="139"/>
      <x:c r="D4149" s="139"/>
      <x:c r="E4149" s="139"/>
      <x:c r="F4149" s="139"/>
      <x:c r="G4149" s="139"/>
      <x:c r="H4149" s="139"/>
      <x:c r="I4149" s="266" t="n">
        <x:f>INT((ROW()-ROW($I$46))/((CARROT_CAP+1)*(MESCLUN_CAP+1)))</x:f>
        <x:v>6</x:v>
      </x:c>
      <x:c r="J4149" s="266" t="n">
        <x:f>MOD(INT((ROW()-ROW($I$46))/(MESCLUN_CAP+1)),CARROT_CAP+1)</x:f>
        <x:v>6</x:v>
      </x:c>
      <x:c r="K4149" s="266" t="n">
        <x:f>MOD(ROW()-ROW($I$46),MESCLUN_CAP+1)</x:f>
        <x:v>11</x:v>
      </x:c>
      <x:c r="L4149" s="266" t="n">
        <x:f>SUM(I4149:K4149)</x:f>
        <x:v>23</x:v>
      </x:c>
      <x:c r="M4149" s="267" t="n">
        <x:f>I4149*TOMATO_HOURS*WEEKS*(1+TOMATO_DIM)^I4149+J4149*CARROT_HOURS*WEEKS*(1+CARROT_DIM)^J4149+K4149*MESCLUN_HOURS*WEEKS*(1+MESCLUN_DIM)^K4149</x:f>
        <x:v>1732.8677417206752</x:v>
      </x:c>
      <x:c r="N4149" s="267" t="n">
        <x:f>MAX(M4149-FARMER_HOURS,0)/TEMP_HOURS_PER_WORKER</x:f>
        <x:v>0.7033803761949133</x:v>
      </x:c>
      <x:c r="O4149" s="268" t="n">
        <x:f>I4149*TOMATO_PRICE+J4149*CARROT_PRICE+K4149*MESCLUN_PRICE</x:f>
        <x:v>95064</x:v>
      </x:c>
      <x:c r="P4149" s="268" t="n">
        <x:f>I4149*TOMATO_FERTILIZER+J4149*CARROT_FERTILIZER+K4149*MESCLUN_FERTILIZER</x:f>
        <x:v>17600</x:v>
      </x:c>
      <x:c r="Q4149" s="268" t="n">
        <x:f>MIN(M4149,FARMER_HOURS)*FARMER_RATE+MAX(M4149-FARMER_HOURS,0)*TEMP_RATE</x:f>
        <x:v>42584.509404872835</x:v>
      </x:c>
      <x:c r="R4149" s="268" t="n">
        <x:f>O4149-P4149-Q4149-FIXED_COST</x:f>
        <x:v>14879.490595127165</x:v>
      </x:c>
      <x:c r="S4149" s="139" t="str">
        <x:f>IF(AND(L4149&lt;=TOTAL_BED_CAP,N4149&lt;=TEMP_WORKER_CAP),"YES","NO")</x:f>
        <x:v>YES</x:v>
      </x:c>
      <x:c r="T4149" s="139" t="n">
        <x:f>IF(S4149="YES",R4149,-1E+99)</x:f>
        <x:v>14879.490595127165</x:v>
      </x:c>
    </x:row>
    <x:row r="4150">
      <x:c r="A4150" s="139"/>
      <x:c r="B4150" s="139"/>
      <x:c r="C4150" s="139"/>
      <x:c r="D4150" s="139"/>
      <x:c r="E4150" s="139"/>
      <x:c r="F4150" s="139"/>
      <x:c r="G4150" s="139"/>
      <x:c r="H4150" s="139"/>
      <x:c r="I4150" s="266" t="n">
        <x:f>INT((ROW()-ROW($I$46))/((CARROT_CAP+1)*(MESCLUN_CAP+1)))</x:f>
        <x:v>6</x:v>
      </x:c>
      <x:c r="J4150" s="266" t="n">
        <x:f>MOD(INT((ROW()-ROW($I$46))/(MESCLUN_CAP+1)),CARROT_CAP+1)</x:f>
        <x:v>6</x:v>
      </x:c>
      <x:c r="K4150" s="266" t="n">
        <x:f>MOD(ROW()-ROW($I$46),MESCLUN_CAP+1)</x:f>
        <x:v>12</x:v>
      </x:c>
      <x:c r="L4150" s="266" t="n">
        <x:f>SUM(I4150:K4150)</x:f>
        <x:v>24</x:v>
      </x:c>
      <x:c r="M4150" s="267" t="n">
        <x:f>I4150*TOMATO_HOURS*WEEKS*(1+TOMATO_DIM)^I4150+J4150*CARROT_HOURS*WEEKS*(1+CARROT_DIM)^J4150+K4150*MESCLUN_HOURS*WEEKS*(1+MESCLUN_DIM)^K4150</x:f>
        <x:v>1792.1951948487394</x:v>
      </x:c>
      <x:c r="N4150" s="267" t="n">
        <x:f>MAX(M4150-FARMER_HOURS,0)/TEMP_HOURS_PER_WORKER</x:f>
        <x:v>0.7445799964227358</x:v>
      </x:c>
      <x:c r="O4150" s="268" t="n">
        <x:f>I4150*TOMATO_PRICE+J4150*CARROT_PRICE+K4150*MESCLUN_PRICE</x:f>
        <x:v>97764</x:v>
      </x:c>
      <x:c r="P4150" s="268" t="n">
        <x:f>I4150*TOMATO_FERTILIZER+J4150*CARROT_FERTILIZER+K4150*MESCLUN_FERTILIZER</x:f>
        <x:v>18480</x:v>
      </x:c>
      <x:c r="Q4150" s="268" t="n">
        <x:f>MIN(M4150,FARMER_HOURS)*FARMER_RATE+MAX(M4150-FARMER_HOURS,0)*TEMP_RATE</x:f>
        <x:v>43614.4999105684</x:v>
      </x:c>
      <x:c r="R4150" s="268" t="n">
        <x:f>O4150-P4150-Q4150-FIXED_COST</x:f>
        <x:v>15669.500089431604</x:v>
      </x:c>
      <x:c r="S4150" s="139" t="str">
        <x:f>IF(AND(L4150&lt;=TOTAL_BED_CAP,N4150&lt;=TEMP_WORKER_CAP),"YES","NO")</x:f>
        <x:v>YES</x:v>
      </x:c>
      <x:c r="T4150" s="139" t="n">
        <x:f>IF(S4150="YES",R4150,-1E+99)</x:f>
        <x:v>15669.500089431604</x:v>
      </x:c>
    </x:row>
    <x:row r="4151">
      <x:c r="A4151" s="139"/>
      <x:c r="B4151" s="139"/>
      <x:c r="C4151" s="139"/>
      <x:c r="D4151" s="139"/>
      <x:c r="E4151" s="139"/>
      <x:c r="F4151" s="139"/>
      <x:c r="G4151" s="139"/>
      <x:c r="H4151" s="139"/>
      <x:c r="I4151" s="266" t="n">
        <x:f>INT((ROW()-ROW($I$46))/((CARROT_CAP+1)*(MESCLUN_CAP+1)))</x:f>
        <x:v>6</x:v>
      </x:c>
      <x:c r="J4151" s="266" t="n">
        <x:f>MOD(INT((ROW()-ROW($I$46))/(MESCLUN_CAP+1)),CARROT_CAP+1)</x:f>
        <x:v>6</x:v>
      </x:c>
      <x:c r="K4151" s="266" t="n">
        <x:f>MOD(ROW()-ROW($I$46),MESCLUN_CAP+1)</x:f>
        <x:v>13</x:v>
      </x:c>
      <x:c r="L4151" s="266" t="n">
        <x:f>SUM(I4151:K4151)</x:f>
        <x:v>25</x:v>
      </x:c>
      <x:c r="M4151" s="267" t="n">
        <x:f>I4151*TOMATO_HOURS*WEEKS*(1+TOMATO_DIM)^I4151+J4151*CARROT_HOURS*WEEKS*(1+CARROT_DIM)^J4151+K4151*MESCLUN_HOURS*WEEKS*(1+MESCLUN_DIM)^K4151</x:f>
        <x:v>1852.917165557124</x:v>
      </x:c>
      <x:c r="N4151" s="267" t="n">
        <x:f>MAX(M4151-FARMER_HOURS,0)/TEMP_HOURS_PER_WORKER</x:f>
        <x:v>0.7867480316368917</x:v>
      </x:c>
      <x:c r="O4151" s="268" t="n">
        <x:f>I4151*TOMATO_PRICE+J4151*CARROT_PRICE+K4151*MESCLUN_PRICE</x:f>
        <x:v>100464</x:v>
      </x:c>
      <x:c r="P4151" s="268" t="n">
        <x:f>I4151*TOMATO_FERTILIZER+J4151*CARROT_FERTILIZER+K4151*MESCLUN_FERTILIZER</x:f>
        <x:v>19360</x:v>
      </x:c>
      <x:c r="Q4151" s="268" t="n">
        <x:f>MIN(M4151,FARMER_HOURS)*FARMER_RATE+MAX(M4151-FARMER_HOURS,0)*TEMP_RATE</x:f>
        <x:v>44668.70079092229</x:v>
      </x:c>
      <x:c r="R4151" s="268" t="n">
        <x:f>O4151-P4151-Q4151-FIXED_COST</x:f>
        <x:v>16435.29920907771</x:v>
      </x:c>
      <x:c r="S4151" s="139" t="str">
        <x:f>IF(AND(L4151&lt;=TOTAL_BED_CAP,N4151&lt;=TEMP_WORKER_CAP),"YES","NO")</x:f>
        <x:v>YES</x:v>
      </x:c>
      <x:c r="T4151" s="139" t="n">
        <x:f>IF(S4151="YES",R4151,-1E+99)</x:f>
        <x:v>16435.29920907771</x:v>
      </x:c>
    </x:row>
    <x:row r="4152">
      <x:c r="A4152" s="139"/>
      <x:c r="B4152" s="139"/>
      <x:c r="C4152" s="139"/>
      <x:c r="D4152" s="139"/>
      <x:c r="E4152" s="139"/>
      <x:c r="F4152" s="139"/>
      <x:c r="G4152" s="139"/>
      <x:c r="H4152" s="139"/>
      <x:c r="I4152" s="266" t="n">
        <x:f>INT((ROW()-ROW($I$46))/((CARROT_CAP+1)*(MESCLUN_CAP+1)))</x:f>
        <x:v>6</x:v>
      </x:c>
      <x:c r="J4152" s="266" t="n">
        <x:f>MOD(INT((ROW()-ROW($I$46))/(MESCLUN_CAP+1)),CARROT_CAP+1)</x:f>
        <x:v>6</x:v>
      </x:c>
      <x:c r="K4152" s="266" t="n">
        <x:f>MOD(ROW()-ROW($I$46),MESCLUN_CAP+1)</x:f>
        <x:v>14</x:v>
      </x:c>
      <x:c r="L4152" s="266" t="n">
        <x:f>SUM(I4152:K4152)</x:f>
        <x:v>26</x:v>
      </x:c>
      <x:c r="M4152" s="267" t="n">
        <x:f>I4152*TOMATO_HOURS*WEEKS*(1+TOMATO_DIM)^I4152+J4152*CARROT_HOURS*WEEKS*(1+CARROT_DIM)^J4152+K4152*MESCLUN_HOURS*WEEKS*(1+MESCLUN_DIM)^K4152</x:f>
        <x:v>1915.059246870785</x:v>
      </x:c>
      <x:c r="N4152" s="267" t="n">
        <x:f>MAX(M4152-FARMER_HOURS,0)/TEMP_HOURS_PER_WORKER</x:f>
        <x:v>0.8299022547713785</x:v>
      </x:c>
      <x:c r="O4152" s="268" t="n">
        <x:f>I4152*TOMATO_PRICE+J4152*CARROT_PRICE+K4152*MESCLUN_PRICE</x:f>
        <x:v>103164</x:v>
      </x:c>
      <x:c r="P4152" s="268" t="n">
        <x:f>I4152*TOMATO_FERTILIZER+J4152*CARROT_FERTILIZER+K4152*MESCLUN_FERTILIZER</x:f>
        <x:v>20240</x:v>
      </x:c>
      <x:c r="Q4152" s="268" t="n">
        <x:f>MIN(M4152,FARMER_HOURS)*FARMER_RATE+MAX(M4152-FARMER_HOURS,0)*TEMP_RATE</x:f>
        <x:v>45747.55636928446</x:v>
      </x:c>
      <x:c r="R4152" s="268" t="n">
        <x:f>O4152-P4152-Q4152-FIXED_COST</x:f>
        <x:v>17176.44363071554</x:v>
      </x:c>
      <x:c r="S4152" s="139" t="str">
        <x:f>IF(AND(L4152&lt;=TOTAL_BED_CAP,N4152&lt;=TEMP_WORKER_CAP),"YES","NO")</x:f>
        <x:v>YES</x:v>
      </x:c>
      <x:c r="T4152" s="139" t="n">
        <x:f>IF(S4152="YES",R4152,-1E+99)</x:f>
        <x:v>17176.44363071554</x:v>
      </x:c>
    </x:row>
    <x:row r="4153">
      <x:c r="A4153" s="139"/>
      <x:c r="B4153" s="139"/>
      <x:c r="C4153" s="139"/>
      <x:c r="D4153" s="139"/>
      <x:c r="E4153" s="139"/>
      <x:c r="F4153" s="139"/>
      <x:c r="G4153" s="139"/>
      <x:c r="H4153" s="139"/>
      <x:c r="I4153" s="266" t="n">
        <x:f>INT((ROW()-ROW($I$46))/((CARROT_CAP+1)*(MESCLUN_CAP+1)))</x:f>
        <x:v>6</x:v>
      </x:c>
      <x:c r="J4153" s="266" t="n">
        <x:f>MOD(INT((ROW()-ROW($I$46))/(MESCLUN_CAP+1)),CARROT_CAP+1)</x:f>
        <x:v>6</x:v>
      </x:c>
      <x:c r="K4153" s="266" t="n">
        <x:f>MOD(ROW()-ROW($I$46),MESCLUN_CAP+1)</x:f>
        <x:v>15</x:v>
      </x:c>
      <x:c r="L4153" s="266" t="n">
        <x:f>SUM(I4153:K4153)</x:f>
        <x:v>27</x:v>
      </x:c>
      <x:c r="M4153" s="267" t="n">
        <x:f>I4153*TOMATO_HOURS*WEEKS*(1+TOMATO_DIM)^I4153+J4153*CARROT_HOURS*WEEKS*(1+CARROT_DIM)^J4153+K4153*MESCLUN_HOURS*WEEKS*(1+MESCLUN_DIM)^K4153</x:f>
        <x:v>1978.6474537469312</x:v>
      </x:c>
      <x:c r="N4153" s="267" t="n">
        <x:f>MAX(M4153-FARMER_HOURS,0)/TEMP_HOURS_PER_WORKER</x:f>
        <x:v>0.8740607317687022</x:v>
      </x:c>
      <x:c r="O4153" s="268" t="n">
        <x:f>I4153*TOMATO_PRICE+J4153*CARROT_PRICE+K4153*MESCLUN_PRICE</x:f>
        <x:v>105864</x:v>
      </x:c>
      <x:c r="P4153" s="268" t="n">
        <x:f>I4153*TOMATO_FERTILIZER+J4153*CARROT_FERTILIZER+K4153*MESCLUN_FERTILIZER</x:f>
        <x:v>21120</x:v>
      </x:c>
      <x:c r="Q4153" s="268" t="n">
        <x:f>MIN(M4153,FARMER_HOURS)*FARMER_RATE+MAX(M4153-FARMER_HOURS,0)*TEMP_RATE</x:f>
        <x:v>46851.51829421756</x:v>
      </x:c>
      <x:c r="R4153" s="268" t="n">
        <x:f>O4153-P4153-Q4153-FIXED_COST</x:f>
        <x:v>17892.48170578244</x:v>
      </x:c>
      <x:c r="S4153" s="139" t="str">
        <x:f>IF(AND(L4153&lt;=TOTAL_BED_CAP,N4153&lt;=TEMP_WORKER_CAP),"YES","NO")</x:f>
        <x:v>YES</x:v>
      </x:c>
      <x:c r="T4153" s="139" t="n">
        <x:f>IF(S4153="YES",R4153,-1E+99)</x:f>
        <x:v>17892.48170578244</x:v>
      </x:c>
    </x:row>
    <x:row r="4154">
      <x:c r="A4154" s="139"/>
      <x:c r="B4154" s="139"/>
      <x:c r="C4154" s="139"/>
      <x:c r="D4154" s="139"/>
      <x:c r="E4154" s="139"/>
      <x:c r="F4154" s="139"/>
      <x:c r="G4154" s="139"/>
      <x:c r="H4154" s="139"/>
      <x:c r="I4154" s="266" t="n">
        <x:f>INT((ROW()-ROW($I$46))/((CARROT_CAP+1)*(MESCLUN_CAP+1)))</x:f>
        <x:v>6</x:v>
      </x:c>
      <x:c r="J4154" s="266" t="n">
        <x:f>MOD(INT((ROW()-ROW($I$46))/(MESCLUN_CAP+1)),CARROT_CAP+1)</x:f>
        <x:v>6</x:v>
      </x:c>
      <x:c r="K4154" s="266" t="n">
        <x:f>MOD(ROW()-ROW($I$46),MESCLUN_CAP+1)</x:f>
        <x:v>16</x:v>
      </x:c>
      <x:c r="L4154" s="266" t="n">
        <x:f>SUM(I4154:K4154)</x:f>
        <x:v>28</x:v>
      </x:c>
      <x:c r="M4154" s="267" t="n">
        <x:f>I4154*TOMATO_HOURS*WEEKS*(1+TOMATO_DIM)^I4154+J4154*CARROT_HOURS*WEEKS*(1+CARROT_DIM)^J4154+K4154*MESCLUN_HOURS*WEEKS*(1+MESCLUN_DIM)^K4154</x:f>
        <x:v>2043.7082296244203</x:v>
      </x:c>
      <x:c r="N4154" s="267" t="n">
        <x:f>MAX(M4154-FARMER_HOURS,0)/TEMP_HOURS_PER_WORKER</x:f>
        <x:v>0.9192418261280696</x:v>
      </x:c>
      <x:c r="O4154" s="268" t="n">
        <x:f>I4154*TOMATO_PRICE+J4154*CARROT_PRICE+K4154*MESCLUN_PRICE</x:f>
        <x:v>108564</x:v>
      </x:c>
      <x:c r="P4154" s="268" t="n">
        <x:f>I4154*TOMATO_FERTILIZER+J4154*CARROT_FERTILIZER+K4154*MESCLUN_FERTILIZER</x:f>
        <x:v>22000</x:v>
      </x:c>
      <x:c r="Q4154" s="268" t="n">
        <x:f>MIN(M4154,FARMER_HOURS)*FARMER_RATE+MAX(M4154-FARMER_HOURS,0)*TEMP_RATE</x:f>
        <x:v>47981.04565320174</x:v>
      </x:c>
      <x:c r="R4154" s="268" t="n">
        <x:f>O4154-P4154-Q4154-FIXED_COST</x:f>
        <x:v>18582.95434679826</x:v>
      </x:c>
      <x:c r="S4154" s="139" t="str">
        <x:f>IF(AND(L4154&lt;=TOTAL_BED_CAP,N4154&lt;=TEMP_WORKER_CAP),"YES","NO")</x:f>
        <x:v>YES</x:v>
      </x:c>
      <x:c r="T4154" s="139" t="n">
        <x:f>IF(S4154="YES",R4154,-1E+99)</x:f>
        <x:v>18582.95434679826</x:v>
      </x:c>
    </x:row>
    <x:row r="4155">
      <x:c r="A4155" s="139"/>
      <x:c r="B4155" s="139"/>
      <x:c r="C4155" s="139"/>
      <x:c r="D4155" s="139"/>
      <x:c r="E4155" s="139"/>
      <x:c r="F4155" s="139"/>
      <x:c r="G4155" s="139"/>
      <x:c r="H4155" s="139"/>
      <x:c r="I4155" s="266" t="n">
        <x:f>INT((ROW()-ROW($I$46))/((CARROT_CAP+1)*(MESCLUN_CAP+1)))</x:f>
        <x:v>6</x:v>
      </x:c>
      <x:c r="J4155" s="266" t="n">
        <x:f>MOD(INT((ROW()-ROW($I$46))/(MESCLUN_CAP+1)),CARROT_CAP+1)</x:f>
        <x:v>6</x:v>
      </x:c>
      <x:c r="K4155" s="266" t="n">
        <x:f>MOD(ROW()-ROW($I$46),MESCLUN_CAP+1)</x:f>
        <x:v>17</x:v>
      </x:c>
      <x:c r="L4155" s="266" t="n">
        <x:f>SUM(I4155:K4155)</x:f>
        <x:v>29</x:v>
      </x:c>
      <x:c r="M4155" s="267" t="n">
        <x:f>I4155*TOMATO_HOURS*WEEKS*(1+TOMATO_DIM)^I4155+J4155*CARROT_HOURS*WEEKS*(1+CARROT_DIM)^J4155+K4155*MESCLUN_HOURS*WEEKS*(1+MESCLUN_DIM)^K4155</x:f>
        <x:v>2110.2684530709603</x:v>
      </x:c>
      <x:c r="N4155" s="267" t="n">
        <x:f>MAX(M4155-FARMER_HOURS,0)/TEMP_HOURS_PER_WORKER</x:f>
        <x:v>0.9654642035215002</x:v>
      </x:c>
      <x:c r="O4155" s="268" t="n">
        <x:f>I4155*TOMATO_PRICE+J4155*CARROT_PRICE+K4155*MESCLUN_PRICE</x:f>
        <x:v>111264</x:v>
      </x:c>
      <x:c r="P4155" s="268" t="n">
        <x:f>I4155*TOMATO_FERTILIZER+J4155*CARROT_FERTILIZER+K4155*MESCLUN_FERTILIZER</x:f>
        <x:v>22880</x:v>
      </x:c>
      <x:c r="Q4155" s="268" t="n">
        <x:f>MIN(M4155,FARMER_HOURS)*FARMER_RATE+MAX(M4155-FARMER_HOURS,0)*TEMP_RATE</x:f>
        <x:v>49136.605088037504</x:v>
      </x:c>
      <x:c r="R4155" s="268" t="n">
        <x:f>O4155-P4155-Q4155-FIXED_COST</x:f>
        <x:v>19247.394911962496</x:v>
      </x:c>
      <x:c r="S4155" s="139" t="str">
        <x:f>IF(AND(L4155&lt;=TOTAL_BED_CAP,N4155&lt;=TEMP_WORKER_CAP),"YES","NO")</x:f>
        <x:v>YES</x:v>
      </x:c>
      <x:c r="T4155" s="139" t="n">
        <x:f>IF(S4155="YES",R4155,-1E+99)</x:f>
        <x:v>19247.394911962496</x:v>
      </x:c>
    </x:row>
    <x:row r="4156">
      <x:c r="A4156" s="139"/>
      <x:c r="B4156" s="139"/>
      <x:c r="C4156" s="139"/>
      <x:c r="D4156" s="139"/>
      <x:c r="E4156" s="139"/>
      <x:c r="F4156" s="139"/>
      <x:c r="G4156" s="139"/>
      <x:c r="H4156" s="139"/>
      <x:c r="I4156" s="266" t="n">
        <x:f>INT((ROW()-ROW($I$46))/((CARROT_CAP+1)*(MESCLUN_CAP+1)))</x:f>
        <x:v>6</x:v>
      </x:c>
      <x:c r="J4156" s="266" t="n">
        <x:f>MOD(INT((ROW()-ROW($I$46))/(MESCLUN_CAP+1)),CARROT_CAP+1)</x:f>
        <x:v>6</x:v>
      </x:c>
      <x:c r="K4156" s="266" t="n">
        <x:f>MOD(ROW()-ROW($I$46),MESCLUN_CAP+1)</x:f>
        <x:v>18</x:v>
      </x:c>
      <x:c r="L4156" s="266" t="n">
        <x:f>SUM(I4156:K4156)</x:f>
        <x:v>30</x:v>
      </x:c>
      <x:c r="M4156" s="267" t="n">
        <x:f>I4156*TOMATO_HOURS*WEEKS*(1+TOMATO_DIM)^I4156+J4156*CARROT_HOURS*WEEKS*(1+CARROT_DIM)^J4156+K4156*MESCLUN_HOURS*WEEKS*(1+MESCLUN_DIM)^K4156</x:f>
        <x:v>2178.3554445295476</x:v>
      </x:c>
      <x:c r="N4156" s="267" t="n">
        <x:f>MAX(M4156-FARMER_HOURS,0)/TEMP_HOURS_PER_WORKER</x:f>
        <x:v>1.0127468364788526</x:v>
      </x:c>
      <x:c r="O4156" s="268" t="n">
        <x:f>I4156*TOMATO_PRICE+J4156*CARROT_PRICE+K4156*MESCLUN_PRICE</x:f>
        <x:v>113964</x:v>
      </x:c>
      <x:c r="P4156" s="268" t="n">
        <x:f>I4156*TOMATO_FERTILIZER+J4156*CARROT_FERTILIZER+K4156*MESCLUN_FERTILIZER</x:f>
        <x:v>23760</x:v>
      </x:c>
      <x:c r="Q4156" s="268" t="n">
        <x:f>MIN(M4156,FARMER_HOURS)*FARMER_RATE+MAX(M4156-FARMER_HOURS,0)*TEMP_RATE</x:f>
        <x:v>50318.67091197131</x:v>
      </x:c>
      <x:c r="R4156" s="268" t="n">
        <x:f>O4156-P4156-Q4156-FIXED_COST</x:f>
        <x:v>19885.329088028688</x:v>
      </x:c>
      <x:c r="S4156" s="139" t="str">
        <x:f>IF(AND(L4156&lt;=TOTAL_BED_CAP,N4156&lt;=TEMP_WORKER_CAP),"YES","NO")</x:f>
        <x:v>YES</x:v>
      </x:c>
      <x:c r="T4156" s="139" t="n">
        <x:f>IF(S4156="YES",R4156,-1E+99)</x:f>
        <x:v>19885.329088028688</x:v>
      </x:c>
    </x:row>
    <x:row r="4157">
      <x:c r="A4157" s="139"/>
      <x:c r="B4157" s="139"/>
      <x:c r="C4157" s="139"/>
      <x:c r="D4157" s="139"/>
      <x:c r="E4157" s="139"/>
      <x:c r="F4157" s="139"/>
      <x:c r="G4157" s="139"/>
      <x:c r="H4157" s="139"/>
      <x:c r="I4157" s="266" t="n">
        <x:f>INT((ROW()-ROW($I$46))/((CARROT_CAP+1)*(MESCLUN_CAP+1)))</x:f>
        <x:v>6</x:v>
      </x:c>
      <x:c r="J4157" s="266" t="n">
        <x:f>MOD(INT((ROW()-ROW($I$46))/(MESCLUN_CAP+1)),CARROT_CAP+1)</x:f>
        <x:v>6</x:v>
      </x:c>
      <x:c r="K4157" s="266" t="n">
        <x:f>MOD(ROW()-ROW($I$46),MESCLUN_CAP+1)</x:f>
        <x:v>19</x:v>
      </x:c>
      <x:c r="L4157" s="266" t="n">
        <x:f>SUM(I4157:K4157)</x:f>
        <x:v>31</x:v>
      </x:c>
      <x:c r="M4157" s="267" t="n">
        <x:f>I4157*TOMATO_HOURS*WEEKS*(1+TOMATO_DIM)^I4157+J4157*CARROT_HOURS*WEEKS*(1+CARROT_DIM)^J4157+K4157*MESCLUN_HOURS*WEEKS*(1+MESCLUN_DIM)^K4157</x:f>
        <x:v>2247.9969731655697</x:v>
      </x:c>
      <x:c r="N4157" s="267" t="n">
        <x:f>MAX(M4157-FARMER_HOURS,0)/TEMP_HOURS_PER_WORKER</x:f>
        <x:v>1.0611090091427566</x:v>
      </x:c>
      <x:c r="O4157" s="268" t="n">
        <x:f>I4157*TOMATO_PRICE+J4157*CARROT_PRICE+K4157*MESCLUN_PRICE</x:f>
        <x:v>116664</x:v>
      </x:c>
      <x:c r="P4157" s="268" t="n">
        <x:f>I4157*TOMATO_FERTILIZER+J4157*CARROT_FERTILIZER+K4157*MESCLUN_FERTILIZER</x:f>
        <x:v>24640</x:v>
      </x:c>
      <x:c r="Q4157" s="268" t="n">
        <x:f>MIN(M4157,FARMER_HOURS)*FARMER_RATE+MAX(M4157-FARMER_HOURS,0)*TEMP_RATE</x:f>
        <x:v>51527.72522856892</x:v>
      </x:c>
      <x:c r="R4157" s="268" t="n">
        <x:f>O4157-P4157-Q4157-FIXED_COST</x:f>
        <x:v>20496.274771431083</x:v>
      </x:c>
      <x:c r="S4157" s="139" t="str">
        <x:f>IF(AND(L4157&lt;=TOTAL_BED_CAP,N4157&lt;=TEMP_WORKER_CAP),"YES","NO")</x:f>
        <x:v>YES</x:v>
      </x:c>
      <x:c r="T4157" s="139" t="n">
        <x:f>IF(S4157="YES",R4157,-1E+99)</x:f>
        <x:v>20496.274771431083</x:v>
      </x:c>
    </x:row>
    <x:row r="4158">
      <x:c r="A4158" s="139"/>
      <x:c r="B4158" s="139"/>
      <x:c r="C4158" s="139"/>
      <x:c r="D4158" s="139"/>
      <x:c r="E4158" s="139"/>
      <x:c r="F4158" s="139"/>
      <x:c r="G4158" s="139"/>
      <x:c r="H4158" s="139"/>
      <x:c r="I4158" s="266" t="n">
        <x:f>INT((ROW()-ROW($I$46))/((CARROT_CAP+1)*(MESCLUN_CAP+1)))</x:f>
        <x:v>6</x:v>
      </x:c>
      <x:c r="J4158" s="266" t="n">
        <x:f>MOD(INT((ROW()-ROW($I$46))/(MESCLUN_CAP+1)),CARROT_CAP+1)</x:f>
        <x:v>6</x:v>
      </x:c>
      <x:c r="K4158" s="266" t="n">
        <x:f>MOD(ROW()-ROW($I$46),MESCLUN_CAP+1)</x:f>
        <x:v>20</x:v>
      </x:c>
      <x:c r="L4158" s="266" t="n">
        <x:f>SUM(I4158:K4158)</x:f>
        <x:v>32</x:v>
      </x:c>
      <x:c r="M4158" s="267" t="n">
        <x:f>I4158*TOMATO_HOURS*WEEKS*(1+TOMATO_DIM)^I4158+J4158*CARROT_HOURS*WEEKS*(1+CARROT_DIM)^J4158+K4158*MESCLUN_HOURS*WEEKS*(1+MESCLUN_DIM)^K4158</x:f>
        <x:v>2319.2212638160463</x:v>
      </x:c>
      <x:c r="N4158" s="267" t="n">
        <x:f>MAX(M4158-FARMER_HOURS,0)/TEMP_HOURS_PER_WORKER</x:f>
        <x:v>1.1105703220944767</x:v>
      </x:c>
      <x:c r="O4158" s="268" t="n">
        <x:f>I4158*TOMATO_PRICE+J4158*CARROT_PRICE+K4158*MESCLUN_PRICE</x:f>
        <x:v>119364</x:v>
      </x:c>
      <x:c r="P4158" s="268" t="n">
        <x:f>I4158*TOMATO_FERTILIZER+J4158*CARROT_FERTILIZER+K4158*MESCLUN_FERTILIZER</x:f>
        <x:v>25520</x:v>
      </x:c>
      <x:c r="Q4158" s="268" t="n">
        <x:f>MIN(M4158,FARMER_HOURS)*FARMER_RATE+MAX(M4158-FARMER_HOURS,0)*TEMP_RATE</x:f>
        <x:v>52764.25805236191</x:v>
      </x:c>
      <x:c r="R4158" s="268" t="n">
        <x:f>O4158-P4158-Q4158-FIXED_COST</x:f>
        <x:v>21079.74194763809</x:v>
      </x:c>
      <x:c r="S4158" s="139" t="str">
        <x:f>IF(AND(L4158&lt;=TOTAL_BED_CAP,N4158&lt;=TEMP_WORKER_CAP),"YES","NO")</x:f>
        <x:v>YES</x:v>
      </x:c>
      <x:c r="T4158" s="139" t="n">
        <x:f>IF(S4158="YES",R4158,-1E+99)</x:f>
        <x:v>21079.74194763809</x:v>
      </x:c>
    </x:row>
    <x:row r="4159">
      <x:c r="A4159" s="139"/>
      <x:c r="B4159" s="139"/>
      <x:c r="C4159" s="139"/>
      <x:c r="D4159" s="139"/>
      <x:c r="E4159" s="139"/>
      <x:c r="F4159" s="139"/>
      <x:c r="G4159" s="139"/>
      <x:c r="H4159" s="139"/>
      <x:c r="I4159" s="266" t="n">
        <x:f>INT((ROW()-ROW($I$46))/((CARROT_CAP+1)*(MESCLUN_CAP+1)))</x:f>
        <x:v>6</x:v>
      </x:c>
      <x:c r="J4159" s="266" t="n">
        <x:f>MOD(INT((ROW()-ROW($I$46))/(MESCLUN_CAP+1)),CARROT_CAP+1)</x:f>
        <x:v>6</x:v>
      </x:c>
      <x:c r="K4159" s="266" t="n">
        <x:f>MOD(ROW()-ROW($I$46),MESCLUN_CAP+1)</x:f>
        <x:v>21</x:v>
      </x:c>
      <x:c r="L4159" s="266" t="n">
        <x:f>SUM(I4159:K4159)</x:f>
        <x:v>33</x:v>
      </x:c>
      <x:c r="M4159" s="267" t="n">
        <x:f>I4159*TOMATO_HOURS*WEEKS*(1+TOMATO_DIM)^I4159+J4159*CARROT_HOURS*WEEKS*(1+CARROT_DIM)^J4159+K4159*MESCLUN_HOURS*WEEKS*(1+MESCLUN_DIM)^K4159</x:f>
        <x:v>2392.0570040424905</x:v>
      </x:c>
      <x:c r="N4159" s="267" t="n">
        <x:f>MAX(M4159-FARMER_HOURS,0)/TEMP_HOURS_PER_WORKER</x:f>
        <x:v>1.1611506972517296</x:v>
      </x:c>
      <x:c r="O4159" s="268" t="n">
        <x:f>I4159*TOMATO_PRICE+J4159*CARROT_PRICE+K4159*MESCLUN_PRICE</x:f>
        <x:v>122064</x:v>
      </x:c>
      <x:c r="P4159" s="268" t="n">
        <x:f>I4159*TOMATO_FERTILIZER+J4159*CARROT_FERTILIZER+K4159*MESCLUN_FERTILIZER</x:f>
        <x:v>26400</x:v>
      </x:c>
      <x:c r="Q4159" s="268" t="n">
        <x:f>MIN(M4159,FARMER_HOURS)*FARMER_RATE+MAX(M4159-FARMER_HOURS,0)*TEMP_RATE</x:f>
        <x:v>54028.767431293236</x:v>
      </x:c>
      <x:c r="R4159" s="268" t="n">
        <x:f>O4159-P4159-Q4159-FIXED_COST</x:f>
        <x:v>21635.232568706764</x:v>
      </x:c>
      <x:c r="S4159" s="139" t="str">
        <x:f>IF(AND(L4159&lt;=TOTAL_BED_CAP,N4159&lt;=TEMP_WORKER_CAP),"YES","NO")</x:f>
        <x:v>YES</x:v>
      </x:c>
      <x:c r="T4159" s="139" t="n">
        <x:f>IF(S4159="YES",R4159,-1E+99)</x:f>
        <x:v>21635.232568706764</x:v>
      </x:c>
    </x:row>
    <x:row r="4160">
      <x:c r="A4160" s="139"/>
      <x:c r="B4160" s="139"/>
      <x:c r="C4160" s="139"/>
      <x:c r="D4160" s="139"/>
      <x:c r="E4160" s="139"/>
      <x:c r="F4160" s="139"/>
      <x:c r="G4160" s="139"/>
      <x:c r="H4160" s="139"/>
      <x:c r="I4160" s="266" t="n">
        <x:f>INT((ROW()-ROW($I$46))/((CARROT_CAP+1)*(MESCLUN_CAP+1)))</x:f>
        <x:v>6</x:v>
      </x:c>
      <x:c r="J4160" s="266" t="n">
        <x:f>MOD(INT((ROW()-ROW($I$46))/(MESCLUN_CAP+1)),CARROT_CAP+1)</x:f>
        <x:v>6</x:v>
      </x:c>
      <x:c r="K4160" s="266" t="n">
        <x:f>MOD(ROW()-ROW($I$46),MESCLUN_CAP+1)</x:f>
        <x:v>22</x:v>
      </x:c>
      <x:c r="L4160" s="266" t="n">
        <x:f>SUM(I4160:K4160)</x:f>
        <x:v>34</x:v>
      </x:c>
      <x:c r="M4160" s="267" t="n">
        <x:f>I4160*TOMATO_HOURS*WEEKS*(1+TOMATO_DIM)^I4160+J4160*CARROT_HOURS*WEEKS*(1+CARROT_DIM)^J4160+K4160*MESCLUN_HOURS*WEEKS*(1+MESCLUN_DIM)^K4160</x:f>
        <x:v>2466.5333512888865</x:v>
      </x:c>
      <x:c r="N4160" s="267" t="n">
        <x:f>MAX(M4160-FARMER_HOURS,0)/TEMP_HOURS_PER_WORKER</x:f>
        <x:v>1.2128703828395044</x:v>
      </x:c>
      <x:c r="O4160" s="268" t="n">
        <x:f>I4160*TOMATO_PRICE+J4160*CARROT_PRICE+K4160*MESCLUN_PRICE</x:f>
        <x:v>124764</x:v>
      </x:c>
      <x:c r="P4160" s="268" t="n">
        <x:f>I4160*TOMATO_FERTILIZER+J4160*CARROT_FERTILIZER+K4160*MESCLUN_FERTILIZER</x:f>
        <x:v>27280</x:v>
      </x:c>
      <x:c r="Q4160" s="268" t="n">
        <x:f>MIN(M4160,FARMER_HOURS)*FARMER_RATE+MAX(M4160-FARMER_HOURS,0)*TEMP_RATE</x:f>
        <x:v>55321.75957098761</x:v>
      </x:c>
      <x:c r="R4160" s="268" t="n">
        <x:f>O4160-P4160-Q4160-FIXED_COST</x:f>
        <x:v>22162.24042901239</x:v>
      </x:c>
      <x:c r="S4160" s="139" t="str">
        <x:f>IF(AND(L4160&lt;=TOTAL_BED_CAP,N4160&lt;=TEMP_WORKER_CAP),"YES","NO")</x:f>
        <x:v>YES</x:v>
      </x:c>
      <x:c r="T4160" s="139" t="n">
        <x:f>IF(S4160="YES",R4160,-1E+99)</x:f>
        <x:v>22162.24042901239</x:v>
      </x:c>
    </x:row>
    <x:row r="4161">
      <x:c r="A4161" s="139"/>
      <x:c r="B4161" s="139"/>
      <x:c r="C4161" s="139"/>
      <x:c r="D4161" s="139"/>
      <x:c r="E4161" s="139"/>
      <x:c r="F4161" s="139"/>
      <x:c r="G4161" s="139"/>
      <x:c r="H4161" s="139"/>
      <x:c r="I4161" s="266" t="n">
        <x:f>INT((ROW()-ROW($I$46))/((CARROT_CAP+1)*(MESCLUN_CAP+1)))</x:f>
        <x:v>6</x:v>
      </x:c>
      <x:c r="J4161" s="266" t="n">
        <x:f>MOD(INT((ROW()-ROW($I$46))/(MESCLUN_CAP+1)),CARROT_CAP+1)</x:f>
        <x:v>6</x:v>
      </x:c>
      <x:c r="K4161" s="266" t="n">
        <x:f>MOD(ROW()-ROW($I$46),MESCLUN_CAP+1)</x:f>
        <x:v>23</x:v>
      </x:c>
      <x:c r="L4161" s="266" t="n">
        <x:f>SUM(I4161:K4161)</x:f>
        <x:v>35</x:v>
      </x:c>
      <x:c r="M4161" s="267" t="n">
        <x:f>I4161*TOMATO_HOURS*WEEKS*(1+TOMATO_DIM)^I4161+J4161*CARROT_HOURS*WEEKS*(1+CARROT_DIM)^J4161+K4161*MESCLUN_HOURS*WEEKS*(1+MESCLUN_DIM)^K4161</x:f>
        <x:v>2542.679940146323</x:v>
      </x:c>
      <x:c r="N4161" s="267" t="n">
        <x:f>MAX(M4161-FARMER_HOURS,0)/TEMP_HOURS_PER_WORKER</x:f>
        <x:v>1.2657499584349465</x:v>
      </x:c>
      <x:c r="O4161" s="268" t="n">
        <x:f>I4161*TOMATO_PRICE+J4161*CARROT_PRICE+K4161*MESCLUN_PRICE</x:f>
        <x:v>127464</x:v>
      </x:c>
      <x:c r="P4161" s="268" t="n">
        <x:f>I4161*TOMATO_FERTILIZER+J4161*CARROT_FERTILIZER+K4161*MESCLUN_FERTILIZER</x:f>
        <x:v>28160</x:v>
      </x:c>
      <x:c r="Q4161" s="268" t="n">
        <x:f>MIN(M4161,FARMER_HOURS)*FARMER_RATE+MAX(M4161-FARMER_HOURS,0)*TEMP_RATE</x:f>
        <x:v>56643.748960873665</x:v>
      </x:c>
      <x:c r="R4161" s="268" t="n">
        <x:f>O4161-P4161-Q4161-FIXED_COST</x:f>
        <x:v>22660.251039126335</x:v>
      </x:c>
      <x:c r="S4161" s="139" t="str">
        <x:f>IF(AND(L4161&lt;=TOTAL_BED_CAP,N4161&lt;=TEMP_WORKER_CAP),"YES","NO")</x:f>
        <x:v>YES</x:v>
      </x:c>
      <x:c r="T4161" s="139" t="n">
        <x:f>IF(S4161="YES",R4161,-1E+99)</x:f>
        <x:v>22660.251039126335</x:v>
      </x:c>
    </x:row>
    <x:row r="4162">
      <x:c r="A4162" s="139"/>
      <x:c r="B4162" s="139"/>
      <x:c r="C4162" s="139"/>
      <x:c r="D4162" s="139"/>
      <x:c r="E4162" s="139"/>
      <x:c r="F4162" s="139"/>
      <x:c r="G4162" s="139"/>
      <x:c r="H4162" s="139"/>
      <x:c r="I4162" s="266" t="n">
        <x:f>INT((ROW()-ROW($I$46))/((CARROT_CAP+1)*(MESCLUN_CAP+1)))</x:f>
        <x:v>6</x:v>
      </x:c>
      <x:c r="J4162" s="266" t="n">
        <x:f>MOD(INT((ROW()-ROW($I$46))/(MESCLUN_CAP+1)),CARROT_CAP+1)</x:f>
        <x:v>6</x:v>
      </x:c>
      <x:c r="K4162" s="266" t="n">
        <x:f>MOD(ROW()-ROW($I$46),MESCLUN_CAP+1)</x:f>
        <x:v>24</x:v>
      </x:c>
      <x:c r="L4162" s="266" t="n">
        <x:f>SUM(I4162:K4162)</x:f>
        <x:v>36</x:v>
      </x:c>
      <x:c r="M4162" s="267" t="n">
        <x:f>I4162*TOMATO_HOURS*WEEKS*(1+TOMATO_DIM)^I4162+J4162*CARROT_HOURS*WEEKS*(1+CARROT_DIM)^J4162+K4162*MESCLUN_HOURS*WEEKS*(1+MESCLUN_DIM)^K4162</x:f>
        <x:v>2620.5268897258184</x:v>
      </x:c>
      <x:c r="N4162" s="267" t="n">
        <x:f>MAX(M4162-FARMER_HOURS,0)/TEMP_HOURS_PER_WORKER</x:f>
        <x:v>1.319810340087374</x:v>
      </x:c>
      <x:c r="O4162" s="268" t="n">
        <x:f>I4162*TOMATO_PRICE+J4162*CARROT_PRICE+K4162*MESCLUN_PRICE</x:f>
        <x:v>130164</x:v>
      </x:c>
      <x:c r="P4162" s="268" t="n">
        <x:f>I4162*TOMATO_FERTILIZER+J4162*CARROT_FERTILIZER+K4162*MESCLUN_FERTILIZER</x:f>
        <x:v>29040</x:v>
      </x:c>
      <x:c r="Q4162" s="268" t="n">
        <x:f>MIN(M4162,FARMER_HOURS)*FARMER_RATE+MAX(M4162-FARMER_HOURS,0)*TEMP_RATE</x:f>
        <x:v>57995.25850218435</x:v>
      </x:c>
      <x:c r="R4162" s="268" t="n">
        <x:f>O4162-P4162-Q4162-FIXED_COST</x:f>
        <x:v>23128.741497815652</x:v>
      </x:c>
      <x:c r="S4162" s="139" t="str">
        <x:f>IF(AND(L4162&lt;=TOTAL_BED_CAP,N4162&lt;=TEMP_WORKER_CAP),"YES","NO")</x:f>
        <x:v>YES</x:v>
      </x:c>
      <x:c r="T4162" s="139" t="n">
        <x:f>IF(S4162="YES",R4162,-1E+99)</x:f>
        <x:v>23128.741497815652</x:v>
      </x:c>
    </x:row>
    <x:row r="4163">
      <x:c r="A4163" s="139"/>
      <x:c r="B4163" s="139"/>
      <x:c r="C4163" s="139"/>
      <x:c r="D4163" s="139"/>
      <x:c r="E4163" s="139"/>
      <x:c r="F4163" s="139"/>
      <x:c r="G4163" s="139"/>
      <x:c r="H4163" s="139"/>
      <x:c r="I4163" s="266" t="n">
        <x:f>INT((ROW()-ROW($I$46))/((CARROT_CAP+1)*(MESCLUN_CAP+1)))</x:f>
        <x:v>6</x:v>
      </x:c>
      <x:c r="J4163" s="266" t="n">
        <x:f>MOD(INT((ROW()-ROW($I$46))/(MESCLUN_CAP+1)),CARROT_CAP+1)</x:f>
        <x:v>6</x:v>
      </x:c>
      <x:c r="K4163" s="266" t="n">
        <x:f>MOD(ROW()-ROW($I$46),MESCLUN_CAP+1)</x:f>
        <x:v>25</x:v>
      </x:c>
      <x:c r="L4163" s="266" t="n">
        <x:f>SUM(I4163:K4163)</x:f>
        <x:v>37</x:v>
      </x:c>
      <x:c r="M4163" s="267" t="n">
        <x:f>I4163*TOMATO_HOURS*WEEKS*(1+TOMATO_DIM)^I4163+J4163*CARROT_HOURS*WEEKS*(1+CARROT_DIM)^J4163+K4163*MESCLUN_HOURS*WEEKS*(1+MESCLUN_DIM)^K4163</x:f>
        <x:v>2700.1048111409164</x:v>
      </x:c>
      <x:c r="N4163" s="267" t="n">
        <x:f>MAX(M4163-FARMER_HOURS,0)/TEMP_HOURS_PER_WORKER</x:f>
        <x:v>1.3750727855145253</x:v>
      </x:c>
      <x:c r="O4163" s="268" t="n">
        <x:f>I4163*TOMATO_PRICE+J4163*CARROT_PRICE+K4163*MESCLUN_PRICE</x:f>
        <x:v>132864</x:v>
      </x:c>
      <x:c r="P4163" s="268" t="n">
        <x:f>I4163*TOMATO_FERTILIZER+J4163*CARROT_FERTILIZER+K4163*MESCLUN_FERTILIZER</x:f>
        <x:v>29920</x:v>
      </x:c>
      <x:c r="Q4163" s="268" t="n">
        <x:f>MIN(M4163,FARMER_HOURS)*FARMER_RATE+MAX(M4163-FARMER_HOURS,0)*TEMP_RATE</x:f>
        <x:v>59376.81963786313</x:v>
      </x:c>
      <x:c r="R4163" s="268" t="n">
        <x:f>O4163-P4163-Q4163-FIXED_COST</x:f>
        <x:v>23567.180362136867</x:v>
      </x:c>
      <x:c r="S4163" s="139" t="str">
        <x:f>IF(AND(L4163&lt;=TOTAL_BED_CAP,N4163&lt;=TEMP_WORKER_CAP),"YES","NO")</x:f>
        <x:v>YES</x:v>
      </x:c>
      <x:c r="T4163" s="139" t="n">
        <x:f>IF(S4163="YES",R4163,-1E+99)</x:f>
        <x:v>23567.180362136867</x:v>
      </x:c>
    </x:row>
    <x:row r="4164">
      <x:c r="A4164" s="139"/>
      <x:c r="B4164" s="139"/>
      <x:c r="C4164" s="139"/>
      <x:c r="D4164" s="139"/>
      <x:c r="E4164" s="139"/>
      <x:c r="F4164" s="139"/>
      <x:c r="G4164" s="139"/>
      <x:c r="H4164" s="139"/>
      <x:c r="I4164" s="266" t="n">
        <x:f>INT((ROW()-ROW($I$46))/((CARROT_CAP+1)*(MESCLUN_CAP+1)))</x:f>
        <x:v>6</x:v>
      </x:c>
      <x:c r="J4164" s="266" t="n">
        <x:f>MOD(INT((ROW()-ROW($I$46))/(MESCLUN_CAP+1)),CARROT_CAP+1)</x:f>
        <x:v>6</x:v>
      </x:c>
      <x:c r="K4164" s="266" t="n">
        <x:f>MOD(ROW()-ROW($I$46),MESCLUN_CAP+1)</x:f>
        <x:v>26</x:v>
      </x:c>
      <x:c r="L4164" s="266" t="n">
        <x:f>SUM(I4164:K4164)</x:f>
        <x:v>38</x:v>
      </x:c>
      <x:c r="M4164" s="267" t="n">
        <x:f>I4164*TOMATO_HOURS*WEEKS*(1+TOMATO_DIM)^I4164+J4164*CARROT_HOURS*WEEKS*(1+CARROT_DIM)^J4164+K4164*MESCLUN_HOURS*WEEKS*(1+MESCLUN_DIM)^K4164</x:f>
        <x:v>2781.444815101633</x:v>
      </x:c>
      <x:c r="N4164" s="267" t="n">
        <x:f>MAX(M4164-FARMER_HOURS,0)/TEMP_HOURS_PER_WORKER</x:f>
        <x:v>1.4315588993761341</x:v>
      </x:c>
      <x:c r="O4164" s="268" t="n">
        <x:f>I4164*TOMATO_PRICE+J4164*CARROT_PRICE+K4164*MESCLUN_PRICE</x:f>
        <x:v>135564</x:v>
      </x:c>
      <x:c r="P4164" s="268" t="n">
        <x:f>I4164*TOMATO_FERTILIZER+J4164*CARROT_FERTILIZER+K4164*MESCLUN_FERTILIZER</x:f>
        <x:v>30800</x:v>
      </x:c>
      <x:c r="Q4164" s="268" t="n">
        <x:f>MIN(M4164,FARMER_HOURS)*FARMER_RATE+MAX(M4164-FARMER_HOURS,0)*TEMP_RATE</x:f>
        <x:v>60788.972484403355</x:v>
      </x:c>
      <x:c r="R4164" s="268" t="n">
        <x:f>O4164-P4164-Q4164-FIXED_COST</x:f>
        <x:v>23975.027515596645</x:v>
      </x:c>
      <x:c r="S4164" s="139" t="str">
        <x:f>IF(AND(L4164&lt;=TOTAL_BED_CAP,N4164&lt;=TEMP_WORKER_CAP),"YES","NO")</x:f>
        <x:v>YES</x:v>
      </x:c>
      <x:c r="T4164" s="139" t="n">
        <x:f>IF(S4164="YES",R4164,-1E+99)</x:f>
        <x:v>23975.027515596645</x:v>
      </x:c>
    </x:row>
    <x:row r="4165">
      <x:c r="A4165" s="139"/>
      <x:c r="B4165" s="139"/>
      <x:c r="C4165" s="139"/>
      <x:c r="D4165" s="139"/>
      <x:c r="E4165" s="139"/>
      <x:c r="F4165" s="139"/>
      <x:c r="G4165" s="139"/>
      <x:c r="H4165" s="139"/>
      <x:c r="I4165" s="266" t="n">
        <x:f>INT((ROW()-ROW($I$46))/((CARROT_CAP+1)*(MESCLUN_CAP+1)))</x:f>
        <x:v>6</x:v>
      </x:c>
      <x:c r="J4165" s="266" t="n">
        <x:f>MOD(INT((ROW()-ROW($I$46))/(MESCLUN_CAP+1)),CARROT_CAP+1)</x:f>
        <x:v>6</x:v>
      </x:c>
      <x:c r="K4165" s="266" t="n">
        <x:f>MOD(ROW()-ROW($I$46),MESCLUN_CAP+1)</x:f>
        <x:v>27</x:v>
      </x:c>
      <x:c r="L4165" s="266" t="n">
        <x:f>SUM(I4165:K4165)</x:f>
        <x:v>39</x:v>
      </x:c>
      <x:c r="M4165" s="267" t="n">
        <x:f>I4165*TOMATO_HOURS*WEEKS*(1+TOMATO_DIM)^I4165+J4165*CARROT_HOURS*WEEKS*(1+CARROT_DIM)^J4165+K4165*MESCLUN_HOURS*WEEKS*(1+MESCLUN_DIM)^K4165</x:f>
        <x:v>2864.5785196213906</x:v>
      </x:c>
      <x:c r="N4165" s="267" t="n">
        <x:f>MAX(M4165-FARMER_HOURS,0)/TEMP_HOURS_PER_WORKER</x:f>
        <x:v>1.4892906386259657</x:v>
      </x:c>
      <x:c r="O4165" s="268" t="n">
        <x:f>I4165*TOMATO_PRICE+J4165*CARROT_PRICE+K4165*MESCLUN_PRICE</x:f>
        <x:v>138264</x:v>
      </x:c>
      <x:c r="P4165" s="268" t="n">
        <x:f>I4165*TOMATO_FERTILIZER+J4165*CARROT_FERTILIZER+K4165*MESCLUN_FERTILIZER</x:f>
        <x:v>31680</x:v>
      </x:c>
      <x:c r="Q4165" s="268" t="n">
        <x:f>MIN(M4165,FARMER_HOURS)*FARMER_RATE+MAX(M4165-FARMER_HOURS,0)*TEMP_RATE</x:f>
        <x:v>62232.26596564914</x:v>
      </x:c>
      <x:c r="R4165" s="268" t="n">
        <x:f>O4165-P4165-Q4165-FIXED_COST</x:f>
        <x:v>24351.734034350862</x:v>
      </x:c>
      <x:c r="S4165" s="139" t="str">
        <x:f>IF(AND(L4165&lt;=TOTAL_BED_CAP,N4165&lt;=TEMP_WORKER_CAP),"YES","NO")</x:f>
        <x:v>YES</x:v>
      </x:c>
      <x:c r="T4165" s="139" t="n">
        <x:f>IF(S4165="YES",R4165,-1E+99)</x:f>
        <x:v>24351.734034350862</x:v>
      </x:c>
    </x:row>
    <x:row r="4166">
      <x:c r="A4166" s="139"/>
      <x:c r="B4166" s="139"/>
      <x:c r="C4166" s="139"/>
      <x:c r="D4166" s="139"/>
      <x:c r="E4166" s="139"/>
      <x:c r="F4166" s="139"/>
      <x:c r="G4166" s="139"/>
      <x:c r="H4166" s="139"/>
      <x:c r="I4166" s="266" t="n">
        <x:f>INT((ROW()-ROW($I$46))/((CARROT_CAP+1)*(MESCLUN_CAP+1)))</x:f>
        <x:v>6</x:v>
      </x:c>
      <x:c r="J4166" s="266" t="n">
        <x:f>MOD(INT((ROW()-ROW($I$46))/(MESCLUN_CAP+1)),CARROT_CAP+1)</x:f>
        <x:v>6</x:v>
      </x:c>
      <x:c r="K4166" s="266" t="n">
        <x:f>MOD(ROW()-ROW($I$46),MESCLUN_CAP+1)</x:f>
        <x:v>28</x:v>
      </x:c>
      <x:c r="L4166" s="266" t="n">
        <x:f>SUM(I4166:K4166)</x:f>
        <x:v>40</x:v>
      </x:c>
      <x:c r="M4166" s="267" t="n">
        <x:f>I4166*TOMATO_HOURS*WEEKS*(1+TOMATO_DIM)^I4166+J4166*CARROT_HOURS*WEEKS*(1+CARROT_DIM)^J4166+K4166*MESCLUN_HOURS*WEEKS*(1+MESCLUN_DIM)^K4166</x:f>
        <x:v>2949.538057838544</x:v>
      </x:c>
      <x:c r="N4166" s="267" t="n">
        <x:f>MAX(M4166-FARMER_HOURS,0)/TEMP_HOURS_PER_WORKER</x:f>
        <x:v>1.5482903179434333</x:v>
      </x:c>
      <x:c r="O4166" s="268" t="n">
        <x:f>I4166*TOMATO_PRICE+J4166*CARROT_PRICE+K4166*MESCLUN_PRICE</x:f>
        <x:v>140964</x:v>
      </x:c>
      <x:c r="P4166" s="268" t="n">
        <x:f>I4166*TOMATO_FERTILIZER+J4166*CARROT_FERTILIZER+K4166*MESCLUN_FERTILIZER</x:f>
        <x:v>32560</x:v>
      </x:c>
      <x:c r="Q4166" s="268" t="n">
        <x:f>MIN(M4166,FARMER_HOURS)*FARMER_RATE+MAX(M4166-FARMER_HOURS,0)*TEMP_RATE</x:f>
        <x:v>63707.25794858583</x:v>
      </x:c>
      <x:c r="R4166" s="268" t="n">
        <x:f>O4166-P4166-Q4166-FIXED_COST</x:f>
        <x:v>24696.74205141417</x:v>
      </x:c>
      <x:c r="S4166" s="139" t="str">
        <x:f>IF(AND(L4166&lt;=TOTAL_BED_CAP,N4166&lt;=TEMP_WORKER_CAP),"YES","NO")</x:f>
        <x:v>YES</x:v>
      </x:c>
      <x:c r="T4166" s="139" t="n">
        <x:f>IF(S4166="YES",R4166,-1E+99)</x:f>
        <x:v>24696.74205141417</x:v>
      </x:c>
    </x:row>
    <x:row r="4167">
      <x:c r="A4167" s="139"/>
      <x:c r="B4167" s="139"/>
      <x:c r="C4167" s="139"/>
      <x:c r="D4167" s="139"/>
      <x:c r="E4167" s="139"/>
      <x:c r="F4167" s="139"/>
      <x:c r="G4167" s="139"/>
      <x:c r="H4167" s="139"/>
      <x:c r="I4167" s="266" t="n">
        <x:f>INT((ROW()-ROW($I$46))/((CARROT_CAP+1)*(MESCLUN_CAP+1)))</x:f>
        <x:v>6</x:v>
      </x:c>
      <x:c r="J4167" s="266" t="n">
        <x:f>MOD(INT((ROW()-ROW($I$46))/(MESCLUN_CAP+1)),CARROT_CAP+1)</x:f>
        <x:v>6</x:v>
      </x:c>
      <x:c r="K4167" s="266" t="n">
        <x:f>MOD(ROW()-ROW($I$46),MESCLUN_CAP+1)</x:f>
        <x:v>29</x:v>
      </x:c>
      <x:c r="L4167" s="266" t="n">
        <x:f>SUM(I4167:K4167)</x:f>
        <x:v>41</x:v>
      </x:c>
      <x:c r="M4167" s="267" t="n">
        <x:f>I4167*TOMATO_HOURS*WEEKS*(1+TOMATO_DIM)^I4167+J4167*CARROT_HOURS*WEEKS*(1+CARROT_DIM)^J4167+K4167*MESCLUN_HOURS*WEEKS*(1+MESCLUN_DIM)^K4167</x:f>
        <x:v>3036.356085954197</x:v>
      </x:c>
      <x:c r="N4167" s="267" t="n">
        <x:f>MAX(M4167-FARMER_HOURS,0)/TEMP_HOURS_PER_WORKER</x:f>
        <x:v>1.6085806152459703</x:v>
      </x:c>
      <x:c r="O4167" s="268" t="n">
        <x:f>I4167*TOMATO_PRICE+J4167*CARROT_PRICE+K4167*MESCLUN_PRICE</x:f>
        <x:v>143664</x:v>
      </x:c>
      <x:c r="P4167" s="268" t="n">
        <x:f>I4167*TOMATO_FERTILIZER+J4167*CARROT_FERTILIZER+K4167*MESCLUN_FERTILIZER</x:f>
        <x:v>33440</x:v>
      </x:c>
      <x:c r="Q4167" s="268" t="n">
        <x:f>MIN(M4167,FARMER_HOURS)*FARMER_RATE+MAX(M4167-FARMER_HOURS,0)*TEMP_RATE</x:f>
        <x:v>65214.51538114926</x:v>
      </x:c>
      <x:c r="R4167" s="268" t="n">
        <x:f>O4167-P4167-Q4167-FIXED_COST</x:f>
        <x:v>25009.484618850744</x:v>
      </x:c>
      <x:c r="S4167" s="139" t="str">
        <x:f>IF(AND(L4167&lt;=TOTAL_BED_CAP,N4167&lt;=TEMP_WORKER_CAP),"YES","NO")</x:f>
        <x:v>YES</x:v>
      </x:c>
      <x:c r="T4167" s="139" t="n">
        <x:f>IF(S4167="YES",R4167,-1E+99)</x:f>
        <x:v>25009.484618850744</x:v>
      </x:c>
    </x:row>
    <x:row r="4168">
      <x:c r="A4168" s="139"/>
      <x:c r="B4168" s="139"/>
      <x:c r="C4168" s="139"/>
      <x:c r="D4168" s="139"/>
      <x:c r="E4168" s="139"/>
      <x:c r="F4168" s="139"/>
      <x:c r="G4168" s="139"/>
      <x:c r="H4168" s="139"/>
      <x:c r="I4168" s="266" t="n">
        <x:f>INT((ROW()-ROW($I$46))/((CARROT_CAP+1)*(MESCLUN_CAP+1)))</x:f>
        <x:v>6</x:v>
      </x:c>
      <x:c r="J4168" s="266" t="n">
        <x:f>MOD(INT((ROW()-ROW($I$46))/(MESCLUN_CAP+1)),CARROT_CAP+1)</x:f>
        <x:v>6</x:v>
      </x:c>
      <x:c r="K4168" s="266" t="n">
        <x:f>MOD(ROW()-ROW($I$46),MESCLUN_CAP+1)</x:f>
        <x:v>30</x:v>
      </x:c>
      <x:c r="L4168" s="266" t="n">
        <x:f>SUM(I4168:K4168)</x:f>
        <x:v>42</x:v>
      </x:c>
      <x:c r="M4168" s="267" t="n">
        <x:f>I4168*TOMATO_HOURS*WEEKS*(1+TOMATO_DIM)^I4168+J4168*CARROT_HOURS*WEEKS*(1+CARROT_DIM)^J4168+K4168*MESCLUN_HOURS*WEEKS*(1+MESCLUN_DIM)^K4168</x:f>
        <x:v>3125.065791287967</x:v>
      </x:c>
      <x:c r="N4168" s="267" t="n">
        <x:f>MAX(M4168-FARMER_HOURS,0)/TEMP_HOURS_PER_WORKER</x:f>
        <x:v>1.6701845772833104</x:v>
      </x:c>
      <x:c r="O4168" s="268" t="n">
        <x:f>I4168*TOMATO_PRICE+J4168*CARROT_PRICE+K4168*MESCLUN_PRICE</x:f>
        <x:v>146364</x:v>
      </x:c>
      <x:c r="P4168" s="268" t="n">
        <x:f>I4168*TOMATO_FERTILIZER+J4168*CARROT_FERTILIZER+K4168*MESCLUN_FERTILIZER</x:f>
        <x:v>34320</x:v>
      </x:c>
      <x:c r="Q4168" s="268" t="n">
        <x:f>MIN(M4168,FARMER_HOURS)*FARMER_RATE+MAX(M4168-FARMER_HOURS,0)*TEMP_RATE</x:f>
        <x:v>66754.61443208276</x:v>
      </x:c>
      <x:c r="R4168" s="268" t="n">
        <x:f>O4168-P4168-Q4168-FIXED_COST</x:f>
        <x:v>25289.38556791724</x:v>
      </x:c>
      <x:c r="S4168" s="139" t="str">
        <x:f>IF(AND(L4168&lt;=TOTAL_BED_CAP,N4168&lt;=TEMP_WORKER_CAP),"YES","NO")</x:f>
        <x:v>YES</x:v>
      </x:c>
      <x:c r="T4168" s="139" t="n">
        <x:f>IF(S4168="YES",R4168,-1E+99)</x:f>
        <x:v>25289.38556791724</x:v>
      </x:c>
    </x:row>
    <x:row r="4169">
      <x:c r="A4169" s="139"/>
      <x:c r="B4169" s="139"/>
      <x:c r="C4169" s="139"/>
      <x:c r="D4169" s="139"/>
      <x:c r="E4169" s="139"/>
      <x:c r="F4169" s="139"/>
      <x:c r="G4169" s="139"/>
      <x:c r="H4169" s="139"/>
      <x:c r="I4169" s="266" t="n">
        <x:f>INT((ROW()-ROW($I$46))/((CARROT_CAP+1)*(MESCLUN_CAP+1)))</x:f>
        <x:v>6</x:v>
      </x:c>
      <x:c r="J4169" s="266" t="n">
        <x:f>MOD(INT((ROW()-ROW($I$46))/(MESCLUN_CAP+1)),CARROT_CAP+1)</x:f>
        <x:v>7</x:v>
      </x:c>
      <x:c r="K4169" s="266" t="n">
        <x:f>MOD(ROW()-ROW($I$46),MESCLUN_CAP+1)</x:f>
        <x:v>0</x:v>
      </x:c>
      <x:c r="L4169" s="266" t="n">
        <x:f>SUM(I4169:K4169)</x:f>
        <x:v>13</x:v>
      </x:c>
      <x:c r="M4169" s="267" t="n">
        <x:f>I4169*TOMATO_HOURS*WEEKS*(1+TOMATO_DIM)^I4169+J4169*CARROT_HOURS*WEEKS*(1+CARROT_DIM)^J4169+K4169*MESCLUN_HOURS*WEEKS*(1+MESCLUN_DIM)^K4169</x:f>
        <x:v>1206.266948270325</x:v>
      </x:c>
      <x:c r="N4169" s="267" t="n">
        <x:f>MAX(M4169-FARMER_HOURS,0)/TEMP_HOURS_PER_WORKER</x:f>
        <x:v>0.33768538074328125</x:v>
      </x:c>
      <x:c r="O4169" s="268" t="n">
        <x:f>I4169*TOMATO_PRICE+J4169*CARROT_PRICE+K4169*MESCLUN_PRICE</x:f>
        <x:v>67458</x:v>
      </x:c>
      <x:c r="P4169" s="268" t="n">
        <x:f>I4169*TOMATO_FERTILIZER+J4169*CARROT_FERTILIZER+K4169*MESCLUN_FERTILIZER</x:f>
        <x:v>8360</x:v>
      </x:c>
      <x:c r="Q4169" s="268" t="n">
        <x:f>MIN(M4169,FARMER_HOURS)*FARMER_RATE+MAX(M4169-FARMER_HOURS,0)*TEMP_RATE</x:f>
        <x:v>33442.13451858203</x:v>
      </x:c>
      <x:c r="R4169" s="268" t="n">
        <x:f>O4169-P4169-Q4169-FIXED_COST</x:f>
        <x:v>5655.865481417968</x:v>
      </x:c>
      <x:c r="S4169" s="139" t="str">
        <x:f>IF(AND(L4169&lt;=TOTAL_BED_CAP,N4169&lt;=TEMP_WORKER_CAP),"YES","NO")</x:f>
        <x:v>YES</x:v>
      </x:c>
      <x:c r="T4169" s="139" t="n">
        <x:f>IF(S4169="YES",R4169,-1E+99)</x:f>
        <x:v>5655.865481417968</x:v>
      </x:c>
    </x:row>
    <x:row r="4170">
      <x:c r="A4170" s="139"/>
      <x:c r="B4170" s="139"/>
      <x:c r="C4170" s="139"/>
      <x:c r="D4170" s="139"/>
      <x:c r="E4170" s="139"/>
      <x:c r="F4170" s="139"/>
      <x:c r="G4170" s="139"/>
      <x:c r="H4170" s="139"/>
      <x:c r="I4170" s="266" t="n">
        <x:f>INT((ROW()-ROW($I$46))/((CARROT_CAP+1)*(MESCLUN_CAP+1)))</x:f>
        <x:v>6</x:v>
      </x:c>
      <x:c r="J4170" s="266" t="n">
        <x:f>MOD(INT((ROW()-ROW($I$46))/(MESCLUN_CAP+1)),CARROT_CAP+1)</x:f>
        <x:v>7</x:v>
      </x:c>
      <x:c r="K4170" s="266" t="n">
        <x:f>MOD(ROW()-ROW($I$46),MESCLUN_CAP+1)</x:f>
        <x:v>1</x:v>
      </x:c>
      <x:c r="L4170" s="266" t="n">
        <x:f>SUM(I4170:K4170)</x:f>
        <x:v>14</x:v>
      </x:c>
      <x:c r="M4170" s="267" t="n">
        <x:f>I4170*TOMATO_HOURS*WEEKS*(1+TOMATO_DIM)^I4170+J4170*CARROT_HOURS*WEEKS*(1+CARROT_DIM)^J4170+K4170*MESCLUN_HOURS*WEEKS*(1+MESCLUN_DIM)^K4170</x:f>
        <x:v>1251.829448270325</x:v>
      </x:c>
      <x:c r="N4170" s="267" t="n">
        <x:f>MAX(M4170-FARMER_HOURS,0)/TEMP_HOURS_PER_WORKER</x:f>
        <x:v>0.3693260057432812</x:v>
      </x:c>
      <x:c r="O4170" s="268" t="n">
        <x:f>I4170*TOMATO_PRICE+J4170*CARROT_PRICE+K4170*MESCLUN_PRICE</x:f>
        <x:v>70158</x:v>
      </x:c>
      <x:c r="P4170" s="268" t="n">
        <x:f>I4170*TOMATO_FERTILIZER+J4170*CARROT_FERTILIZER+K4170*MESCLUN_FERTILIZER</x:f>
        <x:v>9240</x:v>
      </x:c>
      <x:c r="Q4170" s="268" t="n">
        <x:f>MIN(M4170,FARMER_HOURS)*FARMER_RATE+MAX(M4170-FARMER_HOURS,0)*TEMP_RATE</x:f>
        <x:v>34233.15014358203</x:v>
      </x:c>
      <x:c r="R4170" s="268" t="n">
        <x:f>O4170-P4170-Q4170-FIXED_COST</x:f>
        <x:v>6684.849856417968</x:v>
      </x:c>
      <x:c r="S4170" s="139" t="str">
        <x:f>IF(AND(L4170&lt;=TOTAL_BED_CAP,N4170&lt;=TEMP_WORKER_CAP),"YES","NO")</x:f>
        <x:v>YES</x:v>
      </x:c>
      <x:c r="T4170" s="139" t="n">
        <x:f>IF(S4170="YES",R4170,-1E+99)</x:f>
        <x:v>6684.849856417968</x:v>
      </x:c>
    </x:row>
    <x:row r="4171">
      <x:c r="A4171" s="139"/>
      <x:c r="B4171" s="139"/>
      <x:c r="C4171" s="139"/>
      <x:c r="D4171" s="139"/>
      <x:c r="E4171" s="139"/>
      <x:c r="F4171" s="139"/>
      <x:c r="G4171" s="139"/>
      <x:c r="H4171" s="139"/>
      <x:c r="I4171" s="266" t="n">
        <x:f>INT((ROW()-ROW($I$46))/((CARROT_CAP+1)*(MESCLUN_CAP+1)))</x:f>
        <x:v>6</x:v>
      </x:c>
      <x:c r="J4171" s="266" t="n">
        <x:f>MOD(INT((ROW()-ROW($I$46))/(MESCLUN_CAP+1)),CARROT_CAP+1)</x:f>
        <x:v>7</x:v>
      </x:c>
      <x:c r="K4171" s="266" t="n">
        <x:f>MOD(ROW()-ROW($I$46),MESCLUN_CAP+1)</x:f>
        <x:v>2</x:v>
      </x:c>
      <x:c r="L4171" s="266" t="n">
        <x:f>SUM(I4171:K4171)</x:f>
        <x:v>15</x:v>
      </x:c>
      <x:c r="M4171" s="267" t="n">
        <x:f>I4171*TOMATO_HOURS*WEEKS*(1+TOMATO_DIM)^I4171+J4171*CARROT_HOURS*WEEKS*(1+CARROT_DIM)^J4171+K4171*MESCLUN_HOURS*WEEKS*(1+MESCLUN_DIM)^K4171</x:f>
        <x:v>1298.5310107703249</x:v>
      </x:c>
      <x:c r="N4171" s="267" t="n">
        <x:f>MAX(M4171-FARMER_HOURS,0)/TEMP_HOURS_PER_WORKER</x:f>
        <x:v>0.40175764636828115</x:v>
      </x:c>
      <x:c r="O4171" s="268" t="n">
        <x:f>I4171*TOMATO_PRICE+J4171*CARROT_PRICE+K4171*MESCLUN_PRICE</x:f>
        <x:v>72858</x:v>
      </x:c>
      <x:c r="P4171" s="268" t="n">
        <x:f>I4171*TOMATO_FERTILIZER+J4171*CARROT_FERTILIZER+K4171*MESCLUN_FERTILIZER</x:f>
        <x:v>10120</x:v>
      </x:c>
      <x:c r="Q4171" s="268" t="n">
        <x:f>MIN(M4171,FARMER_HOURS)*FARMER_RATE+MAX(M4171-FARMER_HOURS,0)*TEMP_RATE</x:f>
        <x:v>35043.941159207025</x:v>
      </x:c>
      <x:c r="R4171" s="268" t="n">
        <x:f>O4171-P4171-Q4171-FIXED_COST</x:f>
        <x:v>7694.058840792975</x:v>
      </x:c>
      <x:c r="S4171" s="139" t="str">
        <x:f>IF(AND(L4171&lt;=TOTAL_BED_CAP,N4171&lt;=TEMP_WORKER_CAP),"YES","NO")</x:f>
        <x:v>YES</x:v>
      </x:c>
      <x:c r="T4171" s="139" t="n">
        <x:f>IF(S4171="YES",R4171,-1E+99)</x:f>
        <x:v>7694.058840792975</x:v>
      </x:c>
    </x:row>
    <x:row r="4172">
      <x:c r="A4172" s="139"/>
      <x:c r="B4172" s="139"/>
      <x:c r="C4172" s="139"/>
      <x:c r="D4172" s="139"/>
      <x:c r="E4172" s="139"/>
      <x:c r="F4172" s="139"/>
      <x:c r="G4172" s="139"/>
      <x:c r="H4172" s="139"/>
      <x:c r="I4172" s="266" t="n">
        <x:f>INT((ROW()-ROW($I$46))/((CARROT_CAP+1)*(MESCLUN_CAP+1)))</x:f>
        <x:v>6</x:v>
      </x:c>
      <x:c r="J4172" s="266" t="n">
        <x:f>MOD(INT((ROW()-ROW($I$46))/(MESCLUN_CAP+1)),CARROT_CAP+1)</x:f>
        <x:v>7</x:v>
      </x:c>
      <x:c r="K4172" s="266" t="n">
        <x:f>MOD(ROW()-ROW($I$46),MESCLUN_CAP+1)</x:f>
        <x:v>3</x:v>
      </x:c>
      <x:c r="L4172" s="266" t="n">
        <x:f>SUM(I4172:K4172)</x:f>
        <x:v>16</x:v>
      </x:c>
      <x:c r="M4172" s="267" t="n">
        <x:f>I4172*TOMATO_HOURS*WEEKS*(1+TOMATO_DIM)^I4172+J4172*CARROT_HOURS*WEEKS*(1+CARROT_DIM)^J4172+K4172*MESCLUN_HOURS*WEEKS*(1+MESCLUN_DIM)^K4172</x:f>
        <x:v>1346.3929931922</x:v>
      </x:c>
      <x:c r="N4172" s="267" t="n">
        <x:f>MAX(M4172-FARMER_HOURS,0)/TEMP_HOURS_PER_WORKER</x:f>
        <x:v>0.43499513416125</x:v>
      </x:c>
      <x:c r="O4172" s="268" t="n">
        <x:f>I4172*TOMATO_PRICE+J4172*CARROT_PRICE+K4172*MESCLUN_PRICE</x:f>
        <x:v>75558</x:v>
      </x:c>
      <x:c r="P4172" s="268" t="n">
        <x:f>I4172*TOMATO_FERTILIZER+J4172*CARROT_FERTILIZER+K4172*MESCLUN_FERTILIZER</x:f>
        <x:v>11000</x:v>
      </x:c>
      <x:c r="Q4172" s="268" t="n">
        <x:f>MIN(M4172,FARMER_HOURS)*FARMER_RATE+MAX(M4172-FARMER_HOURS,0)*TEMP_RATE</x:f>
        <x:v>35874.87835403125</x:v>
      </x:c>
      <x:c r="R4172" s="268" t="n">
        <x:f>O4172-P4172-Q4172-FIXED_COST</x:f>
        <x:v>8683.12164596875</x:v>
      </x:c>
      <x:c r="S4172" s="139" t="str">
        <x:f>IF(AND(L4172&lt;=TOTAL_BED_CAP,N4172&lt;=TEMP_WORKER_CAP),"YES","NO")</x:f>
        <x:v>YES</x:v>
      </x:c>
      <x:c r="T4172" s="139" t="n">
        <x:f>IF(S4172="YES",R4172,-1E+99)</x:f>
        <x:v>8683.12164596875</x:v>
      </x:c>
    </x:row>
    <x:row r="4173">
      <x:c r="A4173" s="139"/>
      <x:c r="B4173" s="139"/>
      <x:c r="C4173" s="139"/>
      <x:c r="D4173" s="139"/>
      <x:c r="E4173" s="139"/>
      <x:c r="F4173" s="139"/>
      <x:c r="G4173" s="139"/>
      <x:c r="H4173" s="139"/>
      <x:c r="I4173" s="266" t="n">
        <x:f>INT((ROW()-ROW($I$46))/((CARROT_CAP+1)*(MESCLUN_CAP+1)))</x:f>
        <x:v>6</x:v>
      </x:c>
      <x:c r="J4173" s="266" t="n">
        <x:f>MOD(INT((ROW()-ROW($I$46))/(MESCLUN_CAP+1)),CARROT_CAP+1)</x:f>
        <x:v>7</x:v>
      </x:c>
      <x:c r="K4173" s="266" t="n">
        <x:f>MOD(ROW()-ROW($I$46),MESCLUN_CAP+1)</x:f>
        <x:v>4</x:v>
      </x:c>
      <x:c r="L4173" s="266" t="n">
        <x:f>SUM(I4173:K4173)</x:f>
        <x:v>17</x:v>
      </x:c>
      <x:c r="M4173" s="267" t="n">
        <x:f>I4173*TOMATO_HOURS*WEEKS*(1+TOMATO_DIM)^I4173+J4173*CARROT_HOURS*WEEKS*(1+CARROT_DIM)^J4173+K4173*MESCLUN_HOURS*WEEKS*(1+MESCLUN_DIM)^K4173</x:f>
        <x:v>1395.4371089148563</x:v>
      </x:c>
      <x:c r="N4173" s="267" t="n">
        <x:f>MAX(M4173-FARMER_HOURS,0)/TEMP_HOURS_PER_WORKER</x:f>
        <x:v>0.46905354785753905</x:v>
      </x:c>
      <x:c r="O4173" s="268" t="n">
        <x:f>I4173*TOMATO_PRICE+J4173*CARROT_PRICE+K4173*MESCLUN_PRICE</x:f>
        <x:v>78258</x:v>
      </x:c>
      <x:c r="P4173" s="268" t="n">
        <x:f>I4173*TOMATO_FERTILIZER+J4173*CARROT_FERTILIZER+K4173*MESCLUN_FERTILIZER</x:f>
        <x:v>11880</x:v>
      </x:c>
      <x:c r="Q4173" s="268" t="n">
        <x:f>MIN(M4173,FARMER_HOURS)*FARMER_RATE+MAX(M4173-FARMER_HOURS,0)*TEMP_RATE</x:f>
        <x:v>36726.33869643848</x:v>
      </x:c>
      <x:c r="R4173" s="268" t="n">
        <x:f>O4173-P4173-Q4173-FIXED_COST</x:f>
        <x:v>9651.661303561523</x:v>
      </x:c>
      <x:c r="S4173" s="139" t="str">
        <x:f>IF(AND(L4173&lt;=TOTAL_BED_CAP,N4173&lt;=TEMP_WORKER_CAP),"YES","NO")</x:f>
        <x:v>YES</x:v>
      </x:c>
      <x:c r="T4173" s="139" t="n">
        <x:f>IF(S4173="YES",R4173,-1E+99)</x:f>
        <x:v>9651.661303561523</x:v>
      </x:c>
    </x:row>
    <x:row r="4174">
      <x:c r="A4174" s="139"/>
      <x:c r="B4174" s="139"/>
      <x:c r="C4174" s="139"/>
      <x:c r="D4174" s="139"/>
      <x:c r="E4174" s="139"/>
      <x:c r="F4174" s="139"/>
      <x:c r="G4174" s="139"/>
      <x:c r="H4174" s="139"/>
      <x:c r="I4174" s="266" t="n">
        <x:f>INT((ROW()-ROW($I$46))/((CARROT_CAP+1)*(MESCLUN_CAP+1)))</x:f>
        <x:v>6</x:v>
      </x:c>
      <x:c r="J4174" s="266" t="n">
        <x:f>MOD(INT((ROW()-ROW($I$46))/(MESCLUN_CAP+1)),CARROT_CAP+1)</x:f>
        <x:v>7</x:v>
      </x:c>
      <x:c r="K4174" s="266" t="n">
        <x:f>MOD(ROW()-ROW($I$46),MESCLUN_CAP+1)</x:f>
        <x:v>5</x:v>
      </x:c>
      <x:c r="L4174" s="266" t="n">
        <x:f>SUM(I4174:K4174)</x:f>
        <x:v>18</x:v>
      </x:c>
      <x:c r="M4174" s="267" t="n">
        <x:f>I4174*TOMATO_HOURS*WEEKS*(1+TOMATO_DIM)^I4174+J4174*CARROT_HOURS*WEEKS*(1+CARROT_DIM)^J4174+K4174*MESCLUN_HOURS*WEEKS*(1+MESCLUN_DIM)^K4174</x:f>
        <x:v>1445.6854328360598</x:v>
      </x:c>
      <x:c r="N4174" s="267" t="n">
        <x:f>MAX(M4174-FARMER_HOURS,0)/TEMP_HOURS_PER_WORKER</x:f>
        <x:v>0.5039482172472638</x:v>
      </x:c>
      <x:c r="O4174" s="268" t="n">
        <x:f>I4174*TOMATO_PRICE+J4174*CARROT_PRICE+K4174*MESCLUN_PRICE</x:f>
        <x:v>80958</x:v>
      </x:c>
      <x:c r="P4174" s="268" t="n">
        <x:f>I4174*TOMATO_FERTILIZER+J4174*CARROT_FERTILIZER+K4174*MESCLUN_FERTILIZER</x:f>
        <x:v>12760</x:v>
      </x:c>
      <x:c r="Q4174" s="268" t="n">
        <x:f>MIN(M4174,FARMER_HOURS)*FARMER_RATE+MAX(M4174-FARMER_HOURS,0)*TEMP_RATE</x:f>
        <x:v>37598.705431181595</x:v>
      </x:c>
      <x:c r="R4174" s="268" t="n">
        <x:f>O4174-P4174-Q4174-FIXED_COST</x:f>
        <x:v>10599.294568818405</x:v>
      </x:c>
      <x:c r="S4174" s="139" t="str">
        <x:f>IF(AND(L4174&lt;=TOTAL_BED_CAP,N4174&lt;=TEMP_WORKER_CAP),"YES","NO")</x:f>
        <x:v>YES</x:v>
      </x:c>
      <x:c r="T4174" s="139" t="n">
        <x:f>IF(S4174="YES",R4174,-1E+99)</x:f>
        <x:v>10599.294568818405</x:v>
      </x:c>
    </x:row>
    <x:row r="4175">
      <x:c r="A4175" s="139"/>
      <x:c r="B4175" s="139"/>
      <x:c r="C4175" s="139"/>
      <x:c r="D4175" s="139"/>
      <x:c r="E4175" s="139"/>
      <x:c r="F4175" s="139"/>
      <x:c r="G4175" s="139"/>
      <x:c r="H4175" s="139"/>
      <x:c r="I4175" s="266" t="n">
        <x:f>INT((ROW()-ROW($I$46))/((CARROT_CAP+1)*(MESCLUN_CAP+1)))</x:f>
        <x:v>6</x:v>
      </x:c>
      <x:c r="J4175" s="266" t="n">
        <x:f>MOD(INT((ROW()-ROW($I$46))/(MESCLUN_CAP+1)),CARROT_CAP+1)</x:f>
        <x:v>7</x:v>
      </x:c>
      <x:c r="K4175" s="266" t="n">
        <x:f>MOD(ROW()-ROW($I$46),MESCLUN_CAP+1)</x:f>
        <x:v>6</x:v>
      </x:c>
      <x:c r="L4175" s="266" t="n">
        <x:f>SUM(I4175:K4175)</x:f>
        <x:v>19</x:v>
      </x:c>
      <x:c r="M4175" s="267" t="n">
        <x:f>I4175*TOMATO_HOURS*WEEKS*(1+TOMATO_DIM)^I4175+J4175*CARROT_HOURS*WEEKS*(1+CARROT_DIM)^J4175+K4175*MESCLUN_HOURS*WEEKS*(1+MESCLUN_DIM)^K4175</x:f>
        <x:v>1497.1604070176927</x:v>
      </x:c>
      <x:c r="N4175" s="267" t="n">
        <x:f>MAX(M4175-FARMER_HOURS,0)/TEMP_HOURS_PER_WORKER</x:f>
        <x:v>0.5396947270956199</x:v>
      </x:c>
      <x:c r="O4175" s="268" t="n">
        <x:f>I4175*TOMATO_PRICE+J4175*CARROT_PRICE+K4175*MESCLUN_PRICE</x:f>
        <x:v>83658</x:v>
      </x:c>
      <x:c r="P4175" s="268" t="n">
        <x:f>I4175*TOMATO_FERTILIZER+J4175*CARROT_FERTILIZER+K4175*MESCLUN_FERTILIZER</x:f>
        <x:v>13640</x:v>
      </x:c>
      <x:c r="Q4175" s="268" t="n">
        <x:f>MIN(M4175,FARMER_HOURS)*FARMER_RATE+MAX(M4175-FARMER_HOURS,0)*TEMP_RATE</x:f>
        <x:v>38492.3681773905</x:v>
      </x:c>
      <x:c r="R4175" s="268" t="n">
        <x:f>O4175-P4175-Q4175-FIXED_COST</x:f>
        <x:v>11525.631822609503</x:v>
      </x:c>
      <x:c r="S4175" s="139" t="str">
        <x:f>IF(AND(L4175&lt;=TOTAL_BED_CAP,N4175&lt;=TEMP_WORKER_CAP),"YES","NO")</x:f>
        <x:v>YES</x:v>
      </x:c>
      <x:c r="T4175" s="139" t="n">
        <x:f>IF(S4175="YES",R4175,-1E+99)</x:f>
        <x:v>11525.631822609503</x:v>
      </x:c>
    </x:row>
    <x:row r="4176">
      <x:c r="A4176" s="139"/>
      <x:c r="B4176" s="139"/>
      <x:c r="C4176" s="139"/>
      <x:c r="D4176" s="139"/>
      <x:c r="E4176" s="139"/>
      <x:c r="F4176" s="139"/>
      <x:c r="G4176" s="139"/>
      <x:c r="H4176" s="139"/>
      <x:c r="I4176" s="266" t="n">
        <x:f>INT((ROW()-ROW($I$46))/((CARROT_CAP+1)*(MESCLUN_CAP+1)))</x:f>
        <x:v>6</x:v>
      </x:c>
      <x:c r="J4176" s="266" t="n">
        <x:f>MOD(INT((ROW()-ROW($I$46))/(MESCLUN_CAP+1)),CARROT_CAP+1)</x:f>
        <x:v>7</x:v>
      </x:c>
      <x:c r="K4176" s="266" t="n">
        <x:f>MOD(ROW()-ROW($I$46),MESCLUN_CAP+1)</x:f>
        <x:v>7</x:v>
      </x:c>
      <x:c r="L4176" s="266" t="n">
        <x:f>SUM(I4176:K4176)</x:f>
        <x:v>20</x:v>
      </x:c>
      <x:c r="M4176" s="267" t="n">
        <x:f>I4176*TOMATO_HOURS*WEEKS*(1+TOMATO_DIM)^I4176+J4176*CARROT_HOURS*WEEKS*(1+CARROT_DIM)^J4176+K4176*MESCLUN_HOURS*WEEKS*(1+MESCLUN_DIM)^K4176</x:f>
        <x:v>1549.884846415653</x:v>
      </x:c>
      <x:c r="N4176" s="267" t="n">
        <x:f>MAX(M4176-FARMER_HOURS,0)/TEMP_HOURS_PER_WORKER</x:f>
        <x:v>0.5763089211219813</x:v>
      </x:c>
      <x:c r="O4176" s="268" t="n">
        <x:f>I4176*TOMATO_PRICE+J4176*CARROT_PRICE+K4176*MESCLUN_PRICE</x:f>
        <x:v>86358</x:v>
      </x:c>
      <x:c r="P4176" s="268" t="n">
        <x:f>I4176*TOMATO_FERTILIZER+J4176*CARROT_FERTILIZER+K4176*MESCLUN_FERTILIZER</x:f>
        <x:v>14520</x:v>
      </x:c>
      <x:c r="Q4176" s="268" t="n">
        <x:f>MIN(M4176,FARMER_HOURS)*FARMER_RATE+MAX(M4176-FARMER_HOURS,0)*TEMP_RATE</x:f>
        <x:v>39407.723028049535</x:v>
      </x:c>
      <x:c r="R4176" s="268" t="n">
        <x:f>O4176-P4176-Q4176-FIXED_COST</x:f>
        <x:v>12430.276971950465</x:v>
      </x:c>
      <x:c r="S4176" s="139" t="str">
        <x:f>IF(AND(L4176&lt;=TOTAL_BED_CAP,N4176&lt;=TEMP_WORKER_CAP),"YES","NO")</x:f>
        <x:v>YES</x:v>
      </x:c>
      <x:c r="T4176" s="139" t="n">
        <x:f>IF(S4176="YES",R4176,-1E+99)</x:f>
        <x:v>12430.276971950465</x:v>
      </x:c>
    </x:row>
    <x:row r="4177">
      <x:c r="A4177" s="139"/>
      <x:c r="B4177" s="139"/>
      <x:c r="C4177" s="139"/>
      <x:c r="D4177" s="139"/>
      <x:c r="E4177" s="139"/>
      <x:c r="F4177" s="139"/>
      <x:c r="G4177" s="139"/>
      <x:c r="H4177" s="139"/>
      <x:c r="I4177" s="266" t="n">
        <x:f>INT((ROW()-ROW($I$46))/((CARROT_CAP+1)*(MESCLUN_CAP+1)))</x:f>
        <x:v>6</x:v>
      </x:c>
      <x:c r="J4177" s="266" t="n">
        <x:f>MOD(INT((ROW()-ROW($I$46))/(MESCLUN_CAP+1)),CARROT_CAP+1)</x:f>
        <x:v>7</x:v>
      </x:c>
      <x:c r="K4177" s="266" t="n">
        <x:f>MOD(ROW()-ROW($I$46),MESCLUN_CAP+1)</x:f>
        <x:v>8</x:v>
      </x:c>
      <x:c r="L4177" s="266" t="n">
        <x:f>SUM(I4177:K4177)</x:f>
        <x:v>21</x:v>
      </x:c>
      <x:c r="M4177" s="267" t="n">
        <x:f>I4177*TOMATO_HOURS*WEEKS*(1+TOMATO_DIM)^I4177+J4177*CARROT_HOURS*WEEKS*(1+CARROT_DIM)^J4177+K4177*MESCLUN_HOURS*WEEKS*(1+MESCLUN_DIM)^K4177</x:f>
        <x:v>1603.8819446956334</x:v>
      </x:c>
      <x:c r="N4177" s="267" t="n">
        <x:f>MAX(M4177-FARMER_HOURS,0)/TEMP_HOURS_PER_WORKER</x:f>
        <x:v>0.6138069060386343</x:v>
      </x:c>
      <x:c r="O4177" s="268" t="n">
        <x:f>I4177*TOMATO_PRICE+J4177*CARROT_PRICE+K4177*MESCLUN_PRICE</x:f>
        <x:v>89058</x:v>
      </x:c>
      <x:c r="P4177" s="268" t="n">
        <x:f>I4177*TOMATO_FERTILIZER+J4177*CARROT_FERTILIZER+K4177*MESCLUN_FERTILIZER</x:f>
        <x:v>15400</x:v>
      </x:c>
      <x:c r="Q4177" s="268" t="n">
        <x:f>MIN(M4177,FARMER_HOURS)*FARMER_RATE+MAX(M4177-FARMER_HOURS,0)*TEMP_RATE</x:f>
        <x:v>40345.172650965855</x:v>
      </x:c>
      <x:c r="R4177" s="268" t="n">
        <x:f>O4177-P4177-Q4177-FIXED_COST</x:f>
        <x:v>13312.827349034145</x:v>
      </x:c>
      <x:c r="S4177" s="139" t="str">
        <x:f>IF(AND(L4177&lt;=TOTAL_BED_CAP,N4177&lt;=TEMP_WORKER_CAP),"YES","NO")</x:f>
        <x:v>YES</x:v>
      </x:c>
      <x:c r="T4177" s="139" t="n">
        <x:f>IF(S4177="YES",R4177,-1E+99)</x:f>
        <x:v>13312.827349034145</x:v>
      </x:c>
    </x:row>
    <x:row r="4178">
      <x:c r="A4178" s="139"/>
      <x:c r="B4178" s="139"/>
      <x:c r="C4178" s="139"/>
      <x:c r="D4178" s="139"/>
      <x:c r="E4178" s="139"/>
      <x:c r="F4178" s="139"/>
      <x:c r="G4178" s="139"/>
      <x:c r="H4178" s="139"/>
      <x:c r="I4178" s="266" t="n">
        <x:f>INT((ROW()-ROW($I$46))/((CARROT_CAP+1)*(MESCLUN_CAP+1)))</x:f>
        <x:v>6</x:v>
      </x:c>
      <x:c r="J4178" s="266" t="n">
        <x:f>MOD(INT((ROW()-ROW($I$46))/(MESCLUN_CAP+1)),CARROT_CAP+1)</x:f>
        <x:v>7</x:v>
      </x:c>
      <x:c r="K4178" s="266" t="n">
        <x:f>MOD(ROW()-ROW($I$46),MESCLUN_CAP+1)</x:f>
        <x:v>9</x:v>
      </x:c>
      <x:c r="L4178" s="266" t="n">
        <x:f>SUM(I4178:K4178)</x:f>
        <x:v>22</x:v>
      </x:c>
      <x:c r="M4178" s="267" t="n">
        <x:f>I4178*TOMATO_HOURS*WEEKS*(1+TOMATO_DIM)^I4178+J4178*CARROT_HOURS*WEEKS*(1+CARROT_DIM)^J4178+K4178*MESCLUN_HOURS*WEEKS*(1+MESCLUN_DIM)^K4178</x:f>
        <x:v>1659.1752801360276</x:v>
      </x:c>
      <x:c r="N4178" s="267" t="n">
        <x:f>MAX(M4178-FARMER_HOURS,0)/TEMP_HOURS_PER_WORKER</x:f>
        <x:v>0.6522050556500192</x:v>
      </x:c>
      <x:c r="O4178" s="268" t="n">
        <x:f>I4178*TOMATO_PRICE+J4178*CARROT_PRICE+K4178*MESCLUN_PRICE</x:f>
        <x:v>91758</x:v>
      </x:c>
      <x:c r="P4178" s="268" t="n">
        <x:f>I4178*TOMATO_FERTILIZER+J4178*CARROT_FERTILIZER+K4178*MESCLUN_FERTILIZER</x:f>
        <x:v>16280</x:v>
      </x:c>
      <x:c r="Q4178" s="268" t="n">
        <x:f>MIN(M4178,FARMER_HOURS)*FARMER_RATE+MAX(M4178-FARMER_HOURS,0)*TEMP_RATE</x:f>
        <x:v>41305.12639125048</x:v>
      </x:c>
      <x:c r="R4178" s="268" t="n">
        <x:f>O4178-P4178-Q4178-FIXED_COST</x:f>
        <x:v>14172.87360874952</x:v>
      </x:c>
      <x:c r="S4178" s="139" t="str">
        <x:f>IF(AND(L4178&lt;=TOTAL_BED_CAP,N4178&lt;=TEMP_WORKER_CAP),"YES","NO")</x:f>
        <x:v>YES</x:v>
      </x:c>
      <x:c r="T4178" s="139" t="n">
        <x:f>IF(S4178="YES",R4178,-1E+99)</x:f>
        <x:v>14172.87360874952</x:v>
      </x:c>
    </x:row>
    <x:row r="4179">
      <x:c r="A4179" s="139"/>
      <x:c r="B4179" s="139"/>
      <x:c r="C4179" s="139"/>
      <x:c r="D4179" s="139"/>
      <x:c r="E4179" s="139"/>
      <x:c r="F4179" s="139"/>
      <x:c r="G4179" s="139"/>
      <x:c r="H4179" s="139"/>
      <x:c r="I4179" s="266" t="n">
        <x:f>INT((ROW()-ROW($I$46))/((CARROT_CAP+1)*(MESCLUN_CAP+1)))</x:f>
        <x:v>6</x:v>
      </x:c>
      <x:c r="J4179" s="266" t="n">
        <x:f>MOD(INT((ROW()-ROW($I$46))/(MESCLUN_CAP+1)),CARROT_CAP+1)</x:f>
        <x:v>7</x:v>
      </x:c>
      <x:c r="K4179" s="266" t="n">
        <x:f>MOD(ROW()-ROW($I$46),MESCLUN_CAP+1)</x:f>
        <x:v>10</x:v>
      </x:c>
      <x:c r="L4179" s="266" t="n">
        <x:f>SUM(I4179:K4179)</x:f>
        <x:v>23</x:v>
      </x:c>
      <x:c r="M4179" s="267" t="n">
        <x:f>I4179*TOMATO_HOURS*WEEKS*(1+TOMATO_DIM)^I4179+J4179*CARROT_HOURS*WEEKS*(1+CARROT_DIM)^J4179+K4179*MESCLUN_HOURS*WEEKS*(1+MESCLUN_DIM)^K4179</x:f>
        <x:v>1715.7888216192405</x:v>
      </x:c>
      <x:c r="N4179" s="267" t="n">
        <x:f>MAX(M4179-FARMER_HOURS,0)/TEMP_HOURS_PER_WORKER</x:f>
        <x:v>0.6915200150133615</x:v>
      </x:c>
      <x:c r="O4179" s="268" t="n">
        <x:f>I4179*TOMATO_PRICE+J4179*CARROT_PRICE+K4179*MESCLUN_PRICE</x:f>
        <x:v>94458</x:v>
      </x:c>
      <x:c r="P4179" s="268" t="n">
        <x:f>I4179*TOMATO_FERTILIZER+J4179*CARROT_FERTILIZER+K4179*MESCLUN_FERTILIZER</x:f>
        <x:v>17160</x:v>
      </x:c>
      <x:c r="Q4179" s="268" t="n">
        <x:f>MIN(M4179,FARMER_HOURS)*FARMER_RATE+MAX(M4179-FARMER_HOURS,0)*TEMP_RATE</x:f>
        <x:v>42288.000375334035</x:v>
      </x:c>
      <x:c r="R4179" s="268" t="n">
        <x:f>O4179-P4179-Q4179-FIXED_COST</x:f>
        <x:v>15009.999624665965</x:v>
      </x:c>
      <x:c r="S4179" s="139" t="str">
        <x:f>IF(AND(L4179&lt;=TOTAL_BED_CAP,N4179&lt;=TEMP_WORKER_CAP),"YES","NO")</x:f>
        <x:v>YES</x:v>
      </x:c>
      <x:c r="T4179" s="139" t="n">
        <x:f>IF(S4179="YES",R4179,-1E+99)</x:f>
        <x:v>15009.999624665965</x:v>
      </x:c>
    </x:row>
    <x:row r="4180">
      <x:c r="A4180" s="139"/>
      <x:c r="B4180" s="139"/>
      <x:c r="C4180" s="139"/>
      <x:c r="D4180" s="139"/>
      <x:c r="E4180" s="139"/>
      <x:c r="F4180" s="139"/>
      <x:c r="G4180" s="139"/>
      <x:c r="H4180" s="139"/>
      <x:c r="I4180" s="266" t="n">
        <x:f>INT((ROW()-ROW($I$46))/((CARROT_CAP+1)*(MESCLUN_CAP+1)))</x:f>
        <x:v>6</x:v>
      </x:c>
      <x:c r="J4180" s="266" t="n">
        <x:f>MOD(INT((ROW()-ROW($I$46))/(MESCLUN_CAP+1)),CARROT_CAP+1)</x:f>
        <x:v>7</x:v>
      </x:c>
      <x:c r="K4180" s="266" t="n">
        <x:f>MOD(ROW()-ROW($I$46),MESCLUN_CAP+1)</x:f>
        <x:v>11</x:v>
      </x:c>
      <x:c r="L4180" s="266" t="n">
        <x:f>SUM(I4180:K4180)</x:f>
        <x:v>24</x:v>
      </x:c>
      <x:c r="M4180" s="267" t="n">
        <x:f>I4180*TOMATO_HOURS*WEEKS*(1+TOMATO_DIM)^I4180+J4180*CARROT_HOURS*WEEKS*(1+CARROT_DIM)^J4180+K4180*MESCLUN_HOURS*WEEKS*(1+MESCLUN_DIM)^K4180</x:f>
        <x:v>1773.7469347126796</x:v>
      </x:c>
      <x:c r="N4180" s="267" t="n">
        <x:f>MAX(M4180-FARMER_HOURS,0)/TEMP_HOURS_PER_WORKER</x:f>
        <x:v>0.7317687046615831</x:v>
      </x:c>
      <x:c r="O4180" s="268" t="n">
        <x:f>I4180*TOMATO_PRICE+J4180*CARROT_PRICE+K4180*MESCLUN_PRICE</x:f>
        <x:v>97158</x:v>
      </x:c>
      <x:c r="P4180" s="268" t="n">
        <x:f>I4180*TOMATO_FERTILIZER+J4180*CARROT_FERTILIZER+K4180*MESCLUN_FERTILIZER</x:f>
        <x:v>18040</x:v>
      </x:c>
      <x:c r="Q4180" s="268" t="n">
        <x:f>MIN(M4180,FARMER_HOURS)*FARMER_RATE+MAX(M4180-FARMER_HOURS,0)*TEMP_RATE</x:f>
        <x:v>43294.21761653958</x:v>
      </x:c>
      <x:c r="R4180" s="268" t="n">
        <x:f>O4180-P4180-Q4180-FIXED_COST</x:f>
        <x:v>15823.78238346042</x:v>
      </x:c>
      <x:c r="S4180" s="139" t="str">
        <x:f>IF(AND(L4180&lt;=TOTAL_BED_CAP,N4180&lt;=TEMP_WORKER_CAP),"YES","NO")</x:f>
        <x:v>YES</x:v>
      </x:c>
      <x:c r="T4180" s="139" t="n">
        <x:f>IF(S4180="YES",R4180,-1E+99)</x:f>
        <x:v>15823.78238346042</x:v>
      </x:c>
    </x:row>
    <x:row r="4181">
      <x:c r="A4181" s="139"/>
      <x:c r="B4181" s="139"/>
      <x:c r="C4181" s="139"/>
      <x:c r="D4181" s="139"/>
      <x:c r="E4181" s="139"/>
      <x:c r="F4181" s="139"/>
      <x:c r="G4181" s="139"/>
      <x:c r="H4181" s="139"/>
      <x:c r="I4181" s="266" t="n">
        <x:f>INT((ROW()-ROW($I$46))/((CARROT_CAP+1)*(MESCLUN_CAP+1)))</x:f>
        <x:v>6</x:v>
      </x:c>
      <x:c r="J4181" s="266" t="n">
        <x:f>MOD(INT((ROW()-ROW($I$46))/(MESCLUN_CAP+1)),CARROT_CAP+1)</x:f>
        <x:v>7</x:v>
      </x:c>
      <x:c r="K4181" s="266" t="n">
        <x:f>MOD(ROW()-ROW($I$46),MESCLUN_CAP+1)</x:f>
        <x:v>12</x:v>
      </x:c>
      <x:c r="L4181" s="266" t="n">
        <x:f>SUM(I4181:K4181)</x:f>
        <x:v>25</x:v>
      </x:c>
      <x:c r="M4181" s="267" t="n">
        <x:f>I4181*TOMATO_HOURS*WEEKS*(1+TOMATO_DIM)^I4181+J4181*CARROT_HOURS*WEEKS*(1+CARROT_DIM)^J4181+K4181*MESCLUN_HOURS*WEEKS*(1+MESCLUN_DIM)^K4181</x:f>
        <x:v>1833.0743878407438</x:v>
      </x:c>
      <x:c r="N4181" s="267" t="n">
        <x:f>MAX(M4181-FARMER_HOURS,0)/TEMP_HOURS_PER_WORKER</x:f>
        <x:v>0.7729683248894055</x:v>
      </x:c>
      <x:c r="O4181" s="268" t="n">
        <x:f>I4181*TOMATO_PRICE+J4181*CARROT_PRICE+K4181*MESCLUN_PRICE</x:f>
        <x:v>99858</x:v>
      </x:c>
      <x:c r="P4181" s="268" t="n">
        <x:f>I4181*TOMATO_FERTILIZER+J4181*CARROT_FERTILIZER+K4181*MESCLUN_FERTILIZER</x:f>
        <x:v>18920</x:v>
      </x:c>
      <x:c r="Q4181" s="268" t="n">
        <x:f>MIN(M4181,FARMER_HOURS)*FARMER_RATE+MAX(M4181-FARMER_HOURS,0)*TEMP_RATE</x:f>
        <x:v>44324.20812223514</x:v>
      </x:c>
      <x:c r="R4181" s="268" t="n">
        <x:f>O4181-P4181-Q4181-FIXED_COST</x:f>
        <x:v>16613.79187776486</x:v>
      </x:c>
      <x:c r="S4181" s="139" t="str">
        <x:f>IF(AND(L4181&lt;=TOTAL_BED_CAP,N4181&lt;=TEMP_WORKER_CAP),"YES","NO")</x:f>
        <x:v>YES</x:v>
      </x:c>
      <x:c r="T4181" s="139" t="n">
        <x:f>IF(S4181="YES",R4181,-1E+99)</x:f>
        <x:v>16613.79187776486</x:v>
      </x:c>
    </x:row>
    <x:row r="4182">
      <x:c r="A4182" s="139"/>
      <x:c r="B4182" s="139"/>
      <x:c r="C4182" s="139"/>
      <x:c r="D4182" s="139"/>
      <x:c r="E4182" s="139"/>
      <x:c r="F4182" s="139"/>
      <x:c r="G4182" s="139"/>
      <x:c r="H4182" s="139"/>
      <x:c r="I4182" s="266" t="n">
        <x:f>INT((ROW()-ROW($I$46))/((CARROT_CAP+1)*(MESCLUN_CAP+1)))</x:f>
        <x:v>6</x:v>
      </x:c>
      <x:c r="J4182" s="266" t="n">
        <x:f>MOD(INT((ROW()-ROW($I$46))/(MESCLUN_CAP+1)),CARROT_CAP+1)</x:f>
        <x:v>7</x:v>
      </x:c>
      <x:c r="K4182" s="266" t="n">
        <x:f>MOD(ROW()-ROW($I$46),MESCLUN_CAP+1)</x:f>
        <x:v>13</x:v>
      </x:c>
      <x:c r="L4182" s="266" t="n">
        <x:f>SUM(I4182:K4182)</x:f>
        <x:v>26</x:v>
      </x:c>
      <x:c r="M4182" s="267" t="n">
        <x:f>I4182*TOMATO_HOURS*WEEKS*(1+TOMATO_DIM)^I4182+J4182*CARROT_HOURS*WEEKS*(1+CARROT_DIM)^J4182+K4182*MESCLUN_HOURS*WEEKS*(1+MESCLUN_DIM)^K4182</x:f>
        <x:v>1893.7963585491284</x:v>
      </x:c>
      <x:c r="N4182" s="267" t="n">
        <x:f>MAX(M4182-FARMER_HOURS,0)/TEMP_HOURS_PER_WORKER</x:f>
        <x:v>0.8151363601035614</x:v>
      </x:c>
      <x:c r="O4182" s="268" t="n">
        <x:f>I4182*TOMATO_PRICE+J4182*CARROT_PRICE+K4182*MESCLUN_PRICE</x:f>
        <x:v>102558</x:v>
      </x:c>
      <x:c r="P4182" s="268" t="n">
        <x:f>I4182*TOMATO_FERTILIZER+J4182*CARROT_FERTILIZER+K4182*MESCLUN_FERTILIZER</x:f>
        <x:v>19800</x:v>
      </x:c>
      <x:c r="Q4182" s="268" t="n">
        <x:f>MIN(M4182,FARMER_HOURS)*FARMER_RATE+MAX(M4182-FARMER_HOURS,0)*TEMP_RATE</x:f>
        <x:v>45378.40900258903</x:v>
      </x:c>
      <x:c r="R4182" s="268" t="n">
        <x:f>O4182-P4182-Q4182-FIXED_COST</x:f>
        <x:v>17379.590997410967</x:v>
      </x:c>
      <x:c r="S4182" s="139" t="str">
        <x:f>IF(AND(L4182&lt;=TOTAL_BED_CAP,N4182&lt;=TEMP_WORKER_CAP),"YES","NO")</x:f>
        <x:v>YES</x:v>
      </x:c>
      <x:c r="T4182" s="139" t="n">
        <x:f>IF(S4182="YES",R4182,-1E+99)</x:f>
        <x:v>17379.590997410967</x:v>
      </x:c>
    </x:row>
    <x:row r="4183">
      <x:c r="A4183" s="139"/>
      <x:c r="B4183" s="139"/>
      <x:c r="C4183" s="139"/>
      <x:c r="D4183" s="139"/>
      <x:c r="E4183" s="139"/>
      <x:c r="F4183" s="139"/>
      <x:c r="G4183" s="139"/>
      <x:c r="H4183" s="139"/>
      <x:c r="I4183" s="266" t="n">
        <x:f>INT((ROW()-ROW($I$46))/((CARROT_CAP+1)*(MESCLUN_CAP+1)))</x:f>
        <x:v>6</x:v>
      </x:c>
      <x:c r="J4183" s="266" t="n">
        <x:f>MOD(INT((ROW()-ROW($I$46))/(MESCLUN_CAP+1)),CARROT_CAP+1)</x:f>
        <x:v>7</x:v>
      </x:c>
      <x:c r="K4183" s="266" t="n">
        <x:f>MOD(ROW()-ROW($I$46),MESCLUN_CAP+1)</x:f>
        <x:v>14</x:v>
      </x:c>
      <x:c r="L4183" s="266" t="n">
        <x:f>SUM(I4183:K4183)</x:f>
        <x:v>27</x:v>
      </x:c>
      <x:c r="M4183" s="267" t="n">
        <x:f>I4183*TOMATO_HOURS*WEEKS*(1+TOMATO_DIM)^I4183+J4183*CARROT_HOURS*WEEKS*(1+CARROT_DIM)^J4183+K4183*MESCLUN_HOURS*WEEKS*(1+MESCLUN_DIM)^K4183</x:f>
        <x:v>1955.9384398627894</x:v>
      </x:c>
      <x:c r="N4183" s="267" t="n">
        <x:f>MAX(M4183-FARMER_HOURS,0)/TEMP_HOURS_PER_WORKER</x:f>
        <x:v>0.8582905832380482</x:v>
      </x:c>
      <x:c r="O4183" s="268" t="n">
        <x:f>I4183*TOMATO_PRICE+J4183*CARROT_PRICE+K4183*MESCLUN_PRICE</x:f>
        <x:v>105258</x:v>
      </x:c>
      <x:c r="P4183" s="268" t="n">
        <x:f>I4183*TOMATO_FERTILIZER+J4183*CARROT_FERTILIZER+K4183*MESCLUN_FERTILIZER</x:f>
        <x:v>20680</x:v>
      </x:c>
      <x:c r="Q4183" s="268" t="n">
        <x:f>MIN(M4183,FARMER_HOURS)*FARMER_RATE+MAX(M4183-FARMER_HOURS,0)*TEMP_RATE</x:f>
        <x:v>46457.2645809512</x:v>
      </x:c>
      <x:c r="R4183" s="268" t="n">
        <x:f>O4183-P4183-Q4183-FIXED_COST</x:f>
        <x:v>18120.735419048797</x:v>
      </x:c>
      <x:c r="S4183" s="139" t="str">
        <x:f>IF(AND(L4183&lt;=TOTAL_BED_CAP,N4183&lt;=TEMP_WORKER_CAP),"YES","NO")</x:f>
        <x:v>YES</x:v>
      </x:c>
      <x:c r="T4183" s="139" t="n">
        <x:f>IF(S4183="YES",R4183,-1E+99)</x:f>
        <x:v>18120.735419048797</x:v>
      </x:c>
    </x:row>
    <x:row r="4184">
      <x:c r="A4184" s="139"/>
      <x:c r="B4184" s="139"/>
      <x:c r="C4184" s="139"/>
      <x:c r="D4184" s="139"/>
      <x:c r="E4184" s="139"/>
      <x:c r="F4184" s="139"/>
      <x:c r="G4184" s="139"/>
      <x:c r="H4184" s="139"/>
      <x:c r="I4184" s="266" t="n">
        <x:f>INT((ROW()-ROW($I$46))/((CARROT_CAP+1)*(MESCLUN_CAP+1)))</x:f>
        <x:v>6</x:v>
      </x:c>
      <x:c r="J4184" s="266" t="n">
        <x:f>MOD(INT((ROW()-ROW($I$46))/(MESCLUN_CAP+1)),CARROT_CAP+1)</x:f>
        <x:v>7</x:v>
      </x:c>
      <x:c r="K4184" s="266" t="n">
        <x:f>MOD(ROW()-ROW($I$46),MESCLUN_CAP+1)</x:f>
        <x:v>15</x:v>
      </x:c>
      <x:c r="L4184" s="266" t="n">
        <x:f>SUM(I4184:K4184)</x:f>
        <x:v>28</x:v>
      </x:c>
      <x:c r="M4184" s="267" t="n">
        <x:f>I4184*TOMATO_HOURS*WEEKS*(1+TOMATO_DIM)^I4184+J4184*CARROT_HOURS*WEEKS*(1+CARROT_DIM)^J4184+K4184*MESCLUN_HOURS*WEEKS*(1+MESCLUN_DIM)^K4184</x:f>
        <x:v>2019.5266467389356</x:v>
      </x:c>
      <x:c r="N4184" s="267" t="n">
        <x:f>MAX(M4184-FARMER_HOURS,0)/TEMP_HOURS_PER_WORKER</x:f>
        <x:v>0.902449060235372</x:v>
      </x:c>
      <x:c r="O4184" s="268" t="n">
        <x:f>I4184*TOMATO_PRICE+J4184*CARROT_PRICE+K4184*MESCLUN_PRICE</x:f>
        <x:v>107958</x:v>
      </x:c>
      <x:c r="P4184" s="268" t="n">
        <x:f>I4184*TOMATO_FERTILIZER+J4184*CARROT_FERTILIZER+K4184*MESCLUN_FERTILIZER</x:f>
        <x:v>21560</x:v>
      </x:c>
      <x:c r="Q4184" s="268" t="n">
        <x:f>MIN(M4184,FARMER_HOURS)*FARMER_RATE+MAX(M4184-FARMER_HOURS,0)*TEMP_RATE</x:f>
        <x:v>47561.2265058843</x:v>
      </x:c>
      <x:c r="R4184" s="268" t="n">
        <x:f>O4184-P4184-Q4184-FIXED_COST</x:f>
        <x:v>18836.773494115703</x:v>
      </x:c>
      <x:c r="S4184" s="139" t="str">
        <x:f>IF(AND(L4184&lt;=TOTAL_BED_CAP,N4184&lt;=TEMP_WORKER_CAP),"YES","NO")</x:f>
        <x:v>YES</x:v>
      </x:c>
      <x:c r="T4184" s="139" t="n">
        <x:f>IF(S4184="YES",R4184,-1E+99)</x:f>
        <x:v>18836.773494115703</x:v>
      </x:c>
    </x:row>
    <x:row r="4185">
      <x:c r="A4185" s="139"/>
      <x:c r="B4185" s="139"/>
      <x:c r="C4185" s="139"/>
      <x:c r="D4185" s="139"/>
      <x:c r="E4185" s="139"/>
      <x:c r="F4185" s="139"/>
      <x:c r="G4185" s="139"/>
      <x:c r="H4185" s="139"/>
      <x:c r="I4185" s="266" t="n">
        <x:f>INT((ROW()-ROW($I$46))/((CARROT_CAP+1)*(MESCLUN_CAP+1)))</x:f>
        <x:v>6</x:v>
      </x:c>
      <x:c r="J4185" s="266" t="n">
        <x:f>MOD(INT((ROW()-ROW($I$46))/(MESCLUN_CAP+1)),CARROT_CAP+1)</x:f>
        <x:v>7</x:v>
      </x:c>
      <x:c r="K4185" s="266" t="n">
        <x:f>MOD(ROW()-ROW($I$46),MESCLUN_CAP+1)</x:f>
        <x:v>16</x:v>
      </x:c>
      <x:c r="L4185" s="266" t="n">
        <x:f>SUM(I4185:K4185)</x:f>
        <x:v>29</x:v>
      </x:c>
      <x:c r="M4185" s="267" t="n">
        <x:f>I4185*TOMATO_HOURS*WEEKS*(1+TOMATO_DIM)^I4185+J4185*CARROT_HOURS*WEEKS*(1+CARROT_DIM)^J4185+K4185*MESCLUN_HOURS*WEEKS*(1+MESCLUN_DIM)^K4185</x:f>
        <x:v>2084.5874226164246</x:v>
      </x:c>
      <x:c r="N4185" s="267" t="n">
        <x:f>MAX(M4185-FARMER_HOURS,0)/TEMP_HOURS_PER_WORKER</x:f>
        <x:v>0.9476301545947393</x:v>
      </x:c>
      <x:c r="O4185" s="268" t="n">
        <x:f>I4185*TOMATO_PRICE+J4185*CARROT_PRICE+K4185*MESCLUN_PRICE</x:f>
        <x:v>110658</x:v>
      </x:c>
      <x:c r="P4185" s="268" t="n">
        <x:f>I4185*TOMATO_FERTILIZER+J4185*CARROT_FERTILIZER+K4185*MESCLUN_FERTILIZER</x:f>
        <x:v>22440</x:v>
      </x:c>
      <x:c r="Q4185" s="268" t="n">
        <x:f>MIN(M4185,FARMER_HOURS)*FARMER_RATE+MAX(M4185-FARMER_HOURS,0)*TEMP_RATE</x:f>
        <x:v>48690.753864868486</x:v>
      </x:c>
      <x:c r="R4185" s="268" t="n">
        <x:f>O4185-P4185-Q4185-FIXED_COST</x:f>
        <x:v>19527.246135131514</x:v>
      </x:c>
      <x:c r="S4185" s="139" t="str">
        <x:f>IF(AND(L4185&lt;=TOTAL_BED_CAP,N4185&lt;=TEMP_WORKER_CAP),"YES","NO")</x:f>
        <x:v>YES</x:v>
      </x:c>
      <x:c r="T4185" s="139" t="n">
        <x:f>IF(S4185="YES",R4185,-1E+99)</x:f>
        <x:v>19527.246135131514</x:v>
      </x:c>
    </x:row>
    <x:row r="4186">
      <x:c r="A4186" s="139"/>
      <x:c r="B4186" s="139"/>
      <x:c r="C4186" s="139"/>
      <x:c r="D4186" s="139"/>
      <x:c r="E4186" s="139"/>
      <x:c r="F4186" s="139"/>
      <x:c r="G4186" s="139"/>
      <x:c r="H4186" s="139"/>
      <x:c r="I4186" s="266" t="n">
        <x:f>INT((ROW()-ROW($I$46))/((CARROT_CAP+1)*(MESCLUN_CAP+1)))</x:f>
        <x:v>6</x:v>
      </x:c>
      <x:c r="J4186" s="266" t="n">
        <x:f>MOD(INT((ROW()-ROW($I$46))/(MESCLUN_CAP+1)),CARROT_CAP+1)</x:f>
        <x:v>7</x:v>
      </x:c>
      <x:c r="K4186" s="266" t="n">
        <x:f>MOD(ROW()-ROW($I$46),MESCLUN_CAP+1)</x:f>
        <x:v>17</x:v>
      </x:c>
      <x:c r="L4186" s="266" t="n">
        <x:f>SUM(I4186:K4186)</x:f>
        <x:v>30</x:v>
      </x:c>
      <x:c r="M4186" s="267" t="n">
        <x:f>I4186*TOMATO_HOURS*WEEKS*(1+TOMATO_DIM)^I4186+J4186*CARROT_HOURS*WEEKS*(1+CARROT_DIM)^J4186+K4186*MESCLUN_HOURS*WEEKS*(1+MESCLUN_DIM)^K4186</x:f>
        <x:v>2151.1476460629647</x:v>
      </x:c>
      <x:c r="N4186" s="267" t="n">
        <x:f>MAX(M4186-FARMER_HOURS,0)/TEMP_HOURS_PER_WORKER</x:f>
        <x:v>0.9938525319881699</x:v>
      </x:c>
      <x:c r="O4186" s="268" t="n">
        <x:f>I4186*TOMATO_PRICE+J4186*CARROT_PRICE+K4186*MESCLUN_PRICE</x:f>
        <x:v>113358</x:v>
      </x:c>
      <x:c r="P4186" s="268" t="n">
        <x:f>I4186*TOMATO_FERTILIZER+J4186*CARROT_FERTILIZER+K4186*MESCLUN_FERTILIZER</x:f>
        <x:v>23320</x:v>
      </x:c>
      <x:c r="Q4186" s="268" t="n">
        <x:f>MIN(M4186,FARMER_HOURS)*FARMER_RATE+MAX(M4186-FARMER_HOURS,0)*TEMP_RATE</x:f>
        <x:v>49846.31329970425</x:v>
      </x:c>
      <x:c r="R4186" s="268" t="n">
        <x:f>O4186-P4186-Q4186-FIXED_COST</x:f>
        <x:v>20191.68670029575</x:v>
      </x:c>
      <x:c r="S4186" s="139" t="str">
        <x:f>IF(AND(L4186&lt;=TOTAL_BED_CAP,N4186&lt;=TEMP_WORKER_CAP),"YES","NO")</x:f>
        <x:v>YES</x:v>
      </x:c>
      <x:c r="T4186" s="139" t="n">
        <x:f>IF(S4186="YES",R4186,-1E+99)</x:f>
        <x:v>20191.68670029575</x:v>
      </x:c>
    </x:row>
    <x:row r="4187">
      <x:c r="A4187" s="139"/>
      <x:c r="B4187" s="139"/>
      <x:c r="C4187" s="139"/>
      <x:c r="D4187" s="139"/>
      <x:c r="E4187" s="139"/>
      <x:c r="F4187" s="139"/>
      <x:c r="G4187" s="139"/>
      <x:c r="H4187" s="139"/>
      <x:c r="I4187" s="266" t="n">
        <x:f>INT((ROW()-ROW($I$46))/((CARROT_CAP+1)*(MESCLUN_CAP+1)))</x:f>
        <x:v>6</x:v>
      </x:c>
      <x:c r="J4187" s="266" t="n">
        <x:f>MOD(INT((ROW()-ROW($I$46))/(MESCLUN_CAP+1)),CARROT_CAP+1)</x:f>
        <x:v>7</x:v>
      </x:c>
      <x:c r="K4187" s="266" t="n">
        <x:f>MOD(ROW()-ROW($I$46),MESCLUN_CAP+1)</x:f>
        <x:v>18</x:v>
      </x:c>
      <x:c r="L4187" s="266" t="n">
        <x:f>SUM(I4187:K4187)</x:f>
        <x:v>31</x:v>
      </x:c>
      <x:c r="M4187" s="267" t="n">
        <x:f>I4187*TOMATO_HOURS*WEEKS*(1+TOMATO_DIM)^I4187+J4187*CARROT_HOURS*WEEKS*(1+CARROT_DIM)^J4187+K4187*MESCLUN_HOURS*WEEKS*(1+MESCLUN_DIM)^K4187</x:f>
        <x:v>2219.234637521552</x:v>
      </x:c>
      <x:c r="N4187" s="267" t="n">
        <x:f>MAX(M4187-FARMER_HOURS,0)/TEMP_HOURS_PER_WORKER</x:f>
        <x:v>1.0411351649455223</x:v>
      </x:c>
      <x:c r="O4187" s="268" t="n">
        <x:f>I4187*TOMATO_PRICE+J4187*CARROT_PRICE+K4187*MESCLUN_PRICE</x:f>
        <x:v>116058</x:v>
      </x:c>
      <x:c r="P4187" s="268" t="n">
        <x:f>I4187*TOMATO_FERTILIZER+J4187*CARROT_FERTILIZER+K4187*MESCLUN_FERTILIZER</x:f>
        <x:v>24200</x:v>
      </x:c>
      <x:c r="Q4187" s="268" t="n">
        <x:f>MIN(M4187,FARMER_HOURS)*FARMER_RATE+MAX(M4187-FARMER_HOURS,0)*TEMP_RATE</x:f>
        <x:v>51028.37912363806</x:v>
      </x:c>
      <x:c r="R4187" s="268" t="n">
        <x:f>O4187-P4187-Q4187-FIXED_COST</x:f>
        <x:v>20829.620876361943</x:v>
      </x:c>
      <x:c r="S4187" s="139" t="str">
        <x:f>IF(AND(L4187&lt;=TOTAL_BED_CAP,N4187&lt;=TEMP_WORKER_CAP),"YES","NO")</x:f>
        <x:v>YES</x:v>
      </x:c>
      <x:c r="T4187" s="139" t="n">
        <x:f>IF(S4187="YES",R4187,-1E+99)</x:f>
        <x:v>20829.620876361943</x:v>
      </x:c>
    </x:row>
    <x:row r="4188">
      <x:c r="A4188" s="139"/>
      <x:c r="B4188" s="139"/>
      <x:c r="C4188" s="139"/>
      <x:c r="D4188" s="139"/>
      <x:c r="E4188" s="139"/>
      <x:c r="F4188" s="139"/>
      <x:c r="G4188" s="139"/>
      <x:c r="H4188" s="139"/>
      <x:c r="I4188" s="266" t="n">
        <x:f>INT((ROW()-ROW($I$46))/((CARROT_CAP+1)*(MESCLUN_CAP+1)))</x:f>
        <x:v>6</x:v>
      </x:c>
      <x:c r="J4188" s="266" t="n">
        <x:f>MOD(INT((ROW()-ROW($I$46))/(MESCLUN_CAP+1)),CARROT_CAP+1)</x:f>
        <x:v>7</x:v>
      </x:c>
      <x:c r="K4188" s="266" t="n">
        <x:f>MOD(ROW()-ROW($I$46),MESCLUN_CAP+1)</x:f>
        <x:v>19</x:v>
      </x:c>
      <x:c r="L4188" s="266" t="n">
        <x:f>SUM(I4188:K4188)</x:f>
        <x:v>32</x:v>
      </x:c>
      <x:c r="M4188" s="267" t="n">
        <x:f>I4188*TOMATO_HOURS*WEEKS*(1+TOMATO_DIM)^I4188+J4188*CARROT_HOURS*WEEKS*(1+CARROT_DIM)^J4188+K4188*MESCLUN_HOURS*WEEKS*(1+MESCLUN_DIM)^K4188</x:f>
        <x:v>2288.876166157574</x:v>
      </x:c>
      <x:c r="N4188" s="267" t="n">
        <x:f>MAX(M4188-FARMER_HOURS,0)/TEMP_HOURS_PER_WORKER</x:f>
        <x:v>1.0894973376094264</x:v>
      </x:c>
      <x:c r="O4188" s="268" t="n">
        <x:f>I4188*TOMATO_PRICE+J4188*CARROT_PRICE+K4188*MESCLUN_PRICE</x:f>
        <x:v>118758</x:v>
      </x:c>
      <x:c r="P4188" s="268" t="n">
        <x:f>I4188*TOMATO_FERTILIZER+J4188*CARROT_FERTILIZER+K4188*MESCLUN_FERTILIZER</x:f>
        <x:v>25080</x:v>
      </x:c>
      <x:c r="Q4188" s="268" t="n">
        <x:f>MIN(M4188,FARMER_HOURS)*FARMER_RATE+MAX(M4188-FARMER_HOURS,0)*TEMP_RATE</x:f>
        <x:v>52237.43344023566</x:v>
      </x:c>
      <x:c r="R4188" s="268" t="n">
        <x:f>O4188-P4188-Q4188-FIXED_COST</x:f>
        <x:v>21440.56655976434</x:v>
      </x:c>
      <x:c r="S4188" s="139" t="str">
        <x:f>IF(AND(L4188&lt;=TOTAL_BED_CAP,N4188&lt;=TEMP_WORKER_CAP),"YES","NO")</x:f>
        <x:v>YES</x:v>
      </x:c>
      <x:c r="T4188" s="139" t="n">
        <x:f>IF(S4188="YES",R4188,-1E+99)</x:f>
        <x:v>21440.56655976434</x:v>
      </x:c>
    </x:row>
    <x:row r="4189">
      <x:c r="A4189" s="139"/>
      <x:c r="B4189" s="139"/>
      <x:c r="C4189" s="139"/>
      <x:c r="D4189" s="139"/>
      <x:c r="E4189" s="139"/>
      <x:c r="F4189" s="139"/>
      <x:c r="G4189" s="139"/>
      <x:c r="H4189" s="139"/>
      <x:c r="I4189" s="266" t="n">
        <x:f>INT((ROW()-ROW($I$46))/((CARROT_CAP+1)*(MESCLUN_CAP+1)))</x:f>
        <x:v>6</x:v>
      </x:c>
      <x:c r="J4189" s="266" t="n">
        <x:f>MOD(INT((ROW()-ROW($I$46))/(MESCLUN_CAP+1)),CARROT_CAP+1)</x:f>
        <x:v>7</x:v>
      </x:c>
      <x:c r="K4189" s="266" t="n">
        <x:f>MOD(ROW()-ROW($I$46),MESCLUN_CAP+1)</x:f>
        <x:v>20</x:v>
      </x:c>
      <x:c r="L4189" s="266" t="n">
        <x:f>SUM(I4189:K4189)</x:f>
        <x:v>33</x:v>
      </x:c>
      <x:c r="M4189" s="267" t="n">
        <x:f>I4189*TOMATO_HOURS*WEEKS*(1+TOMATO_DIM)^I4189+J4189*CARROT_HOURS*WEEKS*(1+CARROT_DIM)^J4189+K4189*MESCLUN_HOURS*WEEKS*(1+MESCLUN_DIM)^K4189</x:f>
        <x:v>2360.1004568080507</x:v>
      </x:c>
      <x:c r="N4189" s="267" t="n">
        <x:f>MAX(M4189-FARMER_HOURS,0)/TEMP_HOURS_PER_WORKER</x:f>
        <x:v>1.1389586505611464</x:v>
      </x:c>
      <x:c r="O4189" s="268" t="n">
        <x:f>I4189*TOMATO_PRICE+J4189*CARROT_PRICE+K4189*MESCLUN_PRICE</x:f>
        <x:v>121458</x:v>
      </x:c>
      <x:c r="P4189" s="268" t="n">
        <x:f>I4189*TOMATO_FERTILIZER+J4189*CARROT_FERTILIZER+K4189*MESCLUN_FERTILIZER</x:f>
        <x:v>25960</x:v>
      </x:c>
      <x:c r="Q4189" s="268" t="n">
        <x:f>MIN(M4189,FARMER_HOURS)*FARMER_RATE+MAX(M4189-FARMER_HOURS,0)*TEMP_RATE</x:f>
        <x:v>53473.966264028655</x:v>
      </x:c>
      <x:c r="R4189" s="268" t="n">
        <x:f>O4189-P4189-Q4189-FIXED_COST</x:f>
        <x:v>22024.033735971345</x:v>
      </x:c>
      <x:c r="S4189" s="139" t="str">
        <x:f>IF(AND(L4189&lt;=TOTAL_BED_CAP,N4189&lt;=TEMP_WORKER_CAP),"YES","NO")</x:f>
        <x:v>YES</x:v>
      </x:c>
      <x:c r="T4189" s="139" t="n">
        <x:f>IF(S4189="YES",R4189,-1E+99)</x:f>
        <x:v>22024.033735971345</x:v>
      </x:c>
    </x:row>
    <x:row r="4190">
      <x:c r="A4190" s="139"/>
      <x:c r="B4190" s="139"/>
      <x:c r="C4190" s="139"/>
      <x:c r="D4190" s="139"/>
      <x:c r="E4190" s="139"/>
      <x:c r="F4190" s="139"/>
      <x:c r="G4190" s="139"/>
      <x:c r="H4190" s="139"/>
      <x:c r="I4190" s="266" t="n">
        <x:f>INT((ROW()-ROW($I$46))/((CARROT_CAP+1)*(MESCLUN_CAP+1)))</x:f>
        <x:v>6</x:v>
      </x:c>
      <x:c r="J4190" s="266" t="n">
        <x:f>MOD(INT((ROW()-ROW($I$46))/(MESCLUN_CAP+1)),CARROT_CAP+1)</x:f>
        <x:v>7</x:v>
      </x:c>
      <x:c r="K4190" s="266" t="n">
        <x:f>MOD(ROW()-ROW($I$46),MESCLUN_CAP+1)</x:f>
        <x:v>21</x:v>
      </x:c>
      <x:c r="L4190" s="266" t="n">
        <x:f>SUM(I4190:K4190)</x:f>
        <x:v>34</x:v>
      </x:c>
      <x:c r="M4190" s="267" t="n">
        <x:f>I4190*TOMATO_HOURS*WEEKS*(1+TOMATO_DIM)^I4190+J4190*CARROT_HOURS*WEEKS*(1+CARROT_DIM)^J4190+K4190*MESCLUN_HOURS*WEEKS*(1+MESCLUN_DIM)^K4190</x:f>
        <x:v>2432.936197034495</x:v>
      </x:c>
      <x:c r="N4190" s="267" t="n">
        <x:f>MAX(M4190-FARMER_HOURS,0)/TEMP_HOURS_PER_WORKER</x:f>
        <x:v>1.1895390257183993</x:v>
      </x:c>
      <x:c r="O4190" s="268" t="n">
        <x:f>I4190*TOMATO_PRICE+J4190*CARROT_PRICE+K4190*MESCLUN_PRICE</x:f>
        <x:v>124158</x:v>
      </x:c>
      <x:c r="P4190" s="268" t="n">
        <x:f>I4190*TOMATO_FERTILIZER+J4190*CARROT_FERTILIZER+K4190*MESCLUN_FERTILIZER</x:f>
        <x:v>26840</x:v>
      </x:c>
      <x:c r="Q4190" s="268" t="n">
        <x:f>MIN(M4190,FARMER_HOURS)*FARMER_RATE+MAX(M4190-FARMER_HOURS,0)*TEMP_RATE</x:f>
        <x:v>54738.47564295998</x:v>
      </x:c>
      <x:c r="R4190" s="268" t="n">
        <x:f>O4190-P4190-Q4190-FIXED_COST</x:f>
        <x:v>22579.52435704002</x:v>
      </x:c>
      <x:c r="S4190" s="139" t="str">
        <x:f>IF(AND(L4190&lt;=TOTAL_BED_CAP,N4190&lt;=TEMP_WORKER_CAP),"YES","NO")</x:f>
        <x:v>YES</x:v>
      </x:c>
      <x:c r="T4190" s="139" t="n">
        <x:f>IF(S4190="YES",R4190,-1E+99)</x:f>
        <x:v>22579.52435704002</x:v>
      </x:c>
    </x:row>
    <x:row r="4191">
      <x:c r="A4191" s="139"/>
      <x:c r="B4191" s="139"/>
      <x:c r="C4191" s="139"/>
      <x:c r="D4191" s="139"/>
      <x:c r="E4191" s="139"/>
      <x:c r="F4191" s="139"/>
      <x:c r="G4191" s="139"/>
      <x:c r="H4191" s="139"/>
      <x:c r="I4191" s="266" t="n">
        <x:f>INT((ROW()-ROW($I$46))/((CARROT_CAP+1)*(MESCLUN_CAP+1)))</x:f>
        <x:v>6</x:v>
      </x:c>
      <x:c r="J4191" s="266" t="n">
        <x:f>MOD(INT((ROW()-ROW($I$46))/(MESCLUN_CAP+1)),CARROT_CAP+1)</x:f>
        <x:v>7</x:v>
      </x:c>
      <x:c r="K4191" s="266" t="n">
        <x:f>MOD(ROW()-ROW($I$46),MESCLUN_CAP+1)</x:f>
        <x:v>22</x:v>
      </x:c>
      <x:c r="L4191" s="266" t="n">
        <x:f>SUM(I4191:K4191)</x:f>
        <x:v>35</x:v>
      </x:c>
      <x:c r="M4191" s="267" t="n">
        <x:f>I4191*TOMATO_HOURS*WEEKS*(1+TOMATO_DIM)^I4191+J4191*CARROT_HOURS*WEEKS*(1+CARROT_DIM)^J4191+K4191*MESCLUN_HOURS*WEEKS*(1+MESCLUN_DIM)^K4191</x:f>
        <x:v>2507.412544280891</x:v>
      </x:c>
      <x:c r="N4191" s="267" t="n">
        <x:f>MAX(M4191-FARMER_HOURS,0)/TEMP_HOURS_PER_WORKER</x:f>
        <x:v>1.2412587113061742</x:v>
      </x:c>
      <x:c r="O4191" s="268" t="n">
        <x:f>I4191*TOMATO_PRICE+J4191*CARROT_PRICE+K4191*MESCLUN_PRICE</x:f>
        <x:v>126858</x:v>
      </x:c>
      <x:c r="P4191" s="268" t="n">
        <x:f>I4191*TOMATO_FERTILIZER+J4191*CARROT_FERTILIZER+K4191*MESCLUN_FERTILIZER</x:f>
        <x:v>27720</x:v>
      </x:c>
      <x:c r="Q4191" s="268" t="n">
        <x:f>MIN(M4191,FARMER_HOURS)*FARMER_RATE+MAX(M4191-FARMER_HOURS,0)*TEMP_RATE</x:f>
        <x:v>56031.467782654356</x:v>
      </x:c>
      <x:c r="R4191" s="268" t="n">
        <x:f>O4191-P4191-Q4191-FIXED_COST</x:f>
        <x:v>23106.532217345644</x:v>
      </x:c>
      <x:c r="S4191" s="139" t="str">
        <x:f>IF(AND(L4191&lt;=TOTAL_BED_CAP,N4191&lt;=TEMP_WORKER_CAP),"YES","NO")</x:f>
        <x:v>YES</x:v>
      </x:c>
      <x:c r="T4191" s="139" t="n">
        <x:f>IF(S4191="YES",R4191,-1E+99)</x:f>
        <x:v>23106.532217345644</x:v>
      </x:c>
    </x:row>
    <x:row r="4192">
      <x:c r="A4192" s="139"/>
      <x:c r="B4192" s="139"/>
      <x:c r="C4192" s="139"/>
      <x:c r="D4192" s="139"/>
      <x:c r="E4192" s="139"/>
      <x:c r="F4192" s="139"/>
      <x:c r="G4192" s="139"/>
      <x:c r="H4192" s="139"/>
      <x:c r="I4192" s="266" t="n">
        <x:f>INT((ROW()-ROW($I$46))/((CARROT_CAP+1)*(MESCLUN_CAP+1)))</x:f>
        <x:v>6</x:v>
      </x:c>
      <x:c r="J4192" s="266" t="n">
        <x:f>MOD(INT((ROW()-ROW($I$46))/(MESCLUN_CAP+1)),CARROT_CAP+1)</x:f>
        <x:v>7</x:v>
      </x:c>
      <x:c r="K4192" s="266" t="n">
        <x:f>MOD(ROW()-ROW($I$46),MESCLUN_CAP+1)</x:f>
        <x:v>23</x:v>
      </x:c>
      <x:c r="L4192" s="266" t="n">
        <x:f>SUM(I4192:K4192)</x:f>
        <x:v>36</x:v>
      </x:c>
      <x:c r="M4192" s="267" t="n">
        <x:f>I4192*TOMATO_HOURS*WEEKS*(1+TOMATO_DIM)^I4192+J4192*CARROT_HOURS*WEEKS*(1+CARROT_DIM)^J4192+K4192*MESCLUN_HOURS*WEEKS*(1+MESCLUN_DIM)^K4192</x:f>
        <x:v>2583.5591331383275</x:v>
      </x:c>
      <x:c r="N4192" s="267" t="n">
        <x:f>MAX(M4192-FARMER_HOURS,0)/TEMP_HOURS_PER_WORKER</x:f>
        <x:v>1.2941382869016163</x:v>
      </x:c>
      <x:c r="O4192" s="268" t="n">
        <x:f>I4192*TOMATO_PRICE+J4192*CARROT_PRICE+K4192*MESCLUN_PRICE</x:f>
        <x:v>129558</x:v>
      </x:c>
      <x:c r="P4192" s="268" t="n">
        <x:f>I4192*TOMATO_FERTILIZER+J4192*CARROT_FERTILIZER+K4192*MESCLUN_FERTILIZER</x:f>
        <x:v>28600</x:v>
      </x:c>
      <x:c r="Q4192" s="268" t="n">
        <x:f>MIN(M4192,FARMER_HOURS)*FARMER_RATE+MAX(M4192-FARMER_HOURS,0)*TEMP_RATE</x:f>
        <x:v>57353.45717254041</x:v>
      </x:c>
      <x:c r="R4192" s="268" t="n">
        <x:f>O4192-P4192-Q4192-FIXED_COST</x:f>
        <x:v>23604.54282745959</x:v>
      </x:c>
      <x:c r="S4192" s="139" t="str">
        <x:f>IF(AND(L4192&lt;=TOTAL_BED_CAP,N4192&lt;=TEMP_WORKER_CAP),"YES","NO")</x:f>
        <x:v>YES</x:v>
      </x:c>
      <x:c r="T4192" s="139" t="n">
        <x:f>IF(S4192="YES",R4192,-1E+99)</x:f>
        <x:v>23604.54282745959</x:v>
      </x:c>
    </x:row>
    <x:row r="4193">
      <x:c r="A4193" s="139"/>
      <x:c r="B4193" s="139"/>
      <x:c r="C4193" s="139"/>
      <x:c r="D4193" s="139"/>
      <x:c r="E4193" s="139"/>
      <x:c r="F4193" s="139"/>
      <x:c r="G4193" s="139"/>
      <x:c r="H4193" s="139"/>
      <x:c r="I4193" s="266" t="n">
        <x:f>INT((ROW()-ROW($I$46))/((CARROT_CAP+1)*(MESCLUN_CAP+1)))</x:f>
        <x:v>6</x:v>
      </x:c>
      <x:c r="J4193" s="266" t="n">
        <x:f>MOD(INT((ROW()-ROW($I$46))/(MESCLUN_CAP+1)),CARROT_CAP+1)</x:f>
        <x:v>7</x:v>
      </x:c>
      <x:c r="K4193" s="266" t="n">
        <x:f>MOD(ROW()-ROW($I$46),MESCLUN_CAP+1)</x:f>
        <x:v>24</x:v>
      </x:c>
      <x:c r="L4193" s="266" t="n">
        <x:f>SUM(I4193:K4193)</x:f>
        <x:v>37</x:v>
      </x:c>
      <x:c r="M4193" s="267" t="n">
        <x:f>I4193*TOMATO_HOURS*WEEKS*(1+TOMATO_DIM)^I4193+J4193*CARROT_HOURS*WEEKS*(1+CARROT_DIM)^J4193+K4193*MESCLUN_HOURS*WEEKS*(1+MESCLUN_DIM)^K4193</x:f>
        <x:v>2661.4060827178228</x:v>
      </x:c>
      <x:c r="N4193" s="267" t="n">
        <x:f>MAX(M4193-FARMER_HOURS,0)/TEMP_HOURS_PER_WORKER</x:f>
        <x:v>1.3481986685540437</x:v>
      </x:c>
      <x:c r="O4193" s="268" t="n">
        <x:f>I4193*TOMATO_PRICE+J4193*CARROT_PRICE+K4193*MESCLUN_PRICE</x:f>
        <x:v>132258</x:v>
      </x:c>
      <x:c r="P4193" s="268" t="n">
        <x:f>I4193*TOMATO_FERTILIZER+J4193*CARROT_FERTILIZER+K4193*MESCLUN_FERTILIZER</x:f>
        <x:v>29480</x:v>
      </x:c>
      <x:c r="Q4193" s="268" t="n">
        <x:f>MIN(M4193,FARMER_HOURS)*FARMER_RATE+MAX(M4193-FARMER_HOURS,0)*TEMP_RATE</x:f>
        <x:v>58704.96671385109</x:v>
      </x:c>
      <x:c r="R4193" s="268" t="n">
        <x:f>O4193-P4193-Q4193-FIXED_COST</x:f>
        <x:v>24073.033286148908</x:v>
      </x:c>
      <x:c r="S4193" s="139" t="str">
        <x:f>IF(AND(L4193&lt;=TOTAL_BED_CAP,N4193&lt;=TEMP_WORKER_CAP),"YES","NO")</x:f>
        <x:v>YES</x:v>
      </x:c>
      <x:c r="T4193" s="139" t="n">
        <x:f>IF(S4193="YES",R4193,-1E+99)</x:f>
        <x:v>24073.033286148908</x:v>
      </x:c>
    </x:row>
    <x:row r="4194">
      <x:c r="A4194" s="139"/>
      <x:c r="B4194" s="139"/>
      <x:c r="C4194" s="139"/>
      <x:c r="D4194" s="139"/>
      <x:c r="E4194" s="139"/>
      <x:c r="F4194" s="139"/>
      <x:c r="G4194" s="139"/>
      <x:c r="H4194" s="139"/>
      <x:c r="I4194" s="266" t="n">
        <x:f>INT((ROW()-ROW($I$46))/((CARROT_CAP+1)*(MESCLUN_CAP+1)))</x:f>
        <x:v>6</x:v>
      </x:c>
      <x:c r="J4194" s="266" t="n">
        <x:f>MOD(INT((ROW()-ROW($I$46))/(MESCLUN_CAP+1)),CARROT_CAP+1)</x:f>
        <x:v>7</x:v>
      </x:c>
      <x:c r="K4194" s="266" t="n">
        <x:f>MOD(ROW()-ROW($I$46),MESCLUN_CAP+1)</x:f>
        <x:v>25</x:v>
      </x:c>
      <x:c r="L4194" s="266" t="n">
        <x:f>SUM(I4194:K4194)</x:f>
        <x:v>38</x:v>
      </x:c>
      <x:c r="M4194" s="267" t="n">
        <x:f>I4194*TOMATO_HOURS*WEEKS*(1+TOMATO_DIM)^I4194+J4194*CARROT_HOURS*WEEKS*(1+CARROT_DIM)^J4194+K4194*MESCLUN_HOURS*WEEKS*(1+MESCLUN_DIM)^K4194</x:f>
        <x:v>2740.9840041329207</x:v>
      </x:c>
      <x:c r="N4194" s="267" t="n">
        <x:f>MAX(M4194-FARMER_HOURS,0)/TEMP_HOURS_PER_WORKER</x:f>
        <x:v>1.403461113981195</x:v>
      </x:c>
      <x:c r="O4194" s="268" t="n">
        <x:f>I4194*TOMATO_PRICE+J4194*CARROT_PRICE+K4194*MESCLUN_PRICE</x:f>
        <x:v>134958</x:v>
      </x:c>
      <x:c r="P4194" s="268" t="n">
        <x:f>I4194*TOMATO_FERTILIZER+J4194*CARROT_FERTILIZER+K4194*MESCLUN_FERTILIZER</x:f>
        <x:v>30360</x:v>
      </x:c>
      <x:c r="Q4194" s="268" t="n">
        <x:f>MIN(M4194,FARMER_HOURS)*FARMER_RATE+MAX(M4194-FARMER_HOURS,0)*TEMP_RATE</x:f>
        <x:v>60086.52784952987</x:v>
      </x:c>
      <x:c r="R4194" s="268" t="n">
        <x:f>O4194-P4194-Q4194-FIXED_COST</x:f>
        <x:v>24511.47215047013</x:v>
      </x:c>
      <x:c r="S4194" s="139" t="str">
        <x:f>IF(AND(L4194&lt;=TOTAL_BED_CAP,N4194&lt;=TEMP_WORKER_CAP),"YES","NO")</x:f>
        <x:v>YES</x:v>
      </x:c>
      <x:c r="T4194" s="139" t="n">
        <x:f>IF(S4194="YES",R4194,-1E+99)</x:f>
        <x:v>24511.47215047013</x:v>
      </x:c>
    </x:row>
    <x:row r="4195">
      <x:c r="A4195" s="139"/>
      <x:c r="B4195" s="139"/>
      <x:c r="C4195" s="139"/>
      <x:c r="D4195" s="139"/>
      <x:c r="E4195" s="139"/>
      <x:c r="F4195" s="139"/>
      <x:c r="G4195" s="139"/>
      <x:c r="H4195" s="139"/>
      <x:c r="I4195" s="266" t="n">
        <x:f>INT((ROW()-ROW($I$46))/((CARROT_CAP+1)*(MESCLUN_CAP+1)))</x:f>
        <x:v>6</x:v>
      </x:c>
      <x:c r="J4195" s="266" t="n">
        <x:f>MOD(INT((ROW()-ROW($I$46))/(MESCLUN_CAP+1)),CARROT_CAP+1)</x:f>
        <x:v>7</x:v>
      </x:c>
      <x:c r="K4195" s="266" t="n">
        <x:f>MOD(ROW()-ROW($I$46),MESCLUN_CAP+1)</x:f>
        <x:v>26</x:v>
      </x:c>
      <x:c r="L4195" s="266" t="n">
        <x:f>SUM(I4195:K4195)</x:f>
        <x:v>39</x:v>
      </x:c>
      <x:c r="M4195" s="267" t="n">
        <x:f>I4195*TOMATO_HOURS*WEEKS*(1+TOMATO_DIM)^I4195+J4195*CARROT_HOURS*WEEKS*(1+CARROT_DIM)^J4195+K4195*MESCLUN_HOURS*WEEKS*(1+MESCLUN_DIM)^K4195</x:f>
        <x:v>2822.3240080936375</x:v>
      </x:c>
      <x:c r="N4195" s="267" t="n">
        <x:f>MAX(M4195-FARMER_HOURS,0)/TEMP_HOURS_PER_WORKER</x:f>
        <x:v>1.4599472278428038</x:v>
      </x:c>
      <x:c r="O4195" s="268" t="n">
        <x:f>I4195*TOMATO_PRICE+J4195*CARROT_PRICE+K4195*MESCLUN_PRICE</x:f>
        <x:v>137658</x:v>
      </x:c>
      <x:c r="P4195" s="268" t="n">
        <x:f>I4195*TOMATO_FERTILIZER+J4195*CARROT_FERTILIZER+K4195*MESCLUN_FERTILIZER</x:f>
        <x:v>31240</x:v>
      </x:c>
      <x:c r="Q4195" s="268" t="n">
        <x:f>MIN(M4195,FARMER_HOURS)*FARMER_RATE+MAX(M4195-FARMER_HOURS,0)*TEMP_RATE</x:f>
        <x:v>61498.68069607009</x:v>
      </x:c>
      <x:c r="R4195" s="268" t="n">
        <x:f>O4195-P4195-Q4195-FIXED_COST</x:f>
        <x:v>24919.319303929908</x:v>
      </x:c>
      <x:c r="S4195" s="139" t="str">
        <x:f>IF(AND(L4195&lt;=TOTAL_BED_CAP,N4195&lt;=TEMP_WORKER_CAP),"YES","NO")</x:f>
        <x:v>YES</x:v>
      </x:c>
      <x:c r="T4195" s="139" t="n">
        <x:f>IF(S4195="YES",R4195,-1E+99)</x:f>
        <x:v>24919.319303929908</x:v>
      </x:c>
    </x:row>
    <x:row r="4196">
      <x:c r="A4196" s="139"/>
      <x:c r="B4196" s="139"/>
      <x:c r="C4196" s="139"/>
      <x:c r="D4196" s="139"/>
      <x:c r="E4196" s="139"/>
      <x:c r="F4196" s="139"/>
      <x:c r="G4196" s="139"/>
      <x:c r="H4196" s="139"/>
      <x:c r="I4196" s="266" t="n">
        <x:f>INT((ROW()-ROW($I$46))/((CARROT_CAP+1)*(MESCLUN_CAP+1)))</x:f>
        <x:v>6</x:v>
      </x:c>
      <x:c r="J4196" s="266" t="n">
        <x:f>MOD(INT((ROW()-ROW($I$46))/(MESCLUN_CAP+1)),CARROT_CAP+1)</x:f>
        <x:v>7</x:v>
      </x:c>
      <x:c r="K4196" s="266" t="n">
        <x:f>MOD(ROW()-ROW($I$46),MESCLUN_CAP+1)</x:f>
        <x:v>27</x:v>
      </x:c>
      <x:c r="L4196" s="266" t="n">
        <x:f>SUM(I4196:K4196)</x:f>
        <x:v>40</x:v>
      </x:c>
      <x:c r="M4196" s="267" t="n">
        <x:f>I4196*TOMATO_HOURS*WEEKS*(1+TOMATO_DIM)^I4196+J4196*CARROT_HOURS*WEEKS*(1+CARROT_DIM)^J4196+K4196*MESCLUN_HOURS*WEEKS*(1+MESCLUN_DIM)^K4196</x:f>
        <x:v>2905.457712613395</x:v>
      </x:c>
      <x:c r="N4196" s="267" t="n">
        <x:f>MAX(M4196-FARMER_HOURS,0)/TEMP_HOURS_PER_WORKER</x:f>
        <x:v>1.5176789670926354</x:v>
      </x:c>
      <x:c r="O4196" s="268" t="n">
        <x:f>I4196*TOMATO_PRICE+J4196*CARROT_PRICE+K4196*MESCLUN_PRICE</x:f>
        <x:v>140358</x:v>
      </x:c>
      <x:c r="P4196" s="268" t="n">
        <x:f>I4196*TOMATO_FERTILIZER+J4196*CARROT_FERTILIZER+K4196*MESCLUN_FERTILIZER</x:f>
        <x:v>32120</x:v>
      </x:c>
      <x:c r="Q4196" s="268" t="n">
        <x:f>MIN(M4196,FARMER_HOURS)*FARMER_RATE+MAX(M4196-FARMER_HOURS,0)*TEMP_RATE</x:f>
        <x:v>62941.97417731588</x:v>
      </x:c>
      <x:c r="R4196" s="268" t="n">
        <x:f>O4196-P4196-Q4196-FIXED_COST</x:f>
        <x:v>25296.025822684118</x:v>
      </x:c>
      <x:c r="S4196" s="139" t="str">
        <x:f>IF(AND(L4196&lt;=TOTAL_BED_CAP,N4196&lt;=TEMP_WORKER_CAP),"YES","NO")</x:f>
        <x:v>YES</x:v>
      </x:c>
      <x:c r="T4196" s="139" t="n">
        <x:f>IF(S4196="YES",R4196,-1E+99)</x:f>
        <x:v>25296.025822684118</x:v>
      </x:c>
    </x:row>
    <x:row r="4197">
      <x:c r="A4197" s="139"/>
      <x:c r="B4197" s="139"/>
      <x:c r="C4197" s="139"/>
      <x:c r="D4197" s="139"/>
      <x:c r="E4197" s="139"/>
      <x:c r="F4197" s="139"/>
      <x:c r="G4197" s="139"/>
      <x:c r="H4197" s="139"/>
      <x:c r="I4197" s="266" t="n">
        <x:f>INT((ROW()-ROW($I$46))/((CARROT_CAP+1)*(MESCLUN_CAP+1)))</x:f>
        <x:v>6</x:v>
      </x:c>
      <x:c r="J4197" s="266" t="n">
        <x:f>MOD(INT((ROW()-ROW($I$46))/(MESCLUN_CAP+1)),CARROT_CAP+1)</x:f>
        <x:v>7</x:v>
      </x:c>
      <x:c r="K4197" s="266" t="n">
        <x:f>MOD(ROW()-ROW($I$46),MESCLUN_CAP+1)</x:f>
        <x:v>28</x:v>
      </x:c>
      <x:c r="L4197" s="266" t="n">
        <x:f>SUM(I4197:K4197)</x:f>
        <x:v>41</x:v>
      </x:c>
      <x:c r="M4197" s="267" t="n">
        <x:f>I4197*TOMATO_HOURS*WEEKS*(1+TOMATO_DIM)^I4197+J4197*CARROT_HOURS*WEEKS*(1+CARROT_DIM)^J4197+K4197*MESCLUN_HOURS*WEEKS*(1+MESCLUN_DIM)^K4197</x:f>
        <x:v>2990.4172508305483</x:v>
      </x:c>
      <x:c r="N4197" s="267" t="n">
        <x:f>MAX(M4197-FARMER_HOURS,0)/TEMP_HOURS_PER_WORKER</x:f>
        <x:v>1.576678646410103</x:v>
      </x:c>
      <x:c r="O4197" s="268" t="n">
        <x:f>I4197*TOMATO_PRICE+J4197*CARROT_PRICE+K4197*MESCLUN_PRICE</x:f>
        <x:v>143058</x:v>
      </x:c>
      <x:c r="P4197" s="268" t="n">
        <x:f>I4197*TOMATO_FERTILIZER+J4197*CARROT_FERTILIZER+K4197*MESCLUN_FERTILIZER</x:f>
        <x:v>33000</x:v>
      </x:c>
      <x:c r="Q4197" s="268" t="n">
        <x:f>MIN(M4197,FARMER_HOURS)*FARMER_RATE+MAX(M4197-FARMER_HOURS,0)*TEMP_RATE</x:f>
        <x:v>64416.966160252574</x:v>
      </x:c>
      <x:c r="R4197" s="268" t="n">
        <x:f>O4197-P4197-Q4197-FIXED_COST</x:f>
        <x:v>25641.033839747426</x:v>
      </x:c>
      <x:c r="S4197" s="139" t="str">
        <x:f>IF(AND(L4197&lt;=TOTAL_BED_CAP,N4197&lt;=TEMP_WORKER_CAP),"YES","NO")</x:f>
        <x:v>YES</x:v>
      </x:c>
      <x:c r="T4197" s="139" t="n">
        <x:f>IF(S4197="YES",R4197,-1E+99)</x:f>
        <x:v>25641.033839747426</x:v>
      </x:c>
    </x:row>
    <x:row r="4198">
      <x:c r="A4198" s="139"/>
      <x:c r="B4198" s="139"/>
      <x:c r="C4198" s="139"/>
      <x:c r="D4198" s="139"/>
      <x:c r="E4198" s="139"/>
      <x:c r="F4198" s="139"/>
      <x:c r="G4198" s="139"/>
      <x:c r="H4198" s="139"/>
      <x:c r="I4198" s="266" t="n">
        <x:f>INT((ROW()-ROW($I$46))/((CARROT_CAP+1)*(MESCLUN_CAP+1)))</x:f>
        <x:v>6</x:v>
      </x:c>
      <x:c r="J4198" s="266" t="n">
        <x:f>MOD(INT((ROW()-ROW($I$46))/(MESCLUN_CAP+1)),CARROT_CAP+1)</x:f>
        <x:v>7</x:v>
      </x:c>
      <x:c r="K4198" s="266" t="n">
        <x:f>MOD(ROW()-ROW($I$46),MESCLUN_CAP+1)</x:f>
        <x:v>29</x:v>
      </x:c>
      <x:c r="L4198" s="266" t="n">
        <x:f>SUM(I4198:K4198)</x:f>
        <x:v>42</x:v>
      </x:c>
      <x:c r="M4198" s="267" t="n">
        <x:f>I4198*TOMATO_HOURS*WEEKS*(1+TOMATO_DIM)^I4198+J4198*CARROT_HOURS*WEEKS*(1+CARROT_DIM)^J4198+K4198*MESCLUN_HOURS*WEEKS*(1+MESCLUN_DIM)^K4198</x:f>
        <x:v>3077.2352789462016</x:v>
      </x:c>
      <x:c r="N4198" s="267" t="n">
        <x:f>MAX(M4198-FARMER_HOURS,0)/TEMP_HOURS_PER_WORKER</x:f>
        <x:v>1.63696894371264</x:v>
      </x:c>
      <x:c r="O4198" s="268" t="n">
        <x:f>I4198*TOMATO_PRICE+J4198*CARROT_PRICE+K4198*MESCLUN_PRICE</x:f>
        <x:v>145758</x:v>
      </x:c>
      <x:c r="P4198" s="268" t="n">
        <x:f>I4198*TOMATO_FERTILIZER+J4198*CARROT_FERTILIZER+K4198*MESCLUN_FERTILIZER</x:f>
        <x:v>33880</x:v>
      </x:c>
      <x:c r="Q4198" s="268" t="n">
        <x:f>MIN(M4198,FARMER_HOURS)*FARMER_RATE+MAX(M4198-FARMER_HOURS,0)*TEMP_RATE</x:f>
        <x:v>65924.22359281601</x:v>
      </x:c>
      <x:c r="R4198" s="268" t="n">
        <x:f>O4198-P4198-Q4198-FIXED_COST</x:f>
        <x:v>25953.776407183992</x:v>
      </x:c>
      <x:c r="S4198" s="139" t="str">
        <x:f>IF(AND(L4198&lt;=TOTAL_BED_CAP,N4198&lt;=TEMP_WORKER_CAP),"YES","NO")</x:f>
        <x:v>YES</x:v>
      </x:c>
      <x:c r="T4198" s="139" t="n">
        <x:f>IF(S4198="YES",R4198,-1E+99)</x:f>
        <x:v>25953.776407183992</x:v>
      </x:c>
    </x:row>
    <x:row r="4199">
      <x:c r="A4199" s="139"/>
      <x:c r="B4199" s="139"/>
      <x:c r="C4199" s="139"/>
      <x:c r="D4199" s="139"/>
      <x:c r="E4199" s="139"/>
      <x:c r="F4199" s="139"/>
      <x:c r="G4199" s="139"/>
      <x:c r="H4199" s="139"/>
      <x:c r="I4199" s="266" t="n">
        <x:f>INT((ROW()-ROW($I$46))/((CARROT_CAP+1)*(MESCLUN_CAP+1)))</x:f>
        <x:v>6</x:v>
      </x:c>
      <x:c r="J4199" s="266" t="n">
        <x:f>MOD(INT((ROW()-ROW($I$46))/(MESCLUN_CAP+1)),CARROT_CAP+1)</x:f>
        <x:v>7</x:v>
      </x:c>
      <x:c r="K4199" s="266" t="n">
        <x:f>MOD(ROW()-ROW($I$46),MESCLUN_CAP+1)</x:f>
        <x:v>30</x:v>
      </x:c>
      <x:c r="L4199" s="266" t="n">
        <x:f>SUM(I4199:K4199)</x:f>
        <x:v>43</x:v>
      </x:c>
      <x:c r="M4199" s="267" t="n">
        <x:f>I4199*TOMATO_HOURS*WEEKS*(1+TOMATO_DIM)^I4199+J4199*CARROT_HOURS*WEEKS*(1+CARROT_DIM)^J4199+K4199*MESCLUN_HOURS*WEEKS*(1+MESCLUN_DIM)^K4199</x:f>
        <x:v>3165.9449842799713</x:v>
      </x:c>
      <x:c r="N4199" s="267" t="n">
        <x:f>MAX(M4199-FARMER_HOURS,0)/TEMP_HOURS_PER_WORKER</x:f>
        <x:v>1.69857290574998</x:v>
      </x:c>
      <x:c r="O4199" s="268" t="n">
        <x:f>I4199*TOMATO_PRICE+J4199*CARROT_PRICE+K4199*MESCLUN_PRICE</x:f>
        <x:v>148458</x:v>
      </x:c>
      <x:c r="P4199" s="268" t="n">
        <x:f>I4199*TOMATO_FERTILIZER+J4199*CARROT_FERTILIZER+K4199*MESCLUN_FERTILIZER</x:f>
        <x:v>34760</x:v>
      </x:c>
      <x:c r="Q4199" s="268" t="n">
        <x:f>MIN(M4199,FARMER_HOURS)*FARMER_RATE+MAX(M4199-FARMER_HOURS,0)*TEMP_RATE</x:f>
        <x:v>67464.3226437495</x:v>
      </x:c>
      <x:c r="R4199" s="268" t="n">
        <x:f>O4199-P4199-Q4199-FIXED_COST</x:f>
        <x:v>26233.677356250497</x:v>
      </x:c>
      <x:c r="S4199" s="139" t="str">
        <x:f>IF(AND(L4199&lt;=TOTAL_BED_CAP,N4199&lt;=TEMP_WORKER_CAP),"YES","NO")</x:f>
        <x:v>YES</x:v>
      </x:c>
      <x:c r="T4199" s="139" t="n">
        <x:f>IF(S4199="YES",R4199,-1E+99)</x:f>
        <x:v>26233.677356250497</x:v>
      </x:c>
    </x:row>
    <x:row r="4200">
      <x:c r="A4200" s="139"/>
      <x:c r="B4200" s="139"/>
      <x:c r="C4200" s="139"/>
      <x:c r="D4200" s="139"/>
      <x:c r="E4200" s="139"/>
      <x:c r="F4200" s="139"/>
      <x:c r="G4200" s="139"/>
      <x:c r="H4200" s="139"/>
      <x:c r="I4200" s="266" t="n">
        <x:f>INT((ROW()-ROW($I$46))/((CARROT_CAP+1)*(MESCLUN_CAP+1)))</x:f>
        <x:v>6</x:v>
      </x:c>
      <x:c r="J4200" s="266" t="n">
        <x:f>MOD(INT((ROW()-ROW($I$46))/(MESCLUN_CAP+1)),CARROT_CAP+1)</x:f>
        <x:v>8</x:v>
      </x:c>
      <x:c r="K4200" s="266" t="n">
        <x:f>MOD(ROW()-ROW($I$46),MESCLUN_CAP+1)</x:f>
        <x:v>0</x:v>
      </x:c>
      <x:c r="L4200" s="266" t="n">
        <x:f>SUM(I4200:K4200)</x:f>
        <x:v>14</x:v>
      </x:c>
      <x:c r="M4200" s="267" t="n">
        <x:f>I4200*TOMATO_HOURS*WEEKS*(1+TOMATO_DIM)^I4200+J4200*CARROT_HOURS*WEEKS*(1+CARROT_DIM)^J4200+K4200*MESCLUN_HOURS*WEEKS*(1+MESCLUN_DIM)^K4200</x:f>
        <x:v>1249.0596354023805</x:v>
      </x:c>
      <x:c r="N4200" s="267" t="n">
        <x:f>MAX(M4200-FARMER_HOURS,0)/TEMP_HOURS_PER_WORKER</x:f>
        <x:v>0.36740252458498646</x:v>
      </x:c>
      <x:c r="O4200" s="268" t="n">
        <x:f>I4200*TOMATO_PRICE+J4200*CARROT_PRICE+K4200*MESCLUN_PRICE</x:f>
        <x:v>69552</x:v>
      </x:c>
      <x:c r="P4200" s="268" t="n">
        <x:f>I4200*TOMATO_FERTILIZER+J4200*CARROT_FERTILIZER+K4200*MESCLUN_FERTILIZER</x:f>
        <x:v>8800</x:v>
      </x:c>
      <x:c r="Q4200" s="268" t="n">
        <x:f>MIN(M4200,FARMER_HOURS)*FARMER_RATE+MAX(M4200-FARMER_HOURS,0)*TEMP_RATE</x:f>
        <x:v>34185.06311462466</x:v>
      </x:c>
      <x:c r="R4200" s="268" t="n">
        <x:f>O4200-P4200-Q4200-FIXED_COST</x:f>
        <x:v>6566.93688537534</x:v>
      </x:c>
      <x:c r="S4200" s="139" t="str">
        <x:f>IF(AND(L4200&lt;=TOTAL_BED_CAP,N4200&lt;=TEMP_WORKER_CAP),"YES","NO")</x:f>
        <x:v>YES</x:v>
      </x:c>
      <x:c r="T4200" s="139" t="n">
        <x:f>IF(S4200="YES",R4200,-1E+99)</x:f>
        <x:v>6566.93688537534</x:v>
      </x:c>
    </x:row>
    <x:row r="4201">
      <x:c r="A4201" s="139"/>
      <x:c r="B4201" s="139"/>
      <x:c r="C4201" s="139"/>
      <x:c r="D4201" s="139"/>
      <x:c r="E4201" s="139"/>
      <x:c r="F4201" s="139"/>
      <x:c r="G4201" s="139"/>
      <x:c r="H4201" s="139"/>
      <x:c r="I4201" s="266" t="n">
        <x:f>INT((ROW()-ROW($I$46))/((CARROT_CAP+1)*(MESCLUN_CAP+1)))</x:f>
        <x:v>6</x:v>
      </x:c>
      <x:c r="J4201" s="266" t="n">
        <x:f>MOD(INT((ROW()-ROW($I$46))/(MESCLUN_CAP+1)),CARROT_CAP+1)</x:f>
        <x:v>8</x:v>
      </x:c>
      <x:c r="K4201" s="266" t="n">
        <x:f>MOD(ROW()-ROW($I$46),MESCLUN_CAP+1)</x:f>
        <x:v>1</x:v>
      </x:c>
      <x:c r="L4201" s="266" t="n">
        <x:f>SUM(I4201:K4201)</x:f>
        <x:v>15</x:v>
      </x:c>
      <x:c r="M4201" s="267" t="n">
        <x:f>I4201*TOMATO_HOURS*WEEKS*(1+TOMATO_DIM)^I4201+J4201*CARROT_HOURS*WEEKS*(1+CARROT_DIM)^J4201+K4201*MESCLUN_HOURS*WEEKS*(1+MESCLUN_DIM)^K4201</x:f>
        <x:v>1294.6221354023805</x:v>
      </x:c>
      <x:c r="N4201" s="267" t="n">
        <x:f>MAX(M4201-FARMER_HOURS,0)/TEMP_HOURS_PER_WORKER</x:f>
        <x:v>0.3990431495849865</x:v>
      </x:c>
      <x:c r="O4201" s="268" t="n">
        <x:f>I4201*TOMATO_PRICE+J4201*CARROT_PRICE+K4201*MESCLUN_PRICE</x:f>
        <x:v>72252</x:v>
      </x:c>
      <x:c r="P4201" s="268" t="n">
        <x:f>I4201*TOMATO_FERTILIZER+J4201*CARROT_FERTILIZER+K4201*MESCLUN_FERTILIZER</x:f>
        <x:v>9680</x:v>
      </x:c>
      <x:c r="Q4201" s="268" t="n">
        <x:f>MIN(M4201,FARMER_HOURS)*FARMER_RATE+MAX(M4201-FARMER_HOURS,0)*TEMP_RATE</x:f>
        <x:v>34976.07873962466</x:v>
      </x:c>
      <x:c r="R4201" s="268" t="n">
        <x:f>O4201-P4201-Q4201-FIXED_COST</x:f>
        <x:v>7595.92126037534</x:v>
      </x:c>
      <x:c r="S4201" s="139" t="str">
        <x:f>IF(AND(L4201&lt;=TOTAL_BED_CAP,N4201&lt;=TEMP_WORKER_CAP),"YES","NO")</x:f>
        <x:v>YES</x:v>
      </x:c>
      <x:c r="T4201" s="139" t="n">
        <x:f>IF(S4201="YES",R4201,-1E+99)</x:f>
        <x:v>7595.92126037534</x:v>
      </x:c>
    </x:row>
    <x:row r="4202">
      <x:c r="A4202" s="139"/>
      <x:c r="B4202" s="139"/>
      <x:c r="C4202" s="139"/>
      <x:c r="D4202" s="139"/>
      <x:c r="E4202" s="139"/>
      <x:c r="F4202" s="139"/>
      <x:c r="G4202" s="139"/>
      <x:c r="H4202" s="139"/>
      <x:c r="I4202" s="266" t="n">
        <x:f>INT((ROW()-ROW($I$46))/((CARROT_CAP+1)*(MESCLUN_CAP+1)))</x:f>
        <x:v>6</x:v>
      </x:c>
      <x:c r="J4202" s="266" t="n">
        <x:f>MOD(INT((ROW()-ROW($I$46))/(MESCLUN_CAP+1)),CARROT_CAP+1)</x:f>
        <x:v>8</x:v>
      </x:c>
      <x:c r="K4202" s="266" t="n">
        <x:f>MOD(ROW()-ROW($I$46),MESCLUN_CAP+1)</x:f>
        <x:v>2</x:v>
      </x:c>
      <x:c r="L4202" s="266" t="n">
        <x:f>SUM(I4202:K4202)</x:f>
        <x:v>16</x:v>
      </x:c>
      <x:c r="M4202" s="267" t="n">
        <x:f>I4202*TOMATO_HOURS*WEEKS*(1+TOMATO_DIM)^I4202+J4202*CARROT_HOURS*WEEKS*(1+CARROT_DIM)^J4202+K4202*MESCLUN_HOURS*WEEKS*(1+MESCLUN_DIM)^K4202</x:f>
        <x:v>1341.3236979023804</x:v>
      </x:c>
      <x:c r="N4202" s="267" t="n">
        <x:f>MAX(M4202-FARMER_HOURS,0)/TEMP_HOURS_PER_WORKER</x:f>
        <x:v>0.4314747902099864</x:v>
      </x:c>
      <x:c r="O4202" s="268" t="n">
        <x:f>I4202*TOMATO_PRICE+J4202*CARROT_PRICE+K4202*MESCLUN_PRICE</x:f>
        <x:v>74952</x:v>
      </x:c>
      <x:c r="P4202" s="268" t="n">
        <x:f>I4202*TOMATO_FERTILIZER+J4202*CARROT_FERTILIZER+K4202*MESCLUN_FERTILIZER</x:f>
        <x:v>10560</x:v>
      </x:c>
      <x:c r="Q4202" s="268" t="n">
        <x:f>MIN(M4202,FARMER_HOURS)*FARMER_RATE+MAX(M4202-FARMER_HOURS,0)*TEMP_RATE</x:f>
        <x:v>35786.86975524966</x:v>
      </x:c>
      <x:c r="R4202" s="268" t="n">
        <x:f>O4202-P4202-Q4202-FIXED_COST</x:f>
        <x:v>8605.13024475034</x:v>
      </x:c>
      <x:c r="S4202" s="139" t="str">
        <x:f>IF(AND(L4202&lt;=TOTAL_BED_CAP,N4202&lt;=TEMP_WORKER_CAP),"YES","NO")</x:f>
        <x:v>YES</x:v>
      </x:c>
      <x:c r="T4202" s="139" t="n">
        <x:f>IF(S4202="YES",R4202,-1E+99)</x:f>
        <x:v>8605.13024475034</x:v>
      </x:c>
    </x:row>
    <x:row r="4203">
      <x:c r="A4203" s="139"/>
      <x:c r="B4203" s="139"/>
      <x:c r="C4203" s="139"/>
      <x:c r="D4203" s="139"/>
      <x:c r="E4203" s="139"/>
      <x:c r="F4203" s="139"/>
      <x:c r="G4203" s="139"/>
      <x:c r="H4203" s="139"/>
      <x:c r="I4203" s="266" t="n">
        <x:f>INT((ROW()-ROW($I$46))/((CARROT_CAP+1)*(MESCLUN_CAP+1)))</x:f>
        <x:v>6</x:v>
      </x:c>
      <x:c r="J4203" s="266" t="n">
        <x:f>MOD(INT((ROW()-ROW($I$46))/(MESCLUN_CAP+1)),CARROT_CAP+1)</x:f>
        <x:v>8</x:v>
      </x:c>
      <x:c r="K4203" s="266" t="n">
        <x:f>MOD(ROW()-ROW($I$46),MESCLUN_CAP+1)</x:f>
        <x:v>3</x:v>
      </x:c>
      <x:c r="L4203" s="266" t="n">
        <x:f>SUM(I4203:K4203)</x:f>
        <x:v>17</x:v>
      </x:c>
      <x:c r="M4203" s="267" t="n">
        <x:f>I4203*TOMATO_HOURS*WEEKS*(1+TOMATO_DIM)^I4203+J4203*CARROT_HOURS*WEEKS*(1+CARROT_DIM)^J4203+K4203*MESCLUN_HOURS*WEEKS*(1+MESCLUN_DIM)^K4203</x:f>
        <x:v>1389.1856803242556</x:v>
      </x:c>
      <x:c r="N4203" s="267" t="n">
        <x:f>MAX(M4203-FARMER_HOURS,0)/TEMP_HOURS_PER_WORKER</x:f>
        <x:v>0.4647122780029553</x:v>
      </x:c>
      <x:c r="O4203" s="268" t="n">
        <x:f>I4203*TOMATO_PRICE+J4203*CARROT_PRICE+K4203*MESCLUN_PRICE</x:f>
        <x:v>77652</x:v>
      </x:c>
      <x:c r="P4203" s="268" t="n">
        <x:f>I4203*TOMATO_FERTILIZER+J4203*CARROT_FERTILIZER+K4203*MESCLUN_FERTILIZER</x:f>
        <x:v>11440</x:v>
      </x:c>
      <x:c r="Q4203" s="268" t="n">
        <x:f>MIN(M4203,FARMER_HOURS)*FARMER_RATE+MAX(M4203-FARMER_HOURS,0)*TEMP_RATE</x:f>
        <x:v>36617.80695007388</x:v>
      </x:c>
      <x:c r="R4203" s="268" t="n">
        <x:f>O4203-P4203-Q4203-FIXED_COST</x:f>
        <x:v>9594.193049926122</x:v>
      </x:c>
      <x:c r="S4203" s="139" t="str">
        <x:f>IF(AND(L4203&lt;=TOTAL_BED_CAP,N4203&lt;=TEMP_WORKER_CAP),"YES","NO")</x:f>
        <x:v>YES</x:v>
      </x:c>
      <x:c r="T4203" s="139" t="n">
        <x:f>IF(S4203="YES",R4203,-1E+99)</x:f>
        <x:v>9594.193049926122</x:v>
      </x:c>
    </x:row>
    <x:row r="4204">
      <x:c r="A4204" s="139"/>
      <x:c r="B4204" s="139"/>
      <x:c r="C4204" s="139"/>
      <x:c r="D4204" s="139"/>
      <x:c r="E4204" s="139"/>
      <x:c r="F4204" s="139"/>
      <x:c r="G4204" s="139"/>
      <x:c r="H4204" s="139"/>
      <x:c r="I4204" s="266" t="n">
        <x:f>INT((ROW()-ROW($I$46))/((CARROT_CAP+1)*(MESCLUN_CAP+1)))</x:f>
        <x:v>6</x:v>
      </x:c>
      <x:c r="J4204" s="266" t="n">
        <x:f>MOD(INT((ROW()-ROW($I$46))/(MESCLUN_CAP+1)),CARROT_CAP+1)</x:f>
        <x:v>8</x:v>
      </x:c>
      <x:c r="K4204" s="266" t="n">
        <x:f>MOD(ROW()-ROW($I$46),MESCLUN_CAP+1)</x:f>
        <x:v>4</x:v>
      </x:c>
      <x:c r="L4204" s="266" t="n">
        <x:f>SUM(I4204:K4204)</x:f>
        <x:v>18</x:v>
      </x:c>
      <x:c r="M4204" s="267" t="n">
        <x:f>I4204*TOMATO_HOURS*WEEKS*(1+TOMATO_DIM)^I4204+J4204*CARROT_HOURS*WEEKS*(1+CARROT_DIM)^J4204+K4204*MESCLUN_HOURS*WEEKS*(1+MESCLUN_DIM)^K4204</x:f>
        <x:v>1438.2297960469118</x:v>
      </x:c>
      <x:c r="N4204" s="267" t="n">
        <x:f>MAX(M4204-FARMER_HOURS,0)/TEMP_HOURS_PER_WORKER</x:f>
        <x:v>0.4987706916992443</x:v>
      </x:c>
      <x:c r="O4204" s="268" t="n">
        <x:f>I4204*TOMATO_PRICE+J4204*CARROT_PRICE+K4204*MESCLUN_PRICE</x:f>
        <x:v>80352</x:v>
      </x:c>
      <x:c r="P4204" s="268" t="n">
        <x:f>I4204*TOMATO_FERTILIZER+J4204*CARROT_FERTILIZER+K4204*MESCLUN_FERTILIZER</x:f>
        <x:v>12320</x:v>
      </x:c>
      <x:c r="Q4204" s="268" t="n">
        <x:f>MIN(M4204,FARMER_HOURS)*FARMER_RATE+MAX(M4204-FARMER_HOURS,0)*TEMP_RATE</x:f>
        <x:v>37469.267292481105</x:v>
      </x:c>
      <x:c r="R4204" s="268" t="n">
        <x:f>O4204-P4204-Q4204-FIXED_COST</x:f>
        <x:v>10562.732707518895</x:v>
      </x:c>
      <x:c r="S4204" s="139" t="str">
        <x:f>IF(AND(L4204&lt;=TOTAL_BED_CAP,N4204&lt;=TEMP_WORKER_CAP),"YES","NO")</x:f>
        <x:v>YES</x:v>
      </x:c>
      <x:c r="T4204" s="139" t="n">
        <x:f>IF(S4204="YES",R4204,-1E+99)</x:f>
        <x:v>10562.732707518895</x:v>
      </x:c>
    </x:row>
    <x:row r="4205">
      <x:c r="A4205" s="139"/>
      <x:c r="B4205" s="139"/>
      <x:c r="C4205" s="139"/>
      <x:c r="D4205" s="139"/>
      <x:c r="E4205" s="139"/>
      <x:c r="F4205" s="139"/>
      <x:c r="G4205" s="139"/>
      <x:c r="H4205" s="139"/>
      <x:c r="I4205" s="266" t="n">
        <x:f>INT((ROW()-ROW($I$46))/((CARROT_CAP+1)*(MESCLUN_CAP+1)))</x:f>
        <x:v>6</x:v>
      </x:c>
      <x:c r="J4205" s="266" t="n">
        <x:f>MOD(INT((ROW()-ROW($I$46))/(MESCLUN_CAP+1)),CARROT_CAP+1)</x:f>
        <x:v>8</x:v>
      </x:c>
      <x:c r="K4205" s="266" t="n">
        <x:f>MOD(ROW()-ROW($I$46),MESCLUN_CAP+1)</x:f>
        <x:v>5</x:v>
      </x:c>
      <x:c r="L4205" s="266" t="n">
        <x:f>SUM(I4205:K4205)</x:f>
        <x:v>19</x:v>
      </x:c>
      <x:c r="M4205" s="267" t="n">
        <x:f>I4205*TOMATO_HOURS*WEEKS*(1+TOMATO_DIM)^I4205+J4205*CARROT_HOURS*WEEKS*(1+CARROT_DIM)^J4205+K4205*MESCLUN_HOURS*WEEKS*(1+MESCLUN_DIM)^K4205</x:f>
        <x:v>1488.4781199681154</x:v>
      </x:c>
      <x:c r="N4205" s="267" t="n">
        <x:f>MAX(M4205-FARMER_HOURS,0)/TEMP_HOURS_PER_WORKER</x:f>
        <x:v>0.533665361088969</x:v>
      </x:c>
      <x:c r="O4205" s="268" t="n">
        <x:f>I4205*TOMATO_PRICE+J4205*CARROT_PRICE+K4205*MESCLUN_PRICE</x:f>
        <x:v>83052</x:v>
      </x:c>
      <x:c r="P4205" s="268" t="n">
        <x:f>I4205*TOMATO_FERTILIZER+J4205*CARROT_FERTILIZER+K4205*MESCLUN_FERTILIZER</x:f>
        <x:v>13200</x:v>
      </x:c>
      <x:c r="Q4205" s="268" t="n">
        <x:f>MIN(M4205,FARMER_HOURS)*FARMER_RATE+MAX(M4205-FARMER_HOURS,0)*TEMP_RATE</x:f>
        <x:v>38341.63402722422</x:v>
      </x:c>
      <x:c r="R4205" s="268" t="n">
        <x:f>O4205-P4205-Q4205-FIXED_COST</x:f>
        <x:v>11510.365972775777</x:v>
      </x:c>
      <x:c r="S4205" s="139" t="str">
        <x:f>IF(AND(L4205&lt;=TOTAL_BED_CAP,N4205&lt;=TEMP_WORKER_CAP),"YES","NO")</x:f>
        <x:v>YES</x:v>
      </x:c>
      <x:c r="T4205" s="139" t="n">
        <x:f>IF(S4205="YES",R4205,-1E+99)</x:f>
        <x:v>11510.365972775777</x:v>
      </x:c>
    </x:row>
    <x:row r="4206">
      <x:c r="A4206" s="139"/>
      <x:c r="B4206" s="139"/>
      <x:c r="C4206" s="139"/>
      <x:c r="D4206" s="139"/>
      <x:c r="E4206" s="139"/>
      <x:c r="F4206" s="139"/>
      <x:c r="G4206" s="139"/>
      <x:c r="H4206" s="139"/>
      <x:c r="I4206" s="266" t="n">
        <x:f>INT((ROW()-ROW($I$46))/((CARROT_CAP+1)*(MESCLUN_CAP+1)))</x:f>
        <x:v>6</x:v>
      </x:c>
      <x:c r="J4206" s="266" t="n">
        <x:f>MOD(INT((ROW()-ROW($I$46))/(MESCLUN_CAP+1)),CARROT_CAP+1)</x:f>
        <x:v>8</x:v>
      </x:c>
      <x:c r="K4206" s="266" t="n">
        <x:f>MOD(ROW()-ROW($I$46),MESCLUN_CAP+1)</x:f>
        <x:v>6</x:v>
      </x:c>
      <x:c r="L4206" s="266" t="n">
        <x:f>SUM(I4206:K4206)</x:f>
        <x:v>20</x:v>
      </x:c>
      <x:c r="M4206" s="267" t="n">
        <x:f>I4206*TOMATO_HOURS*WEEKS*(1+TOMATO_DIM)^I4206+J4206*CARROT_HOURS*WEEKS*(1+CARROT_DIM)^J4206+K4206*MESCLUN_HOURS*WEEKS*(1+MESCLUN_DIM)^K4206</x:f>
        <x:v>1539.9530941497483</x:v>
      </x:c>
      <x:c r="N4206" s="267" t="n">
        <x:f>MAX(M4206-FARMER_HOURS,0)/TEMP_HOURS_PER_WORKER</x:f>
        <x:v>0.5694118709373251</x:v>
      </x:c>
      <x:c r="O4206" s="268" t="n">
        <x:f>I4206*TOMATO_PRICE+J4206*CARROT_PRICE+K4206*MESCLUN_PRICE</x:f>
        <x:v>85752</x:v>
      </x:c>
      <x:c r="P4206" s="268" t="n">
        <x:f>I4206*TOMATO_FERTILIZER+J4206*CARROT_FERTILIZER+K4206*MESCLUN_FERTILIZER</x:f>
        <x:v>14080</x:v>
      </x:c>
      <x:c r="Q4206" s="268" t="n">
        <x:f>MIN(M4206,FARMER_HOURS)*FARMER_RATE+MAX(M4206-FARMER_HOURS,0)*TEMP_RATE</x:f>
        <x:v>39235.29677343313</x:v>
      </x:c>
      <x:c r="R4206" s="268" t="n">
        <x:f>O4206-P4206-Q4206-FIXED_COST</x:f>
        <x:v>12436.703226566868</x:v>
      </x:c>
      <x:c r="S4206" s="139" t="str">
        <x:f>IF(AND(L4206&lt;=TOTAL_BED_CAP,N4206&lt;=TEMP_WORKER_CAP),"YES","NO")</x:f>
        <x:v>YES</x:v>
      </x:c>
      <x:c r="T4206" s="139" t="n">
        <x:f>IF(S4206="YES",R4206,-1E+99)</x:f>
        <x:v>12436.703226566868</x:v>
      </x:c>
    </x:row>
    <x:row r="4207">
      <x:c r="A4207" s="139"/>
      <x:c r="B4207" s="139"/>
      <x:c r="C4207" s="139"/>
      <x:c r="D4207" s="139"/>
      <x:c r="E4207" s="139"/>
      <x:c r="F4207" s="139"/>
      <x:c r="G4207" s="139"/>
      <x:c r="H4207" s="139"/>
      <x:c r="I4207" s="266" t="n">
        <x:f>INT((ROW()-ROW($I$46))/((CARROT_CAP+1)*(MESCLUN_CAP+1)))</x:f>
        <x:v>6</x:v>
      </x:c>
      <x:c r="J4207" s="266" t="n">
        <x:f>MOD(INT((ROW()-ROW($I$46))/(MESCLUN_CAP+1)),CARROT_CAP+1)</x:f>
        <x:v>8</x:v>
      </x:c>
      <x:c r="K4207" s="266" t="n">
        <x:f>MOD(ROW()-ROW($I$46),MESCLUN_CAP+1)</x:f>
        <x:v>7</x:v>
      </x:c>
      <x:c r="L4207" s="266" t="n">
        <x:f>SUM(I4207:K4207)</x:f>
        <x:v>21</x:v>
      </x:c>
      <x:c r="M4207" s="267" t="n">
        <x:f>I4207*TOMATO_HOURS*WEEKS*(1+TOMATO_DIM)^I4207+J4207*CARROT_HOURS*WEEKS*(1+CARROT_DIM)^J4207+K4207*MESCLUN_HOURS*WEEKS*(1+MESCLUN_DIM)^K4207</x:f>
        <x:v>1592.6775335477087</x:v>
      </x:c>
      <x:c r="N4207" s="267" t="n">
        <x:f>MAX(M4207-FARMER_HOURS,0)/TEMP_HOURS_PER_WORKER</x:f>
        <x:v>0.6060260649636866</x:v>
      </x:c>
      <x:c r="O4207" s="268" t="n">
        <x:f>I4207*TOMATO_PRICE+J4207*CARROT_PRICE+K4207*MESCLUN_PRICE</x:f>
        <x:v>88452</x:v>
      </x:c>
      <x:c r="P4207" s="268" t="n">
        <x:f>I4207*TOMATO_FERTILIZER+J4207*CARROT_FERTILIZER+K4207*MESCLUN_FERTILIZER</x:f>
        <x:v>14960</x:v>
      </x:c>
      <x:c r="Q4207" s="268" t="n">
        <x:f>MIN(M4207,FARMER_HOURS)*FARMER_RATE+MAX(M4207-FARMER_HOURS,0)*TEMP_RATE</x:f>
        <x:v>40150.65162409216</x:v>
      </x:c>
      <x:c r="R4207" s="268" t="n">
        <x:f>O4207-P4207-Q4207-FIXED_COST</x:f>
        <x:v>13341.348375907837</x:v>
      </x:c>
      <x:c r="S4207" s="139" t="str">
        <x:f>IF(AND(L4207&lt;=TOTAL_BED_CAP,N4207&lt;=TEMP_WORKER_CAP),"YES","NO")</x:f>
        <x:v>YES</x:v>
      </x:c>
      <x:c r="T4207" s="139" t="n">
        <x:f>IF(S4207="YES",R4207,-1E+99)</x:f>
        <x:v>13341.348375907837</x:v>
      </x:c>
    </x:row>
    <x:row r="4208">
      <x:c r="A4208" s="139"/>
      <x:c r="B4208" s="139"/>
      <x:c r="C4208" s="139"/>
      <x:c r="D4208" s="139"/>
      <x:c r="E4208" s="139"/>
      <x:c r="F4208" s="139"/>
      <x:c r="G4208" s="139"/>
      <x:c r="H4208" s="139"/>
      <x:c r="I4208" s="266" t="n">
        <x:f>INT((ROW()-ROW($I$46))/((CARROT_CAP+1)*(MESCLUN_CAP+1)))</x:f>
        <x:v>6</x:v>
      </x:c>
      <x:c r="J4208" s="266" t="n">
        <x:f>MOD(INT((ROW()-ROW($I$46))/(MESCLUN_CAP+1)),CARROT_CAP+1)</x:f>
        <x:v>8</x:v>
      </x:c>
      <x:c r="K4208" s="266" t="n">
        <x:f>MOD(ROW()-ROW($I$46),MESCLUN_CAP+1)</x:f>
        <x:v>8</x:v>
      </x:c>
      <x:c r="L4208" s="266" t="n">
        <x:f>SUM(I4208:K4208)</x:f>
        <x:v>22</x:v>
      </x:c>
      <x:c r="M4208" s="267" t="n">
        <x:f>I4208*TOMATO_HOURS*WEEKS*(1+TOMATO_DIM)^I4208+J4208*CARROT_HOURS*WEEKS*(1+CARROT_DIM)^J4208+K4208*MESCLUN_HOURS*WEEKS*(1+MESCLUN_DIM)^K4208</x:f>
        <x:v>1646.674631827689</x:v>
      </x:c>
      <x:c r="N4208" s="267" t="n">
        <x:f>MAX(M4208-FARMER_HOURS,0)/TEMP_HOURS_PER_WORKER</x:f>
        <x:v>0.6435240498803395</x:v>
      </x:c>
      <x:c r="O4208" s="268" t="n">
        <x:f>I4208*TOMATO_PRICE+J4208*CARROT_PRICE+K4208*MESCLUN_PRICE</x:f>
        <x:v>91152</x:v>
      </x:c>
      <x:c r="P4208" s="268" t="n">
        <x:f>I4208*TOMATO_FERTILIZER+J4208*CARROT_FERTILIZER+K4208*MESCLUN_FERTILIZER</x:f>
        <x:v>15840</x:v>
      </x:c>
      <x:c r="Q4208" s="268" t="n">
        <x:f>MIN(M4208,FARMER_HOURS)*FARMER_RATE+MAX(M4208-FARMER_HOURS,0)*TEMP_RATE</x:f>
        <x:v>41088.10124700849</x:v>
      </x:c>
      <x:c r="R4208" s="268" t="n">
        <x:f>O4208-P4208-Q4208-FIXED_COST</x:f>
        <x:v>14223.89875299151</x:v>
      </x:c>
      <x:c r="S4208" s="139" t="str">
        <x:f>IF(AND(L4208&lt;=TOTAL_BED_CAP,N4208&lt;=TEMP_WORKER_CAP),"YES","NO")</x:f>
        <x:v>YES</x:v>
      </x:c>
      <x:c r="T4208" s="139" t="n">
        <x:f>IF(S4208="YES",R4208,-1E+99)</x:f>
        <x:v>14223.89875299151</x:v>
      </x:c>
    </x:row>
    <x:row r="4209">
      <x:c r="A4209" s="139"/>
      <x:c r="B4209" s="139"/>
      <x:c r="C4209" s="139"/>
      <x:c r="D4209" s="139"/>
      <x:c r="E4209" s="139"/>
      <x:c r="F4209" s="139"/>
      <x:c r="G4209" s="139"/>
      <x:c r="H4209" s="139"/>
      <x:c r="I4209" s="266" t="n">
        <x:f>INT((ROW()-ROW($I$46))/((CARROT_CAP+1)*(MESCLUN_CAP+1)))</x:f>
        <x:v>6</x:v>
      </x:c>
      <x:c r="J4209" s="266" t="n">
        <x:f>MOD(INT((ROW()-ROW($I$46))/(MESCLUN_CAP+1)),CARROT_CAP+1)</x:f>
        <x:v>8</x:v>
      </x:c>
      <x:c r="K4209" s="266" t="n">
        <x:f>MOD(ROW()-ROW($I$46),MESCLUN_CAP+1)</x:f>
        <x:v>9</x:v>
      </x:c>
      <x:c r="L4209" s="266" t="n">
        <x:f>SUM(I4209:K4209)</x:f>
        <x:v>23</x:v>
      </x:c>
      <x:c r="M4209" s="267" t="n">
        <x:f>I4209*TOMATO_HOURS*WEEKS*(1+TOMATO_DIM)^I4209+J4209*CARROT_HOURS*WEEKS*(1+CARROT_DIM)^J4209+K4209*MESCLUN_HOURS*WEEKS*(1+MESCLUN_DIM)^K4209</x:f>
        <x:v>1701.9679672680832</x:v>
      </x:c>
      <x:c r="N4209" s="267" t="n">
        <x:f>MAX(M4209-FARMER_HOURS,0)/TEMP_HOURS_PER_WORKER</x:f>
        <x:v>0.6819221994917244</x:v>
      </x:c>
      <x:c r="O4209" s="268" t="n">
        <x:f>I4209*TOMATO_PRICE+J4209*CARROT_PRICE+K4209*MESCLUN_PRICE</x:f>
        <x:v>93852</x:v>
      </x:c>
      <x:c r="P4209" s="268" t="n">
        <x:f>I4209*TOMATO_FERTILIZER+J4209*CARROT_FERTILIZER+K4209*MESCLUN_FERTILIZER</x:f>
        <x:v>16720</x:v>
      </x:c>
      <x:c r="Q4209" s="268" t="n">
        <x:f>MIN(M4209,FARMER_HOURS)*FARMER_RATE+MAX(M4209-FARMER_HOURS,0)*TEMP_RATE</x:f>
        <x:v>42048.054987293115</x:v>
      </x:c>
      <x:c r="R4209" s="268" t="n">
        <x:f>O4209-P4209-Q4209-FIXED_COST</x:f>
        <x:v>15083.945012706885</x:v>
      </x:c>
      <x:c r="S4209" s="139" t="str">
        <x:f>IF(AND(L4209&lt;=TOTAL_BED_CAP,N4209&lt;=TEMP_WORKER_CAP),"YES","NO")</x:f>
        <x:v>YES</x:v>
      </x:c>
      <x:c r="T4209" s="139" t="n">
        <x:f>IF(S4209="YES",R4209,-1E+99)</x:f>
        <x:v>15083.945012706885</x:v>
      </x:c>
    </x:row>
    <x:row r="4210">
      <x:c r="A4210" s="139"/>
      <x:c r="B4210" s="139"/>
      <x:c r="C4210" s="139"/>
      <x:c r="D4210" s="139"/>
      <x:c r="E4210" s="139"/>
      <x:c r="F4210" s="139"/>
      <x:c r="G4210" s="139"/>
      <x:c r="H4210" s="139"/>
      <x:c r="I4210" s="266" t="n">
        <x:f>INT((ROW()-ROW($I$46))/((CARROT_CAP+1)*(MESCLUN_CAP+1)))</x:f>
        <x:v>6</x:v>
      </x:c>
      <x:c r="J4210" s="266" t="n">
        <x:f>MOD(INT((ROW()-ROW($I$46))/(MESCLUN_CAP+1)),CARROT_CAP+1)</x:f>
        <x:v>8</x:v>
      </x:c>
      <x:c r="K4210" s="266" t="n">
        <x:f>MOD(ROW()-ROW($I$46),MESCLUN_CAP+1)</x:f>
        <x:v>10</x:v>
      </x:c>
      <x:c r="L4210" s="266" t="n">
        <x:f>SUM(I4210:K4210)</x:f>
        <x:v>24</x:v>
      </x:c>
      <x:c r="M4210" s="267" t="n">
        <x:f>I4210*TOMATO_HOURS*WEEKS*(1+TOMATO_DIM)^I4210+J4210*CARROT_HOURS*WEEKS*(1+CARROT_DIM)^J4210+K4210*MESCLUN_HOURS*WEEKS*(1+MESCLUN_DIM)^K4210</x:f>
        <x:v>1758.581508751296</x:v>
      </x:c>
      <x:c r="N4210" s="267" t="n">
        <x:f>MAX(M4210-FARMER_HOURS,0)/TEMP_HOURS_PER_WORKER</x:f>
        <x:v>0.7212371588550667</x:v>
      </x:c>
      <x:c r="O4210" s="268" t="n">
        <x:f>I4210*TOMATO_PRICE+J4210*CARROT_PRICE+K4210*MESCLUN_PRICE</x:f>
        <x:v>96552</x:v>
      </x:c>
      <x:c r="P4210" s="268" t="n">
        <x:f>I4210*TOMATO_FERTILIZER+J4210*CARROT_FERTILIZER+K4210*MESCLUN_FERTILIZER</x:f>
        <x:v>17600</x:v>
      </x:c>
      <x:c r="Q4210" s="268" t="n">
        <x:f>MIN(M4210,FARMER_HOURS)*FARMER_RATE+MAX(M4210-FARMER_HOURS,0)*TEMP_RATE</x:f>
        <x:v>43030.92897137666</x:v>
      </x:c>
      <x:c r="R4210" s="268" t="n">
        <x:f>O4210-P4210-Q4210-FIXED_COST</x:f>
        <x:v>15921.071028623337</x:v>
      </x:c>
      <x:c r="S4210" s="139" t="str">
        <x:f>IF(AND(L4210&lt;=TOTAL_BED_CAP,N4210&lt;=TEMP_WORKER_CAP),"YES","NO")</x:f>
        <x:v>YES</x:v>
      </x:c>
      <x:c r="T4210" s="139" t="n">
        <x:f>IF(S4210="YES",R4210,-1E+99)</x:f>
        <x:v>15921.071028623337</x:v>
      </x:c>
    </x:row>
    <x:row r="4211">
      <x:c r="A4211" s="139"/>
      <x:c r="B4211" s="139"/>
      <x:c r="C4211" s="139"/>
      <x:c r="D4211" s="139"/>
      <x:c r="E4211" s="139"/>
      <x:c r="F4211" s="139"/>
      <x:c r="G4211" s="139"/>
      <x:c r="H4211" s="139"/>
      <x:c r="I4211" s="266" t="n">
        <x:f>INT((ROW()-ROW($I$46))/((CARROT_CAP+1)*(MESCLUN_CAP+1)))</x:f>
        <x:v>6</x:v>
      </x:c>
      <x:c r="J4211" s="266" t="n">
        <x:f>MOD(INT((ROW()-ROW($I$46))/(MESCLUN_CAP+1)),CARROT_CAP+1)</x:f>
        <x:v>8</x:v>
      </x:c>
      <x:c r="K4211" s="266" t="n">
        <x:f>MOD(ROW()-ROW($I$46),MESCLUN_CAP+1)</x:f>
        <x:v>11</x:v>
      </x:c>
      <x:c r="L4211" s="266" t="n">
        <x:f>SUM(I4211:K4211)</x:f>
        <x:v>25</x:v>
      </x:c>
      <x:c r="M4211" s="267" t="n">
        <x:f>I4211*TOMATO_HOURS*WEEKS*(1+TOMATO_DIM)^I4211+J4211*CARROT_HOURS*WEEKS*(1+CARROT_DIM)^J4211+K4211*MESCLUN_HOURS*WEEKS*(1+MESCLUN_DIM)^K4211</x:f>
        <x:v>1816.5396218447352</x:v>
      </x:c>
      <x:c r="N4211" s="267" t="n">
        <x:f>MAX(M4211-FARMER_HOURS,0)/TEMP_HOURS_PER_WORKER</x:f>
        <x:v>0.7614858485032883</x:v>
      </x:c>
      <x:c r="O4211" s="268" t="n">
        <x:f>I4211*TOMATO_PRICE+J4211*CARROT_PRICE+K4211*MESCLUN_PRICE</x:f>
        <x:v>99252</x:v>
      </x:c>
      <x:c r="P4211" s="268" t="n">
        <x:f>I4211*TOMATO_FERTILIZER+J4211*CARROT_FERTILIZER+K4211*MESCLUN_FERTILIZER</x:f>
        <x:v>18480</x:v>
      </x:c>
      <x:c r="Q4211" s="268" t="n">
        <x:f>MIN(M4211,FARMER_HOURS)*FARMER_RATE+MAX(M4211-FARMER_HOURS,0)*TEMP_RATE</x:f>
        <x:v>44037.14621258221</x:v>
      </x:c>
      <x:c r="R4211" s="268" t="n">
        <x:f>O4211-P4211-Q4211-FIXED_COST</x:f>
        <x:v>16734.853787417793</x:v>
      </x:c>
      <x:c r="S4211" s="139" t="str">
        <x:f>IF(AND(L4211&lt;=TOTAL_BED_CAP,N4211&lt;=TEMP_WORKER_CAP),"YES","NO")</x:f>
        <x:v>YES</x:v>
      </x:c>
      <x:c r="T4211" s="139" t="n">
        <x:f>IF(S4211="YES",R4211,-1E+99)</x:f>
        <x:v>16734.853787417793</x:v>
      </x:c>
    </x:row>
    <x:row r="4212">
      <x:c r="A4212" s="139"/>
      <x:c r="B4212" s="139"/>
      <x:c r="C4212" s="139"/>
      <x:c r="D4212" s="139"/>
      <x:c r="E4212" s="139"/>
      <x:c r="F4212" s="139"/>
      <x:c r="G4212" s="139"/>
      <x:c r="H4212" s="139"/>
      <x:c r="I4212" s="266" t="n">
        <x:f>INT((ROW()-ROW($I$46))/((CARROT_CAP+1)*(MESCLUN_CAP+1)))</x:f>
        <x:v>6</x:v>
      </x:c>
      <x:c r="J4212" s="266" t="n">
        <x:f>MOD(INT((ROW()-ROW($I$46))/(MESCLUN_CAP+1)),CARROT_CAP+1)</x:f>
        <x:v>8</x:v>
      </x:c>
      <x:c r="K4212" s="266" t="n">
        <x:f>MOD(ROW()-ROW($I$46),MESCLUN_CAP+1)</x:f>
        <x:v>12</x:v>
      </x:c>
      <x:c r="L4212" s="266" t="n">
        <x:f>SUM(I4212:K4212)</x:f>
        <x:v>26</x:v>
      </x:c>
      <x:c r="M4212" s="267" t="n">
        <x:f>I4212*TOMATO_HOURS*WEEKS*(1+TOMATO_DIM)^I4212+J4212*CARROT_HOURS*WEEKS*(1+CARROT_DIM)^J4212+K4212*MESCLUN_HOURS*WEEKS*(1+MESCLUN_DIM)^K4212</x:f>
        <x:v>1875.8670749727994</x:v>
      </x:c>
      <x:c r="N4212" s="267" t="n">
        <x:f>MAX(M4212-FARMER_HOURS,0)/TEMP_HOURS_PER_WORKER</x:f>
        <x:v>0.8026854687311107</x:v>
      </x:c>
      <x:c r="O4212" s="268" t="n">
        <x:f>I4212*TOMATO_PRICE+J4212*CARROT_PRICE+K4212*MESCLUN_PRICE</x:f>
        <x:v>101952</x:v>
      </x:c>
      <x:c r="P4212" s="268" t="n">
        <x:f>I4212*TOMATO_FERTILIZER+J4212*CARROT_FERTILIZER+K4212*MESCLUN_FERTILIZER</x:f>
        <x:v>19360</x:v>
      </x:c>
      <x:c r="Q4212" s="268" t="n">
        <x:f>MIN(M4212,FARMER_HOURS)*FARMER_RATE+MAX(M4212-FARMER_HOURS,0)*TEMP_RATE</x:f>
        <x:v>45067.13671827777</x:v>
      </x:c>
      <x:c r="R4212" s="268" t="n">
        <x:f>O4212-P4212-Q4212-FIXED_COST</x:f>
        <x:v>17524.86328172223</x:v>
      </x:c>
      <x:c r="S4212" s="139" t="str">
        <x:f>IF(AND(L4212&lt;=TOTAL_BED_CAP,N4212&lt;=TEMP_WORKER_CAP),"YES","NO")</x:f>
        <x:v>YES</x:v>
      </x:c>
      <x:c r="T4212" s="139" t="n">
        <x:f>IF(S4212="YES",R4212,-1E+99)</x:f>
        <x:v>17524.86328172223</x:v>
      </x:c>
    </x:row>
    <x:row r="4213">
      <x:c r="A4213" s="139"/>
      <x:c r="B4213" s="139"/>
      <x:c r="C4213" s="139"/>
      <x:c r="D4213" s="139"/>
      <x:c r="E4213" s="139"/>
      <x:c r="F4213" s="139"/>
      <x:c r="G4213" s="139"/>
      <x:c r="H4213" s="139"/>
      <x:c r="I4213" s="266" t="n">
        <x:f>INT((ROW()-ROW($I$46))/((CARROT_CAP+1)*(MESCLUN_CAP+1)))</x:f>
        <x:v>6</x:v>
      </x:c>
      <x:c r="J4213" s="266" t="n">
        <x:f>MOD(INT((ROW()-ROW($I$46))/(MESCLUN_CAP+1)),CARROT_CAP+1)</x:f>
        <x:v>8</x:v>
      </x:c>
      <x:c r="K4213" s="266" t="n">
        <x:f>MOD(ROW()-ROW($I$46),MESCLUN_CAP+1)</x:f>
        <x:v>13</x:v>
      </x:c>
      <x:c r="L4213" s="266" t="n">
        <x:f>SUM(I4213:K4213)</x:f>
        <x:v>27</x:v>
      </x:c>
      <x:c r="M4213" s="267" t="n">
        <x:f>I4213*TOMATO_HOURS*WEEKS*(1+TOMATO_DIM)^I4213+J4213*CARROT_HOURS*WEEKS*(1+CARROT_DIM)^J4213+K4213*MESCLUN_HOURS*WEEKS*(1+MESCLUN_DIM)^K4213</x:f>
        <x:v>1936.589045681184</x:v>
      </x:c>
      <x:c r="N4213" s="267" t="n">
        <x:f>MAX(M4213-FARMER_HOURS,0)/TEMP_HOURS_PER_WORKER</x:f>
        <x:v>0.8448535039452666</x:v>
      </x:c>
      <x:c r="O4213" s="268" t="n">
        <x:f>I4213*TOMATO_PRICE+J4213*CARROT_PRICE+K4213*MESCLUN_PRICE</x:f>
        <x:v>104652</x:v>
      </x:c>
      <x:c r="P4213" s="268" t="n">
        <x:f>I4213*TOMATO_FERTILIZER+J4213*CARROT_FERTILIZER+K4213*MESCLUN_FERTILIZER</x:f>
        <x:v>20240</x:v>
      </x:c>
      <x:c r="Q4213" s="268" t="n">
        <x:f>MIN(M4213,FARMER_HOURS)*FARMER_RATE+MAX(M4213-FARMER_HOURS,0)*TEMP_RATE</x:f>
        <x:v>46121.33759863167</x:v>
      </x:c>
      <x:c r="R4213" s="268" t="n">
        <x:f>O4213-P4213-Q4213-FIXED_COST</x:f>
        <x:v>18290.662401368332</x:v>
      </x:c>
      <x:c r="S4213" s="139" t="str">
        <x:f>IF(AND(L4213&lt;=TOTAL_BED_CAP,N4213&lt;=TEMP_WORKER_CAP),"YES","NO")</x:f>
        <x:v>YES</x:v>
      </x:c>
      <x:c r="T4213" s="139" t="n">
        <x:f>IF(S4213="YES",R4213,-1E+99)</x:f>
        <x:v>18290.662401368332</x:v>
      </x:c>
    </x:row>
    <x:row r="4214">
      <x:c r="A4214" s="139"/>
      <x:c r="B4214" s="139"/>
      <x:c r="C4214" s="139"/>
      <x:c r="D4214" s="139"/>
      <x:c r="E4214" s="139"/>
      <x:c r="F4214" s="139"/>
      <x:c r="G4214" s="139"/>
      <x:c r="H4214" s="139"/>
      <x:c r="I4214" s="266" t="n">
        <x:f>INT((ROW()-ROW($I$46))/((CARROT_CAP+1)*(MESCLUN_CAP+1)))</x:f>
        <x:v>6</x:v>
      </x:c>
      <x:c r="J4214" s="266" t="n">
        <x:f>MOD(INT((ROW()-ROW($I$46))/(MESCLUN_CAP+1)),CARROT_CAP+1)</x:f>
        <x:v>8</x:v>
      </x:c>
      <x:c r="K4214" s="266" t="n">
        <x:f>MOD(ROW()-ROW($I$46),MESCLUN_CAP+1)</x:f>
        <x:v>14</x:v>
      </x:c>
      <x:c r="L4214" s="266" t="n">
        <x:f>SUM(I4214:K4214)</x:f>
        <x:v>28</x:v>
      </x:c>
      <x:c r="M4214" s="267" t="n">
        <x:f>I4214*TOMATO_HOURS*WEEKS*(1+TOMATO_DIM)^I4214+J4214*CARROT_HOURS*WEEKS*(1+CARROT_DIM)^J4214+K4214*MESCLUN_HOURS*WEEKS*(1+MESCLUN_DIM)^K4214</x:f>
        <x:v>1998.731126994845</x:v>
      </x:c>
      <x:c r="N4214" s="267" t="n">
        <x:f>MAX(M4214-FARMER_HOURS,0)/TEMP_HOURS_PER_WORKER</x:f>
        <x:v>0.8880077270797535</x:v>
      </x:c>
      <x:c r="O4214" s="268" t="n">
        <x:f>I4214*TOMATO_PRICE+J4214*CARROT_PRICE+K4214*MESCLUN_PRICE</x:f>
        <x:v>107352</x:v>
      </x:c>
      <x:c r="P4214" s="268" t="n">
        <x:f>I4214*TOMATO_FERTILIZER+J4214*CARROT_FERTILIZER+K4214*MESCLUN_FERTILIZER</x:f>
        <x:v>21120</x:v>
      </x:c>
      <x:c r="Q4214" s="268" t="n">
        <x:f>MIN(M4214,FARMER_HOURS)*FARMER_RATE+MAX(M4214-FARMER_HOURS,0)*TEMP_RATE</x:f>
        <x:v>47200.19317699384</x:v>
      </x:c>
      <x:c r="R4214" s="268" t="n">
        <x:f>O4214-P4214-Q4214-FIXED_COST</x:f>
        <x:v>19031.80682300616</x:v>
      </x:c>
      <x:c r="S4214" s="139" t="str">
        <x:f>IF(AND(L4214&lt;=TOTAL_BED_CAP,N4214&lt;=TEMP_WORKER_CAP),"YES","NO")</x:f>
        <x:v>YES</x:v>
      </x:c>
      <x:c r="T4214" s="139" t="n">
        <x:f>IF(S4214="YES",R4214,-1E+99)</x:f>
        <x:v>19031.80682300616</x:v>
      </x:c>
    </x:row>
    <x:row r="4215">
      <x:c r="A4215" s="139"/>
      <x:c r="B4215" s="139"/>
      <x:c r="C4215" s="139"/>
      <x:c r="D4215" s="139"/>
      <x:c r="E4215" s="139"/>
      <x:c r="F4215" s="139"/>
      <x:c r="G4215" s="139"/>
      <x:c r="H4215" s="139"/>
      <x:c r="I4215" s="266" t="n">
        <x:f>INT((ROW()-ROW($I$46))/((CARROT_CAP+1)*(MESCLUN_CAP+1)))</x:f>
        <x:v>6</x:v>
      </x:c>
      <x:c r="J4215" s="266" t="n">
        <x:f>MOD(INT((ROW()-ROW($I$46))/(MESCLUN_CAP+1)),CARROT_CAP+1)</x:f>
        <x:v>8</x:v>
      </x:c>
      <x:c r="K4215" s="266" t="n">
        <x:f>MOD(ROW()-ROW($I$46),MESCLUN_CAP+1)</x:f>
        <x:v>15</x:v>
      </x:c>
      <x:c r="L4215" s="266" t="n">
        <x:f>SUM(I4215:K4215)</x:f>
        <x:v>29</x:v>
      </x:c>
      <x:c r="M4215" s="267" t="n">
        <x:f>I4215*TOMATO_HOURS*WEEKS*(1+TOMATO_DIM)^I4215+J4215*CARROT_HOURS*WEEKS*(1+CARROT_DIM)^J4215+K4215*MESCLUN_HOURS*WEEKS*(1+MESCLUN_DIM)^K4215</x:f>
        <x:v>2062.319333870991</x:v>
      </x:c>
      <x:c r="N4215" s="267" t="n">
        <x:f>MAX(M4215-FARMER_HOURS,0)/TEMP_HOURS_PER_WORKER</x:f>
        <x:v>0.9321662040770772</x:v>
      </x:c>
      <x:c r="O4215" s="268" t="n">
        <x:f>I4215*TOMATO_PRICE+J4215*CARROT_PRICE+K4215*MESCLUN_PRICE</x:f>
        <x:v>110052</x:v>
      </x:c>
      <x:c r="P4215" s="268" t="n">
        <x:f>I4215*TOMATO_FERTILIZER+J4215*CARROT_FERTILIZER+K4215*MESCLUN_FERTILIZER</x:f>
        <x:v>22000</x:v>
      </x:c>
      <x:c r="Q4215" s="268" t="n">
        <x:f>MIN(M4215,FARMER_HOURS)*FARMER_RATE+MAX(M4215-FARMER_HOURS,0)*TEMP_RATE</x:f>
        <x:v>48304.155101926925</x:v>
      </x:c>
      <x:c r="R4215" s="268" t="n">
        <x:f>O4215-P4215-Q4215-FIXED_COST</x:f>
        <x:v>19747.844898073075</x:v>
      </x:c>
      <x:c r="S4215" s="139" t="str">
        <x:f>IF(AND(L4215&lt;=TOTAL_BED_CAP,N4215&lt;=TEMP_WORKER_CAP),"YES","NO")</x:f>
        <x:v>YES</x:v>
      </x:c>
      <x:c r="T4215" s="139" t="n">
        <x:f>IF(S4215="YES",R4215,-1E+99)</x:f>
        <x:v>19747.844898073075</x:v>
      </x:c>
    </x:row>
    <x:row r="4216">
      <x:c r="A4216" s="139"/>
      <x:c r="B4216" s="139"/>
      <x:c r="C4216" s="139"/>
      <x:c r="D4216" s="139"/>
      <x:c r="E4216" s="139"/>
      <x:c r="F4216" s="139"/>
      <x:c r="G4216" s="139"/>
      <x:c r="H4216" s="139"/>
      <x:c r="I4216" s="266" t="n">
        <x:f>INT((ROW()-ROW($I$46))/((CARROT_CAP+1)*(MESCLUN_CAP+1)))</x:f>
        <x:v>6</x:v>
      </x:c>
      <x:c r="J4216" s="266" t="n">
        <x:f>MOD(INT((ROW()-ROW($I$46))/(MESCLUN_CAP+1)),CARROT_CAP+1)</x:f>
        <x:v>8</x:v>
      </x:c>
      <x:c r="K4216" s="266" t="n">
        <x:f>MOD(ROW()-ROW($I$46),MESCLUN_CAP+1)</x:f>
        <x:v>16</x:v>
      </x:c>
      <x:c r="L4216" s="266" t="n">
        <x:f>SUM(I4216:K4216)</x:f>
        <x:v>30</x:v>
      </x:c>
      <x:c r="M4216" s="267" t="n">
        <x:f>I4216*TOMATO_HOURS*WEEKS*(1+TOMATO_DIM)^I4216+J4216*CARROT_HOURS*WEEKS*(1+CARROT_DIM)^J4216+K4216*MESCLUN_HOURS*WEEKS*(1+MESCLUN_DIM)^K4216</x:f>
        <x:v>2127.38010974848</x:v>
      </x:c>
      <x:c r="N4216" s="267" t="n">
        <x:f>MAX(M4216-FARMER_HOURS,0)/TEMP_HOURS_PER_WORKER</x:f>
        <x:v>0.9773472984364446</x:v>
      </x:c>
      <x:c r="O4216" s="268" t="n">
        <x:f>I4216*TOMATO_PRICE+J4216*CARROT_PRICE+K4216*MESCLUN_PRICE</x:f>
        <x:v>112752</x:v>
      </x:c>
      <x:c r="P4216" s="268" t="n">
        <x:f>I4216*TOMATO_FERTILIZER+J4216*CARROT_FERTILIZER+K4216*MESCLUN_FERTILIZER</x:f>
        <x:v>22880</x:v>
      </x:c>
      <x:c r="Q4216" s="268" t="n">
        <x:f>MIN(M4216,FARMER_HOURS)*FARMER_RATE+MAX(M4216-FARMER_HOURS,0)*TEMP_RATE</x:f>
        <x:v>49433.68246091111</x:v>
      </x:c>
      <x:c r="R4216" s="268" t="n">
        <x:f>O4216-P4216-Q4216-FIXED_COST</x:f>
        <x:v>20438.317539088886</x:v>
      </x:c>
      <x:c r="S4216" s="139" t="str">
        <x:f>IF(AND(L4216&lt;=TOTAL_BED_CAP,N4216&lt;=TEMP_WORKER_CAP),"YES","NO")</x:f>
        <x:v>YES</x:v>
      </x:c>
      <x:c r="T4216" s="139" t="n">
        <x:f>IF(S4216="YES",R4216,-1E+99)</x:f>
        <x:v>20438.317539088886</x:v>
      </x:c>
    </x:row>
    <x:row r="4217">
      <x:c r="A4217" s="139"/>
      <x:c r="B4217" s="139"/>
      <x:c r="C4217" s="139"/>
      <x:c r="D4217" s="139"/>
      <x:c r="E4217" s="139"/>
      <x:c r="F4217" s="139"/>
      <x:c r="G4217" s="139"/>
      <x:c r="H4217" s="139"/>
      <x:c r="I4217" s="266" t="n">
        <x:f>INT((ROW()-ROW($I$46))/((CARROT_CAP+1)*(MESCLUN_CAP+1)))</x:f>
        <x:v>6</x:v>
      </x:c>
      <x:c r="J4217" s="266" t="n">
        <x:f>MOD(INT((ROW()-ROW($I$46))/(MESCLUN_CAP+1)),CARROT_CAP+1)</x:f>
        <x:v>8</x:v>
      </x:c>
      <x:c r="K4217" s="266" t="n">
        <x:f>MOD(ROW()-ROW($I$46),MESCLUN_CAP+1)</x:f>
        <x:v>17</x:v>
      </x:c>
      <x:c r="L4217" s="266" t="n">
        <x:f>SUM(I4217:K4217)</x:f>
        <x:v>31</x:v>
      </x:c>
      <x:c r="M4217" s="267" t="n">
        <x:f>I4217*TOMATO_HOURS*WEEKS*(1+TOMATO_DIM)^I4217+J4217*CARROT_HOURS*WEEKS*(1+CARROT_DIM)^J4217+K4217*MESCLUN_HOURS*WEEKS*(1+MESCLUN_DIM)^K4217</x:f>
        <x:v>2193.9403331950207</x:v>
      </x:c>
      <x:c r="N4217" s="267" t="n">
        <x:f>MAX(M4217-FARMER_HOURS,0)/TEMP_HOURS_PER_WORKER</x:f>
        <x:v>1.0235696758298756</x:v>
      </x:c>
      <x:c r="O4217" s="268" t="n">
        <x:f>I4217*TOMATO_PRICE+J4217*CARROT_PRICE+K4217*MESCLUN_PRICE</x:f>
        <x:v>115452</x:v>
      </x:c>
      <x:c r="P4217" s="268" t="n">
        <x:f>I4217*TOMATO_FERTILIZER+J4217*CARROT_FERTILIZER+K4217*MESCLUN_FERTILIZER</x:f>
        <x:v>23760</x:v>
      </x:c>
      <x:c r="Q4217" s="268" t="n">
        <x:f>MIN(M4217,FARMER_HOURS)*FARMER_RATE+MAX(M4217-FARMER_HOURS,0)*TEMP_RATE</x:f>
        <x:v>50589.24189574689</x:v>
      </x:c>
      <x:c r="R4217" s="268" t="n">
        <x:f>O4217-P4217-Q4217-FIXED_COST</x:f>
        <x:v>21102.75810425311</x:v>
      </x:c>
      <x:c r="S4217" s="139" t="str">
        <x:f>IF(AND(L4217&lt;=TOTAL_BED_CAP,N4217&lt;=TEMP_WORKER_CAP),"YES","NO")</x:f>
        <x:v>YES</x:v>
      </x:c>
      <x:c r="T4217" s="139" t="n">
        <x:f>IF(S4217="YES",R4217,-1E+99)</x:f>
        <x:v>21102.75810425311</x:v>
      </x:c>
    </x:row>
    <x:row r="4218">
      <x:c r="A4218" s="139"/>
      <x:c r="B4218" s="139"/>
      <x:c r="C4218" s="139"/>
      <x:c r="D4218" s="139"/>
      <x:c r="E4218" s="139"/>
      <x:c r="F4218" s="139"/>
      <x:c r="G4218" s="139"/>
      <x:c r="H4218" s="139"/>
      <x:c r="I4218" s="266" t="n">
        <x:f>INT((ROW()-ROW($I$46))/((CARROT_CAP+1)*(MESCLUN_CAP+1)))</x:f>
        <x:v>6</x:v>
      </x:c>
      <x:c r="J4218" s="266" t="n">
        <x:f>MOD(INT((ROW()-ROW($I$46))/(MESCLUN_CAP+1)),CARROT_CAP+1)</x:f>
        <x:v>8</x:v>
      </x:c>
      <x:c r="K4218" s="266" t="n">
        <x:f>MOD(ROW()-ROW($I$46),MESCLUN_CAP+1)</x:f>
        <x:v>18</x:v>
      </x:c>
      <x:c r="L4218" s="266" t="n">
        <x:f>SUM(I4218:K4218)</x:f>
        <x:v>32</x:v>
      </x:c>
      <x:c r="M4218" s="267" t="n">
        <x:f>I4218*TOMATO_HOURS*WEEKS*(1+TOMATO_DIM)^I4218+J4218*CARROT_HOURS*WEEKS*(1+CARROT_DIM)^J4218+K4218*MESCLUN_HOURS*WEEKS*(1+MESCLUN_DIM)^K4218</x:f>
        <x:v>2262.0273246536076</x:v>
      </x:c>
      <x:c r="N4218" s="267" t="n">
        <x:f>MAX(M4218-FARMER_HOURS,0)/TEMP_HOURS_PER_WORKER</x:f>
        <x:v>1.0708523087872275</x:v>
      </x:c>
      <x:c r="O4218" s="268" t="n">
        <x:f>I4218*TOMATO_PRICE+J4218*CARROT_PRICE+K4218*MESCLUN_PRICE</x:f>
        <x:v>118152</x:v>
      </x:c>
      <x:c r="P4218" s="268" t="n">
        <x:f>I4218*TOMATO_FERTILIZER+J4218*CARROT_FERTILIZER+K4218*MESCLUN_FERTILIZER</x:f>
        <x:v>24640</x:v>
      </x:c>
      <x:c r="Q4218" s="268" t="n">
        <x:f>MIN(M4218,FARMER_HOURS)*FARMER_RATE+MAX(M4218-FARMER_HOURS,0)*TEMP_RATE</x:f>
        <x:v>51771.307719680684</x:v>
      </x:c>
      <x:c r="R4218" s="268" t="n">
        <x:f>O4218-P4218-Q4218-FIXED_COST</x:f>
        <x:v>21740.692280319316</x:v>
      </x:c>
      <x:c r="S4218" s="139" t="str">
        <x:f>IF(AND(L4218&lt;=TOTAL_BED_CAP,N4218&lt;=TEMP_WORKER_CAP),"YES","NO")</x:f>
        <x:v>YES</x:v>
      </x:c>
      <x:c r="T4218" s="139" t="n">
        <x:f>IF(S4218="YES",R4218,-1E+99)</x:f>
        <x:v>21740.692280319316</x:v>
      </x:c>
    </x:row>
    <x:row r="4219">
      <x:c r="A4219" s="139"/>
      <x:c r="B4219" s="139"/>
      <x:c r="C4219" s="139"/>
      <x:c r="D4219" s="139"/>
      <x:c r="E4219" s="139"/>
      <x:c r="F4219" s="139"/>
      <x:c r="G4219" s="139"/>
      <x:c r="H4219" s="139"/>
      <x:c r="I4219" s="266" t="n">
        <x:f>INT((ROW()-ROW($I$46))/((CARROT_CAP+1)*(MESCLUN_CAP+1)))</x:f>
        <x:v>6</x:v>
      </x:c>
      <x:c r="J4219" s="266" t="n">
        <x:f>MOD(INT((ROW()-ROW($I$46))/(MESCLUN_CAP+1)),CARROT_CAP+1)</x:f>
        <x:v>8</x:v>
      </x:c>
      <x:c r="K4219" s="266" t="n">
        <x:f>MOD(ROW()-ROW($I$46),MESCLUN_CAP+1)</x:f>
        <x:v>19</x:v>
      </x:c>
      <x:c r="L4219" s="266" t="n">
        <x:f>SUM(I4219:K4219)</x:f>
        <x:v>33</x:v>
      </x:c>
      <x:c r="M4219" s="267" t="n">
        <x:f>I4219*TOMATO_HOURS*WEEKS*(1+TOMATO_DIM)^I4219+J4219*CARROT_HOURS*WEEKS*(1+CARROT_DIM)^J4219+K4219*MESCLUN_HOURS*WEEKS*(1+MESCLUN_DIM)^K4219</x:f>
        <x:v>2331.6688532896296</x:v>
      </x:c>
      <x:c r="N4219" s="267" t="n">
        <x:f>MAX(M4219-FARMER_HOURS,0)/TEMP_HOURS_PER_WORKER</x:f>
        <x:v>1.1192144814511318</x:v>
      </x:c>
      <x:c r="O4219" s="268" t="n">
        <x:f>I4219*TOMATO_PRICE+J4219*CARROT_PRICE+K4219*MESCLUN_PRICE</x:f>
        <x:v>120852</x:v>
      </x:c>
      <x:c r="P4219" s="268" t="n">
        <x:f>I4219*TOMATO_FERTILIZER+J4219*CARROT_FERTILIZER+K4219*MESCLUN_FERTILIZER</x:f>
        <x:v>25520</x:v>
      </x:c>
      <x:c r="Q4219" s="268" t="n">
        <x:f>MIN(M4219,FARMER_HOURS)*FARMER_RATE+MAX(M4219-FARMER_HOURS,0)*TEMP_RATE</x:f>
        <x:v>52980.3620362783</x:v>
      </x:c>
      <x:c r="R4219" s="268" t="n">
        <x:f>O4219-P4219-Q4219-FIXED_COST</x:f>
        <x:v>22351.637963721703</x:v>
      </x:c>
      <x:c r="S4219" s="139" t="str">
        <x:f>IF(AND(L4219&lt;=TOTAL_BED_CAP,N4219&lt;=TEMP_WORKER_CAP),"YES","NO")</x:f>
        <x:v>YES</x:v>
      </x:c>
      <x:c r="T4219" s="139" t="n">
        <x:f>IF(S4219="YES",R4219,-1E+99)</x:f>
        <x:v>22351.637963721703</x:v>
      </x:c>
    </x:row>
    <x:row r="4220">
      <x:c r="A4220" s="139"/>
      <x:c r="B4220" s="139"/>
      <x:c r="C4220" s="139"/>
      <x:c r="D4220" s="139"/>
      <x:c r="E4220" s="139"/>
      <x:c r="F4220" s="139"/>
      <x:c r="G4220" s="139"/>
      <x:c r="H4220" s="139"/>
      <x:c r="I4220" s="266" t="n">
        <x:f>INT((ROW()-ROW($I$46))/((CARROT_CAP+1)*(MESCLUN_CAP+1)))</x:f>
        <x:v>6</x:v>
      </x:c>
      <x:c r="J4220" s="266" t="n">
        <x:f>MOD(INT((ROW()-ROW($I$46))/(MESCLUN_CAP+1)),CARROT_CAP+1)</x:f>
        <x:v>8</x:v>
      </x:c>
      <x:c r="K4220" s="266" t="n">
        <x:f>MOD(ROW()-ROW($I$46),MESCLUN_CAP+1)</x:f>
        <x:v>20</x:v>
      </x:c>
      <x:c r="L4220" s="266" t="n">
        <x:f>SUM(I4220:K4220)</x:f>
        <x:v>34</x:v>
      </x:c>
      <x:c r="M4220" s="267" t="n">
        <x:f>I4220*TOMATO_HOURS*WEEKS*(1+TOMATO_DIM)^I4220+J4220*CARROT_HOURS*WEEKS*(1+CARROT_DIM)^J4220+K4220*MESCLUN_HOURS*WEEKS*(1+MESCLUN_DIM)^K4220</x:f>
        <x:v>2402.8931439401067</x:v>
      </x:c>
      <x:c r="N4220" s="267" t="n">
        <x:f>MAX(M4220-FARMER_HOURS,0)/TEMP_HOURS_PER_WORKER</x:f>
        <x:v>1.1686757944028519</x:v>
      </x:c>
      <x:c r="O4220" s="268" t="n">
        <x:f>I4220*TOMATO_PRICE+J4220*CARROT_PRICE+K4220*MESCLUN_PRICE</x:f>
        <x:v>123552</x:v>
      </x:c>
      <x:c r="P4220" s="268" t="n">
        <x:f>I4220*TOMATO_FERTILIZER+J4220*CARROT_FERTILIZER+K4220*MESCLUN_FERTILIZER</x:f>
        <x:v>26400</x:v>
      </x:c>
      <x:c r="Q4220" s="268" t="n">
        <x:f>MIN(M4220,FARMER_HOURS)*FARMER_RATE+MAX(M4220-FARMER_HOURS,0)*TEMP_RATE</x:f>
        <x:v>54216.8948600713</x:v>
      </x:c>
      <x:c r="R4220" s="268" t="n">
        <x:f>O4220-P4220-Q4220-FIXED_COST</x:f>
        <x:v>22935.105139928703</x:v>
      </x:c>
      <x:c r="S4220" s="139" t="str">
        <x:f>IF(AND(L4220&lt;=TOTAL_BED_CAP,N4220&lt;=TEMP_WORKER_CAP),"YES","NO")</x:f>
        <x:v>YES</x:v>
      </x:c>
      <x:c r="T4220" s="139" t="n">
        <x:f>IF(S4220="YES",R4220,-1E+99)</x:f>
        <x:v>22935.105139928703</x:v>
      </x:c>
    </x:row>
    <x:row r="4221">
      <x:c r="A4221" s="139"/>
      <x:c r="B4221" s="139"/>
      <x:c r="C4221" s="139"/>
      <x:c r="D4221" s="139"/>
      <x:c r="E4221" s="139"/>
      <x:c r="F4221" s="139"/>
      <x:c r="G4221" s="139"/>
      <x:c r="H4221" s="139"/>
      <x:c r="I4221" s="266" t="n">
        <x:f>INT((ROW()-ROW($I$46))/((CARROT_CAP+1)*(MESCLUN_CAP+1)))</x:f>
        <x:v>6</x:v>
      </x:c>
      <x:c r="J4221" s="266" t="n">
        <x:f>MOD(INT((ROW()-ROW($I$46))/(MESCLUN_CAP+1)),CARROT_CAP+1)</x:f>
        <x:v>8</x:v>
      </x:c>
      <x:c r="K4221" s="266" t="n">
        <x:f>MOD(ROW()-ROW($I$46),MESCLUN_CAP+1)</x:f>
        <x:v>21</x:v>
      </x:c>
      <x:c r="L4221" s="266" t="n">
        <x:f>SUM(I4221:K4221)</x:f>
        <x:v>35</x:v>
      </x:c>
      <x:c r="M4221" s="267" t="n">
        <x:f>I4221*TOMATO_HOURS*WEEKS*(1+TOMATO_DIM)^I4221+J4221*CARROT_HOURS*WEEKS*(1+CARROT_DIM)^J4221+K4221*MESCLUN_HOURS*WEEKS*(1+MESCLUN_DIM)^K4221</x:f>
        <x:v>2475.7288841665504</x:v>
      </x:c>
      <x:c r="N4221" s="267" t="n">
        <x:f>MAX(M4221-FARMER_HOURS,0)/TEMP_HOURS_PER_WORKER</x:f>
        <x:v>1.2192561695601045</x:v>
      </x:c>
      <x:c r="O4221" s="268" t="n">
        <x:f>I4221*TOMATO_PRICE+J4221*CARROT_PRICE+K4221*MESCLUN_PRICE</x:f>
        <x:v>126252</x:v>
      </x:c>
      <x:c r="P4221" s="268" t="n">
        <x:f>I4221*TOMATO_FERTILIZER+J4221*CARROT_FERTILIZER+K4221*MESCLUN_FERTILIZER</x:f>
        <x:v>27280</x:v>
      </x:c>
      <x:c r="Q4221" s="268" t="n">
        <x:f>MIN(M4221,FARMER_HOURS)*FARMER_RATE+MAX(M4221-FARMER_HOURS,0)*TEMP_RATE</x:f>
        <x:v>55481.404239002615</x:v>
      </x:c>
      <x:c r="R4221" s="268" t="n">
        <x:f>O4221-P4221-Q4221-FIXED_COST</x:f>
        <x:v>23490.595760997385</x:v>
      </x:c>
      <x:c r="S4221" s="139" t="str">
        <x:f>IF(AND(L4221&lt;=TOTAL_BED_CAP,N4221&lt;=TEMP_WORKER_CAP),"YES","NO")</x:f>
        <x:v>YES</x:v>
      </x:c>
      <x:c r="T4221" s="139" t="n">
        <x:f>IF(S4221="YES",R4221,-1E+99)</x:f>
        <x:v>23490.595760997385</x:v>
      </x:c>
    </x:row>
    <x:row r="4222">
      <x:c r="A4222" s="139"/>
      <x:c r="B4222" s="139"/>
      <x:c r="C4222" s="139"/>
      <x:c r="D4222" s="139"/>
      <x:c r="E4222" s="139"/>
      <x:c r="F4222" s="139"/>
      <x:c r="G4222" s="139"/>
      <x:c r="H4222" s="139"/>
      <x:c r="I4222" s="266" t="n">
        <x:f>INT((ROW()-ROW($I$46))/((CARROT_CAP+1)*(MESCLUN_CAP+1)))</x:f>
        <x:v>6</x:v>
      </x:c>
      <x:c r="J4222" s="266" t="n">
        <x:f>MOD(INT((ROW()-ROW($I$46))/(MESCLUN_CAP+1)),CARROT_CAP+1)</x:f>
        <x:v>8</x:v>
      </x:c>
      <x:c r="K4222" s="266" t="n">
        <x:f>MOD(ROW()-ROW($I$46),MESCLUN_CAP+1)</x:f>
        <x:v>22</x:v>
      </x:c>
      <x:c r="L4222" s="266" t="n">
        <x:f>SUM(I4222:K4222)</x:f>
        <x:v>36</x:v>
      </x:c>
      <x:c r="M4222" s="267" t="n">
        <x:f>I4222*TOMATO_HOURS*WEEKS*(1+TOMATO_DIM)^I4222+J4222*CARROT_HOURS*WEEKS*(1+CARROT_DIM)^J4222+K4222*MESCLUN_HOURS*WEEKS*(1+MESCLUN_DIM)^K4222</x:f>
        <x:v>2550.2052314129464</x:v>
      </x:c>
      <x:c r="N4222" s="267" t="n">
        <x:f>MAX(M4222-FARMER_HOURS,0)/TEMP_HOURS_PER_WORKER</x:f>
        <x:v>1.2709758551478794</x:v>
      </x:c>
      <x:c r="O4222" s="268" t="n">
        <x:f>I4222*TOMATO_PRICE+J4222*CARROT_PRICE+K4222*MESCLUN_PRICE</x:f>
        <x:v>128952</x:v>
      </x:c>
      <x:c r="P4222" s="268" t="n">
        <x:f>I4222*TOMATO_FERTILIZER+J4222*CARROT_FERTILIZER+K4222*MESCLUN_FERTILIZER</x:f>
        <x:v>28160</x:v>
      </x:c>
      <x:c r="Q4222" s="268" t="n">
        <x:f>MIN(M4222,FARMER_HOURS)*FARMER_RATE+MAX(M4222-FARMER_HOURS,0)*TEMP_RATE</x:f>
        <x:v>56774.39637869698</x:v>
      </x:c>
      <x:c r="R4222" s="268" t="n">
        <x:f>O4222-P4222-Q4222-FIXED_COST</x:f>
        <x:v>24017.603621303017</x:v>
      </x:c>
      <x:c r="S4222" s="139" t="str">
        <x:f>IF(AND(L4222&lt;=TOTAL_BED_CAP,N4222&lt;=TEMP_WORKER_CAP),"YES","NO")</x:f>
        <x:v>YES</x:v>
      </x:c>
      <x:c r="T4222" s="139" t="n">
        <x:f>IF(S4222="YES",R4222,-1E+99)</x:f>
        <x:v>24017.603621303017</x:v>
      </x:c>
    </x:row>
    <x:row r="4223">
      <x:c r="A4223" s="139"/>
      <x:c r="B4223" s="139"/>
      <x:c r="C4223" s="139"/>
      <x:c r="D4223" s="139"/>
      <x:c r="E4223" s="139"/>
      <x:c r="F4223" s="139"/>
      <x:c r="G4223" s="139"/>
      <x:c r="H4223" s="139"/>
      <x:c r="I4223" s="266" t="n">
        <x:f>INT((ROW()-ROW($I$46))/((CARROT_CAP+1)*(MESCLUN_CAP+1)))</x:f>
        <x:v>6</x:v>
      </x:c>
      <x:c r="J4223" s="266" t="n">
        <x:f>MOD(INT((ROW()-ROW($I$46))/(MESCLUN_CAP+1)),CARROT_CAP+1)</x:f>
        <x:v>8</x:v>
      </x:c>
      <x:c r="K4223" s="266" t="n">
        <x:f>MOD(ROW()-ROW($I$46),MESCLUN_CAP+1)</x:f>
        <x:v>23</x:v>
      </x:c>
      <x:c r="L4223" s="266" t="n">
        <x:f>SUM(I4223:K4223)</x:f>
        <x:v>37</x:v>
      </x:c>
      <x:c r="M4223" s="267" t="n">
        <x:f>I4223*TOMATO_HOURS*WEEKS*(1+TOMATO_DIM)^I4223+J4223*CARROT_HOURS*WEEKS*(1+CARROT_DIM)^J4223+K4223*MESCLUN_HOURS*WEEKS*(1+MESCLUN_DIM)^K4223</x:f>
        <x:v>2626.3518202703826</x:v>
      </x:c>
      <x:c r="N4223" s="267" t="n">
        <x:f>MAX(M4223-FARMER_HOURS,0)/TEMP_HOURS_PER_WORKER</x:f>
        <x:v>1.3238554307433212</x:v>
      </x:c>
      <x:c r="O4223" s="268" t="n">
        <x:f>I4223*TOMATO_PRICE+J4223*CARROT_PRICE+K4223*MESCLUN_PRICE</x:f>
        <x:v>131652</x:v>
      </x:c>
      <x:c r="P4223" s="268" t="n">
        <x:f>I4223*TOMATO_FERTILIZER+J4223*CARROT_FERTILIZER+K4223*MESCLUN_FERTILIZER</x:f>
        <x:v>29040</x:v>
      </x:c>
      <x:c r="Q4223" s="268" t="n">
        <x:f>MIN(M4223,FARMER_HOURS)*FARMER_RATE+MAX(M4223-FARMER_HOURS,0)*TEMP_RATE</x:f>
        <x:v>58096.38576858303</x:v>
      </x:c>
      <x:c r="R4223" s="268" t="n">
        <x:f>O4223-P4223-Q4223-FIXED_COST</x:f>
        <x:v>24515.61423141697</x:v>
      </x:c>
      <x:c r="S4223" s="139" t="str">
        <x:f>IF(AND(L4223&lt;=TOTAL_BED_CAP,N4223&lt;=TEMP_WORKER_CAP),"YES","NO")</x:f>
        <x:v>YES</x:v>
      </x:c>
      <x:c r="T4223" s="139" t="n">
        <x:f>IF(S4223="YES",R4223,-1E+99)</x:f>
        <x:v>24515.61423141697</x:v>
      </x:c>
    </x:row>
    <x:row r="4224">
      <x:c r="A4224" s="139"/>
      <x:c r="B4224" s="139"/>
      <x:c r="C4224" s="139"/>
      <x:c r="D4224" s="139"/>
      <x:c r="E4224" s="139"/>
      <x:c r="F4224" s="139"/>
      <x:c r="G4224" s="139"/>
      <x:c r="H4224" s="139"/>
      <x:c r="I4224" s="266" t="n">
        <x:f>INT((ROW()-ROW($I$46))/((CARROT_CAP+1)*(MESCLUN_CAP+1)))</x:f>
        <x:v>6</x:v>
      </x:c>
      <x:c r="J4224" s="266" t="n">
        <x:f>MOD(INT((ROW()-ROW($I$46))/(MESCLUN_CAP+1)),CARROT_CAP+1)</x:f>
        <x:v>8</x:v>
      </x:c>
      <x:c r="K4224" s="266" t="n">
        <x:f>MOD(ROW()-ROW($I$46),MESCLUN_CAP+1)</x:f>
        <x:v>24</x:v>
      </x:c>
      <x:c r="L4224" s="266" t="n">
        <x:f>SUM(I4224:K4224)</x:f>
        <x:v>38</x:v>
      </x:c>
      <x:c r="M4224" s="267" t="n">
        <x:f>I4224*TOMATO_HOURS*WEEKS*(1+TOMATO_DIM)^I4224+J4224*CARROT_HOURS*WEEKS*(1+CARROT_DIM)^J4224+K4224*MESCLUN_HOURS*WEEKS*(1+MESCLUN_DIM)^K4224</x:f>
        <x:v>2704.1987698498788</x:v>
      </x:c>
      <x:c r="N4224" s="267" t="n">
        <x:f>MAX(M4224-FARMER_HOURS,0)/TEMP_HOURS_PER_WORKER</x:f>
        <x:v>1.3779158123957491</x:v>
      </x:c>
      <x:c r="O4224" s="268" t="n">
        <x:f>I4224*TOMATO_PRICE+J4224*CARROT_PRICE+K4224*MESCLUN_PRICE</x:f>
        <x:v>134352</x:v>
      </x:c>
      <x:c r="P4224" s="268" t="n">
        <x:f>I4224*TOMATO_FERTILIZER+J4224*CARROT_FERTILIZER+K4224*MESCLUN_FERTILIZER</x:f>
        <x:v>29920</x:v>
      </x:c>
      <x:c r="Q4224" s="268" t="n">
        <x:f>MIN(M4224,FARMER_HOURS)*FARMER_RATE+MAX(M4224-FARMER_HOURS,0)*TEMP_RATE</x:f>
        <x:v>59447.89530989373</x:v>
      </x:c>
      <x:c r="R4224" s="268" t="n">
        <x:f>O4224-P4224-Q4224-FIXED_COST</x:f>
        <x:v>24984.104690106273</x:v>
      </x:c>
      <x:c r="S4224" s="139" t="str">
        <x:f>IF(AND(L4224&lt;=TOTAL_BED_CAP,N4224&lt;=TEMP_WORKER_CAP),"YES","NO")</x:f>
        <x:v>YES</x:v>
      </x:c>
      <x:c r="T4224" s="139" t="n">
        <x:f>IF(S4224="YES",R4224,-1E+99)</x:f>
        <x:v>24984.104690106273</x:v>
      </x:c>
    </x:row>
    <x:row r="4225">
      <x:c r="A4225" s="139"/>
      <x:c r="B4225" s="139"/>
      <x:c r="C4225" s="139"/>
      <x:c r="D4225" s="139"/>
      <x:c r="E4225" s="139"/>
      <x:c r="F4225" s="139"/>
      <x:c r="G4225" s="139"/>
      <x:c r="H4225" s="139"/>
      <x:c r="I4225" s="266" t="n">
        <x:f>INT((ROW()-ROW($I$46))/((CARROT_CAP+1)*(MESCLUN_CAP+1)))</x:f>
        <x:v>6</x:v>
      </x:c>
      <x:c r="J4225" s="266" t="n">
        <x:f>MOD(INT((ROW()-ROW($I$46))/(MESCLUN_CAP+1)),CARROT_CAP+1)</x:f>
        <x:v>8</x:v>
      </x:c>
      <x:c r="K4225" s="266" t="n">
        <x:f>MOD(ROW()-ROW($I$46),MESCLUN_CAP+1)</x:f>
        <x:v>25</x:v>
      </x:c>
      <x:c r="L4225" s="266" t="n">
        <x:f>SUM(I4225:K4225)</x:f>
        <x:v>39</x:v>
      </x:c>
      <x:c r="M4225" s="267" t="n">
        <x:f>I4225*TOMATO_HOURS*WEEKS*(1+TOMATO_DIM)^I4225+J4225*CARROT_HOURS*WEEKS*(1+CARROT_DIM)^J4225+K4225*MESCLUN_HOURS*WEEKS*(1+MESCLUN_DIM)^K4225</x:f>
        <x:v>2783.776691264976</x:v>
      </x:c>
      <x:c r="N4225" s="267" t="n">
        <x:f>MAX(M4225-FARMER_HOURS,0)/TEMP_HOURS_PER_WORKER</x:f>
        <x:v>1.4331782578229</x:v>
      </x:c>
      <x:c r="O4225" s="268" t="n">
        <x:f>I4225*TOMATO_PRICE+J4225*CARROT_PRICE+K4225*MESCLUN_PRICE</x:f>
        <x:v>137052</x:v>
      </x:c>
      <x:c r="P4225" s="268" t="n">
        <x:f>I4225*TOMATO_FERTILIZER+J4225*CARROT_FERTILIZER+K4225*MESCLUN_FERTILIZER</x:f>
        <x:v>30800</x:v>
      </x:c>
      <x:c r="Q4225" s="268" t="n">
        <x:f>MIN(M4225,FARMER_HOURS)*FARMER_RATE+MAX(M4225-FARMER_HOURS,0)*TEMP_RATE</x:f>
        <x:v>60829.4564455725</x:v>
      </x:c>
      <x:c r="R4225" s="268" t="n">
        <x:f>O4225-P4225-Q4225-FIXED_COST</x:f>
        <x:v>25422.543554427502</x:v>
      </x:c>
      <x:c r="S4225" s="139" t="str">
        <x:f>IF(AND(L4225&lt;=TOTAL_BED_CAP,N4225&lt;=TEMP_WORKER_CAP),"YES","NO")</x:f>
        <x:v>YES</x:v>
      </x:c>
      <x:c r="T4225" s="139" t="n">
        <x:f>IF(S4225="YES",R4225,-1E+99)</x:f>
        <x:v>25422.543554427502</x:v>
      </x:c>
    </x:row>
    <x:row r="4226">
      <x:c r="A4226" s="139"/>
      <x:c r="B4226" s="139"/>
      <x:c r="C4226" s="139"/>
      <x:c r="D4226" s="139"/>
      <x:c r="E4226" s="139"/>
      <x:c r="F4226" s="139"/>
      <x:c r="G4226" s="139"/>
      <x:c r="H4226" s="139"/>
      <x:c r="I4226" s="266" t="n">
        <x:f>INT((ROW()-ROW($I$46))/((CARROT_CAP+1)*(MESCLUN_CAP+1)))</x:f>
        <x:v>6</x:v>
      </x:c>
      <x:c r="J4226" s="266" t="n">
        <x:f>MOD(INT((ROW()-ROW($I$46))/(MESCLUN_CAP+1)),CARROT_CAP+1)</x:f>
        <x:v>8</x:v>
      </x:c>
      <x:c r="K4226" s="266" t="n">
        <x:f>MOD(ROW()-ROW($I$46),MESCLUN_CAP+1)</x:f>
        <x:v>26</x:v>
      </x:c>
      <x:c r="L4226" s="266" t="n">
        <x:f>SUM(I4226:K4226)</x:f>
        <x:v>40</x:v>
      </x:c>
      <x:c r="M4226" s="267" t="n">
        <x:f>I4226*TOMATO_HOURS*WEEKS*(1+TOMATO_DIM)^I4226+J4226*CARROT_HOURS*WEEKS*(1+CARROT_DIM)^J4226+K4226*MESCLUN_HOURS*WEEKS*(1+MESCLUN_DIM)^K4226</x:f>
        <x:v>2865.1166952256935</x:v>
      </x:c>
      <x:c r="N4226" s="267" t="n">
        <x:f>MAX(M4226-FARMER_HOURS,0)/TEMP_HOURS_PER_WORKER</x:f>
        <x:v>1.4896643716845095</x:v>
      </x:c>
      <x:c r="O4226" s="268" t="n">
        <x:f>I4226*TOMATO_PRICE+J4226*CARROT_PRICE+K4226*MESCLUN_PRICE</x:f>
        <x:v>139752</x:v>
      </x:c>
      <x:c r="P4226" s="268" t="n">
        <x:f>I4226*TOMATO_FERTILIZER+J4226*CARROT_FERTILIZER+K4226*MESCLUN_FERTILIZER</x:f>
        <x:v>31680</x:v>
      </x:c>
      <x:c r="Q4226" s="268" t="n">
        <x:f>MIN(M4226,FARMER_HOURS)*FARMER_RATE+MAX(M4226-FARMER_HOURS,0)*TEMP_RATE</x:f>
        <x:v>62241.609292112735</x:v>
      </x:c>
      <x:c r="R4226" s="268" t="n">
        <x:f>O4226-P4226-Q4226-FIXED_COST</x:f>
        <x:v>25830.390707887265</x:v>
      </x:c>
      <x:c r="S4226" s="139" t="str">
        <x:f>IF(AND(L4226&lt;=TOTAL_BED_CAP,N4226&lt;=TEMP_WORKER_CAP),"YES","NO")</x:f>
        <x:v>YES</x:v>
      </x:c>
      <x:c r="T4226" s="139" t="n">
        <x:f>IF(S4226="YES",R4226,-1E+99)</x:f>
        <x:v>25830.390707887265</x:v>
      </x:c>
    </x:row>
    <x:row r="4227">
      <x:c r="A4227" s="139"/>
      <x:c r="B4227" s="139"/>
      <x:c r="C4227" s="139"/>
      <x:c r="D4227" s="139"/>
      <x:c r="E4227" s="139"/>
      <x:c r="F4227" s="139"/>
      <x:c r="G4227" s="139"/>
      <x:c r="H4227" s="139"/>
      <x:c r="I4227" s="266" t="n">
        <x:f>INT((ROW()-ROW($I$46))/((CARROT_CAP+1)*(MESCLUN_CAP+1)))</x:f>
        <x:v>6</x:v>
      </x:c>
      <x:c r="J4227" s="266" t="n">
        <x:f>MOD(INT((ROW()-ROW($I$46))/(MESCLUN_CAP+1)),CARROT_CAP+1)</x:f>
        <x:v>8</x:v>
      </x:c>
      <x:c r="K4227" s="266" t="n">
        <x:f>MOD(ROW()-ROW($I$46),MESCLUN_CAP+1)</x:f>
        <x:v>27</x:v>
      </x:c>
      <x:c r="L4227" s="266" t="n">
        <x:f>SUM(I4227:K4227)</x:f>
        <x:v>41</x:v>
      </x:c>
      <x:c r="M4227" s="267" t="n">
        <x:f>I4227*TOMATO_HOURS*WEEKS*(1+TOMATO_DIM)^I4227+J4227*CARROT_HOURS*WEEKS*(1+CARROT_DIM)^J4227+K4227*MESCLUN_HOURS*WEEKS*(1+MESCLUN_DIM)^K4227</x:f>
        <x:v>2948.2503997454505</x:v>
      </x:c>
      <x:c r="N4227" s="267" t="n">
        <x:f>MAX(M4227-FARMER_HOURS,0)/TEMP_HOURS_PER_WORKER</x:f>
        <x:v>1.5473961109343406</x:v>
      </x:c>
      <x:c r="O4227" s="268" t="n">
        <x:f>I4227*TOMATO_PRICE+J4227*CARROT_PRICE+K4227*MESCLUN_PRICE</x:f>
        <x:v>142452</x:v>
      </x:c>
      <x:c r="P4227" s="268" t="n">
        <x:f>I4227*TOMATO_FERTILIZER+J4227*CARROT_FERTILIZER+K4227*MESCLUN_FERTILIZER</x:f>
        <x:v>32560</x:v>
      </x:c>
      <x:c r="Q4227" s="268" t="n">
        <x:f>MIN(M4227,FARMER_HOURS)*FARMER_RATE+MAX(M4227-FARMER_HOURS,0)*TEMP_RATE</x:f>
        <x:v>63684.90277335852</x:v>
      </x:c>
      <x:c r="R4227" s="268" t="n">
        <x:f>O4227-P4227-Q4227-FIXED_COST</x:f>
        <x:v>26207.097226641483</x:v>
      </x:c>
      <x:c r="S4227" s="139" t="str">
        <x:f>IF(AND(L4227&lt;=TOTAL_BED_CAP,N4227&lt;=TEMP_WORKER_CAP),"YES","NO")</x:f>
        <x:v>YES</x:v>
      </x:c>
      <x:c r="T4227" s="139" t="n">
        <x:f>IF(S4227="YES",R4227,-1E+99)</x:f>
        <x:v>26207.097226641483</x:v>
      </x:c>
    </x:row>
    <x:row r="4228">
      <x:c r="A4228" s="139"/>
      <x:c r="B4228" s="139"/>
      <x:c r="C4228" s="139"/>
      <x:c r="D4228" s="139"/>
      <x:c r="E4228" s="139"/>
      <x:c r="F4228" s="139"/>
      <x:c r="G4228" s="139"/>
      <x:c r="H4228" s="139"/>
      <x:c r="I4228" s="266" t="n">
        <x:f>INT((ROW()-ROW($I$46))/((CARROT_CAP+1)*(MESCLUN_CAP+1)))</x:f>
        <x:v>6</x:v>
      </x:c>
      <x:c r="J4228" s="266" t="n">
        <x:f>MOD(INT((ROW()-ROW($I$46))/(MESCLUN_CAP+1)),CARROT_CAP+1)</x:f>
        <x:v>8</x:v>
      </x:c>
      <x:c r="K4228" s="266" t="n">
        <x:f>MOD(ROW()-ROW($I$46),MESCLUN_CAP+1)</x:f>
        <x:v>28</x:v>
      </x:c>
      <x:c r="L4228" s="266" t="n">
        <x:f>SUM(I4228:K4228)</x:f>
        <x:v>42</x:v>
      </x:c>
      <x:c r="M4228" s="267" t="n">
        <x:f>I4228*TOMATO_HOURS*WEEKS*(1+TOMATO_DIM)^I4228+J4228*CARROT_HOURS*WEEKS*(1+CARROT_DIM)^J4228+K4228*MESCLUN_HOURS*WEEKS*(1+MESCLUN_DIM)^K4228</x:f>
        <x:v>3033.209937962604</x:v>
      </x:c>
      <x:c r="N4228" s="267" t="n">
        <x:f>MAX(M4228-FARMER_HOURS,0)/TEMP_HOURS_PER_WORKER</x:f>
        <x:v>1.6063957902518082</x:v>
      </x:c>
      <x:c r="O4228" s="268" t="n">
        <x:f>I4228*TOMATO_PRICE+J4228*CARROT_PRICE+K4228*MESCLUN_PRICE</x:f>
        <x:v>145152</x:v>
      </x:c>
      <x:c r="P4228" s="268" t="n">
        <x:f>I4228*TOMATO_FERTILIZER+J4228*CARROT_FERTILIZER+K4228*MESCLUN_FERTILIZER</x:f>
        <x:v>33440</x:v>
      </x:c>
      <x:c r="Q4228" s="268" t="n">
        <x:f>MIN(M4228,FARMER_HOURS)*FARMER_RATE+MAX(M4228-FARMER_HOURS,0)*TEMP_RATE</x:f>
        <x:v>65159.8947562952</x:v>
      </x:c>
      <x:c r="R4228" s="268" t="n">
        <x:f>O4228-P4228-Q4228-FIXED_COST</x:f>
        <x:v>26552.1052437048</x:v>
      </x:c>
      <x:c r="S4228" s="139" t="str">
        <x:f>IF(AND(L4228&lt;=TOTAL_BED_CAP,N4228&lt;=TEMP_WORKER_CAP),"YES","NO")</x:f>
        <x:v>YES</x:v>
      </x:c>
      <x:c r="T4228" s="139" t="n">
        <x:f>IF(S4228="YES",R4228,-1E+99)</x:f>
        <x:v>26552.1052437048</x:v>
      </x:c>
    </x:row>
    <x:row r="4229">
      <x:c r="A4229" s="139"/>
      <x:c r="B4229" s="139"/>
      <x:c r="C4229" s="139"/>
      <x:c r="D4229" s="139"/>
      <x:c r="E4229" s="139"/>
      <x:c r="F4229" s="139"/>
      <x:c r="G4229" s="139"/>
      <x:c r="H4229" s="139"/>
      <x:c r="I4229" s="266" t="n">
        <x:f>INT((ROW()-ROW($I$46))/((CARROT_CAP+1)*(MESCLUN_CAP+1)))</x:f>
        <x:v>6</x:v>
      </x:c>
      <x:c r="J4229" s="266" t="n">
        <x:f>MOD(INT((ROW()-ROW($I$46))/(MESCLUN_CAP+1)),CARROT_CAP+1)</x:f>
        <x:v>8</x:v>
      </x:c>
      <x:c r="K4229" s="266" t="n">
        <x:f>MOD(ROW()-ROW($I$46),MESCLUN_CAP+1)</x:f>
        <x:v>29</x:v>
      </x:c>
      <x:c r="L4229" s="266" t="n">
        <x:f>SUM(I4229:K4229)</x:f>
        <x:v>43</x:v>
      </x:c>
      <x:c r="M4229" s="267" t="n">
        <x:f>I4229*TOMATO_HOURS*WEEKS*(1+TOMATO_DIM)^I4229+J4229*CARROT_HOURS*WEEKS*(1+CARROT_DIM)^J4229+K4229*MESCLUN_HOURS*WEEKS*(1+MESCLUN_DIM)^K4229</x:f>
        <x:v>3120.027966078257</x:v>
      </x:c>
      <x:c r="N4229" s="267" t="n">
        <x:f>MAX(M4229-FARMER_HOURS,0)/TEMP_HOURS_PER_WORKER</x:f>
        <x:v>1.6666860875543452</x:v>
      </x:c>
      <x:c r="O4229" s="268" t="n">
        <x:f>I4229*TOMATO_PRICE+J4229*CARROT_PRICE+K4229*MESCLUN_PRICE</x:f>
        <x:v>147852</x:v>
      </x:c>
      <x:c r="P4229" s="268" t="n">
        <x:f>I4229*TOMATO_FERTILIZER+J4229*CARROT_FERTILIZER+K4229*MESCLUN_FERTILIZER</x:f>
        <x:v>34320</x:v>
      </x:c>
      <x:c r="Q4229" s="268" t="n">
        <x:f>MIN(M4229,FARMER_HOURS)*FARMER_RATE+MAX(M4229-FARMER_HOURS,0)*TEMP_RATE</x:f>
        <x:v>66667.15218885863</x:v>
      </x:c>
      <x:c r="R4229" s="268" t="n">
        <x:f>O4229-P4229-Q4229-FIXED_COST</x:f>
        <x:v>26864.84781114137</x:v>
      </x:c>
      <x:c r="S4229" s="139" t="str">
        <x:f>IF(AND(L4229&lt;=TOTAL_BED_CAP,N4229&lt;=TEMP_WORKER_CAP),"YES","NO")</x:f>
        <x:v>YES</x:v>
      </x:c>
      <x:c r="T4229" s="139" t="n">
        <x:f>IF(S4229="YES",R4229,-1E+99)</x:f>
        <x:v>26864.84781114137</x:v>
      </x:c>
    </x:row>
    <x:row r="4230">
      <x:c r="A4230" s="139"/>
      <x:c r="B4230" s="139"/>
      <x:c r="C4230" s="139"/>
      <x:c r="D4230" s="139"/>
      <x:c r="E4230" s="139"/>
      <x:c r="F4230" s="139"/>
      <x:c r="G4230" s="139"/>
      <x:c r="H4230" s="139"/>
      <x:c r="I4230" s="266" t="n">
        <x:f>INT((ROW()-ROW($I$46))/((CARROT_CAP+1)*(MESCLUN_CAP+1)))</x:f>
        <x:v>6</x:v>
      </x:c>
      <x:c r="J4230" s="266" t="n">
        <x:f>MOD(INT((ROW()-ROW($I$46))/(MESCLUN_CAP+1)),CARROT_CAP+1)</x:f>
        <x:v>8</x:v>
      </x:c>
      <x:c r="K4230" s="266" t="n">
        <x:f>MOD(ROW()-ROW($I$46),MESCLUN_CAP+1)</x:f>
        <x:v>30</x:v>
      </x:c>
      <x:c r="L4230" s="266" t="n">
        <x:f>SUM(I4230:K4230)</x:f>
        <x:v>44</x:v>
      </x:c>
      <x:c r="M4230" s="267" t="n">
        <x:f>I4230*TOMATO_HOURS*WEEKS*(1+TOMATO_DIM)^I4230+J4230*CARROT_HOURS*WEEKS*(1+CARROT_DIM)^J4230+K4230*MESCLUN_HOURS*WEEKS*(1+MESCLUN_DIM)^K4230</x:f>
        <x:v>3208.7376714120273</x:v>
      </x:c>
      <x:c r="N4230" s="267" t="n">
        <x:f>MAX(M4230-FARMER_HOURS,0)/TEMP_HOURS_PER_WORKER</x:f>
        <x:v>1.7282900495916858</x:v>
      </x:c>
      <x:c r="O4230" s="268" t="n">
        <x:f>I4230*TOMATO_PRICE+J4230*CARROT_PRICE+K4230*MESCLUN_PRICE</x:f>
        <x:v>150552</x:v>
      </x:c>
      <x:c r="P4230" s="268" t="n">
        <x:f>I4230*TOMATO_FERTILIZER+J4230*CARROT_FERTILIZER+K4230*MESCLUN_FERTILIZER</x:f>
        <x:v>35200</x:v>
      </x:c>
      <x:c r="Q4230" s="268" t="n">
        <x:f>MIN(M4230,FARMER_HOURS)*FARMER_RATE+MAX(M4230-FARMER_HOURS,0)*TEMP_RATE</x:f>
        <x:v>68207.25123979214</x:v>
      </x:c>
      <x:c r="R4230" s="268" t="n">
        <x:f>O4230-P4230-Q4230-FIXED_COST</x:f>
        <x:v>27144.74876020786</x:v>
      </x:c>
      <x:c r="S4230" s="139" t="str">
        <x:f>IF(AND(L4230&lt;=TOTAL_BED_CAP,N4230&lt;=TEMP_WORKER_CAP),"YES","NO")</x:f>
        <x:v>YES</x:v>
      </x:c>
      <x:c r="T4230" s="139" t="n">
        <x:f>IF(S4230="YES",R4230,-1E+99)</x:f>
        <x:v>27144.74876020786</x:v>
      </x:c>
    </x:row>
    <x:row r="4231">
      <x:c r="A4231" s="139"/>
      <x:c r="B4231" s="139"/>
      <x:c r="C4231" s="139"/>
      <x:c r="D4231" s="139"/>
      <x:c r="E4231" s="139"/>
      <x:c r="F4231" s="139"/>
      <x:c r="G4231" s="139"/>
      <x:c r="H4231" s="139"/>
      <x:c r="I4231" s="266" t="n">
        <x:f>INT((ROW()-ROW($I$46))/((CARROT_CAP+1)*(MESCLUN_CAP+1)))</x:f>
        <x:v>6</x:v>
      </x:c>
      <x:c r="J4231" s="266" t="n">
        <x:f>MOD(INT((ROW()-ROW($I$46))/(MESCLUN_CAP+1)),CARROT_CAP+1)</x:f>
        <x:v>9</x:v>
      </x:c>
      <x:c r="K4231" s="266" t="n">
        <x:f>MOD(ROW()-ROW($I$46),MESCLUN_CAP+1)</x:f>
        <x:v>0</x:v>
      </x:c>
      <x:c r="L4231" s="266" t="n">
        <x:f>SUM(I4231:K4231)</x:f>
        <x:v>15</x:v>
      </x:c>
      <x:c r="M4231" s="267" t="n">
        <x:f>I4231*TOMATO_HOURS*WEEKS*(1+TOMATO_DIM)^I4231+J4231*CARROT_HOURS*WEEKS*(1+CARROT_DIM)^J4231+K4231*MESCLUN_HOURS*WEEKS*(1+MESCLUN_DIM)^K4231</x:f>
        <x:v>1293.83594188587</x:v>
      </x:c>
      <x:c r="N4231" s="267" t="n">
        <x:f>MAX(M4231-FARMER_HOURS,0)/TEMP_HOURS_PER_WORKER</x:f>
        <x:v>0.39849718186518746</x:v>
      </x:c>
      <x:c r="O4231" s="268" t="n">
        <x:f>I4231*TOMATO_PRICE+J4231*CARROT_PRICE+K4231*MESCLUN_PRICE</x:f>
        <x:v>71646</x:v>
      </x:c>
      <x:c r="P4231" s="268" t="n">
        <x:f>I4231*TOMATO_FERTILIZER+J4231*CARROT_FERTILIZER+K4231*MESCLUN_FERTILIZER</x:f>
        <x:v>9240</x:v>
      </x:c>
      <x:c r="Q4231" s="268" t="n">
        <x:f>MIN(M4231,FARMER_HOURS)*FARMER_RATE+MAX(M4231-FARMER_HOURS,0)*TEMP_RATE</x:f>
        <x:v>34962.42954662969</x:v>
      </x:c>
      <x:c r="R4231" s="268" t="n">
        <x:f>O4231-P4231-Q4231-FIXED_COST</x:f>
        <x:v>7443.57045337031</x:v>
      </x:c>
      <x:c r="S4231" s="139" t="str">
        <x:f>IF(AND(L4231&lt;=TOTAL_BED_CAP,N4231&lt;=TEMP_WORKER_CAP),"YES","NO")</x:f>
        <x:v>YES</x:v>
      </x:c>
      <x:c r="T4231" s="139" t="n">
        <x:f>IF(S4231="YES",R4231,-1E+99)</x:f>
        <x:v>7443.57045337031</x:v>
      </x:c>
    </x:row>
    <x:row r="4232">
      <x:c r="A4232" s="139"/>
      <x:c r="B4232" s="139"/>
      <x:c r="C4232" s="139"/>
      <x:c r="D4232" s="139"/>
      <x:c r="E4232" s="139"/>
      <x:c r="F4232" s="139"/>
      <x:c r="G4232" s="139"/>
      <x:c r="H4232" s="139"/>
      <x:c r="I4232" s="266" t="n">
        <x:f>INT((ROW()-ROW($I$46))/((CARROT_CAP+1)*(MESCLUN_CAP+1)))</x:f>
        <x:v>6</x:v>
      </x:c>
      <x:c r="J4232" s="266" t="n">
        <x:f>MOD(INT((ROW()-ROW($I$46))/(MESCLUN_CAP+1)),CARROT_CAP+1)</x:f>
        <x:v>9</x:v>
      </x:c>
      <x:c r="K4232" s="266" t="n">
        <x:f>MOD(ROW()-ROW($I$46),MESCLUN_CAP+1)</x:f>
        <x:v>1</x:v>
      </x:c>
      <x:c r="L4232" s="266" t="n">
        <x:f>SUM(I4232:K4232)</x:f>
        <x:v>16</x:v>
      </x:c>
      <x:c r="M4232" s="267" t="n">
        <x:f>I4232*TOMATO_HOURS*WEEKS*(1+TOMATO_DIM)^I4232+J4232*CARROT_HOURS*WEEKS*(1+CARROT_DIM)^J4232+K4232*MESCLUN_HOURS*WEEKS*(1+MESCLUN_DIM)^K4232</x:f>
        <x:v>1339.39844188587</x:v>
      </x:c>
      <x:c r="N4232" s="267" t="n">
        <x:f>MAX(M4232-FARMER_HOURS,0)/TEMP_HOURS_PER_WORKER</x:f>
        <x:v>0.43013780686518743</x:v>
      </x:c>
      <x:c r="O4232" s="268" t="n">
        <x:f>I4232*TOMATO_PRICE+J4232*CARROT_PRICE+K4232*MESCLUN_PRICE</x:f>
        <x:v>74346</x:v>
      </x:c>
      <x:c r="P4232" s="268" t="n">
        <x:f>I4232*TOMATO_FERTILIZER+J4232*CARROT_FERTILIZER+K4232*MESCLUN_FERTILIZER</x:f>
        <x:v>10120</x:v>
      </x:c>
      <x:c r="Q4232" s="268" t="n">
        <x:f>MIN(M4232,FARMER_HOURS)*FARMER_RATE+MAX(M4232-FARMER_HOURS,0)*TEMP_RATE</x:f>
        <x:v>35753.44517162969</x:v>
      </x:c>
      <x:c r="R4232" s="268" t="n">
        <x:f>O4232-P4232-Q4232-FIXED_COST</x:f>
        <x:v>8472.55482837031</x:v>
      </x:c>
      <x:c r="S4232" s="139" t="str">
        <x:f>IF(AND(L4232&lt;=TOTAL_BED_CAP,N4232&lt;=TEMP_WORKER_CAP),"YES","NO")</x:f>
        <x:v>YES</x:v>
      </x:c>
      <x:c r="T4232" s="139" t="n">
        <x:f>IF(S4232="YES",R4232,-1E+99)</x:f>
        <x:v>8472.55482837031</x:v>
      </x:c>
    </x:row>
    <x:row r="4233">
      <x:c r="A4233" s="139"/>
      <x:c r="B4233" s="139"/>
      <x:c r="C4233" s="139"/>
      <x:c r="D4233" s="139"/>
      <x:c r="E4233" s="139"/>
      <x:c r="F4233" s="139"/>
      <x:c r="G4233" s="139"/>
      <x:c r="H4233" s="139"/>
      <x:c r="I4233" s="266" t="n">
        <x:f>INT((ROW()-ROW($I$46))/((CARROT_CAP+1)*(MESCLUN_CAP+1)))</x:f>
        <x:v>6</x:v>
      </x:c>
      <x:c r="J4233" s="266" t="n">
        <x:f>MOD(INT((ROW()-ROW($I$46))/(MESCLUN_CAP+1)),CARROT_CAP+1)</x:f>
        <x:v>9</x:v>
      </x:c>
      <x:c r="K4233" s="266" t="n">
        <x:f>MOD(ROW()-ROW($I$46),MESCLUN_CAP+1)</x:f>
        <x:v>2</x:v>
      </x:c>
      <x:c r="L4233" s="266" t="n">
        <x:f>SUM(I4233:K4233)</x:f>
        <x:v>17</x:v>
      </x:c>
      <x:c r="M4233" s="267" t="n">
        <x:f>I4233*TOMATO_HOURS*WEEKS*(1+TOMATO_DIM)^I4233+J4233*CARROT_HOURS*WEEKS*(1+CARROT_DIM)^J4233+K4233*MESCLUN_HOURS*WEEKS*(1+MESCLUN_DIM)^K4233</x:f>
        <x:v>1386.1000043858699</x:v>
      </x:c>
      <x:c r="N4233" s="267" t="n">
        <x:f>MAX(M4233-FARMER_HOURS,0)/TEMP_HOURS_PER_WORKER</x:f>
        <x:v>0.4625694474901874</x:v>
      </x:c>
      <x:c r="O4233" s="268" t="n">
        <x:f>I4233*TOMATO_PRICE+J4233*CARROT_PRICE+K4233*MESCLUN_PRICE</x:f>
        <x:v>77046</x:v>
      </x:c>
      <x:c r="P4233" s="268" t="n">
        <x:f>I4233*TOMATO_FERTILIZER+J4233*CARROT_FERTILIZER+K4233*MESCLUN_FERTILIZER</x:f>
        <x:v>11000</x:v>
      </x:c>
      <x:c r="Q4233" s="268" t="n">
        <x:f>MIN(M4233,FARMER_HOURS)*FARMER_RATE+MAX(M4233-FARMER_HOURS,0)*TEMP_RATE</x:f>
        <x:v>36564.23618725468</x:v>
      </x:c>
      <x:c r="R4233" s="268" t="n">
        <x:f>O4233-P4233-Q4233-FIXED_COST</x:f>
        <x:v>9481.763812745317</x:v>
      </x:c>
      <x:c r="S4233" s="139" t="str">
        <x:f>IF(AND(L4233&lt;=TOTAL_BED_CAP,N4233&lt;=TEMP_WORKER_CAP),"YES","NO")</x:f>
        <x:v>YES</x:v>
      </x:c>
      <x:c r="T4233" s="139" t="n">
        <x:f>IF(S4233="YES",R4233,-1E+99)</x:f>
        <x:v>9481.763812745317</x:v>
      </x:c>
    </x:row>
    <x:row r="4234">
      <x:c r="A4234" s="139"/>
      <x:c r="B4234" s="139"/>
      <x:c r="C4234" s="139"/>
      <x:c r="D4234" s="139"/>
      <x:c r="E4234" s="139"/>
      <x:c r="F4234" s="139"/>
      <x:c r="G4234" s="139"/>
      <x:c r="H4234" s="139"/>
      <x:c r="I4234" s="266" t="n">
        <x:f>INT((ROW()-ROW($I$46))/((CARROT_CAP+1)*(MESCLUN_CAP+1)))</x:f>
        <x:v>6</x:v>
      </x:c>
      <x:c r="J4234" s="266" t="n">
        <x:f>MOD(INT((ROW()-ROW($I$46))/(MESCLUN_CAP+1)),CARROT_CAP+1)</x:f>
        <x:v>9</x:v>
      </x:c>
      <x:c r="K4234" s="266" t="n">
        <x:f>MOD(ROW()-ROW($I$46),MESCLUN_CAP+1)</x:f>
        <x:v>3</x:v>
      </x:c>
      <x:c r="L4234" s="266" t="n">
        <x:f>SUM(I4234:K4234)</x:f>
        <x:v>18</x:v>
      </x:c>
      <x:c r="M4234" s="267" t="n">
        <x:f>I4234*TOMATO_HOURS*WEEKS*(1+TOMATO_DIM)^I4234+J4234*CARROT_HOURS*WEEKS*(1+CARROT_DIM)^J4234+K4234*MESCLUN_HOURS*WEEKS*(1+MESCLUN_DIM)^K4234</x:f>
        <x:v>1433.961986807745</x:v>
      </x:c>
      <x:c r="N4234" s="267" t="n">
        <x:f>MAX(M4234-FARMER_HOURS,0)/TEMP_HOURS_PER_WORKER</x:f>
        <x:v>0.4958069352831563</x:v>
      </x:c>
      <x:c r="O4234" s="268" t="n">
        <x:f>I4234*TOMATO_PRICE+J4234*CARROT_PRICE+K4234*MESCLUN_PRICE</x:f>
        <x:v>79746</x:v>
      </x:c>
      <x:c r="P4234" s="268" t="n">
        <x:f>I4234*TOMATO_FERTILIZER+J4234*CARROT_FERTILIZER+K4234*MESCLUN_FERTILIZER</x:f>
        <x:v>11880</x:v>
      </x:c>
      <x:c r="Q4234" s="268" t="n">
        <x:f>MIN(M4234,FARMER_HOURS)*FARMER_RATE+MAX(M4234-FARMER_HOURS,0)*TEMP_RATE</x:f>
        <x:v>37395.17338207891</x:v>
      </x:c>
      <x:c r="R4234" s="268" t="n">
        <x:f>O4234-P4234-Q4234-FIXED_COST</x:f>
        <x:v>10470.826617921091</x:v>
      </x:c>
      <x:c r="S4234" s="139" t="str">
        <x:f>IF(AND(L4234&lt;=TOTAL_BED_CAP,N4234&lt;=TEMP_WORKER_CAP),"YES","NO")</x:f>
        <x:v>YES</x:v>
      </x:c>
      <x:c r="T4234" s="139" t="n">
        <x:f>IF(S4234="YES",R4234,-1E+99)</x:f>
        <x:v>10470.826617921091</x:v>
      </x:c>
    </x:row>
    <x:row r="4235">
      <x:c r="A4235" s="139"/>
      <x:c r="B4235" s="139"/>
      <x:c r="C4235" s="139"/>
      <x:c r="D4235" s="139"/>
      <x:c r="E4235" s="139"/>
      <x:c r="F4235" s="139"/>
      <x:c r="G4235" s="139"/>
      <x:c r="H4235" s="139"/>
      <x:c r="I4235" s="266" t="n">
        <x:f>INT((ROW()-ROW($I$46))/((CARROT_CAP+1)*(MESCLUN_CAP+1)))</x:f>
        <x:v>6</x:v>
      </x:c>
      <x:c r="J4235" s="266" t="n">
        <x:f>MOD(INT((ROW()-ROW($I$46))/(MESCLUN_CAP+1)),CARROT_CAP+1)</x:f>
        <x:v>9</x:v>
      </x:c>
      <x:c r="K4235" s="266" t="n">
        <x:f>MOD(ROW()-ROW($I$46),MESCLUN_CAP+1)</x:f>
        <x:v>4</x:v>
      </x:c>
      <x:c r="L4235" s="266" t="n">
        <x:f>SUM(I4235:K4235)</x:f>
        <x:v>19</x:v>
      </x:c>
      <x:c r="M4235" s="267" t="n">
        <x:f>I4235*TOMATO_HOURS*WEEKS*(1+TOMATO_DIM)^I4235+J4235*CARROT_HOURS*WEEKS*(1+CARROT_DIM)^J4235+K4235*MESCLUN_HOURS*WEEKS*(1+MESCLUN_DIM)^K4235</x:f>
        <x:v>1483.0061025304012</x:v>
      </x:c>
      <x:c r="N4235" s="267" t="n">
        <x:f>MAX(M4235-FARMER_HOURS,0)/TEMP_HOURS_PER_WORKER</x:f>
        <x:v>0.5298653489794453</x:v>
      </x:c>
      <x:c r="O4235" s="268" t="n">
        <x:f>I4235*TOMATO_PRICE+J4235*CARROT_PRICE+K4235*MESCLUN_PRICE</x:f>
        <x:v>82446</x:v>
      </x:c>
      <x:c r="P4235" s="268" t="n">
        <x:f>I4235*TOMATO_FERTILIZER+J4235*CARROT_FERTILIZER+K4235*MESCLUN_FERTILIZER</x:f>
        <x:v>12760</x:v>
      </x:c>
      <x:c r="Q4235" s="268" t="n">
        <x:f>MIN(M4235,FARMER_HOURS)*FARMER_RATE+MAX(M4235-FARMER_HOURS,0)*TEMP_RATE</x:f>
        <x:v>38246.633724486135</x:v>
      </x:c>
      <x:c r="R4235" s="268" t="n">
        <x:f>O4235-P4235-Q4235-FIXED_COST</x:f>
        <x:v>11439.366275513865</x:v>
      </x:c>
      <x:c r="S4235" s="139" t="str">
        <x:f>IF(AND(L4235&lt;=TOTAL_BED_CAP,N4235&lt;=TEMP_WORKER_CAP),"YES","NO")</x:f>
        <x:v>YES</x:v>
      </x:c>
      <x:c r="T4235" s="139" t="n">
        <x:f>IF(S4235="YES",R4235,-1E+99)</x:f>
        <x:v>11439.366275513865</x:v>
      </x:c>
    </x:row>
    <x:row r="4236">
      <x:c r="A4236" s="139"/>
      <x:c r="B4236" s="139"/>
      <x:c r="C4236" s="139"/>
      <x:c r="D4236" s="139"/>
      <x:c r="E4236" s="139"/>
      <x:c r="F4236" s="139"/>
      <x:c r="G4236" s="139"/>
      <x:c r="H4236" s="139"/>
      <x:c r="I4236" s="266" t="n">
        <x:f>INT((ROW()-ROW($I$46))/((CARROT_CAP+1)*(MESCLUN_CAP+1)))</x:f>
        <x:v>6</x:v>
      </x:c>
      <x:c r="J4236" s="266" t="n">
        <x:f>MOD(INT((ROW()-ROW($I$46))/(MESCLUN_CAP+1)),CARROT_CAP+1)</x:f>
        <x:v>9</x:v>
      </x:c>
      <x:c r="K4236" s="266" t="n">
        <x:f>MOD(ROW()-ROW($I$46),MESCLUN_CAP+1)</x:f>
        <x:v>5</x:v>
      </x:c>
      <x:c r="L4236" s="266" t="n">
        <x:f>SUM(I4236:K4236)</x:f>
        <x:v>20</x:v>
      </x:c>
      <x:c r="M4236" s="267" t="n">
        <x:f>I4236*TOMATO_HOURS*WEEKS*(1+TOMATO_DIM)^I4236+J4236*CARROT_HOURS*WEEKS*(1+CARROT_DIM)^J4236+K4236*MESCLUN_HOURS*WEEKS*(1+MESCLUN_DIM)^K4236</x:f>
        <x:v>1533.2544264516048</x:v>
      </x:c>
      <x:c r="N4236" s="267" t="n">
        <x:f>MAX(M4236-FARMER_HOURS,0)/TEMP_HOURS_PER_WORKER</x:f>
        <x:v>0.56476001836917</x:v>
      </x:c>
      <x:c r="O4236" s="268" t="n">
        <x:f>I4236*TOMATO_PRICE+J4236*CARROT_PRICE+K4236*MESCLUN_PRICE</x:f>
        <x:v>85146</x:v>
      </x:c>
      <x:c r="P4236" s="268" t="n">
        <x:f>I4236*TOMATO_FERTILIZER+J4236*CARROT_FERTILIZER+K4236*MESCLUN_FERTILIZER</x:f>
        <x:v>13640</x:v>
      </x:c>
      <x:c r="Q4236" s="268" t="n">
        <x:f>MIN(M4236,FARMER_HOURS)*FARMER_RATE+MAX(M4236-FARMER_HOURS,0)*TEMP_RATE</x:f>
        <x:v>39119.00045922925</x:v>
      </x:c>
      <x:c r="R4236" s="268" t="n">
        <x:f>O4236-P4236-Q4236-FIXED_COST</x:f>
        <x:v>12386.999540770747</x:v>
      </x:c>
      <x:c r="S4236" s="139" t="str">
        <x:f>IF(AND(L4236&lt;=TOTAL_BED_CAP,N4236&lt;=TEMP_WORKER_CAP),"YES","NO")</x:f>
        <x:v>YES</x:v>
      </x:c>
      <x:c r="T4236" s="139" t="n">
        <x:f>IF(S4236="YES",R4236,-1E+99)</x:f>
        <x:v>12386.999540770747</x:v>
      </x:c>
    </x:row>
    <x:row r="4237">
      <x:c r="A4237" s="139"/>
      <x:c r="B4237" s="139"/>
      <x:c r="C4237" s="139"/>
      <x:c r="D4237" s="139"/>
      <x:c r="E4237" s="139"/>
      <x:c r="F4237" s="139"/>
      <x:c r="G4237" s="139"/>
      <x:c r="H4237" s="139"/>
      <x:c r="I4237" s="266" t="n">
        <x:f>INT((ROW()-ROW($I$46))/((CARROT_CAP+1)*(MESCLUN_CAP+1)))</x:f>
        <x:v>6</x:v>
      </x:c>
      <x:c r="J4237" s="266" t="n">
        <x:f>MOD(INT((ROW()-ROW($I$46))/(MESCLUN_CAP+1)),CARROT_CAP+1)</x:f>
        <x:v>9</x:v>
      </x:c>
      <x:c r="K4237" s="266" t="n">
        <x:f>MOD(ROW()-ROW($I$46),MESCLUN_CAP+1)</x:f>
        <x:v>6</x:v>
      </x:c>
      <x:c r="L4237" s="266" t="n">
        <x:f>SUM(I4237:K4237)</x:f>
        <x:v>21</x:v>
      </x:c>
      <x:c r="M4237" s="267" t="n">
        <x:f>I4237*TOMATO_HOURS*WEEKS*(1+TOMATO_DIM)^I4237+J4237*CARROT_HOURS*WEEKS*(1+CARROT_DIM)^J4237+K4237*MESCLUN_HOURS*WEEKS*(1+MESCLUN_DIM)^K4237</x:f>
        <x:v>1584.7294006332377</x:v>
      </x:c>
      <x:c r="N4237" s="267" t="n">
        <x:f>MAX(M4237-FARMER_HOURS,0)/TEMP_HOURS_PER_WORKER</x:f>
        <x:v>0.6005065282175261</x:v>
      </x:c>
      <x:c r="O4237" s="268" t="n">
        <x:f>I4237*TOMATO_PRICE+J4237*CARROT_PRICE+K4237*MESCLUN_PRICE</x:f>
        <x:v>87846</x:v>
      </x:c>
      <x:c r="P4237" s="268" t="n">
        <x:f>I4237*TOMATO_FERTILIZER+J4237*CARROT_FERTILIZER+K4237*MESCLUN_FERTILIZER</x:f>
        <x:v>14520</x:v>
      </x:c>
      <x:c r="Q4237" s="268" t="n">
        <x:f>MIN(M4237,FARMER_HOURS)*FARMER_RATE+MAX(M4237-FARMER_HOURS,0)*TEMP_RATE</x:f>
        <x:v>40012.663205438155</x:v>
      </x:c>
      <x:c r="R4237" s="268" t="n">
        <x:f>O4237-P4237-Q4237-FIXED_COST</x:f>
        <x:v>13313.336794561845</x:v>
      </x:c>
      <x:c r="S4237" s="139" t="str">
        <x:f>IF(AND(L4237&lt;=TOTAL_BED_CAP,N4237&lt;=TEMP_WORKER_CAP),"YES","NO")</x:f>
        <x:v>YES</x:v>
      </x:c>
      <x:c r="T4237" s="139" t="n">
        <x:f>IF(S4237="YES",R4237,-1E+99)</x:f>
        <x:v>13313.336794561845</x:v>
      </x:c>
    </x:row>
    <x:row r="4238">
      <x:c r="A4238" s="139"/>
      <x:c r="B4238" s="139"/>
      <x:c r="C4238" s="139"/>
      <x:c r="D4238" s="139"/>
      <x:c r="E4238" s="139"/>
      <x:c r="F4238" s="139"/>
      <x:c r="G4238" s="139"/>
      <x:c r="H4238" s="139"/>
      <x:c r="I4238" s="266" t="n">
        <x:f>INT((ROW()-ROW($I$46))/((CARROT_CAP+1)*(MESCLUN_CAP+1)))</x:f>
        <x:v>6</x:v>
      </x:c>
      <x:c r="J4238" s="266" t="n">
        <x:f>MOD(INT((ROW()-ROW($I$46))/(MESCLUN_CAP+1)),CARROT_CAP+1)</x:f>
        <x:v>9</x:v>
      </x:c>
      <x:c r="K4238" s="266" t="n">
        <x:f>MOD(ROW()-ROW($I$46),MESCLUN_CAP+1)</x:f>
        <x:v>7</x:v>
      </x:c>
      <x:c r="L4238" s="266" t="n">
        <x:f>SUM(I4238:K4238)</x:f>
        <x:v>22</x:v>
      </x:c>
      <x:c r="M4238" s="267" t="n">
        <x:f>I4238*TOMATO_HOURS*WEEKS*(1+TOMATO_DIM)^I4238+J4238*CARROT_HOURS*WEEKS*(1+CARROT_DIM)^J4238+K4238*MESCLUN_HOURS*WEEKS*(1+MESCLUN_DIM)^K4238</x:f>
        <x:v>1637.453840031198</x:v>
      </x:c>
      <x:c r="N4238" s="267" t="n">
        <x:f>MAX(M4238-FARMER_HOURS,0)/TEMP_HOURS_PER_WORKER</x:f>
        <x:v>0.6371207222438875</x:v>
      </x:c>
      <x:c r="O4238" s="268" t="n">
        <x:f>I4238*TOMATO_PRICE+J4238*CARROT_PRICE+K4238*MESCLUN_PRICE</x:f>
        <x:v>90546</x:v>
      </x:c>
      <x:c r="P4238" s="268" t="n">
        <x:f>I4238*TOMATO_FERTILIZER+J4238*CARROT_FERTILIZER+K4238*MESCLUN_FERTILIZER</x:f>
        <x:v>15400</x:v>
      </x:c>
      <x:c r="Q4238" s="268" t="n">
        <x:f>MIN(M4238,FARMER_HOURS)*FARMER_RATE+MAX(M4238-FARMER_HOURS,0)*TEMP_RATE</x:f>
        <x:v>40928.018056097186</x:v>
      </x:c>
      <x:c r="R4238" s="268" t="n">
        <x:f>O4238-P4238-Q4238-FIXED_COST</x:f>
        <x:v>14217.981943902814</x:v>
      </x:c>
      <x:c r="S4238" s="139" t="str">
        <x:f>IF(AND(L4238&lt;=TOTAL_BED_CAP,N4238&lt;=TEMP_WORKER_CAP),"YES","NO")</x:f>
        <x:v>YES</x:v>
      </x:c>
      <x:c r="T4238" s="139" t="n">
        <x:f>IF(S4238="YES",R4238,-1E+99)</x:f>
        <x:v>14217.981943902814</x:v>
      </x:c>
    </x:row>
    <x:row r="4239">
      <x:c r="A4239" s="139"/>
      <x:c r="B4239" s="139"/>
      <x:c r="C4239" s="139"/>
      <x:c r="D4239" s="139"/>
      <x:c r="E4239" s="139"/>
      <x:c r="F4239" s="139"/>
      <x:c r="G4239" s="139"/>
      <x:c r="H4239" s="139"/>
      <x:c r="I4239" s="266" t="n">
        <x:f>INT((ROW()-ROW($I$46))/((CARROT_CAP+1)*(MESCLUN_CAP+1)))</x:f>
        <x:v>6</x:v>
      </x:c>
      <x:c r="J4239" s="266" t="n">
        <x:f>MOD(INT((ROW()-ROW($I$46))/(MESCLUN_CAP+1)),CARROT_CAP+1)</x:f>
        <x:v>9</x:v>
      </x:c>
      <x:c r="K4239" s="266" t="n">
        <x:f>MOD(ROW()-ROW($I$46),MESCLUN_CAP+1)</x:f>
        <x:v>8</x:v>
      </x:c>
      <x:c r="L4239" s="266" t="n">
        <x:f>SUM(I4239:K4239)</x:f>
        <x:v>23</x:v>
      </x:c>
      <x:c r="M4239" s="267" t="n">
        <x:f>I4239*TOMATO_HOURS*WEEKS*(1+TOMATO_DIM)^I4239+J4239*CARROT_HOURS*WEEKS*(1+CARROT_DIM)^J4239+K4239*MESCLUN_HOURS*WEEKS*(1+MESCLUN_DIM)^K4239</x:f>
        <x:v>1691.4509383111783</x:v>
      </x:c>
      <x:c r="N4239" s="267" t="n">
        <x:f>MAX(M4239-FARMER_HOURS,0)/TEMP_HOURS_PER_WORKER</x:f>
        <x:v>0.6746187071605405</x:v>
      </x:c>
      <x:c r="O4239" s="268" t="n">
        <x:f>I4239*TOMATO_PRICE+J4239*CARROT_PRICE+K4239*MESCLUN_PRICE</x:f>
        <x:v>93246</x:v>
      </x:c>
      <x:c r="P4239" s="268" t="n">
        <x:f>I4239*TOMATO_FERTILIZER+J4239*CARROT_FERTILIZER+K4239*MESCLUN_FERTILIZER</x:f>
        <x:v>16280</x:v>
      </x:c>
      <x:c r="Q4239" s="268" t="n">
        <x:f>MIN(M4239,FARMER_HOURS)*FARMER_RATE+MAX(M4239-FARMER_HOURS,0)*TEMP_RATE</x:f>
        <x:v>41865.46767901351</x:v>
      </x:c>
      <x:c r="R4239" s="268" t="n">
        <x:f>O4239-P4239-Q4239-FIXED_COST</x:f>
        <x:v>15100.532320986487</x:v>
      </x:c>
      <x:c r="S4239" s="139" t="str">
        <x:f>IF(AND(L4239&lt;=TOTAL_BED_CAP,N4239&lt;=TEMP_WORKER_CAP),"YES","NO")</x:f>
        <x:v>YES</x:v>
      </x:c>
      <x:c r="T4239" s="139" t="n">
        <x:f>IF(S4239="YES",R4239,-1E+99)</x:f>
        <x:v>15100.532320986487</x:v>
      </x:c>
    </x:row>
    <x:row r="4240">
      <x:c r="A4240" s="139"/>
      <x:c r="B4240" s="139"/>
      <x:c r="C4240" s="139"/>
      <x:c r="D4240" s="139"/>
      <x:c r="E4240" s="139"/>
      <x:c r="F4240" s="139"/>
      <x:c r="G4240" s="139"/>
      <x:c r="H4240" s="139"/>
      <x:c r="I4240" s="266" t="n">
        <x:f>INT((ROW()-ROW($I$46))/((CARROT_CAP+1)*(MESCLUN_CAP+1)))</x:f>
        <x:v>6</x:v>
      </x:c>
      <x:c r="J4240" s="266" t="n">
        <x:f>MOD(INT((ROW()-ROW($I$46))/(MESCLUN_CAP+1)),CARROT_CAP+1)</x:f>
        <x:v>9</x:v>
      </x:c>
      <x:c r="K4240" s="266" t="n">
        <x:f>MOD(ROW()-ROW($I$46),MESCLUN_CAP+1)</x:f>
        <x:v>9</x:v>
      </x:c>
      <x:c r="L4240" s="266" t="n">
        <x:f>SUM(I4240:K4240)</x:f>
        <x:v>24</x:v>
      </x:c>
      <x:c r="M4240" s="267" t="n">
        <x:f>I4240*TOMATO_HOURS*WEEKS*(1+TOMATO_DIM)^I4240+J4240*CARROT_HOURS*WEEKS*(1+CARROT_DIM)^J4240+K4240*MESCLUN_HOURS*WEEKS*(1+MESCLUN_DIM)^K4240</x:f>
        <x:v>1746.7442737515726</x:v>
      </x:c>
      <x:c r="N4240" s="267" t="n">
        <x:f>MAX(M4240-FARMER_HOURS,0)/TEMP_HOURS_PER_WORKER</x:f>
        <x:v>0.7130168567719254</x:v>
      </x:c>
      <x:c r="O4240" s="268" t="n">
        <x:f>I4240*TOMATO_PRICE+J4240*CARROT_PRICE+K4240*MESCLUN_PRICE</x:f>
        <x:v>95946</x:v>
      </x:c>
      <x:c r="P4240" s="268" t="n">
        <x:f>I4240*TOMATO_FERTILIZER+J4240*CARROT_FERTILIZER+K4240*MESCLUN_FERTILIZER</x:f>
        <x:v>17160</x:v>
      </x:c>
      <x:c r="Q4240" s="268" t="n">
        <x:f>MIN(M4240,FARMER_HOURS)*FARMER_RATE+MAX(M4240-FARMER_HOURS,0)*TEMP_RATE</x:f>
        <x:v>42825.42141929813</x:v>
      </x:c>
      <x:c r="R4240" s="268" t="n">
        <x:f>O4240-P4240-Q4240-FIXED_COST</x:f>
        <x:v>15960.57858070187</x:v>
      </x:c>
      <x:c r="S4240" s="139" t="str">
        <x:f>IF(AND(L4240&lt;=TOTAL_BED_CAP,N4240&lt;=TEMP_WORKER_CAP),"YES","NO")</x:f>
        <x:v>YES</x:v>
      </x:c>
      <x:c r="T4240" s="139" t="n">
        <x:f>IF(S4240="YES",R4240,-1E+99)</x:f>
        <x:v>15960.57858070187</x:v>
      </x:c>
    </x:row>
    <x:row r="4241">
      <x:c r="A4241" s="139"/>
      <x:c r="B4241" s="139"/>
      <x:c r="C4241" s="139"/>
      <x:c r="D4241" s="139"/>
      <x:c r="E4241" s="139"/>
      <x:c r="F4241" s="139"/>
      <x:c r="G4241" s="139"/>
      <x:c r="H4241" s="139"/>
      <x:c r="I4241" s="266" t="n">
        <x:f>INT((ROW()-ROW($I$46))/((CARROT_CAP+1)*(MESCLUN_CAP+1)))</x:f>
        <x:v>6</x:v>
      </x:c>
      <x:c r="J4241" s="266" t="n">
        <x:f>MOD(INT((ROW()-ROW($I$46))/(MESCLUN_CAP+1)),CARROT_CAP+1)</x:f>
        <x:v>9</x:v>
      </x:c>
      <x:c r="K4241" s="266" t="n">
        <x:f>MOD(ROW()-ROW($I$46),MESCLUN_CAP+1)</x:f>
        <x:v>10</x:v>
      </x:c>
      <x:c r="L4241" s="266" t="n">
        <x:f>SUM(I4241:K4241)</x:f>
        <x:v>25</x:v>
      </x:c>
      <x:c r="M4241" s="267" t="n">
        <x:f>I4241*TOMATO_HOURS*WEEKS*(1+TOMATO_DIM)^I4241+J4241*CARROT_HOURS*WEEKS*(1+CARROT_DIM)^J4241+K4241*MESCLUN_HOURS*WEEKS*(1+MESCLUN_DIM)^K4241</x:f>
        <x:v>1803.3578152347854</x:v>
      </x:c>
      <x:c r="N4241" s="267" t="n">
        <x:f>MAX(M4241-FARMER_HOURS,0)/TEMP_HOURS_PER_WORKER</x:f>
        <x:v>0.7523318161352677</x:v>
      </x:c>
      <x:c r="O4241" s="268" t="n">
        <x:f>I4241*TOMATO_PRICE+J4241*CARROT_PRICE+K4241*MESCLUN_PRICE</x:f>
        <x:v>98646</x:v>
      </x:c>
      <x:c r="P4241" s="268" t="n">
        <x:f>I4241*TOMATO_FERTILIZER+J4241*CARROT_FERTILIZER+K4241*MESCLUN_FERTILIZER</x:f>
        <x:v>18040</x:v>
      </x:c>
      <x:c r="Q4241" s="268" t="n">
        <x:f>MIN(M4241,FARMER_HOURS)*FARMER_RATE+MAX(M4241-FARMER_HOURS,0)*TEMP_RATE</x:f>
        <x:v>43808.29540338169</x:v>
      </x:c>
      <x:c r="R4241" s="268" t="n">
        <x:f>O4241-P4241-Q4241-FIXED_COST</x:f>
        <x:v>16797.704596618307</x:v>
      </x:c>
      <x:c r="S4241" s="139" t="str">
        <x:f>IF(AND(L4241&lt;=TOTAL_BED_CAP,N4241&lt;=TEMP_WORKER_CAP),"YES","NO")</x:f>
        <x:v>YES</x:v>
      </x:c>
      <x:c r="T4241" s="139" t="n">
        <x:f>IF(S4241="YES",R4241,-1E+99)</x:f>
        <x:v>16797.704596618307</x:v>
      </x:c>
    </x:row>
    <x:row r="4242">
      <x:c r="A4242" s="139"/>
      <x:c r="B4242" s="139"/>
      <x:c r="C4242" s="139"/>
      <x:c r="D4242" s="139"/>
      <x:c r="E4242" s="139"/>
      <x:c r="F4242" s="139"/>
      <x:c r="G4242" s="139"/>
      <x:c r="H4242" s="139"/>
      <x:c r="I4242" s="266" t="n">
        <x:f>INT((ROW()-ROW($I$46))/((CARROT_CAP+1)*(MESCLUN_CAP+1)))</x:f>
        <x:v>6</x:v>
      </x:c>
      <x:c r="J4242" s="266" t="n">
        <x:f>MOD(INT((ROW()-ROW($I$46))/(MESCLUN_CAP+1)),CARROT_CAP+1)</x:f>
        <x:v>9</x:v>
      </x:c>
      <x:c r="K4242" s="266" t="n">
        <x:f>MOD(ROW()-ROW($I$46),MESCLUN_CAP+1)</x:f>
        <x:v>11</x:v>
      </x:c>
      <x:c r="L4242" s="266" t="n">
        <x:f>SUM(I4242:K4242)</x:f>
        <x:v>26</x:v>
      </x:c>
      <x:c r="M4242" s="267" t="n">
        <x:f>I4242*TOMATO_HOURS*WEEKS*(1+TOMATO_DIM)^I4242+J4242*CARROT_HOURS*WEEKS*(1+CARROT_DIM)^J4242+K4242*MESCLUN_HOURS*WEEKS*(1+MESCLUN_DIM)^K4242</x:f>
        <x:v>1861.3159283282246</x:v>
      </x:c>
      <x:c r="N4242" s="267" t="n">
        <x:f>MAX(M4242-FARMER_HOURS,0)/TEMP_HOURS_PER_WORKER</x:f>
        <x:v>0.7925805057834893</x:v>
      </x:c>
      <x:c r="O4242" s="268" t="n">
        <x:f>I4242*TOMATO_PRICE+J4242*CARROT_PRICE+K4242*MESCLUN_PRICE</x:f>
        <x:v>101346</x:v>
      </x:c>
      <x:c r="P4242" s="268" t="n">
        <x:f>I4242*TOMATO_FERTILIZER+J4242*CARROT_FERTILIZER+K4242*MESCLUN_FERTILIZER</x:f>
        <x:v>18920</x:v>
      </x:c>
      <x:c r="Q4242" s="268" t="n">
        <x:f>MIN(M4242,FARMER_HOURS)*FARMER_RATE+MAX(M4242-FARMER_HOURS,0)*TEMP_RATE</x:f>
        <x:v>44814.51264458723</x:v>
      </x:c>
      <x:c r="R4242" s="268" t="n">
        <x:f>O4242-P4242-Q4242-FIXED_COST</x:f>
        <x:v>17611.48735541277</x:v>
      </x:c>
      <x:c r="S4242" s="139" t="str">
        <x:f>IF(AND(L4242&lt;=TOTAL_BED_CAP,N4242&lt;=TEMP_WORKER_CAP),"YES","NO")</x:f>
        <x:v>YES</x:v>
      </x:c>
      <x:c r="T4242" s="139" t="n">
        <x:f>IF(S4242="YES",R4242,-1E+99)</x:f>
        <x:v>17611.48735541277</x:v>
      </x:c>
    </x:row>
    <x:row r="4243">
      <x:c r="A4243" s="139"/>
      <x:c r="B4243" s="139"/>
      <x:c r="C4243" s="139"/>
      <x:c r="D4243" s="139"/>
      <x:c r="E4243" s="139"/>
      <x:c r="F4243" s="139"/>
      <x:c r="G4243" s="139"/>
      <x:c r="H4243" s="139"/>
      <x:c r="I4243" s="266" t="n">
        <x:f>INT((ROW()-ROW($I$46))/((CARROT_CAP+1)*(MESCLUN_CAP+1)))</x:f>
        <x:v>6</x:v>
      </x:c>
      <x:c r="J4243" s="266" t="n">
        <x:f>MOD(INT((ROW()-ROW($I$46))/(MESCLUN_CAP+1)),CARROT_CAP+1)</x:f>
        <x:v>9</x:v>
      </x:c>
      <x:c r="K4243" s="266" t="n">
        <x:f>MOD(ROW()-ROW($I$46),MESCLUN_CAP+1)</x:f>
        <x:v>12</x:v>
      </x:c>
      <x:c r="L4243" s="266" t="n">
        <x:f>SUM(I4243:K4243)</x:f>
        <x:v>27</x:v>
      </x:c>
      <x:c r="M4243" s="267" t="n">
        <x:f>I4243*TOMATO_HOURS*WEEKS*(1+TOMATO_DIM)^I4243+J4243*CARROT_HOURS*WEEKS*(1+CARROT_DIM)^J4243+K4243*MESCLUN_HOURS*WEEKS*(1+MESCLUN_DIM)^K4243</x:f>
        <x:v>1920.6433814562888</x:v>
      </x:c>
      <x:c r="N4243" s="267" t="n">
        <x:f>MAX(M4243-FARMER_HOURS,0)/TEMP_HOURS_PER_WORKER</x:f>
        <x:v>0.8337801260113117</x:v>
      </x:c>
      <x:c r="O4243" s="268" t="n">
        <x:f>I4243*TOMATO_PRICE+J4243*CARROT_PRICE+K4243*MESCLUN_PRICE</x:f>
        <x:v>104046</x:v>
      </x:c>
      <x:c r="P4243" s="268" t="n">
        <x:f>I4243*TOMATO_FERTILIZER+J4243*CARROT_FERTILIZER+K4243*MESCLUN_FERTILIZER</x:f>
        <x:v>19800</x:v>
      </x:c>
      <x:c r="Q4243" s="268" t="n">
        <x:f>MIN(M4243,FARMER_HOURS)*FARMER_RATE+MAX(M4243-FARMER_HOURS,0)*TEMP_RATE</x:f>
        <x:v>45844.50315028279</x:v>
      </x:c>
      <x:c r="R4243" s="268" t="n">
        <x:f>O4243-P4243-Q4243-FIXED_COST</x:f>
        <x:v>18401.49684971721</x:v>
      </x:c>
      <x:c r="S4243" s="139" t="str">
        <x:f>IF(AND(L4243&lt;=TOTAL_BED_CAP,N4243&lt;=TEMP_WORKER_CAP),"YES","NO")</x:f>
        <x:v>YES</x:v>
      </x:c>
      <x:c r="T4243" s="139" t="n">
        <x:f>IF(S4243="YES",R4243,-1E+99)</x:f>
        <x:v>18401.49684971721</x:v>
      </x:c>
    </x:row>
    <x:row r="4244">
      <x:c r="A4244" s="139"/>
      <x:c r="B4244" s="139"/>
      <x:c r="C4244" s="139"/>
      <x:c r="D4244" s="139"/>
      <x:c r="E4244" s="139"/>
      <x:c r="F4244" s="139"/>
      <x:c r="G4244" s="139"/>
      <x:c r="H4244" s="139"/>
      <x:c r="I4244" s="266" t="n">
        <x:f>INT((ROW()-ROW($I$46))/((CARROT_CAP+1)*(MESCLUN_CAP+1)))</x:f>
        <x:v>6</x:v>
      </x:c>
      <x:c r="J4244" s="266" t="n">
        <x:f>MOD(INT((ROW()-ROW($I$46))/(MESCLUN_CAP+1)),CARROT_CAP+1)</x:f>
        <x:v>9</x:v>
      </x:c>
      <x:c r="K4244" s="266" t="n">
        <x:f>MOD(ROW()-ROW($I$46),MESCLUN_CAP+1)</x:f>
        <x:v>13</x:v>
      </x:c>
      <x:c r="L4244" s="266" t="n">
        <x:f>SUM(I4244:K4244)</x:f>
        <x:v>28</x:v>
      </x:c>
      <x:c r="M4244" s="267" t="n">
        <x:f>I4244*TOMATO_HOURS*WEEKS*(1+TOMATO_DIM)^I4244+J4244*CARROT_HOURS*WEEKS*(1+CARROT_DIM)^J4244+K4244*MESCLUN_HOURS*WEEKS*(1+MESCLUN_DIM)^K4244</x:f>
        <x:v>1981.3653521646734</x:v>
      </x:c>
      <x:c r="N4244" s="267" t="n">
        <x:f>MAX(M4244-FARMER_HOURS,0)/TEMP_HOURS_PER_WORKER</x:f>
        <x:v>0.8759481612254676</x:v>
      </x:c>
      <x:c r="O4244" s="268" t="n">
        <x:f>I4244*TOMATO_PRICE+J4244*CARROT_PRICE+K4244*MESCLUN_PRICE</x:f>
        <x:v>106746</x:v>
      </x:c>
      <x:c r="P4244" s="268" t="n">
        <x:f>I4244*TOMATO_FERTILIZER+J4244*CARROT_FERTILIZER+K4244*MESCLUN_FERTILIZER</x:f>
        <x:v>20680</x:v>
      </x:c>
      <x:c r="Q4244" s="268" t="n">
        <x:f>MIN(M4244,FARMER_HOURS)*FARMER_RATE+MAX(M4244-FARMER_HOURS,0)*TEMP_RATE</x:f>
        <x:v>46898.70403063669</x:v>
      </x:c>
      <x:c r="R4244" s="268" t="n">
        <x:f>O4244-P4244-Q4244-FIXED_COST</x:f>
        <x:v>19167.29596936331</x:v>
      </x:c>
      <x:c r="S4244" s="139" t="str">
        <x:f>IF(AND(L4244&lt;=TOTAL_BED_CAP,N4244&lt;=TEMP_WORKER_CAP),"YES","NO")</x:f>
        <x:v>YES</x:v>
      </x:c>
      <x:c r="T4244" s="139" t="n">
        <x:f>IF(S4244="YES",R4244,-1E+99)</x:f>
        <x:v>19167.29596936331</x:v>
      </x:c>
    </x:row>
    <x:row r="4245">
      <x:c r="A4245" s="139"/>
      <x:c r="B4245" s="139"/>
      <x:c r="C4245" s="139"/>
      <x:c r="D4245" s="139"/>
      <x:c r="E4245" s="139"/>
      <x:c r="F4245" s="139"/>
      <x:c r="G4245" s="139"/>
      <x:c r="H4245" s="139"/>
      <x:c r="I4245" s="266" t="n">
        <x:f>INT((ROW()-ROW($I$46))/((CARROT_CAP+1)*(MESCLUN_CAP+1)))</x:f>
        <x:v>6</x:v>
      </x:c>
      <x:c r="J4245" s="266" t="n">
        <x:f>MOD(INT((ROW()-ROW($I$46))/(MESCLUN_CAP+1)),CARROT_CAP+1)</x:f>
        <x:v>9</x:v>
      </x:c>
      <x:c r="K4245" s="266" t="n">
        <x:f>MOD(ROW()-ROW($I$46),MESCLUN_CAP+1)</x:f>
        <x:v>14</x:v>
      </x:c>
      <x:c r="L4245" s="266" t="n">
        <x:f>SUM(I4245:K4245)</x:f>
        <x:v>29</x:v>
      </x:c>
      <x:c r="M4245" s="267" t="n">
        <x:f>I4245*TOMATO_HOURS*WEEKS*(1+TOMATO_DIM)^I4245+J4245*CARROT_HOURS*WEEKS*(1+CARROT_DIM)^J4245+K4245*MESCLUN_HOURS*WEEKS*(1+MESCLUN_DIM)^K4245</x:f>
        <x:v>2043.5074334783344</x:v>
      </x:c>
      <x:c r="N4245" s="267" t="n">
        <x:f>MAX(M4245-FARMER_HOURS,0)/TEMP_HOURS_PER_WORKER</x:f>
        <x:v>0.9191023843599544</x:v>
      </x:c>
      <x:c r="O4245" s="268" t="n">
        <x:f>I4245*TOMATO_PRICE+J4245*CARROT_PRICE+K4245*MESCLUN_PRICE</x:f>
        <x:v>109446</x:v>
      </x:c>
      <x:c r="P4245" s="268" t="n">
        <x:f>I4245*TOMATO_FERTILIZER+J4245*CARROT_FERTILIZER+K4245*MESCLUN_FERTILIZER</x:f>
        <x:v>21560</x:v>
      </x:c>
      <x:c r="Q4245" s="268" t="n">
        <x:f>MIN(M4245,FARMER_HOURS)*FARMER_RATE+MAX(M4245-FARMER_HOURS,0)*TEMP_RATE</x:f>
        <x:v>47977.55960899886</x:v>
      </x:c>
      <x:c r="R4245" s="268" t="n">
        <x:f>O4245-P4245-Q4245-FIXED_COST</x:f>
        <x:v>19908.44039100114</x:v>
      </x:c>
      <x:c r="S4245" s="139" t="str">
        <x:f>IF(AND(L4245&lt;=TOTAL_BED_CAP,N4245&lt;=TEMP_WORKER_CAP),"YES","NO")</x:f>
        <x:v>YES</x:v>
      </x:c>
      <x:c r="T4245" s="139" t="n">
        <x:f>IF(S4245="YES",R4245,-1E+99)</x:f>
        <x:v>19908.44039100114</x:v>
      </x:c>
    </x:row>
    <x:row r="4246">
      <x:c r="A4246" s="139"/>
      <x:c r="B4246" s="139"/>
      <x:c r="C4246" s="139"/>
      <x:c r="D4246" s="139"/>
      <x:c r="E4246" s="139"/>
      <x:c r="F4246" s="139"/>
      <x:c r="G4246" s="139"/>
      <x:c r="H4246" s="139"/>
      <x:c r="I4246" s="266" t="n">
        <x:f>INT((ROW()-ROW($I$46))/((CARROT_CAP+1)*(MESCLUN_CAP+1)))</x:f>
        <x:v>6</x:v>
      </x:c>
      <x:c r="J4246" s="266" t="n">
        <x:f>MOD(INT((ROW()-ROW($I$46))/(MESCLUN_CAP+1)),CARROT_CAP+1)</x:f>
        <x:v>9</x:v>
      </x:c>
      <x:c r="K4246" s="266" t="n">
        <x:f>MOD(ROW()-ROW($I$46),MESCLUN_CAP+1)</x:f>
        <x:v>15</x:v>
      </x:c>
      <x:c r="L4246" s="266" t="n">
        <x:f>SUM(I4246:K4246)</x:f>
        <x:v>30</x:v>
      </x:c>
      <x:c r="M4246" s="267" t="n">
        <x:f>I4246*TOMATO_HOURS*WEEKS*(1+TOMATO_DIM)^I4246+J4246*CARROT_HOURS*WEEKS*(1+CARROT_DIM)^J4246+K4246*MESCLUN_HOURS*WEEKS*(1+MESCLUN_DIM)^K4246</x:f>
        <x:v>2107.0956403544806</x:v>
      </x:c>
      <x:c r="N4246" s="267" t="n">
        <x:f>MAX(M4246-FARMER_HOURS,0)/TEMP_HOURS_PER_WORKER</x:f>
        <x:v>0.9632608613572782</x:v>
      </x:c>
      <x:c r="O4246" s="268" t="n">
        <x:f>I4246*TOMATO_PRICE+J4246*CARROT_PRICE+K4246*MESCLUN_PRICE</x:f>
        <x:v>112146</x:v>
      </x:c>
      <x:c r="P4246" s="268" t="n">
        <x:f>I4246*TOMATO_FERTILIZER+J4246*CARROT_FERTILIZER+K4246*MESCLUN_FERTILIZER</x:f>
        <x:v>22440</x:v>
      </x:c>
      <x:c r="Q4246" s="268" t="n">
        <x:f>MIN(M4246,FARMER_HOURS)*FARMER_RATE+MAX(M4246-FARMER_HOURS,0)*TEMP_RATE</x:f>
        <x:v>49081.521533931955</x:v>
      </x:c>
      <x:c r="R4246" s="268" t="n">
        <x:f>O4246-P4246-Q4246-FIXED_COST</x:f>
        <x:v>20624.478466068045</x:v>
      </x:c>
      <x:c r="S4246" s="139" t="str">
        <x:f>IF(AND(L4246&lt;=TOTAL_BED_CAP,N4246&lt;=TEMP_WORKER_CAP),"YES","NO")</x:f>
        <x:v>YES</x:v>
      </x:c>
      <x:c r="T4246" s="139" t="n">
        <x:f>IF(S4246="YES",R4246,-1E+99)</x:f>
        <x:v>20624.478466068045</x:v>
      </x:c>
    </x:row>
    <x:row r="4247">
      <x:c r="A4247" s="139"/>
      <x:c r="B4247" s="139"/>
      <x:c r="C4247" s="139"/>
      <x:c r="D4247" s="139"/>
      <x:c r="E4247" s="139"/>
      <x:c r="F4247" s="139"/>
      <x:c r="G4247" s="139"/>
      <x:c r="H4247" s="139"/>
      <x:c r="I4247" s="266" t="n">
        <x:f>INT((ROW()-ROW($I$46))/((CARROT_CAP+1)*(MESCLUN_CAP+1)))</x:f>
        <x:v>6</x:v>
      </x:c>
      <x:c r="J4247" s="266" t="n">
        <x:f>MOD(INT((ROW()-ROW($I$46))/(MESCLUN_CAP+1)),CARROT_CAP+1)</x:f>
        <x:v>9</x:v>
      </x:c>
      <x:c r="K4247" s="266" t="n">
        <x:f>MOD(ROW()-ROW($I$46),MESCLUN_CAP+1)</x:f>
        <x:v>16</x:v>
      </x:c>
      <x:c r="L4247" s="266" t="n">
        <x:f>SUM(I4247:K4247)</x:f>
        <x:v>31</x:v>
      </x:c>
      <x:c r="M4247" s="267" t="n">
        <x:f>I4247*TOMATO_HOURS*WEEKS*(1+TOMATO_DIM)^I4247+J4247*CARROT_HOURS*WEEKS*(1+CARROT_DIM)^J4247+K4247*MESCLUN_HOURS*WEEKS*(1+MESCLUN_DIM)^K4247</x:f>
        <x:v>2172.1564162319696</x:v>
      </x:c>
      <x:c r="N4247" s="267" t="n">
        <x:f>MAX(M4247-FARMER_HOURS,0)/TEMP_HOURS_PER_WORKER</x:f>
        <x:v>1.0084419557166455</x:v>
      </x:c>
      <x:c r="O4247" s="268" t="n">
        <x:f>I4247*TOMATO_PRICE+J4247*CARROT_PRICE+K4247*MESCLUN_PRICE</x:f>
        <x:v>114846</x:v>
      </x:c>
      <x:c r="P4247" s="268" t="n">
        <x:f>I4247*TOMATO_FERTILIZER+J4247*CARROT_FERTILIZER+K4247*MESCLUN_FERTILIZER</x:f>
        <x:v>23320</x:v>
      </x:c>
      <x:c r="Q4247" s="268" t="n">
        <x:f>MIN(M4247,FARMER_HOURS)*FARMER_RATE+MAX(M4247-FARMER_HOURS,0)*TEMP_RATE</x:f>
        <x:v>50211.04889291614</x:v>
      </x:c>
      <x:c r="R4247" s="268" t="n">
        <x:f>O4247-P4247-Q4247-FIXED_COST</x:f>
        <x:v>21314.951107083863</x:v>
      </x:c>
      <x:c r="S4247" s="139" t="str">
        <x:f>IF(AND(L4247&lt;=TOTAL_BED_CAP,N4247&lt;=TEMP_WORKER_CAP),"YES","NO")</x:f>
        <x:v>YES</x:v>
      </x:c>
      <x:c r="T4247" s="139" t="n">
        <x:f>IF(S4247="YES",R4247,-1E+99)</x:f>
        <x:v>21314.951107083863</x:v>
      </x:c>
    </x:row>
    <x:row r="4248">
      <x:c r="A4248" s="139"/>
      <x:c r="B4248" s="139"/>
      <x:c r="C4248" s="139"/>
      <x:c r="D4248" s="139"/>
      <x:c r="E4248" s="139"/>
      <x:c r="F4248" s="139"/>
      <x:c r="G4248" s="139"/>
      <x:c r="H4248" s="139"/>
      <x:c r="I4248" s="266" t="n">
        <x:f>INT((ROW()-ROW($I$46))/((CARROT_CAP+1)*(MESCLUN_CAP+1)))</x:f>
        <x:v>6</x:v>
      </x:c>
      <x:c r="J4248" s="266" t="n">
        <x:f>MOD(INT((ROW()-ROW($I$46))/(MESCLUN_CAP+1)),CARROT_CAP+1)</x:f>
        <x:v>9</x:v>
      </x:c>
      <x:c r="K4248" s="266" t="n">
        <x:f>MOD(ROW()-ROW($I$46),MESCLUN_CAP+1)</x:f>
        <x:v>17</x:v>
      </x:c>
      <x:c r="L4248" s="266" t="n">
        <x:f>SUM(I4248:K4248)</x:f>
        <x:v>32</x:v>
      </x:c>
      <x:c r="M4248" s="267" t="n">
        <x:f>I4248*TOMATO_HOURS*WEEKS*(1+TOMATO_DIM)^I4248+J4248*CARROT_HOURS*WEEKS*(1+CARROT_DIM)^J4248+K4248*MESCLUN_HOURS*WEEKS*(1+MESCLUN_DIM)^K4248</x:f>
        <x:v>2238.7166396785096</x:v>
      </x:c>
      <x:c r="N4248" s="267" t="n">
        <x:f>MAX(M4248-FARMER_HOURS,0)/TEMP_HOURS_PER_WORKER</x:f>
        <x:v>1.0546643331100762</x:v>
      </x:c>
      <x:c r="O4248" s="268" t="n">
        <x:f>I4248*TOMATO_PRICE+J4248*CARROT_PRICE+K4248*MESCLUN_PRICE</x:f>
        <x:v>117546</x:v>
      </x:c>
      <x:c r="P4248" s="268" t="n">
        <x:f>I4248*TOMATO_FERTILIZER+J4248*CARROT_FERTILIZER+K4248*MESCLUN_FERTILIZER</x:f>
        <x:v>24200</x:v>
      </x:c>
      <x:c r="Q4248" s="268" t="n">
        <x:f>MIN(M4248,FARMER_HOURS)*FARMER_RATE+MAX(M4248-FARMER_HOURS,0)*TEMP_RATE</x:f>
        <x:v>51366.60832775191</x:v>
      </x:c>
      <x:c r="R4248" s="268" t="n">
        <x:f>O4248-P4248-Q4248-FIXED_COST</x:f>
        <x:v>21979.391672248094</x:v>
      </x:c>
      <x:c r="S4248" s="139" t="str">
        <x:f>IF(AND(L4248&lt;=TOTAL_BED_CAP,N4248&lt;=TEMP_WORKER_CAP),"YES","NO")</x:f>
        <x:v>YES</x:v>
      </x:c>
      <x:c r="T4248" s="139" t="n">
        <x:f>IF(S4248="YES",R4248,-1E+99)</x:f>
        <x:v>21979.391672248094</x:v>
      </x:c>
    </x:row>
    <x:row r="4249">
      <x:c r="A4249" s="139"/>
      <x:c r="B4249" s="139"/>
      <x:c r="C4249" s="139"/>
      <x:c r="D4249" s="139"/>
      <x:c r="E4249" s="139"/>
      <x:c r="F4249" s="139"/>
      <x:c r="G4249" s="139"/>
      <x:c r="H4249" s="139"/>
      <x:c r="I4249" s="266" t="n">
        <x:f>INT((ROW()-ROW($I$46))/((CARROT_CAP+1)*(MESCLUN_CAP+1)))</x:f>
        <x:v>6</x:v>
      </x:c>
      <x:c r="J4249" s="266" t="n">
        <x:f>MOD(INT((ROW()-ROW($I$46))/(MESCLUN_CAP+1)),CARROT_CAP+1)</x:f>
        <x:v>9</x:v>
      </x:c>
      <x:c r="K4249" s="266" t="n">
        <x:f>MOD(ROW()-ROW($I$46),MESCLUN_CAP+1)</x:f>
        <x:v>18</x:v>
      </x:c>
      <x:c r="L4249" s="266" t="n">
        <x:f>SUM(I4249:K4249)</x:f>
        <x:v>33</x:v>
      </x:c>
      <x:c r="M4249" s="267" t="n">
        <x:f>I4249*TOMATO_HOURS*WEEKS*(1+TOMATO_DIM)^I4249+J4249*CARROT_HOURS*WEEKS*(1+CARROT_DIM)^J4249+K4249*MESCLUN_HOURS*WEEKS*(1+MESCLUN_DIM)^K4249</x:f>
        <x:v>2306.803631137097</x:v>
      </x:c>
      <x:c r="N4249" s="267" t="n">
        <x:f>MAX(M4249-FARMER_HOURS,0)/TEMP_HOURS_PER_WORKER</x:f>
        <x:v>1.1019469660674284</x:v>
      </x:c>
      <x:c r="O4249" s="268" t="n">
        <x:f>I4249*TOMATO_PRICE+J4249*CARROT_PRICE+K4249*MESCLUN_PRICE</x:f>
        <x:v>120246</x:v>
      </x:c>
      <x:c r="P4249" s="268" t="n">
        <x:f>I4249*TOMATO_FERTILIZER+J4249*CARROT_FERTILIZER+K4249*MESCLUN_FERTILIZER</x:f>
        <x:v>25080</x:v>
      </x:c>
      <x:c r="Q4249" s="268" t="n">
        <x:f>MIN(M4249,FARMER_HOURS)*FARMER_RATE+MAX(M4249-FARMER_HOURS,0)*TEMP_RATE</x:f>
        <x:v>52548.674151685715</x:v>
      </x:c>
      <x:c r="R4249" s="268" t="n">
        <x:f>O4249-P4249-Q4249-FIXED_COST</x:f>
        <x:v>22617.325848314285</x:v>
      </x:c>
      <x:c r="S4249" s="139" t="str">
        <x:f>IF(AND(L4249&lt;=TOTAL_BED_CAP,N4249&lt;=TEMP_WORKER_CAP),"YES","NO")</x:f>
        <x:v>YES</x:v>
      </x:c>
      <x:c r="T4249" s="139" t="n">
        <x:f>IF(S4249="YES",R4249,-1E+99)</x:f>
        <x:v>22617.325848314285</x:v>
      </x:c>
    </x:row>
    <x:row r="4250">
      <x:c r="A4250" s="139"/>
      <x:c r="B4250" s="139"/>
      <x:c r="C4250" s="139"/>
      <x:c r="D4250" s="139"/>
      <x:c r="E4250" s="139"/>
      <x:c r="F4250" s="139"/>
      <x:c r="G4250" s="139"/>
      <x:c r="H4250" s="139"/>
      <x:c r="I4250" s="266" t="n">
        <x:f>INT((ROW()-ROW($I$46))/((CARROT_CAP+1)*(MESCLUN_CAP+1)))</x:f>
        <x:v>6</x:v>
      </x:c>
      <x:c r="J4250" s="266" t="n">
        <x:f>MOD(INT((ROW()-ROW($I$46))/(MESCLUN_CAP+1)),CARROT_CAP+1)</x:f>
        <x:v>9</x:v>
      </x:c>
      <x:c r="K4250" s="266" t="n">
        <x:f>MOD(ROW()-ROW($I$46),MESCLUN_CAP+1)</x:f>
        <x:v>19</x:v>
      </x:c>
      <x:c r="L4250" s="266" t="n">
        <x:f>SUM(I4250:K4250)</x:f>
        <x:v>34</x:v>
      </x:c>
      <x:c r="M4250" s="267" t="n">
        <x:f>I4250*TOMATO_HOURS*WEEKS*(1+TOMATO_DIM)^I4250+J4250*CARROT_HOURS*WEEKS*(1+CARROT_DIM)^J4250+K4250*MESCLUN_HOURS*WEEKS*(1+MESCLUN_DIM)^K4250</x:f>
        <x:v>2376.445159773119</x:v>
      </x:c>
      <x:c r="N4250" s="267" t="n">
        <x:f>MAX(M4250-FARMER_HOURS,0)/TEMP_HOURS_PER_WORKER</x:f>
        <x:v>1.1503091387313327</x:v>
      </x:c>
      <x:c r="O4250" s="268" t="n">
        <x:f>I4250*TOMATO_PRICE+J4250*CARROT_PRICE+K4250*MESCLUN_PRICE</x:f>
        <x:v>122946</x:v>
      </x:c>
      <x:c r="P4250" s="268" t="n">
        <x:f>I4250*TOMATO_FERTILIZER+J4250*CARROT_FERTILIZER+K4250*MESCLUN_FERTILIZER</x:f>
        <x:v>25960</x:v>
      </x:c>
      <x:c r="Q4250" s="268" t="n">
        <x:f>MIN(M4250,FARMER_HOURS)*FARMER_RATE+MAX(M4250-FARMER_HOURS,0)*TEMP_RATE</x:f>
        <x:v>53757.72846828331</x:v>
      </x:c>
      <x:c r="R4250" s="268" t="n">
        <x:f>O4250-P4250-Q4250-FIXED_COST</x:f>
        <x:v>23228.271531716688</x:v>
      </x:c>
      <x:c r="S4250" s="139" t="str">
        <x:f>IF(AND(L4250&lt;=TOTAL_BED_CAP,N4250&lt;=TEMP_WORKER_CAP),"YES","NO")</x:f>
        <x:v>YES</x:v>
      </x:c>
      <x:c r="T4250" s="139" t="n">
        <x:f>IF(S4250="YES",R4250,-1E+99)</x:f>
        <x:v>23228.271531716688</x:v>
      </x:c>
    </x:row>
    <x:row r="4251">
      <x:c r="A4251" s="139"/>
      <x:c r="B4251" s="139"/>
      <x:c r="C4251" s="139"/>
      <x:c r="D4251" s="139"/>
      <x:c r="E4251" s="139"/>
      <x:c r="F4251" s="139"/>
      <x:c r="G4251" s="139"/>
      <x:c r="H4251" s="139"/>
      <x:c r="I4251" s="266" t="n">
        <x:f>INT((ROW()-ROW($I$46))/((CARROT_CAP+1)*(MESCLUN_CAP+1)))</x:f>
        <x:v>6</x:v>
      </x:c>
      <x:c r="J4251" s="266" t="n">
        <x:f>MOD(INT((ROW()-ROW($I$46))/(MESCLUN_CAP+1)),CARROT_CAP+1)</x:f>
        <x:v>9</x:v>
      </x:c>
      <x:c r="K4251" s="266" t="n">
        <x:f>MOD(ROW()-ROW($I$46),MESCLUN_CAP+1)</x:f>
        <x:v>20</x:v>
      </x:c>
      <x:c r="L4251" s="266" t="n">
        <x:f>SUM(I4251:K4251)</x:f>
        <x:v>35</x:v>
      </x:c>
      <x:c r="M4251" s="267" t="n">
        <x:f>I4251*TOMATO_HOURS*WEEKS*(1+TOMATO_DIM)^I4251+J4251*CARROT_HOURS*WEEKS*(1+CARROT_DIM)^J4251+K4251*MESCLUN_HOURS*WEEKS*(1+MESCLUN_DIM)^K4251</x:f>
        <x:v>2447.6694504235957</x:v>
      </x:c>
      <x:c r="N4251" s="267" t="n">
        <x:f>MAX(M4251-FARMER_HOURS,0)/TEMP_HOURS_PER_WORKER</x:f>
        <x:v>1.1997704516830525</x:v>
      </x:c>
      <x:c r="O4251" s="268" t="n">
        <x:f>I4251*TOMATO_PRICE+J4251*CARROT_PRICE+K4251*MESCLUN_PRICE</x:f>
        <x:v>125646</x:v>
      </x:c>
      <x:c r="P4251" s="268" t="n">
        <x:f>I4251*TOMATO_FERTILIZER+J4251*CARROT_FERTILIZER+K4251*MESCLUN_FERTILIZER</x:f>
        <x:v>26840</x:v>
      </x:c>
      <x:c r="Q4251" s="268" t="n">
        <x:f>MIN(M4251,FARMER_HOURS)*FARMER_RATE+MAX(M4251-FARMER_HOURS,0)*TEMP_RATE</x:f>
        <x:v>54994.26129207631</x:v>
      </x:c>
      <x:c r="R4251" s="268" t="n">
        <x:f>O4251-P4251-Q4251-FIXED_COST</x:f>
        <x:v>23811.738707923687</x:v>
      </x:c>
      <x:c r="S4251" s="139" t="str">
        <x:f>IF(AND(L4251&lt;=TOTAL_BED_CAP,N4251&lt;=TEMP_WORKER_CAP),"YES","NO")</x:f>
        <x:v>YES</x:v>
      </x:c>
      <x:c r="T4251" s="139" t="n">
        <x:f>IF(S4251="YES",R4251,-1E+99)</x:f>
        <x:v>23811.738707923687</x:v>
      </x:c>
    </x:row>
    <x:row r="4252">
      <x:c r="A4252" s="139"/>
      <x:c r="B4252" s="139"/>
      <x:c r="C4252" s="139"/>
      <x:c r="D4252" s="139"/>
      <x:c r="E4252" s="139"/>
      <x:c r="F4252" s="139"/>
      <x:c r="G4252" s="139"/>
      <x:c r="H4252" s="139"/>
      <x:c r="I4252" s="266" t="n">
        <x:f>INT((ROW()-ROW($I$46))/((CARROT_CAP+1)*(MESCLUN_CAP+1)))</x:f>
        <x:v>6</x:v>
      </x:c>
      <x:c r="J4252" s="266" t="n">
        <x:f>MOD(INT((ROW()-ROW($I$46))/(MESCLUN_CAP+1)),CARROT_CAP+1)</x:f>
        <x:v>9</x:v>
      </x:c>
      <x:c r="K4252" s="266" t="n">
        <x:f>MOD(ROW()-ROW($I$46),MESCLUN_CAP+1)</x:f>
        <x:v>21</x:v>
      </x:c>
      <x:c r="L4252" s="266" t="n">
        <x:f>SUM(I4252:K4252)</x:f>
        <x:v>36</x:v>
      </x:c>
      <x:c r="M4252" s="267" t="n">
        <x:f>I4252*TOMATO_HOURS*WEEKS*(1+TOMATO_DIM)^I4252+J4252*CARROT_HOURS*WEEKS*(1+CARROT_DIM)^J4252+K4252*MESCLUN_HOURS*WEEKS*(1+MESCLUN_DIM)^K4252</x:f>
        <x:v>2520.50519065004</x:v>
      </x:c>
      <x:c r="N4252" s="267" t="n">
        <x:f>MAX(M4252-FARMER_HOURS,0)/TEMP_HOURS_PER_WORKER</x:f>
        <x:v>1.2503508268403054</x:v>
      </x:c>
      <x:c r="O4252" s="268" t="n">
        <x:f>I4252*TOMATO_PRICE+J4252*CARROT_PRICE+K4252*MESCLUN_PRICE</x:f>
        <x:v>128346</x:v>
      </x:c>
      <x:c r="P4252" s="268" t="n">
        <x:f>I4252*TOMATO_FERTILIZER+J4252*CARROT_FERTILIZER+K4252*MESCLUN_FERTILIZER</x:f>
        <x:v>27720</x:v>
      </x:c>
      <x:c r="Q4252" s="268" t="n">
        <x:f>MIN(M4252,FARMER_HOURS)*FARMER_RATE+MAX(M4252-FARMER_HOURS,0)*TEMP_RATE</x:f>
        <x:v>56258.77067100763</x:v>
      </x:c>
      <x:c r="R4252" s="268" t="n">
        <x:f>O4252-P4252-Q4252-FIXED_COST</x:f>
        <x:v>24367.22932899237</x:v>
      </x:c>
      <x:c r="S4252" s="139" t="str">
        <x:f>IF(AND(L4252&lt;=TOTAL_BED_CAP,N4252&lt;=TEMP_WORKER_CAP),"YES","NO")</x:f>
        <x:v>YES</x:v>
      </x:c>
      <x:c r="T4252" s="139" t="n">
        <x:f>IF(S4252="YES",R4252,-1E+99)</x:f>
        <x:v>24367.22932899237</x:v>
      </x:c>
    </x:row>
    <x:row r="4253">
      <x:c r="A4253" s="139"/>
      <x:c r="B4253" s="139"/>
      <x:c r="C4253" s="139"/>
      <x:c r="D4253" s="139"/>
      <x:c r="E4253" s="139"/>
      <x:c r="F4253" s="139"/>
      <x:c r="G4253" s="139"/>
      <x:c r="H4253" s="139"/>
      <x:c r="I4253" s="266" t="n">
        <x:f>INT((ROW()-ROW($I$46))/((CARROT_CAP+1)*(MESCLUN_CAP+1)))</x:f>
        <x:v>6</x:v>
      </x:c>
      <x:c r="J4253" s="266" t="n">
        <x:f>MOD(INT((ROW()-ROW($I$46))/(MESCLUN_CAP+1)),CARROT_CAP+1)</x:f>
        <x:v>9</x:v>
      </x:c>
      <x:c r="K4253" s="266" t="n">
        <x:f>MOD(ROW()-ROW($I$46),MESCLUN_CAP+1)</x:f>
        <x:v>22</x:v>
      </x:c>
      <x:c r="L4253" s="266" t="n">
        <x:f>SUM(I4253:K4253)</x:f>
        <x:v>37</x:v>
      </x:c>
      <x:c r="M4253" s="267" t="n">
        <x:f>I4253*TOMATO_HOURS*WEEKS*(1+TOMATO_DIM)^I4253+J4253*CARROT_HOURS*WEEKS*(1+CARROT_DIM)^J4253+K4253*MESCLUN_HOURS*WEEKS*(1+MESCLUN_DIM)^K4253</x:f>
        <x:v>2594.981537896436</x:v>
      </x:c>
      <x:c r="N4253" s="267" t="n">
        <x:f>MAX(M4253-FARMER_HOURS,0)/TEMP_HOURS_PER_WORKER</x:f>
        <x:v>1.3020705124280805</x:v>
      </x:c>
      <x:c r="O4253" s="268" t="n">
        <x:f>I4253*TOMATO_PRICE+J4253*CARROT_PRICE+K4253*MESCLUN_PRICE</x:f>
        <x:v>131046</x:v>
      </x:c>
      <x:c r="P4253" s="268" t="n">
        <x:f>I4253*TOMATO_FERTILIZER+J4253*CARROT_FERTILIZER+K4253*MESCLUN_FERTILIZER</x:f>
        <x:v>28600</x:v>
      </x:c>
      <x:c r="Q4253" s="268" t="n">
        <x:f>MIN(M4253,FARMER_HOURS)*FARMER_RATE+MAX(M4253-FARMER_HOURS,0)*TEMP_RATE</x:f>
        <x:v>57551.762810702014</x:v>
      </x:c>
      <x:c r="R4253" s="268" t="n">
        <x:f>O4253-P4253-Q4253-FIXED_COST</x:f>
        <x:v>24894.237189297986</x:v>
      </x:c>
      <x:c r="S4253" s="139" t="str">
        <x:f>IF(AND(L4253&lt;=TOTAL_BED_CAP,N4253&lt;=TEMP_WORKER_CAP),"YES","NO")</x:f>
        <x:v>YES</x:v>
      </x:c>
      <x:c r="T4253" s="139" t="n">
        <x:f>IF(S4253="YES",R4253,-1E+99)</x:f>
        <x:v>24894.237189297986</x:v>
      </x:c>
    </x:row>
    <x:row r="4254">
      <x:c r="A4254" s="139"/>
      <x:c r="B4254" s="139"/>
      <x:c r="C4254" s="139"/>
      <x:c r="D4254" s="139"/>
      <x:c r="E4254" s="139"/>
      <x:c r="F4254" s="139"/>
      <x:c r="G4254" s="139"/>
      <x:c r="H4254" s="139"/>
      <x:c r="I4254" s="266" t="n">
        <x:f>INT((ROW()-ROW($I$46))/((CARROT_CAP+1)*(MESCLUN_CAP+1)))</x:f>
        <x:v>6</x:v>
      </x:c>
      <x:c r="J4254" s="266" t="n">
        <x:f>MOD(INT((ROW()-ROW($I$46))/(MESCLUN_CAP+1)),CARROT_CAP+1)</x:f>
        <x:v>9</x:v>
      </x:c>
      <x:c r="K4254" s="266" t="n">
        <x:f>MOD(ROW()-ROW($I$46),MESCLUN_CAP+1)</x:f>
        <x:v>23</x:v>
      </x:c>
      <x:c r="L4254" s="266" t="n">
        <x:f>SUM(I4254:K4254)</x:f>
        <x:v>38</x:v>
      </x:c>
      <x:c r="M4254" s="267" t="n">
        <x:f>I4254*TOMATO_HOURS*WEEKS*(1+TOMATO_DIM)^I4254+J4254*CARROT_HOURS*WEEKS*(1+CARROT_DIM)^J4254+K4254*MESCLUN_HOURS*WEEKS*(1+MESCLUN_DIM)^K4254</x:f>
        <x:v>2671.1281267538725</x:v>
      </x:c>
      <x:c r="N4254" s="267" t="n">
        <x:f>MAX(M4254-FARMER_HOURS,0)/TEMP_HOURS_PER_WORKER</x:f>
        <x:v>1.3549500880235226</x:v>
      </x:c>
      <x:c r="O4254" s="268" t="n">
        <x:f>I4254*TOMATO_PRICE+J4254*CARROT_PRICE+K4254*MESCLUN_PRICE</x:f>
        <x:v>133746</x:v>
      </x:c>
      <x:c r="P4254" s="268" t="n">
        <x:f>I4254*TOMATO_FERTILIZER+J4254*CARROT_FERTILIZER+K4254*MESCLUN_FERTILIZER</x:f>
        <x:v>29480</x:v>
      </x:c>
      <x:c r="Q4254" s="268" t="n">
        <x:f>MIN(M4254,FARMER_HOURS)*FARMER_RATE+MAX(M4254-FARMER_HOURS,0)*TEMP_RATE</x:f>
        <x:v>58873.75220058806</x:v>
      </x:c>
      <x:c r="R4254" s="268" t="n">
        <x:f>O4254-P4254-Q4254-FIXED_COST</x:f>
        <x:v>25392.24779941194</x:v>
      </x:c>
      <x:c r="S4254" s="139" t="str">
        <x:f>IF(AND(L4254&lt;=TOTAL_BED_CAP,N4254&lt;=TEMP_WORKER_CAP),"YES","NO")</x:f>
        <x:v>YES</x:v>
      </x:c>
      <x:c r="T4254" s="139" t="n">
        <x:f>IF(S4254="YES",R4254,-1E+99)</x:f>
        <x:v>25392.24779941194</x:v>
      </x:c>
    </x:row>
    <x:row r="4255">
      <x:c r="A4255" s="139"/>
      <x:c r="B4255" s="139"/>
      <x:c r="C4255" s="139"/>
      <x:c r="D4255" s="139"/>
      <x:c r="E4255" s="139"/>
      <x:c r="F4255" s="139"/>
      <x:c r="G4255" s="139"/>
      <x:c r="H4255" s="139"/>
      <x:c r="I4255" s="266" t="n">
        <x:f>INT((ROW()-ROW($I$46))/((CARROT_CAP+1)*(MESCLUN_CAP+1)))</x:f>
        <x:v>6</x:v>
      </x:c>
      <x:c r="J4255" s="266" t="n">
        <x:f>MOD(INT((ROW()-ROW($I$46))/(MESCLUN_CAP+1)),CARROT_CAP+1)</x:f>
        <x:v>9</x:v>
      </x:c>
      <x:c r="K4255" s="266" t="n">
        <x:f>MOD(ROW()-ROW($I$46),MESCLUN_CAP+1)</x:f>
        <x:v>24</x:v>
      </x:c>
      <x:c r="L4255" s="266" t="n">
        <x:f>SUM(I4255:K4255)</x:f>
        <x:v>39</x:v>
      </x:c>
      <x:c r="M4255" s="267" t="n">
        <x:f>I4255*TOMATO_HOURS*WEEKS*(1+TOMATO_DIM)^I4255+J4255*CARROT_HOURS*WEEKS*(1+CARROT_DIM)^J4255+K4255*MESCLUN_HOURS*WEEKS*(1+MESCLUN_DIM)^K4255</x:f>
        <x:v>2748.9750763333677</x:v>
      </x:c>
      <x:c r="N4255" s="267" t="n">
        <x:f>MAX(M4255-FARMER_HOURS,0)/TEMP_HOURS_PER_WORKER</x:f>
        <x:v>1.4090104696759498</x:v>
      </x:c>
      <x:c r="O4255" s="268" t="n">
        <x:f>I4255*TOMATO_PRICE+J4255*CARROT_PRICE+K4255*MESCLUN_PRICE</x:f>
        <x:v>136446</x:v>
      </x:c>
      <x:c r="P4255" s="268" t="n">
        <x:f>I4255*TOMATO_FERTILIZER+J4255*CARROT_FERTILIZER+K4255*MESCLUN_FERTILIZER</x:f>
        <x:v>30360</x:v>
      </x:c>
      <x:c r="Q4255" s="268" t="n">
        <x:f>MIN(M4255,FARMER_HOURS)*FARMER_RATE+MAX(M4255-FARMER_HOURS,0)*TEMP_RATE</x:f>
        <x:v>60225.26174189874</x:v>
      </x:c>
      <x:c r="R4255" s="268" t="n">
        <x:f>O4255-P4255-Q4255-FIXED_COST</x:f>
        <x:v>25860.738258101257</x:v>
      </x:c>
      <x:c r="S4255" s="139" t="str">
        <x:f>IF(AND(L4255&lt;=TOTAL_BED_CAP,N4255&lt;=TEMP_WORKER_CAP),"YES","NO")</x:f>
        <x:v>YES</x:v>
      </x:c>
      <x:c r="T4255" s="139" t="n">
        <x:f>IF(S4255="YES",R4255,-1E+99)</x:f>
        <x:v>25860.738258101257</x:v>
      </x:c>
    </x:row>
    <x:row r="4256">
      <x:c r="A4256" s="139"/>
      <x:c r="B4256" s="139"/>
      <x:c r="C4256" s="139"/>
      <x:c r="D4256" s="139"/>
      <x:c r="E4256" s="139"/>
      <x:c r="F4256" s="139"/>
      <x:c r="G4256" s="139"/>
      <x:c r="H4256" s="139"/>
      <x:c r="I4256" s="266" t="n">
        <x:f>INT((ROW()-ROW($I$46))/((CARROT_CAP+1)*(MESCLUN_CAP+1)))</x:f>
        <x:v>6</x:v>
      </x:c>
      <x:c r="J4256" s="266" t="n">
        <x:f>MOD(INT((ROW()-ROW($I$46))/(MESCLUN_CAP+1)),CARROT_CAP+1)</x:f>
        <x:v>9</x:v>
      </x:c>
      <x:c r="K4256" s="266" t="n">
        <x:f>MOD(ROW()-ROW($I$46),MESCLUN_CAP+1)</x:f>
        <x:v>25</x:v>
      </x:c>
      <x:c r="L4256" s="266" t="n">
        <x:f>SUM(I4256:K4256)</x:f>
        <x:v>40</x:v>
      </x:c>
      <x:c r="M4256" s="267" t="n">
        <x:f>I4256*TOMATO_HOURS*WEEKS*(1+TOMATO_DIM)^I4256+J4256*CARROT_HOURS*WEEKS*(1+CARROT_DIM)^J4256+K4256*MESCLUN_HOURS*WEEKS*(1+MESCLUN_DIM)^K4256</x:f>
        <x:v>2828.5529977484657</x:v>
      </x:c>
      <x:c r="N4256" s="267" t="n">
        <x:f>MAX(M4256-FARMER_HOURS,0)/TEMP_HOURS_PER_WORKER</x:f>
        <x:v>1.464272915103101</x:v>
      </x:c>
      <x:c r="O4256" s="268" t="n">
        <x:f>I4256*TOMATO_PRICE+J4256*CARROT_PRICE+K4256*MESCLUN_PRICE</x:f>
        <x:v>139146</x:v>
      </x:c>
      <x:c r="P4256" s="268" t="n">
        <x:f>I4256*TOMATO_FERTILIZER+J4256*CARROT_FERTILIZER+K4256*MESCLUN_FERTILIZER</x:f>
        <x:v>31240</x:v>
      </x:c>
      <x:c r="Q4256" s="268" t="n">
        <x:f>MIN(M4256,FARMER_HOURS)*FARMER_RATE+MAX(M4256-FARMER_HOURS,0)*TEMP_RATE</x:f>
        <x:v>61606.82287757753</x:v>
      </x:c>
      <x:c r="R4256" s="268" t="n">
        <x:f>O4256-P4256-Q4256-FIXED_COST</x:f>
        <x:v>26299.177122422472</x:v>
      </x:c>
      <x:c r="S4256" s="139" t="str">
        <x:f>IF(AND(L4256&lt;=TOTAL_BED_CAP,N4256&lt;=TEMP_WORKER_CAP),"YES","NO")</x:f>
        <x:v>YES</x:v>
      </x:c>
      <x:c r="T4256" s="139" t="n">
        <x:f>IF(S4256="YES",R4256,-1E+99)</x:f>
        <x:v>26299.177122422472</x:v>
      </x:c>
    </x:row>
    <x:row r="4257">
      <x:c r="A4257" s="139"/>
      <x:c r="B4257" s="139"/>
      <x:c r="C4257" s="139"/>
      <x:c r="D4257" s="139"/>
      <x:c r="E4257" s="139"/>
      <x:c r="F4257" s="139"/>
      <x:c r="G4257" s="139"/>
      <x:c r="H4257" s="139"/>
      <x:c r="I4257" s="266" t="n">
        <x:f>INT((ROW()-ROW($I$46))/((CARROT_CAP+1)*(MESCLUN_CAP+1)))</x:f>
        <x:v>6</x:v>
      </x:c>
      <x:c r="J4257" s="266" t="n">
        <x:f>MOD(INT((ROW()-ROW($I$46))/(MESCLUN_CAP+1)),CARROT_CAP+1)</x:f>
        <x:v>9</x:v>
      </x:c>
      <x:c r="K4257" s="266" t="n">
        <x:f>MOD(ROW()-ROW($I$46),MESCLUN_CAP+1)</x:f>
        <x:v>26</x:v>
      </x:c>
      <x:c r="L4257" s="266" t="n">
        <x:f>SUM(I4257:K4257)</x:f>
        <x:v>41</x:v>
      </x:c>
      <x:c r="M4257" s="267" t="n">
        <x:f>I4257*TOMATO_HOURS*WEEKS*(1+TOMATO_DIM)^I4257+J4257*CARROT_HOURS*WEEKS*(1+CARROT_DIM)^J4257+K4257*MESCLUN_HOURS*WEEKS*(1+MESCLUN_DIM)^K4257</x:f>
        <x:v>2909.8930017091825</x:v>
      </x:c>
      <x:c r="N4257" s="267" t="n">
        <x:f>MAX(M4257-FARMER_HOURS,0)/TEMP_HOURS_PER_WORKER</x:f>
        <x:v>1.5207590289647102</x:v>
      </x:c>
      <x:c r="O4257" s="268" t="n">
        <x:f>I4257*TOMATO_PRICE+J4257*CARROT_PRICE+K4257*MESCLUN_PRICE</x:f>
        <x:v>141846</x:v>
      </x:c>
      <x:c r="P4257" s="268" t="n">
        <x:f>I4257*TOMATO_FERTILIZER+J4257*CARROT_FERTILIZER+K4257*MESCLUN_FERTILIZER</x:f>
        <x:v>32120</x:v>
      </x:c>
      <x:c r="Q4257" s="268" t="n">
        <x:f>MIN(M4257,FARMER_HOURS)*FARMER_RATE+MAX(M4257-FARMER_HOURS,0)*TEMP_RATE</x:f>
        <x:v>63018.97572411775</x:v>
      </x:c>
      <x:c r="R4257" s="268" t="n">
        <x:f>O4257-P4257-Q4257-FIXED_COST</x:f>
        <x:v>26707.02427588225</x:v>
      </x:c>
      <x:c r="S4257" s="139" t="str">
        <x:f>IF(AND(L4257&lt;=TOTAL_BED_CAP,N4257&lt;=TEMP_WORKER_CAP),"YES","NO")</x:f>
        <x:v>YES</x:v>
      </x:c>
      <x:c r="T4257" s="139" t="n">
        <x:f>IF(S4257="YES",R4257,-1E+99)</x:f>
        <x:v>26707.02427588225</x:v>
      </x:c>
    </x:row>
    <x:row r="4258">
      <x:c r="A4258" s="139"/>
      <x:c r="B4258" s="139"/>
      <x:c r="C4258" s="139"/>
      <x:c r="D4258" s="139"/>
      <x:c r="E4258" s="139"/>
      <x:c r="F4258" s="139"/>
      <x:c r="G4258" s="139"/>
      <x:c r="H4258" s="139"/>
      <x:c r="I4258" s="266" t="n">
        <x:f>INT((ROW()-ROW($I$46))/((CARROT_CAP+1)*(MESCLUN_CAP+1)))</x:f>
        <x:v>6</x:v>
      </x:c>
      <x:c r="J4258" s="266" t="n">
        <x:f>MOD(INT((ROW()-ROW($I$46))/(MESCLUN_CAP+1)),CARROT_CAP+1)</x:f>
        <x:v>9</x:v>
      </x:c>
      <x:c r="K4258" s="266" t="n">
        <x:f>MOD(ROW()-ROW($I$46),MESCLUN_CAP+1)</x:f>
        <x:v>27</x:v>
      </x:c>
      <x:c r="L4258" s="266" t="n">
        <x:f>SUM(I4258:K4258)</x:f>
        <x:v>42</x:v>
      </x:c>
      <x:c r="M4258" s="267" t="n">
        <x:f>I4258*TOMATO_HOURS*WEEKS*(1+TOMATO_DIM)^I4258+J4258*CARROT_HOURS*WEEKS*(1+CARROT_DIM)^J4258+K4258*MESCLUN_HOURS*WEEKS*(1+MESCLUN_DIM)^K4258</x:f>
        <x:v>2993.02670622894</x:v>
      </x:c>
      <x:c r="N4258" s="267" t="n">
        <x:f>MAX(M4258-FARMER_HOURS,0)/TEMP_HOURS_PER_WORKER</x:f>
        <x:v>1.5784907682145417</x:v>
      </x:c>
      <x:c r="O4258" s="268" t="n">
        <x:f>I4258*TOMATO_PRICE+J4258*CARROT_PRICE+K4258*MESCLUN_PRICE</x:f>
        <x:v>144546</x:v>
      </x:c>
      <x:c r="P4258" s="268" t="n">
        <x:f>I4258*TOMATO_FERTILIZER+J4258*CARROT_FERTILIZER+K4258*MESCLUN_FERTILIZER</x:f>
        <x:v>33000</x:v>
      </x:c>
      <x:c r="Q4258" s="268" t="n">
        <x:f>MIN(M4258,FARMER_HOURS)*FARMER_RATE+MAX(M4258-FARMER_HOURS,0)*TEMP_RATE</x:f>
        <x:v>64462.26920536354</x:v>
      </x:c>
      <x:c r="R4258" s="268" t="n">
        <x:f>O4258-P4258-Q4258-FIXED_COST</x:f>
        <x:v>27083.73079463646</x:v>
      </x:c>
      <x:c r="S4258" s="139" t="str">
        <x:f>IF(AND(L4258&lt;=TOTAL_BED_CAP,N4258&lt;=TEMP_WORKER_CAP),"YES","NO")</x:f>
        <x:v>YES</x:v>
      </x:c>
      <x:c r="T4258" s="139" t="n">
        <x:f>IF(S4258="YES",R4258,-1E+99)</x:f>
        <x:v>27083.73079463646</x:v>
      </x:c>
    </x:row>
    <x:row r="4259">
      <x:c r="A4259" s="139"/>
      <x:c r="B4259" s="139"/>
      <x:c r="C4259" s="139"/>
      <x:c r="D4259" s="139"/>
      <x:c r="E4259" s="139"/>
      <x:c r="F4259" s="139"/>
      <x:c r="G4259" s="139"/>
      <x:c r="H4259" s="139"/>
      <x:c r="I4259" s="266" t="n">
        <x:f>INT((ROW()-ROW($I$46))/((CARROT_CAP+1)*(MESCLUN_CAP+1)))</x:f>
        <x:v>6</x:v>
      </x:c>
      <x:c r="J4259" s="266" t="n">
        <x:f>MOD(INT((ROW()-ROW($I$46))/(MESCLUN_CAP+1)),CARROT_CAP+1)</x:f>
        <x:v>9</x:v>
      </x:c>
      <x:c r="K4259" s="266" t="n">
        <x:f>MOD(ROW()-ROW($I$46),MESCLUN_CAP+1)</x:f>
        <x:v>28</x:v>
      </x:c>
      <x:c r="L4259" s="266" t="n">
        <x:f>SUM(I4259:K4259)</x:f>
        <x:v>43</x:v>
      </x:c>
      <x:c r="M4259" s="267" t="n">
        <x:f>I4259*TOMATO_HOURS*WEEKS*(1+TOMATO_DIM)^I4259+J4259*CARROT_HOURS*WEEKS*(1+CARROT_DIM)^J4259+K4259*MESCLUN_HOURS*WEEKS*(1+MESCLUN_DIM)^K4259</x:f>
        <x:v>3077.986244446093</x:v>
      </x:c>
      <x:c r="N4259" s="267" t="n">
        <x:f>MAX(M4259-FARMER_HOURS,0)/TEMP_HOURS_PER_WORKER</x:f>
        <x:v>1.6374904475320091</x:v>
      </x:c>
      <x:c r="O4259" s="268" t="n">
        <x:f>I4259*TOMATO_PRICE+J4259*CARROT_PRICE+K4259*MESCLUN_PRICE</x:f>
        <x:v>147246</x:v>
      </x:c>
      <x:c r="P4259" s="268" t="n">
        <x:f>I4259*TOMATO_FERTILIZER+J4259*CARROT_FERTILIZER+K4259*MESCLUN_FERTILIZER</x:f>
        <x:v>33880</x:v>
      </x:c>
      <x:c r="Q4259" s="268" t="n">
        <x:f>MIN(M4259,FARMER_HOURS)*FARMER_RATE+MAX(M4259-FARMER_HOURS,0)*TEMP_RATE</x:f>
        <x:v>65937.26118830024</x:v>
      </x:c>
      <x:c r="R4259" s="268" t="n">
        <x:f>O4259-P4259-Q4259-FIXED_COST</x:f>
        <x:v>27428.73881169976</x:v>
      </x:c>
      <x:c r="S4259" s="139" t="str">
        <x:f>IF(AND(L4259&lt;=TOTAL_BED_CAP,N4259&lt;=TEMP_WORKER_CAP),"YES","NO")</x:f>
        <x:v>YES</x:v>
      </x:c>
      <x:c r="T4259" s="139" t="n">
        <x:f>IF(S4259="YES",R4259,-1E+99)</x:f>
        <x:v>27428.73881169976</x:v>
      </x:c>
    </x:row>
    <x:row r="4260">
      <x:c r="A4260" s="139"/>
      <x:c r="B4260" s="139"/>
      <x:c r="C4260" s="139"/>
      <x:c r="D4260" s="139"/>
      <x:c r="E4260" s="139"/>
      <x:c r="F4260" s="139"/>
      <x:c r="G4260" s="139"/>
      <x:c r="H4260" s="139"/>
      <x:c r="I4260" s="266" t="n">
        <x:f>INT((ROW()-ROW($I$46))/((CARROT_CAP+1)*(MESCLUN_CAP+1)))</x:f>
        <x:v>6</x:v>
      </x:c>
      <x:c r="J4260" s="266" t="n">
        <x:f>MOD(INT((ROW()-ROW($I$46))/(MESCLUN_CAP+1)),CARROT_CAP+1)</x:f>
        <x:v>9</x:v>
      </x:c>
      <x:c r="K4260" s="266" t="n">
        <x:f>MOD(ROW()-ROW($I$46),MESCLUN_CAP+1)</x:f>
        <x:v>29</x:v>
      </x:c>
      <x:c r="L4260" s="266" t="n">
        <x:f>SUM(I4260:K4260)</x:f>
        <x:v>44</x:v>
      </x:c>
      <x:c r="M4260" s="267" t="n">
        <x:f>I4260*TOMATO_HOURS*WEEKS*(1+TOMATO_DIM)^I4260+J4260*CARROT_HOURS*WEEKS*(1+CARROT_DIM)^J4260+K4260*MESCLUN_HOURS*WEEKS*(1+MESCLUN_DIM)^K4260</x:f>
        <x:v>3164.8042725617465</x:v>
      </x:c>
      <x:c r="N4260" s="267" t="n">
        <x:f>MAX(M4260-FARMER_HOURS,0)/TEMP_HOURS_PER_WORKER</x:f>
        <x:v>1.697780744834546</x:v>
      </x:c>
      <x:c r="O4260" s="268" t="n">
        <x:f>I4260*TOMATO_PRICE+J4260*CARROT_PRICE+K4260*MESCLUN_PRICE</x:f>
        <x:v>149946</x:v>
      </x:c>
      <x:c r="P4260" s="268" t="n">
        <x:f>I4260*TOMATO_FERTILIZER+J4260*CARROT_FERTILIZER+K4260*MESCLUN_FERTILIZER</x:f>
        <x:v>34760</x:v>
      </x:c>
      <x:c r="Q4260" s="268" t="n">
        <x:f>MIN(M4260,FARMER_HOURS)*FARMER_RATE+MAX(M4260-FARMER_HOURS,0)*TEMP_RATE</x:f>
        <x:v>67444.51862086364</x:v>
      </x:c>
      <x:c r="R4260" s="268" t="n">
        <x:f>O4260-P4260-Q4260-FIXED_COST</x:f>
        <x:v>27741.481379136356</x:v>
      </x:c>
      <x:c r="S4260" s="139" t="str">
        <x:f>IF(AND(L4260&lt;=TOTAL_BED_CAP,N4260&lt;=TEMP_WORKER_CAP),"YES","NO")</x:f>
        <x:v>YES</x:v>
      </x:c>
      <x:c r="T4260" s="139" t="n">
        <x:f>IF(S4260="YES",R4260,-1E+99)</x:f>
        <x:v>27741.481379136356</x:v>
      </x:c>
    </x:row>
    <x:row r="4261">
      <x:c r="A4261" s="139"/>
      <x:c r="B4261" s="139"/>
      <x:c r="C4261" s="139"/>
      <x:c r="D4261" s="139"/>
      <x:c r="E4261" s="139"/>
      <x:c r="F4261" s="139"/>
      <x:c r="G4261" s="139"/>
      <x:c r="H4261" s="139"/>
      <x:c r="I4261" s="266" t="n">
        <x:f>INT((ROW()-ROW($I$46))/((CARROT_CAP+1)*(MESCLUN_CAP+1)))</x:f>
        <x:v>6</x:v>
      </x:c>
      <x:c r="J4261" s="266" t="n">
        <x:f>MOD(INT((ROW()-ROW($I$46))/(MESCLUN_CAP+1)),CARROT_CAP+1)</x:f>
        <x:v>9</x:v>
      </x:c>
      <x:c r="K4261" s="266" t="n">
        <x:f>MOD(ROW()-ROW($I$46),MESCLUN_CAP+1)</x:f>
        <x:v>30</x:v>
      </x:c>
      <x:c r="L4261" s="266" t="n">
        <x:f>SUM(I4261:K4261)</x:f>
        <x:v>45</x:v>
      </x:c>
      <x:c r="M4261" s="267" t="n">
        <x:f>I4261*TOMATO_HOURS*WEEKS*(1+TOMATO_DIM)^I4261+J4261*CARROT_HOURS*WEEKS*(1+CARROT_DIM)^J4261+K4261*MESCLUN_HOURS*WEEKS*(1+MESCLUN_DIM)^K4261</x:f>
        <x:v>3253.5139778955163</x:v>
      </x:c>
      <x:c r="N4261" s="267" t="n">
        <x:f>MAX(M4261-FARMER_HOURS,0)/TEMP_HOURS_PER_WORKER</x:f>
        <x:v>1.7593847068718864</x:v>
      </x:c>
      <x:c r="O4261" s="268" t="n">
        <x:f>I4261*TOMATO_PRICE+J4261*CARROT_PRICE+K4261*MESCLUN_PRICE</x:f>
        <x:v>152646</x:v>
      </x:c>
      <x:c r="P4261" s="268" t="n">
        <x:f>I4261*TOMATO_FERTILIZER+J4261*CARROT_FERTILIZER+K4261*MESCLUN_FERTILIZER</x:f>
        <x:v>35640</x:v>
      </x:c>
      <x:c r="Q4261" s="268" t="n">
        <x:f>MIN(M4261,FARMER_HOURS)*FARMER_RATE+MAX(M4261-FARMER_HOURS,0)*TEMP_RATE</x:f>
        <x:v>68984.61767179715</x:v>
      </x:c>
      <x:c r="R4261" s="268" t="n">
        <x:f>O4261-P4261-Q4261-FIXED_COST</x:f>
        <x:v>28021.382328202846</x:v>
      </x:c>
      <x:c r="S4261" s="139" t="str">
        <x:f>IF(AND(L4261&lt;=TOTAL_BED_CAP,N4261&lt;=TEMP_WORKER_CAP),"YES","NO")</x:f>
        <x:v>YES</x:v>
      </x:c>
      <x:c r="T4261" s="139" t="n">
        <x:f>IF(S4261="YES",R4261,-1E+99)</x:f>
        <x:v>28021.382328202846</x:v>
      </x:c>
    </x:row>
    <x:row r="4262">
      <x:c r="A4262" s="139"/>
      <x:c r="B4262" s="139"/>
      <x:c r="C4262" s="139"/>
      <x:c r="D4262" s="139"/>
      <x:c r="E4262" s="139"/>
      <x:c r="F4262" s="139"/>
      <x:c r="G4262" s="139"/>
      <x:c r="H4262" s="139"/>
      <x:c r="I4262" s="266" t="n">
        <x:f>INT((ROW()-ROW($I$46))/((CARROT_CAP+1)*(MESCLUN_CAP+1)))</x:f>
        <x:v>6</x:v>
      </x:c>
      <x:c r="J4262" s="266" t="n">
        <x:f>MOD(INT((ROW()-ROW($I$46))/(MESCLUN_CAP+1)),CARROT_CAP+1)</x:f>
        <x:v>10</x:v>
      </x:c>
      <x:c r="K4262" s="266" t="n">
        <x:f>MOD(ROW()-ROW($I$46),MESCLUN_CAP+1)</x:f>
        <x:v>0</x:v>
      </x:c>
      <x:c r="L4262" s="266" t="n">
        <x:f>SUM(I4262:K4262)</x:f>
        <x:v>16</x:v>
      </x:c>
      <x:c r="M4262" s="267" t="n">
        <x:f>I4262*TOMATO_HOURS*WEEKS*(1+TOMATO_DIM)^I4262+J4262*CARROT_HOURS*WEEKS*(1+CARROT_DIM)^J4262+K4262*MESCLUN_HOURS*WEEKS*(1+MESCLUN_DIM)^K4262</x:f>
        <x:v>1340.6683032589074</x:v>
      </x:c>
      <x:c r="N4262" s="267" t="n">
        <x:f>MAX(M4262-FARMER_HOURS,0)/TEMP_HOURS_PER_WORKER</x:f>
        <x:v>0.4310196550409079</x:v>
      </x:c>
      <x:c r="O4262" s="268" t="n">
        <x:f>I4262*TOMATO_PRICE+J4262*CARROT_PRICE+K4262*MESCLUN_PRICE</x:f>
        <x:v>73740</x:v>
      </x:c>
      <x:c r="P4262" s="268" t="n">
        <x:f>I4262*TOMATO_FERTILIZER+J4262*CARROT_FERTILIZER+K4262*MESCLUN_FERTILIZER</x:f>
        <x:v>9680</x:v>
      </x:c>
      <x:c r="Q4262" s="268" t="n">
        <x:f>MIN(M4262,FARMER_HOURS)*FARMER_RATE+MAX(M4262-FARMER_HOURS,0)*TEMP_RATE</x:f>
        <x:v>35775.4913760227</x:v>
      </x:c>
      <x:c r="R4262" s="268" t="n">
        <x:f>O4262-P4262-Q4262-FIXED_COST</x:f>
        <x:v>8284.5086239773</x:v>
      </x:c>
      <x:c r="S4262" s="139" t="str">
        <x:f>IF(AND(L4262&lt;=TOTAL_BED_CAP,N4262&lt;=TEMP_WORKER_CAP),"YES","NO")</x:f>
        <x:v>YES</x:v>
      </x:c>
      <x:c r="T4262" s="139" t="n">
        <x:f>IF(S4262="YES",R4262,-1E+99)</x:f>
        <x:v>8284.5086239773</x:v>
      </x:c>
    </x:row>
    <x:row r="4263">
      <x:c r="A4263" s="139"/>
      <x:c r="B4263" s="139"/>
      <x:c r="C4263" s="139"/>
      <x:c r="D4263" s="139"/>
      <x:c r="E4263" s="139"/>
      <x:c r="F4263" s="139"/>
      <x:c r="G4263" s="139"/>
      <x:c r="H4263" s="139"/>
      <x:c r="I4263" s="266" t="n">
        <x:f>INT((ROW()-ROW($I$46))/((CARROT_CAP+1)*(MESCLUN_CAP+1)))</x:f>
        <x:v>6</x:v>
      </x:c>
      <x:c r="J4263" s="266" t="n">
        <x:f>MOD(INT((ROW()-ROW($I$46))/(MESCLUN_CAP+1)),CARROT_CAP+1)</x:f>
        <x:v>10</x:v>
      </x:c>
      <x:c r="K4263" s="266" t="n">
        <x:f>MOD(ROW()-ROW($I$46),MESCLUN_CAP+1)</x:f>
        <x:v>1</x:v>
      </x:c>
      <x:c r="L4263" s="266" t="n">
        <x:f>SUM(I4263:K4263)</x:f>
        <x:v>17</x:v>
      </x:c>
      <x:c r="M4263" s="267" t="n">
        <x:f>I4263*TOMATO_HOURS*WEEKS*(1+TOMATO_DIM)^I4263+J4263*CARROT_HOURS*WEEKS*(1+CARROT_DIM)^J4263+K4263*MESCLUN_HOURS*WEEKS*(1+MESCLUN_DIM)^K4263</x:f>
        <x:v>1386.2308032589074</x:v>
      </x:c>
      <x:c r="N4263" s="267" t="n">
        <x:f>MAX(M4263-FARMER_HOURS,0)/TEMP_HOURS_PER_WORKER</x:f>
        <x:v>0.4626602800409079</x:v>
      </x:c>
      <x:c r="O4263" s="268" t="n">
        <x:f>I4263*TOMATO_PRICE+J4263*CARROT_PRICE+K4263*MESCLUN_PRICE</x:f>
        <x:v>76440</x:v>
      </x:c>
      <x:c r="P4263" s="268" t="n">
        <x:f>I4263*TOMATO_FERTILIZER+J4263*CARROT_FERTILIZER+K4263*MESCLUN_FERTILIZER</x:f>
        <x:v>10560</x:v>
      </x:c>
      <x:c r="Q4263" s="268" t="n">
        <x:f>MIN(M4263,FARMER_HOURS)*FARMER_RATE+MAX(M4263-FARMER_HOURS,0)*TEMP_RATE</x:f>
        <x:v>36566.5070010227</x:v>
      </x:c>
      <x:c r="R4263" s="268" t="n">
        <x:f>O4263-P4263-Q4263-FIXED_COST</x:f>
        <x:v>9313.4929989773</x:v>
      </x:c>
      <x:c r="S4263" s="139" t="str">
        <x:f>IF(AND(L4263&lt;=TOTAL_BED_CAP,N4263&lt;=TEMP_WORKER_CAP),"YES","NO")</x:f>
        <x:v>YES</x:v>
      </x:c>
      <x:c r="T4263" s="139" t="n">
        <x:f>IF(S4263="YES",R4263,-1E+99)</x:f>
        <x:v>9313.4929989773</x:v>
      </x:c>
    </x:row>
    <x:row r="4264">
      <x:c r="A4264" s="139"/>
      <x:c r="B4264" s="139"/>
      <x:c r="C4264" s="139"/>
      <x:c r="D4264" s="139"/>
      <x:c r="E4264" s="139"/>
      <x:c r="F4264" s="139"/>
      <x:c r="G4264" s="139"/>
      <x:c r="H4264" s="139"/>
      <x:c r="I4264" s="266" t="n">
        <x:f>INT((ROW()-ROW($I$46))/((CARROT_CAP+1)*(MESCLUN_CAP+1)))</x:f>
        <x:v>6</x:v>
      </x:c>
      <x:c r="J4264" s="266" t="n">
        <x:f>MOD(INT((ROW()-ROW($I$46))/(MESCLUN_CAP+1)),CARROT_CAP+1)</x:f>
        <x:v>10</x:v>
      </x:c>
      <x:c r="K4264" s="266" t="n">
        <x:f>MOD(ROW()-ROW($I$46),MESCLUN_CAP+1)</x:f>
        <x:v>2</x:v>
      </x:c>
      <x:c r="L4264" s="266" t="n">
        <x:f>SUM(I4264:K4264)</x:f>
        <x:v>18</x:v>
      </x:c>
      <x:c r="M4264" s="267" t="n">
        <x:f>I4264*TOMATO_HOURS*WEEKS*(1+TOMATO_DIM)^I4264+J4264*CARROT_HOURS*WEEKS*(1+CARROT_DIM)^J4264+K4264*MESCLUN_HOURS*WEEKS*(1+MESCLUN_DIM)^K4264</x:f>
        <x:v>1432.9323657589073</x:v>
      </x:c>
      <x:c r="N4264" s="267" t="n">
        <x:f>MAX(M4264-FARMER_HOURS,0)/TEMP_HOURS_PER_WORKER</x:f>
        <x:v>0.49509192066590785</x:v>
      </x:c>
      <x:c r="O4264" s="268" t="n">
        <x:f>I4264*TOMATO_PRICE+J4264*CARROT_PRICE+K4264*MESCLUN_PRICE</x:f>
        <x:v>79140</x:v>
      </x:c>
      <x:c r="P4264" s="268" t="n">
        <x:f>I4264*TOMATO_FERTILIZER+J4264*CARROT_FERTILIZER+K4264*MESCLUN_FERTILIZER</x:f>
        <x:v>11440</x:v>
      </x:c>
      <x:c r="Q4264" s="268" t="n">
        <x:f>MIN(M4264,FARMER_HOURS)*FARMER_RATE+MAX(M4264-FARMER_HOURS,0)*TEMP_RATE</x:f>
        <x:v>37377.29801664769</x:v>
      </x:c>
      <x:c r="R4264" s="268" t="n">
        <x:f>O4264-P4264-Q4264-FIXED_COST</x:f>
        <x:v>10322.701983352308</x:v>
      </x:c>
      <x:c r="S4264" s="139" t="str">
        <x:f>IF(AND(L4264&lt;=TOTAL_BED_CAP,N4264&lt;=TEMP_WORKER_CAP),"YES","NO")</x:f>
        <x:v>YES</x:v>
      </x:c>
      <x:c r="T4264" s="139" t="n">
        <x:f>IF(S4264="YES",R4264,-1E+99)</x:f>
        <x:v>10322.701983352308</x:v>
      </x:c>
    </x:row>
    <x:row r="4265">
      <x:c r="A4265" s="139"/>
      <x:c r="B4265" s="139"/>
      <x:c r="C4265" s="139"/>
      <x:c r="D4265" s="139"/>
      <x:c r="E4265" s="139"/>
      <x:c r="F4265" s="139"/>
      <x:c r="G4265" s="139"/>
      <x:c r="H4265" s="139"/>
      <x:c r="I4265" s="266" t="n">
        <x:f>INT((ROW()-ROW($I$46))/((CARROT_CAP+1)*(MESCLUN_CAP+1)))</x:f>
        <x:v>6</x:v>
      </x:c>
      <x:c r="J4265" s="266" t="n">
        <x:f>MOD(INT((ROW()-ROW($I$46))/(MESCLUN_CAP+1)),CARROT_CAP+1)</x:f>
        <x:v>10</x:v>
      </x:c>
      <x:c r="K4265" s="266" t="n">
        <x:f>MOD(ROW()-ROW($I$46),MESCLUN_CAP+1)</x:f>
        <x:v>3</x:v>
      </x:c>
      <x:c r="L4265" s="266" t="n">
        <x:f>SUM(I4265:K4265)</x:f>
        <x:v>19</x:v>
      </x:c>
      <x:c r="M4265" s="267" t="n">
        <x:f>I4265*TOMATO_HOURS*WEEKS*(1+TOMATO_DIM)^I4265+J4265*CARROT_HOURS*WEEKS*(1+CARROT_DIM)^J4265+K4265*MESCLUN_HOURS*WEEKS*(1+MESCLUN_DIM)^K4265</x:f>
        <x:v>1480.7943481807824</x:v>
      </x:c>
      <x:c r="N4265" s="267" t="n">
        <x:f>MAX(M4265-FARMER_HOURS,0)/TEMP_HOURS_PER_WORKER</x:f>
        <x:v>0.5283294084588767</x:v>
      </x:c>
      <x:c r="O4265" s="268" t="n">
        <x:f>I4265*TOMATO_PRICE+J4265*CARROT_PRICE+K4265*MESCLUN_PRICE</x:f>
        <x:v>81840</x:v>
      </x:c>
      <x:c r="P4265" s="268" t="n">
        <x:f>I4265*TOMATO_FERTILIZER+J4265*CARROT_FERTILIZER+K4265*MESCLUN_FERTILIZER</x:f>
        <x:v>12320</x:v>
      </x:c>
      <x:c r="Q4265" s="268" t="n">
        <x:f>MIN(M4265,FARMER_HOURS)*FARMER_RATE+MAX(M4265-FARMER_HOURS,0)*TEMP_RATE</x:f>
        <x:v>38208.23521147192</x:v>
      </x:c>
      <x:c r="R4265" s="268" t="n">
        <x:f>O4265-P4265-Q4265-FIXED_COST</x:f>
        <x:v>11311.764788528082</x:v>
      </x:c>
      <x:c r="S4265" s="139" t="str">
        <x:f>IF(AND(L4265&lt;=TOTAL_BED_CAP,N4265&lt;=TEMP_WORKER_CAP),"YES","NO")</x:f>
        <x:v>YES</x:v>
      </x:c>
      <x:c r="T4265" s="139" t="n">
        <x:f>IF(S4265="YES",R4265,-1E+99)</x:f>
        <x:v>11311.764788528082</x:v>
      </x:c>
    </x:row>
    <x:row r="4266">
      <x:c r="A4266" s="139"/>
      <x:c r="B4266" s="139"/>
      <x:c r="C4266" s="139"/>
      <x:c r="D4266" s="139"/>
      <x:c r="E4266" s="139"/>
      <x:c r="F4266" s="139"/>
      <x:c r="G4266" s="139"/>
      <x:c r="H4266" s="139"/>
      <x:c r="I4266" s="266" t="n">
        <x:f>INT((ROW()-ROW($I$46))/((CARROT_CAP+1)*(MESCLUN_CAP+1)))</x:f>
        <x:v>6</x:v>
      </x:c>
      <x:c r="J4266" s="266" t="n">
        <x:f>MOD(INT((ROW()-ROW($I$46))/(MESCLUN_CAP+1)),CARROT_CAP+1)</x:f>
        <x:v>10</x:v>
      </x:c>
      <x:c r="K4266" s="266" t="n">
        <x:f>MOD(ROW()-ROW($I$46),MESCLUN_CAP+1)</x:f>
        <x:v>4</x:v>
      </x:c>
      <x:c r="L4266" s="266" t="n">
        <x:f>SUM(I4266:K4266)</x:f>
        <x:v>20</x:v>
      </x:c>
      <x:c r="M4266" s="267" t="n">
        <x:f>I4266*TOMATO_HOURS*WEEKS*(1+TOMATO_DIM)^I4266+J4266*CARROT_HOURS*WEEKS*(1+CARROT_DIM)^J4266+K4266*MESCLUN_HOURS*WEEKS*(1+MESCLUN_DIM)^K4266</x:f>
        <x:v>1529.8384639034387</x:v>
      </x:c>
      <x:c r="N4266" s="267" t="n">
        <x:f>MAX(M4266-FARMER_HOURS,0)/TEMP_HOURS_PER_WORKER</x:f>
        <x:v>0.5623878221551657</x:v>
      </x:c>
      <x:c r="O4266" s="268" t="n">
        <x:f>I4266*TOMATO_PRICE+J4266*CARROT_PRICE+K4266*MESCLUN_PRICE</x:f>
        <x:v>84540</x:v>
      </x:c>
      <x:c r="P4266" s="268" t="n">
        <x:f>I4266*TOMATO_FERTILIZER+J4266*CARROT_FERTILIZER+K4266*MESCLUN_FERTILIZER</x:f>
        <x:v>13200</x:v>
      </x:c>
      <x:c r="Q4266" s="268" t="n">
        <x:f>MIN(M4266,FARMER_HOURS)*FARMER_RATE+MAX(M4266-FARMER_HOURS,0)*TEMP_RATE</x:f>
        <x:v>39059.695553879144</x:v>
      </x:c>
      <x:c r="R4266" s="268" t="n">
        <x:f>O4266-P4266-Q4266-FIXED_COST</x:f>
        <x:v>12280.304446120856</x:v>
      </x:c>
      <x:c r="S4266" s="139" t="str">
        <x:f>IF(AND(L4266&lt;=TOTAL_BED_CAP,N4266&lt;=TEMP_WORKER_CAP),"YES","NO")</x:f>
        <x:v>YES</x:v>
      </x:c>
      <x:c r="T4266" s="139" t="n">
        <x:f>IF(S4266="YES",R4266,-1E+99)</x:f>
        <x:v>12280.304446120856</x:v>
      </x:c>
    </x:row>
    <x:row r="4267">
      <x:c r="A4267" s="139"/>
      <x:c r="B4267" s="139"/>
      <x:c r="C4267" s="139"/>
      <x:c r="D4267" s="139"/>
      <x:c r="E4267" s="139"/>
      <x:c r="F4267" s="139"/>
      <x:c r="G4267" s="139"/>
      <x:c r="H4267" s="139"/>
      <x:c r="I4267" s="266" t="n">
        <x:f>INT((ROW()-ROW($I$46))/((CARROT_CAP+1)*(MESCLUN_CAP+1)))</x:f>
        <x:v>6</x:v>
      </x:c>
      <x:c r="J4267" s="266" t="n">
        <x:f>MOD(INT((ROW()-ROW($I$46))/(MESCLUN_CAP+1)),CARROT_CAP+1)</x:f>
        <x:v>10</x:v>
      </x:c>
      <x:c r="K4267" s="266" t="n">
        <x:f>MOD(ROW()-ROW($I$46),MESCLUN_CAP+1)</x:f>
        <x:v>5</x:v>
      </x:c>
      <x:c r="L4267" s="266" t="n">
        <x:f>SUM(I4267:K4267)</x:f>
        <x:v>21</x:v>
      </x:c>
      <x:c r="M4267" s="267" t="n">
        <x:f>I4267*TOMATO_HOURS*WEEKS*(1+TOMATO_DIM)^I4267+J4267*CARROT_HOURS*WEEKS*(1+CARROT_DIM)^J4267+K4267*MESCLUN_HOURS*WEEKS*(1+MESCLUN_DIM)^K4267</x:f>
        <x:v>1580.0867878246422</x:v>
      </x:c>
      <x:c r="N4267" s="267" t="n">
        <x:f>MAX(M4267-FARMER_HOURS,0)/TEMP_HOURS_PER_WORKER</x:f>
        <x:v>0.5972824915448904</x:v>
      </x:c>
      <x:c r="O4267" s="268" t="n">
        <x:f>I4267*TOMATO_PRICE+J4267*CARROT_PRICE+K4267*MESCLUN_PRICE</x:f>
        <x:v>87240</x:v>
      </x:c>
      <x:c r="P4267" s="268" t="n">
        <x:f>I4267*TOMATO_FERTILIZER+J4267*CARROT_FERTILIZER+K4267*MESCLUN_FERTILIZER</x:f>
        <x:v>14080</x:v>
      </x:c>
      <x:c r="Q4267" s="268" t="n">
        <x:f>MIN(M4267,FARMER_HOURS)*FARMER_RATE+MAX(M4267-FARMER_HOURS,0)*TEMP_RATE</x:f>
        <x:v>39932.06228862226</x:v>
      </x:c>
      <x:c r="R4267" s="268" t="n">
        <x:f>O4267-P4267-Q4267-FIXED_COST</x:f>
        <x:v>13227.937711377737</x:v>
      </x:c>
      <x:c r="S4267" s="139" t="str">
        <x:f>IF(AND(L4267&lt;=TOTAL_BED_CAP,N4267&lt;=TEMP_WORKER_CAP),"YES","NO")</x:f>
        <x:v>YES</x:v>
      </x:c>
      <x:c r="T4267" s="139" t="n">
        <x:f>IF(S4267="YES",R4267,-1E+99)</x:f>
        <x:v>13227.937711377737</x:v>
      </x:c>
    </x:row>
    <x:row r="4268">
      <x:c r="A4268" s="139"/>
      <x:c r="B4268" s="139"/>
      <x:c r="C4268" s="139"/>
      <x:c r="D4268" s="139"/>
      <x:c r="E4268" s="139"/>
      <x:c r="F4268" s="139"/>
      <x:c r="G4268" s="139"/>
      <x:c r="H4268" s="139"/>
      <x:c r="I4268" s="266" t="n">
        <x:f>INT((ROW()-ROW($I$46))/((CARROT_CAP+1)*(MESCLUN_CAP+1)))</x:f>
        <x:v>6</x:v>
      </x:c>
      <x:c r="J4268" s="266" t="n">
        <x:f>MOD(INT((ROW()-ROW($I$46))/(MESCLUN_CAP+1)),CARROT_CAP+1)</x:f>
        <x:v>10</x:v>
      </x:c>
      <x:c r="K4268" s="266" t="n">
        <x:f>MOD(ROW()-ROW($I$46),MESCLUN_CAP+1)</x:f>
        <x:v>6</x:v>
      </x:c>
      <x:c r="L4268" s="266" t="n">
        <x:f>SUM(I4268:K4268)</x:f>
        <x:v>22</x:v>
      </x:c>
      <x:c r="M4268" s="267" t="n">
        <x:f>I4268*TOMATO_HOURS*WEEKS*(1+TOMATO_DIM)^I4268+J4268*CARROT_HOURS*WEEKS*(1+CARROT_DIM)^J4268+K4268*MESCLUN_HOURS*WEEKS*(1+MESCLUN_DIM)^K4268</x:f>
        <x:v>1631.561762006275</x:v>
      </x:c>
      <x:c r="N4268" s="267" t="n">
        <x:f>MAX(M4268-FARMER_HOURS,0)/TEMP_HOURS_PER_WORKER</x:f>
        <x:v>0.6330290013932466</x:v>
      </x:c>
      <x:c r="O4268" s="268" t="n">
        <x:f>I4268*TOMATO_PRICE+J4268*CARROT_PRICE+K4268*MESCLUN_PRICE</x:f>
        <x:v>89940</x:v>
      </x:c>
      <x:c r="P4268" s="268" t="n">
        <x:f>I4268*TOMATO_FERTILIZER+J4268*CARROT_FERTILIZER+K4268*MESCLUN_FERTILIZER</x:f>
        <x:v>14960</x:v>
      </x:c>
      <x:c r="Q4268" s="268" t="n">
        <x:f>MIN(M4268,FARMER_HOURS)*FARMER_RATE+MAX(M4268-FARMER_HOURS,0)*TEMP_RATE</x:f>
        <x:v>40825.725034831165</x:v>
      </x:c>
      <x:c r="R4268" s="268" t="n">
        <x:f>O4268-P4268-Q4268-FIXED_COST</x:f>
        <x:v>14154.274965168835</x:v>
      </x:c>
      <x:c r="S4268" s="139" t="str">
        <x:f>IF(AND(L4268&lt;=TOTAL_BED_CAP,N4268&lt;=TEMP_WORKER_CAP),"YES","NO")</x:f>
        <x:v>YES</x:v>
      </x:c>
      <x:c r="T4268" s="139" t="n">
        <x:f>IF(S4268="YES",R4268,-1E+99)</x:f>
        <x:v>14154.274965168835</x:v>
      </x:c>
    </x:row>
    <x:row r="4269">
      <x:c r="A4269" s="139"/>
      <x:c r="B4269" s="139"/>
      <x:c r="C4269" s="139"/>
      <x:c r="D4269" s="139"/>
      <x:c r="E4269" s="139"/>
      <x:c r="F4269" s="139"/>
      <x:c r="G4269" s="139"/>
      <x:c r="H4269" s="139"/>
      <x:c r="I4269" s="266" t="n">
        <x:f>INT((ROW()-ROW($I$46))/((CARROT_CAP+1)*(MESCLUN_CAP+1)))</x:f>
        <x:v>6</x:v>
      </x:c>
      <x:c r="J4269" s="266" t="n">
        <x:f>MOD(INT((ROW()-ROW($I$46))/(MESCLUN_CAP+1)),CARROT_CAP+1)</x:f>
        <x:v>10</x:v>
      </x:c>
      <x:c r="K4269" s="266" t="n">
        <x:f>MOD(ROW()-ROW($I$46),MESCLUN_CAP+1)</x:f>
        <x:v>7</x:v>
      </x:c>
      <x:c r="L4269" s="266" t="n">
        <x:f>SUM(I4269:K4269)</x:f>
        <x:v>23</x:v>
      </x:c>
      <x:c r="M4269" s="267" t="n">
        <x:f>I4269*TOMATO_HOURS*WEEKS*(1+TOMATO_DIM)^I4269+J4269*CARROT_HOURS*WEEKS*(1+CARROT_DIM)^J4269+K4269*MESCLUN_HOURS*WEEKS*(1+MESCLUN_DIM)^K4269</x:f>
        <x:v>1684.2862014042355</x:v>
      </x:c>
      <x:c r="N4269" s="267" t="n">
        <x:f>MAX(M4269-FARMER_HOURS,0)/TEMP_HOURS_PER_WORKER</x:f>
        <x:v>0.669643195419608</x:v>
      </x:c>
      <x:c r="O4269" s="268" t="n">
        <x:f>I4269*TOMATO_PRICE+J4269*CARROT_PRICE+K4269*MESCLUN_PRICE</x:f>
        <x:v>92640</x:v>
      </x:c>
      <x:c r="P4269" s="268" t="n">
        <x:f>I4269*TOMATO_FERTILIZER+J4269*CARROT_FERTILIZER+K4269*MESCLUN_FERTILIZER</x:f>
        <x:v>15840</x:v>
      </x:c>
      <x:c r="Q4269" s="268" t="n">
        <x:f>MIN(M4269,FARMER_HOURS)*FARMER_RATE+MAX(M4269-FARMER_HOURS,0)*TEMP_RATE</x:f>
        <x:v>41741.079885490195</x:v>
      </x:c>
      <x:c r="R4269" s="268" t="n">
        <x:f>O4269-P4269-Q4269-FIXED_COST</x:f>
        <x:v>15058.920114509805</x:v>
      </x:c>
      <x:c r="S4269" s="139" t="str">
        <x:f>IF(AND(L4269&lt;=TOTAL_BED_CAP,N4269&lt;=TEMP_WORKER_CAP),"YES","NO")</x:f>
        <x:v>YES</x:v>
      </x:c>
      <x:c r="T4269" s="139" t="n">
        <x:f>IF(S4269="YES",R4269,-1E+99)</x:f>
        <x:v>15058.920114509805</x:v>
      </x:c>
    </x:row>
    <x:row r="4270">
      <x:c r="A4270" s="139"/>
      <x:c r="B4270" s="139"/>
      <x:c r="C4270" s="139"/>
      <x:c r="D4270" s="139"/>
      <x:c r="E4270" s="139"/>
      <x:c r="F4270" s="139"/>
      <x:c r="G4270" s="139"/>
      <x:c r="H4270" s="139"/>
      <x:c r="I4270" s="266" t="n">
        <x:f>INT((ROW()-ROW($I$46))/((CARROT_CAP+1)*(MESCLUN_CAP+1)))</x:f>
        <x:v>6</x:v>
      </x:c>
      <x:c r="J4270" s="266" t="n">
        <x:f>MOD(INT((ROW()-ROW($I$46))/(MESCLUN_CAP+1)),CARROT_CAP+1)</x:f>
        <x:v>10</x:v>
      </x:c>
      <x:c r="K4270" s="266" t="n">
        <x:f>MOD(ROW()-ROW($I$46),MESCLUN_CAP+1)</x:f>
        <x:v>8</x:v>
      </x:c>
      <x:c r="L4270" s="266" t="n">
        <x:f>SUM(I4270:K4270)</x:f>
        <x:v>24</x:v>
      </x:c>
      <x:c r="M4270" s="267" t="n">
        <x:f>I4270*TOMATO_HOURS*WEEKS*(1+TOMATO_DIM)^I4270+J4270*CARROT_HOURS*WEEKS*(1+CARROT_DIM)^J4270+K4270*MESCLUN_HOURS*WEEKS*(1+MESCLUN_DIM)^K4270</x:f>
        <x:v>1738.2832996842158</x:v>
      </x:c>
      <x:c r="N4270" s="267" t="n">
        <x:f>MAX(M4270-FARMER_HOURS,0)/TEMP_HOURS_PER_WORKER</x:f>
        <x:v>0.7071411803362609</x:v>
      </x:c>
      <x:c r="O4270" s="268" t="n">
        <x:f>I4270*TOMATO_PRICE+J4270*CARROT_PRICE+K4270*MESCLUN_PRICE</x:f>
        <x:v>95340</x:v>
      </x:c>
      <x:c r="P4270" s="268" t="n">
        <x:f>I4270*TOMATO_FERTILIZER+J4270*CARROT_FERTILIZER+K4270*MESCLUN_FERTILIZER</x:f>
        <x:v>16720</x:v>
      </x:c>
      <x:c r="Q4270" s="268" t="n">
        <x:f>MIN(M4270,FARMER_HOURS)*FARMER_RATE+MAX(M4270-FARMER_HOURS,0)*TEMP_RATE</x:f>
        <x:v>42678.52950840652</x:v>
      </x:c>
      <x:c r="R4270" s="268" t="n">
        <x:f>O4270-P4270-Q4270-FIXED_COST</x:f>
        <x:v>15941.470491593478</x:v>
      </x:c>
      <x:c r="S4270" s="139" t="str">
        <x:f>IF(AND(L4270&lt;=TOTAL_BED_CAP,N4270&lt;=TEMP_WORKER_CAP),"YES","NO")</x:f>
        <x:v>YES</x:v>
      </x:c>
      <x:c r="T4270" s="139" t="n">
        <x:f>IF(S4270="YES",R4270,-1E+99)</x:f>
        <x:v>15941.470491593478</x:v>
      </x:c>
    </x:row>
    <x:row r="4271">
      <x:c r="A4271" s="139"/>
      <x:c r="B4271" s="139"/>
      <x:c r="C4271" s="139"/>
      <x:c r="D4271" s="139"/>
      <x:c r="E4271" s="139"/>
      <x:c r="F4271" s="139"/>
      <x:c r="G4271" s="139"/>
      <x:c r="H4271" s="139"/>
      <x:c r="I4271" s="266" t="n">
        <x:f>INT((ROW()-ROW($I$46))/((CARROT_CAP+1)*(MESCLUN_CAP+1)))</x:f>
        <x:v>6</x:v>
      </x:c>
      <x:c r="J4271" s="266" t="n">
        <x:f>MOD(INT((ROW()-ROW($I$46))/(MESCLUN_CAP+1)),CARROT_CAP+1)</x:f>
        <x:v>10</x:v>
      </x:c>
      <x:c r="K4271" s="266" t="n">
        <x:f>MOD(ROW()-ROW($I$46),MESCLUN_CAP+1)</x:f>
        <x:v>9</x:v>
      </x:c>
      <x:c r="L4271" s="266" t="n">
        <x:f>SUM(I4271:K4271)</x:f>
        <x:v>25</x:v>
      </x:c>
      <x:c r="M4271" s="267" t="n">
        <x:f>I4271*TOMATO_HOURS*WEEKS*(1+TOMATO_DIM)^I4271+J4271*CARROT_HOURS*WEEKS*(1+CARROT_DIM)^J4271+K4271*MESCLUN_HOURS*WEEKS*(1+MESCLUN_DIM)^K4271</x:f>
        <x:v>1793.5766351246102</x:v>
      </x:c>
      <x:c r="N4271" s="267" t="n">
        <x:f>MAX(M4271-FARMER_HOURS,0)/TEMP_HOURS_PER_WORKER</x:f>
        <x:v>0.7455393299476459</x:v>
      </x:c>
      <x:c r="O4271" s="268" t="n">
        <x:f>I4271*TOMATO_PRICE+J4271*CARROT_PRICE+K4271*MESCLUN_PRICE</x:f>
        <x:v>98040</x:v>
      </x:c>
      <x:c r="P4271" s="268" t="n">
        <x:f>I4271*TOMATO_FERTILIZER+J4271*CARROT_FERTILIZER+K4271*MESCLUN_FERTILIZER</x:f>
        <x:v>17600</x:v>
      </x:c>
      <x:c r="Q4271" s="268" t="n">
        <x:f>MIN(M4271,FARMER_HOURS)*FARMER_RATE+MAX(M4271-FARMER_HOURS,0)*TEMP_RATE</x:f>
        <x:v>43638.48324869115</x:v>
      </x:c>
      <x:c r="R4271" s="268" t="n">
        <x:f>O4271-P4271-Q4271-FIXED_COST</x:f>
        <x:v>16801.516751308853</x:v>
      </x:c>
      <x:c r="S4271" s="139" t="str">
        <x:f>IF(AND(L4271&lt;=TOTAL_BED_CAP,N4271&lt;=TEMP_WORKER_CAP),"YES","NO")</x:f>
        <x:v>YES</x:v>
      </x:c>
      <x:c r="T4271" s="139" t="n">
        <x:f>IF(S4271="YES",R4271,-1E+99)</x:f>
        <x:v>16801.516751308853</x:v>
      </x:c>
    </x:row>
    <x:row r="4272">
      <x:c r="A4272" s="139"/>
      <x:c r="B4272" s="139"/>
      <x:c r="C4272" s="139"/>
      <x:c r="D4272" s="139"/>
      <x:c r="E4272" s="139"/>
      <x:c r="F4272" s="139"/>
      <x:c r="G4272" s="139"/>
      <x:c r="H4272" s="139"/>
      <x:c r="I4272" s="266" t="n">
        <x:f>INT((ROW()-ROW($I$46))/((CARROT_CAP+1)*(MESCLUN_CAP+1)))</x:f>
        <x:v>6</x:v>
      </x:c>
      <x:c r="J4272" s="266" t="n">
        <x:f>MOD(INT((ROW()-ROW($I$46))/(MESCLUN_CAP+1)),CARROT_CAP+1)</x:f>
        <x:v>10</x:v>
      </x:c>
      <x:c r="K4272" s="266" t="n">
        <x:f>MOD(ROW()-ROW($I$46),MESCLUN_CAP+1)</x:f>
        <x:v>10</x:v>
      </x:c>
      <x:c r="L4272" s="266" t="n">
        <x:f>SUM(I4272:K4272)</x:f>
        <x:v>26</x:v>
      </x:c>
      <x:c r="M4272" s="267" t="n">
        <x:f>I4272*TOMATO_HOURS*WEEKS*(1+TOMATO_DIM)^I4272+J4272*CARROT_HOURS*WEEKS*(1+CARROT_DIM)^J4272+K4272*MESCLUN_HOURS*WEEKS*(1+MESCLUN_DIM)^K4272</x:f>
        <x:v>1850.1901766078229</x:v>
      </x:c>
      <x:c r="N4272" s="267" t="n">
        <x:f>MAX(M4272-FARMER_HOURS,0)/TEMP_HOURS_PER_WORKER</x:f>
        <x:v>0.7848542893109881</x:v>
      </x:c>
      <x:c r="O4272" s="268" t="n">
        <x:f>I4272*TOMATO_PRICE+J4272*CARROT_PRICE+K4272*MESCLUN_PRICE</x:f>
        <x:v>100740</x:v>
      </x:c>
      <x:c r="P4272" s="268" t="n">
        <x:f>I4272*TOMATO_FERTILIZER+J4272*CARROT_FERTILIZER+K4272*MESCLUN_FERTILIZER</x:f>
        <x:v>18480</x:v>
      </x:c>
      <x:c r="Q4272" s="268" t="n">
        <x:f>MIN(M4272,FARMER_HOURS)*FARMER_RATE+MAX(M4272-FARMER_HOURS,0)*TEMP_RATE</x:f>
        <x:v>44621.3572327747</x:v>
      </x:c>
      <x:c r="R4272" s="268" t="n">
        <x:f>O4272-P4272-Q4272-FIXED_COST</x:f>
        <x:v>17638.642767225298</x:v>
      </x:c>
      <x:c r="S4272" s="139" t="str">
        <x:f>IF(AND(L4272&lt;=TOTAL_BED_CAP,N4272&lt;=TEMP_WORKER_CAP),"YES","NO")</x:f>
        <x:v>YES</x:v>
      </x:c>
      <x:c r="T4272" s="139" t="n">
        <x:f>IF(S4272="YES",R4272,-1E+99)</x:f>
        <x:v>17638.642767225298</x:v>
      </x:c>
    </x:row>
    <x:row r="4273">
      <x:c r="A4273" s="139"/>
      <x:c r="B4273" s="139"/>
      <x:c r="C4273" s="139"/>
      <x:c r="D4273" s="139"/>
      <x:c r="E4273" s="139"/>
      <x:c r="F4273" s="139"/>
      <x:c r="G4273" s="139"/>
      <x:c r="H4273" s="139"/>
      <x:c r="I4273" s="266" t="n">
        <x:f>INT((ROW()-ROW($I$46))/((CARROT_CAP+1)*(MESCLUN_CAP+1)))</x:f>
        <x:v>6</x:v>
      </x:c>
      <x:c r="J4273" s="266" t="n">
        <x:f>MOD(INT((ROW()-ROW($I$46))/(MESCLUN_CAP+1)),CARROT_CAP+1)</x:f>
        <x:v>10</x:v>
      </x:c>
      <x:c r="K4273" s="266" t="n">
        <x:f>MOD(ROW()-ROW($I$46),MESCLUN_CAP+1)</x:f>
        <x:v>11</x:v>
      </x:c>
      <x:c r="L4273" s="266" t="n">
        <x:f>SUM(I4273:K4273)</x:f>
        <x:v>27</x:v>
      </x:c>
      <x:c r="M4273" s="267" t="n">
        <x:f>I4273*TOMATO_HOURS*WEEKS*(1+TOMATO_DIM)^I4273+J4273*CARROT_HOURS*WEEKS*(1+CARROT_DIM)^J4273+K4273*MESCLUN_HOURS*WEEKS*(1+MESCLUN_DIM)^K4273</x:f>
        <x:v>1908.148289701262</x:v>
      </x:c>
      <x:c r="N4273" s="267" t="n">
        <x:f>MAX(M4273-FARMER_HOURS,0)/TEMP_HOURS_PER_WORKER</x:f>
        <x:v>0.8251029789592097</x:v>
      </x:c>
      <x:c r="O4273" s="268" t="n">
        <x:f>I4273*TOMATO_PRICE+J4273*CARROT_PRICE+K4273*MESCLUN_PRICE</x:f>
        <x:v>103440</x:v>
      </x:c>
      <x:c r="P4273" s="268" t="n">
        <x:f>I4273*TOMATO_FERTILIZER+J4273*CARROT_FERTILIZER+K4273*MESCLUN_FERTILIZER</x:f>
        <x:v>19360</x:v>
      </x:c>
      <x:c r="Q4273" s="268" t="n">
        <x:f>MIN(M4273,FARMER_HOURS)*FARMER_RATE+MAX(M4273-FARMER_HOURS,0)*TEMP_RATE</x:f>
        <x:v>45627.57447398025</x:v>
      </x:c>
      <x:c r="R4273" s="268" t="n">
        <x:f>O4273-P4273-Q4273-FIXED_COST</x:f>
        <x:v>18452.425526019753</x:v>
      </x:c>
      <x:c r="S4273" s="139" t="str">
        <x:f>IF(AND(L4273&lt;=TOTAL_BED_CAP,N4273&lt;=TEMP_WORKER_CAP),"YES","NO")</x:f>
        <x:v>YES</x:v>
      </x:c>
      <x:c r="T4273" s="139" t="n">
        <x:f>IF(S4273="YES",R4273,-1E+99)</x:f>
        <x:v>18452.425526019753</x:v>
      </x:c>
    </x:row>
    <x:row r="4274">
      <x:c r="A4274" s="139"/>
      <x:c r="B4274" s="139"/>
      <x:c r="C4274" s="139"/>
      <x:c r="D4274" s="139"/>
      <x:c r="E4274" s="139"/>
      <x:c r="F4274" s="139"/>
      <x:c r="G4274" s="139"/>
      <x:c r="H4274" s="139"/>
      <x:c r="I4274" s="266" t="n">
        <x:f>INT((ROW()-ROW($I$46))/((CARROT_CAP+1)*(MESCLUN_CAP+1)))</x:f>
        <x:v>6</x:v>
      </x:c>
      <x:c r="J4274" s="266" t="n">
        <x:f>MOD(INT((ROW()-ROW($I$46))/(MESCLUN_CAP+1)),CARROT_CAP+1)</x:f>
        <x:v>10</x:v>
      </x:c>
      <x:c r="K4274" s="266" t="n">
        <x:f>MOD(ROW()-ROW($I$46),MESCLUN_CAP+1)</x:f>
        <x:v>12</x:v>
      </x:c>
      <x:c r="L4274" s="266" t="n">
        <x:f>SUM(I4274:K4274)</x:f>
        <x:v>28</x:v>
      </x:c>
      <x:c r="M4274" s="267" t="n">
        <x:f>I4274*TOMATO_HOURS*WEEKS*(1+TOMATO_DIM)^I4274+J4274*CARROT_HOURS*WEEKS*(1+CARROT_DIM)^J4274+K4274*MESCLUN_HOURS*WEEKS*(1+MESCLUN_DIM)^K4274</x:f>
        <x:v>1967.4757428293265</x:v>
      </x:c>
      <x:c r="N4274" s="267" t="n">
        <x:f>MAX(M4274-FARMER_HOURS,0)/TEMP_HOURS_PER_WORKER</x:f>
        <x:v>0.8663025991870322</x:v>
      </x:c>
      <x:c r="O4274" s="268" t="n">
        <x:f>I4274*TOMATO_PRICE+J4274*CARROT_PRICE+K4274*MESCLUN_PRICE</x:f>
        <x:v>106140</x:v>
      </x:c>
      <x:c r="P4274" s="268" t="n">
        <x:f>I4274*TOMATO_FERTILIZER+J4274*CARROT_FERTILIZER+K4274*MESCLUN_FERTILIZER</x:f>
        <x:v>20240</x:v>
      </x:c>
      <x:c r="Q4274" s="268" t="n">
        <x:f>MIN(M4274,FARMER_HOURS)*FARMER_RATE+MAX(M4274-FARMER_HOURS,0)*TEMP_RATE</x:f>
        <x:v>46657.56497967581</x:v>
      </x:c>
      <x:c r="R4274" s="268" t="n">
        <x:f>O4274-P4274-Q4274-FIXED_COST</x:f>
        <x:v>19242.435020324192</x:v>
      </x:c>
      <x:c r="S4274" s="139" t="str">
        <x:f>IF(AND(L4274&lt;=TOTAL_BED_CAP,N4274&lt;=TEMP_WORKER_CAP),"YES","NO")</x:f>
        <x:v>YES</x:v>
      </x:c>
      <x:c r="T4274" s="139" t="n">
        <x:f>IF(S4274="YES",R4274,-1E+99)</x:f>
        <x:v>19242.435020324192</x:v>
      </x:c>
    </x:row>
    <x:row r="4275">
      <x:c r="A4275" s="139"/>
      <x:c r="B4275" s="139"/>
      <x:c r="C4275" s="139"/>
      <x:c r="D4275" s="139"/>
      <x:c r="E4275" s="139"/>
      <x:c r="F4275" s="139"/>
      <x:c r="G4275" s="139"/>
      <x:c r="H4275" s="139"/>
      <x:c r="I4275" s="266" t="n">
        <x:f>INT((ROW()-ROW($I$46))/((CARROT_CAP+1)*(MESCLUN_CAP+1)))</x:f>
        <x:v>6</x:v>
      </x:c>
      <x:c r="J4275" s="266" t="n">
        <x:f>MOD(INT((ROW()-ROW($I$46))/(MESCLUN_CAP+1)),CARROT_CAP+1)</x:f>
        <x:v>10</x:v>
      </x:c>
      <x:c r="K4275" s="266" t="n">
        <x:f>MOD(ROW()-ROW($I$46),MESCLUN_CAP+1)</x:f>
        <x:v>13</x:v>
      </x:c>
      <x:c r="L4275" s="266" t="n">
        <x:f>SUM(I4275:K4275)</x:f>
        <x:v>29</x:v>
      </x:c>
      <x:c r="M4275" s="267" t="n">
        <x:f>I4275*TOMATO_HOURS*WEEKS*(1+TOMATO_DIM)^I4275+J4275*CARROT_HOURS*WEEKS*(1+CARROT_DIM)^J4275+K4275*MESCLUN_HOURS*WEEKS*(1+MESCLUN_DIM)^K4275</x:f>
        <x:v>2028.1977135377106</x:v>
      </x:c>
      <x:c r="N4275" s="267" t="n">
        <x:f>MAX(M4275-FARMER_HOURS,0)/TEMP_HOURS_PER_WORKER</x:f>
        <x:v>0.9084706344011879</x:v>
      </x:c>
      <x:c r="O4275" s="268" t="n">
        <x:f>I4275*TOMATO_PRICE+J4275*CARROT_PRICE+K4275*MESCLUN_PRICE</x:f>
        <x:v>108840</x:v>
      </x:c>
      <x:c r="P4275" s="268" t="n">
        <x:f>I4275*TOMATO_FERTILIZER+J4275*CARROT_FERTILIZER+K4275*MESCLUN_FERTILIZER</x:f>
        <x:v>21120</x:v>
      </x:c>
      <x:c r="Q4275" s="268" t="n">
        <x:f>MIN(M4275,FARMER_HOURS)*FARMER_RATE+MAX(M4275-FARMER_HOURS,0)*TEMP_RATE</x:f>
        <x:v>47711.7658600297</x:v>
      </x:c>
      <x:c r="R4275" s="268" t="n">
        <x:f>O4275-P4275-Q4275-FIXED_COST</x:f>
        <x:v>20008.2341399703</x:v>
      </x:c>
      <x:c r="S4275" s="139" t="str">
        <x:f>IF(AND(L4275&lt;=TOTAL_BED_CAP,N4275&lt;=TEMP_WORKER_CAP),"YES","NO")</x:f>
        <x:v>YES</x:v>
      </x:c>
      <x:c r="T4275" s="139" t="n">
        <x:f>IF(S4275="YES",R4275,-1E+99)</x:f>
        <x:v>20008.2341399703</x:v>
      </x:c>
    </x:row>
    <x:row r="4276">
      <x:c r="A4276" s="139"/>
      <x:c r="B4276" s="139"/>
      <x:c r="C4276" s="139"/>
      <x:c r="D4276" s="139"/>
      <x:c r="E4276" s="139"/>
      <x:c r="F4276" s="139"/>
      <x:c r="G4276" s="139"/>
      <x:c r="H4276" s="139"/>
      <x:c r="I4276" s="266" t="n">
        <x:f>INT((ROW()-ROW($I$46))/((CARROT_CAP+1)*(MESCLUN_CAP+1)))</x:f>
        <x:v>6</x:v>
      </x:c>
      <x:c r="J4276" s="266" t="n">
        <x:f>MOD(INT((ROW()-ROW($I$46))/(MESCLUN_CAP+1)),CARROT_CAP+1)</x:f>
        <x:v>10</x:v>
      </x:c>
      <x:c r="K4276" s="266" t="n">
        <x:f>MOD(ROW()-ROW($I$46),MESCLUN_CAP+1)</x:f>
        <x:v>14</x:v>
      </x:c>
      <x:c r="L4276" s="266" t="n">
        <x:f>SUM(I4276:K4276)</x:f>
        <x:v>30</x:v>
      </x:c>
      <x:c r="M4276" s="267" t="n">
        <x:f>I4276*TOMATO_HOURS*WEEKS*(1+TOMATO_DIM)^I4276+J4276*CARROT_HOURS*WEEKS*(1+CARROT_DIM)^J4276+K4276*MESCLUN_HOURS*WEEKS*(1+MESCLUN_DIM)^K4276</x:f>
        <x:v>2090.3397948513716</x:v>
      </x:c>
      <x:c r="N4276" s="267" t="n">
        <x:f>MAX(M4276-FARMER_HOURS,0)/TEMP_HOURS_PER_WORKER</x:f>
        <x:v>0.9516248575356747</x:v>
      </x:c>
      <x:c r="O4276" s="268" t="n">
        <x:f>I4276*TOMATO_PRICE+J4276*CARROT_PRICE+K4276*MESCLUN_PRICE</x:f>
        <x:v>111540</x:v>
      </x:c>
      <x:c r="P4276" s="268" t="n">
        <x:f>I4276*TOMATO_FERTILIZER+J4276*CARROT_FERTILIZER+K4276*MESCLUN_FERTILIZER</x:f>
        <x:v>22000</x:v>
      </x:c>
      <x:c r="Q4276" s="268" t="n">
        <x:f>MIN(M4276,FARMER_HOURS)*FARMER_RATE+MAX(M4276-FARMER_HOURS,0)*TEMP_RATE</x:f>
        <x:v>48790.62143839187</x:v>
      </x:c>
      <x:c r="R4276" s="268" t="n">
        <x:f>O4276-P4276-Q4276-FIXED_COST</x:f>
        <x:v>20749.37856160813</x:v>
      </x:c>
      <x:c r="S4276" s="139" t="str">
        <x:f>IF(AND(L4276&lt;=TOTAL_BED_CAP,N4276&lt;=TEMP_WORKER_CAP),"YES","NO")</x:f>
        <x:v>YES</x:v>
      </x:c>
      <x:c r="T4276" s="139" t="n">
        <x:f>IF(S4276="YES",R4276,-1E+99)</x:f>
        <x:v>20749.37856160813</x:v>
      </x:c>
    </x:row>
    <x:row r="4277">
      <x:c r="A4277" s="139"/>
      <x:c r="B4277" s="139"/>
      <x:c r="C4277" s="139"/>
      <x:c r="D4277" s="139"/>
      <x:c r="E4277" s="139"/>
      <x:c r="F4277" s="139"/>
      <x:c r="G4277" s="139"/>
      <x:c r="H4277" s="139"/>
      <x:c r="I4277" s="266" t="n">
        <x:f>INT((ROW()-ROW($I$46))/((CARROT_CAP+1)*(MESCLUN_CAP+1)))</x:f>
        <x:v>6</x:v>
      </x:c>
      <x:c r="J4277" s="266" t="n">
        <x:f>MOD(INT((ROW()-ROW($I$46))/(MESCLUN_CAP+1)),CARROT_CAP+1)</x:f>
        <x:v>10</x:v>
      </x:c>
      <x:c r="K4277" s="266" t="n">
        <x:f>MOD(ROW()-ROW($I$46),MESCLUN_CAP+1)</x:f>
        <x:v>15</x:v>
      </x:c>
      <x:c r="L4277" s="266" t="n">
        <x:f>SUM(I4277:K4277)</x:f>
        <x:v>31</x:v>
      </x:c>
      <x:c r="M4277" s="267" t="n">
        <x:f>I4277*TOMATO_HOURS*WEEKS*(1+TOMATO_DIM)^I4277+J4277*CARROT_HOURS*WEEKS*(1+CARROT_DIM)^J4277+K4277*MESCLUN_HOURS*WEEKS*(1+MESCLUN_DIM)^K4277</x:f>
        <x:v>2153.928001727518</x:v>
      </x:c>
      <x:c r="N4277" s="267" t="n">
        <x:f>MAX(M4277-FARMER_HOURS,0)/TEMP_HOURS_PER_WORKER</x:f>
        <x:v>0.9957833345329987</x:v>
      </x:c>
      <x:c r="O4277" s="268" t="n">
        <x:f>I4277*TOMATO_PRICE+J4277*CARROT_PRICE+K4277*MESCLUN_PRICE</x:f>
        <x:v>114240</x:v>
      </x:c>
      <x:c r="P4277" s="268" t="n">
        <x:f>I4277*TOMATO_FERTILIZER+J4277*CARROT_FERTILIZER+K4277*MESCLUN_FERTILIZER</x:f>
        <x:v>22880</x:v>
      </x:c>
      <x:c r="Q4277" s="268" t="n">
        <x:f>MIN(M4277,FARMER_HOURS)*FARMER_RATE+MAX(M4277-FARMER_HOURS,0)*TEMP_RATE</x:f>
        <x:v>49894.58336332497</x:v>
      </x:c>
      <x:c r="R4277" s="268" t="n">
        <x:f>O4277-P4277-Q4277-FIXED_COST</x:f>
        <x:v>21465.41663667503</x:v>
      </x:c>
      <x:c r="S4277" s="139" t="str">
        <x:f>IF(AND(L4277&lt;=TOTAL_BED_CAP,N4277&lt;=TEMP_WORKER_CAP),"YES","NO")</x:f>
        <x:v>YES</x:v>
      </x:c>
      <x:c r="T4277" s="139" t="n">
        <x:f>IF(S4277="YES",R4277,-1E+99)</x:f>
        <x:v>21465.41663667503</x:v>
      </x:c>
    </x:row>
    <x:row r="4278">
      <x:c r="A4278" s="139"/>
      <x:c r="B4278" s="139"/>
      <x:c r="C4278" s="139"/>
      <x:c r="D4278" s="139"/>
      <x:c r="E4278" s="139"/>
      <x:c r="F4278" s="139"/>
      <x:c r="G4278" s="139"/>
      <x:c r="H4278" s="139"/>
      <x:c r="I4278" s="266" t="n">
        <x:f>INT((ROW()-ROW($I$46))/((CARROT_CAP+1)*(MESCLUN_CAP+1)))</x:f>
        <x:v>6</x:v>
      </x:c>
      <x:c r="J4278" s="266" t="n">
        <x:f>MOD(INT((ROW()-ROW($I$46))/(MESCLUN_CAP+1)),CARROT_CAP+1)</x:f>
        <x:v>10</x:v>
      </x:c>
      <x:c r="K4278" s="266" t="n">
        <x:f>MOD(ROW()-ROW($I$46),MESCLUN_CAP+1)</x:f>
        <x:v>16</x:v>
      </x:c>
      <x:c r="L4278" s="266" t="n">
        <x:f>SUM(I4278:K4278)</x:f>
        <x:v>32</x:v>
      </x:c>
      <x:c r="M4278" s="267" t="n">
        <x:f>I4278*TOMATO_HOURS*WEEKS*(1+TOMATO_DIM)^I4278+J4278*CARROT_HOURS*WEEKS*(1+CARROT_DIM)^J4278+K4278*MESCLUN_HOURS*WEEKS*(1+MESCLUN_DIM)^K4278</x:f>
        <x:v>2218.9887776050073</x:v>
      </x:c>
      <x:c r="N4278" s="267" t="n">
        <x:f>MAX(M4278-FARMER_HOURS,0)/TEMP_HOURS_PER_WORKER</x:f>
        <x:v>1.040964428892366</x:v>
      </x:c>
      <x:c r="O4278" s="268" t="n">
        <x:f>I4278*TOMATO_PRICE+J4278*CARROT_PRICE+K4278*MESCLUN_PRICE</x:f>
        <x:v>116940</x:v>
      </x:c>
      <x:c r="P4278" s="268" t="n">
        <x:f>I4278*TOMATO_FERTILIZER+J4278*CARROT_FERTILIZER+K4278*MESCLUN_FERTILIZER</x:f>
        <x:v>23760</x:v>
      </x:c>
      <x:c r="Q4278" s="268" t="n">
        <x:f>MIN(M4278,FARMER_HOURS)*FARMER_RATE+MAX(M4278-FARMER_HOURS,0)*TEMP_RATE</x:f>
        <x:v>51024.11072230915</x:v>
      </x:c>
      <x:c r="R4278" s="268" t="n">
        <x:f>O4278-P4278-Q4278-FIXED_COST</x:f>
        <x:v>22155.889277690847</x:v>
      </x:c>
      <x:c r="S4278" s="139" t="str">
        <x:f>IF(AND(L4278&lt;=TOTAL_BED_CAP,N4278&lt;=TEMP_WORKER_CAP),"YES","NO")</x:f>
        <x:v>YES</x:v>
      </x:c>
      <x:c r="T4278" s="139" t="n">
        <x:f>IF(S4278="YES",R4278,-1E+99)</x:f>
        <x:v>22155.889277690847</x:v>
      </x:c>
    </x:row>
    <x:row r="4279">
      <x:c r="A4279" s="139"/>
      <x:c r="B4279" s="139"/>
      <x:c r="C4279" s="139"/>
      <x:c r="D4279" s="139"/>
      <x:c r="E4279" s="139"/>
      <x:c r="F4279" s="139"/>
      <x:c r="G4279" s="139"/>
      <x:c r="H4279" s="139"/>
      <x:c r="I4279" s="266" t="n">
        <x:f>INT((ROW()-ROW($I$46))/((CARROT_CAP+1)*(MESCLUN_CAP+1)))</x:f>
        <x:v>6</x:v>
      </x:c>
      <x:c r="J4279" s="266" t="n">
        <x:f>MOD(INT((ROW()-ROW($I$46))/(MESCLUN_CAP+1)),CARROT_CAP+1)</x:f>
        <x:v>10</x:v>
      </x:c>
      <x:c r="K4279" s="266" t="n">
        <x:f>MOD(ROW()-ROW($I$46),MESCLUN_CAP+1)</x:f>
        <x:v>17</x:v>
      </x:c>
      <x:c r="L4279" s="266" t="n">
        <x:f>SUM(I4279:K4279)</x:f>
        <x:v>33</x:v>
      </x:c>
      <x:c r="M4279" s="267" t="n">
        <x:f>I4279*TOMATO_HOURS*WEEKS*(1+TOMATO_DIM)^I4279+J4279*CARROT_HOURS*WEEKS*(1+CARROT_DIM)^J4279+K4279*MESCLUN_HOURS*WEEKS*(1+MESCLUN_DIM)^K4279</x:f>
        <x:v>2285.5490010515473</x:v>
      </x:c>
      <x:c r="N4279" s="267" t="n">
        <x:f>MAX(M4279-FARMER_HOURS,0)/TEMP_HOURS_PER_WORKER</x:f>
        <x:v>1.0871868062857968</x:v>
      </x:c>
      <x:c r="O4279" s="268" t="n">
        <x:f>I4279*TOMATO_PRICE+J4279*CARROT_PRICE+K4279*MESCLUN_PRICE</x:f>
        <x:v>119640</x:v>
      </x:c>
      <x:c r="P4279" s="268" t="n">
        <x:f>I4279*TOMATO_FERTILIZER+J4279*CARROT_FERTILIZER+K4279*MESCLUN_FERTILIZER</x:f>
        <x:v>24640</x:v>
      </x:c>
      <x:c r="Q4279" s="268" t="n">
        <x:f>MIN(M4279,FARMER_HOURS)*FARMER_RATE+MAX(M4279-FARMER_HOURS,0)*TEMP_RATE</x:f>
        <x:v>52179.67015714492</x:v>
      </x:c>
      <x:c r="R4279" s="268" t="n">
        <x:f>O4279-P4279-Q4279-FIXED_COST</x:f>
        <x:v>22820.329842855077</x:v>
      </x:c>
      <x:c r="S4279" s="139" t="str">
        <x:f>IF(AND(L4279&lt;=TOTAL_BED_CAP,N4279&lt;=TEMP_WORKER_CAP),"YES","NO")</x:f>
        <x:v>YES</x:v>
      </x:c>
      <x:c r="T4279" s="139" t="n">
        <x:f>IF(S4279="YES",R4279,-1E+99)</x:f>
        <x:v>22820.329842855077</x:v>
      </x:c>
    </x:row>
    <x:row r="4280">
      <x:c r="A4280" s="139"/>
      <x:c r="B4280" s="139"/>
      <x:c r="C4280" s="139"/>
      <x:c r="D4280" s="139"/>
      <x:c r="E4280" s="139"/>
      <x:c r="F4280" s="139"/>
      <x:c r="G4280" s="139"/>
      <x:c r="H4280" s="139"/>
      <x:c r="I4280" s="266" t="n">
        <x:f>INT((ROW()-ROW($I$46))/((CARROT_CAP+1)*(MESCLUN_CAP+1)))</x:f>
        <x:v>6</x:v>
      </x:c>
      <x:c r="J4280" s="266" t="n">
        <x:f>MOD(INT((ROW()-ROW($I$46))/(MESCLUN_CAP+1)),CARROT_CAP+1)</x:f>
        <x:v>10</x:v>
      </x:c>
      <x:c r="K4280" s="266" t="n">
        <x:f>MOD(ROW()-ROW($I$46),MESCLUN_CAP+1)</x:f>
        <x:v>18</x:v>
      </x:c>
      <x:c r="L4280" s="266" t="n">
        <x:f>SUM(I4280:K4280)</x:f>
        <x:v>34</x:v>
      </x:c>
      <x:c r="M4280" s="267" t="n">
        <x:f>I4280*TOMATO_HOURS*WEEKS*(1+TOMATO_DIM)^I4280+J4280*CARROT_HOURS*WEEKS*(1+CARROT_DIM)^J4280+K4280*MESCLUN_HOURS*WEEKS*(1+MESCLUN_DIM)^K4280</x:f>
        <x:v>2353.6359925101347</x:v>
      </x:c>
      <x:c r="N4280" s="267" t="n">
        <x:f>MAX(M4280-FARMER_HOURS,0)/TEMP_HOURS_PER_WORKER</x:f>
        <x:v>1.1344694392431491</x:v>
      </x:c>
      <x:c r="O4280" s="268" t="n">
        <x:f>I4280*TOMATO_PRICE+J4280*CARROT_PRICE+K4280*MESCLUN_PRICE</x:f>
        <x:v>122340</x:v>
      </x:c>
      <x:c r="P4280" s="268" t="n">
        <x:f>I4280*TOMATO_FERTILIZER+J4280*CARROT_FERTILIZER+K4280*MESCLUN_FERTILIZER</x:f>
        <x:v>25520</x:v>
      </x:c>
      <x:c r="Q4280" s="268" t="n">
        <x:f>MIN(M4280,FARMER_HOURS)*FARMER_RATE+MAX(M4280-FARMER_HOURS,0)*TEMP_RATE</x:f>
        <x:v>53361.73598107873</x:v>
      </x:c>
      <x:c r="R4280" s="268" t="n">
        <x:f>O4280-P4280-Q4280-FIXED_COST</x:f>
        <x:v>23458.26401892127</x:v>
      </x:c>
      <x:c r="S4280" s="139" t="str">
        <x:f>IF(AND(L4280&lt;=TOTAL_BED_CAP,N4280&lt;=TEMP_WORKER_CAP),"YES","NO")</x:f>
        <x:v>YES</x:v>
      </x:c>
      <x:c r="T4280" s="139" t="n">
        <x:f>IF(S4280="YES",R4280,-1E+99)</x:f>
        <x:v>23458.26401892127</x:v>
      </x:c>
    </x:row>
    <x:row r="4281">
      <x:c r="A4281" s="139"/>
      <x:c r="B4281" s="139"/>
      <x:c r="C4281" s="139"/>
      <x:c r="D4281" s="139"/>
      <x:c r="E4281" s="139"/>
      <x:c r="F4281" s="139"/>
      <x:c r="G4281" s="139"/>
      <x:c r="H4281" s="139"/>
      <x:c r="I4281" s="266" t="n">
        <x:f>INT((ROW()-ROW($I$46))/((CARROT_CAP+1)*(MESCLUN_CAP+1)))</x:f>
        <x:v>6</x:v>
      </x:c>
      <x:c r="J4281" s="266" t="n">
        <x:f>MOD(INT((ROW()-ROW($I$46))/(MESCLUN_CAP+1)),CARROT_CAP+1)</x:f>
        <x:v>10</x:v>
      </x:c>
      <x:c r="K4281" s="266" t="n">
        <x:f>MOD(ROW()-ROW($I$46),MESCLUN_CAP+1)</x:f>
        <x:v>19</x:v>
      </x:c>
      <x:c r="L4281" s="266" t="n">
        <x:f>SUM(I4281:K4281)</x:f>
        <x:v>35</x:v>
      </x:c>
      <x:c r="M4281" s="267" t="n">
        <x:f>I4281*TOMATO_HOURS*WEEKS*(1+TOMATO_DIM)^I4281+J4281*CARROT_HOURS*WEEKS*(1+CARROT_DIM)^J4281+K4281*MESCLUN_HOURS*WEEKS*(1+MESCLUN_DIM)^K4281</x:f>
        <x:v>2423.2775211461567</x:v>
      </x:c>
      <x:c r="N4281" s="267" t="n">
        <x:f>MAX(M4281-FARMER_HOURS,0)/TEMP_HOURS_PER_WORKER</x:f>
        <x:v>1.1828316119070532</x:v>
      </x:c>
      <x:c r="O4281" s="268" t="n">
        <x:f>I4281*TOMATO_PRICE+J4281*CARROT_PRICE+K4281*MESCLUN_PRICE</x:f>
        <x:v>125040</x:v>
      </x:c>
      <x:c r="P4281" s="268" t="n">
        <x:f>I4281*TOMATO_FERTILIZER+J4281*CARROT_FERTILIZER+K4281*MESCLUN_FERTILIZER</x:f>
        <x:v>26400</x:v>
      </x:c>
      <x:c r="Q4281" s="268" t="n">
        <x:f>MIN(M4281,FARMER_HOURS)*FARMER_RATE+MAX(M4281-FARMER_HOURS,0)*TEMP_RATE</x:f>
        <x:v>54570.79029767633</x:v>
      </x:c>
      <x:c r="R4281" s="268" t="n">
        <x:f>O4281-P4281-Q4281-FIXED_COST</x:f>
        <x:v>24069.20970232367</x:v>
      </x:c>
      <x:c r="S4281" s="139" t="str">
        <x:f>IF(AND(L4281&lt;=TOTAL_BED_CAP,N4281&lt;=TEMP_WORKER_CAP),"YES","NO")</x:f>
        <x:v>YES</x:v>
      </x:c>
      <x:c r="T4281" s="139" t="n">
        <x:f>IF(S4281="YES",R4281,-1E+99)</x:f>
        <x:v>24069.20970232367</x:v>
      </x:c>
    </x:row>
    <x:row r="4282">
      <x:c r="A4282" s="139"/>
      <x:c r="B4282" s="139"/>
      <x:c r="C4282" s="139"/>
      <x:c r="D4282" s="139"/>
      <x:c r="E4282" s="139"/>
      <x:c r="F4282" s="139"/>
      <x:c r="G4282" s="139"/>
      <x:c r="H4282" s="139"/>
      <x:c r="I4282" s="266" t="n">
        <x:f>INT((ROW()-ROW($I$46))/((CARROT_CAP+1)*(MESCLUN_CAP+1)))</x:f>
        <x:v>6</x:v>
      </x:c>
      <x:c r="J4282" s="266" t="n">
        <x:f>MOD(INT((ROW()-ROW($I$46))/(MESCLUN_CAP+1)),CARROT_CAP+1)</x:f>
        <x:v>10</x:v>
      </x:c>
      <x:c r="K4282" s="266" t="n">
        <x:f>MOD(ROW()-ROW($I$46),MESCLUN_CAP+1)</x:f>
        <x:v>20</x:v>
      </x:c>
      <x:c r="L4282" s="266" t="n">
        <x:f>SUM(I4282:K4282)</x:f>
        <x:v>36</x:v>
      </x:c>
      <x:c r="M4282" s="267" t="n">
        <x:f>I4282*TOMATO_HOURS*WEEKS*(1+TOMATO_DIM)^I4282+J4282*CARROT_HOURS*WEEKS*(1+CARROT_DIM)^J4282+K4282*MESCLUN_HOURS*WEEKS*(1+MESCLUN_DIM)^K4282</x:f>
        <x:v>2494.5018117966333</x:v>
      </x:c>
      <x:c r="N4282" s="267" t="n">
        <x:f>MAX(M4282-FARMER_HOURS,0)/TEMP_HOURS_PER_WORKER</x:f>
        <x:v>1.232292924858773</x:v>
      </x:c>
      <x:c r="O4282" s="268" t="n">
        <x:f>I4282*TOMATO_PRICE+J4282*CARROT_PRICE+K4282*MESCLUN_PRICE</x:f>
        <x:v>127740</x:v>
      </x:c>
      <x:c r="P4282" s="268" t="n">
        <x:f>I4282*TOMATO_FERTILIZER+J4282*CARROT_FERTILIZER+K4282*MESCLUN_FERTILIZER</x:f>
        <x:v>27280</x:v>
      </x:c>
      <x:c r="Q4282" s="268" t="n">
        <x:f>MIN(M4282,FARMER_HOURS)*FARMER_RATE+MAX(M4282-FARMER_HOURS,0)*TEMP_RATE</x:f>
        <x:v>55807.32312146932</x:v>
      </x:c>
      <x:c r="R4282" s="268" t="n">
        <x:f>O4282-P4282-Q4282-FIXED_COST</x:f>
        <x:v>24652.676878530678</x:v>
      </x:c>
      <x:c r="S4282" s="139" t="str">
        <x:f>IF(AND(L4282&lt;=TOTAL_BED_CAP,N4282&lt;=TEMP_WORKER_CAP),"YES","NO")</x:f>
        <x:v>YES</x:v>
      </x:c>
      <x:c r="T4282" s="139" t="n">
        <x:f>IF(S4282="YES",R4282,-1E+99)</x:f>
        <x:v>24652.676878530678</x:v>
      </x:c>
    </x:row>
    <x:row r="4283">
      <x:c r="A4283" s="139"/>
      <x:c r="B4283" s="139"/>
      <x:c r="C4283" s="139"/>
      <x:c r="D4283" s="139"/>
      <x:c r="E4283" s="139"/>
      <x:c r="F4283" s="139"/>
      <x:c r="G4283" s="139"/>
      <x:c r="H4283" s="139"/>
      <x:c r="I4283" s="266" t="n">
        <x:f>INT((ROW()-ROW($I$46))/((CARROT_CAP+1)*(MESCLUN_CAP+1)))</x:f>
        <x:v>6</x:v>
      </x:c>
      <x:c r="J4283" s="266" t="n">
        <x:f>MOD(INT((ROW()-ROW($I$46))/(MESCLUN_CAP+1)),CARROT_CAP+1)</x:f>
        <x:v>10</x:v>
      </x:c>
      <x:c r="K4283" s="266" t="n">
        <x:f>MOD(ROW()-ROW($I$46),MESCLUN_CAP+1)</x:f>
        <x:v>21</x:v>
      </x:c>
      <x:c r="L4283" s="266" t="n">
        <x:f>SUM(I4283:K4283)</x:f>
        <x:v>37</x:v>
      </x:c>
      <x:c r="M4283" s="267" t="n">
        <x:f>I4283*TOMATO_HOURS*WEEKS*(1+TOMATO_DIM)^I4283+J4283*CARROT_HOURS*WEEKS*(1+CARROT_DIM)^J4283+K4283*MESCLUN_HOURS*WEEKS*(1+MESCLUN_DIM)^K4283</x:f>
        <x:v>2567.3375520230775</x:v>
      </x:c>
      <x:c r="N4283" s="267" t="n">
        <x:f>MAX(M4283-FARMER_HOURS,0)/TEMP_HOURS_PER_WORKER</x:f>
        <x:v>1.282873300016026</x:v>
      </x:c>
      <x:c r="O4283" s="268" t="n">
        <x:f>I4283*TOMATO_PRICE+J4283*CARROT_PRICE+K4283*MESCLUN_PRICE</x:f>
        <x:v>130440</x:v>
      </x:c>
      <x:c r="P4283" s="268" t="n">
        <x:f>I4283*TOMATO_FERTILIZER+J4283*CARROT_FERTILIZER+K4283*MESCLUN_FERTILIZER</x:f>
        <x:v>28160</x:v>
      </x:c>
      <x:c r="Q4283" s="268" t="n">
        <x:f>MIN(M4283,FARMER_HOURS)*FARMER_RATE+MAX(M4283-FARMER_HOURS,0)*TEMP_RATE</x:f>
        <x:v>57071.83250040065</x:v>
      </x:c>
      <x:c r="R4283" s="268" t="n">
        <x:f>O4283-P4283-Q4283-FIXED_COST</x:f>
        <x:v>25208.167499599353</x:v>
      </x:c>
      <x:c r="S4283" s="139" t="str">
        <x:f>IF(AND(L4283&lt;=TOTAL_BED_CAP,N4283&lt;=TEMP_WORKER_CAP),"YES","NO")</x:f>
        <x:v>YES</x:v>
      </x:c>
      <x:c r="T4283" s="139" t="n">
        <x:f>IF(S4283="YES",R4283,-1E+99)</x:f>
        <x:v>25208.167499599353</x:v>
      </x:c>
    </x:row>
    <x:row r="4284">
      <x:c r="A4284" s="139"/>
      <x:c r="B4284" s="139"/>
      <x:c r="C4284" s="139"/>
      <x:c r="D4284" s="139"/>
      <x:c r="E4284" s="139"/>
      <x:c r="F4284" s="139"/>
      <x:c r="G4284" s="139"/>
      <x:c r="H4284" s="139"/>
      <x:c r="I4284" s="266" t="n">
        <x:f>INT((ROW()-ROW($I$46))/((CARROT_CAP+1)*(MESCLUN_CAP+1)))</x:f>
        <x:v>6</x:v>
      </x:c>
      <x:c r="J4284" s="266" t="n">
        <x:f>MOD(INT((ROW()-ROW($I$46))/(MESCLUN_CAP+1)),CARROT_CAP+1)</x:f>
        <x:v>10</x:v>
      </x:c>
      <x:c r="K4284" s="266" t="n">
        <x:f>MOD(ROW()-ROW($I$46),MESCLUN_CAP+1)</x:f>
        <x:v>22</x:v>
      </x:c>
      <x:c r="L4284" s="266" t="n">
        <x:f>SUM(I4284:K4284)</x:f>
        <x:v>38</x:v>
      </x:c>
      <x:c r="M4284" s="267" t="n">
        <x:f>I4284*TOMATO_HOURS*WEEKS*(1+TOMATO_DIM)^I4284+J4284*CARROT_HOURS*WEEKS*(1+CARROT_DIM)^J4284+K4284*MESCLUN_HOURS*WEEKS*(1+MESCLUN_DIM)^K4284</x:f>
        <x:v>2641.813899269473</x:v>
      </x:c>
      <x:c r="N4284" s="267" t="n">
        <x:f>MAX(M4284-FARMER_HOURS,0)/TEMP_HOURS_PER_WORKER</x:f>
        <x:v>1.3345929856038008</x:v>
      </x:c>
      <x:c r="O4284" s="268" t="n">
        <x:f>I4284*TOMATO_PRICE+J4284*CARROT_PRICE+K4284*MESCLUN_PRICE</x:f>
        <x:v>133140</x:v>
      </x:c>
      <x:c r="P4284" s="268" t="n">
        <x:f>I4284*TOMATO_FERTILIZER+J4284*CARROT_FERTILIZER+K4284*MESCLUN_FERTILIZER</x:f>
        <x:v>29040</x:v>
      </x:c>
      <x:c r="Q4284" s="268" t="n">
        <x:f>MIN(M4284,FARMER_HOURS)*FARMER_RATE+MAX(M4284-FARMER_HOURS,0)*TEMP_RATE</x:f>
        <x:v>58364.824640095016</x:v>
      </x:c>
      <x:c r="R4284" s="268" t="n">
        <x:f>O4284-P4284-Q4284-FIXED_COST</x:f>
        <x:v>25735.175359904984</x:v>
      </x:c>
      <x:c r="S4284" s="139" t="str">
        <x:f>IF(AND(L4284&lt;=TOTAL_BED_CAP,N4284&lt;=TEMP_WORKER_CAP),"YES","NO")</x:f>
        <x:v>YES</x:v>
      </x:c>
      <x:c r="T4284" s="139" t="n">
        <x:f>IF(S4284="YES",R4284,-1E+99)</x:f>
        <x:v>25735.175359904984</x:v>
      </x:c>
    </x:row>
    <x:row r="4285">
      <x:c r="A4285" s="139"/>
      <x:c r="B4285" s="139"/>
      <x:c r="C4285" s="139"/>
      <x:c r="D4285" s="139"/>
      <x:c r="E4285" s="139"/>
      <x:c r="F4285" s="139"/>
      <x:c r="G4285" s="139"/>
      <x:c r="H4285" s="139"/>
      <x:c r="I4285" s="266" t="n">
        <x:f>INT((ROW()-ROW($I$46))/((CARROT_CAP+1)*(MESCLUN_CAP+1)))</x:f>
        <x:v>6</x:v>
      </x:c>
      <x:c r="J4285" s="266" t="n">
        <x:f>MOD(INT((ROW()-ROW($I$46))/(MESCLUN_CAP+1)),CARROT_CAP+1)</x:f>
        <x:v>10</x:v>
      </x:c>
      <x:c r="K4285" s="266" t="n">
        <x:f>MOD(ROW()-ROW($I$46),MESCLUN_CAP+1)</x:f>
        <x:v>23</x:v>
      </x:c>
      <x:c r="L4285" s="266" t="n">
        <x:f>SUM(I4285:K4285)</x:f>
        <x:v>39</x:v>
      </x:c>
      <x:c r="M4285" s="267" t="n">
        <x:f>I4285*TOMATO_HOURS*WEEKS*(1+TOMATO_DIM)^I4285+J4285*CARROT_HOURS*WEEKS*(1+CARROT_DIM)^J4285+K4285*MESCLUN_HOURS*WEEKS*(1+MESCLUN_DIM)^K4285</x:f>
        <x:v>2717.9604881269097</x:v>
      </x:c>
      <x:c r="N4285" s="267" t="n">
        <x:f>MAX(M4285-FARMER_HOURS,0)/TEMP_HOURS_PER_WORKER</x:f>
        <x:v>1.387472561199243</x:v>
      </x:c>
      <x:c r="O4285" s="268" t="n">
        <x:f>I4285*TOMATO_PRICE+J4285*CARROT_PRICE+K4285*MESCLUN_PRICE</x:f>
        <x:v>135840</x:v>
      </x:c>
      <x:c r="P4285" s="268" t="n">
        <x:f>I4285*TOMATO_FERTILIZER+J4285*CARROT_FERTILIZER+K4285*MESCLUN_FERTILIZER</x:f>
        <x:v>29920</x:v>
      </x:c>
      <x:c r="Q4285" s="268" t="n">
        <x:f>MIN(M4285,FARMER_HOURS)*FARMER_RATE+MAX(M4285-FARMER_HOURS,0)*TEMP_RATE</x:f>
        <x:v>59686.81402998107</x:v>
      </x:c>
      <x:c r="R4285" s="268" t="n">
        <x:f>O4285-P4285-Q4285-FIXED_COST</x:f>
        <x:v>26233.18597001893</x:v>
      </x:c>
      <x:c r="S4285" s="139" t="str">
        <x:f>IF(AND(L4285&lt;=TOTAL_BED_CAP,N4285&lt;=TEMP_WORKER_CAP),"YES","NO")</x:f>
        <x:v>YES</x:v>
      </x:c>
      <x:c r="T4285" s="139" t="n">
        <x:f>IF(S4285="YES",R4285,-1E+99)</x:f>
        <x:v>26233.18597001893</x:v>
      </x:c>
    </x:row>
    <x:row r="4286">
      <x:c r="A4286" s="139"/>
      <x:c r="B4286" s="139"/>
      <x:c r="C4286" s="139"/>
      <x:c r="D4286" s="139"/>
      <x:c r="E4286" s="139"/>
      <x:c r="F4286" s="139"/>
      <x:c r="G4286" s="139"/>
      <x:c r="H4286" s="139"/>
      <x:c r="I4286" s="266" t="n">
        <x:f>INT((ROW()-ROW($I$46))/((CARROT_CAP+1)*(MESCLUN_CAP+1)))</x:f>
        <x:v>6</x:v>
      </x:c>
      <x:c r="J4286" s="266" t="n">
        <x:f>MOD(INT((ROW()-ROW($I$46))/(MESCLUN_CAP+1)),CARROT_CAP+1)</x:f>
        <x:v>10</x:v>
      </x:c>
      <x:c r="K4286" s="266" t="n">
        <x:f>MOD(ROW()-ROW($I$46),MESCLUN_CAP+1)</x:f>
        <x:v>24</x:v>
      </x:c>
      <x:c r="L4286" s="266" t="n">
        <x:f>SUM(I4286:K4286)</x:f>
        <x:v>40</x:v>
      </x:c>
      <x:c r="M4286" s="267" t="n">
        <x:f>I4286*TOMATO_HOURS*WEEKS*(1+TOMATO_DIM)^I4286+J4286*CARROT_HOURS*WEEKS*(1+CARROT_DIM)^J4286+K4286*MESCLUN_HOURS*WEEKS*(1+MESCLUN_DIM)^K4286</x:f>
        <x:v>2795.8074377064054</x:v>
      </x:c>
      <x:c r="N4286" s="267" t="n">
        <x:f>MAX(M4286-FARMER_HOURS,0)/TEMP_HOURS_PER_WORKER</x:f>
        <x:v>1.4415329428516703</x:v>
      </x:c>
      <x:c r="O4286" s="268" t="n">
        <x:f>I4286*TOMATO_PRICE+J4286*CARROT_PRICE+K4286*MESCLUN_PRICE</x:f>
        <x:v>138540</x:v>
      </x:c>
      <x:c r="P4286" s="268" t="n">
        <x:f>I4286*TOMATO_FERTILIZER+J4286*CARROT_FERTILIZER+K4286*MESCLUN_FERTILIZER</x:f>
        <x:v>30800</x:v>
      </x:c>
      <x:c r="Q4286" s="268" t="n">
        <x:f>MIN(M4286,FARMER_HOURS)*FARMER_RATE+MAX(M4286-FARMER_HOURS,0)*TEMP_RATE</x:f>
        <x:v>61038.32357129176</x:v>
      </x:c>
      <x:c r="R4286" s="268" t="n">
        <x:f>O4286-P4286-Q4286-FIXED_COST</x:f>
        <x:v>26701.67642870824</x:v>
      </x:c>
      <x:c r="S4286" s="139" t="str">
        <x:f>IF(AND(L4286&lt;=TOTAL_BED_CAP,N4286&lt;=TEMP_WORKER_CAP),"YES","NO")</x:f>
        <x:v>YES</x:v>
      </x:c>
      <x:c r="T4286" s="139" t="n">
        <x:f>IF(S4286="YES",R4286,-1E+99)</x:f>
        <x:v>26701.67642870824</x:v>
      </x:c>
    </x:row>
    <x:row r="4287">
      <x:c r="A4287" s="139"/>
      <x:c r="B4287" s="139"/>
      <x:c r="C4287" s="139"/>
      <x:c r="D4287" s="139"/>
      <x:c r="E4287" s="139"/>
      <x:c r="F4287" s="139"/>
      <x:c r="G4287" s="139"/>
      <x:c r="H4287" s="139"/>
      <x:c r="I4287" s="266" t="n">
        <x:f>INT((ROW()-ROW($I$46))/((CARROT_CAP+1)*(MESCLUN_CAP+1)))</x:f>
        <x:v>6</x:v>
      </x:c>
      <x:c r="J4287" s="266" t="n">
        <x:f>MOD(INT((ROW()-ROW($I$46))/(MESCLUN_CAP+1)),CARROT_CAP+1)</x:f>
        <x:v>10</x:v>
      </x:c>
      <x:c r="K4287" s="266" t="n">
        <x:f>MOD(ROW()-ROW($I$46),MESCLUN_CAP+1)</x:f>
        <x:v>25</x:v>
      </x:c>
      <x:c r="L4287" s="266" t="n">
        <x:f>SUM(I4287:K4287)</x:f>
        <x:v>41</x:v>
      </x:c>
      <x:c r="M4287" s="267" t="n">
        <x:f>I4287*TOMATO_HOURS*WEEKS*(1+TOMATO_DIM)^I4287+J4287*CARROT_HOURS*WEEKS*(1+CARROT_DIM)^J4287+K4287*MESCLUN_HOURS*WEEKS*(1+MESCLUN_DIM)^K4287</x:f>
        <x:v>2875.385359121503</x:v>
      </x:c>
      <x:c r="N4287" s="267" t="n">
        <x:f>MAX(M4287-FARMER_HOURS,0)/TEMP_HOURS_PER_WORKER</x:f>
        <x:v>1.4967953882788214</x:v>
      </x:c>
      <x:c r="O4287" s="268" t="n">
        <x:f>I4287*TOMATO_PRICE+J4287*CARROT_PRICE+K4287*MESCLUN_PRICE</x:f>
        <x:v>141240</x:v>
      </x:c>
      <x:c r="P4287" s="268" t="n">
        <x:f>I4287*TOMATO_FERTILIZER+J4287*CARROT_FERTILIZER+K4287*MESCLUN_FERTILIZER</x:f>
        <x:v>31680</x:v>
      </x:c>
      <x:c r="Q4287" s="268" t="n">
        <x:f>MIN(M4287,FARMER_HOURS)*FARMER_RATE+MAX(M4287-FARMER_HOURS,0)*TEMP_RATE</x:f>
        <x:v>62419.88470697054</x:v>
      </x:c>
      <x:c r="R4287" s="268" t="n">
        <x:f>O4287-P4287-Q4287-FIXED_COST</x:f>
        <x:v>27140.115293029463</x:v>
      </x:c>
      <x:c r="S4287" s="139" t="str">
        <x:f>IF(AND(L4287&lt;=TOTAL_BED_CAP,N4287&lt;=TEMP_WORKER_CAP),"YES","NO")</x:f>
        <x:v>YES</x:v>
      </x:c>
      <x:c r="T4287" s="139" t="n">
        <x:f>IF(S4287="YES",R4287,-1E+99)</x:f>
        <x:v>27140.115293029463</x:v>
      </x:c>
    </x:row>
    <x:row r="4288">
      <x:c r="A4288" s="139"/>
      <x:c r="B4288" s="139"/>
      <x:c r="C4288" s="139"/>
      <x:c r="D4288" s="139"/>
      <x:c r="E4288" s="139"/>
      <x:c r="F4288" s="139"/>
      <x:c r="G4288" s="139"/>
      <x:c r="H4288" s="139"/>
      <x:c r="I4288" s="266" t="n">
        <x:f>INT((ROW()-ROW($I$46))/((CARROT_CAP+1)*(MESCLUN_CAP+1)))</x:f>
        <x:v>6</x:v>
      </x:c>
      <x:c r="J4288" s="266" t="n">
        <x:f>MOD(INT((ROW()-ROW($I$46))/(MESCLUN_CAP+1)),CARROT_CAP+1)</x:f>
        <x:v>10</x:v>
      </x:c>
      <x:c r="K4288" s="266" t="n">
        <x:f>MOD(ROW()-ROW($I$46),MESCLUN_CAP+1)</x:f>
        <x:v>26</x:v>
      </x:c>
      <x:c r="L4288" s="266" t="n">
        <x:f>SUM(I4288:K4288)</x:f>
        <x:v>42</x:v>
      </x:c>
      <x:c r="M4288" s="267" t="n">
        <x:f>I4288*TOMATO_HOURS*WEEKS*(1+TOMATO_DIM)^I4288+J4288*CARROT_HOURS*WEEKS*(1+CARROT_DIM)^J4288+K4288*MESCLUN_HOURS*WEEKS*(1+MESCLUN_DIM)^K4288</x:f>
        <x:v>2956.72536308222</x:v>
      </x:c>
      <x:c r="N4288" s="267" t="n">
        <x:f>MAX(M4288-FARMER_HOURS,0)/TEMP_HOURS_PER_WORKER</x:f>
        <x:v>1.5532815021404307</x:v>
      </x:c>
      <x:c r="O4288" s="268" t="n">
        <x:f>I4288*TOMATO_PRICE+J4288*CARROT_PRICE+K4288*MESCLUN_PRICE</x:f>
        <x:v>143940</x:v>
      </x:c>
      <x:c r="P4288" s="268" t="n">
        <x:f>I4288*TOMATO_FERTILIZER+J4288*CARROT_FERTILIZER+K4288*MESCLUN_FERTILIZER</x:f>
        <x:v>32560</x:v>
      </x:c>
      <x:c r="Q4288" s="268" t="n">
        <x:f>MIN(M4288,FARMER_HOURS)*FARMER_RATE+MAX(M4288-FARMER_HOURS,0)*TEMP_RATE</x:f>
        <x:v>63832.03755351077</x:v>
      </x:c>
      <x:c r="R4288" s="268" t="n">
        <x:f>O4288-P4288-Q4288-FIXED_COST</x:f>
        <x:v>27547.962446489233</x:v>
      </x:c>
      <x:c r="S4288" s="139" t="str">
        <x:f>IF(AND(L4288&lt;=TOTAL_BED_CAP,N4288&lt;=TEMP_WORKER_CAP),"YES","NO")</x:f>
        <x:v>YES</x:v>
      </x:c>
      <x:c r="T4288" s="139" t="n">
        <x:f>IF(S4288="YES",R4288,-1E+99)</x:f>
        <x:v>27547.962446489233</x:v>
      </x:c>
    </x:row>
    <x:row r="4289">
      <x:c r="A4289" s="139"/>
      <x:c r="B4289" s="139"/>
      <x:c r="C4289" s="139"/>
      <x:c r="D4289" s="139"/>
      <x:c r="E4289" s="139"/>
      <x:c r="F4289" s="139"/>
      <x:c r="G4289" s="139"/>
      <x:c r="H4289" s="139"/>
      <x:c r="I4289" s="266" t="n">
        <x:f>INT((ROW()-ROW($I$46))/((CARROT_CAP+1)*(MESCLUN_CAP+1)))</x:f>
        <x:v>6</x:v>
      </x:c>
      <x:c r="J4289" s="266" t="n">
        <x:f>MOD(INT((ROW()-ROW($I$46))/(MESCLUN_CAP+1)),CARROT_CAP+1)</x:f>
        <x:v>10</x:v>
      </x:c>
      <x:c r="K4289" s="266" t="n">
        <x:f>MOD(ROW()-ROW($I$46),MESCLUN_CAP+1)</x:f>
        <x:v>27</x:v>
      </x:c>
      <x:c r="L4289" s="266" t="n">
        <x:f>SUM(I4289:K4289)</x:f>
        <x:v>43</x:v>
      </x:c>
      <x:c r="M4289" s="267" t="n">
        <x:f>I4289*TOMATO_HOURS*WEEKS*(1+TOMATO_DIM)^I4289+J4289*CARROT_HOURS*WEEKS*(1+CARROT_DIM)^J4289+K4289*MESCLUN_HOURS*WEEKS*(1+MESCLUN_DIM)^K4289</x:f>
        <x:v>3039.8590676019776</x:v>
      </x:c>
      <x:c r="N4289" s="267" t="n">
        <x:f>MAX(M4289-FARMER_HOURS,0)/TEMP_HOURS_PER_WORKER</x:f>
        <x:v>1.6110132413902623</x:v>
      </x:c>
      <x:c r="O4289" s="268" t="n">
        <x:f>I4289*TOMATO_PRICE+J4289*CARROT_PRICE+K4289*MESCLUN_PRICE</x:f>
        <x:v>146640</x:v>
      </x:c>
      <x:c r="P4289" s="268" t="n">
        <x:f>I4289*TOMATO_FERTILIZER+J4289*CARROT_FERTILIZER+K4289*MESCLUN_FERTILIZER</x:f>
        <x:v>33440</x:v>
      </x:c>
      <x:c r="Q4289" s="268" t="n">
        <x:f>MIN(M4289,FARMER_HOURS)*FARMER_RATE+MAX(M4289-FARMER_HOURS,0)*TEMP_RATE</x:f>
        <x:v>65275.33103475656</x:v>
      </x:c>
      <x:c r="R4289" s="268" t="n">
        <x:f>O4289-P4289-Q4289-FIXED_COST</x:f>
        <x:v>27924.668965243443</x:v>
      </x:c>
      <x:c r="S4289" s="139" t="str">
        <x:f>IF(AND(L4289&lt;=TOTAL_BED_CAP,N4289&lt;=TEMP_WORKER_CAP),"YES","NO")</x:f>
        <x:v>YES</x:v>
      </x:c>
      <x:c r="T4289" s="139" t="n">
        <x:f>IF(S4289="YES",R4289,-1E+99)</x:f>
        <x:v>27924.668965243443</x:v>
      </x:c>
    </x:row>
    <x:row r="4290">
      <x:c r="A4290" s="139"/>
      <x:c r="B4290" s="139"/>
      <x:c r="C4290" s="139"/>
      <x:c r="D4290" s="139"/>
      <x:c r="E4290" s="139"/>
      <x:c r="F4290" s="139"/>
      <x:c r="G4290" s="139"/>
      <x:c r="H4290" s="139"/>
      <x:c r="I4290" s="266" t="n">
        <x:f>INT((ROW()-ROW($I$46))/((CARROT_CAP+1)*(MESCLUN_CAP+1)))</x:f>
        <x:v>6</x:v>
      </x:c>
      <x:c r="J4290" s="266" t="n">
        <x:f>MOD(INT((ROW()-ROW($I$46))/(MESCLUN_CAP+1)),CARROT_CAP+1)</x:f>
        <x:v>10</x:v>
      </x:c>
      <x:c r="K4290" s="266" t="n">
        <x:f>MOD(ROW()-ROW($I$46),MESCLUN_CAP+1)</x:f>
        <x:v>28</x:v>
      </x:c>
      <x:c r="L4290" s="266" t="n">
        <x:f>SUM(I4290:K4290)</x:f>
        <x:v>44</x:v>
      </x:c>
      <x:c r="M4290" s="267" t="n">
        <x:f>I4290*TOMATO_HOURS*WEEKS*(1+TOMATO_DIM)^I4290+J4290*CARROT_HOURS*WEEKS*(1+CARROT_DIM)^J4290+K4290*MESCLUN_HOURS*WEEKS*(1+MESCLUN_DIM)^K4290</x:f>
        <x:v>3124.8186058191304</x:v>
      </x:c>
      <x:c r="N4290" s="267" t="n">
        <x:f>MAX(M4290-FARMER_HOURS,0)/TEMP_HOURS_PER_WORKER</x:f>
        <x:v>1.6700129207077294</x:v>
      </x:c>
      <x:c r="O4290" s="268" t="n">
        <x:f>I4290*TOMATO_PRICE+J4290*CARROT_PRICE+K4290*MESCLUN_PRICE</x:f>
        <x:v>149340</x:v>
      </x:c>
      <x:c r="P4290" s="268" t="n">
        <x:f>I4290*TOMATO_FERTILIZER+J4290*CARROT_FERTILIZER+K4290*MESCLUN_FERTILIZER</x:f>
        <x:v>34320</x:v>
      </x:c>
      <x:c r="Q4290" s="268" t="n">
        <x:f>MIN(M4290,FARMER_HOURS)*FARMER_RATE+MAX(M4290-FARMER_HOURS,0)*TEMP_RATE</x:f>
        <x:v>66750.32301769324</x:v>
      </x:c>
      <x:c r="R4290" s="268" t="n">
        <x:f>O4290-P4290-Q4290-FIXED_COST</x:f>
        <x:v>28269.67698230676</x:v>
      </x:c>
      <x:c r="S4290" s="139" t="str">
        <x:f>IF(AND(L4290&lt;=TOTAL_BED_CAP,N4290&lt;=TEMP_WORKER_CAP),"YES","NO")</x:f>
        <x:v>YES</x:v>
      </x:c>
      <x:c r="T4290" s="139" t="n">
        <x:f>IF(S4290="YES",R4290,-1E+99)</x:f>
        <x:v>28269.67698230676</x:v>
      </x:c>
    </x:row>
    <x:row r="4291">
      <x:c r="A4291" s="139"/>
      <x:c r="B4291" s="139"/>
      <x:c r="C4291" s="139"/>
      <x:c r="D4291" s="139"/>
      <x:c r="E4291" s="139"/>
      <x:c r="F4291" s="139"/>
      <x:c r="G4291" s="139"/>
      <x:c r="H4291" s="139"/>
      <x:c r="I4291" s="266" t="n">
        <x:f>INT((ROW()-ROW($I$46))/((CARROT_CAP+1)*(MESCLUN_CAP+1)))</x:f>
        <x:v>6</x:v>
      </x:c>
      <x:c r="J4291" s="266" t="n">
        <x:f>MOD(INT((ROW()-ROW($I$46))/(MESCLUN_CAP+1)),CARROT_CAP+1)</x:f>
        <x:v>10</x:v>
      </x:c>
      <x:c r="K4291" s="266" t="n">
        <x:f>MOD(ROW()-ROW($I$46),MESCLUN_CAP+1)</x:f>
        <x:v>29</x:v>
      </x:c>
      <x:c r="L4291" s="266" t="n">
        <x:f>SUM(I4291:K4291)</x:f>
        <x:v>45</x:v>
      </x:c>
      <x:c r="M4291" s="267" t="n">
        <x:f>I4291*TOMATO_HOURS*WEEKS*(1+TOMATO_DIM)^I4291+J4291*CARROT_HOURS*WEEKS*(1+CARROT_DIM)^J4291+K4291*MESCLUN_HOURS*WEEKS*(1+MESCLUN_DIM)^K4291</x:f>
        <x:v>3211.636633934784</x:v>
      </x:c>
      <x:c r="N4291" s="267" t="n">
        <x:f>MAX(M4291-FARMER_HOURS,0)/TEMP_HOURS_PER_WORKER</x:f>
        <x:v>1.7303032180102669</x:v>
      </x:c>
      <x:c r="O4291" s="268" t="n">
        <x:f>I4291*TOMATO_PRICE+J4291*CARROT_PRICE+K4291*MESCLUN_PRICE</x:f>
        <x:v>152040</x:v>
      </x:c>
      <x:c r="P4291" s="268" t="n">
        <x:f>I4291*TOMATO_FERTILIZER+J4291*CARROT_FERTILIZER+K4291*MESCLUN_FERTILIZER</x:f>
        <x:v>35200</x:v>
      </x:c>
      <x:c r="Q4291" s="268" t="n">
        <x:f>MIN(M4291,FARMER_HOURS)*FARMER_RATE+MAX(M4291-FARMER_HOURS,0)*TEMP_RATE</x:f>
        <x:v>68257.58045025668</x:v>
      </x:c>
      <x:c r="R4291" s="268" t="n">
        <x:f>O4291-P4291-Q4291-FIXED_COST</x:f>
        <x:v>28582.419549743325</x:v>
      </x:c>
      <x:c r="S4291" s="139" t="str">
        <x:f>IF(AND(L4291&lt;=TOTAL_BED_CAP,N4291&lt;=TEMP_WORKER_CAP),"YES","NO")</x:f>
        <x:v>YES</x:v>
      </x:c>
      <x:c r="T4291" s="139" t="n">
        <x:f>IF(S4291="YES",R4291,-1E+99)</x:f>
        <x:v>28582.419549743325</x:v>
      </x:c>
    </x:row>
    <x:row r="4292">
      <x:c r="A4292" s="139"/>
      <x:c r="B4292" s="139"/>
      <x:c r="C4292" s="139"/>
      <x:c r="D4292" s="139"/>
      <x:c r="E4292" s="139"/>
      <x:c r="F4292" s="139"/>
      <x:c r="G4292" s="139"/>
      <x:c r="H4292" s="139"/>
      <x:c r="I4292" s="266" t="n">
        <x:f>INT((ROW()-ROW($I$46))/((CARROT_CAP+1)*(MESCLUN_CAP+1)))</x:f>
        <x:v>6</x:v>
      </x:c>
      <x:c r="J4292" s="266" t="n">
        <x:f>MOD(INT((ROW()-ROW($I$46))/(MESCLUN_CAP+1)),CARROT_CAP+1)</x:f>
        <x:v>10</x:v>
      </x:c>
      <x:c r="K4292" s="266" t="n">
        <x:f>MOD(ROW()-ROW($I$46),MESCLUN_CAP+1)</x:f>
        <x:v>30</x:v>
      </x:c>
      <x:c r="L4292" s="266" t="n">
        <x:f>SUM(I4292:K4292)</x:f>
        <x:v>46</x:v>
      </x:c>
      <x:c r="M4292" s="267" t="n">
        <x:f>I4292*TOMATO_HOURS*WEEKS*(1+TOMATO_DIM)^I4292+J4292*CARROT_HOURS*WEEKS*(1+CARROT_DIM)^J4292+K4292*MESCLUN_HOURS*WEEKS*(1+MESCLUN_DIM)^K4292</x:f>
        <x:v>3300.346339268554</x:v>
      </x:c>
      <x:c r="N4292" s="267" t="n">
        <x:f>MAX(M4292-FARMER_HOURS,0)/TEMP_HOURS_PER_WORKER</x:f>
        <x:v>1.791907180047607</x:v>
      </x:c>
      <x:c r="O4292" s="268" t="n">
        <x:f>I4292*TOMATO_PRICE+J4292*CARROT_PRICE+K4292*MESCLUN_PRICE</x:f>
        <x:v>154740</x:v>
      </x:c>
      <x:c r="P4292" s="268" t="n">
        <x:f>I4292*TOMATO_FERTILIZER+J4292*CARROT_FERTILIZER+K4292*MESCLUN_FERTILIZER</x:f>
        <x:v>36080</x:v>
      </x:c>
      <x:c r="Q4292" s="268" t="n">
        <x:f>MIN(M4292,FARMER_HOURS)*FARMER_RATE+MAX(M4292-FARMER_HOURS,0)*TEMP_RATE</x:f>
        <x:v>69797.67950119017</x:v>
      </x:c>
      <x:c r="R4292" s="268" t="n">
        <x:f>O4292-P4292-Q4292-FIXED_COST</x:f>
        <x:v>28862.32049880983</x:v>
      </x:c>
      <x:c r="S4292" s="139" t="str">
        <x:f>IF(AND(L4292&lt;=TOTAL_BED_CAP,N4292&lt;=TEMP_WORKER_CAP),"YES","NO")</x:f>
        <x:v>YES</x:v>
      </x:c>
      <x:c r="T4292" s="139" t="n">
        <x:f>IF(S4292="YES",R4292,-1E+99)</x:f>
        <x:v>28862.32049880983</x:v>
      </x:c>
    </x:row>
    <x:row r="4293">
      <x:c r="A4293" s="139"/>
      <x:c r="B4293" s="139"/>
      <x:c r="C4293" s="139"/>
      <x:c r="D4293" s="139"/>
      <x:c r="E4293" s="139"/>
      <x:c r="F4293" s="139"/>
      <x:c r="G4293" s="139"/>
      <x:c r="H4293" s="139"/>
      <x:c r="I4293" s="266" t="n">
        <x:f>INT((ROW()-ROW($I$46))/((CARROT_CAP+1)*(MESCLUN_CAP+1)))</x:f>
        <x:v>6</x:v>
      </x:c>
      <x:c r="J4293" s="266" t="n">
        <x:f>MOD(INT((ROW()-ROW($I$46))/(MESCLUN_CAP+1)),CARROT_CAP+1)</x:f>
        <x:v>11</x:v>
      </x:c>
      <x:c r="K4293" s="266" t="n">
        <x:f>MOD(ROW()-ROW($I$46),MESCLUN_CAP+1)</x:f>
        <x:v>0</x:v>
      </x:c>
      <x:c r="L4293" s="266" t="n">
        <x:f>SUM(I4293:K4293)</x:f>
        <x:v>17</x:v>
      </x:c>
      <x:c r="M4293" s="267" t="n">
        <x:f>I4293*TOMATO_HOURS*WEEKS*(1+TOMATO_DIM)^I4293+J4293*CARROT_HOURS*WEEKS*(1+CARROT_DIM)^J4293+K4293*MESCLUN_HOURS*WEEKS*(1+MESCLUN_DIM)^K4293</x:f>
        <x:v>1389.6315370744182</x:v>
      </x:c>
      <x:c r="N4293" s="267" t="n">
        <x:f>MAX(M4293-FARMER_HOURS,0)/TEMP_HOURS_PER_WORKER</x:f>
        <x:v>0.46502190074612376</x:v>
      </x:c>
      <x:c r="O4293" s="268" t="n">
        <x:f>I4293*TOMATO_PRICE+J4293*CARROT_PRICE+K4293*MESCLUN_PRICE</x:f>
        <x:v>75834</x:v>
      </x:c>
      <x:c r="P4293" s="268" t="n">
        <x:f>I4293*TOMATO_FERTILIZER+J4293*CARROT_FERTILIZER+K4293*MESCLUN_FERTILIZER</x:f>
        <x:v>10120</x:v>
      </x:c>
      <x:c r="Q4293" s="268" t="n">
        <x:f>MIN(M4293,FARMER_HOURS)*FARMER_RATE+MAX(M4293-FARMER_HOURS,0)*TEMP_RATE</x:f>
        <x:v>36625.5475186531</x:v>
      </x:c>
      <x:c r="R4293" s="268" t="n">
        <x:f>O4293-P4293-Q4293-FIXED_COST</x:f>
        <x:v>9088.452481346903</x:v>
      </x:c>
      <x:c r="S4293" s="139" t="str">
        <x:f>IF(AND(L4293&lt;=TOTAL_BED_CAP,N4293&lt;=TEMP_WORKER_CAP),"YES","NO")</x:f>
        <x:v>YES</x:v>
      </x:c>
      <x:c r="T4293" s="139" t="n">
        <x:f>IF(S4293="YES",R4293,-1E+99)</x:f>
        <x:v>9088.452481346903</x:v>
      </x:c>
    </x:row>
    <x:row r="4294">
      <x:c r="A4294" s="139"/>
      <x:c r="B4294" s="139"/>
      <x:c r="C4294" s="139"/>
      <x:c r="D4294" s="139"/>
      <x:c r="E4294" s="139"/>
      <x:c r="F4294" s="139"/>
      <x:c r="G4294" s="139"/>
      <x:c r="H4294" s="139"/>
      <x:c r="I4294" s="266" t="n">
        <x:f>INT((ROW()-ROW($I$46))/((CARROT_CAP+1)*(MESCLUN_CAP+1)))</x:f>
        <x:v>6</x:v>
      </x:c>
      <x:c r="J4294" s="266" t="n">
        <x:f>MOD(INT((ROW()-ROW($I$46))/(MESCLUN_CAP+1)),CARROT_CAP+1)</x:f>
        <x:v>11</x:v>
      </x:c>
      <x:c r="K4294" s="266" t="n">
        <x:f>MOD(ROW()-ROW($I$46),MESCLUN_CAP+1)</x:f>
        <x:v>1</x:v>
      </x:c>
      <x:c r="L4294" s="266" t="n">
        <x:f>SUM(I4294:K4294)</x:f>
        <x:v>18</x:v>
      </x:c>
      <x:c r="M4294" s="267" t="n">
        <x:f>I4294*TOMATO_HOURS*WEEKS*(1+TOMATO_DIM)^I4294+J4294*CARROT_HOURS*WEEKS*(1+CARROT_DIM)^J4294+K4294*MESCLUN_HOURS*WEEKS*(1+MESCLUN_DIM)^K4294</x:f>
        <x:v>1435.1940370744182</x:v>
      </x:c>
      <x:c r="N4294" s="267" t="n">
        <x:f>MAX(M4294-FARMER_HOURS,0)/TEMP_HOURS_PER_WORKER</x:f>
        <x:v>0.4966625257461238</x:v>
      </x:c>
      <x:c r="O4294" s="268" t="n">
        <x:f>I4294*TOMATO_PRICE+J4294*CARROT_PRICE+K4294*MESCLUN_PRICE</x:f>
        <x:v>78534</x:v>
      </x:c>
      <x:c r="P4294" s="268" t="n">
        <x:f>I4294*TOMATO_FERTILIZER+J4294*CARROT_FERTILIZER+K4294*MESCLUN_FERTILIZER</x:f>
        <x:v>11000</x:v>
      </x:c>
      <x:c r="Q4294" s="268" t="n">
        <x:f>MIN(M4294,FARMER_HOURS)*FARMER_RATE+MAX(M4294-FARMER_HOURS,0)*TEMP_RATE</x:f>
        <x:v>37416.5631436531</x:v>
      </x:c>
      <x:c r="R4294" s="268" t="n">
        <x:f>O4294-P4294-Q4294-FIXED_COST</x:f>
        <x:v>10117.436856346903</x:v>
      </x:c>
      <x:c r="S4294" s="139" t="str">
        <x:f>IF(AND(L4294&lt;=TOTAL_BED_CAP,N4294&lt;=TEMP_WORKER_CAP),"YES","NO")</x:f>
        <x:v>YES</x:v>
      </x:c>
      <x:c r="T4294" s="139" t="n">
        <x:f>IF(S4294="YES",R4294,-1E+99)</x:f>
        <x:v>10117.436856346903</x:v>
      </x:c>
    </x:row>
    <x:row r="4295">
      <x:c r="A4295" s="139"/>
      <x:c r="B4295" s="139"/>
      <x:c r="C4295" s="139"/>
      <x:c r="D4295" s="139"/>
      <x:c r="E4295" s="139"/>
      <x:c r="F4295" s="139"/>
      <x:c r="G4295" s="139"/>
      <x:c r="H4295" s="139"/>
      <x:c r="I4295" s="266" t="n">
        <x:f>INT((ROW()-ROW($I$46))/((CARROT_CAP+1)*(MESCLUN_CAP+1)))</x:f>
        <x:v>6</x:v>
      </x:c>
      <x:c r="J4295" s="266" t="n">
        <x:f>MOD(INT((ROW()-ROW($I$46))/(MESCLUN_CAP+1)),CARROT_CAP+1)</x:f>
        <x:v>11</x:v>
      </x:c>
      <x:c r="K4295" s="266" t="n">
        <x:f>MOD(ROW()-ROW($I$46),MESCLUN_CAP+1)</x:f>
        <x:v>2</x:v>
      </x:c>
      <x:c r="L4295" s="266" t="n">
        <x:f>SUM(I4295:K4295)</x:f>
        <x:v>19</x:v>
      </x:c>
      <x:c r="M4295" s="267" t="n">
        <x:f>I4295*TOMATO_HOURS*WEEKS*(1+TOMATO_DIM)^I4295+J4295*CARROT_HOURS*WEEKS*(1+CARROT_DIM)^J4295+K4295*MESCLUN_HOURS*WEEKS*(1+MESCLUN_DIM)^K4295</x:f>
        <x:v>1481.8955995744182</x:v>
      </x:c>
      <x:c r="N4295" s="267" t="n">
        <x:f>MAX(M4295-FARMER_HOURS,0)/TEMP_HOURS_PER_WORKER</x:f>
        <x:v>0.5290941663711237</x:v>
      </x:c>
      <x:c r="O4295" s="268" t="n">
        <x:f>I4295*TOMATO_PRICE+J4295*CARROT_PRICE+K4295*MESCLUN_PRICE</x:f>
        <x:v>81234</x:v>
      </x:c>
      <x:c r="P4295" s="268" t="n">
        <x:f>I4295*TOMATO_FERTILIZER+J4295*CARROT_FERTILIZER+K4295*MESCLUN_FERTILIZER</x:f>
        <x:v>11880</x:v>
      </x:c>
      <x:c r="Q4295" s="268" t="n">
        <x:f>MIN(M4295,FARMER_HOURS)*FARMER_RATE+MAX(M4295-FARMER_HOURS,0)*TEMP_RATE</x:f>
        <x:v>38227.3541592781</x:v>
      </x:c>
      <x:c r="R4295" s="268" t="n">
        <x:f>O4295-P4295-Q4295-FIXED_COST</x:f>
        <x:v>11126.645840721903</x:v>
      </x:c>
      <x:c r="S4295" s="139" t="str">
        <x:f>IF(AND(L4295&lt;=TOTAL_BED_CAP,N4295&lt;=TEMP_WORKER_CAP),"YES","NO")</x:f>
        <x:v>YES</x:v>
      </x:c>
      <x:c r="T4295" s="139" t="n">
        <x:f>IF(S4295="YES",R4295,-1E+99)</x:f>
        <x:v>11126.645840721903</x:v>
      </x:c>
    </x:row>
    <x:row r="4296">
      <x:c r="A4296" s="139"/>
      <x:c r="B4296" s="139"/>
      <x:c r="C4296" s="139"/>
      <x:c r="D4296" s="139"/>
      <x:c r="E4296" s="139"/>
      <x:c r="F4296" s="139"/>
      <x:c r="G4296" s="139"/>
      <x:c r="H4296" s="139"/>
      <x:c r="I4296" s="266" t="n">
        <x:f>INT((ROW()-ROW($I$46))/((CARROT_CAP+1)*(MESCLUN_CAP+1)))</x:f>
        <x:v>6</x:v>
      </x:c>
      <x:c r="J4296" s="266" t="n">
        <x:f>MOD(INT((ROW()-ROW($I$46))/(MESCLUN_CAP+1)),CARROT_CAP+1)</x:f>
        <x:v>11</x:v>
      </x:c>
      <x:c r="K4296" s="266" t="n">
        <x:f>MOD(ROW()-ROW($I$46),MESCLUN_CAP+1)</x:f>
        <x:v>3</x:v>
      </x:c>
      <x:c r="L4296" s="266" t="n">
        <x:f>SUM(I4296:K4296)</x:f>
        <x:v>20</x:v>
      </x:c>
      <x:c r="M4296" s="267" t="n">
        <x:f>I4296*TOMATO_HOURS*WEEKS*(1+TOMATO_DIM)^I4296+J4296*CARROT_HOURS*WEEKS*(1+CARROT_DIM)^J4296+K4296*MESCLUN_HOURS*WEEKS*(1+MESCLUN_DIM)^K4296</x:f>
        <x:v>1529.7575819962933</x:v>
      </x:c>
      <x:c r="N4296" s="267" t="n">
        <x:f>MAX(M4296-FARMER_HOURS,0)/TEMP_HOURS_PER_WORKER</x:f>
        <x:v>0.5623316541640926</x:v>
      </x:c>
      <x:c r="O4296" s="268" t="n">
        <x:f>I4296*TOMATO_PRICE+J4296*CARROT_PRICE+K4296*MESCLUN_PRICE</x:f>
        <x:v>83934</x:v>
      </x:c>
      <x:c r="P4296" s="268" t="n">
        <x:f>I4296*TOMATO_FERTILIZER+J4296*CARROT_FERTILIZER+K4296*MESCLUN_FERTILIZER</x:f>
        <x:v>12760</x:v>
      </x:c>
      <x:c r="Q4296" s="268" t="n">
        <x:f>MIN(M4296,FARMER_HOURS)*FARMER_RATE+MAX(M4296-FARMER_HOURS,0)*TEMP_RATE</x:f>
        <x:v>39058.291354102315</x:v>
      </x:c>
      <x:c r="R4296" s="268" t="n">
        <x:f>O4296-P4296-Q4296-FIXED_COST</x:f>
        <x:v>12115.708645897685</x:v>
      </x:c>
      <x:c r="S4296" s="139" t="str">
        <x:f>IF(AND(L4296&lt;=TOTAL_BED_CAP,N4296&lt;=TEMP_WORKER_CAP),"YES","NO")</x:f>
        <x:v>YES</x:v>
      </x:c>
      <x:c r="T4296" s="139" t="n">
        <x:f>IF(S4296="YES",R4296,-1E+99)</x:f>
        <x:v>12115.708645897685</x:v>
      </x:c>
    </x:row>
    <x:row r="4297">
      <x:c r="A4297" s="139"/>
      <x:c r="B4297" s="139"/>
      <x:c r="C4297" s="139"/>
      <x:c r="D4297" s="139"/>
      <x:c r="E4297" s="139"/>
      <x:c r="F4297" s="139"/>
      <x:c r="G4297" s="139"/>
      <x:c r="H4297" s="139"/>
      <x:c r="I4297" s="266" t="n">
        <x:f>INT((ROW()-ROW($I$46))/((CARROT_CAP+1)*(MESCLUN_CAP+1)))</x:f>
        <x:v>6</x:v>
      </x:c>
      <x:c r="J4297" s="266" t="n">
        <x:f>MOD(INT((ROW()-ROW($I$46))/(MESCLUN_CAP+1)),CARROT_CAP+1)</x:f>
        <x:v>11</x:v>
      </x:c>
      <x:c r="K4297" s="266" t="n">
        <x:f>MOD(ROW()-ROW($I$46),MESCLUN_CAP+1)</x:f>
        <x:v>4</x:v>
      </x:c>
      <x:c r="L4297" s="266" t="n">
        <x:f>SUM(I4297:K4297)</x:f>
        <x:v>21</x:v>
      </x:c>
      <x:c r="M4297" s="267" t="n">
        <x:f>I4297*TOMATO_HOURS*WEEKS*(1+TOMATO_DIM)^I4297+J4297*CARROT_HOURS*WEEKS*(1+CARROT_DIM)^J4297+K4297*MESCLUN_HOURS*WEEKS*(1+MESCLUN_DIM)^K4297</x:f>
        <x:v>1578.8016977189495</x:v>
      </x:c>
      <x:c r="N4297" s="267" t="n">
        <x:f>MAX(M4297-FARMER_HOURS,0)/TEMP_HOURS_PER_WORKER</x:f>
        <x:v>0.5963900678603816</x:v>
      </x:c>
      <x:c r="O4297" s="268" t="n">
        <x:f>I4297*TOMATO_PRICE+J4297*CARROT_PRICE+K4297*MESCLUN_PRICE</x:f>
        <x:v>86634</x:v>
      </x:c>
      <x:c r="P4297" s="268" t="n">
        <x:f>I4297*TOMATO_FERTILIZER+J4297*CARROT_FERTILIZER+K4297*MESCLUN_FERTILIZER</x:f>
        <x:v>13640</x:v>
      </x:c>
      <x:c r="Q4297" s="268" t="n">
        <x:f>MIN(M4297,FARMER_HOURS)*FARMER_RATE+MAX(M4297-FARMER_HOURS,0)*TEMP_RATE</x:f>
        <x:v>39909.75169650954</x:v>
      </x:c>
      <x:c r="R4297" s="268" t="n">
        <x:f>O4297-P4297-Q4297-FIXED_COST</x:f>
        <x:v>13084.248303490458</x:v>
      </x:c>
      <x:c r="S4297" s="139" t="str">
        <x:f>IF(AND(L4297&lt;=TOTAL_BED_CAP,N4297&lt;=TEMP_WORKER_CAP),"YES","NO")</x:f>
        <x:v>YES</x:v>
      </x:c>
      <x:c r="T4297" s="139" t="n">
        <x:f>IF(S4297="YES",R4297,-1E+99)</x:f>
        <x:v>13084.248303490458</x:v>
      </x:c>
    </x:row>
    <x:row r="4298">
      <x:c r="A4298" s="139"/>
      <x:c r="B4298" s="139"/>
      <x:c r="C4298" s="139"/>
      <x:c r="D4298" s="139"/>
      <x:c r="E4298" s="139"/>
      <x:c r="F4298" s="139"/>
      <x:c r="G4298" s="139"/>
      <x:c r="H4298" s="139"/>
      <x:c r="I4298" s="266" t="n">
        <x:f>INT((ROW()-ROW($I$46))/((CARROT_CAP+1)*(MESCLUN_CAP+1)))</x:f>
        <x:v>6</x:v>
      </x:c>
      <x:c r="J4298" s="266" t="n">
        <x:f>MOD(INT((ROW()-ROW($I$46))/(MESCLUN_CAP+1)),CARROT_CAP+1)</x:f>
        <x:v>11</x:v>
      </x:c>
      <x:c r="K4298" s="266" t="n">
        <x:f>MOD(ROW()-ROW($I$46),MESCLUN_CAP+1)</x:f>
        <x:v>5</x:v>
      </x:c>
      <x:c r="L4298" s="266" t="n">
        <x:f>SUM(I4298:K4298)</x:f>
        <x:v>22</x:v>
      </x:c>
      <x:c r="M4298" s="267" t="n">
        <x:f>I4298*TOMATO_HOURS*WEEKS*(1+TOMATO_DIM)^I4298+J4298*CARROT_HOURS*WEEKS*(1+CARROT_DIM)^J4298+K4298*MESCLUN_HOURS*WEEKS*(1+MESCLUN_DIM)^K4298</x:f>
        <x:v>1629.050021640153</x:v>
      </x:c>
      <x:c r="N4298" s="267" t="n">
        <x:f>MAX(M4298-FARMER_HOURS,0)/TEMP_HOURS_PER_WORKER</x:f>
        <x:v>0.6312847372501064</x:v>
      </x:c>
      <x:c r="O4298" s="268" t="n">
        <x:f>I4298*TOMATO_PRICE+J4298*CARROT_PRICE+K4298*MESCLUN_PRICE</x:f>
        <x:v>89334</x:v>
      </x:c>
      <x:c r="P4298" s="268" t="n">
        <x:f>I4298*TOMATO_FERTILIZER+J4298*CARROT_FERTILIZER+K4298*MESCLUN_FERTILIZER</x:f>
        <x:v>14520</x:v>
      </x:c>
      <x:c r="Q4298" s="268" t="n">
        <x:f>MIN(M4298,FARMER_HOURS)*FARMER_RATE+MAX(M4298-FARMER_HOURS,0)*TEMP_RATE</x:f>
        <x:v>40782.11843125266</x:v>
      </x:c>
      <x:c r="R4298" s="268" t="n">
        <x:f>O4298-P4298-Q4298-FIXED_COST</x:f>
        <x:v>14031.88156874734</x:v>
      </x:c>
      <x:c r="S4298" s="139" t="str">
        <x:f>IF(AND(L4298&lt;=TOTAL_BED_CAP,N4298&lt;=TEMP_WORKER_CAP),"YES","NO")</x:f>
        <x:v>YES</x:v>
      </x:c>
      <x:c r="T4298" s="139" t="n">
        <x:f>IF(S4298="YES",R4298,-1E+99)</x:f>
        <x:v>14031.88156874734</x:v>
      </x:c>
    </x:row>
    <x:row r="4299">
      <x:c r="A4299" s="139"/>
      <x:c r="B4299" s="139"/>
      <x:c r="C4299" s="139"/>
      <x:c r="D4299" s="139"/>
      <x:c r="E4299" s="139"/>
      <x:c r="F4299" s="139"/>
      <x:c r="G4299" s="139"/>
      <x:c r="H4299" s="139"/>
      <x:c r="I4299" s="266" t="n">
        <x:f>INT((ROW()-ROW($I$46))/((CARROT_CAP+1)*(MESCLUN_CAP+1)))</x:f>
        <x:v>6</x:v>
      </x:c>
      <x:c r="J4299" s="266" t="n">
        <x:f>MOD(INT((ROW()-ROW($I$46))/(MESCLUN_CAP+1)),CARROT_CAP+1)</x:f>
        <x:v>11</x:v>
      </x:c>
      <x:c r="K4299" s="266" t="n">
        <x:f>MOD(ROW()-ROW($I$46),MESCLUN_CAP+1)</x:f>
        <x:v>6</x:v>
      </x:c>
      <x:c r="L4299" s="266" t="n">
        <x:f>SUM(I4299:K4299)</x:f>
        <x:v>23</x:v>
      </x:c>
      <x:c r="M4299" s="267" t="n">
        <x:f>I4299*TOMATO_HOURS*WEEKS*(1+TOMATO_DIM)^I4299+J4299*CARROT_HOURS*WEEKS*(1+CARROT_DIM)^J4299+K4299*MESCLUN_HOURS*WEEKS*(1+MESCLUN_DIM)^K4299</x:f>
        <x:v>1680.524995821786</x:v>
      </x:c>
      <x:c r="N4299" s="267" t="n">
        <x:f>MAX(M4299-FARMER_HOURS,0)/TEMP_HOURS_PER_WORKER</x:f>
        <x:v>0.6670312470984625</x:v>
      </x:c>
      <x:c r="O4299" s="268" t="n">
        <x:f>I4299*TOMATO_PRICE+J4299*CARROT_PRICE+K4299*MESCLUN_PRICE</x:f>
        <x:v>92034</x:v>
      </x:c>
      <x:c r="P4299" s="268" t="n">
        <x:f>I4299*TOMATO_FERTILIZER+J4299*CARROT_FERTILIZER+K4299*MESCLUN_FERTILIZER</x:f>
        <x:v>15400</x:v>
      </x:c>
      <x:c r="Q4299" s="268" t="n">
        <x:f>MIN(M4299,FARMER_HOURS)*FARMER_RATE+MAX(M4299-FARMER_HOURS,0)*TEMP_RATE</x:f>
        <x:v>41675.78117746156</x:v>
      </x:c>
      <x:c r="R4299" s="268" t="n">
        <x:f>O4299-P4299-Q4299-FIXED_COST</x:f>
        <x:v>14958.218822538438</x:v>
      </x:c>
      <x:c r="S4299" s="139" t="str">
        <x:f>IF(AND(L4299&lt;=TOTAL_BED_CAP,N4299&lt;=TEMP_WORKER_CAP),"YES","NO")</x:f>
        <x:v>YES</x:v>
      </x:c>
      <x:c r="T4299" s="139" t="n">
        <x:f>IF(S4299="YES",R4299,-1E+99)</x:f>
        <x:v>14958.218822538438</x:v>
      </x:c>
    </x:row>
    <x:row r="4300">
      <x:c r="A4300" s="139"/>
      <x:c r="B4300" s="139"/>
      <x:c r="C4300" s="139"/>
      <x:c r="D4300" s="139"/>
      <x:c r="E4300" s="139"/>
      <x:c r="F4300" s="139"/>
      <x:c r="G4300" s="139"/>
      <x:c r="H4300" s="139"/>
      <x:c r="I4300" s="266" t="n">
        <x:f>INT((ROW()-ROW($I$46))/((CARROT_CAP+1)*(MESCLUN_CAP+1)))</x:f>
        <x:v>6</x:v>
      </x:c>
      <x:c r="J4300" s="266" t="n">
        <x:f>MOD(INT((ROW()-ROW($I$46))/(MESCLUN_CAP+1)),CARROT_CAP+1)</x:f>
        <x:v>11</x:v>
      </x:c>
      <x:c r="K4300" s="266" t="n">
        <x:f>MOD(ROW()-ROW($I$46),MESCLUN_CAP+1)</x:f>
        <x:v>7</x:v>
      </x:c>
      <x:c r="L4300" s="266" t="n">
        <x:f>SUM(I4300:K4300)</x:f>
        <x:v>24</x:v>
      </x:c>
      <x:c r="M4300" s="267" t="n">
        <x:f>I4300*TOMATO_HOURS*WEEKS*(1+TOMATO_DIM)^I4300+J4300*CARROT_HOURS*WEEKS*(1+CARROT_DIM)^J4300+K4300*MESCLUN_HOURS*WEEKS*(1+MESCLUN_DIM)^K4300</x:f>
        <x:v>1733.2494352197464</x:v>
      </x:c>
      <x:c r="N4300" s="267" t="n">
        <x:f>MAX(M4300-FARMER_HOURS,0)/TEMP_HOURS_PER_WORKER</x:f>
        <x:v>0.7036454411248239</x:v>
      </x:c>
      <x:c r="O4300" s="268" t="n">
        <x:f>I4300*TOMATO_PRICE+J4300*CARROT_PRICE+K4300*MESCLUN_PRICE</x:f>
        <x:v>94734</x:v>
      </x:c>
      <x:c r="P4300" s="268" t="n">
        <x:f>I4300*TOMATO_FERTILIZER+J4300*CARROT_FERTILIZER+K4300*MESCLUN_FERTILIZER</x:f>
        <x:v>16280</x:v>
      </x:c>
      <x:c r="Q4300" s="268" t="n">
        <x:f>MIN(M4300,FARMER_HOURS)*FARMER_RATE+MAX(M4300-FARMER_HOURS,0)*TEMP_RATE</x:f>
        <x:v>42591.1360281206</x:v>
      </x:c>
      <x:c r="R4300" s="268" t="n">
        <x:f>O4300-P4300-Q4300-FIXED_COST</x:f>
        <x:v>15862.8639718794</x:v>
      </x:c>
      <x:c r="S4300" s="139" t="str">
        <x:f>IF(AND(L4300&lt;=TOTAL_BED_CAP,N4300&lt;=TEMP_WORKER_CAP),"YES","NO")</x:f>
        <x:v>YES</x:v>
      </x:c>
      <x:c r="T4300" s="139" t="n">
        <x:f>IF(S4300="YES",R4300,-1E+99)</x:f>
        <x:v>15862.8639718794</x:v>
      </x:c>
    </x:row>
    <x:row r="4301">
      <x:c r="A4301" s="139"/>
      <x:c r="B4301" s="139"/>
      <x:c r="C4301" s="139"/>
      <x:c r="D4301" s="139"/>
      <x:c r="E4301" s="139"/>
      <x:c r="F4301" s="139"/>
      <x:c r="G4301" s="139"/>
      <x:c r="H4301" s="139"/>
      <x:c r="I4301" s="266" t="n">
        <x:f>INT((ROW()-ROW($I$46))/((CARROT_CAP+1)*(MESCLUN_CAP+1)))</x:f>
        <x:v>6</x:v>
      </x:c>
      <x:c r="J4301" s="266" t="n">
        <x:f>MOD(INT((ROW()-ROW($I$46))/(MESCLUN_CAP+1)),CARROT_CAP+1)</x:f>
        <x:v>11</x:v>
      </x:c>
      <x:c r="K4301" s="266" t="n">
        <x:f>MOD(ROW()-ROW($I$46),MESCLUN_CAP+1)</x:f>
        <x:v>8</x:v>
      </x:c>
      <x:c r="L4301" s="266" t="n">
        <x:f>SUM(I4301:K4301)</x:f>
        <x:v>25</x:v>
      </x:c>
      <x:c r="M4301" s="267" t="n">
        <x:f>I4301*TOMATO_HOURS*WEEKS*(1+TOMATO_DIM)^I4301+J4301*CARROT_HOURS*WEEKS*(1+CARROT_DIM)^J4301+K4301*MESCLUN_HOURS*WEEKS*(1+MESCLUN_DIM)^K4301</x:f>
        <x:v>1787.2465334997266</x:v>
      </x:c>
      <x:c r="N4301" s="267" t="n">
        <x:f>MAX(M4301-FARMER_HOURS,0)/TEMP_HOURS_PER_WORKER</x:f>
        <x:v>0.7411434260414769</x:v>
      </x:c>
      <x:c r="O4301" s="268" t="n">
        <x:f>I4301*TOMATO_PRICE+J4301*CARROT_PRICE+K4301*MESCLUN_PRICE</x:f>
        <x:v>97434</x:v>
      </x:c>
      <x:c r="P4301" s="268" t="n">
        <x:f>I4301*TOMATO_FERTILIZER+J4301*CARROT_FERTILIZER+K4301*MESCLUN_FERTILIZER</x:f>
        <x:v>17160</x:v>
      </x:c>
      <x:c r="Q4301" s="268" t="n">
        <x:f>MIN(M4301,FARMER_HOURS)*FARMER_RATE+MAX(M4301-FARMER_HOURS,0)*TEMP_RATE</x:f>
        <x:v>43528.58565103692</x:v>
      </x:c>
      <x:c r="R4301" s="268" t="n">
        <x:f>O4301-P4301-Q4301-FIXED_COST</x:f>
        <x:v>16745.41434896308</x:v>
      </x:c>
      <x:c r="S4301" s="139" t="str">
        <x:f>IF(AND(L4301&lt;=TOTAL_BED_CAP,N4301&lt;=TEMP_WORKER_CAP),"YES","NO")</x:f>
        <x:v>YES</x:v>
      </x:c>
      <x:c r="T4301" s="139" t="n">
        <x:f>IF(S4301="YES",R4301,-1E+99)</x:f>
        <x:v>16745.41434896308</x:v>
      </x:c>
    </x:row>
    <x:row r="4302">
      <x:c r="A4302" s="139"/>
      <x:c r="B4302" s="139"/>
      <x:c r="C4302" s="139"/>
      <x:c r="D4302" s="139"/>
      <x:c r="E4302" s="139"/>
      <x:c r="F4302" s="139"/>
      <x:c r="G4302" s="139"/>
      <x:c r="H4302" s="139"/>
      <x:c r="I4302" s="266" t="n">
        <x:f>INT((ROW()-ROW($I$46))/((CARROT_CAP+1)*(MESCLUN_CAP+1)))</x:f>
        <x:v>6</x:v>
      </x:c>
      <x:c r="J4302" s="266" t="n">
        <x:f>MOD(INT((ROW()-ROW($I$46))/(MESCLUN_CAP+1)),CARROT_CAP+1)</x:f>
        <x:v>11</x:v>
      </x:c>
      <x:c r="K4302" s="266" t="n">
        <x:f>MOD(ROW()-ROW($I$46),MESCLUN_CAP+1)</x:f>
        <x:v>9</x:v>
      </x:c>
      <x:c r="L4302" s="266" t="n">
        <x:f>SUM(I4302:K4302)</x:f>
        <x:v>26</x:v>
      </x:c>
      <x:c r="M4302" s="267" t="n">
        <x:f>I4302*TOMATO_HOURS*WEEKS*(1+TOMATO_DIM)^I4302+J4302*CARROT_HOURS*WEEKS*(1+CARROT_DIM)^J4302+K4302*MESCLUN_HOURS*WEEKS*(1+MESCLUN_DIM)^K4302</x:f>
        <x:v>1842.5398689401209</x:v>
      </x:c>
      <x:c r="N4302" s="267" t="n">
        <x:f>MAX(M4302-FARMER_HOURS,0)/TEMP_HOURS_PER_WORKER</x:f>
        <x:v>0.7795415756528618</x:v>
      </x:c>
      <x:c r="O4302" s="268" t="n">
        <x:f>I4302*TOMATO_PRICE+J4302*CARROT_PRICE+K4302*MESCLUN_PRICE</x:f>
        <x:v>100134</x:v>
      </x:c>
      <x:c r="P4302" s="268" t="n">
        <x:f>I4302*TOMATO_FERTILIZER+J4302*CARROT_FERTILIZER+K4302*MESCLUN_FERTILIZER</x:f>
        <x:v>18040</x:v>
      </x:c>
      <x:c r="Q4302" s="268" t="n">
        <x:f>MIN(M4302,FARMER_HOURS)*FARMER_RATE+MAX(M4302-FARMER_HOURS,0)*TEMP_RATE</x:f>
        <x:v>44488.53939132154</x:v>
      </x:c>
      <x:c r="R4302" s="268" t="n">
        <x:f>O4302-P4302-Q4302-FIXED_COST</x:f>
        <x:v>17605.460608678462</x:v>
      </x:c>
      <x:c r="S4302" s="139" t="str">
        <x:f>IF(AND(L4302&lt;=TOTAL_BED_CAP,N4302&lt;=TEMP_WORKER_CAP),"YES","NO")</x:f>
        <x:v>YES</x:v>
      </x:c>
      <x:c r="T4302" s="139" t="n">
        <x:f>IF(S4302="YES",R4302,-1E+99)</x:f>
        <x:v>17605.460608678462</x:v>
      </x:c>
    </x:row>
    <x:row r="4303">
      <x:c r="A4303" s="139"/>
      <x:c r="B4303" s="139"/>
      <x:c r="C4303" s="139"/>
      <x:c r="D4303" s="139"/>
      <x:c r="E4303" s="139"/>
      <x:c r="F4303" s="139"/>
      <x:c r="G4303" s="139"/>
      <x:c r="H4303" s="139"/>
      <x:c r="I4303" s="266" t="n">
        <x:f>INT((ROW()-ROW($I$46))/((CARROT_CAP+1)*(MESCLUN_CAP+1)))</x:f>
        <x:v>6</x:v>
      </x:c>
      <x:c r="J4303" s="266" t="n">
        <x:f>MOD(INT((ROW()-ROW($I$46))/(MESCLUN_CAP+1)),CARROT_CAP+1)</x:f>
        <x:v>11</x:v>
      </x:c>
      <x:c r="K4303" s="266" t="n">
        <x:f>MOD(ROW()-ROW($I$46),MESCLUN_CAP+1)</x:f>
        <x:v>10</x:v>
      </x:c>
      <x:c r="L4303" s="266" t="n">
        <x:f>SUM(I4303:K4303)</x:f>
        <x:v>27</x:v>
      </x:c>
      <x:c r="M4303" s="267" t="n">
        <x:f>I4303*TOMATO_HOURS*WEEKS*(1+TOMATO_DIM)^I4303+J4303*CARROT_HOURS*WEEKS*(1+CARROT_DIM)^J4303+K4303*MESCLUN_HOURS*WEEKS*(1+MESCLUN_DIM)^K4303</x:f>
        <x:v>1899.1534104233338</x:v>
      </x:c>
      <x:c r="N4303" s="267" t="n">
        <x:f>MAX(M4303-FARMER_HOURS,0)/TEMP_HOURS_PER_WORKER</x:f>
        <x:v>0.818856535016204</x:v>
      </x:c>
      <x:c r="O4303" s="268" t="n">
        <x:f>I4303*TOMATO_PRICE+J4303*CARROT_PRICE+K4303*MESCLUN_PRICE</x:f>
        <x:v>102834</x:v>
      </x:c>
      <x:c r="P4303" s="268" t="n">
        <x:f>I4303*TOMATO_FERTILIZER+J4303*CARROT_FERTILIZER+K4303*MESCLUN_FERTILIZER</x:f>
        <x:v>18920</x:v>
      </x:c>
      <x:c r="Q4303" s="268" t="n">
        <x:f>MIN(M4303,FARMER_HOURS)*FARMER_RATE+MAX(M4303-FARMER_HOURS,0)*TEMP_RATE</x:f>
        <x:v>45471.4133754051</x:v>
      </x:c>
      <x:c r="R4303" s="268" t="n">
        <x:f>O4303-P4303-Q4303-FIXED_COST</x:f>
        <x:v>18442.5866245949</x:v>
      </x:c>
      <x:c r="S4303" s="139" t="str">
        <x:f>IF(AND(L4303&lt;=TOTAL_BED_CAP,N4303&lt;=TEMP_WORKER_CAP),"YES","NO")</x:f>
        <x:v>YES</x:v>
      </x:c>
      <x:c r="T4303" s="139" t="n">
        <x:f>IF(S4303="YES",R4303,-1E+99)</x:f>
        <x:v>18442.5866245949</x:v>
      </x:c>
    </x:row>
    <x:row r="4304">
      <x:c r="A4304" s="139"/>
      <x:c r="B4304" s="139"/>
      <x:c r="C4304" s="139"/>
      <x:c r="D4304" s="139"/>
      <x:c r="E4304" s="139"/>
      <x:c r="F4304" s="139"/>
      <x:c r="G4304" s="139"/>
      <x:c r="H4304" s="139"/>
      <x:c r="I4304" s="266" t="n">
        <x:f>INT((ROW()-ROW($I$46))/((CARROT_CAP+1)*(MESCLUN_CAP+1)))</x:f>
        <x:v>6</x:v>
      </x:c>
      <x:c r="J4304" s="266" t="n">
        <x:f>MOD(INT((ROW()-ROW($I$46))/(MESCLUN_CAP+1)),CARROT_CAP+1)</x:f>
        <x:v>11</x:v>
      </x:c>
      <x:c r="K4304" s="266" t="n">
        <x:f>MOD(ROW()-ROW($I$46),MESCLUN_CAP+1)</x:f>
        <x:v>11</x:v>
      </x:c>
      <x:c r="L4304" s="266" t="n">
        <x:f>SUM(I4304:K4304)</x:f>
        <x:v>28</x:v>
      </x:c>
      <x:c r="M4304" s="267" t="n">
        <x:f>I4304*TOMATO_HOURS*WEEKS*(1+TOMATO_DIM)^I4304+J4304*CARROT_HOURS*WEEKS*(1+CARROT_DIM)^J4304+K4304*MESCLUN_HOURS*WEEKS*(1+MESCLUN_DIM)^K4304</x:f>
        <x:v>1957.1115235167729</x:v>
      </x:c>
      <x:c r="N4304" s="267" t="n">
        <x:f>MAX(M4304-FARMER_HOURS,0)/TEMP_HOURS_PER_WORKER</x:f>
        <x:v>0.8591052246644256</x:v>
      </x:c>
      <x:c r="O4304" s="268" t="n">
        <x:f>I4304*TOMATO_PRICE+J4304*CARROT_PRICE+K4304*MESCLUN_PRICE</x:f>
        <x:v>105534</x:v>
      </x:c>
      <x:c r="P4304" s="268" t="n">
        <x:f>I4304*TOMATO_FERTILIZER+J4304*CARROT_FERTILIZER+K4304*MESCLUN_FERTILIZER</x:f>
        <x:v>19800</x:v>
      </x:c>
      <x:c r="Q4304" s="268" t="n">
        <x:f>MIN(M4304,FARMER_HOURS)*FARMER_RATE+MAX(M4304-FARMER_HOURS,0)*TEMP_RATE</x:f>
        <x:v>46477.63061661064</x:v>
      </x:c>
      <x:c r="R4304" s="268" t="n">
        <x:f>O4304-P4304-Q4304-FIXED_COST</x:f>
        <x:v>19256.369383389363</x:v>
      </x:c>
      <x:c r="S4304" s="139" t="str">
        <x:f>IF(AND(L4304&lt;=TOTAL_BED_CAP,N4304&lt;=TEMP_WORKER_CAP),"YES","NO")</x:f>
        <x:v>YES</x:v>
      </x:c>
      <x:c r="T4304" s="139" t="n">
        <x:f>IF(S4304="YES",R4304,-1E+99)</x:f>
        <x:v>19256.369383389363</x:v>
      </x:c>
    </x:row>
    <x:row r="4305">
      <x:c r="A4305" s="139"/>
      <x:c r="B4305" s="139"/>
      <x:c r="C4305" s="139"/>
      <x:c r="D4305" s="139"/>
      <x:c r="E4305" s="139"/>
      <x:c r="F4305" s="139"/>
      <x:c r="G4305" s="139"/>
      <x:c r="H4305" s="139"/>
      <x:c r="I4305" s="266" t="n">
        <x:f>INT((ROW()-ROW($I$46))/((CARROT_CAP+1)*(MESCLUN_CAP+1)))</x:f>
        <x:v>6</x:v>
      </x:c>
      <x:c r="J4305" s="266" t="n">
        <x:f>MOD(INT((ROW()-ROW($I$46))/(MESCLUN_CAP+1)),CARROT_CAP+1)</x:f>
        <x:v>11</x:v>
      </x:c>
      <x:c r="K4305" s="266" t="n">
        <x:f>MOD(ROW()-ROW($I$46),MESCLUN_CAP+1)</x:f>
        <x:v>12</x:v>
      </x:c>
      <x:c r="L4305" s="266" t="n">
        <x:f>SUM(I4305:K4305)</x:f>
        <x:v>29</x:v>
      </x:c>
      <x:c r="M4305" s="267" t="n">
        <x:f>I4305*TOMATO_HOURS*WEEKS*(1+TOMATO_DIM)^I4305+J4305*CARROT_HOURS*WEEKS*(1+CARROT_DIM)^J4305+K4305*MESCLUN_HOURS*WEEKS*(1+MESCLUN_DIM)^K4305</x:f>
        <x:v>2016.438976644837</x:v>
      </x:c>
      <x:c r="N4305" s="267" t="n">
        <x:f>MAX(M4305-FARMER_HOURS,0)/TEMP_HOURS_PER_WORKER</x:f>
        <x:v>0.900304844892248</x:v>
      </x:c>
      <x:c r="O4305" s="268" t="n">
        <x:f>I4305*TOMATO_PRICE+J4305*CARROT_PRICE+K4305*MESCLUN_PRICE</x:f>
        <x:v>108234</x:v>
      </x:c>
      <x:c r="P4305" s="268" t="n">
        <x:f>I4305*TOMATO_FERTILIZER+J4305*CARROT_FERTILIZER+K4305*MESCLUN_FERTILIZER</x:f>
        <x:v>20680</x:v>
      </x:c>
      <x:c r="Q4305" s="268" t="n">
        <x:f>MIN(M4305,FARMER_HOURS)*FARMER_RATE+MAX(M4305-FARMER_HOURS,0)*TEMP_RATE</x:f>
        <x:v>47507.6211223062</x:v>
      </x:c>
      <x:c r="R4305" s="268" t="n">
        <x:f>O4305-P4305-Q4305-FIXED_COST</x:f>
        <x:v>20046.3788776938</x:v>
      </x:c>
      <x:c r="S4305" s="139" t="str">
        <x:f>IF(AND(L4305&lt;=TOTAL_BED_CAP,N4305&lt;=TEMP_WORKER_CAP),"YES","NO")</x:f>
        <x:v>YES</x:v>
      </x:c>
      <x:c r="T4305" s="139" t="n">
        <x:f>IF(S4305="YES",R4305,-1E+99)</x:f>
        <x:v>20046.3788776938</x:v>
      </x:c>
    </x:row>
    <x:row r="4306">
      <x:c r="A4306" s="139"/>
      <x:c r="B4306" s="139"/>
      <x:c r="C4306" s="139"/>
      <x:c r="D4306" s="139"/>
      <x:c r="E4306" s="139"/>
      <x:c r="F4306" s="139"/>
      <x:c r="G4306" s="139"/>
      <x:c r="H4306" s="139"/>
      <x:c r="I4306" s="266" t="n">
        <x:f>INT((ROW()-ROW($I$46))/((CARROT_CAP+1)*(MESCLUN_CAP+1)))</x:f>
        <x:v>6</x:v>
      </x:c>
      <x:c r="J4306" s="266" t="n">
        <x:f>MOD(INT((ROW()-ROW($I$46))/(MESCLUN_CAP+1)),CARROT_CAP+1)</x:f>
        <x:v>11</x:v>
      </x:c>
      <x:c r="K4306" s="266" t="n">
        <x:f>MOD(ROW()-ROW($I$46),MESCLUN_CAP+1)</x:f>
        <x:v>13</x:v>
      </x:c>
      <x:c r="L4306" s="266" t="n">
        <x:f>SUM(I4306:K4306)</x:f>
        <x:v>30</x:v>
      </x:c>
      <x:c r="M4306" s="267" t="n">
        <x:f>I4306*TOMATO_HOURS*WEEKS*(1+TOMATO_DIM)^I4306+J4306*CARROT_HOURS*WEEKS*(1+CARROT_DIM)^J4306+K4306*MESCLUN_HOURS*WEEKS*(1+MESCLUN_DIM)^K4306</x:f>
        <x:v>2077.1609473532217</x:v>
      </x:c>
      <x:c r="N4306" s="267" t="n">
        <x:f>MAX(M4306-FARMER_HOURS,0)/TEMP_HOURS_PER_WORKER</x:f>
        <x:v>0.942472880106404</x:v>
      </x:c>
      <x:c r="O4306" s="268" t="n">
        <x:f>I4306*TOMATO_PRICE+J4306*CARROT_PRICE+K4306*MESCLUN_PRICE</x:f>
        <x:v>110934</x:v>
      </x:c>
      <x:c r="P4306" s="268" t="n">
        <x:f>I4306*TOMATO_FERTILIZER+J4306*CARROT_FERTILIZER+K4306*MESCLUN_FERTILIZER</x:f>
        <x:v>21560</x:v>
      </x:c>
      <x:c r="Q4306" s="268" t="n">
        <x:f>MIN(M4306,FARMER_HOURS)*FARMER_RATE+MAX(M4306-FARMER_HOURS,0)*TEMP_RATE</x:f>
        <x:v>48561.8220026601</x:v>
      </x:c>
      <x:c r="R4306" s="268" t="n">
        <x:f>O4306-P4306-Q4306-FIXED_COST</x:f>
        <x:v>20812.177997339903</x:v>
      </x:c>
      <x:c r="S4306" s="139" t="str">
        <x:f>IF(AND(L4306&lt;=TOTAL_BED_CAP,N4306&lt;=TEMP_WORKER_CAP),"YES","NO")</x:f>
        <x:v>YES</x:v>
      </x:c>
      <x:c r="T4306" s="139" t="n">
        <x:f>IF(S4306="YES",R4306,-1E+99)</x:f>
        <x:v>20812.177997339903</x:v>
      </x:c>
    </x:row>
    <x:row r="4307">
      <x:c r="A4307" s="139"/>
      <x:c r="B4307" s="139"/>
      <x:c r="C4307" s="139"/>
      <x:c r="D4307" s="139"/>
      <x:c r="E4307" s="139"/>
      <x:c r="F4307" s="139"/>
      <x:c r="G4307" s="139"/>
      <x:c r="H4307" s="139"/>
      <x:c r="I4307" s="266" t="n">
        <x:f>INT((ROW()-ROW($I$46))/((CARROT_CAP+1)*(MESCLUN_CAP+1)))</x:f>
        <x:v>6</x:v>
      </x:c>
      <x:c r="J4307" s="266" t="n">
        <x:f>MOD(INT((ROW()-ROW($I$46))/(MESCLUN_CAP+1)),CARROT_CAP+1)</x:f>
        <x:v>11</x:v>
      </x:c>
      <x:c r="K4307" s="266" t="n">
        <x:f>MOD(ROW()-ROW($I$46),MESCLUN_CAP+1)</x:f>
        <x:v>14</x:v>
      </x:c>
      <x:c r="L4307" s="266" t="n">
        <x:f>SUM(I4307:K4307)</x:f>
        <x:v>31</x:v>
      </x:c>
      <x:c r="M4307" s="267" t="n">
        <x:f>I4307*TOMATO_HOURS*WEEKS*(1+TOMATO_DIM)^I4307+J4307*CARROT_HOURS*WEEKS*(1+CARROT_DIM)^J4307+K4307*MESCLUN_HOURS*WEEKS*(1+MESCLUN_DIM)^K4307</x:f>
        <x:v>2139.3030286668827</x:v>
      </x:c>
      <x:c r="N4307" s="267" t="n">
        <x:f>MAX(M4307-FARMER_HOURS,0)/TEMP_HOURS_PER_WORKER</x:f>
        <x:v>0.9856271032408908</x:v>
      </x:c>
      <x:c r="O4307" s="268" t="n">
        <x:f>I4307*TOMATO_PRICE+J4307*CARROT_PRICE+K4307*MESCLUN_PRICE</x:f>
        <x:v>113634</x:v>
      </x:c>
      <x:c r="P4307" s="268" t="n">
        <x:f>I4307*TOMATO_FERTILIZER+J4307*CARROT_FERTILIZER+K4307*MESCLUN_FERTILIZER</x:f>
        <x:v>22440</x:v>
      </x:c>
      <x:c r="Q4307" s="268" t="n">
        <x:f>MIN(M4307,FARMER_HOURS)*FARMER_RATE+MAX(M4307-FARMER_HOURS,0)*TEMP_RATE</x:f>
        <x:v>49640.67758102227</x:v>
      </x:c>
      <x:c r="R4307" s="268" t="n">
        <x:f>O4307-P4307-Q4307-FIXED_COST</x:f>
        <x:v>21553.322418977732</x:v>
      </x:c>
      <x:c r="S4307" s="139" t="str">
        <x:f>IF(AND(L4307&lt;=TOTAL_BED_CAP,N4307&lt;=TEMP_WORKER_CAP),"YES","NO")</x:f>
        <x:v>YES</x:v>
      </x:c>
      <x:c r="T4307" s="139" t="n">
        <x:f>IF(S4307="YES",R4307,-1E+99)</x:f>
        <x:v>21553.322418977732</x:v>
      </x:c>
    </x:row>
    <x:row r="4308">
      <x:c r="A4308" s="139"/>
      <x:c r="B4308" s="139"/>
      <x:c r="C4308" s="139"/>
      <x:c r="D4308" s="139"/>
      <x:c r="E4308" s="139"/>
      <x:c r="F4308" s="139"/>
      <x:c r="G4308" s="139"/>
      <x:c r="H4308" s="139"/>
      <x:c r="I4308" s="266" t="n">
        <x:f>INT((ROW()-ROW($I$46))/((CARROT_CAP+1)*(MESCLUN_CAP+1)))</x:f>
        <x:v>6</x:v>
      </x:c>
      <x:c r="J4308" s="266" t="n">
        <x:f>MOD(INT((ROW()-ROW($I$46))/(MESCLUN_CAP+1)),CARROT_CAP+1)</x:f>
        <x:v>11</x:v>
      </x:c>
      <x:c r="K4308" s="266" t="n">
        <x:f>MOD(ROW()-ROW($I$46),MESCLUN_CAP+1)</x:f>
        <x:v>15</x:v>
      </x:c>
      <x:c r="L4308" s="266" t="n">
        <x:f>SUM(I4308:K4308)</x:f>
        <x:v>32</x:v>
      </x:c>
      <x:c r="M4308" s="267" t="n">
        <x:f>I4308*TOMATO_HOURS*WEEKS*(1+TOMATO_DIM)^I4308+J4308*CARROT_HOURS*WEEKS*(1+CARROT_DIM)^J4308+K4308*MESCLUN_HOURS*WEEKS*(1+MESCLUN_DIM)^K4308</x:f>
        <x:v>2202.891235543029</x:v>
      </x:c>
      <x:c r="N4308" s="267" t="n">
        <x:f>MAX(M4308-FARMER_HOURS,0)/TEMP_HOURS_PER_WORKER</x:f>
        <x:v>1.0297855802382145</x:v>
      </x:c>
      <x:c r="O4308" s="268" t="n">
        <x:f>I4308*TOMATO_PRICE+J4308*CARROT_PRICE+K4308*MESCLUN_PRICE</x:f>
        <x:v>116334</x:v>
      </x:c>
      <x:c r="P4308" s="268" t="n">
        <x:f>I4308*TOMATO_FERTILIZER+J4308*CARROT_FERTILIZER+K4308*MESCLUN_FERTILIZER</x:f>
        <x:v>23320</x:v>
      </x:c>
      <x:c r="Q4308" s="268" t="n">
        <x:f>MIN(M4308,FARMER_HOURS)*FARMER_RATE+MAX(M4308-FARMER_HOURS,0)*TEMP_RATE</x:f>
        <x:v>50744.63950595536</x:v>
      </x:c>
      <x:c r="R4308" s="268" t="n">
        <x:f>O4308-P4308-Q4308-FIXED_COST</x:f>
        <x:v>22269.36049404464</x:v>
      </x:c>
      <x:c r="S4308" s="139" t="str">
        <x:f>IF(AND(L4308&lt;=TOTAL_BED_CAP,N4308&lt;=TEMP_WORKER_CAP),"YES","NO")</x:f>
        <x:v>YES</x:v>
      </x:c>
      <x:c r="T4308" s="139" t="n">
        <x:f>IF(S4308="YES",R4308,-1E+99)</x:f>
        <x:v>22269.36049404464</x:v>
      </x:c>
    </x:row>
    <x:row r="4309">
      <x:c r="A4309" s="139"/>
      <x:c r="B4309" s="139"/>
      <x:c r="C4309" s="139"/>
      <x:c r="D4309" s="139"/>
      <x:c r="E4309" s="139"/>
      <x:c r="F4309" s="139"/>
      <x:c r="G4309" s="139"/>
      <x:c r="H4309" s="139"/>
      <x:c r="I4309" s="266" t="n">
        <x:f>INT((ROW()-ROW($I$46))/((CARROT_CAP+1)*(MESCLUN_CAP+1)))</x:f>
        <x:v>6</x:v>
      </x:c>
      <x:c r="J4309" s="266" t="n">
        <x:f>MOD(INT((ROW()-ROW($I$46))/(MESCLUN_CAP+1)),CARROT_CAP+1)</x:f>
        <x:v>11</x:v>
      </x:c>
      <x:c r="K4309" s="266" t="n">
        <x:f>MOD(ROW()-ROW($I$46),MESCLUN_CAP+1)</x:f>
        <x:v>16</x:v>
      </x:c>
      <x:c r="L4309" s="266" t="n">
        <x:f>SUM(I4309:K4309)</x:f>
        <x:v>33</x:v>
      </x:c>
      <x:c r="M4309" s="267" t="n">
        <x:f>I4309*TOMATO_HOURS*WEEKS*(1+TOMATO_DIM)^I4309+J4309*CARROT_HOURS*WEEKS*(1+CARROT_DIM)^J4309+K4309*MESCLUN_HOURS*WEEKS*(1+MESCLUN_DIM)^K4309</x:f>
        <x:v>2267.952011420518</x:v>
      </x:c>
      <x:c r="N4309" s="267" t="n">
        <x:f>MAX(M4309-FARMER_HOURS,0)/TEMP_HOURS_PER_WORKER</x:f>
        <x:v>1.0749666745975819</x:v>
      </x:c>
      <x:c r="O4309" s="268" t="n">
        <x:f>I4309*TOMATO_PRICE+J4309*CARROT_PRICE+K4309*MESCLUN_PRICE</x:f>
        <x:v>119034</x:v>
      </x:c>
      <x:c r="P4309" s="268" t="n">
        <x:f>I4309*TOMATO_FERTILIZER+J4309*CARROT_FERTILIZER+K4309*MESCLUN_FERTILIZER</x:f>
        <x:v>24200</x:v>
      </x:c>
      <x:c r="Q4309" s="268" t="n">
        <x:f>MIN(M4309,FARMER_HOURS)*FARMER_RATE+MAX(M4309-FARMER_HOURS,0)*TEMP_RATE</x:f>
        <x:v>51874.16686493954</x:v>
      </x:c>
      <x:c r="R4309" s="268" t="n">
        <x:f>O4309-P4309-Q4309-FIXED_COST</x:f>
        <x:v>22959.833135060457</x:v>
      </x:c>
      <x:c r="S4309" s="139" t="str">
        <x:f>IF(AND(L4309&lt;=TOTAL_BED_CAP,N4309&lt;=TEMP_WORKER_CAP),"YES","NO")</x:f>
        <x:v>YES</x:v>
      </x:c>
      <x:c r="T4309" s="139" t="n">
        <x:f>IF(S4309="YES",R4309,-1E+99)</x:f>
        <x:v>22959.833135060457</x:v>
      </x:c>
    </x:row>
    <x:row r="4310">
      <x:c r="A4310" s="139"/>
      <x:c r="B4310" s="139"/>
      <x:c r="C4310" s="139"/>
      <x:c r="D4310" s="139"/>
      <x:c r="E4310" s="139"/>
      <x:c r="F4310" s="139"/>
      <x:c r="G4310" s="139"/>
      <x:c r="H4310" s="139"/>
      <x:c r="I4310" s="266" t="n">
        <x:f>INT((ROW()-ROW($I$46))/((CARROT_CAP+1)*(MESCLUN_CAP+1)))</x:f>
        <x:v>6</x:v>
      </x:c>
      <x:c r="J4310" s="266" t="n">
        <x:f>MOD(INT((ROW()-ROW($I$46))/(MESCLUN_CAP+1)),CARROT_CAP+1)</x:f>
        <x:v>11</x:v>
      </x:c>
      <x:c r="K4310" s="266" t="n">
        <x:f>MOD(ROW()-ROW($I$46),MESCLUN_CAP+1)</x:f>
        <x:v>17</x:v>
      </x:c>
      <x:c r="L4310" s="266" t="n">
        <x:f>SUM(I4310:K4310)</x:f>
        <x:v>34</x:v>
      </x:c>
      <x:c r="M4310" s="267" t="n">
        <x:f>I4310*TOMATO_HOURS*WEEKS*(1+TOMATO_DIM)^I4310+J4310*CARROT_HOURS*WEEKS*(1+CARROT_DIM)^J4310+K4310*MESCLUN_HOURS*WEEKS*(1+MESCLUN_DIM)^K4310</x:f>
        <x:v>2334.5122348670584</x:v>
      </x:c>
      <x:c r="N4310" s="267" t="n">
        <x:f>MAX(M4310-FARMER_HOURS,0)/TEMP_HOURS_PER_WORKER</x:f>
        <x:v>1.1211890519910128</x:v>
      </x:c>
      <x:c r="O4310" s="268" t="n">
        <x:f>I4310*TOMATO_PRICE+J4310*CARROT_PRICE+K4310*MESCLUN_PRICE</x:f>
        <x:v>121734</x:v>
      </x:c>
      <x:c r="P4310" s="268" t="n">
        <x:f>I4310*TOMATO_FERTILIZER+J4310*CARROT_FERTILIZER+K4310*MESCLUN_FERTILIZER</x:f>
        <x:v>25080</x:v>
      </x:c>
      <x:c r="Q4310" s="268" t="n">
        <x:f>MIN(M4310,FARMER_HOURS)*FARMER_RATE+MAX(M4310-FARMER_HOURS,0)*TEMP_RATE</x:f>
        <x:v>53029.72629977532</x:v>
      </x:c>
      <x:c r="R4310" s="268" t="n">
        <x:f>O4310-P4310-Q4310-FIXED_COST</x:f>
        <x:v>23624.27370022468</x:v>
      </x:c>
      <x:c r="S4310" s="139" t="str">
        <x:f>IF(AND(L4310&lt;=TOTAL_BED_CAP,N4310&lt;=TEMP_WORKER_CAP),"YES","NO")</x:f>
        <x:v>YES</x:v>
      </x:c>
      <x:c r="T4310" s="139" t="n">
        <x:f>IF(S4310="YES",R4310,-1E+99)</x:f>
        <x:v>23624.27370022468</x:v>
      </x:c>
    </x:row>
    <x:row r="4311">
      <x:c r="A4311" s="139"/>
      <x:c r="B4311" s="139"/>
      <x:c r="C4311" s="139"/>
      <x:c r="D4311" s="139"/>
      <x:c r="E4311" s="139"/>
      <x:c r="F4311" s="139"/>
      <x:c r="G4311" s="139"/>
      <x:c r="H4311" s="139"/>
      <x:c r="I4311" s="266" t="n">
        <x:f>INT((ROW()-ROW($I$46))/((CARROT_CAP+1)*(MESCLUN_CAP+1)))</x:f>
        <x:v>6</x:v>
      </x:c>
      <x:c r="J4311" s="266" t="n">
        <x:f>MOD(INT((ROW()-ROW($I$46))/(MESCLUN_CAP+1)),CARROT_CAP+1)</x:f>
        <x:v>11</x:v>
      </x:c>
      <x:c r="K4311" s="266" t="n">
        <x:f>MOD(ROW()-ROW($I$46),MESCLUN_CAP+1)</x:f>
        <x:v>18</x:v>
      </x:c>
      <x:c r="L4311" s="266" t="n">
        <x:f>SUM(I4311:K4311)</x:f>
        <x:v>35</x:v>
      </x:c>
      <x:c r="M4311" s="267" t="n">
        <x:f>I4311*TOMATO_HOURS*WEEKS*(1+TOMATO_DIM)^I4311+J4311*CARROT_HOURS*WEEKS*(1+CARROT_DIM)^J4311+K4311*MESCLUN_HOURS*WEEKS*(1+MESCLUN_DIM)^K4311</x:f>
        <x:v>2402.5992263256453</x:v>
      </x:c>
      <x:c r="N4311" s="267" t="n">
        <x:f>MAX(M4311-FARMER_HOURS,0)/TEMP_HOURS_PER_WORKER</x:f>
        <x:v>1.1684716849483647</x:v>
      </x:c>
      <x:c r="O4311" s="268" t="n">
        <x:f>I4311*TOMATO_PRICE+J4311*CARROT_PRICE+K4311*MESCLUN_PRICE</x:f>
        <x:v>124434</x:v>
      </x:c>
      <x:c r="P4311" s="268" t="n">
        <x:f>I4311*TOMATO_FERTILIZER+J4311*CARROT_FERTILIZER+K4311*MESCLUN_FERTILIZER</x:f>
        <x:v>25960</x:v>
      </x:c>
      <x:c r="Q4311" s="268" t="n">
        <x:f>MIN(M4311,FARMER_HOURS)*FARMER_RATE+MAX(M4311-FARMER_HOURS,0)*TEMP_RATE</x:f>
        <x:v>54211.79212370912</x:v>
      </x:c>
      <x:c r="R4311" s="268" t="n">
        <x:f>O4311-P4311-Q4311-FIXED_COST</x:f>
        <x:v>24262.20787629088</x:v>
      </x:c>
      <x:c r="S4311" s="139" t="str">
        <x:f>IF(AND(L4311&lt;=TOTAL_BED_CAP,N4311&lt;=TEMP_WORKER_CAP),"YES","NO")</x:f>
        <x:v>YES</x:v>
      </x:c>
      <x:c r="T4311" s="139" t="n">
        <x:f>IF(S4311="YES",R4311,-1E+99)</x:f>
        <x:v>24262.20787629088</x:v>
      </x:c>
    </x:row>
    <x:row r="4312">
      <x:c r="A4312" s="139"/>
      <x:c r="B4312" s="139"/>
      <x:c r="C4312" s="139"/>
      <x:c r="D4312" s="139"/>
      <x:c r="E4312" s="139"/>
      <x:c r="F4312" s="139"/>
      <x:c r="G4312" s="139"/>
      <x:c r="H4312" s="139"/>
      <x:c r="I4312" s="266" t="n">
        <x:f>INT((ROW()-ROW($I$46))/((CARROT_CAP+1)*(MESCLUN_CAP+1)))</x:f>
        <x:v>6</x:v>
      </x:c>
      <x:c r="J4312" s="266" t="n">
        <x:f>MOD(INT((ROW()-ROW($I$46))/(MESCLUN_CAP+1)),CARROT_CAP+1)</x:f>
        <x:v>11</x:v>
      </x:c>
      <x:c r="K4312" s="266" t="n">
        <x:f>MOD(ROW()-ROW($I$46),MESCLUN_CAP+1)</x:f>
        <x:v>19</x:v>
      </x:c>
      <x:c r="L4312" s="266" t="n">
        <x:f>SUM(I4312:K4312)</x:f>
        <x:v>36</x:v>
      </x:c>
      <x:c r="M4312" s="267" t="n">
        <x:f>I4312*TOMATO_HOURS*WEEKS*(1+TOMATO_DIM)^I4312+J4312*CARROT_HOURS*WEEKS*(1+CARROT_DIM)^J4312+K4312*MESCLUN_HOURS*WEEKS*(1+MESCLUN_DIM)^K4312</x:f>
        <x:v>2472.2407549616673</x:v>
      </x:c>
      <x:c r="N4312" s="267" t="n">
        <x:f>MAX(M4312-FARMER_HOURS,0)/TEMP_HOURS_PER_WORKER</x:f>
        <x:v>1.216833857612269</x:v>
      </x:c>
      <x:c r="O4312" s="268" t="n">
        <x:f>I4312*TOMATO_PRICE+J4312*CARROT_PRICE+K4312*MESCLUN_PRICE</x:f>
        <x:v>127134</x:v>
      </x:c>
      <x:c r="P4312" s="268" t="n">
        <x:f>I4312*TOMATO_FERTILIZER+J4312*CARROT_FERTILIZER+K4312*MESCLUN_FERTILIZER</x:f>
        <x:v>26840</x:v>
      </x:c>
      <x:c r="Q4312" s="268" t="n">
        <x:f>MIN(M4312,FARMER_HOURS)*FARMER_RATE+MAX(M4312-FARMER_HOURS,0)*TEMP_RATE</x:f>
        <x:v>55420.84644030672</x:v>
      </x:c>
      <x:c r="R4312" s="268" t="n">
        <x:f>O4312-P4312-Q4312-FIXED_COST</x:f>
        <x:v>24873.15355969328</x:v>
      </x:c>
      <x:c r="S4312" s="139" t="str">
        <x:f>IF(AND(L4312&lt;=TOTAL_BED_CAP,N4312&lt;=TEMP_WORKER_CAP),"YES","NO")</x:f>
        <x:v>YES</x:v>
      </x:c>
      <x:c r="T4312" s="139" t="n">
        <x:f>IF(S4312="YES",R4312,-1E+99)</x:f>
        <x:v>24873.15355969328</x:v>
      </x:c>
    </x:row>
    <x:row r="4313">
      <x:c r="A4313" s="139"/>
      <x:c r="B4313" s="139"/>
      <x:c r="C4313" s="139"/>
      <x:c r="D4313" s="139"/>
      <x:c r="E4313" s="139"/>
      <x:c r="F4313" s="139"/>
      <x:c r="G4313" s="139"/>
      <x:c r="H4313" s="139"/>
      <x:c r="I4313" s="266" t="n">
        <x:f>INT((ROW()-ROW($I$46))/((CARROT_CAP+1)*(MESCLUN_CAP+1)))</x:f>
        <x:v>6</x:v>
      </x:c>
      <x:c r="J4313" s="266" t="n">
        <x:f>MOD(INT((ROW()-ROW($I$46))/(MESCLUN_CAP+1)),CARROT_CAP+1)</x:f>
        <x:v>11</x:v>
      </x:c>
      <x:c r="K4313" s="266" t="n">
        <x:f>MOD(ROW()-ROW($I$46),MESCLUN_CAP+1)</x:f>
        <x:v>20</x:v>
      </x:c>
      <x:c r="L4313" s="266" t="n">
        <x:f>SUM(I4313:K4313)</x:f>
        <x:v>37</x:v>
      </x:c>
      <x:c r="M4313" s="267" t="n">
        <x:f>I4313*TOMATO_HOURS*WEEKS*(1+TOMATO_DIM)^I4313+J4313*CARROT_HOURS*WEEKS*(1+CARROT_DIM)^J4313+K4313*MESCLUN_HOURS*WEEKS*(1+MESCLUN_DIM)^K4313</x:f>
        <x:v>2543.4650456121444</x:v>
      </x:c>
      <x:c r="N4313" s="267" t="n">
        <x:f>MAX(M4313-FARMER_HOURS,0)/TEMP_HOURS_PER_WORKER</x:f>
        <x:v>1.266295170563989</x:v>
      </x:c>
      <x:c r="O4313" s="268" t="n">
        <x:f>I4313*TOMATO_PRICE+J4313*CARROT_PRICE+K4313*MESCLUN_PRICE</x:f>
        <x:v>129834</x:v>
      </x:c>
      <x:c r="P4313" s="268" t="n">
        <x:f>I4313*TOMATO_FERTILIZER+J4313*CARROT_FERTILIZER+K4313*MESCLUN_FERTILIZER</x:f>
        <x:v>27720</x:v>
      </x:c>
      <x:c r="Q4313" s="268" t="n">
        <x:f>MIN(M4313,FARMER_HOURS)*FARMER_RATE+MAX(M4313-FARMER_HOURS,0)*TEMP_RATE</x:f>
        <x:v>56657.37926409973</x:v>
      </x:c>
      <x:c r="R4313" s="268" t="n">
        <x:f>O4313-P4313-Q4313-FIXED_COST</x:f>
        <x:v>25456.620735900273</x:v>
      </x:c>
      <x:c r="S4313" s="139" t="str">
        <x:f>IF(AND(L4313&lt;=TOTAL_BED_CAP,N4313&lt;=TEMP_WORKER_CAP),"YES","NO")</x:f>
        <x:v>YES</x:v>
      </x:c>
      <x:c r="T4313" s="139" t="n">
        <x:f>IF(S4313="YES",R4313,-1E+99)</x:f>
        <x:v>25456.620735900273</x:v>
      </x:c>
    </x:row>
    <x:row r="4314">
      <x:c r="A4314" s="139"/>
      <x:c r="B4314" s="139"/>
      <x:c r="C4314" s="139"/>
      <x:c r="D4314" s="139"/>
      <x:c r="E4314" s="139"/>
      <x:c r="F4314" s="139"/>
      <x:c r="G4314" s="139"/>
      <x:c r="H4314" s="139"/>
      <x:c r="I4314" s="266" t="n">
        <x:f>INT((ROW()-ROW($I$46))/((CARROT_CAP+1)*(MESCLUN_CAP+1)))</x:f>
        <x:v>6</x:v>
      </x:c>
      <x:c r="J4314" s="266" t="n">
        <x:f>MOD(INT((ROW()-ROW($I$46))/(MESCLUN_CAP+1)),CARROT_CAP+1)</x:f>
        <x:v>11</x:v>
      </x:c>
      <x:c r="K4314" s="266" t="n">
        <x:f>MOD(ROW()-ROW($I$46),MESCLUN_CAP+1)</x:f>
        <x:v>21</x:v>
      </x:c>
      <x:c r="L4314" s="266" t="n">
        <x:f>SUM(I4314:K4314)</x:f>
        <x:v>38</x:v>
      </x:c>
      <x:c r="M4314" s="267" t="n">
        <x:f>I4314*TOMATO_HOURS*WEEKS*(1+TOMATO_DIM)^I4314+J4314*CARROT_HOURS*WEEKS*(1+CARROT_DIM)^J4314+K4314*MESCLUN_HOURS*WEEKS*(1+MESCLUN_DIM)^K4314</x:f>
        <x:v>2616.300785838588</x:v>
      </x:c>
      <x:c r="N4314" s="267" t="n">
        <x:f>MAX(M4314-FARMER_HOURS,0)/TEMP_HOURS_PER_WORKER</x:f>
        <x:v>1.3168755457212418</x:v>
      </x:c>
      <x:c r="O4314" s="268" t="n">
        <x:f>I4314*TOMATO_PRICE+J4314*CARROT_PRICE+K4314*MESCLUN_PRICE</x:f>
        <x:v>132534</x:v>
      </x:c>
      <x:c r="P4314" s="268" t="n">
        <x:f>I4314*TOMATO_FERTILIZER+J4314*CARROT_FERTILIZER+K4314*MESCLUN_FERTILIZER</x:f>
        <x:v>28600</x:v>
      </x:c>
      <x:c r="Q4314" s="268" t="n">
        <x:f>MIN(M4314,FARMER_HOURS)*FARMER_RATE+MAX(M4314-FARMER_HOURS,0)*TEMP_RATE</x:f>
        <x:v>57921.888643031045</x:v>
      </x:c>
      <x:c r="R4314" s="268" t="n">
        <x:f>O4314-P4314-Q4314-FIXED_COST</x:f>
        <x:v>26012.111356968955</x:v>
      </x:c>
      <x:c r="S4314" s="139" t="str">
        <x:f>IF(AND(L4314&lt;=TOTAL_BED_CAP,N4314&lt;=TEMP_WORKER_CAP),"YES","NO")</x:f>
        <x:v>YES</x:v>
      </x:c>
      <x:c r="T4314" s="139" t="n">
        <x:f>IF(S4314="YES",R4314,-1E+99)</x:f>
        <x:v>26012.111356968955</x:v>
      </x:c>
    </x:row>
    <x:row r="4315">
      <x:c r="A4315" s="139"/>
      <x:c r="B4315" s="139"/>
      <x:c r="C4315" s="139"/>
      <x:c r="D4315" s="139"/>
      <x:c r="E4315" s="139"/>
      <x:c r="F4315" s="139"/>
      <x:c r="G4315" s="139"/>
      <x:c r="H4315" s="139"/>
      <x:c r="I4315" s="266" t="n">
        <x:f>INT((ROW()-ROW($I$46))/((CARROT_CAP+1)*(MESCLUN_CAP+1)))</x:f>
        <x:v>6</x:v>
      </x:c>
      <x:c r="J4315" s="266" t="n">
        <x:f>MOD(INT((ROW()-ROW($I$46))/(MESCLUN_CAP+1)),CARROT_CAP+1)</x:f>
        <x:v>11</x:v>
      </x:c>
      <x:c r="K4315" s="266" t="n">
        <x:f>MOD(ROW()-ROW($I$46),MESCLUN_CAP+1)</x:f>
        <x:v>22</x:v>
      </x:c>
      <x:c r="L4315" s="266" t="n">
        <x:f>SUM(I4315:K4315)</x:f>
        <x:v>39</x:v>
      </x:c>
      <x:c r="M4315" s="267" t="n">
        <x:f>I4315*TOMATO_HOURS*WEEKS*(1+TOMATO_DIM)^I4315+J4315*CARROT_HOURS*WEEKS*(1+CARROT_DIM)^J4315+K4315*MESCLUN_HOURS*WEEKS*(1+MESCLUN_DIM)^K4315</x:f>
        <x:v>2690.777133084984</x:v>
      </x:c>
      <x:c r="N4315" s="267" t="n">
        <x:f>MAX(M4315-FARMER_HOURS,0)/TEMP_HOURS_PER_WORKER</x:f>
        <x:v>1.3685952313090168</x:v>
      </x:c>
      <x:c r="O4315" s="268" t="n">
        <x:f>I4315*TOMATO_PRICE+J4315*CARROT_PRICE+K4315*MESCLUN_PRICE</x:f>
        <x:v>135234</x:v>
      </x:c>
      <x:c r="P4315" s="268" t="n">
        <x:f>I4315*TOMATO_FERTILIZER+J4315*CARROT_FERTILIZER+K4315*MESCLUN_FERTILIZER</x:f>
        <x:v>29480</x:v>
      </x:c>
      <x:c r="Q4315" s="268" t="n">
        <x:f>MIN(M4315,FARMER_HOURS)*FARMER_RATE+MAX(M4315-FARMER_HOURS,0)*TEMP_RATE</x:f>
        <x:v>59214.88078272542</x:v>
      </x:c>
      <x:c r="R4315" s="268" t="n">
        <x:f>O4315-P4315-Q4315-FIXED_COST</x:f>
        <x:v>26539.11921727458</x:v>
      </x:c>
      <x:c r="S4315" s="139" t="str">
        <x:f>IF(AND(L4315&lt;=TOTAL_BED_CAP,N4315&lt;=TEMP_WORKER_CAP),"YES","NO")</x:f>
        <x:v>YES</x:v>
      </x:c>
      <x:c r="T4315" s="139" t="n">
        <x:f>IF(S4315="YES",R4315,-1E+99)</x:f>
        <x:v>26539.11921727458</x:v>
      </x:c>
    </x:row>
    <x:row r="4316">
      <x:c r="A4316" s="139"/>
      <x:c r="B4316" s="139"/>
      <x:c r="C4316" s="139"/>
      <x:c r="D4316" s="139"/>
      <x:c r="E4316" s="139"/>
      <x:c r="F4316" s="139"/>
      <x:c r="G4316" s="139"/>
      <x:c r="H4316" s="139"/>
      <x:c r="I4316" s="266" t="n">
        <x:f>INT((ROW()-ROW($I$46))/((CARROT_CAP+1)*(MESCLUN_CAP+1)))</x:f>
        <x:v>6</x:v>
      </x:c>
      <x:c r="J4316" s="266" t="n">
        <x:f>MOD(INT((ROW()-ROW($I$46))/(MESCLUN_CAP+1)),CARROT_CAP+1)</x:f>
        <x:v>11</x:v>
      </x:c>
      <x:c r="K4316" s="266" t="n">
        <x:f>MOD(ROW()-ROW($I$46),MESCLUN_CAP+1)</x:f>
        <x:v>23</x:v>
      </x:c>
      <x:c r="L4316" s="266" t="n">
        <x:f>SUM(I4316:K4316)</x:f>
        <x:v>40</x:v>
      </x:c>
      <x:c r="M4316" s="267" t="n">
        <x:f>I4316*TOMATO_HOURS*WEEKS*(1+TOMATO_DIM)^I4316+J4316*CARROT_HOURS*WEEKS*(1+CARROT_DIM)^J4316+K4316*MESCLUN_HOURS*WEEKS*(1+MESCLUN_DIM)^K4316</x:f>
        <x:v>2766.9237219424203</x:v>
      </x:c>
      <x:c r="N4316" s="267" t="n">
        <x:f>MAX(M4316-FARMER_HOURS,0)/TEMP_HOURS_PER_WORKER</x:f>
        <x:v>1.4214748069044585</x:v>
      </x:c>
      <x:c r="O4316" s="268" t="n">
        <x:f>I4316*TOMATO_PRICE+J4316*CARROT_PRICE+K4316*MESCLUN_PRICE</x:f>
        <x:v>137934</x:v>
      </x:c>
      <x:c r="P4316" s="268" t="n">
        <x:f>I4316*TOMATO_FERTILIZER+J4316*CARROT_FERTILIZER+K4316*MESCLUN_FERTILIZER</x:f>
        <x:v>30360</x:v>
      </x:c>
      <x:c r="Q4316" s="268" t="n">
        <x:f>MIN(M4316,FARMER_HOURS)*FARMER_RATE+MAX(M4316-FARMER_HOURS,0)*TEMP_RATE</x:f>
        <x:v>60536.87017261147</x:v>
      </x:c>
      <x:c r="R4316" s="268" t="n">
        <x:f>O4316-P4316-Q4316-FIXED_COST</x:f>
        <x:v>27037.129827388533</x:v>
      </x:c>
      <x:c r="S4316" s="139" t="str">
        <x:f>IF(AND(L4316&lt;=TOTAL_BED_CAP,N4316&lt;=TEMP_WORKER_CAP),"YES","NO")</x:f>
        <x:v>YES</x:v>
      </x:c>
      <x:c r="T4316" s="139" t="n">
        <x:f>IF(S4316="YES",R4316,-1E+99)</x:f>
        <x:v>27037.129827388533</x:v>
      </x:c>
    </x:row>
    <x:row r="4317">
      <x:c r="A4317" s="139"/>
      <x:c r="B4317" s="139"/>
      <x:c r="C4317" s="139"/>
      <x:c r="D4317" s="139"/>
      <x:c r="E4317" s="139"/>
      <x:c r="F4317" s="139"/>
      <x:c r="G4317" s="139"/>
      <x:c r="H4317" s="139"/>
      <x:c r="I4317" s="266" t="n">
        <x:f>INT((ROW()-ROW($I$46))/((CARROT_CAP+1)*(MESCLUN_CAP+1)))</x:f>
        <x:v>6</x:v>
      </x:c>
      <x:c r="J4317" s="266" t="n">
        <x:f>MOD(INT((ROW()-ROW($I$46))/(MESCLUN_CAP+1)),CARROT_CAP+1)</x:f>
        <x:v>11</x:v>
      </x:c>
      <x:c r="K4317" s="266" t="n">
        <x:f>MOD(ROW()-ROW($I$46),MESCLUN_CAP+1)</x:f>
        <x:v>24</x:v>
      </x:c>
      <x:c r="L4317" s="266" t="n">
        <x:f>SUM(I4317:K4317)</x:f>
        <x:v>41</x:v>
      </x:c>
      <x:c r="M4317" s="267" t="n">
        <x:f>I4317*TOMATO_HOURS*WEEKS*(1+TOMATO_DIM)^I4317+J4317*CARROT_HOURS*WEEKS*(1+CARROT_DIM)^J4317+K4317*MESCLUN_HOURS*WEEKS*(1+MESCLUN_DIM)^K4317</x:f>
        <x:v>2844.7706715219165</x:v>
      </x:c>
      <x:c r="N4317" s="267" t="n">
        <x:f>MAX(M4317-FARMER_HOURS,0)/TEMP_HOURS_PER_WORKER</x:f>
        <x:v>1.4755351885568864</x:v>
      </x:c>
      <x:c r="O4317" s="268" t="n">
        <x:f>I4317*TOMATO_PRICE+J4317*CARROT_PRICE+K4317*MESCLUN_PRICE</x:f>
        <x:v>140634</x:v>
      </x:c>
      <x:c r="P4317" s="268" t="n">
        <x:f>I4317*TOMATO_FERTILIZER+J4317*CARROT_FERTILIZER+K4317*MESCLUN_FERTILIZER</x:f>
        <x:v>31240</x:v>
      </x:c>
      <x:c r="Q4317" s="268" t="n">
        <x:f>MIN(M4317,FARMER_HOURS)*FARMER_RATE+MAX(M4317-FARMER_HOURS,0)*TEMP_RATE</x:f>
        <x:v>61888.37971392216</x:v>
      </x:c>
      <x:c r="R4317" s="268" t="n">
        <x:f>O4317-P4317-Q4317-FIXED_COST</x:f>
        <x:v>27505.620286077843</x:v>
      </x:c>
      <x:c r="S4317" s="139" t="str">
        <x:f>IF(AND(L4317&lt;=TOTAL_BED_CAP,N4317&lt;=TEMP_WORKER_CAP),"YES","NO")</x:f>
        <x:v>YES</x:v>
      </x:c>
      <x:c r="T4317" s="139" t="n">
        <x:f>IF(S4317="YES",R4317,-1E+99)</x:f>
        <x:v>27505.620286077843</x:v>
      </x:c>
    </x:row>
    <x:row r="4318">
      <x:c r="A4318" s="139"/>
      <x:c r="B4318" s="139"/>
      <x:c r="C4318" s="139"/>
      <x:c r="D4318" s="139"/>
      <x:c r="E4318" s="139"/>
      <x:c r="F4318" s="139"/>
      <x:c r="G4318" s="139"/>
      <x:c r="H4318" s="139"/>
      <x:c r="I4318" s="266" t="n">
        <x:f>INT((ROW()-ROW($I$46))/((CARROT_CAP+1)*(MESCLUN_CAP+1)))</x:f>
        <x:v>6</x:v>
      </x:c>
      <x:c r="J4318" s="266" t="n">
        <x:f>MOD(INT((ROW()-ROW($I$46))/(MESCLUN_CAP+1)),CARROT_CAP+1)</x:f>
        <x:v>11</x:v>
      </x:c>
      <x:c r="K4318" s="266" t="n">
        <x:f>MOD(ROW()-ROW($I$46),MESCLUN_CAP+1)</x:f>
        <x:v>25</x:v>
      </x:c>
      <x:c r="L4318" s="266" t="n">
        <x:f>SUM(I4318:K4318)</x:f>
        <x:v>42</x:v>
      </x:c>
      <x:c r="M4318" s="267" t="n">
        <x:f>I4318*TOMATO_HOURS*WEEKS*(1+TOMATO_DIM)^I4318+J4318*CARROT_HOURS*WEEKS*(1+CARROT_DIM)^J4318+K4318*MESCLUN_HOURS*WEEKS*(1+MESCLUN_DIM)^K4318</x:f>
        <x:v>2924.3485929370136</x:v>
      </x:c>
      <x:c r="N4318" s="267" t="n">
        <x:f>MAX(M4318-FARMER_HOURS,0)/TEMP_HOURS_PER_WORKER</x:f>
        <x:v>1.5307976339840372</x:v>
      </x:c>
      <x:c r="O4318" s="268" t="n">
        <x:f>I4318*TOMATO_PRICE+J4318*CARROT_PRICE+K4318*MESCLUN_PRICE</x:f>
        <x:v>143334</x:v>
      </x:c>
      <x:c r="P4318" s="268" t="n">
        <x:f>I4318*TOMATO_FERTILIZER+J4318*CARROT_FERTILIZER+K4318*MESCLUN_FERTILIZER</x:f>
        <x:v>32120</x:v>
      </x:c>
      <x:c r="Q4318" s="268" t="n">
        <x:f>MIN(M4318,FARMER_HOURS)*FARMER_RATE+MAX(M4318-FARMER_HOURS,0)*TEMP_RATE</x:f>
        <x:v>63269.94084960093</x:v>
      </x:c>
      <x:c r="R4318" s="268" t="n">
        <x:f>O4318-P4318-Q4318-FIXED_COST</x:f>
        <x:v>27944.059150399073</x:v>
      </x:c>
      <x:c r="S4318" s="139" t="str">
        <x:f>IF(AND(L4318&lt;=TOTAL_BED_CAP,N4318&lt;=TEMP_WORKER_CAP),"YES","NO")</x:f>
        <x:v>YES</x:v>
      </x:c>
      <x:c r="T4318" s="139" t="n">
        <x:f>IF(S4318="YES",R4318,-1E+99)</x:f>
        <x:v>27944.059150399073</x:v>
      </x:c>
    </x:row>
    <x:row r="4319">
      <x:c r="A4319" s="139"/>
      <x:c r="B4319" s="139"/>
      <x:c r="C4319" s="139"/>
      <x:c r="D4319" s="139"/>
      <x:c r="E4319" s="139"/>
      <x:c r="F4319" s="139"/>
      <x:c r="G4319" s="139"/>
      <x:c r="H4319" s="139"/>
      <x:c r="I4319" s="266" t="n">
        <x:f>INT((ROW()-ROW($I$46))/((CARROT_CAP+1)*(MESCLUN_CAP+1)))</x:f>
        <x:v>6</x:v>
      </x:c>
      <x:c r="J4319" s="266" t="n">
        <x:f>MOD(INT((ROW()-ROW($I$46))/(MESCLUN_CAP+1)),CARROT_CAP+1)</x:f>
        <x:v>11</x:v>
      </x:c>
      <x:c r="K4319" s="266" t="n">
        <x:f>MOD(ROW()-ROW($I$46),MESCLUN_CAP+1)</x:f>
        <x:v>26</x:v>
      </x:c>
      <x:c r="L4319" s="266" t="n">
        <x:f>SUM(I4319:K4319)</x:f>
        <x:v>43</x:v>
      </x:c>
      <x:c r="M4319" s="267" t="n">
        <x:f>I4319*TOMATO_HOURS*WEEKS*(1+TOMATO_DIM)^I4319+J4319*CARROT_HOURS*WEEKS*(1+CARROT_DIM)^J4319+K4319*MESCLUN_HOURS*WEEKS*(1+MESCLUN_DIM)^K4319</x:f>
        <x:v>3005.6885968977313</x:v>
      </x:c>
      <x:c r="N4319" s="267" t="n">
        <x:f>MAX(M4319-FARMER_HOURS,0)/TEMP_HOURS_PER_WORKER</x:f>
        <x:v>1.5872837478456467</x:v>
      </x:c>
      <x:c r="O4319" s="268" t="n">
        <x:f>I4319*TOMATO_PRICE+J4319*CARROT_PRICE+K4319*MESCLUN_PRICE</x:f>
        <x:v>146034</x:v>
      </x:c>
      <x:c r="P4319" s="268" t="n">
        <x:f>I4319*TOMATO_FERTILIZER+J4319*CARROT_FERTILIZER+K4319*MESCLUN_FERTILIZER</x:f>
        <x:v>33000</x:v>
      </x:c>
      <x:c r="Q4319" s="268" t="n">
        <x:f>MIN(M4319,FARMER_HOURS)*FARMER_RATE+MAX(M4319-FARMER_HOURS,0)*TEMP_RATE</x:f>
        <x:v>64682.093696141164</x:v>
      </x:c>
      <x:c r="R4319" s="268" t="n">
        <x:f>O4319-P4319-Q4319-FIXED_COST</x:f>
        <x:v>28351.906303858836</x:v>
      </x:c>
      <x:c r="S4319" s="139" t="str">
        <x:f>IF(AND(L4319&lt;=TOTAL_BED_CAP,N4319&lt;=TEMP_WORKER_CAP),"YES","NO")</x:f>
        <x:v>YES</x:v>
      </x:c>
      <x:c r="T4319" s="139" t="n">
        <x:f>IF(S4319="YES",R4319,-1E+99)</x:f>
        <x:v>28351.906303858836</x:v>
      </x:c>
    </x:row>
    <x:row r="4320">
      <x:c r="A4320" s="139"/>
      <x:c r="B4320" s="139"/>
      <x:c r="C4320" s="139"/>
      <x:c r="D4320" s="139"/>
      <x:c r="E4320" s="139"/>
      <x:c r="F4320" s="139"/>
      <x:c r="G4320" s="139"/>
      <x:c r="H4320" s="139"/>
      <x:c r="I4320" s="266" t="n">
        <x:f>INT((ROW()-ROW($I$46))/((CARROT_CAP+1)*(MESCLUN_CAP+1)))</x:f>
        <x:v>6</x:v>
      </x:c>
      <x:c r="J4320" s="266" t="n">
        <x:f>MOD(INT((ROW()-ROW($I$46))/(MESCLUN_CAP+1)),CARROT_CAP+1)</x:f>
        <x:v>11</x:v>
      </x:c>
      <x:c r="K4320" s="266" t="n">
        <x:f>MOD(ROW()-ROW($I$46),MESCLUN_CAP+1)</x:f>
        <x:v>27</x:v>
      </x:c>
      <x:c r="L4320" s="266" t="n">
        <x:f>SUM(I4320:K4320)</x:f>
        <x:v>44</x:v>
      </x:c>
      <x:c r="M4320" s="267" t="n">
        <x:f>I4320*TOMATO_HOURS*WEEKS*(1+TOMATO_DIM)^I4320+J4320*CARROT_HOURS*WEEKS*(1+CARROT_DIM)^J4320+K4320*MESCLUN_HOURS*WEEKS*(1+MESCLUN_DIM)^K4320</x:f>
        <x:v>3088.8223014174882</x:v>
      </x:c>
      <x:c r="N4320" s="267" t="n">
        <x:f>MAX(M4320-FARMER_HOURS,0)/TEMP_HOURS_PER_WORKER</x:f>
        <x:v>1.6450154870954778</x:v>
      </x:c>
      <x:c r="O4320" s="268" t="n">
        <x:f>I4320*TOMATO_PRICE+J4320*CARROT_PRICE+K4320*MESCLUN_PRICE</x:f>
        <x:v>148734</x:v>
      </x:c>
      <x:c r="P4320" s="268" t="n">
        <x:f>I4320*TOMATO_FERTILIZER+J4320*CARROT_FERTILIZER+K4320*MESCLUN_FERTILIZER</x:f>
        <x:v>33880</x:v>
      </x:c>
      <x:c r="Q4320" s="268" t="n">
        <x:f>MIN(M4320,FARMER_HOURS)*FARMER_RATE+MAX(M4320-FARMER_HOURS,0)*TEMP_RATE</x:f>
        <x:v>66125.38717738695</x:v>
      </x:c>
      <x:c r="R4320" s="268" t="n">
        <x:f>O4320-P4320-Q4320-FIXED_COST</x:f>
        <x:v>28728.612822613053</x:v>
      </x:c>
      <x:c r="S4320" s="139" t="str">
        <x:f>IF(AND(L4320&lt;=TOTAL_BED_CAP,N4320&lt;=TEMP_WORKER_CAP),"YES","NO")</x:f>
        <x:v>YES</x:v>
      </x:c>
      <x:c r="T4320" s="139" t="n">
        <x:f>IF(S4320="YES",R4320,-1E+99)</x:f>
        <x:v>28728.612822613053</x:v>
      </x:c>
    </x:row>
    <x:row r="4321">
      <x:c r="A4321" s="139"/>
      <x:c r="B4321" s="139"/>
      <x:c r="C4321" s="139"/>
      <x:c r="D4321" s="139"/>
      <x:c r="E4321" s="139"/>
      <x:c r="F4321" s="139"/>
      <x:c r="G4321" s="139"/>
      <x:c r="H4321" s="139"/>
      <x:c r="I4321" s="266" t="n">
        <x:f>INT((ROW()-ROW($I$46))/((CARROT_CAP+1)*(MESCLUN_CAP+1)))</x:f>
        <x:v>6</x:v>
      </x:c>
      <x:c r="J4321" s="266" t="n">
        <x:f>MOD(INT((ROW()-ROW($I$46))/(MESCLUN_CAP+1)),CARROT_CAP+1)</x:f>
        <x:v>11</x:v>
      </x:c>
      <x:c r="K4321" s="266" t="n">
        <x:f>MOD(ROW()-ROW($I$46),MESCLUN_CAP+1)</x:f>
        <x:v>28</x:v>
      </x:c>
      <x:c r="L4321" s="266" t="n">
        <x:f>SUM(I4321:K4321)</x:f>
        <x:v>45</x:v>
      </x:c>
      <x:c r="M4321" s="267" t="n">
        <x:f>I4321*TOMATO_HOURS*WEEKS*(1+TOMATO_DIM)^I4321+J4321*CARROT_HOURS*WEEKS*(1+CARROT_DIM)^J4321+K4321*MESCLUN_HOURS*WEEKS*(1+MESCLUN_DIM)^K4321</x:f>
        <x:v>3173.7818396346415</x:v>
      </x:c>
      <x:c r="N4321" s="267" t="n">
        <x:f>MAX(M4321-FARMER_HOURS,0)/TEMP_HOURS_PER_WORKER</x:f>
        <x:v>1.7040151664129455</x:v>
      </x:c>
      <x:c r="O4321" s="268" t="n">
        <x:f>I4321*TOMATO_PRICE+J4321*CARROT_PRICE+K4321*MESCLUN_PRICE</x:f>
        <x:v>151434</x:v>
      </x:c>
      <x:c r="P4321" s="268" t="n">
        <x:f>I4321*TOMATO_FERTILIZER+J4321*CARROT_FERTILIZER+K4321*MESCLUN_FERTILIZER</x:f>
        <x:v>34760</x:v>
      </x:c>
      <x:c r="Q4321" s="268" t="n">
        <x:f>MIN(M4321,FARMER_HOURS)*FARMER_RATE+MAX(M4321-FARMER_HOURS,0)*TEMP_RATE</x:f>
        <x:v>67600.37916032365</x:v>
      </x:c>
      <x:c r="R4321" s="268" t="n">
        <x:f>O4321-P4321-Q4321-FIXED_COST</x:f>
        <x:v>29073.620839676354</x:v>
      </x:c>
      <x:c r="S4321" s="139" t="str">
        <x:f>IF(AND(L4321&lt;=TOTAL_BED_CAP,N4321&lt;=TEMP_WORKER_CAP),"YES","NO")</x:f>
        <x:v>YES</x:v>
      </x:c>
      <x:c r="T4321" s="139" t="n">
        <x:f>IF(S4321="YES",R4321,-1E+99)</x:f>
        <x:v>29073.620839676354</x:v>
      </x:c>
    </x:row>
    <x:row r="4322">
      <x:c r="A4322" s="139"/>
      <x:c r="B4322" s="139"/>
      <x:c r="C4322" s="139"/>
      <x:c r="D4322" s="139"/>
      <x:c r="E4322" s="139"/>
      <x:c r="F4322" s="139"/>
      <x:c r="G4322" s="139"/>
      <x:c r="H4322" s="139"/>
      <x:c r="I4322" s="266" t="n">
        <x:f>INT((ROW()-ROW($I$46))/((CARROT_CAP+1)*(MESCLUN_CAP+1)))</x:f>
        <x:v>6</x:v>
      </x:c>
      <x:c r="J4322" s="266" t="n">
        <x:f>MOD(INT((ROW()-ROW($I$46))/(MESCLUN_CAP+1)),CARROT_CAP+1)</x:f>
        <x:v>11</x:v>
      </x:c>
      <x:c r="K4322" s="266" t="n">
        <x:f>MOD(ROW()-ROW($I$46),MESCLUN_CAP+1)</x:f>
        <x:v>29</x:v>
      </x:c>
      <x:c r="L4322" s="266" t="n">
        <x:f>SUM(I4322:K4322)</x:f>
        <x:v>46</x:v>
      </x:c>
      <x:c r="M4322" s="267" t="n">
        <x:f>I4322*TOMATO_HOURS*WEEKS*(1+TOMATO_DIM)^I4322+J4322*CARROT_HOURS*WEEKS*(1+CARROT_DIM)^J4322+K4322*MESCLUN_HOURS*WEEKS*(1+MESCLUN_DIM)^K4322</x:f>
        <x:v>3260.599867750295</x:v>
      </x:c>
      <x:c r="N4322" s="267" t="n">
        <x:f>MAX(M4322-FARMER_HOURS,0)/TEMP_HOURS_PER_WORKER</x:f>
        <x:v>1.7643054637154825</x:v>
      </x:c>
      <x:c r="O4322" s="268" t="n">
        <x:f>I4322*TOMATO_PRICE+J4322*CARROT_PRICE+K4322*MESCLUN_PRICE</x:f>
        <x:v>154134</x:v>
      </x:c>
      <x:c r="P4322" s="268" t="n">
        <x:f>I4322*TOMATO_FERTILIZER+J4322*CARROT_FERTILIZER+K4322*MESCLUN_FERTILIZER</x:f>
        <x:v>35640</x:v>
      </x:c>
      <x:c r="Q4322" s="268" t="n">
        <x:f>MIN(M4322,FARMER_HOURS)*FARMER_RATE+MAX(M4322-FARMER_HOURS,0)*TEMP_RATE</x:f>
        <x:v>69107.63659288707</x:v>
      </x:c>
      <x:c r="R4322" s="268" t="n">
        <x:f>O4322-P4322-Q4322-FIXED_COST</x:f>
        <x:v>29386.363407112935</x:v>
      </x:c>
      <x:c r="S4322" s="139" t="str">
        <x:f>IF(AND(L4322&lt;=TOTAL_BED_CAP,N4322&lt;=TEMP_WORKER_CAP),"YES","NO")</x:f>
        <x:v>YES</x:v>
      </x:c>
      <x:c r="T4322" s="139" t="n">
        <x:f>IF(S4322="YES",R4322,-1E+99)</x:f>
        <x:v>29386.363407112935</x:v>
      </x:c>
    </x:row>
    <x:row r="4323">
      <x:c r="A4323" s="139"/>
      <x:c r="B4323" s="139"/>
      <x:c r="C4323" s="139"/>
      <x:c r="D4323" s="139"/>
      <x:c r="E4323" s="139"/>
      <x:c r="F4323" s="139"/>
      <x:c r="G4323" s="139"/>
      <x:c r="H4323" s="139"/>
      <x:c r="I4323" s="266" t="n">
        <x:f>INT((ROW()-ROW($I$46))/((CARROT_CAP+1)*(MESCLUN_CAP+1)))</x:f>
        <x:v>6</x:v>
      </x:c>
      <x:c r="J4323" s="266" t="n">
        <x:f>MOD(INT((ROW()-ROW($I$46))/(MESCLUN_CAP+1)),CARROT_CAP+1)</x:f>
        <x:v>11</x:v>
      </x:c>
      <x:c r="K4323" s="266" t="n">
        <x:f>MOD(ROW()-ROW($I$46),MESCLUN_CAP+1)</x:f>
        <x:v>30</x:v>
      </x:c>
      <x:c r="L4323" s="266" t="n">
        <x:f>SUM(I4323:K4323)</x:f>
        <x:v>47</x:v>
      </x:c>
      <x:c r="M4323" s="267" t="n">
        <x:f>I4323*TOMATO_HOURS*WEEKS*(1+TOMATO_DIM)^I4323+J4323*CARROT_HOURS*WEEKS*(1+CARROT_DIM)^J4323+K4323*MESCLUN_HOURS*WEEKS*(1+MESCLUN_DIM)^K4323</x:f>
        <x:v>3349.309573084065</x:v>
      </x:c>
      <x:c r="N4323" s="267" t="n">
        <x:f>MAX(M4323-FARMER_HOURS,0)/TEMP_HOURS_PER_WORKER</x:f>
        <x:v>1.825909425752823</x:v>
      </x:c>
      <x:c r="O4323" s="268" t="n">
        <x:f>I4323*TOMATO_PRICE+J4323*CARROT_PRICE+K4323*MESCLUN_PRICE</x:f>
        <x:v>156834</x:v>
      </x:c>
      <x:c r="P4323" s="268" t="n">
        <x:f>I4323*TOMATO_FERTILIZER+J4323*CARROT_FERTILIZER+K4323*MESCLUN_FERTILIZER</x:f>
        <x:v>36520</x:v>
      </x:c>
      <x:c r="Q4323" s="268" t="n">
        <x:f>MIN(M4323,FARMER_HOURS)*FARMER_RATE+MAX(M4323-FARMER_HOURS,0)*TEMP_RATE</x:f>
        <x:v>70647.73564382058</x:v>
      </x:c>
      <x:c r="R4323" s="268" t="n">
        <x:f>O4323-P4323-Q4323-FIXED_COST</x:f>
        <x:v>29666.264356179425</x:v>
      </x:c>
      <x:c r="S4323" s="139" t="str">
        <x:f>IF(AND(L4323&lt;=TOTAL_BED_CAP,N4323&lt;=TEMP_WORKER_CAP),"YES","NO")</x:f>
        <x:v>YES</x:v>
      </x:c>
      <x:c r="T4323" s="139" t="n">
        <x:f>IF(S4323="YES",R4323,-1E+99)</x:f>
        <x:v>29666.264356179425</x:v>
      </x:c>
    </x:row>
    <x:row r="4324">
      <x:c r="A4324" s="139"/>
      <x:c r="B4324" s="139"/>
      <x:c r="C4324" s="139"/>
      <x:c r="D4324" s="139"/>
      <x:c r="E4324" s="139"/>
      <x:c r="F4324" s="139"/>
      <x:c r="G4324" s="139"/>
      <x:c r="H4324" s="139"/>
      <x:c r="I4324" s="266" t="n">
        <x:f>INT((ROW()-ROW($I$46))/((CARROT_CAP+1)*(MESCLUN_CAP+1)))</x:f>
        <x:v>6</x:v>
      </x:c>
      <x:c r="J4324" s="266" t="n">
        <x:f>MOD(INT((ROW()-ROW($I$46))/(MESCLUN_CAP+1)),CARROT_CAP+1)</x:f>
        <x:v>12</x:v>
      </x:c>
      <x:c r="K4324" s="266" t="n">
        <x:f>MOD(ROW()-ROW($I$46),MESCLUN_CAP+1)</x:f>
        <x:v>0</x:v>
      </x:c>
      <x:c r="L4324" s="266" t="n">
        <x:f>SUM(I4324:K4324)</x:f>
        <x:v>18</x:v>
      </x:c>
      <x:c r="M4324" s="267" t="n">
        <x:f>I4324*TOMATO_HOURS*WEEKS*(1+TOMATO_DIM)^I4324+J4324*CARROT_HOURS*WEEKS*(1+CARROT_DIM)^J4324+K4324*MESCLUN_HOURS*WEEKS*(1+MESCLUN_DIM)^K4324</x:f>
        <x:v>1440.8029167286672</x:v>
      </x:c>
      <x:c r="N4324" s="267" t="n">
        <x:f>MAX(M4324-FARMER_HOURS,0)/TEMP_HOURS_PER_WORKER</x:f>
        <x:v>0.5005575810615744</x:v>
      </x:c>
      <x:c r="O4324" s="268" t="n">
        <x:f>I4324*TOMATO_PRICE+J4324*CARROT_PRICE+K4324*MESCLUN_PRICE</x:f>
        <x:v>77928</x:v>
      </x:c>
      <x:c r="P4324" s="268" t="n">
        <x:f>I4324*TOMATO_FERTILIZER+J4324*CARROT_FERTILIZER+K4324*MESCLUN_FERTILIZER</x:f>
        <x:v>10560</x:v>
      </x:c>
      <x:c r="Q4324" s="268" t="n">
        <x:f>MIN(M4324,FARMER_HOURS)*FARMER_RATE+MAX(M4324-FARMER_HOURS,0)*TEMP_RATE</x:f>
        <x:v>37513.93952653936</x:v>
      </x:c>
      <x:c r="R4324" s="268" t="n">
        <x:f>O4324-P4324-Q4324-FIXED_COST</x:f>
        <x:v>9854.060473460639</x:v>
      </x:c>
      <x:c r="S4324" s="139" t="str">
        <x:f>IF(AND(L4324&lt;=TOTAL_BED_CAP,N4324&lt;=TEMP_WORKER_CAP),"YES","NO")</x:f>
        <x:v>YES</x:v>
      </x:c>
      <x:c r="T4324" s="139" t="n">
        <x:f>IF(S4324="YES",R4324,-1E+99)</x:f>
        <x:v>9854.060473460639</x:v>
      </x:c>
    </x:row>
    <x:row r="4325">
      <x:c r="A4325" s="139"/>
      <x:c r="B4325" s="139"/>
      <x:c r="C4325" s="139"/>
      <x:c r="D4325" s="139"/>
      <x:c r="E4325" s="139"/>
      <x:c r="F4325" s="139"/>
      <x:c r="G4325" s="139"/>
      <x:c r="H4325" s="139"/>
      <x:c r="I4325" s="266" t="n">
        <x:f>INT((ROW()-ROW($I$46))/((CARROT_CAP+1)*(MESCLUN_CAP+1)))</x:f>
        <x:v>6</x:v>
      </x:c>
      <x:c r="J4325" s="266" t="n">
        <x:f>MOD(INT((ROW()-ROW($I$46))/(MESCLUN_CAP+1)),CARROT_CAP+1)</x:f>
        <x:v>12</x:v>
      </x:c>
      <x:c r="K4325" s="266" t="n">
        <x:f>MOD(ROW()-ROW($I$46),MESCLUN_CAP+1)</x:f>
        <x:v>1</x:v>
      </x:c>
      <x:c r="L4325" s="266" t="n">
        <x:f>SUM(I4325:K4325)</x:f>
        <x:v>19</x:v>
      </x:c>
      <x:c r="M4325" s="267" t="n">
        <x:f>I4325*TOMATO_HOURS*WEEKS*(1+TOMATO_DIM)^I4325+J4325*CARROT_HOURS*WEEKS*(1+CARROT_DIM)^J4325+K4325*MESCLUN_HOURS*WEEKS*(1+MESCLUN_DIM)^K4325</x:f>
        <x:v>1486.3654167286672</x:v>
      </x:c>
      <x:c r="N4325" s="267" t="n">
        <x:f>MAX(M4325-FARMER_HOURS,0)/TEMP_HOURS_PER_WORKER</x:f>
        <x:v>0.5321982060615744</x:v>
      </x:c>
      <x:c r="O4325" s="268" t="n">
        <x:f>I4325*TOMATO_PRICE+J4325*CARROT_PRICE+K4325*MESCLUN_PRICE</x:f>
        <x:v>80628</x:v>
      </x:c>
      <x:c r="P4325" s="268" t="n">
        <x:f>I4325*TOMATO_FERTILIZER+J4325*CARROT_FERTILIZER+K4325*MESCLUN_FERTILIZER</x:f>
        <x:v>11440</x:v>
      </x:c>
      <x:c r="Q4325" s="268" t="n">
        <x:f>MIN(M4325,FARMER_HOURS)*FARMER_RATE+MAX(M4325-FARMER_HOURS,0)*TEMP_RATE</x:f>
        <x:v>38304.95515153936</x:v>
      </x:c>
      <x:c r="R4325" s="268" t="n">
        <x:f>O4325-P4325-Q4325-FIXED_COST</x:f>
        <x:v>10883.044848460639</x:v>
      </x:c>
      <x:c r="S4325" s="139" t="str">
        <x:f>IF(AND(L4325&lt;=TOTAL_BED_CAP,N4325&lt;=TEMP_WORKER_CAP),"YES","NO")</x:f>
        <x:v>YES</x:v>
      </x:c>
      <x:c r="T4325" s="139" t="n">
        <x:f>IF(S4325="YES",R4325,-1E+99)</x:f>
        <x:v>10883.044848460639</x:v>
      </x:c>
    </x:row>
    <x:row r="4326">
      <x:c r="A4326" s="139"/>
      <x:c r="B4326" s="139"/>
      <x:c r="C4326" s="139"/>
      <x:c r="D4326" s="139"/>
      <x:c r="E4326" s="139"/>
      <x:c r="F4326" s="139"/>
      <x:c r="G4326" s="139"/>
      <x:c r="H4326" s="139"/>
      <x:c r="I4326" s="266" t="n">
        <x:f>INT((ROW()-ROW($I$46))/((CARROT_CAP+1)*(MESCLUN_CAP+1)))</x:f>
        <x:v>6</x:v>
      </x:c>
      <x:c r="J4326" s="266" t="n">
        <x:f>MOD(INT((ROW()-ROW($I$46))/(MESCLUN_CAP+1)),CARROT_CAP+1)</x:f>
        <x:v>12</x:v>
      </x:c>
      <x:c r="K4326" s="266" t="n">
        <x:f>MOD(ROW()-ROW($I$46),MESCLUN_CAP+1)</x:f>
        <x:v>2</x:v>
      </x:c>
      <x:c r="L4326" s="266" t="n">
        <x:f>SUM(I4326:K4326)</x:f>
        <x:v>20</x:v>
      </x:c>
      <x:c r="M4326" s="267" t="n">
        <x:f>I4326*TOMATO_HOURS*WEEKS*(1+TOMATO_DIM)^I4326+J4326*CARROT_HOURS*WEEKS*(1+CARROT_DIM)^J4326+K4326*MESCLUN_HOURS*WEEKS*(1+MESCLUN_DIM)^K4326</x:f>
        <x:v>1533.0669792286672</x:v>
      </x:c>
      <x:c r="N4326" s="267" t="n">
        <x:f>MAX(M4326-FARMER_HOURS,0)/TEMP_HOURS_PER_WORKER</x:f>
        <x:v>0.5646298466865745</x:v>
      </x:c>
      <x:c r="O4326" s="268" t="n">
        <x:f>I4326*TOMATO_PRICE+J4326*CARROT_PRICE+K4326*MESCLUN_PRICE</x:f>
        <x:v>83328</x:v>
      </x:c>
      <x:c r="P4326" s="268" t="n">
        <x:f>I4326*TOMATO_FERTILIZER+J4326*CARROT_FERTILIZER+K4326*MESCLUN_FERTILIZER</x:f>
        <x:v>12320</x:v>
      </x:c>
      <x:c r="Q4326" s="268" t="n">
        <x:f>MIN(M4326,FARMER_HOURS)*FARMER_RATE+MAX(M4326-FARMER_HOURS,0)*TEMP_RATE</x:f>
        <x:v>39115.74616716436</x:v>
      </x:c>
      <x:c r="R4326" s="268" t="n">
        <x:f>O4326-P4326-Q4326-FIXED_COST</x:f>
        <x:v>11892.253832835639</x:v>
      </x:c>
      <x:c r="S4326" s="139" t="str">
        <x:f>IF(AND(L4326&lt;=TOTAL_BED_CAP,N4326&lt;=TEMP_WORKER_CAP),"YES","NO")</x:f>
        <x:v>YES</x:v>
      </x:c>
      <x:c r="T4326" s="139" t="n">
        <x:f>IF(S4326="YES",R4326,-1E+99)</x:f>
        <x:v>11892.253832835639</x:v>
      </x:c>
    </x:row>
    <x:row r="4327">
      <x:c r="A4327" s="139"/>
      <x:c r="B4327" s="139"/>
      <x:c r="C4327" s="139"/>
      <x:c r="D4327" s="139"/>
      <x:c r="E4327" s="139"/>
      <x:c r="F4327" s="139"/>
      <x:c r="G4327" s="139"/>
      <x:c r="H4327" s="139"/>
      <x:c r="I4327" s="266" t="n">
        <x:f>INT((ROW()-ROW($I$46))/((CARROT_CAP+1)*(MESCLUN_CAP+1)))</x:f>
        <x:v>6</x:v>
      </x:c>
      <x:c r="J4327" s="266" t="n">
        <x:f>MOD(INT((ROW()-ROW($I$46))/(MESCLUN_CAP+1)),CARROT_CAP+1)</x:f>
        <x:v>12</x:v>
      </x:c>
      <x:c r="K4327" s="266" t="n">
        <x:f>MOD(ROW()-ROW($I$46),MESCLUN_CAP+1)</x:f>
        <x:v>3</x:v>
      </x:c>
      <x:c r="L4327" s="266" t="n">
        <x:f>SUM(I4327:K4327)</x:f>
        <x:v>21</x:v>
      </x:c>
      <x:c r="M4327" s="267" t="n">
        <x:f>I4327*TOMATO_HOURS*WEEKS*(1+TOMATO_DIM)^I4327+J4327*CARROT_HOURS*WEEKS*(1+CARROT_DIM)^J4327+K4327*MESCLUN_HOURS*WEEKS*(1+MESCLUN_DIM)^K4327</x:f>
        <x:v>1580.9289616505423</x:v>
      </x:c>
      <x:c r="N4327" s="267" t="n">
        <x:f>MAX(M4327-FARMER_HOURS,0)/TEMP_HOURS_PER_WORKER</x:f>
        <x:v>0.5978673344795433</x:v>
      </x:c>
      <x:c r="O4327" s="268" t="n">
        <x:f>I4327*TOMATO_PRICE+J4327*CARROT_PRICE+K4327*MESCLUN_PRICE</x:f>
        <x:v>86028</x:v>
      </x:c>
      <x:c r="P4327" s="268" t="n">
        <x:f>I4327*TOMATO_FERTILIZER+J4327*CARROT_FERTILIZER+K4327*MESCLUN_FERTILIZER</x:f>
        <x:v>13200</x:v>
      </x:c>
      <x:c r="Q4327" s="268" t="n">
        <x:f>MIN(M4327,FARMER_HOURS)*FARMER_RATE+MAX(M4327-FARMER_HOURS,0)*TEMP_RATE</x:f>
        <x:v>39946.68336198858</x:v>
      </x:c>
      <x:c r="R4327" s="268" t="n">
        <x:f>O4327-P4327-Q4327-FIXED_COST</x:f>
        <x:v>12881.31663801142</x:v>
      </x:c>
      <x:c r="S4327" s="139" t="str">
        <x:f>IF(AND(L4327&lt;=TOTAL_BED_CAP,N4327&lt;=TEMP_WORKER_CAP),"YES","NO")</x:f>
        <x:v>YES</x:v>
      </x:c>
      <x:c r="T4327" s="139" t="n">
        <x:f>IF(S4327="YES",R4327,-1E+99)</x:f>
        <x:v>12881.31663801142</x:v>
      </x:c>
    </x:row>
    <x:row r="4328">
      <x:c r="A4328" s="139"/>
      <x:c r="B4328" s="139"/>
      <x:c r="C4328" s="139"/>
      <x:c r="D4328" s="139"/>
      <x:c r="E4328" s="139"/>
      <x:c r="F4328" s="139"/>
      <x:c r="G4328" s="139"/>
      <x:c r="H4328" s="139"/>
      <x:c r="I4328" s="266" t="n">
        <x:f>INT((ROW()-ROW($I$46))/((CARROT_CAP+1)*(MESCLUN_CAP+1)))</x:f>
        <x:v>6</x:v>
      </x:c>
      <x:c r="J4328" s="266" t="n">
        <x:f>MOD(INT((ROW()-ROW($I$46))/(MESCLUN_CAP+1)),CARROT_CAP+1)</x:f>
        <x:v>12</x:v>
      </x:c>
      <x:c r="K4328" s="266" t="n">
        <x:f>MOD(ROW()-ROW($I$46),MESCLUN_CAP+1)</x:f>
        <x:v>4</x:v>
      </x:c>
      <x:c r="L4328" s="266" t="n">
        <x:f>SUM(I4328:K4328)</x:f>
        <x:v>22</x:v>
      </x:c>
      <x:c r="M4328" s="267" t="n">
        <x:f>I4328*TOMATO_HOURS*WEEKS*(1+TOMATO_DIM)^I4328+J4328*CARROT_HOURS*WEEKS*(1+CARROT_DIM)^J4328+K4328*MESCLUN_HOURS*WEEKS*(1+MESCLUN_DIM)^K4328</x:f>
        <x:v>1629.9730773731985</x:v>
      </x:c>
      <x:c r="N4328" s="267" t="n">
        <x:f>MAX(M4328-FARMER_HOURS,0)/TEMP_HOURS_PER_WORKER</x:f>
        <x:v>0.6319257481758324</x:v>
      </x:c>
      <x:c r="O4328" s="268" t="n">
        <x:f>I4328*TOMATO_PRICE+J4328*CARROT_PRICE+K4328*MESCLUN_PRICE</x:f>
        <x:v>88728</x:v>
      </x:c>
      <x:c r="P4328" s="268" t="n">
        <x:f>I4328*TOMATO_FERTILIZER+J4328*CARROT_FERTILIZER+K4328*MESCLUN_FERTILIZER</x:f>
        <x:v>14080</x:v>
      </x:c>
      <x:c r="Q4328" s="268" t="n">
        <x:f>MIN(M4328,FARMER_HOURS)*FARMER_RATE+MAX(M4328-FARMER_HOURS,0)*TEMP_RATE</x:f>
        <x:v>40798.14370439581</x:v>
      </x:c>
      <x:c r="R4328" s="268" t="n">
        <x:f>O4328-P4328-Q4328-FIXED_COST</x:f>
        <x:v>13849.856295604193</x:v>
      </x:c>
      <x:c r="S4328" s="139" t="str">
        <x:f>IF(AND(L4328&lt;=TOTAL_BED_CAP,N4328&lt;=TEMP_WORKER_CAP),"YES","NO")</x:f>
        <x:v>YES</x:v>
      </x:c>
      <x:c r="T4328" s="139" t="n">
        <x:f>IF(S4328="YES",R4328,-1E+99)</x:f>
        <x:v>13849.856295604193</x:v>
      </x:c>
    </x:row>
    <x:row r="4329">
      <x:c r="A4329" s="139"/>
      <x:c r="B4329" s="139"/>
      <x:c r="C4329" s="139"/>
      <x:c r="D4329" s="139"/>
      <x:c r="E4329" s="139"/>
      <x:c r="F4329" s="139"/>
      <x:c r="G4329" s="139"/>
      <x:c r="H4329" s="139"/>
      <x:c r="I4329" s="266" t="n">
        <x:f>INT((ROW()-ROW($I$46))/((CARROT_CAP+1)*(MESCLUN_CAP+1)))</x:f>
        <x:v>6</x:v>
      </x:c>
      <x:c r="J4329" s="266" t="n">
        <x:f>MOD(INT((ROW()-ROW($I$46))/(MESCLUN_CAP+1)),CARROT_CAP+1)</x:f>
        <x:v>12</x:v>
      </x:c>
      <x:c r="K4329" s="266" t="n">
        <x:f>MOD(ROW()-ROW($I$46),MESCLUN_CAP+1)</x:f>
        <x:v>5</x:v>
      </x:c>
      <x:c r="L4329" s="266" t="n">
        <x:f>SUM(I4329:K4329)</x:f>
        <x:v>23</x:v>
      </x:c>
      <x:c r="M4329" s="267" t="n">
        <x:f>I4329*TOMATO_HOURS*WEEKS*(1+TOMATO_DIM)^I4329+J4329*CARROT_HOURS*WEEKS*(1+CARROT_DIM)^J4329+K4329*MESCLUN_HOURS*WEEKS*(1+MESCLUN_DIM)^K4329</x:f>
        <x:v>1680.221401294402</x:v>
      </x:c>
      <x:c r="N4329" s="267" t="n">
        <x:f>MAX(M4329-FARMER_HOURS,0)/TEMP_HOURS_PER_WORKER</x:f>
        <x:v>0.666820417565557</x:v>
      </x:c>
      <x:c r="O4329" s="268" t="n">
        <x:f>I4329*TOMATO_PRICE+J4329*CARROT_PRICE+K4329*MESCLUN_PRICE</x:f>
        <x:v>91428</x:v>
      </x:c>
      <x:c r="P4329" s="268" t="n">
        <x:f>I4329*TOMATO_FERTILIZER+J4329*CARROT_FERTILIZER+K4329*MESCLUN_FERTILIZER</x:f>
        <x:v>14960</x:v>
      </x:c>
      <x:c r="Q4329" s="268" t="n">
        <x:f>MIN(M4329,FARMER_HOURS)*FARMER_RATE+MAX(M4329-FARMER_HOURS,0)*TEMP_RATE</x:f>
        <x:v>41670.510439138925</x:v>
      </x:c>
      <x:c r="R4329" s="268" t="n">
        <x:f>O4329-P4329-Q4329-FIXED_COST</x:f>
        <x:v>14797.489560861075</x:v>
      </x:c>
      <x:c r="S4329" s="139" t="str">
        <x:f>IF(AND(L4329&lt;=TOTAL_BED_CAP,N4329&lt;=TEMP_WORKER_CAP),"YES","NO")</x:f>
        <x:v>YES</x:v>
      </x:c>
      <x:c r="T4329" s="139" t="n">
        <x:f>IF(S4329="YES",R4329,-1E+99)</x:f>
        <x:v>14797.489560861075</x:v>
      </x:c>
    </x:row>
    <x:row r="4330">
      <x:c r="A4330" s="139"/>
      <x:c r="B4330" s="139"/>
      <x:c r="C4330" s="139"/>
      <x:c r="D4330" s="139"/>
      <x:c r="E4330" s="139"/>
      <x:c r="F4330" s="139"/>
      <x:c r="G4330" s="139"/>
      <x:c r="H4330" s="139"/>
      <x:c r="I4330" s="266" t="n">
        <x:f>INT((ROW()-ROW($I$46))/((CARROT_CAP+1)*(MESCLUN_CAP+1)))</x:f>
        <x:v>6</x:v>
      </x:c>
      <x:c r="J4330" s="266" t="n">
        <x:f>MOD(INT((ROW()-ROW($I$46))/(MESCLUN_CAP+1)),CARROT_CAP+1)</x:f>
        <x:v>12</x:v>
      </x:c>
      <x:c r="K4330" s="266" t="n">
        <x:f>MOD(ROW()-ROW($I$46),MESCLUN_CAP+1)</x:f>
        <x:v>6</x:v>
      </x:c>
      <x:c r="L4330" s="266" t="n">
        <x:f>SUM(I4330:K4330)</x:f>
        <x:v>24</x:v>
      </x:c>
      <x:c r="M4330" s="267" t="n">
        <x:f>I4330*TOMATO_HOURS*WEEKS*(1+TOMATO_DIM)^I4330+J4330*CARROT_HOURS*WEEKS*(1+CARROT_DIM)^J4330+K4330*MESCLUN_HOURS*WEEKS*(1+MESCLUN_DIM)^K4330</x:f>
        <x:v>1731.696375476035</x:v>
      </x:c>
      <x:c r="N4330" s="267" t="n">
        <x:f>MAX(M4330-FARMER_HOURS,0)/TEMP_HOURS_PER_WORKER</x:f>
        <x:v>0.7025669274139131</x:v>
      </x:c>
      <x:c r="O4330" s="268" t="n">
        <x:f>I4330*TOMATO_PRICE+J4330*CARROT_PRICE+K4330*MESCLUN_PRICE</x:f>
        <x:v>94128</x:v>
      </x:c>
      <x:c r="P4330" s="268" t="n">
        <x:f>I4330*TOMATO_FERTILIZER+J4330*CARROT_FERTILIZER+K4330*MESCLUN_FERTILIZER</x:f>
        <x:v>15840</x:v>
      </x:c>
      <x:c r="Q4330" s="268" t="n">
        <x:f>MIN(M4330,FARMER_HOURS)*FARMER_RATE+MAX(M4330-FARMER_HOURS,0)*TEMP_RATE</x:f>
        <x:v>42564.17318534783</x:v>
      </x:c>
      <x:c r="R4330" s="268" t="n">
        <x:f>O4330-P4330-Q4330-FIXED_COST</x:f>
        <x:v>15723.826814652173</x:v>
      </x:c>
      <x:c r="S4330" s="139" t="str">
        <x:f>IF(AND(L4330&lt;=TOTAL_BED_CAP,N4330&lt;=TEMP_WORKER_CAP),"YES","NO")</x:f>
        <x:v>YES</x:v>
      </x:c>
      <x:c r="T4330" s="139" t="n">
        <x:f>IF(S4330="YES",R4330,-1E+99)</x:f>
        <x:v>15723.826814652173</x:v>
      </x:c>
    </x:row>
    <x:row r="4331">
      <x:c r="A4331" s="139"/>
      <x:c r="B4331" s="139"/>
      <x:c r="C4331" s="139"/>
      <x:c r="D4331" s="139"/>
      <x:c r="E4331" s="139"/>
      <x:c r="F4331" s="139"/>
      <x:c r="G4331" s="139"/>
      <x:c r="H4331" s="139"/>
      <x:c r="I4331" s="266" t="n">
        <x:f>INT((ROW()-ROW($I$46))/((CARROT_CAP+1)*(MESCLUN_CAP+1)))</x:f>
        <x:v>6</x:v>
      </x:c>
      <x:c r="J4331" s="266" t="n">
        <x:f>MOD(INT((ROW()-ROW($I$46))/(MESCLUN_CAP+1)),CARROT_CAP+1)</x:f>
        <x:v>12</x:v>
      </x:c>
      <x:c r="K4331" s="266" t="n">
        <x:f>MOD(ROW()-ROW($I$46),MESCLUN_CAP+1)</x:f>
        <x:v>7</x:v>
      </x:c>
      <x:c r="L4331" s="266" t="n">
        <x:f>SUM(I4331:K4331)</x:f>
        <x:v>25</x:v>
      </x:c>
      <x:c r="M4331" s="267" t="n">
        <x:f>I4331*TOMATO_HOURS*WEEKS*(1+TOMATO_DIM)^I4331+J4331*CARROT_HOURS*WEEKS*(1+CARROT_DIM)^J4331+K4331*MESCLUN_HOURS*WEEKS*(1+MESCLUN_DIM)^K4331</x:f>
        <x:v>1784.4208148739954</x:v>
      </x:c>
      <x:c r="N4331" s="267" t="n">
        <x:f>MAX(M4331-FARMER_HOURS,0)/TEMP_HOURS_PER_WORKER</x:f>
        <x:v>0.7391811214402746</x:v>
      </x:c>
      <x:c r="O4331" s="268" t="n">
        <x:f>I4331*TOMATO_PRICE+J4331*CARROT_PRICE+K4331*MESCLUN_PRICE</x:f>
        <x:v>96828</x:v>
      </x:c>
      <x:c r="P4331" s="268" t="n">
        <x:f>I4331*TOMATO_FERTILIZER+J4331*CARROT_FERTILIZER+K4331*MESCLUN_FERTILIZER</x:f>
        <x:v>16720</x:v>
      </x:c>
      <x:c r="Q4331" s="268" t="n">
        <x:f>MIN(M4331,FARMER_HOURS)*FARMER_RATE+MAX(M4331-FARMER_HOURS,0)*TEMP_RATE</x:f>
        <x:v>43479.528036006865</x:v>
      </x:c>
      <x:c r="R4331" s="268" t="n">
        <x:f>O4331-P4331-Q4331-FIXED_COST</x:f>
        <x:v>16628.471963993135</x:v>
      </x:c>
      <x:c r="S4331" s="139" t="str">
        <x:f>IF(AND(L4331&lt;=TOTAL_BED_CAP,N4331&lt;=TEMP_WORKER_CAP),"YES","NO")</x:f>
        <x:v>YES</x:v>
      </x:c>
      <x:c r="T4331" s="139" t="n">
        <x:f>IF(S4331="YES",R4331,-1E+99)</x:f>
        <x:v>16628.471963993135</x:v>
      </x:c>
    </x:row>
    <x:row r="4332">
      <x:c r="A4332" s="139"/>
      <x:c r="B4332" s="139"/>
      <x:c r="C4332" s="139"/>
      <x:c r="D4332" s="139"/>
      <x:c r="E4332" s="139"/>
      <x:c r="F4332" s="139"/>
      <x:c r="G4332" s="139"/>
      <x:c r="H4332" s="139"/>
      <x:c r="I4332" s="266" t="n">
        <x:f>INT((ROW()-ROW($I$46))/((CARROT_CAP+1)*(MESCLUN_CAP+1)))</x:f>
        <x:v>6</x:v>
      </x:c>
      <x:c r="J4332" s="266" t="n">
        <x:f>MOD(INT((ROW()-ROW($I$46))/(MESCLUN_CAP+1)),CARROT_CAP+1)</x:f>
        <x:v>12</x:v>
      </x:c>
      <x:c r="K4332" s="266" t="n">
        <x:f>MOD(ROW()-ROW($I$46),MESCLUN_CAP+1)</x:f>
        <x:v>8</x:v>
      </x:c>
      <x:c r="L4332" s="266" t="n">
        <x:f>SUM(I4332:K4332)</x:f>
        <x:v>26</x:v>
      </x:c>
      <x:c r="M4332" s="267" t="n">
        <x:f>I4332*TOMATO_HOURS*WEEKS*(1+TOMATO_DIM)^I4332+J4332*CARROT_HOURS*WEEKS*(1+CARROT_DIM)^J4332+K4332*MESCLUN_HOURS*WEEKS*(1+MESCLUN_DIM)^K4332</x:f>
        <x:v>1838.4179131539756</x:v>
      </x:c>
      <x:c r="N4332" s="267" t="n">
        <x:f>MAX(M4332-FARMER_HOURS,0)/TEMP_HOURS_PER_WORKER</x:f>
        <x:v>0.7766791063569275</x:v>
      </x:c>
      <x:c r="O4332" s="268" t="n">
        <x:f>I4332*TOMATO_PRICE+J4332*CARROT_PRICE+K4332*MESCLUN_PRICE</x:f>
        <x:v>99528</x:v>
      </x:c>
      <x:c r="P4332" s="268" t="n">
        <x:f>I4332*TOMATO_FERTILIZER+J4332*CARROT_FERTILIZER+K4332*MESCLUN_FERTILIZER</x:f>
        <x:v>17600</x:v>
      </x:c>
      <x:c r="Q4332" s="268" t="n">
        <x:f>MIN(M4332,FARMER_HOURS)*FARMER_RATE+MAX(M4332-FARMER_HOURS,0)*TEMP_RATE</x:f>
        <x:v>44416.97765892319</x:v>
      </x:c>
      <x:c r="R4332" s="268" t="n">
        <x:f>O4332-P4332-Q4332-FIXED_COST</x:f>
        <x:v>17511.02234107681</x:v>
      </x:c>
      <x:c r="S4332" s="139" t="str">
        <x:f>IF(AND(L4332&lt;=TOTAL_BED_CAP,N4332&lt;=TEMP_WORKER_CAP),"YES","NO")</x:f>
        <x:v>YES</x:v>
      </x:c>
      <x:c r="T4332" s="139" t="n">
        <x:f>IF(S4332="YES",R4332,-1E+99)</x:f>
        <x:v>17511.02234107681</x:v>
      </x:c>
    </x:row>
    <x:row r="4333">
      <x:c r="A4333" s="139"/>
      <x:c r="B4333" s="139"/>
      <x:c r="C4333" s="139"/>
      <x:c r="D4333" s="139"/>
      <x:c r="E4333" s="139"/>
      <x:c r="F4333" s="139"/>
      <x:c r="G4333" s="139"/>
      <x:c r="H4333" s="139"/>
      <x:c r="I4333" s="266" t="n">
        <x:f>INT((ROW()-ROW($I$46))/((CARROT_CAP+1)*(MESCLUN_CAP+1)))</x:f>
        <x:v>6</x:v>
      </x:c>
      <x:c r="J4333" s="266" t="n">
        <x:f>MOD(INT((ROW()-ROW($I$46))/(MESCLUN_CAP+1)),CARROT_CAP+1)</x:f>
        <x:v>12</x:v>
      </x:c>
      <x:c r="K4333" s="266" t="n">
        <x:f>MOD(ROW()-ROW($I$46),MESCLUN_CAP+1)</x:f>
        <x:v>9</x:v>
      </x:c>
      <x:c r="L4333" s="266" t="n">
        <x:f>SUM(I4333:K4333)</x:f>
        <x:v>27</x:v>
      </x:c>
      <x:c r="M4333" s="267" t="n">
        <x:f>I4333*TOMATO_HOURS*WEEKS*(1+TOMATO_DIM)^I4333+J4333*CARROT_HOURS*WEEKS*(1+CARROT_DIM)^J4333+K4333*MESCLUN_HOURS*WEEKS*(1+MESCLUN_DIM)^K4333</x:f>
        <x:v>1893.7112485943699</x:v>
      </x:c>
      <x:c r="N4333" s="267" t="n">
        <x:f>MAX(M4333-FARMER_HOURS,0)/TEMP_HOURS_PER_WORKER</x:f>
        <x:v>0.8150772559683124</x:v>
      </x:c>
      <x:c r="O4333" s="268" t="n">
        <x:f>I4333*TOMATO_PRICE+J4333*CARROT_PRICE+K4333*MESCLUN_PRICE</x:f>
        <x:v>102228</x:v>
      </x:c>
      <x:c r="P4333" s="268" t="n">
        <x:f>I4333*TOMATO_FERTILIZER+J4333*CARROT_FERTILIZER+K4333*MESCLUN_FERTILIZER</x:f>
        <x:v>18480</x:v>
      </x:c>
      <x:c r="Q4333" s="268" t="n">
        <x:f>MIN(M4333,FARMER_HOURS)*FARMER_RATE+MAX(M4333-FARMER_HOURS,0)*TEMP_RATE</x:f>
        <x:v>45376.93139920781</x:v>
      </x:c>
      <x:c r="R4333" s="268" t="n">
        <x:f>O4333-P4333-Q4333-FIXED_COST</x:f>
        <x:v>18371.06860079219</x:v>
      </x:c>
      <x:c r="S4333" s="139" t="str">
        <x:f>IF(AND(L4333&lt;=TOTAL_BED_CAP,N4333&lt;=TEMP_WORKER_CAP),"YES","NO")</x:f>
        <x:v>YES</x:v>
      </x:c>
      <x:c r="T4333" s="139" t="n">
        <x:f>IF(S4333="YES",R4333,-1E+99)</x:f>
        <x:v>18371.06860079219</x:v>
      </x:c>
    </x:row>
    <x:row r="4334">
      <x:c r="A4334" s="139"/>
      <x:c r="B4334" s="139"/>
      <x:c r="C4334" s="139"/>
      <x:c r="D4334" s="139"/>
      <x:c r="E4334" s="139"/>
      <x:c r="F4334" s="139"/>
      <x:c r="G4334" s="139"/>
      <x:c r="H4334" s="139"/>
      <x:c r="I4334" s="266" t="n">
        <x:f>INT((ROW()-ROW($I$46))/((CARROT_CAP+1)*(MESCLUN_CAP+1)))</x:f>
        <x:v>6</x:v>
      </x:c>
      <x:c r="J4334" s="266" t="n">
        <x:f>MOD(INT((ROW()-ROW($I$46))/(MESCLUN_CAP+1)),CARROT_CAP+1)</x:f>
        <x:v>12</x:v>
      </x:c>
      <x:c r="K4334" s="266" t="n">
        <x:f>MOD(ROW()-ROW($I$46),MESCLUN_CAP+1)</x:f>
        <x:v>10</x:v>
      </x:c>
      <x:c r="L4334" s="266" t="n">
        <x:f>SUM(I4334:K4334)</x:f>
        <x:v>28</x:v>
      </x:c>
      <x:c r="M4334" s="267" t="n">
        <x:f>I4334*TOMATO_HOURS*WEEKS*(1+TOMATO_DIM)^I4334+J4334*CARROT_HOURS*WEEKS*(1+CARROT_DIM)^J4334+K4334*MESCLUN_HOURS*WEEKS*(1+MESCLUN_DIM)^K4334</x:f>
        <x:v>1950.3247900775827</x:v>
      </x:c>
      <x:c r="N4334" s="267" t="n">
        <x:f>MAX(M4334-FARMER_HOURS,0)/TEMP_HOURS_PER_WORKER</x:f>
        <x:v>0.8543922153316547</x:v>
      </x:c>
      <x:c r="O4334" s="268" t="n">
        <x:f>I4334*TOMATO_PRICE+J4334*CARROT_PRICE+K4334*MESCLUN_PRICE</x:f>
        <x:v>104928</x:v>
      </x:c>
      <x:c r="P4334" s="268" t="n">
        <x:f>I4334*TOMATO_FERTILIZER+J4334*CARROT_FERTILIZER+K4334*MESCLUN_FERTILIZER</x:f>
        <x:v>19360</x:v>
      </x:c>
      <x:c r="Q4334" s="268" t="n">
        <x:f>MIN(M4334,FARMER_HOURS)*FARMER_RATE+MAX(M4334-FARMER_HOURS,0)*TEMP_RATE</x:f>
        <x:v>46359.80538329137</x:v>
      </x:c>
      <x:c r="R4334" s="268" t="n">
        <x:f>O4334-P4334-Q4334-FIXED_COST</x:f>
        <x:v>19208.194616708628</x:v>
      </x:c>
      <x:c r="S4334" s="139" t="str">
        <x:f>IF(AND(L4334&lt;=TOTAL_BED_CAP,N4334&lt;=TEMP_WORKER_CAP),"YES","NO")</x:f>
        <x:v>YES</x:v>
      </x:c>
      <x:c r="T4334" s="139" t="n">
        <x:f>IF(S4334="YES",R4334,-1E+99)</x:f>
        <x:v>19208.194616708628</x:v>
      </x:c>
    </x:row>
    <x:row r="4335">
      <x:c r="A4335" s="139"/>
      <x:c r="B4335" s="139"/>
      <x:c r="C4335" s="139"/>
      <x:c r="D4335" s="139"/>
      <x:c r="E4335" s="139"/>
      <x:c r="F4335" s="139"/>
      <x:c r="G4335" s="139"/>
      <x:c r="H4335" s="139"/>
      <x:c r="I4335" s="266" t="n">
        <x:f>INT((ROW()-ROW($I$46))/((CARROT_CAP+1)*(MESCLUN_CAP+1)))</x:f>
        <x:v>6</x:v>
      </x:c>
      <x:c r="J4335" s="266" t="n">
        <x:f>MOD(INT((ROW()-ROW($I$46))/(MESCLUN_CAP+1)),CARROT_CAP+1)</x:f>
        <x:v>12</x:v>
      </x:c>
      <x:c r="K4335" s="266" t="n">
        <x:f>MOD(ROW()-ROW($I$46),MESCLUN_CAP+1)</x:f>
        <x:v>11</x:v>
      </x:c>
      <x:c r="L4335" s="266" t="n">
        <x:f>SUM(I4335:K4335)</x:f>
        <x:v>29</x:v>
      </x:c>
      <x:c r="M4335" s="267" t="n">
        <x:f>I4335*TOMATO_HOURS*WEEKS*(1+TOMATO_DIM)^I4335+J4335*CARROT_HOURS*WEEKS*(1+CARROT_DIM)^J4335+K4335*MESCLUN_HOURS*WEEKS*(1+MESCLUN_DIM)^K4335</x:f>
        <x:v>2008.2829031710219</x:v>
      </x:c>
      <x:c r="N4335" s="267" t="n">
        <x:f>MAX(M4335-FARMER_HOURS,0)/TEMP_HOURS_PER_WORKER</x:f>
        <x:v>0.8946409049798763</x:v>
      </x:c>
      <x:c r="O4335" s="268" t="n">
        <x:f>I4335*TOMATO_PRICE+J4335*CARROT_PRICE+K4335*MESCLUN_PRICE</x:f>
        <x:v>107628</x:v>
      </x:c>
      <x:c r="P4335" s="268" t="n">
        <x:f>I4335*TOMATO_FERTILIZER+J4335*CARROT_FERTILIZER+K4335*MESCLUN_FERTILIZER</x:f>
        <x:v>20240</x:v>
      </x:c>
      <x:c r="Q4335" s="268" t="n">
        <x:f>MIN(M4335,FARMER_HOURS)*FARMER_RATE+MAX(M4335-FARMER_HOURS,0)*TEMP_RATE</x:f>
        <x:v>47366.02262449691</x:v>
      </x:c>
      <x:c r="R4335" s="268" t="n">
        <x:f>O4335-P4335-Q4335-FIXED_COST</x:f>
        <x:v>20021.97737550309</x:v>
      </x:c>
      <x:c r="S4335" s="139" t="str">
        <x:f>IF(AND(L4335&lt;=TOTAL_BED_CAP,N4335&lt;=TEMP_WORKER_CAP),"YES","NO")</x:f>
        <x:v>YES</x:v>
      </x:c>
      <x:c r="T4335" s="139" t="n">
        <x:f>IF(S4335="YES",R4335,-1E+99)</x:f>
        <x:v>20021.97737550309</x:v>
      </x:c>
    </x:row>
    <x:row r="4336">
      <x:c r="A4336" s="139"/>
      <x:c r="B4336" s="139"/>
      <x:c r="C4336" s="139"/>
      <x:c r="D4336" s="139"/>
      <x:c r="E4336" s="139"/>
      <x:c r="F4336" s="139"/>
      <x:c r="G4336" s="139"/>
      <x:c r="H4336" s="139"/>
      <x:c r="I4336" s="266" t="n">
        <x:f>INT((ROW()-ROW($I$46))/((CARROT_CAP+1)*(MESCLUN_CAP+1)))</x:f>
        <x:v>6</x:v>
      </x:c>
      <x:c r="J4336" s="266" t="n">
        <x:f>MOD(INT((ROW()-ROW($I$46))/(MESCLUN_CAP+1)),CARROT_CAP+1)</x:f>
        <x:v>12</x:v>
      </x:c>
      <x:c r="K4336" s="266" t="n">
        <x:f>MOD(ROW()-ROW($I$46),MESCLUN_CAP+1)</x:f>
        <x:v>12</x:v>
      </x:c>
      <x:c r="L4336" s="266" t="n">
        <x:f>SUM(I4336:K4336)</x:f>
        <x:v>30</x:v>
      </x:c>
      <x:c r="M4336" s="267" t="n">
        <x:f>I4336*TOMATO_HOURS*WEEKS*(1+TOMATO_DIM)^I4336+J4336*CARROT_HOURS*WEEKS*(1+CARROT_DIM)^J4336+K4336*MESCLUN_HOURS*WEEKS*(1+MESCLUN_DIM)^K4336</x:f>
        <x:v>2067.610356299086</x:v>
      </x:c>
      <x:c r="N4336" s="267" t="n">
        <x:f>MAX(M4336-FARMER_HOURS,0)/TEMP_HOURS_PER_WORKER</x:f>
        <x:v>0.9358405252076987</x:v>
      </x:c>
      <x:c r="O4336" s="268" t="n">
        <x:f>I4336*TOMATO_PRICE+J4336*CARROT_PRICE+K4336*MESCLUN_PRICE</x:f>
        <x:v>110328</x:v>
      </x:c>
      <x:c r="P4336" s="268" t="n">
        <x:f>I4336*TOMATO_FERTILIZER+J4336*CARROT_FERTILIZER+K4336*MESCLUN_FERTILIZER</x:f>
        <x:v>21120</x:v>
      </x:c>
      <x:c r="Q4336" s="268" t="n">
        <x:f>MIN(M4336,FARMER_HOURS)*FARMER_RATE+MAX(M4336-FARMER_HOURS,0)*TEMP_RATE</x:f>
        <x:v>48396.01313019247</x:v>
      </x:c>
      <x:c r="R4336" s="268" t="n">
        <x:f>O4336-P4336-Q4336-FIXED_COST</x:f>
        <x:v>20811.98686980753</x:v>
      </x:c>
      <x:c r="S4336" s="139" t="str">
        <x:f>IF(AND(L4336&lt;=TOTAL_BED_CAP,N4336&lt;=TEMP_WORKER_CAP),"YES","NO")</x:f>
        <x:v>YES</x:v>
      </x:c>
      <x:c r="T4336" s="139" t="n">
        <x:f>IF(S4336="YES",R4336,-1E+99)</x:f>
        <x:v>20811.98686980753</x:v>
      </x:c>
    </x:row>
    <x:row r="4337">
      <x:c r="A4337" s="139"/>
      <x:c r="B4337" s="139"/>
      <x:c r="C4337" s="139"/>
      <x:c r="D4337" s="139"/>
      <x:c r="E4337" s="139"/>
      <x:c r="F4337" s="139"/>
      <x:c r="G4337" s="139"/>
      <x:c r="H4337" s="139"/>
      <x:c r="I4337" s="266" t="n">
        <x:f>INT((ROW()-ROW($I$46))/((CARROT_CAP+1)*(MESCLUN_CAP+1)))</x:f>
        <x:v>6</x:v>
      </x:c>
      <x:c r="J4337" s="266" t="n">
        <x:f>MOD(INT((ROW()-ROW($I$46))/(MESCLUN_CAP+1)),CARROT_CAP+1)</x:f>
        <x:v>12</x:v>
      </x:c>
      <x:c r="K4337" s="266" t="n">
        <x:f>MOD(ROW()-ROW($I$46),MESCLUN_CAP+1)</x:f>
        <x:v>13</x:v>
      </x:c>
      <x:c r="L4337" s="266" t="n">
        <x:f>SUM(I4337:K4337)</x:f>
        <x:v>31</x:v>
      </x:c>
      <x:c r="M4337" s="267" t="n">
        <x:f>I4337*TOMATO_HOURS*WEEKS*(1+TOMATO_DIM)^I4337+J4337*CARROT_HOURS*WEEKS*(1+CARROT_DIM)^J4337+K4337*MESCLUN_HOURS*WEEKS*(1+MESCLUN_DIM)^K4337</x:f>
        <x:v>2128.3323270074707</x:v>
      </x:c>
      <x:c r="N4337" s="267" t="n">
        <x:f>MAX(M4337-FARMER_HOURS,0)/TEMP_HOURS_PER_WORKER</x:f>
        <x:v>0.9780085604218546</x:v>
      </x:c>
      <x:c r="O4337" s="268" t="n">
        <x:f>I4337*TOMATO_PRICE+J4337*CARROT_PRICE+K4337*MESCLUN_PRICE</x:f>
        <x:v>113028</x:v>
      </x:c>
      <x:c r="P4337" s="268" t="n">
        <x:f>I4337*TOMATO_FERTILIZER+J4337*CARROT_FERTILIZER+K4337*MESCLUN_FERTILIZER</x:f>
        <x:v>22000</x:v>
      </x:c>
      <x:c r="Q4337" s="268" t="n">
        <x:f>MIN(M4337,FARMER_HOURS)*FARMER_RATE+MAX(M4337-FARMER_HOURS,0)*TEMP_RATE</x:f>
        <x:v>49450.21401054636</x:v>
      </x:c>
      <x:c r="R4337" s="268" t="n">
        <x:f>O4337-P4337-Q4337-FIXED_COST</x:f>
        <x:v>21577.785989453638</x:v>
      </x:c>
      <x:c r="S4337" s="139" t="str">
        <x:f>IF(AND(L4337&lt;=TOTAL_BED_CAP,N4337&lt;=TEMP_WORKER_CAP),"YES","NO")</x:f>
        <x:v>YES</x:v>
      </x:c>
      <x:c r="T4337" s="139" t="n">
        <x:f>IF(S4337="YES",R4337,-1E+99)</x:f>
        <x:v>21577.785989453638</x:v>
      </x:c>
    </x:row>
    <x:row r="4338">
      <x:c r="A4338" s="139"/>
      <x:c r="B4338" s="139"/>
      <x:c r="C4338" s="139"/>
      <x:c r="D4338" s="139"/>
      <x:c r="E4338" s="139"/>
      <x:c r="F4338" s="139"/>
      <x:c r="G4338" s="139"/>
      <x:c r="H4338" s="139"/>
      <x:c r="I4338" s="266" t="n">
        <x:f>INT((ROW()-ROW($I$46))/((CARROT_CAP+1)*(MESCLUN_CAP+1)))</x:f>
        <x:v>6</x:v>
      </x:c>
      <x:c r="J4338" s="266" t="n">
        <x:f>MOD(INT((ROW()-ROW($I$46))/(MESCLUN_CAP+1)),CARROT_CAP+1)</x:f>
        <x:v>12</x:v>
      </x:c>
      <x:c r="K4338" s="266" t="n">
        <x:f>MOD(ROW()-ROW($I$46),MESCLUN_CAP+1)</x:f>
        <x:v>14</x:v>
      </x:c>
      <x:c r="L4338" s="266" t="n">
        <x:f>SUM(I4338:K4338)</x:f>
        <x:v>32</x:v>
      </x:c>
      <x:c r="M4338" s="267" t="n">
        <x:f>I4338*TOMATO_HOURS*WEEKS*(1+TOMATO_DIM)^I4338+J4338*CARROT_HOURS*WEEKS*(1+CARROT_DIM)^J4338+K4338*MESCLUN_HOURS*WEEKS*(1+MESCLUN_DIM)^K4338</x:f>
        <x:v>2190.4744083211317</x:v>
      </x:c>
      <x:c r="N4338" s="267" t="n">
        <x:f>MAX(M4338-FARMER_HOURS,0)/TEMP_HOURS_PER_WORKER</x:f>
        <x:v>1.0211627835563415</x:v>
      </x:c>
      <x:c r="O4338" s="268" t="n">
        <x:f>I4338*TOMATO_PRICE+J4338*CARROT_PRICE+K4338*MESCLUN_PRICE</x:f>
        <x:v>115728</x:v>
      </x:c>
      <x:c r="P4338" s="268" t="n">
        <x:f>I4338*TOMATO_FERTILIZER+J4338*CARROT_FERTILIZER+K4338*MESCLUN_FERTILIZER</x:f>
        <x:v>22880</x:v>
      </x:c>
      <x:c r="Q4338" s="268" t="n">
        <x:f>MIN(M4338,FARMER_HOURS)*FARMER_RATE+MAX(M4338-FARMER_HOURS,0)*TEMP_RATE</x:f>
        <x:v>50529.06958890853</x:v>
      </x:c>
      <x:c r="R4338" s="268" t="n">
        <x:f>O4338-P4338-Q4338-FIXED_COST</x:f>
        <x:v>22318.930411091467</x:v>
      </x:c>
      <x:c r="S4338" s="139" t="str">
        <x:f>IF(AND(L4338&lt;=TOTAL_BED_CAP,N4338&lt;=TEMP_WORKER_CAP),"YES","NO")</x:f>
        <x:v>YES</x:v>
      </x:c>
      <x:c r="T4338" s="139" t="n">
        <x:f>IF(S4338="YES",R4338,-1E+99)</x:f>
        <x:v>22318.930411091467</x:v>
      </x:c>
    </x:row>
    <x:row r="4339">
      <x:c r="A4339" s="139"/>
      <x:c r="B4339" s="139"/>
      <x:c r="C4339" s="139"/>
      <x:c r="D4339" s="139"/>
      <x:c r="E4339" s="139"/>
      <x:c r="F4339" s="139"/>
      <x:c r="G4339" s="139"/>
      <x:c r="H4339" s="139"/>
      <x:c r="I4339" s="266" t="n">
        <x:f>INT((ROW()-ROW($I$46))/((CARROT_CAP+1)*(MESCLUN_CAP+1)))</x:f>
        <x:v>6</x:v>
      </x:c>
      <x:c r="J4339" s="266" t="n">
        <x:f>MOD(INT((ROW()-ROW($I$46))/(MESCLUN_CAP+1)),CARROT_CAP+1)</x:f>
        <x:v>12</x:v>
      </x:c>
      <x:c r="K4339" s="266" t="n">
        <x:f>MOD(ROW()-ROW($I$46),MESCLUN_CAP+1)</x:f>
        <x:v>15</x:v>
      </x:c>
      <x:c r="L4339" s="266" t="n">
        <x:f>SUM(I4339:K4339)</x:f>
        <x:v>33</x:v>
      </x:c>
      <x:c r="M4339" s="267" t="n">
        <x:f>I4339*TOMATO_HOURS*WEEKS*(1+TOMATO_DIM)^I4339+J4339*CARROT_HOURS*WEEKS*(1+CARROT_DIM)^J4339+K4339*MESCLUN_HOURS*WEEKS*(1+MESCLUN_DIM)^K4339</x:f>
        <x:v>2254.062615197278</x:v>
      </x:c>
      <x:c r="N4339" s="267" t="n">
        <x:f>MAX(M4339-FARMER_HOURS,0)/TEMP_HOURS_PER_WORKER</x:f>
        <x:v>1.0653212605536653</x:v>
      </x:c>
      <x:c r="O4339" s="268" t="n">
        <x:f>I4339*TOMATO_PRICE+J4339*CARROT_PRICE+K4339*MESCLUN_PRICE</x:f>
        <x:v>118428</x:v>
      </x:c>
      <x:c r="P4339" s="268" t="n">
        <x:f>I4339*TOMATO_FERTILIZER+J4339*CARROT_FERTILIZER+K4339*MESCLUN_FERTILIZER</x:f>
        <x:v>23760</x:v>
      </x:c>
      <x:c r="Q4339" s="268" t="n">
        <x:f>MIN(M4339,FARMER_HOURS)*FARMER_RATE+MAX(M4339-FARMER_HOURS,0)*TEMP_RATE</x:f>
        <x:v>51633.03151384163</x:v>
      </x:c>
      <x:c r="R4339" s="268" t="n">
        <x:f>O4339-P4339-Q4339-FIXED_COST</x:f>
        <x:v>23034.968486158366</x:v>
      </x:c>
      <x:c r="S4339" s="139" t="str">
        <x:f>IF(AND(L4339&lt;=TOTAL_BED_CAP,N4339&lt;=TEMP_WORKER_CAP),"YES","NO")</x:f>
        <x:v>YES</x:v>
      </x:c>
      <x:c r="T4339" s="139" t="n">
        <x:f>IF(S4339="YES",R4339,-1E+99)</x:f>
        <x:v>23034.968486158366</x:v>
      </x:c>
    </x:row>
    <x:row r="4340">
      <x:c r="A4340" s="139"/>
      <x:c r="B4340" s="139"/>
      <x:c r="C4340" s="139"/>
      <x:c r="D4340" s="139"/>
      <x:c r="E4340" s="139"/>
      <x:c r="F4340" s="139"/>
      <x:c r="G4340" s="139"/>
      <x:c r="H4340" s="139"/>
      <x:c r="I4340" s="266" t="n">
        <x:f>INT((ROW()-ROW($I$46))/((CARROT_CAP+1)*(MESCLUN_CAP+1)))</x:f>
        <x:v>6</x:v>
      </x:c>
      <x:c r="J4340" s="266" t="n">
        <x:f>MOD(INT((ROW()-ROW($I$46))/(MESCLUN_CAP+1)),CARROT_CAP+1)</x:f>
        <x:v>12</x:v>
      </x:c>
      <x:c r="K4340" s="266" t="n">
        <x:f>MOD(ROW()-ROW($I$46),MESCLUN_CAP+1)</x:f>
        <x:v>16</x:v>
      </x:c>
      <x:c r="L4340" s="266" t="n">
        <x:f>SUM(I4340:K4340)</x:f>
        <x:v>34</x:v>
      </x:c>
      <x:c r="M4340" s="267" t="n">
        <x:f>I4340*TOMATO_HOURS*WEEKS*(1+TOMATO_DIM)^I4340+J4340*CARROT_HOURS*WEEKS*(1+CARROT_DIM)^J4340+K4340*MESCLUN_HOURS*WEEKS*(1+MESCLUN_DIM)^K4340</x:f>
        <x:v>2319.123391074767</x:v>
      </x:c>
      <x:c r="N4340" s="267" t="n">
        <x:f>MAX(M4340-FARMER_HOURS,0)/TEMP_HOURS_PER_WORKER</x:f>
        <x:v>1.1105023549130326</x:v>
      </x:c>
      <x:c r="O4340" s="268" t="n">
        <x:f>I4340*TOMATO_PRICE+J4340*CARROT_PRICE+K4340*MESCLUN_PRICE</x:f>
        <x:v>121128</x:v>
      </x:c>
      <x:c r="P4340" s="268" t="n">
        <x:f>I4340*TOMATO_FERTILIZER+J4340*CARROT_FERTILIZER+K4340*MESCLUN_FERTILIZER</x:f>
        <x:v>24640</x:v>
      </x:c>
      <x:c r="Q4340" s="268" t="n">
        <x:f>MIN(M4340,FARMER_HOURS)*FARMER_RATE+MAX(M4340-FARMER_HOURS,0)*TEMP_RATE</x:f>
        <x:v>52762.558872825815</x:v>
      </x:c>
      <x:c r="R4340" s="268" t="n">
        <x:f>O4340-P4340-Q4340-FIXED_COST</x:f>
        <x:v>23725.441127174185</x:v>
      </x:c>
      <x:c r="S4340" s="139" t="str">
        <x:f>IF(AND(L4340&lt;=TOTAL_BED_CAP,N4340&lt;=TEMP_WORKER_CAP),"YES","NO")</x:f>
        <x:v>YES</x:v>
      </x:c>
      <x:c r="T4340" s="139" t="n">
        <x:f>IF(S4340="YES",R4340,-1E+99)</x:f>
        <x:v>23725.441127174185</x:v>
      </x:c>
    </x:row>
    <x:row r="4341">
      <x:c r="A4341" s="139"/>
      <x:c r="B4341" s="139"/>
      <x:c r="C4341" s="139"/>
      <x:c r="D4341" s="139"/>
      <x:c r="E4341" s="139"/>
      <x:c r="F4341" s="139"/>
      <x:c r="G4341" s="139"/>
      <x:c r="H4341" s="139"/>
      <x:c r="I4341" s="266" t="n">
        <x:f>INT((ROW()-ROW($I$46))/((CARROT_CAP+1)*(MESCLUN_CAP+1)))</x:f>
        <x:v>6</x:v>
      </x:c>
      <x:c r="J4341" s="266" t="n">
        <x:f>MOD(INT((ROW()-ROW($I$46))/(MESCLUN_CAP+1)),CARROT_CAP+1)</x:f>
        <x:v>12</x:v>
      </x:c>
      <x:c r="K4341" s="266" t="n">
        <x:f>MOD(ROW()-ROW($I$46),MESCLUN_CAP+1)</x:f>
        <x:v>17</x:v>
      </x:c>
      <x:c r="L4341" s="266" t="n">
        <x:f>SUM(I4341:K4341)</x:f>
        <x:v>35</x:v>
      </x:c>
      <x:c r="M4341" s="267" t="n">
        <x:f>I4341*TOMATO_HOURS*WEEKS*(1+TOMATO_DIM)^I4341+J4341*CARROT_HOURS*WEEKS*(1+CARROT_DIM)^J4341+K4341*MESCLUN_HOURS*WEEKS*(1+MESCLUN_DIM)^K4341</x:f>
        <x:v>2385.6836145213074</x:v>
      </x:c>
      <x:c r="N4341" s="267" t="n">
        <x:f>MAX(M4341-FARMER_HOURS,0)/TEMP_HOURS_PER_WORKER</x:f>
        <x:v>1.1567247323064636</x:v>
      </x:c>
      <x:c r="O4341" s="268" t="n">
        <x:f>I4341*TOMATO_PRICE+J4341*CARROT_PRICE+K4341*MESCLUN_PRICE</x:f>
        <x:v>123828</x:v>
      </x:c>
      <x:c r="P4341" s="268" t="n">
        <x:f>I4341*TOMATO_FERTILIZER+J4341*CARROT_FERTILIZER+K4341*MESCLUN_FERTILIZER</x:f>
        <x:v>25520</x:v>
      </x:c>
      <x:c r="Q4341" s="268" t="n">
        <x:f>MIN(M4341,FARMER_HOURS)*FARMER_RATE+MAX(M4341-FARMER_HOURS,0)*TEMP_RATE</x:f>
        <x:v>53918.118307661585</x:v>
      </x:c>
      <x:c r="R4341" s="268" t="n">
        <x:f>O4341-P4341-Q4341-FIXED_COST</x:f>
        <x:v>24389.881692338415</x:v>
      </x:c>
      <x:c r="S4341" s="139" t="str">
        <x:f>IF(AND(L4341&lt;=TOTAL_BED_CAP,N4341&lt;=TEMP_WORKER_CAP),"YES","NO")</x:f>
        <x:v>YES</x:v>
      </x:c>
      <x:c r="T4341" s="139" t="n">
        <x:f>IF(S4341="YES",R4341,-1E+99)</x:f>
        <x:v>24389.881692338415</x:v>
      </x:c>
    </x:row>
    <x:row r="4342">
      <x:c r="A4342" s="139"/>
      <x:c r="B4342" s="139"/>
      <x:c r="C4342" s="139"/>
      <x:c r="D4342" s="139"/>
      <x:c r="E4342" s="139"/>
      <x:c r="F4342" s="139"/>
      <x:c r="G4342" s="139"/>
      <x:c r="H4342" s="139"/>
      <x:c r="I4342" s="266" t="n">
        <x:f>INT((ROW()-ROW($I$46))/((CARROT_CAP+1)*(MESCLUN_CAP+1)))</x:f>
        <x:v>6</x:v>
      </x:c>
      <x:c r="J4342" s="266" t="n">
        <x:f>MOD(INT((ROW()-ROW($I$46))/(MESCLUN_CAP+1)),CARROT_CAP+1)</x:f>
        <x:v>12</x:v>
      </x:c>
      <x:c r="K4342" s="266" t="n">
        <x:f>MOD(ROW()-ROW($I$46),MESCLUN_CAP+1)</x:f>
        <x:v>18</x:v>
      </x:c>
      <x:c r="L4342" s="266" t="n">
        <x:f>SUM(I4342:K4342)</x:f>
        <x:v>36</x:v>
      </x:c>
      <x:c r="M4342" s="267" t="n">
        <x:f>I4342*TOMATO_HOURS*WEEKS*(1+TOMATO_DIM)^I4342+J4342*CARROT_HOURS*WEEKS*(1+CARROT_DIM)^J4342+K4342*MESCLUN_HOURS*WEEKS*(1+MESCLUN_DIM)^K4342</x:f>
        <x:v>2453.7706059798943</x:v>
      </x:c>
      <x:c r="N4342" s="267" t="n">
        <x:f>MAX(M4342-FARMER_HOURS,0)/TEMP_HOURS_PER_WORKER</x:f>
        <x:v>1.2040073652638155</x:v>
      </x:c>
      <x:c r="O4342" s="268" t="n">
        <x:f>I4342*TOMATO_PRICE+J4342*CARROT_PRICE+K4342*MESCLUN_PRICE</x:f>
        <x:v>126528</x:v>
      </x:c>
      <x:c r="P4342" s="268" t="n">
        <x:f>I4342*TOMATO_FERTILIZER+J4342*CARROT_FERTILIZER+K4342*MESCLUN_FERTILIZER</x:f>
        <x:v>26400</x:v>
      </x:c>
      <x:c r="Q4342" s="268" t="n">
        <x:f>MIN(M4342,FARMER_HOURS)*FARMER_RATE+MAX(M4342-FARMER_HOURS,0)*TEMP_RATE</x:f>
        <x:v>55100.184131595386</x:v>
      </x:c>
      <x:c r="R4342" s="268" t="n">
        <x:f>O4342-P4342-Q4342-FIXED_COST</x:f>
        <x:v>25027.815868404614</x:v>
      </x:c>
      <x:c r="S4342" s="139" t="str">
        <x:f>IF(AND(L4342&lt;=TOTAL_BED_CAP,N4342&lt;=TEMP_WORKER_CAP),"YES","NO")</x:f>
        <x:v>YES</x:v>
      </x:c>
      <x:c r="T4342" s="139" t="n">
        <x:f>IF(S4342="YES",R4342,-1E+99)</x:f>
        <x:v>25027.815868404614</x:v>
      </x:c>
    </x:row>
    <x:row r="4343">
      <x:c r="A4343" s="139"/>
      <x:c r="B4343" s="139"/>
      <x:c r="C4343" s="139"/>
      <x:c r="D4343" s="139"/>
      <x:c r="E4343" s="139"/>
      <x:c r="F4343" s="139"/>
      <x:c r="G4343" s="139"/>
      <x:c r="H4343" s="139"/>
      <x:c r="I4343" s="266" t="n">
        <x:f>INT((ROW()-ROW($I$46))/((CARROT_CAP+1)*(MESCLUN_CAP+1)))</x:f>
        <x:v>6</x:v>
      </x:c>
      <x:c r="J4343" s="266" t="n">
        <x:f>MOD(INT((ROW()-ROW($I$46))/(MESCLUN_CAP+1)),CARROT_CAP+1)</x:f>
        <x:v>12</x:v>
      </x:c>
      <x:c r="K4343" s="266" t="n">
        <x:f>MOD(ROW()-ROW($I$46),MESCLUN_CAP+1)</x:f>
        <x:v>19</x:v>
      </x:c>
      <x:c r="L4343" s="266" t="n">
        <x:f>SUM(I4343:K4343)</x:f>
        <x:v>37</x:v>
      </x:c>
      <x:c r="M4343" s="267" t="n">
        <x:f>I4343*TOMATO_HOURS*WEEKS*(1+TOMATO_DIM)^I4343+J4343*CARROT_HOURS*WEEKS*(1+CARROT_DIM)^J4343+K4343*MESCLUN_HOURS*WEEKS*(1+MESCLUN_DIM)^K4343</x:f>
        <x:v>2523.4121346159163</x:v>
      </x:c>
      <x:c r="N4343" s="267" t="n">
        <x:f>MAX(M4343-FARMER_HOURS,0)/TEMP_HOURS_PER_WORKER</x:f>
        <x:v>1.2523695379277198</x:v>
      </x:c>
      <x:c r="O4343" s="268" t="n">
        <x:f>I4343*TOMATO_PRICE+J4343*CARROT_PRICE+K4343*MESCLUN_PRICE</x:f>
        <x:v>129228</x:v>
      </x:c>
      <x:c r="P4343" s="268" t="n">
        <x:f>I4343*TOMATO_FERTILIZER+J4343*CARROT_FERTILIZER+K4343*MESCLUN_FERTILIZER</x:f>
        <x:v>27280</x:v>
      </x:c>
      <x:c r="Q4343" s="268" t="n">
        <x:f>MIN(M4343,FARMER_HOURS)*FARMER_RATE+MAX(M4343-FARMER_HOURS,0)*TEMP_RATE</x:f>
        <x:v>56309.23844819299</x:v>
      </x:c>
      <x:c r="R4343" s="268" t="n">
        <x:f>O4343-P4343-Q4343-FIXED_COST</x:f>
        <x:v>25638.76155180701</x:v>
      </x:c>
      <x:c r="S4343" s="139" t="str">
        <x:f>IF(AND(L4343&lt;=TOTAL_BED_CAP,N4343&lt;=TEMP_WORKER_CAP),"YES","NO")</x:f>
        <x:v>YES</x:v>
      </x:c>
      <x:c r="T4343" s="139" t="n">
        <x:f>IF(S4343="YES",R4343,-1E+99)</x:f>
        <x:v>25638.76155180701</x:v>
      </x:c>
    </x:row>
    <x:row r="4344">
      <x:c r="A4344" s="139"/>
      <x:c r="B4344" s="139"/>
      <x:c r="C4344" s="139"/>
      <x:c r="D4344" s="139"/>
      <x:c r="E4344" s="139"/>
      <x:c r="F4344" s="139"/>
      <x:c r="G4344" s="139"/>
      <x:c r="H4344" s="139"/>
      <x:c r="I4344" s="266" t="n">
        <x:f>INT((ROW()-ROW($I$46))/((CARROT_CAP+1)*(MESCLUN_CAP+1)))</x:f>
        <x:v>6</x:v>
      </x:c>
      <x:c r="J4344" s="266" t="n">
        <x:f>MOD(INT((ROW()-ROW($I$46))/(MESCLUN_CAP+1)),CARROT_CAP+1)</x:f>
        <x:v>12</x:v>
      </x:c>
      <x:c r="K4344" s="266" t="n">
        <x:f>MOD(ROW()-ROW($I$46),MESCLUN_CAP+1)</x:f>
        <x:v>20</x:v>
      </x:c>
      <x:c r="L4344" s="266" t="n">
        <x:f>SUM(I4344:K4344)</x:f>
        <x:v>38</x:v>
      </x:c>
      <x:c r="M4344" s="267" t="n">
        <x:f>I4344*TOMATO_HOURS*WEEKS*(1+TOMATO_DIM)^I4344+J4344*CARROT_HOURS*WEEKS*(1+CARROT_DIM)^J4344+K4344*MESCLUN_HOURS*WEEKS*(1+MESCLUN_DIM)^K4344</x:f>
        <x:v>2594.6364252663934</x:v>
      </x:c>
      <x:c r="N4344" s="267" t="n">
        <x:f>MAX(M4344-FARMER_HOURS,0)/TEMP_HOURS_PER_WORKER</x:f>
        <x:v>1.3018308508794398</x:v>
      </x:c>
      <x:c r="O4344" s="268" t="n">
        <x:f>I4344*TOMATO_PRICE+J4344*CARROT_PRICE+K4344*MESCLUN_PRICE</x:f>
        <x:v>131928</x:v>
      </x:c>
      <x:c r="P4344" s="268" t="n">
        <x:f>I4344*TOMATO_FERTILIZER+J4344*CARROT_FERTILIZER+K4344*MESCLUN_FERTILIZER</x:f>
        <x:v>28160</x:v>
      </x:c>
      <x:c r="Q4344" s="268" t="n">
        <x:f>MIN(M4344,FARMER_HOURS)*FARMER_RATE+MAX(M4344-FARMER_HOURS,0)*TEMP_RATE</x:f>
        <x:v>57545.771271986</x:v>
      </x:c>
      <x:c r="R4344" s="268" t="n">
        <x:f>O4344-P4344-Q4344-FIXED_COST</x:f>
        <x:v>26222.228728014</x:v>
      </x:c>
      <x:c r="S4344" s="139" t="str">
        <x:f>IF(AND(L4344&lt;=TOTAL_BED_CAP,N4344&lt;=TEMP_WORKER_CAP),"YES","NO")</x:f>
        <x:v>YES</x:v>
      </x:c>
      <x:c r="T4344" s="139" t="n">
        <x:f>IF(S4344="YES",R4344,-1E+99)</x:f>
        <x:v>26222.228728014</x:v>
      </x:c>
    </x:row>
    <x:row r="4345">
      <x:c r="A4345" s="139"/>
      <x:c r="B4345" s="139"/>
      <x:c r="C4345" s="139"/>
      <x:c r="D4345" s="139"/>
      <x:c r="E4345" s="139"/>
      <x:c r="F4345" s="139"/>
      <x:c r="G4345" s="139"/>
      <x:c r="H4345" s="139"/>
      <x:c r="I4345" s="266" t="n">
        <x:f>INT((ROW()-ROW($I$46))/((CARROT_CAP+1)*(MESCLUN_CAP+1)))</x:f>
        <x:v>6</x:v>
      </x:c>
      <x:c r="J4345" s="266" t="n">
        <x:f>MOD(INT((ROW()-ROW($I$46))/(MESCLUN_CAP+1)),CARROT_CAP+1)</x:f>
        <x:v>12</x:v>
      </x:c>
      <x:c r="K4345" s="266" t="n">
        <x:f>MOD(ROW()-ROW($I$46),MESCLUN_CAP+1)</x:f>
        <x:v>21</x:v>
      </x:c>
      <x:c r="L4345" s="266" t="n">
        <x:f>SUM(I4345:K4345)</x:f>
        <x:v>39</x:v>
      </x:c>
      <x:c r="M4345" s="267" t="n">
        <x:f>I4345*TOMATO_HOURS*WEEKS*(1+TOMATO_DIM)^I4345+J4345*CARROT_HOURS*WEEKS*(1+CARROT_DIM)^J4345+K4345*MESCLUN_HOURS*WEEKS*(1+MESCLUN_DIM)^K4345</x:f>
        <x:v>2667.472165492837</x:v>
      </x:c>
      <x:c r="N4345" s="267" t="n">
        <x:f>MAX(M4345-FARMER_HOURS,0)/TEMP_HOURS_PER_WORKER</x:f>
        <x:v>1.3524112260366925</x:v>
      </x:c>
      <x:c r="O4345" s="268" t="n">
        <x:f>I4345*TOMATO_PRICE+J4345*CARROT_PRICE+K4345*MESCLUN_PRICE</x:f>
        <x:v>134628</x:v>
      </x:c>
      <x:c r="P4345" s="268" t="n">
        <x:f>I4345*TOMATO_FERTILIZER+J4345*CARROT_FERTILIZER+K4345*MESCLUN_FERTILIZER</x:f>
        <x:v>29040</x:v>
      </x:c>
      <x:c r="Q4345" s="268" t="n">
        <x:f>MIN(M4345,FARMER_HOURS)*FARMER_RATE+MAX(M4345-FARMER_HOURS,0)*TEMP_RATE</x:f>
        <x:v>58810.28065091731</x:v>
      </x:c>
      <x:c r="R4345" s="268" t="n">
        <x:f>O4345-P4345-Q4345-FIXED_COST</x:f>
        <x:v>26777.71934908269</x:v>
      </x:c>
      <x:c r="S4345" s="139" t="str">
        <x:f>IF(AND(L4345&lt;=TOTAL_BED_CAP,N4345&lt;=TEMP_WORKER_CAP),"YES","NO")</x:f>
        <x:v>YES</x:v>
      </x:c>
      <x:c r="T4345" s="139" t="n">
        <x:f>IF(S4345="YES",R4345,-1E+99)</x:f>
        <x:v>26777.71934908269</x:v>
      </x:c>
    </x:row>
    <x:row r="4346">
      <x:c r="A4346" s="139"/>
      <x:c r="B4346" s="139"/>
      <x:c r="C4346" s="139"/>
      <x:c r="D4346" s="139"/>
      <x:c r="E4346" s="139"/>
      <x:c r="F4346" s="139"/>
      <x:c r="G4346" s="139"/>
      <x:c r="H4346" s="139"/>
      <x:c r="I4346" s="266" t="n">
        <x:f>INT((ROW()-ROW($I$46))/((CARROT_CAP+1)*(MESCLUN_CAP+1)))</x:f>
        <x:v>6</x:v>
      </x:c>
      <x:c r="J4346" s="266" t="n">
        <x:f>MOD(INT((ROW()-ROW($I$46))/(MESCLUN_CAP+1)),CARROT_CAP+1)</x:f>
        <x:v>12</x:v>
      </x:c>
      <x:c r="K4346" s="266" t="n">
        <x:f>MOD(ROW()-ROW($I$46),MESCLUN_CAP+1)</x:f>
        <x:v>22</x:v>
      </x:c>
      <x:c r="L4346" s="266" t="n">
        <x:f>SUM(I4346:K4346)</x:f>
        <x:v>40</x:v>
      </x:c>
      <x:c r="M4346" s="267" t="n">
        <x:f>I4346*TOMATO_HOURS*WEEKS*(1+TOMATO_DIM)^I4346+J4346*CARROT_HOURS*WEEKS*(1+CARROT_DIM)^J4346+K4346*MESCLUN_HOURS*WEEKS*(1+MESCLUN_DIM)^K4346</x:f>
        <x:v>2741.948512739233</x:v>
      </x:c>
      <x:c r="N4346" s="267" t="n">
        <x:f>MAX(M4346-FARMER_HOURS,0)/TEMP_HOURS_PER_WORKER</x:f>
        <x:v>1.4041309116244673</x:v>
      </x:c>
      <x:c r="O4346" s="268" t="n">
        <x:f>I4346*TOMATO_PRICE+J4346*CARROT_PRICE+K4346*MESCLUN_PRICE</x:f>
        <x:v>137328</x:v>
      </x:c>
      <x:c r="P4346" s="268" t="n">
        <x:f>I4346*TOMATO_FERTILIZER+J4346*CARROT_FERTILIZER+K4346*MESCLUN_FERTILIZER</x:f>
        <x:v>29920</x:v>
      </x:c>
      <x:c r="Q4346" s="268" t="n">
        <x:f>MIN(M4346,FARMER_HOURS)*FARMER_RATE+MAX(M4346-FARMER_HOURS,0)*TEMP_RATE</x:f>
        <x:v>60103.272790611685</x:v>
      </x:c>
      <x:c r="R4346" s="268" t="n">
        <x:f>O4346-P4346-Q4346-FIXED_COST</x:f>
        <x:v>27304.727209388315</x:v>
      </x:c>
      <x:c r="S4346" s="139" t="str">
        <x:f>IF(AND(L4346&lt;=TOTAL_BED_CAP,N4346&lt;=TEMP_WORKER_CAP),"YES","NO")</x:f>
        <x:v>YES</x:v>
      </x:c>
      <x:c r="T4346" s="139" t="n">
        <x:f>IF(S4346="YES",R4346,-1E+99)</x:f>
        <x:v>27304.727209388315</x:v>
      </x:c>
    </x:row>
    <x:row r="4347">
      <x:c r="A4347" s="139"/>
      <x:c r="B4347" s="139"/>
      <x:c r="C4347" s="139"/>
      <x:c r="D4347" s="139"/>
      <x:c r="E4347" s="139"/>
      <x:c r="F4347" s="139"/>
      <x:c r="G4347" s="139"/>
      <x:c r="H4347" s="139"/>
      <x:c r="I4347" s="266" t="n">
        <x:f>INT((ROW()-ROW($I$46))/((CARROT_CAP+1)*(MESCLUN_CAP+1)))</x:f>
        <x:v>6</x:v>
      </x:c>
      <x:c r="J4347" s="266" t="n">
        <x:f>MOD(INT((ROW()-ROW($I$46))/(MESCLUN_CAP+1)),CARROT_CAP+1)</x:f>
        <x:v>12</x:v>
      </x:c>
      <x:c r="K4347" s="266" t="n">
        <x:f>MOD(ROW()-ROW($I$46),MESCLUN_CAP+1)</x:f>
        <x:v>23</x:v>
      </x:c>
      <x:c r="L4347" s="266" t="n">
        <x:f>SUM(I4347:K4347)</x:f>
        <x:v>41</x:v>
      </x:c>
      <x:c r="M4347" s="267" t="n">
        <x:f>I4347*TOMATO_HOURS*WEEKS*(1+TOMATO_DIM)^I4347+J4347*CARROT_HOURS*WEEKS*(1+CARROT_DIM)^J4347+K4347*MESCLUN_HOURS*WEEKS*(1+MESCLUN_DIM)^K4347</x:f>
        <x:v>2818.0951015966693</x:v>
      </x:c>
      <x:c r="N4347" s="267" t="n">
        <x:f>MAX(M4347-FARMER_HOURS,0)/TEMP_HOURS_PER_WORKER</x:f>
        <x:v>1.4570104872199092</x:v>
      </x:c>
      <x:c r="O4347" s="268" t="n">
        <x:f>I4347*TOMATO_PRICE+J4347*CARROT_PRICE+K4347*MESCLUN_PRICE</x:f>
        <x:v>140028</x:v>
      </x:c>
      <x:c r="P4347" s="268" t="n">
        <x:f>I4347*TOMATO_FERTILIZER+J4347*CARROT_FERTILIZER+K4347*MESCLUN_FERTILIZER</x:f>
        <x:v>30800</x:v>
      </x:c>
      <x:c r="Q4347" s="268" t="n">
        <x:f>MIN(M4347,FARMER_HOURS)*FARMER_RATE+MAX(M4347-FARMER_HOURS,0)*TEMP_RATE</x:f>
        <x:v>61425.26218049773</x:v>
      </x:c>
      <x:c r="R4347" s="268" t="n">
        <x:f>O4347-P4347-Q4347-FIXED_COST</x:f>
        <x:v>27802.73781950227</x:v>
      </x:c>
      <x:c r="S4347" s="139" t="str">
        <x:f>IF(AND(L4347&lt;=TOTAL_BED_CAP,N4347&lt;=TEMP_WORKER_CAP),"YES","NO")</x:f>
        <x:v>YES</x:v>
      </x:c>
      <x:c r="T4347" s="139" t="n">
        <x:f>IF(S4347="YES",R4347,-1E+99)</x:f>
        <x:v>27802.73781950227</x:v>
      </x:c>
    </x:row>
    <x:row r="4348">
      <x:c r="A4348" s="139"/>
      <x:c r="B4348" s="139"/>
      <x:c r="C4348" s="139"/>
      <x:c r="D4348" s="139"/>
      <x:c r="E4348" s="139"/>
      <x:c r="F4348" s="139"/>
      <x:c r="G4348" s="139"/>
      <x:c r="H4348" s="139"/>
      <x:c r="I4348" s="266" t="n">
        <x:f>INT((ROW()-ROW($I$46))/((CARROT_CAP+1)*(MESCLUN_CAP+1)))</x:f>
        <x:v>6</x:v>
      </x:c>
      <x:c r="J4348" s="266" t="n">
        <x:f>MOD(INT((ROW()-ROW($I$46))/(MESCLUN_CAP+1)),CARROT_CAP+1)</x:f>
        <x:v>12</x:v>
      </x:c>
      <x:c r="K4348" s="266" t="n">
        <x:f>MOD(ROW()-ROW($I$46),MESCLUN_CAP+1)</x:f>
        <x:v>24</x:v>
      </x:c>
      <x:c r="L4348" s="266" t="n">
        <x:f>SUM(I4348:K4348)</x:f>
        <x:v>42</x:v>
      </x:c>
      <x:c r="M4348" s="267" t="n">
        <x:f>I4348*TOMATO_HOURS*WEEKS*(1+TOMATO_DIM)^I4348+J4348*CARROT_HOURS*WEEKS*(1+CARROT_DIM)^J4348+K4348*MESCLUN_HOURS*WEEKS*(1+MESCLUN_DIM)^K4348</x:f>
        <x:v>2895.9420511761655</x:v>
      </x:c>
      <x:c r="N4348" s="267" t="n">
        <x:f>MAX(M4348-FARMER_HOURS,0)/TEMP_HOURS_PER_WORKER</x:f>
        <x:v>1.511070868872337</x:v>
      </x:c>
      <x:c r="O4348" s="268" t="n">
        <x:f>I4348*TOMATO_PRICE+J4348*CARROT_PRICE+K4348*MESCLUN_PRICE</x:f>
        <x:v>142728</x:v>
      </x:c>
      <x:c r="P4348" s="268" t="n">
        <x:f>I4348*TOMATO_FERTILIZER+J4348*CARROT_FERTILIZER+K4348*MESCLUN_FERTILIZER</x:f>
        <x:v>31680</x:v>
      </x:c>
      <x:c r="Q4348" s="268" t="n">
        <x:f>MIN(M4348,FARMER_HOURS)*FARMER_RATE+MAX(M4348-FARMER_HOURS,0)*TEMP_RATE</x:f>
        <x:v>62776.77172180843</x:v>
      </x:c>
      <x:c r="R4348" s="268" t="n">
        <x:f>O4348-P4348-Q4348-FIXED_COST</x:f>
        <x:v>28271.22827819157</x:v>
      </x:c>
      <x:c r="S4348" s="139" t="str">
        <x:f>IF(AND(L4348&lt;=TOTAL_BED_CAP,N4348&lt;=TEMP_WORKER_CAP),"YES","NO")</x:f>
        <x:v>YES</x:v>
      </x:c>
      <x:c r="T4348" s="139" t="n">
        <x:f>IF(S4348="YES",R4348,-1E+99)</x:f>
        <x:v>28271.22827819157</x:v>
      </x:c>
    </x:row>
    <x:row r="4349">
      <x:c r="A4349" s="139"/>
      <x:c r="B4349" s="139"/>
      <x:c r="C4349" s="139"/>
      <x:c r="D4349" s="139"/>
      <x:c r="E4349" s="139"/>
      <x:c r="F4349" s="139"/>
      <x:c r="G4349" s="139"/>
      <x:c r="H4349" s="139"/>
      <x:c r="I4349" s="266" t="n">
        <x:f>INT((ROW()-ROW($I$46))/((CARROT_CAP+1)*(MESCLUN_CAP+1)))</x:f>
        <x:v>6</x:v>
      </x:c>
      <x:c r="J4349" s="266" t="n">
        <x:f>MOD(INT((ROW()-ROW($I$46))/(MESCLUN_CAP+1)),CARROT_CAP+1)</x:f>
        <x:v>12</x:v>
      </x:c>
      <x:c r="K4349" s="266" t="n">
        <x:f>MOD(ROW()-ROW($I$46),MESCLUN_CAP+1)</x:f>
        <x:v>25</x:v>
      </x:c>
      <x:c r="L4349" s="266" t="n">
        <x:f>SUM(I4349:K4349)</x:f>
        <x:v>43</x:v>
      </x:c>
      <x:c r="M4349" s="267" t="n">
        <x:f>I4349*TOMATO_HOURS*WEEKS*(1+TOMATO_DIM)^I4349+J4349*CARROT_HOURS*WEEKS*(1+CARROT_DIM)^J4349+K4349*MESCLUN_HOURS*WEEKS*(1+MESCLUN_DIM)^K4349</x:f>
        <x:v>2975.5199725912626</x:v>
      </x:c>
      <x:c r="N4349" s="267" t="n">
        <x:f>MAX(M4349-FARMER_HOURS,0)/TEMP_HOURS_PER_WORKER</x:f>
        <x:v>1.566333314299488</x:v>
      </x:c>
      <x:c r="O4349" s="268" t="n">
        <x:f>I4349*TOMATO_PRICE+J4349*CARROT_PRICE+K4349*MESCLUN_PRICE</x:f>
        <x:v>145428</x:v>
      </x:c>
      <x:c r="P4349" s="268" t="n">
        <x:f>I4349*TOMATO_FERTILIZER+J4349*CARROT_FERTILIZER+K4349*MESCLUN_FERTILIZER</x:f>
        <x:v>32560</x:v>
      </x:c>
      <x:c r="Q4349" s="268" t="n">
        <x:f>MIN(M4349,FARMER_HOURS)*FARMER_RATE+MAX(M4349-FARMER_HOURS,0)*TEMP_RATE</x:f>
        <x:v>64158.3328574872</x:v>
      </x:c>
      <x:c r="R4349" s="268" t="n">
        <x:f>O4349-P4349-Q4349-FIXED_COST</x:f>
        <x:v>28709.6671425128</x:v>
      </x:c>
      <x:c r="S4349" s="139" t="str">
        <x:f>IF(AND(L4349&lt;=TOTAL_BED_CAP,N4349&lt;=TEMP_WORKER_CAP),"YES","NO")</x:f>
        <x:v>YES</x:v>
      </x:c>
      <x:c r="T4349" s="139" t="n">
        <x:f>IF(S4349="YES",R4349,-1E+99)</x:f>
        <x:v>28709.6671425128</x:v>
      </x:c>
    </x:row>
    <x:row r="4350">
      <x:c r="A4350" s="139"/>
      <x:c r="B4350" s="139"/>
      <x:c r="C4350" s="139"/>
      <x:c r="D4350" s="139"/>
      <x:c r="E4350" s="139"/>
      <x:c r="F4350" s="139"/>
      <x:c r="G4350" s="139"/>
      <x:c r="H4350" s="139"/>
      <x:c r="I4350" s="266" t="n">
        <x:f>INT((ROW()-ROW($I$46))/((CARROT_CAP+1)*(MESCLUN_CAP+1)))</x:f>
        <x:v>6</x:v>
      </x:c>
      <x:c r="J4350" s="266" t="n">
        <x:f>MOD(INT((ROW()-ROW($I$46))/(MESCLUN_CAP+1)),CARROT_CAP+1)</x:f>
        <x:v>12</x:v>
      </x:c>
      <x:c r="K4350" s="266" t="n">
        <x:f>MOD(ROW()-ROW($I$46),MESCLUN_CAP+1)</x:f>
        <x:v>26</x:v>
      </x:c>
      <x:c r="L4350" s="266" t="n">
        <x:f>SUM(I4350:K4350)</x:f>
        <x:v>44</x:v>
      </x:c>
      <x:c r="M4350" s="267" t="n">
        <x:f>I4350*TOMATO_HOURS*WEEKS*(1+TOMATO_DIM)^I4350+J4350*CARROT_HOURS*WEEKS*(1+CARROT_DIM)^J4350+K4350*MESCLUN_HOURS*WEEKS*(1+MESCLUN_DIM)^K4350</x:f>
        <x:v>3056.8599765519803</x:v>
      </x:c>
      <x:c r="N4350" s="267" t="n">
        <x:f>MAX(M4350-FARMER_HOURS,0)/TEMP_HOURS_PER_WORKER</x:f>
        <x:v>1.6228194281610975</x:v>
      </x:c>
      <x:c r="O4350" s="268" t="n">
        <x:f>I4350*TOMATO_PRICE+J4350*CARROT_PRICE+K4350*MESCLUN_PRICE</x:f>
        <x:v>148128</x:v>
      </x:c>
      <x:c r="P4350" s="268" t="n">
        <x:f>I4350*TOMATO_FERTILIZER+J4350*CARROT_FERTILIZER+K4350*MESCLUN_FERTILIZER</x:f>
        <x:v>33440</x:v>
      </x:c>
      <x:c r="Q4350" s="268" t="n">
        <x:f>MIN(M4350,FARMER_HOURS)*FARMER_RATE+MAX(M4350-FARMER_HOURS,0)*TEMP_RATE</x:f>
        <x:v>65570.48570402744</x:v>
      </x:c>
      <x:c r="R4350" s="268" t="n">
        <x:f>O4350-P4350-Q4350-FIXED_COST</x:f>
        <x:v>29117.514295972564</x:v>
      </x:c>
      <x:c r="S4350" s="139" t="str">
        <x:f>IF(AND(L4350&lt;=TOTAL_BED_CAP,N4350&lt;=TEMP_WORKER_CAP),"YES","NO")</x:f>
        <x:v>YES</x:v>
      </x:c>
      <x:c r="T4350" s="139" t="n">
        <x:f>IF(S4350="YES",R4350,-1E+99)</x:f>
        <x:v>29117.514295972564</x:v>
      </x:c>
    </x:row>
    <x:row r="4351">
      <x:c r="A4351" s="139"/>
      <x:c r="B4351" s="139"/>
      <x:c r="C4351" s="139"/>
      <x:c r="D4351" s="139"/>
      <x:c r="E4351" s="139"/>
      <x:c r="F4351" s="139"/>
      <x:c r="G4351" s="139"/>
      <x:c r="H4351" s="139"/>
      <x:c r="I4351" s="266" t="n">
        <x:f>INT((ROW()-ROW($I$46))/((CARROT_CAP+1)*(MESCLUN_CAP+1)))</x:f>
        <x:v>6</x:v>
      </x:c>
      <x:c r="J4351" s="266" t="n">
        <x:f>MOD(INT((ROW()-ROW($I$46))/(MESCLUN_CAP+1)),CARROT_CAP+1)</x:f>
        <x:v>12</x:v>
      </x:c>
      <x:c r="K4351" s="266" t="n">
        <x:f>MOD(ROW()-ROW($I$46),MESCLUN_CAP+1)</x:f>
        <x:v>27</x:v>
      </x:c>
      <x:c r="L4351" s="266" t="n">
        <x:f>SUM(I4351:K4351)</x:f>
        <x:v>45</x:v>
      </x:c>
      <x:c r="M4351" s="267" t="n">
        <x:f>I4351*TOMATO_HOURS*WEEKS*(1+TOMATO_DIM)^I4351+J4351*CARROT_HOURS*WEEKS*(1+CARROT_DIM)^J4351+K4351*MESCLUN_HOURS*WEEKS*(1+MESCLUN_DIM)^K4351</x:f>
        <x:v>3139.9936810717372</x:v>
      </x:c>
      <x:c r="N4351" s="267" t="n">
        <x:f>MAX(M4351-FARMER_HOURS,0)/TEMP_HOURS_PER_WORKER</x:f>
        <x:v>1.6805511674109286</x:v>
      </x:c>
      <x:c r="O4351" s="268" t="n">
        <x:f>I4351*TOMATO_PRICE+J4351*CARROT_PRICE+K4351*MESCLUN_PRICE</x:f>
        <x:v>150828</x:v>
      </x:c>
      <x:c r="P4351" s="268" t="n">
        <x:f>I4351*TOMATO_FERTILIZER+J4351*CARROT_FERTILIZER+K4351*MESCLUN_FERTILIZER</x:f>
        <x:v>34320</x:v>
      </x:c>
      <x:c r="Q4351" s="268" t="n">
        <x:f>MIN(M4351,FARMER_HOURS)*FARMER_RATE+MAX(M4351-FARMER_HOURS,0)*TEMP_RATE</x:f>
        <x:v>67013.77918527322</x:v>
      </x:c>
      <x:c r="R4351" s="268" t="n">
        <x:f>O4351-P4351-Q4351-FIXED_COST</x:f>
        <x:v>29494.22081472678</x:v>
      </x:c>
      <x:c r="S4351" s="139" t="str">
        <x:f>IF(AND(L4351&lt;=TOTAL_BED_CAP,N4351&lt;=TEMP_WORKER_CAP),"YES","NO")</x:f>
        <x:v>YES</x:v>
      </x:c>
      <x:c r="T4351" s="139" t="n">
        <x:f>IF(S4351="YES",R4351,-1E+99)</x:f>
        <x:v>29494.22081472678</x:v>
      </x:c>
    </x:row>
    <x:row r="4352">
      <x:c r="A4352" s="139"/>
      <x:c r="B4352" s="139"/>
      <x:c r="C4352" s="139"/>
      <x:c r="D4352" s="139"/>
      <x:c r="E4352" s="139"/>
      <x:c r="F4352" s="139"/>
      <x:c r="G4352" s="139"/>
      <x:c r="H4352" s="139"/>
      <x:c r="I4352" s="266" t="n">
        <x:f>INT((ROW()-ROW($I$46))/((CARROT_CAP+1)*(MESCLUN_CAP+1)))</x:f>
        <x:v>6</x:v>
      </x:c>
      <x:c r="J4352" s="266" t="n">
        <x:f>MOD(INT((ROW()-ROW($I$46))/(MESCLUN_CAP+1)),CARROT_CAP+1)</x:f>
        <x:v>12</x:v>
      </x:c>
      <x:c r="K4352" s="266" t="n">
        <x:f>MOD(ROW()-ROW($I$46),MESCLUN_CAP+1)</x:f>
        <x:v>28</x:v>
      </x:c>
      <x:c r="L4352" s="266" t="n">
        <x:f>SUM(I4352:K4352)</x:f>
        <x:v>46</x:v>
      </x:c>
      <x:c r="M4352" s="267" t="n">
        <x:f>I4352*TOMATO_HOURS*WEEKS*(1+TOMATO_DIM)^I4352+J4352*CARROT_HOURS*WEEKS*(1+CARROT_DIM)^J4352+K4352*MESCLUN_HOURS*WEEKS*(1+MESCLUN_DIM)^K4352</x:f>
        <x:v>3224.9532192888905</x:v>
      </x:c>
      <x:c r="N4352" s="267" t="n">
        <x:f>MAX(M4352-FARMER_HOURS,0)/TEMP_HOURS_PER_WORKER</x:f>
        <x:v>1.7395508467283962</x:v>
      </x:c>
      <x:c r="O4352" s="268" t="n">
        <x:f>I4352*TOMATO_PRICE+J4352*CARROT_PRICE+K4352*MESCLUN_PRICE</x:f>
        <x:v>153528</x:v>
      </x:c>
      <x:c r="P4352" s="268" t="n">
        <x:f>I4352*TOMATO_FERTILIZER+J4352*CARROT_FERTILIZER+K4352*MESCLUN_FERTILIZER</x:f>
        <x:v>35200</x:v>
      </x:c>
      <x:c r="Q4352" s="268" t="n">
        <x:f>MIN(M4352,FARMER_HOURS)*FARMER_RATE+MAX(M4352-FARMER_HOURS,0)*TEMP_RATE</x:f>
        <x:v>68488.7711682099</x:v>
      </x:c>
      <x:c r="R4352" s="268" t="n">
        <x:f>O4352-P4352-Q4352-FIXED_COST</x:f>
        <x:v>29839.228831790097</x:v>
      </x:c>
      <x:c r="S4352" s="139" t="str">
        <x:f>IF(AND(L4352&lt;=TOTAL_BED_CAP,N4352&lt;=TEMP_WORKER_CAP),"YES","NO")</x:f>
        <x:v>YES</x:v>
      </x:c>
      <x:c r="T4352" s="139" t="n">
        <x:f>IF(S4352="YES",R4352,-1E+99)</x:f>
        <x:v>29839.228831790097</x:v>
      </x:c>
    </x:row>
    <x:row r="4353">
      <x:c r="A4353" s="139"/>
      <x:c r="B4353" s="139"/>
      <x:c r="C4353" s="139"/>
      <x:c r="D4353" s="139"/>
      <x:c r="E4353" s="139"/>
      <x:c r="F4353" s="139"/>
      <x:c r="G4353" s="139"/>
      <x:c r="H4353" s="139"/>
      <x:c r="I4353" s="266" t="n">
        <x:f>INT((ROW()-ROW($I$46))/((CARROT_CAP+1)*(MESCLUN_CAP+1)))</x:f>
        <x:v>6</x:v>
      </x:c>
      <x:c r="J4353" s="266" t="n">
        <x:f>MOD(INT((ROW()-ROW($I$46))/(MESCLUN_CAP+1)),CARROT_CAP+1)</x:f>
        <x:v>12</x:v>
      </x:c>
      <x:c r="K4353" s="266" t="n">
        <x:f>MOD(ROW()-ROW($I$46),MESCLUN_CAP+1)</x:f>
        <x:v>29</x:v>
      </x:c>
      <x:c r="L4353" s="266" t="n">
        <x:f>SUM(I4353:K4353)</x:f>
        <x:v>47</x:v>
      </x:c>
      <x:c r="M4353" s="267" t="n">
        <x:f>I4353*TOMATO_HOURS*WEEKS*(1+TOMATO_DIM)^I4353+J4353*CARROT_HOURS*WEEKS*(1+CARROT_DIM)^J4353+K4353*MESCLUN_HOURS*WEEKS*(1+MESCLUN_DIM)^K4353</x:f>
        <x:v>3311.771247404544</x:v>
      </x:c>
      <x:c r="N4353" s="267" t="n">
        <x:f>MAX(M4353-FARMER_HOURS,0)/TEMP_HOURS_PER_WORKER</x:f>
        <x:v>1.7998411440309332</x:v>
      </x:c>
      <x:c r="O4353" s="268" t="n">
        <x:f>I4353*TOMATO_PRICE+J4353*CARROT_PRICE+K4353*MESCLUN_PRICE</x:f>
        <x:v>156228</x:v>
      </x:c>
      <x:c r="P4353" s="268" t="n">
        <x:f>I4353*TOMATO_FERTILIZER+J4353*CARROT_FERTILIZER+K4353*MESCLUN_FERTILIZER</x:f>
        <x:v>36080</x:v>
      </x:c>
      <x:c r="Q4353" s="268" t="n">
        <x:f>MIN(M4353,FARMER_HOURS)*FARMER_RATE+MAX(M4353-FARMER_HOURS,0)*TEMP_RATE</x:f>
        <x:v>69996.02860077334</x:v>
      </x:c>
      <x:c r="R4353" s="268" t="n">
        <x:f>O4353-P4353-Q4353-FIXED_COST</x:f>
        <x:v>30151.971399226662</x:v>
      </x:c>
      <x:c r="S4353" s="139" t="str">
        <x:f>IF(AND(L4353&lt;=TOTAL_BED_CAP,N4353&lt;=TEMP_WORKER_CAP),"YES","NO")</x:f>
        <x:v>YES</x:v>
      </x:c>
      <x:c r="T4353" s="139" t="n">
        <x:f>IF(S4353="YES",R4353,-1E+99)</x:f>
        <x:v>30151.971399226662</x:v>
      </x:c>
    </x:row>
    <x:row r="4354">
      <x:c r="A4354" s="139"/>
      <x:c r="B4354" s="139"/>
      <x:c r="C4354" s="139"/>
      <x:c r="D4354" s="139"/>
      <x:c r="E4354" s="139"/>
      <x:c r="F4354" s="139"/>
      <x:c r="G4354" s="139"/>
      <x:c r="H4354" s="139"/>
      <x:c r="I4354" s="266" t="n">
        <x:f>INT((ROW()-ROW($I$46))/((CARROT_CAP+1)*(MESCLUN_CAP+1)))</x:f>
        <x:v>6</x:v>
      </x:c>
      <x:c r="J4354" s="266" t="n">
        <x:f>MOD(INT((ROW()-ROW($I$46))/(MESCLUN_CAP+1)),CARROT_CAP+1)</x:f>
        <x:v>12</x:v>
      </x:c>
      <x:c r="K4354" s="266" t="n">
        <x:f>MOD(ROW()-ROW($I$46),MESCLUN_CAP+1)</x:f>
        <x:v>30</x:v>
      </x:c>
      <x:c r="L4354" s="266" t="n">
        <x:f>SUM(I4354:K4354)</x:f>
        <x:v>48</x:v>
      </x:c>
      <x:c r="M4354" s="267" t="n">
        <x:f>I4354*TOMATO_HOURS*WEEKS*(1+TOMATO_DIM)^I4354+J4354*CARROT_HOURS*WEEKS*(1+CARROT_DIM)^J4354+K4354*MESCLUN_HOURS*WEEKS*(1+MESCLUN_DIM)^K4354</x:f>
        <x:v>3400.480952738314</x:v>
      </x:c>
      <x:c r="N4354" s="267" t="n">
        <x:f>MAX(M4354-FARMER_HOURS,0)/TEMP_HOURS_PER_WORKER</x:f>
        <x:v>1.8614451060682737</x:v>
      </x:c>
      <x:c r="O4354" s="268" t="n">
        <x:f>I4354*TOMATO_PRICE+J4354*CARROT_PRICE+K4354*MESCLUN_PRICE</x:f>
        <x:v>158928</x:v>
      </x:c>
      <x:c r="P4354" s="268" t="n">
        <x:f>I4354*TOMATO_FERTILIZER+J4354*CARROT_FERTILIZER+K4354*MESCLUN_FERTILIZER</x:f>
        <x:v>36960</x:v>
      </x:c>
      <x:c r="Q4354" s="268" t="n">
        <x:f>MIN(M4354,FARMER_HOURS)*FARMER_RATE+MAX(M4354-FARMER_HOURS,0)*TEMP_RATE</x:f>
        <x:v>71536.12765170683</x:v>
      </x:c>
      <x:c r="R4354" s="268" t="n">
        <x:f>O4354-P4354-Q4354-FIXED_COST</x:f>
        <x:v>30431.872348293167</x:v>
      </x:c>
      <x:c r="S4354" s="139" t="str">
        <x:f>IF(AND(L4354&lt;=TOTAL_BED_CAP,N4354&lt;=TEMP_WORKER_CAP),"YES","NO")</x:f>
        <x:v>YES</x:v>
      </x:c>
      <x:c r="T4354" s="139" t="n">
        <x:f>IF(S4354="YES",R4354,-1E+99)</x:f>
        <x:v>30431.872348293167</x:v>
      </x:c>
    </x:row>
    <x:row r="4355">
      <x:c r="A4355" s="139"/>
      <x:c r="B4355" s="139"/>
      <x:c r="C4355" s="139"/>
      <x:c r="D4355" s="139"/>
      <x:c r="E4355" s="139"/>
      <x:c r="F4355" s="139"/>
      <x:c r="G4355" s="139"/>
      <x:c r="H4355" s="139"/>
      <x:c r="I4355" s="266" t="n">
        <x:f>INT((ROW()-ROW($I$46))/((CARROT_CAP+1)*(MESCLUN_CAP+1)))</x:f>
        <x:v>6</x:v>
      </x:c>
      <x:c r="J4355" s="266" t="n">
        <x:f>MOD(INT((ROW()-ROW($I$46))/(MESCLUN_CAP+1)),CARROT_CAP+1)</x:f>
        <x:v>13</x:v>
      </x:c>
      <x:c r="K4355" s="266" t="n">
        <x:f>MOD(ROW()-ROW($I$46),MESCLUN_CAP+1)</x:f>
        <x:v>0</x:v>
      </x:c>
      <x:c r="L4355" s="266" t="n">
        <x:f>SUM(I4355:K4355)</x:f>
        <x:v>19</x:v>
      </x:c>
      <x:c r="M4355" s="267" t="n">
        <x:f>I4355*TOMATO_HOURS*WEEKS*(1+TOMATO_DIM)^I4355+J4355*CARROT_HOURS*WEEKS*(1+CARROT_DIM)^J4355+K4355*MESCLUN_HOURS*WEEKS*(1+MESCLUN_DIM)^K4355</x:f>
        <x:v>1494.2622474924574</x:v>
      </x:c>
      <x:c r="N4355" s="267" t="n">
        <x:f>MAX(M4355-FARMER_HOURS,0)/TEMP_HOURS_PER_WORKER</x:f>
        <x:v>0.5376821163142065</x:v>
      </x:c>
      <x:c r="O4355" s="268" t="n">
        <x:f>I4355*TOMATO_PRICE+J4355*CARROT_PRICE+K4355*MESCLUN_PRICE</x:f>
        <x:v>80022</x:v>
      </x:c>
      <x:c r="P4355" s="268" t="n">
        <x:f>I4355*TOMATO_FERTILIZER+J4355*CARROT_FERTILIZER+K4355*MESCLUN_FERTILIZER</x:f>
        <x:v>11000</x:v>
      </x:c>
      <x:c r="Q4355" s="268" t="n">
        <x:f>MIN(M4355,FARMER_HOURS)*FARMER_RATE+MAX(M4355-FARMER_HOURS,0)*TEMP_RATE</x:f>
        <x:v>38442.05290785516</x:v>
      </x:c>
      <x:c r="R4355" s="268" t="n">
        <x:f>O4355-P4355-Q4355-FIXED_COST</x:f>
        <x:v>10579.947092144837</x:v>
      </x:c>
      <x:c r="S4355" s="139" t="str">
        <x:f>IF(AND(L4355&lt;=TOTAL_BED_CAP,N4355&lt;=TEMP_WORKER_CAP),"YES","NO")</x:f>
        <x:v>YES</x:v>
      </x:c>
      <x:c r="T4355" s="139" t="n">
        <x:f>IF(S4355="YES",R4355,-1E+99)</x:f>
        <x:v>10579.947092144837</x:v>
      </x:c>
    </x:row>
    <x:row r="4356">
      <x:c r="A4356" s="139"/>
      <x:c r="B4356" s="139"/>
      <x:c r="C4356" s="139"/>
      <x:c r="D4356" s="139"/>
      <x:c r="E4356" s="139"/>
      <x:c r="F4356" s="139"/>
      <x:c r="G4356" s="139"/>
      <x:c r="H4356" s="139"/>
      <x:c r="I4356" s="266" t="n">
        <x:f>INT((ROW()-ROW($I$46))/((CARROT_CAP+1)*(MESCLUN_CAP+1)))</x:f>
        <x:v>6</x:v>
      </x:c>
      <x:c r="J4356" s="266" t="n">
        <x:f>MOD(INT((ROW()-ROW($I$46))/(MESCLUN_CAP+1)),CARROT_CAP+1)</x:f>
        <x:v>13</x:v>
      </x:c>
      <x:c r="K4356" s="266" t="n">
        <x:f>MOD(ROW()-ROW($I$46),MESCLUN_CAP+1)</x:f>
        <x:v>1</x:v>
      </x:c>
      <x:c r="L4356" s="266" t="n">
        <x:f>SUM(I4356:K4356)</x:f>
        <x:v>20</x:v>
      </x:c>
      <x:c r="M4356" s="267" t="n">
        <x:f>I4356*TOMATO_HOURS*WEEKS*(1+TOMATO_DIM)^I4356+J4356*CARROT_HOURS*WEEKS*(1+CARROT_DIM)^J4356+K4356*MESCLUN_HOURS*WEEKS*(1+MESCLUN_DIM)^K4356</x:f>
        <x:v>1539.8247474924574</x:v>
      </x:c>
      <x:c r="N4356" s="267" t="n">
        <x:f>MAX(M4356-FARMER_HOURS,0)/TEMP_HOURS_PER_WORKER</x:f>
        <x:v>0.5693227413142066</x:v>
      </x:c>
      <x:c r="O4356" s="268" t="n">
        <x:f>I4356*TOMATO_PRICE+J4356*CARROT_PRICE+K4356*MESCLUN_PRICE</x:f>
        <x:v>82722</x:v>
      </x:c>
      <x:c r="P4356" s="268" t="n">
        <x:f>I4356*TOMATO_FERTILIZER+J4356*CARROT_FERTILIZER+K4356*MESCLUN_FERTILIZER</x:f>
        <x:v>11880</x:v>
      </x:c>
      <x:c r="Q4356" s="268" t="n">
        <x:f>MIN(M4356,FARMER_HOURS)*FARMER_RATE+MAX(M4356-FARMER_HOURS,0)*TEMP_RATE</x:f>
        <x:v>39233.06853285516</x:v>
      </x:c>
      <x:c r="R4356" s="268" t="n">
        <x:f>O4356-P4356-Q4356-FIXED_COST</x:f>
        <x:v>11608.931467144837</x:v>
      </x:c>
      <x:c r="S4356" s="139" t="str">
        <x:f>IF(AND(L4356&lt;=TOTAL_BED_CAP,N4356&lt;=TEMP_WORKER_CAP),"YES","NO")</x:f>
        <x:v>YES</x:v>
      </x:c>
      <x:c r="T4356" s="139" t="n">
        <x:f>IF(S4356="YES",R4356,-1E+99)</x:f>
        <x:v>11608.931467144837</x:v>
      </x:c>
    </x:row>
    <x:row r="4357">
      <x:c r="A4357" s="139"/>
      <x:c r="B4357" s="139"/>
      <x:c r="C4357" s="139"/>
      <x:c r="D4357" s="139"/>
      <x:c r="E4357" s="139"/>
      <x:c r="F4357" s="139"/>
      <x:c r="G4357" s="139"/>
      <x:c r="H4357" s="139"/>
      <x:c r="I4357" s="266" t="n">
        <x:f>INT((ROW()-ROW($I$46))/((CARROT_CAP+1)*(MESCLUN_CAP+1)))</x:f>
        <x:v>6</x:v>
      </x:c>
      <x:c r="J4357" s="266" t="n">
        <x:f>MOD(INT((ROW()-ROW($I$46))/(MESCLUN_CAP+1)),CARROT_CAP+1)</x:f>
        <x:v>13</x:v>
      </x:c>
      <x:c r="K4357" s="266" t="n">
        <x:f>MOD(ROW()-ROW($I$46),MESCLUN_CAP+1)</x:f>
        <x:v>2</x:v>
      </x:c>
      <x:c r="L4357" s="266" t="n">
        <x:f>SUM(I4357:K4357)</x:f>
        <x:v>21</x:v>
      </x:c>
      <x:c r="M4357" s="267" t="n">
        <x:f>I4357*TOMATO_HOURS*WEEKS*(1+TOMATO_DIM)^I4357+J4357*CARROT_HOURS*WEEKS*(1+CARROT_DIM)^J4357+K4357*MESCLUN_HOURS*WEEKS*(1+MESCLUN_DIM)^K4357</x:f>
        <x:v>1586.5263099924573</x:v>
      </x:c>
      <x:c r="N4357" s="267" t="n">
        <x:f>MAX(M4357-FARMER_HOURS,0)/TEMP_HOURS_PER_WORKER</x:f>
        <x:v>0.6017543819392065</x:v>
      </x:c>
      <x:c r="O4357" s="268" t="n">
        <x:f>I4357*TOMATO_PRICE+J4357*CARROT_PRICE+K4357*MESCLUN_PRICE</x:f>
        <x:v>85422</x:v>
      </x:c>
      <x:c r="P4357" s="268" t="n">
        <x:f>I4357*TOMATO_FERTILIZER+J4357*CARROT_FERTILIZER+K4357*MESCLUN_FERTILIZER</x:f>
        <x:v>12760</x:v>
      </x:c>
      <x:c r="Q4357" s="268" t="n">
        <x:f>MIN(M4357,FARMER_HOURS)*FARMER_RATE+MAX(M4357-FARMER_HOURS,0)*TEMP_RATE</x:f>
        <x:v>40043.85954848016</x:v>
      </x:c>
      <x:c r="R4357" s="268" t="n">
        <x:f>O4357-P4357-Q4357-FIXED_COST</x:f>
        <x:v>12618.140451519837</x:v>
      </x:c>
      <x:c r="S4357" s="139" t="str">
        <x:f>IF(AND(L4357&lt;=TOTAL_BED_CAP,N4357&lt;=TEMP_WORKER_CAP),"YES","NO")</x:f>
        <x:v>YES</x:v>
      </x:c>
      <x:c r="T4357" s="139" t="n">
        <x:f>IF(S4357="YES",R4357,-1E+99)</x:f>
        <x:v>12618.140451519837</x:v>
      </x:c>
    </x:row>
    <x:row r="4358">
      <x:c r="A4358" s="139"/>
      <x:c r="B4358" s="139"/>
      <x:c r="C4358" s="139"/>
      <x:c r="D4358" s="139"/>
      <x:c r="E4358" s="139"/>
      <x:c r="F4358" s="139"/>
      <x:c r="G4358" s="139"/>
      <x:c r="H4358" s="139"/>
      <x:c r="I4358" s="266" t="n">
        <x:f>INT((ROW()-ROW($I$46))/((CARROT_CAP+1)*(MESCLUN_CAP+1)))</x:f>
        <x:v>6</x:v>
      </x:c>
      <x:c r="J4358" s="266" t="n">
        <x:f>MOD(INT((ROW()-ROW($I$46))/(MESCLUN_CAP+1)),CARROT_CAP+1)</x:f>
        <x:v>13</x:v>
      </x:c>
      <x:c r="K4358" s="266" t="n">
        <x:f>MOD(ROW()-ROW($I$46),MESCLUN_CAP+1)</x:f>
        <x:v>3</x:v>
      </x:c>
      <x:c r="L4358" s="266" t="n">
        <x:f>SUM(I4358:K4358)</x:f>
        <x:v>22</x:v>
      </x:c>
      <x:c r="M4358" s="267" t="n">
        <x:f>I4358*TOMATO_HOURS*WEEKS*(1+TOMATO_DIM)^I4358+J4358*CARROT_HOURS*WEEKS*(1+CARROT_DIM)^J4358+K4358*MESCLUN_HOURS*WEEKS*(1+MESCLUN_DIM)^K4358</x:f>
        <x:v>1634.3882924143325</x:v>
      </x:c>
      <x:c r="N4358" s="267" t="n">
        <x:f>MAX(M4358-FARMER_HOURS,0)/TEMP_HOURS_PER_WORKER</x:f>
        <x:v>0.6349918697321754</x:v>
      </x:c>
      <x:c r="O4358" s="268" t="n">
        <x:f>I4358*TOMATO_PRICE+J4358*CARROT_PRICE+K4358*MESCLUN_PRICE</x:f>
        <x:v>88122</x:v>
      </x:c>
      <x:c r="P4358" s="268" t="n">
        <x:f>I4358*TOMATO_FERTILIZER+J4358*CARROT_FERTILIZER+K4358*MESCLUN_FERTILIZER</x:f>
        <x:v>13640</x:v>
      </x:c>
      <x:c r="Q4358" s="268" t="n">
        <x:f>MIN(M4358,FARMER_HOURS)*FARMER_RATE+MAX(M4358-FARMER_HOURS,0)*TEMP_RATE</x:f>
        <x:v>40874.79674330438</x:v>
      </x:c>
      <x:c r="R4358" s="268" t="n">
        <x:f>O4358-P4358-Q4358-FIXED_COST</x:f>
        <x:v>13607.203256695619</x:v>
      </x:c>
      <x:c r="S4358" s="139" t="str">
        <x:f>IF(AND(L4358&lt;=TOTAL_BED_CAP,N4358&lt;=TEMP_WORKER_CAP),"YES","NO")</x:f>
        <x:v>YES</x:v>
      </x:c>
      <x:c r="T4358" s="139" t="n">
        <x:f>IF(S4358="YES",R4358,-1E+99)</x:f>
        <x:v>13607.203256695619</x:v>
      </x:c>
    </x:row>
    <x:row r="4359">
      <x:c r="A4359" s="139"/>
      <x:c r="B4359" s="139"/>
      <x:c r="C4359" s="139"/>
      <x:c r="D4359" s="139"/>
      <x:c r="E4359" s="139"/>
      <x:c r="F4359" s="139"/>
      <x:c r="G4359" s="139"/>
      <x:c r="H4359" s="139"/>
      <x:c r="I4359" s="266" t="n">
        <x:f>INT((ROW()-ROW($I$46))/((CARROT_CAP+1)*(MESCLUN_CAP+1)))</x:f>
        <x:v>6</x:v>
      </x:c>
      <x:c r="J4359" s="266" t="n">
        <x:f>MOD(INT((ROW()-ROW($I$46))/(MESCLUN_CAP+1)),CARROT_CAP+1)</x:f>
        <x:v>13</x:v>
      </x:c>
      <x:c r="K4359" s="266" t="n">
        <x:f>MOD(ROW()-ROW($I$46),MESCLUN_CAP+1)</x:f>
        <x:v>4</x:v>
      </x:c>
      <x:c r="L4359" s="266" t="n">
        <x:f>SUM(I4359:K4359)</x:f>
        <x:v>23</x:v>
      </x:c>
      <x:c r="M4359" s="267" t="n">
        <x:f>I4359*TOMATO_HOURS*WEEKS*(1+TOMATO_DIM)^I4359+J4359*CARROT_HOURS*WEEKS*(1+CARROT_DIM)^J4359+K4359*MESCLUN_HOURS*WEEKS*(1+MESCLUN_DIM)^K4359</x:f>
        <x:v>1683.4324081369887</x:v>
      </x:c>
      <x:c r="N4359" s="267" t="n">
        <x:f>MAX(M4359-FARMER_HOURS,0)/TEMP_HOURS_PER_WORKER</x:f>
        <x:v>0.6690502834284644</x:v>
      </x:c>
      <x:c r="O4359" s="268" t="n">
        <x:f>I4359*TOMATO_PRICE+J4359*CARROT_PRICE+K4359*MESCLUN_PRICE</x:f>
        <x:v>90822</x:v>
      </x:c>
      <x:c r="P4359" s="268" t="n">
        <x:f>I4359*TOMATO_FERTILIZER+J4359*CARROT_FERTILIZER+K4359*MESCLUN_FERTILIZER</x:f>
        <x:v>14520</x:v>
      </x:c>
      <x:c r="Q4359" s="268" t="n">
        <x:f>MIN(M4359,FARMER_HOURS)*FARMER_RATE+MAX(M4359-FARMER_HOURS,0)*TEMP_RATE</x:f>
        <x:v>41726.25708571161</x:v>
      </x:c>
      <x:c r="R4359" s="268" t="n">
        <x:f>O4359-P4359-Q4359-FIXED_COST</x:f>
        <x:v>14575.742914288392</x:v>
      </x:c>
      <x:c r="S4359" s="139" t="str">
        <x:f>IF(AND(L4359&lt;=TOTAL_BED_CAP,N4359&lt;=TEMP_WORKER_CAP),"YES","NO")</x:f>
        <x:v>YES</x:v>
      </x:c>
      <x:c r="T4359" s="139" t="n">
        <x:f>IF(S4359="YES",R4359,-1E+99)</x:f>
        <x:v>14575.742914288392</x:v>
      </x:c>
    </x:row>
    <x:row r="4360">
      <x:c r="A4360" s="139"/>
      <x:c r="B4360" s="139"/>
      <x:c r="C4360" s="139"/>
      <x:c r="D4360" s="139"/>
      <x:c r="E4360" s="139"/>
      <x:c r="F4360" s="139"/>
      <x:c r="G4360" s="139"/>
      <x:c r="H4360" s="139"/>
      <x:c r="I4360" s="266" t="n">
        <x:f>INT((ROW()-ROW($I$46))/((CARROT_CAP+1)*(MESCLUN_CAP+1)))</x:f>
        <x:v>6</x:v>
      </x:c>
      <x:c r="J4360" s="266" t="n">
        <x:f>MOD(INT((ROW()-ROW($I$46))/(MESCLUN_CAP+1)),CARROT_CAP+1)</x:f>
        <x:v>13</x:v>
      </x:c>
      <x:c r="K4360" s="266" t="n">
        <x:f>MOD(ROW()-ROW($I$46),MESCLUN_CAP+1)</x:f>
        <x:v>5</x:v>
      </x:c>
      <x:c r="L4360" s="266" t="n">
        <x:f>SUM(I4360:K4360)</x:f>
        <x:v>24</x:v>
      </x:c>
      <x:c r="M4360" s="267" t="n">
        <x:f>I4360*TOMATO_HOURS*WEEKS*(1+TOMATO_DIM)^I4360+J4360*CARROT_HOURS*WEEKS*(1+CARROT_DIM)^J4360+K4360*MESCLUN_HOURS*WEEKS*(1+MESCLUN_DIM)^K4360</x:f>
        <x:v>1733.6807320581922</x:v>
      </x:c>
      <x:c r="N4360" s="267" t="n">
        <x:f>MAX(M4360-FARMER_HOURS,0)/TEMP_HOURS_PER_WORKER</x:f>
        <x:v>0.703944952818189</x:v>
      </x:c>
      <x:c r="O4360" s="268" t="n">
        <x:f>I4360*TOMATO_PRICE+J4360*CARROT_PRICE+K4360*MESCLUN_PRICE</x:f>
        <x:v>93522</x:v>
      </x:c>
      <x:c r="P4360" s="268" t="n">
        <x:f>I4360*TOMATO_FERTILIZER+J4360*CARROT_FERTILIZER+K4360*MESCLUN_FERTILIZER</x:f>
        <x:v>15400</x:v>
      </x:c>
      <x:c r="Q4360" s="268" t="n">
        <x:f>MIN(M4360,FARMER_HOURS)*FARMER_RATE+MAX(M4360-FARMER_HOURS,0)*TEMP_RATE</x:f>
        <x:v>42598.623820454726</x:v>
      </x:c>
      <x:c r="R4360" s="268" t="n">
        <x:f>O4360-P4360-Q4360-FIXED_COST</x:f>
        <x:v>15523.376179545274</x:v>
      </x:c>
      <x:c r="S4360" s="139" t="str">
        <x:f>IF(AND(L4360&lt;=TOTAL_BED_CAP,N4360&lt;=TEMP_WORKER_CAP),"YES","NO")</x:f>
        <x:v>YES</x:v>
      </x:c>
      <x:c r="T4360" s="139" t="n">
        <x:f>IF(S4360="YES",R4360,-1E+99)</x:f>
        <x:v>15523.376179545274</x:v>
      </x:c>
    </x:row>
    <x:row r="4361">
      <x:c r="A4361" s="139"/>
      <x:c r="B4361" s="139"/>
      <x:c r="C4361" s="139"/>
      <x:c r="D4361" s="139"/>
      <x:c r="E4361" s="139"/>
      <x:c r="F4361" s="139"/>
      <x:c r="G4361" s="139"/>
      <x:c r="H4361" s="139"/>
      <x:c r="I4361" s="266" t="n">
        <x:f>INT((ROW()-ROW($I$46))/((CARROT_CAP+1)*(MESCLUN_CAP+1)))</x:f>
        <x:v>6</x:v>
      </x:c>
      <x:c r="J4361" s="266" t="n">
        <x:f>MOD(INT((ROW()-ROW($I$46))/(MESCLUN_CAP+1)),CARROT_CAP+1)</x:f>
        <x:v>13</x:v>
      </x:c>
      <x:c r="K4361" s="266" t="n">
        <x:f>MOD(ROW()-ROW($I$46),MESCLUN_CAP+1)</x:f>
        <x:v>6</x:v>
      </x:c>
      <x:c r="L4361" s="266" t="n">
        <x:f>SUM(I4361:K4361)</x:f>
        <x:v>25</x:v>
      </x:c>
      <x:c r="M4361" s="267" t="n">
        <x:f>I4361*TOMATO_HOURS*WEEKS*(1+TOMATO_DIM)^I4361+J4361*CARROT_HOURS*WEEKS*(1+CARROT_DIM)^J4361+K4361*MESCLUN_HOURS*WEEKS*(1+MESCLUN_DIM)^K4361</x:f>
        <x:v>1785.1557062398251</x:v>
      </x:c>
      <x:c r="N4361" s="267" t="n">
        <x:f>MAX(M4361-FARMER_HOURS,0)/TEMP_HOURS_PER_WORKER</x:f>
        <x:v>0.7396914626665452</x:v>
      </x:c>
      <x:c r="O4361" s="268" t="n">
        <x:f>I4361*TOMATO_PRICE+J4361*CARROT_PRICE+K4361*MESCLUN_PRICE</x:f>
        <x:v>96222</x:v>
      </x:c>
      <x:c r="P4361" s="268" t="n">
        <x:f>I4361*TOMATO_FERTILIZER+J4361*CARROT_FERTILIZER+K4361*MESCLUN_FERTILIZER</x:f>
        <x:v>16280</x:v>
      </x:c>
      <x:c r="Q4361" s="268" t="n">
        <x:f>MIN(M4361,FARMER_HOURS)*FARMER_RATE+MAX(M4361-FARMER_HOURS,0)*TEMP_RATE</x:f>
        <x:v>43492.286566663635</x:v>
      </x:c>
      <x:c r="R4361" s="268" t="n">
        <x:f>O4361-P4361-Q4361-FIXED_COST</x:f>
        <x:v>16449.713433336365</x:v>
      </x:c>
      <x:c r="S4361" s="139" t="str">
        <x:f>IF(AND(L4361&lt;=TOTAL_BED_CAP,N4361&lt;=TEMP_WORKER_CAP),"YES","NO")</x:f>
        <x:v>YES</x:v>
      </x:c>
      <x:c r="T4361" s="139" t="n">
        <x:f>IF(S4361="YES",R4361,-1E+99)</x:f>
        <x:v>16449.713433336365</x:v>
      </x:c>
    </x:row>
    <x:row r="4362">
      <x:c r="A4362" s="139"/>
      <x:c r="B4362" s="139"/>
      <x:c r="C4362" s="139"/>
      <x:c r="D4362" s="139"/>
      <x:c r="E4362" s="139"/>
      <x:c r="F4362" s="139"/>
      <x:c r="G4362" s="139"/>
      <x:c r="H4362" s="139"/>
      <x:c r="I4362" s="266" t="n">
        <x:f>INT((ROW()-ROW($I$46))/((CARROT_CAP+1)*(MESCLUN_CAP+1)))</x:f>
        <x:v>6</x:v>
      </x:c>
      <x:c r="J4362" s="266" t="n">
        <x:f>MOD(INT((ROW()-ROW($I$46))/(MESCLUN_CAP+1)),CARROT_CAP+1)</x:f>
        <x:v>13</x:v>
      </x:c>
      <x:c r="K4362" s="266" t="n">
        <x:f>MOD(ROW()-ROW($I$46),MESCLUN_CAP+1)</x:f>
        <x:v>7</x:v>
      </x:c>
      <x:c r="L4362" s="266" t="n">
        <x:f>SUM(I4362:K4362)</x:f>
        <x:v>26</x:v>
      </x:c>
      <x:c r="M4362" s="267" t="n">
        <x:f>I4362*TOMATO_HOURS*WEEKS*(1+TOMATO_DIM)^I4362+J4362*CARROT_HOURS*WEEKS*(1+CARROT_DIM)^J4362+K4362*MESCLUN_HOURS*WEEKS*(1+MESCLUN_DIM)^K4362</x:f>
        <x:v>1837.8801456377855</x:v>
      </x:c>
      <x:c r="N4362" s="267" t="n">
        <x:f>MAX(M4362-FARMER_HOURS,0)/TEMP_HOURS_PER_WORKER</x:f>
        <x:v>0.7763056566929066</x:v>
      </x:c>
      <x:c r="O4362" s="268" t="n">
        <x:f>I4362*TOMATO_PRICE+J4362*CARROT_PRICE+K4362*MESCLUN_PRICE</x:f>
        <x:v>98922</x:v>
      </x:c>
      <x:c r="P4362" s="268" t="n">
        <x:f>I4362*TOMATO_FERTILIZER+J4362*CARROT_FERTILIZER+K4362*MESCLUN_FERTILIZER</x:f>
        <x:v>17160</x:v>
      </x:c>
      <x:c r="Q4362" s="268" t="n">
        <x:f>MIN(M4362,FARMER_HOURS)*FARMER_RATE+MAX(M4362-FARMER_HOURS,0)*TEMP_RATE</x:f>
        <x:v>44407.641417322666</x:v>
      </x:c>
      <x:c r="R4362" s="268" t="n">
        <x:f>O4362-P4362-Q4362-FIXED_COST</x:f>
        <x:v>17354.358582677334</x:v>
      </x:c>
      <x:c r="S4362" s="139" t="str">
        <x:f>IF(AND(L4362&lt;=TOTAL_BED_CAP,N4362&lt;=TEMP_WORKER_CAP),"YES","NO")</x:f>
        <x:v>YES</x:v>
      </x:c>
      <x:c r="T4362" s="139" t="n">
        <x:f>IF(S4362="YES",R4362,-1E+99)</x:f>
        <x:v>17354.358582677334</x:v>
      </x:c>
    </x:row>
    <x:row r="4363">
      <x:c r="A4363" s="139"/>
      <x:c r="B4363" s="139"/>
      <x:c r="C4363" s="139"/>
      <x:c r="D4363" s="139"/>
      <x:c r="E4363" s="139"/>
      <x:c r="F4363" s="139"/>
      <x:c r="G4363" s="139"/>
      <x:c r="H4363" s="139"/>
      <x:c r="I4363" s="266" t="n">
        <x:f>INT((ROW()-ROW($I$46))/((CARROT_CAP+1)*(MESCLUN_CAP+1)))</x:f>
        <x:v>6</x:v>
      </x:c>
      <x:c r="J4363" s="266" t="n">
        <x:f>MOD(INT((ROW()-ROW($I$46))/(MESCLUN_CAP+1)),CARROT_CAP+1)</x:f>
        <x:v>13</x:v>
      </x:c>
      <x:c r="K4363" s="266" t="n">
        <x:f>MOD(ROW()-ROW($I$46),MESCLUN_CAP+1)</x:f>
        <x:v>8</x:v>
      </x:c>
      <x:c r="L4363" s="266" t="n">
        <x:f>SUM(I4363:K4363)</x:f>
        <x:v>27</x:v>
      </x:c>
      <x:c r="M4363" s="267" t="n">
        <x:f>I4363*TOMATO_HOURS*WEEKS*(1+TOMATO_DIM)^I4363+J4363*CARROT_HOURS*WEEKS*(1+CARROT_DIM)^J4363+K4363*MESCLUN_HOURS*WEEKS*(1+MESCLUN_DIM)^K4363</x:f>
        <x:v>1891.8772439177658</x:v>
      </x:c>
      <x:c r="N4363" s="267" t="n">
        <x:f>MAX(M4363-FARMER_HOURS,0)/TEMP_HOURS_PER_WORKER</x:f>
        <x:v>0.8138036416095595</x:v>
      </x:c>
      <x:c r="O4363" s="268" t="n">
        <x:f>I4363*TOMATO_PRICE+J4363*CARROT_PRICE+K4363*MESCLUN_PRICE</x:f>
        <x:v>101622</x:v>
      </x:c>
      <x:c r="P4363" s="268" t="n">
        <x:f>I4363*TOMATO_FERTILIZER+J4363*CARROT_FERTILIZER+K4363*MESCLUN_FERTILIZER</x:f>
        <x:v>18040</x:v>
      </x:c>
      <x:c r="Q4363" s="268" t="n">
        <x:f>MIN(M4363,FARMER_HOURS)*FARMER_RATE+MAX(M4363-FARMER_HOURS,0)*TEMP_RATE</x:f>
        <x:v>45345.091040238985</x:v>
      </x:c>
      <x:c r="R4363" s="268" t="n">
        <x:f>O4363-P4363-Q4363-FIXED_COST</x:f>
        <x:v>18236.908959761015</x:v>
      </x:c>
      <x:c r="S4363" s="139" t="str">
        <x:f>IF(AND(L4363&lt;=TOTAL_BED_CAP,N4363&lt;=TEMP_WORKER_CAP),"YES","NO")</x:f>
        <x:v>YES</x:v>
      </x:c>
      <x:c r="T4363" s="139" t="n">
        <x:f>IF(S4363="YES",R4363,-1E+99)</x:f>
        <x:v>18236.908959761015</x:v>
      </x:c>
    </x:row>
    <x:row r="4364">
      <x:c r="A4364" s="139"/>
      <x:c r="B4364" s="139"/>
      <x:c r="C4364" s="139"/>
      <x:c r="D4364" s="139"/>
      <x:c r="E4364" s="139"/>
      <x:c r="F4364" s="139"/>
      <x:c r="G4364" s="139"/>
      <x:c r="H4364" s="139"/>
      <x:c r="I4364" s="266" t="n">
        <x:f>INT((ROW()-ROW($I$46))/((CARROT_CAP+1)*(MESCLUN_CAP+1)))</x:f>
        <x:v>6</x:v>
      </x:c>
      <x:c r="J4364" s="266" t="n">
        <x:f>MOD(INT((ROW()-ROW($I$46))/(MESCLUN_CAP+1)),CARROT_CAP+1)</x:f>
        <x:v>13</x:v>
      </x:c>
      <x:c r="K4364" s="266" t="n">
        <x:f>MOD(ROW()-ROW($I$46),MESCLUN_CAP+1)</x:f>
        <x:v>9</x:v>
      </x:c>
      <x:c r="L4364" s="266" t="n">
        <x:f>SUM(I4364:K4364)</x:f>
        <x:v>28</x:v>
      </x:c>
      <x:c r="M4364" s="267" t="n">
        <x:f>I4364*TOMATO_HOURS*WEEKS*(1+TOMATO_DIM)^I4364+J4364*CARROT_HOURS*WEEKS*(1+CARROT_DIM)^J4364+K4364*MESCLUN_HOURS*WEEKS*(1+MESCLUN_DIM)^K4364</x:f>
        <x:v>1947.17057935816</x:v>
      </x:c>
      <x:c r="N4364" s="267" t="n">
        <x:f>MAX(M4364-FARMER_HOURS,0)/TEMP_HOURS_PER_WORKER</x:f>
        <x:v>0.8522017912209444</x:v>
      </x:c>
      <x:c r="O4364" s="268" t="n">
        <x:f>I4364*TOMATO_PRICE+J4364*CARROT_PRICE+K4364*MESCLUN_PRICE</x:f>
        <x:v>104322</x:v>
      </x:c>
      <x:c r="P4364" s="268" t="n">
        <x:f>I4364*TOMATO_FERTILIZER+J4364*CARROT_FERTILIZER+K4364*MESCLUN_FERTILIZER</x:f>
        <x:v>18920</x:v>
      </x:c>
      <x:c r="Q4364" s="268" t="n">
        <x:f>MIN(M4364,FARMER_HOURS)*FARMER_RATE+MAX(M4364-FARMER_HOURS,0)*TEMP_RATE</x:f>
        <x:v>46305.04478052361</x:v>
      </x:c>
      <x:c r="R4364" s="268" t="n">
        <x:f>O4364-P4364-Q4364-FIXED_COST</x:f>
        <x:v>19096.95521947639</x:v>
      </x:c>
      <x:c r="S4364" s="139" t="str">
        <x:f>IF(AND(L4364&lt;=TOTAL_BED_CAP,N4364&lt;=TEMP_WORKER_CAP),"YES","NO")</x:f>
        <x:v>YES</x:v>
      </x:c>
      <x:c r="T4364" s="139" t="n">
        <x:f>IF(S4364="YES",R4364,-1E+99)</x:f>
        <x:v>19096.95521947639</x:v>
      </x:c>
    </x:row>
    <x:row r="4365">
      <x:c r="A4365" s="139"/>
      <x:c r="B4365" s="139"/>
      <x:c r="C4365" s="139"/>
      <x:c r="D4365" s="139"/>
      <x:c r="E4365" s="139"/>
      <x:c r="F4365" s="139"/>
      <x:c r="G4365" s="139"/>
      <x:c r="H4365" s="139"/>
      <x:c r="I4365" s="266" t="n">
        <x:f>INT((ROW()-ROW($I$46))/((CARROT_CAP+1)*(MESCLUN_CAP+1)))</x:f>
        <x:v>6</x:v>
      </x:c>
      <x:c r="J4365" s="266" t="n">
        <x:f>MOD(INT((ROW()-ROW($I$46))/(MESCLUN_CAP+1)),CARROT_CAP+1)</x:f>
        <x:v>13</x:v>
      </x:c>
      <x:c r="K4365" s="266" t="n">
        <x:f>MOD(ROW()-ROW($I$46),MESCLUN_CAP+1)</x:f>
        <x:v>10</x:v>
      </x:c>
      <x:c r="L4365" s="266" t="n">
        <x:f>SUM(I4365:K4365)</x:f>
        <x:v>29</x:v>
      </x:c>
      <x:c r="M4365" s="267" t="n">
        <x:f>I4365*TOMATO_HOURS*WEEKS*(1+TOMATO_DIM)^I4365+J4365*CARROT_HOURS*WEEKS*(1+CARROT_DIM)^J4365+K4365*MESCLUN_HOURS*WEEKS*(1+MESCLUN_DIM)^K4365</x:f>
        <x:v>2003.784120841373</x:v>
      </x:c>
      <x:c r="N4365" s="267" t="n">
        <x:f>MAX(M4365-FARMER_HOURS,0)/TEMP_HOURS_PER_WORKER</x:f>
        <x:v>0.8915167505842867</x:v>
      </x:c>
      <x:c r="O4365" s="268" t="n">
        <x:f>I4365*TOMATO_PRICE+J4365*CARROT_PRICE+K4365*MESCLUN_PRICE</x:f>
        <x:v>107022</x:v>
      </x:c>
      <x:c r="P4365" s="268" t="n">
        <x:f>I4365*TOMATO_FERTILIZER+J4365*CARROT_FERTILIZER+K4365*MESCLUN_FERTILIZER</x:f>
        <x:v>19800</x:v>
      </x:c>
      <x:c r="Q4365" s="268" t="n">
        <x:f>MIN(M4365,FARMER_HOURS)*FARMER_RATE+MAX(M4365-FARMER_HOURS,0)*TEMP_RATE</x:f>
        <x:v>47287.918764607166</x:v>
      </x:c>
      <x:c r="R4365" s="268" t="n">
        <x:f>O4365-P4365-Q4365-FIXED_COST</x:f>
        <x:v>19934.081235392834</x:v>
      </x:c>
      <x:c r="S4365" s="139" t="str">
        <x:f>IF(AND(L4365&lt;=TOTAL_BED_CAP,N4365&lt;=TEMP_WORKER_CAP),"YES","NO")</x:f>
        <x:v>YES</x:v>
      </x:c>
      <x:c r="T4365" s="139" t="n">
        <x:f>IF(S4365="YES",R4365,-1E+99)</x:f>
        <x:v>19934.081235392834</x:v>
      </x:c>
    </x:row>
    <x:row r="4366">
      <x:c r="A4366" s="139"/>
      <x:c r="B4366" s="139"/>
      <x:c r="C4366" s="139"/>
      <x:c r="D4366" s="139"/>
      <x:c r="E4366" s="139"/>
      <x:c r="F4366" s="139"/>
      <x:c r="G4366" s="139"/>
      <x:c r="H4366" s="139"/>
      <x:c r="I4366" s="266" t="n">
        <x:f>INT((ROW()-ROW($I$46))/((CARROT_CAP+1)*(MESCLUN_CAP+1)))</x:f>
        <x:v>6</x:v>
      </x:c>
      <x:c r="J4366" s="266" t="n">
        <x:f>MOD(INT((ROW()-ROW($I$46))/(MESCLUN_CAP+1)),CARROT_CAP+1)</x:f>
        <x:v>13</x:v>
      </x:c>
      <x:c r="K4366" s="266" t="n">
        <x:f>MOD(ROW()-ROW($I$46),MESCLUN_CAP+1)</x:f>
        <x:v>11</x:v>
      </x:c>
      <x:c r="L4366" s="266" t="n">
        <x:f>SUM(I4366:K4366)</x:f>
        <x:v>30</x:v>
      </x:c>
      <x:c r="M4366" s="267" t="n">
        <x:f>I4366*TOMATO_HOURS*WEEKS*(1+TOMATO_DIM)^I4366+J4366*CARROT_HOURS*WEEKS*(1+CARROT_DIM)^J4366+K4366*MESCLUN_HOURS*WEEKS*(1+MESCLUN_DIM)^K4366</x:f>
        <x:v>2061.7422339348122</x:v>
      </x:c>
      <x:c r="N4366" s="267" t="n">
        <x:f>MAX(M4366-FARMER_HOURS,0)/TEMP_HOURS_PER_WORKER</x:f>
        <x:v>0.9317654402325085</x:v>
      </x:c>
      <x:c r="O4366" s="268" t="n">
        <x:f>I4366*TOMATO_PRICE+J4366*CARROT_PRICE+K4366*MESCLUN_PRICE</x:f>
        <x:v>109722</x:v>
      </x:c>
      <x:c r="P4366" s="268" t="n">
        <x:f>I4366*TOMATO_FERTILIZER+J4366*CARROT_FERTILIZER+K4366*MESCLUN_FERTILIZER</x:f>
        <x:v>20680</x:v>
      </x:c>
      <x:c r="Q4366" s="268" t="n">
        <x:f>MIN(M4366,FARMER_HOURS)*FARMER_RATE+MAX(M4366-FARMER_HOURS,0)*TEMP_RATE</x:f>
        <x:v>48294.13600581272</x:v>
      </x:c>
      <x:c r="R4366" s="268" t="n">
        <x:f>O4366-P4366-Q4366-FIXED_COST</x:f>
        <x:v>20747.863994187283</x:v>
      </x:c>
      <x:c r="S4366" s="139" t="str">
        <x:f>IF(AND(L4366&lt;=TOTAL_BED_CAP,N4366&lt;=TEMP_WORKER_CAP),"YES","NO")</x:f>
        <x:v>YES</x:v>
      </x:c>
      <x:c r="T4366" s="139" t="n">
        <x:f>IF(S4366="YES",R4366,-1E+99)</x:f>
        <x:v>20747.863994187283</x:v>
      </x:c>
    </x:row>
    <x:row r="4367">
      <x:c r="A4367" s="139"/>
      <x:c r="B4367" s="139"/>
      <x:c r="C4367" s="139"/>
      <x:c r="D4367" s="139"/>
      <x:c r="E4367" s="139"/>
      <x:c r="F4367" s="139"/>
      <x:c r="G4367" s="139"/>
      <x:c r="H4367" s="139"/>
      <x:c r="I4367" s="266" t="n">
        <x:f>INT((ROW()-ROW($I$46))/((CARROT_CAP+1)*(MESCLUN_CAP+1)))</x:f>
        <x:v>6</x:v>
      </x:c>
      <x:c r="J4367" s="266" t="n">
        <x:f>MOD(INT((ROW()-ROW($I$46))/(MESCLUN_CAP+1)),CARROT_CAP+1)</x:f>
        <x:v>13</x:v>
      </x:c>
      <x:c r="K4367" s="266" t="n">
        <x:f>MOD(ROW()-ROW($I$46),MESCLUN_CAP+1)</x:f>
        <x:v>12</x:v>
      </x:c>
      <x:c r="L4367" s="266" t="n">
        <x:f>SUM(I4367:K4367)</x:f>
        <x:v>31</x:v>
      </x:c>
      <x:c r="M4367" s="267" t="n">
        <x:f>I4367*TOMATO_HOURS*WEEKS*(1+TOMATO_DIM)^I4367+J4367*CARROT_HOURS*WEEKS*(1+CARROT_DIM)^J4367+K4367*MESCLUN_HOURS*WEEKS*(1+MESCLUN_DIM)^K4367</x:f>
        <x:v>2121.0696870628763</x:v>
      </x:c>
      <x:c r="N4367" s="267" t="n">
        <x:f>MAX(M4367-FARMER_HOURS,0)/TEMP_HOURS_PER_WORKER</x:f>
        <x:v>0.9729650604603307</x:v>
      </x:c>
      <x:c r="O4367" s="268" t="n">
        <x:f>I4367*TOMATO_PRICE+J4367*CARROT_PRICE+K4367*MESCLUN_PRICE</x:f>
        <x:v>112422</x:v>
      </x:c>
      <x:c r="P4367" s="268" t="n">
        <x:f>I4367*TOMATO_FERTILIZER+J4367*CARROT_FERTILIZER+K4367*MESCLUN_FERTILIZER</x:f>
        <x:v>21560</x:v>
      </x:c>
      <x:c r="Q4367" s="268" t="n">
        <x:f>MIN(M4367,FARMER_HOURS)*FARMER_RATE+MAX(M4367-FARMER_HOURS,0)*TEMP_RATE</x:f>
        <x:v>49324.126511508264</x:v>
      </x:c>
      <x:c r="R4367" s="268" t="n">
        <x:f>O4367-P4367-Q4367-FIXED_COST</x:f>
        <x:v>21537.873488491736</x:v>
      </x:c>
      <x:c r="S4367" s="139" t="str">
        <x:f>IF(AND(L4367&lt;=TOTAL_BED_CAP,N4367&lt;=TEMP_WORKER_CAP),"YES","NO")</x:f>
        <x:v>YES</x:v>
      </x:c>
      <x:c r="T4367" s="139" t="n">
        <x:f>IF(S4367="YES",R4367,-1E+99)</x:f>
        <x:v>21537.873488491736</x:v>
      </x:c>
    </x:row>
    <x:row r="4368">
      <x:c r="A4368" s="139"/>
      <x:c r="B4368" s="139"/>
      <x:c r="C4368" s="139"/>
      <x:c r="D4368" s="139"/>
      <x:c r="E4368" s="139"/>
      <x:c r="F4368" s="139"/>
      <x:c r="G4368" s="139"/>
      <x:c r="H4368" s="139"/>
      <x:c r="I4368" s="266" t="n">
        <x:f>INT((ROW()-ROW($I$46))/((CARROT_CAP+1)*(MESCLUN_CAP+1)))</x:f>
        <x:v>6</x:v>
      </x:c>
      <x:c r="J4368" s="266" t="n">
        <x:f>MOD(INT((ROW()-ROW($I$46))/(MESCLUN_CAP+1)),CARROT_CAP+1)</x:f>
        <x:v>13</x:v>
      </x:c>
      <x:c r="K4368" s="266" t="n">
        <x:f>MOD(ROW()-ROW($I$46),MESCLUN_CAP+1)</x:f>
        <x:v>13</x:v>
      </x:c>
      <x:c r="L4368" s="266" t="n">
        <x:f>SUM(I4368:K4368)</x:f>
        <x:v>32</x:v>
      </x:c>
      <x:c r="M4368" s="267" t="n">
        <x:f>I4368*TOMATO_HOURS*WEEKS*(1+TOMATO_DIM)^I4368+J4368*CARROT_HOURS*WEEKS*(1+CARROT_DIM)^J4368+K4368*MESCLUN_HOURS*WEEKS*(1+MESCLUN_DIM)^K4368</x:f>
        <x:v>2181.791657771261</x:v>
      </x:c>
      <x:c r="N4368" s="267" t="n">
        <x:f>MAX(M4368-FARMER_HOURS,0)/TEMP_HOURS_PER_WORKER</x:f>
        <x:v>1.0151330956744866</x:v>
      </x:c>
      <x:c r="O4368" s="268" t="n">
        <x:f>I4368*TOMATO_PRICE+J4368*CARROT_PRICE+K4368*MESCLUN_PRICE</x:f>
        <x:v>115122</x:v>
      </x:c>
      <x:c r="P4368" s="268" t="n">
        <x:f>I4368*TOMATO_FERTILIZER+J4368*CARROT_FERTILIZER+K4368*MESCLUN_FERTILIZER</x:f>
        <x:v>22440</x:v>
      </x:c>
      <x:c r="Q4368" s="268" t="n">
        <x:f>MIN(M4368,FARMER_HOURS)*FARMER_RATE+MAX(M4368-FARMER_HOURS,0)*TEMP_RATE</x:f>
        <x:v>50378.32739186217</x:v>
      </x:c>
      <x:c r="R4368" s="268" t="n">
        <x:f>O4368-P4368-Q4368-FIXED_COST</x:f>
        <x:v>22303.67260813783</x:v>
      </x:c>
      <x:c r="S4368" s="139" t="str">
        <x:f>IF(AND(L4368&lt;=TOTAL_BED_CAP,N4368&lt;=TEMP_WORKER_CAP),"YES","NO")</x:f>
        <x:v>YES</x:v>
      </x:c>
      <x:c r="T4368" s="139" t="n">
        <x:f>IF(S4368="YES",R4368,-1E+99)</x:f>
        <x:v>22303.67260813783</x:v>
      </x:c>
    </x:row>
    <x:row r="4369">
      <x:c r="A4369" s="139"/>
      <x:c r="B4369" s="139"/>
      <x:c r="C4369" s="139"/>
      <x:c r="D4369" s="139"/>
      <x:c r="E4369" s="139"/>
      <x:c r="F4369" s="139"/>
      <x:c r="G4369" s="139"/>
      <x:c r="H4369" s="139"/>
      <x:c r="I4369" s="266" t="n">
        <x:f>INT((ROW()-ROW($I$46))/((CARROT_CAP+1)*(MESCLUN_CAP+1)))</x:f>
        <x:v>6</x:v>
      </x:c>
      <x:c r="J4369" s="266" t="n">
        <x:f>MOD(INT((ROW()-ROW($I$46))/(MESCLUN_CAP+1)),CARROT_CAP+1)</x:f>
        <x:v>13</x:v>
      </x:c>
      <x:c r="K4369" s="266" t="n">
        <x:f>MOD(ROW()-ROW($I$46),MESCLUN_CAP+1)</x:f>
        <x:v>14</x:v>
      </x:c>
      <x:c r="L4369" s="266" t="n">
        <x:f>SUM(I4369:K4369)</x:f>
        <x:v>33</x:v>
      </x:c>
      <x:c r="M4369" s="267" t="n">
        <x:f>I4369*TOMATO_HOURS*WEEKS*(1+TOMATO_DIM)^I4369+J4369*CARROT_HOURS*WEEKS*(1+CARROT_DIM)^J4369+K4369*MESCLUN_HOURS*WEEKS*(1+MESCLUN_DIM)^K4369</x:f>
        <x:v>2243.933739084922</x:v>
      </x:c>
      <x:c r="N4369" s="267" t="n">
        <x:f>MAX(M4369-FARMER_HOURS,0)/TEMP_HOURS_PER_WORKER</x:f>
        <x:v>1.0582873188089734</x:v>
      </x:c>
      <x:c r="O4369" s="268" t="n">
        <x:f>I4369*TOMATO_PRICE+J4369*CARROT_PRICE+K4369*MESCLUN_PRICE</x:f>
        <x:v>117822</x:v>
      </x:c>
      <x:c r="P4369" s="268" t="n">
        <x:f>I4369*TOMATO_FERTILIZER+J4369*CARROT_FERTILIZER+K4369*MESCLUN_FERTILIZER</x:f>
        <x:v>23320</x:v>
      </x:c>
      <x:c r="Q4369" s="268" t="n">
        <x:f>MIN(M4369,FARMER_HOURS)*FARMER_RATE+MAX(M4369-FARMER_HOURS,0)*TEMP_RATE</x:f>
        <x:v>51457.18297022434</x:v>
      </x:c>
      <x:c r="R4369" s="268" t="n">
        <x:f>O4369-P4369-Q4369-FIXED_COST</x:f>
        <x:v>23044.81702977566</x:v>
      </x:c>
      <x:c r="S4369" s="139" t="str">
        <x:f>IF(AND(L4369&lt;=TOTAL_BED_CAP,N4369&lt;=TEMP_WORKER_CAP),"YES","NO")</x:f>
        <x:v>YES</x:v>
      </x:c>
      <x:c r="T4369" s="139" t="n">
        <x:f>IF(S4369="YES",R4369,-1E+99)</x:f>
        <x:v>23044.81702977566</x:v>
      </x:c>
    </x:row>
    <x:row r="4370">
      <x:c r="A4370" s="139"/>
      <x:c r="B4370" s="139"/>
      <x:c r="C4370" s="139"/>
      <x:c r="D4370" s="139"/>
      <x:c r="E4370" s="139"/>
      <x:c r="F4370" s="139"/>
      <x:c r="G4370" s="139"/>
      <x:c r="H4370" s="139"/>
      <x:c r="I4370" s="266" t="n">
        <x:f>INT((ROW()-ROW($I$46))/((CARROT_CAP+1)*(MESCLUN_CAP+1)))</x:f>
        <x:v>6</x:v>
      </x:c>
      <x:c r="J4370" s="266" t="n">
        <x:f>MOD(INT((ROW()-ROW($I$46))/(MESCLUN_CAP+1)),CARROT_CAP+1)</x:f>
        <x:v>13</x:v>
      </x:c>
      <x:c r="K4370" s="266" t="n">
        <x:f>MOD(ROW()-ROW($I$46),MESCLUN_CAP+1)</x:f>
        <x:v>15</x:v>
      </x:c>
      <x:c r="L4370" s="266" t="n">
        <x:f>SUM(I4370:K4370)</x:f>
        <x:v>34</x:v>
      </x:c>
      <x:c r="M4370" s="267" t="n">
        <x:f>I4370*TOMATO_HOURS*WEEKS*(1+TOMATO_DIM)^I4370+J4370*CARROT_HOURS*WEEKS*(1+CARROT_DIM)^J4370+K4370*MESCLUN_HOURS*WEEKS*(1+MESCLUN_DIM)^K4370</x:f>
        <x:v>2307.521945961068</x:v>
      </x:c>
      <x:c r="N4370" s="267" t="n">
        <x:f>MAX(M4370-FARMER_HOURS,0)/TEMP_HOURS_PER_WORKER</x:f>
        <x:v>1.1024457958062972</x:v>
      </x:c>
      <x:c r="O4370" s="268" t="n">
        <x:f>I4370*TOMATO_PRICE+J4370*CARROT_PRICE+K4370*MESCLUN_PRICE</x:f>
        <x:v>120522</x:v>
      </x:c>
      <x:c r="P4370" s="268" t="n">
        <x:f>I4370*TOMATO_FERTILIZER+J4370*CARROT_FERTILIZER+K4370*MESCLUN_FERTILIZER</x:f>
        <x:v>24200</x:v>
      </x:c>
      <x:c r="Q4370" s="268" t="n">
        <x:f>MIN(M4370,FARMER_HOURS)*FARMER_RATE+MAX(M4370-FARMER_HOURS,0)*TEMP_RATE</x:f>
        <x:v>52561.14489515743</x:v>
      </x:c>
      <x:c r="R4370" s="268" t="n">
        <x:f>O4370-P4370-Q4370-FIXED_COST</x:f>
        <x:v>23760.855104842572</x:v>
      </x:c>
      <x:c r="S4370" s="139" t="str">
        <x:f>IF(AND(L4370&lt;=TOTAL_BED_CAP,N4370&lt;=TEMP_WORKER_CAP),"YES","NO")</x:f>
        <x:v>YES</x:v>
      </x:c>
      <x:c r="T4370" s="139" t="n">
        <x:f>IF(S4370="YES",R4370,-1E+99)</x:f>
        <x:v>23760.855104842572</x:v>
      </x:c>
    </x:row>
    <x:row r="4371">
      <x:c r="A4371" s="139"/>
      <x:c r="B4371" s="139"/>
      <x:c r="C4371" s="139"/>
      <x:c r="D4371" s="139"/>
      <x:c r="E4371" s="139"/>
      <x:c r="F4371" s="139"/>
      <x:c r="G4371" s="139"/>
      <x:c r="H4371" s="139"/>
      <x:c r="I4371" s="266" t="n">
        <x:f>INT((ROW()-ROW($I$46))/((CARROT_CAP+1)*(MESCLUN_CAP+1)))</x:f>
        <x:v>6</x:v>
      </x:c>
      <x:c r="J4371" s="266" t="n">
        <x:f>MOD(INT((ROW()-ROW($I$46))/(MESCLUN_CAP+1)),CARROT_CAP+1)</x:f>
        <x:v>13</x:v>
      </x:c>
      <x:c r="K4371" s="266" t="n">
        <x:f>MOD(ROW()-ROW($I$46),MESCLUN_CAP+1)</x:f>
        <x:v>16</x:v>
      </x:c>
      <x:c r="L4371" s="266" t="n">
        <x:f>SUM(I4371:K4371)</x:f>
        <x:v>35</x:v>
      </x:c>
      <x:c r="M4371" s="267" t="n">
        <x:f>I4371*TOMATO_HOURS*WEEKS*(1+TOMATO_DIM)^I4371+J4371*CARROT_HOURS*WEEKS*(1+CARROT_DIM)^J4371+K4371*MESCLUN_HOURS*WEEKS*(1+MESCLUN_DIM)^K4371</x:f>
        <x:v>2372.582721838557</x:v>
      </x:c>
      <x:c r="N4371" s="267" t="n">
        <x:f>MAX(M4371-FARMER_HOURS,0)/TEMP_HOURS_PER_WORKER</x:f>
        <x:v>1.1476268901656645</x:v>
      </x:c>
      <x:c r="O4371" s="268" t="n">
        <x:f>I4371*TOMATO_PRICE+J4371*CARROT_PRICE+K4371*MESCLUN_PRICE</x:f>
        <x:v>123222</x:v>
      </x:c>
      <x:c r="P4371" s="268" t="n">
        <x:f>I4371*TOMATO_FERTILIZER+J4371*CARROT_FERTILIZER+K4371*MESCLUN_FERTILIZER</x:f>
        <x:v>25080</x:v>
      </x:c>
      <x:c r="Q4371" s="268" t="n">
        <x:f>MIN(M4371,FARMER_HOURS)*FARMER_RATE+MAX(M4371-FARMER_HOURS,0)*TEMP_RATE</x:f>
        <x:v>53690.67225414162</x:v>
      </x:c>
      <x:c r="R4371" s="268" t="n">
        <x:f>O4371-P4371-Q4371-FIXED_COST</x:f>
        <x:v>24451.327745858383</x:v>
      </x:c>
      <x:c r="S4371" s="139" t="str">
        <x:f>IF(AND(L4371&lt;=TOTAL_BED_CAP,N4371&lt;=TEMP_WORKER_CAP),"YES","NO")</x:f>
        <x:v>YES</x:v>
      </x:c>
      <x:c r="T4371" s="139" t="n">
        <x:f>IF(S4371="YES",R4371,-1E+99)</x:f>
        <x:v>24451.327745858383</x:v>
      </x:c>
    </x:row>
    <x:row r="4372">
      <x:c r="A4372" s="139"/>
      <x:c r="B4372" s="139"/>
      <x:c r="C4372" s="139"/>
      <x:c r="D4372" s="139"/>
      <x:c r="E4372" s="139"/>
      <x:c r="F4372" s="139"/>
      <x:c r="G4372" s="139"/>
      <x:c r="H4372" s="139"/>
      <x:c r="I4372" s="266" t="n">
        <x:f>INT((ROW()-ROW($I$46))/((CARROT_CAP+1)*(MESCLUN_CAP+1)))</x:f>
        <x:v>6</x:v>
      </x:c>
      <x:c r="J4372" s="266" t="n">
        <x:f>MOD(INT((ROW()-ROW($I$46))/(MESCLUN_CAP+1)),CARROT_CAP+1)</x:f>
        <x:v>13</x:v>
      </x:c>
      <x:c r="K4372" s="266" t="n">
        <x:f>MOD(ROW()-ROW($I$46),MESCLUN_CAP+1)</x:f>
        <x:v>17</x:v>
      </x:c>
      <x:c r="L4372" s="266" t="n">
        <x:f>SUM(I4372:K4372)</x:f>
        <x:v>36</x:v>
      </x:c>
      <x:c r="M4372" s="267" t="n">
        <x:f>I4372*TOMATO_HOURS*WEEKS*(1+TOMATO_DIM)^I4372+J4372*CARROT_HOURS*WEEKS*(1+CARROT_DIM)^J4372+K4372*MESCLUN_HOURS*WEEKS*(1+MESCLUN_DIM)^K4372</x:f>
        <x:v>2439.142945285097</x:v>
      </x:c>
      <x:c r="N4372" s="267" t="n">
        <x:f>MAX(M4372-FARMER_HOURS,0)/TEMP_HOURS_PER_WORKER</x:f>
        <x:v>1.1938492675590953</x:v>
      </x:c>
      <x:c r="O4372" s="268" t="n">
        <x:f>I4372*TOMATO_PRICE+J4372*CARROT_PRICE+K4372*MESCLUN_PRICE</x:f>
        <x:v>125922</x:v>
      </x:c>
      <x:c r="P4372" s="268" t="n">
        <x:f>I4372*TOMATO_FERTILIZER+J4372*CARROT_FERTILIZER+K4372*MESCLUN_FERTILIZER</x:f>
        <x:v>25960</x:v>
      </x:c>
      <x:c r="Q4372" s="268" t="n">
        <x:f>MIN(M4372,FARMER_HOURS)*FARMER_RATE+MAX(M4372-FARMER_HOURS,0)*TEMP_RATE</x:f>
        <x:v>54846.23168897738</x:v>
      </x:c>
      <x:c r="R4372" s="268" t="n">
        <x:f>O4372-P4372-Q4372-FIXED_COST</x:f>
        <x:v>25115.76831102262</x:v>
      </x:c>
      <x:c r="S4372" s="139" t="str">
        <x:f>IF(AND(L4372&lt;=TOTAL_BED_CAP,N4372&lt;=TEMP_WORKER_CAP),"YES","NO")</x:f>
        <x:v>YES</x:v>
      </x:c>
      <x:c r="T4372" s="139" t="n">
        <x:f>IF(S4372="YES",R4372,-1E+99)</x:f>
        <x:v>25115.76831102262</x:v>
      </x:c>
    </x:row>
    <x:row r="4373">
      <x:c r="A4373" s="139"/>
      <x:c r="B4373" s="139"/>
      <x:c r="C4373" s="139"/>
      <x:c r="D4373" s="139"/>
      <x:c r="E4373" s="139"/>
      <x:c r="F4373" s="139"/>
      <x:c r="G4373" s="139"/>
      <x:c r="H4373" s="139"/>
      <x:c r="I4373" s="266" t="n">
        <x:f>INT((ROW()-ROW($I$46))/((CARROT_CAP+1)*(MESCLUN_CAP+1)))</x:f>
        <x:v>6</x:v>
      </x:c>
      <x:c r="J4373" s="266" t="n">
        <x:f>MOD(INT((ROW()-ROW($I$46))/(MESCLUN_CAP+1)),CARROT_CAP+1)</x:f>
        <x:v>13</x:v>
      </x:c>
      <x:c r="K4373" s="266" t="n">
        <x:f>MOD(ROW()-ROW($I$46),MESCLUN_CAP+1)</x:f>
        <x:v>18</x:v>
      </x:c>
      <x:c r="L4373" s="266" t="n">
        <x:f>SUM(I4373:K4373)</x:f>
        <x:v>37</x:v>
      </x:c>
      <x:c r="M4373" s="267" t="n">
        <x:f>I4373*TOMATO_HOURS*WEEKS*(1+TOMATO_DIM)^I4373+J4373*CARROT_HOURS*WEEKS*(1+CARROT_DIM)^J4373+K4373*MESCLUN_HOURS*WEEKS*(1+MESCLUN_DIM)^K4373</x:f>
        <x:v>2507.2299367436844</x:v>
      </x:c>
      <x:c r="N4373" s="267" t="n">
        <x:f>MAX(M4373-FARMER_HOURS,0)/TEMP_HOURS_PER_WORKER</x:f>
        <x:v>1.2411319005164476</x:v>
      </x:c>
      <x:c r="O4373" s="268" t="n">
        <x:f>I4373*TOMATO_PRICE+J4373*CARROT_PRICE+K4373*MESCLUN_PRICE</x:f>
        <x:v>128622</x:v>
      </x:c>
      <x:c r="P4373" s="268" t="n">
        <x:f>I4373*TOMATO_FERTILIZER+J4373*CARROT_FERTILIZER+K4373*MESCLUN_FERTILIZER</x:f>
        <x:v>26840</x:v>
      </x:c>
      <x:c r="Q4373" s="268" t="n">
        <x:f>MIN(M4373,FARMER_HOURS)*FARMER_RATE+MAX(M4373-FARMER_HOURS,0)*TEMP_RATE</x:f>
        <x:v>56028.29751291119</x:v>
      </x:c>
      <x:c r="R4373" s="268" t="n">
        <x:f>O4373-P4373-Q4373-FIXED_COST</x:f>
        <x:v>25753.702487088813</x:v>
      </x:c>
      <x:c r="S4373" s="139" t="str">
        <x:f>IF(AND(L4373&lt;=TOTAL_BED_CAP,N4373&lt;=TEMP_WORKER_CAP),"YES","NO")</x:f>
        <x:v>YES</x:v>
      </x:c>
      <x:c r="T4373" s="139" t="n">
        <x:f>IF(S4373="YES",R4373,-1E+99)</x:f>
        <x:v>25753.702487088813</x:v>
      </x:c>
    </x:row>
    <x:row r="4374">
      <x:c r="A4374" s="139"/>
      <x:c r="B4374" s="139"/>
      <x:c r="C4374" s="139"/>
      <x:c r="D4374" s="139"/>
      <x:c r="E4374" s="139"/>
      <x:c r="F4374" s="139"/>
      <x:c r="G4374" s="139"/>
      <x:c r="H4374" s="139"/>
      <x:c r="I4374" s="266" t="n">
        <x:f>INT((ROW()-ROW($I$46))/((CARROT_CAP+1)*(MESCLUN_CAP+1)))</x:f>
        <x:v>6</x:v>
      </x:c>
      <x:c r="J4374" s="266" t="n">
        <x:f>MOD(INT((ROW()-ROW($I$46))/(MESCLUN_CAP+1)),CARROT_CAP+1)</x:f>
        <x:v>13</x:v>
      </x:c>
      <x:c r="K4374" s="266" t="n">
        <x:f>MOD(ROW()-ROW($I$46),MESCLUN_CAP+1)</x:f>
        <x:v>19</x:v>
      </x:c>
      <x:c r="L4374" s="266" t="n">
        <x:f>SUM(I4374:K4374)</x:f>
        <x:v>38</x:v>
      </x:c>
      <x:c r="M4374" s="267" t="n">
        <x:f>I4374*TOMATO_HOURS*WEEKS*(1+TOMATO_DIM)^I4374+J4374*CARROT_HOURS*WEEKS*(1+CARROT_DIM)^J4374+K4374*MESCLUN_HOURS*WEEKS*(1+MESCLUN_DIM)^K4374</x:f>
        <x:v>2576.8714653797065</x:v>
      </x:c>
      <x:c r="N4374" s="267" t="n">
        <x:f>MAX(M4374-FARMER_HOURS,0)/TEMP_HOURS_PER_WORKER</x:f>
        <x:v>1.2894940731803517</x:v>
      </x:c>
      <x:c r="O4374" s="268" t="n">
        <x:f>I4374*TOMATO_PRICE+J4374*CARROT_PRICE+K4374*MESCLUN_PRICE</x:f>
        <x:v>131322</x:v>
      </x:c>
      <x:c r="P4374" s="268" t="n">
        <x:f>I4374*TOMATO_FERTILIZER+J4374*CARROT_FERTILIZER+K4374*MESCLUN_FERTILIZER</x:f>
        <x:v>27720</x:v>
      </x:c>
      <x:c r="Q4374" s="268" t="n">
        <x:f>MIN(M4374,FARMER_HOURS)*FARMER_RATE+MAX(M4374-FARMER_HOURS,0)*TEMP_RATE</x:f>
        <x:v>57237.35182950879</x:v>
      </x:c>
      <x:c r="R4374" s="268" t="n">
        <x:f>O4374-P4374-Q4374-FIXED_COST</x:f>
        <x:v>26364.648170491208</x:v>
      </x:c>
      <x:c r="S4374" s="139" t="str">
        <x:f>IF(AND(L4374&lt;=TOTAL_BED_CAP,N4374&lt;=TEMP_WORKER_CAP),"YES","NO")</x:f>
        <x:v>YES</x:v>
      </x:c>
      <x:c r="T4374" s="139" t="n">
        <x:f>IF(S4374="YES",R4374,-1E+99)</x:f>
        <x:v>26364.648170491208</x:v>
      </x:c>
    </x:row>
    <x:row r="4375">
      <x:c r="A4375" s="139"/>
      <x:c r="B4375" s="139"/>
      <x:c r="C4375" s="139"/>
      <x:c r="D4375" s="139"/>
      <x:c r="E4375" s="139"/>
      <x:c r="F4375" s="139"/>
      <x:c r="G4375" s="139"/>
      <x:c r="H4375" s="139"/>
      <x:c r="I4375" s="266" t="n">
        <x:f>INT((ROW()-ROW($I$46))/((CARROT_CAP+1)*(MESCLUN_CAP+1)))</x:f>
        <x:v>6</x:v>
      </x:c>
      <x:c r="J4375" s="266" t="n">
        <x:f>MOD(INT((ROW()-ROW($I$46))/(MESCLUN_CAP+1)),CARROT_CAP+1)</x:f>
        <x:v>13</x:v>
      </x:c>
      <x:c r="K4375" s="266" t="n">
        <x:f>MOD(ROW()-ROW($I$46),MESCLUN_CAP+1)</x:f>
        <x:v>20</x:v>
      </x:c>
      <x:c r="L4375" s="266" t="n">
        <x:f>SUM(I4375:K4375)</x:f>
        <x:v>39</x:v>
      </x:c>
      <x:c r="M4375" s="267" t="n">
        <x:f>I4375*TOMATO_HOURS*WEEKS*(1+TOMATO_DIM)^I4375+J4375*CARROT_HOURS*WEEKS*(1+CARROT_DIM)^J4375+K4375*MESCLUN_HOURS*WEEKS*(1+MESCLUN_DIM)^K4375</x:f>
        <x:v>2648.095756030183</x:v>
      </x:c>
      <x:c r="N4375" s="267" t="n">
        <x:f>MAX(M4375-FARMER_HOURS,0)/TEMP_HOURS_PER_WORKER</x:f>
        <x:v>1.3389553861320715</x:v>
      </x:c>
      <x:c r="O4375" s="268" t="n">
        <x:f>I4375*TOMATO_PRICE+J4375*CARROT_PRICE+K4375*MESCLUN_PRICE</x:f>
        <x:v>134022</x:v>
      </x:c>
      <x:c r="P4375" s="268" t="n">
        <x:f>I4375*TOMATO_FERTILIZER+J4375*CARROT_FERTILIZER+K4375*MESCLUN_FERTILIZER</x:f>
        <x:v>28600</x:v>
      </x:c>
      <x:c r="Q4375" s="268" t="n">
        <x:f>MIN(M4375,FARMER_HOURS)*FARMER_RATE+MAX(M4375-FARMER_HOURS,0)*TEMP_RATE</x:f>
        <x:v>58473.884653301786</x:v>
      </x:c>
      <x:c r="R4375" s="268" t="n">
        <x:f>O4375-P4375-Q4375-FIXED_COST</x:f>
        <x:v>26948.115346698214</x:v>
      </x:c>
      <x:c r="S4375" s="139" t="str">
        <x:f>IF(AND(L4375&lt;=TOTAL_BED_CAP,N4375&lt;=TEMP_WORKER_CAP),"YES","NO")</x:f>
        <x:v>YES</x:v>
      </x:c>
      <x:c r="T4375" s="139" t="n">
        <x:f>IF(S4375="YES",R4375,-1E+99)</x:f>
        <x:v>26948.115346698214</x:v>
      </x:c>
    </x:row>
    <x:row r="4376">
      <x:c r="A4376" s="139"/>
      <x:c r="B4376" s="139"/>
      <x:c r="C4376" s="139"/>
      <x:c r="D4376" s="139"/>
      <x:c r="E4376" s="139"/>
      <x:c r="F4376" s="139"/>
      <x:c r="G4376" s="139"/>
      <x:c r="H4376" s="139"/>
      <x:c r="I4376" s="266" t="n">
        <x:f>INT((ROW()-ROW($I$46))/((CARROT_CAP+1)*(MESCLUN_CAP+1)))</x:f>
        <x:v>6</x:v>
      </x:c>
      <x:c r="J4376" s="266" t="n">
        <x:f>MOD(INT((ROW()-ROW($I$46))/(MESCLUN_CAP+1)),CARROT_CAP+1)</x:f>
        <x:v>13</x:v>
      </x:c>
      <x:c r="K4376" s="266" t="n">
        <x:f>MOD(ROW()-ROW($I$46),MESCLUN_CAP+1)</x:f>
        <x:v>21</x:v>
      </x:c>
      <x:c r="L4376" s="266" t="n">
        <x:f>SUM(I4376:K4376)</x:f>
        <x:v>40</x:v>
      </x:c>
      <x:c r="M4376" s="267" t="n">
        <x:f>I4376*TOMATO_HOURS*WEEKS*(1+TOMATO_DIM)^I4376+J4376*CARROT_HOURS*WEEKS*(1+CARROT_DIM)^J4376+K4376*MESCLUN_HOURS*WEEKS*(1+MESCLUN_DIM)^K4376</x:f>
        <x:v>2720.9314962566273</x:v>
      </x:c>
      <x:c r="N4376" s="267" t="n">
        <x:f>MAX(M4376-FARMER_HOURS,0)/TEMP_HOURS_PER_WORKER</x:f>
        <x:v>1.3895357612893244</x:v>
      </x:c>
      <x:c r="O4376" s="268" t="n">
        <x:f>I4376*TOMATO_PRICE+J4376*CARROT_PRICE+K4376*MESCLUN_PRICE</x:f>
        <x:v>136722</x:v>
      </x:c>
      <x:c r="P4376" s="268" t="n">
        <x:f>I4376*TOMATO_FERTILIZER+J4376*CARROT_FERTILIZER+K4376*MESCLUN_FERTILIZER</x:f>
        <x:v>29480</x:v>
      </x:c>
      <x:c r="Q4376" s="268" t="n">
        <x:f>MIN(M4376,FARMER_HOURS)*FARMER_RATE+MAX(M4376-FARMER_HOURS,0)*TEMP_RATE</x:f>
        <x:v>59738.39403223311</x:v>
      </x:c>
      <x:c r="R4376" s="268" t="n">
        <x:f>O4376-P4376-Q4376-FIXED_COST</x:f>
        <x:v>27503.60596776689</x:v>
      </x:c>
      <x:c r="S4376" s="139" t="str">
        <x:f>IF(AND(L4376&lt;=TOTAL_BED_CAP,N4376&lt;=TEMP_WORKER_CAP),"YES","NO")</x:f>
        <x:v>YES</x:v>
      </x:c>
      <x:c r="T4376" s="139" t="n">
        <x:f>IF(S4376="YES",R4376,-1E+99)</x:f>
        <x:v>27503.60596776689</x:v>
      </x:c>
    </x:row>
    <x:row r="4377">
      <x:c r="A4377" s="139"/>
      <x:c r="B4377" s="139"/>
      <x:c r="C4377" s="139"/>
      <x:c r="D4377" s="139"/>
      <x:c r="E4377" s="139"/>
      <x:c r="F4377" s="139"/>
      <x:c r="G4377" s="139"/>
      <x:c r="H4377" s="139"/>
      <x:c r="I4377" s="266" t="n">
        <x:f>INT((ROW()-ROW($I$46))/((CARROT_CAP+1)*(MESCLUN_CAP+1)))</x:f>
        <x:v>6</x:v>
      </x:c>
      <x:c r="J4377" s="266" t="n">
        <x:f>MOD(INT((ROW()-ROW($I$46))/(MESCLUN_CAP+1)),CARROT_CAP+1)</x:f>
        <x:v>13</x:v>
      </x:c>
      <x:c r="K4377" s="266" t="n">
        <x:f>MOD(ROW()-ROW($I$46),MESCLUN_CAP+1)</x:f>
        <x:v>22</x:v>
      </x:c>
      <x:c r="L4377" s="266" t="n">
        <x:f>SUM(I4377:K4377)</x:f>
        <x:v>41</x:v>
      </x:c>
      <x:c r="M4377" s="267" t="n">
        <x:f>I4377*TOMATO_HOURS*WEEKS*(1+TOMATO_DIM)^I4377+J4377*CARROT_HOURS*WEEKS*(1+CARROT_DIM)^J4377+K4377*MESCLUN_HOURS*WEEKS*(1+MESCLUN_DIM)^K4377</x:f>
        <x:v>2795.4078435030233</x:v>
      </x:c>
      <x:c r="N4377" s="267" t="n">
        <x:f>MAX(M4377-FARMER_HOURS,0)/TEMP_HOURS_PER_WORKER</x:f>
        <x:v>1.4412554468770995</x:v>
      </x:c>
      <x:c r="O4377" s="268" t="n">
        <x:f>I4377*TOMATO_PRICE+J4377*CARROT_PRICE+K4377*MESCLUN_PRICE</x:f>
        <x:v>139422</x:v>
      </x:c>
      <x:c r="P4377" s="268" t="n">
        <x:f>I4377*TOMATO_FERTILIZER+J4377*CARROT_FERTILIZER+K4377*MESCLUN_FERTILIZER</x:f>
        <x:v>30360</x:v>
      </x:c>
      <x:c r="Q4377" s="268" t="n">
        <x:f>MIN(M4377,FARMER_HOURS)*FARMER_RATE+MAX(M4377-FARMER_HOURS,0)*TEMP_RATE</x:f>
        <x:v>61031.38617192749</x:v>
      </x:c>
      <x:c r="R4377" s="268" t="n">
        <x:f>O4377-P4377-Q4377-FIXED_COST</x:f>
        <x:v>28030.613828072514</x:v>
      </x:c>
      <x:c r="S4377" s="139" t="str">
        <x:f>IF(AND(L4377&lt;=TOTAL_BED_CAP,N4377&lt;=TEMP_WORKER_CAP),"YES","NO")</x:f>
        <x:v>YES</x:v>
      </x:c>
      <x:c r="T4377" s="139" t="n">
        <x:f>IF(S4377="YES",R4377,-1E+99)</x:f>
        <x:v>28030.613828072514</x:v>
      </x:c>
    </x:row>
    <x:row r="4378">
      <x:c r="A4378" s="139"/>
      <x:c r="B4378" s="139"/>
      <x:c r="C4378" s="139"/>
      <x:c r="D4378" s="139"/>
      <x:c r="E4378" s="139"/>
      <x:c r="F4378" s="139"/>
      <x:c r="G4378" s="139"/>
      <x:c r="H4378" s="139"/>
      <x:c r="I4378" s="266" t="n">
        <x:f>INT((ROW()-ROW($I$46))/((CARROT_CAP+1)*(MESCLUN_CAP+1)))</x:f>
        <x:v>6</x:v>
      </x:c>
      <x:c r="J4378" s="266" t="n">
        <x:f>MOD(INT((ROW()-ROW($I$46))/(MESCLUN_CAP+1)),CARROT_CAP+1)</x:f>
        <x:v>13</x:v>
      </x:c>
      <x:c r="K4378" s="266" t="n">
        <x:f>MOD(ROW()-ROW($I$46),MESCLUN_CAP+1)</x:f>
        <x:v>23</x:v>
      </x:c>
      <x:c r="L4378" s="266" t="n">
        <x:f>SUM(I4378:K4378)</x:f>
        <x:v>42</x:v>
      </x:c>
      <x:c r="M4378" s="267" t="n">
        <x:f>I4378*TOMATO_HOURS*WEEKS*(1+TOMATO_DIM)^I4378+J4378*CARROT_HOURS*WEEKS*(1+CARROT_DIM)^J4378+K4378*MESCLUN_HOURS*WEEKS*(1+MESCLUN_DIM)^K4378</x:f>
        <x:v>2871.55443236046</x:v>
      </x:c>
      <x:c r="N4378" s="267" t="n">
        <x:f>MAX(M4378-FARMER_HOURS,0)/TEMP_HOURS_PER_WORKER</x:f>
        <x:v>1.4941350224725416</x:v>
      </x:c>
      <x:c r="O4378" s="268" t="n">
        <x:f>I4378*TOMATO_PRICE+J4378*CARROT_PRICE+K4378*MESCLUN_PRICE</x:f>
        <x:v>142122</x:v>
      </x:c>
      <x:c r="P4378" s="268" t="n">
        <x:f>I4378*TOMATO_FERTILIZER+J4378*CARROT_FERTILIZER+K4378*MESCLUN_FERTILIZER</x:f>
        <x:v>31240</x:v>
      </x:c>
      <x:c r="Q4378" s="268" t="n">
        <x:f>MIN(M4378,FARMER_HOURS)*FARMER_RATE+MAX(M4378-FARMER_HOURS,0)*TEMP_RATE</x:f>
        <x:v>62353.37556181354</x:v>
      </x:c>
      <x:c r="R4378" s="268" t="n">
        <x:f>O4378-P4378-Q4378-FIXED_COST</x:f>
        <x:v>28528.62443818646</x:v>
      </x:c>
      <x:c r="S4378" s="139" t="str">
        <x:f>IF(AND(L4378&lt;=TOTAL_BED_CAP,N4378&lt;=TEMP_WORKER_CAP),"YES","NO")</x:f>
        <x:v>YES</x:v>
      </x:c>
      <x:c r="T4378" s="139" t="n">
        <x:f>IF(S4378="YES",R4378,-1E+99)</x:f>
        <x:v>28528.62443818646</x:v>
      </x:c>
    </x:row>
    <x:row r="4379">
      <x:c r="A4379" s="139"/>
      <x:c r="B4379" s="139"/>
      <x:c r="C4379" s="139"/>
      <x:c r="D4379" s="139"/>
      <x:c r="E4379" s="139"/>
      <x:c r="F4379" s="139"/>
      <x:c r="G4379" s="139"/>
      <x:c r="H4379" s="139"/>
      <x:c r="I4379" s="266" t="n">
        <x:f>INT((ROW()-ROW($I$46))/((CARROT_CAP+1)*(MESCLUN_CAP+1)))</x:f>
        <x:v>6</x:v>
      </x:c>
      <x:c r="J4379" s="266" t="n">
        <x:f>MOD(INT((ROW()-ROW($I$46))/(MESCLUN_CAP+1)),CARROT_CAP+1)</x:f>
        <x:v>13</x:v>
      </x:c>
      <x:c r="K4379" s="266" t="n">
        <x:f>MOD(ROW()-ROW($I$46),MESCLUN_CAP+1)</x:f>
        <x:v>24</x:v>
      </x:c>
      <x:c r="L4379" s="266" t="n">
        <x:f>SUM(I4379:K4379)</x:f>
        <x:v>43</x:v>
      </x:c>
      <x:c r="M4379" s="267" t="n">
        <x:f>I4379*TOMATO_HOURS*WEEKS*(1+TOMATO_DIM)^I4379+J4379*CARROT_HOURS*WEEKS*(1+CARROT_DIM)^J4379+K4379*MESCLUN_HOURS*WEEKS*(1+MESCLUN_DIM)^K4379</x:f>
        <x:v>2949.401381939955</x:v>
      </x:c>
      <x:c r="N4379" s="267" t="n">
        <x:f>MAX(M4379-FARMER_HOURS,0)/TEMP_HOURS_PER_WORKER</x:f>
        <x:v>1.5481954041249688</x:v>
      </x:c>
      <x:c r="O4379" s="268" t="n">
        <x:f>I4379*TOMATO_PRICE+J4379*CARROT_PRICE+K4379*MESCLUN_PRICE</x:f>
        <x:v>144822</x:v>
      </x:c>
      <x:c r="P4379" s="268" t="n">
        <x:f>I4379*TOMATO_FERTILIZER+J4379*CARROT_FERTILIZER+K4379*MESCLUN_FERTILIZER</x:f>
        <x:v>32120</x:v>
      </x:c>
      <x:c r="Q4379" s="268" t="n">
        <x:f>MIN(M4379,FARMER_HOURS)*FARMER_RATE+MAX(M4379-FARMER_HOURS,0)*TEMP_RATE</x:f>
        <x:v>63704.88510312422</x:v>
      </x:c>
      <x:c r="R4379" s="268" t="n">
        <x:f>O4379-P4379-Q4379-FIXED_COST</x:f>
        <x:v>28997.114896875777</x:v>
      </x:c>
      <x:c r="S4379" s="139" t="str">
        <x:f>IF(AND(L4379&lt;=TOTAL_BED_CAP,N4379&lt;=TEMP_WORKER_CAP),"YES","NO")</x:f>
        <x:v>YES</x:v>
      </x:c>
      <x:c r="T4379" s="139" t="n">
        <x:f>IF(S4379="YES",R4379,-1E+99)</x:f>
        <x:v>28997.114896875777</x:v>
      </x:c>
    </x:row>
    <x:row r="4380">
      <x:c r="A4380" s="139"/>
      <x:c r="B4380" s="139"/>
      <x:c r="C4380" s="139"/>
      <x:c r="D4380" s="139"/>
      <x:c r="E4380" s="139"/>
      <x:c r="F4380" s="139"/>
      <x:c r="G4380" s="139"/>
      <x:c r="H4380" s="139"/>
      <x:c r="I4380" s="266" t="n">
        <x:f>INT((ROW()-ROW($I$46))/((CARROT_CAP+1)*(MESCLUN_CAP+1)))</x:f>
        <x:v>6</x:v>
      </x:c>
      <x:c r="J4380" s="266" t="n">
        <x:f>MOD(INT((ROW()-ROW($I$46))/(MESCLUN_CAP+1)),CARROT_CAP+1)</x:f>
        <x:v>13</x:v>
      </x:c>
      <x:c r="K4380" s="266" t="n">
        <x:f>MOD(ROW()-ROW($I$46),MESCLUN_CAP+1)</x:f>
        <x:v>25</x:v>
      </x:c>
      <x:c r="L4380" s="266" t="n">
        <x:f>SUM(I4380:K4380)</x:f>
        <x:v>44</x:v>
      </x:c>
      <x:c r="M4380" s="267" t="n">
        <x:f>I4380*TOMATO_HOURS*WEEKS*(1+TOMATO_DIM)^I4380+J4380*CARROT_HOURS*WEEKS*(1+CARROT_DIM)^J4380+K4380*MESCLUN_HOURS*WEEKS*(1+MESCLUN_DIM)^K4380</x:f>
        <x:v>3028.979303355053</x:v>
      </x:c>
      <x:c r="N4380" s="267" t="n">
        <x:f>MAX(M4380-FARMER_HOURS,0)/TEMP_HOURS_PER_WORKER</x:f>
        <x:v>1.6034578495521203</x:v>
      </x:c>
      <x:c r="O4380" s="268" t="n">
        <x:f>I4380*TOMATO_PRICE+J4380*CARROT_PRICE+K4380*MESCLUN_PRICE</x:f>
        <x:v>147522</x:v>
      </x:c>
      <x:c r="P4380" s="268" t="n">
        <x:f>I4380*TOMATO_FERTILIZER+J4380*CARROT_FERTILIZER+K4380*MESCLUN_FERTILIZER</x:f>
        <x:v>33000</x:v>
      </x:c>
      <x:c r="Q4380" s="268" t="n">
        <x:f>MIN(M4380,FARMER_HOURS)*FARMER_RATE+MAX(M4380-FARMER_HOURS,0)*TEMP_RATE</x:f>
        <x:v>65086.44623880301</x:v>
      </x:c>
      <x:c r="R4380" s="268" t="n">
        <x:f>O4380-P4380-Q4380-FIXED_COST</x:f>
        <x:v>29435.553761196992</x:v>
      </x:c>
      <x:c r="S4380" s="139" t="str">
        <x:f>IF(AND(L4380&lt;=TOTAL_BED_CAP,N4380&lt;=TEMP_WORKER_CAP),"YES","NO")</x:f>
        <x:v>YES</x:v>
      </x:c>
      <x:c r="T4380" s="139" t="n">
        <x:f>IF(S4380="YES",R4380,-1E+99)</x:f>
        <x:v>29435.553761196992</x:v>
      </x:c>
    </x:row>
    <x:row r="4381">
      <x:c r="A4381" s="139"/>
      <x:c r="B4381" s="139"/>
      <x:c r="C4381" s="139"/>
      <x:c r="D4381" s="139"/>
      <x:c r="E4381" s="139"/>
      <x:c r="F4381" s="139"/>
      <x:c r="G4381" s="139"/>
      <x:c r="H4381" s="139"/>
      <x:c r="I4381" s="266" t="n">
        <x:f>INT((ROW()-ROW($I$46))/((CARROT_CAP+1)*(MESCLUN_CAP+1)))</x:f>
        <x:v>6</x:v>
      </x:c>
      <x:c r="J4381" s="266" t="n">
        <x:f>MOD(INT((ROW()-ROW($I$46))/(MESCLUN_CAP+1)),CARROT_CAP+1)</x:f>
        <x:v>13</x:v>
      </x:c>
      <x:c r="K4381" s="266" t="n">
        <x:f>MOD(ROW()-ROW($I$46),MESCLUN_CAP+1)</x:f>
        <x:v>26</x:v>
      </x:c>
      <x:c r="L4381" s="266" t="n">
        <x:f>SUM(I4381:K4381)</x:f>
        <x:v>45</x:v>
      </x:c>
      <x:c r="M4381" s="267" t="n">
        <x:f>I4381*TOMATO_HOURS*WEEKS*(1+TOMATO_DIM)^I4381+J4381*CARROT_HOURS*WEEKS*(1+CARROT_DIM)^J4381+K4381*MESCLUN_HOURS*WEEKS*(1+MESCLUN_DIM)^K4381</x:f>
        <x:v>3110.31930731577</x:v>
      </x:c>
      <x:c r="N4381" s="267" t="n">
        <x:f>MAX(M4381-FARMER_HOURS,0)/TEMP_HOURS_PER_WORKER</x:f>
        <x:v>1.6599439634137292</x:v>
      </x:c>
      <x:c r="O4381" s="268" t="n">
        <x:f>I4381*TOMATO_PRICE+J4381*CARROT_PRICE+K4381*MESCLUN_PRICE</x:f>
        <x:v>150222</x:v>
      </x:c>
      <x:c r="P4381" s="268" t="n">
        <x:f>I4381*TOMATO_FERTILIZER+J4381*CARROT_FERTILIZER+K4381*MESCLUN_FERTILIZER</x:f>
        <x:v>33880</x:v>
      </x:c>
      <x:c r="Q4381" s="268" t="n">
        <x:f>MIN(M4381,FARMER_HOURS)*FARMER_RATE+MAX(M4381-FARMER_HOURS,0)*TEMP_RATE</x:f>
        <x:v>66498.59908534323</x:v>
      </x:c>
      <x:c r="R4381" s="268" t="n">
        <x:f>O4381-P4381-Q4381-FIXED_COST</x:f>
        <x:v>29843.40091465677</x:v>
      </x:c>
      <x:c r="S4381" s="139" t="str">
        <x:f>IF(AND(L4381&lt;=TOTAL_BED_CAP,N4381&lt;=TEMP_WORKER_CAP),"YES","NO")</x:f>
        <x:v>YES</x:v>
      </x:c>
      <x:c r="T4381" s="139" t="n">
        <x:f>IF(S4381="YES",R4381,-1E+99)</x:f>
        <x:v>29843.40091465677</x:v>
      </x:c>
    </x:row>
    <x:row r="4382">
      <x:c r="A4382" s="139"/>
      <x:c r="B4382" s="139"/>
      <x:c r="C4382" s="139"/>
      <x:c r="D4382" s="139"/>
      <x:c r="E4382" s="139"/>
      <x:c r="F4382" s="139"/>
      <x:c r="G4382" s="139"/>
      <x:c r="H4382" s="139"/>
      <x:c r="I4382" s="266" t="n">
        <x:f>INT((ROW()-ROW($I$46))/((CARROT_CAP+1)*(MESCLUN_CAP+1)))</x:f>
        <x:v>6</x:v>
      </x:c>
      <x:c r="J4382" s="266" t="n">
        <x:f>MOD(INT((ROW()-ROW($I$46))/(MESCLUN_CAP+1)),CARROT_CAP+1)</x:f>
        <x:v>13</x:v>
      </x:c>
      <x:c r="K4382" s="266" t="n">
        <x:f>MOD(ROW()-ROW($I$46),MESCLUN_CAP+1)</x:f>
        <x:v>27</x:v>
      </x:c>
      <x:c r="L4382" s="266" t="n">
        <x:f>SUM(I4382:K4382)</x:f>
        <x:v>46</x:v>
      </x:c>
      <x:c r="M4382" s="267" t="n">
        <x:f>I4382*TOMATO_HOURS*WEEKS*(1+TOMATO_DIM)^I4382+J4382*CARROT_HOURS*WEEKS*(1+CARROT_DIM)^J4382+K4382*MESCLUN_HOURS*WEEKS*(1+MESCLUN_DIM)^K4382</x:f>
        <x:v>3193.4530118355274</x:v>
      </x:c>
      <x:c r="N4382" s="267" t="n">
        <x:f>MAX(M4382-FARMER_HOURS,0)/TEMP_HOURS_PER_WORKER</x:f>
        <x:v>1.7176757026635607</x:v>
      </x:c>
      <x:c r="O4382" s="268" t="n">
        <x:f>I4382*TOMATO_PRICE+J4382*CARROT_PRICE+K4382*MESCLUN_PRICE</x:f>
        <x:v>152922</x:v>
      </x:c>
      <x:c r="P4382" s="268" t="n">
        <x:f>I4382*TOMATO_FERTILIZER+J4382*CARROT_FERTILIZER+K4382*MESCLUN_FERTILIZER</x:f>
        <x:v>34760</x:v>
      </x:c>
      <x:c r="Q4382" s="268" t="n">
        <x:f>MIN(M4382,FARMER_HOURS)*FARMER_RATE+MAX(M4382-FARMER_HOURS,0)*TEMP_RATE</x:f>
        <x:v>67941.89256658901</x:v>
      </x:c>
      <x:c r="R4382" s="268" t="n">
        <x:f>O4382-P4382-Q4382-FIXED_COST</x:f>
        <x:v>30220.107433410987</x:v>
      </x:c>
      <x:c r="S4382" s="139" t="str">
        <x:f>IF(AND(L4382&lt;=TOTAL_BED_CAP,N4382&lt;=TEMP_WORKER_CAP),"YES","NO")</x:f>
        <x:v>YES</x:v>
      </x:c>
      <x:c r="T4382" s="139" t="n">
        <x:f>IF(S4382="YES",R4382,-1E+99)</x:f>
        <x:v>30220.107433410987</x:v>
      </x:c>
    </x:row>
    <x:row r="4383">
      <x:c r="A4383" s="139"/>
      <x:c r="B4383" s="139"/>
      <x:c r="C4383" s="139"/>
      <x:c r="D4383" s="139"/>
      <x:c r="E4383" s="139"/>
      <x:c r="F4383" s="139"/>
      <x:c r="G4383" s="139"/>
      <x:c r="H4383" s="139"/>
      <x:c r="I4383" s="266" t="n">
        <x:f>INT((ROW()-ROW($I$46))/((CARROT_CAP+1)*(MESCLUN_CAP+1)))</x:f>
        <x:v>6</x:v>
      </x:c>
      <x:c r="J4383" s="266" t="n">
        <x:f>MOD(INT((ROW()-ROW($I$46))/(MESCLUN_CAP+1)),CARROT_CAP+1)</x:f>
        <x:v>13</x:v>
      </x:c>
      <x:c r="K4383" s="266" t="n">
        <x:f>MOD(ROW()-ROW($I$46),MESCLUN_CAP+1)</x:f>
        <x:v>28</x:v>
      </x:c>
      <x:c r="L4383" s="266" t="n">
        <x:f>SUM(I4383:K4383)</x:f>
        <x:v>47</x:v>
      </x:c>
      <x:c r="M4383" s="267" t="n">
        <x:f>I4383*TOMATO_HOURS*WEEKS*(1+TOMATO_DIM)^I4383+J4383*CARROT_HOURS*WEEKS*(1+CARROT_DIM)^J4383+K4383*MESCLUN_HOURS*WEEKS*(1+MESCLUN_DIM)^K4383</x:f>
        <x:v>3278.4125500526807</x:v>
      </x:c>
      <x:c r="N4383" s="267" t="n">
        <x:f>MAX(M4383-FARMER_HOURS,0)/TEMP_HOURS_PER_WORKER</x:f>
        <x:v>1.7766753819810281</x:v>
      </x:c>
      <x:c r="O4383" s="268" t="n">
        <x:f>I4383*TOMATO_PRICE+J4383*CARROT_PRICE+K4383*MESCLUN_PRICE</x:f>
        <x:v>155622</x:v>
      </x:c>
      <x:c r="P4383" s="268" t="n">
        <x:f>I4383*TOMATO_FERTILIZER+J4383*CARROT_FERTILIZER+K4383*MESCLUN_FERTILIZER</x:f>
        <x:v>35640</x:v>
      </x:c>
      <x:c r="Q4383" s="268" t="n">
        <x:f>MIN(M4383,FARMER_HOURS)*FARMER_RATE+MAX(M4383-FARMER_HOURS,0)*TEMP_RATE</x:f>
        <x:v>69416.88454952571</x:v>
      </x:c>
      <x:c r="R4383" s="268" t="n">
        <x:f>O4383-P4383-Q4383-FIXED_COST</x:f>
        <x:v>30565.115450474288</x:v>
      </x:c>
      <x:c r="S4383" s="139" t="str">
        <x:f>IF(AND(L4383&lt;=TOTAL_BED_CAP,N4383&lt;=TEMP_WORKER_CAP),"YES","NO")</x:f>
        <x:v>YES</x:v>
      </x:c>
      <x:c r="T4383" s="139" t="n">
        <x:f>IF(S4383="YES",R4383,-1E+99)</x:f>
        <x:v>30565.115450474288</x:v>
      </x:c>
    </x:row>
    <x:row r="4384">
      <x:c r="A4384" s="139"/>
      <x:c r="B4384" s="139"/>
      <x:c r="C4384" s="139"/>
      <x:c r="D4384" s="139"/>
      <x:c r="E4384" s="139"/>
      <x:c r="F4384" s="139"/>
      <x:c r="G4384" s="139"/>
      <x:c r="H4384" s="139"/>
      <x:c r="I4384" s="266" t="n">
        <x:f>INT((ROW()-ROW($I$46))/((CARROT_CAP+1)*(MESCLUN_CAP+1)))</x:f>
        <x:v>6</x:v>
      </x:c>
      <x:c r="J4384" s="266" t="n">
        <x:f>MOD(INT((ROW()-ROW($I$46))/(MESCLUN_CAP+1)),CARROT_CAP+1)</x:f>
        <x:v>13</x:v>
      </x:c>
      <x:c r="K4384" s="266" t="n">
        <x:f>MOD(ROW()-ROW($I$46),MESCLUN_CAP+1)</x:f>
        <x:v>29</x:v>
      </x:c>
      <x:c r="L4384" s="266" t="n">
        <x:f>SUM(I4384:K4384)</x:f>
        <x:v>48</x:v>
      </x:c>
      <x:c r="M4384" s="267" t="n">
        <x:f>I4384*TOMATO_HOURS*WEEKS*(1+TOMATO_DIM)^I4384+J4384*CARROT_HOURS*WEEKS*(1+CARROT_DIM)^J4384+K4384*MESCLUN_HOURS*WEEKS*(1+MESCLUN_DIM)^K4384</x:f>
        <x:v>3365.230578168334</x:v>
      </x:c>
      <x:c r="N4384" s="267" t="n">
        <x:f>MAX(M4384-FARMER_HOURS,0)/TEMP_HOURS_PER_WORKER</x:f>
        <x:v>1.8369656792835654</x:v>
      </x:c>
      <x:c r="O4384" s="268" t="n">
        <x:f>I4384*TOMATO_PRICE+J4384*CARROT_PRICE+K4384*MESCLUN_PRICE</x:f>
        <x:v>158322</x:v>
      </x:c>
      <x:c r="P4384" s="268" t="n">
        <x:f>I4384*TOMATO_FERTILIZER+J4384*CARROT_FERTILIZER+K4384*MESCLUN_FERTILIZER</x:f>
        <x:v>36520</x:v>
      </x:c>
      <x:c r="Q4384" s="268" t="n">
        <x:f>MIN(M4384,FARMER_HOURS)*FARMER_RATE+MAX(M4384-FARMER_HOURS,0)*TEMP_RATE</x:f>
        <x:v>70924.14198208913</x:v>
      </x:c>
      <x:c r="R4384" s="268" t="n">
        <x:f>O4384-P4384-Q4384-FIXED_COST</x:f>
        <x:v>30877.85801791087</x:v>
      </x:c>
      <x:c r="S4384" s="139" t="str">
        <x:f>IF(AND(L4384&lt;=TOTAL_BED_CAP,N4384&lt;=TEMP_WORKER_CAP),"YES","NO")</x:f>
        <x:v>YES</x:v>
      </x:c>
      <x:c r="T4384" s="139" t="n">
        <x:f>IF(S4384="YES",R4384,-1E+99)</x:f>
        <x:v>30877.85801791087</x:v>
      </x:c>
    </x:row>
    <x:row r="4385">
      <x:c r="A4385" s="139"/>
      <x:c r="B4385" s="139"/>
      <x:c r="C4385" s="139"/>
      <x:c r="D4385" s="139"/>
      <x:c r="E4385" s="139"/>
      <x:c r="F4385" s="139"/>
      <x:c r="G4385" s="139"/>
      <x:c r="H4385" s="139"/>
      <x:c r="I4385" s="266" t="n">
        <x:f>INT((ROW()-ROW($I$46))/((CARROT_CAP+1)*(MESCLUN_CAP+1)))</x:f>
        <x:v>6</x:v>
      </x:c>
      <x:c r="J4385" s="266" t="n">
        <x:f>MOD(INT((ROW()-ROW($I$46))/(MESCLUN_CAP+1)),CARROT_CAP+1)</x:f>
        <x:v>13</x:v>
      </x:c>
      <x:c r="K4385" s="266" t="n">
        <x:f>MOD(ROW()-ROW($I$46),MESCLUN_CAP+1)</x:f>
        <x:v>30</x:v>
      </x:c>
      <x:c r="L4385" s="266" t="n">
        <x:f>SUM(I4385:K4385)</x:f>
        <x:v>49</x:v>
      </x:c>
      <x:c r="M4385" s="267" t="n">
        <x:f>I4385*TOMATO_HOURS*WEEKS*(1+TOMATO_DIM)^I4385+J4385*CARROT_HOURS*WEEKS*(1+CARROT_DIM)^J4385+K4385*MESCLUN_HOURS*WEEKS*(1+MESCLUN_DIM)^K4385</x:f>
        <x:v>3453.9402835021037</x:v>
      </x:c>
      <x:c r="N4385" s="267" t="n">
        <x:f>MAX(M4385-FARMER_HOURS,0)/TEMP_HOURS_PER_WORKER</x:f>
        <x:v>1.8985696413209054</x:v>
      </x:c>
      <x:c r="O4385" s="268" t="n">
        <x:f>I4385*TOMATO_PRICE+J4385*CARROT_PRICE+K4385*MESCLUN_PRICE</x:f>
        <x:v>161022</x:v>
      </x:c>
      <x:c r="P4385" s="268" t="n">
        <x:f>I4385*TOMATO_FERTILIZER+J4385*CARROT_FERTILIZER+K4385*MESCLUN_FERTILIZER</x:f>
        <x:v>37400</x:v>
      </x:c>
      <x:c r="Q4385" s="268" t="n">
        <x:f>MIN(M4385,FARMER_HOURS)*FARMER_RATE+MAX(M4385-FARMER_HOURS,0)*TEMP_RATE</x:f>
        <x:v>72464.24103302264</x:v>
      </x:c>
      <x:c r="R4385" s="268" t="n">
        <x:f>O4385-P4385-Q4385-FIXED_COST</x:f>
        <x:v>31157.75896697736</x:v>
      </x:c>
      <x:c r="S4385" s="139" t="str">
        <x:f>IF(AND(L4385&lt;=TOTAL_BED_CAP,N4385&lt;=TEMP_WORKER_CAP),"YES","NO")</x:f>
        <x:v>YES</x:v>
      </x:c>
      <x:c r="T4385" s="139" t="n">
        <x:f>IF(S4385="YES",R4385,-1E+99)</x:f>
        <x:v>31157.75896697736</x:v>
      </x:c>
    </x:row>
    <x:row r="4386">
      <x:c r="A4386" s="139"/>
      <x:c r="B4386" s="139"/>
      <x:c r="C4386" s="139"/>
      <x:c r="D4386" s="139"/>
      <x:c r="E4386" s="139"/>
      <x:c r="F4386" s="139"/>
      <x:c r="G4386" s="139"/>
      <x:c r="H4386" s="139"/>
      <x:c r="I4386" s="266" t="n">
        <x:f>INT((ROW()-ROW($I$46))/((CARROT_CAP+1)*(MESCLUN_CAP+1)))</x:f>
        <x:v>6</x:v>
      </x:c>
      <x:c r="J4386" s="266" t="n">
        <x:f>MOD(INT((ROW()-ROW($I$46))/(MESCLUN_CAP+1)),CARROT_CAP+1)</x:f>
        <x:v>14</x:v>
      </x:c>
      <x:c r="K4386" s="266" t="n">
        <x:f>MOD(ROW()-ROW($I$46),MESCLUN_CAP+1)</x:f>
        <x:v>0</x:v>
      </x:c>
      <x:c r="L4386" s="266" t="n">
        <x:f>SUM(I4386:K4386)</x:f>
        <x:v>20</x:v>
      </x:c>
      <x:c r="M4386" s="267" t="n">
        <x:f>I4386*TOMATO_HOURS*WEEKS*(1+TOMATO_DIM)^I4386+J4386*CARROT_HOURS*WEEKS*(1+CARROT_DIM)^J4386+K4386*MESCLUN_HOURS*WEEKS*(1+MESCLUN_DIM)^K4386</x:f>
        <x:v>1550.0919448089821</x:v>
      </x:c>
      <x:c r="N4386" s="267" t="n">
        <x:f>MAX(M4386-FARMER_HOURS,0)/TEMP_HOURS_PER_WORKER</x:f>
        <x:v>0.576452739450682</x:v>
      </x:c>
      <x:c r="O4386" s="268" t="n">
        <x:f>I4386*TOMATO_PRICE+J4386*CARROT_PRICE+K4386*MESCLUN_PRICE</x:f>
        <x:v>82116</x:v>
      </x:c>
      <x:c r="P4386" s="268" t="n">
        <x:f>I4386*TOMATO_FERTILIZER+J4386*CARROT_FERTILIZER+K4386*MESCLUN_FERTILIZER</x:f>
        <x:v>11440</x:v>
      </x:c>
      <x:c r="Q4386" s="268" t="n">
        <x:f>MIN(M4386,FARMER_HOURS)*FARMER_RATE+MAX(M4386-FARMER_HOURS,0)*TEMP_RATE</x:f>
        <x:v>39411.31848626705</x:v>
      </x:c>
      <x:c r="R4386" s="268" t="n">
        <x:f>O4386-P4386-Q4386-FIXED_COST</x:f>
        <x:v>11264.681513732947</x:v>
      </x:c>
      <x:c r="S4386" s="139" t="str">
        <x:f>IF(AND(L4386&lt;=TOTAL_BED_CAP,N4386&lt;=TEMP_WORKER_CAP),"YES","NO")</x:f>
        <x:v>YES</x:v>
      </x:c>
      <x:c r="T4386" s="139" t="n">
        <x:f>IF(S4386="YES",R4386,-1E+99)</x:f>
        <x:v>11264.681513732947</x:v>
      </x:c>
    </x:row>
    <x:row r="4387">
      <x:c r="A4387" s="139"/>
      <x:c r="B4387" s="139"/>
      <x:c r="C4387" s="139"/>
      <x:c r="D4387" s="139"/>
      <x:c r="E4387" s="139"/>
      <x:c r="F4387" s="139"/>
      <x:c r="G4387" s="139"/>
      <x:c r="H4387" s="139"/>
      <x:c r="I4387" s="266" t="n">
        <x:f>INT((ROW()-ROW($I$46))/((CARROT_CAP+1)*(MESCLUN_CAP+1)))</x:f>
        <x:v>6</x:v>
      </x:c>
      <x:c r="J4387" s="266" t="n">
        <x:f>MOD(INT((ROW()-ROW($I$46))/(MESCLUN_CAP+1)),CARROT_CAP+1)</x:f>
        <x:v>14</x:v>
      </x:c>
      <x:c r="K4387" s="266" t="n">
        <x:f>MOD(ROW()-ROW($I$46),MESCLUN_CAP+1)</x:f>
        <x:v>1</x:v>
      </x:c>
      <x:c r="L4387" s="266" t="n">
        <x:f>SUM(I4387:K4387)</x:f>
        <x:v>21</x:v>
      </x:c>
      <x:c r="M4387" s="267" t="n">
        <x:f>I4387*TOMATO_HOURS*WEEKS*(1+TOMATO_DIM)^I4387+J4387*CARROT_HOURS*WEEKS*(1+CARROT_DIM)^J4387+K4387*MESCLUN_HOURS*WEEKS*(1+MESCLUN_DIM)^K4387</x:f>
        <x:v>1595.6544448089821</x:v>
      </x:c>
      <x:c r="N4387" s="267" t="n">
        <x:f>MAX(M4387-FARMER_HOURS,0)/TEMP_HOURS_PER_WORKER</x:f>
        <x:v>0.6080933644506821</x:v>
      </x:c>
      <x:c r="O4387" s="268" t="n">
        <x:f>I4387*TOMATO_PRICE+J4387*CARROT_PRICE+K4387*MESCLUN_PRICE</x:f>
        <x:v>84816</x:v>
      </x:c>
      <x:c r="P4387" s="268" t="n">
        <x:f>I4387*TOMATO_FERTILIZER+J4387*CARROT_FERTILIZER+K4387*MESCLUN_FERTILIZER</x:f>
        <x:v>12320</x:v>
      </x:c>
      <x:c r="Q4387" s="268" t="n">
        <x:f>MIN(M4387,FARMER_HOURS)*FARMER_RATE+MAX(M4387-FARMER_HOURS,0)*TEMP_RATE</x:f>
        <x:v>40202.33411126705</x:v>
      </x:c>
      <x:c r="R4387" s="268" t="n">
        <x:f>O4387-P4387-Q4387-FIXED_COST</x:f>
        <x:v>12293.665888732947</x:v>
      </x:c>
      <x:c r="S4387" s="139" t="str">
        <x:f>IF(AND(L4387&lt;=TOTAL_BED_CAP,N4387&lt;=TEMP_WORKER_CAP),"YES","NO")</x:f>
        <x:v>YES</x:v>
      </x:c>
      <x:c r="T4387" s="139" t="n">
        <x:f>IF(S4387="YES",R4387,-1E+99)</x:f>
        <x:v>12293.665888732947</x:v>
      </x:c>
    </x:row>
    <x:row r="4388">
      <x:c r="A4388" s="139"/>
      <x:c r="B4388" s="139"/>
      <x:c r="C4388" s="139"/>
      <x:c r="D4388" s="139"/>
      <x:c r="E4388" s="139"/>
      <x:c r="F4388" s="139"/>
      <x:c r="G4388" s="139"/>
      <x:c r="H4388" s="139"/>
      <x:c r="I4388" s="266" t="n">
        <x:f>INT((ROW()-ROW($I$46))/((CARROT_CAP+1)*(MESCLUN_CAP+1)))</x:f>
        <x:v>6</x:v>
      </x:c>
      <x:c r="J4388" s="266" t="n">
        <x:f>MOD(INT((ROW()-ROW($I$46))/(MESCLUN_CAP+1)),CARROT_CAP+1)</x:f>
        <x:v>14</x:v>
      </x:c>
      <x:c r="K4388" s="266" t="n">
        <x:f>MOD(ROW()-ROW($I$46),MESCLUN_CAP+1)</x:f>
        <x:v>2</x:v>
      </x:c>
      <x:c r="L4388" s="266" t="n">
        <x:f>SUM(I4388:K4388)</x:f>
        <x:v>22</x:v>
      </x:c>
      <x:c r="M4388" s="267" t="n">
        <x:f>I4388*TOMATO_HOURS*WEEKS*(1+TOMATO_DIM)^I4388+J4388*CARROT_HOURS*WEEKS*(1+CARROT_DIM)^J4388+K4388*MESCLUN_HOURS*WEEKS*(1+MESCLUN_DIM)^K4388</x:f>
        <x:v>1642.356007308982</x:v>
      </x:c>
      <x:c r="N4388" s="267" t="n">
        <x:f>MAX(M4388-FARMER_HOURS,0)/TEMP_HOURS_PER_WORKER</x:f>
        <x:v>0.640525005075682</x:v>
      </x:c>
      <x:c r="O4388" s="268" t="n">
        <x:f>I4388*TOMATO_PRICE+J4388*CARROT_PRICE+K4388*MESCLUN_PRICE</x:f>
        <x:v>87516</x:v>
      </x:c>
      <x:c r="P4388" s="268" t="n">
        <x:f>I4388*TOMATO_FERTILIZER+J4388*CARROT_FERTILIZER+K4388*MESCLUN_FERTILIZER</x:f>
        <x:v>13200</x:v>
      </x:c>
      <x:c r="Q4388" s="268" t="n">
        <x:f>MIN(M4388,FARMER_HOURS)*FARMER_RATE+MAX(M4388-FARMER_HOURS,0)*TEMP_RATE</x:f>
        <x:v>41013.125126892046</x:v>
      </x:c>
      <x:c r="R4388" s="268" t="n">
        <x:f>O4388-P4388-Q4388-FIXED_COST</x:f>
        <x:v>13302.874873107954</x:v>
      </x:c>
      <x:c r="S4388" s="139" t="str">
        <x:f>IF(AND(L4388&lt;=TOTAL_BED_CAP,N4388&lt;=TEMP_WORKER_CAP),"YES","NO")</x:f>
        <x:v>YES</x:v>
      </x:c>
      <x:c r="T4388" s="139" t="n">
        <x:f>IF(S4388="YES",R4388,-1E+99)</x:f>
        <x:v>13302.874873107954</x:v>
      </x:c>
    </x:row>
    <x:row r="4389">
      <x:c r="A4389" s="139"/>
      <x:c r="B4389" s="139"/>
      <x:c r="C4389" s="139"/>
      <x:c r="D4389" s="139"/>
      <x:c r="E4389" s="139"/>
      <x:c r="F4389" s="139"/>
      <x:c r="G4389" s="139"/>
      <x:c r="H4389" s="139"/>
      <x:c r="I4389" s="266" t="n">
        <x:f>INT((ROW()-ROW($I$46))/((CARROT_CAP+1)*(MESCLUN_CAP+1)))</x:f>
        <x:v>6</x:v>
      </x:c>
      <x:c r="J4389" s="266" t="n">
        <x:f>MOD(INT((ROW()-ROW($I$46))/(MESCLUN_CAP+1)),CARROT_CAP+1)</x:f>
        <x:v>14</x:v>
      </x:c>
      <x:c r="K4389" s="266" t="n">
        <x:f>MOD(ROW()-ROW($I$46),MESCLUN_CAP+1)</x:f>
        <x:v>3</x:v>
      </x:c>
      <x:c r="L4389" s="266" t="n">
        <x:f>SUM(I4389:K4389)</x:f>
        <x:v>23</x:v>
      </x:c>
      <x:c r="M4389" s="267" t="n">
        <x:f>I4389*TOMATO_HOURS*WEEKS*(1+TOMATO_DIM)^I4389+J4389*CARROT_HOURS*WEEKS*(1+CARROT_DIM)^J4389+K4389*MESCLUN_HOURS*WEEKS*(1+MESCLUN_DIM)^K4389</x:f>
        <x:v>1690.2179897308572</x:v>
      </x:c>
      <x:c r="N4389" s="267" t="n">
        <x:f>MAX(M4389-FARMER_HOURS,0)/TEMP_HOURS_PER_WORKER</x:f>
        <x:v>0.6737624928686509</x:v>
      </x:c>
      <x:c r="O4389" s="268" t="n">
        <x:f>I4389*TOMATO_PRICE+J4389*CARROT_PRICE+K4389*MESCLUN_PRICE</x:f>
        <x:v>90216</x:v>
      </x:c>
      <x:c r="P4389" s="268" t="n">
        <x:f>I4389*TOMATO_FERTILIZER+J4389*CARROT_FERTILIZER+K4389*MESCLUN_FERTILIZER</x:f>
        <x:v>14080</x:v>
      </x:c>
      <x:c r="Q4389" s="268" t="n">
        <x:f>MIN(M4389,FARMER_HOURS)*FARMER_RATE+MAX(M4389-FARMER_HOURS,0)*TEMP_RATE</x:f>
        <x:v>41844.06232171627</x:v>
      </x:c>
      <x:c r="R4389" s="268" t="n">
        <x:f>O4389-P4389-Q4389-FIXED_COST</x:f>
        <x:v>14291.937678283728</x:v>
      </x:c>
      <x:c r="S4389" s="139" t="str">
        <x:f>IF(AND(L4389&lt;=TOTAL_BED_CAP,N4389&lt;=TEMP_WORKER_CAP),"YES","NO")</x:f>
        <x:v>YES</x:v>
      </x:c>
      <x:c r="T4389" s="139" t="n">
        <x:f>IF(S4389="YES",R4389,-1E+99)</x:f>
        <x:v>14291.937678283728</x:v>
      </x:c>
    </x:row>
    <x:row r="4390">
      <x:c r="A4390" s="139"/>
      <x:c r="B4390" s="139"/>
      <x:c r="C4390" s="139"/>
      <x:c r="D4390" s="139"/>
      <x:c r="E4390" s="139"/>
      <x:c r="F4390" s="139"/>
      <x:c r="G4390" s="139"/>
      <x:c r="H4390" s="139"/>
      <x:c r="I4390" s="266" t="n">
        <x:f>INT((ROW()-ROW($I$46))/((CARROT_CAP+1)*(MESCLUN_CAP+1)))</x:f>
        <x:v>6</x:v>
      </x:c>
      <x:c r="J4390" s="266" t="n">
        <x:f>MOD(INT((ROW()-ROW($I$46))/(MESCLUN_CAP+1)),CARROT_CAP+1)</x:f>
        <x:v>14</x:v>
      </x:c>
      <x:c r="K4390" s="266" t="n">
        <x:f>MOD(ROW()-ROW($I$46),MESCLUN_CAP+1)</x:f>
        <x:v>4</x:v>
      </x:c>
      <x:c r="L4390" s="266" t="n">
        <x:f>SUM(I4390:K4390)</x:f>
        <x:v>24</x:v>
      </x:c>
      <x:c r="M4390" s="267" t="n">
        <x:f>I4390*TOMATO_HOURS*WEEKS*(1+TOMATO_DIM)^I4390+J4390*CARROT_HOURS*WEEKS*(1+CARROT_DIM)^J4390+K4390*MESCLUN_HOURS*WEEKS*(1+MESCLUN_DIM)^K4390</x:f>
        <x:v>1739.2621054535134</x:v>
      </x:c>
      <x:c r="N4390" s="267" t="n">
        <x:f>MAX(M4390-FARMER_HOURS,0)/TEMP_HOURS_PER_WORKER</x:f>
        <x:v>0.7078209065649399</x:v>
      </x:c>
      <x:c r="O4390" s="268" t="n">
        <x:f>I4390*TOMATO_PRICE+J4390*CARROT_PRICE+K4390*MESCLUN_PRICE</x:f>
        <x:v>92916</x:v>
      </x:c>
      <x:c r="P4390" s="268" t="n">
        <x:f>I4390*TOMATO_FERTILIZER+J4390*CARROT_FERTILIZER+K4390*MESCLUN_FERTILIZER</x:f>
        <x:v>14960</x:v>
      </x:c>
      <x:c r="Q4390" s="268" t="n">
        <x:f>MIN(M4390,FARMER_HOURS)*FARMER_RATE+MAX(M4390-FARMER_HOURS,0)*TEMP_RATE</x:f>
        <x:v>42695.52266412349</x:v>
      </x:c>
      <x:c r="R4390" s="268" t="n">
        <x:f>O4390-P4390-Q4390-FIXED_COST</x:f>
        <x:v>15260.477335876509</x:v>
      </x:c>
      <x:c r="S4390" s="139" t="str">
        <x:f>IF(AND(L4390&lt;=TOTAL_BED_CAP,N4390&lt;=TEMP_WORKER_CAP),"YES","NO")</x:f>
        <x:v>YES</x:v>
      </x:c>
      <x:c r="T4390" s="139" t="n">
        <x:f>IF(S4390="YES",R4390,-1E+99)</x:f>
        <x:v>15260.477335876509</x:v>
      </x:c>
    </x:row>
    <x:row r="4391">
      <x:c r="A4391" s="139"/>
      <x:c r="B4391" s="139"/>
      <x:c r="C4391" s="139"/>
      <x:c r="D4391" s="139"/>
      <x:c r="E4391" s="139"/>
      <x:c r="F4391" s="139"/>
      <x:c r="G4391" s="139"/>
      <x:c r="H4391" s="139"/>
      <x:c r="I4391" s="266" t="n">
        <x:f>INT((ROW()-ROW($I$46))/((CARROT_CAP+1)*(MESCLUN_CAP+1)))</x:f>
        <x:v>6</x:v>
      </x:c>
      <x:c r="J4391" s="266" t="n">
        <x:f>MOD(INT((ROW()-ROW($I$46))/(MESCLUN_CAP+1)),CARROT_CAP+1)</x:f>
        <x:v>14</x:v>
      </x:c>
      <x:c r="K4391" s="266" t="n">
        <x:f>MOD(ROW()-ROW($I$46),MESCLUN_CAP+1)</x:f>
        <x:v>5</x:v>
      </x:c>
      <x:c r="L4391" s="266" t="n">
        <x:f>SUM(I4391:K4391)</x:f>
        <x:v>25</x:v>
      </x:c>
      <x:c r="M4391" s="267" t="n">
        <x:f>I4391*TOMATO_HOURS*WEEKS*(1+TOMATO_DIM)^I4391+J4391*CARROT_HOURS*WEEKS*(1+CARROT_DIM)^J4391+K4391*MESCLUN_HOURS*WEEKS*(1+MESCLUN_DIM)^K4391</x:f>
        <x:v>1789.510429374717</x:v>
      </x:c>
      <x:c r="N4391" s="267" t="n">
        <x:f>MAX(M4391-FARMER_HOURS,0)/TEMP_HOURS_PER_WORKER</x:f>
        <x:v>0.7427155759546645</x:v>
      </x:c>
      <x:c r="O4391" s="268" t="n">
        <x:f>I4391*TOMATO_PRICE+J4391*CARROT_PRICE+K4391*MESCLUN_PRICE</x:f>
        <x:v>95616</x:v>
      </x:c>
      <x:c r="P4391" s="268" t="n">
        <x:f>I4391*TOMATO_FERTILIZER+J4391*CARROT_FERTILIZER+K4391*MESCLUN_FERTILIZER</x:f>
        <x:v>15840</x:v>
      </x:c>
      <x:c r="Q4391" s="268" t="n">
        <x:f>MIN(M4391,FARMER_HOURS)*FARMER_RATE+MAX(M4391-FARMER_HOURS,0)*TEMP_RATE</x:f>
        <x:v>43567.88939886661</x:v>
      </x:c>
      <x:c r="R4391" s="268" t="n">
        <x:f>O4391-P4391-Q4391-FIXED_COST</x:f>
        <x:v>16208.11060113339</x:v>
      </x:c>
      <x:c r="S4391" s="139" t="str">
        <x:f>IF(AND(L4391&lt;=TOTAL_BED_CAP,N4391&lt;=TEMP_WORKER_CAP),"YES","NO")</x:f>
        <x:v>YES</x:v>
      </x:c>
      <x:c r="T4391" s="139" t="n">
        <x:f>IF(S4391="YES",R4391,-1E+99)</x:f>
        <x:v>16208.11060113339</x:v>
      </x:c>
    </x:row>
    <x:row r="4392">
      <x:c r="A4392" s="139"/>
      <x:c r="B4392" s="139"/>
      <x:c r="C4392" s="139"/>
      <x:c r="D4392" s="139"/>
      <x:c r="E4392" s="139"/>
      <x:c r="F4392" s="139"/>
      <x:c r="G4392" s="139"/>
      <x:c r="H4392" s="139"/>
      <x:c r="I4392" s="266" t="n">
        <x:f>INT((ROW()-ROW($I$46))/((CARROT_CAP+1)*(MESCLUN_CAP+1)))</x:f>
        <x:v>6</x:v>
      </x:c>
      <x:c r="J4392" s="266" t="n">
        <x:f>MOD(INT((ROW()-ROW($I$46))/(MESCLUN_CAP+1)),CARROT_CAP+1)</x:f>
        <x:v>14</x:v>
      </x:c>
      <x:c r="K4392" s="266" t="n">
        <x:f>MOD(ROW()-ROW($I$46),MESCLUN_CAP+1)</x:f>
        <x:v>6</x:v>
      </x:c>
      <x:c r="L4392" s="266" t="n">
        <x:f>SUM(I4392:K4392)</x:f>
        <x:v>26</x:v>
      </x:c>
      <x:c r="M4392" s="267" t="n">
        <x:f>I4392*TOMATO_HOURS*WEEKS*(1+TOMATO_DIM)^I4392+J4392*CARROT_HOURS*WEEKS*(1+CARROT_DIM)^J4392+K4392*MESCLUN_HOURS*WEEKS*(1+MESCLUN_DIM)^K4392</x:f>
        <x:v>1840.9854035563499</x:v>
      </x:c>
      <x:c r="N4392" s="267" t="n">
        <x:f>MAX(M4392-FARMER_HOURS,0)/TEMP_HOURS_PER_WORKER</x:f>
        <x:v>0.7784620858030208</x:v>
      </x:c>
      <x:c r="O4392" s="268" t="n">
        <x:f>I4392*TOMATO_PRICE+J4392*CARROT_PRICE+K4392*MESCLUN_PRICE</x:f>
        <x:v>98316</x:v>
      </x:c>
      <x:c r="P4392" s="268" t="n">
        <x:f>I4392*TOMATO_FERTILIZER+J4392*CARROT_FERTILIZER+K4392*MESCLUN_FERTILIZER</x:f>
        <x:v>16720</x:v>
      </x:c>
      <x:c r="Q4392" s="268" t="n">
        <x:f>MIN(M4392,FARMER_HOURS)*FARMER_RATE+MAX(M4392-FARMER_HOURS,0)*TEMP_RATE</x:f>
        <x:v>44461.55214507552</x:v>
      </x:c>
      <x:c r="R4392" s="268" t="n">
        <x:f>O4392-P4392-Q4392-FIXED_COST</x:f>
        <x:v>17134.44785492448</x:v>
      </x:c>
      <x:c r="S4392" s="139" t="str">
        <x:f>IF(AND(L4392&lt;=TOTAL_BED_CAP,N4392&lt;=TEMP_WORKER_CAP),"YES","NO")</x:f>
        <x:v>YES</x:v>
      </x:c>
      <x:c r="T4392" s="139" t="n">
        <x:f>IF(S4392="YES",R4392,-1E+99)</x:f>
        <x:v>17134.44785492448</x:v>
      </x:c>
    </x:row>
    <x:row r="4393">
      <x:c r="A4393" s="139"/>
      <x:c r="B4393" s="139"/>
      <x:c r="C4393" s="139"/>
      <x:c r="D4393" s="139"/>
      <x:c r="E4393" s="139"/>
      <x:c r="F4393" s="139"/>
      <x:c r="G4393" s="139"/>
      <x:c r="H4393" s="139"/>
      <x:c r="I4393" s="266" t="n">
        <x:f>INT((ROW()-ROW($I$46))/((CARROT_CAP+1)*(MESCLUN_CAP+1)))</x:f>
        <x:v>6</x:v>
      </x:c>
      <x:c r="J4393" s="266" t="n">
        <x:f>MOD(INT((ROW()-ROW($I$46))/(MESCLUN_CAP+1)),CARROT_CAP+1)</x:f>
        <x:v>14</x:v>
      </x:c>
      <x:c r="K4393" s="266" t="n">
        <x:f>MOD(ROW()-ROW($I$46),MESCLUN_CAP+1)</x:f>
        <x:v>7</x:v>
      </x:c>
      <x:c r="L4393" s="266" t="n">
        <x:f>SUM(I4393:K4393)</x:f>
        <x:v>27</x:v>
      </x:c>
      <x:c r="M4393" s="267" t="n">
        <x:f>I4393*TOMATO_HOURS*WEEKS*(1+TOMATO_DIM)^I4393+J4393*CARROT_HOURS*WEEKS*(1+CARROT_DIM)^J4393+K4393*MESCLUN_HOURS*WEEKS*(1+MESCLUN_DIM)^K4393</x:f>
        <x:v>1893.7098429543103</x:v>
      </x:c>
      <x:c r="N4393" s="267" t="n">
        <x:f>MAX(M4393-FARMER_HOURS,0)/TEMP_HOURS_PER_WORKER</x:f>
        <x:v>0.8150762798293821</x:v>
      </x:c>
      <x:c r="O4393" s="268" t="n">
        <x:f>I4393*TOMATO_PRICE+J4393*CARROT_PRICE+K4393*MESCLUN_PRICE</x:f>
        <x:v>101016</x:v>
      </x:c>
      <x:c r="P4393" s="268" t="n">
        <x:f>I4393*TOMATO_FERTILIZER+J4393*CARROT_FERTILIZER+K4393*MESCLUN_FERTILIZER</x:f>
        <x:v>17600</x:v>
      </x:c>
      <x:c r="Q4393" s="268" t="n">
        <x:f>MIN(M4393,FARMER_HOURS)*FARMER_RATE+MAX(M4393-FARMER_HOURS,0)*TEMP_RATE</x:f>
        <x:v>45376.90699573455</x:v>
      </x:c>
      <x:c r="R4393" s="268" t="n">
        <x:f>O4393-P4393-Q4393-FIXED_COST</x:f>
        <x:v>18039.09300426545</x:v>
      </x:c>
      <x:c r="S4393" s="139" t="str">
        <x:f>IF(AND(L4393&lt;=TOTAL_BED_CAP,N4393&lt;=TEMP_WORKER_CAP),"YES","NO")</x:f>
        <x:v>YES</x:v>
      </x:c>
      <x:c r="T4393" s="139" t="n">
        <x:f>IF(S4393="YES",R4393,-1E+99)</x:f>
        <x:v>18039.09300426545</x:v>
      </x:c>
    </x:row>
    <x:row r="4394">
      <x:c r="A4394" s="139"/>
      <x:c r="B4394" s="139"/>
      <x:c r="C4394" s="139"/>
      <x:c r="D4394" s="139"/>
      <x:c r="E4394" s="139"/>
      <x:c r="F4394" s="139"/>
      <x:c r="G4394" s="139"/>
      <x:c r="H4394" s="139"/>
      <x:c r="I4394" s="266" t="n">
        <x:f>INT((ROW()-ROW($I$46))/((CARROT_CAP+1)*(MESCLUN_CAP+1)))</x:f>
        <x:v>6</x:v>
      </x:c>
      <x:c r="J4394" s="266" t="n">
        <x:f>MOD(INT((ROW()-ROW($I$46))/(MESCLUN_CAP+1)),CARROT_CAP+1)</x:f>
        <x:v>14</x:v>
      </x:c>
      <x:c r="K4394" s="266" t="n">
        <x:f>MOD(ROW()-ROW($I$46),MESCLUN_CAP+1)</x:f>
        <x:v>8</x:v>
      </x:c>
      <x:c r="L4394" s="266" t="n">
        <x:f>SUM(I4394:K4394)</x:f>
        <x:v>28</x:v>
      </x:c>
      <x:c r="M4394" s="267" t="n">
        <x:f>I4394*TOMATO_HOURS*WEEKS*(1+TOMATO_DIM)^I4394+J4394*CARROT_HOURS*WEEKS*(1+CARROT_DIM)^J4394+K4394*MESCLUN_HOURS*WEEKS*(1+MESCLUN_DIM)^K4394</x:f>
        <x:v>1947.7069412342905</x:v>
      </x:c>
      <x:c r="N4394" s="267" t="n">
        <x:f>MAX(M4394-FARMER_HOURS,0)/TEMP_HOURS_PER_WORKER</x:f>
        <x:v>0.852574264746035</x:v>
      </x:c>
      <x:c r="O4394" s="268" t="n">
        <x:f>I4394*TOMATO_PRICE+J4394*CARROT_PRICE+K4394*MESCLUN_PRICE</x:f>
        <x:v>103716</x:v>
      </x:c>
      <x:c r="P4394" s="268" t="n">
        <x:f>I4394*TOMATO_FERTILIZER+J4394*CARROT_FERTILIZER+K4394*MESCLUN_FERTILIZER</x:f>
        <x:v>18480</x:v>
      </x:c>
      <x:c r="Q4394" s="268" t="n">
        <x:f>MIN(M4394,FARMER_HOURS)*FARMER_RATE+MAX(M4394-FARMER_HOURS,0)*TEMP_RATE</x:f>
        <x:v>46314.356618650876</x:v>
      </x:c>
      <x:c r="R4394" s="268" t="n">
        <x:f>O4394-P4394-Q4394-FIXED_COST</x:f>
        <x:v>18921.643381349124</x:v>
      </x:c>
      <x:c r="S4394" s="139" t="str">
        <x:f>IF(AND(L4394&lt;=TOTAL_BED_CAP,N4394&lt;=TEMP_WORKER_CAP),"YES","NO")</x:f>
        <x:v>YES</x:v>
      </x:c>
      <x:c r="T4394" s="139" t="n">
        <x:f>IF(S4394="YES",R4394,-1E+99)</x:f>
        <x:v>18921.643381349124</x:v>
      </x:c>
    </x:row>
    <x:row r="4395">
      <x:c r="A4395" s="139"/>
      <x:c r="B4395" s="139"/>
      <x:c r="C4395" s="139"/>
      <x:c r="D4395" s="139"/>
      <x:c r="E4395" s="139"/>
      <x:c r="F4395" s="139"/>
      <x:c r="G4395" s="139"/>
      <x:c r="H4395" s="139"/>
      <x:c r="I4395" s="266" t="n">
        <x:f>INT((ROW()-ROW($I$46))/((CARROT_CAP+1)*(MESCLUN_CAP+1)))</x:f>
        <x:v>6</x:v>
      </x:c>
      <x:c r="J4395" s="266" t="n">
        <x:f>MOD(INT((ROW()-ROW($I$46))/(MESCLUN_CAP+1)),CARROT_CAP+1)</x:f>
        <x:v>14</x:v>
      </x:c>
      <x:c r="K4395" s="266" t="n">
        <x:f>MOD(ROW()-ROW($I$46),MESCLUN_CAP+1)</x:f>
        <x:v>9</x:v>
      </x:c>
      <x:c r="L4395" s="266" t="n">
        <x:f>SUM(I4395:K4395)</x:f>
        <x:v>29</x:v>
      </x:c>
      <x:c r="M4395" s="267" t="n">
        <x:f>I4395*TOMATO_HOURS*WEEKS*(1+TOMATO_DIM)^I4395+J4395*CARROT_HOURS*WEEKS*(1+CARROT_DIM)^J4395+K4395*MESCLUN_HOURS*WEEKS*(1+MESCLUN_DIM)^K4395</x:f>
        <x:v>2003.0002766746848</x:v>
      </x:c>
      <x:c r="N4395" s="267" t="n">
        <x:f>MAX(M4395-FARMER_HOURS,0)/TEMP_HOURS_PER_WORKER</x:f>
        <x:v>0.8909724143574199</x:v>
      </x:c>
      <x:c r="O4395" s="268" t="n">
        <x:f>I4395*TOMATO_PRICE+J4395*CARROT_PRICE+K4395*MESCLUN_PRICE</x:f>
        <x:v>106416</x:v>
      </x:c>
      <x:c r="P4395" s="268" t="n">
        <x:f>I4395*TOMATO_FERTILIZER+J4395*CARROT_FERTILIZER+K4395*MESCLUN_FERTILIZER</x:f>
        <x:v>19360</x:v>
      </x:c>
      <x:c r="Q4395" s="268" t="n">
        <x:f>MIN(M4395,FARMER_HOURS)*FARMER_RATE+MAX(M4395-FARMER_HOURS,0)*TEMP_RATE</x:f>
        <x:v>47274.3103589355</x:v>
      </x:c>
      <x:c r="R4395" s="268" t="n">
        <x:f>O4395-P4395-Q4395-FIXED_COST</x:f>
        <x:v>19781.6896410645</x:v>
      </x:c>
      <x:c r="S4395" s="139" t="str">
        <x:f>IF(AND(L4395&lt;=TOTAL_BED_CAP,N4395&lt;=TEMP_WORKER_CAP),"YES","NO")</x:f>
        <x:v>YES</x:v>
      </x:c>
      <x:c r="T4395" s="139" t="n">
        <x:f>IF(S4395="YES",R4395,-1E+99)</x:f>
        <x:v>19781.6896410645</x:v>
      </x:c>
    </x:row>
    <x:row r="4396">
      <x:c r="A4396" s="139"/>
      <x:c r="B4396" s="139"/>
      <x:c r="C4396" s="139"/>
      <x:c r="D4396" s="139"/>
      <x:c r="E4396" s="139"/>
      <x:c r="F4396" s="139"/>
      <x:c r="G4396" s="139"/>
      <x:c r="H4396" s="139"/>
      <x:c r="I4396" s="266" t="n">
        <x:f>INT((ROW()-ROW($I$46))/((CARROT_CAP+1)*(MESCLUN_CAP+1)))</x:f>
        <x:v>6</x:v>
      </x:c>
      <x:c r="J4396" s="266" t="n">
        <x:f>MOD(INT((ROW()-ROW($I$46))/(MESCLUN_CAP+1)),CARROT_CAP+1)</x:f>
        <x:v>14</x:v>
      </x:c>
      <x:c r="K4396" s="266" t="n">
        <x:f>MOD(ROW()-ROW($I$46),MESCLUN_CAP+1)</x:f>
        <x:v>10</x:v>
      </x:c>
      <x:c r="L4396" s="266" t="n">
        <x:f>SUM(I4396:K4396)</x:f>
        <x:v>30</x:v>
      </x:c>
      <x:c r="M4396" s="267" t="n">
        <x:f>I4396*TOMATO_HOURS*WEEKS*(1+TOMATO_DIM)^I4396+J4396*CARROT_HOURS*WEEKS*(1+CARROT_DIM)^J4396+K4396*MESCLUN_HOURS*WEEKS*(1+MESCLUN_DIM)^K4396</x:f>
        <x:v>2059.6138181578976</x:v>
      </x:c>
      <x:c r="N4396" s="267" t="n">
        <x:f>MAX(M4396-FARMER_HOURS,0)/TEMP_HOURS_PER_WORKER</x:f>
        <x:v>0.9302873737207622</x:v>
      </x:c>
      <x:c r="O4396" s="268" t="n">
        <x:f>I4396*TOMATO_PRICE+J4396*CARROT_PRICE+K4396*MESCLUN_PRICE</x:f>
        <x:v>109116</x:v>
      </x:c>
      <x:c r="P4396" s="268" t="n">
        <x:f>I4396*TOMATO_FERTILIZER+J4396*CARROT_FERTILIZER+K4396*MESCLUN_FERTILIZER</x:f>
        <x:v>20240</x:v>
      </x:c>
      <x:c r="Q4396" s="268" t="n">
        <x:f>MIN(M4396,FARMER_HOURS)*FARMER_RATE+MAX(M4396-FARMER_HOURS,0)*TEMP_RATE</x:f>
        <x:v>48257.18434301906</x:v>
      </x:c>
      <x:c r="R4396" s="268" t="n">
        <x:f>O4396-P4396-Q4396-FIXED_COST</x:f>
        <x:v>20618.815656980943</x:v>
      </x:c>
      <x:c r="S4396" s="139" t="str">
        <x:f>IF(AND(L4396&lt;=TOTAL_BED_CAP,N4396&lt;=TEMP_WORKER_CAP),"YES","NO")</x:f>
        <x:v>YES</x:v>
      </x:c>
      <x:c r="T4396" s="139" t="n">
        <x:f>IF(S4396="YES",R4396,-1E+99)</x:f>
        <x:v>20618.815656980943</x:v>
      </x:c>
    </x:row>
    <x:row r="4397">
      <x:c r="A4397" s="139"/>
      <x:c r="B4397" s="139"/>
      <x:c r="C4397" s="139"/>
      <x:c r="D4397" s="139"/>
      <x:c r="E4397" s="139"/>
      <x:c r="F4397" s="139"/>
      <x:c r="G4397" s="139"/>
      <x:c r="H4397" s="139"/>
      <x:c r="I4397" s="266" t="n">
        <x:f>INT((ROW()-ROW($I$46))/((CARROT_CAP+1)*(MESCLUN_CAP+1)))</x:f>
        <x:v>6</x:v>
      </x:c>
      <x:c r="J4397" s="266" t="n">
        <x:f>MOD(INT((ROW()-ROW($I$46))/(MESCLUN_CAP+1)),CARROT_CAP+1)</x:f>
        <x:v>14</x:v>
      </x:c>
      <x:c r="K4397" s="266" t="n">
        <x:f>MOD(ROW()-ROW($I$46),MESCLUN_CAP+1)</x:f>
        <x:v>11</x:v>
      </x:c>
      <x:c r="L4397" s="266" t="n">
        <x:f>SUM(I4397:K4397)</x:f>
        <x:v>31</x:v>
      </x:c>
      <x:c r="M4397" s="267" t="n">
        <x:f>I4397*TOMATO_HOURS*WEEKS*(1+TOMATO_DIM)^I4397+J4397*CARROT_HOURS*WEEKS*(1+CARROT_DIM)^J4397+K4397*MESCLUN_HOURS*WEEKS*(1+MESCLUN_DIM)^K4397</x:f>
        <x:v>2117.5719312513365</x:v>
      </x:c>
      <x:c r="N4397" s="267" t="n">
        <x:f>MAX(M4397-FARMER_HOURS,0)/TEMP_HOURS_PER_WORKER</x:f>
        <x:v>0.9705360633689837</x:v>
      </x:c>
      <x:c r="O4397" s="268" t="n">
        <x:f>I4397*TOMATO_PRICE+J4397*CARROT_PRICE+K4397*MESCLUN_PRICE</x:f>
        <x:v>111816</x:v>
      </x:c>
      <x:c r="P4397" s="268" t="n">
        <x:f>I4397*TOMATO_FERTILIZER+J4397*CARROT_FERTILIZER+K4397*MESCLUN_FERTILIZER</x:f>
        <x:v>21120</x:v>
      </x:c>
      <x:c r="Q4397" s="268" t="n">
        <x:f>MIN(M4397,FARMER_HOURS)*FARMER_RATE+MAX(M4397-FARMER_HOURS,0)*TEMP_RATE</x:f>
        <x:v>49263.40158422459</x:v>
      </x:c>
      <x:c r="R4397" s="268" t="n">
        <x:f>O4397-P4397-Q4397-FIXED_COST</x:f>
        <x:v>21432.598415775406</x:v>
      </x:c>
      <x:c r="S4397" s="139" t="str">
        <x:f>IF(AND(L4397&lt;=TOTAL_BED_CAP,N4397&lt;=TEMP_WORKER_CAP),"YES","NO")</x:f>
        <x:v>YES</x:v>
      </x:c>
      <x:c r="T4397" s="139" t="n">
        <x:f>IF(S4397="YES",R4397,-1E+99)</x:f>
        <x:v>21432.598415775406</x:v>
      </x:c>
    </x:row>
    <x:row r="4398">
      <x:c r="A4398" s="139"/>
      <x:c r="B4398" s="139"/>
      <x:c r="C4398" s="139"/>
      <x:c r="D4398" s="139"/>
      <x:c r="E4398" s="139"/>
      <x:c r="F4398" s="139"/>
      <x:c r="G4398" s="139"/>
      <x:c r="H4398" s="139"/>
      <x:c r="I4398" s="266" t="n">
        <x:f>INT((ROW()-ROW($I$46))/((CARROT_CAP+1)*(MESCLUN_CAP+1)))</x:f>
        <x:v>6</x:v>
      </x:c>
      <x:c r="J4398" s="266" t="n">
        <x:f>MOD(INT((ROW()-ROW($I$46))/(MESCLUN_CAP+1)),CARROT_CAP+1)</x:f>
        <x:v>14</x:v>
      </x:c>
      <x:c r="K4398" s="266" t="n">
        <x:f>MOD(ROW()-ROW($I$46),MESCLUN_CAP+1)</x:f>
        <x:v>12</x:v>
      </x:c>
      <x:c r="L4398" s="266" t="n">
        <x:f>SUM(I4398:K4398)</x:f>
        <x:v>32</x:v>
      </x:c>
      <x:c r="M4398" s="267" t="n">
        <x:f>I4398*TOMATO_HOURS*WEEKS*(1+TOMATO_DIM)^I4398+J4398*CARROT_HOURS*WEEKS*(1+CARROT_DIM)^J4398+K4398*MESCLUN_HOURS*WEEKS*(1+MESCLUN_DIM)^K4398</x:f>
        <x:v>2176.899384379401</x:v>
      </x:c>
      <x:c r="N4398" s="267" t="n">
        <x:f>MAX(M4398-FARMER_HOURS,0)/TEMP_HOURS_PER_WORKER</x:f>
        <x:v>1.0117356835968063</x:v>
      </x:c>
      <x:c r="O4398" s="268" t="n">
        <x:f>I4398*TOMATO_PRICE+J4398*CARROT_PRICE+K4398*MESCLUN_PRICE</x:f>
        <x:v>114516</x:v>
      </x:c>
      <x:c r="P4398" s="268" t="n">
        <x:f>I4398*TOMATO_FERTILIZER+J4398*CARROT_FERTILIZER+K4398*MESCLUN_FERTILIZER</x:f>
        <x:v>22000</x:v>
      </x:c>
      <x:c r="Q4398" s="268" t="n">
        <x:f>MIN(M4398,FARMER_HOURS)*FARMER_RATE+MAX(M4398-FARMER_HOURS,0)*TEMP_RATE</x:f>
        <x:v>50293.392089920155</x:v>
      </x:c>
      <x:c r="R4398" s="268" t="n">
        <x:f>O4398-P4398-Q4398-FIXED_COST</x:f>
        <x:v>22222.607910079845</x:v>
      </x:c>
      <x:c r="S4398" s="139" t="str">
        <x:f>IF(AND(L4398&lt;=TOTAL_BED_CAP,N4398&lt;=TEMP_WORKER_CAP),"YES","NO")</x:f>
        <x:v>YES</x:v>
      </x:c>
      <x:c r="T4398" s="139" t="n">
        <x:f>IF(S4398="YES",R4398,-1E+99)</x:f>
        <x:v>22222.607910079845</x:v>
      </x:c>
    </x:row>
    <x:row r="4399">
      <x:c r="A4399" s="139"/>
      <x:c r="B4399" s="139"/>
      <x:c r="C4399" s="139"/>
      <x:c r="D4399" s="139"/>
      <x:c r="E4399" s="139"/>
      <x:c r="F4399" s="139"/>
      <x:c r="G4399" s="139"/>
      <x:c r="H4399" s="139"/>
      <x:c r="I4399" s="266" t="n">
        <x:f>INT((ROW()-ROW($I$46))/((CARROT_CAP+1)*(MESCLUN_CAP+1)))</x:f>
        <x:v>6</x:v>
      </x:c>
      <x:c r="J4399" s="266" t="n">
        <x:f>MOD(INT((ROW()-ROW($I$46))/(MESCLUN_CAP+1)),CARROT_CAP+1)</x:f>
        <x:v>14</x:v>
      </x:c>
      <x:c r="K4399" s="266" t="n">
        <x:f>MOD(ROW()-ROW($I$46),MESCLUN_CAP+1)</x:f>
        <x:v>13</x:v>
      </x:c>
      <x:c r="L4399" s="266" t="n">
        <x:f>SUM(I4399:K4399)</x:f>
        <x:v>33</x:v>
      </x:c>
      <x:c r="M4399" s="267" t="n">
        <x:f>I4399*TOMATO_HOURS*WEEKS*(1+TOMATO_DIM)^I4399+J4399*CARROT_HOURS*WEEKS*(1+CARROT_DIM)^J4399+K4399*MESCLUN_HOURS*WEEKS*(1+MESCLUN_DIM)^K4399</x:f>
        <x:v>2237.6213550877856</x:v>
      </x:c>
      <x:c r="N4399" s="267" t="n">
        <x:f>MAX(M4399-FARMER_HOURS,0)/TEMP_HOURS_PER_WORKER</x:f>
        <x:v>1.0539037188109621</x:v>
      </x:c>
      <x:c r="O4399" s="268" t="n">
        <x:f>I4399*TOMATO_PRICE+J4399*CARROT_PRICE+K4399*MESCLUN_PRICE</x:f>
        <x:v>117216</x:v>
      </x:c>
      <x:c r="P4399" s="268" t="n">
        <x:f>I4399*TOMATO_FERTILIZER+J4399*CARROT_FERTILIZER+K4399*MESCLUN_FERTILIZER</x:f>
        <x:v>22880</x:v>
      </x:c>
      <x:c r="Q4399" s="268" t="n">
        <x:f>MIN(M4399,FARMER_HOURS)*FARMER_RATE+MAX(M4399-FARMER_HOURS,0)*TEMP_RATE</x:f>
        <x:v>51347.592970274054</x:v>
      </x:c>
      <x:c r="R4399" s="268" t="n">
        <x:f>O4399-P4399-Q4399-FIXED_COST</x:f>
        <x:v>22988.407029725946</x:v>
      </x:c>
      <x:c r="S4399" s="139" t="str">
        <x:f>IF(AND(L4399&lt;=TOTAL_BED_CAP,N4399&lt;=TEMP_WORKER_CAP),"YES","NO")</x:f>
        <x:v>YES</x:v>
      </x:c>
      <x:c r="T4399" s="139" t="n">
        <x:f>IF(S4399="YES",R4399,-1E+99)</x:f>
        <x:v>22988.407029725946</x:v>
      </x:c>
    </x:row>
    <x:row r="4400">
      <x:c r="A4400" s="139"/>
      <x:c r="B4400" s="139"/>
      <x:c r="C4400" s="139"/>
      <x:c r="D4400" s="139"/>
      <x:c r="E4400" s="139"/>
      <x:c r="F4400" s="139"/>
      <x:c r="G4400" s="139"/>
      <x:c r="H4400" s="139"/>
      <x:c r="I4400" s="266" t="n">
        <x:f>INT((ROW()-ROW($I$46))/((CARROT_CAP+1)*(MESCLUN_CAP+1)))</x:f>
        <x:v>6</x:v>
      </x:c>
      <x:c r="J4400" s="266" t="n">
        <x:f>MOD(INT((ROW()-ROW($I$46))/(MESCLUN_CAP+1)),CARROT_CAP+1)</x:f>
        <x:v>14</x:v>
      </x:c>
      <x:c r="K4400" s="266" t="n">
        <x:f>MOD(ROW()-ROW($I$46),MESCLUN_CAP+1)</x:f>
        <x:v>14</x:v>
      </x:c>
      <x:c r="L4400" s="266" t="n">
        <x:f>SUM(I4400:K4400)</x:f>
        <x:v>34</x:v>
      </x:c>
      <x:c r="M4400" s="267" t="n">
        <x:f>I4400*TOMATO_HOURS*WEEKS*(1+TOMATO_DIM)^I4400+J4400*CARROT_HOURS*WEEKS*(1+CARROT_DIM)^J4400+K4400*MESCLUN_HOURS*WEEKS*(1+MESCLUN_DIM)^K4400</x:f>
        <x:v>2299.7634364014466</x:v>
      </x:c>
      <x:c r="N4400" s="267" t="n">
        <x:f>MAX(M4400-FARMER_HOURS,0)/TEMP_HOURS_PER_WORKER</x:f>
        <x:v>1.097057941945449</x:v>
      </x:c>
      <x:c r="O4400" s="268" t="n">
        <x:f>I4400*TOMATO_PRICE+J4400*CARROT_PRICE+K4400*MESCLUN_PRICE</x:f>
        <x:v>119916</x:v>
      </x:c>
      <x:c r="P4400" s="268" t="n">
        <x:f>I4400*TOMATO_FERTILIZER+J4400*CARROT_FERTILIZER+K4400*MESCLUN_FERTILIZER</x:f>
        <x:v>23760</x:v>
      </x:c>
      <x:c r="Q4400" s="268" t="n">
        <x:f>MIN(M4400,FARMER_HOURS)*FARMER_RATE+MAX(M4400-FARMER_HOURS,0)*TEMP_RATE</x:f>
        <x:v>52426.448548636225</x:v>
      </x:c>
      <x:c r="R4400" s="268" t="n">
        <x:f>O4400-P4400-Q4400-FIXED_COST</x:f>
        <x:v>23729.551451363775</x:v>
      </x:c>
      <x:c r="S4400" s="139" t="str">
        <x:f>IF(AND(L4400&lt;=TOTAL_BED_CAP,N4400&lt;=TEMP_WORKER_CAP),"YES","NO")</x:f>
        <x:v>YES</x:v>
      </x:c>
      <x:c r="T4400" s="139" t="n">
        <x:f>IF(S4400="YES",R4400,-1E+99)</x:f>
        <x:v>23729.551451363775</x:v>
      </x:c>
    </x:row>
    <x:row r="4401">
      <x:c r="A4401" s="139"/>
      <x:c r="B4401" s="139"/>
      <x:c r="C4401" s="139"/>
      <x:c r="D4401" s="139"/>
      <x:c r="E4401" s="139"/>
      <x:c r="F4401" s="139"/>
      <x:c r="G4401" s="139"/>
      <x:c r="H4401" s="139"/>
      <x:c r="I4401" s="266" t="n">
        <x:f>INT((ROW()-ROW($I$46))/((CARROT_CAP+1)*(MESCLUN_CAP+1)))</x:f>
        <x:v>6</x:v>
      </x:c>
      <x:c r="J4401" s="266" t="n">
        <x:f>MOD(INT((ROW()-ROW($I$46))/(MESCLUN_CAP+1)),CARROT_CAP+1)</x:f>
        <x:v>14</x:v>
      </x:c>
      <x:c r="K4401" s="266" t="n">
        <x:f>MOD(ROW()-ROW($I$46),MESCLUN_CAP+1)</x:f>
        <x:v>15</x:v>
      </x:c>
      <x:c r="L4401" s="266" t="n">
        <x:f>SUM(I4401:K4401)</x:f>
        <x:v>35</x:v>
      </x:c>
      <x:c r="M4401" s="267" t="n">
        <x:f>I4401*TOMATO_HOURS*WEEKS*(1+TOMATO_DIM)^I4401+J4401*CARROT_HOURS*WEEKS*(1+CARROT_DIM)^J4401+K4401*MESCLUN_HOURS*WEEKS*(1+MESCLUN_DIM)^K4401</x:f>
        <x:v>2363.3516432775928</x:v>
      </x:c>
      <x:c r="N4401" s="267" t="n">
        <x:f>MAX(M4401-FARMER_HOURS,0)/TEMP_HOURS_PER_WORKER</x:f>
        <x:v>1.1412164189427727</x:v>
      </x:c>
      <x:c r="O4401" s="268" t="n">
        <x:f>I4401*TOMATO_PRICE+J4401*CARROT_PRICE+K4401*MESCLUN_PRICE</x:f>
        <x:v>122616</x:v>
      </x:c>
      <x:c r="P4401" s="268" t="n">
        <x:f>I4401*TOMATO_FERTILIZER+J4401*CARROT_FERTILIZER+K4401*MESCLUN_FERTILIZER</x:f>
        <x:v>24640</x:v>
      </x:c>
      <x:c r="Q4401" s="268" t="n">
        <x:f>MIN(M4401,FARMER_HOURS)*FARMER_RATE+MAX(M4401-FARMER_HOURS,0)*TEMP_RATE</x:f>
        <x:v>53530.41047356932</x:v>
      </x:c>
      <x:c r="R4401" s="268" t="n">
        <x:f>O4401-P4401-Q4401-FIXED_COST</x:f>
        <x:v>24445.589526430682</x:v>
      </x:c>
      <x:c r="S4401" s="139" t="str">
        <x:f>IF(AND(L4401&lt;=TOTAL_BED_CAP,N4401&lt;=TEMP_WORKER_CAP),"YES","NO")</x:f>
        <x:v>YES</x:v>
      </x:c>
      <x:c r="T4401" s="139" t="n">
        <x:f>IF(S4401="YES",R4401,-1E+99)</x:f>
        <x:v>24445.589526430682</x:v>
      </x:c>
    </x:row>
    <x:row r="4402">
      <x:c r="A4402" s="139"/>
      <x:c r="B4402" s="139"/>
      <x:c r="C4402" s="139"/>
      <x:c r="D4402" s="139"/>
      <x:c r="E4402" s="139"/>
      <x:c r="F4402" s="139"/>
      <x:c r="G4402" s="139"/>
      <x:c r="H4402" s="139"/>
      <x:c r="I4402" s="266" t="n">
        <x:f>INT((ROW()-ROW($I$46))/((CARROT_CAP+1)*(MESCLUN_CAP+1)))</x:f>
        <x:v>6</x:v>
      </x:c>
      <x:c r="J4402" s="266" t="n">
        <x:f>MOD(INT((ROW()-ROW($I$46))/(MESCLUN_CAP+1)),CARROT_CAP+1)</x:f>
        <x:v>14</x:v>
      </x:c>
      <x:c r="K4402" s="266" t="n">
        <x:f>MOD(ROW()-ROW($I$46),MESCLUN_CAP+1)</x:f>
        <x:v>16</x:v>
      </x:c>
      <x:c r="L4402" s="266" t="n">
        <x:f>SUM(I4402:K4402)</x:f>
        <x:v>36</x:v>
      </x:c>
      <x:c r="M4402" s="267" t="n">
        <x:f>I4402*TOMATO_HOURS*WEEKS*(1+TOMATO_DIM)^I4402+J4402*CARROT_HOURS*WEEKS*(1+CARROT_DIM)^J4402+K4402*MESCLUN_HOURS*WEEKS*(1+MESCLUN_DIM)^K4402</x:f>
        <x:v>2428.412419155082</x:v>
      </x:c>
      <x:c r="N4402" s="267" t="n">
        <x:f>MAX(M4402-FARMER_HOURS,0)/TEMP_HOURS_PER_WORKER</x:f>
        <x:v>1.18639751330214</x:v>
      </x:c>
      <x:c r="O4402" s="268" t="n">
        <x:f>I4402*TOMATO_PRICE+J4402*CARROT_PRICE+K4402*MESCLUN_PRICE</x:f>
        <x:v>125316</x:v>
      </x:c>
      <x:c r="P4402" s="268" t="n">
        <x:f>I4402*TOMATO_FERTILIZER+J4402*CARROT_FERTILIZER+K4402*MESCLUN_FERTILIZER</x:f>
        <x:v>25520</x:v>
      </x:c>
      <x:c r="Q4402" s="268" t="n">
        <x:f>MIN(M4402,FARMER_HOURS)*FARMER_RATE+MAX(M4402-FARMER_HOURS,0)*TEMP_RATE</x:f>
        <x:v>54659.93783255351</x:v>
      </x:c>
      <x:c r="R4402" s="268" t="n">
        <x:f>O4402-P4402-Q4402-FIXED_COST</x:f>
        <x:v>25136.062167446493</x:v>
      </x:c>
      <x:c r="S4402" s="139" t="str">
        <x:f>IF(AND(L4402&lt;=TOTAL_BED_CAP,N4402&lt;=TEMP_WORKER_CAP),"YES","NO")</x:f>
        <x:v>YES</x:v>
      </x:c>
      <x:c r="T4402" s="139" t="n">
        <x:f>IF(S4402="YES",R4402,-1E+99)</x:f>
        <x:v>25136.062167446493</x:v>
      </x:c>
    </x:row>
    <x:row r="4403">
      <x:c r="A4403" s="139"/>
      <x:c r="B4403" s="139"/>
      <x:c r="C4403" s="139"/>
      <x:c r="D4403" s="139"/>
      <x:c r="E4403" s="139"/>
      <x:c r="F4403" s="139"/>
      <x:c r="G4403" s="139"/>
      <x:c r="H4403" s="139"/>
      <x:c r="I4403" s="266" t="n">
        <x:f>INT((ROW()-ROW($I$46))/((CARROT_CAP+1)*(MESCLUN_CAP+1)))</x:f>
        <x:v>6</x:v>
      </x:c>
      <x:c r="J4403" s="266" t="n">
        <x:f>MOD(INT((ROW()-ROW($I$46))/(MESCLUN_CAP+1)),CARROT_CAP+1)</x:f>
        <x:v>14</x:v>
      </x:c>
      <x:c r="K4403" s="266" t="n">
        <x:f>MOD(ROW()-ROW($I$46),MESCLUN_CAP+1)</x:f>
        <x:v>17</x:v>
      </x:c>
      <x:c r="L4403" s="266" t="n">
        <x:f>SUM(I4403:K4403)</x:f>
        <x:v>37</x:v>
      </x:c>
      <x:c r="M4403" s="267" t="n">
        <x:f>I4403*TOMATO_HOURS*WEEKS*(1+TOMATO_DIM)^I4403+J4403*CARROT_HOURS*WEEKS*(1+CARROT_DIM)^J4403+K4403*MESCLUN_HOURS*WEEKS*(1+MESCLUN_DIM)^K4403</x:f>
        <x:v>2494.9726426016223</x:v>
      </x:c>
      <x:c r="N4403" s="267" t="n">
        <x:f>MAX(M4403-FARMER_HOURS,0)/TEMP_HOURS_PER_WORKER</x:f>
        <x:v>1.232619890695571</x:v>
      </x:c>
      <x:c r="O4403" s="268" t="n">
        <x:f>I4403*TOMATO_PRICE+J4403*CARROT_PRICE+K4403*MESCLUN_PRICE</x:f>
        <x:v>128016</x:v>
      </x:c>
      <x:c r="P4403" s="268" t="n">
        <x:f>I4403*TOMATO_FERTILIZER+J4403*CARROT_FERTILIZER+K4403*MESCLUN_FERTILIZER</x:f>
        <x:v>26400</x:v>
      </x:c>
      <x:c r="Q4403" s="268" t="n">
        <x:f>MIN(M4403,FARMER_HOURS)*FARMER_RATE+MAX(M4403-FARMER_HOURS,0)*TEMP_RATE</x:f>
        <x:v>55815.49726738928</x:v>
      </x:c>
      <x:c r="R4403" s="268" t="n">
        <x:f>O4403-P4403-Q4403-FIXED_COST</x:f>
        <x:v>25800.502732610723</x:v>
      </x:c>
      <x:c r="S4403" s="139" t="str">
        <x:f>IF(AND(L4403&lt;=TOTAL_BED_CAP,N4403&lt;=TEMP_WORKER_CAP),"YES","NO")</x:f>
        <x:v>YES</x:v>
      </x:c>
      <x:c r="T4403" s="139" t="n">
        <x:f>IF(S4403="YES",R4403,-1E+99)</x:f>
        <x:v>25800.502732610723</x:v>
      </x:c>
    </x:row>
    <x:row r="4404">
      <x:c r="A4404" s="139"/>
      <x:c r="B4404" s="139"/>
      <x:c r="C4404" s="139"/>
      <x:c r="D4404" s="139"/>
      <x:c r="E4404" s="139"/>
      <x:c r="F4404" s="139"/>
      <x:c r="G4404" s="139"/>
      <x:c r="H4404" s="139"/>
      <x:c r="I4404" s="266" t="n">
        <x:f>INT((ROW()-ROW($I$46))/((CARROT_CAP+1)*(MESCLUN_CAP+1)))</x:f>
        <x:v>6</x:v>
      </x:c>
      <x:c r="J4404" s="266" t="n">
        <x:f>MOD(INT((ROW()-ROW($I$46))/(MESCLUN_CAP+1)),CARROT_CAP+1)</x:f>
        <x:v>14</x:v>
      </x:c>
      <x:c r="K4404" s="266" t="n">
        <x:f>MOD(ROW()-ROW($I$46),MESCLUN_CAP+1)</x:f>
        <x:v>18</x:v>
      </x:c>
      <x:c r="L4404" s="266" t="n">
        <x:f>SUM(I4404:K4404)</x:f>
        <x:v>38</x:v>
      </x:c>
      <x:c r="M4404" s="267" t="n">
        <x:f>I4404*TOMATO_HOURS*WEEKS*(1+TOMATO_DIM)^I4404+J4404*CARROT_HOURS*WEEKS*(1+CARROT_DIM)^J4404+K4404*MESCLUN_HOURS*WEEKS*(1+MESCLUN_DIM)^K4404</x:f>
        <x:v>2563.059634060209</x:v>
      </x:c>
      <x:c r="N4404" s="267" t="n">
        <x:f>MAX(M4404-FARMER_HOURS,0)/TEMP_HOURS_PER_WORKER</x:f>
        <x:v>1.2799025236529231</x:v>
      </x:c>
      <x:c r="O4404" s="268" t="n">
        <x:f>I4404*TOMATO_PRICE+J4404*CARROT_PRICE+K4404*MESCLUN_PRICE</x:f>
        <x:v>130716</x:v>
      </x:c>
      <x:c r="P4404" s="268" t="n">
        <x:f>I4404*TOMATO_FERTILIZER+J4404*CARROT_FERTILIZER+K4404*MESCLUN_FERTILIZER</x:f>
        <x:v>27280</x:v>
      </x:c>
      <x:c r="Q4404" s="268" t="n">
        <x:f>MIN(M4404,FARMER_HOURS)*FARMER_RATE+MAX(M4404-FARMER_HOURS,0)*TEMP_RATE</x:f>
        <x:v>56997.56309132307</x:v>
      </x:c>
      <x:c r="R4404" s="268" t="n">
        <x:f>O4404-P4404-Q4404-FIXED_COST</x:f>
        <x:v>26438.43690867693</x:v>
      </x:c>
      <x:c r="S4404" s="139" t="str">
        <x:f>IF(AND(L4404&lt;=TOTAL_BED_CAP,N4404&lt;=TEMP_WORKER_CAP),"YES","NO")</x:f>
        <x:v>YES</x:v>
      </x:c>
      <x:c r="T4404" s="139" t="n">
        <x:f>IF(S4404="YES",R4404,-1E+99)</x:f>
        <x:v>26438.43690867693</x:v>
      </x:c>
    </x:row>
    <x:row r="4405">
      <x:c r="A4405" s="139"/>
      <x:c r="B4405" s="139"/>
      <x:c r="C4405" s="139"/>
      <x:c r="D4405" s="139"/>
      <x:c r="E4405" s="139"/>
      <x:c r="F4405" s="139"/>
      <x:c r="G4405" s="139"/>
      <x:c r="H4405" s="139"/>
      <x:c r="I4405" s="266" t="n">
        <x:f>INT((ROW()-ROW($I$46))/((CARROT_CAP+1)*(MESCLUN_CAP+1)))</x:f>
        <x:v>6</x:v>
      </x:c>
      <x:c r="J4405" s="266" t="n">
        <x:f>MOD(INT((ROW()-ROW($I$46))/(MESCLUN_CAP+1)),CARROT_CAP+1)</x:f>
        <x:v>14</x:v>
      </x:c>
      <x:c r="K4405" s="266" t="n">
        <x:f>MOD(ROW()-ROW($I$46),MESCLUN_CAP+1)</x:f>
        <x:v>19</x:v>
      </x:c>
      <x:c r="L4405" s="266" t="n">
        <x:f>SUM(I4405:K4405)</x:f>
        <x:v>39</x:v>
      </x:c>
      <x:c r="M4405" s="267" t="n">
        <x:f>I4405*TOMATO_HOURS*WEEKS*(1+TOMATO_DIM)^I4405+J4405*CARROT_HOURS*WEEKS*(1+CARROT_DIM)^J4405+K4405*MESCLUN_HOURS*WEEKS*(1+MESCLUN_DIM)^K4405</x:f>
        <x:v>2632.701162696231</x:v>
      </x:c>
      <x:c r="N4405" s="267" t="n">
        <x:f>MAX(M4405-FARMER_HOURS,0)/TEMP_HOURS_PER_WORKER</x:f>
        <x:v>1.3282646963168272</x:v>
      </x:c>
      <x:c r="O4405" s="268" t="n">
        <x:f>I4405*TOMATO_PRICE+J4405*CARROT_PRICE+K4405*MESCLUN_PRICE</x:f>
        <x:v>133416</x:v>
      </x:c>
      <x:c r="P4405" s="268" t="n">
        <x:f>I4405*TOMATO_FERTILIZER+J4405*CARROT_FERTILIZER+K4405*MESCLUN_FERTILIZER</x:f>
        <x:v>28160</x:v>
      </x:c>
      <x:c r="Q4405" s="268" t="n">
        <x:f>MIN(M4405,FARMER_HOURS)*FARMER_RATE+MAX(M4405-FARMER_HOURS,0)*TEMP_RATE</x:f>
        <x:v>58206.61740792068</x:v>
      </x:c>
      <x:c r="R4405" s="268" t="n">
        <x:f>O4405-P4405-Q4405-FIXED_COST</x:f>
        <x:v>27049.382592079317</x:v>
      </x:c>
      <x:c r="S4405" s="139" t="str">
        <x:f>IF(AND(L4405&lt;=TOTAL_BED_CAP,N4405&lt;=TEMP_WORKER_CAP),"YES","NO")</x:f>
        <x:v>YES</x:v>
      </x:c>
      <x:c r="T4405" s="139" t="n">
        <x:f>IF(S4405="YES",R4405,-1E+99)</x:f>
        <x:v>27049.382592079317</x:v>
      </x:c>
    </x:row>
    <x:row r="4406">
      <x:c r="A4406" s="139"/>
      <x:c r="B4406" s="139"/>
      <x:c r="C4406" s="139"/>
      <x:c r="D4406" s="139"/>
      <x:c r="E4406" s="139"/>
      <x:c r="F4406" s="139"/>
      <x:c r="G4406" s="139"/>
      <x:c r="H4406" s="139"/>
      <x:c r="I4406" s="266" t="n">
        <x:f>INT((ROW()-ROW($I$46))/((CARROT_CAP+1)*(MESCLUN_CAP+1)))</x:f>
        <x:v>6</x:v>
      </x:c>
      <x:c r="J4406" s="266" t="n">
        <x:f>MOD(INT((ROW()-ROW($I$46))/(MESCLUN_CAP+1)),CARROT_CAP+1)</x:f>
        <x:v>14</x:v>
      </x:c>
      <x:c r="K4406" s="266" t="n">
        <x:f>MOD(ROW()-ROW($I$46),MESCLUN_CAP+1)</x:f>
        <x:v>20</x:v>
      </x:c>
      <x:c r="L4406" s="266" t="n">
        <x:f>SUM(I4406:K4406)</x:f>
        <x:v>40</x:v>
      </x:c>
      <x:c r="M4406" s="267" t="n">
        <x:f>I4406*TOMATO_HOURS*WEEKS*(1+TOMATO_DIM)^I4406+J4406*CARROT_HOURS*WEEKS*(1+CARROT_DIM)^J4406+K4406*MESCLUN_HOURS*WEEKS*(1+MESCLUN_DIM)^K4406</x:f>
        <x:v>2703.9254533467083</x:v>
      </x:c>
      <x:c r="N4406" s="267" t="n">
        <x:f>MAX(M4406-FARMER_HOURS,0)/TEMP_HOURS_PER_WORKER</x:f>
        <x:v>1.3777260092685475</x:v>
      </x:c>
      <x:c r="O4406" s="268" t="n">
        <x:f>I4406*TOMATO_PRICE+J4406*CARROT_PRICE+K4406*MESCLUN_PRICE</x:f>
        <x:v>136116</x:v>
      </x:c>
      <x:c r="P4406" s="268" t="n">
        <x:f>I4406*TOMATO_FERTILIZER+J4406*CARROT_FERTILIZER+K4406*MESCLUN_FERTILIZER</x:f>
        <x:v>29040</x:v>
      </x:c>
      <x:c r="Q4406" s="268" t="n">
        <x:f>MIN(M4406,FARMER_HOURS)*FARMER_RATE+MAX(M4406-FARMER_HOURS,0)*TEMP_RATE</x:f>
        <x:v>59443.150231713684</x:v>
      </x:c>
      <x:c r="R4406" s="268" t="n">
        <x:f>O4406-P4406-Q4406-FIXED_COST</x:f>
        <x:v>27632.849768286316</x:v>
      </x:c>
      <x:c r="S4406" s="139" t="str">
        <x:f>IF(AND(L4406&lt;=TOTAL_BED_CAP,N4406&lt;=TEMP_WORKER_CAP),"YES","NO")</x:f>
        <x:v>YES</x:v>
      </x:c>
      <x:c r="T4406" s="139" t="n">
        <x:f>IF(S4406="YES",R4406,-1E+99)</x:f>
        <x:v>27632.849768286316</x:v>
      </x:c>
    </x:row>
    <x:row r="4407">
      <x:c r="A4407" s="139"/>
      <x:c r="B4407" s="139"/>
      <x:c r="C4407" s="139"/>
      <x:c r="D4407" s="139"/>
      <x:c r="E4407" s="139"/>
      <x:c r="F4407" s="139"/>
      <x:c r="G4407" s="139"/>
      <x:c r="H4407" s="139"/>
      <x:c r="I4407" s="266" t="n">
        <x:f>INT((ROW()-ROW($I$46))/((CARROT_CAP+1)*(MESCLUN_CAP+1)))</x:f>
        <x:v>6</x:v>
      </x:c>
      <x:c r="J4407" s="266" t="n">
        <x:f>MOD(INT((ROW()-ROW($I$46))/(MESCLUN_CAP+1)),CARROT_CAP+1)</x:f>
        <x:v>14</x:v>
      </x:c>
      <x:c r="K4407" s="266" t="n">
        <x:f>MOD(ROW()-ROW($I$46),MESCLUN_CAP+1)</x:f>
        <x:v>21</x:v>
      </x:c>
      <x:c r="L4407" s="266" t="n">
        <x:f>SUM(I4407:K4407)</x:f>
        <x:v>41</x:v>
      </x:c>
      <x:c r="M4407" s="267" t="n">
        <x:f>I4407*TOMATO_HOURS*WEEKS*(1+TOMATO_DIM)^I4407+J4407*CARROT_HOURS*WEEKS*(1+CARROT_DIM)^J4407+K4407*MESCLUN_HOURS*WEEKS*(1+MESCLUN_DIM)^K4407</x:f>
        <x:v>2776.761193573152</x:v>
      </x:c>
      <x:c r="N4407" s="267" t="n">
        <x:f>MAX(M4407-FARMER_HOURS,0)/TEMP_HOURS_PER_WORKER</x:f>
        <x:v>1.4283063844258</x:v>
      </x:c>
      <x:c r="O4407" s="268" t="n">
        <x:f>I4407*TOMATO_PRICE+J4407*CARROT_PRICE+K4407*MESCLUN_PRICE</x:f>
        <x:v>138816</x:v>
      </x:c>
      <x:c r="P4407" s="268" t="n">
        <x:f>I4407*TOMATO_FERTILIZER+J4407*CARROT_FERTILIZER+K4407*MESCLUN_FERTILIZER</x:f>
        <x:v>29920</x:v>
      </x:c>
      <x:c r="Q4407" s="268" t="n">
        <x:f>MIN(M4407,FARMER_HOURS)*FARMER_RATE+MAX(M4407-FARMER_HOURS,0)*TEMP_RATE</x:f>
        <x:v>60707.659610645</x:v>
      </x:c>
      <x:c r="R4407" s="268" t="n">
        <x:f>O4407-P4407-Q4407-FIXED_COST</x:f>
        <x:v>28188.340389355</x:v>
      </x:c>
      <x:c r="S4407" s="139" t="str">
        <x:f>IF(AND(L4407&lt;=TOTAL_BED_CAP,N4407&lt;=TEMP_WORKER_CAP),"YES","NO")</x:f>
        <x:v>YES</x:v>
      </x:c>
      <x:c r="T4407" s="139" t="n">
        <x:f>IF(S4407="YES",R4407,-1E+99)</x:f>
        <x:v>28188.340389355</x:v>
      </x:c>
    </x:row>
    <x:row r="4408">
      <x:c r="A4408" s="139"/>
      <x:c r="B4408" s="139"/>
      <x:c r="C4408" s="139"/>
      <x:c r="D4408" s="139"/>
      <x:c r="E4408" s="139"/>
      <x:c r="F4408" s="139"/>
      <x:c r="G4408" s="139"/>
      <x:c r="H4408" s="139"/>
      <x:c r="I4408" s="266" t="n">
        <x:f>INT((ROW()-ROW($I$46))/((CARROT_CAP+1)*(MESCLUN_CAP+1)))</x:f>
        <x:v>6</x:v>
      </x:c>
      <x:c r="J4408" s="266" t="n">
        <x:f>MOD(INT((ROW()-ROW($I$46))/(MESCLUN_CAP+1)),CARROT_CAP+1)</x:f>
        <x:v>14</x:v>
      </x:c>
      <x:c r="K4408" s="266" t="n">
        <x:f>MOD(ROW()-ROW($I$46),MESCLUN_CAP+1)</x:f>
        <x:v>22</x:v>
      </x:c>
      <x:c r="L4408" s="266" t="n">
        <x:f>SUM(I4408:K4408)</x:f>
        <x:v>42</x:v>
      </x:c>
      <x:c r="M4408" s="267" t="n">
        <x:f>I4408*TOMATO_HOURS*WEEKS*(1+TOMATO_DIM)^I4408+J4408*CARROT_HOURS*WEEKS*(1+CARROT_DIM)^J4408+K4408*MESCLUN_HOURS*WEEKS*(1+MESCLUN_DIM)^K4408</x:f>
        <x:v>2851.237540819548</x:v>
      </x:c>
      <x:c r="N4408" s="267" t="n">
        <x:f>MAX(M4408-FARMER_HOURS,0)/TEMP_HOURS_PER_WORKER</x:f>
        <x:v>1.480026070013575</x:v>
      </x:c>
      <x:c r="O4408" s="268" t="n">
        <x:f>I4408*TOMATO_PRICE+J4408*CARROT_PRICE+K4408*MESCLUN_PRICE</x:f>
        <x:v>141516</x:v>
      </x:c>
      <x:c r="P4408" s="268" t="n">
        <x:f>I4408*TOMATO_FERTILIZER+J4408*CARROT_FERTILIZER+K4408*MESCLUN_FERTILIZER</x:f>
        <x:v>30800</x:v>
      </x:c>
      <x:c r="Q4408" s="268" t="n">
        <x:f>MIN(M4408,FARMER_HOURS)*FARMER_RATE+MAX(M4408-FARMER_HOURS,0)*TEMP_RATE</x:f>
        <x:v>62000.65175033938</x:v>
      </x:c>
      <x:c r="R4408" s="268" t="n">
        <x:f>O4408-P4408-Q4408-FIXED_COST</x:f>
        <x:v>28715.348249660623</x:v>
      </x:c>
      <x:c r="S4408" s="139" t="str">
        <x:f>IF(AND(L4408&lt;=TOTAL_BED_CAP,N4408&lt;=TEMP_WORKER_CAP),"YES","NO")</x:f>
        <x:v>YES</x:v>
      </x:c>
      <x:c r="T4408" s="139" t="n">
        <x:f>IF(S4408="YES",R4408,-1E+99)</x:f>
        <x:v>28715.348249660623</x:v>
      </x:c>
    </x:row>
    <x:row r="4409">
      <x:c r="A4409" s="139"/>
      <x:c r="B4409" s="139"/>
      <x:c r="C4409" s="139"/>
      <x:c r="D4409" s="139"/>
      <x:c r="E4409" s="139"/>
      <x:c r="F4409" s="139"/>
      <x:c r="G4409" s="139"/>
      <x:c r="H4409" s="139"/>
      <x:c r="I4409" s="266" t="n">
        <x:f>INT((ROW()-ROW($I$46))/((CARROT_CAP+1)*(MESCLUN_CAP+1)))</x:f>
        <x:v>6</x:v>
      </x:c>
      <x:c r="J4409" s="266" t="n">
        <x:f>MOD(INT((ROW()-ROW($I$46))/(MESCLUN_CAP+1)),CARROT_CAP+1)</x:f>
        <x:v>14</x:v>
      </x:c>
      <x:c r="K4409" s="266" t="n">
        <x:f>MOD(ROW()-ROW($I$46),MESCLUN_CAP+1)</x:f>
        <x:v>23</x:v>
      </x:c>
      <x:c r="L4409" s="266" t="n">
        <x:f>SUM(I4409:K4409)</x:f>
        <x:v>43</x:v>
      </x:c>
      <x:c r="M4409" s="267" t="n">
        <x:f>I4409*TOMATO_HOURS*WEEKS*(1+TOMATO_DIM)^I4409+J4409*CARROT_HOURS*WEEKS*(1+CARROT_DIM)^J4409+K4409*MESCLUN_HOURS*WEEKS*(1+MESCLUN_DIM)^K4409</x:f>
        <x:v>2927.3841296769842</x:v>
      </x:c>
      <x:c r="N4409" s="267" t="n">
        <x:f>MAX(M4409-FARMER_HOURS,0)/TEMP_HOURS_PER_WORKER</x:f>
        <x:v>1.5329056456090169</x:v>
      </x:c>
      <x:c r="O4409" s="268" t="n">
        <x:f>I4409*TOMATO_PRICE+J4409*CARROT_PRICE+K4409*MESCLUN_PRICE</x:f>
        <x:v>144216</x:v>
      </x:c>
      <x:c r="P4409" s="268" t="n">
        <x:f>I4409*TOMATO_FERTILIZER+J4409*CARROT_FERTILIZER+K4409*MESCLUN_FERTILIZER</x:f>
        <x:v>31680</x:v>
      </x:c>
      <x:c r="Q4409" s="268" t="n">
        <x:f>MIN(M4409,FARMER_HOURS)*FARMER_RATE+MAX(M4409-FARMER_HOURS,0)*TEMP_RATE</x:f>
        <x:v>63322.641140225416</x:v>
      </x:c>
      <x:c r="R4409" s="268" t="n">
        <x:f>O4409-P4409-Q4409-FIXED_COST</x:f>
        <x:v>29213.358859774584</x:v>
      </x:c>
      <x:c r="S4409" s="139" t="str">
        <x:f>IF(AND(L4409&lt;=TOTAL_BED_CAP,N4409&lt;=TEMP_WORKER_CAP),"YES","NO")</x:f>
        <x:v>YES</x:v>
      </x:c>
      <x:c r="T4409" s="139" t="n">
        <x:f>IF(S4409="YES",R4409,-1E+99)</x:f>
        <x:v>29213.358859774584</x:v>
      </x:c>
    </x:row>
    <x:row r="4410">
      <x:c r="A4410" s="139"/>
      <x:c r="B4410" s="139"/>
      <x:c r="C4410" s="139"/>
      <x:c r="D4410" s="139"/>
      <x:c r="E4410" s="139"/>
      <x:c r="F4410" s="139"/>
      <x:c r="G4410" s="139"/>
      <x:c r="H4410" s="139"/>
      <x:c r="I4410" s="266" t="n">
        <x:f>INT((ROW()-ROW($I$46))/((CARROT_CAP+1)*(MESCLUN_CAP+1)))</x:f>
        <x:v>6</x:v>
      </x:c>
      <x:c r="J4410" s="266" t="n">
        <x:f>MOD(INT((ROW()-ROW($I$46))/(MESCLUN_CAP+1)),CARROT_CAP+1)</x:f>
        <x:v>14</x:v>
      </x:c>
      <x:c r="K4410" s="266" t="n">
        <x:f>MOD(ROW()-ROW($I$46),MESCLUN_CAP+1)</x:f>
        <x:v>24</x:v>
      </x:c>
      <x:c r="L4410" s="266" t="n">
        <x:f>SUM(I4410:K4410)</x:f>
        <x:v>44</x:v>
      </x:c>
      <x:c r="M4410" s="267" t="n">
        <x:f>I4410*TOMATO_HOURS*WEEKS*(1+TOMATO_DIM)^I4410+J4410*CARROT_HOURS*WEEKS*(1+CARROT_DIM)^J4410+K4410*MESCLUN_HOURS*WEEKS*(1+MESCLUN_DIM)^K4410</x:f>
        <x:v>3005.2310792564804</x:v>
      </x:c>
      <x:c r="N4410" s="267" t="n">
        <x:f>MAX(M4410-FARMER_HOURS,0)/TEMP_HOURS_PER_WORKER</x:f>
        <x:v>1.5869660272614448</x:v>
      </x:c>
      <x:c r="O4410" s="268" t="n">
        <x:f>I4410*TOMATO_PRICE+J4410*CARROT_PRICE+K4410*MESCLUN_PRICE</x:f>
        <x:v>146916</x:v>
      </x:c>
      <x:c r="P4410" s="268" t="n">
        <x:f>I4410*TOMATO_FERTILIZER+J4410*CARROT_FERTILIZER+K4410*MESCLUN_FERTILIZER</x:f>
        <x:v>32560</x:v>
      </x:c>
      <x:c r="Q4410" s="268" t="n">
        <x:f>MIN(M4410,FARMER_HOURS)*FARMER_RATE+MAX(M4410-FARMER_HOURS,0)*TEMP_RATE</x:f>
        <x:v>64674.15068153611</x:v>
      </x:c>
      <x:c r="R4410" s="268" t="n">
        <x:f>O4410-P4410-Q4410-FIXED_COST</x:f>
        <x:v>29681.849318463886</x:v>
      </x:c>
      <x:c r="S4410" s="139" t="str">
        <x:f>IF(AND(L4410&lt;=TOTAL_BED_CAP,N4410&lt;=TEMP_WORKER_CAP),"YES","NO")</x:f>
        <x:v>YES</x:v>
      </x:c>
      <x:c r="T4410" s="139" t="n">
        <x:f>IF(S4410="YES",R4410,-1E+99)</x:f>
        <x:v>29681.849318463886</x:v>
      </x:c>
    </x:row>
    <x:row r="4411">
      <x:c r="A4411" s="139"/>
      <x:c r="B4411" s="139"/>
      <x:c r="C4411" s="139"/>
      <x:c r="D4411" s="139"/>
      <x:c r="E4411" s="139"/>
      <x:c r="F4411" s="139"/>
      <x:c r="G4411" s="139"/>
      <x:c r="H4411" s="139"/>
      <x:c r="I4411" s="266" t="n">
        <x:f>INT((ROW()-ROW($I$46))/((CARROT_CAP+1)*(MESCLUN_CAP+1)))</x:f>
        <x:v>6</x:v>
      </x:c>
      <x:c r="J4411" s="266" t="n">
        <x:f>MOD(INT((ROW()-ROW($I$46))/(MESCLUN_CAP+1)),CARROT_CAP+1)</x:f>
        <x:v>14</x:v>
      </x:c>
      <x:c r="K4411" s="266" t="n">
        <x:f>MOD(ROW()-ROW($I$46),MESCLUN_CAP+1)</x:f>
        <x:v>25</x:v>
      </x:c>
      <x:c r="L4411" s="266" t="n">
        <x:f>SUM(I4411:K4411)</x:f>
        <x:v>45</x:v>
      </x:c>
      <x:c r="M4411" s="267" t="n">
        <x:f>I4411*TOMATO_HOURS*WEEKS*(1+TOMATO_DIM)^I4411+J4411*CARROT_HOURS*WEEKS*(1+CARROT_DIM)^J4411+K4411*MESCLUN_HOURS*WEEKS*(1+MESCLUN_DIM)^K4411</x:f>
        <x:v>3084.8090006715775</x:v>
      </x:c>
      <x:c r="N4411" s="267" t="n">
        <x:f>MAX(M4411-FARMER_HOURS,0)/TEMP_HOURS_PER_WORKER</x:f>
        <x:v>1.6422284726885954</x:v>
      </x:c>
      <x:c r="O4411" s="268" t="n">
        <x:f>I4411*TOMATO_PRICE+J4411*CARROT_PRICE+K4411*MESCLUN_PRICE</x:f>
        <x:v>149616</x:v>
      </x:c>
      <x:c r="P4411" s="268" t="n">
        <x:f>I4411*TOMATO_FERTILIZER+J4411*CARROT_FERTILIZER+K4411*MESCLUN_FERTILIZER</x:f>
        <x:v>33440</x:v>
      </x:c>
      <x:c r="Q4411" s="268" t="n">
        <x:f>MIN(M4411,FARMER_HOURS)*FARMER_RATE+MAX(M4411-FARMER_HOURS,0)*TEMP_RATE</x:f>
        <x:v>66055.71181721488</x:v>
      </x:c>
      <x:c r="R4411" s="268" t="n">
        <x:f>O4411-P4411-Q4411-FIXED_COST</x:f>
        <x:v>30120.288182785123</x:v>
      </x:c>
      <x:c r="S4411" s="139" t="str">
        <x:f>IF(AND(L4411&lt;=TOTAL_BED_CAP,N4411&lt;=TEMP_WORKER_CAP),"YES","NO")</x:f>
        <x:v>YES</x:v>
      </x:c>
      <x:c r="T4411" s="139" t="n">
        <x:f>IF(S4411="YES",R4411,-1E+99)</x:f>
        <x:v>30120.288182785123</x:v>
      </x:c>
    </x:row>
    <x:row r="4412">
      <x:c r="A4412" s="139"/>
      <x:c r="B4412" s="139"/>
      <x:c r="C4412" s="139"/>
      <x:c r="D4412" s="139"/>
      <x:c r="E4412" s="139"/>
      <x:c r="F4412" s="139"/>
      <x:c r="G4412" s="139"/>
      <x:c r="H4412" s="139"/>
      <x:c r="I4412" s="266" t="n">
        <x:f>INT((ROW()-ROW($I$46))/((CARROT_CAP+1)*(MESCLUN_CAP+1)))</x:f>
        <x:v>6</x:v>
      </x:c>
      <x:c r="J4412" s="266" t="n">
        <x:f>MOD(INT((ROW()-ROW($I$46))/(MESCLUN_CAP+1)),CARROT_CAP+1)</x:f>
        <x:v>14</x:v>
      </x:c>
      <x:c r="K4412" s="266" t="n">
        <x:f>MOD(ROW()-ROW($I$46),MESCLUN_CAP+1)</x:f>
        <x:v>26</x:v>
      </x:c>
      <x:c r="L4412" s="266" t="n">
        <x:f>SUM(I4412:K4412)</x:f>
        <x:v>46</x:v>
      </x:c>
      <x:c r="M4412" s="267" t="n">
        <x:f>I4412*TOMATO_HOURS*WEEKS*(1+TOMATO_DIM)^I4412+J4412*CARROT_HOURS*WEEKS*(1+CARROT_DIM)^J4412+K4412*MESCLUN_HOURS*WEEKS*(1+MESCLUN_DIM)^K4412</x:f>
        <x:v>3166.149004632295</x:v>
      </x:c>
      <x:c r="N4412" s="267" t="n">
        <x:f>MAX(M4412-FARMER_HOURS,0)/TEMP_HOURS_PER_WORKER</x:f>
        <x:v>1.698714586550205</x:v>
      </x:c>
      <x:c r="O4412" s="268" t="n">
        <x:f>I4412*TOMATO_PRICE+J4412*CARROT_PRICE+K4412*MESCLUN_PRICE</x:f>
        <x:v>152316</x:v>
      </x:c>
      <x:c r="P4412" s="268" t="n">
        <x:f>I4412*TOMATO_FERTILIZER+J4412*CARROT_FERTILIZER+K4412*MESCLUN_FERTILIZER</x:f>
        <x:v>34320</x:v>
      </x:c>
      <x:c r="Q4412" s="268" t="n">
        <x:f>MIN(M4412,FARMER_HOURS)*FARMER_RATE+MAX(M4412-FARMER_HOURS,0)*TEMP_RATE</x:f>
        <x:v>67467.86466375511</x:v>
      </x:c>
      <x:c r="R4412" s="268" t="n">
        <x:f>O4412-P4412-Q4412-FIXED_COST</x:f>
        <x:v>30528.135336244886</x:v>
      </x:c>
      <x:c r="S4412" s="139" t="str">
        <x:f>IF(AND(L4412&lt;=TOTAL_BED_CAP,N4412&lt;=TEMP_WORKER_CAP),"YES","NO")</x:f>
        <x:v>YES</x:v>
      </x:c>
      <x:c r="T4412" s="139" t="n">
        <x:f>IF(S4412="YES",R4412,-1E+99)</x:f>
        <x:v>30528.135336244886</x:v>
      </x:c>
    </x:row>
    <x:row r="4413">
      <x:c r="A4413" s="139"/>
      <x:c r="B4413" s="139"/>
      <x:c r="C4413" s="139"/>
      <x:c r="D4413" s="139"/>
      <x:c r="E4413" s="139"/>
      <x:c r="F4413" s="139"/>
      <x:c r="G4413" s="139"/>
      <x:c r="H4413" s="139"/>
      <x:c r="I4413" s="266" t="n">
        <x:f>INT((ROW()-ROW($I$46))/((CARROT_CAP+1)*(MESCLUN_CAP+1)))</x:f>
        <x:v>6</x:v>
      </x:c>
      <x:c r="J4413" s="266" t="n">
        <x:f>MOD(INT((ROW()-ROW($I$46))/(MESCLUN_CAP+1)),CARROT_CAP+1)</x:f>
        <x:v>14</x:v>
      </x:c>
      <x:c r="K4413" s="266" t="n">
        <x:f>MOD(ROW()-ROW($I$46),MESCLUN_CAP+1)</x:f>
        <x:v>27</x:v>
      </x:c>
      <x:c r="L4413" s="266" t="n">
        <x:f>SUM(I4413:K4413)</x:f>
        <x:v>47</x:v>
      </x:c>
      <x:c r="M4413" s="267" t="n">
        <x:f>I4413*TOMATO_HOURS*WEEKS*(1+TOMATO_DIM)^I4413+J4413*CARROT_HOURS*WEEKS*(1+CARROT_DIM)^J4413+K4413*MESCLUN_HOURS*WEEKS*(1+MESCLUN_DIM)^K4413</x:f>
        <x:v>3249.282709152052</x:v>
      </x:c>
      <x:c r="N4413" s="267" t="n">
        <x:f>MAX(M4413-FARMER_HOURS,0)/TEMP_HOURS_PER_WORKER</x:f>
        <x:v>1.7564463258000362</x:v>
      </x:c>
      <x:c r="O4413" s="268" t="n">
        <x:f>I4413*TOMATO_PRICE+J4413*CARROT_PRICE+K4413*MESCLUN_PRICE</x:f>
        <x:v>155016</x:v>
      </x:c>
      <x:c r="P4413" s="268" t="n">
        <x:f>I4413*TOMATO_FERTILIZER+J4413*CARROT_FERTILIZER+K4413*MESCLUN_FERTILIZER</x:f>
        <x:v>35200</x:v>
      </x:c>
      <x:c r="Q4413" s="268" t="n">
        <x:f>MIN(M4413,FARMER_HOURS)*FARMER_RATE+MAX(M4413-FARMER_HOURS,0)*TEMP_RATE</x:f>
        <x:v>68911.1581450009</x:v>
      </x:c>
      <x:c r="R4413" s="268" t="n">
        <x:f>O4413-P4413-Q4413-FIXED_COST</x:f>
        <x:v>30904.841854999104</x:v>
      </x:c>
      <x:c r="S4413" s="139" t="str">
        <x:f>IF(AND(L4413&lt;=TOTAL_BED_CAP,N4413&lt;=TEMP_WORKER_CAP),"YES","NO")</x:f>
        <x:v>YES</x:v>
      </x:c>
      <x:c r="T4413" s="139" t="n">
        <x:f>IF(S4413="YES",R4413,-1E+99)</x:f>
        <x:v>30904.841854999104</x:v>
      </x:c>
    </x:row>
    <x:row r="4414">
      <x:c r="A4414" s="139"/>
      <x:c r="B4414" s="139"/>
      <x:c r="C4414" s="139"/>
      <x:c r="D4414" s="139"/>
      <x:c r="E4414" s="139"/>
      <x:c r="F4414" s="139"/>
      <x:c r="G4414" s="139"/>
      <x:c r="H4414" s="139"/>
      <x:c r="I4414" s="266" t="n">
        <x:f>INT((ROW()-ROW($I$46))/((CARROT_CAP+1)*(MESCLUN_CAP+1)))</x:f>
        <x:v>6</x:v>
      </x:c>
      <x:c r="J4414" s="266" t="n">
        <x:f>MOD(INT((ROW()-ROW($I$46))/(MESCLUN_CAP+1)),CARROT_CAP+1)</x:f>
        <x:v>14</x:v>
      </x:c>
      <x:c r="K4414" s="266" t="n">
        <x:f>MOD(ROW()-ROW($I$46),MESCLUN_CAP+1)</x:f>
        <x:v>28</x:v>
      </x:c>
      <x:c r="L4414" s="266" t="n">
        <x:f>SUM(I4414:K4414)</x:f>
        <x:v>48</x:v>
      </x:c>
      <x:c r="M4414" s="267" t="n">
        <x:f>I4414*TOMATO_HOURS*WEEKS*(1+TOMATO_DIM)^I4414+J4414*CARROT_HOURS*WEEKS*(1+CARROT_DIM)^J4414+K4414*MESCLUN_HOURS*WEEKS*(1+MESCLUN_DIM)^K4414</x:f>
        <x:v>3334.2422473692054</x:v>
      </x:c>
      <x:c r="N4414" s="267" t="n">
        <x:f>MAX(M4414-FARMER_HOURS,0)/TEMP_HOURS_PER_WORKER</x:f>
        <x:v>1.8154460051175039</x:v>
      </x:c>
      <x:c r="O4414" s="268" t="n">
        <x:f>I4414*TOMATO_PRICE+J4414*CARROT_PRICE+K4414*MESCLUN_PRICE</x:f>
        <x:v>157716</x:v>
      </x:c>
      <x:c r="P4414" s="268" t="n">
        <x:f>I4414*TOMATO_FERTILIZER+J4414*CARROT_FERTILIZER+K4414*MESCLUN_FERTILIZER</x:f>
        <x:v>36080</x:v>
      </x:c>
      <x:c r="Q4414" s="268" t="n">
        <x:f>MIN(M4414,FARMER_HOURS)*FARMER_RATE+MAX(M4414-FARMER_HOURS,0)*TEMP_RATE</x:f>
        <x:v>70386.1501279376</x:v>
      </x:c>
      <x:c r="R4414" s="268" t="n">
        <x:f>O4414-P4414-Q4414-FIXED_COST</x:f>
        <x:v>31249.849872062405</x:v>
      </x:c>
      <x:c r="S4414" s="139" t="str">
        <x:f>IF(AND(L4414&lt;=TOTAL_BED_CAP,N4414&lt;=TEMP_WORKER_CAP),"YES","NO")</x:f>
        <x:v>YES</x:v>
      </x:c>
      <x:c r="T4414" s="139" t="n">
        <x:f>IF(S4414="YES",R4414,-1E+99)</x:f>
        <x:v>31249.849872062405</x:v>
      </x:c>
    </x:row>
    <x:row r="4415">
      <x:c r="A4415" s="139"/>
      <x:c r="B4415" s="139"/>
      <x:c r="C4415" s="139"/>
      <x:c r="D4415" s="139"/>
      <x:c r="E4415" s="139"/>
      <x:c r="F4415" s="139"/>
      <x:c r="G4415" s="139"/>
      <x:c r="H4415" s="139"/>
      <x:c r="I4415" s="266" t="n">
        <x:f>INT((ROW()-ROW($I$46))/((CARROT_CAP+1)*(MESCLUN_CAP+1)))</x:f>
        <x:v>6</x:v>
      </x:c>
      <x:c r="J4415" s="266" t="n">
        <x:f>MOD(INT((ROW()-ROW($I$46))/(MESCLUN_CAP+1)),CARROT_CAP+1)</x:f>
        <x:v>14</x:v>
      </x:c>
      <x:c r="K4415" s="266" t="n">
        <x:f>MOD(ROW()-ROW($I$46),MESCLUN_CAP+1)</x:f>
        <x:v>29</x:v>
      </x:c>
      <x:c r="L4415" s="266" t="n">
        <x:f>SUM(I4415:K4415)</x:f>
        <x:v>49</x:v>
      </x:c>
      <x:c r="M4415" s="267" t="n">
        <x:f>I4415*TOMATO_HOURS*WEEKS*(1+TOMATO_DIM)^I4415+J4415*CARROT_HOURS*WEEKS*(1+CARROT_DIM)^J4415+K4415*MESCLUN_HOURS*WEEKS*(1+MESCLUN_DIM)^K4415</x:f>
        <x:v>3421.0602754848587</x:v>
      </x:c>
      <x:c r="N4415" s="267" t="n">
        <x:f>MAX(M4415-FARMER_HOURS,0)/TEMP_HOURS_PER_WORKER</x:f>
        <x:v>1.8757363024200409</x:v>
      </x:c>
      <x:c r="O4415" s="268" t="n">
        <x:f>I4415*TOMATO_PRICE+J4415*CARROT_PRICE+K4415*MESCLUN_PRICE</x:f>
        <x:v>160416</x:v>
      </x:c>
      <x:c r="P4415" s="268" t="n">
        <x:f>I4415*TOMATO_FERTILIZER+J4415*CARROT_FERTILIZER+K4415*MESCLUN_FERTILIZER</x:f>
        <x:v>36960</x:v>
      </x:c>
      <x:c r="Q4415" s="268" t="n">
        <x:f>MIN(M4415,FARMER_HOURS)*FARMER_RATE+MAX(M4415-FARMER_HOURS,0)*TEMP_RATE</x:f>
        <x:v>71893.40756050101</x:v>
      </x:c>
      <x:c r="R4415" s="268" t="n">
        <x:f>O4415-P4415-Q4415-FIXED_COST</x:f>
        <x:v>31562.592439498985</x:v>
      </x:c>
      <x:c r="S4415" s="139" t="str">
        <x:f>IF(AND(L4415&lt;=TOTAL_BED_CAP,N4415&lt;=TEMP_WORKER_CAP),"YES","NO")</x:f>
        <x:v>YES</x:v>
      </x:c>
      <x:c r="T4415" s="139" t="n">
        <x:f>IF(S4415="YES",R4415,-1E+99)</x:f>
        <x:v>31562.592439498985</x:v>
      </x:c>
    </x:row>
    <x:row r="4416">
      <x:c r="A4416" s="139"/>
      <x:c r="B4416" s="139"/>
      <x:c r="C4416" s="139"/>
      <x:c r="D4416" s="139"/>
      <x:c r="E4416" s="139"/>
      <x:c r="F4416" s="139"/>
      <x:c r="G4416" s="139"/>
      <x:c r="H4416" s="139"/>
      <x:c r="I4416" s="266" t="n">
        <x:f>INT((ROW()-ROW($I$46))/((CARROT_CAP+1)*(MESCLUN_CAP+1)))</x:f>
        <x:v>6</x:v>
      </x:c>
      <x:c r="J4416" s="266" t="n">
        <x:f>MOD(INT((ROW()-ROW($I$46))/(MESCLUN_CAP+1)),CARROT_CAP+1)</x:f>
        <x:v>14</x:v>
      </x:c>
      <x:c r="K4416" s="266" t="n">
        <x:f>MOD(ROW()-ROW($I$46),MESCLUN_CAP+1)</x:f>
        <x:v>30</x:v>
      </x:c>
      <x:c r="L4416" s="266" t="n">
        <x:f>SUM(I4416:K4416)</x:f>
        <x:v>50</x:v>
      </x:c>
      <x:c r="M4416" s="267" t="n">
        <x:f>I4416*TOMATO_HOURS*WEEKS*(1+TOMATO_DIM)^I4416+J4416*CARROT_HOURS*WEEKS*(1+CARROT_DIM)^J4416+K4416*MESCLUN_HOURS*WEEKS*(1+MESCLUN_DIM)^K4416</x:f>
        <x:v>3509.769980818629</x:v>
      </x:c>
      <x:c r="N4416" s="267" t="n">
        <x:f>MAX(M4416-FARMER_HOURS,0)/TEMP_HOURS_PER_WORKER</x:f>
        <x:v>1.9373402644573812</x:v>
      </x:c>
      <x:c r="O4416" s="268" t="n">
        <x:f>I4416*TOMATO_PRICE+J4416*CARROT_PRICE+K4416*MESCLUN_PRICE</x:f>
        <x:v>163116</x:v>
      </x:c>
      <x:c r="P4416" s="268" t="n">
        <x:f>I4416*TOMATO_FERTILIZER+J4416*CARROT_FERTILIZER+K4416*MESCLUN_FERTILIZER</x:f>
        <x:v>37840</x:v>
      </x:c>
      <x:c r="Q4416" s="268" t="n">
        <x:f>MIN(M4416,FARMER_HOURS)*FARMER_RATE+MAX(M4416-FARMER_HOURS,0)*TEMP_RATE</x:f>
        <x:v>73433.50661143454</x:v>
      </x:c>
      <x:c r="R4416" s="268" t="n">
        <x:f>O4416-P4416-Q4416-FIXED_COST</x:f>
        <x:v>31842.49338856546</x:v>
      </x:c>
      <x:c r="S4416" s="139" t="str">
        <x:f>IF(AND(L4416&lt;=TOTAL_BED_CAP,N4416&lt;=TEMP_WORKER_CAP),"YES","NO")</x:f>
        <x:v>YES</x:v>
      </x:c>
      <x:c r="T4416" s="139" t="n">
        <x:f>IF(S4416="YES",R4416,-1E+99)</x:f>
        <x:v>31842.49338856546</x:v>
      </x:c>
    </x:row>
    <x:row r="4417">
      <x:c r="A4417" s="139"/>
      <x:c r="B4417" s="139"/>
      <x:c r="C4417" s="139"/>
      <x:c r="D4417" s="139"/>
      <x:c r="E4417" s="139"/>
      <x:c r="F4417" s="139"/>
      <x:c r="G4417" s="139"/>
      <x:c r="H4417" s="139"/>
      <x:c r="I4417" s="266" t="n">
        <x:f>INT((ROW()-ROW($I$46))/((CARROT_CAP+1)*(MESCLUN_CAP+1)))</x:f>
        <x:v>6</x:v>
      </x:c>
      <x:c r="J4417" s="266" t="n">
        <x:f>MOD(INT((ROW()-ROW($I$46))/(MESCLUN_CAP+1)),CARROT_CAP+1)</x:f>
        <x:v>15</x:v>
      </x:c>
      <x:c r="K4417" s="266" t="n">
        <x:f>MOD(ROW()-ROW($I$46),MESCLUN_CAP+1)</x:f>
        <x:v>0</x:v>
      </x:c>
      <x:c r="L4417" s="266" t="n">
        <x:f>SUM(I4417:K4417)</x:f>
        <x:v>21</x:v>
      </x:c>
      <x:c r="M4417" s="267" t="n">
        <x:f>I4417*TOMATO_HOURS*WEEKS*(1+TOMATO_DIM)^I4417+J4417*CARROT_HOURS*WEEKS*(1+CARROT_DIM)^J4417+K4417*MESCLUN_HOURS*WEEKS*(1+MESCLUN_DIM)^K4417</x:f>
        <x:v>1608.3771149241497</x:v>
      </x:c>
      <x:c r="N4417" s="267" t="n">
        <x:f>MAX(M4417-FARMER_HOURS,0)/TEMP_HOURS_PER_WORKER</x:f>
        <x:v>0.6169285520306595</x:v>
      </x:c>
      <x:c r="O4417" s="268" t="n">
        <x:f>I4417*TOMATO_PRICE+J4417*CARROT_PRICE+K4417*MESCLUN_PRICE</x:f>
        <x:v>84210</x:v>
      </x:c>
      <x:c r="P4417" s="268" t="n">
        <x:f>I4417*TOMATO_FERTILIZER+J4417*CARROT_FERTILIZER+K4417*MESCLUN_FERTILIZER</x:f>
        <x:v>11880</x:v>
      </x:c>
      <x:c r="Q4417" s="268" t="n">
        <x:f>MIN(M4417,FARMER_HOURS)*FARMER_RATE+MAX(M4417-FARMER_HOURS,0)*TEMP_RATE</x:f>
        <x:v>40423.21380076649</x:v>
      </x:c>
      <x:c r="R4417" s="268" t="n">
        <x:f>O4417-P4417-Q4417-FIXED_COST</x:f>
        <x:v>11906.78619923351</x:v>
      </x:c>
      <x:c r="S4417" s="139" t="str">
        <x:f>IF(AND(L4417&lt;=TOTAL_BED_CAP,N4417&lt;=TEMP_WORKER_CAP),"YES","NO")</x:f>
        <x:v>YES</x:v>
      </x:c>
      <x:c r="T4417" s="139" t="n">
        <x:f>IF(S4417="YES",R4417,-1E+99)</x:f>
        <x:v>11906.78619923351</x:v>
      </x:c>
    </x:row>
    <x:row r="4418">
      <x:c r="A4418" s="139"/>
      <x:c r="B4418" s="139"/>
      <x:c r="C4418" s="139"/>
      <x:c r="D4418" s="139"/>
      <x:c r="E4418" s="139"/>
      <x:c r="F4418" s="139"/>
      <x:c r="G4418" s="139"/>
      <x:c r="H4418" s="139"/>
      <x:c r="I4418" s="266" t="n">
        <x:f>INT((ROW()-ROW($I$46))/((CARROT_CAP+1)*(MESCLUN_CAP+1)))</x:f>
        <x:v>6</x:v>
      </x:c>
      <x:c r="J4418" s="266" t="n">
        <x:f>MOD(INT((ROW()-ROW($I$46))/(MESCLUN_CAP+1)),CARROT_CAP+1)</x:f>
        <x:v>15</x:v>
      </x:c>
      <x:c r="K4418" s="266" t="n">
        <x:f>MOD(ROW()-ROW($I$46),MESCLUN_CAP+1)</x:f>
        <x:v>1</x:v>
      </x:c>
      <x:c r="L4418" s="266" t="n">
        <x:f>SUM(I4418:K4418)</x:f>
        <x:v>22</x:v>
      </x:c>
      <x:c r="M4418" s="267" t="n">
        <x:f>I4418*TOMATO_HOURS*WEEKS*(1+TOMATO_DIM)^I4418+J4418*CARROT_HOURS*WEEKS*(1+CARROT_DIM)^J4418+K4418*MESCLUN_HOURS*WEEKS*(1+MESCLUN_DIM)^K4418</x:f>
        <x:v>1653.9396149241497</x:v>
      </x:c>
      <x:c r="N4418" s="267" t="n">
        <x:f>MAX(M4418-FARMER_HOURS,0)/TEMP_HOURS_PER_WORKER</x:f>
        <x:v>0.6485691770306595</x:v>
      </x:c>
      <x:c r="O4418" s="268" t="n">
        <x:f>I4418*TOMATO_PRICE+J4418*CARROT_PRICE+K4418*MESCLUN_PRICE</x:f>
        <x:v>86910</x:v>
      </x:c>
      <x:c r="P4418" s="268" t="n">
        <x:f>I4418*TOMATO_FERTILIZER+J4418*CARROT_FERTILIZER+K4418*MESCLUN_FERTILIZER</x:f>
        <x:v>12760</x:v>
      </x:c>
      <x:c r="Q4418" s="268" t="n">
        <x:f>MIN(M4418,FARMER_HOURS)*FARMER_RATE+MAX(M4418-FARMER_HOURS,0)*TEMP_RATE</x:f>
        <x:v>41214.22942576649</x:v>
      </x:c>
      <x:c r="R4418" s="268" t="n">
        <x:f>O4418-P4418-Q4418-FIXED_COST</x:f>
        <x:v>12935.77057423351</x:v>
      </x:c>
      <x:c r="S4418" s="139" t="str">
        <x:f>IF(AND(L4418&lt;=TOTAL_BED_CAP,N4418&lt;=TEMP_WORKER_CAP),"YES","NO")</x:f>
        <x:v>YES</x:v>
      </x:c>
      <x:c r="T4418" s="139" t="n">
        <x:f>IF(S4418="YES",R4418,-1E+99)</x:f>
        <x:v>12935.77057423351</x:v>
      </x:c>
    </x:row>
    <x:row r="4419">
      <x:c r="A4419" s="139"/>
      <x:c r="B4419" s="139"/>
      <x:c r="C4419" s="139"/>
      <x:c r="D4419" s="139"/>
      <x:c r="E4419" s="139"/>
      <x:c r="F4419" s="139"/>
      <x:c r="G4419" s="139"/>
      <x:c r="H4419" s="139"/>
      <x:c r="I4419" s="266" t="n">
        <x:f>INT((ROW()-ROW($I$46))/((CARROT_CAP+1)*(MESCLUN_CAP+1)))</x:f>
        <x:v>6</x:v>
      </x:c>
      <x:c r="J4419" s="266" t="n">
        <x:f>MOD(INT((ROW()-ROW($I$46))/(MESCLUN_CAP+1)),CARROT_CAP+1)</x:f>
        <x:v>15</x:v>
      </x:c>
      <x:c r="K4419" s="266" t="n">
        <x:f>MOD(ROW()-ROW($I$46),MESCLUN_CAP+1)</x:f>
        <x:v>2</x:v>
      </x:c>
      <x:c r="L4419" s="266" t="n">
        <x:f>SUM(I4419:K4419)</x:f>
        <x:v>23</x:v>
      </x:c>
      <x:c r="M4419" s="267" t="n">
        <x:f>I4419*TOMATO_HOURS*WEEKS*(1+TOMATO_DIM)^I4419+J4419*CARROT_HOURS*WEEKS*(1+CARROT_DIM)^J4419+K4419*MESCLUN_HOURS*WEEKS*(1+MESCLUN_DIM)^K4419</x:f>
        <x:v>1700.6411774241496</x:v>
      </x:c>
      <x:c r="N4419" s="267" t="n">
        <x:f>MAX(M4419-FARMER_HOURS,0)/TEMP_HOURS_PER_WORKER</x:f>
        <x:v>0.6810008176556595</x:v>
      </x:c>
      <x:c r="O4419" s="268" t="n">
        <x:f>I4419*TOMATO_PRICE+J4419*CARROT_PRICE+K4419*MESCLUN_PRICE</x:f>
        <x:v>89610</x:v>
      </x:c>
      <x:c r="P4419" s="268" t="n">
        <x:f>I4419*TOMATO_FERTILIZER+J4419*CARROT_FERTILIZER+K4419*MESCLUN_FERTILIZER</x:f>
        <x:v>13640</x:v>
      </x:c>
      <x:c r="Q4419" s="268" t="n">
        <x:f>MIN(M4419,FARMER_HOURS)*FARMER_RATE+MAX(M4419-FARMER_HOURS,0)*TEMP_RATE</x:f>
        <x:v>42025.02044139149</x:v>
      </x:c>
      <x:c r="R4419" s="268" t="n">
        <x:f>O4419-P4419-Q4419-FIXED_COST</x:f>
        <x:v>13944.97955860851</x:v>
      </x:c>
      <x:c r="S4419" s="139" t="str">
        <x:f>IF(AND(L4419&lt;=TOTAL_BED_CAP,N4419&lt;=TEMP_WORKER_CAP),"YES","NO")</x:f>
        <x:v>YES</x:v>
      </x:c>
      <x:c r="T4419" s="139" t="n">
        <x:f>IF(S4419="YES",R4419,-1E+99)</x:f>
        <x:v>13944.97955860851</x:v>
      </x:c>
    </x:row>
    <x:row r="4420">
      <x:c r="A4420" s="139"/>
      <x:c r="B4420" s="139"/>
      <x:c r="C4420" s="139"/>
      <x:c r="D4420" s="139"/>
      <x:c r="E4420" s="139"/>
      <x:c r="F4420" s="139"/>
      <x:c r="G4420" s="139"/>
      <x:c r="H4420" s="139"/>
      <x:c r="I4420" s="266" t="n">
        <x:f>INT((ROW()-ROW($I$46))/((CARROT_CAP+1)*(MESCLUN_CAP+1)))</x:f>
        <x:v>6</x:v>
      </x:c>
      <x:c r="J4420" s="266" t="n">
        <x:f>MOD(INT((ROW()-ROW($I$46))/(MESCLUN_CAP+1)),CARROT_CAP+1)</x:f>
        <x:v>15</x:v>
      </x:c>
      <x:c r="K4420" s="266" t="n">
        <x:f>MOD(ROW()-ROW($I$46),MESCLUN_CAP+1)</x:f>
        <x:v>3</x:v>
      </x:c>
      <x:c r="L4420" s="266" t="n">
        <x:f>SUM(I4420:K4420)</x:f>
        <x:v>24</x:v>
      </x:c>
      <x:c r="M4420" s="267" t="n">
        <x:f>I4420*TOMATO_HOURS*WEEKS*(1+TOMATO_DIM)^I4420+J4420*CARROT_HOURS*WEEKS*(1+CARROT_DIM)^J4420+K4420*MESCLUN_HOURS*WEEKS*(1+MESCLUN_DIM)^K4420</x:f>
        <x:v>1748.5031598460248</x:v>
      </x:c>
      <x:c r="N4420" s="267" t="n">
        <x:f>MAX(M4420-FARMER_HOURS,0)/TEMP_HOURS_PER_WORKER</x:f>
        <x:v>0.7142383054486283</x:v>
      </x:c>
      <x:c r="O4420" s="268" t="n">
        <x:f>I4420*TOMATO_PRICE+J4420*CARROT_PRICE+K4420*MESCLUN_PRICE</x:f>
        <x:v>92310</x:v>
      </x:c>
      <x:c r="P4420" s="268" t="n">
        <x:f>I4420*TOMATO_FERTILIZER+J4420*CARROT_FERTILIZER+K4420*MESCLUN_FERTILIZER</x:f>
        <x:v>14520</x:v>
      </x:c>
      <x:c r="Q4420" s="268" t="n">
        <x:f>MIN(M4420,FARMER_HOURS)*FARMER_RATE+MAX(M4420-FARMER_HOURS,0)*TEMP_RATE</x:f>
        <x:v>42855.95763621571</x:v>
      </x:c>
      <x:c r="R4420" s="268" t="n">
        <x:f>O4420-P4420-Q4420-FIXED_COST</x:f>
        <x:v>14934.04236378429</x:v>
      </x:c>
      <x:c r="S4420" s="139" t="str">
        <x:f>IF(AND(L4420&lt;=TOTAL_BED_CAP,N4420&lt;=TEMP_WORKER_CAP),"YES","NO")</x:f>
        <x:v>YES</x:v>
      </x:c>
      <x:c r="T4420" s="139" t="n">
        <x:f>IF(S4420="YES",R4420,-1E+99)</x:f>
        <x:v>14934.04236378429</x:v>
      </x:c>
    </x:row>
    <x:row r="4421">
      <x:c r="A4421" s="139"/>
      <x:c r="B4421" s="139"/>
      <x:c r="C4421" s="139"/>
      <x:c r="D4421" s="139"/>
      <x:c r="E4421" s="139"/>
      <x:c r="F4421" s="139"/>
      <x:c r="G4421" s="139"/>
      <x:c r="H4421" s="139"/>
      <x:c r="I4421" s="266" t="n">
        <x:f>INT((ROW()-ROW($I$46))/((CARROT_CAP+1)*(MESCLUN_CAP+1)))</x:f>
        <x:v>6</x:v>
      </x:c>
      <x:c r="J4421" s="266" t="n">
        <x:f>MOD(INT((ROW()-ROW($I$46))/(MESCLUN_CAP+1)),CARROT_CAP+1)</x:f>
        <x:v>15</x:v>
      </x:c>
      <x:c r="K4421" s="266" t="n">
        <x:f>MOD(ROW()-ROW($I$46),MESCLUN_CAP+1)</x:f>
        <x:v>4</x:v>
      </x:c>
      <x:c r="L4421" s="266" t="n">
        <x:f>SUM(I4421:K4421)</x:f>
        <x:v>25</x:v>
      </x:c>
      <x:c r="M4421" s="267" t="n">
        <x:f>I4421*TOMATO_HOURS*WEEKS*(1+TOMATO_DIM)^I4421+J4421*CARROT_HOURS*WEEKS*(1+CARROT_DIM)^J4421+K4421*MESCLUN_HOURS*WEEKS*(1+MESCLUN_DIM)^K4421</x:f>
        <x:v>1797.547275568681</x:v>
      </x:c>
      <x:c r="N4421" s="267" t="n">
        <x:f>MAX(M4421-FARMER_HOURS,0)/TEMP_HOURS_PER_WORKER</x:f>
        <x:v>0.7482967191449174</x:v>
      </x:c>
      <x:c r="O4421" s="268" t="n">
        <x:f>I4421*TOMATO_PRICE+J4421*CARROT_PRICE+K4421*MESCLUN_PRICE</x:f>
        <x:v>95010</x:v>
      </x:c>
      <x:c r="P4421" s="268" t="n">
        <x:f>I4421*TOMATO_FERTILIZER+J4421*CARROT_FERTILIZER+K4421*MESCLUN_FERTILIZER</x:f>
        <x:v>15400</x:v>
      </x:c>
      <x:c r="Q4421" s="268" t="n">
        <x:f>MIN(M4421,FARMER_HOURS)*FARMER_RATE+MAX(M4421-FARMER_HOURS,0)*TEMP_RATE</x:f>
        <x:v>43707.417978622936</x:v>
      </x:c>
      <x:c r="R4421" s="268" t="n">
        <x:f>O4421-P4421-Q4421-FIXED_COST</x:f>
        <x:v>15902.582021377064</x:v>
      </x:c>
      <x:c r="S4421" s="139" t="str">
        <x:f>IF(AND(L4421&lt;=TOTAL_BED_CAP,N4421&lt;=TEMP_WORKER_CAP),"YES","NO")</x:f>
        <x:v>YES</x:v>
      </x:c>
      <x:c r="T4421" s="139" t="n">
        <x:f>IF(S4421="YES",R4421,-1E+99)</x:f>
        <x:v>15902.582021377064</x:v>
      </x:c>
    </x:row>
    <x:row r="4422">
      <x:c r="A4422" s="139"/>
      <x:c r="B4422" s="139"/>
      <x:c r="C4422" s="139"/>
      <x:c r="D4422" s="139"/>
      <x:c r="E4422" s="139"/>
      <x:c r="F4422" s="139"/>
      <x:c r="G4422" s="139"/>
      <x:c r="H4422" s="139"/>
      <x:c r="I4422" s="266" t="n">
        <x:f>INT((ROW()-ROW($I$46))/((CARROT_CAP+1)*(MESCLUN_CAP+1)))</x:f>
        <x:v>6</x:v>
      </x:c>
      <x:c r="J4422" s="266" t="n">
        <x:f>MOD(INT((ROW()-ROW($I$46))/(MESCLUN_CAP+1)),CARROT_CAP+1)</x:f>
        <x:v>15</x:v>
      </x:c>
      <x:c r="K4422" s="266" t="n">
        <x:f>MOD(ROW()-ROW($I$46),MESCLUN_CAP+1)</x:f>
        <x:v>5</x:v>
      </x:c>
      <x:c r="L4422" s="266" t="n">
        <x:f>SUM(I4422:K4422)</x:f>
        <x:v>26</x:v>
      </x:c>
      <x:c r="M4422" s="267" t="n">
        <x:f>I4422*TOMATO_HOURS*WEEKS*(1+TOMATO_DIM)^I4422+J4422*CARROT_HOURS*WEEKS*(1+CARROT_DIM)^J4422+K4422*MESCLUN_HOURS*WEEKS*(1+MESCLUN_DIM)^K4422</x:f>
        <x:v>1847.7955994898846</x:v>
      </x:c>
      <x:c r="N4422" s="267" t="n">
        <x:f>MAX(M4422-FARMER_HOURS,0)/TEMP_HOURS_PER_WORKER</x:f>
        <x:v>0.7831913885346421</x:v>
      </x:c>
      <x:c r="O4422" s="268" t="n">
        <x:f>I4422*TOMATO_PRICE+J4422*CARROT_PRICE+K4422*MESCLUN_PRICE</x:f>
        <x:v>97710</x:v>
      </x:c>
      <x:c r="P4422" s="268" t="n">
        <x:f>I4422*TOMATO_FERTILIZER+J4422*CARROT_FERTILIZER+K4422*MESCLUN_FERTILIZER</x:f>
        <x:v>16280</x:v>
      </x:c>
      <x:c r="Q4422" s="268" t="n">
        <x:f>MIN(M4422,FARMER_HOURS)*FARMER_RATE+MAX(M4422-FARMER_HOURS,0)*TEMP_RATE</x:f>
        <x:v>44579.784713366054</x:v>
      </x:c>
      <x:c r="R4422" s="268" t="n">
        <x:f>O4422-P4422-Q4422-FIXED_COST</x:f>
        <x:v>16850.215286633946</x:v>
      </x:c>
      <x:c r="S4422" s="139" t="str">
        <x:f>IF(AND(L4422&lt;=TOTAL_BED_CAP,N4422&lt;=TEMP_WORKER_CAP),"YES","NO")</x:f>
        <x:v>YES</x:v>
      </x:c>
      <x:c r="T4422" s="139" t="n">
        <x:f>IF(S4422="YES",R4422,-1E+99)</x:f>
        <x:v>16850.215286633946</x:v>
      </x:c>
    </x:row>
    <x:row r="4423">
      <x:c r="A4423" s="139"/>
      <x:c r="B4423" s="139"/>
      <x:c r="C4423" s="139"/>
      <x:c r="D4423" s="139"/>
      <x:c r="E4423" s="139"/>
      <x:c r="F4423" s="139"/>
      <x:c r="G4423" s="139"/>
      <x:c r="H4423" s="139"/>
      <x:c r="I4423" s="266" t="n">
        <x:f>INT((ROW()-ROW($I$46))/((CARROT_CAP+1)*(MESCLUN_CAP+1)))</x:f>
        <x:v>6</x:v>
      </x:c>
      <x:c r="J4423" s="266" t="n">
        <x:f>MOD(INT((ROW()-ROW($I$46))/(MESCLUN_CAP+1)),CARROT_CAP+1)</x:f>
        <x:v>15</x:v>
      </x:c>
      <x:c r="K4423" s="266" t="n">
        <x:f>MOD(ROW()-ROW($I$46),MESCLUN_CAP+1)</x:f>
        <x:v>6</x:v>
      </x:c>
      <x:c r="L4423" s="266" t="n">
        <x:f>SUM(I4423:K4423)</x:f>
        <x:v>27</x:v>
      </x:c>
      <x:c r="M4423" s="267" t="n">
        <x:f>I4423*TOMATO_HOURS*WEEKS*(1+TOMATO_DIM)^I4423+J4423*CARROT_HOURS*WEEKS*(1+CARROT_DIM)^J4423+K4423*MESCLUN_HOURS*WEEKS*(1+MESCLUN_DIM)^K4423</x:f>
        <x:v>1899.2705736715175</x:v>
      </x:c>
      <x:c r="N4423" s="267" t="n">
        <x:f>MAX(M4423-FARMER_HOURS,0)/TEMP_HOURS_PER_WORKER</x:f>
        <x:v>0.8189378983829982</x:v>
      </x:c>
      <x:c r="O4423" s="268" t="n">
        <x:f>I4423*TOMATO_PRICE+J4423*CARROT_PRICE+K4423*MESCLUN_PRICE</x:f>
        <x:v>100410</x:v>
      </x:c>
      <x:c r="P4423" s="268" t="n">
        <x:f>I4423*TOMATO_FERTILIZER+J4423*CARROT_FERTILIZER+K4423*MESCLUN_FERTILIZER</x:f>
        <x:v>17160</x:v>
      </x:c>
      <x:c r="Q4423" s="268" t="n">
        <x:f>MIN(M4423,FARMER_HOURS)*FARMER_RATE+MAX(M4423-FARMER_HOURS,0)*TEMP_RATE</x:f>
        <x:v>45473.447459574956</x:v>
      </x:c>
      <x:c r="R4423" s="268" t="n">
        <x:f>O4423-P4423-Q4423-FIXED_COST</x:f>
        <x:v>17776.552540425044</x:v>
      </x:c>
      <x:c r="S4423" s="139" t="str">
        <x:f>IF(AND(L4423&lt;=TOTAL_BED_CAP,N4423&lt;=TEMP_WORKER_CAP),"YES","NO")</x:f>
        <x:v>YES</x:v>
      </x:c>
      <x:c r="T4423" s="139" t="n">
        <x:f>IF(S4423="YES",R4423,-1E+99)</x:f>
        <x:v>17776.552540425044</x:v>
      </x:c>
    </x:row>
    <x:row r="4424">
      <x:c r="A4424" s="139"/>
      <x:c r="B4424" s="139"/>
      <x:c r="C4424" s="139"/>
      <x:c r="D4424" s="139"/>
      <x:c r="E4424" s="139"/>
      <x:c r="F4424" s="139"/>
      <x:c r="G4424" s="139"/>
      <x:c r="H4424" s="139"/>
      <x:c r="I4424" s="266" t="n">
        <x:f>INT((ROW()-ROW($I$46))/((CARROT_CAP+1)*(MESCLUN_CAP+1)))</x:f>
        <x:v>6</x:v>
      </x:c>
      <x:c r="J4424" s="266" t="n">
        <x:f>MOD(INT((ROW()-ROW($I$46))/(MESCLUN_CAP+1)),CARROT_CAP+1)</x:f>
        <x:v>15</x:v>
      </x:c>
      <x:c r="K4424" s="266" t="n">
        <x:f>MOD(ROW()-ROW($I$46),MESCLUN_CAP+1)</x:f>
        <x:v>7</x:v>
      </x:c>
      <x:c r="L4424" s="266" t="n">
        <x:f>SUM(I4424:K4424)</x:f>
        <x:v>28</x:v>
      </x:c>
      <x:c r="M4424" s="267" t="n">
        <x:f>I4424*TOMATO_HOURS*WEEKS*(1+TOMATO_DIM)^I4424+J4424*CARROT_HOURS*WEEKS*(1+CARROT_DIM)^J4424+K4424*MESCLUN_HOURS*WEEKS*(1+MESCLUN_DIM)^K4424</x:f>
        <x:v>1951.9950130694779</x:v>
      </x:c>
      <x:c r="N4424" s="267" t="n">
        <x:f>MAX(M4424-FARMER_HOURS,0)/TEMP_HOURS_PER_WORKER</x:f>
        <x:v>0.8555520924093596</x:v>
      </x:c>
      <x:c r="O4424" s="268" t="n">
        <x:f>I4424*TOMATO_PRICE+J4424*CARROT_PRICE+K4424*MESCLUN_PRICE</x:f>
        <x:v>103110</x:v>
      </x:c>
      <x:c r="P4424" s="268" t="n">
        <x:f>I4424*TOMATO_FERTILIZER+J4424*CARROT_FERTILIZER+K4424*MESCLUN_FERTILIZER</x:f>
        <x:v>18040</x:v>
      </x:c>
      <x:c r="Q4424" s="268" t="n">
        <x:f>MIN(M4424,FARMER_HOURS)*FARMER_RATE+MAX(M4424-FARMER_HOURS,0)*TEMP_RATE</x:f>
        <x:v>46388.802310233994</x:v>
      </x:c>
      <x:c r="R4424" s="268" t="n">
        <x:f>O4424-P4424-Q4424-FIXED_COST</x:f>
        <x:v>18681.197689766006</x:v>
      </x:c>
      <x:c r="S4424" s="139" t="str">
        <x:f>IF(AND(L4424&lt;=TOTAL_BED_CAP,N4424&lt;=TEMP_WORKER_CAP),"YES","NO")</x:f>
        <x:v>YES</x:v>
      </x:c>
      <x:c r="T4424" s="139" t="n">
        <x:f>IF(S4424="YES",R4424,-1E+99)</x:f>
        <x:v>18681.197689766006</x:v>
      </x:c>
    </x:row>
    <x:row r="4425">
      <x:c r="A4425" s="139"/>
      <x:c r="B4425" s="139"/>
      <x:c r="C4425" s="139"/>
      <x:c r="D4425" s="139"/>
      <x:c r="E4425" s="139"/>
      <x:c r="F4425" s="139"/>
      <x:c r="G4425" s="139"/>
      <x:c r="H4425" s="139"/>
      <x:c r="I4425" s="266" t="n">
        <x:f>INT((ROW()-ROW($I$46))/((CARROT_CAP+1)*(MESCLUN_CAP+1)))</x:f>
        <x:v>6</x:v>
      </x:c>
      <x:c r="J4425" s="266" t="n">
        <x:f>MOD(INT((ROW()-ROW($I$46))/(MESCLUN_CAP+1)),CARROT_CAP+1)</x:f>
        <x:v>15</x:v>
      </x:c>
      <x:c r="K4425" s="266" t="n">
        <x:f>MOD(ROW()-ROW($I$46),MESCLUN_CAP+1)</x:f>
        <x:v>8</x:v>
      </x:c>
      <x:c r="L4425" s="266" t="n">
        <x:f>SUM(I4425:K4425)</x:f>
        <x:v>29</x:v>
      </x:c>
      <x:c r="M4425" s="267" t="n">
        <x:f>I4425*TOMATO_HOURS*WEEKS*(1+TOMATO_DIM)^I4425+J4425*CARROT_HOURS*WEEKS*(1+CARROT_DIM)^J4425+K4425*MESCLUN_HOURS*WEEKS*(1+MESCLUN_DIM)^K4425</x:f>
        <x:v>2005.9921113494581</x:v>
      </x:c>
      <x:c r="N4425" s="267" t="n">
        <x:f>MAX(M4425-FARMER_HOURS,0)/TEMP_HOURS_PER_WORKER</x:f>
        <x:v>0.8930500773260126</x:v>
      </x:c>
      <x:c r="O4425" s="268" t="n">
        <x:f>I4425*TOMATO_PRICE+J4425*CARROT_PRICE+K4425*MESCLUN_PRICE</x:f>
        <x:v>105810</x:v>
      </x:c>
      <x:c r="P4425" s="268" t="n">
        <x:f>I4425*TOMATO_FERTILIZER+J4425*CARROT_FERTILIZER+K4425*MESCLUN_FERTILIZER</x:f>
        <x:v>18920</x:v>
      </x:c>
      <x:c r="Q4425" s="268" t="n">
        <x:f>MIN(M4425,FARMER_HOURS)*FARMER_RATE+MAX(M4425-FARMER_HOURS,0)*TEMP_RATE</x:f>
        <x:v>47326.25193315031</x:v>
      </x:c>
      <x:c r="R4425" s="268" t="n">
        <x:f>O4425-P4425-Q4425-FIXED_COST</x:f>
        <x:v>19563.748066849686</x:v>
      </x:c>
      <x:c r="S4425" s="139" t="str">
        <x:f>IF(AND(L4425&lt;=TOTAL_BED_CAP,N4425&lt;=TEMP_WORKER_CAP),"YES","NO")</x:f>
        <x:v>YES</x:v>
      </x:c>
      <x:c r="T4425" s="139" t="n">
        <x:f>IF(S4425="YES",R4425,-1E+99)</x:f>
        <x:v>19563.748066849686</x:v>
      </x:c>
    </x:row>
    <x:row r="4426">
      <x:c r="A4426" s="139"/>
      <x:c r="B4426" s="139"/>
      <x:c r="C4426" s="139"/>
      <x:c r="D4426" s="139"/>
      <x:c r="E4426" s="139"/>
      <x:c r="F4426" s="139"/>
      <x:c r="G4426" s="139"/>
      <x:c r="H4426" s="139"/>
      <x:c r="I4426" s="266" t="n">
        <x:f>INT((ROW()-ROW($I$46))/((CARROT_CAP+1)*(MESCLUN_CAP+1)))</x:f>
        <x:v>6</x:v>
      </x:c>
      <x:c r="J4426" s="266" t="n">
        <x:f>MOD(INT((ROW()-ROW($I$46))/(MESCLUN_CAP+1)),CARROT_CAP+1)</x:f>
        <x:v>15</x:v>
      </x:c>
      <x:c r="K4426" s="266" t="n">
        <x:f>MOD(ROW()-ROW($I$46),MESCLUN_CAP+1)</x:f>
        <x:v>9</x:v>
      </x:c>
      <x:c r="L4426" s="266" t="n">
        <x:f>SUM(I4426:K4426)</x:f>
        <x:v>30</x:v>
      </x:c>
      <x:c r="M4426" s="267" t="n">
        <x:f>I4426*TOMATO_HOURS*WEEKS*(1+TOMATO_DIM)^I4426+J4426*CARROT_HOURS*WEEKS*(1+CARROT_DIM)^J4426+K4426*MESCLUN_HOURS*WEEKS*(1+MESCLUN_DIM)^K4426</x:f>
        <x:v>2061.2854467898524</x:v>
      </x:c>
      <x:c r="N4426" s="267" t="n">
        <x:f>MAX(M4426-FARMER_HOURS,0)/TEMP_HOURS_PER_WORKER</x:f>
        <x:v>0.9314482269373975</x:v>
      </x:c>
      <x:c r="O4426" s="268" t="n">
        <x:f>I4426*TOMATO_PRICE+J4426*CARROT_PRICE+K4426*MESCLUN_PRICE</x:f>
        <x:v>108510</x:v>
      </x:c>
      <x:c r="P4426" s="268" t="n">
        <x:f>I4426*TOMATO_FERTILIZER+J4426*CARROT_FERTILIZER+K4426*MESCLUN_FERTILIZER</x:f>
        <x:v>19800</x:v>
      </x:c>
      <x:c r="Q4426" s="268" t="n">
        <x:f>MIN(M4426,FARMER_HOURS)*FARMER_RATE+MAX(M4426-FARMER_HOURS,0)*TEMP_RATE</x:f>
        <x:v>48286.20567343493</x:v>
      </x:c>
      <x:c r="R4426" s="268" t="n">
        <x:f>O4426-P4426-Q4426-FIXED_COST</x:f>
        <x:v>20423.79432656507</x:v>
      </x:c>
      <x:c r="S4426" s="139" t="str">
        <x:f>IF(AND(L4426&lt;=TOTAL_BED_CAP,N4426&lt;=TEMP_WORKER_CAP),"YES","NO")</x:f>
        <x:v>YES</x:v>
      </x:c>
      <x:c r="T4426" s="139" t="n">
        <x:f>IF(S4426="YES",R4426,-1E+99)</x:f>
        <x:v>20423.79432656507</x:v>
      </x:c>
    </x:row>
    <x:row r="4427">
      <x:c r="A4427" s="139"/>
      <x:c r="B4427" s="139"/>
      <x:c r="C4427" s="139"/>
      <x:c r="D4427" s="139"/>
      <x:c r="E4427" s="139"/>
      <x:c r="F4427" s="139"/>
      <x:c r="G4427" s="139"/>
      <x:c r="H4427" s="139"/>
      <x:c r="I4427" s="266" t="n">
        <x:f>INT((ROW()-ROW($I$46))/((CARROT_CAP+1)*(MESCLUN_CAP+1)))</x:f>
        <x:v>6</x:v>
      </x:c>
      <x:c r="J4427" s="266" t="n">
        <x:f>MOD(INT((ROW()-ROW($I$46))/(MESCLUN_CAP+1)),CARROT_CAP+1)</x:f>
        <x:v>15</x:v>
      </x:c>
      <x:c r="K4427" s="266" t="n">
        <x:f>MOD(ROW()-ROW($I$46),MESCLUN_CAP+1)</x:f>
        <x:v>10</x:v>
      </x:c>
      <x:c r="L4427" s="266" t="n">
        <x:f>SUM(I4427:K4427)</x:f>
        <x:v>31</x:v>
      </x:c>
      <x:c r="M4427" s="267" t="n">
        <x:f>I4427*TOMATO_HOURS*WEEKS*(1+TOMATO_DIM)^I4427+J4427*CARROT_HOURS*WEEKS*(1+CARROT_DIM)^J4427+K4427*MESCLUN_HOURS*WEEKS*(1+MESCLUN_DIM)^K4427</x:f>
        <x:v>2117.8989882730652</x:v>
      </x:c>
      <x:c r="N4427" s="267" t="n">
        <x:f>MAX(M4427-FARMER_HOURS,0)/TEMP_HOURS_PER_WORKER</x:f>
        <x:v>0.9707631863007398</x:v>
      </x:c>
      <x:c r="O4427" s="268" t="n">
        <x:f>I4427*TOMATO_PRICE+J4427*CARROT_PRICE+K4427*MESCLUN_PRICE</x:f>
        <x:v>111210</x:v>
      </x:c>
      <x:c r="P4427" s="268" t="n">
        <x:f>I4427*TOMATO_FERTILIZER+J4427*CARROT_FERTILIZER+K4427*MESCLUN_FERTILIZER</x:f>
        <x:v>20680</x:v>
      </x:c>
      <x:c r="Q4427" s="268" t="n">
        <x:f>MIN(M4427,FARMER_HOURS)*FARMER_RATE+MAX(M4427-FARMER_HOURS,0)*TEMP_RATE</x:f>
        <x:v>49269.079657518494</x:v>
      </x:c>
      <x:c r="R4427" s="268" t="n">
        <x:f>O4427-P4427-Q4427-FIXED_COST</x:f>
        <x:v>21260.920342481506</x:v>
      </x:c>
      <x:c r="S4427" s="139" t="str">
        <x:f>IF(AND(L4427&lt;=TOTAL_BED_CAP,N4427&lt;=TEMP_WORKER_CAP),"YES","NO")</x:f>
        <x:v>YES</x:v>
      </x:c>
      <x:c r="T4427" s="139" t="n">
        <x:f>IF(S4427="YES",R4427,-1E+99)</x:f>
        <x:v>21260.920342481506</x:v>
      </x:c>
    </x:row>
    <x:row r="4428">
      <x:c r="A4428" s="139"/>
      <x:c r="B4428" s="139"/>
      <x:c r="C4428" s="139"/>
      <x:c r="D4428" s="139"/>
      <x:c r="E4428" s="139"/>
      <x:c r="F4428" s="139"/>
      <x:c r="G4428" s="139"/>
      <x:c r="H4428" s="139"/>
      <x:c r="I4428" s="266" t="n">
        <x:f>INT((ROW()-ROW($I$46))/((CARROT_CAP+1)*(MESCLUN_CAP+1)))</x:f>
        <x:v>6</x:v>
      </x:c>
      <x:c r="J4428" s="266" t="n">
        <x:f>MOD(INT((ROW()-ROW($I$46))/(MESCLUN_CAP+1)),CARROT_CAP+1)</x:f>
        <x:v>15</x:v>
      </x:c>
      <x:c r="K4428" s="266" t="n">
        <x:f>MOD(ROW()-ROW($I$46),MESCLUN_CAP+1)</x:f>
        <x:v>11</x:v>
      </x:c>
      <x:c r="L4428" s="266" t="n">
        <x:f>SUM(I4428:K4428)</x:f>
        <x:v>32</x:v>
      </x:c>
      <x:c r="M4428" s="267" t="n">
        <x:f>I4428*TOMATO_HOURS*WEEKS*(1+TOMATO_DIM)^I4428+J4428*CARROT_HOURS*WEEKS*(1+CARROT_DIM)^J4428+K4428*MESCLUN_HOURS*WEEKS*(1+MESCLUN_DIM)^K4428</x:f>
        <x:v>2175.857101366504</x:v>
      </x:c>
      <x:c r="N4428" s="267" t="n">
        <x:f>MAX(M4428-FARMER_HOURS,0)/TEMP_HOURS_PER_WORKER</x:f>
        <x:v>1.0110118759489612</x:v>
      </x:c>
      <x:c r="O4428" s="268" t="n">
        <x:f>I4428*TOMATO_PRICE+J4428*CARROT_PRICE+K4428*MESCLUN_PRICE</x:f>
        <x:v>113910</x:v>
      </x:c>
      <x:c r="P4428" s="268" t="n">
        <x:f>I4428*TOMATO_FERTILIZER+J4428*CARROT_FERTILIZER+K4428*MESCLUN_FERTILIZER</x:f>
        <x:v>21560</x:v>
      </x:c>
      <x:c r="Q4428" s="268" t="n">
        <x:f>MIN(M4428,FARMER_HOURS)*FARMER_RATE+MAX(M4428-FARMER_HOURS,0)*TEMP_RATE</x:f>
        <x:v>50275.29689872403</x:v>
      </x:c>
      <x:c r="R4428" s="268" t="n">
        <x:f>O4428-P4428-Q4428-FIXED_COST</x:f>
        <x:v>22074.70310127597</x:v>
      </x:c>
      <x:c r="S4428" s="139" t="str">
        <x:f>IF(AND(L4428&lt;=TOTAL_BED_CAP,N4428&lt;=TEMP_WORKER_CAP),"YES","NO")</x:f>
        <x:v>YES</x:v>
      </x:c>
      <x:c r="T4428" s="139" t="n">
        <x:f>IF(S4428="YES",R4428,-1E+99)</x:f>
        <x:v>22074.70310127597</x:v>
      </x:c>
    </x:row>
    <x:row r="4429">
      <x:c r="A4429" s="139"/>
      <x:c r="B4429" s="139"/>
      <x:c r="C4429" s="139"/>
      <x:c r="D4429" s="139"/>
      <x:c r="E4429" s="139"/>
      <x:c r="F4429" s="139"/>
      <x:c r="G4429" s="139"/>
      <x:c r="H4429" s="139"/>
      <x:c r="I4429" s="266" t="n">
        <x:f>INT((ROW()-ROW($I$46))/((CARROT_CAP+1)*(MESCLUN_CAP+1)))</x:f>
        <x:v>6</x:v>
      </x:c>
      <x:c r="J4429" s="266" t="n">
        <x:f>MOD(INT((ROW()-ROW($I$46))/(MESCLUN_CAP+1)),CARROT_CAP+1)</x:f>
        <x:v>15</x:v>
      </x:c>
      <x:c r="K4429" s="266" t="n">
        <x:f>MOD(ROW()-ROW($I$46),MESCLUN_CAP+1)</x:f>
        <x:v>12</x:v>
      </x:c>
      <x:c r="L4429" s="266" t="n">
        <x:f>SUM(I4429:K4429)</x:f>
        <x:v>33</x:v>
      </x:c>
      <x:c r="M4429" s="267" t="n">
        <x:f>I4429*TOMATO_HOURS*WEEKS*(1+TOMATO_DIM)^I4429+J4429*CARROT_HOURS*WEEKS*(1+CARROT_DIM)^J4429+K4429*MESCLUN_HOURS*WEEKS*(1+MESCLUN_DIM)^K4429</x:f>
        <x:v>2235.1845544945686</x:v>
      </x:c>
      <x:c r="N4429" s="267" t="n">
        <x:f>MAX(M4429-FARMER_HOURS,0)/TEMP_HOURS_PER_WORKER</x:f>
        <x:v>1.0522114961767837</x:v>
      </x:c>
      <x:c r="O4429" s="268" t="n">
        <x:f>I4429*TOMATO_PRICE+J4429*CARROT_PRICE+K4429*MESCLUN_PRICE</x:f>
        <x:v>116610</x:v>
      </x:c>
      <x:c r="P4429" s="268" t="n">
        <x:f>I4429*TOMATO_FERTILIZER+J4429*CARROT_FERTILIZER+K4429*MESCLUN_FERTILIZER</x:f>
        <x:v>22440</x:v>
      </x:c>
      <x:c r="Q4429" s="268" t="n">
        <x:f>MIN(M4429,FARMER_HOURS)*FARMER_RATE+MAX(M4429-FARMER_HOURS,0)*TEMP_RATE</x:f>
        <x:v>51305.28740441959</x:v>
      </x:c>
      <x:c r="R4429" s="268" t="n">
        <x:f>O4429-P4429-Q4429-FIXED_COST</x:f>
        <x:v>22864.712595580408</x:v>
      </x:c>
      <x:c r="S4429" s="139" t="str">
        <x:f>IF(AND(L4429&lt;=TOTAL_BED_CAP,N4429&lt;=TEMP_WORKER_CAP),"YES","NO")</x:f>
        <x:v>YES</x:v>
      </x:c>
      <x:c r="T4429" s="139" t="n">
        <x:f>IF(S4429="YES",R4429,-1E+99)</x:f>
        <x:v>22864.712595580408</x:v>
      </x:c>
    </x:row>
    <x:row r="4430">
      <x:c r="A4430" s="139"/>
      <x:c r="B4430" s="139"/>
      <x:c r="C4430" s="139"/>
      <x:c r="D4430" s="139"/>
      <x:c r="E4430" s="139"/>
      <x:c r="F4430" s="139"/>
      <x:c r="G4430" s="139"/>
      <x:c r="H4430" s="139"/>
      <x:c r="I4430" s="266" t="n">
        <x:f>INT((ROW()-ROW($I$46))/((CARROT_CAP+1)*(MESCLUN_CAP+1)))</x:f>
        <x:v>6</x:v>
      </x:c>
      <x:c r="J4430" s="266" t="n">
        <x:f>MOD(INT((ROW()-ROW($I$46))/(MESCLUN_CAP+1)),CARROT_CAP+1)</x:f>
        <x:v>15</x:v>
      </x:c>
      <x:c r="K4430" s="266" t="n">
        <x:f>MOD(ROW()-ROW($I$46),MESCLUN_CAP+1)</x:f>
        <x:v>13</x:v>
      </x:c>
      <x:c r="L4430" s="266" t="n">
        <x:f>SUM(I4430:K4430)</x:f>
        <x:v>34</x:v>
      </x:c>
      <x:c r="M4430" s="267" t="n">
        <x:f>I4430*TOMATO_HOURS*WEEKS*(1+TOMATO_DIM)^I4430+J4430*CARROT_HOURS*WEEKS*(1+CARROT_DIM)^J4430+K4430*MESCLUN_HOURS*WEEKS*(1+MESCLUN_DIM)^K4430</x:f>
        <x:v>2295.906525202953</x:v>
      </x:c>
      <x:c r="N4430" s="267" t="n">
        <x:f>MAX(M4430-FARMER_HOURS,0)/TEMP_HOURS_PER_WORKER</x:f>
        <x:v>1.0943795313909397</x:v>
      </x:c>
      <x:c r="O4430" s="268" t="n">
        <x:f>I4430*TOMATO_PRICE+J4430*CARROT_PRICE+K4430*MESCLUN_PRICE</x:f>
        <x:v>119310</x:v>
      </x:c>
      <x:c r="P4430" s="268" t="n">
        <x:f>I4430*TOMATO_FERTILIZER+J4430*CARROT_FERTILIZER+K4430*MESCLUN_FERTILIZER</x:f>
        <x:v>23320</x:v>
      </x:c>
      <x:c r="Q4430" s="268" t="n">
        <x:f>MIN(M4430,FARMER_HOURS)*FARMER_RATE+MAX(M4430-FARMER_HOURS,0)*TEMP_RATE</x:f>
        <x:v>52359.48828477349</x:v>
      </x:c>
      <x:c r="R4430" s="268" t="n">
        <x:f>O4430-P4430-Q4430-FIXED_COST</x:f>
        <x:v>23630.51171522651</x:v>
      </x:c>
      <x:c r="S4430" s="139" t="str">
        <x:f>IF(AND(L4430&lt;=TOTAL_BED_CAP,N4430&lt;=TEMP_WORKER_CAP),"YES","NO")</x:f>
        <x:v>YES</x:v>
      </x:c>
      <x:c r="T4430" s="139" t="n">
        <x:f>IF(S4430="YES",R4430,-1E+99)</x:f>
        <x:v>23630.51171522651</x:v>
      </x:c>
    </x:row>
    <x:row r="4431">
      <x:c r="A4431" s="139"/>
      <x:c r="B4431" s="139"/>
      <x:c r="C4431" s="139"/>
      <x:c r="D4431" s="139"/>
      <x:c r="E4431" s="139"/>
      <x:c r="F4431" s="139"/>
      <x:c r="G4431" s="139"/>
      <x:c r="H4431" s="139"/>
      <x:c r="I4431" s="266" t="n">
        <x:f>INT((ROW()-ROW($I$46))/((CARROT_CAP+1)*(MESCLUN_CAP+1)))</x:f>
        <x:v>6</x:v>
      </x:c>
      <x:c r="J4431" s="266" t="n">
        <x:f>MOD(INT((ROW()-ROW($I$46))/(MESCLUN_CAP+1)),CARROT_CAP+1)</x:f>
        <x:v>15</x:v>
      </x:c>
      <x:c r="K4431" s="266" t="n">
        <x:f>MOD(ROW()-ROW($I$46),MESCLUN_CAP+1)</x:f>
        <x:v>14</x:v>
      </x:c>
      <x:c r="L4431" s="266" t="n">
        <x:f>SUM(I4431:K4431)</x:f>
        <x:v>35</x:v>
      </x:c>
      <x:c r="M4431" s="267" t="n">
        <x:f>I4431*TOMATO_HOURS*WEEKS*(1+TOMATO_DIM)^I4431+J4431*CARROT_HOURS*WEEKS*(1+CARROT_DIM)^J4431+K4431*MESCLUN_HOURS*WEEKS*(1+MESCLUN_DIM)^K4431</x:f>
        <x:v>2358.048606516614</x:v>
      </x:c>
      <x:c r="N4431" s="267" t="n">
        <x:f>MAX(M4431-FARMER_HOURS,0)/TEMP_HOURS_PER_WORKER</x:f>
        <x:v>1.1375337545254265</x:v>
      </x:c>
      <x:c r="O4431" s="268" t="n">
        <x:f>I4431*TOMATO_PRICE+J4431*CARROT_PRICE+K4431*MESCLUN_PRICE</x:f>
        <x:v>122010</x:v>
      </x:c>
      <x:c r="P4431" s="268" t="n">
        <x:f>I4431*TOMATO_FERTILIZER+J4431*CARROT_FERTILIZER+K4431*MESCLUN_FERTILIZER</x:f>
        <x:v>24200</x:v>
      </x:c>
      <x:c r="Q4431" s="268" t="n">
        <x:f>MIN(M4431,FARMER_HOURS)*FARMER_RATE+MAX(M4431-FARMER_HOURS,0)*TEMP_RATE</x:f>
        <x:v>53438.34386313566</x:v>
      </x:c>
      <x:c r="R4431" s="268" t="n">
        <x:f>O4431-P4431-Q4431-FIXED_COST</x:f>
        <x:v>24371.656136864338</x:v>
      </x:c>
      <x:c r="S4431" s="139" t="str">
        <x:f>IF(AND(L4431&lt;=TOTAL_BED_CAP,N4431&lt;=TEMP_WORKER_CAP),"YES","NO")</x:f>
        <x:v>YES</x:v>
      </x:c>
      <x:c r="T4431" s="139" t="n">
        <x:f>IF(S4431="YES",R4431,-1E+99)</x:f>
        <x:v>24371.656136864338</x:v>
      </x:c>
    </x:row>
    <x:row r="4432">
      <x:c r="A4432" s="139"/>
      <x:c r="B4432" s="139"/>
      <x:c r="C4432" s="139"/>
      <x:c r="D4432" s="139"/>
      <x:c r="E4432" s="139"/>
      <x:c r="F4432" s="139"/>
      <x:c r="G4432" s="139"/>
      <x:c r="H4432" s="139"/>
      <x:c r="I4432" s="266" t="n">
        <x:f>INT((ROW()-ROW($I$46))/((CARROT_CAP+1)*(MESCLUN_CAP+1)))</x:f>
        <x:v>6</x:v>
      </x:c>
      <x:c r="J4432" s="266" t="n">
        <x:f>MOD(INT((ROW()-ROW($I$46))/(MESCLUN_CAP+1)),CARROT_CAP+1)</x:f>
        <x:v>15</x:v>
      </x:c>
      <x:c r="K4432" s="266" t="n">
        <x:f>MOD(ROW()-ROW($I$46),MESCLUN_CAP+1)</x:f>
        <x:v>15</x:v>
      </x:c>
      <x:c r="L4432" s="266" t="n">
        <x:f>SUM(I4432:K4432)</x:f>
        <x:v>36</x:v>
      </x:c>
      <x:c r="M4432" s="267" t="n">
        <x:f>I4432*TOMATO_HOURS*WEEKS*(1+TOMATO_DIM)^I4432+J4432*CARROT_HOURS*WEEKS*(1+CARROT_DIM)^J4432+K4432*MESCLUN_HOURS*WEEKS*(1+MESCLUN_DIM)^K4432</x:f>
        <x:v>2421.6368133927604</x:v>
      </x:c>
      <x:c r="N4432" s="267" t="n">
        <x:f>MAX(M4432-FARMER_HOURS,0)/TEMP_HOURS_PER_WORKER</x:f>
        <x:v>1.1816922315227503</x:v>
      </x:c>
      <x:c r="O4432" s="268" t="n">
        <x:f>I4432*TOMATO_PRICE+J4432*CARROT_PRICE+K4432*MESCLUN_PRICE</x:f>
        <x:v>124710</x:v>
      </x:c>
      <x:c r="P4432" s="268" t="n">
        <x:f>I4432*TOMATO_FERTILIZER+J4432*CARROT_FERTILIZER+K4432*MESCLUN_FERTILIZER</x:f>
        <x:v>25080</x:v>
      </x:c>
      <x:c r="Q4432" s="268" t="n">
        <x:f>MIN(M4432,FARMER_HOURS)*FARMER_RATE+MAX(M4432-FARMER_HOURS,0)*TEMP_RATE</x:f>
        <x:v>54542.305788068756</x:v>
      </x:c>
      <x:c r="R4432" s="268" t="n">
        <x:f>O4432-P4432-Q4432-FIXED_COST</x:f>
        <x:v>25087.694211931244</x:v>
      </x:c>
      <x:c r="S4432" s="139" t="str">
        <x:f>IF(AND(L4432&lt;=TOTAL_BED_CAP,N4432&lt;=TEMP_WORKER_CAP),"YES","NO")</x:f>
        <x:v>YES</x:v>
      </x:c>
      <x:c r="T4432" s="139" t="n">
        <x:f>IF(S4432="YES",R4432,-1E+99)</x:f>
        <x:v>25087.694211931244</x:v>
      </x:c>
    </x:row>
    <x:row r="4433">
      <x:c r="A4433" s="139"/>
      <x:c r="B4433" s="139"/>
      <x:c r="C4433" s="139"/>
      <x:c r="D4433" s="139"/>
      <x:c r="E4433" s="139"/>
      <x:c r="F4433" s="139"/>
      <x:c r="G4433" s="139"/>
      <x:c r="H4433" s="139"/>
      <x:c r="I4433" s="266" t="n">
        <x:f>INT((ROW()-ROW($I$46))/((CARROT_CAP+1)*(MESCLUN_CAP+1)))</x:f>
        <x:v>6</x:v>
      </x:c>
      <x:c r="J4433" s="266" t="n">
        <x:f>MOD(INT((ROW()-ROW($I$46))/(MESCLUN_CAP+1)),CARROT_CAP+1)</x:f>
        <x:v>15</x:v>
      </x:c>
      <x:c r="K4433" s="266" t="n">
        <x:f>MOD(ROW()-ROW($I$46),MESCLUN_CAP+1)</x:f>
        <x:v>16</x:v>
      </x:c>
      <x:c r="L4433" s="266" t="n">
        <x:f>SUM(I4433:K4433)</x:f>
        <x:v>37</x:v>
      </x:c>
      <x:c r="M4433" s="267" t="n">
        <x:f>I4433*TOMATO_HOURS*WEEKS*(1+TOMATO_DIM)^I4433+J4433*CARROT_HOURS*WEEKS*(1+CARROT_DIM)^J4433+K4433*MESCLUN_HOURS*WEEKS*(1+MESCLUN_DIM)^K4433</x:f>
        <x:v>2486.6975892702494</x:v>
      </x:c>
      <x:c r="N4433" s="267" t="n">
        <x:f>MAX(M4433-FARMER_HOURS,0)/TEMP_HOURS_PER_WORKER</x:f>
        <x:v>1.2268733258821176</x:v>
      </x:c>
      <x:c r="O4433" s="268" t="n">
        <x:f>I4433*TOMATO_PRICE+J4433*CARROT_PRICE+K4433*MESCLUN_PRICE</x:f>
        <x:v>127410</x:v>
      </x:c>
      <x:c r="P4433" s="268" t="n">
        <x:f>I4433*TOMATO_FERTILIZER+J4433*CARROT_FERTILIZER+K4433*MESCLUN_FERTILIZER</x:f>
        <x:v>25960</x:v>
      </x:c>
      <x:c r="Q4433" s="268" t="n">
        <x:f>MIN(M4433,FARMER_HOURS)*FARMER_RATE+MAX(M4433-FARMER_HOURS,0)*TEMP_RATE</x:f>
        <x:v>55671.83314705294</x:v>
      </x:c>
      <x:c r="R4433" s="268" t="n">
        <x:f>O4433-P4433-Q4433-FIXED_COST</x:f>
        <x:v>25778.166852947063</x:v>
      </x:c>
      <x:c r="S4433" s="139" t="str">
        <x:f>IF(AND(L4433&lt;=TOTAL_BED_CAP,N4433&lt;=TEMP_WORKER_CAP),"YES","NO")</x:f>
        <x:v>YES</x:v>
      </x:c>
      <x:c r="T4433" s="139" t="n">
        <x:f>IF(S4433="YES",R4433,-1E+99)</x:f>
        <x:v>25778.166852947063</x:v>
      </x:c>
    </x:row>
    <x:row r="4434">
      <x:c r="A4434" s="139"/>
      <x:c r="B4434" s="139"/>
      <x:c r="C4434" s="139"/>
      <x:c r="D4434" s="139"/>
      <x:c r="E4434" s="139"/>
      <x:c r="F4434" s="139"/>
      <x:c r="G4434" s="139"/>
      <x:c r="H4434" s="139"/>
      <x:c r="I4434" s="266" t="n">
        <x:f>INT((ROW()-ROW($I$46))/((CARROT_CAP+1)*(MESCLUN_CAP+1)))</x:f>
        <x:v>6</x:v>
      </x:c>
      <x:c r="J4434" s="266" t="n">
        <x:f>MOD(INT((ROW()-ROW($I$46))/(MESCLUN_CAP+1)),CARROT_CAP+1)</x:f>
        <x:v>15</x:v>
      </x:c>
      <x:c r="K4434" s="266" t="n">
        <x:f>MOD(ROW()-ROW($I$46),MESCLUN_CAP+1)</x:f>
        <x:v>17</x:v>
      </x:c>
      <x:c r="L4434" s="266" t="n">
        <x:f>SUM(I4434:K4434)</x:f>
        <x:v>38</x:v>
      </x:c>
      <x:c r="M4434" s="267" t="n">
        <x:f>I4434*TOMATO_HOURS*WEEKS*(1+TOMATO_DIM)^I4434+J4434*CARROT_HOURS*WEEKS*(1+CARROT_DIM)^J4434+K4434*MESCLUN_HOURS*WEEKS*(1+MESCLUN_DIM)^K4434</x:f>
        <x:v>2553.25781271679</x:v>
      </x:c>
      <x:c r="N4434" s="267" t="n">
        <x:f>MAX(M4434-FARMER_HOURS,0)/TEMP_HOURS_PER_WORKER</x:f>
        <x:v>1.2730957032755486</x:v>
      </x:c>
      <x:c r="O4434" s="268" t="n">
        <x:f>I4434*TOMATO_PRICE+J4434*CARROT_PRICE+K4434*MESCLUN_PRICE</x:f>
        <x:v>130110</x:v>
      </x:c>
      <x:c r="P4434" s="268" t="n">
        <x:f>I4434*TOMATO_FERTILIZER+J4434*CARROT_FERTILIZER+K4434*MESCLUN_FERTILIZER</x:f>
        <x:v>26840</x:v>
      </x:c>
      <x:c r="Q4434" s="268" t="n">
        <x:f>MIN(M4434,FARMER_HOURS)*FARMER_RATE+MAX(M4434-FARMER_HOURS,0)*TEMP_RATE</x:f>
        <x:v>56827.39258188871</x:v>
      </x:c>
      <x:c r="R4434" s="268" t="n">
        <x:f>O4434-P4434-Q4434-FIXED_COST</x:f>
        <x:v>26442.607418111293</x:v>
      </x:c>
      <x:c r="S4434" s="139" t="str">
        <x:f>IF(AND(L4434&lt;=TOTAL_BED_CAP,N4434&lt;=TEMP_WORKER_CAP),"YES","NO")</x:f>
        <x:v>YES</x:v>
      </x:c>
      <x:c r="T4434" s="139" t="n">
        <x:f>IF(S4434="YES",R4434,-1E+99)</x:f>
        <x:v>26442.607418111293</x:v>
      </x:c>
    </x:row>
    <x:row r="4435">
      <x:c r="A4435" s="139"/>
      <x:c r="B4435" s="139"/>
      <x:c r="C4435" s="139"/>
      <x:c r="D4435" s="139"/>
      <x:c r="E4435" s="139"/>
      <x:c r="F4435" s="139"/>
      <x:c r="G4435" s="139"/>
      <x:c r="H4435" s="139"/>
      <x:c r="I4435" s="266" t="n">
        <x:f>INT((ROW()-ROW($I$46))/((CARROT_CAP+1)*(MESCLUN_CAP+1)))</x:f>
        <x:v>6</x:v>
      </x:c>
      <x:c r="J4435" s="266" t="n">
        <x:f>MOD(INT((ROW()-ROW($I$46))/(MESCLUN_CAP+1)),CARROT_CAP+1)</x:f>
        <x:v>15</x:v>
      </x:c>
      <x:c r="K4435" s="266" t="n">
        <x:f>MOD(ROW()-ROW($I$46),MESCLUN_CAP+1)</x:f>
        <x:v>18</x:v>
      </x:c>
      <x:c r="L4435" s="266" t="n">
        <x:f>SUM(I4435:K4435)</x:f>
        <x:v>39</x:v>
      </x:c>
      <x:c r="M4435" s="267" t="n">
        <x:f>I4435*TOMATO_HOURS*WEEKS*(1+TOMATO_DIM)^I4435+J4435*CARROT_HOURS*WEEKS*(1+CARROT_DIM)^J4435+K4435*MESCLUN_HOURS*WEEKS*(1+MESCLUN_DIM)^K4435</x:f>
        <x:v>2621.344804175377</x:v>
      </x:c>
      <x:c r="N4435" s="267" t="n">
        <x:f>MAX(M4435-FARMER_HOURS,0)/TEMP_HOURS_PER_WORKER</x:f>
        <x:v>1.3203783362329005</x:v>
      </x:c>
      <x:c r="O4435" s="268" t="n">
        <x:f>I4435*TOMATO_PRICE+J4435*CARROT_PRICE+K4435*MESCLUN_PRICE</x:f>
        <x:v>132810</x:v>
      </x:c>
      <x:c r="P4435" s="268" t="n">
        <x:f>I4435*TOMATO_FERTILIZER+J4435*CARROT_FERTILIZER+K4435*MESCLUN_FERTILIZER</x:f>
        <x:v>27720</x:v>
      </x:c>
      <x:c r="Q4435" s="268" t="n">
        <x:f>MIN(M4435,FARMER_HOURS)*FARMER_RATE+MAX(M4435-FARMER_HOURS,0)*TEMP_RATE</x:f>
        <x:v>58009.458405822515</x:v>
      </x:c>
      <x:c r="R4435" s="268" t="n">
        <x:f>O4435-P4435-Q4435-FIXED_COST</x:f>
        <x:v>27080.541594177485</x:v>
      </x:c>
      <x:c r="S4435" s="139" t="str">
        <x:f>IF(AND(L4435&lt;=TOTAL_BED_CAP,N4435&lt;=TEMP_WORKER_CAP),"YES","NO")</x:f>
        <x:v>YES</x:v>
      </x:c>
      <x:c r="T4435" s="139" t="n">
        <x:f>IF(S4435="YES",R4435,-1E+99)</x:f>
        <x:v>27080.541594177485</x:v>
      </x:c>
    </x:row>
    <x:row r="4436">
      <x:c r="A4436" s="139"/>
      <x:c r="B4436" s="139"/>
      <x:c r="C4436" s="139"/>
      <x:c r="D4436" s="139"/>
      <x:c r="E4436" s="139"/>
      <x:c r="F4436" s="139"/>
      <x:c r="G4436" s="139"/>
      <x:c r="H4436" s="139"/>
      <x:c r="I4436" s="266" t="n">
        <x:f>INT((ROW()-ROW($I$46))/((CARROT_CAP+1)*(MESCLUN_CAP+1)))</x:f>
        <x:v>6</x:v>
      </x:c>
      <x:c r="J4436" s="266" t="n">
        <x:f>MOD(INT((ROW()-ROW($I$46))/(MESCLUN_CAP+1)),CARROT_CAP+1)</x:f>
        <x:v>15</x:v>
      </x:c>
      <x:c r="K4436" s="266" t="n">
        <x:f>MOD(ROW()-ROW($I$46),MESCLUN_CAP+1)</x:f>
        <x:v>19</x:v>
      </x:c>
      <x:c r="L4436" s="266" t="n">
        <x:f>SUM(I4436:K4436)</x:f>
        <x:v>40</x:v>
      </x:c>
      <x:c r="M4436" s="267" t="n">
        <x:f>I4436*TOMATO_HOURS*WEEKS*(1+TOMATO_DIM)^I4436+J4436*CARROT_HOURS*WEEKS*(1+CARROT_DIM)^J4436+K4436*MESCLUN_HOURS*WEEKS*(1+MESCLUN_DIM)^K4436</x:f>
        <x:v>2690.986332811399</x:v>
      </x:c>
      <x:c r="N4436" s="267" t="n">
        <x:f>MAX(M4436-FARMER_HOURS,0)/TEMP_HOURS_PER_WORKER</x:f>
        <x:v>1.3687405088968048</x:v>
      </x:c>
      <x:c r="O4436" s="268" t="n">
        <x:f>I4436*TOMATO_PRICE+J4436*CARROT_PRICE+K4436*MESCLUN_PRICE</x:f>
        <x:v>135510</x:v>
      </x:c>
      <x:c r="P4436" s="268" t="n">
        <x:f>I4436*TOMATO_FERTILIZER+J4436*CARROT_FERTILIZER+K4436*MESCLUN_FERTILIZER</x:f>
        <x:v>28600</x:v>
      </x:c>
      <x:c r="Q4436" s="268" t="n">
        <x:f>MIN(M4436,FARMER_HOURS)*FARMER_RATE+MAX(M4436-FARMER_HOURS,0)*TEMP_RATE</x:f>
        <x:v>59218.51272242012</x:v>
      </x:c>
      <x:c r="R4436" s="268" t="n">
        <x:f>O4436-P4436-Q4436-FIXED_COST</x:f>
        <x:v>27691.48727757988</x:v>
      </x:c>
      <x:c r="S4436" s="139" t="str">
        <x:f>IF(AND(L4436&lt;=TOTAL_BED_CAP,N4436&lt;=TEMP_WORKER_CAP),"YES","NO")</x:f>
        <x:v>YES</x:v>
      </x:c>
      <x:c r="T4436" s="139" t="n">
        <x:f>IF(S4436="YES",R4436,-1E+99)</x:f>
        <x:v>27691.48727757988</x:v>
      </x:c>
    </x:row>
    <x:row r="4437">
      <x:c r="A4437" s="139"/>
      <x:c r="B4437" s="139"/>
      <x:c r="C4437" s="139"/>
      <x:c r="D4437" s="139"/>
      <x:c r="E4437" s="139"/>
      <x:c r="F4437" s="139"/>
      <x:c r="G4437" s="139"/>
      <x:c r="H4437" s="139"/>
      <x:c r="I4437" s="266" t="n">
        <x:f>INT((ROW()-ROW($I$46))/((CARROT_CAP+1)*(MESCLUN_CAP+1)))</x:f>
        <x:v>6</x:v>
      </x:c>
      <x:c r="J4437" s="266" t="n">
        <x:f>MOD(INT((ROW()-ROW($I$46))/(MESCLUN_CAP+1)),CARROT_CAP+1)</x:f>
        <x:v>15</x:v>
      </x:c>
      <x:c r="K4437" s="266" t="n">
        <x:f>MOD(ROW()-ROW($I$46),MESCLUN_CAP+1)</x:f>
        <x:v>20</x:v>
      </x:c>
      <x:c r="L4437" s="266" t="n">
        <x:f>SUM(I4437:K4437)</x:f>
        <x:v>41</x:v>
      </x:c>
      <x:c r="M4437" s="267" t="n">
        <x:f>I4437*TOMATO_HOURS*WEEKS*(1+TOMATO_DIM)^I4437+J4437*CARROT_HOURS*WEEKS*(1+CARROT_DIM)^J4437+K4437*MESCLUN_HOURS*WEEKS*(1+MESCLUN_DIM)^K4437</x:f>
        <x:v>2762.210623461876</x:v>
      </x:c>
      <x:c r="N4437" s="267" t="n">
        <x:f>MAX(M4437-FARMER_HOURS,0)/TEMP_HOURS_PER_WORKER</x:f>
        <x:v>1.4182018218485248</x:v>
      </x:c>
      <x:c r="O4437" s="268" t="n">
        <x:f>I4437*TOMATO_PRICE+J4437*CARROT_PRICE+K4437*MESCLUN_PRICE</x:f>
        <x:v>138210</x:v>
      </x:c>
      <x:c r="P4437" s="268" t="n">
        <x:f>I4437*TOMATO_FERTILIZER+J4437*CARROT_FERTILIZER+K4437*MESCLUN_FERTILIZER</x:f>
        <x:v>29480</x:v>
      </x:c>
      <x:c r="Q4437" s="268" t="n">
        <x:f>MIN(M4437,FARMER_HOURS)*FARMER_RATE+MAX(M4437-FARMER_HOURS,0)*TEMP_RATE</x:f>
        <x:v>60455.04554621312</x:v>
      </x:c>
      <x:c r="R4437" s="268" t="n">
        <x:f>O4437-P4437-Q4437-FIXED_COST</x:f>
        <x:v>28274.95445378688</x:v>
      </x:c>
      <x:c r="S4437" s="139" t="str">
        <x:f>IF(AND(L4437&lt;=TOTAL_BED_CAP,N4437&lt;=TEMP_WORKER_CAP),"YES","NO")</x:f>
        <x:v>YES</x:v>
      </x:c>
      <x:c r="T4437" s="139" t="n">
        <x:f>IF(S4437="YES",R4437,-1E+99)</x:f>
        <x:v>28274.95445378688</x:v>
      </x:c>
    </x:row>
    <x:row r="4438">
      <x:c r="A4438" s="139"/>
      <x:c r="B4438" s="139"/>
      <x:c r="C4438" s="139"/>
      <x:c r="D4438" s="139"/>
      <x:c r="E4438" s="139"/>
      <x:c r="F4438" s="139"/>
      <x:c r="G4438" s="139"/>
      <x:c r="H4438" s="139"/>
      <x:c r="I4438" s="266" t="n">
        <x:f>INT((ROW()-ROW($I$46))/((CARROT_CAP+1)*(MESCLUN_CAP+1)))</x:f>
        <x:v>6</x:v>
      </x:c>
      <x:c r="J4438" s="266" t="n">
        <x:f>MOD(INT((ROW()-ROW($I$46))/(MESCLUN_CAP+1)),CARROT_CAP+1)</x:f>
        <x:v>15</x:v>
      </x:c>
      <x:c r="K4438" s="266" t="n">
        <x:f>MOD(ROW()-ROW($I$46),MESCLUN_CAP+1)</x:f>
        <x:v>21</x:v>
      </x:c>
      <x:c r="L4438" s="266" t="n">
        <x:f>SUM(I4438:K4438)</x:f>
        <x:v>42</x:v>
      </x:c>
      <x:c r="M4438" s="267" t="n">
        <x:f>I4438*TOMATO_HOURS*WEEKS*(1+TOMATO_DIM)^I4438+J4438*CARROT_HOURS*WEEKS*(1+CARROT_DIM)^J4438+K4438*MESCLUN_HOURS*WEEKS*(1+MESCLUN_DIM)^K4438</x:f>
        <x:v>2835.0463636883196</x:v>
      </x:c>
      <x:c r="N4438" s="267" t="n">
        <x:f>MAX(M4438-FARMER_HOURS,0)/TEMP_HOURS_PER_WORKER</x:f>
        <x:v>1.4687821970057775</x:v>
      </x:c>
      <x:c r="O4438" s="268" t="n">
        <x:f>I4438*TOMATO_PRICE+J4438*CARROT_PRICE+K4438*MESCLUN_PRICE</x:f>
        <x:v>140910</x:v>
      </x:c>
      <x:c r="P4438" s="268" t="n">
        <x:f>I4438*TOMATO_FERTILIZER+J4438*CARROT_FERTILIZER+K4438*MESCLUN_FERTILIZER</x:f>
        <x:v>30360</x:v>
      </x:c>
      <x:c r="Q4438" s="268" t="n">
        <x:f>MIN(M4438,FARMER_HOURS)*FARMER_RATE+MAX(M4438-FARMER_HOURS,0)*TEMP_RATE</x:f>
        <x:v>61719.55492514444</x:v>
      </x:c>
      <x:c r="R4438" s="268" t="n">
        <x:f>O4438-P4438-Q4438-FIXED_COST</x:f>
        <x:v>28830.44507485556</x:v>
      </x:c>
      <x:c r="S4438" s="139" t="str">
        <x:f>IF(AND(L4438&lt;=TOTAL_BED_CAP,N4438&lt;=TEMP_WORKER_CAP),"YES","NO")</x:f>
        <x:v>YES</x:v>
      </x:c>
      <x:c r="T4438" s="139" t="n">
        <x:f>IF(S4438="YES",R4438,-1E+99)</x:f>
        <x:v>28830.44507485556</x:v>
      </x:c>
    </x:row>
    <x:row r="4439">
      <x:c r="A4439" s="139"/>
      <x:c r="B4439" s="139"/>
      <x:c r="C4439" s="139"/>
      <x:c r="D4439" s="139"/>
      <x:c r="E4439" s="139"/>
      <x:c r="F4439" s="139"/>
      <x:c r="G4439" s="139"/>
      <x:c r="H4439" s="139"/>
      <x:c r="I4439" s="266" t="n">
        <x:f>INT((ROW()-ROW($I$46))/((CARROT_CAP+1)*(MESCLUN_CAP+1)))</x:f>
        <x:v>6</x:v>
      </x:c>
      <x:c r="J4439" s="266" t="n">
        <x:f>MOD(INT((ROW()-ROW($I$46))/(MESCLUN_CAP+1)),CARROT_CAP+1)</x:f>
        <x:v>15</x:v>
      </x:c>
      <x:c r="K4439" s="266" t="n">
        <x:f>MOD(ROW()-ROW($I$46),MESCLUN_CAP+1)</x:f>
        <x:v>22</x:v>
      </x:c>
      <x:c r="L4439" s="266" t="n">
        <x:f>SUM(I4439:K4439)</x:f>
        <x:v>43</x:v>
      </x:c>
      <x:c r="M4439" s="267" t="n">
        <x:f>I4439*TOMATO_HOURS*WEEKS*(1+TOMATO_DIM)^I4439+J4439*CARROT_HOURS*WEEKS*(1+CARROT_DIM)^J4439+K4439*MESCLUN_HOURS*WEEKS*(1+MESCLUN_DIM)^K4439</x:f>
        <x:v>2909.5227109347156</x:v>
      </x:c>
      <x:c r="N4439" s="267" t="n">
        <x:f>MAX(M4439-FARMER_HOURS,0)/TEMP_HOURS_PER_WORKER</x:f>
        <x:v>1.5205018825935526</x:v>
      </x:c>
      <x:c r="O4439" s="268" t="n">
        <x:f>I4439*TOMATO_PRICE+J4439*CARROT_PRICE+K4439*MESCLUN_PRICE</x:f>
        <x:v>143610</x:v>
      </x:c>
      <x:c r="P4439" s="268" t="n">
        <x:f>I4439*TOMATO_FERTILIZER+J4439*CARROT_FERTILIZER+K4439*MESCLUN_FERTILIZER</x:f>
        <x:v>31240</x:v>
      </x:c>
      <x:c r="Q4439" s="268" t="n">
        <x:f>MIN(M4439,FARMER_HOURS)*FARMER_RATE+MAX(M4439-FARMER_HOURS,0)*TEMP_RATE</x:f>
        <x:v>63012.547064838815</x:v>
      </x:c>
      <x:c r="R4439" s="268" t="n">
        <x:f>O4439-P4439-Q4439-FIXED_COST</x:f>
        <x:v>29357.452935161185</x:v>
      </x:c>
      <x:c r="S4439" s="139" t="str">
        <x:f>IF(AND(L4439&lt;=TOTAL_BED_CAP,N4439&lt;=TEMP_WORKER_CAP),"YES","NO")</x:f>
        <x:v>YES</x:v>
      </x:c>
      <x:c r="T4439" s="139" t="n">
        <x:f>IF(S4439="YES",R4439,-1E+99)</x:f>
        <x:v>29357.452935161185</x:v>
      </x:c>
    </x:row>
    <x:row r="4440">
      <x:c r="A4440" s="139"/>
      <x:c r="B4440" s="139"/>
      <x:c r="C4440" s="139"/>
      <x:c r="D4440" s="139"/>
      <x:c r="E4440" s="139"/>
      <x:c r="F4440" s="139"/>
      <x:c r="G4440" s="139"/>
      <x:c r="H4440" s="139"/>
      <x:c r="I4440" s="266" t="n">
        <x:f>INT((ROW()-ROW($I$46))/((CARROT_CAP+1)*(MESCLUN_CAP+1)))</x:f>
        <x:v>6</x:v>
      </x:c>
      <x:c r="J4440" s="266" t="n">
        <x:f>MOD(INT((ROW()-ROW($I$46))/(MESCLUN_CAP+1)),CARROT_CAP+1)</x:f>
        <x:v>15</x:v>
      </x:c>
      <x:c r="K4440" s="266" t="n">
        <x:f>MOD(ROW()-ROW($I$46),MESCLUN_CAP+1)</x:f>
        <x:v>23</x:v>
      </x:c>
      <x:c r="L4440" s="266" t="n">
        <x:f>SUM(I4440:K4440)</x:f>
        <x:v>44</x:v>
      </x:c>
      <x:c r="M4440" s="267" t="n">
        <x:f>I4440*TOMATO_HOURS*WEEKS*(1+TOMATO_DIM)^I4440+J4440*CARROT_HOURS*WEEKS*(1+CARROT_DIM)^J4440+K4440*MESCLUN_HOURS*WEEKS*(1+MESCLUN_DIM)^K4440</x:f>
        <x:v>2985.669299792152</x:v>
      </x:c>
      <x:c r="N4440" s="267" t="n">
        <x:f>MAX(M4440-FARMER_HOURS,0)/TEMP_HOURS_PER_WORKER</x:f>
        <x:v>1.5733814581889942</x:v>
      </x:c>
      <x:c r="O4440" s="268" t="n">
        <x:f>I4440*TOMATO_PRICE+J4440*CARROT_PRICE+K4440*MESCLUN_PRICE</x:f>
        <x:v>146310</x:v>
      </x:c>
      <x:c r="P4440" s="268" t="n">
        <x:f>I4440*TOMATO_FERTILIZER+J4440*CARROT_FERTILIZER+K4440*MESCLUN_FERTILIZER</x:f>
        <x:v>32120</x:v>
      </x:c>
      <x:c r="Q4440" s="268" t="n">
        <x:f>MIN(M4440,FARMER_HOURS)*FARMER_RATE+MAX(M4440-FARMER_HOURS,0)*TEMP_RATE</x:f>
        <x:v>64334.536454724854</x:v>
      </x:c>
      <x:c r="R4440" s="268" t="n">
        <x:f>O4440-P4440-Q4440-FIXED_COST</x:f>
        <x:v>29855.463545275146</x:v>
      </x:c>
      <x:c r="S4440" s="139" t="str">
        <x:f>IF(AND(L4440&lt;=TOTAL_BED_CAP,N4440&lt;=TEMP_WORKER_CAP),"YES","NO")</x:f>
        <x:v>YES</x:v>
      </x:c>
      <x:c r="T4440" s="139" t="n">
        <x:f>IF(S4440="YES",R4440,-1E+99)</x:f>
        <x:v>29855.463545275146</x:v>
      </x:c>
    </x:row>
    <x:row r="4441">
      <x:c r="A4441" s="139"/>
      <x:c r="B4441" s="139"/>
      <x:c r="C4441" s="139"/>
      <x:c r="D4441" s="139"/>
      <x:c r="E4441" s="139"/>
      <x:c r="F4441" s="139"/>
      <x:c r="G4441" s="139"/>
      <x:c r="H4441" s="139"/>
      <x:c r="I4441" s="266" t="n">
        <x:f>INT((ROW()-ROW($I$46))/((CARROT_CAP+1)*(MESCLUN_CAP+1)))</x:f>
        <x:v>6</x:v>
      </x:c>
      <x:c r="J4441" s="266" t="n">
        <x:f>MOD(INT((ROW()-ROW($I$46))/(MESCLUN_CAP+1)),CARROT_CAP+1)</x:f>
        <x:v>15</x:v>
      </x:c>
      <x:c r="K4441" s="266" t="n">
        <x:f>MOD(ROW()-ROW($I$46),MESCLUN_CAP+1)</x:f>
        <x:v>24</x:v>
      </x:c>
      <x:c r="L4441" s="266" t="n">
        <x:f>SUM(I4441:K4441)</x:f>
        <x:v>45</x:v>
      </x:c>
      <x:c r="M4441" s="267" t="n">
        <x:f>I4441*TOMATO_HOURS*WEEKS*(1+TOMATO_DIM)^I4441+J4441*CARROT_HOURS*WEEKS*(1+CARROT_DIM)^J4441+K4441*MESCLUN_HOURS*WEEKS*(1+MESCLUN_DIM)^K4441</x:f>
        <x:v>3063.516249371648</x:v>
      </x:c>
      <x:c r="N4441" s="267" t="n">
        <x:f>MAX(M4441-FARMER_HOURS,0)/TEMP_HOURS_PER_WORKER</x:f>
        <x:v>1.627441839841422</x:v>
      </x:c>
      <x:c r="O4441" s="268" t="n">
        <x:f>I4441*TOMATO_PRICE+J4441*CARROT_PRICE+K4441*MESCLUN_PRICE</x:f>
        <x:v>149010</x:v>
      </x:c>
      <x:c r="P4441" s="268" t="n">
        <x:f>I4441*TOMATO_FERTILIZER+J4441*CARROT_FERTILIZER+K4441*MESCLUN_FERTILIZER</x:f>
        <x:v>33000</x:v>
      </x:c>
      <x:c r="Q4441" s="268" t="n">
        <x:f>MIN(M4441,FARMER_HOURS)*FARMER_RATE+MAX(M4441-FARMER_HOURS,0)*TEMP_RATE</x:f>
        <x:v>65686.04599603555</x:v>
      </x:c>
      <x:c r="R4441" s="268" t="n">
        <x:f>O4441-P4441-Q4441-FIXED_COST</x:f>
        <x:v>30323.95400396445</x:v>
      </x:c>
      <x:c r="S4441" s="139" t="str">
        <x:f>IF(AND(L4441&lt;=TOTAL_BED_CAP,N4441&lt;=TEMP_WORKER_CAP),"YES","NO")</x:f>
        <x:v>YES</x:v>
      </x:c>
      <x:c r="T4441" s="139" t="n">
        <x:f>IF(S4441="YES",R4441,-1E+99)</x:f>
        <x:v>30323.95400396445</x:v>
      </x:c>
    </x:row>
    <x:row r="4442">
      <x:c r="A4442" s="139"/>
      <x:c r="B4442" s="139"/>
      <x:c r="C4442" s="139"/>
      <x:c r="D4442" s="139"/>
      <x:c r="E4442" s="139"/>
      <x:c r="F4442" s="139"/>
      <x:c r="G4442" s="139"/>
      <x:c r="H4442" s="139"/>
      <x:c r="I4442" s="266" t="n">
        <x:f>INT((ROW()-ROW($I$46))/((CARROT_CAP+1)*(MESCLUN_CAP+1)))</x:f>
        <x:v>6</x:v>
      </x:c>
      <x:c r="J4442" s="266" t="n">
        <x:f>MOD(INT((ROW()-ROW($I$46))/(MESCLUN_CAP+1)),CARROT_CAP+1)</x:f>
        <x:v>15</x:v>
      </x:c>
      <x:c r="K4442" s="266" t="n">
        <x:f>MOD(ROW()-ROW($I$46),MESCLUN_CAP+1)</x:f>
        <x:v>25</x:v>
      </x:c>
      <x:c r="L4442" s="266" t="n">
        <x:f>SUM(I4442:K4442)</x:f>
        <x:v>46</x:v>
      </x:c>
      <x:c r="M4442" s="267" t="n">
        <x:f>I4442*TOMATO_HOURS*WEEKS*(1+TOMATO_DIM)^I4442+J4442*CARROT_HOURS*WEEKS*(1+CARROT_DIM)^J4442+K4442*MESCLUN_HOURS*WEEKS*(1+MESCLUN_DIM)^K4442</x:f>
        <x:v>3143.094170786745</x:v>
      </x:c>
      <x:c r="N4442" s="267" t="n">
        <x:f>MAX(M4442-FARMER_HOURS,0)/TEMP_HOURS_PER_WORKER</x:f>
        <x:v>1.682704285268573</x:v>
      </x:c>
      <x:c r="O4442" s="268" t="n">
        <x:f>I4442*TOMATO_PRICE+J4442*CARROT_PRICE+K4442*MESCLUN_PRICE</x:f>
        <x:v>151710</x:v>
      </x:c>
      <x:c r="P4442" s="268" t="n">
        <x:f>I4442*TOMATO_FERTILIZER+J4442*CARROT_FERTILIZER+K4442*MESCLUN_FERTILIZER</x:f>
        <x:v>33880</x:v>
      </x:c>
      <x:c r="Q4442" s="268" t="n">
        <x:f>MIN(M4442,FARMER_HOURS)*FARMER_RATE+MAX(M4442-FARMER_HOURS,0)*TEMP_RATE</x:f>
        <x:v>67067.60713171432</x:v>
      </x:c>
      <x:c r="R4442" s="268" t="n">
        <x:f>O4442-P4442-Q4442-FIXED_COST</x:f>
        <x:v>30762.39286828568</x:v>
      </x:c>
      <x:c r="S4442" s="139" t="str">
        <x:f>IF(AND(L4442&lt;=TOTAL_BED_CAP,N4442&lt;=TEMP_WORKER_CAP),"YES","NO")</x:f>
        <x:v>YES</x:v>
      </x:c>
      <x:c r="T4442" s="139" t="n">
        <x:f>IF(S4442="YES",R4442,-1E+99)</x:f>
        <x:v>30762.39286828568</x:v>
      </x:c>
    </x:row>
    <x:row r="4443">
      <x:c r="A4443" s="139"/>
      <x:c r="B4443" s="139"/>
      <x:c r="C4443" s="139"/>
      <x:c r="D4443" s="139"/>
      <x:c r="E4443" s="139"/>
      <x:c r="F4443" s="139"/>
      <x:c r="G4443" s="139"/>
      <x:c r="H4443" s="139"/>
      <x:c r="I4443" s="266" t="n">
        <x:f>INT((ROW()-ROW($I$46))/((CARROT_CAP+1)*(MESCLUN_CAP+1)))</x:f>
        <x:v>6</x:v>
      </x:c>
      <x:c r="J4443" s="266" t="n">
        <x:f>MOD(INT((ROW()-ROW($I$46))/(MESCLUN_CAP+1)),CARROT_CAP+1)</x:f>
        <x:v>15</x:v>
      </x:c>
      <x:c r="K4443" s="266" t="n">
        <x:f>MOD(ROW()-ROW($I$46),MESCLUN_CAP+1)</x:f>
        <x:v>26</x:v>
      </x:c>
      <x:c r="L4443" s="266" t="n">
        <x:f>SUM(I4443:K4443)</x:f>
        <x:v>47</x:v>
      </x:c>
      <x:c r="M4443" s="267" t="n">
        <x:f>I4443*TOMATO_HOURS*WEEKS*(1+TOMATO_DIM)^I4443+J4443*CARROT_HOURS*WEEKS*(1+CARROT_DIM)^J4443+K4443*MESCLUN_HOURS*WEEKS*(1+MESCLUN_DIM)^K4443</x:f>
        <x:v>3224.4341747474627</x:v>
      </x:c>
      <x:c r="N4443" s="267" t="n">
        <x:f>MAX(M4443-FARMER_HOURS,0)/TEMP_HOURS_PER_WORKER</x:f>
        <x:v>1.7391903991301825</x:v>
      </x:c>
      <x:c r="O4443" s="268" t="n">
        <x:f>I4443*TOMATO_PRICE+J4443*CARROT_PRICE+K4443*MESCLUN_PRICE</x:f>
        <x:v>154410</x:v>
      </x:c>
      <x:c r="P4443" s="268" t="n">
        <x:f>I4443*TOMATO_FERTILIZER+J4443*CARROT_FERTILIZER+K4443*MESCLUN_FERTILIZER</x:f>
        <x:v>34760</x:v>
      </x:c>
      <x:c r="Q4443" s="268" t="n">
        <x:f>MIN(M4443,FARMER_HOURS)*FARMER_RATE+MAX(M4443-FARMER_HOURS,0)*TEMP_RATE</x:f>
        <x:v>68479.75997825456</x:v>
      </x:c>
      <x:c r="R4443" s="268" t="n">
        <x:f>O4443-P4443-Q4443-FIXED_COST</x:f>
        <x:v>31170.24002174544</x:v>
      </x:c>
      <x:c r="S4443" s="139" t="str">
        <x:f>IF(AND(L4443&lt;=TOTAL_BED_CAP,N4443&lt;=TEMP_WORKER_CAP),"YES","NO")</x:f>
        <x:v>YES</x:v>
      </x:c>
      <x:c r="T4443" s="139" t="n">
        <x:f>IF(S4443="YES",R4443,-1E+99)</x:f>
        <x:v>31170.24002174544</x:v>
      </x:c>
    </x:row>
    <x:row r="4444">
      <x:c r="A4444" s="139"/>
      <x:c r="B4444" s="139"/>
      <x:c r="C4444" s="139"/>
      <x:c r="D4444" s="139"/>
      <x:c r="E4444" s="139"/>
      <x:c r="F4444" s="139"/>
      <x:c r="G4444" s="139"/>
      <x:c r="H4444" s="139"/>
      <x:c r="I4444" s="266" t="n">
        <x:f>INT((ROW()-ROW($I$46))/((CARROT_CAP+1)*(MESCLUN_CAP+1)))</x:f>
        <x:v>6</x:v>
      </x:c>
      <x:c r="J4444" s="266" t="n">
        <x:f>MOD(INT((ROW()-ROW($I$46))/(MESCLUN_CAP+1)),CARROT_CAP+1)</x:f>
        <x:v>15</x:v>
      </x:c>
      <x:c r="K4444" s="266" t="n">
        <x:f>MOD(ROW()-ROW($I$46),MESCLUN_CAP+1)</x:f>
        <x:v>27</x:v>
      </x:c>
      <x:c r="L4444" s="266" t="n">
        <x:f>SUM(I4444:K4444)</x:f>
        <x:v>48</x:v>
      </x:c>
      <x:c r="M4444" s="267" t="n">
        <x:f>I4444*TOMATO_HOURS*WEEKS*(1+TOMATO_DIM)^I4444+J4444*CARROT_HOURS*WEEKS*(1+CARROT_DIM)^J4444+K4444*MESCLUN_HOURS*WEEKS*(1+MESCLUN_DIM)^K4444</x:f>
        <x:v>3307.5678792672197</x:v>
      </x:c>
      <x:c r="N4444" s="267" t="n">
        <x:f>MAX(M4444-FARMER_HOURS,0)/TEMP_HOURS_PER_WORKER</x:f>
        <x:v>1.7969221383800138</x:v>
      </x:c>
      <x:c r="O4444" s="268" t="n">
        <x:f>I4444*TOMATO_PRICE+J4444*CARROT_PRICE+K4444*MESCLUN_PRICE</x:f>
        <x:v>157110</x:v>
      </x:c>
      <x:c r="P4444" s="268" t="n">
        <x:f>I4444*TOMATO_FERTILIZER+J4444*CARROT_FERTILIZER+K4444*MESCLUN_FERTILIZER</x:f>
        <x:v>35640</x:v>
      </x:c>
      <x:c r="Q4444" s="268" t="n">
        <x:f>MIN(M4444,FARMER_HOURS)*FARMER_RATE+MAX(M4444-FARMER_HOURS,0)*TEMP_RATE</x:f>
        <x:v>69923.05345950034</x:v>
      </x:c>
      <x:c r="R4444" s="268" t="n">
        <x:f>O4444-P4444-Q4444-FIXED_COST</x:f>
        <x:v>31546.94654049966</x:v>
      </x:c>
      <x:c r="S4444" s="139" t="str">
        <x:f>IF(AND(L4444&lt;=TOTAL_BED_CAP,N4444&lt;=TEMP_WORKER_CAP),"YES","NO")</x:f>
        <x:v>YES</x:v>
      </x:c>
      <x:c r="T4444" s="139" t="n">
        <x:f>IF(S4444="YES",R4444,-1E+99)</x:f>
        <x:v>31546.94654049966</x:v>
      </x:c>
    </x:row>
    <x:row r="4445">
      <x:c r="A4445" s="139"/>
      <x:c r="B4445" s="139"/>
      <x:c r="C4445" s="139"/>
      <x:c r="D4445" s="139"/>
      <x:c r="E4445" s="139"/>
      <x:c r="F4445" s="139"/>
      <x:c r="G4445" s="139"/>
      <x:c r="H4445" s="139"/>
      <x:c r="I4445" s="266" t="n">
        <x:f>INT((ROW()-ROW($I$46))/((CARROT_CAP+1)*(MESCLUN_CAP+1)))</x:f>
        <x:v>6</x:v>
      </x:c>
      <x:c r="J4445" s="266" t="n">
        <x:f>MOD(INT((ROW()-ROW($I$46))/(MESCLUN_CAP+1)),CARROT_CAP+1)</x:f>
        <x:v>15</x:v>
      </x:c>
      <x:c r="K4445" s="266" t="n">
        <x:f>MOD(ROW()-ROW($I$46),MESCLUN_CAP+1)</x:f>
        <x:v>28</x:v>
      </x:c>
      <x:c r="L4445" s="266" t="n">
        <x:f>SUM(I4445:K4445)</x:f>
        <x:v>49</x:v>
      </x:c>
      <x:c r="M4445" s="267" t="n">
        <x:f>I4445*TOMATO_HOURS*WEEKS*(1+TOMATO_DIM)^I4445+J4445*CARROT_HOURS*WEEKS*(1+CARROT_DIM)^J4445+K4445*MESCLUN_HOURS*WEEKS*(1+MESCLUN_DIM)^K4445</x:f>
        <x:v>3392.527417484373</x:v>
      </x:c>
      <x:c r="N4445" s="267" t="n">
        <x:f>MAX(M4445-FARMER_HOURS,0)/TEMP_HOURS_PER_WORKER</x:f>
        <x:v>1.8559218176974812</x:v>
      </x:c>
      <x:c r="O4445" s="268" t="n">
        <x:f>I4445*TOMATO_PRICE+J4445*CARROT_PRICE+K4445*MESCLUN_PRICE</x:f>
        <x:v>159810</x:v>
      </x:c>
      <x:c r="P4445" s="268" t="n">
        <x:f>I4445*TOMATO_FERTILIZER+J4445*CARROT_FERTILIZER+K4445*MESCLUN_FERTILIZER</x:f>
        <x:v>36520</x:v>
      </x:c>
      <x:c r="Q4445" s="268" t="n">
        <x:f>MIN(M4445,FARMER_HOURS)*FARMER_RATE+MAX(M4445-FARMER_HOURS,0)*TEMP_RATE</x:f>
        <x:v>71398.04544243703</x:v>
      </x:c>
      <x:c r="R4445" s="268" t="n">
        <x:f>O4445-P4445-Q4445-FIXED_COST</x:f>
        <x:v>31891.954557562975</x:v>
      </x:c>
      <x:c r="S4445" s="139" t="str">
        <x:f>IF(AND(L4445&lt;=TOTAL_BED_CAP,N4445&lt;=TEMP_WORKER_CAP),"YES","NO")</x:f>
        <x:v>YES</x:v>
      </x:c>
      <x:c r="T4445" s="139" t="n">
        <x:f>IF(S4445="YES",R4445,-1E+99)</x:f>
        <x:v>31891.954557562975</x:v>
      </x:c>
    </x:row>
    <x:row r="4446">
      <x:c r="A4446" s="139"/>
      <x:c r="B4446" s="139"/>
      <x:c r="C4446" s="139"/>
      <x:c r="D4446" s="139"/>
      <x:c r="E4446" s="139"/>
      <x:c r="F4446" s="139"/>
      <x:c r="G4446" s="139"/>
      <x:c r="H4446" s="139"/>
      <x:c r="I4446" s="266" t="n">
        <x:f>INT((ROW()-ROW($I$46))/((CARROT_CAP+1)*(MESCLUN_CAP+1)))</x:f>
        <x:v>6</x:v>
      </x:c>
      <x:c r="J4446" s="266" t="n">
        <x:f>MOD(INT((ROW()-ROW($I$46))/(MESCLUN_CAP+1)),CARROT_CAP+1)</x:f>
        <x:v>15</x:v>
      </x:c>
      <x:c r="K4446" s="266" t="n">
        <x:f>MOD(ROW()-ROW($I$46),MESCLUN_CAP+1)</x:f>
        <x:v>29</x:v>
      </x:c>
      <x:c r="L4446" s="266" t="n">
        <x:f>SUM(I4446:K4446)</x:f>
        <x:v>50</x:v>
      </x:c>
      <x:c r="M4446" s="267" t="n">
        <x:f>I4446*TOMATO_HOURS*WEEKS*(1+TOMATO_DIM)^I4446+J4446*CARROT_HOURS*WEEKS*(1+CARROT_DIM)^J4446+K4446*MESCLUN_HOURS*WEEKS*(1+MESCLUN_DIM)^K4446</x:f>
        <x:v>3479.3454456000263</x:v>
      </x:c>
      <x:c r="N4446" s="267" t="n">
        <x:f>MAX(M4446-FARMER_HOURS,0)/TEMP_HOURS_PER_WORKER</x:f>
        <x:v>1.9162121150000182</x:v>
      </x:c>
      <x:c r="O4446" s="268" t="n">
        <x:f>I4446*TOMATO_PRICE+J4446*CARROT_PRICE+K4446*MESCLUN_PRICE</x:f>
        <x:v>162510</x:v>
      </x:c>
      <x:c r="P4446" s="268" t="n">
        <x:f>I4446*TOMATO_FERTILIZER+J4446*CARROT_FERTILIZER+K4446*MESCLUN_FERTILIZER</x:f>
        <x:v>37400</x:v>
      </x:c>
      <x:c r="Q4446" s="268" t="n">
        <x:f>MIN(M4446,FARMER_HOURS)*FARMER_RATE+MAX(M4446-FARMER_HOURS,0)*TEMP_RATE</x:f>
        <x:v>72905.30287500046</x:v>
      </x:c>
      <x:c r="R4446" s="268" t="n">
        <x:f>O4446-P4446-Q4446-FIXED_COST</x:f>
        <x:v>32204.69712499954</x:v>
      </x:c>
      <x:c r="S4446" s="139" t="str">
        <x:f>IF(AND(L4446&lt;=TOTAL_BED_CAP,N4446&lt;=TEMP_WORKER_CAP),"YES","NO")</x:f>
        <x:v>YES</x:v>
      </x:c>
      <x:c r="T4446" s="139" t="n">
        <x:f>IF(S4446="YES",R4446,-1E+99)</x:f>
        <x:v>32204.69712499954</x:v>
      </x:c>
    </x:row>
    <x:row r="4447">
      <x:c r="A4447" s="139"/>
      <x:c r="B4447" s="139"/>
      <x:c r="C4447" s="139"/>
      <x:c r="D4447" s="139"/>
      <x:c r="E4447" s="139"/>
      <x:c r="F4447" s="139"/>
      <x:c r="G4447" s="139"/>
      <x:c r="H4447" s="139"/>
      <x:c r="I4447" s="266" t="n">
        <x:f>INT((ROW()-ROW($I$46))/((CARROT_CAP+1)*(MESCLUN_CAP+1)))</x:f>
        <x:v>6</x:v>
      </x:c>
      <x:c r="J4447" s="266" t="n">
        <x:f>MOD(INT((ROW()-ROW($I$46))/(MESCLUN_CAP+1)),CARROT_CAP+1)</x:f>
        <x:v>15</x:v>
      </x:c>
      <x:c r="K4447" s="266" t="n">
        <x:f>MOD(ROW()-ROW($I$46),MESCLUN_CAP+1)</x:f>
        <x:v>30</x:v>
      </x:c>
      <x:c r="L4447" s="266" t="n">
        <x:f>SUM(I4447:K4447)</x:f>
        <x:v>51</x:v>
      </x:c>
      <x:c r="M4447" s="267" t="n">
        <x:f>I4447*TOMATO_HOURS*WEEKS*(1+TOMATO_DIM)^I4447+J4447*CARROT_HOURS*WEEKS*(1+CARROT_DIM)^J4447+K4447*MESCLUN_HOURS*WEEKS*(1+MESCLUN_DIM)^K4447</x:f>
        <x:v>3568.0551509337965</x:v>
      </x:c>
      <x:c r="N4447" s="267" t="n">
        <x:f>MAX(M4447-FARMER_HOURS,0)/TEMP_HOURS_PER_WORKER</x:f>
        <x:v>1.9778160770373587</x:v>
      </x:c>
      <x:c r="O4447" s="268" t="n">
        <x:f>I4447*TOMATO_PRICE+J4447*CARROT_PRICE+K4447*MESCLUN_PRICE</x:f>
        <x:v>165210</x:v>
      </x:c>
      <x:c r="P4447" s="268" t="n">
        <x:f>I4447*TOMATO_FERTILIZER+J4447*CARROT_FERTILIZER+K4447*MESCLUN_FERTILIZER</x:f>
        <x:v>38280</x:v>
      </x:c>
      <x:c r="Q4447" s="268" t="n">
        <x:f>MIN(M4447,FARMER_HOURS)*FARMER_RATE+MAX(M4447-FARMER_HOURS,0)*TEMP_RATE</x:f>
        <x:v>74445.40192593397</x:v>
      </x:c>
      <x:c r="R4447" s="268" t="n">
        <x:f>O4447-P4447-Q4447-FIXED_COST</x:f>
        <x:v>32484.59807406603</x:v>
      </x:c>
      <x:c r="S4447" s="139" t="str">
        <x:f>IF(AND(L4447&lt;=TOTAL_BED_CAP,N4447&lt;=TEMP_WORKER_CAP),"YES","NO")</x:f>
        <x:v>YES</x:v>
      </x:c>
      <x:c r="T4447" s="139" t="n">
        <x:f>IF(S4447="YES",R4447,-1E+99)</x:f>
        <x:v>32484.59807406603</x:v>
      </x:c>
    </x:row>
    <x:row r="4448">
      <x:c r="A4448" s="139"/>
      <x:c r="B4448" s="139"/>
      <x:c r="C4448" s="139"/>
      <x:c r="D4448" s="139"/>
      <x:c r="E4448" s="139"/>
      <x:c r="F4448" s="139"/>
      <x:c r="G4448" s="139"/>
      <x:c r="H4448" s="139"/>
      <x:c r="I4448" s="266" t="n">
        <x:f>INT((ROW()-ROW($I$46))/((CARROT_CAP+1)*(MESCLUN_CAP+1)))</x:f>
        <x:v>6</x:v>
      </x:c>
      <x:c r="J4448" s="266" t="n">
        <x:f>MOD(INT((ROW()-ROW($I$46))/(MESCLUN_CAP+1)),CARROT_CAP+1)</x:f>
        <x:v>16</x:v>
      </x:c>
      <x:c r="K4448" s="266" t="n">
        <x:f>MOD(ROW()-ROW($I$46),MESCLUN_CAP+1)</x:f>
        <x:v>0</x:v>
      </x:c>
      <x:c r="L4448" s="266" t="n">
        <x:f>SUM(I4448:K4448)</x:f>
        <x:v>22</x:v>
      </x:c>
      <x:c r="M4448" s="267" t="n">
        <x:f>I4448*TOMATO_HOURS*WEEKS*(1+TOMATO_DIM)^I4448+J4448*CARROT_HOURS*WEEKS*(1+CARROT_DIM)^J4448+K4448*MESCLUN_HOURS*WEEKS*(1+MESCLUN_DIM)^K4448</x:f>
        <x:v>1669.2056379170704</x:v>
      </x:c>
      <x:c r="N4448" s="267" t="n">
        <x:f>MAX(M4448-FARMER_HOURS,0)/TEMP_HOURS_PER_WORKER</x:f>
        <x:v>0.6591705818868544</x:v>
      </x:c>
      <x:c r="O4448" s="268" t="n">
        <x:f>I4448*TOMATO_PRICE+J4448*CARROT_PRICE+K4448*MESCLUN_PRICE</x:f>
        <x:v>86304</x:v>
      </x:c>
      <x:c r="P4448" s="268" t="n">
        <x:f>I4448*TOMATO_FERTILIZER+J4448*CARROT_FERTILIZER+K4448*MESCLUN_FERTILIZER</x:f>
        <x:v>12320</x:v>
      </x:c>
      <x:c r="Q4448" s="268" t="n">
        <x:f>MIN(M4448,FARMER_HOURS)*FARMER_RATE+MAX(M4448-FARMER_HOURS,0)*TEMP_RATE</x:f>
        <x:v>41479.26454717136</x:v>
      </x:c>
      <x:c r="R4448" s="268" t="n">
        <x:f>O4448-P4448-Q4448-FIXED_COST</x:f>
        <x:v>12504.735452828638</x:v>
      </x:c>
      <x:c r="S4448" s="139" t="str">
        <x:f>IF(AND(L4448&lt;=TOTAL_BED_CAP,N4448&lt;=TEMP_WORKER_CAP),"YES","NO")</x:f>
        <x:v>YES</x:v>
      </x:c>
      <x:c r="T4448" s="139" t="n">
        <x:f>IF(S4448="YES",R4448,-1E+99)</x:f>
        <x:v>12504.735452828638</x:v>
      </x:c>
    </x:row>
    <x:row r="4449">
      <x:c r="A4449" s="139"/>
      <x:c r="B4449" s="139"/>
      <x:c r="C4449" s="139"/>
      <x:c r="D4449" s="139"/>
      <x:c r="E4449" s="139"/>
      <x:c r="F4449" s="139"/>
      <x:c r="G4449" s="139"/>
      <x:c r="H4449" s="139"/>
      <x:c r="I4449" s="266" t="n">
        <x:f>INT((ROW()-ROW($I$46))/((CARROT_CAP+1)*(MESCLUN_CAP+1)))</x:f>
        <x:v>6</x:v>
      </x:c>
      <x:c r="J4449" s="266" t="n">
        <x:f>MOD(INT((ROW()-ROW($I$46))/(MESCLUN_CAP+1)),CARROT_CAP+1)</x:f>
        <x:v>16</x:v>
      </x:c>
      <x:c r="K4449" s="266" t="n">
        <x:f>MOD(ROW()-ROW($I$46),MESCLUN_CAP+1)</x:f>
        <x:v>1</x:v>
      </x:c>
      <x:c r="L4449" s="266" t="n">
        <x:f>SUM(I4449:K4449)</x:f>
        <x:v>23</x:v>
      </x:c>
      <x:c r="M4449" s="267" t="n">
        <x:f>I4449*TOMATO_HOURS*WEEKS*(1+TOMATO_DIM)^I4449+J4449*CARROT_HOURS*WEEKS*(1+CARROT_DIM)^J4449+K4449*MESCLUN_HOURS*WEEKS*(1+MESCLUN_DIM)^K4449</x:f>
        <x:v>1714.7681379170704</x:v>
      </x:c>
      <x:c r="N4449" s="267" t="n">
        <x:f>MAX(M4449-FARMER_HOURS,0)/TEMP_HOURS_PER_WORKER</x:f>
        <x:v>0.6908112068868544</x:v>
      </x:c>
      <x:c r="O4449" s="268" t="n">
        <x:f>I4449*TOMATO_PRICE+J4449*CARROT_PRICE+K4449*MESCLUN_PRICE</x:f>
        <x:v>89004</x:v>
      </x:c>
      <x:c r="P4449" s="268" t="n">
        <x:f>I4449*TOMATO_FERTILIZER+J4449*CARROT_FERTILIZER+K4449*MESCLUN_FERTILIZER</x:f>
        <x:v>13200</x:v>
      </x:c>
      <x:c r="Q4449" s="268" t="n">
        <x:f>MIN(M4449,FARMER_HOURS)*FARMER_RATE+MAX(M4449-FARMER_HOURS,0)*TEMP_RATE</x:f>
        <x:v>42270.28017217136</x:v>
      </x:c>
      <x:c r="R4449" s="268" t="n">
        <x:f>O4449-P4449-Q4449-FIXED_COST</x:f>
        <x:v>13533.719827828638</x:v>
      </x:c>
      <x:c r="S4449" s="139" t="str">
        <x:f>IF(AND(L4449&lt;=TOTAL_BED_CAP,N4449&lt;=TEMP_WORKER_CAP),"YES","NO")</x:f>
        <x:v>YES</x:v>
      </x:c>
      <x:c r="T4449" s="139" t="n">
        <x:f>IF(S4449="YES",R4449,-1E+99)</x:f>
        <x:v>13533.719827828638</x:v>
      </x:c>
    </x:row>
    <x:row r="4450">
      <x:c r="A4450" s="139"/>
      <x:c r="B4450" s="139"/>
      <x:c r="C4450" s="139"/>
      <x:c r="D4450" s="139"/>
      <x:c r="E4450" s="139"/>
      <x:c r="F4450" s="139"/>
      <x:c r="G4450" s="139"/>
      <x:c r="H4450" s="139"/>
      <x:c r="I4450" s="266" t="n">
        <x:f>INT((ROW()-ROW($I$46))/((CARROT_CAP+1)*(MESCLUN_CAP+1)))</x:f>
        <x:v>6</x:v>
      </x:c>
      <x:c r="J4450" s="266" t="n">
        <x:f>MOD(INT((ROW()-ROW($I$46))/(MESCLUN_CAP+1)),CARROT_CAP+1)</x:f>
        <x:v>16</x:v>
      </x:c>
      <x:c r="K4450" s="266" t="n">
        <x:f>MOD(ROW()-ROW($I$46),MESCLUN_CAP+1)</x:f>
        <x:v>2</x:v>
      </x:c>
      <x:c r="L4450" s="266" t="n">
        <x:f>SUM(I4450:K4450)</x:f>
        <x:v>24</x:v>
      </x:c>
      <x:c r="M4450" s="267" t="n">
        <x:f>I4450*TOMATO_HOURS*WEEKS*(1+TOMATO_DIM)^I4450+J4450*CARROT_HOURS*WEEKS*(1+CARROT_DIM)^J4450+K4450*MESCLUN_HOURS*WEEKS*(1+MESCLUN_DIM)^K4450</x:f>
        <x:v>1761.4697004170703</x:v>
      </x:c>
      <x:c r="N4450" s="267" t="n">
        <x:f>MAX(M4450-FARMER_HOURS,0)/TEMP_HOURS_PER_WORKER</x:f>
        <x:v>0.7232428475118543</x:v>
      </x:c>
      <x:c r="O4450" s="268" t="n">
        <x:f>I4450*TOMATO_PRICE+J4450*CARROT_PRICE+K4450*MESCLUN_PRICE</x:f>
        <x:v>91704</x:v>
      </x:c>
      <x:c r="P4450" s="268" t="n">
        <x:f>I4450*TOMATO_FERTILIZER+J4450*CARROT_FERTILIZER+K4450*MESCLUN_FERTILIZER</x:f>
        <x:v>14080</x:v>
      </x:c>
      <x:c r="Q4450" s="268" t="n">
        <x:f>MIN(M4450,FARMER_HOURS)*FARMER_RATE+MAX(M4450-FARMER_HOURS,0)*TEMP_RATE</x:f>
        <x:v>43081.07118779636</x:v>
      </x:c>
      <x:c r="R4450" s="268" t="n">
        <x:f>O4450-P4450-Q4450-FIXED_COST</x:f>
        <x:v>14542.928812203638</x:v>
      </x:c>
      <x:c r="S4450" s="139" t="str">
        <x:f>IF(AND(L4450&lt;=TOTAL_BED_CAP,N4450&lt;=TEMP_WORKER_CAP),"YES","NO")</x:f>
        <x:v>YES</x:v>
      </x:c>
      <x:c r="T4450" s="139" t="n">
        <x:f>IF(S4450="YES",R4450,-1E+99)</x:f>
        <x:v>14542.928812203638</x:v>
      </x:c>
    </x:row>
    <x:row r="4451">
      <x:c r="A4451" s="139"/>
      <x:c r="B4451" s="139"/>
      <x:c r="C4451" s="139"/>
      <x:c r="D4451" s="139"/>
      <x:c r="E4451" s="139"/>
      <x:c r="F4451" s="139"/>
      <x:c r="G4451" s="139"/>
      <x:c r="H4451" s="139"/>
      <x:c r="I4451" s="266" t="n">
        <x:f>INT((ROW()-ROW($I$46))/((CARROT_CAP+1)*(MESCLUN_CAP+1)))</x:f>
        <x:v>6</x:v>
      </x:c>
      <x:c r="J4451" s="266" t="n">
        <x:f>MOD(INT((ROW()-ROW($I$46))/(MESCLUN_CAP+1)),CARROT_CAP+1)</x:f>
        <x:v>16</x:v>
      </x:c>
      <x:c r="K4451" s="266" t="n">
        <x:f>MOD(ROW()-ROW($I$46),MESCLUN_CAP+1)</x:f>
        <x:v>3</x:v>
      </x:c>
      <x:c r="L4451" s="266" t="n">
        <x:f>SUM(I4451:K4451)</x:f>
        <x:v>25</x:v>
      </x:c>
      <x:c r="M4451" s="267" t="n">
        <x:f>I4451*TOMATO_HOURS*WEEKS*(1+TOMATO_DIM)^I4451+J4451*CARROT_HOURS*WEEKS*(1+CARROT_DIM)^J4451+K4451*MESCLUN_HOURS*WEEKS*(1+MESCLUN_DIM)^K4451</x:f>
        <x:v>1809.3316828389454</x:v>
      </x:c>
      <x:c r="N4451" s="267" t="n">
        <x:f>MAX(M4451-FARMER_HOURS,0)/TEMP_HOURS_PER_WORKER</x:f>
        <x:v>0.7564803353048232</x:v>
      </x:c>
      <x:c r="O4451" s="268" t="n">
        <x:f>I4451*TOMATO_PRICE+J4451*CARROT_PRICE+K4451*MESCLUN_PRICE</x:f>
        <x:v>94404</x:v>
      </x:c>
      <x:c r="P4451" s="268" t="n">
        <x:f>I4451*TOMATO_FERTILIZER+J4451*CARROT_FERTILIZER+K4451*MESCLUN_FERTILIZER</x:f>
        <x:v>14960</x:v>
      </x:c>
      <x:c r="Q4451" s="268" t="n">
        <x:f>MIN(M4451,FARMER_HOURS)*FARMER_RATE+MAX(M4451-FARMER_HOURS,0)*TEMP_RATE</x:f>
        <x:v>43912.00838262058</x:v>
      </x:c>
      <x:c r="R4451" s="268" t="n">
        <x:f>O4451-P4451-Q4451-FIXED_COST</x:f>
        <x:v>15531.991617379419</x:v>
      </x:c>
      <x:c r="S4451" s="139" t="str">
        <x:f>IF(AND(L4451&lt;=TOTAL_BED_CAP,N4451&lt;=TEMP_WORKER_CAP),"YES","NO")</x:f>
        <x:v>YES</x:v>
      </x:c>
      <x:c r="T4451" s="139" t="n">
        <x:f>IF(S4451="YES",R4451,-1E+99)</x:f>
        <x:v>15531.991617379419</x:v>
      </x:c>
    </x:row>
    <x:row r="4452">
      <x:c r="A4452" s="139"/>
      <x:c r="B4452" s="139"/>
      <x:c r="C4452" s="139"/>
      <x:c r="D4452" s="139"/>
      <x:c r="E4452" s="139"/>
      <x:c r="F4452" s="139"/>
      <x:c r="G4452" s="139"/>
      <x:c r="H4452" s="139"/>
      <x:c r="I4452" s="266" t="n">
        <x:f>INT((ROW()-ROW($I$46))/((CARROT_CAP+1)*(MESCLUN_CAP+1)))</x:f>
        <x:v>6</x:v>
      </x:c>
      <x:c r="J4452" s="266" t="n">
        <x:f>MOD(INT((ROW()-ROW($I$46))/(MESCLUN_CAP+1)),CARROT_CAP+1)</x:f>
        <x:v>16</x:v>
      </x:c>
      <x:c r="K4452" s="266" t="n">
        <x:f>MOD(ROW()-ROW($I$46),MESCLUN_CAP+1)</x:f>
        <x:v>4</x:v>
      </x:c>
      <x:c r="L4452" s="266" t="n">
        <x:f>SUM(I4452:K4452)</x:f>
        <x:v>26</x:v>
      </x:c>
      <x:c r="M4452" s="267" t="n">
        <x:f>I4452*TOMATO_HOURS*WEEKS*(1+TOMATO_DIM)^I4452+J4452*CARROT_HOURS*WEEKS*(1+CARROT_DIM)^J4452+K4452*MESCLUN_HOURS*WEEKS*(1+MESCLUN_DIM)^K4452</x:f>
        <x:v>1858.3757985616016</x:v>
      </x:c>
      <x:c r="N4452" s="267" t="n">
        <x:f>MAX(M4452-FARMER_HOURS,0)/TEMP_HOURS_PER_WORKER</x:f>
        <x:v>0.7905387490011122</x:v>
      </x:c>
      <x:c r="O4452" s="268" t="n">
        <x:f>I4452*TOMATO_PRICE+J4452*CARROT_PRICE+K4452*MESCLUN_PRICE</x:f>
        <x:v>97104</x:v>
      </x:c>
      <x:c r="P4452" s="268" t="n">
        <x:f>I4452*TOMATO_FERTILIZER+J4452*CARROT_FERTILIZER+K4452*MESCLUN_FERTILIZER</x:f>
        <x:v>15840</x:v>
      </x:c>
      <x:c r="Q4452" s="268" t="n">
        <x:f>MIN(M4452,FARMER_HOURS)*FARMER_RATE+MAX(M4452-FARMER_HOURS,0)*TEMP_RATE</x:f>
        <x:v>44763.46872502781</x:v>
      </x:c>
      <x:c r="R4452" s="268" t="n">
        <x:f>O4452-P4452-Q4452-FIXED_COST</x:f>
        <x:v>16500.531274972192</x:v>
      </x:c>
      <x:c r="S4452" s="139" t="str">
        <x:f>IF(AND(L4452&lt;=TOTAL_BED_CAP,N4452&lt;=TEMP_WORKER_CAP),"YES","NO")</x:f>
        <x:v>YES</x:v>
      </x:c>
      <x:c r="T4452" s="139" t="n">
        <x:f>IF(S4452="YES",R4452,-1E+99)</x:f>
        <x:v>16500.531274972192</x:v>
      </x:c>
    </x:row>
    <x:row r="4453">
      <x:c r="A4453" s="139"/>
      <x:c r="B4453" s="139"/>
      <x:c r="C4453" s="139"/>
      <x:c r="D4453" s="139"/>
      <x:c r="E4453" s="139"/>
      <x:c r="F4453" s="139"/>
      <x:c r="G4453" s="139"/>
      <x:c r="H4453" s="139"/>
      <x:c r="I4453" s="266" t="n">
        <x:f>INT((ROW()-ROW($I$46))/((CARROT_CAP+1)*(MESCLUN_CAP+1)))</x:f>
        <x:v>6</x:v>
      </x:c>
      <x:c r="J4453" s="266" t="n">
        <x:f>MOD(INT((ROW()-ROW($I$46))/(MESCLUN_CAP+1)),CARROT_CAP+1)</x:f>
        <x:v>16</x:v>
      </x:c>
      <x:c r="K4453" s="266" t="n">
        <x:f>MOD(ROW()-ROW($I$46),MESCLUN_CAP+1)</x:f>
        <x:v>5</x:v>
      </x:c>
      <x:c r="L4453" s="266" t="n">
        <x:f>SUM(I4453:K4453)</x:f>
        <x:v>27</x:v>
      </x:c>
      <x:c r="M4453" s="267" t="n">
        <x:f>I4453*TOMATO_HOURS*WEEKS*(1+TOMATO_DIM)^I4453+J4453*CARROT_HOURS*WEEKS*(1+CARROT_DIM)^J4453+K4453*MESCLUN_HOURS*WEEKS*(1+MESCLUN_DIM)^K4453</x:f>
        <x:v>1908.6241224828052</x:v>
      </x:c>
      <x:c r="N4453" s="267" t="n">
        <x:f>MAX(M4453-FARMER_HOURS,0)/TEMP_HOURS_PER_WORKER</x:f>
        <x:v>0.825433418390837</x:v>
      </x:c>
      <x:c r="O4453" s="268" t="n">
        <x:f>I4453*TOMATO_PRICE+J4453*CARROT_PRICE+K4453*MESCLUN_PRICE</x:f>
        <x:v>99804</x:v>
      </x:c>
      <x:c r="P4453" s="268" t="n">
        <x:f>I4453*TOMATO_FERTILIZER+J4453*CARROT_FERTILIZER+K4453*MESCLUN_FERTILIZER</x:f>
        <x:v>16720</x:v>
      </x:c>
      <x:c r="Q4453" s="268" t="n">
        <x:f>MIN(M4453,FARMER_HOURS)*FARMER_RATE+MAX(M4453-FARMER_HOURS,0)*TEMP_RATE</x:f>
        <x:v>45635.835459770926</x:v>
      </x:c>
      <x:c r="R4453" s="268" t="n">
        <x:f>O4453-P4453-Q4453-FIXED_COST</x:f>
        <x:v>17448.164540229074</x:v>
      </x:c>
      <x:c r="S4453" s="139" t="str">
        <x:f>IF(AND(L4453&lt;=TOTAL_BED_CAP,N4453&lt;=TEMP_WORKER_CAP),"YES","NO")</x:f>
        <x:v>YES</x:v>
      </x:c>
      <x:c r="T4453" s="139" t="n">
        <x:f>IF(S4453="YES",R4453,-1E+99)</x:f>
        <x:v>17448.164540229074</x:v>
      </x:c>
    </x:row>
    <x:row r="4454">
      <x:c r="A4454" s="139"/>
      <x:c r="B4454" s="139"/>
      <x:c r="C4454" s="139"/>
      <x:c r="D4454" s="139"/>
      <x:c r="E4454" s="139"/>
      <x:c r="F4454" s="139"/>
      <x:c r="G4454" s="139"/>
      <x:c r="H4454" s="139"/>
      <x:c r="I4454" s="266" t="n">
        <x:f>INT((ROW()-ROW($I$46))/((CARROT_CAP+1)*(MESCLUN_CAP+1)))</x:f>
        <x:v>6</x:v>
      </x:c>
      <x:c r="J4454" s="266" t="n">
        <x:f>MOD(INT((ROW()-ROW($I$46))/(MESCLUN_CAP+1)),CARROT_CAP+1)</x:f>
        <x:v>16</x:v>
      </x:c>
      <x:c r="K4454" s="266" t="n">
        <x:f>MOD(ROW()-ROW($I$46),MESCLUN_CAP+1)</x:f>
        <x:v>6</x:v>
      </x:c>
      <x:c r="L4454" s="266" t="n">
        <x:f>SUM(I4454:K4454)</x:f>
        <x:v>28</x:v>
      </x:c>
      <x:c r="M4454" s="267" t="n">
        <x:f>I4454*TOMATO_HOURS*WEEKS*(1+TOMATO_DIM)^I4454+J4454*CARROT_HOURS*WEEKS*(1+CARROT_DIM)^J4454+K4454*MESCLUN_HOURS*WEEKS*(1+MESCLUN_DIM)^K4454</x:f>
        <x:v>1960.099096664438</x:v>
      </x:c>
      <x:c r="N4454" s="267" t="n">
        <x:f>MAX(M4454-FARMER_HOURS,0)/TEMP_HOURS_PER_WORKER</x:f>
        <x:v>0.8611799282391931</x:v>
      </x:c>
      <x:c r="O4454" s="268" t="n">
        <x:f>I4454*TOMATO_PRICE+J4454*CARROT_PRICE+K4454*MESCLUN_PRICE</x:f>
        <x:v>102504</x:v>
      </x:c>
      <x:c r="P4454" s="268" t="n">
        <x:f>I4454*TOMATO_FERTILIZER+J4454*CARROT_FERTILIZER+K4454*MESCLUN_FERTILIZER</x:f>
        <x:v>17600</x:v>
      </x:c>
      <x:c r="Q4454" s="268" t="n">
        <x:f>MIN(M4454,FARMER_HOURS)*FARMER_RATE+MAX(M4454-FARMER_HOURS,0)*TEMP_RATE</x:f>
        <x:v>46529.49820597983</x:v>
      </x:c>
      <x:c r="R4454" s="268" t="n">
        <x:f>O4454-P4454-Q4454-FIXED_COST</x:f>
        <x:v>18374.501794020172</x:v>
      </x:c>
      <x:c r="S4454" s="139" t="str">
        <x:f>IF(AND(L4454&lt;=TOTAL_BED_CAP,N4454&lt;=TEMP_WORKER_CAP),"YES","NO")</x:f>
        <x:v>YES</x:v>
      </x:c>
      <x:c r="T4454" s="139" t="n">
        <x:f>IF(S4454="YES",R4454,-1E+99)</x:f>
        <x:v>18374.501794020172</x:v>
      </x:c>
    </x:row>
    <x:row r="4455">
      <x:c r="A4455" s="139"/>
      <x:c r="B4455" s="139"/>
      <x:c r="C4455" s="139"/>
      <x:c r="D4455" s="139"/>
      <x:c r="E4455" s="139"/>
      <x:c r="F4455" s="139"/>
      <x:c r="G4455" s="139"/>
      <x:c r="H4455" s="139"/>
      <x:c r="I4455" s="266" t="n">
        <x:f>INT((ROW()-ROW($I$46))/((CARROT_CAP+1)*(MESCLUN_CAP+1)))</x:f>
        <x:v>6</x:v>
      </x:c>
      <x:c r="J4455" s="266" t="n">
        <x:f>MOD(INT((ROW()-ROW($I$46))/(MESCLUN_CAP+1)),CARROT_CAP+1)</x:f>
        <x:v>16</x:v>
      </x:c>
      <x:c r="K4455" s="266" t="n">
        <x:f>MOD(ROW()-ROW($I$46),MESCLUN_CAP+1)</x:f>
        <x:v>7</x:v>
      </x:c>
      <x:c r="L4455" s="266" t="n">
        <x:f>SUM(I4455:K4455)</x:f>
        <x:v>29</x:v>
      </x:c>
      <x:c r="M4455" s="267" t="n">
        <x:f>I4455*TOMATO_HOURS*WEEKS*(1+TOMATO_DIM)^I4455+J4455*CARROT_HOURS*WEEKS*(1+CARROT_DIM)^J4455+K4455*MESCLUN_HOURS*WEEKS*(1+MESCLUN_DIM)^K4455</x:f>
        <x:v>2012.8235360623985</x:v>
      </x:c>
      <x:c r="N4455" s="267" t="n">
        <x:f>MAX(M4455-FARMER_HOURS,0)/TEMP_HOURS_PER_WORKER</x:f>
        <x:v>0.8977941222655546</x:v>
      </x:c>
      <x:c r="O4455" s="268" t="n">
        <x:f>I4455*TOMATO_PRICE+J4455*CARROT_PRICE+K4455*MESCLUN_PRICE</x:f>
        <x:v>105204</x:v>
      </x:c>
      <x:c r="P4455" s="268" t="n">
        <x:f>I4455*TOMATO_FERTILIZER+J4455*CARROT_FERTILIZER+K4455*MESCLUN_FERTILIZER</x:f>
        <x:v>18480</x:v>
      </x:c>
      <x:c r="Q4455" s="268" t="n">
        <x:f>MIN(M4455,FARMER_HOURS)*FARMER_RATE+MAX(M4455-FARMER_HOURS,0)*TEMP_RATE</x:f>
        <x:v>47444.853056638865</x:v>
      </x:c>
      <x:c r="R4455" s="268" t="n">
        <x:f>O4455-P4455-Q4455-FIXED_COST</x:f>
        <x:v>19279.146943361135</x:v>
      </x:c>
      <x:c r="S4455" s="139" t="str">
        <x:f>IF(AND(L4455&lt;=TOTAL_BED_CAP,N4455&lt;=TEMP_WORKER_CAP),"YES","NO")</x:f>
        <x:v>YES</x:v>
      </x:c>
      <x:c r="T4455" s="139" t="n">
        <x:f>IF(S4455="YES",R4455,-1E+99)</x:f>
        <x:v>19279.146943361135</x:v>
      </x:c>
    </x:row>
    <x:row r="4456">
      <x:c r="A4456" s="139"/>
      <x:c r="B4456" s="139"/>
      <x:c r="C4456" s="139"/>
      <x:c r="D4456" s="139"/>
      <x:c r="E4456" s="139"/>
      <x:c r="F4456" s="139"/>
      <x:c r="G4456" s="139"/>
      <x:c r="H4456" s="139"/>
      <x:c r="I4456" s="266" t="n">
        <x:f>INT((ROW()-ROW($I$46))/((CARROT_CAP+1)*(MESCLUN_CAP+1)))</x:f>
        <x:v>6</x:v>
      </x:c>
      <x:c r="J4456" s="266" t="n">
        <x:f>MOD(INT((ROW()-ROW($I$46))/(MESCLUN_CAP+1)),CARROT_CAP+1)</x:f>
        <x:v>16</x:v>
      </x:c>
      <x:c r="K4456" s="266" t="n">
        <x:f>MOD(ROW()-ROW($I$46),MESCLUN_CAP+1)</x:f>
        <x:v>8</x:v>
      </x:c>
      <x:c r="L4456" s="266" t="n">
        <x:f>SUM(I4456:K4456)</x:f>
        <x:v>30</x:v>
      </x:c>
      <x:c r="M4456" s="267" t="n">
        <x:f>I4456*TOMATO_HOURS*WEEKS*(1+TOMATO_DIM)^I4456+J4456*CARROT_HOURS*WEEKS*(1+CARROT_DIM)^J4456+K4456*MESCLUN_HOURS*WEEKS*(1+MESCLUN_DIM)^K4456</x:f>
        <x:v>2066.8206343423785</x:v>
      </x:c>
      <x:c r="N4456" s="267" t="n">
        <x:f>MAX(M4456-FARMER_HOURS,0)/TEMP_HOURS_PER_WORKER</x:f>
        <x:v>0.9352921071822073</x:v>
      </x:c>
      <x:c r="O4456" s="268" t="n">
        <x:f>I4456*TOMATO_PRICE+J4456*CARROT_PRICE+K4456*MESCLUN_PRICE</x:f>
        <x:v>107904</x:v>
      </x:c>
      <x:c r="P4456" s="268" t="n">
        <x:f>I4456*TOMATO_FERTILIZER+J4456*CARROT_FERTILIZER+K4456*MESCLUN_FERTILIZER</x:f>
        <x:v>19360</x:v>
      </x:c>
      <x:c r="Q4456" s="268" t="n">
        <x:f>MIN(M4456,FARMER_HOURS)*FARMER_RATE+MAX(M4456-FARMER_HOURS,0)*TEMP_RATE</x:f>
        <x:v>48382.302679555185</x:v>
      </x:c>
      <x:c r="R4456" s="268" t="n">
        <x:f>O4456-P4456-Q4456-FIXED_COST</x:f>
        <x:v>20161.697320444815</x:v>
      </x:c>
      <x:c r="S4456" s="139" t="str">
        <x:f>IF(AND(L4456&lt;=TOTAL_BED_CAP,N4456&lt;=TEMP_WORKER_CAP),"YES","NO")</x:f>
        <x:v>YES</x:v>
      </x:c>
      <x:c r="T4456" s="139" t="n">
        <x:f>IF(S4456="YES",R4456,-1E+99)</x:f>
        <x:v>20161.697320444815</x:v>
      </x:c>
    </x:row>
    <x:row r="4457">
      <x:c r="A4457" s="139"/>
      <x:c r="B4457" s="139"/>
      <x:c r="C4457" s="139"/>
      <x:c r="D4457" s="139"/>
      <x:c r="E4457" s="139"/>
      <x:c r="F4457" s="139"/>
      <x:c r="G4457" s="139"/>
      <x:c r="H4457" s="139"/>
      <x:c r="I4457" s="266" t="n">
        <x:f>INT((ROW()-ROW($I$46))/((CARROT_CAP+1)*(MESCLUN_CAP+1)))</x:f>
        <x:v>6</x:v>
      </x:c>
      <x:c r="J4457" s="266" t="n">
        <x:f>MOD(INT((ROW()-ROW($I$46))/(MESCLUN_CAP+1)),CARROT_CAP+1)</x:f>
        <x:v>16</x:v>
      </x:c>
      <x:c r="K4457" s="266" t="n">
        <x:f>MOD(ROW()-ROW($I$46),MESCLUN_CAP+1)</x:f>
        <x:v>9</x:v>
      </x:c>
      <x:c r="L4457" s="266" t="n">
        <x:f>SUM(I4457:K4457)</x:f>
        <x:v>31</x:v>
      </x:c>
      <x:c r="M4457" s="267" t="n">
        <x:f>I4457*TOMATO_HOURS*WEEKS*(1+TOMATO_DIM)^I4457+J4457*CARROT_HOURS*WEEKS*(1+CARROT_DIM)^J4457+K4457*MESCLUN_HOURS*WEEKS*(1+MESCLUN_DIM)^K4457</x:f>
        <x:v>2122.113969782773</x:v>
      </x:c>
      <x:c r="N4457" s="267" t="n">
        <x:f>MAX(M4457-FARMER_HOURS,0)/TEMP_HOURS_PER_WORKER</x:f>
        <x:v>0.9736902567935923</x:v>
      </x:c>
      <x:c r="O4457" s="268" t="n">
        <x:f>I4457*TOMATO_PRICE+J4457*CARROT_PRICE+K4457*MESCLUN_PRICE</x:f>
        <x:v>110604</x:v>
      </x:c>
      <x:c r="P4457" s="268" t="n">
        <x:f>I4457*TOMATO_FERTILIZER+J4457*CARROT_FERTILIZER+K4457*MESCLUN_FERTILIZER</x:f>
        <x:v>20240</x:v>
      </x:c>
      <x:c r="Q4457" s="268" t="n">
        <x:f>MIN(M4457,FARMER_HOURS)*FARMER_RATE+MAX(M4457-FARMER_HOURS,0)*TEMP_RATE</x:f>
        <x:v>49342.2564198398</x:v>
      </x:c>
      <x:c r="R4457" s="268" t="n">
        <x:f>O4457-P4457-Q4457-FIXED_COST</x:f>
        <x:v>21021.743580160197</x:v>
      </x:c>
      <x:c r="S4457" s="139" t="str">
        <x:f>IF(AND(L4457&lt;=TOTAL_BED_CAP,N4457&lt;=TEMP_WORKER_CAP),"YES","NO")</x:f>
        <x:v>YES</x:v>
      </x:c>
      <x:c r="T4457" s="139" t="n">
        <x:f>IF(S4457="YES",R4457,-1E+99)</x:f>
        <x:v>21021.743580160197</x:v>
      </x:c>
    </x:row>
    <x:row r="4458">
      <x:c r="A4458" s="139"/>
      <x:c r="B4458" s="139"/>
      <x:c r="C4458" s="139"/>
      <x:c r="D4458" s="139"/>
      <x:c r="E4458" s="139"/>
      <x:c r="F4458" s="139"/>
      <x:c r="G4458" s="139"/>
      <x:c r="H4458" s="139"/>
      <x:c r="I4458" s="266" t="n">
        <x:f>INT((ROW()-ROW($I$46))/((CARROT_CAP+1)*(MESCLUN_CAP+1)))</x:f>
        <x:v>6</x:v>
      </x:c>
      <x:c r="J4458" s="266" t="n">
        <x:f>MOD(INT((ROW()-ROW($I$46))/(MESCLUN_CAP+1)),CARROT_CAP+1)</x:f>
        <x:v>16</x:v>
      </x:c>
      <x:c r="K4458" s="266" t="n">
        <x:f>MOD(ROW()-ROW($I$46),MESCLUN_CAP+1)</x:f>
        <x:v>10</x:v>
      </x:c>
      <x:c r="L4458" s="266" t="n">
        <x:f>SUM(I4458:K4458)</x:f>
        <x:v>32</x:v>
      </x:c>
      <x:c r="M4458" s="267" t="n">
        <x:f>I4458*TOMATO_HOURS*WEEKS*(1+TOMATO_DIM)^I4458+J4458*CARROT_HOURS*WEEKS*(1+CARROT_DIM)^J4458+K4458*MESCLUN_HOURS*WEEKS*(1+MESCLUN_DIM)^K4458</x:f>
        <x:v>2178.727511265986</x:v>
      </x:c>
      <x:c r="N4458" s="267" t="n">
        <x:f>MAX(M4458-FARMER_HOURS,0)/TEMP_HOURS_PER_WORKER</x:f>
        <x:v>1.0130052161569347</x:v>
      </x:c>
      <x:c r="O4458" s="268" t="n">
        <x:f>I4458*TOMATO_PRICE+J4458*CARROT_PRICE+K4458*MESCLUN_PRICE</x:f>
        <x:v>113304</x:v>
      </x:c>
      <x:c r="P4458" s="268" t="n">
        <x:f>I4458*TOMATO_FERTILIZER+J4458*CARROT_FERTILIZER+K4458*MESCLUN_FERTILIZER</x:f>
        <x:v>21120</x:v>
      </x:c>
      <x:c r="Q4458" s="268" t="n">
        <x:f>MIN(M4458,FARMER_HOURS)*FARMER_RATE+MAX(M4458-FARMER_HOURS,0)*TEMP_RATE</x:f>
        <x:v>50325.130403923366</x:v>
      </x:c>
      <x:c r="R4458" s="268" t="n">
        <x:f>O4458-P4458-Q4458-FIXED_COST</x:f>
        <x:v>21858.869596076634</x:v>
      </x:c>
      <x:c r="S4458" s="139" t="str">
        <x:f>IF(AND(L4458&lt;=TOTAL_BED_CAP,N4458&lt;=TEMP_WORKER_CAP),"YES","NO")</x:f>
        <x:v>YES</x:v>
      </x:c>
      <x:c r="T4458" s="139" t="n">
        <x:f>IF(S4458="YES",R4458,-1E+99)</x:f>
        <x:v>21858.869596076634</x:v>
      </x:c>
    </x:row>
    <x:row r="4459">
      <x:c r="A4459" s="139"/>
      <x:c r="B4459" s="139"/>
      <x:c r="C4459" s="139"/>
      <x:c r="D4459" s="139"/>
      <x:c r="E4459" s="139"/>
      <x:c r="F4459" s="139"/>
      <x:c r="G4459" s="139"/>
      <x:c r="H4459" s="139"/>
      <x:c r="I4459" s="266" t="n">
        <x:f>INT((ROW()-ROW($I$46))/((CARROT_CAP+1)*(MESCLUN_CAP+1)))</x:f>
        <x:v>6</x:v>
      </x:c>
      <x:c r="J4459" s="266" t="n">
        <x:f>MOD(INT((ROW()-ROW($I$46))/(MESCLUN_CAP+1)),CARROT_CAP+1)</x:f>
        <x:v>16</x:v>
      </x:c>
      <x:c r="K4459" s="266" t="n">
        <x:f>MOD(ROW()-ROW($I$46),MESCLUN_CAP+1)</x:f>
        <x:v>11</x:v>
      </x:c>
      <x:c r="L4459" s="266" t="n">
        <x:f>SUM(I4459:K4459)</x:f>
        <x:v>33</x:v>
      </x:c>
      <x:c r="M4459" s="267" t="n">
        <x:f>I4459*TOMATO_HOURS*WEEKS*(1+TOMATO_DIM)^I4459+J4459*CARROT_HOURS*WEEKS*(1+CARROT_DIM)^J4459+K4459*MESCLUN_HOURS*WEEKS*(1+MESCLUN_DIM)^K4459</x:f>
        <x:v>2236.6856243594248</x:v>
      </x:c>
      <x:c r="N4459" s="267" t="n">
        <x:f>MAX(M4459-FARMER_HOURS,0)/TEMP_HOURS_PER_WORKER</x:f>
        <x:v>1.053253905805156</x:v>
      </x:c>
      <x:c r="O4459" s="268" t="n">
        <x:f>I4459*TOMATO_PRICE+J4459*CARROT_PRICE+K4459*MESCLUN_PRICE</x:f>
        <x:v>116004</x:v>
      </x:c>
      <x:c r="P4459" s="268" t="n">
        <x:f>I4459*TOMATO_FERTILIZER+J4459*CARROT_FERTILIZER+K4459*MESCLUN_FERTILIZER</x:f>
        <x:v>22000</x:v>
      </x:c>
      <x:c r="Q4459" s="268" t="n">
        <x:f>MIN(M4459,FARMER_HOURS)*FARMER_RATE+MAX(M4459-FARMER_HOURS,0)*TEMP_RATE</x:f>
        <x:v>51331.3476451289</x:v>
      </x:c>
      <x:c r="R4459" s="268" t="n">
        <x:f>O4459-P4459-Q4459-FIXED_COST</x:f>
        <x:v>22672.652354871097</x:v>
      </x:c>
      <x:c r="S4459" s="139" t="str">
        <x:f>IF(AND(L4459&lt;=TOTAL_BED_CAP,N4459&lt;=TEMP_WORKER_CAP),"YES","NO")</x:f>
        <x:v>YES</x:v>
      </x:c>
      <x:c r="T4459" s="139" t="n">
        <x:f>IF(S4459="YES",R4459,-1E+99)</x:f>
        <x:v>22672.652354871097</x:v>
      </x:c>
    </x:row>
    <x:row r="4460">
      <x:c r="A4460" s="139"/>
      <x:c r="B4460" s="139"/>
      <x:c r="C4460" s="139"/>
      <x:c r="D4460" s="139"/>
      <x:c r="E4460" s="139"/>
      <x:c r="F4460" s="139"/>
      <x:c r="G4460" s="139"/>
      <x:c r="H4460" s="139"/>
      <x:c r="I4460" s="266" t="n">
        <x:f>INT((ROW()-ROW($I$46))/((CARROT_CAP+1)*(MESCLUN_CAP+1)))</x:f>
        <x:v>6</x:v>
      </x:c>
      <x:c r="J4460" s="266" t="n">
        <x:f>MOD(INT((ROW()-ROW($I$46))/(MESCLUN_CAP+1)),CARROT_CAP+1)</x:f>
        <x:v>16</x:v>
      </x:c>
      <x:c r="K4460" s="266" t="n">
        <x:f>MOD(ROW()-ROW($I$46),MESCLUN_CAP+1)</x:f>
        <x:v>12</x:v>
      </x:c>
      <x:c r="L4460" s="266" t="n">
        <x:f>SUM(I4460:K4460)</x:f>
        <x:v>34</x:v>
      </x:c>
      <x:c r="M4460" s="267" t="n">
        <x:f>I4460*TOMATO_HOURS*WEEKS*(1+TOMATO_DIM)^I4460+J4460*CARROT_HOURS*WEEKS*(1+CARROT_DIM)^J4460+K4460*MESCLUN_HOURS*WEEKS*(1+MESCLUN_DIM)^K4460</x:f>
        <x:v>2296.013077487489</x:v>
      </x:c>
      <x:c r="N4460" s="267" t="n">
        <x:f>MAX(M4460-FARMER_HOURS,0)/TEMP_HOURS_PER_WORKER</x:f>
        <x:v>1.0944535260329786</x:v>
      </x:c>
      <x:c r="O4460" s="268" t="n">
        <x:f>I4460*TOMATO_PRICE+J4460*CARROT_PRICE+K4460*MESCLUN_PRICE</x:f>
        <x:v>118704</x:v>
      </x:c>
      <x:c r="P4460" s="268" t="n">
        <x:f>I4460*TOMATO_FERTILIZER+J4460*CARROT_FERTILIZER+K4460*MESCLUN_FERTILIZER</x:f>
        <x:v>22880</x:v>
      </x:c>
      <x:c r="Q4460" s="268" t="n">
        <x:f>MIN(M4460,FARMER_HOURS)*FARMER_RATE+MAX(M4460-FARMER_HOURS,0)*TEMP_RATE</x:f>
        <x:v>52361.338150824464</x:v>
      </x:c>
      <x:c r="R4460" s="268" t="n">
        <x:f>O4460-P4460-Q4460-FIXED_COST</x:f>
        <x:v>23462.661849175536</x:v>
      </x:c>
      <x:c r="S4460" s="139" t="str">
        <x:f>IF(AND(L4460&lt;=TOTAL_BED_CAP,N4460&lt;=TEMP_WORKER_CAP),"YES","NO")</x:f>
        <x:v>YES</x:v>
      </x:c>
      <x:c r="T4460" s="139" t="n">
        <x:f>IF(S4460="YES",R4460,-1E+99)</x:f>
        <x:v>23462.661849175536</x:v>
      </x:c>
    </x:row>
    <x:row r="4461">
      <x:c r="A4461" s="139"/>
      <x:c r="B4461" s="139"/>
      <x:c r="C4461" s="139"/>
      <x:c r="D4461" s="139"/>
      <x:c r="E4461" s="139"/>
      <x:c r="F4461" s="139"/>
      <x:c r="G4461" s="139"/>
      <x:c r="H4461" s="139"/>
      <x:c r="I4461" s="266" t="n">
        <x:f>INT((ROW()-ROW($I$46))/((CARROT_CAP+1)*(MESCLUN_CAP+1)))</x:f>
        <x:v>6</x:v>
      </x:c>
      <x:c r="J4461" s="266" t="n">
        <x:f>MOD(INT((ROW()-ROW($I$46))/(MESCLUN_CAP+1)),CARROT_CAP+1)</x:f>
        <x:v>16</x:v>
      </x:c>
      <x:c r="K4461" s="266" t="n">
        <x:f>MOD(ROW()-ROW($I$46),MESCLUN_CAP+1)</x:f>
        <x:v>13</x:v>
      </x:c>
      <x:c r="L4461" s="266" t="n">
        <x:f>SUM(I4461:K4461)</x:f>
        <x:v>35</x:v>
      </x:c>
      <x:c r="M4461" s="267" t="n">
        <x:f>I4461*TOMATO_HOURS*WEEKS*(1+TOMATO_DIM)^I4461+J4461*CARROT_HOURS*WEEKS*(1+CARROT_DIM)^J4461+K4461*MESCLUN_HOURS*WEEKS*(1+MESCLUN_DIM)^K4461</x:f>
        <x:v>2356.735048195874</x:v>
      </x:c>
      <x:c r="N4461" s="267" t="n">
        <x:f>MAX(M4461-FARMER_HOURS,0)/TEMP_HOURS_PER_WORKER</x:f>
        <x:v>1.1366215612471346</x:v>
      </x:c>
      <x:c r="O4461" s="268" t="n">
        <x:f>I4461*TOMATO_PRICE+J4461*CARROT_PRICE+K4461*MESCLUN_PRICE</x:f>
        <x:v>121404</x:v>
      </x:c>
      <x:c r="P4461" s="268" t="n">
        <x:f>I4461*TOMATO_FERTILIZER+J4461*CARROT_FERTILIZER+K4461*MESCLUN_FERTILIZER</x:f>
        <x:v>23760</x:v>
      </x:c>
      <x:c r="Q4461" s="268" t="n">
        <x:f>MIN(M4461,FARMER_HOURS)*FARMER_RATE+MAX(M4461-FARMER_HOURS,0)*TEMP_RATE</x:f>
        <x:v>53415.53903117836</x:v>
      </x:c>
      <x:c r="R4461" s="268" t="n">
        <x:f>O4461-P4461-Q4461-FIXED_COST</x:f>
        <x:v>24228.460968821637</x:v>
      </x:c>
      <x:c r="S4461" s="139" t="str">
        <x:f>IF(AND(L4461&lt;=TOTAL_BED_CAP,N4461&lt;=TEMP_WORKER_CAP),"YES","NO")</x:f>
        <x:v>YES</x:v>
      </x:c>
      <x:c r="T4461" s="139" t="n">
        <x:f>IF(S4461="YES",R4461,-1E+99)</x:f>
        <x:v>24228.460968821637</x:v>
      </x:c>
    </x:row>
    <x:row r="4462">
      <x:c r="A4462" s="139"/>
      <x:c r="B4462" s="139"/>
      <x:c r="C4462" s="139"/>
      <x:c r="D4462" s="139"/>
      <x:c r="E4462" s="139"/>
      <x:c r="F4462" s="139"/>
      <x:c r="G4462" s="139"/>
      <x:c r="H4462" s="139"/>
      <x:c r="I4462" s="266" t="n">
        <x:f>INT((ROW()-ROW($I$46))/((CARROT_CAP+1)*(MESCLUN_CAP+1)))</x:f>
        <x:v>6</x:v>
      </x:c>
      <x:c r="J4462" s="266" t="n">
        <x:f>MOD(INT((ROW()-ROW($I$46))/(MESCLUN_CAP+1)),CARROT_CAP+1)</x:f>
        <x:v>16</x:v>
      </x:c>
      <x:c r="K4462" s="266" t="n">
        <x:f>MOD(ROW()-ROW($I$46),MESCLUN_CAP+1)</x:f>
        <x:v>14</x:v>
      </x:c>
      <x:c r="L4462" s="266" t="n">
        <x:f>SUM(I4462:K4462)</x:f>
        <x:v>36</x:v>
      </x:c>
      <x:c r="M4462" s="267" t="n">
        <x:f>I4462*TOMATO_HOURS*WEEKS*(1+TOMATO_DIM)^I4462+J4462*CARROT_HOURS*WEEKS*(1+CARROT_DIM)^J4462+K4462*MESCLUN_HOURS*WEEKS*(1+MESCLUN_DIM)^K4462</x:f>
        <x:v>2418.877129509535</x:v>
      </x:c>
      <x:c r="N4462" s="267" t="n">
        <x:f>MAX(M4462-FARMER_HOURS,0)/TEMP_HOURS_PER_WORKER</x:f>
        <x:v>1.1797757843816215</x:v>
      </x:c>
      <x:c r="O4462" s="268" t="n">
        <x:f>I4462*TOMATO_PRICE+J4462*CARROT_PRICE+K4462*MESCLUN_PRICE</x:f>
        <x:v>124104</x:v>
      </x:c>
      <x:c r="P4462" s="268" t="n">
        <x:f>I4462*TOMATO_FERTILIZER+J4462*CARROT_FERTILIZER+K4462*MESCLUN_FERTILIZER</x:f>
        <x:v>24640</x:v>
      </x:c>
      <x:c r="Q4462" s="268" t="n">
        <x:f>MIN(M4462,FARMER_HOURS)*FARMER_RATE+MAX(M4462-FARMER_HOURS,0)*TEMP_RATE</x:f>
        <x:v>54494.39460954053</x:v>
      </x:c>
      <x:c r="R4462" s="268" t="n">
        <x:f>O4462-P4462-Q4462-FIXED_COST</x:f>
        <x:v>24969.605390459466</x:v>
      </x:c>
      <x:c r="S4462" s="139" t="str">
        <x:f>IF(AND(L4462&lt;=TOTAL_BED_CAP,N4462&lt;=TEMP_WORKER_CAP),"YES","NO")</x:f>
        <x:v>YES</x:v>
      </x:c>
      <x:c r="T4462" s="139" t="n">
        <x:f>IF(S4462="YES",R4462,-1E+99)</x:f>
        <x:v>24969.605390459466</x:v>
      </x:c>
    </x:row>
    <x:row r="4463">
      <x:c r="A4463" s="139"/>
      <x:c r="B4463" s="139"/>
      <x:c r="C4463" s="139"/>
      <x:c r="D4463" s="139"/>
      <x:c r="E4463" s="139"/>
      <x:c r="F4463" s="139"/>
      <x:c r="G4463" s="139"/>
      <x:c r="H4463" s="139"/>
      <x:c r="I4463" s="266" t="n">
        <x:f>INT((ROW()-ROW($I$46))/((CARROT_CAP+1)*(MESCLUN_CAP+1)))</x:f>
        <x:v>6</x:v>
      </x:c>
      <x:c r="J4463" s="266" t="n">
        <x:f>MOD(INT((ROW()-ROW($I$46))/(MESCLUN_CAP+1)),CARROT_CAP+1)</x:f>
        <x:v>16</x:v>
      </x:c>
      <x:c r="K4463" s="266" t="n">
        <x:f>MOD(ROW()-ROW($I$46),MESCLUN_CAP+1)</x:f>
        <x:v>15</x:v>
      </x:c>
      <x:c r="L4463" s="266" t="n">
        <x:f>SUM(I4463:K4463)</x:f>
        <x:v>37</x:v>
      </x:c>
      <x:c r="M4463" s="267" t="n">
        <x:f>I4463*TOMATO_HOURS*WEEKS*(1+TOMATO_DIM)^I4463+J4463*CARROT_HOURS*WEEKS*(1+CARROT_DIM)^J4463+K4463*MESCLUN_HOURS*WEEKS*(1+MESCLUN_DIM)^K4463</x:f>
        <x:v>2482.465336385681</x:v>
      </x:c>
      <x:c r="N4463" s="267" t="n">
        <x:f>MAX(M4463-FARMER_HOURS,0)/TEMP_HOURS_PER_WORKER</x:f>
        <x:v>1.2239342613789452</x:v>
      </x:c>
      <x:c r="O4463" s="268" t="n">
        <x:f>I4463*TOMATO_PRICE+J4463*CARROT_PRICE+K4463*MESCLUN_PRICE</x:f>
        <x:v>126804</x:v>
      </x:c>
      <x:c r="P4463" s="268" t="n">
        <x:f>I4463*TOMATO_FERTILIZER+J4463*CARROT_FERTILIZER+K4463*MESCLUN_FERTILIZER</x:f>
        <x:v>25520</x:v>
      </x:c>
      <x:c r="Q4463" s="268" t="n">
        <x:f>MIN(M4463,FARMER_HOURS)*FARMER_RATE+MAX(M4463-FARMER_HOURS,0)*TEMP_RATE</x:f>
        <x:v>55598.35653447363</x:v>
      </x:c>
      <x:c r="R4463" s="268" t="n">
        <x:f>O4463-P4463-Q4463-FIXED_COST</x:f>
        <x:v>25685.643465526373</x:v>
      </x:c>
      <x:c r="S4463" s="139" t="str">
        <x:f>IF(AND(L4463&lt;=TOTAL_BED_CAP,N4463&lt;=TEMP_WORKER_CAP),"YES","NO")</x:f>
        <x:v>YES</x:v>
      </x:c>
      <x:c r="T4463" s="139" t="n">
        <x:f>IF(S4463="YES",R4463,-1E+99)</x:f>
        <x:v>25685.643465526373</x:v>
      </x:c>
    </x:row>
    <x:row r="4464">
      <x:c r="A4464" s="139"/>
      <x:c r="B4464" s="139"/>
      <x:c r="C4464" s="139"/>
      <x:c r="D4464" s="139"/>
      <x:c r="E4464" s="139"/>
      <x:c r="F4464" s="139"/>
      <x:c r="G4464" s="139"/>
      <x:c r="H4464" s="139"/>
      <x:c r="I4464" s="266" t="n">
        <x:f>INT((ROW()-ROW($I$46))/((CARROT_CAP+1)*(MESCLUN_CAP+1)))</x:f>
        <x:v>6</x:v>
      </x:c>
      <x:c r="J4464" s="266" t="n">
        <x:f>MOD(INT((ROW()-ROW($I$46))/(MESCLUN_CAP+1)),CARROT_CAP+1)</x:f>
        <x:v>16</x:v>
      </x:c>
      <x:c r="K4464" s="266" t="n">
        <x:f>MOD(ROW()-ROW($I$46),MESCLUN_CAP+1)</x:f>
        <x:v>16</x:v>
      </x:c>
      <x:c r="L4464" s="266" t="n">
        <x:f>SUM(I4464:K4464)</x:f>
        <x:v>38</x:v>
      </x:c>
      <x:c r="M4464" s="267" t="n">
        <x:f>I4464*TOMATO_HOURS*WEEKS*(1+TOMATO_DIM)^I4464+J4464*CARROT_HOURS*WEEKS*(1+CARROT_DIM)^J4464+K4464*MESCLUN_HOURS*WEEKS*(1+MESCLUN_DIM)^K4464</x:f>
        <x:v>2547.52611226317</x:v>
      </x:c>
      <x:c r="N4464" s="267" t="n">
        <x:f>MAX(M4464-FARMER_HOURS,0)/TEMP_HOURS_PER_WORKER</x:f>
        <x:v>1.2691153557383126</x:v>
      </x:c>
      <x:c r="O4464" s="268" t="n">
        <x:f>I4464*TOMATO_PRICE+J4464*CARROT_PRICE+K4464*MESCLUN_PRICE</x:f>
        <x:v>129504</x:v>
      </x:c>
      <x:c r="P4464" s="268" t="n">
        <x:f>I4464*TOMATO_FERTILIZER+J4464*CARROT_FERTILIZER+K4464*MESCLUN_FERTILIZER</x:f>
        <x:v>26400</x:v>
      </x:c>
      <x:c r="Q4464" s="268" t="n">
        <x:f>MIN(M4464,FARMER_HOURS)*FARMER_RATE+MAX(M4464-FARMER_HOURS,0)*TEMP_RATE</x:f>
        <x:v>56727.88389345781</x:v>
      </x:c>
      <x:c r="R4464" s="268" t="n">
        <x:f>O4464-P4464-Q4464-FIXED_COST</x:f>
        <x:v>26376.11610654219</x:v>
      </x:c>
      <x:c r="S4464" s="139" t="str">
        <x:f>IF(AND(L4464&lt;=TOTAL_BED_CAP,N4464&lt;=TEMP_WORKER_CAP),"YES","NO")</x:f>
        <x:v>YES</x:v>
      </x:c>
      <x:c r="T4464" s="139" t="n">
        <x:f>IF(S4464="YES",R4464,-1E+99)</x:f>
        <x:v>26376.11610654219</x:v>
      </x:c>
    </x:row>
    <x:row r="4465">
      <x:c r="A4465" s="139"/>
      <x:c r="B4465" s="139"/>
      <x:c r="C4465" s="139"/>
      <x:c r="D4465" s="139"/>
      <x:c r="E4465" s="139"/>
      <x:c r="F4465" s="139"/>
      <x:c r="G4465" s="139"/>
      <x:c r="H4465" s="139"/>
      <x:c r="I4465" s="266" t="n">
        <x:f>INT((ROW()-ROW($I$46))/((CARROT_CAP+1)*(MESCLUN_CAP+1)))</x:f>
        <x:v>6</x:v>
      </x:c>
      <x:c r="J4465" s="266" t="n">
        <x:f>MOD(INT((ROW()-ROW($I$46))/(MESCLUN_CAP+1)),CARROT_CAP+1)</x:f>
        <x:v>16</x:v>
      </x:c>
      <x:c r="K4465" s="266" t="n">
        <x:f>MOD(ROW()-ROW($I$46),MESCLUN_CAP+1)</x:f>
        <x:v>17</x:v>
      </x:c>
      <x:c r="L4465" s="266" t="n">
        <x:f>SUM(I4465:K4465)</x:f>
        <x:v>39</x:v>
      </x:c>
      <x:c r="M4465" s="267" t="n">
        <x:f>I4465*TOMATO_HOURS*WEEKS*(1+TOMATO_DIM)^I4465+J4465*CARROT_HOURS*WEEKS*(1+CARROT_DIM)^J4465+K4465*MESCLUN_HOURS*WEEKS*(1+MESCLUN_DIM)^K4465</x:f>
        <x:v>2614.0863357097105</x:v>
      </x:c>
      <x:c r="N4465" s="267" t="n">
        <x:f>MAX(M4465-FARMER_HOURS,0)/TEMP_HOURS_PER_WORKER</x:f>
        <x:v>1.3153377331317435</x:v>
      </x:c>
      <x:c r="O4465" s="268" t="n">
        <x:f>I4465*TOMATO_PRICE+J4465*CARROT_PRICE+K4465*MESCLUN_PRICE</x:f>
        <x:v>132204</x:v>
      </x:c>
      <x:c r="P4465" s="268" t="n">
        <x:f>I4465*TOMATO_FERTILIZER+J4465*CARROT_FERTILIZER+K4465*MESCLUN_FERTILIZER</x:f>
        <x:v>27280</x:v>
      </x:c>
      <x:c r="Q4465" s="268" t="n">
        <x:f>MIN(M4465,FARMER_HOURS)*FARMER_RATE+MAX(M4465-FARMER_HOURS,0)*TEMP_RATE</x:f>
        <x:v>57883.443328293586</x:v>
      </x:c>
      <x:c r="R4465" s="268" t="n">
        <x:f>O4465-P4465-Q4465-FIXED_COST</x:f>
        <x:v>27040.556671706414</x:v>
      </x:c>
      <x:c r="S4465" s="139" t="str">
        <x:f>IF(AND(L4465&lt;=TOTAL_BED_CAP,N4465&lt;=TEMP_WORKER_CAP),"YES","NO")</x:f>
        <x:v>YES</x:v>
      </x:c>
      <x:c r="T4465" s="139" t="n">
        <x:f>IF(S4465="YES",R4465,-1E+99)</x:f>
        <x:v>27040.556671706414</x:v>
      </x:c>
    </x:row>
    <x:row r="4466">
      <x:c r="A4466" s="139"/>
      <x:c r="B4466" s="139"/>
      <x:c r="C4466" s="139"/>
      <x:c r="D4466" s="139"/>
      <x:c r="E4466" s="139"/>
      <x:c r="F4466" s="139"/>
      <x:c r="G4466" s="139"/>
      <x:c r="H4466" s="139"/>
      <x:c r="I4466" s="266" t="n">
        <x:f>INT((ROW()-ROW($I$46))/((CARROT_CAP+1)*(MESCLUN_CAP+1)))</x:f>
        <x:v>6</x:v>
      </x:c>
      <x:c r="J4466" s="266" t="n">
        <x:f>MOD(INT((ROW()-ROW($I$46))/(MESCLUN_CAP+1)),CARROT_CAP+1)</x:f>
        <x:v>16</x:v>
      </x:c>
      <x:c r="K4466" s="266" t="n">
        <x:f>MOD(ROW()-ROW($I$46),MESCLUN_CAP+1)</x:f>
        <x:v>18</x:v>
      </x:c>
      <x:c r="L4466" s="266" t="n">
        <x:f>SUM(I4466:K4466)</x:f>
        <x:v>40</x:v>
      </x:c>
      <x:c r="M4466" s="267" t="n">
        <x:f>I4466*TOMATO_HOURS*WEEKS*(1+TOMATO_DIM)^I4466+J4466*CARROT_HOURS*WEEKS*(1+CARROT_DIM)^J4466+K4466*MESCLUN_HOURS*WEEKS*(1+MESCLUN_DIM)^K4466</x:f>
        <x:v>2682.1733271682974</x:v>
      </x:c>
      <x:c r="N4466" s="267" t="n">
        <x:f>MAX(M4466-FARMER_HOURS,0)/TEMP_HOURS_PER_WORKER</x:f>
        <x:v>1.3626203660890954</x:v>
      </x:c>
      <x:c r="O4466" s="268" t="n">
        <x:f>I4466*TOMATO_PRICE+J4466*CARROT_PRICE+K4466*MESCLUN_PRICE</x:f>
        <x:v>134904</x:v>
      </x:c>
      <x:c r="P4466" s="268" t="n">
        <x:f>I4466*TOMATO_FERTILIZER+J4466*CARROT_FERTILIZER+K4466*MESCLUN_FERTILIZER</x:f>
        <x:v>28160</x:v>
      </x:c>
      <x:c r="Q4466" s="268" t="n">
        <x:f>MIN(M4466,FARMER_HOURS)*FARMER_RATE+MAX(M4466-FARMER_HOURS,0)*TEMP_RATE</x:f>
        <x:v>59065.50915222739</x:v>
      </x:c>
      <x:c r="R4466" s="268" t="n">
        <x:f>O4466-P4466-Q4466-FIXED_COST</x:f>
        <x:v>27678.490847772613</x:v>
      </x:c>
      <x:c r="S4466" s="139" t="str">
        <x:f>IF(AND(L4466&lt;=TOTAL_BED_CAP,N4466&lt;=TEMP_WORKER_CAP),"YES","NO")</x:f>
        <x:v>YES</x:v>
      </x:c>
      <x:c r="T4466" s="139" t="n">
        <x:f>IF(S4466="YES",R4466,-1E+99)</x:f>
        <x:v>27678.490847772613</x:v>
      </x:c>
    </x:row>
    <x:row r="4467">
      <x:c r="A4467" s="139"/>
      <x:c r="B4467" s="139"/>
      <x:c r="C4467" s="139"/>
      <x:c r="D4467" s="139"/>
      <x:c r="E4467" s="139"/>
      <x:c r="F4467" s="139"/>
      <x:c r="G4467" s="139"/>
      <x:c r="H4467" s="139"/>
      <x:c r="I4467" s="266" t="n">
        <x:f>INT((ROW()-ROW($I$46))/((CARROT_CAP+1)*(MESCLUN_CAP+1)))</x:f>
        <x:v>6</x:v>
      </x:c>
      <x:c r="J4467" s="266" t="n">
        <x:f>MOD(INT((ROW()-ROW($I$46))/(MESCLUN_CAP+1)),CARROT_CAP+1)</x:f>
        <x:v>16</x:v>
      </x:c>
      <x:c r="K4467" s="266" t="n">
        <x:f>MOD(ROW()-ROW($I$46),MESCLUN_CAP+1)</x:f>
        <x:v>19</x:v>
      </x:c>
      <x:c r="L4467" s="266" t="n">
        <x:f>SUM(I4467:K4467)</x:f>
        <x:v>41</x:v>
      </x:c>
      <x:c r="M4467" s="267" t="n">
        <x:f>I4467*TOMATO_HOURS*WEEKS*(1+TOMATO_DIM)^I4467+J4467*CARROT_HOURS*WEEKS*(1+CARROT_DIM)^J4467+K4467*MESCLUN_HOURS*WEEKS*(1+MESCLUN_DIM)^K4467</x:f>
        <x:v>2751.8148558043194</x:v>
      </x:c>
      <x:c r="N4467" s="267" t="n">
        <x:f>MAX(M4467-FARMER_HOURS,0)/TEMP_HOURS_PER_WORKER</x:f>
        <x:v>1.4109825387529997</x:v>
      </x:c>
      <x:c r="O4467" s="268" t="n">
        <x:f>I4467*TOMATO_PRICE+J4467*CARROT_PRICE+K4467*MESCLUN_PRICE</x:f>
        <x:v>137604</x:v>
      </x:c>
      <x:c r="P4467" s="268" t="n">
        <x:f>I4467*TOMATO_FERTILIZER+J4467*CARROT_FERTILIZER+K4467*MESCLUN_FERTILIZER</x:f>
        <x:v>29040</x:v>
      </x:c>
      <x:c r="Q4467" s="268" t="n">
        <x:f>MIN(M4467,FARMER_HOURS)*FARMER_RATE+MAX(M4467-FARMER_HOURS,0)*TEMP_RATE</x:f>
        <x:v>60274.56346882499</x:v>
      </x:c>
      <x:c r="R4467" s="268" t="n">
        <x:f>O4467-P4467-Q4467-FIXED_COST</x:f>
        <x:v>28289.436531175008</x:v>
      </x:c>
      <x:c r="S4467" s="139" t="str">
        <x:f>IF(AND(L4467&lt;=TOTAL_BED_CAP,N4467&lt;=TEMP_WORKER_CAP),"YES","NO")</x:f>
        <x:v>YES</x:v>
      </x:c>
      <x:c r="T4467" s="139" t="n">
        <x:f>IF(S4467="YES",R4467,-1E+99)</x:f>
        <x:v>28289.436531175008</x:v>
      </x:c>
    </x:row>
    <x:row r="4468">
      <x:c r="A4468" s="139"/>
      <x:c r="B4468" s="139"/>
      <x:c r="C4468" s="139"/>
      <x:c r="D4468" s="139"/>
      <x:c r="E4468" s="139"/>
      <x:c r="F4468" s="139"/>
      <x:c r="G4468" s="139"/>
      <x:c r="H4468" s="139"/>
      <x:c r="I4468" s="266" t="n">
        <x:f>INT((ROW()-ROW($I$46))/((CARROT_CAP+1)*(MESCLUN_CAP+1)))</x:f>
        <x:v>6</x:v>
      </x:c>
      <x:c r="J4468" s="266" t="n">
        <x:f>MOD(INT((ROW()-ROW($I$46))/(MESCLUN_CAP+1)),CARROT_CAP+1)</x:f>
        <x:v>16</x:v>
      </x:c>
      <x:c r="K4468" s="266" t="n">
        <x:f>MOD(ROW()-ROW($I$46),MESCLUN_CAP+1)</x:f>
        <x:v>20</x:v>
      </x:c>
      <x:c r="L4468" s="266" t="n">
        <x:f>SUM(I4468:K4468)</x:f>
        <x:v>42</x:v>
      </x:c>
      <x:c r="M4468" s="267" t="n">
        <x:f>I4468*TOMATO_HOURS*WEEKS*(1+TOMATO_DIM)^I4468+J4468*CARROT_HOURS*WEEKS*(1+CARROT_DIM)^J4468+K4468*MESCLUN_HOURS*WEEKS*(1+MESCLUN_DIM)^K4468</x:f>
        <x:v>2823.0391464547965</x:v>
      </x:c>
      <x:c r="N4468" s="267" t="n">
        <x:f>MAX(M4468-FARMER_HOURS,0)/TEMP_HOURS_PER_WORKER</x:f>
        <x:v>1.4604438517047198</x:v>
      </x:c>
      <x:c r="O4468" s="268" t="n">
        <x:f>I4468*TOMATO_PRICE+J4468*CARROT_PRICE+K4468*MESCLUN_PRICE</x:f>
        <x:v>140304</x:v>
      </x:c>
      <x:c r="P4468" s="268" t="n">
        <x:f>I4468*TOMATO_FERTILIZER+J4468*CARROT_FERTILIZER+K4468*MESCLUN_FERTILIZER</x:f>
        <x:v>29920</x:v>
      </x:c>
      <x:c r="Q4468" s="268" t="n">
        <x:f>MIN(M4468,FARMER_HOURS)*FARMER_RATE+MAX(M4468-FARMER_HOURS,0)*TEMP_RATE</x:f>
        <x:v>61511.09629261799</x:v>
      </x:c>
      <x:c r="R4468" s="268" t="n">
        <x:f>O4468-P4468-Q4468-FIXED_COST</x:f>
        <x:v>28872.903707382007</x:v>
      </x:c>
      <x:c r="S4468" s="139" t="str">
        <x:f>IF(AND(L4468&lt;=TOTAL_BED_CAP,N4468&lt;=TEMP_WORKER_CAP),"YES","NO")</x:f>
        <x:v>YES</x:v>
      </x:c>
      <x:c r="T4468" s="139" t="n">
        <x:f>IF(S4468="YES",R4468,-1E+99)</x:f>
        <x:v>28872.903707382007</x:v>
      </x:c>
    </x:row>
    <x:row r="4469">
      <x:c r="A4469" s="139"/>
      <x:c r="B4469" s="139"/>
      <x:c r="C4469" s="139"/>
      <x:c r="D4469" s="139"/>
      <x:c r="E4469" s="139"/>
      <x:c r="F4469" s="139"/>
      <x:c r="G4469" s="139"/>
      <x:c r="H4469" s="139"/>
      <x:c r="I4469" s="266" t="n">
        <x:f>INT((ROW()-ROW($I$46))/((CARROT_CAP+1)*(MESCLUN_CAP+1)))</x:f>
        <x:v>6</x:v>
      </x:c>
      <x:c r="J4469" s="266" t="n">
        <x:f>MOD(INT((ROW()-ROW($I$46))/(MESCLUN_CAP+1)),CARROT_CAP+1)</x:f>
        <x:v>16</x:v>
      </x:c>
      <x:c r="K4469" s="266" t="n">
        <x:f>MOD(ROW()-ROW($I$46),MESCLUN_CAP+1)</x:f>
        <x:v>21</x:v>
      </x:c>
      <x:c r="L4469" s="266" t="n">
        <x:f>SUM(I4469:K4469)</x:f>
        <x:v>43</x:v>
      </x:c>
      <x:c r="M4469" s="267" t="n">
        <x:f>I4469*TOMATO_HOURS*WEEKS*(1+TOMATO_DIM)^I4469+J4469*CARROT_HOURS*WEEKS*(1+CARROT_DIM)^J4469+K4469*MESCLUN_HOURS*WEEKS*(1+MESCLUN_DIM)^K4469</x:f>
        <x:v>2895.8748866812402</x:v>
      </x:c>
      <x:c r="N4469" s="267" t="n">
        <x:f>MAX(M4469-FARMER_HOURS,0)/TEMP_HOURS_PER_WORKER</x:f>
        <x:v>1.5110242268619725</x:v>
      </x:c>
      <x:c r="O4469" s="268" t="n">
        <x:f>I4469*TOMATO_PRICE+J4469*CARROT_PRICE+K4469*MESCLUN_PRICE</x:f>
        <x:v>143004</x:v>
      </x:c>
      <x:c r="P4469" s="268" t="n">
        <x:f>I4469*TOMATO_FERTILIZER+J4469*CARROT_FERTILIZER+K4469*MESCLUN_FERTILIZER</x:f>
        <x:v>30800</x:v>
      </x:c>
      <x:c r="Q4469" s="268" t="n">
        <x:f>MIN(M4469,FARMER_HOURS)*FARMER_RATE+MAX(M4469-FARMER_HOURS,0)*TEMP_RATE</x:f>
        <x:v>62775.60567154931</x:v>
      </x:c>
      <x:c r="R4469" s="268" t="n">
        <x:f>O4469-P4469-Q4469-FIXED_COST</x:f>
        <x:v>29428.39432845069</x:v>
      </x:c>
      <x:c r="S4469" s="139" t="str">
        <x:f>IF(AND(L4469&lt;=TOTAL_BED_CAP,N4469&lt;=TEMP_WORKER_CAP),"YES","NO")</x:f>
        <x:v>YES</x:v>
      </x:c>
      <x:c r="T4469" s="139" t="n">
        <x:f>IF(S4469="YES",R4469,-1E+99)</x:f>
        <x:v>29428.39432845069</x:v>
      </x:c>
    </x:row>
    <x:row r="4470">
      <x:c r="A4470" s="139"/>
      <x:c r="B4470" s="139"/>
      <x:c r="C4470" s="139"/>
      <x:c r="D4470" s="139"/>
      <x:c r="E4470" s="139"/>
      <x:c r="F4470" s="139"/>
      <x:c r="G4470" s="139"/>
      <x:c r="H4470" s="139"/>
      <x:c r="I4470" s="266" t="n">
        <x:f>INT((ROW()-ROW($I$46))/((CARROT_CAP+1)*(MESCLUN_CAP+1)))</x:f>
        <x:v>6</x:v>
      </x:c>
      <x:c r="J4470" s="266" t="n">
        <x:f>MOD(INT((ROW()-ROW($I$46))/(MESCLUN_CAP+1)),CARROT_CAP+1)</x:f>
        <x:v>16</x:v>
      </x:c>
      <x:c r="K4470" s="266" t="n">
        <x:f>MOD(ROW()-ROW($I$46),MESCLUN_CAP+1)</x:f>
        <x:v>22</x:v>
      </x:c>
      <x:c r="L4470" s="266" t="n">
        <x:f>SUM(I4470:K4470)</x:f>
        <x:v>44</x:v>
      </x:c>
      <x:c r="M4470" s="267" t="n">
        <x:f>I4470*TOMATO_HOURS*WEEKS*(1+TOMATO_DIM)^I4470+J4470*CARROT_HOURS*WEEKS*(1+CARROT_DIM)^J4470+K4470*MESCLUN_HOURS*WEEKS*(1+MESCLUN_DIM)^K4470</x:f>
        <x:v>2970.3512339276363</x:v>
      </x:c>
      <x:c r="N4470" s="267" t="n">
        <x:f>MAX(M4470-FARMER_HOURS,0)/TEMP_HOURS_PER_WORKER</x:f>
        <x:v>1.5627439124497473</x:v>
      </x:c>
      <x:c r="O4470" s="268" t="n">
        <x:f>I4470*TOMATO_PRICE+J4470*CARROT_PRICE+K4470*MESCLUN_PRICE</x:f>
        <x:v>145704</x:v>
      </x:c>
      <x:c r="P4470" s="268" t="n">
        <x:f>I4470*TOMATO_FERTILIZER+J4470*CARROT_FERTILIZER+K4470*MESCLUN_FERTILIZER</x:f>
        <x:v>31680</x:v>
      </x:c>
      <x:c r="Q4470" s="268" t="n">
        <x:f>MIN(M4470,FARMER_HOURS)*FARMER_RATE+MAX(M4470-FARMER_HOURS,0)*TEMP_RATE</x:f>
        <x:v>64068.597811243686</x:v>
      </x:c>
      <x:c r="R4470" s="268" t="n">
        <x:f>O4470-P4470-Q4470-FIXED_COST</x:f>
        <x:v>29955.402188756314</x:v>
      </x:c>
      <x:c r="S4470" s="139" t="str">
        <x:f>IF(AND(L4470&lt;=TOTAL_BED_CAP,N4470&lt;=TEMP_WORKER_CAP),"YES","NO")</x:f>
        <x:v>YES</x:v>
      </x:c>
      <x:c r="T4470" s="139" t="n">
        <x:f>IF(S4470="YES",R4470,-1E+99)</x:f>
        <x:v>29955.402188756314</x:v>
      </x:c>
    </x:row>
    <x:row r="4471">
      <x:c r="A4471" s="139"/>
      <x:c r="B4471" s="139"/>
      <x:c r="C4471" s="139"/>
      <x:c r="D4471" s="139"/>
      <x:c r="E4471" s="139"/>
      <x:c r="F4471" s="139"/>
      <x:c r="G4471" s="139"/>
      <x:c r="H4471" s="139"/>
      <x:c r="I4471" s="266" t="n">
        <x:f>INT((ROW()-ROW($I$46))/((CARROT_CAP+1)*(MESCLUN_CAP+1)))</x:f>
        <x:v>6</x:v>
      </x:c>
      <x:c r="J4471" s="266" t="n">
        <x:f>MOD(INT((ROW()-ROW($I$46))/(MESCLUN_CAP+1)),CARROT_CAP+1)</x:f>
        <x:v>16</x:v>
      </x:c>
      <x:c r="K4471" s="266" t="n">
        <x:f>MOD(ROW()-ROW($I$46),MESCLUN_CAP+1)</x:f>
        <x:v>23</x:v>
      </x:c>
      <x:c r="L4471" s="266" t="n">
        <x:f>SUM(I4471:K4471)</x:f>
        <x:v>45</x:v>
      </x:c>
      <x:c r="M4471" s="267" t="n">
        <x:f>I4471*TOMATO_HOURS*WEEKS*(1+TOMATO_DIM)^I4471+J4471*CARROT_HOURS*WEEKS*(1+CARROT_DIM)^J4471+K4471*MESCLUN_HOURS*WEEKS*(1+MESCLUN_DIM)^K4471</x:f>
        <x:v>3046.4978227850725</x:v>
      </x:c>
      <x:c r="N4471" s="267" t="n">
        <x:f>MAX(M4471-FARMER_HOURS,0)/TEMP_HOURS_PER_WORKER</x:f>
        <x:v>1.6156234880451892</x:v>
      </x:c>
      <x:c r="O4471" s="268" t="n">
        <x:f>I4471*TOMATO_PRICE+J4471*CARROT_PRICE+K4471*MESCLUN_PRICE</x:f>
        <x:v>148404</x:v>
      </x:c>
      <x:c r="P4471" s="268" t="n">
        <x:f>I4471*TOMATO_FERTILIZER+J4471*CARROT_FERTILIZER+K4471*MESCLUN_FERTILIZER</x:f>
        <x:v>32560</x:v>
      </x:c>
      <x:c r="Q4471" s="268" t="n">
        <x:f>MIN(M4471,FARMER_HOURS)*FARMER_RATE+MAX(M4471-FARMER_HOURS,0)*TEMP_RATE</x:f>
        <x:v>65390.58720112973</x:v>
      </x:c>
      <x:c r="R4471" s="268" t="n">
        <x:f>O4471-P4471-Q4471-FIXED_COST</x:f>
        <x:v>30453.412798870268</x:v>
      </x:c>
      <x:c r="S4471" s="139" t="str">
        <x:f>IF(AND(L4471&lt;=TOTAL_BED_CAP,N4471&lt;=TEMP_WORKER_CAP),"YES","NO")</x:f>
        <x:v>YES</x:v>
      </x:c>
      <x:c r="T4471" s="139" t="n">
        <x:f>IF(S4471="YES",R4471,-1E+99)</x:f>
        <x:v>30453.412798870268</x:v>
      </x:c>
    </x:row>
    <x:row r="4472">
      <x:c r="A4472" s="139"/>
      <x:c r="B4472" s="139"/>
      <x:c r="C4472" s="139"/>
      <x:c r="D4472" s="139"/>
      <x:c r="E4472" s="139"/>
      <x:c r="F4472" s="139"/>
      <x:c r="G4472" s="139"/>
      <x:c r="H4472" s="139"/>
      <x:c r="I4472" s="266" t="n">
        <x:f>INT((ROW()-ROW($I$46))/((CARROT_CAP+1)*(MESCLUN_CAP+1)))</x:f>
        <x:v>6</x:v>
      </x:c>
      <x:c r="J4472" s="266" t="n">
        <x:f>MOD(INT((ROW()-ROW($I$46))/(MESCLUN_CAP+1)),CARROT_CAP+1)</x:f>
        <x:v>16</x:v>
      </x:c>
      <x:c r="K4472" s="266" t="n">
        <x:f>MOD(ROW()-ROW($I$46),MESCLUN_CAP+1)</x:f>
        <x:v>24</x:v>
      </x:c>
      <x:c r="L4472" s="266" t="n">
        <x:f>SUM(I4472:K4472)</x:f>
        <x:v>46</x:v>
      </x:c>
      <x:c r="M4472" s="267" t="n">
        <x:f>I4472*TOMATO_HOURS*WEEKS*(1+TOMATO_DIM)^I4472+J4472*CARROT_HOURS*WEEKS*(1+CARROT_DIM)^J4472+K4472*MESCLUN_HOURS*WEEKS*(1+MESCLUN_DIM)^K4472</x:f>
        <x:v>3124.3447723645686</x:v>
      </x:c>
      <x:c r="N4472" s="267" t="n">
        <x:f>MAX(M4472-FARMER_HOURS,0)/TEMP_HOURS_PER_WORKER</x:f>
        <x:v>1.669683869697617</x:v>
      </x:c>
      <x:c r="O4472" s="268" t="n">
        <x:f>I4472*TOMATO_PRICE+J4472*CARROT_PRICE+K4472*MESCLUN_PRICE</x:f>
        <x:v>151104</x:v>
      </x:c>
      <x:c r="P4472" s="268" t="n">
        <x:f>I4472*TOMATO_FERTILIZER+J4472*CARROT_FERTILIZER+K4472*MESCLUN_FERTILIZER</x:f>
        <x:v>33440</x:v>
      </x:c>
      <x:c r="Q4472" s="268" t="n">
        <x:f>MIN(M4472,FARMER_HOURS)*FARMER_RATE+MAX(M4472-FARMER_HOURS,0)*TEMP_RATE</x:f>
        <x:v>66742.09674244042</x:v>
      </x:c>
      <x:c r="R4472" s="268" t="n">
        <x:f>O4472-P4472-Q4472-FIXED_COST</x:f>
        <x:v>30921.903257559577</x:v>
      </x:c>
      <x:c r="S4472" s="139" t="str">
        <x:f>IF(AND(L4472&lt;=TOTAL_BED_CAP,N4472&lt;=TEMP_WORKER_CAP),"YES","NO")</x:f>
        <x:v>YES</x:v>
      </x:c>
      <x:c r="T4472" s="139" t="n">
        <x:f>IF(S4472="YES",R4472,-1E+99)</x:f>
        <x:v>30921.903257559577</x:v>
      </x:c>
    </x:row>
    <x:row r="4473">
      <x:c r="A4473" s="139"/>
      <x:c r="B4473" s="139"/>
      <x:c r="C4473" s="139"/>
      <x:c r="D4473" s="139"/>
      <x:c r="E4473" s="139"/>
      <x:c r="F4473" s="139"/>
      <x:c r="G4473" s="139"/>
      <x:c r="H4473" s="139"/>
      <x:c r="I4473" s="266" t="n">
        <x:f>INT((ROW()-ROW($I$46))/((CARROT_CAP+1)*(MESCLUN_CAP+1)))</x:f>
        <x:v>6</x:v>
      </x:c>
      <x:c r="J4473" s="266" t="n">
        <x:f>MOD(INT((ROW()-ROW($I$46))/(MESCLUN_CAP+1)),CARROT_CAP+1)</x:f>
        <x:v>16</x:v>
      </x:c>
      <x:c r="K4473" s="266" t="n">
        <x:f>MOD(ROW()-ROW($I$46),MESCLUN_CAP+1)</x:f>
        <x:v>25</x:v>
      </x:c>
      <x:c r="L4473" s="266" t="n">
        <x:f>SUM(I4473:K4473)</x:f>
        <x:v>47</x:v>
      </x:c>
      <x:c r="M4473" s="267" t="n">
        <x:f>I4473*TOMATO_HOURS*WEEKS*(1+TOMATO_DIM)^I4473+J4473*CARROT_HOURS*WEEKS*(1+CARROT_DIM)^J4473+K4473*MESCLUN_HOURS*WEEKS*(1+MESCLUN_DIM)^K4473</x:f>
        <x:v>3203.9226937796657</x:v>
      </x:c>
      <x:c r="N4473" s="267" t="n">
        <x:f>MAX(M4473-FARMER_HOURS,0)/TEMP_HOURS_PER_WORKER</x:f>
        <x:v>1.724946315124768</x:v>
      </x:c>
      <x:c r="O4473" s="268" t="n">
        <x:f>I4473*TOMATO_PRICE+J4473*CARROT_PRICE+K4473*MESCLUN_PRICE</x:f>
        <x:v>153804</x:v>
      </x:c>
      <x:c r="P4473" s="268" t="n">
        <x:f>I4473*TOMATO_FERTILIZER+J4473*CARROT_FERTILIZER+K4473*MESCLUN_FERTILIZER</x:f>
        <x:v>34320</x:v>
      </x:c>
      <x:c r="Q4473" s="268" t="n">
        <x:f>MIN(M4473,FARMER_HOURS)*FARMER_RATE+MAX(M4473-FARMER_HOURS,0)*TEMP_RATE</x:f>
        <x:v>68123.6578781192</x:v>
      </x:c>
      <x:c r="R4473" s="268" t="n">
        <x:f>O4473-P4473-Q4473-FIXED_COST</x:f>
        <x:v>31360.342121880807</x:v>
      </x:c>
      <x:c r="S4473" s="139" t="str">
        <x:f>IF(AND(L4473&lt;=TOTAL_BED_CAP,N4473&lt;=TEMP_WORKER_CAP),"YES","NO")</x:f>
        <x:v>YES</x:v>
      </x:c>
      <x:c r="T4473" s="139" t="n">
        <x:f>IF(S4473="YES",R4473,-1E+99)</x:f>
        <x:v>31360.342121880807</x:v>
      </x:c>
    </x:row>
    <x:row r="4474">
      <x:c r="A4474" s="139"/>
      <x:c r="B4474" s="139"/>
      <x:c r="C4474" s="139"/>
      <x:c r="D4474" s="139"/>
      <x:c r="E4474" s="139"/>
      <x:c r="F4474" s="139"/>
      <x:c r="G4474" s="139"/>
      <x:c r="H4474" s="139"/>
      <x:c r="I4474" s="266" t="n">
        <x:f>INT((ROW()-ROW($I$46))/((CARROT_CAP+1)*(MESCLUN_CAP+1)))</x:f>
        <x:v>6</x:v>
      </x:c>
      <x:c r="J4474" s="266" t="n">
        <x:f>MOD(INT((ROW()-ROW($I$46))/(MESCLUN_CAP+1)),CARROT_CAP+1)</x:f>
        <x:v>16</x:v>
      </x:c>
      <x:c r="K4474" s="266" t="n">
        <x:f>MOD(ROW()-ROW($I$46),MESCLUN_CAP+1)</x:f>
        <x:v>26</x:v>
      </x:c>
      <x:c r="L4474" s="266" t="n">
        <x:f>SUM(I4474:K4474)</x:f>
        <x:v>48</x:v>
      </x:c>
      <x:c r="M4474" s="267" t="n">
        <x:f>I4474*TOMATO_HOURS*WEEKS*(1+TOMATO_DIM)^I4474+J4474*CARROT_HOURS*WEEKS*(1+CARROT_DIM)^J4474+K4474*MESCLUN_HOURS*WEEKS*(1+MESCLUN_DIM)^K4474</x:f>
        <x:v>3285.2626977403834</x:v>
      </x:c>
      <x:c r="N4474" s="267" t="n">
        <x:f>MAX(M4474-FARMER_HOURS,0)/TEMP_HOURS_PER_WORKER</x:f>
        <x:v>1.7814324289863774</x:v>
      </x:c>
      <x:c r="O4474" s="268" t="n">
        <x:f>I4474*TOMATO_PRICE+J4474*CARROT_PRICE+K4474*MESCLUN_PRICE</x:f>
        <x:v>156504</x:v>
      </x:c>
      <x:c r="P4474" s="268" t="n">
        <x:f>I4474*TOMATO_FERTILIZER+J4474*CARROT_FERTILIZER+K4474*MESCLUN_FERTILIZER</x:f>
        <x:v>35200</x:v>
      </x:c>
      <x:c r="Q4474" s="268" t="n">
        <x:f>MIN(M4474,FARMER_HOURS)*FARMER_RATE+MAX(M4474-FARMER_HOURS,0)*TEMP_RATE</x:f>
        <x:v>69535.81072465943</x:v>
      </x:c>
      <x:c r="R4474" s="268" t="n">
        <x:f>O4474-P4474-Q4474-FIXED_COST</x:f>
        <x:v>31768.18927534057</x:v>
      </x:c>
      <x:c r="S4474" s="139" t="str">
        <x:f>IF(AND(L4474&lt;=TOTAL_BED_CAP,N4474&lt;=TEMP_WORKER_CAP),"YES","NO")</x:f>
        <x:v>YES</x:v>
      </x:c>
      <x:c r="T4474" s="139" t="n">
        <x:f>IF(S4474="YES",R4474,-1E+99)</x:f>
        <x:v>31768.18927534057</x:v>
      </x:c>
    </x:row>
    <x:row r="4475">
      <x:c r="A4475" s="139"/>
      <x:c r="B4475" s="139"/>
      <x:c r="C4475" s="139"/>
      <x:c r="D4475" s="139"/>
      <x:c r="E4475" s="139"/>
      <x:c r="F4475" s="139"/>
      <x:c r="G4475" s="139"/>
      <x:c r="H4475" s="139"/>
      <x:c r="I4475" s="266" t="n">
        <x:f>INT((ROW()-ROW($I$46))/((CARROT_CAP+1)*(MESCLUN_CAP+1)))</x:f>
        <x:v>6</x:v>
      </x:c>
      <x:c r="J4475" s="266" t="n">
        <x:f>MOD(INT((ROW()-ROW($I$46))/(MESCLUN_CAP+1)),CARROT_CAP+1)</x:f>
        <x:v>16</x:v>
      </x:c>
      <x:c r="K4475" s="266" t="n">
        <x:f>MOD(ROW()-ROW($I$46),MESCLUN_CAP+1)</x:f>
        <x:v>27</x:v>
      </x:c>
      <x:c r="L4475" s="266" t="n">
        <x:f>SUM(I4475:K4475)</x:f>
        <x:v>49</x:v>
      </x:c>
      <x:c r="M4475" s="267" t="n">
        <x:f>I4475*TOMATO_HOURS*WEEKS*(1+TOMATO_DIM)^I4475+J4475*CARROT_HOURS*WEEKS*(1+CARROT_DIM)^J4475+K4475*MESCLUN_HOURS*WEEKS*(1+MESCLUN_DIM)^K4475</x:f>
        <x:v>3368.3964022601403</x:v>
      </x:c>
      <x:c r="N4475" s="267" t="n">
        <x:f>MAX(M4475-FARMER_HOURS,0)/TEMP_HOURS_PER_WORKER</x:f>
        <x:v>1.8391641682362085</x:v>
      </x:c>
      <x:c r="O4475" s="268" t="n">
        <x:f>I4475*TOMATO_PRICE+J4475*CARROT_PRICE+K4475*MESCLUN_PRICE</x:f>
        <x:v>159204</x:v>
      </x:c>
      <x:c r="P4475" s="268" t="n">
        <x:f>I4475*TOMATO_FERTILIZER+J4475*CARROT_FERTILIZER+K4475*MESCLUN_FERTILIZER</x:f>
        <x:v>36080</x:v>
      </x:c>
      <x:c r="Q4475" s="268" t="n">
        <x:f>MIN(M4475,FARMER_HOURS)*FARMER_RATE+MAX(M4475-FARMER_HOURS,0)*TEMP_RATE</x:f>
        <x:v>70979.10420590521</x:v>
      </x:c>
      <x:c r="R4475" s="268" t="n">
        <x:f>O4475-P4475-Q4475-FIXED_COST</x:f>
        <x:v>32144.895794094788</x:v>
      </x:c>
      <x:c r="S4475" s="139" t="str">
        <x:f>IF(AND(L4475&lt;=TOTAL_BED_CAP,N4475&lt;=TEMP_WORKER_CAP),"YES","NO")</x:f>
        <x:v>YES</x:v>
      </x:c>
      <x:c r="T4475" s="139" t="n">
        <x:f>IF(S4475="YES",R4475,-1E+99)</x:f>
        <x:v>32144.895794094788</x:v>
      </x:c>
    </x:row>
    <x:row r="4476">
      <x:c r="A4476" s="139"/>
      <x:c r="B4476" s="139"/>
      <x:c r="C4476" s="139"/>
      <x:c r="D4476" s="139"/>
      <x:c r="E4476" s="139"/>
      <x:c r="F4476" s="139"/>
      <x:c r="G4476" s="139"/>
      <x:c r="H4476" s="139"/>
      <x:c r="I4476" s="266" t="n">
        <x:f>INT((ROW()-ROW($I$46))/((CARROT_CAP+1)*(MESCLUN_CAP+1)))</x:f>
        <x:v>6</x:v>
      </x:c>
      <x:c r="J4476" s="266" t="n">
        <x:f>MOD(INT((ROW()-ROW($I$46))/(MESCLUN_CAP+1)),CARROT_CAP+1)</x:f>
        <x:v>16</x:v>
      </x:c>
      <x:c r="K4476" s="266" t="n">
        <x:f>MOD(ROW()-ROW($I$46),MESCLUN_CAP+1)</x:f>
        <x:v>28</x:v>
      </x:c>
      <x:c r="L4476" s="266" t="n">
        <x:f>SUM(I4476:K4476)</x:f>
        <x:v>50</x:v>
      </x:c>
      <x:c r="M4476" s="267" t="n">
        <x:f>I4476*TOMATO_HOURS*WEEKS*(1+TOMATO_DIM)^I4476+J4476*CARROT_HOURS*WEEKS*(1+CARROT_DIM)^J4476+K4476*MESCLUN_HOURS*WEEKS*(1+MESCLUN_DIM)^K4476</x:f>
        <x:v>3453.3559404772936</x:v>
      </x:c>
      <x:c r="N4476" s="267" t="n">
        <x:f>MAX(M4476-FARMER_HOURS,0)/TEMP_HOURS_PER_WORKER</x:f>
        <x:v>1.8981638475536762</x:v>
      </x:c>
      <x:c r="O4476" s="268" t="n">
        <x:f>I4476*TOMATO_PRICE+J4476*CARROT_PRICE+K4476*MESCLUN_PRICE</x:f>
        <x:v>161904</x:v>
      </x:c>
      <x:c r="P4476" s="268" t="n">
        <x:f>I4476*TOMATO_FERTILIZER+J4476*CARROT_FERTILIZER+K4476*MESCLUN_FERTILIZER</x:f>
        <x:v>36960</x:v>
      </x:c>
      <x:c r="Q4476" s="268" t="n">
        <x:f>MIN(M4476,FARMER_HOURS)*FARMER_RATE+MAX(M4476-FARMER_HOURS,0)*TEMP_RATE</x:f>
        <x:v>72454.09618884191</x:v>
      </x:c>
      <x:c r="R4476" s="268" t="n">
        <x:f>O4476-P4476-Q4476-FIXED_COST</x:f>
        <x:v>32489.90381115809</x:v>
      </x:c>
      <x:c r="S4476" s="139" t="str">
        <x:f>IF(AND(L4476&lt;=TOTAL_BED_CAP,N4476&lt;=TEMP_WORKER_CAP),"YES","NO")</x:f>
        <x:v>YES</x:v>
      </x:c>
      <x:c r="T4476" s="139" t="n">
        <x:f>IF(S4476="YES",R4476,-1E+99)</x:f>
        <x:v>32489.90381115809</x:v>
      </x:c>
    </x:row>
    <x:row r="4477">
      <x:c r="A4477" s="139"/>
      <x:c r="B4477" s="139"/>
      <x:c r="C4477" s="139"/>
      <x:c r="D4477" s="139"/>
      <x:c r="E4477" s="139"/>
      <x:c r="F4477" s="139"/>
      <x:c r="G4477" s="139"/>
      <x:c r="H4477" s="139"/>
      <x:c r="I4477" s="266" t="n">
        <x:f>INT((ROW()-ROW($I$46))/((CARROT_CAP+1)*(MESCLUN_CAP+1)))</x:f>
        <x:v>6</x:v>
      </x:c>
      <x:c r="J4477" s="266" t="n">
        <x:f>MOD(INT((ROW()-ROW($I$46))/(MESCLUN_CAP+1)),CARROT_CAP+1)</x:f>
        <x:v>16</x:v>
      </x:c>
      <x:c r="K4477" s="266" t="n">
        <x:f>MOD(ROW()-ROW($I$46),MESCLUN_CAP+1)</x:f>
        <x:v>29</x:v>
      </x:c>
      <x:c r="L4477" s="266" t="n">
        <x:f>SUM(I4477:K4477)</x:f>
        <x:v>51</x:v>
      </x:c>
      <x:c r="M4477" s="267" t="n">
        <x:f>I4477*TOMATO_HOURS*WEEKS*(1+TOMATO_DIM)^I4477+J4477*CARROT_HOURS*WEEKS*(1+CARROT_DIM)^J4477+K4477*MESCLUN_HOURS*WEEKS*(1+MESCLUN_DIM)^K4477</x:f>
        <x:v>3540.173968592947</x:v>
      </x:c>
      <x:c r="N4477" s="267" t="n">
        <x:f>MAX(M4477-FARMER_HOURS,0)/TEMP_HOURS_PER_WORKER</x:f>
        <x:v>1.9584541448562132</x:v>
      </x:c>
      <x:c r="O4477" s="268" t="n">
        <x:f>I4477*TOMATO_PRICE+J4477*CARROT_PRICE+K4477*MESCLUN_PRICE</x:f>
        <x:v>164604</x:v>
      </x:c>
      <x:c r="P4477" s="268" t="n">
        <x:f>I4477*TOMATO_FERTILIZER+J4477*CARROT_FERTILIZER+K4477*MESCLUN_FERTILIZER</x:f>
        <x:v>37840</x:v>
      </x:c>
      <x:c r="Q4477" s="268" t="n">
        <x:f>MIN(M4477,FARMER_HOURS)*FARMER_RATE+MAX(M4477-FARMER_HOURS,0)*TEMP_RATE</x:f>
        <x:v>73961.35362140533</x:v>
      </x:c>
      <x:c r="R4477" s="268" t="n">
        <x:f>O4477-P4477-Q4477-FIXED_COST</x:f>
        <x:v>32802.64637859467</x:v>
      </x:c>
      <x:c r="S4477" s="139" t="str">
        <x:f>IF(AND(L4477&lt;=TOTAL_BED_CAP,N4477&lt;=TEMP_WORKER_CAP),"YES","NO")</x:f>
        <x:v>YES</x:v>
      </x:c>
      <x:c r="T4477" s="139" t="n">
        <x:f>IF(S4477="YES",R4477,-1E+99)</x:f>
        <x:v>32802.64637859467</x:v>
      </x:c>
    </x:row>
    <x:row r="4478">
      <x:c r="A4478" s="139"/>
      <x:c r="B4478" s="139"/>
      <x:c r="C4478" s="139"/>
      <x:c r="D4478" s="139"/>
      <x:c r="E4478" s="139"/>
      <x:c r="F4478" s="139"/>
      <x:c r="G4478" s="139"/>
      <x:c r="H4478" s="139"/>
      <x:c r="I4478" s="266" t="n">
        <x:f>INT((ROW()-ROW($I$46))/((CARROT_CAP+1)*(MESCLUN_CAP+1)))</x:f>
        <x:v>6</x:v>
      </x:c>
      <x:c r="J4478" s="266" t="n">
        <x:f>MOD(INT((ROW()-ROW($I$46))/(MESCLUN_CAP+1)),CARROT_CAP+1)</x:f>
        <x:v>16</x:v>
      </x:c>
      <x:c r="K4478" s="266" t="n">
        <x:f>MOD(ROW()-ROW($I$46),MESCLUN_CAP+1)</x:f>
        <x:v>30</x:v>
      </x:c>
      <x:c r="L4478" s="266" t="n">
        <x:f>SUM(I4478:K4478)</x:f>
        <x:v>52</x:v>
      </x:c>
      <x:c r="M4478" s="267" t="n">
        <x:f>I4478*TOMATO_HOURS*WEEKS*(1+TOMATO_DIM)^I4478+J4478*CARROT_HOURS*WEEKS*(1+CARROT_DIM)^J4478+K4478*MESCLUN_HOURS*WEEKS*(1+MESCLUN_DIM)^K4478</x:f>
        <x:v>3628.883673926717</x:v>
      </x:c>
      <x:c r="N4478" s="267" t="n">
        <x:f>MAX(M4478-FARMER_HOURS,0)/TEMP_HOURS_PER_WORKER</x:f>
        <x:v>2.0200581068935537</x:v>
      </x:c>
      <x:c r="O4478" s="268" t="n">
        <x:f>I4478*TOMATO_PRICE+J4478*CARROT_PRICE+K4478*MESCLUN_PRICE</x:f>
        <x:v>167304</x:v>
      </x:c>
      <x:c r="P4478" s="268" t="n">
        <x:f>I4478*TOMATO_FERTILIZER+J4478*CARROT_FERTILIZER+K4478*MESCLUN_FERTILIZER</x:f>
        <x:v>38720</x:v>
      </x:c>
      <x:c r="Q4478" s="268" t="n">
        <x:f>MIN(M4478,FARMER_HOURS)*FARMER_RATE+MAX(M4478-FARMER_HOURS,0)*TEMP_RATE</x:f>
        <x:v>75501.45267233884</x:v>
      </x:c>
      <x:c r="R4478" s="268" t="n">
        <x:f>O4478-P4478-Q4478-FIXED_COST</x:f>
        <x:v>33082.54732766116</x:v>
      </x:c>
      <x:c r="S4478" s="139" t="str">
        <x:f>IF(AND(L4478&lt;=TOTAL_BED_CAP,N4478&lt;=TEMP_WORKER_CAP),"YES","NO")</x:f>
        <x:v>YES</x:v>
      </x:c>
      <x:c r="T4478" s="139" t="n">
        <x:f>IF(S4478="YES",R4478,-1E+99)</x:f>
        <x:v>33082.54732766116</x:v>
      </x:c>
    </x:row>
    <x:row r="4479">
      <x:c r="A4479" s="139"/>
      <x:c r="B4479" s="139"/>
      <x:c r="C4479" s="139"/>
      <x:c r="D4479" s="139"/>
      <x:c r="E4479" s="139"/>
      <x:c r="F4479" s="139"/>
      <x:c r="G4479" s="139"/>
      <x:c r="H4479" s="139"/>
      <x:c r="I4479" s="266" t="n">
        <x:f>INT((ROW()-ROW($I$46))/((CARROT_CAP+1)*(MESCLUN_CAP+1)))</x:f>
        <x:v>6</x:v>
      </x:c>
      <x:c r="J4479" s="266" t="n">
        <x:f>MOD(INT((ROW()-ROW($I$46))/(MESCLUN_CAP+1)),CARROT_CAP+1)</x:f>
        <x:v>17</x:v>
      </x:c>
      <x:c r="K4479" s="266" t="n">
        <x:f>MOD(ROW()-ROW($I$46),MESCLUN_CAP+1)</x:f>
        <x:v>0</x:v>
      </x:c>
      <x:c r="L4479" s="266" t="n">
        <x:f>SUM(I4479:K4479)</x:f>
        <x:v>23</x:v>
      </x:c>
      <x:c r="M4479" s="267" t="n">
        <x:f>I4479*TOMATO_HOURS*WEEKS*(1+TOMATO_DIM)^I4479+J4479*CARROT_HOURS*WEEKS*(1+CARROT_DIM)^J4479+K4479*MESCLUN_HOURS*WEEKS*(1+MESCLUN_DIM)^K4479</x:f>
        <x:v>1732.6682532003092</x:v>
      </x:c>
      <x:c r="N4479" s="267" t="n">
        <x:f>MAX(M4479-FARMER_HOURS,0)/TEMP_HOURS_PER_WORKER</x:f>
        <x:v>0.7032418425002147</x:v>
      </x:c>
      <x:c r="O4479" s="268" t="n">
        <x:f>I4479*TOMATO_PRICE+J4479*CARROT_PRICE+K4479*MESCLUN_PRICE</x:f>
        <x:v>88398</x:v>
      </x:c>
      <x:c r="P4479" s="268" t="n">
        <x:f>I4479*TOMATO_FERTILIZER+J4479*CARROT_FERTILIZER+K4479*MESCLUN_FERTILIZER</x:f>
        <x:v>12760</x:v>
      </x:c>
      <x:c r="Q4479" s="268" t="n">
        <x:f>MIN(M4479,FARMER_HOURS)*FARMER_RATE+MAX(M4479-FARMER_HOURS,0)*TEMP_RATE</x:f>
        <x:v>42581.04606250537</x:v>
      </x:c>
      <x:c r="R4479" s="268" t="n">
        <x:f>O4479-P4479-Q4479-FIXED_COST</x:f>
        <x:v>13056.953937494633</x:v>
      </x:c>
      <x:c r="S4479" s="139" t="str">
        <x:f>IF(AND(L4479&lt;=TOTAL_BED_CAP,N4479&lt;=TEMP_WORKER_CAP),"YES","NO")</x:f>
        <x:v>YES</x:v>
      </x:c>
      <x:c r="T4479" s="139" t="n">
        <x:f>IF(S4479="YES",R4479,-1E+99)</x:f>
        <x:v>13056.953937494633</x:v>
      </x:c>
    </x:row>
    <x:row r="4480">
      <x:c r="A4480" s="139"/>
      <x:c r="B4480" s="139"/>
      <x:c r="C4480" s="139"/>
      <x:c r="D4480" s="139"/>
      <x:c r="E4480" s="139"/>
      <x:c r="F4480" s="139"/>
      <x:c r="G4480" s="139"/>
      <x:c r="H4480" s="139"/>
      <x:c r="I4480" s="266" t="n">
        <x:f>INT((ROW()-ROW($I$46))/((CARROT_CAP+1)*(MESCLUN_CAP+1)))</x:f>
        <x:v>6</x:v>
      </x:c>
      <x:c r="J4480" s="266" t="n">
        <x:f>MOD(INT((ROW()-ROW($I$46))/(MESCLUN_CAP+1)),CARROT_CAP+1)</x:f>
        <x:v>17</x:v>
      </x:c>
      <x:c r="K4480" s="266" t="n">
        <x:f>MOD(ROW()-ROW($I$46),MESCLUN_CAP+1)</x:f>
        <x:v>1</x:v>
      </x:c>
      <x:c r="L4480" s="266" t="n">
        <x:f>SUM(I4480:K4480)</x:f>
        <x:v>24</x:v>
      </x:c>
      <x:c r="M4480" s="267" t="n">
        <x:f>I4480*TOMATO_HOURS*WEEKS*(1+TOMATO_DIM)^I4480+J4480*CARROT_HOURS*WEEKS*(1+CARROT_DIM)^J4480+K4480*MESCLUN_HOURS*WEEKS*(1+MESCLUN_DIM)^K4480</x:f>
        <x:v>1778.2307532003092</x:v>
      </x:c>
      <x:c r="N4480" s="267" t="n">
        <x:f>MAX(M4480-FARMER_HOURS,0)/TEMP_HOURS_PER_WORKER</x:f>
        <x:v>0.7348824675002147</x:v>
      </x:c>
      <x:c r="O4480" s="268" t="n">
        <x:f>I4480*TOMATO_PRICE+J4480*CARROT_PRICE+K4480*MESCLUN_PRICE</x:f>
        <x:v>91098</x:v>
      </x:c>
      <x:c r="P4480" s="268" t="n">
        <x:f>I4480*TOMATO_FERTILIZER+J4480*CARROT_FERTILIZER+K4480*MESCLUN_FERTILIZER</x:f>
        <x:v>13640</x:v>
      </x:c>
      <x:c r="Q4480" s="268" t="n">
        <x:f>MIN(M4480,FARMER_HOURS)*FARMER_RATE+MAX(M4480-FARMER_HOURS,0)*TEMP_RATE</x:f>
        <x:v>43372.06168750537</x:v>
      </x:c>
      <x:c r="R4480" s="268" t="n">
        <x:f>O4480-P4480-Q4480-FIXED_COST</x:f>
        <x:v>14085.938312494633</x:v>
      </x:c>
      <x:c r="S4480" s="139" t="str">
        <x:f>IF(AND(L4480&lt;=TOTAL_BED_CAP,N4480&lt;=TEMP_WORKER_CAP),"YES","NO")</x:f>
        <x:v>YES</x:v>
      </x:c>
      <x:c r="T4480" s="139" t="n">
        <x:f>IF(S4480="YES",R4480,-1E+99)</x:f>
        <x:v>14085.938312494633</x:v>
      </x:c>
    </x:row>
    <x:row r="4481">
      <x:c r="A4481" s="139"/>
      <x:c r="B4481" s="139"/>
      <x:c r="C4481" s="139"/>
      <x:c r="D4481" s="139"/>
      <x:c r="E4481" s="139"/>
      <x:c r="F4481" s="139"/>
      <x:c r="G4481" s="139"/>
      <x:c r="H4481" s="139"/>
      <x:c r="I4481" s="266" t="n">
        <x:f>INT((ROW()-ROW($I$46))/((CARROT_CAP+1)*(MESCLUN_CAP+1)))</x:f>
        <x:v>6</x:v>
      </x:c>
      <x:c r="J4481" s="266" t="n">
        <x:f>MOD(INT((ROW()-ROW($I$46))/(MESCLUN_CAP+1)),CARROT_CAP+1)</x:f>
        <x:v>17</x:v>
      </x:c>
      <x:c r="K4481" s="266" t="n">
        <x:f>MOD(ROW()-ROW($I$46),MESCLUN_CAP+1)</x:f>
        <x:v>2</x:v>
      </x:c>
      <x:c r="L4481" s="266" t="n">
        <x:f>SUM(I4481:K4481)</x:f>
        <x:v>25</x:v>
      </x:c>
      <x:c r="M4481" s="267" t="n">
        <x:f>I4481*TOMATO_HOURS*WEEKS*(1+TOMATO_DIM)^I4481+J4481*CARROT_HOURS*WEEKS*(1+CARROT_DIM)^J4481+K4481*MESCLUN_HOURS*WEEKS*(1+MESCLUN_DIM)^K4481</x:f>
        <x:v>1824.9323157003091</x:v>
      </x:c>
      <x:c r="N4481" s="267" t="n">
        <x:f>MAX(M4481-FARMER_HOURS,0)/TEMP_HOURS_PER_WORKER</x:f>
        <x:v>0.7673141081252146</x:v>
      </x:c>
      <x:c r="O4481" s="268" t="n">
        <x:f>I4481*TOMATO_PRICE+J4481*CARROT_PRICE+K4481*MESCLUN_PRICE</x:f>
        <x:v>93798</x:v>
      </x:c>
      <x:c r="P4481" s="268" t="n">
        <x:f>I4481*TOMATO_FERTILIZER+J4481*CARROT_FERTILIZER+K4481*MESCLUN_FERTILIZER</x:f>
        <x:v>14520</x:v>
      </x:c>
      <x:c r="Q4481" s="268" t="n">
        <x:f>MIN(M4481,FARMER_HOURS)*FARMER_RATE+MAX(M4481-FARMER_HOURS,0)*TEMP_RATE</x:f>
        <x:v>44182.85270313037</x:v>
      </x:c>
      <x:c r="R4481" s="268" t="n">
        <x:f>O4481-P4481-Q4481-FIXED_COST</x:f>
        <x:v>15095.147296869633</x:v>
      </x:c>
      <x:c r="S4481" s="139" t="str">
        <x:f>IF(AND(L4481&lt;=TOTAL_BED_CAP,N4481&lt;=TEMP_WORKER_CAP),"YES","NO")</x:f>
        <x:v>YES</x:v>
      </x:c>
      <x:c r="T4481" s="139" t="n">
        <x:f>IF(S4481="YES",R4481,-1E+99)</x:f>
        <x:v>15095.147296869633</x:v>
      </x:c>
    </x:row>
    <x:row r="4482">
      <x:c r="A4482" s="139"/>
      <x:c r="B4482" s="139"/>
      <x:c r="C4482" s="139"/>
      <x:c r="D4482" s="139"/>
      <x:c r="E4482" s="139"/>
      <x:c r="F4482" s="139"/>
      <x:c r="G4482" s="139"/>
      <x:c r="H4482" s="139"/>
      <x:c r="I4482" s="266" t="n">
        <x:f>INT((ROW()-ROW($I$46))/((CARROT_CAP+1)*(MESCLUN_CAP+1)))</x:f>
        <x:v>6</x:v>
      </x:c>
      <x:c r="J4482" s="266" t="n">
        <x:f>MOD(INT((ROW()-ROW($I$46))/(MESCLUN_CAP+1)),CARROT_CAP+1)</x:f>
        <x:v>17</x:v>
      </x:c>
      <x:c r="K4482" s="266" t="n">
        <x:f>MOD(ROW()-ROW($I$46),MESCLUN_CAP+1)</x:f>
        <x:v>3</x:v>
      </x:c>
      <x:c r="L4482" s="266" t="n">
        <x:f>SUM(I4482:K4482)</x:f>
        <x:v>26</x:v>
      </x:c>
      <x:c r="M4482" s="267" t="n">
        <x:f>I4482*TOMATO_HOURS*WEEKS*(1+TOMATO_DIM)^I4482+J4482*CARROT_HOURS*WEEKS*(1+CARROT_DIM)^J4482+K4482*MESCLUN_HOURS*WEEKS*(1+MESCLUN_DIM)^K4482</x:f>
        <x:v>1872.7942981221843</x:v>
      </x:c>
      <x:c r="N4482" s="267" t="n">
        <x:f>MAX(M4482-FARMER_HOURS,0)/TEMP_HOURS_PER_WORKER</x:f>
        <x:v>0.8005515959181835</x:v>
      </x:c>
      <x:c r="O4482" s="268" t="n">
        <x:f>I4482*TOMATO_PRICE+J4482*CARROT_PRICE+K4482*MESCLUN_PRICE</x:f>
        <x:v>96498</x:v>
      </x:c>
      <x:c r="P4482" s="268" t="n">
        <x:f>I4482*TOMATO_FERTILIZER+J4482*CARROT_FERTILIZER+K4482*MESCLUN_FERTILIZER</x:f>
        <x:v>15400</x:v>
      </x:c>
      <x:c r="Q4482" s="268" t="n">
        <x:f>MIN(M4482,FARMER_HOURS)*FARMER_RATE+MAX(M4482-FARMER_HOURS,0)*TEMP_RATE</x:f>
        <x:v>45013.789897954586</x:v>
      </x:c>
      <x:c r="R4482" s="268" t="n">
        <x:f>O4482-P4482-Q4482-FIXED_COST</x:f>
        <x:v>16084.210102045414</x:v>
      </x:c>
      <x:c r="S4482" s="139" t="str">
        <x:f>IF(AND(L4482&lt;=TOTAL_BED_CAP,N4482&lt;=TEMP_WORKER_CAP),"YES","NO")</x:f>
        <x:v>YES</x:v>
      </x:c>
      <x:c r="T4482" s="139" t="n">
        <x:f>IF(S4482="YES",R4482,-1E+99)</x:f>
        <x:v>16084.210102045414</x:v>
      </x:c>
    </x:row>
    <x:row r="4483">
      <x:c r="A4483" s="139"/>
      <x:c r="B4483" s="139"/>
      <x:c r="C4483" s="139"/>
      <x:c r="D4483" s="139"/>
      <x:c r="E4483" s="139"/>
      <x:c r="F4483" s="139"/>
      <x:c r="G4483" s="139"/>
      <x:c r="H4483" s="139"/>
      <x:c r="I4483" s="266" t="n">
        <x:f>INT((ROW()-ROW($I$46))/((CARROT_CAP+1)*(MESCLUN_CAP+1)))</x:f>
        <x:v>6</x:v>
      </x:c>
      <x:c r="J4483" s="266" t="n">
        <x:f>MOD(INT((ROW()-ROW($I$46))/(MESCLUN_CAP+1)),CARROT_CAP+1)</x:f>
        <x:v>17</x:v>
      </x:c>
      <x:c r="K4483" s="266" t="n">
        <x:f>MOD(ROW()-ROW($I$46),MESCLUN_CAP+1)</x:f>
        <x:v>4</x:v>
      </x:c>
      <x:c r="L4483" s="266" t="n">
        <x:f>SUM(I4483:K4483)</x:f>
        <x:v>27</x:v>
      </x:c>
      <x:c r="M4483" s="267" t="n">
        <x:f>I4483*TOMATO_HOURS*WEEKS*(1+TOMATO_DIM)^I4483+J4483*CARROT_HOURS*WEEKS*(1+CARROT_DIM)^J4483+K4483*MESCLUN_HOURS*WEEKS*(1+MESCLUN_DIM)^K4483</x:f>
        <x:v>1921.8384138448405</x:v>
      </x:c>
      <x:c r="N4483" s="267" t="n">
        <x:f>MAX(M4483-FARMER_HOURS,0)/TEMP_HOURS_PER_WORKER</x:f>
        <x:v>0.8346100096144725</x:v>
      </x:c>
      <x:c r="O4483" s="268" t="n">
        <x:f>I4483*TOMATO_PRICE+J4483*CARROT_PRICE+K4483*MESCLUN_PRICE</x:f>
        <x:v>99198</x:v>
      </x:c>
      <x:c r="P4483" s="268" t="n">
        <x:f>I4483*TOMATO_FERTILIZER+J4483*CARROT_FERTILIZER+K4483*MESCLUN_FERTILIZER</x:f>
        <x:v>16280</x:v>
      </x:c>
      <x:c r="Q4483" s="268" t="n">
        <x:f>MIN(M4483,FARMER_HOURS)*FARMER_RATE+MAX(M4483-FARMER_HOURS,0)*TEMP_RATE</x:f>
        <x:v>45865.25024036181</x:v>
      </x:c>
      <x:c r="R4483" s="268" t="n">
        <x:f>O4483-P4483-Q4483-FIXED_COST</x:f>
        <x:v>17052.749759638187</x:v>
      </x:c>
      <x:c r="S4483" s="139" t="str">
        <x:f>IF(AND(L4483&lt;=TOTAL_BED_CAP,N4483&lt;=TEMP_WORKER_CAP),"YES","NO")</x:f>
        <x:v>YES</x:v>
      </x:c>
      <x:c r="T4483" s="139" t="n">
        <x:f>IF(S4483="YES",R4483,-1E+99)</x:f>
        <x:v>17052.749759638187</x:v>
      </x:c>
    </x:row>
    <x:row r="4484">
      <x:c r="A4484" s="139"/>
      <x:c r="B4484" s="139"/>
      <x:c r="C4484" s="139"/>
      <x:c r="D4484" s="139"/>
      <x:c r="E4484" s="139"/>
      <x:c r="F4484" s="139"/>
      <x:c r="G4484" s="139"/>
      <x:c r="H4484" s="139"/>
      <x:c r="I4484" s="266" t="n">
        <x:f>INT((ROW()-ROW($I$46))/((CARROT_CAP+1)*(MESCLUN_CAP+1)))</x:f>
        <x:v>6</x:v>
      </x:c>
      <x:c r="J4484" s="266" t="n">
        <x:f>MOD(INT((ROW()-ROW($I$46))/(MESCLUN_CAP+1)),CARROT_CAP+1)</x:f>
        <x:v>17</x:v>
      </x:c>
      <x:c r="K4484" s="266" t="n">
        <x:f>MOD(ROW()-ROW($I$46),MESCLUN_CAP+1)</x:f>
        <x:v>5</x:v>
      </x:c>
      <x:c r="L4484" s="266" t="n">
        <x:f>SUM(I4484:K4484)</x:f>
        <x:v>28</x:v>
      </x:c>
      <x:c r="M4484" s="267" t="n">
        <x:f>I4484*TOMATO_HOURS*WEEKS*(1+TOMATO_DIM)^I4484+J4484*CARROT_HOURS*WEEKS*(1+CARROT_DIM)^J4484+K4484*MESCLUN_HOURS*WEEKS*(1+MESCLUN_DIM)^K4484</x:f>
        <x:v>1972.086737766044</x:v>
      </x:c>
      <x:c r="N4484" s="267" t="n">
        <x:f>MAX(M4484-FARMER_HOURS,0)/TEMP_HOURS_PER_WORKER</x:f>
        <x:v>0.8695046790041973</x:v>
      </x:c>
      <x:c r="O4484" s="268" t="n">
        <x:f>I4484*TOMATO_PRICE+J4484*CARROT_PRICE+K4484*MESCLUN_PRICE</x:f>
        <x:v>101898</x:v>
      </x:c>
      <x:c r="P4484" s="268" t="n">
        <x:f>I4484*TOMATO_FERTILIZER+J4484*CARROT_FERTILIZER+K4484*MESCLUN_FERTILIZER</x:f>
        <x:v>17160</x:v>
      </x:c>
      <x:c r="Q4484" s="268" t="n">
        <x:f>MIN(M4484,FARMER_HOURS)*FARMER_RATE+MAX(M4484-FARMER_HOURS,0)*TEMP_RATE</x:f>
        <x:v>46737.61697510493</x:v>
      </x:c>
      <x:c r="R4484" s="268" t="n">
        <x:f>O4484-P4484-Q4484-FIXED_COST</x:f>
        <x:v>18000.38302489507</x:v>
      </x:c>
      <x:c r="S4484" s="139" t="str">
        <x:f>IF(AND(L4484&lt;=TOTAL_BED_CAP,N4484&lt;=TEMP_WORKER_CAP),"YES","NO")</x:f>
        <x:v>YES</x:v>
      </x:c>
      <x:c r="T4484" s="139" t="n">
        <x:f>IF(S4484="YES",R4484,-1E+99)</x:f>
        <x:v>18000.38302489507</x:v>
      </x:c>
    </x:row>
    <x:row r="4485">
      <x:c r="A4485" s="139"/>
      <x:c r="B4485" s="139"/>
      <x:c r="C4485" s="139"/>
      <x:c r="D4485" s="139"/>
      <x:c r="E4485" s="139"/>
      <x:c r="F4485" s="139"/>
      <x:c r="G4485" s="139"/>
      <x:c r="H4485" s="139"/>
      <x:c r="I4485" s="266" t="n">
        <x:f>INT((ROW()-ROW($I$46))/((CARROT_CAP+1)*(MESCLUN_CAP+1)))</x:f>
        <x:v>6</x:v>
      </x:c>
      <x:c r="J4485" s="266" t="n">
        <x:f>MOD(INT((ROW()-ROW($I$46))/(MESCLUN_CAP+1)),CARROT_CAP+1)</x:f>
        <x:v>17</x:v>
      </x:c>
      <x:c r="K4485" s="266" t="n">
        <x:f>MOD(ROW()-ROW($I$46),MESCLUN_CAP+1)</x:f>
        <x:v>6</x:v>
      </x:c>
      <x:c r="L4485" s="266" t="n">
        <x:f>SUM(I4485:K4485)</x:f>
        <x:v>29</x:v>
      </x:c>
      <x:c r="M4485" s="267" t="n">
        <x:f>I4485*TOMATO_HOURS*WEEKS*(1+TOMATO_DIM)^I4485+J4485*CARROT_HOURS*WEEKS*(1+CARROT_DIM)^J4485+K4485*MESCLUN_HOURS*WEEKS*(1+MESCLUN_DIM)^K4485</x:f>
        <x:v>2023.561711947677</x:v>
      </x:c>
      <x:c r="N4485" s="267" t="n">
        <x:f>MAX(M4485-FARMER_HOURS,0)/TEMP_HOURS_PER_WORKER</x:f>
        <x:v>0.9052511888525534</x:v>
      </x:c>
      <x:c r="O4485" s="268" t="n">
        <x:f>I4485*TOMATO_PRICE+J4485*CARROT_PRICE+K4485*MESCLUN_PRICE</x:f>
        <x:v>104598</x:v>
      </x:c>
      <x:c r="P4485" s="268" t="n">
        <x:f>I4485*TOMATO_FERTILIZER+J4485*CARROT_FERTILIZER+K4485*MESCLUN_FERTILIZER</x:f>
        <x:v>18040</x:v>
      </x:c>
      <x:c r="Q4485" s="268" t="n">
        <x:f>MIN(M4485,FARMER_HOURS)*FARMER_RATE+MAX(M4485-FARMER_HOURS,0)*TEMP_RATE</x:f>
        <x:v>47631.27972131384</x:v>
      </x:c>
      <x:c r="R4485" s="268" t="n">
        <x:f>O4485-P4485-Q4485-FIXED_COST</x:f>
        <x:v>18926.72027868616</x:v>
      </x:c>
      <x:c r="S4485" s="139" t="str">
        <x:f>IF(AND(L4485&lt;=TOTAL_BED_CAP,N4485&lt;=TEMP_WORKER_CAP),"YES","NO")</x:f>
        <x:v>YES</x:v>
      </x:c>
      <x:c r="T4485" s="139" t="n">
        <x:f>IF(S4485="YES",R4485,-1E+99)</x:f>
        <x:v>18926.72027868616</x:v>
      </x:c>
    </x:row>
    <x:row r="4486">
      <x:c r="A4486" s="139"/>
      <x:c r="B4486" s="139"/>
      <x:c r="C4486" s="139"/>
      <x:c r="D4486" s="139"/>
      <x:c r="E4486" s="139"/>
      <x:c r="F4486" s="139"/>
      <x:c r="G4486" s="139"/>
      <x:c r="H4486" s="139"/>
      <x:c r="I4486" s="266" t="n">
        <x:f>INT((ROW()-ROW($I$46))/((CARROT_CAP+1)*(MESCLUN_CAP+1)))</x:f>
        <x:v>6</x:v>
      </x:c>
      <x:c r="J4486" s="266" t="n">
        <x:f>MOD(INT((ROW()-ROW($I$46))/(MESCLUN_CAP+1)),CARROT_CAP+1)</x:f>
        <x:v>17</x:v>
      </x:c>
      <x:c r="K4486" s="266" t="n">
        <x:f>MOD(ROW()-ROW($I$46),MESCLUN_CAP+1)</x:f>
        <x:v>7</x:v>
      </x:c>
      <x:c r="L4486" s="266" t="n">
        <x:f>SUM(I4486:K4486)</x:f>
        <x:v>30</x:v>
      </x:c>
      <x:c r="M4486" s="267" t="n">
        <x:f>I4486*TOMATO_HOURS*WEEKS*(1+TOMATO_DIM)^I4486+J4486*CARROT_HOURS*WEEKS*(1+CARROT_DIM)^J4486+K4486*MESCLUN_HOURS*WEEKS*(1+MESCLUN_DIM)^K4486</x:f>
        <x:v>2076.2861513456373</x:v>
      </x:c>
      <x:c r="N4486" s="267" t="n">
        <x:f>MAX(M4486-FARMER_HOURS,0)/TEMP_HOURS_PER_WORKER</x:f>
        <x:v>0.9418653828789149</x:v>
      </x:c>
      <x:c r="O4486" s="268" t="n">
        <x:f>I4486*TOMATO_PRICE+J4486*CARROT_PRICE+K4486*MESCLUN_PRICE</x:f>
        <x:v>107298</x:v>
      </x:c>
      <x:c r="P4486" s="268" t="n">
        <x:f>I4486*TOMATO_FERTILIZER+J4486*CARROT_FERTILIZER+K4486*MESCLUN_FERTILIZER</x:f>
        <x:v>18920</x:v>
      </x:c>
      <x:c r="Q4486" s="268" t="n">
        <x:f>MIN(M4486,FARMER_HOURS)*FARMER_RATE+MAX(M4486-FARMER_HOURS,0)*TEMP_RATE</x:f>
        <x:v>48546.63457197287</x:v>
      </x:c>
      <x:c r="R4486" s="268" t="n">
        <x:f>O4486-P4486-Q4486-FIXED_COST</x:f>
        <x:v>19831.36542802713</x:v>
      </x:c>
      <x:c r="S4486" s="139" t="str">
        <x:f>IF(AND(L4486&lt;=TOTAL_BED_CAP,N4486&lt;=TEMP_WORKER_CAP),"YES","NO")</x:f>
        <x:v>YES</x:v>
      </x:c>
      <x:c r="T4486" s="139" t="n">
        <x:f>IF(S4486="YES",R4486,-1E+99)</x:f>
        <x:v>19831.36542802713</x:v>
      </x:c>
    </x:row>
    <x:row r="4487">
      <x:c r="A4487" s="139"/>
      <x:c r="B4487" s="139"/>
      <x:c r="C4487" s="139"/>
      <x:c r="D4487" s="139"/>
      <x:c r="E4487" s="139"/>
      <x:c r="F4487" s="139"/>
      <x:c r="G4487" s="139"/>
      <x:c r="H4487" s="139"/>
      <x:c r="I4487" s="266" t="n">
        <x:f>INT((ROW()-ROW($I$46))/((CARROT_CAP+1)*(MESCLUN_CAP+1)))</x:f>
        <x:v>6</x:v>
      </x:c>
      <x:c r="J4487" s="266" t="n">
        <x:f>MOD(INT((ROW()-ROW($I$46))/(MESCLUN_CAP+1)),CARROT_CAP+1)</x:f>
        <x:v>17</x:v>
      </x:c>
      <x:c r="K4487" s="266" t="n">
        <x:f>MOD(ROW()-ROW($I$46),MESCLUN_CAP+1)</x:f>
        <x:v>8</x:v>
      </x:c>
      <x:c r="L4487" s="266" t="n">
        <x:f>SUM(I4487:K4487)</x:f>
        <x:v>31</x:v>
      </x:c>
      <x:c r="M4487" s="267" t="n">
        <x:f>I4487*TOMATO_HOURS*WEEKS*(1+TOMATO_DIM)^I4487+J4487*CARROT_HOURS*WEEKS*(1+CARROT_DIM)^J4487+K4487*MESCLUN_HOURS*WEEKS*(1+MESCLUN_DIM)^K4487</x:f>
        <x:v>2130.2832496256174</x:v>
      </x:c>
      <x:c r="N4487" s="267" t="n">
        <x:f>MAX(M4487-FARMER_HOURS,0)/TEMP_HOURS_PER_WORKER</x:f>
        <x:v>0.9793633677955677</x:v>
      </x:c>
      <x:c r="O4487" s="268" t="n">
        <x:f>I4487*TOMATO_PRICE+J4487*CARROT_PRICE+K4487*MESCLUN_PRICE</x:f>
        <x:v>109998</x:v>
      </x:c>
      <x:c r="P4487" s="268" t="n">
        <x:f>I4487*TOMATO_FERTILIZER+J4487*CARROT_FERTILIZER+K4487*MESCLUN_FERTILIZER</x:f>
        <x:v>19800</x:v>
      </x:c>
      <x:c r="Q4487" s="268" t="n">
        <x:f>MIN(M4487,FARMER_HOURS)*FARMER_RATE+MAX(M4487-FARMER_HOURS,0)*TEMP_RATE</x:f>
        <x:v>49484.08419488919</x:v>
      </x:c>
      <x:c r="R4487" s="268" t="n">
        <x:f>O4487-P4487-Q4487-FIXED_COST</x:f>
        <x:v>20713.91580511081</x:v>
      </x:c>
      <x:c r="S4487" s="139" t="str">
        <x:f>IF(AND(L4487&lt;=TOTAL_BED_CAP,N4487&lt;=TEMP_WORKER_CAP),"YES","NO")</x:f>
        <x:v>YES</x:v>
      </x:c>
      <x:c r="T4487" s="139" t="n">
        <x:f>IF(S4487="YES",R4487,-1E+99)</x:f>
        <x:v>20713.91580511081</x:v>
      </x:c>
    </x:row>
    <x:row r="4488">
      <x:c r="A4488" s="139"/>
      <x:c r="B4488" s="139"/>
      <x:c r="C4488" s="139"/>
      <x:c r="D4488" s="139"/>
      <x:c r="E4488" s="139"/>
      <x:c r="F4488" s="139"/>
      <x:c r="G4488" s="139"/>
      <x:c r="H4488" s="139"/>
      <x:c r="I4488" s="266" t="n">
        <x:f>INT((ROW()-ROW($I$46))/((CARROT_CAP+1)*(MESCLUN_CAP+1)))</x:f>
        <x:v>6</x:v>
      </x:c>
      <x:c r="J4488" s="266" t="n">
        <x:f>MOD(INT((ROW()-ROW($I$46))/(MESCLUN_CAP+1)),CARROT_CAP+1)</x:f>
        <x:v>17</x:v>
      </x:c>
      <x:c r="K4488" s="266" t="n">
        <x:f>MOD(ROW()-ROW($I$46),MESCLUN_CAP+1)</x:f>
        <x:v>9</x:v>
      </x:c>
      <x:c r="L4488" s="266" t="n">
        <x:f>SUM(I4488:K4488)</x:f>
        <x:v>32</x:v>
      </x:c>
      <x:c r="M4488" s="267" t="n">
        <x:f>I4488*TOMATO_HOURS*WEEKS*(1+TOMATO_DIM)^I4488+J4488*CARROT_HOURS*WEEKS*(1+CARROT_DIM)^J4488+K4488*MESCLUN_HOURS*WEEKS*(1+MESCLUN_DIM)^K4488</x:f>
        <x:v>2185.576585066012</x:v>
      </x:c>
      <x:c r="N4488" s="267" t="n">
        <x:f>MAX(M4488-FARMER_HOURS,0)/TEMP_HOURS_PER_WORKER</x:f>
        <x:v>1.0177615174069528</x:v>
      </x:c>
      <x:c r="O4488" s="268" t="n">
        <x:f>I4488*TOMATO_PRICE+J4488*CARROT_PRICE+K4488*MESCLUN_PRICE</x:f>
        <x:v>112698</x:v>
      </x:c>
      <x:c r="P4488" s="268" t="n">
        <x:f>I4488*TOMATO_FERTILIZER+J4488*CARROT_FERTILIZER+K4488*MESCLUN_FERTILIZER</x:f>
        <x:v>20680</x:v>
      </x:c>
      <x:c r="Q4488" s="268" t="n">
        <x:f>MIN(M4488,FARMER_HOURS)*FARMER_RATE+MAX(M4488-FARMER_HOURS,0)*TEMP_RATE</x:f>
        <x:v>50444.037935173816</x:v>
      </x:c>
      <x:c r="R4488" s="268" t="n">
        <x:f>O4488-P4488-Q4488-FIXED_COST</x:f>
        <x:v>21573.962064826184</x:v>
      </x:c>
      <x:c r="S4488" s="139" t="str">
        <x:f>IF(AND(L4488&lt;=TOTAL_BED_CAP,N4488&lt;=TEMP_WORKER_CAP),"YES","NO")</x:f>
        <x:v>YES</x:v>
      </x:c>
      <x:c r="T4488" s="139" t="n">
        <x:f>IF(S4488="YES",R4488,-1E+99)</x:f>
        <x:v>21573.962064826184</x:v>
      </x:c>
    </x:row>
    <x:row r="4489">
      <x:c r="A4489" s="139"/>
      <x:c r="B4489" s="139"/>
      <x:c r="C4489" s="139"/>
      <x:c r="D4489" s="139"/>
      <x:c r="E4489" s="139"/>
      <x:c r="F4489" s="139"/>
      <x:c r="G4489" s="139"/>
      <x:c r="H4489" s="139"/>
      <x:c r="I4489" s="266" t="n">
        <x:f>INT((ROW()-ROW($I$46))/((CARROT_CAP+1)*(MESCLUN_CAP+1)))</x:f>
        <x:v>6</x:v>
      </x:c>
      <x:c r="J4489" s="266" t="n">
        <x:f>MOD(INT((ROW()-ROW($I$46))/(MESCLUN_CAP+1)),CARROT_CAP+1)</x:f>
        <x:v>17</x:v>
      </x:c>
      <x:c r="K4489" s="266" t="n">
        <x:f>MOD(ROW()-ROW($I$46),MESCLUN_CAP+1)</x:f>
        <x:v>10</x:v>
      </x:c>
      <x:c r="L4489" s="266" t="n">
        <x:f>SUM(I4489:K4489)</x:f>
        <x:v>33</x:v>
      </x:c>
      <x:c r="M4489" s="267" t="n">
        <x:f>I4489*TOMATO_HOURS*WEEKS*(1+TOMATO_DIM)^I4489+J4489*CARROT_HOURS*WEEKS*(1+CARROT_DIM)^J4489+K4489*MESCLUN_HOURS*WEEKS*(1+MESCLUN_DIM)^K4489</x:f>
        <x:v>2242.1901265492247</x:v>
      </x:c>
      <x:c r="N4489" s="267" t="n">
        <x:f>MAX(M4489-FARMER_HOURS,0)/TEMP_HOURS_PER_WORKER</x:f>
        <x:v>1.057076476770295</x:v>
      </x:c>
      <x:c r="O4489" s="268" t="n">
        <x:f>I4489*TOMATO_PRICE+J4489*CARROT_PRICE+K4489*MESCLUN_PRICE</x:f>
        <x:v>115398</x:v>
      </x:c>
      <x:c r="P4489" s="268" t="n">
        <x:f>I4489*TOMATO_FERTILIZER+J4489*CARROT_FERTILIZER+K4489*MESCLUN_FERTILIZER</x:f>
        <x:v>21560</x:v>
      </x:c>
      <x:c r="Q4489" s="268" t="n">
        <x:f>MIN(M4489,FARMER_HOURS)*FARMER_RATE+MAX(M4489-FARMER_HOURS,0)*TEMP_RATE</x:f>
        <x:v>51426.91191925737</x:v>
      </x:c>
      <x:c r="R4489" s="268" t="n">
        <x:f>O4489-P4489-Q4489-FIXED_COST</x:f>
        <x:v>22411.08808074263</x:v>
      </x:c>
      <x:c r="S4489" s="139" t="str">
        <x:f>IF(AND(L4489&lt;=TOTAL_BED_CAP,N4489&lt;=TEMP_WORKER_CAP),"YES","NO")</x:f>
        <x:v>YES</x:v>
      </x:c>
      <x:c r="T4489" s="139" t="n">
        <x:f>IF(S4489="YES",R4489,-1E+99)</x:f>
        <x:v>22411.08808074263</x:v>
      </x:c>
    </x:row>
    <x:row r="4490">
      <x:c r="A4490" s="139"/>
      <x:c r="B4490" s="139"/>
      <x:c r="C4490" s="139"/>
      <x:c r="D4490" s="139"/>
      <x:c r="E4490" s="139"/>
      <x:c r="F4490" s="139"/>
      <x:c r="G4490" s="139"/>
      <x:c r="H4490" s="139"/>
      <x:c r="I4490" s="266" t="n">
        <x:f>INT((ROW()-ROW($I$46))/((CARROT_CAP+1)*(MESCLUN_CAP+1)))</x:f>
        <x:v>6</x:v>
      </x:c>
      <x:c r="J4490" s="266" t="n">
        <x:f>MOD(INT((ROW()-ROW($I$46))/(MESCLUN_CAP+1)),CARROT_CAP+1)</x:f>
        <x:v>17</x:v>
      </x:c>
      <x:c r="K4490" s="266" t="n">
        <x:f>MOD(ROW()-ROW($I$46),MESCLUN_CAP+1)</x:f>
        <x:v>11</x:v>
      </x:c>
      <x:c r="L4490" s="266" t="n">
        <x:f>SUM(I4490:K4490)</x:f>
        <x:v>34</x:v>
      </x:c>
      <x:c r="M4490" s="267" t="n">
        <x:f>I4490*TOMATO_HOURS*WEEKS*(1+TOMATO_DIM)^I4490+J4490*CARROT_HOURS*WEEKS*(1+CARROT_DIM)^J4490+K4490*MESCLUN_HOURS*WEEKS*(1+MESCLUN_DIM)^K4490</x:f>
        <x:v>2300.1482396426636</x:v>
      </x:c>
      <x:c r="N4490" s="267" t="n">
        <x:f>MAX(M4490-FARMER_HOURS,0)/TEMP_HOURS_PER_WORKER</x:f>
        <x:v>1.0973251664185164</x:v>
      </x:c>
      <x:c r="O4490" s="268" t="n">
        <x:f>I4490*TOMATO_PRICE+J4490*CARROT_PRICE+K4490*MESCLUN_PRICE</x:f>
        <x:v>118098</x:v>
      </x:c>
      <x:c r="P4490" s="268" t="n">
        <x:f>I4490*TOMATO_FERTILIZER+J4490*CARROT_FERTILIZER+K4490*MESCLUN_FERTILIZER</x:f>
        <x:v>22440</x:v>
      </x:c>
      <x:c r="Q4490" s="268" t="n">
        <x:f>MIN(M4490,FARMER_HOURS)*FARMER_RATE+MAX(M4490-FARMER_HOURS,0)*TEMP_RATE</x:f>
        <x:v>52433.12916046291</x:v>
      </x:c>
      <x:c r="R4490" s="268" t="n">
        <x:f>O4490-P4490-Q4490-FIXED_COST</x:f>
        <x:v>23224.870839537092</x:v>
      </x:c>
      <x:c r="S4490" s="139" t="str">
        <x:f>IF(AND(L4490&lt;=TOTAL_BED_CAP,N4490&lt;=TEMP_WORKER_CAP),"YES","NO")</x:f>
        <x:v>YES</x:v>
      </x:c>
      <x:c r="T4490" s="139" t="n">
        <x:f>IF(S4490="YES",R4490,-1E+99)</x:f>
        <x:v>23224.870839537092</x:v>
      </x:c>
    </x:row>
    <x:row r="4491">
      <x:c r="A4491" s="139"/>
      <x:c r="B4491" s="139"/>
      <x:c r="C4491" s="139"/>
      <x:c r="D4491" s="139"/>
      <x:c r="E4491" s="139"/>
      <x:c r="F4491" s="139"/>
      <x:c r="G4491" s="139"/>
      <x:c r="H4491" s="139"/>
      <x:c r="I4491" s="266" t="n">
        <x:f>INT((ROW()-ROW($I$46))/((CARROT_CAP+1)*(MESCLUN_CAP+1)))</x:f>
        <x:v>6</x:v>
      </x:c>
      <x:c r="J4491" s="266" t="n">
        <x:f>MOD(INT((ROW()-ROW($I$46))/(MESCLUN_CAP+1)),CARROT_CAP+1)</x:f>
        <x:v>17</x:v>
      </x:c>
      <x:c r="K4491" s="266" t="n">
        <x:f>MOD(ROW()-ROW($I$46),MESCLUN_CAP+1)</x:f>
        <x:v>12</x:v>
      </x:c>
      <x:c r="L4491" s="266" t="n">
        <x:f>SUM(I4491:K4491)</x:f>
        <x:v>35</x:v>
      </x:c>
      <x:c r="M4491" s="267" t="n">
        <x:f>I4491*TOMATO_HOURS*WEEKS*(1+TOMATO_DIM)^I4491+J4491*CARROT_HOURS*WEEKS*(1+CARROT_DIM)^J4491+K4491*MESCLUN_HOURS*WEEKS*(1+MESCLUN_DIM)^K4491</x:f>
        <x:v>2359.475692770728</x:v>
      </x:c>
      <x:c r="N4491" s="267" t="n">
        <x:f>MAX(M4491-FARMER_HOURS,0)/TEMP_HOURS_PER_WORKER</x:f>
        <x:v>1.138524786646339</x:v>
      </x:c>
      <x:c r="O4491" s="268" t="n">
        <x:f>I4491*TOMATO_PRICE+J4491*CARROT_PRICE+K4491*MESCLUN_PRICE</x:f>
        <x:v>120798</x:v>
      </x:c>
      <x:c r="P4491" s="268" t="n">
        <x:f>I4491*TOMATO_FERTILIZER+J4491*CARROT_FERTILIZER+K4491*MESCLUN_FERTILIZER</x:f>
        <x:v>23320</x:v>
      </x:c>
      <x:c r="Q4491" s="268" t="n">
        <x:f>MIN(M4491,FARMER_HOURS)*FARMER_RATE+MAX(M4491-FARMER_HOURS,0)*TEMP_RATE</x:f>
        <x:v>53463.11966615847</x:v>
      </x:c>
      <x:c r="R4491" s="268" t="n">
        <x:f>O4491-P4491-Q4491-FIXED_COST</x:f>
        <x:v>24014.88033384153</x:v>
      </x:c>
      <x:c r="S4491" s="139" t="str">
        <x:f>IF(AND(L4491&lt;=TOTAL_BED_CAP,N4491&lt;=TEMP_WORKER_CAP),"YES","NO")</x:f>
        <x:v>YES</x:v>
      </x:c>
      <x:c r="T4491" s="139" t="n">
        <x:f>IF(S4491="YES",R4491,-1E+99)</x:f>
        <x:v>24014.88033384153</x:v>
      </x:c>
    </x:row>
    <x:row r="4492">
      <x:c r="A4492" s="139"/>
      <x:c r="B4492" s="139"/>
      <x:c r="C4492" s="139"/>
      <x:c r="D4492" s="139"/>
      <x:c r="E4492" s="139"/>
      <x:c r="F4492" s="139"/>
      <x:c r="G4492" s="139"/>
      <x:c r="H4492" s="139"/>
      <x:c r="I4492" s="266" t="n">
        <x:f>INT((ROW()-ROW($I$46))/((CARROT_CAP+1)*(MESCLUN_CAP+1)))</x:f>
        <x:v>6</x:v>
      </x:c>
      <x:c r="J4492" s="266" t="n">
        <x:f>MOD(INT((ROW()-ROW($I$46))/(MESCLUN_CAP+1)),CARROT_CAP+1)</x:f>
        <x:v>17</x:v>
      </x:c>
      <x:c r="K4492" s="266" t="n">
        <x:f>MOD(ROW()-ROW($I$46),MESCLUN_CAP+1)</x:f>
        <x:v>13</x:v>
      </x:c>
      <x:c r="L4492" s="266" t="n">
        <x:f>SUM(I4492:K4492)</x:f>
        <x:v>36</x:v>
      </x:c>
      <x:c r="M4492" s="267" t="n">
        <x:f>I4492*TOMATO_HOURS*WEEKS*(1+TOMATO_DIM)^I4492+J4492*CARROT_HOURS*WEEKS*(1+CARROT_DIM)^J4492+K4492*MESCLUN_HOURS*WEEKS*(1+MESCLUN_DIM)^K4492</x:f>
        <x:v>2420.1976634791126</x:v>
      </x:c>
      <x:c r="N4492" s="267" t="n">
        <x:f>MAX(M4492-FARMER_HOURS,0)/TEMP_HOURS_PER_WORKER</x:f>
        <x:v>1.1806928218604948</x:v>
      </x:c>
      <x:c r="O4492" s="268" t="n">
        <x:f>I4492*TOMATO_PRICE+J4492*CARROT_PRICE+K4492*MESCLUN_PRICE</x:f>
        <x:v>123498</x:v>
      </x:c>
      <x:c r="P4492" s="268" t="n">
        <x:f>I4492*TOMATO_FERTILIZER+J4492*CARROT_FERTILIZER+K4492*MESCLUN_FERTILIZER</x:f>
        <x:v>24200</x:v>
      </x:c>
      <x:c r="Q4492" s="268" t="n">
        <x:f>MIN(M4492,FARMER_HOURS)*FARMER_RATE+MAX(M4492-FARMER_HOURS,0)*TEMP_RATE</x:f>
        <x:v>54517.320546512376</x:v>
      </x:c>
      <x:c r="R4492" s="268" t="n">
        <x:f>O4492-P4492-Q4492-FIXED_COST</x:f>
        <x:v>24780.679453487624</x:v>
      </x:c>
      <x:c r="S4492" s="139" t="str">
        <x:f>IF(AND(L4492&lt;=TOTAL_BED_CAP,N4492&lt;=TEMP_WORKER_CAP),"YES","NO")</x:f>
        <x:v>YES</x:v>
      </x:c>
      <x:c r="T4492" s="139" t="n">
        <x:f>IF(S4492="YES",R4492,-1E+99)</x:f>
        <x:v>24780.679453487624</x:v>
      </x:c>
    </x:row>
    <x:row r="4493">
      <x:c r="A4493" s="139"/>
      <x:c r="B4493" s="139"/>
      <x:c r="C4493" s="139"/>
      <x:c r="D4493" s="139"/>
      <x:c r="E4493" s="139"/>
      <x:c r="F4493" s="139"/>
      <x:c r="G4493" s="139"/>
      <x:c r="H4493" s="139"/>
      <x:c r="I4493" s="266" t="n">
        <x:f>INT((ROW()-ROW($I$46))/((CARROT_CAP+1)*(MESCLUN_CAP+1)))</x:f>
        <x:v>6</x:v>
      </x:c>
      <x:c r="J4493" s="266" t="n">
        <x:f>MOD(INT((ROW()-ROW($I$46))/(MESCLUN_CAP+1)),CARROT_CAP+1)</x:f>
        <x:v>17</x:v>
      </x:c>
      <x:c r="K4493" s="266" t="n">
        <x:f>MOD(ROW()-ROW($I$46),MESCLUN_CAP+1)</x:f>
        <x:v>14</x:v>
      </x:c>
      <x:c r="L4493" s="266" t="n">
        <x:f>SUM(I4493:K4493)</x:f>
        <x:v>37</x:v>
      </x:c>
      <x:c r="M4493" s="267" t="n">
        <x:f>I4493*TOMATO_HOURS*WEEKS*(1+TOMATO_DIM)^I4493+J4493*CARROT_HOURS*WEEKS*(1+CARROT_DIM)^J4493+K4493*MESCLUN_HOURS*WEEKS*(1+MESCLUN_DIM)^K4493</x:f>
        <x:v>2482.3397447927737</x:v>
      </x:c>
      <x:c r="N4493" s="267" t="n">
        <x:f>MAX(M4493-FARMER_HOURS,0)/TEMP_HOURS_PER_WORKER</x:f>
        <x:v>1.2238470449949816</x:v>
      </x:c>
      <x:c r="O4493" s="268" t="n">
        <x:f>I4493*TOMATO_PRICE+J4493*CARROT_PRICE+K4493*MESCLUN_PRICE</x:f>
        <x:v>126198</x:v>
      </x:c>
      <x:c r="P4493" s="268" t="n">
        <x:f>I4493*TOMATO_FERTILIZER+J4493*CARROT_FERTILIZER+K4493*MESCLUN_FERTILIZER</x:f>
        <x:v>25080</x:v>
      </x:c>
      <x:c r="Q4493" s="268" t="n">
        <x:f>MIN(M4493,FARMER_HOURS)*FARMER_RATE+MAX(M4493-FARMER_HOURS,0)*TEMP_RATE</x:f>
        <x:v>55596.176124874546</x:v>
      </x:c>
      <x:c r="R4493" s="268" t="n">
        <x:f>O4493-P4493-Q4493-FIXED_COST</x:f>
        <x:v>25521.823875125454</x:v>
      </x:c>
      <x:c r="S4493" s="139" t="str">
        <x:f>IF(AND(L4493&lt;=TOTAL_BED_CAP,N4493&lt;=TEMP_WORKER_CAP),"YES","NO")</x:f>
        <x:v>YES</x:v>
      </x:c>
      <x:c r="T4493" s="139" t="n">
        <x:f>IF(S4493="YES",R4493,-1E+99)</x:f>
        <x:v>25521.823875125454</x:v>
      </x:c>
    </x:row>
    <x:row r="4494">
      <x:c r="A4494" s="139"/>
      <x:c r="B4494" s="139"/>
      <x:c r="C4494" s="139"/>
      <x:c r="D4494" s="139"/>
      <x:c r="E4494" s="139"/>
      <x:c r="F4494" s="139"/>
      <x:c r="G4494" s="139"/>
      <x:c r="H4494" s="139"/>
      <x:c r="I4494" s="266" t="n">
        <x:f>INT((ROW()-ROW($I$46))/((CARROT_CAP+1)*(MESCLUN_CAP+1)))</x:f>
        <x:v>6</x:v>
      </x:c>
      <x:c r="J4494" s="266" t="n">
        <x:f>MOD(INT((ROW()-ROW($I$46))/(MESCLUN_CAP+1)),CARROT_CAP+1)</x:f>
        <x:v>17</x:v>
      </x:c>
      <x:c r="K4494" s="266" t="n">
        <x:f>MOD(ROW()-ROW($I$46),MESCLUN_CAP+1)</x:f>
        <x:v>15</x:v>
      </x:c>
      <x:c r="L4494" s="266" t="n">
        <x:f>SUM(I4494:K4494)</x:f>
        <x:v>38</x:v>
      </x:c>
      <x:c r="M4494" s="267" t="n">
        <x:f>I4494*TOMATO_HOURS*WEEKS*(1+TOMATO_DIM)^I4494+J4494*CARROT_HOURS*WEEKS*(1+CARROT_DIM)^J4494+K4494*MESCLUN_HOURS*WEEKS*(1+MESCLUN_DIM)^K4494</x:f>
        <x:v>2545.92795166892</x:v>
      </x:c>
      <x:c r="N4494" s="267" t="n">
        <x:f>MAX(M4494-FARMER_HOURS,0)/TEMP_HOURS_PER_WORKER</x:f>
        <x:v>1.2680055219923054</x:v>
      </x:c>
      <x:c r="O4494" s="268" t="n">
        <x:f>I4494*TOMATO_PRICE+J4494*CARROT_PRICE+K4494*MESCLUN_PRICE</x:f>
        <x:v>128898</x:v>
      </x:c>
      <x:c r="P4494" s="268" t="n">
        <x:f>I4494*TOMATO_FERTILIZER+J4494*CARROT_FERTILIZER+K4494*MESCLUN_FERTILIZER</x:f>
        <x:v>25960</x:v>
      </x:c>
      <x:c r="Q4494" s="268" t="n">
        <x:f>MIN(M4494,FARMER_HOURS)*FARMER_RATE+MAX(M4494-FARMER_HOURS,0)*TEMP_RATE</x:f>
        <x:v>56700.13804980763</x:v>
      </x:c>
      <x:c r="R4494" s="268" t="n">
        <x:f>O4494-P4494-Q4494-FIXED_COST</x:f>
        <x:v>26237.861950192368</x:v>
      </x:c>
      <x:c r="S4494" s="139" t="str">
        <x:f>IF(AND(L4494&lt;=TOTAL_BED_CAP,N4494&lt;=TEMP_WORKER_CAP),"YES","NO")</x:f>
        <x:v>YES</x:v>
      </x:c>
      <x:c r="T4494" s="139" t="n">
        <x:f>IF(S4494="YES",R4494,-1E+99)</x:f>
        <x:v>26237.861950192368</x:v>
      </x:c>
    </x:row>
    <x:row r="4495">
      <x:c r="A4495" s="139"/>
      <x:c r="B4495" s="139"/>
      <x:c r="C4495" s="139"/>
      <x:c r="D4495" s="139"/>
      <x:c r="E4495" s="139"/>
      <x:c r="F4495" s="139"/>
      <x:c r="G4495" s="139"/>
      <x:c r="H4495" s="139"/>
      <x:c r="I4495" s="266" t="n">
        <x:f>INT((ROW()-ROW($I$46))/((CARROT_CAP+1)*(MESCLUN_CAP+1)))</x:f>
        <x:v>6</x:v>
      </x:c>
      <x:c r="J4495" s="266" t="n">
        <x:f>MOD(INT((ROW()-ROW($I$46))/(MESCLUN_CAP+1)),CARROT_CAP+1)</x:f>
        <x:v>17</x:v>
      </x:c>
      <x:c r="K4495" s="266" t="n">
        <x:f>MOD(ROW()-ROW($I$46),MESCLUN_CAP+1)</x:f>
        <x:v>16</x:v>
      </x:c>
      <x:c r="L4495" s="266" t="n">
        <x:f>SUM(I4495:K4495)</x:f>
        <x:v>39</x:v>
      </x:c>
      <x:c r="M4495" s="267" t="n">
        <x:f>I4495*TOMATO_HOURS*WEEKS*(1+TOMATO_DIM)^I4495+J4495*CARROT_HOURS*WEEKS*(1+CARROT_DIM)^J4495+K4495*MESCLUN_HOURS*WEEKS*(1+MESCLUN_DIM)^K4495</x:f>
        <x:v>2610.988727546409</x:v>
      </x:c>
      <x:c r="N4495" s="267" t="n">
        <x:f>MAX(M4495-FARMER_HOURS,0)/TEMP_HOURS_PER_WORKER</x:f>
        <x:v>1.3131866163516728</x:v>
      </x:c>
      <x:c r="O4495" s="268" t="n">
        <x:f>I4495*TOMATO_PRICE+J4495*CARROT_PRICE+K4495*MESCLUN_PRICE</x:f>
        <x:v>131598</x:v>
      </x:c>
      <x:c r="P4495" s="268" t="n">
        <x:f>I4495*TOMATO_FERTILIZER+J4495*CARROT_FERTILIZER+K4495*MESCLUN_FERTILIZER</x:f>
        <x:v>26840</x:v>
      </x:c>
      <x:c r="Q4495" s="268" t="n">
        <x:f>MIN(M4495,FARMER_HOURS)*FARMER_RATE+MAX(M4495-FARMER_HOURS,0)*TEMP_RATE</x:f>
        <x:v>57829.66540879182</x:v>
      </x:c>
      <x:c r="R4495" s="268" t="n">
        <x:f>O4495-P4495-Q4495-FIXED_COST</x:f>
        <x:v>26928.33459120818</x:v>
      </x:c>
      <x:c r="S4495" s="139" t="str">
        <x:f>IF(AND(L4495&lt;=TOTAL_BED_CAP,N4495&lt;=TEMP_WORKER_CAP),"YES","NO")</x:f>
        <x:v>YES</x:v>
      </x:c>
      <x:c r="T4495" s="139" t="n">
        <x:f>IF(S4495="YES",R4495,-1E+99)</x:f>
        <x:v>26928.33459120818</x:v>
      </x:c>
    </x:row>
    <x:row r="4496">
      <x:c r="A4496" s="139"/>
      <x:c r="B4496" s="139"/>
      <x:c r="C4496" s="139"/>
      <x:c r="D4496" s="139"/>
      <x:c r="E4496" s="139"/>
      <x:c r="F4496" s="139"/>
      <x:c r="G4496" s="139"/>
      <x:c r="H4496" s="139"/>
      <x:c r="I4496" s="266" t="n">
        <x:f>INT((ROW()-ROW($I$46))/((CARROT_CAP+1)*(MESCLUN_CAP+1)))</x:f>
        <x:v>6</x:v>
      </x:c>
      <x:c r="J4496" s="266" t="n">
        <x:f>MOD(INT((ROW()-ROW($I$46))/(MESCLUN_CAP+1)),CARROT_CAP+1)</x:f>
        <x:v>17</x:v>
      </x:c>
      <x:c r="K4496" s="266" t="n">
        <x:f>MOD(ROW()-ROW($I$46),MESCLUN_CAP+1)</x:f>
        <x:v>17</x:v>
      </x:c>
      <x:c r="L4496" s="266" t="n">
        <x:f>SUM(I4496:K4496)</x:f>
        <x:v>40</x:v>
      </x:c>
      <x:c r="M4496" s="267" t="n">
        <x:f>I4496*TOMATO_HOURS*WEEKS*(1+TOMATO_DIM)^I4496+J4496*CARROT_HOURS*WEEKS*(1+CARROT_DIM)^J4496+K4496*MESCLUN_HOURS*WEEKS*(1+MESCLUN_DIM)^K4496</x:f>
        <x:v>2677.5489509929494</x:v>
      </x:c>
      <x:c r="N4496" s="267" t="n">
        <x:f>MAX(M4496-FARMER_HOURS,0)/TEMP_HOURS_PER_WORKER</x:f>
        <x:v>1.3594089937451037</x:v>
      </x:c>
      <x:c r="O4496" s="268" t="n">
        <x:f>I4496*TOMATO_PRICE+J4496*CARROT_PRICE+K4496*MESCLUN_PRICE</x:f>
        <x:v>134298</x:v>
      </x:c>
      <x:c r="P4496" s="268" t="n">
        <x:f>I4496*TOMATO_FERTILIZER+J4496*CARROT_FERTILIZER+K4496*MESCLUN_FERTILIZER</x:f>
        <x:v>27720</x:v>
      </x:c>
      <x:c r="Q4496" s="268" t="n">
        <x:f>MIN(M4496,FARMER_HOURS)*FARMER_RATE+MAX(M4496-FARMER_HOURS,0)*TEMP_RATE</x:f>
        <x:v>58985.22484362759</x:v>
      </x:c>
      <x:c r="R4496" s="268" t="n">
        <x:f>O4496-P4496-Q4496-FIXED_COST</x:f>
        <x:v>27592.77515637241</x:v>
      </x:c>
      <x:c r="S4496" s="139" t="str">
        <x:f>IF(AND(L4496&lt;=TOTAL_BED_CAP,N4496&lt;=TEMP_WORKER_CAP),"YES","NO")</x:f>
        <x:v>YES</x:v>
      </x:c>
      <x:c r="T4496" s="139" t="n">
        <x:f>IF(S4496="YES",R4496,-1E+99)</x:f>
        <x:v>27592.77515637241</x:v>
      </x:c>
    </x:row>
    <x:row r="4497">
      <x:c r="A4497" s="139"/>
      <x:c r="B4497" s="139"/>
      <x:c r="C4497" s="139"/>
      <x:c r="D4497" s="139"/>
      <x:c r="E4497" s="139"/>
      <x:c r="F4497" s="139"/>
      <x:c r="G4497" s="139"/>
      <x:c r="H4497" s="139"/>
      <x:c r="I4497" s="266" t="n">
        <x:f>INT((ROW()-ROW($I$46))/((CARROT_CAP+1)*(MESCLUN_CAP+1)))</x:f>
        <x:v>6</x:v>
      </x:c>
      <x:c r="J4497" s="266" t="n">
        <x:f>MOD(INT((ROW()-ROW($I$46))/(MESCLUN_CAP+1)),CARROT_CAP+1)</x:f>
        <x:v>17</x:v>
      </x:c>
      <x:c r="K4497" s="266" t="n">
        <x:f>MOD(ROW()-ROW($I$46),MESCLUN_CAP+1)</x:f>
        <x:v>18</x:v>
      </x:c>
      <x:c r="L4497" s="266" t="n">
        <x:f>SUM(I4497:K4497)</x:f>
        <x:v>41</x:v>
      </x:c>
      <x:c r="M4497" s="267" t="n">
        <x:f>I4497*TOMATO_HOURS*WEEKS*(1+TOMATO_DIM)^I4497+J4497*CARROT_HOURS*WEEKS*(1+CARROT_DIM)^J4497+K4497*MESCLUN_HOURS*WEEKS*(1+MESCLUN_DIM)^K4497</x:f>
        <x:v>2745.6359424515363</x:v>
      </x:c>
      <x:c r="N4497" s="267" t="n">
        <x:f>MAX(M4497-FARMER_HOURS,0)/TEMP_HOURS_PER_WORKER</x:f>
        <x:v>1.4066916267024558</x:v>
      </x:c>
      <x:c r="O4497" s="268" t="n">
        <x:f>I4497*TOMATO_PRICE+J4497*CARROT_PRICE+K4497*MESCLUN_PRICE</x:f>
        <x:v>136998</x:v>
      </x:c>
      <x:c r="P4497" s="268" t="n">
        <x:f>I4497*TOMATO_FERTILIZER+J4497*CARROT_FERTILIZER+K4497*MESCLUN_FERTILIZER</x:f>
        <x:v>28600</x:v>
      </x:c>
      <x:c r="Q4497" s="268" t="n">
        <x:f>MIN(M4497,FARMER_HOURS)*FARMER_RATE+MAX(M4497-FARMER_HOURS,0)*TEMP_RATE</x:f>
        <x:v>60167.29066756139</x:v>
      </x:c>
      <x:c r="R4497" s="268" t="n">
        <x:f>O4497-P4497-Q4497-FIXED_COST</x:f>
        <x:v>28230.709332438608</x:v>
      </x:c>
      <x:c r="S4497" s="139" t="str">
        <x:f>IF(AND(L4497&lt;=TOTAL_BED_CAP,N4497&lt;=TEMP_WORKER_CAP),"YES","NO")</x:f>
        <x:v>YES</x:v>
      </x:c>
      <x:c r="T4497" s="139" t="n">
        <x:f>IF(S4497="YES",R4497,-1E+99)</x:f>
        <x:v>28230.709332438608</x:v>
      </x:c>
    </x:row>
    <x:row r="4498">
      <x:c r="A4498" s="139"/>
      <x:c r="B4498" s="139"/>
      <x:c r="C4498" s="139"/>
      <x:c r="D4498" s="139"/>
      <x:c r="E4498" s="139"/>
      <x:c r="F4498" s="139"/>
      <x:c r="G4498" s="139"/>
      <x:c r="H4498" s="139"/>
      <x:c r="I4498" s="266" t="n">
        <x:f>INT((ROW()-ROW($I$46))/((CARROT_CAP+1)*(MESCLUN_CAP+1)))</x:f>
        <x:v>6</x:v>
      </x:c>
      <x:c r="J4498" s="266" t="n">
        <x:f>MOD(INT((ROW()-ROW($I$46))/(MESCLUN_CAP+1)),CARROT_CAP+1)</x:f>
        <x:v>17</x:v>
      </x:c>
      <x:c r="K4498" s="266" t="n">
        <x:f>MOD(ROW()-ROW($I$46),MESCLUN_CAP+1)</x:f>
        <x:v>19</x:v>
      </x:c>
      <x:c r="L4498" s="266" t="n">
        <x:f>SUM(I4498:K4498)</x:f>
        <x:v>42</x:v>
      </x:c>
      <x:c r="M4498" s="267" t="n">
        <x:f>I4498*TOMATO_HOURS*WEEKS*(1+TOMATO_DIM)^I4498+J4498*CARROT_HOURS*WEEKS*(1+CARROT_DIM)^J4498+K4498*MESCLUN_HOURS*WEEKS*(1+MESCLUN_DIM)^K4498</x:f>
        <x:v>2815.2774710875583</x:v>
      </x:c>
      <x:c r="N4498" s="267" t="n">
        <x:f>MAX(M4498-FARMER_HOURS,0)/TEMP_HOURS_PER_WORKER</x:f>
        <x:v>1.45505379936636</x:v>
      </x:c>
      <x:c r="O4498" s="268" t="n">
        <x:f>I4498*TOMATO_PRICE+J4498*CARROT_PRICE+K4498*MESCLUN_PRICE</x:f>
        <x:v>139698</x:v>
      </x:c>
      <x:c r="P4498" s="268" t="n">
        <x:f>I4498*TOMATO_FERTILIZER+J4498*CARROT_FERTILIZER+K4498*MESCLUN_FERTILIZER</x:f>
        <x:v>29480</x:v>
      </x:c>
      <x:c r="Q4498" s="268" t="n">
        <x:f>MIN(M4498,FARMER_HOURS)*FARMER_RATE+MAX(M4498-FARMER_HOURS,0)*TEMP_RATE</x:f>
        <x:v>61376.344984159</x:v>
      </x:c>
      <x:c r="R4498" s="268" t="n">
        <x:f>O4498-P4498-Q4498-FIXED_COST</x:f>
        <x:v>28841.655015841003</x:v>
      </x:c>
      <x:c r="S4498" s="139" t="str">
        <x:f>IF(AND(L4498&lt;=TOTAL_BED_CAP,N4498&lt;=TEMP_WORKER_CAP),"YES","NO")</x:f>
        <x:v>YES</x:v>
      </x:c>
      <x:c r="T4498" s="139" t="n">
        <x:f>IF(S4498="YES",R4498,-1E+99)</x:f>
        <x:v>28841.655015841003</x:v>
      </x:c>
    </x:row>
    <x:row r="4499">
      <x:c r="A4499" s="139"/>
      <x:c r="B4499" s="139"/>
      <x:c r="C4499" s="139"/>
      <x:c r="D4499" s="139"/>
      <x:c r="E4499" s="139"/>
      <x:c r="F4499" s="139"/>
      <x:c r="G4499" s="139"/>
      <x:c r="H4499" s="139"/>
      <x:c r="I4499" s="266" t="n">
        <x:f>INT((ROW()-ROW($I$46))/((CARROT_CAP+1)*(MESCLUN_CAP+1)))</x:f>
        <x:v>6</x:v>
      </x:c>
      <x:c r="J4499" s="266" t="n">
        <x:f>MOD(INT((ROW()-ROW($I$46))/(MESCLUN_CAP+1)),CARROT_CAP+1)</x:f>
        <x:v>17</x:v>
      </x:c>
      <x:c r="K4499" s="266" t="n">
        <x:f>MOD(ROW()-ROW($I$46),MESCLUN_CAP+1)</x:f>
        <x:v>20</x:v>
      </x:c>
      <x:c r="L4499" s="266" t="n">
        <x:f>SUM(I4499:K4499)</x:f>
        <x:v>43</x:v>
      </x:c>
      <x:c r="M4499" s="267" t="n">
        <x:f>I4499*TOMATO_HOURS*WEEKS*(1+TOMATO_DIM)^I4499+J4499*CARROT_HOURS*WEEKS*(1+CARROT_DIM)^J4499+K4499*MESCLUN_HOURS*WEEKS*(1+MESCLUN_DIM)^K4499</x:f>
        <x:v>2886.5017617380354</x:v>
      </x:c>
      <x:c r="N4499" s="267" t="n">
        <x:f>MAX(M4499-FARMER_HOURS,0)/TEMP_HOURS_PER_WORKER</x:f>
        <x:v>1.5045151123180802</x:v>
      </x:c>
      <x:c r="O4499" s="268" t="n">
        <x:f>I4499*TOMATO_PRICE+J4499*CARROT_PRICE+K4499*MESCLUN_PRICE</x:f>
        <x:v>142398</x:v>
      </x:c>
      <x:c r="P4499" s="268" t="n">
        <x:f>I4499*TOMATO_FERTILIZER+J4499*CARROT_FERTILIZER+K4499*MESCLUN_FERTILIZER</x:f>
        <x:v>30360</x:v>
      </x:c>
      <x:c r="Q4499" s="268" t="n">
        <x:f>MIN(M4499,FARMER_HOURS)*FARMER_RATE+MAX(M4499-FARMER_HOURS,0)*TEMP_RATE</x:f>
        <x:v>62612.877807952005</x:v>
      </x:c>
      <x:c r="R4499" s="268" t="n">
        <x:f>O4499-P4499-Q4499-FIXED_COST</x:f>
        <x:v>29425.122192047995</x:v>
      </x:c>
      <x:c r="S4499" s="139" t="str">
        <x:f>IF(AND(L4499&lt;=TOTAL_BED_CAP,N4499&lt;=TEMP_WORKER_CAP),"YES","NO")</x:f>
        <x:v>YES</x:v>
      </x:c>
      <x:c r="T4499" s="139" t="n">
        <x:f>IF(S4499="YES",R4499,-1E+99)</x:f>
        <x:v>29425.122192047995</x:v>
      </x:c>
    </x:row>
    <x:row r="4500">
      <x:c r="A4500" s="139"/>
      <x:c r="B4500" s="139"/>
      <x:c r="C4500" s="139"/>
      <x:c r="D4500" s="139"/>
      <x:c r="E4500" s="139"/>
      <x:c r="F4500" s="139"/>
      <x:c r="G4500" s="139"/>
      <x:c r="H4500" s="139"/>
      <x:c r="I4500" s="266" t="n">
        <x:f>INT((ROW()-ROW($I$46))/((CARROT_CAP+1)*(MESCLUN_CAP+1)))</x:f>
        <x:v>6</x:v>
      </x:c>
      <x:c r="J4500" s="266" t="n">
        <x:f>MOD(INT((ROW()-ROW($I$46))/(MESCLUN_CAP+1)),CARROT_CAP+1)</x:f>
        <x:v>17</x:v>
      </x:c>
      <x:c r="K4500" s="266" t="n">
        <x:f>MOD(ROW()-ROW($I$46),MESCLUN_CAP+1)</x:f>
        <x:v>21</x:v>
      </x:c>
      <x:c r="L4500" s="266" t="n">
        <x:f>SUM(I4500:K4500)</x:f>
        <x:v>44</x:v>
      </x:c>
      <x:c r="M4500" s="267" t="n">
        <x:f>I4500*TOMATO_HOURS*WEEKS*(1+TOMATO_DIM)^I4500+J4500*CARROT_HOURS*WEEKS*(1+CARROT_DIM)^J4500+K4500*MESCLUN_HOURS*WEEKS*(1+MESCLUN_DIM)^K4500</x:f>
        <x:v>2959.337501964479</x:v>
      </x:c>
      <x:c r="N4500" s="267" t="n">
        <x:f>MAX(M4500-FARMER_HOURS,0)/TEMP_HOURS_PER_WORKER</x:f>
        <x:v>1.5550954874753327</x:v>
      </x:c>
      <x:c r="O4500" s="268" t="n">
        <x:f>I4500*TOMATO_PRICE+J4500*CARROT_PRICE+K4500*MESCLUN_PRICE</x:f>
        <x:v>145098</x:v>
      </x:c>
      <x:c r="P4500" s="268" t="n">
        <x:f>I4500*TOMATO_FERTILIZER+J4500*CARROT_FERTILIZER+K4500*MESCLUN_FERTILIZER</x:f>
        <x:v>31240</x:v>
      </x:c>
      <x:c r="Q4500" s="268" t="n">
        <x:f>MIN(M4500,FARMER_HOURS)*FARMER_RATE+MAX(M4500-FARMER_HOURS,0)*TEMP_RATE</x:f>
        <x:v>63877.387186883316</x:v>
      </x:c>
      <x:c r="R4500" s="268" t="n">
        <x:f>O4500-P4500-Q4500-FIXED_COST</x:f>
        <x:v>29980.612813116684</x:v>
      </x:c>
      <x:c r="S4500" s="139" t="str">
        <x:f>IF(AND(L4500&lt;=TOTAL_BED_CAP,N4500&lt;=TEMP_WORKER_CAP),"YES","NO")</x:f>
        <x:v>YES</x:v>
      </x:c>
      <x:c r="T4500" s="139" t="n">
        <x:f>IF(S4500="YES",R4500,-1E+99)</x:f>
        <x:v>29980.612813116684</x:v>
      </x:c>
    </x:row>
    <x:row r="4501">
      <x:c r="A4501" s="139"/>
      <x:c r="B4501" s="139"/>
      <x:c r="C4501" s="139"/>
      <x:c r="D4501" s="139"/>
      <x:c r="E4501" s="139"/>
      <x:c r="F4501" s="139"/>
      <x:c r="G4501" s="139"/>
      <x:c r="H4501" s="139"/>
      <x:c r="I4501" s="266" t="n">
        <x:f>INT((ROW()-ROW($I$46))/((CARROT_CAP+1)*(MESCLUN_CAP+1)))</x:f>
        <x:v>6</x:v>
      </x:c>
      <x:c r="J4501" s="266" t="n">
        <x:f>MOD(INT((ROW()-ROW($I$46))/(MESCLUN_CAP+1)),CARROT_CAP+1)</x:f>
        <x:v>17</x:v>
      </x:c>
      <x:c r="K4501" s="266" t="n">
        <x:f>MOD(ROW()-ROW($I$46),MESCLUN_CAP+1)</x:f>
        <x:v>22</x:v>
      </x:c>
      <x:c r="L4501" s="266" t="n">
        <x:f>SUM(I4501:K4501)</x:f>
        <x:v>45</x:v>
      </x:c>
      <x:c r="M4501" s="267" t="n">
        <x:f>I4501*TOMATO_HOURS*WEEKS*(1+TOMATO_DIM)^I4501+J4501*CARROT_HOURS*WEEKS*(1+CARROT_DIM)^J4501+K4501*MESCLUN_HOURS*WEEKS*(1+MESCLUN_DIM)^K4501</x:f>
        <x:v>3033.813849210875</x:v>
      </x:c>
      <x:c r="N4501" s="267" t="n">
        <x:f>MAX(M4501-FARMER_HOURS,0)/TEMP_HOURS_PER_WORKER</x:f>
        <x:v>1.6068151730631077</x:v>
      </x:c>
      <x:c r="O4501" s="268" t="n">
        <x:f>I4501*TOMATO_PRICE+J4501*CARROT_PRICE+K4501*MESCLUN_PRICE</x:f>
        <x:v>147798</x:v>
      </x:c>
      <x:c r="P4501" s="268" t="n">
        <x:f>I4501*TOMATO_FERTILIZER+J4501*CARROT_FERTILIZER+K4501*MESCLUN_FERTILIZER</x:f>
        <x:v>32120</x:v>
      </x:c>
      <x:c r="Q4501" s="268" t="n">
        <x:f>MIN(M4501,FARMER_HOURS)*FARMER_RATE+MAX(M4501-FARMER_HOURS,0)*TEMP_RATE</x:f>
        <x:v>65170.37932657769</x:v>
      </x:c>
      <x:c r="R4501" s="268" t="n">
        <x:f>O4501-P4501-Q4501-FIXED_COST</x:f>
        <x:v>30507.62067342231</x:v>
      </x:c>
      <x:c r="S4501" s="139" t="str">
        <x:f>IF(AND(L4501&lt;=TOTAL_BED_CAP,N4501&lt;=TEMP_WORKER_CAP),"YES","NO")</x:f>
        <x:v>YES</x:v>
      </x:c>
      <x:c r="T4501" s="139" t="n">
        <x:f>IF(S4501="YES",R4501,-1E+99)</x:f>
        <x:v>30507.62067342231</x:v>
      </x:c>
    </x:row>
    <x:row r="4502">
      <x:c r="A4502" s="139"/>
      <x:c r="B4502" s="139"/>
      <x:c r="C4502" s="139"/>
      <x:c r="D4502" s="139"/>
      <x:c r="E4502" s="139"/>
      <x:c r="F4502" s="139"/>
      <x:c r="G4502" s="139"/>
      <x:c r="H4502" s="139"/>
      <x:c r="I4502" s="266" t="n">
        <x:f>INT((ROW()-ROW($I$46))/((CARROT_CAP+1)*(MESCLUN_CAP+1)))</x:f>
        <x:v>6</x:v>
      </x:c>
      <x:c r="J4502" s="266" t="n">
        <x:f>MOD(INT((ROW()-ROW($I$46))/(MESCLUN_CAP+1)),CARROT_CAP+1)</x:f>
        <x:v>17</x:v>
      </x:c>
      <x:c r="K4502" s="266" t="n">
        <x:f>MOD(ROW()-ROW($I$46),MESCLUN_CAP+1)</x:f>
        <x:v>23</x:v>
      </x:c>
      <x:c r="L4502" s="266" t="n">
        <x:f>SUM(I4502:K4502)</x:f>
        <x:v>46</x:v>
      </x:c>
      <x:c r="M4502" s="267" t="n">
        <x:f>I4502*TOMATO_HOURS*WEEKS*(1+TOMATO_DIM)^I4502+J4502*CARROT_HOURS*WEEKS*(1+CARROT_DIM)^J4502+K4502*MESCLUN_HOURS*WEEKS*(1+MESCLUN_DIM)^K4502</x:f>
        <x:v>3109.9604380683113</x:v>
      </x:c>
      <x:c r="N4502" s="267" t="n">
        <x:f>MAX(M4502-FARMER_HOURS,0)/TEMP_HOURS_PER_WORKER</x:f>
        <x:v>1.6596947486585496</x:v>
      </x:c>
      <x:c r="O4502" s="268" t="n">
        <x:f>I4502*TOMATO_PRICE+J4502*CARROT_PRICE+K4502*MESCLUN_PRICE</x:f>
        <x:v>150498</x:v>
      </x:c>
      <x:c r="P4502" s="268" t="n">
        <x:f>I4502*TOMATO_FERTILIZER+J4502*CARROT_FERTILIZER+K4502*MESCLUN_FERTILIZER</x:f>
        <x:v>33000</x:v>
      </x:c>
      <x:c r="Q4502" s="268" t="n">
        <x:f>MIN(M4502,FARMER_HOURS)*FARMER_RATE+MAX(M4502-FARMER_HOURS,0)*TEMP_RATE</x:f>
        <x:v>66492.36871646374</x:v>
      </x:c>
      <x:c r="R4502" s="268" t="n">
        <x:f>O4502-P4502-Q4502-FIXED_COST</x:f>
        <x:v>31005.631283536262</x:v>
      </x:c>
      <x:c r="S4502" s="139" t="str">
        <x:f>IF(AND(L4502&lt;=TOTAL_BED_CAP,N4502&lt;=TEMP_WORKER_CAP),"YES","NO")</x:f>
        <x:v>YES</x:v>
      </x:c>
      <x:c r="T4502" s="139" t="n">
        <x:f>IF(S4502="YES",R4502,-1E+99)</x:f>
        <x:v>31005.631283536262</x:v>
      </x:c>
    </x:row>
    <x:row r="4503">
      <x:c r="A4503" s="139"/>
      <x:c r="B4503" s="139"/>
      <x:c r="C4503" s="139"/>
      <x:c r="D4503" s="139"/>
      <x:c r="E4503" s="139"/>
      <x:c r="F4503" s="139"/>
      <x:c r="G4503" s="139"/>
      <x:c r="H4503" s="139"/>
      <x:c r="I4503" s="266" t="n">
        <x:f>INT((ROW()-ROW($I$46))/((CARROT_CAP+1)*(MESCLUN_CAP+1)))</x:f>
        <x:v>6</x:v>
      </x:c>
      <x:c r="J4503" s="266" t="n">
        <x:f>MOD(INT((ROW()-ROW($I$46))/(MESCLUN_CAP+1)),CARROT_CAP+1)</x:f>
        <x:v>17</x:v>
      </x:c>
      <x:c r="K4503" s="266" t="n">
        <x:f>MOD(ROW()-ROW($I$46),MESCLUN_CAP+1)</x:f>
        <x:v>24</x:v>
      </x:c>
      <x:c r="L4503" s="266" t="n">
        <x:f>SUM(I4503:K4503)</x:f>
        <x:v>47</x:v>
      </x:c>
      <x:c r="M4503" s="267" t="n">
        <x:f>I4503*TOMATO_HOURS*WEEKS*(1+TOMATO_DIM)^I4503+J4503*CARROT_HOURS*WEEKS*(1+CARROT_DIM)^J4503+K4503*MESCLUN_HOURS*WEEKS*(1+MESCLUN_DIM)^K4503</x:f>
        <x:v>3187.8073876478074</x:v>
      </x:c>
      <x:c r="N4503" s="267" t="n">
        <x:f>MAX(M4503-FARMER_HOURS,0)/TEMP_HOURS_PER_WORKER</x:f>
        <x:v>1.7137551303109775</x:v>
      </x:c>
      <x:c r="O4503" s="268" t="n">
        <x:f>I4503*TOMATO_PRICE+J4503*CARROT_PRICE+K4503*MESCLUN_PRICE</x:f>
        <x:v>153198</x:v>
      </x:c>
      <x:c r="P4503" s="268" t="n">
        <x:f>I4503*TOMATO_FERTILIZER+J4503*CARROT_FERTILIZER+K4503*MESCLUN_FERTILIZER</x:f>
        <x:v>33880</x:v>
      </x:c>
      <x:c r="Q4503" s="268" t="n">
        <x:f>MIN(M4503,FARMER_HOURS)*FARMER_RATE+MAX(M4503-FARMER_HOURS,0)*TEMP_RATE</x:f>
        <x:v>67843.87825777443</x:v>
      </x:c>
      <x:c r="R4503" s="268" t="n">
        <x:f>O4503-P4503-Q4503-FIXED_COST</x:f>
        <x:v>31474.121742225572</x:v>
      </x:c>
      <x:c r="S4503" s="139" t="str">
        <x:f>IF(AND(L4503&lt;=TOTAL_BED_CAP,N4503&lt;=TEMP_WORKER_CAP),"YES","NO")</x:f>
        <x:v>YES</x:v>
      </x:c>
      <x:c r="T4503" s="139" t="n">
        <x:f>IF(S4503="YES",R4503,-1E+99)</x:f>
        <x:v>31474.121742225572</x:v>
      </x:c>
    </x:row>
    <x:row r="4504">
      <x:c r="A4504" s="139"/>
      <x:c r="B4504" s="139"/>
      <x:c r="C4504" s="139"/>
      <x:c r="D4504" s="139"/>
      <x:c r="E4504" s="139"/>
      <x:c r="F4504" s="139"/>
      <x:c r="G4504" s="139"/>
      <x:c r="H4504" s="139"/>
      <x:c r="I4504" s="266" t="n">
        <x:f>INT((ROW()-ROW($I$46))/((CARROT_CAP+1)*(MESCLUN_CAP+1)))</x:f>
        <x:v>6</x:v>
      </x:c>
      <x:c r="J4504" s="266" t="n">
        <x:f>MOD(INT((ROW()-ROW($I$46))/(MESCLUN_CAP+1)),CARROT_CAP+1)</x:f>
        <x:v>17</x:v>
      </x:c>
      <x:c r="K4504" s="266" t="n">
        <x:f>MOD(ROW()-ROW($I$46),MESCLUN_CAP+1)</x:f>
        <x:v>25</x:v>
      </x:c>
      <x:c r="L4504" s="266" t="n">
        <x:f>SUM(I4504:K4504)</x:f>
        <x:v>48</x:v>
      </x:c>
      <x:c r="M4504" s="267" t="n">
        <x:f>I4504*TOMATO_HOURS*WEEKS*(1+TOMATO_DIM)^I4504+J4504*CARROT_HOURS*WEEKS*(1+CARROT_DIM)^J4504+K4504*MESCLUN_HOURS*WEEKS*(1+MESCLUN_DIM)^K4504</x:f>
        <x:v>3267.3853090629045</x:v>
      </x:c>
      <x:c r="N4504" s="267" t="n">
        <x:f>MAX(M4504-FARMER_HOURS,0)/TEMP_HOURS_PER_WORKER</x:f>
        <x:v>1.7690175757381281</x:v>
      </x:c>
      <x:c r="O4504" s="268" t="n">
        <x:f>I4504*TOMATO_PRICE+J4504*CARROT_PRICE+K4504*MESCLUN_PRICE</x:f>
        <x:v>155898</x:v>
      </x:c>
      <x:c r="P4504" s="268" t="n">
        <x:f>I4504*TOMATO_FERTILIZER+J4504*CARROT_FERTILIZER+K4504*MESCLUN_FERTILIZER</x:f>
        <x:v>34760</x:v>
      </x:c>
      <x:c r="Q4504" s="268" t="n">
        <x:f>MIN(M4504,FARMER_HOURS)*FARMER_RATE+MAX(M4504-FARMER_HOURS,0)*TEMP_RATE</x:f>
        <x:v>69225.43939345321</x:v>
      </x:c>
      <x:c r="R4504" s="268" t="n">
        <x:f>O4504-P4504-Q4504-FIXED_COST</x:f>
        <x:v>31912.560606546787</x:v>
      </x:c>
      <x:c r="S4504" s="139" t="str">
        <x:f>IF(AND(L4504&lt;=TOTAL_BED_CAP,N4504&lt;=TEMP_WORKER_CAP),"YES","NO")</x:f>
        <x:v>YES</x:v>
      </x:c>
      <x:c r="T4504" s="139" t="n">
        <x:f>IF(S4504="YES",R4504,-1E+99)</x:f>
        <x:v>31912.560606546787</x:v>
      </x:c>
    </x:row>
    <x:row r="4505">
      <x:c r="A4505" s="139"/>
      <x:c r="B4505" s="139"/>
      <x:c r="C4505" s="139"/>
      <x:c r="D4505" s="139"/>
      <x:c r="E4505" s="139"/>
      <x:c r="F4505" s="139"/>
      <x:c r="G4505" s="139"/>
      <x:c r="H4505" s="139"/>
      <x:c r="I4505" s="266" t="n">
        <x:f>INT((ROW()-ROW($I$46))/((CARROT_CAP+1)*(MESCLUN_CAP+1)))</x:f>
        <x:v>6</x:v>
      </x:c>
      <x:c r="J4505" s="266" t="n">
        <x:f>MOD(INT((ROW()-ROW($I$46))/(MESCLUN_CAP+1)),CARROT_CAP+1)</x:f>
        <x:v>17</x:v>
      </x:c>
      <x:c r="K4505" s="266" t="n">
        <x:f>MOD(ROW()-ROW($I$46),MESCLUN_CAP+1)</x:f>
        <x:v>26</x:v>
      </x:c>
      <x:c r="L4505" s="266" t="n">
        <x:f>SUM(I4505:K4505)</x:f>
        <x:v>49</x:v>
      </x:c>
      <x:c r="M4505" s="267" t="n">
        <x:f>I4505*TOMATO_HOURS*WEEKS*(1+TOMATO_DIM)^I4505+J4505*CARROT_HOURS*WEEKS*(1+CARROT_DIM)^J4505+K4505*MESCLUN_HOURS*WEEKS*(1+MESCLUN_DIM)^K4505</x:f>
        <x:v>3348.725313023622</x:v>
      </x:c>
      <x:c r="N4505" s="267" t="n">
        <x:f>MAX(M4505-FARMER_HOURS,0)/TEMP_HOURS_PER_WORKER</x:f>
        <x:v>1.8255036895997376</x:v>
      </x:c>
      <x:c r="O4505" s="268" t="n">
        <x:f>I4505*TOMATO_PRICE+J4505*CARROT_PRICE+K4505*MESCLUN_PRICE</x:f>
        <x:v>158598</x:v>
      </x:c>
      <x:c r="P4505" s="268" t="n">
        <x:f>I4505*TOMATO_FERTILIZER+J4505*CARROT_FERTILIZER+K4505*MESCLUN_FERTILIZER</x:f>
        <x:v>35640</x:v>
      </x:c>
      <x:c r="Q4505" s="268" t="n">
        <x:f>MIN(M4505,FARMER_HOURS)*FARMER_RATE+MAX(M4505-FARMER_HOURS,0)*TEMP_RATE</x:f>
        <x:v>70637.59223999345</x:v>
      </x:c>
      <x:c r="R4505" s="268" t="n">
        <x:f>O4505-P4505-Q4505-FIXED_COST</x:f>
        <x:v>32320.40776000655</x:v>
      </x:c>
      <x:c r="S4505" s="139" t="str">
        <x:f>IF(AND(L4505&lt;=TOTAL_BED_CAP,N4505&lt;=TEMP_WORKER_CAP),"YES","NO")</x:f>
        <x:v>YES</x:v>
      </x:c>
      <x:c r="T4505" s="139" t="n">
        <x:f>IF(S4505="YES",R4505,-1E+99)</x:f>
        <x:v>32320.40776000655</x:v>
      </x:c>
    </x:row>
    <x:row r="4506">
      <x:c r="A4506" s="139"/>
      <x:c r="B4506" s="139"/>
      <x:c r="C4506" s="139"/>
      <x:c r="D4506" s="139"/>
      <x:c r="E4506" s="139"/>
      <x:c r="F4506" s="139"/>
      <x:c r="G4506" s="139"/>
      <x:c r="H4506" s="139"/>
      <x:c r="I4506" s="266" t="n">
        <x:f>INT((ROW()-ROW($I$46))/((CARROT_CAP+1)*(MESCLUN_CAP+1)))</x:f>
        <x:v>6</x:v>
      </x:c>
      <x:c r="J4506" s="266" t="n">
        <x:f>MOD(INT((ROW()-ROW($I$46))/(MESCLUN_CAP+1)),CARROT_CAP+1)</x:f>
        <x:v>17</x:v>
      </x:c>
      <x:c r="K4506" s="266" t="n">
        <x:f>MOD(ROW()-ROW($I$46),MESCLUN_CAP+1)</x:f>
        <x:v>27</x:v>
      </x:c>
      <x:c r="L4506" s="266" t="n">
        <x:f>SUM(I4506:K4506)</x:f>
        <x:v>50</x:v>
      </x:c>
      <x:c r="M4506" s="267" t="n">
        <x:f>I4506*TOMATO_HOURS*WEEKS*(1+TOMATO_DIM)^I4506+J4506*CARROT_HOURS*WEEKS*(1+CARROT_DIM)^J4506+K4506*MESCLUN_HOURS*WEEKS*(1+MESCLUN_DIM)^K4506</x:f>
        <x:v>3431.859017543379</x:v>
      </x:c>
      <x:c r="N4506" s="267" t="n">
        <x:f>MAX(M4506-FARMER_HOURS,0)/TEMP_HOURS_PER_WORKER</x:f>
        <x:v>1.883235428849569</x:v>
      </x:c>
      <x:c r="O4506" s="268" t="n">
        <x:f>I4506*TOMATO_PRICE+J4506*CARROT_PRICE+K4506*MESCLUN_PRICE</x:f>
        <x:v>161298</x:v>
      </x:c>
      <x:c r="P4506" s="268" t="n">
        <x:f>I4506*TOMATO_FERTILIZER+J4506*CARROT_FERTILIZER+K4506*MESCLUN_FERTILIZER</x:f>
        <x:v>36520</x:v>
      </x:c>
      <x:c r="Q4506" s="268" t="n">
        <x:f>MIN(M4506,FARMER_HOURS)*FARMER_RATE+MAX(M4506-FARMER_HOURS,0)*TEMP_RATE</x:f>
        <x:v>72080.88572123922</x:v>
      </x:c>
      <x:c r="R4506" s="268" t="n">
        <x:f>O4506-P4506-Q4506-FIXED_COST</x:f>
        <x:v>32697.114278760782</x:v>
      </x:c>
      <x:c r="S4506" s="139" t="str">
        <x:f>IF(AND(L4506&lt;=TOTAL_BED_CAP,N4506&lt;=TEMP_WORKER_CAP),"YES","NO")</x:f>
        <x:v>YES</x:v>
      </x:c>
      <x:c r="T4506" s="139" t="n">
        <x:f>IF(S4506="YES",R4506,-1E+99)</x:f>
        <x:v>32697.114278760782</x:v>
      </x:c>
    </x:row>
    <x:row r="4507">
      <x:c r="A4507" s="139"/>
      <x:c r="B4507" s="139"/>
      <x:c r="C4507" s="139"/>
      <x:c r="D4507" s="139"/>
      <x:c r="E4507" s="139"/>
      <x:c r="F4507" s="139"/>
      <x:c r="G4507" s="139"/>
      <x:c r="H4507" s="139"/>
      <x:c r="I4507" s="266" t="n">
        <x:f>INT((ROW()-ROW($I$46))/((CARROT_CAP+1)*(MESCLUN_CAP+1)))</x:f>
        <x:v>6</x:v>
      </x:c>
      <x:c r="J4507" s="266" t="n">
        <x:f>MOD(INT((ROW()-ROW($I$46))/(MESCLUN_CAP+1)),CARROT_CAP+1)</x:f>
        <x:v>17</x:v>
      </x:c>
      <x:c r="K4507" s="266" t="n">
        <x:f>MOD(ROW()-ROW($I$46),MESCLUN_CAP+1)</x:f>
        <x:v>28</x:v>
      </x:c>
      <x:c r="L4507" s="266" t="n">
        <x:f>SUM(I4507:K4507)</x:f>
        <x:v>51</x:v>
      </x:c>
      <x:c r="M4507" s="267" t="n">
        <x:f>I4507*TOMATO_HOURS*WEEKS*(1+TOMATO_DIM)^I4507+J4507*CARROT_HOURS*WEEKS*(1+CARROT_DIM)^J4507+K4507*MESCLUN_HOURS*WEEKS*(1+MESCLUN_DIM)^K4507</x:f>
        <x:v>3516.8185557605325</x:v>
      </x:c>
      <x:c r="N4507" s="267" t="n">
        <x:f>MAX(M4507-FARMER_HOURS,0)/TEMP_HOURS_PER_WORKER</x:f>
        <x:v>1.9422351081670364</x:v>
      </x:c>
      <x:c r="O4507" s="268" t="n">
        <x:f>I4507*TOMATO_PRICE+J4507*CARROT_PRICE+K4507*MESCLUN_PRICE</x:f>
        <x:v>163998</x:v>
      </x:c>
      <x:c r="P4507" s="268" t="n">
        <x:f>I4507*TOMATO_FERTILIZER+J4507*CARROT_FERTILIZER+K4507*MESCLUN_FERTILIZER</x:f>
        <x:v>37400</x:v>
      </x:c>
      <x:c r="Q4507" s="268" t="n">
        <x:f>MIN(M4507,FARMER_HOURS)*FARMER_RATE+MAX(M4507-FARMER_HOURS,0)*TEMP_RATE</x:f>
        <x:v>73555.87770417592</x:v>
      </x:c>
      <x:c r="R4507" s="268" t="n">
        <x:f>O4507-P4507-Q4507-FIXED_COST</x:f>
        <x:v>33042.12229582408</x:v>
      </x:c>
      <x:c r="S4507" s="139" t="str">
        <x:f>IF(AND(L4507&lt;=TOTAL_BED_CAP,N4507&lt;=TEMP_WORKER_CAP),"YES","NO")</x:f>
        <x:v>YES</x:v>
      </x:c>
      <x:c r="T4507" s="139" t="n">
        <x:f>IF(S4507="YES",R4507,-1E+99)</x:f>
        <x:v>33042.12229582408</x:v>
      </x:c>
    </x:row>
    <x:row r="4508">
      <x:c r="A4508" s="139"/>
      <x:c r="B4508" s="139"/>
      <x:c r="C4508" s="139"/>
      <x:c r="D4508" s="139"/>
      <x:c r="E4508" s="139"/>
      <x:c r="F4508" s="139"/>
      <x:c r="G4508" s="139"/>
      <x:c r="H4508" s="139"/>
      <x:c r="I4508" s="266" t="n">
        <x:f>INT((ROW()-ROW($I$46))/((CARROT_CAP+1)*(MESCLUN_CAP+1)))</x:f>
        <x:v>6</x:v>
      </x:c>
      <x:c r="J4508" s="266" t="n">
        <x:f>MOD(INT((ROW()-ROW($I$46))/(MESCLUN_CAP+1)),CARROT_CAP+1)</x:f>
        <x:v>17</x:v>
      </x:c>
      <x:c r="K4508" s="266" t="n">
        <x:f>MOD(ROW()-ROW($I$46),MESCLUN_CAP+1)</x:f>
        <x:v>29</x:v>
      </x:c>
      <x:c r="L4508" s="266" t="n">
        <x:f>SUM(I4508:K4508)</x:f>
        <x:v>52</x:v>
      </x:c>
      <x:c r="M4508" s="267" t="n">
        <x:f>I4508*TOMATO_HOURS*WEEKS*(1+TOMATO_DIM)^I4508+J4508*CARROT_HOURS*WEEKS*(1+CARROT_DIM)^J4508+K4508*MESCLUN_HOURS*WEEKS*(1+MESCLUN_DIM)^K4508</x:f>
        <x:v>3603.636583876186</x:v>
      </x:c>
      <x:c r="N4508" s="267" t="n">
        <x:f>MAX(M4508-FARMER_HOURS,0)/TEMP_HOURS_PER_WORKER</x:f>
        <x:v>2.0025254054695734</x:v>
      </x:c>
      <x:c r="O4508" s="268" t="n">
        <x:f>I4508*TOMATO_PRICE+J4508*CARROT_PRICE+K4508*MESCLUN_PRICE</x:f>
        <x:v>166698</x:v>
      </x:c>
      <x:c r="P4508" s="268" t="n">
        <x:f>I4508*TOMATO_FERTILIZER+J4508*CARROT_FERTILIZER+K4508*MESCLUN_FERTILIZER</x:f>
        <x:v>38280</x:v>
      </x:c>
      <x:c r="Q4508" s="268" t="n">
        <x:f>MIN(M4508,FARMER_HOURS)*FARMER_RATE+MAX(M4508-FARMER_HOURS,0)*TEMP_RATE</x:f>
        <x:v>75063.13513673934</x:v>
      </x:c>
      <x:c r="R4508" s="268" t="n">
        <x:f>O4508-P4508-Q4508-FIXED_COST</x:f>
        <x:v>33354.864863260664</x:v>
      </x:c>
      <x:c r="S4508" s="139" t="str">
        <x:f>IF(AND(L4508&lt;=TOTAL_BED_CAP,N4508&lt;=TEMP_WORKER_CAP),"YES","NO")</x:f>
        <x:v>YES</x:v>
      </x:c>
      <x:c r="T4508" s="139" t="n">
        <x:f>IF(S4508="YES",R4508,-1E+99)</x:f>
        <x:v>33354.864863260664</x:v>
      </x:c>
    </x:row>
    <x:row r="4509">
      <x:c r="A4509" s="139"/>
      <x:c r="B4509" s="139"/>
      <x:c r="C4509" s="139"/>
      <x:c r="D4509" s="139"/>
      <x:c r="E4509" s="139"/>
      <x:c r="F4509" s="139"/>
      <x:c r="G4509" s="139"/>
      <x:c r="H4509" s="139"/>
      <x:c r="I4509" s="266" t="n">
        <x:f>INT((ROW()-ROW($I$46))/((CARROT_CAP+1)*(MESCLUN_CAP+1)))</x:f>
        <x:v>6</x:v>
      </x:c>
      <x:c r="J4509" s="266" t="n">
        <x:f>MOD(INT((ROW()-ROW($I$46))/(MESCLUN_CAP+1)),CARROT_CAP+1)</x:f>
        <x:v>17</x:v>
      </x:c>
      <x:c r="K4509" s="266" t="n">
        <x:f>MOD(ROW()-ROW($I$46),MESCLUN_CAP+1)</x:f>
        <x:v>30</x:v>
      </x:c>
      <x:c r="L4509" s="266" t="n">
        <x:f>SUM(I4509:K4509)</x:f>
        <x:v>53</x:v>
      </x:c>
      <x:c r="M4509" s="267" t="n">
        <x:f>I4509*TOMATO_HOURS*WEEKS*(1+TOMATO_DIM)^I4509+J4509*CARROT_HOURS*WEEKS*(1+CARROT_DIM)^J4509+K4509*MESCLUN_HOURS*WEEKS*(1+MESCLUN_DIM)^K4509</x:f>
        <x:v>3692.346289209956</x:v>
      </x:c>
      <x:c r="N4509" s="267" t="n">
        <x:f>MAX(M4509-FARMER_HOURS,0)/TEMP_HOURS_PER_WORKER</x:f>
        <x:v>2.064129367506914</x:v>
      </x:c>
      <x:c r="O4509" s="268" t="n">
        <x:f>I4509*TOMATO_PRICE+J4509*CARROT_PRICE+K4509*MESCLUN_PRICE</x:f>
        <x:v>169398</x:v>
      </x:c>
      <x:c r="P4509" s="268" t="n">
        <x:f>I4509*TOMATO_FERTILIZER+J4509*CARROT_FERTILIZER+K4509*MESCLUN_FERTILIZER</x:f>
        <x:v>39160</x:v>
      </x:c>
      <x:c r="Q4509" s="268" t="n">
        <x:f>MIN(M4509,FARMER_HOURS)*FARMER_RATE+MAX(M4509-FARMER_HOURS,0)*TEMP_RATE</x:f>
        <x:v>76603.23418767285</x:v>
      </x:c>
      <x:c r="R4509" s="268" t="n">
        <x:f>O4509-P4509-Q4509-FIXED_COST</x:f>
        <x:v>33634.765812327154</x:v>
      </x:c>
      <x:c r="S4509" s="139" t="str">
        <x:f>IF(AND(L4509&lt;=TOTAL_BED_CAP,N4509&lt;=TEMP_WORKER_CAP),"YES","NO")</x:f>
        <x:v>YES</x:v>
      </x:c>
      <x:c r="T4509" s="139" t="n">
        <x:f>IF(S4509="YES",R4509,-1E+99)</x:f>
        <x:v>33634.765812327154</x:v>
      </x:c>
    </x:row>
    <x:row r="4510">
      <x:c r="A4510" s="139"/>
      <x:c r="B4510" s="139"/>
      <x:c r="C4510" s="139"/>
      <x:c r="D4510" s="139"/>
      <x:c r="E4510" s="139"/>
      <x:c r="F4510" s="139"/>
      <x:c r="G4510" s="139"/>
      <x:c r="H4510" s="139"/>
      <x:c r="I4510" s="266" t="n">
        <x:f>INT((ROW()-ROW($I$46))/((CARROT_CAP+1)*(MESCLUN_CAP+1)))</x:f>
        <x:v>6</x:v>
      </x:c>
      <x:c r="J4510" s="266" t="n">
        <x:f>MOD(INT((ROW()-ROW($I$46))/(MESCLUN_CAP+1)),CARROT_CAP+1)</x:f>
        <x:v>18</x:v>
      </x:c>
      <x:c r="K4510" s="266" t="n">
        <x:f>MOD(ROW()-ROW($I$46),MESCLUN_CAP+1)</x:f>
        <x:v>0</x:v>
      </x:c>
      <x:c r="L4510" s="266" t="n">
        <x:f>SUM(I4510:K4510)</x:f>
        <x:v>24</x:v>
      </x:c>
      <x:c r="M4510" s="267" t="n">
        <x:f>I4510*TOMATO_HOURS*WEEKS*(1+TOMATO_DIM)^I4510+J4510*CARROT_HOURS*WEEKS*(1+CARROT_DIM)^J4510+K4510*MESCLUN_HOURS*WEEKS*(1+MESCLUN_DIM)^K4510</x:f>
        <x:v>1798.858647561512</x:v>
      </x:c>
      <x:c r="N4510" s="267" t="n">
        <x:f>MAX(M4510-FARMER_HOURS,0)/TEMP_HOURS_PER_WORKER</x:f>
        <x:v>0.7492073941399389</x:v>
      </x:c>
      <x:c r="O4510" s="268" t="n">
        <x:f>I4510*TOMATO_PRICE+J4510*CARROT_PRICE+K4510*MESCLUN_PRICE</x:f>
        <x:v>90492</x:v>
      </x:c>
      <x:c r="P4510" s="268" t="n">
        <x:f>I4510*TOMATO_FERTILIZER+J4510*CARROT_FERTILIZER+K4510*MESCLUN_FERTILIZER</x:f>
        <x:v>13200</x:v>
      </x:c>
      <x:c r="Q4510" s="268" t="n">
        <x:f>MIN(M4510,FARMER_HOURS)*FARMER_RATE+MAX(M4510-FARMER_HOURS,0)*TEMP_RATE</x:f>
        <x:v>43730.184853498475</x:v>
      </x:c>
      <x:c r="R4510" s="268" t="n">
        <x:f>O4510-P4510-Q4510-FIXED_COST</x:f>
        <x:v>13561.815146501525</x:v>
      </x:c>
      <x:c r="S4510" s="139" t="str">
        <x:f>IF(AND(L4510&lt;=TOTAL_BED_CAP,N4510&lt;=TEMP_WORKER_CAP),"YES","NO")</x:f>
        <x:v>YES</x:v>
      </x:c>
      <x:c r="T4510" s="139" t="n">
        <x:f>IF(S4510="YES",R4510,-1E+99)</x:f>
        <x:v>13561.815146501525</x:v>
      </x:c>
    </x:row>
    <x:row r="4511">
      <x:c r="A4511" s="139"/>
      <x:c r="B4511" s="139"/>
      <x:c r="C4511" s="139"/>
      <x:c r="D4511" s="139"/>
      <x:c r="E4511" s="139"/>
      <x:c r="F4511" s="139"/>
      <x:c r="G4511" s="139"/>
      <x:c r="H4511" s="139"/>
      <x:c r="I4511" s="266" t="n">
        <x:f>INT((ROW()-ROW($I$46))/((CARROT_CAP+1)*(MESCLUN_CAP+1)))</x:f>
        <x:v>6</x:v>
      </x:c>
      <x:c r="J4511" s="266" t="n">
        <x:f>MOD(INT((ROW()-ROW($I$46))/(MESCLUN_CAP+1)),CARROT_CAP+1)</x:f>
        <x:v>18</x:v>
      </x:c>
      <x:c r="K4511" s="266" t="n">
        <x:f>MOD(ROW()-ROW($I$46),MESCLUN_CAP+1)</x:f>
        <x:v>1</x:v>
      </x:c>
      <x:c r="L4511" s="266" t="n">
        <x:f>SUM(I4511:K4511)</x:f>
        <x:v>25</x:v>
      </x:c>
      <x:c r="M4511" s="267" t="n">
        <x:f>I4511*TOMATO_HOURS*WEEKS*(1+TOMATO_DIM)^I4511+J4511*CARROT_HOURS*WEEKS*(1+CARROT_DIM)^J4511+K4511*MESCLUN_HOURS*WEEKS*(1+MESCLUN_DIM)^K4511</x:f>
        <x:v>1844.421147561512</x:v>
      </x:c>
      <x:c r="N4511" s="267" t="n">
        <x:f>MAX(M4511-FARMER_HOURS,0)/TEMP_HOURS_PER_WORKER</x:f>
        <x:v>0.780848019139939</x:v>
      </x:c>
      <x:c r="O4511" s="268" t="n">
        <x:f>I4511*TOMATO_PRICE+J4511*CARROT_PRICE+K4511*MESCLUN_PRICE</x:f>
        <x:v>93192</x:v>
      </x:c>
      <x:c r="P4511" s="268" t="n">
        <x:f>I4511*TOMATO_FERTILIZER+J4511*CARROT_FERTILIZER+K4511*MESCLUN_FERTILIZER</x:f>
        <x:v>14080</x:v>
      </x:c>
      <x:c r="Q4511" s="268" t="n">
        <x:f>MIN(M4511,FARMER_HOURS)*FARMER_RATE+MAX(M4511-FARMER_HOURS,0)*TEMP_RATE</x:f>
        <x:v>44521.200478498475</x:v>
      </x:c>
      <x:c r="R4511" s="268" t="n">
        <x:f>O4511-P4511-Q4511-FIXED_COST</x:f>
        <x:v>14590.799521501525</x:v>
      </x:c>
      <x:c r="S4511" s="139" t="str">
        <x:f>IF(AND(L4511&lt;=TOTAL_BED_CAP,N4511&lt;=TEMP_WORKER_CAP),"YES","NO")</x:f>
        <x:v>YES</x:v>
      </x:c>
      <x:c r="T4511" s="139" t="n">
        <x:f>IF(S4511="YES",R4511,-1E+99)</x:f>
        <x:v>14590.799521501525</x:v>
      </x:c>
    </x:row>
    <x:row r="4512">
      <x:c r="A4512" s="139"/>
      <x:c r="B4512" s="139"/>
      <x:c r="C4512" s="139"/>
      <x:c r="D4512" s="139"/>
      <x:c r="E4512" s="139"/>
      <x:c r="F4512" s="139"/>
      <x:c r="G4512" s="139"/>
      <x:c r="H4512" s="139"/>
      <x:c r="I4512" s="266" t="n">
        <x:f>INT((ROW()-ROW($I$46))/((CARROT_CAP+1)*(MESCLUN_CAP+1)))</x:f>
        <x:v>6</x:v>
      </x:c>
      <x:c r="J4512" s="266" t="n">
        <x:f>MOD(INT((ROW()-ROW($I$46))/(MESCLUN_CAP+1)),CARROT_CAP+1)</x:f>
        <x:v>18</x:v>
      </x:c>
      <x:c r="K4512" s="266" t="n">
        <x:f>MOD(ROW()-ROW($I$46),MESCLUN_CAP+1)</x:f>
        <x:v>2</x:v>
      </x:c>
      <x:c r="L4512" s="266" t="n">
        <x:f>SUM(I4512:K4512)</x:f>
        <x:v>26</x:v>
      </x:c>
      <x:c r="M4512" s="267" t="n">
        <x:f>I4512*TOMATO_HOURS*WEEKS*(1+TOMATO_DIM)^I4512+J4512*CARROT_HOURS*WEEKS*(1+CARROT_DIM)^J4512+K4512*MESCLUN_HOURS*WEEKS*(1+MESCLUN_DIM)^K4512</x:f>
        <x:v>1891.122710061512</x:v>
      </x:c>
      <x:c r="N4512" s="267" t="n">
        <x:f>MAX(M4512-FARMER_HOURS,0)/TEMP_HOURS_PER_WORKER</x:f>
        <x:v>0.8132796597649389</x:v>
      </x:c>
      <x:c r="O4512" s="268" t="n">
        <x:f>I4512*TOMATO_PRICE+J4512*CARROT_PRICE+K4512*MESCLUN_PRICE</x:f>
        <x:v>95892</x:v>
      </x:c>
      <x:c r="P4512" s="268" t="n">
        <x:f>I4512*TOMATO_FERTILIZER+J4512*CARROT_FERTILIZER+K4512*MESCLUN_FERTILIZER</x:f>
        <x:v>14960</x:v>
      </x:c>
      <x:c r="Q4512" s="268" t="n">
        <x:f>MIN(M4512,FARMER_HOURS)*FARMER_RATE+MAX(M4512-FARMER_HOURS,0)*TEMP_RATE</x:f>
        <x:v>45331.991494123475</x:v>
      </x:c>
      <x:c r="R4512" s="268" t="n">
        <x:f>O4512-P4512-Q4512-FIXED_COST</x:f>
        <x:v>15600.008505876525</x:v>
      </x:c>
      <x:c r="S4512" s="139" t="str">
        <x:f>IF(AND(L4512&lt;=TOTAL_BED_CAP,N4512&lt;=TEMP_WORKER_CAP),"YES","NO")</x:f>
        <x:v>YES</x:v>
      </x:c>
      <x:c r="T4512" s="139" t="n">
        <x:f>IF(S4512="YES",R4512,-1E+99)</x:f>
        <x:v>15600.008505876525</x:v>
      </x:c>
    </x:row>
    <x:row r="4513">
      <x:c r="A4513" s="139"/>
      <x:c r="B4513" s="139"/>
      <x:c r="C4513" s="139"/>
      <x:c r="D4513" s="139"/>
      <x:c r="E4513" s="139"/>
      <x:c r="F4513" s="139"/>
      <x:c r="G4513" s="139"/>
      <x:c r="H4513" s="139"/>
      <x:c r="I4513" s="266" t="n">
        <x:f>INT((ROW()-ROW($I$46))/((CARROT_CAP+1)*(MESCLUN_CAP+1)))</x:f>
        <x:v>6</x:v>
      </x:c>
      <x:c r="J4513" s="266" t="n">
        <x:f>MOD(INT((ROW()-ROW($I$46))/(MESCLUN_CAP+1)),CARROT_CAP+1)</x:f>
        <x:v>18</x:v>
      </x:c>
      <x:c r="K4513" s="266" t="n">
        <x:f>MOD(ROW()-ROW($I$46),MESCLUN_CAP+1)</x:f>
        <x:v>3</x:v>
      </x:c>
      <x:c r="L4513" s="266" t="n">
        <x:f>SUM(I4513:K4513)</x:f>
        <x:v>27</x:v>
      </x:c>
      <x:c r="M4513" s="267" t="n">
        <x:f>I4513*TOMATO_HOURS*WEEKS*(1+TOMATO_DIM)^I4513+J4513*CARROT_HOURS*WEEKS*(1+CARROT_DIM)^J4513+K4513*MESCLUN_HOURS*WEEKS*(1+MESCLUN_DIM)^K4513</x:f>
        <x:v>1938.984692483387</x:v>
      </x:c>
      <x:c r="N4513" s="267" t="n">
        <x:f>MAX(M4513-FARMER_HOURS,0)/TEMP_HOURS_PER_WORKER</x:f>
        <x:v>0.8465171475579077</x:v>
      </x:c>
      <x:c r="O4513" s="268" t="n">
        <x:f>I4513*TOMATO_PRICE+J4513*CARROT_PRICE+K4513*MESCLUN_PRICE</x:f>
        <x:v>98592</x:v>
      </x:c>
      <x:c r="P4513" s="268" t="n">
        <x:f>I4513*TOMATO_FERTILIZER+J4513*CARROT_FERTILIZER+K4513*MESCLUN_FERTILIZER</x:f>
        <x:v>15840</x:v>
      </x:c>
      <x:c r="Q4513" s="268" t="n">
        <x:f>MIN(M4513,FARMER_HOURS)*FARMER_RATE+MAX(M4513-FARMER_HOURS,0)*TEMP_RATE</x:f>
        <x:v>46162.92868894769</x:v>
      </x:c>
      <x:c r="R4513" s="268" t="n">
        <x:f>O4513-P4513-Q4513-FIXED_COST</x:f>
        <x:v>16589.071311052307</x:v>
      </x:c>
      <x:c r="S4513" s="139" t="str">
        <x:f>IF(AND(L4513&lt;=TOTAL_BED_CAP,N4513&lt;=TEMP_WORKER_CAP),"YES","NO")</x:f>
        <x:v>YES</x:v>
      </x:c>
      <x:c r="T4513" s="139" t="n">
        <x:f>IF(S4513="YES",R4513,-1E+99)</x:f>
        <x:v>16589.071311052307</x:v>
      </x:c>
    </x:row>
    <x:row r="4514">
      <x:c r="A4514" s="139"/>
      <x:c r="B4514" s="139"/>
      <x:c r="C4514" s="139"/>
      <x:c r="D4514" s="139"/>
      <x:c r="E4514" s="139"/>
      <x:c r="F4514" s="139"/>
      <x:c r="G4514" s="139"/>
      <x:c r="H4514" s="139"/>
      <x:c r="I4514" s="266" t="n">
        <x:f>INT((ROW()-ROW($I$46))/((CARROT_CAP+1)*(MESCLUN_CAP+1)))</x:f>
        <x:v>6</x:v>
      </x:c>
      <x:c r="J4514" s="266" t="n">
        <x:f>MOD(INT((ROW()-ROW($I$46))/(MESCLUN_CAP+1)),CARROT_CAP+1)</x:f>
        <x:v>18</x:v>
      </x:c>
      <x:c r="K4514" s="266" t="n">
        <x:f>MOD(ROW()-ROW($I$46),MESCLUN_CAP+1)</x:f>
        <x:v>4</x:v>
      </x:c>
      <x:c r="L4514" s="266" t="n">
        <x:f>SUM(I4514:K4514)</x:f>
        <x:v>28</x:v>
      </x:c>
      <x:c r="M4514" s="267" t="n">
        <x:f>I4514*TOMATO_HOURS*WEEKS*(1+TOMATO_DIM)^I4514+J4514*CARROT_HOURS*WEEKS*(1+CARROT_DIM)^J4514+K4514*MESCLUN_HOURS*WEEKS*(1+MESCLUN_DIM)^K4514</x:f>
        <x:v>1988.0288082060433</x:v>
      </x:c>
      <x:c r="N4514" s="267" t="n">
        <x:f>MAX(M4514-FARMER_HOURS,0)/TEMP_HOURS_PER_WORKER</x:f>
        <x:v>0.8805755612541968</x:v>
      </x:c>
      <x:c r="O4514" s="268" t="n">
        <x:f>I4514*TOMATO_PRICE+J4514*CARROT_PRICE+K4514*MESCLUN_PRICE</x:f>
        <x:v>101292</x:v>
      </x:c>
      <x:c r="P4514" s="268" t="n">
        <x:f>I4514*TOMATO_FERTILIZER+J4514*CARROT_FERTILIZER+K4514*MESCLUN_FERTILIZER</x:f>
        <x:v>16720</x:v>
      </x:c>
      <x:c r="Q4514" s="268" t="n">
        <x:f>MIN(M4514,FARMER_HOURS)*FARMER_RATE+MAX(M4514-FARMER_HOURS,0)*TEMP_RATE</x:f>
        <x:v>47014.38903135492</x:v>
      </x:c>
      <x:c r="R4514" s="268" t="n">
        <x:f>O4514-P4514-Q4514-FIXED_COST</x:f>
        <x:v>17557.61096864508</x:v>
      </x:c>
      <x:c r="S4514" s="139" t="str">
        <x:f>IF(AND(L4514&lt;=TOTAL_BED_CAP,N4514&lt;=TEMP_WORKER_CAP),"YES","NO")</x:f>
        <x:v>YES</x:v>
      </x:c>
      <x:c r="T4514" s="139" t="n">
        <x:f>IF(S4514="YES",R4514,-1E+99)</x:f>
        <x:v>17557.61096864508</x:v>
      </x:c>
    </x:row>
    <x:row r="4515">
      <x:c r="A4515" s="139"/>
      <x:c r="B4515" s="139"/>
      <x:c r="C4515" s="139"/>
      <x:c r="D4515" s="139"/>
      <x:c r="E4515" s="139"/>
      <x:c r="F4515" s="139"/>
      <x:c r="G4515" s="139"/>
      <x:c r="H4515" s="139"/>
      <x:c r="I4515" s="266" t="n">
        <x:f>INT((ROW()-ROW($I$46))/((CARROT_CAP+1)*(MESCLUN_CAP+1)))</x:f>
        <x:v>6</x:v>
      </x:c>
      <x:c r="J4515" s="266" t="n">
        <x:f>MOD(INT((ROW()-ROW($I$46))/(MESCLUN_CAP+1)),CARROT_CAP+1)</x:f>
        <x:v>18</x:v>
      </x:c>
      <x:c r="K4515" s="266" t="n">
        <x:f>MOD(ROW()-ROW($I$46),MESCLUN_CAP+1)</x:f>
        <x:v>5</x:v>
      </x:c>
      <x:c r="L4515" s="266" t="n">
        <x:f>SUM(I4515:K4515)</x:f>
        <x:v>29</x:v>
      </x:c>
      <x:c r="M4515" s="267" t="n">
        <x:f>I4515*TOMATO_HOURS*WEEKS*(1+TOMATO_DIM)^I4515+J4515*CARROT_HOURS*WEEKS*(1+CARROT_DIM)^J4515+K4515*MESCLUN_HOURS*WEEKS*(1+MESCLUN_DIM)^K4515</x:f>
        <x:v>2038.277132127247</x:v>
      </x:c>
      <x:c r="N4515" s="267" t="n">
        <x:f>MAX(M4515-FARMER_HOURS,0)/TEMP_HOURS_PER_WORKER</x:f>
        <x:v>0.9154702306439214</x:v>
      </x:c>
      <x:c r="O4515" s="268" t="n">
        <x:f>I4515*TOMATO_PRICE+J4515*CARROT_PRICE+K4515*MESCLUN_PRICE</x:f>
        <x:v>103992</x:v>
      </x:c>
      <x:c r="P4515" s="268" t="n">
        <x:f>I4515*TOMATO_FERTILIZER+J4515*CARROT_FERTILIZER+K4515*MESCLUN_FERTILIZER</x:f>
        <x:v>17600</x:v>
      </x:c>
      <x:c r="Q4515" s="268" t="n">
        <x:f>MIN(M4515,FARMER_HOURS)*FARMER_RATE+MAX(M4515-FARMER_HOURS,0)*TEMP_RATE</x:f>
        <x:v>47886.75576609804</x:v>
      </x:c>
      <x:c r="R4515" s="268" t="n">
        <x:f>O4515-P4515-Q4515-FIXED_COST</x:f>
        <x:v>18505.24423390196</x:v>
      </x:c>
      <x:c r="S4515" s="139" t="str">
        <x:f>IF(AND(L4515&lt;=TOTAL_BED_CAP,N4515&lt;=TEMP_WORKER_CAP),"YES","NO")</x:f>
        <x:v>YES</x:v>
      </x:c>
      <x:c r="T4515" s="139" t="n">
        <x:f>IF(S4515="YES",R4515,-1E+99)</x:f>
        <x:v>18505.24423390196</x:v>
      </x:c>
    </x:row>
    <x:row r="4516">
      <x:c r="A4516" s="139"/>
      <x:c r="B4516" s="139"/>
      <x:c r="C4516" s="139"/>
      <x:c r="D4516" s="139"/>
      <x:c r="E4516" s="139"/>
      <x:c r="F4516" s="139"/>
      <x:c r="G4516" s="139"/>
      <x:c r="H4516" s="139"/>
      <x:c r="I4516" s="266" t="n">
        <x:f>INT((ROW()-ROW($I$46))/((CARROT_CAP+1)*(MESCLUN_CAP+1)))</x:f>
        <x:v>6</x:v>
      </x:c>
      <x:c r="J4516" s="266" t="n">
        <x:f>MOD(INT((ROW()-ROW($I$46))/(MESCLUN_CAP+1)),CARROT_CAP+1)</x:f>
        <x:v>18</x:v>
      </x:c>
      <x:c r="K4516" s="266" t="n">
        <x:f>MOD(ROW()-ROW($I$46),MESCLUN_CAP+1)</x:f>
        <x:v>6</x:v>
      </x:c>
      <x:c r="L4516" s="266" t="n">
        <x:f>SUM(I4516:K4516)</x:f>
        <x:v>30</x:v>
      </x:c>
      <x:c r="M4516" s="267" t="n">
        <x:f>I4516*TOMATO_HOURS*WEEKS*(1+TOMATO_DIM)^I4516+J4516*CARROT_HOURS*WEEKS*(1+CARROT_DIM)^J4516+K4516*MESCLUN_HOURS*WEEKS*(1+MESCLUN_DIM)^K4516</x:f>
        <x:v>2089.75210630888</x:v>
      </x:c>
      <x:c r="N4516" s="267" t="n">
        <x:f>MAX(M4516-FARMER_HOURS,0)/TEMP_HOURS_PER_WORKER</x:f>
        <x:v>0.9512167404922777</x:v>
      </x:c>
      <x:c r="O4516" s="268" t="n">
        <x:f>I4516*TOMATO_PRICE+J4516*CARROT_PRICE+K4516*MESCLUN_PRICE</x:f>
        <x:v>106692</x:v>
      </x:c>
      <x:c r="P4516" s="268" t="n">
        <x:f>I4516*TOMATO_FERTILIZER+J4516*CARROT_FERTILIZER+K4516*MESCLUN_FERTILIZER</x:f>
        <x:v>18480</x:v>
      </x:c>
      <x:c r="Q4516" s="268" t="n">
        <x:f>MIN(M4516,FARMER_HOURS)*FARMER_RATE+MAX(M4516-FARMER_HOURS,0)*TEMP_RATE</x:f>
        <x:v>48780.41851230694</x:v>
      </x:c>
      <x:c r="R4516" s="268" t="n">
        <x:f>O4516-P4516-Q4516-FIXED_COST</x:f>
        <x:v>19431.58148769306</x:v>
      </x:c>
      <x:c r="S4516" s="139" t="str">
        <x:f>IF(AND(L4516&lt;=TOTAL_BED_CAP,N4516&lt;=TEMP_WORKER_CAP),"YES","NO")</x:f>
        <x:v>YES</x:v>
      </x:c>
      <x:c r="T4516" s="139" t="n">
        <x:f>IF(S4516="YES",R4516,-1E+99)</x:f>
        <x:v>19431.58148769306</x:v>
      </x:c>
    </x:row>
    <x:row r="4517">
      <x:c r="A4517" s="139"/>
      <x:c r="B4517" s="139"/>
      <x:c r="C4517" s="139"/>
      <x:c r="D4517" s="139"/>
      <x:c r="E4517" s="139"/>
      <x:c r="F4517" s="139"/>
      <x:c r="G4517" s="139"/>
      <x:c r="H4517" s="139"/>
      <x:c r="I4517" s="266" t="n">
        <x:f>INT((ROW()-ROW($I$46))/((CARROT_CAP+1)*(MESCLUN_CAP+1)))</x:f>
        <x:v>6</x:v>
      </x:c>
      <x:c r="J4517" s="266" t="n">
        <x:f>MOD(INT((ROW()-ROW($I$46))/(MESCLUN_CAP+1)),CARROT_CAP+1)</x:f>
        <x:v>18</x:v>
      </x:c>
      <x:c r="K4517" s="266" t="n">
        <x:f>MOD(ROW()-ROW($I$46),MESCLUN_CAP+1)</x:f>
        <x:v>7</x:v>
      </x:c>
      <x:c r="L4517" s="266" t="n">
        <x:f>SUM(I4517:K4517)</x:f>
        <x:v>31</x:v>
      </x:c>
      <x:c r="M4517" s="267" t="n">
        <x:f>I4517*TOMATO_HOURS*WEEKS*(1+TOMATO_DIM)^I4517+J4517*CARROT_HOURS*WEEKS*(1+CARROT_DIM)^J4517+K4517*MESCLUN_HOURS*WEEKS*(1+MESCLUN_DIM)^K4517</x:f>
        <x:v>2142.47654570684</x:v>
      </x:c>
      <x:c r="N4517" s="267" t="n">
        <x:f>MAX(M4517-FARMER_HOURS,0)/TEMP_HOURS_PER_WORKER</x:f>
        <x:v>0.987830934518639</x:v>
      </x:c>
      <x:c r="O4517" s="268" t="n">
        <x:f>I4517*TOMATO_PRICE+J4517*CARROT_PRICE+K4517*MESCLUN_PRICE</x:f>
        <x:v>109392</x:v>
      </x:c>
      <x:c r="P4517" s="268" t="n">
        <x:f>I4517*TOMATO_FERTILIZER+J4517*CARROT_FERTILIZER+K4517*MESCLUN_FERTILIZER</x:f>
        <x:v>19360</x:v>
      </x:c>
      <x:c r="Q4517" s="268" t="n">
        <x:f>MIN(M4517,FARMER_HOURS)*FARMER_RATE+MAX(M4517-FARMER_HOURS,0)*TEMP_RATE</x:f>
        <x:v>49695.77336296598</x:v>
      </x:c>
      <x:c r="R4517" s="268" t="n">
        <x:f>O4517-P4517-Q4517-FIXED_COST</x:f>
        <x:v>20336.226637034022</x:v>
      </x:c>
      <x:c r="S4517" s="139" t="str">
        <x:f>IF(AND(L4517&lt;=TOTAL_BED_CAP,N4517&lt;=TEMP_WORKER_CAP),"YES","NO")</x:f>
        <x:v>YES</x:v>
      </x:c>
      <x:c r="T4517" s="139" t="n">
        <x:f>IF(S4517="YES",R4517,-1E+99)</x:f>
        <x:v>20336.226637034022</x:v>
      </x:c>
    </x:row>
    <x:row r="4518">
      <x:c r="A4518" s="139"/>
      <x:c r="B4518" s="139"/>
      <x:c r="C4518" s="139"/>
      <x:c r="D4518" s="139"/>
      <x:c r="E4518" s="139"/>
      <x:c r="F4518" s="139"/>
      <x:c r="G4518" s="139"/>
      <x:c r="H4518" s="139"/>
      <x:c r="I4518" s="266" t="n">
        <x:f>INT((ROW()-ROW($I$46))/((CARROT_CAP+1)*(MESCLUN_CAP+1)))</x:f>
        <x:v>6</x:v>
      </x:c>
      <x:c r="J4518" s="266" t="n">
        <x:f>MOD(INT((ROW()-ROW($I$46))/(MESCLUN_CAP+1)),CARROT_CAP+1)</x:f>
        <x:v>18</x:v>
      </x:c>
      <x:c r="K4518" s="266" t="n">
        <x:f>MOD(ROW()-ROW($I$46),MESCLUN_CAP+1)</x:f>
        <x:v>8</x:v>
      </x:c>
      <x:c r="L4518" s="266" t="n">
        <x:f>SUM(I4518:K4518)</x:f>
        <x:v>32</x:v>
      </x:c>
      <x:c r="M4518" s="267" t="n">
        <x:f>I4518*TOMATO_HOURS*WEEKS*(1+TOMATO_DIM)^I4518+J4518*CARROT_HOURS*WEEKS*(1+CARROT_DIM)^J4518+K4518*MESCLUN_HOURS*WEEKS*(1+MESCLUN_DIM)^K4518</x:f>
        <x:v>2196.47364398682</x:v>
      </x:c>
      <x:c r="N4518" s="267" t="n">
        <x:f>MAX(M4518-FARMER_HOURS,0)/TEMP_HOURS_PER_WORKER</x:f>
        <x:v>1.025328919435292</x:v>
      </x:c>
      <x:c r="O4518" s="268" t="n">
        <x:f>I4518*TOMATO_PRICE+J4518*CARROT_PRICE+K4518*MESCLUN_PRICE</x:f>
        <x:v>112092</x:v>
      </x:c>
      <x:c r="P4518" s="268" t="n">
        <x:f>I4518*TOMATO_FERTILIZER+J4518*CARROT_FERTILIZER+K4518*MESCLUN_FERTILIZER</x:f>
        <x:v>20240</x:v>
      </x:c>
      <x:c r="Q4518" s="268" t="n">
        <x:f>MIN(M4518,FARMER_HOURS)*FARMER_RATE+MAX(M4518-FARMER_HOURS,0)*TEMP_RATE</x:f>
        <x:v>50633.2229858823</x:v>
      </x:c>
      <x:c r="R4518" s="268" t="n">
        <x:f>O4518-P4518-Q4518-FIXED_COST</x:f>
        <x:v>21218.777014117702</x:v>
      </x:c>
      <x:c r="S4518" s="139" t="str">
        <x:f>IF(AND(L4518&lt;=TOTAL_BED_CAP,N4518&lt;=TEMP_WORKER_CAP),"YES","NO")</x:f>
        <x:v>YES</x:v>
      </x:c>
      <x:c r="T4518" s="139" t="n">
        <x:f>IF(S4518="YES",R4518,-1E+99)</x:f>
        <x:v>21218.777014117702</x:v>
      </x:c>
    </x:row>
    <x:row r="4519">
      <x:c r="A4519" s="139"/>
      <x:c r="B4519" s="139"/>
      <x:c r="C4519" s="139"/>
      <x:c r="D4519" s="139"/>
      <x:c r="E4519" s="139"/>
      <x:c r="F4519" s="139"/>
      <x:c r="G4519" s="139"/>
      <x:c r="H4519" s="139"/>
      <x:c r="I4519" s="266" t="n">
        <x:f>INT((ROW()-ROW($I$46))/((CARROT_CAP+1)*(MESCLUN_CAP+1)))</x:f>
        <x:v>6</x:v>
      </x:c>
      <x:c r="J4519" s="266" t="n">
        <x:f>MOD(INT((ROW()-ROW($I$46))/(MESCLUN_CAP+1)),CARROT_CAP+1)</x:f>
        <x:v>18</x:v>
      </x:c>
      <x:c r="K4519" s="266" t="n">
        <x:f>MOD(ROW()-ROW($I$46),MESCLUN_CAP+1)</x:f>
        <x:v>9</x:v>
      </x:c>
      <x:c r="L4519" s="266" t="n">
        <x:f>SUM(I4519:K4519)</x:f>
        <x:v>33</x:v>
      </x:c>
      <x:c r="M4519" s="267" t="n">
        <x:f>I4519*TOMATO_HOURS*WEEKS*(1+TOMATO_DIM)^I4519+J4519*CARROT_HOURS*WEEKS*(1+CARROT_DIM)^J4519+K4519*MESCLUN_HOURS*WEEKS*(1+MESCLUN_DIM)^K4519</x:f>
        <x:v>2251.7669794272147</x:v>
      </x:c>
      <x:c r="N4519" s="267" t="n">
        <x:f>MAX(M4519-FARMER_HOURS,0)/TEMP_HOURS_PER_WORKER</x:f>
        <x:v>1.063727069046677</x:v>
      </x:c>
      <x:c r="O4519" s="268" t="n">
        <x:f>I4519*TOMATO_PRICE+J4519*CARROT_PRICE+K4519*MESCLUN_PRICE</x:f>
        <x:v>114792</x:v>
      </x:c>
      <x:c r="P4519" s="268" t="n">
        <x:f>I4519*TOMATO_FERTILIZER+J4519*CARROT_FERTILIZER+K4519*MESCLUN_FERTILIZER</x:f>
        <x:v>21120</x:v>
      </x:c>
      <x:c r="Q4519" s="268" t="n">
        <x:f>MIN(M4519,FARMER_HOURS)*FARMER_RATE+MAX(M4519-FARMER_HOURS,0)*TEMP_RATE</x:f>
        <x:v>51593.176726166916</x:v>
      </x:c>
      <x:c r="R4519" s="268" t="n">
        <x:f>O4519-P4519-Q4519-FIXED_COST</x:f>
        <x:v>22078.823273833084</x:v>
      </x:c>
      <x:c r="S4519" s="139" t="str">
        <x:f>IF(AND(L4519&lt;=TOTAL_BED_CAP,N4519&lt;=TEMP_WORKER_CAP),"YES","NO")</x:f>
        <x:v>YES</x:v>
      </x:c>
      <x:c r="T4519" s="139" t="n">
        <x:f>IF(S4519="YES",R4519,-1E+99)</x:f>
        <x:v>22078.823273833084</x:v>
      </x:c>
    </x:row>
    <x:row r="4520">
      <x:c r="A4520" s="139"/>
      <x:c r="B4520" s="139"/>
      <x:c r="C4520" s="139"/>
      <x:c r="D4520" s="139"/>
      <x:c r="E4520" s="139"/>
      <x:c r="F4520" s="139"/>
      <x:c r="G4520" s="139"/>
      <x:c r="H4520" s="139"/>
      <x:c r="I4520" s="266" t="n">
        <x:f>INT((ROW()-ROW($I$46))/((CARROT_CAP+1)*(MESCLUN_CAP+1)))</x:f>
        <x:v>6</x:v>
      </x:c>
      <x:c r="J4520" s="266" t="n">
        <x:f>MOD(INT((ROW()-ROW($I$46))/(MESCLUN_CAP+1)),CARROT_CAP+1)</x:f>
        <x:v>18</x:v>
      </x:c>
      <x:c r="K4520" s="266" t="n">
        <x:f>MOD(ROW()-ROW($I$46),MESCLUN_CAP+1)</x:f>
        <x:v>10</x:v>
      </x:c>
      <x:c r="L4520" s="266" t="n">
        <x:f>SUM(I4520:K4520)</x:f>
        <x:v>34</x:v>
      </x:c>
      <x:c r="M4520" s="267" t="n">
        <x:f>I4520*TOMATO_HOURS*WEEKS*(1+TOMATO_DIM)^I4520+J4520*CARROT_HOURS*WEEKS*(1+CARROT_DIM)^J4520+K4520*MESCLUN_HOURS*WEEKS*(1+MESCLUN_DIM)^K4520</x:f>
        <x:v>2308.3805209104275</x:v>
      </x:c>
      <x:c r="N4520" s="267" t="n">
        <x:f>MAX(M4520-FARMER_HOURS,0)/TEMP_HOURS_PER_WORKER</x:f>
        <x:v>1.103042028410019</x:v>
      </x:c>
      <x:c r="O4520" s="268" t="n">
        <x:f>I4520*TOMATO_PRICE+J4520*CARROT_PRICE+K4520*MESCLUN_PRICE</x:f>
        <x:v>117492</x:v>
      </x:c>
      <x:c r="P4520" s="268" t="n">
        <x:f>I4520*TOMATO_FERTILIZER+J4520*CARROT_FERTILIZER+K4520*MESCLUN_FERTILIZER</x:f>
        <x:v>22000</x:v>
      </x:c>
      <x:c r="Q4520" s="268" t="n">
        <x:f>MIN(M4520,FARMER_HOURS)*FARMER_RATE+MAX(M4520-FARMER_HOURS,0)*TEMP_RATE</x:f>
        <x:v>52576.05071025048</x:v>
      </x:c>
      <x:c r="R4520" s="268" t="n">
        <x:f>O4520-P4520-Q4520-FIXED_COST</x:f>
        <x:v>22915.949289749522</x:v>
      </x:c>
      <x:c r="S4520" s="139" t="str">
        <x:f>IF(AND(L4520&lt;=TOTAL_BED_CAP,N4520&lt;=TEMP_WORKER_CAP),"YES","NO")</x:f>
        <x:v>YES</x:v>
      </x:c>
      <x:c r="T4520" s="139" t="n">
        <x:f>IF(S4520="YES",R4520,-1E+99)</x:f>
        <x:v>22915.949289749522</x:v>
      </x:c>
    </x:row>
    <x:row r="4521">
      <x:c r="A4521" s="139"/>
      <x:c r="B4521" s="139"/>
      <x:c r="C4521" s="139"/>
      <x:c r="D4521" s="139"/>
      <x:c r="E4521" s="139"/>
      <x:c r="F4521" s="139"/>
      <x:c r="G4521" s="139"/>
      <x:c r="H4521" s="139"/>
      <x:c r="I4521" s="266" t="n">
        <x:f>INT((ROW()-ROW($I$46))/((CARROT_CAP+1)*(MESCLUN_CAP+1)))</x:f>
        <x:v>6</x:v>
      </x:c>
      <x:c r="J4521" s="266" t="n">
        <x:f>MOD(INT((ROW()-ROW($I$46))/(MESCLUN_CAP+1)),CARROT_CAP+1)</x:f>
        <x:v>18</x:v>
      </x:c>
      <x:c r="K4521" s="266" t="n">
        <x:f>MOD(ROW()-ROW($I$46),MESCLUN_CAP+1)</x:f>
        <x:v>11</x:v>
      </x:c>
      <x:c r="L4521" s="266" t="n">
        <x:f>SUM(I4521:K4521)</x:f>
        <x:v>35</x:v>
      </x:c>
      <x:c r="M4521" s="267" t="n">
        <x:f>I4521*TOMATO_HOURS*WEEKS*(1+TOMATO_DIM)^I4521+J4521*CARROT_HOURS*WEEKS*(1+CARROT_DIM)^J4521+K4521*MESCLUN_HOURS*WEEKS*(1+MESCLUN_DIM)^K4521</x:f>
        <x:v>2366.338634003867</x:v>
      </x:c>
      <x:c r="N4521" s="267" t="n">
        <x:f>MAX(M4521-FARMER_HOURS,0)/TEMP_HOURS_PER_WORKER</x:f>
        <x:v>1.143290718058241</x:v>
      </x:c>
      <x:c r="O4521" s="268" t="n">
        <x:f>I4521*TOMATO_PRICE+J4521*CARROT_PRICE+K4521*MESCLUN_PRICE</x:f>
        <x:v>120192</x:v>
      </x:c>
      <x:c r="P4521" s="268" t="n">
        <x:f>I4521*TOMATO_FERTILIZER+J4521*CARROT_FERTILIZER+K4521*MESCLUN_FERTILIZER</x:f>
        <x:v>22880</x:v>
      </x:c>
      <x:c r="Q4521" s="268" t="n">
        <x:f>MIN(M4521,FARMER_HOURS)*FARMER_RATE+MAX(M4521-FARMER_HOURS,0)*TEMP_RATE</x:f>
        <x:v>53582.26795145602</x:v>
      </x:c>
      <x:c r="R4521" s="268" t="n">
        <x:f>O4521-P4521-Q4521-FIXED_COST</x:f>
        <x:v>23729.732048543978</x:v>
      </x:c>
      <x:c r="S4521" s="139" t="str">
        <x:f>IF(AND(L4521&lt;=TOTAL_BED_CAP,N4521&lt;=TEMP_WORKER_CAP),"YES","NO")</x:f>
        <x:v>YES</x:v>
      </x:c>
      <x:c r="T4521" s="139" t="n">
        <x:f>IF(S4521="YES",R4521,-1E+99)</x:f>
        <x:v>23729.732048543978</x:v>
      </x:c>
    </x:row>
    <x:row r="4522">
      <x:c r="A4522" s="139"/>
      <x:c r="B4522" s="139"/>
      <x:c r="C4522" s="139"/>
      <x:c r="D4522" s="139"/>
      <x:c r="E4522" s="139"/>
      <x:c r="F4522" s="139"/>
      <x:c r="G4522" s="139"/>
      <x:c r="H4522" s="139"/>
      <x:c r="I4522" s="266" t="n">
        <x:f>INT((ROW()-ROW($I$46))/((CARROT_CAP+1)*(MESCLUN_CAP+1)))</x:f>
        <x:v>6</x:v>
      </x:c>
      <x:c r="J4522" s="266" t="n">
        <x:f>MOD(INT((ROW()-ROW($I$46))/(MESCLUN_CAP+1)),CARROT_CAP+1)</x:f>
        <x:v>18</x:v>
      </x:c>
      <x:c r="K4522" s="266" t="n">
        <x:f>MOD(ROW()-ROW($I$46),MESCLUN_CAP+1)</x:f>
        <x:v>12</x:v>
      </x:c>
      <x:c r="L4522" s="266" t="n">
        <x:f>SUM(I4522:K4522)</x:f>
        <x:v>36</x:v>
      </x:c>
      <x:c r="M4522" s="267" t="n">
        <x:f>I4522*TOMATO_HOURS*WEEKS*(1+TOMATO_DIM)^I4522+J4522*CARROT_HOURS*WEEKS*(1+CARROT_DIM)^J4522+K4522*MESCLUN_HOURS*WEEKS*(1+MESCLUN_DIM)^K4522</x:f>
        <x:v>2425.666087131931</x:v>
      </x:c>
      <x:c r="N4522" s="267" t="n">
        <x:f>MAX(M4522-FARMER_HOURS,0)/TEMP_HOURS_PER_WORKER</x:f>
        <x:v>1.1844903382860632</x:v>
      </x:c>
      <x:c r="O4522" s="268" t="n">
        <x:f>I4522*TOMATO_PRICE+J4522*CARROT_PRICE+K4522*MESCLUN_PRICE</x:f>
        <x:v>122892</x:v>
      </x:c>
      <x:c r="P4522" s="268" t="n">
        <x:f>I4522*TOMATO_FERTILIZER+J4522*CARROT_FERTILIZER+K4522*MESCLUN_FERTILIZER</x:f>
        <x:v>23760</x:v>
      </x:c>
      <x:c r="Q4522" s="268" t="n">
        <x:f>MIN(M4522,FARMER_HOURS)*FARMER_RATE+MAX(M4522-FARMER_HOURS,0)*TEMP_RATE</x:f>
        <x:v>54612.258457151576</x:v>
      </x:c>
      <x:c r="R4522" s="268" t="n">
        <x:f>O4522-P4522-Q4522-FIXED_COST</x:f>
        <x:v>24519.741542848424</x:v>
      </x:c>
      <x:c r="S4522" s="139" t="str">
        <x:f>IF(AND(L4522&lt;=TOTAL_BED_CAP,N4522&lt;=TEMP_WORKER_CAP),"YES","NO")</x:f>
        <x:v>YES</x:v>
      </x:c>
      <x:c r="T4522" s="139" t="n">
        <x:f>IF(S4522="YES",R4522,-1E+99)</x:f>
        <x:v>24519.741542848424</x:v>
      </x:c>
    </x:row>
    <x:row r="4523">
      <x:c r="A4523" s="139"/>
      <x:c r="B4523" s="139"/>
      <x:c r="C4523" s="139"/>
      <x:c r="D4523" s="139"/>
      <x:c r="E4523" s="139"/>
      <x:c r="F4523" s="139"/>
      <x:c r="G4523" s="139"/>
      <x:c r="H4523" s="139"/>
      <x:c r="I4523" s="266" t="n">
        <x:f>INT((ROW()-ROW($I$46))/((CARROT_CAP+1)*(MESCLUN_CAP+1)))</x:f>
        <x:v>6</x:v>
      </x:c>
      <x:c r="J4523" s="266" t="n">
        <x:f>MOD(INT((ROW()-ROW($I$46))/(MESCLUN_CAP+1)),CARROT_CAP+1)</x:f>
        <x:v>18</x:v>
      </x:c>
      <x:c r="K4523" s="266" t="n">
        <x:f>MOD(ROW()-ROW($I$46),MESCLUN_CAP+1)</x:f>
        <x:v>13</x:v>
      </x:c>
      <x:c r="L4523" s="266" t="n">
        <x:f>SUM(I4523:K4523)</x:f>
        <x:v>37</x:v>
      </x:c>
      <x:c r="M4523" s="267" t="n">
        <x:f>I4523*TOMATO_HOURS*WEEKS*(1+TOMATO_DIM)^I4523+J4523*CARROT_HOURS*WEEKS*(1+CARROT_DIM)^J4523+K4523*MESCLUN_HOURS*WEEKS*(1+MESCLUN_DIM)^K4523</x:f>
        <x:v>2486.3880578403155</x:v>
      </x:c>
      <x:c r="N4523" s="267" t="n">
        <x:f>MAX(M4523-FARMER_HOURS,0)/TEMP_HOURS_PER_WORKER</x:f>
        <x:v>1.226658373500219</x:v>
      </x:c>
      <x:c r="O4523" s="268" t="n">
        <x:f>I4523*TOMATO_PRICE+J4523*CARROT_PRICE+K4523*MESCLUN_PRICE</x:f>
        <x:v>125592</x:v>
      </x:c>
      <x:c r="P4523" s="268" t="n">
        <x:f>I4523*TOMATO_FERTILIZER+J4523*CARROT_FERTILIZER+K4523*MESCLUN_FERTILIZER</x:f>
        <x:v>24640</x:v>
      </x:c>
      <x:c r="Q4523" s="268" t="n">
        <x:f>MIN(M4523,FARMER_HOURS)*FARMER_RATE+MAX(M4523-FARMER_HOURS,0)*TEMP_RATE</x:f>
        <x:v>55666.459337505476</x:v>
      </x:c>
      <x:c r="R4523" s="268" t="n">
        <x:f>O4523-P4523-Q4523-FIXED_COST</x:f>
        <x:v>25285.540662494524</x:v>
      </x:c>
      <x:c r="S4523" s="139" t="str">
        <x:f>IF(AND(L4523&lt;=TOTAL_BED_CAP,N4523&lt;=TEMP_WORKER_CAP),"YES","NO")</x:f>
        <x:v>YES</x:v>
      </x:c>
      <x:c r="T4523" s="139" t="n">
        <x:f>IF(S4523="YES",R4523,-1E+99)</x:f>
        <x:v>25285.540662494524</x:v>
      </x:c>
    </x:row>
    <x:row r="4524">
      <x:c r="A4524" s="139"/>
      <x:c r="B4524" s="139"/>
      <x:c r="C4524" s="139"/>
      <x:c r="D4524" s="139"/>
      <x:c r="E4524" s="139"/>
      <x:c r="F4524" s="139"/>
      <x:c r="G4524" s="139"/>
      <x:c r="H4524" s="139"/>
      <x:c r="I4524" s="266" t="n">
        <x:f>INT((ROW()-ROW($I$46))/((CARROT_CAP+1)*(MESCLUN_CAP+1)))</x:f>
        <x:v>6</x:v>
      </x:c>
      <x:c r="J4524" s="266" t="n">
        <x:f>MOD(INT((ROW()-ROW($I$46))/(MESCLUN_CAP+1)),CARROT_CAP+1)</x:f>
        <x:v>18</x:v>
      </x:c>
      <x:c r="K4524" s="266" t="n">
        <x:f>MOD(ROW()-ROW($I$46),MESCLUN_CAP+1)</x:f>
        <x:v>14</x:v>
      </x:c>
      <x:c r="L4524" s="266" t="n">
        <x:f>SUM(I4524:K4524)</x:f>
        <x:v>38</x:v>
      </x:c>
      <x:c r="M4524" s="267" t="n">
        <x:f>I4524*TOMATO_HOURS*WEEKS*(1+TOMATO_DIM)^I4524+J4524*CARROT_HOURS*WEEKS*(1+CARROT_DIM)^J4524+K4524*MESCLUN_HOURS*WEEKS*(1+MESCLUN_DIM)^K4524</x:f>
        <x:v>2548.5301391539765</x:v>
      </x:c>
      <x:c r="N4524" s="267" t="n">
        <x:f>MAX(M4524-FARMER_HOURS,0)/TEMP_HOURS_PER_WORKER</x:f>
        <x:v>1.2698125966347058</x:v>
      </x:c>
      <x:c r="O4524" s="268" t="n">
        <x:f>I4524*TOMATO_PRICE+J4524*CARROT_PRICE+K4524*MESCLUN_PRICE</x:f>
        <x:v>128292</x:v>
      </x:c>
      <x:c r="P4524" s="268" t="n">
        <x:f>I4524*TOMATO_FERTILIZER+J4524*CARROT_FERTILIZER+K4524*MESCLUN_FERTILIZER</x:f>
        <x:v>25520</x:v>
      </x:c>
      <x:c r="Q4524" s="268" t="n">
        <x:f>MIN(M4524,FARMER_HOURS)*FARMER_RATE+MAX(M4524-FARMER_HOURS,0)*TEMP_RATE</x:f>
        <x:v>56745.314915867646</x:v>
      </x:c>
      <x:c r="R4524" s="268" t="n">
        <x:f>O4524-P4524-Q4524-FIXED_COST</x:f>
        <x:v>26026.685084132354</x:v>
      </x:c>
      <x:c r="S4524" s="139" t="str">
        <x:f>IF(AND(L4524&lt;=TOTAL_BED_CAP,N4524&lt;=TEMP_WORKER_CAP),"YES","NO")</x:f>
        <x:v>YES</x:v>
      </x:c>
      <x:c r="T4524" s="139" t="n">
        <x:f>IF(S4524="YES",R4524,-1E+99)</x:f>
        <x:v>26026.685084132354</x:v>
      </x:c>
    </x:row>
    <x:row r="4525">
      <x:c r="A4525" s="139"/>
      <x:c r="B4525" s="139"/>
      <x:c r="C4525" s="139"/>
      <x:c r="D4525" s="139"/>
      <x:c r="E4525" s="139"/>
      <x:c r="F4525" s="139"/>
      <x:c r="G4525" s="139"/>
      <x:c r="H4525" s="139"/>
      <x:c r="I4525" s="266" t="n">
        <x:f>INT((ROW()-ROW($I$46))/((CARROT_CAP+1)*(MESCLUN_CAP+1)))</x:f>
        <x:v>6</x:v>
      </x:c>
      <x:c r="J4525" s="266" t="n">
        <x:f>MOD(INT((ROW()-ROW($I$46))/(MESCLUN_CAP+1)),CARROT_CAP+1)</x:f>
        <x:v>18</x:v>
      </x:c>
      <x:c r="K4525" s="266" t="n">
        <x:f>MOD(ROW()-ROW($I$46),MESCLUN_CAP+1)</x:f>
        <x:v>15</x:v>
      </x:c>
      <x:c r="L4525" s="266" t="n">
        <x:f>SUM(I4525:K4525)</x:f>
        <x:v>39</x:v>
      </x:c>
      <x:c r="M4525" s="267" t="n">
        <x:f>I4525*TOMATO_HOURS*WEEKS*(1+TOMATO_DIM)^I4525+J4525*CARROT_HOURS*WEEKS*(1+CARROT_DIM)^J4525+K4525*MESCLUN_HOURS*WEEKS*(1+MESCLUN_DIM)^K4525</x:f>
        <x:v>2612.1183460301227</x:v>
      </x:c>
      <x:c r="N4525" s="267" t="n">
        <x:f>MAX(M4525-FARMER_HOURS,0)/TEMP_HOURS_PER_WORKER</x:f>
        <x:v>1.3139710736320296</x:v>
      </x:c>
      <x:c r="O4525" s="268" t="n">
        <x:f>I4525*TOMATO_PRICE+J4525*CARROT_PRICE+K4525*MESCLUN_PRICE</x:f>
        <x:v>130992</x:v>
      </x:c>
      <x:c r="P4525" s="268" t="n">
        <x:f>I4525*TOMATO_FERTILIZER+J4525*CARROT_FERTILIZER+K4525*MESCLUN_FERTILIZER</x:f>
        <x:v>26400</x:v>
      </x:c>
      <x:c r="Q4525" s="268" t="n">
        <x:f>MIN(M4525,FARMER_HOURS)*FARMER_RATE+MAX(M4525-FARMER_HOURS,0)*TEMP_RATE</x:f>
        <x:v>57849.27684080074</x:v>
      </x:c>
      <x:c r="R4525" s="268" t="n">
        <x:f>O4525-P4525-Q4525-FIXED_COST</x:f>
        <x:v>26742.72315919926</x:v>
      </x:c>
      <x:c r="S4525" s="139" t="str">
        <x:f>IF(AND(L4525&lt;=TOTAL_BED_CAP,N4525&lt;=TEMP_WORKER_CAP),"YES","NO")</x:f>
        <x:v>YES</x:v>
      </x:c>
      <x:c r="T4525" s="139" t="n">
        <x:f>IF(S4525="YES",R4525,-1E+99)</x:f>
        <x:v>26742.72315919926</x:v>
      </x:c>
    </x:row>
    <x:row r="4526">
      <x:c r="A4526" s="139"/>
      <x:c r="B4526" s="139"/>
      <x:c r="C4526" s="139"/>
      <x:c r="D4526" s="139"/>
      <x:c r="E4526" s="139"/>
      <x:c r="F4526" s="139"/>
      <x:c r="G4526" s="139"/>
      <x:c r="H4526" s="139"/>
      <x:c r="I4526" s="266" t="n">
        <x:f>INT((ROW()-ROW($I$46))/((CARROT_CAP+1)*(MESCLUN_CAP+1)))</x:f>
        <x:v>6</x:v>
      </x:c>
      <x:c r="J4526" s="266" t="n">
        <x:f>MOD(INT((ROW()-ROW($I$46))/(MESCLUN_CAP+1)),CARROT_CAP+1)</x:f>
        <x:v>18</x:v>
      </x:c>
      <x:c r="K4526" s="266" t="n">
        <x:f>MOD(ROW()-ROW($I$46),MESCLUN_CAP+1)</x:f>
        <x:v>16</x:v>
      </x:c>
      <x:c r="L4526" s="266" t="n">
        <x:f>SUM(I4526:K4526)</x:f>
        <x:v>40</x:v>
      </x:c>
      <x:c r="M4526" s="267" t="n">
        <x:f>I4526*TOMATO_HOURS*WEEKS*(1+TOMATO_DIM)^I4526+J4526*CARROT_HOURS*WEEKS*(1+CARROT_DIM)^J4526+K4526*MESCLUN_HOURS*WEEKS*(1+MESCLUN_DIM)^K4526</x:f>
        <x:v>2677.1791219076117</x:v>
      </x:c>
      <x:c r="N4526" s="267" t="n">
        <x:f>MAX(M4526-FARMER_HOURS,0)/TEMP_HOURS_PER_WORKER</x:f>
        <x:v>1.359152167991397</x:v>
      </x:c>
      <x:c r="O4526" s="268" t="n">
        <x:f>I4526*TOMATO_PRICE+J4526*CARROT_PRICE+K4526*MESCLUN_PRICE</x:f>
        <x:v>133692</x:v>
      </x:c>
      <x:c r="P4526" s="268" t="n">
        <x:f>I4526*TOMATO_FERTILIZER+J4526*CARROT_FERTILIZER+K4526*MESCLUN_FERTILIZER</x:f>
        <x:v>27280</x:v>
      </x:c>
      <x:c r="Q4526" s="268" t="n">
        <x:f>MIN(M4526,FARMER_HOURS)*FARMER_RATE+MAX(M4526-FARMER_HOURS,0)*TEMP_RATE</x:f>
        <x:v>58978.80419978492</x:v>
      </x:c>
      <x:c r="R4526" s="268" t="n">
        <x:f>O4526-P4526-Q4526-FIXED_COST</x:f>
        <x:v>27433.19580021508</x:v>
      </x:c>
      <x:c r="S4526" s="139" t="str">
        <x:f>IF(AND(L4526&lt;=TOTAL_BED_CAP,N4526&lt;=TEMP_WORKER_CAP),"YES","NO")</x:f>
        <x:v>YES</x:v>
      </x:c>
      <x:c r="T4526" s="139" t="n">
        <x:f>IF(S4526="YES",R4526,-1E+99)</x:f>
        <x:v>27433.19580021508</x:v>
      </x:c>
    </x:row>
    <x:row r="4527">
      <x:c r="A4527" s="139"/>
      <x:c r="B4527" s="139"/>
      <x:c r="C4527" s="139"/>
      <x:c r="D4527" s="139"/>
      <x:c r="E4527" s="139"/>
      <x:c r="F4527" s="139"/>
      <x:c r="G4527" s="139"/>
      <x:c r="H4527" s="139"/>
      <x:c r="I4527" s="266" t="n">
        <x:f>INT((ROW()-ROW($I$46))/((CARROT_CAP+1)*(MESCLUN_CAP+1)))</x:f>
        <x:v>6</x:v>
      </x:c>
      <x:c r="J4527" s="266" t="n">
        <x:f>MOD(INT((ROW()-ROW($I$46))/(MESCLUN_CAP+1)),CARROT_CAP+1)</x:f>
        <x:v>18</x:v>
      </x:c>
      <x:c r="K4527" s="266" t="n">
        <x:f>MOD(ROW()-ROW($I$46),MESCLUN_CAP+1)</x:f>
        <x:v>17</x:v>
      </x:c>
      <x:c r="L4527" s="266" t="n">
        <x:f>SUM(I4527:K4527)</x:f>
        <x:v>41</x:v>
      </x:c>
      <x:c r="M4527" s="267" t="n">
        <x:f>I4527*TOMATO_HOURS*WEEKS*(1+TOMATO_DIM)^I4527+J4527*CARROT_HOURS*WEEKS*(1+CARROT_DIM)^J4527+K4527*MESCLUN_HOURS*WEEKS*(1+MESCLUN_DIM)^K4527</x:f>
        <x:v>2743.7393453541517</x:v>
      </x:c>
      <x:c r="N4527" s="267" t="n">
        <x:f>MAX(M4527-FARMER_HOURS,0)/TEMP_HOURS_PER_WORKER</x:f>
        <x:v>1.4053745453848276</x:v>
      </x:c>
      <x:c r="O4527" s="268" t="n">
        <x:f>I4527*TOMATO_PRICE+J4527*CARROT_PRICE+K4527*MESCLUN_PRICE</x:f>
        <x:v>136392</x:v>
      </x:c>
      <x:c r="P4527" s="268" t="n">
        <x:f>I4527*TOMATO_FERTILIZER+J4527*CARROT_FERTILIZER+K4527*MESCLUN_FERTILIZER</x:f>
        <x:v>28160</x:v>
      </x:c>
      <x:c r="Q4527" s="268" t="n">
        <x:f>MIN(M4527,FARMER_HOURS)*FARMER_RATE+MAX(M4527-FARMER_HOURS,0)*TEMP_RATE</x:f>
        <x:v>60134.36363462069</x:v>
      </x:c>
      <x:c r="R4527" s="268" t="n">
        <x:f>O4527-P4527-Q4527-FIXED_COST</x:f>
        <x:v>28097.63636537931</x:v>
      </x:c>
      <x:c r="S4527" s="139" t="str">
        <x:f>IF(AND(L4527&lt;=TOTAL_BED_CAP,N4527&lt;=TEMP_WORKER_CAP),"YES","NO")</x:f>
        <x:v>YES</x:v>
      </x:c>
      <x:c r="T4527" s="139" t="n">
        <x:f>IF(S4527="YES",R4527,-1E+99)</x:f>
        <x:v>28097.63636537931</x:v>
      </x:c>
    </x:row>
    <x:row r="4528">
      <x:c r="A4528" s="139"/>
      <x:c r="B4528" s="139"/>
      <x:c r="C4528" s="139"/>
      <x:c r="D4528" s="139"/>
      <x:c r="E4528" s="139"/>
      <x:c r="F4528" s="139"/>
      <x:c r="G4528" s="139"/>
      <x:c r="H4528" s="139"/>
      <x:c r="I4528" s="266" t="n">
        <x:f>INT((ROW()-ROW($I$46))/((CARROT_CAP+1)*(MESCLUN_CAP+1)))</x:f>
        <x:v>6</x:v>
      </x:c>
      <x:c r="J4528" s="266" t="n">
        <x:f>MOD(INT((ROW()-ROW($I$46))/(MESCLUN_CAP+1)),CARROT_CAP+1)</x:f>
        <x:v>18</x:v>
      </x:c>
      <x:c r="K4528" s="266" t="n">
        <x:f>MOD(ROW()-ROW($I$46),MESCLUN_CAP+1)</x:f>
        <x:v>18</x:v>
      </x:c>
      <x:c r="L4528" s="266" t="n">
        <x:f>SUM(I4528:K4528)</x:f>
        <x:v>42</x:v>
      </x:c>
      <x:c r="M4528" s="267" t="n">
        <x:f>I4528*TOMATO_HOURS*WEEKS*(1+TOMATO_DIM)^I4528+J4528*CARROT_HOURS*WEEKS*(1+CARROT_DIM)^J4528+K4528*MESCLUN_HOURS*WEEKS*(1+MESCLUN_DIM)^K4528</x:f>
        <x:v>2811.826336812739</x:v>
      </x:c>
      <x:c r="N4528" s="267" t="n">
        <x:f>MAX(M4528-FARMER_HOURS,0)/TEMP_HOURS_PER_WORKER</x:f>
        <x:v>1.45265717834218</x:v>
      </x:c>
      <x:c r="O4528" s="268" t="n">
        <x:f>I4528*TOMATO_PRICE+J4528*CARROT_PRICE+K4528*MESCLUN_PRICE</x:f>
        <x:v>139092</x:v>
      </x:c>
      <x:c r="P4528" s="268" t="n">
        <x:f>I4528*TOMATO_FERTILIZER+J4528*CARROT_FERTILIZER+K4528*MESCLUN_FERTILIZER</x:f>
        <x:v>29040</x:v>
      </x:c>
      <x:c r="Q4528" s="268" t="n">
        <x:f>MIN(M4528,FARMER_HOURS)*FARMER_RATE+MAX(M4528-FARMER_HOURS,0)*TEMP_RATE</x:f>
        <x:v>61316.4294585545</x:v>
      </x:c>
      <x:c r="R4528" s="268" t="n">
        <x:f>O4528-P4528-Q4528-FIXED_COST</x:f>
        <x:v>28735.5705414455</x:v>
      </x:c>
      <x:c r="S4528" s="139" t="str">
        <x:f>IF(AND(L4528&lt;=TOTAL_BED_CAP,N4528&lt;=TEMP_WORKER_CAP),"YES","NO")</x:f>
        <x:v>YES</x:v>
      </x:c>
      <x:c r="T4528" s="139" t="n">
        <x:f>IF(S4528="YES",R4528,-1E+99)</x:f>
        <x:v>28735.5705414455</x:v>
      </x:c>
    </x:row>
    <x:row r="4529">
      <x:c r="A4529" s="139"/>
      <x:c r="B4529" s="139"/>
      <x:c r="C4529" s="139"/>
      <x:c r="D4529" s="139"/>
      <x:c r="E4529" s="139"/>
      <x:c r="F4529" s="139"/>
      <x:c r="G4529" s="139"/>
      <x:c r="H4529" s="139"/>
      <x:c r="I4529" s="266" t="n">
        <x:f>INT((ROW()-ROW($I$46))/((CARROT_CAP+1)*(MESCLUN_CAP+1)))</x:f>
        <x:v>6</x:v>
      </x:c>
      <x:c r="J4529" s="266" t="n">
        <x:f>MOD(INT((ROW()-ROW($I$46))/(MESCLUN_CAP+1)),CARROT_CAP+1)</x:f>
        <x:v>18</x:v>
      </x:c>
      <x:c r="K4529" s="266" t="n">
        <x:f>MOD(ROW()-ROW($I$46),MESCLUN_CAP+1)</x:f>
        <x:v>19</x:v>
      </x:c>
      <x:c r="L4529" s="266" t="n">
        <x:f>SUM(I4529:K4529)</x:f>
        <x:v>43</x:v>
      </x:c>
      <x:c r="M4529" s="267" t="n">
        <x:f>I4529*TOMATO_HOURS*WEEKS*(1+TOMATO_DIM)^I4529+J4529*CARROT_HOURS*WEEKS*(1+CARROT_DIM)^J4529+K4529*MESCLUN_HOURS*WEEKS*(1+MESCLUN_DIM)^K4529</x:f>
        <x:v>2881.467865448761</x:v>
      </x:c>
      <x:c r="N4529" s="267" t="n">
        <x:f>MAX(M4529-FARMER_HOURS,0)/TEMP_HOURS_PER_WORKER</x:f>
        <x:v>1.501019351006084</x:v>
      </x:c>
      <x:c r="O4529" s="268" t="n">
        <x:f>I4529*TOMATO_PRICE+J4529*CARROT_PRICE+K4529*MESCLUN_PRICE</x:f>
        <x:v>141792</x:v>
      </x:c>
      <x:c r="P4529" s="268" t="n">
        <x:f>I4529*TOMATO_FERTILIZER+J4529*CARROT_FERTILIZER+K4529*MESCLUN_FERTILIZER</x:f>
        <x:v>29920</x:v>
      </x:c>
      <x:c r="Q4529" s="268" t="n">
        <x:f>MIN(M4529,FARMER_HOURS)*FARMER_RATE+MAX(M4529-FARMER_HOURS,0)*TEMP_RATE</x:f>
        <x:v>62525.483775152104</x:v>
      </x:c>
      <x:c r="R4529" s="268" t="n">
        <x:f>O4529-P4529-Q4529-FIXED_COST</x:f>
        <x:v>29346.516224847896</x:v>
      </x:c>
      <x:c r="S4529" s="139" t="str">
        <x:f>IF(AND(L4529&lt;=TOTAL_BED_CAP,N4529&lt;=TEMP_WORKER_CAP),"YES","NO")</x:f>
        <x:v>YES</x:v>
      </x:c>
      <x:c r="T4529" s="139" t="n">
        <x:f>IF(S4529="YES",R4529,-1E+99)</x:f>
        <x:v>29346.516224847896</x:v>
      </x:c>
    </x:row>
    <x:row r="4530">
      <x:c r="A4530" s="139"/>
      <x:c r="B4530" s="139"/>
      <x:c r="C4530" s="139"/>
      <x:c r="D4530" s="139"/>
      <x:c r="E4530" s="139"/>
      <x:c r="F4530" s="139"/>
      <x:c r="G4530" s="139"/>
      <x:c r="H4530" s="139"/>
      <x:c r="I4530" s="266" t="n">
        <x:f>INT((ROW()-ROW($I$46))/((CARROT_CAP+1)*(MESCLUN_CAP+1)))</x:f>
        <x:v>6</x:v>
      </x:c>
      <x:c r="J4530" s="266" t="n">
        <x:f>MOD(INT((ROW()-ROW($I$46))/(MESCLUN_CAP+1)),CARROT_CAP+1)</x:f>
        <x:v>18</x:v>
      </x:c>
      <x:c r="K4530" s="266" t="n">
        <x:f>MOD(ROW()-ROW($I$46),MESCLUN_CAP+1)</x:f>
        <x:v>20</x:v>
      </x:c>
      <x:c r="L4530" s="266" t="n">
        <x:f>SUM(I4530:K4530)</x:f>
        <x:v>44</x:v>
      </x:c>
      <x:c r="M4530" s="267" t="n">
        <x:f>I4530*TOMATO_HOURS*WEEKS*(1+TOMATO_DIM)^I4530+J4530*CARROT_HOURS*WEEKS*(1+CARROT_DIM)^J4530+K4530*MESCLUN_HOURS*WEEKS*(1+MESCLUN_DIM)^K4530</x:f>
        <x:v>2952.6921560992378</x:v>
      </x:c>
      <x:c r="N4530" s="267" t="n">
        <x:f>MAX(M4530-FARMER_HOURS,0)/TEMP_HOURS_PER_WORKER</x:f>
        <x:v>1.550480663957804</x:v>
      </x:c>
      <x:c r="O4530" s="268" t="n">
        <x:f>I4530*TOMATO_PRICE+J4530*CARROT_PRICE+K4530*MESCLUN_PRICE</x:f>
        <x:v>144492</x:v>
      </x:c>
      <x:c r="P4530" s="268" t="n">
        <x:f>I4530*TOMATO_FERTILIZER+J4530*CARROT_FERTILIZER+K4530*MESCLUN_FERTILIZER</x:f>
        <x:v>30800</x:v>
      </x:c>
      <x:c r="Q4530" s="268" t="n">
        <x:f>MIN(M4530,FARMER_HOURS)*FARMER_RATE+MAX(M4530-FARMER_HOURS,0)*TEMP_RATE</x:f>
        <x:v>63762.0165989451</x:v>
      </x:c>
      <x:c r="R4530" s="268" t="n">
        <x:f>O4530-P4530-Q4530-FIXED_COST</x:f>
        <x:v>29929.983401054902</x:v>
      </x:c>
      <x:c r="S4530" s="139" t="str">
        <x:f>IF(AND(L4530&lt;=TOTAL_BED_CAP,N4530&lt;=TEMP_WORKER_CAP),"YES","NO")</x:f>
        <x:v>YES</x:v>
      </x:c>
      <x:c r="T4530" s="139" t="n">
        <x:f>IF(S4530="YES",R4530,-1E+99)</x:f>
        <x:v>29929.983401054902</x:v>
      </x:c>
    </x:row>
    <x:row r="4531">
      <x:c r="A4531" s="139"/>
      <x:c r="B4531" s="139"/>
      <x:c r="C4531" s="139"/>
      <x:c r="D4531" s="139"/>
      <x:c r="E4531" s="139"/>
      <x:c r="F4531" s="139"/>
      <x:c r="G4531" s="139"/>
      <x:c r="H4531" s="139"/>
      <x:c r="I4531" s="266" t="n">
        <x:f>INT((ROW()-ROW($I$46))/((CARROT_CAP+1)*(MESCLUN_CAP+1)))</x:f>
        <x:v>6</x:v>
      </x:c>
      <x:c r="J4531" s="266" t="n">
        <x:f>MOD(INT((ROW()-ROW($I$46))/(MESCLUN_CAP+1)),CARROT_CAP+1)</x:f>
        <x:v>18</x:v>
      </x:c>
      <x:c r="K4531" s="266" t="n">
        <x:f>MOD(ROW()-ROW($I$46),MESCLUN_CAP+1)</x:f>
        <x:v>21</x:v>
      </x:c>
      <x:c r="L4531" s="266" t="n">
        <x:f>SUM(I4531:K4531)</x:f>
        <x:v>45</x:v>
      </x:c>
      <x:c r="M4531" s="267" t="n">
        <x:f>I4531*TOMATO_HOURS*WEEKS*(1+TOMATO_DIM)^I4531+J4531*CARROT_HOURS*WEEKS*(1+CARROT_DIM)^J4531+K4531*MESCLUN_HOURS*WEEKS*(1+MESCLUN_DIM)^K4531</x:f>
        <x:v>3025.527896325682</x:v>
      </x:c>
      <x:c r="N4531" s="267" t="n">
        <x:f>MAX(M4531-FARMER_HOURS,0)/TEMP_HOURS_PER_WORKER</x:f>
        <x:v>1.6010610391150568</x:v>
      </x:c>
      <x:c r="O4531" s="268" t="n">
        <x:f>I4531*TOMATO_PRICE+J4531*CARROT_PRICE+K4531*MESCLUN_PRICE</x:f>
        <x:v>147192</x:v>
      </x:c>
      <x:c r="P4531" s="268" t="n">
        <x:f>I4531*TOMATO_FERTILIZER+J4531*CARROT_FERTILIZER+K4531*MESCLUN_FERTILIZER</x:f>
        <x:v>31680</x:v>
      </x:c>
      <x:c r="Q4531" s="268" t="n">
        <x:f>MIN(M4531,FARMER_HOURS)*FARMER_RATE+MAX(M4531-FARMER_HOURS,0)*TEMP_RATE</x:f>
        <x:v>65026.52597787642</x:v>
      </x:c>
      <x:c r="R4531" s="268" t="n">
        <x:f>O4531-P4531-Q4531-FIXED_COST</x:f>
        <x:v>30485.474022123577</x:v>
      </x:c>
      <x:c r="S4531" s="139" t="str">
        <x:f>IF(AND(L4531&lt;=TOTAL_BED_CAP,N4531&lt;=TEMP_WORKER_CAP),"YES","NO")</x:f>
        <x:v>YES</x:v>
      </x:c>
      <x:c r="T4531" s="139" t="n">
        <x:f>IF(S4531="YES",R4531,-1E+99)</x:f>
        <x:v>30485.474022123577</x:v>
      </x:c>
    </x:row>
    <x:row r="4532">
      <x:c r="A4532" s="139"/>
      <x:c r="B4532" s="139"/>
      <x:c r="C4532" s="139"/>
      <x:c r="D4532" s="139"/>
      <x:c r="E4532" s="139"/>
      <x:c r="F4532" s="139"/>
      <x:c r="G4532" s="139"/>
      <x:c r="H4532" s="139"/>
      <x:c r="I4532" s="266" t="n">
        <x:f>INT((ROW()-ROW($I$46))/((CARROT_CAP+1)*(MESCLUN_CAP+1)))</x:f>
        <x:v>6</x:v>
      </x:c>
      <x:c r="J4532" s="266" t="n">
        <x:f>MOD(INT((ROW()-ROW($I$46))/(MESCLUN_CAP+1)),CARROT_CAP+1)</x:f>
        <x:v>18</x:v>
      </x:c>
      <x:c r="K4532" s="266" t="n">
        <x:f>MOD(ROW()-ROW($I$46),MESCLUN_CAP+1)</x:f>
        <x:v>22</x:v>
      </x:c>
      <x:c r="L4532" s="266" t="n">
        <x:f>SUM(I4532:K4532)</x:f>
        <x:v>46</x:v>
      </x:c>
      <x:c r="M4532" s="267" t="n">
        <x:f>I4532*TOMATO_HOURS*WEEKS*(1+TOMATO_DIM)^I4532+J4532*CARROT_HOURS*WEEKS*(1+CARROT_DIM)^J4532+K4532*MESCLUN_HOURS*WEEKS*(1+MESCLUN_DIM)^K4532</x:f>
        <x:v>3100.004243572078</x:v>
      </x:c>
      <x:c r="N4532" s="267" t="n">
        <x:f>MAX(M4532-FARMER_HOURS,0)/TEMP_HOURS_PER_WORKER</x:f>
        <x:v>1.6527807247028319</x:v>
      </x:c>
      <x:c r="O4532" s="268" t="n">
        <x:f>I4532*TOMATO_PRICE+J4532*CARROT_PRICE+K4532*MESCLUN_PRICE</x:f>
        <x:v>149892</x:v>
      </x:c>
      <x:c r="P4532" s="268" t="n">
        <x:f>I4532*TOMATO_FERTILIZER+J4532*CARROT_FERTILIZER+K4532*MESCLUN_FERTILIZER</x:f>
        <x:v>32560</x:v>
      </x:c>
      <x:c r="Q4532" s="268" t="n">
        <x:f>MIN(M4532,FARMER_HOURS)*FARMER_RATE+MAX(M4532-FARMER_HOURS,0)*TEMP_RATE</x:f>
        <x:v>66319.5181175708</x:v>
      </x:c>
      <x:c r="R4532" s="268" t="n">
        <x:f>O4532-P4532-Q4532-FIXED_COST</x:f>
        <x:v>31012.4818824292</x:v>
      </x:c>
      <x:c r="S4532" s="139" t="str">
        <x:f>IF(AND(L4532&lt;=TOTAL_BED_CAP,N4532&lt;=TEMP_WORKER_CAP),"YES","NO")</x:f>
        <x:v>YES</x:v>
      </x:c>
      <x:c r="T4532" s="139" t="n">
        <x:f>IF(S4532="YES",R4532,-1E+99)</x:f>
        <x:v>31012.4818824292</x:v>
      </x:c>
    </x:row>
    <x:row r="4533">
      <x:c r="A4533" s="139"/>
      <x:c r="B4533" s="139"/>
      <x:c r="C4533" s="139"/>
      <x:c r="D4533" s="139"/>
      <x:c r="E4533" s="139"/>
      <x:c r="F4533" s="139"/>
      <x:c r="G4533" s="139"/>
      <x:c r="H4533" s="139"/>
      <x:c r="I4533" s="266" t="n">
        <x:f>INT((ROW()-ROW($I$46))/((CARROT_CAP+1)*(MESCLUN_CAP+1)))</x:f>
        <x:v>6</x:v>
      </x:c>
      <x:c r="J4533" s="266" t="n">
        <x:f>MOD(INT((ROW()-ROW($I$46))/(MESCLUN_CAP+1)),CARROT_CAP+1)</x:f>
        <x:v>18</x:v>
      </x:c>
      <x:c r="K4533" s="266" t="n">
        <x:f>MOD(ROW()-ROW($I$46),MESCLUN_CAP+1)</x:f>
        <x:v>23</x:v>
      </x:c>
      <x:c r="L4533" s="266" t="n">
        <x:f>SUM(I4533:K4533)</x:f>
        <x:v>47</x:v>
      </x:c>
      <x:c r="M4533" s="267" t="n">
        <x:f>I4533*TOMATO_HOURS*WEEKS*(1+TOMATO_DIM)^I4533+J4533*CARROT_HOURS*WEEKS*(1+CARROT_DIM)^J4533+K4533*MESCLUN_HOURS*WEEKS*(1+MESCLUN_DIM)^K4533</x:f>
        <x:v>3176.1508324295146</x:v>
      </x:c>
      <x:c r="N4533" s="267" t="n">
        <x:f>MAX(M4533-FARMER_HOURS,0)/TEMP_HOURS_PER_WORKER</x:f>
        <x:v>1.705660300298274</x:v>
      </x:c>
      <x:c r="O4533" s="268" t="n">
        <x:f>I4533*TOMATO_PRICE+J4533*CARROT_PRICE+K4533*MESCLUN_PRICE</x:f>
        <x:v>152592</x:v>
      </x:c>
      <x:c r="P4533" s="268" t="n">
        <x:f>I4533*TOMATO_FERTILIZER+J4533*CARROT_FERTILIZER+K4533*MESCLUN_FERTILIZER</x:f>
        <x:v>33440</x:v>
      </x:c>
      <x:c r="Q4533" s="268" t="n">
        <x:f>MIN(M4533,FARMER_HOURS)*FARMER_RATE+MAX(M4533-FARMER_HOURS,0)*TEMP_RATE</x:f>
        <x:v>67641.50750745684</x:v>
      </x:c>
      <x:c r="R4533" s="268" t="n">
        <x:f>O4533-P4533-Q4533-FIXED_COST</x:f>
        <x:v>31510.492492543155</x:v>
      </x:c>
      <x:c r="S4533" s="139" t="str">
        <x:f>IF(AND(L4533&lt;=TOTAL_BED_CAP,N4533&lt;=TEMP_WORKER_CAP),"YES","NO")</x:f>
        <x:v>YES</x:v>
      </x:c>
      <x:c r="T4533" s="139" t="n">
        <x:f>IF(S4533="YES",R4533,-1E+99)</x:f>
        <x:v>31510.492492543155</x:v>
      </x:c>
    </x:row>
    <x:row r="4534">
      <x:c r="A4534" s="139"/>
      <x:c r="B4534" s="139"/>
      <x:c r="C4534" s="139"/>
      <x:c r="D4534" s="139"/>
      <x:c r="E4534" s="139"/>
      <x:c r="F4534" s="139"/>
      <x:c r="G4534" s="139"/>
      <x:c r="H4534" s="139"/>
      <x:c r="I4534" s="266" t="n">
        <x:f>INT((ROW()-ROW($I$46))/((CARROT_CAP+1)*(MESCLUN_CAP+1)))</x:f>
        <x:v>6</x:v>
      </x:c>
      <x:c r="J4534" s="266" t="n">
        <x:f>MOD(INT((ROW()-ROW($I$46))/(MESCLUN_CAP+1)),CARROT_CAP+1)</x:f>
        <x:v>18</x:v>
      </x:c>
      <x:c r="K4534" s="266" t="n">
        <x:f>MOD(ROW()-ROW($I$46),MESCLUN_CAP+1)</x:f>
        <x:v>24</x:v>
      </x:c>
      <x:c r="L4534" s="266" t="n">
        <x:f>SUM(I4534:K4534)</x:f>
        <x:v>48</x:v>
      </x:c>
      <x:c r="M4534" s="267" t="n">
        <x:f>I4534*TOMATO_HOURS*WEEKS*(1+TOMATO_DIM)^I4534+J4534*CARROT_HOURS*WEEKS*(1+CARROT_DIM)^J4534+K4534*MESCLUN_HOURS*WEEKS*(1+MESCLUN_DIM)^K4534</x:f>
        <x:v>3253.99778200901</x:v>
      </x:c>
      <x:c r="N4534" s="267" t="n">
        <x:f>MAX(M4534-FARMER_HOURS,0)/TEMP_HOURS_PER_WORKER</x:f>
        <x:v>1.7597206819507012</x:v>
      </x:c>
      <x:c r="O4534" s="268" t="n">
        <x:f>I4534*TOMATO_PRICE+J4534*CARROT_PRICE+K4534*MESCLUN_PRICE</x:f>
        <x:v>155292</x:v>
      </x:c>
      <x:c r="P4534" s="268" t="n">
        <x:f>I4534*TOMATO_FERTILIZER+J4534*CARROT_FERTILIZER+K4534*MESCLUN_FERTILIZER</x:f>
        <x:v>34320</x:v>
      </x:c>
      <x:c r="Q4534" s="268" t="n">
        <x:f>MIN(M4534,FARMER_HOURS)*FARMER_RATE+MAX(M4534-FARMER_HOURS,0)*TEMP_RATE</x:f>
        <x:v>68993.01704876754</x:v>
      </x:c>
      <x:c r="R4534" s="268" t="n">
        <x:f>O4534-P4534-Q4534-FIXED_COST</x:f>
        <x:v>31978.982951232465</x:v>
      </x:c>
      <x:c r="S4534" s="139" t="str">
        <x:f>IF(AND(L4534&lt;=TOTAL_BED_CAP,N4534&lt;=TEMP_WORKER_CAP),"YES","NO")</x:f>
        <x:v>YES</x:v>
      </x:c>
      <x:c r="T4534" s="139" t="n">
        <x:f>IF(S4534="YES",R4534,-1E+99)</x:f>
        <x:v>31978.982951232465</x:v>
      </x:c>
    </x:row>
    <x:row r="4535">
      <x:c r="A4535" s="139"/>
      <x:c r="B4535" s="139"/>
      <x:c r="C4535" s="139"/>
      <x:c r="D4535" s="139"/>
      <x:c r="E4535" s="139"/>
      <x:c r="F4535" s="139"/>
      <x:c r="G4535" s="139"/>
      <x:c r="H4535" s="139"/>
      <x:c r="I4535" s="266" t="n">
        <x:f>INT((ROW()-ROW($I$46))/((CARROT_CAP+1)*(MESCLUN_CAP+1)))</x:f>
        <x:v>6</x:v>
      </x:c>
      <x:c r="J4535" s="266" t="n">
        <x:f>MOD(INT((ROW()-ROW($I$46))/(MESCLUN_CAP+1)),CARROT_CAP+1)</x:f>
        <x:v>18</x:v>
      </x:c>
      <x:c r="K4535" s="266" t="n">
        <x:f>MOD(ROW()-ROW($I$46),MESCLUN_CAP+1)</x:f>
        <x:v>25</x:v>
      </x:c>
      <x:c r="L4535" s="266" t="n">
        <x:f>SUM(I4535:K4535)</x:f>
        <x:v>49</x:v>
      </x:c>
      <x:c r="M4535" s="267" t="n">
        <x:f>I4535*TOMATO_HOURS*WEEKS*(1+TOMATO_DIM)^I4535+J4535*CARROT_HOURS*WEEKS*(1+CARROT_DIM)^J4535+K4535*MESCLUN_HOURS*WEEKS*(1+MESCLUN_DIM)^K4535</x:f>
        <x:v>3333.575703424108</x:v>
      </x:c>
      <x:c r="N4535" s="267" t="n">
        <x:f>MAX(M4535-FARMER_HOURS,0)/TEMP_HOURS_PER_WORKER</x:f>
        <x:v>1.8149831273778527</x:v>
      </x:c>
      <x:c r="O4535" s="268" t="n">
        <x:f>I4535*TOMATO_PRICE+J4535*CARROT_PRICE+K4535*MESCLUN_PRICE</x:f>
        <x:v>157992</x:v>
      </x:c>
      <x:c r="P4535" s="268" t="n">
        <x:f>I4535*TOMATO_FERTILIZER+J4535*CARROT_FERTILIZER+K4535*MESCLUN_FERTILIZER</x:f>
        <x:v>35200</x:v>
      </x:c>
      <x:c r="Q4535" s="268" t="n">
        <x:f>MIN(M4535,FARMER_HOURS)*FARMER_RATE+MAX(M4535-FARMER_HOURS,0)*TEMP_RATE</x:f>
        <x:v>70374.57818444632</x:v>
      </x:c>
      <x:c r="R4535" s="268" t="n">
        <x:f>O4535-P4535-Q4535-FIXED_COST</x:f>
        <x:v>32417.42181555368</x:v>
      </x:c>
      <x:c r="S4535" s="139" t="str">
        <x:f>IF(AND(L4535&lt;=TOTAL_BED_CAP,N4535&lt;=TEMP_WORKER_CAP),"YES","NO")</x:f>
        <x:v>YES</x:v>
      </x:c>
      <x:c r="T4535" s="139" t="n">
        <x:f>IF(S4535="YES",R4535,-1E+99)</x:f>
        <x:v>32417.42181555368</x:v>
      </x:c>
    </x:row>
    <x:row r="4536">
      <x:c r="A4536" s="139"/>
      <x:c r="B4536" s="139"/>
      <x:c r="C4536" s="139"/>
      <x:c r="D4536" s="139"/>
      <x:c r="E4536" s="139"/>
      <x:c r="F4536" s="139"/>
      <x:c r="G4536" s="139"/>
      <x:c r="H4536" s="139"/>
      <x:c r="I4536" s="266" t="n">
        <x:f>INT((ROW()-ROW($I$46))/((CARROT_CAP+1)*(MESCLUN_CAP+1)))</x:f>
        <x:v>6</x:v>
      </x:c>
      <x:c r="J4536" s="266" t="n">
        <x:f>MOD(INT((ROW()-ROW($I$46))/(MESCLUN_CAP+1)),CARROT_CAP+1)</x:f>
        <x:v>18</x:v>
      </x:c>
      <x:c r="K4536" s="266" t="n">
        <x:f>MOD(ROW()-ROW($I$46),MESCLUN_CAP+1)</x:f>
        <x:v>26</x:v>
      </x:c>
      <x:c r="L4536" s="266" t="n">
        <x:f>SUM(I4536:K4536)</x:f>
        <x:v>50</x:v>
      </x:c>
      <x:c r="M4536" s="267" t="n">
        <x:f>I4536*TOMATO_HOURS*WEEKS*(1+TOMATO_DIM)^I4536+J4536*CARROT_HOURS*WEEKS*(1+CARROT_DIM)^J4536+K4536*MESCLUN_HOURS*WEEKS*(1+MESCLUN_DIM)^K4536</x:f>
        <x:v>3414.9157073848246</x:v>
      </x:c>
      <x:c r="N4536" s="267" t="n">
        <x:f>MAX(M4536-FARMER_HOURS,0)/TEMP_HOURS_PER_WORKER</x:f>
        <x:v>1.8714692412394616</x:v>
      </x:c>
      <x:c r="O4536" s="268" t="n">
        <x:f>I4536*TOMATO_PRICE+J4536*CARROT_PRICE+K4536*MESCLUN_PRICE</x:f>
        <x:v>160692</x:v>
      </x:c>
      <x:c r="P4536" s="268" t="n">
        <x:f>I4536*TOMATO_FERTILIZER+J4536*CARROT_FERTILIZER+K4536*MESCLUN_FERTILIZER</x:f>
        <x:v>36080</x:v>
      </x:c>
      <x:c r="Q4536" s="268" t="n">
        <x:f>MIN(M4536,FARMER_HOURS)*FARMER_RATE+MAX(M4536-FARMER_HOURS,0)*TEMP_RATE</x:f>
        <x:v>71786.73103098653</x:v>
      </x:c>
      <x:c r="R4536" s="268" t="n">
        <x:f>O4536-P4536-Q4536-FIXED_COST</x:f>
        <x:v>32825.26896901347</x:v>
      </x:c>
      <x:c r="S4536" s="139" t="str">
        <x:f>IF(AND(L4536&lt;=TOTAL_BED_CAP,N4536&lt;=TEMP_WORKER_CAP),"YES","NO")</x:f>
        <x:v>YES</x:v>
      </x:c>
      <x:c r="T4536" s="139" t="n">
        <x:f>IF(S4536="YES",R4536,-1E+99)</x:f>
        <x:v>32825.26896901347</x:v>
      </x:c>
    </x:row>
    <x:row r="4537">
      <x:c r="A4537" s="139"/>
      <x:c r="B4537" s="139"/>
      <x:c r="C4537" s="139"/>
      <x:c r="D4537" s="139"/>
      <x:c r="E4537" s="139"/>
      <x:c r="F4537" s="139"/>
      <x:c r="G4537" s="139"/>
      <x:c r="H4537" s="139"/>
      <x:c r="I4537" s="266" t="n">
        <x:f>INT((ROW()-ROW($I$46))/((CARROT_CAP+1)*(MESCLUN_CAP+1)))</x:f>
        <x:v>6</x:v>
      </x:c>
      <x:c r="J4537" s="266" t="n">
        <x:f>MOD(INT((ROW()-ROW($I$46))/(MESCLUN_CAP+1)),CARROT_CAP+1)</x:f>
        <x:v>18</x:v>
      </x:c>
      <x:c r="K4537" s="266" t="n">
        <x:f>MOD(ROW()-ROW($I$46),MESCLUN_CAP+1)</x:f>
        <x:v>27</x:v>
      </x:c>
      <x:c r="L4537" s="266" t="n">
        <x:f>SUM(I4537:K4537)</x:f>
        <x:v>51</x:v>
      </x:c>
      <x:c r="M4537" s="267" t="n">
        <x:f>I4537*TOMATO_HOURS*WEEKS*(1+TOMATO_DIM)^I4537+J4537*CARROT_HOURS*WEEKS*(1+CARROT_DIM)^J4537+K4537*MESCLUN_HOURS*WEEKS*(1+MESCLUN_DIM)^K4537</x:f>
        <x:v>3498.049411904582</x:v>
      </x:c>
      <x:c r="N4537" s="267" t="n">
        <x:f>MAX(M4537-FARMER_HOURS,0)/TEMP_HOURS_PER_WORKER</x:f>
        <x:v>1.9292009804892931</x:v>
      </x:c>
      <x:c r="O4537" s="268" t="n">
        <x:f>I4537*TOMATO_PRICE+J4537*CARROT_PRICE+K4537*MESCLUN_PRICE</x:f>
        <x:v>163392</x:v>
      </x:c>
      <x:c r="P4537" s="268" t="n">
        <x:f>I4537*TOMATO_FERTILIZER+J4537*CARROT_FERTILIZER+K4537*MESCLUN_FERTILIZER</x:f>
        <x:v>36960</x:v>
      </x:c>
      <x:c r="Q4537" s="268" t="n">
        <x:f>MIN(M4537,FARMER_HOURS)*FARMER_RATE+MAX(M4537-FARMER_HOURS,0)*TEMP_RATE</x:f>
        <x:v>73230.02451223232</x:v>
      </x:c>
      <x:c r="R4537" s="268" t="n">
        <x:f>O4537-P4537-Q4537-FIXED_COST</x:f>
        <x:v>33201.975487767675</x:v>
      </x:c>
      <x:c r="S4537" s="139" t="str">
        <x:f>IF(AND(L4537&lt;=TOTAL_BED_CAP,N4537&lt;=TEMP_WORKER_CAP),"YES","NO")</x:f>
        <x:v>YES</x:v>
      </x:c>
      <x:c r="T4537" s="139" t="n">
        <x:f>IF(S4537="YES",R4537,-1E+99)</x:f>
        <x:v>33201.975487767675</x:v>
      </x:c>
    </x:row>
    <x:row r="4538">
      <x:c r="A4538" s="139"/>
      <x:c r="B4538" s="139"/>
      <x:c r="C4538" s="139"/>
      <x:c r="D4538" s="139"/>
      <x:c r="E4538" s="139"/>
      <x:c r="F4538" s="139"/>
      <x:c r="G4538" s="139"/>
      <x:c r="H4538" s="139"/>
      <x:c r="I4538" s="266" t="n">
        <x:f>INT((ROW()-ROW($I$46))/((CARROT_CAP+1)*(MESCLUN_CAP+1)))</x:f>
        <x:v>6</x:v>
      </x:c>
      <x:c r="J4538" s="266" t="n">
        <x:f>MOD(INT((ROW()-ROW($I$46))/(MESCLUN_CAP+1)),CARROT_CAP+1)</x:f>
        <x:v>18</x:v>
      </x:c>
      <x:c r="K4538" s="266" t="n">
        <x:f>MOD(ROW()-ROW($I$46),MESCLUN_CAP+1)</x:f>
        <x:v>28</x:v>
      </x:c>
      <x:c r="L4538" s="266" t="n">
        <x:f>SUM(I4538:K4538)</x:f>
        <x:v>52</x:v>
      </x:c>
      <x:c r="M4538" s="267" t="n">
        <x:f>I4538*TOMATO_HOURS*WEEKS*(1+TOMATO_DIM)^I4538+J4538*CARROT_HOURS*WEEKS*(1+CARROT_DIM)^J4538+K4538*MESCLUN_HOURS*WEEKS*(1+MESCLUN_DIM)^K4538</x:f>
        <x:v>3583.0089501217353</x:v>
      </x:c>
      <x:c r="N4538" s="267" t="n">
        <x:f>MAX(M4538-FARMER_HOURS,0)/TEMP_HOURS_PER_WORKER</x:f>
        <x:v>1.9882006598067608</x:v>
      </x:c>
      <x:c r="O4538" s="268" t="n">
        <x:f>I4538*TOMATO_PRICE+J4538*CARROT_PRICE+K4538*MESCLUN_PRICE</x:f>
        <x:v>166092</x:v>
      </x:c>
      <x:c r="P4538" s="268" t="n">
        <x:f>I4538*TOMATO_FERTILIZER+J4538*CARROT_FERTILIZER+K4538*MESCLUN_FERTILIZER</x:f>
        <x:v>37840</x:v>
      </x:c>
      <x:c r="Q4538" s="268" t="n">
        <x:f>MIN(M4538,FARMER_HOURS)*FARMER_RATE+MAX(M4538-FARMER_HOURS,0)*TEMP_RATE</x:f>
        <x:v>74705.01649516902</x:v>
      </x:c>
      <x:c r="R4538" s="268" t="n">
        <x:f>O4538-P4538-Q4538-FIXED_COST</x:f>
        <x:v>33546.983504830976</x:v>
      </x:c>
      <x:c r="S4538" s="139" t="str">
        <x:f>IF(AND(L4538&lt;=TOTAL_BED_CAP,N4538&lt;=TEMP_WORKER_CAP),"YES","NO")</x:f>
        <x:v>YES</x:v>
      </x:c>
      <x:c r="T4538" s="139" t="n">
        <x:f>IF(S4538="YES",R4538,-1E+99)</x:f>
        <x:v>33546.983504830976</x:v>
      </x:c>
    </x:row>
    <x:row r="4539">
      <x:c r="A4539" s="139"/>
      <x:c r="B4539" s="139"/>
      <x:c r="C4539" s="139"/>
      <x:c r="D4539" s="139"/>
      <x:c r="E4539" s="139"/>
      <x:c r="F4539" s="139"/>
      <x:c r="G4539" s="139"/>
      <x:c r="H4539" s="139"/>
      <x:c r="I4539" s="266" t="n">
        <x:f>INT((ROW()-ROW($I$46))/((CARROT_CAP+1)*(MESCLUN_CAP+1)))</x:f>
        <x:v>6</x:v>
      </x:c>
      <x:c r="J4539" s="266" t="n">
        <x:f>MOD(INT((ROW()-ROW($I$46))/(MESCLUN_CAP+1)),CARROT_CAP+1)</x:f>
        <x:v>18</x:v>
      </x:c>
      <x:c r="K4539" s="266" t="n">
        <x:f>MOD(ROW()-ROW($I$46),MESCLUN_CAP+1)</x:f>
        <x:v>29</x:v>
      </x:c>
      <x:c r="L4539" s="266" t="n">
        <x:f>SUM(I4539:K4539)</x:f>
        <x:v>53</x:v>
      </x:c>
      <x:c r="M4539" s="267" t="n">
        <x:f>I4539*TOMATO_HOURS*WEEKS*(1+TOMATO_DIM)^I4539+J4539*CARROT_HOURS*WEEKS*(1+CARROT_DIM)^J4539+K4539*MESCLUN_HOURS*WEEKS*(1+MESCLUN_DIM)^K4539</x:f>
        <x:v>3669.8269782373886</x:v>
      </x:c>
      <x:c r="N4539" s="267" t="n">
        <x:f>MAX(M4539-FARMER_HOURS,0)/TEMP_HOURS_PER_WORKER</x:f>
        <x:v>2.0484909571092977</x:v>
      </x:c>
      <x:c r="O4539" s="268" t="n">
        <x:f>I4539*TOMATO_PRICE+J4539*CARROT_PRICE+K4539*MESCLUN_PRICE</x:f>
        <x:v>168792</x:v>
      </x:c>
      <x:c r="P4539" s="268" t="n">
        <x:f>I4539*TOMATO_FERTILIZER+J4539*CARROT_FERTILIZER+K4539*MESCLUN_FERTILIZER</x:f>
        <x:v>38720</x:v>
      </x:c>
      <x:c r="Q4539" s="268" t="n">
        <x:f>MIN(M4539,FARMER_HOURS)*FARMER_RATE+MAX(M4539-FARMER_HOURS,0)*TEMP_RATE</x:f>
        <x:v>76212.27392773244</x:v>
      </x:c>
      <x:c r="R4539" s="268" t="n">
        <x:f>O4539-P4539-Q4539-FIXED_COST</x:f>
        <x:v>33859.72607226756</x:v>
      </x:c>
      <x:c r="S4539" s="139" t="str">
        <x:f>IF(AND(L4539&lt;=TOTAL_BED_CAP,N4539&lt;=TEMP_WORKER_CAP),"YES","NO")</x:f>
        <x:v>YES</x:v>
      </x:c>
      <x:c r="T4539" s="139" t="n">
        <x:f>IF(S4539="YES",R4539,-1E+99)</x:f>
        <x:v>33859.72607226756</x:v>
      </x:c>
    </x:row>
    <x:row r="4540">
      <x:c r="A4540" s="139"/>
      <x:c r="B4540" s="139"/>
      <x:c r="C4540" s="139"/>
      <x:c r="D4540" s="139"/>
      <x:c r="E4540" s="139"/>
      <x:c r="F4540" s="139"/>
      <x:c r="G4540" s="139"/>
      <x:c r="H4540" s="139"/>
      <x:c r="I4540" s="266" t="n">
        <x:f>INT((ROW()-ROW($I$46))/((CARROT_CAP+1)*(MESCLUN_CAP+1)))</x:f>
        <x:v>6</x:v>
      </x:c>
      <x:c r="J4540" s="266" t="n">
        <x:f>MOD(INT((ROW()-ROW($I$46))/(MESCLUN_CAP+1)),CARROT_CAP+1)</x:f>
        <x:v>18</x:v>
      </x:c>
      <x:c r="K4540" s="266" t="n">
        <x:f>MOD(ROW()-ROW($I$46),MESCLUN_CAP+1)</x:f>
        <x:v>30</x:v>
      </x:c>
      <x:c r="L4540" s="266" t="n">
        <x:f>SUM(I4540:K4540)</x:f>
        <x:v>54</x:v>
      </x:c>
      <x:c r="M4540" s="267" t="n">
        <x:f>I4540*TOMATO_HOURS*WEEKS*(1+TOMATO_DIM)^I4540+J4540*CARROT_HOURS*WEEKS*(1+CARROT_DIM)^J4540+K4540*MESCLUN_HOURS*WEEKS*(1+MESCLUN_DIM)^K4540</x:f>
        <x:v>3758.5366835711584</x:v>
      </x:c>
      <x:c r="N4540" s="267" t="n">
        <x:f>MAX(M4540-FARMER_HOURS,0)/TEMP_HOURS_PER_WORKER</x:f>
        <x:v>2.1100949191466376</x:v>
      </x:c>
      <x:c r="O4540" s="268" t="n">
        <x:f>I4540*TOMATO_PRICE+J4540*CARROT_PRICE+K4540*MESCLUN_PRICE</x:f>
        <x:v>171492</x:v>
      </x:c>
      <x:c r="P4540" s="268" t="n">
        <x:f>I4540*TOMATO_FERTILIZER+J4540*CARROT_FERTILIZER+K4540*MESCLUN_FERTILIZER</x:f>
        <x:v>39600</x:v>
      </x:c>
      <x:c r="Q4540" s="268" t="n">
        <x:f>MIN(M4540,FARMER_HOURS)*FARMER_RATE+MAX(M4540-FARMER_HOURS,0)*TEMP_RATE</x:f>
        <x:v>77752.37297866595</x:v>
      </x:c>
      <x:c r="R4540" s="268" t="n">
        <x:f>O4540-P4540-Q4540-FIXED_COST</x:f>
        <x:v>34139.62702133405</x:v>
      </x:c>
      <x:c r="S4540" s="139" t="str">
        <x:f>IF(AND(L4540&lt;=TOTAL_BED_CAP,N4540&lt;=TEMP_WORKER_CAP),"YES","NO")</x:f>
        <x:v>YES</x:v>
      </x:c>
      <x:c r="T4540" s="139" t="n">
        <x:f>IF(S4540="YES",R4540,-1E+99)</x:f>
        <x:v>34139.62702133405</x:v>
      </x:c>
    </x:row>
    <x:row r="4541">
      <x:c r="A4541" s="139"/>
      <x:c r="B4541" s="139"/>
      <x:c r="C4541" s="139"/>
      <x:c r="D4541" s="139"/>
      <x:c r="E4541" s="139"/>
      <x:c r="F4541" s="139"/>
      <x:c r="G4541" s="139"/>
      <x:c r="H4541" s="139"/>
      <x:c r="I4541" s="266" t="n">
        <x:f>INT((ROW()-ROW($I$46))/((CARROT_CAP+1)*(MESCLUN_CAP+1)))</x:f>
        <x:v>6</x:v>
      </x:c>
      <x:c r="J4541" s="266" t="n">
        <x:f>MOD(INT((ROW()-ROW($I$46))/(MESCLUN_CAP+1)),CARROT_CAP+1)</x:f>
        <x:v>19</x:v>
      </x:c>
      <x:c r="K4541" s="266" t="n">
        <x:f>MOD(ROW()-ROW($I$46),MESCLUN_CAP+1)</x:f>
        <x:v>0</x:v>
      </x:c>
      <x:c r="L4541" s="266" t="n">
        <x:f>SUM(I4541:K4541)</x:f>
        <x:v>25</x:v>
      </x:c>
      <x:c r="M4541" s="267" t="n">
        <x:f>I4541*TOMATO_HOURS*WEEKS*(1+TOMATO_DIM)^I4541+J4541*CARROT_HOURS*WEEKS*(1+CARROT_DIM)^J4541+K4541*MESCLUN_HOURS*WEEKS*(1+MESCLUN_DIM)^K4541</x:f>
        <x:v>1867.8735458200244</x:v>
      </x:c>
      <x:c r="N4541" s="267" t="n">
        <x:f>MAX(M4541-FARMER_HOURS,0)/TEMP_HOURS_PER_WORKER</x:f>
        <x:v>0.7971344068194615</x:v>
      </x:c>
      <x:c r="O4541" s="268" t="n">
        <x:f>I4541*TOMATO_PRICE+J4541*CARROT_PRICE+K4541*MESCLUN_PRICE</x:f>
        <x:v>92586</x:v>
      </x:c>
      <x:c r="P4541" s="268" t="n">
        <x:f>I4541*TOMATO_FERTILIZER+J4541*CARROT_FERTILIZER+K4541*MESCLUN_FERTILIZER</x:f>
        <x:v>13640</x:v>
      </x:c>
      <x:c r="Q4541" s="268" t="n">
        <x:f>MIN(M4541,FARMER_HOURS)*FARMER_RATE+MAX(M4541-FARMER_HOURS,0)*TEMP_RATE</x:f>
        <x:v>44928.360170486536</x:v>
      </x:c>
      <x:c r="R4541" s="268" t="n">
        <x:f>O4541-P4541-Q4541-FIXED_COST</x:f>
        <x:v>14017.639829513464</x:v>
      </x:c>
      <x:c r="S4541" s="139" t="str">
        <x:f>IF(AND(L4541&lt;=TOTAL_BED_CAP,N4541&lt;=TEMP_WORKER_CAP),"YES","NO")</x:f>
        <x:v>YES</x:v>
      </x:c>
      <x:c r="T4541" s="139" t="n">
        <x:f>IF(S4541="YES",R4541,-1E+99)</x:f>
        <x:v>14017.639829513464</x:v>
      </x:c>
    </x:row>
    <x:row r="4542">
      <x:c r="A4542" s="139"/>
      <x:c r="B4542" s="139"/>
      <x:c r="C4542" s="139"/>
      <x:c r="D4542" s="139"/>
      <x:c r="E4542" s="139"/>
      <x:c r="F4542" s="139"/>
      <x:c r="G4542" s="139"/>
      <x:c r="H4542" s="139"/>
      <x:c r="I4542" s="266" t="n">
        <x:f>INT((ROW()-ROW($I$46))/((CARROT_CAP+1)*(MESCLUN_CAP+1)))</x:f>
        <x:v>6</x:v>
      </x:c>
      <x:c r="J4542" s="266" t="n">
        <x:f>MOD(INT((ROW()-ROW($I$46))/(MESCLUN_CAP+1)),CARROT_CAP+1)</x:f>
        <x:v>19</x:v>
      </x:c>
      <x:c r="K4542" s="266" t="n">
        <x:f>MOD(ROW()-ROW($I$46),MESCLUN_CAP+1)</x:f>
        <x:v>1</x:v>
      </x:c>
      <x:c r="L4542" s="266" t="n">
        <x:f>SUM(I4542:K4542)</x:f>
        <x:v>26</x:v>
      </x:c>
      <x:c r="M4542" s="267" t="n">
        <x:f>I4542*TOMATO_HOURS*WEEKS*(1+TOMATO_DIM)^I4542+J4542*CARROT_HOURS*WEEKS*(1+CARROT_DIM)^J4542+K4542*MESCLUN_HOURS*WEEKS*(1+MESCLUN_DIM)^K4542</x:f>
        <x:v>1913.4360458200244</x:v>
      </x:c>
      <x:c r="N4542" s="267" t="n">
        <x:f>MAX(M4542-FARMER_HOURS,0)/TEMP_HOURS_PER_WORKER</x:f>
        <x:v>0.8287750318194614</x:v>
      </x:c>
      <x:c r="O4542" s="268" t="n">
        <x:f>I4542*TOMATO_PRICE+J4542*CARROT_PRICE+K4542*MESCLUN_PRICE</x:f>
        <x:v>95286</x:v>
      </x:c>
      <x:c r="P4542" s="268" t="n">
        <x:f>I4542*TOMATO_FERTILIZER+J4542*CARROT_FERTILIZER+K4542*MESCLUN_FERTILIZER</x:f>
        <x:v>14520</x:v>
      </x:c>
      <x:c r="Q4542" s="268" t="n">
        <x:f>MIN(M4542,FARMER_HOURS)*FARMER_RATE+MAX(M4542-FARMER_HOURS,0)*TEMP_RATE</x:f>
        <x:v>45719.375795486536</x:v>
      </x:c>
      <x:c r="R4542" s="268" t="n">
        <x:f>O4542-P4542-Q4542-FIXED_COST</x:f>
        <x:v>15046.624204513464</x:v>
      </x:c>
      <x:c r="S4542" s="139" t="str">
        <x:f>IF(AND(L4542&lt;=TOTAL_BED_CAP,N4542&lt;=TEMP_WORKER_CAP),"YES","NO")</x:f>
        <x:v>YES</x:v>
      </x:c>
      <x:c r="T4542" s="139" t="n">
        <x:f>IF(S4542="YES",R4542,-1E+99)</x:f>
        <x:v>15046.624204513464</x:v>
      </x:c>
    </x:row>
    <x:row r="4543">
      <x:c r="A4543" s="139"/>
      <x:c r="B4543" s="139"/>
      <x:c r="C4543" s="139"/>
      <x:c r="D4543" s="139"/>
      <x:c r="E4543" s="139"/>
      <x:c r="F4543" s="139"/>
      <x:c r="G4543" s="139"/>
      <x:c r="H4543" s="139"/>
      <x:c r="I4543" s="266" t="n">
        <x:f>INT((ROW()-ROW($I$46))/((CARROT_CAP+1)*(MESCLUN_CAP+1)))</x:f>
        <x:v>6</x:v>
      </x:c>
      <x:c r="J4543" s="266" t="n">
        <x:f>MOD(INT((ROW()-ROW($I$46))/(MESCLUN_CAP+1)),CARROT_CAP+1)</x:f>
        <x:v>19</x:v>
      </x:c>
      <x:c r="K4543" s="266" t="n">
        <x:f>MOD(ROW()-ROW($I$46),MESCLUN_CAP+1)</x:f>
        <x:v>2</x:v>
      </x:c>
      <x:c r="L4543" s="266" t="n">
        <x:f>SUM(I4543:K4543)</x:f>
        <x:v>27</x:v>
      </x:c>
      <x:c r="M4543" s="267" t="n">
        <x:f>I4543*TOMATO_HOURS*WEEKS*(1+TOMATO_DIM)^I4543+J4543*CARROT_HOURS*WEEKS*(1+CARROT_DIM)^J4543+K4543*MESCLUN_HOURS*WEEKS*(1+MESCLUN_DIM)^K4543</x:f>
        <x:v>1960.1376083200244</x:v>
      </x:c>
      <x:c r="N4543" s="267" t="n">
        <x:f>MAX(M4543-FARMER_HOURS,0)/TEMP_HOURS_PER_WORKER</x:f>
        <x:v>0.8612066724444614</x:v>
      </x:c>
      <x:c r="O4543" s="268" t="n">
        <x:f>I4543*TOMATO_PRICE+J4543*CARROT_PRICE+K4543*MESCLUN_PRICE</x:f>
        <x:v>97986</x:v>
      </x:c>
      <x:c r="P4543" s="268" t="n">
        <x:f>I4543*TOMATO_FERTILIZER+J4543*CARROT_FERTILIZER+K4543*MESCLUN_FERTILIZER</x:f>
        <x:v>15400</x:v>
      </x:c>
      <x:c r="Q4543" s="268" t="n">
        <x:f>MIN(M4543,FARMER_HOURS)*FARMER_RATE+MAX(M4543-FARMER_HOURS,0)*TEMP_RATE</x:f>
        <x:v>46530.16681111153</x:v>
      </x:c>
      <x:c r="R4543" s="268" t="n">
        <x:f>O4543-P4543-Q4543-FIXED_COST</x:f>
        <x:v>16055.833188888471</x:v>
      </x:c>
      <x:c r="S4543" s="139" t="str">
        <x:f>IF(AND(L4543&lt;=TOTAL_BED_CAP,N4543&lt;=TEMP_WORKER_CAP),"YES","NO")</x:f>
        <x:v>YES</x:v>
      </x:c>
      <x:c r="T4543" s="139" t="n">
        <x:f>IF(S4543="YES",R4543,-1E+99)</x:f>
        <x:v>16055.833188888471</x:v>
      </x:c>
    </x:row>
    <x:row r="4544">
      <x:c r="A4544" s="139"/>
      <x:c r="B4544" s="139"/>
      <x:c r="C4544" s="139"/>
      <x:c r="D4544" s="139"/>
      <x:c r="E4544" s="139"/>
      <x:c r="F4544" s="139"/>
      <x:c r="G4544" s="139"/>
      <x:c r="H4544" s="139"/>
      <x:c r="I4544" s="266" t="n">
        <x:f>INT((ROW()-ROW($I$46))/((CARROT_CAP+1)*(MESCLUN_CAP+1)))</x:f>
        <x:v>6</x:v>
      </x:c>
      <x:c r="J4544" s="266" t="n">
        <x:f>MOD(INT((ROW()-ROW($I$46))/(MESCLUN_CAP+1)),CARROT_CAP+1)</x:f>
        <x:v>19</x:v>
      </x:c>
      <x:c r="K4544" s="266" t="n">
        <x:f>MOD(ROW()-ROW($I$46),MESCLUN_CAP+1)</x:f>
        <x:v>3</x:v>
      </x:c>
      <x:c r="L4544" s="266" t="n">
        <x:f>SUM(I4544:K4544)</x:f>
        <x:v>28</x:v>
      </x:c>
      <x:c r="M4544" s="267" t="n">
        <x:f>I4544*TOMATO_HOURS*WEEKS*(1+TOMATO_DIM)^I4544+J4544*CARROT_HOURS*WEEKS*(1+CARROT_DIM)^J4544+K4544*MESCLUN_HOURS*WEEKS*(1+MESCLUN_DIM)^K4544</x:f>
        <x:v>2007.9995907418995</x:v>
      </x:c>
      <x:c r="N4544" s="267" t="n">
        <x:f>MAX(M4544-FARMER_HOURS,0)/TEMP_HOURS_PER_WORKER</x:f>
        <x:v>0.8944441602374302</x:v>
      </x:c>
      <x:c r="O4544" s="268" t="n">
        <x:f>I4544*TOMATO_PRICE+J4544*CARROT_PRICE+K4544*MESCLUN_PRICE</x:f>
        <x:v>100686</x:v>
      </x:c>
      <x:c r="P4544" s="268" t="n">
        <x:f>I4544*TOMATO_FERTILIZER+J4544*CARROT_FERTILIZER+K4544*MESCLUN_FERTILIZER</x:f>
        <x:v>16280</x:v>
      </x:c>
      <x:c r="Q4544" s="268" t="n">
        <x:f>MIN(M4544,FARMER_HOURS)*FARMER_RATE+MAX(M4544-FARMER_HOURS,0)*TEMP_RATE</x:f>
        <x:v>47361.104005935755</x:v>
      </x:c>
      <x:c r="R4544" s="268" t="n">
        <x:f>O4544-P4544-Q4544-FIXED_COST</x:f>
        <x:v>17044.895994064245</x:v>
      </x:c>
      <x:c r="S4544" s="139" t="str">
        <x:f>IF(AND(L4544&lt;=TOTAL_BED_CAP,N4544&lt;=TEMP_WORKER_CAP),"YES","NO")</x:f>
        <x:v>YES</x:v>
      </x:c>
      <x:c r="T4544" s="139" t="n">
        <x:f>IF(S4544="YES",R4544,-1E+99)</x:f>
        <x:v>17044.895994064245</x:v>
      </x:c>
    </x:row>
    <x:row r="4545">
      <x:c r="A4545" s="139"/>
      <x:c r="B4545" s="139"/>
      <x:c r="C4545" s="139"/>
      <x:c r="D4545" s="139"/>
      <x:c r="E4545" s="139"/>
      <x:c r="F4545" s="139"/>
      <x:c r="G4545" s="139"/>
      <x:c r="H4545" s="139"/>
      <x:c r="I4545" s="266" t="n">
        <x:f>INT((ROW()-ROW($I$46))/((CARROT_CAP+1)*(MESCLUN_CAP+1)))</x:f>
        <x:v>6</x:v>
      </x:c>
      <x:c r="J4545" s="266" t="n">
        <x:f>MOD(INT((ROW()-ROW($I$46))/(MESCLUN_CAP+1)),CARROT_CAP+1)</x:f>
        <x:v>19</x:v>
      </x:c>
      <x:c r="K4545" s="266" t="n">
        <x:f>MOD(ROW()-ROW($I$46),MESCLUN_CAP+1)</x:f>
        <x:v>4</x:v>
      </x:c>
      <x:c r="L4545" s="266" t="n">
        <x:f>SUM(I4545:K4545)</x:f>
        <x:v>29</x:v>
      </x:c>
      <x:c r="M4545" s="267" t="n">
        <x:f>I4545*TOMATO_HOURS*WEEKS*(1+TOMATO_DIM)^I4545+J4545*CARROT_HOURS*WEEKS*(1+CARROT_DIM)^J4545+K4545*MESCLUN_HOURS*WEEKS*(1+MESCLUN_DIM)^K4545</x:f>
        <x:v>2057.0437064645557</x:v>
      </x:c>
      <x:c r="N4545" s="267" t="n">
        <x:f>MAX(M4545-FARMER_HOURS,0)/TEMP_HOURS_PER_WORKER</x:f>
        <x:v>0.9285025739337193</x:v>
      </x:c>
      <x:c r="O4545" s="268" t="n">
        <x:f>I4545*TOMATO_PRICE+J4545*CARROT_PRICE+K4545*MESCLUN_PRICE</x:f>
        <x:v>103386</x:v>
      </x:c>
      <x:c r="P4545" s="268" t="n">
        <x:f>I4545*TOMATO_FERTILIZER+J4545*CARROT_FERTILIZER+K4545*MESCLUN_FERTILIZER</x:f>
        <x:v>17160</x:v>
      </x:c>
      <x:c r="Q4545" s="268" t="n">
        <x:f>MIN(M4545,FARMER_HOURS)*FARMER_RATE+MAX(M4545-FARMER_HOURS,0)*TEMP_RATE</x:f>
        <x:v>48212.56434834298</x:v>
      </x:c>
      <x:c r="R4545" s="268" t="n">
        <x:f>O4545-P4545-Q4545-FIXED_COST</x:f>
        <x:v>18013.43565165702</x:v>
      </x:c>
      <x:c r="S4545" s="139" t="str">
        <x:f>IF(AND(L4545&lt;=TOTAL_BED_CAP,N4545&lt;=TEMP_WORKER_CAP),"YES","NO")</x:f>
        <x:v>YES</x:v>
      </x:c>
      <x:c r="T4545" s="139" t="n">
        <x:f>IF(S4545="YES",R4545,-1E+99)</x:f>
        <x:v>18013.43565165702</x:v>
      </x:c>
    </x:row>
    <x:row r="4546">
      <x:c r="A4546" s="139"/>
      <x:c r="B4546" s="139"/>
      <x:c r="C4546" s="139"/>
      <x:c r="D4546" s="139"/>
      <x:c r="E4546" s="139"/>
      <x:c r="F4546" s="139"/>
      <x:c r="G4546" s="139"/>
      <x:c r="H4546" s="139"/>
      <x:c r="I4546" s="266" t="n">
        <x:f>INT((ROW()-ROW($I$46))/((CARROT_CAP+1)*(MESCLUN_CAP+1)))</x:f>
        <x:v>6</x:v>
      </x:c>
      <x:c r="J4546" s="266" t="n">
        <x:f>MOD(INT((ROW()-ROW($I$46))/(MESCLUN_CAP+1)),CARROT_CAP+1)</x:f>
        <x:v>19</x:v>
      </x:c>
      <x:c r="K4546" s="266" t="n">
        <x:f>MOD(ROW()-ROW($I$46),MESCLUN_CAP+1)</x:f>
        <x:v>5</x:v>
      </x:c>
      <x:c r="L4546" s="266" t="n">
        <x:f>SUM(I4546:K4546)</x:f>
        <x:v>30</x:v>
      </x:c>
      <x:c r="M4546" s="267" t="n">
        <x:f>I4546*TOMATO_HOURS*WEEKS*(1+TOMATO_DIM)^I4546+J4546*CARROT_HOURS*WEEKS*(1+CARROT_DIM)^J4546+K4546*MESCLUN_HOURS*WEEKS*(1+MESCLUN_DIM)^K4546</x:f>
        <x:v>2107.292030385759</x:v>
      </x:c>
      <x:c r="N4546" s="267" t="n">
        <x:f>MAX(M4546-FARMER_HOURS,0)/TEMP_HOURS_PER_WORKER</x:f>
        <x:v>0.9633972433234438</x:v>
      </x:c>
      <x:c r="O4546" s="268" t="n">
        <x:f>I4546*TOMATO_PRICE+J4546*CARROT_PRICE+K4546*MESCLUN_PRICE</x:f>
        <x:v>106086</x:v>
      </x:c>
      <x:c r="P4546" s="268" t="n">
        <x:f>I4546*TOMATO_FERTILIZER+J4546*CARROT_FERTILIZER+K4546*MESCLUN_FERTILIZER</x:f>
        <x:v>18040</x:v>
      </x:c>
      <x:c r="Q4546" s="268" t="n">
        <x:f>MIN(M4546,FARMER_HOURS)*FARMER_RATE+MAX(M4546-FARMER_HOURS,0)*TEMP_RATE</x:f>
        <x:v>49084.93108308609</x:v>
      </x:c>
      <x:c r="R4546" s="268" t="n">
        <x:f>O4546-P4546-Q4546-FIXED_COST</x:f>
        <x:v>18961.068916913908</x:v>
      </x:c>
      <x:c r="S4546" s="139" t="str">
        <x:f>IF(AND(L4546&lt;=TOTAL_BED_CAP,N4546&lt;=TEMP_WORKER_CAP),"YES","NO")</x:f>
        <x:v>YES</x:v>
      </x:c>
      <x:c r="T4546" s="139" t="n">
        <x:f>IF(S4546="YES",R4546,-1E+99)</x:f>
        <x:v>18961.068916913908</x:v>
      </x:c>
    </x:row>
    <x:row r="4547">
      <x:c r="A4547" s="139"/>
      <x:c r="B4547" s="139"/>
      <x:c r="C4547" s="139"/>
      <x:c r="D4547" s="139"/>
      <x:c r="E4547" s="139"/>
      <x:c r="F4547" s="139"/>
      <x:c r="G4547" s="139"/>
      <x:c r="H4547" s="139"/>
      <x:c r="I4547" s="266" t="n">
        <x:f>INT((ROW()-ROW($I$46))/((CARROT_CAP+1)*(MESCLUN_CAP+1)))</x:f>
        <x:v>6</x:v>
      </x:c>
      <x:c r="J4547" s="266" t="n">
        <x:f>MOD(INT((ROW()-ROW($I$46))/(MESCLUN_CAP+1)),CARROT_CAP+1)</x:f>
        <x:v>19</x:v>
      </x:c>
      <x:c r="K4547" s="266" t="n">
        <x:f>MOD(ROW()-ROW($I$46),MESCLUN_CAP+1)</x:f>
        <x:v>6</x:v>
      </x:c>
      <x:c r="L4547" s="266" t="n">
        <x:f>SUM(I4547:K4547)</x:f>
        <x:v>31</x:v>
      </x:c>
      <x:c r="M4547" s="267" t="n">
        <x:f>I4547*TOMATO_HOURS*WEEKS*(1+TOMATO_DIM)^I4547+J4547*CARROT_HOURS*WEEKS*(1+CARROT_DIM)^J4547+K4547*MESCLUN_HOURS*WEEKS*(1+MESCLUN_DIM)^K4547</x:f>
        <x:v>2158.767004567392</x:v>
      </x:c>
      <x:c r="N4547" s="267" t="n">
        <x:f>MAX(M4547-FARMER_HOURS,0)/TEMP_HOURS_PER_WORKER</x:f>
        <x:v>0.9991437531718002</x:v>
      </x:c>
      <x:c r="O4547" s="268" t="n">
        <x:f>I4547*TOMATO_PRICE+J4547*CARROT_PRICE+K4547*MESCLUN_PRICE</x:f>
        <x:v>108786</x:v>
      </x:c>
      <x:c r="P4547" s="268" t="n">
        <x:f>I4547*TOMATO_FERTILIZER+J4547*CARROT_FERTILIZER+K4547*MESCLUN_FERTILIZER</x:f>
        <x:v>18920</x:v>
      </x:c>
      <x:c r="Q4547" s="268" t="n">
        <x:f>MIN(M4547,FARMER_HOURS)*FARMER_RATE+MAX(M4547-FARMER_HOURS,0)*TEMP_RATE</x:f>
        <x:v>49978.593829295</x:v>
      </x:c>
      <x:c r="R4547" s="268" t="n">
        <x:f>O4547-P4547-Q4547-FIXED_COST</x:f>
        <x:v>19887.406170705</x:v>
      </x:c>
      <x:c r="S4547" s="139" t="str">
        <x:f>IF(AND(L4547&lt;=TOTAL_BED_CAP,N4547&lt;=TEMP_WORKER_CAP),"YES","NO")</x:f>
        <x:v>YES</x:v>
      </x:c>
      <x:c r="T4547" s="139" t="n">
        <x:f>IF(S4547="YES",R4547,-1E+99)</x:f>
        <x:v>19887.406170705</x:v>
      </x:c>
    </x:row>
    <x:row r="4548">
      <x:c r="A4548" s="139"/>
      <x:c r="B4548" s="139"/>
      <x:c r="C4548" s="139"/>
      <x:c r="D4548" s="139"/>
      <x:c r="E4548" s="139"/>
      <x:c r="F4548" s="139"/>
      <x:c r="G4548" s="139"/>
      <x:c r="H4548" s="139"/>
      <x:c r="I4548" s="266" t="n">
        <x:f>INT((ROW()-ROW($I$46))/((CARROT_CAP+1)*(MESCLUN_CAP+1)))</x:f>
        <x:v>6</x:v>
      </x:c>
      <x:c r="J4548" s="266" t="n">
        <x:f>MOD(INT((ROW()-ROW($I$46))/(MESCLUN_CAP+1)),CARROT_CAP+1)</x:f>
        <x:v>19</x:v>
      </x:c>
      <x:c r="K4548" s="266" t="n">
        <x:f>MOD(ROW()-ROW($I$46),MESCLUN_CAP+1)</x:f>
        <x:v>7</x:v>
      </x:c>
      <x:c r="L4548" s="266" t="n">
        <x:f>SUM(I4548:K4548)</x:f>
        <x:v>32</x:v>
      </x:c>
      <x:c r="M4548" s="267" t="n">
        <x:f>I4548*TOMATO_HOURS*WEEKS*(1+TOMATO_DIM)^I4548+J4548*CARROT_HOURS*WEEKS*(1+CARROT_DIM)^J4548+K4548*MESCLUN_HOURS*WEEKS*(1+MESCLUN_DIM)^K4548</x:f>
        <x:v>2211.4914439653526</x:v>
      </x:c>
      <x:c r="N4548" s="267" t="n">
        <x:f>MAX(M4548-FARMER_HOURS,0)/TEMP_HOURS_PER_WORKER</x:f>
        <x:v>1.0357579471981615</x:v>
      </x:c>
      <x:c r="O4548" s="268" t="n">
        <x:f>I4548*TOMATO_PRICE+J4548*CARROT_PRICE+K4548*MESCLUN_PRICE</x:f>
        <x:v>111486</x:v>
      </x:c>
      <x:c r="P4548" s="268" t="n">
        <x:f>I4548*TOMATO_FERTILIZER+J4548*CARROT_FERTILIZER+K4548*MESCLUN_FERTILIZER</x:f>
        <x:v>19800</x:v>
      </x:c>
      <x:c r="Q4548" s="268" t="n">
        <x:f>MIN(M4548,FARMER_HOURS)*FARMER_RATE+MAX(M4548-FARMER_HOURS,0)*TEMP_RATE</x:f>
        <x:v>50893.94867995403</x:v>
      </x:c>
      <x:c r="R4548" s="268" t="n">
        <x:f>O4548-P4548-Q4548-FIXED_COST</x:f>
        <x:v>20792.051320045968</x:v>
      </x:c>
      <x:c r="S4548" s="139" t="str">
        <x:f>IF(AND(L4548&lt;=TOTAL_BED_CAP,N4548&lt;=TEMP_WORKER_CAP),"YES","NO")</x:f>
        <x:v>YES</x:v>
      </x:c>
      <x:c r="T4548" s="139" t="n">
        <x:f>IF(S4548="YES",R4548,-1E+99)</x:f>
        <x:v>20792.051320045968</x:v>
      </x:c>
    </x:row>
    <x:row r="4549">
      <x:c r="A4549" s="139"/>
      <x:c r="B4549" s="139"/>
      <x:c r="C4549" s="139"/>
      <x:c r="D4549" s="139"/>
      <x:c r="E4549" s="139"/>
      <x:c r="F4549" s="139"/>
      <x:c r="G4549" s="139"/>
      <x:c r="H4549" s="139"/>
      <x:c r="I4549" s="266" t="n">
        <x:f>INT((ROW()-ROW($I$46))/((CARROT_CAP+1)*(MESCLUN_CAP+1)))</x:f>
        <x:v>6</x:v>
      </x:c>
      <x:c r="J4549" s="266" t="n">
        <x:f>MOD(INT((ROW()-ROW($I$46))/(MESCLUN_CAP+1)),CARROT_CAP+1)</x:f>
        <x:v>19</x:v>
      </x:c>
      <x:c r="K4549" s="266" t="n">
        <x:f>MOD(ROW()-ROW($I$46),MESCLUN_CAP+1)</x:f>
        <x:v>8</x:v>
      </x:c>
      <x:c r="L4549" s="266" t="n">
        <x:f>SUM(I4549:K4549)</x:f>
        <x:v>33</x:v>
      </x:c>
      <x:c r="M4549" s="267" t="n">
        <x:f>I4549*TOMATO_HOURS*WEEKS*(1+TOMATO_DIM)^I4549+J4549*CARROT_HOURS*WEEKS*(1+CARROT_DIM)^J4549+K4549*MESCLUN_HOURS*WEEKS*(1+MESCLUN_DIM)^K4549</x:f>
        <x:v>2265.4885422453326</x:v>
      </x:c>
      <x:c r="N4549" s="267" t="n">
        <x:f>MAX(M4549-FARMER_HOURS,0)/TEMP_HOURS_PER_WORKER</x:f>
        <x:v>1.0732559321148143</x:v>
      </x:c>
      <x:c r="O4549" s="268" t="n">
        <x:f>I4549*TOMATO_PRICE+J4549*CARROT_PRICE+K4549*MESCLUN_PRICE</x:f>
        <x:v>114186</x:v>
      </x:c>
      <x:c r="P4549" s="268" t="n">
        <x:f>I4549*TOMATO_FERTILIZER+J4549*CARROT_FERTILIZER+K4549*MESCLUN_FERTILIZER</x:f>
        <x:v>20680</x:v>
      </x:c>
      <x:c r="Q4549" s="268" t="n">
        <x:f>MIN(M4549,FARMER_HOURS)*FARMER_RATE+MAX(M4549-FARMER_HOURS,0)*TEMP_RATE</x:f>
        <x:v>51831.39830287036</x:v>
      </x:c>
      <x:c r="R4549" s="268" t="n">
        <x:f>O4549-P4549-Q4549-FIXED_COST</x:f>
        <x:v>21674.60169712964</x:v>
      </x:c>
      <x:c r="S4549" s="139" t="str">
        <x:f>IF(AND(L4549&lt;=TOTAL_BED_CAP,N4549&lt;=TEMP_WORKER_CAP),"YES","NO")</x:f>
        <x:v>YES</x:v>
      </x:c>
      <x:c r="T4549" s="139" t="n">
        <x:f>IF(S4549="YES",R4549,-1E+99)</x:f>
        <x:v>21674.60169712964</x:v>
      </x:c>
    </x:row>
    <x:row r="4550">
      <x:c r="A4550" s="139"/>
      <x:c r="B4550" s="139"/>
      <x:c r="C4550" s="139"/>
      <x:c r="D4550" s="139"/>
      <x:c r="E4550" s="139"/>
      <x:c r="F4550" s="139"/>
      <x:c r="G4550" s="139"/>
      <x:c r="H4550" s="139"/>
      <x:c r="I4550" s="266" t="n">
        <x:f>INT((ROW()-ROW($I$46))/((CARROT_CAP+1)*(MESCLUN_CAP+1)))</x:f>
        <x:v>6</x:v>
      </x:c>
      <x:c r="J4550" s="266" t="n">
        <x:f>MOD(INT((ROW()-ROW($I$46))/(MESCLUN_CAP+1)),CARROT_CAP+1)</x:f>
        <x:v>19</x:v>
      </x:c>
      <x:c r="K4550" s="266" t="n">
        <x:f>MOD(ROW()-ROW($I$46),MESCLUN_CAP+1)</x:f>
        <x:v>9</x:v>
      </x:c>
      <x:c r="L4550" s="266" t="n">
        <x:f>SUM(I4550:K4550)</x:f>
        <x:v>34</x:v>
      </x:c>
      <x:c r="M4550" s="267" t="n">
        <x:f>I4550*TOMATO_HOURS*WEEKS*(1+TOMATO_DIM)^I4550+J4550*CARROT_HOURS*WEEKS*(1+CARROT_DIM)^J4550+K4550*MESCLUN_HOURS*WEEKS*(1+MESCLUN_DIM)^K4550</x:f>
        <x:v>2320.781877685727</x:v>
      </x:c>
      <x:c r="N4550" s="267" t="n">
        <x:f>MAX(M4550-FARMER_HOURS,0)/TEMP_HOURS_PER_WORKER</x:f>
        <x:v>1.1116540817261993</x:v>
      </x:c>
      <x:c r="O4550" s="268" t="n">
        <x:f>I4550*TOMATO_PRICE+J4550*CARROT_PRICE+K4550*MESCLUN_PRICE</x:f>
        <x:v>116886</x:v>
      </x:c>
      <x:c r="P4550" s="268" t="n">
        <x:f>I4550*TOMATO_FERTILIZER+J4550*CARROT_FERTILIZER+K4550*MESCLUN_FERTILIZER</x:f>
        <x:v>21560</x:v>
      </x:c>
      <x:c r="Q4550" s="268" t="n">
        <x:f>MIN(M4550,FARMER_HOURS)*FARMER_RATE+MAX(M4550-FARMER_HOURS,0)*TEMP_RATE</x:f>
        <x:v>52791.352043154984</x:v>
      </x:c>
      <x:c r="R4550" s="268" t="n">
        <x:f>O4550-P4550-Q4550-FIXED_COST</x:f>
        <x:v>22534.647956845016</x:v>
      </x:c>
      <x:c r="S4550" s="139" t="str">
        <x:f>IF(AND(L4550&lt;=TOTAL_BED_CAP,N4550&lt;=TEMP_WORKER_CAP),"YES","NO")</x:f>
        <x:v>YES</x:v>
      </x:c>
      <x:c r="T4550" s="139" t="n">
        <x:f>IF(S4550="YES",R4550,-1E+99)</x:f>
        <x:v>22534.647956845016</x:v>
      </x:c>
    </x:row>
    <x:row r="4551">
      <x:c r="A4551" s="139"/>
      <x:c r="B4551" s="139"/>
      <x:c r="C4551" s="139"/>
      <x:c r="D4551" s="139"/>
      <x:c r="E4551" s="139"/>
      <x:c r="F4551" s="139"/>
      <x:c r="G4551" s="139"/>
      <x:c r="H4551" s="139"/>
      <x:c r="I4551" s="266" t="n">
        <x:f>INT((ROW()-ROW($I$46))/((CARROT_CAP+1)*(MESCLUN_CAP+1)))</x:f>
        <x:v>6</x:v>
      </x:c>
      <x:c r="J4551" s="266" t="n">
        <x:f>MOD(INT((ROW()-ROW($I$46))/(MESCLUN_CAP+1)),CARROT_CAP+1)</x:f>
        <x:v>19</x:v>
      </x:c>
      <x:c r="K4551" s="266" t="n">
        <x:f>MOD(ROW()-ROW($I$46),MESCLUN_CAP+1)</x:f>
        <x:v>10</x:v>
      </x:c>
      <x:c r="L4551" s="266" t="n">
        <x:f>SUM(I4551:K4551)</x:f>
        <x:v>35</x:v>
      </x:c>
      <x:c r="M4551" s="267" t="n">
        <x:f>I4551*TOMATO_HOURS*WEEKS*(1+TOMATO_DIM)^I4551+J4551*CARROT_HOURS*WEEKS*(1+CARROT_DIM)^J4551+K4551*MESCLUN_HOURS*WEEKS*(1+MESCLUN_DIM)^K4551</x:f>
        <x:v>2377.39541916894</x:v>
      </x:c>
      <x:c r="N4551" s="267" t="n">
        <x:f>MAX(M4551-FARMER_HOURS,0)/TEMP_HOURS_PER_WORKER</x:f>
        <x:v>1.1509690410895417</x:v>
      </x:c>
      <x:c r="O4551" s="268" t="n">
        <x:f>I4551*TOMATO_PRICE+J4551*CARROT_PRICE+K4551*MESCLUN_PRICE</x:f>
        <x:v>119586</x:v>
      </x:c>
      <x:c r="P4551" s="268" t="n">
        <x:f>I4551*TOMATO_FERTILIZER+J4551*CARROT_FERTILIZER+K4551*MESCLUN_FERTILIZER</x:f>
        <x:v>22440</x:v>
      </x:c>
      <x:c r="Q4551" s="268" t="n">
        <x:f>MIN(M4551,FARMER_HOURS)*FARMER_RATE+MAX(M4551-FARMER_HOURS,0)*TEMP_RATE</x:f>
        <x:v>53774.22602723854</x:v>
      </x:c>
      <x:c r="R4551" s="268" t="n">
        <x:f>O4551-P4551-Q4551-FIXED_COST</x:f>
        <x:v>23371.77397276146</x:v>
      </x:c>
      <x:c r="S4551" s="139" t="str">
        <x:f>IF(AND(L4551&lt;=TOTAL_BED_CAP,N4551&lt;=TEMP_WORKER_CAP),"YES","NO")</x:f>
        <x:v>YES</x:v>
      </x:c>
      <x:c r="T4551" s="139" t="n">
        <x:f>IF(S4551="YES",R4551,-1E+99)</x:f>
        <x:v>23371.77397276146</x:v>
      </x:c>
    </x:row>
    <x:row r="4552">
      <x:c r="A4552" s="139"/>
      <x:c r="B4552" s="139"/>
      <x:c r="C4552" s="139"/>
      <x:c r="D4552" s="139"/>
      <x:c r="E4552" s="139"/>
      <x:c r="F4552" s="139"/>
      <x:c r="G4552" s="139"/>
      <x:c r="H4552" s="139"/>
      <x:c r="I4552" s="266" t="n">
        <x:f>INT((ROW()-ROW($I$46))/((CARROT_CAP+1)*(MESCLUN_CAP+1)))</x:f>
        <x:v>6</x:v>
      </x:c>
      <x:c r="J4552" s="266" t="n">
        <x:f>MOD(INT((ROW()-ROW($I$46))/(MESCLUN_CAP+1)),CARROT_CAP+1)</x:f>
        <x:v>19</x:v>
      </x:c>
      <x:c r="K4552" s="266" t="n">
        <x:f>MOD(ROW()-ROW($I$46),MESCLUN_CAP+1)</x:f>
        <x:v>11</x:v>
      </x:c>
      <x:c r="L4552" s="266" t="n">
        <x:f>SUM(I4552:K4552)</x:f>
        <x:v>36</x:v>
      </x:c>
      <x:c r="M4552" s="267" t="n">
        <x:f>I4552*TOMATO_HOURS*WEEKS*(1+TOMATO_DIM)^I4552+J4552*CARROT_HOURS*WEEKS*(1+CARROT_DIM)^J4552+K4552*MESCLUN_HOURS*WEEKS*(1+MESCLUN_DIM)^K4552</x:f>
        <x:v>2435.3535322623793</x:v>
      </x:c>
      <x:c r="N4552" s="267" t="n">
        <x:f>MAX(M4552-FARMER_HOURS,0)/TEMP_HOURS_PER_WORKER</x:f>
        <x:v>1.1912177307377634</x:v>
      </x:c>
      <x:c r="O4552" s="268" t="n">
        <x:f>I4552*TOMATO_PRICE+J4552*CARROT_PRICE+K4552*MESCLUN_PRICE</x:f>
        <x:v>122286</x:v>
      </x:c>
      <x:c r="P4552" s="268" t="n">
        <x:f>I4552*TOMATO_FERTILIZER+J4552*CARROT_FERTILIZER+K4552*MESCLUN_FERTILIZER</x:f>
        <x:v>23320</x:v>
      </x:c>
      <x:c r="Q4552" s="268" t="n">
        <x:f>MIN(M4552,FARMER_HOURS)*FARMER_RATE+MAX(M4552-FARMER_HOURS,0)*TEMP_RATE</x:f>
        <x:v>54780.44326844408</x:v>
      </x:c>
      <x:c r="R4552" s="268" t="n">
        <x:f>O4552-P4552-Q4552-FIXED_COST</x:f>
        <x:v>24185.556731555916</x:v>
      </x:c>
      <x:c r="S4552" s="139" t="str">
        <x:f>IF(AND(L4552&lt;=TOTAL_BED_CAP,N4552&lt;=TEMP_WORKER_CAP),"YES","NO")</x:f>
        <x:v>YES</x:v>
      </x:c>
      <x:c r="T4552" s="139" t="n">
        <x:f>IF(S4552="YES",R4552,-1E+99)</x:f>
        <x:v>24185.556731555916</x:v>
      </x:c>
    </x:row>
    <x:row r="4553">
      <x:c r="A4553" s="139"/>
      <x:c r="B4553" s="139"/>
      <x:c r="C4553" s="139"/>
      <x:c r="D4553" s="139"/>
      <x:c r="E4553" s="139"/>
      <x:c r="F4553" s="139"/>
      <x:c r="G4553" s="139"/>
      <x:c r="H4553" s="139"/>
      <x:c r="I4553" s="266" t="n">
        <x:f>INT((ROW()-ROW($I$46))/((CARROT_CAP+1)*(MESCLUN_CAP+1)))</x:f>
        <x:v>6</x:v>
      </x:c>
      <x:c r="J4553" s="266" t="n">
        <x:f>MOD(INT((ROW()-ROW($I$46))/(MESCLUN_CAP+1)),CARROT_CAP+1)</x:f>
        <x:v>19</x:v>
      </x:c>
      <x:c r="K4553" s="266" t="n">
        <x:f>MOD(ROW()-ROW($I$46),MESCLUN_CAP+1)</x:f>
        <x:v>12</x:v>
      </x:c>
      <x:c r="L4553" s="266" t="n">
        <x:f>SUM(I4553:K4553)</x:f>
        <x:v>37</x:v>
      </x:c>
      <x:c r="M4553" s="267" t="n">
        <x:f>I4553*TOMATO_HOURS*WEEKS*(1+TOMATO_DIM)^I4553+J4553*CARROT_HOURS*WEEKS*(1+CARROT_DIM)^J4553+K4553*MESCLUN_HOURS*WEEKS*(1+MESCLUN_DIM)^K4553</x:f>
        <x:v>2494.6809853904433</x:v>
      </x:c>
      <x:c r="N4553" s="267" t="n">
        <x:f>MAX(M4553-FARMER_HOURS,0)/TEMP_HOURS_PER_WORKER</x:f>
        <x:v>1.2324173509655856</x:v>
      </x:c>
      <x:c r="O4553" s="268" t="n">
        <x:f>I4553*TOMATO_PRICE+J4553*CARROT_PRICE+K4553*MESCLUN_PRICE</x:f>
        <x:v>124986</x:v>
      </x:c>
      <x:c r="P4553" s="268" t="n">
        <x:f>I4553*TOMATO_FERTILIZER+J4553*CARROT_FERTILIZER+K4553*MESCLUN_FERTILIZER</x:f>
        <x:v>24200</x:v>
      </x:c>
      <x:c r="Q4553" s="268" t="n">
        <x:f>MIN(M4553,FARMER_HOURS)*FARMER_RATE+MAX(M4553-FARMER_HOURS,0)*TEMP_RATE</x:f>
        <x:v>55810.433774139645</x:v>
      </x:c>
      <x:c r="R4553" s="268" t="n">
        <x:f>O4553-P4553-Q4553-FIXED_COST</x:f>
        <x:v>24975.566225860355</x:v>
      </x:c>
      <x:c r="S4553" s="139" t="str">
        <x:f>IF(AND(L4553&lt;=TOTAL_BED_CAP,N4553&lt;=TEMP_WORKER_CAP),"YES","NO")</x:f>
        <x:v>YES</x:v>
      </x:c>
      <x:c r="T4553" s="139" t="n">
        <x:f>IF(S4553="YES",R4553,-1E+99)</x:f>
        <x:v>24975.566225860355</x:v>
      </x:c>
    </x:row>
    <x:row r="4554">
      <x:c r="A4554" s="139"/>
      <x:c r="B4554" s="139"/>
      <x:c r="C4554" s="139"/>
      <x:c r="D4554" s="139"/>
      <x:c r="E4554" s="139"/>
      <x:c r="F4554" s="139"/>
      <x:c r="G4554" s="139"/>
      <x:c r="H4554" s="139"/>
      <x:c r="I4554" s="266" t="n">
        <x:f>INT((ROW()-ROW($I$46))/((CARROT_CAP+1)*(MESCLUN_CAP+1)))</x:f>
        <x:v>6</x:v>
      </x:c>
      <x:c r="J4554" s="266" t="n">
        <x:f>MOD(INT((ROW()-ROW($I$46))/(MESCLUN_CAP+1)),CARROT_CAP+1)</x:f>
        <x:v>19</x:v>
      </x:c>
      <x:c r="K4554" s="266" t="n">
        <x:f>MOD(ROW()-ROW($I$46),MESCLUN_CAP+1)</x:f>
        <x:v>13</x:v>
      </x:c>
      <x:c r="L4554" s="266" t="n">
        <x:f>SUM(I4554:K4554)</x:f>
        <x:v>38</x:v>
      </x:c>
      <x:c r="M4554" s="267" t="n">
        <x:f>I4554*TOMATO_HOURS*WEEKS*(1+TOMATO_DIM)^I4554+J4554*CARROT_HOURS*WEEKS*(1+CARROT_DIM)^J4554+K4554*MESCLUN_HOURS*WEEKS*(1+MESCLUN_DIM)^K4554</x:f>
        <x:v>2555.402956098828</x:v>
      </x:c>
      <x:c r="N4554" s="267" t="n">
        <x:f>MAX(M4554-FARMER_HOURS,0)/TEMP_HOURS_PER_WORKER</x:f>
        <x:v>1.2745853861797416</x:v>
      </x:c>
      <x:c r="O4554" s="268" t="n">
        <x:f>I4554*TOMATO_PRICE+J4554*CARROT_PRICE+K4554*MESCLUN_PRICE</x:f>
        <x:v>127686</x:v>
      </x:c>
      <x:c r="P4554" s="268" t="n">
        <x:f>I4554*TOMATO_FERTILIZER+J4554*CARROT_FERTILIZER+K4554*MESCLUN_FERTILIZER</x:f>
        <x:v>25080</x:v>
      </x:c>
      <x:c r="Q4554" s="268" t="n">
        <x:f>MIN(M4554,FARMER_HOURS)*FARMER_RATE+MAX(M4554-FARMER_HOURS,0)*TEMP_RATE</x:f>
        <x:v>56864.63465449354</x:v>
      </x:c>
      <x:c r="R4554" s="268" t="n">
        <x:f>O4554-P4554-Q4554-FIXED_COST</x:f>
        <x:v>25741.365345506463</x:v>
      </x:c>
      <x:c r="S4554" s="139" t="str">
        <x:f>IF(AND(L4554&lt;=TOTAL_BED_CAP,N4554&lt;=TEMP_WORKER_CAP),"YES","NO")</x:f>
        <x:v>YES</x:v>
      </x:c>
      <x:c r="T4554" s="139" t="n">
        <x:f>IF(S4554="YES",R4554,-1E+99)</x:f>
        <x:v>25741.365345506463</x:v>
      </x:c>
    </x:row>
    <x:row r="4555">
      <x:c r="A4555" s="139"/>
      <x:c r="B4555" s="139"/>
      <x:c r="C4555" s="139"/>
      <x:c r="D4555" s="139"/>
      <x:c r="E4555" s="139"/>
      <x:c r="F4555" s="139"/>
      <x:c r="G4555" s="139"/>
      <x:c r="H4555" s="139"/>
      <x:c r="I4555" s="266" t="n">
        <x:f>INT((ROW()-ROW($I$46))/((CARROT_CAP+1)*(MESCLUN_CAP+1)))</x:f>
        <x:v>6</x:v>
      </x:c>
      <x:c r="J4555" s="266" t="n">
        <x:f>MOD(INT((ROW()-ROW($I$46))/(MESCLUN_CAP+1)),CARROT_CAP+1)</x:f>
        <x:v>19</x:v>
      </x:c>
      <x:c r="K4555" s="266" t="n">
        <x:f>MOD(ROW()-ROW($I$46),MESCLUN_CAP+1)</x:f>
        <x:v>14</x:v>
      </x:c>
      <x:c r="L4555" s="266" t="n">
        <x:f>SUM(I4555:K4555)</x:f>
        <x:v>39</x:v>
      </x:c>
      <x:c r="M4555" s="267" t="n">
        <x:f>I4555*TOMATO_HOURS*WEEKS*(1+TOMATO_DIM)^I4555+J4555*CARROT_HOURS*WEEKS*(1+CARROT_DIM)^J4555+K4555*MESCLUN_HOURS*WEEKS*(1+MESCLUN_DIM)^K4555</x:f>
        <x:v>2617.545037412489</x:v>
      </x:c>
      <x:c r="N4555" s="267" t="n">
        <x:f>MAX(M4555-FARMER_HOURS,0)/TEMP_HOURS_PER_WORKER</x:f>
        <x:v>1.3177396093142284</x:v>
      </x:c>
      <x:c r="O4555" s="268" t="n">
        <x:f>I4555*TOMATO_PRICE+J4555*CARROT_PRICE+K4555*MESCLUN_PRICE</x:f>
        <x:v>130386</x:v>
      </x:c>
      <x:c r="P4555" s="268" t="n">
        <x:f>I4555*TOMATO_FERTILIZER+J4555*CARROT_FERTILIZER+K4555*MESCLUN_FERTILIZER</x:f>
        <x:v>25960</x:v>
      </x:c>
      <x:c r="Q4555" s="268" t="n">
        <x:f>MIN(M4555,FARMER_HOURS)*FARMER_RATE+MAX(M4555-FARMER_HOURS,0)*TEMP_RATE</x:f>
        <x:v>57943.49023285571</x:v>
      </x:c>
      <x:c r="R4555" s="268" t="n">
        <x:f>O4555-P4555-Q4555-FIXED_COST</x:f>
        <x:v>26482.509767144293</x:v>
      </x:c>
      <x:c r="S4555" s="139" t="str">
        <x:f>IF(AND(L4555&lt;=TOTAL_BED_CAP,N4555&lt;=TEMP_WORKER_CAP),"YES","NO")</x:f>
        <x:v>YES</x:v>
      </x:c>
      <x:c r="T4555" s="139" t="n">
        <x:f>IF(S4555="YES",R4555,-1E+99)</x:f>
        <x:v>26482.509767144293</x:v>
      </x:c>
    </x:row>
    <x:row r="4556">
      <x:c r="A4556" s="139"/>
      <x:c r="B4556" s="139"/>
      <x:c r="C4556" s="139"/>
      <x:c r="D4556" s="139"/>
      <x:c r="E4556" s="139"/>
      <x:c r="F4556" s="139"/>
      <x:c r="G4556" s="139"/>
      <x:c r="H4556" s="139"/>
      <x:c r="I4556" s="266" t="n">
        <x:f>INT((ROW()-ROW($I$46))/((CARROT_CAP+1)*(MESCLUN_CAP+1)))</x:f>
        <x:v>6</x:v>
      </x:c>
      <x:c r="J4556" s="266" t="n">
        <x:f>MOD(INT((ROW()-ROW($I$46))/(MESCLUN_CAP+1)),CARROT_CAP+1)</x:f>
        <x:v>19</x:v>
      </x:c>
      <x:c r="K4556" s="266" t="n">
        <x:f>MOD(ROW()-ROW($I$46),MESCLUN_CAP+1)</x:f>
        <x:v>15</x:v>
      </x:c>
      <x:c r="L4556" s="266" t="n">
        <x:f>SUM(I4556:K4556)</x:f>
        <x:v>40</x:v>
      </x:c>
      <x:c r="M4556" s="267" t="n">
        <x:f>I4556*TOMATO_HOURS*WEEKS*(1+TOMATO_DIM)^I4556+J4556*CARROT_HOURS*WEEKS*(1+CARROT_DIM)^J4556+K4556*MESCLUN_HOURS*WEEKS*(1+MESCLUN_DIM)^K4556</x:f>
        <x:v>2681.133244288635</x:v>
      </x:c>
      <x:c r="N4556" s="267" t="n">
        <x:f>MAX(M4556-FARMER_HOURS,0)/TEMP_HOURS_PER_WORKER</x:f>
        <x:v>1.3618980863115522</x:v>
      </x:c>
      <x:c r="O4556" s="268" t="n">
        <x:f>I4556*TOMATO_PRICE+J4556*CARROT_PRICE+K4556*MESCLUN_PRICE</x:f>
        <x:v>133086</x:v>
      </x:c>
      <x:c r="P4556" s="268" t="n">
        <x:f>I4556*TOMATO_FERTILIZER+J4556*CARROT_FERTILIZER+K4556*MESCLUN_FERTILIZER</x:f>
        <x:v>26840</x:v>
      </x:c>
      <x:c r="Q4556" s="268" t="n">
        <x:f>MIN(M4556,FARMER_HOURS)*FARMER_RATE+MAX(M4556-FARMER_HOURS,0)*TEMP_RATE</x:f>
        <x:v>59047.4521577888</x:v>
      </x:c>
      <x:c r="R4556" s="268" t="n">
        <x:f>O4556-P4556-Q4556-FIXED_COST</x:f>
        <x:v>27198.5478422112</x:v>
      </x:c>
      <x:c r="S4556" s="139" t="str">
        <x:f>IF(AND(L4556&lt;=TOTAL_BED_CAP,N4556&lt;=TEMP_WORKER_CAP),"YES","NO")</x:f>
        <x:v>YES</x:v>
      </x:c>
      <x:c r="T4556" s="139" t="n">
        <x:f>IF(S4556="YES",R4556,-1E+99)</x:f>
        <x:v>27198.5478422112</x:v>
      </x:c>
    </x:row>
    <x:row r="4557">
      <x:c r="A4557" s="139"/>
      <x:c r="B4557" s="139"/>
      <x:c r="C4557" s="139"/>
      <x:c r="D4557" s="139"/>
      <x:c r="E4557" s="139"/>
      <x:c r="F4557" s="139"/>
      <x:c r="G4557" s="139"/>
      <x:c r="H4557" s="139"/>
      <x:c r="I4557" s="266" t="n">
        <x:f>INT((ROW()-ROW($I$46))/((CARROT_CAP+1)*(MESCLUN_CAP+1)))</x:f>
        <x:v>6</x:v>
      </x:c>
      <x:c r="J4557" s="266" t="n">
        <x:f>MOD(INT((ROW()-ROW($I$46))/(MESCLUN_CAP+1)),CARROT_CAP+1)</x:f>
        <x:v>19</x:v>
      </x:c>
      <x:c r="K4557" s="266" t="n">
        <x:f>MOD(ROW()-ROW($I$46),MESCLUN_CAP+1)</x:f>
        <x:v>16</x:v>
      </x:c>
      <x:c r="L4557" s="266" t="n">
        <x:f>SUM(I4557:K4557)</x:f>
        <x:v>41</x:v>
      </x:c>
      <x:c r="M4557" s="267" t="n">
        <x:f>I4557*TOMATO_HOURS*WEEKS*(1+TOMATO_DIM)^I4557+J4557*CARROT_HOURS*WEEKS*(1+CARROT_DIM)^J4557+K4557*MESCLUN_HOURS*WEEKS*(1+MESCLUN_DIM)^K4557</x:f>
        <x:v>2746.194020166124</x:v>
      </x:c>
      <x:c r="N4557" s="267" t="n">
        <x:f>MAX(M4557-FARMER_HOURS,0)/TEMP_HOURS_PER_WORKER</x:f>
        <x:v>1.4070791806709195</x:v>
      </x:c>
      <x:c r="O4557" s="268" t="n">
        <x:f>I4557*TOMATO_PRICE+J4557*CARROT_PRICE+K4557*MESCLUN_PRICE</x:f>
        <x:v>135786</x:v>
      </x:c>
      <x:c r="P4557" s="268" t="n">
        <x:f>I4557*TOMATO_FERTILIZER+J4557*CARROT_FERTILIZER+K4557*MESCLUN_FERTILIZER</x:f>
        <x:v>27720</x:v>
      </x:c>
      <x:c r="Q4557" s="268" t="n">
        <x:f>MIN(M4557,FARMER_HOURS)*FARMER_RATE+MAX(M4557-FARMER_HOURS,0)*TEMP_RATE</x:f>
        <x:v>60176.97951677299</x:v>
      </x:c>
      <x:c r="R4557" s="268" t="n">
        <x:f>O4557-P4557-Q4557-FIXED_COST</x:f>
        <x:v>27889.02048322701</x:v>
      </x:c>
      <x:c r="S4557" s="139" t="str">
        <x:f>IF(AND(L4557&lt;=TOTAL_BED_CAP,N4557&lt;=TEMP_WORKER_CAP),"YES","NO")</x:f>
        <x:v>YES</x:v>
      </x:c>
      <x:c r="T4557" s="139" t="n">
        <x:f>IF(S4557="YES",R4557,-1E+99)</x:f>
        <x:v>27889.02048322701</x:v>
      </x:c>
    </x:row>
    <x:row r="4558">
      <x:c r="A4558" s="139"/>
      <x:c r="B4558" s="139"/>
      <x:c r="C4558" s="139"/>
      <x:c r="D4558" s="139"/>
      <x:c r="E4558" s="139"/>
      <x:c r="F4558" s="139"/>
      <x:c r="G4558" s="139"/>
      <x:c r="H4558" s="139"/>
      <x:c r="I4558" s="266" t="n">
        <x:f>INT((ROW()-ROW($I$46))/((CARROT_CAP+1)*(MESCLUN_CAP+1)))</x:f>
        <x:v>6</x:v>
      </x:c>
      <x:c r="J4558" s="266" t="n">
        <x:f>MOD(INT((ROW()-ROW($I$46))/(MESCLUN_CAP+1)),CARROT_CAP+1)</x:f>
        <x:v>19</x:v>
      </x:c>
      <x:c r="K4558" s="266" t="n">
        <x:f>MOD(ROW()-ROW($I$46),MESCLUN_CAP+1)</x:f>
        <x:v>17</x:v>
      </x:c>
      <x:c r="L4558" s="266" t="n">
        <x:f>SUM(I4558:K4558)</x:f>
        <x:v>42</x:v>
      </x:c>
      <x:c r="M4558" s="267" t="n">
        <x:f>I4558*TOMATO_HOURS*WEEKS*(1+TOMATO_DIM)^I4558+J4558*CARROT_HOURS*WEEKS*(1+CARROT_DIM)^J4558+K4558*MESCLUN_HOURS*WEEKS*(1+MESCLUN_DIM)^K4558</x:f>
        <x:v>2812.754243612664</x:v>
      </x:c>
      <x:c r="N4558" s="267" t="n">
        <x:f>MAX(M4558-FARMER_HOURS,0)/TEMP_HOURS_PER_WORKER</x:f>
        <x:v>1.45330155806435</x:v>
      </x:c>
      <x:c r="O4558" s="268" t="n">
        <x:f>I4558*TOMATO_PRICE+J4558*CARROT_PRICE+K4558*MESCLUN_PRICE</x:f>
        <x:v>138486</x:v>
      </x:c>
      <x:c r="P4558" s="268" t="n">
        <x:f>I4558*TOMATO_FERTILIZER+J4558*CARROT_FERTILIZER+K4558*MESCLUN_FERTILIZER</x:f>
        <x:v>28600</x:v>
      </x:c>
      <x:c r="Q4558" s="268" t="n">
        <x:f>MIN(M4558,FARMER_HOURS)*FARMER_RATE+MAX(M4558-FARMER_HOURS,0)*TEMP_RATE</x:f>
        <x:v>61332.53895160875</x:v>
      </x:c>
      <x:c r="R4558" s="268" t="n">
        <x:f>O4558-P4558-Q4558-FIXED_COST</x:f>
        <x:v>28553.461048391247</x:v>
      </x:c>
      <x:c r="S4558" s="139" t="str">
        <x:f>IF(AND(L4558&lt;=TOTAL_BED_CAP,N4558&lt;=TEMP_WORKER_CAP),"YES","NO")</x:f>
        <x:v>YES</x:v>
      </x:c>
      <x:c r="T4558" s="139" t="n">
        <x:f>IF(S4558="YES",R4558,-1E+99)</x:f>
        <x:v>28553.461048391247</x:v>
      </x:c>
    </x:row>
    <x:row r="4559">
      <x:c r="A4559" s="139"/>
      <x:c r="B4559" s="139"/>
      <x:c r="C4559" s="139"/>
      <x:c r="D4559" s="139"/>
      <x:c r="E4559" s="139"/>
      <x:c r="F4559" s="139"/>
      <x:c r="G4559" s="139"/>
      <x:c r="H4559" s="139"/>
      <x:c r="I4559" s="266" t="n">
        <x:f>INT((ROW()-ROW($I$46))/((CARROT_CAP+1)*(MESCLUN_CAP+1)))</x:f>
        <x:v>6</x:v>
      </x:c>
      <x:c r="J4559" s="266" t="n">
        <x:f>MOD(INT((ROW()-ROW($I$46))/(MESCLUN_CAP+1)),CARROT_CAP+1)</x:f>
        <x:v>19</x:v>
      </x:c>
      <x:c r="K4559" s="266" t="n">
        <x:f>MOD(ROW()-ROW($I$46),MESCLUN_CAP+1)</x:f>
        <x:v>18</x:v>
      </x:c>
      <x:c r="L4559" s="266" t="n">
        <x:f>SUM(I4559:K4559)</x:f>
        <x:v>43</x:v>
      </x:c>
      <x:c r="M4559" s="267" t="n">
        <x:f>I4559*TOMATO_HOURS*WEEKS*(1+TOMATO_DIM)^I4559+J4559*CARROT_HOURS*WEEKS*(1+CARROT_DIM)^J4559+K4559*MESCLUN_HOURS*WEEKS*(1+MESCLUN_DIM)^K4559</x:f>
        <x:v>2880.8412350712515</x:v>
      </x:c>
      <x:c r="N4559" s="267" t="n">
        <x:f>MAX(M4559-FARMER_HOURS,0)/TEMP_HOURS_PER_WORKER</x:f>
        <x:v>1.5005841910217024</x:v>
      </x:c>
      <x:c r="O4559" s="268" t="n">
        <x:f>I4559*TOMATO_PRICE+J4559*CARROT_PRICE+K4559*MESCLUN_PRICE</x:f>
        <x:v>141186</x:v>
      </x:c>
      <x:c r="P4559" s="268" t="n">
        <x:f>I4559*TOMATO_FERTILIZER+J4559*CARROT_FERTILIZER+K4559*MESCLUN_FERTILIZER</x:f>
        <x:v>29480</x:v>
      </x:c>
      <x:c r="Q4559" s="268" t="n">
        <x:f>MIN(M4559,FARMER_HOURS)*FARMER_RATE+MAX(M4559-FARMER_HOURS,0)*TEMP_RATE</x:f>
        <x:v>62514.60477554256</x:v>
      </x:c>
      <x:c r="R4559" s="268" t="n">
        <x:f>O4559-P4559-Q4559-FIXED_COST</x:f>
        <x:v>29191.39522445744</x:v>
      </x:c>
      <x:c r="S4559" s="139" t="str">
        <x:f>IF(AND(L4559&lt;=TOTAL_BED_CAP,N4559&lt;=TEMP_WORKER_CAP),"YES","NO")</x:f>
        <x:v>YES</x:v>
      </x:c>
      <x:c r="T4559" s="139" t="n">
        <x:f>IF(S4559="YES",R4559,-1E+99)</x:f>
        <x:v>29191.39522445744</x:v>
      </x:c>
    </x:row>
    <x:row r="4560">
      <x:c r="A4560" s="139"/>
      <x:c r="B4560" s="139"/>
      <x:c r="C4560" s="139"/>
      <x:c r="D4560" s="139"/>
      <x:c r="E4560" s="139"/>
      <x:c r="F4560" s="139"/>
      <x:c r="G4560" s="139"/>
      <x:c r="H4560" s="139"/>
      <x:c r="I4560" s="266" t="n">
        <x:f>INT((ROW()-ROW($I$46))/((CARROT_CAP+1)*(MESCLUN_CAP+1)))</x:f>
        <x:v>6</x:v>
      </x:c>
      <x:c r="J4560" s="266" t="n">
        <x:f>MOD(INT((ROW()-ROW($I$46))/(MESCLUN_CAP+1)),CARROT_CAP+1)</x:f>
        <x:v>19</x:v>
      </x:c>
      <x:c r="K4560" s="266" t="n">
        <x:f>MOD(ROW()-ROW($I$46),MESCLUN_CAP+1)</x:f>
        <x:v>19</x:v>
      </x:c>
      <x:c r="L4560" s="266" t="n">
        <x:f>SUM(I4560:K4560)</x:f>
        <x:v>44</x:v>
      </x:c>
      <x:c r="M4560" s="267" t="n">
        <x:f>I4560*TOMATO_HOURS*WEEKS*(1+TOMATO_DIM)^I4560+J4560*CARROT_HOURS*WEEKS*(1+CARROT_DIM)^J4560+K4560*MESCLUN_HOURS*WEEKS*(1+MESCLUN_DIM)^K4560</x:f>
        <x:v>2950.4827637072735</x:v>
      </x:c>
      <x:c r="N4560" s="267" t="n">
        <x:f>MAX(M4560-FARMER_HOURS,0)/TEMP_HOURS_PER_WORKER</x:f>
        <x:v>1.5489463636856067</x:v>
      </x:c>
      <x:c r="O4560" s="268" t="n">
        <x:f>I4560*TOMATO_PRICE+J4560*CARROT_PRICE+K4560*MESCLUN_PRICE</x:f>
        <x:v>143886</x:v>
      </x:c>
      <x:c r="P4560" s="268" t="n">
        <x:f>I4560*TOMATO_FERTILIZER+J4560*CARROT_FERTILIZER+K4560*MESCLUN_FERTILIZER</x:f>
        <x:v>30360</x:v>
      </x:c>
      <x:c r="Q4560" s="268" t="n">
        <x:f>MIN(M4560,FARMER_HOURS)*FARMER_RATE+MAX(M4560-FARMER_HOURS,0)*TEMP_RATE</x:f>
        <x:v>63723.659092140166</x:v>
      </x:c>
      <x:c r="R4560" s="268" t="n">
        <x:f>O4560-P4560-Q4560-FIXED_COST</x:f>
        <x:v>29802.340907859834</x:v>
      </x:c>
      <x:c r="S4560" s="139" t="str">
        <x:f>IF(AND(L4560&lt;=TOTAL_BED_CAP,N4560&lt;=TEMP_WORKER_CAP),"YES","NO")</x:f>
        <x:v>YES</x:v>
      </x:c>
      <x:c r="T4560" s="139" t="n">
        <x:f>IF(S4560="YES",R4560,-1E+99)</x:f>
        <x:v>29802.340907859834</x:v>
      </x:c>
    </x:row>
    <x:row r="4561">
      <x:c r="A4561" s="139"/>
      <x:c r="B4561" s="139"/>
      <x:c r="C4561" s="139"/>
      <x:c r="D4561" s="139"/>
      <x:c r="E4561" s="139"/>
      <x:c r="F4561" s="139"/>
      <x:c r="G4561" s="139"/>
      <x:c r="H4561" s="139"/>
      <x:c r="I4561" s="266" t="n">
        <x:f>INT((ROW()-ROW($I$46))/((CARROT_CAP+1)*(MESCLUN_CAP+1)))</x:f>
        <x:v>6</x:v>
      </x:c>
      <x:c r="J4561" s="266" t="n">
        <x:f>MOD(INT((ROW()-ROW($I$46))/(MESCLUN_CAP+1)),CARROT_CAP+1)</x:f>
        <x:v>19</x:v>
      </x:c>
      <x:c r="K4561" s="266" t="n">
        <x:f>MOD(ROW()-ROW($I$46),MESCLUN_CAP+1)</x:f>
        <x:v>20</x:v>
      </x:c>
      <x:c r="L4561" s="266" t="n">
        <x:f>SUM(I4561:K4561)</x:f>
        <x:v>45</x:v>
      </x:c>
      <x:c r="M4561" s="267" t="n">
        <x:f>I4561*TOMATO_HOURS*WEEKS*(1+TOMATO_DIM)^I4561+J4561*CARROT_HOURS*WEEKS*(1+CARROT_DIM)^J4561+K4561*MESCLUN_HOURS*WEEKS*(1+MESCLUN_DIM)^K4561</x:f>
        <x:v>3021.70705435775</x:v>
      </x:c>
      <x:c r="N4561" s="267" t="n">
        <x:f>MAX(M4561-FARMER_HOURS,0)/TEMP_HOURS_PER_WORKER</x:f>
        <x:v>1.5984076766373265</x:v>
      </x:c>
      <x:c r="O4561" s="268" t="n">
        <x:f>I4561*TOMATO_PRICE+J4561*CARROT_PRICE+K4561*MESCLUN_PRICE</x:f>
        <x:v>146586</x:v>
      </x:c>
      <x:c r="P4561" s="268" t="n">
        <x:f>I4561*TOMATO_FERTILIZER+J4561*CARROT_FERTILIZER+K4561*MESCLUN_FERTILIZER</x:f>
        <x:v>31240</x:v>
      </x:c>
      <x:c r="Q4561" s="268" t="n">
        <x:f>MIN(M4561,FARMER_HOURS)*FARMER_RATE+MAX(M4561-FARMER_HOURS,0)*TEMP_RATE</x:f>
        <x:v>64960.19191593316</x:v>
      </x:c>
      <x:c r="R4561" s="268" t="n">
        <x:f>O4561-P4561-Q4561-FIXED_COST</x:f>
        <x:v>30385.80808406684</x:v>
      </x:c>
      <x:c r="S4561" s="139" t="str">
        <x:f>IF(AND(L4561&lt;=TOTAL_BED_CAP,N4561&lt;=TEMP_WORKER_CAP),"YES","NO")</x:f>
        <x:v>YES</x:v>
      </x:c>
      <x:c r="T4561" s="139" t="n">
        <x:f>IF(S4561="YES",R4561,-1E+99)</x:f>
        <x:v>30385.80808406684</x:v>
      </x:c>
    </x:row>
    <x:row r="4562">
      <x:c r="A4562" s="139"/>
      <x:c r="B4562" s="139"/>
      <x:c r="C4562" s="139"/>
      <x:c r="D4562" s="139"/>
      <x:c r="E4562" s="139"/>
      <x:c r="F4562" s="139"/>
      <x:c r="G4562" s="139"/>
      <x:c r="H4562" s="139"/>
      <x:c r="I4562" s="266" t="n">
        <x:f>INT((ROW()-ROW($I$46))/((CARROT_CAP+1)*(MESCLUN_CAP+1)))</x:f>
        <x:v>6</x:v>
      </x:c>
      <x:c r="J4562" s="266" t="n">
        <x:f>MOD(INT((ROW()-ROW($I$46))/(MESCLUN_CAP+1)),CARROT_CAP+1)</x:f>
        <x:v>19</x:v>
      </x:c>
      <x:c r="K4562" s="266" t="n">
        <x:f>MOD(ROW()-ROW($I$46),MESCLUN_CAP+1)</x:f>
        <x:v>21</x:v>
      </x:c>
      <x:c r="L4562" s="266" t="n">
        <x:f>SUM(I4562:K4562)</x:f>
        <x:v>46</x:v>
      </x:c>
      <x:c r="M4562" s="267" t="n">
        <x:f>I4562*TOMATO_HOURS*WEEKS*(1+TOMATO_DIM)^I4562+J4562*CARROT_HOURS*WEEKS*(1+CARROT_DIM)^J4562+K4562*MESCLUN_HOURS*WEEKS*(1+MESCLUN_DIM)^K4562</x:f>
        <x:v>3094.5427945841943</x:v>
      </x:c>
      <x:c r="N4562" s="267" t="n">
        <x:f>MAX(M4562-FARMER_HOURS,0)/TEMP_HOURS_PER_WORKER</x:f>
        <x:v>1.6489880517945794</x:v>
      </x:c>
      <x:c r="O4562" s="268" t="n">
        <x:f>I4562*TOMATO_PRICE+J4562*CARROT_PRICE+K4562*MESCLUN_PRICE</x:f>
        <x:v>149286</x:v>
      </x:c>
      <x:c r="P4562" s="268" t="n">
        <x:f>I4562*TOMATO_FERTILIZER+J4562*CARROT_FERTILIZER+K4562*MESCLUN_FERTILIZER</x:f>
        <x:v>32120</x:v>
      </x:c>
      <x:c r="Q4562" s="268" t="n">
        <x:f>MIN(M4562,FARMER_HOURS)*FARMER_RATE+MAX(M4562-FARMER_HOURS,0)*TEMP_RATE</x:f>
        <x:v>66224.70129486448</x:v>
      </x:c>
      <x:c r="R4562" s="268" t="n">
        <x:f>O4562-P4562-Q4562-FIXED_COST</x:f>
        <x:v>30941.298705135516</x:v>
      </x:c>
      <x:c r="S4562" s="139" t="str">
        <x:f>IF(AND(L4562&lt;=TOTAL_BED_CAP,N4562&lt;=TEMP_WORKER_CAP),"YES","NO")</x:f>
        <x:v>YES</x:v>
      </x:c>
      <x:c r="T4562" s="139" t="n">
        <x:f>IF(S4562="YES",R4562,-1E+99)</x:f>
        <x:v>30941.298705135516</x:v>
      </x:c>
    </x:row>
    <x:row r="4563">
      <x:c r="A4563" s="139"/>
      <x:c r="B4563" s="139"/>
      <x:c r="C4563" s="139"/>
      <x:c r="D4563" s="139"/>
      <x:c r="E4563" s="139"/>
      <x:c r="F4563" s="139"/>
      <x:c r="G4563" s="139"/>
      <x:c r="H4563" s="139"/>
      <x:c r="I4563" s="266" t="n">
        <x:f>INT((ROW()-ROW($I$46))/((CARROT_CAP+1)*(MESCLUN_CAP+1)))</x:f>
        <x:v>6</x:v>
      </x:c>
      <x:c r="J4563" s="266" t="n">
        <x:f>MOD(INT((ROW()-ROW($I$46))/(MESCLUN_CAP+1)),CARROT_CAP+1)</x:f>
        <x:v>19</x:v>
      </x:c>
      <x:c r="K4563" s="266" t="n">
        <x:f>MOD(ROW()-ROW($I$46),MESCLUN_CAP+1)</x:f>
        <x:v>22</x:v>
      </x:c>
      <x:c r="L4563" s="266" t="n">
        <x:f>SUM(I4563:K4563)</x:f>
        <x:v>47</x:v>
      </x:c>
      <x:c r="M4563" s="267" t="n">
        <x:f>I4563*TOMATO_HOURS*WEEKS*(1+TOMATO_DIM)^I4563+J4563*CARROT_HOURS*WEEKS*(1+CARROT_DIM)^J4563+K4563*MESCLUN_HOURS*WEEKS*(1+MESCLUN_DIM)^K4563</x:f>
        <x:v>3169.0191418305903</x:v>
      </x:c>
      <x:c r="N4563" s="267" t="n">
        <x:f>MAX(M4563-FARMER_HOURS,0)/TEMP_HOURS_PER_WORKER</x:f>
        <x:v>1.7007077373823545</x:v>
      </x:c>
      <x:c r="O4563" s="268" t="n">
        <x:f>I4563*TOMATO_PRICE+J4563*CARROT_PRICE+K4563*MESCLUN_PRICE</x:f>
        <x:v>151986</x:v>
      </x:c>
      <x:c r="P4563" s="268" t="n">
        <x:f>I4563*TOMATO_FERTILIZER+J4563*CARROT_FERTILIZER+K4563*MESCLUN_FERTILIZER</x:f>
        <x:v>33000</x:v>
      </x:c>
      <x:c r="Q4563" s="268" t="n">
        <x:f>MIN(M4563,FARMER_HOURS)*FARMER_RATE+MAX(M4563-FARMER_HOURS,0)*TEMP_RATE</x:f>
        <x:v>67517.69343455887</x:v>
      </x:c>
      <x:c r="R4563" s="268" t="n">
        <x:f>O4563-P4563-Q4563-FIXED_COST</x:f>
        <x:v>31468.306565441133</x:v>
      </x:c>
      <x:c r="S4563" s="139" t="str">
        <x:f>IF(AND(L4563&lt;=TOTAL_BED_CAP,N4563&lt;=TEMP_WORKER_CAP),"YES","NO")</x:f>
        <x:v>YES</x:v>
      </x:c>
      <x:c r="T4563" s="139" t="n">
        <x:f>IF(S4563="YES",R4563,-1E+99)</x:f>
        <x:v>31468.306565441133</x:v>
      </x:c>
    </x:row>
    <x:row r="4564">
      <x:c r="A4564" s="139"/>
      <x:c r="B4564" s="139"/>
      <x:c r="C4564" s="139"/>
      <x:c r="D4564" s="139"/>
      <x:c r="E4564" s="139"/>
      <x:c r="F4564" s="139"/>
      <x:c r="G4564" s="139"/>
      <x:c r="H4564" s="139"/>
      <x:c r="I4564" s="266" t="n">
        <x:f>INT((ROW()-ROW($I$46))/((CARROT_CAP+1)*(MESCLUN_CAP+1)))</x:f>
        <x:v>6</x:v>
      </x:c>
      <x:c r="J4564" s="266" t="n">
        <x:f>MOD(INT((ROW()-ROW($I$46))/(MESCLUN_CAP+1)),CARROT_CAP+1)</x:f>
        <x:v>19</x:v>
      </x:c>
      <x:c r="K4564" s="266" t="n">
        <x:f>MOD(ROW()-ROW($I$46),MESCLUN_CAP+1)</x:f>
        <x:v>23</x:v>
      </x:c>
      <x:c r="L4564" s="266" t="n">
        <x:f>SUM(I4564:K4564)</x:f>
        <x:v>48</x:v>
      </x:c>
      <x:c r="M4564" s="267" t="n">
        <x:f>I4564*TOMATO_HOURS*WEEKS*(1+TOMATO_DIM)^I4564+J4564*CARROT_HOURS*WEEKS*(1+CARROT_DIM)^J4564+K4564*MESCLUN_HOURS*WEEKS*(1+MESCLUN_DIM)^K4564</x:f>
        <x:v>3245.165730688027</x:v>
      </x:c>
      <x:c r="N4564" s="267" t="n">
        <x:f>MAX(M4564-FARMER_HOURS,0)/TEMP_HOURS_PER_WORKER</x:f>
        <x:v>1.7535873129777966</x:v>
      </x:c>
      <x:c r="O4564" s="268" t="n">
        <x:f>I4564*TOMATO_PRICE+J4564*CARROT_PRICE+K4564*MESCLUN_PRICE</x:f>
        <x:v>154686</x:v>
      </x:c>
      <x:c r="P4564" s="268" t="n">
        <x:f>I4564*TOMATO_FERTILIZER+J4564*CARROT_FERTILIZER+K4564*MESCLUN_FERTILIZER</x:f>
        <x:v>33880</x:v>
      </x:c>
      <x:c r="Q4564" s="268" t="n">
        <x:f>MIN(M4564,FARMER_HOURS)*FARMER_RATE+MAX(M4564-FARMER_HOURS,0)*TEMP_RATE</x:f>
        <x:v>68839.68282444491</x:v>
      </x:c>
      <x:c r="R4564" s="268" t="n">
        <x:f>O4564-P4564-Q4564-FIXED_COST</x:f>
        <x:v>31966.317175555087</x:v>
      </x:c>
      <x:c r="S4564" s="139" t="str">
        <x:f>IF(AND(L4564&lt;=TOTAL_BED_CAP,N4564&lt;=TEMP_WORKER_CAP),"YES","NO")</x:f>
        <x:v>YES</x:v>
      </x:c>
      <x:c r="T4564" s="139" t="n">
        <x:f>IF(S4564="YES",R4564,-1E+99)</x:f>
        <x:v>31966.317175555087</x:v>
      </x:c>
    </x:row>
    <x:row r="4565">
      <x:c r="A4565" s="139"/>
      <x:c r="B4565" s="139"/>
      <x:c r="C4565" s="139"/>
      <x:c r="D4565" s="139"/>
      <x:c r="E4565" s="139"/>
      <x:c r="F4565" s="139"/>
      <x:c r="G4565" s="139"/>
      <x:c r="H4565" s="139"/>
      <x:c r="I4565" s="266" t="n">
        <x:f>INT((ROW()-ROW($I$46))/((CARROT_CAP+1)*(MESCLUN_CAP+1)))</x:f>
        <x:v>6</x:v>
      </x:c>
      <x:c r="J4565" s="266" t="n">
        <x:f>MOD(INT((ROW()-ROW($I$46))/(MESCLUN_CAP+1)),CARROT_CAP+1)</x:f>
        <x:v>19</x:v>
      </x:c>
      <x:c r="K4565" s="266" t="n">
        <x:f>MOD(ROW()-ROW($I$46),MESCLUN_CAP+1)</x:f>
        <x:v>24</x:v>
      </x:c>
      <x:c r="L4565" s="266" t="n">
        <x:f>SUM(I4565:K4565)</x:f>
        <x:v>49</x:v>
      </x:c>
      <x:c r="M4565" s="267" t="n">
        <x:f>I4565*TOMATO_HOURS*WEEKS*(1+TOMATO_DIM)^I4565+J4565*CARROT_HOURS*WEEKS*(1+CARROT_DIM)^J4565+K4565*MESCLUN_HOURS*WEEKS*(1+MESCLUN_DIM)^K4565</x:f>
        <x:v>3323.0126802675222</x:v>
      </x:c>
      <x:c r="N4565" s="267" t="n">
        <x:f>MAX(M4565-FARMER_HOURS,0)/TEMP_HOURS_PER_WORKER</x:f>
        <x:v>1.8076476946302238</x:v>
      </x:c>
      <x:c r="O4565" s="268" t="n">
        <x:f>I4565*TOMATO_PRICE+J4565*CARROT_PRICE+K4565*MESCLUN_PRICE</x:f>
        <x:v>157386</x:v>
      </x:c>
      <x:c r="P4565" s="268" t="n">
        <x:f>I4565*TOMATO_FERTILIZER+J4565*CARROT_FERTILIZER+K4565*MESCLUN_FERTILIZER</x:f>
        <x:v>34760</x:v>
      </x:c>
      <x:c r="Q4565" s="268" t="n">
        <x:f>MIN(M4565,FARMER_HOURS)*FARMER_RATE+MAX(M4565-FARMER_HOURS,0)*TEMP_RATE</x:f>
        <x:v>70191.19236575559</x:v>
      </x:c>
      <x:c r="R4565" s="268" t="n">
        <x:f>O4565-P4565-Q4565-FIXED_COST</x:f>
        <x:v>32434.80763424441</x:v>
      </x:c>
      <x:c r="S4565" s="139" t="str">
        <x:f>IF(AND(L4565&lt;=TOTAL_BED_CAP,N4565&lt;=TEMP_WORKER_CAP),"YES","NO")</x:f>
        <x:v>YES</x:v>
      </x:c>
      <x:c r="T4565" s="139" t="n">
        <x:f>IF(S4565="YES",R4565,-1E+99)</x:f>
        <x:v>32434.80763424441</x:v>
      </x:c>
    </x:row>
    <x:row r="4566">
      <x:c r="A4566" s="139"/>
      <x:c r="B4566" s="139"/>
      <x:c r="C4566" s="139"/>
      <x:c r="D4566" s="139"/>
      <x:c r="E4566" s="139"/>
      <x:c r="F4566" s="139"/>
      <x:c r="G4566" s="139"/>
      <x:c r="H4566" s="139"/>
      <x:c r="I4566" s="266" t="n">
        <x:f>INT((ROW()-ROW($I$46))/((CARROT_CAP+1)*(MESCLUN_CAP+1)))</x:f>
        <x:v>6</x:v>
      </x:c>
      <x:c r="J4566" s="266" t="n">
        <x:f>MOD(INT((ROW()-ROW($I$46))/(MESCLUN_CAP+1)),CARROT_CAP+1)</x:f>
        <x:v>19</x:v>
      </x:c>
      <x:c r="K4566" s="266" t="n">
        <x:f>MOD(ROW()-ROW($I$46),MESCLUN_CAP+1)</x:f>
        <x:v>25</x:v>
      </x:c>
      <x:c r="L4566" s="266" t="n">
        <x:f>SUM(I4566:K4566)</x:f>
        <x:v>50</x:v>
      </x:c>
      <x:c r="M4566" s="267" t="n">
        <x:f>I4566*TOMATO_HOURS*WEEKS*(1+TOMATO_DIM)^I4566+J4566*CARROT_HOURS*WEEKS*(1+CARROT_DIM)^J4566+K4566*MESCLUN_HOURS*WEEKS*(1+MESCLUN_DIM)^K4566</x:f>
        <x:v>3402.59060168262</x:v>
      </x:c>
      <x:c r="N4566" s="267" t="n">
        <x:f>MAX(M4566-FARMER_HOURS,0)/TEMP_HOURS_PER_WORKER</x:f>
        <x:v>1.862910140057375</x:v>
      </x:c>
      <x:c r="O4566" s="268" t="n">
        <x:f>I4566*TOMATO_PRICE+J4566*CARROT_PRICE+K4566*MESCLUN_PRICE</x:f>
        <x:v>160086</x:v>
      </x:c>
      <x:c r="P4566" s="268" t="n">
        <x:f>I4566*TOMATO_FERTILIZER+J4566*CARROT_FERTILIZER+K4566*MESCLUN_FERTILIZER</x:f>
        <x:v>35640</x:v>
      </x:c>
      <x:c r="Q4566" s="268" t="n">
        <x:f>MIN(M4566,FARMER_HOURS)*FARMER_RATE+MAX(M4566-FARMER_HOURS,0)*TEMP_RATE</x:f>
        <x:v>71572.75350143437</x:v>
      </x:c>
      <x:c r="R4566" s="268" t="n">
        <x:f>O4566-P4566-Q4566-FIXED_COST</x:f>
        <x:v>32873.246498565626</x:v>
      </x:c>
      <x:c r="S4566" s="139" t="str">
        <x:f>IF(AND(L4566&lt;=TOTAL_BED_CAP,N4566&lt;=TEMP_WORKER_CAP),"YES","NO")</x:f>
        <x:v>YES</x:v>
      </x:c>
      <x:c r="T4566" s="139" t="n">
        <x:f>IF(S4566="YES",R4566,-1E+99)</x:f>
        <x:v>32873.246498565626</x:v>
      </x:c>
    </x:row>
    <x:row r="4567">
      <x:c r="A4567" s="139"/>
      <x:c r="B4567" s="139"/>
      <x:c r="C4567" s="139"/>
      <x:c r="D4567" s="139"/>
      <x:c r="E4567" s="139"/>
      <x:c r="F4567" s="139"/>
      <x:c r="G4567" s="139"/>
      <x:c r="H4567" s="139"/>
      <x:c r="I4567" s="266" t="n">
        <x:f>INT((ROW()-ROW($I$46))/((CARROT_CAP+1)*(MESCLUN_CAP+1)))</x:f>
        <x:v>6</x:v>
      </x:c>
      <x:c r="J4567" s="266" t="n">
        <x:f>MOD(INT((ROW()-ROW($I$46))/(MESCLUN_CAP+1)),CARROT_CAP+1)</x:f>
        <x:v>19</x:v>
      </x:c>
      <x:c r="K4567" s="266" t="n">
        <x:f>MOD(ROW()-ROW($I$46),MESCLUN_CAP+1)</x:f>
        <x:v>26</x:v>
      </x:c>
      <x:c r="L4567" s="266" t="n">
        <x:f>SUM(I4567:K4567)</x:f>
        <x:v>51</x:v>
      </x:c>
      <x:c r="M4567" s="267" t="n">
        <x:f>I4567*TOMATO_HOURS*WEEKS*(1+TOMATO_DIM)^I4567+J4567*CARROT_HOURS*WEEKS*(1+CARROT_DIM)^J4567+K4567*MESCLUN_HOURS*WEEKS*(1+MESCLUN_DIM)^K4567</x:f>
        <x:v>3483.930605643337</x:v>
      </x:c>
      <x:c r="N4567" s="267" t="n">
        <x:f>MAX(M4567-FARMER_HOURS,0)/TEMP_HOURS_PER_WORKER</x:f>
        <x:v>1.919396253918984</x:v>
      </x:c>
      <x:c r="O4567" s="268" t="n">
        <x:f>I4567*TOMATO_PRICE+J4567*CARROT_PRICE+K4567*MESCLUN_PRICE</x:f>
        <x:v>162786</x:v>
      </x:c>
      <x:c r="P4567" s="268" t="n">
        <x:f>I4567*TOMATO_FERTILIZER+J4567*CARROT_FERTILIZER+K4567*MESCLUN_FERTILIZER</x:f>
        <x:v>36520</x:v>
      </x:c>
      <x:c r="Q4567" s="268" t="n">
        <x:f>MIN(M4567,FARMER_HOURS)*FARMER_RATE+MAX(M4567-FARMER_HOURS,0)*TEMP_RATE</x:f>
        <x:v>72984.9063479746</x:v>
      </x:c>
      <x:c r="R4567" s="268" t="n">
        <x:f>O4567-P4567-Q4567-FIXED_COST</x:f>
        <x:v>33281.0936520254</x:v>
      </x:c>
      <x:c r="S4567" s="139" t="str">
        <x:f>IF(AND(L4567&lt;=TOTAL_BED_CAP,N4567&lt;=TEMP_WORKER_CAP),"YES","NO")</x:f>
        <x:v>YES</x:v>
      </x:c>
      <x:c r="T4567" s="139" t="n">
        <x:f>IF(S4567="YES",R4567,-1E+99)</x:f>
        <x:v>33281.0936520254</x:v>
      </x:c>
    </x:row>
    <x:row r="4568">
      <x:c r="A4568" s="139"/>
      <x:c r="B4568" s="139"/>
      <x:c r="C4568" s="139"/>
      <x:c r="D4568" s="139"/>
      <x:c r="E4568" s="139"/>
      <x:c r="F4568" s="139"/>
      <x:c r="G4568" s="139"/>
      <x:c r="H4568" s="139"/>
      <x:c r="I4568" s="266" t="n">
        <x:f>INT((ROW()-ROW($I$46))/((CARROT_CAP+1)*(MESCLUN_CAP+1)))</x:f>
        <x:v>6</x:v>
      </x:c>
      <x:c r="J4568" s="266" t="n">
        <x:f>MOD(INT((ROW()-ROW($I$46))/(MESCLUN_CAP+1)),CARROT_CAP+1)</x:f>
        <x:v>19</x:v>
      </x:c>
      <x:c r="K4568" s="266" t="n">
        <x:f>MOD(ROW()-ROW($I$46),MESCLUN_CAP+1)</x:f>
        <x:v>27</x:v>
      </x:c>
      <x:c r="L4568" s="266" t="n">
        <x:f>SUM(I4568:K4568)</x:f>
        <x:v>52</x:v>
      </x:c>
      <x:c r="M4568" s="267" t="n">
        <x:f>I4568*TOMATO_HOURS*WEEKS*(1+TOMATO_DIM)^I4568+J4568*CARROT_HOURS*WEEKS*(1+CARROT_DIM)^J4568+K4568*MESCLUN_HOURS*WEEKS*(1+MESCLUN_DIM)^K4568</x:f>
        <x:v>3567.0643101630944</x:v>
      </x:c>
      <x:c r="N4568" s="267" t="n">
        <x:f>MAX(M4568-FARMER_HOURS,0)/TEMP_HOURS_PER_WORKER</x:f>
        <x:v>1.9771279931688155</x:v>
      </x:c>
      <x:c r="O4568" s="268" t="n">
        <x:f>I4568*TOMATO_PRICE+J4568*CARROT_PRICE+K4568*MESCLUN_PRICE</x:f>
        <x:v>165486</x:v>
      </x:c>
      <x:c r="P4568" s="268" t="n">
        <x:f>I4568*TOMATO_FERTILIZER+J4568*CARROT_FERTILIZER+K4568*MESCLUN_FERTILIZER</x:f>
        <x:v>37400</x:v>
      </x:c>
      <x:c r="Q4568" s="268" t="n">
        <x:f>MIN(M4568,FARMER_HOURS)*FARMER_RATE+MAX(M4568-FARMER_HOURS,0)*TEMP_RATE</x:f>
        <x:v>74428.1998292204</x:v>
      </x:c>
      <x:c r="R4568" s="268" t="n">
        <x:f>O4568-P4568-Q4568-FIXED_COST</x:f>
        <x:v>33657.80017077961</x:v>
      </x:c>
      <x:c r="S4568" s="139" t="str">
        <x:f>IF(AND(L4568&lt;=TOTAL_BED_CAP,N4568&lt;=TEMP_WORKER_CAP),"YES","NO")</x:f>
        <x:v>YES</x:v>
      </x:c>
      <x:c r="T4568" s="139" t="n">
        <x:f>IF(S4568="YES",R4568,-1E+99)</x:f>
        <x:v>33657.80017077961</x:v>
      </x:c>
    </x:row>
    <x:row r="4569">
      <x:c r="A4569" s="139"/>
      <x:c r="B4569" s="139"/>
      <x:c r="C4569" s="139"/>
      <x:c r="D4569" s="139"/>
      <x:c r="E4569" s="139"/>
      <x:c r="F4569" s="139"/>
      <x:c r="G4569" s="139"/>
      <x:c r="H4569" s="139"/>
      <x:c r="I4569" s="266" t="n">
        <x:f>INT((ROW()-ROW($I$46))/((CARROT_CAP+1)*(MESCLUN_CAP+1)))</x:f>
        <x:v>6</x:v>
      </x:c>
      <x:c r="J4569" s="266" t="n">
        <x:f>MOD(INT((ROW()-ROW($I$46))/(MESCLUN_CAP+1)),CARROT_CAP+1)</x:f>
        <x:v>19</x:v>
      </x:c>
      <x:c r="K4569" s="266" t="n">
        <x:f>MOD(ROW()-ROW($I$46),MESCLUN_CAP+1)</x:f>
        <x:v>28</x:v>
      </x:c>
      <x:c r="L4569" s="266" t="n">
        <x:f>SUM(I4569:K4569)</x:f>
        <x:v>53</x:v>
      </x:c>
      <x:c r="M4569" s="267" t="n">
        <x:f>I4569*TOMATO_HOURS*WEEKS*(1+TOMATO_DIM)^I4569+J4569*CARROT_HOURS*WEEKS*(1+CARROT_DIM)^J4569+K4569*MESCLUN_HOURS*WEEKS*(1+MESCLUN_DIM)^K4569</x:f>
        <x:v>3652.0238483802477</x:v>
      </x:c>
      <x:c r="N4569" s="267" t="n">
        <x:f>MAX(M4569-FARMER_HOURS,0)/TEMP_HOURS_PER_WORKER</x:f>
        <x:v>2.036127672486283</x:v>
      </x:c>
      <x:c r="O4569" s="268" t="n">
        <x:f>I4569*TOMATO_PRICE+J4569*CARROT_PRICE+K4569*MESCLUN_PRICE</x:f>
        <x:v>168186</x:v>
      </x:c>
      <x:c r="P4569" s="268" t="n">
        <x:f>I4569*TOMATO_FERTILIZER+J4569*CARROT_FERTILIZER+K4569*MESCLUN_FERTILIZER</x:f>
        <x:v>38280</x:v>
      </x:c>
      <x:c r="Q4569" s="268" t="n">
        <x:f>MIN(M4569,FARMER_HOURS)*FARMER_RATE+MAX(M4569-FARMER_HOURS,0)*TEMP_RATE</x:f>
        <x:v>75903.19181215708</x:v>
      </x:c>
      <x:c r="R4569" s="268" t="n">
        <x:f>O4569-P4569-Q4569-FIXED_COST</x:f>
        <x:v>34002.80818784292</x:v>
      </x:c>
      <x:c r="S4569" s="139" t="str">
        <x:f>IF(AND(L4569&lt;=TOTAL_BED_CAP,N4569&lt;=TEMP_WORKER_CAP),"YES","NO")</x:f>
        <x:v>YES</x:v>
      </x:c>
      <x:c r="T4569" s="139" t="n">
        <x:f>IF(S4569="YES",R4569,-1E+99)</x:f>
        <x:v>34002.80818784292</x:v>
      </x:c>
    </x:row>
    <x:row r="4570">
      <x:c r="A4570" s="139"/>
      <x:c r="B4570" s="139"/>
      <x:c r="C4570" s="139"/>
      <x:c r="D4570" s="139"/>
      <x:c r="E4570" s="139"/>
      <x:c r="F4570" s="139"/>
      <x:c r="G4570" s="139"/>
      <x:c r="H4570" s="139"/>
      <x:c r="I4570" s="266" t="n">
        <x:f>INT((ROW()-ROW($I$46))/((CARROT_CAP+1)*(MESCLUN_CAP+1)))</x:f>
        <x:v>6</x:v>
      </x:c>
      <x:c r="J4570" s="266" t="n">
        <x:f>MOD(INT((ROW()-ROW($I$46))/(MESCLUN_CAP+1)),CARROT_CAP+1)</x:f>
        <x:v>19</x:v>
      </x:c>
      <x:c r="K4570" s="266" t="n">
        <x:f>MOD(ROW()-ROW($I$46),MESCLUN_CAP+1)</x:f>
        <x:v>29</x:v>
      </x:c>
      <x:c r="L4570" s="266" t="n">
        <x:f>SUM(I4570:K4570)</x:f>
        <x:v>54</x:v>
      </x:c>
      <x:c r="M4570" s="267" t="n">
        <x:f>I4570*TOMATO_HOURS*WEEKS*(1+TOMATO_DIM)^I4570+J4570*CARROT_HOURS*WEEKS*(1+CARROT_DIM)^J4570+K4570*MESCLUN_HOURS*WEEKS*(1+MESCLUN_DIM)^K4570</x:f>
        <x:v>3738.841876495901</x:v>
      </x:c>
      <x:c r="N4570" s="267" t="n">
        <x:f>MAX(M4570-FARMER_HOURS,0)/TEMP_HOURS_PER_WORKER</x:f>
        <x:v>2.09641796978882</x:v>
      </x:c>
      <x:c r="O4570" s="268" t="n">
        <x:f>I4570*TOMATO_PRICE+J4570*CARROT_PRICE+K4570*MESCLUN_PRICE</x:f>
        <x:v>170886</x:v>
      </x:c>
      <x:c r="P4570" s="268" t="n">
        <x:f>I4570*TOMATO_FERTILIZER+J4570*CARROT_FERTILIZER+K4570*MESCLUN_FERTILIZER</x:f>
        <x:v>39160</x:v>
      </x:c>
      <x:c r="Q4570" s="268" t="n">
        <x:f>MIN(M4570,FARMER_HOURS)*FARMER_RATE+MAX(M4570-FARMER_HOURS,0)*TEMP_RATE</x:f>
        <x:v>77410.44924472051</x:v>
      </x:c>
      <x:c r="R4570" s="268" t="n">
        <x:f>O4570-P4570-Q4570-FIXED_COST</x:f>
        <x:v>34315.55075527949</x:v>
      </x:c>
      <x:c r="S4570" s="139" t="str">
        <x:f>IF(AND(L4570&lt;=TOTAL_BED_CAP,N4570&lt;=TEMP_WORKER_CAP),"YES","NO")</x:f>
        <x:v>YES</x:v>
      </x:c>
      <x:c r="T4570" s="139" t="n">
        <x:f>IF(S4570="YES",R4570,-1E+99)</x:f>
        <x:v>34315.55075527949</x:v>
      </x:c>
    </x:row>
    <x:row r="4571">
      <x:c r="A4571" s="139"/>
      <x:c r="B4571" s="139"/>
      <x:c r="C4571" s="139"/>
      <x:c r="D4571" s="139"/>
      <x:c r="E4571" s="139"/>
      <x:c r="F4571" s="139"/>
      <x:c r="G4571" s="139"/>
      <x:c r="H4571" s="139"/>
      <x:c r="I4571" s="266" t="n">
        <x:f>INT((ROW()-ROW($I$46))/((CARROT_CAP+1)*(MESCLUN_CAP+1)))</x:f>
        <x:v>6</x:v>
      </x:c>
      <x:c r="J4571" s="266" t="n">
        <x:f>MOD(INT((ROW()-ROW($I$46))/(MESCLUN_CAP+1)),CARROT_CAP+1)</x:f>
        <x:v>19</x:v>
      </x:c>
      <x:c r="K4571" s="266" t="n">
        <x:f>MOD(ROW()-ROW($I$46),MESCLUN_CAP+1)</x:f>
        <x:v>30</x:v>
      </x:c>
      <x:c r="L4571" s="266" t="n">
        <x:f>SUM(I4571:K4571)</x:f>
        <x:v>55</x:v>
      </x:c>
      <x:c r="M4571" s="267" t="n">
        <x:f>I4571*TOMATO_HOURS*WEEKS*(1+TOMATO_DIM)^I4571+J4571*CARROT_HOURS*WEEKS*(1+CARROT_DIM)^J4571+K4571*MESCLUN_HOURS*WEEKS*(1+MESCLUN_DIM)^K4571</x:f>
        <x:v>3827.551581829671</x:v>
      </x:c>
      <x:c r="N4571" s="267" t="n">
        <x:f>MAX(M4571-FARMER_HOURS,0)/TEMP_HOURS_PER_WORKER</x:f>
        <x:v>2.1580219318261604</x:v>
      </x:c>
      <x:c r="O4571" s="268" t="n">
        <x:f>I4571*TOMATO_PRICE+J4571*CARROT_PRICE+K4571*MESCLUN_PRICE</x:f>
        <x:v>173586</x:v>
      </x:c>
      <x:c r="P4571" s="268" t="n">
        <x:f>I4571*TOMATO_FERTILIZER+J4571*CARROT_FERTILIZER+K4571*MESCLUN_FERTILIZER</x:f>
        <x:v>40040</x:v>
      </x:c>
      <x:c r="Q4571" s="268" t="n">
        <x:f>MIN(M4571,FARMER_HOURS)*FARMER_RATE+MAX(M4571-FARMER_HOURS,0)*TEMP_RATE</x:f>
        <x:v>78950.548295654</x:v>
      </x:c>
      <x:c r="R4571" s="268" t="n">
        <x:f>O4571-P4571-Q4571-FIXED_COST</x:f>
        <x:v>34595.45170434599</x:v>
      </x:c>
      <x:c r="S4571" s="139" t="str">
        <x:f>IF(AND(L4571&lt;=TOTAL_BED_CAP,N4571&lt;=TEMP_WORKER_CAP),"YES","NO")</x:f>
        <x:v>YES</x:v>
      </x:c>
      <x:c r="T4571" s="139" t="n">
        <x:f>IF(S4571="YES",R4571,-1E+99)</x:f>
        <x:v>34595.45170434599</x:v>
      </x:c>
    </x:row>
    <x:row r="4572">
      <x:c r="A4572" s="139"/>
      <x:c r="B4572" s="139"/>
      <x:c r="C4572" s="139"/>
      <x:c r="D4572" s="139"/>
      <x:c r="E4572" s="139"/>
      <x:c r="F4572" s="139"/>
      <x:c r="G4572" s="139"/>
      <x:c r="H4572" s="139"/>
      <x:c r="I4572" s="266" t="n">
        <x:f>INT((ROW()-ROW($I$46))/((CARROT_CAP+1)*(MESCLUN_CAP+1)))</x:f>
        <x:v>6</x:v>
      </x:c>
      <x:c r="J4572" s="266" t="n">
        <x:f>MOD(INT((ROW()-ROW($I$46))/(MESCLUN_CAP+1)),CARROT_CAP+1)</x:f>
        <x:v>20</x:v>
      </x:c>
      <x:c r="K4572" s="266" t="n">
        <x:f>MOD(ROW()-ROW($I$46),MESCLUN_CAP+1)</x:f>
        <x:v>0</x:v>
      </x:c>
      <x:c r="L4572" s="266" t="n">
        <x:f>SUM(I4572:K4572)</x:f>
        <x:v>26</x:v>
      </x:c>
      <x:c r="M4572" s="267" t="n">
        <x:f>I4572*TOMATO_HOURS*WEEKS*(1+TOMATO_DIM)^I4572+J4572*CARROT_HOURS*WEEKS*(1+CARROT_DIM)^J4572+K4572*MESCLUN_HOURS*WEEKS*(1+MESCLUN_DIM)^K4572</x:f>
        <x:v>1939.812804174237</x:v>
      </x:c>
      <x:c r="N4572" s="267" t="n">
        <x:f>MAX(M4572-FARMER_HOURS,0)/TEMP_HOURS_PER_WORKER</x:f>
        <x:v>0.8470922251209979</x:v>
      </x:c>
      <x:c r="O4572" s="268" t="n">
        <x:f>I4572*TOMATO_PRICE+J4572*CARROT_PRICE+K4572*MESCLUN_PRICE</x:f>
        <x:v>94680</x:v>
      </x:c>
      <x:c r="P4572" s="268" t="n">
        <x:f>I4572*TOMATO_FERTILIZER+J4572*CARROT_FERTILIZER+K4572*MESCLUN_FERTILIZER</x:f>
        <x:v>14080</x:v>
      </x:c>
      <x:c r="Q4572" s="268" t="n">
        <x:f>MIN(M4572,FARMER_HOURS)*FARMER_RATE+MAX(M4572-FARMER_HOURS,0)*TEMP_RATE</x:f>
        <x:v>46177.305628024944</x:v>
      </x:c>
      <x:c r="R4572" s="268" t="n">
        <x:f>O4572-P4572-Q4572-FIXED_COST</x:f>
        <x:v>14422.694371975056</x:v>
      </x:c>
      <x:c r="S4572" s="139" t="str">
        <x:f>IF(AND(L4572&lt;=TOTAL_BED_CAP,N4572&lt;=TEMP_WORKER_CAP),"YES","NO")</x:f>
        <x:v>YES</x:v>
      </x:c>
      <x:c r="T4572" s="139" t="n">
        <x:f>IF(S4572="YES",R4572,-1E+99)</x:f>
        <x:v>14422.694371975056</x:v>
      </x:c>
    </x:row>
    <x:row r="4573">
      <x:c r="A4573" s="139"/>
      <x:c r="B4573" s="139"/>
      <x:c r="C4573" s="139"/>
      <x:c r="D4573" s="139"/>
      <x:c r="E4573" s="139"/>
      <x:c r="F4573" s="139"/>
      <x:c r="G4573" s="139"/>
      <x:c r="H4573" s="139"/>
      <x:c r="I4573" s="266" t="n">
        <x:f>INT((ROW()-ROW($I$46))/((CARROT_CAP+1)*(MESCLUN_CAP+1)))</x:f>
        <x:v>6</x:v>
      </x:c>
      <x:c r="J4573" s="266" t="n">
        <x:f>MOD(INT((ROW()-ROW($I$46))/(MESCLUN_CAP+1)),CARROT_CAP+1)</x:f>
        <x:v>20</x:v>
      </x:c>
      <x:c r="K4573" s="266" t="n">
        <x:f>MOD(ROW()-ROW($I$46),MESCLUN_CAP+1)</x:f>
        <x:v>1</x:v>
      </x:c>
      <x:c r="L4573" s="266" t="n">
        <x:f>SUM(I4573:K4573)</x:f>
        <x:v>27</x:v>
      </x:c>
      <x:c r="M4573" s="267" t="n">
        <x:f>I4573*TOMATO_HOURS*WEEKS*(1+TOMATO_DIM)^I4573+J4573*CARROT_HOURS*WEEKS*(1+CARROT_DIM)^J4573+K4573*MESCLUN_HOURS*WEEKS*(1+MESCLUN_DIM)^K4573</x:f>
        <x:v>1985.375304174237</x:v>
      </x:c>
      <x:c r="N4573" s="267" t="n">
        <x:f>MAX(M4573-FARMER_HOURS,0)/TEMP_HOURS_PER_WORKER</x:f>
        <x:v>0.878732850120998</x:v>
      </x:c>
      <x:c r="O4573" s="268" t="n">
        <x:f>I4573*TOMATO_PRICE+J4573*CARROT_PRICE+K4573*MESCLUN_PRICE</x:f>
        <x:v>97380</x:v>
      </x:c>
      <x:c r="P4573" s="268" t="n">
        <x:f>I4573*TOMATO_FERTILIZER+J4573*CARROT_FERTILIZER+K4573*MESCLUN_FERTILIZER</x:f>
        <x:v>14960</x:v>
      </x:c>
      <x:c r="Q4573" s="268" t="n">
        <x:f>MIN(M4573,FARMER_HOURS)*FARMER_RATE+MAX(M4573-FARMER_HOURS,0)*TEMP_RATE</x:f>
        <x:v>46968.321253024944</x:v>
      </x:c>
      <x:c r="R4573" s="268" t="n">
        <x:f>O4573-P4573-Q4573-FIXED_COST</x:f>
        <x:v>15451.678746975056</x:v>
      </x:c>
      <x:c r="S4573" s="139" t="str">
        <x:f>IF(AND(L4573&lt;=TOTAL_BED_CAP,N4573&lt;=TEMP_WORKER_CAP),"YES","NO")</x:f>
        <x:v>YES</x:v>
      </x:c>
      <x:c r="T4573" s="139" t="n">
        <x:f>IF(S4573="YES",R4573,-1E+99)</x:f>
        <x:v>15451.678746975056</x:v>
      </x:c>
    </x:row>
    <x:row r="4574">
      <x:c r="A4574" s="139"/>
      <x:c r="B4574" s="139"/>
      <x:c r="C4574" s="139"/>
      <x:c r="D4574" s="139"/>
      <x:c r="E4574" s="139"/>
      <x:c r="F4574" s="139"/>
      <x:c r="G4574" s="139"/>
      <x:c r="H4574" s="139"/>
      <x:c r="I4574" s="266" t="n">
        <x:f>INT((ROW()-ROW($I$46))/((CARROT_CAP+1)*(MESCLUN_CAP+1)))</x:f>
        <x:v>6</x:v>
      </x:c>
      <x:c r="J4574" s="266" t="n">
        <x:f>MOD(INT((ROW()-ROW($I$46))/(MESCLUN_CAP+1)),CARROT_CAP+1)</x:f>
        <x:v>20</x:v>
      </x:c>
      <x:c r="K4574" s="266" t="n">
        <x:f>MOD(ROW()-ROW($I$46),MESCLUN_CAP+1)</x:f>
        <x:v>2</x:v>
      </x:c>
      <x:c r="L4574" s="266" t="n">
        <x:f>SUM(I4574:K4574)</x:f>
        <x:v>28</x:v>
      </x:c>
      <x:c r="M4574" s="267" t="n">
        <x:f>I4574*TOMATO_HOURS*WEEKS*(1+TOMATO_DIM)^I4574+J4574*CARROT_HOURS*WEEKS*(1+CARROT_DIM)^J4574+K4574*MESCLUN_HOURS*WEEKS*(1+MESCLUN_DIM)^K4574</x:f>
        <x:v>2032.076866674237</x:v>
      </x:c>
      <x:c r="N4574" s="267" t="n">
        <x:f>MAX(M4574-FARMER_HOURS,0)/TEMP_HOURS_PER_WORKER</x:f>
        <x:v>0.9111644907459979</x:v>
      </x:c>
      <x:c r="O4574" s="268" t="n">
        <x:f>I4574*TOMATO_PRICE+J4574*CARROT_PRICE+K4574*MESCLUN_PRICE</x:f>
        <x:v>100080</x:v>
      </x:c>
      <x:c r="P4574" s="268" t="n">
        <x:f>I4574*TOMATO_FERTILIZER+J4574*CARROT_FERTILIZER+K4574*MESCLUN_FERTILIZER</x:f>
        <x:v>15840</x:v>
      </x:c>
      <x:c r="Q4574" s="268" t="n">
        <x:f>MIN(M4574,FARMER_HOURS)*FARMER_RATE+MAX(M4574-FARMER_HOURS,0)*TEMP_RATE</x:f>
        <x:v>47779.112268649944</x:v>
      </x:c>
      <x:c r="R4574" s="268" t="n">
        <x:f>O4574-P4574-Q4574-FIXED_COST</x:f>
        <x:v>16460.887731350056</x:v>
      </x:c>
      <x:c r="S4574" s="139" t="str">
        <x:f>IF(AND(L4574&lt;=TOTAL_BED_CAP,N4574&lt;=TEMP_WORKER_CAP),"YES","NO")</x:f>
        <x:v>YES</x:v>
      </x:c>
      <x:c r="T4574" s="139" t="n">
        <x:f>IF(S4574="YES",R4574,-1E+99)</x:f>
        <x:v>16460.887731350056</x:v>
      </x:c>
    </x:row>
    <x:row r="4575">
      <x:c r="A4575" s="139"/>
      <x:c r="B4575" s="139"/>
      <x:c r="C4575" s="139"/>
      <x:c r="D4575" s="139"/>
      <x:c r="E4575" s="139"/>
      <x:c r="F4575" s="139"/>
      <x:c r="G4575" s="139"/>
      <x:c r="H4575" s="139"/>
      <x:c r="I4575" s="266" t="n">
        <x:f>INT((ROW()-ROW($I$46))/((CARROT_CAP+1)*(MESCLUN_CAP+1)))</x:f>
        <x:v>6</x:v>
      </x:c>
      <x:c r="J4575" s="266" t="n">
        <x:f>MOD(INT((ROW()-ROW($I$46))/(MESCLUN_CAP+1)),CARROT_CAP+1)</x:f>
        <x:v>20</x:v>
      </x:c>
      <x:c r="K4575" s="266" t="n">
        <x:f>MOD(ROW()-ROW($I$46),MESCLUN_CAP+1)</x:f>
        <x:v>3</x:v>
      </x:c>
      <x:c r="L4575" s="266" t="n">
        <x:f>SUM(I4575:K4575)</x:f>
        <x:v>29</x:v>
      </x:c>
      <x:c r="M4575" s="267" t="n">
        <x:f>I4575*TOMATO_HOURS*WEEKS*(1+TOMATO_DIM)^I4575+J4575*CARROT_HOURS*WEEKS*(1+CARROT_DIM)^J4575+K4575*MESCLUN_HOURS*WEEKS*(1+MESCLUN_DIM)^K4575</x:f>
        <x:v>2079.938849096112</x:v>
      </x:c>
      <x:c r="N4575" s="267" t="n">
        <x:f>MAX(M4575-FARMER_HOURS,0)/TEMP_HOURS_PER_WORKER</x:f>
        <x:v>0.9444019785389666</x:v>
      </x:c>
      <x:c r="O4575" s="268" t="n">
        <x:f>I4575*TOMATO_PRICE+J4575*CARROT_PRICE+K4575*MESCLUN_PRICE</x:f>
        <x:v>102780</x:v>
      </x:c>
      <x:c r="P4575" s="268" t="n">
        <x:f>I4575*TOMATO_FERTILIZER+J4575*CARROT_FERTILIZER+K4575*MESCLUN_FERTILIZER</x:f>
        <x:v>16720</x:v>
      </x:c>
      <x:c r="Q4575" s="268" t="n">
        <x:f>MIN(M4575,FARMER_HOURS)*FARMER_RATE+MAX(M4575-FARMER_HOURS,0)*TEMP_RATE</x:f>
        <x:v>48610.04946347416</x:v>
      </x:c>
      <x:c r="R4575" s="268" t="n">
        <x:f>O4575-P4575-Q4575-FIXED_COST</x:f>
        <x:v>17449.950536525837</x:v>
      </x:c>
      <x:c r="S4575" s="139" t="str">
        <x:f>IF(AND(L4575&lt;=TOTAL_BED_CAP,N4575&lt;=TEMP_WORKER_CAP),"YES","NO")</x:f>
        <x:v>YES</x:v>
      </x:c>
      <x:c r="T4575" s="139" t="n">
        <x:f>IF(S4575="YES",R4575,-1E+99)</x:f>
        <x:v>17449.950536525837</x:v>
      </x:c>
    </x:row>
    <x:row r="4576">
      <x:c r="A4576" s="139"/>
      <x:c r="B4576" s="139"/>
      <x:c r="C4576" s="139"/>
      <x:c r="D4576" s="139"/>
      <x:c r="E4576" s="139"/>
      <x:c r="F4576" s="139"/>
      <x:c r="G4576" s="139"/>
      <x:c r="H4576" s="139"/>
      <x:c r="I4576" s="266" t="n">
        <x:f>INT((ROW()-ROW($I$46))/((CARROT_CAP+1)*(MESCLUN_CAP+1)))</x:f>
        <x:v>6</x:v>
      </x:c>
      <x:c r="J4576" s="266" t="n">
        <x:f>MOD(INT((ROW()-ROW($I$46))/(MESCLUN_CAP+1)),CARROT_CAP+1)</x:f>
        <x:v>20</x:v>
      </x:c>
      <x:c r="K4576" s="266" t="n">
        <x:f>MOD(ROW()-ROW($I$46),MESCLUN_CAP+1)</x:f>
        <x:v>4</x:v>
      </x:c>
      <x:c r="L4576" s="266" t="n">
        <x:f>SUM(I4576:K4576)</x:f>
        <x:v>30</x:v>
      </x:c>
      <x:c r="M4576" s="267" t="n">
        <x:f>I4576*TOMATO_HOURS*WEEKS*(1+TOMATO_DIM)^I4576+J4576*CARROT_HOURS*WEEKS*(1+CARROT_DIM)^J4576+K4576*MESCLUN_HOURS*WEEKS*(1+MESCLUN_DIM)^K4576</x:f>
        <x:v>2128.9829648187683</x:v>
      </x:c>
      <x:c r="N4576" s="267" t="n">
        <x:f>MAX(M4576-FARMER_HOURS,0)/TEMP_HOURS_PER_WORKER</x:f>
        <x:v>0.9784603922352558</x:v>
      </x:c>
      <x:c r="O4576" s="268" t="n">
        <x:f>I4576*TOMATO_PRICE+J4576*CARROT_PRICE+K4576*MESCLUN_PRICE</x:f>
        <x:v>105480</x:v>
      </x:c>
      <x:c r="P4576" s="268" t="n">
        <x:f>I4576*TOMATO_FERTILIZER+J4576*CARROT_FERTILIZER+K4576*MESCLUN_FERTILIZER</x:f>
        <x:v>17600</x:v>
      </x:c>
      <x:c r="Q4576" s="268" t="n">
        <x:f>MIN(M4576,FARMER_HOURS)*FARMER_RATE+MAX(M4576-FARMER_HOURS,0)*TEMP_RATE</x:f>
        <x:v>49461.50980588139</x:v>
      </x:c>
      <x:c r="R4576" s="268" t="n">
        <x:f>O4576-P4576-Q4576-FIXED_COST</x:f>
        <x:v>18418.49019411861</x:v>
      </x:c>
      <x:c r="S4576" s="139" t="str">
        <x:f>IF(AND(L4576&lt;=TOTAL_BED_CAP,N4576&lt;=TEMP_WORKER_CAP),"YES","NO")</x:f>
        <x:v>YES</x:v>
      </x:c>
      <x:c r="T4576" s="139" t="n">
        <x:f>IF(S4576="YES",R4576,-1E+99)</x:f>
        <x:v>18418.49019411861</x:v>
      </x:c>
    </x:row>
    <x:row r="4577">
      <x:c r="A4577" s="139"/>
      <x:c r="B4577" s="139"/>
      <x:c r="C4577" s="139"/>
      <x:c r="D4577" s="139"/>
      <x:c r="E4577" s="139"/>
      <x:c r="F4577" s="139"/>
      <x:c r="G4577" s="139"/>
      <x:c r="H4577" s="139"/>
      <x:c r="I4577" s="266" t="n">
        <x:f>INT((ROW()-ROW($I$46))/((CARROT_CAP+1)*(MESCLUN_CAP+1)))</x:f>
        <x:v>6</x:v>
      </x:c>
      <x:c r="J4577" s="266" t="n">
        <x:f>MOD(INT((ROW()-ROW($I$46))/(MESCLUN_CAP+1)),CARROT_CAP+1)</x:f>
        <x:v>20</x:v>
      </x:c>
      <x:c r="K4577" s="266" t="n">
        <x:f>MOD(ROW()-ROW($I$46),MESCLUN_CAP+1)</x:f>
        <x:v>5</x:v>
      </x:c>
      <x:c r="L4577" s="266" t="n">
        <x:f>SUM(I4577:K4577)</x:f>
        <x:v>31</x:v>
      </x:c>
      <x:c r="M4577" s="267" t="n">
        <x:f>I4577*TOMATO_HOURS*WEEKS*(1+TOMATO_DIM)^I4577+J4577*CARROT_HOURS*WEEKS*(1+CARROT_DIM)^J4577+K4577*MESCLUN_HOURS*WEEKS*(1+MESCLUN_DIM)^K4577</x:f>
        <x:v>2179.2312887399717</x:v>
      </x:c>
      <x:c r="N4577" s="267" t="n">
        <x:f>MAX(M4577-FARMER_HOURS,0)/TEMP_HOURS_PER_WORKER</x:f>
        <x:v>1.0133550616249802</x:v>
      </x:c>
      <x:c r="O4577" s="268" t="n">
        <x:f>I4577*TOMATO_PRICE+J4577*CARROT_PRICE+K4577*MESCLUN_PRICE</x:f>
        <x:v>108180</x:v>
      </x:c>
      <x:c r="P4577" s="268" t="n">
        <x:f>I4577*TOMATO_FERTILIZER+J4577*CARROT_FERTILIZER+K4577*MESCLUN_FERTILIZER</x:f>
        <x:v>18480</x:v>
      </x:c>
      <x:c r="Q4577" s="268" t="n">
        <x:f>MIN(M4577,FARMER_HOURS)*FARMER_RATE+MAX(M4577-FARMER_HOURS,0)*TEMP_RATE</x:f>
        <x:v>50333.87654062451</x:v>
      </x:c>
      <x:c r="R4577" s="268" t="n">
        <x:f>O4577-P4577-Q4577-FIXED_COST</x:f>
        <x:v>19366.123459375493</x:v>
      </x:c>
      <x:c r="S4577" s="139" t="str">
        <x:f>IF(AND(L4577&lt;=TOTAL_BED_CAP,N4577&lt;=TEMP_WORKER_CAP),"YES","NO")</x:f>
        <x:v>YES</x:v>
      </x:c>
      <x:c r="T4577" s="139" t="n">
        <x:f>IF(S4577="YES",R4577,-1E+99)</x:f>
        <x:v>19366.123459375493</x:v>
      </x:c>
    </x:row>
    <x:row r="4578">
      <x:c r="A4578" s="139"/>
      <x:c r="B4578" s="139"/>
      <x:c r="C4578" s="139"/>
      <x:c r="D4578" s="139"/>
      <x:c r="E4578" s="139"/>
      <x:c r="F4578" s="139"/>
      <x:c r="G4578" s="139"/>
      <x:c r="H4578" s="139"/>
      <x:c r="I4578" s="266" t="n">
        <x:f>INT((ROW()-ROW($I$46))/((CARROT_CAP+1)*(MESCLUN_CAP+1)))</x:f>
        <x:v>6</x:v>
      </x:c>
      <x:c r="J4578" s="266" t="n">
        <x:f>MOD(INT((ROW()-ROW($I$46))/(MESCLUN_CAP+1)),CARROT_CAP+1)</x:f>
        <x:v>20</x:v>
      </x:c>
      <x:c r="K4578" s="266" t="n">
        <x:f>MOD(ROW()-ROW($I$46),MESCLUN_CAP+1)</x:f>
        <x:v>6</x:v>
      </x:c>
      <x:c r="L4578" s="266" t="n">
        <x:f>SUM(I4578:K4578)</x:f>
        <x:v>32</x:v>
      </x:c>
      <x:c r="M4578" s="267" t="n">
        <x:f>I4578*TOMATO_HOURS*WEEKS*(1+TOMATO_DIM)^I4578+J4578*CARROT_HOURS*WEEKS*(1+CARROT_DIM)^J4578+K4578*MESCLUN_HOURS*WEEKS*(1+MESCLUN_DIM)^K4578</x:f>
        <x:v>2230.706262921605</x:v>
      </x:c>
      <x:c r="N4578" s="267" t="n">
        <x:f>MAX(M4578-FARMER_HOURS,0)/TEMP_HOURS_PER_WORKER</x:f>
        <x:v>1.0491015714733367</x:v>
      </x:c>
      <x:c r="O4578" s="268" t="n">
        <x:f>I4578*TOMATO_PRICE+J4578*CARROT_PRICE+K4578*MESCLUN_PRICE</x:f>
        <x:v>110880</x:v>
      </x:c>
      <x:c r="P4578" s="268" t="n">
        <x:f>I4578*TOMATO_FERTILIZER+J4578*CARROT_FERTILIZER+K4578*MESCLUN_FERTILIZER</x:f>
        <x:v>19360</x:v>
      </x:c>
      <x:c r="Q4578" s="268" t="n">
        <x:f>MIN(M4578,FARMER_HOURS)*FARMER_RATE+MAX(M4578-FARMER_HOURS,0)*TEMP_RATE</x:f>
        <x:v>51227.53928683342</x:v>
      </x:c>
      <x:c r="R4578" s="268" t="n">
        <x:f>O4578-P4578-Q4578-FIXED_COST</x:f>
        <x:v>20292.460713166583</x:v>
      </x:c>
      <x:c r="S4578" s="139" t="str">
        <x:f>IF(AND(L4578&lt;=TOTAL_BED_CAP,N4578&lt;=TEMP_WORKER_CAP),"YES","NO")</x:f>
        <x:v>YES</x:v>
      </x:c>
      <x:c r="T4578" s="139" t="n">
        <x:f>IF(S4578="YES",R4578,-1E+99)</x:f>
        <x:v>20292.460713166583</x:v>
      </x:c>
    </x:row>
    <x:row r="4579">
      <x:c r="A4579" s="139"/>
      <x:c r="B4579" s="139"/>
      <x:c r="C4579" s="139"/>
      <x:c r="D4579" s="139"/>
      <x:c r="E4579" s="139"/>
      <x:c r="F4579" s="139"/>
      <x:c r="G4579" s="139"/>
      <x:c r="H4579" s="139"/>
      <x:c r="I4579" s="266" t="n">
        <x:f>INT((ROW()-ROW($I$46))/((CARROT_CAP+1)*(MESCLUN_CAP+1)))</x:f>
        <x:v>6</x:v>
      </x:c>
      <x:c r="J4579" s="266" t="n">
        <x:f>MOD(INT((ROW()-ROW($I$46))/(MESCLUN_CAP+1)),CARROT_CAP+1)</x:f>
        <x:v>20</x:v>
      </x:c>
      <x:c r="K4579" s="266" t="n">
        <x:f>MOD(ROW()-ROW($I$46),MESCLUN_CAP+1)</x:f>
        <x:v>7</x:v>
      </x:c>
      <x:c r="L4579" s="266" t="n">
        <x:f>SUM(I4579:K4579)</x:f>
        <x:v>33</x:v>
      </x:c>
      <x:c r="M4579" s="267" t="n">
        <x:f>I4579*TOMATO_HOURS*WEEKS*(1+TOMATO_DIM)^I4579+J4579*CARROT_HOURS*WEEKS*(1+CARROT_DIM)^J4579+K4579*MESCLUN_HOURS*WEEKS*(1+MESCLUN_DIM)^K4579</x:f>
        <x:v>2283.430702319565</x:v>
      </x:c>
      <x:c r="N4579" s="267" t="n">
        <x:f>MAX(M4579-FARMER_HOURS,0)/TEMP_HOURS_PER_WORKER</x:f>
        <x:v>1.085715765499698</x:v>
      </x:c>
      <x:c r="O4579" s="268" t="n">
        <x:f>I4579*TOMATO_PRICE+J4579*CARROT_PRICE+K4579*MESCLUN_PRICE</x:f>
        <x:v>113580</x:v>
      </x:c>
      <x:c r="P4579" s="268" t="n">
        <x:f>I4579*TOMATO_FERTILIZER+J4579*CARROT_FERTILIZER+K4579*MESCLUN_FERTILIZER</x:f>
        <x:v>20240</x:v>
      </x:c>
      <x:c r="Q4579" s="268" t="n">
        <x:f>MIN(M4579,FARMER_HOURS)*FARMER_RATE+MAX(M4579-FARMER_HOURS,0)*TEMP_RATE</x:f>
        <x:v>52142.89413749245</x:v>
      </x:c>
      <x:c r="R4579" s="268" t="n">
        <x:f>O4579-P4579-Q4579-FIXED_COST</x:f>
        <x:v>21197.105862507553</x:v>
      </x:c>
      <x:c r="S4579" s="139" t="str">
        <x:f>IF(AND(L4579&lt;=TOTAL_BED_CAP,N4579&lt;=TEMP_WORKER_CAP),"YES","NO")</x:f>
        <x:v>YES</x:v>
      </x:c>
      <x:c r="T4579" s="139" t="n">
        <x:f>IF(S4579="YES",R4579,-1E+99)</x:f>
        <x:v>21197.105862507553</x:v>
      </x:c>
    </x:row>
    <x:row r="4580">
      <x:c r="A4580" s="139"/>
      <x:c r="B4580" s="139"/>
      <x:c r="C4580" s="139"/>
      <x:c r="D4580" s="139"/>
      <x:c r="E4580" s="139"/>
      <x:c r="F4580" s="139"/>
      <x:c r="G4580" s="139"/>
      <x:c r="H4580" s="139"/>
      <x:c r="I4580" s="266" t="n">
        <x:f>INT((ROW()-ROW($I$46))/((CARROT_CAP+1)*(MESCLUN_CAP+1)))</x:f>
        <x:v>6</x:v>
      </x:c>
      <x:c r="J4580" s="266" t="n">
        <x:f>MOD(INT((ROW()-ROW($I$46))/(MESCLUN_CAP+1)),CARROT_CAP+1)</x:f>
        <x:v>20</x:v>
      </x:c>
      <x:c r="K4580" s="266" t="n">
        <x:f>MOD(ROW()-ROW($I$46),MESCLUN_CAP+1)</x:f>
        <x:v>8</x:v>
      </x:c>
      <x:c r="L4580" s="266" t="n">
        <x:f>SUM(I4580:K4580)</x:f>
        <x:v>34</x:v>
      </x:c>
      <x:c r="M4580" s="267" t="n">
        <x:f>I4580*TOMATO_HOURS*WEEKS*(1+TOMATO_DIM)^I4580+J4580*CARROT_HOURS*WEEKS*(1+CARROT_DIM)^J4580+K4580*MESCLUN_HOURS*WEEKS*(1+MESCLUN_DIM)^K4580</x:f>
        <x:v>2337.427800599545</x:v>
      </x:c>
      <x:c r="N4580" s="267" t="n">
        <x:f>MAX(M4580-FARMER_HOURS,0)/TEMP_HOURS_PER_WORKER</x:f>
        <x:v>1.1232137504163509</x:v>
      </x:c>
      <x:c r="O4580" s="268" t="n">
        <x:f>I4580*TOMATO_PRICE+J4580*CARROT_PRICE+K4580*MESCLUN_PRICE</x:f>
        <x:v>116280</x:v>
      </x:c>
      <x:c r="P4580" s="268" t="n">
        <x:f>I4580*TOMATO_FERTILIZER+J4580*CARROT_FERTILIZER+K4580*MESCLUN_FERTILIZER</x:f>
        <x:v>21120</x:v>
      </x:c>
      <x:c r="Q4580" s="268" t="n">
        <x:f>MIN(M4580,FARMER_HOURS)*FARMER_RATE+MAX(M4580-FARMER_HOURS,0)*TEMP_RATE</x:f>
        <x:v>53080.34376040877</x:v>
      </x:c>
      <x:c r="R4580" s="268" t="n">
        <x:f>O4580-P4580-Q4580-FIXED_COST</x:f>
        <x:v>22079.656239591233</x:v>
      </x:c>
      <x:c r="S4580" s="139" t="str">
        <x:f>IF(AND(L4580&lt;=TOTAL_BED_CAP,N4580&lt;=TEMP_WORKER_CAP),"YES","NO")</x:f>
        <x:v>YES</x:v>
      </x:c>
      <x:c r="T4580" s="139" t="n">
        <x:f>IF(S4580="YES",R4580,-1E+99)</x:f>
        <x:v>22079.656239591233</x:v>
      </x:c>
    </x:row>
    <x:row r="4581">
      <x:c r="A4581" s="139"/>
      <x:c r="B4581" s="139"/>
      <x:c r="C4581" s="139"/>
      <x:c r="D4581" s="139"/>
      <x:c r="E4581" s="139"/>
      <x:c r="F4581" s="139"/>
      <x:c r="G4581" s="139"/>
      <x:c r="H4581" s="139"/>
      <x:c r="I4581" s="266" t="n">
        <x:f>INT((ROW()-ROW($I$46))/((CARROT_CAP+1)*(MESCLUN_CAP+1)))</x:f>
        <x:v>6</x:v>
      </x:c>
      <x:c r="J4581" s="266" t="n">
        <x:f>MOD(INT((ROW()-ROW($I$46))/(MESCLUN_CAP+1)),CARROT_CAP+1)</x:f>
        <x:v>20</x:v>
      </x:c>
      <x:c r="K4581" s="266" t="n">
        <x:f>MOD(ROW()-ROW($I$46),MESCLUN_CAP+1)</x:f>
        <x:v>9</x:v>
      </x:c>
      <x:c r="L4581" s="266" t="n">
        <x:f>SUM(I4581:K4581)</x:f>
        <x:v>35</x:v>
      </x:c>
      <x:c r="M4581" s="267" t="n">
        <x:f>I4581*TOMATO_HOURS*WEEKS*(1+TOMATO_DIM)^I4581+J4581*CARROT_HOURS*WEEKS*(1+CARROT_DIM)^J4581+K4581*MESCLUN_HOURS*WEEKS*(1+MESCLUN_DIM)^K4581</x:f>
        <x:v>2392.7211360399397</x:v>
      </x:c>
      <x:c r="N4581" s="267" t="n">
        <x:f>MAX(M4581-FARMER_HOURS,0)/TEMP_HOURS_PER_WORKER</x:f>
        <x:v>1.1616119000277358</x:v>
      </x:c>
      <x:c r="O4581" s="268" t="n">
        <x:f>I4581*TOMATO_PRICE+J4581*CARROT_PRICE+K4581*MESCLUN_PRICE</x:f>
        <x:v>118980</x:v>
      </x:c>
      <x:c r="P4581" s="268" t="n">
        <x:f>I4581*TOMATO_FERTILIZER+J4581*CARROT_FERTILIZER+K4581*MESCLUN_FERTILIZER</x:f>
        <x:v>22000</x:v>
      </x:c>
      <x:c r="Q4581" s="268" t="n">
        <x:f>MIN(M4581,FARMER_HOURS)*FARMER_RATE+MAX(M4581-FARMER_HOURS,0)*TEMP_RATE</x:f>
        <x:v>54040.2975006934</x:v>
      </x:c>
      <x:c r="R4581" s="268" t="n">
        <x:f>O4581-P4581-Q4581-FIXED_COST</x:f>
        <x:v>22939.7024993066</x:v>
      </x:c>
      <x:c r="S4581" s="139" t="str">
        <x:f>IF(AND(L4581&lt;=TOTAL_BED_CAP,N4581&lt;=TEMP_WORKER_CAP),"YES","NO")</x:f>
        <x:v>YES</x:v>
      </x:c>
      <x:c r="T4581" s="139" t="n">
        <x:f>IF(S4581="YES",R4581,-1E+99)</x:f>
        <x:v>22939.7024993066</x:v>
      </x:c>
    </x:row>
    <x:row r="4582">
      <x:c r="A4582" s="139"/>
      <x:c r="B4582" s="139"/>
      <x:c r="C4582" s="139"/>
      <x:c r="D4582" s="139"/>
      <x:c r="E4582" s="139"/>
      <x:c r="F4582" s="139"/>
      <x:c r="G4582" s="139"/>
      <x:c r="H4582" s="139"/>
      <x:c r="I4582" s="266" t="n">
        <x:f>INT((ROW()-ROW($I$46))/((CARROT_CAP+1)*(MESCLUN_CAP+1)))</x:f>
        <x:v>6</x:v>
      </x:c>
      <x:c r="J4582" s="266" t="n">
        <x:f>MOD(INT((ROW()-ROW($I$46))/(MESCLUN_CAP+1)),CARROT_CAP+1)</x:f>
        <x:v>20</x:v>
      </x:c>
      <x:c r="K4582" s="266" t="n">
        <x:f>MOD(ROW()-ROW($I$46),MESCLUN_CAP+1)</x:f>
        <x:v>10</x:v>
      </x:c>
      <x:c r="L4582" s="266" t="n">
        <x:f>SUM(I4582:K4582)</x:f>
        <x:v>36</x:v>
      </x:c>
      <x:c r="M4582" s="267" t="n">
        <x:f>I4582*TOMATO_HOURS*WEEKS*(1+TOMATO_DIM)^I4582+J4582*CARROT_HOURS*WEEKS*(1+CARROT_DIM)^J4582+K4582*MESCLUN_HOURS*WEEKS*(1+MESCLUN_DIM)^K4582</x:f>
        <x:v>2449.3346775231525</x:v>
      </x:c>
      <x:c r="N4582" s="267" t="n">
        <x:f>MAX(M4582-FARMER_HOURS,0)/TEMP_HOURS_PER_WORKER</x:f>
        <x:v>1.2009268593910782</x:v>
      </x:c>
      <x:c r="O4582" s="268" t="n">
        <x:f>I4582*TOMATO_PRICE+J4582*CARROT_PRICE+K4582*MESCLUN_PRICE</x:f>
        <x:v>121680</x:v>
      </x:c>
      <x:c r="P4582" s="268" t="n">
        <x:f>I4582*TOMATO_FERTILIZER+J4582*CARROT_FERTILIZER+K4582*MESCLUN_FERTILIZER</x:f>
        <x:v>22880</x:v>
      </x:c>
      <x:c r="Q4582" s="268" t="n">
        <x:f>MIN(M4582,FARMER_HOURS)*FARMER_RATE+MAX(M4582-FARMER_HOURS,0)*TEMP_RATE</x:f>
        <x:v>55023.171484776954</x:v>
      </x:c>
      <x:c r="R4582" s="268" t="n">
        <x:f>O4582-P4582-Q4582-FIXED_COST</x:f>
        <x:v>23776.828515223046</x:v>
      </x:c>
      <x:c r="S4582" s="139" t="str">
        <x:f>IF(AND(L4582&lt;=TOTAL_BED_CAP,N4582&lt;=TEMP_WORKER_CAP),"YES","NO")</x:f>
        <x:v>YES</x:v>
      </x:c>
      <x:c r="T4582" s="139" t="n">
        <x:f>IF(S4582="YES",R4582,-1E+99)</x:f>
        <x:v>23776.828515223046</x:v>
      </x:c>
    </x:row>
    <x:row r="4583">
      <x:c r="A4583" s="139"/>
      <x:c r="B4583" s="139"/>
      <x:c r="C4583" s="139"/>
      <x:c r="D4583" s="139"/>
      <x:c r="E4583" s="139"/>
      <x:c r="F4583" s="139"/>
      <x:c r="G4583" s="139"/>
      <x:c r="H4583" s="139"/>
      <x:c r="I4583" s="266" t="n">
        <x:f>INT((ROW()-ROW($I$46))/((CARROT_CAP+1)*(MESCLUN_CAP+1)))</x:f>
        <x:v>6</x:v>
      </x:c>
      <x:c r="J4583" s="266" t="n">
        <x:f>MOD(INT((ROW()-ROW($I$46))/(MESCLUN_CAP+1)),CARROT_CAP+1)</x:f>
        <x:v>20</x:v>
      </x:c>
      <x:c r="K4583" s="266" t="n">
        <x:f>MOD(ROW()-ROW($I$46),MESCLUN_CAP+1)</x:f>
        <x:v>11</x:v>
      </x:c>
      <x:c r="L4583" s="266" t="n">
        <x:f>SUM(I4583:K4583)</x:f>
        <x:v>37</x:v>
      </x:c>
      <x:c r="M4583" s="267" t="n">
        <x:f>I4583*TOMATO_HOURS*WEEKS*(1+TOMATO_DIM)^I4583+J4583*CARROT_HOURS*WEEKS*(1+CARROT_DIM)^J4583+K4583*MESCLUN_HOURS*WEEKS*(1+MESCLUN_DIM)^K4583</x:f>
        <x:v>2507.2927906165914</x:v>
      </x:c>
      <x:c r="N4583" s="267" t="n">
        <x:f>MAX(M4583-FARMER_HOURS,0)/TEMP_HOURS_PER_WORKER</x:f>
        <x:v>1.2411755490392997</x:v>
      </x:c>
      <x:c r="O4583" s="268" t="n">
        <x:f>I4583*TOMATO_PRICE+J4583*CARROT_PRICE+K4583*MESCLUN_PRICE</x:f>
        <x:v>124380</x:v>
      </x:c>
      <x:c r="P4583" s="268" t="n">
        <x:f>I4583*TOMATO_FERTILIZER+J4583*CARROT_FERTILIZER+K4583*MESCLUN_FERTILIZER</x:f>
        <x:v>23760</x:v>
      </x:c>
      <x:c r="Q4583" s="268" t="n">
        <x:f>MIN(M4583,FARMER_HOURS)*FARMER_RATE+MAX(M4583-FARMER_HOURS,0)*TEMP_RATE</x:f>
        <x:v>56029.38872598249</x:v>
      </x:c>
      <x:c r="R4583" s="268" t="n">
        <x:f>O4583-P4583-Q4583-FIXED_COST</x:f>
        <x:v>24590.61127401751</x:v>
      </x:c>
      <x:c r="S4583" s="139" t="str">
        <x:f>IF(AND(L4583&lt;=TOTAL_BED_CAP,N4583&lt;=TEMP_WORKER_CAP),"YES","NO")</x:f>
        <x:v>YES</x:v>
      </x:c>
      <x:c r="T4583" s="139" t="n">
        <x:f>IF(S4583="YES",R4583,-1E+99)</x:f>
        <x:v>24590.61127401751</x:v>
      </x:c>
    </x:row>
    <x:row r="4584">
      <x:c r="A4584" s="139"/>
      <x:c r="B4584" s="139"/>
      <x:c r="C4584" s="139"/>
      <x:c r="D4584" s="139"/>
      <x:c r="E4584" s="139"/>
      <x:c r="F4584" s="139"/>
      <x:c r="G4584" s="139"/>
      <x:c r="H4584" s="139"/>
      <x:c r="I4584" s="266" t="n">
        <x:f>INT((ROW()-ROW($I$46))/((CARROT_CAP+1)*(MESCLUN_CAP+1)))</x:f>
        <x:v>6</x:v>
      </x:c>
      <x:c r="J4584" s="266" t="n">
        <x:f>MOD(INT((ROW()-ROW($I$46))/(MESCLUN_CAP+1)),CARROT_CAP+1)</x:f>
        <x:v>20</x:v>
      </x:c>
      <x:c r="K4584" s="266" t="n">
        <x:f>MOD(ROW()-ROW($I$46),MESCLUN_CAP+1)</x:f>
        <x:v>12</x:v>
      </x:c>
      <x:c r="L4584" s="266" t="n">
        <x:f>SUM(I4584:K4584)</x:f>
        <x:v>38</x:v>
      </x:c>
      <x:c r="M4584" s="267" t="n">
        <x:f>I4584*TOMATO_HOURS*WEEKS*(1+TOMATO_DIM)^I4584+J4584*CARROT_HOURS*WEEKS*(1+CARROT_DIM)^J4584+K4584*MESCLUN_HOURS*WEEKS*(1+MESCLUN_DIM)^K4584</x:f>
        <x:v>2566.620243744656</x:v>
      </x:c>
      <x:c r="N4584" s="267" t="n">
        <x:f>MAX(M4584-FARMER_HOURS,0)/TEMP_HOURS_PER_WORKER</x:f>
        <x:v>1.2823751692671221</x:v>
      </x:c>
      <x:c r="O4584" s="268" t="n">
        <x:f>I4584*TOMATO_PRICE+J4584*CARROT_PRICE+K4584*MESCLUN_PRICE</x:f>
        <x:v>127080</x:v>
      </x:c>
      <x:c r="P4584" s="268" t="n">
        <x:f>I4584*TOMATO_FERTILIZER+J4584*CARROT_FERTILIZER+K4584*MESCLUN_FERTILIZER</x:f>
        <x:v>24640</x:v>
      </x:c>
      <x:c r="Q4584" s="268" t="n">
        <x:f>MIN(M4584,FARMER_HOURS)*FARMER_RATE+MAX(M4584-FARMER_HOURS,0)*TEMP_RATE</x:f>
        <x:v>57059.37923167805</x:v>
      </x:c>
      <x:c r="R4584" s="268" t="n">
        <x:f>O4584-P4584-Q4584-FIXED_COST</x:f>
        <x:v>25380.620768321947</x:v>
      </x:c>
      <x:c r="S4584" s="139" t="str">
        <x:f>IF(AND(L4584&lt;=TOTAL_BED_CAP,N4584&lt;=TEMP_WORKER_CAP),"YES","NO")</x:f>
        <x:v>YES</x:v>
      </x:c>
      <x:c r="T4584" s="139" t="n">
        <x:f>IF(S4584="YES",R4584,-1E+99)</x:f>
        <x:v>25380.620768321947</x:v>
      </x:c>
    </x:row>
    <x:row r="4585">
      <x:c r="A4585" s="139"/>
      <x:c r="B4585" s="139"/>
      <x:c r="C4585" s="139"/>
      <x:c r="D4585" s="139"/>
      <x:c r="E4585" s="139"/>
      <x:c r="F4585" s="139"/>
      <x:c r="G4585" s="139"/>
      <x:c r="H4585" s="139"/>
      <x:c r="I4585" s="266" t="n">
        <x:f>INT((ROW()-ROW($I$46))/((CARROT_CAP+1)*(MESCLUN_CAP+1)))</x:f>
        <x:v>6</x:v>
      </x:c>
      <x:c r="J4585" s="266" t="n">
        <x:f>MOD(INT((ROW()-ROW($I$46))/(MESCLUN_CAP+1)),CARROT_CAP+1)</x:f>
        <x:v>20</x:v>
      </x:c>
      <x:c r="K4585" s="266" t="n">
        <x:f>MOD(ROW()-ROW($I$46),MESCLUN_CAP+1)</x:f>
        <x:v>13</x:v>
      </x:c>
      <x:c r="L4585" s="266" t="n">
        <x:f>SUM(I4585:K4585)</x:f>
        <x:v>39</x:v>
      </x:c>
      <x:c r="M4585" s="267" t="n">
        <x:f>I4585*TOMATO_HOURS*WEEKS*(1+TOMATO_DIM)^I4585+J4585*CARROT_HOURS*WEEKS*(1+CARROT_DIM)^J4585+K4585*MESCLUN_HOURS*WEEKS*(1+MESCLUN_DIM)^K4585</x:f>
        <x:v>2627.3422144530405</x:v>
      </x:c>
      <x:c r="N4585" s="267" t="n">
        <x:f>MAX(M4585-FARMER_HOURS,0)/TEMP_HOURS_PER_WORKER</x:f>
        <x:v>1.3245432044812782</x:v>
      </x:c>
      <x:c r="O4585" s="268" t="n">
        <x:f>I4585*TOMATO_PRICE+J4585*CARROT_PRICE+K4585*MESCLUN_PRICE</x:f>
        <x:v>129780</x:v>
      </x:c>
      <x:c r="P4585" s="268" t="n">
        <x:f>I4585*TOMATO_FERTILIZER+J4585*CARROT_FERTILIZER+K4585*MESCLUN_FERTILIZER</x:f>
        <x:v>25520</x:v>
      </x:c>
      <x:c r="Q4585" s="268" t="n">
        <x:f>MIN(M4585,FARMER_HOURS)*FARMER_RATE+MAX(M4585-FARMER_HOURS,0)*TEMP_RATE</x:f>
        <x:v>58113.58011203195</x:v>
      </x:c>
      <x:c r="R4585" s="268" t="n">
        <x:f>O4585-P4585-Q4585-FIXED_COST</x:f>
        <x:v>26146.419887968048</x:v>
      </x:c>
      <x:c r="S4585" s="139" t="str">
        <x:f>IF(AND(L4585&lt;=TOTAL_BED_CAP,N4585&lt;=TEMP_WORKER_CAP),"YES","NO")</x:f>
        <x:v>YES</x:v>
      </x:c>
      <x:c r="T4585" s="139" t="n">
        <x:f>IF(S4585="YES",R4585,-1E+99)</x:f>
        <x:v>26146.419887968048</x:v>
      </x:c>
    </x:row>
    <x:row r="4586">
      <x:c r="A4586" s="139"/>
      <x:c r="B4586" s="139"/>
      <x:c r="C4586" s="139"/>
      <x:c r="D4586" s="139"/>
      <x:c r="E4586" s="139"/>
      <x:c r="F4586" s="139"/>
      <x:c r="G4586" s="139"/>
      <x:c r="H4586" s="139"/>
      <x:c r="I4586" s="266" t="n">
        <x:f>INT((ROW()-ROW($I$46))/((CARROT_CAP+1)*(MESCLUN_CAP+1)))</x:f>
        <x:v>6</x:v>
      </x:c>
      <x:c r="J4586" s="266" t="n">
        <x:f>MOD(INT((ROW()-ROW($I$46))/(MESCLUN_CAP+1)),CARROT_CAP+1)</x:f>
        <x:v>20</x:v>
      </x:c>
      <x:c r="K4586" s="266" t="n">
        <x:f>MOD(ROW()-ROW($I$46),MESCLUN_CAP+1)</x:f>
        <x:v>14</x:v>
      </x:c>
      <x:c r="L4586" s="266" t="n">
        <x:f>SUM(I4586:K4586)</x:f>
        <x:v>40</x:v>
      </x:c>
      <x:c r="M4586" s="267" t="n">
        <x:f>I4586*TOMATO_HOURS*WEEKS*(1+TOMATO_DIM)^I4586+J4586*CARROT_HOURS*WEEKS*(1+CARROT_DIM)^J4586+K4586*MESCLUN_HOURS*WEEKS*(1+MESCLUN_DIM)^K4586</x:f>
        <x:v>2689.4842957667015</x:v>
      </x:c>
      <x:c r="N4586" s="267" t="n">
        <x:f>MAX(M4586-FARMER_HOURS,0)/TEMP_HOURS_PER_WORKER</x:f>
        <x:v>1.367697427615765</x:v>
      </x:c>
      <x:c r="O4586" s="268" t="n">
        <x:f>I4586*TOMATO_PRICE+J4586*CARROT_PRICE+K4586*MESCLUN_PRICE</x:f>
        <x:v>132480</x:v>
      </x:c>
      <x:c r="P4586" s="268" t="n">
        <x:f>I4586*TOMATO_FERTILIZER+J4586*CARROT_FERTILIZER+K4586*MESCLUN_FERTILIZER</x:f>
        <x:v>26400</x:v>
      </x:c>
      <x:c r="Q4586" s="268" t="n">
        <x:f>MIN(M4586,FARMER_HOURS)*FARMER_RATE+MAX(M4586-FARMER_HOURS,0)*TEMP_RATE</x:f>
        <x:v>59192.43569039412</x:v>
      </x:c>
      <x:c r="R4586" s="268" t="n">
        <x:f>O4586-P4586-Q4586-FIXED_COST</x:f>
        <x:v>26887.564309605877</x:v>
      </x:c>
      <x:c r="S4586" s="139" t="str">
        <x:f>IF(AND(L4586&lt;=TOTAL_BED_CAP,N4586&lt;=TEMP_WORKER_CAP),"YES","NO")</x:f>
        <x:v>YES</x:v>
      </x:c>
      <x:c r="T4586" s="139" t="n">
        <x:f>IF(S4586="YES",R4586,-1E+99)</x:f>
        <x:v>26887.564309605877</x:v>
      </x:c>
    </x:row>
    <x:row r="4587">
      <x:c r="A4587" s="139"/>
      <x:c r="B4587" s="139"/>
      <x:c r="C4587" s="139"/>
      <x:c r="D4587" s="139"/>
      <x:c r="E4587" s="139"/>
      <x:c r="F4587" s="139"/>
      <x:c r="G4587" s="139"/>
      <x:c r="H4587" s="139"/>
      <x:c r="I4587" s="266" t="n">
        <x:f>INT((ROW()-ROW($I$46))/((CARROT_CAP+1)*(MESCLUN_CAP+1)))</x:f>
        <x:v>6</x:v>
      </x:c>
      <x:c r="J4587" s="266" t="n">
        <x:f>MOD(INT((ROW()-ROW($I$46))/(MESCLUN_CAP+1)),CARROT_CAP+1)</x:f>
        <x:v>20</x:v>
      </x:c>
      <x:c r="K4587" s="266" t="n">
        <x:f>MOD(ROW()-ROW($I$46),MESCLUN_CAP+1)</x:f>
        <x:v>15</x:v>
      </x:c>
      <x:c r="L4587" s="266" t="n">
        <x:f>SUM(I4587:K4587)</x:f>
        <x:v>41</x:v>
      </x:c>
      <x:c r="M4587" s="267" t="n">
        <x:f>I4587*TOMATO_HOURS*WEEKS*(1+TOMATO_DIM)^I4587+J4587*CARROT_HOURS*WEEKS*(1+CARROT_DIM)^J4587+K4587*MESCLUN_HOURS*WEEKS*(1+MESCLUN_DIM)^K4587</x:f>
        <x:v>2753.0725026428477</x:v>
      </x:c>
      <x:c r="N4587" s="267" t="n">
        <x:f>MAX(M4587-FARMER_HOURS,0)/TEMP_HOURS_PER_WORKER</x:f>
        <x:v>1.4118559046130887</x:v>
      </x:c>
      <x:c r="O4587" s="268" t="n">
        <x:f>I4587*TOMATO_PRICE+J4587*CARROT_PRICE+K4587*MESCLUN_PRICE</x:f>
        <x:v>135180</x:v>
      </x:c>
      <x:c r="P4587" s="268" t="n">
        <x:f>I4587*TOMATO_FERTILIZER+J4587*CARROT_FERTILIZER+K4587*MESCLUN_FERTILIZER</x:f>
        <x:v>27280</x:v>
      </x:c>
      <x:c r="Q4587" s="268" t="n">
        <x:f>MIN(M4587,FARMER_HOURS)*FARMER_RATE+MAX(M4587-FARMER_HOURS,0)*TEMP_RATE</x:f>
        <x:v>60296.397615327216</x:v>
      </x:c>
      <x:c r="R4587" s="268" t="n">
        <x:f>O4587-P4587-Q4587-FIXED_COST</x:f>
        <x:v>27603.602384672784</x:v>
      </x:c>
      <x:c r="S4587" s="139" t="str">
        <x:f>IF(AND(L4587&lt;=TOTAL_BED_CAP,N4587&lt;=TEMP_WORKER_CAP),"YES","NO")</x:f>
        <x:v>YES</x:v>
      </x:c>
      <x:c r="T4587" s="139" t="n">
        <x:f>IF(S4587="YES",R4587,-1E+99)</x:f>
        <x:v>27603.602384672784</x:v>
      </x:c>
    </x:row>
    <x:row r="4588">
      <x:c r="A4588" s="139"/>
      <x:c r="B4588" s="139"/>
      <x:c r="C4588" s="139"/>
      <x:c r="D4588" s="139"/>
      <x:c r="E4588" s="139"/>
      <x:c r="F4588" s="139"/>
      <x:c r="G4588" s="139"/>
      <x:c r="H4588" s="139"/>
      <x:c r="I4588" s="266" t="n">
        <x:f>INT((ROW()-ROW($I$46))/((CARROT_CAP+1)*(MESCLUN_CAP+1)))</x:f>
        <x:v>6</x:v>
      </x:c>
      <x:c r="J4588" s="266" t="n">
        <x:f>MOD(INT((ROW()-ROW($I$46))/(MESCLUN_CAP+1)),CARROT_CAP+1)</x:f>
        <x:v>20</x:v>
      </x:c>
      <x:c r="K4588" s="266" t="n">
        <x:f>MOD(ROW()-ROW($I$46),MESCLUN_CAP+1)</x:f>
        <x:v>16</x:v>
      </x:c>
      <x:c r="L4588" s="266" t="n">
        <x:f>SUM(I4588:K4588)</x:f>
        <x:v>42</x:v>
      </x:c>
      <x:c r="M4588" s="267" t="n">
        <x:f>I4588*TOMATO_HOURS*WEEKS*(1+TOMATO_DIM)^I4588+J4588*CARROT_HOURS*WEEKS*(1+CARROT_DIM)^J4588+K4588*MESCLUN_HOURS*WEEKS*(1+MESCLUN_DIM)^K4588</x:f>
        <x:v>2818.1332785203367</x:v>
      </x:c>
      <x:c r="N4588" s="267" t="n">
        <x:f>MAX(M4588-FARMER_HOURS,0)/TEMP_HOURS_PER_WORKER</x:f>
        <x:v>1.457036998972456</x:v>
      </x:c>
      <x:c r="O4588" s="268" t="n">
        <x:f>I4588*TOMATO_PRICE+J4588*CARROT_PRICE+K4588*MESCLUN_PRICE</x:f>
        <x:v>137880</x:v>
      </x:c>
      <x:c r="P4588" s="268" t="n">
        <x:f>I4588*TOMATO_FERTILIZER+J4588*CARROT_FERTILIZER+K4588*MESCLUN_FERTILIZER</x:f>
        <x:v>28160</x:v>
      </x:c>
      <x:c r="Q4588" s="268" t="n">
        <x:f>MIN(M4588,FARMER_HOURS)*FARMER_RATE+MAX(M4588-FARMER_HOURS,0)*TEMP_RATE</x:f>
        <x:v>61425.9249743114</x:v>
      </x:c>
      <x:c r="R4588" s="268" t="n">
        <x:f>O4588-P4588-Q4588-FIXED_COST</x:f>
        <x:v>28294.075025688602</x:v>
      </x:c>
      <x:c r="S4588" s="139" t="str">
        <x:f>IF(AND(L4588&lt;=TOTAL_BED_CAP,N4588&lt;=TEMP_WORKER_CAP),"YES","NO")</x:f>
        <x:v>YES</x:v>
      </x:c>
      <x:c r="T4588" s="139" t="n">
        <x:f>IF(S4588="YES",R4588,-1E+99)</x:f>
        <x:v>28294.075025688602</x:v>
      </x:c>
    </x:row>
    <x:row r="4589">
      <x:c r="A4589" s="139"/>
      <x:c r="B4589" s="139"/>
      <x:c r="C4589" s="139"/>
      <x:c r="D4589" s="139"/>
      <x:c r="E4589" s="139"/>
      <x:c r="F4589" s="139"/>
      <x:c r="G4589" s="139"/>
      <x:c r="H4589" s="139"/>
      <x:c r="I4589" s="266" t="n">
        <x:f>INT((ROW()-ROW($I$46))/((CARROT_CAP+1)*(MESCLUN_CAP+1)))</x:f>
        <x:v>6</x:v>
      </x:c>
      <x:c r="J4589" s="266" t="n">
        <x:f>MOD(INT((ROW()-ROW($I$46))/(MESCLUN_CAP+1)),CARROT_CAP+1)</x:f>
        <x:v>20</x:v>
      </x:c>
      <x:c r="K4589" s="266" t="n">
        <x:f>MOD(ROW()-ROW($I$46),MESCLUN_CAP+1)</x:f>
        <x:v>17</x:v>
      </x:c>
      <x:c r="L4589" s="266" t="n">
        <x:f>SUM(I4589:K4589)</x:f>
        <x:v>43</x:v>
      </x:c>
      <x:c r="M4589" s="267" t="n">
        <x:f>I4589*TOMATO_HOURS*WEEKS*(1+TOMATO_DIM)^I4589+J4589*CARROT_HOURS*WEEKS*(1+CARROT_DIM)^J4589+K4589*MESCLUN_HOURS*WEEKS*(1+MESCLUN_DIM)^K4589</x:f>
        <x:v>2884.693501966877</x:v>
      </x:c>
      <x:c r="N4589" s="267" t="n">
        <x:f>MAX(M4589-FARMER_HOURS,0)/TEMP_HOURS_PER_WORKER</x:f>
        <x:v>1.503259376365887</x:v>
      </x:c>
      <x:c r="O4589" s="268" t="n">
        <x:f>I4589*TOMATO_PRICE+J4589*CARROT_PRICE+K4589*MESCLUN_PRICE</x:f>
        <x:v>140580</x:v>
      </x:c>
      <x:c r="P4589" s="268" t="n">
        <x:f>I4589*TOMATO_FERTILIZER+J4589*CARROT_FERTILIZER+K4589*MESCLUN_FERTILIZER</x:f>
        <x:v>29040</x:v>
      </x:c>
      <x:c r="Q4589" s="268" t="n">
        <x:f>MIN(M4589,FARMER_HOURS)*FARMER_RATE+MAX(M4589-FARMER_HOURS,0)*TEMP_RATE</x:f>
        <x:v>62581.484409147175</x:v>
      </x:c>
      <x:c r="R4589" s="268" t="n">
        <x:f>O4589-P4589-Q4589-FIXED_COST</x:f>
        <x:v>28958.515590852825</x:v>
      </x:c>
      <x:c r="S4589" s="139" t="str">
        <x:f>IF(AND(L4589&lt;=TOTAL_BED_CAP,N4589&lt;=TEMP_WORKER_CAP),"YES","NO")</x:f>
        <x:v>YES</x:v>
      </x:c>
      <x:c r="T4589" s="139" t="n">
        <x:f>IF(S4589="YES",R4589,-1E+99)</x:f>
        <x:v>28958.515590852825</x:v>
      </x:c>
    </x:row>
    <x:row r="4590">
      <x:c r="A4590" s="139"/>
      <x:c r="B4590" s="139"/>
      <x:c r="C4590" s="139"/>
      <x:c r="D4590" s="139"/>
      <x:c r="E4590" s="139"/>
      <x:c r="F4590" s="139"/>
      <x:c r="G4590" s="139"/>
      <x:c r="H4590" s="139"/>
      <x:c r="I4590" s="266" t="n">
        <x:f>INT((ROW()-ROW($I$46))/((CARROT_CAP+1)*(MESCLUN_CAP+1)))</x:f>
        <x:v>6</x:v>
      </x:c>
      <x:c r="J4590" s="266" t="n">
        <x:f>MOD(INT((ROW()-ROW($I$46))/(MESCLUN_CAP+1)),CARROT_CAP+1)</x:f>
        <x:v>20</x:v>
      </x:c>
      <x:c r="K4590" s="266" t="n">
        <x:f>MOD(ROW()-ROW($I$46),MESCLUN_CAP+1)</x:f>
        <x:v>18</x:v>
      </x:c>
      <x:c r="L4590" s="266" t="n">
        <x:f>SUM(I4590:K4590)</x:f>
        <x:v>44</x:v>
      </x:c>
      <x:c r="M4590" s="267" t="n">
        <x:f>I4590*TOMATO_HOURS*WEEKS*(1+TOMATO_DIM)^I4590+J4590*CARROT_HOURS*WEEKS*(1+CARROT_DIM)^J4590+K4590*MESCLUN_HOURS*WEEKS*(1+MESCLUN_DIM)^K4590</x:f>
        <x:v>2952.780493425464</x:v>
      </x:c>
      <x:c r="N4590" s="267" t="n">
        <x:f>MAX(M4590-FARMER_HOURS,0)/TEMP_HOURS_PER_WORKER</x:f>
        <x:v>1.550542009323239</x:v>
      </x:c>
      <x:c r="O4590" s="268" t="n">
        <x:f>I4590*TOMATO_PRICE+J4590*CARROT_PRICE+K4590*MESCLUN_PRICE</x:f>
        <x:v>143280</x:v>
      </x:c>
      <x:c r="P4590" s="268" t="n">
        <x:f>I4590*TOMATO_FERTILIZER+J4590*CARROT_FERTILIZER+K4590*MESCLUN_FERTILIZER</x:f>
        <x:v>29920</x:v>
      </x:c>
      <x:c r="Q4590" s="268" t="n">
        <x:f>MIN(M4590,FARMER_HOURS)*FARMER_RATE+MAX(M4590-FARMER_HOURS,0)*TEMP_RATE</x:f>
        <x:v>63763.550233080976</x:v>
      </x:c>
      <x:c r="R4590" s="268" t="n">
        <x:f>O4590-P4590-Q4590-FIXED_COST</x:f>
        <x:v>29596.449766919024</x:v>
      </x:c>
      <x:c r="S4590" s="139" t="str">
        <x:f>IF(AND(L4590&lt;=TOTAL_BED_CAP,N4590&lt;=TEMP_WORKER_CAP),"YES","NO")</x:f>
        <x:v>YES</x:v>
      </x:c>
      <x:c r="T4590" s="139" t="n">
        <x:f>IF(S4590="YES",R4590,-1E+99)</x:f>
        <x:v>29596.449766919024</x:v>
      </x:c>
    </x:row>
    <x:row r="4591">
      <x:c r="A4591" s="139"/>
      <x:c r="B4591" s="139"/>
      <x:c r="C4591" s="139"/>
      <x:c r="D4591" s="139"/>
      <x:c r="E4591" s="139"/>
      <x:c r="F4591" s="139"/>
      <x:c r="G4591" s="139"/>
      <x:c r="H4591" s="139"/>
      <x:c r="I4591" s="266" t="n">
        <x:f>INT((ROW()-ROW($I$46))/((CARROT_CAP+1)*(MESCLUN_CAP+1)))</x:f>
        <x:v>6</x:v>
      </x:c>
      <x:c r="J4591" s="266" t="n">
        <x:f>MOD(INT((ROW()-ROW($I$46))/(MESCLUN_CAP+1)),CARROT_CAP+1)</x:f>
        <x:v>20</x:v>
      </x:c>
      <x:c r="K4591" s="266" t="n">
        <x:f>MOD(ROW()-ROW($I$46),MESCLUN_CAP+1)</x:f>
        <x:v>19</x:v>
      </x:c>
      <x:c r="L4591" s="266" t="n">
        <x:f>SUM(I4591:K4591)</x:f>
        <x:v>45</x:v>
      </x:c>
      <x:c r="M4591" s="267" t="n">
        <x:f>I4591*TOMATO_HOURS*WEEKS*(1+TOMATO_DIM)^I4591+J4591*CARROT_HOURS*WEEKS*(1+CARROT_DIM)^J4591+K4591*MESCLUN_HOURS*WEEKS*(1+MESCLUN_DIM)^K4591</x:f>
        <x:v>3022.422022061486</x:v>
      </x:c>
      <x:c r="N4591" s="267" t="n">
        <x:f>MAX(M4591-FARMER_HOURS,0)/TEMP_HOURS_PER_WORKER</x:f>
        <x:v>1.5989041819871432</x:v>
      </x:c>
      <x:c r="O4591" s="268" t="n">
        <x:f>I4591*TOMATO_PRICE+J4591*CARROT_PRICE+K4591*MESCLUN_PRICE</x:f>
        <x:v>145980</x:v>
      </x:c>
      <x:c r="P4591" s="268" t="n">
        <x:f>I4591*TOMATO_FERTILIZER+J4591*CARROT_FERTILIZER+K4591*MESCLUN_FERTILIZER</x:f>
        <x:v>30800</x:v>
      </x:c>
      <x:c r="Q4591" s="268" t="n">
        <x:f>MIN(M4591,FARMER_HOURS)*FARMER_RATE+MAX(M4591-FARMER_HOURS,0)*TEMP_RATE</x:f>
        <x:v>64972.60454967858</x:v>
      </x:c>
      <x:c r="R4591" s="268" t="n">
        <x:f>O4591-P4591-Q4591-FIXED_COST</x:f>
        <x:v>30207.39545032142</x:v>
      </x:c>
      <x:c r="S4591" s="139" t="str">
        <x:f>IF(AND(L4591&lt;=TOTAL_BED_CAP,N4591&lt;=TEMP_WORKER_CAP),"YES","NO")</x:f>
        <x:v>YES</x:v>
      </x:c>
      <x:c r="T4591" s="139" t="n">
        <x:f>IF(S4591="YES",R4591,-1E+99)</x:f>
        <x:v>30207.39545032142</x:v>
      </x:c>
    </x:row>
    <x:row r="4592">
      <x:c r="A4592" s="139"/>
      <x:c r="B4592" s="139"/>
      <x:c r="C4592" s="139"/>
      <x:c r="D4592" s="139"/>
      <x:c r="E4592" s="139"/>
      <x:c r="F4592" s="139"/>
      <x:c r="G4592" s="139"/>
      <x:c r="H4592" s="139"/>
      <x:c r="I4592" s="266" t="n">
        <x:f>INT((ROW()-ROW($I$46))/((CARROT_CAP+1)*(MESCLUN_CAP+1)))</x:f>
        <x:v>6</x:v>
      </x:c>
      <x:c r="J4592" s="266" t="n">
        <x:f>MOD(INT((ROW()-ROW($I$46))/(MESCLUN_CAP+1)),CARROT_CAP+1)</x:f>
        <x:v>20</x:v>
      </x:c>
      <x:c r="K4592" s="266" t="n">
        <x:f>MOD(ROW()-ROW($I$46),MESCLUN_CAP+1)</x:f>
        <x:v>20</x:v>
      </x:c>
      <x:c r="L4592" s="266" t="n">
        <x:f>SUM(I4592:K4592)</x:f>
        <x:v>46</x:v>
      </x:c>
      <x:c r="M4592" s="267" t="n">
        <x:f>I4592*TOMATO_HOURS*WEEKS*(1+TOMATO_DIM)^I4592+J4592*CARROT_HOURS*WEEKS*(1+CARROT_DIM)^J4592+K4592*MESCLUN_HOURS*WEEKS*(1+MESCLUN_DIM)^K4592</x:f>
        <x:v>3093.646312711963</x:v>
      </x:c>
      <x:c r="N4592" s="267" t="n">
        <x:f>MAX(M4592-FARMER_HOURS,0)/TEMP_HOURS_PER_WORKER</x:f>
        <x:v>1.6483654949388633</x:v>
      </x:c>
      <x:c r="O4592" s="268" t="n">
        <x:f>I4592*TOMATO_PRICE+J4592*CARROT_PRICE+K4592*MESCLUN_PRICE</x:f>
        <x:v>148680</x:v>
      </x:c>
      <x:c r="P4592" s="268" t="n">
        <x:f>I4592*TOMATO_FERTILIZER+J4592*CARROT_FERTILIZER+K4592*MESCLUN_FERTILIZER</x:f>
        <x:v>31680</x:v>
      </x:c>
      <x:c r="Q4592" s="268" t="n">
        <x:f>MIN(M4592,FARMER_HOURS)*FARMER_RATE+MAX(M4592-FARMER_HOURS,0)*TEMP_RATE</x:f>
        <x:v>66209.13737347157</x:v>
      </x:c>
      <x:c r="R4592" s="268" t="n">
        <x:f>O4592-P4592-Q4592-FIXED_COST</x:f>
        <x:v>30790.862626528426</x:v>
      </x:c>
      <x:c r="S4592" s="139" t="str">
        <x:f>IF(AND(L4592&lt;=TOTAL_BED_CAP,N4592&lt;=TEMP_WORKER_CAP),"YES","NO")</x:f>
        <x:v>YES</x:v>
      </x:c>
      <x:c r="T4592" s="139" t="n">
        <x:f>IF(S4592="YES",R4592,-1E+99)</x:f>
        <x:v>30790.862626528426</x:v>
      </x:c>
    </x:row>
    <x:row r="4593">
      <x:c r="A4593" s="139"/>
      <x:c r="B4593" s="139"/>
      <x:c r="C4593" s="139"/>
      <x:c r="D4593" s="139"/>
      <x:c r="E4593" s="139"/>
      <x:c r="F4593" s="139"/>
      <x:c r="G4593" s="139"/>
      <x:c r="H4593" s="139"/>
      <x:c r="I4593" s="266" t="n">
        <x:f>INT((ROW()-ROW($I$46))/((CARROT_CAP+1)*(MESCLUN_CAP+1)))</x:f>
        <x:v>6</x:v>
      </x:c>
      <x:c r="J4593" s="266" t="n">
        <x:f>MOD(INT((ROW()-ROW($I$46))/(MESCLUN_CAP+1)),CARROT_CAP+1)</x:f>
        <x:v>20</x:v>
      </x:c>
      <x:c r="K4593" s="266" t="n">
        <x:f>MOD(ROW()-ROW($I$46),MESCLUN_CAP+1)</x:f>
        <x:v>21</x:v>
      </x:c>
      <x:c r="L4593" s="266" t="n">
        <x:f>SUM(I4593:K4593)</x:f>
        <x:v>47</x:v>
      </x:c>
      <x:c r="M4593" s="267" t="n">
        <x:f>I4593*TOMATO_HOURS*WEEKS*(1+TOMATO_DIM)^I4593+J4593*CARROT_HOURS*WEEKS*(1+CARROT_DIM)^J4593+K4593*MESCLUN_HOURS*WEEKS*(1+MESCLUN_DIM)^K4593</x:f>
        <x:v>3166.482052938407</x:v>
      </x:c>
      <x:c r="N4593" s="267" t="n">
        <x:f>MAX(M4593-FARMER_HOURS,0)/TEMP_HOURS_PER_WORKER</x:f>
        <x:v>1.698945870096116</x:v>
      </x:c>
      <x:c r="O4593" s="268" t="n">
        <x:f>I4593*TOMATO_PRICE+J4593*CARROT_PRICE+K4593*MESCLUN_PRICE</x:f>
        <x:v>151380</x:v>
      </x:c>
      <x:c r="P4593" s="268" t="n">
        <x:f>I4593*TOMATO_FERTILIZER+J4593*CARROT_FERTILIZER+K4593*MESCLUN_FERTILIZER</x:f>
        <x:v>32560</x:v>
      </x:c>
      <x:c r="Q4593" s="268" t="n">
        <x:f>MIN(M4593,FARMER_HOURS)*FARMER_RATE+MAX(M4593-FARMER_HOURS,0)*TEMP_RATE</x:f>
        <x:v>67473.6467524029</x:v>
      </x:c>
      <x:c r="R4593" s="268" t="n">
        <x:f>O4593-P4593-Q4593-FIXED_COST</x:f>
        <x:v>31346.3532475971</x:v>
      </x:c>
      <x:c r="S4593" s="139" t="str">
        <x:f>IF(AND(L4593&lt;=TOTAL_BED_CAP,N4593&lt;=TEMP_WORKER_CAP),"YES","NO")</x:f>
        <x:v>YES</x:v>
      </x:c>
      <x:c r="T4593" s="139" t="n">
        <x:f>IF(S4593="YES",R4593,-1E+99)</x:f>
        <x:v>31346.3532475971</x:v>
      </x:c>
    </x:row>
    <x:row r="4594">
      <x:c r="A4594" s="139"/>
      <x:c r="B4594" s="139"/>
      <x:c r="C4594" s="139"/>
      <x:c r="D4594" s="139"/>
      <x:c r="E4594" s="139"/>
      <x:c r="F4594" s="139"/>
      <x:c r="G4594" s="139"/>
      <x:c r="H4594" s="139"/>
      <x:c r="I4594" s="266" t="n">
        <x:f>INT((ROW()-ROW($I$46))/((CARROT_CAP+1)*(MESCLUN_CAP+1)))</x:f>
        <x:v>6</x:v>
      </x:c>
      <x:c r="J4594" s="266" t="n">
        <x:f>MOD(INT((ROW()-ROW($I$46))/(MESCLUN_CAP+1)),CARROT_CAP+1)</x:f>
        <x:v>20</x:v>
      </x:c>
      <x:c r="K4594" s="266" t="n">
        <x:f>MOD(ROW()-ROW($I$46),MESCLUN_CAP+1)</x:f>
        <x:v>22</x:v>
      </x:c>
      <x:c r="L4594" s="266" t="n">
        <x:f>SUM(I4594:K4594)</x:f>
        <x:v>48</x:v>
      </x:c>
      <x:c r="M4594" s="267" t="n">
        <x:f>I4594*TOMATO_HOURS*WEEKS*(1+TOMATO_DIM)^I4594+J4594*CARROT_HOURS*WEEKS*(1+CARROT_DIM)^J4594+K4594*MESCLUN_HOURS*WEEKS*(1+MESCLUN_DIM)^K4594</x:f>
        <x:v>3240.958400184803</x:v>
      </x:c>
      <x:c r="N4594" s="267" t="n">
        <x:f>MAX(M4594-FARMER_HOURS,0)/TEMP_HOURS_PER_WORKER</x:f>
        <x:v>1.750665555683891</x:v>
      </x:c>
      <x:c r="O4594" s="268" t="n">
        <x:f>I4594*TOMATO_PRICE+J4594*CARROT_PRICE+K4594*MESCLUN_PRICE</x:f>
        <x:v>154080</x:v>
      </x:c>
      <x:c r="P4594" s="268" t="n">
        <x:f>I4594*TOMATO_FERTILIZER+J4594*CARROT_FERTILIZER+K4594*MESCLUN_FERTILIZER</x:f>
        <x:v>33440</x:v>
      </x:c>
      <x:c r="Q4594" s="268" t="n">
        <x:f>MIN(M4594,FARMER_HOURS)*FARMER_RATE+MAX(M4594-FARMER_HOURS,0)*TEMP_RATE</x:f>
        <x:v>68766.63889209728</x:v>
      </x:c>
      <x:c r="R4594" s="268" t="n">
        <x:f>O4594-P4594-Q4594-FIXED_COST</x:f>
        <x:v>31873.361107902718</x:v>
      </x:c>
      <x:c r="S4594" s="139" t="str">
        <x:f>IF(AND(L4594&lt;=TOTAL_BED_CAP,N4594&lt;=TEMP_WORKER_CAP),"YES","NO")</x:f>
        <x:v>YES</x:v>
      </x:c>
      <x:c r="T4594" s="139" t="n">
        <x:f>IF(S4594="YES",R4594,-1E+99)</x:f>
        <x:v>31873.361107902718</x:v>
      </x:c>
    </x:row>
    <x:row r="4595">
      <x:c r="A4595" s="139"/>
      <x:c r="B4595" s="139"/>
      <x:c r="C4595" s="139"/>
      <x:c r="D4595" s="139"/>
      <x:c r="E4595" s="139"/>
      <x:c r="F4595" s="139"/>
      <x:c r="G4595" s="139"/>
      <x:c r="H4595" s="139"/>
      <x:c r="I4595" s="266" t="n">
        <x:f>INT((ROW()-ROW($I$46))/((CARROT_CAP+1)*(MESCLUN_CAP+1)))</x:f>
        <x:v>6</x:v>
      </x:c>
      <x:c r="J4595" s="266" t="n">
        <x:f>MOD(INT((ROW()-ROW($I$46))/(MESCLUN_CAP+1)),CARROT_CAP+1)</x:f>
        <x:v>20</x:v>
      </x:c>
      <x:c r="K4595" s="266" t="n">
        <x:f>MOD(ROW()-ROW($I$46),MESCLUN_CAP+1)</x:f>
        <x:v>23</x:v>
      </x:c>
      <x:c r="L4595" s="266" t="n">
        <x:f>SUM(I4595:K4595)</x:f>
        <x:v>49</x:v>
      </x:c>
      <x:c r="M4595" s="267" t="n">
        <x:f>I4595*TOMATO_HOURS*WEEKS*(1+TOMATO_DIM)^I4595+J4595*CARROT_HOURS*WEEKS*(1+CARROT_DIM)^J4595+K4595*MESCLUN_HOURS*WEEKS*(1+MESCLUN_DIM)^K4595</x:f>
        <x:v>3317.104989042239</x:v>
      </x:c>
      <x:c r="N4595" s="267" t="n">
        <x:f>MAX(M4595-FARMER_HOURS,0)/TEMP_HOURS_PER_WORKER</x:f>
        <x:v>1.8035451312793327</x:v>
      </x:c>
      <x:c r="O4595" s="268" t="n">
        <x:f>I4595*TOMATO_PRICE+J4595*CARROT_PRICE+K4595*MESCLUN_PRICE</x:f>
        <x:v>156780</x:v>
      </x:c>
      <x:c r="P4595" s="268" t="n">
        <x:f>I4595*TOMATO_FERTILIZER+J4595*CARROT_FERTILIZER+K4595*MESCLUN_FERTILIZER</x:f>
        <x:v>34320</x:v>
      </x:c>
      <x:c r="Q4595" s="268" t="n">
        <x:f>MIN(M4595,FARMER_HOURS)*FARMER_RATE+MAX(M4595-FARMER_HOURS,0)*TEMP_RATE</x:f>
        <x:v>70088.62828198331</x:v>
      </x:c>
      <x:c r="R4595" s="268" t="n">
        <x:f>O4595-P4595-Q4595-FIXED_COST</x:f>
        <x:v>32371.371718016686</x:v>
      </x:c>
      <x:c r="S4595" s="139" t="str">
        <x:f>IF(AND(L4595&lt;=TOTAL_BED_CAP,N4595&lt;=TEMP_WORKER_CAP),"YES","NO")</x:f>
        <x:v>YES</x:v>
      </x:c>
      <x:c r="T4595" s="139" t="n">
        <x:f>IF(S4595="YES",R4595,-1E+99)</x:f>
        <x:v>32371.371718016686</x:v>
      </x:c>
    </x:row>
    <x:row r="4596">
      <x:c r="A4596" s="139"/>
      <x:c r="B4596" s="139"/>
      <x:c r="C4596" s="139"/>
      <x:c r="D4596" s="139"/>
      <x:c r="E4596" s="139"/>
      <x:c r="F4596" s="139"/>
      <x:c r="G4596" s="139"/>
      <x:c r="H4596" s="139"/>
      <x:c r="I4596" s="266" t="n">
        <x:f>INT((ROW()-ROW($I$46))/((CARROT_CAP+1)*(MESCLUN_CAP+1)))</x:f>
        <x:v>6</x:v>
      </x:c>
      <x:c r="J4596" s="266" t="n">
        <x:f>MOD(INT((ROW()-ROW($I$46))/(MESCLUN_CAP+1)),CARROT_CAP+1)</x:f>
        <x:v>20</x:v>
      </x:c>
      <x:c r="K4596" s="266" t="n">
        <x:f>MOD(ROW()-ROW($I$46),MESCLUN_CAP+1)</x:f>
        <x:v>24</x:v>
      </x:c>
      <x:c r="L4596" s="266" t="n">
        <x:f>SUM(I4596:K4596)</x:f>
        <x:v>50</x:v>
      </x:c>
      <x:c r="M4596" s="267" t="n">
        <x:f>I4596*TOMATO_HOURS*WEEKS*(1+TOMATO_DIM)^I4596+J4596*CARROT_HOURS*WEEKS*(1+CARROT_DIM)^J4596+K4596*MESCLUN_HOURS*WEEKS*(1+MESCLUN_DIM)^K4596</x:f>
        <x:v>3394.9519386217353</x:v>
      </x:c>
      <x:c r="N4596" s="267" t="n">
        <x:f>MAX(M4596-FARMER_HOURS,0)/TEMP_HOURS_PER_WORKER</x:f>
        <x:v>1.8576055129317606</x:v>
      </x:c>
      <x:c r="O4596" s="268" t="n">
        <x:f>I4596*TOMATO_PRICE+J4596*CARROT_PRICE+K4596*MESCLUN_PRICE</x:f>
        <x:v>159480</x:v>
      </x:c>
      <x:c r="P4596" s="268" t="n">
        <x:f>I4596*TOMATO_FERTILIZER+J4596*CARROT_FERTILIZER+K4596*MESCLUN_FERTILIZER</x:f>
        <x:v>35200</x:v>
      </x:c>
      <x:c r="Q4596" s="268" t="n">
        <x:f>MIN(M4596,FARMER_HOURS)*FARMER_RATE+MAX(M4596-FARMER_HOURS,0)*TEMP_RATE</x:f>
        <x:v>71440.137823294</x:v>
      </x:c>
      <x:c r="R4596" s="268" t="n">
        <x:f>O4596-P4596-Q4596-FIXED_COST</x:f>
        <x:v>32839.862176705996</x:v>
      </x:c>
      <x:c r="S4596" s="139" t="str">
        <x:f>IF(AND(L4596&lt;=TOTAL_BED_CAP,N4596&lt;=TEMP_WORKER_CAP),"YES","NO")</x:f>
        <x:v>YES</x:v>
      </x:c>
      <x:c r="T4596" s="139" t="n">
        <x:f>IF(S4596="YES",R4596,-1E+99)</x:f>
        <x:v>32839.862176705996</x:v>
      </x:c>
    </x:row>
    <x:row r="4597">
      <x:c r="A4597" s="139"/>
      <x:c r="B4597" s="139"/>
      <x:c r="C4597" s="139"/>
      <x:c r="D4597" s="139"/>
      <x:c r="E4597" s="139"/>
      <x:c r="F4597" s="139"/>
      <x:c r="G4597" s="139"/>
      <x:c r="H4597" s="139"/>
      <x:c r="I4597" s="266" t="n">
        <x:f>INT((ROW()-ROW($I$46))/((CARROT_CAP+1)*(MESCLUN_CAP+1)))</x:f>
        <x:v>6</x:v>
      </x:c>
      <x:c r="J4597" s="266" t="n">
        <x:f>MOD(INT((ROW()-ROW($I$46))/(MESCLUN_CAP+1)),CARROT_CAP+1)</x:f>
        <x:v>20</x:v>
      </x:c>
      <x:c r="K4597" s="266" t="n">
        <x:f>MOD(ROW()-ROW($I$46),MESCLUN_CAP+1)</x:f>
        <x:v>25</x:v>
      </x:c>
      <x:c r="L4597" s="266" t="n">
        <x:f>SUM(I4597:K4597)</x:f>
        <x:v>51</x:v>
      </x:c>
      <x:c r="M4597" s="267" t="n">
        <x:f>I4597*TOMATO_HOURS*WEEKS*(1+TOMATO_DIM)^I4597+J4597*CARROT_HOURS*WEEKS*(1+CARROT_DIM)^J4597+K4597*MESCLUN_HOURS*WEEKS*(1+MESCLUN_DIM)^K4597</x:f>
        <x:v>3474.5298600368324</x:v>
      </x:c>
      <x:c r="N4597" s="267" t="n">
        <x:f>MAX(M4597-FARMER_HOURS,0)/TEMP_HOURS_PER_WORKER</x:f>
        <x:v>1.9128679583589114</x:v>
      </x:c>
      <x:c r="O4597" s="268" t="n">
        <x:f>I4597*TOMATO_PRICE+J4597*CARROT_PRICE+K4597*MESCLUN_PRICE</x:f>
        <x:v>162180</x:v>
      </x:c>
      <x:c r="P4597" s="268" t="n">
        <x:f>I4597*TOMATO_FERTILIZER+J4597*CARROT_FERTILIZER+K4597*MESCLUN_FERTILIZER</x:f>
        <x:v>36080</x:v>
      </x:c>
      <x:c r="Q4597" s="268" t="n">
        <x:f>MIN(M4597,FARMER_HOURS)*FARMER_RATE+MAX(M4597-FARMER_HOURS,0)*TEMP_RATE</x:f>
        <x:v>72821.69895897279</x:v>
      </x:c>
      <x:c r="R4597" s="268" t="n">
        <x:f>O4597-P4597-Q4597-FIXED_COST</x:f>
        <x:v>33278.30104102721</x:v>
      </x:c>
      <x:c r="S4597" s="139" t="str">
        <x:f>IF(AND(L4597&lt;=TOTAL_BED_CAP,N4597&lt;=TEMP_WORKER_CAP),"YES","NO")</x:f>
        <x:v>YES</x:v>
      </x:c>
      <x:c r="T4597" s="139" t="n">
        <x:f>IF(S4597="YES",R4597,-1E+99)</x:f>
        <x:v>33278.30104102721</x:v>
      </x:c>
    </x:row>
    <x:row r="4598">
      <x:c r="A4598" s="139"/>
      <x:c r="B4598" s="139"/>
      <x:c r="C4598" s="139"/>
      <x:c r="D4598" s="139"/>
      <x:c r="E4598" s="139"/>
      <x:c r="F4598" s="139"/>
      <x:c r="G4598" s="139"/>
      <x:c r="H4598" s="139"/>
      <x:c r="I4598" s="266" t="n">
        <x:f>INT((ROW()-ROW($I$46))/((CARROT_CAP+1)*(MESCLUN_CAP+1)))</x:f>
        <x:v>6</x:v>
      </x:c>
      <x:c r="J4598" s="266" t="n">
        <x:f>MOD(INT((ROW()-ROW($I$46))/(MESCLUN_CAP+1)),CARROT_CAP+1)</x:f>
        <x:v>20</x:v>
      </x:c>
      <x:c r="K4598" s="266" t="n">
        <x:f>MOD(ROW()-ROW($I$46),MESCLUN_CAP+1)</x:f>
        <x:v>26</x:v>
      </x:c>
      <x:c r="L4598" s="266" t="n">
        <x:f>SUM(I4598:K4598)</x:f>
        <x:v>52</x:v>
      </x:c>
      <x:c r="M4598" s="267" t="n">
        <x:f>I4598*TOMATO_HOURS*WEEKS*(1+TOMATO_DIM)^I4598+J4598*CARROT_HOURS*WEEKS*(1+CARROT_DIM)^J4598+K4598*MESCLUN_HOURS*WEEKS*(1+MESCLUN_DIM)^K4598</x:f>
        <x:v>3555.86986399755</x:v>
      </x:c>
      <x:c r="N4598" s="267" t="n">
        <x:f>MAX(M4598-FARMER_HOURS,0)/TEMP_HOURS_PER_WORKER</x:f>
        <x:v>1.969354072220521</x:v>
      </x:c>
      <x:c r="O4598" s="268" t="n">
        <x:f>I4598*TOMATO_PRICE+J4598*CARROT_PRICE+K4598*MESCLUN_PRICE</x:f>
        <x:v>164880</x:v>
      </x:c>
      <x:c r="P4598" s="268" t="n">
        <x:f>I4598*TOMATO_FERTILIZER+J4598*CARROT_FERTILIZER+K4598*MESCLUN_FERTILIZER</x:f>
        <x:v>36960</x:v>
      </x:c>
      <x:c r="Q4598" s="268" t="n">
        <x:f>MIN(M4598,FARMER_HOURS)*FARMER_RATE+MAX(M4598-FARMER_HOURS,0)*TEMP_RATE</x:f>
        <x:v>74233.85180551303</x:v>
      </x:c>
      <x:c r="R4598" s="268" t="n">
        <x:f>O4598-P4598-Q4598-FIXED_COST</x:f>
        <x:v>33686.148194486974</x:v>
      </x:c>
      <x:c r="S4598" s="139" t="str">
        <x:f>IF(AND(L4598&lt;=TOTAL_BED_CAP,N4598&lt;=TEMP_WORKER_CAP),"YES","NO")</x:f>
        <x:v>YES</x:v>
      </x:c>
      <x:c r="T4598" s="139" t="n">
        <x:f>IF(S4598="YES",R4598,-1E+99)</x:f>
        <x:v>33686.148194486974</x:v>
      </x:c>
    </x:row>
    <x:row r="4599">
      <x:c r="A4599" s="139"/>
      <x:c r="B4599" s="139"/>
      <x:c r="C4599" s="139"/>
      <x:c r="D4599" s="139"/>
      <x:c r="E4599" s="139"/>
      <x:c r="F4599" s="139"/>
      <x:c r="G4599" s="139"/>
      <x:c r="H4599" s="139"/>
      <x:c r="I4599" s="266" t="n">
        <x:f>INT((ROW()-ROW($I$46))/((CARROT_CAP+1)*(MESCLUN_CAP+1)))</x:f>
        <x:v>6</x:v>
      </x:c>
      <x:c r="J4599" s="266" t="n">
        <x:f>MOD(INT((ROW()-ROW($I$46))/(MESCLUN_CAP+1)),CARROT_CAP+1)</x:f>
        <x:v>20</x:v>
      </x:c>
      <x:c r="K4599" s="266" t="n">
        <x:f>MOD(ROW()-ROW($I$46),MESCLUN_CAP+1)</x:f>
        <x:v>27</x:v>
      </x:c>
      <x:c r="L4599" s="266" t="n">
        <x:f>SUM(I4599:K4599)</x:f>
        <x:v>53</x:v>
      </x:c>
      <x:c r="M4599" s="267" t="n">
        <x:f>I4599*TOMATO_HOURS*WEEKS*(1+TOMATO_DIM)^I4599+J4599*CARROT_HOURS*WEEKS*(1+CARROT_DIM)^J4599+K4599*MESCLUN_HOURS*WEEKS*(1+MESCLUN_DIM)^K4599</x:f>
        <x:v>3639.003568517307</x:v>
      </x:c>
      <x:c r="N4599" s="267" t="n">
        <x:f>MAX(M4599-FARMER_HOURS,0)/TEMP_HOURS_PER_WORKER</x:f>
        <x:v>2.0270858114703523</x:v>
      </x:c>
      <x:c r="O4599" s="268" t="n">
        <x:f>I4599*TOMATO_PRICE+J4599*CARROT_PRICE+K4599*MESCLUN_PRICE</x:f>
        <x:v>167580</x:v>
      </x:c>
      <x:c r="P4599" s="268" t="n">
        <x:f>I4599*TOMATO_FERTILIZER+J4599*CARROT_FERTILIZER+K4599*MESCLUN_FERTILIZER</x:f>
        <x:v>37840</x:v>
      </x:c>
      <x:c r="Q4599" s="268" t="n">
        <x:f>MIN(M4599,FARMER_HOURS)*FARMER_RATE+MAX(M4599-FARMER_HOURS,0)*TEMP_RATE</x:f>
        <x:v>75677.14528675881</x:v>
      </x:c>
      <x:c r="R4599" s="268" t="n">
        <x:f>O4599-P4599-Q4599-FIXED_COST</x:f>
        <x:v>34062.85471324119</x:v>
      </x:c>
      <x:c r="S4599" s="139" t="str">
        <x:f>IF(AND(L4599&lt;=TOTAL_BED_CAP,N4599&lt;=TEMP_WORKER_CAP),"YES","NO")</x:f>
        <x:v>YES</x:v>
      </x:c>
      <x:c r="T4599" s="139" t="n">
        <x:f>IF(S4599="YES",R4599,-1E+99)</x:f>
        <x:v>34062.85471324119</x:v>
      </x:c>
    </x:row>
    <x:row r="4600">
      <x:c r="A4600" s="139"/>
      <x:c r="B4600" s="139"/>
      <x:c r="C4600" s="139"/>
      <x:c r="D4600" s="139"/>
      <x:c r="E4600" s="139"/>
      <x:c r="F4600" s="139"/>
      <x:c r="G4600" s="139"/>
      <x:c r="H4600" s="139"/>
      <x:c r="I4600" s="266" t="n">
        <x:f>INT((ROW()-ROW($I$46))/((CARROT_CAP+1)*(MESCLUN_CAP+1)))</x:f>
        <x:v>6</x:v>
      </x:c>
      <x:c r="J4600" s="266" t="n">
        <x:f>MOD(INT((ROW()-ROW($I$46))/(MESCLUN_CAP+1)),CARROT_CAP+1)</x:f>
        <x:v>20</x:v>
      </x:c>
      <x:c r="K4600" s="266" t="n">
        <x:f>MOD(ROW()-ROW($I$46),MESCLUN_CAP+1)</x:f>
        <x:v>28</x:v>
      </x:c>
      <x:c r="L4600" s="266" t="n">
        <x:f>SUM(I4600:K4600)</x:f>
        <x:v>54</x:v>
      </x:c>
      <x:c r="M4600" s="267" t="n">
        <x:f>I4600*TOMATO_HOURS*WEEKS*(1+TOMATO_DIM)^I4600+J4600*CARROT_HOURS*WEEKS*(1+CARROT_DIM)^J4600+K4600*MESCLUN_HOURS*WEEKS*(1+MESCLUN_DIM)^K4600</x:f>
        <x:v>3723.9631067344603</x:v>
      </x:c>
      <x:c r="N4600" s="267" t="n">
        <x:f>MAX(M4600-FARMER_HOURS,0)/TEMP_HOURS_PER_WORKER</x:f>
        <x:v>2.0860854907878195</x:v>
      </x:c>
      <x:c r="O4600" s="268" t="n">
        <x:f>I4600*TOMATO_PRICE+J4600*CARROT_PRICE+K4600*MESCLUN_PRICE</x:f>
        <x:v>170280</x:v>
      </x:c>
      <x:c r="P4600" s="268" t="n">
        <x:f>I4600*TOMATO_FERTILIZER+J4600*CARROT_FERTILIZER+K4600*MESCLUN_FERTILIZER</x:f>
        <x:v>38720</x:v>
      </x:c>
      <x:c r="Q4600" s="268" t="n">
        <x:f>MIN(M4600,FARMER_HOURS)*FARMER_RATE+MAX(M4600-FARMER_HOURS,0)*TEMP_RATE</x:f>
        <x:v>77152.1372696955</x:v>
      </x:c>
      <x:c r="R4600" s="268" t="n">
        <x:f>O4600-P4600-Q4600-FIXED_COST</x:f>
        <x:v>34407.86273030451</x:v>
      </x:c>
      <x:c r="S4600" s="139" t="str">
        <x:f>IF(AND(L4600&lt;=TOTAL_BED_CAP,N4600&lt;=TEMP_WORKER_CAP),"YES","NO")</x:f>
        <x:v>YES</x:v>
      </x:c>
      <x:c r="T4600" s="139" t="n">
        <x:f>IF(S4600="YES",R4600,-1E+99)</x:f>
        <x:v>34407.86273030451</x:v>
      </x:c>
    </x:row>
    <x:row r="4601">
      <x:c r="A4601" s="139"/>
      <x:c r="B4601" s="139"/>
      <x:c r="C4601" s="139"/>
      <x:c r="D4601" s="139"/>
      <x:c r="E4601" s="139"/>
      <x:c r="F4601" s="139"/>
      <x:c r="G4601" s="139"/>
      <x:c r="H4601" s="139"/>
      <x:c r="I4601" s="266" t="n">
        <x:f>INT((ROW()-ROW($I$46))/((CARROT_CAP+1)*(MESCLUN_CAP+1)))</x:f>
        <x:v>6</x:v>
      </x:c>
      <x:c r="J4601" s="266" t="n">
        <x:f>MOD(INT((ROW()-ROW($I$46))/(MESCLUN_CAP+1)),CARROT_CAP+1)</x:f>
        <x:v>20</x:v>
      </x:c>
      <x:c r="K4601" s="266" t="n">
        <x:f>MOD(ROW()-ROW($I$46),MESCLUN_CAP+1)</x:f>
        <x:v>29</x:v>
      </x:c>
      <x:c r="L4601" s="266" t="n">
        <x:f>SUM(I4601:K4601)</x:f>
        <x:v>55</x:v>
      </x:c>
      <x:c r="M4601" s="267" t="n">
        <x:f>I4601*TOMATO_HOURS*WEEKS*(1+TOMATO_DIM)^I4601+J4601*CARROT_HOURS*WEEKS*(1+CARROT_DIM)^J4601+K4601*MESCLUN_HOURS*WEEKS*(1+MESCLUN_DIM)^K4601</x:f>
        <x:v>3810.7811348501136</x:v>
      </x:c>
      <x:c r="N4601" s="267" t="n">
        <x:f>MAX(M4601-FARMER_HOURS,0)/TEMP_HOURS_PER_WORKER</x:f>
        <x:v>2.146375788090357</x:v>
      </x:c>
      <x:c r="O4601" s="268" t="n">
        <x:f>I4601*TOMATO_PRICE+J4601*CARROT_PRICE+K4601*MESCLUN_PRICE</x:f>
        <x:v>172980</x:v>
      </x:c>
      <x:c r="P4601" s="268" t="n">
        <x:f>I4601*TOMATO_FERTILIZER+J4601*CARROT_FERTILIZER+K4601*MESCLUN_FERTILIZER</x:f>
        <x:v>39600</x:v>
      </x:c>
      <x:c r="Q4601" s="268" t="n">
        <x:f>MIN(M4601,FARMER_HOURS)*FARMER_RATE+MAX(M4601-FARMER_HOURS,0)*TEMP_RATE</x:f>
        <x:v>78659.39470225891</x:v>
      </x:c>
      <x:c r="R4601" s="268" t="n">
        <x:f>O4601-P4601-Q4601-FIXED_COST</x:f>
        <x:v>34720.60529774109</x:v>
      </x:c>
      <x:c r="S4601" s="139" t="str">
        <x:f>IF(AND(L4601&lt;=TOTAL_BED_CAP,N4601&lt;=TEMP_WORKER_CAP),"YES","NO")</x:f>
        <x:v>YES</x:v>
      </x:c>
      <x:c r="T4601" s="139" t="n">
        <x:f>IF(S4601="YES",R4601,-1E+99)</x:f>
        <x:v>34720.60529774109</x:v>
      </x:c>
    </x:row>
    <x:row r="4602">
      <x:c r="A4602" s="139"/>
      <x:c r="B4602" s="139"/>
      <x:c r="C4602" s="139"/>
      <x:c r="D4602" s="139"/>
      <x:c r="E4602" s="139"/>
      <x:c r="F4602" s="139"/>
      <x:c r="G4602" s="139"/>
      <x:c r="H4602" s="139"/>
      <x:c r="I4602" s="266" t="n">
        <x:f>INT((ROW()-ROW($I$46))/((CARROT_CAP+1)*(MESCLUN_CAP+1)))</x:f>
        <x:v>6</x:v>
      </x:c>
      <x:c r="J4602" s="266" t="n">
        <x:f>MOD(INT((ROW()-ROW($I$46))/(MESCLUN_CAP+1)),CARROT_CAP+1)</x:f>
        <x:v>20</x:v>
      </x:c>
      <x:c r="K4602" s="266" t="n">
        <x:f>MOD(ROW()-ROW($I$46),MESCLUN_CAP+1)</x:f>
        <x:v>30</x:v>
      </x:c>
      <x:c r="L4602" s="266" t="n">
        <x:f>SUM(I4602:K4602)</x:f>
        <x:v>56</x:v>
      </x:c>
      <x:c r="M4602" s="267" t="n">
        <x:f>I4602*TOMATO_HOURS*WEEKS*(1+TOMATO_DIM)^I4602+J4602*CARROT_HOURS*WEEKS*(1+CARROT_DIM)^J4602+K4602*MESCLUN_HOURS*WEEKS*(1+MESCLUN_DIM)^K4602</x:f>
        <x:v>3899.490840183884</x:v>
      </x:c>
      <x:c r="N4602" s="267" t="n">
        <x:f>MAX(M4602-FARMER_HOURS,0)/TEMP_HOURS_PER_WORKER</x:f>
        <x:v>2.207979750127697</x:v>
      </x:c>
      <x:c r="O4602" s="268" t="n">
        <x:f>I4602*TOMATO_PRICE+J4602*CARROT_PRICE+K4602*MESCLUN_PRICE</x:f>
        <x:v>175680</x:v>
      </x:c>
      <x:c r="P4602" s="268" t="n">
        <x:f>I4602*TOMATO_FERTILIZER+J4602*CARROT_FERTILIZER+K4602*MESCLUN_FERTILIZER</x:f>
        <x:v>40480</x:v>
      </x:c>
      <x:c r="Q4602" s="268" t="n">
        <x:f>MIN(M4602,FARMER_HOURS)*FARMER_RATE+MAX(M4602-FARMER_HOURS,0)*TEMP_RATE</x:f>
        <x:v>80199.49375319242</x:v>
      </x:c>
      <x:c r="R4602" s="268" t="n">
        <x:f>O4602-P4602-Q4602-FIXED_COST</x:f>
        <x:v>35000.50624680758</x:v>
      </x:c>
      <x:c r="S4602" s="139" t="str">
        <x:f>IF(AND(L4602&lt;=TOTAL_BED_CAP,N4602&lt;=TEMP_WORKER_CAP),"YES","NO")</x:f>
        <x:v>YES</x:v>
      </x:c>
      <x:c r="T4602" s="139" t="n">
        <x:f>IF(S4602="YES",R4602,-1E+99)</x:f>
        <x:v>35000.50624680758</x:v>
      </x:c>
    </x:row>
    <x:row r="4603">
      <x:c r="A4603" s="139"/>
      <x:c r="B4603" s="139"/>
      <x:c r="C4603" s="139"/>
      <x:c r="D4603" s="139"/>
      <x:c r="E4603" s="139"/>
      <x:c r="F4603" s="139"/>
      <x:c r="G4603" s="139"/>
      <x:c r="H4603" s="139"/>
      <x:c r="I4603" s="266" t="n">
        <x:f>INT((ROW()-ROW($I$46))/((CARROT_CAP+1)*(MESCLUN_CAP+1)))</x:f>
        <x:v>7</x:v>
      </x:c>
      <x:c r="J4603" s="266" t="n">
        <x:f>MOD(INT((ROW()-ROW($I$46))/(MESCLUN_CAP+1)),CARROT_CAP+1)</x:f>
        <x:v>0</x:v>
      </x:c>
      <x:c r="K4603" s="266" t="n">
        <x:f>MOD(ROW()-ROW($I$46),MESCLUN_CAP+1)</x:f>
        <x:v>0</x:v>
      </x:c>
      <x:c r="L4603" s="266" t="n">
        <x:f>SUM(I4603:K4603)</x:f>
        <x:v>7</x:v>
      </x:c>
      <x:c r="M4603" s="267" t="n">
        <x:f>I4603*TOMATO_HOURS*WEEKS*(1+TOMATO_DIM)^I4603+J4603*CARROT_HOURS*WEEKS*(1+CARROT_DIM)^J4603+K4603*MESCLUN_HOURS*WEEKS*(1+MESCLUN_DIM)^K4603</x:f>
        <x:v>1227.6917730000007</x:v>
      </x:c>
      <x:c r="N4603" s="267" t="n">
        <x:f>MAX(M4603-FARMER_HOURS,0)/TEMP_HOURS_PER_WORKER</x:f>
        <x:v>0.35256373125000046</x:v>
      </x:c>
      <x:c r="O4603" s="268" t="n">
        <x:f>I4603*TOMATO_PRICE+J4603*CARROT_PRICE+K4603*MESCLUN_PRICE</x:f>
        <x:v>61600</x:v>
      </x:c>
      <x:c r="P4603" s="268" t="n">
        <x:f>I4603*TOMATO_FERTILIZER+J4603*CARROT_FERTILIZER+K4603*MESCLUN_FERTILIZER</x:f>
        <x:v>6160</x:v>
      </x:c>
      <x:c r="Q4603" s="268" t="n">
        <x:f>MIN(M4603,FARMER_HOURS)*FARMER_RATE+MAX(M4603-FARMER_HOURS,0)*TEMP_RATE</x:f>
        <x:v>33814.09328125001</x:v>
      </x:c>
      <x:c r="R4603" s="268" t="n">
        <x:f>O4603-P4603-Q4603-FIXED_COST</x:f>
        <x:v>1625.9067187499895</x:v>
      </x:c>
      <x:c r="S4603" s="139" t="str">
        <x:f>IF(AND(L4603&lt;=TOTAL_BED_CAP,N4603&lt;=TEMP_WORKER_CAP),"YES","NO")</x:f>
        <x:v>YES</x:v>
      </x:c>
      <x:c r="T4603" s="139" t="n">
        <x:f>IF(S4603="YES",R4603,-1E+99)</x:f>
        <x:v>1625.9067187499895</x:v>
      </x:c>
    </x:row>
    <x:row r="4604">
      <x:c r="A4604" s="139"/>
      <x:c r="B4604" s="139"/>
      <x:c r="C4604" s="139"/>
      <x:c r="D4604" s="139"/>
      <x:c r="E4604" s="139"/>
      <x:c r="F4604" s="139"/>
      <x:c r="G4604" s="139"/>
      <x:c r="H4604" s="139"/>
      <x:c r="I4604" s="266" t="n">
        <x:f>INT((ROW()-ROW($I$46))/((CARROT_CAP+1)*(MESCLUN_CAP+1)))</x:f>
        <x:v>7</x:v>
      </x:c>
      <x:c r="J4604" s="266" t="n">
        <x:f>MOD(INT((ROW()-ROW($I$46))/(MESCLUN_CAP+1)),CARROT_CAP+1)</x:f>
        <x:v>0</x:v>
      </x:c>
      <x:c r="K4604" s="266" t="n">
        <x:f>MOD(ROW()-ROW($I$46),MESCLUN_CAP+1)</x:f>
        <x:v>1</x:v>
      </x:c>
      <x:c r="L4604" s="266" t="n">
        <x:f>SUM(I4604:K4604)</x:f>
        <x:v>8</x:v>
      </x:c>
      <x:c r="M4604" s="267" t="n">
        <x:f>I4604*TOMATO_HOURS*WEEKS*(1+TOMATO_DIM)^I4604+J4604*CARROT_HOURS*WEEKS*(1+CARROT_DIM)^J4604+K4604*MESCLUN_HOURS*WEEKS*(1+MESCLUN_DIM)^K4604</x:f>
        <x:v>1273.2542730000007</x:v>
      </x:c>
      <x:c r="N4604" s="267" t="n">
        <x:f>MAX(M4604-FARMER_HOURS,0)/TEMP_HOURS_PER_WORKER</x:f>
        <x:v>0.3842043562500005</x:v>
      </x:c>
      <x:c r="O4604" s="268" t="n">
        <x:f>I4604*TOMATO_PRICE+J4604*CARROT_PRICE+K4604*MESCLUN_PRICE</x:f>
        <x:v>64300</x:v>
      </x:c>
      <x:c r="P4604" s="268" t="n">
        <x:f>I4604*TOMATO_FERTILIZER+J4604*CARROT_FERTILIZER+K4604*MESCLUN_FERTILIZER</x:f>
        <x:v>7040</x:v>
      </x:c>
      <x:c r="Q4604" s="268" t="n">
        <x:f>MIN(M4604,FARMER_HOURS)*FARMER_RATE+MAX(M4604-FARMER_HOURS,0)*TEMP_RATE</x:f>
        <x:v>34605.10890625001</x:v>
      </x:c>
      <x:c r="R4604" s="268" t="n">
        <x:f>O4604-P4604-Q4604-FIXED_COST</x:f>
        <x:v>2654.8910937499895</x:v>
      </x:c>
      <x:c r="S4604" s="139" t="str">
        <x:f>IF(AND(L4604&lt;=TOTAL_BED_CAP,N4604&lt;=TEMP_WORKER_CAP),"YES","NO")</x:f>
        <x:v>YES</x:v>
      </x:c>
      <x:c r="T4604" s="139" t="n">
        <x:f>IF(S4604="YES",R4604,-1E+99)</x:f>
        <x:v>2654.8910937499895</x:v>
      </x:c>
    </x:row>
    <x:row r="4605">
      <x:c r="A4605" s="139"/>
      <x:c r="B4605" s="139"/>
      <x:c r="C4605" s="139"/>
      <x:c r="D4605" s="139"/>
      <x:c r="E4605" s="139"/>
      <x:c r="F4605" s="139"/>
      <x:c r="G4605" s="139"/>
      <x:c r="H4605" s="139"/>
      <x:c r="I4605" s="266" t="n">
        <x:f>INT((ROW()-ROW($I$46))/((CARROT_CAP+1)*(MESCLUN_CAP+1)))</x:f>
        <x:v>7</x:v>
      </x:c>
      <x:c r="J4605" s="266" t="n">
        <x:f>MOD(INT((ROW()-ROW($I$46))/(MESCLUN_CAP+1)),CARROT_CAP+1)</x:f>
        <x:v>0</x:v>
      </x:c>
      <x:c r="K4605" s="266" t="n">
        <x:f>MOD(ROW()-ROW($I$46),MESCLUN_CAP+1)</x:f>
        <x:v>2</x:v>
      </x:c>
      <x:c r="L4605" s="266" t="n">
        <x:f>SUM(I4605:K4605)</x:f>
        <x:v>9</x:v>
      </x:c>
      <x:c r="M4605" s="267" t="n">
        <x:f>I4605*TOMATO_HOURS*WEEKS*(1+TOMATO_DIM)^I4605+J4605*CARROT_HOURS*WEEKS*(1+CARROT_DIM)^J4605+K4605*MESCLUN_HOURS*WEEKS*(1+MESCLUN_DIM)^K4605</x:f>
        <x:v>1319.9558355000006</x:v>
      </x:c>
      <x:c r="N4605" s="267" t="n">
        <x:f>MAX(M4605-FARMER_HOURS,0)/TEMP_HOURS_PER_WORKER</x:f>
        <x:v>0.4166359968750004</x:v>
      </x:c>
      <x:c r="O4605" s="268" t="n">
        <x:f>I4605*TOMATO_PRICE+J4605*CARROT_PRICE+K4605*MESCLUN_PRICE</x:f>
        <x:v>67000</x:v>
      </x:c>
      <x:c r="P4605" s="268" t="n">
        <x:f>I4605*TOMATO_FERTILIZER+J4605*CARROT_FERTILIZER+K4605*MESCLUN_FERTILIZER</x:f>
        <x:v>7920</x:v>
      </x:c>
      <x:c r="Q4605" s="268" t="n">
        <x:f>MIN(M4605,FARMER_HOURS)*FARMER_RATE+MAX(M4605-FARMER_HOURS,0)*TEMP_RATE</x:f>
        <x:v>35415.89992187501</x:v>
      </x:c>
      <x:c r="R4605" s="268" t="n">
        <x:f>O4605-P4605-Q4605-FIXED_COST</x:f>
        <x:v>3664.1000781249895</x:v>
      </x:c>
      <x:c r="S4605" s="139" t="str">
        <x:f>IF(AND(L4605&lt;=TOTAL_BED_CAP,N4605&lt;=TEMP_WORKER_CAP),"YES","NO")</x:f>
        <x:v>YES</x:v>
      </x:c>
      <x:c r="T4605" s="139" t="n">
        <x:f>IF(S4605="YES",R4605,-1E+99)</x:f>
        <x:v>3664.1000781249895</x:v>
      </x:c>
    </x:row>
    <x:row r="4606">
      <x:c r="A4606" s="139"/>
      <x:c r="B4606" s="139"/>
      <x:c r="C4606" s="139"/>
      <x:c r="D4606" s="139"/>
      <x:c r="E4606" s="139"/>
      <x:c r="F4606" s="139"/>
      <x:c r="G4606" s="139"/>
      <x:c r="H4606" s="139"/>
      <x:c r="I4606" s="266" t="n">
        <x:f>INT((ROW()-ROW($I$46))/((CARROT_CAP+1)*(MESCLUN_CAP+1)))</x:f>
        <x:v>7</x:v>
      </x:c>
      <x:c r="J4606" s="266" t="n">
        <x:f>MOD(INT((ROW()-ROW($I$46))/(MESCLUN_CAP+1)),CARROT_CAP+1)</x:f>
        <x:v>0</x:v>
      </x:c>
      <x:c r="K4606" s="266" t="n">
        <x:f>MOD(ROW()-ROW($I$46),MESCLUN_CAP+1)</x:f>
        <x:v>3</x:v>
      </x:c>
      <x:c r="L4606" s="266" t="n">
        <x:f>SUM(I4606:K4606)</x:f>
        <x:v>10</x:v>
      </x:c>
      <x:c r="M4606" s="267" t="n">
        <x:f>I4606*TOMATO_HOURS*WEEKS*(1+TOMATO_DIM)^I4606+J4606*CARROT_HOURS*WEEKS*(1+CARROT_DIM)^J4606+K4606*MESCLUN_HOURS*WEEKS*(1+MESCLUN_DIM)^K4606</x:f>
        <x:v>1367.8178179218758</x:v>
      </x:c>
      <x:c r="N4606" s="267" t="n">
        <x:f>MAX(M4606-FARMER_HOURS,0)/TEMP_HOURS_PER_WORKER</x:f>
        <x:v>0.4498734846679693</x:v>
      </x:c>
      <x:c r="O4606" s="268" t="n">
        <x:f>I4606*TOMATO_PRICE+J4606*CARROT_PRICE+K4606*MESCLUN_PRICE</x:f>
        <x:v>69700</x:v>
      </x:c>
      <x:c r="P4606" s="268" t="n">
        <x:f>I4606*TOMATO_FERTILIZER+J4606*CARROT_FERTILIZER+K4606*MESCLUN_FERTILIZER</x:f>
        <x:v>8800</x:v>
      </x:c>
      <x:c r="Q4606" s="268" t="n">
        <x:f>MIN(M4606,FARMER_HOURS)*FARMER_RATE+MAX(M4606-FARMER_HOURS,0)*TEMP_RATE</x:f>
        <x:v>36246.83711669923</x:v>
      </x:c>
      <x:c r="R4606" s="268" t="n">
        <x:f>O4606-P4606-Q4606-FIXED_COST</x:f>
        <x:v>4653.162883300771</x:v>
      </x:c>
      <x:c r="S4606" s="139" t="str">
        <x:f>IF(AND(L4606&lt;=TOTAL_BED_CAP,N4606&lt;=TEMP_WORKER_CAP),"YES","NO")</x:f>
        <x:v>YES</x:v>
      </x:c>
      <x:c r="T4606" s="139" t="n">
        <x:f>IF(S4606="YES",R4606,-1E+99)</x:f>
        <x:v>4653.162883300771</x:v>
      </x:c>
    </x:row>
    <x:row r="4607">
      <x:c r="A4607" s="139"/>
      <x:c r="B4607" s="139"/>
      <x:c r="C4607" s="139"/>
      <x:c r="D4607" s="139"/>
      <x:c r="E4607" s="139"/>
      <x:c r="F4607" s="139"/>
      <x:c r="G4607" s="139"/>
      <x:c r="H4607" s="139"/>
      <x:c r="I4607" s="266" t="n">
        <x:f>INT((ROW()-ROW($I$46))/((CARROT_CAP+1)*(MESCLUN_CAP+1)))</x:f>
        <x:v>7</x:v>
      </x:c>
      <x:c r="J4607" s="266" t="n">
        <x:f>MOD(INT((ROW()-ROW($I$46))/(MESCLUN_CAP+1)),CARROT_CAP+1)</x:f>
        <x:v>0</x:v>
      </x:c>
      <x:c r="K4607" s="266" t="n">
        <x:f>MOD(ROW()-ROW($I$46),MESCLUN_CAP+1)</x:f>
        <x:v>4</x:v>
      </x:c>
      <x:c r="L4607" s="266" t="n">
        <x:f>SUM(I4607:K4607)</x:f>
        <x:v>11</x:v>
      </x:c>
      <x:c r="M4607" s="267" t="n">
        <x:f>I4607*TOMATO_HOURS*WEEKS*(1+TOMATO_DIM)^I4607+J4607*CARROT_HOURS*WEEKS*(1+CARROT_DIM)^J4607+K4607*MESCLUN_HOURS*WEEKS*(1+MESCLUN_DIM)^K4607</x:f>
        <x:v>1416.861933644532</x:v>
      </x:c>
      <x:c r="N4607" s="267" t="n">
        <x:f>MAX(M4607-FARMER_HOURS,0)/TEMP_HOURS_PER_WORKER</x:f>
        <x:v>0.4839318983642583</x:v>
      </x:c>
      <x:c r="O4607" s="268" t="n">
        <x:f>I4607*TOMATO_PRICE+J4607*CARROT_PRICE+K4607*MESCLUN_PRICE</x:f>
        <x:v>72400</x:v>
      </x:c>
      <x:c r="P4607" s="268" t="n">
        <x:f>I4607*TOMATO_FERTILIZER+J4607*CARROT_FERTILIZER+K4607*MESCLUN_FERTILIZER</x:f>
        <x:v>9680</x:v>
      </x:c>
      <x:c r="Q4607" s="268" t="n">
        <x:f>MIN(M4607,FARMER_HOURS)*FARMER_RATE+MAX(M4607-FARMER_HOURS,0)*TEMP_RATE</x:f>
        <x:v>37098.297459106456</x:v>
      </x:c>
      <x:c r="R4607" s="268" t="n">
        <x:f>O4607-P4607-Q4607-FIXED_COST</x:f>
        <x:v>5621.702540893544</x:v>
      </x:c>
      <x:c r="S4607" s="139" t="str">
        <x:f>IF(AND(L4607&lt;=TOTAL_BED_CAP,N4607&lt;=TEMP_WORKER_CAP),"YES","NO")</x:f>
        <x:v>YES</x:v>
      </x:c>
      <x:c r="T4607" s="139" t="n">
        <x:f>IF(S4607="YES",R4607,-1E+99)</x:f>
        <x:v>5621.702540893544</x:v>
      </x:c>
    </x:row>
    <x:row r="4608">
      <x:c r="A4608" s="139"/>
      <x:c r="B4608" s="139"/>
      <x:c r="C4608" s="139"/>
      <x:c r="D4608" s="139"/>
      <x:c r="E4608" s="139"/>
      <x:c r="F4608" s="139"/>
      <x:c r="G4608" s="139"/>
      <x:c r="H4608" s="139"/>
      <x:c r="I4608" s="266" t="n">
        <x:f>INT((ROW()-ROW($I$46))/((CARROT_CAP+1)*(MESCLUN_CAP+1)))</x:f>
        <x:v>7</x:v>
      </x:c>
      <x:c r="J4608" s="266" t="n">
        <x:f>MOD(INT((ROW()-ROW($I$46))/(MESCLUN_CAP+1)),CARROT_CAP+1)</x:f>
        <x:v>0</x:v>
      </x:c>
      <x:c r="K4608" s="266" t="n">
        <x:f>MOD(ROW()-ROW($I$46),MESCLUN_CAP+1)</x:f>
        <x:v>5</x:v>
      </x:c>
      <x:c r="L4608" s="266" t="n">
        <x:f>SUM(I4608:K4608)</x:f>
        <x:v>12</x:v>
      </x:c>
      <x:c r="M4608" s="267" t="n">
        <x:f>I4608*TOMATO_HOURS*WEEKS*(1+TOMATO_DIM)^I4608+J4608*CARROT_HOURS*WEEKS*(1+CARROT_DIM)^J4608+K4608*MESCLUN_HOURS*WEEKS*(1+MESCLUN_DIM)^K4608</x:f>
        <x:v>1467.1102575657355</x:v>
      </x:c>
      <x:c r="N4608" s="267" t="n">
        <x:f>MAX(M4608-FARMER_HOURS,0)/TEMP_HOURS_PER_WORKER</x:f>
        <x:v>0.5188265677539831</x:v>
      </x:c>
      <x:c r="O4608" s="268" t="n">
        <x:f>I4608*TOMATO_PRICE+J4608*CARROT_PRICE+K4608*MESCLUN_PRICE</x:f>
        <x:v>75100</x:v>
      </x:c>
      <x:c r="P4608" s="268" t="n">
        <x:f>I4608*TOMATO_FERTILIZER+J4608*CARROT_FERTILIZER+K4608*MESCLUN_FERTILIZER</x:f>
        <x:v>10560</x:v>
      </x:c>
      <x:c r="Q4608" s="268" t="n">
        <x:f>MIN(M4608,FARMER_HOURS)*FARMER_RATE+MAX(M4608-FARMER_HOURS,0)*TEMP_RATE</x:f>
        <x:v>37970.664193849574</x:v>
      </x:c>
      <x:c r="R4608" s="268" t="n">
        <x:f>O4608-P4608-Q4608-FIXED_COST</x:f>
        <x:v>6569.335806150426</x:v>
      </x:c>
      <x:c r="S4608" s="139" t="str">
        <x:f>IF(AND(L4608&lt;=TOTAL_BED_CAP,N4608&lt;=TEMP_WORKER_CAP),"YES","NO")</x:f>
        <x:v>YES</x:v>
      </x:c>
      <x:c r="T4608" s="139" t="n">
        <x:f>IF(S4608="YES",R4608,-1E+99)</x:f>
        <x:v>6569.335806150426</x:v>
      </x:c>
    </x:row>
    <x:row r="4609">
      <x:c r="A4609" s="139"/>
      <x:c r="B4609" s="139"/>
      <x:c r="C4609" s="139"/>
      <x:c r="D4609" s="139"/>
      <x:c r="E4609" s="139"/>
      <x:c r="F4609" s="139"/>
      <x:c r="G4609" s="139"/>
      <x:c r="H4609" s="139"/>
      <x:c r="I4609" s="266" t="n">
        <x:f>INT((ROW()-ROW($I$46))/((CARROT_CAP+1)*(MESCLUN_CAP+1)))</x:f>
        <x:v>7</x:v>
      </x:c>
      <x:c r="J4609" s="266" t="n">
        <x:f>MOD(INT((ROW()-ROW($I$46))/(MESCLUN_CAP+1)),CARROT_CAP+1)</x:f>
        <x:v>0</x:v>
      </x:c>
      <x:c r="K4609" s="266" t="n">
        <x:f>MOD(ROW()-ROW($I$46),MESCLUN_CAP+1)</x:f>
        <x:v>6</x:v>
      </x:c>
      <x:c r="L4609" s="266" t="n">
        <x:f>SUM(I4609:K4609)</x:f>
        <x:v>13</x:v>
      </x:c>
      <x:c r="M4609" s="267" t="n">
        <x:f>I4609*TOMATO_HOURS*WEEKS*(1+TOMATO_DIM)^I4609+J4609*CARROT_HOURS*WEEKS*(1+CARROT_DIM)^J4609+K4609*MESCLUN_HOURS*WEEKS*(1+MESCLUN_DIM)^K4609</x:f>
        <x:v>1518.5852317473684</x:v>
      </x:c>
      <x:c r="N4609" s="267" t="n">
        <x:f>MAX(M4609-FARMER_HOURS,0)/TEMP_HOURS_PER_WORKER</x:f>
        <x:v>0.5545730776023392</x:v>
      </x:c>
      <x:c r="O4609" s="268" t="n">
        <x:f>I4609*TOMATO_PRICE+J4609*CARROT_PRICE+K4609*MESCLUN_PRICE</x:f>
        <x:v>77800</x:v>
      </x:c>
      <x:c r="P4609" s="268" t="n">
        <x:f>I4609*TOMATO_FERTILIZER+J4609*CARROT_FERTILIZER+K4609*MESCLUN_FERTILIZER</x:f>
        <x:v>11440</x:v>
      </x:c>
      <x:c r="Q4609" s="268" t="n">
        <x:f>MIN(M4609,FARMER_HOURS)*FARMER_RATE+MAX(M4609-FARMER_HOURS,0)*TEMP_RATE</x:f>
        <x:v>38864.32694005848</x:v>
      </x:c>
      <x:c r="R4609" s="268" t="n">
        <x:f>O4609-P4609-Q4609-FIXED_COST</x:f>
        <x:v>7495.673059941517</x:v>
      </x:c>
      <x:c r="S4609" s="139" t="str">
        <x:f>IF(AND(L4609&lt;=TOTAL_BED_CAP,N4609&lt;=TEMP_WORKER_CAP),"YES","NO")</x:f>
        <x:v>YES</x:v>
      </x:c>
      <x:c r="T4609" s="139" t="n">
        <x:f>IF(S4609="YES",R4609,-1E+99)</x:f>
        <x:v>7495.673059941517</x:v>
      </x:c>
    </x:row>
    <x:row r="4610">
      <x:c r="A4610" s="139"/>
      <x:c r="B4610" s="139"/>
      <x:c r="C4610" s="139"/>
      <x:c r="D4610" s="139"/>
      <x:c r="E4610" s="139"/>
      <x:c r="F4610" s="139"/>
      <x:c r="G4610" s="139"/>
      <x:c r="H4610" s="139"/>
      <x:c r="I4610" s="266" t="n">
        <x:f>INT((ROW()-ROW($I$46))/((CARROT_CAP+1)*(MESCLUN_CAP+1)))</x:f>
        <x:v>7</x:v>
      </x:c>
      <x:c r="J4610" s="266" t="n">
        <x:f>MOD(INT((ROW()-ROW($I$46))/(MESCLUN_CAP+1)),CARROT_CAP+1)</x:f>
        <x:v>0</x:v>
      </x:c>
      <x:c r="K4610" s="266" t="n">
        <x:f>MOD(ROW()-ROW($I$46),MESCLUN_CAP+1)</x:f>
        <x:v>7</x:v>
      </x:c>
      <x:c r="L4610" s="266" t="n">
        <x:f>SUM(I4610:K4610)</x:f>
        <x:v>14</x:v>
      </x:c>
      <x:c r="M4610" s="267" t="n">
        <x:f>I4610*TOMATO_HOURS*WEEKS*(1+TOMATO_DIM)^I4610+J4610*CARROT_HOURS*WEEKS*(1+CARROT_DIM)^J4610+K4610*MESCLUN_HOURS*WEEKS*(1+MESCLUN_DIM)^K4610</x:f>
        <x:v>1571.3096711453288</x:v>
      </x:c>
      <x:c r="N4610" s="267" t="n">
        <x:f>MAX(M4610-FARMER_HOURS,0)/TEMP_HOURS_PER_WORKER</x:f>
        <x:v>0.5911872716287006</x:v>
      </x:c>
      <x:c r="O4610" s="268" t="n">
        <x:f>I4610*TOMATO_PRICE+J4610*CARROT_PRICE+K4610*MESCLUN_PRICE</x:f>
        <x:v>80500</x:v>
      </x:c>
      <x:c r="P4610" s="268" t="n">
        <x:f>I4610*TOMATO_FERTILIZER+J4610*CARROT_FERTILIZER+K4610*MESCLUN_FERTILIZER</x:f>
        <x:v>12320</x:v>
      </x:c>
      <x:c r="Q4610" s="268" t="n">
        <x:f>MIN(M4610,FARMER_HOURS)*FARMER_RATE+MAX(M4610-FARMER_HOURS,0)*TEMP_RATE</x:f>
        <x:v>39779.681790717514</x:v>
      </x:c>
      <x:c r="R4610" s="268" t="n">
        <x:f>O4610-P4610-Q4610-FIXED_COST</x:f>
        <x:v>8400.318209282486</x:v>
      </x:c>
      <x:c r="S4610" s="139" t="str">
        <x:f>IF(AND(L4610&lt;=TOTAL_BED_CAP,N4610&lt;=TEMP_WORKER_CAP),"YES","NO")</x:f>
        <x:v>YES</x:v>
      </x:c>
      <x:c r="T4610" s="139" t="n">
        <x:f>IF(S4610="YES",R4610,-1E+99)</x:f>
        <x:v>8400.318209282486</x:v>
      </x:c>
    </x:row>
    <x:row r="4611">
      <x:c r="A4611" s="139"/>
      <x:c r="B4611" s="139"/>
      <x:c r="C4611" s="139"/>
      <x:c r="D4611" s="139"/>
      <x:c r="E4611" s="139"/>
      <x:c r="F4611" s="139"/>
      <x:c r="G4611" s="139"/>
      <x:c r="H4611" s="139"/>
      <x:c r="I4611" s="266" t="n">
        <x:f>INT((ROW()-ROW($I$46))/((CARROT_CAP+1)*(MESCLUN_CAP+1)))</x:f>
        <x:v>7</x:v>
      </x:c>
      <x:c r="J4611" s="266" t="n">
        <x:f>MOD(INT((ROW()-ROW($I$46))/(MESCLUN_CAP+1)),CARROT_CAP+1)</x:f>
        <x:v>0</x:v>
      </x:c>
      <x:c r="K4611" s="266" t="n">
        <x:f>MOD(ROW()-ROW($I$46),MESCLUN_CAP+1)</x:f>
        <x:v>8</x:v>
      </x:c>
      <x:c r="L4611" s="266" t="n">
        <x:f>SUM(I4611:K4611)</x:f>
        <x:v>15</x:v>
      </x:c>
      <x:c r="M4611" s="267" t="n">
        <x:f>I4611*TOMATO_HOURS*WEEKS*(1+TOMATO_DIM)^I4611+J4611*CARROT_HOURS*WEEKS*(1+CARROT_DIM)^J4611+K4611*MESCLUN_HOURS*WEEKS*(1+MESCLUN_DIM)^K4611</x:f>
        <x:v>1625.306769425309</x:v>
      </x:c>
      <x:c r="N4611" s="267" t="n">
        <x:f>MAX(M4611-FARMER_HOURS,0)/TEMP_HOURS_PER_WORKER</x:f>
        <x:v>0.6286852565453536</x:v>
      </x:c>
      <x:c r="O4611" s="268" t="n">
        <x:f>I4611*TOMATO_PRICE+J4611*CARROT_PRICE+K4611*MESCLUN_PRICE</x:f>
        <x:v>83200</x:v>
      </x:c>
      <x:c r="P4611" s="268" t="n">
        <x:f>I4611*TOMATO_FERTILIZER+J4611*CARROT_FERTILIZER+K4611*MESCLUN_FERTILIZER</x:f>
        <x:v>13200</x:v>
      </x:c>
      <x:c r="Q4611" s="268" t="n">
        <x:f>MIN(M4611,FARMER_HOURS)*FARMER_RATE+MAX(M4611-FARMER_HOURS,0)*TEMP_RATE</x:f>
        <x:v>40717.13141363384</x:v>
      </x:c>
      <x:c r="R4611" s="268" t="n">
        <x:f>O4611-P4611-Q4611-FIXED_COST</x:f>
        <x:v>9282.86858636616</x:v>
      </x:c>
      <x:c r="S4611" s="139" t="str">
        <x:f>IF(AND(L4611&lt;=TOTAL_BED_CAP,N4611&lt;=TEMP_WORKER_CAP),"YES","NO")</x:f>
        <x:v>YES</x:v>
      </x:c>
      <x:c r="T4611" s="139" t="n">
        <x:f>IF(S4611="YES",R4611,-1E+99)</x:f>
        <x:v>9282.86858636616</x:v>
      </x:c>
    </x:row>
    <x:row r="4612">
      <x:c r="A4612" s="139"/>
      <x:c r="B4612" s="139"/>
      <x:c r="C4612" s="139"/>
      <x:c r="D4612" s="139"/>
      <x:c r="E4612" s="139"/>
      <x:c r="F4612" s="139"/>
      <x:c r="G4612" s="139"/>
      <x:c r="H4612" s="139"/>
      <x:c r="I4612" s="266" t="n">
        <x:f>INT((ROW()-ROW($I$46))/((CARROT_CAP+1)*(MESCLUN_CAP+1)))</x:f>
        <x:v>7</x:v>
      </x:c>
      <x:c r="J4612" s="266" t="n">
        <x:f>MOD(INT((ROW()-ROW($I$46))/(MESCLUN_CAP+1)),CARROT_CAP+1)</x:f>
        <x:v>0</x:v>
      </x:c>
      <x:c r="K4612" s="266" t="n">
        <x:f>MOD(ROW()-ROW($I$46),MESCLUN_CAP+1)</x:f>
        <x:v>9</x:v>
      </x:c>
      <x:c r="L4612" s="266" t="n">
        <x:f>SUM(I4612:K4612)</x:f>
        <x:v>16</x:v>
      </x:c>
      <x:c r="M4612" s="267" t="n">
        <x:f>I4612*TOMATO_HOURS*WEEKS*(1+TOMATO_DIM)^I4612+J4612*CARROT_HOURS*WEEKS*(1+CARROT_DIM)^J4612+K4612*MESCLUN_HOURS*WEEKS*(1+MESCLUN_DIM)^K4612</x:f>
        <x:v>1680.6001048657035</x:v>
      </x:c>
      <x:c r="N4612" s="267" t="n">
        <x:f>MAX(M4612-FARMER_HOURS,0)/TEMP_HOURS_PER_WORKER</x:f>
        <x:v>0.6670834061567386</x:v>
      </x:c>
      <x:c r="O4612" s="268" t="n">
        <x:f>I4612*TOMATO_PRICE+J4612*CARROT_PRICE+K4612*MESCLUN_PRICE</x:f>
        <x:v>85900</x:v>
      </x:c>
      <x:c r="P4612" s="268" t="n">
        <x:f>I4612*TOMATO_FERTILIZER+J4612*CARROT_FERTILIZER+K4612*MESCLUN_FERTILIZER</x:f>
        <x:v>14080</x:v>
      </x:c>
      <x:c r="Q4612" s="268" t="n">
        <x:f>MIN(M4612,FARMER_HOURS)*FARMER_RATE+MAX(M4612-FARMER_HOURS,0)*TEMP_RATE</x:f>
        <x:v>41677.085153918466</x:v>
      </x:c>
      <x:c r="R4612" s="268" t="n">
        <x:f>O4612-P4612-Q4612-FIXED_COST</x:f>
        <x:v>10142.914846081534</x:v>
      </x:c>
      <x:c r="S4612" s="139" t="str">
        <x:f>IF(AND(L4612&lt;=TOTAL_BED_CAP,N4612&lt;=TEMP_WORKER_CAP),"YES","NO")</x:f>
        <x:v>YES</x:v>
      </x:c>
      <x:c r="T4612" s="139" t="n">
        <x:f>IF(S4612="YES",R4612,-1E+99)</x:f>
        <x:v>10142.914846081534</x:v>
      </x:c>
    </x:row>
    <x:row r="4613">
      <x:c r="A4613" s="139"/>
      <x:c r="B4613" s="139"/>
      <x:c r="C4613" s="139"/>
      <x:c r="D4613" s="139"/>
      <x:c r="E4613" s="139"/>
      <x:c r="F4613" s="139"/>
      <x:c r="G4613" s="139"/>
      <x:c r="H4613" s="139"/>
      <x:c r="I4613" s="266" t="n">
        <x:f>INT((ROW()-ROW($I$46))/((CARROT_CAP+1)*(MESCLUN_CAP+1)))</x:f>
        <x:v>7</x:v>
      </x:c>
      <x:c r="J4613" s="266" t="n">
        <x:f>MOD(INT((ROW()-ROW($I$46))/(MESCLUN_CAP+1)),CARROT_CAP+1)</x:f>
        <x:v>0</x:v>
      </x:c>
      <x:c r="K4613" s="266" t="n">
        <x:f>MOD(ROW()-ROW($I$46),MESCLUN_CAP+1)</x:f>
        <x:v>10</x:v>
      </x:c>
      <x:c r="L4613" s="266" t="n">
        <x:f>SUM(I4613:K4613)</x:f>
        <x:v>17</x:v>
      </x:c>
      <x:c r="M4613" s="267" t="n">
        <x:f>I4613*TOMATO_HOURS*WEEKS*(1+TOMATO_DIM)^I4613+J4613*CARROT_HOURS*WEEKS*(1+CARROT_DIM)^J4613+K4613*MESCLUN_HOURS*WEEKS*(1+MESCLUN_DIM)^K4613</x:f>
        <x:v>1737.2136463489162</x:v>
      </x:c>
      <x:c r="N4613" s="267" t="n">
        <x:f>MAX(M4613-FARMER_HOURS,0)/TEMP_HOURS_PER_WORKER</x:f>
        <x:v>0.7063983655200807</x:v>
      </x:c>
      <x:c r="O4613" s="268" t="n">
        <x:f>I4613*TOMATO_PRICE+J4613*CARROT_PRICE+K4613*MESCLUN_PRICE</x:f>
        <x:v>88600</x:v>
      </x:c>
      <x:c r="P4613" s="268" t="n">
        <x:f>I4613*TOMATO_FERTILIZER+J4613*CARROT_FERTILIZER+K4613*MESCLUN_FERTILIZER</x:f>
        <x:v>14960</x:v>
      </x:c>
      <x:c r="Q4613" s="268" t="n">
        <x:f>MIN(M4613,FARMER_HOURS)*FARMER_RATE+MAX(M4613-FARMER_HOURS,0)*TEMP_RATE</x:f>
        <x:v>42659.959138002014</x:v>
      </x:c>
      <x:c r="R4613" s="268" t="n">
        <x:f>O4613-P4613-Q4613-FIXED_COST</x:f>
        <x:v>10980.040861997986</x:v>
      </x:c>
      <x:c r="S4613" s="139" t="str">
        <x:f>IF(AND(L4613&lt;=TOTAL_BED_CAP,N4613&lt;=TEMP_WORKER_CAP),"YES","NO")</x:f>
        <x:v>YES</x:v>
      </x:c>
      <x:c r="T4613" s="139" t="n">
        <x:f>IF(S4613="YES",R4613,-1E+99)</x:f>
        <x:v>10980.040861997986</x:v>
      </x:c>
    </x:row>
    <x:row r="4614">
      <x:c r="A4614" s="139"/>
      <x:c r="B4614" s="139"/>
      <x:c r="C4614" s="139"/>
      <x:c r="D4614" s="139"/>
      <x:c r="E4614" s="139"/>
      <x:c r="F4614" s="139"/>
      <x:c r="G4614" s="139"/>
      <x:c r="H4614" s="139"/>
      <x:c r="I4614" s="266" t="n">
        <x:f>INT((ROW()-ROW($I$46))/((CARROT_CAP+1)*(MESCLUN_CAP+1)))</x:f>
        <x:v>7</x:v>
      </x:c>
      <x:c r="J4614" s="266" t="n">
        <x:f>MOD(INT((ROW()-ROW($I$46))/(MESCLUN_CAP+1)),CARROT_CAP+1)</x:f>
        <x:v>0</x:v>
      </x:c>
      <x:c r="K4614" s="266" t="n">
        <x:f>MOD(ROW()-ROW($I$46),MESCLUN_CAP+1)</x:f>
        <x:v>11</x:v>
      </x:c>
      <x:c r="L4614" s="266" t="n">
        <x:f>SUM(I4614:K4614)</x:f>
        <x:v>18</x:v>
      </x:c>
      <x:c r="M4614" s="267" t="n">
        <x:f>I4614*TOMATO_HOURS*WEEKS*(1+TOMATO_DIM)^I4614+J4614*CARROT_HOURS*WEEKS*(1+CARROT_DIM)^J4614+K4614*MESCLUN_HOURS*WEEKS*(1+MESCLUN_DIM)^K4614</x:f>
        <x:v>1795.1717594423553</x:v>
      </x:c>
      <x:c r="N4614" s="267" t="n">
        <x:f>MAX(M4614-FARMER_HOURS,0)/TEMP_HOURS_PER_WORKER</x:f>
        <x:v>0.7466470551683023</x:v>
      </x:c>
      <x:c r="O4614" s="268" t="n">
        <x:f>I4614*TOMATO_PRICE+J4614*CARROT_PRICE+K4614*MESCLUN_PRICE</x:f>
        <x:v>91300</x:v>
      </x:c>
      <x:c r="P4614" s="268" t="n">
        <x:f>I4614*TOMATO_FERTILIZER+J4614*CARROT_FERTILIZER+K4614*MESCLUN_FERTILIZER</x:f>
        <x:v>15840</x:v>
      </x:c>
      <x:c r="Q4614" s="268" t="n">
        <x:f>MIN(M4614,FARMER_HOURS)*FARMER_RATE+MAX(M4614-FARMER_HOURS,0)*TEMP_RATE</x:f>
        <x:v>43666.17637920756</x:v>
      </x:c>
      <x:c r="R4614" s="268" t="n">
        <x:f>O4614-P4614-Q4614-FIXED_COST</x:f>
        <x:v>11793.823620792442</x:v>
      </x:c>
      <x:c r="S4614" s="139" t="str">
        <x:f>IF(AND(L4614&lt;=TOTAL_BED_CAP,N4614&lt;=TEMP_WORKER_CAP),"YES","NO")</x:f>
        <x:v>YES</x:v>
      </x:c>
      <x:c r="T4614" s="139" t="n">
        <x:f>IF(S4614="YES",R4614,-1E+99)</x:f>
        <x:v>11793.823620792442</x:v>
      </x:c>
    </x:row>
    <x:row r="4615">
      <x:c r="A4615" s="139"/>
      <x:c r="B4615" s="139"/>
      <x:c r="C4615" s="139"/>
      <x:c r="D4615" s="139"/>
      <x:c r="E4615" s="139"/>
      <x:c r="F4615" s="139"/>
      <x:c r="G4615" s="139"/>
      <x:c r="H4615" s="139"/>
      <x:c r="I4615" s="266" t="n">
        <x:f>INT((ROW()-ROW($I$46))/((CARROT_CAP+1)*(MESCLUN_CAP+1)))</x:f>
        <x:v>7</x:v>
      </x:c>
      <x:c r="J4615" s="266" t="n">
        <x:f>MOD(INT((ROW()-ROW($I$46))/(MESCLUN_CAP+1)),CARROT_CAP+1)</x:f>
        <x:v>0</x:v>
      </x:c>
      <x:c r="K4615" s="266" t="n">
        <x:f>MOD(ROW()-ROW($I$46),MESCLUN_CAP+1)</x:f>
        <x:v>12</x:v>
      </x:c>
      <x:c r="L4615" s="266" t="n">
        <x:f>SUM(I4615:K4615)</x:f>
        <x:v>19</x:v>
      </x:c>
      <x:c r="M4615" s="267" t="n">
        <x:f>I4615*TOMATO_HOURS*WEEKS*(1+TOMATO_DIM)^I4615+J4615*CARROT_HOURS*WEEKS*(1+CARROT_DIM)^J4615+K4615*MESCLUN_HOURS*WEEKS*(1+MESCLUN_DIM)^K4615</x:f>
        <x:v>1854.4992125704198</x:v>
      </x:c>
      <x:c r="N4615" s="267" t="n">
        <x:f>MAX(M4615-FARMER_HOURS,0)/TEMP_HOURS_PER_WORKER</x:f>
        <x:v>0.7878466753961249</x:v>
      </x:c>
      <x:c r="O4615" s="268" t="n">
        <x:f>I4615*TOMATO_PRICE+J4615*CARROT_PRICE+K4615*MESCLUN_PRICE</x:f>
        <x:v>94000</x:v>
      </x:c>
      <x:c r="P4615" s="268" t="n">
        <x:f>I4615*TOMATO_FERTILIZER+J4615*CARROT_FERTILIZER+K4615*MESCLUN_FERTILIZER</x:f>
        <x:v>16720</x:v>
      </x:c>
      <x:c r="Q4615" s="268" t="n">
        <x:f>MIN(M4615,FARMER_HOURS)*FARMER_RATE+MAX(M4615-FARMER_HOURS,0)*TEMP_RATE</x:f>
        <x:v>44696.16688490312</x:v>
      </x:c>
      <x:c r="R4615" s="268" t="n">
        <x:f>O4615-P4615-Q4615-FIXED_COST</x:f>
        <x:v>12583.83311509688</x:v>
      </x:c>
      <x:c r="S4615" s="139" t="str">
        <x:f>IF(AND(L4615&lt;=TOTAL_BED_CAP,N4615&lt;=TEMP_WORKER_CAP),"YES","NO")</x:f>
        <x:v>YES</x:v>
      </x:c>
      <x:c r="T4615" s="139" t="n">
        <x:f>IF(S4615="YES",R4615,-1E+99)</x:f>
        <x:v>12583.83311509688</x:v>
      </x:c>
    </x:row>
    <x:row r="4616">
      <x:c r="A4616" s="139"/>
      <x:c r="B4616" s="139"/>
      <x:c r="C4616" s="139"/>
      <x:c r="D4616" s="139"/>
      <x:c r="E4616" s="139"/>
      <x:c r="F4616" s="139"/>
      <x:c r="G4616" s="139"/>
      <x:c r="H4616" s="139"/>
      <x:c r="I4616" s="266" t="n">
        <x:f>INT((ROW()-ROW($I$46))/((CARROT_CAP+1)*(MESCLUN_CAP+1)))</x:f>
        <x:v>7</x:v>
      </x:c>
      <x:c r="J4616" s="266" t="n">
        <x:f>MOD(INT((ROW()-ROW($I$46))/(MESCLUN_CAP+1)),CARROT_CAP+1)</x:f>
        <x:v>0</x:v>
      </x:c>
      <x:c r="K4616" s="266" t="n">
        <x:f>MOD(ROW()-ROW($I$46),MESCLUN_CAP+1)</x:f>
        <x:v>13</x:v>
      </x:c>
      <x:c r="L4616" s="266" t="n">
        <x:f>SUM(I4616:K4616)</x:f>
        <x:v>20</x:v>
      </x:c>
      <x:c r="M4616" s="267" t="n">
        <x:f>I4616*TOMATO_HOURS*WEEKS*(1+TOMATO_DIM)^I4616+J4616*CARROT_HOURS*WEEKS*(1+CARROT_DIM)^J4616+K4616*MESCLUN_HOURS*WEEKS*(1+MESCLUN_DIM)^K4616</x:f>
        <x:v>1915.221183278804</x:v>
      </x:c>
      <x:c r="N4616" s="267" t="n">
        <x:f>MAX(M4616-FARMER_HOURS,0)/TEMP_HOURS_PER_WORKER</x:f>
        <x:v>0.8300147106102804</x:v>
      </x:c>
      <x:c r="O4616" s="268" t="n">
        <x:f>I4616*TOMATO_PRICE+J4616*CARROT_PRICE+K4616*MESCLUN_PRICE</x:f>
        <x:v>96700</x:v>
      </x:c>
      <x:c r="P4616" s="268" t="n">
        <x:f>I4616*TOMATO_FERTILIZER+J4616*CARROT_FERTILIZER+K4616*MESCLUN_FERTILIZER</x:f>
        <x:v>17600</x:v>
      </x:c>
      <x:c r="Q4616" s="268" t="n">
        <x:f>MIN(M4616,FARMER_HOURS)*FARMER_RATE+MAX(M4616-FARMER_HOURS,0)*TEMP_RATE</x:f>
        <x:v>45750.36776525701</x:v>
      </x:c>
      <x:c r="R4616" s="268" t="n">
        <x:f>O4616-P4616-Q4616-FIXED_COST</x:f>
        <x:v>13349.632234742989</x:v>
      </x:c>
      <x:c r="S4616" s="139" t="str">
        <x:f>IF(AND(L4616&lt;=TOTAL_BED_CAP,N4616&lt;=TEMP_WORKER_CAP),"YES","NO")</x:f>
        <x:v>YES</x:v>
      </x:c>
      <x:c r="T4616" s="139" t="n">
        <x:f>IF(S4616="YES",R4616,-1E+99)</x:f>
        <x:v>13349.632234742989</x:v>
      </x:c>
    </x:row>
    <x:row r="4617">
      <x:c r="A4617" s="139"/>
      <x:c r="B4617" s="139"/>
      <x:c r="C4617" s="139"/>
      <x:c r="D4617" s="139"/>
      <x:c r="E4617" s="139"/>
      <x:c r="F4617" s="139"/>
      <x:c r="G4617" s="139"/>
      <x:c r="H4617" s="139"/>
      <x:c r="I4617" s="266" t="n">
        <x:f>INT((ROW()-ROW($I$46))/((CARROT_CAP+1)*(MESCLUN_CAP+1)))</x:f>
        <x:v>7</x:v>
      </x:c>
      <x:c r="J4617" s="266" t="n">
        <x:f>MOD(INT((ROW()-ROW($I$46))/(MESCLUN_CAP+1)),CARROT_CAP+1)</x:f>
        <x:v>0</x:v>
      </x:c>
      <x:c r="K4617" s="266" t="n">
        <x:f>MOD(ROW()-ROW($I$46),MESCLUN_CAP+1)</x:f>
        <x:v>14</x:v>
      </x:c>
      <x:c r="L4617" s="266" t="n">
        <x:f>SUM(I4617:K4617)</x:f>
        <x:v>21</x:v>
      </x:c>
      <x:c r="M4617" s="267" t="n">
        <x:f>I4617*TOMATO_HOURS*WEEKS*(1+TOMATO_DIM)^I4617+J4617*CARROT_HOURS*WEEKS*(1+CARROT_DIM)^J4617+K4617*MESCLUN_HOURS*WEEKS*(1+MESCLUN_DIM)^K4617</x:f>
        <x:v>1977.363264592465</x:v>
      </x:c>
      <x:c r="N4617" s="267" t="n">
        <x:f>MAX(M4617-FARMER_HOURS,0)/TEMP_HOURS_PER_WORKER</x:f>
        <x:v>0.8731689337447673</x:v>
      </x:c>
      <x:c r="O4617" s="268" t="n">
        <x:f>I4617*TOMATO_PRICE+J4617*CARROT_PRICE+K4617*MESCLUN_PRICE</x:f>
        <x:v>99400</x:v>
      </x:c>
      <x:c r="P4617" s="268" t="n">
        <x:f>I4617*TOMATO_FERTILIZER+J4617*CARROT_FERTILIZER+K4617*MESCLUN_FERTILIZER</x:f>
        <x:v>18480</x:v>
      </x:c>
      <x:c r="Q4617" s="268" t="n">
        <x:f>MIN(M4617,FARMER_HOURS)*FARMER_RATE+MAX(M4617-FARMER_HOURS,0)*TEMP_RATE</x:f>
        <x:v>46829.22334361918</x:v>
      </x:c>
      <x:c r="R4617" s="268" t="n">
        <x:f>O4617-P4617-Q4617-FIXED_COST</x:f>
        <x:v>14090.776656380818</x:v>
      </x:c>
      <x:c r="S4617" s="139" t="str">
        <x:f>IF(AND(L4617&lt;=TOTAL_BED_CAP,N4617&lt;=TEMP_WORKER_CAP),"YES","NO")</x:f>
        <x:v>YES</x:v>
      </x:c>
      <x:c r="T4617" s="139" t="n">
        <x:f>IF(S4617="YES",R4617,-1E+99)</x:f>
        <x:v>14090.776656380818</x:v>
      </x:c>
    </x:row>
    <x:row r="4618">
      <x:c r="A4618" s="139"/>
      <x:c r="B4618" s="139"/>
      <x:c r="C4618" s="139"/>
      <x:c r="D4618" s="139"/>
      <x:c r="E4618" s="139"/>
      <x:c r="F4618" s="139"/>
      <x:c r="G4618" s="139"/>
      <x:c r="H4618" s="139"/>
      <x:c r="I4618" s="266" t="n">
        <x:f>INT((ROW()-ROW($I$46))/((CARROT_CAP+1)*(MESCLUN_CAP+1)))</x:f>
        <x:v>7</x:v>
      </x:c>
      <x:c r="J4618" s="266" t="n">
        <x:f>MOD(INT((ROW()-ROW($I$46))/(MESCLUN_CAP+1)),CARROT_CAP+1)</x:f>
        <x:v>0</x:v>
      </x:c>
      <x:c r="K4618" s="266" t="n">
        <x:f>MOD(ROW()-ROW($I$46),MESCLUN_CAP+1)</x:f>
        <x:v>15</x:v>
      </x:c>
      <x:c r="L4618" s="266" t="n">
        <x:f>SUM(I4618:K4618)</x:f>
        <x:v>22</x:v>
      </x:c>
      <x:c r="M4618" s="267" t="n">
        <x:f>I4618*TOMATO_HOURS*WEEKS*(1+TOMATO_DIM)^I4618+J4618*CARROT_HOURS*WEEKS*(1+CARROT_DIM)^J4618+K4618*MESCLUN_HOURS*WEEKS*(1+MESCLUN_DIM)^K4618</x:f>
        <x:v>2040.9514714686115</x:v>
      </x:c>
      <x:c r="N4618" s="267" t="n">
        <x:f>MAX(M4618-FARMER_HOURS,0)/TEMP_HOURS_PER_WORKER</x:f>
        <x:v>0.9173274107420913</x:v>
      </x:c>
      <x:c r="O4618" s="268" t="n">
        <x:f>I4618*TOMATO_PRICE+J4618*CARROT_PRICE+K4618*MESCLUN_PRICE</x:f>
        <x:v>102100</x:v>
      </x:c>
      <x:c r="P4618" s="268" t="n">
        <x:f>I4618*TOMATO_FERTILIZER+J4618*CARROT_FERTILIZER+K4618*MESCLUN_FERTILIZER</x:f>
        <x:v>19360</x:v>
      </x:c>
      <x:c r="Q4618" s="268" t="n">
        <x:f>MIN(M4618,FARMER_HOURS)*FARMER_RATE+MAX(M4618-FARMER_HOURS,0)*TEMP_RATE</x:f>
        <x:v>47933.18526855228</x:v>
      </x:c>
      <x:c r="R4618" s="268" t="n">
        <x:f>O4618-P4618-Q4618-FIXED_COST</x:f>
        <x:v>14806.814731447717</x:v>
      </x:c>
      <x:c r="S4618" s="139" t="str">
        <x:f>IF(AND(L4618&lt;=TOTAL_BED_CAP,N4618&lt;=TEMP_WORKER_CAP),"YES","NO")</x:f>
        <x:v>YES</x:v>
      </x:c>
      <x:c r="T4618" s="139" t="n">
        <x:f>IF(S4618="YES",R4618,-1E+99)</x:f>
        <x:v>14806.814731447717</x:v>
      </x:c>
    </x:row>
    <x:row r="4619">
      <x:c r="A4619" s="139"/>
      <x:c r="B4619" s="139"/>
      <x:c r="C4619" s="139"/>
      <x:c r="D4619" s="139"/>
      <x:c r="E4619" s="139"/>
      <x:c r="F4619" s="139"/>
      <x:c r="G4619" s="139"/>
      <x:c r="H4619" s="139"/>
      <x:c r="I4619" s="266" t="n">
        <x:f>INT((ROW()-ROW($I$46))/((CARROT_CAP+1)*(MESCLUN_CAP+1)))</x:f>
        <x:v>7</x:v>
      </x:c>
      <x:c r="J4619" s="266" t="n">
        <x:f>MOD(INT((ROW()-ROW($I$46))/(MESCLUN_CAP+1)),CARROT_CAP+1)</x:f>
        <x:v>0</x:v>
      </x:c>
      <x:c r="K4619" s="266" t="n">
        <x:f>MOD(ROW()-ROW($I$46),MESCLUN_CAP+1)</x:f>
        <x:v>16</x:v>
      </x:c>
      <x:c r="L4619" s="266" t="n">
        <x:f>SUM(I4619:K4619)</x:f>
        <x:v>23</x:v>
      </x:c>
      <x:c r="M4619" s="267" t="n">
        <x:f>I4619*TOMATO_HOURS*WEEKS*(1+TOMATO_DIM)^I4619+J4619*CARROT_HOURS*WEEKS*(1+CARROT_DIM)^J4619+K4619*MESCLUN_HOURS*WEEKS*(1+MESCLUN_DIM)^K4619</x:f>
        <x:v>2106.0122473461006</x:v>
      </x:c>
      <x:c r="N4619" s="267" t="n">
        <x:f>MAX(M4619-FARMER_HOURS,0)/TEMP_HOURS_PER_WORKER</x:f>
        <x:v>0.9625085051014588</x:v>
      </x:c>
      <x:c r="O4619" s="268" t="n">
        <x:f>I4619*TOMATO_PRICE+J4619*CARROT_PRICE+K4619*MESCLUN_PRICE</x:f>
        <x:v>104800</x:v>
      </x:c>
      <x:c r="P4619" s="268" t="n">
        <x:f>I4619*TOMATO_FERTILIZER+J4619*CARROT_FERTILIZER+K4619*MESCLUN_FERTILIZER</x:f>
        <x:v>20240</x:v>
      </x:c>
      <x:c r="Q4619" s="268" t="n">
        <x:f>MIN(M4619,FARMER_HOURS)*FARMER_RATE+MAX(M4619-FARMER_HOURS,0)*TEMP_RATE</x:f>
        <x:v>49062.71262753647</x:v>
      </x:c>
      <x:c r="R4619" s="268" t="n">
        <x:f>O4619-P4619-Q4619-FIXED_COST</x:f>
        <x:v>15497.287372463528</x:v>
      </x:c>
      <x:c r="S4619" s="139" t="str">
        <x:f>IF(AND(L4619&lt;=TOTAL_BED_CAP,N4619&lt;=TEMP_WORKER_CAP),"YES","NO")</x:f>
        <x:v>YES</x:v>
      </x:c>
      <x:c r="T4619" s="139" t="n">
        <x:f>IF(S4619="YES",R4619,-1E+99)</x:f>
        <x:v>15497.287372463528</x:v>
      </x:c>
    </x:row>
    <x:row r="4620">
      <x:c r="A4620" s="139"/>
      <x:c r="B4620" s="139"/>
      <x:c r="C4620" s="139"/>
      <x:c r="D4620" s="139"/>
      <x:c r="E4620" s="139"/>
      <x:c r="F4620" s="139"/>
      <x:c r="G4620" s="139"/>
      <x:c r="H4620" s="139"/>
      <x:c r="I4620" s="266" t="n">
        <x:f>INT((ROW()-ROW($I$46))/((CARROT_CAP+1)*(MESCLUN_CAP+1)))</x:f>
        <x:v>7</x:v>
      </x:c>
      <x:c r="J4620" s="266" t="n">
        <x:f>MOD(INT((ROW()-ROW($I$46))/(MESCLUN_CAP+1)),CARROT_CAP+1)</x:f>
        <x:v>0</x:v>
      </x:c>
      <x:c r="K4620" s="266" t="n">
        <x:f>MOD(ROW()-ROW($I$46),MESCLUN_CAP+1)</x:f>
        <x:v>17</x:v>
      </x:c>
      <x:c r="L4620" s="266" t="n">
        <x:f>SUM(I4620:K4620)</x:f>
        <x:v>24</x:v>
      </x:c>
      <x:c r="M4620" s="267" t="n">
        <x:f>I4620*TOMATO_HOURS*WEEKS*(1+TOMATO_DIM)^I4620+J4620*CARROT_HOURS*WEEKS*(1+CARROT_DIM)^J4620+K4620*MESCLUN_HOURS*WEEKS*(1+MESCLUN_DIM)^K4620</x:f>
        <x:v>2172.5724707926406</x:v>
      </x:c>
      <x:c r="N4620" s="267" t="n">
        <x:f>MAX(M4620-FARMER_HOURS,0)/TEMP_HOURS_PER_WORKER</x:f>
        <x:v>1.0087308824948893</x:v>
      </x:c>
      <x:c r="O4620" s="268" t="n">
        <x:f>I4620*TOMATO_PRICE+J4620*CARROT_PRICE+K4620*MESCLUN_PRICE</x:f>
        <x:v>107500</x:v>
      </x:c>
      <x:c r="P4620" s="268" t="n">
        <x:f>I4620*TOMATO_FERTILIZER+J4620*CARROT_FERTILIZER+K4620*MESCLUN_FERTILIZER</x:f>
        <x:v>21120</x:v>
      </x:c>
      <x:c r="Q4620" s="268" t="n">
        <x:f>MIN(M4620,FARMER_HOURS)*FARMER_RATE+MAX(M4620-FARMER_HOURS,0)*TEMP_RATE</x:f>
        <x:v>50218.27206237223</x:v>
      </x:c>
      <x:c r="R4620" s="268" t="n">
        <x:f>O4620-P4620-Q4620-FIXED_COST</x:f>
        <x:v>16161.727937627773</x:v>
      </x:c>
      <x:c r="S4620" s="139" t="str">
        <x:f>IF(AND(L4620&lt;=TOTAL_BED_CAP,N4620&lt;=TEMP_WORKER_CAP),"YES","NO")</x:f>
        <x:v>YES</x:v>
      </x:c>
      <x:c r="T4620" s="139" t="n">
        <x:f>IF(S4620="YES",R4620,-1E+99)</x:f>
        <x:v>16161.727937627773</x:v>
      </x:c>
    </x:row>
    <x:row r="4621">
      <x:c r="A4621" s="139"/>
      <x:c r="B4621" s="139"/>
      <x:c r="C4621" s="139"/>
      <x:c r="D4621" s="139"/>
      <x:c r="E4621" s="139"/>
      <x:c r="F4621" s="139"/>
      <x:c r="G4621" s="139"/>
      <x:c r="H4621" s="139"/>
      <x:c r="I4621" s="266" t="n">
        <x:f>INT((ROW()-ROW($I$46))/((CARROT_CAP+1)*(MESCLUN_CAP+1)))</x:f>
        <x:v>7</x:v>
      </x:c>
      <x:c r="J4621" s="266" t="n">
        <x:f>MOD(INT((ROW()-ROW($I$46))/(MESCLUN_CAP+1)),CARROT_CAP+1)</x:f>
        <x:v>0</x:v>
      </x:c>
      <x:c r="K4621" s="266" t="n">
        <x:f>MOD(ROW()-ROW($I$46),MESCLUN_CAP+1)</x:f>
        <x:v>18</x:v>
      </x:c>
      <x:c r="L4621" s="266" t="n">
        <x:f>SUM(I4621:K4621)</x:f>
        <x:v>25</x:v>
      </x:c>
      <x:c r="M4621" s="267" t="n">
        <x:f>I4621*TOMATO_HOURS*WEEKS*(1+TOMATO_DIM)^I4621+J4621*CARROT_HOURS*WEEKS*(1+CARROT_DIM)^J4621+K4621*MESCLUN_HOURS*WEEKS*(1+MESCLUN_DIM)^K4621</x:f>
        <x:v>2240.659462251228</x:v>
      </x:c>
      <x:c r="N4621" s="267" t="n">
        <x:f>MAX(M4621-FARMER_HOURS,0)/TEMP_HOURS_PER_WORKER</x:f>
        <x:v>1.0560135154522416</x:v>
      </x:c>
      <x:c r="O4621" s="268" t="n">
        <x:f>I4621*TOMATO_PRICE+J4621*CARROT_PRICE+K4621*MESCLUN_PRICE</x:f>
        <x:v>110200</x:v>
      </x:c>
      <x:c r="P4621" s="268" t="n">
        <x:f>I4621*TOMATO_FERTILIZER+J4621*CARROT_FERTILIZER+K4621*MESCLUN_FERTILIZER</x:f>
        <x:v>22000</x:v>
      </x:c>
      <x:c r="Q4621" s="268" t="n">
        <x:f>MIN(M4621,FARMER_HOURS)*FARMER_RATE+MAX(M4621-FARMER_HOURS,0)*TEMP_RATE</x:f>
        <x:v>51400.33788630604</x:v>
      </x:c>
      <x:c r="R4621" s="268" t="n">
        <x:f>O4621-P4621-Q4621-FIXED_COST</x:f>
        <x:v>16799.662113693958</x:v>
      </x:c>
      <x:c r="S4621" s="139" t="str">
        <x:f>IF(AND(L4621&lt;=TOTAL_BED_CAP,N4621&lt;=TEMP_WORKER_CAP),"YES","NO")</x:f>
        <x:v>YES</x:v>
      </x:c>
      <x:c r="T4621" s="139" t="n">
        <x:f>IF(S4621="YES",R4621,-1E+99)</x:f>
        <x:v>16799.662113693958</x:v>
      </x:c>
    </x:row>
    <x:row r="4622">
      <x:c r="A4622" s="139"/>
      <x:c r="B4622" s="139"/>
      <x:c r="C4622" s="139"/>
      <x:c r="D4622" s="139"/>
      <x:c r="E4622" s="139"/>
      <x:c r="F4622" s="139"/>
      <x:c r="G4622" s="139"/>
      <x:c r="H4622" s="139"/>
      <x:c r="I4622" s="266" t="n">
        <x:f>INT((ROW()-ROW($I$46))/((CARROT_CAP+1)*(MESCLUN_CAP+1)))</x:f>
        <x:v>7</x:v>
      </x:c>
      <x:c r="J4622" s="266" t="n">
        <x:f>MOD(INT((ROW()-ROW($I$46))/(MESCLUN_CAP+1)),CARROT_CAP+1)</x:f>
        <x:v>0</x:v>
      </x:c>
      <x:c r="K4622" s="266" t="n">
        <x:f>MOD(ROW()-ROW($I$46),MESCLUN_CAP+1)</x:f>
        <x:v>19</x:v>
      </x:c>
      <x:c r="L4622" s="266" t="n">
        <x:f>SUM(I4622:K4622)</x:f>
        <x:v>26</x:v>
      </x:c>
      <x:c r="M4622" s="267" t="n">
        <x:f>I4622*TOMATO_HOURS*WEEKS*(1+TOMATO_DIM)^I4622+J4622*CARROT_HOURS*WEEKS*(1+CARROT_DIM)^J4622+K4622*MESCLUN_HOURS*WEEKS*(1+MESCLUN_DIM)^K4622</x:f>
        <x:v>2310.30099088725</x:v>
      </x:c>
      <x:c r="N4622" s="267" t="n">
        <x:f>MAX(M4622-FARMER_HOURS,0)/TEMP_HOURS_PER_WORKER</x:f>
        <x:v>1.104375688116146</x:v>
      </x:c>
      <x:c r="O4622" s="268" t="n">
        <x:f>I4622*TOMATO_PRICE+J4622*CARROT_PRICE+K4622*MESCLUN_PRICE</x:f>
        <x:v>112900</x:v>
      </x:c>
      <x:c r="P4622" s="268" t="n">
        <x:f>I4622*TOMATO_FERTILIZER+J4622*CARROT_FERTILIZER+K4622*MESCLUN_FERTILIZER</x:f>
        <x:v>22880</x:v>
      </x:c>
      <x:c r="Q4622" s="268" t="n">
        <x:f>MIN(M4622,FARMER_HOURS)*FARMER_RATE+MAX(M4622-FARMER_HOURS,0)*TEMP_RATE</x:f>
        <x:v>52609.39220290365</x:v>
      </x:c>
      <x:c r="R4622" s="268" t="n">
        <x:f>O4622-P4622-Q4622-FIXED_COST</x:f>
        <x:v>17410.607797096352</x:v>
      </x:c>
      <x:c r="S4622" s="139" t="str">
        <x:f>IF(AND(L4622&lt;=TOTAL_BED_CAP,N4622&lt;=TEMP_WORKER_CAP),"YES","NO")</x:f>
        <x:v>YES</x:v>
      </x:c>
      <x:c r="T4622" s="139" t="n">
        <x:f>IF(S4622="YES",R4622,-1E+99)</x:f>
        <x:v>17410.607797096352</x:v>
      </x:c>
    </x:row>
    <x:row r="4623">
      <x:c r="A4623" s="139"/>
      <x:c r="B4623" s="139"/>
      <x:c r="C4623" s="139"/>
      <x:c r="D4623" s="139"/>
      <x:c r="E4623" s="139"/>
      <x:c r="F4623" s="139"/>
      <x:c r="G4623" s="139"/>
      <x:c r="H4623" s="139"/>
      <x:c r="I4623" s="266" t="n">
        <x:f>INT((ROW()-ROW($I$46))/((CARROT_CAP+1)*(MESCLUN_CAP+1)))</x:f>
        <x:v>7</x:v>
      </x:c>
      <x:c r="J4623" s="266" t="n">
        <x:f>MOD(INT((ROW()-ROW($I$46))/(MESCLUN_CAP+1)),CARROT_CAP+1)</x:f>
        <x:v>0</x:v>
      </x:c>
      <x:c r="K4623" s="266" t="n">
        <x:f>MOD(ROW()-ROW($I$46),MESCLUN_CAP+1)</x:f>
        <x:v>20</x:v>
      </x:c>
      <x:c r="L4623" s="266" t="n">
        <x:f>SUM(I4623:K4623)</x:f>
        <x:v>27</x:v>
      </x:c>
      <x:c r="M4623" s="267" t="n">
        <x:f>I4623*TOMATO_HOURS*WEEKS*(1+TOMATO_DIM)^I4623+J4623*CARROT_HOURS*WEEKS*(1+CARROT_DIM)^J4623+K4623*MESCLUN_HOURS*WEEKS*(1+MESCLUN_DIM)^K4623</x:f>
        <x:v>2381.5252815377266</x:v>
      </x:c>
      <x:c r="N4623" s="267" t="n">
        <x:f>MAX(M4623-FARMER_HOURS,0)/TEMP_HOURS_PER_WORKER</x:f>
        <x:v>1.1538370010678658</x:v>
      </x:c>
      <x:c r="O4623" s="268" t="n">
        <x:f>I4623*TOMATO_PRICE+J4623*CARROT_PRICE+K4623*MESCLUN_PRICE</x:f>
        <x:v>115600</x:v>
      </x:c>
      <x:c r="P4623" s="268" t="n">
        <x:f>I4623*TOMATO_FERTILIZER+J4623*CARROT_FERTILIZER+K4623*MESCLUN_FERTILIZER</x:f>
        <x:v>23760</x:v>
      </x:c>
      <x:c r="Q4623" s="268" t="n">
        <x:f>MIN(M4623,FARMER_HOURS)*FARMER_RATE+MAX(M4623-FARMER_HOURS,0)*TEMP_RATE</x:f>
        <x:v>53845.92502669664</x:v>
      </x:c>
      <x:c r="R4623" s="268" t="n">
        <x:f>O4623-P4623-Q4623-FIXED_COST</x:f>
        <x:v>17994.07497330336</x:v>
      </x:c>
      <x:c r="S4623" s="139" t="str">
        <x:f>IF(AND(L4623&lt;=TOTAL_BED_CAP,N4623&lt;=TEMP_WORKER_CAP),"YES","NO")</x:f>
        <x:v>YES</x:v>
      </x:c>
      <x:c r="T4623" s="139" t="n">
        <x:f>IF(S4623="YES",R4623,-1E+99)</x:f>
        <x:v>17994.07497330336</x:v>
      </x:c>
    </x:row>
    <x:row r="4624">
      <x:c r="A4624" s="139"/>
      <x:c r="B4624" s="139"/>
      <x:c r="C4624" s="139"/>
      <x:c r="D4624" s="139"/>
      <x:c r="E4624" s="139"/>
      <x:c r="F4624" s="139"/>
      <x:c r="G4624" s="139"/>
      <x:c r="H4624" s="139"/>
      <x:c r="I4624" s="266" t="n">
        <x:f>INT((ROW()-ROW($I$46))/((CARROT_CAP+1)*(MESCLUN_CAP+1)))</x:f>
        <x:v>7</x:v>
      </x:c>
      <x:c r="J4624" s="266" t="n">
        <x:f>MOD(INT((ROW()-ROW($I$46))/(MESCLUN_CAP+1)),CARROT_CAP+1)</x:f>
        <x:v>0</x:v>
      </x:c>
      <x:c r="K4624" s="266" t="n">
        <x:f>MOD(ROW()-ROW($I$46),MESCLUN_CAP+1)</x:f>
        <x:v>21</x:v>
      </x:c>
      <x:c r="L4624" s="266" t="n">
        <x:f>SUM(I4624:K4624)</x:f>
        <x:v>28</x:v>
      </x:c>
      <x:c r="M4624" s="267" t="n">
        <x:f>I4624*TOMATO_HOURS*WEEKS*(1+TOMATO_DIM)^I4624+J4624*CARROT_HOURS*WEEKS*(1+CARROT_DIM)^J4624+K4624*MESCLUN_HOURS*WEEKS*(1+MESCLUN_DIM)^K4624</x:f>
        <x:v>2454.361021764171</x:v>
      </x:c>
      <x:c r="N4624" s="267" t="n">
        <x:f>MAX(M4624-FARMER_HOURS,0)/TEMP_HOURS_PER_WORKER</x:f>
        <x:v>1.2044173762251187</x:v>
      </x:c>
      <x:c r="O4624" s="268" t="n">
        <x:f>I4624*TOMATO_PRICE+J4624*CARROT_PRICE+K4624*MESCLUN_PRICE</x:f>
        <x:v>118300</x:v>
      </x:c>
      <x:c r="P4624" s="268" t="n">
        <x:f>I4624*TOMATO_FERTILIZER+J4624*CARROT_FERTILIZER+K4624*MESCLUN_FERTILIZER</x:f>
        <x:v>24640</x:v>
      </x:c>
      <x:c r="Q4624" s="268" t="n">
        <x:f>MIN(M4624,FARMER_HOURS)*FARMER_RATE+MAX(M4624-FARMER_HOURS,0)*TEMP_RATE</x:f>
        <x:v>55110.434405627966</x:v>
      </x:c>
      <x:c r="R4624" s="268" t="n">
        <x:f>O4624-P4624-Q4624-FIXED_COST</x:f>
        <x:v>18549.565594372034</x:v>
      </x:c>
      <x:c r="S4624" s="139" t="str">
        <x:f>IF(AND(L4624&lt;=TOTAL_BED_CAP,N4624&lt;=TEMP_WORKER_CAP),"YES","NO")</x:f>
        <x:v>YES</x:v>
      </x:c>
      <x:c r="T4624" s="139" t="n">
        <x:f>IF(S4624="YES",R4624,-1E+99)</x:f>
        <x:v>18549.565594372034</x:v>
      </x:c>
    </x:row>
    <x:row r="4625">
      <x:c r="A4625" s="139"/>
      <x:c r="B4625" s="139"/>
      <x:c r="C4625" s="139"/>
      <x:c r="D4625" s="139"/>
      <x:c r="E4625" s="139"/>
      <x:c r="F4625" s="139"/>
      <x:c r="G4625" s="139"/>
      <x:c r="H4625" s="139"/>
      <x:c r="I4625" s="266" t="n">
        <x:f>INT((ROW()-ROW($I$46))/((CARROT_CAP+1)*(MESCLUN_CAP+1)))</x:f>
        <x:v>7</x:v>
      </x:c>
      <x:c r="J4625" s="266" t="n">
        <x:f>MOD(INT((ROW()-ROW($I$46))/(MESCLUN_CAP+1)),CARROT_CAP+1)</x:f>
        <x:v>0</x:v>
      </x:c>
      <x:c r="K4625" s="266" t="n">
        <x:f>MOD(ROW()-ROW($I$46),MESCLUN_CAP+1)</x:f>
        <x:v>22</x:v>
      </x:c>
      <x:c r="L4625" s="266" t="n">
        <x:f>SUM(I4625:K4625)</x:f>
        <x:v>29</x:v>
      </x:c>
      <x:c r="M4625" s="267" t="n">
        <x:f>I4625*TOMATO_HOURS*WEEKS*(1+TOMATO_DIM)^I4625+J4625*CARROT_HOURS*WEEKS*(1+CARROT_DIM)^J4625+K4625*MESCLUN_HOURS*WEEKS*(1+MESCLUN_DIM)^K4625</x:f>
        <x:v>2528.8373690105664</x:v>
      </x:c>
      <x:c r="N4625" s="267" t="n">
        <x:f>MAX(M4625-FARMER_HOURS,0)/TEMP_HOURS_PER_WORKER</x:f>
        <x:v>1.2561370618128933</x:v>
      </x:c>
      <x:c r="O4625" s="268" t="n">
        <x:f>I4625*TOMATO_PRICE+J4625*CARROT_PRICE+K4625*MESCLUN_PRICE</x:f>
        <x:v>121000</x:v>
      </x:c>
      <x:c r="P4625" s="268" t="n">
        <x:f>I4625*TOMATO_FERTILIZER+J4625*CARROT_FERTILIZER+K4625*MESCLUN_FERTILIZER</x:f>
        <x:v>25520</x:v>
      </x:c>
      <x:c r="Q4625" s="268" t="n">
        <x:f>MIN(M4625,FARMER_HOURS)*FARMER_RATE+MAX(M4625-FARMER_HOURS,0)*TEMP_RATE</x:f>
        <x:v>56403.426545322334</x:v>
      </x:c>
      <x:c r="R4625" s="268" t="n">
        <x:f>O4625-P4625-Q4625-FIXED_COST</x:f>
        <x:v>19076.573454677666</x:v>
      </x:c>
      <x:c r="S4625" s="139" t="str">
        <x:f>IF(AND(L4625&lt;=TOTAL_BED_CAP,N4625&lt;=TEMP_WORKER_CAP),"YES","NO")</x:f>
        <x:v>YES</x:v>
      </x:c>
      <x:c r="T4625" s="139" t="n">
        <x:f>IF(S4625="YES",R4625,-1E+99)</x:f>
        <x:v>19076.573454677666</x:v>
      </x:c>
    </x:row>
    <x:row r="4626">
      <x:c r="A4626" s="139"/>
      <x:c r="B4626" s="139"/>
      <x:c r="C4626" s="139"/>
      <x:c r="D4626" s="139"/>
      <x:c r="E4626" s="139"/>
      <x:c r="F4626" s="139"/>
      <x:c r="G4626" s="139"/>
      <x:c r="H4626" s="139"/>
      <x:c r="I4626" s="266" t="n">
        <x:f>INT((ROW()-ROW($I$46))/((CARROT_CAP+1)*(MESCLUN_CAP+1)))</x:f>
        <x:v>7</x:v>
      </x:c>
      <x:c r="J4626" s="266" t="n">
        <x:f>MOD(INT((ROW()-ROW($I$46))/(MESCLUN_CAP+1)),CARROT_CAP+1)</x:f>
        <x:v>0</x:v>
      </x:c>
      <x:c r="K4626" s="266" t="n">
        <x:f>MOD(ROW()-ROW($I$46),MESCLUN_CAP+1)</x:f>
        <x:v>23</x:v>
      </x:c>
      <x:c r="L4626" s="266" t="n">
        <x:f>SUM(I4626:K4626)</x:f>
        <x:v>30</x:v>
      </x:c>
      <x:c r="M4626" s="267" t="n">
        <x:f>I4626*TOMATO_HOURS*WEEKS*(1+TOMATO_DIM)^I4626+J4626*CARROT_HOURS*WEEKS*(1+CARROT_DIM)^J4626+K4626*MESCLUN_HOURS*WEEKS*(1+MESCLUN_DIM)^K4626</x:f>
        <x:v>2604.983957868003</x:v>
      </x:c>
      <x:c r="N4626" s="267" t="n">
        <x:f>MAX(M4626-FARMER_HOURS,0)/TEMP_HOURS_PER_WORKER</x:f>
        <x:v>1.3090166374083354</x:v>
      </x:c>
      <x:c r="O4626" s="268" t="n">
        <x:f>I4626*TOMATO_PRICE+J4626*CARROT_PRICE+K4626*MESCLUN_PRICE</x:f>
        <x:v>123700</x:v>
      </x:c>
      <x:c r="P4626" s="268" t="n">
        <x:f>I4626*TOMATO_FERTILIZER+J4626*CARROT_FERTILIZER+K4626*MESCLUN_FERTILIZER</x:f>
        <x:v>26400</x:v>
      </x:c>
      <x:c r="Q4626" s="268" t="n">
        <x:f>MIN(M4626,FARMER_HOURS)*FARMER_RATE+MAX(M4626-FARMER_HOURS,0)*TEMP_RATE</x:f>
        <x:v>57725.41593520838</x:v>
      </x:c>
      <x:c r="R4626" s="268" t="n">
        <x:f>O4626-P4626-Q4626-FIXED_COST</x:f>
        <x:v>19574.58406479162</x:v>
      </x:c>
      <x:c r="S4626" s="139" t="str">
        <x:f>IF(AND(L4626&lt;=TOTAL_BED_CAP,N4626&lt;=TEMP_WORKER_CAP),"YES","NO")</x:f>
        <x:v>YES</x:v>
      </x:c>
      <x:c r="T4626" s="139" t="n">
        <x:f>IF(S4626="YES",R4626,-1E+99)</x:f>
        <x:v>19574.58406479162</x:v>
      </x:c>
    </x:row>
    <x:row r="4627">
      <x:c r="A4627" s="139"/>
      <x:c r="B4627" s="139"/>
      <x:c r="C4627" s="139"/>
      <x:c r="D4627" s="139"/>
      <x:c r="E4627" s="139"/>
      <x:c r="F4627" s="139"/>
      <x:c r="G4627" s="139"/>
      <x:c r="H4627" s="139"/>
      <x:c r="I4627" s="266" t="n">
        <x:f>INT((ROW()-ROW($I$46))/((CARROT_CAP+1)*(MESCLUN_CAP+1)))</x:f>
        <x:v>7</x:v>
      </x:c>
      <x:c r="J4627" s="266" t="n">
        <x:f>MOD(INT((ROW()-ROW($I$46))/(MESCLUN_CAP+1)),CARROT_CAP+1)</x:f>
        <x:v>0</x:v>
      </x:c>
      <x:c r="K4627" s="266" t="n">
        <x:f>MOD(ROW()-ROW($I$46),MESCLUN_CAP+1)</x:f>
        <x:v>24</x:v>
      </x:c>
      <x:c r="L4627" s="266" t="n">
        <x:f>SUM(I4627:K4627)</x:f>
        <x:v>31</x:v>
      </x:c>
      <x:c r="M4627" s="267" t="n">
        <x:f>I4627*TOMATO_HOURS*WEEKS*(1+TOMATO_DIM)^I4627+J4627*CARROT_HOURS*WEEKS*(1+CARROT_DIM)^J4627+K4627*MESCLUN_HOURS*WEEKS*(1+MESCLUN_DIM)^K4627</x:f>
        <x:v>2682.8309074474987</x:v>
      </x:c>
      <x:c r="N4627" s="267" t="n">
        <x:f>MAX(M4627-FARMER_HOURS,0)/TEMP_HOURS_PER_WORKER</x:f>
        <x:v>1.363077019060763</x:v>
      </x:c>
      <x:c r="O4627" s="268" t="n">
        <x:f>I4627*TOMATO_PRICE+J4627*CARROT_PRICE+K4627*MESCLUN_PRICE</x:f>
        <x:v>126400</x:v>
      </x:c>
      <x:c r="P4627" s="268" t="n">
        <x:f>I4627*TOMATO_FERTILIZER+J4627*CARROT_FERTILIZER+K4627*MESCLUN_FERTILIZER</x:f>
        <x:v>27280</x:v>
      </x:c>
      <x:c r="Q4627" s="268" t="n">
        <x:f>MIN(M4627,FARMER_HOURS)*FARMER_RATE+MAX(M4627-FARMER_HOURS,0)*TEMP_RATE</x:f>
        <x:v>59076.92547651907</x:v>
      </x:c>
      <x:c r="R4627" s="268" t="n">
        <x:f>O4627-P4627-Q4627-FIXED_COST</x:f>
        <x:v>20043.07452348093</x:v>
      </x:c>
      <x:c r="S4627" s="139" t="str">
        <x:f>IF(AND(L4627&lt;=TOTAL_BED_CAP,N4627&lt;=TEMP_WORKER_CAP),"YES","NO")</x:f>
        <x:v>YES</x:v>
      </x:c>
      <x:c r="T4627" s="139" t="n">
        <x:f>IF(S4627="YES",R4627,-1E+99)</x:f>
        <x:v>20043.07452348093</x:v>
      </x:c>
    </x:row>
    <x:row r="4628">
      <x:c r="A4628" s="139"/>
      <x:c r="B4628" s="139"/>
      <x:c r="C4628" s="139"/>
      <x:c r="D4628" s="139"/>
      <x:c r="E4628" s="139"/>
      <x:c r="F4628" s="139"/>
      <x:c r="G4628" s="139"/>
      <x:c r="H4628" s="139"/>
      <x:c r="I4628" s="266" t="n">
        <x:f>INT((ROW()-ROW($I$46))/((CARROT_CAP+1)*(MESCLUN_CAP+1)))</x:f>
        <x:v>7</x:v>
      </x:c>
      <x:c r="J4628" s="266" t="n">
        <x:f>MOD(INT((ROW()-ROW($I$46))/(MESCLUN_CAP+1)),CARROT_CAP+1)</x:f>
        <x:v>0</x:v>
      </x:c>
      <x:c r="K4628" s="266" t="n">
        <x:f>MOD(ROW()-ROW($I$46),MESCLUN_CAP+1)</x:f>
        <x:v>25</x:v>
      </x:c>
      <x:c r="L4628" s="266" t="n">
        <x:f>SUM(I4628:K4628)</x:f>
        <x:v>32</x:v>
      </x:c>
      <x:c r="M4628" s="267" t="n">
        <x:f>I4628*TOMATO_HOURS*WEEKS*(1+TOMATO_DIM)^I4628+J4628*CARROT_HOURS*WEEKS*(1+CARROT_DIM)^J4628+K4628*MESCLUN_HOURS*WEEKS*(1+MESCLUN_DIM)^K4628</x:f>
        <x:v>2762.4088288625962</x:v>
      </x:c>
      <x:c r="N4628" s="267" t="n">
        <x:f>MAX(M4628-FARMER_HOURS,0)/TEMP_HOURS_PER_WORKER</x:f>
        <x:v>1.4183394644879141</x:v>
      </x:c>
      <x:c r="O4628" s="268" t="n">
        <x:f>I4628*TOMATO_PRICE+J4628*CARROT_PRICE+K4628*MESCLUN_PRICE</x:f>
        <x:v>129100</x:v>
      </x:c>
      <x:c r="P4628" s="268" t="n">
        <x:f>I4628*TOMATO_FERTILIZER+J4628*CARROT_FERTILIZER+K4628*MESCLUN_FERTILIZER</x:f>
        <x:v>28160</x:v>
      </x:c>
      <x:c r="Q4628" s="268" t="n">
        <x:f>MIN(M4628,FARMER_HOURS)*FARMER_RATE+MAX(M4628-FARMER_HOURS,0)*TEMP_RATE</x:f>
        <x:v>60458.48661219785</x:v>
      </x:c>
      <x:c r="R4628" s="268" t="n">
        <x:f>O4628-P4628-Q4628-FIXED_COST</x:f>
        <x:v>20481.51338780215</x:v>
      </x:c>
      <x:c r="S4628" s="139" t="str">
        <x:f>IF(AND(L4628&lt;=TOTAL_BED_CAP,N4628&lt;=TEMP_WORKER_CAP),"YES","NO")</x:f>
        <x:v>YES</x:v>
      </x:c>
      <x:c r="T4628" s="139" t="n">
        <x:f>IF(S4628="YES",R4628,-1E+99)</x:f>
        <x:v>20481.51338780215</x:v>
      </x:c>
    </x:row>
    <x:row r="4629">
      <x:c r="A4629" s="139"/>
      <x:c r="B4629" s="139"/>
      <x:c r="C4629" s="139"/>
      <x:c r="D4629" s="139"/>
      <x:c r="E4629" s="139"/>
      <x:c r="F4629" s="139"/>
      <x:c r="G4629" s="139"/>
      <x:c r="H4629" s="139"/>
      <x:c r="I4629" s="266" t="n">
        <x:f>INT((ROW()-ROW($I$46))/((CARROT_CAP+1)*(MESCLUN_CAP+1)))</x:f>
        <x:v>7</x:v>
      </x:c>
      <x:c r="J4629" s="266" t="n">
        <x:f>MOD(INT((ROW()-ROW($I$46))/(MESCLUN_CAP+1)),CARROT_CAP+1)</x:f>
        <x:v>0</x:v>
      </x:c>
      <x:c r="K4629" s="266" t="n">
        <x:f>MOD(ROW()-ROW($I$46),MESCLUN_CAP+1)</x:f>
        <x:v>26</x:v>
      </x:c>
      <x:c r="L4629" s="266" t="n">
        <x:f>SUM(I4629:K4629)</x:f>
        <x:v>33</x:v>
      </x:c>
      <x:c r="M4629" s="267" t="n">
        <x:f>I4629*TOMATO_HOURS*WEEKS*(1+TOMATO_DIM)^I4629+J4629*CARROT_HOURS*WEEKS*(1+CARROT_DIM)^J4629+K4629*MESCLUN_HOURS*WEEKS*(1+MESCLUN_DIM)^K4629</x:f>
        <x:v>2843.7488328233135</x:v>
      </x:c>
      <x:c r="N4629" s="267" t="n">
        <x:f>MAX(M4629-FARMER_HOURS,0)/TEMP_HOURS_PER_WORKER</x:f>
        <x:v>1.4748255783495232</x:v>
      </x:c>
      <x:c r="O4629" s="268" t="n">
        <x:f>I4629*TOMATO_PRICE+J4629*CARROT_PRICE+K4629*MESCLUN_PRICE</x:f>
        <x:v>131800</x:v>
      </x:c>
      <x:c r="P4629" s="268" t="n">
        <x:f>I4629*TOMATO_FERTILIZER+J4629*CARROT_FERTILIZER+K4629*MESCLUN_FERTILIZER</x:f>
        <x:v>29040</x:v>
      </x:c>
      <x:c r="Q4629" s="268" t="n">
        <x:f>MIN(M4629,FARMER_HOURS)*FARMER_RATE+MAX(M4629-FARMER_HOURS,0)*TEMP_RATE</x:f>
        <x:v>61870.63945873808</x:v>
      </x:c>
      <x:c r="R4629" s="268" t="n">
        <x:f>O4629-P4629-Q4629-FIXED_COST</x:f>
        <x:v>20889.36054126192</x:v>
      </x:c>
      <x:c r="S4629" s="139" t="str">
        <x:f>IF(AND(L4629&lt;=TOTAL_BED_CAP,N4629&lt;=TEMP_WORKER_CAP),"YES","NO")</x:f>
        <x:v>YES</x:v>
      </x:c>
      <x:c r="T4629" s="139" t="n">
        <x:f>IF(S4629="YES",R4629,-1E+99)</x:f>
        <x:v>20889.36054126192</x:v>
      </x:c>
    </x:row>
    <x:row r="4630">
      <x:c r="A4630" s="139"/>
      <x:c r="B4630" s="139"/>
      <x:c r="C4630" s="139"/>
      <x:c r="D4630" s="139"/>
      <x:c r="E4630" s="139"/>
      <x:c r="F4630" s="139"/>
      <x:c r="G4630" s="139"/>
      <x:c r="H4630" s="139"/>
      <x:c r="I4630" s="266" t="n">
        <x:f>INT((ROW()-ROW($I$46))/((CARROT_CAP+1)*(MESCLUN_CAP+1)))</x:f>
        <x:v>7</x:v>
      </x:c>
      <x:c r="J4630" s="266" t="n">
        <x:f>MOD(INT((ROW()-ROW($I$46))/(MESCLUN_CAP+1)),CARROT_CAP+1)</x:f>
        <x:v>0</x:v>
      </x:c>
      <x:c r="K4630" s="266" t="n">
        <x:f>MOD(ROW()-ROW($I$46),MESCLUN_CAP+1)</x:f>
        <x:v>27</x:v>
      </x:c>
      <x:c r="L4630" s="266" t="n">
        <x:f>SUM(I4630:K4630)</x:f>
        <x:v>34</x:v>
      </x:c>
      <x:c r="M4630" s="267" t="n">
        <x:f>I4630*TOMATO_HOURS*WEEKS*(1+TOMATO_DIM)^I4630+J4630*CARROT_HOURS*WEEKS*(1+CARROT_DIM)^J4630+K4630*MESCLUN_HOURS*WEEKS*(1+MESCLUN_DIM)^K4630</x:f>
        <x:v>2926.882537343071</x:v>
      </x:c>
      <x:c r="N4630" s="267" t="n">
        <x:f>MAX(M4630-FARMER_HOURS,0)/TEMP_HOURS_PER_WORKER</x:f>
        <x:v>1.5325573175993548</x:v>
      </x:c>
      <x:c r="O4630" s="268" t="n">
        <x:f>I4630*TOMATO_PRICE+J4630*CARROT_PRICE+K4630*MESCLUN_PRICE</x:f>
        <x:v>134500</x:v>
      </x:c>
      <x:c r="P4630" s="268" t="n">
        <x:f>I4630*TOMATO_FERTILIZER+J4630*CARROT_FERTILIZER+K4630*MESCLUN_FERTILIZER</x:f>
        <x:v>29920</x:v>
      </x:c>
      <x:c r="Q4630" s="268" t="n">
        <x:f>MIN(M4630,FARMER_HOURS)*FARMER_RATE+MAX(M4630-FARMER_HOURS,0)*TEMP_RATE</x:f>
        <x:v>63313.93293998387</x:v>
      </x:c>
      <x:c r="R4630" s="268" t="n">
        <x:f>O4630-P4630-Q4630-FIXED_COST</x:f>
        <x:v>21266.067060016132</x:v>
      </x:c>
      <x:c r="S4630" s="139" t="str">
        <x:f>IF(AND(L4630&lt;=TOTAL_BED_CAP,N4630&lt;=TEMP_WORKER_CAP),"YES","NO")</x:f>
        <x:v>YES</x:v>
      </x:c>
      <x:c r="T4630" s="139" t="n">
        <x:f>IF(S4630="YES",R4630,-1E+99)</x:f>
        <x:v>21266.067060016132</x:v>
      </x:c>
    </x:row>
    <x:row r="4631">
      <x:c r="A4631" s="139"/>
      <x:c r="B4631" s="139"/>
      <x:c r="C4631" s="139"/>
      <x:c r="D4631" s="139"/>
      <x:c r="E4631" s="139"/>
      <x:c r="F4631" s="139"/>
      <x:c r="G4631" s="139"/>
      <x:c r="H4631" s="139"/>
      <x:c r="I4631" s="266" t="n">
        <x:f>INT((ROW()-ROW($I$46))/((CARROT_CAP+1)*(MESCLUN_CAP+1)))</x:f>
        <x:v>7</x:v>
      </x:c>
      <x:c r="J4631" s="266" t="n">
        <x:f>MOD(INT((ROW()-ROW($I$46))/(MESCLUN_CAP+1)),CARROT_CAP+1)</x:f>
        <x:v>0</x:v>
      </x:c>
      <x:c r="K4631" s="266" t="n">
        <x:f>MOD(ROW()-ROW($I$46),MESCLUN_CAP+1)</x:f>
        <x:v>28</x:v>
      </x:c>
      <x:c r="L4631" s="266" t="n">
        <x:f>SUM(I4631:K4631)</x:f>
        <x:v>35</x:v>
      </x:c>
      <x:c r="M4631" s="267" t="n">
        <x:f>I4631*TOMATO_HOURS*WEEKS*(1+TOMATO_DIM)^I4631+J4631*CARROT_HOURS*WEEKS*(1+CARROT_DIM)^J4631+K4631*MESCLUN_HOURS*WEEKS*(1+MESCLUN_DIM)^K4631</x:f>
        <x:v>3011.8420755602237</x:v>
      </x:c>
      <x:c r="N4631" s="267" t="n">
        <x:f>MAX(M4631-FARMER_HOURS,0)/TEMP_HOURS_PER_WORKER</x:f>
        <x:v>1.591556996916822</x:v>
      </x:c>
      <x:c r="O4631" s="268" t="n">
        <x:f>I4631*TOMATO_PRICE+J4631*CARROT_PRICE+K4631*MESCLUN_PRICE</x:f>
        <x:v>137200</x:v>
      </x:c>
      <x:c r="P4631" s="268" t="n">
        <x:f>I4631*TOMATO_FERTILIZER+J4631*CARROT_FERTILIZER+K4631*MESCLUN_FERTILIZER</x:f>
        <x:v>30800</x:v>
      </x:c>
      <x:c r="Q4631" s="268" t="n">
        <x:f>MIN(M4631,FARMER_HOURS)*FARMER_RATE+MAX(M4631-FARMER_HOURS,0)*TEMP_RATE</x:f>
        <x:v>64788.92492292055</x:v>
      </x:c>
      <x:c r="R4631" s="268" t="n">
        <x:f>O4631-P4631-Q4631-FIXED_COST</x:f>
        <x:v>21611.075077079448</x:v>
      </x:c>
      <x:c r="S4631" s="139" t="str">
        <x:f>IF(AND(L4631&lt;=TOTAL_BED_CAP,N4631&lt;=TEMP_WORKER_CAP),"YES","NO")</x:f>
        <x:v>YES</x:v>
      </x:c>
      <x:c r="T4631" s="139" t="n">
        <x:f>IF(S4631="YES",R4631,-1E+99)</x:f>
        <x:v>21611.075077079448</x:v>
      </x:c>
    </x:row>
    <x:row r="4632">
      <x:c r="A4632" s="139"/>
      <x:c r="B4632" s="139"/>
      <x:c r="C4632" s="139"/>
      <x:c r="D4632" s="139"/>
      <x:c r="E4632" s="139"/>
      <x:c r="F4632" s="139"/>
      <x:c r="G4632" s="139"/>
      <x:c r="H4632" s="139"/>
      <x:c r="I4632" s="266" t="n">
        <x:f>INT((ROW()-ROW($I$46))/((CARROT_CAP+1)*(MESCLUN_CAP+1)))</x:f>
        <x:v>7</x:v>
      </x:c>
      <x:c r="J4632" s="266" t="n">
        <x:f>MOD(INT((ROW()-ROW($I$46))/(MESCLUN_CAP+1)),CARROT_CAP+1)</x:f>
        <x:v>0</x:v>
      </x:c>
      <x:c r="K4632" s="266" t="n">
        <x:f>MOD(ROW()-ROW($I$46),MESCLUN_CAP+1)</x:f>
        <x:v>29</x:v>
      </x:c>
      <x:c r="L4632" s="266" t="n">
        <x:f>SUM(I4632:K4632)</x:f>
        <x:v>36</x:v>
      </x:c>
      <x:c r="M4632" s="267" t="n">
        <x:f>I4632*TOMATO_HOURS*WEEKS*(1+TOMATO_DIM)^I4632+J4632*CARROT_HOURS*WEEKS*(1+CARROT_DIM)^J4632+K4632*MESCLUN_HOURS*WEEKS*(1+MESCLUN_DIM)^K4632</x:f>
        <x:v>3098.6601036758775</x:v>
      </x:c>
      <x:c r="N4632" s="267" t="n">
        <x:f>MAX(M4632-FARMER_HOURS,0)/TEMP_HOURS_PER_WORKER</x:f>
        <x:v>1.6518472942193594</x:v>
      </x:c>
      <x:c r="O4632" s="268" t="n">
        <x:f>I4632*TOMATO_PRICE+J4632*CARROT_PRICE+K4632*MESCLUN_PRICE</x:f>
        <x:v>139900</x:v>
      </x:c>
      <x:c r="P4632" s="268" t="n">
        <x:f>I4632*TOMATO_FERTILIZER+J4632*CARROT_FERTILIZER+K4632*MESCLUN_FERTILIZER</x:f>
        <x:v>31680</x:v>
      </x:c>
      <x:c r="Q4632" s="268" t="n">
        <x:f>MIN(M4632,FARMER_HOURS)*FARMER_RATE+MAX(M4632-FARMER_HOURS,0)*TEMP_RATE</x:f>
        <x:v>66296.182355484</x:v>
      </x:c>
      <x:c r="R4632" s="268" t="n">
        <x:f>O4632-P4632-Q4632-FIXED_COST</x:f>
        <x:v>21923.817644516006</x:v>
      </x:c>
      <x:c r="S4632" s="139" t="str">
        <x:f>IF(AND(L4632&lt;=TOTAL_BED_CAP,N4632&lt;=TEMP_WORKER_CAP),"YES","NO")</x:f>
        <x:v>YES</x:v>
      </x:c>
      <x:c r="T4632" s="139" t="n">
        <x:f>IF(S4632="YES",R4632,-1E+99)</x:f>
        <x:v>21923.817644516006</x:v>
      </x:c>
    </x:row>
    <x:row r="4633">
      <x:c r="A4633" s="139"/>
      <x:c r="B4633" s="139"/>
      <x:c r="C4633" s="139"/>
      <x:c r="D4633" s="139"/>
      <x:c r="E4633" s="139"/>
      <x:c r="F4633" s="139"/>
      <x:c r="G4633" s="139"/>
      <x:c r="H4633" s="139"/>
      <x:c r="I4633" s="266" t="n">
        <x:f>INT((ROW()-ROW($I$46))/((CARROT_CAP+1)*(MESCLUN_CAP+1)))</x:f>
        <x:v>7</x:v>
      </x:c>
      <x:c r="J4633" s="266" t="n">
        <x:f>MOD(INT((ROW()-ROW($I$46))/(MESCLUN_CAP+1)),CARROT_CAP+1)</x:f>
        <x:v>0</x:v>
      </x:c>
      <x:c r="K4633" s="266" t="n">
        <x:f>MOD(ROW()-ROW($I$46),MESCLUN_CAP+1)</x:f>
        <x:v>30</x:v>
      </x:c>
      <x:c r="L4633" s="266" t="n">
        <x:f>SUM(I4633:K4633)</x:f>
        <x:v>37</x:v>
      </x:c>
      <x:c r="M4633" s="267" t="n">
        <x:f>I4633*TOMATO_HOURS*WEEKS*(1+TOMATO_DIM)^I4633+J4633*CARROT_HOURS*WEEKS*(1+CARROT_DIM)^J4633+K4633*MESCLUN_HOURS*WEEKS*(1+MESCLUN_DIM)^K4633</x:f>
        <x:v>3187.3698090096473</x:v>
      </x:c>
      <x:c r="N4633" s="267" t="n">
        <x:f>MAX(M4633-FARMER_HOURS,0)/TEMP_HOURS_PER_WORKER</x:f>
        <x:v>1.7134512562566995</x:v>
      </x:c>
      <x:c r="O4633" s="268" t="n">
        <x:f>I4633*TOMATO_PRICE+J4633*CARROT_PRICE+K4633*MESCLUN_PRICE</x:f>
        <x:v>142600</x:v>
      </x:c>
      <x:c r="P4633" s="268" t="n">
        <x:f>I4633*TOMATO_FERTILIZER+J4633*CARROT_FERTILIZER+K4633*MESCLUN_FERTILIZER</x:f>
        <x:v>32560</x:v>
      </x:c>
      <x:c r="Q4633" s="268" t="n">
        <x:f>MIN(M4633,FARMER_HOURS)*FARMER_RATE+MAX(M4633-FARMER_HOURS,0)*TEMP_RATE</x:f>
        <x:v>67836.28140641749</x:v>
      </x:c>
      <x:c r="R4633" s="268" t="n">
        <x:f>O4633-P4633-Q4633-FIXED_COST</x:f>
        <x:v>22203.71859358251</x:v>
      </x:c>
      <x:c r="S4633" s="139" t="str">
        <x:f>IF(AND(L4633&lt;=TOTAL_BED_CAP,N4633&lt;=TEMP_WORKER_CAP),"YES","NO")</x:f>
        <x:v>YES</x:v>
      </x:c>
      <x:c r="T4633" s="139" t="n">
        <x:f>IF(S4633="YES",R4633,-1E+99)</x:f>
        <x:v>22203.71859358251</x:v>
      </x:c>
    </x:row>
    <x:row r="4634">
      <x:c r="A4634" s="139"/>
      <x:c r="B4634" s="139"/>
      <x:c r="C4634" s="139"/>
      <x:c r="D4634" s="139"/>
      <x:c r="E4634" s="139"/>
      <x:c r="F4634" s="139"/>
      <x:c r="G4634" s="139"/>
      <x:c r="H4634" s="139"/>
      <x:c r="I4634" s="266" t="n">
        <x:f>INT((ROW()-ROW($I$46))/((CARROT_CAP+1)*(MESCLUN_CAP+1)))</x:f>
        <x:v>7</x:v>
      </x:c>
      <x:c r="J4634" s="266" t="n">
        <x:f>MOD(INT((ROW()-ROW($I$46))/(MESCLUN_CAP+1)),CARROT_CAP+1)</x:f>
        <x:v>1</x:v>
      </x:c>
      <x:c r="K4634" s="266" t="n">
        <x:f>MOD(ROW()-ROW($I$46),MESCLUN_CAP+1)</x:f>
        <x:v>0</x:v>
      </x:c>
      <x:c r="L4634" s="266" t="n">
        <x:f>SUM(I4634:K4634)</x:f>
        <x:v>8</x:v>
      </x:c>
      <x:c r="M4634" s="267" t="n">
        <x:f>I4634*TOMATO_HOURS*WEEKS*(1+TOMATO_DIM)^I4634+J4634*CARROT_HOURS*WEEKS*(1+CARROT_DIM)^J4634+K4634*MESCLUN_HOURS*WEEKS*(1+MESCLUN_DIM)^K4634</x:f>
        <x:v>1258.4417730000007</x:v>
      </x:c>
      <x:c r="N4634" s="267" t="n">
        <x:f>MAX(M4634-FARMER_HOURS,0)/TEMP_HOURS_PER_WORKER</x:f>
        <x:v>0.37391789791666713</x:v>
      </x:c>
      <x:c r="O4634" s="268" t="n">
        <x:f>I4634*TOMATO_PRICE+J4634*CARROT_PRICE+K4634*MESCLUN_PRICE</x:f>
        <x:v>63694</x:v>
      </x:c>
      <x:c r="P4634" s="268" t="n">
        <x:f>I4634*TOMATO_FERTILIZER+J4634*CARROT_FERTILIZER+K4634*MESCLUN_FERTILIZER</x:f>
        <x:v>6600</x:v>
      </x:c>
      <x:c r="Q4634" s="268" t="n">
        <x:f>MIN(M4634,FARMER_HOURS)*FARMER_RATE+MAX(M4634-FARMER_HOURS,0)*TEMP_RATE</x:f>
        <x:v>34347.94744791668</x:v>
      </x:c>
      <x:c r="R4634" s="268" t="n">
        <x:f>O4634-P4634-Q4634-FIXED_COST</x:f>
        <x:v>2746.052552083318</x:v>
      </x:c>
      <x:c r="S4634" s="139" t="str">
        <x:f>IF(AND(L4634&lt;=TOTAL_BED_CAP,N4634&lt;=TEMP_WORKER_CAP),"YES","NO")</x:f>
        <x:v>YES</x:v>
      </x:c>
      <x:c r="T4634" s="139" t="n">
        <x:f>IF(S4634="YES",R4634,-1E+99)</x:f>
        <x:v>2746.052552083318</x:v>
      </x:c>
    </x:row>
    <x:row r="4635">
      <x:c r="A4635" s="139"/>
      <x:c r="B4635" s="139"/>
      <x:c r="C4635" s="139"/>
      <x:c r="D4635" s="139"/>
      <x:c r="E4635" s="139"/>
      <x:c r="F4635" s="139"/>
      <x:c r="G4635" s="139"/>
      <x:c r="H4635" s="139"/>
      <x:c r="I4635" s="266" t="n">
        <x:f>INT((ROW()-ROW($I$46))/((CARROT_CAP+1)*(MESCLUN_CAP+1)))</x:f>
        <x:v>7</x:v>
      </x:c>
      <x:c r="J4635" s="266" t="n">
        <x:f>MOD(INT((ROW()-ROW($I$46))/(MESCLUN_CAP+1)),CARROT_CAP+1)</x:f>
        <x:v>1</x:v>
      </x:c>
      <x:c r="K4635" s="266" t="n">
        <x:f>MOD(ROW()-ROW($I$46),MESCLUN_CAP+1)</x:f>
        <x:v>1</x:v>
      </x:c>
      <x:c r="L4635" s="266" t="n">
        <x:f>SUM(I4635:K4635)</x:f>
        <x:v>9</x:v>
      </x:c>
      <x:c r="M4635" s="267" t="n">
        <x:f>I4635*TOMATO_HOURS*WEEKS*(1+TOMATO_DIM)^I4635+J4635*CARROT_HOURS*WEEKS*(1+CARROT_DIM)^J4635+K4635*MESCLUN_HOURS*WEEKS*(1+MESCLUN_DIM)^K4635</x:f>
        <x:v>1304.0042730000007</x:v>
      </x:c>
      <x:c r="N4635" s="267" t="n">
        <x:f>MAX(M4635-FARMER_HOURS,0)/TEMP_HOURS_PER_WORKER</x:f>
        <x:v>0.40555852291666716</x:v>
      </x:c>
      <x:c r="O4635" s="268" t="n">
        <x:f>I4635*TOMATO_PRICE+J4635*CARROT_PRICE+K4635*MESCLUN_PRICE</x:f>
        <x:v>66394</x:v>
      </x:c>
      <x:c r="P4635" s="268" t="n">
        <x:f>I4635*TOMATO_FERTILIZER+J4635*CARROT_FERTILIZER+K4635*MESCLUN_FERTILIZER</x:f>
        <x:v>7480</x:v>
      </x:c>
      <x:c r="Q4635" s="268" t="n">
        <x:f>MIN(M4635,FARMER_HOURS)*FARMER_RATE+MAX(M4635-FARMER_HOURS,0)*TEMP_RATE</x:f>
        <x:v>35138.96307291668</x:v>
      </x:c>
      <x:c r="R4635" s="268" t="n">
        <x:f>O4635-P4635-Q4635-FIXED_COST</x:f>
        <x:v>3775.036927083318</x:v>
      </x:c>
      <x:c r="S4635" s="139" t="str">
        <x:f>IF(AND(L4635&lt;=TOTAL_BED_CAP,N4635&lt;=TEMP_WORKER_CAP),"YES","NO")</x:f>
        <x:v>YES</x:v>
      </x:c>
      <x:c r="T4635" s="139" t="n">
        <x:f>IF(S4635="YES",R4635,-1E+99)</x:f>
        <x:v>3775.036927083318</x:v>
      </x:c>
    </x:row>
    <x:row r="4636">
      <x:c r="A4636" s="139"/>
      <x:c r="B4636" s="139"/>
      <x:c r="C4636" s="139"/>
      <x:c r="D4636" s="139"/>
      <x:c r="E4636" s="139"/>
      <x:c r="F4636" s="139"/>
      <x:c r="G4636" s="139"/>
      <x:c r="H4636" s="139"/>
      <x:c r="I4636" s="266" t="n">
        <x:f>INT((ROW()-ROW($I$46))/((CARROT_CAP+1)*(MESCLUN_CAP+1)))</x:f>
        <x:v>7</x:v>
      </x:c>
      <x:c r="J4636" s="266" t="n">
        <x:f>MOD(INT((ROW()-ROW($I$46))/(MESCLUN_CAP+1)),CARROT_CAP+1)</x:f>
        <x:v>1</x:v>
      </x:c>
      <x:c r="K4636" s="266" t="n">
        <x:f>MOD(ROW()-ROW($I$46),MESCLUN_CAP+1)</x:f>
        <x:v>2</x:v>
      </x:c>
      <x:c r="L4636" s="266" t="n">
        <x:f>SUM(I4636:K4636)</x:f>
        <x:v>10</x:v>
      </x:c>
      <x:c r="M4636" s="267" t="n">
        <x:f>I4636*TOMATO_HOURS*WEEKS*(1+TOMATO_DIM)^I4636+J4636*CARROT_HOURS*WEEKS*(1+CARROT_DIM)^J4636+K4636*MESCLUN_HOURS*WEEKS*(1+MESCLUN_DIM)^K4636</x:f>
        <x:v>1350.7058355000006</x:v>
      </x:c>
      <x:c r="N4636" s="267" t="n">
        <x:f>MAX(M4636-FARMER_HOURS,0)/TEMP_HOURS_PER_WORKER</x:f>
        <x:v>0.4379901635416671</x:v>
      </x:c>
      <x:c r="O4636" s="268" t="n">
        <x:f>I4636*TOMATO_PRICE+J4636*CARROT_PRICE+K4636*MESCLUN_PRICE</x:f>
        <x:v>69094</x:v>
      </x:c>
      <x:c r="P4636" s="268" t="n">
        <x:f>I4636*TOMATO_FERTILIZER+J4636*CARROT_FERTILIZER+K4636*MESCLUN_FERTILIZER</x:f>
        <x:v>8360</x:v>
      </x:c>
      <x:c r="Q4636" s="268" t="n">
        <x:f>MIN(M4636,FARMER_HOURS)*FARMER_RATE+MAX(M4636-FARMER_HOURS,0)*TEMP_RATE</x:f>
        <x:v>35949.754088541675</x:v>
      </x:c>
      <x:c r="R4636" s="268" t="n">
        <x:f>O4636-P4636-Q4636-FIXED_COST</x:f>
        <x:v>4784.245911458325</x:v>
      </x:c>
      <x:c r="S4636" s="139" t="str">
        <x:f>IF(AND(L4636&lt;=TOTAL_BED_CAP,N4636&lt;=TEMP_WORKER_CAP),"YES","NO")</x:f>
        <x:v>YES</x:v>
      </x:c>
      <x:c r="T4636" s="139" t="n">
        <x:f>IF(S4636="YES",R4636,-1E+99)</x:f>
        <x:v>4784.245911458325</x:v>
      </x:c>
    </x:row>
    <x:row r="4637">
      <x:c r="A4637" s="139"/>
      <x:c r="B4637" s="139"/>
      <x:c r="C4637" s="139"/>
      <x:c r="D4637" s="139"/>
      <x:c r="E4637" s="139"/>
      <x:c r="F4637" s="139"/>
      <x:c r="G4637" s="139"/>
      <x:c r="H4637" s="139"/>
      <x:c r="I4637" s="266" t="n">
        <x:f>INT((ROW()-ROW($I$46))/((CARROT_CAP+1)*(MESCLUN_CAP+1)))</x:f>
        <x:v>7</x:v>
      </x:c>
      <x:c r="J4637" s="266" t="n">
        <x:f>MOD(INT((ROW()-ROW($I$46))/(MESCLUN_CAP+1)),CARROT_CAP+1)</x:f>
        <x:v>1</x:v>
      </x:c>
      <x:c r="K4637" s="266" t="n">
        <x:f>MOD(ROW()-ROW($I$46),MESCLUN_CAP+1)</x:f>
        <x:v>3</x:v>
      </x:c>
      <x:c r="L4637" s="266" t="n">
        <x:f>SUM(I4637:K4637)</x:f>
        <x:v>11</x:v>
      </x:c>
      <x:c r="M4637" s="267" t="n">
        <x:f>I4637*TOMATO_HOURS*WEEKS*(1+TOMATO_DIM)^I4637+J4637*CARROT_HOURS*WEEKS*(1+CARROT_DIM)^J4637+K4637*MESCLUN_HOURS*WEEKS*(1+MESCLUN_DIM)^K4637</x:f>
        <x:v>1398.5678179218758</x:v>
      </x:c>
      <x:c r="N4637" s="267" t="n">
        <x:f>MAX(M4637-FARMER_HOURS,0)/TEMP_HOURS_PER_WORKER</x:f>
        <x:v>0.47122765133463596</x:v>
      </x:c>
      <x:c r="O4637" s="268" t="n">
        <x:f>I4637*TOMATO_PRICE+J4637*CARROT_PRICE+K4637*MESCLUN_PRICE</x:f>
        <x:v>71794</x:v>
      </x:c>
      <x:c r="P4637" s="268" t="n">
        <x:f>I4637*TOMATO_FERTILIZER+J4637*CARROT_FERTILIZER+K4637*MESCLUN_FERTILIZER</x:f>
        <x:v>9240</x:v>
      </x:c>
      <x:c r="Q4637" s="268" t="n">
        <x:f>MIN(M4637,FARMER_HOURS)*FARMER_RATE+MAX(M4637-FARMER_HOURS,0)*TEMP_RATE</x:f>
        <x:v>36780.6912833659</x:v>
      </x:c>
      <x:c r="R4637" s="268" t="n">
        <x:f>O4637-P4637-Q4637-FIXED_COST</x:f>
        <x:v>5773.308716634099</x:v>
      </x:c>
      <x:c r="S4637" s="139" t="str">
        <x:f>IF(AND(L4637&lt;=TOTAL_BED_CAP,N4637&lt;=TEMP_WORKER_CAP),"YES","NO")</x:f>
        <x:v>YES</x:v>
      </x:c>
      <x:c r="T4637" s="139" t="n">
        <x:f>IF(S4637="YES",R4637,-1E+99)</x:f>
        <x:v>5773.308716634099</x:v>
      </x:c>
    </x:row>
    <x:row r="4638">
      <x:c r="A4638" s="139"/>
      <x:c r="B4638" s="139"/>
      <x:c r="C4638" s="139"/>
      <x:c r="D4638" s="139"/>
      <x:c r="E4638" s="139"/>
      <x:c r="F4638" s="139"/>
      <x:c r="G4638" s="139"/>
      <x:c r="H4638" s="139"/>
      <x:c r="I4638" s="266" t="n">
        <x:f>INT((ROW()-ROW($I$46))/((CARROT_CAP+1)*(MESCLUN_CAP+1)))</x:f>
        <x:v>7</x:v>
      </x:c>
      <x:c r="J4638" s="266" t="n">
        <x:f>MOD(INT((ROW()-ROW($I$46))/(MESCLUN_CAP+1)),CARROT_CAP+1)</x:f>
        <x:v>1</x:v>
      </x:c>
      <x:c r="K4638" s="266" t="n">
        <x:f>MOD(ROW()-ROW($I$46),MESCLUN_CAP+1)</x:f>
        <x:v>4</x:v>
      </x:c>
      <x:c r="L4638" s="266" t="n">
        <x:f>SUM(I4638:K4638)</x:f>
        <x:v>12</x:v>
      </x:c>
      <x:c r="M4638" s="267" t="n">
        <x:f>I4638*TOMATO_HOURS*WEEKS*(1+TOMATO_DIM)^I4638+J4638*CARROT_HOURS*WEEKS*(1+CARROT_DIM)^J4638+K4638*MESCLUN_HOURS*WEEKS*(1+MESCLUN_DIM)^K4638</x:f>
        <x:v>1447.611933644532</x:v>
      </x:c>
      <x:c r="N4638" s="267" t="n">
        <x:f>MAX(M4638-FARMER_HOURS,0)/TEMP_HOURS_PER_WORKER</x:f>
        <x:v>0.505286065030925</x:v>
      </x:c>
      <x:c r="O4638" s="268" t="n">
        <x:f>I4638*TOMATO_PRICE+J4638*CARROT_PRICE+K4638*MESCLUN_PRICE</x:f>
        <x:v>74494</x:v>
      </x:c>
      <x:c r="P4638" s="268" t="n">
        <x:f>I4638*TOMATO_FERTILIZER+J4638*CARROT_FERTILIZER+K4638*MESCLUN_FERTILIZER</x:f>
        <x:v>10120</x:v>
      </x:c>
      <x:c r="Q4638" s="268" t="n">
        <x:f>MIN(M4638,FARMER_HOURS)*FARMER_RATE+MAX(M4638-FARMER_HOURS,0)*TEMP_RATE</x:f>
        <x:v>37632.15162577313</x:v>
      </x:c>
      <x:c r="R4638" s="268" t="n">
        <x:f>O4638-P4638-Q4638-FIXED_COST</x:f>
        <x:v>6741.848374226873</x:v>
      </x:c>
      <x:c r="S4638" s="139" t="str">
        <x:f>IF(AND(L4638&lt;=TOTAL_BED_CAP,N4638&lt;=TEMP_WORKER_CAP),"YES","NO")</x:f>
        <x:v>YES</x:v>
      </x:c>
      <x:c r="T4638" s="139" t="n">
        <x:f>IF(S4638="YES",R4638,-1E+99)</x:f>
        <x:v>6741.848374226873</x:v>
      </x:c>
    </x:row>
    <x:row r="4639">
      <x:c r="A4639" s="139"/>
      <x:c r="B4639" s="139"/>
      <x:c r="C4639" s="139"/>
      <x:c r="D4639" s="139"/>
      <x:c r="E4639" s="139"/>
      <x:c r="F4639" s="139"/>
      <x:c r="G4639" s="139"/>
      <x:c r="H4639" s="139"/>
      <x:c r="I4639" s="266" t="n">
        <x:f>INT((ROW()-ROW($I$46))/((CARROT_CAP+1)*(MESCLUN_CAP+1)))</x:f>
        <x:v>7</x:v>
      </x:c>
      <x:c r="J4639" s="266" t="n">
        <x:f>MOD(INT((ROW()-ROW($I$46))/(MESCLUN_CAP+1)),CARROT_CAP+1)</x:f>
        <x:v>1</x:v>
      </x:c>
      <x:c r="K4639" s="266" t="n">
        <x:f>MOD(ROW()-ROW($I$46),MESCLUN_CAP+1)</x:f>
        <x:v>5</x:v>
      </x:c>
      <x:c r="L4639" s="266" t="n">
        <x:f>SUM(I4639:K4639)</x:f>
        <x:v>13</x:v>
      </x:c>
      <x:c r="M4639" s="267" t="n">
        <x:f>I4639*TOMATO_HOURS*WEEKS*(1+TOMATO_DIM)^I4639+J4639*CARROT_HOURS*WEEKS*(1+CARROT_DIM)^J4639+K4639*MESCLUN_HOURS*WEEKS*(1+MESCLUN_DIM)^K4639</x:f>
        <x:v>1497.8602575657355</x:v>
      </x:c>
      <x:c r="N4639" s="267" t="n">
        <x:f>MAX(M4639-FARMER_HOURS,0)/TEMP_HOURS_PER_WORKER</x:f>
        <x:v>0.5401807344206497</x:v>
      </x:c>
      <x:c r="O4639" s="268" t="n">
        <x:f>I4639*TOMATO_PRICE+J4639*CARROT_PRICE+K4639*MESCLUN_PRICE</x:f>
        <x:v>77194</x:v>
      </x:c>
      <x:c r="P4639" s="268" t="n">
        <x:f>I4639*TOMATO_FERTILIZER+J4639*CARROT_FERTILIZER+K4639*MESCLUN_FERTILIZER</x:f>
        <x:v>11000</x:v>
      </x:c>
      <x:c r="Q4639" s="268" t="n">
        <x:f>MIN(M4639,FARMER_HOURS)*FARMER_RATE+MAX(M4639-FARMER_HOURS,0)*TEMP_RATE</x:f>
        <x:v>38504.518360516246</x:v>
      </x:c>
      <x:c r="R4639" s="268" t="n">
        <x:f>O4639-P4639-Q4639-FIXED_COST</x:f>
        <x:v>7689.481639483754</x:v>
      </x:c>
      <x:c r="S4639" s="139" t="str">
        <x:f>IF(AND(L4639&lt;=TOTAL_BED_CAP,N4639&lt;=TEMP_WORKER_CAP),"YES","NO")</x:f>
        <x:v>YES</x:v>
      </x:c>
      <x:c r="T4639" s="139" t="n">
        <x:f>IF(S4639="YES",R4639,-1E+99)</x:f>
        <x:v>7689.481639483754</x:v>
      </x:c>
    </x:row>
    <x:row r="4640">
      <x:c r="A4640" s="139"/>
      <x:c r="B4640" s="139"/>
      <x:c r="C4640" s="139"/>
      <x:c r="D4640" s="139"/>
      <x:c r="E4640" s="139"/>
      <x:c r="F4640" s="139"/>
      <x:c r="G4640" s="139"/>
      <x:c r="H4640" s="139"/>
      <x:c r="I4640" s="266" t="n">
        <x:f>INT((ROW()-ROW($I$46))/((CARROT_CAP+1)*(MESCLUN_CAP+1)))</x:f>
        <x:v>7</x:v>
      </x:c>
      <x:c r="J4640" s="266" t="n">
        <x:f>MOD(INT((ROW()-ROW($I$46))/(MESCLUN_CAP+1)),CARROT_CAP+1)</x:f>
        <x:v>1</x:v>
      </x:c>
      <x:c r="K4640" s="266" t="n">
        <x:f>MOD(ROW()-ROW($I$46),MESCLUN_CAP+1)</x:f>
        <x:v>6</x:v>
      </x:c>
      <x:c r="L4640" s="266" t="n">
        <x:f>SUM(I4640:K4640)</x:f>
        <x:v>14</x:v>
      </x:c>
      <x:c r="M4640" s="267" t="n">
        <x:f>I4640*TOMATO_HOURS*WEEKS*(1+TOMATO_DIM)^I4640+J4640*CARROT_HOURS*WEEKS*(1+CARROT_DIM)^J4640+K4640*MESCLUN_HOURS*WEEKS*(1+MESCLUN_DIM)^K4640</x:f>
        <x:v>1549.3352317473684</x:v>
      </x:c>
      <x:c r="N4640" s="267" t="n">
        <x:f>MAX(M4640-FARMER_HOURS,0)/TEMP_HOURS_PER_WORKER</x:f>
        <x:v>0.5759272442690059</x:v>
      </x:c>
      <x:c r="O4640" s="268" t="n">
        <x:f>I4640*TOMATO_PRICE+J4640*CARROT_PRICE+K4640*MESCLUN_PRICE</x:f>
        <x:v>79894</x:v>
      </x:c>
      <x:c r="P4640" s="268" t="n">
        <x:f>I4640*TOMATO_FERTILIZER+J4640*CARROT_FERTILIZER+K4640*MESCLUN_FERTILIZER</x:f>
        <x:v>11880</x:v>
      </x:c>
      <x:c r="Q4640" s="268" t="n">
        <x:f>MIN(M4640,FARMER_HOURS)*FARMER_RATE+MAX(M4640-FARMER_HOURS,0)*TEMP_RATE</x:f>
        <x:v>39398.18110672515</x:v>
      </x:c>
      <x:c r="R4640" s="268" t="n">
        <x:f>O4640-P4640-Q4640-FIXED_COST</x:f>
        <x:v>8615.818893274853</x:v>
      </x:c>
      <x:c r="S4640" s="139" t="str">
        <x:f>IF(AND(L4640&lt;=TOTAL_BED_CAP,N4640&lt;=TEMP_WORKER_CAP),"YES","NO")</x:f>
        <x:v>YES</x:v>
      </x:c>
      <x:c r="T4640" s="139" t="n">
        <x:f>IF(S4640="YES",R4640,-1E+99)</x:f>
        <x:v>8615.818893274853</x:v>
      </x:c>
    </x:row>
    <x:row r="4641">
      <x:c r="A4641" s="139"/>
      <x:c r="B4641" s="139"/>
      <x:c r="C4641" s="139"/>
      <x:c r="D4641" s="139"/>
      <x:c r="E4641" s="139"/>
      <x:c r="F4641" s="139"/>
      <x:c r="G4641" s="139"/>
      <x:c r="H4641" s="139"/>
      <x:c r="I4641" s="266" t="n">
        <x:f>INT((ROW()-ROW($I$46))/((CARROT_CAP+1)*(MESCLUN_CAP+1)))</x:f>
        <x:v>7</x:v>
      </x:c>
      <x:c r="J4641" s="266" t="n">
        <x:f>MOD(INT((ROW()-ROW($I$46))/(MESCLUN_CAP+1)),CARROT_CAP+1)</x:f>
        <x:v>1</x:v>
      </x:c>
      <x:c r="K4641" s="266" t="n">
        <x:f>MOD(ROW()-ROW($I$46),MESCLUN_CAP+1)</x:f>
        <x:v>7</x:v>
      </x:c>
      <x:c r="L4641" s="266" t="n">
        <x:f>SUM(I4641:K4641)</x:f>
        <x:v>15</x:v>
      </x:c>
      <x:c r="M4641" s="267" t="n">
        <x:f>I4641*TOMATO_HOURS*WEEKS*(1+TOMATO_DIM)^I4641+J4641*CARROT_HOURS*WEEKS*(1+CARROT_DIM)^J4641+K4641*MESCLUN_HOURS*WEEKS*(1+MESCLUN_DIM)^K4641</x:f>
        <x:v>1602.0596711453288</x:v>
      </x:c>
      <x:c r="N4641" s="267" t="n">
        <x:f>MAX(M4641-FARMER_HOURS,0)/TEMP_HOURS_PER_WORKER</x:f>
        <x:v>0.6125414382953672</x:v>
      </x:c>
      <x:c r="O4641" s="268" t="n">
        <x:f>I4641*TOMATO_PRICE+J4641*CARROT_PRICE+K4641*MESCLUN_PRICE</x:f>
        <x:v>82594</x:v>
      </x:c>
      <x:c r="P4641" s="268" t="n">
        <x:f>I4641*TOMATO_FERTILIZER+J4641*CARROT_FERTILIZER+K4641*MESCLUN_FERTILIZER</x:f>
        <x:v>12760</x:v>
      </x:c>
      <x:c r="Q4641" s="268" t="n">
        <x:f>MIN(M4641,FARMER_HOURS)*FARMER_RATE+MAX(M4641-FARMER_HOURS,0)*TEMP_RATE</x:f>
        <x:v>40313.53595738418</x:v>
      </x:c>
      <x:c r="R4641" s="268" t="n">
        <x:f>O4641-P4641-Q4641-FIXED_COST</x:f>
        <x:v>9520.464042615822</x:v>
      </x:c>
      <x:c r="S4641" s="139" t="str">
        <x:f>IF(AND(L4641&lt;=TOTAL_BED_CAP,N4641&lt;=TEMP_WORKER_CAP),"YES","NO")</x:f>
        <x:v>YES</x:v>
      </x:c>
      <x:c r="T4641" s="139" t="n">
        <x:f>IF(S4641="YES",R4641,-1E+99)</x:f>
        <x:v>9520.464042615822</x:v>
      </x:c>
    </x:row>
    <x:row r="4642">
      <x:c r="A4642" s="139"/>
      <x:c r="B4642" s="139"/>
      <x:c r="C4642" s="139"/>
      <x:c r="D4642" s="139"/>
      <x:c r="E4642" s="139"/>
      <x:c r="F4642" s="139"/>
      <x:c r="G4642" s="139"/>
      <x:c r="H4642" s="139"/>
      <x:c r="I4642" s="266" t="n">
        <x:f>INT((ROW()-ROW($I$46))/((CARROT_CAP+1)*(MESCLUN_CAP+1)))</x:f>
        <x:v>7</x:v>
      </x:c>
      <x:c r="J4642" s="266" t="n">
        <x:f>MOD(INT((ROW()-ROW($I$46))/(MESCLUN_CAP+1)),CARROT_CAP+1)</x:f>
        <x:v>1</x:v>
      </x:c>
      <x:c r="K4642" s="266" t="n">
        <x:f>MOD(ROW()-ROW($I$46),MESCLUN_CAP+1)</x:f>
        <x:v>8</x:v>
      </x:c>
      <x:c r="L4642" s="266" t="n">
        <x:f>SUM(I4642:K4642)</x:f>
        <x:v>16</x:v>
      </x:c>
      <x:c r="M4642" s="267" t="n">
        <x:f>I4642*TOMATO_HOURS*WEEKS*(1+TOMATO_DIM)^I4642+J4642*CARROT_HOURS*WEEKS*(1+CARROT_DIM)^J4642+K4642*MESCLUN_HOURS*WEEKS*(1+MESCLUN_DIM)^K4642</x:f>
        <x:v>1656.056769425309</x:v>
      </x:c>
      <x:c r="N4642" s="267" t="n">
        <x:f>MAX(M4642-FARMER_HOURS,0)/TEMP_HOURS_PER_WORKER</x:f>
        <x:v>0.6500394232120202</x:v>
      </x:c>
      <x:c r="O4642" s="268" t="n">
        <x:f>I4642*TOMATO_PRICE+J4642*CARROT_PRICE+K4642*MESCLUN_PRICE</x:f>
        <x:v>85294</x:v>
      </x:c>
      <x:c r="P4642" s="268" t="n">
        <x:f>I4642*TOMATO_FERTILIZER+J4642*CARROT_FERTILIZER+K4642*MESCLUN_FERTILIZER</x:f>
        <x:v>13640</x:v>
      </x:c>
      <x:c r="Q4642" s="268" t="n">
        <x:f>MIN(M4642,FARMER_HOURS)*FARMER_RATE+MAX(M4642-FARMER_HOURS,0)*TEMP_RATE</x:f>
        <x:v>41250.985580300505</x:v>
      </x:c>
      <x:c r="R4642" s="268" t="n">
        <x:f>O4642-P4642-Q4642-FIXED_COST</x:f>
        <x:v>10403.014419699495</x:v>
      </x:c>
      <x:c r="S4642" s="139" t="str">
        <x:f>IF(AND(L4642&lt;=TOTAL_BED_CAP,N4642&lt;=TEMP_WORKER_CAP),"YES","NO")</x:f>
        <x:v>YES</x:v>
      </x:c>
      <x:c r="T4642" s="139" t="n">
        <x:f>IF(S4642="YES",R4642,-1E+99)</x:f>
        <x:v>10403.014419699495</x:v>
      </x:c>
    </x:row>
    <x:row r="4643">
      <x:c r="A4643" s="139"/>
      <x:c r="B4643" s="139"/>
      <x:c r="C4643" s="139"/>
      <x:c r="D4643" s="139"/>
      <x:c r="E4643" s="139"/>
      <x:c r="F4643" s="139"/>
      <x:c r="G4643" s="139"/>
      <x:c r="H4643" s="139"/>
      <x:c r="I4643" s="266" t="n">
        <x:f>INT((ROW()-ROW($I$46))/((CARROT_CAP+1)*(MESCLUN_CAP+1)))</x:f>
        <x:v>7</x:v>
      </x:c>
      <x:c r="J4643" s="266" t="n">
        <x:f>MOD(INT((ROW()-ROW($I$46))/(MESCLUN_CAP+1)),CARROT_CAP+1)</x:f>
        <x:v>1</x:v>
      </x:c>
      <x:c r="K4643" s="266" t="n">
        <x:f>MOD(ROW()-ROW($I$46),MESCLUN_CAP+1)</x:f>
        <x:v>9</x:v>
      </x:c>
      <x:c r="L4643" s="266" t="n">
        <x:f>SUM(I4643:K4643)</x:f>
        <x:v>17</x:v>
      </x:c>
      <x:c r="M4643" s="267" t="n">
        <x:f>I4643*TOMATO_HOURS*WEEKS*(1+TOMATO_DIM)^I4643+J4643*CARROT_HOURS*WEEKS*(1+CARROT_DIM)^J4643+K4643*MESCLUN_HOURS*WEEKS*(1+MESCLUN_DIM)^K4643</x:f>
        <x:v>1711.3501048657035</x:v>
      </x:c>
      <x:c r="N4643" s="267" t="n">
        <x:f>MAX(M4643-FARMER_HOURS,0)/TEMP_HOURS_PER_WORKER</x:f>
        <x:v>0.6884375728234052</x:v>
      </x:c>
      <x:c r="O4643" s="268" t="n">
        <x:f>I4643*TOMATO_PRICE+J4643*CARROT_PRICE+K4643*MESCLUN_PRICE</x:f>
        <x:v>87994</x:v>
      </x:c>
      <x:c r="P4643" s="268" t="n">
        <x:f>I4643*TOMATO_FERTILIZER+J4643*CARROT_FERTILIZER+K4643*MESCLUN_FERTILIZER</x:f>
        <x:v>14520</x:v>
      </x:c>
      <x:c r="Q4643" s="268" t="n">
        <x:f>MIN(M4643,FARMER_HOURS)*FARMER_RATE+MAX(M4643-FARMER_HOURS,0)*TEMP_RATE</x:f>
        <x:v>42210.93932058513</x:v>
      </x:c>
      <x:c r="R4643" s="268" t="n">
        <x:f>O4643-P4643-Q4643-FIXED_COST</x:f>
        <x:v>11263.06067941487</x:v>
      </x:c>
      <x:c r="S4643" s="139" t="str">
        <x:f>IF(AND(L4643&lt;=TOTAL_BED_CAP,N4643&lt;=TEMP_WORKER_CAP),"YES","NO")</x:f>
        <x:v>YES</x:v>
      </x:c>
      <x:c r="T4643" s="139" t="n">
        <x:f>IF(S4643="YES",R4643,-1E+99)</x:f>
        <x:v>11263.06067941487</x:v>
      </x:c>
    </x:row>
    <x:row r="4644">
      <x:c r="A4644" s="139"/>
      <x:c r="B4644" s="139"/>
      <x:c r="C4644" s="139"/>
      <x:c r="D4644" s="139"/>
      <x:c r="E4644" s="139"/>
      <x:c r="F4644" s="139"/>
      <x:c r="G4644" s="139"/>
      <x:c r="H4644" s="139"/>
      <x:c r="I4644" s="266" t="n">
        <x:f>INT((ROW()-ROW($I$46))/((CARROT_CAP+1)*(MESCLUN_CAP+1)))</x:f>
        <x:v>7</x:v>
      </x:c>
      <x:c r="J4644" s="266" t="n">
        <x:f>MOD(INT((ROW()-ROW($I$46))/(MESCLUN_CAP+1)),CARROT_CAP+1)</x:f>
        <x:v>1</x:v>
      </x:c>
      <x:c r="K4644" s="266" t="n">
        <x:f>MOD(ROW()-ROW($I$46),MESCLUN_CAP+1)</x:f>
        <x:v>10</x:v>
      </x:c>
      <x:c r="L4644" s="266" t="n">
        <x:f>SUM(I4644:K4644)</x:f>
        <x:v>18</x:v>
      </x:c>
      <x:c r="M4644" s="267" t="n">
        <x:f>I4644*TOMATO_HOURS*WEEKS*(1+TOMATO_DIM)^I4644+J4644*CARROT_HOURS*WEEKS*(1+CARROT_DIM)^J4644+K4644*MESCLUN_HOURS*WEEKS*(1+MESCLUN_DIM)^K4644</x:f>
        <x:v>1767.9636463489162</x:v>
      </x:c>
      <x:c r="N4644" s="267" t="n">
        <x:f>MAX(M4644-FARMER_HOURS,0)/TEMP_HOURS_PER_WORKER</x:f>
        <x:v>0.7277525321867474</x:v>
      </x:c>
      <x:c r="O4644" s="268" t="n">
        <x:f>I4644*TOMATO_PRICE+J4644*CARROT_PRICE+K4644*MESCLUN_PRICE</x:f>
        <x:v>90694</x:v>
      </x:c>
      <x:c r="P4644" s="268" t="n">
        <x:f>I4644*TOMATO_FERTILIZER+J4644*CARROT_FERTILIZER+K4644*MESCLUN_FERTILIZER</x:f>
        <x:v>15400</x:v>
      </x:c>
      <x:c r="Q4644" s="268" t="n">
        <x:f>MIN(M4644,FARMER_HOURS)*FARMER_RATE+MAX(M4644-FARMER_HOURS,0)*TEMP_RATE</x:f>
        <x:v>43193.813304668685</x:v>
      </x:c>
      <x:c r="R4644" s="268" t="n">
        <x:f>O4644-P4644-Q4644-FIXED_COST</x:f>
        <x:v>12100.186695331315</x:v>
      </x:c>
      <x:c r="S4644" s="139" t="str">
        <x:f>IF(AND(L4644&lt;=TOTAL_BED_CAP,N4644&lt;=TEMP_WORKER_CAP),"YES","NO")</x:f>
        <x:v>YES</x:v>
      </x:c>
      <x:c r="T4644" s="139" t="n">
        <x:f>IF(S4644="YES",R4644,-1E+99)</x:f>
        <x:v>12100.186695331315</x:v>
      </x:c>
    </x:row>
    <x:row r="4645">
      <x:c r="A4645" s="139"/>
      <x:c r="B4645" s="139"/>
      <x:c r="C4645" s="139"/>
      <x:c r="D4645" s="139"/>
      <x:c r="E4645" s="139"/>
      <x:c r="F4645" s="139"/>
      <x:c r="G4645" s="139"/>
      <x:c r="H4645" s="139"/>
      <x:c r="I4645" s="266" t="n">
        <x:f>INT((ROW()-ROW($I$46))/((CARROT_CAP+1)*(MESCLUN_CAP+1)))</x:f>
        <x:v>7</x:v>
      </x:c>
      <x:c r="J4645" s="266" t="n">
        <x:f>MOD(INT((ROW()-ROW($I$46))/(MESCLUN_CAP+1)),CARROT_CAP+1)</x:f>
        <x:v>1</x:v>
      </x:c>
      <x:c r="K4645" s="266" t="n">
        <x:f>MOD(ROW()-ROW($I$46),MESCLUN_CAP+1)</x:f>
        <x:v>11</x:v>
      </x:c>
      <x:c r="L4645" s="266" t="n">
        <x:f>SUM(I4645:K4645)</x:f>
        <x:v>19</x:v>
      </x:c>
      <x:c r="M4645" s="267" t="n">
        <x:f>I4645*TOMATO_HOURS*WEEKS*(1+TOMATO_DIM)^I4645+J4645*CARROT_HOURS*WEEKS*(1+CARROT_DIM)^J4645+K4645*MESCLUN_HOURS*WEEKS*(1+MESCLUN_DIM)^K4645</x:f>
        <x:v>1825.9217594423553</x:v>
      </x:c>
      <x:c r="N4645" s="267" t="n">
        <x:f>MAX(M4645-FARMER_HOURS,0)/TEMP_HOURS_PER_WORKER</x:f>
        <x:v>0.768001221834969</x:v>
      </x:c>
      <x:c r="O4645" s="268" t="n">
        <x:f>I4645*TOMATO_PRICE+J4645*CARROT_PRICE+K4645*MESCLUN_PRICE</x:f>
        <x:v>93394</x:v>
      </x:c>
      <x:c r="P4645" s="268" t="n">
        <x:f>I4645*TOMATO_FERTILIZER+J4645*CARROT_FERTILIZER+K4645*MESCLUN_FERTILIZER</x:f>
        <x:v>16280</x:v>
      </x:c>
      <x:c r="Q4645" s="268" t="n">
        <x:f>MIN(M4645,FARMER_HOURS)*FARMER_RATE+MAX(M4645-FARMER_HOURS,0)*TEMP_RATE</x:f>
        <x:v>44200.03054587422</x:v>
      </x:c>
      <x:c r="R4645" s="268" t="n">
        <x:f>O4645-P4645-Q4645-FIXED_COST</x:f>
        <x:v>12913.969454125778</x:v>
      </x:c>
      <x:c r="S4645" s="139" t="str">
        <x:f>IF(AND(L4645&lt;=TOTAL_BED_CAP,N4645&lt;=TEMP_WORKER_CAP),"YES","NO")</x:f>
        <x:v>YES</x:v>
      </x:c>
      <x:c r="T4645" s="139" t="n">
        <x:f>IF(S4645="YES",R4645,-1E+99)</x:f>
        <x:v>12913.969454125778</x:v>
      </x:c>
    </x:row>
    <x:row r="4646">
      <x:c r="A4646" s="139"/>
      <x:c r="B4646" s="139"/>
      <x:c r="C4646" s="139"/>
      <x:c r="D4646" s="139"/>
      <x:c r="E4646" s="139"/>
      <x:c r="F4646" s="139"/>
      <x:c r="G4646" s="139"/>
      <x:c r="H4646" s="139"/>
      <x:c r="I4646" s="266" t="n">
        <x:f>INT((ROW()-ROW($I$46))/((CARROT_CAP+1)*(MESCLUN_CAP+1)))</x:f>
        <x:v>7</x:v>
      </x:c>
      <x:c r="J4646" s="266" t="n">
        <x:f>MOD(INT((ROW()-ROW($I$46))/(MESCLUN_CAP+1)),CARROT_CAP+1)</x:f>
        <x:v>1</x:v>
      </x:c>
      <x:c r="K4646" s="266" t="n">
        <x:f>MOD(ROW()-ROW($I$46),MESCLUN_CAP+1)</x:f>
        <x:v>12</x:v>
      </x:c>
      <x:c r="L4646" s="266" t="n">
        <x:f>SUM(I4646:K4646)</x:f>
        <x:v>20</x:v>
      </x:c>
      <x:c r="M4646" s="267" t="n">
        <x:f>I4646*TOMATO_HOURS*WEEKS*(1+TOMATO_DIM)^I4646+J4646*CARROT_HOURS*WEEKS*(1+CARROT_DIM)^J4646+K4646*MESCLUN_HOURS*WEEKS*(1+MESCLUN_DIM)^K4646</x:f>
        <x:v>1885.2492125704198</x:v>
      </x:c>
      <x:c r="N4646" s="267" t="n">
        <x:f>MAX(M4646-FARMER_HOURS,0)/TEMP_HOURS_PER_WORKER</x:f>
        <x:v>0.8092008420627915</x:v>
      </x:c>
      <x:c r="O4646" s="268" t="n">
        <x:f>I4646*TOMATO_PRICE+J4646*CARROT_PRICE+K4646*MESCLUN_PRICE</x:f>
        <x:v>96094</x:v>
      </x:c>
      <x:c r="P4646" s="268" t="n">
        <x:f>I4646*TOMATO_FERTILIZER+J4646*CARROT_FERTILIZER+K4646*MESCLUN_FERTILIZER</x:f>
        <x:v>17160</x:v>
      </x:c>
      <x:c r="Q4646" s="268" t="n">
        <x:f>MIN(M4646,FARMER_HOURS)*FARMER_RATE+MAX(M4646-FARMER_HOURS,0)*TEMP_RATE</x:f>
        <x:v>45230.02105156978</x:v>
      </x:c>
      <x:c r="R4646" s="268" t="n">
        <x:f>O4646-P4646-Q4646-FIXED_COST</x:f>
        <x:v>13703.978948430216</x:v>
      </x:c>
      <x:c r="S4646" s="139" t="str">
        <x:f>IF(AND(L4646&lt;=TOTAL_BED_CAP,N4646&lt;=TEMP_WORKER_CAP),"YES","NO")</x:f>
        <x:v>YES</x:v>
      </x:c>
      <x:c r="T4646" s="139" t="n">
        <x:f>IF(S4646="YES",R4646,-1E+99)</x:f>
        <x:v>13703.978948430216</x:v>
      </x:c>
    </x:row>
    <x:row r="4647">
      <x:c r="A4647" s="139"/>
      <x:c r="B4647" s="139"/>
      <x:c r="C4647" s="139"/>
      <x:c r="D4647" s="139"/>
      <x:c r="E4647" s="139"/>
      <x:c r="F4647" s="139"/>
      <x:c r="G4647" s="139"/>
      <x:c r="H4647" s="139"/>
      <x:c r="I4647" s="266" t="n">
        <x:f>INT((ROW()-ROW($I$46))/((CARROT_CAP+1)*(MESCLUN_CAP+1)))</x:f>
        <x:v>7</x:v>
      </x:c>
      <x:c r="J4647" s="266" t="n">
        <x:f>MOD(INT((ROW()-ROW($I$46))/(MESCLUN_CAP+1)),CARROT_CAP+1)</x:f>
        <x:v>1</x:v>
      </x:c>
      <x:c r="K4647" s="266" t="n">
        <x:f>MOD(ROW()-ROW($I$46),MESCLUN_CAP+1)</x:f>
        <x:v>13</x:v>
      </x:c>
      <x:c r="L4647" s="266" t="n">
        <x:f>SUM(I4647:K4647)</x:f>
        <x:v>21</x:v>
      </x:c>
      <x:c r="M4647" s="267" t="n">
        <x:f>I4647*TOMATO_HOURS*WEEKS*(1+TOMATO_DIM)^I4647+J4647*CARROT_HOURS*WEEKS*(1+CARROT_DIM)^J4647+K4647*MESCLUN_HOURS*WEEKS*(1+MESCLUN_DIM)^K4647</x:f>
        <x:v>1945.971183278804</x:v>
      </x:c>
      <x:c r="N4647" s="267" t="n">
        <x:f>MAX(M4647-FARMER_HOURS,0)/TEMP_HOURS_PER_WORKER</x:f>
        <x:v>0.8513688772769471</x:v>
      </x:c>
      <x:c r="O4647" s="268" t="n">
        <x:f>I4647*TOMATO_PRICE+J4647*CARROT_PRICE+K4647*MESCLUN_PRICE</x:f>
        <x:v>98794</x:v>
      </x:c>
      <x:c r="P4647" s="268" t="n">
        <x:f>I4647*TOMATO_FERTILIZER+J4647*CARROT_FERTILIZER+K4647*MESCLUN_FERTILIZER</x:f>
        <x:v>18040</x:v>
      </x:c>
      <x:c r="Q4647" s="268" t="n">
        <x:f>MIN(M4647,FARMER_HOURS)*FARMER_RATE+MAX(M4647-FARMER_HOURS,0)*TEMP_RATE</x:f>
        <x:v>46284.221931923676</x:v>
      </x:c>
      <x:c r="R4647" s="268" t="n">
        <x:f>O4647-P4647-Q4647-FIXED_COST</x:f>
        <x:v>14469.778068076324</x:v>
      </x:c>
      <x:c r="S4647" s="139" t="str">
        <x:f>IF(AND(L4647&lt;=TOTAL_BED_CAP,N4647&lt;=TEMP_WORKER_CAP),"YES","NO")</x:f>
        <x:v>YES</x:v>
      </x:c>
      <x:c r="T4647" s="139" t="n">
        <x:f>IF(S4647="YES",R4647,-1E+99)</x:f>
        <x:v>14469.778068076324</x:v>
      </x:c>
    </x:row>
    <x:row r="4648">
      <x:c r="A4648" s="139"/>
      <x:c r="B4648" s="139"/>
      <x:c r="C4648" s="139"/>
      <x:c r="D4648" s="139"/>
      <x:c r="E4648" s="139"/>
      <x:c r="F4648" s="139"/>
      <x:c r="G4648" s="139"/>
      <x:c r="H4648" s="139"/>
      <x:c r="I4648" s="266" t="n">
        <x:f>INT((ROW()-ROW($I$46))/((CARROT_CAP+1)*(MESCLUN_CAP+1)))</x:f>
        <x:v>7</x:v>
      </x:c>
      <x:c r="J4648" s="266" t="n">
        <x:f>MOD(INT((ROW()-ROW($I$46))/(MESCLUN_CAP+1)),CARROT_CAP+1)</x:f>
        <x:v>1</x:v>
      </x:c>
      <x:c r="K4648" s="266" t="n">
        <x:f>MOD(ROW()-ROW($I$46),MESCLUN_CAP+1)</x:f>
        <x:v>14</x:v>
      </x:c>
      <x:c r="L4648" s="266" t="n">
        <x:f>SUM(I4648:K4648)</x:f>
        <x:v>22</x:v>
      </x:c>
      <x:c r="M4648" s="267" t="n">
        <x:f>I4648*TOMATO_HOURS*WEEKS*(1+TOMATO_DIM)^I4648+J4648*CARROT_HOURS*WEEKS*(1+CARROT_DIM)^J4648+K4648*MESCLUN_HOURS*WEEKS*(1+MESCLUN_DIM)^K4648</x:f>
        <x:v>2008.113264592465</x:v>
      </x:c>
      <x:c r="N4648" s="267" t="n">
        <x:f>MAX(M4648-FARMER_HOURS,0)/TEMP_HOURS_PER_WORKER</x:f>
        <x:v>0.894523100411434</x:v>
      </x:c>
      <x:c r="O4648" s="268" t="n">
        <x:f>I4648*TOMATO_PRICE+J4648*CARROT_PRICE+K4648*MESCLUN_PRICE</x:f>
        <x:v>101494</x:v>
      </x:c>
      <x:c r="P4648" s="268" t="n">
        <x:f>I4648*TOMATO_FERTILIZER+J4648*CARROT_FERTILIZER+K4648*MESCLUN_FERTILIZER</x:f>
        <x:v>18920</x:v>
      </x:c>
      <x:c r="Q4648" s="268" t="n">
        <x:f>MIN(M4648,FARMER_HOURS)*FARMER_RATE+MAX(M4648-FARMER_HOURS,0)*TEMP_RATE</x:f>
        <x:v>47363.077510285846</x:v>
      </x:c>
      <x:c r="R4648" s="268" t="n">
        <x:f>O4648-P4648-Q4648-FIXED_COST</x:f>
        <x:v>15210.922489714154</x:v>
      </x:c>
      <x:c r="S4648" s="139" t="str">
        <x:f>IF(AND(L4648&lt;=TOTAL_BED_CAP,N4648&lt;=TEMP_WORKER_CAP),"YES","NO")</x:f>
        <x:v>YES</x:v>
      </x:c>
      <x:c r="T4648" s="139" t="n">
        <x:f>IF(S4648="YES",R4648,-1E+99)</x:f>
        <x:v>15210.922489714154</x:v>
      </x:c>
    </x:row>
    <x:row r="4649">
      <x:c r="A4649" s="139"/>
      <x:c r="B4649" s="139"/>
      <x:c r="C4649" s="139"/>
      <x:c r="D4649" s="139"/>
      <x:c r="E4649" s="139"/>
      <x:c r="F4649" s="139"/>
      <x:c r="G4649" s="139"/>
      <x:c r="H4649" s="139"/>
      <x:c r="I4649" s="266" t="n">
        <x:f>INT((ROW()-ROW($I$46))/((CARROT_CAP+1)*(MESCLUN_CAP+1)))</x:f>
        <x:v>7</x:v>
      </x:c>
      <x:c r="J4649" s="266" t="n">
        <x:f>MOD(INT((ROW()-ROW($I$46))/(MESCLUN_CAP+1)),CARROT_CAP+1)</x:f>
        <x:v>1</x:v>
      </x:c>
      <x:c r="K4649" s="266" t="n">
        <x:f>MOD(ROW()-ROW($I$46),MESCLUN_CAP+1)</x:f>
        <x:v>15</x:v>
      </x:c>
      <x:c r="L4649" s="266" t="n">
        <x:f>SUM(I4649:K4649)</x:f>
        <x:v>23</x:v>
      </x:c>
      <x:c r="M4649" s="267" t="n">
        <x:f>I4649*TOMATO_HOURS*WEEKS*(1+TOMATO_DIM)^I4649+J4649*CARROT_HOURS*WEEKS*(1+CARROT_DIM)^J4649+K4649*MESCLUN_HOURS*WEEKS*(1+MESCLUN_DIM)^K4649</x:f>
        <x:v>2071.7014714686115</x:v>
      </x:c>
      <x:c r="N4649" s="267" t="n">
        <x:f>MAX(M4649-FARMER_HOURS,0)/TEMP_HOURS_PER_WORKER</x:f>
        <x:v>0.938681577408758</x:v>
      </x:c>
      <x:c r="O4649" s="268" t="n">
        <x:f>I4649*TOMATO_PRICE+J4649*CARROT_PRICE+K4649*MESCLUN_PRICE</x:f>
        <x:v>104194</x:v>
      </x:c>
      <x:c r="P4649" s="268" t="n">
        <x:f>I4649*TOMATO_FERTILIZER+J4649*CARROT_FERTILIZER+K4649*MESCLUN_FERTILIZER</x:f>
        <x:v>19800</x:v>
      </x:c>
      <x:c r="Q4649" s="268" t="n">
        <x:f>MIN(M4649,FARMER_HOURS)*FARMER_RATE+MAX(M4649-FARMER_HOURS,0)*TEMP_RATE</x:f>
        <x:v>48467.03943521895</x:v>
      </x:c>
      <x:c r="R4649" s="268" t="n">
        <x:f>O4649-P4649-Q4649-FIXED_COST</x:f>
        <x:v>15926.960564781053</x:v>
      </x:c>
      <x:c r="S4649" s="139" t="str">
        <x:f>IF(AND(L4649&lt;=TOTAL_BED_CAP,N4649&lt;=TEMP_WORKER_CAP),"YES","NO")</x:f>
        <x:v>YES</x:v>
      </x:c>
      <x:c r="T4649" s="139" t="n">
        <x:f>IF(S4649="YES",R4649,-1E+99)</x:f>
        <x:v>15926.960564781053</x:v>
      </x:c>
    </x:row>
    <x:row r="4650">
      <x:c r="A4650" s="139"/>
      <x:c r="B4650" s="139"/>
      <x:c r="C4650" s="139"/>
      <x:c r="D4650" s="139"/>
      <x:c r="E4650" s="139"/>
      <x:c r="F4650" s="139"/>
      <x:c r="G4650" s="139"/>
      <x:c r="H4650" s="139"/>
      <x:c r="I4650" s="266" t="n">
        <x:f>INT((ROW()-ROW($I$46))/((CARROT_CAP+1)*(MESCLUN_CAP+1)))</x:f>
        <x:v>7</x:v>
      </x:c>
      <x:c r="J4650" s="266" t="n">
        <x:f>MOD(INT((ROW()-ROW($I$46))/(MESCLUN_CAP+1)),CARROT_CAP+1)</x:f>
        <x:v>1</x:v>
      </x:c>
      <x:c r="K4650" s="266" t="n">
        <x:f>MOD(ROW()-ROW($I$46),MESCLUN_CAP+1)</x:f>
        <x:v>16</x:v>
      </x:c>
      <x:c r="L4650" s="266" t="n">
        <x:f>SUM(I4650:K4650)</x:f>
        <x:v>24</x:v>
      </x:c>
      <x:c r="M4650" s="267" t="n">
        <x:f>I4650*TOMATO_HOURS*WEEKS*(1+TOMATO_DIM)^I4650+J4650*CARROT_HOURS*WEEKS*(1+CARROT_DIM)^J4650+K4650*MESCLUN_HOURS*WEEKS*(1+MESCLUN_DIM)^K4650</x:f>
        <x:v>2136.7622473461006</x:v>
      </x:c>
      <x:c r="N4650" s="267" t="n">
        <x:f>MAX(M4650-FARMER_HOURS,0)/TEMP_HOURS_PER_WORKER</x:f>
        <x:v>0.9838626717681254</x:v>
      </x:c>
      <x:c r="O4650" s="268" t="n">
        <x:f>I4650*TOMATO_PRICE+J4650*CARROT_PRICE+K4650*MESCLUN_PRICE</x:f>
        <x:v>106894</x:v>
      </x:c>
      <x:c r="P4650" s="268" t="n">
        <x:f>I4650*TOMATO_FERTILIZER+J4650*CARROT_FERTILIZER+K4650*MESCLUN_FERTILIZER</x:f>
        <x:v>20680</x:v>
      </x:c>
      <x:c r="Q4650" s="268" t="n">
        <x:f>MIN(M4650,FARMER_HOURS)*FARMER_RATE+MAX(M4650-FARMER_HOURS,0)*TEMP_RATE</x:f>
        <x:v>49596.566794203136</x:v>
      </x:c>
      <x:c r="R4650" s="268" t="n">
        <x:f>O4650-P4650-Q4650-FIXED_COST</x:f>
        <x:v>16617.433205796864</x:v>
      </x:c>
      <x:c r="S4650" s="139" t="str">
        <x:f>IF(AND(L4650&lt;=TOTAL_BED_CAP,N4650&lt;=TEMP_WORKER_CAP),"YES","NO")</x:f>
        <x:v>YES</x:v>
      </x:c>
      <x:c r="T4650" s="139" t="n">
        <x:f>IF(S4650="YES",R4650,-1E+99)</x:f>
        <x:v>16617.433205796864</x:v>
      </x:c>
    </x:row>
    <x:row r="4651">
      <x:c r="A4651" s="139"/>
      <x:c r="B4651" s="139"/>
      <x:c r="C4651" s="139"/>
      <x:c r="D4651" s="139"/>
      <x:c r="E4651" s="139"/>
      <x:c r="F4651" s="139"/>
      <x:c r="G4651" s="139"/>
      <x:c r="H4651" s="139"/>
      <x:c r="I4651" s="266" t="n">
        <x:f>INT((ROW()-ROW($I$46))/((CARROT_CAP+1)*(MESCLUN_CAP+1)))</x:f>
        <x:v>7</x:v>
      </x:c>
      <x:c r="J4651" s="266" t="n">
        <x:f>MOD(INT((ROW()-ROW($I$46))/(MESCLUN_CAP+1)),CARROT_CAP+1)</x:f>
        <x:v>1</x:v>
      </x:c>
      <x:c r="K4651" s="266" t="n">
        <x:f>MOD(ROW()-ROW($I$46),MESCLUN_CAP+1)</x:f>
        <x:v>17</x:v>
      </x:c>
      <x:c r="L4651" s="266" t="n">
        <x:f>SUM(I4651:K4651)</x:f>
        <x:v>25</x:v>
      </x:c>
      <x:c r="M4651" s="267" t="n">
        <x:f>I4651*TOMATO_HOURS*WEEKS*(1+TOMATO_DIM)^I4651+J4651*CARROT_HOURS*WEEKS*(1+CARROT_DIM)^J4651+K4651*MESCLUN_HOURS*WEEKS*(1+MESCLUN_DIM)^K4651</x:f>
        <x:v>2203.3224707926406</x:v>
      </x:c>
      <x:c r="N4651" s="267" t="n">
        <x:f>MAX(M4651-FARMER_HOURS,0)/TEMP_HOURS_PER_WORKER</x:f>
        <x:v>1.030085049161556</x:v>
      </x:c>
      <x:c r="O4651" s="268" t="n">
        <x:f>I4651*TOMATO_PRICE+J4651*CARROT_PRICE+K4651*MESCLUN_PRICE</x:f>
        <x:v>109594</x:v>
      </x:c>
      <x:c r="P4651" s="268" t="n">
        <x:f>I4651*TOMATO_FERTILIZER+J4651*CARROT_FERTILIZER+K4651*MESCLUN_FERTILIZER</x:f>
        <x:v>21560</x:v>
      </x:c>
      <x:c r="Q4651" s="268" t="n">
        <x:f>MIN(M4651,FARMER_HOURS)*FARMER_RATE+MAX(M4651-FARMER_HOURS,0)*TEMP_RATE</x:f>
        <x:v>50752.1262290389</x:v>
      </x:c>
      <x:c r="R4651" s="268" t="n">
        <x:f>O4651-P4651-Q4651-FIXED_COST</x:f>
        <x:v>17281.8737709611</x:v>
      </x:c>
      <x:c r="S4651" s="139" t="str">
        <x:f>IF(AND(L4651&lt;=TOTAL_BED_CAP,N4651&lt;=TEMP_WORKER_CAP),"YES","NO")</x:f>
        <x:v>YES</x:v>
      </x:c>
      <x:c r="T4651" s="139" t="n">
        <x:f>IF(S4651="YES",R4651,-1E+99)</x:f>
        <x:v>17281.8737709611</x:v>
      </x:c>
    </x:row>
    <x:row r="4652">
      <x:c r="A4652" s="139"/>
      <x:c r="B4652" s="139"/>
      <x:c r="C4652" s="139"/>
      <x:c r="D4652" s="139"/>
      <x:c r="E4652" s="139"/>
      <x:c r="F4652" s="139"/>
      <x:c r="G4652" s="139"/>
      <x:c r="H4652" s="139"/>
      <x:c r="I4652" s="266" t="n">
        <x:f>INT((ROW()-ROW($I$46))/((CARROT_CAP+1)*(MESCLUN_CAP+1)))</x:f>
        <x:v>7</x:v>
      </x:c>
      <x:c r="J4652" s="266" t="n">
        <x:f>MOD(INT((ROW()-ROW($I$46))/(MESCLUN_CAP+1)),CARROT_CAP+1)</x:f>
        <x:v>1</x:v>
      </x:c>
      <x:c r="K4652" s="266" t="n">
        <x:f>MOD(ROW()-ROW($I$46),MESCLUN_CAP+1)</x:f>
        <x:v>18</x:v>
      </x:c>
      <x:c r="L4652" s="266" t="n">
        <x:f>SUM(I4652:K4652)</x:f>
        <x:v>26</x:v>
      </x:c>
      <x:c r="M4652" s="267" t="n">
        <x:f>I4652*TOMATO_HOURS*WEEKS*(1+TOMATO_DIM)^I4652+J4652*CARROT_HOURS*WEEKS*(1+CARROT_DIM)^J4652+K4652*MESCLUN_HOURS*WEEKS*(1+MESCLUN_DIM)^K4652</x:f>
        <x:v>2271.409462251228</x:v>
      </x:c>
      <x:c r="N4652" s="267" t="n">
        <x:f>MAX(M4652-FARMER_HOURS,0)/TEMP_HOURS_PER_WORKER</x:f>
        <x:v>1.0773676821189082</x:v>
      </x:c>
      <x:c r="O4652" s="268" t="n">
        <x:f>I4652*TOMATO_PRICE+J4652*CARROT_PRICE+K4652*MESCLUN_PRICE</x:f>
        <x:v>112294</x:v>
      </x:c>
      <x:c r="P4652" s="268" t="n">
        <x:f>I4652*TOMATO_FERTILIZER+J4652*CARROT_FERTILIZER+K4652*MESCLUN_FERTILIZER</x:f>
        <x:v>22440</x:v>
      </x:c>
      <x:c r="Q4652" s="268" t="n">
        <x:f>MIN(M4652,FARMER_HOURS)*FARMER_RATE+MAX(M4652-FARMER_HOURS,0)*TEMP_RATE</x:f>
        <x:v>51934.19205297271</x:v>
      </x:c>
      <x:c r="R4652" s="268" t="n">
        <x:f>O4652-P4652-Q4652-FIXED_COST</x:f>
        <x:v>17919.807947027293</x:v>
      </x:c>
      <x:c r="S4652" s="139" t="str">
        <x:f>IF(AND(L4652&lt;=TOTAL_BED_CAP,N4652&lt;=TEMP_WORKER_CAP),"YES","NO")</x:f>
        <x:v>YES</x:v>
      </x:c>
      <x:c r="T4652" s="139" t="n">
        <x:f>IF(S4652="YES",R4652,-1E+99)</x:f>
        <x:v>17919.807947027293</x:v>
      </x:c>
    </x:row>
    <x:row r="4653">
      <x:c r="A4653" s="139"/>
      <x:c r="B4653" s="139"/>
      <x:c r="C4653" s="139"/>
      <x:c r="D4653" s="139"/>
      <x:c r="E4653" s="139"/>
      <x:c r="F4653" s="139"/>
      <x:c r="G4653" s="139"/>
      <x:c r="H4653" s="139"/>
      <x:c r="I4653" s="266" t="n">
        <x:f>INT((ROW()-ROW($I$46))/((CARROT_CAP+1)*(MESCLUN_CAP+1)))</x:f>
        <x:v>7</x:v>
      </x:c>
      <x:c r="J4653" s="266" t="n">
        <x:f>MOD(INT((ROW()-ROW($I$46))/(MESCLUN_CAP+1)),CARROT_CAP+1)</x:f>
        <x:v>1</x:v>
      </x:c>
      <x:c r="K4653" s="266" t="n">
        <x:f>MOD(ROW()-ROW($I$46),MESCLUN_CAP+1)</x:f>
        <x:v>19</x:v>
      </x:c>
      <x:c r="L4653" s="266" t="n">
        <x:f>SUM(I4653:K4653)</x:f>
        <x:v>27</x:v>
      </x:c>
      <x:c r="M4653" s="267" t="n">
        <x:f>I4653*TOMATO_HOURS*WEEKS*(1+TOMATO_DIM)^I4653+J4653*CARROT_HOURS*WEEKS*(1+CARROT_DIM)^J4653+K4653*MESCLUN_HOURS*WEEKS*(1+MESCLUN_DIM)^K4653</x:f>
        <x:v>2341.05099088725</x:v>
      </x:c>
      <x:c r="N4653" s="267" t="n">
        <x:f>MAX(M4653-FARMER_HOURS,0)/TEMP_HOURS_PER_WORKER</x:f>
        <x:v>1.1257298547828125</x:v>
      </x:c>
      <x:c r="O4653" s="268" t="n">
        <x:f>I4653*TOMATO_PRICE+J4653*CARROT_PRICE+K4653*MESCLUN_PRICE</x:f>
        <x:v>114994</x:v>
      </x:c>
      <x:c r="P4653" s="268" t="n">
        <x:f>I4653*TOMATO_FERTILIZER+J4653*CARROT_FERTILIZER+K4653*MESCLUN_FERTILIZER</x:f>
        <x:v>23320</x:v>
      </x:c>
      <x:c r="Q4653" s="268" t="n">
        <x:f>MIN(M4653,FARMER_HOURS)*FARMER_RATE+MAX(M4653-FARMER_HOURS,0)*TEMP_RATE</x:f>
        <x:v>53143.24636957031</x:v>
      </x:c>
      <x:c r="R4653" s="268" t="n">
        <x:f>O4653-P4653-Q4653-FIXED_COST</x:f>
        <x:v>18530.75363042969</x:v>
      </x:c>
      <x:c r="S4653" s="139" t="str">
        <x:f>IF(AND(L4653&lt;=TOTAL_BED_CAP,N4653&lt;=TEMP_WORKER_CAP),"YES","NO")</x:f>
        <x:v>YES</x:v>
      </x:c>
      <x:c r="T4653" s="139" t="n">
        <x:f>IF(S4653="YES",R4653,-1E+99)</x:f>
        <x:v>18530.75363042969</x:v>
      </x:c>
    </x:row>
    <x:row r="4654">
      <x:c r="A4654" s="139"/>
      <x:c r="B4654" s="139"/>
      <x:c r="C4654" s="139"/>
      <x:c r="D4654" s="139"/>
      <x:c r="E4654" s="139"/>
      <x:c r="F4654" s="139"/>
      <x:c r="G4654" s="139"/>
      <x:c r="H4654" s="139"/>
      <x:c r="I4654" s="266" t="n">
        <x:f>INT((ROW()-ROW($I$46))/((CARROT_CAP+1)*(MESCLUN_CAP+1)))</x:f>
        <x:v>7</x:v>
      </x:c>
      <x:c r="J4654" s="266" t="n">
        <x:f>MOD(INT((ROW()-ROW($I$46))/(MESCLUN_CAP+1)),CARROT_CAP+1)</x:f>
        <x:v>1</x:v>
      </x:c>
      <x:c r="K4654" s="266" t="n">
        <x:f>MOD(ROW()-ROW($I$46),MESCLUN_CAP+1)</x:f>
        <x:v>20</x:v>
      </x:c>
      <x:c r="L4654" s="266" t="n">
        <x:f>SUM(I4654:K4654)</x:f>
        <x:v>28</x:v>
      </x:c>
      <x:c r="M4654" s="267" t="n">
        <x:f>I4654*TOMATO_HOURS*WEEKS*(1+TOMATO_DIM)^I4654+J4654*CARROT_HOURS*WEEKS*(1+CARROT_DIM)^J4654+K4654*MESCLUN_HOURS*WEEKS*(1+MESCLUN_DIM)^K4654</x:f>
        <x:v>2412.2752815377266</x:v>
      </x:c>
      <x:c r="N4654" s="267" t="n">
        <x:f>MAX(M4654-FARMER_HOURS,0)/TEMP_HOURS_PER_WORKER</x:f>
        <x:v>1.1751911677345324</x:v>
      </x:c>
      <x:c r="O4654" s="268" t="n">
        <x:f>I4654*TOMATO_PRICE+J4654*CARROT_PRICE+K4654*MESCLUN_PRICE</x:f>
        <x:v>117694</x:v>
      </x:c>
      <x:c r="P4654" s="268" t="n">
        <x:f>I4654*TOMATO_FERTILIZER+J4654*CARROT_FERTILIZER+K4654*MESCLUN_FERTILIZER</x:f>
        <x:v>24200</x:v>
      </x:c>
      <x:c r="Q4654" s="268" t="n">
        <x:f>MIN(M4654,FARMER_HOURS)*FARMER_RATE+MAX(M4654-FARMER_HOURS,0)*TEMP_RATE</x:f>
        <x:v>54379.77919336331</x:v>
      </x:c>
      <x:c r="R4654" s="268" t="n">
        <x:f>O4654-P4654-Q4654-FIXED_COST</x:f>
        <x:v>19114.220806636687</x:v>
      </x:c>
      <x:c r="S4654" s="139" t="str">
        <x:f>IF(AND(L4654&lt;=TOTAL_BED_CAP,N4654&lt;=TEMP_WORKER_CAP),"YES","NO")</x:f>
        <x:v>YES</x:v>
      </x:c>
      <x:c r="T4654" s="139" t="n">
        <x:f>IF(S4654="YES",R4654,-1E+99)</x:f>
        <x:v>19114.220806636687</x:v>
      </x:c>
    </x:row>
    <x:row r="4655">
      <x:c r="A4655" s="139"/>
      <x:c r="B4655" s="139"/>
      <x:c r="C4655" s="139"/>
      <x:c r="D4655" s="139"/>
      <x:c r="E4655" s="139"/>
      <x:c r="F4655" s="139"/>
      <x:c r="G4655" s="139"/>
      <x:c r="H4655" s="139"/>
      <x:c r="I4655" s="266" t="n">
        <x:f>INT((ROW()-ROW($I$46))/((CARROT_CAP+1)*(MESCLUN_CAP+1)))</x:f>
        <x:v>7</x:v>
      </x:c>
      <x:c r="J4655" s="266" t="n">
        <x:f>MOD(INT((ROW()-ROW($I$46))/(MESCLUN_CAP+1)),CARROT_CAP+1)</x:f>
        <x:v>1</x:v>
      </x:c>
      <x:c r="K4655" s="266" t="n">
        <x:f>MOD(ROW()-ROW($I$46),MESCLUN_CAP+1)</x:f>
        <x:v>21</x:v>
      </x:c>
      <x:c r="L4655" s="266" t="n">
        <x:f>SUM(I4655:K4655)</x:f>
        <x:v>29</x:v>
      </x:c>
      <x:c r="M4655" s="267" t="n">
        <x:f>I4655*TOMATO_HOURS*WEEKS*(1+TOMATO_DIM)^I4655+J4655*CARROT_HOURS*WEEKS*(1+CARROT_DIM)^J4655+K4655*MESCLUN_HOURS*WEEKS*(1+MESCLUN_DIM)^K4655</x:f>
        <x:v>2485.111021764171</x:v>
      </x:c>
      <x:c r="N4655" s="267" t="n">
        <x:f>MAX(M4655-FARMER_HOURS,0)/TEMP_HOURS_PER_WORKER</x:f>
        <x:v>1.2257715428917852</x:v>
      </x:c>
      <x:c r="O4655" s="268" t="n">
        <x:f>I4655*TOMATO_PRICE+J4655*CARROT_PRICE+K4655*MESCLUN_PRICE</x:f>
        <x:v>120394</x:v>
      </x:c>
      <x:c r="P4655" s="268" t="n">
        <x:f>I4655*TOMATO_FERTILIZER+J4655*CARROT_FERTILIZER+K4655*MESCLUN_FERTILIZER</x:f>
        <x:v>25080</x:v>
      </x:c>
      <x:c r="Q4655" s="268" t="n">
        <x:f>MIN(M4655,FARMER_HOURS)*FARMER_RATE+MAX(M4655-FARMER_HOURS,0)*TEMP_RATE</x:f>
        <x:v>55644.28857229463</x:v>
      </x:c>
      <x:c r="R4655" s="268" t="n">
        <x:f>O4655-P4655-Q4655-FIXED_COST</x:f>
        <x:v>19669.71142770537</x:v>
      </x:c>
      <x:c r="S4655" s="139" t="str">
        <x:f>IF(AND(L4655&lt;=TOTAL_BED_CAP,N4655&lt;=TEMP_WORKER_CAP),"YES","NO")</x:f>
        <x:v>YES</x:v>
      </x:c>
      <x:c r="T4655" s="139" t="n">
        <x:f>IF(S4655="YES",R4655,-1E+99)</x:f>
        <x:v>19669.71142770537</x:v>
      </x:c>
    </x:row>
    <x:row r="4656">
      <x:c r="A4656" s="139"/>
      <x:c r="B4656" s="139"/>
      <x:c r="C4656" s="139"/>
      <x:c r="D4656" s="139"/>
      <x:c r="E4656" s="139"/>
      <x:c r="F4656" s="139"/>
      <x:c r="G4656" s="139"/>
      <x:c r="H4656" s="139"/>
      <x:c r="I4656" s="266" t="n">
        <x:f>INT((ROW()-ROW($I$46))/((CARROT_CAP+1)*(MESCLUN_CAP+1)))</x:f>
        <x:v>7</x:v>
      </x:c>
      <x:c r="J4656" s="266" t="n">
        <x:f>MOD(INT((ROW()-ROW($I$46))/(MESCLUN_CAP+1)),CARROT_CAP+1)</x:f>
        <x:v>1</x:v>
      </x:c>
      <x:c r="K4656" s="266" t="n">
        <x:f>MOD(ROW()-ROW($I$46),MESCLUN_CAP+1)</x:f>
        <x:v>22</x:v>
      </x:c>
      <x:c r="L4656" s="266" t="n">
        <x:f>SUM(I4656:K4656)</x:f>
        <x:v>30</x:v>
      </x:c>
      <x:c r="M4656" s="267" t="n">
        <x:f>I4656*TOMATO_HOURS*WEEKS*(1+TOMATO_DIM)^I4656+J4656*CARROT_HOURS*WEEKS*(1+CARROT_DIM)^J4656+K4656*MESCLUN_HOURS*WEEKS*(1+MESCLUN_DIM)^K4656</x:f>
        <x:v>2559.5873690105664</x:v>
      </x:c>
      <x:c r="N4656" s="267" t="n">
        <x:f>MAX(M4656-FARMER_HOURS,0)/TEMP_HOURS_PER_WORKER</x:f>
        <x:v>1.2774912284795599</x:v>
      </x:c>
      <x:c r="O4656" s="268" t="n">
        <x:f>I4656*TOMATO_PRICE+J4656*CARROT_PRICE+K4656*MESCLUN_PRICE</x:f>
        <x:v>123094</x:v>
      </x:c>
      <x:c r="P4656" s="268" t="n">
        <x:f>I4656*TOMATO_FERTILIZER+J4656*CARROT_FERTILIZER+K4656*MESCLUN_FERTILIZER</x:f>
        <x:v>25960</x:v>
      </x:c>
      <x:c r="Q4656" s="268" t="n">
        <x:f>MIN(M4656,FARMER_HOURS)*FARMER_RATE+MAX(M4656-FARMER_HOURS,0)*TEMP_RATE</x:f>
        <x:v>56937.280711989</x:v>
      </x:c>
      <x:c r="R4656" s="268" t="n">
        <x:f>O4656-P4656-Q4656-FIXED_COST</x:f>
        <x:v>20196.719288011</x:v>
      </x:c>
      <x:c r="S4656" s="139" t="str">
        <x:f>IF(AND(L4656&lt;=TOTAL_BED_CAP,N4656&lt;=TEMP_WORKER_CAP),"YES","NO")</x:f>
        <x:v>YES</x:v>
      </x:c>
      <x:c r="T4656" s="139" t="n">
        <x:f>IF(S4656="YES",R4656,-1E+99)</x:f>
        <x:v>20196.719288011</x:v>
      </x:c>
    </x:row>
    <x:row r="4657">
      <x:c r="A4657" s="139"/>
      <x:c r="B4657" s="139"/>
      <x:c r="C4657" s="139"/>
      <x:c r="D4657" s="139"/>
      <x:c r="E4657" s="139"/>
      <x:c r="F4657" s="139"/>
      <x:c r="G4657" s="139"/>
      <x:c r="H4657" s="139"/>
      <x:c r="I4657" s="266" t="n">
        <x:f>INT((ROW()-ROW($I$46))/((CARROT_CAP+1)*(MESCLUN_CAP+1)))</x:f>
        <x:v>7</x:v>
      </x:c>
      <x:c r="J4657" s="266" t="n">
        <x:f>MOD(INT((ROW()-ROW($I$46))/(MESCLUN_CAP+1)),CARROT_CAP+1)</x:f>
        <x:v>1</x:v>
      </x:c>
      <x:c r="K4657" s="266" t="n">
        <x:f>MOD(ROW()-ROW($I$46),MESCLUN_CAP+1)</x:f>
        <x:v>23</x:v>
      </x:c>
      <x:c r="L4657" s="266" t="n">
        <x:f>SUM(I4657:K4657)</x:f>
        <x:v>31</x:v>
      </x:c>
      <x:c r="M4657" s="267" t="n">
        <x:f>I4657*TOMATO_HOURS*WEEKS*(1+TOMATO_DIM)^I4657+J4657*CARROT_HOURS*WEEKS*(1+CARROT_DIM)^J4657+K4657*MESCLUN_HOURS*WEEKS*(1+MESCLUN_DIM)^K4657</x:f>
        <x:v>2635.733957868003</x:v>
      </x:c>
      <x:c r="N4657" s="267" t="n">
        <x:f>MAX(M4657-FARMER_HOURS,0)/TEMP_HOURS_PER_WORKER</x:f>
        <x:v>1.3303708040750022</x:v>
      </x:c>
      <x:c r="O4657" s="268" t="n">
        <x:f>I4657*TOMATO_PRICE+J4657*CARROT_PRICE+K4657*MESCLUN_PRICE</x:f>
        <x:v>125794</x:v>
      </x:c>
      <x:c r="P4657" s="268" t="n">
        <x:f>I4657*TOMATO_FERTILIZER+J4657*CARROT_FERTILIZER+K4657*MESCLUN_FERTILIZER</x:f>
        <x:v>26840</x:v>
      </x:c>
      <x:c r="Q4657" s="268" t="n">
        <x:f>MIN(M4657,FARMER_HOURS)*FARMER_RATE+MAX(M4657-FARMER_HOURS,0)*TEMP_RATE</x:f>
        <x:v>58259.27010187505</x:v>
      </x:c>
      <x:c r="R4657" s="268" t="n">
        <x:f>O4657-P4657-Q4657-FIXED_COST</x:f>
        <x:v>20694.729898124948</x:v>
      </x:c>
      <x:c r="S4657" s="139" t="str">
        <x:f>IF(AND(L4657&lt;=TOTAL_BED_CAP,N4657&lt;=TEMP_WORKER_CAP),"YES","NO")</x:f>
        <x:v>YES</x:v>
      </x:c>
      <x:c r="T4657" s="139" t="n">
        <x:f>IF(S4657="YES",R4657,-1E+99)</x:f>
        <x:v>20694.729898124948</x:v>
      </x:c>
    </x:row>
    <x:row r="4658">
      <x:c r="A4658" s="139"/>
      <x:c r="B4658" s="139"/>
      <x:c r="C4658" s="139"/>
      <x:c r="D4658" s="139"/>
      <x:c r="E4658" s="139"/>
      <x:c r="F4658" s="139"/>
      <x:c r="G4658" s="139"/>
      <x:c r="H4658" s="139"/>
      <x:c r="I4658" s="266" t="n">
        <x:f>INT((ROW()-ROW($I$46))/((CARROT_CAP+1)*(MESCLUN_CAP+1)))</x:f>
        <x:v>7</x:v>
      </x:c>
      <x:c r="J4658" s="266" t="n">
        <x:f>MOD(INT((ROW()-ROW($I$46))/(MESCLUN_CAP+1)),CARROT_CAP+1)</x:f>
        <x:v>1</x:v>
      </x:c>
      <x:c r="K4658" s="266" t="n">
        <x:f>MOD(ROW()-ROW($I$46),MESCLUN_CAP+1)</x:f>
        <x:v>24</x:v>
      </x:c>
      <x:c r="L4658" s="266" t="n">
        <x:f>SUM(I4658:K4658)</x:f>
        <x:v>32</x:v>
      </x:c>
      <x:c r="M4658" s="267" t="n">
        <x:f>I4658*TOMATO_HOURS*WEEKS*(1+TOMATO_DIM)^I4658+J4658*CARROT_HOURS*WEEKS*(1+CARROT_DIM)^J4658+K4658*MESCLUN_HOURS*WEEKS*(1+MESCLUN_DIM)^K4658</x:f>
        <x:v>2713.5809074474987</x:v>
      </x:c>
      <x:c r="N4658" s="267" t="n">
        <x:f>MAX(M4658-FARMER_HOURS,0)/TEMP_HOURS_PER_WORKER</x:f>
        <x:v>1.3844311857274296</x:v>
      </x:c>
      <x:c r="O4658" s="268" t="n">
        <x:f>I4658*TOMATO_PRICE+J4658*CARROT_PRICE+K4658*MESCLUN_PRICE</x:f>
        <x:v>128494</x:v>
      </x:c>
      <x:c r="P4658" s="268" t="n">
        <x:f>I4658*TOMATO_FERTILIZER+J4658*CARROT_FERTILIZER+K4658*MESCLUN_FERTILIZER</x:f>
        <x:v>27720</x:v>
      </x:c>
      <x:c r="Q4658" s="268" t="n">
        <x:f>MIN(M4658,FARMER_HOURS)*FARMER_RATE+MAX(M4658-FARMER_HOURS,0)*TEMP_RATE</x:f>
        <x:v>59610.77964318574</x:v>
      </x:c>
      <x:c r="R4658" s="268" t="n">
        <x:f>O4658-P4658-Q4658-FIXED_COST</x:f>
        <x:v>21163.220356814258</x:v>
      </x:c>
      <x:c r="S4658" s="139" t="str">
        <x:f>IF(AND(L4658&lt;=TOTAL_BED_CAP,N4658&lt;=TEMP_WORKER_CAP),"YES","NO")</x:f>
        <x:v>YES</x:v>
      </x:c>
      <x:c r="T4658" s="139" t="n">
        <x:f>IF(S4658="YES",R4658,-1E+99)</x:f>
        <x:v>21163.220356814258</x:v>
      </x:c>
    </x:row>
    <x:row r="4659">
      <x:c r="A4659" s="139"/>
      <x:c r="B4659" s="139"/>
      <x:c r="C4659" s="139"/>
      <x:c r="D4659" s="139"/>
      <x:c r="E4659" s="139"/>
      <x:c r="F4659" s="139"/>
      <x:c r="G4659" s="139"/>
      <x:c r="H4659" s="139"/>
      <x:c r="I4659" s="266" t="n">
        <x:f>INT((ROW()-ROW($I$46))/((CARROT_CAP+1)*(MESCLUN_CAP+1)))</x:f>
        <x:v>7</x:v>
      </x:c>
      <x:c r="J4659" s="266" t="n">
        <x:f>MOD(INT((ROW()-ROW($I$46))/(MESCLUN_CAP+1)),CARROT_CAP+1)</x:f>
        <x:v>1</x:v>
      </x:c>
      <x:c r="K4659" s="266" t="n">
        <x:f>MOD(ROW()-ROW($I$46),MESCLUN_CAP+1)</x:f>
        <x:v>25</x:v>
      </x:c>
      <x:c r="L4659" s="266" t="n">
        <x:f>SUM(I4659:K4659)</x:f>
        <x:v>33</x:v>
      </x:c>
      <x:c r="M4659" s="267" t="n">
        <x:f>I4659*TOMATO_HOURS*WEEKS*(1+TOMATO_DIM)^I4659+J4659*CARROT_HOURS*WEEKS*(1+CARROT_DIM)^J4659+K4659*MESCLUN_HOURS*WEEKS*(1+MESCLUN_DIM)^K4659</x:f>
        <x:v>2793.1588288625962</x:v>
      </x:c>
      <x:c r="N4659" s="267" t="n">
        <x:f>MAX(M4659-FARMER_HOURS,0)/TEMP_HOURS_PER_WORKER</x:f>
        <x:v>1.4396936311545807</x:v>
      </x:c>
      <x:c r="O4659" s="268" t="n">
        <x:f>I4659*TOMATO_PRICE+J4659*CARROT_PRICE+K4659*MESCLUN_PRICE</x:f>
        <x:v>131194</x:v>
      </x:c>
      <x:c r="P4659" s="268" t="n">
        <x:f>I4659*TOMATO_FERTILIZER+J4659*CARROT_FERTILIZER+K4659*MESCLUN_FERTILIZER</x:f>
        <x:v>28600</x:v>
      </x:c>
      <x:c r="Q4659" s="268" t="n">
        <x:f>MIN(M4659,FARMER_HOURS)*FARMER_RATE+MAX(M4659-FARMER_HOURS,0)*TEMP_RATE</x:f>
        <x:v>60992.34077886452</x:v>
      </x:c>
      <x:c r="R4659" s="268" t="n">
        <x:f>O4659-P4659-Q4659-FIXED_COST</x:f>
        <x:v>21601.65922113548</x:v>
      </x:c>
      <x:c r="S4659" s="139" t="str">
        <x:f>IF(AND(L4659&lt;=TOTAL_BED_CAP,N4659&lt;=TEMP_WORKER_CAP),"YES","NO")</x:f>
        <x:v>YES</x:v>
      </x:c>
      <x:c r="T4659" s="139" t="n">
        <x:f>IF(S4659="YES",R4659,-1E+99)</x:f>
        <x:v>21601.65922113548</x:v>
      </x:c>
    </x:row>
    <x:row r="4660">
      <x:c r="A4660" s="139"/>
      <x:c r="B4660" s="139"/>
      <x:c r="C4660" s="139"/>
      <x:c r="D4660" s="139"/>
      <x:c r="E4660" s="139"/>
      <x:c r="F4660" s="139"/>
      <x:c r="G4660" s="139"/>
      <x:c r="H4660" s="139"/>
      <x:c r="I4660" s="266" t="n">
        <x:f>INT((ROW()-ROW($I$46))/((CARROT_CAP+1)*(MESCLUN_CAP+1)))</x:f>
        <x:v>7</x:v>
      </x:c>
      <x:c r="J4660" s="266" t="n">
        <x:f>MOD(INT((ROW()-ROW($I$46))/(MESCLUN_CAP+1)),CARROT_CAP+1)</x:f>
        <x:v>1</x:v>
      </x:c>
      <x:c r="K4660" s="266" t="n">
        <x:f>MOD(ROW()-ROW($I$46),MESCLUN_CAP+1)</x:f>
        <x:v>26</x:v>
      </x:c>
      <x:c r="L4660" s="266" t="n">
        <x:f>SUM(I4660:K4660)</x:f>
        <x:v>34</x:v>
      </x:c>
      <x:c r="M4660" s="267" t="n">
        <x:f>I4660*TOMATO_HOURS*WEEKS*(1+TOMATO_DIM)^I4660+J4660*CARROT_HOURS*WEEKS*(1+CARROT_DIM)^J4660+K4660*MESCLUN_HOURS*WEEKS*(1+MESCLUN_DIM)^K4660</x:f>
        <x:v>2874.4988328233135</x:v>
      </x:c>
      <x:c r="N4660" s="267" t="n">
        <x:f>MAX(M4660-FARMER_HOURS,0)/TEMP_HOURS_PER_WORKER</x:f>
        <x:v>1.49617974501619</x:v>
      </x:c>
      <x:c r="O4660" s="268" t="n">
        <x:f>I4660*TOMATO_PRICE+J4660*CARROT_PRICE+K4660*MESCLUN_PRICE</x:f>
        <x:v>133894</x:v>
      </x:c>
      <x:c r="P4660" s="268" t="n">
        <x:f>I4660*TOMATO_FERTILIZER+J4660*CARROT_FERTILIZER+K4660*MESCLUN_FERTILIZER</x:f>
        <x:v>29480</x:v>
      </x:c>
      <x:c r="Q4660" s="268" t="n">
        <x:f>MIN(M4660,FARMER_HOURS)*FARMER_RATE+MAX(M4660-FARMER_HOURS,0)*TEMP_RATE</x:f>
        <x:v>62404.49362540475</x:v>
      </x:c>
      <x:c r="R4660" s="268" t="n">
        <x:f>O4660-P4660-Q4660-FIXED_COST</x:f>
        <x:v>22009.50637459525</x:v>
      </x:c>
      <x:c r="S4660" s="139" t="str">
        <x:f>IF(AND(L4660&lt;=TOTAL_BED_CAP,N4660&lt;=TEMP_WORKER_CAP),"YES","NO")</x:f>
        <x:v>YES</x:v>
      </x:c>
      <x:c r="T4660" s="139" t="n">
        <x:f>IF(S4660="YES",R4660,-1E+99)</x:f>
        <x:v>22009.50637459525</x:v>
      </x:c>
    </x:row>
    <x:row r="4661">
      <x:c r="A4661" s="139"/>
      <x:c r="B4661" s="139"/>
      <x:c r="C4661" s="139"/>
      <x:c r="D4661" s="139"/>
      <x:c r="E4661" s="139"/>
      <x:c r="F4661" s="139"/>
      <x:c r="G4661" s="139"/>
      <x:c r="H4661" s="139"/>
      <x:c r="I4661" s="266" t="n">
        <x:f>INT((ROW()-ROW($I$46))/((CARROT_CAP+1)*(MESCLUN_CAP+1)))</x:f>
        <x:v>7</x:v>
      </x:c>
      <x:c r="J4661" s="266" t="n">
        <x:f>MOD(INT((ROW()-ROW($I$46))/(MESCLUN_CAP+1)),CARROT_CAP+1)</x:f>
        <x:v>1</x:v>
      </x:c>
      <x:c r="K4661" s="266" t="n">
        <x:f>MOD(ROW()-ROW($I$46),MESCLUN_CAP+1)</x:f>
        <x:v>27</x:v>
      </x:c>
      <x:c r="L4661" s="266" t="n">
        <x:f>SUM(I4661:K4661)</x:f>
        <x:v>35</x:v>
      </x:c>
      <x:c r="M4661" s="267" t="n">
        <x:f>I4661*TOMATO_HOURS*WEEKS*(1+TOMATO_DIM)^I4661+J4661*CARROT_HOURS*WEEKS*(1+CARROT_DIM)^J4661+K4661*MESCLUN_HOURS*WEEKS*(1+MESCLUN_DIM)^K4661</x:f>
        <x:v>2957.632537343071</x:v>
      </x:c>
      <x:c r="N4661" s="267" t="n">
        <x:f>MAX(M4661-FARMER_HOURS,0)/TEMP_HOURS_PER_WORKER</x:f>
        <x:v>1.5539114842660215</x:v>
      </x:c>
      <x:c r="O4661" s="268" t="n">
        <x:f>I4661*TOMATO_PRICE+J4661*CARROT_PRICE+K4661*MESCLUN_PRICE</x:f>
        <x:v>136594</x:v>
      </x:c>
      <x:c r="P4661" s="268" t="n">
        <x:f>I4661*TOMATO_FERTILIZER+J4661*CARROT_FERTILIZER+K4661*MESCLUN_FERTILIZER</x:f>
        <x:v>30360</x:v>
      </x:c>
      <x:c r="Q4661" s="268" t="n">
        <x:f>MIN(M4661,FARMER_HOURS)*FARMER_RATE+MAX(M4661-FARMER_HOURS,0)*TEMP_RATE</x:f>
        <x:v>63847.78710665053</x:v>
      </x:c>
      <x:c r="R4661" s="268" t="n">
        <x:f>O4661-P4661-Q4661-FIXED_COST</x:f>
        <x:v>22386.212893349468</x:v>
      </x:c>
      <x:c r="S4661" s="139" t="str">
        <x:f>IF(AND(L4661&lt;=TOTAL_BED_CAP,N4661&lt;=TEMP_WORKER_CAP),"YES","NO")</x:f>
        <x:v>YES</x:v>
      </x:c>
      <x:c r="T4661" s="139" t="n">
        <x:f>IF(S4661="YES",R4661,-1E+99)</x:f>
        <x:v>22386.212893349468</x:v>
      </x:c>
    </x:row>
    <x:row r="4662">
      <x:c r="A4662" s="139"/>
      <x:c r="B4662" s="139"/>
      <x:c r="C4662" s="139"/>
      <x:c r="D4662" s="139"/>
      <x:c r="E4662" s="139"/>
      <x:c r="F4662" s="139"/>
      <x:c r="G4662" s="139"/>
      <x:c r="H4662" s="139"/>
      <x:c r="I4662" s="266" t="n">
        <x:f>INT((ROW()-ROW($I$46))/((CARROT_CAP+1)*(MESCLUN_CAP+1)))</x:f>
        <x:v>7</x:v>
      </x:c>
      <x:c r="J4662" s="266" t="n">
        <x:f>MOD(INT((ROW()-ROW($I$46))/(MESCLUN_CAP+1)),CARROT_CAP+1)</x:f>
        <x:v>1</x:v>
      </x:c>
      <x:c r="K4662" s="266" t="n">
        <x:f>MOD(ROW()-ROW($I$46),MESCLUN_CAP+1)</x:f>
        <x:v>28</x:v>
      </x:c>
      <x:c r="L4662" s="266" t="n">
        <x:f>SUM(I4662:K4662)</x:f>
        <x:v>36</x:v>
      </x:c>
      <x:c r="M4662" s="267" t="n">
        <x:f>I4662*TOMATO_HOURS*WEEKS*(1+TOMATO_DIM)^I4662+J4662*CARROT_HOURS*WEEKS*(1+CARROT_DIM)^J4662+K4662*MESCLUN_HOURS*WEEKS*(1+MESCLUN_DIM)^K4662</x:f>
        <x:v>3042.5920755602237</x:v>
      </x:c>
      <x:c r="N4662" s="267" t="n">
        <x:f>MAX(M4662-FARMER_HOURS,0)/TEMP_HOURS_PER_WORKER</x:f>
        <x:v>1.6129111635834887</x:v>
      </x:c>
      <x:c r="O4662" s="268" t="n">
        <x:f>I4662*TOMATO_PRICE+J4662*CARROT_PRICE+K4662*MESCLUN_PRICE</x:f>
        <x:v>139294</x:v>
      </x:c>
      <x:c r="P4662" s="268" t="n">
        <x:f>I4662*TOMATO_FERTILIZER+J4662*CARROT_FERTILIZER+K4662*MESCLUN_FERTILIZER</x:f>
        <x:v>31240</x:v>
      </x:c>
      <x:c r="Q4662" s="268" t="n">
        <x:f>MIN(M4662,FARMER_HOURS)*FARMER_RATE+MAX(M4662-FARMER_HOURS,0)*TEMP_RATE</x:f>
        <x:v>65322.77908958722</x:v>
      </x:c>
      <x:c r="R4662" s="268" t="n">
        <x:f>O4662-P4662-Q4662-FIXED_COST</x:f>
        <x:v>22731.220910412783</x:v>
      </x:c>
      <x:c r="S4662" s="139" t="str">
        <x:f>IF(AND(L4662&lt;=TOTAL_BED_CAP,N4662&lt;=TEMP_WORKER_CAP),"YES","NO")</x:f>
        <x:v>YES</x:v>
      </x:c>
      <x:c r="T4662" s="139" t="n">
        <x:f>IF(S4662="YES",R4662,-1E+99)</x:f>
        <x:v>22731.220910412783</x:v>
      </x:c>
    </x:row>
    <x:row r="4663">
      <x:c r="A4663" s="139"/>
      <x:c r="B4663" s="139"/>
      <x:c r="C4663" s="139"/>
      <x:c r="D4663" s="139"/>
      <x:c r="E4663" s="139"/>
      <x:c r="F4663" s="139"/>
      <x:c r="G4663" s="139"/>
      <x:c r="H4663" s="139"/>
      <x:c r="I4663" s="266" t="n">
        <x:f>INT((ROW()-ROW($I$46))/((CARROT_CAP+1)*(MESCLUN_CAP+1)))</x:f>
        <x:v>7</x:v>
      </x:c>
      <x:c r="J4663" s="266" t="n">
        <x:f>MOD(INT((ROW()-ROW($I$46))/(MESCLUN_CAP+1)),CARROT_CAP+1)</x:f>
        <x:v>1</x:v>
      </x:c>
      <x:c r="K4663" s="266" t="n">
        <x:f>MOD(ROW()-ROW($I$46),MESCLUN_CAP+1)</x:f>
        <x:v>29</x:v>
      </x:c>
      <x:c r="L4663" s="266" t="n">
        <x:f>SUM(I4663:K4663)</x:f>
        <x:v>37</x:v>
      </x:c>
      <x:c r="M4663" s="267" t="n">
        <x:f>I4663*TOMATO_HOURS*WEEKS*(1+TOMATO_DIM)^I4663+J4663*CARROT_HOURS*WEEKS*(1+CARROT_DIM)^J4663+K4663*MESCLUN_HOURS*WEEKS*(1+MESCLUN_DIM)^K4663</x:f>
        <x:v>3129.4101036758775</x:v>
      </x:c>
      <x:c r="N4663" s="267" t="n">
        <x:f>MAX(M4663-FARMER_HOURS,0)/TEMP_HOURS_PER_WORKER</x:f>
        <x:v>1.673201460886026</x:v>
      </x:c>
      <x:c r="O4663" s="268" t="n">
        <x:f>I4663*TOMATO_PRICE+J4663*CARROT_PRICE+K4663*MESCLUN_PRICE</x:f>
        <x:v>141994</x:v>
      </x:c>
      <x:c r="P4663" s="268" t="n">
        <x:f>I4663*TOMATO_FERTILIZER+J4663*CARROT_FERTILIZER+K4663*MESCLUN_FERTILIZER</x:f>
        <x:v>32120</x:v>
      </x:c>
      <x:c r="Q4663" s="268" t="n">
        <x:f>MIN(M4663,FARMER_HOURS)*FARMER_RATE+MAX(M4663-FARMER_HOURS,0)*TEMP_RATE</x:f>
        <x:v>66830.03652215065</x:v>
      </x:c>
      <x:c r="R4663" s="268" t="n">
        <x:f>O4663-P4663-Q4663-FIXED_COST</x:f>
        <x:v>23043.96347784935</x:v>
      </x:c>
      <x:c r="S4663" s="139" t="str">
        <x:f>IF(AND(L4663&lt;=TOTAL_BED_CAP,N4663&lt;=TEMP_WORKER_CAP),"YES","NO")</x:f>
        <x:v>YES</x:v>
      </x:c>
      <x:c r="T4663" s="139" t="n">
        <x:f>IF(S4663="YES",R4663,-1E+99)</x:f>
        <x:v>23043.96347784935</x:v>
      </x:c>
    </x:row>
    <x:row r="4664">
      <x:c r="A4664" s="139"/>
      <x:c r="B4664" s="139"/>
      <x:c r="C4664" s="139"/>
      <x:c r="D4664" s="139"/>
      <x:c r="E4664" s="139"/>
      <x:c r="F4664" s="139"/>
      <x:c r="G4664" s="139"/>
      <x:c r="H4664" s="139"/>
      <x:c r="I4664" s="266" t="n">
        <x:f>INT((ROW()-ROW($I$46))/((CARROT_CAP+1)*(MESCLUN_CAP+1)))</x:f>
        <x:v>7</x:v>
      </x:c>
      <x:c r="J4664" s="266" t="n">
        <x:f>MOD(INT((ROW()-ROW($I$46))/(MESCLUN_CAP+1)),CARROT_CAP+1)</x:f>
        <x:v>1</x:v>
      </x:c>
      <x:c r="K4664" s="266" t="n">
        <x:f>MOD(ROW()-ROW($I$46),MESCLUN_CAP+1)</x:f>
        <x:v>30</x:v>
      </x:c>
      <x:c r="L4664" s="266" t="n">
        <x:f>SUM(I4664:K4664)</x:f>
        <x:v>38</x:v>
      </x:c>
      <x:c r="M4664" s="267" t="n">
        <x:f>I4664*TOMATO_HOURS*WEEKS*(1+TOMATO_DIM)^I4664+J4664*CARROT_HOURS*WEEKS*(1+CARROT_DIM)^J4664+K4664*MESCLUN_HOURS*WEEKS*(1+MESCLUN_DIM)^K4664</x:f>
        <x:v>3218.1198090096473</x:v>
      </x:c>
      <x:c r="N4664" s="267" t="n">
        <x:f>MAX(M4664-FARMER_HOURS,0)/TEMP_HOURS_PER_WORKER</x:f>
        <x:v>1.7348054229233663</x:v>
      </x:c>
      <x:c r="O4664" s="268" t="n">
        <x:f>I4664*TOMATO_PRICE+J4664*CARROT_PRICE+K4664*MESCLUN_PRICE</x:f>
        <x:v>144694</x:v>
      </x:c>
      <x:c r="P4664" s="268" t="n">
        <x:f>I4664*TOMATO_FERTILIZER+J4664*CARROT_FERTILIZER+K4664*MESCLUN_FERTILIZER</x:f>
        <x:v>33000</x:v>
      </x:c>
      <x:c r="Q4664" s="268" t="n">
        <x:f>MIN(M4664,FARMER_HOURS)*FARMER_RATE+MAX(M4664-FARMER_HOURS,0)*TEMP_RATE</x:f>
        <x:v>68370.13557308415</x:v>
      </x:c>
      <x:c r="R4664" s="268" t="n">
        <x:f>O4664-P4664-Q4664-FIXED_COST</x:f>
        <x:v>23323.864426915854</x:v>
      </x:c>
      <x:c r="S4664" s="139" t="str">
        <x:f>IF(AND(L4664&lt;=TOTAL_BED_CAP,N4664&lt;=TEMP_WORKER_CAP),"YES","NO")</x:f>
        <x:v>YES</x:v>
      </x:c>
      <x:c r="T4664" s="139" t="n">
        <x:f>IF(S4664="YES",R4664,-1E+99)</x:f>
        <x:v>23323.864426915854</x:v>
      </x:c>
    </x:row>
    <x:row r="4665">
      <x:c r="A4665" s="139"/>
      <x:c r="B4665" s="139"/>
      <x:c r="C4665" s="139"/>
      <x:c r="D4665" s="139"/>
      <x:c r="E4665" s="139"/>
      <x:c r="F4665" s="139"/>
      <x:c r="G4665" s="139"/>
      <x:c r="H4665" s="139"/>
      <x:c r="I4665" s="266" t="n">
        <x:f>INT((ROW()-ROW($I$46))/((CARROT_CAP+1)*(MESCLUN_CAP+1)))</x:f>
        <x:v>7</x:v>
      </x:c>
      <x:c r="J4665" s="266" t="n">
        <x:f>MOD(INT((ROW()-ROW($I$46))/(MESCLUN_CAP+1)),CARROT_CAP+1)</x:f>
        <x:v>2</x:v>
      </x:c>
      <x:c r="K4665" s="266" t="n">
        <x:f>MOD(ROW()-ROW($I$46),MESCLUN_CAP+1)</x:f>
        <x:v>0</x:v>
      </x:c>
      <x:c r="L4665" s="266" t="n">
        <x:f>SUM(I4665:K4665)</x:f>
        <x:v>9</x:v>
      </x:c>
      <x:c r="M4665" s="267" t="n">
        <x:f>I4665*TOMATO_HOURS*WEEKS*(1+TOMATO_DIM)^I4665+J4665*CARROT_HOURS*WEEKS*(1+CARROT_DIM)^J4665+K4665*MESCLUN_HOURS*WEEKS*(1+MESCLUN_DIM)^K4665</x:f>
        <x:v>1290.7292730000006</x:v>
      </x:c>
      <x:c r="N4665" s="267" t="n">
        <x:f>MAX(M4665-FARMER_HOURS,0)/TEMP_HOURS_PER_WORKER</x:f>
        <x:v>0.3963397729166671</x:v>
      </x:c>
      <x:c r="O4665" s="268" t="n">
        <x:f>I4665*TOMATO_PRICE+J4665*CARROT_PRICE+K4665*MESCLUN_PRICE</x:f>
        <x:v>65788</x:v>
      </x:c>
      <x:c r="P4665" s="268" t="n">
        <x:f>I4665*TOMATO_FERTILIZER+J4665*CARROT_FERTILIZER+K4665*MESCLUN_FERTILIZER</x:f>
        <x:v>7040</x:v>
      </x:c>
      <x:c r="Q4665" s="268" t="n">
        <x:f>MIN(M4665,FARMER_HOURS)*FARMER_RATE+MAX(M4665-FARMER_HOURS,0)*TEMP_RATE</x:f>
        <x:v>34908.494322916675</x:v>
      </x:c>
      <x:c r="R4665" s="268" t="n">
        <x:f>O4665-P4665-Q4665-FIXED_COST</x:f>
        <x:v>3839.5056770833253</x:v>
      </x:c>
      <x:c r="S4665" s="139" t="str">
        <x:f>IF(AND(L4665&lt;=TOTAL_BED_CAP,N4665&lt;=TEMP_WORKER_CAP),"YES","NO")</x:f>
        <x:v>YES</x:v>
      </x:c>
      <x:c r="T4665" s="139" t="n">
        <x:f>IF(S4665="YES",R4665,-1E+99)</x:f>
        <x:v>3839.5056770833253</x:v>
      </x:c>
    </x:row>
    <x:row r="4666">
      <x:c r="A4666" s="139"/>
      <x:c r="B4666" s="139"/>
      <x:c r="C4666" s="139"/>
      <x:c r="D4666" s="139"/>
      <x:c r="E4666" s="139"/>
      <x:c r="F4666" s="139"/>
      <x:c r="G4666" s="139"/>
      <x:c r="H4666" s="139"/>
      <x:c r="I4666" s="266" t="n">
        <x:f>INT((ROW()-ROW($I$46))/((CARROT_CAP+1)*(MESCLUN_CAP+1)))</x:f>
        <x:v>7</x:v>
      </x:c>
      <x:c r="J4666" s="266" t="n">
        <x:f>MOD(INT((ROW()-ROW($I$46))/(MESCLUN_CAP+1)),CARROT_CAP+1)</x:f>
        <x:v>2</x:v>
      </x:c>
      <x:c r="K4666" s="266" t="n">
        <x:f>MOD(ROW()-ROW($I$46),MESCLUN_CAP+1)</x:f>
        <x:v>1</x:v>
      </x:c>
      <x:c r="L4666" s="266" t="n">
        <x:f>SUM(I4666:K4666)</x:f>
        <x:v>10</x:v>
      </x:c>
      <x:c r="M4666" s="267" t="n">
        <x:f>I4666*TOMATO_HOURS*WEEKS*(1+TOMATO_DIM)^I4666+J4666*CARROT_HOURS*WEEKS*(1+CARROT_DIM)^J4666+K4666*MESCLUN_HOURS*WEEKS*(1+MESCLUN_DIM)^K4666</x:f>
        <x:v>1336.2917730000006</x:v>
      </x:c>
      <x:c r="N4666" s="267" t="n">
        <x:f>MAX(M4666-FARMER_HOURS,0)/TEMP_HOURS_PER_WORKER</x:f>
        <x:v>0.4279803979166671</x:v>
      </x:c>
      <x:c r="O4666" s="268" t="n">
        <x:f>I4666*TOMATO_PRICE+J4666*CARROT_PRICE+K4666*MESCLUN_PRICE</x:f>
        <x:v>68488</x:v>
      </x:c>
      <x:c r="P4666" s="268" t="n">
        <x:f>I4666*TOMATO_FERTILIZER+J4666*CARROT_FERTILIZER+K4666*MESCLUN_FERTILIZER</x:f>
        <x:v>7920</x:v>
      </x:c>
      <x:c r="Q4666" s="268" t="n">
        <x:f>MIN(M4666,FARMER_HOURS)*FARMER_RATE+MAX(M4666-FARMER_HOURS,0)*TEMP_RATE</x:f>
        <x:v>35699.509947916675</x:v>
      </x:c>
      <x:c r="R4666" s="268" t="n">
        <x:f>O4666-P4666-Q4666-FIXED_COST</x:f>
        <x:v>4868.490052083325</x:v>
      </x:c>
      <x:c r="S4666" s="139" t="str">
        <x:f>IF(AND(L4666&lt;=TOTAL_BED_CAP,N4666&lt;=TEMP_WORKER_CAP),"YES","NO")</x:f>
        <x:v>YES</x:v>
      </x:c>
      <x:c r="T4666" s="139" t="n">
        <x:f>IF(S4666="YES",R4666,-1E+99)</x:f>
        <x:v>4868.490052083325</x:v>
      </x:c>
    </x:row>
    <x:row r="4667">
      <x:c r="A4667" s="139"/>
      <x:c r="B4667" s="139"/>
      <x:c r="C4667" s="139"/>
      <x:c r="D4667" s="139"/>
      <x:c r="E4667" s="139"/>
      <x:c r="F4667" s="139"/>
      <x:c r="G4667" s="139"/>
      <x:c r="H4667" s="139"/>
      <x:c r="I4667" s="266" t="n">
        <x:f>INT((ROW()-ROW($I$46))/((CARROT_CAP+1)*(MESCLUN_CAP+1)))</x:f>
        <x:v>7</x:v>
      </x:c>
      <x:c r="J4667" s="266" t="n">
        <x:f>MOD(INT((ROW()-ROW($I$46))/(MESCLUN_CAP+1)),CARROT_CAP+1)</x:f>
        <x:v>2</x:v>
      </x:c>
      <x:c r="K4667" s="266" t="n">
        <x:f>MOD(ROW()-ROW($I$46),MESCLUN_CAP+1)</x:f>
        <x:v>2</x:v>
      </x:c>
      <x:c r="L4667" s="266" t="n">
        <x:f>SUM(I4667:K4667)</x:f>
        <x:v>11</x:v>
      </x:c>
      <x:c r="M4667" s="267" t="n">
        <x:f>I4667*TOMATO_HOURS*WEEKS*(1+TOMATO_DIM)^I4667+J4667*CARROT_HOURS*WEEKS*(1+CARROT_DIM)^J4667+K4667*MESCLUN_HOURS*WEEKS*(1+MESCLUN_DIM)^K4667</x:f>
        <x:v>1382.9933355000005</x:v>
      </x:c>
      <x:c r="N4667" s="267" t="n">
        <x:f>MAX(M4667-FARMER_HOURS,0)/TEMP_HOURS_PER_WORKER</x:f>
        <x:v>0.460412038541667</x:v>
      </x:c>
      <x:c r="O4667" s="268" t="n">
        <x:f>I4667*TOMATO_PRICE+J4667*CARROT_PRICE+K4667*MESCLUN_PRICE</x:f>
        <x:v>71188</x:v>
      </x:c>
      <x:c r="P4667" s="268" t="n">
        <x:f>I4667*TOMATO_FERTILIZER+J4667*CARROT_FERTILIZER+K4667*MESCLUN_FERTILIZER</x:f>
        <x:v>8800</x:v>
      </x:c>
      <x:c r="Q4667" s="268" t="n">
        <x:f>MIN(M4667,FARMER_HOURS)*FARMER_RATE+MAX(M4667-FARMER_HOURS,0)*TEMP_RATE</x:f>
        <x:v>36510.300963541675</x:v>
      </x:c>
      <x:c r="R4667" s="268" t="n">
        <x:f>O4667-P4667-Q4667-FIXED_COST</x:f>
        <x:v>5877.699036458325</x:v>
      </x:c>
      <x:c r="S4667" s="139" t="str">
        <x:f>IF(AND(L4667&lt;=TOTAL_BED_CAP,N4667&lt;=TEMP_WORKER_CAP),"YES","NO")</x:f>
        <x:v>YES</x:v>
      </x:c>
      <x:c r="T4667" s="139" t="n">
        <x:f>IF(S4667="YES",R4667,-1E+99)</x:f>
        <x:v>5877.699036458325</x:v>
      </x:c>
    </x:row>
    <x:row r="4668">
      <x:c r="A4668" s="139"/>
      <x:c r="B4668" s="139"/>
      <x:c r="C4668" s="139"/>
      <x:c r="D4668" s="139"/>
      <x:c r="E4668" s="139"/>
      <x:c r="F4668" s="139"/>
      <x:c r="G4668" s="139"/>
      <x:c r="H4668" s="139"/>
      <x:c r="I4668" s="266" t="n">
        <x:f>INT((ROW()-ROW($I$46))/((CARROT_CAP+1)*(MESCLUN_CAP+1)))</x:f>
        <x:v>7</x:v>
      </x:c>
      <x:c r="J4668" s="266" t="n">
        <x:f>MOD(INT((ROW()-ROW($I$46))/(MESCLUN_CAP+1)),CARROT_CAP+1)</x:f>
        <x:v>2</x:v>
      </x:c>
      <x:c r="K4668" s="266" t="n">
        <x:f>MOD(ROW()-ROW($I$46),MESCLUN_CAP+1)</x:f>
        <x:v>3</x:v>
      </x:c>
      <x:c r="L4668" s="266" t="n">
        <x:f>SUM(I4668:K4668)</x:f>
        <x:v>12</x:v>
      </x:c>
      <x:c r="M4668" s="267" t="n">
        <x:f>I4668*TOMATO_HOURS*WEEKS*(1+TOMATO_DIM)^I4668+J4668*CARROT_HOURS*WEEKS*(1+CARROT_DIM)^J4668+K4668*MESCLUN_HOURS*WEEKS*(1+MESCLUN_DIM)^K4668</x:f>
        <x:v>1430.8553179218757</x:v>
      </x:c>
      <x:c r="N4668" s="267" t="n">
        <x:f>MAX(M4668-FARMER_HOURS,0)/TEMP_HOURS_PER_WORKER</x:f>
        <x:v>0.4936495263346359</x:v>
      </x:c>
      <x:c r="O4668" s="268" t="n">
        <x:f>I4668*TOMATO_PRICE+J4668*CARROT_PRICE+K4668*MESCLUN_PRICE</x:f>
        <x:v>73888</x:v>
      </x:c>
      <x:c r="P4668" s="268" t="n">
        <x:f>I4668*TOMATO_FERTILIZER+J4668*CARROT_FERTILIZER+K4668*MESCLUN_FERTILIZER</x:f>
        <x:v>9680</x:v>
      </x:c>
      <x:c r="Q4668" s="268" t="n">
        <x:f>MIN(M4668,FARMER_HOURS)*FARMER_RATE+MAX(M4668-FARMER_HOURS,0)*TEMP_RATE</x:f>
        <x:v>37341.2381583659</x:v>
      </x:c>
      <x:c r="R4668" s="268" t="n">
        <x:f>O4668-P4668-Q4668-FIXED_COST</x:f>
        <x:v>6866.761841634099</x:v>
      </x:c>
      <x:c r="S4668" s="139" t="str">
        <x:f>IF(AND(L4668&lt;=TOTAL_BED_CAP,N4668&lt;=TEMP_WORKER_CAP),"YES","NO")</x:f>
        <x:v>YES</x:v>
      </x:c>
      <x:c r="T4668" s="139" t="n">
        <x:f>IF(S4668="YES",R4668,-1E+99)</x:f>
        <x:v>6866.761841634099</x:v>
      </x:c>
    </x:row>
    <x:row r="4669">
      <x:c r="A4669" s="139"/>
      <x:c r="B4669" s="139"/>
      <x:c r="C4669" s="139"/>
      <x:c r="D4669" s="139"/>
      <x:c r="E4669" s="139"/>
      <x:c r="F4669" s="139"/>
      <x:c r="G4669" s="139"/>
      <x:c r="H4669" s="139"/>
      <x:c r="I4669" s="266" t="n">
        <x:f>INT((ROW()-ROW($I$46))/((CARROT_CAP+1)*(MESCLUN_CAP+1)))</x:f>
        <x:v>7</x:v>
      </x:c>
      <x:c r="J4669" s="266" t="n">
        <x:f>MOD(INT((ROW()-ROW($I$46))/(MESCLUN_CAP+1)),CARROT_CAP+1)</x:f>
        <x:v>2</x:v>
      </x:c>
      <x:c r="K4669" s="266" t="n">
        <x:f>MOD(ROW()-ROW($I$46),MESCLUN_CAP+1)</x:f>
        <x:v>4</x:v>
      </x:c>
      <x:c r="L4669" s="266" t="n">
        <x:f>SUM(I4669:K4669)</x:f>
        <x:v>13</x:v>
      </x:c>
      <x:c r="M4669" s="267" t="n">
        <x:f>I4669*TOMATO_HOURS*WEEKS*(1+TOMATO_DIM)^I4669+J4669*CARROT_HOURS*WEEKS*(1+CARROT_DIM)^J4669+K4669*MESCLUN_HOURS*WEEKS*(1+MESCLUN_DIM)^K4669</x:f>
        <x:v>1479.8994336445319</x:v>
      </x:c>
      <x:c r="N4669" s="267" t="n">
        <x:f>MAX(M4669-FARMER_HOURS,0)/TEMP_HOURS_PER_WORKER</x:f>
        <x:v>0.5277079400309249</x:v>
      </x:c>
      <x:c r="O4669" s="268" t="n">
        <x:f>I4669*TOMATO_PRICE+J4669*CARROT_PRICE+K4669*MESCLUN_PRICE</x:f>
        <x:v>76588</x:v>
      </x:c>
      <x:c r="P4669" s="268" t="n">
        <x:f>I4669*TOMATO_FERTILIZER+J4669*CARROT_FERTILIZER+K4669*MESCLUN_FERTILIZER</x:f>
        <x:v>10560</x:v>
      </x:c>
      <x:c r="Q4669" s="268" t="n">
        <x:f>MIN(M4669,FARMER_HOURS)*FARMER_RATE+MAX(M4669-FARMER_HOURS,0)*TEMP_RATE</x:f>
        <x:v>38192.69850077312</x:v>
      </x:c>
      <x:c r="R4669" s="268" t="n">
        <x:f>O4669-P4669-Q4669-FIXED_COST</x:f>
        <x:v>7835.30149922688</x:v>
      </x:c>
      <x:c r="S4669" s="139" t="str">
        <x:f>IF(AND(L4669&lt;=TOTAL_BED_CAP,N4669&lt;=TEMP_WORKER_CAP),"YES","NO")</x:f>
        <x:v>YES</x:v>
      </x:c>
      <x:c r="T4669" s="139" t="n">
        <x:f>IF(S4669="YES",R4669,-1E+99)</x:f>
        <x:v>7835.30149922688</x:v>
      </x:c>
    </x:row>
    <x:row r="4670">
      <x:c r="A4670" s="139"/>
      <x:c r="B4670" s="139"/>
      <x:c r="C4670" s="139"/>
      <x:c r="D4670" s="139"/>
      <x:c r="E4670" s="139"/>
      <x:c r="F4670" s="139"/>
      <x:c r="G4670" s="139"/>
      <x:c r="H4670" s="139"/>
      <x:c r="I4670" s="266" t="n">
        <x:f>INT((ROW()-ROW($I$46))/((CARROT_CAP+1)*(MESCLUN_CAP+1)))</x:f>
        <x:v>7</x:v>
      </x:c>
      <x:c r="J4670" s="266" t="n">
        <x:f>MOD(INT((ROW()-ROW($I$46))/(MESCLUN_CAP+1)),CARROT_CAP+1)</x:f>
        <x:v>2</x:v>
      </x:c>
      <x:c r="K4670" s="266" t="n">
        <x:f>MOD(ROW()-ROW($I$46),MESCLUN_CAP+1)</x:f>
        <x:v>5</x:v>
      </x:c>
      <x:c r="L4670" s="266" t="n">
        <x:f>SUM(I4670:K4670)</x:f>
        <x:v>14</x:v>
      </x:c>
      <x:c r="M4670" s="267" t="n">
        <x:f>I4670*TOMATO_HOURS*WEEKS*(1+TOMATO_DIM)^I4670+J4670*CARROT_HOURS*WEEKS*(1+CARROT_DIM)^J4670+K4670*MESCLUN_HOURS*WEEKS*(1+MESCLUN_DIM)^K4670</x:f>
        <x:v>1530.1477575657354</x:v>
      </x:c>
      <x:c r="N4670" s="267" t="n">
        <x:f>MAX(M4670-FARMER_HOURS,0)/TEMP_HOURS_PER_WORKER</x:f>
        <x:v>0.5626026094206497</x:v>
      </x:c>
      <x:c r="O4670" s="268" t="n">
        <x:f>I4670*TOMATO_PRICE+J4670*CARROT_PRICE+K4670*MESCLUN_PRICE</x:f>
        <x:v>79288</x:v>
      </x:c>
      <x:c r="P4670" s="268" t="n">
        <x:f>I4670*TOMATO_FERTILIZER+J4670*CARROT_FERTILIZER+K4670*MESCLUN_FERTILIZER</x:f>
        <x:v>11440</x:v>
      </x:c>
      <x:c r="Q4670" s="268" t="n">
        <x:f>MIN(M4670,FARMER_HOURS)*FARMER_RATE+MAX(M4670-FARMER_HOURS,0)*TEMP_RATE</x:f>
        <x:v>39065.06523551624</x:v>
      </x:c>
      <x:c r="R4670" s="268" t="n">
        <x:f>O4670-P4670-Q4670-FIXED_COST</x:f>
        <x:v>8782.934764483762</x:v>
      </x:c>
      <x:c r="S4670" s="139" t="str">
        <x:f>IF(AND(L4670&lt;=TOTAL_BED_CAP,N4670&lt;=TEMP_WORKER_CAP),"YES","NO")</x:f>
        <x:v>YES</x:v>
      </x:c>
      <x:c r="T4670" s="139" t="n">
        <x:f>IF(S4670="YES",R4670,-1E+99)</x:f>
        <x:v>8782.934764483762</x:v>
      </x:c>
    </x:row>
    <x:row r="4671">
      <x:c r="A4671" s="139"/>
      <x:c r="B4671" s="139"/>
      <x:c r="C4671" s="139"/>
      <x:c r="D4671" s="139"/>
      <x:c r="E4671" s="139"/>
      <x:c r="F4671" s="139"/>
      <x:c r="G4671" s="139"/>
      <x:c r="H4671" s="139"/>
      <x:c r="I4671" s="266" t="n">
        <x:f>INT((ROW()-ROW($I$46))/((CARROT_CAP+1)*(MESCLUN_CAP+1)))</x:f>
        <x:v>7</x:v>
      </x:c>
      <x:c r="J4671" s="266" t="n">
        <x:f>MOD(INT((ROW()-ROW($I$46))/(MESCLUN_CAP+1)),CARROT_CAP+1)</x:f>
        <x:v>2</x:v>
      </x:c>
      <x:c r="K4671" s="266" t="n">
        <x:f>MOD(ROW()-ROW($I$46),MESCLUN_CAP+1)</x:f>
        <x:v>6</x:v>
      </x:c>
      <x:c r="L4671" s="266" t="n">
        <x:f>SUM(I4671:K4671)</x:f>
        <x:v>15</x:v>
      </x:c>
      <x:c r="M4671" s="267" t="n">
        <x:f>I4671*TOMATO_HOURS*WEEKS*(1+TOMATO_DIM)^I4671+J4671*CARROT_HOURS*WEEKS*(1+CARROT_DIM)^J4671+K4671*MESCLUN_HOURS*WEEKS*(1+MESCLUN_DIM)^K4671</x:f>
        <x:v>1581.6227317473683</x:v>
      </x:c>
      <x:c r="N4671" s="267" t="n">
        <x:f>MAX(M4671-FARMER_HOURS,0)/TEMP_HOURS_PER_WORKER</x:f>
        <x:v>0.5983491192690058</x:v>
      </x:c>
      <x:c r="O4671" s="268" t="n">
        <x:f>I4671*TOMATO_PRICE+J4671*CARROT_PRICE+K4671*MESCLUN_PRICE</x:f>
        <x:v>81988</x:v>
      </x:c>
      <x:c r="P4671" s="268" t="n">
        <x:f>I4671*TOMATO_FERTILIZER+J4671*CARROT_FERTILIZER+K4671*MESCLUN_FERTILIZER</x:f>
        <x:v>12320</x:v>
      </x:c>
      <x:c r="Q4671" s="268" t="n">
        <x:f>MIN(M4671,FARMER_HOURS)*FARMER_RATE+MAX(M4671-FARMER_HOURS,0)*TEMP_RATE</x:f>
        <x:v>39958.72798172514</x:v>
      </x:c>
      <x:c r="R4671" s="268" t="n">
        <x:f>O4671-P4671-Q4671-FIXED_COST</x:f>
        <x:v>9709.27201827486</x:v>
      </x:c>
      <x:c r="S4671" s="139" t="str">
        <x:f>IF(AND(L4671&lt;=TOTAL_BED_CAP,N4671&lt;=TEMP_WORKER_CAP),"YES","NO")</x:f>
        <x:v>YES</x:v>
      </x:c>
      <x:c r="T4671" s="139" t="n">
        <x:f>IF(S4671="YES",R4671,-1E+99)</x:f>
        <x:v>9709.27201827486</x:v>
      </x:c>
    </x:row>
    <x:row r="4672">
      <x:c r="A4672" s="139"/>
      <x:c r="B4672" s="139"/>
      <x:c r="C4672" s="139"/>
      <x:c r="D4672" s="139"/>
      <x:c r="E4672" s="139"/>
      <x:c r="F4672" s="139"/>
      <x:c r="G4672" s="139"/>
      <x:c r="H4672" s="139"/>
      <x:c r="I4672" s="266" t="n">
        <x:f>INT((ROW()-ROW($I$46))/((CARROT_CAP+1)*(MESCLUN_CAP+1)))</x:f>
        <x:v>7</x:v>
      </x:c>
      <x:c r="J4672" s="266" t="n">
        <x:f>MOD(INT((ROW()-ROW($I$46))/(MESCLUN_CAP+1)),CARROT_CAP+1)</x:f>
        <x:v>2</x:v>
      </x:c>
      <x:c r="K4672" s="266" t="n">
        <x:f>MOD(ROW()-ROW($I$46),MESCLUN_CAP+1)</x:f>
        <x:v>7</x:v>
      </x:c>
      <x:c r="L4672" s="266" t="n">
        <x:f>SUM(I4672:K4672)</x:f>
        <x:v>16</x:v>
      </x:c>
      <x:c r="M4672" s="267" t="n">
        <x:f>I4672*TOMATO_HOURS*WEEKS*(1+TOMATO_DIM)^I4672+J4672*CARROT_HOURS*WEEKS*(1+CARROT_DIM)^J4672+K4672*MESCLUN_HOURS*WEEKS*(1+MESCLUN_DIM)^K4672</x:f>
        <x:v>1634.3471711453287</x:v>
      </x:c>
      <x:c r="N4672" s="267" t="n">
        <x:f>MAX(M4672-FARMER_HOURS,0)/TEMP_HOURS_PER_WORKER</x:f>
        <x:v>0.6349633132953671</x:v>
      </x:c>
      <x:c r="O4672" s="268" t="n">
        <x:f>I4672*TOMATO_PRICE+J4672*CARROT_PRICE+K4672*MESCLUN_PRICE</x:f>
        <x:v>84688</x:v>
      </x:c>
      <x:c r="P4672" s="268" t="n">
        <x:f>I4672*TOMATO_FERTILIZER+J4672*CARROT_FERTILIZER+K4672*MESCLUN_FERTILIZER</x:f>
        <x:v>13200</x:v>
      </x:c>
      <x:c r="Q4672" s="268" t="n">
        <x:f>MIN(M4672,FARMER_HOURS)*FARMER_RATE+MAX(M4672-FARMER_HOURS,0)*TEMP_RATE</x:f>
        <x:v>40874.08283238418</x:v>
      </x:c>
      <x:c r="R4672" s="268" t="n">
        <x:f>O4672-P4672-Q4672-FIXED_COST</x:f>
        <x:v>10613.917167615822</x:v>
      </x:c>
      <x:c r="S4672" s="139" t="str">
        <x:f>IF(AND(L4672&lt;=TOTAL_BED_CAP,N4672&lt;=TEMP_WORKER_CAP),"YES","NO")</x:f>
        <x:v>YES</x:v>
      </x:c>
      <x:c r="T4672" s="139" t="n">
        <x:f>IF(S4672="YES",R4672,-1E+99)</x:f>
        <x:v>10613.917167615822</x:v>
      </x:c>
    </x:row>
    <x:row r="4673">
      <x:c r="A4673" s="139"/>
      <x:c r="B4673" s="139"/>
      <x:c r="C4673" s="139"/>
      <x:c r="D4673" s="139"/>
      <x:c r="E4673" s="139"/>
      <x:c r="F4673" s="139"/>
      <x:c r="G4673" s="139"/>
      <x:c r="H4673" s="139"/>
      <x:c r="I4673" s="266" t="n">
        <x:f>INT((ROW()-ROW($I$46))/((CARROT_CAP+1)*(MESCLUN_CAP+1)))</x:f>
        <x:v>7</x:v>
      </x:c>
      <x:c r="J4673" s="266" t="n">
        <x:f>MOD(INT((ROW()-ROW($I$46))/(MESCLUN_CAP+1)),CARROT_CAP+1)</x:f>
        <x:v>2</x:v>
      </x:c>
      <x:c r="K4673" s="266" t="n">
        <x:f>MOD(ROW()-ROW($I$46),MESCLUN_CAP+1)</x:f>
        <x:v>8</x:v>
      </x:c>
      <x:c r="L4673" s="266" t="n">
        <x:f>SUM(I4673:K4673)</x:f>
        <x:v>17</x:v>
      </x:c>
      <x:c r="M4673" s="267" t="n">
        <x:f>I4673*TOMATO_HOURS*WEEKS*(1+TOMATO_DIM)^I4673+J4673*CARROT_HOURS*WEEKS*(1+CARROT_DIM)^J4673+K4673*MESCLUN_HOURS*WEEKS*(1+MESCLUN_DIM)^K4673</x:f>
        <x:v>1688.344269425309</x:v>
      </x:c>
      <x:c r="N4673" s="267" t="n">
        <x:f>MAX(M4673-FARMER_HOURS,0)/TEMP_HOURS_PER_WORKER</x:f>
        <x:v>0.6724612982120202</x:v>
      </x:c>
      <x:c r="O4673" s="268" t="n">
        <x:f>I4673*TOMATO_PRICE+J4673*CARROT_PRICE+K4673*MESCLUN_PRICE</x:f>
        <x:v>87388</x:v>
      </x:c>
      <x:c r="P4673" s="268" t="n">
        <x:f>I4673*TOMATO_FERTILIZER+J4673*CARROT_FERTILIZER+K4673*MESCLUN_FERTILIZER</x:f>
        <x:v>14080</x:v>
      </x:c>
      <x:c r="Q4673" s="268" t="n">
        <x:f>MIN(M4673,FARMER_HOURS)*FARMER_RATE+MAX(M4673-FARMER_HOURS,0)*TEMP_RATE</x:f>
        <x:v>41811.532455300505</x:v>
      </x:c>
      <x:c r="R4673" s="268" t="n">
        <x:f>O4673-P4673-Q4673-FIXED_COST</x:f>
        <x:v>11496.467544699495</x:v>
      </x:c>
      <x:c r="S4673" s="139" t="str">
        <x:f>IF(AND(L4673&lt;=TOTAL_BED_CAP,N4673&lt;=TEMP_WORKER_CAP),"YES","NO")</x:f>
        <x:v>YES</x:v>
      </x:c>
      <x:c r="T4673" s="139" t="n">
        <x:f>IF(S4673="YES",R4673,-1E+99)</x:f>
        <x:v>11496.467544699495</x:v>
      </x:c>
    </x:row>
    <x:row r="4674">
      <x:c r="A4674" s="139"/>
      <x:c r="B4674" s="139"/>
      <x:c r="C4674" s="139"/>
      <x:c r="D4674" s="139"/>
      <x:c r="E4674" s="139"/>
      <x:c r="F4674" s="139"/>
      <x:c r="G4674" s="139"/>
      <x:c r="H4674" s="139"/>
      <x:c r="I4674" s="266" t="n">
        <x:f>INT((ROW()-ROW($I$46))/((CARROT_CAP+1)*(MESCLUN_CAP+1)))</x:f>
        <x:v>7</x:v>
      </x:c>
      <x:c r="J4674" s="266" t="n">
        <x:f>MOD(INT((ROW()-ROW($I$46))/(MESCLUN_CAP+1)),CARROT_CAP+1)</x:f>
        <x:v>2</x:v>
      </x:c>
      <x:c r="K4674" s="266" t="n">
        <x:f>MOD(ROW()-ROW($I$46),MESCLUN_CAP+1)</x:f>
        <x:v>9</x:v>
      </x:c>
      <x:c r="L4674" s="266" t="n">
        <x:f>SUM(I4674:K4674)</x:f>
        <x:v>18</x:v>
      </x:c>
      <x:c r="M4674" s="267" t="n">
        <x:f>I4674*TOMATO_HOURS*WEEKS*(1+TOMATO_DIM)^I4674+J4674*CARROT_HOURS*WEEKS*(1+CARROT_DIM)^J4674+K4674*MESCLUN_HOURS*WEEKS*(1+MESCLUN_DIM)^K4674</x:f>
        <x:v>1743.6376048657035</x:v>
      </x:c>
      <x:c r="N4674" s="267" t="n">
        <x:f>MAX(M4674-FARMER_HOURS,0)/TEMP_HOURS_PER_WORKER</x:f>
        <x:v>0.7108594478234052</x:v>
      </x:c>
      <x:c r="O4674" s="268" t="n">
        <x:f>I4674*TOMATO_PRICE+J4674*CARROT_PRICE+K4674*MESCLUN_PRICE</x:f>
        <x:v>90088</x:v>
      </x:c>
      <x:c r="P4674" s="268" t="n">
        <x:f>I4674*TOMATO_FERTILIZER+J4674*CARROT_FERTILIZER+K4674*MESCLUN_FERTILIZER</x:f>
        <x:v>14960</x:v>
      </x:c>
      <x:c r="Q4674" s="268" t="n">
        <x:f>MIN(M4674,FARMER_HOURS)*FARMER_RATE+MAX(M4674-FARMER_HOURS,0)*TEMP_RATE</x:f>
        <x:v>42771.48619558513</x:v>
      </x:c>
      <x:c r="R4674" s="268" t="n">
        <x:f>O4674-P4674-Q4674-FIXED_COST</x:f>
        <x:v>12356.51380441487</x:v>
      </x:c>
      <x:c r="S4674" s="139" t="str">
        <x:f>IF(AND(L4674&lt;=TOTAL_BED_CAP,N4674&lt;=TEMP_WORKER_CAP),"YES","NO")</x:f>
        <x:v>YES</x:v>
      </x:c>
      <x:c r="T4674" s="139" t="n">
        <x:f>IF(S4674="YES",R4674,-1E+99)</x:f>
        <x:v>12356.51380441487</x:v>
      </x:c>
    </x:row>
    <x:row r="4675">
      <x:c r="A4675" s="139"/>
      <x:c r="B4675" s="139"/>
      <x:c r="C4675" s="139"/>
      <x:c r="D4675" s="139"/>
      <x:c r="E4675" s="139"/>
      <x:c r="F4675" s="139"/>
      <x:c r="G4675" s="139"/>
      <x:c r="H4675" s="139"/>
      <x:c r="I4675" s="266" t="n">
        <x:f>INT((ROW()-ROW($I$46))/((CARROT_CAP+1)*(MESCLUN_CAP+1)))</x:f>
        <x:v>7</x:v>
      </x:c>
      <x:c r="J4675" s="266" t="n">
        <x:f>MOD(INT((ROW()-ROW($I$46))/(MESCLUN_CAP+1)),CARROT_CAP+1)</x:f>
        <x:v>2</x:v>
      </x:c>
      <x:c r="K4675" s="266" t="n">
        <x:f>MOD(ROW()-ROW($I$46),MESCLUN_CAP+1)</x:f>
        <x:v>10</x:v>
      </x:c>
      <x:c r="L4675" s="266" t="n">
        <x:f>SUM(I4675:K4675)</x:f>
        <x:v>19</x:v>
      </x:c>
      <x:c r="M4675" s="267" t="n">
        <x:f>I4675*TOMATO_HOURS*WEEKS*(1+TOMATO_DIM)^I4675+J4675*CARROT_HOURS*WEEKS*(1+CARROT_DIM)^J4675+K4675*MESCLUN_HOURS*WEEKS*(1+MESCLUN_DIM)^K4675</x:f>
        <x:v>1800.251146348916</x:v>
      </x:c>
      <x:c r="N4675" s="267" t="n">
        <x:f>MAX(M4675-FARMER_HOURS,0)/TEMP_HOURS_PER_WORKER</x:f>
        <x:v>0.7501744071867473</x:v>
      </x:c>
      <x:c r="O4675" s="268" t="n">
        <x:f>I4675*TOMATO_PRICE+J4675*CARROT_PRICE+K4675*MESCLUN_PRICE</x:f>
        <x:v>92788</x:v>
      </x:c>
      <x:c r="P4675" s="268" t="n">
        <x:f>I4675*TOMATO_FERTILIZER+J4675*CARROT_FERTILIZER+K4675*MESCLUN_FERTILIZER</x:f>
        <x:v>15840</x:v>
      </x:c>
      <x:c r="Q4675" s="268" t="n">
        <x:f>MIN(M4675,FARMER_HOURS)*FARMER_RATE+MAX(M4675-FARMER_HOURS,0)*TEMP_RATE</x:f>
        <x:v>43754.360179668685</x:v>
      </x:c>
      <x:c r="R4675" s="268" t="n">
        <x:f>O4675-P4675-Q4675-FIXED_COST</x:f>
        <x:v>13193.639820331315</x:v>
      </x:c>
      <x:c r="S4675" s="139" t="str">
        <x:f>IF(AND(L4675&lt;=TOTAL_BED_CAP,N4675&lt;=TEMP_WORKER_CAP),"YES","NO")</x:f>
        <x:v>YES</x:v>
      </x:c>
      <x:c r="T4675" s="139" t="n">
        <x:f>IF(S4675="YES",R4675,-1E+99)</x:f>
        <x:v>13193.639820331315</x:v>
      </x:c>
    </x:row>
    <x:row r="4676">
      <x:c r="A4676" s="139"/>
      <x:c r="B4676" s="139"/>
      <x:c r="C4676" s="139"/>
      <x:c r="D4676" s="139"/>
      <x:c r="E4676" s="139"/>
      <x:c r="F4676" s="139"/>
      <x:c r="G4676" s="139"/>
      <x:c r="H4676" s="139"/>
      <x:c r="I4676" s="266" t="n">
        <x:f>INT((ROW()-ROW($I$46))/((CARROT_CAP+1)*(MESCLUN_CAP+1)))</x:f>
        <x:v>7</x:v>
      </x:c>
      <x:c r="J4676" s="266" t="n">
        <x:f>MOD(INT((ROW()-ROW($I$46))/(MESCLUN_CAP+1)),CARROT_CAP+1)</x:f>
        <x:v>2</x:v>
      </x:c>
      <x:c r="K4676" s="266" t="n">
        <x:f>MOD(ROW()-ROW($I$46),MESCLUN_CAP+1)</x:f>
        <x:v>11</x:v>
      </x:c>
      <x:c r="L4676" s="266" t="n">
        <x:f>SUM(I4676:K4676)</x:f>
        <x:v>20</x:v>
      </x:c>
      <x:c r="M4676" s="267" t="n">
        <x:f>I4676*TOMATO_HOURS*WEEKS*(1+TOMATO_DIM)^I4676+J4676*CARROT_HOURS*WEEKS*(1+CARROT_DIM)^J4676+K4676*MESCLUN_HOURS*WEEKS*(1+MESCLUN_DIM)^K4676</x:f>
        <x:v>1858.2092594423552</x:v>
      </x:c>
      <x:c r="N4676" s="267" t="n">
        <x:f>MAX(M4676-FARMER_HOURS,0)/TEMP_HOURS_PER_WORKER</x:f>
        <x:v>0.7904230968349689</x:v>
      </x:c>
      <x:c r="O4676" s="268" t="n">
        <x:f>I4676*TOMATO_PRICE+J4676*CARROT_PRICE+K4676*MESCLUN_PRICE</x:f>
        <x:v>95488</x:v>
      </x:c>
      <x:c r="P4676" s="268" t="n">
        <x:f>I4676*TOMATO_FERTILIZER+J4676*CARROT_FERTILIZER+K4676*MESCLUN_FERTILIZER</x:f>
        <x:v>16720</x:v>
      </x:c>
      <x:c r="Q4676" s="268" t="n">
        <x:f>MIN(M4676,FARMER_HOURS)*FARMER_RATE+MAX(M4676-FARMER_HOURS,0)*TEMP_RATE</x:f>
        <x:v>44760.57742087422</x:v>
      </x:c>
      <x:c r="R4676" s="268" t="n">
        <x:f>O4676-P4676-Q4676-FIXED_COST</x:f>
        <x:v>14007.422579125778</x:v>
      </x:c>
      <x:c r="S4676" s="139" t="str">
        <x:f>IF(AND(L4676&lt;=TOTAL_BED_CAP,N4676&lt;=TEMP_WORKER_CAP),"YES","NO")</x:f>
        <x:v>YES</x:v>
      </x:c>
      <x:c r="T4676" s="139" t="n">
        <x:f>IF(S4676="YES",R4676,-1E+99)</x:f>
        <x:v>14007.422579125778</x:v>
      </x:c>
    </x:row>
    <x:row r="4677">
      <x:c r="A4677" s="139"/>
      <x:c r="B4677" s="139"/>
      <x:c r="C4677" s="139"/>
      <x:c r="D4677" s="139"/>
      <x:c r="E4677" s="139"/>
      <x:c r="F4677" s="139"/>
      <x:c r="G4677" s="139"/>
      <x:c r="H4677" s="139"/>
      <x:c r="I4677" s="266" t="n">
        <x:f>INT((ROW()-ROW($I$46))/((CARROT_CAP+1)*(MESCLUN_CAP+1)))</x:f>
        <x:v>7</x:v>
      </x:c>
      <x:c r="J4677" s="266" t="n">
        <x:f>MOD(INT((ROW()-ROW($I$46))/(MESCLUN_CAP+1)),CARROT_CAP+1)</x:f>
        <x:v>2</x:v>
      </x:c>
      <x:c r="K4677" s="266" t="n">
        <x:f>MOD(ROW()-ROW($I$46),MESCLUN_CAP+1)</x:f>
        <x:v>12</x:v>
      </x:c>
      <x:c r="L4677" s="266" t="n">
        <x:f>SUM(I4677:K4677)</x:f>
        <x:v>21</x:v>
      </x:c>
      <x:c r="M4677" s="267" t="n">
        <x:f>I4677*TOMATO_HOURS*WEEKS*(1+TOMATO_DIM)^I4677+J4677*CARROT_HOURS*WEEKS*(1+CARROT_DIM)^J4677+K4677*MESCLUN_HOURS*WEEKS*(1+MESCLUN_DIM)^K4677</x:f>
        <x:v>1917.5367125704197</x:v>
      </x:c>
      <x:c r="N4677" s="267" t="n">
        <x:f>MAX(M4677-FARMER_HOURS,0)/TEMP_HOURS_PER_WORKER</x:f>
        <x:v>0.8316227170627915</x:v>
      </x:c>
      <x:c r="O4677" s="268" t="n">
        <x:f>I4677*TOMATO_PRICE+J4677*CARROT_PRICE+K4677*MESCLUN_PRICE</x:f>
        <x:v>98188</x:v>
      </x:c>
      <x:c r="P4677" s="268" t="n">
        <x:f>I4677*TOMATO_FERTILIZER+J4677*CARROT_FERTILIZER+K4677*MESCLUN_FERTILIZER</x:f>
        <x:v>17600</x:v>
      </x:c>
      <x:c r="Q4677" s="268" t="n">
        <x:f>MIN(M4677,FARMER_HOURS)*FARMER_RATE+MAX(M4677-FARMER_HOURS,0)*TEMP_RATE</x:f>
        <x:v>45790.56792656978</x:v>
      </x:c>
      <x:c r="R4677" s="268" t="n">
        <x:f>O4677-P4677-Q4677-FIXED_COST</x:f>
        <x:v>14797.432073430216</x:v>
      </x:c>
      <x:c r="S4677" s="139" t="str">
        <x:f>IF(AND(L4677&lt;=TOTAL_BED_CAP,N4677&lt;=TEMP_WORKER_CAP),"YES","NO")</x:f>
        <x:v>YES</x:v>
      </x:c>
      <x:c r="T4677" s="139" t="n">
        <x:f>IF(S4677="YES",R4677,-1E+99)</x:f>
        <x:v>14797.432073430216</x:v>
      </x:c>
    </x:row>
    <x:row r="4678">
      <x:c r="A4678" s="139"/>
      <x:c r="B4678" s="139"/>
      <x:c r="C4678" s="139"/>
      <x:c r="D4678" s="139"/>
      <x:c r="E4678" s="139"/>
      <x:c r="F4678" s="139"/>
      <x:c r="G4678" s="139"/>
      <x:c r="H4678" s="139"/>
      <x:c r="I4678" s="266" t="n">
        <x:f>INT((ROW()-ROW($I$46))/((CARROT_CAP+1)*(MESCLUN_CAP+1)))</x:f>
        <x:v>7</x:v>
      </x:c>
      <x:c r="J4678" s="266" t="n">
        <x:f>MOD(INT((ROW()-ROW($I$46))/(MESCLUN_CAP+1)),CARROT_CAP+1)</x:f>
        <x:v>2</x:v>
      </x:c>
      <x:c r="K4678" s="266" t="n">
        <x:f>MOD(ROW()-ROW($I$46),MESCLUN_CAP+1)</x:f>
        <x:v>13</x:v>
      </x:c>
      <x:c r="L4678" s="266" t="n">
        <x:f>SUM(I4678:K4678)</x:f>
        <x:v>22</x:v>
      </x:c>
      <x:c r="M4678" s="267" t="n">
        <x:f>I4678*TOMATO_HOURS*WEEKS*(1+TOMATO_DIM)^I4678+J4678*CARROT_HOURS*WEEKS*(1+CARROT_DIM)^J4678+K4678*MESCLUN_HOURS*WEEKS*(1+MESCLUN_DIM)^K4678</x:f>
        <x:v>1978.2586832788038</x:v>
      </x:c>
      <x:c r="N4678" s="267" t="n">
        <x:f>MAX(M4678-FARMER_HOURS,0)/TEMP_HOURS_PER_WORKER</x:f>
        <x:v>0.8737907522769471</x:v>
      </x:c>
      <x:c r="O4678" s="268" t="n">
        <x:f>I4678*TOMATO_PRICE+J4678*CARROT_PRICE+K4678*MESCLUN_PRICE</x:f>
        <x:v>100888</x:v>
      </x:c>
      <x:c r="P4678" s="268" t="n">
        <x:f>I4678*TOMATO_FERTILIZER+J4678*CARROT_FERTILIZER+K4678*MESCLUN_FERTILIZER</x:f>
        <x:v>18480</x:v>
      </x:c>
      <x:c r="Q4678" s="268" t="n">
        <x:f>MIN(M4678,FARMER_HOURS)*FARMER_RATE+MAX(M4678-FARMER_HOURS,0)*TEMP_RATE</x:f>
        <x:v>46844.768806923676</x:v>
      </x:c>
      <x:c r="R4678" s="268" t="n">
        <x:f>O4678-P4678-Q4678-FIXED_COST</x:f>
        <x:v>15563.231193076324</x:v>
      </x:c>
      <x:c r="S4678" s="139" t="str">
        <x:f>IF(AND(L4678&lt;=TOTAL_BED_CAP,N4678&lt;=TEMP_WORKER_CAP),"YES","NO")</x:f>
        <x:v>YES</x:v>
      </x:c>
      <x:c r="T4678" s="139" t="n">
        <x:f>IF(S4678="YES",R4678,-1E+99)</x:f>
        <x:v>15563.231193076324</x:v>
      </x:c>
    </x:row>
    <x:row r="4679">
      <x:c r="A4679" s="139"/>
      <x:c r="B4679" s="139"/>
      <x:c r="C4679" s="139"/>
      <x:c r="D4679" s="139"/>
      <x:c r="E4679" s="139"/>
      <x:c r="F4679" s="139"/>
      <x:c r="G4679" s="139"/>
      <x:c r="H4679" s="139"/>
      <x:c r="I4679" s="266" t="n">
        <x:f>INT((ROW()-ROW($I$46))/((CARROT_CAP+1)*(MESCLUN_CAP+1)))</x:f>
        <x:v>7</x:v>
      </x:c>
      <x:c r="J4679" s="266" t="n">
        <x:f>MOD(INT((ROW()-ROW($I$46))/(MESCLUN_CAP+1)),CARROT_CAP+1)</x:f>
        <x:v>2</x:v>
      </x:c>
      <x:c r="K4679" s="266" t="n">
        <x:f>MOD(ROW()-ROW($I$46),MESCLUN_CAP+1)</x:f>
        <x:v>14</x:v>
      </x:c>
      <x:c r="L4679" s="266" t="n">
        <x:f>SUM(I4679:K4679)</x:f>
        <x:v>23</x:v>
      </x:c>
      <x:c r="M4679" s="267" t="n">
        <x:f>I4679*TOMATO_HOURS*WEEKS*(1+TOMATO_DIM)^I4679+J4679*CARROT_HOURS*WEEKS*(1+CARROT_DIM)^J4679+K4679*MESCLUN_HOURS*WEEKS*(1+MESCLUN_DIM)^K4679</x:f>
        <x:v>2040.4007645924648</x:v>
      </x:c>
      <x:c r="N4679" s="267" t="n">
        <x:f>MAX(M4679-FARMER_HOURS,0)/TEMP_HOURS_PER_WORKER</x:f>
        <x:v>0.9169449754114339</x:v>
      </x:c>
      <x:c r="O4679" s="268" t="n">
        <x:f>I4679*TOMATO_PRICE+J4679*CARROT_PRICE+K4679*MESCLUN_PRICE</x:f>
        <x:v>103588</x:v>
      </x:c>
      <x:c r="P4679" s="268" t="n">
        <x:f>I4679*TOMATO_FERTILIZER+J4679*CARROT_FERTILIZER+K4679*MESCLUN_FERTILIZER</x:f>
        <x:v>19360</x:v>
      </x:c>
      <x:c r="Q4679" s="268" t="n">
        <x:f>MIN(M4679,FARMER_HOURS)*FARMER_RATE+MAX(M4679-FARMER_HOURS,0)*TEMP_RATE</x:f>
        <x:v>47923.624385285846</x:v>
      </x:c>
      <x:c r="R4679" s="268" t="n">
        <x:f>O4679-P4679-Q4679-FIXED_COST</x:f>
        <x:v>16304.375614714154</x:v>
      </x:c>
      <x:c r="S4679" s="139" t="str">
        <x:f>IF(AND(L4679&lt;=TOTAL_BED_CAP,N4679&lt;=TEMP_WORKER_CAP),"YES","NO")</x:f>
        <x:v>YES</x:v>
      </x:c>
      <x:c r="T4679" s="139" t="n">
        <x:f>IF(S4679="YES",R4679,-1E+99)</x:f>
        <x:v>16304.375614714154</x:v>
      </x:c>
    </x:row>
    <x:row r="4680">
      <x:c r="A4680" s="139"/>
      <x:c r="B4680" s="139"/>
      <x:c r="C4680" s="139"/>
      <x:c r="D4680" s="139"/>
      <x:c r="E4680" s="139"/>
      <x:c r="F4680" s="139"/>
      <x:c r="G4680" s="139"/>
      <x:c r="H4680" s="139"/>
      <x:c r="I4680" s="266" t="n">
        <x:f>INT((ROW()-ROW($I$46))/((CARROT_CAP+1)*(MESCLUN_CAP+1)))</x:f>
        <x:v>7</x:v>
      </x:c>
      <x:c r="J4680" s="266" t="n">
        <x:f>MOD(INT((ROW()-ROW($I$46))/(MESCLUN_CAP+1)),CARROT_CAP+1)</x:f>
        <x:v>2</x:v>
      </x:c>
      <x:c r="K4680" s="266" t="n">
        <x:f>MOD(ROW()-ROW($I$46),MESCLUN_CAP+1)</x:f>
        <x:v>15</x:v>
      </x:c>
      <x:c r="L4680" s="266" t="n">
        <x:f>SUM(I4680:K4680)</x:f>
        <x:v>24</x:v>
      </x:c>
      <x:c r="M4680" s="267" t="n">
        <x:f>I4680*TOMATO_HOURS*WEEKS*(1+TOMATO_DIM)^I4680+J4680*CARROT_HOURS*WEEKS*(1+CARROT_DIM)^J4680+K4680*MESCLUN_HOURS*WEEKS*(1+MESCLUN_DIM)^K4680</x:f>
        <x:v>2103.9889714686115</x:v>
      </x:c>
      <x:c r="N4680" s="267" t="n">
        <x:f>MAX(M4680-FARMER_HOURS,0)/TEMP_HOURS_PER_WORKER</x:f>
        <x:v>0.9611034524087579</x:v>
      </x:c>
      <x:c r="O4680" s="268" t="n">
        <x:f>I4680*TOMATO_PRICE+J4680*CARROT_PRICE+K4680*MESCLUN_PRICE</x:f>
        <x:v>106288</x:v>
      </x:c>
      <x:c r="P4680" s="268" t="n">
        <x:f>I4680*TOMATO_FERTILIZER+J4680*CARROT_FERTILIZER+K4680*MESCLUN_FERTILIZER</x:f>
        <x:v>20240</x:v>
      </x:c>
      <x:c r="Q4680" s="268" t="n">
        <x:f>MIN(M4680,FARMER_HOURS)*FARMER_RATE+MAX(M4680-FARMER_HOURS,0)*TEMP_RATE</x:f>
        <x:v>49027.58631021895</x:v>
      </x:c>
      <x:c r="R4680" s="268" t="n">
        <x:f>O4680-P4680-Q4680-FIXED_COST</x:f>
        <x:v>17020.413689781053</x:v>
      </x:c>
      <x:c r="S4680" s="139" t="str">
        <x:f>IF(AND(L4680&lt;=TOTAL_BED_CAP,N4680&lt;=TEMP_WORKER_CAP),"YES","NO")</x:f>
        <x:v>YES</x:v>
      </x:c>
      <x:c r="T4680" s="139" t="n">
        <x:f>IF(S4680="YES",R4680,-1E+99)</x:f>
        <x:v>17020.413689781053</x:v>
      </x:c>
    </x:row>
    <x:row r="4681">
      <x:c r="A4681" s="139"/>
      <x:c r="B4681" s="139"/>
      <x:c r="C4681" s="139"/>
      <x:c r="D4681" s="139"/>
      <x:c r="E4681" s="139"/>
      <x:c r="F4681" s="139"/>
      <x:c r="G4681" s="139"/>
      <x:c r="H4681" s="139"/>
      <x:c r="I4681" s="266" t="n">
        <x:f>INT((ROW()-ROW($I$46))/((CARROT_CAP+1)*(MESCLUN_CAP+1)))</x:f>
        <x:v>7</x:v>
      </x:c>
      <x:c r="J4681" s="266" t="n">
        <x:f>MOD(INT((ROW()-ROW($I$46))/(MESCLUN_CAP+1)),CARROT_CAP+1)</x:f>
        <x:v>2</x:v>
      </x:c>
      <x:c r="K4681" s="266" t="n">
        <x:f>MOD(ROW()-ROW($I$46),MESCLUN_CAP+1)</x:f>
        <x:v>16</x:v>
      </x:c>
      <x:c r="L4681" s="266" t="n">
        <x:f>SUM(I4681:K4681)</x:f>
        <x:v>25</x:v>
      </x:c>
      <x:c r="M4681" s="267" t="n">
        <x:f>I4681*TOMATO_HOURS*WEEKS*(1+TOMATO_DIM)^I4681+J4681*CARROT_HOURS*WEEKS*(1+CARROT_DIM)^J4681+K4681*MESCLUN_HOURS*WEEKS*(1+MESCLUN_DIM)^K4681</x:f>
        <x:v>2169.0497473461</x:v>
      </x:c>
      <x:c r="N4681" s="267" t="n">
        <x:f>MAX(M4681-FARMER_HOURS,0)/TEMP_HOURS_PER_WORKER</x:f>
        <x:v>1.006284546768125</x:v>
      </x:c>
      <x:c r="O4681" s="268" t="n">
        <x:f>I4681*TOMATO_PRICE+J4681*CARROT_PRICE+K4681*MESCLUN_PRICE</x:f>
        <x:v>108988</x:v>
      </x:c>
      <x:c r="P4681" s="268" t="n">
        <x:f>I4681*TOMATO_FERTILIZER+J4681*CARROT_FERTILIZER+K4681*MESCLUN_FERTILIZER</x:f>
        <x:v>21120</x:v>
      </x:c>
      <x:c r="Q4681" s="268" t="n">
        <x:f>MIN(M4681,FARMER_HOURS)*FARMER_RATE+MAX(M4681-FARMER_HOURS,0)*TEMP_RATE</x:f>
        <x:v>50157.11366920313</x:v>
      </x:c>
      <x:c r="R4681" s="268" t="n">
        <x:f>O4681-P4681-Q4681-FIXED_COST</x:f>
        <x:v>17710.88633079687</x:v>
      </x:c>
      <x:c r="S4681" s="139" t="str">
        <x:f>IF(AND(L4681&lt;=TOTAL_BED_CAP,N4681&lt;=TEMP_WORKER_CAP),"YES","NO")</x:f>
        <x:v>YES</x:v>
      </x:c>
      <x:c r="T4681" s="139" t="n">
        <x:f>IF(S4681="YES",R4681,-1E+99)</x:f>
        <x:v>17710.88633079687</x:v>
      </x:c>
    </x:row>
    <x:row r="4682">
      <x:c r="A4682" s="139"/>
      <x:c r="B4682" s="139"/>
      <x:c r="C4682" s="139"/>
      <x:c r="D4682" s="139"/>
      <x:c r="E4682" s="139"/>
      <x:c r="F4682" s="139"/>
      <x:c r="G4682" s="139"/>
      <x:c r="H4682" s="139"/>
      <x:c r="I4682" s="266" t="n">
        <x:f>INT((ROW()-ROW($I$46))/((CARROT_CAP+1)*(MESCLUN_CAP+1)))</x:f>
        <x:v>7</x:v>
      </x:c>
      <x:c r="J4682" s="266" t="n">
        <x:f>MOD(INT((ROW()-ROW($I$46))/(MESCLUN_CAP+1)),CARROT_CAP+1)</x:f>
        <x:v>2</x:v>
      </x:c>
      <x:c r="K4682" s="266" t="n">
        <x:f>MOD(ROW()-ROW($I$46),MESCLUN_CAP+1)</x:f>
        <x:v>17</x:v>
      </x:c>
      <x:c r="L4682" s="266" t="n">
        <x:f>SUM(I4682:K4682)</x:f>
        <x:v>26</x:v>
      </x:c>
      <x:c r="M4682" s="267" t="n">
        <x:f>I4682*TOMATO_HOURS*WEEKS*(1+TOMATO_DIM)^I4682+J4682*CARROT_HOURS*WEEKS*(1+CARROT_DIM)^J4682+K4682*MESCLUN_HOURS*WEEKS*(1+MESCLUN_DIM)^K4682</x:f>
        <x:v>2235.6099707926405</x:v>
      </x:c>
      <x:c r="N4682" s="267" t="n">
        <x:f>MAX(M4682-FARMER_HOURS,0)/TEMP_HOURS_PER_WORKER</x:f>
        <x:v>1.052506924161556</x:v>
      </x:c>
      <x:c r="O4682" s="268" t="n">
        <x:f>I4682*TOMATO_PRICE+J4682*CARROT_PRICE+K4682*MESCLUN_PRICE</x:f>
        <x:v>111688</x:v>
      </x:c>
      <x:c r="P4682" s="268" t="n">
        <x:f>I4682*TOMATO_FERTILIZER+J4682*CARROT_FERTILIZER+K4682*MESCLUN_FERTILIZER</x:f>
        <x:v>22000</x:v>
      </x:c>
      <x:c r="Q4682" s="268" t="n">
        <x:f>MIN(M4682,FARMER_HOURS)*FARMER_RATE+MAX(M4682-FARMER_HOURS,0)*TEMP_RATE</x:f>
        <x:v>51312.6731040389</x:v>
      </x:c>
      <x:c r="R4682" s="268" t="n">
        <x:f>O4682-P4682-Q4682-FIXED_COST</x:f>
        <x:v>18375.3268959611</x:v>
      </x:c>
      <x:c r="S4682" s="139" t="str">
        <x:f>IF(AND(L4682&lt;=TOTAL_BED_CAP,N4682&lt;=TEMP_WORKER_CAP),"YES","NO")</x:f>
        <x:v>YES</x:v>
      </x:c>
      <x:c r="T4682" s="139" t="n">
        <x:f>IF(S4682="YES",R4682,-1E+99)</x:f>
        <x:v>18375.3268959611</x:v>
      </x:c>
    </x:row>
    <x:row r="4683">
      <x:c r="A4683" s="139"/>
      <x:c r="B4683" s="139"/>
      <x:c r="C4683" s="139"/>
      <x:c r="D4683" s="139"/>
      <x:c r="E4683" s="139"/>
      <x:c r="F4683" s="139"/>
      <x:c r="G4683" s="139"/>
      <x:c r="H4683" s="139"/>
      <x:c r="I4683" s="266" t="n">
        <x:f>INT((ROW()-ROW($I$46))/((CARROT_CAP+1)*(MESCLUN_CAP+1)))</x:f>
        <x:v>7</x:v>
      </x:c>
      <x:c r="J4683" s="266" t="n">
        <x:f>MOD(INT((ROW()-ROW($I$46))/(MESCLUN_CAP+1)),CARROT_CAP+1)</x:f>
        <x:v>2</x:v>
      </x:c>
      <x:c r="K4683" s="266" t="n">
        <x:f>MOD(ROW()-ROW($I$46),MESCLUN_CAP+1)</x:f>
        <x:v>18</x:v>
      </x:c>
      <x:c r="L4683" s="266" t="n">
        <x:f>SUM(I4683:K4683)</x:f>
        <x:v>27</x:v>
      </x:c>
      <x:c r="M4683" s="267" t="n">
        <x:f>I4683*TOMATO_HOURS*WEEKS*(1+TOMATO_DIM)^I4683+J4683*CARROT_HOURS*WEEKS*(1+CARROT_DIM)^J4683+K4683*MESCLUN_HOURS*WEEKS*(1+MESCLUN_DIM)^K4683</x:f>
        <x:v>2303.696962251228</x:v>
      </x:c>
      <x:c r="N4683" s="267" t="n">
        <x:f>MAX(M4683-FARMER_HOURS,0)/TEMP_HOURS_PER_WORKER</x:f>
        <x:v>1.0997895571189082</x:v>
      </x:c>
      <x:c r="O4683" s="268" t="n">
        <x:f>I4683*TOMATO_PRICE+J4683*CARROT_PRICE+K4683*MESCLUN_PRICE</x:f>
        <x:v>114388</x:v>
      </x:c>
      <x:c r="P4683" s="268" t="n">
        <x:f>I4683*TOMATO_FERTILIZER+J4683*CARROT_FERTILIZER+K4683*MESCLUN_FERTILIZER</x:f>
        <x:v>22880</x:v>
      </x:c>
      <x:c r="Q4683" s="268" t="n">
        <x:f>MIN(M4683,FARMER_HOURS)*FARMER_RATE+MAX(M4683-FARMER_HOURS,0)*TEMP_RATE</x:f>
        <x:v>52494.73892797271</x:v>
      </x:c>
      <x:c r="R4683" s="268" t="n">
        <x:f>O4683-P4683-Q4683-FIXED_COST</x:f>
        <x:v>19013.261072027293</x:v>
      </x:c>
      <x:c r="S4683" s="139" t="str">
        <x:f>IF(AND(L4683&lt;=TOTAL_BED_CAP,N4683&lt;=TEMP_WORKER_CAP),"YES","NO")</x:f>
        <x:v>YES</x:v>
      </x:c>
      <x:c r="T4683" s="139" t="n">
        <x:f>IF(S4683="YES",R4683,-1E+99)</x:f>
        <x:v>19013.261072027293</x:v>
      </x:c>
    </x:row>
    <x:row r="4684">
      <x:c r="A4684" s="139"/>
      <x:c r="B4684" s="139"/>
      <x:c r="C4684" s="139"/>
      <x:c r="D4684" s="139"/>
      <x:c r="E4684" s="139"/>
      <x:c r="F4684" s="139"/>
      <x:c r="G4684" s="139"/>
      <x:c r="H4684" s="139"/>
      <x:c r="I4684" s="266" t="n">
        <x:f>INT((ROW()-ROW($I$46))/((CARROT_CAP+1)*(MESCLUN_CAP+1)))</x:f>
        <x:v>7</x:v>
      </x:c>
      <x:c r="J4684" s="266" t="n">
        <x:f>MOD(INT((ROW()-ROW($I$46))/(MESCLUN_CAP+1)),CARROT_CAP+1)</x:f>
        <x:v>2</x:v>
      </x:c>
      <x:c r="K4684" s="266" t="n">
        <x:f>MOD(ROW()-ROW($I$46),MESCLUN_CAP+1)</x:f>
        <x:v>19</x:v>
      </x:c>
      <x:c r="L4684" s="266" t="n">
        <x:f>SUM(I4684:K4684)</x:f>
        <x:v>28</x:v>
      </x:c>
      <x:c r="M4684" s="267" t="n">
        <x:f>I4684*TOMATO_HOURS*WEEKS*(1+TOMATO_DIM)^I4684+J4684*CARROT_HOURS*WEEKS*(1+CARROT_DIM)^J4684+K4684*MESCLUN_HOURS*WEEKS*(1+MESCLUN_DIM)^K4684</x:f>
        <x:v>2373.3384908872495</x:v>
      </x:c>
      <x:c r="N4684" s="267" t="n">
        <x:f>MAX(M4684-FARMER_HOURS,0)/TEMP_HOURS_PER_WORKER</x:f>
        <x:v>1.148151729782812</x:v>
      </x:c>
      <x:c r="O4684" s="268" t="n">
        <x:f>I4684*TOMATO_PRICE+J4684*CARROT_PRICE+K4684*MESCLUN_PRICE</x:f>
        <x:v>117088</x:v>
      </x:c>
      <x:c r="P4684" s="268" t="n">
        <x:f>I4684*TOMATO_FERTILIZER+J4684*CARROT_FERTILIZER+K4684*MESCLUN_FERTILIZER</x:f>
        <x:v>23760</x:v>
      </x:c>
      <x:c r="Q4684" s="268" t="n">
        <x:f>MIN(M4684,FARMER_HOURS)*FARMER_RATE+MAX(M4684-FARMER_HOURS,0)*TEMP_RATE</x:f>
        <x:v>53703.793244570305</x:v>
      </x:c>
      <x:c r="R4684" s="268" t="n">
        <x:f>O4684-P4684-Q4684-FIXED_COST</x:f>
        <x:v>19624.206755429695</x:v>
      </x:c>
      <x:c r="S4684" s="139" t="str">
        <x:f>IF(AND(L4684&lt;=TOTAL_BED_CAP,N4684&lt;=TEMP_WORKER_CAP),"YES","NO")</x:f>
        <x:v>YES</x:v>
      </x:c>
      <x:c r="T4684" s="139" t="n">
        <x:f>IF(S4684="YES",R4684,-1E+99)</x:f>
        <x:v>19624.206755429695</x:v>
      </x:c>
    </x:row>
    <x:row r="4685">
      <x:c r="A4685" s="139"/>
      <x:c r="B4685" s="139"/>
      <x:c r="C4685" s="139"/>
      <x:c r="D4685" s="139"/>
      <x:c r="E4685" s="139"/>
      <x:c r="F4685" s="139"/>
      <x:c r="G4685" s="139"/>
      <x:c r="H4685" s="139"/>
      <x:c r="I4685" s="266" t="n">
        <x:f>INT((ROW()-ROW($I$46))/((CARROT_CAP+1)*(MESCLUN_CAP+1)))</x:f>
        <x:v>7</x:v>
      </x:c>
      <x:c r="J4685" s="266" t="n">
        <x:f>MOD(INT((ROW()-ROW($I$46))/(MESCLUN_CAP+1)),CARROT_CAP+1)</x:f>
        <x:v>2</x:v>
      </x:c>
      <x:c r="K4685" s="266" t="n">
        <x:f>MOD(ROW()-ROW($I$46),MESCLUN_CAP+1)</x:f>
        <x:v>20</x:v>
      </x:c>
      <x:c r="L4685" s="266" t="n">
        <x:f>SUM(I4685:K4685)</x:f>
        <x:v>29</x:v>
      </x:c>
      <x:c r="M4685" s="267" t="n">
        <x:f>I4685*TOMATO_HOURS*WEEKS*(1+TOMATO_DIM)^I4685+J4685*CARROT_HOURS*WEEKS*(1+CARROT_DIM)^J4685+K4685*MESCLUN_HOURS*WEEKS*(1+MESCLUN_DIM)^K4685</x:f>
        <x:v>2444.5627815377266</x:v>
      </x:c>
      <x:c r="N4685" s="267" t="n">
        <x:f>MAX(M4685-FARMER_HOURS,0)/TEMP_HOURS_PER_WORKER</x:f>
        <x:v>1.1976130427345324</x:v>
      </x:c>
      <x:c r="O4685" s="268" t="n">
        <x:f>I4685*TOMATO_PRICE+J4685*CARROT_PRICE+K4685*MESCLUN_PRICE</x:f>
        <x:v>119788</x:v>
      </x:c>
      <x:c r="P4685" s="268" t="n">
        <x:f>I4685*TOMATO_FERTILIZER+J4685*CARROT_FERTILIZER+K4685*MESCLUN_FERTILIZER</x:f>
        <x:v>24640</x:v>
      </x:c>
      <x:c r="Q4685" s="268" t="n">
        <x:f>MIN(M4685,FARMER_HOURS)*FARMER_RATE+MAX(M4685-FARMER_HOURS,0)*TEMP_RATE</x:f>
        <x:v>54940.32606836331</x:v>
      </x:c>
      <x:c r="R4685" s="268" t="n">
        <x:f>O4685-P4685-Q4685-FIXED_COST</x:f>
        <x:v>20207.673931636687</x:v>
      </x:c>
      <x:c r="S4685" s="139" t="str">
        <x:f>IF(AND(L4685&lt;=TOTAL_BED_CAP,N4685&lt;=TEMP_WORKER_CAP),"YES","NO")</x:f>
        <x:v>YES</x:v>
      </x:c>
      <x:c r="T4685" s="139" t="n">
        <x:f>IF(S4685="YES",R4685,-1E+99)</x:f>
        <x:v>20207.673931636687</x:v>
      </x:c>
    </x:row>
    <x:row r="4686">
      <x:c r="A4686" s="139"/>
      <x:c r="B4686" s="139"/>
      <x:c r="C4686" s="139"/>
      <x:c r="D4686" s="139"/>
      <x:c r="E4686" s="139"/>
      <x:c r="F4686" s="139"/>
      <x:c r="G4686" s="139"/>
      <x:c r="H4686" s="139"/>
      <x:c r="I4686" s="266" t="n">
        <x:f>INT((ROW()-ROW($I$46))/((CARROT_CAP+1)*(MESCLUN_CAP+1)))</x:f>
        <x:v>7</x:v>
      </x:c>
      <x:c r="J4686" s="266" t="n">
        <x:f>MOD(INT((ROW()-ROW($I$46))/(MESCLUN_CAP+1)),CARROT_CAP+1)</x:f>
        <x:v>2</x:v>
      </x:c>
      <x:c r="K4686" s="266" t="n">
        <x:f>MOD(ROW()-ROW($I$46),MESCLUN_CAP+1)</x:f>
        <x:v>21</x:v>
      </x:c>
      <x:c r="L4686" s="266" t="n">
        <x:f>SUM(I4686:K4686)</x:f>
        <x:v>30</x:v>
      </x:c>
      <x:c r="M4686" s="267" t="n">
        <x:f>I4686*TOMATO_HOURS*WEEKS*(1+TOMATO_DIM)^I4686+J4686*CARROT_HOURS*WEEKS*(1+CARROT_DIM)^J4686+K4686*MESCLUN_HOURS*WEEKS*(1+MESCLUN_DIM)^K4686</x:f>
        <x:v>2517.3985217641703</x:v>
      </x:c>
      <x:c r="N4686" s="267" t="n">
        <x:f>MAX(M4686-FARMER_HOURS,0)/TEMP_HOURS_PER_WORKER</x:f>
        <x:v>1.2481934178917848</x:v>
      </x:c>
      <x:c r="O4686" s="268" t="n">
        <x:f>I4686*TOMATO_PRICE+J4686*CARROT_PRICE+K4686*MESCLUN_PRICE</x:f>
        <x:v>122488</x:v>
      </x:c>
      <x:c r="P4686" s="268" t="n">
        <x:f>I4686*TOMATO_FERTILIZER+J4686*CARROT_FERTILIZER+K4686*MESCLUN_FERTILIZER</x:f>
        <x:v>25520</x:v>
      </x:c>
      <x:c r="Q4686" s="268" t="n">
        <x:f>MIN(M4686,FARMER_HOURS)*FARMER_RATE+MAX(M4686-FARMER_HOURS,0)*TEMP_RATE</x:f>
        <x:v>56204.83544729462</x:v>
      </x:c>
      <x:c r="R4686" s="268" t="n">
        <x:f>O4686-P4686-Q4686-FIXED_COST</x:f>
        <x:v>20763.164552705377</x:v>
      </x:c>
      <x:c r="S4686" s="139" t="str">
        <x:f>IF(AND(L4686&lt;=TOTAL_BED_CAP,N4686&lt;=TEMP_WORKER_CAP),"YES","NO")</x:f>
        <x:v>YES</x:v>
      </x:c>
      <x:c r="T4686" s="139" t="n">
        <x:f>IF(S4686="YES",R4686,-1E+99)</x:f>
        <x:v>20763.164552705377</x:v>
      </x:c>
    </x:row>
    <x:row r="4687">
      <x:c r="A4687" s="139"/>
      <x:c r="B4687" s="139"/>
      <x:c r="C4687" s="139"/>
      <x:c r="D4687" s="139"/>
      <x:c r="E4687" s="139"/>
      <x:c r="F4687" s="139"/>
      <x:c r="G4687" s="139"/>
      <x:c r="H4687" s="139"/>
      <x:c r="I4687" s="266" t="n">
        <x:f>INT((ROW()-ROW($I$46))/((CARROT_CAP+1)*(MESCLUN_CAP+1)))</x:f>
        <x:v>7</x:v>
      </x:c>
      <x:c r="J4687" s="266" t="n">
        <x:f>MOD(INT((ROW()-ROW($I$46))/(MESCLUN_CAP+1)),CARROT_CAP+1)</x:f>
        <x:v>2</x:v>
      </x:c>
      <x:c r="K4687" s="266" t="n">
        <x:f>MOD(ROW()-ROW($I$46),MESCLUN_CAP+1)</x:f>
        <x:v>22</x:v>
      </x:c>
      <x:c r="L4687" s="266" t="n">
        <x:f>SUM(I4687:K4687)</x:f>
        <x:v>31</x:v>
      </x:c>
      <x:c r="M4687" s="267" t="n">
        <x:f>I4687*TOMATO_HOURS*WEEKS*(1+TOMATO_DIM)^I4687+J4687*CARROT_HOURS*WEEKS*(1+CARROT_DIM)^J4687+K4687*MESCLUN_HOURS*WEEKS*(1+MESCLUN_DIM)^K4687</x:f>
        <x:v>2591.8748690105667</x:v>
      </x:c>
      <x:c r="N4687" s="267" t="n">
        <x:f>MAX(M4687-FARMER_HOURS,0)/TEMP_HOURS_PER_WORKER</x:f>
        <x:v>1.2999131034795601</x:v>
      </x:c>
      <x:c r="O4687" s="268" t="n">
        <x:f>I4687*TOMATO_PRICE+J4687*CARROT_PRICE+K4687*MESCLUN_PRICE</x:f>
        <x:v>125188</x:v>
      </x:c>
      <x:c r="P4687" s="268" t="n">
        <x:f>I4687*TOMATO_FERTILIZER+J4687*CARROT_FERTILIZER+K4687*MESCLUN_FERTILIZER</x:f>
        <x:v>26400</x:v>
      </x:c>
      <x:c r="Q4687" s="268" t="n">
        <x:f>MIN(M4687,FARMER_HOURS)*FARMER_RATE+MAX(M4687-FARMER_HOURS,0)*TEMP_RATE</x:f>
        <x:v>57497.827586989006</x:v>
      </x:c>
      <x:c r="R4687" s="268" t="n">
        <x:f>O4687-P4687-Q4687-FIXED_COST</x:f>
        <x:v>21290.172413010994</x:v>
      </x:c>
      <x:c r="S4687" s="139" t="str">
        <x:f>IF(AND(L4687&lt;=TOTAL_BED_CAP,N4687&lt;=TEMP_WORKER_CAP),"YES","NO")</x:f>
        <x:v>YES</x:v>
      </x:c>
      <x:c r="T4687" s="139" t="n">
        <x:f>IF(S4687="YES",R4687,-1E+99)</x:f>
        <x:v>21290.172413010994</x:v>
      </x:c>
    </x:row>
    <x:row r="4688">
      <x:c r="A4688" s="139"/>
      <x:c r="B4688" s="139"/>
      <x:c r="C4688" s="139"/>
      <x:c r="D4688" s="139"/>
      <x:c r="E4688" s="139"/>
      <x:c r="F4688" s="139"/>
      <x:c r="G4688" s="139"/>
      <x:c r="H4688" s="139"/>
      <x:c r="I4688" s="266" t="n">
        <x:f>INT((ROW()-ROW($I$46))/((CARROT_CAP+1)*(MESCLUN_CAP+1)))</x:f>
        <x:v>7</x:v>
      </x:c>
      <x:c r="J4688" s="266" t="n">
        <x:f>MOD(INT((ROW()-ROW($I$46))/(MESCLUN_CAP+1)),CARROT_CAP+1)</x:f>
        <x:v>2</x:v>
      </x:c>
      <x:c r="K4688" s="266" t="n">
        <x:f>MOD(ROW()-ROW($I$46),MESCLUN_CAP+1)</x:f>
        <x:v>23</x:v>
      </x:c>
      <x:c r="L4688" s="266" t="n">
        <x:f>SUM(I4688:K4688)</x:f>
        <x:v>32</x:v>
      </x:c>
      <x:c r="M4688" s="267" t="n">
        <x:f>I4688*TOMATO_HOURS*WEEKS*(1+TOMATO_DIM)^I4688+J4688*CARROT_HOURS*WEEKS*(1+CARROT_DIM)^J4688+K4688*MESCLUN_HOURS*WEEKS*(1+MESCLUN_DIM)^K4688</x:f>
        <x:v>2668.021457868003</x:v>
      </x:c>
      <x:c r="N4688" s="267" t="n">
        <x:f>MAX(M4688-FARMER_HOURS,0)/TEMP_HOURS_PER_WORKER</x:f>
        <x:v>1.352792679075002</x:v>
      </x:c>
      <x:c r="O4688" s="268" t="n">
        <x:f>I4688*TOMATO_PRICE+J4688*CARROT_PRICE+K4688*MESCLUN_PRICE</x:f>
        <x:v>127888</x:v>
      </x:c>
      <x:c r="P4688" s="268" t="n">
        <x:f>I4688*TOMATO_FERTILIZER+J4688*CARROT_FERTILIZER+K4688*MESCLUN_FERTILIZER</x:f>
        <x:v>27280</x:v>
      </x:c>
      <x:c r="Q4688" s="268" t="n">
        <x:f>MIN(M4688,FARMER_HOURS)*FARMER_RATE+MAX(M4688-FARMER_HOURS,0)*TEMP_RATE</x:f>
        <x:v>58819.81697687505</x:v>
      </x:c>
      <x:c r="R4688" s="268" t="n">
        <x:f>O4688-P4688-Q4688-FIXED_COST</x:f>
        <x:v>21788.183023124948</x:v>
      </x:c>
      <x:c r="S4688" s="139" t="str">
        <x:f>IF(AND(L4688&lt;=TOTAL_BED_CAP,N4688&lt;=TEMP_WORKER_CAP),"YES","NO")</x:f>
        <x:v>YES</x:v>
      </x:c>
      <x:c r="T4688" s="139" t="n">
        <x:f>IF(S4688="YES",R4688,-1E+99)</x:f>
        <x:v>21788.183023124948</x:v>
      </x:c>
    </x:row>
    <x:row r="4689">
      <x:c r="A4689" s="139"/>
      <x:c r="B4689" s="139"/>
      <x:c r="C4689" s="139"/>
      <x:c r="D4689" s="139"/>
      <x:c r="E4689" s="139"/>
      <x:c r="F4689" s="139"/>
      <x:c r="G4689" s="139"/>
      <x:c r="H4689" s="139"/>
      <x:c r="I4689" s="266" t="n">
        <x:f>INT((ROW()-ROW($I$46))/((CARROT_CAP+1)*(MESCLUN_CAP+1)))</x:f>
        <x:v>7</x:v>
      </x:c>
      <x:c r="J4689" s="266" t="n">
        <x:f>MOD(INT((ROW()-ROW($I$46))/(MESCLUN_CAP+1)),CARROT_CAP+1)</x:f>
        <x:v>2</x:v>
      </x:c>
      <x:c r="K4689" s="266" t="n">
        <x:f>MOD(ROW()-ROW($I$46),MESCLUN_CAP+1)</x:f>
        <x:v>24</x:v>
      </x:c>
      <x:c r="L4689" s="266" t="n">
        <x:f>SUM(I4689:K4689)</x:f>
        <x:v>33</x:v>
      </x:c>
      <x:c r="M4689" s="267" t="n">
        <x:f>I4689*TOMATO_HOURS*WEEKS*(1+TOMATO_DIM)^I4689+J4689*CARROT_HOURS*WEEKS*(1+CARROT_DIM)^J4689+K4689*MESCLUN_HOURS*WEEKS*(1+MESCLUN_DIM)^K4689</x:f>
        <x:v>2745.8684074474986</x:v>
      </x:c>
      <x:c r="N4689" s="267" t="n">
        <x:f>MAX(M4689-FARMER_HOURS,0)/TEMP_HOURS_PER_WORKER</x:f>
        <x:v>1.4068530607274297</x:v>
      </x:c>
      <x:c r="O4689" s="268" t="n">
        <x:f>I4689*TOMATO_PRICE+J4689*CARROT_PRICE+K4689*MESCLUN_PRICE</x:f>
        <x:v>130588</x:v>
      </x:c>
      <x:c r="P4689" s="268" t="n">
        <x:f>I4689*TOMATO_FERTILIZER+J4689*CARROT_FERTILIZER+K4689*MESCLUN_FERTILIZER</x:f>
        <x:v>28160</x:v>
      </x:c>
      <x:c r="Q4689" s="268" t="n">
        <x:f>MIN(M4689,FARMER_HOURS)*FARMER_RATE+MAX(M4689-FARMER_HOURS,0)*TEMP_RATE</x:f>
        <x:v>60171.32651818574</x:v>
      </x:c>
      <x:c r="R4689" s="268" t="n">
        <x:f>O4689-P4689-Q4689-FIXED_COST</x:f>
        <x:v>22256.673481814258</x:v>
      </x:c>
      <x:c r="S4689" s="139" t="str">
        <x:f>IF(AND(L4689&lt;=TOTAL_BED_CAP,N4689&lt;=TEMP_WORKER_CAP),"YES","NO")</x:f>
        <x:v>YES</x:v>
      </x:c>
      <x:c r="T4689" s="139" t="n">
        <x:f>IF(S4689="YES",R4689,-1E+99)</x:f>
        <x:v>22256.673481814258</x:v>
      </x:c>
    </x:row>
    <x:row r="4690">
      <x:c r="A4690" s="139"/>
      <x:c r="B4690" s="139"/>
      <x:c r="C4690" s="139"/>
      <x:c r="D4690" s="139"/>
      <x:c r="E4690" s="139"/>
      <x:c r="F4690" s="139"/>
      <x:c r="G4690" s="139"/>
      <x:c r="H4690" s="139"/>
      <x:c r="I4690" s="266" t="n">
        <x:f>INT((ROW()-ROW($I$46))/((CARROT_CAP+1)*(MESCLUN_CAP+1)))</x:f>
        <x:v>7</x:v>
      </x:c>
      <x:c r="J4690" s="266" t="n">
        <x:f>MOD(INT((ROW()-ROW($I$46))/(MESCLUN_CAP+1)),CARROT_CAP+1)</x:f>
        <x:v>2</x:v>
      </x:c>
      <x:c r="K4690" s="266" t="n">
        <x:f>MOD(ROW()-ROW($I$46),MESCLUN_CAP+1)</x:f>
        <x:v>25</x:v>
      </x:c>
      <x:c r="L4690" s="266" t="n">
        <x:f>SUM(I4690:K4690)</x:f>
        <x:v>34</x:v>
      </x:c>
      <x:c r="M4690" s="267" t="n">
        <x:f>I4690*TOMATO_HOURS*WEEKS*(1+TOMATO_DIM)^I4690+J4690*CARROT_HOURS*WEEKS*(1+CARROT_DIM)^J4690+K4690*MESCLUN_HOURS*WEEKS*(1+MESCLUN_DIM)^K4690</x:f>
        <x:v>2825.446328862596</x:v>
      </x:c>
      <x:c r="N4690" s="267" t="n">
        <x:f>MAX(M4690-FARMER_HOURS,0)/TEMP_HOURS_PER_WORKER</x:f>
        <x:v>1.4621155061545807</x:v>
      </x:c>
      <x:c r="O4690" s="268" t="n">
        <x:f>I4690*TOMATO_PRICE+J4690*CARROT_PRICE+K4690*MESCLUN_PRICE</x:f>
        <x:v>133288</x:v>
      </x:c>
      <x:c r="P4690" s="268" t="n">
        <x:f>I4690*TOMATO_FERTILIZER+J4690*CARROT_FERTILIZER+K4690*MESCLUN_FERTILIZER</x:f>
        <x:v>29040</x:v>
      </x:c>
      <x:c r="Q4690" s="268" t="n">
        <x:f>MIN(M4690,FARMER_HOURS)*FARMER_RATE+MAX(M4690-FARMER_HOURS,0)*TEMP_RATE</x:f>
        <x:v>61552.88765386451</x:v>
      </x:c>
      <x:c r="R4690" s="268" t="n">
        <x:f>O4690-P4690-Q4690-FIXED_COST</x:f>
        <x:v>22695.112346135487</x:v>
      </x:c>
      <x:c r="S4690" s="139" t="str">
        <x:f>IF(AND(L4690&lt;=TOTAL_BED_CAP,N4690&lt;=TEMP_WORKER_CAP),"YES","NO")</x:f>
        <x:v>YES</x:v>
      </x:c>
      <x:c r="T4690" s="139" t="n">
        <x:f>IF(S4690="YES",R4690,-1E+99)</x:f>
        <x:v>22695.112346135487</x:v>
      </x:c>
    </x:row>
    <x:row r="4691">
      <x:c r="A4691" s="139"/>
      <x:c r="B4691" s="139"/>
      <x:c r="C4691" s="139"/>
      <x:c r="D4691" s="139"/>
      <x:c r="E4691" s="139"/>
      <x:c r="F4691" s="139"/>
      <x:c r="G4691" s="139"/>
      <x:c r="H4691" s="139"/>
      <x:c r="I4691" s="266" t="n">
        <x:f>INT((ROW()-ROW($I$46))/((CARROT_CAP+1)*(MESCLUN_CAP+1)))</x:f>
        <x:v>7</x:v>
      </x:c>
      <x:c r="J4691" s="266" t="n">
        <x:f>MOD(INT((ROW()-ROW($I$46))/(MESCLUN_CAP+1)),CARROT_CAP+1)</x:f>
        <x:v>2</x:v>
      </x:c>
      <x:c r="K4691" s="266" t="n">
        <x:f>MOD(ROW()-ROW($I$46),MESCLUN_CAP+1)</x:f>
        <x:v>26</x:v>
      </x:c>
      <x:c r="L4691" s="266" t="n">
        <x:f>SUM(I4691:K4691)</x:f>
        <x:v>35</x:v>
      </x:c>
      <x:c r="M4691" s="267" t="n">
        <x:f>I4691*TOMATO_HOURS*WEEKS*(1+TOMATO_DIM)^I4691+J4691*CARROT_HOURS*WEEKS*(1+CARROT_DIM)^J4691+K4691*MESCLUN_HOURS*WEEKS*(1+MESCLUN_DIM)^K4691</x:f>
        <x:v>2906.7863328233134</x:v>
      </x:c>
      <x:c r="N4691" s="267" t="n">
        <x:f>MAX(M4691-FARMER_HOURS,0)/TEMP_HOURS_PER_WORKER</x:f>
        <x:v>1.5186016200161898</x:v>
      </x:c>
      <x:c r="O4691" s="268" t="n">
        <x:f>I4691*TOMATO_PRICE+J4691*CARROT_PRICE+K4691*MESCLUN_PRICE</x:f>
        <x:v>135988</x:v>
      </x:c>
      <x:c r="P4691" s="268" t="n">
        <x:f>I4691*TOMATO_FERTILIZER+J4691*CARROT_FERTILIZER+K4691*MESCLUN_FERTILIZER</x:f>
        <x:v>29920</x:v>
      </x:c>
      <x:c r="Q4691" s="268" t="n">
        <x:f>MIN(M4691,FARMER_HOURS)*FARMER_RATE+MAX(M4691-FARMER_HOURS,0)*TEMP_RATE</x:f>
        <x:v>62965.04050040474</x:v>
      </x:c>
      <x:c r="R4691" s="268" t="n">
        <x:f>O4691-P4691-Q4691-FIXED_COST</x:f>
        <x:v>23102.959499595258</x:v>
      </x:c>
      <x:c r="S4691" s="139" t="str">
        <x:f>IF(AND(L4691&lt;=TOTAL_BED_CAP,N4691&lt;=TEMP_WORKER_CAP),"YES","NO")</x:f>
        <x:v>YES</x:v>
      </x:c>
      <x:c r="T4691" s="139" t="n">
        <x:f>IF(S4691="YES",R4691,-1E+99)</x:f>
        <x:v>23102.959499595258</x:v>
      </x:c>
    </x:row>
    <x:row r="4692">
      <x:c r="A4692" s="139"/>
      <x:c r="B4692" s="139"/>
      <x:c r="C4692" s="139"/>
      <x:c r="D4692" s="139"/>
      <x:c r="E4692" s="139"/>
      <x:c r="F4692" s="139"/>
      <x:c r="G4692" s="139"/>
      <x:c r="H4692" s="139"/>
      <x:c r="I4692" s="266" t="n">
        <x:f>INT((ROW()-ROW($I$46))/((CARROT_CAP+1)*(MESCLUN_CAP+1)))</x:f>
        <x:v>7</x:v>
      </x:c>
      <x:c r="J4692" s="266" t="n">
        <x:f>MOD(INT((ROW()-ROW($I$46))/(MESCLUN_CAP+1)),CARROT_CAP+1)</x:f>
        <x:v>2</x:v>
      </x:c>
      <x:c r="K4692" s="266" t="n">
        <x:f>MOD(ROW()-ROW($I$46),MESCLUN_CAP+1)</x:f>
        <x:v>27</x:v>
      </x:c>
      <x:c r="L4692" s="266" t="n">
        <x:f>SUM(I4692:K4692)</x:f>
        <x:v>36</x:v>
      </x:c>
      <x:c r="M4692" s="267" t="n">
        <x:f>I4692*TOMATO_HOURS*WEEKS*(1+TOMATO_DIM)^I4692+J4692*CARROT_HOURS*WEEKS*(1+CARROT_DIM)^J4692+K4692*MESCLUN_HOURS*WEEKS*(1+MESCLUN_DIM)^K4692</x:f>
        <x:v>2989.9200373430704</x:v>
      </x:c>
      <x:c r="N4692" s="267" t="n">
        <x:f>MAX(M4692-FARMER_HOURS,0)/TEMP_HOURS_PER_WORKER</x:f>
        <x:v>1.5763333592660211</x:v>
      </x:c>
      <x:c r="O4692" s="268" t="n">
        <x:f>I4692*TOMATO_PRICE+J4692*CARROT_PRICE+K4692*MESCLUN_PRICE</x:f>
        <x:v>138688</x:v>
      </x:c>
      <x:c r="P4692" s="268" t="n">
        <x:f>I4692*TOMATO_FERTILIZER+J4692*CARROT_FERTILIZER+K4692*MESCLUN_FERTILIZER</x:f>
        <x:v>30800</x:v>
      </x:c>
      <x:c r="Q4692" s="268" t="n">
        <x:f>MIN(M4692,FARMER_HOURS)*FARMER_RATE+MAX(M4692-FARMER_HOURS,0)*TEMP_RATE</x:f>
        <x:v>64408.333981650525</x:v>
      </x:c>
      <x:c r="R4692" s="268" t="n">
        <x:f>O4692-P4692-Q4692-FIXED_COST</x:f>
        <x:v>23479.666018349475</x:v>
      </x:c>
      <x:c r="S4692" s="139" t="str">
        <x:f>IF(AND(L4692&lt;=TOTAL_BED_CAP,N4692&lt;=TEMP_WORKER_CAP),"YES","NO")</x:f>
        <x:v>YES</x:v>
      </x:c>
      <x:c r="T4692" s="139" t="n">
        <x:f>IF(S4692="YES",R4692,-1E+99)</x:f>
        <x:v>23479.666018349475</x:v>
      </x:c>
    </x:row>
    <x:row r="4693">
      <x:c r="A4693" s="139"/>
      <x:c r="B4693" s="139"/>
      <x:c r="C4693" s="139"/>
      <x:c r="D4693" s="139"/>
      <x:c r="E4693" s="139"/>
      <x:c r="F4693" s="139"/>
      <x:c r="G4693" s="139"/>
      <x:c r="H4693" s="139"/>
      <x:c r="I4693" s="266" t="n">
        <x:f>INT((ROW()-ROW($I$46))/((CARROT_CAP+1)*(MESCLUN_CAP+1)))</x:f>
        <x:v>7</x:v>
      </x:c>
      <x:c r="J4693" s="266" t="n">
        <x:f>MOD(INT((ROW()-ROW($I$46))/(MESCLUN_CAP+1)),CARROT_CAP+1)</x:f>
        <x:v>2</x:v>
      </x:c>
      <x:c r="K4693" s="266" t="n">
        <x:f>MOD(ROW()-ROW($I$46),MESCLUN_CAP+1)</x:f>
        <x:v>28</x:v>
      </x:c>
      <x:c r="L4693" s="266" t="n">
        <x:f>SUM(I4693:K4693)</x:f>
        <x:v>37</x:v>
      </x:c>
      <x:c r="M4693" s="267" t="n">
        <x:f>I4693*TOMATO_HOURS*WEEKS*(1+TOMATO_DIM)^I4693+J4693*CARROT_HOURS*WEEKS*(1+CARROT_DIM)^J4693+K4693*MESCLUN_HOURS*WEEKS*(1+MESCLUN_DIM)^K4693</x:f>
        <x:v>3074.879575560224</x:v>
      </x:c>
      <x:c r="N4693" s="267" t="n">
        <x:f>MAX(M4693-FARMER_HOURS,0)/TEMP_HOURS_PER_WORKER</x:f>
        <x:v>1.635333038583489</x:v>
      </x:c>
      <x:c r="O4693" s="268" t="n">
        <x:f>I4693*TOMATO_PRICE+J4693*CARROT_PRICE+K4693*MESCLUN_PRICE</x:f>
        <x:v>141388</x:v>
      </x:c>
      <x:c r="P4693" s="268" t="n">
        <x:f>I4693*TOMATO_FERTILIZER+J4693*CARROT_FERTILIZER+K4693*MESCLUN_FERTILIZER</x:f>
        <x:v>31680</x:v>
      </x:c>
      <x:c r="Q4693" s="268" t="n">
        <x:f>MIN(M4693,FARMER_HOURS)*FARMER_RATE+MAX(M4693-FARMER_HOURS,0)*TEMP_RATE</x:f>
        <x:v>65883.32596458722</x:v>
      </x:c>
      <x:c r="R4693" s="268" t="n">
        <x:f>O4693-P4693-Q4693-FIXED_COST</x:f>
        <x:v>23824.674035412783</x:v>
      </x:c>
      <x:c r="S4693" s="139" t="str">
        <x:f>IF(AND(L4693&lt;=TOTAL_BED_CAP,N4693&lt;=TEMP_WORKER_CAP),"YES","NO")</x:f>
        <x:v>YES</x:v>
      </x:c>
      <x:c r="T4693" s="139" t="n">
        <x:f>IF(S4693="YES",R4693,-1E+99)</x:f>
        <x:v>23824.674035412783</x:v>
      </x:c>
    </x:row>
    <x:row r="4694">
      <x:c r="A4694" s="139"/>
      <x:c r="B4694" s="139"/>
      <x:c r="C4694" s="139"/>
      <x:c r="D4694" s="139"/>
      <x:c r="E4694" s="139"/>
      <x:c r="F4694" s="139"/>
      <x:c r="G4694" s="139"/>
      <x:c r="H4694" s="139"/>
      <x:c r="I4694" s="266" t="n">
        <x:f>INT((ROW()-ROW($I$46))/((CARROT_CAP+1)*(MESCLUN_CAP+1)))</x:f>
        <x:v>7</x:v>
      </x:c>
      <x:c r="J4694" s="266" t="n">
        <x:f>MOD(INT((ROW()-ROW($I$46))/(MESCLUN_CAP+1)),CARROT_CAP+1)</x:f>
        <x:v>2</x:v>
      </x:c>
      <x:c r="K4694" s="266" t="n">
        <x:f>MOD(ROW()-ROW($I$46),MESCLUN_CAP+1)</x:f>
        <x:v>29</x:v>
      </x:c>
      <x:c r="L4694" s="266" t="n">
        <x:f>SUM(I4694:K4694)</x:f>
        <x:v>38</x:v>
      </x:c>
      <x:c r="M4694" s="267" t="n">
        <x:f>I4694*TOMATO_HOURS*WEEKS*(1+TOMATO_DIM)^I4694+J4694*CARROT_HOURS*WEEKS*(1+CARROT_DIM)^J4694+K4694*MESCLUN_HOURS*WEEKS*(1+MESCLUN_DIM)^K4694</x:f>
        <x:v>3161.697603675877</x:v>
      </x:c>
      <x:c r="N4694" s="267" t="n">
        <x:f>MAX(M4694-FARMER_HOURS,0)/TEMP_HOURS_PER_WORKER</x:f>
        <x:v>1.6956233358860258</x:v>
      </x:c>
      <x:c r="O4694" s="268" t="n">
        <x:f>I4694*TOMATO_PRICE+J4694*CARROT_PRICE+K4694*MESCLUN_PRICE</x:f>
        <x:v>144088</x:v>
      </x:c>
      <x:c r="P4694" s="268" t="n">
        <x:f>I4694*TOMATO_FERTILIZER+J4694*CARROT_FERTILIZER+K4694*MESCLUN_FERTILIZER</x:f>
        <x:v>32560</x:v>
      </x:c>
      <x:c r="Q4694" s="268" t="n">
        <x:f>MIN(M4694,FARMER_HOURS)*FARMER_RATE+MAX(M4694-FARMER_HOURS,0)*TEMP_RATE</x:f>
        <x:v>67390.58339715065</x:v>
      </x:c>
      <x:c r="R4694" s="268" t="n">
        <x:f>O4694-P4694-Q4694-FIXED_COST</x:f>
        <x:v>24137.41660284935</x:v>
      </x:c>
      <x:c r="S4694" s="139" t="str">
        <x:f>IF(AND(L4694&lt;=TOTAL_BED_CAP,N4694&lt;=TEMP_WORKER_CAP),"YES","NO")</x:f>
        <x:v>YES</x:v>
      </x:c>
      <x:c r="T4694" s="139" t="n">
        <x:f>IF(S4694="YES",R4694,-1E+99)</x:f>
        <x:v>24137.41660284935</x:v>
      </x:c>
    </x:row>
    <x:row r="4695">
      <x:c r="A4695" s="139"/>
      <x:c r="B4695" s="139"/>
      <x:c r="C4695" s="139"/>
      <x:c r="D4695" s="139"/>
      <x:c r="E4695" s="139"/>
      <x:c r="F4695" s="139"/>
      <x:c r="G4695" s="139"/>
      <x:c r="H4695" s="139"/>
      <x:c r="I4695" s="266" t="n">
        <x:f>INT((ROW()-ROW($I$46))/((CARROT_CAP+1)*(MESCLUN_CAP+1)))</x:f>
        <x:v>7</x:v>
      </x:c>
      <x:c r="J4695" s="266" t="n">
        <x:f>MOD(INT((ROW()-ROW($I$46))/(MESCLUN_CAP+1)),CARROT_CAP+1)</x:f>
        <x:v>2</x:v>
      </x:c>
      <x:c r="K4695" s="266" t="n">
        <x:f>MOD(ROW()-ROW($I$46),MESCLUN_CAP+1)</x:f>
        <x:v>30</x:v>
      </x:c>
      <x:c r="L4695" s="266" t="n">
        <x:f>SUM(I4695:K4695)</x:f>
        <x:v>39</x:v>
      </x:c>
      <x:c r="M4695" s="267" t="n">
        <x:f>I4695*TOMATO_HOURS*WEEKS*(1+TOMATO_DIM)^I4695+J4695*CARROT_HOURS*WEEKS*(1+CARROT_DIM)^J4695+K4695*MESCLUN_HOURS*WEEKS*(1+MESCLUN_DIM)^K4695</x:f>
        <x:v>3250.407309009647</x:v>
      </x:c>
      <x:c r="N4695" s="267" t="n">
        <x:f>MAX(M4695-FARMER_HOURS,0)/TEMP_HOURS_PER_WORKER</x:f>
        <x:v>1.757227297923366</x:v>
      </x:c>
      <x:c r="O4695" s="268" t="n">
        <x:f>I4695*TOMATO_PRICE+J4695*CARROT_PRICE+K4695*MESCLUN_PRICE</x:f>
        <x:v>146788</x:v>
      </x:c>
      <x:c r="P4695" s="268" t="n">
        <x:f>I4695*TOMATO_FERTILIZER+J4695*CARROT_FERTILIZER+K4695*MESCLUN_FERTILIZER</x:f>
        <x:v>33440</x:v>
      </x:c>
      <x:c r="Q4695" s="268" t="n">
        <x:f>MIN(M4695,FARMER_HOURS)*FARMER_RATE+MAX(M4695-FARMER_HOURS,0)*TEMP_RATE</x:f>
        <x:v>68930.68244808415</x:v>
      </x:c>
      <x:c r="R4695" s="268" t="n">
        <x:f>O4695-P4695-Q4695-FIXED_COST</x:f>
        <x:v>24417.317551915854</x:v>
      </x:c>
      <x:c r="S4695" s="139" t="str">
        <x:f>IF(AND(L4695&lt;=TOTAL_BED_CAP,N4695&lt;=TEMP_WORKER_CAP),"YES","NO")</x:f>
        <x:v>YES</x:v>
      </x:c>
      <x:c r="T4695" s="139" t="n">
        <x:f>IF(S4695="YES",R4695,-1E+99)</x:f>
        <x:v>24417.317551915854</x:v>
      </x:c>
    </x:row>
    <x:row r="4696">
      <x:c r="A4696" s="139"/>
      <x:c r="B4696" s="139"/>
      <x:c r="C4696" s="139"/>
      <x:c r="D4696" s="139"/>
      <x:c r="E4696" s="139"/>
      <x:c r="F4696" s="139"/>
      <x:c r="G4696" s="139"/>
      <x:c r="H4696" s="139"/>
      <x:c r="I4696" s="266" t="n">
        <x:f>INT((ROW()-ROW($I$46))/((CARROT_CAP+1)*(MESCLUN_CAP+1)))</x:f>
        <x:v>7</x:v>
      </x:c>
      <x:c r="J4696" s="266" t="n">
        <x:f>MOD(INT((ROW()-ROW($I$46))/(MESCLUN_CAP+1)),CARROT_CAP+1)</x:f>
        <x:v>3</x:v>
      </x:c>
      <x:c r="K4696" s="266" t="n">
        <x:f>MOD(ROW()-ROW($I$46),MESCLUN_CAP+1)</x:f>
        <x:v>0</x:v>
      </x:c>
      <x:c r="L4696" s="266" t="n">
        <x:f>SUM(I4696:K4696)</x:f>
        <x:v>10</x:v>
      </x:c>
      <x:c r="M4696" s="267" t="n">
        <x:f>I4696*TOMATO_HOURS*WEEKS*(1+TOMATO_DIM)^I4696+J4696*CARROT_HOURS*WEEKS*(1+CARROT_DIM)^J4696+K4696*MESCLUN_HOURS*WEEKS*(1+MESCLUN_DIM)^K4696</x:f>
        <x:v>1324.6119292500007</x:v>
      </x:c>
      <x:c r="N4696" s="267" t="n">
        <x:f>MAX(M4696-FARMER_HOURS,0)/TEMP_HOURS_PER_WORKER</x:f>
        <x:v>0.41986939531250045</x:v>
      </x:c>
      <x:c r="O4696" s="268" t="n">
        <x:f>I4696*TOMATO_PRICE+J4696*CARROT_PRICE+K4696*MESCLUN_PRICE</x:f>
        <x:v>67882</x:v>
      </x:c>
      <x:c r="P4696" s="268" t="n">
        <x:f>I4696*TOMATO_FERTILIZER+J4696*CARROT_FERTILIZER+K4696*MESCLUN_FERTILIZER</x:f>
        <x:v>7480</x:v>
      </x:c>
      <x:c r="Q4696" s="268" t="n">
        <x:f>MIN(M4696,FARMER_HOURS)*FARMER_RATE+MAX(M4696-FARMER_HOURS,0)*TEMP_RATE</x:f>
        <x:v>35496.73488281251</x:v>
      </x:c>
      <x:c r="R4696" s="268" t="n">
        <x:f>O4696-P4696-Q4696-FIXED_COST</x:f>
        <x:v>4905.2651171874895</x:v>
      </x:c>
      <x:c r="S4696" s="139" t="str">
        <x:f>IF(AND(L4696&lt;=TOTAL_BED_CAP,N4696&lt;=TEMP_WORKER_CAP),"YES","NO")</x:f>
        <x:v>YES</x:v>
      </x:c>
      <x:c r="T4696" s="139" t="n">
        <x:f>IF(S4696="YES",R4696,-1E+99)</x:f>
        <x:v>4905.2651171874895</x:v>
      </x:c>
    </x:row>
    <x:row r="4697">
      <x:c r="A4697" s="139"/>
      <x:c r="B4697" s="139"/>
      <x:c r="C4697" s="139"/>
      <x:c r="D4697" s="139"/>
      <x:c r="E4697" s="139"/>
      <x:c r="F4697" s="139"/>
      <x:c r="G4697" s="139"/>
      <x:c r="H4697" s="139"/>
      <x:c r="I4697" s="266" t="n">
        <x:f>INT((ROW()-ROW($I$46))/((CARROT_CAP+1)*(MESCLUN_CAP+1)))</x:f>
        <x:v>7</x:v>
      </x:c>
      <x:c r="J4697" s="266" t="n">
        <x:f>MOD(INT((ROW()-ROW($I$46))/(MESCLUN_CAP+1)),CARROT_CAP+1)</x:f>
        <x:v>3</x:v>
      </x:c>
      <x:c r="K4697" s="266" t="n">
        <x:f>MOD(ROW()-ROW($I$46),MESCLUN_CAP+1)</x:f>
        <x:v>1</x:v>
      </x:c>
      <x:c r="L4697" s="266" t="n">
        <x:f>SUM(I4697:K4697)</x:f>
        <x:v>11</x:v>
      </x:c>
      <x:c r="M4697" s="267" t="n">
        <x:f>I4697*TOMATO_HOURS*WEEKS*(1+TOMATO_DIM)^I4697+J4697*CARROT_HOURS*WEEKS*(1+CARROT_DIM)^J4697+K4697*MESCLUN_HOURS*WEEKS*(1+MESCLUN_DIM)^K4697</x:f>
        <x:v>1370.1744292500007</x:v>
      </x:c>
      <x:c r="N4697" s="267" t="n">
        <x:f>MAX(M4697-FARMER_HOURS,0)/TEMP_HOURS_PER_WORKER</x:f>
        <x:v>0.4515100203125005</x:v>
      </x:c>
      <x:c r="O4697" s="268" t="n">
        <x:f>I4697*TOMATO_PRICE+J4697*CARROT_PRICE+K4697*MESCLUN_PRICE</x:f>
        <x:v>70582</x:v>
      </x:c>
      <x:c r="P4697" s="268" t="n">
        <x:f>I4697*TOMATO_FERTILIZER+J4697*CARROT_FERTILIZER+K4697*MESCLUN_FERTILIZER</x:f>
        <x:v>8360</x:v>
      </x:c>
      <x:c r="Q4697" s="268" t="n">
        <x:f>MIN(M4697,FARMER_HOURS)*FARMER_RATE+MAX(M4697-FARMER_HOURS,0)*TEMP_RATE</x:f>
        <x:v>36287.75050781251</x:v>
      </x:c>
      <x:c r="R4697" s="268" t="n">
        <x:f>O4697-P4697-Q4697-FIXED_COST</x:f>
        <x:v>5934.2494921874895</x:v>
      </x:c>
      <x:c r="S4697" s="139" t="str">
        <x:f>IF(AND(L4697&lt;=TOTAL_BED_CAP,N4697&lt;=TEMP_WORKER_CAP),"YES","NO")</x:f>
        <x:v>YES</x:v>
      </x:c>
      <x:c r="T4697" s="139" t="n">
        <x:f>IF(S4697="YES",R4697,-1E+99)</x:f>
        <x:v>5934.2494921874895</x:v>
      </x:c>
    </x:row>
    <x:row r="4698">
      <x:c r="A4698" s="139"/>
      <x:c r="B4698" s="139"/>
      <x:c r="C4698" s="139"/>
      <x:c r="D4698" s="139"/>
      <x:c r="E4698" s="139"/>
      <x:c r="F4698" s="139"/>
      <x:c r="G4698" s="139"/>
      <x:c r="H4698" s="139"/>
      <x:c r="I4698" s="266" t="n">
        <x:f>INT((ROW()-ROW($I$46))/((CARROT_CAP+1)*(MESCLUN_CAP+1)))</x:f>
        <x:v>7</x:v>
      </x:c>
      <x:c r="J4698" s="266" t="n">
        <x:f>MOD(INT((ROW()-ROW($I$46))/(MESCLUN_CAP+1)),CARROT_CAP+1)</x:f>
        <x:v>3</x:v>
      </x:c>
      <x:c r="K4698" s="266" t="n">
        <x:f>MOD(ROW()-ROW($I$46),MESCLUN_CAP+1)</x:f>
        <x:v>2</x:v>
      </x:c>
      <x:c r="L4698" s="266" t="n">
        <x:f>SUM(I4698:K4698)</x:f>
        <x:v>12</x:v>
      </x:c>
      <x:c r="M4698" s="267" t="n">
        <x:f>I4698*TOMATO_HOURS*WEEKS*(1+TOMATO_DIM)^I4698+J4698*CARROT_HOURS*WEEKS*(1+CARROT_DIM)^J4698+K4698*MESCLUN_HOURS*WEEKS*(1+MESCLUN_DIM)^K4698</x:f>
        <x:v>1416.8759917500006</x:v>
      </x:c>
      <x:c r="N4698" s="267" t="n">
        <x:f>MAX(M4698-FARMER_HOURS,0)/TEMP_HOURS_PER_WORKER</x:f>
        <x:v>0.4839416609375004</x:v>
      </x:c>
      <x:c r="O4698" s="268" t="n">
        <x:f>I4698*TOMATO_PRICE+J4698*CARROT_PRICE+K4698*MESCLUN_PRICE</x:f>
        <x:v>73282</x:v>
      </x:c>
      <x:c r="P4698" s="268" t="n">
        <x:f>I4698*TOMATO_FERTILIZER+J4698*CARROT_FERTILIZER+K4698*MESCLUN_FERTILIZER</x:f>
        <x:v>9240</x:v>
      </x:c>
      <x:c r="Q4698" s="268" t="n">
        <x:f>MIN(M4698,FARMER_HOURS)*FARMER_RATE+MAX(M4698-FARMER_HOURS,0)*TEMP_RATE</x:f>
        <x:v>37098.54152343751</x:v>
      </x:c>
      <x:c r="R4698" s="268" t="n">
        <x:f>O4698-P4698-Q4698-FIXED_COST</x:f>
        <x:v>6943.4584765624895</x:v>
      </x:c>
      <x:c r="S4698" s="139" t="str">
        <x:f>IF(AND(L4698&lt;=TOTAL_BED_CAP,N4698&lt;=TEMP_WORKER_CAP),"YES","NO")</x:f>
        <x:v>YES</x:v>
      </x:c>
      <x:c r="T4698" s="139" t="n">
        <x:f>IF(S4698="YES",R4698,-1E+99)</x:f>
        <x:v>6943.4584765624895</x:v>
      </x:c>
    </x:row>
    <x:row r="4699">
      <x:c r="A4699" s="139"/>
      <x:c r="B4699" s="139"/>
      <x:c r="C4699" s="139"/>
      <x:c r="D4699" s="139"/>
      <x:c r="E4699" s="139"/>
      <x:c r="F4699" s="139"/>
      <x:c r="G4699" s="139"/>
      <x:c r="H4699" s="139"/>
      <x:c r="I4699" s="266" t="n">
        <x:f>INT((ROW()-ROW($I$46))/((CARROT_CAP+1)*(MESCLUN_CAP+1)))</x:f>
        <x:v>7</x:v>
      </x:c>
      <x:c r="J4699" s="266" t="n">
        <x:f>MOD(INT((ROW()-ROW($I$46))/(MESCLUN_CAP+1)),CARROT_CAP+1)</x:f>
        <x:v>3</x:v>
      </x:c>
      <x:c r="K4699" s="266" t="n">
        <x:f>MOD(ROW()-ROW($I$46),MESCLUN_CAP+1)</x:f>
        <x:v>3</x:v>
      </x:c>
      <x:c r="L4699" s="266" t="n">
        <x:f>SUM(I4699:K4699)</x:f>
        <x:v>13</x:v>
      </x:c>
      <x:c r="M4699" s="267" t="n">
        <x:f>I4699*TOMATO_HOURS*WEEKS*(1+TOMATO_DIM)^I4699+J4699*CARROT_HOURS*WEEKS*(1+CARROT_DIM)^J4699+K4699*MESCLUN_HOURS*WEEKS*(1+MESCLUN_DIM)^K4699</x:f>
        <x:v>1464.7379741718757</x:v>
      </x:c>
      <x:c r="N4699" s="267" t="n">
        <x:f>MAX(M4699-FARMER_HOURS,0)/TEMP_HOURS_PER_WORKER</x:f>
        <x:v>0.5171791487304692</x:v>
      </x:c>
      <x:c r="O4699" s="268" t="n">
        <x:f>I4699*TOMATO_PRICE+J4699*CARROT_PRICE+K4699*MESCLUN_PRICE</x:f>
        <x:v>75982</x:v>
      </x:c>
      <x:c r="P4699" s="268" t="n">
        <x:f>I4699*TOMATO_FERTILIZER+J4699*CARROT_FERTILIZER+K4699*MESCLUN_FERTILIZER</x:f>
        <x:v>10120</x:v>
      </x:c>
      <x:c r="Q4699" s="268" t="n">
        <x:f>MIN(M4699,FARMER_HOURS)*FARMER_RATE+MAX(M4699-FARMER_HOURS,0)*TEMP_RATE</x:f>
        <x:v>37929.47871826173</x:v>
      </x:c>
      <x:c r="R4699" s="268" t="n">
        <x:f>O4699-P4699-Q4699-FIXED_COST</x:f>
        <x:v>7932.521281738271</x:v>
      </x:c>
      <x:c r="S4699" s="139" t="str">
        <x:f>IF(AND(L4699&lt;=TOTAL_BED_CAP,N4699&lt;=TEMP_WORKER_CAP),"YES","NO")</x:f>
        <x:v>YES</x:v>
      </x:c>
      <x:c r="T4699" s="139" t="n">
        <x:f>IF(S4699="YES",R4699,-1E+99)</x:f>
        <x:v>7932.521281738271</x:v>
      </x:c>
    </x:row>
    <x:row r="4700">
      <x:c r="A4700" s="139"/>
      <x:c r="B4700" s="139"/>
      <x:c r="C4700" s="139"/>
      <x:c r="D4700" s="139"/>
      <x:c r="E4700" s="139"/>
      <x:c r="F4700" s="139"/>
      <x:c r="G4700" s="139"/>
      <x:c r="H4700" s="139"/>
      <x:c r="I4700" s="266" t="n">
        <x:f>INT((ROW()-ROW($I$46))/((CARROT_CAP+1)*(MESCLUN_CAP+1)))</x:f>
        <x:v>7</x:v>
      </x:c>
      <x:c r="J4700" s="266" t="n">
        <x:f>MOD(INT((ROW()-ROW($I$46))/(MESCLUN_CAP+1)),CARROT_CAP+1)</x:f>
        <x:v>3</x:v>
      </x:c>
      <x:c r="K4700" s="266" t="n">
        <x:f>MOD(ROW()-ROW($I$46),MESCLUN_CAP+1)</x:f>
        <x:v>4</x:v>
      </x:c>
      <x:c r="L4700" s="266" t="n">
        <x:f>SUM(I4700:K4700)</x:f>
        <x:v>14</x:v>
      </x:c>
      <x:c r="M4700" s="267" t="n">
        <x:f>I4700*TOMATO_HOURS*WEEKS*(1+TOMATO_DIM)^I4700+J4700*CARROT_HOURS*WEEKS*(1+CARROT_DIM)^J4700+K4700*MESCLUN_HOURS*WEEKS*(1+MESCLUN_DIM)^K4700</x:f>
        <x:v>1513.782089894532</x:v>
      </x:c>
      <x:c r="N4700" s="267" t="n">
        <x:f>MAX(M4700-FARMER_HOURS,0)/TEMP_HOURS_PER_WORKER</x:f>
        <x:v>0.5512375624267583</x:v>
      </x:c>
      <x:c r="O4700" s="268" t="n">
        <x:f>I4700*TOMATO_PRICE+J4700*CARROT_PRICE+K4700*MESCLUN_PRICE</x:f>
        <x:v>78682</x:v>
      </x:c>
      <x:c r="P4700" s="268" t="n">
        <x:f>I4700*TOMATO_FERTILIZER+J4700*CARROT_FERTILIZER+K4700*MESCLUN_FERTILIZER</x:f>
        <x:v>11000</x:v>
      </x:c>
      <x:c r="Q4700" s="268" t="n">
        <x:f>MIN(M4700,FARMER_HOURS)*FARMER_RATE+MAX(M4700-FARMER_HOURS,0)*TEMP_RATE</x:f>
        <x:v>38780.939060668956</x:v>
      </x:c>
      <x:c r="R4700" s="268" t="n">
        <x:f>O4700-P4700-Q4700-FIXED_COST</x:f>
        <x:v>8901.060939331044</x:v>
      </x:c>
      <x:c r="S4700" s="139" t="str">
        <x:f>IF(AND(L4700&lt;=TOTAL_BED_CAP,N4700&lt;=TEMP_WORKER_CAP),"YES","NO")</x:f>
        <x:v>YES</x:v>
      </x:c>
      <x:c r="T4700" s="139" t="n">
        <x:f>IF(S4700="YES",R4700,-1E+99)</x:f>
        <x:v>8901.060939331044</x:v>
      </x:c>
    </x:row>
    <x:row r="4701">
      <x:c r="A4701" s="139"/>
      <x:c r="B4701" s="139"/>
      <x:c r="C4701" s="139"/>
      <x:c r="D4701" s="139"/>
      <x:c r="E4701" s="139"/>
      <x:c r="F4701" s="139"/>
      <x:c r="G4701" s="139"/>
      <x:c r="H4701" s="139"/>
      <x:c r="I4701" s="266" t="n">
        <x:f>INT((ROW()-ROW($I$46))/((CARROT_CAP+1)*(MESCLUN_CAP+1)))</x:f>
        <x:v>7</x:v>
      </x:c>
      <x:c r="J4701" s="266" t="n">
        <x:f>MOD(INT((ROW()-ROW($I$46))/(MESCLUN_CAP+1)),CARROT_CAP+1)</x:f>
        <x:v>3</x:v>
      </x:c>
      <x:c r="K4701" s="266" t="n">
        <x:f>MOD(ROW()-ROW($I$46),MESCLUN_CAP+1)</x:f>
        <x:v>5</x:v>
      </x:c>
      <x:c r="L4701" s="266" t="n">
        <x:f>SUM(I4701:K4701)</x:f>
        <x:v>15</x:v>
      </x:c>
      <x:c r="M4701" s="267" t="n">
        <x:f>I4701*TOMATO_HOURS*WEEKS*(1+TOMATO_DIM)^I4701+J4701*CARROT_HOURS*WEEKS*(1+CARROT_DIM)^J4701+K4701*MESCLUN_HOURS*WEEKS*(1+MESCLUN_DIM)^K4701</x:f>
        <x:v>1564.0304138157355</x:v>
      </x:c>
      <x:c r="N4701" s="267" t="n">
        <x:f>MAX(M4701-FARMER_HOURS,0)/TEMP_HOURS_PER_WORKER</x:f>
        <x:v>0.586132231816483</x:v>
      </x:c>
      <x:c r="O4701" s="268" t="n">
        <x:f>I4701*TOMATO_PRICE+J4701*CARROT_PRICE+K4701*MESCLUN_PRICE</x:f>
        <x:v>81382</x:v>
      </x:c>
      <x:c r="P4701" s="268" t="n">
        <x:f>I4701*TOMATO_FERTILIZER+J4701*CARROT_FERTILIZER+K4701*MESCLUN_FERTILIZER</x:f>
        <x:v>11880</x:v>
      </x:c>
      <x:c r="Q4701" s="268" t="n">
        <x:f>MIN(M4701,FARMER_HOURS)*FARMER_RATE+MAX(M4701-FARMER_HOURS,0)*TEMP_RATE</x:f>
        <x:v>39653.305795412074</x:v>
      </x:c>
      <x:c r="R4701" s="268" t="n">
        <x:f>O4701-P4701-Q4701-FIXED_COST</x:f>
        <x:v>9848.694204587926</x:v>
      </x:c>
      <x:c r="S4701" s="139" t="str">
        <x:f>IF(AND(L4701&lt;=TOTAL_BED_CAP,N4701&lt;=TEMP_WORKER_CAP),"YES","NO")</x:f>
        <x:v>YES</x:v>
      </x:c>
      <x:c r="T4701" s="139" t="n">
        <x:f>IF(S4701="YES",R4701,-1E+99)</x:f>
        <x:v>9848.694204587926</x:v>
      </x:c>
    </x:row>
    <x:row r="4702">
      <x:c r="A4702" s="139"/>
      <x:c r="B4702" s="139"/>
      <x:c r="C4702" s="139"/>
      <x:c r="D4702" s="139"/>
      <x:c r="E4702" s="139"/>
      <x:c r="F4702" s="139"/>
      <x:c r="G4702" s="139"/>
      <x:c r="H4702" s="139"/>
      <x:c r="I4702" s="266" t="n">
        <x:f>INT((ROW()-ROW($I$46))/((CARROT_CAP+1)*(MESCLUN_CAP+1)))</x:f>
        <x:v>7</x:v>
      </x:c>
      <x:c r="J4702" s="266" t="n">
        <x:f>MOD(INT((ROW()-ROW($I$46))/(MESCLUN_CAP+1)),CARROT_CAP+1)</x:f>
        <x:v>3</x:v>
      </x:c>
      <x:c r="K4702" s="266" t="n">
        <x:f>MOD(ROW()-ROW($I$46),MESCLUN_CAP+1)</x:f>
        <x:v>6</x:v>
      </x:c>
      <x:c r="L4702" s="266" t="n">
        <x:f>SUM(I4702:K4702)</x:f>
        <x:v>16</x:v>
      </x:c>
      <x:c r="M4702" s="267" t="n">
        <x:f>I4702*TOMATO_HOURS*WEEKS*(1+TOMATO_DIM)^I4702+J4702*CARROT_HOURS*WEEKS*(1+CARROT_DIM)^J4702+K4702*MESCLUN_HOURS*WEEKS*(1+MESCLUN_DIM)^K4702</x:f>
        <x:v>1615.5053879973684</x:v>
      </x:c>
      <x:c r="N4702" s="267" t="n">
        <x:f>MAX(M4702-FARMER_HOURS,0)/TEMP_HOURS_PER_WORKER</x:f>
        <x:v>0.6218787416648391</x:v>
      </x:c>
      <x:c r="O4702" s="268" t="n">
        <x:f>I4702*TOMATO_PRICE+J4702*CARROT_PRICE+K4702*MESCLUN_PRICE</x:f>
        <x:v>84082</x:v>
      </x:c>
      <x:c r="P4702" s="268" t="n">
        <x:f>I4702*TOMATO_FERTILIZER+J4702*CARROT_FERTILIZER+K4702*MESCLUN_FERTILIZER</x:f>
        <x:v>12760</x:v>
      </x:c>
      <x:c r="Q4702" s="268" t="n">
        <x:f>MIN(M4702,FARMER_HOURS)*FARMER_RATE+MAX(M4702-FARMER_HOURS,0)*TEMP_RATE</x:f>
        <x:v>40546.96854162098</x:v>
      </x:c>
      <x:c r="R4702" s="268" t="n">
        <x:f>O4702-P4702-Q4702-FIXED_COST</x:f>
        <x:v>10775.031458379017</x:v>
      </x:c>
      <x:c r="S4702" s="139" t="str">
        <x:f>IF(AND(L4702&lt;=TOTAL_BED_CAP,N4702&lt;=TEMP_WORKER_CAP),"YES","NO")</x:f>
        <x:v>YES</x:v>
      </x:c>
      <x:c r="T4702" s="139" t="n">
        <x:f>IF(S4702="YES",R4702,-1E+99)</x:f>
        <x:v>10775.031458379017</x:v>
      </x:c>
    </x:row>
    <x:row r="4703">
      <x:c r="A4703" s="139"/>
      <x:c r="B4703" s="139"/>
      <x:c r="C4703" s="139"/>
      <x:c r="D4703" s="139"/>
      <x:c r="E4703" s="139"/>
      <x:c r="F4703" s="139"/>
      <x:c r="G4703" s="139"/>
      <x:c r="H4703" s="139"/>
      <x:c r="I4703" s="266" t="n">
        <x:f>INT((ROW()-ROW($I$46))/((CARROT_CAP+1)*(MESCLUN_CAP+1)))</x:f>
        <x:v>7</x:v>
      </x:c>
      <x:c r="J4703" s="266" t="n">
        <x:f>MOD(INT((ROW()-ROW($I$46))/(MESCLUN_CAP+1)),CARROT_CAP+1)</x:f>
        <x:v>3</x:v>
      </x:c>
      <x:c r="K4703" s="266" t="n">
        <x:f>MOD(ROW()-ROW($I$46),MESCLUN_CAP+1)</x:f>
        <x:v>7</x:v>
      </x:c>
      <x:c r="L4703" s="266" t="n">
        <x:f>SUM(I4703:K4703)</x:f>
        <x:v>17</x:v>
      </x:c>
      <x:c r="M4703" s="267" t="n">
        <x:f>I4703*TOMATO_HOURS*WEEKS*(1+TOMATO_DIM)^I4703+J4703*CARROT_HOURS*WEEKS*(1+CARROT_DIM)^J4703+K4703*MESCLUN_HOURS*WEEKS*(1+MESCLUN_DIM)^K4703</x:f>
        <x:v>1668.2298273953288</x:v>
      </x:c>
      <x:c r="N4703" s="267" t="n">
        <x:f>MAX(M4703-FARMER_HOURS,0)/TEMP_HOURS_PER_WORKER</x:f>
        <x:v>0.6584929356912006</x:v>
      </x:c>
      <x:c r="O4703" s="268" t="n">
        <x:f>I4703*TOMATO_PRICE+J4703*CARROT_PRICE+K4703*MESCLUN_PRICE</x:f>
        <x:v>86782</x:v>
      </x:c>
      <x:c r="P4703" s="268" t="n">
        <x:f>I4703*TOMATO_FERTILIZER+J4703*CARROT_FERTILIZER+K4703*MESCLUN_FERTILIZER</x:f>
        <x:v>13640</x:v>
      </x:c>
      <x:c r="Q4703" s="268" t="n">
        <x:f>MIN(M4703,FARMER_HOURS)*FARMER_RATE+MAX(M4703-FARMER_HOURS,0)*TEMP_RATE</x:f>
        <x:v>41462.323392280014</x:v>
      </x:c>
      <x:c r="R4703" s="268" t="n">
        <x:f>O4703-P4703-Q4703-FIXED_COST</x:f>
        <x:v>11679.676607719986</x:v>
      </x:c>
      <x:c r="S4703" s="139" t="str">
        <x:f>IF(AND(L4703&lt;=TOTAL_BED_CAP,N4703&lt;=TEMP_WORKER_CAP),"YES","NO")</x:f>
        <x:v>YES</x:v>
      </x:c>
      <x:c r="T4703" s="139" t="n">
        <x:f>IF(S4703="YES",R4703,-1E+99)</x:f>
        <x:v>11679.676607719986</x:v>
      </x:c>
    </x:row>
    <x:row r="4704">
      <x:c r="A4704" s="139"/>
      <x:c r="B4704" s="139"/>
      <x:c r="C4704" s="139"/>
      <x:c r="D4704" s="139"/>
      <x:c r="E4704" s="139"/>
      <x:c r="F4704" s="139"/>
      <x:c r="G4704" s="139"/>
      <x:c r="H4704" s="139"/>
      <x:c r="I4704" s="266" t="n">
        <x:f>INT((ROW()-ROW($I$46))/((CARROT_CAP+1)*(MESCLUN_CAP+1)))</x:f>
        <x:v>7</x:v>
      </x:c>
      <x:c r="J4704" s="266" t="n">
        <x:f>MOD(INT((ROW()-ROW($I$46))/(MESCLUN_CAP+1)),CARROT_CAP+1)</x:f>
        <x:v>3</x:v>
      </x:c>
      <x:c r="K4704" s="266" t="n">
        <x:f>MOD(ROW()-ROW($I$46),MESCLUN_CAP+1)</x:f>
        <x:v>8</x:v>
      </x:c>
      <x:c r="L4704" s="266" t="n">
        <x:f>SUM(I4704:K4704)</x:f>
        <x:v>18</x:v>
      </x:c>
      <x:c r="M4704" s="267" t="n">
        <x:f>I4704*TOMATO_HOURS*WEEKS*(1+TOMATO_DIM)^I4704+J4704*CARROT_HOURS*WEEKS*(1+CARROT_DIM)^J4704+K4704*MESCLUN_HOURS*WEEKS*(1+MESCLUN_DIM)^K4704</x:f>
        <x:v>1722.226925675309</x:v>
      </x:c>
      <x:c r="N4704" s="267" t="n">
        <x:f>MAX(M4704-FARMER_HOURS,0)/TEMP_HOURS_PER_WORKER</x:f>
        <x:v>0.6959909206078535</x:v>
      </x:c>
      <x:c r="O4704" s="268" t="n">
        <x:f>I4704*TOMATO_PRICE+J4704*CARROT_PRICE+K4704*MESCLUN_PRICE</x:f>
        <x:v>89482</x:v>
      </x:c>
      <x:c r="P4704" s="268" t="n">
        <x:f>I4704*TOMATO_FERTILIZER+J4704*CARROT_FERTILIZER+K4704*MESCLUN_FERTILIZER</x:f>
        <x:v>14520</x:v>
      </x:c>
      <x:c r="Q4704" s="268" t="n">
        <x:f>MIN(M4704,FARMER_HOURS)*FARMER_RATE+MAX(M4704-FARMER_HOURS,0)*TEMP_RATE</x:f>
        <x:v>42399.77301519633</x:v>
      </x:c>
      <x:c r="R4704" s="268" t="n">
        <x:f>O4704-P4704-Q4704-FIXED_COST</x:f>
        <x:v>12562.226984803667</x:v>
      </x:c>
      <x:c r="S4704" s="139" t="str">
        <x:f>IF(AND(L4704&lt;=TOTAL_BED_CAP,N4704&lt;=TEMP_WORKER_CAP),"YES","NO")</x:f>
        <x:v>YES</x:v>
      </x:c>
      <x:c r="T4704" s="139" t="n">
        <x:f>IF(S4704="YES",R4704,-1E+99)</x:f>
        <x:v>12562.226984803667</x:v>
      </x:c>
    </x:row>
    <x:row r="4705">
      <x:c r="A4705" s="139"/>
      <x:c r="B4705" s="139"/>
      <x:c r="C4705" s="139"/>
      <x:c r="D4705" s="139"/>
      <x:c r="E4705" s="139"/>
      <x:c r="F4705" s="139"/>
      <x:c r="G4705" s="139"/>
      <x:c r="H4705" s="139"/>
      <x:c r="I4705" s="266" t="n">
        <x:f>INT((ROW()-ROW($I$46))/((CARROT_CAP+1)*(MESCLUN_CAP+1)))</x:f>
        <x:v>7</x:v>
      </x:c>
      <x:c r="J4705" s="266" t="n">
        <x:f>MOD(INT((ROW()-ROW($I$46))/(MESCLUN_CAP+1)),CARROT_CAP+1)</x:f>
        <x:v>3</x:v>
      </x:c>
      <x:c r="K4705" s="266" t="n">
        <x:f>MOD(ROW()-ROW($I$46),MESCLUN_CAP+1)</x:f>
        <x:v>9</x:v>
      </x:c>
      <x:c r="L4705" s="266" t="n">
        <x:f>SUM(I4705:K4705)</x:f>
        <x:v>19</x:v>
      </x:c>
      <x:c r="M4705" s="267" t="n">
        <x:f>I4705*TOMATO_HOURS*WEEKS*(1+TOMATO_DIM)^I4705+J4705*CARROT_HOURS*WEEKS*(1+CARROT_DIM)^J4705+K4705*MESCLUN_HOURS*WEEKS*(1+MESCLUN_DIM)^K4705</x:f>
        <x:v>1777.5202611157033</x:v>
      </x:c>
      <x:c r="N4705" s="267" t="n">
        <x:f>MAX(M4705-FARMER_HOURS,0)/TEMP_HOURS_PER_WORKER</x:f>
        <x:v>0.7343890702192384</x:v>
      </x:c>
      <x:c r="O4705" s="268" t="n">
        <x:f>I4705*TOMATO_PRICE+J4705*CARROT_PRICE+K4705*MESCLUN_PRICE</x:f>
        <x:v>92182</x:v>
      </x:c>
      <x:c r="P4705" s="268" t="n">
        <x:f>I4705*TOMATO_FERTILIZER+J4705*CARROT_FERTILIZER+K4705*MESCLUN_FERTILIZER</x:f>
        <x:v>15400</x:v>
      </x:c>
      <x:c r="Q4705" s="268" t="n">
        <x:f>MIN(M4705,FARMER_HOURS)*FARMER_RATE+MAX(M4705-FARMER_HOURS,0)*TEMP_RATE</x:f>
        <x:v>43359.72675548096</x:v>
      </x:c>
      <x:c r="R4705" s="268" t="n">
        <x:f>O4705-P4705-Q4705-FIXED_COST</x:f>
        <x:v>13422.273244519041</x:v>
      </x:c>
      <x:c r="S4705" s="139" t="str">
        <x:f>IF(AND(L4705&lt;=TOTAL_BED_CAP,N4705&lt;=TEMP_WORKER_CAP),"YES","NO")</x:f>
        <x:v>YES</x:v>
      </x:c>
      <x:c r="T4705" s="139" t="n">
        <x:f>IF(S4705="YES",R4705,-1E+99)</x:f>
        <x:v>13422.273244519041</x:v>
      </x:c>
    </x:row>
    <x:row r="4706">
      <x:c r="A4706" s="139"/>
      <x:c r="B4706" s="139"/>
      <x:c r="C4706" s="139"/>
      <x:c r="D4706" s="139"/>
      <x:c r="E4706" s="139"/>
      <x:c r="F4706" s="139"/>
      <x:c r="G4706" s="139"/>
      <x:c r="H4706" s="139"/>
      <x:c r="I4706" s="266" t="n">
        <x:f>INT((ROW()-ROW($I$46))/((CARROT_CAP+1)*(MESCLUN_CAP+1)))</x:f>
        <x:v>7</x:v>
      </x:c>
      <x:c r="J4706" s="266" t="n">
        <x:f>MOD(INT((ROW()-ROW($I$46))/(MESCLUN_CAP+1)),CARROT_CAP+1)</x:f>
        <x:v>3</x:v>
      </x:c>
      <x:c r="K4706" s="266" t="n">
        <x:f>MOD(ROW()-ROW($I$46),MESCLUN_CAP+1)</x:f>
        <x:v>10</x:v>
      </x:c>
      <x:c r="L4706" s="266" t="n">
        <x:f>SUM(I4706:K4706)</x:f>
        <x:v>20</x:v>
      </x:c>
      <x:c r="M4706" s="267" t="n">
        <x:f>I4706*TOMATO_HOURS*WEEKS*(1+TOMATO_DIM)^I4706+J4706*CARROT_HOURS*WEEKS*(1+CARROT_DIM)^J4706+K4706*MESCLUN_HOURS*WEEKS*(1+MESCLUN_DIM)^K4706</x:f>
        <x:v>1834.1338025989162</x:v>
      </x:c>
      <x:c r="N4706" s="267" t="n">
        <x:f>MAX(M4706-FARMER_HOURS,0)/TEMP_HOURS_PER_WORKER</x:f>
        <x:v>0.7737040295825807</x:v>
      </x:c>
      <x:c r="O4706" s="268" t="n">
        <x:f>I4706*TOMATO_PRICE+J4706*CARROT_PRICE+K4706*MESCLUN_PRICE</x:f>
        <x:v>94882</x:v>
      </x:c>
      <x:c r="P4706" s="268" t="n">
        <x:f>I4706*TOMATO_FERTILIZER+J4706*CARROT_FERTILIZER+K4706*MESCLUN_FERTILIZER</x:f>
        <x:v>16280</x:v>
      </x:c>
      <x:c r="Q4706" s="268" t="n">
        <x:f>MIN(M4706,FARMER_HOURS)*FARMER_RATE+MAX(M4706-FARMER_HOURS,0)*TEMP_RATE</x:f>
        <x:v>44342.600739564514</x:v>
      </x:c>
      <x:c r="R4706" s="268" t="n">
        <x:f>O4706-P4706-Q4706-FIXED_COST</x:f>
        <x:v>14259.399260435486</x:v>
      </x:c>
      <x:c r="S4706" s="139" t="str">
        <x:f>IF(AND(L4706&lt;=TOTAL_BED_CAP,N4706&lt;=TEMP_WORKER_CAP),"YES","NO")</x:f>
        <x:v>YES</x:v>
      </x:c>
      <x:c r="T4706" s="139" t="n">
        <x:f>IF(S4706="YES",R4706,-1E+99)</x:f>
        <x:v>14259.399260435486</x:v>
      </x:c>
    </x:row>
    <x:row r="4707">
      <x:c r="A4707" s="139"/>
      <x:c r="B4707" s="139"/>
      <x:c r="C4707" s="139"/>
      <x:c r="D4707" s="139"/>
      <x:c r="E4707" s="139"/>
      <x:c r="F4707" s="139"/>
      <x:c r="G4707" s="139"/>
      <x:c r="H4707" s="139"/>
      <x:c r="I4707" s="266" t="n">
        <x:f>INT((ROW()-ROW($I$46))/((CARROT_CAP+1)*(MESCLUN_CAP+1)))</x:f>
        <x:v>7</x:v>
      </x:c>
      <x:c r="J4707" s="266" t="n">
        <x:f>MOD(INT((ROW()-ROW($I$46))/(MESCLUN_CAP+1)),CARROT_CAP+1)</x:f>
        <x:v>3</x:v>
      </x:c>
      <x:c r="K4707" s="266" t="n">
        <x:f>MOD(ROW()-ROW($I$46),MESCLUN_CAP+1)</x:f>
        <x:v>11</x:v>
      </x:c>
      <x:c r="L4707" s="266" t="n">
        <x:f>SUM(I4707:K4707)</x:f>
        <x:v>21</x:v>
      </x:c>
      <x:c r="M4707" s="267" t="n">
        <x:f>I4707*TOMATO_HOURS*WEEKS*(1+TOMATO_DIM)^I4707+J4707*CARROT_HOURS*WEEKS*(1+CARROT_DIM)^J4707+K4707*MESCLUN_HOURS*WEEKS*(1+MESCLUN_DIM)^K4707</x:f>
        <x:v>1892.0919156923553</x:v>
      </x:c>
      <x:c r="N4707" s="267" t="n">
        <x:f>MAX(M4707-FARMER_HOURS,0)/TEMP_HOURS_PER_WORKER</x:f>
        <x:v>0.8139527192308023</x:v>
      </x:c>
      <x:c r="O4707" s="268" t="n">
        <x:f>I4707*TOMATO_PRICE+J4707*CARROT_PRICE+K4707*MESCLUN_PRICE</x:f>
        <x:v>97582</x:v>
      </x:c>
      <x:c r="P4707" s="268" t="n">
        <x:f>I4707*TOMATO_FERTILIZER+J4707*CARROT_FERTILIZER+K4707*MESCLUN_FERTILIZER</x:f>
        <x:v>17160</x:v>
      </x:c>
      <x:c r="Q4707" s="268" t="n">
        <x:f>MIN(M4707,FARMER_HOURS)*FARMER_RATE+MAX(M4707-FARMER_HOURS,0)*TEMP_RATE</x:f>
        <x:v>45348.81798077006</x:v>
      </x:c>
      <x:c r="R4707" s="268" t="n">
        <x:f>O4707-P4707-Q4707-FIXED_COST</x:f>
        <x:v>15073.182019229942</x:v>
      </x:c>
      <x:c r="S4707" s="139" t="str">
        <x:f>IF(AND(L4707&lt;=TOTAL_BED_CAP,N4707&lt;=TEMP_WORKER_CAP),"YES","NO")</x:f>
        <x:v>YES</x:v>
      </x:c>
      <x:c r="T4707" s="139" t="n">
        <x:f>IF(S4707="YES",R4707,-1E+99)</x:f>
        <x:v>15073.182019229942</x:v>
      </x:c>
    </x:row>
    <x:row r="4708">
      <x:c r="A4708" s="139"/>
      <x:c r="B4708" s="139"/>
      <x:c r="C4708" s="139"/>
      <x:c r="D4708" s="139"/>
      <x:c r="E4708" s="139"/>
      <x:c r="F4708" s="139"/>
      <x:c r="G4708" s="139"/>
      <x:c r="H4708" s="139"/>
      <x:c r="I4708" s="266" t="n">
        <x:f>INT((ROW()-ROW($I$46))/((CARROT_CAP+1)*(MESCLUN_CAP+1)))</x:f>
        <x:v>7</x:v>
      </x:c>
      <x:c r="J4708" s="266" t="n">
        <x:f>MOD(INT((ROW()-ROW($I$46))/(MESCLUN_CAP+1)),CARROT_CAP+1)</x:f>
        <x:v>3</x:v>
      </x:c>
      <x:c r="K4708" s="266" t="n">
        <x:f>MOD(ROW()-ROW($I$46),MESCLUN_CAP+1)</x:f>
        <x:v>12</x:v>
      </x:c>
      <x:c r="L4708" s="266" t="n">
        <x:f>SUM(I4708:K4708)</x:f>
        <x:v>22</x:v>
      </x:c>
      <x:c r="M4708" s="267" t="n">
        <x:f>I4708*TOMATO_HOURS*WEEKS*(1+TOMATO_DIM)^I4708+J4708*CARROT_HOURS*WEEKS*(1+CARROT_DIM)^J4708+K4708*MESCLUN_HOURS*WEEKS*(1+MESCLUN_DIM)^K4708</x:f>
        <x:v>1951.4193688204195</x:v>
      </x:c>
      <x:c r="N4708" s="267" t="n">
        <x:f>MAX(M4708-FARMER_HOURS,0)/TEMP_HOURS_PER_WORKER</x:f>
        <x:v>0.8551523394586247</x:v>
      </x:c>
      <x:c r="O4708" s="268" t="n">
        <x:f>I4708*TOMATO_PRICE+J4708*CARROT_PRICE+K4708*MESCLUN_PRICE</x:f>
        <x:v>100282</x:v>
      </x:c>
      <x:c r="P4708" s="268" t="n">
        <x:f>I4708*TOMATO_FERTILIZER+J4708*CARROT_FERTILIZER+K4708*MESCLUN_FERTILIZER</x:f>
        <x:v>18040</x:v>
      </x:c>
      <x:c r="Q4708" s="268" t="n">
        <x:f>MIN(M4708,FARMER_HOURS)*FARMER_RATE+MAX(M4708-FARMER_HOURS,0)*TEMP_RATE</x:f>
        <x:v>46378.80848646561</x:v>
      </x:c>
      <x:c r="R4708" s="268" t="n">
        <x:f>O4708-P4708-Q4708-FIXED_COST</x:f>
        <x:v>15863.191513534388</x:v>
      </x:c>
      <x:c r="S4708" s="139" t="str">
        <x:f>IF(AND(L4708&lt;=TOTAL_BED_CAP,N4708&lt;=TEMP_WORKER_CAP),"YES","NO")</x:f>
        <x:v>YES</x:v>
      </x:c>
      <x:c r="T4708" s="139" t="n">
        <x:f>IF(S4708="YES",R4708,-1E+99)</x:f>
        <x:v>15863.191513534388</x:v>
      </x:c>
    </x:row>
    <x:row r="4709">
      <x:c r="A4709" s="139"/>
      <x:c r="B4709" s="139"/>
      <x:c r="C4709" s="139"/>
      <x:c r="D4709" s="139"/>
      <x:c r="E4709" s="139"/>
      <x:c r="F4709" s="139"/>
      <x:c r="G4709" s="139"/>
      <x:c r="H4709" s="139"/>
      <x:c r="I4709" s="266" t="n">
        <x:f>INT((ROW()-ROW($I$46))/((CARROT_CAP+1)*(MESCLUN_CAP+1)))</x:f>
        <x:v>7</x:v>
      </x:c>
      <x:c r="J4709" s="266" t="n">
        <x:f>MOD(INT((ROW()-ROW($I$46))/(MESCLUN_CAP+1)),CARROT_CAP+1)</x:f>
        <x:v>3</x:v>
      </x:c>
      <x:c r="K4709" s="266" t="n">
        <x:f>MOD(ROW()-ROW($I$46),MESCLUN_CAP+1)</x:f>
        <x:v>13</x:v>
      </x:c>
      <x:c r="L4709" s="266" t="n">
        <x:f>SUM(I4709:K4709)</x:f>
        <x:v>23</x:v>
      </x:c>
      <x:c r="M4709" s="267" t="n">
        <x:f>I4709*TOMATO_HOURS*WEEKS*(1+TOMATO_DIM)^I4709+J4709*CARROT_HOURS*WEEKS*(1+CARROT_DIM)^J4709+K4709*MESCLUN_HOURS*WEEKS*(1+MESCLUN_DIM)^K4709</x:f>
        <x:v>2012.141339528804</x:v>
      </x:c>
      <x:c r="N4709" s="267" t="n">
        <x:f>MAX(M4709-FARMER_HOURS,0)/TEMP_HOURS_PER_WORKER</x:f>
        <x:v>0.8973203746727806</x:v>
      </x:c>
      <x:c r="O4709" s="268" t="n">
        <x:f>I4709*TOMATO_PRICE+J4709*CARROT_PRICE+K4709*MESCLUN_PRICE</x:f>
        <x:v>102982</x:v>
      </x:c>
      <x:c r="P4709" s="268" t="n">
        <x:f>I4709*TOMATO_FERTILIZER+J4709*CARROT_FERTILIZER+K4709*MESCLUN_FERTILIZER</x:f>
        <x:v>18920</x:v>
      </x:c>
      <x:c r="Q4709" s="268" t="n">
        <x:f>MIN(M4709,FARMER_HOURS)*FARMER_RATE+MAX(M4709-FARMER_HOURS,0)*TEMP_RATE</x:f>
        <x:v>47433.00936681952</x:v>
      </x:c>
      <x:c r="R4709" s="268" t="n">
        <x:f>O4709-P4709-Q4709-FIXED_COST</x:f>
        <x:v>16628.99063318048</x:v>
      </x:c>
      <x:c r="S4709" s="139" t="str">
        <x:f>IF(AND(L4709&lt;=TOTAL_BED_CAP,N4709&lt;=TEMP_WORKER_CAP),"YES","NO")</x:f>
        <x:v>YES</x:v>
      </x:c>
      <x:c r="T4709" s="139" t="n">
        <x:f>IF(S4709="YES",R4709,-1E+99)</x:f>
        <x:v>16628.99063318048</x:v>
      </x:c>
    </x:row>
    <x:row r="4710">
      <x:c r="A4710" s="139"/>
      <x:c r="B4710" s="139"/>
      <x:c r="C4710" s="139"/>
      <x:c r="D4710" s="139"/>
      <x:c r="E4710" s="139"/>
      <x:c r="F4710" s="139"/>
      <x:c r="G4710" s="139"/>
      <x:c r="H4710" s="139"/>
      <x:c r="I4710" s="266" t="n">
        <x:f>INT((ROW()-ROW($I$46))/((CARROT_CAP+1)*(MESCLUN_CAP+1)))</x:f>
        <x:v>7</x:v>
      </x:c>
      <x:c r="J4710" s="266" t="n">
        <x:f>MOD(INT((ROW()-ROW($I$46))/(MESCLUN_CAP+1)),CARROT_CAP+1)</x:f>
        <x:v>3</x:v>
      </x:c>
      <x:c r="K4710" s="266" t="n">
        <x:f>MOD(ROW()-ROW($I$46),MESCLUN_CAP+1)</x:f>
        <x:v>14</x:v>
      </x:c>
      <x:c r="L4710" s="266" t="n">
        <x:f>SUM(I4710:K4710)</x:f>
        <x:v>24</x:v>
      </x:c>
      <x:c r="M4710" s="267" t="n">
        <x:f>I4710*TOMATO_HOURS*WEEKS*(1+TOMATO_DIM)^I4710+J4710*CARROT_HOURS*WEEKS*(1+CARROT_DIM)^J4710+K4710*MESCLUN_HOURS*WEEKS*(1+MESCLUN_DIM)^K4710</x:f>
        <x:v>2074.283420842465</x:v>
      </x:c>
      <x:c r="N4710" s="267" t="n">
        <x:f>MAX(M4710-FARMER_HOURS,0)/TEMP_HOURS_PER_WORKER</x:f>
        <x:v>0.9404745978072675</x:v>
      </x:c>
      <x:c r="O4710" s="268" t="n">
        <x:f>I4710*TOMATO_PRICE+J4710*CARROT_PRICE+K4710*MESCLUN_PRICE</x:f>
        <x:v>105682</x:v>
      </x:c>
      <x:c r="P4710" s="268" t="n">
        <x:f>I4710*TOMATO_FERTILIZER+J4710*CARROT_FERTILIZER+K4710*MESCLUN_FERTILIZER</x:f>
        <x:v>19800</x:v>
      </x:c>
      <x:c r="Q4710" s="268" t="n">
        <x:f>MIN(M4710,FARMER_HOURS)*FARMER_RATE+MAX(M4710-FARMER_HOURS,0)*TEMP_RATE</x:f>
        <x:v>48511.86494518169</x:v>
      </x:c>
      <x:c r="R4710" s="268" t="n">
        <x:f>O4710-P4710-Q4710-FIXED_COST</x:f>
        <x:v>17370.13505481831</x:v>
      </x:c>
      <x:c r="S4710" s="139" t="str">
        <x:f>IF(AND(L4710&lt;=TOTAL_BED_CAP,N4710&lt;=TEMP_WORKER_CAP),"YES","NO")</x:f>
        <x:v>YES</x:v>
      </x:c>
      <x:c r="T4710" s="139" t="n">
        <x:f>IF(S4710="YES",R4710,-1E+99)</x:f>
        <x:v>17370.13505481831</x:v>
      </x:c>
    </x:row>
    <x:row r="4711">
      <x:c r="A4711" s="139"/>
      <x:c r="B4711" s="139"/>
      <x:c r="C4711" s="139"/>
      <x:c r="D4711" s="139"/>
      <x:c r="E4711" s="139"/>
      <x:c r="F4711" s="139"/>
      <x:c r="G4711" s="139"/>
      <x:c r="H4711" s="139"/>
      <x:c r="I4711" s="266" t="n">
        <x:f>INT((ROW()-ROW($I$46))/((CARROT_CAP+1)*(MESCLUN_CAP+1)))</x:f>
        <x:v>7</x:v>
      </x:c>
      <x:c r="J4711" s="266" t="n">
        <x:f>MOD(INT((ROW()-ROW($I$46))/(MESCLUN_CAP+1)),CARROT_CAP+1)</x:f>
        <x:v>3</x:v>
      </x:c>
      <x:c r="K4711" s="266" t="n">
        <x:f>MOD(ROW()-ROW($I$46),MESCLUN_CAP+1)</x:f>
        <x:v>15</x:v>
      </x:c>
      <x:c r="L4711" s="266" t="n">
        <x:f>SUM(I4711:K4711)</x:f>
        <x:v>25</x:v>
      </x:c>
      <x:c r="M4711" s="267" t="n">
        <x:f>I4711*TOMATO_HOURS*WEEKS*(1+TOMATO_DIM)^I4711+J4711*CARROT_HOURS*WEEKS*(1+CARROT_DIM)^J4711+K4711*MESCLUN_HOURS*WEEKS*(1+MESCLUN_DIM)^K4711</x:f>
        <x:v>2137.8716277186113</x:v>
      </x:c>
      <x:c r="N4711" s="267" t="n">
        <x:f>MAX(M4711-FARMER_HOURS,0)/TEMP_HOURS_PER_WORKER</x:f>
        <x:v>0.9846330748045912</x:v>
      </x:c>
      <x:c r="O4711" s="268" t="n">
        <x:f>I4711*TOMATO_PRICE+J4711*CARROT_PRICE+K4711*MESCLUN_PRICE</x:f>
        <x:v>108382</x:v>
      </x:c>
      <x:c r="P4711" s="268" t="n">
        <x:f>I4711*TOMATO_FERTILIZER+J4711*CARROT_FERTILIZER+K4711*MESCLUN_FERTILIZER</x:f>
        <x:v>20680</x:v>
      </x:c>
      <x:c r="Q4711" s="268" t="n">
        <x:f>MIN(M4711,FARMER_HOURS)*FARMER_RATE+MAX(M4711-FARMER_HOURS,0)*TEMP_RATE</x:f>
        <x:v>49615.826870114775</x:v>
      </x:c>
      <x:c r="R4711" s="268" t="n">
        <x:f>O4711-P4711-Q4711-FIXED_COST</x:f>
        <x:v>18086.173129885225</x:v>
      </x:c>
      <x:c r="S4711" s="139" t="str">
        <x:f>IF(AND(L4711&lt;=TOTAL_BED_CAP,N4711&lt;=TEMP_WORKER_CAP),"YES","NO")</x:f>
        <x:v>YES</x:v>
      </x:c>
      <x:c r="T4711" s="139" t="n">
        <x:f>IF(S4711="YES",R4711,-1E+99)</x:f>
        <x:v>18086.173129885225</x:v>
      </x:c>
    </x:row>
    <x:row r="4712">
      <x:c r="A4712" s="139"/>
      <x:c r="B4712" s="139"/>
      <x:c r="C4712" s="139"/>
      <x:c r="D4712" s="139"/>
      <x:c r="E4712" s="139"/>
      <x:c r="F4712" s="139"/>
      <x:c r="G4712" s="139"/>
      <x:c r="H4712" s="139"/>
      <x:c r="I4712" s="266" t="n">
        <x:f>INT((ROW()-ROW($I$46))/((CARROT_CAP+1)*(MESCLUN_CAP+1)))</x:f>
        <x:v>7</x:v>
      </x:c>
      <x:c r="J4712" s="266" t="n">
        <x:f>MOD(INT((ROW()-ROW($I$46))/(MESCLUN_CAP+1)),CARROT_CAP+1)</x:f>
        <x:v>3</x:v>
      </x:c>
      <x:c r="K4712" s="266" t="n">
        <x:f>MOD(ROW()-ROW($I$46),MESCLUN_CAP+1)</x:f>
        <x:v>16</x:v>
      </x:c>
      <x:c r="L4712" s="266" t="n">
        <x:f>SUM(I4712:K4712)</x:f>
        <x:v>26</x:v>
      </x:c>
      <x:c r="M4712" s="267" t="n">
        <x:f>I4712*TOMATO_HOURS*WEEKS*(1+TOMATO_DIM)^I4712+J4712*CARROT_HOURS*WEEKS*(1+CARROT_DIM)^J4712+K4712*MESCLUN_HOURS*WEEKS*(1+MESCLUN_DIM)^K4712</x:f>
        <x:v>2202.9324035961004</x:v>
      </x:c>
      <x:c r="N4712" s="267" t="n">
        <x:f>MAX(M4712-FARMER_HOURS,0)/TEMP_HOURS_PER_WORKER</x:f>
        <x:v>1.0298141691639586</x:v>
      </x:c>
      <x:c r="O4712" s="268" t="n">
        <x:f>I4712*TOMATO_PRICE+J4712*CARROT_PRICE+K4712*MESCLUN_PRICE</x:f>
        <x:v>111082</x:v>
      </x:c>
      <x:c r="P4712" s="268" t="n">
        <x:f>I4712*TOMATO_FERTILIZER+J4712*CARROT_FERTILIZER+K4712*MESCLUN_FERTILIZER</x:f>
        <x:v>21560</x:v>
      </x:c>
      <x:c r="Q4712" s="268" t="n">
        <x:f>MIN(M4712,FARMER_HOURS)*FARMER_RATE+MAX(M4712-FARMER_HOURS,0)*TEMP_RATE</x:f>
        <x:v>50745.354229098964</x:v>
      </x:c>
      <x:c r="R4712" s="268" t="n">
        <x:f>O4712-P4712-Q4712-FIXED_COST</x:f>
        <x:v>18776.645770901036</x:v>
      </x:c>
      <x:c r="S4712" s="139" t="str">
        <x:f>IF(AND(L4712&lt;=TOTAL_BED_CAP,N4712&lt;=TEMP_WORKER_CAP),"YES","NO")</x:f>
        <x:v>YES</x:v>
      </x:c>
      <x:c r="T4712" s="139" t="n">
        <x:f>IF(S4712="YES",R4712,-1E+99)</x:f>
        <x:v>18776.645770901036</x:v>
      </x:c>
    </x:row>
    <x:row r="4713">
      <x:c r="A4713" s="139"/>
      <x:c r="B4713" s="139"/>
      <x:c r="C4713" s="139"/>
      <x:c r="D4713" s="139"/>
      <x:c r="E4713" s="139"/>
      <x:c r="F4713" s="139"/>
      <x:c r="G4713" s="139"/>
      <x:c r="H4713" s="139"/>
      <x:c r="I4713" s="266" t="n">
        <x:f>INT((ROW()-ROW($I$46))/((CARROT_CAP+1)*(MESCLUN_CAP+1)))</x:f>
        <x:v>7</x:v>
      </x:c>
      <x:c r="J4713" s="266" t="n">
        <x:f>MOD(INT((ROW()-ROW($I$46))/(MESCLUN_CAP+1)),CARROT_CAP+1)</x:f>
        <x:v>3</x:v>
      </x:c>
      <x:c r="K4713" s="266" t="n">
        <x:f>MOD(ROW()-ROW($I$46),MESCLUN_CAP+1)</x:f>
        <x:v>17</x:v>
      </x:c>
      <x:c r="L4713" s="266" t="n">
        <x:f>SUM(I4713:K4713)</x:f>
        <x:v>27</x:v>
      </x:c>
      <x:c r="M4713" s="267" t="n">
        <x:f>I4713*TOMATO_HOURS*WEEKS*(1+TOMATO_DIM)^I4713+J4713*CARROT_HOURS*WEEKS*(1+CARROT_DIM)^J4713+K4713*MESCLUN_HOURS*WEEKS*(1+MESCLUN_DIM)^K4713</x:f>
        <x:v>2269.4926270426404</x:v>
      </x:c>
      <x:c r="N4713" s="267" t="n">
        <x:f>MAX(M4713-FARMER_HOURS,0)/TEMP_HOURS_PER_WORKER</x:f>
        <x:v>1.0760365465573891</x:v>
      </x:c>
      <x:c r="O4713" s="268" t="n">
        <x:f>I4713*TOMATO_PRICE+J4713*CARROT_PRICE+K4713*MESCLUN_PRICE</x:f>
        <x:v>113782</x:v>
      </x:c>
      <x:c r="P4713" s="268" t="n">
        <x:f>I4713*TOMATO_FERTILIZER+J4713*CARROT_FERTILIZER+K4713*MESCLUN_FERTILIZER</x:f>
        <x:v>22440</x:v>
      </x:c>
      <x:c r="Q4713" s="268" t="n">
        <x:f>MIN(M4713,FARMER_HOURS)*FARMER_RATE+MAX(M4713-FARMER_HOURS,0)*TEMP_RATE</x:f>
        <x:v>51900.91366393473</x:v>
      </x:c>
      <x:c r="R4713" s="268" t="n">
        <x:f>O4713-P4713-Q4713-FIXED_COST</x:f>
        <x:v>19441.086336065273</x:v>
      </x:c>
      <x:c r="S4713" s="139" t="str">
        <x:f>IF(AND(L4713&lt;=TOTAL_BED_CAP,N4713&lt;=TEMP_WORKER_CAP),"YES","NO")</x:f>
        <x:v>YES</x:v>
      </x:c>
      <x:c r="T4713" s="139" t="n">
        <x:f>IF(S4713="YES",R4713,-1E+99)</x:f>
        <x:v>19441.086336065273</x:v>
      </x:c>
    </x:row>
    <x:row r="4714">
      <x:c r="A4714" s="139"/>
      <x:c r="B4714" s="139"/>
      <x:c r="C4714" s="139"/>
      <x:c r="D4714" s="139"/>
      <x:c r="E4714" s="139"/>
      <x:c r="F4714" s="139"/>
      <x:c r="G4714" s="139"/>
      <x:c r="H4714" s="139"/>
      <x:c r="I4714" s="266" t="n">
        <x:f>INT((ROW()-ROW($I$46))/((CARROT_CAP+1)*(MESCLUN_CAP+1)))</x:f>
        <x:v>7</x:v>
      </x:c>
      <x:c r="J4714" s="266" t="n">
        <x:f>MOD(INT((ROW()-ROW($I$46))/(MESCLUN_CAP+1)),CARROT_CAP+1)</x:f>
        <x:v>3</x:v>
      </x:c>
      <x:c r="K4714" s="266" t="n">
        <x:f>MOD(ROW()-ROW($I$46),MESCLUN_CAP+1)</x:f>
        <x:v>18</x:v>
      </x:c>
      <x:c r="L4714" s="266" t="n">
        <x:f>SUM(I4714:K4714)</x:f>
        <x:v>28</x:v>
      </x:c>
      <x:c r="M4714" s="267" t="n">
        <x:f>I4714*TOMATO_HOURS*WEEKS*(1+TOMATO_DIM)^I4714+J4714*CARROT_HOURS*WEEKS*(1+CARROT_DIM)^J4714+K4714*MESCLUN_HOURS*WEEKS*(1+MESCLUN_DIM)^K4714</x:f>
        <x:v>2337.5796185012277</x:v>
      </x:c>
      <x:c r="N4714" s="267" t="n">
        <x:f>MAX(M4714-FARMER_HOURS,0)/TEMP_HOURS_PER_WORKER</x:f>
        <x:v>1.1233191795147415</x:v>
      </x:c>
      <x:c r="O4714" s="268" t="n">
        <x:f>I4714*TOMATO_PRICE+J4714*CARROT_PRICE+K4714*MESCLUN_PRICE</x:f>
        <x:v>116482</x:v>
      </x:c>
      <x:c r="P4714" s="268" t="n">
        <x:f>I4714*TOMATO_FERTILIZER+J4714*CARROT_FERTILIZER+K4714*MESCLUN_FERTILIZER</x:f>
        <x:v>23320</x:v>
      </x:c>
      <x:c r="Q4714" s="268" t="n">
        <x:f>MIN(M4714,FARMER_HOURS)*FARMER_RATE+MAX(M4714-FARMER_HOURS,0)*TEMP_RATE</x:f>
        <x:v>53082.979487868535</x:v>
      </x:c>
      <x:c r="R4714" s="268" t="n">
        <x:f>O4714-P4714-Q4714-FIXED_COST</x:f>
        <x:v>20079.020512131465</x:v>
      </x:c>
      <x:c r="S4714" s="139" t="str">
        <x:f>IF(AND(L4714&lt;=TOTAL_BED_CAP,N4714&lt;=TEMP_WORKER_CAP),"YES","NO")</x:f>
        <x:v>YES</x:v>
      </x:c>
      <x:c r="T4714" s="139" t="n">
        <x:f>IF(S4714="YES",R4714,-1E+99)</x:f>
        <x:v>20079.020512131465</x:v>
      </x:c>
    </x:row>
    <x:row r="4715">
      <x:c r="A4715" s="139"/>
      <x:c r="B4715" s="139"/>
      <x:c r="C4715" s="139"/>
      <x:c r="D4715" s="139"/>
      <x:c r="E4715" s="139"/>
      <x:c r="F4715" s="139"/>
      <x:c r="G4715" s="139"/>
      <x:c r="H4715" s="139"/>
      <x:c r="I4715" s="266" t="n">
        <x:f>INT((ROW()-ROW($I$46))/((CARROT_CAP+1)*(MESCLUN_CAP+1)))</x:f>
        <x:v>7</x:v>
      </x:c>
      <x:c r="J4715" s="266" t="n">
        <x:f>MOD(INT((ROW()-ROW($I$46))/(MESCLUN_CAP+1)),CARROT_CAP+1)</x:f>
        <x:v>3</x:v>
      </x:c>
      <x:c r="K4715" s="266" t="n">
        <x:f>MOD(ROW()-ROW($I$46),MESCLUN_CAP+1)</x:f>
        <x:v>19</x:v>
      </x:c>
      <x:c r="L4715" s="266" t="n">
        <x:f>SUM(I4715:K4715)</x:f>
        <x:v>29</x:v>
      </x:c>
      <x:c r="M4715" s="267" t="n">
        <x:f>I4715*TOMATO_HOURS*WEEKS*(1+TOMATO_DIM)^I4715+J4715*CARROT_HOURS*WEEKS*(1+CARROT_DIM)^J4715+K4715*MESCLUN_HOURS*WEEKS*(1+MESCLUN_DIM)^K4715</x:f>
        <x:v>2407.22114713725</x:v>
      </x:c>
      <x:c r="N4715" s="267" t="n">
        <x:f>MAX(M4715-FARMER_HOURS,0)/TEMP_HOURS_PER_WORKER</x:f>
        <x:v>1.1716813521786458</x:v>
      </x:c>
      <x:c r="O4715" s="268" t="n">
        <x:f>I4715*TOMATO_PRICE+J4715*CARROT_PRICE+K4715*MESCLUN_PRICE</x:f>
        <x:v>119182</x:v>
      </x:c>
      <x:c r="P4715" s="268" t="n">
        <x:f>I4715*TOMATO_FERTILIZER+J4715*CARROT_FERTILIZER+K4715*MESCLUN_FERTILIZER</x:f>
        <x:v>24200</x:v>
      </x:c>
      <x:c r="Q4715" s="268" t="n">
        <x:f>MIN(M4715,FARMER_HOURS)*FARMER_RATE+MAX(M4715-FARMER_HOURS,0)*TEMP_RATE</x:f>
        <x:v>54292.03380446614</x:v>
      </x:c>
      <x:c r="R4715" s="268" t="n">
        <x:f>O4715-P4715-Q4715-FIXED_COST</x:f>
        <x:v>20689.96619553386</x:v>
      </x:c>
      <x:c r="S4715" s="139" t="str">
        <x:f>IF(AND(L4715&lt;=TOTAL_BED_CAP,N4715&lt;=TEMP_WORKER_CAP),"YES","NO")</x:f>
        <x:v>YES</x:v>
      </x:c>
      <x:c r="T4715" s="139" t="n">
        <x:f>IF(S4715="YES",R4715,-1E+99)</x:f>
        <x:v>20689.96619553386</x:v>
      </x:c>
    </x:row>
    <x:row r="4716">
      <x:c r="A4716" s="139"/>
      <x:c r="B4716" s="139"/>
      <x:c r="C4716" s="139"/>
      <x:c r="D4716" s="139"/>
      <x:c r="E4716" s="139"/>
      <x:c r="F4716" s="139"/>
      <x:c r="G4716" s="139"/>
      <x:c r="H4716" s="139"/>
      <x:c r="I4716" s="266" t="n">
        <x:f>INT((ROW()-ROW($I$46))/((CARROT_CAP+1)*(MESCLUN_CAP+1)))</x:f>
        <x:v>7</x:v>
      </x:c>
      <x:c r="J4716" s="266" t="n">
        <x:f>MOD(INT((ROW()-ROW($I$46))/(MESCLUN_CAP+1)),CARROT_CAP+1)</x:f>
        <x:v>3</x:v>
      </x:c>
      <x:c r="K4716" s="266" t="n">
        <x:f>MOD(ROW()-ROW($I$46),MESCLUN_CAP+1)</x:f>
        <x:v>20</x:v>
      </x:c>
      <x:c r="L4716" s="266" t="n">
        <x:f>SUM(I4716:K4716)</x:f>
        <x:v>30</x:v>
      </x:c>
      <x:c r="M4716" s="267" t="n">
        <x:f>I4716*TOMATO_HOURS*WEEKS*(1+TOMATO_DIM)^I4716+J4716*CARROT_HOURS*WEEKS*(1+CARROT_DIM)^J4716+K4716*MESCLUN_HOURS*WEEKS*(1+MESCLUN_DIM)^K4716</x:f>
        <x:v>2478.4454377877264</x:v>
      </x:c>
      <x:c r="N4716" s="267" t="n">
        <x:f>MAX(M4716-FARMER_HOURS,0)/TEMP_HOURS_PER_WORKER</x:f>
        <x:v>1.2211426651303656</x:v>
      </x:c>
      <x:c r="O4716" s="268" t="n">
        <x:f>I4716*TOMATO_PRICE+J4716*CARROT_PRICE+K4716*MESCLUN_PRICE</x:f>
        <x:v>121882</x:v>
      </x:c>
      <x:c r="P4716" s="268" t="n">
        <x:f>I4716*TOMATO_FERTILIZER+J4716*CARROT_FERTILIZER+K4716*MESCLUN_FERTILIZER</x:f>
        <x:v>25080</x:v>
      </x:c>
      <x:c r="Q4716" s="268" t="n">
        <x:f>MIN(M4716,FARMER_HOURS)*FARMER_RATE+MAX(M4716-FARMER_HOURS,0)*TEMP_RATE</x:f>
        <x:v>55528.56662825914</x:v>
      </x:c>
      <x:c r="R4716" s="268" t="n">
        <x:f>O4716-P4716-Q4716-FIXED_COST</x:f>
        <x:v>21273.43337174086</x:v>
      </x:c>
      <x:c r="S4716" s="139" t="str">
        <x:f>IF(AND(L4716&lt;=TOTAL_BED_CAP,N4716&lt;=TEMP_WORKER_CAP),"YES","NO")</x:f>
        <x:v>YES</x:v>
      </x:c>
      <x:c r="T4716" s="139" t="n">
        <x:f>IF(S4716="YES",R4716,-1E+99)</x:f>
        <x:v>21273.43337174086</x:v>
      </x:c>
    </x:row>
    <x:row r="4717">
      <x:c r="A4717" s="139"/>
      <x:c r="B4717" s="139"/>
      <x:c r="C4717" s="139"/>
      <x:c r="D4717" s="139"/>
      <x:c r="E4717" s="139"/>
      <x:c r="F4717" s="139"/>
      <x:c r="G4717" s="139"/>
      <x:c r="H4717" s="139"/>
      <x:c r="I4717" s="266" t="n">
        <x:f>INT((ROW()-ROW($I$46))/((CARROT_CAP+1)*(MESCLUN_CAP+1)))</x:f>
        <x:v>7</x:v>
      </x:c>
      <x:c r="J4717" s="266" t="n">
        <x:f>MOD(INT((ROW()-ROW($I$46))/(MESCLUN_CAP+1)),CARROT_CAP+1)</x:f>
        <x:v>3</x:v>
      </x:c>
      <x:c r="K4717" s="266" t="n">
        <x:f>MOD(ROW()-ROW($I$46),MESCLUN_CAP+1)</x:f>
        <x:v>21</x:v>
      </x:c>
      <x:c r="L4717" s="266" t="n">
        <x:f>SUM(I4717:K4717)</x:f>
        <x:v>31</x:v>
      </x:c>
      <x:c r="M4717" s="267" t="n">
        <x:f>I4717*TOMATO_HOURS*WEEKS*(1+TOMATO_DIM)^I4717+J4717*CARROT_HOURS*WEEKS*(1+CARROT_DIM)^J4717+K4717*MESCLUN_HOURS*WEEKS*(1+MESCLUN_DIM)^K4717</x:f>
        <x:v>2551.2811780141706</x:v>
      </x:c>
      <x:c r="N4717" s="267" t="n">
        <x:f>MAX(M4717-FARMER_HOURS,0)/TEMP_HOURS_PER_WORKER</x:f>
        <x:v>1.2717230402876185</x:v>
      </x:c>
      <x:c r="O4717" s="268" t="n">
        <x:f>I4717*TOMATO_PRICE+J4717*CARROT_PRICE+K4717*MESCLUN_PRICE</x:f>
        <x:v>124582</x:v>
      </x:c>
      <x:c r="P4717" s="268" t="n">
        <x:f>I4717*TOMATO_FERTILIZER+J4717*CARROT_FERTILIZER+K4717*MESCLUN_FERTILIZER</x:f>
        <x:v>25960</x:v>
      </x:c>
      <x:c r="Q4717" s="268" t="n">
        <x:f>MIN(M4717,FARMER_HOURS)*FARMER_RATE+MAX(M4717-FARMER_HOURS,0)*TEMP_RATE</x:f>
        <x:v>56793.07600719046</x:v>
      </x:c>
      <x:c r="R4717" s="268" t="n">
        <x:f>O4717-P4717-Q4717-FIXED_COST</x:f>
        <x:v>21828.92399280954</x:v>
      </x:c>
      <x:c r="S4717" s="139" t="str">
        <x:f>IF(AND(L4717&lt;=TOTAL_BED_CAP,N4717&lt;=TEMP_WORKER_CAP),"YES","NO")</x:f>
        <x:v>YES</x:v>
      </x:c>
      <x:c r="T4717" s="139" t="n">
        <x:f>IF(S4717="YES",R4717,-1E+99)</x:f>
        <x:v>21828.92399280954</x:v>
      </x:c>
    </x:row>
    <x:row r="4718">
      <x:c r="A4718" s="139"/>
      <x:c r="B4718" s="139"/>
      <x:c r="C4718" s="139"/>
      <x:c r="D4718" s="139"/>
      <x:c r="E4718" s="139"/>
      <x:c r="F4718" s="139"/>
      <x:c r="G4718" s="139"/>
      <x:c r="H4718" s="139"/>
      <x:c r="I4718" s="266" t="n">
        <x:f>INT((ROW()-ROW($I$46))/((CARROT_CAP+1)*(MESCLUN_CAP+1)))</x:f>
        <x:v>7</x:v>
      </x:c>
      <x:c r="J4718" s="266" t="n">
        <x:f>MOD(INT((ROW()-ROW($I$46))/(MESCLUN_CAP+1)),CARROT_CAP+1)</x:f>
        <x:v>3</x:v>
      </x:c>
      <x:c r="K4718" s="266" t="n">
        <x:f>MOD(ROW()-ROW($I$46),MESCLUN_CAP+1)</x:f>
        <x:v>22</x:v>
      </x:c>
      <x:c r="L4718" s="266" t="n">
        <x:f>SUM(I4718:K4718)</x:f>
        <x:v>32</x:v>
      </x:c>
      <x:c r="M4718" s="267" t="n">
        <x:f>I4718*TOMATO_HOURS*WEEKS*(1+TOMATO_DIM)^I4718+J4718*CARROT_HOURS*WEEKS*(1+CARROT_DIM)^J4718+K4718*MESCLUN_HOURS*WEEKS*(1+MESCLUN_DIM)^K4718</x:f>
        <x:v>2625.7575252605666</x:v>
      </x:c>
      <x:c r="N4718" s="267" t="n">
        <x:f>MAX(M4718-FARMER_HOURS,0)/TEMP_HOURS_PER_WORKER</x:f>
        <x:v>1.3234427258753934</x:v>
      </x:c>
      <x:c r="O4718" s="268" t="n">
        <x:f>I4718*TOMATO_PRICE+J4718*CARROT_PRICE+K4718*MESCLUN_PRICE</x:f>
        <x:v>127282</x:v>
      </x:c>
      <x:c r="P4718" s="268" t="n">
        <x:f>I4718*TOMATO_FERTILIZER+J4718*CARROT_FERTILIZER+K4718*MESCLUN_FERTILIZER</x:f>
        <x:v>26840</x:v>
      </x:c>
      <x:c r="Q4718" s="268" t="n">
        <x:f>MIN(M4718,FARMER_HOURS)*FARMER_RATE+MAX(M4718-FARMER_HOURS,0)*TEMP_RATE</x:f>
        <x:v>58086.068146884834</x:v>
      </x:c>
      <x:c r="R4718" s="268" t="n">
        <x:f>O4718-P4718-Q4718-FIXED_COST</x:f>
        <x:v>22355.931853115166</x:v>
      </x:c>
      <x:c r="S4718" s="139" t="str">
        <x:f>IF(AND(L4718&lt;=TOTAL_BED_CAP,N4718&lt;=TEMP_WORKER_CAP),"YES","NO")</x:f>
        <x:v>YES</x:v>
      </x:c>
      <x:c r="T4718" s="139" t="n">
        <x:f>IF(S4718="YES",R4718,-1E+99)</x:f>
        <x:v>22355.931853115166</x:v>
      </x:c>
    </x:row>
    <x:row r="4719">
      <x:c r="A4719" s="139"/>
      <x:c r="B4719" s="139"/>
      <x:c r="C4719" s="139"/>
      <x:c r="D4719" s="139"/>
      <x:c r="E4719" s="139"/>
      <x:c r="F4719" s="139"/>
      <x:c r="G4719" s="139"/>
      <x:c r="H4719" s="139"/>
      <x:c r="I4719" s="266" t="n">
        <x:f>INT((ROW()-ROW($I$46))/((CARROT_CAP+1)*(MESCLUN_CAP+1)))</x:f>
        <x:v>7</x:v>
      </x:c>
      <x:c r="J4719" s="266" t="n">
        <x:f>MOD(INT((ROW()-ROW($I$46))/(MESCLUN_CAP+1)),CARROT_CAP+1)</x:f>
        <x:v>3</x:v>
      </x:c>
      <x:c r="K4719" s="266" t="n">
        <x:f>MOD(ROW()-ROW($I$46),MESCLUN_CAP+1)</x:f>
        <x:v>23</x:v>
      </x:c>
      <x:c r="L4719" s="266" t="n">
        <x:f>SUM(I4719:K4719)</x:f>
        <x:v>33</x:v>
      </x:c>
      <x:c r="M4719" s="267" t="n">
        <x:f>I4719*TOMATO_HOURS*WEEKS*(1+TOMATO_DIM)^I4719+J4719*CARROT_HOURS*WEEKS*(1+CARROT_DIM)^J4719+K4719*MESCLUN_HOURS*WEEKS*(1+MESCLUN_DIM)^K4719</x:f>
        <x:v>2701.9041141180032</x:v>
      </x:c>
      <x:c r="N4719" s="267" t="n">
        <x:f>MAX(M4719-FARMER_HOURS,0)/TEMP_HOURS_PER_WORKER</x:f>
        <x:v>1.3763223014708357</x:v>
      </x:c>
      <x:c r="O4719" s="268" t="n">
        <x:f>I4719*TOMATO_PRICE+J4719*CARROT_PRICE+K4719*MESCLUN_PRICE</x:f>
        <x:v>129982</x:v>
      </x:c>
      <x:c r="P4719" s="268" t="n">
        <x:f>I4719*TOMATO_FERTILIZER+J4719*CARROT_FERTILIZER+K4719*MESCLUN_FERTILIZER</x:f>
        <x:v>27720</x:v>
      </x:c>
      <x:c r="Q4719" s="268" t="n">
        <x:f>MIN(M4719,FARMER_HOURS)*FARMER_RATE+MAX(M4719-FARMER_HOURS,0)*TEMP_RATE</x:f>
        <x:v>59408.05753677089</x:v>
      </x:c>
      <x:c r="R4719" s="268" t="n">
        <x:f>O4719-P4719-Q4719-FIXED_COST</x:f>
        <x:v>22853.942463229112</x:v>
      </x:c>
      <x:c r="S4719" s="139" t="str">
        <x:f>IF(AND(L4719&lt;=TOTAL_BED_CAP,N4719&lt;=TEMP_WORKER_CAP),"YES","NO")</x:f>
        <x:v>YES</x:v>
      </x:c>
      <x:c r="T4719" s="139" t="n">
        <x:f>IF(S4719="YES",R4719,-1E+99)</x:f>
        <x:v>22853.942463229112</x:v>
      </x:c>
    </x:row>
    <x:row r="4720">
      <x:c r="A4720" s="139"/>
      <x:c r="B4720" s="139"/>
      <x:c r="C4720" s="139"/>
      <x:c r="D4720" s="139"/>
      <x:c r="E4720" s="139"/>
      <x:c r="F4720" s="139"/>
      <x:c r="G4720" s="139"/>
      <x:c r="H4720" s="139"/>
      <x:c r="I4720" s="266" t="n">
        <x:f>INT((ROW()-ROW($I$46))/((CARROT_CAP+1)*(MESCLUN_CAP+1)))</x:f>
        <x:v>7</x:v>
      </x:c>
      <x:c r="J4720" s="266" t="n">
        <x:f>MOD(INT((ROW()-ROW($I$46))/(MESCLUN_CAP+1)),CARROT_CAP+1)</x:f>
        <x:v>3</x:v>
      </x:c>
      <x:c r="K4720" s="266" t="n">
        <x:f>MOD(ROW()-ROW($I$46),MESCLUN_CAP+1)</x:f>
        <x:v>24</x:v>
      </x:c>
      <x:c r="L4720" s="266" t="n">
        <x:f>SUM(I4720:K4720)</x:f>
        <x:v>34</x:v>
      </x:c>
      <x:c r="M4720" s="267" t="n">
        <x:f>I4720*TOMATO_HOURS*WEEKS*(1+TOMATO_DIM)^I4720+J4720*CARROT_HOURS*WEEKS*(1+CARROT_DIM)^J4720+K4720*MESCLUN_HOURS*WEEKS*(1+MESCLUN_DIM)^K4720</x:f>
        <x:v>2779.7510636974985</x:v>
      </x:c>
      <x:c r="N4720" s="267" t="n">
        <x:f>MAX(M4720-FARMER_HOURS,0)/TEMP_HOURS_PER_WORKER</x:f>
        <x:v>1.4303826831232629</x:v>
      </x:c>
      <x:c r="O4720" s="268" t="n">
        <x:f>I4720*TOMATO_PRICE+J4720*CARROT_PRICE+K4720*MESCLUN_PRICE</x:f>
        <x:v>132682</x:v>
      </x:c>
      <x:c r="P4720" s="268" t="n">
        <x:f>I4720*TOMATO_FERTILIZER+J4720*CARROT_FERTILIZER+K4720*MESCLUN_FERTILIZER</x:f>
        <x:v>28600</x:v>
      </x:c>
      <x:c r="Q4720" s="268" t="n">
        <x:f>MIN(M4720,FARMER_HOURS)*FARMER_RATE+MAX(M4720-FARMER_HOURS,0)*TEMP_RATE</x:f>
        <x:v>60759.56707808157</x:v>
      </x:c>
      <x:c r="R4720" s="268" t="n">
        <x:f>O4720-P4720-Q4720-FIXED_COST</x:f>
        <x:v>23322.43292191843</x:v>
      </x:c>
      <x:c r="S4720" s="139" t="str">
        <x:f>IF(AND(L4720&lt;=TOTAL_BED_CAP,N4720&lt;=TEMP_WORKER_CAP),"YES","NO")</x:f>
        <x:v>YES</x:v>
      </x:c>
      <x:c r="T4720" s="139" t="n">
        <x:f>IF(S4720="YES",R4720,-1E+99)</x:f>
        <x:v>23322.43292191843</x:v>
      </x:c>
    </x:row>
    <x:row r="4721">
      <x:c r="A4721" s="139"/>
      <x:c r="B4721" s="139"/>
      <x:c r="C4721" s="139"/>
      <x:c r="D4721" s="139"/>
      <x:c r="E4721" s="139"/>
      <x:c r="F4721" s="139"/>
      <x:c r="G4721" s="139"/>
      <x:c r="H4721" s="139"/>
      <x:c r="I4721" s="266" t="n">
        <x:f>INT((ROW()-ROW($I$46))/((CARROT_CAP+1)*(MESCLUN_CAP+1)))</x:f>
        <x:v>7</x:v>
      </x:c>
      <x:c r="J4721" s="266" t="n">
        <x:f>MOD(INT((ROW()-ROW($I$46))/(MESCLUN_CAP+1)),CARROT_CAP+1)</x:f>
        <x:v>3</x:v>
      </x:c>
      <x:c r="K4721" s="266" t="n">
        <x:f>MOD(ROW()-ROW($I$46),MESCLUN_CAP+1)</x:f>
        <x:v>25</x:v>
      </x:c>
      <x:c r="L4721" s="266" t="n">
        <x:f>SUM(I4721:K4721)</x:f>
        <x:v>35</x:v>
      </x:c>
      <x:c r="M4721" s="267" t="n">
        <x:f>I4721*TOMATO_HOURS*WEEKS*(1+TOMATO_DIM)^I4721+J4721*CARROT_HOURS*WEEKS*(1+CARROT_DIM)^J4721+K4721*MESCLUN_HOURS*WEEKS*(1+MESCLUN_DIM)^K4721</x:f>
        <x:v>2859.3289851125965</x:v>
      </x:c>
      <x:c r="N4721" s="267" t="n">
        <x:f>MAX(M4721-FARMER_HOURS,0)/TEMP_HOURS_PER_WORKER</x:f>
        <x:v>1.4856451285504142</x:v>
      </x:c>
      <x:c r="O4721" s="268" t="n">
        <x:f>I4721*TOMATO_PRICE+J4721*CARROT_PRICE+K4721*MESCLUN_PRICE</x:f>
        <x:v>135382</x:v>
      </x:c>
      <x:c r="P4721" s="268" t="n">
        <x:f>I4721*TOMATO_FERTILIZER+J4721*CARROT_FERTILIZER+K4721*MESCLUN_FERTILIZER</x:f>
        <x:v>29480</x:v>
      </x:c>
      <x:c r="Q4721" s="268" t="n">
        <x:f>MIN(M4721,FARMER_HOURS)*FARMER_RATE+MAX(M4721-FARMER_HOURS,0)*TEMP_RATE</x:f>
        <x:v>62141.128213760356</x:v>
      </x:c>
      <x:c r="R4721" s="268" t="n">
        <x:f>O4721-P4721-Q4721-FIXED_COST</x:f>
        <x:v>23760.871786239644</x:v>
      </x:c>
      <x:c r="S4721" s="139" t="str">
        <x:f>IF(AND(L4721&lt;=TOTAL_BED_CAP,N4721&lt;=TEMP_WORKER_CAP),"YES","NO")</x:f>
        <x:v>YES</x:v>
      </x:c>
      <x:c r="T4721" s="139" t="n">
        <x:f>IF(S4721="YES",R4721,-1E+99)</x:f>
        <x:v>23760.871786239644</x:v>
      </x:c>
    </x:row>
    <x:row r="4722">
      <x:c r="A4722" s="139"/>
      <x:c r="B4722" s="139"/>
      <x:c r="C4722" s="139"/>
      <x:c r="D4722" s="139"/>
      <x:c r="E4722" s="139"/>
      <x:c r="F4722" s="139"/>
      <x:c r="G4722" s="139"/>
      <x:c r="H4722" s="139"/>
      <x:c r="I4722" s="266" t="n">
        <x:f>INT((ROW()-ROW($I$46))/((CARROT_CAP+1)*(MESCLUN_CAP+1)))</x:f>
        <x:v>7</x:v>
      </x:c>
      <x:c r="J4722" s="266" t="n">
        <x:f>MOD(INT((ROW()-ROW($I$46))/(MESCLUN_CAP+1)),CARROT_CAP+1)</x:f>
        <x:v>3</x:v>
      </x:c>
      <x:c r="K4722" s="266" t="n">
        <x:f>MOD(ROW()-ROW($I$46),MESCLUN_CAP+1)</x:f>
        <x:v>26</x:v>
      </x:c>
      <x:c r="L4722" s="266" t="n">
        <x:f>SUM(I4722:K4722)</x:f>
        <x:v>36</x:v>
      </x:c>
      <x:c r="M4722" s="267" t="n">
        <x:f>I4722*TOMATO_HOURS*WEEKS*(1+TOMATO_DIM)^I4722+J4722*CARROT_HOURS*WEEKS*(1+CARROT_DIM)^J4722+K4722*MESCLUN_HOURS*WEEKS*(1+MESCLUN_DIM)^K4722</x:f>
        <x:v>2940.6689890733132</x:v>
      </x:c>
      <x:c r="N4722" s="267" t="n">
        <x:f>MAX(M4722-FARMER_HOURS,0)/TEMP_HOURS_PER_WORKER</x:f>
        <x:v>1.542131242412023</x:v>
      </x:c>
      <x:c r="O4722" s="268" t="n">
        <x:f>I4722*TOMATO_PRICE+J4722*CARROT_PRICE+K4722*MESCLUN_PRICE</x:f>
        <x:v>138082</x:v>
      </x:c>
      <x:c r="P4722" s="268" t="n">
        <x:f>I4722*TOMATO_FERTILIZER+J4722*CARROT_FERTILIZER+K4722*MESCLUN_FERTILIZER</x:f>
        <x:v>30360</x:v>
      </x:c>
      <x:c r="Q4722" s="268" t="n">
        <x:f>MIN(M4722,FARMER_HOURS)*FARMER_RATE+MAX(M4722-FARMER_HOURS,0)*TEMP_RATE</x:f>
        <x:v>63553.28106030058</x:v>
      </x:c>
      <x:c r="R4722" s="268" t="n">
        <x:f>O4722-P4722-Q4722-FIXED_COST</x:f>
        <x:v>24168.71893969942</x:v>
      </x:c>
      <x:c r="S4722" s="139" t="str">
        <x:f>IF(AND(L4722&lt;=TOTAL_BED_CAP,N4722&lt;=TEMP_WORKER_CAP),"YES","NO")</x:f>
        <x:v>YES</x:v>
      </x:c>
      <x:c r="T4722" s="139" t="n">
        <x:f>IF(S4722="YES",R4722,-1E+99)</x:f>
        <x:v>24168.71893969942</x:v>
      </x:c>
    </x:row>
    <x:row r="4723">
      <x:c r="A4723" s="139"/>
      <x:c r="B4723" s="139"/>
      <x:c r="C4723" s="139"/>
      <x:c r="D4723" s="139"/>
      <x:c r="E4723" s="139"/>
      <x:c r="F4723" s="139"/>
      <x:c r="G4723" s="139"/>
      <x:c r="H4723" s="139"/>
      <x:c r="I4723" s="266" t="n">
        <x:f>INT((ROW()-ROW($I$46))/((CARROT_CAP+1)*(MESCLUN_CAP+1)))</x:f>
        <x:v>7</x:v>
      </x:c>
      <x:c r="J4723" s="266" t="n">
        <x:f>MOD(INT((ROW()-ROW($I$46))/(MESCLUN_CAP+1)),CARROT_CAP+1)</x:f>
        <x:v>3</x:v>
      </x:c>
      <x:c r="K4723" s="266" t="n">
        <x:f>MOD(ROW()-ROW($I$46),MESCLUN_CAP+1)</x:f>
        <x:v>27</x:v>
      </x:c>
      <x:c r="L4723" s="266" t="n">
        <x:f>SUM(I4723:K4723)</x:f>
        <x:v>37</x:v>
      </x:c>
      <x:c r="M4723" s="267" t="n">
        <x:f>I4723*TOMATO_HOURS*WEEKS*(1+TOMATO_DIM)^I4723+J4723*CARROT_HOURS*WEEKS*(1+CARROT_DIM)^J4723+K4723*MESCLUN_HOURS*WEEKS*(1+MESCLUN_DIM)^K4723</x:f>
        <x:v>3023.8026935930707</x:v>
      </x:c>
      <x:c r="N4723" s="267" t="n">
        <x:f>MAX(M4723-FARMER_HOURS,0)/TEMP_HOURS_PER_WORKER</x:f>
        <x:v>1.5998629816618546</x:v>
      </x:c>
      <x:c r="O4723" s="268" t="n">
        <x:f>I4723*TOMATO_PRICE+J4723*CARROT_PRICE+K4723*MESCLUN_PRICE</x:f>
        <x:v>140782</x:v>
      </x:c>
      <x:c r="P4723" s="268" t="n">
        <x:f>I4723*TOMATO_FERTILIZER+J4723*CARROT_FERTILIZER+K4723*MESCLUN_FERTILIZER</x:f>
        <x:v>31240</x:v>
      </x:c>
      <x:c r="Q4723" s="268" t="n">
        <x:f>MIN(M4723,FARMER_HOURS)*FARMER_RATE+MAX(M4723-FARMER_HOURS,0)*TEMP_RATE</x:f>
        <x:v>64996.57454154637</x:v>
      </x:c>
      <x:c r="R4723" s="268" t="n">
        <x:f>O4723-P4723-Q4723-FIXED_COST</x:f>
        <x:v>24545.425458453632</x:v>
      </x:c>
      <x:c r="S4723" s="139" t="str">
        <x:f>IF(AND(L4723&lt;=TOTAL_BED_CAP,N4723&lt;=TEMP_WORKER_CAP),"YES","NO")</x:f>
        <x:v>YES</x:v>
      </x:c>
      <x:c r="T4723" s="139" t="n">
        <x:f>IF(S4723="YES",R4723,-1E+99)</x:f>
        <x:v>24545.425458453632</x:v>
      </x:c>
    </x:row>
    <x:row r="4724">
      <x:c r="A4724" s="139"/>
      <x:c r="B4724" s="139"/>
      <x:c r="C4724" s="139"/>
      <x:c r="D4724" s="139"/>
      <x:c r="E4724" s="139"/>
      <x:c r="F4724" s="139"/>
      <x:c r="G4724" s="139"/>
      <x:c r="H4724" s="139"/>
      <x:c r="I4724" s="266" t="n">
        <x:f>INT((ROW()-ROW($I$46))/((CARROT_CAP+1)*(MESCLUN_CAP+1)))</x:f>
        <x:v>7</x:v>
      </x:c>
      <x:c r="J4724" s="266" t="n">
        <x:f>MOD(INT((ROW()-ROW($I$46))/(MESCLUN_CAP+1)),CARROT_CAP+1)</x:f>
        <x:v>3</x:v>
      </x:c>
      <x:c r="K4724" s="266" t="n">
        <x:f>MOD(ROW()-ROW($I$46),MESCLUN_CAP+1)</x:f>
        <x:v>28</x:v>
      </x:c>
      <x:c r="L4724" s="266" t="n">
        <x:f>SUM(I4724:K4724)</x:f>
        <x:v>38</x:v>
      </x:c>
      <x:c r="M4724" s="267" t="n">
        <x:f>I4724*TOMATO_HOURS*WEEKS*(1+TOMATO_DIM)^I4724+J4724*CARROT_HOURS*WEEKS*(1+CARROT_DIM)^J4724+K4724*MESCLUN_HOURS*WEEKS*(1+MESCLUN_DIM)^K4724</x:f>
        <x:v>3108.762231810224</x:v>
      </x:c>
      <x:c r="N4724" s="267" t="n">
        <x:f>MAX(M4724-FARMER_HOURS,0)/TEMP_HOURS_PER_WORKER</x:f>
        <x:v>1.6588626609793222</x:v>
      </x:c>
      <x:c r="O4724" s="268" t="n">
        <x:f>I4724*TOMATO_PRICE+J4724*CARROT_PRICE+K4724*MESCLUN_PRICE</x:f>
        <x:v>143482</x:v>
      </x:c>
      <x:c r="P4724" s="268" t="n">
        <x:f>I4724*TOMATO_FERTILIZER+J4724*CARROT_FERTILIZER+K4724*MESCLUN_FERTILIZER</x:f>
        <x:v>32120</x:v>
      </x:c>
      <x:c r="Q4724" s="268" t="n">
        <x:f>MIN(M4724,FARMER_HOURS)*FARMER_RATE+MAX(M4724-FARMER_HOURS,0)*TEMP_RATE</x:f>
        <x:v>66471.56652448306</x:v>
      </x:c>
      <x:c r="R4724" s="268" t="n">
        <x:f>O4724-P4724-Q4724-FIXED_COST</x:f>
        <x:v>24890.43347551694</x:v>
      </x:c>
      <x:c r="S4724" s="139" t="str">
        <x:f>IF(AND(L4724&lt;=TOTAL_BED_CAP,N4724&lt;=TEMP_WORKER_CAP),"YES","NO")</x:f>
        <x:v>YES</x:v>
      </x:c>
      <x:c r="T4724" s="139" t="n">
        <x:f>IF(S4724="YES",R4724,-1E+99)</x:f>
        <x:v>24890.43347551694</x:v>
      </x:c>
    </x:row>
    <x:row r="4725">
      <x:c r="A4725" s="139"/>
      <x:c r="B4725" s="139"/>
      <x:c r="C4725" s="139"/>
      <x:c r="D4725" s="139"/>
      <x:c r="E4725" s="139"/>
      <x:c r="F4725" s="139"/>
      <x:c r="G4725" s="139"/>
      <x:c r="H4725" s="139"/>
      <x:c r="I4725" s="266" t="n">
        <x:f>INT((ROW()-ROW($I$46))/((CARROT_CAP+1)*(MESCLUN_CAP+1)))</x:f>
        <x:v>7</x:v>
      </x:c>
      <x:c r="J4725" s="266" t="n">
        <x:f>MOD(INT((ROW()-ROW($I$46))/(MESCLUN_CAP+1)),CARROT_CAP+1)</x:f>
        <x:v>3</x:v>
      </x:c>
      <x:c r="K4725" s="266" t="n">
        <x:f>MOD(ROW()-ROW($I$46),MESCLUN_CAP+1)</x:f>
        <x:v>29</x:v>
      </x:c>
      <x:c r="L4725" s="266" t="n">
        <x:f>SUM(I4725:K4725)</x:f>
        <x:v>39</x:v>
      </x:c>
      <x:c r="M4725" s="267" t="n">
        <x:f>I4725*TOMATO_HOURS*WEEKS*(1+TOMATO_DIM)^I4725+J4725*CARROT_HOURS*WEEKS*(1+CARROT_DIM)^J4725+K4725*MESCLUN_HOURS*WEEKS*(1+MESCLUN_DIM)^K4725</x:f>
        <x:v>3195.5802599258773</x:v>
      </x:c>
      <x:c r="N4725" s="267" t="n">
        <x:f>MAX(M4725-FARMER_HOURS,0)/TEMP_HOURS_PER_WORKER</x:f>
        <x:v>1.7191529582818592</x:v>
      </x:c>
      <x:c r="O4725" s="268" t="n">
        <x:f>I4725*TOMATO_PRICE+J4725*CARROT_PRICE+K4725*MESCLUN_PRICE</x:f>
        <x:v>146182</x:v>
      </x:c>
      <x:c r="P4725" s="268" t="n">
        <x:f>I4725*TOMATO_FERTILIZER+J4725*CARROT_FERTILIZER+K4725*MESCLUN_FERTILIZER</x:f>
        <x:v>33000</x:v>
      </x:c>
      <x:c r="Q4725" s="268" t="n">
        <x:f>MIN(M4725,FARMER_HOURS)*FARMER_RATE+MAX(M4725-FARMER_HOURS,0)*TEMP_RATE</x:f>
        <x:v>67978.82395704648</x:v>
      </x:c>
      <x:c r="R4725" s="268" t="n">
        <x:f>O4725-P4725-Q4725-FIXED_COST</x:f>
        <x:v>25203.17604295352</x:v>
      </x:c>
      <x:c r="S4725" s="139" t="str">
        <x:f>IF(AND(L4725&lt;=TOTAL_BED_CAP,N4725&lt;=TEMP_WORKER_CAP),"YES","NO")</x:f>
        <x:v>YES</x:v>
      </x:c>
      <x:c r="T4725" s="139" t="n">
        <x:f>IF(S4725="YES",R4725,-1E+99)</x:f>
        <x:v>25203.17604295352</x:v>
      </x:c>
    </x:row>
    <x:row r="4726">
      <x:c r="A4726" s="139"/>
      <x:c r="B4726" s="139"/>
      <x:c r="C4726" s="139"/>
      <x:c r="D4726" s="139"/>
      <x:c r="E4726" s="139"/>
      <x:c r="F4726" s="139"/>
      <x:c r="G4726" s="139"/>
      <x:c r="H4726" s="139"/>
      <x:c r="I4726" s="266" t="n">
        <x:f>INT((ROW()-ROW($I$46))/((CARROT_CAP+1)*(MESCLUN_CAP+1)))</x:f>
        <x:v>7</x:v>
      </x:c>
      <x:c r="J4726" s="266" t="n">
        <x:f>MOD(INT((ROW()-ROW($I$46))/(MESCLUN_CAP+1)),CARROT_CAP+1)</x:f>
        <x:v>3</x:v>
      </x:c>
      <x:c r="K4726" s="266" t="n">
        <x:f>MOD(ROW()-ROW($I$46),MESCLUN_CAP+1)</x:f>
        <x:v>30</x:v>
      </x:c>
      <x:c r="L4726" s="266" t="n">
        <x:f>SUM(I4726:K4726)</x:f>
        <x:v>40</x:v>
      </x:c>
      <x:c r="M4726" s="267" t="n">
        <x:f>I4726*TOMATO_HOURS*WEEKS*(1+TOMATO_DIM)^I4726+J4726*CARROT_HOURS*WEEKS*(1+CARROT_DIM)^J4726+K4726*MESCLUN_HOURS*WEEKS*(1+MESCLUN_DIM)^K4726</x:f>
        <x:v>3284.289965259647</x:v>
      </x:c>
      <x:c r="N4726" s="267" t="n">
        <x:f>MAX(M4726-FARMER_HOURS,0)/TEMP_HOURS_PER_WORKER</x:f>
        <x:v>1.7807569203191993</x:v>
      </x:c>
      <x:c r="O4726" s="268" t="n">
        <x:f>I4726*TOMATO_PRICE+J4726*CARROT_PRICE+K4726*MESCLUN_PRICE</x:f>
        <x:v>148882</x:v>
      </x:c>
      <x:c r="P4726" s="268" t="n">
        <x:f>I4726*TOMATO_FERTILIZER+J4726*CARROT_FERTILIZER+K4726*MESCLUN_FERTILIZER</x:f>
        <x:v>33880</x:v>
      </x:c>
      <x:c r="Q4726" s="268" t="n">
        <x:f>MIN(M4726,FARMER_HOURS)*FARMER_RATE+MAX(M4726-FARMER_HOURS,0)*TEMP_RATE</x:f>
        <x:v>69518.92300797999</x:v>
      </x:c>
      <x:c r="R4726" s="268" t="n">
        <x:f>O4726-P4726-Q4726-FIXED_COST</x:f>
        <x:v>25483.07699202001</x:v>
      </x:c>
      <x:c r="S4726" s="139" t="str">
        <x:f>IF(AND(L4726&lt;=TOTAL_BED_CAP,N4726&lt;=TEMP_WORKER_CAP),"YES","NO")</x:f>
        <x:v>YES</x:v>
      </x:c>
      <x:c r="T4726" s="139" t="n">
        <x:f>IF(S4726="YES",R4726,-1E+99)</x:f>
        <x:v>25483.07699202001</x:v>
      </x:c>
    </x:row>
    <x:row r="4727">
      <x:c r="A4727" s="139"/>
      <x:c r="B4727" s="139"/>
      <x:c r="C4727" s="139"/>
      <x:c r="D4727" s="139"/>
      <x:c r="E4727" s="139"/>
      <x:c r="F4727" s="139"/>
      <x:c r="G4727" s="139"/>
      <x:c r="H4727" s="139"/>
      <x:c r="I4727" s="266" t="n">
        <x:f>INT((ROW()-ROW($I$46))/((CARROT_CAP+1)*(MESCLUN_CAP+1)))</x:f>
        <x:v>7</x:v>
      </x:c>
      <x:c r="J4727" s="266" t="n">
        <x:f>MOD(INT((ROW()-ROW($I$46))/(MESCLUN_CAP+1)),CARROT_CAP+1)</x:f>
        <x:v>4</x:v>
      </x:c>
      <x:c r="K4727" s="266" t="n">
        <x:f>MOD(ROW()-ROW($I$46),MESCLUN_CAP+1)</x:f>
        <x:v>0</x:v>
      </x:c>
      <x:c r="L4727" s="266" t="n">
        <x:f>SUM(I4727:K4727)</x:f>
        <x:v>11</x:v>
      </x:c>
      <x:c r="M4727" s="267" t="n">
        <x:f>I4727*TOMATO_HOURS*WEEKS*(1+TOMATO_DIM)^I4727+J4727*CARROT_HOURS*WEEKS*(1+CARROT_DIM)^J4727+K4727*MESCLUN_HOURS*WEEKS*(1+MESCLUN_DIM)^K4727</x:f>
        <x:v>1360.1493198750006</x:v>
      </x:c>
      <x:c r="N4727" s="267" t="n">
        <x:f>MAX(M4727-FARMER_HOURS,0)/TEMP_HOURS_PER_WORKER</x:f>
        <x:v>0.44454813880208377</x:v>
      </x:c>
      <x:c r="O4727" s="268" t="n">
        <x:f>I4727*TOMATO_PRICE+J4727*CARROT_PRICE+K4727*MESCLUN_PRICE</x:f>
        <x:v>69976</x:v>
      </x:c>
      <x:c r="P4727" s="268" t="n">
        <x:f>I4727*TOMATO_FERTILIZER+J4727*CARROT_FERTILIZER+K4727*MESCLUN_FERTILIZER</x:f>
        <x:v>7920</x:v>
      </x:c>
      <x:c r="Q4727" s="268" t="n">
        <x:f>MIN(M4727,FARMER_HOURS)*FARMER_RATE+MAX(M4727-FARMER_HOURS,0)*TEMP_RATE</x:f>
        <x:v>36113.703470052096</x:v>
      </x:c>
      <x:c r="R4727" s="268" t="n">
        <x:f>O4727-P4727-Q4727-FIXED_COST</x:f>
        <x:v>5942.296529947904</x:v>
      </x:c>
      <x:c r="S4727" s="139" t="str">
        <x:f>IF(AND(L4727&lt;=TOTAL_BED_CAP,N4727&lt;=TEMP_WORKER_CAP),"YES","NO")</x:f>
        <x:v>YES</x:v>
      </x:c>
      <x:c r="T4727" s="139" t="n">
        <x:f>IF(S4727="YES",R4727,-1E+99)</x:f>
        <x:v>5942.296529947904</x:v>
      </x:c>
    </x:row>
    <x:row r="4728">
      <x:c r="A4728" s="139"/>
      <x:c r="B4728" s="139"/>
      <x:c r="C4728" s="139"/>
      <x:c r="D4728" s="139"/>
      <x:c r="E4728" s="139"/>
      <x:c r="F4728" s="139"/>
      <x:c r="G4728" s="139"/>
      <x:c r="H4728" s="139"/>
      <x:c r="I4728" s="266" t="n">
        <x:f>INT((ROW()-ROW($I$46))/((CARROT_CAP+1)*(MESCLUN_CAP+1)))</x:f>
        <x:v>7</x:v>
      </x:c>
      <x:c r="J4728" s="266" t="n">
        <x:f>MOD(INT((ROW()-ROW($I$46))/(MESCLUN_CAP+1)),CARROT_CAP+1)</x:f>
        <x:v>4</x:v>
      </x:c>
      <x:c r="K4728" s="266" t="n">
        <x:f>MOD(ROW()-ROW($I$46),MESCLUN_CAP+1)</x:f>
        <x:v>1</x:v>
      </x:c>
      <x:c r="L4728" s="266" t="n">
        <x:f>SUM(I4728:K4728)</x:f>
        <x:v>12</x:v>
      </x:c>
      <x:c r="M4728" s="267" t="n">
        <x:f>I4728*TOMATO_HOURS*WEEKS*(1+TOMATO_DIM)^I4728+J4728*CARROT_HOURS*WEEKS*(1+CARROT_DIM)^J4728+K4728*MESCLUN_HOURS*WEEKS*(1+MESCLUN_DIM)^K4728</x:f>
        <x:v>1405.7118198750006</x:v>
      </x:c>
      <x:c r="N4728" s="267" t="n">
        <x:f>MAX(M4728-FARMER_HOURS,0)/TEMP_HOURS_PER_WORKER</x:f>
        <x:v>0.47618876380208375</x:v>
      </x:c>
      <x:c r="O4728" s="268" t="n">
        <x:f>I4728*TOMATO_PRICE+J4728*CARROT_PRICE+K4728*MESCLUN_PRICE</x:f>
        <x:v>72676</x:v>
      </x:c>
      <x:c r="P4728" s="268" t="n">
        <x:f>I4728*TOMATO_FERTILIZER+J4728*CARROT_FERTILIZER+K4728*MESCLUN_FERTILIZER</x:f>
        <x:v>8800</x:v>
      </x:c>
      <x:c r="Q4728" s="268" t="n">
        <x:f>MIN(M4728,FARMER_HOURS)*FARMER_RATE+MAX(M4728-FARMER_HOURS,0)*TEMP_RATE</x:f>
        <x:v>36904.719095052096</x:v>
      </x:c>
      <x:c r="R4728" s="268" t="n">
        <x:f>O4728-P4728-Q4728-FIXED_COST</x:f>
        <x:v>6971.280904947904</x:v>
      </x:c>
      <x:c r="S4728" s="139" t="str">
        <x:f>IF(AND(L4728&lt;=TOTAL_BED_CAP,N4728&lt;=TEMP_WORKER_CAP),"YES","NO")</x:f>
        <x:v>YES</x:v>
      </x:c>
      <x:c r="T4728" s="139" t="n">
        <x:f>IF(S4728="YES",R4728,-1E+99)</x:f>
        <x:v>6971.280904947904</x:v>
      </x:c>
    </x:row>
    <x:row r="4729">
      <x:c r="A4729" s="139"/>
      <x:c r="B4729" s="139"/>
      <x:c r="C4729" s="139"/>
      <x:c r="D4729" s="139"/>
      <x:c r="E4729" s="139"/>
      <x:c r="F4729" s="139"/>
      <x:c r="G4729" s="139"/>
      <x:c r="H4729" s="139"/>
      <x:c r="I4729" s="266" t="n">
        <x:f>INT((ROW()-ROW($I$46))/((CARROT_CAP+1)*(MESCLUN_CAP+1)))</x:f>
        <x:v>7</x:v>
      </x:c>
      <x:c r="J4729" s="266" t="n">
        <x:f>MOD(INT((ROW()-ROW($I$46))/(MESCLUN_CAP+1)),CARROT_CAP+1)</x:f>
        <x:v>4</x:v>
      </x:c>
      <x:c r="K4729" s="266" t="n">
        <x:f>MOD(ROW()-ROW($I$46),MESCLUN_CAP+1)</x:f>
        <x:v>2</x:v>
      </x:c>
      <x:c r="L4729" s="266" t="n">
        <x:f>SUM(I4729:K4729)</x:f>
        <x:v>13</x:v>
      </x:c>
      <x:c r="M4729" s="267" t="n">
        <x:f>I4729*TOMATO_HOURS*WEEKS*(1+TOMATO_DIM)^I4729+J4729*CARROT_HOURS*WEEKS*(1+CARROT_DIM)^J4729+K4729*MESCLUN_HOURS*WEEKS*(1+MESCLUN_DIM)^K4729</x:f>
        <x:v>1452.4133823750005</x:v>
      </x:c>
      <x:c r="N4729" s="267" t="n">
        <x:f>MAX(M4729-FARMER_HOURS,0)/TEMP_HOURS_PER_WORKER</x:f>
        <x:v>0.5086204044270837</x:v>
      </x:c>
      <x:c r="O4729" s="268" t="n">
        <x:f>I4729*TOMATO_PRICE+J4729*CARROT_PRICE+K4729*MESCLUN_PRICE</x:f>
        <x:v>75376</x:v>
      </x:c>
      <x:c r="P4729" s="268" t="n">
        <x:f>I4729*TOMATO_FERTILIZER+J4729*CARROT_FERTILIZER+K4729*MESCLUN_FERTILIZER</x:f>
        <x:v>9680</x:v>
      </x:c>
      <x:c r="Q4729" s="268" t="n">
        <x:f>MIN(M4729,FARMER_HOURS)*FARMER_RATE+MAX(M4729-FARMER_HOURS,0)*TEMP_RATE</x:f>
        <x:v>37715.51011067709</x:v>
      </x:c>
      <x:c r="R4729" s="268" t="n">
        <x:f>O4729-P4729-Q4729-FIXED_COST</x:f>
        <x:v>7980.489889322911</x:v>
      </x:c>
      <x:c r="S4729" s="139" t="str">
        <x:f>IF(AND(L4729&lt;=TOTAL_BED_CAP,N4729&lt;=TEMP_WORKER_CAP),"YES","NO")</x:f>
        <x:v>YES</x:v>
      </x:c>
      <x:c r="T4729" s="139" t="n">
        <x:f>IF(S4729="YES",R4729,-1E+99)</x:f>
        <x:v>7980.489889322911</x:v>
      </x:c>
    </x:row>
    <x:row r="4730">
      <x:c r="A4730" s="139"/>
      <x:c r="B4730" s="139"/>
      <x:c r="C4730" s="139"/>
      <x:c r="D4730" s="139"/>
      <x:c r="E4730" s="139"/>
      <x:c r="F4730" s="139"/>
      <x:c r="G4730" s="139"/>
      <x:c r="H4730" s="139"/>
      <x:c r="I4730" s="266" t="n">
        <x:f>INT((ROW()-ROW($I$46))/((CARROT_CAP+1)*(MESCLUN_CAP+1)))</x:f>
        <x:v>7</x:v>
      </x:c>
      <x:c r="J4730" s="266" t="n">
        <x:f>MOD(INT((ROW()-ROW($I$46))/(MESCLUN_CAP+1)),CARROT_CAP+1)</x:f>
        <x:v>4</x:v>
      </x:c>
      <x:c r="K4730" s="266" t="n">
        <x:f>MOD(ROW()-ROW($I$46),MESCLUN_CAP+1)</x:f>
        <x:v>3</x:v>
      </x:c>
      <x:c r="L4730" s="266" t="n">
        <x:f>SUM(I4730:K4730)</x:f>
        <x:v>14</x:v>
      </x:c>
      <x:c r="M4730" s="267" t="n">
        <x:f>I4730*TOMATO_HOURS*WEEKS*(1+TOMATO_DIM)^I4730+J4730*CARROT_HOURS*WEEKS*(1+CARROT_DIM)^J4730+K4730*MESCLUN_HOURS*WEEKS*(1+MESCLUN_DIM)^K4730</x:f>
        <x:v>1500.2753647968757</x:v>
      </x:c>
      <x:c r="N4730" s="267" t="n">
        <x:f>MAX(M4730-FARMER_HOURS,0)/TEMP_HOURS_PER_WORKER</x:f>
        <x:v>0.5418578922200525</x:v>
      </x:c>
      <x:c r="O4730" s="268" t="n">
        <x:f>I4730*TOMATO_PRICE+J4730*CARROT_PRICE+K4730*MESCLUN_PRICE</x:f>
        <x:v>78076</x:v>
      </x:c>
      <x:c r="P4730" s="268" t="n">
        <x:f>I4730*TOMATO_FERTILIZER+J4730*CARROT_FERTILIZER+K4730*MESCLUN_FERTILIZER</x:f>
        <x:v>10560</x:v>
      </x:c>
      <x:c r="Q4730" s="268" t="n">
        <x:f>MIN(M4730,FARMER_HOURS)*FARMER_RATE+MAX(M4730-FARMER_HOURS,0)*TEMP_RATE</x:f>
        <x:v>38546.447305501315</x:v>
      </x:c>
      <x:c r="R4730" s="268" t="n">
        <x:f>O4730-P4730-Q4730-FIXED_COST</x:f>
        <x:v>8969.552694498685</x:v>
      </x:c>
      <x:c r="S4730" s="139" t="str">
        <x:f>IF(AND(L4730&lt;=TOTAL_BED_CAP,N4730&lt;=TEMP_WORKER_CAP),"YES","NO")</x:f>
        <x:v>YES</x:v>
      </x:c>
      <x:c r="T4730" s="139" t="n">
        <x:f>IF(S4730="YES",R4730,-1E+99)</x:f>
        <x:v>8969.552694498685</x:v>
      </x:c>
    </x:row>
    <x:row r="4731">
      <x:c r="A4731" s="139"/>
      <x:c r="B4731" s="139"/>
      <x:c r="C4731" s="139"/>
      <x:c r="D4731" s="139"/>
      <x:c r="E4731" s="139"/>
      <x:c r="F4731" s="139"/>
      <x:c r="G4731" s="139"/>
      <x:c r="H4731" s="139"/>
      <x:c r="I4731" s="266" t="n">
        <x:f>INT((ROW()-ROW($I$46))/((CARROT_CAP+1)*(MESCLUN_CAP+1)))</x:f>
        <x:v>7</x:v>
      </x:c>
      <x:c r="J4731" s="266" t="n">
        <x:f>MOD(INT((ROW()-ROW($I$46))/(MESCLUN_CAP+1)),CARROT_CAP+1)</x:f>
        <x:v>4</x:v>
      </x:c>
      <x:c r="K4731" s="266" t="n">
        <x:f>MOD(ROW()-ROW($I$46),MESCLUN_CAP+1)</x:f>
        <x:v>4</x:v>
      </x:c>
      <x:c r="L4731" s="266" t="n">
        <x:f>SUM(I4731:K4731)</x:f>
        <x:v>15</x:v>
      </x:c>
      <x:c r="M4731" s="267" t="n">
        <x:f>I4731*TOMATO_HOURS*WEEKS*(1+TOMATO_DIM)^I4731+J4731*CARROT_HOURS*WEEKS*(1+CARROT_DIM)^J4731+K4731*MESCLUN_HOURS*WEEKS*(1+MESCLUN_DIM)^K4731</x:f>
        <x:v>1549.319480519532</x:v>
      </x:c>
      <x:c r="N4731" s="267" t="n">
        <x:f>MAX(M4731-FARMER_HOURS,0)/TEMP_HOURS_PER_WORKER</x:f>
        <x:v>0.5759163059163416</x:v>
      </x:c>
      <x:c r="O4731" s="268" t="n">
        <x:f>I4731*TOMATO_PRICE+J4731*CARROT_PRICE+K4731*MESCLUN_PRICE</x:f>
        <x:v>80776</x:v>
      </x:c>
      <x:c r="P4731" s="268" t="n">
        <x:f>I4731*TOMATO_FERTILIZER+J4731*CARROT_FERTILIZER+K4731*MESCLUN_FERTILIZER</x:f>
        <x:v>11440</x:v>
      </x:c>
      <x:c r="Q4731" s="268" t="n">
        <x:f>MIN(M4731,FARMER_HOURS)*FARMER_RATE+MAX(M4731-FARMER_HOURS,0)*TEMP_RATE</x:f>
        <x:v>39397.90764790854</x:v>
      </x:c>
      <x:c r="R4731" s="268" t="n">
        <x:f>O4731-P4731-Q4731-FIXED_COST</x:f>
        <x:v>9938.092352091458</x:v>
      </x:c>
      <x:c r="S4731" s="139" t="str">
        <x:f>IF(AND(L4731&lt;=TOTAL_BED_CAP,N4731&lt;=TEMP_WORKER_CAP),"YES","NO")</x:f>
        <x:v>YES</x:v>
      </x:c>
      <x:c r="T4731" s="139" t="n">
        <x:f>IF(S4731="YES",R4731,-1E+99)</x:f>
        <x:v>9938.092352091458</x:v>
      </x:c>
    </x:row>
    <x:row r="4732">
      <x:c r="A4732" s="139"/>
      <x:c r="B4732" s="139"/>
      <x:c r="C4732" s="139"/>
      <x:c r="D4732" s="139"/>
      <x:c r="E4732" s="139"/>
      <x:c r="F4732" s="139"/>
      <x:c r="G4732" s="139"/>
      <x:c r="H4732" s="139"/>
      <x:c r="I4732" s="266" t="n">
        <x:f>INT((ROW()-ROW($I$46))/((CARROT_CAP+1)*(MESCLUN_CAP+1)))</x:f>
        <x:v>7</x:v>
      </x:c>
      <x:c r="J4732" s="266" t="n">
        <x:f>MOD(INT((ROW()-ROW($I$46))/(MESCLUN_CAP+1)),CARROT_CAP+1)</x:f>
        <x:v>4</x:v>
      </x:c>
      <x:c r="K4732" s="266" t="n">
        <x:f>MOD(ROW()-ROW($I$46),MESCLUN_CAP+1)</x:f>
        <x:v>5</x:v>
      </x:c>
      <x:c r="L4732" s="266" t="n">
        <x:f>SUM(I4732:K4732)</x:f>
        <x:v>16</x:v>
      </x:c>
      <x:c r="M4732" s="267" t="n">
        <x:f>I4732*TOMATO_HOURS*WEEKS*(1+TOMATO_DIM)^I4732+J4732*CARROT_HOURS*WEEKS*(1+CARROT_DIM)^J4732+K4732*MESCLUN_HOURS*WEEKS*(1+MESCLUN_DIM)^K4732</x:f>
        <x:v>1599.5678044407355</x:v>
      </x:c>
      <x:c r="N4732" s="267" t="n">
        <x:f>MAX(M4732-FARMER_HOURS,0)/TEMP_HOURS_PER_WORKER</x:f>
        <x:v>0.6108109753060663</x:v>
      </x:c>
      <x:c r="O4732" s="268" t="n">
        <x:f>I4732*TOMATO_PRICE+J4732*CARROT_PRICE+K4732*MESCLUN_PRICE</x:f>
        <x:v>83476</x:v>
      </x:c>
      <x:c r="P4732" s="268" t="n">
        <x:f>I4732*TOMATO_FERTILIZER+J4732*CARROT_FERTILIZER+K4732*MESCLUN_FERTILIZER</x:f>
        <x:v>12320</x:v>
      </x:c>
      <x:c r="Q4732" s="268" t="n">
        <x:f>MIN(M4732,FARMER_HOURS)*FARMER_RATE+MAX(M4732-FARMER_HOURS,0)*TEMP_RATE</x:f>
        <x:v>40270.27438265166</x:v>
      </x:c>
      <x:c r="R4732" s="268" t="n">
        <x:f>O4732-P4732-Q4732-FIXED_COST</x:f>
        <x:v>10885.72561734834</x:v>
      </x:c>
      <x:c r="S4732" s="139" t="str">
        <x:f>IF(AND(L4732&lt;=TOTAL_BED_CAP,N4732&lt;=TEMP_WORKER_CAP),"YES","NO")</x:f>
        <x:v>YES</x:v>
      </x:c>
      <x:c r="T4732" s="139" t="n">
        <x:f>IF(S4732="YES",R4732,-1E+99)</x:f>
        <x:v>10885.72561734834</x:v>
      </x:c>
    </x:row>
    <x:row r="4733">
      <x:c r="A4733" s="139"/>
      <x:c r="B4733" s="139"/>
      <x:c r="C4733" s="139"/>
      <x:c r="D4733" s="139"/>
      <x:c r="E4733" s="139"/>
      <x:c r="F4733" s="139"/>
      <x:c r="G4733" s="139"/>
      <x:c r="H4733" s="139"/>
      <x:c r="I4733" s="266" t="n">
        <x:f>INT((ROW()-ROW($I$46))/((CARROT_CAP+1)*(MESCLUN_CAP+1)))</x:f>
        <x:v>7</x:v>
      </x:c>
      <x:c r="J4733" s="266" t="n">
        <x:f>MOD(INT((ROW()-ROW($I$46))/(MESCLUN_CAP+1)),CARROT_CAP+1)</x:f>
        <x:v>4</x:v>
      </x:c>
      <x:c r="K4733" s="266" t="n">
        <x:f>MOD(ROW()-ROW($I$46),MESCLUN_CAP+1)</x:f>
        <x:v>6</x:v>
      </x:c>
      <x:c r="L4733" s="266" t="n">
        <x:f>SUM(I4733:K4733)</x:f>
        <x:v>17</x:v>
      </x:c>
      <x:c r="M4733" s="267" t="n">
        <x:f>I4733*TOMATO_HOURS*WEEKS*(1+TOMATO_DIM)^I4733+J4733*CARROT_HOURS*WEEKS*(1+CARROT_DIM)^J4733+K4733*MESCLUN_HOURS*WEEKS*(1+MESCLUN_DIM)^K4733</x:f>
        <x:v>1651.0427786223684</x:v>
      </x:c>
      <x:c r="N4733" s="267" t="n">
        <x:f>MAX(M4733-FARMER_HOURS,0)/TEMP_HOURS_PER_WORKER</x:f>
        <x:v>0.6465574851544225</x:v>
      </x:c>
      <x:c r="O4733" s="268" t="n">
        <x:f>I4733*TOMATO_PRICE+J4733*CARROT_PRICE+K4733*MESCLUN_PRICE</x:f>
        <x:v>86176</x:v>
      </x:c>
      <x:c r="P4733" s="268" t="n">
        <x:f>I4733*TOMATO_FERTILIZER+J4733*CARROT_FERTILIZER+K4733*MESCLUN_FERTILIZER</x:f>
        <x:v>13200</x:v>
      </x:c>
      <x:c r="Q4733" s="268" t="n">
        <x:f>MIN(M4733,FARMER_HOURS)*FARMER_RATE+MAX(M4733-FARMER_HOURS,0)*TEMP_RATE</x:f>
        <x:v>41163.93712886056</x:v>
      </x:c>
      <x:c r="R4733" s="268" t="n">
        <x:f>O4733-P4733-Q4733-FIXED_COST</x:f>
        <x:v>11812.062871139438</x:v>
      </x:c>
      <x:c r="S4733" s="139" t="str">
        <x:f>IF(AND(L4733&lt;=TOTAL_BED_CAP,N4733&lt;=TEMP_WORKER_CAP),"YES","NO")</x:f>
        <x:v>YES</x:v>
      </x:c>
      <x:c r="T4733" s="139" t="n">
        <x:f>IF(S4733="YES",R4733,-1E+99)</x:f>
        <x:v>11812.062871139438</x:v>
      </x:c>
    </x:row>
    <x:row r="4734">
      <x:c r="A4734" s="139"/>
      <x:c r="B4734" s="139"/>
      <x:c r="C4734" s="139"/>
      <x:c r="D4734" s="139"/>
      <x:c r="E4734" s="139"/>
      <x:c r="F4734" s="139"/>
      <x:c r="G4734" s="139"/>
      <x:c r="H4734" s="139"/>
      <x:c r="I4734" s="266" t="n">
        <x:f>INT((ROW()-ROW($I$46))/((CARROT_CAP+1)*(MESCLUN_CAP+1)))</x:f>
        <x:v>7</x:v>
      </x:c>
      <x:c r="J4734" s="266" t="n">
        <x:f>MOD(INT((ROW()-ROW($I$46))/(MESCLUN_CAP+1)),CARROT_CAP+1)</x:f>
        <x:v>4</x:v>
      </x:c>
      <x:c r="K4734" s="266" t="n">
        <x:f>MOD(ROW()-ROW($I$46),MESCLUN_CAP+1)</x:f>
        <x:v>7</x:v>
      </x:c>
      <x:c r="L4734" s="266" t="n">
        <x:f>SUM(I4734:K4734)</x:f>
        <x:v>18</x:v>
      </x:c>
      <x:c r="M4734" s="267" t="n">
        <x:f>I4734*TOMATO_HOURS*WEEKS*(1+TOMATO_DIM)^I4734+J4734*CARROT_HOURS*WEEKS*(1+CARROT_DIM)^J4734+K4734*MESCLUN_HOURS*WEEKS*(1+MESCLUN_DIM)^K4734</x:f>
        <x:v>1703.7672180203288</x:v>
      </x:c>
      <x:c r="N4734" s="267" t="n">
        <x:f>MAX(M4734-FARMER_HOURS,0)/TEMP_HOURS_PER_WORKER</x:f>
        <x:v>0.6831716791807838</x:v>
      </x:c>
      <x:c r="O4734" s="268" t="n">
        <x:f>I4734*TOMATO_PRICE+J4734*CARROT_PRICE+K4734*MESCLUN_PRICE</x:f>
        <x:v>88876</x:v>
      </x:c>
      <x:c r="P4734" s="268" t="n">
        <x:f>I4734*TOMATO_FERTILIZER+J4734*CARROT_FERTILIZER+K4734*MESCLUN_FERTILIZER</x:f>
        <x:v>14080</x:v>
      </x:c>
      <x:c r="Q4734" s="268" t="n">
        <x:f>MIN(M4734,FARMER_HOURS)*FARMER_RATE+MAX(M4734-FARMER_HOURS,0)*TEMP_RATE</x:f>
        <x:v>42079.29197951959</x:v>
      </x:c>
      <x:c r="R4734" s="268" t="n">
        <x:f>O4734-P4734-Q4734-FIXED_COST</x:f>
        <x:v>12716.708020480408</x:v>
      </x:c>
      <x:c r="S4734" s="139" t="str">
        <x:f>IF(AND(L4734&lt;=TOTAL_BED_CAP,N4734&lt;=TEMP_WORKER_CAP),"YES","NO")</x:f>
        <x:v>YES</x:v>
      </x:c>
      <x:c r="T4734" s="139" t="n">
        <x:f>IF(S4734="YES",R4734,-1E+99)</x:f>
        <x:v>12716.708020480408</x:v>
      </x:c>
    </x:row>
    <x:row r="4735">
      <x:c r="A4735" s="139"/>
      <x:c r="B4735" s="139"/>
      <x:c r="C4735" s="139"/>
      <x:c r="D4735" s="139"/>
      <x:c r="E4735" s="139"/>
      <x:c r="F4735" s="139"/>
      <x:c r="G4735" s="139"/>
      <x:c r="H4735" s="139"/>
      <x:c r="I4735" s="266" t="n">
        <x:f>INT((ROW()-ROW($I$46))/((CARROT_CAP+1)*(MESCLUN_CAP+1)))</x:f>
        <x:v>7</x:v>
      </x:c>
      <x:c r="J4735" s="266" t="n">
        <x:f>MOD(INT((ROW()-ROW($I$46))/(MESCLUN_CAP+1)),CARROT_CAP+1)</x:f>
        <x:v>4</x:v>
      </x:c>
      <x:c r="K4735" s="266" t="n">
        <x:f>MOD(ROW()-ROW($I$46),MESCLUN_CAP+1)</x:f>
        <x:v>8</x:v>
      </x:c>
      <x:c r="L4735" s="266" t="n">
        <x:f>SUM(I4735:K4735)</x:f>
        <x:v>19</x:v>
      </x:c>
      <x:c r="M4735" s="267" t="n">
        <x:f>I4735*TOMATO_HOURS*WEEKS*(1+TOMATO_DIM)^I4735+J4735*CARROT_HOURS*WEEKS*(1+CARROT_DIM)^J4735+K4735*MESCLUN_HOURS*WEEKS*(1+MESCLUN_DIM)^K4735</x:f>
        <x:v>1757.764316300309</x:v>
      </x:c>
      <x:c r="N4735" s="267" t="n">
        <x:f>MAX(M4735-FARMER_HOURS,0)/TEMP_HOURS_PER_WORKER</x:f>
        <x:v>0.7206696640974368</x:v>
      </x:c>
      <x:c r="O4735" s="268" t="n">
        <x:f>I4735*TOMATO_PRICE+J4735*CARROT_PRICE+K4735*MESCLUN_PRICE</x:f>
        <x:v>91576</x:v>
      </x:c>
      <x:c r="P4735" s="268" t="n">
        <x:f>I4735*TOMATO_FERTILIZER+J4735*CARROT_FERTILIZER+K4735*MESCLUN_FERTILIZER</x:f>
        <x:v>14960</x:v>
      </x:c>
      <x:c r="Q4735" s="268" t="n">
        <x:f>MIN(M4735,FARMER_HOURS)*FARMER_RATE+MAX(M4735-FARMER_HOURS,0)*TEMP_RATE</x:f>
        <x:v>43016.74160243592</x:v>
      </x:c>
      <x:c r="R4735" s="268" t="n">
        <x:f>O4735-P4735-Q4735-FIXED_COST</x:f>
        <x:v>13599.258397564081</x:v>
      </x:c>
      <x:c r="S4735" s="139" t="str">
        <x:f>IF(AND(L4735&lt;=TOTAL_BED_CAP,N4735&lt;=TEMP_WORKER_CAP),"YES","NO")</x:f>
        <x:v>YES</x:v>
      </x:c>
      <x:c r="T4735" s="139" t="n">
        <x:f>IF(S4735="YES",R4735,-1E+99)</x:f>
        <x:v>13599.258397564081</x:v>
      </x:c>
    </x:row>
    <x:row r="4736">
      <x:c r="A4736" s="139"/>
      <x:c r="B4736" s="139"/>
      <x:c r="C4736" s="139"/>
      <x:c r="D4736" s="139"/>
      <x:c r="E4736" s="139"/>
      <x:c r="F4736" s="139"/>
      <x:c r="G4736" s="139"/>
      <x:c r="H4736" s="139"/>
      <x:c r="I4736" s="266" t="n">
        <x:f>INT((ROW()-ROW($I$46))/((CARROT_CAP+1)*(MESCLUN_CAP+1)))</x:f>
        <x:v>7</x:v>
      </x:c>
      <x:c r="J4736" s="266" t="n">
        <x:f>MOD(INT((ROW()-ROW($I$46))/(MESCLUN_CAP+1)),CARROT_CAP+1)</x:f>
        <x:v>4</x:v>
      </x:c>
      <x:c r="K4736" s="266" t="n">
        <x:f>MOD(ROW()-ROW($I$46),MESCLUN_CAP+1)</x:f>
        <x:v>9</x:v>
      </x:c>
      <x:c r="L4736" s="266" t="n">
        <x:f>SUM(I4736:K4736)</x:f>
        <x:v>20</x:v>
      </x:c>
      <x:c r="M4736" s="267" t="n">
        <x:f>I4736*TOMATO_HOURS*WEEKS*(1+TOMATO_DIM)^I4736+J4736*CARROT_HOURS*WEEKS*(1+CARROT_DIM)^J4736+K4736*MESCLUN_HOURS*WEEKS*(1+MESCLUN_DIM)^K4736</x:f>
        <x:v>1813.0576517407035</x:v>
      </x:c>
      <x:c r="N4736" s="267" t="n">
        <x:f>MAX(M4736-FARMER_HOURS,0)/TEMP_HOURS_PER_WORKER</x:f>
        <x:v>0.7590678137088218</x:v>
      </x:c>
      <x:c r="O4736" s="268" t="n">
        <x:f>I4736*TOMATO_PRICE+J4736*CARROT_PRICE+K4736*MESCLUN_PRICE</x:f>
        <x:v>94276</x:v>
      </x:c>
      <x:c r="P4736" s="268" t="n">
        <x:f>I4736*TOMATO_FERTILIZER+J4736*CARROT_FERTILIZER+K4736*MESCLUN_FERTILIZER</x:f>
        <x:v>15840</x:v>
      </x:c>
      <x:c r="Q4736" s="268" t="n">
        <x:f>MIN(M4736,FARMER_HOURS)*FARMER_RATE+MAX(M4736-FARMER_HOURS,0)*TEMP_RATE</x:f>
        <x:v>43976.695342720544</x:v>
      </x:c>
      <x:c r="R4736" s="268" t="n">
        <x:f>O4736-P4736-Q4736-FIXED_COST</x:f>
        <x:v>14459.304657279456</x:v>
      </x:c>
      <x:c r="S4736" s="139" t="str">
        <x:f>IF(AND(L4736&lt;=TOTAL_BED_CAP,N4736&lt;=TEMP_WORKER_CAP),"YES","NO")</x:f>
        <x:v>YES</x:v>
      </x:c>
      <x:c r="T4736" s="139" t="n">
        <x:f>IF(S4736="YES",R4736,-1E+99)</x:f>
        <x:v>14459.304657279456</x:v>
      </x:c>
    </x:row>
    <x:row r="4737">
      <x:c r="A4737" s="139"/>
      <x:c r="B4737" s="139"/>
      <x:c r="C4737" s="139"/>
      <x:c r="D4737" s="139"/>
      <x:c r="E4737" s="139"/>
      <x:c r="F4737" s="139"/>
      <x:c r="G4737" s="139"/>
      <x:c r="H4737" s="139"/>
      <x:c r="I4737" s="266" t="n">
        <x:f>INT((ROW()-ROW($I$46))/((CARROT_CAP+1)*(MESCLUN_CAP+1)))</x:f>
        <x:v>7</x:v>
      </x:c>
      <x:c r="J4737" s="266" t="n">
        <x:f>MOD(INT((ROW()-ROW($I$46))/(MESCLUN_CAP+1)),CARROT_CAP+1)</x:f>
        <x:v>4</x:v>
      </x:c>
      <x:c r="K4737" s="266" t="n">
        <x:f>MOD(ROW()-ROW($I$46),MESCLUN_CAP+1)</x:f>
        <x:v>10</x:v>
      </x:c>
      <x:c r="L4737" s="266" t="n">
        <x:f>SUM(I4737:K4737)</x:f>
        <x:v>21</x:v>
      </x:c>
      <x:c r="M4737" s="267" t="n">
        <x:f>I4737*TOMATO_HOURS*WEEKS*(1+TOMATO_DIM)^I4737+J4737*CARROT_HOURS*WEEKS*(1+CARROT_DIM)^J4737+K4737*MESCLUN_HOURS*WEEKS*(1+MESCLUN_DIM)^K4737</x:f>
        <x:v>1869.6711932239161</x:v>
      </x:c>
      <x:c r="N4737" s="267" t="n">
        <x:f>MAX(M4737-FARMER_HOURS,0)/TEMP_HOURS_PER_WORKER</x:f>
        <x:v>0.798382773072164</x:v>
      </x:c>
      <x:c r="O4737" s="268" t="n">
        <x:f>I4737*TOMATO_PRICE+J4737*CARROT_PRICE+K4737*MESCLUN_PRICE</x:f>
        <x:v>96976</x:v>
      </x:c>
      <x:c r="P4737" s="268" t="n">
        <x:f>I4737*TOMATO_FERTILIZER+J4737*CARROT_FERTILIZER+K4737*MESCLUN_FERTILIZER</x:f>
        <x:v>16720</x:v>
      </x:c>
      <x:c r="Q4737" s="268" t="n">
        <x:f>MIN(M4737,FARMER_HOURS)*FARMER_RATE+MAX(M4737-FARMER_HOURS,0)*TEMP_RATE</x:f>
        <x:v>44959.5693268041</x:v>
      </x:c>
      <x:c r="R4737" s="268" t="n">
        <x:f>O4737-P4737-Q4737-FIXED_COST</x:f>
        <x:v>15296.4306731959</x:v>
      </x:c>
      <x:c r="S4737" s="139" t="str">
        <x:f>IF(AND(L4737&lt;=TOTAL_BED_CAP,N4737&lt;=TEMP_WORKER_CAP),"YES","NO")</x:f>
        <x:v>YES</x:v>
      </x:c>
      <x:c r="T4737" s="139" t="n">
        <x:f>IF(S4737="YES",R4737,-1E+99)</x:f>
        <x:v>15296.4306731959</x:v>
      </x:c>
    </x:row>
    <x:row r="4738">
      <x:c r="A4738" s="139"/>
      <x:c r="B4738" s="139"/>
      <x:c r="C4738" s="139"/>
      <x:c r="D4738" s="139"/>
      <x:c r="E4738" s="139"/>
      <x:c r="F4738" s="139"/>
      <x:c r="G4738" s="139"/>
      <x:c r="H4738" s="139"/>
      <x:c r="I4738" s="266" t="n">
        <x:f>INT((ROW()-ROW($I$46))/((CARROT_CAP+1)*(MESCLUN_CAP+1)))</x:f>
        <x:v>7</x:v>
      </x:c>
      <x:c r="J4738" s="266" t="n">
        <x:f>MOD(INT((ROW()-ROW($I$46))/(MESCLUN_CAP+1)),CARROT_CAP+1)</x:f>
        <x:v>4</x:v>
      </x:c>
      <x:c r="K4738" s="266" t="n">
        <x:f>MOD(ROW()-ROW($I$46),MESCLUN_CAP+1)</x:f>
        <x:v>11</x:v>
      </x:c>
      <x:c r="L4738" s="266" t="n">
        <x:f>SUM(I4738:K4738)</x:f>
        <x:v>22</x:v>
      </x:c>
      <x:c r="M4738" s="267" t="n">
        <x:f>I4738*TOMATO_HOURS*WEEKS*(1+TOMATO_DIM)^I4738+J4738*CARROT_HOURS*WEEKS*(1+CARROT_DIM)^J4738+K4738*MESCLUN_HOURS*WEEKS*(1+MESCLUN_DIM)^K4738</x:f>
        <x:v>1927.6293063173553</x:v>
      </x:c>
      <x:c r="N4738" s="267" t="n">
        <x:f>MAX(M4738-FARMER_HOURS,0)/TEMP_HOURS_PER_WORKER</x:f>
        <x:v>0.8386314627203856</x:v>
      </x:c>
      <x:c r="O4738" s="268" t="n">
        <x:f>I4738*TOMATO_PRICE+J4738*CARROT_PRICE+K4738*MESCLUN_PRICE</x:f>
        <x:v>99676</x:v>
      </x:c>
      <x:c r="P4738" s="268" t="n">
        <x:f>I4738*TOMATO_FERTILIZER+J4738*CARROT_FERTILIZER+K4738*MESCLUN_FERTILIZER</x:f>
        <x:v>17600</x:v>
      </x:c>
      <x:c r="Q4738" s="268" t="n">
        <x:f>MIN(M4738,FARMER_HOURS)*FARMER_RATE+MAX(M4738-FARMER_HOURS,0)*TEMP_RATE</x:f>
        <x:v>45965.786568009644</x:v>
      </x:c>
      <x:c r="R4738" s="268" t="n">
        <x:f>O4738-P4738-Q4738-FIXED_COST</x:f>
        <x:v>16110.213431990356</x:v>
      </x:c>
      <x:c r="S4738" s="139" t="str">
        <x:f>IF(AND(L4738&lt;=TOTAL_BED_CAP,N4738&lt;=TEMP_WORKER_CAP),"YES","NO")</x:f>
        <x:v>YES</x:v>
      </x:c>
      <x:c r="T4738" s="139" t="n">
        <x:f>IF(S4738="YES",R4738,-1E+99)</x:f>
        <x:v>16110.213431990356</x:v>
      </x:c>
    </x:row>
    <x:row r="4739">
      <x:c r="A4739" s="139"/>
      <x:c r="B4739" s="139"/>
      <x:c r="C4739" s="139"/>
      <x:c r="D4739" s="139"/>
      <x:c r="E4739" s="139"/>
      <x:c r="F4739" s="139"/>
      <x:c r="G4739" s="139"/>
      <x:c r="H4739" s="139"/>
      <x:c r="I4739" s="266" t="n">
        <x:f>INT((ROW()-ROW($I$46))/((CARROT_CAP+1)*(MESCLUN_CAP+1)))</x:f>
        <x:v>7</x:v>
      </x:c>
      <x:c r="J4739" s="266" t="n">
        <x:f>MOD(INT((ROW()-ROW($I$46))/(MESCLUN_CAP+1)),CARROT_CAP+1)</x:f>
        <x:v>4</x:v>
      </x:c>
      <x:c r="K4739" s="266" t="n">
        <x:f>MOD(ROW()-ROW($I$46),MESCLUN_CAP+1)</x:f>
        <x:v>12</x:v>
      </x:c>
      <x:c r="L4739" s="266" t="n">
        <x:f>SUM(I4739:K4739)</x:f>
        <x:v>23</x:v>
      </x:c>
      <x:c r="M4739" s="267" t="n">
        <x:f>I4739*TOMATO_HOURS*WEEKS*(1+TOMATO_DIM)^I4739+J4739*CARROT_HOURS*WEEKS*(1+CARROT_DIM)^J4739+K4739*MESCLUN_HOURS*WEEKS*(1+MESCLUN_DIM)^K4739</x:f>
        <x:v>1986.9567594454197</x:v>
      </x:c>
      <x:c r="N4739" s="267" t="n">
        <x:f>MAX(M4739-FARMER_HOURS,0)/TEMP_HOURS_PER_WORKER</x:f>
        <x:v>0.8798310829482081</x:v>
      </x:c>
      <x:c r="O4739" s="268" t="n">
        <x:f>I4739*TOMATO_PRICE+J4739*CARROT_PRICE+K4739*MESCLUN_PRICE</x:f>
        <x:v>102376</x:v>
      </x:c>
      <x:c r="P4739" s="268" t="n">
        <x:f>I4739*TOMATO_FERTILIZER+J4739*CARROT_FERTILIZER+K4739*MESCLUN_FERTILIZER</x:f>
        <x:v>18480</x:v>
      </x:c>
      <x:c r="Q4739" s="268" t="n">
        <x:f>MIN(M4739,FARMER_HOURS)*FARMER_RATE+MAX(M4739-FARMER_HOURS,0)*TEMP_RATE</x:f>
        <x:v>46995.777073705205</x:v>
      </x:c>
      <x:c r="R4739" s="268" t="n">
        <x:f>O4739-P4739-Q4739-FIXED_COST</x:f>
        <x:v>16900.222926294795</x:v>
      </x:c>
      <x:c r="S4739" s="139" t="str">
        <x:f>IF(AND(L4739&lt;=TOTAL_BED_CAP,N4739&lt;=TEMP_WORKER_CAP),"YES","NO")</x:f>
        <x:v>YES</x:v>
      </x:c>
      <x:c r="T4739" s="139" t="n">
        <x:f>IF(S4739="YES",R4739,-1E+99)</x:f>
        <x:v>16900.222926294795</x:v>
      </x:c>
    </x:row>
    <x:row r="4740">
      <x:c r="A4740" s="139"/>
      <x:c r="B4740" s="139"/>
      <x:c r="C4740" s="139"/>
      <x:c r="D4740" s="139"/>
      <x:c r="E4740" s="139"/>
      <x:c r="F4740" s="139"/>
      <x:c r="G4740" s="139"/>
      <x:c r="H4740" s="139"/>
      <x:c r="I4740" s="266" t="n">
        <x:f>INT((ROW()-ROW($I$46))/((CARROT_CAP+1)*(MESCLUN_CAP+1)))</x:f>
        <x:v>7</x:v>
      </x:c>
      <x:c r="J4740" s="266" t="n">
        <x:f>MOD(INT((ROW()-ROW($I$46))/(MESCLUN_CAP+1)),CARROT_CAP+1)</x:f>
        <x:v>4</x:v>
      </x:c>
      <x:c r="K4740" s="266" t="n">
        <x:f>MOD(ROW()-ROW($I$46),MESCLUN_CAP+1)</x:f>
        <x:v>13</x:v>
      </x:c>
      <x:c r="L4740" s="266" t="n">
        <x:f>SUM(I4740:K4740)</x:f>
        <x:v>24</x:v>
      </x:c>
      <x:c r="M4740" s="267" t="n">
        <x:f>I4740*TOMATO_HOURS*WEEKS*(1+TOMATO_DIM)^I4740+J4740*CARROT_HOURS*WEEKS*(1+CARROT_DIM)^J4740+K4740*MESCLUN_HOURS*WEEKS*(1+MESCLUN_DIM)^K4740</x:f>
        <x:v>2047.6787301538038</x:v>
      </x:c>
      <x:c r="N4740" s="267" t="n">
        <x:f>MAX(M4740-FARMER_HOURS,0)/TEMP_HOURS_PER_WORKER</x:f>
        <x:v>0.9219991181623638</x:v>
      </x:c>
      <x:c r="O4740" s="268" t="n">
        <x:f>I4740*TOMATO_PRICE+J4740*CARROT_PRICE+K4740*MESCLUN_PRICE</x:f>
        <x:v>105076</x:v>
      </x:c>
      <x:c r="P4740" s="268" t="n">
        <x:f>I4740*TOMATO_FERTILIZER+J4740*CARROT_FERTILIZER+K4740*MESCLUN_FERTILIZER</x:f>
        <x:v>19360</x:v>
      </x:c>
      <x:c r="Q4740" s="268" t="n">
        <x:f>MIN(M4740,FARMER_HOURS)*FARMER_RATE+MAX(M4740-FARMER_HOURS,0)*TEMP_RATE</x:f>
        <x:v>48049.9779540591</x:v>
      </x:c>
      <x:c r="R4740" s="268" t="n">
        <x:f>O4740-P4740-Q4740-FIXED_COST</x:f>
        <x:v>17666.022045940903</x:v>
      </x:c>
      <x:c r="S4740" s="139" t="str">
        <x:f>IF(AND(L4740&lt;=TOTAL_BED_CAP,N4740&lt;=TEMP_WORKER_CAP),"YES","NO")</x:f>
        <x:v>YES</x:v>
      </x:c>
      <x:c r="T4740" s="139" t="n">
        <x:f>IF(S4740="YES",R4740,-1E+99)</x:f>
        <x:v>17666.022045940903</x:v>
      </x:c>
    </x:row>
    <x:row r="4741">
      <x:c r="A4741" s="139"/>
      <x:c r="B4741" s="139"/>
      <x:c r="C4741" s="139"/>
      <x:c r="D4741" s="139"/>
      <x:c r="E4741" s="139"/>
      <x:c r="F4741" s="139"/>
      <x:c r="G4741" s="139"/>
      <x:c r="H4741" s="139"/>
      <x:c r="I4741" s="266" t="n">
        <x:f>INT((ROW()-ROW($I$46))/((CARROT_CAP+1)*(MESCLUN_CAP+1)))</x:f>
        <x:v>7</x:v>
      </x:c>
      <x:c r="J4741" s="266" t="n">
        <x:f>MOD(INT((ROW()-ROW($I$46))/(MESCLUN_CAP+1)),CARROT_CAP+1)</x:f>
        <x:v>4</x:v>
      </x:c>
      <x:c r="K4741" s="266" t="n">
        <x:f>MOD(ROW()-ROW($I$46),MESCLUN_CAP+1)</x:f>
        <x:v>14</x:v>
      </x:c>
      <x:c r="L4741" s="266" t="n">
        <x:f>SUM(I4741:K4741)</x:f>
        <x:v>25</x:v>
      </x:c>
      <x:c r="M4741" s="267" t="n">
        <x:f>I4741*TOMATO_HOURS*WEEKS*(1+TOMATO_DIM)^I4741+J4741*CARROT_HOURS*WEEKS*(1+CARROT_DIM)^J4741+K4741*MESCLUN_HOURS*WEEKS*(1+MESCLUN_DIM)^K4741</x:f>
        <x:v>2109.820811467465</x:v>
      </x:c>
      <x:c r="N4741" s="267" t="n">
        <x:f>MAX(M4741-FARMER_HOURS,0)/TEMP_HOURS_PER_WORKER</x:f>
        <x:v>0.9651533412968506</x:v>
      </x:c>
      <x:c r="O4741" s="268" t="n">
        <x:f>I4741*TOMATO_PRICE+J4741*CARROT_PRICE+K4741*MESCLUN_PRICE</x:f>
        <x:v>107776</x:v>
      </x:c>
      <x:c r="P4741" s="268" t="n">
        <x:f>I4741*TOMATO_FERTILIZER+J4741*CARROT_FERTILIZER+K4741*MESCLUN_FERTILIZER</x:f>
        <x:v>20240</x:v>
      </x:c>
      <x:c r="Q4741" s="268" t="n">
        <x:f>MIN(M4741,FARMER_HOURS)*FARMER_RATE+MAX(M4741-FARMER_HOURS,0)*TEMP_RATE</x:f>
        <x:v>49128.83353242127</x:v>
      </x:c>
      <x:c r="R4741" s="268" t="n">
        <x:f>O4741-P4741-Q4741-FIXED_COST</x:f>
        <x:v>18407.166467578732</x:v>
      </x:c>
      <x:c r="S4741" s="139" t="str">
        <x:f>IF(AND(L4741&lt;=TOTAL_BED_CAP,N4741&lt;=TEMP_WORKER_CAP),"YES","NO")</x:f>
        <x:v>YES</x:v>
      </x:c>
      <x:c r="T4741" s="139" t="n">
        <x:f>IF(S4741="YES",R4741,-1E+99)</x:f>
        <x:v>18407.166467578732</x:v>
      </x:c>
    </x:row>
    <x:row r="4742">
      <x:c r="A4742" s="139"/>
      <x:c r="B4742" s="139"/>
      <x:c r="C4742" s="139"/>
      <x:c r="D4742" s="139"/>
      <x:c r="E4742" s="139"/>
      <x:c r="F4742" s="139"/>
      <x:c r="G4742" s="139"/>
      <x:c r="H4742" s="139"/>
      <x:c r="I4742" s="266" t="n">
        <x:f>INT((ROW()-ROW($I$46))/((CARROT_CAP+1)*(MESCLUN_CAP+1)))</x:f>
        <x:v>7</x:v>
      </x:c>
      <x:c r="J4742" s="266" t="n">
        <x:f>MOD(INT((ROW()-ROW($I$46))/(MESCLUN_CAP+1)),CARROT_CAP+1)</x:f>
        <x:v>4</x:v>
      </x:c>
      <x:c r="K4742" s="266" t="n">
        <x:f>MOD(ROW()-ROW($I$46),MESCLUN_CAP+1)</x:f>
        <x:v>15</x:v>
      </x:c>
      <x:c r="L4742" s="266" t="n">
        <x:f>SUM(I4742:K4742)</x:f>
        <x:v>26</x:v>
      </x:c>
      <x:c r="M4742" s="267" t="n">
        <x:f>I4742*TOMATO_HOURS*WEEKS*(1+TOMATO_DIM)^I4742+J4742*CARROT_HOURS*WEEKS*(1+CARROT_DIM)^J4742+K4742*MESCLUN_HOURS*WEEKS*(1+MESCLUN_DIM)^K4742</x:f>
        <x:v>2173.4090183436115</x:v>
      </x:c>
      <x:c r="N4742" s="267" t="n">
        <x:f>MAX(M4742-FARMER_HOURS,0)/TEMP_HOURS_PER_WORKER</x:f>
        <x:v>1.0093118182941747</x:v>
      </x:c>
      <x:c r="O4742" s="268" t="n">
        <x:f>I4742*TOMATO_PRICE+J4742*CARROT_PRICE+K4742*MESCLUN_PRICE</x:f>
        <x:v>110476</x:v>
      </x:c>
      <x:c r="P4742" s="268" t="n">
        <x:f>I4742*TOMATO_FERTILIZER+J4742*CARROT_FERTILIZER+K4742*MESCLUN_FERTILIZER</x:f>
        <x:v>21120</x:v>
      </x:c>
      <x:c r="Q4742" s="268" t="n">
        <x:f>MIN(M4742,FARMER_HOURS)*FARMER_RATE+MAX(M4742-FARMER_HOURS,0)*TEMP_RATE</x:f>
        <x:v>50232.79545735437</x:v>
      </x:c>
      <x:c r="R4742" s="268" t="n">
        <x:f>O4742-P4742-Q4742-FIXED_COST</x:f>
        <x:v>19123.20454264563</x:v>
      </x:c>
      <x:c r="S4742" s="139" t="str">
        <x:f>IF(AND(L4742&lt;=TOTAL_BED_CAP,N4742&lt;=TEMP_WORKER_CAP),"YES","NO")</x:f>
        <x:v>YES</x:v>
      </x:c>
      <x:c r="T4742" s="139" t="n">
        <x:f>IF(S4742="YES",R4742,-1E+99)</x:f>
        <x:v>19123.20454264563</x:v>
      </x:c>
    </x:row>
    <x:row r="4743">
      <x:c r="A4743" s="139"/>
      <x:c r="B4743" s="139"/>
      <x:c r="C4743" s="139"/>
      <x:c r="D4743" s="139"/>
      <x:c r="E4743" s="139"/>
      <x:c r="F4743" s="139"/>
      <x:c r="G4743" s="139"/>
      <x:c r="H4743" s="139"/>
      <x:c r="I4743" s="266" t="n">
        <x:f>INT((ROW()-ROW($I$46))/((CARROT_CAP+1)*(MESCLUN_CAP+1)))</x:f>
        <x:v>7</x:v>
      </x:c>
      <x:c r="J4743" s="266" t="n">
        <x:f>MOD(INT((ROW()-ROW($I$46))/(MESCLUN_CAP+1)),CARROT_CAP+1)</x:f>
        <x:v>4</x:v>
      </x:c>
      <x:c r="K4743" s="266" t="n">
        <x:f>MOD(ROW()-ROW($I$46),MESCLUN_CAP+1)</x:f>
        <x:v>16</x:v>
      </x:c>
      <x:c r="L4743" s="266" t="n">
        <x:f>SUM(I4743:K4743)</x:f>
        <x:v>27</x:v>
      </x:c>
      <x:c r="M4743" s="267" t="n">
        <x:f>I4743*TOMATO_HOURS*WEEKS*(1+TOMATO_DIM)^I4743+J4743*CARROT_HOURS*WEEKS*(1+CARROT_DIM)^J4743+K4743*MESCLUN_HOURS*WEEKS*(1+MESCLUN_DIM)^K4743</x:f>
        <x:v>2238.4697942211005</x:v>
      </x:c>
      <x:c r="N4743" s="267" t="n">
        <x:f>MAX(M4743-FARMER_HOURS,0)/TEMP_HOURS_PER_WORKER</x:f>
        <x:v>1.054492912653542</x:v>
      </x:c>
      <x:c r="O4743" s="268" t="n">
        <x:f>I4743*TOMATO_PRICE+J4743*CARROT_PRICE+K4743*MESCLUN_PRICE</x:f>
        <x:v>113176</x:v>
      </x:c>
      <x:c r="P4743" s="268" t="n">
        <x:f>I4743*TOMATO_FERTILIZER+J4743*CARROT_FERTILIZER+K4743*MESCLUN_FERTILIZER</x:f>
        <x:v>22000</x:v>
      </x:c>
      <x:c r="Q4743" s="268" t="n">
        <x:f>MIN(M4743,FARMER_HOURS)*FARMER_RATE+MAX(M4743-FARMER_HOURS,0)*TEMP_RATE</x:f>
        <x:v>51362.32281633855</x:v>
      </x:c>
      <x:c r="R4743" s="268" t="n">
        <x:f>O4743-P4743-Q4743-FIXED_COST</x:f>
        <x:v>19813.67718366145</x:v>
      </x:c>
      <x:c r="S4743" s="139" t="str">
        <x:f>IF(AND(L4743&lt;=TOTAL_BED_CAP,N4743&lt;=TEMP_WORKER_CAP),"YES","NO")</x:f>
        <x:v>YES</x:v>
      </x:c>
      <x:c r="T4743" s="139" t="n">
        <x:f>IF(S4743="YES",R4743,-1E+99)</x:f>
        <x:v>19813.67718366145</x:v>
      </x:c>
    </x:row>
    <x:row r="4744">
      <x:c r="A4744" s="139"/>
      <x:c r="B4744" s="139"/>
      <x:c r="C4744" s="139"/>
      <x:c r="D4744" s="139"/>
      <x:c r="E4744" s="139"/>
      <x:c r="F4744" s="139"/>
      <x:c r="G4744" s="139"/>
      <x:c r="H4744" s="139"/>
      <x:c r="I4744" s="266" t="n">
        <x:f>INT((ROW()-ROW($I$46))/((CARROT_CAP+1)*(MESCLUN_CAP+1)))</x:f>
        <x:v>7</x:v>
      </x:c>
      <x:c r="J4744" s="266" t="n">
        <x:f>MOD(INT((ROW()-ROW($I$46))/(MESCLUN_CAP+1)),CARROT_CAP+1)</x:f>
        <x:v>4</x:v>
      </x:c>
      <x:c r="K4744" s="266" t="n">
        <x:f>MOD(ROW()-ROW($I$46),MESCLUN_CAP+1)</x:f>
        <x:v>17</x:v>
      </x:c>
      <x:c r="L4744" s="266" t="n">
        <x:f>SUM(I4744:K4744)</x:f>
        <x:v>28</x:v>
      </x:c>
      <x:c r="M4744" s="267" t="n">
        <x:f>I4744*TOMATO_HOURS*WEEKS*(1+TOMATO_DIM)^I4744+J4744*CARROT_HOURS*WEEKS*(1+CARROT_DIM)^J4744+K4744*MESCLUN_HOURS*WEEKS*(1+MESCLUN_DIM)^K4744</x:f>
        <x:v>2305.0300176676405</x:v>
      </x:c>
      <x:c r="N4744" s="267" t="n">
        <x:f>MAX(M4744-FARMER_HOURS,0)/TEMP_HOURS_PER_WORKER</x:f>
        <x:v>1.1007152900469725</x:v>
      </x:c>
      <x:c r="O4744" s="268" t="n">
        <x:f>I4744*TOMATO_PRICE+J4744*CARROT_PRICE+K4744*MESCLUN_PRICE</x:f>
        <x:v>115876</x:v>
      </x:c>
      <x:c r="P4744" s="268" t="n">
        <x:f>I4744*TOMATO_FERTILIZER+J4744*CARROT_FERTILIZER+K4744*MESCLUN_FERTILIZER</x:f>
        <x:v>22880</x:v>
      </x:c>
      <x:c r="Q4744" s="268" t="n">
        <x:f>MIN(M4744,FARMER_HOURS)*FARMER_RATE+MAX(M4744-FARMER_HOURS,0)*TEMP_RATE</x:f>
        <x:v>52517.88225117431</x:v>
      </x:c>
      <x:c r="R4744" s="268" t="n">
        <x:f>O4744-P4744-Q4744-FIXED_COST</x:f>
        <x:v>20478.117748825687</x:v>
      </x:c>
      <x:c r="S4744" s="139" t="str">
        <x:f>IF(AND(L4744&lt;=TOTAL_BED_CAP,N4744&lt;=TEMP_WORKER_CAP),"YES","NO")</x:f>
        <x:v>YES</x:v>
      </x:c>
      <x:c r="T4744" s="139" t="n">
        <x:f>IF(S4744="YES",R4744,-1E+99)</x:f>
        <x:v>20478.117748825687</x:v>
      </x:c>
    </x:row>
    <x:row r="4745">
      <x:c r="A4745" s="139"/>
      <x:c r="B4745" s="139"/>
      <x:c r="C4745" s="139"/>
      <x:c r="D4745" s="139"/>
      <x:c r="E4745" s="139"/>
      <x:c r="F4745" s="139"/>
      <x:c r="G4745" s="139"/>
      <x:c r="H4745" s="139"/>
      <x:c r="I4745" s="266" t="n">
        <x:f>INT((ROW()-ROW($I$46))/((CARROT_CAP+1)*(MESCLUN_CAP+1)))</x:f>
        <x:v>7</x:v>
      </x:c>
      <x:c r="J4745" s="266" t="n">
        <x:f>MOD(INT((ROW()-ROW($I$46))/(MESCLUN_CAP+1)),CARROT_CAP+1)</x:f>
        <x:v>4</x:v>
      </x:c>
      <x:c r="K4745" s="266" t="n">
        <x:f>MOD(ROW()-ROW($I$46),MESCLUN_CAP+1)</x:f>
        <x:v>18</x:v>
      </x:c>
      <x:c r="L4745" s="266" t="n">
        <x:f>SUM(I4745:K4745)</x:f>
        <x:v>29</x:v>
      </x:c>
      <x:c r="M4745" s="267" t="n">
        <x:f>I4745*TOMATO_HOURS*WEEKS*(1+TOMATO_DIM)^I4745+J4745*CARROT_HOURS*WEEKS*(1+CARROT_DIM)^J4745+K4745*MESCLUN_HOURS*WEEKS*(1+MESCLUN_DIM)^K4745</x:f>
        <x:v>2373.117009126228</x:v>
      </x:c>
      <x:c r="N4745" s="267" t="n">
        <x:f>MAX(M4745-FARMER_HOURS,0)/TEMP_HOURS_PER_WORKER</x:f>
        <x:v>1.147997923004325</x:v>
      </x:c>
      <x:c r="O4745" s="268" t="n">
        <x:f>I4745*TOMATO_PRICE+J4745*CARROT_PRICE+K4745*MESCLUN_PRICE</x:f>
        <x:v>118576</x:v>
      </x:c>
      <x:c r="P4745" s="268" t="n">
        <x:f>I4745*TOMATO_FERTILIZER+J4745*CARROT_FERTILIZER+K4745*MESCLUN_FERTILIZER</x:f>
        <x:v>23760</x:v>
      </x:c>
      <x:c r="Q4745" s="268" t="n">
        <x:f>MIN(M4745,FARMER_HOURS)*FARMER_RATE+MAX(M4745-FARMER_HOURS,0)*TEMP_RATE</x:f>
        <x:v>53699.94807510813</x:v>
      </x:c>
      <x:c r="R4745" s="268" t="n">
        <x:f>O4745-P4745-Q4745-FIXED_COST</x:f>
        <x:v>21116.05192489187</x:v>
      </x:c>
      <x:c r="S4745" s="139" t="str">
        <x:f>IF(AND(L4745&lt;=TOTAL_BED_CAP,N4745&lt;=TEMP_WORKER_CAP),"YES","NO")</x:f>
        <x:v>YES</x:v>
      </x:c>
      <x:c r="T4745" s="139" t="n">
        <x:f>IF(S4745="YES",R4745,-1E+99)</x:f>
        <x:v>21116.05192489187</x:v>
      </x:c>
    </x:row>
    <x:row r="4746">
      <x:c r="A4746" s="139"/>
      <x:c r="B4746" s="139"/>
      <x:c r="C4746" s="139"/>
      <x:c r="D4746" s="139"/>
      <x:c r="E4746" s="139"/>
      <x:c r="F4746" s="139"/>
      <x:c r="G4746" s="139"/>
      <x:c r="H4746" s="139"/>
      <x:c r="I4746" s="266" t="n">
        <x:f>INT((ROW()-ROW($I$46))/((CARROT_CAP+1)*(MESCLUN_CAP+1)))</x:f>
        <x:v>7</x:v>
      </x:c>
      <x:c r="J4746" s="266" t="n">
        <x:f>MOD(INT((ROW()-ROW($I$46))/(MESCLUN_CAP+1)),CARROT_CAP+1)</x:f>
        <x:v>4</x:v>
      </x:c>
      <x:c r="K4746" s="266" t="n">
        <x:f>MOD(ROW()-ROW($I$46),MESCLUN_CAP+1)</x:f>
        <x:v>19</x:v>
      </x:c>
      <x:c r="L4746" s="266" t="n">
        <x:f>SUM(I4746:K4746)</x:f>
        <x:v>30</x:v>
      </x:c>
      <x:c r="M4746" s="267" t="n">
        <x:f>I4746*TOMATO_HOURS*WEEKS*(1+TOMATO_DIM)^I4746+J4746*CARROT_HOURS*WEEKS*(1+CARROT_DIM)^J4746+K4746*MESCLUN_HOURS*WEEKS*(1+MESCLUN_DIM)^K4746</x:f>
        <x:v>2442.75853776225</x:v>
      </x:c>
      <x:c r="N4746" s="267" t="n">
        <x:f>MAX(M4746-FARMER_HOURS,0)/TEMP_HOURS_PER_WORKER</x:f>
        <x:v>1.1963600956682292</x:v>
      </x:c>
      <x:c r="O4746" s="268" t="n">
        <x:f>I4746*TOMATO_PRICE+J4746*CARROT_PRICE+K4746*MESCLUN_PRICE</x:f>
        <x:v>121276</x:v>
      </x:c>
      <x:c r="P4746" s="268" t="n">
        <x:f>I4746*TOMATO_FERTILIZER+J4746*CARROT_FERTILIZER+K4746*MESCLUN_FERTILIZER</x:f>
        <x:v>24640</x:v>
      </x:c>
      <x:c r="Q4746" s="268" t="n">
        <x:f>MIN(M4746,FARMER_HOURS)*FARMER_RATE+MAX(M4746-FARMER_HOURS,0)*TEMP_RATE</x:f>
        <x:v>54909.002391705726</x:v>
      </x:c>
      <x:c r="R4746" s="268" t="n">
        <x:f>O4746-P4746-Q4746-FIXED_COST</x:f>
        <x:v>21726.997608294274</x:v>
      </x:c>
      <x:c r="S4746" s="139" t="str">
        <x:f>IF(AND(L4746&lt;=TOTAL_BED_CAP,N4746&lt;=TEMP_WORKER_CAP),"YES","NO")</x:f>
        <x:v>YES</x:v>
      </x:c>
      <x:c r="T4746" s="139" t="n">
        <x:f>IF(S4746="YES",R4746,-1E+99)</x:f>
        <x:v>21726.997608294274</x:v>
      </x:c>
    </x:row>
    <x:row r="4747">
      <x:c r="A4747" s="139"/>
      <x:c r="B4747" s="139"/>
      <x:c r="C4747" s="139"/>
      <x:c r="D4747" s="139"/>
      <x:c r="E4747" s="139"/>
      <x:c r="F4747" s="139"/>
      <x:c r="G4747" s="139"/>
      <x:c r="H4747" s="139"/>
      <x:c r="I4747" s="266" t="n">
        <x:f>INT((ROW()-ROW($I$46))/((CARROT_CAP+1)*(MESCLUN_CAP+1)))</x:f>
        <x:v>7</x:v>
      </x:c>
      <x:c r="J4747" s="266" t="n">
        <x:f>MOD(INT((ROW()-ROW($I$46))/(MESCLUN_CAP+1)),CARROT_CAP+1)</x:f>
        <x:v>4</x:v>
      </x:c>
      <x:c r="K4747" s="266" t="n">
        <x:f>MOD(ROW()-ROW($I$46),MESCLUN_CAP+1)</x:f>
        <x:v>20</x:v>
      </x:c>
      <x:c r="L4747" s="266" t="n">
        <x:f>SUM(I4747:K4747)</x:f>
        <x:v>31</x:v>
      </x:c>
      <x:c r="M4747" s="267" t="n">
        <x:f>I4747*TOMATO_HOURS*WEEKS*(1+TOMATO_DIM)^I4747+J4747*CARROT_HOURS*WEEKS*(1+CARROT_DIM)^J4747+K4747*MESCLUN_HOURS*WEEKS*(1+MESCLUN_DIM)^K4747</x:f>
        <x:v>2513.9828284127266</x:v>
      </x:c>
      <x:c r="N4747" s="267" t="n">
        <x:f>MAX(M4747-FARMER_HOURS,0)/TEMP_HOURS_PER_WORKER</x:f>
        <x:v>1.245821408619949</x:v>
      </x:c>
      <x:c r="O4747" s="268" t="n">
        <x:f>I4747*TOMATO_PRICE+J4747*CARROT_PRICE+K4747*MESCLUN_PRICE</x:f>
        <x:v>123976</x:v>
      </x:c>
      <x:c r="P4747" s="268" t="n">
        <x:f>I4747*TOMATO_FERTILIZER+J4747*CARROT_FERTILIZER+K4747*MESCLUN_FERTILIZER</x:f>
        <x:v>25520</x:v>
      </x:c>
      <x:c r="Q4747" s="268" t="n">
        <x:f>MIN(M4747,FARMER_HOURS)*FARMER_RATE+MAX(M4747-FARMER_HOURS,0)*TEMP_RATE</x:f>
        <x:v>56145.53521549872</x:v>
      </x:c>
      <x:c r="R4747" s="268" t="n">
        <x:f>O4747-P4747-Q4747-FIXED_COST</x:f>
        <x:v>22310.46478450128</x:v>
      </x:c>
      <x:c r="S4747" s="139" t="str">
        <x:f>IF(AND(L4747&lt;=TOTAL_BED_CAP,N4747&lt;=TEMP_WORKER_CAP),"YES","NO")</x:f>
        <x:v>YES</x:v>
      </x:c>
      <x:c r="T4747" s="139" t="n">
        <x:f>IF(S4747="YES",R4747,-1E+99)</x:f>
        <x:v>22310.46478450128</x:v>
      </x:c>
    </x:row>
    <x:row r="4748">
      <x:c r="A4748" s="139"/>
      <x:c r="B4748" s="139"/>
      <x:c r="C4748" s="139"/>
      <x:c r="D4748" s="139"/>
      <x:c r="E4748" s="139"/>
      <x:c r="F4748" s="139"/>
      <x:c r="G4748" s="139"/>
      <x:c r="H4748" s="139"/>
      <x:c r="I4748" s="266" t="n">
        <x:f>INT((ROW()-ROW($I$46))/((CARROT_CAP+1)*(MESCLUN_CAP+1)))</x:f>
        <x:v>7</x:v>
      </x:c>
      <x:c r="J4748" s="266" t="n">
        <x:f>MOD(INT((ROW()-ROW($I$46))/(MESCLUN_CAP+1)),CARROT_CAP+1)</x:f>
        <x:v>4</x:v>
      </x:c>
      <x:c r="K4748" s="266" t="n">
        <x:f>MOD(ROW()-ROW($I$46),MESCLUN_CAP+1)</x:f>
        <x:v>21</x:v>
      </x:c>
      <x:c r="L4748" s="266" t="n">
        <x:f>SUM(I4748:K4748)</x:f>
        <x:v>32</x:v>
      </x:c>
      <x:c r="M4748" s="267" t="n">
        <x:f>I4748*TOMATO_HOURS*WEEKS*(1+TOMATO_DIM)^I4748+J4748*CARROT_HOURS*WEEKS*(1+CARROT_DIM)^J4748+K4748*MESCLUN_HOURS*WEEKS*(1+MESCLUN_DIM)^K4748</x:f>
        <x:v>2586.8185686391707</x:v>
      </x:c>
      <x:c r="N4748" s="267" t="n">
        <x:f>MAX(M4748-FARMER_HOURS,0)/TEMP_HOURS_PER_WORKER</x:f>
        <x:v>1.296401783777202</x:v>
      </x:c>
      <x:c r="O4748" s="268" t="n">
        <x:f>I4748*TOMATO_PRICE+J4748*CARROT_PRICE+K4748*MESCLUN_PRICE</x:f>
        <x:v>126676</x:v>
      </x:c>
      <x:c r="P4748" s="268" t="n">
        <x:f>I4748*TOMATO_FERTILIZER+J4748*CARROT_FERTILIZER+K4748*MESCLUN_FERTILIZER</x:f>
        <x:v>26400</x:v>
      </x:c>
      <x:c r="Q4748" s="268" t="n">
        <x:f>MIN(M4748,FARMER_HOURS)*FARMER_RATE+MAX(M4748-FARMER_HOURS,0)*TEMP_RATE</x:f>
        <x:v>57410.044594430045</x:v>
      </x:c>
      <x:c r="R4748" s="268" t="n">
        <x:f>O4748-P4748-Q4748-FIXED_COST</x:f>
        <x:v>22865.955405569955</x:v>
      </x:c>
      <x:c r="S4748" s="139" t="str">
        <x:f>IF(AND(L4748&lt;=TOTAL_BED_CAP,N4748&lt;=TEMP_WORKER_CAP),"YES","NO")</x:f>
        <x:v>YES</x:v>
      </x:c>
      <x:c r="T4748" s="139" t="n">
        <x:f>IF(S4748="YES",R4748,-1E+99)</x:f>
        <x:v>22865.955405569955</x:v>
      </x:c>
    </x:row>
    <x:row r="4749">
      <x:c r="A4749" s="139"/>
      <x:c r="B4749" s="139"/>
      <x:c r="C4749" s="139"/>
      <x:c r="D4749" s="139"/>
      <x:c r="E4749" s="139"/>
      <x:c r="F4749" s="139"/>
      <x:c r="G4749" s="139"/>
      <x:c r="H4749" s="139"/>
      <x:c r="I4749" s="266" t="n">
        <x:f>INT((ROW()-ROW($I$46))/((CARROT_CAP+1)*(MESCLUN_CAP+1)))</x:f>
        <x:v>7</x:v>
      </x:c>
      <x:c r="J4749" s="266" t="n">
        <x:f>MOD(INT((ROW()-ROW($I$46))/(MESCLUN_CAP+1)),CARROT_CAP+1)</x:f>
        <x:v>4</x:v>
      </x:c>
      <x:c r="K4749" s="266" t="n">
        <x:f>MOD(ROW()-ROW($I$46),MESCLUN_CAP+1)</x:f>
        <x:v>22</x:v>
      </x:c>
      <x:c r="L4749" s="266" t="n">
        <x:f>SUM(I4749:K4749)</x:f>
        <x:v>33</x:v>
      </x:c>
      <x:c r="M4749" s="267" t="n">
        <x:f>I4749*TOMATO_HOURS*WEEKS*(1+TOMATO_DIM)^I4749+J4749*CARROT_HOURS*WEEKS*(1+CARROT_DIM)^J4749+K4749*MESCLUN_HOURS*WEEKS*(1+MESCLUN_DIM)^K4749</x:f>
        <x:v>2661.2949158855663</x:v>
      </x:c>
      <x:c r="N4749" s="267" t="n">
        <x:f>MAX(M4749-FARMER_HOURS,0)/TEMP_HOURS_PER_WORKER</x:f>
        <x:v>1.3481214693649766</x:v>
      </x:c>
      <x:c r="O4749" s="268" t="n">
        <x:f>I4749*TOMATO_PRICE+J4749*CARROT_PRICE+K4749*MESCLUN_PRICE</x:f>
        <x:v>129376</x:v>
      </x:c>
      <x:c r="P4749" s="268" t="n">
        <x:f>I4749*TOMATO_FERTILIZER+J4749*CARROT_FERTILIZER+K4749*MESCLUN_FERTILIZER</x:f>
        <x:v>27280</x:v>
      </x:c>
      <x:c r="Q4749" s="268" t="n">
        <x:f>MIN(M4749,FARMER_HOURS)*FARMER_RATE+MAX(M4749-FARMER_HOURS,0)*TEMP_RATE</x:f>
        <x:v>58703.03673412441</x:v>
      </x:c>
      <x:c r="R4749" s="268" t="n">
        <x:f>O4749-P4749-Q4749-FIXED_COST</x:f>
        <x:v>23392.963265875587</x:v>
      </x:c>
      <x:c r="S4749" s="139" t="str">
        <x:f>IF(AND(L4749&lt;=TOTAL_BED_CAP,N4749&lt;=TEMP_WORKER_CAP),"YES","NO")</x:f>
        <x:v>YES</x:v>
      </x:c>
      <x:c r="T4749" s="139" t="n">
        <x:f>IF(S4749="YES",R4749,-1E+99)</x:f>
        <x:v>23392.963265875587</x:v>
      </x:c>
    </x:row>
    <x:row r="4750">
      <x:c r="A4750" s="139"/>
      <x:c r="B4750" s="139"/>
      <x:c r="C4750" s="139"/>
      <x:c r="D4750" s="139"/>
      <x:c r="E4750" s="139"/>
      <x:c r="F4750" s="139"/>
      <x:c r="G4750" s="139"/>
      <x:c r="H4750" s="139"/>
      <x:c r="I4750" s="266" t="n">
        <x:f>INT((ROW()-ROW($I$46))/((CARROT_CAP+1)*(MESCLUN_CAP+1)))</x:f>
        <x:v>7</x:v>
      </x:c>
      <x:c r="J4750" s="266" t="n">
        <x:f>MOD(INT((ROW()-ROW($I$46))/(MESCLUN_CAP+1)),CARROT_CAP+1)</x:f>
        <x:v>4</x:v>
      </x:c>
      <x:c r="K4750" s="266" t="n">
        <x:f>MOD(ROW()-ROW($I$46),MESCLUN_CAP+1)</x:f>
        <x:v>23</x:v>
      </x:c>
      <x:c r="L4750" s="266" t="n">
        <x:f>SUM(I4750:K4750)</x:f>
        <x:v>34</x:v>
      </x:c>
      <x:c r="M4750" s="267" t="n">
        <x:f>I4750*TOMATO_HOURS*WEEKS*(1+TOMATO_DIM)^I4750+J4750*CARROT_HOURS*WEEKS*(1+CARROT_DIM)^J4750+K4750*MESCLUN_HOURS*WEEKS*(1+MESCLUN_DIM)^K4750</x:f>
        <x:v>2737.441504743003</x:v>
      </x:c>
      <x:c r="N4750" s="267" t="n">
        <x:f>MAX(M4750-FARMER_HOURS,0)/TEMP_HOURS_PER_WORKER</x:f>
        <x:v>1.4010010449604187</x:v>
      </x:c>
      <x:c r="O4750" s="268" t="n">
        <x:f>I4750*TOMATO_PRICE+J4750*CARROT_PRICE+K4750*MESCLUN_PRICE</x:f>
        <x:v>132076</x:v>
      </x:c>
      <x:c r="P4750" s="268" t="n">
        <x:f>I4750*TOMATO_FERTILIZER+J4750*CARROT_FERTILIZER+K4750*MESCLUN_FERTILIZER</x:f>
        <x:v>28160</x:v>
      </x:c>
      <x:c r="Q4750" s="268" t="n">
        <x:f>MIN(M4750,FARMER_HOURS)*FARMER_RATE+MAX(M4750-FARMER_HOURS,0)*TEMP_RATE</x:f>
        <x:v>60025.02612401047</x:v>
      </x:c>
      <x:c r="R4750" s="268" t="n">
        <x:f>O4750-P4750-Q4750-FIXED_COST</x:f>
        <x:v>23890.973875989534</x:v>
      </x:c>
      <x:c r="S4750" s="139" t="str">
        <x:f>IF(AND(L4750&lt;=TOTAL_BED_CAP,N4750&lt;=TEMP_WORKER_CAP),"YES","NO")</x:f>
        <x:v>YES</x:v>
      </x:c>
      <x:c r="T4750" s="139" t="n">
        <x:f>IF(S4750="YES",R4750,-1E+99)</x:f>
        <x:v>23890.973875989534</x:v>
      </x:c>
    </x:row>
    <x:row r="4751">
      <x:c r="A4751" s="139"/>
      <x:c r="B4751" s="139"/>
      <x:c r="C4751" s="139"/>
      <x:c r="D4751" s="139"/>
      <x:c r="E4751" s="139"/>
      <x:c r="F4751" s="139"/>
      <x:c r="G4751" s="139"/>
      <x:c r="H4751" s="139"/>
      <x:c r="I4751" s="266" t="n">
        <x:f>INT((ROW()-ROW($I$46))/((CARROT_CAP+1)*(MESCLUN_CAP+1)))</x:f>
        <x:v>7</x:v>
      </x:c>
      <x:c r="J4751" s="266" t="n">
        <x:f>MOD(INT((ROW()-ROW($I$46))/(MESCLUN_CAP+1)),CARROT_CAP+1)</x:f>
        <x:v>4</x:v>
      </x:c>
      <x:c r="K4751" s="266" t="n">
        <x:f>MOD(ROW()-ROW($I$46),MESCLUN_CAP+1)</x:f>
        <x:v>24</x:v>
      </x:c>
      <x:c r="L4751" s="266" t="n">
        <x:f>SUM(I4751:K4751)</x:f>
        <x:v>35</x:v>
      </x:c>
      <x:c r="M4751" s="267" t="n">
        <x:f>I4751*TOMATO_HOURS*WEEKS*(1+TOMATO_DIM)^I4751+J4751*CARROT_HOURS*WEEKS*(1+CARROT_DIM)^J4751+K4751*MESCLUN_HOURS*WEEKS*(1+MESCLUN_DIM)^K4751</x:f>
        <x:v>2815.2884543224986</x:v>
      </x:c>
      <x:c r="N4751" s="267" t="n">
        <x:f>MAX(M4751-FARMER_HOURS,0)/TEMP_HOURS_PER_WORKER</x:f>
        <x:v>1.4550614266128463</x:v>
      </x:c>
      <x:c r="O4751" s="268" t="n">
        <x:f>I4751*TOMATO_PRICE+J4751*CARROT_PRICE+K4751*MESCLUN_PRICE</x:f>
        <x:v>134776</x:v>
      </x:c>
      <x:c r="P4751" s="268" t="n">
        <x:f>I4751*TOMATO_FERTILIZER+J4751*CARROT_FERTILIZER+K4751*MESCLUN_FERTILIZER</x:f>
        <x:v>29040</x:v>
      </x:c>
      <x:c r="Q4751" s="268" t="n">
        <x:f>MIN(M4751,FARMER_HOURS)*FARMER_RATE+MAX(M4751-FARMER_HOURS,0)*TEMP_RATE</x:f>
        <x:v>61376.53566532116</x:v>
      </x:c>
      <x:c r="R4751" s="268" t="n">
        <x:f>O4751-P4751-Q4751-FIXED_COST</x:f>
        <x:v>24359.464334678843</x:v>
      </x:c>
      <x:c r="S4751" s="139" t="str">
        <x:f>IF(AND(L4751&lt;=TOTAL_BED_CAP,N4751&lt;=TEMP_WORKER_CAP),"YES","NO")</x:f>
        <x:v>YES</x:v>
      </x:c>
      <x:c r="T4751" s="139" t="n">
        <x:f>IF(S4751="YES",R4751,-1E+99)</x:f>
        <x:v>24359.464334678843</x:v>
      </x:c>
    </x:row>
    <x:row r="4752">
      <x:c r="A4752" s="139"/>
      <x:c r="B4752" s="139"/>
      <x:c r="C4752" s="139"/>
      <x:c r="D4752" s="139"/>
      <x:c r="E4752" s="139"/>
      <x:c r="F4752" s="139"/>
      <x:c r="G4752" s="139"/>
      <x:c r="H4752" s="139"/>
      <x:c r="I4752" s="266" t="n">
        <x:f>INT((ROW()-ROW($I$46))/((CARROT_CAP+1)*(MESCLUN_CAP+1)))</x:f>
        <x:v>7</x:v>
      </x:c>
      <x:c r="J4752" s="266" t="n">
        <x:f>MOD(INT((ROW()-ROW($I$46))/(MESCLUN_CAP+1)),CARROT_CAP+1)</x:f>
        <x:v>4</x:v>
      </x:c>
      <x:c r="K4752" s="266" t="n">
        <x:f>MOD(ROW()-ROW($I$46),MESCLUN_CAP+1)</x:f>
        <x:v>25</x:v>
      </x:c>
      <x:c r="L4752" s="266" t="n">
        <x:f>SUM(I4752:K4752)</x:f>
        <x:v>36</x:v>
      </x:c>
      <x:c r="M4752" s="267" t="n">
        <x:f>I4752*TOMATO_HOURS*WEEKS*(1+TOMATO_DIM)^I4752+J4752*CARROT_HOURS*WEEKS*(1+CARROT_DIM)^J4752+K4752*MESCLUN_HOURS*WEEKS*(1+MESCLUN_DIM)^K4752</x:f>
        <x:v>2894.866375737596</x:v>
      </x:c>
      <x:c r="N4752" s="267" t="n">
        <x:f>MAX(M4752-FARMER_HOURS,0)/TEMP_HOURS_PER_WORKER</x:f>
        <x:v>1.5103238720399974</x:v>
      </x:c>
      <x:c r="O4752" s="268" t="n">
        <x:f>I4752*TOMATO_PRICE+J4752*CARROT_PRICE+K4752*MESCLUN_PRICE</x:f>
        <x:v>137476</x:v>
      </x:c>
      <x:c r="P4752" s="268" t="n">
        <x:f>I4752*TOMATO_FERTILIZER+J4752*CARROT_FERTILIZER+K4752*MESCLUN_FERTILIZER</x:f>
        <x:v>29920</x:v>
      </x:c>
      <x:c r="Q4752" s="268" t="n">
        <x:f>MIN(M4752,FARMER_HOURS)*FARMER_RATE+MAX(M4752-FARMER_HOURS,0)*TEMP_RATE</x:f>
        <x:v>62758.096800999934</x:v>
      </x:c>
      <x:c r="R4752" s="268" t="n">
        <x:f>O4752-P4752-Q4752-FIXED_COST</x:f>
        <x:v>24797.903199000066</x:v>
      </x:c>
      <x:c r="S4752" s="139" t="str">
        <x:f>IF(AND(L4752&lt;=TOTAL_BED_CAP,N4752&lt;=TEMP_WORKER_CAP),"YES","NO")</x:f>
        <x:v>YES</x:v>
      </x:c>
      <x:c r="T4752" s="139" t="n">
        <x:f>IF(S4752="YES",R4752,-1E+99)</x:f>
        <x:v>24797.903199000066</x:v>
      </x:c>
    </x:row>
    <x:row r="4753">
      <x:c r="A4753" s="139"/>
      <x:c r="B4753" s="139"/>
      <x:c r="C4753" s="139"/>
      <x:c r="D4753" s="139"/>
      <x:c r="E4753" s="139"/>
      <x:c r="F4753" s="139"/>
      <x:c r="G4753" s="139"/>
      <x:c r="H4753" s="139"/>
      <x:c r="I4753" s="266" t="n">
        <x:f>INT((ROW()-ROW($I$46))/((CARROT_CAP+1)*(MESCLUN_CAP+1)))</x:f>
        <x:v>7</x:v>
      </x:c>
      <x:c r="J4753" s="266" t="n">
        <x:f>MOD(INT((ROW()-ROW($I$46))/(MESCLUN_CAP+1)),CARROT_CAP+1)</x:f>
        <x:v>4</x:v>
      </x:c>
      <x:c r="K4753" s="266" t="n">
        <x:f>MOD(ROW()-ROW($I$46),MESCLUN_CAP+1)</x:f>
        <x:v>26</x:v>
      </x:c>
      <x:c r="L4753" s="266" t="n">
        <x:f>SUM(I4753:K4753)</x:f>
        <x:v>37</x:v>
      </x:c>
      <x:c r="M4753" s="267" t="n">
        <x:f>I4753*TOMATO_HOURS*WEEKS*(1+TOMATO_DIM)^I4753+J4753*CARROT_HOURS*WEEKS*(1+CARROT_DIM)^J4753+K4753*MESCLUN_HOURS*WEEKS*(1+MESCLUN_DIM)^K4753</x:f>
        <x:v>2976.2063796983134</x:v>
      </x:c>
      <x:c r="N4753" s="267" t="n">
        <x:f>MAX(M4753-FARMER_HOURS,0)/TEMP_HOURS_PER_WORKER</x:f>
        <x:v>1.5668099859016065</x:v>
      </x:c>
      <x:c r="O4753" s="268" t="n">
        <x:f>I4753*TOMATO_PRICE+J4753*CARROT_PRICE+K4753*MESCLUN_PRICE</x:f>
        <x:v>140176</x:v>
      </x:c>
      <x:c r="P4753" s="268" t="n">
        <x:f>I4753*TOMATO_FERTILIZER+J4753*CARROT_FERTILIZER+K4753*MESCLUN_FERTILIZER</x:f>
        <x:v>30800</x:v>
      </x:c>
      <x:c r="Q4753" s="268" t="n">
        <x:f>MIN(M4753,FARMER_HOURS)*FARMER_RATE+MAX(M4753-FARMER_HOURS,0)*TEMP_RATE</x:f>
        <x:v>64170.249647540164</x:v>
      </x:c>
      <x:c r="R4753" s="268" t="n">
        <x:f>O4753-P4753-Q4753-FIXED_COST</x:f>
        <x:v>25205.750352459836</x:v>
      </x:c>
      <x:c r="S4753" s="139" t="str">
        <x:f>IF(AND(L4753&lt;=TOTAL_BED_CAP,N4753&lt;=TEMP_WORKER_CAP),"YES","NO")</x:f>
        <x:v>YES</x:v>
      </x:c>
      <x:c r="T4753" s="139" t="n">
        <x:f>IF(S4753="YES",R4753,-1E+99)</x:f>
        <x:v>25205.750352459836</x:v>
      </x:c>
    </x:row>
    <x:row r="4754">
      <x:c r="A4754" s="139"/>
      <x:c r="B4754" s="139"/>
      <x:c r="C4754" s="139"/>
      <x:c r="D4754" s="139"/>
      <x:c r="E4754" s="139"/>
      <x:c r="F4754" s="139"/>
      <x:c r="G4754" s="139"/>
      <x:c r="H4754" s="139"/>
      <x:c r="I4754" s="266" t="n">
        <x:f>INT((ROW()-ROW($I$46))/((CARROT_CAP+1)*(MESCLUN_CAP+1)))</x:f>
        <x:v>7</x:v>
      </x:c>
      <x:c r="J4754" s="266" t="n">
        <x:f>MOD(INT((ROW()-ROW($I$46))/(MESCLUN_CAP+1)),CARROT_CAP+1)</x:f>
        <x:v>4</x:v>
      </x:c>
      <x:c r="K4754" s="266" t="n">
        <x:f>MOD(ROW()-ROW($I$46),MESCLUN_CAP+1)</x:f>
        <x:v>27</x:v>
      </x:c>
      <x:c r="L4754" s="266" t="n">
        <x:f>SUM(I4754:K4754)</x:f>
        <x:v>38</x:v>
      </x:c>
      <x:c r="M4754" s="267" t="n">
        <x:f>I4754*TOMATO_HOURS*WEEKS*(1+TOMATO_DIM)^I4754+J4754*CARROT_HOURS*WEEKS*(1+CARROT_DIM)^J4754+K4754*MESCLUN_HOURS*WEEKS*(1+MESCLUN_DIM)^K4754</x:f>
        <x:v>3059.340084218071</x:v>
      </x:c>
      <x:c r="N4754" s="267" t="n">
        <x:f>MAX(M4754-FARMER_HOURS,0)/TEMP_HOURS_PER_WORKER</x:f>
        <x:v>1.624541725151438</x:v>
      </x:c>
      <x:c r="O4754" s="268" t="n">
        <x:f>I4754*TOMATO_PRICE+J4754*CARROT_PRICE+K4754*MESCLUN_PRICE</x:f>
        <x:v>142876</x:v>
      </x:c>
      <x:c r="P4754" s="268" t="n">
        <x:f>I4754*TOMATO_FERTILIZER+J4754*CARROT_FERTILIZER+K4754*MESCLUN_FERTILIZER</x:f>
        <x:v>31680</x:v>
      </x:c>
      <x:c r="Q4754" s="268" t="n">
        <x:f>MIN(M4754,FARMER_HOURS)*FARMER_RATE+MAX(M4754-FARMER_HOURS,0)*TEMP_RATE</x:f>
        <x:v>65613.54312878595</x:v>
      </x:c>
      <x:c r="R4754" s="268" t="n">
        <x:f>O4754-P4754-Q4754-FIXED_COST</x:f>
        <x:v>25582.456871214046</x:v>
      </x:c>
      <x:c r="S4754" s="139" t="str">
        <x:f>IF(AND(L4754&lt;=TOTAL_BED_CAP,N4754&lt;=TEMP_WORKER_CAP),"YES","NO")</x:f>
        <x:v>YES</x:v>
      </x:c>
      <x:c r="T4754" s="139" t="n">
        <x:f>IF(S4754="YES",R4754,-1E+99)</x:f>
        <x:v>25582.456871214046</x:v>
      </x:c>
    </x:row>
    <x:row r="4755">
      <x:c r="A4755" s="139"/>
      <x:c r="B4755" s="139"/>
      <x:c r="C4755" s="139"/>
      <x:c r="D4755" s="139"/>
      <x:c r="E4755" s="139"/>
      <x:c r="F4755" s="139"/>
      <x:c r="G4755" s="139"/>
      <x:c r="H4755" s="139"/>
      <x:c r="I4755" s="266" t="n">
        <x:f>INT((ROW()-ROW($I$46))/((CARROT_CAP+1)*(MESCLUN_CAP+1)))</x:f>
        <x:v>7</x:v>
      </x:c>
      <x:c r="J4755" s="266" t="n">
        <x:f>MOD(INT((ROW()-ROW($I$46))/(MESCLUN_CAP+1)),CARROT_CAP+1)</x:f>
        <x:v>4</x:v>
      </x:c>
      <x:c r="K4755" s="266" t="n">
        <x:f>MOD(ROW()-ROW($I$46),MESCLUN_CAP+1)</x:f>
        <x:v>28</x:v>
      </x:c>
      <x:c r="L4755" s="266" t="n">
        <x:f>SUM(I4755:K4755)</x:f>
        <x:v>39</x:v>
      </x:c>
      <x:c r="M4755" s="267" t="n">
        <x:f>I4755*TOMATO_HOURS*WEEKS*(1+TOMATO_DIM)^I4755+J4755*CARROT_HOURS*WEEKS*(1+CARROT_DIM)^J4755+K4755*MESCLUN_HOURS*WEEKS*(1+MESCLUN_DIM)^K4755</x:f>
        <x:v>3144.2996224352237</x:v>
      </x:c>
      <x:c r="N4755" s="267" t="n">
        <x:f>MAX(M4755-FARMER_HOURS,0)/TEMP_HOURS_PER_WORKER</x:f>
        <x:v>1.6835414044689054</x:v>
      </x:c>
      <x:c r="O4755" s="268" t="n">
        <x:f>I4755*TOMATO_PRICE+J4755*CARROT_PRICE+K4755*MESCLUN_PRICE</x:f>
        <x:v>145576</x:v>
      </x:c>
      <x:c r="P4755" s="268" t="n">
        <x:f>I4755*TOMATO_FERTILIZER+J4755*CARROT_FERTILIZER+K4755*MESCLUN_FERTILIZER</x:f>
        <x:v>32560</x:v>
      </x:c>
      <x:c r="Q4755" s="268" t="n">
        <x:f>MIN(M4755,FARMER_HOURS)*FARMER_RATE+MAX(M4755-FARMER_HOURS,0)*TEMP_RATE</x:f>
        <x:v>67088.53511172262</x:v>
      </x:c>
      <x:c r="R4755" s="268" t="n">
        <x:f>O4755-P4755-Q4755-FIXED_COST</x:f>
        <x:v>25927.464888277376</x:v>
      </x:c>
      <x:c r="S4755" s="139" t="str">
        <x:f>IF(AND(L4755&lt;=TOTAL_BED_CAP,N4755&lt;=TEMP_WORKER_CAP),"YES","NO")</x:f>
        <x:v>YES</x:v>
      </x:c>
      <x:c r="T4755" s="139" t="n">
        <x:f>IF(S4755="YES",R4755,-1E+99)</x:f>
        <x:v>25927.464888277376</x:v>
      </x:c>
    </x:row>
    <x:row r="4756">
      <x:c r="A4756" s="139"/>
      <x:c r="B4756" s="139"/>
      <x:c r="C4756" s="139"/>
      <x:c r="D4756" s="139"/>
      <x:c r="E4756" s="139"/>
      <x:c r="F4756" s="139"/>
      <x:c r="G4756" s="139"/>
      <x:c r="H4756" s="139"/>
      <x:c r="I4756" s="266" t="n">
        <x:f>INT((ROW()-ROW($I$46))/((CARROT_CAP+1)*(MESCLUN_CAP+1)))</x:f>
        <x:v>7</x:v>
      </x:c>
      <x:c r="J4756" s="266" t="n">
        <x:f>MOD(INT((ROW()-ROW($I$46))/(MESCLUN_CAP+1)),CARROT_CAP+1)</x:f>
        <x:v>4</x:v>
      </x:c>
      <x:c r="K4756" s="266" t="n">
        <x:f>MOD(ROW()-ROW($I$46),MESCLUN_CAP+1)</x:f>
        <x:v>29</x:v>
      </x:c>
      <x:c r="L4756" s="266" t="n">
        <x:f>SUM(I4756:K4756)</x:f>
        <x:v>40</x:v>
      </x:c>
      <x:c r="M4756" s="267" t="n">
        <x:f>I4756*TOMATO_HOURS*WEEKS*(1+TOMATO_DIM)^I4756+J4756*CARROT_HOURS*WEEKS*(1+CARROT_DIM)^J4756+K4756*MESCLUN_HOURS*WEEKS*(1+MESCLUN_DIM)^K4756</x:f>
        <x:v>3231.1176505508774</x:v>
      </x:c>
      <x:c r="N4756" s="267" t="n">
        <x:f>MAX(M4756-FARMER_HOURS,0)/TEMP_HOURS_PER_WORKER</x:f>
        <x:v>1.7438317017714426</x:v>
      </x:c>
      <x:c r="O4756" s="268" t="n">
        <x:f>I4756*TOMATO_PRICE+J4756*CARROT_PRICE+K4756*MESCLUN_PRICE</x:f>
        <x:v>148276</x:v>
      </x:c>
      <x:c r="P4756" s="268" t="n">
        <x:f>I4756*TOMATO_FERTILIZER+J4756*CARROT_FERTILIZER+K4756*MESCLUN_FERTILIZER</x:f>
        <x:v>33440</x:v>
      </x:c>
      <x:c r="Q4756" s="268" t="n">
        <x:f>MIN(M4756,FARMER_HOURS)*FARMER_RATE+MAX(M4756-FARMER_HOURS,0)*TEMP_RATE</x:f>
        <x:v>68595.79254428606</x:v>
      </x:c>
      <x:c r="R4756" s="268" t="n">
        <x:f>O4756-P4756-Q4756-FIXED_COST</x:f>
        <x:v>26240.207455713942</x:v>
      </x:c>
      <x:c r="S4756" s="139" t="str">
        <x:f>IF(AND(L4756&lt;=TOTAL_BED_CAP,N4756&lt;=TEMP_WORKER_CAP),"YES","NO")</x:f>
        <x:v>YES</x:v>
      </x:c>
      <x:c r="T4756" s="139" t="n">
        <x:f>IF(S4756="YES",R4756,-1E+99)</x:f>
        <x:v>26240.207455713942</x:v>
      </x:c>
    </x:row>
    <x:row r="4757">
      <x:c r="A4757" s="139"/>
      <x:c r="B4757" s="139"/>
      <x:c r="C4757" s="139"/>
      <x:c r="D4757" s="139"/>
      <x:c r="E4757" s="139"/>
      <x:c r="F4757" s="139"/>
      <x:c r="G4757" s="139"/>
      <x:c r="H4757" s="139"/>
      <x:c r="I4757" s="266" t="n">
        <x:f>INT((ROW()-ROW($I$46))/((CARROT_CAP+1)*(MESCLUN_CAP+1)))</x:f>
        <x:v>7</x:v>
      </x:c>
      <x:c r="J4757" s="266" t="n">
        <x:f>MOD(INT((ROW()-ROW($I$46))/(MESCLUN_CAP+1)),CARROT_CAP+1)</x:f>
        <x:v>4</x:v>
      </x:c>
      <x:c r="K4757" s="266" t="n">
        <x:f>MOD(ROW()-ROW($I$46),MESCLUN_CAP+1)</x:f>
        <x:v>30</x:v>
      </x:c>
      <x:c r="L4757" s="266" t="n">
        <x:f>SUM(I4757:K4757)</x:f>
        <x:v>41</x:v>
      </x:c>
      <x:c r="M4757" s="267" t="n">
        <x:f>I4757*TOMATO_HOURS*WEEKS*(1+TOMATO_DIM)^I4757+J4757*CARROT_HOURS*WEEKS*(1+CARROT_DIM)^J4757+K4757*MESCLUN_HOURS*WEEKS*(1+MESCLUN_DIM)^K4757</x:f>
        <x:v>3319.827355884647</x:v>
      </x:c>
      <x:c r="N4757" s="267" t="n">
        <x:f>MAX(M4757-FARMER_HOURS,0)/TEMP_HOURS_PER_WORKER</x:f>
        <x:v>1.8054356638087827</x:v>
      </x:c>
      <x:c r="O4757" s="268" t="n">
        <x:f>I4757*TOMATO_PRICE+J4757*CARROT_PRICE+K4757*MESCLUN_PRICE</x:f>
        <x:v>150976</x:v>
      </x:c>
      <x:c r="P4757" s="268" t="n">
        <x:f>I4757*TOMATO_FERTILIZER+J4757*CARROT_FERTILIZER+K4757*MESCLUN_FERTILIZER</x:f>
        <x:v>34320</x:v>
      </x:c>
      <x:c r="Q4757" s="268" t="n">
        <x:f>MIN(M4757,FARMER_HOURS)*FARMER_RATE+MAX(M4757-FARMER_HOURS,0)*TEMP_RATE</x:f>
        <x:v>70135.89159521957</x:v>
      </x:c>
      <x:c r="R4757" s="268" t="n">
        <x:f>O4757-P4757-Q4757-FIXED_COST</x:f>
        <x:v>26520.108404780432</x:v>
      </x:c>
      <x:c r="S4757" s="139" t="str">
        <x:f>IF(AND(L4757&lt;=TOTAL_BED_CAP,N4757&lt;=TEMP_WORKER_CAP),"YES","NO")</x:f>
        <x:v>YES</x:v>
      </x:c>
      <x:c r="T4757" s="139" t="n">
        <x:f>IF(S4757="YES",R4757,-1E+99)</x:f>
        <x:v>26520.108404780432</x:v>
      </x:c>
    </x:row>
    <x:row r="4758">
      <x:c r="A4758" s="139"/>
      <x:c r="B4758" s="139"/>
      <x:c r="C4758" s="139"/>
      <x:c r="D4758" s="139"/>
      <x:c r="E4758" s="139"/>
      <x:c r="F4758" s="139"/>
      <x:c r="G4758" s="139"/>
      <x:c r="H4758" s="139"/>
      <x:c r="I4758" s="266" t="n">
        <x:f>INT((ROW()-ROW($I$46))/((CARROT_CAP+1)*(MESCLUN_CAP+1)))</x:f>
        <x:v>7</x:v>
      </x:c>
      <x:c r="J4758" s="266" t="n">
        <x:f>MOD(INT((ROW()-ROW($I$46))/(MESCLUN_CAP+1)),CARROT_CAP+1)</x:f>
        <x:v>5</x:v>
      </x:c>
      <x:c r="K4758" s="266" t="n">
        <x:f>MOD(ROW()-ROW($I$46),MESCLUN_CAP+1)</x:f>
        <x:v>0</x:v>
      </x:c>
      <x:c r="L4758" s="266" t="n">
        <x:f>SUM(I4758:K4758)</x:f>
        <x:v>12</x:v>
      </x:c>
      <x:c r="M4758" s="267" t="n">
        <x:f>I4758*TOMATO_HOURS*WEEKS*(1+TOMATO_DIM)^I4758+J4758*CARROT_HOURS*WEEKS*(1+CARROT_DIM)^J4758+K4758*MESCLUN_HOURS*WEEKS*(1+MESCLUN_DIM)^K4758</x:f>
        <x:v>1397.4030049335943</x:v>
      </x:c>
      <x:c r="N4758" s="267" t="n">
        <x:f>MAX(M4758-FARMER_HOURS,0)/TEMP_HOURS_PER_WORKER</x:f>
        <x:v>0.4704187534261071</x:v>
      </x:c>
      <x:c r="O4758" s="268" t="n">
        <x:f>I4758*TOMATO_PRICE+J4758*CARROT_PRICE+K4758*MESCLUN_PRICE</x:f>
        <x:v>72070</x:v>
      </x:c>
      <x:c r="P4758" s="268" t="n">
        <x:f>I4758*TOMATO_FERTILIZER+J4758*CARROT_FERTILIZER+K4758*MESCLUN_FERTILIZER</x:f>
        <x:v>8360</x:v>
      </x:c>
      <x:c r="Q4758" s="268" t="n">
        <x:f>MIN(M4758,FARMER_HOURS)*FARMER_RATE+MAX(M4758-FARMER_HOURS,0)*TEMP_RATE</x:f>
        <x:v>36760.468835652675</x:v>
      </x:c>
      <x:c r="R4758" s="268" t="n">
        <x:f>O4758-P4758-Q4758-FIXED_COST</x:f>
        <x:v>6949.531164347325</x:v>
      </x:c>
      <x:c r="S4758" s="139" t="str">
        <x:f>IF(AND(L4758&lt;=TOTAL_BED_CAP,N4758&lt;=TEMP_WORKER_CAP),"YES","NO")</x:f>
        <x:v>YES</x:v>
      </x:c>
      <x:c r="T4758" s="139" t="n">
        <x:f>IF(S4758="YES",R4758,-1E+99)</x:f>
        <x:v>6949.531164347325</x:v>
      </x:c>
    </x:row>
    <x:row r="4759">
      <x:c r="A4759" s="139"/>
      <x:c r="B4759" s="139"/>
      <x:c r="C4759" s="139"/>
      <x:c r="D4759" s="139"/>
      <x:c r="E4759" s="139"/>
      <x:c r="F4759" s="139"/>
      <x:c r="G4759" s="139"/>
      <x:c r="H4759" s="139"/>
      <x:c r="I4759" s="266" t="n">
        <x:f>INT((ROW()-ROW($I$46))/((CARROT_CAP+1)*(MESCLUN_CAP+1)))</x:f>
        <x:v>7</x:v>
      </x:c>
      <x:c r="J4759" s="266" t="n">
        <x:f>MOD(INT((ROW()-ROW($I$46))/(MESCLUN_CAP+1)),CARROT_CAP+1)</x:f>
        <x:v>5</x:v>
      </x:c>
      <x:c r="K4759" s="266" t="n">
        <x:f>MOD(ROW()-ROW($I$46),MESCLUN_CAP+1)</x:f>
        <x:v>1</x:v>
      </x:c>
      <x:c r="L4759" s="266" t="n">
        <x:f>SUM(I4759:K4759)</x:f>
        <x:v>13</x:v>
      </x:c>
      <x:c r="M4759" s="267" t="n">
        <x:f>I4759*TOMATO_HOURS*WEEKS*(1+TOMATO_DIM)^I4759+J4759*CARROT_HOURS*WEEKS*(1+CARROT_DIM)^J4759+K4759*MESCLUN_HOURS*WEEKS*(1+MESCLUN_DIM)^K4759</x:f>
        <x:v>1442.9655049335943</x:v>
      </x:c>
      <x:c r="N4759" s="267" t="n">
        <x:f>MAX(M4759-FARMER_HOURS,0)/TEMP_HOURS_PER_WORKER</x:f>
        <x:v>0.5020593784261072</x:v>
      </x:c>
      <x:c r="O4759" s="268" t="n">
        <x:f>I4759*TOMATO_PRICE+J4759*CARROT_PRICE+K4759*MESCLUN_PRICE</x:f>
        <x:v>74770</x:v>
      </x:c>
      <x:c r="P4759" s="268" t="n">
        <x:f>I4759*TOMATO_FERTILIZER+J4759*CARROT_FERTILIZER+K4759*MESCLUN_FERTILIZER</x:f>
        <x:v>9240</x:v>
      </x:c>
      <x:c r="Q4759" s="268" t="n">
        <x:f>MIN(M4759,FARMER_HOURS)*FARMER_RATE+MAX(M4759-FARMER_HOURS,0)*TEMP_RATE</x:f>
        <x:v>37551.484460652675</x:v>
      </x:c>
      <x:c r="R4759" s="268" t="n">
        <x:f>O4759-P4759-Q4759-FIXED_COST</x:f>
        <x:v>7978.515539347325</x:v>
      </x:c>
      <x:c r="S4759" s="139" t="str">
        <x:f>IF(AND(L4759&lt;=TOTAL_BED_CAP,N4759&lt;=TEMP_WORKER_CAP),"YES","NO")</x:f>
        <x:v>YES</x:v>
      </x:c>
      <x:c r="T4759" s="139" t="n">
        <x:f>IF(S4759="YES",R4759,-1E+99)</x:f>
        <x:v>7978.515539347325</x:v>
      </x:c>
    </x:row>
    <x:row r="4760">
      <x:c r="A4760" s="139"/>
      <x:c r="B4760" s="139"/>
      <x:c r="C4760" s="139"/>
      <x:c r="D4760" s="139"/>
      <x:c r="E4760" s="139"/>
      <x:c r="F4760" s="139"/>
      <x:c r="G4760" s="139"/>
      <x:c r="H4760" s="139"/>
      <x:c r="I4760" s="266" t="n">
        <x:f>INT((ROW()-ROW($I$46))/((CARROT_CAP+1)*(MESCLUN_CAP+1)))</x:f>
        <x:v>7</x:v>
      </x:c>
      <x:c r="J4760" s="266" t="n">
        <x:f>MOD(INT((ROW()-ROW($I$46))/(MESCLUN_CAP+1)),CARROT_CAP+1)</x:f>
        <x:v>5</x:v>
      </x:c>
      <x:c r="K4760" s="266" t="n">
        <x:f>MOD(ROW()-ROW($I$46),MESCLUN_CAP+1)</x:f>
        <x:v>2</x:v>
      </x:c>
      <x:c r="L4760" s="266" t="n">
        <x:f>SUM(I4760:K4760)</x:f>
        <x:v>14</x:v>
      </x:c>
      <x:c r="M4760" s="267" t="n">
        <x:f>I4760*TOMATO_HOURS*WEEKS*(1+TOMATO_DIM)^I4760+J4760*CARROT_HOURS*WEEKS*(1+CARROT_DIM)^J4760+K4760*MESCLUN_HOURS*WEEKS*(1+MESCLUN_DIM)^K4760</x:f>
        <x:v>1489.6670674335942</x:v>
      </x:c>
      <x:c r="N4760" s="267" t="n">
        <x:f>MAX(M4760-FARMER_HOURS,0)/TEMP_HOURS_PER_WORKER</x:f>
        <x:v>0.5344910190511071</x:v>
      </x:c>
      <x:c r="O4760" s="268" t="n">
        <x:f>I4760*TOMATO_PRICE+J4760*CARROT_PRICE+K4760*MESCLUN_PRICE</x:f>
        <x:v>77470</x:v>
      </x:c>
      <x:c r="P4760" s="268" t="n">
        <x:f>I4760*TOMATO_FERTILIZER+J4760*CARROT_FERTILIZER+K4760*MESCLUN_FERTILIZER</x:f>
        <x:v>10120</x:v>
      </x:c>
      <x:c r="Q4760" s="268" t="n">
        <x:f>MIN(M4760,FARMER_HOURS)*FARMER_RATE+MAX(M4760-FARMER_HOURS,0)*TEMP_RATE</x:f>
        <x:v>38362.275476277675</x:v>
      </x:c>
      <x:c r="R4760" s="268" t="n">
        <x:f>O4760-P4760-Q4760-FIXED_COST</x:f>
        <x:v>8987.724523722325</x:v>
      </x:c>
      <x:c r="S4760" s="139" t="str">
        <x:f>IF(AND(L4760&lt;=TOTAL_BED_CAP,N4760&lt;=TEMP_WORKER_CAP),"YES","NO")</x:f>
        <x:v>YES</x:v>
      </x:c>
      <x:c r="T4760" s="139" t="n">
        <x:f>IF(S4760="YES",R4760,-1E+99)</x:f>
        <x:v>8987.724523722325</x:v>
      </x:c>
    </x:row>
    <x:row r="4761">
      <x:c r="A4761" s="139"/>
      <x:c r="B4761" s="139"/>
      <x:c r="C4761" s="139"/>
      <x:c r="D4761" s="139"/>
      <x:c r="E4761" s="139"/>
      <x:c r="F4761" s="139"/>
      <x:c r="G4761" s="139"/>
      <x:c r="H4761" s="139"/>
      <x:c r="I4761" s="266" t="n">
        <x:f>INT((ROW()-ROW($I$46))/((CARROT_CAP+1)*(MESCLUN_CAP+1)))</x:f>
        <x:v>7</x:v>
      </x:c>
      <x:c r="J4761" s="266" t="n">
        <x:f>MOD(INT((ROW()-ROW($I$46))/(MESCLUN_CAP+1)),CARROT_CAP+1)</x:f>
        <x:v>5</x:v>
      </x:c>
      <x:c r="K4761" s="266" t="n">
        <x:f>MOD(ROW()-ROW($I$46),MESCLUN_CAP+1)</x:f>
        <x:v>3</x:v>
      </x:c>
      <x:c r="L4761" s="266" t="n">
        <x:f>SUM(I4761:K4761)</x:f>
        <x:v>15</x:v>
      </x:c>
      <x:c r="M4761" s="267" t="n">
        <x:f>I4761*TOMATO_HOURS*WEEKS*(1+TOMATO_DIM)^I4761+J4761*CARROT_HOURS*WEEKS*(1+CARROT_DIM)^J4761+K4761*MESCLUN_HOURS*WEEKS*(1+MESCLUN_DIM)^K4761</x:f>
        <x:v>1537.5290498554693</x:v>
      </x:c>
      <x:c r="N4761" s="267" t="n">
        <x:f>MAX(M4761-FARMER_HOURS,0)/TEMP_HOURS_PER_WORKER</x:f>
        <x:v>0.5677285068440759</x:v>
      </x:c>
      <x:c r="O4761" s="268" t="n">
        <x:f>I4761*TOMATO_PRICE+J4761*CARROT_PRICE+K4761*MESCLUN_PRICE</x:f>
        <x:v>80170</x:v>
      </x:c>
      <x:c r="P4761" s="268" t="n">
        <x:f>I4761*TOMATO_FERTILIZER+J4761*CARROT_FERTILIZER+K4761*MESCLUN_FERTILIZER</x:f>
        <x:v>11000</x:v>
      </x:c>
      <x:c r="Q4761" s="268" t="n">
        <x:f>MIN(M4761,FARMER_HOURS)*FARMER_RATE+MAX(M4761-FARMER_HOURS,0)*TEMP_RATE</x:f>
        <x:v>39193.212671101894</x:v>
      </x:c>
      <x:c r="R4761" s="268" t="n">
        <x:f>O4761-P4761-Q4761-FIXED_COST</x:f>
        <x:v>9976.787328898106</x:v>
      </x:c>
      <x:c r="S4761" s="139" t="str">
        <x:f>IF(AND(L4761&lt;=TOTAL_BED_CAP,N4761&lt;=TEMP_WORKER_CAP),"YES","NO")</x:f>
        <x:v>YES</x:v>
      </x:c>
      <x:c r="T4761" s="139" t="n">
        <x:f>IF(S4761="YES",R4761,-1E+99)</x:f>
        <x:v>9976.787328898106</x:v>
      </x:c>
    </x:row>
    <x:row r="4762">
      <x:c r="A4762" s="139"/>
      <x:c r="B4762" s="139"/>
      <x:c r="C4762" s="139"/>
      <x:c r="D4762" s="139"/>
      <x:c r="E4762" s="139"/>
      <x:c r="F4762" s="139"/>
      <x:c r="G4762" s="139"/>
      <x:c r="H4762" s="139"/>
      <x:c r="I4762" s="266" t="n">
        <x:f>INT((ROW()-ROW($I$46))/((CARROT_CAP+1)*(MESCLUN_CAP+1)))</x:f>
        <x:v>7</x:v>
      </x:c>
      <x:c r="J4762" s="266" t="n">
        <x:f>MOD(INT((ROW()-ROW($I$46))/(MESCLUN_CAP+1)),CARROT_CAP+1)</x:f>
        <x:v>5</x:v>
      </x:c>
      <x:c r="K4762" s="266" t="n">
        <x:f>MOD(ROW()-ROW($I$46),MESCLUN_CAP+1)</x:f>
        <x:v>4</x:v>
      </x:c>
      <x:c r="L4762" s="266" t="n">
        <x:f>SUM(I4762:K4762)</x:f>
        <x:v>16</x:v>
      </x:c>
      <x:c r="M4762" s="267" t="n">
        <x:f>I4762*TOMATO_HOURS*WEEKS*(1+TOMATO_DIM)^I4762+J4762*CARROT_HOURS*WEEKS*(1+CARROT_DIM)^J4762+K4762*MESCLUN_HOURS*WEEKS*(1+MESCLUN_DIM)^K4762</x:f>
        <x:v>1586.5731655781256</x:v>
      </x:c>
      <x:c r="N4762" s="267" t="n">
        <x:f>MAX(M4762-FARMER_HOURS,0)/TEMP_HOURS_PER_WORKER</x:f>
        <x:v>0.601786920540365</x:v>
      </x:c>
      <x:c r="O4762" s="268" t="n">
        <x:f>I4762*TOMATO_PRICE+J4762*CARROT_PRICE+K4762*MESCLUN_PRICE</x:f>
        <x:v>82870</x:v>
      </x:c>
      <x:c r="P4762" s="268" t="n">
        <x:f>I4762*TOMATO_FERTILIZER+J4762*CARROT_FERTILIZER+K4762*MESCLUN_FERTILIZER</x:f>
        <x:v>11880</x:v>
      </x:c>
      <x:c r="Q4762" s="268" t="n">
        <x:f>MIN(M4762,FARMER_HOURS)*FARMER_RATE+MAX(M4762-FARMER_HOURS,0)*TEMP_RATE</x:f>
        <x:v>40044.67301350912</x:v>
      </x:c>
      <x:c r="R4762" s="268" t="n">
        <x:f>O4762-P4762-Q4762-FIXED_COST</x:f>
        <x:v>10945.32698649088</x:v>
      </x:c>
      <x:c r="S4762" s="139" t="str">
        <x:f>IF(AND(L4762&lt;=TOTAL_BED_CAP,N4762&lt;=TEMP_WORKER_CAP),"YES","NO")</x:f>
        <x:v>YES</x:v>
      </x:c>
      <x:c r="T4762" s="139" t="n">
        <x:f>IF(S4762="YES",R4762,-1E+99)</x:f>
        <x:v>10945.32698649088</x:v>
      </x:c>
    </x:row>
    <x:row r="4763">
      <x:c r="A4763" s="139"/>
      <x:c r="B4763" s="139"/>
      <x:c r="C4763" s="139"/>
      <x:c r="D4763" s="139"/>
      <x:c r="E4763" s="139"/>
      <x:c r="F4763" s="139"/>
      <x:c r="G4763" s="139"/>
      <x:c r="H4763" s="139"/>
      <x:c r="I4763" s="266" t="n">
        <x:f>INT((ROW()-ROW($I$46))/((CARROT_CAP+1)*(MESCLUN_CAP+1)))</x:f>
        <x:v>7</x:v>
      </x:c>
      <x:c r="J4763" s="266" t="n">
        <x:f>MOD(INT((ROW()-ROW($I$46))/(MESCLUN_CAP+1)),CARROT_CAP+1)</x:f>
        <x:v>5</x:v>
      </x:c>
      <x:c r="K4763" s="266" t="n">
        <x:f>MOD(ROW()-ROW($I$46),MESCLUN_CAP+1)</x:f>
        <x:v>5</x:v>
      </x:c>
      <x:c r="L4763" s="266" t="n">
        <x:f>SUM(I4763:K4763)</x:f>
        <x:v>17</x:v>
      </x:c>
      <x:c r="M4763" s="267" t="n">
        <x:f>I4763*TOMATO_HOURS*WEEKS*(1+TOMATO_DIM)^I4763+J4763*CARROT_HOURS*WEEKS*(1+CARROT_DIM)^J4763+K4763*MESCLUN_HOURS*WEEKS*(1+MESCLUN_DIM)^K4763</x:f>
        <x:v>1636.8214894993291</x:v>
      </x:c>
      <x:c r="N4763" s="267" t="n">
        <x:f>MAX(M4763-FARMER_HOURS,0)/TEMP_HOURS_PER_WORKER</x:f>
        <x:v>0.6366815899300897</x:v>
      </x:c>
      <x:c r="O4763" s="268" t="n">
        <x:f>I4763*TOMATO_PRICE+J4763*CARROT_PRICE+K4763*MESCLUN_PRICE</x:f>
        <x:v>85570</x:v>
      </x:c>
      <x:c r="P4763" s="268" t="n">
        <x:f>I4763*TOMATO_FERTILIZER+J4763*CARROT_FERTILIZER+K4763*MESCLUN_FERTILIZER</x:f>
        <x:v>12760</x:v>
      </x:c>
      <x:c r="Q4763" s="268" t="n">
        <x:f>MIN(M4763,FARMER_HOURS)*FARMER_RATE+MAX(M4763-FARMER_HOURS,0)*TEMP_RATE</x:f>
        <x:v>40917.03974825224</x:v>
      </x:c>
      <x:c r="R4763" s="268" t="n">
        <x:f>O4763-P4763-Q4763-FIXED_COST</x:f>
        <x:v>11892.960251747762</x:v>
      </x:c>
      <x:c r="S4763" s="139" t="str">
        <x:f>IF(AND(L4763&lt;=TOTAL_BED_CAP,N4763&lt;=TEMP_WORKER_CAP),"YES","NO")</x:f>
        <x:v>YES</x:v>
      </x:c>
      <x:c r="T4763" s="139" t="n">
        <x:f>IF(S4763="YES",R4763,-1E+99)</x:f>
        <x:v>11892.960251747762</x:v>
      </x:c>
    </x:row>
    <x:row r="4764">
      <x:c r="A4764" s="139"/>
      <x:c r="B4764" s="139"/>
      <x:c r="C4764" s="139"/>
      <x:c r="D4764" s="139"/>
      <x:c r="E4764" s="139"/>
      <x:c r="F4764" s="139"/>
      <x:c r="G4764" s="139"/>
      <x:c r="H4764" s="139"/>
      <x:c r="I4764" s="266" t="n">
        <x:f>INT((ROW()-ROW($I$46))/((CARROT_CAP+1)*(MESCLUN_CAP+1)))</x:f>
        <x:v>7</x:v>
      </x:c>
      <x:c r="J4764" s="266" t="n">
        <x:f>MOD(INT((ROW()-ROW($I$46))/(MESCLUN_CAP+1)),CARROT_CAP+1)</x:f>
        <x:v>5</x:v>
      </x:c>
      <x:c r="K4764" s="266" t="n">
        <x:f>MOD(ROW()-ROW($I$46),MESCLUN_CAP+1)</x:f>
        <x:v>6</x:v>
      </x:c>
      <x:c r="L4764" s="266" t="n">
        <x:f>SUM(I4764:K4764)</x:f>
        <x:v>18</x:v>
      </x:c>
      <x:c r="M4764" s="267" t="n">
        <x:f>I4764*TOMATO_HOURS*WEEKS*(1+TOMATO_DIM)^I4764+J4764*CARROT_HOURS*WEEKS*(1+CARROT_DIM)^J4764+K4764*MESCLUN_HOURS*WEEKS*(1+MESCLUN_DIM)^K4764</x:f>
        <x:v>1688.296463680962</x:v>
      </x:c>
      <x:c r="N4764" s="267" t="n">
        <x:f>MAX(M4764-FARMER_HOURS,0)/TEMP_HOURS_PER_WORKER</x:f>
        <x:v>0.6724280997784459</x:v>
      </x:c>
      <x:c r="O4764" s="268" t="n">
        <x:f>I4764*TOMATO_PRICE+J4764*CARROT_PRICE+K4764*MESCLUN_PRICE</x:f>
        <x:v>88270</x:v>
      </x:c>
      <x:c r="P4764" s="268" t="n">
        <x:f>I4764*TOMATO_FERTILIZER+J4764*CARROT_FERTILIZER+K4764*MESCLUN_FERTILIZER</x:f>
        <x:v>13640</x:v>
      </x:c>
      <x:c r="Q4764" s="268" t="n">
        <x:f>MIN(M4764,FARMER_HOURS)*FARMER_RATE+MAX(M4764-FARMER_HOURS,0)*TEMP_RATE</x:f>
        <x:v>41810.70249446115</x:v>
      </x:c>
      <x:c r="R4764" s="268" t="n">
        <x:f>O4764-P4764-Q4764-FIXED_COST</x:f>
        <x:v>12819.297505538852</x:v>
      </x:c>
      <x:c r="S4764" s="139" t="str">
        <x:f>IF(AND(L4764&lt;=TOTAL_BED_CAP,N4764&lt;=TEMP_WORKER_CAP),"YES","NO")</x:f>
        <x:v>YES</x:v>
      </x:c>
      <x:c r="T4764" s="139" t="n">
        <x:f>IF(S4764="YES",R4764,-1E+99)</x:f>
        <x:v>12819.297505538852</x:v>
      </x:c>
    </x:row>
    <x:row r="4765">
      <x:c r="A4765" s="139"/>
      <x:c r="B4765" s="139"/>
      <x:c r="C4765" s="139"/>
      <x:c r="D4765" s="139"/>
      <x:c r="E4765" s="139"/>
      <x:c r="F4765" s="139"/>
      <x:c r="G4765" s="139"/>
      <x:c r="H4765" s="139"/>
      <x:c r="I4765" s="266" t="n">
        <x:f>INT((ROW()-ROW($I$46))/((CARROT_CAP+1)*(MESCLUN_CAP+1)))</x:f>
        <x:v>7</x:v>
      </x:c>
      <x:c r="J4765" s="266" t="n">
        <x:f>MOD(INT((ROW()-ROW($I$46))/(MESCLUN_CAP+1)),CARROT_CAP+1)</x:f>
        <x:v>5</x:v>
      </x:c>
      <x:c r="K4765" s="266" t="n">
        <x:f>MOD(ROW()-ROW($I$46),MESCLUN_CAP+1)</x:f>
        <x:v>7</x:v>
      </x:c>
      <x:c r="L4765" s="266" t="n">
        <x:f>SUM(I4765:K4765)</x:f>
        <x:v>19</x:v>
      </x:c>
      <x:c r="M4765" s="267" t="n">
        <x:f>I4765*TOMATO_HOURS*WEEKS*(1+TOMATO_DIM)^I4765+J4765*CARROT_HOURS*WEEKS*(1+CARROT_DIM)^J4765+K4765*MESCLUN_HOURS*WEEKS*(1+MESCLUN_DIM)^K4765</x:f>
        <x:v>1741.0209030789224</x:v>
      </x:c>
      <x:c r="N4765" s="267" t="n">
        <x:f>MAX(M4765-FARMER_HOURS,0)/TEMP_HOURS_PER_WORKER</x:f>
        <x:v>0.7090422938048072</x:v>
      </x:c>
      <x:c r="O4765" s="268" t="n">
        <x:f>I4765*TOMATO_PRICE+J4765*CARROT_PRICE+K4765*MESCLUN_PRICE</x:f>
        <x:v>90970</x:v>
      </x:c>
      <x:c r="P4765" s="268" t="n">
        <x:f>I4765*TOMATO_FERTILIZER+J4765*CARROT_FERTILIZER+K4765*MESCLUN_FERTILIZER</x:f>
        <x:v>14520</x:v>
      </x:c>
      <x:c r="Q4765" s="268" t="n">
        <x:f>MIN(M4765,FARMER_HOURS)*FARMER_RATE+MAX(M4765-FARMER_HOURS,0)*TEMP_RATE</x:f>
        <x:v>42726.05734512018</x:v>
      </x:c>
      <x:c r="R4765" s="268" t="n">
        <x:f>O4765-P4765-Q4765-FIXED_COST</x:f>
        <x:v>13723.942654879822</x:v>
      </x:c>
      <x:c r="S4765" s="139" t="str">
        <x:f>IF(AND(L4765&lt;=TOTAL_BED_CAP,N4765&lt;=TEMP_WORKER_CAP),"YES","NO")</x:f>
        <x:v>YES</x:v>
      </x:c>
      <x:c r="T4765" s="139" t="n">
        <x:f>IF(S4765="YES",R4765,-1E+99)</x:f>
        <x:v>13723.942654879822</x:v>
      </x:c>
    </x:row>
    <x:row r="4766">
      <x:c r="A4766" s="139"/>
      <x:c r="B4766" s="139"/>
      <x:c r="C4766" s="139"/>
      <x:c r="D4766" s="139"/>
      <x:c r="E4766" s="139"/>
      <x:c r="F4766" s="139"/>
      <x:c r="G4766" s="139"/>
      <x:c r="H4766" s="139"/>
      <x:c r="I4766" s="266" t="n">
        <x:f>INT((ROW()-ROW($I$46))/((CARROT_CAP+1)*(MESCLUN_CAP+1)))</x:f>
        <x:v>7</x:v>
      </x:c>
      <x:c r="J4766" s="266" t="n">
        <x:f>MOD(INT((ROW()-ROW($I$46))/(MESCLUN_CAP+1)),CARROT_CAP+1)</x:f>
        <x:v>5</x:v>
      </x:c>
      <x:c r="K4766" s="266" t="n">
        <x:f>MOD(ROW()-ROW($I$46),MESCLUN_CAP+1)</x:f>
        <x:v>8</x:v>
      </x:c>
      <x:c r="L4766" s="266" t="n">
        <x:f>SUM(I4766:K4766)</x:f>
        <x:v>20</x:v>
      </x:c>
      <x:c r="M4766" s="267" t="n">
        <x:f>I4766*TOMATO_HOURS*WEEKS*(1+TOMATO_DIM)^I4766+J4766*CARROT_HOURS*WEEKS*(1+CARROT_DIM)^J4766+K4766*MESCLUN_HOURS*WEEKS*(1+MESCLUN_DIM)^K4766</x:f>
        <x:v>1795.0180013589027</x:v>
      </x:c>
      <x:c r="N4766" s="267" t="n">
        <x:f>MAX(M4766-FARMER_HOURS,0)/TEMP_HOURS_PER_WORKER</x:f>
        <x:v>0.7465402787214602</x:v>
      </x:c>
      <x:c r="O4766" s="268" t="n">
        <x:f>I4766*TOMATO_PRICE+J4766*CARROT_PRICE+K4766*MESCLUN_PRICE</x:f>
        <x:v>93670</x:v>
      </x:c>
      <x:c r="P4766" s="268" t="n">
        <x:f>I4766*TOMATO_FERTILIZER+J4766*CARROT_FERTILIZER+K4766*MESCLUN_FERTILIZER</x:f>
        <x:v>15400</x:v>
      </x:c>
      <x:c r="Q4766" s="268" t="n">
        <x:f>MIN(M4766,FARMER_HOURS)*FARMER_RATE+MAX(M4766-FARMER_HOURS,0)*TEMP_RATE</x:f>
        <x:v>43663.506968036505</x:v>
      </x:c>
      <x:c r="R4766" s="268" t="n">
        <x:f>O4766-P4766-Q4766-FIXED_COST</x:f>
        <x:v>14606.493031963495</x:v>
      </x:c>
      <x:c r="S4766" s="139" t="str">
        <x:f>IF(AND(L4766&lt;=TOTAL_BED_CAP,N4766&lt;=TEMP_WORKER_CAP),"YES","NO")</x:f>
        <x:v>YES</x:v>
      </x:c>
      <x:c r="T4766" s="139" t="n">
        <x:f>IF(S4766="YES",R4766,-1E+99)</x:f>
        <x:v>14606.493031963495</x:v>
      </x:c>
    </x:row>
    <x:row r="4767">
      <x:c r="A4767" s="139"/>
      <x:c r="B4767" s="139"/>
      <x:c r="C4767" s="139"/>
      <x:c r="D4767" s="139"/>
      <x:c r="E4767" s="139"/>
      <x:c r="F4767" s="139"/>
      <x:c r="G4767" s="139"/>
      <x:c r="H4767" s="139"/>
      <x:c r="I4767" s="266" t="n">
        <x:f>INT((ROW()-ROW($I$46))/((CARROT_CAP+1)*(MESCLUN_CAP+1)))</x:f>
        <x:v>7</x:v>
      </x:c>
      <x:c r="J4767" s="266" t="n">
        <x:f>MOD(INT((ROW()-ROW($I$46))/(MESCLUN_CAP+1)),CARROT_CAP+1)</x:f>
        <x:v>5</x:v>
      </x:c>
      <x:c r="K4767" s="266" t="n">
        <x:f>MOD(ROW()-ROW($I$46),MESCLUN_CAP+1)</x:f>
        <x:v>9</x:v>
      </x:c>
      <x:c r="L4767" s="266" t="n">
        <x:f>SUM(I4767:K4767)</x:f>
        <x:v>21</x:v>
      </x:c>
      <x:c r="M4767" s="267" t="n">
        <x:f>I4767*TOMATO_HOURS*WEEKS*(1+TOMATO_DIM)^I4767+J4767*CARROT_HOURS*WEEKS*(1+CARROT_DIM)^J4767+K4767*MESCLUN_HOURS*WEEKS*(1+MESCLUN_DIM)^K4767</x:f>
        <x:v>1850.311336799297</x:v>
      </x:c>
      <x:c r="N4767" s="267" t="n">
        <x:f>MAX(M4767-FARMER_HOURS,0)/TEMP_HOURS_PER_WORKER</x:f>
        <x:v>0.7849384283328451</x:v>
      </x:c>
      <x:c r="O4767" s="268" t="n">
        <x:f>I4767*TOMATO_PRICE+J4767*CARROT_PRICE+K4767*MESCLUN_PRICE</x:f>
        <x:v>96370</x:v>
      </x:c>
      <x:c r="P4767" s="268" t="n">
        <x:f>I4767*TOMATO_FERTILIZER+J4767*CARROT_FERTILIZER+K4767*MESCLUN_FERTILIZER</x:f>
        <x:v>16280</x:v>
      </x:c>
      <x:c r="Q4767" s="268" t="n">
        <x:f>MIN(M4767,FARMER_HOURS)*FARMER_RATE+MAX(M4767-FARMER_HOURS,0)*TEMP_RATE</x:f>
        <x:v>44623.46070832113</x:v>
      </x:c>
      <x:c r="R4767" s="268" t="n">
        <x:f>O4767-P4767-Q4767-FIXED_COST</x:f>
        <x:v>15466.53929167887</x:v>
      </x:c>
      <x:c r="S4767" s="139" t="str">
        <x:f>IF(AND(L4767&lt;=TOTAL_BED_CAP,N4767&lt;=TEMP_WORKER_CAP),"YES","NO")</x:f>
        <x:v>YES</x:v>
      </x:c>
      <x:c r="T4767" s="139" t="n">
        <x:f>IF(S4767="YES",R4767,-1E+99)</x:f>
        <x:v>15466.53929167887</x:v>
      </x:c>
    </x:row>
    <x:row r="4768">
      <x:c r="A4768" s="139"/>
      <x:c r="B4768" s="139"/>
      <x:c r="C4768" s="139"/>
      <x:c r="D4768" s="139"/>
      <x:c r="E4768" s="139"/>
      <x:c r="F4768" s="139"/>
      <x:c r="G4768" s="139"/>
      <x:c r="H4768" s="139"/>
      <x:c r="I4768" s="266" t="n">
        <x:f>INT((ROW()-ROW($I$46))/((CARROT_CAP+1)*(MESCLUN_CAP+1)))</x:f>
        <x:v>7</x:v>
      </x:c>
      <x:c r="J4768" s="266" t="n">
        <x:f>MOD(INT((ROW()-ROW($I$46))/(MESCLUN_CAP+1)),CARROT_CAP+1)</x:f>
        <x:v>5</x:v>
      </x:c>
      <x:c r="K4768" s="266" t="n">
        <x:f>MOD(ROW()-ROW($I$46),MESCLUN_CAP+1)</x:f>
        <x:v>10</x:v>
      </x:c>
      <x:c r="L4768" s="266" t="n">
        <x:f>SUM(I4768:K4768)</x:f>
        <x:v>22</x:v>
      </x:c>
      <x:c r="M4768" s="267" t="n">
        <x:f>I4768*TOMATO_HOURS*WEEKS*(1+TOMATO_DIM)^I4768+J4768*CARROT_HOURS*WEEKS*(1+CARROT_DIM)^J4768+K4768*MESCLUN_HOURS*WEEKS*(1+MESCLUN_DIM)^K4768</x:f>
        <x:v>1906.9248782825098</x:v>
      </x:c>
      <x:c r="N4768" s="267" t="n">
        <x:f>MAX(M4768-FARMER_HOURS,0)/TEMP_HOURS_PER_WORKER</x:f>
        <x:v>0.8242533876961874</x:v>
      </x:c>
      <x:c r="O4768" s="268" t="n">
        <x:f>I4768*TOMATO_PRICE+J4768*CARROT_PRICE+K4768*MESCLUN_PRICE</x:f>
        <x:v>99070</x:v>
      </x:c>
      <x:c r="P4768" s="268" t="n">
        <x:f>I4768*TOMATO_FERTILIZER+J4768*CARROT_FERTILIZER+K4768*MESCLUN_FERTILIZER</x:f>
        <x:v>17160</x:v>
      </x:c>
      <x:c r="Q4768" s="268" t="n">
        <x:f>MIN(M4768,FARMER_HOURS)*FARMER_RATE+MAX(M4768-FARMER_HOURS,0)*TEMP_RATE</x:f>
        <x:v>45606.33469240468</x:v>
      </x:c>
      <x:c r="R4768" s="268" t="n">
        <x:f>O4768-P4768-Q4768-FIXED_COST</x:f>
        <x:v>16303.665307595322</x:v>
      </x:c>
      <x:c r="S4768" s="139" t="str">
        <x:f>IF(AND(L4768&lt;=TOTAL_BED_CAP,N4768&lt;=TEMP_WORKER_CAP),"YES","NO")</x:f>
        <x:v>YES</x:v>
      </x:c>
      <x:c r="T4768" s="139" t="n">
        <x:f>IF(S4768="YES",R4768,-1E+99)</x:f>
        <x:v>16303.665307595322</x:v>
      </x:c>
    </x:row>
    <x:row r="4769">
      <x:c r="A4769" s="139"/>
      <x:c r="B4769" s="139"/>
      <x:c r="C4769" s="139"/>
      <x:c r="D4769" s="139"/>
      <x:c r="E4769" s="139"/>
      <x:c r="F4769" s="139"/>
      <x:c r="G4769" s="139"/>
      <x:c r="H4769" s="139"/>
      <x:c r="I4769" s="266" t="n">
        <x:f>INT((ROW()-ROW($I$46))/((CARROT_CAP+1)*(MESCLUN_CAP+1)))</x:f>
        <x:v>7</x:v>
      </x:c>
      <x:c r="J4769" s="266" t="n">
        <x:f>MOD(INT((ROW()-ROW($I$46))/(MESCLUN_CAP+1)),CARROT_CAP+1)</x:f>
        <x:v>5</x:v>
      </x:c>
      <x:c r="K4769" s="266" t="n">
        <x:f>MOD(ROW()-ROW($I$46),MESCLUN_CAP+1)</x:f>
        <x:v>11</x:v>
      </x:c>
      <x:c r="L4769" s="266" t="n">
        <x:f>SUM(I4769:K4769)</x:f>
        <x:v>23</x:v>
      </x:c>
      <x:c r="M4769" s="267" t="n">
        <x:f>I4769*TOMATO_HOURS*WEEKS*(1+TOMATO_DIM)^I4769+J4769*CARROT_HOURS*WEEKS*(1+CARROT_DIM)^J4769+K4769*MESCLUN_HOURS*WEEKS*(1+MESCLUN_DIM)^K4769</x:f>
        <x:v>1964.882991375949</x:v>
      </x:c>
      <x:c r="N4769" s="267" t="n">
        <x:f>MAX(M4769-FARMER_HOURS,0)/TEMP_HOURS_PER_WORKER</x:f>
        <x:v>0.864502077344409</x:v>
      </x:c>
      <x:c r="O4769" s="268" t="n">
        <x:f>I4769*TOMATO_PRICE+J4769*CARROT_PRICE+K4769*MESCLUN_PRICE</x:f>
        <x:v>101770</x:v>
      </x:c>
      <x:c r="P4769" s="268" t="n">
        <x:f>I4769*TOMATO_FERTILIZER+J4769*CARROT_FERTILIZER+K4769*MESCLUN_FERTILIZER</x:f>
        <x:v>18040</x:v>
      </x:c>
      <x:c r="Q4769" s="268" t="n">
        <x:f>MIN(M4769,FARMER_HOURS)*FARMER_RATE+MAX(M4769-FARMER_HOURS,0)*TEMP_RATE</x:f>
        <x:v>46612.55193361022</x:v>
      </x:c>
      <x:c r="R4769" s="268" t="n">
        <x:f>O4769-P4769-Q4769-FIXED_COST</x:f>
        <x:v>17117.448066389778</x:v>
      </x:c>
      <x:c r="S4769" s="139" t="str">
        <x:f>IF(AND(L4769&lt;=TOTAL_BED_CAP,N4769&lt;=TEMP_WORKER_CAP),"YES","NO")</x:f>
        <x:v>YES</x:v>
      </x:c>
      <x:c r="T4769" s="139" t="n">
        <x:f>IF(S4769="YES",R4769,-1E+99)</x:f>
        <x:v>17117.448066389778</x:v>
      </x:c>
    </x:row>
    <x:row r="4770">
      <x:c r="A4770" s="139"/>
      <x:c r="B4770" s="139"/>
      <x:c r="C4770" s="139"/>
      <x:c r="D4770" s="139"/>
      <x:c r="E4770" s="139"/>
      <x:c r="F4770" s="139"/>
      <x:c r="G4770" s="139"/>
      <x:c r="H4770" s="139"/>
      <x:c r="I4770" s="266" t="n">
        <x:f>INT((ROW()-ROW($I$46))/((CARROT_CAP+1)*(MESCLUN_CAP+1)))</x:f>
        <x:v>7</x:v>
      </x:c>
      <x:c r="J4770" s="266" t="n">
        <x:f>MOD(INT((ROW()-ROW($I$46))/(MESCLUN_CAP+1)),CARROT_CAP+1)</x:f>
        <x:v>5</x:v>
      </x:c>
      <x:c r="K4770" s="266" t="n">
        <x:f>MOD(ROW()-ROW($I$46),MESCLUN_CAP+1)</x:f>
        <x:v>12</x:v>
      </x:c>
      <x:c r="L4770" s="266" t="n">
        <x:f>SUM(I4770:K4770)</x:f>
        <x:v>24</x:v>
      </x:c>
      <x:c r="M4770" s="267" t="n">
        <x:f>I4770*TOMATO_HOURS*WEEKS*(1+TOMATO_DIM)^I4770+J4770*CARROT_HOURS*WEEKS*(1+CARROT_DIM)^J4770+K4770*MESCLUN_HOURS*WEEKS*(1+MESCLUN_DIM)^K4770</x:f>
        <x:v>2024.2104445040131</x:v>
      </x:c>
      <x:c r="N4770" s="267" t="n">
        <x:f>MAX(M4770-FARMER_HOURS,0)/TEMP_HOURS_PER_WORKER</x:f>
        <x:v>0.9057016975722314</x:v>
      </x:c>
      <x:c r="O4770" s="268" t="n">
        <x:f>I4770*TOMATO_PRICE+J4770*CARROT_PRICE+K4770*MESCLUN_PRICE</x:f>
        <x:v>104470</x:v>
      </x:c>
      <x:c r="P4770" s="268" t="n">
        <x:f>I4770*TOMATO_FERTILIZER+J4770*CARROT_FERTILIZER+K4770*MESCLUN_FERTILIZER</x:f>
        <x:v>18920</x:v>
      </x:c>
      <x:c r="Q4770" s="268" t="n">
        <x:f>MIN(M4770,FARMER_HOURS)*FARMER_RATE+MAX(M4770-FARMER_HOURS,0)*TEMP_RATE</x:f>
        <x:v>47642.542439305784</x:v>
      </x:c>
      <x:c r="R4770" s="268" t="n">
        <x:f>O4770-P4770-Q4770-FIXED_COST</x:f>
        <x:v>17907.457560694216</x:v>
      </x:c>
      <x:c r="S4770" s="139" t="str">
        <x:f>IF(AND(L4770&lt;=TOTAL_BED_CAP,N4770&lt;=TEMP_WORKER_CAP),"YES","NO")</x:f>
        <x:v>YES</x:v>
      </x:c>
      <x:c r="T4770" s="139" t="n">
        <x:f>IF(S4770="YES",R4770,-1E+99)</x:f>
        <x:v>17907.457560694216</x:v>
      </x:c>
    </x:row>
    <x:row r="4771">
      <x:c r="A4771" s="139"/>
      <x:c r="B4771" s="139"/>
      <x:c r="C4771" s="139"/>
      <x:c r="D4771" s="139"/>
      <x:c r="E4771" s="139"/>
      <x:c r="F4771" s="139"/>
      <x:c r="G4771" s="139"/>
      <x:c r="H4771" s="139"/>
      <x:c r="I4771" s="266" t="n">
        <x:f>INT((ROW()-ROW($I$46))/((CARROT_CAP+1)*(MESCLUN_CAP+1)))</x:f>
        <x:v>7</x:v>
      </x:c>
      <x:c r="J4771" s="266" t="n">
        <x:f>MOD(INT((ROW()-ROW($I$46))/(MESCLUN_CAP+1)),CARROT_CAP+1)</x:f>
        <x:v>5</x:v>
      </x:c>
      <x:c r="K4771" s="266" t="n">
        <x:f>MOD(ROW()-ROW($I$46),MESCLUN_CAP+1)</x:f>
        <x:v>13</x:v>
      </x:c>
      <x:c r="L4771" s="266" t="n">
        <x:f>SUM(I4771:K4771)</x:f>
        <x:v>25</x:v>
      </x:c>
      <x:c r="M4771" s="267" t="n">
        <x:f>I4771*TOMATO_HOURS*WEEKS*(1+TOMATO_DIM)^I4771+J4771*CARROT_HOURS*WEEKS*(1+CARROT_DIM)^J4771+K4771*MESCLUN_HOURS*WEEKS*(1+MESCLUN_DIM)^K4771</x:f>
        <x:v>2084.9324152123977</x:v>
      </x:c>
      <x:c r="N4771" s="267" t="n">
        <x:f>MAX(M4771-FARMER_HOURS,0)/TEMP_HOURS_PER_WORKER</x:f>
        <x:v>0.9478697327863873</x:v>
      </x:c>
      <x:c r="O4771" s="268" t="n">
        <x:f>I4771*TOMATO_PRICE+J4771*CARROT_PRICE+K4771*MESCLUN_PRICE</x:f>
        <x:v>107170</x:v>
      </x:c>
      <x:c r="P4771" s="268" t="n">
        <x:f>I4771*TOMATO_FERTILIZER+J4771*CARROT_FERTILIZER+K4771*MESCLUN_FERTILIZER</x:f>
        <x:v>19800</x:v>
      </x:c>
      <x:c r="Q4771" s="268" t="n">
        <x:f>MIN(M4771,FARMER_HOURS)*FARMER_RATE+MAX(M4771-FARMER_HOURS,0)*TEMP_RATE</x:f>
        <x:v>48696.74331965968</x:v>
      </x:c>
      <x:c r="R4771" s="268" t="n">
        <x:f>O4771-P4771-Q4771-FIXED_COST</x:f>
        <x:v>18673.256680340317</x:v>
      </x:c>
      <x:c r="S4771" s="139" t="str">
        <x:f>IF(AND(L4771&lt;=TOTAL_BED_CAP,N4771&lt;=TEMP_WORKER_CAP),"YES","NO")</x:f>
        <x:v>YES</x:v>
      </x:c>
      <x:c r="T4771" s="139" t="n">
        <x:f>IF(S4771="YES",R4771,-1E+99)</x:f>
        <x:v>18673.256680340317</x:v>
      </x:c>
    </x:row>
    <x:row r="4772">
      <x:c r="A4772" s="139"/>
      <x:c r="B4772" s="139"/>
      <x:c r="C4772" s="139"/>
      <x:c r="D4772" s="139"/>
      <x:c r="E4772" s="139"/>
      <x:c r="F4772" s="139"/>
      <x:c r="G4772" s="139"/>
      <x:c r="H4772" s="139"/>
      <x:c r="I4772" s="266" t="n">
        <x:f>INT((ROW()-ROW($I$46))/((CARROT_CAP+1)*(MESCLUN_CAP+1)))</x:f>
        <x:v>7</x:v>
      </x:c>
      <x:c r="J4772" s="266" t="n">
        <x:f>MOD(INT((ROW()-ROW($I$46))/(MESCLUN_CAP+1)),CARROT_CAP+1)</x:f>
        <x:v>5</x:v>
      </x:c>
      <x:c r="K4772" s="266" t="n">
        <x:f>MOD(ROW()-ROW($I$46),MESCLUN_CAP+1)</x:f>
        <x:v>14</x:v>
      </x:c>
      <x:c r="L4772" s="266" t="n">
        <x:f>SUM(I4772:K4772)</x:f>
        <x:v>26</x:v>
      </x:c>
      <x:c r="M4772" s="267" t="n">
        <x:f>I4772*TOMATO_HOURS*WEEKS*(1+TOMATO_DIM)^I4772+J4772*CARROT_HOURS*WEEKS*(1+CARROT_DIM)^J4772+K4772*MESCLUN_HOURS*WEEKS*(1+MESCLUN_DIM)^K4772</x:f>
        <x:v>2147.0744965260587</x:v>
      </x:c>
      <x:c r="N4772" s="267" t="n">
        <x:f>MAX(M4772-FARMER_HOURS,0)/TEMP_HOURS_PER_WORKER</x:f>
        <x:v>0.9910239559208741</x:v>
      </x:c>
      <x:c r="O4772" s="268" t="n">
        <x:f>I4772*TOMATO_PRICE+J4772*CARROT_PRICE+K4772*MESCLUN_PRICE</x:f>
        <x:v>109870</x:v>
      </x:c>
      <x:c r="P4772" s="268" t="n">
        <x:f>I4772*TOMATO_FERTILIZER+J4772*CARROT_FERTILIZER+K4772*MESCLUN_FERTILIZER</x:f>
        <x:v>20680</x:v>
      </x:c>
      <x:c r="Q4772" s="268" t="n">
        <x:f>MIN(M4772,FARMER_HOURS)*FARMER_RATE+MAX(M4772-FARMER_HOURS,0)*TEMP_RATE</x:f>
        <x:v>49775.59889802185</x:v>
      </x:c>
      <x:c r="R4772" s="268" t="n">
        <x:f>O4772-P4772-Q4772-FIXED_COST</x:f>
        <x:v>19414.401101978146</x:v>
      </x:c>
      <x:c r="S4772" s="139" t="str">
        <x:f>IF(AND(L4772&lt;=TOTAL_BED_CAP,N4772&lt;=TEMP_WORKER_CAP),"YES","NO")</x:f>
        <x:v>YES</x:v>
      </x:c>
      <x:c r="T4772" s="139" t="n">
        <x:f>IF(S4772="YES",R4772,-1E+99)</x:f>
        <x:v>19414.401101978146</x:v>
      </x:c>
    </x:row>
    <x:row r="4773">
      <x:c r="A4773" s="139"/>
      <x:c r="B4773" s="139"/>
      <x:c r="C4773" s="139"/>
      <x:c r="D4773" s="139"/>
      <x:c r="E4773" s="139"/>
      <x:c r="F4773" s="139"/>
      <x:c r="G4773" s="139"/>
      <x:c r="H4773" s="139"/>
      <x:c r="I4773" s="266" t="n">
        <x:f>INT((ROW()-ROW($I$46))/((CARROT_CAP+1)*(MESCLUN_CAP+1)))</x:f>
        <x:v>7</x:v>
      </x:c>
      <x:c r="J4773" s="266" t="n">
        <x:f>MOD(INT((ROW()-ROW($I$46))/(MESCLUN_CAP+1)),CARROT_CAP+1)</x:f>
        <x:v>5</x:v>
      </x:c>
      <x:c r="K4773" s="266" t="n">
        <x:f>MOD(ROW()-ROW($I$46),MESCLUN_CAP+1)</x:f>
        <x:v>15</x:v>
      </x:c>
      <x:c r="L4773" s="266" t="n">
        <x:f>SUM(I4773:K4773)</x:f>
        <x:v>27</x:v>
      </x:c>
      <x:c r="M4773" s="267" t="n">
        <x:f>I4773*TOMATO_HOURS*WEEKS*(1+TOMATO_DIM)^I4773+J4773*CARROT_HOURS*WEEKS*(1+CARROT_DIM)^J4773+K4773*MESCLUN_HOURS*WEEKS*(1+MESCLUN_DIM)^K4773</x:f>
        <x:v>2210.662703402205</x:v>
      </x:c>
      <x:c r="N4773" s="267" t="n">
        <x:f>MAX(M4773-FARMER_HOURS,0)/TEMP_HOURS_PER_WORKER</x:f>
        <x:v>1.0351824329181978</x:v>
      </x:c>
      <x:c r="O4773" s="268" t="n">
        <x:f>I4773*TOMATO_PRICE+J4773*CARROT_PRICE+K4773*MESCLUN_PRICE</x:f>
        <x:v>112570</x:v>
      </x:c>
      <x:c r="P4773" s="268" t="n">
        <x:f>I4773*TOMATO_FERTILIZER+J4773*CARROT_FERTILIZER+K4773*MESCLUN_FERTILIZER</x:f>
        <x:v>21560</x:v>
      </x:c>
      <x:c r="Q4773" s="268" t="n">
        <x:f>MIN(M4773,FARMER_HOURS)*FARMER_RATE+MAX(M4773-FARMER_HOURS,0)*TEMP_RATE</x:f>
        <x:v>50879.56082295495</x:v>
      </x:c>
      <x:c r="R4773" s="268" t="n">
        <x:f>O4773-P4773-Q4773-FIXED_COST</x:f>
        <x:v>20130.439177045053</x:v>
      </x:c>
      <x:c r="S4773" s="139" t="str">
        <x:f>IF(AND(L4773&lt;=TOTAL_BED_CAP,N4773&lt;=TEMP_WORKER_CAP),"YES","NO")</x:f>
        <x:v>YES</x:v>
      </x:c>
      <x:c r="T4773" s="139" t="n">
        <x:f>IF(S4773="YES",R4773,-1E+99)</x:f>
        <x:v>20130.439177045053</x:v>
      </x:c>
    </x:row>
    <x:row r="4774">
      <x:c r="A4774" s="139"/>
      <x:c r="B4774" s="139"/>
      <x:c r="C4774" s="139"/>
      <x:c r="D4774" s="139"/>
      <x:c r="E4774" s="139"/>
      <x:c r="F4774" s="139"/>
      <x:c r="G4774" s="139"/>
      <x:c r="H4774" s="139"/>
      <x:c r="I4774" s="266" t="n">
        <x:f>INT((ROW()-ROW($I$46))/((CARROT_CAP+1)*(MESCLUN_CAP+1)))</x:f>
        <x:v>7</x:v>
      </x:c>
      <x:c r="J4774" s="266" t="n">
        <x:f>MOD(INT((ROW()-ROW($I$46))/(MESCLUN_CAP+1)),CARROT_CAP+1)</x:f>
        <x:v>5</x:v>
      </x:c>
      <x:c r="K4774" s="266" t="n">
        <x:f>MOD(ROW()-ROW($I$46),MESCLUN_CAP+1)</x:f>
        <x:v>16</x:v>
      </x:c>
      <x:c r="L4774" s="266" t="n">
        <x:f>SUM(I4774:K4774)</x:f>
        <x:v>28</x:v>
      </x:c>
      <x:c r="M4774" s="267" t="n">
        <x:f>I4774*TOMATO_HOURS*WEEKS*(1+TOMATO_DIM)^I4774+J4774*CARROT_HOURS*WEEKS*(1+CARROT_DIM)^J4774+K4774*MESCLUN_HOURS*WEEKS*(1+MESCLUN_DIM)^K4774</x:f>
        <x:v>2275.723479279694</x:v>
      </x:c>
      <x:c r="N4774" s="267" t="n">
        <x:f>MAX(M4774-FARMER_HOURS,0)/TEMP_HOURS_PER_WORKER</x:f>
        <x:v>1.0803635272775653</x:v>
      </x:c>
      <x:c r="O4774" s="268" t="n">
        <x:f>I4774*TOMATO_PRICE+J4774*CARROT_PRICE+K4774*MESCLUN_PRICE</x:f>
        <x:v>115270</x:v>
      </x:c>
      <x:c r="P4774" s="268" t="n">
        <x:f>I4774*TOMATO_FERTILIZER+J4774*CARROT_FERTILIZER+K4774*MESCLUN_FERTILIZER</x:f>
        <x:v>22440</x:v>
      </x:c>
      <x:c r="Q4774" s="268" t="n">
        <x:f>MIN(M4774,FARMER_HOURS)*FARMER_RATE+MAX(M4774-FARMER_HOURS,0)*TEMP_RATE</x:f>
        <x:v>52009.08818193913</x:v>
      </x:c>
      <x:c r="R4774" s="268" t="n">
        <x:f>O4774-P4774-Q4774-FIXED_COST</x:f>
        <x:v>20820.91181806087</x:v>
      </x:c>
      <x:c r="S4774" s="139" t="str">
        <x:f>IF(AND(L4774&lt;=TOTAL_BED_CAP,N4774&lt;=TEMP_WORKER_CAP),"YES","NO")</x:f>
        <x:v>YES</x:v>
      </x:c>
      <x:c r="T4774" s="139" t="n">
        <x:f>IF(S4774="YES",R4774,-1E+99)</x:f>
        <x:v>20820.91181806087</x:v>
      </x:c>
    </x:row>
    <x:row r="4775">
      <x:c r="A4775" s="139"/>
      <x:c r="B4775" s="139"/>
      <x:c r="C4775" s="139"/>
      <x:c r="D4775" s="139"/>
      <x:c r="E4775" s="139"/>
      <x:c r="F4775" s="139"/>
      <x:c r="G4775" s="139"/>
      <x:c r="H4775" s="139"/>
      <x:c r="I4775" s="266" t="n">
        <x:f>INT((ROW()-ROW($I$46))/((CARROT_CAP+1)*(MESCLUN_CAP+1)))</x:f>
        <x:v>7</x:v>
      </x:c>
      <x:c r="J4775" s="266" t="n">
        <x:f>MOD(INT((ROW()-ROW($I$46))/(MESCLUN_CAP+1)),CARROT_CAP+1)</x:f>
        <x:v>5</x:v>
      </x:c>
      <x:c r="K4775" s="266" t="n">
        <x:f>MOD(ROW()-ROW($I$46),MESCLUN_CAP+1)</x:f>
        <x:v>17</x:v>
      </x:c>
      <x:c r="L4775" s="266" t="n">
        <x:f>SUM(I4775:K4775)</x:f>
        <x:v>29</x:v>
      </x:c>
      <x:c r="M4775" s="267" t="n">
        <x:f>I4775*TOMATO_HOURS*WEEKS*(1+TOMATO_DIM)^I4775+J4775*CARROT_HOURS*WEEKS*(1+CARROT_DIM)^J4775+K4775*MESCLUN_HOURS*WEEKS*(1+MESCLUN_DIM)^K4775</x:f>
        <x:v>2342.283702726234</x:v>
      </x:c>
      <x:c r="N4775" s="267" t="n">
        <x:f>MAX(M4775-FARMER_HOURS,0)/TEMP_HOURS_PER_WORKER</x:f>
        <x:v>1.1265859046709958</x:v>
      </x:c>
      <x:c r="O4775" s="268" t="n">
        <x:f>I4775*TOMATO_PRICE+J4775*CARROT_PRICE+K4775*MESCLUN_PRICE</x:f>
        <x:v>117970</x:v>
      </x:c>
      <x:c r="P4775" s="268" t="n">
        <x:f>I4775*TOMATO_FERTILIZER+J4775*CARROT_FERTILIZER+K4775*MESCLUN_FERTILIZER</x:f>
        <x:v>23320</x:v>
      </x:c>
      <x:c r="Q4775" s="268" t="n">
        <x:f>MIN(M4775,FARMER_HOURS)*FARMER_RATE+MAX(M4775-FARMER_HOURS,0)*TEMP_RATE</x:f>
        <x:v>53164.64761677489</x:v>
      </x:c>
      <x:c r="R4775" s="268" t="n">
        <x:f>O4775-P4775-Q4775-FIXED_COST</x:f>
        <x:v>21485.35238322511</x:v>
      </x:c>
      <x:c r="S4775" s="139" t="str">
        <x:f>IF(AND(L4775&lt;=TOTAL_BED_CAP,N4775&lt;=TEMP_WORKER_CAP),"YES","NO")</x:f>
        <x:v>YES</x:v>
      </x:c>
      <x:c r="T4775" s="139" t="n">
        <x:f>IF(S4775="YES",R4775,-1E+99)</x:f>
        <x:v>21485.35238322511</x:v>
      </x:c>
    </x:row>
    <x:row r="4776">
      <x:c r="A4776" s="139"/>
      <x:c r="B4776" s="139"/>
      <x:c r="C4776" s="139"/>
      <x:c r="D4776" s="139"/>
      <x:c r="E4776" s="139"/>
      <x:c r="F4776" s="139"/>
      <x:c r="G4776" s="139"/>
      <x:c r="H4776" s="139"/>
      <x:c r="I4776" s="266" t="n">
        <x:f>INT((ROW()-ROW($I$46))/((CARROT_CAP+1)*(MESCLUN_CAP+1)))</x:f>
        <x:v>7</x:v>
      </x:c>
      <x:c r="J4776" s="266" t="n">
        <x:f>MOD(INT((ROW()-ROW($I$46))/(MESCLUN_CAP+1)),CARROT_CAP+1)</x:f>
        <x:v>5</x:v>
      </x:c>
      <x:c r="K4776" s="266" t="n">
        <x:f>MOD(ROW()-ROW($I$46),MESCLUN_CAP+1)</x:f>
        <x:v>18</x:v>
      </x:c>
      <x:c r="L4776" s="266" t="n">
        <x:f>SUM(I4776:K4776)</x:f>
        <x:v>30</x:v>
      </x:c>
      <x:c r="M4776" s="267" t="n">
        <x:f>I4776*TOMATO_HOURS*WEEKS*(1+TOMATO_DIM)^I4776+J4776*CARROT_HOURS*WEEKS*(1+CARROT_DIM)^J4776+K4776*MESCLUN_HOURS*WEEKS*(1+MESCLUN_DIM)^K4776</x:f>
        <x:v>2410.3706941848213</x:v>
      </x:c>
      <x:c r="N4776" s="267" t="n">
        <x:f>MAX(M4776-FARMER_HOURS,0)/TEMP_HOURS_PER_WORKER</x:f>
        <x:v>1.1738685376283482</x:v>
      </x:c>
      <x:c r="O4776" s="268" t="n">
        <x:f>I4776*TOMATO_PRICE+J4776*CARROT_PRICE+K4776*MESCLUN_PRICE</x:f>
        <x:v>120670</x:v>
      </x:c>
      <x:c r="P4776" s="268" t="n">
        <x:f>I4776*TOMATO_FERTILIZER+J4776*CARROT_FERTILIZER+K4776*MESCLUN_FERTILIZER</x:f>
        <x:v>24200</x:v>
      </x:c>
      <x:c r="Q4776" s="268" t="n">
        <x:f>MIN(M4776,FARMER_HOURS)*FARMER_RATE+MAX(M4776-FARMER_HOURS,0)*TEMP_RATE</x:f>
        <x:v>54346.7134407087</x:v>
      </x:c>
      <x:c r="R4776" s="268" t="n">
        <x:f>O4776-P4776-Q4776-FIXED_COST</x:f>
        <x:v>22123.2865592913</x:v>
      </x:c>
      <x:c r="S4776" s="139" t="str">
        <x:f>IF(AND(L4776&lt;=TOTAL_BED_CAP,N4776&lt;=TEMP_WORKER_CAP),"YES","NO")</x:f>
        <x:v>YES</x:v>
      </x:c>
      <x:c r="T4776" s="139" t="n">
        <x:f>IF(S4776="YES",R4776,-1E+99)</x:f>
        <x:v>22123.2865592913</x:v>
      </x:c>
    </x:row>
    <x:row r="4777">
      <x:c r="A4777" s="139"/>
      <x:c r="B4777" s="139"/>
      <x:c r="C4777" s="139"/>
      <x:c r="D4777" s="139"/>
      <x:c r="E4777" s="139"/>
      <x:c r="F4777" s="139"/>
      <x:c r="G4777" s="139"/>
      <x:c r="H4777" s="139"/>
      <x:c r="I4777" s="266" t="n">
        <x:f>INT((ROW()-ROW($I$46))/((CARROT_CAP+1)*(MESCLUN_CAP+1)))</x:f>
        <x:v>7</x:v>
      </x:c>
      <x:c r="J4777" s="266" t="n">
        <x:f>MOD(INT((ROW()-ROW($I$46))/(MESCLUN_CAP+1)),CARROT_CAP+1)</x:f>
        <x:v>5</x:v>
      </x:c>
      <x:c r="K4777" s="266" t="n">
        <x:f>MOD(ROW()-ROW($I$46),MESCLUN_CAP+1)</x:f>
        <x:v>19</x:v>
      </x:c>
      <x:c r="L4777" s="266" t="n">
        <x:f>SUM(I4777:K4777)</x:f>
        <x:v>31</x:v>
      </x:c>
      <x:c r="M4777" s="267" t="n">
        <x:f>I4777*TOMATO_HOURS*WEEKS*(1+TOMATO_DIM)^I4777+J4777*CARROT_HOURS*WEEKS*(1+CARROT_DIM)^J4777+K4777*MESCLUN_HOURS*WEEKS*(1+MESCLUN_DIM)^K4777</x:f>
        <x:v>2480.0122228208434</x:v>
      </x:c>
      <x:c r="N4777" s="267" t="n">
        <x:f>MAX(M4777-FARMER_HOURS,0)/TEMP_HOURS_PER_WORKER</x:f>
        <x:v>1.2222307102922523</x:v>
      </x:c>
      <x:c r="O4777" s="268" t="n">
        <x:f>I4777*TOMATO_PRICE+J4777*CARROT_PRICE+K4777*MESCLUN_PRICE</x:f>
        <x:v>123370</x:v>
      </x:c>
      <x:c r="P4777" s="268" t="n">
        <x:f>I4777*TOMATO_FERTILIZER+J4777*CARROT_FERTILIZER+K4777*MESCLUN_FERTILIZER</x:f>
        <x:v>25080</x:v>
      </x:c>
      <x:c r="Q4777" s="268" t="n">
        <x:f>MIN(M4777,FARMER_HOURS)*FARMER_RATE+MAX(M4777-FARMER_HOURS,0)*TEMP_RATE</x:f>
        <x:v>55555.76775730631</x:v>
      </x:c>
      <x:c r="R4777" s="268" t="n">
        <x:f>O4777-P4777-Q4777-FIXED_COST</x:f>
        <x:v>22734.232242693688</x:v>
      </x:c>
      <x:c r="S4777" s="139" t="str">
        <x:f>IF(AND(L4777&lt;=TOTAL_BED_CAP,N4777&lt;=TEMP_WORKER_CAP),"YES","NO")</x:f>
        <x:v>YES</x:v>
      </x:c>
      <x:c r="T4777" s="139" t="n">
        <x:f>IF(S4777="YES",R4777,-1E+99)</x:f>
        <x:v>22734.232242693688</x:v>
      </x:c>
    </x:row>
    <x:row r="4778">
      <x:c r="A4778" s="139"/>
      <x:c r="B4778" s="139"/>
      <x:c r="C4778" s="139"/>
      <x:c r="D4778" s="139"/>
      <x:c r="E4778" s="139"/>
      <x:c r="F4778" s="139"/>
      <x:c r="G4778" s="139"/>
      <x:c r="H4778" s="139"/>
      <x:c r="I4778" s="266" t="n">
        <x:f>INT((ROW()-ROW($I$46))/((CARROT_CAP+1)*(MESCLUN_CAP+1)))</x:f>
        <x:v>7</x:v>
      </x:c>
      <x:c r="J4778" s="266" t="n">
        <x:f>MOD(INT((ROW()-ROW($I$46))/(MESCLUN_CAP+1)),CARROT_CAP+1)</x:f>
        <x:v>5</x:v>
      </x:c>
      <x:c r="K4778" s="266" t="n">
        <x:f>MOD(ROW()-ROW($I$46),MESCLUN_CAP+1)</x:f>
        <x:v>20</x:v>
      </x:c>
      <x:c r="L4778" s="266" t="n">
        <x:f>SUM(I4778:K4778)</x:f>
        <x:v>32</x:v>
      </x:c>
      <x:c r="M4778" s="267" t="n">
        <x:f>I4778*TOMATO_HOURS*WEEKS*(1+TOMATO_DIM)^I4778+J4778*CARROT_HOURS*WEEKS*(1+CARROT_DIM)^J4778+K4778*MESCLUN_HOURS*WEEKS*(1+MESCLUN_DIM)^K4778</x:f>
        <x:v>2551.23651347132</x:v>
      </x:c>
      <x:c r="N4778" s="267" t="n">
        <x:f>MAX(M4778-FARMER_HOURS,0)/TEMP_HOURS_PER_WORKER</x:f>
        <x:v>1.2716920232439721</x:v>
      </x:c>
      <x:c r="O4778" s="268" t="n">
        <x:f>I4778*TOMATO_PRICE+J4778*CARROT_PRICE+K4778*MESCLUN_PRICE</x:f>
        <x:v>126070</x:v>
      </x:c>
      <x:c r="P4778" s="268" t="n">
        <x:f>I4778*TOMATO_FERTILIZER+J4778*CARROT_FERTILIZER+K4778*MESCLUN_FERTILIZER</x:f>
        <x:v>25960</x:v>
      </x:c>
      <x:c r="Q4778" s="268" t="n">
        <x:f>MIN(M4778,FARMER_HOURS)*FARMER_RATE+MAX(M4778-FARMER_HOURS,0)*TEMP_RATE</x:f>
        <x:v>56792.300581099305</x:v>
      </x:c>
      <x:c r="R4778" s="268" t="n">
        <x:f>O4778-P4778-Q4778-FIXED_COST</x:f>
        <x:v>23317.699418900695</x:v>
      </x:c>
      <x:c r="S4778" s="139" t="str">
        <x:f>IF(AND(L4778&lt;=TOTAL_BED_CAP,N4778&lt;=TEMP_WORKER_CAP),"YES","NO")</x:f>
        <x:v>YES</x:v>
      </x:c>
      <x:c r="T4778" s="139" t="n">
        <x:f>IF(S4778="YES",R4778,-1E+99)</x:f>
        <x:v>23317.699418900695</x:v>
      </x:c>
    </x:row>
    <x:row r="4779">
      <x:c r="A4779" s="139"/>
      <x:c r="B4779" s="139"/>
      <x:c r="C4779" s="139"/>
      <x:c r="D4779" s="139"/>
      <x:c r="E4779" s="139"/>
      <x:c r="F4779" s="139"/>
      <x:c r="G4779" s="139"/>
      <x:c r="H4779" s="139"/>
      <x:c r="I4779" s="266" t="n">
        <x:f>INT((ROW()-ROW($I$46))/((CARROT_CAP+1)*(MESCLUN_CAP+1)))</x:f>
        <x:v>7</x:v>
      </x:c>
      <x:c r="J4779" s="266" t="n">
        <x:f>MOD(INT((ROW()-ROW($I$46))/(MESCLUN_CAP+1)),CARROT_CAP+1)</x:f>
        <x:v>5</x:v>
      </x:c>
      <x:c r="K4779" s="266" t="n">
        <x:f>MOD(ROW()-ROW($I$46),MESCLUN_CAP+1)</x:f>
        <x:v>21</x:v>
      </x:c>
      <x:c r="L4779" s="266" t="n">
        <x:f>SUM(I4779:K4779)</x:f>
        <x:v>33</x:v>
      </x:c>
      <x:c r="M4779" s="267" t="n">
        <x:f>I4779*TOMATO_HOURS*WEEKS*(1+TOMATO_DIM)^I4779+J4779*CARROT_HOURS*WEEKS*(1+CARROT_DIM)^J4779+K4779*MESCLUN_HOURS*WEEKS*(1+MESCLUN_DIM)^K4779</x:f>
        <x:v>2624.072253697764</x:v>
      </x:c>
      <x:c r="N4779" s="267" t="n">
        <x:f>MAX(M4779-FARMER_HOURS,0)/TEMP_HOURS_PER_WORKER</x:f>
        <x:v>1.322272398401225</x:v>
      </x:c>
      <x:c r="O4779" s="268" t="n">
        <x:f>I4779*TOMATO_PRICE+J4779*CARROT_PRICE+K4779*MESCLUN_PRICE</x:f>
        <x:v>128770</x:v>
      </x:c>
      <x:c r="P4779" s="268" t="n">
        <x:f>I4779*TOMATO_FERTILIZER+J4779*CARROT_FERTILIZER+K4779*MESCLUN_FERTILIZER</x:f>
        <x:v>26840</x:v>
      </x:c>
      <x:c r="Q4779" s="268" t="n">
        <x:f>MIN(M4779,FARMER_HOURS)*FARMER_RATE+MAX(M4779-FARMER_HOURS,0)*TEMP_RATE</x:f>
        <x:v>58056.80996003063</x:v>
      </x:c>
      <x:c r="R4779" s="268" t="n">
        <x:f>O4779-P4779-Q4779-FIXED_COST</x:f>
        <x:v>23873.19003996937</x:v>
      </x:c>
      <x:c r="S4779" s="139" t="str">
        <x:f>IF(AND(L4779&lt;=TOTAL_BED_CAP,N4779&lt;=TEMP_WORKER_CAP),"YES","NO")</x:f>
        <x:v>YES</x:v>
      </x:c>
      <x:c r="T4779" s="139" t="n">
        <x:f>IF(S4779="YES",R4779,-1E+99)</x:f>
        <x:v>23873.19003996937</x:v>
      </x:c>
    </x:row>
    <x:row r="4780">
      <x:c r="A4780" s="139"/>
      <x:c r="B4780" s="139"/>
      <x:c r="C4780" s="139"/>
      <x:c r="D4780" s="139"/>
      <x:c r="E4780" s="139"/>
      <x:c r="F4780" s="139"/>
      <x:c r="G4780" s="139"/>
      <x:c r="H4780" s="139"/>
      <x:c r="I4780" s="266" t="n">
        <x:f>INT((ROW()-ROW($I$46))/((CARROT_CAP+1)*(MESCLUN_CAP+1)))</x:f>
        <x:v>7</x:v>
      </x:c>
      <x:c r="J4780" s="266" t="n">
        <x:f>MOD(INT((ROW()-ROW($I$46))/(MESCLUN_CAP+1)),CARROT_CAP+1)</x:f>
        <x:v>5</x:v>
      </x:c>
      <x:c r="K4780" s="266" t="n">
        <x:f>MOD(ROW()-ROW($I$46),MESCLUN_CAP+1)</x:f>
        <x:v>22</x:v>
      </x:c>
      <x:c r="L4780" s="266" t="n">
        <x:f>SUM(I4780:K4780)</x:f>
        <x:v>34</x:v>
      </x:c>
      <x:c r="M4780" s="267" t="n">
        <x:f>I4780*TOMATO_HOURS*WEEKS*(1+TOMATO_DIM)^I4780+J4780*CARROT_HOURS*WEEKS*(1+CARROT_DIM)^J4780+K4780*MESCLUN_HOURS*WEEKS*(1+MESCLUN_DIM)^K4780</x:f>
        <x:v>2698.54860094416</x:v>
      </x:c>
      <x:c r="N4780" s="267" t="n">
        <x:f>MAX(M4780-FARMER_HOURS,0)/TEMP_HOURS_PER_WORKER</x:f>
        <x:v>1.373992083989</x:v>
      </x:c>
      <x:c r="O4780" s="268" t="n">
        <x:f>I4780*TOMATO_PRICE+J4780*CARROT_PRICE+K4780*MESCLUN_PRICE</x:f>
        <x:v>131470</x:v>
      </x:c>
      <x:c r="P4780" s="268" t="n">
        <x:f>I4780*TOMATO_FERTILIZER+J4780*CARROT_FERTILIZER+K4780*MESCLUN_FERTILIZER</x:f>
        <x:v>27720</x:v>
      </x:c>
      <x:c r="Q4780" s="268" t="n">
        <x:f>MIN(M4780,FARMER_HOURS)*FARMER_RATE+MAX(M4780-FARMER_HOURS,0)*TEMP_RATE</x:f>
        <x:v>59349.802099725</x:v>
      </x:c>
      <x:c r="R4780" s="268" t="n">
        <x:f>O4780-P4780-Q4780-FIXED_COST</x:f>
        <x:v>24400.197900275</x:v>
      </x:c>
      <x:c r="S4780" s="139" t="str">
        <x:f>IF(AND(L4780&lt;=TOTAL_BED_CAP,N4780&lt;=TEMP_WORKER_CAP),"YES","NO")</x:f>
        <x:v>YES</x:v>
      </x:c>
      <x:c r="T4780" s="139" t="n">
        <x:f>IF(S4780="YES",R4780,-1E+99)</x:f>
        <x:v>24400.197900275</x:v>
      </x:c>
    </x:row>
    <x:row r="4781">
      <x:c r="A4781" s="139"/>
      <x:c r="B4781" s="139"/>
      <x:c r="C4781" s="139"/>
      <x:c r="D4781" s="139"/>
      <x:c r="E4781" s="139"/>
      <x:c r="F4781" s="139"/>
      <x:c r="G4781" s="139"/>
      <x:c r="H4781" s="139"/>
      <x:c r="I4781" s="266" t="n">
        <x:f>INT((ROW()-ROW($I$46))/((CARROT_CAP+1)*(MESCLUN_CAP+1)))</x:f>
        <x:v>7</x:v>
      </x:c>
      <x:c r="J4781" s="266" t="n">
        <x:f>MOD(INT((ROW()-ROW($I$46))/(MESCLUN_CAP+1)),CARROT_CAP+1)</x:f>
        <x:v>5</x:v>
      </x:c>
      <x:c r="K4781" s="266" t="n">
        <x:f>MOD(ROW()-ROW($I$46),MESCLUN_CAP+1)</x:f>
        <x:v>23</x:v>
      </x:c>
      <x:c r="L4781" s="266" t="n">
        <x:f>SUM(I4781:K4781)</x:f>
        <x:v>35</x:v>
      </x:c>
      <x:c r="M4781" s="267" t="n">
        <x:f>I4781*TOMATO_HOURS*WEEKS*(1+TOMATO_DIM)^I4781+J4781*CARROT_HOURS*WEEKS*(1+CARROT_DIM)^J4781+K4781*MESCLUN_HOURS*WEEKS*(1+MESCLUN_DIM)^K4781</x:f>
        <x:v>2774.695189801597</x:v>
      </x:c>
      <x:c r="N4781" s="267" t="n">
        <x:f>MAX(M4781-FARMER_HOURS,0)/TEMP_HOURS_PER_WORKER</x:f>
        <x:v>1.4268716595844422</x:v>
      </x:c>
      <x:c r="O4781" s="268" t="n">
        <x:f>I4781*TOMATO_PRICE+J4781*CARROT_PRICE+K4781*MESCLUN_PRICE</x:f>
        <x:v>134170</x:v>
      </x:c>
      <x:c r="P4781" s="268" t="n">
        <x:f>I4781*TOMATO_FERTILIZER+J4781*CARROT_FERTILIZER+K4781*MESCLUN_FERTILIZER</x:f>
        <x:v>28600</x:v>
      </x:c>
      <x:c r="Q4781" s="268" t="n">
        <x:f>MIN(M4781,FARMER_HOURS)*FARMER_RATE+MAX(M4781-FARMER_HOURS,0)*TEMP_RATE</x:f>
        <x:v>60671.79148961105</x:v>
      </x:c>
      <x:c r="R4781" s="268" t="n">
        <x:f>O4781-P4781-Q4781-FIXED_COST</x:f>
        <x:v>24898.208510388948</x:v>
      </x:c>
      <x:c r="S4781" s="139" t="str">
        <x:f>IF(AND(L4781&lt;=TOTAL_BED_CAP,N4781&lt;=TEMP_WORKER_CAP),"YES","NO")</x:f>
        <x:v>YES</x:v>
      </x:c>
      <x:c r="T4781" s="139" t="n">
        <x:f>IF(S4781="YES",R4781,-1E+99)</x:f>
        <x:v>24898.208510388948</x:v>
      </x:c>
    </x:row>
    <x:row r="4782">
      <x:c r="A4782" s="139"/>
      <x:c r="B4782" s="139"/>
      <x:c r="C4782" s="139"/>
      <x:c r="D4782" s="139"/>
      <x:c r="E4782" s="139"/>
      <x:c r="F4782" s="139"/>
      <x:c r="G4782" s="139"/>
      <x:c r="H4782" s="139"/>
      <x:c r="I4782" s="266" t="n">
        <x:f>INT((ROW()-ROW($I$46))/((CARROT_CAP+1)*(MESCLUN_CAP+1)))</x:f>
        <x:v>7</x:v>
      </x:c>
      <x:c r="J4782" s="266" t="n">
        <x:f>MOD(INT((ROW()-ROW($I$46))/(MESCLUN_CAP+1)),CARROT_CAP+1)</x:f>
        <x:v>5</x:v>
      </x:c>
      <x:c r="K4782" s="266" t="n">
        <x:f>MOD(ROW()-ROW($I$46),MESCLUN_CAP+1)</x:f>
        <x:v>24</x:v>
      </x:c>
      <x:c r="L4782" s="266" t="n">
        <x:f>SUM(I4782:K4782)</x:f>
        <x:v>36</x:v>
      </x:c>
      <x:c r="M4782" s="267" t="n">
        <x:f>I4782*TOMATO_HOURS*WEEKS*(1+TOMATO_DIM)^I4782+J4782*CARROT_HOURS*WEEKS*(1+CARROT_DIM)^J4782+K4782*MESCLUN_HOURS*WEEKS*(1+MESCLUN_DIM)^K4782</x:f>
        <x:v>2852.542139381092</x:v>
      </x:c>
      <x:c r="N4782" s="267" t="n">
        <x:f>MAX(M4782-FARMER_HOURS,0)/TEMP_HOURS_PER_WORKER</x:f>
        <x:v>1.4809320412368694</x:v>
      </x:c>
      <x:c r="O4782" s="268" t="n">
        <x:f>I4782*TOMATO_PRICE+J4782*CARROT_PRICE+K4782*MESCLUN_PRICE</x:f>
        <x:v>136870</x:v>
      </x:c>
      <x:c r="P4782" s="268" t="n">
        <x:f>I4782*TOMATO_FERTILIZER+J4782*CARROT_FERTILIZER+K4782*MESCLUN_FERTILIZER</x:f>
        <x:v>29480</x:v>
      </x:c>
      <x:c r="Q4782" s="268" t="n">
        <x:f>MIN(M4782,FARMER_HOURS)*FARMER_RATE+MAX(M4782-FARMER_HOURS,0)*TEMP_RATE</x:f>
        <x:v>62023.301030921735</x:v>
      </x:c>
      <x:c r="R4782" s="268" t="n">
        <x:f>O4782-P4782-Q4782-FIXED_COST</x:f>
        <x:v>25366.698969078265</x:v>
      </x:c>
      <x:c r="S4782" s="139" t="str">
        <x:f>IF(AND(L4782&lt;=TOTAL_BED_CAP,N4782&lt;=TEMP_WORKER_CAP),"YES","NO")</x:f>
        <x:v>YES</x:v>
      </x:c>
      <x:c r="T4782" s="139" t="n">
        <x:f>IF(S4782="YES",R4782,-1E+99)</x:f>
        <x:v>25366.698969078265</x:v>
      </x:c>
    </x:row>
    <x:row r="4783">
      <x:c r="A4783" s="139"/>
      <x:c r="B4783" s="139"/>
      <x:c r="C4783" s="139"/>
      <x:c r="D4783" s="139"/>
      <x:c r="E4783" s="139"/>
      <x:c r="F4783" s="139"/>
      <x:c r="G4783" s="139"/>
      <x:c r="H4783" s="139"/>
      <x:c r="I4783" s="266" t="n">
        <x:f>INT((ROW()-ROW($I$46))/((CARROT_CAP+1)*(MESCLUN_CAP+1)))</x:f>
        <x:v>7</x:v>
      </x:c>
      <x:c r="J4783" s="266" t="n">
        <x:f>MOD(INT((ROW()-ROW($I$46))/(MESCLUN_CAP+1)),CARROT_CAP+1)</x:f>
        <x:v>5</x:v>
      </x:c>
      <x:c r="K4783" s="266" t="n">
        <x:f>MOD(ROW()-ROW($I$46),MESCLUN_CAP+1)</x:f>
        <x:v>25</x:v>
      </x:c>
      <x:c r="L4783" s="266" t="n">
        <x:f>SUM(I4783:K4783)</x:f>
        <x:v>37</x:v>
      </x:c>
      <x:c r="M4783" s="267" t="n">
        <x:f>I4783*TOMATO_HOURS*WEEKS*(1+TOMATO_DIM)^I4783+J4783*CARROT_HOURS*WEEKS*(1+CARROT_DIM)^J4783+K4783*MESCLUN_HOURS*WEEKS*(1+MESCLUN_DIM)^K4783</x:f>
        <x:v>2932.12006079619</x:v>
      </x:c>
      <x:c r="N4783" s="267" t="n">
        <x:f>MAX(M4783-FARMER_HOURS,0)/TEMP_HOURS_PER_WORKER</x:f>
        <x:v>1.536194486664021</x:v>
      </x:c>
      <x:c r="O4783" s="268" t="n">
        <x:f>I4783*TOMATO_PRICE+J4783*CARROT_PRICE+K4783*MESCLUN_PRICE</x:f>
        <x:v>139570</x:v>
      </x:c>
      <x:c r="P4783" s="268" t="n">
        <x:f>I4783*TOMATO_FERTILIZER+J4783*CARROT_FERTILIZER+K4783*MESCLUN_FERTILIZER</x:f>
        <x:v>30360</x:v>
      </x:c>
      <x:c r="Q4783" s="268" t="n">
        <x:f>MIN(M4783,FARMER_HOURS)*FARMER_RATE+MAX(M4783-FARMER_HOURS,0)*TEMP_RATE</x:f>
        <x:v>63404.86216660052</x:v>
      </x:c>
      <x:c r="R4783" s="268" t="n">
        <x:f>O4783-P4783-Q4783-FIXED_COST</x:f>
        <x:v>25805.13783339948</x:v>
      </x:c>
      <x:c r="S4783" s="139" t="str">
        <x:f>IF(AND(L4783&lt;=TOTAL_BED_CAP,N4783&lt;=TEMP_WORKER_CAP),"YES","NO")</x:f>
        <x:v>YES</x:v>
      </x:c>
      <x:c r="T4783" s="139" t="n">
        <x:f>IF(S4783="YES",R4783,-1E+99)</x:f>
        <x:v>25805.13783339948</x:v>
      </x:c>
    </x:row>
    <x:row r="4784">
      <x:c r="A4784" s="139"/>
      <x:c r="B4784" s="139"/>
      <x:c r="C4784" s="139"/>
      <x:c r="D4784" s="139"/>
      <x:c r="E4784" s="139"/>
      <x:c r="F4784" s="139"/>
      <x:c r="G4784" s="139"/>
      <x:c r="H4784" s="139"/>
      <x:c r="I4784" s="266" t="n">
        <x:f>INT((ROW()-ROW($I$46))/((CARROT_CAP+1)*(MESCLUN_CAP+1)))</x:f>
        <x:v>7</x:v>
      </x:c>
      <x:c r="J4784" s="266" t="n">
        <x:f>MOD(INT((ROW()-ROW($I$46))/(MESCLUN_CAP+1)),CARROT_CAP+1)</x:f>
        <x:v>5</x:v>
      </x:c>
      <x:c r="K4784" s="266" t="n">
        <x:f>MOD(ROW()-ROW($I$46),MESCLUN_CAP+1)</x:f>
        <x:v>26</x:v>
      </x:c>
      <x:c r="L4784" s="266" t="n">
        <x:f>SUM(I4784:K4784)</x:f>
        <x:v>38</x:v>
      </x:c>
      <x:c r="M4784" s="267" t="n">
        <x:f>I4784*TOMATO_HOURS*WEEKS*(1+TOMATO_DIM)^I4784+J4784*CARROT_HOURS*WEEKS*(1+CARROT_DIM)^J4784+K4784*MESCLUN_HOURS*WEEKS*(1+MESCLUN_DIM)^K4784</x:f>
        <x:v>3013.460064756907</x:v>
      </x:c>
      <x:c r="N4784" s="267" t="n">
        <x:f>MAX(M4784-FARMER_HOURS,0)/TEMP_HOURS_PER_WORKER</x:f>
        <x:v>1.5926806005256298</x:v>
      </x:c>
      <x:c r="O4784" s="268" t="n">
        <x:f>I4784*TOMATO_PRICE+J4784*CARROT_PRICE+K4784*MESCLUN_PRICE</x:f>
        <x:v>142270</x:v>
      </x:c>
      <x:c r="P4784" s="268" t="n">
        <x:f>I4784*TOMATO_FERTILIZER+J4784*CARROT_FERTILIZER+K4784*MESCLUN_FERTILIZER</x:f>
        <x:v>31240</x:v>
      </x:c>
      <x:c r="Q4784" s="268" t="n">
        <x:f>MIN(M4784,FARMER_HOURS)*FARMER_RATE+MAX(M4784-FARMER_HOURS,0)*TEMP_RATE</x:f>
        <x:v>64817.01501314074</x:v>
      </x:c>
      <x:c r="R4784" s="268" t="n">
        <x:f>O4784-P4784-Q4784-FIXED_COST</x:f>
        <x:v>26212.984986859257</x:v>
      </x:c>
      <x:c r="S4784" s="139" t="str">
        <x:f>IF(AND(L4784&lt;=TOTAL_BED_CAP,N4784&lt;=TEMP_WORKER_CAP),"YES","NO")</x:f>
        <x:v>YES</x:v>
      </x:c>
      <x:c r="T4784" s="139" t="n">
        <x:f>IF(S4784="YES",R4784,-1E+99)</x:f>
        <x:v>26212.984986859257</x:v>
      </x:c>
    </x:row>
    <x:row r="4785">
      <x:c r="A4785" s="139"/>
      <x:c r="B4785" s="139"/>
      <x:c r="C4785" s="139"/>
      <x:c r="D4785" s="139"/>
      <x:c r="E4785" s="139"/>
      <x:c r="F4785" s="139"/>
      <x:c r="G4785" s="139"/>
      <x:c r="H4785" s="139"/>
      <x:c r="I4785" s="266" t="n">
        <x:f>INT((ROW()-ROW($I$46))/((CARROT_CAP+1)*(MESCLUN_CAP+1)))</x:f>
        <x:v>7</x:v>
      </x:c>
      <x:c r="J4785" s="266" t="n">
        <x:f>MOD(INT((ROW()-ROW($I$46))/(MESCLUN_CAP+1)),CARROT_CAP+1)</x:f>
        <x:v>5</x:v>
      </x:c>
      <x:c r="K4785" s="266" t="n">
        <x:f>MOD(ROW()-ROW($I$46),MESCLUN_CAP+1)</x:f>
        <x:v>27</x:v>
      </x:c>
      <x:c r="L4785" s="266" t="n">
        <x:f>SUM(I4785:K4785)</x:f>
        <x:v>39</x:v>
      </x:c>
      <x:c r="M4785" s="267" t="n">
        <x:f>I4785*TOMATO_HOURS*WEEKS*(1+TOMATO_DIM)^I4785+J4785*CARROT_HOURS*WEEKS*(1+CARROT_DIM)^J4785+K4785*MESCLUN_HOURS*WEEKS*(1+MESCLUN_DIM)^K4785</x:f>
        <x:v>3096.5937692766643</x:v>
      </x:c>
      <x:c r="N4785" s="267" t="n">
        <x:f>MAX(M4785-FARMER_HOURS,0)/TEMP_HOURS_PER_WORKER</x:f>
        <x:v>1.6504123397754613</x:v>
      </x:c>
      <x:c r="O4785" s="268" t="n">
        <x:f>I4785*TOMATO_PRICE+J4785*CARROT_PRICE+K4785*MESCLUN_PRICE</x:f>
        <x:v>144970</x:v>
      </x:c>
      <x:c r="P4785" s="268" t="n">
        <x:f>I4785*TOMATO_FERTILIZER+J4785*CARROT_FERTILIZER+K4785*MESCLUN_FERTILIZER</x:f>
        <x:v>32120</x:v>
      </x:c>
      <x:c r="Q4785" s="268" t="n">
        <x:f>MIN(M4785,FARMER_HOURS)*FARMER_RATE+MAX(M4785-FARMER_HOURS,0)*TEMP_RATE</x:f>
        <x:v>66260.30849438653</x:v>
      </x:c>
      <x:c r="R4785" s="268" t="n">
        <x:f>O4785-P4785-Q4785-FIXED_COST</x:f>
        <x:v>26589.691505613475</x:v>
      </x:c>
      <x:c r="S4785" s="139" t="str">
        <x:f>IF(AND(L4785&lt;=TOTAL_BED_CAP,N4785&lt;=TEMP_WORKER_CAP),"YES","NO")</x:f>
        <x:v>YES</x:v>
      </x:c>
      <x:c r="T4785" s="139" t="n">
        <x:f>IF(S4785="YES",R4785,-1E+99)</x:f>
        <x:v>26589.691505613475</x:v>
      </x:c>
    </x:row>
    <x:row r="4786">
      <x:c r="A4786" s="139"/>
      <x:c r="B4786" s="139"/>
      <x:c r="C4786" s="139"/>
      <x:c r="D4786" s="139"/>
      <x:c r="E4786" s="139"/>
      <x:c r="F4786" s="139"/>
      <x:c r="G4786" s="139"/>
      <x:c r="H4786" s="139"/>
      <x:c r="I4786" s="266" t="n">
        <x:f>INT((ROW()-ROW($I$46))/((CARROT_CAP+1)*(MESCLUN_CAP+1)))</x:f>
        <x:v>7</x:v>
      </x:c>
      <x:c r="J4786" s="266" t="n">
        <x:f>MOD(INT((ROW()-ROW($I$46))/(MESCLUN_CAP+1)),CARROT_CAP+1)</x:f>
        <x:v>5</x:v>
      </x:c>
      <x:c r="K4786" s="266" t="n">
        <x:f>MOD(ROW()-ROW($I$46),MESCLUN_CAP+1)</x:f>
        <x:v>28</x:v>
      </x:c>
      <x:c r="L4786" s="266" t="n">
        <x:f>SUM(I4786:K4786)</x:f>
        <x:v>40</x:v>
      </x:c>
      <x:c r="M4786" s="267" t="n">
        <x:f>I4786*TOMATO_HOURS*WEEKS*(1+TOMATO_DIM)^I4786+J4786*CARROT_HOURS*WEEKS*(1+CARROT_DIM)^J4786+K4786*MESCLUN_HOURS*WEEKS*(1+MESCLUN_DIM)^K4786</x:f>
        <x:v>3181.5533074938176</x:v>
      </x:c>
      <x:c r="N4786" s="267" t="n">
        <x:f>MAX(M4786-FARMER_HOURS,0)/TEMP_HOURS_PER_WORKER</x:f>
        <x:v>1.709412019092929</x:v>
      </x:c>
      <x:c r="O4786" s="268" t="n">
        <x:f>I4786*TOMATO_PRICE+J4786*CARROT_PRICE+K4786*MESCLUN_PRICE</x:f>
        <x:v>147670</x:v>
      </x:c>
      <x:c r="P4786" s="268" t="n">
        <x:f>I4786*TOMATO_FERTILIZER+J4786*CARROT_FERTILIZER+K4786*MESCLUN_FERTILIZER</x:f>
        <x:v>33000</x:v>
      </x:c>
      <x:c r="Q4786" s="268" t="n">
        <x:f>MIN(M4786,FARMER_HOURS)*FARMER_RATE+MAX(M4786-FARMER_HOURS,0)*TEMP_RATE</x:f>
        <x:v>67735.30047732321</x:v>
      </x:c>
      <x:c r="R4786" s="268" t="n">
        <x:f>O4786-P4786-Q4786-FIXED_COST</x:f>
        <x:v>26934.69952267679</x:v>
      </x:c>
      <x:c r="S4786" s="139" t="str">
        <x:f>IF(AND(L4786&lt;=TOTAL_BED_CAP,N4786&lt;=TEMP_WORKER_CAP),"YES","NO")</x:f>
        <x:v>YES</x:v>
      </x:c>
      <x:c r="T4786" s="139" t="n">
        <x:f>IF(S4786="YES",R4786,-1E+99)</x:f>
        <x:v>26934.69952267679</x:v>
      </x:c>
    </x:row>
    <x:row r="4787">
      <x:c r="A4787" s="139"/>
      <x:c r="B4787" s="139"/>
      <x:c r="C4787" s="139"/>
      <x:c r="D4787" s="139"/>
      <x:c r="E4787" s="139"/>
      <x:c r="F4787" s="139"/>
      <x:c r="G4787" s="139"/>
      <x:c r="H4787" s="139"/>
      <x:c r="I4787" s="266" t="n">
        <x:f>INT((ROW()-ROW($I$46))/((CARROT_CAP+1)*(MESCLUN_CAP+1)))</x:f>
        <x:v>7</x:v>
      </x:c>
      <x:c r="J4787" s="266" t="n">
        <x:f>MOD(INT((ROW()-ROW($I$46))/(MESCLUN_CAP+1)),CARROT_CAP+1)</x:f>
        <x:v>5</x:v>
      </x:c>
      <x:c r="K4787" s="266" t="n">
        <x:f>MOD(ROW()-ROW($I$46),MESCLUN_CAP+1)</x:f>
        <x:v>29</x:v>
      </x:c>
      <x:c r="L4787" s="266" t="n">
        <x:f>SUM(I4787:K4787)</x:f>
        <x:v>41</x:v>
      </x:c>
      <x:c r="M4787" s="267" t="n">
        <x:f>I4787*TOMATO_HOURS*WEEKS*(1+TOMATO_DIM)^I4787+J4787*CARROT_HOURS*WEEKS*(1+CARROT_DIM)^J4787+K4787*MESCLUN_HOURS*WEEKS*(1+MESCLUN_DIM)^K4787</x:f>
        <x:v>3268.371335609471</x:v>
      </x:c>
      <x:c r="N4787" s="267" t="n">
        <x:f>MAX(M4787-FARMER_HOURS,0)/TEMP_HOURS_PER_WORKER</x:f>
        <x:v>1.769702316395466</x:v>
      </x:c>
      <x:c r="O4787" s="268" t="n">
        <x:f>I4787*TOMATO_PRICE+J4787*CARROT_PRICE+K4787*MESCLUN_PRICE</x:f>
        <x:v>150370</x:v>
      </x:c>
      <x:c r="P4787" s="268" t="n">
        <x:f>I4787*TOMATO_FERTILIZER+J4787*CARROT_FERTILIZER+K4787*MESCLUN_FERTILIZER</x:f>
        <x:v>33880</x:v>
      </x:c>
      <x:c r="Q4787" s="268" t="n">
        <x:f>MIN(M4787,FARMER_HOURS)*FARMER_RATE+MAX(M4787-FARMER_HOURS,0)*TEMP_RATE</x:f>
        <x:v>69242.55790988664</x:v>
      </x:c>
      <x:c r="R4787" s="268" t="n">
        <x:f>O4787-P4787-Q4787-FIXED_COST</x:f>
        <x:v>27247.442090113356</x:v>
      </x:c>
      <x:c r="S4787" s="139" t="str">
        <x:f>IF(AND(L4787&lt;=TOTAL_BED_CAP,N4787&lt;=TEMP_WORKER_CAP),"YES","NO")</x:f>
        <x:v>YES</x:v>
      </x:c>
      <x:c r="T4787" s="139" t="n">
        <x:f>IF(S4787="YES",R4787,-1E+99)</x:f>
        <x:v>27247.442090113356</x:v>
      </x:c>
    </x:row>
    <x:row r="4788">
      <x:c r="A4788" s="139"/>
      <x:c r="B4788" s="139"/>
      <x:c r="C4788" s="139"/>
      <x:c r="D4788" s="139"/>
      <x:c r="E4788" s="139"/>
      <x:c r="F4788" s="139"/>
      <x:c r="G4788" s="139"/>
      <x:c r="H4788" s="139"/>
      <x:c r="I4788" s="266" t="n">
        <x:f>INT((ROW()-ROW($I$46))/((CARROT_CAP+1)*(MESCLUN_CAP+1)))</x:f>
        <x:v>7</x:v>
      </x:c>
      <x:c r="J4788" s="266" t="n">
        <x:f>MOD(INT((ROW()-ROW($I$46))/(MESCLUN_CAP+1)),CARROT_CAP+1)</x:f>
        <x:v>5</x:v>
      </x:c>
      <x:c r="K4788" s="266" t="n">
        <x:f>MOD(ROW()-ROW($I$46),MESCLUN_CAP+1)</x:f>
        <x:v>30</x:v>
      </x:c>
      <x:c r="L4788" s="266" t="n">
        <x:f>SUM(I4788:K4788)</x:f>
        <x:v>42</x:v>
      </x:c>
      <x:c r="M4788" s="267" t="n">
        <x:f>I4788*TOMATO_HOURS*WEEKS*(1+TOMATO_DIM)^I4788+J4788*CARROT_HOURS*WEEKS*(1+CARROT_DIM)^J4788+K4788*MESCLUN_HOURS*WEEKS*(1+MESCLUN_DIM)^K4788</x:f>
        <x:v>3357.0810409432406</x:v>
      </x:c>
      <x:c r="N4788" s="267" t="n">
        <x:f>MAX(M4788-FARMER_HOURS,0)/TEMP_HOURS_PER_WORKER</x:f>
        <x:v>1.831306278432806</x:v>
      </x:c>
      <x:c r="O4788" s="268" t="n">
        <x:f>I4788*TOMATO_PRICE+J4788*CARROT_PRICE+K4788*MESCLUN_PRICE</x:f>
        <x:v>153070</x:v>
      </x:c>
      <x:c r="P4788" s="268" t="n">
        <x:f>I4788*TOMATO_FERTILIZER+J4788*CARROT_FERTILIZER+K4788*MESCLUN_FERTILIZER</x:f>
        <x:v>34760</x:v>
      </x:c>
      <x:c r="Q4788" s="268" t="n">
        <x:f>MIN(M4788,FARMER_HOURS)*FARMER_RATE+MAX(M4788-FARMER_HOURS,0)*TEMP_RATE</x:f>
        <x:v>70782.65696082014</x:v>
      </x:c>
      <x:c r="R4788" s="268" t="n">
        <x:f>O4788-P4788-Q4788-FIXED_COST</x:f>
        <x:v>27527.34303917986</x:v>
      </x:c>
      <x:c r="S4788" s="139" t="str">
        <x:f>IF(AND(L4788&lt;=TOTAL_BED_CAP,N4788&lt;=TEMP_WORKER_CAP),"YES","NO")</x:f>
        <x:v>YES</x:v>
      </x:c>
      <x:c r="T4788" s="139" t="n">
        <x:f>IF(S4788="YES",R4788,-1E+99)</x:f>
        <x:v>27527.34303917986</x:v>
      </x:c>
    </x:row>
    <x:row r="4789">
      <x:c r="A4789" s="139"/>
      <x:c r="B4789" s="139"/>
      <x:c r="C4789" s="139"/>
      <x:c r="D4789" s="139"/>
      <x:c r="E4789" s="139"/>
      <x:c r="F4789" s="139"/>
      <x:c r="G4789" s="139"/>
      <x:c r="H4789" s="139"/>
      <x:c r="I4789" s="266" t="n">
        <x:f>INT((ROW()-ROW($I$46))/((CARROT_CAP+1)*(MESCLUN_CAP+1)))</x:f>
        <x:v>7</x:v>
      </x:c>
      <x:c r="J4789" s="266" t="n">
        <x:f>MOD(INT((ROW()-ROW($I$46))/(MESCLUN_CAP+1)),CARROT_CAP+1)</x:f>
        <x:v>6</x:v>
      </x:c>
      <x:c r="K4789" s="266" t="n">
        <x:f>MOD(ROW()-ROW($I$46),MESCLUN_CAP+1)</x:f>
        <x:v>0</x:v>
      </x:c>
      <x:c r="L4789" s="266" t="n">
        <x:f>SUM(I4789:K4789)</x:f>
        <x:v>13</x:v>
      </x:c>
      <x:c r="M4789" s="267" t="n">
        <x:f>I4789*TOMATO_HOURS*WEEKS*(1+TOMATO_DIM)^I4789+J4789*CARROT_HOURS*WEEKS*(1+CARROT_DIM)^J4789+K4789*MESCLUN_HOURS*WEEKS*(1+MESCLUN_DIM)^K4789</x:f>
        <x:v>1436.4365882783209</x:v>
      </x:c>
      <x:c r="N4789" s="267" t="n">
        <x:f>MAX(M4789-FARMER_HOURS,0)/TEMP_HOURS_PER_WORKER</x:f>
        <x:v>0.4975254085266117</x:v>
      </x:c>
      <x:c r="O4789" s="268" t="n">
        <x:f>I4789*TOMATO_PRICE+J4789*CARROT_PRICE+K4789*MESCLUN_PRICE</x:f>
        <x:v>74164</x:v>
      </x:c>
      <x:c r="P4789" s="268" t="n">
        <x:f>I4789*TOMATO_FERTILIZER+J4789*CARROT_FERTILIZER+K4789*MESCLUN_FERTILIZER</x:f>
        <x:v>8800</x:v>
      </x:c>
      <x:c r="Q4789" s="268" t="n">
        <x:f>MIN(M4789,FARMER_HOURS)*FARMER_RATE+MAX(M4789-FARMER_HOURS,0)*TEMP_RATE</x:f>
        <x:v>37438.1352131653</x:v>
      </x:c>
      <x:c r="R4789" s="268" t="n">
        <x:f>O4789-P4789-Q4789-FIXED_COST</x:f>
        <x:v>7925.864786834703</x:v>
      </x:c>
      <x:c r="S4789" s="139" t="str">
        <x:f>IF(AND(L4789&lt;=TOTAL_BED_CAP,N4789&lt;=TEMP_WORKER_CAP),"YES","NO")</x:f>
        <x:v>YES</x:v>
      </x:c>
      <x:c r="T4789" s="139" t="n">
        <x:f>IF(S4789="YES",R4789,-1E+99)</x:f>
        <x:v>7925.864786834703</x:v>
      </x:c>
    </x:row>
    <x:row r="4790">
      <x:c r="A4790" s="139"/>
      <x:c r="B4790" s="139"/>
      <x:c r="C4790" s="139"/>
      <x:c r="D4790" s="139"/>
      <x:c r="E4790" s="139"/>
      <x:c r="F4790" s="139"/>
      <x:c r="G4790" s="139"/>
      <x:c r="H4790" s="139"/>
      <x:c r="I4790" s="266" t="n">
        <x:f>INT((ROW()-ROW($I$46))/((CARROT_CAP+1)*(MESCLUN_CAP+1)))</x:f>
        <x:v>7</x:v>
      </x:c>
      <x:c r="J4790" s="266" t="n">
        <x:f>MOD(INT((ROW()-ROW($I$46))/(MESCLUN_CAP+1)),CARROT_CAP+1)</x:f>
        <x:v>6</x:v>
      </x:c>
      <x:c r="K4790" s="266" t="n">
        <x:f>MOD(ROW()-ROW($I$46),MESCLUN_CAP+1)</x:f>
        <x:v>1</x:v>
      </x:c>
      <x:c r="L4790" s="266" t="n">
        <x:f>SUM(I4790:K4790)</x:f>
        <x:v>14</x:v>
      </x:c>
      <x:c r="M4790" s="267" t="n">
        <x:f>I4790*TOMATO_HOURS*WEEKS*(1+TOMATO_DIM)^I4790+J4790*CARROT_HOURS*WEEKS*(1+CARROT_DIM)^J4790+K4790*MESCLUN_HOURS*WEEKS*(1+MESCLUN_DIM)^K4790</x:f>
        <x:v>1481.9990882783209</x:v>
      </x:c>
      <x:c r="N4790" s="267" t="n">
        <x:f>MAX(M4790-FARMER_HOURS,0)/TEMP_HOURS_PER_WORKER</x:f>
        <x:v>0.5291660335266117</x:v>
      </x:c>
      <x:c r="O4790" s="268" t="n">
        <x:f>I4790*TOMATO_PRICE+J4790*CARROT_PRICE+K4790*MESCLUN_PRICE</x:f>
        <x:v>76864</x:v>
      </x:c>
      <x:c r="P4790" s="268" t="n">
        <x:f>I4790*TOMATO_FERTILIZER+J4790*CARROT_FERTILIZER+K4790*MESCLUN_FERTILIZER</x:f>
        <x:v>9680</x:v>
      </x:c>
      <x:c r="Q4790" s="268" t="n">
        <x:f>MIN(M4790,FARMER_HOURS)*FARMER_RATE+MAX(M4790-FARMER_HOURS,0)*TEMP_RATE</x:f>
        <x:v>38229.1508381653</x:v>
      </x:c>
      <x:c r="R4790" s="268" t="n">
        <x:f>O4790-P4790-Q4790-FIXED_COST</x:f>
        <x:v>8954.849161834703</x:v>
      </x:c>
      <x:c r="S4790" s="139" t="str">
        <x:f>IF(AND(L4790&lt;=TOTAL_BED_CAP,N4790&lt;=TEMP_WORKER_CAP),"YES","NO")</x:f>
        <x:v>YES</x:v>
      </x:c>
      <x:c r="T4790" s="139" t="n">
        <x:f>IF(S4790="YES",R4790,-1E+99)</x:f>
        <x:v>8954.849161834703</x:v>
      </x:c>
    </x:row>
    <x:row r="4791">
      <x:c r="A4791" s="139"/>
      <x:c r="B4791" s="139"/>
      <x:c r="C4791" s="139"/>
      <x:c r="D4791" s="139"/>
      <x:c r="E4791" s="139"/>
      <x:c r="F4791" s="139"/>
      <x:c r="G4791" s="139"/>
      <x:c r="H4791" s="139"/>
      <x:c r="I4791" s="266" t="n">
        <x:f>INT((ROW()-ROW($I$46))/((CARROT_CAP+1)*(MESCLUN_CAP+1)))</x:f>
        <x:v>7</x:v>
      </x:c>
      <x:c r="J4791" s="266" t="n">
        <x:f>MOD(INT((ROW()-ROW($I$46))/(MESCLUN_CAP+1)),CARROT_CAP+1)</x:f>
        <x:v>6</x:v>
      </x:c>
      <x:c r="K4791" s="266" t="n">
        <x:f>MOD(ROW()-ROW($I$46),MESCLUN_CAP+1)</x:f>
        <x:v>2</x:v>
      </x:c>
      <x:c r="L4791" s="266" t="n">
        <x:f>SUM(I4791:K4791)</x:f>
        <x:v>15</x:v>
      </x:c>
      <x:c r="M4791" s="267" t="n">
        <x:f>I4791*TOMATO_HOURS*WEEKS*(1+TOMATO_DIM)^I4791+J4791*CARROT_HOURS*WEEKS*(1+CARROT_DIM)^J4791+K4791*MESCLUN_HOURS*WEEKS*(1+MESCLUN_DIM)^K4791</x:f>
        <x:v>1528.7006507783208</x:v>
      </x:c>
      <x:c r="N4791" s="267" t="n">
        <x:f>MAX(M4791-FARMER_HOURS,0)/TEMP_HOURS_PER_WORKER</x:f>
        <x:v>0.5615976741516117</x:v>
      </x:c>
      <x:c r="O4791" s="268" t="n">
        <x:f>I4791*TOMATO_PRICE+J4791*CARROT_PRICE+K4791*MESCLUN_PRICE</x:f>
        <x:v>79564</x:v>
      </x:c>
      <x:c r="P4791" s="268" t="n">
        <x:f>I4791*TOMATO_FERTILIZER+J4791*CARROT_FERTILIZER+K4791*MESCLUN_FERTILIZER</x:f>
        <x:v>10560</x:v>
      </x:c>
      <x:c r="Q4791" s="268" t="n">
        <x:f>MIN(M4791,FARMER_HOURS)*FARMER_RATE+MAX(M4791-FARMER_HOURS,0)*TEMP_RATE</x:f>
        <x:v>39039.94185379029</x:v>
      </x:c>
      <x:c r="R4791" s="268" t="n">
        <x:f>O4791-P4791-Q4791-FIXED_COST</x:f>
        <x:v>9964.05814620971</x:v>
      </x:c>
      <x:c r="S4791" s="139" t="str">
        <x:f>IF(AND(L4791&lt;=TOTAL_BED_CAP,N4791&lt;=TEMP_WORKER_CAP),"YES","NO")</x:f>
        <x:v>YES</x:v>
      </x:c>
      <x:c r="T4791" s="139" t="n">
        <x:f>IF(S4791="YES",R4791,-1E+99)</x:f>
        <x:v>9964.05814620971</x:v>
      </x:c>
    </x:row>
    <x:row r="4792">
      <x:c r="A4792" s="139"/>
      <x:c r="B4792" s="139"/>
      <x:c r="C4792" s="139"/>
      <x:c r="D4792" s="139"/>
      <x:c r="E4792" s="139"/>
      <x:c r="F4792" s="139"/>
      <x:c r="G4792" s="139"/>
      <x:c r="H4792" s="139"/>
      <x:c r="I4792" s="266" t="n">
        <x:f>INT((ROW()-ROW($I$46))/((CARROT_CAP+1)*(MESCLUN_CAP+1)))</x:f>
        <x:v>7</x:v>
      </x:c>
      <x:c r="J4792" s="266" t="n">
        <x:f>MOD(INT((ROW()-ROW($I$46))/(MESCLUN_CAP+1)),CARROT_CAP+1)</x:f>
        <x:v>6</x:v>
      </x:c>
      <x:c r="K4792" s="266" t="n">
        <x:f>MOD(ROW()-ROW($I$46),MESCLUN_CAP+1)</x:f>
        <x:v>3</x:v>
      </x:c>
      <x:c r="L4792" s="266" t="n">
        <x:f>SUM(I4792:K4792)</x:f>
        <x:v>16</x:v>
      </x:c>
      <x:c r="M4792" s="267" t="n">
        <x:f>I4792*TOMATO_HOURS*WEEKS*(1+TOMATO_DIM)^I4792+J4792*CARROT_HOURS*WEEKS*(1+CARROT_DIM)^J4792+K4792*MESCLUN_HOURS*WEEKS*(1+MESCLUN_DIM)^K4792</x:f>
        <x:v>1576.562633200196</x:v>
      </x:c>
      <x:c r="N4792" s="267" t="n">
        <x:f>MAX(M4792-FARMER_HOURS,0)/TEMP_HOURS_PER_WORKER</x:f>
        <x:v>0.5948351619445805</x:v>
      </x:c>
      <x:c r="O4792" s="268" t="n">
        <x:f>I4792*TOMATO_PRICE+J4792*CARROT_PRICE+K4792*MESCLUN_PRICE</x:f>
        <x:v>82264</x:v>
      </x:c>
      <x:c r="P4792" s="268" t="n">
        <x:f>I4792*TOMATO_FERTILIZER+J4792*CARROT_FERTILIZER+K4792*MESCLUN_FERTILIZER</x:f>
        <x:v>11440</x:v>
      </x:c>
      <x:c r="Q4792" s="268" t="n">
        <x:f>MIN(M4792,FARMER_HOURS)*FARMER_RATE+MAX(M4792-FARMER_HOURS,0)*TEMP_RATE</x:f>
        <x:v>39870.879048614515</x:v>
      </x:c>
      <x:c r="R4792" s="268" t="n">
        <x:f>O4792-P4792-Q4792-FIXED_COST</x:f>
        <x:v>10953.120951385485</x:v>
      </x:c>
      <x:c r="S4792" s="139" t="str">
        <x:f>IF(AND(L4792&lt;=TOTAL_BED_CAP,N4792&lt;=TEMP_WORKER_CAP),"YES","NO")</x:f>
        <x:v>YES</x:v>
      </x:c>
      <x:c r="T4792" s="139" t="n">
        <x:f>IF(S4792="YES",R4792,-1E+99)</x:f>
        <x:v>10953.120951385485</x:v>
      </x:c>
    </x:row>
    <x:row r="4793">
      <x:c r="A4793" s="139"/>
      <x:c r="B4793" s="139"/>
      <x:c r="C4793" s="139"/>
      <x:c r="D4793" s="139"/>
      <x:c r="E4793" s="139"/>
      <x:c r="F4793" s="139"/>
      <x:c r="G4793" s="139"/>
      <x:c r="H4793" s="139"/>
      <x:c r="I4793" s="266" t="n">
        <x:f>INT((ROW()-ROW($I$46))/((CARROT_CAP+1)*(MESCLUN_CAP+1)))</x:f>
        <x:v>7</x:v>
      </x:c>
      <x:c r="J4793" s="266" t="n">
        <x:f>MOD(INT((ROW()-ROW($I$46))/(MESCLUN_CAP+1)),CARROT_CAP+1)</x:f>
        <x:v>6</x:v>
      </x:c>
      <x:c r="K4793" s="266" t="n">
        <x:f>MOD(ROW()-ROW($I$46),MESCLUN_CAP+1)</x:f>
        <x:v>4</x:v>
      </x:c>
      <x:c r="L4793" s="266" t="n">
        <x:f>SUM(I4793:K4793)</x:f>
        <x:v>17</x:v>
      </x:c>
      <x:c r="M4793" s="267" t="n">
        <x:f>I4793*TOMATO_HOURS*WEEKS*(1+TOMATO_DIM)^I4793+J4793*CARROT_HOURS*WEEKS*(1+CARROT_DIM)^J4793+K4793*MESCLUN_HOURS*WEEKS*(1+MESCLUN_DIM)^K4793</x:f>
        <x:v>1625.6067489228521</x:v>
      </x:c>
      <x:c r="N4793" s="267" t="n">
        <x:f>MAX(M4793-FARMER_HOURS,0)/TEMP_HOURS_PER_WORKER</x:f>
        <x:v>0.6288935756408696</x:v>
      </x:c>
      <x:c r="O4793" s="268" t="n">
        <x:f>I4793*TOMATO_PRICE+J4793*CARROT_PRICE+K4793*MESCLUN_PRICE</x:f>
        <x:v>84964</x:v>
      </x:c>
      <x:c r="P4793" s="268" t="n">
        <x:f>I4793*TOMATO_FERTILIZER+J4793*CARROT_FERTILIZER+K4793*MESCLUN_FERTILIZER</x:f>
        <x:v>12320</x:v>
      </x:c>
      <x:c r="Q4793" s="268" t="n">
        <x:f>MIN(M4793,FARMER_HOURS)*FARMER_RATE+MAX(M4793-FARMER_HOURS,0)*TEMP_RATE</x:f>
        <x:v>40722.33939102174</x:v>
      </x:c>
      <x:c r="R4793" s="268" t="n">
        <x:f>O4793-P4793-Q4793-FIXED_COST</x:f>
        <x:v>11921.660608978258</x:v>
      </x:c>
      <x:c r="S4793" s="139" t="str">
        <x:f>IF(AND(L4793&lt;=TOTAL_BED_CAP,N4793&lt;=TEMP_WORKER_CAP),"YES","NO")</x:f>
        <x:v>YES</x:v>
      </x:c>
      <x:c r="T4793" s="139" t="n">
        <x:f>IF(S4793="YES",R4793,-1E+99)</x:f>
        <x:v>11921.660608978258</x:v>
      </x:c>
    </x:row>
    <x:row r="4794">
      <x:c r="A4794" s="139"/>
      <x:c r="B4794" s="139"/>
      <x:c r="C4794" s="139"/>
      <x:c r="D4794" s="139"/>
      <x:c r="E4794" s="139"/>
      <x:c r="F4794" s="139"/>
      <x:c r="G4794" s="139"/>
      <x:c r="H4794" s="139"/>
      <x:c r="I4794" s="266" t="n">
        <x:f>INT((ROW()-ROW($I$46))/((CARROT_CAP+1)*(MESCLUN_CAP+1)))</x:f>
        <x:v>7</x:v>
      </x:c>
      <x:c r="J4794" s="266" t="n">
        <x:f>MOD(INT((ROW()-ROW($I$46))/(MESCLUN_CAP+1)),CARROT_CAP+1)</x:f>
        <x:v>6</x:v>
      </x:c>
      <x:c r="K4794" s="266" t="n">
        <x:f>MOD(ROW()-ROW($I$46),MESCLUN_CAP+1)</x:f>
        <x:v>5</x:v>
      </x:c>
      <x:c r="L4794" s="266" t="n">
        <x:f>SUM(I4794:K4794)</x:f>
        <x:v>18</x:v>
      </x:c>
      <x:c r="M4794" s="267" t="n">
        <x:f>I4794*TOMATO_HOURS*WEEKS*(1+TOMATO_DIM)^I4794+J4794*CARROT_HOURS*WEEKS*(1+CARROT_DIM)^J4794+K4794*MESCLUN_HOURS*WEEKS*(1+MESCLUN_DIM)^K4794</x:f>
        <x:v>1675.8550728440557</x:v>
      </x:c>
      <x:c r="N4794" s="267" t="n">
        <x:f>MAX(M4794-FARMER_HOURS,0)/TEMP_HOURS_PER_WORKER</x:f>
        <x:v>0.6637882450305942</x:v>
      </x:c>
      <x:c r="O4794" s="268" t="n">
        <x:f>I4794*TOMATO_PRICE+J4794*CARROT_PRICE+K4794*MESCLUN_PRICE</x:f>
        <x:v>87664</x:v>
      </x:c>
      <x:c r="P4794" s="268" t="n">
        <x:f>I4794*TOMATO_FERTILIZER+J4794*CARROT_FERTILIZER+K4794*MESCLUN_FERTILIZER</x:f>
        <x:v>13200</x:v>
      </x:c>
      <x:c r="Q4794" s="268" t="n">
        <x:f>MIN(M4794,FARMER_HOURS)*FARMER_RATE+MAX(M4794-FARMER_HOURS,0)*TEMP_RATE</x:f>
        <x:v>41594.70612576486</x:v>
      </x:c>
      <x:c r="R4794" s="268" t="n">
        <x:f>O4794-P4794-Q4794-FIXED_COST</x:f>
        <x:v>12869.29387423514</x:v>
      </x:c>
      <x:c r="S4794" s="139" t="str">
        <x:f>IF(AND(L4794&lt;=TOTAL_BED_CAP,N4794&lt;=TEMP_WORKER_CAP),"YES","NO")</x:f>
        <x:v>YES</x:v>
      </x:c>
      <x:c r="T4794" s="139" t="n">
        <x:f>IF(S4794="YES",R4794,-1E+99)</x:f>
        <x:v>12869.29387423514</x:v>
      </x:c>
    </x:row>
    <x:row r="4795">
      <x:c r="A4795" s="139"/>
      <x:c r="B4795" s="139"/>
      <x:c r="C4795" s="139"/>
      <x:c r="D4795" s="139"/>
      <x:c r="E4795" s="139"/>
      <x:c r="F4795" s="139"/>
      <x:c r="G4795" s="139"/>
      <x:c r="H4795" s="139"/>
      <x:c r="I4795" s="266" t="n">
        <x:f>INT((ROW()-ROW($I$46))/((CARROT_CAP+1)*(MESCLUN_CAP+1)))</x:f>
        <x:v>7</x:v>
      </x:c>
      <x:c r="J4795" s="266" t="n">
        <x:f>MOD(INT((ROW()-ROW($I$46))/(MESCLUN_CAP+1)),CARROT_CAP+1)</x:f>
        <x:v>6</x:v>
      </x:c>
      <x:c r="K4795" s="266" t="n">
        <x:f>MOD(ROW()-ROW($I$46),MESCLUN_CAP+1)</x:f>
        <x:v>6</x:v>
      </x:c>
      <x:c r="L4795" s="266" t="n">
        <x:f>SUM(I4795:K4795)</x:f>
        <x:v>19</x:v>
      </x:c>
      <x:c r="M4795" s="267" t="n">
        <x:f>I4795*TOMATO_HOURS*WEEKS*(1+TOMATO_DIM)^I4795+J4795*CARROT_HOURS*WEEKS*(1+CARROT_DIM)^J4795+K4795*MESCLUN_HOURS*WEEKS*(1+MESCLUN_DIM)^K4795</x:f>
        <x:v>1727.3300470256886</x:v>
      </x:c>
      <x:c r="N4795" s="267" t="n">
        <x:f>MAX(M4795-FARMER_HOURS,0)/TEMP_HOURS_PER_WORKER</x:f>
        <x:v>0.6995347548789504</x:v>
      </x:c>
      <x:c r="O4795" s="268" t="n">
        <x:f>I4795*TOMATO_PRICE+J4795*CARROT_PRICE+K4795*MESCLUN_PRICE</x:f>
        <x:v>90364</x:v>
      </x:c>
      <x:c r="P4795" s="268" t="n">
        <x:f>I4795*TOMATO_FERTILIZER+J4795*CARROT_FERTILIZER+K4795*MESCLUN_FERTILIZER</x:f>
        <x:v>14080</x:v>
      </x:c>
      <x:c r="Q4795" s="268" t="n">
        <x:f>MIN(M4795,FARMER_HOURS)*FARMER_RATE+MAX(M4795-FARMER_HOURS,0)*TEMP_RATE</x:f>
        <x:v>42488.368871973755</x:v>
      </x:c>
      <x:c r="R4795" s="268" t="n">
        <x:f>O4795-P4795-Q4795-FIXED_COST</x:f>
        <x:v>13795.631128026245</x:v>
      </x:c>
      <x:c r="S4795" s="139" t="str">
        <x:f>IF(AND(L4795&lt;=TOTAL_BED_CAP,N4795&lt;=TEMP_WORKER_CAP),"YES","NO")</x:f>
        <x:v>YES</x:v>
      </x:c>
      <x:c r="T4795" s="139" t="n">
        <x:f>IF(S4795="YES",R4795,-1E+99)</x:f>
        <x:v>13795.631128026245</x:v>
      </x:c>
    </x:row>
    <x:row r="4796">
      <x:c r="A4796" s="139"/>
      <x:c r="B4796" s="139"/>
      <x:c r="C4796" s="139"/>
      <x:c r="D4796" s="139"/>
      <x:c r="E4796" s="139"/>
      <x:c r="F4796" s="139"/>
      <x:c r="G4796" s="139"/>
      <x:c r="H4796" s="139"/>
      <x:c r="I4796" s="266" t="n">
        <x:f>INT((ROW()-ROW($I$46))/((CARROT_CAP+1)*(MESCLUN_CAP+1)))</x:f>
        <x:v>7</x:v>
      </x:c>
      <x:c r="J4796" s="266" t="n">
        <x:f>MOD(INT((ROW()-ROW($I$46))/(MESCLUN_CAP+1)),CARROT_CAP+1)</x:f>
        <x:v>6</x:v>
      </x:c>
      <x:c r="K4796" s="266" t="n">
        <x:f>MOD(ROW()-ROW($I$46),MESCLUN_CAP+1)</x:f>
        <x:v>7</x:v>
      </x:c>
      <x:c r="L4796" s="266" t="n">
        <x:f>SUM(I4796:K4796)</x:f>
        <x:v>20</x:v>
      </x:c>
      <x:c r="M4796" s="267" t="n">
        <x:f>I4796*TOMATO_HOURS*WEEKS*(1+TOMATO_DIM)^I4796+J4796*CARROT_HOURS*WEEKS*(1+CARROT_DIM)^J4796+K4796*MESCLUN_HOURS*WEEKS*(1+MESCLUN_DIM)^K4796</x:f>
        <x:v>1780.054486423649</x:v>
      </x:c>
      <x:c r="N4796" s="267" t="n">
        <x:f>MAX(M4796-FARMER_HOURS,0)/TEMP_HOURS_PER_WORKER</x:f>
        <x:v>0.7361489489053118</x:v>
      </x:c>
      <x:c r="O4796" s="268" t="n">
        <x:f>I4796*TOMATO_PRICE+J4796*CARROT_PRICE+K4796*MESCLUN_PRICE</x:f>
        <x:v>93064</x:v>
      </x:c>
      <x:c r="P4796" s="268" t="n">
        <x:f>I4796*TOMATO_FERTILIZER+J4796*CARROT_FERTILIZER+K4796*MESCLUN_FERTILIZER</x:f>
        <x:v>14960</x:v>
      </x:c>
      <x:c r="Q4796" s="268" t="n">
        <x:f>MIN(M4796,FARMER_HOURS)*FARMER_RATE+MAX(M4796-FARMER_HOURS,0)*TEMP_RATE</x:f>
        <x:v>43403.7237226328</x:v>
      </x:c>
      <x:c r="R4796" s="268" t="n">
        <x:f>O4796-P4796-Q4796-FIXED_COST</x:f>
        <x:v>14700.2762773672</x:v>
      </x:c>
      <x:c r="S4796" s="139" t="str">
        <x:f>IF(AND(L4796&lt;=TOTAL_BED_CAP,N4796&lt;=TEMP_WORKER_CAP),"YES","NO")</x:f>
        <x:v>YES</x:v>
      </x:c>
      <x:c r="T4796" s="139" t="n">
        <x:f>IF(S4796="YES",R4796,-1E+99)</x:f>
        <x:v>14700.2762773672</x:v>
      </x:c>
    </x:row>
    <x:row r="4797">
      <x:c r="A4797" s="139"/>
      <x:c r="B4797" s="139"/>
      <x:c r="C4797" s="139"/>
      <x:c r="D4797" s="139"/>
      <x:c r="E4797" s="139"/>
      <x:c r="F4797" s="139"/>
      <x:c r="G4797" s="139"/>
      <x:c r="H4797" s="139"/>
      <x:c r="I4797" s="266" t="n">
        <x:f>INT((ROW()-ROW($I$46))/((CARROT_CAP+1)*(MESCLUN_CAP+1)))</x:f>
        <x:v>7</x:v>
      </x:c>
      <x:c r="J4797" s="266" t="n">
        <x:f>MOD(INT((ROW()-ROW($I$46))/(MESCLUN_CAP+1)),CARROT_CAP+1)</x:f>
        <x:v>6</x:v>
      </x:c>
      <x:c r="K4797" s="266" t="n">
        <x:f>MOD(ROW()-ROW($I$46),MESCLUN_CAP+1)</x:f>
        <x:v>8</x:v>
      </x:c>
      <x:c r="L4797" s="266" t="n">
        <x:f>SUM(I4797:K4797)</x:f>
        <x:v>21</x:v>
      </x:c>
      <x:c r="M4797" s="267" t="n">
        <x:f>I4797*TOMATO_HOURS*WEEKS*(1+TOMATO_DIM)^I4797+J4797*CARROT_HOURS*WEEKS*(1+CARROT_DIM)^J4797+K4797*MESCLUN_HOURS*WEEKS*(1+MESCLUN_DIM)^K4797</x:f>
        <x:v>1834.0515847036293</x:v>
      </x:c>
      <x:c r="N4797" s="267" t="n">
        <x:f>MAX(M4797-FARMER_HOURS,0)/TEMP_HOURS_PER_WORKER</x:f>
        <x:v>0.7736469338219648</x:v>
      </x:c>
      <x:c r="O4797" s="268" t="n">
        <x:f>I4797*TOMATO_PRICE+J4797*CARROT_PRICE+K4797*MESCLUN_PRICE</x:f>
        <x:v>95764</x:v>
      </x:c>
      <x:c r="P4797" s="268" t="n">
        <x:f>I4797*TOMATO_FERTILIZER+J4797*CARROT_FERTILIZER+K4797*MESCLUN_FERTILIZER</x:f>
        <x:v>15840</x:v>
      </x:c>
      <x:c r="Q4797" s="268" t="n">
        <x:f>MIN(M4797,FARMER_HOURS)*FARMER_RATE+MAX(M4797-FARMER_HOURS,0)*TEMP_RATE</x:f>
        <x:v>44341.17334554912</x:v>
      </x:c>
      <x:c r="R4797" s="268" t="n">
        <x:f>O4797-P4797-Q4797-FIXED_COST</x:f>
        <x:v>15582.82665445088</x:v>
      </x:c>
      <x:c r="S4797" s="139" t="str">
        <x:f>IF(AND(L4797&lt;=TOTAL_BED_CAP,N4797&lt;=TEMP_WORKER_CAP),"YES","NO")</x:f>
        <x:v>YES</x:v>
      </x:c>
      <x:c r="T4797" s="139" t="n">
        <x:f>IF(S4797="YES",R4797,-1E+99)</x:f>
        <x:v>15582.82665445088</x:v>
      </x:c>
    </x:row>
    <x:row r="4798">
      <x:c r="A4798" s="139"/>
      <x:c r="B4798" s="139"/>
      <x:c r="C4798" s="139"/>
      <x:c r="D4798" s="139"/>
      <x:c r="E4798" s="139"/>
      <x:c r="F4798" s="139"/>
      <x:c r="G4798" s="139"/>
      <x:c r="H4798" s="139"/>
      <x:c r="I4798" s="266" t="n">
        <x:f>INT((ROW()-ROW($I$46))/((CARROT_CAP+1)*(MESCLUN_CAP+1)))</x:f>
        <x:v>7</x:v>
      </x:c>
      <x:c r="J4798" s="266" t="n">
        <x:f>MOD(INT((ROW()-ROW($I$46))/(MESCLUN_CAP+1)),CARROT_CAP+1)</x:f>
        <x:v>6</x:v>
      </x:c>
      <x:c r="K4798" s="266" t="n">
        <x:f>MOD(ROW()-ROW($I$46),MESCLUN_CAP+1)</x:f>
        <x:v>9</x:v>
      </x:c>
      <x:c r="L4798" s="266" t="n">
        <x:f>SUM(I4798:K4798)</x:f>
        <x:v>22</x:v>
      </x:c>
      <x:c r="M4798" s="267" t="n">
        <x:f>I4798*TOMATO_HOURS*WEEKS*(1+TOMATO_DIM)^I4798+J4798*CARROT_HOURS*WEEKS*(1+CARROT_DIM)^J4798+K4798*MESCLUN_HOURS*WEEKS*(1+MESCLUN_DIM)^K4798</x:f>
        <x:v>1889.3449201440235</x:v>
      </x:c>
      <x:c r="N4798" s="267" t="n">
        <x:f>MAX(M4798-FARMER_HOURS,0)/TEMP_HOURS_PER_WORKER</x:f>
        <x:v>0.8120450834333497</x:v>
      </x:c>
      <x:c r="O4798" s="268" t="n">
        <x:f>I4798*TOMATO_PRICE+J4798*CARROT_PRICE+K4798*MESCLUN_PRICE</x:f>
        <x:v>98464</x:v>
      </x:c>
      <x:c r="P4798" s="268" t="n">
        <x:f>I4798*TOMATO_FERTILIZER+J4798*CARROT_FERTILIZER+K4798*MESCLUN_FERTILIZER</x:f>
        <x:v>16720</x:v>
      </x:c>
      <x:c r="Q4798" s="268" t="n">
        <x:f>MIN(M4798,FARMER_HOURS)*FARMER_RATE+MAX(M4798-FARMER_HOURS,0)*TEMP_RATE</x:f>
        <x:v>45301.12708583374</x:v>
      </x:c>
      <x:c r="R4798" s="268" t="n">
        <x:f>O4798-P4798-Q4798-FIXED_COST</x:f>
        <x:v>16442.872914166262</x:v>
      </x:c>
      <x:c r="S4798" s="139" t="str">
        <x:f>IF(AND(L4798&lt;=TOTAL_BED_CAP,N4798&lt;=TEMP_WORKER_CAP),"YES","NO")</x:f>
        <x:v>YES</x:v>
      </x:c>
      <x:c r="T4798" s="139" t="n">
        <x:f>IF(S4798="YES",R4798,-1E+99)</x:f>
        <x:v>16442.872914166262</x:v>
      </x:c>
    </x:row>
    <x:row r="4799">
      <x:c r="A4799" s="139"/>
      <x:c r="B4799" s="139"/>
      <x:c r="C4799" s="139"/>
      <x:c r="D4799" s="139"/>
      <x:c r="E4799" s="139"/>
      <x:c r="F4799" s="139"/>
      <x:c r="G4799" s="139"/>
      <x:c r="H4799" s="139"/>
      <x:c r="I4799" s="266" t="n">
        <x:f>INT((ROW()-ROW($I$46))/((CARROT_CAP+1)*(MESCLUN_CAP+1)))</x:f>
        <x:v>7</x:v>
      </x:c>
      <x:c r="J4799" s="266" t="n">
        <x:f>MOD(INT((ROW()-ROW($I$46))/(MESCLUN_CAP+1)),CARROT_CAP+1)</x:f>
        <x:v>6</x:v>
      </x:c>
      <x:c r="K4799" s="266" t="n">
        <x:f>MOD(ROW()-ROW($I$46),MESCLUN_CAP+1)</x:f>
        <x:v>10</x:v>
      </x:c>
      <x:c r="L4799" s="266" t="n">
        <x:f>SUM(I4799:K4799)</x:f>
        <x:v>23</x:v>
      </x:c>
      <x:c r="M4799" s="267" t="n">
        <x:f>I4799*TOMATO_HOURS*WEEKS*(1+TOMATO_DIM)^I4799+J4799*CARROT_HOURS*WEEKS*(1+CARROT_DIM)^J4799+K4799*MESCLUN_HOURS*WEEKS*(1+MESCLUN_DIM)^K4799</x:f>
        <x:v>1945.9584616272364</x:v>
      </x:c>
      <x:c r="N4799" s="267" t="n">
        <x:f>MAX(M4799-FARMER_HOURS,0)/TEMP_HOURS_PER_WORKER</x:f>
        <x:v>0.851360042796692</x:v>
      </x:c>
      <x:c r="O4799" s="268" t="n">
        <x:f>I4799*TOMATO_PRICE+J4799*CARROT_PRICE+K4799*MESCLUN_PRICE</x:f>
        <x:v>101164</x:v>
      </x:c>
      <x:c r="P4799" s="268" t="n">
        <x:f>I4799*TOMATO_FERTILIZER+J4799*CARROT_FERTILIZER+K4799*MESCLUN_FERTILIZER</x:f>
        <x:v>17600</x:v>
      </x:c>
      <x:c r="Q4799" s="268" t="n">
        <x:f>MIN(M4799,FARMER_HOURS)*FARMER_RATE+MAX(M4799-FARMER_HOURS,0)*TEMP_RATE</x:f>
        <x:v>46284.0010699173</x:v>
      </x:c>
      <x:c r="R4799" s="268" t="n">
        <x:f>O4799-P4799-Q4799-FIXED_COST</x:f>
        <x:v>17279.9989300827</x:v>
      </x:c>
      <x:c r="S4799" s="139" t="str">
        <x:f>IF(AND(L4799&lt;=TOTAL_BED_CAP,N4799&lt;=TEMP_WORKER_CAP),"YES","NO")</x:f>
        <x:v>YES</x:v>
      </x:c>
      <x:c r="T4799" s="139" t="n">
        <x:f>IF(S4799="YES",R4799,-1E+99)</x:f>
        <x:v>17279.9989300827</x:v>
      </x:c>
    </x:row>
    <x:row r="4800">
      <x:c r="A4800" s="139"/>
      <x:c r="B4800" s="139"/>
      <x:c r="C4800" s="139"/>
      <x:c r="D4800" s="139"/>
      <x:c r="E4800" s="139"/>
      <x:c r="F4800" s="139"/>
      <x:c r="G4800" s="139"/>
      <x:c r="H4800" s="139"/>
      <x:c r="I4800" s="266" t="n">
        <x:f>INT((ROW()-ROW($I$46))/((CARROT_CAP+1)*(MESCLUN_CAP+1)))</x:f>
        <x:v>7</x:v>
      </x:c>
      <x:c r="J4800" s="266" t="n">
        <x:f>MOD(INT((ROW()-ROW($I$46))/(MESCLUN_CAP+1)),CARROT_CAP+1)</x:f>
        <x:v>6</x:v>
      </x:c>
      <x:c r="K4800" s="266" t="n">
        <x:f>MOD(ROW()-ROW($I$46),MESCLUN_CAP+1)</x:f>
        <x:v>11</x:v>
      </x:c>
      <x:c r="L4800" s="266" t="n">
        <x:f>SUM(I4800:K4800)</x:f>
        <x:v>24</x:v>
      </x:c>
      <x:c r="M4800" s="267" t="n">
        <x:f>I4800*TOMATO_HOURS*WEEKS*(1+TOMATO_DIM)^I4800+J4800*CARROT_HOURS*WEEKS*(1+CARROT_DIM)^J4800+K4800*MESCLUN_HOURS*WEEKS*(1+MESCLUN_DIM)^K4800</x:f>
        <x:v>2003.9165747206755</x:v>
      </x:c>
      <x:c r="N4800" s="267" t="n">
        <x:f>MAX(M4800-FARMER_HOURS,0)/TEMP_HOURS_PER_WORKER</x:f>
        <x:v>0.8916087324449136</x:v>
      </x:c>
      <x:c r="O4800" s="268" t="n">
        <x:f>I4800*TOMATO_PRICE+J4800*CARROT_PRICE+K4800*MESCLUN_PRICE</x:f>
        <x:v>103864</x:v>
      </x:c>
      <x:c r="P4800" s="268" t="n">
        <x:f>I4800*TOMATO_FERTILIZER+J4800*CARROT_FERTILIZER+K4800*MESCLUN_FERTILIZER</x:f>
        <x:v>18480</x:v>
      </x:c>
      <x:c r="Q4800" s="268" t="n">
        <x:f>MIN(M4800,FARMER_HOURS)*FARMER_RATE+MAX(M4800-FARMER_HOURS,0)*TEMP_RATE</x:f>
        <x:v>47290.21831112284</x:v>
      </x:c>
      <x:c r="R4800" s="268" t="n">
        <x:f>O4800-P4800-Q4800-FIXED_COST</x:f>
        <x:v>18093.781688877163</x:v>
      </x:c>
      <x:c r="S4800" s="139" t="str">
        <x:f>IF(AND(L4800&lt;=TOTAL_BED_CAP,N4800&lt;=TEMP_WORKER_CAP),"YES","NO")</x:f>
        <x:v>YES</x:v>
      </x:c>
      <x:c r="T4800" s="139" t="n">
        <x:f>IF(S4800="YES",R4800,-1E+99)</x:f>
        <x:v>18093.781688877163</x:v>
      </x:c>
    </x:row>
    <x:row r="4801">
      <x:c r="A4801" s="139"/>
      <x:c r="B4801" s="139"/>
      <x:c r="C4801" s="139"/>
      <x:c r="D4801" s="139"/>
      <x:c r="E4801" s="139"/>
      <x:c r="F4801" s="139"/>
      <x:c r="G4801" s="139"/>
      <x:c r="H4801" s="139"/>
      <x:c r="I4801" s="266" t="n">
        <x:f>INT((ROW()-ROW($I$46))/((CARROT_CAP+1)*(MESCLUN_CAP+1)))</x:f>
        <x:v>7</x:v>
      </x:c>
      <x:c r="J4801" s="266" t="n">
        <x:f>MOD(INT((ROW()-ROW($I$46))/(MESCLUN_CAP+1)),CARROT_CAP+1)</x:f>
        <x:v>6</x:v>
      </x:c>
      <x:c r="K4801" s="266" t="n">
        <x:f>MOD(ROW()-ROW($I$46),MESCLUN_CAP+1)</x:f>
        <x:v>12</x:v>
      </x:c>
      <x:c r="L4801" s="266" t="n">
        <x:f>SUM(I4801:K4801)</x:f>
        <x:v>25</x:v>
      </x:c>
      <x:c r="M4801" s="267" t="n">
        <x:f>I4801*TOMATO_HOURS*WEEKS*(1+TOMATO_DIM)^I4801+J4801*CARROT_HOURS*WEEKS*(1+CARROT_DIM)^J4801+K4801*MESCLUN_HOURS*WEEKS*(1+MESCLUN_DIM)^K4801</x:f>
        <x:v>2063.2440278487397</x:v>
      </x:c>
      <x:c r="N4801" s="267" t="n">
        <x:f>MAX(M4801-FARMER_HOURS,0)/TEMP_HOURS_PER_WORKER</x:f>
        <x:v>0.9328083526727359</x:v>
      </x:c>
      <x:c r="O4801" s="268" t="n">
        <x:f>I4801*TOMATO_PRICE+J4801*CARROT_PRICE+K4801*MESCLUN_PRICE</x:f>
        <x:v>106564</x:v>
      </x:c>
      <x:c r="P4801" s="268" t="n">
        <x:f>I4801*TOMATO_FERTILIZER+J4801*CARROT_FERTILIZER+K4801*MESCLUN_FERTILIZER</x:f>
        <x:v>19360</x:v>
      </x:c>
      <x:c r="Q4801" s="268" t="n">
        <x:f>MIN(M4801,FARMER_HOURS)*FARMER_RATE+MAX(M4801-FARMER_HOURS,0)*TEMP_RATE</x:f>
        <x:v>48320.2088168184</x:v>
      </x:c>
      <x:c r="R4801" s="268" t="n">
        <x:f>O4801-P4801-Q4801-FIXED_COST</x:f>
        <x:v>18883.7911831816</x:v>
      </x:c>
      <x:c r="S4801" s="139" t="str">
        <x:f>IF(AND(L4801&lt;=TOTAL_BED_CAP,N4801&lt;=TEMP_WORKER_CAP),"YES","NO")</x:f>
        <x:v>YES</x:v>
      </x:c>
      <x:c r="T4801" s="139" t="n">
        <x:f>IF(S4801="YES",R4801,-1E+99)</x:f>
        <x:v>18883.7911831816</x:v>
      </x:c>
    </x:row>
    <x:row r="4802">
      <x:c r="A4802" s="139"/>
      <x:c r="B4802" s="139"/>
      <x:c r="C4802" s="139"/>
      <x:c r="D4802" s="139"/>
      <x:c r="E4802" s="139"/>
      <x:c r="F4802" s="139"/>
      <x:c r="G4802" s="139"/>
      <x:c r="H4802" s="139"/>
      <x:c r="I4802" s="266" t="n">
        <x:f>INT((ROW()-ROW($I$46))/((CARROT_CAP+1)*(MESCLUN_CAP+1)))</x:f>
        <x:v>7</x:v>
      </x:c>
      <x:c r="J4802" s="266" t="n">
        <x:f>MOD(INT((ROW()-ROW($I$46))/(MESCLUN_CAP+1)),CARROT_CAP+1)</x:f>
        <x:v>6</x:v>
      </x:c>
      <x:c r="K4802" s="266" t="n">
        <x:f>MOD(ROW()-ROW($I$46),MESCLUN_CAP+1)</x:f>
        <x:v>13</x:v>
      </x:c>
      <x:c r="L4802" s="266" t="n">
        <x:f>SUM(I4802:K4802)</x:f>
        <x:v>26</x:v>
      </x:c>
      <x:c r="M4802" s="267" t="n">
        <x:f>I4802*TOMATO_HOURS*WEEKS*(1+TOMATO_DIM)^I4802+J4802*CARROT_HOURS*WEEKS*(1+CARROT_DIM)^J4802+K4802*MESCLUN_HOURS*WEEKS*(1+MESCLUN_DIM)^K4802</x:f>
        <x:v>2123.9659985571243</x:v>
      </x:c>
      <x:c r="N4802" s="267" t="n">
        <x:f>MAX(M4802-FARMER_HOURS,0)/TEMP_HOURS_PER_WORKER</x:f>
        <x:v>0.9749763878868919</x:v>
      </x:c>
      <x:c r="O4802" s="268" t="n">
        <x:f>I4802*TOMATO_PRICE+J4802*CARROT_PRICE+K4802*MESCLUN_PRICE</x:f>
        <x:v>109264</x:v>
      </x:c>
      <x:c r="P4802" s="268" t="n">
        <x:f>I4802*TOMATO_FERTILIZER+J4802*CARROT_FERTILIZER+K4802*MESCLUN_FERTILIZER</x:f>
        <x:v>20240</x:v>
      </x:c>
      <x:c r="Q4802" s="268" t="n">
        <x:f>MIN(M4802,FARMER_HOURS)*FARMER_RATE+MAX(M4802-FARMER_HOURS,0)*TEMP_RATE</x:f>
        <x:v>49374.4096971723</x:v>
      </x:c>
      <x:c r="R4802" s="268" t="n">
        <x:f>O4802-P4802-Q4802-FIXED_COST</x:f>
        <x:v>19649.590302827703</x:v>
      </x:c>
      <x:c r="S4802" s="139" t="str">
        <x:f>IF(AND(L4802&lt;=TOTAL_BED_CAP,N4802&lt;=TEMP_WORKER_CAP),"YES","NO")</x:f>
        <x:v>YES</x:v>
      </x:c>
      <x:c r="T4802" s="139" t="n">
        <x:f>IF(S4802="YES",R4802,-1E+99)</x:f>
        <x:v>19649.590302827703</x:v>
      </x:c>
    </x:row>
    <x:row r="4803">
      <x:c r="A4803" s="139"/>
      <x:c r="B4803" s="139"/>
      <x:c r="C4803" s="139"/>
      <x:c r="D4803" s="139"/>
      <x:c r="E4803" s="139"/>
      <x:c r="F4803" s="139"/>
      <x:c r="G4803" s="139"/>
      <x:c r="H4803" s="139"/>
      <x:c r="I4803" s="266" t="n">
        <x:f>INT((ROW()-ROW($I$46))/((CARROT_CAP+1)*(MESCLUN_CAP+1)))</x:f>
        <x:v>7</x:v>
      </x:c>
      <x:c r="J4803" s="266" t="n">
        <x:f>MOD(INT((ROW()-ROW($I$46))/(MESCLUN_CAP+1)),CARROT_CAP+1)</x:f>
        <x:v>6</x:v>
      </x:c>
      <x:c r="K4803" s="266" t="n">
        <x:f>MOD(ROW()-ROW($I$46),MESCLUN_CAP+1)</x:f>
        <x:v>14</x:v>
      </x:c>
      <x:c r="L4803" s="266" t="n">
        <x:f>SUM(I4803:K4803)</x:f>
        <x:v>27</x:v>
      </x:c>
      <x:c r="M4803" s="267" t="n">
        <x:f>I4803*TOMATO_HOURS*WEEKS*(1+TOMATO_DIM)^I4803+J4803*CARROT_HOURS*WEEKS*(1+CARROT_DIM)^J4803+K4803*MESCLUN_HOURS*WEEKS*(1+MESCLUN_DIM)^K4803</x:f>
        <x:v>2186.1080798707853</x:v>
      </x:c>
      <x:c r="N4803" s="267" t="n">
        <x:f>MAX(M4803-FARMER_HOURS,0)/TEMP_HOURS_PER_WORKER</x:f>
        <x:v>1.0181306110213788</x:v>
      </x:c>
      <x:c r="O4803" s="268" t="n">
        <x:f>I4803*TOMATO_PRICE+J4803*CARROT_PRICE+K4803*MESCLUN_PRICE</x:f>
        <x:v>111964</x:v>
      </x:c>
      <x:c r="P4803" s="268" t="n">
        <x:f>I4803*TOMATO_FERTILIZER+J4803*CARROT_FERTILIZER+K4803*MESCLUN_FERTILIZER</x:f>
        <x:v>21120</x:v>
      </x:c>
      <x:c r="Q4803" s="268" t="n">
        <x:f>MIN(M4803,FARMER_HOURS)*FARMER_RATE+MAX(M4803-FARMER_HOURS,0)*TEMP_RATE</x:f>
        <x:v>50453.26527553447</x:v>
      </x:c>
      <x:c r="R4803" s="268" t="n">
        <x:f>O4803-P4803-Q4803-FIXED_COST</x:f>
        <x:v>20390.734724465532</x:v>
      </x:c>
      <x:c r="S4803" s="139" t="str">
        <x:f>IF(AND(L4803&lt;=TOTAL_BED_CAP,N4803&lt;=TEMP_WORKER_CAP),"YES","NO")</x:f>
        <x:v>YES</x:v>
      </x:c>
      <x:c r="T4803" s="139" t="n">
        <x:f>IF(S4803="YES",R4803,-1E+99)</x:f>
        <x:v>20390.734724465532</x:v>
      </x:c>
    </x:row>
    <x:row r="4804">
      <x:c r="A4804" s="139"/>
      <x:c r="B4804" s="139"/>
      <x:c r="C4804" s="139"/>
      <x:c r="D4804" s="139"/>
      <x:c r="E4804" s="139"/>
      <x:c r="F4804" s="139"/>
      <x:c r="G4804" s="139"/>
      <x:c r="H4804" s="139"/>
      <x:c r="I4804" s="266" t="n">
        <x:f>INT((ROW()-ROW($I$46))/((CARROT_CAP+1)*(MESCLUN_CAP+1)))</x:f>
        <x:v>7</x:v>
      </x:c>
      <x:c r="J4804" s="266" t="n">
        <x:f>MOD(INT((ROW()-ROW($I$46))/(MESCLUN_CAP+1)),CARROT_CAP+1)</x:f>
        <x:v>6</x:v>
      </x:c>
      <x:c r="K4804" s="266" t="n">
        <x:f>MOD(ROW()-ROW($I$46),MESCLUN_CAP+1)</x:f>
        <x:v>15</x:v>
      </x:c>
      <x:c r="L4804" s="266" t="n">
        <x:f>SUM(I4804:K4804)</x:f>
        <x:v>28</x:v>
      </x:c>
      <x:c r="M4804" s="267" t="n">
        <x:f>I4804*TOMATO_HOURS*WEEKS*(1+TOMATO_DIM)^I4804+J4804*CARROT_HOURS*WEEKS*(1+CARROT_DIM)^J4804+K4804*MESCLUN_HOURS*WEEKS*(1+MESCLUN_DIM)^K4804</x:f>
        <x:v>2249.6962867469315</x:v>
      </x:c>
      <x:c r="N4804" s="267" t="n">
        <x:f>MAX(M4804-FARMER_HOURS,0)/TEMP_HOURS_PER_WORKER</x:f>
        <x:v>1.0622890880187024</x:v>
      </x:c>
      <x:c r="O4804" s="268" t="n">
        <x:f>I4804*TOMATO_PRICE+J4804*CARROT_PRICE+K4804*MESCLUN_PRICE</x:f>
        <x:v>114664</x:v>
      </x:c>
      <x:c r="P4804" s="268" t="n">
        <x:f>I4804*TOMATO_FERTILIZER+J4804*CARROT_FERTILIZER+K4804*MESCLUN_FERTILIZER</x:f>
        <x:v>22000</x:v>
      </x:c>
      <x:c r="Q4804" s="268" t="n">
        <x:f>MIN(M4804,FARMER_HOURS)*FARMER_RATE+MAX(M4804-FARMER_HOURS,0)*TEMP_RATE</x:f>
        <x:v>51557.22720046756</x:v>
      </x:c>
      <x:c r="R4804" s="268" t="n">
        <x:f>O4804-P4804-Q4804-FIXED_COST</x:f>
        <x:v>21106.77279953244</x:v>
      </x:c>
      <x:c r="S4804" s="139" t="str">
        <x:f>IF(AND(L4804&lt;=TOTAL_BED_CAP,N4804&lt;=TEMP_WORKER_CAP),"YES","NO")</x:f>
        <x:v>YES</x:v>
      </x:c>
      <x:c r="T4804" s="139" t="n">
        <x:f>IF(S4804="YES",R4804,-1E+99)</x:f>
        <x:v>21106.77279953244</x:v>
      </x:c>
    </x:row>
    <x:row r="4805">
      <x:c r="A4805" s="139"/>
      <x:c r="B4805" s="139"/>
      <x:c r="C4805" s="139"/>
      <x:c r="D4805" s="139"/>
      <x:c r="E4805" s="139"/>
      <x:c r="F4805" s="139"/>
      <x:c r="G4805" s="139"/>
      <x:c r="H4805" s="139"/>
      <x:c r="I4805" s="266" t="n">
        <x:f>INT((ROW()-ROW($I$46))/((CARROT_CAP+1)*(MESCLUN_CAP+1)))</x:f>
        <x:v>7</x:v>
      </x:c>
      <x:c r="J4805" s="266" t="n">
        <x:f>MOD(INT((ROW()-ROW($I$46))/(MESCLUN_CAP+1)),CARROT_CAP+1)</x:f>
        <x:v>6</x:v>
      </x:c>
      <x:c r="K4805" s="266" t="n">
        <x:f>MOD(ROW()-ROW($I$46),MESCLUN_CAP+1)</x:f>
        <x:v>16</x:v>
      </x:c>
      <x:c r="L4805" s="266" t="n">
        <x:f>SUM(I4805:K4805)</x:f>
        <x:v>29</x:v>
      </x:c>
      <x:c r="M4805" s="267" t="n">
        <x:f>I4805*TOMATO_HOURS*WEEKS*(1+TOMATO_DIM)^I4805+J4805*CARROT_HOURS*WEEKS*(1+CARROT_DIM)^J4805+K4805*MESCLUN_HOURS*WEEKS*(1+MESCLUN_DIM)^K4805</x:f>
        <x:v>2314.7570626244205</x:v>
      </x:c>
      <x:c r="N4805" s="267" t="n">
        <x:f>MAX(M4805-FARMER_HOURS,0)/TEMP_HOURS_PER_WORKER</x:f>
        <x:v>1.1074701823780697</x:v>
      </x:c>
      <x:c r="O4805" s="268" t="n">
        <x:f>I4805*TOMATO_PRICE+J4805*CARROT_PRICE+K4805*MESCLUN_PRICE</x:f>
        <x:v>117364</x:v>
      </x:c>
      <x:c r="P4805" s="268" t="n">
        <x:f>I4805*TOMATO_FERTILIZER+J4805*CARROT_FERTILIZER+K4805*MESCLUN_FERTILIZER</x:f>
        <x:v>22880</x:v>
      </x:c>
      <x:c r="Q4805" s="268" t="n">
        <x:f>MIN(M4805,FARMER_HOURS)*FARMER_RATE+MAX(M4805-FARMER_HOURS,0)*TEMP_RATE</x:f>
        <x:v>52686.75455945174</x:v>
      </x:c>
      <x:c r="R4805" s="268" t="n">
        <x:f>O4805-P4805-Q4805-FIXED_COST</x:f>
        <x:v>21797.245440548257</x:v>
      </x:c>
      <x:c r="S4805" s="139" t="str">
        <x:f>IF(AND(L4805&lt;=TOTAL_BED_CAP,N4805&lt;=TEMP_WORKER_CAP),"YES","NO")</x:f>
        <x:v>YES</x:v>
      </x:c>
      <x:c r="T4805" s="139" t="n">
        <x:f>IF(S4805="YES",R4805,-1E+99)</x:f>
        <x:v>21797.245440548257</x:v>
      </x:c>
    </x:row>
    <x:row r="4806">
      <x:c r="A4806" s="139"/>
      <x:c r="B4806" s="139"/>
      <x:c r="C4806" s="139"/>
      <x:c r="D4806" s="139"/>
      <x:c r="E4806" s="139"/>
      <x:c r="F4806" s="139"/>
      <x:c r="G4806" s="139"/>
      <x:c r="H4806" s="139"/>
      <x:c r="I4806" s="266" t="n">
        <x:f>INT((ROW()-ROW($I$46))/((CARROT_CAP+1)*(MESCLUN_CAP+1)))</x:f>
        <x:v>7</x:v>
      </x:c>
      <x:c r="J4806" s="266" t="n">
        <x:f>MOD(INT((ROW()-ROW($I$46))/(MESCLUN_CAP+1)),CARROT_CAP+1)</x:f>
        <x:v>6</x:v>
      </x:c>
      <x:c r="K4806" s="266" t="n">
        <x:f>MOD(ROW()-ROW($I$46),MESCLUN_CAP+1)</x:f>
        <x:v>17</x:v>
      </x:c>
      <x:c r="L4806" s="266" t="n">
        <x:f>SUM(I4806:K4806)</x:f>
        <x:v>30</x:v>
      </x:c>
      <x:c r="M4806" s="267" t="n">
        <x:f>I4806*TOMATO_HOURS*WEEKS*(1+TOMATO_DIM)^I4806+J4806*CARROT_HOURS*WEEKS*(1+CARROT_DIM)^J4806+K4806*MESCLUN_HOURS*WEEKS*(1+MESCLUN_DIM)^K4806</x:f>
        <x:v>2381.317286070961</x:v>
      </x:c>
      <x:c r="N4806" s="267" t="n">
        <x:f>MAX(M4806-FARMER_HOURS,0)/TEMP_HOURS_PER_WORKER</x:f>
        <x:v>1.1536925597715006</x:v>
      </x:c>
      <x:c r="O4806" s="268" t="n">
        <x:f>I4806*TOMATO_PRICE+J4806*CARROT_PRICE+K4806*MESCLUN_PRICE</x:f>
        <x:v>120064</x:v>
      </x:c>
      <x:c r="P4806" s="268" t="n">
        <x:f>I4806*TOMATO_FERTILIZER+J4806*CARROT_FERTILIZER+K4806*MESCLUN_FERTILIZER</x:f>
        <x:v>23760</x:v>
      </x:c>
      <x:c r="Q4806" s="268" t="n">
        <x:f>MIN(M4806,FARMER_HOURS)*FARMER_RATE+MAX(M4806-FARMER_HOURS,0)*TEMP_RATE</x:f>
        <x:v>53842.31399428751</x:v>
      </x:c>
      <x:c r="R4806" s="268" t="n">
        <x:f>O4806-P4806-Q4806-FIXED_COST</x:f>
        <x:v>22461.686005712487</x:v>
      </x:c>
      <x:c r="S4806" s="139" t="str">
        <x:f>IF(AND(L4806&lt;=TOTAL_BED_CAP,N4806&lt;=TEMP_WORKER_CAP),"YES","NO")</x:f>
        <x:v>YES</x:v>
      </x:c>
      <x:c r="T4806" s="139" t="n">
        <x:f>IF(S4806="YES",R4806,-1E+99)</x:f>
        <x:v>22461.686005712487</x:v>
      </x:c>
    </x:row>
    <x:row r="4807">
      <x:c r="A4807" s="139"/>
      <x:c r="B4807" s="139"/>
      <x:c r="C4807" s="139"/>
      <x:c r="D4807" s="139"/>
      <x:c r="E4807" s="139"/>
      <x:c r="F4807" s="139"/>
      <x:c r="G4807" s="139"/>
      <x:c r="H4807" s="139"/>
      <x:c r="I4807" s="266" t="n">
        <x:f>INT((ROW()-ROW($I$46))/((CARROT_CAP+1)*(MESCLUN_CAP+1)))</x:f>
        <x:v>7</x:v>
      </x:c>
      <x:c r="J4807" s="266" t="n">
        <x:f>MOD(INT((ROW()-ROW($I$46))/(MESCLUN_CAP+1)),CARROT_CAP+1)</x:f>
        <x:v>6</x:v>
      </x:c>
      <x:c r="K4807" s="266" t="n">
        <x:f>MOD(ROW()-ROW($I$46),MESCLUN_CAP+1)</x:f>
        <x:v>18</x:v>
      </x:c>
      <x:c r="L4807" s="266" t="n">
        <x:f>SUM(I4807:K4807)</x:f>
        <x:v>31</x:v>
      </x:c>
      <x:c r="M4807" s="267" t="n">
        <x:f>I4807*TOMATO_HOURS*WEEKS*(1+TOMATO_DIM)^I4807+J4807*CARROT_HOURS*WEEKS*(1+CARROT_DIM)^J4807+K4807*MESCLUN_HOURS*WEEKS*(1+MESCLUN_DIM)^K4807</x:f>
        <x:v>2449.404277529548</x:v>
      </x:c>
      <x:c r="N4807" s="267" t="n">
        <x:f>MAX(M4807-FARMER_HOURS,0)/TEMP_HOURS_PER_WORKER</x:f>
        <x:v>1.2009751927288528</x:v>
      </x:c>
      <x:c r="O4807" s="268" t="n">
        <x:f>I4807*TOMATO_PRICE+J4807*CARROT_PRICE+K4807*MESCLUN_PRICE</x:f>
        <x:v>122764</x:v>
      </x:c>
      <x:c r="P4807" s="268" t="n">
        <x:f>I4807*TOMATO_FERTILIZER+J4807*CARROT_FERTILIZER+K4807*MESCLUN_FERTILIZER</x:f>
        <x:v>24640</x:v>
      </x:c>
      <x:c r="Q4807" s="268" t="n">
        <x:f>MIN(M4807,FARMER_HOURS)*FARMER_RATE+MAX(M4807-FARMER_HOURS,0)*TEMP_RATE</x:f>
        <x:v>55024.37981822132</x:v>
      </x:c>
      <x:c r="R4807" s="268" t="n">
        <x:f>O4807-P4807-Q4807-FIXED_COST</x:f>
        <x:v>23099.62018177868</x:v>
      </x:c>
      <x:c r="S4807" s="139" t="str">
        <x:f>IF(AND(L4807&lt;=TOTAL_BED_CAP,N4807&lt;=TEMP_WORKER_CAP),"YES","NO")</x:f>
        <x:v>YES</x:v>
      </x:c>
      <x:c r="T4807" s="139" t="n">
        <x:f>IF(S4807="YES",R4807,-1E+99)</x:f>
        <x:v>23099.62018177868</x:v>
      </x:c>
    </x:row>
    <x:row r="4808">
      <x:c r="A4808" s="139"/>
      <x:c r="B4808" s="139"/>
      <x:c r="C4808" s="139"/>
      <x:c r="D4808" s="139"/>
      <x:c r="E4808" s="139"/>
      <x:c r="F4808" s="139"/>
      <x:c r="G4808" s="139"/>
      <x:c r="H4808" s="139"/>
      <x:c r="I4808" s="266" t="n">
        <x:f>INT((ROW()-ROW($I$46))/((CARROT_CAP+1)*(MESCLUN_CAP+1)))</x:f>
        <x:v>7</x:v>
      </x:c>
      <x:c r="J4808" s="266" t="n">
        <x:f>MOD(INT((ROW()-ROW($I$46))/(MESCLUN_CAP+1)),CARROT_CAP+1)</x:f>
        <x:v>6</x:v>
      </x:c>
      <x:c r="K4808" s="266" t="n">
        <x:f>MOD(ROW()-ROW($I$46),MESCLUN_CAP+1)</x:f>
        <x:v>19</x:v>
      </x:c>
      <x:c r="L4808" s="266" t="n">
        <x:f>SUM(I4808:K4808)</x:f>
        <x:v>32</x:v>
      </x:c>
      <x:c r="M4808" s="267" t="n">
        <x:f>I4808*TOMATO_HOURS*WEEKS*(1+TOMATO_DIM)^I4808+J4808*CARROT_HOURS*WEEKS*(1+CARROT_DIM)^J4808+K4808*MESCLUN_HOURS*WEEKS*(1+MESCLUN_DIM)^K4808</x:f>
        <x:v>2519.04580616557</x:v>
      </x:c>
      <x:c r="N4808" s="267" t="n">
        <x:f>MAX(M4808-FARMER_HOURS,0)/TEMP_HOURS_PER_WORKER</x:f>
        <x:v>1.2493373653927569</x:v>
      </x:c>
      <x:c r="O4808" s="268" t="n">
        <x:f>I4808*TOMATO_PRICE+J4808*CARROT_PRICE+K4808*MESCLUN_PRICE</x:f>
        <x:v>125464</x:v>
      </x:c>
      <x:c r="P4808" s="268" t="n">
        <x:f>I4808*TOMATO_FERTILIZER+J4808*CARROT_FERTILIZER+K4808*MESCLUN_FERTILIZER</x:f>
        <x:v>25520</x:v>
      </x:c>
      <x:c r="Q4808" s="268" t="n">
        <x:f>MIN(M4808,FARMER_HOURS)*FARMER_RATE+MAX(M4808-FARMER_HOURS,0)*TEMP_RATE</x:f>
        <x:v>56233.43413481892</x:v>
      </x:c>
      <x:c r="R4808" s="268" t="n">
        <x:f>O4808-P4808-Q4808-FIXED_COST</x:f>
        <x:v>23710.56586518108</x:v>
      </x:c>
      <x:c r="S4808" s="139" t="str">
        <x:f>IF(AND(L4808&lt;=TOTAL_BED_CAP,N4808&lt;=TEMP_WORKER_CAP),"YES","NO")</x:f>
        <x:v>YES</x:v>
      </x:c>
      <x:c r="T4808" s="139" t="n">
        <x:f>IF(S4808="YES",R4808,-1E+99)</x:f>
        <x:v>23710.56586518108</x:v>
      </x:c>
    </x:row>
    <x:row r="4809">
      <x:c r="A4809" s="139"/>
      <x:c r="B4809" s="139"/>
      <x:c r="C4809" s="139"/>
      <x:c r="D4809" s="139"/>
      <x:c r="E4809" s="139"/>
      <x:c r="F4809" s="139"/>
      <x:c r="G4809" s="139"/>
      <x:c r="H4809" s="139"/>
      <x:c r="I4809" s="266" t="n">
        <x:f>INT((ROW()-ROW($I$46))/((CARROT_CAP+1)*(MESCLUN_CAP+1)))</x:f>
        <x:v>7</x:v>
      </x:c>
      <x:c r="J4809" s="266" t="n">
        <x:f>MOD(INT((ROW()-ROW($I$46))/(MESCLUN_CAP+1)),CARROT_CAP+1)</x:f>
        <x:v>6</x:v>
      </x:c>
      <x:c r="K4809" s="266" t="n">
        <x:f>MOD(ROW()-ROW($I$46),MESCLUN_CAP+1)</x:f>
        <x:v>20</x:v>
      </x:c>
      <x:c r="L4809" s="266" t="n">
        <x:f>SUM(I4809:K4809)</x:f>
        <x:v>33</x:v>
      </x:c>
      <x:c r="M4809" s="267" t="n">
        <x:f>I4809*TOMATO_HOURS*WEEKS*(1+TOMATO_DIM)^I4809+J4809*CARROT_HOURS*WEEKS*(1+CARROT_DIM)^J4809+K4809*MESCLUN_HOURS*WEEKS*(1+MESCLUN_DIM)^K4809</x:f>
        <x:v>2590.270096816047</x:v>
      </x:c>
      <x:c r="N4809" s="267" t="n">
        <x:f>MAX(M4809-FARMER_HOURS,0)/TEMP_HOURS_PER_WORKER</x:f>
        <x:v>1.2987986783444772</x:v>
      </x:c>
      <x:c r="O4809" s="268" t="n">
        <x:f>I4809*TOMATO_PRICE+J4809*CARROT_PRICE+K4809*MESCLUN_PRICE</x:f>
        <x:v>128164</x:v>
      </x:c>
      <x:c r="P4809" s="268" t="n">
        <x:f>I4809*TOMATO_FERTILIZER+J4809*CARROT_FERTILIZER+K4809*MESCLUN_FERTILIZER</x:f>
        <x:v>26400</x:v>
      </x:c>
      <x:c r="Q4809" s="268" t="n">
        <x:f>MIN(M4809,FARMER_HOURS)*FARMER_RATE+MAX(M4809-FARMER_HOURS,0)*TEMP_RATE</x:f>
        <x:v>57469.96695861193</x:v>
      </x:c>
      <x:c r="R4809" s="268" t="n">
        <x:f>O4809-P4809-Q4809-FIXED_COST</x:f>
        <x:v>24294.033041388073</x:v>
      </x:c>
      <x:c r="S4809" s="139" t="str">
        <x:f>IF(AND(L4809&lt;=TOTAL_BED_CAP,N4809&lt;=TEMP_WORKER_CAP),"YES","NO")</x:f>
        <x:v>YES</x:v>
      </x:c>
      <x:c r="T4809" s="139" t="n">
        <x:f>IF(S4809="YES",R4809,-1E+99)</x:f>
        <x:v>24294.033041388073</x:v>
      </x:c>
    </x:row>
    <x:row r="4810">
      <x:c r="A4810" s="139"/>
      <x:c r="B4810" s="139"/>
      <x:c r="C4810" s="139"/>
      <x:c r="D4810" s="139"/>
      <x:c r="E4810" s="139"/>
      <x:c r="F4810" s="139"/>
      <x:c r="G4810" s="139"/>
      <x:c r="H4810" s="139"/>
      <x:c r="I4810" s="266" t="n">
        <x:f>INT((ROW()-ROW($I$46))/((CARROT_CAP+1)*(MESCLUN_CAP+1)))</x:f>
        <x:v>7</x:v>
      </x:c>
      <x:c r="J4810" s="266" t="n">
        <x:f>MOD(INT((ROW()-ROW($I$46))/(MESCLUN_CAP+1)),CARROT_CAP+1)</x:f>
        <x:v>6</x:v>
      </x:c>
      <x:c r="K4810" s="266" t="n">
        <x:f>MOD(ROW()-ROW($I$46),MESCLUN_CAP+1)</x:f>
        <x:v>21</x:v>
      </x:c>
      <x:c r="L4810" s="266" t="n">
        <x:f>SUM(I4810:K4810)</x:f>
        <x:v>34</x:v>
      </x:c>
      <x:c r="M4810" s="267" t="n">
        <x:f>I4810*TOMATO_HOURS*WEEKS*(1+TOMATO_DIM)^I4810+J4810*CARROT_HOURS*WEEKS*(1+CARROT_DIM)^J4810+K4810*MESCLUN_HOURS*WEEKS*(1+MESCLUN_DIM)^K4810</x:f>
        <x:v>2663.1058370424907</x:v>
      </x:c>
      <x:c r="N4810" s="267" t="n">
        <x:f>MAX(M4810-FARMER_HOURS,0)/TEMP_HOURS_PER_WORKER</x:f>
        <x:v>1.3493790535017296</x:v>
      </x:c>
      <x:c r="O4810" s="268" t="n">
        <x:f>I4810*TOMATO_PRICE+J4810*CARROT_PRICE+K4810*MESCLUN_PRICE</x:f>
        <x:v>130864</x:v>
      </x:c>
      <x:c r="P4810" s="268" t="n">
        <x:f>I4810*TOMATO_FERTILIZER+J4810*CARROT_FERTILIZER+K4810*MESCLUN_FERTILIZER</x:f>
        <x:v>27280</x:v>
      </x:c>
      <x:c r="Q4810" s="268" t="n">
        <x:f>MIN(M4810,FARMER_HOURS)*FARMER_RATE+MAX(M4810-FARMER_HOURS,0)*TEMP_RATE</x:f>
        <x:v>58734.476337543245</x:v>
      </x:c>
      <x:c r="R4810" s="268" t="n">
        <x:f>O4810-P4810-Q4810-FIXED_COST</x:f>
        <x:v>24849.523662456755</x:v>
      </x:c>
      <x:c r="S4810" s="139" t="str">
        <x:f>IF(AND(L4810&lt;=TOTAL_BED_CAP,N4810&lt;=TEMP_WORKER_CAP),"YES","NO")</x:f>
        <x:v>YES</x:v>
      </x:c>
      <x:c r="T4810" s="139" t="n">
        <x:f>IF(S4810="YES",R4810,-1E+99)</x:f>
        <x:v>24849.523662456755</x:v>
      </x:c>
    </x:row>
    <x:row r="4811">
      <x:c r="A4811" s="139"/>
      <x:c r="B4811" s="139"/>
      <x:c r="C4811" s="139"/>
      <x:c r="D4811" s="139"/>
      <x:c r="E4811" s="139"/>
      <x:c r="F4811" s="139"/>
      <x:c r="G4811" s="139"/>
      <x:c r="H4811" s="139"/>
      <x:c r="I4811" s="266" t="n">
        <x:f>INT((ROW()-ROW($I$46))/((CARROT_CAP+1)*(MESCLUN_CAP+1)))</x:f>
        <x:v>7</x:v>
      </x:c>
      <x:c r="J4811" s="266" t="n">
        <x:f>MOD(INT((ROW()-ROW($I$46))/(MESCLUN_CAP+1)),CARROT_CAP+1)</x:f>
        <x:v>6</x:v>
      </x:c>
      <x:c r="K4811" s="266" t="n">
        <x:f>MOD(ROW()-ROW($I$46),MESCLUN_CAP+1)</x:f>
        <x:v>22</x:v>
      </x:c>
      <x:c r="L4811" s="266" t="n">
        <x:f>SUM(I4811:K4811)</x:f>
        <x:v>35</x:v>
      </x:c>
      <x:c r="M4811" s="267" t="n">
        <x:f>I4811*TOMATO_HOURS*WEEKS*(1+TOMATO_DIM)^I4811+J4811*CARROT_HOURS*WEEKS*(1+CARROT_DIM)^J4811+K4811*MESCLUN_HOURS*WEEKS*(1+MESCLUN_DIM)^K4811</x:f>
        <x:v>2737.5821842888868</x:v>
      </x:c>
      <x:c r="N4811" s="267" t="n">
        <x:f>MAX(M4811-FARMER_HOURS,0)/TEMP_HOURS_PER_WORKER</x:f>
        <x:v>1.4010987390895047</x:v>
      </x:c>
      <x:c r="O4811" s="268" t="n">
        <x:f>I4811*TOMATO_PRICE+J4811*CARROT_PRICE+K4811*MESCLUN_PRICE</x:f>
        <x:v>133564</x:v>
      </x:c>
      <x:c r="P4811" s="268" t="n">
        <x:f>I4811*TOMATO_FERTILIZER+J4811*CARROT_FERTILIZER+K4811*MESCLUN_FERTILIZER</x:f>
        <x:v>28160</x:v>
      </x:c>
      <x:c r="Q4811" s="268" t="n">
        <x:f>MIN(M4811,FARMER_HOURS)*FARMER_RATE+MAX(M4811-FARMER_HOURS,0)*TEMP_RATE</x:f>
        <x:v>60027.46847723761</x:v>
      </x:c>
      <x:c r="R4811" s="268" t="n">
        <x:f>O4811-P4811-Q4811-FIXED_COST</x:f>
        <x:v>25376.531522762387</x:v>
      </x:c>
      <x:c r="S4811" s="139" t="str">
        <x:f>IF(AND(L4811&lt;=TOTAL_BED_CAP,N4811&lt;=TEMP_WORKER_CAP),"YES","NO")</x:f>
        <x:v>YES</x:v>
      </x:c>
      <x:c r="T4811" s="139" t="n">
        <x:f>IF(S4811="YES",R4811,-1E+99)</x:f>
        <x:v>25376.531522762387</x:v>
      </x:c>
    </x:row>
    <x:row r="4812">
      <x:c r="A4812" s="139"/>
      <x:c r="B4812" s="139"/>
      <x:c r="C4812" s="139"/>
      <x:c r="D4812" s="139"/>
      <x:c r="E4812" s="139"/>
      <x:c r="F4812" s="139"/>
      <x:c r="G4812" s="139"/>
      <x:c r="H4812" s="139"/>
      <x:c r="I4812" s="266" t="n">
        <x:f>INT((ROW()-ROW($I$46))/((CARROT_CAP+1)*(MESCLUN_CAP+1)))</x:f>
        <x:v>7</x:v>
      </x:c>
      <x:c r="J4812" s="266" t="n">
        <x:f>MOD(INT((ROW()-ROW($I$46))/(MESCLUN_CAP+1)),CARROT_CAP+1)</x:f>
        <x:v>6</x:v>
      </x:c>
      <x:c r="K4812" s="266" t="n">
        <x:f>MOD(ROW()-ROW($I$46),MESCLUN_CAP+1)</x:f>
        <x:v>23</x:v>
      </x:c>
      <x:c r="L4812" s="266" t="n">
        <x:f>SUM(I4812:K4812)</x:f>
        <x:v>36</x:v>
      </x:c>
      <x:c r="M4812" s="267" t="n">
        <x:f>I4812*TOMATO_HOURS*WEEKS*(1+TOMATO_DIM)^I4812+J4812*CARROT_HOURS*WEEKS*(1+CARROT_DIM)^J4812+K4812*MESCLUN_HOURS*WEEKS*(1+MESCLUN_DIM)^K4812</x:f>
        <x:v>2813.728773146323</x:v>
      </x:c>
      <x:c r="N4812" s="267" t="n">
        <x:f>MAX(M4812-FARMER_HOURS,0)/TEMP_HOURS_PER_WORKER</x:f>
        <x:v>1.4539783146849465</x:v>
      </x:c>
      <x:c r="O4812" s="268" t="n">
        <x:f>I4812*TOMATO_PRICE+J4812*CARROT_PRICE+K4812*MESCLUN_PRICE</x:f>
        <x:v>136264</x:v>
      </x:c>
      <x:c r="P4812" s="268" t="n">
        <x:f>I4812*TOMATO_FERTILIZER+J4812*CARROT_FERTILIZER+K4812*MESCLUN_FERTILIZER</x:f>
        <x:v>29040</x:v>
      </x:c>
      <x:c r="Q4812" s="268" t="n">
        <x:f>MIN(M4812,FARMER_HOURS)*FARMER_RATE+MAX(M4812-FARMER_HOURS,0)*TEMP_RATE</x:f>
        <x:v>61349.45786712366</x:v>
      </x:c>
      <x:c r="R4812" s="268" t="n">
        <x:f>O4812-P4812-Q4812-FIXED_COST</x:f>
        <x:v>25874.54213287634</x:v>
      </x:c>
      <x:c r="S4812" s="139" t="str">
        <x:f>IF(AND(L4812&lt;=TOTAL_BED_CAP,N4812&lt;=TEMP_WORKER_CAP),"YES","NO")</x:f>
        <x:v>YES</x:v>
      </x:c>
      <x:c r="T4812" s="139" t="n">
        <x:f>IF(S4812="YES",R4812,-1E+99)</x:f>
        <x:v>25874.54213287634</x:v>
      </x:c>
    </x:row>
    <x:row r="4813">
      <x:c r="A4813" s="139"/>
      <x:c r="B4813" s="139"/>
      <x:c r="C4813" s="139"/>
      <x:c r="D4813" s="139"/>
      <x:c r="E4813" s="139"/>
      <x:c r="F4813" s="139"/>
      <x:c r="G4813" s="139"/>
      <x:c r="H4813" s="139"/>
      <x:c r="I4813" s="266" t="n">
        <x:f>INT((ROW()-ROW($I$46))/((CARROT_CAP+1)*(MESCLUN_CAP+1)))</x:f>
        <x:v>7</x:v>
      </x:c>
      <x:c r="J4813" s="266" t="n">
        <x:f>MOD(INT((ROW()-ROW($I$46))/(MESCLUN_CAP+1)),CARROT_CAP+1)</x:f>
        <x:v>6</x:v>
      </x:c>
      <x:c r="K4813" s="266" t="n">
        <x:f>MOD(ROW()-ROW($I$46),MESCLUN_CAP+1)</x:f>
        <x:v>24</x:v>
      </x:c>
      <x:c r="L4813" s="266" t="n">
        <x:f>SUM(I4813:K4813)</x:f>
        <x:v>37</x:v>
      </x:c>
      <x:c r="M4813" s="267" t="n">
        <x:f>I4813*TOMATO_HOURS*WEEKS*(1+TOMATO_DIM)^I4813+J4813*CARROT_HOURS*WEEKS*(1+CARROT_DIM)^J4813+K4813*MESCLUN_HOURS*WEEKS*(1+MESCLUN_DIM)^K4813</x:f>
        <x:v>2891.575722725819</x:v>
      </x:c>
      <x:c r="N4813" s="267" t="n">
        <x:f>MAX(M4813-FARMER_HOURS,0)/TEMP_HOURS_PER_WORKER</x:f>
        <x:v>1.5080386963373744</x:v>
      </x:c>
      <x:c r="O4813" s="268" t="n">
        <x:f>I4813*TOMATO_PRICE+J4813*CARROT_PRICE+K4813*MESCLUN_PRICE</x:f>
        <x:v>138964</x:v>
      </x:c>
      <x:c r="P4813" s="268" t="n">
        <x:f>I4813*TOMATO_FERTILIZER+J4813*CARROT_FERTILIZER+K4813*MESCLUN_FERTILIZER</x:f>
        <x:v>29920</x:v>
      </x:c>
      <x:c r="Q4813" s="268" t="n">
        <x:f>MIN(M4813,FARMER_HOURS)*FARMER_RATE+MAX(M4813-FARMER_HOURS,0)*TEMP_RATE</x:f>
        <x:v>62700.96740843436</x:v>
      </x:c>
      <x:c r="R4813" s="268" t="n">
        <x:f>O4813-P4813-Q4813-FIXED_COST</x:f>
        <x:v>26343.032591565643</x:v>
      </x:c>
      <x:c r="S4813" s="139" t="str">
        <x:f>IF(AND(L4813&lt;=TOTAL_BED_CAP,N4813&lt;=TEMP_WORKER_CAP),"YES","NO")</x:f>
        <x:v>YES</x:v>
      </x:c>
      <x:c r="T4813" s="139" t="n">
        <x:f>IF(S4813="YES",R4813,-1E+99)</x:f>
        <x:v>26343.032591565643</x:v>
      </x:c>
    </x:row>
    <x:row r="4814">
      <x:c r="A4814" s="139"/>
      <x:c r="B4814" s="139"/>
      <x:c r="C4814" s="139"/>
      <x:c r="D4814" s="139"/>
      <x:c r="E4814" s="139"/>
      <x:c r="F4814" s="139"/>
      <x:c r="G4814" s="139"/>
      <x:c r="H4814" s="139"/>
      <x:c r="I4814" s="266" t="n">
        <x:f>INT((ROW()-ROW($I$46))/((CARROT_CAP+1)*(MESCLUN_CAP+1)))</x:f>
        <x:v>7</x:v>
      </x:c>
      <x:c r="J4814" s="266" t="n">
        <x:f>MOD(INT((ROW()-ROW($I$46))/(MESCLUN_CAP+1)),CARROT_CAP+1)</x:f>
        <x:v>6</x:v>
      </x:c>
      <x:c r="K4814" s="266" t="n">
        <x:f>MOD(ROW()-ROW($I$46),MESCLUN_CAP+1)</x:f>
        <x:v>25</x:v>
      </x:c>
      <x:c r="L4814" s="266" t="n">
        <x:f>SUM(I4814:K4814)</x:f>
        <x:v>38</x:v>
      </x:c>
      <x:c r="M4814" s="267" t="n">
        <x:f>I4814*TOMATO_HOURS*WEEKS*(1+TOMATO_DIM)^I4814+J4814*CARROT_HOURS*WEEKS*(1+CARROT_DIM)^J4814+K4814*MESCLUN_HOURS*WEEKS*(1+MESCLUN_DIM)^K4814</x:f>
        <x:v>2971.153644140916</x:v>
      </x:c>
      <x:c r="N4814" s="267" t="n">
        <x:f>MAX(M4814-FARMER_HOURS,0)/TEMP_HOURS_PER_WORKER</x:f>
        <x:v>1.563301141764525</x:v>
      </x:c>
      <x:c r="O4814" s="268" t="n">
        <x:f>I4814*TOMATO_PRICE+J4814*CARROT_PRICE+K4814*MESCLUN_PRICE</x:f>
        <x:v>141664</x:v>
      </x:c>
      <x:c r="P4814" s="268" t="n">
        <x:f>I4814*TOMATO_FERTILIZER+J4814*CARROT_FERTILIZER+K4814*MESCLUN_FERTILIZER</x:f>
        <x:v>30800</x:v>
      </x:c>
      <x:c r="Q4814" s="268" t="n">
        <x:f>MIN(M4814,FARMER_HOURS)*FARMER_RATE+MAX(M4814-FARMER_HOURS,0)*TEMP_RATE</x:f>
        <x:v>64082.52854411313</x:v>
      </x:c>
      <x:c r="R4814" s="268" t="n">
        <x:f>O4814-P4814-Q4814-FIXED_COST</x:f>
        <x:v>26781.471455886873</x:v>
      </x:c>
      <x:c r="S4814" s="139" t="str">
        <x:f>IF(AND(L4814&lt;=TOTAL_BED_CAP,N4814&lt;=TEMP_WORKER_CAP),"YES","NO")</x:f>
        <x:v>YES</x:v>
      </x:c>
      <x:c r="T4814" s="139" t="n">
        <x:f>IF(S4814="YES",R4814,-1E+99)</x:f>
        <x:v>26781.471455886873</x:v>
      </x:c>
    </x:row>
    <x:row r="4815">
      <x:c r="A4815" s="139"/>
      <x:c r="B4815" s="139"/>
      <x:c r="C4815" s="139"/>
      <x:c r="D4815" s="139"/>
      <x:c r="E4815" s="139"/>
      <x:c r="F4815" s="139"/>
      <x:c r="G4815" s="139"/>
      <x:c r="H4815" s="139"/>
      <x:c r="I4815" s="266" t="n">
        <x:f>INT((ROW()-ROW($I$46))/((CARROT_CAP+1)*(MESCLUN_CAP+1)))</x:f>
        <x:v>7</x:v>
      </x:c>
      <x:c r="J4815" s="266" t="n">
        <x:f>MOD(INT((ROW()-ROW($I$46))/(MESCLUN_CAP+1)),CARROT_CAP+1)</x:f>
        <x:v>6</x:v>
      </x:c>
      <x:c r="K4815" s="266" t="n">
        <x:f>MOD(ROW()-ROW($I$46),MESCLUN_CAP+1)</x:f>
        <x:v>26</x:v>
      </x:c>
      <x:c r="L4815" s="266" t="n">
        <x:f>SUM(I4815:K4815)</x:f>
        <x:v>39</x:v>
      </x:c>
      <x:c r="M4815" s="267" t="n">
        <x:f>I4815*TOMATO_HOURS*WEEKS*(1+TOMATO_DIM)^I4815+J4815*CARROT_HOURS*WEEKS*(1+CARROT_DIM)^J4815+K4815*MESCLUN_HOURS*WEEKS*(1+MESCLUN_DIM)^K4815</x:f>
        <x:v>3052.493648101634</x:v>
      </x:c>
      <x:c r="N4815" s="267" t="n">
        <x:f>MAX(M4815-FARMER_HOURS,0)/TEMP_HOURS_PER_WORKER</x:f>
        <x:v>1.6197872556261346</x:v>
      </x:c>
      <x:c r="O4815" s="268" t="n">
        <x:f>I4815*TOMATO_PRICE+J4815*CARROT_PRICE+K4815*MESCLUN_PRICE</x:f>
        <x:v>144364</x:v>
      </x:c>
      <x:c r="P4815" s="268" t="n">
        <x:f>I4815*TOMATO_FERTILIZER+J4815*CARROT_FERTILIZER+K4815*MESCLUN_FERTILIZER</x:f>
        <x:v>31680</x:v>
      </x:c>
      <x:c r="Q4815" s="268" t="n">
        <x:f>MIN(M4815,FARMER_HOURS)*FARMER_RATE+MAX(M4815-FARMER_HOURS,0)*TEMP_RATE</x:f>
        <x:v>65494.681390653364</x:v>
      </x:c>
      <x:c r="R4815" s="268" t="n">
        <x:f>O4815-P4815-Q4815-FIXED_COST</x:f>
        <x:v>27189.318609346636</x:v>
      </x:c>
      <x:c r="S4815" s="139" t="str">
        <x:f>IF(AND(L4815&lt;=TOTAL_BED_CAP,N4815&lt;=TEMP_WORKER_CAP),"YES","NO")</x:f>
        <x:v>YES</x:v>
      </x:c>
      <x:c r="T4815" s="139" t="n">
        <x:f>IF(S4815="YES",R4815,-1E+99)</x:f>
        <x:v>27189.318609346636</x:v>
      </x:c>
    </x:row>
    <x:row r="4816">
      <x:c r="A4816" s="139"/>
      <x:c r="B4816" s="139"/>
      <x:c r="C4816" s="139"/>
      <x:c r="D4816" s="139"/>
      <x:c r="E4816" s="139"/>
      <x:c r="F4816" s="139"/>
      <x:c r="G4816" s="139"/>
      <x:c r="H4816" s="139"/>
      <x:c r="I4816" s="266" t="n">
        <x:f>INT((ROW()-ROW($I$46))/((CARROT_CAP+1)*(MESCLUN_CAP+1)))</x:f>
        <x:v>7</x:v>
      </x:c>
      <x:c r="J4816" s="266" t="n">
        <x:f>MOD(INT((ROW()-ROW($I$46))/(MESCLUN_CAP+1)),CARROT_CAP+1)</x:f>
        <x:v>6</x:v>
      </x:c>
      <x:c r="K4816" s="266" t="n">
        <x:f>MOD(ROW()-ROW($I$46),MESCLUN_CAP+1)</x:f>
        <x:v>27</x:v>
      </x:c>
      <x:c r="L4816" s="266" t="n">
        <x:f>SUM(I4816:K4816)</x:f>
        <x:v>40</x:v>
      </x:c>
      <x:c r="M4816" s="267" t="n">
        <x:f>I4816*TOMATO_HOURS*WEEKS*(1+TOMATO_DIM)^I4816+J4816*CARROT_HOURS*WEEKS*(1+CARROT_DIM)^J4816+K4816*MESCLUN_HOURS*WEEKS*(1+MESCLUN_DIM)^K4816</x:f>
        <x:v>3135.627352621391</x:v>
      </x:c>
      <x:c r="N4816" s="267" t="n">
        <x:f>MAX(M4816-FARMER_HOURS,0)/TEMP_HOURS_PER_WORKER</x:f>
        <x:v>1.677518994875966</x:v>
      </x:c>
      <x:c r="O4816" s="268" t="n">
        <x:f>I4816*TOMATO_PRICE+J4816*CARROT_PRICE+K4816*MESCLUN_PRICE</x:f>
        <x:v>147064</x:v>
      </x:c>
      <x:c r="P4816" s="268" t="n">
        <x:f>I4816*TOMATO_FERTILIZER+J4816*CARROT_FERTILIZER+K4816*MESCLUN_FERTILIZER</x:f>
        <x:v>32560</x:v>
      </x:c>
      <x:c r="Q4816" s="268" t="n">
        <x:f>MIN(M4816,FARMER_HOURS)*FARMER_RATE+MAX(M4816-FARMER_HOURS,0)*TEMP_RATE</x:f>
        <x:v>66937.97487189915</x:v>
      </x:c>
      <x:c r="R4816" s="268" t="n">
        <x:f>O4816-P4816-Q4816-FIXED_COST</x:f>
        <x:v>27566.025128100853</x:v>
      </x:c>
      <x:c r="S4816" s="139" t="str">
        <x:f>IF(AND(L4816&lt;=TOTAL_BED_CAP,N4816&lt;=TEMP_WORKER_CAP),"YES","NO")</x:f>
        <x:v>YES</x:v>
      </x:c>
      <x:c r="T4816" s="139" t="n">
        <x:f>IF(S4816="YES",R4816,-1E+99)</x:f>
        <x:v>27566.025128100853</x:v>
      </x:c>
    </x:row>
    <x:row r="4817">
      <x:c r="A4817" s="139"/>
      <x:c r="B4817" s="139"/>
      <x:c r="C4817" s="139"/>
      <x:c r="D4817" s="139"/>
      <x:c r="E4817" s="139"/>
      <x:c r="F4817" s="139"/>
      <x:c r="G4817" s="139"/>
      <x:c r="H4817" s="139"/>
      <x:c r="I4817" s="266" t="n">
        <x:f>INT((ROW()-ROW($I$46))/((CARROT_CAP+1)*(MESCLUN_CAP+1)))</x:f>
        <x:v>7</x:v>
      </x:c>
      <x:c r="J4817" s="266" t="n">
        <x:f>MOD(INT((ROW()-ROW($I$46))/(MESCLUN_CAP+1)),CARROT_CAP+1)</x:f>
        <x:v>6</x:v>
      </x:c>
      <x:c r="K4817" s="266" t="n">
        <x:f>MOD(ROW()-ROW($I$46),MESCLUN_CAP+1)</x:f>
        <x:v>28</x:v>
      </x:c>
      <x:c r="L4817" s="266" t="n">
        <x:f>SUM(I4817:K4817)</x:f>
        <x:v>41</x:v>
      </x:c>
      <x:c r="M4817" s="267" t="n">
        <x:f>I4817*TOMATO_HOURS*WEEKS*(1+TOMATO_DIM)^I4817+J4817*CARROT_HOURS*WEEKS*(1+CARROT_DIM)^J4817+K4817*MESCLUN_HOURS*WEEKS*(1+MESCLUN_DIM)^K4817</x:f>
        <x:v>3220.586890838544</x:v>
      </x:c>
      <x:c r="N4817" s="267" t="n">
        <x:f>MAX(M4817-FARMER_HOURS,0)/TEMP_HOURS_PER_WORKER</x:f>
        <x:v>1.7365186741934335</x:v>
      </x:c>
      <x:c r="O4817" s="268" t="n">
        <x:f>I4817*TOMATO_PRICE+J4817*CARROT_PRICE+K4817*MESCLUN_PRICE</x:f>
        <x:v>149764</x:v>
      </x:c>
      <x:c r="P4817" s="268" t="n">
        <x:f>I4817*TOMATO_FERTILIZER+J4817*CARROT_FERTILIZER+K4817*MESCLUN_FERTILIZER</x:f>
        <x:v>33440</x:v>
      </x:c>
      <x:c r="Q4817" s="268" t="n">
        <x:f>MIN(M4817,FARMER_HOURS)*FARMER_RATE+MAX(M4817-FARMER_HOURS,0)*TEMP_RATE</x:f>
        <x:v>68412.96685483583</x:v>
      </x:c>
      <x:c r="R4817" s="268" t="n">
        <x:f>O4817-P4817-Q4817-FIXED_COST</x:f>
        <x:v>27911.03314516417</x:v>
      </x:c>
      <x:c r="S4817" s="139" t="str">
        <x:f>IF(AND(L4817&lt;=TOTAL_BED_CAP,N4817&lt;=TEMP_WORKER_CAP),"YES","NO")</x:f>
        <x:v>YES</x:v>
      </x:c>
      <x:c r="T4817" s="139" t="n">
        <x:f>IF(S4817="YES",R4817,-1E+99)</x:f>
        <x:v>27911.03314516417</x:v>
      </x:c>
    </x:row>
    <x:row r="4818">
      <x:c r="A4818" s="139"/>
      <x:c r="B4818" s="139"/>
      <x:c r="C4818" s="139"/>
      <x:c r="D4818" s="139"/>
      <x:c r="E4818" s="139"/>
      <x:c r="F4818" s="139"/>
      <x:c r="G4818" s="139"/>
      <x:c r="H4818" s="139"/>
      <x:c r="I4818" s="266" t="n">
        <x:f>INT((ROW()-ROW($I$46))/((CARROT_CAP+1)*(MESCLUN_CAP+1)))</x:f>
        <x:v>7</x:v>
      </x:c>
      <x:c r="J4818" s="266" t="n">
        <x:f>MOD(INT((ROW()-ROW($I$46))/(MESCLUN_CAP+1)),CARROT_CAP+1)</x:f>
        <x:v>6</x:v>
      </x:c>
      <x:c r="K4818" s="266" t="n">
        <x:f>MOD(ROW()-ROW($I$46),MESCLUN_CAP+1)</x:f>
        <x:v>29</x:v>
      </x:c>
      <x:c r="L4818" s="266" t="n">
        <x:f>SUM(I4818:K4818)</x:f>
        <x:v>42</x:v>
      </x:c>
      <x:c r="M4818" s="267" t="n">
        <x:f>I4818*TOMATO_HOURS*WEEKS*(1+TOMATO_DIM)^I4818+J4818*CARROT_HOURS*WEEKS*(1+CARROT_DIM)^J4818+K4818*MESCLUN_HOURS*WEEKS*(1+MESCLUN_DIM)^K4818</x:f>
        <x:v>3307.4049189541975</x:v>
      </x:c>
      <x:c r="N4818" s="267" t="n">
        <x:f>MAX(M4818-FARMER_HOURS,0)/TEMP_HOURS_PER_WORKER</x:f>
        <x:v>1.7968089714959705</x:v>
      </x:c>
      <x:c r="O4818" s="268" t="n">
        <x:f>I4818*TOMATO_PRICE+J4818*CARROT_PRICE+K4818*MESCLUN_PRICE</x:f>
        <x:v>152464</x:v>
      </x:c>
      <x:c r="P4818" s="268" t="n">
        <x:f>I4818*TOMATO_FERTILIZER+J4818*CARROT_FERTILIZER+K4818*MESCLUN_FERTILIZER</x:f>
        <x:v>34320</x:v>
      </x:c>
      <x:c r="Q4818" s="268" t="n">
        <x:f>MIN(M4818,FARMER_HOURS)*FARMER_RATE+MAX(M4818-FARMER_HOURS,0)*TEMP_RATE</x:f>
        <x:v>69920.22428739927</x:v>
      </x:c>
      <x:c r="R4818" s="268" t="n">
        <x:f>O4818-P4818-Q4818-FIXED_COST</x:f>
        <x:v>28223.775712600735</x:v>
      </x:c>
      <x:c r="S4818" s="139" t="str">
        <x:f>IF(AND(L4818&lt;=TOTAL_BED_CAP,N4818&lt;=TEMP_WORKER_CAP),"YES","NO")</x:f>
        <x:v>YES</x:v>
      </x:c>
      <x:c r="T4818" s="139" t="n">
        <x:f>IF(S4818="YES",R4818,-1E+99)</x:f>
        <x:v>28223.775712600735</x:v>
      </x:c>
    </x:row>
    <x:row r="4819">
      <x:c r="A4819" s="139"/>
      <x:c r="B4819" s="139"/>
      <x:c r="C4819" s="139"/>
      <x:c r="D4819" s="139"/>
      <x:c r="E4819" s="139"/>
      <x:c r="F4819" s="139"/>
      <x:c r="G4819" s="139"/>
      <x:c r="H4819" s="139"/>
      <x:c r="I4819" s="266" t="n">
        <x:f>INT((ROW()-ROW($I$46))/((CARROT_CAP+1)*(MESCLUN_CAP+1)))</x:f>
        <x:v>7</x:v>
      </x:c>
      <x:c r="J4819" s="266" t="n">
        <x:f>MOD(INT((ROW()-ROW($I$46))/(MESCLUN_CAP+1)),CARROT_CAP+1)</x:f>
        <x:v>6</x:v>
      </x:c>
      <x:c r="K4819" s="266" t="n">
        <x:f>MOD(ROW()-ROW($I$46),MESCLUN_CAP+1)</x:f>
        <x:v>30</x:v>
      </x:c>
      <x:c r="L4819" s="266" t="n">
        <x:f>SUM(I4819:K4819)</x:f>
        <x:v>43</x:v>
      </x:c>
      <x:c r="M4819" s="267" t="n">
        <x:f>I4819*TOMATO_HOURS*WEEKS*(1+TOMATO_DIM)^I4819+J4819*CARROT_HOURS*WEEKS*(1+CARROT_DIM)^J4819+K4819*MESCLUN_HOURS*WEEKS*(1+MESCLUN_DIM)^K4819</x:f>
        <x:v>3396.1146242879677</x:v>
      </x:c>
      <x:c r="N4819" s="267" t="n">
        <x:f>MAX(M4819-FARMER_HOURS,0)/TEMP_HOURS_PER_WORKER</x:f>
        <x:v>1.8584129335333108</x:v>
      </x:c>
      <x:c r="O4819" s="268" t="n">
        <x:f>I4819*TOMATO_PRICE+J4819*CARROT_PRICE+K4819*MESCLUN_PRICE</x:f>
        <x:v>155164</x:v>
      </x:c>
      <x:c r="P4819" s="268" t="n">
        <x:f>I4819*TOMATO_FERTILIZER+J4819*CARROT_FERTILIZER+K4819*MESCLUN_FERTILIZER</x:f>
        <x:v>35200</x:v>
      </x:c>
      <x:c r="Q4819" s="268" t="n">
        <x:f>MIN(M4819,FARMER_HOURS)*FARMER_RATE+MAX(M4819-FARMER_HOURS,0)*TEMP_RATE</x:f>
        <x:v>71460.32333833276</x:v>
      </x:c>
      <x:c r="R4819" s="268" t="n">
        <x:f>O4819-P4819-Q4819-FIXED_COST</x:f>
        <x:v>28503.67666166724</x:v>
      </x:c>
      <x:c r="S4819" s="139" t="str">
        <x:f>IF(AND(L4819&lt;=TOTAL_BED_CAP,N4819&lt;=TEMP_WORKER_CAP),"YES","NO")</x:f>
        <x:v>YES</x:v>
      </x:c>
      <x:c r="T4819" s="139" t="n">
        <x:f>IF(S4819="YES",R4819,-1E+99)</x:f>
        <x:v>28503.67666166724</x:v>
      </x:c>
    </x:row>
    <x:row r="4820">
      <x:c r="A4820" s="139"/>
      <x:c r="B4820" s="139"/>
      <x:c r="C4820" s="139"/>
      <x:c r="D4820" s="139"/>
      <x:c r="E4820" s="139"/>
      <x:c r="F4820" s="139"/>
      <x:c r="G4820" s="139"/>
      <x:c r="H4820" s="139"/>
      <x:c r="I4820" s="266" t="n">
        <x:f>INT((ROW()-ROW($I$46))/((CARROT_CAP+1)*(MESCLUN_CAP+1)))</x:f>
        <x:v>7</x:v>
      </x:c>
      <x:c r="J4820" s="266" t="n">
        <x:f>MOD(INT((ROW()-ROW($I$46))/(MESCLUN_CAP+1)),CARROT_CAP+1)</x:f>
        <x:v>7</x:v>
      </x:c>
      <x:c r="K4820" s="266" t="n">
        <x:f>MOD(ROW()-ROW($I$46),MESCLUN_CAP+1)</x:f>
        <x:v>0</x:v>
      </x:c>
      <x:c r="L4820" s="266" t="n">
        <x:f>SUM(I4820:K4820)</x:f>
        <x:v>14</x:v>
      </x:c>
      <x:c r="M4820" s="267" t="n">
        <x:f>I4820*TOMATO_HOURS*WEEKS*(1+TOMATO_DIM)^I4820+J4820*CARROT_HOURS*WEEKS*(1+CARROT_DIM)^J4820+K4820*MESCLUN_HOURS*WEEKS*(1+MESCLUN_DIM)^K4820</x:f>
        <x:v>1477.3157812703253</x:v>
      </x:c>
      <x:c r="N4820" s="267" t="n">
        <x:f>MAX(M4820-FARMER_HOURS,0)/TEMP_HOURS_PER_WORKER</x:f>
        <x:v>0.5259137369932815</x:v>
      </x:c>
      <x:c r="O4820" s="268" t="n">
        <x:f>I4820*TOMATO_PRICE+J4820*CARROT_PRICE+K4820*MESCLUN_PRICE</x:f>
        <x:v>76258</x:v>
      </x:c>
      <x:c r="P4820" s="268" t="n">
        <x:f>I4820*TOMATO_FERTILIZER+J4820*CARROT_FERTILIZER+K4820*MESCLUN_FERTILIZER</x:f>
        <x:v>9240</x:v>
      </x:c>
      <x:c r="Q4820" s="268" t="n">
        <x:f>MIN(M4820,FARMER_HOURS)*FARMER_RATE+MAX(M4820-FARMER_HOURS,0)*TEMP_RATE</x:f>
        <x:v>38147.84342483203</x:v>
      </x:c>
      <x:c r="R4820" s="268" t="n">
        <x:f>O4820-P4820-Q4820-FIXED_COST</x:f>
        <x:v>8870.156575167966</x:v>
      </x:c>
      <x:c r="S4820" s="139" t="str">
        <x:f>IF(AND(L4820&lt;=TOTAL_BED_CAP,N4820&lt;=TEMP_WORKER_CAP),"YES","NO")</x:f>
        <x:v>YES</x:v>
      </x:c>
      <x:c r="T4820" s="139" t="n">
        <x:f>IF(S4820="YES",R4820,-1E+99)</x:f>
        <x:v>8870.156575167966</x:v>
      </x:c>
    </x:row>
    <x:row r="4821">
      <x:c r="A4821" s="139"/>
      <x:c r="B4821" s="139"/>
      <x:c r="C4821" s="139"/>
      <x:c r="D4821" s="139"/>
      <x:c r="E4821" s="139"/>
      <x:c r="F4821" s="139"/>
      <x:c r="G4821" s="139"/>
      <x:c r="H4821" s="139"/>
      <x:c r="I4821" s="266" t="n">
        <x:f>INT((ROW()-ROW($I$46))/((CARROT_CAP+1)*(MESCLUN_CAP+1)))</x:f>
        <x:v>7</x:v>
      </x:c>
      <x:c r="J4821" s="266" t="n">
        <x:f>MOD(INT((ROW()-ROW($I$46))/(MESCLUN_CAP+1)),CARROT_CAP+1)</x:f>
        <x:v>7</x:v>
      </x:c>
      <x:c r="K4821" s="266" t="n">
        <x:f>MOD(ROW()-ROW($I$46),MESCLUN_CAP+1)</x:f>
        <x:v>1</x:v>
      </x:c>
      <x:c r="L4821" s="266" t="n">
        <x:f>SUM(I4821:K4821)</x:f>
        <x:v>15</x:v>
      </x:c>
      <x:c r="M4821" s="267" t="n">
        <x:f>I4821*TOMATO_HOURS*WEEKS*(1+TOMATO_DIM)^I4821+J4821*CARROT_HOURS*WEEKS*(1+CARROT_DIM)^J4821+K4821*MESCLUN_HOURS*WEEKS*(1+MESCLUN_DIM)^K4821</x:f>
        <x:v>1522.8782812703253</x:v>
      </x:c>
      <x:c r="N4821" s="267" t="n">
        <x:f>MAX(M4821-FARMER_HOURS,0)/TEMP_HOURS_PER_WORKER</x:f>
        <x:v>0.5575543619932815</x:v>
      </x:c>
      <x:c r="O4821" s="268" t="n">
        <x:f>I4821*TOMATO_PRICE+J4821*CARROT_PRICE+K4821*MESCLUN_PRICE</x:f>
        <x:v>78958</x:v>
      </x:c>
      <x:c r="P4821" s="268" t="n">
        <x:f>I4821*TOMATO_FERTILIZER+J4821*CARROT_FERTILIZER+K4821*MESCLUN_FERTILIZER</x:f>
        <x:v>10120</x:v>
      </x:c>
      <x:c r="Q4821" s="268" t="n">
        <x:f>MIN(M4821,FARMER_HOURS)*FARMER_RATE+MAX(M4821-FARMER_HOURS,0)*TEMP_RATE</x:f>
        <x:v>38938.85904983203</x:v>
      </x:c>
      <x:c r="R4821" s="268" t="n">
        <x:f>O4821-P4821-Q4821-FIXED_COST</x:f>
        <x:v>9899.140950167966</x:v>
      </x:c>
      <x:c r="S4821" s="139" t="str">
        <x:f>IF(AND(L4821&lt;=TOTAL_BED_CAP,N4821&lt;=TEMP_WORKER_CAP),"YES","NO")</x:f>
        <x:v>YES</x:v>
      </x:c>
      <x:c r="T4821" s="139" t="n">
        <x:f>IF(S4821="YES",R4821,-1E+99)</x:f>
        <x:v>9899.140950167966</x:v>
      </x:c>
    </x:row>
    <x:row r="4822">
      <x:c r="A4822" s="139"/>
      <x:c r="B4822" s="139"/>
      <x:c r="C4822" s="139"/>
      <x:c r="D4822" s="139"/>
      <x:c r="E4822" s="139"/>
      <x:c r="F4822" s="139"/>
      <x:c r="G4822" s="139"/>
      <x:c r="H4822" s="139"/>
      <x:c r="I4822" s="266" t="n">
        <x:f>INT((ROW()-ROW($I$46))/((CARROT_CAP+1)*(MESCLUN_CAP+1)))</x:f>
        <x:v>7</x:v>
      </x:c>
      <x:c r="J4822" s="266" t="n">
        <x:f>MOD(INT((ROW()-ROW($I$46))/(MESCLUN_CAP+1)),CARROT_CAP+1)</x:f>
        <x:v>7</x:v>
      </x:c>
      <x:c r="K4822" s="266" t="n">
        <x:f>MOD(ROW()-ROW($I$46),MESCLUN_CAP+1)</x:f>
        <x:v>2</x:v>
      </x:c>
      <x:c r="L4822" s="266" t="n">
        <x:f>SUM(I4822:K4822)</x:f>
        <x:v>16</x:v>
      </x:c>
      <x:c r="M4822" s="267" t="n">
        <x:f>I4822*TOMATO_HOURS*WEEKS*(1+TOMATO_DIM)^I4822+J4822*CARROT_HOURS*WEEKS*(1+CARROT_DIM)^J4822+K4822*MESCLUN_HOURS*WEEKS*(1+MESCLUN_DIM)^K4822</x:f>
        <x:v>1569.5798437703252</x:v>
      </x:c>
      <x:c r="N4822" s="267" t="n">
        <x:f>MAX(M4822-FARMER_HOURS,0)/TEMP_HOURS_PER_WORKER</x:f>
        <x:v>0.5899860026182814</x:v>
      </x:c>
      <x:c r="O4822" s="268" t="n">
        <x:f>I4822*TOMATO_PRICE+J4822*CARROT_PRICE+K4822*MESCLUN_PRICE</x:f>
        <x:v>81658</x:v>
      </x:c>
      <x:c r="P4822" s="268" t="n">
        <x:f>I4822*TOMATO_FERTILIZER+J4822*CARROT_FERTILIZER+K4822*MESCLUN_FERTILIZER</x:f>
        <x:v>11000</x:v>
      </x:c>
      <x:c r="Q4822" s="268" t="n">
        <x:f>MIN(M4822,FARMER_HOURS)*FARMER_RATE+MAX(M4822-FARMER_HOURS,0)*TEMP_RATE</x:f>
        <x:v>39749.65006545703</x:v>
      </x:c>
      <x:c r="R4822" s="268" t="n">
        <x:f>O4822-P4822-Q4822-FIXED_COST</x:f>
        <x:v>10908.349934542966</x:v>
      </x:c>
      <x:c r="S4822" s="139" t="str">
        <x:f>IF(AND(L4822&lt;=TOTAL_BED_CAP,N4822&lt;=TEMP_WORKER_CAP),"YES","NO")</x:f>
        <x:v>YES</x:v>
      </x:c>
      <x:c r="T4822" s="139" t="n">
        <x:f>IF(S4822="YES",R4822,-1E+99)</x:f>
        <x:v>10908.349934542966</x:v>
      </x:c>
    </x:row>
    <x:row r="4823">
      <x:c r="A4823" s="139"/>
      <x:c r="B4823" s="139"/>
      <x:c r="C4823" s="139"/>
      <x:c r="D4823" s="139"/>
      <x:c r="E4823" s="139"/>
      <x:c r="F4823" s="139"/>
      <x:c r="G4823" s="139"/>
      <x:c r="H4823" s="139"/>
      <x:c r="I4823" s="266" t="n">
        <x:f>INT((ROW()-ROW($I$46))/((CARROT_CAP+1)*(MESCLUN_CAP+1)))</x:f>
        <x:v>7</x:v>
      </x:c>
      <x:c r="J4823" s="266" t="n">
        <x:f>MOD(INT((ROW()-ROW($I$46))/(MESCLUN_CAP+1)),CARROT_CAP+1)</x:f>
        <x:v>7</x:v>
      </x:c>
      <x:c r="K4823" s="266" t="n">
        <x:f>MOD(ROW()-ROW($I$46),MESCLUN_CAP+1)</x:f>
        <x:v>3</x:v>
      </x:c>
      <x:c r="L4823" s="266" t="n">
        <x:f>SUM(I4823:K4823)</x:f>
        <x:v>17</x:v>
      </x:c>
      <x:c r="M4823" s="267" t="n">
        <x:f>I4823*TOMATO_HOURS*WEEKS*(1+TOMATO_DIM)^I4823+J4823*CARROT_HOURS*WEEKS*(1+CARROT_DIM)^J4823+K4823*MESCLUN_HOURS*WEEKS*(1+MESCLUN_DIM)^K4823</x:f>
        <x:v>1617.4418261922003</x:v>
      </x:c>
      <x:c r="N4823" s="267" t="n">
        <x:f>MAX(M4823-FARMER_HOURS,0)/TEMP_HOURS_PER_WORKER</x:f>
        <x:v>0.6232234904112502</x:v>
      </x:c>
      <x:c r="O4823" s="268" t="n">
        <x:f>I4823*TOMATO_PRICE+J4823*CARROT_PRICE+K4823*MESCLUN_PRICE</x:f>
        <x:v>84358</x:v>
      </x:c>
      <x:c r="P4823" s="268" t="n">
        <x:f>I4823*TOMATO_FERTILIZER+J4823*CARROT_FERTILIZER+K4823*MESCLUN_FERTILIZER</x:f>
        <x:v>11880</x:v>
      </x:c>
      <x:c r="Q4823" s="268" t="n">
        <x:f>MIN(M4823,FARMER_HOURS)*FARMER_RATE+MAX(M4823-FARMER_HOURS,0)*TEMP_RATE</x:f>
        <x:v>40580.58726028126</x:v>
      </x:c>
      <x:c r="R4823" s="268" t="n">
        <x:f>O4823-P4823-Q4823-FIXED_COST</x:f>
        <x:v>11897.41273971874</x:v>
      </x:c>
      <x:c r="S4823" s="139" t="str">
        <x:f>IF(AND(L4823&lt;=TOTAL_BED_CAP,N4823&lt;=TEMP_WORKER_CAP),"YES","NO")</x:f>
        <x:v>YES</x:v>
      </x:c>
      <x:c r="T4823" s="139" t="n">
        <x:f>IF(S4823="YES",R4823,-1E+99)</x:f>
        <x:v>11897.41273971874</x:v>
      </x:c>
    </x:row>
    <x:row r="4824">
      <x:c r="A4824" s="139"/>
      <x:c r="B4824" s="139"/>
      <x:c r="C4824" s="139"/>
      <x:c r="D4824" s="139"/>
      <x:c r="E4824" s="139"/>
      <x:c r="F4824" s="139"/>
      <x:c r="G4824" s="139"/>
      <x:c r="H4824" s="139"/>
      <x:c r="I4824" s="266" t="n">
        <x:f>INT((ROW()-ROW($I$46))/((CARROT_CAP+1)*(MESCLUN_CAP+1)))</x:f>
        <x:v>7</x:v>
      </x:c>
      <x:c r="J4824" s="266" t="n">
        <x:f>MOD(INT((ROW()-ROW($I$46))/(MESCLUN_CAP+1)),CARROT_CAP+1)</x:f>
        <x:v>7</x:v>
      </x:c>
      <x:c r="K4824" s="266" t="n">
        <x:f>MOD(ROW()-ROW($I$46),MESCLUN_CAP+1)</x:f>
        <x:v>4</x:v>
      </x:c>
      <x:c r="L4824" s="266" t="n">
        <x:f>SUM(I4824:K4824)</x:f>
        <x:v>18</x:v>
      </x:c>
      <x:c r="M4824" s="267" t="n">
        <x:f>I4824*TOMATO_HOURS*WEEKS*(1+TOMATO_DIM)^I4824+J4824*CARROT_HOURS*WEEKS*(1+CARROT_DIM)^J4824+K4824*MESCLUN_HOURS*WEEKS*(1+MESCLUN_DIM)^K4824</x:f>
        <x:v>1666.4859419148565</x:v>
      </x:c>
      <x:c r="N4824" s="267" t="n">
        <x:f>MAX(M4824-FARMER_HOURS,0)/TEMP_HOURS_PER_WORKER</x:f>
        <x:v>0.6572819041075393</x:v>
      </x:c>
      <x:c r="O4824" s="268" t="n">
        <x:f>I4824*TOMATO_PRICE+J4824*CARROT_PRICE+K4824*MESCLUN_PRICE</x:f>
        <x:v>87058</x:v>
      </x:c>
      <x:c r="P4824" s="268" t="n">
        <x:f>I4824*TOMATO_FERTILIZER+J4824*CARROT_FERTILIZER+K4824*MESCLUN_FERTILIZER</x:f>
        <x:v>12760</x:v>
      </x:c>
      <x:c r="Q4824" s="268" t="n">
        <x:f>MIN(M4824,FARMER_HOURS)*FARMER_RATE+MAX(M4824-FARMER_HOURS,0)*TEMP_RATE</x:f>
        <x:v>41432.047602688486</x:v>
      </x:c>
      <x:c r="R4824" s="268" t="n">
        <x:f>O4824-P4824-Q4824-FIXED_COST</x:f>
        <x:v>12865.952397311514</x:v>
      </x:c>
      <x:c r="S4824" s="139" t="str">
        <x:f>IF(AND(L4824&lt;=TOTAL_BED_CAP,N4824&lt;=TEMP_WORKER_CAP),"YES","NO")</x:f>
        <x:v>YES</x:v>
      </x:c>
      <x:c r="T4824" s="139" t="n">
        <x:f>IF(S4824="YES",R4824,-1E+99)</x:f>
        <x:v>12865.952397311514</x:v>
      </x:c>
    </x:row>
    <x:row r="4825">
      <x:c r="A4825" s="139"/>
      <x:c r="B4825" s="139"/>
      <x:c r="C4825" s="139"/>
      <x:c r="D4825" s="139"/>
      <x:c r="E4825" s="139"/>
      <x:c r="F4825" s="139"/>
      <x:c r="G4825" s="139"/>
      <x:c r="H4825" s="139"/>
      <x:c r="I4825" s="266" t="n">
        <x:f>INT((ROW()-ROW($I$46))/((CARROT_CAP+1)*(MESCLUN_CAP+1)))</x:f>
        <x:v>7</x:v>
      </x:c>
      <x:c r="J4825" s="266" t="n">
        <x:f>MOD(INT((ROW()-ROW($I$46))/(MESCLUN_CAP+1)),CARROT_CAP+1)</x:f>
        <x:v>7</x:v>
      </x:c>
      <x:c r="K4825" s="266" t="n">
        <x:f>MOD(ROW()-ROW($I$46),MESCLUN_CAP+1)</x:f>
        <x:v>5</x:v>
      </x:c>
      <x:c r="L4825" s="266" t="n">
        <x:f>SUM(I4825:K4825)</x:f>
        <x:v>19</x:v>
      </x:c>
      <x:c r="M4825" s="267" t="n">
        <x:f>I4825*TOMATO_HOURS*WEEKS*(1+TOMATO_DIM)^I4825+J4825*CARROT_HOURS*WEEKS*(1+CARROT_DIM)^J4825+K4825*MESCLUN_HOURS*WEEKS*(1+MESCLUN_DIM)^K4825</x:f>
        <x:v>1716.73426583606</x:v>
      </x:c>
      <x:c r="N4825" s="267" t="n">
        <x:f>MAX(M4825-FARMER_HOURS,0)/TEMP_HOURS_PER_WORKER</x:f>
        <x:v>0.6921765734972639</x:v>
      </x:c>
      <x:c r="O4825" s="268" t="n">
        <x:f>I4825*TOMATO_PRICE+J4825*CARROT_PRICE+K4825*MESCLUN_PRICE</x:f>
        <x:v>89758</x:v>
      </x:c>
      <x:c r="P4825" s="268" t="n">
        <x:f>I4825*TOMATO_FERTILIZER+J4825*CARROT_FERTILIZER+K4825*MESCLUN_FERTILIZER</x:f>
        <x:v>13640</x:v>
      </x:c>
      <x:c r="Q4825" s="268" t="n">
        <x:f>MIN(M4825,FARMER_HOURS)*FARMER_RATE+MAX(M4825-FARMER_HOURS,0)*TEMP_RATE</x:f>
        <x:v>42304.4143374316</x:v>
      </x:c>
      <x:c r="R4825" s="268" t="n">
        <x:f>O4825-P4825-Q4825-FIXED_COST</x:f>
        <x:v>13813.585662568403</x:v>
      </x:c>
      <x:c r="S4825" s="139" t="str">
        <x:f>IF(AND(L4825&lt;=TOTAL_BED_CAP,N4825&lt;=TEMP_WORKER_CAP),"YES","NO")</x:f>
        <x:v>YES</x:v>
      </x:c>
      <x:c r="T4825" s="139" t="n">
        <x:f>IF(S4825="YES",R4825,-1E+99)</x:f>
        <x:v>13813.585662568403</x:v>
      </x:c>
    </x:row>
    <x:row r="4826">
      <x:c r="A4826" s="139"/>
      <x:c r="B4826" s="139"/>
      <x:c r="C4826" s="139"/>
      <x:c r="D4826" s="139"/>
      <x:c r="E4826" s="139"/>
      <x:c r="F4826" s="139"/>
      <x:c r="G4826" s="139"/>
      <x:c r="H4826" s="139"/>
      <x:c r="I4826" s="266" t="n">
        <x:f>INT((ROW()-ROW($I$46))/((CARROT_CAP+1)*(MESCLUN_CAP+1)))</x:f>
        <x:v>7</x:v>
      </x:c>
      <x:c r="J4826" s="266" t="n">
        <x:f>MOD(INT((ROW()-ROW($I$46))/(MESCLUN_CAP+1)),CARROT_CAP+1)</x:f>
        <x:v>7</x:v>
      </x:c>
      <x:c r="K4826" s="266" t="n">
        <x:f>MOD(ROW()-ROW($I$46),MESCLUN_CAP+1)</x:f>
        <x:v>6</x:v>
      </x:c>
      <x:c r="L4826" s="266" t="n">
        <x:f>SUM(I4826:K4826)</x:f>
        <x:v>20</x:v>
      </x:c>
      <x:c r="M4826" s="267" t="n">
        <x:f>I4826*TOMATO_HOURS*WEEKS*(1+TOMATO_DIM)^I4826+J4826*CARROT_HOURS*WEEKS*(1+CARROT_DIM)^J4826+K4826*MESCLUN_HOURS*WEEKS*(1+MESCLUN_DIM)^K4826</x:f>
        <x:v>1768.209240017693</x:v>
      </x:c>
      <x:c r="N4826" s="267" t="n">
        <x:f>MAX(M4826-FARMER_HOURS,0)/TEMP_HOURS_PER_WORKER</x:f>
        <x:v>0.7279230833456202</x:v>
      </x:c>
      <x:c r="O4826" s="268" t="n">
        <x:f>I4826*TOMATO_PRICE+J4826*CARROT_PRICE+K4826*MESCLUN_PRICE</x:f>
        <x:v>92458</x:v>
      </x:c>
      <x:c r="P4826" s="268" t="n">
        <x:f>I4826*TOMATO_FERTILIZER+J4826*CARROT_FERTILIZER+K4826*MESCLUN_FERTILIZER</x:f>
        <x:v>14520</x:v>
      </x:c>
      <x:c r="Q4826" s="268" t="n">
        <x:f>MIN(M4826,FARMER_HOURS)*FARMER_RATE+MAX(M4826-FARMER_HOURS,0)*TEMP_RATE</x:f>
        <x:v>43198.0770836405</x:v>
      </x:c>
      <x:c r="R4826" s="268" t="n">
        <x:f>O4826-P4826-Q4826-FIXED_COST</x:f>
        <x:v>14739.922916359501</x:v>
      </x:c>
      <x:c r="S4826" s="139" t="str">
        <x:f>IF(AND(L4826&lt;=TOTAL_BED_CAP,N4826&lt;=TEMP_WORKER_CAP),"YES","NO")</x:f>
        <x:v>YES</x:v>
      </x:c>
      <x:c r="T4826" s="139" t="n">
        <x:f>IF(S4826="YES",R4826,-1E+99)</x:f>
        <x:v>14739.922916359501</x:v>
      </x:c>
    </x:row>
    <x:row r="4827">
      <x:c r="A4827" s="139"/>
      <x:c r="B4827" s="139"/>
      <x:c r="C4827" s="139"/>
      <x:c r="D4827" s="139"/>
      <x:c r="E4827" s="139"/>
      <x:c r="F4827" s="139"/>
      <x:c r="G4827" s="139"/>
      <x:c r="H4827" s="139"/>
      <x:c r="I4827" s="266" t="n">
        <x:f>INT((ROW()-ROW($I$46))/((CARROT_CAP+1)*(MESCLUN_CAP+1)))</x:f>
        <x:v>7</x:v>
      </x:c>
      <x:c r="J4827" s="266" t="n">
        <x:f>MOD(INT((ROW()-ROW($I$46))/(MESCLUN_CAP+1)),CARROT_CAP+1)</x:f>
        <x:v>7</x:v>
      </x:c>
      <x:c r="K4827" s="266" t="n">
        <x:f>MOD(ROW()-ROW($I$46),MESCLUN_CAP+1)</x:f>
        <x:v>7</x:v>
      </x:c>
      <x:c r="L4827" s="266" t="n">
        <x:f>SUM(I4827:K4827)</x:f>
        <x:v>21</x:v>
      </x:c>
      <x:c r="M4827" s="267" t="n">
        <x:f>I4827*TOMATO_HOURS*WEEKS*(1+TOMATO_DIM)^I4827+J4827*CARROT_HOURS*WEEKS*(1+CARROT_DIM)^J4827+K4827*MESCLUN_HOURS*WEEKS*(1+MESCLUN_DIM)^K4827</x:f>
        <x:v>1820.9336794156534</x:v>
      </x:c>
      <x:c r="N4827" s="267" t="n">
        <x:f>MAX(M4827-FARMER_HOURS,0)/TEMP_HOURS_PER_WORKER</x:f>
        <x:v>0.7645372773719815</x:v>
      </x:c>
      <x:c r="O4827" s="268" t="n">
        <x:f>I4827*TOMATO_PRICE+J4827*CARROT_PRICE+K4827*MESCLUN_PRICE</x:f>
        <x:v>95158</x:v>
      </x:c>
      <x:c r="P4827" s="268" t="n">
        <x:f>I4827*TOMATO_FERTILIZER+J4827*CARROT_FERTILIZER+K4827*MESCLUN_FERTILIZER</x:f>
        <x:v>15400</x:v>
      </x:c>
      <x:c r="Q4827" s="268" t="n">
        <x:f>MIN(M4827,FARMER_HOURS)*FARMER_RATE+MAX(M4827-FARMER_HOURS,0)*TEMP_RATE</x:f>
        <x:v>44113.43193429954</x:v>
      </x:c>
      <x:c r="R4827" s="268" t="n">
        <x:f>O4827-P4827-Q4827-FIXED_COST</x:f>
        <x:v>15644.568065700463</x:v>
      </x:c>
      <x:c r="S4827" s="139" t="str">
        <x:f>IF(AND(L4827&lt;=TOTAL_BED_CAP,N4827&lt;=TEMP_WORKER_CAP),"YES","NO")</x:f>
        <x:v>YES</x:v>
      </x:c>
      <x:c r="T4827" s="139" t="n">
        <x:f>IF(S4827="YES",R4827,-1E+99)</x:f>
        <x:v>15644.568065700463</x:v>
      </x:c>
    </x:row>
    <x:row r="4828">
      <x:c r="A4828" s="139"/>
      <x:c r="B4828" s="139"/>
      <x:c r="C4828" s="139"/>
      <x:c r="D4828" s="139"/>
      <x:c r="E4828" s="139"/>
      <x:c r="F4828" s="139"/>
      <x:c r="G4828" s="139"/>
      <x:c r="H4828" s="139"/>
      <x:c r="I4828" s="266" t="n">
        <x:f>INT((ROW()-ROW($I$46))/((CARROT_CAP+1)*(MESCLUN_CAP+1)))</x:f>
        <x:v>7</x:v>
      </x:c>
      <x:c r="J4828" s="266" t="n">
        <x:f>MOD(INT((ROW()-ROW($I$46))/(MESCLUN_CAP+1)),CARROT_CAP+1)</x:f>
        <x:v>7</x:v>
      </x:c>
      <x:c r="K4828" s="266" t="n">
        <x:f>MOD(ROW()-ROW($I$46),MESCLUN_CAP+1)</x:f>
        <x:v>8</x:v>
      </x:c>
      <x:c r="L4828" s="266" t="n">
        <x:f>SUM(I4828:K4828)</x:f>
        <x:v>22</x:v>
      </x:c>
      <x:c r="M4828" s="267" t="n">
        <x:f>I4828*TOMATO_HOURS*WEEKS*(1+TOMATO_DIM)^I4828+J4828*CARROT_HOURS*WEEKS*(1+CARROT_DIM)^J4828+K4828*MESCLUN_HOURS*WEEKS*(1+MESCLUN_DIM)^K4828</x:f>
        <x:v>1874.9307776956337</x:v>
      </x:c>
      <x:c r="N4828" s="267" t="n">
        <x:f>MAX(M4828-FARMER_HOURS,0)/TEMP_HOURS_PER_WORKER</x:f>
        <x:v>0.8020352622886345</x:v>
      </x:c>
      <x:c r="O4828" s="268" t="n">
        <x:f>I4828*TOMATO_PRICE+J4828*CARROT_PRICE+K4828*MESCLUN_PRICE</x:f>
        <x:v>97858</x:v>
      </x:c>
      <x:c r="P4828" s="268" t="n">
        <x:f>I4828*TOMATO_FERTILIZER+J4828*CARROT_FERTILIZER+K4828*MESCLUN_FERTILIZER</x:f>
        <x:v>16280</x:v>
      </x:c>
      <x:c r="Q4828" s="268" t="n">
        <x:f>MIN(M4828,FARMER_HOURS)*FARMER_RATE+MAX(M4828-FARMER_HOURS,0)*TEMP_RATE</x:f>
        <x:v>45050.881557215864</x:v>
      </x:c>
      <x:c r="R4828" s="268" t="n">
        <x:f>O4828-P4828-Q4828-FIXED_COST</x:f>
        <x:v>16527.118442784136</x:v>
      </x:c>
      <x:c r="S4828" s="139" t="str">
        <x:f>IF(AND(L4828&lt;=TOTAL_BED_CAP,N4828&lt;=TEMP_WORKER_CAP),"YES","NO")</x:f>
        <x:v>YES</x:v>
      </x:c>
      <x:c r="T4828" s="139" t="n">
        <x:f>IF(S4828="YES",R4828,-1E+99)</x:f>
        <x:v>16527.118442784136</x:v>
      </x:c>
    </x:row>
    <x:row r="4829">
      <x:c r="A4829" s="139"/>
      <x:c r="B4829" s="139"/>
      <x:c r="C4829" s="139"/>
      <x:c r="D4829" s="139"/>
      <x:c r="E4829" s="139"/>
      <x:c r="F4829" s="139"/>
      <x:c r="G4829" s="139"/>
      <x:c r="H4829" s="139"/>
      <x:c r="I4829" s="266" t="n">
        <x:f>INT((ROW()-ROW($I$46))/((CARROT_CAP+1)*(MESCLUN_CAP+1)))</x:f>
        <x:v>7</x:v>
      </x:c>
      <x:c r="J4829" s="266" t="n">
        <x:f>MOD(INT((ROW()-ROW($I$46))/(MESCLUN_CAP+1)),CARROT_CAP+1)</x:f>
        <x:v>7</x:v>
      </x:c>
      <x:c r="K4829" s="266" t="n">
        <x:f>MOD(ROW()-ROW($I$46),MESCLUN_CAP+1)</x:f>
        <x:v>9</x:v>
      </x:c>
      <x:c r="L4829" s="266" t="n">
        <x:f>SUM(I4829:K4829)</x:f>
        <x:v>23</x:v>
      </x:c>
      <x:c r="M4829" s="267" t="n">
        <x:f>I4829*TOMATO_HOURS*WEEKS*(1+TOMATO_DIM)^I4829+J4829*CARROT_HOURS*WEEKS*(1+CARROT_DIM)^J4829+K4829*MESCLUN_HOURS*WEEKS*(1+MESCLUN_DIM)^K4829</x:f>
        <x:v>1930.2241131360279</x:v>
      </x:c>
      <x:c r="N4829" s="267" t="n">
        <x:f>MAX(M4829-FARMER_HOURS,0)/TEMP_HOURS_PER_WORKER</x:f>
        <x:v>0.8404334119000194</x:v>
      </x:c>
      <x:c r="O4829" s="268" t="n">
        <x:f>I4829*TOMATO_PRICE+J4829*CARROT_PRICE+K4829*MESCLUN_PRICE</x:f>
        <x:v>100558</x:v>
      </x:c>
      <x:c r="P4829" s="268" t="n">
        <x:f>I4829*TOMATO_FERTILIZER+J4829*CARROT_FERTILIZER+K4829*MESCLUN_FERTILIZER</x:f>
        <x:v>17160</x:v>
      </x:c>
      <x:c r="Q4829" s="268" t="n">
        <x:f>MIN(M4829,FARMER_HOURS)*FARMER_RATE+MAX(M4829-FARMER_HOURS,0)*TEMP_RATE</x:f>
        <x:v>46010.83529750048</x:v>
      </x:c>
      <x:c r="R4829" s="268" t="n">
        <x:f>O4829-P4829-Q4829-FIXED_COST</x:f>
        <x:v>17387.164702499518</x:v>
      </x:c>
      <x:c r="S4829" s="139" t="str">
        <x:f>IF(AND(L4829&lt;=TOTAL_BED_CAP,N4829&lt;=TEMP_WORKER_CAP),"YES","NO")</x:f>
        <x:v>YES</x:v>
      </x:c>
      <x:c r="T4829" s="139" t="n">
        <x:f>IF(S4829="YES",R4829,-1E+99)</x:f>
        <x:v>17387.164702499518</x:v>
      </x:c>
    </x:row>
    <x:row r="4830">
      <x:c r="A4830" s="139"/>
      <x:c r="B4830" s="139"/>
      <x:c r="C4830" s="139"/>
      <x:c r="D4830" s="139"/>
      <x:c r="E4830" s="139"/>
      <x:c r="F4830" s="139"/>
      <x:c r="G4830" s="139"/>
      <x:c r="H4830" s="139"/>
      <x:c r="I4830" s="266" t="n">
        <x:f>INT((ROW()-ROW($I$46))/((CARROT_CAP+1)*(MESCLUN_CAP+1)))</x:f>
        <x:v>7</x:v>
      </x:c>
      <x:c r="J4830" s="266" t="n">
        <x:f>MOD(INT((ROW()-ROW($I$46))/(MESCLUN_CAP+1)),CARROT_CAP+1)</x:f>
        <x:v>7</x:v>
      </x:c>
      <x:c r="K4830" s="266" t="n">
        <x:f>MOD(ROW()-ROW($I$46),MESCLUN_CAP+1)</x:f>
        <x:v>10</x:v>
      </x:c>
      <x:c r="L4830" s="266" t="n">
        <x:f>SUM(I4830:K4830)</x:f>
        <x:v>24</x:v>
      </x:c>
      <x:c r="M4830" s="267" t="n">
        <x:f>I4830*TOMATO_HOURS*WEEKS*(1+TOMATO_DIM)^I4830+J4830*CARROT_HOURS*WEEKS*(1+CARROT_DIM)^J4830+K4830*MESCLUN_HOURS*WEEKS*(1+MESCLUN_DIM)^K4830</x:f>
        <x:v>1986.8376546192408</x:v>
      </x:c>
      <x:c r="N4830" s="267" t="n">
        <x:f>MAX(M4830-FARMER_HOURS,0)/TEMP_HOURS_PER_WORKER</x:f>
        <x:v>0.8797483712633617</x:v>
      </x:c>
      <x:c r="O4830" s="268" t="n">
        <x:f>I4830*TOMATO_PRICE+J4830*CARROT_PRICE+K4830*MESCLUN_PRICE</x:f>
        <x:v>103258</x:v>
      </x:c>
      <x:c r="P4830" s="268" t="n">
        <x:f>I4830*TOMATO_FERTILIZER+J4830*CARROT_FERTILIZER+K4830*MESCLUN_FERTILIZER</x:f>
        <x:v>18040</x:v>
      </x:c>
      <x:c r="Q4830" s="268" t="n">
        <x:f>MIN(M4830,FARMER_HOURS)*FARMER_RATE+MAX(M4830-FARMER_HOURS,0)*TEMP_RATE</x:f>
        <x:v>46993.709281584044</x:v>
      </x:c>
      <x:c r="R4830" s="268" t="n">
        <x:f>O4830-P4830-Q4830-FIXED_COST</x:f>
        <x:v>18224.290718415956</x:v>
      </x:c>
      <x:c r="S4830" s="139" t="str">
        <x:f>IF(AND(L4830&lt;=TOTAL_BED_CAP,N4830&lt;=TEMP_WORKER_CAP),"YES","NO")</x:f>
        <x:v>YES</x:v>
      </x:c>
      <x:c r="T4830" s="139" t="n">
        <x:f>IF(S4830="YES",R4830,-1E+99)</x:f>
        <x:v>18224.290718415956</x:v>
      </x:c>
    </x:row>
    <x:row r="4831">
      <x:c r="A4831" s="139"/>
      <x:c r="B4831" s="139"/>
      <x:c r="C4831" s="139"/>
      <x:c r="D4831" s="139"/>
      <x:c r="E4831" s="139"/>
      <x:c r="F4831" s="139"/>
      <x:c r="G4831" s="139"/>
      <x:c r="H4831" s="139"/>
      <x:c r="I4831" s="266" t="n">
        <x:f>INT((ROW()-ROW($I$46))/((CARROT_CAP+1)*(MESCLUN_CAP+1)))</x:f>
        <x:v>7</x:v>
      </x:c>
      <x:c r="J4831" s="266" t="n">
        <x:f>MOD(INT((ROW()-ROW($I$46))/(MESCLUN_CAP+1)),CARROT_CAP+1)</x:f>
        <x:v>7</x:v>
      </x:c>
      <x:c r="K4831" s="266" t="n">
        <x:f>MOD(ROW()-ROW($I$46),MESCLUN_CAP+1)</x:f>
        <x:v>11</x:v>
      </x:c>
      <x:c r="L4831" s="266" t="n">
        <x:f>SUM(I4831:K4831)</x:f>
        <x:v>25</x:v>
      </x:c>
      <x:c r="M4831" s="267" t="n">
        <x:f>I4831*TOMATO_HOURS*WEEKS*(1+TOMATO_DIM)^I4831+J4831*CARROT_HOURS*WEEKS*(1+CARROT_DIM)^J4831+K4831*MESCLUN_HOURS*WEEKS*(1+MESCLUN_DIM)^K4831</x:f>
        <x:v>2044.79576771268</x:v>
      </x:c>
      <x:c r="N4831" s="267" t="n">
        <x:f>MAX(M4831-FARMER_HOURS,0)/TEMP_HOURS_PER_WORKER</x:f>
        <x:v>0.9199970609115833</x:v>
      </x:c>
      <x:c r="O4831" s="268" t="n">
        <x:f>I4831*TOMATO_PRICE+J4831*CARROT_PRICE+K4831*MESCLUN_PRICE</x:f>
        <x:v>105958</x:v>
      </x:c>
      <x:c r="P4831" s="268" t="n">
        <x:f>I4831*TOMATO_FERTILIZER+J4831*CARROT_FERTILIZER+K4831*MESCLUN_FERTILIZER</x:f>
        <x:v>18920</x:v>
      </x:c>
      <x:c r="Q4831" s="268" t="n">
        <x:f>MIN(M4831,FARMER_HOURS)*FARMER_RATE+MAX(M4831-FARMER_HOURS,0)*TEMP_RATE</x:f>
        <x:v>47999.92652278958</x:v>
      </x:c>
      <x:c r="R4831" s="268" t="n">
        <x:f>O4831-P4831-Q4831-FIXED_COST</x:f>
        <x:v>19038.07347721042</x:v>
      </x:c>
      <x:c r="S4831" s="139" t="str">
        <x:f>IF(AND(L4831&lt;=TOTAL_BED_CAP,N4831&lt;=TEMP_WORKER_CAP),"YES","NO")</x:f>
        <x:v>YES</x:v>
      </x:c>
      <x:c r="T4831" s="139" t="n">
        <x:f>IF(S4831="YES",R4831,-1E+99)</x:f>
        <x:v>19038.07347721042</x:v>
      </x:c>
    </x:row>
    <x:row r="4832">
      <x:c r="A4832" s="139"/>
      <x:c r="B4832" s="139"/>
      <x:c r="C4832" s="139"/>
      <x:c r="D4832" s="139"/>
      <x:c r="E4832" s="139"/>
      <x:c r="F4832" s="139"/>
      <x:c r="G4832" s="139"/>
      <x:c r="H4832" s="139"/>
      <x:c r="I4832" s="266" t="n">
        <x:f>INT((ROW()-ROW($I$46))/((CARROT_CAP+1)*(MESCLUN_CAP+1)))</x:f>
        <x:v>7</x:v>
      </x:c>
      <x:c r="J4832" s="266" t="n">
        <x:f>MOD(INT((ROW()-ROW($I$46))/(MESCLUN_CAP+1)),CARROT_CAP+1)</x:f>
        <x:v>7</x:v>
      </x:c>
      <x:c r="K4832" s="266" t="n">
        <x:f>MOD(ROW()-ROW($I$46),MESCLUN_CAP+1)</x:f>
        <x:v>12</x:v>
      </x:c>
      <x:c r="L4832" s="266" t="n">
        <x:f>SUM(I4832:K4832)</x:f>
        <x:v>26</x:v>
      </x:c>
      <x:c r="M4832" s="267" t="n">
        <x:f>I4832*TOMATO_HOURS*WEEKS*(1+TOMATO_DIM)^I4832+J4832*CARROT_HOURS*WEEKS*(1+CARROT_DIM)^J4832+K4832*MESCLUN_HOURS*WEEKS*(1+MESCLUN_DIM)^K4832</x:f>
        <x:v>2104.123220840744</x:v>
      </x:c>
      <x:c r="N4832" s="267" t="n">
        <x:f>MAX(M4832-FARMER_HOURS,0)/TEMP_HOURS_PER_WORKER</x:f>
        <x:v>0.9611966811394056</x:v>
      </x:c>
      <x:c r="O4832" s="268" t="n">
        <x:f>I4832*TOMATO_PRICE+J4832*CARROT_PRICE+K4832*MESCLUN_PRICE</x:f>
        <x:v>108658</x:v>
      </x:c>
      <x:c r="P4832" s="268" t="n">
        <x:f>I4832*TOMATO_FERTILIZER+J4832*CARROT_FERTILIZER+K4832*MESCLUN_FERTILIZER</x:f>
        <x:v>19800</x:v>
      </x:c>
      <x:c r="Q4832" s="268" t="n">
        <x:f>MIN(M4832,FARMER_HOURS)*FARMER_RATE+MAX(M4832-FARMER_HOURS,0)*TEMP_RATE</x:f>
        <x:v>49029.91702848514</x:v>
      </x:c>
      <x:c r="R4832" s="268" t="n">
        <x:f>O4832-P4832-Q4832-FIXED_COST</x:f>
        <x:v>19828.082971514857</x:v>
      </x:c>
      <x:c r="S4832" s="139" t="str">
        <x:f>IF(AND(L4832&lt;=TOTAL_BED_CAP,N4832&lt;=TEMP_WORKER_CAP),"YES","NO")</x:f>
        <x:v>YES</x:v>
      </x:c>
      <x:c r="T4832" s="139" t="n">
        <x:f>IF(S4832="YES",R4832,-1E+99)</x:f>
        <x:v>19828.082971514857</x:v>
      </x:c>
    </x:row>
    <x:row r="4833">
      <x:c r="A4833" s="139"/>
      <x:c r="B4833" s="139"/>
      <x:c r="C4833" s="139"/>
      <x:c r="D4833" s="139"/>
      <x:c r="E4833" s="139"/>
      <x:c r="F4833" s="139"/>
      <x:c r="G4833" s="139"/>
      <x:c r="H4833" s="139"/>
      <x:c r="I4833" s="266" t="n">
        <x:f>INT((ROW()-ROW($I$46))/((CARROT_CAP+1)*(MESCLUN_CAP+1)))</x:f>
        <x:v>7</x:v>
      </x:c>
      <x:c r="J4833" s="266" t="n">
        <x:f>MOD(INT((ROW()-ROW($I$46))/(MESCLUN_CAP+1)),CARROT_CAP+1)</x:f>
        <x:v>7</x:v>
      </x:c>
      <x:c r="K4833" s="266" t="n">
        <x:f>MOD(ROW()-ROW($I$46),MESCLUN_CAP+1)</x:f>
        <x:v>13</x:v>
      </x:c>
      <x:c r="L4833" s="266" t="n">
        <x:f>SUM(I4833:K4833)</x:f>
        <x:v>27</x:v>
      </x:c>
      <x:c r="M4833" s="267" t="n">
        <x:f>I4833*TOMATO_HOURS*WEEKS*(1+TOMATO_DIM)^I4833+J4833*CARROT_HOURS*WEEKS*(1+CARROT_DIM)^J4833+K4833*MESCLUN_HOURS*WEEKS*(1+MESCLUN_DIM)^K4833</x:f>
        <x:v>2164.8451915491287</x:v>
      </x:c>
      <x:c r="N4833" s="267" t="n">
        <x:f>MAX(M4833-FARMER_HOURS,0)/TEMP_HOURS_PER_WORKER</x:f>
        <x:v>1.0033647163535615</x:v>
      </x:c>
      <x:c r="O4833" s="268" t="n">
        <x:f>I4833*TOMATO_PRICE+J4833*CARROT_PRICE+K4833*MESCLUN_PRICE</x:f>
        <x:v>111358</x:v>
      </x:c>
      <x:c r="P4833" s="268" t="n">
        <x:f>I4833*TOMATO_FERTILIZER+J4833*CARROT_FERTILIZER+K4833*MESCLUN_FERTILIZER</x:f>
        <x:v>20680</x:v>
      </x:c>
      <x:c r="Q4833" s="268" t="n">
        <x:f>MIN(M4833,FARMER_HOURS)*FARMER_RATE+MAX(M4833-FARMER_HOURS,0)*TEMP_RATE</x:f>
        <x:v>50084.117908839034</x:v>
      </x:c>
      <x:c r="R4833" s="268" t="n">
        <x:f>O4833-P4833-Q4833-FIXED_COST</x:f>
        <x:v>20593.882091160966</x:v>
      </x:c>
      <x:c r="S4833" s="139" t="str">
        <x:f>IF(AND(L4833&lt;=TOTAL_BED_CAP,N4833&lt;=TEMP_WORKER_CAP),"YES","NO")</x:f>
        <x:v>YES</x:v>
      </x:c>
      <x:c r="T4833" s="139" t="n">
        <x:f>IF(S4833="YES",R4833,-1E+99)</x:f>
        <x:v>20593.882091160966</x:v>
      </x:c>
    </x:row>
    <x:row r="4834">
      <x:c r="A4834" s="139"/>
      <x:c r="B4834" s="139"/>
      <x:c r="C4834" s="139"/>
      <x:c r="D4834" s="139"/>
      <x:c r="E4834" s="139"/>
      <x:c r="F4834" s="139"/>
      <x:c r="G4834" s="139"/>
      <x:c r="H4834" s="139"/>
      <x:c r="I4834" s="266" t="n">
        <x:f>INT((ROW()-ROW($I$46))/((CARROT_CAP+1)*(MESCLUN_CAP+1)))</x:f>
        <x:v>7</x:v>
      </x:c>
      <x:c r="J4834" s="266" t="n">
        <x:f>MOD(INT((ROW()-ROW($I$46))/(MESCLUN_CAP+1)),CARROT_CAP+1)</x:f>
        <x:v>7</x:v>
      </x:c>
      <x:c r="K4834" s="266" t="n">
        <x:f>MOD(ROW()-ROW($I$46),MESCLUN_CAP+1)</x:f>
        <x:v>14</x:v>
      </x:c>
      <x:c r="L4834" s="266" t="n">
        <x:f>SUM(I4834:K4834)</x:f>
        <x:v>28</x:v>
      </x:c>
      <x:c r="M4834" s="267" t="n">
        <x:f>I4834*TOMATO_HOURS*WEEKS*(1+TOMATO_DIM)^I4834+J4834*CARROT_HOURS*WEEKS*(1+CARROT_DIM)^J4834+K4834*MESCLUN_HOURS*WEEKS*(1+MESCLUN_DIM)^K4834</x:f>
        <x:v>2226.9872728627897</x:v>
      </x:c>
      <x:c r="N4834" s="267" t="n">
        <x:f>MAX(M4834-FARMER_HOURS,0)/TEMP_HOURS_PER_WORKER</x:f>
        <x:v>1.0465189394880485</x:v>
      </x:c>
      <x:c r="O4834" s="268" t="n">
        <x:f>I4834*TOMATO_PRICE+J4834*CARROT_PRICE+K4834*MESCLUN_PRICE</x:f>
        <x:v>114058</x:v>
      </x:c>
      <x:c r="P4834" s="268" t="n">
        <x:f>I4834*TOMATO_FERTILIZER+J4834*CARROT_FERTILIZER+K4834*MESCLUN_FERTILIZER</x:f>
        <x:v>21560</x:v>
      </x:c>
      <x:c r="Q4834" s="268" t="n">
        <x:f>MIN(M4834,FARMER_HOURS)*FARMER_RATE+MAX(M4834-FARMER_HOURS,0)*TEMP_RATE</x:f>
        <x:v>51162.973487201205</x:v>
      </x:c>
      <x:c r="R4834" s="268" t="n">
        <x:f>O4834-P4834-Q4834-FIXED_COST</x:f>
        <x:v>21335.026512798795</x:v>
      </x:c>
      <x:c r="S4834" s="139" t="str">
        <x:f>IF(AND(L4834&lt;=TOTAL_BED_CAP,N4834&lt;=TEMP_WORKER_CAP),"YES","NO")</x:f>
        <x:v>YES</x:v>
      </x:c>
      <x:c r="T4834" s="139" t="n">
        <x:f>IF(S4834="YES",R4834,-1E+99)</x:f>
        <x:v>21335.026512798795</x:v>
      </x:c>
    </x:row>
    <x:row r="4835">
      <x:c r="A4835" s="139"/>
      <x:c r="B4835" s="139"/>
      <x:c r="C4835" s="139"/>
      <x:c r="D4835" s="139"/>
      <x:c r="E4835" s="139"/>
      <x:c r="F4835" s="139"/>
      <x:c r="G4835" s="139"/>
      <x:c r="H4835" s="139"/>
      <x:c r="I4835" s="266" t="n">
        <x:f>INT((ROW()-ROW($I$46))/((CARROT_CAP+1)*(MESCLUN_CAP+1)))</x:f>
        <x:v>7</x:v>
      </x:c>
      <x:c r="J4835" s="266" t="n">
        <x:f>MOD(INT((ROW()-ROW($I$46))/(MESCLUN_CAP+1)),CARROT_CAP+1)</x:f>
        <x:v>7</x:v>
      </x:c>
      <x:c r="K4835" s="266" t="n">
        <x:f>MOD(ROW()-ROW($I$46),MESCLUN_CAP+1)</x:f>
        <x:v>15</x:v>
      </x:c>
      <x:c r="L4835" s="266" t="n">
        <x:f>SUM(I4835:K4835)</x:f>
        <x:v>29</x:v>
      </x:c>
      <x:c r="M4835" s="267" t="n">
        <x:f>I4835*TOMATO_HOURS*WEEKS*(1+TOMATO_DIM)^I4835+J4835*CARROT_HOURS*WEEKS*(1+CARROT_DIM)^J4835+K4835*MESCLUN_HOURS*WEEKS*(1+MESCLUN_DIM)^K4835</x:f>
        <x:v>2290.575479738936</x:v>
      </x:c>
      <x:c r="N4835" s="267" t="n">
        <x:f>MAX(M4835-FARMER_HOURS,0)/TEMP_HOURS_PER_WORKER</x:f>
        <x:v>1.090677416485372</x:v>
      </x:c>
      <x:c r="O4835" s="268" t="n">
        <x:f>I4835*TOMATO_PRICE+J4835*CARROT_PRICE+K4835*MESCLUN_PRICE</x:f>
        <x:v>116758</x:v>
      </x:c>
      <x:c r="P4835" s="268" t="n">
        <x:f>I4835*TOMATO_FERTILIZER+J4835*CARROT_FERTILIZER+K4835*MESCLUN_FERTILIZER</x:f>
        <x:v>22440</x:v>
      </x:c>
      <x:c r="Q4835" s="268" t="n">
        <x:f>MIN(M4835,FARMER_HOURS)*FARMER_RATE+MAX(M4835-FARMER_HOURS,0)*TEMP_RATE</x:f>
        <x:v>52266.935412134306</x:v>
      </x:c>
      <x:c r="R4835" s="268" t="n">
        <x:f>O4835-P4835-Q4835-FIXED_COST</x:f>
        <x:v>22051.064587865694</x:v>
      </x:c>
      <x:c r="S4835" s="139" t="str">
        <x:f>IF(AND(L4835&lt;=TOTAL_BED_CAP,N4835&lt;=TEMP_WORKER_CAP),"YES","NO")</x:f>
        <x:v>YES</x:v>
      </x:c>
      <x:c r="T4835" s="139" t="n">
        <x:f>IF(S4835="YES",R4835,-1E+99)</x:f>
        <x:v>22051.064587865694</x:v>
      </x:c>
    </x:row>
    <x:row r="4836">
      <x:c r="A4836" s="139"/>
      <x:c r="B4836" s="139"/>
      <x:c r="C4836" s="139"/>
      <x:c r="D4836" s="139"/>
      <x:c r="E4836" s="139"/>
      <x:c r="F4836" s="139"/>
      <x:c r="G4836" s="139"/>
      <x:c r="H4836" s="139"/>
      <x:c r="I4836" s="266" t="n">
        <x:f>INT((ROW()-ROW($I$46))/((CARROT_CAP+1)*(MESCLUN_CAP+1)))</x:f>
        <x:v>7</x:v>
      </x:c>
      <x:c r="J4836" s="266" t="n">
        <x:f>MOD(INT((ROW()-ROW($I$46))/(MESCLUN_CAP+1)),CARROT_CAP+1)</x:f>
        <x:v>7</x:v>
      </x:c>
      <x:c r="K4836" s="266" t="n">
        <x:f>MOD(ROW()-ROW($I$46),MESCLUN_CAP+1)</x:f>
        <x:v>16</x:v>
      </x:c>
      <x:c r="L4836" s="266" t="n">
        <x:f>SUM(I4836:K4836)</x:f>
        <x:v>30</x:v>
      </x:c>
      <x:c r="M4836" s="267" t="n">
        <x:f>I4836*TOMATO_HOURS*WEEKS*(1+TOMATO_DIM)^I4836+J4836*CARROT_HOURS*WEEKS*(1+CARROT_DIM)^J4836+K4836*MESCLUN_HOURS*WEEKS*(1+MESCLUN_DIM)^K4836</x:f>
        <x:v>2355.636255616425</x:v>
      </x:c>
      <x:c r="N4836" s="267" t="n">
        <x:f>MAX(M4836-FARMER_HOURS,0)/TEMP_HOURS_PER_WORKER</x:f>
        <x:v>1.1358585108447394</x:v>
      </x:c>
      <x:c r="O4836" s="268" t="n">
        <x:f>I4836*TOMATO_PRICE+J4836*CARROT_PRICE+K4836*MESCLUN_PRICE</x:f>
        <x:v>119458</x:v>
      </x:c>
      <x:c r="P4836" s="268" t="n">
        <x:f>I4836*TOMATO_FERTILIZER+J4836*CARROT_FERTILIZER+K4836*MESCLUN_FERTILIZER</x:f>
        <x:v>23320</x:v>
      </x:c>
      <x:c r="Q4836" s="268" t="n">
        <x:f>MIN(M4836,FARMER_HOURS)*FARMER_RATE+MAX(M4836-FARMER_HOURS,0)*TEMP_RATE</x:f>
        <x:v>53396.46277111849</x:v>
      </x:c>
      <x:c r="R4836" s="268" t="n">
        <x:f>O4836-P4836-Q4836-FIXED_COST</x:f>
        <x:v>22741.537228881512</x:v>
      </x:c>
      <x:c r="S4836" s="139" t="str">
        <x:f>IF(AND(L4836&lt;=TOTAL_BED_CAP,N4836&lt;=TEMP_WORKER_CAP),"YES","NO")</x:f>
        <x:v>YES</x:v>
      </x:c>
      <x:c r="T4836" s="139" t="n">
        <x:f>IF(S4836="YES",R4836,-1E+99)</x:f>
        <x:v>22741.537228881512</x:v>
      </x:c>
    </x:row>
    <x:row r="4837">
      <x:c r="A4837" s="139"/>
      <x:c r="B4837" s="139"/>
      <x:c r="C4837" s="139"/>
      <x:c r="D4837" s="139"/>
      <x:c r="E4837" s="139"/>
      <x:c r="F4837" s="139"/>
      <x:c r="G4837" s="139"/>
      <x:c r="H4837" s="139"/>
      <x:c r="I4837" s="266" t="n">
        <x:f>INT((ROW()-ROW($I$46))/((CARROT_CAP+1)*(MESCLUN_CAP+1)))</x:f>
        <x:v>7</x:v>
      </x:c>
      <x:c r="J4837" s="266" t="n">
        <x:f>MOD(INT((ROW()-ROW($I$46))/(MESCLUN_CAP+1)),CARROT_CAP+1)</x:f>
        <x:v>7</x:v>
      </x:c>
      <x:c r="K4837" s="266" t="n">
        <x:f>MOD(ROW()-ROW($I$46),MESCLUN_CAP+1)</x:f>
        <x:v>17</x:v>
      </x:c>
      <x:c r="L4837" s="266" t="n">
        <x:f>SUM(I4837:K4837)</x:f>
        <x:v>31</x:v>
      </x:c>
      <x:c r="M4837" s="267" t="n">
        <x:f>I4837*TOMATO_HOURS*WEEKS*(1+TOMATO_DIM)^I4837+J4837*CARROT_HOURS*WEEKS*(1+CARROT_DIM)^J4837+K4837*MESCLUN_HOURS*WEEKS*(1+MESCLUN_DIM)^K4837</x:f>
        <x:v>2422.1964790629654</x:v>
      </x:c>
      <x:c r="N4837" s="267" t="n">
        <x:f>MAX(M4837-FARMER_HOURS,0)/TEMP_HOURS_PER_WORKER</x:f>
        <x:v>1.1820808882381704</x:v>
      </x:c>
      <x:c r="O4837" s="268" t="n">
        <x:f>I4837*TOMATO_PRICE+J4837*CARROT_PRICE+K4837*MESCLUN_PRICE</x:f>
        <x:v>122158</x:v>
      </x:c>
      <x:c r="P4837" s="268" t="n">
        <x:f>I4837*TOMATO_FERTILIZER+J4837*CARROT_FERTILIZER+K4837*MESCLUN_FERTILIZER</x:f>
        <x:v>24200</x:v>
      </x:c>
      <x:c r="Q4837" s="268" t="n">
        <x:f>MIN(M4837,FARMER_HOURS)*FARMER_RATE+MAX(M4837-FARMER_HOURS,0)*TEMP_RATE</x:f>
        <x:v>54552.02220595426</x:v>
      </x:c>
      <x:c r="R4837" s="268" t="n">
        <x:f>O4837-P4837-Q4837-FIXED_COST</x:f>
        <x:v>23405.977794045742</x:v>
      </x:c>
      <x:c r="S4837" s="139" t="str">
        <x:f>IF(AND(L4837&lt;=TOTAL_BED_CAP,N4837&lt;=TEMP_WORKER_CAP),"YES","NO")</x:f>
        <x:v>YES</x:v>
      </x:c>
      <x:c r="T4837" s="139" t="n">
        <x:f>IF(S4837="YES",R4837,-1E+99)</x:f>
        <x:v>23405.977794045742</x:v>
      </x:c>
    </x:row>
    <x:row r="4838">
      <x:c r="A4838" s="139"/>
      <x:c r="B4838" s="139"/>
      <x:c r="C4838" s="139"/>
      <x:c r="D4838" s="139"/>
      <x:c r="E4838" s="139"/>
      <x:c r="F4838" s="139"/>
      <x:c r="G4838" s="139"/>
      <x:c r="H4838" s="139"/>
      <x:c r="I4838" s="266" t="n">
        <x:f>INT((ROW()-ROW($I$46))/((CARROT_CAP+1)*(MESCLUN_CAP+1)))</x:f>
        <x:v>7</x:v>
      </x:c>
      <x:c r="J4838" s="266" t="n">
        <x:f>MOD(INT((ROW()-ROW($I$46))/(MESCLUN_CAP+1)),CARROT_CAP+1)</x:f>
        <x:v>7</x:v>
      </x:c>
      <x:c r="K4838" s="266" t="n">
        <x:f>MOD(ROW()-ROW($I$46),MESCLUN_CAP+1)</x:f>
        <x:v>18</x:v>
      </x:c>
      <x:c r="L4838" s="266" t="n">
        <x:f>SUM(I4838:K4838)</x:f>
        <x:v>32</x:v>
      </x:c>
      <x:c r="M4838" s="267" t="n">
        <x:f>I4838*TOMATO_HOURS*WEEKS*(1+TOMATO_DIM)^I4838+J4838*CARROT_HOURS*WEEKS*(1+CARROT_DIM)^J4838+K4838*MESCLUN_HOURS*WEEKS*(1+MESCLUN_DIM)^K4838</x:f>
        <x:v>2490.2834705215523</x:v>
      </x:c>
      <x:c r="N4838" s="267" t="n">
        <x:f>MAX(M4838-FARMER_HOURS,0)/TEMP_HOURS_PER_WORKER</x:f>
        <x:v>1.2293635211955225</x:v>
      </x:c>
      <x:c r="O4838" s="268" t="n">
        <x:f>I4838*TOMATO_PRICE+J4838*CARROT_PRICE+K4838*MESCLUN_PRICE</x:f>
        <x:v>124858</x:v>
      </x:c>
      <x:c r="P4838" s="268" t="n">
        <x:f>I4838*TOMATO_FERTILIZER+J4838*CARROT_FERTILIZER+K4838*MESCLUN_FERTILIZER</x:f>
        <x:v>25080</x:v>
      </x:c>
      <x:c r="Q4838" s="268" t="n">
        <x:f>MIN(M4838,FARMER_HOURS)*FARMER_RATE+MAX(M4838-FARMER_HOURS,0)*TEMP_RATE</x:f>
        <x:v>55734.088029888066</x:v>
      </x:c>
      <x:c r="R4838" s="268" t="n">
        <x:f>O4838-P4838-Q4838-FIXED_COST</x:f>
        <x:v>24043.911970111934</x:v>
      </x:c>
      <x:c r="S4838" s="139" t="str">
        <x:f>IF(AND(L4838&lt;=TOTAL_BED_CAP,N4838&lt;=TEMP_WORKER_CAP),"YES","NO")</x:f>
        <x:v>YES</x:v>
      </x:c>
      <x:c r="T4838" s="139" t="n">
        <x:f>IF(S4838="YES",R4838,-1E+99)</x:f>
        <x:v>24043.911970111934</x:v>
      </x:c>
    </x:row>
    <x:row r="4839">
      <x:c r="A4839" s="139"/>
      <x:c r="B4839" s="139"/>
      <x:c r="C4839" s="139"/>
      <x:c r="D4839" s="139"/>
      <x:c r="E4839" s="139"/>
      <x:c r="F4839" s="139"/>
      <x:c r="G4839" s="139"/>
      <x:c r="H4839" s="139"/>
      <x:c r="I4839" s="266" t="n">
        <x:f>INT((ROW()-ROW($I$46))/((CARROT_CAP+1)*(MESCLUN_CAP+1)))</x:f>
        <x:v>7</x:v>
      </x:c>
      <x:c r="J4839" s="266" t="n">
        <x:f>MOD(INT((ROW()-ROW($I$46))/(MESCLUN_CAP+1)),CARROT_CAP+1)</x:f>
        <x:v>7</x:v>
      </x:c>
      <x:c r="K4839" s="266" t="n">
        <x:f>MOD(ROW()-ROW($I$46),MESCLUN_CAP+1)</x:f>
        <x:v>19</x:v>
      </x:c>
      <x:c r="L4839" s="266" t="n">
        <x:f>SUM(I4839:K4839)</x:f>
        <x:v>33</x:v>
      </x:c>
      <x:c r="M4839" s="267" t="n">
        <x:f>I4839*TOMATO_HOURS*WEEKS*(1+TOMATO_DIM)^I4839+J4839*CARROT_HOURS*WEEKS*(1+CARROT_DIM)^J4839+K4839*MESCLUN_HOURS*WEEKS*(1+MESCLUN_DIM)^K4839</x:f>
        <x:v>2559.9249991575743</x:v>
      </x:c>
      <x:c r="N4839" s="267" t="n">
        <x:f>MAX(M4839-FARMER_HOURS,0)/TEMP_HOURS_PER_WORKER</x:f>
        <x:v>1.2777256938594266</x:v>
      </x:c>
      <x:c r="O4839" s="268" t="n">
        <x:f>I4839*TOMATO_PRICE+J4839*CARROT_PRICE+K4839*MESCLUN_PRICE</x:f>
        <x:v>127558</x:v>
      </x:c>
      <x:c r="P4839" s="268" t="n">
        <x:f>I4839*TOMATO_FERTILIZER+J4839*CARROT_FERTILIZER+K4839*MESCLUN_FERTILIZER</x:f>
        <x:v>25960</x:v>
      </x:c>
      <x:c r="Q4839" s="268" t="n">
        <x:f>MIN(M4839,FARMER_HOURS)*FARMER_RATE+MAX(M4839-FARMER_HOURS,0)*TEMP_RATE</x:f>
        <x:v>56943.14234648566</x:v>
      </x:c>
      <x:c r="R4839" s="268" t="n">
        <x:f>O4839-P4839-Q4839-FIXED_COST</x:f>
        <x:v>24654.857653514337</x:v>
      </x:c>
      <x:c r="S4839" s="139" t="str">
        <x:f>IF(AND(L4839&lt;=TOTAL_BED_CAP,N4839&lt;=TEMP_WORKER_CAP),"YES","NO")</x:f>
        <x:v>YES</x:v>
      </x:c>
      <x:c r="T4839" s="139" t="n">
        <x:f>IF(S4839="YES",R4839,-1E+99)</x:f>
        <x:v>24654.857653514337</x:v>
      </x:c>
    </x:row>
    <x:row r="4840">
      <x:c r="A4840" s="139"/>
      <x:c r="B4840" s="139"/>
      <x:c r="C4840" s="139"/>
      <x:c r="D4840" s="139"/>
      <x:c r="E4840" s="139"/>
      <x:c r="F4840" s="139"/>
      <x:c r="G4840" s="139"/>
      <x:c r="H4840" s="139"/>
      <x:c r="I4840" s="266" t="n">
        <x:f>INT((ROW()-ROW($I$46))/((CARROT_CAP+1)*(MESCLUN_CAP+1)))</x:f>
        <x:v>7</x:v>
      </x:c>
      <x:c r="J4840" s="266" t="n">
        <x:f>MOD(INT((ROW()-ROW($I$46))/(MESCLUN_CAP+1)),CARROT_CAP+1)</x:f>
        <x:v>7</x:v>
      </x:c>
      <x:c r="K4840" s="266" t="n">
        <x:f>MOD(ROW()-ROW($I$46),MESCLUN_CAP+1)</x:f>
        <x:v>20</x:v>
      </x:c>
      <x:c r="L4840" s="266" t="n">
        <x:f>SUM(I4840:K4840)</x:f>
        <x:v>34</x:v>
      </x:c>
      <x:c r="M4840" s="267" t="n">
        <x:f>I4840*TOMATO_HOURS*WEEKS*(1+TOMATO_DIM)^I4840+J4840*CARROT_HOURS*WEEKS*(1+CARROT_DIM)^J4840+K4840*MESCLUN_HOURS*WEEKS*(1+MESCLUN_DIM)^K4840</x:f>
        <x:v>2631.1492898080514</x:v>
      </x:c>
      <x:c r="N4840" s="267" t="n">
        <x:f>MAX(M4840-FARMER_HOURS,0)/TEMP_HOURS_PER_WORKER</x:f>
        <x:v>1.3271870068111469</x:v>
      </x:c>
      <x:c r="O4840" s="268" t="n">
        <x:f>I4840*TOMATO_PRICE+J4840*CARROT_PRICE+K4840*MESCLUN_PRICE</x:f>
        <x:v>130258</x:v>
      </x:c>
      <x:c r="P4840" s="268" t="n">
        <x:f>I4840*TOMATO_FERTILIZER+J4840*CARROT_FERTILIZER+K4840*MESCLUN_FERTILIZER</x:f>
        <x:v>26840</x:v>
      </x:c>
      <x:c r="Q4840" s="268" t="n">
        <x:f>MIN(M4840,FARMER_HOURS)*FARMER_RATE+MAX(M4840-FARMER_HOURS,0)*TEMP_RATE</x:f>
        <x:v>58179.67517027867</x:v>
      </x:c>
      <x:c r="R4840" s="268" t="n">
        <x:f>O4840-P4840-Q4840-FIXED_COST</x:f>
        <x:v>25238.32482972133</x:v>
      </x:c>
      <x:c r="S4840" s="139" t="str">
        <x:f>IF(AND(L4840&lt;=TOTAL_BED_CAP,N4840&lt;=TEMP_WORKER_CAP),"YES","NO")</x:f>
        <x:v>YES</x:v>
      </x:c>
      <x:c r="T4840" s="139" t="n">
        <x:f>IF(S4840="YES",R4840,-1E+99)</x:f>
        <x:v>25238.32482972133</x:v>
      </x:c>
    </x:row>
    <x:row r="4841">
      <x:c r="A4841" s="139"/>
      <x:c r="B4841" s="139"/>
      <x:c r="C4841" s="139"/>
      <x:c r="D4841" s="139"/>
      <x:c r="E4841" s="139"/>
      <x:c r="F4841" s="139"/>
      <x:c r="G4841" s="139"/>
      <x:c r="H4841" s="139"/>
      <x:c r="I4841" s="266" t="n">
        <x:f>INT((ROW()-ROW($I$46))/((CARROT_CAP+1)*(MESCLUN_CAP+1)))</x:f>
        <x:v>7</x:v>
      </x:c>
      <x:c r="J4841" s="266" t="n">
        <x:f>MOD(INT((ROW()-ROW($I$46))/(MESCLUN_CAP+1)),CARROT_CAP+1)</x:f>
        <x:v>7</x:v>
      </x:c>
      <x:c r="K4841" s="266" t="n">
        <x:f>MOD(ROW()-ROW($I$46),MESCLUN_CAP+1)</x:f>
        <x:v>21</x:v>
      </x:c>
      <x:c r="L4841" s="266" t="n">
        <x:f>SUM(I4841:K4841)</x:f>
        <x:v>35</x:v>
      </x:c>
      <x:c r="M4841" s="267" t="n">
        <x:f>I4841*TOMATO_HOURS*WEEKS*(1+TOMATO_DIM)^I4841+J4841*CARROT_HOURS*WEEKS*(1+CARROT_DIM)^J4841+K4841*MESCLUN_HOURS*WEEKS*(1+MESCLUN_DIM)^K4841</x:f>
        <x:v>2703.985030034495</x:v>
      </x:c>
      <x:c r="N4841" s="267" t="n">
        <x:f>MAX(M4841-FARMER_HOURS,0)/TEMP_HOURS_PER_WORKER</x:f>
        <x:v>1.3777673819683993</x:v>
      </x:c>
      <x:c r="O4841" s="268" t="n">
        <x:f>I4841*TOMATO_PRICE+J4841*CARROT_PRICE+K4841*MESCLUN_PRICE</x:f>
        <x:v>132958</x:v>
      </x:c>
      <x:c r="P4841" s="268" t="n">
        <x:f>I4841*TOMATO_FERTILIZER+J4841*CARROT_FERTILIZER+K4841*MESCLUN_FERTILIZER</x:f>
        <x:v>27720</x:v>
      </x:c>
      <x:c r="Q4841" s="268" t="n">
        <x:f>MIN(M4841,FARMER_HOURS)*FARMER_RATE+MAX(M4841-FARMER_HOURS,0)*TEMP_RATE</x:f>
        <x:v>59444.18454920998</x:v>
      </x:c>
      <x:c r="R4841" s="268" t="n">
        <x:f>O4841-P4841-Q4841-FIXED_COST</x:f>
        <x:v>25793.815450790018</x:v>
      </x:c>
      <x:c r="S4841" s="139" t="str">
        <x:f>IF(AND(L4841&lt;=TOTAL_BED_CAP,N4841&lt;=TEMP_WORKER_CAP),"YES","NO")</x:f>
        <x:v>YES</x:v>
      </x:c>
      <x:c r="T4841" s="139" t="n">
        <x:f>IF(S4841="YES",R4841,-1E+99)</x:f>
        <x:v>25793.815450790018</x:v>
      </x:c>
    </x:row>
    <x:row r="4842">
      <x:c r="A4842" s="139"/>
      <x:c r="B4842" s="139"/>
      <x:c r="C4842" s="139"/>
      <x:c r="D4842" s="139"/>
      <x:c r="E4842" s="139"/>
      <x:c r="F4842" s="139"/>
      <x:c r="G4842" s="139"/>
      <x:c r="H4842" s="139"/>
      <x:c r="I4842" s="266" t="n">
        <x:f>INT((ROW()-ROW($I$46))/((CARROT_CAP+1)*(MESCLUN_CAP+1)))</x:f>
        <x:v>7</x:v>
      </x:c>
      <x:c r="J4842" s="266" t="n">
        <x:f>MOD(INT((ROW()-ROW($I$46))/(MESCLUN_CAP+1)),CARROT_CAP+1)</x:f>
        <x:v>7</x:v>
      </x:c>
      <x:c r="K4842" s="266" t="n">
        <x:f>MOD(ROW()-ROW($I$46),MESCLUN_CAP+1)</x:f>
        <x:v>22</x:v>
      </x:c>
      <x:c r="L4842" s="266" t="n">
        <x:f>SUM(I4842:K4842)</x:f>
        <x:v>36</x:v>
      </x:c>
      <x:c r="M4842" s="267" t="n">
        <x:f>I4842*TOMATO_HOURS*WEEKS*(1+TOMATO_DIM)^I4842+J4842*CARROT_HOURS*WEEKS*(1+CARROT_DIM)^J4842+K4842*MESCLUN_HOURS*WEEKS*(1+MESCLUN_DIM)^K4842</x:f>
        <x:v>2778.461377280891</x:v>
      </x:c>
      <x:c r="N4842" s="267" t="n">
        <x:f>MAX(M4842-FARMER_HOURS,0)/TEMP_HOURS_PER_WORKER</x:f>
        <x:v>1.4294870675561744</x:v>
      </x:c>
      <x:c r="O4842" s="268" t="n">
        <x:f>I4842*TOMATO_PRICE+J4842*CARROT_PRICE+K4842*MESCLUN_PRICE</x:f>
        <x:v>135658</x:v>
      </x:c>
      <x:c r="P4842" s="268" t="n">
        <x:f>I4842*TOMATO_FERTILIZER+J4842*CARROT_FERTILIZER+K4842*MESCLUN_FERTILIZER</x:f>
        <x:v>28600</x:v>
      </x:c>
      <x:c r="Q4842" s="268" t="n">
        <x:f>MIN(M4842,FARMER_HOURS)*FARMER_RATE+MAX(M4842-FARMER_HOURS,0)*TEMP_RATE</x:f>
        <x:v>60737.17668890436</x:v>
      </x:c>
      <x:c r="R4842" s="268" t="n">
        <x:f>O4842-P4842-Q4842-FIXED_COST</x:f>
        <x:v>26320.823311095643</x:v>
      </x:c>
      <x:c r="S4842" s="139" t="str">
        <x:f>IF(AND(L4842&lt;=TOTAL_BED_CAP,N4842&lt;=TEMP_WORKER_CAP),"YES","NO")</x:f>
        <x:v>YES</x:v>
      </x:c>
      <x:c r="T4842" s="139" t="n">
        <x:f>IF(S4842="YES",R4842,-1E+99)</x:f>
        <x:v>26320.823311095643</x:v>
      </x:c>
    </x:row>
    <x:row r="4843">
      <x:c r="A4843" s="139"/>
      <x:c r="B4843" s="139"/>
      <x:c r="C4843" s="139"/>
      <x:c r="D4843" s="139"/>
      <x:c r="E4843" s="139"/>
      <x:c r="F4843" s="139"/>
      <x:c r="G4843" s="139"/>
      <x:c r="H4843" s="139"/>
      <x:c r="I4843" s="266" t="n">
        <x:f>INT((ROW()-ROW($I$46))/((CARROT_CAP+1)*(MESCLUN_CAP+1)))</x:f>
        <x:v>7</x:v>
      </x:c>
      <x:c r="J4843" s="266" t="n">
        <x:f>MOD(INT((ROW()-ROW($I$46))/(MESCLUN_CAP+1)),CARROT_CAP+1)</x:f>
        <x:v>7</x:v>
      </x:c>
      <x:c r="K4843" s="266" t="n">
        <x:f>MOD(ROW()-ROW($I$46),MESCLUN_CAP+1)</x:f>
        <x:v>23</x:v>
      </x:c>
      <x:c r="L4843" s="266" t="n">
        <x:f>SUM(I4843:K4843)</x:f>
        <x:v>37</x:v>
      </x:c>
      <x:c r="M4843" s="267" t="n">
        <x:f>I4843*TOMATO_HOURS*WEEKS*(1+TOMATO_DIM)^I4843+J4843*CARROT_HOURS*WEEKS*(1+CARROT_DIM)^J4843+K4843*MESCLUN_HOURS*WEEKS*(1+MESCLUN_DIM)^K4843</x:f>
        <x:v>2854.6079661383274</x:v>
      </x:c>
      <x:c r="N4843" s="267" t="n">
        <x:f>MAX(M4843-FARMER_HOURS,0)/TEMP_HOURS_PER_WORKER</x:f>
        <x:v>1.4823666431516163</x:v>
      </x:c>
      <x:c r="O4843" s="268" t="n">
        <x:f>I4843*TOMATO_PRICE+J4843*CARROT_PRICE+K4843*MESCLUN_PRICE</x:f>
        <x:v>138358</x:v>
      </x:c>
      <x:c r="P4843" s="268" t="n">
        <x:f>I4843*TOMATO_FERTILIZER+J4843*CARROT_FERTILIZER+K4843*MESCLUN_FERTILIZER</x:f>
        <x:v>29480</x:v>
      </x:c>
      <x:c r="Q4843" s="268" t="n">
        <x:f>MIN(M4843,FARMER_HOURS)*FARMER_RATE+MAX(M4843-FARMER_HOURS,0)*TEMP_RATE</x:f>
        <x:v>62059.166078790404</x:v>
      </x:c>
      <x:c r="R4843" s="268" t="n">
        <x:f>O4843-P4843-Q4843-FIXED_COST</x:f>
        <x:v>26818.833921209596</x:v>
      </x:c>
      <x:c r="S4843" s="139" t="str">
        <x:f>IF(AND(L4843&lt;=TOTAL_BED_CAP,N4843&lt;=TEMP_WORKER_CAP),"YES","NO")</x:f>
        <x:v>YES</x:v>
      </x:c>
      <x:c r="T4843" s="139" t="n">
        <x:f>IF(S4843="YES",R4843,-1E+99)</x:f>
        <x:v>26818.833921209596</x:v>
      </x:c>
    </x:row>
    <x:row r="4844">
      <x:c r="A4844" s="139"/>
      <x:c r="B4844" s="139"/>
      <x:c r="C4844" s="139"/>
      <x:c r="D4844" s="139"/>
      <x:c r="E4844" s="139"/>
      <x:c r="F4844" s="139"/>
      <x:c r="G4844" s="139"/>
      <x:c r="H4844" s="139"/>
      <x:c r="I4844" s="266" t="n">
        <x:f>INT((ROW()-ROW($I$46))/((CARROT_CAP+1)*(MESCLUN_CAP+1)))</x:f>
        <x:v>7</x:v>
      </x:c>
      <x:c r="J4844" s="266" t="n">
        <x:f>MOD(INT((ROW()-ROW($I$46))/(MESCLUN_CAP+1)),CARROT_CAP+1)</x:f>
        <x:v>7</x:v>
      </x:c>
      <x:c r="K4844" s="266" t="n">
        <x:f>MOD(ROW()-ROW($I$46),MESCLUN_CAP+1)</x:f>
        <x:v>24</x:v>
      </x:c>
      <x:c r="L4844" s="266" t="n">
        <x:f>SUM(I4844:K4844)</x:f>
        <x:v>38</x:v>
      </x:c>
      <x:c r="M4844" s="267" t="n">
        <x:f>I4844*TOMATO_HOURS*WEEKS*(1+TOMATO_DIM)^I4844+J4844*CARROT_HOURS*WEEKS*(1+CARROT_DIM)^J4844+K4844*MESCLUN_HOURS*WEEKS*(1+MESCLUN_DIM)^K4844</x:f>
        <x:v>2932.4549157178235</x:v>
      </x:c>
      <x:c r="N4844" s="267" t="n">
        <x:f>MAX(M4844-FARMER_HOURS,0)/TEMP_HOURS_PER_WORKER</x:f>
        <x:v>1.5364270248040441</x:v>
      </x:c>
      <x:c r="O4844" s="268" t="n">
        <x:f>I4844*TOMATO_PRICE+J4844*CARROT_PRICE+K4844*MESCLUN_PRICE</x:f>
        <x:v>141058</x:v>
      </x:c>
      <x:c r="P4844" s="268" t="n">
        <x:f>I4844*TOMATO_FERTILIZER+J4844*CARROT_FERTILIZER+K4844*MESCLUN_FERTILIZER</x:f>
        <x:v>30360</x:v>
      </x:c>
      <x:c r="Q4844" s="268" t="n">
        <x:f>MIN(M4844,FARMER_HOURS)*FARMER_RATE+MAX(M4844-FARMER_HOURS,0)*TEMP_RATE</x:f>
        <x:v>63410.6756201011</x:v>
      </x:c>
      <x:c r="R4844" s="268" t="n">
        <x:f>O4844-P4844-Q4844-FIXED_COST</x:f>
        <x:v>27287.3243798989</x:v>
      </x:c>
      <x:c r="S4844" s="139" t="str">
        <x:f>IF(AND(L4844&lt;=TOTAL_BED_CAP,N4844&lt;=TEMP_WORKER_CAP),"YES","NO")</x:f>
        <x:v>YES</x:v>
      </x:c>
      <x:c r="T4844" s="139" t="n">
        <x:f>IF(S4844="YES",R4844,-1E+99)</x:f>
        <x:v>27287.3243798989</x:v>
      </x:c>
    </x:row>
    <x:row r="4845">
      <x:c r="A4845" s="139"/>
      <x:c r="B4845" s="139"/>
      <x:c r="C4845" s="139"/>
      <x:c r="D4845" s="139"/>
      <x:c r="E4845" s="139"/>
      <x:c r="F4845" s="139"/>
      <x:c r="G4845" s="139"/>
      <x:c r="H4845" s="139"/>
      <x:c r="I4845" s="266" t="n">
        <x:f>INT((ROW()-ROW($I$46))/((CARROT_CAP+1)*(MESCLUN_CAP+1)))</x:f>
        <x:v>7</x:v>
      </x:c>
      <x:c r="J4845" s="266" t="n">
        <x:f>MOD(INT((ROW()-ROW($I$46))/(MESCLUN_CAP+1)),CARROT_CAP+1)</x:f>
        <x:v>7</x:v>
      </x:c>
      <x:c r="K4845" s="266" t="n">
        <x:f>MOD(ROW()-ROW($I$46),MESCLUN_CAP+1)</x:f>
        <x:v>25</x:v>
      </x:c>
      <x:c r="L4845" s="266" t="n">
        <x:f>SUM(I4845:K4845)</x:f>
        <x:v>39</x:v>
      </x:c>
      <x:c r="M4845" s="267" t="n">
        <x:f>I4845*TOMATO_HOURS*WEEKS*(1+TOMATO_DIM)^I4845+J4845*CARROT_HOURS*WEEKS*(1+CARROT_DIM)^J4845+K4845*MESCLUN_HOURS*WEEKS*(1+MESCLUN_DIM)^K4845</x:f>
        <x:v>3012.0328371329206</x:v>
      </x:c>
      <x:c r="N4845" s="267" t="n">
        <x:f>MAX(M4845-FARMER_HOURS,0)/TEMP_HOURS_PER_WORKER</x:f>
        <x:v>1.5916894702311948</x:v>
      </x:c>
      <x:c r="O4845" s="268" t="n">
        <x:f>I4845*TOMATO_PRICE+J4845*CARROT_PRICE+K4845*MESCLUN_PRICE</x:f>
        <x:v>143758</x:v>
      </x:c>
      <x:c r="P4845" s="268" t="n">
        <x:f>I4845*TOMATO_FERTILIZER+J4845*CARROT_FERTILIZER+K4845*MESCLUN_FERTILIZER</x:f>
        <x:v>31240</x:v>
      </x:c>
      <x:c r="Q4845" s="268" t="n">
        <x:f>MIN(M4845,FARMER_HOURS)*FARMER_RATE+MAX(M4845-FARMER_HOURS,0)*TEMP_RATE</x:f>
        <x:v>64792.23675577987</x:v>
      </x:c>
      <x:c r="R4845" s="268" t="n">
        <x:f>O4845-P4845-Q4845-FIXED_COST</x:f>
        <x:v>27725.76324422013</x:v>
      </x:c>
      <x:c r="S4845" s="139" t="str">
        <x:f>IF(AND(L4845&lt;=TOTAL_BED_CAP,N4845&lt;=TEMP_WORKER_CAP),"YES","NO")</x:f>
        <x:v>YES</x:v>
      </x:c>
      <x:c r="T4845" s="139" t="n">
        <x:f>IF(S4845="YES",R4845,-1E+99)</x:f>
        <x:v>27725.76324422013</x:v>
      </x:c>
    </x:row>
    <x:row r="4846">
      <x:c r="A4846" s="139"/>
      <x:c r="B4846" s="139"/>
      <x:c r="C4846" s="139"/>
      <x:c r="D4846" s="139"/>
      <x:c r="E4846" s="139"/>
      <x:c r="F4846" s="139"/>
      <x:c r="G4846" s="139"/>
      <x:c r="H4846" s="139"/>
      <x:c r="I4846" s="266" t="n">
        <x:f>INT((ROW()-ROW($I$46))/((CARROT_CAP+1)*(MESCLUN_CAP+1)))</x:f>
        <x:v>7</x:v>
      </x:c>
      <x:c r="J4846" s="266" t="n">
        <x:f>MOD(INT((ROW()-ROW($I$46))/(MESCLUN_CAP+1)),CARROT_CAP+1)</x:f>
        <x:v>7</x:v>
      </x:c>
      <x:c r="K4846" s="266" t="n">
        <x:f>MOD(ROW()-ROW($I$46),MESCLUN_CAP+1)</x:f>
        <x:v>26</x:v>
      </x:c>
      <x:c r="L4846" s="266" t="n">
        <x:f>SUM(I4846:K4846)</x:f>
        <x:v>40</x:v>
      </x:c>
      <x:c r="M4846" s="267" t="n">
        <x:f>I4846*TOMATO_HOURS*WEEKS*(1+TOMATO_DIM)^I4846+J4846*CARROT_HOURS*WEEKS*(1+CARROT_DIM)^J4846+K4846*MESCLUN_HOURS*WEEKS*(1+MESCLUN_DIM)^K4846</x:f>
        <x:v>3093.3728410936383</x:v>
      </x:c>
      <x:c r="N4846" s="267" t="n">
        <x:f>MAX(M4846-FARMER_HOURS,0)/TEMP_HOURS_PER_WORKER</x:f>
        <x:v>1.6481755840928043</x:v>
      </x:c>
      <x:c r="O4846" s="268" t="n">
        <x:f>I4846*TOMATO_PRICE+J4846*CARROT_PRICE+K4846*MESCLUN_PRICE</x:f>
        <x:v>146458</x:v>
      </x:c>
      <x:c r="P4846" s="268" t="n">
        <x:f>I4846*TOMATO_FERTILIZER+J4846*CARROT_FERTILIZER+K4846*MESCLUN_FERTILIZER</x:f>
        <x:v>32120</x:v>
      </x:c>
      <x:c r="Q4846" s="268" t="n">
        <x:f>MIN(M4846,FARMER_HOURS)*FARMER_RATE+MAX(M4846-FARMER_HOURS,0)*TEMP_RATE</x:f>
        <x:v>66204.38960232011</x:v>
      </x:c>
      <x:c r="R4846" s="268" t="n">
        <x:f>O4846-P4846-Q4846-FIXED_COST</x:f>
        <x:v>28133.61039767989</x:v>
      </x:c>
      <x:c r="S4846" s="139" t="str">
        <x:f>IF(AND(L4846&lt;=TOTAL_BED_CAP,N4846&lt;=TEMP_WORKER_CAP),"YES","NO")</x:f>
        <x:v>YES</x:v>
      </x:c>
      <x:c r="T4846" s="139" t="n">
        <x:f>IF(S4846="YES",R4846,-1E+99)</x:f>
        <x:v>28133.61039767989</x:v>
      </x:c>
    </x:row>
    <x:row r="4847">
      <x:c r="A4847" s="139"/>
      <x:c r="B4847" s="139"/>
      <x:c r="C4847" s="139"/>
      <x:c r="D4847" s="139"/>
      <x:c r="E4847" s="139"/>
      <x:c r="F4847" s="139"/>
      <x:c r="G4847" s="139"/>
      <x:c r="H4847" s="139"/>
      <x:c r="I4847" s="266" t="n">
        <x:f>INT((ROW()-ROW($I$46))/((CARROT_CAP+1)*(MESCLUN_CAP+1)))</x:f>
        <x:v>7</x:v>
      </x:c>
      <x:c r="J4847" s="266" t="n">
        <x:f>MOD(INT((ROW()-ROW($I$46))/(MESCLUN_CAP+1)),CARROT_CAP+1)</x:f>
        <x:v>7</x:v>
      </x:c>
      <x:c r="K4847" s="266" t="n">
        <x:f>MOD(ROW()-ROW($I$46),MESCLUN_CAP+1)</x:f>
        <x:v>27</x:v>
      </x:c>
      <x:c r="L4847" s="266" t="n">
        <x:f>SUM(I4847:K4847)</x:f>
        <x:v>41</x:v>
      </x:c>
      <x:c r="M4847" s="267" t="n">
        <x:f>I4847*TOMATO_HOURS*WEEKS*(1+TOMATO_DIM)^I4847+J4847*CARROT_HOURS*WEEKS*(1+CARROT_DIM)^J4847+K4847*MESCLUN_HOURS*WEEKS*(1+MESCLUN_DIM)^K4847</x:f>
        <x:v>3176.5065456133952</x:v>
      </x:c>
      <x:c r="N4847" s="267" t="n">
        <x:f>MAX(M4847-FARMER_HOURS,0)/TEMP_HOURS_PER_WORKER</x:f>
        <x:v>1.7059073233426356</x:v>
      </x:c>
      <x:c r="O4847" s="268" t="n">
        <x:f>I4847*TOMATO_PRICE+J4847*CARROT_PRICE+K4847*MESCLUN_PRICE</x:f>
        <x:v>149158</x:v>
      </x:c>
      <x:c r="P4847" s="268" t="n">
        <x:f>I4847*TOMATO_FERTILIZER+J4847*CARROT_FERTILIZER+K4847*MESCLUN_FERTILIZER</x:f>
        <x:v>33000</x:v>
      </x:c>
      <x:c r="Q4847" s="268" t="n">
        <x:f>MIN(M4847,FARMER_HOURS)*FARMER_RATE+MAX(M4847-FARMER_HOURS,0)*TEMP_RATE</x:f>
        <x:v>67647.68308356589</x:v>
      </x:c>
      <x:c r="R4847" s="268" t="n">
        <x:f>O4847-P4847-Q4847-FIXED_COST</x:f>
        <x:v>28510.31691643411</x:v>
      </x:c>
      <x:c r="S4847" s="139" t="str">
        <x:f>IF(AND(L4847&lt;=TOTAL_BED_CAP,N4847&lt;=TEMP_WORKER_CAP),"YES","NO")</x:f>
        <x:v>YES</x:v>
      </x:c>
      <x:c r="T4847" s="139" t="n">
        <x:f>IF(S4847="YES",R4847,-1E+99)</x:f>
        <x:v>28510.31691643411</x:v>
      </x:c>
    </x:row>
    <x:row r="4848">
      <x:c r="A4848" s="139"/>
      <x:c r="B4848" s="139"/>
      <x:c r="C4848" s="139"/>
      <x:c r="D4848" s="139"/>
      <x:c r="E4848" s="139"/>
      <x:c r="F4848" s="139"/>
      <x:c r="G4848" s="139"/>
      <x:c r="H4848" s="139"/>
      <x:c r="I4848" s="266" t="n">
        <x:f>INT((ROW()-ROW($I$46))/((CARROT_CAP+1)*(MESCLUN_CAP+1)))</x:f>
        <x:v>7</x:v>
      </x:c>
      <x:c r="J4848" s="266" t="n">
        <x:f>MOD(INT((ROW()-ROW($I$46))/(MESCLUN_CAP+1)),CARROT_CAP+1)</x:f>
        <x:v>7</x:v>
      </x:c>
      <x:c r="K4848" s="266" t="n">
        <x:f>MOD(ROW()-ROW($I$46),MESCLUN_CAP+1)</x:f>
        <x:v>28</x:v>
      </x:c>
      <x:c r="L4848" s="266" t="n">
        <x:f>SUM(I4848:K4848)</x:f>
        <x:v>42</x:v>
      </x:c>
      <x:c r="M4848" s="267" t="n">
        <x:f>I4848*TOMATO_HOURS*WEEKS*(1+TOMATO_DIM)^I4848+J4848*CARROT_HOURS*WEEKS*(1+CARROT_DIM)^J4848+K4848*MESCLUN_HOURS*WEEKS*(1+MESCLUN_DIM)^K4848</x:f>
        <x:v>3261.4660838305485</x:v>
      </x:c>
      <x:c r="N4848" s="267" t="n">
        <x:f>MAX(M4848-FARMER_HOURS,0)/TEMP_HOURS_PER_WORKER</x:f>
        <x:v>1.7649070026601033</x:v>
      </x:c>
      <x:c r="O4848" s="268" t="n">
        <x:f>I4848*TOMATO_PRICE+J4848*CARROT_PRICE+K4848*MESCLUN_PRICE</x:f>
        <x:v>151858</x:v>
      </x:c>
      <x:c r="P4848" s="268" t="n">
        <x:f>I4848*TOMATO_FERTILIZER+J4848*CARROT_FERTILIZER+K4848*MESCLUN_FERTILIZER</x:f>
        <x:v>33880</x:v>
      </x:c>
      <x:c r="Q4848" s="268" t="n">
        <x:f>MIN(M4848,FARMER_HOURS)*FARMER_RATE+MAX(M4848-FARMER_HOURS,0)*TEMP_RATE</x:f>
        <x:v>69122.67506650258</x:v>
      </x:c>
      <x:c r="R4848" s="268" t="n">
        <x:f>O4848-P4848-Q4848-FIXED_COST</x:f>
        <x:v>28855.324933497424</x:v>
      </x:c>
      <x:c r="S4848" s="139" t="str">
        <x:f>IF(AND(L4848&lt;=TOTAL_BED_CAP,N4848&lt;=TEMP_WORKER_CAP),"YES","NO")</x:f>
        <x:v>YES</x:v>
      </x:c>
      <x:c r="T4848" s="139" t="n">
        <x:f>IF(S4848="YES",R4848,-1E+99)</x:f>
        <x:v>28855.324933497424</x:v>
      </x:c>
    </x:row>
    <x:row r="4849">
      <x:c r="A4849" s="139"/>
      <x:c r="B4849" s="139"/>
      <x:c r="C4849" s="139"/>
      <x:c r="D4849" s="139"/>
      <x:c r="E4849" s="139"/>
      <x:c r="F4849" s="139"/>
      <x:c r="G4849" s="139"/>
      <x:c r="H4849" s="139"/>
      <x:c r="I4849" s="266" t="n">
        <x:f>INT((ROW()-ROW($I$46))/((CARROT_CAP+1)*(MESCLUN_CAP+1)))</x:f>
        <x:v>7</x:v>
      </x:c>
      <x:c r="J4849" s="266" t="n">
        <x:f>MOD(INT((ROW()-ROW($I$46))/(MESCLUN_CAP+1)),CARROT_CAP+1)</x:f>
        <x:v>7</x:v>
      </x:c>
      <x:c r="K4849" s="266" t="n">
        <x:f>MOD(ROW()-ROW($I$46),MESCLUN_CAP+1)</x:f>
        <x:v>29</x:v>
      </x:c>
      <x:c r="L4849" s="266" t="n">
        <x:f>SUM(I4849:K4849)</x:f>
        <x:v>43</x:v>
      </x:c>
      <x:c r="M4849" s="267" t="n">
        <x:f>I4849*TOMATO_HOURS*WEEKS*(1+TOMATO_DIM)^I4849+J4849*CARROT_HOURS*WEEKS*(1+CARROT_DIM)^J4849+K4849*MESCLUN_HOURS*WEEKS*(1+MESCLUN_DIM)^K4849</x:f>
        <x:v>3348.284111946202</x:v>
      </x:c>
      <x:c r="N4849" s="267" t="n">
        <x:f>MAX(M4849-FARMER_HOURS,0)/TEMP_HOURS_PER_WORKER</x:f>
        <x:v>1.8251972999626402</x:v>
      </x:c>
      <x:c r="O4849" s="268" t="n">
        <x:f>I4849*TOMATO_PRICE+J4849*CARROT_PRICE+K4849*MESCLUN_PRICE</x:f>
        <x:v>154558</x:v>
      </x:c>
      <x:c r="P4849" s="268" t="n">
        <x:f>I4849*TOMATO_FERTILIZER+J4849*CARROT_FERTILIZER+K4849*MESCLUN_FERTILIZER</x:f>
        <x:v>34760</x:v>
      </x:c>
      <x:c r="Q4849" s="268" t="n">
        <x:f>MIN(M4849,FARMER_HOURS)*FARMER_RATE+MAX(M4849-FARMER_HOURS,0)*TEMP_RATE</x:f>
        <x:v>70629.932499066</x:v>
      </x:c>
      <x:c r="R4849" s="268" t="n">
        <x:f>O4849-P4849-Q4849-FIXED_COST</x:f>
        <x:v>29168.067500934005</x:v>
      </x:c>
      <x:c r="S4849" s="139" t="str">
        <x:f>IF(AND(L4849&lt;=TOTAL_BED_CAP,N4849&lt;=TEMP_WORKER_CAP),"YES","NO")</x:f>
        <x:v>YES</x:v>
      </x:c>
      <x:c r="T4849" s="139" t="n">
        <x:f>IF(S4849="YES",R4849,-1E+99)</x:f>
        <x:v>29168.067500934005</x:v>
      </x:c>
    </x:row>
    <x:row r="4850">
      <x:c r="A4850" s="139"/>
      <x:c r="B4850" s="139"/>
      <x:c r="C4850" s="139"/>
      <x:c r="D4850" s="139"/>
      <x:c r="E4850" s="139"/>
      <x:c r="F4850" s="139"/>
      <x:c r="G4850" s="139"/>
      <x:c r="H4850" s="139"/>
      <x:c r="I4850" s="266" t="n">
        <x:f>INT((ROW()-ROW($I$46))/((CARROT_CAP+1)*(MESCLUN_CAP+1)))</x:f>
        <x:v>7</x:v>
      </x:c>
      <x:c r="J4850" s="266" t="n">
        <x:f>MOD(INT((ROW()-ROW($I$46))/(MESCLUN_CAP+1)),CARROT_CAP+1)</x:f>
        <x:v>7</x:v>
      </x:c>
      <x:c r="K4850" s="266" t="n">
        <x:f>MOD(ROW()-ROW($I$46),MESCLUN_CAP+1)</x:f>
        <x:v>30</x:v>
      </x:c>
      <x:c r="L4850" s="266" t="n">
        <x:f>SUM(I4850:K4850)</x:f>
        <x:v>44</x:v>
      </x:c>
      <x:c r="M4850" s="267" t="n">
        <x:f>I4850*TOMATO_HOURS*WEEKS*(1+TOMATO_DIM)^I4850+J4850*CARROT_HOURS*WEEKS*(1+CARROT_DIM)^J4850+K4850*MESCLUN_HOURS*WEEKS*(1+MESCLUN_DIM)^K4850</x:f>
        <x:v>3436.993817279972</x:v>
      </x:c>
      <x:c r="N4850" s="267" t="n">
        <x:f>MAX(M4850-FARMER_HOURS,0)/TEMP_HOURS_PER_WORKER</x:f>
        <x:v>1.8868012619999806</x:v>
      </x:c>
      <x:c r="O4850" s="268" t="n">
        <x:f>I4850*TOMATO_PRICE+J4850*CARROT_PRICE+K4850*MESCLUN_PRICE</x:f>
        <x:v>157258</x:v>
      </x:c>
      <x:c r="P4850" s="268" t="n">
        <x:f>I4850*TOMATO_FERTILIZER+J4850*CARROT_FERTILIZER+K4850*MESCLUN_FERTILIZER</x:f>
        <x:v>35640</x:v>
      </x:c>
      <x:c r="Q4850" s="268" t="n">
        <x:f>MIN(M4850,FARMER_HOURS)*FARMER_RATE+MAX(M4850-FARMER_HOURS,0)*TEMP_RATE</x:f>
        <x:v>72170.03154999952</x:v>
      </x:c>
      <x:c r="R4850" s="268" t="n">
        <x:f>O4850-P4850-Q4850-FIXED_COST</x:f>
        <x:v>29447.96845000048</x:v>
      </x:c>
      <x:c r="S4850" s="139" t="str">
        <x:f>IF(AND(L4850&lt;=TOTAL_BED_CAP,N4850&lt;=TEMP_WORKER_CAP),"YES","NO")</x:f>
        <x:v>YES</x:v>
      </x:c>
      <x:c r="T4850" s="139" t="n">
        <x:f>IF(S4850="YES",R4850,-1E+99)</x:f>
        <x:v>29447.96845000048</x:v>
      </x:c>
    </x:row>
    <x:row r="4851">
      <x:c r="A4851" s="139"/>
      <x:c r="B4851" s="139"/>
      <x:c r="C4851" s="139"/>
      <x:c r="D4851" s="139"/>
      <x:c r="E4851" s="139"/>
      <x:c r="F4851" s="139"/>
      <x:c r="G4851" s="139"/>
      <x:c r="H4851" s="139"/>
      <x:c r="I4851" s="266" t="n">
        <x:f>INT((ROW()-ROW($I$46))/((CARROT_CAP+1)*(MESCLUN_CAP+1)))</x:f>
        <x:v>7</x:v>
      </x:c>
      <x:c r="J4851" s="266" t="n">
        <x:f>MOD(INT((ROW()-ROW($I$46))/(MESCLUN_CAP+1)),CARROT_CAP+1)</x:f>
        <x:v>8</x:v>
      </x:c>
      <x:c r="K4851" s="266" t="n">
        <x:f>MOD(ROW()-ROW($I$46),MESCLUN_CAP+1)</x:f>
        <x:v>0</x:v>
      </x:c>
      <x:c r="L4851" s="266" t="n">
        <x:f>SUM(I4851:K4851)</x:f>
        <x:v>15</x:v>
      </x:c>
      <x:c r="M4851" s="267" t="n">
        <x:f>I4851*TOMATO_HOURS*WEEKS*(1+TOMATO_DIM)^I4851+J4851*CARROT_HOURS*WEEKS*(1+CARROT_DIM)^J4851+K4851*MESCLUN_HOURS*WEEKS*(1+MESCLUN_DIM)^K4851</x:f>
        <x:v>1520.1084684023808</x:v>
      </x:c>
      <x:c r="N4851" s="267" t="n">
        <x:f>MAX(M4851-FARMER_HOURS,0)/TEMP_HOURS_PER_WORKER</x:f>
        <x:v>0.5556308808349867</x:v>
      </x:c>
      <x:c r="O4851" s="268" t="n">
        <x:f>I4851*TOMATO_PRICE+J4851*CARROT_PRICE+K4851*MESCLUN_PRICE</x:f>
        <x:v>78352</x:v>
      </x:c>
      <x:c r="P4851" s="268" t="n">
        <x:f>I4851*TOMATO_FERTILIZER+J4851*CARROT_FERTILIZER+K4851*MESCLUN_FERTILIZER</x:f>
        <x:v>9680</x:v>
      </x:c>
      <x:c r="Q4851" s="268" t="n">
        <x:f>MIN(M4851,FARMER_HOURS)*FARMER_RATE+MAX(M4851-FARMER_HOURS,0)*TEMP_RATE</x:f>
        <x:v>38890.77202087467</x:v>
      </x:c>
      <x:c r="R4851" s="268" t="n">
        <x:f>O4851-P4851-Q4851-FIXED_COST</x:f>
        <x:v>9781.227979125331</x:v>
      </x:c>
      <x:c r="S4851" s="139" t="str">
        <x:f>IF(AND(L4851&lt;=TOTAL_BED_CAP,N4851&lt;=TEMP_WORKER_CAP),"YES","NO")</x:f>
        <x:v>YES</x:v>
      </x:c>
      <x:c r="T4851" s="139" t="n">
        <x:f>IF(S4851="YES",R4851,-1E+99)</x:f>
        <x:v>9781.227979125331</x:v>
      </x:c>
    </x:row>
    <x:row r="4852">
      <x:c r="A4852" s="139"/>
      <x:c r="B4852" s="139"/>
      <x:c r="C4852" s="139"/>
      <x:c r="D4852" s="139"/>
      <x:c r="E4852" s="139"/>
      <x:c r="F4852" s="139"/>
      <x:c r="G4852" s="139"/>
      <x:c r="H4852" s="139"/>
      <x:c r="I4852" s="266" t="n">
        <x:f>INT((ROW()-ROW($I$46))/((CARROT_CAP+1)*(MESCLUN_CAP+1)))</x:f>
        <x:v>7</x:v>
      </x:c>
      <x:c r="J4852" s="266" t="n">
        <x:f>MOD(INT((ROW()-ROW($I$46))/(MESCLUN_CAP+1)),CARROT_CAP+1)</x:f>
        <x:v>8</x:v>
      </x:c>
      <x:c r="K4852" s="266" t="n">
        <x:f>MOD(ROW()-ROW($I$46),MESCLUN_CAP+1)</x:f>
        <x:v>1</x:v>
      </x:c>
      <x:c r="L4852" s="266" t="n">
        <x:f>SUM(I4852:K4852)</x:f>
        <x:v>16</x:v>
      </x:c>
      <x:c r="M4852" s="267" t="n">
        <x:f>I4852*TOMATO_HOURS*WEEKS*(1+TOMATO_DIM)^I4852+J4852*CARROT_HOURS*WEEKS*(1+CARROT_DIM)^J4852+K4852*MESCLUN_HOURS*WEEKS*(1+MESCLUN_DIM)^K4852</x:f>
        <x:v>1565.6709684023808</x:v>
      </x:c>
      <x:c r="N4852" s="267" t="n">
        <x:f>MAX(M4852-FARMER_HOURS,0)/TEMP_HOURS_PER_WORKER</x:f>
        <x:v>0.5872715058349867</x:v>
      </x:c>
      <x:c r="O4852" s="268" t="n">
        <x:f>I4852*TOMATO_PRICE+J4852*CARROT_PRICE+K4852*MESCLUN_PRICE</x:f>
        <x:v>81052</x:v>
      </x:c>
      <x:c r="P4852" s="268" t="n">
        <x:f>I4852*TOMATO_FERTILIZER+J4852*CARROT_FERTILIZER+K4852*MESCLUN_FERTILIZER</x:f>
        <x:v>10560</x:v>
      </x:c>
      <x:c r="Q4852" s="268" t="n">
        <x:f>MIN(M4852,FARMER_HOURS)*FARMER_RATE+MAX(M4852-FARMER_HOURS,0)*TEMP_RATE</x:f>
        <x:v>39681.78764587467</x:v>
      </x:c>
      <x:c r="R4852" s="268" t="n">
        <x:f>O4852-P4852-Q4852-FIXED_COST</x:f>
        <x:v>10810.212354125331</x:v>
      </x:c>
      <x:c r="S4852" s="139" t="str">
        <x:f>IF(AND(L4852&lt;=TOTAL_BED_CAP,N4852&lt;=TEMP_WORKER_CAP),"YES","NO")</x:f>
        <x:v>YES</x:v>
      </x:c>
      <x:c r="T4852" s="139" t="n">
        <x:f>IF(S4852="YES",R4852,-1E+99)</x:f>
        <x:v>10810.212354125331</x:v>
      </x:c>
    </x:row>
    <x:row r="4853">
      <x:c r="A4853" s="139"/>
      <x:c r="B4853" s="139"/>
      <x:c r="C4853" s="139"/>
      <x:c r="D4853" s="139"/>
      <x:c r="E4853" s="139"/>
      <x:c r="F4853" s="139"/>
      <x:c r="G4853" s="139"/>
      <x:c r="H4853" s="139"/>
      <x:c r="I4853" s="266" t="n">
        <x:f>INT((ROW()-ROW($I$46))/((CARROT_CAP+1)*(MESCLUN_CAP+1)))</x:f>
        <x:v>7</x:v>
      </x:c>
      <x:c r="J4853" s="266" t="n">
        <x:f>MOD(INT((ROW()-ROW($I$46))/(MESCLUN_CAP+1)),CARROT_CAP+1)</x:f>
        <x:v>8</x:v>
      </x:c>
      <x:c r="K4853" s="266" t="n">
        <x:f>MOD(ROW()-ROW($I$46),MESCLUN_CAP+1)</x:f>
        <x:v>2</x:v>
      </x:c>
      <x:c r="L4853" s="266" t="n">
        <x:f>SUM(I4853:K4853)</x:f>
        <x:v>17</x:v>
      </x:c>
      <x:c r="M4853" s="267" t="n">
        <x:f>I4853*TOMATO_HOURS*WEEKS*(1+TOMATO_DIM)^I4853+J4853*CARROT_HOURS*WEEKS*(1+CARROT_DIM)^J4853+K4853*MESCLUN_HOURS*WEEKS*(1+MESCLUN_DIM)^K4853</x:f>
        <x:v>1612.3725309023807</x:v>
      </x:c>
      <x:c r="N4853" s="267" t="n">
        <x:f>MAX(M4853-FARMER_HOURS,0)/TEMP_HOURS_PER_WORKER</x:f>
        <x:v>0.6197031464599866</x:v>
      </x:c>
      <x:c r="O4853" s="268" t="n">
        <x:f>I4853*TOMATO_PRICE+J4853*CARROT_PRICE+K4853*MESCLUN_PRICE</x:f>
        <x:v>83752</x:v>
      </x:c>
      <x:c r="P4853" s="268" t="n">
        <x:f>I4853*TOMATO_FERTILIZER+J4853*CARROT_FERTILIZER+K4853*MESCLUN_FERTILIZER</x:f>
        <x:v>11440</x:v>
      </x:c>
      <x:c r="Q4853" s="268" t="n">
        <x:f>MIN(M4853,FARMER_HOURS)*FARMER_RATE+MAX(M4853-FARMER_HOURS,0)*TEMP_RATE</x:f>
        <x:v>40492.57866149966</x:v>
      </x:c>
      <x:c r="R4853" s="268" t="n">
        <x:f>O4853-P4853-Q4853-FIXED_COST</x:f>
        <x:v>11819.421338500339</x:v>
      </x:c>
      <x:c r="S4853" s="139" t="str">
        <x:f>IF(AND(L4853&lt;=TOTAL_BED_CAP,N4853&lt;=TEMP_WORKER_CAP),"YES","NO")</x:f>
        <x:v>YES</x:v>
      </x:c>
      <x:c r="T4853" s="139" t="n">
        <x:f>IF(S4853="YES",R4853,-1E+99)</x:f>
        <x:v>11819.421338500339</x:v>
      </x:c>
    </x:row>
    <x:row r="4854">
      <x:c r="A4854" s="139"/>
      <x:c r="B4854" s="139"/>
      <x:c r="C4854" s="139"/>
      <x:c r="D4854" s="139"/>
      <x:c r="E4854" s="139"/>
      <x:c r="F4854" s="139"/>
      <x:c r="G4854" s="139"/>
      <x:c r="H4854" s="139"/>
      <x:c r="I4854" s="266" t="n">
        <x:f>INT((ROW()-ROW($I$46))/((CARROT_CAP+1)*(MESCLUN_CAP+1)))</x:f>
        <x:v>7</x:v>
      </x:c>
      <x:c r="J4854" s="266" t="n">
        <x:f>MOD(INT((ROW()-ROW($I$46))/(MESCLUN_CAP+1)),CARROT_CAP+1)</x:f>
        <x:v>8</x:v>
      </x:c>
      <x:c r="K4854" s="266" t="n">
        <x:f>MOD(ROW()-ROW($I$46),MESCLUN_CAP+1)</x:f>
        <x:v>3</x:v>
      </x:c>
      <x:c r="L4854" s="266" t="n">
        <x:f>SUM(I4854:K4854)</x:f>
        <x:v>18</x:v>
      </x:c>
      <x:c r="M4854" s="267" t="n">
        <x:f>I4854*TOMATO_HOURS*WEEKS*(1+TOMATO_DIM)^I4854+J4854*CARROT_HOURS*WEEKS*(1+CARROT_DIM)^J4854+K4854*MESCLUN_HOURS*WEEKS*(1+MESCLUN_DIM)^K4854</x:f>
        <x:v>1660.2345133242559</x:v>
      </x:c>
      <x:c r="N4854" s="267" t="n">
        <x:f>MAX(M4854-FARMER_HOURS,0)/TEMP_HOURS_PER_WORKER</x:f>
        <x:v>0.6529406342529555</x:v>
      </x:c>
      <x:c r="O4854" s="268" t="n">
        <x:f>I4854*TOMATO_PRICE+J4854*CARROT_PRICE+K4854*MESCLUN_PRICE</x:f>
        <x:v>86452</x:v>
      </x:c>
      <x:c r="P4854" s="268" t="n">
        <x:f>I4854*TOMATO_FERTILIZER+J4854*CARROT_FERTILIZER+K4854*MESCLUN_FERTILIZER</x:f>
        <x:v>12320</x:v>
      </x:c>
      <x:c r="Q4854" s="268" t="n">
        <x:f>MIN(M4854,FARMER_HOURS)*FARMER_RATE+MAX(M4854-FARMER_HOURS,0)*TEMP_RATE</x:f>
        <x:v>41323.51585632389</x:v>
      </x:c>
      <x:c r="R4854" s="268" t="n">
        <x:f>O4854-P4854-Q4854-FIXED_COST</x:f>
        <x:v>12808.484143676113</x:v>
      </x:c>
      <x:c r="S4854" s="139" t="str">
        <x:f>IF(AND(L4854&lt;=TOTAL_BED_CAP,N4854&lt;=TEMP_WORKER_CAP),"YES","NO")</x:f>
        <x:v>YES</x:v>
      </x:c>
      <x:c r="T4854" s="139" t="n">
        <x:f>IF(S4854="YES",R4854,-1E+99)</x:f>
        <x:v>12808.484143676113</x:v>
      </x:c>
    </x:row>
    <x:row r="4855">
      <x:c r="A4855" s="139"/>
      <x:c r="B4855" s="139"/>
      <x:c r="C4855" s="139"/>
      <x:c r="D4855" s="139"/>
      <x:c r="E4855" s="139"/>
      <x:c r="F4855" s="139"/>
      <x:c r="G4855" s="139"/>
      <x:c r="H4855" s="139"/>
      <x:c r="I4855" s="266" t="n">
        <x:f>INT((ROW()-ROW($I$46))/((CARROT_CAP+1)*(MESCLUN_CAP+1)))</x:f>
        <x:v>7</x:v>
      </x:c>
      <x:c r="J4855" s="266" t="n">
        <x:f>MOD(INT((ROW()-ROW($I$46))/(MESCLUN_CAP+1)),CARROT_CAP+1)</x:f>
        <x:v>8</x:v>
      </x:c>
      <x:c r="K4855" s="266" t="n">
        <x:f>MOD(ROW()-ROW($I$46),MESCLUN_CAP+1)</x:f>
        <x:v>4</x:v>
      </x:c>
      <x:c r="L4855" s="266" t="n">
        <x:f>SUM(I4855:K4855)</x:f>
        <x:v>19</x:v>
      </x:c>
      <x:c r="M4855" s="267" t="n">
        <x:f>I4855*TOMATO_HOURS*WEEKS*(1+TOMATO_DIM)^I4855+J4855*CARROT_HOURS*WEEKS*(1+CARROT_DIM)^J4855+K4855*MESCLUN_HOURS*WEEKS*(1+MESCLUN_DIM)^K4855</x:f>
        <x:v>1709.278629046912</x:v>
      </x:c>
      <x:c r="N4855" s="267" t="n">
        <x:f>MAX(M4855-FARMER_HOURS,0)/TEMP_HOURS_PER_WORKER</x:f>
        <x:v>0.6869990479492445</x:v>
      </x:c>
      <x:c r="O4855" s="268" t="n">
        <x:f>I4855*TOMATO_PRICE+J4855*CARROT_PRICE+K4855*MESCLUN_PRICE</x:f>
        <x:v>89152</x:v>
      </x:c>
      <x:c r="P4855" s="268" t="n">
        <x:f>I4855*TOMATO_FERTILIZER+J4855*CARROT_FERTILIZER+K4855*MESCLUN_FERTILIZER</x:f>
        <x:v>13200</x:v>
      </x:c>
      <x:c r="Q4855" s="268" t="n">
        <x:f>MIN(M4855,FARMER_HOURS)*FARMER_RATE+MAX(M4855-FARMER_HOURS,0)*TEMP_RATE</x:f>
        <x:v>42174.976198731114</x:v>
      </x:c>
      <x:c r="R4855" s="268" t="n">
        <x:f>O4855-P4855-Q4855-FIXED_COST</x:f>
        <x:v>13777.023801268886</x:v>
      </x:c>
      <x:c r="S4855" s="139" t="str">
        <x:f>IF(AND(L4855&lt;=TOTAL_BED_CAP,N4855&lt;=TEMP_WORKER_CAP),"YES","NO")</x:f>
        <x:v>YES</x:v>
      </x:c>
      <x:c r="T4855" s="139" t="n">
        <x:f>IF(S4855="YES",R4855,-1E+99)</x:f>
        <x:v>13777.023801268886</x:v>
      </x:c>
    </x:row>
    <x:row r="4856">
      <x:c r="A4856" s="139"/>
      <x:c r="B4856" s="139"/>
      <x:c r="C4856" s="139"/>
      <x:c r="D4856" s="139"/>
      <x:c r="E4856" s="139"/>
      <x:c r="F4856" s="139"/>
      <x:c r="G4856" s="139"/>
      <x:c r="H4856" s="139"/>
      <x:c r="I4856" s="266" t="n">
        <x:f>INT((ROW()-ROW($I$46))/((CARROT_CAP+1)*(MESCLUN_CAP+1)))</x:f>
        <x:v>7</x:v>
      </x:c>
      <x:c r="J4856" s="266" t="n">
        <x:f>MOD(INT((ROW()-ROW($I$46))/(MESCLUN_CAP+1)),CARROT_CAP+1)</x:f>
        <x:v>8</x:v>
      </x:c>
      <x:c r="K4856" s="266" t="n">
        <x:f>MOD(ROW()-ROW($I$46),MESCLUN_CAP+1)</x:f>
        <x:v>5</x:v>
      </x:c>
      <x:c r="L4856" s="266" t="n">
        <x:f>SUM(I4856:K4856)</x:f>
        <x:v>20</x:v>
      </x:c>
      <x:c r="M4856" s="267" t="n">
        <x:f>I4856*TOMATO_HOURS*WEEKS*(1+TOMATO_DIM)^I4856+J4856*CARROT_HOURS*WEEKS*(1+CARROT_DIM)^J4856+K4856*MESCLUN_HOURS*WEEKS*(1+MESCLUN_DIM)^K4856</x:f>
        <x:v>1759.5269529681157</x:v>
      </x:c>
      <x:c r="N4856" s="267" t="n">
        <x:f>MAX(M4856-FARMER_HOURS,0)/TEMP_HOURS_PER_WORKER</x:f>
        <x:v>0.7218937173389692</x:v>
      </x:c>
      <x:c r="O4856" s="268" t="n">
        <x:f>I4856*TOMATO_PRICE+J4856*CARROT_PRICE+K4856*MESCLUN_PRICE</x:f>
        <x:v>91852</x:v>
      </x:c>
      <x:c r="P4856" s="268" t="n">
        <x:f>I4856*TOMATO_FERTILIZER+J4856*CARROT_FERTILIZER+K4856*MESCLUN_FERTILIZER</x:f>
        <x:v>14080</x:v>
      </x:c>
      <x:c r="Q4856" s="268" t="n">
        <x:f>MIN(M4856,FARMER_HOURS)*FARMER_RATE+MAX(M4856-FARMER_HOURS,0)*TEMP_RATE</x:f>
        <x:v>43047.342933474225</x:v>
      </x:c>
      <x:c r="R4856" s="268" t="n">
        <x:f>O4856-P4856-Q4856-FIXED_COST</x:f>
        <x:v>14724.657066525775</x:v>
      </x:c>
      <x:c r="S4856" s="139" t="str">
        <x:f>IF(AND(L4856&lt;=TOTAL_BED_CAP,N4856&lt;=TEMP_WORKER_CAP),"YES","NO")</x:f>
        <x:v>YES</x:v>
      </x:c>
      <x:c r="T4856" s="139" t="n">
        <x:f>IF(S4856="YES",R4856,-1E+99)</x:f>
        <x:v>14724.657066525775</x:v>
      </x:c>
    </x:row>
    <x:row r="4857">
      <x:c r="A4857" s="139"/>
      <x:c r="B4857" s="139"/>
      <x:c r="C4857" s="139"/>
      <x:c r="D4857" s="139"/>
      <x:c r="E4857" s="139"/>
      <x:c r="F4857" s="139"/>
      <x:c r="G4857" s="139"/>
      <x:c r="H4857" s="139"/>
      <x:c r="I4857" s="266" t="n">
        <x:f>INT((ROW()-ROW($I$46))/((CARROT_CAP+1)*(MESCLUN_CAP+1)))</x:f>
        <x:v>7</x:v>
      </x:c>
      <x:c r="J4857" s="266" t="n">
        <x:f>MOD(INT((ROW()-ROW($I$46))/(MESCLUN_CAP+1)),CARROT_CAP+1)</x:f>
        <x:v>8</x:v>
      </x:c>
      <x:c r="K4857" s="266" t="n">
        <x:f>MOD(ROW()-ROW($I$46),MESCLUN_CAP+1)</x:f>
        <x:v>6</x:v>
      </x:c>
      <x:c r="L4857" s="266" t="n">
        <x:f>SUM(I4857:K4857)</x:f>
        <x:v>21</x:v>
      </x:c>
      <x:c r="M4857" s="267" t="n">
        <x:f>I4857*TOMATO_HOURS*WEEKS*(1+TOMATO_DIM)^I4857+J4857*CARROT_HOURS*WEEKS*(1+CARROT_DIM)^J4857+K4857*MESCLUN_HOURS*WEEKS*(1+MESCLUN_DIM)^K4857</x:f>
        <x:v>1811.0019271497486</x:v>
      </x:c>
      <x:c r="N4857" s="267" t="n">
        <x:f>MAX(M4857-FARMER_HOURS,0)/TEMP_HOURS_PER_WORKER</x:f>
        <x:v>0.7576402271873254</x:v>
      </x:c>
      <x:c r="O4857" s="268" t="n">
        <x:f>I4857*TOMATO_PRICE+J4857*CARROT_PRICE+K4857*MESCLUN_PRICE</x:f>
        <x:v>94552</x:v>
      </x:c>
      <x:c r="P4857" s="268" t="n">
        <x:f>I4857*TOMATO_FERTILIZER+J4857*CARROT_FERTILIZER+K4857*MESCLUN_FERTILIZER</x:f>
        <x:v>14960</x:v>
      </x:c>
      <x:c r="Q4857" s="268" t="n">
        <x:f>MIN(M4857,FARMER_HOURS)*FARMER_RATE+MAX(M4857-FARMER_HOURS,0)*TEMP_RATE</x:f>
        <x:v>43941.005679683134</x:v>
      </x:c>
      <x:c r="R4857" s="268" t="n">
        <x:f>O4857-P4857-Q4857-FIXED_COST</x:f>
        <x:v>15650.994320316866</x:v>
      </x:c>
      <x:c r="S4857" s="139" t="str">
        <x:f>IF(AND(L4857&lt;=TOTAL_BED_CAP,N4857&lt;=TEMP_WORKER_CAP),"YES","NO")</x:f>
        <x:v>YES</x:v>
      </x:c>
      <x:c r="T4857" s="139" t="n">
        <x:f>IF(S4857="YES",R4857,-1E+99)</x:f>
        <x:v>15650.994320316866</x:v>
      </x:c>
    </x:row>
    <x:row r="4858">
      <x:c r="A4858" s="139"/>
      <x:c r="B4858" s="139"/>
      <x:c r="C4858" s="139"/>
      <x:c r="D4858" s="139"/>
      <x:c r="E4858" s="139"/>
      <x:c r="F4858" s="139"/>
      <x:c r="G4858" s="139"/>
      <x:c r="H4858" s="139"/>
      <x:c r="I4858" s="266" t="n">
        <x:f>INT((ROW()-ROW($I$46))/((CARROT_CAP+1)*(MESCLUN_CAP+1)))</x:f>
        <x:v>7</x:v>
      </x:c>
      <x:c r="J4858" s="266" t="n">
        <x:f>MOD(INT((ROW()-ROW($I$46))/(MESCLUN_CAP+1)),CARROT_CAP+1)</x:f>
        <x:v>8</x:v>
      </x:c>
      <x:c r="K4858" s="266" t="n">
        <x:f>MOD(ROW()-ROW($I$46),MESCLUN_CAP+1)</x:f>
        <x:v>7</x:v>
      </x:c>
      <x:c r="L4858" s="266" t="n">
        <x:f>SUM(I4858:K4858)</x:f>
        <x:v>22</x:v>
      </x:c>
      <x:c r="M4858" s="267" t="n">
        <x:f>I4858*TOMATO_HOURS*WEEKS*(1+TOMATO_DIM)^I4858+J4858*CARROT_HOURS*WEEKS*(1+CARROT_DIM)^J4858+K4858*MESCLUN_HOURS*WEEKS*(1+MESCLUN_DIM)^K4858</x:f>
        <x:v>1863.726366547709</x:v>
      </x:c>
      <x:c r="N4858" s="267" t="n">
        <x:f>MAX(M4858-FARMER_HOURS,0)/TEMP_HOURS_PER_WORKER</x:f>
        <x:v>0.7942544212136867</x:v>
      </x:c>
      <x:c r="O4858" s="268" t="n">
        <x:f>I4858*TOMATO_PRICE+J4858*CARROT_PRICE+K4858*MESCLUN_PRICE</x:f>
        <x:v>97252</x:v>
      </x:c>
      <x:c r="P4858" s="268" t="n">
        <x:f>I4858*TOMATO_FERTILIZER+J4858*CARROT_FERTILIZER+K4858*MESCLUN_FERTILIZER</x:f>
        <x:v>15840</x:v>
      </x:c>
      <x:c r="Q4858" s="268" t="n">
        <x:f>MIN(M4858,FARMER_HOURS)*FARMER_RATE+MAX(M4858-FARMER_HOURS,0)*TEMP_RATE</x:f>
        <x:v>44856.360530342165</x:v>
      </x:c>
      <x:c r="R4858" s="268" t="n">
        <x:f>O4858-P4858-Q4858-FIXED_COST</x:f>
        <x:v>16555.639469657835</x:v>
      </x:c>
      <x:c r="S4858" s="139" t="str">
        <x:f>IF(AND(L4858&lt;=TOTAL_BED_CAP,N4858&lt;=TEMP_WORKER_CAP),"YES","NO")</x:f>
        <x:v>YES</x:v>
      </x:c>
      <x:c r="T4858" s="139" t="n">
        <x:f>IF(S4858="YES",R4858,-1E+99)</x:f>
        <x:v>16555.639469657835</x:v>
      </x:c>
    </x:row>
    <x:row r="4859">
      <x:c r="A4859" s="139"/>
      <x:c r="B4859" s="139"/>
      <x:c r="C4859" s="139"/>
      <x:c r="D4859" s="139"/>
      <x:c r="E4859" s="139"/>
      <x:c r="F4859" s="139"/>
      <x:c r="G4859" s="139"/>
      <x:c r="H4859" s="139"/>
      <x:c r="I4859" s="266" t="n">
        <x:f>INT((ROW()-ROW($I$46))/((CARROT_CAP+1)*(MESCLUN_CAP+1)))</x:f>
        <x:v>7</x:v>
      </x:c>
      <x:c r="J4859" s="266" t="n">
        <x:f>MOD(INT((ROW()-ROW($I$46))/(MESCLUN_CAP+1)),CARROT_CAP+1)</x:f>
        <x:v>8</x:v>
      </x:c>
      <x:c r="K4859" s="266" t="n">
        <x:f>MOD(ROW()-ROW($I$46),MESCLUN_CAP+1)</x:f>
        <x:v>8</x:v>
      </x:c>
      <x:c r="L4859" s="266" t="n">
        <x:f>SUM(I4859:K4859)</x:f>
        <x:v>23</x:v>
      </x:c>
      <x:c r="M4859" s="267" t="n">
        <x:f>I4859*TOMATO_HOURS*WEEKS*(1+TOMATO_DIM)^I4859+J4859*CARROT_HOURS*WEEKS*(1+CARROT_DIM)^J4859+K4859*MESCLUN_HOURS*WEEKS*(1+MESCLUN_DIM)^K4859</x:f>
        <x:v>1917.7234648276892</x:v>
      </x:c>
      <x:c r="N4859" s="267" t="n">
        <x:f>MAX(M4859-FARMER_HOURS,0)/TEMP_HOURS_PER_WORKER</x:f>
        <x:v>0.8317524061303397</x:v>
      </x:c>
      <x:c r="O4859" s="268" t="n">
        <x:f>I4859*TOMATO_PRICE+J4859*CARROT_PRICE+K4859*MESCLUN_PRICE</x:f>
        <x:v>99952</x:v>
      </x:c>
      <x:c r="P4859" s="268" t="n">
        <x:f>I4859*TOMATO_FERTILIZER+J4859*CARROT_FERTILIZER+K4859*MESCLUN_FERTILIZER</x:f>
        <x:v>16720</x:v>
      </x:c>
      <x:c r="Q4859" s="268" t="n">
        <x:f>MIN(M4859,FARMER_HOURS)*FARMER_RATE+MAX(M4859-FARMER_HOURS,0)*TEMP_RATE</x:f>
        <x:v>45793.81015325849</x:v>
      </x:c>
      <x:c r="R4859" s="268" t="n">
        <x:f>O4859-P4859-Q4859-FIXED_COST</x:f>
        <x:v>17438.18984674151</x:v>
      </x:c>
      <x:c r="S4859" s="139" t="str">
        <x:f>IF(AND(L4859&lt;=TOTAL_BED_CAP,N4859&lt;=TEMP_WORKER_CAP),"YES","NO")</x:f>
        <x:v>YES</x:v>
      </x:c>
      <x:c r="T4859" s="139" t="n">
        <x:f>IF(S4859="YES",R4859,-1E+99)</x:f>
        <x:v>17438.18984674151</x:v>
      </x:c>
    </x:row>
    <x:row r="4860">
      <x:c r="A4860" s="139"/>
      <x:c r="B4860" s="139"/>
      <x:c r="C4860" s="139"/>
      <x:c r="D4860" s="139"/>
      <x:c r="E4860" s="139"/>
      <x:c r="F4860" s="139"/>
      <x:c r="G4860" s="139"/>
      <x:c r="H4860" s="139"/>
      <x:c r="I4860" s="266" t="n">
        <x:f>INT((ROW()-ROW($I$46))/((CARROT_CAP+1)*(MESCLUN_CAP+1)))</x:f>
        <x:v>7</x:v>
      </x:c>
      <x:c r="J4860" s="266" t="n">
        <x:f>MOD(INT((ROW()-ROW($I$46))/(MESCLUN_CAP+1)),CARROT_CAP+1)</x:f>
        <x:v>8</x:v>
      </x:c>
      <x:c r="K4860" s="266" t="n">
        <x:f>MOD(ROW()-ROW($I$46),MESCLUN_CAP+1)</x:f>
        <x:v>9</x:v>
      </x:c>
      <x:c r="L4860" s="266" t="n">
        <x:f>SUM(I4860:K4860)</x:f>
        <x:v>24</x:v>
      </x:c>
      <x:c r="M4860" s="267" t="n">
        <x:f>I4860*TOMATO_HOURS*WEEKS*(1+TOMATO_DIM)^I4860+J4860*CARROT_HOURS*WEEKS*(1+CARROT_DIM)^J4860+K4860*MESCLUN_HOURS*WEEKS*(1+MESCLUN_DIM)^K4860</x:f>
        <x:v>1973.0168002680834</x:v>
      </x:c>
      <x:c r="N4860" s="267" t="n">
        <x:f>MAX(M4860-FARMER_HOURS,0)/TEMP_HOURS_PER_WORKER</x:f>
        <x:v>0.8701505557417246</x:v>
      </x:c>
      <x:c r="O4860" s="268" t="n">
        <x:f>I4860*TOMATO_PRICE+J4860*CARROT_PRICE+K4860*MESCLUN_PRICE</x:f>
        <x:v>102652</x:v>
      </x:c>
      <x:c r="P4860" s="268" t="n">
        <x:f>I4860*TOMATO_FERTILIZER+J4860*CARROT_FERTILIZER+K4860*MESCLUN_FERTILIZER</x:f>
        <x:v>17600</x:v>
      </x:c>
      <x:c r="Q4860" s="268" t="n">
        <x:f>MIN(M4860,FARMER_HOURS)*FARMER_RATE+MAX(M4860-FARMER_HOURS,0)*TEMP_RATE</x:f>
        <x:v>46753.76389354312</x:v>
      </x:c>
      <x:c r="R4860" s="268" t="n">
        <x:f>O4860-P4860-Q4860-FIXED_COST</x:f>
        <x:v>18298.236106456883</x:v>
      </x:c>
      <x:c r="S4860" s="139" t="str">
        <x:f>IF(AND(L4860&lt;=TOTAL_BED_CAP,N4860&lt;=TEMP_WORKER_CAP),"YES","NO")</x:f>
        <x:v>YES</x:v>
      </x:c>
      <x:c r="T4860" s="139" t="n">
        <x:f>IF(S4860="YES",R4860,-1E+99)</x:f>
        <x:v>18298.236106456883</x:v>
      </x:c>
    </x:row>
    <x:row r="4861">
      <x:c r="A4861" s="139"/>
      <x:c r="B4861" s="139"/>
      <x:c r="C4861" s="139"/>
      <x:c r="D4861" s="139"/>
      <x:c r="E4861" s="139"/>
      <x:c r="F4861" s="139"/>
      <x:c r="G4861" s="139"/>
      <x:c r="H4861" s="139"/>
      <x:c r="I4861" s="266" t="n">
        <x:f>INT((ROW()-ROW($I$46))/((CARROT_CAP+1)*(MESCLUN_CAP+1)))</x:f>
        <x:v>7</x:v>
      </x:c>
      <x:c r="J4861" s="266" t="n">
        <x:f>MOD(INT((ROW()-ROW($I$46))/(MESCLUN_CAP+1)),CARROT_CAP+1)</x:f>
        <x:v>8</x:v>
      </x:c>
      <x:c r="K4861" s="266" t="n">
        <x:f>MOD(ROW()-ROW($I$46),MESCLUN_CAP+1)</x:f>
        <x:v>10</x:v>
      </x:c>
      <x:c r="L4861" s="266" t="n">
        <x:f>SUM(I4861:K4861)</x:f>
        <x:v>25</x:v>
      </x:c>
      <x:c r="M4861" s="267" t="n">
        <x:f>I4861*TOMATO_HOURS*WEEKS*(1+TOMATO_DIM)^I4861+J4861*CARROT_HOURS*WEEKS*(1+CARROT_DIM)^J4861+K4861*MESCLUN_HOURS*WEEKS*(1+MESCLUN_DIM)^K4861</x:f>
        <x:v>2029.6303417512963</x:v>
      </x:c>
      <x:c r="N4861" s="267" t="n">
        <x:f>MAX(M4861-FARMER_HOURS,0)/TEMP_HOURS_PER_WORKER</x:f>
        <x:v>0.9094655151050669</x:v>
      </x:c>
      <x:c r="O4861" s="268" t="n">
        <x:f>I4861*TOMATO_PRICE+J4861*CARROT_PRICE+K4861*MESCLUN_PRICE</x:f>
        <x:v>105352</x:v>
      </x:c>
      <x:c r="P4861" s="268" t="n">
        <x:f>I4861*TOMATO_FERTILIZER+J4861*CARROT_FERTILIZER+K4861*MESCLUN_FERTILIZER</x:f>
        <x:v>18480</x:v>
      </x:c>
      <x:c r="Q4861" s="268" t="n">
        <x:f>MIN(M4861,FARMER_HOURS)*FARMER_RATE+MAX(M4861-FARMER_HOURS,0)*TEMP_RATE</x:f>
        <x:v>47736.63787762667</x:v>
      </x:c>
      <x:c r="R4861" s="268" t="n">
        <x:f>O4861-P4861-Q4861-FIXED_COST</x:f>
        <x:v>19135.362122373328</x:v>
      </x:c>
      <x:c r="S4861" s="139" t="str">
        <x:f>IF(AND(L4861&lt;=TOTAL_BED_CAP,N4861&lt;=TEMP_WORKER_CAP),"YES","NO")</x:f>
        <x:v>YES</x:v>
      </x:c>
      <x:c r="T4861" s="139" t="n">
        <x:f>IF(S4861="YES",R4861,-1E+99)</x:f>
        <x:v>19135.362122373328</x:v>
      </x:c>
    </x:row>
    <x:row r="4862">
      <x:c r="A4862" s="139"/>
      <x:c r="B4862" s="139"/>
      <x:c r="C4862" s="139"/>
      <x:c r="D4862" s="139"/>
      <x:c r="E4862" s="139"/>
      <x:c r="F4862" s="139"/>
      <x:c r="G4862" s="139"/>
      <x:c r="H4862" s="139"/>
      <x:c r="I4862" s="266" t="n">
        <x:f>INT((ROW()-ROW($I$46))/((CARROT_CAP+1)*(MESCLUN_CAP+1)))</x:f>
        <x:v>7</x:v>
      </x:c>
      <x:c r="J4862" s="266" t="n">
        <x:f>MOD(INT((ROW()-ROW($I$46))/(MESCLUN_CAP+1)),CARROT_CAP+1)</x:f>
        <x:v>8</x:v>
      </x:c>
      <x:c r="K4862" s="266" t="n">
        <x:f>MOD(ROW()-ROW($I$46),MESCLUN_CAP+1)</x:f>
        <x:v>11</x:v>
      </x:c>
      <x:c r="L4862" s="266" t="n">
        <x:f>SUM(I4862:K4862)</x:f>
        <x:v>26</x:v>
      </x:c>
      <x:c r="M4862" s="267" t="n">
        <x:f>I4862*TOMATO_HOURS*WEEKS*(1+TOMATO_DIM)^I4862+J4862*CARROT_HOURS*WEEKS*(1+CARROT_DIM)^J4862+K4862*MESCLUN_HOURS*WEEKS*(1+MESCLUN_DIM)^K4862</x:f>
        <x:v>2087.5884548447357</x:v>
      </x:c>
      <x:c r="N4862" s="267" t="n">
        <x:f>MAX(M4862-FARMER_HOURS,0)/TEMP_HOURS_PER_WORKER</x:f>
        <x:v>0.9497142047532887</x:v>
      </x:c>
      <x:c r="O4862" s="268" t="n">
        <x:f>I4862*TOMATO_PRICE+J4862*CARROT_PRICE+K4862*MESCLUN_PRICE</x:f>
        <x:v>108052</x:v>
      </x:c>
      <x:c r="P4862" s="268" t="n">
        <x:f>I4862*TOMATO_FERTILIZER+J4862*CARROT_FERTILIZER+K4862*MESCLUN_FERTILIZER</x:f>
        <x:v>19360</x:v>
      </x:c>
      <x:c r="Q4862" s="268" t="n">
        <x:f>MIN(M4862,FARMER_HOURS)*FARMER_RATE+MAX(M4862-FARMER_HOURS,0)*TEMP_RATE</x:f>
        <x:v>48742.855118832216</x:v>
      </x:c>
      <x:c r="R4862" s="268" t="n">
        <x:f>O4862-P4862-Q4862-FIXED_COST</x:f>
        <x:v>19949.144881167784</x:v>
      </x:c>
      <x:c r="S4862" s="139" t="str">
        <x:f>IF(AND(L4862&lt;=TOTAL_BED_CAP,N4862&lt;=TEMP_WORKER_CAP),"YES","NO")</x:f>
        <x:v>YES</x:v>
      </x:c>
      <x:c r="T4862" s="139" t="n">
        <x:f>IF(S4862="YES",R4862,-1E+99)</x:f>
        <x:v>19949.144881167784</x:v>
      </x:c>
    </x:row>
    <x:row r="4863">
      <x:c r="A4863" s="139"/>
      <x:c r="B4863" s="139"/>
      <x:c r="C4863" s="139"/>
      <x:c r="D4863" s="139"/>
      <x:c r="E4863" s="139"/>
      <x:c r="F4863" s="139"/>
      <x:c r="G4863" s="139"/>
      <x:c r="H4863" s="139"/>
      <x:c r="I4863" s="266" t="n">
        <x:f>INT((ROW()-ROW($I$46))/((CARROT_CAP+1)*(MESCLUN_CAP+1)))</x:f>
        <x:v>7</x:v>
      </x:c>
      <x:c r="J4863" s="266" t="n">
        <x:f>MOD(INT((ROW()-ROW($I$46))/(MESCLUN_CAP+1)),CARROT_CAP+1)</x:f>
        <x:v>8</x:v>
      </x:c>
      <x:c r="K4863" s="266" t="n">
        <x:f>MOD(ROW()-ROW($I$46),MESCLUN_CAP+1)</x:f>
        <x:v>12</x:v>
      </x:c>
      <x:c r="L4863" s="266" t="n">
        <x:f>SUM(I4863:K4863)</x:f>
        <x:v>27</x:v>
      </x:c>
      <x:c r="M4863" s="267" t="n">
        <x:f>I4863*TOMATO_HOURS*WEEKS*(1+TOMATO_DIM)^I4863+J4863*CARROT_HOURS*WEEKS*(1+CARROT_DIM)^J4863+K4863*MESCLUN_HOURS*WEEKS*(1+MESCLUN_DIM)^K4863</x:f>
        <x:v>2146.9159079727997</x:v>
      </x:c>
      <x:c r="N4863" s="267" t="n">
        <x:f>MAX(M4863-FARMER_HOURS,0)/TEMP_HOURS_PER_WORKER</x:f>
        <x:v>0.9909138249811109</x:v>
      </x:c>
      <x:c r="O4863" s="268" t="n">
        <x:f>I4863*TOMATO_PRICE+J4863*CARROT_PRICE+K4863*MESCLUN_PRICE</x:f>
        <x:v>110752</x:v>
      </x:c>
      <x:c r="P4863" s="268" t="n">
        <x:f>I4863*TOMATO_FERTILIZER+J4863*CARROT_FERTILIZER+K4863*MESCLUN_FERTILIZER</x:f>
        <x:v>20240</x:v>
      </x:c>
      <x:c r="Q4863" s="268" t="n">
        <x:f>MIN(M4863,FARMER_HOURS)*FARMER_RATE+MAX(M4863-FARMER_HOURS,0)*TEMP_RATE</x:f>
        <x:v>49772.84562452777</x:v>
      </x:c>
      <x:c r="R4863" s="268" t="n">
        <x:f>O4863-P4863-Q4863-FIXED_COST</x:f>
        <x:v>20739.15437547223</x:v>
      </x:c>
      <x:c r="S4863" s="139" t="str">
        <x:f>IF(AND(L4863&lt;=TOTAL_BED_CAP,N4863&lt;=TEMP_WORKER_CAP),"YES","NO")</x:f>
        <x:v>YES</x:v>
      </x:c>
      <x:c r="T4863" s="139" t="n">
        <x:f>IF(S4863="YES",R4863,-1E+99)</x:f>
        <x:v>20739.15437547223</x:v>
      </x:c>
    </x:row>
    <x:row r="4864">
      <x:c r="A4864" s="139"/>
      <x:c r="B4864" s="139"/>
      <x:c r="C4864" s="139"/>
      <x:c r="D4864" s="139"/>
      <x:c r="E4864" s="139"/>
      <x:c r="F4864" s="139"/>
      <x:c r="G4864" s="139"/>
      <x:c r="H4864" s="139"/>
      <x:c r="I4864" s="266" t="n">
        <x:f>INT((ROW()-ROW($I$46))/((CARROT_CAP+1)*(MESCLUN_CAP+1)))</x:f>
        <x:v>7</x:v>
      </x:c>
      <x:c r="J4864" s="266" t="n">
        <x:f>MOD(INT((ROW()-ROW($I$46))/(MESCLUN_CAP+1)),CARROT_CAP+1)</x:f>
        <x:v>8</x:v>
      </x:c>
      <x:c r="K4864" s="266" t="n">
        <x:f>MOD(ROW()-ROW($I$46),MESCLUN_CAP+1)</x:f>
        <x:v>13</x:v>
      </x:c>
      <x:c r="L4864" s="266" t="n">
        <x:f>SUM(I4864:K4864)</x:f>
        <x:v>28</x:v>
      </x:c>
      <x:c r="M4864" s="267" t="n">
        <x:f>I4864*TOMATO_HOURS*WEEKS*(1+TOMATO_DIM)^I4864+J4864*CARROT_HOURS*WEEKS*(1+CARROT_DIM)^J4864+K4864*MESCLUN_HOURS*WEEKS*(1+MESCLUN_DIM)^K4864</x:f>
        <x:v>2207.6378786811842</x:v>
      </x:c>
      <x:c r="N4864" s="267" t="n">
        <x:f>MAX(M4864-FARMER_HOURS,0)/TEMP_HOURS_PER_WORKER</x:f>
        <x:v>1.033081860195267</x:v>
      </x:c>
      <x:c r="O4864" s="268" t="n">
        <x:f>I4864*TOMATO_PRICE+J4864*CARROT_PRICE+K4864*MESCLUN_PRICE</x:f>
        <x:v>113452</x:v>
      </x:c>
      <x:c r="P4864" s="268" t="n">
        <x:f>I4864*TOMATO_FERTILIZER+J4864*CARROT_FERTILIZER+K4864*MESCLUN_FERTILIZER</x:f>
        <x:v>21120</x:v>
      </x:c>
      <x:c r="Q4864" s="268" t="n">
        <x:f>MIN(M4864,FARMER_HOURS)*FARMER_RATE+MAX(M4864-FARMER_HOURS,0)*TEMP_RATE</x:f>
        <x:v>50827.04650488167</x:v>
      </x:c>
      <x:c r="R4864" s="268" t="n">
        <x:f>O4864-P4864-Q4864-FIXED_COST</x:f>
        <x:v>21504.95349511833</x:v>
      </x:c>
      <x:c r="S4864" s="139" t="str">
        <x:f>IF(AND(L4864&lt;=TOTAL_BED_CAP,N4864&lt;=TEMP_WORKER_CAP),"YES","NO")</x:f>
        <x:v>YES</x:v>
      </x:c>
      <x:c r="T4864" s="139" t="n">
        <x:f>IF(S4864="YES",R4864,-1E+99)</x:f>
        <x:v>21504.95349511833</x:v>
      </x:c>
    </x:row>
    <x:row r="4865">
      <x:c r="A4865" s="139"/>
      <x:c r="B4865" s="139"/>
      <x:c r="C4865" s="139"/>
      <x:c r="D4865" s="139"/>
      <x:c r="E4865" s="139"/>
      <x:c r="F4865" s="139"/>
      <x:c r="G4865" s="139"/>
      <x:c r="H4865" s="139"/>
      <x:c r="I4865" s="266" t="n">
        <x:f>INT((ROW()-ROW($I$46))/((CARROT_CAP+1)*(MESCLUN_CAP+1)))</x:f>
        <x:v>7</x:v>
      </x:c>
      <x:c r="J4865" s="266" t="n">
        <x:f>MOD(INT((ROW()-ROW($I$46))/(MESCLUN_CAP+1)),CARROT_CAP+1)</x:f>
        <x:v>8</x:v>
      </x:c>
      <x:c r="K4865" s="266" t="n">
        <x:f>MOD(ROW()-ROW($I$46),MESCLUN_CAP+1)</x:f>
        <x:v>14</x:v>
      </x:c>
      <x:c r="L4865" s="266" t="n">
        <x:f>SUM(I4865:K4865)</x:f>
        <x:v>29</x:v>
      </x:c>
      <x:c r="M4865" s="267" t="n">
        <x:f>I4865*TOMATO_HOURS*WEEKS*(1+TOMATO_DIM)^I4865+J4865*CARROT_HOURS*WEEKS*(1+CARROT_DIM)^J4865+K4865*MESCLUN_HOURS*WEEKS*(1+MESCLUN_DIM)^K4865</x:f>
        <x:v>2269.7799599948453</x:v>
      </x:c>
      <x:c r="N4865" s="267" t="n">
        <x:f>MAX(M4865-FARMER_HOURS,0)/TEMP_HOURS_PER_WORKER</x:f>
        <x:v>1.0762360833297537</x:v>
      </x:c>
      <x:c r="O4865" s="268" t="n">
        <x:f>I4865*TOMATO_PRICE+J4865*CARROT_PRICE+K4865*MESCLUN_PRICE</x:f>
        <x:v>116152</x:v>
      </x:c>
      <x:c r="P4865" s="268" t="n">
        <x:f>I4865*TOMATO_FERTILIZER+J4865*CARROT_FERTILIZER+K4865*MESCLUN_FERTILIZER</x:f>
        <x:v>22000</x:v>
      </x:c>
      <x:c r="Q4865" s="268" t="n">
        <x:f>MIN(M4865,FARMER_HOURS)*FARMER_RATE+MAX(M4865-FARMER_HOURS,0)*TEMP_RATE</x:f>
        <x:v>51905.90208324384</x:v>
      </x:c>
      <x:c r="R4865" s="268" t="n">
        <x:f>O4865-P4865-Q4865-FIXED_COST</x:f>
        <x:v>22246.09791675616</x:v>
      </x:c>
      <x:c r="S4865" s="139" t="str">
        <x:f>IF(AND(L4865&lt;=TOTAL_BED_CAP,N4865&lt;=TEMP_WORKER_CAP),"YES","NO")</x:f>
        <x:v>YES</x:v>
      </x:c>
      <x:c r="T4865" s="139" t="n">
        <x:f>IF(S4865="YES",R4865,-1E+99)</x:f>
        <x:v>22246.09791675616</x:v>
      </x:c>
    </x:row>
    <x:row r="4866">
      <x:c r="A4866" s="139"/>
      <x:c r="B4866" s="139"/>
      <x:c r="C4866" s="139"/>
      <x:c r="D4866" s="139"/>
      <x:c r="E4866" s="139"/>
      <x:c r="F4866" s="139"/>
      <x:c r="G4866" s="139"/>
      <x:c r="H4866" s="139"/>
      <x:c r="I4866" s="266" t="n">
        <x:f>INT((ROW()-ROW($I$46))/((CARROT_CAP+1)*(MESCLUN_CAP+1)))</x:f>
        <x:v>7</x:v>
      </x:c>
      <x:c r="J4866" s="266" t="n">
        <x:f>MOD(INT((ROW()-ROW($I$46))/(MESCLUN_CAP+1)),CARROT_CAP+1)</x:f>
        <x:v>8</x:v>
      </x:c>
      <x:c r="K4866" s="266" t="n">
        <x:f>MOD(ROW()-ROW($I$46),MESCLUN_CAP+1)</x:f>
        <x:v>15</x:v>
      </x:c>
      <x:c r="L4866" s="266" t="n">
        <x:f>SUM(I4866:K4866)</x:f>
        <x:v>30</x:v>
      </x:c>
      <x:c r="M4866" s="267" t="n">
        <x:f>I4866*TOMATO_HOURS*WEEKS*(1+TOMATO_DIM)^I4866+J4866*CARROT_HOURS*WEEKS*(1+CARROT_DIM)^J4866+K4866*MESCLUN_HOURS*WEEKS*(1+MESCLUN_DIM)^K4866</x:f>
        <x:v>2333.3681668709914</x:v>
      </x:c>
      <x:c r="N4866" s="267" t="n">
        <x:f>MAX(M4866-FARMER_HOURS,0)/TEMP_HOURS_PER_WORKER</x:f>
        <x:v>1.1203945603270773</x:v>
      </x:c>
      <x:c r="O4866" s="268" t="n">
        <x:f>I4866*TOMATO_PRICE+J4866*CARROT_PRICE+K4866*MESCLUN_PRICE</x:f>
        <x:v>118852</x:v>
      </x:c>
      <x:c r="P4866" s="268" t="n">
        <x:f>I4866*TOMATO_FERTILIZER+J4866*CARROT_FERTILIZER+K4866*MESCLUN_FERTILIZER</x:f>
        <x:v>22880</x:v>
      </x:c>
      <x:c r="Q4866" s="268" t="n">
        <x:f>MIN(M4866,FARMER_HOURS)*FARMER_RATE+MAX(M4866-FARMER_HOURS,0)*TEMP_RATE</x:f>
        <x:v>53009.86400817693</x:v>
      </x:c>
      <x:c r="R4866" s="268" t="n">
        <x:f>O4866-P4866-Q4866-FIXED_COST</x:f>
        <x:v>22962.135991823066</x:v>
      </x:c>
      <x:c r="S4866" s="139" t="str">
        <x:f>IF(AND(L4866&lt;=TOTAL_BED_CAP,N4866&lt;=TEMP_WORKER_CAP),"YES","NO")</x:f>
        <x:v>YES</x:v>
      </x:c>
      <x:c r="T4866" s="139" t="n">
        <x:f>IF(S4866="YES",R4866,-1E+99)</x:f>
        <x:v>22962.135991823066</x:v>
      </x:c>
    </x:row>
    <x:row r="4867">
      <x:c r="A4867" s="139"/>
      <x:c r="B4867" s="139"/>
      <x:c r="C4867" s="139"/>
      <x:c r="D4867" s="139"/>
      <x:c r="E4867" s="139"/>
      <x:c r="F4867" s="139"/>
      <x:c r="G4867" s="139"/>
      <x:c r="H4867" s="139"/>
      <x:c r="I4867" s="266" t="n">
        <x:f>INT((ROW()-ROW($I$46))/((CARROT_CAP+1)*(MESCLUN_CAP+1)))</x:f>
        <x:v>7</x:v>
      </x:c>
      <x:c r="J4867" s="266" t="n">
        <x:f>MOD(INT((ROW()-ROW($I$46))/(MESCLUN_CAP+1)),CARROT_CAP+1)</x:f>
        <x:v>8</x:v>
      </x:c>
      <x:c r="K4867" s="266" t="n">
        <x:f>MOD(ROW()-ROW($I$46),MESCLUN_CAP+1)</x:f>
        <x:v>16</x:v>
      </x:c>
      <x:c r="L4867" s="266" t="n">
        <x:f>SUM(I4867:K4867)</x:f>
        <x:v>31</x:v>
      </x:c>
      <x:c r="M4867" s="267" t="n">
        <x:f>I4867*TOMATO_HOURS*WEEKS*(1+TOMATO_DIM)^I4867+J4867*CARROT_HOURS*WEEKS*(1+CARROT_DIM)^J4867+K4867*MESCLUN_HOURS*WEEKS*(1+MESCLUN_DIM)^K4867</x:f>
        <x:v>2398.4289427484805</x:v>
      </x:c>
      <x:c r="N4867" s="267" t="n">
        <x:f>MAX(M4867-FARMER_HOURS,0)/TEMP_HOURS_PER_WORKER</x:f>
        <x:v>1.1655756546864449</x:v>
      </x:c>
      <x:c r="O4867" s="268" t="n">
        <x:f>I4867*TOMATO_PRICE+J4867*CARROT_PRICE+K4867*MESCLUN_PRICE</x:f>
        <x:v>121552</x:v>
      </x:c>
      <x:c r="P4867" s="268" t="n">
        <x:f>I4867*TOMATO_FERTILIZER+J4867*CARROT_FERTILIZER+K4867*MESCLUN_FERTILIZER</x:f>
        <x:v>23760</x:v>
      </x:c>
      <x:c r="Q4867" s="268" t="n">
        <x:f>MIN(M4867,FARMER_HOURS)*FARMER_RATE+MAX(M4867-FARMER_HOURS,0)*TEMP_RATE</x:f>
        <x:v>54139.39136716112</x:v>
      </x:c>
      <x:c r="R4867" s="268" t="n">
        <x:f>O4867-P4867-Q4867-FIXED_COST</x:f>
        <x:v>23652.608632838877</x:v>
      </x:c>
      <x:c r="S4867" s="139" t="str">
        <x:f>IF(AND(L4867&lt;=TOTAL_BED_CAP,N4867&lt;=TEMP_WORKER_CAP),"YES","NO")</x:f>
        <x:v>YES</x:v>
      </x:c>
      <x:c r="T4867" s="139" t="n">
        <x:f>IF(S4867="YES",R4867,-1E+99)</x:f>
        <x:v>23652.608632838877</x:v>
      </x:c>
    </x:row>
    <x:row r="4868">
      <x:c r="A4868" s="139"/>
      <x:c r="B4868" s="139"/>
      <x:c r="C4868" s="139"/>
      <x:c r="D4868" s="139"/>
      <x:c r="E4868" s="139"/>
      <x:c r="F4868" s="139"/>
      <x:c r="G4868" s="139"/>
      <x:c r="H4868" s="139"/>
      <x:c r="I4868" s="266" t="n">
        <x:f>INT((ROW()-ROW($I$46))/((CARROT_CAP+1)*(MESCLUN_CAP+1)))</x:f>
        <x:v>7</x:v>
      </x:c>
      <x:c r="J4868" s="266" t="n">
        <x:f>MOD(INT((ROW()-ROW($I$46))/(MESCLUN_CAP+1)),CARROT_CAP+1)</x:f>
        <x:v>8</x:v>
      </x:c>
      <x:c r="K4868" s="266" t="n">
        <x:f>MOD(ROW()-ROW($I$46),MESCLUN_CAP+1)</x:f>
        <x:v>17</x:v>
      </x:c>
      <x:c r="L4868" s="266" t="n">
        <x:f>SUM(I4868:K4868)</x:f>
        <x:v>32</x:v>
      </x:c>
      <x:c r="M4868" s="267" t="n">
        <x:f>I4868*TOMATO_HOURS*WEEKS*(1+TOMATO_DIM)^I4868+J4868*CARROT_HOURS*WEEKS*(1+CARROT_DIM)^J4868+K4868*MESCLUN_HOURS*WEEKS*(1+MESCLUN_DIM)^K4868</x:f>
        <x:v>2464.9891661950205</x:v>
      </x:c>
      <x:c r="N4868" s="267" t="n">
        <x:f>MAX(M4868-FARMER_HOURS,0)/TEMP_HOURS_PER_WORKER</x:f>
        <x:v>1.2117980320798754</x:v>
      </x:c>
      <x:c r="O4868" s="268" t="n">
        <x:f>I4868*TOMATO_PRICE+J4868*CARROT_PRICE+K4868*MESCLUN_PRICE</x:f>
        <x:v>124252</x:v>
      </x:c>
      <x:c r="P4868" s="268" t="n">
        <x:f>I4868*TOMATO_FERTILIZER+J4868*CARROT_FERTILIZER+K4868*MESCLUN_FERTILIZER</x:f>
        <x:v>24640</x:v>
      </x:c>
      <x:c r="Q4868" s="268" t="n">
        <x:f>MIN(M4868,FARMER_HOURS)*FARMER_RATE+MAX(M4868-FARMER_HOURS,0)*TEMP_RATE</x:f>
        <x:v>55294.95080199688</x:v>
      </x:c>
      <x:c r="R4868" s="268" t="n">
        <x:f>O4868-P4868-Q4868-FIXED_COST</x:f>
        <x:v>24317.049198003122</x:v>
      </x:c>
      <x:c r="S4868" s="139" t="str">
        <x:f>IF(AND(L4868&lt;=TOTAL_BED_CAP,N4868&lt;=TEMP_WORKER_CAP),"YES","NO")</x:f>
        <x:v>YES</x:v>
      </x:c>
      <x:c r="T4868" s="139" t="n">
        <x:f>IF(S4868="YES",R4868,-1E+99)</x:f>
        <x:v>24317.049198003122</x:v>
      </x:c>
    </x:row>
    <x:row r="4869">
      <x:c r="A4869" s="139"/>
      <x:c r="B4869" s="139"/>
      <x:c r="C4869" s="139"/>
      <x:c r="D4869" s="139"/>
      <x:c r="E4869" s="139"/>
      <x:c r="F4869" s="139"/>
      <x:c r="G4869" s="139"/>
      <x:c r="H4869" s="139"/>
      <x:c r="I4869" s="266" t="n">
        <x:f>INT((ROW()-ROW($I$46))/((CARROT_CAP+1)*(MESCLUN_CAP+1)))</x:f>
        <x:v>7</x:v>
      </x:c>
      <x:c r="J4869" s="266" t="n">
        <x:f>MOD(INT((ROW()-ROW($I$46))/(MESCLUN_CAP+1)),CARROT_CAP+1)</x:f>
        <x:v>8</x:v>
      </x:c>
      <x:c r="K4869" s="266" t="n">
        <x:f>MOD(ROW()-ROW($I$46),MESCLUN_CAP+1)</x:f>
        <x:v>18</x:v>
      </x:c>
      <x:c r="L4869" s="266" t="n">
        <x:f>SUM(I4869:K4869)</x:f>
        <x:v>33</x:v>
      </x:c>
      <x:c r="M4869" s="267" t="n">
        <x:f>I4869*TOMATO_HOURS*WEEKS*(1+TOMATO_DIM)^I4869+J4869*CARROT_HOURS*WEEKS*(1+CARROT_DIM)^J4869+K4869*MESCLUN_HOURS*WEEKS*(1+MESCLUN_DIM)^K4869</x:f>
        <x:v>2533.076157653608</x:v>
      </x:c>
      <x:c r="N4869" s="267" t="n">
        <x:f>MAX(M4869-FARMER_HOURS,0)/TEMP_HOURS_PER_WORKER</x:f>
        <x:v>1.2590806650372277</x:v>
      </x:c>
      <x:c r="O4869" s="268" t="n">
        <x:f>I4869*TOMATO_PRICE+J4869*CARROT_PRICE+K4869*MESCLUN_PRICE</x:f>
        <x:v>126952</x:v>
      </x:c>
      <x:c r="P4869" s="268" t="n">
        <x:f>I4869*TOMATO_FERTILIZER+J4869*CARROT_FERTILIZER+K4869*MESCLUN_FERTILIZER</x:f>
        <x:v>25520</x:v>
      </x:c>
      <x:c r="Q4869" s="268" t="n">
        <x:f>MIN(M4869,FARMER_HOURS)*FARMER_RATE+MAX(M4869-FARMER_HOURS,0)*TEMP_RATE</x:f>
        <x:v>56477.01662593069</x:v>
      </x:c>
      <x:c r="R4869" s="268" t="n">
        <x:f>O4869-P4869-Q4869-FIXED_COST</x:f>
        <x:v>24954.983374069307</x:v>
      </x:c>
      <x:c r="S4869" s="139" t="str">
        <x:f>IF(AND(L4869&lt;=TOTAL_BED_CAP,N4869&lt;=TEMP_WORKER_CAP),"YES","NO")</x:f>
        <x:v>YES</x:v>
      </x:c>
      <x:c r="T4869" s="139" t="n">
        <x:f>IF(S4869="YES",R4869,-1E+99)</x:f>
        <x:v>24954.983374069307</x:v>
      </x:c>
    </x:row>
    <x:row r="4870">
      <x:c r="A4870" s="139"/>
      <x:c r="B4870" s="139"/>
      <x:c r="C4870" s="139"/>
      <x:c r="D4870" s="139"/>
      <x:c r="E4870" s="139"/>
      <x:c r="F4870" s="139"/>
      <x:c r="G4870" s="139"/>
      <x:c r="H4870" s="139"/>
      <x:c r="I4870" s="266" t="n">
        <x:f>INT((ROW()-ROW($I$46))/((CARROT_CAP+1)*(MESCLUN_CAP+1)))</x:f>
        <x:v>7</x:v>
      </x:c>
      <x:c r="J4870" s="266" t="n">
        <x:f>MOD(INT((ROW()-ROW($I$46))/(MESCLUN_CAP+1)),CARROT_CAP+1)</x:f>
        <x:v>8</x:v>
      </x:c>
      <x:c r="K4870" s="266" t="n">
        <x:f>MOD(ROW()-ROW($I$46),MESCLUN_CAP+1)</x:f>
        <x:v>19</x:v>
      </x:c>
      <x:c r="L4870" s="266" t="n">
        <x:f>SUM(I4870:K4870)</x:f>
        <x:v>34</x:v>
      </x:c>
      <x:c r="M4870" s="267" t="n">
        <x:f>I4870*TOMATO_HOURS*WEEKS*(1+TOMATO_DIM)^I4870+J4870*CARROT_HOURS*WEEKS*(1+CARROT_DIM)^J4870+K4870*MESCLUN_HOURS*WEEKS*(1+MESCLUN_DIM)^K4870</x:f>
        <x:v>2602.71768628963</x:v>
      </x:c>
      <x:c r="N4870" s="267" t="n">
        <x:f>MAX(M4870-FARMER_HOURS,0)/TEMP_HOURS_PER_WORKER</x:f>
        <x:v>1.3074428377011318</x:v>
      </x:c>
      <x:c r="O4870" s="268" t="n">
        <x:f>I4870*TOMATO_PRICE+J4870*CARROT_PRICE+K4870*MESCLUN_PRICE</x:f>
        <x:v>129652</x:v>
      </x:c>
      <x:c r="P4870" s="268" t="n">
        <x:f>I4870*TOMATO_FERTILIZER+J4870*CARROT_FERTILIZER+K4870*MESCLUN_FERTILIZER</x:f>
        <x:v>26400</x:v>
      </x:c>
      <x:c r="Q4870" s="268" t="n">
        <x:f>MIN(M4870,FARMER_HOURS)*FARMER_RATE+MAX(M4870-FARMER_HOURS,0)*TEMP_RATE</x:f>
        <x:v>57686.0709425283</x:v>
      </x:c>
      <x:c r="R4870" s="268" t="n">
        <x:f>O4870-P4870-Q4870-FIXED_COST</x:f>
        <x:v>25565.9290574717</x:v>
      </x:c>
      <x:c r="S4870" s="139" t="str">
        <x:f>IF(AND(L4870&lt;=TOTAL_BED_CAP,N4870&lt;=TEMP_WORKER_CAP),"YES","NO")</x:f>
        <x:v>YES</x:v>
      </x:c>
      <x:c r="T4870" s="139" t="n">
        <x:f>IF(S4870="YES",R4870,-1E+99)</x:f>
        <x:v>25565.9290574717</x:v>
      </x:c>
    </x:row>
    <x:row r="4871">
      <x:c r="A4871" s="139"/>
      <x:c r="B4871" s="139"/>
      <x:c r="C4871" s="139"/>
      <x:c r="D4871" s="139"/>
      <x:c r="E4871" s="139"/>
      <x:c r="F4871" s="139"/>
      <x:c r="G4871" s="139"/>
      <x:c r="H4871" s="139"/>
      <x:c r="I4871" s="266" t="n">
        <x:f>INT((ROW()-ROW($I$46))/((CARROT_CAP+1)*(MESCLUN_CAP+1)))</x:f>
        <x:v>7</x:v>
      </x:c>
      <x:c r="J4871" s="266" t="n">
        <x:f>MOD(INT((ROW()-ROW($I$46))/(MESCLUN_CAP+1)),CARROT_CAP+1)</x:f>
        <x:v>8</x:v>
      </x:c>
      <x:c r="K4871" s="266" t="n">
        <x:f>MOD(ROW()-ROW($I$46),MESCLUN_CAP+1)</x:f>
        <x:v>20</x:v>
      </x:c>
      <x:c r="L4871" s="266" t="n">
        <x:f>SUM(I4871:K4871)</x:f>
        <x:v>35</x:v>
      </x:c>
      <x:c r="M4871" s="267" t="n">
        <x:f>I4871*TOMATO_HOURS*WEEKS*(1+TOMATO_DIM)^I4871+J4871*CARROT_HOURS*WEEKS*(1+CARROT_DIM)^J4871+K4871*MESCLUN_HOURS*WEEKS*(1+MESCLUN_DIM)^K4871</x:f>
        <x:v>2673.9419769401065</x:v>
      </x:c>
      <x:c r="N4871" s="267" t="n">
        <x:f>MAX(M4871-FARMER_HOURS,0)/TEMP_HOURS_PER_WORKER</x:f>
        <x:v>1.3569041506528519</x:v>
      </x:c>
      <x:c r="O4871" s="268" t="n">
        <x:f>I4871*TOMATO_PRICE+J4871*CARROT_PRICE+K4871*MESCLUN_PRICE</x:f>
        <x:v>132352</x:v>
      </x:c>
      <x:c r="P4871" s="268" t="n">
        <x:f>I4871*TOMATO_FERTILIZER+J4871*CARROT_FERTILIZER+K4871*MESCLUN_FERTILIZER</x:f>
        <x:v>27280</x:v>
      </x:c>
      <x:c r="Q4871" s="268" t="n">
        <x:f>MIN(M4871,FARMER_HOURS)*FARMER_RATE+MAX(M4871-FARMER_HOURS,0)*TEMP_RATE</x:f>
        <x:v>58922.60376632129</x:v>
      </x:c>
      <x:c r="R4871" s="268" t="n">
        <x:f>O4871-P4871-Q4871-FIXED_COST</x:f>
        <x:v>26149.396233678708</x:v>
      </x:c>
      <x:c r="S4871" s="139" t="str">
        <x:f>IF(AND(L4871&lt;=TOTAL_BED_CAP,N4871&lt;=TEMP_WORKER_CAP),"YES","NO")</x:f>
        <x:v>YES</x:v>
      </x:c>
      <x:c r="T4871" s="139" t="n">
        <x:f>IF(S4871="YES",R4871,-1E+99)</x:f>
        <x:v>26149.396233678708</x:v>
      </x:c>
    </x:row>
    <x:row r="4872">
      <x:c r="A4872" s="139"/>
      <x:c r="B4872" s="139"/>
      <x:c r="C4872" s="139"/>
      <x:c r="D4872" s="139"/>
      <x:c r="E4872" s="139"/>
      <x:c r="F4872" s="139"/>
      <x:c r="G4872" s="139"/>
      <x:c r="H4872" s="139"/>
      <x:c r="I4872" s="266" t="n">
        <x:f>INT((ROW()-ROW($I$46))/((CARROT_CAP+1)*(MESCLUN_CAP+1)))</x:f>
        <x:v>7</x:v>
      </x:c>
      <x:c r="J4872" s="266" t="n">
        <x:f>MOD(INT((ROW()-ROW($I$46))/(MESCLUN_CAP+1)),CARROT_CAP+1)</x:f>
        <x:v>8</x:v>
      </x:c>
      <x:c r="K4872" s="266" t="n">
        <x:f>MOD(ROW()-ROW($I$46),MESCLUN_CAP+1)</x:f>
        <x:v>21</x:v>
      </x:c>
      <x:c r="L4872" s="266" t="n">
        <x:f>SUM(I4872:K4872)</x:f>
        <x:v>36</x:v>
      </x:c>
      <x:c r="M4872" s="267" t="n">
        <x:f>I4872*TOMATO_HOURS*WEEKS*(1+TOMATO_DIM)^I4872+J4872*CARROT_HOURS*WEEKS*(1+CARROT_DIM)^J4872+K4872*MESCLUN_HOURS*WEEKS*(1+MESCLUN_DIM)^K4872</x:f>
        <x:v>2746.7777171665507</x:v>
      </x:c>
      <x:c r="N4872" s="267" t="n">
        <x:f>MAX(M4872-FARMER_HOURS,0)/TEMP_HOURS_PER_WORKER</x:f>
        <x:v>1.4074845258101047</x:v>
      </x:c>
      <x:c r="O4872" s="268" t="n">
        <x:f>I4872*TOMATO_PRICE+J4872*CARROT_PRICE+K4872*MESCLUN_PRICE</x:f>
        <x:v>135052</x:v>
      </x:c>
      <x:c r="P4872" s="268" t="n">
        <x:f>I4872*TOMATO_FERTILIZER+J4872*CARROT_FERTILIZER+K4872*MESCLUN_FERTILIZER</x:f>
        <x:v>28160</x:v>
      </x:c>
      <x:c r="Q4872" s="268" t="n">
        <x:f>MIN(M4872,FARMER_HOURS)*FARMER_RATE+MAX(M4872-FARMER_HOURS,0)*TEMP_RATE</x:f>
        <x:v>60187.11314525262</x:v>
      </x:c>
      <x:c r="R4872" s="268" t="n">
        <x:f>O4872-P4872-Q4872-FIXED_COST</x:f>
        <x:v>26704.886854747383</x:v>
      </x:c>
      <x:c r="S4872" s="139" t="str">
        <x:f>IF(AND(L4872&lt;=TOTAL_BED_CAP,N4872&lt;=TEMP_WORKER_CAP),"YES","NO")</x:f>
        <x:v>YES</x:v>
      </x:c>
      <x:c r="T4872" s="139" t="n">
        <x:f>IF(S4872="YES",R4872,-1E+99)</x:f>
        <x:v>26704.886854747383</x:v>
      </x:c>
    </x:row>
    <x:row r="4873">
      <x:c r="A4873" s="139"/>
      <x:c r="B4873" s="139"/>
      <x:c r="C4873" s="139"/>
      <x:c r="D4873" s="139"/>
      <x:c r="E4873" s="139"/>
      <x:c r="F4873" s="139"/>
      <x:c r="G4873" s="139"/>
      <x:c r="H4873" s="139"/>
      <x:c r="I4873" s="266" t="n">
        <x:f>INT((ROW()-ROW($I$46))/((CARROT_CAP+1)*(MESCLUN_CAP+1)))</x:f>
        <x:v>7</x:v>
      </x:c>
      <x:c r="J4873" s="266" t="n">
        <x:f>MOD(INT((ROW()-ROW($I$46))/(MESCLUN_CAP+1)),CARROT_CAP+1)</x:f>
        <x:v>8</x:v>
      </x:c>
      <x:c r="K4873" s="266" t="n">
        <x:f>MOD(ROW()-ROW($I$46),MESCLUN_CAP+1)</x:f>
        <x:v>22</x:v>
      </x:c>
      <x:c r="L4873" s="266" t="n">
        <x:f>SUM(I4873:K4873)</x:f>
        <x:v>37</x:v>
      </x:c>
      <x:c r="M4873" s="267" t="n">
        <x:f>I4873*TOMATO_HOURS*WEEKS*(1+TOMATO_DIM)^I4873+J4873*CARROT_HOURS*WEEKS*(1+CARROT_DIM)^J4873+K4873*MESCLUN_HOURS*WEEKS*(1+MESCLUN_DIM)^K4873</x:f>
        <x:v>2821.2540644129467</x:v>
      </x:c>
      <x:c r="N4873" s="267" t="n">
        <x:f>MAX(M4873-FARMER_HOURS,0)/TEMP_HOURS_PER_WORKER</x:f>
        <x:v>1.4592042113978796</x:v>
      </x:c>
      <x:c r="O4873" s="268" t="n">
        <x:f>I4873*TOMATO_PRICE+J4873*CARROT_PRICE+K4873*MESCLUN_PRICE</x:f>
        <x:v>137752</x:v>
      </x:c>
      <x:c r="P4873" s="268" t="n">
        <x:f>I4873*TOMATO_FERTILIZER+J4873*CARROT_FERTILIZER+K4873*MESCLUN_FERTILIZER</x:f>
        <x:v>29040</x:v>
      </x:c>
      <x:c r="Q4873" s="268" t="n">
        <x:f>MIN(M4873,FARMER_HOURS)*FARMER_RATE+MAX(M4873-FARMER_HOURS,0)*TEMP_RATE</x:f>
        <x:v>61480.10528494699</x:v>
      </x:c>
      <x:c r="R4873" s="268" t="n">
        <x:f>O4873-P4873-Q4873-FIXED_COST</x:f>
        <x:v>27231.894715053008</x:v>
      </x:c>
      <x:c r="S4873" s="139" t="str">
        <x:f>IF(AND(L4873&lt;=TOTAL_BED_CAP,N4873&lt;=TEMP_WORKER_CAP),"YES","NO")</x:f>
        <x:v>YES</x:v>
      </x:c>
      <x:c r="T4873" s="139" t="n">
        <x:f>IF(S4873="YES",R4873,-1E+99)</x:f>
        <x:v>27231.894715053008</x:v>
      </x:c>
    </x:row>
    <x:row r="4874">
      <x:c r="A4874" s="139"/>
      <x:c r="B4874" s="139"/>
      <x:c r="C4874" s="139"/>
      <x:c r="D4874" s="139"/>
      <x:c r="E4874" s="139"/>
      <x:c r="F4874" s="139"/>
      <x:c r="G4874" s="139"/>
      <x:c r="H4874" s="139"/>
      <x:c r="I4874" s="266" t="n">
        <x:f>INT((ROW()-ROW($I$46))/((CARROT_CAP+1)*(MESCLUN_CAP+1)))</x:f>
        <x:v>7</x:v>
      </x:c>
      <x:c r="J4874" s="266" t="n">
        <x:f>MOD(INT((ROW()-ROW($I$46))/(MESCLUN_CAP+1)),CARROT_CAP+1)</x:f>
        <x:v>8</x:v>
      </x:c>
      <x:c r="K4874" s="266" t="n">
        <x:f>MOD(ROW()-ROW($I$46),MESCLUN_CAP+1)</x:f>
        <x:v>23</x:v>
      </x:c>
      <x:c r="L4874" s="266" t="n">
        <x:f>SUM(I4874:K4874)</x:f>
        <x:v>38</x:v>
      </x:c>
      <x:c r="M4874" s="267" t="n">
        <x:f>I4874*TOMATO_HOURS*WEEKS*(1+TOMATO_DIM)^I4874+J4874*CARROT_HOURS*WEEKS*(1+CARROT_DIM)^J4874+K4874*MESCLUN_HOURS*WEEKS*(1+MESCLUN_DIM)^K4874</x:f>
        <x:v>2897.4006532703834</x:v>
      </x:c>
      <x:c r="N4874" s="267" t="n">
        <x:f>MAX(M4874-FARMER_HOURS,0)/TEMP_HOURS_PER_WORKER</x:f>
        <x:v>1.5120837869933217</x:v>
      </x:c>
      <x:c r="O4874" s="268" t="n">
        <x:f>I4874*TOMATO_PRICE+J4874*CARROT_PRICE+K4874*MESCLUN_PRICE</x:f>
        <x:v>140452</x:v>
      </x:c>
      <x:c r="P4874" s="268" t="n">
        <x:f>I4874*TOMATO_FERTILIZER+J4874*CARROT_FERTILIZER+K4874*MESCLUN_FERTILIZER</x:f>
        <x:v>29920</x:v>
      </x:c>
      <x:c r="Q4874" s="268" t="n">
        <x:f>MIN(M4874,FARMER_HOURS)*FARMER_RATE+MAX(M4874-FARMER_HOURS,0)*TEMP_RATE</x:f>
        <x:v>62802.094674833046</x:v>
      </x:c>
      <x:c r="R4874" s="268" t="n">
        <x:f>O4874-P4874-Q4874-FIXED_COST</x:f>
        <x:v>27729.905325166954</x:v>
      </x:c>
      <x:c r="S4874" s="139" t="str">
        <x:f>IF(AND(L4874&lt;=TOTAL_BED_CAP,N4874&lt;=TEMP_WORKER_CAP),"YES","NO")</x:f>
        <x:v>YES</x:v>
      </x:c>
      <x:c r="T4874" s="139" t="n">
        <x:f>IF(S4874="YES",R4874,-1E+99)</x:f>
        <x:v>27729.905325166954</x:v>
      </x:c>
    </x:row>
    <x:row r="4875">
      <x:c r="A4875" s="139"/>
      <x:c r="B4875" s="139"/>
      <x:c r="C4875" s="139"/>
      <x:c r="D4875" s="139"/>
      <x:c r="E4875" s="139"/>
      <x:c r="F4875" s="139"/>
      <x:c r="G4875" s="139"/>
      <x:c r="H4875" s="139"/>
      <x:c r="I4875" s="266" t="n">
        <x:f>INT((ROW()-ROW($I$46))/((CARROT_CAP+1)*(MESCLUN_CAP+1)))</x:f>
        <x:v>7</x:v>
      </x:c>
      <x:c r="J4875" s="266" t="n">
        <x:f>MOD(INT((ROW()-ROW($I$46))/(MESCLUN_CAP+1)),CARROT_CAP+1)</x:f>
        <x:v>8</x:v>
      </x:c>
      <x:c r="K4875" s="266" t="n">
        <x:f>MOD(ROW()-ROW($I$46),MESCLUN_CAP+1)</x:f>
        <x:v>24</x:v>
      </x:c>
      <x:c r="L4875" s="266" t="n">
        <x:f>SUM(I4875:K4875)</x:f>
        <x:v>39</x:v>
      </x:c>
      <x:c r="M4875" s="267" t="n">
        <x:f>I4875*TOMATO_HOURS*WEEKS*(1+TOMATO_DIM)^I4875+J4875*CARROT_HOURS*WEEKS*(1+CARROT_DIM)^J4875+K4875*MESCLUN_HOURS*WEEKS*(1+MESCLUN_DIM)^K4875</x:f>
        <x:v>2975.2476028498786</x:v>
      </x:c>
      <x:c r="N4875" s="267" t="n">
        <x:f>MAX(M4875-FARMER_HOURS,0)/TEMP_HOURS_PER_WORKER</x:f>
        <x:v>1.5661441686457491</x:v>
      </x:c>
      <x:c r="O4875" s="268" t="n">
        <x:f>I4875*TOMATO_PRICE+J4875*CARROT_PRICE+K4875*MESCLUN_PRICE</x:f>
        <x:v>143152</x:v>
      </x:c>
      <x:c r="P4875" s="268" t="n">
        <x:f>I4875*TOMATO_FERTILIZER+J4875*CARROT_FERTILIZER+K4875*MESCLUN_FERTILIZER</x:f>
        <x:v>30800</x:v>
      </x:c>
      <x:c r="Q4875" s="268" t="n">
        <x:f>MIN(M4875,FARMER_HOURS)*FARMER_RATE+MAX(M4875-FARMER_HOURS,0)*TEMP_RATE</x:f>
        <x:v>64153.60421614372</x:v>
      </x:c>
      <x:c r="R4875" s="268" t="n">
        <x:f>O4875-P4875-Q4875-FIXED_COST</x:f>
        <x:v>28198.39578385628</x:v>
      </x:c>
      <x:c r="S4875" s="139" t="str">
        <x:f>IF(AND(L4875&lt;=TOTAL_BED_CAP,N4875&lt;=TEMP_WORKER_CAP),"YES","NO")</x:f>
        <x:v>YES</x:v>
      </x:c>
      <x:c r="T4875" s="139" t="n">
        <x:f>IF(S4875="YES",R4875,-1E+99)</x:f>
        <x:v>28198.39578385628</x:v>
      </x:c>
    </x:row>
    <x:row r="4876">
      <x:c r="A4876" s="139"/>
      <x:c r="B4876" s="139"/>
      <x:c r="C4876" s="139"/>
      <x:c r="D4876" s="139"/>
      <x:c r="E4876" s="139"/>
      <x:c r="F4876" s="139"/>
      <x:c r="G4876" s="139"/>
      <x:c r="H4876" s="139"/>
      <x:c r="I4876" s="266" t="n">
        <x:f>INT((ROW()-ROW($I$46))/((CARROT_CAP+1)*(MESCLUN_CAP+1)))</x:f>
        <x:v>7</x:v>
      </x:c>
      <x:c r="J4876" s="266" t="n">
        <x:f>MOD(INT((ROW()-ROW($I$46))/(MESCLUN_CAP+1)),CARROT_CAP+1)</x:f>
        <x:v>8</x:v>
      </x:c>
      <x:c r="K4876" s="266" t="n">
        <x:f>MOD(ROW()-ROW($I$46),MESCLUN_CAP+1)</x:f>
        <x:v>25</x:v>
      </x:c>
      <x:c r="L4876" s="266" t="n">
        <x:f>SUM(I4876:K4876)</x:f>
        <x:v>40</x:v>
      </x:c>
      <x:c r="M4876" s="267" t="n">
        <x:f>I4876*TOMATO_HOURS*WEEKS*(1+TOMATO_DIM)^I4876+J4876*CARROT_HOURS*WEEKS*(1+CARROT_DIM)^J4876+K4876*MESCLUN_HOURS*WEEKS*(1+MESCLUN_DIM)^K4876</x:f>
        <x:v>3054.8255242649766</x:v>
      </x:c>
      <x:c r="N4876" s="267" t="n">
        <x:f>MAX(M4876-FARMER_HOURS,0)/TEMP_HOURS_PER_WORKER</x:f>
        <x:v>1.6214066140729004</x:v>
      </x:c>
      <x:c r="O4876" s="268" t="n">
        <x:f>I4876*TOMATO_PRICE+J4876*CARROT_PRICE+K4876*MESCLUN_PRICE</x:f>
        <x:v>145852</x:v>
      </x:c>
      <x:c r="P4876" s="268" t="n">
        <x:f>I4876*TOMATO_FERTILIZER+J4876*CARROT_FERTILIZER+K4876*MESCLUN_FERTILIZER</x:f>
        <x:v>31680</x:v>
      </x:c>
      <x:c r="Q4876" s="268" t="n">
        <x:f>MIN(M4876,FARMER_HOURS)*FARMER_RATE+MAX(M4876-FARMER_HOURS,0)*TEMP_RATE</x:f>
        <x:v>65535.16535182251</x:v>
      </x:c>
      <x:c r="R4876" s="268" t="n">
        <x:f>O4876-P4876-Q4876-FIXED_COST</x:f>
        <x:v>28636.834648177493</x:v>
      </x:c>
      <x:c r="S4876" s="139" t="str">
        <x:f>IF(AND(L4876&lt;=TOTAL_BED_CAP,N4876&lt;=TEMP_WORKER_CAP),"YES","NO")</x:f>
        <x:v>YES</x:v>
      </x:c>
      <x:c r="T4876" s="139" t="n">
        <x:f>IF(S4876="YES",R4876,-1E+99)</x:f>
        <x:v>28636.834648177493</x:v>
      </x:c>
    </x:row>
    <x:row r="4877">
      <x:c r="A4877" s="139"/>
      <x:c r="B4877" s="139"/>
      <x:c r="C4877" s="139"/>
      <x:c r="D4877" s="139"/>
      <x:c r="E4877" s="139"/>
      <x:c r="F4877" s="139"/>
      <x:c r="G4877" s="139"/>
      <x:c r="H4877" s="139"/>
      <x:c r="I4877" s="266" t="n">
        <x:f>INT((ROW()-ROW($I$46))/((CARROT_CAP+1)*(MESCLUN_CAP+1)))</x:f>
        <x:v>7</x:v>
      </x:c>
      <x:c r="J4877" s="266" t="n">
        <x:f>MOD(INT((ROW()-ROW($I$46))/(MESCLUN_CAP+1)),CARROT_CAP+1)</x:f>
        <x:v>8</x:v>
      </x:c>
      <x:c r="K4877" s="266" t="n">
        <x:f>MOD(ROW()-ROW($I$46),MESCLUN_CAP+1)</x:f>
        <x:v>26</x:v>
      </x:c>
      <x:c r="L4877" s="266" t="n">
        <x:f>SUM(I4877:K4877)</x:f>
        <x:v>41</x:v>
      </x:c>
      <x:c r="M4877" s="267" t="n">
        <x:f>I4877*TOMATO_HOURS*WEEKS*(1+TOMATO_DIM)^I4877+J4877*CARROT_HOURS*WEEKS*(1+CARROT_DIM)^J4877+K4877*MESCLUN_HOURS*WEEKS*(1+MESCLUN_DIM)^K4877</x:f>
        <x:v>3136.1655282256934</x:v>
      </x:c>
      <x:c r="N4877" s="267" t="n">
        <x:f>MAX(M4877-FARMER_HOURS,0)/TEMP_HOURS_PER_WORKER</x:f>
        <x:v>1.6778927279345093</x:v>
      </x:c>
      <x:c r="O4877" s="268" t="n">
        <x:f>I4877*TOMATO_PRICE+J4877*CARROT_PRICE+K4877*MESCLUN_PRICE</x:f>
        <x:v>148552</x:v>
      </x:c>
      <x:c r="P4877" s="268" t="n">
        <x:f>I4877*TOMATO_FERTILIZER+J4877*CARROT_FERTILIZER+K4877*MESCLUN_FERTILIZER</x:f>
        <x:v>32560</x:v>
      </x:c>
      <x:c r="Q4877" s="268" t="n">
        <x:f>MIN(M4877,FARMER_HOURS)*FARMER_RATE+MAX(M4877-FARMER_HOURS,0)*TEMP_RATE</x:f>
        <x:v>66947.31819836273</x:v>
      </x:c>
      <x:c r="R4877" s="268" t="n">
        <x:f>O4877-P4877-Q4877-FIXED_COST</x:f>
        <x:v>29044.68180163727</x:v>
      </x:c>
      <x:c r="S4877" s="139" t="str">
        <x:f>IF(AND(L4877&lt;=TOTAL_BED_CAP,N4877&lt;=TEMP_WORKER_CAP),"YES","NO")</x:f>
        <x:v>YES</x:v>
      </x:c>
      <x:c r="T4877" s="139" t="n">
        <x:f>IF(S4877="YES",R4877,-1E+99)</x:f>
        <x:v>29044.68180163727</x:v>
      </x:c>
    </x:row>
    <x:row r="4878">
      <x:c r="A4878" s="139"/>
      <x:c r="B4878" s="139"/>
      <x:c r="C4878" s="139"/>
      <x:c r="D4878" s="139"/>
      <x:c r="E4878" s="139"/>
      <x:c r="F4878" s="139"/>
      <x:c r="G4878" s="139"/>
      <x:c r="H4878" s="139"/>
      <x:c r="I4878" s="266" t="n">
        <x:f>INT((ROW()-ROW($I$46))/((CARROT_CAP+1)*(MESCLUN_CAP+1)))</x:f>
        <x:v>7</x:v>
      </x:c>
      <x:c r="J4878" s="266" t="n">
        <x:f>MOD(INT((ROW()-ROW($I$46))/(MESCLUN_CAP+1)),CARROT_CAP+1)</x:f>
        <x:v>8</x:v>
      </x:c>
      <x:c r="K4878" s="266" t="n">
        <x:f>MOD(ROW()-ROW($I$46),MESCLUN_CAP+1)</x:f>
        <x:v>27</x:v>
      </x:c>
      <x:c r="L4878" s="266" t="n">
        <x:f>SUM(I4878:K4878)</x:f>
        <x:v>42</x:v>
      </x:c>
      <x:c r="M4878" s="267" t="n">
        <x:f>I4878*TOMATO_HOURS*WEEKS*(1+TOMATO_DIM)^I4878+J4878*CARROT_HOURS*WEEKS*(1+CARROT_DIM)^J4878+K4878*MESCLUN_HOURS*WEEKS*(1+MESCLUN_DIM)^K4878</x:f>
        <x:v>3219.299232745451</x:v>
      </x:c>
      <x:c r="N4878" s="267" t="n">
        <x:f>MAX(M4878-FARMER_HOURS,0)/TEMP_HOURS_PER_WORKER</x:f>
        <x:v>1.7356244671843408</x:v>
      </x:c>
      <x:c r="O4878" s="268" t="n">
        <x:f>I4878*TOMATO_PRICE+J4878*CARROT_PRICE+K4878*MESCLUN_PRICE</x:f>
        <x:v>151252</x:v>
      </x:c>
      <x:c r="P4878" s="268" t="n">
        <x:f>I4878*TOMATO_FERTILIZER+J4878*CARROT_FERTILIZER+K4878*MESCLUN_FERTILIZER</x:f>
        <x:v>33440</x:v>
      </x:c>
      <x:c r="Q4878" s="268" t="n">
        <x:f>MIN(M4878,FARMER_HOURS)*FARMER_RATE+MAX(M4878-FARMER_HOURS,0)*TEMP_RATE</x:f>
        <x:v>68390.61167960853</x:v>
      </x:c>
      <x:c r="R4878" s="268" t="n">
        <x:f>O4878-P4878-Q4878-FIXED_COST</x:f>
        <x:v>29421.388320391474</x:v>
      </x:c>
      <x:c r="S4878" s="139" t="str">
        <x:f>IF(AND(L4878&lt;=TOTAL_BED_CAP,N4878&lt;=TEMP_WORKER_CAP),"YES","NO")</x:f>
        <x:v>YES</x:v>
      </x:c>
      <x:c r="T4878" s="139" t="n">
        <x:f>IF(S4878="YES",R4878,-1E+99)</x:f>
        <x:v>29421.388320391474</x:v>
      </x:c>
    </x:row>
    <x:row r="4879">
      <x:c r="A4879" s="139"/>
      <x:c r="B4879" s="139"/>
      <x:c r="C4879" s="139"/>
      <x:c r="D4879" s="139"/>
      <x:c r="E4879" s="139"/>
      <x:c r="F4879" s="139"/>
      <x:c r="G4879" s="139"/>
      <x:c r="H4879" s="139"/>
      <x:c r="I4879" s="266" t="n">
        <x:f>INT((ROW()-ROW($I$46))/((CARROT_CAP+1)*(MESCLUN_CAP+1)))</x:f>
        <x:v>7</x:v>
      </x:c>
      <x:c r="J4879" s="266" t="n">
        <x:f>MOD(INT((ROW()-ROW($I$46))/(MESCLUN_CAP+1)),CARROT_CAP+1)</x:f>
        <x:v>8</x:v>
      </x:c>
      <x:c r="K4879" s="266" t="n">
        <x:f>MOD(ROW()-ROW($I$46),MESCLUN_CAP+1)</x:f>
        <x:v>28</x:v>
      </x:c>
      <x:c r="L4879" s="266" t="n">
        <x:f>SUM(I4879:K4879)</x:f>
        <x:v>43</x:v>
      </x:c>
      <x:c r="M4879" s="267" t="n">
        <x:f>I4879*TOMATO_HOURS*WEEKS*(1+TOMATO_DIM)^I4879+J4879*CARROT_HOURS*WEEKS*(1+CARROT_DIM)^J4879+K4879*MESCLUN_HOURS*WEEKS*(1+MESCLUN_DIM)^K4879</x:f>
        <x:v>3304.258770962604</x:v>
      </x:c>
      <x:c r="N4879" s="267" t="n">
        <x:f>MAX(M4879-FARMER_HOURS,0)/TEMP_HOURS_PER_WORKER</x:f>
        <x:v>1.7946241465018085</x:v>
      </x:c>
      <x:c r="O4879" s="268" t="n">
        <x:f>I4879*TOMATO_PRICE+J4879*CARROT_PRICE+K4879*MESCLUN_PRICE</x:f>
        <x:v>153952</x:v>
      </x:c>
      <x:c r="P4879" s="268" t="n">
        <x:f>I4879*TOMATO_FERTILIZER+J4879*CARROT_FERTILIZER+K4879*MESCLUN_FERTILIZER</x:f>
        <x:v>34320</x:v>
      </x:c>
      <x:c r="Q4879" s="268" t="n">
        <x:f>MIN(M4879,FARMER_HOURS)*FARMER_RATE+MAX(M4879-FARMER_HOURS,0)*TEMP_RATE</x:f>
        <x:v>69865.60366254521</x:v>
      </x:c>
      <x:c r="R4879" s="268" t="n">
        <x:f>O4879-P4879-Q4879-FIXED_COST</x:f>
        <x:v>29766.39633745479</x:v>
      </x:c>
      <x:c r="S4879" s="139" t="str">
        <x:f>IF(AND(L4879&lt;=TOTAL_BED_CAP,N4879&lt;=TEMP_WORKER_CAP),"YES","NO")</x:f>
        <x:v>YES</x:v>
      </x:c>
      <x:c r="T4879" s="139" t="n">
        <x:f>IF(S4879="YES",R4879,-1E+99)</x:f>
        <x:v>29766.39633745479</x:v>
      </x:c>
    </x:row>
    <x:row r="4880">
      <x:c r="A4880" s="139"/>
      <x:c r="B4880" s="139"/>
      <x:c r="C4880" s="139"/>
      <x:c r="D4880" s="139"/>
      <x:c r="E4880" s="139"/>
      <x:c r="F4880" s="139"/>
      <x:c r="G4880" s="139"/>
      <x:c r="H4880" s="139"/>
      <x:c r="I4880" s="266" t="n">
        <x:f>INT((ROW()-ROW($I$46))/((CARROT_CAP+1)*(MESCLUN_CAP+1)))</x:f>
        <x:v>7</x:v>
      </x:c>
      <x:c r="J4880" s="266" t="n">
        <x:f>MOD(INT((ROW()-ROW($I$46))/(MESCLUN_CAP+1)),CARROT_CAP+1)</x:f>
        <x:v>8</x:v>
      </x:c>
      <x:c r="K4880" s="266" t="n">
        <x:f>MOD(ROW()-ROW($I$46),MESCLUN_CAP+1)</x:f>
        <x:v>29</x:v>
      </x:c>
      <x:c r="L4880" s="266" t="n">
        <x:f>SUM(I4880:K4880)</x:f>
        <x:v>44</x:v>
      </x:c>
      <x:c r="M4880" s="267" t="n">
        <x:f>I4880*TOMATO_HOURS*WEEKS*(1+TOMATO_DIM)^I4880+J4880*CARROT_HOURS*WEEKS*(1+CARROT_DIM)^J4880+K4880*MESCLUN_HOURS*WEEKS*(1+MESCLUN_DIM)^K4880</x:f>
        <x:v>3391.0767990782574</x:v>
      </x:c>
      <x:c r="N4880" s="267" t="n">
        <x:f>MAX(M4880-FARMER_HOURS,0)/TEMP_HOURS_PER_WORKER</x:f>
        <x:v>1.8549144438043454</x:v>
      </x:c>
      <x:c r="O4880" s="268" t="n">
        <x:f>I4880*TOMATO_PRICE+J4880*CARROT_PRICE+K4880*MESCLUN_PRICE</x:f>
        <x:v>156652</x:v>
      </x:c>
      <x:c r="P4880" s="268" t="n">
        <x:f>I4880*TOMATO_FERTILIZER+J4880*CARROT_FERTILIZER+K4880*MESCLUN_FERTILIZER</x:f>
        <x:v>35200</x:v>
      </x:c>
      <x:c r="Q4880" s="268" t="n">
        <x:f>MIN(M4880,FARMER_HOURS)*FARMER_RATE+MAX(M4880-FARMER_HOURS,0)*TEMP_RATE</x:f>
        <x:v>71372.86109510864</x:v>
      </x:c>
      <x:c r="R4880" s="268" t="n">
        <x:f>O4880-P4880-Q4880-FIXED_COST</x:f>
        <x:v>30079.138904891355</x:v>
      </x:c>
      <x:c r="S4880" s="139" t="str">
        <x:f>IF(AND(L4880&lt;=TOTAL_BED_CAP,N4880&lt;=TEMP_WORKER_CAP),"YES","NO")</x:f>
        <x:v>YES</x:v>
      </x:c>
      <x:c r="T4880" s="139" t="n">
        <x:f>IF(S4880="YES",R4880,-1E+99)</x:f>
        <x:v>30079.138904891355</x:v>
      </x:c>
    </x:row>
    <x:row r="4881">
      <x:c r="A4881" s="139"/>
      <x:c r="B4881" s="139"/>
      <x:c r="C4881" s="139"/>
      <x:c r="D4881" s="139"/>
      <x:c r="E4881" s="139"/>
      <x:c r="F4881" s="139"/>
      <x:c r="G4881" s="139"/>
      <x:c r="H4881" s="139"/>
      <x:c r="I4881" s="266" t="n">
        <x:f>INT((ROW()-ROW($I$46))/((CARROT_CAP+1)*(MESCLUN_CAP+1)))</x:f>
        <x:v>7</x:v>
      </x:c>
      <x:c r="J4881" s="266" t="n">
        <x:f>MOD(INT((ROW()-ROW($I$46))/(MESCLUN_CAP+1)),CARROT_CAP+1)</x:f>
        <x:v>8</x:v>
      </x:c>
      <x:c r="K4881" s="266" t="n">
        <x:f>MOD(ROW()-ROW($I$46),MESCLUN_CAP+1)</x:f>
        <x:v>30</x:v>
      </x:c>
      <x:c r="L4881" s="266" t="n">
        <x:f>SUM(I4881:K4881)</x:f>
        <x:v>45</x:v>
      </x:c>
      <x:c r="M4881" s="267" t="n">
        <x:f>I4881*TOMATO_HOURS*WEEKS*(1+TOMATO_DIM)^I4881+J4881*CARROT_HOURS*WEEKS*(1+CARROT_DIM)^J4881+K4881*MESCLUN_HOURS*WEEKS*(1+MESCLUN_DIM)^K4881</x:f>
        <x:v>3479.786504412027</x:v>
      </x:c>
      <x:c r="N4881" s="267" t="n">
        <x:f>MAX(M4881-FARMER_HOURS,0)/TEMP_HOURS_PER_WORKER</x:f>
        <x:v>1.9165184058416855</x:v>
      </x:c>
      <x:c r="O4881" s="268" t="n">
        <x:f>I4881*TOMATO_PRICE+J4881*CARROT_PRICE+K4881*MESCLUN_PRICE</x:f>
        <x:v>159352</x:v>
      </x:c>
      <x:c r="P4881" s="268" t="n">
        <x:f>I4881*TOMATO_FERTILIZER+J4881*CARROT_FERTILIZER+K4881*MESCLUN_FERTILIZER</x:f>
        <x:v>36080</x:v>
      </x:c>
      <x:c r="Q4881" s="268" t="n">
        <x:f>MIN(M4881,FARMER_HOURS)*FARMER_RATE+MAX(M4881-FARMER_HOURS,0)*TEMP_RATE</x:f>
        <x:v>72912.96014604214</x:v>
      </x:c>
      <x:c r="R4881" s="268" t="n">
        <x:f>O4881-P4881-Q4881-FIXED_COST</x:f>
        <x:v>30359.03985395786</x:v>
      </x:c>
      <x:c r="S4881" s="139" t="str">
        <x:f>IF(AND(L4881&lt;=TOTAL_BED_CAP,N4881&lt;=TEMP_WORKER_CAP),"YES","NO")</x:f>
        <x:v>YES</x:v>
      </x:c>
      <x:c r="T4881" s="139" t="n">
        <x:f>IF(S4881="YES",R4881,-1E+99)</x:f>
        <x:v>30359.03985395786</x:v>
      </x:c>
    </x:row>
    <x:row r="4882">
      <x:c r="A4882" s="139"/>
      <x:c r="B4882" s="139"/>
      <x:c r="C4882" s="139"/>
      <x:c r="D4882" s="139"/>
      <x:c r="E4882" s="139"/>
      <x:c r="F4882" s="139"/>
      <x:c r="G4882" s="139"/>
      <x:c r="H4882" s="139"/>
      <x:c r="I4882" s="266" t="n">
        <x:f>INT((ROW()-ROW($I$46))/((CARROT_CAP+1)*(MESCLUN_CAP+1)))</x:f>
        <x:v>7</x:v>
      </x:c>
      <x:c r="J4882" s="266" t="n">
        <x:f>MOD(INT((ROW()-ROW($I$46))/(MESCLUN_CAP+1)),CARROT_CAP+1)</x:f>
        <x:v>9</x:v>
      </x:c>
      <x:c r="K4882" s="266" t="n">
        <x:f>MOD(ROW()-ROW($I$46),MESCLUN_CAP+1)</x:f>
        <x:v>0</x:v>
      </x:c>
      <x:c r="L4882" s="266" t="n">
        <x:f>SUM(I4882:K4882)</x:f>
        <x:v>16</x:v>
      </x:c>
      <x:c r="M4882" s="267" t="n">
        <x:f>I4882*TOMATO_HOURS*WEEKS*(1+TOMATO_DIM)^I4882+J4882*CARROT_HOURS*WEEKS*(1+CARROT_DIM)^J4882+K4882*MESCLUN_HOURS*WEEKS*(1+MESCLUN_DIM)^K4882</x:f>
        <x:v>1564.8847748858702</x:v>
      </x:c>
      <x:c r="N4882" s="267" t="n">
        <x:f>MAX(M4882-FARMER_HOURS,0)/TEMP_HOURS_PER_WORKER</x:f>
        <x:v>0.5867255381151877</x:v>
      </x:c>
      <x:c r="O4882" s="268" t="n">
        <x:f>I4882*TOMATO_PRICE+J4882*CARROT_PRICE+K4882*MESCLUN_PRICE</x:f>
        <x:v>80446</x:v>
      </x:c>
      <x:c r="P4882" s="268" t="n">
        <x:f>I4882*TOMATO_FERTILIZER+J4882*CARROT_FERTILIZER+K4882*MESCLUN_FERTILIZER</x:f>
        <x:v>10120</x:v>
      </x:c>
      <x:c r="Q4882" s="268" t="n">
        <x:f>MIN(M4882,FARMER_HOURS)*FARMER_RATE+MAX(M4882-FARMER_HOURS,0)*TEMP_RATE</x:f>
        <x:v>39668.13845287969</x:v>
      </x:c>
      <x:c r="R4882" s="268" t="n">
        <x:f>O4882-P4882-Q4882-FIXED_COST</x:f>
        <x:v>10657.861547120308</x:v>
      </x:c>
      <x:c r="S4882" s="139" t="str">
        <x:f>IF(AND(L4882&lt;=TOTAL_BED_CAP,N4882&lt;=TEMP_WORKER_CAP),"YES","NO")</x:f>
        <x:v>YES</x:v>
      </x:c>
      <x:c r="T4882" s="139" t="n">
        <x:f>IF(S4882="YES",R4882,-1E+99)</x:f>
        <x:v>10657.861547120308</x:v>
      </x:c>
    </x:row>
    <x:row r="4883">
      <x:c r="A4883" s="139"/>
      <x:c r="B4883" s="139"/>
      <x:c r="C4883" s="139"/>
      <x:c r="D4883" s="139"/>
      <x:c r="E4883" s="139"/>
      <x:c r="F4883" s="139"/>
      <x:c r="G4883" s="139"/>
      <x:c r="H4883" s="139"/>
      <x:c r="I4883" s="266" t="n">
        <x:f>INT((ROW()-ROW($I$46))/((CARROT_CAP+1)*(MESCLUN_CAP+1)))</x:f>
        <x:v>7</x:v>
      </x:c>
      <x:c r="J4883" s="266" t="n">
        <x:f>MOD(INT((ROW()-ROW($I$46))/(MESCLUN_CAP+1)),CARROT_CAP+1)</x:f>
        <x:v>9</x:v>
      </x:c>
      <x:c r="K4883" s="266" t="n">
        <x:f>MOD(ROW()-ROW($I$46),MESCLUN_CAP+1)</x:f>
        <x:v>1</x:v>
      </x:c>
      <x:c r="L4883" s="266" t="n">
        <x:f>SUM(I4883:K4883)</x:f>
        <x:v>17</x:v>
      </x:c>
      <x:c r="M4883" s="267" t="n">
        <x:f>I4883*TOMATO_HOURS*WEEKS*(1+TOMATO_DIM)^I4883+J4883*CARROT_HOURS*WEEKS*(1+CARROT_DIM)^J4883+K4883*MESCLUN_HOURS*WEEKS*(1+MESCLUN_DIM)^K4883</x:f>
        <x:v>1610.4472748858702</x:v>
      </x:c>
      <x:c r="N4883" s="267" t="n">
        <x:f>MAX(M4883-FARMER_HOURS,0)/TEMP_HOURS_PER_WORKER</x:f>
        <x:v>0.6183661631151877</x:v>
      </x:c>
      <x:c r="O4883" s="268" t="n">
        <x:f>I4883*TOMATO_PRICE+J4883*CARROT_PRICE+K4883*MESCLUN_PRICE</x:f>
        <x:v>83146</x:v>
      </x:c>
      <x:c r="P4883" s="268" t="n">
        <x:f>I4883*TOMATO_FERTILIZER+J4883*CARROT_FERTILIZER+K4883*MESCLUN_FERTILIZER</x:f>
        <x:v>11000</x:v>
      </x:c>
      <x:c r="Q4883" s="268" t="n">
        <x:f>MIN(M4883,FARMER_HOURS)*FARMER_RATE+MAX(M4883-FARMER_HOURS,0)*TEMP_RATE</x:f>
        <x:v>40459.15407787969</x:v>
      </x:c>
      <x:c r="R4883" s="268" t="n">
        <x:f>O4883-P4883-Q4883-FIXED_COST</x:f>
        <x:v>11686.845922120308</x:v>
      </x:c>
      <x:c r="S4883" s="139" t="str">
        <x:f>IF(AND(L4883&lt;=TOTAL_BED_CAP,N4883&lt;=TEMP_WORKER_CAP),"YES","NO")</x:f>
        <x:v>YES</x:v>
      </x:c>
      <x:c r="T4883" s="139" t="n">
        <x:f>IF(S4883="YES",R4883,-1E+99)</x:f>
        <x:v>11686.845922120308</x:v>
      </x:c>
    </x:row>
    <x:row r="4884">
      <x:c r="A4884" s="139"/>
      <x:c r="B4884" s="139"/>
      <x:c r="C4884" s="139"/>
      <x:c r="D4884" s="139"/>
      <x:c r="E4884" s="139"/>
      <x:c r="F4884" s="139"/>
      <x:c r="G4884" s="139"/>
      <x:c r="H4884" s="139"/>
      <x:c r="I4884" s="266" t="n">
        <x:f>INT((ROW()-ROW($I$46))/((CARROT_CAP+1)*(MESCLUN_CAP+1)))</x:f>
        <x:v>7</x:v>
      </x:c>
      <x:c r="J4884" s="266" t="n">
        <x:f>MOD(INT((ROW()-ROW($I$46))/(MESCLUN_CAP+1)),CARROT_CAP+1)</x:f>
        <x:v>9</x:v>
      </x:c>
      <x:c r="K4884" s="266" t="n">
        <x:f>MOD(ROW()-ROW($I$46),MESCLUN_CAP+1)</x:f>
        <x:v>2</x:v>
      </x:c>
      <x:c r="L4884" s="266" t="n">
        <x:f>SUM(I4884:K4884)</x:f>
        <x:v>18</x:v>
      </x:c>
      <x:c r="M4884" s="267" t="n">
        <x:f>I4884*TOMATO_HOURS*WEEKS*(1+TOMATO_DIM)^I4884+J4884*CARROT_HOURS*WEEKS*(1+CARROT_DIM)^J4884+K4884*MESCLUN_HOURS*WEEKS*(1+MESCLUN_DIM)^K4884</x:f>
        <x:v>1657.1488373858701</x:v>
      </x:c>
      <x:c r="N4884" s="267" t="n">
        <x:f>MAX(M4884-FARMER_HOURS,0)/TEMP_HOURS_PER_WORKER</x:f>
        <x:v>0.6507978037401876</x:v>
      </x:c>
      <x:c r="O4884" s="268" t="n">
        <x:f>I4884*TOMATO_PRICE+J4884*CARROT_PRICE+K4884*MESCLUN_PRICE</x:f>
        <x:v>85846</x:v>
      </x:c>
      <x:c r="P4884" s="268" t="n">
        <x:f>I4884*TOMATO_FERTILIZER+J4884*CARROT_FERTILIZER+K4884*MESCLUN_FERTILIZER</x:f>
        <x:v>11880</x:v>
      </x:c>
      <x:c r="Q4884" s="268" t="n">
        <x:f>MIN(M4884,FARMER_HOURS)*FARMER_RATE+MAX(M4884-FARMER_HOURS,0)*TEMP_RATE</x:f>
        <x:v>41269.94509350469</x:v>
      </x:c>
      <x:c r="R4884" s="268" t="n">
        <x:f>O4884-P4884-Q4884-FIXED_COST</x:f>
        <x:v>12696.054906495308</x:v>
      </x:c>
      <x:c r="S4884" s="139" t="str">
        <x:f>IF(AND(L4884&lt;=TOTAL_BED_CAP,N4884&lt;=TEMP_WORKER_CAP),"YES","NO")</x:f>
        <x:v>YES</x:v>
      </x:c>
      <x:c r="T4884" s="139" t="n">
        <x:f>IF(S4884="YES",R4884,-1E+99)</x:f>
        <x:v>12696.054906495308</x:v>
      </x:c>
    </x:row>
    <x:row r="4885">
      <x:c r="A4885" s="139"/>
      <x:c r="B4885" s="139"/>
      <x:c r="C4885" s="139"/>
      <x:c r="D4885" s="139"/>
      <x:c r="E4885" s="139"/>
      <x:c r="F4885" s="139"/>
      <x:c r="G4885" s="139"/>
      <x:c r="H4885" s="139"/>
      <x:c r="I4885" s="266" t="n">
        <x:f>INT((ROW()-ROW($I$46))/((CARROT_CAP+1)*(MESCLUN_CAP+1)))</x:f>
        <x:v>7</x:v>
      </x:c>
      <x:c r="J4885" s="266" t="n">
        <x:f>MOD(INT((ROW()-ROW($I$46))/(MESCLUN_CAP+1)),CARROT_CAP+1)</x:f>
        <x:v>9</x:v>
      </x:c>
      <x:c r="K4885" s="266" t="n">
        <x:f>MOD(ROW()-ROW($I$46),MESCLUN_CAP+1)</x:f>
        <x:v>3</x:v>
      </x:c>
      <x:c r="L4885" s="266" t="n">
        <x:f>SUM(I4885:K4885)</x:f>
        <x:v>19</x:v>
      </x:c>
      <x:c r="M4885" s="267" t="n">
        <x:f>I4885*TOMATO_HOURS*WEEKS*(1+TOMATO_DIM)^I4885+J4885*CARROT_HOURS*WEEKS*(1+CARROT_DIM)^J4885+K4885*MESCLUN_HOURS*WEEKS*(1+MESCLUN_DIM)^K4885</x:f>
        <x:v>1705.0108198077453</x:v>
      </x:c>
      <x:c r="N4885" s="267" t="n">
        <x:f>MAX(M4885-FARMER_HOURS,0)/TEMP_HOURS_PER_WORKER</x:f>
        <x:v>0.6840352915331565</x:v>
      </x:c>
      <x:c r="O4885" s="268" t="n">
        <x:f>I4885*TOMATO_PRICE+J4885*CARROT_PRICE+K4885*MESCLUN_PRICE</x:f>
        <x:v>88546</x:v>
      </x:c>
      <x:c r="P4885" s="268" t="n">
        <x:f>I4885*TOMATO_FERTILIZER+J4885*CARROT_FERTILIZER+K4885*MESCLUN_FERTILIZER</x:f>
        <x:v>12760</x:v>
      </x:c>
      <x:c r="Q4885" s="268" t="n">
        <x:f>MIN(M4885,FARMER_HOURS)*FARMER_RATE+MAX(M4885-FARMER_HOURS,0)*TEMP_RATE</x:f>
        <x:v>42100.88228832891</x:v>
      </x:c>
      <x:c r="R4885" s="268" t="n">
        <x:f>O4885-P4885-Q4885-FIXED_COST</x:f>
        <x:v>13685.11771167109</x:v>
      </x:c>
      <x:c r="S4885" s="139" t="str">
        <x:f>IF(AND(L4885&lt;=TOTAL_BED_CAP,N4885&lt;=TEMP_WORKER_CAP),"YES","NO")</x:f>
        <x:v>YES</x:v>
      </x:c>
      <x:c r="T4885" s="139" t="n">
        <x:f>IF(S4885="YES",R4885,-1E+99)</x:f>
        <x:v>13685.11771167109</x:v>
      </x:c>
    </x:row>
    <x:row r="4886">
      <x:c r="A4886" s="139"/>
      <x:c r="B4886" s="139"/>
      <x:c r="C4886" s="139"/>
      <x:c r="D4886" s="139"/>
      <x:c r="E4886" s="139"/>
      <x:c r="F4886" s="139"/>
      <x:c r="G4886" s="139"/>
      <x:c r="H4886" s="139"/>
      <x:c r="I4886" s="266" t="n">
        <x:f>INT((ROW()-ROW($I$46))/((CARROT_CAP+1)*(MESCLUN_CAP+1)))</x:f>
        <x:v>7</x:v>
      </x:c>
      <x:c r="J4886" s="266" t="n">
        <x:f>MOD(INT((ROW()-ROW($I$46))/(MESCLUN_CAP+1)),CARROT_CAP+1)</x:f>
        <x:v>9</x:v>
      </x:c>
      <x:c r="K4886" s="266" t="n">
        <x:f>MOD(ROW()-ROW($I$46),MESCLUN_CAP+1)</x:f>
        <x:v>4</x:v>
      </x:c>
      <x:c r="L4886" s="266" t="n">
        <x:f>SUM(I4886:K4886)</x:f>
        <x:v>20</x:v>
      </x:c>
      <x:c r="M4886" s="267" t="n">
        <x:f>I4886*TOMATO_HOURS*WEEKS*(1+TOMATO_DIM)^I4886+J4886*CARROT_HOURS*WEEKS*(1+CARROT_DIM)^J4886+K4886*MESCLUN_HOURS*WEEKS*(1+MESCLUN_DIM)^K4886</x:f>
        <x:v>1754.0549355304015</x:v>
      </x:c>
      <x:c r="N4886" s="267" t="n">
        <x:f>MAX(M4886-FARMER_HOURS,0)/TEMP_HOURS_PER_WORKER</x:f>
        <x:v>0.7180937052294455</x:v>
      </x:c>
      <x:c r="O4886" s="268" t="n">
        <x:f>I4886*TOMATO_PRICE+J4886*CARROT_PRICE+K4886*MESCLUN_PRICE</x:f>
        <x:v>91246</x:v>
      </x:c>
      <x:c r="P4886" s="268" t="n">
        <x:f>I4886*TOMATO_FERTILIZER+J4886*CARROT_FERTILIZER+K4886*MESCLUN_FERTILIZER</x:f>
        <x:v>13640</x:v>
      </x:c>
      <x:c r="Q4886" s="268" t="n">
        <x:f>MIN(M4886,FARMER_HOURS)*FARMER_RATE+MAX(M4886-FARMER_HOURS,0)*TEMP_RATE</x:f>
        <x:v>42952.34263073614</x:v>
      </x:c>
      <x:c r="R4886" s="268" t="n">
        <x:f>O4886-P4886-Q4886-FIXED_COST</x:f>
        <x:v>14653.657369263863</x:v>
      </x:c>
      <x:c r="S4886" s="139" t="str">
        <x:f>IF(AND(L4886&lt;=TOTAL_BED_CAP,N4886&lt;=TEMP_WORKER_CAP),"YES","NO")</x:f>
        <x:v>YES</x:v>
      </x:c>
      <x:c r="T4886" s="139" t="n">
        <x:f>IF(S4886="YES",R4886,-1E+99)</x:f>
        <x:v>14653.657369263863</x:v>
      </x:c>
    </x:row>
    <x:row r="4887">
      <x:c r="A4887" s="139"/>
      <x:c r="B4887" s="139"/>
      <x:c r="C4887" s="139"/>
      <x:c r="D4887" s="139"/>
      <x:c r="E4887" s="139"/>
      <x:c r="F4887" s="139"/>
      <x:c r="G4887" s="139"/>
      <x:c r="H4887" s="139"/>
      <x:c r="I4887" s="266" t="n">
        <x:f>INT((ROW()-ROW($I$46))/((CARROT_CAP+1)*(MESCLUN_CAP+1)))</x:f>
        <x:v>7</x:v>
      </x:c>
      <x:c r="J4887" s="266" t="n">
        <x:f>MOD(INT((ROW()-ROW($I$46))/(MESCLUN_CAP+1)),CARROT_CAP+1)</x:f>
        <x:v>9</x:v>
      </x:c>
      <x:c r="K4887" s="266" t="n">
        <x:f>MOD(ROW()-ROW($I$46),MESCLUN_CAP+1)</x:f>
        <x:v>5</x:v>
      </x:c>
      <x:c r="L4887" s="266" t="n">
        <x:f>SUM(I4887:K4887)</x:f>
        <x:v>21</x:v>
      </x:c>
      <x:c r="M4887" s="267" t="n">
        <x:f>I4887*TOMATO_HOURS*WEEKS*(1+TOMATO_DIM)^I4887+J4887*CARROT_HOURS*WEEKS*(1+CARROT_DIM)^J4887+K4887*MESCLUN_HOURS*WEEKS*(1+MESCLUN_DIM)^K4887</x:f>
        <x:v>1804.303259451605</x:v>
      </x:c>
      <x:c r="N4887" s="267" t="n">
        <x:f>MAX(M4887-FARMER_HOURS,0)/TEMP_HOURS_PER_WORKER</x:f>
        <x:v>0.7529883746191702</x:v>
      </x:c>
      <x:c r="O4887" s="268" t="n">
        <x:f>I4887*TOMATO_PRICE+J4887*CARROT_PRICE+K4887*MESCLUN_PRICE</x:f>
        <x:v>93946</x:v>
      </x:c>
      <x:c r="P4887" s="268" t="n">
        <x:f>I4887*TOMATO_FERTILIZER+J4887*CARROT_FERTILIZER+K4887*MESCLUN_FERTILIZER</x:f>
        <x:v>14520</x:v>
      </x:c>
      <x:c r="Q4887" s="268" t="n">
        <x:f>MIN(M4887,FARMER_HOURS)*FARMER_RATE+MAX(M4887-FARMER_HOURS,0)*TEMP_RATE</x:f>
        <x:v>43824.709365479255</x:v>
      </x:c>
      <x:c r="R4887" s="268" t="n">
        <x:f>O4887-P4887-Q4887-FIXED_COST</x:f>
        <x:v>15601.290634520745</x:v>
      </x:c>
      <x:c r="S4887" s="139" t="str">
        <x:f>IF(AND(L4887&lt;=TOTAL_BED_CAP,N4887&lt;=TEMP_WORKER_CAP),"YES","NO")</x:f>
        <x:v>YES</x:v>
      </x:c>
      <x:c r="T4887" s="139" t="n">
        <x:f>IF(S4887="YES",R4887,-1E+99)</x:f>
        <x:v>15601.290634520745</x:v>
      </x:c>
    </x:row>
    <x:row r="4888">
      <x:c r="A4888" s="139"/>
      <x:c r="B4888" s="139"/>
      <x:c r="C4888" s="139"/>
      <x:c r="D4888" s="139"/>
      <x:c r="E4888" s="139"/>
      <x:c r="F4888" s="139"/>
      <x:c r="G4888" s="139"/>
      <x:c r="H4888" s="139"/>
      <x:c r="I4888" s="266" t="n">
        <x:f>INT((ROW()-ROW($I$46))/((CARROT_CAP+1)*(MESCLUN_CAP+1)))</x:f>
        <x:v>7</x:v>
      </x:c>
      <x:c r="J4888" s="266" t="n">
        <x:f>MOD(INT((ROW()-ROW($I$46))/(MESCLUN_CAP+1)),CARROT_CAP+1)</x:f>
        <x:v>9</x:v>
      </x:c>
      <x:c r="K4888" s="266" t="n">
        <x:f>MOD(ROW()-ROW($I$46),MESCLUN_CAP+1)</x:f>
        <x:v>6</x:v>
      </x:c>
      <x:c r="L4888" s="266" t="n">
        <x:f>SUM(I4888:K4888)</x:f>
        <x:v>22</x:v>
      </x:c>
      <x:c r="M4888" s="267" t="n">
        <x:f>I4888*TOMATO_HOURS*WEEKS*(1+TOMATO_DIM)^I4888+J4888*CARROT_HOURS*WEEKS*(1+CARROT_DIM)^J4888+K4888*MESCLUN_HOURS*WEEKS*(1+MESCLUN_DIM)^K4888</x:f>
        <x:v>1855.778233633238</x:v>
      </x:c>
      <x:c r="N4888" s="267" t="n">
        <x:f>MAX(M4888-FARMER_HOURS,0)/TEMP_HOURS_PER_WORKER</x:f>
        <x:v>0.7887348844675264</x:v>
      </x:c>
      <x:c r="O4888" s="268" t="n">
        <x:f>I4888*TOMATO_PRICE+J4888*CARROT_PRICE+K4888*MESCLUN_PRICE</x:f>
        <x:v>96646</x:v>
      </x:c>
      <x:c r="P4888" s="268" t="n">
        <x:f>I4888*TOMATO_FERTILIZER+J4888*CARROT_FERTILIZER+K4888*MESCLUN_FERTILIZER</x:f>
        <x:v>15400</x:v>
      </x:c>
      <x:c r="Q4888" s="268" t="n">
        <x:f>MIN(M4888,FARMER_HOURS)*FARMER_RATE+MAX(M4888-FARMER_HOURS,0)*TEMP_RATE</x:f>
        <x:v>44718.37211168816</x:v>
      </x:c>
      <x:c r="R4888" s="268" t="n">
        <x:f>O4888-P4888-Q4888-FIXED_COST</x:f>
        <x:v>16527.627888311843</x:v>
      </x:c>
      <x:c r="S4888" s="139" t="str">
        <x:f>IF(AND(L4888&lt;=TOTAL_BED_CAP,N4888&lt;=TEMP_WORKER_CAP),"YES","NO")</x:f>
        <x:v>YES</x:v>
      </x:c>
      <x:c r="T4888" s="139" t="n">
        <x:f>IF(S4888="YES",R4888,-1E+99)</x:f>
        <x:v>16527.627888311843</x:v>
      </x:c>
    </x:row>
    <x:row r="4889">
      <x:c r="A4889" s="139"/>
      <x:c r="B4889" s="139"/>
      <x:c r="C4889" s="139"/>
      <x:c r="D4889" s="139"/>
      <x:c r="E4889" s="139"/>
      <x:c r="F4889" s="139"/>
      <x:c r="G4889" s="139"/>
      <x:c r="H4889" s="139"/>
      <x:c r="I4889" s="266" t="n">
        <x:f>INT((ROW()-ROW($I$46))/((CARROT_CAP+1)*(MESCLUN_CAP+1)))</x:f>
        <x:v>7</x:v>
      </x:c>
      <x:c r="J4889" s="266" t="n">
        <x:f>MOD(INT((ROW()-ROW($I$46))/(MESCLUN_CAP+1)),CARROT_CAP+1)</x:f>
        <x:v>9</x:v>
      </x:c>
      <x:c r="K4889" s="266" t="n">
        <x:f>MOD(ROW()-ROW($I$46),MESCLUN_CAP+1)</x:f>
        <x:v>7</x:v>
      </x:c>
      <x:c r="L4889" s="266" t="n">
        <x:f>SUM(I4889:K4889)</x:f>
        <x:v>23</x:v>
      </x:c>
      <x:c r="M4889" s="267" t="n">
        <x:f>I4889*TOMATO_HOURS*WEEKS*(1+TOMATO_DIM)^I4889+J4889*CARROT_HOURS*WEEKS*(1+CARROT_DIM)^J4889+K4889*MESCLUN_HOURS*WEEKS*(1+MESCLUN_DIM)^K4889</x:f>
        <x:v>1908.5026730311984</x:v>
      </x:c>
      <x:c r="N4889" s="267" t="n">
        <x:f>MAX(M4889-FARMER_HOURS,0)/TEMP_HOURS_PER_WORKER</x:f>
        <x:v>0.8253490784938877</x:v>
      </x:c>
      <x:c r="O4889" s="268" t="n">
        <x:f>I4889*TOMATO_PRICE+J4889*CARROT_PRICE+K4889*MESCLUN_PRICE</x:f>
        <x:v>99346</x:v>
      </x:c>
      <x:c r="P4889" s="268" t="n">
        <x:f>I4889*TOMATO_FERTILIZER+J4889*CARROT_FERTILIZER+K4889*MESCLUN_FERTILIZER</x:f>
        <x:v>16280</x:v>
      </x:c>
      <x:c r="Q4889" s="268" t="n">
        <x:f>MIN(M4889,FARMER_HOURS)*FARMER_RATE+MAX(M4889-FARMER_HOURS,0)*TEMP_RATE</x:f>
        <x:v>45633.726962347195</x:v>
      </x:c>
      <x:c r="R4889" s="268" t="n">
        <x:f>O4889-P4889-Q4889-FIXED_COST</x:f>
        <x:v>17432.273037652805</x:v>
      </x:c>
      <x:c r="S4889" s="139" t="str">
        <x:f>IF(AND(L4889&lt;=TOTAL_BED_CAP,N4889&lt;=TEMP_WORKER_CAP),"YES","NO")</x:f>
        <x:v>YES</x:v>
      </x:c>
      <x:c r="T4889" s="139" t="n">
        <x:f>IF(S4889="YES",R4889,-1E+99)</x:f>
        <x:v>17432.273037652805</x:v>
      </x:c>
    </x:row>
    <x:row r="4890">
      <x:c r="A4890" s="139"/>
      <x:c r="B4890" s="139"/>
      <x:c r="C4890" s="139"/>
      <x:c r="D4890" s="139"/>
      <x:c r="E4890" s="139"/>
      <x:c r="F4890" s="139"/>
      <x:c r="G4890" s="139"/>
      <x:c r="H4890" s="139"/>
      <x:c r="I4890" s="266" t="n">
        <x:f>INT((ROW()-ROW($I$46))/((CARROT_CAP+1)*(MESCLUN_CAP+1)))</x:f>
        <x:v>7</x:v>
      </x:c>
      <x:c r="J4890" s="266" t="n">
        <x:f>MOD(INT((ROW()-ROW($I$46))/(MESCLUN_CAP+1)),CARROT_CAP+1)</x:f>
        <x:v>9</x:v>
      </x:c>
      <x:c r="K4890" s="266" t="n">
        <x:f>MOD(ROW()-ROW($I$46),MESCLUN_CAP+1)</x:f>
        <x:v>8</x:v>
      </x:c>
      <x:c r="L4890" s="266" t="n">
        <x:f>SUM(I4890:K4890)</x:f>
        <x:v>24</x:v>
      </x:c>
      <x:c r="M4890" s="267" t="n">
        <x:f>I4890*TOMATO_HOURS*WEEKS*(1+TOMATO_DIM)^I4890+J4890*CARROT_HOURS*WEEKS*(1+CARROT_DIM)^J4890+K4890*MESCLUN_HOURS*WEEKS*(1+MESCLUN_DIM)^K4890</x:f>
        <x:v>1962.4997713111786</x:v>
      </x:c>
      <x:c r="N4890" s="267" t="n">
        <x:f>MAX(M4890-FARMER_HOURS,0)/TEMP_HOURS_PER_WORKER</x:f>
        <x:v>0.8628470634105407</x:v>
      </x:c>
      <x:c r="O4890" s="268" t="n">
        <x:f>I4890*TOMATO_PRICE+J4890*CARROT_PRICE+K4890*MESCLUN_PRICE</x:f>
        <x:v>102046</x:v>
      </x:c>
      <x:c r="P4890" s="268" t="n">
        <x:f>I4890*TOMATO_FERTILIZER+J4890*CARROT_FERTILIZER+K4890*MESCLUN_FERTILIZER</x:f>
        <x:v>17160</x:v>
      </x:c>
      <x:c r="Q4890" s="268" t="n">
        <x:f>MIN(M4890,FARMER_HOURS)*FARMER_RATE+MAX(M4890-FARMER_HOURS,0)*TEMP_RATE</x:f>
        <x:v>46571.176585263514</x:v>
      </x:c>
      <x:c r="R4890" s="268" t="n">
        <x:f>O4890-P4890-Q4890-FIXED_COST</x:f>
        <x:v>18314.823414736486</x:v>
      </x:c>
      <x:c r="S4890" s="139" t="str">
        <x:f>IF(AND(L4890&lt;=TOTAL_BED_CAP,N4890&lt;=TEMP_WORKER_CAP),"YES","NO")</x:f>
        <x:v>YES</x:v>
      </x:c>
      <x:c r="T4890" s="139" t="n">
        <x:f>IF(S4890="YES",R4890,-1E+99)</x:f>
        <x:v>18314.823414736486</x:v>
      </x:c>
    </x:row>
    <x:row r="4891">
      <x:c r="A4891" s="139"/>
      <x:c r="B4891" s="139"/>
      <x:c r="C4891" s="139"/>
      <x:c r="D4891" s="139"/>
      <x:c r="E4891" s="139"/>
      <x:c r="F4891" s="139"/>
      <x:c r="G4891" s="139"/>
      <x:c r="H4891" s="139"/>
      <x:c r="I4891" s="266" t="n">
        <x:f>INT((ROW()-ROW($I$46))/((CARROT_CAP+1)*(MESCLUN_CAP+1)))</x:f>
        <x:v>7</x:v>
      </x:c>
      <x:c r="J4891" s="266" t="n">
        <x:f>MOD(INT((ROW()-ROW($I$46))/(MESCLUN_CAP+1)),CARROT_CAP+1)</x:f>
        <x:v>9</x:v>
      </x:c>
      <x:c r="K4891" s="266" t="n">
        <x:f>MOD(ROW()-ROW($I$46),MESCLUN_CAP+1)</x:f>
        <x:v>9</x:v>
      </x:c>
      <x:c r="L4891" s="266" t="n">
        <x:f>SUM(I4891:K4891)</x:f>
        <x:v>25</x:v>
      </x:c>
      <x:c r="M4891" s="267" t="n">
        <x:f>I4891*TOMATO_HOURS*WEEKS*(1+TOMATO_DIM)^I4891+J4891*CARROT_HOURS*WEEKS*(1+CARROT_DIM)^J4891+K4891*MESCLUN_HOURS*WEEKS*(1+MESCLUN_DIM)^K4891</x:f>
        <x:v>2017.7931067515729</x:v>
      </x:c>
      <x:c r="N4891" s="267" t="n">
        <x:f>MAX(M4891-FARMER_HOURS,0)/TEMP_HOURS_PER_WORKER</x:f>
        <x:v>0.9012452130219256</x:v>
      </x:c>
      <x:c r="O4891" s="268" t="n">
        <x:f>I4891*TOMATO_PRICE+J4891*CARROT_PRICE+K4891*MESCLUN_PRICE</x:f>
        <x:v>104746</x:v>
      </x:c>
      <x:c r="P4891" s="268" t="n">
        <x:f>I4891*TOMATO_FERTILIZER+J4891*CARROT_FERTILIZER+K4891*MESCLUN_FERTILIZER</x:f>
        <x:v>18040</x:v>
      </x:c>
      <x:c r="Q4891" s="268" t="n">
        <x:f>MIN(M4891,FARMER_HOURS)*FARMER_RATE+MAX(M4891-FARMER_HOURS,0)*TEMP_RATE</x:f>
        <x:v>47531.13032554814</x:v>
      </x:c>
      <x:c r="R4891" s="268" t="n">
        <x:f>O4891-P4891-Q4891-FIXED_COST</x:f>
        <x:v>19174.86967445186</x:v>
      </x:c>
      <x:c r="S4891" s="139" t="str">
        <x:f>IF(AND(L4891&lt;=TOTAL_BED_CAP,N4891&lt;=TEMP_WORKER_CAP),"YES","NO")</x:f>
        <x:v>YES</x:v>
      </x:c>
      <x:c r="T4891" s="139" t="n">
        <x:f>IF(S4891="YES",R4891,-1E+99)</x:f>
        <x:v>19174.86967445186</x:v>
      </x:c>
    </x:row>
    <x:row r="4892">
      <x:c r="A4892" s="139"/>
      <x:c r="B4892" s="139"/>
      <x:c r="C4892" s="139"/>
      <x:c r="D4892" s="139"/>
      <x:c r="E4892" s="139"/>
      <x:c r="F4892" s="139"/>
      <x:c r="G4892" s="139"/>
      <x:c r="H4892" s="139"/>
      <x:c r="I4892" s="266" t="n">
        <x:f>INT((ROW()-ROW($I$46))/((CARROT_CAP+1)*(MESCLUN_CAP+1)))</x:f>
        <x:v>7</x:v>
      </x:c>
      <x:c r="J4892" s="266" t="n">
        <x:f>MOD(INT((ROW()-ROW($I$46))/(MESCLUN_CAP+1)),CARROT_CAP+1)</x:f>
        <x:v>9</x:v>
      </x:c>
      <x:c r="K4892" s="266" t="n">
        <x:f>MOD(ROW()-ROW($I$46),MESCLUN_CAP+1)</x:f>
        <x:v>10</x:v>
      </x:c>
      <x:c r="L4892" s="266" t="n">
        <x:f>SUM(I4892:K4892)</x:f>
        <x:v>26</x:v>
      </x:c>
      <x:c r="M4892" s="267" t="n">
        <x:f>I4892*TOMATO_HOURS*WEEKS*(1+TOMATO_DIM)^I4892+J4892*CARROT_HOURS*WEEKS*(1+CARROT_DIM)^J4892+K4892*MESCLUN_HOURS*WEEKS*(1+MESCLUN_DIM)^K4892</x:f>
        <x:v>2074.4066482347857</x:v>
      </x:c>
      <x:c r="N4892" s="267" t="n">
        <x:f>MAX(M4892-FARMER_HOURS,0)/TEMP_HOURS_PER_WORKER</x:f>
        <x:v>0.9405601723852679</x:v>
      </x:c>
      <x:c r="O4892" s="268" t="n">
        <x:f>I4892*TOMATO_PRICE+J4892*CARROT_PRICE+K4892*MESCLUN_PRICE</x:f>
        <x:v>107446</x:v>
      </x:c>
      <x:c r="P4892" s="268" t="n">
        <x:f>I4892*TOMATO_FERTILIZER+J4892*CARROT_FERTILIZER+K4892*MESCLUN_FERTILIZER</x:f>
        <x:v>18920</x:v>
      </x:c>
      <x:c r="Q4892" s="268" t="n">
        <x:f>MIN(M4892,FARMER_HOURS)*FARMER_RATE+MAX(M4892-FARMER_HOURS,0)*TEMP_RATE</x:f>
        <x:v>48514.004309631695</x:v>
      </x:c>
      <x:c r="R4892" s="268" t="n">
        <x:f>O4892-P4892-Q4892-FIXED_COST</x:f>
        <x:v>20011.995690368305</x:v>
      </x:c>
      <x:c r="S4892" s="139" t="str">
        <x:f>IF(AND(L4892&lt;=TOTAL_BED_CAP,N4892&lt;=TEMP_WORKER_CAP),"YES","NO")</x:f>
        <x:v>YES</x:v>
      </x:c>
      <x:c r="T4892" s="139" t="n">
        <x:f>IF(S4892="YES",R4892,-1E+99)</x:f>
        <x:v>20011.995690368305</x:v>
      </x:c>
    </x:row>
    <x:row r="4893">
      <x:c r="A4893" s="139"/>
      <x:c r="B4893" s="139"/>
      <x:c r="C4893" s="139"/>
      <x:c r="D4893" s="139"/>
      <x:c r="E4893" s="139"/>
      <x:c r="F4893" s="139"/>
      <x:c r="G4893" s="139"/>
      <x:c r="H4893" s="139"/>
      <x:c r="I4893" s="266" t="n">
        <x:f>INT((ROW()-ROW($I$46))/((CARROT_CAP+1)*(MESCLUN_CAP+1)))</x:f>
        <x:v>7</x:v>
      </x:c>
      <x:c r="J4893" s="266" t="n">
        <x:f>MOD(INT((ROW()-ROW($I$46))/(MESCLUN_CAP+1)),CARROT_CAP+1)</x:f>
        <x:v>9</x:v>
      </x:c>
      <x:c r="K4893" s="266" t="n">
        <x:f>MOD(ROW()-ROW($I$46),MESCLUN_CAP+1)</x:f>
        <x:v>11</x:v>
      </x:c>
      <x:c r="L4893" s="266" t="n">
        <x:f>SUM(I4893:K4893)</x:f>
        <x:v>27</x:v>
      </x:c>
      <x:c r="M4893" s="267" t="n">
        <x:f>I4893*TOMATO_HOURS*WEEKS*(1+TOMATO_DIM)^I4893+J4893*CARROT_HOURS*WEEKS*(1+CARROT_DIM)^J4893+K4893*MESCLUN_HOURS*WEEKS*(1+MESCLUN_DIM)^K4893</x:f>
        <x:v>2132.3647613282246</x:v>
      </x:c>
      <x:c r="N4893" s="267" t="n">
        <x:f>MAX(M4893-FARMER_HOURS,0)/TEMP_HOURS_PER_WORKER</x:f>
        <x:v>0.9808088620334894</x:v>
      </x:c>
      <x:c r="O4893" s="268" t="n">
        <x:f>I4893*TOMATO_PRICE+J4893*CARROT_PRICE+K4893*MESCLUN_PRICE</x:f>
        <x:v>110146</x:v>
      </x:c>
      <x:c r="P4893" s="268" t="n">
        <x:f>I4893*TOMATO_FERTILIZER+J4893*CARROT_FERTILIZER+K4893*MESCLUN_FERTILIZER</x:f>
        <x:v>19800</x:v>
      </x:c>
      <x:c r="Q4893" s="268" t="n">
        <x:f>MIN(M4893,FARMER_HOURS)*FARMER_RATE+MAX(M4893-FARMER_HOURS,0)*TEMP_RATE</x:f>
        <x:v>49520.22155083723</x:v>
      </x:c>
      <x:c r="R4893" s="268" t="n">
        <x:f>O4893-P4893-Q4893-FIXED_COST</x:f>
        <x:v>20825.778449162768</x:v>
      </x:c>
      <x:c r="S4893" s="139" t="str">
        <x:f>IF(AND(L4893&lt;=TOTAL_BED_CAP,N4893&lt;=TEMP_WORKER_CAP),"YES","NO")</x:f>
        <x:v>YES</x:v>
      </x:c>
      <x:c r="T4893" s="139" t="n">
        <x:f>IF(S4893="YES",R4893,-1E+99)</x:f>
        <x:v>20825.778449162768</x:v>
      </x:c>
    </x:row>
    <x:row r="4894">
      <x:c r="A4894" s="139"/>
      <x:c r="B4894" s="139"/>
      <x:c r="C4894" s="139"/>
      <x:c r="D4894" s="139"/>
      <x:c r="E4894" s="139"/>
      <x:c r="F4894" s="139"/>
      <x:c r="G4894" s="139"/>
      <x:c r="H4894" s="139"/>
      <x:c r="I4894" s="266" t="n">
        <x:f>INT((ROW()-ROW($I$46))/((CARROT_CAP+1)*(MESCLUN_CAP+1)))</x:f>
        <x:v>7</x:v>
      </x:c>
      <x:c r="J4894" s="266" t="n">
        <x:f>MOD(INT((ROW()-ROW($I$46))/(MESCLUN_CAP+1)),CARROT_CAP+1)</x:f>
        <x:v>9</x:v>
      </x:c>
      <x:c r="K4894" s="266" t="n">
        <x:f>MOD(ROW()-ROW($I$46),MESCLUN_CAP+1)</x:f>
        <x:v>12</x:v>
      </x:c>
      <x:c r="L4894" s="266" t="n">
        <x:f>SUM(I4894:K4894)</x:f>
        <x:v>28</x:v>
      </x:c>
      <x:c r="M4894" s="267" t="n">
        <x:f>I4894*TOMATO_HOURS*WEEKS*(1+TOMATO_DIM)^I4894+J4894*CARROT_HOURS*WEEKS*(1+CARROT_DIM)^J4894+K4894*MESCLUN_HOURS*WEEKS*(1+MESCLUN_DIM)^K4894</x:f>
        <x:v>2191.692214456289</x:v>
      </x:c>
      <x:c r="N4894" s="267" t="n">
        <x:f>MAX(M4894-FARMER_HOURS,0)/TEMP_HOURS_PER_WORKER</x:f>
        <x:v>1.0220084822613118</x:v>
      </x:c>
      <x:c r="O4894" s="268" t="n">
        <x:f>I4894*TOMATO_PRICE+J4894*CARROT_PRICE+K4894*MESCLUN_PRICE</x:f>
        <x:v>112846</x:v>
      </x:c>
      <x:c r="P4894" s="268" t="n">
        <x:f>I4894*TOMATO_FERTILIZER+J4894*CARROT_FERTILIZER+K4894*MESCLUN_FERTILIZER</x:f>
        <x:v>20680</x:v>
      </x:c>
      <x:c r="Q4894" s="268" t="n">
        <x:f>MIN(M4894,FARMER_HOURS)*FARMER_RATE+MAX(M4894-FARMER_HOURS,0)*TEMP_RATE</x:f>
        <x:v>50550.21205653279</x:v>
      </x:c>
      <x:c r="R4894" s="268" t="n">
        <x:f>O4894-P4894-Q4894-FIXED_COST</x:f>
        <x:v>21615.787943467207</x:v>
      </x:c>
      <x:c r="S4894" s="139" t="str">
        <x:f>IF(AND(L4894&lt;=TOTAL_BED_CAP,N4894&lt;=TEMP_WORKER_CAP),"YES","NO")</x:f>
        <x:v>YES</x:v>
      </x:c>
      <x:c r="T4894" s="139" t="n">
        <x:f>IF(S4894="YES",R4894,-1E+99)</x:f>
        <x:v>21615.787943467207</x:v>
      </x:c>
    </x:row>
    <x:row r="4895">
      <x:c r="A4895" s="139"/>
      <x:c r="B4895" s="139"/>
      <x:c r="C4895" s="139"/>
      <x:c r="D4895" s="139"/>
      <x:c r="E4895" s="139"/>
      <x:c r="F4895" s="139"/>
      <x:c r="G4895" s="139"/>
      <x:c r="H4895" s="139"/>
      <x:c r="I4895" s="266" t="n">
        <x:f>INT((ROW()-ROW($I$46))/((CARROT_CAP+1)*(MESCLUN_CAP+1)))</x:f>
        <x:v>7</x:v>
      </x:c>
      <x:c r="J4895" s="266" t="n">
        <x:f>MOD(INT((ROW()-ROW($I$46))/(MESCLUN_CAP+1)),CARROT_CAP+1)</x:f>
        <x:v>9</x:v>
      </x:c>
      <x:c r="K4895" s="266" t="n">
        <x:f>MOD(ROW()-ROW($I$46),MESCLUN_CAP+1)</x:f>
        <x:v>13</x:v>
      </x:c>
      <x:c r="L4895" s="266" t="n">
        <x:f>SUM(I4895:K4895)</x:f>
        <x:v>29</x:v>
      </x:c>
      <x:c r="M4895" s="267" t="n">
        <x:f>I4895*TOMATO_HOURS*WEEKS*(1+TOMATO_DIM)^I4895+J4895*CARROT_HOURS*WEEKS*(1+CARROT_DIM)^J4895+K4895*MESCLUN_HOURS*WEEKS*(1+MESCLUN_DIM)^K4895</x:f>
        <x:v>2252.4141851646737</x:v>
      </x:c>
      <x:c r="N4895" s="267" t="n">
        <x:f>MAX(M4895-FARMER_HOURS,0)/TEMP_HOURS_PER_WORKER</x:f>
        <x:v>1.0641765174754678</x:v>
      </x:c>
      <x:c r="O4895" s="268" t="n">
        <x:f>I4895*TOMATO_PRICE+J4895*CARROT_PRICE+K4895*MESCLUN_PRICE</x:f>
        <x:v>115546</x:v>
      </x:c>
      <x:c r="P4895" s="268" t="n">
        <x:f>I4895*TOMATO_FERTILIZER+J4895*CARROT_FERTILIZER+K4895*MESCLUN_FERTILIZER</x:f>
        <x:v>21560</x:v>
      </x:c>
      <x:c r="Q4895" s="268" t="n">
        <x:f>MIN(M4895,FARMER_HOURS)*FARMER_RATE+MAX(M4895-FARMER_HOURS,0)*TEMP_RATE</x:f>
        <x:v>51604.4129368867</x:v>
      </x:c>
      <x:c r="R4895" s="268" t="n">
        <x:f>O4895-P4895-Q4895-FIXED_COST</x:f>
        <x:v>22381.5870631133</x:v>
      </x:c>
      <x:c r="S4895" s="139" t="str">
        <x:f>IF(AND(L4895&lt;=TOTAL_BED_CAP,N4895&lt;=TEMP_WORKER_CAP),"YES","NO")</x:f>
        <x:v>YES</x:v>
      </x:c>
      <x:c r="T4895" s="139" t="n">
        <x:f>IF(S4895="YES",R4895,-1E+99)</x:f>
        <x:v>22381.5870631133</x:v>
      </x:c>
    </x:row>
    <x:row r="4896">
      <x:c r="A4896" s="139"/>
      <x:c r="B4896" s="139"/>
      <x:c r="C4896" s="139"/>
      <x:c r="D4896" s="139"/>
      <x:c r="E4896" s="139"/>
      <x:c r="F4896" s="139"/>
      <x:c r="G4896" s="139"/>
      <x:c r="H4896" s="139"/>
      <x:c r="I4896" s="266" t="n">
        <x:f>INT((ROW()-ROW($I$46))/((CARROT_CAP+1)*(MESCLUN_CAP+1)))</x:f>
        <x:v>7</x:v>
      </x:c>
      <x:c r="J4896" s="266" t="n">
        <x:f>MOD(INT((ROW()-ROW($I$46))/(MESCLUN_CAP+1)),CARROT_CAP+1)</x:f>
        <x:v>9</x:v>
      </x:c>
      <x:c r="K4896" s="266" t="n">
        <x:f>MOD(ROW()-ROW($I$46),MESCLUN_CAP+1)</x:f>
        <x:v>14</x:v>
      </x:c>
      <x:c r="L4896" s="266" t="n">
        <x:f>SUM(I4896:K4896)</x:f>
        <x:v>30</x:v>
      </x:c>
      <x:c r="M4896" s="267" t="n">
        <x:f>I4896*TOMATO_HOURS*WEEKS*(1+TOMATO_DIM)^I4896+J4896*CARROT_HOURS*WEEKS*(1+CARROT_DIM)^J4896+K4896*MESCLUN_HOURS*WEEKS*(1+MESCLUN_DIM)^K4896</x:f>
        <x:v>2314.5562664783347</x:v>
      </x:c>
      <x:c r="N4896" s="267" t="n">
        <x:f>MAX(M4896-FARMER_HOURS,0)/TEMP_HOURS_PER_WORKER</x:f>
        <x:v>1.1073307406099546</x:v>
      </x:c>
      <x:c r="O4896" s="268" t="n">
        <x:f>I4896*TOMATO_PRICE+J4896*CARROT_PRICE+K4896*MESCLUN_PRICE</x:f>
        <x:v>118246</x:v>
      </x:c>
      <x:c r="P4896" s="268" t="n">
        <x:f>I4896*TOMATO_FERTILIZER+J4896*CARROT_FERTILIZER+K4896*MESCLUN_FERTILIZER</x:f>
        <x:v>22440</x:v>
      </x:c>
      <x:c r="Q4896" s="268" t="n">
        <x:f>MIN(M4896,FARMER_HOURS)*FARMER_RATE+MAX(M4896-FARMER_HOURS,0)*TEMP_RATE</x:f>
        <x:v>52683.26851524887</x:v>
      </x:c>
      <x:c r="R4896" s="268" t="n">
        <x:f>O4896-P4896-Q4896-FIXED_COST</x:f>
        <x:v>23122.73148475113</x:v>
      </x:c>
      <x:c r="S4896" s="139" t="str">
        <x:f>IF(AND(L4896&lt;=TOTAL_BED_CAP,N4896&lt;=TEMP_WORKER_CAP),"YES","NO")</x:f>
        <x:v>YES</x:v>
      </x:c>
      <x:c r="T4896" s="139" t="n">
        <x:f>IF(S4896="YES",R4896,-1E+99)</x:f>
        <x:v>23122.73148475113</x:v>
      </x:c>
    </x:row>
    <x:row r="4897">
      <x:c r="A4897" s="139"/>
      <x:c r="B4897" s="139"/>
      <x:c r="C4897" s="139"/>
      <x:c r="D4897" s="139"/>
      <x:c r="E4897" s="139"/>
      <x:c r="F4897" s="139"/>
      <x:c r="G4897" s="139"/>
      <x:c r="H4897" s="139"/>
      <x:c r="I4897" s="266" t="n">
        <x:f>INT((ROW()-ROW($I$46))/((CARROT_CAP+1)*(MESCLUN_CAP+1)))</x:f>
        <x:v>7</x:v>
      </x:c>
      <x:c r="J4897" s="266" t="n">
        <x:f>MOD(INT((ROW()-ROW($I$46))/(MESCLUN_CAP+1)),CARROT_CAP+1)</x:f>
        <x:v>9</x:v>
      </x:c>
      <x:c r="K4897" s="266" t="n">
        <x:f>MOD(ROW()-ROW($I$46),MESCLUN_CAP+1)</x:f>
        <x:v>15</x:v>
      </x:c>
      <x:c r="L4897" s="266" t="n">
        <x:f>SUM(I4897:K4897)</x:f>
        <x:v>31</x:v>
      </x:c>
      <x:c r="M4897" s="267" t="n">
        <x:f>I4897*TOMATO_HOURS*WEEKS*(1+TOMATO_DIM)^I4897+J4897*CARROT_HOURS*WEEKS*(1+CARROT_DIM)^J4897+K4897*MESCLUN_HOURS*WEEKS*(1+MESCLUN_DIM)^K4897</x:f>
        <x:v>2378.144473354481</x:v>
      </x:c>
      <x:c r="N4897" s="267" t="n">
        <x:f>MAX(M4897-FARMER_HOURS,0)/TEMP_HOURS_PER_WORKER</x:f>
        <x:v>1.1514892176072784</x:v>
      </x:c>
      <x:c r="O4897" s="268" t="n">
        <x:f>I4897*TOMATO_PRICE+J4897*CARROT_PRICE+K4897*MESCLUN_PRICE</x:f>
        <x:v>120946</x:v>
      </x:c>
      <x:c r="P4897" s="268" t="n">
        <x:f>I4897*TOMATO_FERTILIZER+J4897*CARROT_FERTILIZER+K4897*MESCLUN_FERTILIZER</x:f>
        <x:v>23320</x:v>
      </x:c>
      <x:c r="Q4897" s="268" t="n">
        <x:f>MIN(M4897,FARMER_HOURS)*FARMER_RATE+MAX(M4897-FARMER_HOURS,0)*TEMP_RATE</x:f>
        <x:v>53787.23044018196</x:v>
      </x:c>
      <x:c r="R4897" s="268" t="n">
        <x:f>O4897-P4897-Q4897-FIXED_COST</x:f>
        <x:v>23838.769559818043</x:v>
      </x:c>
      <x:c r="S4897" s="139" t="str">
        <x:f>IF(AND(L4897&lt;=TOTAL_BED_CAP,N4897&lt;=TEMP_WORKER_CAP),"YES","NO")</x:f>
        <x:v>YES</x:v>
      </x:c>
      <x:c r="T4897" s="139" t="n">
        <x:f>IF(S4897="YES",R4897,-1E+99)</x:f>
        <x:v>23838.769559818043</x:v>
      </x:c>
    </x:row>
    <x:row r="4898">
      <x:c r="A4898" s="139"/>
      <x:c r="B4898" s="139"/>
      <x:c r="C4898" s="139"/>
      <x:c r="D4898" s="139"/>
      <x:c r="E4898" s="139"/>
      <x:c r="F4898" s="139"/>
      <x:c r="G4898" s="139"/>
      <x:c r="H4898" s="139"/>
      <x:c r="I4898" s="266" t="n">
        <x:f>INT((ROW()-ROW($I$46))/((CARROT_CAP+1)*(MESCLUN_CAP+1)))</x:f>
        <x:v>7</x:v>
      </x:c>
      <x:c r="J4898" s="266" t="n">
        <x:f>MOD(INT((ROW()-ROW($I$46))/(MESCLUN_CAP+1)),CARROT_CAP+1)</x:f>
        <x:v>9</x:v>
      </x:c>
      <x:c r="K4898" s="266" t="n">
        <x:f>MOD(ROW()-ROW($I$46),MESCLUN_CAP+1)</x:f>
        <x:v>16</x:v>
      </x:c>
      <x:c r="L4898" s="266" t="n">
        <x:f>SUM(I4898:K4898)</x:f>
        <x:v>32</x:v>
      </x:c>
      <x:c r="M4898" s="267" t="n">
        <x:f>I4898*TOMATO_HOURS*WEEKS*(1+TOMATO_DIM)^I4898+J4898*CARROT_HOURS*WEEKS*(1+CARROT_DIM)^J4898+K4898*MESCLUN_HOURS*WEEKS*(1+MESCLUN_DIM)^K4898</x:f>
        <x:v>2443.20524923197</x:v>
      </x:c>
      <x:c r="N4898" s="267" t="n">
        <x:f>MAX(M4898-FARMER_HOURS,0)/TEMP_HOURS_PER_WORKER</x:f>
        <x:v>1.1966703119666457</x:v>
      </x:c>
      <x:c r="O4898" s="268" t="n">
        <x:f>I4898*TOMATO_PRICE+J4898*CARROT_PRICE+K4898*MESCLUN_PRICE</x:f>
        <x:v>123646</x:v>
      </x:c>
      <x:c r="P4898" s="268" t="n">
        <x:f>I4898*TOMATO_FERTILIZER+J4898*CARROT_FERTILIZER+K4898*MESCLUN_FERTILIZER</x:f>
        <x:v>24200</x:v>
      </x:c>
      <x:c r="Q4898" s="268" t="n">
        <x:f>MIN(M4898,FARMER_HOURS)*FARMER_RATE+MAX(M4898-FARMER_HOURS,0)*TEMP_RATE</x:f>
        <x:v>54916.75779916614</x:v>
      </x:c>
      <x:c r="R4898" s="268" t="n">
        <x:f>O4898-P4898-Q4898-FIXED_COST</x:f>
        <x:v>24529.24220083386</x:v>
      </x:c>
      <x:c r="S4898" s="139" t="str">
        <x:f>IF(AND(L4898&lt;=TOTAL_BED_CAP,N4898&lt;=TEMP_WORKER_CAP),"YES","NO")</x:f>
        <x:v>YES</x:v>
      </x:c>
      <x:c r="T4898" s="139" t="n">
        <x:f>IF(S4898="YES",R4898,-1E+99)</x:f>
        <x:v>24529.24220083386</x:v>
      </x:c>
    </x:row>
    <x:row r="4899">
      <x:c r="A4899" s="139"/>
      <x:c r="B4899" s="139"/>
      <x:c r="C4899" s="139"/>
      <x:c r="D4899" s="139"/>
      <x:c r="E4899" s="139"/>
      <x:c r="F4899" s="139"/>
      <x:c r="G4899" s="139"/>
      <x:c r="H4899" s="139"/>
      <x:c r="I4899" s="266" t="n">
        <x:f>INT((ROW()-ROW($I$46))/((CARROT_CAP+1)*(MESCLUN_CAP+1)))</x:f>
        <x:v>7</x:v>
      </x:c>
      <x:c r="J4899" s="266" t="n">
        <x:f>MOD(INT((ROW()-ROW($I$46))/(MESCLUN_CAP+1)),CARROT_CAP+1)</x:f>
        <x:v>9</x:v>
      </x:c>
      <x:c r="K4899" s="266" t="n">
        <x:f>MOD(ROW()-ROW($I$46),MESCLUN_CAP+1)</x:f>
        <x:v>17</x:v>
      </x:c>
      <x:c r="L4899" s="266" t="n">
        <x:f>SUM(I4899:K4899)</x:f>
        <x:v>33</x:v>
      </x:c>
      <x:c r="M4899" s="267" t="n">
        <x:f>I4899*TOMATO_HOURS*WEEKS*(1+TOMATO_DIM)^I4899+J4899*CARROT_HOURS*WEEKS*(1+CARROT_DIM)^J4899+K4899*MESCLUN_HOURS*WEEKS*(1+MESCLUN_DIM)^K4899</x:f>
        <x:v>2509.7654726785104</x:v>
      </x:c>
      <x:c r="N4899" s="267" t="n">
        <x:f>MAX(M4899-FARMER_HOURS,0)/TEMP_HOURS_PER_WORKER</x:f>
        <x:v>1.2428926893600767</x:v>
      </x:c>
      <x:c r="O4899" s="268" t="n">
        <x:f>I4899*TOMATO_PRICE+J4899*CARROT_PRICE+K4899*MESCLUN_PRICE</x:f>
        <x:v>126346</x:v>
      </x:c>
      <x:c r="P4899" s="268" t="n">
        <x:f>I4899*TOMATO_FERTILIZER+J4899*CARROT_FERTILIZER+K4899*MESCLUN_FERTILIZER</x:f>
        <x:v>25080</x:v>
      </x:c>
      <x:c r="Q4899" s="268" t="n">
        <x:f>MIN(M4899,FARMER_HOURS)*FARMER_RATE+MAX(M4899-FARMER_HOURS,0)*TEMP_RATE</x:f>
        <x:v>56072.317234001915</x:v>
      </x:c>
      <x:c r="R4899" s="268" t="n">
        <x:f>O4899-P4899-Q4899-FIXED_COST</x:f>
        <x:v>25193.682765998085</x:v>
      </x:c>
      <x:c r="S4899" s="139" t="str">
        <x:f>IF(AND(L4899&lt;=TOTAL_BED_CAP,N4899&lt;=TEMP_WORKER_CAP),"YES","NO")</x:f>
        <x:v>YES</x:v>
      </x:c>
      <x:c r="T4899" s="139" t="n">
        <x:f>IF(S4899="YES",R4899,-1E+99)</x:f>
        <x:v>25193.682765998085</x:v>
      </x:c>
    </x:row>
    <x:row r="4900">
      <x:c r="A4900" s="139"/>
      <x:c r="B4900" s="139"/>
      <x:c r="C4900" s="139"/>
      <x:c r="D4900" s="139"/>
      <x:c r="E4900" s="139"/>
      <x:c r="F4900" s="139"/>
      <x:c r="G4900" s="139"/>
      <x:c r="H4900" s="139"/>
      <x:c r="I4900" s="266" t="n">
        <x:f>INT((ROW()-ROW($I$46))/((CARROT_CAP+1)*(MESCLUN_CAP+1)))</x:f>
        <x:v>7</x:v>
      </x:c>
      <x:c r="J4900" s="266" t="n">
        <x:f>MOD(INT((ROW()-ROW($I$46))/(MESCLUN_CAP+1)),CARROT_CAP+1)</x:f>
        <x:v>9</x:v>
      </x:c>
      <x:c r="K4900" s="266" t="n">
        <x:f>MOD(ROW()-ROW($I$46),MESCLUN_CAP+1)</x:f>
        <x:v>18</x:v>
      </x:c>
      <x:c r="L4900" s="266" t="n">
        <x:f>SUM(I4900:K4900)</x:f>
        <x:v>34</x:v>
      </x:c>
      <x:c r="M4900" s="267" t="n">
        <x:f>I4900*TOMATO_HOURS*WEEKS*(1+TOMATO_DIM)^I4900+J4900*CARROT_HOURS*WEEKS*(1+CARROT_DIM)^J4900+K4900*MESCLUN_HOURS*WEEKS*(1+MESCLUN_DIM)^K4900</x:f>
        <x:v>2577.8524641370973</x:v>
      </x:c>
      <x:c r="N4900" s="267" t="n">
        <x:f>MAX(M4900-FARMER_HOURS,0)/TEMP_HOURS_PER_WORKER</x:f>
        <x:v>1.2901753223174286</x:v>
      </x:c>
      <x:c r="O4900" s="268" t="n">
        <x:f>I4900*TOMATO_PRICE+J4900*CARROT_PRICE+K4900*MESCLUN_PRICE</x:f>
        <x:v>129046</x:v>
      </x:c>
      <x:c r="P4900" s="268" t="n">
        <x:f>I4900*TOMATO_FERTILIZER+J4900*CARROT_FERTILIZER+K4900*MESCLUN_FERTILIZER</x:f>
        <x:v>25960</x:v>
      </x:c>
      <x:c r="Q4900" s="268" t="n">
        <x:f>MIN(M4900,FARMER_HOURS)*FARMER_RATE+MAX(M4900-FARMER_HOURS,0)*TEMP_RATE</x:f>
        <x:v>57254.383057935716</x:v>
      </x:c>
      <x:c r="R4900" s="268" t="n">
        <x:f>O4900-P4900-Q4900-FIXED_COST</x:f>
        <x:v>25831.616942064284</x:v>
      </x:c>
      <x:c r="S4900" s="139" t="str">
        <x:f>IF(AND(L4900&lt;=TOTAL_BED_CAP,N4900&lt;=TEMP_WORKER_CAP),"YES","NO")</x:f>
        <x:v>YES</x:v>
      </x:c>
      <x:c r="T4900" s="139" t="n">
        <x:f>IF(S4900="YES",R4900,-1E+99)</x:f>
        <x:v>25831.616942064284</x:v>
      </x:c>
    </x:row>
    <x:row r="4901">
      <x:c r="A4901" s="139"/>
      <x:c r="B4901" s="139"/>
      <x:c r="C4901" s="139"/>
      <x:c r="D4901" s="139"/>
      <x:c r="E4901" s="139"/>
      <x:c r="F4901" s="139"/>
      <x:c r="G4901" s="139"/>
      <x:c r="H4901" s="139"/>
      <x:c r="I4901" s="266" t="n">
        <x:f>INT((ROW()-ROW($I$46))/((CARROT_CAP+1)*(MESCLUN_CAP+1)))</x:f>
        <x:v>7</x:v>
      </x:c>
      <x:c r="J4901" s="266" t="n">
        <x:f>MOD(INT((ROW()-ROW($I$46))/(MESCLUN_CAP+1)),CARROT_CAP+1)</x:f>
        <x:v>9</x:v>
      </x:c>
      <x:c r="K4901" s="266" t="n">
        <x:f>MOD(ROW()-ROW($I$46),MESCLUN_CAP+1)</x:f>
        <x:v>19</x:v>
      </x:c>
      <x:c r="L4901" s="266" t="n">
        <x:f>SUM(I4901:K4901)</x:f>
        <x:v>35</x:v>
      </x:c>
      <x:c r="M4901" s="267" t="n">
        <x:f>I4901*TOMATO_HOURS*WEEKS*(1+TOMATO_DIM)^I4901+J4901*CARROT_HOURS*WEEKS*(1+CARROT_DIM)^J4901+K4901*MESCLUN_HOURS*WEEKS*(1+MESCLUN_DIM)^K4901</x:f>
        <x:v>2647.4939927731193</x:v>
      </x:c>
      <x:c r="N4901" s="267" t="n">
        <x:f>MAX(M4901-FARMER_HOURS,0)/TEMP_HOURS_PER_WORKER</x:f>
        <x:v>1.338537494981333</x:v>
      </x:c>
      <x:c r="O4901" s="268" t="n">
        <x:f>I4901*TOMATO_PRICE+J4901*CARROT_PRICE+K4901*MESCLUN_PRICE</x:f>
        <x:v>131746</x:v>
      </x:c>
      <x:c r="P4901" s="268" t="n">
        <x:f>I4901*TOMATO_FERTILIZER+J4901*CARROT_FERTILIZER+K4901*MESCLUN_FERTILIZER</x:f>
        <x:v>26840</x:v>
      </x:c>
      <x:c r="Q4901" s="268" t="n">
        <x:f>MIN(M4901,FARMER_HOURS)*FARMER_RATE+MAX(M4901-FARMER_HOURS,0)*TEMP_RATE</x:f>
        <x:v>58463.43737453332</x:v>
      </x:c>
      <x:c r="R4901" s="268" t="n">
        <x:f>O4901-P4901-Q4901-FIXED_COST</x:f>
        <x:v>26442.56262546668</x:v>
      </x:c>
      <x:c r="S4901" s="139" t="str">
        <x:f>IF(AND(L4901&lt;=TOTAL_BED_CAP,N4901&lt;=TEMP_WORKER_CAP),"YES","NO")</x:f>
        <x:v>YES</x:v>
      </x:c>
      <x:c r="T4901" s="139" t="n">
        <x:f>IF(S4901="YES",R4901,-1E+99)</x:f>
        <x:v>26442.56262546668</x:v>
      </x:c>
    </x:row>
    <x:row r="4902">
      <x:c r="A4902" s="139"/>
      <x:c r="B4902" s="139"/>
      <x:c r="C4902" s="139"/>
      <x:c r="D4902" s="139"/>
      <x:c r="E4902" s="139"/>
      <x:c r="F4902" s="139"/>
      <x:c r="G4902" s="139"/>
      <x:c r="H4902" s="139"/>
      <x:c r="I4902" s="266" t="n">
        <x:f>INT((ROW()-ROW($I$46))/((CARROT_CAP+1)*(MESCLUN_CAP+1)))</x:f>
        <x:v>7</x:v>
      </x:c>
      <x:c r="J4902" s="266" t="n">
        <x:f>MOD(INT((ROW()-ROW($I$46))/(MESCLUN_CAP+1)),CARROT_CAP+1)</x:f>
        <x:v>9</x:v>
      </x:c>
      <x:c r="K4902" s="266" t="n">
        <x:f>MOD(ROW()-ROW($I$46),MESCLUN_CAP+1)</x:f>
        <x:v>20</x:v>
      </x:c>
      <x:c r="L4902" s="266" t="n">
        <x:f>SUM(I4902:K4902)</x:f>
        <x:v>36</x:v>
      </x:c>
      <x:c r="M4902" s="267" t="n">
        <x:f>I4902*TOMATO_HOURS*WEEKS*(1+TOMATO_DIM)^I4902+J4902*CARROT_HOURS*WEEKS*(1+CARROT_DIM)^J4902+K4902*MESCLUN_HOURS*WEEKS*(1+MESCLUN_DIM)^K4902</x:f>
        <x:v>2718.7182834235964</x:v>
      </x:c>
      <x:c r="N4902" s="267" t="n">
        <x:f>MAX(M4902-FARMER_HOURS,0)/TEMP_HOURS_PER_WORKER</x:f>
        <x:v>1.387998807933053</x:v>
      </x:c>
      <x:c r="O4902" s="268" t="n">
        <x:f>I4902*TOMATO_PRICE+J4902*CARROT_PRICE+K4902*MESCLUN_PRICE</x:f>
        <x:v>134446</x:v>
      </x:c>
      <x:c r="P4902" s="268" t="n">
        <x:f>I4902*TOMATO_FERTILIZER+J4902*CARROT_FERTILIZER+K4902*MESCLUN_FERTILIZER</x:f>
        <x:v>27720</x:v>
      </x:c>
      <x:c r="Q4902" s="268" t="n">
        <x:f>MIN(M4902,FARMER_HOURS)*FARMER_RATE+MAX(M4902-FARMER_HOURS,0)*TEMP_RATE</x:f>
        <x:v>59699.97019832632</x:v>
      </x:c>
      <x:c r="R4902" s="268" t="n">
        <x:f>O4902-P4902-Q4902-FIXED_COST</x:f>
        <x:v>27026.029801673678</x:v>
      </x:c>
      <x:c r="S4902" s="139" t="str">
        <x:f>IF(AND(L4902&lt;=TOTAL_BED_CAP,N4902&lt;=TEMP_WORKER_CAP),"YES","NO")</x:f>
        <x:v>YES</x:v>
      </x:c>
      <x:c r="T4902" s="139" t="n">
        <x:f>IF(S4902="YES",R4902,-1E+99)</x:f>
        <x:v>27026.029801673678</x:v>
      </x:c>
    </x:row>
    <x:row r="4903">
      <x:c r="A4903" s="139"/>
      <x:c r="B4903" s="139"/>
      <x:c r="C4903" s="139"/>
      <x:c r="D4903" s="139"/>
      <x:c r="E4903" s="139"/>
      <x:c r="F4903" s="139"/>
      <x:c r="G4903" s="139"/>
      <x:c r="H4903" s="139"/>
      <x:c r="I4903" s="266" t="n">
        <x:f>INT((ROW()-ROW($I$46))/((CARROT_CAP+1)*(MESCLUN_CAP+1)))</x:f>
        <x:v>7</x:v>
      </x:c>
      <x:c r="J4903" s="266" t="n">
        <x:f>MOD(INT((ROW()-ROW($I$46))/(MESCLUN_CAP+1)),CARROT_CAP+1)</x:f>
        <x:v>9</x:v>
      </x:c>
      <x:c r="K4903" s="266" t="n">
        <x:f>MOD(ROW()-ROW($I$46),MESCLUN_CAP+1)</x:f>
        <x:v>21</x:v>
      </x:c>
      <x:c r="L4903" s="266" t="n">
        <x:f>SUM(I4903:K4903)</x:f>
        <x:v>37</x:v>
      </x:c>
      <x:c r="M4903" s="267" t="n">
        <x:f>I4903*TOMATO_HOURS*WEEKS*(1+TOMATO_DIM)^I4903+J4903*CARROT_HOURS*WEEKS*(1+CARROT_DIM)^J4903+K4903*MESCLUN_HOURS*WEEKS*(1+MESCLUN_DIM)^K4903</x:f>
        <x:v>2791.55402365004</x:v>
      </x:c>
      <x:c r="N4903" s="267" t="n">
        <x:f>MAX(M4903-FARMER_HOURS,0)/TEMP_HOURS_PER_WORKER</x:f>
        <x:v>1.4385791830903056</x:v>
      </x:c>
      <x:c r="O4903" s="268" t="n">
        <x:f>I4903*TOMATO_PRICE+J4903*CARROT_PRICE+K4903*MESCLUN_PRICE</x:f>
        <x:v>137146</x:v>
      </x:c>
      <x:c r="P4903" s="268" t="n">
        <x:f>I4903*TOMATO_FERTILIZER+J4903*CARROT_FERTILIZER+K4903*MESCLUN_FERTILIZER</x:f>
        <x:v>28600</x:v>
      </x:c>
      <x:c r="Q4903" s="268" t="n">
        <x:f>MIN(M4903,FARMER_HOURS)*FARMER_RATE+MAX(M4903-FARMER_HOURS,0)*TEMP_RATE</x:f>
        <x:v>60964.47957725764</x:v>
      </x:c>
      <x:c r="R4903" s="268" t="n">
        <x:f>O4903-P4903-Q4903-FIXED_COST</x:f>
        <x:v>27581.52042274236</x:v>
      </x:c>
      <x:c r="S4903" s="139" t="str">
        <x:f>IF(AND(L4903&lt;=TOTAL_BED_CAP,N4903&lt;=TEMP_WORKER_CAP),"YES","NO")</x:f>
        <x:v>YES</x:v>
      </x:c>
      <x:c r="T4903" s="139" t="n">
        <x:f>IF(S4903="YES",R4903,-1E+99)</x:f>
        <x:v>27581.52042274236</x:v>
      </x:c>
    </x:row>
    <x:row r="4904">
      <x:c r="A4904" s="139"/>
      <x:c r="B4904" s="139"/>
      <x:c r="C4904" s="139"/>
      <x:c r="D4904" s="139"/>
      <x:c r="E4904" s="139"/>
      <x:c r="F4904" s="139"/>
      <x:c r="G4904" s="139"/>
      <x:c r="H4904" s="139"/>
      <x:c r="I4904" s="266" t="n">
        <x:f>INT((ROW()-ROW($I$46))/((CARROT_CAP+1)*(MESCLUN_CAP+1)))</x:f>
        <x:v>7</x:v>
      </x:c>
      <x:c r="J4904" s="266" t="n">
        <x:f>MOD(INT((ROW()-ROW($I$46))/(MESCLUN_CAP+1)),CARROT_CAP+1)</x:f>
        <x:v>9</x:v>
      </x:c>
      <x:c r="K4904" s="266" t="n">
        <x:f>MOD(ROW()-ROW($I$46),MESCLUN_CAP+1)</x:f>
        <x:v>22</x:v>
      </x:c>
      <x:c r="L4904" s="266" t="n">
        <x:f>SUM(I4904:K4904)</x:f>
        <x:v>38</x:v>
      </x:c>
      <x:c r="M4904" s="267" t="n">
        <x:f>I4904*TOMATO_HOURS*WEEKS*(1+TOMATO_DIM)^I4904+J4904*CARROT_HOURS*WEEKS*(1+CARROT_DIM)^J4904+K4904*MESCLUN_HOURS*WEEKS*(1+MESCLUN_DIM)^K4904</x:f>
        <x:v>2866.030370896436</x:v>
      </x:c>
      <x:c r="N4904" s="267" t="n">
        <x:f>MAX(M4904-FARMER_HOURS,0)/TEMP_HOURS_PER_WORKER</x:f>
        <x:v>1.4902988686780807</x:v>
      </x:c>
      <x:c r="O4904" s="268" t="n">
        <x:f>I4904*TOMATO_PRICE+J4904*CARROT_PRICE+K4904*MESCLUN_PRICE</x:f>
        <x:v>139846</x:v>
      </x:c>
      <x:c r="P4904" s="268" t="n">
        <x:f>I4904*TOMATO_FERTILIZER+J4904*CARROT_FERTILIZER+K4904*MESCLUN_FERTILIZER</x:f>
        <x:v>29480</x:v>
      </x:c>
      <x:c r="Q4904" s="268" t="n">
        <x:f>MIN(M4904,FARMER_HOURS)*FARMER_RATE+MAX(M4904-FARMER_HOURS,0)*TEMP_RATE</x:f>
        <x:v>62257.471716952015</x:v>
      </x:c>
      <x:c r="R4904" s="268" t="n">
        <x:f>O4904-P4904-Q4904-FIXED_COST</x:f>
        <x:v>28108.528283047985</x:v>
      </x:c>
      <x:c r="S4904" s="139" t="str">
        <x:f>IF(AND(L4904&lt;=TOTAL_BED_CAP,N4904&lt;=TEMP_WORKER_CAP),"YES","NO")</x:f>
        <x:v>YES</x:v>
      </x:c>
      <x:c r="T4904" s="139" t="n">
        <x:f>IF(S4904="YES",R4904,-1E+99)</x:f>
        <x:v>28108.528283047985</x:v>
      </x:c>
    </x:row>
    <x:row r="4905">
      <x:c r="A4905" s="139"/>
      <x:c r="B4905" s="139"/>
      <x:c r="C4905" s="139"/>
      <x:c r="D4905" s="139"/>
      <x:c r="E4905" s="139"/>
      <x:c r="F4905" s="139"/>
      <x:c r="G4905" s="139"/>
      <x:c r="H4905" s="139"/>
      <x:c r="I4905" s="266" t="n">
        <x:f>INT((ROW()-ROW($I$46))/((CARROT_CAP+1)*(MESCLUN_CAP+1)))</x:f>
        <x:v>7</x:v>
      </x:c>
      <x:c r="J4905" s="266" t="n">
        <x:f>MOD(INT((ROW()-ROW($I$46))/(MESCLUN_CAP+1)),CARROT_CAP+1)</x:f>
        <x:v>9</x:v>
      </x:c>
      <x:c r="K4905" s="266" t="n">
        <x:f>MOD(ROW()-ROW($I$46),MESCLUN_CAP+1)</x:f>
        <x:v>23</x:v>
      </x:c>
      <x:c r="L4905" s="266" t="n">
        <x:f>SUM(I4905:K4905)</x:f>
        <x:v>39</x:v>
      </x:c>
      <x:c r="M4905" s="267" t="n">
        <x:f>I4905*TOMATO_HOURS*WEEKS*(1+TOMATO_DIM)^I4905+J4905*CARROT_HOURS*WEEKS*(1+CARROT_DIM)^J4905+K4905*MESCLUN_HOURS*WEEKS*(1+MESCLUN_DIM)^K4905</x:f>
        <x:v>2942.1769597538723</x:v>
      </x:c>
      <x:c r="N4905" s="267" t="n">
        <x:f>MAX(M4905-FARMER_HOURS,0)/TEMP_HOURS_PER_WORKER</x:f>
        <x:v>1.5431784442735224</x:v>
      </x:c>
      <x:c r="O4905" s="268" t="n">
        <x:f>I4905*TOMATO_PRICE+J4905*CARROT_PRICE+K4905*MESCLUN_PRICE</x:f>
        <x:v>142546</x:v>
      </x:c>
      <x:c r="P4905" s="268" t="n">
        <x:f>I4905*TOMATO_FERTILIZER+J4905*CARROT_FERTILIZER+K4905*MESCLUN_FERTILIZER</x:f>
        <x:v>30360</x:v>
      </x:c>
      <x:c r="Q4905" s="268" t="n">
        <x:f>MIN(M4905,FARMER_HOURS)*FARMER_RATE+MAX(M4905-FARMER_HOURS,0)*TEMP_RATE</x:f>
        <x:v>63579.46110683806</x:v>
      </x:c>
      <x:c r="R4905" s="268" t="n">
        <x:f>O4905-P4905-Q4905-FIXED_COST</x:f>
        <x:v>28606.538893161938</x:v>
      </x:c>
      <x:c r="S4905" s="139" t="str">
        <x:f>IF(AND(L4905&lt;=TOTAL_BED_CAP,N4905&lt;=TEMP_WORKER_CAP),"YES","NO")</x:f>
        <x:v>YES</x:v>
      </x:c>
      <x:c r="T4905" s="139" t="n">
        <x:f>IF(S4905="YES",R4905,-1E+99)</x:f>
        <x:v>28606.538893161938</x:v>
      </x:c>
    </x:row>
    <x:row r="4906">
      <x:c r="A4906" s="139"/>
      <x:c r="B4906" s="139"/>
      <x:c r="C4906" s="139"/>
      <x:c r="D4906" s="139"/>
      <x:c r="E4906" s="139"/>
      <x:c r="F4906" s="139"/>
      <x:c r="G4906" s="139"/>
      <x:c r="H4906" s="139"/>
      <x:c r="I4906" s="266" t="n">
        <x:f>INT((ROW()-ROW($I$46))/((CARROT_CAP+1)*(MESCLUN_CAP+1)))</x:f>
        <x:v>7</x:v>
      </x:c>
      <x:c r="J4906" s="266" t="n">
        <x:f>MOD(INT((ROW()-ROW($I$46))/(MESCLUN_CAP+1)),CARROT_CAP+1)</x:f>
        <x:v>9</x:v>
      </x:c>
      <x:c r="K4906" s="266" t="n">
        <x:f>MOD(ROW()-ROW($I$46),MESCLUN_CAP+1)</x:f>
        <x:v>24</x:v>
      </x:c>
      <x:c r="L4906" s="266" t="n">
        <x:f>SUM(I4906:K4906)</x:f>
        <x:v>40</x:v>
      </x:c>
      <x:c r="M4906" s="267" t="n">
        <x:f>I4906*TOMATO_HOURS*WEEKS*(1+TOMATO_DIM)^I4906+J4906*CARROT_HOURS*WEEKS*(1+CARROT_DIM)^J4906+K4906*MESCLUN_HOURS*WEEKS*(1+MESCLUN_DIM)^K4906</x:f>
        <x:v>3020.0239093333685</x:v>
      </x:c>
      <x:c r="N4906" s="267" t="n">
        <x:f>MAX(M4906-FARMER_HOURS,0)/TEMP_HOURS_PER_WORKER</x:f>
        <x:v>1.5972388259259502</x:v>
      </x:c>
      <x:c r="O4906" s="268" t="n">
        <x:f>I4906*TOMATO_PRICE+J4906*CARROT_PRICE+K4906*MESCLUN_PRICE</x:f>
        <x:v>145246</x:v>
      </x:c>
      <x:c r="P4906" s="268" t="n">
        <x:f>I4906*TOMATO_FERTILIZER+J4906*CARROT_FERTILIZER+K4906*MESCLUN_FERTILIZER</x:f>
        <x:v>31240</x:v>
      </x:c>
      <x:c r="Q4906" s="268" t="n">
        <x:f>MIN(M4906,FARMER_HOURS)*FARMER_RATE+MAX(M4906-FARMER_HOURS,0)*TEMP_RATE</x:f>
        <x:v>64930.97064814876</x:v>
      </x:c>
      <x:c r="R4906" s="268" t="n">
        <x:f>O4906-P4906-Q4906-FIXED_COST</x:f>
        <x:v>29075.02935185124</x:v>
      </x:c>
      <x:c r="S4906" s="139" t="str">
        <x:f>IF(AND(L4906&lt;=TOTAL_BED_CAP,N4906&lt;=TEMP_WORKER_CAP),"YES","NO")</x:f>
        <x:v>YES</x:v>
      </x:c>
      <x:c r="T4906" s="139" t="n">
        <x:f>IF(S4906="YES",R4906,-1E+99)</x:f>
        <x:v>29075.02935185124</x:v>
      </x:c>
    </x:row>
    <x:row r="4907">
      <x:c r="A4907" s="139"/>
      <x:c r="B4907" s="139"/>
      <x:c r="C4907" s="139"/>
      <x:c r="D4907" s="139"/>
      <x:c r="E4907" s="139"/>
      <x:c r="F4907" s="139"/>
      <x:c r="G4907" s="139"/>
      <x:c r="H4907" s="139"/>
      <x:c r="I4907" s="266" t="n">
        <x:f>INT((ROW()-ROW($I$46))/((CARROT_CAP+1)*(MESCLUN_CAP+1)))</x:f>
        <x:v>7</x:v>
      </x:c>
      <x:c r="J4907" s="266" t="n">
        <x:f>MOD(INT((ROW()-ROW($I$46))/(MESCLUN_CAP+1)),CARROT_CAP+1)</x:f>
        <x:v>9</x:v>
      </x:c>
      <x:c r="K4907" s="266" t="n">
        <x:f>MOD(ROW()-ROW($I$46),MESCLUN_CAP+1)</x:f>
        <x:v>25</x:v>
      </x:c>
      <x:c r="L4907" s="266" t="n">
        <x:f>SUM(I4907:K4907)</x:f>
        <x:v>41</x:v>
      </x:c>
      <x:c r="M4907" s="267" t="n">
        <x:f>I4907*TOMATO_HOURS*WEEKS*(1+TOMATO_DIM)^I4907+J4907*CARROT_HOURS*WEEKS*(1+CARROT_DIM)^J4907+K4907*MESCLUN_HOURS*WEEKS*(1+MESCLUN_DIM)^K4907</x:f>
        <x:v>3099.6018307484655</x:v>
      </x:c>
      <x:c r="N4907" s="267" t="n">
        <x:f>MAX(M4907-FARMER_HOURS,0)/TEMP_HOURS_PER_WORKER</x:f>
        <x:v>1.652501271353101</x:v>
      </x:c>
      <x:c r="O4907" s="268" t="n">
        <x:f>I4907*TOMATO_PRICE+J4907*CARROT_PRICE+K4907*MESCLUN_PRICE</x:f>
        <x:v>147946</x:v>
      </x:c>
      <x:c r="P4907" s="268" t="n">
        <x:f>I4907*TOMATO_FERTILIZER+J4907*CARROT_FERTILIZER+K4907*MESCLUN_FERTILIZER</x:f>
        <x:v>32120</x:v>
      </x:c>
      <x:c r="Q4907" s="268" t="n">
        <x:f>MIN(M4907,FARMER_HOURS)*FARMER_RATE+MAX(M4907-FARMER_HOURS,0)*TEMP_RATE</x:f>
        <x:v>66312.53178382752</x:v>
      </x:c>
      <x:c r="R4907" s="268" t="n">
        <x:f>O4907-P4907-Q4907-FIXED_COST</x:f>
        <x:v>29513.468216172478</x:v>
      </x:c>
      <x:c r="S4907" s="139" t="str">
        <x:f>IF(AND(L4907&lt;=TOTAL_BED_CAP,N4907&lt;=TEMP_WORKER_CAP),"YES","NO")</x:f>
        <x:v>YES</x:v>
      </x:c>
      <x:c r="T4907" s="139" t="n">
        <x:f>IF(S4907="YES",R4907,-1E+99)</x:f>
        <x:v>29513.468216172478</x:v>
      </x:c>
    </x:row>
    <x:row r="4908">
      <x:c r="A4908" s="139"/>
      <x:c r="B4908" s="139"/>
      <x:c r="C4908" s="139"/>
      <x:c r="D4908" s="139"/>
      <x:c r="E4908" s="139"/>
      <x:c r="F4908" s="139"/>
      <x:c r="G4908" s="139"/>
      <x:c r="H4908" s="139"/>
      <x:c r="I4908" s="266" t="n">
        <x:f>INT((ROW()-ROW($I$46))/((CARROT_CAP+1)*(MESCLUN_CAP+1)))</x:f>
        <x:v>7</x:v>
      </x:c>
      <x:c r="J4908" s="266" t="n">
        <x:f>MOD(INT((ROW()-ROW($I$46))/(MESCLUN_CAP+1)),CARROT_CAP+1)</x:f>
        <x:v>9</x:v>
      </x:c>
      <x:c r="K4908" s="266" t="n">
        <x:f>MOD(ROW()-ROW($I$46),MESCLUN_CAP+1)</x:f>
        <x:v>26</x:v>
      </x:c>
      <x:c r="L4908" s="266" t="n">
        <x:f>SUM(I4908:K4908)</x:f>
        <x:v>42</x:v>
      </x:c>
      <x:c r="M4908" s="267" t="n">
        <x:f>I4908*TOMATO_HOURS*WEEKS*(1+TOMATO_DIM)^I4908+J4908*CARROT_HOURS*WEEKS*(1+CARROT_DIM)^J4908+K4908*MESCLUN_HOURS*WEEKS*(1+MESCLUN_DIM)^K4908</x:f>
        <x:v>3180.9418347091832</x:v>
      </x:c>
      <x:c r="N4908" s="267" t="n">
        <x:f>MAX(M4908-FARMER_HOURS,0)/TEMP_HOURS_PER_WORKER</x:f>
        <x:v>1.7089873852147106</x:v>
      </x:c>
      <x:c r="O4908" s="268" t="n">
        <x:f>I4908*TOMATO_PRICE+J4908*CARROT_PRICE+K4908*MESCLUN_PRICE</x:f>
        <x:v>150646</x:v>
      </x:c>
      <x:c r="P4908" s="268" t="n">
        <x:f>I4908*TOMATO_FERTILIZER+J4908*CARROT_FERTILIZER+K4908*MESCLUN_FERTILIZER</x:f>
        <x:v>33000</x:v>
      </x:c>
      <x:c r="Q4908" s="268" t="n">
        <x:f>MIN(M4908,FARMER_HOURS)*FARMER_RATE+MAX(M4908-FARMER_HOURS,0)*TEMP_RATE</x:f>
        <x:v>67724.68463036776</x:v>
      </x:c>
      <x:c r="R4908" s="268" t="n">
        <x:f>O4908-P4908-Q4908-FIXED_COST</x:f>
        <x:v>29921.31536963224</x:v>
      </x:c>
      <x:c r="S4908" s="139" t="str">
        <x:f>IF(AND(L4908&lt;=TOTAL_BED_CAP,N4908&lt;=TEMP_WORKER_CAP),"YES","NO")</x:f>
        <x:v>YES</x:v>
      </x:c>
      <x:c r="T4908" s="139" t="n">
        <x:f>IF(S4908="YES",R4908,-1E+99)</x:f>
        <x:v>29921.31536963224</x:v>
      </x:c>
    </x:row>
    <x:row r="4909">
      <x:c r="A4909" s="139"/>
      <x:c r="B4909" s="139"/>
      <x:c r="C4909" s="139"/>
      <x:c r="D4909" s="139"/>
      <x:c r="E4909" s="139"/>
      <x:c r="F4909" s="139"/>
      <x:c r="G4909" s="139"/>
      <x:c r="H4909" s="139"/>
      <x:c r="I4909" s="266" t="n">
        <x:f>INT((ROW()-ROW($I$46))/((CARROT_CAP+1)*(MESCLUN_CAP+1)))</x:f>
        <x:v>7</x:v>
      </x:c>
      <x:c r="J4909" s="266" t="n">
        <x:f>MOD(INT((ROW()-ROW($I$46))/(MESCLUN_CAP+1)),CARROT_CAP+1)</x:f>
        <x:v>9</x:v>
      </x:c>
      <x:c r="K4909" s="266" t="n">
        <x:f>MOD(ROW()-ROW($I$46),MESCLUN_CAP+1)</x:f>
        <x:v>27</x:v>
      </x:c>
      <x:c r="L4909" s="266" t="n">
        <x:f>SUM(I4909:K4909)</x:f>
        <x:v>43</x:v>
      </x:c>
      <x:c r="M4909" s="267" t="n">
        <x:f>I4909*TOMATO_HOURS*WEEKS*(1+TOMATO_DIM)^I4909+J4909*CARROT_HOURS*WEEKS*(1+CARROT_DIM)^J4909+K4909*MESCLUN_HOURS*WEEKS*(1+MESCLUN_DIM)^K4909</x:f>
        <x:v>3264.07553922894</x:v>
      </x:c>
      <x:c r="N4909" s="267" t="n">
        <x:f>MAX(M4909-FARMER_HOURS,0)/TEMP_HOURS_PER_WORKER</x:f>
        <x:v>1.7667191244645417</x:v>
      </x:c>
      <x:c r="O4909" s="268" t="n">
        <x:f>I4909*TOMATO_PRICE+J4909*CARROT_PRICE+K4909*MESCLUN_PRICE</x:f>
        <x:v>153346</x:v>
      </x:c>
      <x:c r="P4909" s="268" t="n">
        <x:f>I4909*TOMATO_FERTILIZER+J4909*CARROT_FERTILIZER+K4909*MESCLUN_FERTILIZER</x:f>
        <x:v>33880</x:v>
      </x:c>
      <x:c r="Q4909" s="268" t="n">
        <x:f>MIN(M4909,FARMER_HOURS)*FARMER_RATE+MAX(M4909-FARMER_HOURS,0)*TEMP_RATE</x:f>
        <x:v>69167.97811161354</x:v>
      </x:c>
      <x:c r="R4909" s="268" t="n">
        <x:f>O4909-P4909-Q4909-FIXED_COST</x:f>
        <x:v>30298.021888386458</x:v>
      </x:c>
      <x:c r="S4909" s="139" t="str">
        <x:f>IF(AND(L4909&lt;=TOTAL_BED_CAP,N4909&lt;=TEMP_WORKER_CAP),"YES","NO")</x:f>
        <x:v>YES</x:v>
      </x:c>
      <x:c r="T4909" s="139" t="n">
        <x:f>IF(S4909="YES",R4909,-1E+99)</x:f>
        <x:v>30298.021888386458</x:v>
      </x:c>
    </x:row>
    <x:row r="4910">
      <x:c r="A4910" s="139"/>
      <x:c r="B4910" s="139"/>
      <x:c r="C4910" s="139"/>
      <x:c r="D4910" s="139"/>
      <x:c r="E4910" s="139"/>
      <x:c r="F4910" s="139"/>
      <x:c r="G4910" s="139"/>
      <x:c r="H4910" s="139"/>
      <x:c r="I4910" s="266" t="n">
        <x:f>INT((ROW()-ROW($I$46))/((CARROT_CAP+1)*(MESCLUN_CAP+1)))</x:f>
        <x:v>7</x:v>
      </x:c>
      <x:c r="J4910" s="266" t="n">
        <x:f>MOD(INT((ROW()-ROW($I$46))/(MESCLUN_CAP+1)),CARROT_CAP+1)</x:f>
        <x:v>9</x:v>
      </x:c>
      <x:c r="K4910" s="266" t="n">
        <x:f>MOD(ROW()-ROW($I$46),MESCLUN_CAP+1)</x:f>
        <x:v>28</x:v>
      </x:c>
      <x:c r="L4910" s="266" t="n">
        <x:f>SUM(I4910:K4910)</x:f>
        <x:v>44</x:v>
      </x:c>
      <x:c r="M4910" s="267" t="n">
        <x:f>I4910*TOMATO_HOURS*WEEKS*(1+TOMATO_DIM)^I4910+J4910*CARROT_HOURS*WEEKS*(1+CARROT_DIM)^J4910+K4910*MESCLUN_HOURS*WEEKS*(1+MESCLUN_DIM)^K4910</x:f>
        <x:v>3349.0350774460935</x:v>
      </x:c>
      <x:c r="N4910" s="267" t="n">
        <x:f>MAX(M4910-FARMER_HOURS,0)/TEMP_HOURS_PER_WORKER</x:f>
        <x:v>1.8257188037820093</x:v>
      </x:c>
      <x:c r="O4910" s="268" t="n">
        <x:f>I4910*TOMATO_PRICE+J4910*CARROT_PRICE+K4910*MESCLUN_PRICE</x:f>
        <x:v>156046</x:v>
      </x:c>
      <x:c r="P4910" s="268" t="n">
        <x:f>I4910*TOMATO_FERTILIZER+J4910*CARROT_FERTILIZER+K4910*MESCLUN_FERTILIZER</x:f>
        <x:v>34760</x:v>
      </x:c>
      <x:c r="Q4910" s="268" t="n">
        <x:f>MIN(M4910,FARMER_HOURS)*FARMER_RATE+MAX(M4910-FARMER_HOURS,0)*TEMP_RATE</x:f>
        <x:v>70642.97009455023</x:v>
      </x:c>
      <x:c r="R4910" s="268" t="n">
        <x:f>O4910-P4910-Q4910-FIXED_COST</x:f>
        <x:v>30643.029905449774</x:v>
      </x:c>
      <x:c r="S4910" s="139" t="str">
        <x:f>IF(AND(L4910&lt;=TOTAL_BED_CAP,N4910&lt;=TEMP_WORKER_CAP),"YES","NO")</x:f>
        <x:v>YES</x:v>
      </x:c>
      <x:c r="T4910" s="139" t="n">
        <x:f>IF(S4910="YES",R4910,-1E+99)</x:f>
        <x:v>30643.029905449774</x:v>
      </x:c>
    </x:row>
    <x:row r="4911">
      <x:c r="A4911" s="139"/>
      <x:c r="B4911" s="139"/>
      <x:c r="C4911" s="139"/>
      <x:c r="D4911" s="139"/>
      <x:c r="E4911" s="139"/>
      <x:c r="F4911" s="139"/>
      <x:c r="G4911" s="139"/>
      <x:c r="H4911" s="139"/>
      <x:c r="I4911" s="266" t="n">
        <x:f>INT((ROW()-ROW($I$46))/((CARROT_CAP+1)*(MESCLUN_CAP+1)))</x:f>
        <x:v>7</x:v>
      </x:c>
      <x:c r="J4911" s="266" t="n">
        <x:f>MOD(INT((ROW()-ROW($I$46))/(MESCLUN_CAP+1)),CARROT_CAP+1)</x:f>
        <x:v>9</x:v>
      </x:c>
      <x:c r="K4911" s="266" t="n">
        <x:f>MOD(ROW()-ROW($I$46),MESCLUN_CAP+1)</x:f>
        <x:v>29</x:v>
      </x:c>
      <x:c r="L4911" s="266" t="n">
        <x:f>SUM(I4911:K4911)</x:f>
        <x:v>45</x:v>
      </x:c>
      <x:c r="M4911" s="267" t="n">
        <x:f>I4911*TOMATO_HOURS*WEEKS*(1+TOMATO_DIM)^I4911+J4911*CARROT_HOURS*WEEKS*(1+CARROT_DIM)^J4911+K4911*MESCLUN_HOURS*WEEKS*(1+MESCLUN_DIM)^K4911</x:f>
        <x:v>3435.853105561747</x:v>
      </x:c>
      <x:c r="N4911" s="267" t="n">
        <x:f>MAX(M4911-FARMER_HOURS,0)/TEMP_HOURS_PER_WORKER</x:f>
        <x:v>1.8860091010845463</x:v>
      </x:c>
      <x:c r="O4911" s="268" t="n">
        <x:f>I4911*TOMATO_PRICE+J4911*CARROT_PRICE+K4911*MESCLUN_PRICE</x:f>
        <x:v>158746</x:v>
      </x:c>
      <x:c r="P4911" s="268" t="n">
        <x:f>I4911*TOMATO_FERTILIZER+J4911*CARROT_FERTILIZER+K4911*MESCLUN_FERTILIZER</x:f>
        <x:v>35640</x:v>
      </x:c>
      <x:c r="Q4911" s="268" t="n">
        <x:f>MIN(M4911,FARMER_HOURS)*FARMER_RATE+MAX(M4911-FARMER_HOURS,0)*TEMP_RATE</x:f>
        <x:v>72150.22752711366</x:v>
      </x:c>
      <x:c r="R4911" s="268" t="n">
        <x:f>O4911-P4911-Q4911-FIXED_COST</x:f>
        <x:v>30955.77247288634</x:v>
      </x:c>
      <x:c r="S4911" s="139" t="str">
        <x:f>IF(AND(L4911&lt;=TOTAL_BED_CAP,N4911&lt;=TEMP_WORKER_CAP),"YES","NO")</x:f>
        <x:v>YES</x:v>
      </x:c>
      <x:c r="T4911" s="139" t="n">
        <x:f>IF(S4911="YES",R4911,-1E+99)</x:f>
        <x:v>30955.77247288634</x:v>
      </x:c>
    </x:row>
    <x:row r="4912">
      <x:c r="A4912" s="139"/>
      <x:c r="B4912" s="139"/>
      <x:c r="C4912" s="139"/>
      <x:c r="D4912" s="139"/>
      <x:c r="E4912" s="139"/>
      <x:c r="F4912" s="139"/>
      <x:c r="G4912" s="139"/>
      <x:c r="H4912" s="139"/>
      <x:c r="I4912" s="266" t="n">
        <x:f>INT((ROW()-ROW($I$46))/((CARROT_CAP+1)*(MESCLUN_CAP+1)))</x:f>
        <x:v>7</x:v>
      </x:c>
      <x:c r="J4912" s="266" t="n">
        <x:f>MOD(INT((ROW()-ROW($I$46))/(MESCLUN_CAP+1)),CARROT_CAP+1)</x:f>
        <x:v>9</x:v>
      </x:c>
      <x:c r="K4912" s="266" t="n">
        <x:f>MOD(ROW()-ROW($I$46),MESCLUN_CAP+1)</x:f>
        <x:v>30</x:v>
      </x:c>
      <x:c r="L4912" s="266" t="n">
        <x:f>SUM(I4912:K4912)</x:f>
        <x:v>46</x:v>
      </x:c>
      <x:c r="M4912" s="267" t="n">
        <x:f>I4912*TOMATO_HOURS*WEEKS*(1+TOMATO_DIM)^I4912+J4912*CARROT_HOURS*WEEKS*(1+CARROT_DIM)^J4912+K4912*MESCLUN_HOURS*WEEKS*(1+MESCLUN_DIM)^K4912</x:f>
        <x:v>3524.562810895517</x:v>
      </x:c>
      <x:c r="N4912" s="267" t="n">
        <x:f>MAX(M4912-FARMER_HOURS,0)/TEMP_HOURS_PER_WORKER</x:f>
        <x:v>1.9476130631218869</x:v>
      </x:c>
      <x:c r="O4912" s="268" t="n">
        <x:f>I4912*TOMATO_PRICE+J4912*CARROT_PRICE+K4912*MESCLUN_PRICE</x:f>
        <x:v>161446</x:v>
      </x:c>
      <x:c r="P4912" s="268" t="n">
        <x:f>I4912*TOMATO_FERTILIZER+J4912*CARROT_FERTILIZER+K4912*MESCLUN_FERTILIZER</x:f>
        <x:v>36520</x:v>
      </x:c>
      <x:c r="Q4912" s="268" t="n">
        <x:f>MIN(M4912,FARMER_HOURS)*FARMER_RATE+MAX(M4912-FARMER_HOURS,0)*TEMP_RATE</x:f>
        <x:v>73690.32657804717</x:v>
      </x:c>
      <x:c r="R4912" s="268" t="n">
        <x:f>O4912-P4912-Q4912-FIXED_COST</x:f>
        <x:v>31235.67342195283</x:v>
      </x:c>
      <x:c r="S4912" s="139" t="str">
        <x:f>IF(AND(L4912&lt;=TOTAL_BED_CAP,N4912&lt;=TEMP_WORKER_CAP),"YES","NO")</x:f>
        <x:v>YES</x:v>
      </x:c>
      <x:c r="T4912" s="139" t="n">
        <x:f>IF(S4912="YES",R4912,-1E+99)</x:f>
        <x:v>31235.67342195283</x:v>
      </x:c>
    </x:row>
    <x:row r="4913">
      <x:c r="A4913" s="139"/>
      <x:c r="B4913" s="139"/>
      <x:c r="C4913" s="139"/>
      <x:c r="D4913" s="139"/>
      <x:c r="E4913" s="139"/>
      <x:c r="F4913" s="139"/>
      <x:c r="G4913" s="139"/>
      <x:c r="H4913" s="139"/>
      <x:c r="I4913" s="266" t="n">
        <x:f>INT((ROW()-ROW($I$46))/((CARROT_CAP+1)*(MESCLUN_CAP+1)))</x:f>
        <x:v>7</x:v>
      </x:c>
      <x:c r="J4913" s="266" t="n">
        <x:f>MOD(INT((ROW()-ROW($I$46))/(MESCLUN_CAP+1)),CARROT_CAP+1)</x:f>
        <x:v>10</x:v>
      </x:c>
      <x:c r="K4913" s="266" t="n">
        <x:f>MOD(ROW()-ROW($I$46),MESCLUN_CAP+1)</x:f>
        <x:v>0</x:v>
      </x:c>
      <x:c r="L4913" s="266" t="n">
        <x:f>SUM(I4913:K4913)</x:f>
        <x:v>17</x:v>
      </x:c>
      <x:c r="M4913" s="267" t="n">
        <x:f>I4913*TOMATO_HOURS*WEEKS*(1+TOMATO_DIM)^I4913+J4913*CARROT_HOURS*WEEKS*(1+CARROT_DIM)^J4913+K4913*MESCLUN_HOURS*WEEKS*(1+MESCLUN_DIM)^K4913</x:f>
        <x:v>1611.7171362589077</x:v>
      </x:c>
      <x:c r="N4913" s="267" t="n">
        <x:f>MAX(M4913-FARMER_HOURS,0)/TEMP_HOURS_PER_WORKER</x:f>
        <x:v>0.6192480112909081</x:v>
      </x:c>
      <x:c r="O4913" s="268" t="n">
        <x:f>I4913*TOMATO_PRICE+J4913*CARROT_PRICE+K4913*MESCLUN_PRICE</x:f>
        <x:v>82540</x:v>
      </x:c>
      <x:c r="P4913" s="268" t="n">
        <x:f>I4913*TOMATO_FERTILIZER+J4913*CARROT_FERTILIZER+K4913*MESCLUN_FERTILIZER</x:f>
        <x:v>10560</x:v>
      </x:c>
      <x:c r="Q4913" s="268" t="n">
        <x:f>MIN(M4913,FARMER_HOURS)*FARMER_RATE+MAX(M4913-FARMER_HOURS,0)*TEMP_RATE</x:f>
        <x:v>40481.2002822727</x:v>
      </x:c>
      <x:c r="R4913" s="268" t="n">
        <x:f>O4913-P4913-Q4913-FIXED_COST</x:f>
        <x:v>11498.7997177273</x:v>
      </x:c>
      <x:c r="S4913" s="139" t="str">
        <x:f>IF(AND(L4913&lt;=TOTAL_BED_CAP,N4913&lt;=TEMP_WORKER_CAP),"YES","NO")</x:f>
        <x:v>YES</x:v>
      </x:c>
      <x:c r="T4913" s="139" t="n">
        <x:f>IF(S4913="YES",R4913,-1E+99)</x:f>
        <x:v>11498.7997177273</x:v>
      </x:c>
    </x:row>
    <x:row r="4914">
      <x:c r="A4914" s="139"/>
      <x:c r="B4914" s="139"/>
      <x:c r="C4914" s="139"/>
      <x:c r="D4914" s="139"/>
      <x:c r="E4914" s="139"/>
      <x:c r="F4914" s="139"/>
      <x:c r="G4914" s="139"/>
      <x:c r="H4914" s="139"/>
      <x:c r="I4914" s="266" t="n">
        <x:f>INT((ROW()-ROW($I$46))/((CARROT_CAP+1)*(MESCLUN_CAP+1)))</x:f>
        <x:v>7</x:v>
      </x:c>
      <x:c r="J4914" s="266" t="n">
        <x:f>MOD(INT((ROW()-ROW($I$46))/(MESCLUN_CAP+1)),CARROT_CAP+1)</x:f>
        <x:v>10</x:v>
      </x:c>
      <x:c r="K4914" s="266" t="n">
        <x:f>MOD(ROW()-ROW($I$46),MESCLUN_CAP+1)</x:f>
        <x:v>1</x:v>
      </x:c>
      <x:c r="L4914" s="266" t="n">
        <x:f>SUM(I4914:K4914)</x:f>
        <x:v>18</x:v>
      </x:c>
      <x:c r="M4914" s="267" t="n">
        <x:f>I4914*TOMATO_HOURS*WEEKS*(1+TOMATO_DIM)^I4914+J4914*CARROT_HOURS*WEEKS*(1+CARROT_DIM)^J4914+K4914*MESCLUN_HOURS*WEEKS*(1+MESCLUN_DIM)^K4914</x:f>
        <x:v>1657.2796362589077</x:v>
      </x:c>
      <x:c r="N4914" s="267" t="n">
        <x:f>MAX(M4914-FARMER_HOURS,0)/TEMP_HOURS_PER_WORKER</x:f>
        <x:v>0.6508886362909081</x:v>
      </x:c>
      <x:c r="O4914" s="268" t="n">
        <x:f>I4914*TOMATO_PRICE+J4914*CARROT_PRICE+K4914*MESCLUN_PRICE</x:f>
        <x:v>85240</x:v>
      </x:c>
      <x:c r="P4914" s="268" t="n">
        <x:f>I4914*TOMATO_FERTILIZER+J4914*CARROT_FERTILIZER+K4914*MESCLUN_FERTILIZER</x:f>
        <x:v>11440</x:v>
      </x:c>
      <x:c r="Q4914" s="268" t="n">
        <x:f>MIN(M4914,FARMER_HOURS)*FARMER_RATE+MAX(M4914-FARMER_HOURS,0)*TEMP_RATE</x:f>
        <x:v>41272.2159072727</x:v>
      </x:c>
      <x:c r="R4914" s="268" t="n">
        <x:f>O4914-P4914-Q4914-FIXED_COST</x:f>
        <x:v>12527.7840927273</x:v>
      </x:c>
      <x:c r="S4914" s="139" t="str">
        <x:f>IF(AND(L4914&lt;=TOTAL_BED_CAP,N4914&lt;=TEMP_WORKER_CAP),"YES","NO")</x:f>
        <x:v>YES</x:v>
      </x:c>
      <x:c r="T4914" s="139" t="n">
        <x:f>IF(S4914="YES",R4914,-1E+99)</x:f>
        <x:v>12527.7840927273</x:v>
      </x:c>
    </x:row>
    <x:row r="4915">
      <x:c r="A4915" s="139"/>
      <x:c r="B4915" s="139"/>
      <x:c r="C4915" s="139"/>
      <x:c r="D4915" s="139"/>
      <x:c r="E4915" s="139"/>
      <x:c r="F4915" s="139"/>
      <x:c r="G4915" s="139"/>
      <x:c r="H4915" s="139"/>
      <x:c r="I4915" s="266" t="n">
        <x:f>INT((ROW()-ROW($I$46))/((CARROT_CAP+1)*(MESCLUN_CAP+1)))</x:f>
        <x:v>7</x:v>
      </x:c>
      <x:c r="J4915" s="266" t="n">
        <x:f>MOD(INT((ROW()-ROW($I$46))/(MESCLUN_CAP+1)),CARROT_CAP+1)</x:f>
        <x:v>10</x:v>
      </x:c>
      <x:c r="K4915" s="266" t="n">
        <x:f>MOD(ROW()-ROW($I$46),MESCLUN_CAP+1)</x:f>
        <x:v>2</x:v>
      </x:c>
      <x:c r="L4915" s="266" t="n">
        <x:f>SUM(I4915:K4915)</x:f>
        <x:v>19</x:v>
      </x:c>
      <x:c r="M4915" s="267" t="n">
        <x:f>I4915*TOMATO_HOURS*WEEKS*(1+TOMATO_DIM)^I4915+J4915*CARROT_HOURS*WEEKS*(1+CARROT_DIM)^J4915+K4915*MESCLUN_HOURS*WEEKS*(1+MESCLUN_DIM)^K4915</x:f>
        <x:v>1703.9811987589076</x:v>
      </x:c>
      <x:c r="N4915" s="267" t="n">
        <x:f>MAX(M4915-FARMER_HOURS,0)/TEMP_HOURS_PER_WORKER</x:f>
        <x:v>0.683320276915908</x:v>
      </x:c>
      <x:c r="O4915" s="268" t="n">
        <x:f>I4915*TOMATO_PRICE+J4915*CARROT_PRICE+K4915*MESCLUN_PRICE</x:f>
        <x:v>87940</x:v>
      </x:c>
      <x:c r="P4915" s="268" t="n">
        <x:f>I4915*TOMATO_FERTILIZER+J4915*CARROT_FERTILIZER+K4915*MESCLUN_FERTILIZER</x:f>
        <x:v>12320</x:v>
      </x:c>
      <x:c r="Q4915" s="268" t="n">
        <x:f>MIN(M4915,FARMER_HOURS)*FARMER_RATE+MAX(M4915-FARMER_HOURS,0)*TEMP_RATE</x:f>
        <x:v>42083.0069228977</x:v>
      </x:c>
      <x:c r="R4915" s="268" t="n">
        <x:f>O4915-P4915-Q4915-FIXED_COST</x:f>
        <x:v>13536.9930771023</x:v>
      </x:c>
      <x:c r="S4915" s="139" t="str">
        <x:f>IF(AND(L4915&lt;=TOTAL_BED_CAP,N4915&lt;=TEMP_WORKER_CAP),"YES","NO")</x:f>
        <x:v>YES</x:v>
      </x:c>
      <x:c r="T4915" s="139" t="n">
        <x:f>IF(S4915="YES",R4915,-1E+99)</x:f>
        <x:v>13536.9930771023</x:v>
      </x:c>
    </x:row>
    <x:row r="4916">
      <x:c r="A4916" s="139"/>
      <x:c r="B4916" s="139"/>
      <x:c r="C4916" s="139"/>
      <x:c r="D4916" s="139"/>
      <x:c r="E4916" s="139"/>
      <x:c r="F4916" s="139"/>
      <x:c r="G4916" s="139"/>
      <x:c r="H4916" s="139"/>
      <x:c r="I4916" s="266" t="n">
        <x:f>INT((ROW()-ROW($I$46))/((CARROT_CAP+1)*(MESCLUN_CAP+1)))</x:f>
        <x:v>7</x:v>
      </x:c>
      <x:c r="J4916" s="266" t="n">
        <x:f>MOD(INT((ROW()-ROW($I$46))/(MESCLUN_CAP+1)),CARROT_CAP+1)</x:f>
        <x:v>10</x:v>
      </x:c>
      <x:c r="K4916" s="266" t="n">
        <x:f>MOD(ROW()-ROW($I$46),MESCLUN_CAP+1)</x:f>
        <x:v>3</x:v>
      </x:c>
      <x:c r="L4916" s="266" t="n">
        <x:f>SUM(I4916:K4916)</x:f>
        <x:v>20</x:v>
      </x:c>
      <x:c r="M4916" s="267" t="n">
        <x:f>I4916*TOMATO_HOURS*WEEKS*(1+TOMATO_DIM)^I4916+J4916*CARROT_HOURS*WEEKS*(1+CARROT_DIM)^J4916+K4916*MESCLUN_HOURS*WEEKS*(1+MESCLUN_DIM)^K4916</x:f>
        <x:v>1751.8431811807827</x:v>
      </x:c>
      <x:c r="N4916" s="267" t="n">
        <x:f>MAX(M4916-FARMER_HOURS,0)/TEMP_HOURS_PER_WORKER</x:f>
        <x:v>0.7165577647088769</x:v>
      </x:c>
      <x:c r="O4916" s="268" t="n">
        <x:f>I4916*TOMATO_PRICE+J4916*CARROT_PRICE+K4916*MESCLUN_PRICE</x:f>
        <x:v>90640</x:v>
      </x:c>
      <x:c r="P4916" s="268" t="n">
        <x:f>I4916*TOMATO_FERTILIZER+J4916*CARROT_FERTILIZER+K4916*MESCLUN_FERTILIZER</x:f>
        <x:v>13200</x:v>
      </x:c>
      <x:c r="Q4916" s="268" t="n">
        <x:f>MIN(M4916,FARMER_HOURS)*FARMER_RATE+MAX(M4916-FARMER_HOURS,0)*TEMP_RATE</x:f>
        <x:v>42913.94411772193</x:v>
      </x:c>
      <x:c r="R4916" s="268" t="n">
        <x:f>O4916-P4916-Q4916-FIXED_COST</x:f>
        <x:v>14526.055882278073</x:v>
      </x:c>
      <x:c r="S4916" s="139" t="str">
        <x:f>IF(AND(L4916&lt;=TOTAL_BED_CAP,N4916&lt;=TEMP_WORKER_CAP),"YES","NO")</x:f>
        <x:v>YES</x:v>
      </x:c>
      <x:c r="T4916" s="139" t="n">
        <x:f>IF(S4916="YES",R4916,-1E+99)</x:f>
        <x:v>14526.055882278073</x:v>
      </x:c>
    </x:row>
    <x:row r="4917">
      <x:c r="A4917" s="139"/>
      <x:c r="B4917" s="139"/>
      <x:c r="C4917" s="139"/>
      <x:c r="D4917" s="139"/>
      <x:c r="E4917" s="139"/>
      <x:c r="F4917" s="139"/>
      <x:c r="G4917" s="139"/>
      <x:c r="H4917" s="139"/>
      <x:c r="I4917" s="266" t="n">
        <x:f>INT((ROW()-ROW($I$46))/((CARROT_CAP+1)*(MESCLUN_CAP+1)))</x:f>
        <x:v>7</x:v>
      </x:c>
      <x:c r="J4917" s="266" t="n">
        <x:f>MOD(INT((ROW()-ROW($I$46))/(MESCLUN_CAP+1)),CARROT_CAP+1)</x:f>
        <x:v>10</x:v>
      </x:c>
      <x:c r="K4917" s="266" t="n">
        <x:f>MOD(ROW()-ROW($I$46),MESCLUN_CAP+1)</x:f>
        <x:v>4</x:v>
      </x:c>
      <x:c r="L4917" s="266" t="n">
        <x:f>SUM(I4917:K4917)</x:f>
        <x:v>21</x:v>
      </x:c>
      <x:c r="M4917" s="267" t="n">
        <x:f>I4917*TOMATO_HOURS*WEEKS*(1+TOMATO_DIM)^I4917+J4917*CARROT_HOURS*WEEKS*(1+CARROT_DIM)^J4917+K4917*MESCLUN_HOURS*WEEKS*(1+MESCLUN_DIM)^K4917</x:f>
        <x:v>1800.887296903439</x:v>
      </x:c>
      <x:c r="N4917" s="267" t="n">
        <x:f>MAX(M4917-FARMER_HOURS,0)/TEMP_HOURS_PER_WORKER</x:f>
        <x:v>0.7506161784051659</x:v>
      </x:c>
      <x:c r="O4917" s="268" t="n">
        <x:f>I4917*TOMATO_PRICE+J4917*CARROT_PRICE+K4917*MESCLUN_PRICE</x:f>
        <x:v>93340</x:v>
      </x:c>
      <x:c r="P4917" s="268" t="n">
        <x:f>I4917*TOMATO_FERTILIZER+J4917*CARROT_FERTILIZER+K4917*MESCLUN_FERTILIZER</x:f>
        <x:v>14080</x:v>
      </x:c>
      <x:c r="Q4917" s="268" t="n">
        <x:f>MIN(M4917,FARMER_HOURS)*FARMER_RATE+MAX(M4917-FARMER_HOURS,0)*TEMP_RATE</x:f>
        <x:v>43765.404460129146</x:v>
      </x:c>
      <x:c r="R4917" s="268" t="n">
        <x:f>O4917-P4917-Q4917-FIXED_COST</x:f>
        <x:v>15494.595539870854</x:v>
      </x:c>
      <x:c r="S4917" s="139" t="str">
        <x:f>IF(AND(L4917&lt;=TOTAL_BED_CAP,N4917&lt;=TEMP_WORKER_CAP),"YES","NO")</x:f>
        <x:v>YES</x:v>
      </x:c>
      <x:c r="T4917" s="139" t="n">
        <x:f>IF(S4917="YES",R4917,-1E+99)</x:f>
        <x:v>15494.595539870854</x:v>
      </x:c>
    </x:row>
    <x:row r="4918">
      <x:c r="A4918" s="139"/>
      <x:c r="B4918" s="139"/>
      <x:c r="C4918" s="139"/>
      <x:c r="D4918" s="139"/>
      <x:c r="E4918" s="139"/>
      <x:c r="F4918" s="139"/>
      <x:c r="G4918" s="139"/>
      <x:c r="H4918" s="139"/>
      <x:c r="I4918" s="266" t="n">
        <x:f>INT((ROW()-ROW($I$46))/((CARROT_CAP+1)*(MESCLUN_CAP+1)))</x:f>
        <x:v>7</x:v>
      </x:c>
      <x:c r="J4918" s="266" t="n">
        <x:f>MOD(INT((ROW()-ROW($I$46))/(MESCLUN_CAP+1)),CARROT_CAP+1)</x:f>
        <x:v>10</x:v>
      </x:c>
      <x:c r="K4918" s="266" t="n">
        <x:f>MOD(ROW()-ROW($I$46),MESCLUN_CAP+1)</x:f>
        <x:v>5</x:v>
      </x:c>
      <x:c r="L4918" s="266" t="n">
        <x:f>SUM(I4918:K4918)</x:f>
        <x:v>22</x:v>
      </x:c>
      <x:c r="M4918" s="267" t="n">
        <x:f>I4918*TOMATO_HOURS*WEEKS*(1+TOMATO_DIM)^I4918+J4918*CARROT_HOURS*WEEKS*(1+CARROT_DIM)^J4918+K4918*MESCLUN_HOURS*WEEKS*(1+MESCLUN_DIM)^K4918</x:f>
        <x:v>1851.1356208246425</x:v>
      </x:c>
      <x:c r="N4918" s="267" t="n">
        <x:f>MAX(M4918-FARMER_HOURS,0)/TEMP_HOURS_PER_WORKER</x:f>
        <x:v>0.7855108477948907</x:v>
      </x:c>
      <x:c r="O4918" s="268" t="n">
        <x:f>I4918*TOMATO_PRICE+J4918*CARROT_PRICE+K4918*MESCLUN_PRICE</x:f>
        <x:v>96040</x:v>
      </x:c>
      <x:c r="P4918" s="268" t="n">
        <x:f>I4918*TOMATO_FERTILIZER+J4918*CARROT_FERTILIZER+K4918*MESCLUN_FERTILIZER</x:f>
        <x:v>14960</x:v>
      </x:c>
      <x:c r="Q4918" s="268" t="n">
        <x:f>MIN(M4918,FARMER_HOURS)*FARMER_RATE+MAX(M4918-FARMER_HOURS,0)*TEMP_RATE</x:f>
        <x:v>44637.771194872264</x:v>
      </x:c>
      <x:c r="R4918" s="268" t="n">
        <x:f>O4918-P4918-Q4918-FIXED_COST</x:f>
        <x:v>16442.228805127736</x:v>
      </x:c>
      <x:c r="S4918" s="139" t="str">
        <x:f>IF(AND(L4918&lt;=TOTAL_BED_CAP,N4918&lt;=TEMP_WORKER_CAP),"YES","NO")</x:f>
        <x:v>YES</x:v>
      </x:c>
      <x:c r="T4918" s="139" t="n">
        <x:f>IF(S4918="YES",R4918,-1E+99)</x:f>
        <x:v>16442.228805127736</x:v>
      </x:c>
    </x:row>
    <x:row r="4919">
      <x:c r="A4919" s="139"/>
      <x:c r="B4919" s="139"/>
      <x:c r="C4919" s="139"/>
      <x:c r="D4919" s="139"/>
      <x:c r="E4919" s="139"/>
      <x:c r="F4919" s="139"/>
      <x:c r="G4919" s="139"/>
      <x:c r="H4919" s="139"/>
      <x:c r="I4919" s="266" t="n">
        <x:f>INT((ROW()-ROW($I$46))/((CARROT_CAP+1)*(MESCLUN_CAP+1)))</x:f>
        <x:v>7</x:v>
      </x:c>
      <x:c r="J4919" s="266" t="n">
        <x:f>MOD(INT((ROW()-ROW($I$46))/(MESCLUN_CAP+1)),CARROT_CAP+1)</x:f>
        <x:v>10</x:v>
      </x:c>
      <x:c r="K4919" s="266" t="n">
        <x:f>MOD(ROW()-ROW($I$46),MESCLUN_CAP+1)</x:f>
        <x:v>6</x:v>
      </x:c>
      <x:c r="L4919" s="266" t="n">
        <x:f>SUM(I4919:K4919)</x:f>
        <x:v>23</x:v>
      </x:c>
      <x:c r="M4919" s="267" t="n">
        <x:f>I4919*TOMATO_HOURS*WEEKS*(1+TOMATO_DIM)^I4919+J4919*CARROT_HOURS*WEEKS*(1+CARROT_DIM)^J4919+K4919*MESCLUN_HOURS*WEEKS*(1+MESCLUN_DIM)^K4919</x:f>
        <x:v>1902.6105950062754</x:v>
      </x:c>
      <x:c r="N4919" s="267" t="n">
        <x:f>MAX(M4919-FARMER_HOURS,0)/TEMP_HOURS_PER_WORKER</x:f>
        <x:v>0.8212573576432468</x:v>
      </x:c>
      <x:c r="O4919" s="268" t="n">
        <x:f>I4919*TOMATO_PRICE+J4919*CARROT_PRICE+K4919*MESCLUN_PRICE</x:f>
        <x:v>98740</x:v>
      </x:c>
      <x:c r="P4919" s="268" t="n">
        <x:f>I4919*TOMATO_FERTILIZER+J4919*CARROT_FERTILIZER+K4919*MESCLUN_FERTILIZER</x:f>
        <x:v>15840</x:v>
      </x:c>
      <x:c r="Q4919" s="268" t="n">
        <x:f>MIN(M4919,FARMER_HOURS)*FARMER_RATE+MAX(M4919-FARMER_HOURS,0)*TEMP_RATE</x:f>
        <x:v>45531.433941081166</x:v>
      </x:c>
      <x:c r="R4919" s="268" t="n">
        <x:f>O4919-P4919-Q4919-FIXED_COST</x:f>
        <x:v>17368.566058918834</x:v>
      </x:c>
      <x:c r="S4919" s="139" t="str">
        <x:f>IF(AND(L4919&lt;=TOTAL_BED_CAP,N4919&lt;=TEMP_WORKER_CAP),"YES","NO")</x:f>
        <x:v>YES</x:v>
      </x:c>
      <x:c r="T4919" s="139" t="n">
        <x:f>IF(S4919="YES",R4919,-1E+99)</x:f>
        <x:v>17368.566058918834</x:v>
      </x:c>
    </x:row>
    <x:row r="4920">
      <x:c r="A4920" s="139"/>
      <x:c r="B4920" s="139"/>
      <x:c r="C4920" s="139"/>
      <x:c r="D4920" s="139"/>
      <x:c r="E4920" s="139"/>
      <x:c r="F4920" s="139"/>
      <x:c r="G4920" s="139"/>
      <x:c r="H4920" s="139"/>
      <x:c r="I4920" s="266" t="n">
        <x:f>INT((ROW()-ROW($I$46))/((CARROT_CAP+1)*(MESCLUN_CAP+1)))</x:f>
        <x:v>7</x:v>
      </x:c>
      <x:c r="J4920" s="266" t="n">
        <x:f>MOD(INT((ROW()-ROW($I$46))/(MESCLUN_CAP+1)),CARROT_CAP+1)</x:f>
        <x:v>10</x:v>
      </x:c>
      <x:c r="K4920" s="266" t="n">
        <x:f>MOD(ROW()-ROW($I$46),MESCLUN_CAP+1)</x:f>
        <x:v>7</x:v>
      </x:c>
      <x:c r="L4920" s="266" t="n">
        <x:f>SUM(I4920:K4920)</x:f>
        <x:v>24</x:v>
      </x:c>
      <x:c r="M4920" s="267" t="n">
        <x:f>I4920*TOMATO_HOURS*WEEKS*(1+TOMATO_DIM)^I4920+J4920*CARROT_HOURS*WEEKS*(1+CARROT_DIM)^J4920+K4920*MESCLUN_HOURS*WEEKS*(1+MESCLUN_DIM)^K4920</x:f>
        <x:v>1955.3350344042358</x:v>
      </x:c>
      <x:c r="N4920" s="267" t="n">
        <x:f>MAX(M4920-FARMER_HOURS,0)/TEMP_HOURS_PER_WORKER</x:f>
        <x:v>0.8578715516696082</x:v>
      </x:c>
      <x:c r="O4920" s="268" t="n">
        <x:f>I4920*TOMATO_PRICE+J4920*CARROT_PRICE+K4920*MESCLUN_PRICE</x:f>
        <x:v>101440</x:v>
      </x:c>
      <x:c r="P4920" s="268" t="n">
        <x:f>I4920*TOMATO_FERTILIZER+J4920*CARROT_FERTILIZER+K4920*MESCLUN_FERTILIZER</x:f>
        <x:v>16720</x:v>
      </x:c>
      <x:c r="Q4920" s="268" t="n">
        <x:f>MIN(M4920,FARMER_HOURS)*FARMER_RATE+MAX(M4920-FARMER_HOURS,0)*TEMP_RATE</x:f>
        <x:v>46446.788791740204</x:v>
      </x:c>
      <x:c r="R4920" s="268" t="n">
        <x:f>O4920-P4920-Q4920-FIXED_COST</x:f>
        <x:v>18273.211208259796</x:v>
      </x:c>
      <x:c r="S4920" s="139" t="str">
        <x:f>IF(AND(L4920&lt;=TOTAL_BED_CAP,N4920&lt;=TEMP_WORKER_CAP),"YES","NO")</x:f>
        <x:v>YES</x:v>
      </x:c>
      <x:c r="T4920" s="139" t="n">
        <x:f>IF(S4920="YES",R4920,-1E+99)</x:f>
        <x:v>18273.211208259796</x:v>
      </x:c>
    </x:row>
    <x:row r="4921">
      <x:c r="A4921" s="139"/>
      <x:c r="B4921" s="139"/>
      <x:c r="C4921" s="139"/>
      <x:c r="D4921" s="139"/>
      <x:c r="E4921" s="139"/>
      <x:c r="F4921" s="139"/>
      <x:c r="G4921" s="139"/>
      <x:c r="H4921" s="139"/>
      <x:c r="I4921" s="266" t="n">
        <x:f>INT((ROW()-ROW($I$46))/((CARROT_CAP+1)*(MESCLUN_CAP+1)))</x:f>
        <x:v>7</x:v>
      </x:c>
      <x:c r="J4921" s="266" t="n">
        <x:f>MOD(INT((ROW()-ROW($I$46))/(MESCLUN_CAP+1)),CARROT_CAP+1)</x:f>
        <x:v>10</x:v>
      </x:c>
      <x:c r="K4921" s="266" t="n">
        <x:f>MOD(ROW()-ROW($I$46),MESCLUN_CAP+1)</x:f>
        <x:v>8</x:v>
      </x:c>
      <x:c r="L4921" s="266" t="n">
        <x:f>SUM(I4921:K4921)</x:f>
        <x:v>25</x:v>
      </x:c>
      <x:c r="M4921" s="267" t="n">
        <x:f>I4921*TOMATO_HOURS*WEEKS*(1+TOMATO_DIM)^I4921+J4921*CARROT_HOURS*WEEKS*(1+CARROT_DIM)^J4921+K4921*MESCLUN_HOURS*WEEKS*(1+MESCLUN_DIM)^K4921</x:f>
        <x:v>2009.332132684216</x:v>
      </x:c>
      <x:c r="N4921" s="267" t="n">
        <x:f>MAX(M4921-FARMER_HOURS,0)/TEMP_HOURS_PER_WORKER</x:f>
        <x:v>0.8953695365862612</x:v>
      </x:c>
      <x:c r="O4921" s="268" t="n">
        <x:f>I4921*TOMATO_PRICE+J4921*CARROT_PRICE+K4921*MESCLUN_PRICE</x:f>
        <x:v>104140</x:v>
      </x:c>
      <x:c r="P4921" s="268" t="n">
        <x:f>I4921*TOMATO_FERTILIZER+J4921*CARROT_FERTILIZER+K4921*MESCLUN_FERTILIZER</x:f>
        <x:v>17600</x:v>
      </x:c>
      <x:c r="Q4921" s="268" t="n">
        <x:f>MIN(M4921,FARMER_HOURS)*FARMER_RATE+MAX(M4921-FARMER_HOURS,0)*TEMP_RATE</x:f>
        <x:v>47384.23841465653</x:v>
      </x:c>
      <x:c r="R4921" s="268" t="n">
        <x:f>O4921-P4921-Q4921-FIXED_COST</x:f>
        <x:v>19155.76158534347</x:v>
      </x:c>
      <x:c r="S4921" s="139" t="str">
        <x:f>IF(AND(L4921&lt;=TOTAL_BED_CAP,N4921&lt;=TEMP_WORKER_CAP),"YES","NO")</x:f>
        <x:v>YES</x:v>
      </x:c>
      <x:c r="T4921" s="139" t="n">
        <x:f>IF(S4921="YES",R4921,-1E+99)</x:f>
        <x:v>19155.76158534347</x:v>
      </x:c>
    </x:row>
    <x:row r="4922">
      <x:c r="A4922" s="139"/>
      <x:c r="B4922" s="139"/>
      <x:c r="C4922" s="139"/>
      <x:c r="D4922" s="139"/>
      <x:c r="E4922" s="139"/>
      <x:c r="F4922" s="139"/>
      <x:c r="G4922" s="139"/>
      <x:c r="H4922" s="139"/>
      <x:c r="I4922" s="266" t="n">
        <x:f>INT((ROW()-ROW($I$46))/((CARROT_CAP+1)*(MESCLUN_CAP+1)))</x:f>
        <x:v>7</x:v>
      </x:c>
      <x:c r="J4922" s="266" t="n">
        <x:f>MOD(INT((ROW()-ROW($I$46))/(MESCLUN_CAP+1)),CARROT_CAP+1)</x:f>
        <x:v>10</x:v>
      </x:c>
      <x:c r="K4922" s="266" t="n">
        <x:f>MOD(ROW()-ROW($I$46),MESCLUN_CAP+1)</x:f>
        <x:v>9</x:v>
      </x:c>
      <x:c r="L4922" s="266" t="n">
        <x:f>SUM(I4922:K4922)</x:f>
        <x:v>26</x:v>
      </x:c>
      <x:c r="M4922" s="267" t="n">
        <x:f>I4922*TOMATO_HOURS*WEEKS*(1+TOMATO_DIM)^I4922+J4922*CARROT_HOURS*WEEKS*(1+CARROT_DIM)^J4922+K4922*MESCLUN_HOURS*WEEKS*(1+MESCLUN_DIM)^K4922</x:f>
        <x:v>2064.6254681246105</x:v>
      </x:c>
      <x:c r="N4922" s="267" t="n">
        <x:f>MAX(M4922-FARMER_HOURS,0)/TEMP_HOURS_PER_WORKER</x:f>
        <x:v>0.9337676861976462</x:v>
      </x:c>
      <x:c r="O4922" s="268" t="n">
        <x:f>I4922*TOMATO_PRICE+J4922*CARROT_PRICE+K4922*MESCLUN_PRICE</x:f>
        <x:v>106840</x:v>
      </x:c>
      <x:c r="P4922" s="268" t="n">
        <x:f>I4922*TOMATO_FERTILIZER+J4922*CARROT_FERTILIZER+K4922*MESCLUN_FERTILIZER</x:f>
        <x:v>18480</x:v>
      </x:c>
      <x:c r="Q4922" s="268" t="n">
        <x:f>MIN(M4922,FARMER_HOURS)*FARMER_RATE+MAX(M4922-FARMER_HOURS,0)*TEMP_RATE</x:f>
        <x:v>48344.19215494115</x:v>
      </x:c>
      <x:c r="R4922" s="268" t="n">
        <x:f>O4922-P4922-Q4922-FIXED_COST</x:f>
        <x:v>20015.80784505885</x:v>
      </x:c>
      <x:c r="S4922" s="139" t="str">
        <x:f>IF(AND(L4922&lt;=TOTAL_BED_CAP,N4922&lt;=TEMP_WORKER_CAP),"YES","NO")</x:f>
        <x:v>YES</x:v>
      </x:c>
      <x:c r="T4922" s="139" t="n">
        <x:f>IF(S4922="YES",R4922,-1E+99)</x:f>
        <x:v>20015.80784505885</x:v>
      </x:c>
    </x:row>
    <x:row r="4923">
      <x:c r="A4923" s="139"/>
      <x:c r="B4923" s="139"/>
      <x:c r="C4923" s="139"/>
      <x:c r="D4923" s="139"/>
      <x:c r="E4923" s="139"/>
      <x:c r="F4923" s="139"/>
      <x:c r="G4923" s="139"/>
      <x:c r="H4923" s="139"/>
      <x:c r="I4923" s="266" t="n">
        <x:f>INT((ROW()-ROW($I$46))/((CARROT_CAP+1)*(MESCLUN_CAP+1)))</x:f>
        <x:v>7</x:v>
      </x:c>
      <x:c r="J4923" s="266" t="n">
        <x:f>MOD(INT((ROW()-ROW($I$46))/(MESCLUN_CAP+1)),CARROT_CAP+1)</x:f>
        <x:v>10</x:v>
      </x:c>
      <x:c r="K4923" s="266" t="n">
        <x:f>MOD(ROW()-ROW($I$46),MESCLUN_CAP+1)</x:f>
        <x:v>10</x:v>
      </x:c>
      <x:c r="L4923" s="266" t="n">
        <x:f>SUM(I4923:K4923)</x:f>
        <x:v>27</x:v>
      </x:c>
      <x:c r="M4923" s="267" t="n">
        <x:f>I4923*TOMATO_HOURS*WEEKS*(1+TOMATO_DIM)^I4923+J4923*CARROT_HOURS*WEEKS*(1+CARROT_DIM)^J4923+K4923*MESCLUN_HOURS*WEEKS*(1+MESCLUN_DIM)^K4923</x:f>
        <x:v>2121.2390096078234</x:v>
      </x:c>
      <x:c r="N4923" s="267" t="n">
        <x:f>MAX(M4923-FARMER_HOURS,0)/TEMP_HOURS_PER_WORKER</x:f>
        <x:v>0.9730826455609884</x:v>
      </x:c>
      <x:c r="O4923" s="268" t="n">
        <x:f>I4923*TOMATO_PRICE+J4923*CARROT_PRICE+K4923*MESCLUN_PRICE</x:f>
        <x:v>109540</x:v>
      </x:c>
      <x:c r="P4923" s="268" t="n">
        <x:f>I4923*TOMATO_FERTILIZER+J4923*CARROT_FERTILIZER+K4923*MESCLUN_FERTILIZER</x:f>
        <x:v>19360</x:v>
      </x:c>
      <x:c r="Q4923" s="268" t="n">
        <x:f>MIN(M4923,FARMER_HOURS)*FARMER_RATE+MAX(M4923-FARMER_HOURS,0)*TEMP_RATE</x:f>
        <x:v>49327.06613902471</x:v>
      </x:c>
      <x:c r="R4923" s="268" t="n">
        <x:f>O4923-P4923-Q4923-FIXED_COST</x:f>
        <x:v>20852.93386097529</x:v>
      </x:c>
      <x:c r="S4923" s="139" t="str">
        <x:f>IF(AND(L4923&lt;=TOTAL_BED_CAP,N4923&lt;=TEMP_WORKER_CAP),"YES","NO")</x:f>
        <x:v>YES</x:v>
      </x:c>
      <x:c r="T4923" s="139" t="n">
        <x:f>IF(S4923="YES",R4923,-1E+99)</x:f>
        <x:v>20852.93386097529</x:v>
      </x:c>
    </x:row>
    <x:row r="4924">
      <x:c r="A4924" s="139"/>
      <x:c r="B4924" s="139"/>
      <x:c r="C4924" s="139"/>
      <x:c r="D4924" s="139"/>
      <x:c r="E4924" s="139"/>
      <x:c r="F4924" s="139"/>
      <x:c r="G4924" s="139"/>
      <x:c r="H4924" s="139"/>
      <x:c r="I4924" s="266" t="n">
        <x:f>INT((ROW()-ROW($I$46))/((CARROT_CAP+1)*(MESCLUN_CAP+1)))</x:f>
        <x:v>7</x:v>
      </x:c>
      <x:c r="J4924" s="266" t="n">
        <x:f>MOD(INT((ROW()-ROW($I$46))/(MESCLUN_CAP+1)),CARROT_CAP+1)</x:f>
        <x:v>10</x:v>
      </x:c>
      <x:c r="K4924" s="266" t="n">
        <x:f>MOD(ROW()-ROW($I$46),MESCLUN_CAP+1)</x:f>
        <x:v>11</x:v>
      </x:c>
      <x:c r="L4924" s="266" t="n">
        <x:f>SUM(I4924:K4924)</x:f>
        <x:v>28</x:v>
      </x:c>
      <x:c r="M4924" s="267" t="n">
        <x:f>I4924*TOMATO_HOURS*WEEKS*(1+TOMATO_DIM)^I4924+J4924*CARROT_HOURS*WEEKS*(1+CARROT_DIM)^J4924+K4924*MESCLUN_HOURS*WEEKS*(1+MESCLUN_DIM)^K4924</x:f>
        <x:v>2179.1971227012623</x:v>
      </x:c>
      <x:c r="N4924" s="267" t="n">
        <x:f>MAX(M4924-FARMER_HOURS,0)/TEMP_HOURS_PER_WORKER</x:f>
        <x:v>1.01333133520921</x:v>
      </x:c>
      <x:c r="O4924" s="268" t="n">
        <x:f>I4924*TOMATO_PRICE+J4924*CARROT_PRICE+K4924*MESCLUN_PRICE</x:f>
        <x:v>112240</x:v>
      </x:c>
      <x:c r="P4924" s="268" t="n">
        <x:f>I4924*TOMATO_FERTILIZER+J4924*CARROT_FERTILIZER+K4924*MESCLUN_FERTILIZER</x:f>
        <x:v>20240</x:v>
      </x:c>
      <x:c r="Q4924" s="268" t="n">
        <x:f>MIN(M4924,FARMER_HOURS)*FARMER_RATE+MAX(M4924-FARMER_HOURS,0)*TEMP_RATE</x:f>
        <x:v>50333.28338023025</x:v>
      </x:c>
      <x:c r="R4924" s="268" t="n">
        <x:f>O4924-P4924-Q4924-FIXED_COST</x:f>
        <x:v>21666.71661976975</x:v>
      </x:c>
      <x:c r="S4924" s="139" t="str">
        <x:f>IF(AND(L4924&lt;=TOTAL_BED_CAP,N4924&lt;=TEMP_WORKER_CAP),"YES","NO")</x:f>
        <x:v>YES</x:v>
      </x:c>
      <x:c r="T4924" s="139" t="n">
        <x:f>IF(S4924="YES",R4924,-1E+99)</x:f>
        <x:v>21666.71661976975</x:v>
      </x:c>
    </x:row>
    <x:row r="4925">
      <x:c r="A4925" s="139"/>
      <x:c r="B4925" s="139"/>
      <x:c r="C4925" s="139"/>
      <x:c r="D4925" s="139"/>
      <x:c r="E4925" s="139"/>
      <x:c r="F4925" s="139"/>
      <x:c r="G4925" s="139"/>
      <x:c r="H4925" s="139"/>
      <x:c r="I4925" s="266" t="n">
        <x:f>INT((ROW()-ROW($I$46))/((CARROT_CAP+1)*(MESCLUN_CAP+1)))</x:f>
        <x:v>7</x:v>
      </x:c>
      <x:c r="J4925" s="266" t="n">
        <x:f>MOD(INT((ROW()-ROW($I$46))/(MESCLUN_CAP+1)),CARROT_CAP+1)</x:f>
        <x:v>10</x:v>
      </x:c>
      <x:c r="K4925" s="266" t="n">
        <x:f>MOD(ROW()-ROW($I$46),MESCLUN_CAP+1)</x:f>
        <x:v>12</x:v>
      </x:c>
      <x:c r="L4925" s="266" t="n">
        <x:f>SUM(I4925:K4925)</x:f>
        <x:v>29</x:v>
      </x:c>
      <x:c r="M4925" s="267" t="n">
        <x:f>I4925*TOMATO_HOURS*WEEKS*(1+TOMATO_DIM)^I4925+J4925*CARROT_HOURS*WEEKS*(1+CARROT_DIM)^J4925+K4925*MESCLUN_HOURS*WEEKS*(1+MESCLUN_DIM)^K4925</x:f>
        <x:v>2238.5245758293267</x:v>
      </x:c>
      <x:c r="N4925" s="267" t="n">
        <x:f>MAX(M4925-FARMER_HOURS,0)/TEMP_HOURS_PER_WORKER</x:f>
        <x:v>1.0545309554370326</x:v>
      </x:c>
      <x:c r="O4925" s="268" t="n">
        <x:f>I4925*TOMATO_PRICE+J4925*CARROT_PRICE+K4925*MESCLUN_PRICE</x:f>
        <x:v>114940</x:v>
      </x:c>
      <x:c r="P4925" s="268" t="n">
        <x:f>I4925*TOMATO_FERTILIZER+J4925*CARROT_FERTILIZER+K4925*MESCLUN_FERTILIZER</x:f>
        <x:v>21120</x:v>
      </x:c>
      <x:c r="Q4925" s="268" t="n">
        <x:f>MIN(M4925,FARMER_HOURS)*FARMER_RATE+MAX(M4925-FARMER_HOURS,0)*TEMP_RATE</x:f>
        <x:v>51363.27388592581</x:v>
      </x:c>
      <x:c r="R4925" s="268" t="n">
        <x:f>O4925-P4925-Q4925-FIXED_COST</x:f>
        <x:v>22456.72611407419</x:v>
      </x:c>
      <x:c r="S4925" s="139" t="str">
        <x:f>IF(AND(L4925&lt;=TOTAL_BED_CAP,N4925&lt;=TEMP_WORKER_CAP),"YES","NO")</x:f>
        <x:v>YES</x:v>
      </x:c>
      <x:c r="T4925" s="139" t="n">
        <x:f>IF(S4925="YES",R4925,-1E+99)</x:f>
        <x:v>22456.72611407419</x:v>
      </x:c>
    </x:row>
    <x:row r="4926">
      <x:c r="A4926" s="139"/>
      <x:c r="B4926" s="139"/>
      <x:c r="C4926" s="139"/>
      <x:c r="D4926" s="139"/>
      <x:c r="E4926" s="139"/>
      <x:c r="F4926" s="139"/>
      <x:c r="G4926" s="139"/>
      <x:c r="H4926" s="139"/>
      <x:c r="I4926" s="266" t="n">
        <x:f>INT((ROW()-ROW($I$46))/((CARROT_CAP+1)*(MESCLUN_CAP+1)))</x:f>
        <x:v>7</x:v>
      </x:c>
      <x:c r="J4926" s="266" t="n">
        <x:f>MOD(INT((ROW()-ROW($I$46))/(MESCLUN_CAP+1)),CARROT_CAP+1)</x:f>
        <x:v>10</x:v>
      </x:c>
      <x:c r="K4926" s="266" t="n">
        <x:f>MOD(ROW()-ROW($I$46),MESCLUN_CAP+1)</x:f>
        <x:v>13</x:v>
      </x:c>
      <x:c r="L4926" s="266" t="n">
        <x:f>SUM(I4926:K4926)</x:f>
        <x:v>30</x:v>
      </x:c>
      <x:c r="M4926" s="267" t="n">
        <x:f>I4926*TOMATO_HOURS*WEEKS*(1+TOMATO_DIM)^I4926+J4926*CARROT_HOURS*WEEKS*(1+CARROT_DIM)^J4926+K4926*MESCLUN_HOURS*WEEKS*(1+MESCLUN_DIM)^K4926</x:f>
        <x:v>2299.246546537711</x:v>
      </x:c>
      <x:c r="N4926" s="267" t="n">
        <x:f>MAX(M4926-FARMER_HOURS,0)/TEMP_HOURS_PER_WORKER</x:f>
        <x:v>1.0966989906511881</x:v>
      </x:c>
      <x:c r="O4926" s="268" t="n">
        <x:f>I4926*TOMATO_PRICE+J4926*CARROT_PRICE+K4926*MESCLUN_PRICE</x:f>
        <x:v>117640</x:v>
      </x:c>
      <x:c r="P4926" s="268" t="n">
        <x:f>I4926*TOMATO_FERTILIZER+J4926*CARROT_FERTILIZER+K4926*MESCLUN_FERTILIZER</x:f>
        <x:v>22000</x:v>
      </x:c>
      <x:c r="Q4926" s="268" t="n">
        <x:f>MIN(M4926,FARMER_HOURS)*FARMER_RATE+MAX(M4926-FARMER_HOURS,0)*TEMP_RATE</x:f>
        <x:v>52417.4747662797</x:v>
      </x:c>
      <x:c r="R4926" s="268" t="n">
        <x:f>O4926-P4926-Q4926-FIXED_COST</x:f>
        <x:v>23222.5252337203</x:v>
      </x:c>
      <x:c r="S4926" s="139" t="str">
        <x:f>IF(AND(L4926&lt;=TOTAL_BED_CAP,N4926&lt;=TEMP_WORKER_CAP),"YES","NO")</x:f>
        <x:v>YES</x:v>
      </x:c>
      <x:c r="T4926" s="139" t="n">
        <x:f>IF(S4926="YES",R4926,-1E+99)</x:f>
        <x:v>23222.5252337203</x:v>
      </x:c>
    </x:row>
    <x:row r="4927">
      <x:c r="A4927" s="139"/>
      <x:c r="B4927" s="139"/>
      <x:c r="C4927" s="139"/>
      <x:c r="D4927" s="139"/>
      <x:c r="E4927" s="139"/>
      <x:c r="F4927" s="139"/>
      <x:c r="G4927" s="139"/>
      <x:c r="H4927" s="139"/>
      <x:c r="I4927" s="266" t="n">
        <x:f>INT((ROW()-ROW($I$46))/((CARROT_CAP+1)*(MESCLUN_CAP+1)))</x:f>
        <x:v>7</x:v>
      </x:c>
      <x:c r="J4927" s="266" t="n">
        <x:f>MOD(INT((ROW()-ROW($I$46))/(MESCLUN_CAP+1)),CARROT_CAP+1)</x:f>
        <x:v>10</x:v>
      </x:c>
      <x:c r="K4927" s="266" t="n">
        <x:f>MOD(ROW()-ROW($I$46),MESCLUN_CAP+1)</x:f>
        <x:v>14</x:v>
      </x:c>
      <x:c r="L4927" s="266" t="n">
        <x:f>SUM(I4927:K4927)</x:f>
        <x:v>31</x:v>
      </x:c>
      <x:c r="M4927" s="267" t="n">
        <x:f>I4927*TOMATO_HOURS*WEEKS*(1+TOMATO_DIM)^I4927+J4927*CARROT_HOURS*WEEKS*(1+CARROT_DIM)^J4927+K4927*MESCLUN_HOURS*WEEKS*(1+MESCLUN_DIM)^K4927</x:f>
        <x:v>2361.388627851372</x:v>
      </x:c>
      <x:c r="N4927" s="267" t="n">
        <x:f>MAX(M4927-FARMER_HOURS,0)/TEMP_HOURS_PER_WORKER</x:f>
        <x:v>1.139853213785675</x:v>
      </x:c>
      <x:c r="O4927" s="268" t="n">
        <x:f>I4927*TOMATO_PRICE+J4927*CARROT_PRICE+K4927*MESCLUN_PRICE</x:f>
        <x:v>120340</x:v>
      </x:c>
      <x:c r="P4927" s="268" t="n">
        <x:f>I4927*TOMATO_FERTILIZER+J4927*CARROT_FERTILIZER+K4927*MESCLUN_FERTILIZER</x:f>
        <x:v>22880</x:v>
      </x:c>
      <x:c r="Q4927" s="268" t="n">
        <x:f>MIN(M4927,FARMER_HOURS)*FARMER_RATE+MAX(M4927-FARMER_HOURS,0)*TEMP_RATE</x:f>
        <x:v>53496.33034464187</x:v>
      </x:c>
      <x:c r="R4927" s="268" t="n">
        <x:f>O4927-P4927-Q4927-FIXED_COST</x:f>
        <x:v>23963.669655358128</x:v>
      </x:c>
      <x:c r="S4927" s="139" t="str">
        <x:f>IF(AND(L4927&lt;=TOTAL_BED_CAP,N4927&lt;=TEMP_WORKER_CAP),"YES","NO")</x:f>
        <x:v>YES</x:v>
      </x:c>
      <x:c r="T4927" s="139" t="n">
        <x:f>IF(S4927="YES",R4927,-1E+99)</x:f>
        <x:v>23963.669655358128</x:v>
      </x:c>
    </x:row>
    <x:row r="4928">
      <x:c r="A4928" s="139"/>
      <x:c r="B4928" s="139"/>
      <x:c r="C4928" s="139"/>
      <x:c r="D4928" s="139"/>
      <x:c r="E4928" s="139"/>
      <x:c r="F4928" s="139"/>
      <x:c r="G4928" s="139"/>
      <x:c r="H4928" s="139"/>
      <x:c r="I4928" s="266" t="n">
        <x:f>INT((ROW()-ROW($I$46))/((CARROT_CAP+1)*(MESCLUN_CAP+1)))</x:f>
        <x:v>7</x:v>
      </x:c>
      <x:c r="J4928" s="266" t="n">
        <x:f>MOD(INT((ROW()-ROW($I$46))/(MESCLUN_CAP+1)),CARROT_CAP+1)</x:f>
        <x:v>10</x:v>
      </x:c>
      <x:c r="K4928" s="266" t="n">
        <x:f>MOD(ROW()-ROW($I$46),MESCLUN_CAP+1)</x:f>
        <x:v>15</x:v>
      </x:c>
      <x:c r="L4928" s="266" t="n">
        <x:f>SUM(I4928:K4928)</x:f>
        <x:v>32</x:v>
      </x:c>
      <x:c r="M4928" s="267" t="n">
        <x:f>I4928*TOMATO_HOURS*WEEKS*(1+TOMATO_DIM)^I4928+J4928*CARROT_HOURS*WEEKS*(1+CARROT_DIM)^J4928+K4928*MESCLUN_HOURS*WEEKS*(1+MESCLUN_DIM)^K4928</x:f>
        <x:v>2424.9768347275185</x:v>
      </x:c>
      <x:c r="N4928" s="267" t="n">
        <x:f>MAX(M4928-FARMER_HOURS,0)/TEMP_HOURS_PER_WORKER</x:f>
        <x:v>1.184011690782999</x:v>
      </x:c>
      <x:c r="O4928" s="268" t="n">
        <x:f>I4928*TOMATO_PRICE+J4928*CARROT_PRICE+K4928*MESCLUN_PRICE</x:f>
        <x:v>123040</x:v>
      </x:c>
      <x:c r="P4928" s="268" t="n">
        <x:f>I4928*TOMATO_FERTILIZER+J4928*CARROT_FERTILIZER+K4928*MESCLUN_FERTILIZER</x:f>
        <x:v>23760</x:v>
      </x:c>
      <x:c r="Q4928" s="268" t="n">
        <x:f>MIN(M4928,FARMER_HOURS)*FARMER_RATE+MAX(M4928-FARMER_HOURS,0)*TEMP_RATE</x:f>
        <x:v>54600.29226957497</x:v>
      </x:c>
      <x:c r="R4928" s="268" t="n">
        <x:f>O4928-P4928-Q4928-FIXED_COST</x:f>
        <x:v>24679.707730425027</x:v>
      </x:c>
      <x:c r="S4928" s="139" t="str">
        <x:f>IF(AND(L4928&lt;=TOTAL_BED_CAP,N4928&lt;=TEMP_WORKER_CAP),"YES","NO")</x:f>
        <x:v>YES</x:v>
      </x:c>
      <x:c r="T4928" s="139" t="n">
        <x:f>IF(S4928="YES",R4928,-1E+99)</x:f>
        <x:v>24679.707730425027</x:v>
      </x:c>
    </x:row>
    <x:row r="4929">
      <x:c r="A4929" s="139"/>
      <x:c r="B4929" s="139"/>
      <x:c r="C4929" s="139"/>
      <x:c r="D4929" s="139"/>
      <x:c r="E4929" s="139"/>
      <x:c r="F4929" s="139"/>
      <x:c r="G4929" s="139"/>
      <x:c r="H4929" s="139"/>
      <x:c r="I4929" s="266" t="n">
        <x:f>INT((ROW()-ROW($I$46))/((CARROT_CAP+1)*(MESCLUN_CAP+1)))</x:f>
        <x:v>7</x:v>
      </x:c>
      <x:c r="J4929" s="266" t="n">
        <x:f>MOD(INT((ROW()-ROW($I$46))/(MESCLUN_CAP+1)),CARROT_CAP+1)</x:f>
        <x:v>10</x:v>
      </x:c>
      <x:c r="K4929" s="266" t="n">
        <x:f>MOD(ROW()-ROW($I$46),MESCLUN_CAP+1)</x:f>
        <x:v>16</x:v>
      </x:c>
      <x:c r="L4929" s="266" t="n">
        <x:f>SUM(I4929:K4929)</x:f>
        <x:v>33</x:v>
      </x:c>
      <x:c r="M4929" s="267" t="n">
        <x:f>I4929*TOMATO_HOURS*WEEKS*(1+TOMATO_DIM)^I4929+J4929*CARROT_HOURS*WEEKS*(1+CARROT_DIM)^J4929+K4929*MESCLUN_HOURS*WEEKS*(1+MESCLUN_DIM)^K4929</x:f>
        <x:v>2490.037610605007</x:v>
      </x:c>
      <x:c r="N4929" s="267" t="n">
        <x:f>MAX(M4929-FARMER_HOURS,0)/TEMP_HOURS_PER_WORKER</x:f>
        <x:v>1.229192785142366</x:v>
      </x:c>
      <x:c r="O4929" s="268" t="n">
        <x:f>I4929*TOMATO_PRICE+J4929*CARROT_PRICE+K4929*MESCLUN_PRICE</x:f>
        <x:v>125740</x:v>
      </x:c>
      <x:c r="P4929" s="268" t="n">
        <x:f>I4929*TOMATO_FERTILIZER+J4929*CARROT_FERTILIZER+K4929*MESCLUN_FERTILIZER</x:f>
        <x:v>24640</x:v>
      </x:c>
      <x:c r="Q4929" s="268" t="n">
        <x:f>MIN(M4929,FARMER_HOURS)*FARMER_RATE+MAX(M4929-FARMER_HOURS,0)*TEMP_RATE</x:f>
        <x:v>55729.819628559155</x:v>
      </x:c>
      <x:c r="R4929" s="268" t="n">
        <x:f>O4929-P4929-Q4929-FIXED_COST</x:f>
        <x:v>25370.180371440845</x:v>
      </x:c>
      <x:c r="S4929" s="139" t="str">
        <x:f>IF(AND(L4929&lt;=TOTAL_BED_CAP,N4929&lt;=TEMP_WORKER_CAP),"YES","NO")</x:f>
        <x:v>YES</x:v>
      </x:c>
      <x:c r="T4929" s="139" t="n">
        <x:f>IF(S4929="YES",R4929,-1E+99)</x:f>
        <x:v>25370.180371440845</x:v>
      </x:c>
    </x:row>
    <x:row r="4930">
      <x:c r="A4930" s="139"/>
      <x:c r="B4930" s="139"/>
      <x:c r="C4930" s="139"/>
      <x:c r="D4930" s="139"/>
      <x:c r="E4930" s="139"/>
      <x:c r="F4930" s="139"/>
      <x:c r="G4930" s="139"/>
      <x:c r="H4930" s="139"/>
      <x:c r="I4930" s="266" t="n">
        <x:f>INT((ROW()-ROW($I$46))/((CARROT_CAP+1)*(MESCLUN_CAP+1)))</x:f>
        <x:v>7</x:v>
      </x:c>
      <x:c r="J4930" s="266" t="n">
        <x:f>MOD(INT((ROW()-ROW($I$46))/(MESCLUN_CAP+1)),CARROT_CAP+1)</x:f>
        <x:v>10</x:v>
      </x:c>
      <x:c r="K4930" s="266" t="n">
        <x:f>MOD(ROW()-ROW($I$46),MESCLUN_CAP+1)</x:f>
        <x:v>17</x:v>
      </x:c>
      <x:c r="L4930" s="266" t="n">
        <x:f>SUM(I4930:K4930)</x:f>
        <x:v>34</x:v>
      </x:c>
      <x:c r="M4930" s="267" t="n">
        <x:f>I4930*TOMATO_HOURS*WEEKS*(1+TOMATO_DIM)^I4930+J4930*CARROT_HOURS*WEEKS*(1+CARROT_DIM)^J4930+K4930*MESCLUN_HOURS*WEEKS*(1+MESCLUN_DIM)^K4930</x:f>
        <x:v>2556.5978340515476</x:v>
      </x:c>
      <x:c r="N4930" s="267" t="n">
        <x:f>MAX(M4930-FARMER_HOURS,0)/TEMP_HOURS_PER_WORKER</x:f>
        <x:v>1.275415162535797</x:v>
      </x:c>
      <x:c r="O4930" s="268" t="n">
        <x:f>I4930*TOMATO_PRICE+J4930*CARROT_PRICE+K4930*MESCLUN_PRICE</x:f>
        <x:v>128440</x:v>
      </x:c>
      <x:c r="P4930" s="268" t="n">
        <x:f>I4930*TOMATO_FERTILIZER+J4930*CARROT_FERTILIZER+K4930*MESCLUN_FERTILIZER</x:f>
        <x:v>25520</x:v>
      </x:c>
      <x:c r="Q4930" s="268" t="n">
        <x:f>MIN(M4930,FARMER_HOURS)*FARMER_RATE+MAX(M4930-FARMER_HOURS,0)*TEMP_RATE</x:f>
        <x:v>56885.379063394925</x:v>
      </x:c>
      <x:c r="R4930" s="268" t="n">
        <x:f>O4930-P4930-Q4930-FIXED_COST</x:f>
        <x:v>26034.620936605075</x:v>
      </x:c>
      <x:c r="S4930" s="139" t="str">
        <x:f>IF(AND(L4930&lt;=TOTAL_BED_CAP,N4930&lt;=TEMP_WORKER_CAP),"YES","NO")</x:f>
        <x:v>YES</x:v>
      </x:c>
      <x:c r="T4930" s="139" t="n">
        <x:f>IF(S4930="YES",R4930,-1E+99)</x:f>
        <x:v>26034.620936605075</x:v>
      </x:c>
    </x:row>
    <x:row r="4931">
      <x:c r="A4931" s="139"/>
      <x:c r="B4931" s="139"/>
      <x:c r="C4931" s="139"/>
      <x:c r="D4931" s="139"/>
      <x:c r="E4931" s="139"/>
      <x:c r="F4931" s="139"/>
      <x:c r="G4931" s="139"/>
      <x:c r="H4931" s="139"/>
      <x:c r="I4931" s="266" t="n">
        <x:f>INT((ROW()-ROW($I$46))/((CARROT_CAP+1)*(MESCLUN_CAP+1)))</x:f>
        <x:v>7</x:v>
      </x:c>
      <x:c r="J4931" s="266" t="n">
        <x:f>MOD(INT((ROW()-ROW($I$46))/(MESCLUN_CAP+1)),CARROT_CAP+1)</x:f>
        <x:v>10</x:v>
      </x:c>
      <x:c r="K4931" s="266" t="n">
        <x:f>MOD(ROW()-ROW($I$46),MESCLUN_CAP+1)</x:f>
        <x:v>18</x:v>
      </x:c>
      <x:c r="L4931" s="266" t="n">
        <x:f>SUM(I4931:K4931)</x:f>
        <x:v>35</x:v>
      </x:c>
      <x:c r="M4931" s="267" t="n">
        <x:f>I4931*TOMATO_HOURS*WEEKS*(1+TOMATO_DIM)^I4931+J4931*CARROT_HOURS*WEEKS*(1+CARROT_DIM)^J4931+K4931*MESCLUN_HOURS*WEEKS*(1+MESCLUN_DIM)^K4931</x:f>
        <x:v>2624.684825510135</x:v>
      </x:c>
      <x:c r="N4931" s="267" t="n">
        <x:f>MAX(M4931-FARMER_HOURS,0)/TEMP_HOURS_PER_WORKER</x:f>
        <x:v>1.3226977954931494</x:v>
      </x:c>
      <x:c r="O4931" s="268" t="n">
        <x:f>I4931*TOMATO_PRICE+J4931*CARROT_PRICE+K4931*MESCLUN_PRICE</x:f>
        <x:v>131140</x:v>
      </x:c>
      <x:c r="P4931" s="268" t="n">
        <x:f>I4931*TOMATO_FERTILIZER+J4931*CARROT_FERTILIZER+K4931*MESCLUN_FERTILIZER</x:f>
        <x:v>26400</x:v>
      </x:c>
      <x:c r="Q4931" s="268" t="n">
        <x:f>MIN(M4931,FARMER_HOURS)*FARMER_RATE+MAX(M4931-FARMER_HOURS,0)*TEMP_RATE</x:f>
        <x:v>58067.44488732873</x:v>
      </x:c>
      <x:c r="R4931" s="268" t="n">
        <x:f>O4931-P4931-Q4931-FIXED_COST</x:f>
        <x:v>26672.555112671267</x:v>
      </x:c>
      <x:c r="S4931" s="139" t="str">
        <x:f>IF(AND(L4931&lt;=TOTAL_BED_CAP,N4931&lt;=TEMP_WORKER_CAP),"YES","NO")</x:f>
        <x:v>YES</x:v>
      </x:c>
      <x:c r="T4931" s="139" t="n">
        <x:f>IF(S4931="YES",R4931,-1E+99)</x:f>
        <x:v>26672.555112671267</x:v>
      </x:c>
    </x:row>
    <x:row r="4932">
      <x:c r="A4932" s="139"/>
      <x:c r="B4932" s="139"/>
      <x:c r="C4932" s="139"/>
      <x:c r="D4932" s="139"/>
      <x:c r="E4932" s="139"/>
      <x:c r="F4932" s="139"/>
      <x:c r="G4932" s="139"/>
      <x:c r="H4932" s="139"/>
      <x:c r="I4932" s="266" t="n">
        <x:f>INT((ROW()-ROW($I$46))/((CARROT_CAP+1)*(MESCLUN_CAP+1)))</x:f>
        <x:v>7</x:v>
      </x:c>
      <x:c r="J4932" s="266" t="n">
        <x:f>MOD(INT((ROW()-ROW($I$46))/(MESCLUN_CAP+1)),CARROT_CAP+1)</x:f>
        <x:v>10</x:v>
      </x:c>
      <x:c r="K4932" s="266" t="n">
        <x:f>MOD(ROW()-ROW($I$46),MESCLUN_CAP+1)</x:f>
        <x:v>19</x:v>
      </x:c>
      <x:c r="L4932" s="266" t="n">
        <x:f>SUM(I4932:K4932)</x:f>
        <x:v>36</x:v>
      </x:c>
      <x:c r="M4932" s="267" t="n">
        <x:f>I4932*TOMATO_HOURS*WEEKS*(1+TOMATO_DIM)^I4932+J4932*CARROT_HOURS*WEEKS*(1+CARROT_DIM)^J4932+K4932*MESCLUN_HOURS*WEEKS*(1+MESCLUN_DIM)^K4932</x:f>
        <x:v>2694.3263541461565</x:v>
      </x:c>
      <x:c r="N4932" s="267" t="n">
        <x:f>MAX(M4932-FARMER_HOURS,0)/TEMP_HOURS_PER_WORKER</x:f>
        <x:v>1.3710599681570532</x:v>
      </x:c>
      <x:c r="O4932" s="268" t="n">
        <x:f>I4932*TOMATO_PRICE+J4932*CARROT_PRICE+K4932*MESCLUN_PRICE</x:f>
        <x:v>133840</x:v>
      </x:c>
      <x:c r="P4932" s="268" t="n">
        <x:f>I4932*TOMATO_FERTILIZER+J4932*CARROT_FERTILIZER+K4932*MESCLUN_FERTILIZER</x:f>
        <x:v>27280</x:v>
      </x:c>
      <x:c r="Q4932" s="268" t="n">
        <x:f>MIN(M4932,FARMER_HOURS)*FARMER_RATE+MAX(M4932-FARMER_HOURS,0)*TEMP_RATE</x:f>
        <x:v>59276.49920392633</x:v>
      </x:c>
      <x:c r="R4932" s="268" t="n">
        <x:f>O4932-P4932-Q4932-FIXED_COST</x:f>
        <x:v>27283.50079607367</x:v>
      </x:c>
      <x:c r="S4932" s="139" t="str">
        <x:f>IF(AND(L4932&lt;=TOTAL_BED_CAP,N4932&lt;=TEMP_WORKER_CAP),"YES","NO")</x:f>
        <x:v>YES</x:v>
      </x:c>
      <x:c r="T4932" s="139" t="n">
        <x:f>IF(S4932="YES",R4932,-1E+99)</x:f>
        <x:v>27283.50079607367</x:v>
      </x:c>
    </x:row>
    <x:row r="4933">
      <x:c r="A4933" s="139"/>
      <x:c r="B4933" s="139"/>
      <x:c r="C4933" s="139"/>
      <x:c r="D4933" s="139"/>
      <x:c r="E4933" s="139"/>
      <x:c r="F4933" s="139"/>
      <x:c r="G4933" s="139"/>
      <x:c r="H4933" s="139"/>
      <x:c r="I4933" s="266" t="n">
        <x:f>INT((ROW()-ROW($I$46))/((CARROT_CAP+1)*(MESCLUN_CAP+1)))</x:f>
        <x:v>7</x:v>
      </x:c>
      <x:c r="J4933" s="266" t="n">
        <x:f>MOD(INT((ROW()-ROW($I$46))/(MESCLUN_CAP+1)),CARROT_CAP+1)</x:f>
        <x:v>10</x:v>
      </x:c>
      <x:c r="K4933" s="266" t="n">
        <x:f>MOD(ROW()-ROW($I$46),MESCLUN_CAP+1)</x:f>
        <x:v>20</x:v>
      </x:c>
      <x:c r="L4933" s="266" t="n">
        <x:f>SUM(I4933:K4933)</x:f>
        <x:v>37</x:v>
      </x:c>
      <x:c r="M4933" s="267" t="n">
        <x:f>I4933*TOMATO_HOURS*WEEKS*(1+TOMATO_DIM)^I4933+J4933*CARROT_HOURS*WEEKS*(1+CARROT_DIM)^J4933+K4933*MESCLUN_HOURS*WEEKS*(1+MESCLUN_DIM)^K4933</x:f>
        <x:v>2765.5506447966336</x:v>
      </x:c>
      <x:c r="N4933" s="267" t="n">
        <x:f>MAX(M4933-FARMER_HOURS,0)/TEMP_HOURS_PER_WORKER</x:f>
        <x:v>1.4205212811087733</x:v>
      </x:c>
      <x:c r="O4933" s="268" t="n">
        <x:f>I4933*TOMATO_PRICE+J4933*CARROT_PRICE+K4933*MESCLUN_PRICE</x:f>
        <x:v>136540</x:v>
      </x:c>
      <x:c r="P4933" s="268" t="n">
        <x:f>I4933*TOMATO_FERTILIZER+J4933*CARROT_FERTILIZER+K4933*MESCLUN_FERTILIZER</x:f>
        <x:v>28160</x:v>
      </x:c>
      <x:c r="Q4933" s="268" t="n">
        <x:f>MIN(M4933,FARMER_HOURS)*FARMER_RATE+MAX(M4933-FARMER_HOURS,0)*TEMP_RATE</x:f>
        <x:v>60513.03202771933</x:v>
      </x:c>
      <x:c r="R4933" s="268" t="n">
        <x:f>O4933-P4933-Q4933-FIXED_COST</x:f>
        <x:v>27866.96797228067</x:v>
      </x:c>
      <x:c r="S4933" s="139" t="str">
        <x:f>IF(AND(L4933&lt;=TOTAL_BED_CAP,N4933&lt;=TEMP_WORKER_CAP),"YES","NO")</x:f>
        <x:v>YES</x:v>
      </x:c>
      <x:c r="T4933" s="139" t="n">
        <x:f>IF(S4933="YES",R4933,-1E+99)</x:f>
        <x:v>27866.96797228067</x:v>
      </x:c>
    </x:row>
    <x:row r="4934">
      <x:c r="A4934" s="139"/>
      <x:c r="B4934" s="139"/>
      <x:c r="C4934" s="139"/>
      <x:c r="D4934" s="139"/>
      <x:c r="E4934" s="139"/>
      <x:c r="F4934" s="139"/>
      <x:c r="G4934" s="139"/>
      <x:c r="H4934" s="139"/>
      <x:c r="I4934" s="266" t="n">
        <x:f>INT((ROW()-ROW($I$46))/((CARROT_CAP+1)*(MESCLUN_CAP+1)))</x:f>
        <x:v>7</x:v>
      </x:c>
      <x:c r="J4934" s="266" t="n">
        <x:f>MOD(INT((ROW()-ROW($I$46))/(MESCLUN_CAP+1)),CARROT_CAP+1)</x:f>
        <x:v>10</x:v>
      </x:c>
      <x:c r="K4934" s="266" t="n">
        <x:f>MOD(ROW()-ROW($I$46),MESCLUN_CAP+1)</x:f>
        <x:v>21</x:v>
      </x:c>
      <x:c r="L4934" s="266" t="n">
        <x:f>SUM(I4934:K4934)</x:f>
        <x:v>38</x:v>
      </x:c>
      <x:c r="M4934" s="267" t="n">
        <x:f>I4934*TOMATO_HOURS*WEEKS*(1+TOMATO_DIM)^I4934+J4934*CARROT_HOURS*WEEKS*(1+CARROT_DIM)^J4934+K4934*MESCLUN_HOURS*WEEKS*(1+MESCLUN_DIM)^K4934</x:f>
        <x:v>2838.3863850230773</x:v>
      </x:c>
      <x:c r="N4934" s="267" t="n">
        <x:f>MAX(M4934-FARMER_HOURS,0)/TEMP_HOURS_PER_WORKER</x:f>
        <x:v>1.471101656266026</x:v>
      </x:c>
      <x:c r="O4934" s="268" t="n">
        <x:f>I4934*TOMATO_PRICE+J4934*CARROT_PRICE+K4934*MESCLUN_PRICE</x:f>
        <x:v>139240</x:v>
      </x:c>
      <x:c r="P4934" s="268" t="n">
        <x:f>I4934*TOMATO_FERTILIZER+J4934*CARROT_FERTILIZER+K4934*MESCLUN_FERTILIZER</x:f>
        <x:v>29040</x:v>
      </x:c>
      <x:c r="Q4934" s="268" t="n">
        <x:f>MIN(M4934,FARMER_HOURS)*FARMER_RATE+MAX(M4934-FARMER_HOURS,0)*TEMP_RATE</x:f>
        <x:v>61777.54140665065</x:v>
      </x:c>
      <x:c r="R4934" s="268" t="n">
        <x:f>O4934-P4934-Q4934-FIXED_COST</x:f>
        <x:v>28422.45859334935</x:v>
      </x:c>
      <x:c r="S4934" s="139" t="str">
        <x:f>IF(AND(L4934&lt;=TOTAL_BED_CAP,N4934&lt;=TEMP_WORKER_CAP),"YES","NO")</x:f>
        <x:v>YES</x:v>
      </x:c>
      <x:c r="T4934" s="139" t="n">
        <x:f>IF(S4934="YES",R4934,-1E+99)</x:f>
        <x:v>28422.45859334935</x:v>
      </x:c>
    </x:row>
    <x:row r="4935">
      <x:c r="A4935" s="139"/>
      <x:c r="B4935" s="139"/>
      <x:c r="C4935" s="139"/>
      <x:c r="D4935" s="139"/>
      <x:c r="E4935" s="139"/>
      <x:c r="F4935" s="139"/>
      <x:c r="G4935" s="139"/>
      <x:c r="H4935" s="139"/>
      <x:c r="I4935" s="266" t="n">
        <x:f>INT((ROW()-ROW($I$46))/((CARROT_CAP+1)*(MESCLUN_CAP+1)))</x:f>
        <x:v>7</x:v>
      </x:c>
      <x:c r="J4935" s="266" t="n">
        <x:f>MOD(INT((ROW()-ROW($I$46))/(MESCLUN_CAP+1)),CARROT_CAP+1)</x:f>
        <x:v>10</x:v>
      </x:c>
      <x:c r="K4935" s="266" t="n">
        <x:f>MOD(ROW()-ROW($I$46),MESCLUN_CAP+1)</x:f>
        <x:v>22</x:v>
      </x:c>
      <x:c r="L4935" s="266" t="n">
        <x:f>SUM(I4935:K4935)</x:f>
        <x:v>39</x:v>
      </x:c>
      <x:c r="M4935" s="267" t="n">
        <x:f>I4935*TOMATO_HOURS*WEEKS*(1+TOMATO_DIM)^I4935+J4935*CARROT_HOURS*WEEKS*(1+CARROT_DIM)^J4935+K4935*MESCLUN_HOURS*WEEKS*(1+MESCLUN_DIM)^K4935</x:f>
        <x:v>2912.862732269474</x:v>
      </x:c>
      <x:c r="N4935" s="267" t="n">
        <x:f>MAX(M4935-FARMER_HOURS,0)/TEMP_HOURS_PER_WORKER</x:f>
        <x:v>1.5228213418538012</x:v>
      </x:c>
      <x:c r="O4935" s="268" t="n">
        <x:f>I4935*TOMATO_PRICE+J4935*CARROT_PRICE+K4935*MESCLUN_PRICE</x:f>
        <x:v>141940</x:v>
      </x:c>
      <x:c r="P4935" s="268" t="n">
        <x:f>I4935*TOMATO_FERTILIZER+J4935*CARROT_FERTILIZER+K4935*MESCLUN_FERTILIZER</x:f>
        <x:v>29920</x:v>
      </x:c>
      <x:c r="Q4935" s="268" t="n">
        <x:f>MIN(M4935,FARMER_HOURS)*FARMER_RATE+MAX(M4935-FARMER_HOURS,0)*TEMP_RATE</x:f>
        <x:v>63070.53354634503</x:v>
      </x:c>
      <x:c r="R4935" s="268" t="n">
        <x:f>O4935-P4935-Q4935-FIXED_COST</x:f>
        <x:v>28949.466453654968</x:v>
      </x:c>
      <x:c r="S4935" s="139" t="str">
        <x:f>IF(AND(L4935&lt;=TOTAL_BED_CAP,N4935&lt;=TEMP_WORKER_CAP),"YES","NO")</x:f>
        <x:v>YES</x:v>
      </x:c>
      <x:c r="T4935" s="139" t="n">
        <x:f>IF(S4935="YES",R4935,-1E+99)</x:f>
        <x:v>28949.466453654968</x:v>
      </x:c>
    </x:row>
    <x:row r="4936">
      <x:c r="A4936" s="139"/>
      <x:c r="B4936" s="139"/>
      <x:c r="C4936" s="139"/>
      <x:c r="D4936" s="139"/>
      <x:c r="E4936" s="139"/>
      <x:c r="F4936" s="139"/>
      <x:c r="G4936" s="139"/>
      <x:c r="H4936" s="139"/>
      <x:c r="I4936" s="266" t="n">
        <x:f>INT((ROW()-ROW($I$46))/((CARROT_CAP+1)*(MESCLUN_CAP+1)))</x:f>
        <x:v>7</x:v>
      </x:c>
      <x:c r="J4936" s="266" t="n">
        <x:f>MOD(INT((ROW()-ROW($I$46))/(MESCLUN_CAP+1)),CARROT_CAP+1)</x:f>
        <x:v>10</x:v>
      </x:c>
      <x:c r="K4936" s="266" t="n">
        <x:f>MOD(ROW()-ROW($I$46),MESCLUN_CAP+1)</x:f>
        <x:v>23</x:v>
      </x:c>
      <x:c r="L4936" s="266" t="n">
        <x:f>SUM(I4936:K4936)</x:f>
        <x:v>40</x:v>
      </x:c>
      <x:c r="M4936" s="267" t="n">
        <x:f>I4936*TOMATO_HOURS*WEEKS*(1+TOMATO_DIM)^I4936+J4936*CARROT_HOURS*WEEKS*(1+CARROT_DIM)^J4936+K4936*MESCLUN_HOURS*WEEKS*(1+MESCLUN_DIM)^K4936</x:f>
        <x:v>2989.00932112691</x:v>
      </x:c>
      <x:c r="N4936" s="267" t="n">
        <x:f>MAX(M4936-FARMER_HOURS,0)/TEMP_HOURS_PER_WORKER</x:f>
        <x:v>1.5757009174492431</x:v>
      </x:c>
      <x:c r="O4936" s="268" t="n">
        <x:f>I4936*TOMATO_PRICE+J4936*CARROT_PRICE+K4936*MESCLUN_PRICE</x:f>
        <x:v>144640</x:v>
      </x:c>
      <x:c r="P4936" s="268" t="n">
        <x:f>I4936*TOMATO_FERTILIZER+J4936*CARROT_FERTILIZER+K4936*MESCLUN_FERTILIZER</x:f>
        <x:v>30800</x:v>
      </x:c>
      <x:c r="Q4936" s="268" t="n">
        <x:f>MIN(M4936,FARMER_HOURS)*FARMER_RATE+MAX(M4936-FARMER_HOURS,0)*TEMP_RATE</x:f>
        <x:v>64392.52293623108</x:v>
      </x:c>
      <x:c r="R4936" s="268" t="n">
        <x:f>O4936-P4936-Q4936-FIXED_COST</x:f>
        <x:v>29447.47706376892</x:v>
      </x:c>
      <x:c r="S4936" s="139" t="str">
        <x:f>IF(AND(L4936&lt;=TOTAL_BED_CAP,N4936&lt;=TEMP_WORKER_CAP),"YES","NO")</x:f>
        <x:v>YES</x:v>
      </x:c>
      <x:c r="T4936" s="139" t="n">
        <x:f>IF(S4936="YES",R4936,-1E+99)</x:f>
        <x:v>29447.47706376892</x:v>
      </x:c>
    </x:row>
    <x:row r="4937">
      <x:c r="A4937" s="139"/>
      <x:c r="B4937" s="139"/>
      <x:c r="C4937" s="139"/>
      <x:c r="D4937" s="139"/>
      <x:c r="E4937" s="139"/>
      <x:c r="F4937" s="139"/>
      <x:c r="G4937" s="139"/>
      <x:c r="H4937" s="139"/>
      <x:c r="I4937" s="266" t="n">
        <x:f>INT((ROW()-ROW($I$46))/((CARROT_CAP+1)*(MESCLUN_CAP+1)))</x:f>
        <x:v>7</x:v>
      </x:c>
      <x:c r="J4937" s="266" t="n">
        <x:f>MOD(INT((ROW()-ROW($I$46))/(MESCLUN_CAP+1)),CARROT_CAP+1)</x:f>
        <x:v>10</x:v>
      </x:c>
      <x:c r="K4937" s="266" t="n">
        <x:f>MOD(ROW()-ROW($I$46),MESCLUN_CAP+1)</x:f>
        <x:v>24</x:v>
      </x:c>
      <x:c r="L4937" s="266" t="n">
        <x:f>SUM(I4937:K4937)</x:f>
        <x:v>41</x:v>
      </x:c>
      <x:c r="M4937" s="267" t="n">
        <x:f>I4937*TOMATO_HOURS*WEEKS*(1+TOMATO_DIM)^I4937+J4937*CARROT_HOURS*WEEKS*(1+CARROT_DIM)^J4937+K4937*MESCLUN_HOURS*WEEKS*(1+MESCLUN_DIM)^K4937</x:f>
        <x:v>3066.8562707064057</x:v>
      </x:c>
      <x:c r="N4937" s="267" t="n">
        <x:f>MAX(M4937-FARMER_HOURS,0)/TEMP_HOURS_PER_WORKER</x:f>
        <x:v>1.6297612991016706</x:v>
      </x:c>
      <x:c r="O4937" s="268" t="n">
        <x:f>I4937*TOMATO_PRICE+J4937*CARROT_PRICE+K4937*MESCLUN_PRICE</x:f>
        <x:v>147340</x:v>
      </x:c>
      <x:c r="P4937" s="268" t="n">
        <x:f>I4937*TOMATO_FERTILIZER+J4937*CARROT_FERTILIZER+K4937*MESCLUN_FERTILIZER</x:f>
        <x:v>31680</x:v>
      </x:c>
      <x:c r="Q4937" s="268" t="n">
        <x:f>MIN(M4937,FARMER_HOURS)*FARMER_RATE+MAX(M4937-FARMER_HOURS,0)*TEMP_RATE</x:f>
        <x:v>65744.03247754177</x:v>
      </x:c>
      <x:c r="R4937" s="268" t="n">
        <x:f>O4937-P4937-Q4937-FIXED_COST</x:f>
        <x:v>29915.96752245823</x:v>
      </x:c>
      <x:c r="S4937" s="139" t="str">
        <x:f>IF(AND(L4937&lt;=TOTAL_BED_CAP,N4937&lt;=TEMP_WORKER_CAP),"YES","NO")</x:f>
        <x:v>YES</x:v>
      </x:c>
      <x:c r="T4937" s="139" t="n">
        <x:f>IF(S4937="YES",R4937,-1E+99)</x:f>
        <x:v>29915.96752245823</x:v>
      </x:c>
    </x:row>
    <x:row r="4938">
      <x:c r="A4938" s="139"/>
      <x:c r="B4938" s="139"/>
      <x:c r="C4938" s="139"/>
      <x:c r="D4938" s="139"/>
      <x:c r="E4938" s="139"/>
      <x:c r="F4938" s="139"/>
      <x:c r="G4938" s="139"/>
      <x:c r="H4938" s="139"/>
      <x:c r="I4938" s="266" t="n">
        <x:f>INT((ROW()-ROW($I$46))/((CARROT_CAP+1)*(MESCLUN_CAP+1)))</x:f>
        <x:v>7</x:v>
      </x:c>
      <x:c r="J4938" s="266" t="n">
        <x:f>MOD(INT((ROW()-ROW($I$46))/(MESCLUN_CAP+1)),CARROT_CAP+1)</x:f>
        <x:v>10</x:v>
      </x:c>
      <x:c r="K4938" s="266" t="n">
        <x:f>MOD(ROW()-ROW($I$46),MESCLUN_CAP+1)</x:f>
        <x:v>25</x:v>
      </x:c>
      <x:c r="L4938" s="266" t="n">
        <x:f>SUM(I4938:K4938)</x:f>
        <x:v>42</x:v>
      </x:c>
      <x:c r="M4938" s="267" t="n">
        <x:f>I4938*TOMATO_HOURS*WEEKS*(1+TOMATO_DIM)^I4938+J4938*CARROT_HOURS*WEEKS*(1+CARROT_DIM)^J4938+K4938*MESCLUN_HOURS*WEEKS*(1+MESCLUN_DIM)^K4938</x:f>
        <x:v>3146.434192121503</x:v>
      </x:c>
      <x:c r="N4938" s="267" t="n">
        <x:f>MAX(M4938-FARMER_HOURS,0)/TEMP_HOURS_PER_WORKER</x:f>
        <x:v>1.6850237445288216</x:v>
      </x:c>
      <x:c r="O4938" s="268" t="n">
        <x:f>I4938*TOMATO_PRICE+J4938*CARROT_PRICE+K4938*MESCLUN_PRICE</x:f>
        <x:v>150040</x:v>
      </x:c>
      <x:c r="P4938" s="268" t="n">
        <x:f>I4938*TOMATO_FERTILIZER+J4938*CARROT_FERTILIZER+K4938*MESCLUN_FERTILIZER</x:f>
        <x:v>32560</x:v>
      </x:c>
      <x:c r="Q4938" s="268" t="n">
        <x:f>MIN(M4938,FARMER_HOURS)*FARMER_RATE+MAX(M4938-FARMER_HOURS,0)*TEMP_RATE</x:f>
        <x:v>67125.59361322054</x:v>
      </x:c>
      <x:c r="R4938" s="268" t="n">
        <x:f>O4938-P4938-Q4938-FIXED_COST</x:f>
        <x:v>30354.40638677946</x:v>
      </x:c>
      <x:c r="S4938" s="139" t="str">
        <x:f>IF(AND(L4938&lt;=TOTAL_BED_CAP,N4938&lt;=TEMP_WORKER_CAP),"YES","NO")</x:f>
        <x:v>YES</x:v>
      </x:c>
      <x:c r="T4938" s="139" t="n">
        <x:f>IF(S4938="YES",R4938,-1E+99)</x:f>
        <x:v>30354.40638677946</x:v>
      </x:c>
    </x:row>
    <x:row r="4939">
      <x:c r="A4939" s="139"/>
      <x:c r="B4939" s="139"/>
      <x:c r="C4939" s="139"/>
      <x:c r="D4939" s="139"/>
      <x:c r="E4939" s="139"/>
      <x:c r="F4939" s="139"/>
      <x:c r="G4939" s="139"/>
      <x:c r="H4939" s="139"/>
      <x:c r="I4939" s="266" t="n">
        <x:f>INT((ROW()-ROW($I$46))/((CARROT_CAP+1)*(MESCLUN_CAP+1)))</x:f>
        <x:v>7</x:v>
      </x:c>
      <x:c r="J4939" s="266" t="n">
        <x:f>MOD(INT((ROW()-ROW($I$46))/(MESCLUN_CAP+1)),CARROT_CAP+1)</x:f>
        <x:v>10</x:v>
      </x:c>
      <x:c r="K4939" s="266" t="n">
        <x:f>MOD(ROW()-ROW($I$46),MESCLUN_CAP+1)</x:f>
        <x:v>26</x:v>
      </x:c>
      <x:c r="L4939" s="266" t="n">
        <x:f>SUM(I4939:K4939)</x:f>
        <x:v>43</x:v>
      </x:c>
      <x:c r="M4939" s="267" t="n">
        <x:f>I4939*TOMATO_HOURS*WEEKS*(1+TOMATO_DIM)^I4939+J4939*CARROT_HOURS*WEEKS*(1+CARROT_DIM)^J4939+K4939*MESCLUN_HOURS*WEEKS*(1+MESCLUN_DIM)^K4939</x:f>
        <x:v>3227.7741960822204</x:v>
      </x:c>
      <x:c r="N4939" s="267" t="n">
        <x:f>MAX(M4939-FARMER_HOURS,0)/TEMP_HOURS_PER_WORKER</x:f>
        <x:v>1.741509858390431</x:v>
      </x:c>
      <x:c r="O4939" s="268" t="n">
        <x:f>I4939*TOMATO_PRICE+J4939*CARROT_PRICE+K4939*MESCLUN_PRICE</x:f>
        <x:v>152740</x:v>
      </x:c>
      <x:c r="P4939" s="268" t="n">
        <x:f>I4939*TOMATO_FERTILIZER+J4939*CARROT_FERTILIZER+K4939*MESCLUN_FERTILIZER</x:f>
        <x:v>33440</x:v>
      </x:c>
      <x:c r="Q4939" s="268" t="n">
        <x:f>MIN(M4939,FARMER_HOURS)*FARMER_RATE+MAX(M4939-FARMER_HOURS,0)*TEMP_RATE</x:f>
        <x:v>68537.74645976076</x:v>
      </x:c>
      <x:c r="R4939" s="268" t="n">
        <x:f>O4939-P4939-Q4939-FIXED_COST</x:f>
        <x:v>30762.25354023924</x:v>
      </x:c>
      <x:c r="S4939" s="139" t="str">
        <x:f>IF(AND(L4939&lt;=TOTAL_BED_CAP,N4939&lt;=TEMP_WORKER_CAP),"YES","NO")</x:f>
        <x:v>YES</x:v>
      </x:c>
      <x:c r="T4939" s="139" t="n">
        <x:f>IF(S4939="YES",R4939,-1E+99)</x:f>
        <x:v>30762.25354023924</x:v>
      </x:c>
    </x:row>
    <x:row r="4940">
      <x:c r="A4940" s="139"/>
      <x:c r="B4940" s="139"/>
      <x:c r="C4940" s="139"/>
      <x:c r="D4940" s="139"/>
      <x:c r="E4940" s="139"/>
      <x:c r="F4940" s="139"/>
      <x:c r="G4940" s="139"/>
      <x:c r="H4940" s="139"/>
      <x:c r="I4940" s="266" t="n">
        <x:f>INT((ROW()-ROW($I$46))/((CARROT_CAP+1)*(MESCLUN_CAP+1)))</x:f>
        <x:v>7</x:v>
      </x:c>
      <x:c r="J4940" s="266" t="n">
        <x:f>MOD(INT((ROW()-ROW($I$46))/(MESCLUN_CAP+1)),CARROT_CAP+1)</x:f>
        <x:v>10</x:v>
      </x:c>
      <x:c r="K4940" s="266" t="n">
        <x:f>MOD(ROW()-ROW($I$46),MESCLUN_CAP+1)</x:f>
        <x:v>27</x:v>
      </x:c>
      <x:c r="L4940" s="266" t="n">
        <x:f>SUM(I4940:K4940)</x:f>
        <x:v>44</x:v>
      </x:c>
      <x:c r="M4940" s="267" t="n">
        <x:f>I4940*TOMATO_HOURS*WEEKS*(1+TOMATO_DIM)^I4940+J4940*CARROT_HOURS*WEEKS*(1+CARROT_DIM)^J4940+K4940*MESCLUN_HOURS*WEEKS*(1+MESCLUN_DIM)^K4940</x:f>
        <x:v>3310.9079006019774</x:v>
      </x:c>
      <x:c r="N4940" s="267" t="n">
        <x:f>MAX(M4940-FARMER_HOURS,0)/TEMP_HOURS_PER_WORKER</x:f>
        <x:v>1.799241597640262</x:v>
      </x:c>
      <x:c r="O4940" s="268" t="n">
        <x:f>I4940*TOMATO_PRICE+J4940*CARROT_PRICE+K4940*MESCLUN_PRICE</x:f>
        <x:v>155440</x:v>
      </x:c>
      <x:c r="P4940" s="268" t="n">
        <x:f>I4940*TOMATO_FERTILIZER+J4940*CARROT_FERTILIZER+K4940*MESCLUN_FERTILIZER</x:f>
        <x:v>34320</x:v>
      </x:c>
      <x:c r="Q4940" s="268" t="n">
        <x:f>MIN(M4940,FARMER_HOURS)*FARMER_RATE+MAX(M4940-FARMER_HOURS,0)*TEMP_RATE</x:f>
        <x:v>69981.03994100654</x:v>
      </x:c>
      <x:c r="R4940" s="268" t="n">
        <x:f>O4940-P4940-Q4940-FIXED_COST</x:f>
        <x:v>31138.960058993456</x:v>
      </x:c>
      <x:c r="S4940" s="139" t="str">
        <x:f>IF(AND(L4940&lt;=TOTAL_BED_CAP,N4940&lt;=TEMP_WORKER_CAP),"YES","NO")</x:f>
        <x:v>YES</x:v>
      </x:c>
      <x:c r="T4940" s="139" t="n">
        <x:f>IF(S4940="YES",R4940,-1E+99)</x:f>
        <x:v>31138.960058993456</x:v>
      </x:c>
    </x:row>
    <x:row r="4941">
      <x:c r="A4941" s="139"/>
      <x:c r="B4941" s="139"/>
      <x:c r="C4941" s="139"/>
      <x:c r="D4941" s="139"/>
      <x:c r="E4941" s="139"/>
      <x:c r="F4941" s="139"/>
      <x:c r="G4941" s="139"/>
      <x:c r="H4941" s="139"/>
      <x:c r="I4941" s="266" t="n">
        <x:f>INT((ROW()-ROW($I$46))/((CARROT_CAP+1)*(MESCLUN_CAP+1)))</x:f>
        <x:v>7</x:v>
      </x:c>
      <x:c r="J4941" s="266" t="n">
        <x:f>MOD(INT((ROW()-ROW($I$46))/(MESCLUN_CAP+1)),CARROT_CAP+1)</x:f>
        <x:v>10</x:v>
      </x:c>
      <x:c r="K4941" s="266" t="n">
        <x:f>MOD(ROW()-ROW($I$46),MESCLUN_CAP+1)</x:f>
        <x:v>28</x:v>
      </x:c>
      <x:c r="L4941" s="266" t="n">
        <x:f>SUM(I4941:K4941)</x:f>
        <x:v>45</x:v>
      </x:c>
      <x:c r="M4941" s="267" t="n">
        <x:f>I4941*TOMATO_HOURS*WEEKS*(1+TOMATO_DIM)^I4941+J4941*CARROT_HOURS*WEEKS*(1+CARROT_DIM)^J4941+K4941*MESCLUN_HOURS*WEEKS*(1+MESCLUN_DIM)^K4941</x:f>
        <x:v>3395.867438819131</x:v>
      </x:c>
      <x:c r="N4941" s="267" t="n">
        <x:f>MAX(M4941-FARMER_HOURS,0)/TEMP_HOURS_PER_WORKER</x:f>
        <x:v>1.85824127695773</x:v>
      </x:c>
      <x:c r="O4941" s="268" t="n">
        <x:f>I4941*TOMATO_PRICE+J4941*CARROT_PRICE+K4941*MESCLUN_PRICE</x:f>
        <x:v>158140</x:v>
      </x:c>
      <x:c r="P4941" s="268" t="n">
        <x:f>I4941*TOMATO_FERTILIZER+J4941*CARROT_FERTILIZER+K4941*MESCLUN_FERTILIZER</x:f>
        <x:v>35200</x:v>
      </x:c>
      <x:c r="Q4941" s="268" t="n">
        <x:f>MIN(M4941,FARMER_HOURS)*FARMER_RATE+MAX(M4941-FARMER_HOURS,0)*TEMP_RATE</x:f>
        <x:v>71456.03192394326</x:v>
      </x:c>
      <x:c r="R4941" s="268" t="n">
        <x:f>O4941-P4941-Q4941-FIXED_COST</x:f>
        <x:v>31483.968076056743</x:v>
      </x:c>
      <x:c r="S4941" s="139" t="str">
        <x:f>IF(AND(L4941&lt;=TOTAL_BED_CAP,N4941&lt;=TEMP_WORKER_CAP),"YES","NO")</x:f>
        <x:v>YES</x:v>
      </x:c>
      <x:c r="T4941" s="139" t="n">
        <x:f>IF(S4941="YES",R4941,-1E+99)</x:f>
        <x:v>31483.968076056743</x:v>
      </x:c>
    </x:row>
    <x:row r="4942">
      <x:c r="A4942" s="139"/>
      <x:c r="B4942" s="139"/>
      <x:c r="C4942" s="139"/>
      <x:c r="D4942" s="139"/>
      <x:c r="E4942" s="139"/>
      <x:c r="F4942" s="139"/>
      <x:c r="G4942" s="139"/>
      <x:c r="H4942" s="139"/>
      <x:c r="I4942" s="266" t="n">
        <x:f>INT((ROW()-ROW($I$46))/((CARROT_CAP+1)*(MESCLUN_CAP+1)))</x:f>
        <x:v>7</x:v>
      </x:c>
      <x:c r="J4942" s="266" t="n">
        <x:f>MOD(INT((ROW()-ROW($I$46))/(MESCLUN_CAP+1)),CARROT_CAP+1)</x:f>
        <x:v>10</x:v>
      </x:c>
      <x:c r="K4942" s="266" t="n">
        <x:f>MOD(ROW()-ROW($I$46),MESCLUN_CAP+1)</x:f>
        <x:v>29</x:v>
      </x:c>
      <x:c r="L4942" s="266" t="n">
        <x:f>SUM(I4942:K4942)</x:f>
        <x:v>46</x:v>
      </x:c>
      <x:c r="M4942" s="267" t="n">
        <x:f>I4942*TOMATO_HOURS*WEEKS*(1+TOMATO_DIM)^I4942+J4942*CARROT_HOURS*WEEKS*(1+CARROT_DIM)^J4942+K4942*MESCLUN_HOURS*WEEKS*(1+MESCLUN_DIM)^K4942</x:f>
        <x:v>3482.685466934784</x:v>
      </x:c>
      <x:c r="N4942" s="267" t="n">
        <x:f>MAX(M4942-FARMER_HOURS,0)/TEMP_HOURS_PER_WORKER</x:f>
        <x:v>1.9185315742602667</x:v>
      </x:c>
      <x:c r="O4942" s="268" t="n">
        <x:f>I4942*TOMATO_PRICE+J4942*CARROT_PRICE+K4942*MESCLUN_PRICE</x:f>
        <x:v>160840</x:v>
      </x:c>
      <x:c r="P4942" s="268" t="n">
        <x:f>I4942*TOMATO_FERTILIZER+J4942*CARROT_FERTILIZER+K4942*MESCLUN_FERTILIZER</x:f>
        <x:v>36080</x:v>
      </x:c>
      <x:c r="Q4942" s="268" t="n">
        <x:f>MIN(M4942,FARMER_HOURS)*FARMER_RATE+MAX(M4942-FARMER_HOURS,0)*TEMP_RATE</x:f>
        <x:v>72963.28935650666</x:v>
      </x:c>
      <x:c r="R4942" s="268" t="n">
        <x:f>O4942-P4942-Q4942-FIXED_COST</x:f>
        <x:v>31796.710643493338</x:v>
      </x:c>
      <x:c r="S4942" s="139" t="str">
        <x:f>IF(AND(L4942&lt;=TOTAL_BED_CAP,N4942&lt;=TEMP_WORKER_CAP),"YES","NO")</x:f>
        <x:v>YES</x:v>
      </x:c>
      <x:c r="T4942" s="139" t="n">
        <x:f>IF(S4942="YES",R4942,-1E+99)</x:f>
        <x:v>31796.710643493338</x:v>
      </x:c>
    </x:row>
    <x:row r="4943">
      <x:c r="A4943" s="139"/>
      <x:c r="B4943" s="139"/>
      <x:c r="C4943" s="139"/>
      <x:c r="D4943" s="139"/>
      <x:c r="E4943" s="139"/>
      <x:c r="F4943" s="139"/>
      <x:c r="G4943" s="139"/>
      <x:c r="H4943" s="139"/>
      <x:c r="I4943" s="266" t="n">
        <x:f>INT((ROW()-ROW($I$46))/((CARROT_CAP+1)*(MESCLUN_CAP+1)))</x:f>
        <x:v>7</x:v>
      </x:c>
      <x:c r="J4943" s="266" t="n">
        <x:f>MOD(INT((ROW()-ROW($I$46))/(MESCLUN_CAP+1)),CARROT_CAP+1)</x:f>
        <x:v>10</x:v>
      </x:c>
      <x:c r="K4943" s="266" t="n">
        <x:f>MOD(ROW()-ROW($I$46),MESCLUN_CAP+1)</x:f>
        <x:v>30</x:v>
      </x:c>
      <x:c r="L4943" s="266" t="n">
        <x:f>SUM(I4943:K4943)</x:f>
        <x:v>47</x:v>
      </x:c>
      <x:c r="M4943" s="267" t="n">
        <x:f>I4943*TOMATO_HOURS*WEEKS*(1+TOMATO_DIM)^I4943+J4943*CARROT_HOURS*WEEKS*(1+CARROT_DIM)^J4943+K4943*MESCLUN_HOURS*WEEKS*(1+MESCLUN_DIM)^K4943</x:f>
        <x:v>3571.3951722685542</x:v>
      </x:c>
      <x:c r="N4943" s="267" t="n">
        <x:f>MAX(M4943-FARMER_HOURS,0)/TEMP_HOURS_PER_WORKER</x:f>
        <x:v>1.9801355362976072</x:v>
      </x:c>
      <x:c r="O4943" s="268" t="n">
        <x:f>I4943*TOMATO_PRICE+J4943*CARROT_PRICE+K4943*MESCLUN_PRICE</x:f>
        <x:v>163540</x:v>
      </x:c>
      <x:c r="P4943" s="268" t="n">
        <x:f>I4943*TOMATO_FERTILIZER+J4943*CARROT_FERTILIZER+K4943*MESCLUN_FERTILIZER</x:f>
        <x:v>36960</x:v>
      </x:c>
      <x:c r="Q4943" s="268" t="n">
        <x:f>MIN(M4943,FARMER_HOURS)*FARMER_RATE+MAX(M4943-FARMER_HOURS,0)*TEMP_RATE</x:f>
        <x:v>74503.38840744019</x:v>
      </x:c>
      <x:c r="R4943" s="268" t="n">
        <x:f>O4943-P4943-Q4943-FIXED_COST</x:f>
        <x:v>32076.611592559813</x:v>
      </x:c>
      <x:c r="S4943" s="139" t="str">
        <x:f>IF(AND(L4943&lt;=TOTAL_BED_CAP,N4943&lt;=TEMP_WORKER_CAP),"YES","NO")</x:f>
        <x:v>YES</x:v>
      </x:c>
      <x:c r="T4943" s="139" t="n">
        <x:f>IF(S4943="YES",R4943,-1E+99)</x:f>
        <x:v>32076.611592559813</x:v>
      </x:c>
    </x:row>
    <x:row r="4944">
      <x:c r="A4944" s="139"/>
      <x:c r="B4944" s="139"/>
      <x:c r="C4944" s="139"/>
      <x:c r="D4944" s="139"/>
      <x:c r="E4944" s="139"/>
      <x:c r="F4944" s="139"/>
      <x:c r="G4944" s="139"/>
      <x:c r="H4944" s="139"/>
      <x:c r="I4944" s="266" t="n">
        <x:f>INT((ROW()-ROW($I$46))/((CARROT_CAP+1)*(MESCLUN_CAP+1)))</x:f>
        <x:v>7</x:v>
      </x:c>
      <x:c r="J4944" s="266" t="n">
        <x:f>MOD(INT((ROW()-ROW($I$46))/(MESCLUN_CAP+1)),CARROT_CAP+1)</x:f>
        <x:v>11</x:v>
      </x:c>
      <x:c r="K4944" s="266" t="n">
        <x:f>MOD(ROW()-ROW($I$46),MESCLUN_CAP+1)</x:f>
        <x:v>0</x:v>
      </x:c>
      <x:c r="L4944" s="266" t="n">
        <x:f>SUM(I4944:K4944)</x:f>
        <x:v>18</x:v>
      </x:c>
      <x:c r="M4944" s="267" t="n">
        <x:f>I4944*TOMATO_HOURS*WEEKS*(1+TOMATO_DIM)^I4944+J4944*CARROT_HOURS*WEEKS*(1+CARROT_DIM)^J4944+K4944*MESCLUN_HOURS*WEEKS*(1+MESCLUN_DIM)^K4944</x:f>
        <x:v>1660.6803700744185</x:v>
      </x:c>
      <x:c r="N4944" s="267" t="n">
        <x:f>MAX(M4944-FARMER_HOURS,0)/TEMP_HOURS_PER_WORKER</x:f>
        <x:v>0.6532502569961239</x:v>
      </x:c>
      <x:c r="O4944" s="268" t="n">
        <x:f>I4944*TOMATO_PRICE+J4944*CARROT_PRICE+K4944*MESCLUN_PRICE</x:f>
        <x:v>84634</x:v>
      </x:c>
      <x:c r="P4944" s="268" t="n">
        <x:f>I4944*TOMATO_FERTILIZER+J4944*CARROT_FERTILIZER+K4944*MESCLUN_FERTILIZER</x:f>
        <x:v>11000</x:v>
      </x:c>
      <x:c r="Q4944" s="268" t="n">
        <x:f>MIN(M4944,FARMER_HOURS)*FARMER_RATE+MAX(M4944-FARMER_HOURS,0)*TEMP_RATE</x:f>
        <x:v>41331.2564249031</x:v>
      </x:c>
      <x:c r="R4944" s="268" t="n">
        <x:f>O4944-P4944-Q4944-FIXED_COST</x:f>
        <x:v>12302.743575096902</x:v>
      </x:c>
      <x:c r="S4944" s="139" t="str">
        <x:f>IF(AND(L4944&lt;=TOTAL_BED_CAP,N4944&lt;=TEMP_WORKER_CAP),"YES","NO")</x:f>
        <x:v>YES</x:v>
      </x:c>
      <x:c r="T4944" s="139" t="n">
        <x:f>IF(S4944="YES",R4944,-1E+99)</x:f>
        <x:v>12302.743575096902</x:v>
      </x:c>
    </x:row>
    <x:row r="4945">
      <x:c r="A4945" s="139"/>
      <x:c r="B4945" s="139"/>
      <x:c r="C4945" s="139"/>
      <x:c r="D4945" s="139"/>
      <x:c r="E4945" s="139"/>
      <x:c r="F4945" s="139"/>
      <x:c r="G4945" s="139"/>
      <x:c r="H4945" s="139"/>
      <x:c r="I4945" s="266" t="n">
        <x:f>INT((ROW()-ROW($I$46))/((CARROT_CAP+1)*(MESCLUN_CAP+1)))</x:f>
        <x:v>7</x:v>
      </x:c>
      <x:c r="J4945" s="266" t="n">
        <x:f>MOD(INT((ROW()-ROW($I$46))/(MESCLUN_CAP+1)),CARROT_CAP+1)</x:f>
        <x:v>11</x:v>
      </x:c>
      <x:c r="K4945" s="266" t="n">
        <x:f>MOD(ROW()-ROW($I$46),MESCLUN_CAP+1)</x:f>
        <x:v>1</x:v>
      </x:c>
      <x:c r="L4945" s="266" t="n">
        <x:f>SUM(I4945:K4945)</x:f>
        <x:v>19</x:v>
      </x:c>
      <x:c r="M4945" s="267" t="n">
        <x:f>I4945*TOMATO_HOURS*WEEKS*(1+TOMATO_DIM)^I4945+J4945*CARROT_HOURS*WEEKS*(1+CARROT_DIM)^J4945+K4945*MESCLUN_HOURS*WEEKS*(1+MESCLUN_DIM)^K4945</x:f>
        <x:v>1706.2428700744185</x:v>
      </x:c>
      <x:c r="N4945" s="267" t="n">
        <x:f>MAX(M4945-FARMER_HOURS,0)/TEMP_HOURS_PER_WORKER</x:f>
        <x:v>0.684890881996124</x:v>
      </x:c>
      <x:c r="O4945" s="268" t="n">
        <x:f>I4945*TOMATO_PRICE+J4945*CARROT_PRICE+K4945*MESCLUN_PRICE</x:f>
        <x:v>87334</x:v>
      </x:c>
      <x:c r="P4945" s="268" t="n">
        <x:f>I4945*TOMATO_FERTILIZER+J4945*CARROT_FERTILIZER+K4945*MESCLUN_FERTILIZER</x:f>
        <x:v>11880</x:v>
      </x:c>
      <x:c r="Q4945" s="268" t="n">
        <x:f>MIN(M4945,FARMER_HOURS)*FARMER_RATE+MAX(M4945-FARMER_HOURS,0)*TEMP_RATE</x:f>
        <x:v>42122.2720499031</x:v>
      </x:c>
      <x:c r="R4945" s="268" t="n">
        <x:f>O4945-P4945-Q4945-FIXED_COST</x:f>
        <x:v>13331.727950096902</x:v>
      </x:c>
      <x:c r="S4945" s="139" t="str">
        <x:f>IF(AND(L4945&lt;=TOTAL_BED_CAP,N4945&lt;=TEMP_WORKER_CAP),"YES","NO")</x:f>
        <x:v>YES</x:v>
      </x:c>
      <x:c r="T4945" s="139" t="n">
        <x:f>IF(S4945="YES",R4945,-1E+99)</x:f>
        <x:v>13331.727950096902</x:v>
      </x:c>
    </x:row>
    <x:row r="4946">
      <x:c r="A4946" s="139"/>
      <x:c r="B4946" s="139"/>
      <x:c r="C4946" s="139"/>
      <x:c r="D4946" s="139"/>
      <x:c r="E4946" s="139"/>
      <x:c r="F4946" s="139"/>
      <x:c r="G4946" s="139"/>
      <x:c r="H4946" s="139"/>
      <x:c r="I4946" s="266" t="n">
        <x:f>INT((ROW()-ROW($I$46))/((CARROT_CAP+1)*(MESCLUN_CAP+1)))</x:f>
        <x:v>7</x:v>
      </x:c>
      <x:c r="J4946" s="266" t="n">
        <x:f>MOD(INT((ROW()-ROW($I$46))/(MESCLUN_CAP+1)),CARROT_CAP+1)</x:f>
        <x:v>11</x:v>
      </x:c>
      <x:c r="K4946" s="266" t="n">
        <x:f>MOD(ROW()-ROW($I$46),MESCLUN_CAP+1)</x:f>
        <x:v>2</x:v>
      </x:c>
      <x:c r="L4946" s="266" t="n">
        <x:f>SUM(I4946:K4946)</x:f>
        <x:v>20</x:v>
      </x:c>
      <x:c r="M4946" s="267" t="n">
        <x:f>I4946*TOMATO_HOURS*WEEKS*(1+TOMATO_DIM)^I4946+J4946*CARROT_HOURS*WEEKS*(1+CARROT_DIM)^J4946+K4946*MESCLUN_HOURS*WEEKS*(1+MESCLUN_DIM)^K4946</x:f>
        <x:v>1752.9444325744184</x:v>
      </x:c>
      <x:c r="N4946" s="267" t="n">
        <x:f>MAX(M4946-FARMER_HOURS,0)/TEMP_HOURS_PER_WORKER</x:f>
        <x:v>0.717322522621124</x:v>
      </x:c>
      <x:c r="O4946" s="268" t="n">
        <x:f>I4946*TOMATO_PRICE+J4946*CARROT_PRICE+K4946*MESCLUN_PRICE</x:f>
        <x:v>90034</x:v>
      </x:c>
      <x:c r="P4946" s="268" t="n">
        <x:f>I4946*TOMATO_FERTILIZER+J4946*CARROT_FERTILIZER+K4946*MESCLUN_FERTILIZER</x:f>
        <x:v>12760</x:v>
      </x:c>
      <x:c r="Q4946" s="268" t="n">
        <x:f>MIN(M4946,FARMER_HOURS)*FARMER_RATE+MAX(M4946-FARMER_HOURS,0)*TEMP_RATE</x:f>
        <x:v>42933.0630655281</x:v>
      </x:c>
      <x:c r="R4946" s="268" t="n">
        <x:f>O4946-P4946-Q4946-FIXED_COST</x:f>
        <x:v>14340.936934471902</x:v>
      </x:c>
      <x:c r="S4946" s="139" t="str">
        <x:f>IF(AND(L4946&lt;=TOTAL_BED_CAP,N4946&lt;=TEMP_WORKER_CAP),"YES","NO")</x:f>
        <x:v>YES</x:v>
      </x:c>
      <x:c r="T4946" s="139" t="n">
        <x:f>IF(S4946="YES",R4946,-1E+99)</x:f>
        <x:v>14340.936934471902</x:v>
      </x:c>
    </x:row>
    <x:row r="4947">
      <x:c r="A4947" s="139"/>
      <x:c r="B4947" s="139"/>
      <x:c r="C4947" s="139"/>
      <x:c r="D4947" s="139"/>
      <x:c r="E4947" s="139"/>
      <x:c r="F4947" s="139"/>
      <x:c r="G4947" s="139"/>
      <x:c r="H4947" s="139"/>
      <x:c r="I4947" s="266" t="n">
        <x:f>INT((ROW()-ROW($I$46))/((CARROT_CAP+1)*(MESCLUN_CAP+1)))</x:f>
        <x:v>7</x:v>
      </x:c>
      <x:c r="J4947" s="266" t="n">
        <x:f>MOD(INT((ROW()-ROW($I$46))/(MESCLUN_CAP+1)),CARROT_CAP+1)</x:f>
        <x:v>11</x:v>
      </x:c>
      <x:c r="K4947" s="266" t="n">
        <x:f>MOD(ROW()-ROW($I$46),MESCLUN_CAP+1)</x:f>
        <x:v>3</x:v>
      </x:c>
      <x:c r="L4947" s="266" t="n">
        <x:f>SUM(I4947:K4947)</x:f>
        <x:v>21</x:v>
      </x:c>
      <x:c r="M4947" s="267" t="n">
        <x:f>I4947*TOMATO_HOURS*WEEKS*(1+TOMATO_DIM)^I4947+J4947*CARROT_HOURS*WEEKS*(1+CARROT_DIM)^J4947+K4947*MESCLUN_HOURS*WEEKS*(1+MESCLUN_DIM)^K4947</x:f>
        <x:v>1800.8064149962936</x:v>
      </x:c>
      <x:c r="N4947" s="267" t="n">
        <x:f>MAX(M4947-FARMER_HOURS,0)/TEMP_HOURS_PER_WORKER</x:f>
        <x:v>0.7505600104140928</x:v>
      </x:c>
      <x:c r="O4947" s="268" t="n">
        <x:f>I4947*TOMATO_PRICE+J4947*CARROT_PRICE+K4947*MESCLUN_PRICE</x:f>
        <x:v>92734</x:v>
      </x:c>
      <x:c r="P4947" s="268" t="n">
        <x:f>I4947*TOMATO_FERTILIZER+J4947*CARROT_FERTILIZER+K4947*MESCLUN_FERTILIZER</x:f>
        <x:v>13640</x:v>
      </x:c>
      <x:c r="Q4947" s="268" t="n">
        <x:f>MIN(M4947,FARMER_HOURS)*FARMER_RATE+MAX(M4947-FARMER_HOURS,0)*TEMP_RATE</x:f>
        <x:v>43764.00026035232</x:v>
      </x:c>
      <x:c r="R4947" s="268" t="n">
        <x:f>O4947-P4947-Q4947-FIXED_COST</x:f>
        <x:v>15329.999739647683</x:v>
      </x:c>
      <x:c r="S4947" s="139" t="str">
        <x:f>IF(AND(L4947&lt;=TOTAL_BED_CAP,N4947&lt;=TEMP_WORKER_CAP),"YES","NO")</x:f>
        <x:v>YES</x:v>
      </x:c>
      <x:c r="T4947" s="139" t="n">
        <x:f>IF(S4947="YES",R4947,-1E+99)</x:f>
        <x:v>15329.999739647683</x:v>
      </x:c>
    </x:row>
    <x:row r="4948">
      <x:c r="A4948" s="139"/>
      <x:c r="B4948" s="139"/>
      <x:c r="C4948" s="139"/>
      <x:c r="D4948" s="139"/>
      <x:c r="E4948" s="139"/>
      <x:c r="F4948" s="139"/>
      <x:c r="G4948" s="139"/>
      <x:c r="H4948" s="139"/>
      <x:c r="I4948" s="266" t="n">
        <x:f>INT((ROW()-ROW($I$46))/((CARROT_CAP+1)*(MESCLUN_CAP+1)))</x:f>
        <x:v>7</x:v>
      </x:c>
      <x:c r="J4948" s="266" t="n">
        <x:f>MOD(INT((ROW()-ROW($I$46))/(MESCLUN_CAP+1)),CARROT_CAP+1)</x:f>
        <x:v>11</x:v>
      </x:c>
      <x:c r="K4948" s="266" t="n">
        <x:f>MOD(ROW()-ROW($I$46),MESCLUN_CAP+1)</x:f>
        <x:v>4</x:v>
      </x:c>
      <x:c r="L4948" s="266" t="n">
        <x:f>SUM(I4948:K4948)</x:f>
        <x:v>22</x:v>
      </x:c>
      <x:c r="M4948" s="267" t="n">
        <x:f>I4948*TOMATO_HOURS*WEEKS*(1+TOMATO_DIM)^I4948+J4948*CARROT_HOURS*WEEKS*(1+CARROT_DIM)^J4948+K4948*MESCLUN_HOURS*WEEKS*(1+MESCLUN_DIM)^K4948</x:f>
        <x:v>1849.8505307189498</x:v>
      </x:c>
      <x:c r="N4948" s="267" t="n">
        <x:f>MAX(M4948-FARMER_HOURS,0)/TEMP_HOURS_PER_WORKER</x:f>
        <x:v>0.7846184241103819</x:v>
      </x:c>
      <x:c r="O4948" s="268" t="n">
        <x:f>I4948*TOMATO_PRICE+J4948*CARROT_PRICE+K4948*MESCLUN_PRICE</x:f>
        <x:v>95434</x:v>
      </x:c>
      <x:c r="P4948" s="268" t="n">
        <x:f>I4948*TOMATO_FERTILIZER+J4948*CARROT_FERTILIZER+K4948*MESCLUN_FERTILIZER</x:f>
        <x:v>14520</x:v>
      </x:c>
      <x:c r="Q4948" s="268" t="n">
        <x:f>MIN(M4948,FARMER_HOURS)*FARMER_RATE+MAX(M4948-FARMER_HOURS,0)*TEMP_RATE</x:f>
        <x:v>44615.460602759544</x:v>
      </x:c>
      <x:c r="R4948" s="268" t="n">
        <x:f>O4948-P4948-Q4948-FIXED_COST</x:f>
        <x:v>16298.539397240456</x:v>
      </x:c>
      <x:c r="S4948" s="139" t="str">
        <x:f>IF(AND(L4948&lt;=TOTAL_BED_CAP,N4948&lt;=TEMP_WORKER_CAP),"YES","NO")</x:f>
        <x:v>YES</x:v>
      </x:c>
      <x:c r="T4948" s="139" t="n">
        <x:f>IF(S4948="YES",R4948,-1E+99)</x:f>
        <x:v>16298.539397240456</x:v>
      </x:c>
    </x:row>
    <x:row r="4949">
      <x:c r="A4949" s="139"/>
      <x:c r="B4949" s="139"/>
      <x:c r="C4949" s="139"/>
      <x:c r="D4949" s="139"/>
      <x:c r="E4949" s="139"/>
      <x:c r="F4949" s="139"/>
      <x:c r="G4949" s="139"/>
      <x:c r="H4949" s="139"/>
      <x:c r="I4949" s="266" t="n">
        <x:f>INT((ROW()-ROW($I$46))/((CARROT_CAP+1)*(MESCLUN_CAP+1)))</x:f>
        <x:v>7</x:v>
      </x:c>
      <x:c r="J4949" s="266" t="n">
        <x:f>MOD(INT((ROW()-ROW($I$46))/(MESCLUN_CAP+1)),CARROT_CAP+1)</x:f>
        <x:v>11</x:v>
      </x:c>
      <x:c r="K4949" s="266" t="n">
        <x:f>MOD(ROW()-ROW($I$46),MESCLUN_CAP+1)</x:f>
        <x:v>5</x:v>
      </x:c>
      <x:c r="L4949" s="266" t="n">
        <x:f>SUM(I4949:K4949)</x:f>
        <x:v>23</x:v>
      </x:c>
      <x:c r="M4949" s="267" t="n">
        <x:f>I4949*TOMATO_HOURS*WEEKS*(1+TOMATO_DIM)^I4949+J4949*CARROT_HOURS*WEEKS*(1+CARROT_DIM)^J4949+K4949*MESCLUN_HOURS*WEEKS*(1+MESCLUN_DIM)^K4949</x:f>
        <x:v>1900.0988546401534</x:v>
      </x:c>
      <x:c r="N4949" s="267" t="n">
        <x:f>MAX(M4949-FARMER_HOURS,0)/TEMP_HOURS_PER_WORKER</x:f>
        <x:v>0.8195130935001065</x:v>
      </x:c>
      <x:c r="O4949" s="268" t="n">
        <x:f>I4949*TOMATO_PRICE+J4949*CARROT_PRICE+K4949*MESCLUN_PRICE</x:f>
        <x:v>98134</x:v>
      </x:c>
      <x:c r="P4949" s="268" t="n">
        <x:f>I4949*TOMATO_FERTILIZER+J4949*CARROT_FERTILIZER+K4949*MESCLUN_FERTILIZER</x:f>
        <x:v>15400</x:v>
      </x:c>
      <x:c r="Q4949" s="268" t="n">
        <x:f>MIN(M4949,FARMER_HOURS)*FARMER_RATE+MAX(M4949-FARMER_HOURS,0)*TEMP_RATE</x:f>
        <x:v>45487.82733750266</x:v>
      </x:c>
      <x:c r="R4949" s="268" t="n">
        <x:f>O4949-P4949-Q4949-FIXED_COST</x:f>
        <x:v>17246.172662497338</x:v>
      </x:c>
      <x:c r="S4949" s="139" t="str">
        <x:f>IF(AND(L4949&lt;=TOTAL_BED_CAP,N4949&lt;=TEMP_WORKER_CAP),"YES","NO")</x:f>
        <x:v>YES</x:v>
      </x:c>
      <x:c r="T4949" s="139" t="n">
        <x:f>IF(S4949="YES",R4949,-1E+99)</x:f>
        <x:v>17246.172662497338</x:v>
      </x:c>
    </x:row>
    <x:row r="4950">
      <x:c r="A4950" s="139"/>
      <x:c r="B4950" s="139"/>
      <x:c r="C4950" s="139"/>
      <x:c r="D4950" s="139"/>
      <x:c r="E4950" s="139"/>
      <x:c r="F4950" s="139"/>
      <x:c r="G4950" s="139"/>
      <x:c r="H4950" s="139"/>
      <x:c r="I4950" s="266" t="n">
        <x:f>INT((ROW()-ROW($I$46))/((CARROT_CAP+1)*(MESCLUN_CAP+1)))</x:f>
        <x:v>7</x:v>
      </x:c>
      <x:c r="J4950" s="266" t="n">
        <x:f>MOD(INT((ROW()-ROW($I$46))/(MESCLUN_CAP+1)),CARROT_CAP+1)</x:f>
        <x:v>11</x:v>
      </x:c>
      <x:c r="K4950" s="266" t="n">
        <x:f>MOD(ROW()-ROW($I$46),MESCLUN_CAP+1)</x:f>
        <x:v>6</x:v>
      </x:c>
      <x:c r="L4950" s="266" t="n">
        <x:f>SUM(I4950:K4950)</x:f>
        <x:v>24</x:v>
      </x:c>
      <x:c r="M4950" s="267" t="n">
        <x:f>I4950*TOMATO_HOURS*WEEKS*(1+TOMATO_DIM)^I4950+J4950*CARROT_HOURS*WEEKS*(1+CARROT_DIM)^J4950+K4950*MESCLUN_HOURS*WEEKS*(1+MESCLUN_DIM)^K4950</x:f>
        <x:v>1951.5738288217863</x:v>
      </x:c>
      <x:c r="N4950" s="267" t="n">
        <x:f>MAX(M4950-FARMER_HOURS,0)/TEMP_HOURS_PER_WORKER</x:f>
        <x:v>0.8552596033484627</x:v>
      </x:c>
      <x:c r="O4950" s="268" t="n">
        <x:f>I4950*TOMATO_PRICE+J4950*CARROT_PRICE+K4950*MESCLUN_PRICE</x:f>
        <x:v>100834</x:v>
      </x:c>
      <x:c r="P4950" s="268" t="n">
        <x:f>I4950*TOMATO_FERTILIZER+J4950*CARROT_FERTILIZER+K4950*MESCLUN_FERTILIZER</x:f>
        <x:v>16280</x:v>
      </x:c>
      <x:c r="Q4950" s="268" t="n">
        <x:f>MIN(M4950,FARMER_HOURS)*FARMER_RATE+MAX(M4950-FARMER_HOURS,0)*TEMP_RATE</x:f>
        <x:v>46381.49008371157</x:v>
      </x:c>
      <x:c r="R4950" s="268" t="n">
        <x:f>O4950-P4950-Q4950-FIXED_COST</x:f>
        <x:v>18172.50991628843</x:v>
      </x:c>
      <x:c r="S4950" s="139" t="str">
        <x:f>IF(AND(L4950&lt;=TOTAL_BED_CAP,N4950&lt;=TEMP_WORKER_CAP),"YES","NO")</x:f>
        <x:v>YES</x:v>
      </x:c>
      <x:c r="T4950" s="139" t="n">
        <x:f>IF(S4950="YES",R4950,-1E+99)</x:f>
        <x:v>18172.50991628843</x:v>
      </x:c>
    </x:row>
    <x:row r="4951">
      <x:c r="A4951" s="139"/>
      <x:c r="B4951" s="139"/>
      <x:c r="C4951" s="139"/>
      <x:c r="D4951" s="139"/>
      <x:c r="E4951" s="139"/>
      <x:c r="F4951" s="139"/>
      <x:c r="G4951" s="139"/>
      <x:c r="H4951" s="139"/>
      <x:c r="I4951" s="266" t="n">
        <x:f>INT((ROW()-ROW($I$46))/((CARROT_CAP+1)*(MESCLUN_CAP+1)))</x:f>
        <x:v>7</x:v>
      </x:c>
      <x:c r="J4951" s="266" t="n">
        <x:f>MOD(INT((ROW()-ROW($I$46))/(MESCLUN_CAP+1)),CARROT_CAP+1)</x:f>
        <x:v>11</x:v>
      </x:c>
      <x:c r="K4951" s="266" t="n">
        <x:f>MOD(ROW()-ROW($I$46),MESCLUN_CAP+1)</x:f>
        <x:v>7</x:v>
      </x:c>
      <x:c r="L4951" s="266" t="n">
        <x:f>SUM(I4951:K4951)</x:f>
        <x:v>25</x:v>
      </x:c>
      <x:c r="M4951" s="267" t="n">
        <x:f>I4951*TOMATO_HOURS*WEEKS*(1+TOMATO_DIM)^I4951+J4951*CARROT_HOURS*WEEKS*(1+CARROT_DIM)^J4951+K4951*MESCLUN_HOURS*WEEKS*(1+MESCLUN_DIM)^K4951</x:f>
        <x:v>2004.2982682197467</x:v>
      </x:c>
      <x:c r="N4951" s="267" t="n">
        <x:f>MAX(M4951-FARMER_HOURS,0)/TEMP_HOURS_PER_WORKER</x:f>
        <x:v>0.8918737973748241</x:v>
      </x:c>
      <x:c r="O4951" s="268" t="n">
        <x:f>I4951*TOMATO_PRICE+J4951*CARROT_PRICE+K4951*MESCLUN_PRICE</x:f>
        <x:v>103534</x:v>
      </x:c>
      <x:c r="P4951" s="268" t="n">
        <x:f>I4951*TOMATO_FERTILIZER+J4951*CARROT_FERTILIZER+K4951*MESCLUN_FERTILIZER</x:f>
        <x:v>17160</x:v>
      </x:c>
      <x:c r="Q4951" s="268" t="n">
        <x:f>MIN(M4951,FARMER_HOURS)*FARMER_RATE+MAX(M4951-FARMER_HOURS,0)*TEMP_RATE</x:f>
        <x:v>47296.8449343706</x:v>
      </x:c>
      <x:c r="R4951" s="268" t="n">
        <x:f>O4951-P4951-Q4951-FIXED_COST</x:f>
        <x:v>19077.1550656294</x:v>
      </x:c>
      <x:c r="S4951" s="139" t="str">
        <x:f>IF(AND(L4951&lt;=TOTAL_BED_CAP,N4951&lt;=TEMP_WORKER_CAP),"YES","NO")</x:f>
        <x:v>YES</x:v>
      </x:c>
      <x:c r="T4951" s="139" t="n">
        <x:f>IF(S4951="YES",R4951,-1E+99)</x:f>
        <x:v>19077.1550656294</x:v>
      </x:c>
    </x:row>
    <x:row r="4952">
      <x:c r="A4952" s="139"/>
      <x:c r="B4952" s="139"/>
      <x:c r="C4952" s="139"/>
      <x:c r="D4952" s="139"/>
      <x:c r="E4952" s="139"/>
      <x:c r="F4952" s="139"/>
      <x:c r="G4952" s="139"/>
      <x:c r="H4952" s="139"/>
      <x:c r="I4952" s="266" t="n">
        <x:f>INT((ROW()-ROW($I$46))/((CARROT_CAP+1)*(MESCLUN_CAP+1)))</x:f>
        <x:v>7</x:v>
      </x:c>
      <x:c r="J4952" s="266" t="n">
        <x:f>MOD(INT((ROW()-ROW($I$46))/(MESCLUN_CAP+1)),CARROT_CAP+1)</x:f>
        <x:v>11</x:v>
      </x:c>
      <x:c r="K4952" s="266" t="n">
        <x:f>MOD(ROW()-ROW($I$46),MESCLUN_CAP+1)</x:f>
        <x:v>8</x:v>
      </x:c>
      <x:c r="L4952" s="266" t="n">
        <x:f>SUM(I4952:K4952)</x:f>
        <x:v>26</x:v>
      </x:c>
      <x:c r="M4952" s="267" t="n">
        <x:f>I4952*TOMATO_HOURS*WEEKS*(1+TOMATO_DIM)^I4952+J4952*CARROT_HOURS*WEEKS*(1+CARROT_DIM)^J4952+K4952*MESCLUN_HOURS*WEEKS*(1+MESCLUN_DIM)^K4952</x:f>
        <x:v>2058.2953664997267</x:v>
      </x:c>
      <x:c r="N4952" s="267" t="n">
        <x:f>MAX(M4952-FARMER_HOURS,0)/TEMP_HOURS_PER_WORKER</x:f>
        <x:v>0.9293717822914769</x:v>
      </x:c>
      <x:c r="O4952" s="268" t="n">
        <x:f>I4952*TOMATO_PRICE+J4952*CARROT_PRICE+K4952*MESCLUN_PRICE</x:f>
        <x:v>106234</x:v>
      </x:c>
      <x:c r="P4952" s="268" t="n">
        <x:f>I4952*TOMATO_FERTILIZER+J4952*CARROT_FERTILIZER+K4952*MESCLUN_FERTILIZER</x:f>
        <x:v>18040</x:v>
      </x:c>
      <x:c r="Q4952" s="268" t="n">
        <x:f>MIN(M4952,FARMER_HOURS)*FARMER_RATE+MAX(M4952-FARMER_HOURS,0)*TEMP_RATE</x:f>
        <x:v>48234.29455728692</x:v>
      </x:c>
      <x:c r="R4952" s="268" t="n">
        <x:f>O4952-P4952-Q4952-FIXED_COST</x:f>
        <x:v>19959.70544271308</x:v>
      </x:c>
      <x:c r="S4952" s="139" t="str">
        <x:f>IF(AND(L4952&lt;=TOTAL_BED_CAP,N4952&lt;=TEMP_WORKER_CAP),"YES","NO")</x:f>
        <x:v>YES</x:v>
      </x:c>
      <x:c r="T4952" s="139" t="n">
        <x:f>IF(S4952="YES",R4952,-1E+99)</x:f>
        <x:v>19959.70544271308</x:v>
      </x:c>
    </x:row>
    <x:row r="4953">
      <x:c r="A4953" s="139"/>
      <x:c r="B4953" s="139"/>
      <x:c r="C4953" s="139"/>
      <x:c r="D4953" s="139"/>
      <x:c r="E4953" s="139"/>
      <x:c r="F4953" s="139"/>
      <x:c r="G4953" s="139"/>
      <x:c r="H4953" s="139"/>
      <x:c r="I4953" s="266" t="n">
        <x:f>INT((ROW()-ROW($I$46))/((CARROT_CAP+1)*(MESCLUN_CAP+1)))</x:f>
        <x:v>7</x:v>
      </x:c>
      <x:c r="J4953" s="266" t="n">
        <x:f>MOD(INT((ROW()-ROW($I$46))/(MESCLUN_CAP+1)),CARROT_CAP+1)</x:f>
        <x:v>11</x:v>
      </x:c>
      <x:c r="K4953" s="266" t="n">
        <x:f>MOD(ROW()-ROW($I$46),MESCLUN_CAP+1)</x:f>
        <x:v>9</x:v>
      </x:c>
      <x:c r="L4953" s="266" t="n">
        <x:f>SUM(I4953:K4953)</x:f>
        <x:v>27</x:v>
      </x:c>
      <x:c r="M4953" s="267" t="n">
        <x:f>I4953*TOMATO_HOURS*WEEKS*(1+TOMATO_DIM)^I4953+J4953*CARROT_HOURS*WEEKS*(1+CARROT_DIM)^J4953+K4953*MESCLUN_HOURS*WEEKS*(1+MESCLUN_DIM)^K4953</x:f>
        <x:v>2113.588701940121</x:v>
      </x:c>
      <x:c r="N4953" s="267" t="n">
        <x:f>MAX(M4953-FARMER_HOURS,0)/TEMP_HOURS_PER_WORKER</x:f>
        <x:v>0.9677699319028619</x:v>
      </x:c>
      <x:c r="O4953" s="268" t="n">
        <x:f>I4953*TOMATO_PRICE+J4953*CARROT_PRICE+K4953*MESCLUN_PRICE</x:f>
        <x:v>108934</x:v>
      </x:c>
      <x:c r="P4953" s="268" t="n">
        <x:f>I4953*TOMATO_FERTILIZER+J4953*CARROT_FERTILIZER+K4953*MESCLUN_FERTILIZER</x:f>
        <x:v>18920</x:v>
      </x:c>
      <x:c r="Q4953" s="268" t="n">
        <x:f>MIN(M4953,FARMER_HOURS)*FARMER_RATE+MAX(M4953-FARMER_HOURS,0)*TEMP_RATE</x:f>
        <x:v>49194.24829757155</x:v>
      </x:c>
      <x:c r="R4953" s="268" t="n">
        <x:f>O4953-P4953-Q4953-FIXED_COST</x:f>
        <x:v>20819.751702428453</x:v>
      </x:c>
      <x:c r="S4953" s="139" t="str">
        <x:f>IF(AND(L4953&lt;=TOTAL_BED_CAP,N4953&lt;=TEMP_WORKER_CAP),"YES","NO")</x:f>
        <x:v>YES</x:v>
      </x:c>
      <x:c r="T4953" s="139" t="n">
        <x:f>IF(S4953="YES",R4953,-1E+99)</x:f>
        <x:v>20819.751702428453</x:v>
      </x:c>
    </x:row>
    <x:row r="4954">
      <x:c r="A4954" s="139"/>
      <x:c r="B4954" s="139"/>
      <x:c r="C4954" s="139"/>
      <x:c r="D4954" s="139"/>
      <x:c r="E4954" s="139"/>
      <x:c r="F4954" s="139"/>
      <x:c r="G4954" s="139"/>
      <x:c r="H4954" s="139"/>
      <x:c r="I4954" s="266" t="n">
        <x:f>INT((ROW()-ROW($I$46))/((CARROT_CAP+1)*(MESCLUN_CAP+1)))</x:f>
        <x:v>7</x:v>
      </x:c>
      <x:c r="J4954" s="266" t="n">
        <x:f>MOD(INT((ROW()-ROW($I$46))/(MESCLUN_CAP+1)),CARROT_CAP+1)</x:f>
        <x:v>11</x:v>
      </x:c>
      <x:c r="K4954" s="266" t="n">
        <x:f>MOD(ROW()-ROW($I$46),MESCLUN_CAP+1)</x:f>
        <x:v>10</x:v>
      </x:c>
      <x:c r="L4954" s="266" t="n">
        <x:f>SUM(I4954:K4954)</x:f>
        <x:v>28</x:v>
      </x:c>
      <x:c r="M4954" s="267" t="n">
        <x:f>I4954*TOMATO_HOURS*WEEKS*(1+TOMATO_DIM)^I4954+J4954*CARROT_HOURS*WEEKS*(1+CARROT_DIM)^J4954+K4954*MESCLUN_HOURS*WEEKS*(1+MESCLUN_DIM)^K4954</x:f>
        <x:v>2170.202243423334</x:v>
      </x:c>
      <x:c r="N4954" s="267" t="n">
        <x:f>MAX(M4954-FARMER_HOURS,0)/TEMP_HOURS_PER_WORKER</x:f>
        <x:v>1.0070848912662043</x:v>
      </x:c>
      <x:c r="O4954" s="268" t="n">
        <x:f>I4954*TOMATO_PRICE+J4954*CARROT_PRICE+K4954*MESCLUN_PRICE</x:f>
        <x:v>111634</x:v>
      </x:c>
      <x:c r="P4954" s="268" t="n">
        <x:f>I4954*TOMATO_FERTILIZER+J4954*CARROT_FERTILIZER+K4954*MESCLUN_FERTILIZER</x:f>
        <x:v>19800</x:v>
      </x:c>
      <x:c r="Q4954" s="268" t="n">
        <x:f>MIN(M4954,FARMER_HOURS)*FARMER_RATE+MAX(M4954-FARMER_HOURS,0)*TEMP_RATE</x:f>
        <x:v>50177.1222816551</x:v>
      </x:c>
      <x:c r="R4954" s="268" t="n">
        <x:f>O4954-P4954-Q4954-FIXED_COST</x:f>
        <x:v>21656.8777183449</x:v>
      </x:c>
      <x:c r="S4954" s="139" t="str">
        <x:f>IF(AND(L4954&lt;=TOTAL_BED_CAP,N4954&lt;=TEMP_WORKER_CAP),"YES","NO")</x:f>
        <x:v>YES</x:v>
      </x:c>
      <x:c r="T4954" s="139" t="n">
        <x:f>IF(S4954="YES",R4954,-1E+99)</x:f>
        <x:v>21656.8777183449</x:v>
      </x:c>
    </x:row>
    <x:row r="4955">
      <x:c r="A4955" s="139"/>
      <x:c r="B4955" s="139"/>
      <x:c r="C4955" s="139"/>
      <x:c r="D4955" s="139"/>
      <x:c r="E4955" s="139"/>
      <x:c r="F4955" s="139"/>
      <x:c r="G4955" s="139"/>
      <x:c r="H4955" s="139"/>
      <x:c r="I4955" s="266" t="n">
        <x:f>INT((ROW()-ROW($I$46))/((CARROT_CAP+1)*(MESCLUN_CAP+1)))</x:f>
        <x:v>7</x:v>
      </x:c>
      <x:c r="J4955" s="266" t="n">
        <x:f>MOD(INT((ROW()-ROW($I$46))/(MESCLUN_CAP+1)),CARROT_CAP+1)</x:f>
        <x:v>11</x:v>
      </x:c>
      <x:c r="K4955" s="266" t="n">
        <x:f>MOD(ROW()-ROW($I$46),MESCLUN_CAP+1)</x:f>
        <x:v>11</x:v>
      </x:c>
      <x:c r="L4955" s="266" t="n">
        <x:f>SUM(I4955:K4955)</x:f>
        <x:v>29</x:v>
      </x:c>
      <x:c r="M4955" s="267" t="n">
        <x:f>I4955*TOMATO_HOURS*WEEKS*(1+TOMATO_DIM)^I4955+J4955*CARROT_HOURS*WEEKS*(1+CARROT_DIM)^J4955+K4955*MESCLUN_HOURS*WEEKS*(1+MESCLUN_DIM)^K4955</x:f>
        <x:v>2228.1603565167734</x:v>
      </x:c>
      <x:c r="N4955" s="267" t="n">
        <x:f>MAX(M4955-FARMER_HOURS,0)/TEMP_HOURS_PER_WORKER</x:f>
        <x:v>1.047333580914426</x:v>
      </x:c>
      <x:c r="O4955" s="268" t="n">
        <x:f>I4955*TOMATO_PRICE+J4955*CARROT_PRICE+K4955*MESCLUN_PRICE</x:f>
        <x:v>114334</x:v>
      </x:c>
      <x:c r="P4955" s="268" t="n">
        <x:f>I4955*TOMATO_FERTILIZER+J4955*CARROT_FERTILIZER+K4955*MESCLUN_FERTILIZER</x:f>
        <x:v>20680</x:v>
      </x:c>
      <x:c r="Q4955" s="268" t="n">
        <x:f>MIN(M4955,FARMER_HOURS)*FARMER_RATE+MAX(M4955-FARMER_HOURS,0)*TEMP_RATE</x:f>
        <x:v>51183.33952286065</x:v>
      </x:c>
      <x:c r="R4955" s="268" t="n">
        <x:f>O4955-P4955-Q4955-FIXED_COST</x:f>
        <x:v>22470.660477139347</x:v>
      </x:c>
      <x:c r="S4955" s="139" t="str">
        <x:f>IF(AND(L4955&lt;=TOTAL_BED_CAP,N4955&lt;=TEMP_WORKER_CAP),"YES","NO")</x:f>
        <x:v>YES</x:v>
      </x:c>
      <x:c r="T4955" s="139" t="n">
        <x:f>IF(S4955="YES",R4955,-1E+99)</x:f>
        <x:v>22470.660477139347</x:v>
      </x:c>
    </x:row>
    <x:row r="4956">
      <x:c r="A4956" s="139"/>
      <x:c r="B4956" s="139"/>
      <x:c r="C4956" s="139"/>
      <x:c r="D4956" s="139"/>
      <x:c r="E4956" s="139"/>
      <x:c r="F4956" s="139"/>
      <x:c r="G4956" s="139"/>
      <x:c r="H4956" s="139"/>
      <x:c r="I4956" s="266" t="n">
        <x:f>INT((ROW()-ROW($I$46))/((CARROT_CAP+1)*(MESCLUN_CAP+1)))</x:f>
        <x:v>7</x:v>
      </x:c>
      <x:c r="J4956" s="266" t="n">
        <x:f>MOD(INT((ROW()-ROW($I$46))/(MESCLUN_CAP+1)),CARROT_CAP+1)</x:f>
        <x:v>11</x:v>
      </x:c>
      <x:c r="K4956" s="266" t="n">
        <x:f>MOD(ROW()-ROW($I$46),MESCLUN_CAP+1)</x:f>
        <x:v>12</x:v>
      </x:c>
      <x:c r="L4956" s="266" t="n">
        <x:f>SUM(I4956:K4956)</x:f>
        <x:v>30</x:v>
      </x:c>
      <x:c r="M4956" s="267" t="n">
        <x:f>I4956*TOMATO_HOURS*WEEKS*(1+TOMATO_DIM)^I4956+J4956*CARROT_HOURS*WEEKS*(1+CARROT_DIM)^J4956+K4956*MESCLUN_HOURS*WEEKS*(1+MESCLUN_DIM)^K4956</x:f>
        <x:v>2287.4878096448374</x:v>
      </x:c>
      <x:c r="N4956" s="267" t="n">
        <x:f>MAX(M4956-FARMER_HOURS,0)/TEMP_HOURS_PER_WORKER</x:f>
        <x:v>1.0885332011422482</x:v>
      </x:c>
      <x:c r="O4956" s="268" t="n">
        <x:f>I4956*TOMATO_PRICE+J4956*CARROT_PRICE+K4956*MESCLUN_PRICE</x:f>
        <x:v>117034</x:v>
      </x:c>
      <x:c r="P4956" s="268" t="n">
        <x:f>I4956*TOMATO_FERTILIZER+J4956*CARROT_FERTILIZER+K4956*MESCLUN_FERTILIZER</x:f>
        <x:v>21560</x:v>
      </x:c>
      <x:c r="Q4956" s="268" t="n">
        <x:f>MIN(M4956,FARMER_HOURS)*FARMER_RATE+MAX(M4956-FARMER_HOURS,0)*TEMP_RATE</x:f>
        <x:v>52213.3300285562</x:v>
      </x:c>
      <x:c r="R4956" s="268" t="n">
        <x:f>O4956-P4956-Q4956-FIXED_COST</x:f>
        <x:v>23260.6699714438</x:v>
      </x:c>
      <x:c r="S4956" s="139" t="str">
        <x:f>IF(AND(L4956&lt;=TOTAL_BED_CAP,N4956&lt;=TEMP_WORKER_CAP),"YES","NO")</x:f>
        <x:v>YES</x:v>
      </x:c>
      <x:c r="T4956" s="139" t="n">
        <x:f>IF(S4956="YES",R4956,-1E+99)</x:f>
        <x:v>23260.6699714438</x:v>
      </x:c>
    </x:row>
    <x:row r="4957">
      <x:c r="A4957" s="139"/>
      <x:c r="B4957" s="139"/>
      <x:c r="C4957" s="139"/>
      <x:c r="D4957" s="139"/>
      <x:c r="E4957" s="139"/>
      <x:c r="F4957" s="139"/>
      <x:c r="G4957" s="139"/>
      <x:c r="H4957" s="139"/>
      <x:c r="I4957" s="266" t="n">
        <x:f>INT((ROW()-ROW($I$46))/((CARROT_CAP+1)*(MESCLUN_CAP+1)))</x:f>
        <x:v>7</x:v>
      </x:c>
      <x:c r="J4957" s="266" t="n">
        <x:f>MOD(INT((ROW()-ROW($I$46))/(MESCLUN_CAP+1)),CARROT_CAP+1)</x:f>
        <x:v>11</x:v>
      </x:c>
      <x:c r="K4957" s="266" t="n">
        <x:f>MOD(ROW()-ROW($I$46),MESCLUN_CAP+1)</x:f>
        <x:v>13</x:v>
      </x:c>
      <x:c r="L4957" s="266" t="n">
        <x:f>SUM(I4957:K4957)</x:f>
        <x:v>31</x:v>
      </x:c>
      <x:c r="M4957" s="267" t="n">
        <x:f>I4957*TOMATO_HOURS*WEEKS*(1+TOMATO_DIM)^I4957+J4957*CARROT_HOURS*WEEKS*(1+CARROT_DIM)^J4957+K4957*MESCLUN_HOURS*WEEKS*(1+MESCLUN_DIM)^K4957</x:f>
        <x:v>2348.209780353222</x:v>
      </x:c>
      <x:c r="N4957" s="267" t="n">
        <x:f>MAX(M4957-FARMER_HOURS,0)/TEMP_HOURS_PER_WORKER</x:f>
        <x:v>1.1307012363564042</x:v>
      </x:c>
      <x:c r="O4957" s="268" t="n">
        <x:f>I4957*TOMATO_PRICE+J4957*CARROT_PRICE+K4957*MESCLUN_PRICE</x:f>
        <x:v>119734</x:v>
      </x:c>
      <x:c r="P4957" s="268" t="n">
        <x:f>I4957*TOMATO_FERTILIZER+J4957*CARROT_FERTILIZER+K4957*MESCLUN_FERTILIZER</x:f>
        <x:v>22440</x:v>
      </x:c>
      <x:c r="Q4957" s="268" t="n">
        <x:f>MIN(M4957,FARMER_HOURS)*FARMER_RATE+MAX(M4957-FARMER_HOURS,0)*TEMP_RATE</x:f>
        <x:v>53267.53090891011</x:v>
      </x:c>
      <x:c r="R4957" s="268" t="n">
        <x:f>O4957-P4957-Q4957-FIXED_COST</x:f>
        <x:v>24026.469091089893</x:v>
      </x:c>
      <x:c r="S4957" s="139" t="str">
        <x:f>IF(AND(L4957&lt;=TOTAL_BED_CAP,N4957&lt;=TEMP_WORKER_CAP),"YES","NO")</x:f>
        <x:v>YES</x:v>
      </x:c>
      <x:c r="T4957" s="139" t="n">
        <x:f>IF(S4957="YES",R4957,-1E+99)</x:f>
        <x:v>24026.469091089893</x:v>
      </x:c>
    </x:row>
    <x:row r="4958">
      <x:c r="A4958" s="139"/>
      <x:c r="B4958" s="139"/>
      <x:c r="C4958" s="139"/>
      <x:c r="D4958" s="139"/>
      <x:c r="E4958" s="139"/>
      <x:c r="F4958" s="139"/>
      <x:c r="G4958" s="139"/>
      <x:c r="H4958" s="139"/>
      <x:c r="I4958" s="266" t="n">
        <x:f>INT((ROW()-ROW($I$46))/((CARROT_CAP+1)*(MESCLUN_CAP+1)))</x:f>
        <x:v>7</x:v>
      </x:c>
      <x:c r="J4958" s="266" t="n">
        <x:f>MOD(INT((ROW()-ROW($I$46))/(MESCLUN_CAP+1)),CARROT_CAP+1)</x:f>
        <x:v>11</x:v>
      </x:c>
      <x:c r="K4958" s="266" t="n">
        <x:f>MOD(ROW()-ROW($I$46),MESCLUN_CAP+1)</x:f>
        <x:v>14</x:v>
      </x:c>
      <x:c r="L4958" s="266" t="n">
        <x:f>SUM(I4958:K4958)</x:f>
        <x:v>32</x:v>
      </x:c>
      <x:c r="M4958" s="267" t="n">
        <x:f>I4958*TOMATO_HOURS*WEEKS*(1+TOMATO_DIM)^I4958+J4958*CARROT_HOURS*WEEKS*(1+CARROT_DIM)^J4958+K4958*MESCLUN_HOURS*WEEKS*(1+MESCLUN_DIM)^K4958</x:f>
        <x:v>2410.351861666883</x:v>
      </x:c>
      <x:c r="N4958" s="267" t="n">
        <x:f>MAX(M4958-FARMER_HOURS,0)/TEMP_HOURS_PER_WORKER</x:f>
        <x:v>1.173855459490891</x:v>
      </x:c>
      <x:c r="O4958" s="268" t="n">
        <x:f>I4958*TOMATO_PRICE+J4958*CARROT_PRICE+K4958*MESCLUN_PRICE</x:f>
        <x:v>122434</x:v>
      </x:c>
      <x:c r="P4958" s="268" t="n">
        <x:f>I4958*TOMATO_FERTILIZER+J4958*CARROT_FERTILIZER+K4958*MESCLUN_FERTILIZER</x:f>
        <x:v>23320</x:v>
      </x:c>
      <x:c r="Q4958" s="268" t="n">
        <x:f>MIN(M4958,FARMER_HOURS)*FARMER_RATE+MAX(M4958-FARMER_HOURS,0)*TEMP_RATE</x:f>
        <x:v>54346.38648727228</x:v>
      </x:c>
      <x:c r="R4958" s="268" t="n">
        <x:f>O4958-P4958-Q4958-FIXED_COST</x:f>
        <x:v>24767.613512727723</x:v>
      </x:c>
      <x:c r="S4958" s="139" t="str">
        <x:f>IF(AND(L4958&lt;=TOTAL_BED_CAP,N4958&lt;=TEMP_WORKER_CAP),"YES","NO")</x:f>
        <x:v>YES</x:v>
      </x:c>
      <x:c r="T4958" s="139" t="n">
        <x:f>IF(S4958="YES",R4958,-1E+99)</x:f>
        <x:v>24767.613512727723</x:v>
      </x:c>
    </x:row>
    <x:row r="4959">
      <x:c r="A4959" s="139"/>
      <x:c r="B4959" s="139"/>
      <x:c r="C4959" s="139"/>
      <x:c r="D4959" s="139"/>
      <x:c r="E4959" s="139"/>
      <x:c r="F4959" s="139"/>
      <x:c r="G4959" s="139"/>
      <x:c r="H4959" s="139"/>
      <x:c r="I4959" s="266" t="n">
        <x:f>INT((ROW()-ROW($I$46))/((CARROT_CAP+1)*(MESCLUN_CAP+1)))</x:f>
        <x:v>7</x:v>
      </x:c>
      <x:c r="J4959" s="266" t="n">
        <x:f>MOD(INT((ROW()-ROW($I$46))/(MESCLUN_CAP+1)),CARROT_CAP+1)</x:f>
        <x:v>11</x:v>
      </x:c>
      <x:c r="K4959" s="266" t="n">
        <x:f>MOD(ROW()-ROW($I$46),MESCLUN_CAP+1)</x:f>
        <x:v>15</x:v>
      </x:c>
      <x:c r="L4959" s="266" t="n">
        <x:f>SUM(I4959:K4959)</x:f>
        <x:v>33</x:v>
      </x:c>
      <x:c r="M4959" s="267" t="n">
        <x:f>I4959*TOMATO_HOURS*WEEKS*(1+TOMATO_DIM)^I4959+J4959*CARROT_HOURS*WEEKS*(1+CARROT_DIM)^J4959+K4959*MESCLUN_HOURS*WEEKS*(1+MESCLUN_DIM)^K4959</x:f>
        <x:v>2473.940068543029</x:v>
      </x:c>
      <x:c r="N4959" s="267" t="n">
        <x:f>MAX(M4959-FARMER_HOURS,0)/TEMP_HOURS_PER_WORKER</x:f>
        <x:v>1.2180139364882148</x:v>
      </x:c>
      <x:c r="O4959" s="268" t="n">
        <x:f>I4959*TOMATO_PRICE+J4959*CARROT_PRICE+K4959*MESCLUN_PRICE</x:f>
        <x:v>125134</x:v>
      </x:c>
      <x:c r="P4959" s="268" t="n">
        <x:f>I4959*TOMATO_FERTILIZER+J4959*CARROT_FERTILIZER+K4959*MESCLUN_FERTILIZER</x:f>
        <x:v>24200</x:v>
      </x:c>
      <x:c r="Q4959" s="268" t="n">
        <x:f>MIN(M4959,FARMER_HOURS)*FARMER_RATE+MAX(M4959-FARMER_HOURS,0)*TEMP_RATE</x:f>
        <x:v>55450.34841220536</x:v>
      </x:c>
      <x:c r="R4959" s="268" t="n">
        <x:f>O4959-P4959-Q4959-FIXED_COST</x:f>
        <x:v>25483.651587794637</x:v>
      </x:c>
      <x:c r="S4959" s="139" t="str">
        <x:f>IF(AND(L4959&lt;=TOTAL_BED_CAP,N4959&lt;=TEMP_WORKER_CAP),"YES","NO")</x:f>
        <x:v>YES</x:v>
      </x:c>
      <x:c r="T4959" s="139" t="n">
        <x:f>IF(S4959="YES",R4959,-1E+99)</x:f>
        <x:v>25483.651587794637</x:v>
      </x:c>
    </x:row>
    <x:row r="4960">
      <x:c r="A4960" s="139"/>
      <x:c r="B4960" s="139"/>
      <x:c r="C4960" s="139"/>
      <x:c r="D4960" s="139"/>
      <x:c r="E4960" s="139"/>
      <x:c r="F4960" s="139"/>
      <x:c r="G4960" s="139"/>
      <x:c r="H4960" s="139"/>
      <x:c r="I4960" s="266" t="n">
        <x:f>INT((ROW()-ROW($I$46))/((CARROT_CAP+1)*(MESCLUN_CAP+1)))</x:f>
        <x:v>7</x:v>
      </x:c>
      <x:c r="J4960" s="266" t="n">
        <x:f>MOD(INT((ROW()-ROW($I$46))/(MESCLUN_CAP+1)),CARROT_CAP+1)</x:f>
        <x:v>11</x:v>
      </x:c>
      <x:c r="K4960" s="266" t="n">
        <x:f>MOD(ROW()-ROW($I$46),MESCLUN_CAP+1)</x:f>
        <x:v>16</x:v>
      </x:c>
      <x:c r="L4960" s="266" t="n">
        <x:f>SUM(I4960:K4960)</x:f>
        <x:v>34</x:v>
      </x:c>
      <x:c r="M4960" s="267" t="n">
        <x:f>I4960*TOMATO_HOURS*WEEKS*(1+TOMATO_DIM)^I4960+J4960*CARROT_HOURS*WEEKS*(1+CARROT_DIM)^J4960+K4960*MESCLUN_HOURS*WEEKS*(1+MESCLUN_DIM)^K4960</x:f>
        <x:v>2539.000844420518</x:v>
      </x:c>
      <x:c r="N4960" s="267" t="n">
        <x:f>MAX(M4960-FARMER_HOURS,0)/TEMP_HOURS_PER_WORKER</x:f>
        <x:v>1.2631950308475821</x:v>
      </x:c>
      <x:c r="O4960" s="268" t="n">
        <x:f>I4960*TOMATO_PRICE+J4960*CARROT_PRICE+K4960*MESCLUN_PRICE</x:f>
        <x:v>127834</x:v>
      </x:c>
      <x:c r="P4960" s="268" t="n">
        <x:f>I4960*TOMATO_FERTILIZER+J4960*CARROT_FERTILIZER+K4960*MESCLUN_FERTILIZER</x:f>
        <x:v>25080</x:v>
      </x:c>
      <x:c r="Q4960" s="268" t="n">
        <x:f>MIN(M4960,FARMER_HOURS)*FARMER_RATE+MAX(M4960-FARMER_HOURS,0)*TEMP_RATE</x:f>
        <x:v>56579.87577118955</x:v>
      </x:c>
      <x:c r="R4960" s="268" t="n">
        <x:f>O4960-P4960-Q4960-FIXED_COST</x:f>
        <x:v>26174.124228810448</x:v>
      </x:c>
      <x:c r="S4960" s="139" t="str">
        <x:f>IF(AND(L4960&lt;=TOTAL_BED_CAP,N4960&lt;=TEMP_WORKER_CAP),"YES","NO")</x:f>
        <x:v>YES</x:v>
      </x:c>
      <x:c r="T4960" s="139" t="n">
        <x:f>IF(S4960="YES",R4960,-1E+99)</x:f>
        <x:v>26174.124228810448</x:v>
      </x:c>
    </x:row>
    <x:row r="4961">
      <x:c r="A4961" s="139"/>
      <x:c r="B4961" s="139"/>
      <x:c r="C4961" s="139"/>
      <x:c r="D4961" s="139"/>
      <x:c r="E4961" s="139"/>
      <x:c r="F4961" s="139"/>
      <x:c r="G4961" s="139"/>
      <x:c r="H4961" s="139"/>
      <x:c r="I4961" s="266" t="n">
        <x:f>INT((ROW()-ROW($I$46))/((CARROT_CAP+1)*(MESCLUN_CAP+1)))</x:f>
        <x:v>7</x:v>
      </x:c>
      <x:c r="J4961" s="266" t="n">
        <x:f>MOD(INT((ROW()-ROW($I$46))/(MESCLUN_CAP+1)),CARROT_CAP+1)</x:f>
        <x:v>11</x:v>
      </x:c>
      <x:c r="K4961" s="266" t="n">
        <x:f>MOD(ROW()-ROW($I$46),MESCLUN_CAP+1)</x:f>
        <x:v>17</x:v>
      </x:c>
      <x:c r="L4961" s="266" t="n">
        <x:f>SUM(I4961:K4961)</x:f>
        <x:v>35</x:v>
      </x:c>
      <x:c r="M4961" s="267" t="n">
        <x:f>I4961*TOMATO_HOURS*WEEKS*(1+TOMATO_DIM)^I4961+J4961*CARROT_HOURS*WEEKS*(1+CARROT_DIM)^J4961+K4961*MESCLUN_HOURS*WEEKS*(1+MESCLUN_DIM)^K4961</x:f>
        <x:v>2605.5610678670582</x:v>
      </x:c>
      <x:c r="N4961" s="267" t="n">
        <x:f>MAX(M4961-FARMER_HOURS,0)/TEMP_HOURS_PER_WORKER</x:f>
        <x:v>1.3094174082410126</x:v>
      </x:c>
      <x:c r="O4961" s="268" t="n">
        <x:f>I4961*TOMATO_PRICE+J4961*CARROT_PRICE+K4961*MESCLUN_PRICE</x:f>
        <x:v>130534</x:v>
      </x:c>
      <x:c r="P4961" s="268" t="n">
        <x:f>I4961*TOMATO_FERTILIZER+J4961*CARROT_FERTILIZER+K4961*MESCLUN_FERTILIZER</x:f>
        <x:v>25960</x:v>
      </x:c>
      <x:c r="Q4961" s="268" t="n">
        <x:f>MIN(M4961,FARMER_HOURS)*FARMER_RATE+MAX(M4961-FARMER_HOURS,0)*TEMP_RATE</x:f>
        <x:v>57735.435206025315</x:v>
      </x:c>
      <x:c r="R4961" s="268" t="n">
        <x:f>O4961-P4961-Q4961-FIXED_COST</x:f>
        <x:v>26838.564793974685</x:v>
      </x:c>
      <x:c r="S4961" s="139" t="str">
        <x:f>IF(AND(L4961&lt;=TOTAL_BED_CAP,N4961&lt;=TEMP_WORKER_CAP),"YES","NO")</x:f>
        <x:v>YES</x:v>
      </x:c>
      <x:c r="T4961" s="139" t="n">
        <x:f>IF(S4961="YES",R4961,-1E+99)</x:f>
        <x:v>26838.564793974685</x:v>
      </x:c>
    </x:row>
    <x:row r="4962">
      <x:c r="A4962" s="139"/>
      <x:c r="B4962" s="139"/>
      <x:c r="C4962" s="139"/>
      <x:c r="D4962" s="139"/>
      <x:c r="E4962" s="139"/>
      <x:c r="F4962" s="139"/>
      <x:c r="G4962" s="139"/>
      <x:c r="H4962" s="139"/>
      <x:c r="I4962" s="266" t="n">
        <x:f>INT((ROW()-ROW($I$46))/((CARROT_CAP+1)*(MESCLUN_CAP+1)))</x:f>
        <x:v>7</x:v>
      </x:c>
      <x:c r="J4962" s="266" t="n">
        <x:f>MOD(INT((ROW()-ROW($I$46))/(MESCLUN_CAP+1)),CARROT_CAP+1)</x:f>
        <x:v>11</x:v>
      </x:c>
      <x:c r="K4962" s="266" t="n">
        <x:f>MOD(ROW()-ROW($I$46),MESCLUN_CAP+1)</x:f>
        <x:v>18</x:v>
      </x:c>
      <x:c r="L4962" s="266" t="n">
        <x:f>SUM(I4962:K4962)</x:f>
        <x:v>36</x:v>
      </x:c>
      <x:c r="M4962" s="267" t="n">
        <x:f>I4962*TOMATO_HOURS*WEEKS*(1+TOMATO_DIM)^I4962+J4962*CARROT_HOURS*WEEKS*(1+CARROT_DIM)^J4962+K4962*MESCLUN_HOURS*WEEKS*(1+MESCLUN_DIM)^K4962</x:f>
        <x:v>2673.6480593256456</x:v>
      </x:c>
      <x:c r="N4962" s="267" t="n">
        <x:f>MAX(M4962-FARMER_HOURS,0)/TEMP_HOURS_PER_WORKER</x:f>
        <x:v>1.356700041198365</x:v>
      </x:c>
      <x:c r="O4962" s="268" t="n">
        <x:f>I4962*TOMATO_PRICE+J4962*CARROT_PRICE+K4962*MESCLUN_PRICE</x:f>
        <x:v>133234</x:v>
      </x:c>
      <x:c r="P4962" s="268" t="n">
        <x:f>I4962*TOMATO_FERTILIZER+J4962*CARROT_FERTILIZER+K4962*MESCLUN_FERTILIZER</x:f>
        <x:v>26840</x:v>
      </x:c>
      <x:c r="Q4962" s="268" t="n">
        <x:f>MIN(M4962,FARMER_HOURS)*FARMER_RATE+MAX(M4962-FARMER_HOURS,0)*TEMP_RATE</x:f>
        <x:v>58917.50102995912</x:v>
      </x:c>
      <x:c r="R4962" s="268" t="n">
        <x:f>O4962-P4962-Q4962-FIXED_COST</x:f>
        <x:v>27476.498970040877</x:v>
      </x:c>
      <x:c r="S4962" s="139" t="str">
        <x:f>IF(AND(L4962&lt;=TOTAL_BED_CAP,N4962&lt;=TEMP_WORKER_CAP),"YES","NO")</x:f>
        <x:v>YES</x:v>
      </x:c>
      <x:c r="T4962" s="139" t="n">
        <x:f>IF(S4962="YES",R4962,-1E+99)</x:f>
        <x:v>27476.498970040877</x:v>
      </x:c>
    </x:row>
    <x:row r="4963">
      <x:c r="A4963" s="139"/>
      <x:c r="B4963" s="139"/>
      <x:c r="C4963" s="139"/>
      <x:c r="D4963" s="139"/>
      <x:c r="E4963" s="139"/>
      <x:c r="F4963" s="139"/>
      <x:c r="G4963" s="139"/>
      <x:c r="H4963" s="139"/>
      <x:c r="I4963" s="266" t="n">
        <x:f>INT((ROW()-ROW($I$46))/((CARROT_CAP+1)*(MESCLUN_CAP+1)))</x:f>
        <x:v>7</x:v>
      </x:c>
      <x:c r="J4963" s="266" t="n">
        <x:f>MOD(INT((ROW()-ROW($I$46))/(MESCLUN_CAP+1)),CARROT_CAP+1)</x:f>
        <x:v>11</x:v>
      </x:c>
      <x:c r="K4963" s="266" t="n">
        <x:f>MOD(ROW()-ROW($I$46),MESCLUN_CAP+1)</x:f>
        <x:v>19</x:v>
      </x:c>
      <x:c r="L4963" s="266" t="n">
        <x:f>SUM(I4963:K4963)</x:f>
        <x:v>37</x:v>
      </x:c>
      <x:c r="M4963" s="267" t="n">
        <x:f>I4963*TOMATO_HOURS*WEEKS*(1+TOMATO_DIM)^I4963+J4963*CARROT_HOURS*WEEKS*(1+CARROT_DIM)^J4963+K4963*MESCLUN_HOURS*WEEKS*(1+MESCLUN_DIM)^K4963</x:f>
        <x:v>2743.2895879616676</x:v>
      </x:c>
      <x:c r="N4963" s="267" t="n">
        <x:f>MAX(M4963-FARMER_HOURS,0)/TEMP_HOURS_PER_WORKER</x:f>
        <x:v>1.4050622138622693</x:v>
      </x:c>
      <x:c r="O4963" s="268" t="n">
        <x:f>I4963*TOMATO_PRICE+J4963*CARROT_PRICE+K4963*MESCLUN_PRICE</x:f>
        <x:v>135934</x:v>
      </x:c>
      <x:c r="P4963" s="268" t="n">
        <x:f>I4963*TOMATO_FERTILIZER+J4963*CARROT_FERTILIZER+K4963*MESCLUN_FERTILIZER</x:f>
        <x:v>27720</x:v>
      </x:c>
      <x:c r="Q4963" s="268" t="n">
        <x:f>MIN(M4963,FARMER_HOURS)*FARMER_RATE+MAX(M4963-FARMER_HOURS,0)*TEMP_RATE</x:f>
        <x:v>60126.55534655673</x:v>
      </x:c>
      <x:c r="R4963" s="268" t="n">
        <x:f>O4963-P4963-Q4963-FIXED_COST</x:f>
        <x:v>28087.44465344327</x:v>
      </x:c>
      <x:c r="S4963" s="139" t="str">
        <x:f>IF(AND(L4963&lt;=TOTAL_BED_CAP,N4963&lt;=TEMP_WORKER_CAP),"YES","NO")</x:f>
        <x:v>YES</x:v>
      </x:c>
      <x:c r="T4963" s="139" t="n">
        <x:f>IF(S4963="YES",R4963,-1E+99)</x:f>
        <x:v>28087.44465344327</x:v>
      </x:c>
    </x:row>
    <x:row r="4964">
      <x:c r="A4964" s="139"/>
      <x:c r="B4964" s="139"/>
      <x:c r="C4964" s="139"/>
      <x:c r="D4964" s="139"/>
      <x:c r="E4964" s="139"/>
      <x:c r="F4964" s="139"/>
      <x:c r="G4964" s="139"/>
      <x:c r="H4964" s="139"/>
      <x:c r="I4964" s="266" t="n">
        <x:f>INT((ROW()-ROW($I$46))/((CARROT_CAP+1)*(MESCLUN_CAP+1)))</x:f>
        <x:v>7</x:v>
      </x:c>
      <x:c r="J4964" s="266" t="n">
        <x:f>MOD(INT((ROW()-ROW($I$46))/(MESCLUN_CAP+1)),CARROT_CAP+1)</x:f>
        <x:v>11</x:v>
      </x:c>
      <x:c r="K4964" s="266" t="n">
        <x:f>MOD(ROW()-ROW($I$46),MESCLUN_CAP+1)</x:f>
        <x:v>20</x:v>
      </x:c>
      <x:c r="L4964" s="266" t="n">
        <x:f>SUM(I4964:K4964)</x:f>
        <x:v>38</x:v>
      </x:c>
      <x:c r="M4964" s="267" t="n">
        <x:f>I4964*TOMATO_HOURS*WEEKS*(1+TOMATO_DIM)^I4964+J4964*CARROT_HOURS*WEEKS*(1+CARROT_DIM)^J4964+K4964*MESCLUN_HOURS*WEEKS*(1+MESCLUN_DIM)^K4964</x:f>
        <x:v>2814.5138786121443</x:v>
      </x:c>
      <x:c r="N4964" s="267" t="n">
        <x:f>MAX(M4964-FARMER_HOURS,0)/TEMP_HOURS_PER_WORKER</x:f>
        <x:v>1.454523526813989</x:v>
      </x:c>
      <x:c r="O4964" s="268" t="n">
        <x:f>I4964*TOMATO_PRICE+J4964*CARROT_PRICE+K4964*MESCLUN_PRICE</x:f>
        <x:v>138634</x:v>
      </x:c>
      <x:c r="P4964" s="268" t="n">
        <x:f>I4964*TOMATO_FERTILIZER+J4964*CARROT_FERTILIZER+K4964*MESCLUN_FERTILIZER</x:f>
        <x:v>28600</x:v>
      </x:c>
      <x:c r="Q4964" s="268" t="n">
        <x:f>MIN(M4964,FARMER_HOURS)*FARMER_RATE+MAX(M4964-FARMER_HOURS,0)*TEMP_RATE</x:f>
        <x:v>61363.08817034973</x:v>
      </x:c>
      <x:c r="R4964" s="268" t="n">
        <x:f>O4964-P4964-Q4964-FIXED_COST</x:f>
        <x:v>28670.91182965027</x:v>
      </x:c>
      <x:c r="S4964" s="139" t="str">
        <x:f>IF(AND(L4964&lt;=TOTAL_BED_CAP,N4964&lt;=TEMP_WORKER_CAP),"YES","NO")</x:f>
        <x:v>YES</x:v>
      </x:c>
      <x:c r="T4964" s="139" t="n">
        <x:f>IF(S4964="YES",R4964,-1E+99)</x:f>
        <x:v>28670.91182965027</x:v>
      </x:c>
    </x:row>
    <x:row r="4965">
      <x:c r="A4965" s="139"/>
      <x:c r="B4965" s="139"/>
      <x:c r="C4965" s="139"/>
      <x:c r="D4965" s="139"/>
      <x:c r="E4965" s="139"/>
      <x:c r="F4965" s="139"/>
      <x:c r="G4965" s="139"/>
      <x:c r="H4965" s="139"/>
      <x:c r="I4965" s="266" t="n">
        <x:f>INT((ROW()-ROW($I$46))/((CARROT_CAP+1)*(MESCLUN_CAP+1)))</x:f>
        <x:v>7</x:v>
      </x:c>
      <x:c r="J4965" s="266" t="n">
        <x:f>MOD(INT((ROW()-ROW($I$46))/(MESCLUN_CAP+1)),CARROT_CAP+1)</x:f>
        <x:v>11</x:v>
      </x:c>
      <x:c r="K4965" s="266" t="n">
        <x:f>MOD(ROW()-ROW($I$46),MESCLUN_CAP+1)</x:f>
        <x:v>21</x:v>
      </x:c>
      <x:c r="L4965" s="266" t="n">
        <x:f>SUM(I4965:K4965)</x:f>
        <x:v>39</x:v>
      </x:c>
      <x:c r="M4965" s="267" t="n">
        <x:f>I4965*TOMATO_HOURS*WEEKS*(1+TOMATO_DIM)^I4965+J4965*CARROT_HOURS*WEEKS*(1+CARROT_DIM)^J4965+K4965*MESCLUN_HOURS*WEEKS*(1+MESCLUN_DIM)^K4965</x:f>
        <x:v>2887.3496188385884</x:v>
      </x:c>
      <x:c r="N4965" s="267" t="n">
        <x:f>MAX(M4965-FARMER_HOURS,0)/TEMP_HOURS_PER_WORKER</x:f>
        <x:v>1.505103901971242</x:v>
      </x:c>
      <x:c r="O4965" s="268" t="n">
        <x:f>I4965*TOMATO_PRICE+J4965*CARROT_PRICE+K4965*MESCLUN_PRICE</x:f>
        <x:v>141334</x:v>
      </x:c>
      <x:c r="P4965" s="268" t="n">
        <x:f>I4965*TOMATO_FERTILIZER+J4965*CARROT_FERTILIZER+K4965*MESCLUN_FERTILIZER</x:f>
        <x:v>29480</x:v>
      </x:c>
      <x:c r="Q4965" s="268" t="n">
        <x:f>MIN(M4965,FARMER_HOURS)*FARMER_RATE+MAX(M4965-FARMER_HOURS,0)*TEMP_RATE</x:f>
        <x:v>62627.59754928105</x:v>
      </x:c>
      <x:c r="R4965" s="268" t="n">
        <x:f>O4965-P4965-Q4965-FIXED_COST</x:f>
        <x:v>29226.402450718953</x:v>
      </x:c>
      <x:c r="S4965" s="139" t="str">
        <x:f>IF(AND(L4965&lt;=TOTAL_BED_CAP,N4965&lt;=TEMP_WORKER_CAP),"YES","NO")</x:f>
        <x:v>YES</x:v>
      </x:c>
      <x:c r="T4965" s="139" t="n">
        <x:f>IF(S4965="YES",R4965,-1E+99)</x:f>
        <x:v>29226.402450718953</x:v>
      </x:c>
    </x:row>
    <x:row r="4966">
      <x:c r="A4966" s="139"/>
      <x:c r="B4966" s="139"/>
      <x:c r="C4966" s="139"/>
      <x:c r="D4966" s="139"/>
      <x:c r="E4966" s="139"/>
      <x:c r="F4966" s="139"/>
      <x:c r="G4966" s="139"/>
      <x:c r="H4966" s="139"/>
      <x:c r="I4966" s="266" t="n">
        <x:f>INT((ROW()-ROW($I$46))/((CARROT_CAP+1)*(MESCLUN_CAP+1)))</x:f>
        <x:v>7</x:v>
      </x:c>
      <x:c r="J4966" s="266" t="n">
        <x:f>MOD(INT((ROW()-ROW($I$46))/(MESCLUN_CAP+1)),CARROT_CAP+1)</x:f>
        <x:v>11</x:v>
      </x:c>
      <x:c r="K4966" s="266" t="n">
        <x:f>MOD(ROW()-ROW($I$46),MESCLUN_CAP+1)</x:f>
        <x:v>22</x:v>
      </x:c>
      <x:c r="L4966" s="266" t="n">
        <x:f>SUM(I4966:K4966)</x:f>
        <x:v>40</x:v>
      </x:c>
      <x:c r="M4966" s="267" t="n">
        <x:f>I4966*TOMATO_HOURS*WEEKS*(1+TOMATO_DIM)^I4966+J4966*CARROT_HOURS*WEEKS*(1+CARROT_DIM)^J4966+K4966*MESCLUN_HOURS*WEEKS*(1+MESCLUN_DIM)^K4966</x:f>
        <x:v>2961.8259660849844</x:v>
      </x:c>
      <x:c r="N4966" s="267" t="n">
        <x:f>MAX(M4966-FARMER_HOURS,0)/TEMP_HOURS_PER_WORKER</x:f>
        <x:v>1.556823587559017</x:v>
      </x:c>
      <x:c r="O4966" s="268" t="n">
        <x:f>I4966*TOMATO_PRICE+J4966*CARROT_PRICE+K4966*MESCLUN_PRICE</x:f>
        <x:v>144034</x:v>
      </x:c>
      <x:c r="P4966" s="268" t="n">
        <x:f>I4966*TOMATO_FERTILIZER+J4966*CARROT_FERTILIZER+K4966*MESCLUN_FERTILIZER</x:f>
        <x:v>30360</x:v>
      </x:c>
      <x:c r="Q4966" s="268" t="n">
        <x:f>MIN(M4966,FARMER_HOURS)*FARMER_RATE+MAX(M4966-FARMER_HOURS,0)*TEMP_RATE</x:f>
        <x:v>63920.58968897542</x:v>
      </x:c>
      <x:c r="R4966" s="268" t="n">
        <x:f>O4966-P4966-Q4966-FIXED_COST</x:f>
        <x:v>29753.410311024578</x:v>
      </x:c>
      <x:c r="S4966" s="139" t="str">
        <x:f>IF(AND(L4966&lt;=TOTAL_BED_CAP,N4966&lt;=TEMP_WORKER_CAP),"YES","NO")</x:f>
        <x:v>YES</x:v>
      </x:c>
      <x:c r="T4966" s="139" t="n">
        <x:f>IF(S4966="YES",R4966,-1E+99)</x:f>
        <x:v>29753.410311024578</x:v>
      </x:c>
    </x:row>
    <x:row r="4967">
      <x:c r="A4967" s="139"/>
      <x:c r="B4967" s="139"/>
      <x:c r="C4967" s="139"/>
      <x:c r="D4967" s="139"/>
      <x:c r="E4967" s="139"/>
      <x:c r="F4967" s="139"/>
      <x:c r="G4967" s="139"/>
      <x:c r="H4967" s="139"/>
      <x:c r="I4967" s="266" t="n">
        <x:f>INT((ROW()-ROW($I$46))/((CARROT_CAP+1)*(MESCLUN_CAP+1)))</x:f>
        <x:v>7</x:v>
      </x:c>
      <x:c r="J4967" s="266" t="n">
        <x:f>MOD(INT((ROW()-ROW($I$46))/(MESCLUN_CAP+1)),CARROT_CAP+1)</x:f>
        <x:v>11</x:v>
      </x:c>
      <x:c r="K4967" s="266" t="n">
        <x:f>MOD(ROW()-ROW($I$46),MESCLUN_CAP+1)</x:f>
        <x:v>23</x:v>
      </x:c>
      <x:c r="L4967" s="266" t="n">
        <x:f>SUM(I4967:K4967)</x:f>
        <x:v>41</x:v>
      </x:c>
      <x:c r="M4967" s="267" t="n">
        <x:f>I4967*TOMATO_HOURS*WEEKS*(1+TOMATO_DIM)^I4967+J4967*CARROT_HOURS*WEEKS*(1+CARROT_DIM)^J4967+K4967*MESCLUN_HOURS*WEEKS*(1+MESCLUN_DIM)^K4967</x:f>
        <x:v>3037.972554942421</x:v>
      </x:c>
      <x:c r="N4967" s="267" t="n">
        <x:f>MAX(M4967-FARMER_HOURS,0)/TEMP_HOURS_PER_WORKER</x:f>
        <x:v>1.6097031631544592</x:v>
      </x:c>
      <x:c r="O4967" s="268" t="n">
        <x:f>I4967*TOMATO_PRICE+J4967*CARROT_PRICE+K4967*MESCLUN_PRICE</x:f>
        <x:v>146734</x:v>
      </x:c>
      <x:c r="P4967" s="268" t="n">
        <x:f>I4967*TOMATO_FERTILIZER+J4967*CARROT_FERTILIZER+K4967*MESCLUN_FERTILIZER</x:f>
        <x:v>31240</x:v>
      </x:c>
      <x:c r="Q4967" s="268" t="n">
        <x:f>MIN(M4967,FARMER_HOURS)*FARMER_RATE+MAX(M4967-FARMER_HOURS,0)*TEMP_RATE</x:f>
        <x:v>65242.579078861476</x:v>
      </x:c>
      <x:c r="R4967" s="268" t="n">
        <x:f>O4967-P4967-Q4967-FIXED_COST</x:f>
        <x:v>30251.420921138524</x:v>
      </x:c>
      <x:c r="S4967" s="139" t="str">
        <x:f>IF(AND(L4967&lt;=TOTAL_BED_CAP,N4967&lt;=TEMP_WORKER_CAP),"YES","NO")</x:f>
        <x:v>YES</x:v>
      </x:c>
      <x:c r="T4967" s="139" t="n">
        <x:f>IF(S4967="YES",R4967,-1E+99)</x:f>
        <x:v>30251.420921138524</x:v>
      </x:c>
    </x:row>
    <x:row r="4968">
      <x:c r="A4968" s="139"/>
      <x:c r="B4968" s="139"/>
      <x:c r="C4968" s="139"/>
      <x:c r="D4968" s="139"/>
      <x:c r="E4968" s="139"/>
      <x:c r="F4968" s="139"/>
      <x:c r="G4968" s="139"/>
      <x:c r="H4968" s="139"/>
      <x:c r="I4968" s="266" t="n">
        <x:f>INT((ROW()-ROW($I$46))/((CARROT_CAP+1)*(MESCLUN_CAP+1)))</x:f>
        <x:v>7</x:v>
      </x:c>
      <x:c r="J4968" s="266" t="n">
        <x:f>MOD(INT((ROW()-ROW($I$46))/(MESCLUN_CAP+1)),CARROT_CAP+1)</x:f>
        <x:v>11</x:v>
      </x:c>
      <x:c r="K4968" s="266" t="n">
        <x:f>MOD(ROW()-ROW($I$46),MESCLUN_CAP+1)</x:f>
        <x:v>24</x:v>
      </x:c>
      <x:c r="L4968" s="266" t="n">
        <x:f>SUM(I4968:K4968)</x:f>
        <x:v>42</x:v>
      </x:c>
      <x:c r="M4968" s="267" t="n">
        <x:f>I4968*TOMATO_HOURS*WEEKS*(1+TOMATO_DIM)^I4968+J4968*CARROT_HOURS*WEEKS*(1+CARROT_DIM)^J4968+K4968*MESCLUN_HOURS*WEEKS*(1+MESCLUN_DIM)^K4968</x:f>
        <x:v>3115.8195045219163</x:v>
      </x:c>
      <x:c r="N4968" s="267" t="n">
        <x:f>MAX(M4968-FARMER_HOURS,0)/TEMP_HOURS_PER_WORKER</x:f>
        <x:v>1.6637635448068864</x:v>
      </x:c>
      <x:c r="O4968" s="268" t="n">
        <x:f>I4968*TOMATO_PRICE+J4968*CARROT_PRICE+K4968*MESCLUN_PRICE</x:f>
        <x:v>149434</x:v>
      </x:c>
      <x:c r="P4968" s="268" t="n">
        <x:f>I4968*TOMATO_FERTILIZER+J4968*CARROT_FERTILIZER+K4968*MESCLUN_FERTILIZER</x:f>
        <x:v>32120</x:v>
      </x:c>
      <x:c r="Q4968" s="268" t="n">
        <x:f>MIN(M4968,FARMER_HOURS)*FARMER_RATE+MAX(M4968-FARMER_HOURS,0)*TEMP_RATE</x:f>
        <x:v>66594.08862017216</x:v>
      </x:c>
      <x:c r="R4968" s="268" t="n">
        <x:f>O4968-P4968-Q4968-FIXED_COST</x:f>
        <x:v>30719.91137982784</x:v>
      </x:c>
      <x:c r="S4968" s="139" t="str">
        <x:f>IF(AND(L4968&lt;=TOTAL_BED_CAP,N4968&lt;=TEMP_WORKER_CAP),"YES","NO")</x:f>
        <x:v>YES</x:v>
      </x:c>
      <x:c r="T4968" s="139" t="n">
        <x:f>IF(S4968="YES",R4968,-1E+99)</x:f>
        <x:v>30719.91137982784</x:v>
      </x:c>
    </x:row>
    <x:row r="4969">
      <x:c r="A4969" s="139"/>
      <x:c r="B4969" s="139"/>
      <x:c r="C4969" s="139"/>
      <x:c r="D4969" s="139"/>
      <x:c r="E4969" s="139"/>
      <x:c r="F4969" s="139"/>
      <x:c r="G4969" s="139"/>
      <x:c r="H4969" s="139"/>
      <x:c r="I4969" s="266" t="n">
        <x:f>INT((ROW()-ROW($I$46))/((CARROT_CAP+1)*(MESCLUN_CAP+1)))</x:f>
        <x:v>7</x:v>
      </x:c>
      <x:c r="J4969" s="266" t="n">
        <x:f>MOD(INT((ROW()-ROW($I$46))/(MESCLUN_CAP+1)),CARROT_CAP+1)</x:f>
        <x:v>11</x:v>
      </x:c>
      <x:c r="K4969" s="266" t="n">
        <x:f>MOD(ROW()-ROW($I$46),MESCLUN_CAP+1)</x:f>
        <x:v>25</x:v>
      </x:c>
      <x:c r="L4969" s="266" t="n">
        <x:f>SUM(I4969:K4969)</x:f>
        <x:v>43</x:v>
      </x:c>
      <x:c r="M4969" s="267" t="n">
        <x:f>I4969*TOMATO_HOURS*WEEKS*(1+TOMATO_DIM)^I4969+J4969*CARROT_HOURS*WEEKS*(1+CARROT_DIM)^J4969+K4969*MESCLUN_HOURS*WEEKS*(1+MESCLUN_DIM)^K4969</x:f>
        <x:v>3195.3974259370143</x:v>
      </x:c>
      <x:c r="N4969" s="267" t="n">
        <x:f>MAX(M4969-FARMER_HOURS,0)/TEMP_HOURS_PER_WORKER</x:f>
        <x:v>1.7190259902340377</x:v>
      </x:c>
      <x:c r="O4969" s="268" t="n">
        <x:f>I4969*TOMATO_PRICE+J4969*CARROT_PRICE+K4969*MESCLUN_PRICE</x:f>
        <x:v>152134</x:v>
      </x:c>
      <x:c r="P4969" s="268" t="n">
        <x:f>I4969*TOMATO_FERTILIZER+J4969*CARROT_FERTILIZER+K4969*MESCLUN_FERTILIZER</x:f>
        <x:v>33000</x:v>
      </x:c>
      <x:c r="Q4969" s="268" t="n">
        <x:f>MIN(M4969,FARMER_HOURS)*FARMER_RATE+MAX(M4969-FARMER_HOURS,0)*TEMP_RATE</x:f>
        <x:v>67975.64975585094</x:v>
      </x:c>
      <x:c r="R4969" s="268" t="n">
        <x:f>O4969-P4969-Q4969-FIXED_COST</x:f>
        <x:v>31158.350244149056</x:v>
      </x:c>
      <x:c r="S4969" s="139" t="str">
        <x:f>IF(AND(L4969&lt;=TOTAL_BED_CAP,N4969&lt;=TEMP_WORKER_CAP),"YES","NO")</x:f>
        <x:v>YES</x:v>
      </x:c>
      <x:c r="T4969" s="139" t="n">
        <x:f>IF(S4969="YES",R4969,-1E+99)</x:f>
        <x:v>31158.350244149056</x:v>
      </x:c>
    </x:row>
    <x:row r="4970">
      <x:c r="A4970" s="139"/>
      <x:c r="B4970" s="139"/>
      <x:c r="C4970" s="139"/>
      <x:c r="D4970" s="139"/>
      <x:c r="E4970" s="139"/>
      <x:c r="F4970" s="139"/>
      <x:c r="G4970" s="139"/>
      <x:c r="H4970" s="139"/>
      <x:c r="I4970" s="266" t="n">
        <x:f>INT((ROW()-ROW($I$46))/((CARROT_CAP+1)*(MESCLUN_CAP+1)))</x:f>
        <x:v>7</x:v>
      </x:c>
      <x:c r="J4970" s="266" t="n">
        <x:f>MOD(INT((ROW()-ROW($I$46))/(MESCLUN_CAP+1)),CARROT_CAP+1)</x:f>
        <x:v>11</x:v>
      </x:c>
      <x:c r="K4970" s="266" t="n">
        <x:f>MOD(ROW()-ROW($I$46),MESCLUN_CAP+1)</x:f>
        <x:v>26</x:v>
      </x:c>
      <x:c r="L4970" s="266" t="n">
        <x:f>SUM(I4970:K4970)</x:f>
        <x:v>44</x:v>
      </x:c>
      <x:c r="M4970" s="267" t="n">
        <x:f>I4970*TOMATO_HOURS*WEEKS*(1+TOMATO_DIM)^I4970+J4970*CARROT_HOURS*WEEKS*(1+CARROT_DIM)^J4970+K4970*MESCLUN_HOURS*WEEKS*(1+MESCLUN_DIM)^K4970</x:f>
        <x:v>3276.737429897731</x:v>
      </x:c>
      <x:c r="N4970" s="267" t="n">
        <x:f>MAX(M4970-FARMER_HOURS,0)/TEMP_HOURS_PER_WORKER</x:f>
        <x:v>1.7755121040956465</x:v>
      </x:c>
      <x:c r="O4970" s="268" t="n">
        <x:f>I4970*TOMATO_PRICE+J4970*CARROT_PRICE+K4970*MESCLUN_PRICE</x:f>
        <x:v>154834</x:v>
      </x:c>
      <x:c r="P4970" s="268" t="n">
        <x:f>I4970*TOMATO_FERTILIZER+J4970*CARROT_FERTILIZER+K4970*MESCLUN_FERTILIZER</x:f>
        <x:v>33880</x:v>
      </x:c>
      <x:c r="Q4970" s="268" t="n">
        <x:f>MIN(M4970,FARMER_HOURS)*FARMER_RATE+MAX(M4970-FARMER_HOURS,0)*TEMP_RATE</x:f>
        <x:v>69387.80260239117</x:v>
      </x:c>
      <x:c r="R4970" s="268" t="n">
        <x:f>O4970-P4970-Q4970-FIXED_COST</x:f>
        <x:v>31566.197397608834</x:v>
      </x:c>
      <x:c r="S4970" s="139" t="str">
        <x:f>IF(AND(L4970&lt;=TOTAL_BED_CAP,N4970&lt;=TEMP_WORKER_CAP),"YES","NO")</x:f>
        <x:v>YES</x:v>
      </x:c>
      <x:c r="T4970" s="139" t="n">
        <x:f>IF(S4970="YES",R4970,-1E+99)</x:f>
        <x:v>31566.197397608834</x:v>
      </x:c>
    </x:row>
    <x:row r="4971">
      <x:c r="A4971" s="139"/>
      <x:c r="B4971" s="139"/>
      <x:c r="C4971" s="139"/>
      <x:c r="D4971" s="139"/>
      <x:c r="E4971" s="139"/>
      <x:c r="F4971" s="139"/>
      <x:c r="G4971" s="139"/>
      <x:c r="H4971" s="139"/>
      <x:c r="I4971" s="266" t="n">
        <x:f>INT((ROW()-ROW($I$46))/((CARROT_CAP+1)*(MESCLUN_CAP+1)))</x:f>
        <x:v>7</x:v>
      </x:c>
      <x:c r="J4971" s="266" t="n">
        <x:f>MOD(INT((ROW()-ROW($I$46))/(MESCLUN_CAP+1)),CARROT_CAP+1)</x:f>
        <x:v>11</x:v>
      </x:c>
      <x:c r="K4971" s="266" t="n">
        <x:f>MOD(ROW()-ROW($I$46),MESCLUN_CAP+1)</x:f>
        <x:v>27</x:v>
      </x:c>
      <x:c r="L4971" s="266" t="n">
        <x:f>SUM(I4971:K4971)</x:f>
        <x:v>45</x:v>
      </x:c>
      <x:c r="M4971" s="267" t="n">
        <x:f>I4971*TOMATO_HOURS*WEEKS*(1+TOMATO_DIM)^I4971+J4971*CARROT_HOURS*WEEKS*(1+CARROT_DIM)^J4971+K4971*MESCLUN_HOURS*WEEKS*(1+MESCLUN_DIM)^K4971</x:f>
        <x:v>3359.8711344174885</x:v>
      </x:c>
      <x:c r="N4971" s="267" t="n">
        <x:f>MAX(M4971-FARMER_HOURS,0)/TEMP_HOURS_PER_WORKER</x:f>
        <x:v>1.833243843345478</x:v>
      </x:c>
      <x:c r="O4971" s="268" t="n">
        <x:f>I4971*TOMATO_PRICE+J4971*CARROT_PRICE+K4971*MESCLUN_PRICE</x:f>
        <x:v>157534</x:v>
      </x:c>
      <x:c r="P4971" s="268" t="n">
        <x:f>I4971*TOMATO_FERTILIZER+J4971*CARROT_FERTILIZER+K4971*MESCLUN_FERTILIZER</x:f>
        <x:v>34760</x:v>
      </x:c>
      <x:c r="Q4971" s="268" t="n">
        <x:f>MIN(M4971,FARMER_HOURS)*FARMER_RATE+MAX(M4971-FARMER_HOURS,0)*TEMP_RATE</x:f>
        <x:v>70831.09608363695</x:v>
      </x:c>
      <x:c r="R4971" s="268" t="n">
        <x:f>O4971-P4971-Q4971-FIXED_COST</x:f>
        <x:v>31942.90391636305</x:v>
      </x:c>
      <x:c r="S4971" s="139" t="str">
        <x:f>IF(AND(L4971&lt;=TOTAL_BED_CAP,N4971&lt;=TEMP_WORKER_CAP),"YES","NO")</x:f>
        <x:v>YES</x:v>
      </x:c>
      <x:c r="T4971" s="139" t="n">
        <x:f>IF(S4971="YES",R4971,-1E+99)</x:f>
        <x:v>31942.90391636305</x:v>
      </x:c>
    </x:row>
    <x:row r="4972">
      <x:c r="A4972" s="139"/>
      <x:c r="B4972" s="139"/>
      <x:c r="C4972" s="139"/>
      <x:c r="D4972" s="139"/>
      <x:c r="E4972" s="139"/>
      <x:c r="F4972" s="139"/>
      <x:c r="G4972" s="139"/>
      <x:c r="H4972" s="139"/>
      <x:c r="I4972" s="266" t="n">
        <x:f>INT((ROW()-ROW($I$46))/((CARROT_CAP+1)*(MESCLUN_CAP+1)))</x:f>
        <x:v>7</x:v>
      </x:c>
      <x:c r="J4972" s="266" t="n">
        <x:f>MOD(INT((ROW()-ROW($I$46))/(MESCLUN_CAP+1)),CARROT_CAP+1)</x:f>
        <x:v>11</x:v>
      </x:c>
      <x:c r="K4972" s="266" t="n">
        <x:f>MOD(ROW()-ROW($I$46),MESCLUN_CAP+1)</x:f>
        <x:v>28</x:v>
      </x:c>
      <x:c r="L4972" s="266" t="n">
        <x:f>SUM(I4972:K4972)</x:f>
        <x:v>46</x:v>
      </x:c>
      <x:c r="M4972" s="267" t="n">
        <x:f>I4972*TOMATO_HOURS*WEEKS*(1+TOMATO_DIM)^I4972+J4972*CARROT_HOURS*WEEKS*(1+CARROT_DIM)^J4972+K4972*MESCLUN_HOURS*WEEKS*(1+MESCLUN_DIM)^K4972</x:f>
        <x:v>3444.830672634642</x:v>
      </x:c>
      <x:c r="N4972" s="267" t="n">
        <x:f>MAX(M4972-FARMER_HOURS,0)/TEMP_HOURS_PER_WORKER</x:f>
        <x:v>1.8922435226629457</x:v>
      </x:c>
      <x:c r="O4972" s="268" t="n">
        <x:f>I4972*TOMATO_PRICE+J4972*CARROT_PRICE+K4972*MESCLUN_PRICE</x:f>
        <x:v>160234</x:v>
      </x:c>
      <x:c r="P4972" s="268" t="n">
        <x:f>I4972*TOMATO_FERTILIZER+J4972*CARROT_FERTILIZER+K4972*MESCLUN_FERTILIZER</x:f>
        <x:v>35640</x:v>
      </x:c>
      <x:c r="Q4972" s="268" t="n">
        <x:f>MIN(M4972,FARMER_HOURS)*FARMER_RATE+MAX(M4972-FARMER_HOURS,0)*TEMP_RATE</x:f>
        <x:v>72306.08806657363</x:v>
      </x:c>
      <x:c r="R4972" s="268" t="n">
        <x:f>O4972-P4972-Q4972-FIXED_COST</x:f>
        <x:v>32287.911933426367</x:v>
      </x:c>
      <x:c r="S4972" s="139" t="str">
        <x:f>IF(AND(L4972&lt;=TOTAL_BED_CAP,N4972&lt;=TEMP_WORKER_CAP),"YES","NO")</x:f>
        <x:v>YES</x:v>
      </x:c>
      <x:c r="T4972" s="139" t="n">
        <x:f>IF(S4972="YES",R4972,-1E+99)</x:f>
        <x:v>32287.911933426367</x:v>
      </x:c>
    </x:row>
    <x:row r="4973">
      <x:c r="A4973" s="139"/>
      <x:c r="B4973" s="139"/>
      <x:c r="C4973" s="139"/>
      <x:c r="D4973" s="139"/>
      <x:c r="E4973" s="139"/>
      <x:c r="F4973" s="139"/>
      <x:c r="G4973" s="139"/>
      <x:c r="H4973" s="139"/>
      <x:c r="I4973" s="266" t="n">
        <x:f>INT((ROW()-ROW($I$46))/((CARROT_CAP+1)*(MESCLUN_CAP+1)))</x:f>
        <x:v>7</x:v>
      </x:c>
      <x:c r="J4973" s="266" t="n">
        <x:f>MOD(INT((ROW()-ROW($I$46))/(MESCLUN_CAP+1)),CARROT_CAP+1)</x:f>
        <x:v>11</x:v>
      </x:c>
      <x:c r="K4973" s="266" t="n">
        <x:f>MOD(ROW()-ROW($I$46),MESCLUN_CAP+1)</x:f>
        <x:v>29</x:v>
      </x:c>
      <x:c r="L4973" s="266" t="n">
        <x:f>SUM(I4973:K4973)</x:f>
        <x:v>47</x:v>
      </x:c>
      <x:c r="M4973" s="267" t="n">
        <x:f>I4973*TOMATO_HOURS*WEEKS*(1+TOMATO_DIM)^I4973+J4973*CARROT_HOURS*WEEKS*(1+CARROT_DIM)^J4973+K4973*MESCLUN_HOURS*WEEKS*(1+MESCLUN_DIM)^K4973</x:f>
        <x:v>3531.648700750295</x:v>
      </x:c>
      <x:c r="N4973" s="267" t="n">
        <x:f>MAX(M4973-FARMER_HOURS,0)/TEMP_HOURS_PER_WORKER</x:f>
        <x:v>1.9525338199654827</x:v>
      </x:c>
      <x:c r="O4973" s="268" t="n">
        <x:f>I4973*TOMATO_PRICE+J4973*CARROT_PRICE+K4973*MESCLUN_PRICE</x:f>
        <x:v>162934</x:v>
      </x:c>
      <x:c r="P4973" s="268" t="n">
        <x:f>I4973*TOMATO_FERTILIZER+J4973*CARROT_FERTILIZER+K4973*MESCLUN_FERTILIZER</x:f>
        <x:v>36520</x:v>
      </x:c>
      <x:c r="Q4973" s="268" t="n">
        <x:f>MIN(M4973,FARMER_HOURS)*FARMER_RATE+MAX(M4973-FARMER_HOURS,0)*TEMP_RATE</x:f>
        <x:v>73813.34549913707</x:v>
      </x:c>
      <x:c r="R4973" s="268" t="n">
        <x:f>O4973-P4973-Q4973-FIXED_COST</x:f>
        <x:v>32600.654500862933</x:v>
      </x:c>
      <x:c r="S4973" s="139" t="str">
        <x:f>IF(AND(L4973&lt;=TOTAL_BED_CAP,N4973&lt;=TEMP_WORKER_CAP),"YES","NO")</x:f>
        <x:v>YES</x:v>
      </x:c>
      <x:c r="T4973" s="139" t="n">
        <x:f>IF(S4973="YES",R4973,-1E+99)</x:f>
        <x:v>32600.654500862933</x:v>
      </x:c>
    </x:row>
    <x:row r="4974">
      <x:c r="A4974" s="139"/>
      <x:c r="B4974" s="139"/>
      <x:c r="C4974" s="139"/>
      <x:c r="D4974" s="139"/>
      <x:c r="E4974" s="139"/>
      <x:c r="F4974" s="139"/>
      <x:c r="G4974" s="139"/>
      <x:c r="H4974" s="139"/>
      <x:c r="I4974" s="266" t="n">
        <x:f>INT((ROW()-ROW($I$46))/((CARROT_CAP+1)*(MESCLUN_CAP+1)))</x:f>
        <x:v>7</x:v>
      </x:c>
      <x:c r="J4974" s="266" t="n">
        <x:f>MOD(INT((ROW()-ROW($I$46))/(MESCLUN_CAP+1)),CARROT_CAP+1)</x:f>
        <x:v>11</x:v>
      </x:c>
      <x:c r="K4974" s="266" t="n">
        <x:f>MOD(ROW()-ROW($I$46),MESCLUN_CAP+1)</x:f>
        <x:v>30</x:v>
      </x:c>
      <x:c r="L4974" s="266" t="n">
        <x:f>SUM(I4974:K4974)</x:f>
        <x:v>48</x:v>
      </x:c>
      <x:c r="M4974" s="267" t="n">
        <x:f>I4974*TOMATO_HOURS*WEEKS*(1+TOMATO_DIM)^I4974+J4974*CARROT_HOURS*WEEKS*(1+CARROT_DIM)^J4974+K4974*MESCLUN_HOURS*WEEKS*(1+MESCLUN_DIM)^K4974</x:f>
        <x:v>3620.358406084065</x:v>
      </x:c>
      <x:c r="N4974" s="267" t="n">
        <x:f>MAX(M4974-FARMER_HOURS,0)/TEMP_HOURS_PER_WORKER</x:f>
        <x:v>2.014137782002823</x:v>
      </x:c>
      <x:c r="O4974" s="268" t="n">
        <x:f>I4974*TOMATO_PRICE+J4974*CARROT_PRICE+K4974*MESCLUN_PRICE</x:f>
        <x:v>165634</x:v>
      </x:c>
      <x:c r="P4974" s="268" t="n">
        <x:f>I4974*TOMATO_FERTILIZER+J4974*CARROT_FERTILIZER+K4974*MESCLUN_FERTILIZER</x:f>
        <x:v>37400</x:v>
      </x:c>
      <x:c r="Q4974" s="268" t="n">
        <x:f>MIN(M4974,FARMER_HOURS)*FARMER_RATE+MAX(M4974-FARMER_HOURS,0)*TEMP_RATE</x:f>
        <x:v>75353.44455007056</x:v>
      </x:c>
      <x:c r="R4974" s="268" t="n">
        <x:f>O4974-P4974-Q4974-FIXED_COST</x:f>
        <x:v>32880.55544992944</x:v>
      </x:c>
      <x:c r="S4974" s="139" t="str">
        <x:f>IF(AND(L4974&lt;=TOTAL_BED_CAP,N4974&lt;=TEMP_WORKER_CAP),"YES","NO")</x:f>
        <x:v>YES</x:v>
      </x:c>
      <x:c r="T4974" s="139" t="n">
        <x:f>IF(S4974="YES",R4974,-1E+99)</x:f>
        <x:v>32880.55544992944</x:v>
      </x:c>
    </x:row>
    <x:row r="4975">
      <x:c r="A4975" s="139"/>
      <x:c r="B4975" s="139"/>
      <x:c r="C4975" s="139"/>
      <x:c r="D4975" s="139"/>
      <x:c r="E4975" s="139"/>
      <x:c r="F4975" s="139"/>
      <x:c r="G4975" s="139"/>
      <x:c r="H4975" s="139"/>
      <x:c r="I4975" s="266" t="n">
        <x:f>INT((ROW()-ROW($I$46))/((CARROT_CAP+1)*(MESCLUN_CAP+1)))</x:f>
        <x:v>7</x:v>
      </x:c>
      <x:c r="J4975" s="266" t="n">
        <x:f>MOD(INT((ROW()-ROW($I$46))/(MESCLUN_CAP+1)),CARROT_CAP+1)</x:f>
        <x:v>12</x:v>
      </x:c>
      <x:c r="K4975" s="266" t="n">
        <x:f>MOD(ROW()-ROW($I$46),MESCLUN_CAP+1)</x:f>
        <x:v>0</x:v>
      </x:c>
      <x:c r="L4975" s="266" t="n">
        <x:f>SUM(I4975:K4975)</x:f>
        <x:v>19</x:v>
      </x:c>
      <x:c r="M4975" s="267" t="n">
        <x:f>I4975*TOMATO_HOURS*WEEKS*(1+TOMATO_DIM)^I4975+J4975*CARROT_HOURS*WEEKS*(1+CARROT_DIM)^J4975+K4975*MESCLUN_HOURS*WEEKS*(1+MESCLUN_DIM)^K4975</x:f>
        <x:v>1711.8517497286675</x:v>
      </x:c>
      <x:c r="N4975" s="267" t="n">
        <x:f>MAX(M4975-FARMER_HOURS,0)/TEMP_HOURS_PER_WORKER</x:f>
        <x:v>0.6887859373115747</x:v>
      </x:c>
      <x:c r="O4975" s="268" t="n">
        <x:f>I4975*TOMATO_PRICE+J4975*CARROT_PRICE+K4975*MESCLUN_PRICE</x:f>
        <x:v>86728</x:v>
      </x:c>
      <x:c r="P4975" s="268" t="n">
        <x:f>I4975*TOMATO_FERTILIZER+J4975*CARROT_FERTILIZER+K4975*MESCLUN_FERTILIZER</x:f>
        <x:v>11440</x:v>
      </x:c>
      <x:c r="Q4975" s="268" t="n">
        <x:f>MIN(M4975,FARMER_HOURS)*FARMER_RATE+MAX(M4975-FARMER_HOURS,0)*TEMP_RATE</x:f>
        <x:v>42219.64843278937</x:v>
      </x:c>
      <x:c r="R4975" s="268" t="n">
        <x:f>O4975-P4975-Q4975-FIXED_COST</x:f>
        <x:v>13068.35156721063</x:v>
      </x:c>
      <x:c r="S4975" s="139" t="str">
        <x:f>IF(AND(L4975&lt;=TOTAL_BED_CAP,N4975&lt;=TEMP_WORKER_CAP),"YES","NO")</x:f>
        <x:v>YES</x:v>
      </x:c>
      <x:c r="T4975" s="139" t="n">
        <x:f>IF(S4975="YES",R4975,-1E+99)</x:f>
        <x:v>13068.35156721063</x:v>
      </x:c>
    </x:row>
    <x:row r="4976">
      <x:c r="A4976" s="139"/>
      <x:c r="B4976" s="139"/>
      <x:c r="C4976" s="139"/>
      <x:c r="D4976" s="139"/>
      <x:c r="E4976" s="139"/>
      <x:c r="F4976" s="139"/>
      <x:c r="G4976" s="139"/>
      <x:c r="H4976" s="139"/>
      <x:c r="I4976" s="266" t="n">
        <x:f>INT((ROW()-ROW($I$46))/((CARROT_CAP+1)*(MESCLUN_CAP+1)))</x:f>
        <x:v>7</x:v>
      </x:c>
      <x:c r="J4976" s="266" t="n">
        <x:f>MOD(INT((ROW()-ROW($I$46))/(MESCLUN_CAP+1)),CARROT_CAP+1)</x:f>
        <x:v>12</x:v>
      </x:c>
      <x:c r="K4976" s="266" t="n">
        <x:f>MOD(ROW()-ROW($I$46),MESCLUN_CAP+1)</x:f>
        <x:v>1</x:v>
      </x:c>
      <x:c r="L4976" s="266" t="n">
        <x:f>SUM(I4976:K4976)</x:f>
        <x:v>20</x:v>
      </x:c>
      <x:c r="M4976" s="267" t="n">
        <x:f>I4976*TOMATO_HOURS*WEEKS*(1+TOMATO_DIM)^I4976+J4976*CARROT_HOURS*WEEKS*(1+CARROT_DIM)^J4976+K4976*MESCLUN_HOURS*WEEKS*(1+MESCLUN_DIM)^K4976</x:f>
        <x:v>1757.4142497286675</x:v>
      </x:c>
      <x:c r="N4976" s="267" t="n">
        <x:f>MAX(M4976-FARMER_HOURS,0)/TEMP_HOURS_PER_WORKER</x:f>
        <x:v>0.7204265623115746</x:v>
      </x:c>
      <x:c r="O4976" s="268" t="n">
        <x:f>I4976*TOMATO_PRICE+J4976*CARROT_PRICE+K4976*MESCLUN_PRICE</x:f>
        <x:v>89428</x:v>
      </x:c>
      <x:c r="P4976" s="268" t="n">
        <x:f>I4976*TOMATO_FERTILIZER+J4976*CARROT_FERTILIZER+K4976*MESCLUN_FERTILIZER</x:f>
        <x:v>12320</x:v>
      </x:c>
      <x:c r="Q4976" s="268" t="n">
        <x:f>MIN(M4976,FARMER_HOURS)*FARMER_RATE+MAX(M4976-FARMER_HOURS,0)*TEMP_RATE</x:f>
        <x:v>43010.66405778937</x:v>
      </x:c>
      <x:c r="R4976" s="268" t="n">
        <x:f>O4976-P4976-Q4976-FIXED_COST</x:f>
        <x:v>14097.33594221063</x:v>
      </x:c>
      <x:c r="S4976" s="139" t="str">
        <x:f>IF(AND(L4976&lt;=TOTAL_BED_CAP,N4976&lt;=TEMP_WORKER_CAP),"YES","NO")</x:f>
        <x:v>YES</x:v>
      </x:c>
      <x:c r="T4976" s="139" t="n">
        <x:f>IF(S4976="YES",R4976,-1E+99)</x:f>
        <x:v>14097.33594221063</x:v>
      </x:c>
    </x:row>
    <x:row r="4977">
      <x:c r="A4977" s="139"/>
      <x:c r="B4977" s="139"/>
      <x:c r="C4977" s="139"/>
      <x:c r="D4977" s="139"/>
      <x:c r="E4977" s="139"/>
      <x:c r="F4977" s="139"/>
      <x:c r="G4977" s="139"/>
      <x:c r="H4977" s="139"/>
      <x:c r="I4977" s="266" t="n">
        <x:f>INT((ROW()-ROW($I$46))/((CARROT_CAP+1)*(MESCLUN_CAP+1)))</x:f>
        <x:v>7</x:v>
      </x:c>
      <x:c r="J4977" s="266" t="n">
        <x:f>MOD(INT((ROW()-ROW($I$46))/(MESCLUN_CAP+1)),CARROT_CAP+1)</x:f>
        <x:v>12</x:v>
      </x:c>
      <x:c r="K4977" s="266" t="n">
        <x:f>MOD(ROW()-ROW($I$46),MESCLUN_CAP+1)</x:f>
        <x:v>2</x:v>
      </x:c>
      <x:c r="L4977" s="266" t="n">
        <x:f>SUM(I4977:K4977)</x:f>
        <x:v>21</x:v>
      </x:c>
      <x:c r="M4977" s="267" t="n">
        <x:f>I4977*TOMATO_HOURS*WEEKS*(1+TOMATO_DIM)^I4977+J4977*CARROT_HOURS*WEEKS*(1+CARROT_DIM)^J4977+K4977*MESCLUN_HOURS*WEEKS*(1+MESCLUN_DIM)^K4977</x:f>
        <x:v>1804.1158122286674</x:v>
      </x:c>
      <x:c r="N4977" s="267" t="n">
        <x:f>MAX(M4977-FARMER_HOURS,0)/TEMP_HOURS_PER_WORKER</x:f>
        <x:v>0.7528582029365746</x:v>
      </x:c>
      <x:c r="O4977" s="268" t="n">
        <x:f>I4977*TOMATO_PRICE+J4977*CARROT_PRICE+K4977*MESCLUN_PRICE</x:f>
        <x:v>92128</x:v>
      </x:c>
      <x:c r="P4977" s="268" t="n">
        <x:f>I4977*TOMATO_FERTILIZER+J4977*CARROT_FERTILIZER+K4977*MESCLUN_FERTILIZER</x:f>
        <x:v>13200</x:v>
      </x:c>
      <x:c r="Q4977" s="268" t="n">
        <x:f>MIN(M4977,FARMER_HOURS)*FARMER_RATE+MAX(M4977-FARMER_HOURS,0)*TEMP_RATE</x:f>
        <x:v>43821.45507341436</x:v>
      </x:c>
      <x:c r="R4977" s="268" t="n">
        <x:f>O4977-P4977-Q4977-FIXED_COST</x:f>
        <x:v>15106.544926585637</x:v>
      </x:c>
      <x:c r="S4977" s="139" t="str">
        <x:f>IF(AND(L4977&lt;=TOTAL_BED_CAP,N4977&lt;=TEMP_WORKER_CAP),"YES","NO")</x:f>
        <x:v>YES</x:v>
      </x:c>
      <x:c r="T4977" s="139" t="n">
        <x:f>IF(S4977="YES",R4977,-1E+99)</x:f>
        <x:v>15106.544926585637</x:v>
      </x:c>
    </x:row>
    <x:row r="4978">
      <x:c r="A4978" s="139"/>
      <x:c r="B4978" s="139"/>
      <x:c r="C4978" s="139"/>
      <x:c r="D4978" s="139"/>
      <x:c r="E4978" s="139"/>
      <x:c r="F4978" s="139"/>
      <x:c r="G4978" s="139"/>
      <x:c r="H4978" s="139"/>
      <x:c r="I4978" s="266" t="n">
        <x:f>INT((ROW()-ROW($I$46))/((CARROT_CAP+1)*(MESCLUN_CAP+1)))</x:f>
        <x:v>7</x:v>
      </x:c>
      <x:c r="J4978" s="266" t="n">
        <x:f>MOD(INT((ROW()-ROW($I$46))/(MESCLUN_CAP+1)),CARROT_CAP+1)</x:f>
        <x:v>12</x:v>
      </x:c>
      <x:c r="K4978" s="266" t="n">
        <x:f>MOD(ROW()-ROW($I$46),MESCLUN_CAP+1)</x:f>
        <x:v>3</x:v>
      </x:c>
      <x:c r="L4978" s="266" t="n">
        <x:f>SUM(I4978:K4978)</x:f>
        <x:v>22</x:v>
      </x:c>
      <x:c r="M4978" s="267" t="n">
        <x:f>I4978*TOMATO_HOURS*WEEKS*(1+TOMATO_DIM)^I4978+J4978*CARROT_HOURS*WEEKS*(1+CARROT_DIM)^J4978+K4978*MESCLUN_HOURS*WEEKS*(1+MESCLUN_DIM)^K4978</x:f>
        <x:v>1851.9777946505426</x:v>
      </x:c>
      <x:c r="N4978" s="267" t="n">
        <x:f>MAX(M4978-FARMER_HOURS,0)/TEMP_HOURS_PER_WORKER</x:f>
        <x:v>0.7860956907295434</x:v>
      </x:c>
      <x:c r="O4978" s="268" t="n">
        <x:f>I4978*TOMATO_PRICE+J4978*CARROT_PRICE+K4978*MESCLUN_PRICE</x:f>
        <x:v>94828</x:v>
      </x:c>
      <x:c r="P4978" s="268" t="n">
        <x:f>I4978*TOMATO_FERTILIZER+J4978*CARROT_FERTILIZER+K4978*MESCLUN_FERTILIZER</x:f>
        <x:v>14080</x:v>
      </x:c>
      <x:c r="Q4978" s="268" t="n">
        <x:f>MIN(M4978,FARMER_HOURS)*FARMER_RATE+MAX(M4978-FARMER_HOURS,0)*TEMP_RATE</x:f>
        <x:v>44652.39226823859</x:v>
      </x:c>
      <x:c r="R4978" s="268" t="n">
        <x:f>O4978-P4978-Q4978-FIXED_COST</x:f>
        <x:v>16095.60773176141</x:v>
      </x:c>
      <x:c r="S4978" s="139" t="str">
        <x:f>IF(AND(L4978&lt;=TOTAL_BED_CAP,N4978&lt;=TEMP_WORKER_CAP),"YES","NO")</x:f>
        <x:v>YES</x:v>
      </x:c>
      <x:c r="T4978" s="139" t="n">
        <x:f>IF(S4978="YES",R4978,-1E+99)</x:f>
        <x:v>16095.60773176141</x:v>
      </x:c>
    </x:row>
    <x:row r="4979">
      <x:c r="A4979" s="139"/>
      <x:c r="B4979" s="139"/>
      <x:c r="C4979" s="139"/>
      <x:c r="D4979" s="139"/>
      <x:c r="E4979" s="139"/>
      <x:c r="F4979" s="139"/>
      <x:c r="G4979" s="139"/>
      <x:c r="H4979" s="139"/>
      <x:c r="I4979" s="266" t="n">
        <x:f>INT((ROW()-ROW($I$46))/((CARROT_CAP+1)*(MESCLUN_CAP+1)))</x:f>
        <x:v>7</x:v>
      </x:c>
      <x:c r="J4979" s="266" t="n">
        <x:f>MOD(INT((ROW()-ROW($I$46))/(MESCLUN_CAP+1)),CARROT_CAP+1)</x:f>
        <x:v>12</x:v>
      </x:c>
      <x:c r="K4979" s="266" t="n">
        <x:f>MOD(ROW()-ROW($I$46),MESCLUN_CAP+1)</x:f>
        <x:v>4</x:v>
      </x:c>
      <x:c r="L4979" s="266" t="n">
        <x:f>SUM(I4979:K4979)</x:f>
        <x:v>23</x:v>
      </x:c>
      <x:c r="M4979" s="267" t="n">
        <x:f>I4979*TOMATO_HOURS*WEEKS*(1+TOMATO_DIM)^I4979+J4979*CARROT_HOURS*WEEKS*(1+CARROT_DIM)^J4979+K4979*MESCLUN_HOURS*WEEKS*(1+MESCLUN_DIM)^K4979</x:f>
        <x:v>1901.0219103731988</x:v>
      </x:c>
      <x:c r="N4979" s="267" t="n">
        <x:f>MAX(M4979-FARMER_HOURS,0)/TEMP_HOURS_PER_WORKER</x:f>
        <x:v>0.8201541044258325</x:v>
      </x:c>
      <x:c r="O4979" s="268" t="n">
        <x:f>I4979*TOMATO_PRICE+J4979*CARROT_PRICE+K4979*MESCLUN_PRICE</x:f>
        <x:v>97528</x:v>
      </x:c>
      <x:c r="P4979" s="268" t="n">
        <x:f>I4979*TOMATO_FERTILIZER+J4979*CARROT_FERTILIZER+K4979*MESCLUN_FERTILIZER</x:f>
        <x:v>14960</x:v>
      </x:c>
      <x:c r="Q4979" s="268" t="n">
        <x:f>MIN(M4979,FARMER_HOURS)*FARMER_RATE+MAX(M4979-FARMER_HOURS,0)*TEMP_RATE</x:f>
        <x:v>45503.852610645816</x:v>
      </x:c>
      <x:c r="R4979" s="268" t="n">
        <x:f>O4979-P4979-Q4979-FIXED_COST</x:f>
        <x:v>17064.147389354184</x:v>
      </x:c>
      <x:c r="S4979" s="139" t="str">
        <x:f>IF(AND(L4979&lt;=TOTAL_BED_CAP,N4979&lt;=TEMP_WORKER_CAP),"YES","NO")</x:f>
        <x:v>YES</x:v>
      </x:c>
      <x:c r="T4979" s="139" t="n">
        <x:f>IF(S4979="YES",R4979,-1E+99)</x:f>
        <x:v>17064.147389354184</x:v>
      </x:c>
    </x:row>
    <x:row r="4980">
      <x:c r="A4980" s="139"/>
      <x:c r="B4980" s="139"/>
      <x:c r="C4980" s="139"/>
      <x:c r="D4980" s="139"/>
      <x:c r="E4980" s="139"/>
      <x:c r="F4980" s="139"/>
      <x:c r="G4980" s="139"/>
      <x:c r="H4980" s="139"/>
      <x:c r="I4980" s="266" t="n">
        <x:f>INT((ROW()-ROW($I$46))/((CARROT_CAP+1)*(MESCLUN_CAP+1)))</x:f>
        <x:v>7</x:v>
      </x:c>
      <x:c r="J4980" s="266" t="n">
        <x:f>MOD(INT((ROW()-ROW($I$46))/(MESCLUN_CAP+1)),CARROT_CAP+1)</x:f>
        <x:v>12</x:v>
      </x:c>
      <x:c r="K4980" s="266" t="n">
        <x:f>MOD(ROW()-ROW($I$46),MESCLUN_CAP+1)</x:f>
        <x:v>5</x:v>
      </x:c>
      <x:c r="L4980" s="266" t="n">
        <x:f>SUM(I4980:K4980)</x:f>
        <x:v>24</x:v>
      </x:c>
      <x:c r="M4980" s="267" t="n">
        <x:f>I4980*TOMATO_HOURS*WEEKS*(1+TOMATO_DIM)^I4980+J4980*CARROT_HOURS*WEEKS*(1+CARROT_DIM)^J4980+K4980*MESCLUN_HOURS*WEEKS*(1+MESCLUN_DIM)^K4980</x:f>
        <x:v>1951.2702342944024</x:v>
      </x:c>
      <x:c r="N4980" s="267" t="n">
        <x:f>MAX(M4980-FARMER_HOURS,0)/TEMP_HOURS_PER_WORKER</x:f>
        <x:v>0.8550487738155572</x:v>
      </x:c>
      <x:c r="O4980" s="268" t="n">
        <x:f>I4980*TOMATO_PRICE+J4980*CARROT_PRICE+K4980*MESCLUN_PRICE</x:f>
        <x:v>100228</x:v>
      </x:c>
      <x:c r="P4980" s="268" t="n">
        <x:f>I4980*TOMATO_FERTILIZER+J4980*CARROT_FERTILIZER+K4980*MESCLUN_FERTILIZER</x:f>
        <x:v>15840</x:v>
      </x:c>
      <x:c r="Q4980" s="268" t="n">
        <x:f>MIN(M4980,FARMER_HOURS)*FARMER_RATE+MAX(M4980-FARMER_HOURS,0)*TEMP_RATE</x:f>
        <x:v>46376.219345388934</x:v>
      </x:c>
      <x:c r="R4980" s="268" t="n">
        <x:f>O4980-P4980-Q4980-FIXED_COST</x:f>
        <x:v>18011.780654611066</x:v>
      </x:c>
      <x:c r="S4980" s="139" t="str">
        <x:f>IF(AND(L4980&lt;=TOTAL_BED_CAP,N4980&lt;=TEMP_WORKER_CAP),"YES","NO")</x:f>
        <x:v>YES</x:v>
      </x:c>
      <x:c r="T4980" s="139" t="n">
        <x:f>IF(S4980="YES",R4980,-1E+99)</x:f>
        <x:v>18011.780654611066</x:v>
      </x:c>
    </x:row>
    <x:row r="4981">
      <x:c r="A4981" s="139"/>
      <x:c r="B4981" s="139"/>
      <x:c r="C4981" s="139"/>
      <x:c r="D4981" s="139"/>
      <x:c r="E4981" s="139"/>
      <x:c r="F4981" s="139"/>
      <x:c r="G4981" s="139"/>
      <x:c r="H4981" s="139"/>
      <x:c r="I4981" s="266" t="n">
        <x:f>INT((ROW()-ROW($I$46))/((CARROT_CAP+1)*(MESCLUN_CAP+1)))</x:f>
        <x:v>7</x:v>
      </x:c>
      <x:c r="J4981" s="266" t="n">
        <x:f>MOD(INT((ROW()-ROW($I$46))/(MESCLUN_CAP+1)),CARROT_CAP+1)</x:f>
        <x:v>12</x:v>
      </x:c>
      <x:c r="K4981" s="266" t="n">
        <x:f>MOD(ROW()-ROW($I$46),MESCLUN_CAP+1)</x:f>
        <x:v>6</x:v>
      </x:c>
      <x:c r="L4981" s="266" t="n">
        <x:f>SUM(I4981:K4981)</x:f>
        <x:v>25</x:v>
      </x:c>
      <x:c r="M4981" s="267" t="n">
        <x:f>I4981*TOMATO_HOURS*WEEKS*(1+TOMATO_DIM)^I4981+J4981*CARROT_HOURS*WEEKS*(1+CARROT_DIM)^J4981+K4981*MESCLUN_HOURS*WEEKS*(1+MESCLUN_DIM)^K4981</x:f>
        <x:v>2002.7452084760353</x:v>
      </x:c>
      <x:c r="N4981" s="267" t="n">
        <x:f>MAX(M4981-FARMER_HOURS,0)/TEMP_HOURS_PER_WORKER</x:f>
        <x:v>0.8907952836639134</x:v>
      </x:c>
      <x:c r="O4981" s="268" t="n">
        <x:f>I4981*TOMATO_PRICE+J4981*CARROT_PRICE+K4981*MESCLUN_PRICE</x:f>
        <x:v>102928</x:v>
      </x:c>
      <x:c r="P4981" s="268" t="n">
        <x:f>I4981*TOMATO_FERTILIZER+J4981*CARROT_FERTILIZER+K4981*MESCLUN_FERTILIZER</x:f>
        <x:v>16720</x:v>
      </x:c>
      <x:c r="Q4981" s="268" t="n">
        <x:f>MIN(M4981,FARMER_HOURS)*FARMER_RATE+MAX(M4981-FARMER_HOURS,0)*TEMP_RATE</x:f>
        <x:v>47269.88209159783</x:v>
      </x:c>
      <x:c r="R4981" s="268" t="n">
        <x:f>O4981-P4981-Q4981-FIXED_COST</x:f>
        <x:v>18938.11790840217</x:v>
      </x:c>
      <x:c r="S4981" s="139" t="str">
        <x:f>IF(AND(L4981&lt;=TOTAL_BED_CAP,N4981&lt;=TEMP_WORKER_CAP),"YES","NO")</x:f>
        <x:v>YES</x:v>
      </x:c>
      <x:c r="T4981" s="139" t="n">
        <x:f>IF(S4981="YES",R4981,-1E+99)</x:f>
        <x:v>18938.11790840217</x:v>
      </x:c>
    </x:row>
    <x:row r="4982">
      <x:c r="A4982" s="139"/>
      <x:c r="B4982" s="139"/>
      <x:c r="C4982" s="139"/>
      <x:c r="D4982" s="139"/>
      <x:c r="E4982" s="139"/>
      <x:c r="F4982" s="139"/>
      <x:c r="G4982" s="139"/>
      <x:c r="H4982" s="139"/>
      <x:c r="I4982" s="266" t="n">
        <x:f>INT((ROW()-ROW($I$46))/((CARROT_CAP+1)*(MESCLUN_CAP+1)))</x:f>
        <x:v>7</x:v>
      </x:c>
      <x:c r="J4982" s="266" t="n">
        <x:f>MOD(INT((ROW()-ROW($I$46))/(MESCLUN_CAP+1)),CARROT_CAP+1)</x:f>
        <x:v>12</x:v>
      </x:c>
      <x:c r="K4982" s="266" t="n">
        <x:f>MOD(ROW()-ROW($I$46),MESCLUN_CAP+1)</x:f>
        <x:v>7</x:v>
      </x:c>
      <x:c r="L4982" s="266" t="n">
        <x:f>SUM(I4982:K4982)</x:f>
        <x:v>26</x:v>
      </x:c>
      <x:c r="M4982" s="267" t="n">
        <x:f>I4982*TOMATO_HOURS*WEEKS*(1+TOMATO_DIM)^I4982+J4982*CARROT_HOURS*WEEKS*(1+CARROT_DIM)^J4982+K4982*MESCLUN_HOURS*WEEKS*(1+MESCLUN_DIM)^K4982</x:f>
        <x:v>2055.4696478739957</x:v>
      </x:c>
      <x:c r="N4982" s="267" t="n">
        <x:f>MAX(M4982-FARMER_HOURS,0)/TEMP_HOURS_PER_WORKER</x:f>
        <x:v>0.9274094776902747</x:v>
      </x:c>
      <x:c r="O4982" s="268" t="n">
        <x:f>I4982*TOMATO_PRICE+J4982*CARROT_PRICE+K4982*MESCLUN_PRICE</x:f>
        <x:v>105628</x:v>
      </x:c>
      <x:c r="P4982" s="268" t="n">
        <x:f>I4982*TOMATO_FERTILIZER+J4982*CARROT_FERTILIZER+K4982*MESCLUN_FERTILIZER</x:f>
        <x:v>17600</x:v>
      </x:c>
      <x:c r="Q4982" s="268" t="n">
        <x:f>MIN(M4982,FARMER_HOURS)*FARMER_RATE+MAX(M4982-FARMER_HOURS,0)*TEMP_RATE</x:f>
        <x:v>48185.23694225687</x:v>
      </x:c>
      <x:c r="R4982" s="268" t="n">
        <x:f>O4982-P4982-Q4982-FIXED_COST</x:f>
        <x:v>19842.763057743126</x:v>
      </x:c>
      <x:c r="S4982" s="139" t="str">
        <x:f>IF(AND(L4982&lt;=TOTAL_BED_CAP,N4982&lt;=TEMP_WORKER_CAP),"YES","NO")</x:f>
        <x:v>YES</x:v>
      </x:c>
      <x:c r="T4982" s="139" t="n">
        <x:f>IF(S4982="YES",R4982,-1E+99)</x:f>
        <x:v>19842.763057743126</x:v>
      </x:c>
    </x:row>
    <x:row r="4983">
      <x:c r="A4983" s="139"/>
      <x:c r="B4983" s="139"/>
      <x:c r="C4983" s="139"/>
      <x:c r="D4983" s="139"/>
      <x:c r="E4983" s="139"/>
      <x:c r="F4983" s="139"/>
      <x:c r="G4983" s="139"/>
      <x:c r="H4983" s="139"/>
      <x:c r="I4983" s="266" t="n">
        <x:f>INT((ROW()-ROW($I$46))/((CARROT_CAP+1)*(MESCLUN_CAP+1)))</x:f>
        <x:v>7</x:v>
      </x:c>
      <x:c r="J4983" s="266" t="n">
        <x:f>MOD(INT((ROW()-ROW($I$46))/(MESCLUN_CAP+1)),CARROT_CAP+1)</x:f>
        <x:v>12</x:v>
      </x:c>
      <x:c r="K4983" s="266" t="n">
        <x:f>MOD(ROW()-ROW($I$46),MESCLUN_CAP+1)</x:f>
        <x:v>8</x:v>
      </x:c>
      <x:c r="L4983" s="266" t="n">
        <x:f>SUM(I4983:K4983)</x:f>
        <x:v>27</x:v>
      </x:c>
      <x:c r="M4983" s="267" t="n">
        <x:f>I4983*TOMATO_HOURS*WEEKS*(1+TOMATO_DIM)^I4983+J4983*CARROT_HOURS*WEEKS*(1+CARROT_DIM)^J4983+K4983*MESCLUN_HOURS*WEEKS*(1+MESCLUN_DIM)^K4983</x:f>
        <x:v>2109.4667461539757</x:v>
      </x:c>
      <x:c r="N4983" s="267" t="n">
        <x:f>MAX(M4983-FARMER_HOURS,0)/TEMP_HOURS_PER_WORKER</x:f>
        <x:v>0.9649074626069276</x:v>
      </x:c>
      <x:c r="O4983" s="268" t="n">
        <x:f>I4983*TOMATO_PRICE+J4983*CARROT_PRICE+K4983*MESCLUN_PRICE</x:f>
        <x:v>108328</x:v>
      </x:c>
      <x:c r="P4983" s="268" t="n">
        <x:f>I4983*TOMATO_FERTILIZER+J4983*CARROT_FERTILIZER+K4983*MESCLUN_FERTILIZER</x:f>
        <x:v>18480</x:v>
      </x:c>
      <x:c r="Q4983" s="268" t="n">
        <x:f>MIN(M4983,FARMER_HOURS)*FARMER_RATE+MAX(M4983-FARMER_HOURS,0)*TEMP_RATE</x:f>
        <x:v>49122.68656517319</x:v>
      </x:c>
      <x:c r="R4983" s="268" t="n">
        <x:f>O4983-P4983-Q4983-FIXED_COST</x:f>
        <x:v>20725.313434826807</x:v>
      </x:c>
      <x:c r="S4983" s="139" t="str">
        <x:f>IF(AND(L4983&lt;=TOTAL_BED_CAP,N4983&lt;=TEMP_WORKER_CAP),"YES","NO")</x:f>
        <x:v>YES</x:v>
      </x:c>
      <x:c r="T4983" s="139" t="n">
        <x:f>IF(S4983="YES",R4983,-1E+99)</x:f>
        <x:v>20725.313434826807</x:v>
      </x:c>
    </x:row>
    <x:row r="4984">
      <x:c r="A4984" s="139"/>
      <x:c r="B4984" s="139"/>
      <x:c r="C4984" s="139"/>
      <x:c r="D4984" s="139"/>
      <x:c r="E4984" s="139"/>
      <x:c r="F4984" s="139"/>
      <x:c r="G4984" s="139"/>
      <x:c r="H4984" s="139"/>
      <x:c r="I4984" s="266" t="n">
        <x:f>INT((ROW()-ROW($I$46))/((CARROT_CAP+1)*(MESCLUN_CAP+1)))</x:f>
        <x:v>7</x:v>
      </x:c>
      <x:c r="J4984" s="266" t="n">
        <x:f>MOD(INT((ROW()-ROW($I$46))/(MESCLUN_CAP+1)),CARROT_CAP+1)</x:f>
        <x:v>12</x:v>
      </x:c>
      <x:c r="K4984" s="266" t="n">
        <x:f>MOD(ROW()-ROW($I$46),MESCLUN_CAP+1)</x:f>
        <x:v>9</x:v>
      </x:c>
      <x:c r="L4984" s="266" t="n">
        <x:f>SUM(I4984:K4984)</x:f>
        <x:v>28</x:v>
      </x:c>
      <x:c r="M4984" s="267" t="n">
        <x:f>I4984*TOMATO_HOURS*WEEKS*(1+TOMATO_DIM)^I4984+J4984*CARROT_HOURS*WEEKS*(1+CARROT_DIM)^J4984+K4984*MESCLUN_HOURS*WEEKS*(1+MESCLUN_DIM)^K4984</x:f>
        <x:v>2164.76008159437</x:v>
      </x:c>
      <x:c r="N4984" s="267" t="n">
        <x:f>MAX(M4984-FARMER_HOURS,0)/TEMP_HOURS_PER_WORKER</x:f>
        <x:v>1.0033056122183126</x:v>
      </x:c>
      <x:c r="O4984" s="268" t="n">
        <x:f>I4984*TOMATO_PRICE+J4984*CARROT_PRICE+K4984*MESCLUN_PRICE</x:f>
        <x:v>111028</x:v>
      </x:c>
      <x:c r="P4984" s="268" t="n">
        <x:f>I4984*TOMATO_FERTILIZER+J4984*CARROT_FERTILIZER+K4984*MESCLUN_FERTILIZER</x:f>
        <x:v>19360</x:v>
      </x:c>
      <x:c r="Q4984" s="268" t="n">
        <x:f>MIN(M4984,FARMER_HOURS)*FARMER_RATE+MAX(M4984-FARMER_HOURS,0)*TEMP_RATE</x:f>
        <x:v>50082.64030545781</x:v>
      </x:c>
      <x:c r="R4984" s="268" t="n">
        <x:f>O4984-P4984-Q4984-FIXED_COST</x:f>
        <x:v>21585.35969454219</x:v>
      </x:c>
      <x:c r="S4984" s="139" t="str">
        <x:f>IF(AND(L4984&lt;=TOTAL_BED_CAP,N4984&lt;=TEMP_WORKER_CAP),"YES","NO")</x:f>
        <x:v>YES</x:v>
      </x:c>
      <x:c r="T4984" s="139" t="n">
        <x:f>IF(S4984="YES",R4984,-1E+99)</x:f>
        <x:v>21585.35969454219</x:v>
      </x:c>
    </x:row>
    <x:row r="4985">
      <x:c r="A4985" s="139"/>
      <x:c r="B4985" s="139"/>
      <x:c r="C4985" s="139"/>
      <x:c r="D4985" s="139"/>
      <x:c r="E4985" s="139"/>
      <x:c r="F4985" s="139"/>
      <x:c r="G4985" s="139"/>
      <x:c r="H4985" s="139"/>
      <x:c r="I4985" s="266" t="n">
        <x:f>INT((ROW()-ROW($I$46))/((CARROT_CAP+1)*(MESCLUN_CAP+1)))</x:f>
        <x:v>7</x:v>
      </x:c>
      <x:c r="J4985" s="266" t="n">
        <x:f>MOD(INT((ROW()-ROW($I$46))/(MESCLUN_CAP+1)),CARROT_CAP+1)</x:f>
        <x:v>12</x:v>
      </x:c>
      <x:c r="K4985" s="266" t="n">
        <x:f>MOD(ROW()-ROW($I$46),MESCLUN_CAP+1)</x:f>
        <x:v>10</x:v>
      </x:c>
      <x:c r="L4985" s="266" t="n">
        <x:f>SUM(I4985:K4985)</x:f>
        <x:v>29</x:v>
      </x:c>
      <x:c r="M4985" s="267" t="n">
        <x:f>I4985*TOMATO_HOURS*WEEKS*(1+TOMATO_DIM)^I4985+J4985*CARROT_HOURS*WEEKS*(1+CARROT_DIM)^J4985+K4985*MESCLUN_HOURS*WEEKS*(1+MESCLUN_DIM)^K4985</x:f>
        <x:v>2221.373623077583</x:v>
      </x:c>
      <x:c r="N4985" s="267" t="n">
        <x:f>MAX(M4985-FARMER_HOURS,0)/TEMP_HOURS_PER_WORKER</x:f>
        <x:v>1.0426205715816548</x:v>
      </x:c>
      <x:c r="O4985" s="268" t="n">
        <x:f>I4985*TOMATO_PRICE+J4985*CARROT_PRICE+K4985*MESCLUN_PRICE</x:f>
        <x:v>113728</x:v>
      </x:c>
      <x:c r="P4985" s="268" t="n">
        <x:f>I4985*TOMATO_FERTILIZER+J4985*CARROT_FERTILIZER+K4985*MESCLUN_FERTILIZER</x:f>
        <x:v>20240</x:v>
      </x:c>
      <x:c r="Q4985" s="268" t="n">
        <x:f>MIN(M4985,FARMER_HOURS)*FARMER_RATE+MAX(M4985-FARMER_HOURS,0)*TEMP_RATE</x:f>
        <x:v>51065.514289541374</x:v>
      </x:c>
      <x:c r="R4985" s="268" t="n">
        <x:f>O4985-P4985-Q4985-FIXED_COST</x:f>
        <x:v>22422.485710458626</x:v>
      </x:c>
      <x:c r="S4985" s="139" t="str">
        <x:f>IF(AND(L4985&lt;=TOTAL_BED_CAP,N4985&lt;=TEMP_WORKER_CAP),"YES","NO")</x:f>
        <x:v>YES</x:v>
      </x:c>
      <x:c r="T4985" s="139" t="n">
        <x:f>IF(S4985="YES",R4985,-1E+99)</x:f>
        <x:v>22422.485710458626</x:v>
      </x:c>
    </x:row>
    <x:row r="4986">
      <x:c r="A4986" s="139"/>
      <x:c r="B4986" s="139"/>
      <x:c r="C4986" s="139"/>
      <x:c r="D4986" s="139"/>
      <x:c r="E4986" s="139"/>
      <x:c r="F4986" s="139"/>
      <x:c r="G4986" s="139"/>
      <x:c r="H4986" s="139"/>
      <x:c r="I4986" s="266" t="n">
        <x:f>INT((ROW()-ROW($I$46))/((CARROT_CAP+1)*(MESCLUN_CAP+1)))</x:f>
        <x:v>7</x:v>
      </x:c>
      <x:c r="J4986" s="266" t="n">
        <x:f>MOD(INT((ROW()-ROW($I$46))/(MESCLUN_CAP+1)),CARROT_CAP+1)</x:f>
        <x:v>12</x:v>
      </x:c>
      <x:c r="K4986" s="266" t="n">
        <x:f>MOD(ROW()-ROW($I$46),MESCLUN_CAP+1)</x:f>
        <x:v>11</x:v>
      </x:c>
      <x:c r="L4986" s="266" t="n">
        <x:f>SUM(I4986:K4986)</x:f>
        <x:v>30</x:v>
      </x:c>
      <x:c r="M4986" s="267" t="n">
        <x:f>I4986*TOMATO_HOURS*WEEKS*(1+TOMATO_DIM)^I4986+J4986*CARROT_HOURS*WEEKS*(1+CARROT_DIM)^J4986+K4986*MESCLUN_HOURS*WEEKS*(1+MESCLUN_DIM)^K4986</x:f>
        <x:v>2279.3317361710224</x:v>
      </x:c>
      <x:c r="N4986" s="267" t="n">
        <x:f>MAX(M4986-FARMER_HOURS,0)/TEMP_HOURS_PER_WORKER</x:f>
        <x:v>1.0828692612298767</x:v>
      </x:c>
      <x:c r="O4986" s="268" t="n">
        <x:f>I4986*TOMATO_PRICE+J4986*CARROT_PRICE+K4986*MESCLUN_PRICE</x:f>
        <x:v>116428</x:v>
      </x:c>
      <x:c r="P4986" s="268" t="n">
        <x:f>I4986*TOMATO_FERTILIZER+J4986*CARROT_FERTILIZER+K4986*MESCLUN_FERTILIZER</x:f>
        <x:v>21120</x:v>
      </x:c>
      <x:c r="Q4986" s="268" t="n">
        <x:f>MIN(M4986,FARMER_HOURS)*FARMER_RATE+MAX(M4986-FARMER_HOURS,0)*TEMP_RATE</x:f>
        <x:v>52071.73153074691</x:v>
      </x:c>
      <x:c r="R4986" s="268" t="n">
        <x:f>O4986-P4986-Q4986-FIXED_COST</x:f>
        <x:v>23236.26846925309</x:v>
      </x:c>
      <x:c r="S4986" s="139" t="str">
        <x:f>IF(AND(L4986&lt;=TOTAL_BED_CAP,N4986&lt;=TEMP_WORKER_CAP),"YES","NO")</x:f>
        <x:v>YES</x:v>
      </x:c>
      <x:c r="T4986" s="139" t="n">
        <x:f>IF(S4986="YES",R4986,-1E+99)</x:f>
        <x:v>23236.26846925309</x:v>
      </x:c>
    </x:row>
    <x:row r="4987">
      <x:c r="A4987" s="139"/>
      <x:c r="B4987" s="139"/>
      <x:c r="C4987" s="139"/>
      <x:c r="D4987" s="139"/>
      <x:c r="E4987" s="139"/>
      <x:c r="F4987" s="139"/>
      <x:c r="G4987" s="139"/>
      <x:c r="H4987" s="139"/>
      <x:c r="I4987" s="266" t="n">
        <x:f>INT((ROW()-ROW($I$46))/((CARROT_CAP+1)*(MESCLUN_CAP+1)))</x:f>
        <x:v>7</x:v>
      </x:c>
      <x:c r="J4987" s="266" t="n">
        <x:f>MOD(INT((ROW()-ROW($I$46))/(MESCLUN_CAP+1)),CARROT_CAP+1)</x:f>
        <x:v>12</x:v>
      </x:c>
      <x:c r="K4987" s="266" t="n">
        <x:f>MOD(ROW()-ROW($I$46),MESCLUN_CAP+1)</x:f>
        <x:v>12</x:v>
      </x:c>
      <x:c r="L4987" s="266" t="n">
        <x:f>SUM(I4987:K4987)</x:f>
        <x:v>31</x:v>
      </x:c>
      <x:c r="M4987" s="267" t="n">
        <x:f>I4987*TOMATO_HOURS*WEEKS*(1+TOMATO_DIM)^I4987+J4987*CARROT_HOURS*WEEKS*(1+CARROT_DIM)^J4987+K4987*MESCLUN_HOURS*WEEKS*(1+MESCLUN_DIM)^K4987</x:f>
        <x:v>2338.6591892990864</x:v>
      </x:c>
      <x:c r="N4987" s="267" t="n">
        <x:f>MAX(M4987-FARMER_HOURS,0)/TEMP_HOURS_PER_WORKER</x:f>
        <x:v>1.124068881457699</x:v>
      </x:c>
      <x:c r="O4987" s="268" t="n">
        <x:f>I4987*TOMATO_PRICE+J4987*CARROT_PRICE+K4987*MESCLUN_PRICE</x:f>
        <x:v>119128</x:v>
      </x:c>
      <x:c r="P4987" s="268" t="n">
        <x:f>I4987*TOMATO_FERTILIZER+J4987*CARROT_FERTILIZER+K4987*MESCLUN_FERTILIZER</x:f>
        <x:v>22000</x:v>
      </x:c>
      <x:c r="Q4987" s="268" t="n">
        <x:f>MIN(M4987,FARMER_HOURS)*FARMER_RATE+MAX(M4987-FARMER_HOURS,0)*TEMP_RATE</x:f>
        <x:v>53101.72203644247</x:v>
      </x:c>
      <x:c r="R4987" s="268" t="n">
        <x:f>O4987-P4987-Q4987-FIXED_COST</x:f>
        <x:v>24026.277963557528</x:v>
      </x:c>
      <x:c r="S4987" s="139" t="str">
        <x:f>IF(AND(L4987&lt;=TOTAL_BED_CAP,N4987&lt;=TEMP_WORKER_CAP),"YES","NO")</x:f>
        <x:v>YES</x:v>
      </x:c>
      <x:c r="T4987" s="139" t="n">
        <x:f>IF(S4987="YES",R4987,-1E+99)</x:f>
        <x:v>24026.277963557528</x:v>
      </x:c>
    </x:row>
    <x:row r="4988">
      <x:c r="A4988" s="139"/>
      <x:c r="B4988" s="139"/>
      <x:c r="C4988" s="139"/>
      <x:c r="D4988" s="139"/>
      <x:c r="E4988" s="139"/>
      <x:c r="F4988" s="139"/>
      <x:c r="G4988" s="139"/>
      <x:c r="H4988" s="139"/>
      <x:c r="I4988" s="266" t="n">
        <x:f>INT((ROW()-ROW($I$46))/((CARROT_CAP+1)*(MESCLUN_CAP+1)))</x:f>
        <x:v>7</x:v>
      </x:c>
      <x:c r="J4988" s="266" t="n">
        <x:f>MOD(INT((ROW()-ROW($I$46))/(MESCLUN_CAP+1)),CARROT_CAP+1)</x:f>
        <x:v>12</x:v>
      </x:c>
      <x:c r="K4988" s="266" t="n">
        <x:f>MOD(ROW()-ROW($I$46),MESCLUN_CAP+1)</x:f>
        <x:v>13</x:v>
      </x:c>
      <x:c r="L4988" s="266" t="n">
        <x:f>SUM(I4988:K4988)</x:f>
        <x:v>32</x:v>
      </x:c>
      <x:c r="M4988" s="267" t="n">
        <x:f>I4988*TOMATO_HOURS*WEEKS*(1+TOMATO_DIM)^I4988+J4988*CARROT_HOURS*WEEKS*(1+CARROT_DIM)^J4988+K4988*MESCLUN_HOURS*WEEKS*(1+MESCLUN_DIM)^K4988</x:f>
        <x:v>2399.381160007471</x:v>
      </x:c>
      <x:c r="N4988" s="267" t="n">
        <x:f>MAX(M4988-FARMER_HOURS,0)/TEMP_HOURS_PER_WORKER</x:f>
        <x:v>1.166236916671855</x:v>
      </x:c>
      <x:c r="O4988" s="268" t="n">
        <x:f>I4988*TOMATO_PRICE+J4988*CARROT_PRICE+K4988*MESCLUN_PRICE</x:f>
        <x:v>121828</x:v>
      </x:c>
      <x:c r="P4988" s="268" t="n">
        <x:f>I4988*TOMATO_FERTILIZER+J4988*CARROT_FERTILIZER+K4988*MESCLUN_FERTILIZER</x:f>
        <x:v>22880</x:v>
      </x:c>
      <x:c r="Q4988" s="268" t="n">
        <x:f>MIN(M4988,FARMER_HOURS)*FARMER_RATE+MAX(M4988-FARMER_HOURS,0)*TEMP_RATE</x:f>
        <x:v>54155.92291679637</x:v>
      </x:c>
      <x:c r="R4988" s="268" t="n">
        <x:f>O4988-P4988-Q4988-FIXED_COST</x:f>
        <x:v>24792.07708320363</x:v>
      </x:c>
      <x:c r="S4988" s="139" t="str">
        <x:f>IF(AND(L4988&lt;=TOTAL_BED_CAP,N4988&lt;=TEMP_WORKER_CAP),"YES","NO")</x:f>
        <x:v>YES</x:v>
      </x:c>
      <x:c r="T4988" s="139" t="n">
        <x:f>IF(S4988="YES",R4988,-1E+99)</x:f>
        <x:v>24792.07708320363</x:v>
      </x:c>
    </x:row>
    <x:row r="4989">
      <x:c r="A4989" s="139"/>
      <x:c r="B4989" s="139"/>
      <x:c r="C4989" s="139"/>
      <x:c r="D4989" s="139"/>
      <x:c r="E4989" s="139"/>
      <x:c r="F4989" s="139"/>
      <x:c r="G4989" s="139"/>
      <x:c r="H4989" s="139"/>
      <x:c r="I4989" s="266" t="n">
        <x:f>INT((ROW()-ROW($I$46))/((CARROT_CAP+1)*(MESCLUN_CAP+1)))</x:f>
        <x:v>7</x:v>
      </x:c>
      <x:c r="J4989" s="266" t="n">
        <x:f>MOD(INT((ROW()-ROW($I$46))/(MESCLUN_CAP+1)),CARROT_CAP+1)</x:f>
        <x:v>12</x:v>
      </x:c>
      <x:c r="K4989" s="266" t="n">
        <x:f>MOD(ROW()-ROW($I$46),MESCLUN_CAP+1)</x:f>
        <x:v>14</x:v>
      </x:c>
      <x:c r="L4989" s="266" t="n">
        <x:f>SUM(I4989:K4989)</x:f>
        <x:v>33</x:v>
      </x:c>
      <x:c r="M4989" s="267" t="n">
        <x:f>I4989*TOMATO_HOURS*WEEKS*(1+TOMATO_DIM)^I4989+J4989*CARROT_HOURS*WEEKS*(1+CARROT_DIM)^J4989+K4989*MESCLUN_HOURS*WEEKS*(1+MESCLUN_DIM)^K4989</x:f>
        <x:v>2461.523241321132</x:v>
      </x:c>
      <x:c r="N4989" s="267" t="n">
        <x:f>MAX(M4989-FARMER_HOURS,0)/TEMP_HOURS_PER_WORKER</x:f>
        <x:v>1.2093911398063417</x:v>
      </x:c>
      <x:c r="O4989" s="268" t="n">
        <x:f>I4989*TOMATO_PRICE+J4989*CARROT_PRICE+K4989*MESCLUN_PRICE</x:f>
        <x:v>124528</x:v>
      </x:c>
      <x:c r="P4989" s="268" t="n">
        <x:f>I4989*TOMATO_FERTILIZER+J4989*CARROT_FERTILIZER+K4989*MESCLUN_FERTILIZER</x:f>
        <x:v>23760</x:v>
      </x:c>
      <x:c r="Q4989" s="268" t="n">
        <x:f>MIN(M4989,FARMER_HOURS)*FARMER_RATE+MAX(M4989-FARMER_HOURS,0)*TEMP_RATE</x:f>
        <x:v>55234.77849515854</x:v>
      </x:c>
      <x:c r="R4989" s="268" t="n">
        <x:f>O4989-P4989-Q4989-FIXED_COST</x:f>
        <x:v>25533.22150484146</x:v>
      </x:c>
      <x:c r="S4989" s="139" t="str">
        <x:f>IF(AND(L4989&lt;=TOTAL_BED_CAP,N4989&lt;=TEMP_WORKER_CAP),"YES","NO")</x:f>
        <x:v>YES</x:v>
      </x:c>
      <x:c r="T4989" s="139" t="n">
        <x:f>IF(S4989="YES",R4989,-1E+99)</x:f>
        <x:v>25533.22150484146</x:v>
      </x:c>
    </x:row>
    <x:row r="4990">
      <x:c r="A4990" s="139"/>
      <x:c r="B4990" s="139"/>
      <x:c r="C4990" s="139"/>
      <x:c r="D4990" s="139"/>
      <x:c r="E4990" s="139"/>
      <x:c r="F4990" s="139"/>
      <x:c r="G4990" s="139"/>
      <x:c r="H4990" s="139"/>
      <x:c r="I4990" s="266" t="n">
        <x:f>INT((ROW()-ROW($I$46))/((CARROT_CAP+1)*(MESCLUN_CAP+1)))</x:f>
        <x:v>7</x:v>
      </x:c>
      <x:c r="J4990" s="266" t="n">
        <x:f>MOD(INT((ROW()-ROW($I$46))/(MESCLUN_CAP+1)),CARROT_CAP+1)</x:f>
        <x:v>12</x:v>
      </x:c>
      <x:c r="K4990" s="266" t="n">
        <x:f>MOD(ROW()-ROW($I$46),MESCLUN_CAP+1)</x:f>
        <x:v>15</x:v>
      </x:c>
      <x:c r="L4990" s="266" t="n">
        <x:f>SUM(I4990:K4990)</x:f>
        <x:v>34</x:v>
      </x:c>
      <x:c r="M4990" s="267" t="n">
        <x:f>I4990*TOMATO_HOURS*WEEKS*(1+TOMATO_DIM)^I4990+J4990*CARROT_HOURS*WEEKS*(1+CARROT_DIM)^J4990+K4990*MESCLUN_HOURS*WEEKS*(1+MESCLUN_DIM)^K4990</x:f>
        <x:v>2525.111448197278</x:v>
      </x:c>
      <x:c r="N4990" s="267" t="n">
        <x:f>MAX(M4990-FARMER_HOURS,0)/TEMP_HOURS_PER_WORKER</x:f>
        <x:v>1.2535496168036653</x:v>
      </x:c>
      <x:c r="O4990" s="268" t="n">
        <x:f>I4990*TOMATO_PRICE+J4990*CARROT_PRICE+K4990*MESCLUN_PRICE</x:f>
        <x:v>127228</x:v>
      </x:c>
      <x:c r="P4990" s="268" t="n">
        <x:f>I4990*TOMATO_FERTILIZER+J4990*CARROT_FERTILIZER+K4990*MESCLUN_FERTILIZER</x:f>
        <x:v>24640</x:v>
      </x:c>
      <x:c r="Q4990" s="268" t="n">
        <x:f>MIN(M4990,FARMER_HOURS)*FARMER_RATE+MAX(M4990-FARMER_HOURS,0)*TEMP_RATE</x:f>
        <x:v>56338.740420091635</x:v>
      </x:c>
      <x:c r="R4990" s="268" t="n">
        <x:f>O4990-P4990-Q4990-FIXED_COST</x:f>
        <x:v>26249.259579908365</x:v>
      </x:c>
      <x:c r="S4990" s="139" t="str">
        <x:f>IF(AND(L4990&lt;=TOTAL_BED_CAP,N4990&lt;=TEMP_WORKER_CAP),"YES","NO")</x:f>
        <x:v>YES</x:v>
      </x:c>
      <x:c r="T4990" s="139" t="n">
        <x:f>IF(S4990="YES",R4990,-1E+99)</x:f>
        <x:v>26249.259579908365</x:v>
      </x:c>
    </x:row>
    <x:row r="4991">
      <x:c r="A4991" s="139"/>
      <x:c r="B4991" s="139"/>
      <x:c r="C4991" s="139"/>
      <x:c r="D4991" s="139"/>
      <x:c r="E4991" s="139"/>
      <x:c r="F4991" s="139"/>
      <x:c r="G4991" s="139"/>
      <x:c r="H4991" s="139"/>
      <x:c r="I4991" s="266" t="n">
        <x:f>INT((ROW()-ROW($I$46))/((CARROT_CAP+1)*(MESCLUN_CAP+1)))</x:f>
        <x:v>7</x:v>
      </x:c>
      <x:c r="J4991" s="266" t="n">
        <x:f>MOD(INT((ROW()-ROW($I$46))/(MESCLUN_CAP+1)),CARROT_CAP+1)</x:f>
        <x:v>12</x:v>
      </x:c>
      <x:c r="K4991" s="266" t="n">
        <x:f>MOD(ROW()-ROW($I$46),MESCLUN_CAP+1)</x:f>
        <x:v>16</x:v>
      </x:c>
      <x:c r="L4991" s="266" t="n">
        <x:f>SUM(I4991:K4991)</x:f>
        <x:v>35</x:v>
      </x:c>
      <x:c r="M4991" s="267" t="n">
        <x:f>I4991*TOMATO_HOURS*WEEKS*(1+TOMATO_DIM)^I4991+J4991*CARROT_HOURS*WEEKS*(1+CARROT_DIM)^J4991+K4991*MESCLUN_HOURS*WEEKS*(1+MESCLUN_DIM)^K4991</x:f>
        <x:v>2590.172224074767</x:v>
      </x:c>
      <x:c r="N4991" s="267" t="n">
        <x:f>MAX(M4991-FARMER_HOURS,0)/TEMP_HOURS_PER_WORKER</x:f>
        <x:v>1.2987307111630328</x:v>
      </x:c>
      <x:c r="O4991" s="268" t="n">
        <x:f>I4991*TOMATO_PRICE+J4991*CARROT_PRICE+K4991*MESCLUN_PRICE</x:f>
        <x:v>129928</x:v>
      </x:c>
      <x:c r="P4991" s="268" t="n">
        <x:f>I4991*TOMATO_FERTILIZER+J4991*CARROT_FERTILIZER+K4991*MESCLUN_FERTILIZER</x:f>
        <x:v>25520</x:v>
      </x:c>
      <x:c r="Q4991" s="268" t="n">
        <x:f>MIN(M4991,FARMER_HOURS)*FARMER_RATE+MAX(M4991-FARMER_HOURS,0)*TEMP_RATE</x:f>
        <x:v>57468.26777907582</x:v>
      </x:c>
      <x:c r="R4991" s="268" t="n">
        <x:f>O4991-P4991-Q4991-FIXED_COST</x:f>
        <x:v>26939.732220924183</x:v>
      </x:c>
      <x:c r="S4991" s="139" t="str">
        <x:f>IF(AND(L4991&lt;=TOTAL_BED_CAP,N4991&lt;=TEMP_WORKER_CAP),"YES","NO")</x:f>
        <x:v>YES</x:v>
      </x:c>
      <x:c r="T4991" s="139" t="n">
        <x:f>IF(S4991="YES",R4991,-1E+99)</x:f>
        <x:v>26939.732220924183</x:v>
      </x:c>
    </x:row>
    <x:row r="4992">
      <x:c r="A4992" s="139"/>
      <x:c r="B4992" s="139"/>
      <x:c r="C4992" s="139"/>
      <x:c r="D4992" s="139"/>
      <x:c r="E4992" s="139"/>
      <x:c r="F4992" s="139"/>
      <x:c r="G4992" s="139"/>
      <x:c r="H4992" s="139"/>
      <x:c r="I4992" s="266" t="n">
        <x:f>INT((ROW()-ROW($I$46))/((CARROT_CAP+1)*(MESCLUN_CAP+1)))</x:f>
        <x:v>7</x:v>
      </x:c>
      <x:c r="J4992" s="266" t="n">
        <x:f>MOD(INT((ROW()-ROW($I$46))/(MESCLUN_CAP+1)),CARROT_CAP+1)</x:f>
        <x:v>12</x:v>
      </x:c>
      <x:c r="K4992" s="266" t="n">
        <x:f>MOD(ROW()-ROW($I$46),MESCLUN_CAP+1)</x:f>
        <x:v>17</x:v>
      </x:c>
      <x:c r="L4992" s="266" t="n">
        <x:f>SUM(I4992:K4992)</x:f>
        <x:v>36</x:v>
      </x:c>
      <x:c r="M4992" s="267" t="n">
        <x:f>I4992*TOMATO_HOURS*WEEKS*(1+TOMATO_DIM)^I4992+J4992*CARROT_HOURS*WEEKS*(1+CARROT_DIM)^J4992+K4992*MESCLUN_HOURS*WEEKS*(1+MESCLUN_DIM)^K4992</x:f>
        <x:v>2656.732447521307</x:v>
      </x:c>
      <x:c r="N4992" s="267" t="n">
        <x:f>MAX(M4992-FARMER_HOURS,0)/TEMP_HOURS_PER_WORKER</x:f>
        <x:v>1.3449530885564633</x:v>
      </x:c>
      <x:c r="O4992" s="268" t="n">
        <x:f>I4992*TOMATO_PRICE+J4992*CARROT_PRICE+K4992*MESCLUN_PRICE</x:f>
        <x:v>132628</x:v>
      </x:c>
      <x:c r="P4992" s="268" t="n">
        <x:f>I4992*TOMATO_FERTILIZER+J4992*CARROT_FERTILIZER+K4992*MESCLUN_FERTILIZER</x:f>
        <x:v>26400</x:v>
      </x:c>
      <x:c r="Q4992" s="268" t="n">
        <x:f>MIN(M4992,FARMER_HOURS)*FARMER_RATE+MAX(M4992-FARMER_HOURS,0)*TEMP_RATE</x:f>
        <x:v>58623.82721391158</x:v>
      </x:c>
      <x:c r="R4992" s="268" t="n">
        <x:f>O4992-P4992-Q4992-FIXED_COST</x:f>
        <x:v>27604.17278608842</x:v>
      </x:c>
      <x:c r="S4992" s="139" t="str">
        <x:f>IF(AND(L4992&lt;=TOTAL_BED_CAP,N4992&lt;=TEMP_WORKER_CAP),"YES","NO")</x:f>
        <x:v>YES</x:v>
      </x:c>
      <x:c r="T4992" s="139" t="n">
        <x:f>IF(S4992="YES",R4992,-1E+99)</x:f>
        <x:v>27604.17278608842</x:v>
      </x:c>
    </x:row>
    <x:row r="4993">
      <x:c r="A4993" s="139"/>
      <x:c r="B4993" s="139"/>
      <x:c r="C4993" s="139"/>
      <x:c r="D4993" s="139"/>
      <x:c r="E4993" s="139"/>
      <x:c r="F4993" s="139"/>
      <x:c r="G4993" s="139"/>
      <x:c r="H4993" s="139"/>
      <x:c r="I4993" s="266" t="n">
        <x:f>INT((ROW()-ROW($I$46))/((CARROT_CAP+1)*(MESCLUN_CAP+1)))</x:f>
        <x:v>7</x:v>
      </x:c>
      <x:c r="J4993" s="266" t="n">
        <x:f>MOD(INT((ROW()-ROW($I$46))/(MESCLUN_CAP+1)),CARROT_CAP+1)</x:f>
        <x:v>12</x:v>
      </x:c>
      <x:c r="K4993" s="266" t="n">
        <x:f>MOD(ROW()-ROW($I$46),MESCLUN_CAP+1)</x:f>
        <x:v>18</x:v>
      </x:c>
      <x:c r="L4993" s="266" t="n">
        <x:f>SUM(I4993:K4993)</x:f>
        <x:v>37</x:v>
      </x:c>
      <x:c r="M4993" s="267" t="n">
        <x:f>I4993*TOMATO_HOURS*WEEKS*(1+TOMATO_DIM)^I4993+J4993*CARROT_HOURS*WEEKS*(1+CARROT_DIM)^J4993+K4993*MESCLUN_HOURS*WEEKS*(1+MESCLUN_DIM)^K4993</x:f>
        <x:v>2724.8194389798946</x:v>
      </x:c>
      <x:c r="N4993" s="267" t="n">
        <x:f>MAX(M4993-FARMER_HOURS,0)/TEMP_HOURS_PER_WORKER</x:f>
        <x:v>1.3922357215138157</x:v>
      </x:c>
      <x:c r="O4993" s="268" t="n">
        <x:f>I4993*TOMATO_PRICE+J4993*CARROT_PRICE+K4993*MESCLUN_PRICE</x:f>
        <x:v>135328</x:v>
      </x:c>
      <x:c r="P4993" s="268" t="n">
        <x:f>I4993*TOMATO_FERTILIZER+J4993*CARROT_FERTILIZER+K4993*MESCLUN_FERTILIZER</x:f>
        <x:v>27280</x:v>
      </x:c>
      <x:c r="Q4993" s="268" t="n">
        <x:f>MIN(M4993,FARMER_HOURS)*FARMER_RATE+MAX(M4993-FARMER_HOURS,0)*TEMP_RATE</x:f>
        <x:v>59805.89303784539</x:v>
      </x:c>
      <x:c r="R4993" s="268" t="n">
        <x:f>O4993-P4993-Q4993-FIXED_COST</x:f>
        <x:v>28242.106962154612</x:v>
      </x:c>
      <x:c r="S4993" s="139" t="str">
        <x:f>IF(AND(L4993&lt;=TOTAL_BED_CAP,N4993&lt;=TEMP_WORKER_CAP),"YES","NO")</x:f>
        <x:v>YES</x:v>
      </x:c>
      <x:c r="T4993" s="139" t="n">
        <x:f>IF(S4993="YES",R4993,-1E+99)</x:f>
        <x:v>28242.106962154612</x:v>
      </x:c>
    </x:row>
    <x:row r="4994">
      <x:c r="A4994" s="139"/>
      <x:c r="B4994" s="139"/>
      <x:c r="C4994" s="139"/>
      <x:c r="D4994" s="139"/>
      <x:c r="E4994" s="139"/>
      <x:c r="F4994" s="139"/>
      <x:c r="G4994" s="139"/>
      <x:c r="H4994" s="139"/>
      <x:c r="I4994" s="266" t="n">
        <x:f>INT((ROW()-ROW($I$46))/((CARROT_CAP+1)*(MESCLUN_CAP+1)))</x:f>
        <x:v>7</x:v>
      </x:c>
      <x:c r="J4994" s="266" t="n">
        <x:f>MOD(INT((ROW()-ROW($I$46))/(MESCLUN_CAP+1)),CARROT_CAP+1)</x:f>
        <x:v>12</x:v>
      </x:c>
      <x:c r="K4994" s="266" t="n">
        <x:f>MOD(ROW()-ROW($I$46),MESCLUN_CAP+1)</x:f>
        <x:v>19</x:v>
      </x:c>
      <x:c r="L4994" s="266" t="n">
        <x:f>SUM(I4994:K4994)</x:f>
        <x:v>38</x:v>
      </x:c>
      <x:c r="M4994" s="267" t="n">
        <x:f>I4994*TOMATO_HOURS*WEEKS*(1+TOMATO_DIM)^I4994+J4994*CARROT_HOURS*WEEKS*(1+CARROT_DIM)^J4994+K4994*MESCLUN_HOURS*WEEKS*(1+MESCLUN_DIM)^K4994</x:f>
        <x:v>2794.4609676159166</x:v>
      </x:c>
      <x:c r="N4994" s="267" t="n">
        <x:f>MAX(M4994-FARMER_HOURS,0)/TEMP_HOURS_PER_WORKER</x:f>
        <x:v>1.4405978941777198</x:v>
      </x:c>
      <x:c r="O4994" s="268" t="n">
        <x:f>I4994*TOMATO_PRICE+J4994*CARROT_PRICE+K4994*MESCLUN_PRICE</x:f>
        <x:v>138028</x:v>
      </x:c>
      <x:c r="P4994" s="268" t="n">
        <x:f>I4994*TOMATO_FERTILIZER+J4994*CARROT_FERTILIZER+K4994*MESCLUN_FERTILIZER</x:f>
        <x:v>28160</x:v>
      </x:c>
      <x:c r="Q4994" s="268" t="n">
        <x:f>MIN(M4994,FARMER_HOURS)*FARMER_RATE+MAX(M4994-FARMER_HOURS,0)*TEMP_RATE</x:f>
        <x:v>61014.94735444299</x:v>
      </x:c>
      <x:c r="R4994" s="268" t="n">
        <x:f>O4994-P4994-Q4994-FIXED_COST</x:f>
        <x:v>28853.052645557007</x:v>
      </x:c>
      <x:c r="S4994" s="139" t="str">
        <x:f>IF(AND(L4994&lt;=TOTAL_BED_CAP,N4994&lt;=TEMP_WORKER_CAP),"YES","NO")</x:f>
        <x:v>YES</x:v>
      </x:c>
      <x:c r="T4994" s="139" t="n">
        <x:f>IF(S4994="YES",R4994,-1E+99)</x:f>
        <x:v>28853.052645557007</x:v>
      </x:c>
    </x:row>
    <x:row r="4995">
      <x:c r="A4995" s="139"/>
      <x:c r="B4995" s="139"/>
      <x:c r="C4995" s="139"/>
      <x:c r="D4995" s="139"/>
      <x:c r="E4995" s="139"/>
      <x:c r="F4995" s="139"/>
      <x:c r="G4995" s="139"/>
      <x:c r="H4995" s="139"/>
      <x:c r="I4995" s="266" t="n">
        <x:f>INT((ROW()-ROW($I$46))/((CARROT_CAP+1)*(MESCLUN_CAP+1)))</x:f>
        <x:v>7</x:v>
      </x:c>
      <x:c r="J4995" s="266" t="n">
        <x:f>MOD(INT((ROW()-ROW($I$46))/(MESCLUN_CAP+1)),CARROT_CAP+1)</x:f>
        <x:v>12</x:v>
      </x:c>
      <x:c r="K4995" s="266" t="n">
        <x:f>MOD(ROW()-ROW($I$46),MESCLUN_CAP+1)</x:f>
        <x:v>20</x:v>
      </x:c>
      <x:c r="L4995" s="266" t="n">
        <x:f>SUM(I4995:K4995)</x:f>
        <x:v>39</x:v>
      </x:c>
      <x:c r="M4995" s="267" t="n">
        <x:f>I4995*TOMATO_HOURS*WEEKS*(1+TOMATO_DIM)^I4995+J4995*CARROT_HOURS*WEEKS*(1+CARROT_DIM)^J4995+K4995*MESCLUN_HOURS*WEEKS*(1+MESCLUN_DIM)^K4995</x:f>
        <x:v>2865.6852582663932</x:v>
      </x:c>
      <x:c r="N4995" s="267" t="n">
        <x:f>MAX(M4995-FARMER_HOURS,0)/TEMP_HOURS_PER_WORKER</x:f>
        <x:v>1.4900592071294398</x:v>
      </x:c>
      <x:c r="O4995" s="268" t="n">
        <x:f>I4995*TOMATO_PRICE+J4995*CARROT_PRICE+K4995*MESCLUN_PRICE</x:f>
        <x:v>140728</x:v>
      </x:c>
      <x:c r="P4995" s="268" t="n">
        <x:f>I4995*TOMATO_FERTILIZER+J4995*CARROT_FERTILIZER+K4995*MESCLUN_FERTILIZER</x:f>
        <x:v>29040</x:v>
      </x:c>
      <x:c r="Q4995" s="268" t="n">
        <x:f>MIN(M4995,FARMER_HOURS)*FARMER_RATE+MAX(M4995-FARMER_HOURS,0)*TEMP_RATE</x:f>
        <x:v>62251.480178235994</x:v>
      </x:c>
      <x:c r="R4995" s="268" t="n">
        <x:f>O4995-P4995-Q4995-FIXED_COST</x:f>
        <x:v>29436.519821764006</x:v>
      </x:c>
      <x:c r="S4995" s="139" t="str">
        <x:f>IF(AND(L4995&lt;=TOTAL_BED_CAP,N4995&lt;=TEMP_WORKER_CAP),"YES","NO")</x:f>
        <x:v>YES</x:v>
      </x:c>
      <x:c r="T4995" s="139" t="n">
        <x:f>IF(S4995="YES",R4995,-1E+99)</x:f>
        <x:v>29436.519821764006</x:v>
      </x:c>
    </x:row>
    <x:row r="4996">
      <x:c r="A4996" s="139"/>
      <x:c r="B4996" s="139"/>
      <x:c r="C4996" s="139"/>
      <x:c r="D4996" s="139"/>
      <x:c r="E4996" s="139"/>
      <x:c r="F4996" s="139"/>
      <x:c r="G4996" s="139"/>
      <x:c r="H4996" s="139"/>
      <x:c r="I4996" s="266" t="n">
        <x:f>INT((ROW()-ROW($I$46))/((CARROT_CAP+1)*(MESCLUN_CAP+1)))</x:f>
        <x:v>7</x:v>
      </x:c>
      <x:c r="J4996" s="266" t="n">
        <x:f>MOD(INT((ROW()-ROW($I$46))/(MESCLUN_CAP+1)),CARROT_CAP+1)</x:f>
        <x:v>12</x:v>
      </x:c>
      <x:c r="K4996" s="266" t="n">
        <x:f>MOD(ROW()-ROW($I$46),MESCLUN_CAP+1)</x:f>
        <x:v>21</x:v>
      </x:c>
      <x:c r="L4996" s="266" t="n">
        <x:f>SUM(I4996:K4996)</x:f>
        <x:v>40</x:v>
      </x:c>
      <x:c r="M4996" s="267" t="n">
        <x:f>I4996*TOMATO_HOURS*WEEKS*(1+TOMATO_DIM)^I4996+J4996*CARROT_HOURS*WEEKS*(1+CARROT_DIM)^J4996+K4996*MESCLUN_HOURS*WEEKS*(1+MESCLUN_DIM)^K4996</x:f>
        <x:v>2938.5209984928374</x:v>
      </x:c>
      <x:c r="N4996" s="267" t="n">
        <x:f>MAX(M4996-FARMER_HOURS,0)/TEMP_HOURS_PER_WORKER</x:f>
        <x:v>1.5406395822866927</x:v>
      </x:c>
      <x:c r="O4996" s="268" t="n">
        <x:f>I4996*TOMATO_PRICE+J4996*CARROT_PRICE+K4996*MESCLUN_PRICE</x:f>
        <x:v>143428</x:v>
      </x:c>
      <x:c r="P4996" s="268" t="n">
        <x:f>I4996*TOMATO_FERTILIZER+J4996*CARROT_FERTILIZER+K4996*MESCLUN_FERTILIZER</x:f>
        <x:v>29920</x:v>
      </x:c>
      <x:c r="Q4996" s="268" t="n">
        <x:f>MIN(M4996,FARMER_HOURS)*FARMER_RATE+MAX(M4996-FARMER_HOURS,0)*TEMP_RATE</x:f>
        <x:v>63515.98955716732</x:v>
      </x:c>
      <x:c r="R4996" s="268" t="n">
        <x:f>O4996-P4996-Q4996-FIXED_COST</x:f>
        <x:v>29992.01044283268</x:v>
      </x:c>
      <x:c r="S4996" s="139" t="str">
        <x:f>IF(AND(L4996&lt;=TOTAL_BED_CAP,N4996&lt;=TEMP_WORKER_CAP),"YES","NO")</x:f>
        <x:v>YES</x:v>
      </x:c>
      <x:c r="T4996" s="139" t="n">
        <x:f>IF(S4996="YES",R4996,-1E+99)</x:f>
        <x:v>29992.01044283268</x:v>
      </x:c>
    </x:row>
    <x:row r="4997">
      <x:c r="A4997" s="139"/>
      <x:c r="B4997" s="139"/>
      <x:c r="C4997" s="139"/>
      <x:c r="D4997" s="139"/>
      <x:c r="E4997" s="139"/>
      <x:c r="F4997" s="139"/>
      <x:c r="G4997" s="139"/>
      <x:c r="H4997" s="139"/>
      <x:c r="I4997" s="266" t="n">
        <x:f>INT((ROW()-ROW($I$46))/((CARROT_CAP+1)*(MESCLUN_CAP+1)))</x:f>
        <x:v>7</x:v>
      </x:c>
      <x:c r="J4997" s="266" t="n">
        <x:f>MOD(INT((ROW()-ROW($I$46))/(MESCLUN_CAP+1)),CARROT_CAP+1)</x:f>
        <x:v>12</x:v>
      </x:c>
      <x:c r="K4997" s="266" t="n">
        <x:f>MOD(ROW()-ROW($I$46),MESCLUN_CAP+1)</x:f>
        <x:v>22</x:v>
      </x:c>
      <x:c r="L4997" s="266" t="n">
        <x:f>SUM(I4997:K4997)</x:f>
        <x:v>41</x:v>
      </x:c>
      <x:c r="M4997" s="267" t="n">
        <x:f>I4997*TOMATO_HOURS*WEEKS*(1+TOMATO_DIM)^I4997+J4997*CARROT_HOURS*WEEKS*(1+CARROT_DIM)^J4997+K4997*MESCLUN_HOURS*WEEKS*(1+MESCLUN_DIM)^K4997</x:f>
        <x:v>3012.9973457392334</x:v>
      </x:c>
      <x:c r="N4997" s="267" t="n">
        <x:f>MAX(M4997-FARMER_HOURS,0)/TEMP_HOURS_PER_WORKER</x:f>
        <x:v>1.5923592678744676</x:v>
      </x:c>
      <x:c r="O4997" s="268" t="n">
        <x:f>I4997*TOMATO_PRICE+J4997*CARROT_PRICE+K4997*MESCLUN_PRICE</x:f>
        <x:v>146128</x:v>
      </x:c>
      <x:c r="P4997" s="268" t="n">
        <x:f>I4997*TOMATO_FERTILIZER+J4997*CARROT_FERTILIZER+K4997*MESCLUN_FERTILIZER</x:f>
        <x:v>30800</x:v>
      </x:c>
      <x:c r="Q4997" s="268" t="n">
        <x:f>MIN(M4997,FARMER_HOURS)*FARMER_RATE+MAX(M4997-FARMER_HOURS,0)*TEMP_RATE</x:f>
        <x:v>64808.98169686169</x:v>
      </x:c>
      <x:c r="R4997" s="268" t="n">
        <x:f>O4997-P4997-Q4997-FIXED_COST</x:f>
        <x:v>30519.018303138313</x:v>
      </x:c>
      <x:c r="S4997" s="139" t="str">
        <x:f>IF(AND(L4997&lt;=TOTAL_BED_CAP,N4997&lt;=TEMP_WORKER_CAP),"YES","NO")</x:f>
        <x:v>YES</x:v>
      </x:c>
      <x:c r="T4997" s="139" t="n">
        <x:f>IF(S4997="YES",R4997,-1E+99)</x:f>
        <x:v>30519.018303138313</x:v>
      </x:c>
    </x:row>
    <x:row r="4998">
      <x:c r="A4998" s="139"/>
      <x:c r="B4998" s="139"/>
      <x:c r="C4998" s="139"/>
      <x:c r="D4998" s="139"/>
      <x:c r="E4998" s="139"/>
      <x:c r="F4998" s="139"/>
      <x:c r="G4998" s="139"/>
      <x:c r="H4998" s="139"/>
      <x:c r="I4998" s="266" t="n">
        <x:f>INT((ROW()-ROW($I$46))/((CARROT_CAP+1)*(MESCLUN_CAP+1)))</x:f>
        <x:v>7</x:v>
      </x:c>
      <x:c r="J4998" s="266" t="n">
        <x:f>MOD(INT((ROW()-ROW($I$46))/(MESCLUN_CAP+1)),CARROT_CAP+1)</x:f>
        <x:v>12</x:v>
      </x:c>
      <x:c r="K4998" s="266" t="n">
        <x:f>MOD(ROW()-ROW($I$46),MESCLUN_CAP+1)</x:f>
        <x:v>23</x:v>
      </x:c>
      <x:c r="L4998" s="266" t="n">
        <x:f>SUM(I4998:K4998)</x:f>
        <x:v>42</x:v>
      </x:c>
      <x:c r="M4998" s="267" t="n">
        <x:f>I4998*TOMATO_HOURS*WEEKS*(1+TOMATO_DIM)^I4998+J4998*CARROT_HOURS*WEEKS*(1+CARROT_DIM)^J4998+K4998*MESCLUN_HOURS*WEEKS*(1+MESCLUN_DIM)^K4998</x:f>
        <x:v>3089.14393459667</x:v>
      </x:c>
      <x:c r="N4998" s="267" t="n">
        <x:f>MAX(M4998-FARMER_HOURS,0)/TEMP_HOURS_PER_WORKER</x:f>
        <x:v>1.6452388434699097</x:v>
      </x:c>
      <x:c r="O4998" s="268" t="n">
        <x:f>I4998*TOMATO_PRICE+J4998*CARROT_PRICE+K4998*MESCLUN_PRICE</x:f>
        <x:v>148828</x:v>
      </x:c>
      <x:c r="P4998" s="268" t="n">
        <x:f>I4998*TOMATO_FERTILIZER+J4998*CARROT_FERTILIZER+K4998*MESCLUN_FERTILIZER</x:f>
        <x:v>31680</x:v>
      </x:c>
      <x:c r="Q4998" s="268" t="n">
        <x:f>MIN(M4998,FARMER_HOURS)*FARMER_RATE+MAX(M4998-FARMER_HOURS,0)*TEMP_RATE</x:f>
        <x:v>66130.97108674774</x:v>
      </x:c>
      <x:c r="R4998" s="268" t="n">
        <x:f>O4998-P4998-Q4998-FIXED_COST</x:f>
        <x:v>31017.02891325226</x:v>
      </x:c>
      <x:c r="S4998" s="139" t="str">
        <x:f>IF(AND(L4998&lt;=TOTAL_BED_CAP,N4998&lt;=TEMP_WORKER_CAP),"YES","NO")</x:f>
        <x:v>YES</x:v>
      </x:c>
      <x:c r="T4998" s="139" t="n">
        <x:f>IF(S4998="YES",R4998,-1E+99)</x:f>
        <x:v>31017.02891325226</x:v>
      </x:c>
    </x:row>
    <x:row r="4999">
      <x:c r="A4999" s="139"/>
      <x:c r="B4999" s="139"/>
      <x:c r="C4999" s="139"/>
      <x:c r="D4999" s="139"/>
      <x:c r="E4999" s="139"/>
      <x:c r="F4999" s="139"/>
      <x:c r="G4999" s="139"/>
      <x:c r="H4999" s="139"/>
      <x:c r="I4999" s="266" t="n">
        <x:f>INT((ROW()-ROW($I$46))/((CARROT_CAP+1)*(MESCLUN_CAP+1)))</x:f>
        <x:v>7</x:v>
      </x:c>
      <x:c r="J4999" s="266" t="n">
        <x:f>MOD(INT((ROW()-ROW($I$46))/(MESCLUN_CAP+1)),CARROT_CAP+1)</x:f>
        <x:v>12</x:v>
      </x:c>
      <x:c r="K4999" s="266" t="n">
        <x:f>MOD(ROW()-ROW($I$46),MESCLUN_CAP+1)</x:f>
        <x:v>24</x:v>
      </x:c>
      <x:c r="L4999" s="266" t="n">
        <x:f>SUM(I4999:K4999)</x:f>
        <x:v>43</x:v>
      </x:c>
      <x:c r="M4999" s="267" t="n">
        <x:f>I4999*TOMATO_HOURS*WEEKS*(1+TOMATO_DIM)^I4999+J4999*CARROT_HOURS*WEEKS*(1+CARROT_DIM)^J4999+K4999*MESCLUN_HOURS*WEEKS*(1+MESCLUN_DIM)^K4999</x:f>
        <x:v>3166.9908841761653</x:v>
      </x:c>
      <x:c r="N4999" s="267" t="n">
        <x:f>MAX(M4999-FARMER_HOURS,0)/TEMP_HOURS_PER_WORKER</x:f>
        <x:v>1.699299225122337</x:v>
      </x:c>
      <x:c r="O4999" s="268" t="n">
        <x:f>I4999*TOMATO_PRICE+J4999*CARROT_PRICE+K4999*MESCLUN_PRICE</x:f>
        <x:v>151528</x:v>
      </x:c>
      <x:c r="P4999" s="268" t="n">
        <x:f>I4999*TOMATO_FERTILIZER+J4999*CARROT_FERTILIZER+K4999*MESCLUN_FERTILIZER</x:f>
        <x:v>32560</x:v>
      </x:c>
      <x:c r="Q4999" s="268" t="n">
        <x:f>MIN(M4999,FARMER_HOURS)*FARMER_RATE+MAX(M4999-FARMER_HOURS,0)*TEMP_RATE</x:f>
        <x:v>67482.48062805843</x:v>
      </x:c>
      <x:c r="R4999" s="268" t="n">
        <x:f>O4999-P4999-Q4999-FIXED_COST</x:f>
        <x:v>31485.51937194157</x:v>
      </x:c>
      <x:c r="S4999" s="139" t="str">
        <x:f>IF(AND(L4999&lt;=TOTAL_BED_CAP,N4999&lt;=TEMP_WORKER_CAP),"YES","NO")</x:f>
        <x:v>YES</x:v>
      </x:c>
      <x:c r="T4999" s="139" t="n">
        <x:f>IF(S4999="YES",R4999,-1E+99)</x:f>
        <x:v>31485.51937194157</x:v>
      </x:c>
    </x:row>
    <x:row r="5000">
      <x:c r="A5000" s="139"/>
      <x:c r="B5000" s="139"/>
      <x:c r="C5000" s="139"/>
      <x:c r="D5000" s="139"/>
      <x:c r="E5000" s="139"/>
      <x:c r="F5000" s="139"/>
      <x:c r="G5000" s="139"/>
      <x:c r="H5000" s="139"/>
      <x:c r="I5000" s="266" t="n">
        <x:f>INT((ROW()-ROW($I$46))/((CARROT_CAP+1)*(MESCLUN_CAP+1)))</x:f>
        <x:v>7</x:v>
      </x:c>
      <x:c r="J5000" s="266" t="n">
        <x:f>MOD(INT((ROW()-ROW($I$46))/(MESCLUN_CAP+1)),CARROT_CAP+1)</x:f>
        <x:v>12</x:v>
      </x:c>
      <x:c r="K5000" s="266" t="n">
        <x:f>MOD(ROW()-ROW($I$46),MESCLUN_CAP+1)</x:f>
        <x:v>25</x:v>
      </x:c>
      <x:c r="L5000" s="266" t="n">
        <x:f>SUM(I5000:K5000)</x:f>
        <x:v>44</x:v>
      </x:c>
      <x:c r="M5000" s="267" t="n">
        <x:f>I5000*TOMATO_HOURS*WEEKS*(1+TOMATO_DIM)^I5000+J5000*CARROT_HOURS*WEEKS*(1+CARROT_DIM)^J5000+K5000*MESCLUN_HOURS*WEEKS*(1+MESCLUN_DIM)^K5000</x:f>
        <x:v>3246.5688055912633</x:v>
      </x:c>
      <x:c r="N5000" s="267" t="n">
        <x:f>MAX(M5000-FARMER_HOURS,0)/TEMP_HOURS_PER_WORKER</x:f>
        <x:v>1.7545616705494884</x:v>
      </x:c>
      <x:c r="O5000" s="268" t="n">
        <x:f>I5000*TOMATO_PRICE+J5000*CARROT_PRICE+K5000*MESCLUN_PRICE</x:f>
        <x:v>154228</x:v>
      </x:c>
      <x:c r="P5000" s="268" t="n">
        <x:f>I5000*TOMATO_FERTILIZER+J5000*CARROT_FERTILIZER+K5000*MESCLUN_FERTILIZER</x:f>
        <x:v>33440</x:v>
      </x:c>
      <x:c r="Q5000" s="268" t="n">
        <x:f>MIN(M5000,FARMER_HOURS)*FARMER_RATE+MAX(M5000-FARMER_HOURS,0)*TEMP_RATE</x:f>
        <x:v>68864.04176373722</x:v>
      </x:c>
      <x:c r="R5000" s="268" t="n">
        <x:f>O5000-P5000-Q5000-FIXED_COST</x:f>
        <x:v>31923.958236262784</x:v>
      </x:c>
      <x:c r="S5000" s="139" t="str">
        <x:f>IF(AND(L5000&lt;=TOTAL_BED_CAP,N5000&lt;=TEMP_WORKER_CAP),"YES","NO")</x:f>
        <x:v>YES</x:v>
      </x:c>
      <x:c r="T5000" s="139" t="n">
        <x:f>IF(S5000="YES",R5000,-1E+99)</x:f>
        <x:v>31923.958236262784</x:v>
      </x:c>
    </x:row>
    <x:row r="5001">
      <x:c r="A5001" s="139"/>
      <x:c r="B5001" s="139"/>
      <x:c r="C5001" s="139"/>
      <x:c r="D5001" s="139"/>
      <x:c r="E5001" s="139"/>
      <x:c r="F5001" s="139"/>
      <x:c r="G5001" s="139"/>
      <x:c r="H5001" s="139"/>
      <x:c r="I5001" s="266" t="n">
        <x:f>INT((ROW()-ROW($I$46))/((CARROT_CAP+1)*(MESCLUN_CAP+1)))</x:f>
        <x:v>7</x:v>
      </x:c>
      <x:c r="J5001" s="266" t="n">
        <x:f>MOD(INT((ROW()-ROW($I$46))/(MESCLUN_CAP+1)),CARROT_CAP+1)</x:f>
        <x:v>12</x:v>
      </x:c>
      <x:c r="K5001" s="266" t="n">
        <x:f>MOD(ROW()-ROW($I$46),MESCLUN_CAP+1)</x:f>
        <x:v>26</x:v>
      </x:c>
      <x:c r="L5001" s="266" t="n">
        <x:f>SUM(I5001:K5001)</x:f>
        <x:v>45</x:v>
      </x:c>
      <x:c r="M5001" s="267" t="n">
        <x:f>I5001*TOMATO_HOURS*WEEKS*(1+TOMATO_DIM)^I5001+J5001*CARROT_HOURS*WEEKS*(1+CARROT_DIM)^J5001+K5001*MESCLUN_HOURS*WEEKS*(1+MESCLUN_DIM)^K5001</x:f>
        <x:v>3327.90880955198</x:v>
      </x:c>
      <x:c r="N5001" s="267" t="n">
        <x:f>MAX(M5001-FARMER_HOURS,0)/TEMP_HOURS_PER_WORKER</x:f>
        <x:v>1.8110477844110973</x:v>
      </x:c>
      <x:c r="O5001" s="268" t="n">
        <x:f>I5001*TOMATO_PRICE+J5001*CARROT_PRICE+K5001*MESCLUN_PRICE</x:f>
        <x:v>156928</x:v>
      </x:c>
      <x:c r="P5001" s="268" t="n">
        <x:f>I5001*TOMATO_FERTILIZER+J5001*CARROT_FERTILIZER+K5001*MESCLUN_FERTILIZER</x:f>
        <x:v>34320</x:v>
      </x:c>
      <x:c r="Q5001" s="268" t="n">
        <x:f>MIN(M5001,FARMER_HOURS)*FARMER_RATE+MAX(M5001-FARMER_HOURS,0)*TEMP_RATE</x:f>
        <x:v>70276.19461027742</x:v>
      </x:c>
      <x:c r="R5001" s="268" t="n">
        <x:f>O5001-P5001-Q5001-FIXED_COST</x:f>
        <x:v>32331.805389722576</x:v>
      </x:c>
      <x:c r="S5001" s="139" t="str">
        <x:f>IF(AND(L5001&lt;=TOTAL_BED_CAP,N5001&lt;=TEMP_WORKER_CAP),"YES","NO")</x:f>
        <x:v>YES</x:v>
      </x:c>
      <x:c r="T5001" s="139" t="n">
        <x:f>IF(S5001="YES",R5001,-1E+99)</x:f>
        <x:v>32331.805389722576</x:v>
      </x:c>
    </x:row>
    <x:row r="5002">
      <x:c r="A5002" s="139"/>
      <x:c r="B5002" s="139"/>
      <x:c r="C5002" s="139"/>
      <x:c r="D5002" s="139"/>
      <x:c r="E5002" s="139"/>
      <x:c r="F5002" s="139"/>
      <x:c r="G5002" s="139"/>
      <x:c r="H5002" s="139"/>
      <x:c r="I5002" s="266" t="n">
        <x:f>INT((ROW()-ROW($I$46))/((CARROT_CAP+1)*(MESCLUN_CAP+1)))</x:f>
        <x:v>7</x:v>
      </x:c>
      <x:c r="J5002" s="266" t="n">
        <x:f>MOD(INT((ROW()-ROW($I$46))/(MESCLUN_CAP+1)),CARROT_CAP+1)</x:f>
        <x:v>12</x:v>
      </x:c>
      <x:c r="K5002" s="266" t="n">
        <x:f>MOD(ROW()-ROW($I$46),MESCLUN_CAP+1)</x:f>
        <x:v>27</x:v>
      </x:c>
      <x:c r="L5002" s="266" t="n">
        <x:f>SUM(I5002:K5002)</x:f>
        <x:v>46</x:v>
      </x:c>
      <x:c r="M5002" s="267" t="n">
        <x:f>I5002*TOMATO_HOURS*WEEKS*(1+TOMATO_DIM)^I5002+J5002*CARROT_HOURS*WEEKS*(1+CARROT_DIM)^J5002+K5002*MESCLUN_HOURS*WEEKS*(1+MESCLUN_DIM)^K5002</x:f>
        <x:v>3411.0425140717375</x:v>
      </x:c>
      <x:c r="N5002" s="267" t="n">
        <x:f>MAX(M5002-FARMER_HOURS,0)/TEMP_HOURS_PER_WORKER</x:f>
        <x:v>1.8687795236609288</x:v>
      </x:c>
      <x:c r="O5002" s="268" t="n">
        <x:f>I5002*TOMATO_PRICE+J5002*CARROT_PRICE+K5002*MESCLUN_PRICE</x:f>
        <x:v>159628</x:v>
      </x:c>
      <x:c r="P5002" s="268" t="n">
        <x:f>I5002*TOMATO_FERTILIZER+J5002*CARROT_FERTILIZER+K5002*MESCLUN_FERTILIZER</x:f>
        <x:v>35200</x:v>
      </x:c>
      <x:c r="Q5002" s="268" t="n">
        <x:f>MIN(M5002,FARMER_HOURS)*FARMER_RATE+MAX(M5002-FARMER_HOURS,0)*TEMP_RATE</x:f>
        <x:v>71719.48809152322</x:v>
      </x:c>
      <x:c r="R5002" s="268" t="n">
        <x:f>O5002-P5002-Q5002-FIXED_COST</x:f>
        <x:v>32708.51190847678</x:v>
      </x:c>
      <x:c r="S5002" s="139" t="str">
        <x:f>IF(AND(L5002&lt;=TOTAL_BED_CAP,N5002&lt;=TEMP_WORKER_CAP),"YES","NO")</x:f>
        <x:v>YES</x:v>
      </x:c>
      <x:c r="T5002" s="139" t="n">
        <x:f>IF(S5002="YES",R5002,-1E+99)</x:f>
        <x:v>32708.51190847678</x:v>
      </x:c>
    </x:row>
    <x:row r="5003">
      <x:c r="A5003" s="139"/>
      <x:c r="B5003" s="139"/>
      <x:c r="C5003" s="139"/>
      <x:c r="D5003" s="139"/>
      <x:c r="E5003" s="139"/>
      <x:c r="F5003" s="139"/>
      <x:c r="G5003" s="139"/>
      <x:c r="H5003" s="139"/>
      <x:c r="I5003" s="266" t="n">
        <x:f>INT((ROW()-ROW($I$46))/((CARROT_CAP+1)*(MESCLUN_CAP+1)))</x:f>
        <x:v>7</x:v>
      </x:c>
      <x:c r="J5003" s="266" t="n">
        <x:f>MOD(INT((ROW()-ROW($I$46))/(MESCLUN_CAP+1)),CARROT_CAP+1)</x:f>
        <x:v>12</x:v>
      </x:c>
      <x:c r="K5003" s="266" t="n">
        <x:f>MOD(ROW()-ROW($I$46),MESCLUN_CAP+1)</x:f>
        <x:v>28</x:v>
      </x:c>
      <x:c r="L5003" s="266" t="n">
        <x:f>SUM(I5003:K5003)</x:f>
        <x:v>47</x:v>
      </x:c>
      <x:c r="M5003" s="267" t="n">
        <x:f>I5003*TOMATO_HOURS*WEEKS*(1+TOMATO_DIM)^I5003+J5003*CARROT_HOURS*WEEKS*(1+CARROT_DIM)^J5003+K5003*MESCLUN_HOURS*WEEKS*(1+MESCLUN_DIM)^K5003</x:f>
        <x:v>3496.002052288891</x:v>
      </x:c>
      <x:c r="N5003" s="267" t="n">
        <x:f>MAX(M5003-FARMER_HOURS,0)/TEMP_HOURS_PER_WORKER</x:f>
        <x:v>1.9277792029783964</x:v>
      </x:c>
      <x:c r="O5003" s="268" t="n">
        <x:f>I5003*TOMATO_PRICE+J5003*CARROT_PRICE+K5003*MESCLUN_PRICE</x:f>
        <x:v>162328</x:v>
      </x:c>
      <x:c r="P5003" s="268" t="n">
        <x:f>I5003*TOMATO_FERTILIZER+J5003*CARROT_FERTILIZER+K5003*MESCLUN_FERTILIZER</x:f>
        <x:v>36080</x:v>
      </x:c>
      <x:c r="Q5003" s="268" t="n">
        <x:f>MIN(M5003,FARMER_HOURS)*FARMER_RATE+MAX(M5003-FARMER_HOURS,0)*TEMP_RATE</x:f>
        <x:v>73194.4800744599</x:v>
      </x:c>
      <x:c r="R5003" s="268" t="n">
        <x:f>O5003-P5003-Q5003-FIXED_COST</x:f>
        <x:v>33053.519925540095</x:v>
      </x:c>
      <x:c r="S5003" s="139" t="str">
        <x:f>IF(AND(L5003&lt;=TOTAL_BED_CAP,N5003&lt;=TEMP_WORKER_CAP),"YES","NO")</x:f>
        <x:v>YES</x:v>
      </x:c>
      <x:c r="T5003" s="139" t="n">
        <x:f>IF(S5003="YES",R5003,-1E+99)</x:f>
        <x:v>33053.519925540095</x:v>
      </x:c>
    </x:row>
    <x:row r="5004">
      <x:c r="A5004" s="139"/>
      <x:c r="B5004" s="139"/>
      <x:c r="C5004" s="139"/>
      <x:c r="D5004" s="139"/>
      <x:c r="E5004" s="139"/>
      <x:c r="F5004" s="139"/>
      <x:c r="G5004" s="139"/>
      <x:c r="H5004" s="139"/>
      <x:c r="I5004" s="266" t="n">
        <x:f>INT((ROW()-ROW($I$46))/((CARROT_CAP+1)*(MESCLUN_CAP+1)))</x:f>
        <x:v>7</x:v>
      </x:c>
      <x:c r="J5004" s="266" t="n">
        <x:f>MOD(INT((ROW()-ROW($I$46))/(MESCLUN_CAP+1)),CARROT_CAP+1)</x:f>
        <x:v>12</x:v>
      </x:c>
      <x:c r="K5004" s="266" t="n">
        <x:f>MOD(ROW()-ROW($I$46),MESCLUN_CAP+1)</x:f>
        <x:v>29</x:v>
      </x:c>
      <x:c r="L5004" s="266" t="n">
        <x:f>SUM(I5004:K5004)</x:f>
        <x:v>48</x:v>
      </x:c>
      <x:c r="M5004" s="267" t="n">
        <x:f>I5004*TOMATO_HOURS*WEEKS*(1+TOMATO_DIM)^I5004+J5004*CARROT_HOURS*WEEKS*(1+CARROT_DIM)^J5004+K5004*MESCLUN_HOURS*WEEKS*(1+MESCLUN_DIM)^K5004</x:f>
        <x:v>3582.820080404544</x:v>
      </x:c>
      <x:c r="N5004" s="267" t="n">
        <x:f>MAX(M5004-FARMER_HOURS,0)/TEMP_HOURS_PER_WORKER</x:f>
        <x:v>1.9880695002809334</x:v>
      </x:c>
      <x:c r="O5004" s="268" t="n">
        <x:f>I5004*TOMATO_PRICE+J5004*CARROT_PRICE+K5004*MESCLUN_PRICE</x:f>
        <x:v>165028</x:v>
      </x:c>
      <x:c r="P5004" s="268" t="n">
        <x:f>I5004*TOMATO_FERTILIZER+J5004*CARROT_FERTILIZER+K5004*MESCLUN_FERTILIZER</x:f>
        <x:v>36960</x:v>
      </x:c>
      <x:c r="Q5004" s="268" t="n">
        <x:f>MIN(M5004,FARMER_HOURS)*FARMER_RATE+MAX(M5004-FARMER_HOURS,0)*TEMP_RATE</x:f>
        <x:v>74701.73750702332</x:v>
      </x:c>
      <x:c r="R5004" s="268" t="n">
        <x:f>O5004-P5004-Q5004-FIXED_COST</x:f>
        <x:v>33366.262492976675</x:v>
      </x:c>
      <x:c r="S5004" s="139" t="str">
        <x:f>IF(AND(L5004&lt;=TOTAL_BED_CAP,N5004&lt;=TEMP_WORKER_CAP),"YES","NO")</x:f>
        <x:v>YES</x:v>
      </x:c>
      <x:c r="T5004" s="139" t="n">
        <x:f>IF(S5004="YES",R5004,-1E+99)</x:f>
        <x:v>33366.262492976675</x:v>
      </x:c>
    </x:row>
    <x:row r="5005">
      <x:c r="A5005" s="139"/>
      <x:c r="B5005" s="139"/>
      <x:c r="C5005" s="139"/>
      <x:c r="D5005" s="139"/>
      <x:c r="E5005" s="139"/>
      <x:c r="F5005" s="139"/>
      <x:c r="G5005" s="139"/>
      <x:c r="H5005" s="139"/>
      <x:c r="I5005" s="266" t="n">
        <x:f>INT((ROW()-ROW($I$46))/((CARROT_CAP+1)*(MESCLUN_CAP+1)))</x:f>
        <x:v>7</x:v>
      </x:c>
      <x:c r="J5005" s="266" t="n">
        <x:f>MOD(INT((ROW()-ROW($I$46))/(MESCLUN_CAP+1)),CARROT_CAP+1)</x:f>
        <x:v>12</x:v>
      </x:c>
      <x:c r="K5005" s="266" t="n">
        <x:f>MOD(ROW()-ROW($I$46),MESCLUN_CAP+1)</x:f>
        <x:v>30</x:v>
      </x:c>
      <x:c r="L5005" s="266" t="n">
        <x:f>SUM(I5005:K5005)</x:f>
        <x:v>49</x:v>
      </x:c>
      <x:c r="M5005" s="267" t="n">
        <x:f>I5005*TOMATO_HOURS*WEEKS*(1+TOMATO_DIM)^I5005+J5005*CARROT_HOURS*WEEKS*(1+CARROT_DIM)^J5005+K5005*MESCLUN_HOURS*WEEKS*(1+MESCLUN_DIM)^K5005</x:f>
        <x:v>3671.529785738314</x:v>
      </x:c>
      <x:c r="N5005" s="267" t="n">
        <x:f>MAX(M5005-FARMER_HOURS,0)/TEMP_HOURS_PER_WORKER</x:f>
        <x:v>2.0496734623182737</x:v>
      </x:c>
      <x:c r="O5005" s="268" t="n">
        <x:f>I5005*TOMATO_PRICE+J5005*CARROT_PRICE+K5005*MESCLUN_PRICE</x:f>
        <x:v>167728</x:v>
      </x:c>
      <x:c r="P5005" s="268" t="n">
        <x:f>I5005*TOMATO_FERTILIZER+J5005*CARROT_FERTILIZER+K5005*MESCLUN_FERTILIZER</x:f>
        <x:v>37840</x:v>
      </x:c>
      <x:c r="Q5005" s="268" t="n">
        <x:f>MIN(M5005,FARMER_HOURS)*FARMER_RATE+MAX(M5005-FARMER_HOURS,0)*TEMP_RATE</x:f>
        <x:v>76241.83655795683</x:v>
      </x:c>
      <x:c r="R5005" s="268" t="n">
        <x:f>O5005-P5005-Q5005-FIXED_COST</x:f>
        <x:v>33646.163442043166</x:v>
      </x:c>
      <x:c r="S5005" s="139" t="str">
        <x:f>IF(AND(L5005&lt;=TOTAL_BED_CAP,N5005&lt;=TEMP_WORKER_CAP),"YES","NO")</x:f>
        <x:v>YES</x:v>
      </x:c>
      <x:c r="T5005" s="139" t="n">
        <x:f>IF(S5005="YES",R5005,-1E+99)</x:f>
        <x:v>33646.163442043166</x:v>
      </x:c>
    </x:row>
    <x:row r="5006">
      <x:c r="A5006" s="139"/>
      <x:c r="B5006" s="139"/>
      <x:c r="C5006" s="139"/>
      <x:c r="D5006" s="139"/>
      <x:c r="E5006" s="139"/>
      <x:c r="F5006" s="139"/>
      <x:c r="G5006" s="139"/>
      <x:c r="H5006" s="139"/>
      <x:c r="I5006" s="266" t="n">
        <x:f>INT((ROW()-ROW($I$46))/((CARROT_CAP+1)*(MESCLUN_CAP+1)))</x:f>
        <x:v>7</x:v>
      </x:c>
      <x:c r="J5006" s="266" t="n">
        <x:f>MOD(INT((ROW()-ROW($I$46))/(MESCLUN_CAP+1)),CARROT_CAP+1)</x:f>
        <x:v>13</x:v>
      </x:c>
      <x:c r="K5006" s="266" t="n">
        <x:f>MOD(ROW()-ROW($I$46),MESCLUN_CAP+1)</x:f>
        <x:v>0</x:v>
      </x:c>
      <x:c r="L5006" s="266" t="n">
        <x:f>SUM(I5006:K5006)</x:f>
        <x:v>20</x:v>
      </x:c>
      <x:c r="M5006" s="267" t="n">
        <x:f>I5006*TOMATO_HOURS*WEEKS*(1+TOMATO_DIM)^I5006+J5006*CARROT_HOURS*WEEKS*(1+CARROT_DIM)^J5006+K5006*MESCLUN_HOURS*WEEKS*(1+MESCLUN_DIM)^K5006</x:f>
        <x:v>1765.3110804924577</x:v>
      </x:c>
      <x:c r="N5006" s="267" t="n">
        <x:f>MAX(M5006-FARMER_HOURS,0)/TEMP_HOURS_PER_WORKER</x:f>
        <x:v>0.7259104725642067</x:v>
      </x:c>
      <x:c r="O5006" s="268" t="n">
        <x:f>I5006*TOMATO_PRICE+J5006*CARROT_PRICE+K5006*MESCLUN_PRICE</x:f>
        <x:v>88822</x:v>
      </x:c>
      <x:c r="P5006" s="268" t="n">
        <x:f>I5006*TOMATO_FERTILIZER+J5006*CARROT_FERTILIZER+K5006*MESCLUN_FERTILIZER</x:f>
        <x:v>11880</x:v>
      </x:c>
      <x:c r="Q5006" s="268" t="n">
        <x:f>MIN(M5006,FARMER_HOURS)*FARMER_RATE+MAX(M5006-FARMER_HOURS,0)*TEMP_RATE</x:f>
        <x:v>43147.761814105164</x:v>
      </x:c>
      <x:c r="R5006" s="268" t="n">
        <x:f>O5006-P5006-Q5006-FIXED_COST</x:f>
        <x:v>13794.238185894836</x:v>
      </x:c>
      <x:c r="S5006" s="139" t="str">
        <x:f>IF(AND(L5006&lt;=TOTAL_BED_CAP,N5006&lt;=TEMP_WORKER_CAP),"YES","NO")</x:f>
        <x:v>YES</x:v>
      </x:c>
      <x:c r="T5006" s="139" t="n">
        <x:f>IF(S5006="YES",R5006,-1E+99)</x:f>
        <x:v>13794.238185894836</x:v>
      </x:c>
    </x:row>
    <x:row r="5007">
      <x:c r="A5007" s="139"/>
      <x:c r="B5007" s="139"/>
      <x:c r="C5007" s="139"/>
      <x:c r="D5007" s="139"/>
      <x:c r="E5007" s="139"/>
      <x:c r="F5007" s="139"/>
      <x:c r="G5007" s="139"/>
      <x:c r="H5007" s="139"/>
      <x:c r="I5007" s="266" t="n">
        <x:f>INT((ROW()-ROW($I$46))/((CARROT_CAP+1)*(MESCLUN_CAP+1)))</x:f>
        <x:v>7</x:v>
      </x:c>
      <x:c r="J5007" s="266" t="n">
        <x:f>MOD(INT((ROW()-ROW($I$46))/(MESCLUN_CAP+1)),CARROT_CAP+1)</x:f>
        <x:v>13</x:v>
      </x:c>
      <x:c r="K5007" s="266" t="n">
        <x:f>MOD(ROW()-ROW($I$46),MESCLUN_CAP+1)</x:f>
        <x:v>1</x:v>
      </x:c>
      <x:c r="L5007" s="266" t="n">
        <x:f>SUM(I5007:K5007)</x:f>
        <x:v>21</x:v>
      </x:c>
      <x:c r="M5007" s="267" t="n">
        <x:f>I5007*TOMATO_HOURS*WEEKS*(1+TOMATO_DIM)^I5007+J5007*CARROT_HOURS*WEEKS*(1+CARROT_DIM)^J5007+K5007*MESCLUN_HOURS*WEEKS*(1+MESCLUN_DIM)^K5007</x:f>
        <x:v>1810.8735804924577</x:v>
      </x:c>
      <x:c r="N5007" s="267" t="n">
        <x:f>MAX(M5007-FARMER_HOURS,0)/TEMP_HOURS_PER_WORKER</x:f>
        <x:v>0.7575510975642067</x:v>
      </x:c>
      <x:c r="O5007" s="268" t="n">
        <x:f>I5007*TOMATO_PRICE+J5007*CARROT_PRICE+K5007*MESCLUN_PRICE</x:f>
        <x:v>91522</x:v>
      </x:c>
      <x:c r="P5007" s="268" t="n">
        <x:f>I5007*TOMATO_FERTILIZER+J5007*CARROT_FERTILIZER+K5007*MESCLUN_FERTILIZER</x:f>
        <x:v>12760</x:v>
      </x:c>
      <x:c r="Q5007" s="268" t="n">
        <x:f>MIN(M5007,FARMER_HOURS)*FARMER_RATE+MAX(M5007-FARMER_HOURS,0)*TEMP_RATE</x:f>
        <x:v>43938.777439105164</x:v>
      </x:c>
      <x:c r="R5007" s="268" t="n">
        <x:f>O5007-P5007-Q5007-FIXED_COST</x:f>
        <x:v>14823.222560894836</x:v>
      </x:c>
      <x:c r="S5007" s="139" t="str">
        <x:f>IF(AND(L5007&lt;=TOTAL_BED_CAP,N5007&lt;=TEMP_WORKER_CAP),"YES","NO")</x:f>
        <x:v>YES</x:v>
      </x:c>
      <x:c r="T5007" s="139" t="n">
        <x:f>IF(S5007="YES",R5007,-1E+99)</x:f>
        <x:v>14823.222560894836</x:v>
      </x:c>
    </x:row>
    <x:row r="5008">
      <x:c r="A5008" s="139"/>
      <x:c r="B5008" s="139"/>
      <x:c r="C5008" s="139"/>
      <x:c r="D5008" s="139"/>
      <x:c r="E5008" s="139"/>
      <x:c r="F5008" s="139"/>
      <x:c r="G5008" s="139"/>
      <x:c r="H5008" s="139"/>
      <x:c r="I5008" s="266" t="n">
        <x:f>INT((ROW()-ROW($I$46))/((CARROT_CAP+1)*(MESCLUN_CAP+1)))</x:f>
        <x:v>7</x:v>
      </x:c>
      <x:c r="J5008" s="266" t="n">
        <x:f>MOD(INT((ROW()-ROW($I$46))/(MESCLUN_CAP+1)),CARROT_CAP+1)</x:f>
        <x:v>13</x:v>
      </x:c>
      <x:c r="K5008" s="266" t="n">
        <x:f>MOD(ROW()-ROW($I$46),MESCLUN_CAP+1)</x:f>
        <x:v>2</x:v>
      </x:c>
      <x:c r="L5008" s="266" t="n">
        <x:f>SUM(I5008:K5008)</x:f>
        <x:v>22</x:v>
      </x:c>
      <x:c r="M5008" s="267" t="n">
        <x:f>I5008*TOMATO_HOURS*WEEKS*(1+TOMATO_DIM)^I5008+J5008*CARROT_HOURS*WEEKS*(1+CARROT_DIM)^J5008+K5008*MESCLUN_HOURS*WEEKS*(1+MESCLUN_DIM)^K5008</x:f>
        <x:v>1857.5751429924576</x:v>
      </x:c>
      <x:c r="N5008" s="267" t="n">
        <x:f>MAX(M5008-FARMER_HOURS,0)/TEMP_HOURS_PER_WORKER</x:f>
        <x:v>0.7899827381892066</x:v>
      </x:c>
      <x:c r="O5008" s="268" t="n">
        <x:f>I5008*TOMATO_PRICE+J5008*CARROT_PRICE+K5008*MESCLUN_PRICE</x:f>
        <x:v>94222</x:v>
      </x:c>
      <x:c r="P5008" s="268" t="n">
        <x:f>I5008*TOMATO_FERTILIZER+J5008*CARROT_FERTILIZER+K5008*MESCLUN_FERTILIZER</x:f>
        <x:v>13640</x:v>
      </x:c>
      <x:c r="Q5008" s="268" t="n">
        <x:f>MIN(M5008,FARMER_HOURS)*FARMER_RATE+MAX(M5008-FARMER_HOURS,0)*TEMP_RATE</x:f>
        <x:v>44749.568454730164</x:v>
      </x:c>
      <x:c r="R5008" s="268" t="n">
        <x:f>O5008-P5008-Q5008-FIXED_COST</x:f>
        <x:v>15832.431545269836</x:v>
      </x:c>
      <x:c r="S5008" s="139" t="str">
        <x:f>IF(AND(L5008&lt;=TOTAL_BED_CAP,N5008&lt;=TEMP_WORKER_CAP),"YES","NO")</x:f>
        <x:v>YES</x:v>
      </x:c>
      <x:c r="T5008" s="139" t="n">
        <x:f>IF(S5008="YES",R5008,-1E+99)</x:f>
        <x:v>15832.431545269836</x:v>
      </x:c>
    </x:row>
    <x:row r="5009">
      <x:c r="A5009" s="139"/>
      <x:c r="B5009" s="139"/>
      <x:c r="C5009" s="139"/>
      <x:c r="D5009" s="139"/>
      <x:c r="E5009" s="139"/>
      <x:c r="F5009" s="139"/>
      <x:c r="G5009" s="139"/>
      <x:c r="H5009" s="139"/>
      <x:c r="I5009" s="266" t="n">
        <x:f>INT((ROW()-ROW($I$46))/((CARROT_CAP+1)*(MESCLUN_CAP+1)))</x:f>
        <x:v>7</x:v>
      </x:c>
      <x:c r="J5009" s="266" t="n">
        <x:f>MOD(INT((ROW()-ROW($I$46))/(MESCLUN_CAP+1)),CARROT_CAP+1)</x:f>
        <x:v>13</x:v>
      </x:c>
      <x:c r="K5009" s="266" t="n">
        <x:f>MOD(ROW()-ROW($I$46),MESCLUN_CAP+1)</x:f>
        <x:v>3</x:v>
      </x:c>
      <x:c r="L5009" s="266" t="n">
        <x:f>SUM(I5009:K5009)</x:f>
        <x:v>23</x:v>
      </x:c>
      <x:c r="M5009" s="267" t="n">
        <x:f>I5009*TOMATO_HOURS*WEEKS*(1+TOMATO_DIM)^I5009+J5009*CARROT_HOURS*WEEKS*(1+CARROT_DIM)^J5009+K5009*MESCLUN_HOURS*WEEKS*(1+MESCLUN_DIM)^K5009</x:f>
        <x:v>1905.4371254143327</x:v>
      </x:c>
      <x:c r="N5009" s="267" t="n">
        <x:f>MAX(M5009-FARMER_HOURS,0)/TEMP_HOURS_PER_WORKER</x:f>
        <x:v>0.8232202259821755</x:v>
      </x:c>
      <x:c r="O5009" s="268" t="n">
        <x:f>I5009*TOMATO_PRICE+J5009*CARROT_PRICE+K5009*MESCLUN_PRICE</x:f>
        <x:v>96922</x:v>
      </x:c>
      <x:c r="P5009" s="268" t="n">
        <x:f>I5009*TOMATO_FERTILIZER+J5009*CARROT_FERTILIZER+K5009*MESCLUN_FERTILIZER</x:f>
        <x:v>14520</x:v>
      </x:c>
      <x:c r="Q5009" s="268" t="n">
        <x:f>MIN(M5009,FARMER_HOURS)*FARMER_RATE+MAX(M5009-FARMER_HOURS,0)*TEMP_RATE</x:f>
        <x:v>45580.50564955438</x:v>
      </x:c>
      <x:c r="R5009" s="268" t="n">
        <x:f>O5009-P5009-Q5009-FIXED_COST</x:f>
        <x:v>16821.494350445617</x:v>
      </x:c>
      <x:c r="S5009" s="139" t="str">
        <x:f>IF(AND(L5009&lt;=TOTAL_BED_CAP,N5009&lt;=TEMP_WORKER_CAP),"YES","NO")</x:f>
        <x:v>YES</x:v>
      </x:c>
      <x:c r="T5009" s="139" t="n">
        <x:f>IF(S5009="YES",R5009,-1E+99)</x:f>
        <x:v>16821.494350445617</x:v>
      </x:c>
    </x:row>
    <x:row r="5010">
      <x:c r="A5010" s="139"/>
      <x:c r="B5010" s="139"/>
      <x:c r="C5010" s="139"/>
      <x:c r="D5010" s="139"/>
      <x:c r="E5010" s="139"/>
      <x:c r="F5010" s="139"/>
      <x:c r="G5010" s="139"/>
      <x:c r="H5010" s="139"/>
      <x:c r="I5010" s="266" t="n">
        <x:f>INT((ROW()-ROW($I$46))/((CARROT_CAP+1)*(MESCLUN_CAP+1)))</x:f>
        <x:v>7</x:v>
      </x:c>
      <x:c r="J5010" s="266" t="n">
        <x:f>MOD(INT((ROW()-ROW($I$46))/(MESCLUN_CAP+1)),CARROT_CAP+1)</x:f>
        <x:v>13</x:v>
      </x:c>
      <x:c r="K5010" s="266" t="n">
        <x:f>MOD(ROW()-ROW($I$46),MESCLUN_CAP+1)</x:f>
        <x:v>4</x:v>
      </x:c>
      <x:c r="L5010" s="266" t="n">
        <x:f>SUM(I5010:K5010)</x:f>
        <x:v>24</x:v>
      </x:c>
      <x:c r="M5010" s="267" t="n">
        <x:f>I5010*TOMATO_HOURS*WEEKS*(1+TOMATO_DIM)^I5010+J5010*CARROT_HOURS*WEEKS*(1+CARROT_DIM)^J5010+K5010*MESCLUN_HOURS*WEEKS*(1+MESCLUN_DIM)^K5010</x:f>
        <x:v>1954.481241136989</x:v>
      </x:c>
      <x:c r="N5010" s="267" t="n">
        <x:f>MAX(M5010-FARMER_HOURS,0)/TEMP_HOURS_PER_WORKER</x:f>
        <x:v>0.8572786396784645</x:v>
      </x:c>
      <x:c r="O5010" s="268" t="n">
        <x:f>I5010*TOMATO_PRICE+J5010*CARROT_PRICE+K5010*MESCLUN_PRICE</x:f>
        <x:v>99622</x:v>
      </x:c>
      <x:c r="P5010" s="268" t="n">
        <x:f>I5010*TOMATO_FERTILIZER+J5010*CARROT_FERTILIZER+K5010*MESCLUN_FERTILIZER</x:f>
        <x:v>15400</x:v>
      </x:c>
      <x:c r="Q5010" s="268" t="n">
        <x:f>MIN(M5010,FARMER_HOURS)*FARMER_RATE+MAX(M5010-FARMER_HOURS,0)*TEMP_RATE</x:f>
        <x:v>46431.96599196161</x:v>
      </x:c>
      <x:c r="R5010" s="268" t="n">
        <x:f>O5010-P5010-Q5010-FIXED_COST</x:f>
        <x:v>17790.03400803839</x:v>
      </x:c>
      <x:c r="S5010" s="139" t="str">
        <x:f>IF(AND(L5010&lt;=TOTAL_BED_CAP,N5010&lt;=TEMP_WORKER_CAP),"YES","NO")</x:f>
        <x:v>YES</x:v>
      </x:c>
      <x:c r="T5010" s="139" t="n">
        <x:f>IF(S5010="YES",R5010,-1E+99)</x:f>
        <x:v>17790.03400803839</x:v>
      </x:c>
    </x:row>
    <x:row r="5011">
      <x:c r="A5011" s="139"/>
      <x:c r="B5011" s="139"/>
      <x:c r="C5011" s="139"/>
      <x:c r="D5011" s="139"/>
      <x:c r="E5011" s="139"/>
      <x:c r="F5011" s="139"/>
      <x:c r="G5011" s="139"/>
      <x:c r="H5011" s="139"/>
      <x:c r="I5011" s="266" t="n">
        <x:f>INT((ROW()-ROW($I$46))/((CARROT_CAP+1)*(MESCLUN_CAP+1)))</x:f>
        <x:v>7</x:v>
      </x:c>
      <x:c r="J5011" s="266" t="n">
        <x:f>MOD(INT((ROW()-ROW($I$46))/(MESCLUN_CAP+1)),CARROT_CAP+1)</x:f>
        <x:v>13</x:v>
      </x:c>
      <x:c r="K5011" s="266" t="n">
        <x:f>MOD(ROW()-ROW($I$46),MESCLUN_CAP+1)</x:f>
        <x:v>5</x:v>
      </x:c>
      <x:c r="L5011" s="266" t="n">
        <x:f>SUM(I5011:K5011)</x:f>
        <x:v>25</x:v>
      </x:c>
      <x:c r="M5011" s="267" t="n">
        <x:f>I5011*TOMATO_HOURS*WEEKS*(1+TOMATO_DIM)^I5011+J5011*CARROT_HOURS*WEEKS*(1+CARROT_DIM)^J5011+K5011*MESCLUN_HOURS*WEEKS*(1+MESCLUN_DIM)^K5011</x:f>
        <x:v>2004.7295650581925</x:v>
      </x:c>
      <x:c r="N5011" s="267" t="n">
        <x:f>MAX(M5011-FARMER_HOURS,0)/TEMP_HOURS_PER_WORKER</x:f>
        <x:v>0.8921733090681893</x:v>
      </x:c>
      <x:c r="O5011" s="268" t="n">
        <x:f>I5011*TOMATO_PRICE+J5011*CARROT_PRICE+K5011*MESCLUN_PRICE</x:f>
        <x:v>102322</x:v>
      </x:c>
      <x:c r="P5011" s="268" t="n">
        <x:f>I5011*TOMATO_FERTILIZER+J5011*CARROT_FERTILIZER+K5011*MESCLUN_FERTILIZER</x:f>
        <x:v>16280</x:v>
      </x:c>
      <x:c r="Q5011" s="268" t="n">
        <x:f>MIN(M5011,FARMER_HOURS)*FARMER_RATE+MAX(M5011-FARMER_HOURS,0)*TEMP_RATE</x:f>
        <x:v>47304.33272670473</x:v>
      </x:c>
      <x:c r="R5011" s="268" t="n">
        <x:f>O5011-P5011-Q5011-FIXED_COST</x:f>
        <x:v>18737.667273295272</x:v>
      </x:c>
      <x:c r="S5011" s="139" t="str">
        <x:f>IF(AND(L5011&lt;=TOTAL_BED_CAP,N5011&lt;=TEMP_WORKER_CAP),"YES","NO")</x:f>
        <x:v>YES</x:v>
      </x:c>
      <x:c r="T5011" s="139" t="n">
        <x:f>IF(S5011="YES",R5011,-1E+99)</x:f>
        <x:v>18737.667273295272</x:v>
      </x:c>
    </x:row>
    <x:row r="5012">
      <x:c r="A5012" s="139"/>
      <x:c r="B5012" s="139"/>
      <x:c r="C5012" s="139"/>
      <x:c r="D5012" s="139"/>
      <x:c r="E5012" s="139"/>
      <x:c r="F5012" s="139"/>
      <x:c r="G5012" s="139"/>
      <x:c r="H5012" s="139"/>
      <x:c r="I5012" s="266" t="n">
        <x:f>INT((ROW()-ROW($I$46))/((CARROT_CAP+1)*(MESCLUN_CAP+1)))</x:f>
        <x:v>7</x:v>
      </x:c>
      <x:c r="J5012" s="266" t="n">
        <x:f>MOD(INT((ROW()-ROW($I$46))/(MESCLUN_CAP+1)),CARROT_CAP+1)</x:f>
        <x:v>13</x:v>
      </x:c>
      <x:c r="K5012" s="266" t="n">
        <x:f>MOD(ROW()-ROW($I$46),MESCLUN_CAP+1)</x:f>
        <x:v>6</x:v>
      </x:c>
      <x:c r="L5012" s="266" t="n">
        <x:f>SUM(I5012:K5012)</x:f>
        <x:v>26</x:v>
      </x:c>
      <x:c r="M5012" s="267" t="n">
        <x:f>I5012*TOMATO_HOURS*WEEKS*(1+TOMATO_DIM)^I5012+J5012*CARROT_HOURS*WEEKS*(1+CARROT_DIM)^J5012+K5012*MESCLUN_HOURS*WEEKS*(1+MESCLUN_DIM)^K5012</x:f>
        <x:v>2056.2045392398254</x:v>
      </x:c>
      <x:c r="N5012" s="267" t="n">
        <x:f>MAX(M5012-FARMER_HOURS,0)/TEMP_HOURS_PER_WORKER</x:f>
        <x:v>0.9279198189165454</x:v>
      </x:c>
      <x:c r="O5012" s="268" t="n">
        <x:f>I5012*TOMATO_PRICE+J5012*CARROT_PRICE+K5012*MESCLUN_PRICE</x:f>
        <x:v>105022</x:v>
      </x:c>
      <x:c r="P5012" s="268" t="n">
        <x:f>I5012*TOMATO_FERTILIZER+J5012*CARROT_FERTILIZER+K5012*MESCLUN_FERTILIZER</x:f>
        <x:v>17160</x:v>
      </x:c>
      <x:c r="Q5012" s="268" t="n">
        <x:f>MIN(M5012,FARMER_HOURS)*FARMER_RATE+MAX(M5012-FARMER_HOURS,0)*TEMP_RATE</x:f>
        <x:v>48197.99547291364</x:v>
      </x:c>
      <x:c r="R5012" s="268" t="n">
        <x:f>O5012-P5012-Q5012-FIXED_COST</x:f>
        <x:v>19664.004527086363</x:v>
      </x:c>
      <x:c r="S5012" s="139" t="str">
        <x:f>IF(AND(L5012&lt;=TOTAL_BED_CAP,N5012&lt;=TEMP_WORKER_CAP),"YES","NO")</x:f>
        <x:v>YES</x:v>
      </x:c>
      <x:c r="T5012" s="139" t="n">
        <x:f>IF(S5012="YES",R5012,-1E+99)</x:f>
        <x:v>19664.004527086363</x:v>
      </x:c>
    </x:row>
    <x:row r="5013">
      <x:c r="A5013" s="139"/>
      <x:c r="B5013" s="139"/>
      <x:c r="C5013" s="139"/>
      <x:c r="D5013" s="139"/>
      <x:c r="E5013" s="139"/>
      <x:c r="F5013" s="139"/>
      <x:c r="G5013" s="139"/>
      <x:c r="H5013" s="139"/>
      <x:c r="I5013" s="266" t="n">
        <x:f>INT((ROW()-ROW($I$46))/((CARROT_CAP+1)*(MESCLUN_CAP+1)))</x:f>
        <x:v>7</x:v>
      </x:c>
      <x:c r="J5013" s="266" t="n">
        <x:f>MOD(INT((ROW()-ROW($I$46))/(MESCLUN_CAP+1)),CARROT_CAP+1)</x:f>
        <x:v>13</x:v>
      </x:c>
      <x:c r="K5013" s="266" t="n">
        <x:f>MOD(ROW()-ROW($I$46),MESCLUN_CAP+1)</x:f>
        <x:v>7</x:v>
      </x:c>
      <x:c r="L5013" s="266" t="n">
        <x:f>SUM(I5013:K5013)</x:f>
        <x:v>27</x:v>
      </x:c>
      <x:c r="M5013" s="267" t="n">
        <x:f>I5013*TOMATO_HOURS*WEEKS*(1+TOMATO_DIM)^I5013+J5013*CARROT_HOURS*WEEKS*(1+CARROT_DIM)^J5013+K5013*MESCLUN_HOURS*WEEKS*(1+MESCLUN_DIM)^K5013</x:f>
        <x:v>2108.928978637786</x:v>
      </x:c>
      <x:c r="N5013" s="267" t="n">
        <x:f>MAX(M5013-FARMER_HOURS,0)/TEMP_HOURS_PER_WORKER</x:f>
        <x:v>0.9645340129429069</x:v>
      </x:c>
      <x:c r="O5013" s="268" t="n">
        <x:f>I5013*TOMATO_PRICE+J5013*CARROT_PRICE+K5013*MESCLUN_PRICE</x:f>
        <x:v>107722</x:v>
      </x:c>
      <x:c r="P5013" s="268" t="n">
        <x:f>I5013*TOMATO_FERTILIZER+J5013*CARROT_FERTILIZER+K5013*MESCLUN_FERTILIZER</x:f>
        <x:v>18040</x:v>
      </x:c>
      <x:c r="Q5013" s="268" t="n">
        <x:f>MIN(M5013,FARMER_HOURS)*FARMER_RATE+MAX(M5013-FARMER_HOURS,0)*TEMP_RATE</x:f>
        <x:v>49113.35032357267</x:v>
      </x:c>
      <x:c r="R5013" s="268" t="n">
        <x:f>O5013-P5013-Q5013-FIXED_COST</x:f>
        <x:v>20568.649676427332</x:v>
      </x:c>
      <x:c r="S5013" s="139" t="str">
        <x:f>IF(AND(L5013&lt;=TOTAL_BED_CAP,N5013&lt;=TEMP_WORKER_CAP),"YES","NO")</x:f>
        <x:v>YES</x:v>
      </x:c>
      <x:c r="T5013" s="139" t="n">
        <x:f>IF(S5013="YES",R5013,-1E+99)</x:f>
        <x:v>20568.649676427332</x:v>
      </x:c>
    </x:row>
    <x:row r="5014">
      <x:c r="A5014" s="139"/>
      <x:c r="B5014" s="139"/>
      <x:c r="C5014" s="139"/>
      <x:c r="D5014" s="139"/>
      <x:c r="E5014" s="139"/>
      <x:c r="F5014" s="139"/>
      <x:c r="G5014" s="139"/>
      <x:c r="H5014" s="139"/>
      <x:c r="I5014" s="266" t="n">
        <x:f>INT((ROW()-ROW($I$46))/((CARROT_CAP+1)*(MESCLUN_CAP+1)))</x:f>
        <x:v>7</x:v>
      </x:c>
      <x:c r="J5014" s="266" t="n">
        <x:f>MOD(INT((ROW()-ROW($I$46))/(MESCLUN_CAP+1)),CARROT_CAP+1)</x:f>
        <x:v>13</x:v>
      </x:c>
      <x:c r="K5014" s="266" t="n">
        <x:f>MOD(ROW()-ROW($I$46),MESCLUN_CAP+1)</x:f>
        <x:v>8</x:v>
      </x:c>
      <x:c r="L5014" s="266" t="n">
        <x:f>SUM(I5014:K5014)</x:f>
        <x:v>28</x:v>
      </x:c>
      <x:c r="M5014" s="267" t="n">
        <x:f>I5014*TOMATO_HOURS*WEEKS*(1+TOMATO_DIM)^I5014+J5014*CARROT_HOURS*WEEKS*(1+CARROT_DIM)^J5014+K5014*MESCLUN_HOURS*WEEKS*(1+MESCLUN_DIM)^K5014</x:f>
        <x:v>2162.926076917766</x:v>
      </x:c>
      <x:c r="N5014" s="267" t="n">
        <x:f>MAX(M5014-FARMER_HOURS,0)/TEMP_HOURS_PER_WORKER</x:f>
        <x:v>1.0020319978595595</x:v>
      </x:c>
      <x:c r="O5014" s="268" t="n">
        <x:f>I5014*TOMATO_PRICE+J5014*CARROT_PRICE+K5014*MESCLUN_PRICE</x:f>
        <x:v>110422</x:v>
      </x:c>
      <x:c r="P5014" s="268" t="n">
        <x:f>I5014*TOMATO_FERTILIZER+J5014*CARROT_FERTILIZER+K5014*MESCLUN_FERTILIZER</x:f>
        <x:v>18920</x:v>
      </x:c>
      <x:c r="Q5014" s="268" t="n">
        <x:f>MIN(M5014,FARMER_HOURS)*FARMER_RATE+MAX(M5014-FARMER_HOURS,0)*TEMP_RATE</x:f>
        <x:v>50050.79994648899</x:v>
      </x:c>
      <x:c r="R5014" s="268" t="n">
        <x:f>O5014-P5014-Q5014-FIXED_COST</x:f>
        <x:v>21451.200053511013</x:v>
      </x:c>
      <x:c r="S5014" s="139" t="str">
        <x:f>IF(AND(L5014&lt;=TOTAL_BED_CAP,N5014&lt;=TEMP_WORKER_CAP),"YES","NO")</x:f>
        <x:v>YES</x:v>
      </x:c>
      <x:c r="T5014" s="139" t="n">
        <x:f>IF(S5014="YES",R5014,-1E+99)</x:f>
        <x:v>21451.200053511013</x:v>
      </x:c>
    </x:row>
    <x:row r="5015">
      <x:c r="A5015" s="139"/>
      <x:c r="B5015" s="139"/>
      <x:c r="C5015" s="139"/>
      <x:c r="D5015" s="139"/>
      <x:c r="E5015" s="139"/>
      <x:c r="F5015" s="139"/>
      <x:c r="G5015" s="139"/>
      <x:c r="H5015" s="139"/>
      <x:c r="I5015" s="266" t="n">
        <x:f>INT((ROW()-ROW($I$46))/((CARROT_CAP+1)*(MESCLUN_CAP+1)))</x:f>
        <x:v>7</x:v>
      </x:c>
      <x:c r="J5015" s="266" t="n">
        <x:f>MOD(INT((ROW()-ROW($I$46))/(MESCLUN_CAP+1)),CARROT_CAP+1)</x:f>
        <x:v>13</x:v>
      </x:c>
      <x:c r="K5015" s="266" t="n">
        <x:f>MOD(ROW()-ROW($I$46),MESCLUN_CAP+1)</x:f>
        <x:v>9</x:v>
      </x:c>
      <x:c r="L5015" s="266" t="n">
        <x:f>SUM(I5015:K5015)</x:f>
        <x:v>29</x:v>
      </x:c>
      <x:c r="M5015" s="267" t="n">
        <x:f>I5015*TOMATO_HOURS*WEEKS*(1+TOMATO_DIM)^I5015+J5015*CARROT_HOURS*WEEKS*(1+CARROT_DIM)^J5015+K5015*MESCLUN_HOURS*WEEKS*(1+MESCLUN_DIM)^K5015</x:f>
        <x:v>2218.2194123581603</x:v>
      </x:c>
      <x:c r="N5015" s="267" t="n">
        <x:f>MAX(M5015-FARMER_HOURS,0)/TEMP_HOURS_PER_WORKER</x:f>
        <x:v>1.0404301474709448</x:v>
      </x:c>
      <x:c r="O5015" s="268" t="n">
        <x:f>I5015*TOMATO_PRICE+J5015*CARROT_PRICE+K5015*MESCLUN_PRICE</x:f>
        <x:v>113122</x:v>
      </x:c>
      <x:c r="P5015" s="268" t="n">
        <x:f>I5015*TOMATO_FERTILIZER+J5015*CARROT_FERTILIZER+K5015*MESCLUN_FERTILIZER</x:f>
        <x:v>19800</x:v>
      </x:c>
      <x:c r="Q5015" s="268" t="n">
        <x:f>MIN(M5015,FARMER_HOURS)*FARMER_RATE+MAX(M5015-FARMER_HOURS,0)*TEMP_RATE</x:f>
        <x:v>51010.75368677362</x:v>
      </x:c>
      <x:c r="R5015" s="268" t="n">
        <x:f>O5015-P5015-Q5015-FIXED_COST</x:f>
        <x:v>22311.24631322638</x:v>
      </x:c>
      <x:c r="S5015" s="139" t="str">
        <x:f>IF(AND(L5015&lt;=TOTAL_BED_CAP,N5015&lt;=TEMP_WORKER_CAP),"YES","NO")</x:f>
        <x:v>YES</x:v>
      </x:c>
      <x:c r="T5015" s="139" t="n">
        <x:f>IF(S5015="YES",R5015,-1E+99)</x:f>
        <x:v>22311.24631322638</x:v>
      </x:c>
    </x:row>
    <x:row r="5016">
      <x:c r="A5016" s="139"/>
      <x:c r="B5016" s="139"/>
      <x:c r="C5016" s="139"/>
      <x:c r="D5016" s="139"/>
      <x:c r="E5016" s="139"/>
      <x:c r="F5016" s="139"/>
      <x:c r="G5016" s="139"/>
      <x:c r="H5016" s="139"/>
      <x:c r="I5016" s="266" t="n">
        <x:f>INT((ROW()-ROW($I$46))/((CARROT_CAP+1)*(MESCLUN_CAP+1)))</x:f>
        <x:v>7</x:v>
      </x:c>
      <x:c r="J5016" s="266" t="n">
        <x:f>MOD(INT((ROW()-ROW($I$46))/(MESCLUN_CAP+1)),CARROT_CAP+1)</x:f>
        <x:v>13</x:v>
      </x:c>
      <x:c r="K5016" s="266" t="n">
        <x:f>MOD(ROW()-ROW($I$46),MESCLUN_CAP+1)</x:f>
        <x:v>10</x:v>
      </x:c>
      <x:c r="L5016" s="266" t="n">
        <x:f>SUM(I5016:K5016)</x:f>
        <x:v>30</x:v>
      </x:c>
      <x:c r="M5016" s="267" t="n">
        <x:f>I5016*TOMATO_HOURS*WEEKS*(1+TOMATO_DIM)^I5016+J5016*CARROT_HOURS*WEEKS*(1+CARROT_DIM)^J5016+K5016*MESCLUN_HOURS*WEEKS*(1+MESCLUN_DIM)^K5016</x:f>
        <x:v>2274.832953841373</x:v>
      </x:c>
      <x:c r="N5016" s="267" t="n">
        <x:f>MAX(M5016-FARMER_HOURS,0)/TEMP_HOURS_PER_WORKER</x:f>
        <x:v>1.079745106834287</x:v>
      </x:c>
      <x:c r="O5016" s="268" t="n">
        <x:f>I5016*TOMATO_PRICE+J5016*CARROT_PRICE+K5016*MESCLUN_PRICE</x:f>
        <x:v>115822</x:v>
      </x:c>
      <x:c r="P5016" s="268" t="n">
        <x:f>I5016*TOMATO_FERTILIZER+J5016*CARROT_FERTILIZER+K5016*MESCLUN_FERTILIZER</x:f>
        <x:v>20680</x:v>
      </x:c>
      <x:c r="Q5016" s="268" t="n">
        <x:f>MIN(M5016,FARMER_HOURS)*FARMER_RATE+MAX(M5016-FARMER_HOURS,0)*TEMP_RATE</x:f>
        <x:v>51993.62767085717</x:v>
      </x:c>
      <x:c r="R5016" s="268" t="n">
        <x:f>O5016-P5016-Q5016-FIXED_COST</x:f>
        <x:v>23148.372329142832</x:v>
      </x:c>
      <x:c r="S5016" s="139" t="str">
        <x:f>IF(AND(L5016&lt;=TOTAL_BED_CAP,N5016&lt;=TEMP_WORKER_CAP),"YES","NO")</x:f>
        <x:v>YES</x:v>
      </x:c>
      <x:c r="T5016" s="139" t="n">
        <x:f>IF(S5016="YES",R5016,-1E+99)</x:f>
        <x:v>23148.372329142832</x:v>
      </x:c>
    </x:row>
    <x:row r="5017">
      <x:c r="A5017" s="139"/>
      <x:c r="B5017" s="139"/>
      <x:c r="C5017" s="139"/>
      <x:c r="D5017" s="139"/>
      <x:c r="E5017" s="139"/>
      <x:c r="F5017" s="139"/>
      <x:c r="G5017" s="139"/>
      <x:c r="H5017" s="139"/>
      <x:c r="I5017" s="266" t="n">
        <x:f>INT((ROW()-ROW($I$46))/((CARROT_CAP+1)*(MESCLUN_CAP+1)))</x:f>
        <x:v>7</x:v>
      </x:c>
      <x:c r="J5017" s="266" t="n">
        <x:f>MOD(INT((ROW()-ROW($I$46))/(MESCLUN_CAP+1)),CARROT_CAP+1)</x:f>
        <x:v>13</x:v>
      </x:c>
      <x:c r="K5017" s="266" t="n">
        <x:f>MOD(ROW()-ROW($I$46),MESCLUN_CAP+1)</x:f>
        <x:v>11</x:v>
      </x:c>
      <x:c r="L5017" s="266" t="n">
        <x:f>SUM(I5017:K5017)</x:f>
        <x:v>31</x:v>
      </x:c>
      <x:c r="M5017" s="267" t="n">
        <x:f>I5017*TOMATO_HOURS*WEEKS*(1+TOMATO_DIM)^I5017+J5017*CARROT_HOURS*WEEKS*(1+CARROT_DIM)^J5017+K5017*MESCLUN_HOURS*WEEKS*(1+MESCLUN_DIM)^K5017</x:f>
        <x:v>2332.791066934812</x:v>
      </x:c>
      <x:c r="N5017" s="267" t="n">
        <x:f>MAX(M5017-FARMER_HOURS,0)/TEMP_HOURS_PER_WORKER</x:f>
        <x:v>1.1199937964825084</x:v>
      </x:c>
      <x:c r="O5017" s="268" t="n">
        <x:f>I5017*TOMATO_PRICE+J5017*CARROT_PRICE+K5017*MESCLUN_PRICE</x:f>
        <x:v>118522</x:v>
      </x:c>
      <x:c r="P5017" s="268" t="n">
        <x:f>I5017*TOMATO_FERTILIZER+J5017*CARROT_FERTILIZER+K5017*MESCLUN_FERTILIZER</x:f>
        <x:v>21560</x:v>
      </x:c>
      <x:c r="Q5017" s="268" t="n">
        <x:f>MIN(M5017,FARMER_HOURS)*FARMER_RATE+MAX(M5017-FARMER_HOURS,0)*TEMP_RATE</x:f>
        <x:v>52999.844912062705</x:v>
      </x:c>
      <x:c r="R5017" s="268" t="n">
        <x:f>O5017-P5017-Q5017-FIXED_COST</x:f>
        <x:v>23962.155087937295</x:v>
      </x:c>
      <x:c r="S5017" s="139" t="str">
        <x:f>IF(AND(L5017&lt;=TOTAL_BED_CAP,N5017&lt;=TEMP_WORKER_CAP),"YES","NO")</x:f>
        <x:v>YES</x:v>
      </x:c>
      <x:c r="T5017" s="139" t="n">
        <x:f>IF(S5017="YES",R5017,-1E+99)</x:f>
        <x:v>23962.155087937295</x:v>
      </x:c>
    </x:row>
    <x:row r="5018">
      <x:c r="A5018" s="139"/>
      <x:c r="B5018" s="139"/>
      <x:c r="C5018" s="139"/>
      <x:c r="D5018" s="139"/>
      <x:c r="E5018" s="139"/>
      <x:c r="F5018" s="139"/>
      <x:c r="G5018" s="139"/>
      <x:c r="H5018" s="139"/>
      <x:c r="I5018" s="266" t="n">
        <x:f>INT((ROW()-ROW($I$46))/((CARROT_CAP+1)*(MESCLUN_CAP+1)))</x:f>
        <x:v>7</x:v>
      </x:c>
      <x:c r="J5018" s="266" t="n">
        <x:f>MOD(INT((ROW()-ROW($I$46))/(MESCLUN_CAP+1)),CARROT_CAP+1)</x:f>
        <x:v>13</x:v>
      </x:c>
      <x:c r="K5018" s="266" t="n">
        <x:f>MOD(ROW()-ROW($I$46),MESCLUN_CAP+1)</x:f>
        <x:v>12</x:v>
      </x:c>
      <x:c r="L5018" s="266" t="n">
        <x:f>SUM(I5018:K5018)</x:f>
        <x:v>32</x:v>
      </x:c>
      <x:c r="M5018" s="267" t="n">
        <x:f>I5018*TOMATO_HOURS*WEEKS*(1+TOMATO_DIM)^I5018+J5018*CARROT_HOURS*WEEKS*(1+CARROT_DIM)^J5018+K5018*MESCLUN_HOURS*WEEKS*(1+MESCLUN_DIM)^K5018</x:f>
        <x:v>2392.1185200628765</x:v>
      </x:c>
      <x:c r="N5018" s="267" t="n">
        <x:f>MAX(M5018-FARMER_HOURS,0)/TEMP_HOURS_PER_WORKER</x:f>
        <x:v>1.1611934167103308</x:v>
      </x:c>
      <x:c r="O5018" s="268" t="n">
        <x:f>I5018*TOMATO_PRICE+J5018*CARROT_PRICE+K5018*MESCLUN_PRICE</x:f>
        <x:v>121222</x:v>
      </x:c>
      <x:c r="P5018" s="268" t="n">
        <x:f>I5018*TOMATO_FERTILIZER+J5018*CARROT_FERTILIZER+K5018*MESCLUN_FERTILIZER</x:f>
        <x:v>22440</x:v>
      </x:c>
      <x:c r="Q5018" s="268" t="n">
        <x:f>MIN(M5018,FARMER_HOURS)*FARMER_RATE+MAX(M5018-FARMER_HOURS,0)*TEMP_RATE</x:f>
        <x:v>54029.83541775827</x:v>
      </x:c>
      <x:c r="R5018" s="268" t="n">
        <x:f>O5018-P5018-Q5018-FIXED_COST</x:f>
        <x:v>24752.164582241727</x:v>
      </x:c>
      <x:c r="S5018" s="139" t="str">
        <x:f>IF(AND(L5018&lt;=TOTAL_BED_CAP,N5018&lt;=TEMP_WORKER_CAP),"YES","NO")</x:f>
        <x:v>YES</x:v>
      </x:c>
      <x:c r="T5018" s="139" t="n">
        <x:f>IF(S5018="YES",R5018,-1E+99)</x:f>
        <x:v>24752.164582241727</x:v>
      </x:c>
    </x:row>
    <x:row r="5019">
      <x:c r="A5019" s="139"/>
      <x:c r="B5019" s="139"/>
      <x:c r="C5019" s="139"/>
      <x:c r="D5019" s="139"/>
      <x:c r="E5019" s="139"/>
      <x:c r="F5019" s="139"/>
      <x:c r="G5019" s="139"/>
      <x:c r="H5019" s="139"/>
      <x:c r="I5019" s="266" t="n">
        <x:f>INT((ROW()-ROW($I$46))/((CARROT_CAP+1)*(MESCLUN_CAP+1)))</x:f>
        <x:v>7</x:v>
      </x:c>
      <x:c r="J5019" s="266" t="n">
        <x:f>MOD(INT((ROW()-ROW($I$46))/(MESCLUN_CAP+1)),CARROT_CAP+1)</x:f>
        <x:v>13</x:v>
      </x:c>
      <x:c r="K5019" s="266" t="n">
        <x:f>MOD(ROW()-ROW($I$46),MESCLUN_CAP+1)</x:f>
        <x:v>13</x:v>
      </x:c>
      <x:c r="L5019" s="266" t="n">
        <x:f>SUM(I5019:K5019)</x:f>
        <x:v>33</x:v>
      </x:c>
      <x:c r="M5019" s="267" t="n">
        <x:f>I5019*TOMATO_HOURS*WEEKS*(1+TOMATO_DIM)^I5019+J5019*CARROT_HOURS*WEEKS*(1+CARROT_DIM)^J5019+K5019*MESCLUN_HOURS*WEEKS*(1+MESCLUN_DIM)^K5019</x:f>
        <x:v>2452.840490771261</x:v>
      </x:c>
      <x:c r="N5019" s="267" t="n">
        <x:f>MAX(M5019-FARMER_HOURS,0)/TEMP_HOURS_PER_WORKER</x:f>
        <x:v>1.2033614519244868</x:v>
      </x:c>
      <x:c r="O5019" s="268" t="n">
        <x:f>I5019*TOMATO_PRICE+J5019*CARROT_PRICE+K5019*MESCLUN_PRICE</x:f>
        <x:v>123922</x:v>
      </x:c>
      <x:c r="P5019" s="268" t="n">
        <x:f>I5019*TOMATO_FERTILIZER+J5019*CARROT_FERTILIZER+K5019*MESCLUN_FERTILIZER</x:f>
        <x:v>23320</x:v>
      </x:c>
      <x:c r="Q5019" s="268" t="n">
        <x:f>MIN(M5019,FARMER_HOURS)*FARMER_RATE+MAX(M5019-FARMER_HOURS,0)*TEMP_RATE</x:f>
        <x:v>55084.03629811217</x:v>
      </x:c>
      <x:c r="R5019" s="268" t="n">
        <x:f>O5019-P5019-Q5019-FIXED_COST</x:f>
        <x:v>25517.963701887827</x:v>
      </x:c>
      <x:c r="S5019" s="139" t="str">
        <x:f>IF(AND(L5019&lt;=TOTAL_BED_CAP,N5019&lt;=TEMP_WORKER_CAP),"YES","NO")</x:f>
        <x:v>YES</x:v>
      </x:c>
      <x:c r="T5019" s="139" t="n">
        <x:f>IF(S5019="YES",R5019,-1E+99)</x:f>
        <x:v>25517.963701887827</x:v>
      </x:c>
    </x:row>
    <x:row r="5020">
      <x:c r="A5020" s="139"/>
      <x:c r="B5020" s="139"/>
      <x:c r="C5020" s="139"/>
      <x:c r="D5020" s="139"/>
      <x:c r="E5020" s="139"/>
      <x:c r="F5020" s="139"/>
      <x:c r="G5020" s="139"/>
      <x:c r="H5020" s="139"/>
      <x:c r="I5020" s="266" t="n">
        <x:f>INT((ROW()-ROW($I$46))/((CARROT_CAP+1)*(MESCLUN_CAP+1)))</x:f>
        <x:v>7</x:v>
      </x:c>
      <x:c r="J5020" s="266" t="n">
        <x:f>MOD(INT((ROW()-ROW($I$46))/(MESCLUN_CAP+1)),CARROT_CAP+1)</x:f>
        <x:v>13</x:v>
      </x:c>
      <x:c r="K5020" s="266" t="n">
        <x:f>MOD(ROW()-ROW($I$46),MESCLUN_CAP+1)</x:f>
        <x:v>14</x:v>
      </x:c>
      <x:c r="L5020" s="266" t="n">
        <x:f>SUM(I5020:K5020)</x:f>
        <x:v>34</x:v>
      </x:c>
      <x:c r="M5020" s="267" t="n">
        <x:f>I5020*TOMATO_HOURS*WEEKS*(1+TOMATO_DIM)^I5020+J5020*CARROT_HOURS*WEEKS*(1+CARROT_DIM)^J5020+K5020*MESCLUN_HOURS*WEEKS*(1+MESCLUN_DIM)^K5020</x:f>
        <x:v>2514.982572084922</x:v>
      </x:c>
      <x:c r="N5020" s="267" t="n">
        <x:f>MAX(M5020-FARMER_HOURS,0)/TEMP_HOURS_PER_WORKER</x:f>
        <x:v>1.2465156750589736</x:v>
      </x:c>
      <x:c r="O5020" s="268" t="n">
        <x:f>I5020*TOMATO_PRICE+J5020*CARROT_PRICE+K5020*MESCLUN_PRICE</x:f>
        <x:v>126622</x:v>
      </x:c>
      <x:c r="P5020" s="268" t="n">
        <x:f>I5020*TOMATO_FERTILIZER+J5020*CARROT_FERTILIZER+K5020*MESCLUN_FERTILIZER</x:f>
        <x:v>24200</x:v>
      </x:c>
      <x:c r="Q5020" s="268" t="n">
        <x:f>MIN(M5020,FARMER_HOURS)*FARMER_RATE+MAX(M5020-FARMER_HOURS,0)*TEMP_RATE</x:f>
        <x:v>56162.89187647434</x:v>
      </x:c>
      <x:c r="R5020" s="268" t="n">
        <x:f>O5020-P5020-Q5020-FIXED_COST</x:f>
        <x:v>26259.108123525657</x:v>
      </x:c>
      <x:c r="S5020" s="139" t="str">
        <x:f>IF(AND(L5020&lt;=TOTAL_BED_CAP,N5020&lt;=TEMP_WORKER_CAP),"YES","NO")</x:f>
        <x:v>YES</x:v>
      </x:c>
      <x:c r="T5020" s="139" t="n">
        <x:f>IF(S5020="YES",R5020,-1E+99)</x:f>
        <x:v>26259.108123525657</x:v>
      </x:c>
    </x:row>
    <x:row r="5021">
      <x:c r="A5021" s="139"/>
      <x:c r="B5021" s="139"/>
      <x:c r="C5021" s="139"/>
      <x:c r="D5021" s="139"/>
      <x:c r="E5021" s="139"/>
      <x:c r="F5021" s="139"/>
      <x:c r="G5021" s="139"/>
      <x:c r="H5021" s="139"/>
      <x:c r="I5021" s="266" t="n">
        <x:f>INT((ROW()-ROW($I$46))/((CARROT_CAP+1)*(MESCLUN_CAP+1)))</x:f>
        <x:v>7</x:v>
      </x:c>
      <x:c r="J5021" s="266" t="n">
        <x:f>MOD(INT((ROW()-ROW($I$46))/(MESCLUN_CAP+1)),CARROT_CAP+1)</x:f>
        <x:v>13</x:v>
      </x:c>
      <x:c r="K5021" s="266" t="n">
        <x:f>MOD(ROW()-ROW($I$46),MESCLUN_CAP+1)</x:f>
        <x:v>15</x:v>
      </x:c>
      <x:c r="L5021" s="266" t="n">
        <x:f>SUM(I5021:K5021)</x:f>
        <x:v>35</x:v>
      </x:c>
      <x:c r="M5021" s="267" t="n">
        <x:f>I5021*TOMATO_HOURS*WEEKS*(1+TOMATO_DIM)^I5021+J5021*CARROT_HOURS*WEEKS*(1+CARROT_DIM)^J5021+K5021*MESCLUN_HOURS*WEEKS*(1+MESCLUN_DIM)^K5021</x:f>
        <x:v>2578.5707789610683</x:v>
      </x:c>
      <x:c r="N5021" s="267" t="n">
        <x:f>MAX(M5021-FARMER_HOURS,0)/TEMP_HOURS_PER_WORKER</x:f>
        <x:v>1.2906741520562974</x:v>
      </x:c>
      <x:c r="O5021" s="268" t="n">
        <x:f>I5021*TOMATO_PRICE+J5021*CARROT_PRICE+K5021*MESCLUN_PRICE</x:f>
        <x:v>129322</x:v>
      </x:c>
      <x:c r="P5021" s="268" t="n">
        <x:f>I5021*TOMATO_FERTILIZER+J5021*CARROT_FERTILIZER+K5021*MESCLUN_FERTILIZER</x:f>
        <x:v>25080</x:v>
      </x:c>
      <x:c r="Q5021" s="268" t="n">
        <x:f>MIN(M5021,FARMER_HOURS)*FARMER_RATE+MAX(M5021-FARMER_HOURS,0)*TEMP_RATE</x:f>
        <x:v>57266.85380140744</x:v>
      </x:c>
      <x:c r="R5021" s="268" t="n">
        <x:f>O5021-P5021-Q5021-FIXED_COST</x:f>
        <x:v>26975.146198592563</x:v>
      </x:c>
      <x:c r="S5021" s="139" t="str">
        <x:f>IF(AND(L5021&lt;=TOTAL_BED_CAP,N5021&lt;=TEMP_WORKER_CAP),"YES","NO")</x:f>
        <x:v>YES</x:v>
      </x:c>
      <x:c r="T5021" s="139" t="n">
        <x:f>IF(S5021="YES",R5021,-1E+99)</x:f>
        <x:v>26975.146198592563</x:v>
      </x:c>
    </x:row>
    <x:row r="5022">
      <x:c r="A5022" s="139"/>
      <x:c r="B5022" s="139"/>
      <x:c r="C5022" s="139"/>
      <x:c r="D5022" s="139"/>
      <x:c r="E5022" s="139"/>
      <x:c r="F5022" s="139"/>
      <x:c r="G5022" s="139"/>
      <x:c r="H5022" s="139"/>
      <x:c r="I5022" s="266" t="n">
        <x:f>INT((ROW()-ROW($I$46))/((CARROT_CAP+1)*(MESCLUN_CAP+1)))</x:f>
        <x:v>7</x:v>
      </x:c>
      <x:c r="J5022" s="266" t="n">
        <x:f>MOD(INT((ROW()-ROW($I$46))/(MESCLUN_CAP+1)),CARROT_CAP+1)</x:f>
        <x:v>13</x:v>
      </x:c>
      <x:c r="K5022" s="266" t="n">
        <x:f>MOD(ROW()-ROW($I$46),MESCLUN_CAP+1)</x:f>
        <x:v>16</x:v>
      </x:c>
      <x:c r="L5022" s="266" t="n">
        <x:f>SUM(I5022:K5022)</x:f>
        <x:v>36</x:v>
      </x:c>
      <x:c r="M5022" s="267" t="n">
        <x:f>I5022*TOMATO_HOURS*WEEKS*(1+TOMATO_DIM)^I5022+J5022*CARROT_HOURS*WEEKS*(1+CARROT_DIM)^J5022+K5022*MESCLUN_HOURS*WEEKS*(1+MESCLUN_DIM)^K5022</x:f>
        <x:v>2643.6315548385573</x:v>
      </x:c>
      <x:c r="N5022" s="267" t="n">
        <x:f>MAX(M5022-FARMER_HOURS,0)/TEMP_HOURS_PER_WORKER</x:f>
        <x:v>1.3358552464156648</x:v>
      </x:c>
      <x:c r="O5022" s="268" t="n">
        <x:f>I5022*TOMATO_PRICE+J5022*CARROT_PRICE+K5022*MESCLUN_PRICE</x:f>
        <x:v>132022</x:v>
      </x:c>
      <x:c r="P5022" s="268" t="n">
        <x:f>I5022*TOMATO_FERTILIZER+J5022*CARROT_FERTILIZER+K5022*MESCLUN_FERTILIZER</x:f>
        <x:v>25960</x:v>
      </x:c>
      <x:c r="Q5022" s="268" t="n">
        <x:f>MIN(M5022,FARMER_HOURS)*FARMER_RATE+MAX(M5022-FARMER_HOURS,0)*TEMP_RATE</x:f>
        <x:v>58396.38116039162</x:v>
      </x:c>
      <x:c r="R5022" s="268" t="n">
        <x:f>O5022-P5022-Q5022-FIXED_COST</x:f>
        <x:v>27665.61883960838</x:v>
      </x:c>
      <x:c r="S5022" s="139" t="str">
        <x:f>IF(AND(L5022&lt;=TOTAL_BED_CAP,N5022&lt;=TEMP_WORKER_CAP),"YES","NO")</x:f>
        <x:v>YES</x:v>
      </x:c>
      <x:c r="T5022" s="139" t="n">
        <x:f>IF(S5022="YES",R5022,-1E+99)</x:f>
        <x:v>27665.61883960838</x:v>
      </x:c>
    </x:row>
    <x:row r="5023">
      <x:c r="A5023" s="139"/>
      <x:c r="B5023" s="139"/>
      <x:c r="C5023" s="139"/>
      <x:c r="D5023" s="139"/>
      <x:c r="E5023" s="139"/>
      <x:c r="F5023" s="139"/>
      <x:c r="G5023" s="139"/>
      <x:c r="H5023" s="139"/>
      <x:c r="I5023" s="266" t="n">
        <x:f>INT((ROW()-ROW($I$46))/((CARROT_CAP+1)*(MESCLUN_CAP+1)))</x:f>
        <x:v>7</x:v>
      </x:c>
      <x:c r="J5023" s="266" t="n">
        <x:f>MOD(INT((ROW()-ROW($I$46))/(MESCLUN_CAP+1)),CARROT_CAP+1)</x:f>
        <x:v>13</x:v>
      </x:c>
      <x:c r="K5023" s="266" t="n">
        <x:f>MOD(ROW()-ROW($I$46),MESCLUN_CAP+1)</x:f>
        <x:v>17</x:v>
      </x:c>
      <x:c r="L5023" s="266" t="n">
        <x:f>SUM(I5023:K5023)</x:f>
        <x:v>37</x:v>
      </x:c>
      <x:c r="M5023" s="267" t="n">
        <x:f>I5023*TOMATO_HOURS*WEEKS*(1+TOMATO_DIM)^I5023+J5023*CARROT_HOURS*WEEKS*(1+CARROT_DIM)^J5023+K5023*MESCLUN_HOURS*WEEKS*(1+MESCLUN_DIM)^K5023</x:f>
        <x:v>2710.191778285098</x:v>
      </x:c>
      <x:c r="N5023" s="267" t="n">
        <x:f>MAX(M5023-FARMER_HOURS,0)/TEMP_HOURS_PER_WORKER</x:f>
        <x:v>1.3820776238090957</x:v>
      </x:c>
      <x:c r="O5023" s="268" t="n">
        <x:f>I5023*TOMATO_PRICE+J5023*CARROT_PRICE+K5023*MESCLUN_PRICE</x:f>
        <x:v>134722</x:v>
      </x:c>
      <x:c r="P5023" s="268" t="n">
        <x:f>I5023*TOMATO_FERTILIZER+J5023*CARROT_FERTILIZER+K5023*MESCLUN_FERTILIZER</x:f>
        <x:v>26840</x:v>
      </x:c>
      <x:c r="Q5023" s="268" t="n">
        <x:f>MIN(M5023,FARMER_HOURS)*FARMER_RATE+MAX(M5023-FARMER_HOURS,0)*TEMP_RATE</x:f>
        <x:v>59551.940595227396</x:v>
      </x:c>
      <x:c r="R5023" s="268" t="n">
        <x:f>O5023-P5023-Q5023-FIXED_COST</x:f>
        <x:v>28330.059404772604</x:v>
      </x:c>
      <x:c r="S5023" s="139" t="str">
        <x:f>IF(AND(L5023&lt;=TOTAL_BED_CAP,N5023&lt;=TEMP_WORKER_CAP),"YES","NO")</x:f>
        <x:v>YES</x:v>
      </x:c>
      <x:c r="T5023" s="139" t="n">
        <x:f>IF(S5023="YES",R5023,-1E+99)</x:f>
        <x:v>28330.059404772604</x:v>
      </x:c>
    </x:row>
    <x:row r="5024">
      <x:c r="A5024" s="139"/>
      <x:c r="B5024" s="139"/>
      <x:c r="C5024" s="139"/>
      <x:c r="D5024" s="139"/>
      <x:c r="E5024" s="139"/>
      <x:c r="F5024" s="139"/>
      <x:c r="G5024" s="139"/>
      <x:c r="H5024" s="139"/>
      <x:c r="I5024" s="266" t="n">
        <x:f>INT((ROW()-ROW($I$46))/((CARROT_CAP+1)*(MESCLUN_CAP+1)))</x:f>
        <x:v>7</x:v>
      </x:c>
      <x:c r="J5024" s="266" t="n">
        <x:f>MOD(INT((ROW()-ROW($I$46))/(MESCLUN_CAP+1)),CARROT_CAP+1)</x:f>
        <x:v>13</x:v>
      </x:c>
      <x:c r="K5024" s="266" t="n">
        <x:f>MOD(ROW()-ROW($I$46),MESCLUN_CAP+1)</x:f>
        <x:v>18</x:v>
      </x:c>
      <x:c r="L5024" s="266" t="n">
        <x:f>SUM(I5024:K5024)</x:f>
        <x:v>38</x:v>
      </x:c>
      <x:c r="M5024" s="267" t="n">
        <x:f>I5024*TOMATO_HOURS*WEEKS*(1+TOMATO_DIM)^I5024+J5024*CARROT_HOURS*WEEKS*(1+CARROT_DIM)^J5024+K5024*MESCLUN_HOURS*WEEKS*(1+MESCLUN_DIM)^K5024</x:f>
        <x:v>2778.2787697436847</x:v>
      </x:c>
      <x:c r="N5024" s="267" t="n">
        <x:f>MAX(M5024-FARMER_HOURS,0)/TEMP_HOURS_PER_WORKER</x:f>
        <x:v>1.4293602567664476</x:v>
      </x:c>
      <x:c r="O5024" s="268" t="n">
        <x:f>I5024*TOMATO_PRICE+J5024*CARROT_PRICE+K5024*MESCLUN_PRICE</x:f>
        <x:v>137422</x:v>
      </x:c>
      <x:c r="P5024" s="268" t="n">
        <x:f>I5024*TOMATO_FERTILIZER+J5024*CARROT_FERTILIZER+K5024*MESCLUN_FERTILIZER</x:f>
        <x:v>27720</x:v>
      </x:c>
      <x:c r="Q5024" s="268" t="n">
        <x:f>MIN(M5024,FARMER_HOURS)*FARMER_RATE+MAX(M5024-FARMER_HOURS,0)*TEMP_RATE</x:f>
        <x:v>60734.00641916119</x:v>
      </x:c>
      <x:c r="R5024" s="268" t="n">
        <x:f>O5024-P5024-Q5024-FIXED_COST</x:f>
        <x:v>28967.99358083881</x:v>
      </x:c>
      <x:c r="S5024" s="139" t="str">
        <x:f>IF(AND(L5024&lt;=TOTAL_BED_CAP,N5024&lt;=TEMP_WORKER_CAP),"YES","NO")</x:f>
        <x:v>YES</x:v>
      </x:c>
      <x:c r="T5024" s="139" t="n">
        <x:f>IF(S5024="YES",R5024,-1E+99)</x:f>
        <x:v>28967.99358083881</x:v>
      </x:c>
    </x:row>
    <x:row r="5025">
      <x:c r="A5025" s="139"/>
      <x:c r="B5025" s="139"/>
      <x:c r="C5025" s="139"/>
      <x:c r="D5025" s="139"/>
      <x:c r="E5025" s="139"/>
      <x:c r="F5025" s="139"/>
      <x:c r="G5025" s="139"/>
      <x:c r="H5025" s="139"/>
      <x:c r="I5025" s="266" t="n">
        <x:f>INT((ROW()-ROW($I$46))/((CARROT_CAP+1)*(MESCLUN_CAP+1)))</x:f>
        <x:v>7</x:v>
      </x:c>
      <x:c r="J5025" s="266" t="n">
        <x:f>MOD(INT((ROW()-ROW($I$46))/(MESCLUN_CAP+1)),CARROT_CAP+1)</x:f>
        <x:v>13</x:v>
      </x:c>
      <x:c r="K5025" s="266" t="n">
        <x:f>MOD(ROW()-ROW($I$46),MESCLUN_CAP+1)</x:f>
        <x:v>19</x:v>
      </x:c>
      <x:c r="L5025" s="266" t="n">
        <x:f>SUM(I5025:K5025)</x:f>
        <x:v>39</x:v>
      </x:c>
      <x:c r="M5025" s="267" t="n">
        <x:f>I5025*TOMATO_HOURS*WEEKS*(1+TOMATO_DIM)^I5025+J5025*CARROT_HOURS*WEEKS*(1+CARROT_DIM)^J5025+K5025*MESCLUN_HOURS*WEEKS*(1+MESCLUN_DIM)^K5025</x:f>
        <x:v>2847.9202983797068</x:v>
      </x:c>
      <x:c r="N5025" s="267" t="n">
        <x:f>MAX(M5025-FARMER_HOURS,0)/TEMP_HOURS_PER_WORKER</x:f>
        <x:v>1.477722429430352</x:v>
      </x:c>
      <x:c r="O5025" s="268" t="n">
        <x:f>I5025*TOMATO_PRICE+J5025*CARROT_PRICE+K5025*MESCLUN_PRICE</x:f>
        <x:v>140122</x:v>
      </x:c>
      <x:c r="P5025" s="268" t="n">
        <x:f>I5025*TOMATO_FERTILIZER+J5025*CARROT_FERTILIZER+K5025*MESCLUN_FERTILIZER</x:f>
        <x:v>28600</x:v>
      </x:c>
      <x:c r="Q5025" s="268" t="n">
        <x:f>MIN(M5025,FARMER_HOURS)*FARMER_RATE+MAX(M5025-FARMER_HOURS,0)*TEMP_RATE</x:f>
        <x:v>61943.060735758794</x:v>
      </x:c>
      <x:c r="R5025" s="268" t="n">
        <x:f>O5025-P5025-Q5025-FIXED_COST</x:f>
        <x:v>29578.939264241206</x:v>
      </x:c>
      <x:c r="S5025" s="139" t="str">
        <x:f>IF(AND(L5025&lt;=TOTAL_BED_CAP,N5025&lt;=TEMP_WORKER_CAP),"YES","NO")</x:f>
        <x:v>YES</x:v>
      </x:c>
      <x:c r="T5025" s="139" t="n">
        <x:f>IF(S5025="YES",R5025,-1E+99)</x:f>
        <x:v>29578.939264241206</x:v>
      </x:c>
    </x:row>
    <x:row r="5026">
      <x:c r="A5026" s="139"/>
      <x:c r="B5026" s="139"/>
      <x:c r="C5026" s="139"/>
      <x:c r="D5026" s="139"/>
      <x:c r="E5026" s="139"/>
      <x:c r="F5026" s="139"/>
      <x:c r="G5026" s="139"/>
      <x:c r="H5026" s="139"/>
      <x:c r="I5026" s="266" t="n">
        <x:f>INT((ROW()-ROW($I$46))/((CARROT_CAP+1)*(MESCLUN_CAP+1)))</x:f>
        <x:v>7</x:v>
      </x:c>
      <x:c r="J5026" s="266" t="n">
        <x:f>MOD(INT((ROW()-ROW($I$46))/(MESCLUN_CAP+1)),CARROT_CAP+1)</x:f>
        <x:v>13</x:v>
      </x:c>
      <x:c r="K5026" s="266" t="n">
        <x:f>MOD(ROW()-ROW($I$46),MESCLUN_CAP+1)</x:f>
        <x:v>20</x:v>
      </x:c>
      <x:c r="L5026" s="266" t="n">
        <x:f>SUM(I5026:K5026)</x:f>
        <x:v>40</x:v>
      </x:c>
      <x:c r="M5026" s="267" t="n">
        <x:f>I5026*TOMATO_HOURS*WEEKS*(1+TOMATO_DIM)^I5026+J5026*CARROT_HOURS*WEEKS*(1+CARROT_DIM)^J5026+K5026*MESCLUN_HOURS*WEEKS*(1+MESCLUN_DIM)^K5026</x:f>
        <x:v>2919.144589030184</x:v>
      </x:c>
      <x:c r="N5026" s="267" t="n">
        <x:f>MAX(M5026-FARMER_HOURS,0)/TEMP_HOURS_PER_WORKER</x:f>
        <x:v>1.5271837423820722</x:v>
      </x:c>
      <x:c r="O5026" s="268" t="n">
        <x:f>I5026*TOMATO_PRICE+J5026*CARROT_PRICE+K5026*MESCLUN_PRICE</x:f>
        <x:v>142822</x:v>
      </x:c>
      <x:c r="P5026" s="268" t="n">
        <x:f>I5026*TOMATO_FERTILIZER+J5026*CARROT_FERTILIZER+K5026*MESCLUN_FERTILIZER</x:f>
        <x:v>29480</x:v>
      </x:c>
      <x:c r="Q5026" s="268" t="n">
        <x:f>MIN(M5026,FARMER_HOURS)*FARMER_RATE+MAX(M5026-FARMER_HOURS,0)*TEMP_RATE</x:f>
        <x:v>63179.5935595518</x:v>
      </x:c>
      <x:c r="R5026" s="268" t="n">
        <x:f>O5026-P5026-Q5026-FIXED_COST</x:f>
        <x:v>30162.406440448198</x:v>
      </x:c>
      <x:c r="S5026" s="139" t="str">
        <x:f>IF(AND(L5026&lt;=TOTAL_BED_CAP,N5026&lt;=TEMP_WORKER_CAP),"YES","NO")</x:f>
        <x:v>YES</x:v>
      </x:c>
      <x:c r="T5026" s="139" t="n">
        <x:f>IF(S5026="YES",R5026,-1E+99)</x:f>
        <x:v>30162.406440448198</x:v>
      </x:c>
    </x:row>
    <x:row r="5027">
      <x:c r="A5027" s="139"/>
      <x:c r="B5027" s="139"/>
      <x:c r="C5027" s="139"/>
      <x:c r="D5027" s="139"/>
      <x:c r="E5027" s="139"/>
      <x:c r="F5027" s="139"/>
      <x:c r="G5027" s="139"/>
      <x:c r="H5027" s="139"/>
      <x:c r="I5027" s="266" t="n">
        <x:f>INT((ROW()-ROW($I$46))/((CARROT_CAP+1)*(MESCLUN_CAP+1)))</x:f>
        <x:v>7</x:v>
      </x:c>
      <x:c r="J5027" s="266" t="n">
        <x:f>MOD(INT((ROW()-ROW($I$46))/(MESCLUN_CAP+1)),CARROT_CAP+1)</x:f>
        <x:v>13</x:v>
      </x:c>
      <x:c r="K5027" s="266" t="n">
        <x:f>MOD(ROW()-ROW($I$46),MESCLUN_CAP+1)</x:f>
        <x:v>21</x:v>
      </x:c>
      <x:c r="L5027" s="266" t="n">
        <x:f>SUM(I5027:K5027)</x:f>
        <x:v>41</x:v>
      </x:c>
      <x:c r="M5027" s="267" t="n">
        <x:f>I5027*TOMATO_HOURS*WEEKS*(1+TOMATO_DIM)^I5027+J5027*CARROT_HOURS*WEEKS*(1+CARROT_DIM)^J5027+K5027*MESCLUN_HOURS*WEEKS*(1+MESCLUN_DIM)^K5027</x:f>
        <x:v>2991.9803292566276</x:v>
      </x:c>
      <x:c r="N5027" s="267" t="n">
        <x:f>MAX(M5027-FARMER_HOURS,0)/TEMP_HOURS_PER_WORKER</x:f>
        <x:v>1.5777641175393247</x:v>
      </x:c>
      <x:c r="O5027" s="268" t="n">
        <x:f>I5027*TOMATO_PRICE+J5027*CARROT_PRICE+K5027*MESCLUN_PRICE</x:f>
        <x:v>145522</x:v>
      </x:c>
      <x:c r="P5027" s="268" t="n">
        <x:f>I5027*TOMATO_FERTILIZER+J5027*CARROT_FERTILIZER+K5027*MESCLUN_FERTILIZER</x:f>
        <x:v>30360</x:v>
      </x:c>
      <x:c r="Q5027" s="268" t="n">
        <x:f>MIN(M5027,FARMER_HOURS)*FARMER_RATE+MAX(M5027-FARMER_HOURS,0)*TEMP_RATE</x:f>
        <x:v>64444.10293848312</x:v>
      </x:c>
      <x:c r="R5027" s="268" t="n">
        <x:f>O5027-P5027-Q5027-FIXED_COST</x:f>
        <x:v>30717.89706151688</x:v>
      </x:c>
      <x:c r="S5027" s="139" t="str">
        <x:f>IF(AND(L5027&lt;=TOTAL_BED_CAP,N5027&lt;=TEMP_WORKER_CAP),"YES","NO")</x:f>
        <x:v>YES</x:v>
      </x:c>
      <x:c r="T5027" s="139" t="n">
        <x:f>IF(S5027="YES",R5027,-1E+99)</x:f>
        <x:v>30717.89706151688</x:v>
      </x:c>
    </x:row>
    <x:row r="5028">
      <x:c r="A5028" s="139"/>
      <x:c r="B5028" s="139"/>
      <x:c r="C5028" s="139"/>
      <x:c r="D5028" s="139"/>
      <x:c r="E5028" s="139"/>
      <x:c r="F5028" s="139"/>
      <x:c r="G5028" s="139"/>
      <x:c r="H5028" s="139"/>
      <x:c r="I5028" s="266" t="n">
        <x:f>INT((ROW()-ROW($I$46))/((CARROT_CAP+1)*(MESCLUN_CAP+1)))</x:f>
        <x:v>7</x:v>
      </x:c>
      <x:c r="J5028" s="266" t="n">
        <x:f>MOD(INT((ROW()-ROW($I$46))/(MESCLUN_CAP+1)),CARROT_CAP+1)</x:f>
        <x:v>13</x:v>
      </x:c>
      <x:c r="K5028" s="266" t="n">
        <x:f>MOD(ROW()-ROW($I$46),MESCLUN_CAP+1)</x:f>
        <x:v>22</x:v>
      </x:c>
      <x:c r="L5028" s="266" t="n">
        <x:f>SUM(I5028:K5028)</x:f>
        <x:v>42</x:v>
      </x:c>
      <x:c r="M5028" s="267" t="n">
        <x:f>I5028*TOMATO_HOURS*WEEKS*(1+TOMATO_DIM)^I5028+J5028*CARROT_HOURS*WEEKS*(1+CARROT_DIM)^J5028+K5028*MESCLUN_HOURS*WEEKS*(1+MESCLUN_DIM)^K5028</x:f>
        <x:v>3066.4566765030236</x:v>
      </x:c>
      <x:c r="N5028" s="267" t="n">
        <x:f>MAX(M5028-FARMER_HOURS,0)/TEMP_HOURS_PER_WORKER</x:f>
        <x:v>1.6294838031270997</x:v>
      </x:c>
      <x:c r="O5028" s="268" t="n">
        <x:f>I5028*TOMATO_PRICE+J5028*CARROT_PRICE+K5028*MESCLUN_PRICE</x:f>
        <x:v>148222</x:v>
      </x:c>
      <x:c r="P5028" s="268" t="n">
        <x:f>I5028*TOMATO_FERTILIZER+J5028*CARROT_FERTILIZER+K5028*MESCLUN_FERTILIZER</x:f>
        <x:v>31240</x:v>
      </x:c>
      <x:c r="Q5028" s="268" t="n">
        <x:f>MIN(M5028,FARMER_HOURS)*FARMER_RATE+MAX(M5028-FARMER_HOURS,0)*TEMP_RATE</x:f>
        <x:v>65737.09507817749</x:v>
      </x:c>
      <x:c r="R5028" s="268" t="n">
        <x:f>O5028-P5028-Q5028-FIXED_COST</x:f>
        <x:v>31244.904921822512</x:v>
      </x:c>
      <x:c r="S5028" s="139" t="str">
        <x:f>IF(AND(L5028&lt;=TOTAL_BED_CAP,N5028&lt;=TEMP_WORKER_CAP),"YES","NO")</x:f>
        <x:v>YES</x:v>
      </x:c>
      <x:c r="T5028" s="139" t="n">
        <x:f>IF(S5028="YES",R5028,-1E+99)</x:f>
        <x:v>31244.904921822512</x:v>
      </x:c>
    </x:row>
    <x:row r="5029">
      <x:c r="A5029" s="139"/>
      <x:c r="B5029" s="139"/>
      <x:c r="C5029" s="139"/>
      <x:c r="D5029" s="139"/>
      <x:c r="E5029" s="139"/>
      <x:c r="F5029" s="139"/>
      <x:c r="G5029" s="139"/>
      <x:c r="H5029" s="139"/>
      <x:c r="I5029" s="266" t="n">
        <x:f>INT((ROW()-ROW($I$46))/((CARROT_CAP+1)*(MESCLUN_CAP+1)))</x:f>
        <x:v>7</x:v>
      </x:c>
      <x:c r="J5029" s="266" t="n">
        <x:f>MOD(INT((ROW()-ROW($I$46))/(MESCLUN_CAP+1)),CARROT_CAP+1)</x:f>
        <x:v>13</x:v>
      </x:c>
      <x:c r="K5029" s="266" t="n">
        <x:f>MOD(ROW()-ROW($I$46),MESCLUN_CAP+1)</x:f>
        <x:v>23</x:v>
      </x:c>
      <x:c r="L5029" s="266" t="n">
        <x:f>SUM(I5029:K5029)</x:f>
        <x:v>43</x:v>
      </x:c>
      <x:c r="M5029" s="267" t="n">
        <x:f>I5029*TOMATO_HOURS*WEEKS*(1+TOMATO_DIM)^I5029+J5029*CARROT_HOURS*WEEKS*(1+CARROT_DIM)^J5029+K5029*MESCLUN_HOURS*WEEKS*(1+MESCLUN_DIM)^K5029</x:f>
        <x:v>3142.60326536046</x:v>
      </x:c>
      <x:c r="N5029" s="267" t="n">
        <x:f>MAX(M5029-FARMER_HOURS,0)/TEMP_HOURS_PER_WORKER</x:f>
        <x:v>1.6823633787225416</x:v>
      </x:c>
      <x:c r="O5029" s="268" t="n">
        <x:f>I5029*TOMATO_PRICE+J5029*CARROT_PRICE+K5029*MESCLUN_PRICE</x:f>
        <x:v>150922</x:v>
      </x:c>
      <x:c r="P5029" s="268" t="n">
        <x:f>I5029*TOMATO_FERTILIZER+J5029*CARROT_FERTILIZER+K5029*MESCLUN_FERTILIZER</x:f>
        <x:v>32120</x:v>
      </x:c>
      <x:c r="Q5029" s="268" t="n">
        <x:f>MIN(M5029,FARMER_HOURS)*FARMER_RATE+MAX(M5029-FARMER_HOURS,0)*TEMP_RATE</x:f>
        <x:v>67059.08446806353</x:v>
      </x:c>
      <x:c r="R5029" s="268" t="n">
        <x:f>O5029-P5029-Q5029-FIXED_COST</x:f>
        <x:v>31742.915531936465</x:v>
      </x:c>
      <x:c r="S5029" s="139" t="str">
        <x:f>IF(AND(L5029&lt;=TOTAL_BED_CAP,N5029&lt;=TEMP_WORKER_CAP),"YES","NO")</x:f>
        <x:v>YES</x:v>
      </x:c>
      <x:c r="T5029" s="139" t="n">
        <x:f>IF(S5029="YES",R5029,-1E+99)</x:f>
        <x:v>31742.915531936465</x:v>
      </x:c>
    </x:row>
    <x:row r="5030">
      <x:c r="A5030" s="139"/>
      <x:c r="B5030" s="139"/>
      <x:c r="C5030" s="139"/>
      <x:c r="D5030" s="139"/>
      <x:c r="E5030" s="139"/>
      <x:c r="F5030" s="139"/>
      <x:c r="G5030" s="139"/>
      <x:c r="H5030" s="139"/>
      <x:c r="I5030" s="266" t="n">
        <x:f>INT((ROW()-ROW($I$46))/((CARROT_CAP+1)*(MESCLUN_CAP+1)))</x:f>
        <x:v>7</x:v>
      </x:c>
      <x:c r="J5030" s="266" t="n">
        <x:f>MOD(INT((ROW()-ROW($I$46))/(MESCLUN_CAP+1)),CARROT_CAP+1)</x:f>
        <x:v>13</x:v>
      </x:c>
      <x:c r="K5030" s="266" t="n">
        <x:f>MOD(ROW()-ROW($I$46),MESCLUN_CAP+1)</x:f>
        <x:v>24</x:v>
      </x:c>
      <x:c r="L5030" s="266" t="n">
        <x:f>SUM(I5030:K5030)</x:f>
        <x:v>44</x:v>
      </x:c>
      <x:c r="M5030" s="267" t="n">
        <x:f>I5030*TOMATO_HOURS*WEEKS*(1+TOMATO_DIM)^I5030+J5030*CARROT_HOURS*WEEKS*(1+CARROT_DIM)^J5030+K5030*MESCLUN_HOURS*WEEKS*(1+MESCLUN_DIM)^K5030</x:f>
        <x:v>3220.450214939956</x:v>
      </x:c>
      <x:c r="N5030" s="267" t="n">
        <x:f>MAX(M5030-FARMER_HOURS,0)/TEMP_HOURS_PER_WORKER</x:f>
        <x:v>1.7364237603749695</x:v>
      </x:c>
      <x:c r="O5030" s="268" t="n">
        <x:f>I5030*TOMATO_PRICE+J5030*CARROT_PRICE+K5030*MESCLUN_PRICE</x:f>
        <x:v>153622</x:v>
      </x:c>
      <x:c r="P5030" s="268" t="n">
        <x:f>I5030*TOMATO_FERTILIZER+J5030*CARROT_FERTILIZER+K5030*MESCLUN_FERTILIZER</x:f>
        <x:v>33000</x:v>
      </x:c>
      <x:c r="Q5030" s="268" t="n">
        <x:f>MIN(M5030,FARMER_HOURS)*FARMER_RATE+MAX(M5030-FARMER_HOURS,0)*TEMP_RATE</x:f>
        <x:v>68410.59400937424</x:v>
      </x:c>
      <x:c r="R5030" s="268" t="n">
        <x:f>O5030-P5030-Q5030-FIXED_COST</x:f>
        <x:v>32211.40599062576</x:v>
      </x:c>
      <x:c r="S5030" s="139" t="str">
        <x:f>IF(AND(L5030&lt;=TOTAL_BED_CAP,N5030&lt;=TEMP_WORKER_CAP),"YES","NO")</x:f>
        <x:v>YES</x:v>
      </x:c>
      <x:c r="T5030" s="139" t="n">
        <x:f>IF(S5030="YES",R5030,-1E+99)</x:f>
        <x:v>32211.40599062576</x:v>
      </x:c>
    </x:row>
    <x:row r="5031">
      <x:c r="A5031" s="139"/>
      <x:c r="B5031" s="139"/>
      <x:c r="C5031" s="139"/>
      <x:c r="D5031" s="139"/>
      <x:c r="E5031" s="139"/>
      <x:c r="F5031" s="139"/>
      <x:c r="G5031" s="139"/>
      <x:c r="H5031" s="139"/>
      <x:c r="I5031" s="266" t="n">
        <x:f>INT((ROW()-ROW($I$46))/((CARROT_CAP+1)*(MESCLUN_CAP+1)))</x:f>
        <x:v>7</x:v>
      </x:c>
      <x:c r="J5031" s="266" t="n">
        <x:f>MOD(INT((ROW()-ROW($I$46))/(MESCLUN_CAP+1)),CARROT_CAP+1)</x:f>
        <x:v>13</x:v>
      </x:c>
      <x:c r="K5031" s="266" t="n">
        <x:f>MOD(ROW()-ROW($I$46),MESCLUN_CAP+1)</x:f>
        <x:v>25</x:v>
      </x:c>
      <x:c r="L5031" s="266" t="n">
        <x:f>SUM(I5031:K5031)</x:f>
        <x:v>45</x:v>
      </x:c>
      <x:c r="M5031" s="267" t="n">
        <x:f>I5031*TOMATO_HOURS*WEEKS*(1+TOMATO_DIM)^I5031+J5031*CARROT_HOURS*WEEKS*(1+CARROT_DIM)^J5031+K5031*MESCLUN_HOURS*WEEKS*(1+MESCLUN_DIM)^K5031</x:f>
        <x:v>3300.028136355053</x:v>
      </x:c>
      <x:c r="N5031" s="267" t="n">
        <x:f>MAX(M5031-FARMER_HOURS,0)/TEMP_HOURS_PER_WORKER</x:f>
        <x:v>1.7916862058021201</x:v>
      </x:c>
      <x:c r="O5031" s="268" t="n">
        <x:f>I5031*TOMATO_PRICE+J5031*CARROT_PRICE+K5031*MESCLUN_PRICE</x:f>
        <x:v>156322</x:v>
      </x:c>
      <x:c r="P5031" s="268" t="n">
        <x:f>I5031*TOMATO_FERTILIZER+J5031*CARROT_FERTILIZER+K5031*MESCLUN_FERTILIZER</x:f>
        <x:v>33880</x:v>
      </x:c>
      <x:c r="Q5031" s="268" t="n">
        <x:f>MIN(M5031,FARMER_HOURS)*FARMER_RATE+MAX(M5031-FARMER_HOURS,0)*TEMP_RATE</x:f>
        <x:v>69792.155145053</x:v>
      </x:c>
      <x:c r="R5031" s="268" t="n">
        <x:f>O5031-P5031-Q5031-FIXED_COST</x:f>
        <x:v>32649.844854947005</x:v>
      </x:c>
      <x:c r="S5031" s="139" t="str">
        <x:f>IF(AND(L5031&lt;=TOTAL_BED_CAP,N5031&lt;=TEMP_WORKER_CAP),"YES","NO")</x:f>
        <x:v>YES</x:v>
      </x:c>
      <x:c r="T5031" s="139" t="n">
        <x:f>IF(S5031="YES",R5031,-1E+99)</x:f>
        <x:v>32649.844854947005</x:v>
      </x:c>
    </x:row>
    <x:row r="5032">
      <x:c r="A5032" s="139"/>
      <x:c r="B5032" s="139"/>
      <x:c r="C5032" s="139"/>
      <x:c r="D5032" s="139"/>
      <x:c r="E5032" s="139"/>
      <x:c r="F5032" s="139"/>
      <x:c r="G5032" s="139"/>
      <x:c r="H5032" s="139"/>
      <x:c r="I5032" s="266" t="n">
        <x:f>INT((ROW()-ROW($I$46))/((CARROT_CAP+1)*(MESCLUN_CAP+1)))</x:f>
        <x:v>7</x:v>
      </x:c>
      <x:c r="J5032" s="266" t="n">
        <x:f>MOD(INT((ROW()-ROW($I$46))/(MESCLUN_CAP+1)),CARROT_CAP+1)</x:f>
        <x:v>13</x:v>
      </x:c>
      <x:c r="K5032" s="266" t="n">
        <x:f>MOD(ROW()-ROW($I$46),MESCLUN_CAP+1)</x:f>
        <x:v>26</x:v>
      </x:c>
      <x:c r="L5032" s="266" t="n">
        <x:f>SUM(I5032:K5032)</x:f>
        <x:v>46</x:v>
      </x:c>
      <x:c r="M5032" s="267" t="n">
        <x:f>I5032*TOMATO_HOURS*WEEKS*(1+TOMATO_DIM)^I5032+J5032*CARROT_HOURS*WEEKS*(1+CARROT_DIM)^J5032+K5032*MESCLUN_HOURS*WEEKS*(1+MESCLUN_DIM)^K5032</x:f>
        <x:v>3381.3681403157707</x:v>
      </x:c>
      <x:c r="N5032" s="267" t="n">
        <x:f>MAX(M5032-FARMER_HOURS,0)/TEMP_HOURS_PER_WORKER</x:f>
        <x:v>1.8481723196637296</x:v>
      </x:c>
      <x:c r="O5032" s="268" t="n">
        <x:f>I5032*TOMATO_PRICE+J5032*CARROT_PRICE+K5032*MESCLUN_PRICE</x:f>
        <x:v>159022</x:v>
      </x:c>
      <x:c r="P5032" s="268" t="n">
        <x:f>I5032*TOMATO_FERTILIZER+J5032*CARROT_FERTILIZER+K5032*MESCLUN_FERTILIZER</x:f>
        <x:v>34760</x:v>
      </x:c>
      <x:c r="Q5032" s="268" t="n">
        <x:f>MIN(M5032,FARMER_HOURS)*FARMER_RATE+MAX(M5032-FARMER_HOURS,0)*TEMP_RATE</x:f>
        <x:v>71204.30799159323</x:v>
      </x:c>
      <x:c r="R5032" s="268" t="n">
        <x:f>O5032-P5032-Q5032-FIXED_COST</x:f>
        <x:v>33057.69200840677</x:v>
      </x:c>
      <x:c r="S5032" s="139" t="str">
        <x:f>IF(AND(L5032&lt;=TOTAL_BED_CAP,N5032&lt;=TEMP_WORKER_CAP),"YES","NO")</x:f>
        <x:v>YES</x:v>
      </x:c>
      <x:c r="T5032" s="139" t="n">
        <x:f>IF(S5032="YES",R5032,-1E+99)</x:f>
        <x:v>33057.69200840677</x:v>
      </x:c>
    </x:row>
    <x:row r="5033">
      <x:c r="A5033" s="139"/>
      <x:c r="B5033" s="139"/>
      <x:c r="C5033" s="139"/>
      <x:c r="D5033" s="139"/>
      <x:c r="E5033" s="139"/>
      <x:c r="F5033" s="139"/>
      <x:c r="G5033" s="139"/>
      <x:c r="H5033" s="139"/>
      <x:c r="I5033" s="266" t="n">
        <x:f>INT((ROW()-ROW($I$46))/((CARROT_CAP+1)*(MESCLUN_CAP+1)))</x:f>
        <x:v>7</x:v>
      </x:c>
      <x:c r="J5033" s="266" t="n">
        <x:f>MOD(INT((ROW()-ROW($I$46))/(MESCLUN_CAP+1)),CARROT_CAP+1)</x:f>
        <x:v>13</x:v>
      </x:c>
      <x:c r="K5033" s="266" t="n">
        <x:f>MOD(ROW()-ROW($I$46),MESCLUN_CAP+1)</x:f>
        <x:v>27</x:v>
      </x:c>
      <x:c r="L5033" s="266" t="n">
        <x:f>SUM(I5033:K5033)</x:f>
        <x:v>47</x:v>
      </x:c>
      <x:c r="M5033" s="267" t="n">
        <x:f>I5033*TOMATO_HOURS*WEEKS*(1+TOMATO_DIM)^I5033+J5033*CARROT_HOURS*WEEKS*(1+CARROT_DIM)^J5033+K5033*MESCLUN_HOURS*WEEKS*(1+MESCLUN_DIM)^K5033</x:f>
        <x:v>3464.5018448355277</x:v>
      </x:c>
      <x:c r="N5033" s="267" t="n">
        <x:f>MAX(M5033-FARMER_HOURS,0)/TEMP_HOURS_PER_WORKER</x:f>
        <x:v>1.905904058913561</x:v>
      </x:c>
      <x:c r="O5033" s="268" t="n">
        <x:f>I5033*TOMATO_PRICE+J5033*CARROT_PRICE+K5033*MESCLUN_PRICE</x:f>
        <x:v>161722</x:v>
      </x:c>
      <x:c r="P5033" s="268" t="n">
        <x:f>I5033*TOMATO_FERTILIZER+J5033*CARROT_FERTILIZER+K5033*MESCLUN_FERTILIZER</x:f>
        <x:v>35640</x:v>
      </x:c>
      <x:c r="Q5033" s="268" t="n">
        <x:f>MIN(M5033,FARMER_HOURS)*FARMER_RATE+MAX(M5033-FARMER_HOURS,0)*TEMP_RATE</x:f>
        <x:v>72647.60147283901</x:v>
      </x:c>
      <x:c r="R5033" s="268" t="n">
        <x:f>O5033-P5033-Q5033-FIXED_COST</x:f>
        <x:v>33434.398527160985</x:v>
      </x:c>
      <x:c r="S5033" s="139" t="str">
        <x:f>IF(AND(L5033&lt;=TOTAL_BED_CAP,N5033&lt;=TEMP_WORKER_CAP),"YES","NO")</x:f>
        <x:v>YES</x:v>
      </x:c>
      <x:c r="T5033" s="139" t="n">
        <x:f>IF(S5033="YES",R5033,-1E+99)</x:f>
        <x:v>33434.398527160985</x:v>
      </x:c>
    </x:row>
    <x:row r="5034">
      <x:c r="A5034" s="139"/>
      <x:c r="B5034" s="139"/>
      <x:c r="C5034" s="139"/>
      <x:c r="D5034" s="139"/>
      <x:c r="E5034" s="139"/>
      <x:c r="F5034" s="139"/>
      <x:c r="G5034" s="139"/>
      <x:c r="H5034" s="139"/>
      <x:c r="I5034" s="266" t="n">
        <x:f>INT((ROW()-ROW($I$46))/((CARROT_CAP+1)*(MESCLUN_CAP+1)))</x:f>
        <x:v>7</x:v>
      </x:c>
      <x:c r="J5034" s="266" t="n">
        <x:f>MOD(INT((ROW()-ROW($I$46))/(MESCLUN_CAP+1)),CARROT_CAP+1)</x:f>
        <x:v>13</x:v>
      </x:c>
      <x:c r="K5034" s="266" t="n">
        <x:f>MOD(ROW()-ROW($I$46),MESCLUN_CAP+1)</x:f>
        <x:v>28</x:v>
      </x:c>
      <x:c r="L5034" s="266" t="n">
        <x:f>SUM(I5034:K5034)</x:f>
        <x:v>48</x:v>
      </x:c>
      <x:c r="M5034" s="267" t="n">
        <x:f>I5034*TOMATO_HOURS*WEEKS*(1+TOMATO_DIM)^I5034+J5034*CARROT_HOURS*WEEKS*(1+CARROT_DIM)^J5034+K5034*MESCLUN_HOURS*WEEKS*(1+MESCLUN_DIM)^K5034</x:f>
        <x:v>3549.461383052681</x:v>
      </x:c>
      <x:c r="N5034" s="267" t="n">
        <x:f>MAX(M5034-FARMER_HOURS,0)/TEMP_HOURS_PER_WORKER</x:f>
        <x:v>1.9649037382310284</x:v>
      </x:c>
      <x:c r="O5034" s="268" t="n">
        <x:f>I5034*TOMATO_PRICE+J5034*CARROT_PRICE+K5034*MESCLUN_PRICE</x:f>
        <x:v>164422</x:v>
      </x:c>
      <x:c r="P5034" s="268" t="n">
        <x:f>I5034*TOMATO_FERTILIZER+J5034*CARROT_FERTILIZER+K5034*MESCLUN_FERTILIZER</x:f>
        <x:v>36520</x:v>
      </x:c>
      <x:c r="Q5034" s="268" t="n">
        <x:f>MIN(M5034,FARMER_HOURS)*FARMER_RATE+MAX(M5034-FARMER_HOURS,0)*TEMP_RATE</x:f>
        <x:v>74122.5934557757</x:v>
      </x:c>
      <x:c r="R5034" s="268" t="n">
        <x:f>O5034-P5034-Q5034-FIXED_COST</x:f>
        <x:v>33779.4065442243</x:v>
      </x:c>
      <x:c r="S5034" s="139" t="str">
        <x:f>IF(AND(L5034&lt;=TOTAL_BED_CAP,N5034&lt;=TEMP_WORKER_CAP),"YES","NO")</x:f>
        <x:v>YES</x:v>
      </x:c>
      <x:c r="T5034" s="139" t="n">
        <x:f>IF(S5034="YES",R5034,-1E+99)</x:f>
        <x:v>33779.4065442243</x:v>
      </x:c>
    </x:row>
    <x:row r="5035">
      <x:c r="A5035" s="139"/>
      <x:c r="B5035" s="139"/>
      <x:c r="C5035" s="139"/>
      <x:c r="D5035" s="139"/>
      <x:c r="E5035" s="139"/>
      <x:c r="F5035" s="139"/>
      <x:c r="G5035" s="139"/>
      <x:c r="H5035" s="139"/>
      <x:c r="I5035" s="266" t="n">
        <x:f>INT((ROW()-ROW($I$46))/((CARROT_CAP+1)*(MESCLUN_CAP+1)))</x:f>
        <x:v>7</x:v>
      </x:c>
      <x:c r="J5035" s="266" t="n">
        <x:f>MOD(INT((ROW()-ROW($I$46))/(MESCLUN_CAP+1)),CARROT_CAP+1)</x:f>
        <x:v>13</x:v>
      </x:c>
      <x:c r="K5035" s="266" t="n">
        <x:f>MOD(ROW()-ROW($I$46),MESCLUN_CAP+1)</x:f>
        <x:v>29</x:v>
      </x:c>
      <x:c r="L5035" s="266" t="n">
        <x:f>SUM(I5035:K5035)</x:f>
        <x:v>49</x:v>
      </x:c>
      <x:c r="M5035" s="267" t="n">
        <x:f>I5035*TOMATO_HOURS*WEEKS*(1+TOMATO_DIM)^I5035+J5035*CARROT_HOURS*WEEKS*(1+CARROT_DIM)^J5035+K5035*MESCLUN_HOURS*WEEKS*(1+MESCLUN_DIM)^K5035</x:f>
        <x:v>3636.2794111683343</x:v>
      </x:c>
      <x:c r="N5035" s="267" t="n">
        <x:f>MAX(M5035-FARMER_HOURS,0)/TEMP_HOURS_PER_WORKER</x:f>
        <x:v>2.0251940355335654</x:v>
      </x:c>
      <x:c r="O5035" s="268" t="n">
        <x:f>I5035*TOMATO_PRICE+J5035*CARROT_PRICE+K5035*MESCLUN_PRICE</x:f>
        <x:v>167122</x:v>
      </x:c>
      <x:c r="P5035" s="268" t="n">
        <x:f>I5035*TOMATO_FERTILIZER+J5035*CARROT_FERTILIZER+K5035*MESCLUN_FERTILIZER</x:f>
        <x:v>37400</x:v>
      </x:c>
      <x:c r="Q5035" s="268" t="n">
        <x:f>MIN(M5035,FARMER_HOURS)*FARMER_RATE+MAX(M5035-FARMER_HOURS,0)*TEMP_RATE</x:f>
        <x:v>75629.85088833913</x:v>
      </x:c>
      <x:c r="R5035" s="268" t="n">
        <x:f>O5035-P5035-Q5035-FIXED_COST</x:f>
        <x:v>34092.14911166087</x:v>
      </x:c>
      <x:c r="S5035" s="139" t="str">
        <x:f>IF(AND(L5035&lt;=TOTAL_BED_CAP,N5035&lt;=TEMP_WORKER_CAP),"YES","NO")</x:f>
        <x:v>YES</x:v>
      </x:c>
      <x:c r="T5035" s="139" t="n">
        <x:f>IF(S5035="YES",R5035,-1E+99)</x:f>
        <x:v>34092.14911166087</x:v>
      </x:c>
    </x:row>
    <x:row r="5036">
      <x:c r="A5036" s="139"/>
      <x:c r="B5036" s="139"/>
      <x:c r="C5036" s="139"/>
      <x:c r="D5036" s="139"/>
      <x:c r="E5036" s="139"/>
      <x:c r="F5036" s="139"/>
      <x:c r="G5036" s="139"/>
      <x:c r="H5036" s="139"/>
      <x:c r="I5036" s="266" t="n">
        <x:f>INT((ROW()-ROW($I$46))/((CARROT_CAP+1)*(MESCLUN_CAP+1)))</x:f>
        <x:v>7</x:v>
      </x:c>
      <x:c r="J5036" s="266" t="n">
        <x:f>MOD(INT((ROW()-ROW($I$46))/(MESCLUN_CAP+1)),CARROT_CAP+1)</x:f>
        <x:v>13</x:v>
      </x:c>
      <x:c r="K5036" s="266" t="n">
        <x:f>MOD(ROW()-ROW($I$46),MESCLUN_CAP+1)</x:f>
        <x:v>30</x:v>
      </x:c>
      <x:c r="L5036" s="266" t="n">
        <x:f>SUM(I5036:K5036)</x:f>
        <x:v>50</x:v>
      </x:c>
      <x:c r="M5036" s="267" t="n">
        <x:f>I5036*TOMATO_HOURS*WEEKS*(1+TOMATO_DIM)^I5036+J5036*CARROT_HOURS*WEEKS*(1+CARROT_DIM)^J5036+K5036*MESCLUN_HOURS*WEEKS*(1+MESCLUN_DIM)^K5036</x:f>
        <x:v>3724.9891165021045</x:v>
      </x:c>
      <x:c r="N5036" s="267" t="n">
        <x:f>MAX(M5036-FARMER_HOURS,0)/TEMP_HOURS_PER_WORKER</x:f>
        <x:v>2.0867979975709057</x:v>
      </x:c>
      <x:c r="O5036" s="268" t="n">
        <x:f>I5036*TOMATO_PRICE+J5036*CARROT_PRICE+K5036*MESCLUN_PRICE</x:f>
        <x:v>169822</x:v>
      </x:c>
      <x:c r="P5036" s="268" t="n">
        <x:f>I5036*TOMATO_FERTILIZER+J5036*CARROT_FERTILIZER+K5036*MESCLUN_FERTILIZER</x:f>
        <x:v>38280</x:v>
      </x:c>
      <x:c r="Q5036" s="268" t="n">
        <x:f>MIN(M5036,FARMER_HOURS)*FARMER_RATE+MAX(M5036-FARMER_HOURS,0)*TEMP_RATE</x:f>
        <x:v>77169.94993927264</x:v>
      </x:c>
      <x:c r="R5036" s="268" t="n">
        <x:f>O5036-P5036-Q5036-FIXED_COST</x:f>
        <x:v>34372.05006072736</x:v>
      </x:c>
      <x:c r="S5036" s="139" t="str">
        <x:f>IF(AND(L5036&lt;=TOTAL_BED_CAP,N5036&lt;=TEMP_WORKER_CAP),"YES","NO")</x:f>
        <x:v>YES</x:v>
      </x:c>
      <x:c r="T5036" s="139" t="n">
        <x:f>IF(S5036="YES",R5036,-1E+99)</x:f>
        <x:v>34372.05006072736</x:v>
      </x:c>
    </x:row>
    <x:row r="5037">
      <x:c r="A5037" s="139"/>
      <x:c r="B5037" s="139"/>
      <x:c r="C5037" s="139"/>
      <x:c r="D5037" s="139"/>
      <x:c r="E5037" s="139"/>
      <x:c r="F5037" s="139"/>
      <x:c r="G5037" s="139"/>
      <x:c r="H5037" s="139"/>
      <x:c r="I5037" s="266" t="n">
        <x:f>INT((ROW()-ROW($I$46))/((CARROT_CAP+1)*(MESCLUN_CAP+1)))</x:f>
        <x:v>7</x:v>
      </x:c>
      <x:c r="J5037" s="266" t="n">
        <x:f>MOD(INT((ROW()-ROW($I$46))/(MESCLUN_CAP+1)),CARROT_CAP+1)</x:f>
        <x:v>14</x:v>
      </x:c>
      <x:c r="K5037" s="266" t="n">
        <x:f>MOD(ROW()-ROW($I$46),MESCLUN_CAP+1)</x:f>
        <x:v>0</x:v>
      </x:c>
      <x:c r="L5037" s="266" t="n">
        <x:f>SUM(I5037:K5037)</x:f>
        <x:v>21</x:v>
      </x:c>
      <x:c r="M5037" s="267" t="n">
        <x:f>I5037*TOMATO_HOURS*WEEKS*(1+TOMATO_DIM)^I5037+J5037*CARROT_HOURS*WEEKS*(1+CARROT_DIM)^J5037+K5037*MESCLUN_HOURS*WEEKS*(1+MESCLUN_DIM)^K5037</x:f>
        <x:v>1821.1407778089824</x:v>
      </x:c>
      <x:c r="N5037" s="267" t="n">
        <x:f>MAX(M5037-FARMER_HOURS,0)/TEMP_HOURS_PER_WORKER</x:f>
        <x:v>0.7646810957006822</x:v>
      </x:c>
      <x:c r="O5037" s="268" t="n">
        <x:f>I5037*TOMATO_PRICE+J5037*CARROT_PRICE+K5037*MESCLUN_PRICE</x:f>
        <x:v>90916</x:v>
      </x:c>
      <x:c r="P5037" s="268" t="n">
        <x:f>I5037*TOMATO_FERTILIZER+J5037*CARROT_FERTILIZER+K5037*MESCLUN_FERTILIZER</x:f>
        <x:v>12320</x:v>
      </x:c>
      <x:c r="Q5037" s="268" t="n">
        <x:f>MIN(M5037,FARMER_HOURS)*FARMER_RATE+MAX(M5037-FARMER_HOURS,0)*TEMP_RATE</x:f>
        <x:v>44117.027392517055</x:v>
      </x:c>
      <x:c r="R5037" s="268" t="n">
        <x:f>O5037-P5037-Q5037-FIXED_COST</x:f>
        <x:v>14478.972607482945</x:v>
      </x:c>
      <x:c r="S5037" s="139" t="str">
        <x:f>IF(AND(L5037&lt;=TOTAL_BED_CAP,N5037&lt;=TEMP_WORKER_CAP),"YES","NO")</x:f>
        <x:v>YES</x:v>
      </x:c>
      <x:c r="T5037" s="139" t="n">
        <x:f>IF(S5037="YES",R5037,-1E+99)</x:f>
        <x:v>14478.972607482945</x:v>
      </x:c>
    </x:row>
    <x:row r="5038">
      <x:c r="A5038" s="139"/>
      <x:c r="B5038" s="139"/>
      <x:c r="C5038" s="139"/>
      <x:c r="D5038" s="139"/>
      <x:c r="E5038" s="139"/>
      <x:c r="F5038" s="139"/>
      <x:c r="G5038" s="139"/>
      <x:c r="H5038" s="139"/>
      <x:c r="I5038" s="266" t="n">
        <x:f>INT((ROW()-ROW($I$46))/((CARROT_CAP+1)*(MESCLUN_CAP+1)))</x:f>
        <x:v>7</x:v>
      </x:c>
      <x:c r="J5038" s="266" t="n">
        <x:f>MOD(INT((ROW()-ROW($I$46))/(MESCLUN_CAP+1)),CARROT_CAP+1)</x:f>
        <x:v>14</x:v>
      </x:c>
      <x:c r="K5038" s="266" t="n">
        <x:f>MOD(ROW()-ROW($I$46),MESCLUN_CAP+1)</x:f>
        <x:v>1</x:v>
      </x:c>
      <x:c r="L5038" s="266" t="n">
        <x:f>SUM(I5038:K5038)</x:f>
        <x:v>22</x:v>
      </x:c>
      <x:c r="M5038" s="267" t="n">
        <x:f>I5038*TOMATO_HOURS*WEEKS*(1+TOMATO_DIM)^I5038+J5038*CARROT_HOURS*WEEKS*(1+CARROT_DIM)^J5038+K5038*MESCLUN_HOURS*WEEKS*(1+MESCLUN_DIM)^K5038</x:f>
        <x:v>1866.7032778089824</x:v>
      </x:c>
      <x:c r="N5038" s="267" t="n">
        <x:f>MAX(M5038-FARMER_HOURS,0)/TEMP_HOURS_PER_WORKER</x:f>
        <x:v>0.7963217207006822</x:v>
      </x:c>
      <x:c r="O5038" s="268" t="n">
        <x:f>I5038*TOMATO_PRICE+J5038*CARROT_PRICE+K5038*MESCLUN_PRICE</x:f>
        <x:v>93616</x:v>
      </x:c>
      <x:c r="P5038" s="268" t="n">
        <x:f>I5038*TOMATO_FERTILIZER+J5038*CARROT_FERTILIZER+K5038*MESCLUN_FERTILIZER</x:f>
        <x:v>13200</x:v>
      </x:c>
      <x:c r="Q5038" s="268" t="n">
        <x:f>MIN(M5038,FARMER_HOURS)*FARMER_RATE+MAX(M5038-FARMER_HOURS,0)*TEMP_RATE</x:f>
        <x:v>44908.043017517055</x:v>
      </x:c>
      <x:c r="R5038" s="268" t="n">
        <x:f>O5038-P5038-Q5038-FIXED_COST</x:f>
        <x:v>15507.956982482945</x:v>
      </x:c>
      <x:c r="S5038" s="139" t="str">
        <x:f>IF(AND(L5038&lt;=TOTAL_BED_CAP,N5038&lt;=TEMP_WORKER_CAP),"YES","NO")</x:f>
        <x:v>YES</x:v>
      </x:c>
      <x:c r="T5038" s="139" t="n">
        <x:f>IF(S5038="YES",R5038,-1E+99)</x:f>
        <x:v>15507.956982482945</x:v>
      </x:c>
    </x:row>
    <x:row r="5039">
      <x:c r="A5039" s="139"/>
      <x:c r="B5039" s="139"/>
      <x:c r="C5039" s="139"/>
      <x:c r="D5039" s="139"/>
      <x:c r="E5039" s="139"/>
      <x:c r="F5039" s="139"/>
      <x:c r="G5039" s="139"/>
      <x:c r="H5039" s="139"/>
      <x:c r="I5039" s="266" t="n">
        <x:f>INT((ROW()-ROW($I$46))/((CARROT_CAP+1)*(MESCLUN_CAP+1)))</x:f>
        <x:v>7</x:v>
      </x:c>
      <x:c r="J5039" s="266" t="n">
        <x:f>MOD(INT((ROW()-ROW($I$46))/(MESCLUN_CAP+1)),CARROT_CAP+1)</x:f>
        <x:v>14</x:v>
      </x:c>
      <x:c r="K5039" s="266" t="n">
        <x:f>MOD(ROW()-ROW($I$46),MESCLUN_CAP+1)</x:f>
        <x:v>2</x:v>
      </x:c>
      <x:c r="L5039" s="266" t="n">
        <x:f>SUM(I5039:K5039)</x:f>
        <x:v>23</x:v>
      </x:c>
      <x:c r="M5039" s="267" t="n">
        <x:f>I5039*TOMATO_HOURS*WEEKS*(1+TOMATO_DIM)^I5039+J5039*CARROT_HOURS*WEEKS*(1+CARROT_DIM)^J5039+K5039*MESCLUN_HOURS*WEEKS*(1+MESCLUN_DIM)^K5039</x:f>
        <x:v>1913.4048403089823</x:v>
      </x:c>
      <x:c r="N5039" s="267" t="n">
        <x:f>MAX(M5039-FARMER_HOURS,0)/TEMP_HOURS_PER_WORKER</x:f>
        <x:v>0.8287533613256822</x:v>
      </x:c>
      <x:c r="O5039" s="268" t="n">
        <x:f>I5039*TOMATO_PRICE+J5039*CARROT_PRICE+K5039*MESCLUN_PRICE</x:f>
        <x:v>96316</x:v>
      </x:c>
      <x:c r="P5039" s="268" t="n">
        <x:f>I5039*TOMATO_FERTILIZER+J5039*CARROT_FERTILIZER+K5039*MESCLUN_FERTILIZER</x:f>
        <x:v>14080</x:v>
      </x:c>
      <x:c r="Q5039" s="268" t="n">
        <x:f>MIN(M5039,FARMER_HOURS)*FARMER_RATE+MAX(M5039-FARMER_HOURS,0)*TEMP_RATE</x:f>
        <x:v>45718.834033142055</x:v>
      </x:c>
      <x:c r="R5039" s="268" t="n">
        <x:f>O5039-P5039-Q5039-FIXED_COST</x:f>
        <x:v>16517.165966857945</x:v>
      </x:c>
      <x:c r="S5039" s="139" t="str">
        <x:f>IF(AND(L5039&lt;=TOTAL_BED_CAP,N5039&lt;=TEMP_WORKER_CAP),"YES","NO")</x:f>
        <x:v>YES</x:v>
      </x:c>
      <x:c r="T5039" s="139" t="n">
        <x:f>IF(S5039="YES",R5039,-1E+99)</x:f>
        <x:v>16517.165966857945</x:v>
      </x:c>
    </x:row>
    <x:row r="5040">
      <x:c r="A5040" s="139"/>
      <x:c r="B5040" s="139"/>
      <x:c r="C5040" s="139"/>
      <x:c r="D5040" s="139"/>
      <x:c r="E5040" s="139"/>
      <x:c r="F5040" s="139"/>
      <x:c r="G5040" s="139"/>
      <x:c r="H5040" s="139"/>
      <x:c r="I5040" s="266" t="n">
        <x:f>INT((ROW()-ROW($I$46))/((CARROT_CAP+1)*(MESCLUN_CAP+1)))</x:f>
        <x:v>7</x:v>
      </x:c>
      <x:c r="J5040" s="266" t="n">
        <x:f>MOD(INT((ROW()-ROW($I$46))/(MESCLUN_CAP+1)),CARROT_CAP+1)</x:f>
        <x:v>14</x:v>
      </x:c>
      <x:c r="K5040" s="266" t="n">
        <x:f>MOD(ROW()-ROW($I$46),MESCLUN_CAP+1)</x:f>
        <x:v>3</x:v>
      </x:c>
      <x:c r="L5040" s="266" t="n">
        <x:f>SUM(I5040:K5040)</x:f>
        <x:v>24</x:v>
      </x:c>
      <x:c r="M5040" s="267" t="n">
        <x:f>I5040*TOMATO_HOURS*WEEKS*(1+TOMATO_DIM)^I5040+J5040*CARROT_HOURS*WEEKS*(1+CARROT_DIM)^J5040+K5040*MESCLUN_HOURS*WEEKS*(1+MESCLUN_DIM)^K5040</x:f>
        <x:v>1961.2668227308575</x:v>
      </x:c>
      <x:c r="N5040" s="267" t="n">
        <x:f>MAX(M5040-FARMER_HOURS,0)/TEMP_HOURS_PER_WORKER</x:f>
        <x:v>0.861990849118651</x:v>
      </x:c>
      <x:c r="O5040" s="268" t="n">
        <x:f>I5040*TOMATO_PRICE+J5040*CARROT_PRICE+K5040*MESCLUN_PRICE</x:f>
        <x:v>99016</x:v>
      </x:c>
      <x:c r="P5040" s="268" t="n">
        <x:f>I5040*TOMATO_FERTILIZER+J5040*CARROT_FERTILIZER+K5040*MESCLUN_FERTILIZER</x:f>
        <x:v>14960</x:v>
      </x:c>
      <x:c r="Q5040" s="268" t="n">
        <x:f>MIN(M5040,FARMER_HOURS)*FARMER_RATE+MAX(M5040-FARMER_HOURS,0)*TEMP_RATE</x:f>
        <x:v>46549.771227966274</x:v>
      </x:c>
      <x:c r="R5040" s="268" t="n">
        <x:f>O5040-P5040-Q5040-FIXED_COST</x:f>
        <x:v>17506.228772033726</x:v>
      </x:c>
      <x:c r="S5040" s="139" t="str">
        <x:f>IF(AND(L5040&lt;=TOTAL_BED_CAP,N5040&lt;=TEMP_WORKER_CAP),"YES","NO")</x:f>
        <x:v>YES</x:v>
      </x:c>
      <x:c r="T5040" s="139" t="n">
        <x:f>IF(S5040="YES",R5040,-1E+99)</x:f>
        <x:v>17506.228772033726</x:v>
      </x:c>
    </x:row>
    <x:row r="5041">
      <x:c r="A5041" s="139"/>
      <x:c r="B5041" s="139"/>
      <x:c r="C5041" s="139"/>
      <x:c r="D5041" s="139"/>
      <x:c r="E5041" s="139"/>
      <x:c r="F5041" s="139"/>
      <x:c r="G5041" s="139"/>
      <x:c r="H5041" s="139"/>
      <x:c r="I5041" s="266" t="n">
        <x:f>INT((ROW()-ROW($I$46))/((CARROT_CAP+1)*(MESCLUN_CAP+1)))</x:f>
        <x:v>7</x:v>
      </x:c>
      <x:c r="J5041" s="266" t="n">
        <x:f>MOD(INT((ROW()-ROW($I$46))/(MESCLUN_CAP+1)),CARROT_CAP+1)</x:f>
        <x:v>14</x:v>
      </x:c>
      <x:c r="K5041" s="266" t="n">
        <x:f>MOD(ROW()-ROW($I$46),MESCLUN_CAP+1)</x:f>
        <x:v>4</x:v>
      </x:c>
      <x:c r="L5041" s="266" t="n">
        <x:f>SUM(I5041:K5041)</x:f>
        <x:v>25</x:v>
      </x:c>
      <x:c r="M5041" s="267" t="n">
        <x:f>I5041*TOMATO_HOURS*WEEKS*(1+TOMATO_DIM)^I5041+J5041*CARROT_HOURS*WEEKS*(1+CARROT_DIM)^J5041+K5041*MESCLUN_HOURS*WEEKS*(1+MESCLUN_DIM)^K5041</x:f>
        <x:v>2010.3109384535137</x:v>
      </x:c>
      <x:c r="N5041" s="267" t="n">
        <x:f>MAX(M5041-FARMER_HOURS,0)/TEMP_HOURS_PER_WORKER</x:f>
        <x:v>0.89604926281494</x:v>
      </x:c>
      <x:c r="O5041" s="268" t="n">
        <x:f>I5041*TOMATO_PRICE+J5041*CARROT_PRICE+K5041*MESCLUN_PRICE</x:f>
        <x:v>101716</x:v>
      </x:c>
      <x:c r="P5041" s="268" t="n">
        <x:f>I5041*TOMATO_FERTILIZER+J5041*CARROT_FERTILIZER+K5041*MESCLUN_FERTILIZER</x:f>
        <x:v>15840</x:v>
      </x:c>
      <x:c r="Q5041" s="268" t="n">
        <x:f>MIN(M5041,FARMER_HOURS)*FARMER_RATE+MAX(M5041-FARMER_HOURS,0)*TEMP_RATE</x:f>
        <x:v>47401.2315703735</x:v>
      </x:c>
      <x:c r="R5041" s="268" t="n">
        <x:f>O5041-P5041-Q5041-FIXED_COST</x:f>
        <x:v>18474.7684296265</x:v>
      </x:c>
      <x:c r="S5041" s="139" t="str">
        <x:f>IF(AND(L5041&lt;=TOTAL_BED_CAP,N5041&lt;=TEMP_WORKER_CAP),"YES","NO")</x:f>
        <x:v>YES</x:v>
      </x:c>
      <x:c r="T5041" s="139" t="n">
        <x:f>IF(S5041="YES",R5041,-1E+99)</x:f>
        <x:v>18474.7684296265</x:v>
      </x:c>
    </x:row>
    <x:row r="5042">
      <x:c r="A5042" s="139"/>
      <x:c r="B5042" s="139"/>
      <x:c r="C5042" s="139"/>
      <x:c r="D5042" s="139"/>
      <x:c r="E5042" s="139"/>
      <x:c r="F5042" s="139"/>
      <x:c r="G5042" s="139"/>
      <x:c r="H5042" s="139"/>
      <x:c r="I5042" s="266" t="n">
        <x:f>INT((ROW()-ROW($I$46))/((CARROT_CAP+1)*(MESCLUN_CAP+1)))</x:f>
        <x:v>7</x:v>
      </x:c>
      <x:c r="J5042" s="266" t="n">
        <x:f>MOD(INT((ROW()-ROW($I$46))/(MESCLUN_CAP+1)),CARROT_CAP+1)</x:f>
        <x:v>14</x:v>
      </x:c>
      <x:c r="K5042" s="266" t="n">
        <x:f>MOD(ROW()-ROW($I$46),MESCLUN_CAP+1)</x:f>
        <x:v>5</x:v>
      </x:c>
      <x:c r="L5042" s="266" t="n">
        <x:f>SUM(I5042:K5042)</x:f>
        <x:v>26</x:v>
      </x:c>
      <x:c r="M5042" s="267" t="n">
        <x:f>I5042*TOMATO_HOURS*WEEKS*(1+TOMATO_DIM)^I5042+J5042*CARROT_HOURS*WEEKS*(1+CARROT_DIM)^J5042+K5042*MESCLUN_HOURS*WEEKS*(1+MESCLUN_DIM)^K5042</x:f>
        <x:v>2060.559262374717</x:v>
      </x:c>
      <x:c r="N5042" s="267" t="n">
        <x:f>MAX(M5042-FARMER_HOURS,0)/TEMP_HOURS_PER_WORKER</x:f>
        <x:v>0.9309439322046646</x:v>
      </x:c>
      <x:c r="O5042" s="268" t="n">
        <x:f>I5042*TOMATO_PRICE+J5042*CARROT_PRICE+K5042*MESCLUN_PRICE</x:f>
        <x:v>104416</x:v>
      </x:c>
      <x:c r="P5042" s="268" t="n">
        <x:f>I5042*TOMATO_FERTILIZER+J5042*CARROT_FERTILIZER+K5042*MESCLUN_FERTILIZER</x:f>
        <x:v>16720</x:v>
      </x:c>
      <x:c r="Q5042" s="268" t="n">
        <x:f>MIN(M5042,FARMER_HOURS)*FARMER_RATE+MAX(M5042-FARMER_HOURS,0)*TEMP_RATE</x:f>
        <x:v>48273.59830511661</x:v>
      </x:c>
      <x:c r="R5042" s="268" t="n">
        <x:f>O5042-P5042-Q5042-FIXED_COST</x:f>
        <x:v>19422.40169488339</x:v>
      </x:c>
      <x:c r="S5042" s="139" t="str">
        <x:f>IF(AND(L5042&lt;=TOTAL_BED_CAP,N5042&lt;=TEMP_WORKER_CAP),"YES","NO")</x:f>
        <x:v>YES</x:v>
      </x:c>
      <x:c r="T5042" s="139" t="n">
        <x:f>IF(S5042="YES",R5042,-1E+99)</x:f>
        <x:v>19422.40169488339</x:v>
      </x:c>
    </x:row>
    <x:row r="5043">
      <x:c r="A5043" s="139"/>
      <x:c r="B5043" s="139"/>
      <x:c r="C5043" s="139"/>
      <x:c r="D5043" s="139"/>
      <x:c r="E5043" s="139"/>
      <x:c r="F5043" s="139"/>
      <x:c r="G5043" s="139"/>
      <x:c r="H5043" s="139"/>
      <x:c r="I5043" s="266" t="n">
        <x:f>INT((ROW()-ROW($I$46))/((CARROT_CAP+1)*(MESCLUN_CAP+1)))</x:f>
        <x:v>7</x:v>
      </x:c>
      <x:c r="J5043" s="266" t="n">
        <x:f>MOD(INT((ROW()-ROW($I$46))/(MESCLUN_CAP+1)),CARROT_CAP+1)</x:f>
        <x:v>14</x:v>
      </x:c>
      <x:c r="K5043" s="266" t="n">
        <x:f>MOD(ROW()-ROW($I$46),MESCLUN_CAP+1)</x:f>
        <x:v>6</x:v>
      </x:c>
      <x:c r="L5043" s="266" t="n">
        <x:f>SUM(I5043:K5043)</x:f>
        <x:v>27</x:v>
      </x:c>
      <x:c r="M5043" s="267" t="n">
        <x:f>I5043*TOMATO_HOURS*WEEKS*(1+TOMATO_DIM)^I5043+J5043*CARROT_HOURS*WEEKS*(1+CARROT_DIM)^J5043+K5043*MESCLUN_HOURS*WEEKS*(1+MESCLUN_DIM)^K5043</x:f>
        <x:v>2112.03423655635</x:v>
      </x:c>
      <x:c r="N5043" s="267" t="n">
        <x:f>MAX(M5043-FARMER_HOURS,0)/TEMP_HOURS_PER_WORKER</x:f>
        <x:v>0.9666904420530209</x:v>
      </x:c>
      <x:c r="O5043" s="268" t="n">
        <x:f>I5043*TOMATO_PRICE+J5043*CARROT_PRICE+K5043*MESCLUN_PRICE</x:f>
        <x:v>107116</x:v>
      </x:c>
      <x:c r="P5043" s="268" t="n">
        <x:f>I5043*TOMATO_FERTILIZER+J5043*CARROT_FERTILIZER+K5043*MESCLUN_FERTILIZER</x:f>
        <x:v>17600</x:v>
      </x:c>
      <x:c r="Q5043" s="268" t="n">
        <x:f>MIN(M5043,FARMER_HOURS)*FARMER_RATE+MAX(M5043-FARMER_HOURS,0)*TEMP_RATE</x:f>
        <x:v>49167.26105132552</x:v>
      </x:c>
      <x:c r="R5043" s="268" t="n">
        <x:f>O5043-P5043-Q5043-FIXED_COST</x:f>
        <x:v>20348.73894867448</x:v>
      </x:c>
      <x:c r="S5043" s="139" t="str">
        <x:f>IF(AND(L5043&lt;=TOTAL_BED_CAP,N5043&lt;=TEMP_WORKER_CAP),"YES","NO")</x:f>
        <x:v>YES</x:v>
      </x:c>
      <x:c r="T5043" s="139" t="n">
        <x:f>IF(S5043="YES",R5043,-1E+99)</x:f>
        <x:v>20348.73894867448</x:v>
      </x:c>
    </x:row>
    <x:row r="5044">
      <x:c r="A5044" s="139"/>
      <x:c r="B5044" s="139"/>
      <x:c r="C5044" s="139"/>
      <x:c r="D5044" s="139"/>
      <x:c r="E5044" s="139"/>
      <x:c r="F5044" s="139"/>
      <x:c r="G5044" s="139"/>
      <x:c r="H5044" s="139"/>
      <x:c r="I5044" s="266" t="n">
        <x:f>INT((ROW()-ROW($I$46))/((CARROT_CAP+1)*(MESCLUN_CAP+1)))</x:f>
        <x:v>7</x:v>
      </x:c>
      <x:c r="J5044" s="266" t="n">
        <x:f>MOD(INT((ROW()-ROW($I$46))/(MESCLUN_CAP+1)),CARROT_CAP+1)</x:f>
        <x:v>14</x:v>
      </x:c>
      <x:c r="K5044" s="266" t="n">
        <x:f>MOD(ROW()-ROW($I$46),MESCLUN_CAP+1)</x:f>
        <x:v>7</x:v>
      </x:c>
      <x:c r="L5044" s="266" t="n">
        <x:f>SUM(I5044:K5044)</x:f>
        <x:v>28</x:v>
      </x:c>
      <x:c r="M5044" s="267" t="n">
        <x:f>I5044*TOMATO_HOURS*WEEKS*(1+TOMATO_DIM)^I5044+J5044*CARROT_HOURS*WEEKS*(1+CARROT_DIM)^J5044+K5044*MESCLUN_HOURS*WEEKS*(1+MESCLUN_DIM)^K5044</x:f>
        <x:v>2164.7586759543105</x:v>
      </x:c>
      <x:c r="N5044" s="267" t="n">
        <x:f>MAX(M5044-FARMER_HOURS,0)/TEMP_HOURS_PER_WORKER</x:f>
        <x:v>1.0033046360793823</x:v>
      </x:c>
      <x:c r="O5044" s="268" t="n">
        <x:f>I5044*TOMATO_PRICE+J5044*CARROT_PRICE+K5044*MESCLUN_PRICE</x:f>
        <x:v>109816</x:v>
      </x:c>
      <x:c r="P5044" s="268" t="n">
        <x:f>I5044*TOMATO_FERTILIZER+J5044*CARROT_FERTILIZER+K5044*MESCLUN_FERTILIZER</x:f>
        <x:v>18480</x:v>
      </x:c>
      <x:c r="Q5044" s="268" t="n">
        <x:f>MIN(M5044,FARMER_HOURS)*FARMER_RATE+MAX(M5044-FARMER_HOURS,0)*TEMP_RATE</x:f>
        <x:v>50082.61590198456</x:v>
      </x:c>
      <x:c r="R5044" s="268" t="n">
        <x:f>O5044-P5044-Q5044-FIXED_COST</x:f>
        <x:v>21253.384098015442</x:v>
      </x:c>
      <x:c r="S5044" s="139" t="str">
        <x:f>IF(AND(L5044&lt;=TOTAL_BED_CAP,N5044&lt;=TEMP_WORKER_CAP),"YES","NO")</x:f>
        <x:v>YES</x:v>
      </x:c>
      <x:c r="T5044" s="139" t="n">
        <x:f>IF(S5044="YES",R5044,-1E+99)</x:f>
        <x:v>21253.384098015442</x:v>
      </x:c>
    </x:row>
    <x:row r="5045">
      <x:c r="A5045" s="139"/>
      <x:c r="B5045" s="139"/>
      <x:c r="C5045" s="139"/>
      <x:c r="D5045" s="139"/>
      <x:c r="E5045" s="139"/>
      <x:c r="F5045" s="139"/>
      <x:c r="G5045" s="139"/>
      <x:c r="H5045" s="139"/>
      <x:c r="I5045" s="266" t="n">
        <x:f>INT((ROW()-ROW($I$46))/((CARROT_CAP+1)*(MESCLUN_CAP+1)))</x:f>
        <x:v>7</x:v>
      </x:c>
      <x:c r="J5045" s="266" t="n">
        <x:f>MOD(INT((ROW()-ROW($I$46))/(MESCLUN_CAP+1)),CARROT_CAP+1)</x:f>
        <x:v>14</x:v>
      </x:c>
      <x:c r="K5045" s="266" t="n">
        <x:f>MOD(ROW()-ROW($I$46),MESCLUN_CAP+1)</x:f>
        <x:v>8</x:v>
      </x:c>
      <x:c r="L5045" s="266" t="n">
        <x:f>SUM(I5045:K5045)</x:f>
        <x:v>29</x:v>
      </x:c>
      <x:c r="M5045" s="267" t="n">
        <x:f>I5045*TOMATO_HOURS*WEEKS*(1+TOMATO_DIM)^I5045+J5045*CARROT_HOURS*WEEKS*(1+CARROT_DIM)^J5045+K5045*MESCLUN_HOURS*WEEKS*(1+MESCLUN_DIM)^K5045</x:f>
        <x:v>2218.7557742342906</x:v>
      </x:c>
      <x:c r="N5045" s="267" t="n">
        <x:f>MAX(M5045-FARMER_HOURS,0)/TEMP_HOURS_PER_WORKER</x:f>
        <x:v>1.040802620996035</x:v>
      </x:c>
      <x:c r="O5045" s="268" t="n">
        <x:f>I5045*TOMATO_PRICE+J5045*CARROT_PRICE+K5045*MESCLUN_PRICE</x:f>
        <x:v>112516</x:v>
      </x:c>
      <x:c r="P5045" s="268" t="n">
        <x:f>I5045*TOMATO_FERTILIZER+J5045*CARROT_FERTILIZER+K5045*MESCLUN_FERTILIZER</x:f>
        <x:v>19360</x:v>
      </x:c>
      <x:c r="Q5045" s="268" t="n">
        <x:f>MIN(M5045,FARMER_HOURS)*FARMER_RATE+MAX(M5045-FARMER_HOURS,0)*TEMP_RATE</x:f>
        <x:v>51020.06552490088</x:v>
      </x:c>
      <x:c r="R5045" s="268" t="n">
        <x:f>O5045-P5045-Q5045-FIXED_COST</x:f>
        <x:v>22135.934475099122</x:v>
      </x:c>
      <x:c r="S5045" s="139" t="str">
        <x:f>IF(AND(L5045&lt;=TOTAL_BED_CAP,N5045&lt;=TEMP_WORKER_CAP),"YES","NO")</x:f>
        <x:v>YES</x:v>
      </x:c>
      <x:c r="T5045" s="139" t="n">
        <x:f>IF(S5045="YES",R5045,-1E+99)</x:f>
        <x:v>22135.934475099122</x:v>
      </x:c>
    </x:row>
    <x:row r="5046">
      <x:c r="A5046" s="139"/>
      <x:c r="B5046" s="139"/>
      <x:c r="C5046" s="139"/>
      <x:c r="D5046" s="139"/>
      <x:c r="E5046" s="139"/>
      <x:c r="F5046" s="139"/>
      <x:c r="G5046" s="139"/>
      <x:c r="H5046" s="139"/>
      <x:c r="I5046" s="266" t="n">
        <x:f>INT((ROW()-ROW($I$46))/((CARROT_CAP+1)*(MESCLUN_CAP+1)))</x:f>
        <x:v>7</x:v>
      </x:c>
      <x:c r="J5046" s="266" t="n">
        <x:f>MOD(INT((ROW()-ROW($I$46))/(MESCLUN_CAP+1)),CARROT_CAP+1)</x:f>
        <x:v>14</x:v>
      </x:c>
      <x:c r="K5046" s="266" t="n">
        <x:f>MOD(ROW()-ROW($I$46),MESCLUN_CAP+1)</x:f>
        <x:v>9</x:v>
      </x:c>
      <x:c r="L5046" s="266" t="n">
        <x:f>SUM(I5046:K5046)</x:f>
        <x:v>30</x:v>
      </x:c>
      <x:c r="M5046" s="267" t="n">
        <x:f>I5046*TOMATO_HOURS*WEEKS*(1+TOMATO_DIM)^I5046+J5046*CARROT_HOURS*WEEKS*(1+CARROT_DIM)^J5046+K5046*MESCLUN_HOURS*WEEKS*(1+MESCLUN_DIM)^K5046</x:f>
        <x:v>2274.049109674685</x:v>
      </x:c>
      <x:c r="N5046" s="267" t="n">
        <x:f>MAX(M5046-FARMER_HOURS,0)/TEMP_HOURS_PER_WORKER</x:f>
        <x:v>1.0792007706074203</x:v>
      </x:c>
      <x:c r="O5046" s="268" t="n">
        <x:f>I5046*TOMATO_PRICE+J5046*CARROT_PRICE+K5046*MESCLUN_PRICE</x:f>
        <x:v>115216</x:v>
      </x:c>
      <x:c r="P5046" s="268" t="n">
        <x:f>I5046*TOMATO_FERTILIZER+J5046*CARROT_FERTILIZER+K5046*MESCLUN_FERTILIZER</x:f>
        <x:v>20240</x:v>
      </x:c>
      <x:c r="Q5046" s="268" t="n">
        <x:f>MIN(M5046,FARMER_HOURS)*FARMER_RATE+MAX(M5046-FARMER_HOURS,0)*TEMP_RATE</x:f>
        <x:v>51980.0192651855</x:v>
      </x:c>
      <x:c r="R5046" s="268" t="n">
        <x:f>O5046-P5046-Q5046-FIXED_COST</x:f>
        <x:v>22995.980734814497</x:v>
      </x:c>
      <x:c r="S5046" s="139" t="str">
        <x:f>IF(AND(L5046&lt;=TOTAL_BED_CAP,N5046&lt;=TEMP_WORKER_CAP),"YES","NO")</x:f>
        <x:v>YES</x:v>
      </x:c>
      <x:c r="T5046" s="139" t="n">
        <x:f>IF(S5046="YES",R5046,-1E+99)</x:f>
        <x:v>22995.980734814497</x:v>
      </x:c>
    </x:row>
    <x:row r="5047">
      <x:c r="A5047" s="139"/>
      <x:c r="B5047" s="139"/>
      <x:c r="C5047" s="139"/>
      <x:c r="D5047" s="139"/>
      <x:c r="E5047" s="139"/>
      <x:c r="F5047" s="139"/>
      <x:c r="G5047" s="139"/>
      <x:c r="H5047" s="139"/>
      <x:c r="I5047" s="266" t="n">
        <x:f>INT((ROW()-ROW($I$46))/((CARROT_CAP+1)*(MESCLUN_CAP+1)))</x:f>
        <x:v>7</x:v>
      </x:c>
      <x:c r="J5047" s="266" t="n">
        <x:f>MOD(INT((ROW()-ROW($I$46))/(MESCLUN_CAP+1)),CARROT_CAP+1)</x:f>
        <x:v>14</x:v>
      </x:c>
      <x:c r="K5047" s="266" t="n">
        <x:f>MOD(ROW()-ROW($I$46),MESCLUN_CAP+1)</x:f>
        <x:v>10</x:v>
      </x:c>
      <x:c r="L5047" s="266" t="n">
        <x:f>SUM(I5047:K5047)</x:f>
        <x:v>31</x:v>
      </x:c>
      <x:c r="M5047" s="267" t="n">
        <x:f>I5047*TOMATO_HOURS*WEEKS*(1+TOMATO_DIM)^I5047+J5047*CARROT_HOURS*WEEKS*(1+CARROT_DIM)^J5047+K5047*MESCLUN_HOURS*WEEKS*(1+MESCLUN_DIM)^K5047</x:f>
        <x:v>2330.662651157898</x:v>
      </x:c>
      <x:c r="N5047" s="267" t="n">
        <x:f>MAX(M5047-FARMER_HOURS,0)/TEMP_HOURS_PER_WORKER</x:f>
        <x:v>1.1185157299707624</x:v>
      </x:c>
      <x:c r="O5047" s="268" t="n">
        <x:f>I5047*TOMATO_PRICE+J5047*CARROT_PRICE+K5047*MESCLUN_PRICE</x:f>
        <x:v>117916</x:v>
      </x:c>
      <x:c r="P5047" s="268" t="n">
        <x:f>I5047*TOMATO_FERTILIZER+J5047*CARROT_FERTILIZER+K5047*MESCLUN_FERTILIZER</x:f>
        <x:v>21120</x:v>
      </x:c>
      <x:c r="Q5047" s="268" t="n">
        <x:f>MIN(M5047,FARMER_HOURS)*FARMER_RATE+MAX(M5047-FARMER_HOURS,0)*TEMP_RATE</x:f>
        <x:v>52962.893249269066</x:v>
      </x:c>
      <x:c r="R5047" s="268" t="n">
        <x:f>O5047-P5047-Q5047-FIXED_COST</x:f>
        <x:v>23833.106750730934</x:v>
      </x:c>
      <x:c r="S5047" s="139" t="str">
        <x:f>IF(AND(L5047&lt;=TOTAL_BED_CAP,N5047&lt;=TEMP_WORKER_CAP),"YES","NO")</x:f>
        <x:v>YES</x:v>
      </x:c>
      <x:c r="T5047" s="139" t="n">
        <x:f>IF(S5047="YES",R5047,-1E+99)</x:f>
        <x:v>23833.106750730934</x:v>
      </x:c>
    </x:row>
    <x:row r="5048">
      <x:c r="A5048" s="139"/>
      <x:c r="B5048" s="139"/>
      <x:c r="C5048" s="139"/>
      <x:c r="D5048" s="139"/>
      <x:c r="E5048" s="139"/>
      <x:c r="F5048" s="139"/>
      <x:c r="G5048" s="139"/>
      <x:c r="H5048" s="139"/>
      <x:c r="I5048" s="266" t="n">
        <x:f>INT((ROW()-ROW($I$46))/((CARROT_CAP+1)*(MESCLUN_CAP+1)))</x:f>
        <x:v>7</x:v>
      </x:c>
      <x:c r="J5048" s="266" t="n">
        <x:f>MOD(INT((ROW()-ROW($I$46))/(MESCLUN_CAP+1)),CARROT_CAP+1)</x:f>
        <x:v>14</x:v>
      </x:c>
      <x:c r="K5048" s="266" t="n">
        <x:f>MOD(ROW()-ROW($I$46),MESCLUN_CAP+1)</x:f>
        <x:v>11</x:v>
      </x:c>
      <x:c r="L5048" s="266" t="n">
        <x:f>SUM(I5048:K5048)</x:f>
        <x:v>32</x:v>
      </x:c>
      <x:c r="M5048" s="267" t="n">
        <x:f>I5048*TOMATO_HOURS*WEEKS*(1+TOMATO_DIM)^I5048+J5048*CARROT_HOURS*WEEKS*(1+CARROT_DIM)^J5048+K5048*MESCLUN_HOURS*WEEKS*(1+MESCLUN_DIM)^K5048</x:f>
        <x:v>2388.6207642513373</x:v>
      </x:c>
      <x:c r="N5048" s="267" t="n">
        <x:f>MAX(M5048-FARMER_HOURS,0)/TEMP_HOURS_PER_WORKER</x:f>
        <x:v>1.1587644196189841</x:v>
      </x:c>
      <x:c r="O5048" s="268" t="n">
        <x:f>I5048*TOMATO_PRICE+J5048*CARROT_PRICE+K5048*MESCLUN_PRICE</x:f>
        <x:v>120616</x:v>
      </x:c>
      <x:c r="P5048" s="268" t="n">
        <x:f>I5048*TOMATO_FERTILIZER+J5048*CARROT_FERTILIZER+K5048*MESCLUN_FERTILIZER</x:f>
        <x:v>22000</x:v>
      </x:c>
      <x:c r="Q5048" s="268" t="n">
        <x:f>MIN(M5048,FARMER_HOURS)*FARMER_RATE+MAX(M5048-FARMER_HOURS,0)*TEMP_RATE</x:f>
        <x:v>53969.1104904746</x:v>
      </x:c>
      <x:c r="R5048" s="268" t="n">
        <x:f>O5048-P5048-Q5048-FIXED_COST</x:f>
        <x:v>24646.889509525397</x:v>
      </x:c>
      <x:c r="S5048" s="139" t="str">
        <x:f>IF(AND(L5048&lt;=TOTAL_BED_CAP,N5048&lt;=TEMP_WORKER_CAP),"YES","NO")</x:f>
        <x:v>YES</x:v>
      </x:c>
      <x:c r="T5048" s="139" t="n">
        <x:f>IF(S5048="YES",R5048,-1E+99)</x:f>
        <x:v>24646.889509525397</x:v>
      </x:c>
    </x:row>
    <x:row r="5049">
      <x:c r="A5049" s="139"/>
      <x:c r="B5049" s="139"/>
      <x:c r="C5049" s="139"/>
      <x:c r="D5049" s="139"/>
      <x:c r="E5049" s="139"/>
      <x:c r="F5049" s="139"/>
      <x:c r="G5049" s="139"/>
      <x:c r="H5049" s="139"/>
      <x:c r="I5049" s="266" t="n">
        <x:f>INT((ROW()-ROW($I$46))/((CARROT_CAP+1)*(MESCLUN_CAP+1)))</x:f>
        <x:v>7</x:v>
      </x:c>
      <x:c r="J5049" s="266" t="n">
        <x:f>MOD(INT((ROW()-ROW($I$46))/(MESCLUN_CAP+1)),CARROT_CAP+1)</x:f>
        <x:v>14</x:v>
      </x:c>
      <x:c r="K5049" s="266" t="n">
        <x:f>MOD(ROW()-ROW($I$46),MESCLUN_CAP+1)</x:f>
        <x:v>12</x:v>
      </x:c>
      <x:c r="L5049" s="266" t="n">
        <x:f>SUM(I5049:K5049)</x:f>
        <x:v>33</x:v>
      </x:c>
      <x:c r="M5049" s="267" t="n">
        <x:f>I5049*TOMATO_HOURS*WEEKS*(1+TOMATO_DIM)^I5049+J5049*CARROT_HOURS*WEEKS*(1+CARROT_DIM)^J5049+K5049*MESCLUN_HOURS*WEEKS*(1+MESCLUN_DIM)^K5049</x:f>
        <x:v>2447.9482173794013</x:v>
      </x:c>
      <x:c r="N5049" s="267" t="n">
        <x:f>MAX(M5049-FARMER_HOURS,0)/TEMP_HOURS_PER_WORKER</x:f>
        <x:v>1.1999640398468066</x:v>
      </x:c>
      <x:c r="O5049" s="268" t="n">
        <x:f>I5049*TOMATO_PRICE+J5049*CARROT_PRICE+K5049*MESCLUN_PRICE</x:f>
        <x:v>123316</x:v>
      </x:c>
      <x:c r="P5049" s="268" t="n">
        <x:f>I5049*TOMATO_FERTILIZER+J5049*CARROT_FERTILIZER+K5049*MESCLUN_FERTILIZER</x:f>
        <x:v>22880</x:v>
      </x:c>
      <x:c r="Q5049" s="268" t="n">
        <x:f>MIN(M5049,FARMER_HOURS)*FARMER_RATE+MAX(M5049-FARMER_HOURS,0)*TEMP_RATE</x:f>
        <x:v>54999.100996170164</x:v>
      </x:c>
      <x:c r="R5049" s="268" t="n">
        <x:f>O5049-P5049-Q5049-FIXED_COST</x:f>
        <x:v>25436.899003829836</x:v>
      </x:c>
      <x:c r="S5049" s="139" t="str">
        <x:f>IF(AND(L5049&lt;=TOTAL_BED_CAP,N5049&lt;=TEMP_WORKER_CAP),"YES","NO")</x:f>
        <x:v>YES</x:v>
      </x:c>
      <x:c r="T5049" s="139" t="n">
        <x:f>IF(S5049="YES",R5049,-1E+99)</x:f>
        <x:v>25436.899003829836</x:v>
      </x:c>
    </x:row>
    <x:row r="5050">
      <x:c r="A5050" s="139"/>
      <x:c r="B5050" s="139"/>
      <x:c r="C5050" s="139"/>
      <x:c r="D5050" s="139"/>
      <x:c r="E5050" s="139"/>
      <x:c r="F5050" s="139"/>
      <x:c r="G5050" s="139"/>
      <x:c r="H5050" s="139"/>
      <x:c r="I5050" s="266" t="n">
        <x:f>INT((ROW()-ROW($I$46))/((CARROT_CAP+1)*(MESCLUN_CAP+1)))</x:f>
        <x:v>7</x:v>
      </x:c>
      <x:c r="J5050" s="266" t="n">
        <x:f>MOD(INT((ROW()-ROW($I$46))/(MESCLUN_CAP+1)),CARROT_CAP+1)</x:f>
        <x:v>14</x:v>
      </x:c>
      <x:c r="K5050" s="266" t="n">
        <x:f>MOD(ROW()-ROW($I$46),MESCLUN_CAP+1)</x:f>
        <x:v>13</x:v>
      </x:c>
      <x:c r="L5050" s="266" t="n">
        <x:f>SUM(I5050:K5050)</x:f>
        <x:v>34</x:v>
      </x:c>
      <x:c r="M5050" s="267" t="n">
        <x:f>I5050*TOMATO_HOURS*WEEKS*(1+TOMATO_DIM)^I5050+J5050*CARROT_HOURS*WEEKS*(1+CARROT_DIM)^J5050+K5050*MESCLUN_HOURS*WEEKS*(1+MESCLUN_DIM)^K5050</x:f>
        <x:v>2508.670188087786</x:v>
      </x:c>
      <x:c r="N5050" s="267" t="n">
        <x:f>MAX(M5050-FARMER_HOURS,0)/TEMP_HOURS_PER_WORKER</x:f>
        <x:v>1.2421320750609623</x:v>
      </x:c>
      <x:c r="O5050" s="268" t="n">
        <x:f>I5050*TOMATO_PRICE+J5050*CARROT_PRICE+K5050*MESCLUN_PRICE</x:f>
        <x:v>126016</x:v>
      </x:c>
      <x:c r="P5050" s="268" t="n">
        <x:f>I5050*TOMATO_FERTILIZER+J5050*CARROT_FERTILIZER+K5050*MESCLUN_FERTILIZER</x:f>
        <x:v>23760</x:v>
      </x:c>
      <x:c r="Q5050" s="268" t="n">
        <x:f>MIN(M5050,FARMER_HOURS)*FARMER_RATE+MAX(M5050-FARMER_HOURS,0)*TEMP_RATE</x:f>
        <x:v>56053.301876524056</x:v>
      </x:c>
      <x:c r="R5050" s="268" t="n">
        <x:f>O5050-P5050-Q5050-FIXED_COST</x:f>
        <x:v>26202.698123475944</x:v>
      </x:c>
      <x:c r="S5050" s="139" t="str">
        <x:f>IF(AND(L5050&lt;=TOTAL_BED_CAP,N5050&lt;=TEMP_WORKER_CAP),"YES","NO")</x:f>
        <x:v>YES</x:v>
      </x:c>
      <x:c r="T5050" s="139" t="n">
        <x:f>IF(S5050="YES",R5050,-1E+99)</x:f>
        <x:v>26202.698123475944</x:v>
      </x:c>
    </x:row>
    <x:row r="5051">
      <x:c r="A5051" s="139"/>
      <x:c r="B5051" s="139"/>
      <x:c r="C5051" s="139"/>
      <x:c r="D5051" s="139"/>
      <x:c r="E5051" s="139"/>
      <x:c r="F5051" s="139"/>
      <x:c r="G5051" s="139"/>
      <x:c r="H5051" s="139"/>
      <x:c r="I5051" s="266" t="n">
        <x:f>INT((ROW()-ROW($I$46))/((CARROT_CAP+1)*(MESCLUN_CAP+1)))</x:f>
        <x:v>7</x:v>
      </x:c>
      <x:c r="J5051" s="266" t="n">
        <x:f>MOD(INT((ROW()-ROW($I$46))/(MESCLUN_CAP+1)),CARROT_CAP+1)</x:f>
        <x:v>14</x:v>
      </x:c>
      <x:c r="K5051" s="266" t="n">
        <x:f>MOD(ROW()-ROW($I$46),MESCLUN_CAP+1)</x:f>
        <x:v>14</x:v>
      </x:c>
      <x:c r="L5051" s="266" t="n">
        <x:f>SUM(I5051:K5051)</x:f>
        <x:v>35</x:v>
      </x:c>
      <x:c r="M5051" s="267" t="n">
        <x:f>I5051*TOMATO_HOURS*WEEKS*(1+TOMATO_DIM)^I5051+J5051*CARROT_HOURS*WEEKS*(1+CARROT_DIM)^J5051+K5051*MESCLUN_HOURS*WEEKS*(1+MESCLUN_DIM)^K5051</x:f>
        <x:v>2570.812269401447</x:v>
      </x:c>
      <x:c r="N5051" s="267" t="n">
        <x:f>MAX(M5051-FARMER_HOURS,0)/TEMP_HOURS_PER_WORKER</x:f>
        <x:v>1.2852862981954492</x:v>
      </x:c>
      <x:c r="O5051" s="268" t="n">
        <x:f>I5051*TOMATO_PRICE+J5051*CARROT_PRICE+K5051*MESCLUN_PRICE</x:f>
        <x:v>128716</x:v>
      </x:c>
      <x:c r="P5051" s="268" t="n">
        <x:f>I5051*TOMATO_FERTILIZER+J5051*CARROT_FERTILIZER+K5051*MESCLUN_FERTILIZER</x:f>
        <x:v>24640</x:v>
      </x:c>
      <x:c r="Q5051" s="268" t="n">
        <x:f>MIN(M5051,FARMER_HOURS)*FARMER_RATE+MAX(M5051-FARMER_HOURS,0)*TEMP_RATE</x:f>
        <x:v>57132.157454886226</x:v>
      </x:c>
      <x:c r="R5051" s="268" t="n">
        <x:f>O5051-P5051-Q5051-FIXED_COST</x:f>
        <x:v>26943.842545113774</x:v>
      </x:c>
      <x:c r="S5051" s="139" t="str">
        <x:f>IF(AND(L5051&lt;=TOTAL_BED_CAP,N5051&lt;=TEMP_WORKER_CAP),"YES","NO")</x:f>
        <x:v>YES</x:v>
      </x:c>
      <x:c r="T5051" s="139" t="n">
        <x:f>IF(S5051="YES",R5051,-1E+99)</x:f>
        <x:v>26943.842545113774</x:v>
      </x:c>
    </x:row>
    <x:row r="5052">
      <x:c r="A5052" s="139"/>
      <x:c r="B5052" s="139"/>
      <x:c r="C5052" s="139"/>
      <x:c r="D5052" s="139"/>
      <x:c r="E5052" s="139"/>
      <x:c r="F5052" s="139"/>
      <x:c r="G5052" s="139"/>
      <x:c r="H5052" s="139"/>
      <x:c r="I5052" s="266" t="n">
        <x:f>INT((ROW()-ROW($I$46))/((CARROT_CAP+1)*(MESCLUN_CAP+1)))</x:f>
        <x:v>7</x:v>
      </x:c>
      <x:c r="J5052" s="266" t="n">
        <x:f>MOD(INT((ROW()-ROW($I$46))/(MESCLUN_CAP+1)),CARROT_CAP+1)</x:f>
        <x:v>14</x:v>
      </x:c>
      <x:c r="K5052" s="266" t="n">
        <x:f>MOD(ROW()-ROW($I$46),MESCLUN_CAP+1)</x:f>
        <x:v>15</x:v>
      </x:c>
      <x:c r="L5052" s="266" t="n">
        <x:f>SUM(I5052:K5052)</x:f>
        <x:v>36</x:v>
      </x:c>
      <x:c r="M5052" s="267" t="n">
        <x:f>I5052*TOMATO_HOURS*WEEKS*(1+TOMATO_DIM)^I5052+J5052*CARROT_HOURS*WEEKS*(1+CARROT_DIM)^J5052+K5052*MESCLUN_HOURS*WEEKS*(1+MESCLUN_DIM)^K5052</x:f>
        <x:v>2634.400476277593</x:v>
      </x:c>
      <x:c r="N5052" s="267" t="n">
        <x:f>MAX(M5052-FARMER_HOURS,0)/TEMP_HOURS_PER_WORKER</x:f>
        <x:v>1.329444775192773</x:v>
      </x:c>
      <x:c r="O5052" s="268" t="n">
        <x:f>I5052*TOMATO_PRICE+J5052*CARROT_PRICE+K5052*MESCLUN_PRICE</x:f>
        <x:v>131416</x:v>
      </x:c>
      <x:c r="P5052" s="268" t="n">
        <x:f>I5052*TOMATO_FERTILIZER+J5052*CARROT_FERTILIZER+K5052*MESCLUN_FERTILIZER</x:f>
        <x:v>25520</x:v>
      </x:c>
      <x:c r="Q5052" s="268" t="n">
        <x:f>MIN(M5052,FARMER_HOURS)*FARMER_RATE+MAX(M5052-FARMER_HOURS,0)*TEMP_RATE</x:f>
        <x:v>58236.11937981932</x:v>
      </x:c>
      <x:c r="R5052" s="268" t="n">
        <x:f>O5052-P5052-Q5052-FIXED_COST</x:f>
        <x:v>27659.88062018068</x:v>
      </x:c>
      <x:c r="S5052" s="139" t="str">
        <x:f>IF(AND(L5052&lt;=TOTAL_BED_CAP,N5052&lt;=TEMP_WORKER_CAP),"YES","NO")</x:f>
        <x:v>YES</x:v>
      </x:c>
      <x:c r="T5052" s="139" t="n">
        <x:f>IF(S5052="YES",R5052,-1E+99)</x:f>
        <x:v>27659.88062018068</x:v>
      </x:c>
    </x:row>
    <x:row r="5053">
      <x:c r="A5053" s="139"/>
      <x:c r="B5053" s="139"/>
      <x:c r="C5053" s="139"/>
      <x:c r="D5053" s="139"/>
      <x:c r="E5053" s="139"/>
      <x:c r="F5053" s="139"/>
      <x:c r="G5053" s="139"/>
      <x:c r="H5053" s="139"/>
      <x:c r="I5053" s="266" t="n">
        <x:f>INT((ROW()-ROW($I$46))/((CARROT_CAP+1)*(MESCLUN_CAP+1)))</x:f>
        <x:v>7</x:v>
      </x:c>
      <x:c r="J5053" s="266" t="n">
        <x:f>MOD(INT((ROW()-ROW($I$46))/(MESCLUN_CAP+1)),CARROT_CAP+1)</x:f>
        <x:v>14</x:v>
      </x:c>
      <x:c r="K5053" s="266" t="n">
        <x:f>MOD(ROW()-ROW($I$46),MESCLUN_CAP+1)</x:f>
        <x:v>16</x:v>
      </x:c>
      <x:c r="L5053" s="266" t="n">
        <x:f>SUM(I5053:K5053)</x:f>
        <x:v>37</x:v>
      </x:c>
      <x:c r="M5053" s="267" t="n">
        <x:f>I5053*TOMATO_HOURS*WEEKS*(1+TOMATO_DIM)^I5053+J5053*CARROT_HOURS*WEEKS*(1+CARROT_DIM)^J5053+K5053*MESCLUN_HOURS*WEEKS*(1+MESCLUN_DIM)^K5053</x:f>
        <x:v>2699.461252155082</x:v>
      </x:c>
      <x:c r="N5053" s="267" t="n">
        <x:f>MAX(M5053-FARMER_HOURS,0)/TEMP_HOURS_PER_WORKER</x:f>
        <x:v>1.3746258695521403</x:v>
      </x:c>
      <x:c r="O5053" s="268" t="n">
        <x:f>I5053*TOMATO_PRICE+J5053*CARROT_PRICE+K5053*MESCLUN_PRICE</x:f>
        <x:v>134116</x:v>
      </x:c>
      <x:c r="P5053" s="268" t="n">
        <x:f>I5053*TOMATO_FERTILIZER+J5053*CARROT_FERTILIZER+K5053*MESCLUN_FERTILIZER</x:f>
        <x:v>26400</x:v>
      </x:c>
      <x:c r="Q5053" s="268" t="n">
        <x:f>MIN(M5053,FARMER_HOURS)*FARMER_RATE+MAX(M5053-FARMER_HOURS,0)*TEMP_RATE</x:f>
        <x:v>59365.64673880351</x:v>
      </x:c>
      <x:c r="R5053" s="268" t="n">
        <x:f>O5053-P5053-Q5053-FIXED_COST</x:f>
        <x:v>28350.35326119649</x:v>
      </x:c>
      <x:c r="S5053" s="139" t="str">
        <x:f>IF(AND(L5053&lt;=TOTAL_BED_CAP,N5053&lt;=TEMP_WORKER_CAP),"YES","NO")</x:f>
        <x:v>YES</x:v>
      </x:c>
      <x:c r="T5053" s="139" t="n">
        <x:f>IF(S5053="YES",R5053,-1E+99)</x:f>
        <x:v>28350.35326119649</x:v>
      </x:c>
    </x:row>
    <x:row r="5054">
      <x:c r="A5054" s="139"/>
      <x:c r="B5054" s="139"/>
      <x:c r="C5054" s="139"/>
      <x:c r="D5054" s="139"/>
      <x:c r="E5054" s="139"/>
      <x:c r="F5054" s="139"/>
      <x:c r="G5054" s="139"/>
      <x:c r="H5054" s="139"/>
      <x:c r="I5054" s="266" t="n">
        <x:f>INT((ROW()-ROW($I$46))/((CARROT_CAP+1)*(MESCLUN_CAP+1)))</x:f>
        <x:v>7</x:v>
      </x:c>
      <x:c r="J5054" s="266" t="n">
        <x:f>MOD(INT((ROW()-ROW($I$46))/(MESCLUN_CAP+1)),CARROT_CAP+1)</x:f>
        <x:v>14</x:v>
      </x:c>
      <x:c r="K5054" s="266" t="n">
        <x:f>MOD(ROW()-ROW($I$46),MESCLUN_CAP+1)</x:f>
        <x:v>17</x:v>
      </x:c>
      <x:c r="L5054" s="266" t="n">
        <x:f>SUM(I5054:K5054)</x:f>
        <x:v>38</x:v>
      </x:c>
      <x:c r="M5054" s="267" t="n">
        <x:f>I5054*TOMATO_HOURS*WEEKS*(1+TOMATO_DIM)^I5054+J5054*CARROT_HOURS*WEEKS*(1+CARROT_DIM)^J5054+K5054*MESCLUN_HOURS*WEEKS*(1+MESCLUN_DIM)^K5054</x:f>
        <x:v>2766.021475601622</x:v>
      </x:c>
      <x:c r="N5054" s="267" t="n">
        <x:f>MAX(M5054-FARMER_HOURS,0)/TEMP_HOURS_PER_WORKER</x:f>
        <x:v>1.420848246945571</x:v>
      </x:c>
      <x:c r="O5054" s="268" t="n">
        <x:f>I5054*TOMATO_PRICE+J5054*CARROT_PRICE+K5054*MESCLUN_PRICE</x:f>
        <x:v>136816</x:v>
      </x:c>
      <x:c r="P5054" s="268" t="n">
        <x:f>I5054*TOMATO_FERTILIZER+J5054*CARROT_FERTILIZER+K5054*MESCLUN_FERTILIZER</x:f>
        <x:v>27280</x:v>
      </x:c>
      <x:c r="Q5054" s="268" t="n">
        <x:f>MIN(M5054,FARMER_HOURS)*FARMER_RATE+MAX(M5054-FARMER_HOURS,0)*TEMP_RATE</x:f>
        <x:v>60521.20617363927</x:v>
      </x:c>
      <x:c r="R5054" s="268" t="n">
        <x:f>O5054-P5054-Q5054-FIXED_COST</x:f>
        <x:v>29014.79382636073</x:v>
      </x:c>
      <x:c r="S5054" s="139" t="str">
        <x:f>IF(AND(L5054&lt;=TOTAL_BED_CAP,N5054&lt;=TEMP_WORKER_CAP),"YES","NO")</x:f>
        <x:v>YES</x:v>
      </x:c>
      <x:c r="T5054" s="139" t="n">
        <x:f>IF(S5054="YES",R5054,-1E+99)</x:f>
        <x:v>29014.79382636073</x:v>
      </x:c>
    </x:row>
    <x:row r="5055">
      <x:c r="A5055" s="139"/>
      <x:c r="B5055" s="139"/>
      <x:c r="C5055" s="139"/>
      <x:c r="D5055" s="139"/>
      <x:c r="E5055" s="139"/>
      <x:c r="F5055" s="139"/>
      <x:c r="G5055" s="139"/>
      <x:c r="H5055" s="139"/>
      <x:c r="I5055" s="266" t="n">
        <x:f>INT((ROW()-ROW($I$46))/((CARROT_CAP+1)*(MESCLUN_CAP+1)))</x:f>
        <x:v>7</x:v>
      </x:c>
      <x:c r="J5055" s="266" t="n">
        <x:f>MOD(INT((ROW()-ROW($I$46))/(MESCLUN_CAP+1)),CARROT_CAP+1)</x:f>
        <x:v>14</x:v>
      </x:c>
      <x:c r="K5055" s="266" t="n">
        <x:f>MOD(ROW()-ROW($I$46),MESCLUN_CAP+1)</x:f>
        <x:v>18</x:v>
      </x:c>
      <x:c r="L5055" s="266" t="n">
        <x:f>SUM(I5055:K5055)</x:f>
        <x:v>39</x:v>
      </x:c>
      <x:c r="M5055" s="267" t="n">
        <x:f>I5055*TOMATO_HOURS*WEEKS*(1+TOMATO_DIM)^I5055+J5055*CARROT_HOURS*WEEKS*(1+CARROT_DIM)^J5055+K5055*MESCLUN_HOURS*WEEKS*(1+MESCLUN_DIM)^K5055</x:f>
        <x:v>2834.1084670602095</x:v>
      </x:c>
      <x:c r="N5055" s="267" t="n">
        <x:f>MAX(M5055-FARMER_HOURS,0)/TEMP_HOURS_PER_WORKER</x:f>
        <x:v>1.4681308799029233</x:v>
      </x:c>
      <x:c r="O5055" s="268" t="n">
        <x:f>I5055*TOMATO_PRICE+J5055*CARROT_PRICE+K5055*MESCLUN_PRICE</x:f>
        <x:v>139516</x:v>
      </x:c>
      <x:c r="P5055" s="268" t="n">
        <x:f>I5055*TOMATO_FERTILIZER+J5055*CARROT_FERTILIZER+K5055*MESCLUN_FERTILIZER</x:f>
        <x:v>28160</x:v>
      </x:c>
      <x:c r="Q5055" s="268" t="n">
        <x:f>MIN(M5055,FARMER_HOURS)*FARMER_RATE+MAX(M5055-FARMER_HOURS,0)*TEMP_RATE</x:f>
        <x:v>61703.27199757308</x:v>
      </x:c>
      <x:c r="R5055" s="268" t="n">
        <x:f>O5055-P5055-Q5055-FIXED_COST</x:f>
        <x:v>29652.72800242692</x:v>
      </x:c>
      <x:c r="S5055" s="139" t="str">
        <x:f>IF(AND(L5055&lt;=TOTAL_BED_CAP,N5055&lt;=TEMP_WORKER_CAP),"YES","NO")</x:f>
        <x:v>YES</x:v>
      </x:c>
      <x:c r="T5055" s="139" t="n">
        <x:f>IF(S5055="YES",R5055,-1E+99)</x:f>
        <x:v>29652.72800242692</x:v>
      </x:c>
    </x:row>
    <x:row r="5056">
      <x:c r="A5056" s="139"/>
      <x:c r="B5056" s="139"/>
      <x:c r="C5056" s="139"/>
      <x:c r="D5056" s="139"/>
      <x:c r="E5056" s="139"/>
      <x:c r="F5056" s="139"/>
      <x:c r="G5056" s="139"/>
      <x:c r="H5056" s="139"/>
      <x:c r="I5056" s="266" t="n">
        <x:f>INT((ROW()-ROW($I$46))/((CARROT_CAP+1)*(MESCLUN_CAP+1)))</x:f>
        <x:v>7</x:v>
      </x:c>
      <x:c r="J5056" s="266" t="n">
        <x:f>MOD(INT((ROW()-ROW($I$46))/(MESCLUN_CAP+1)),CARROT_CAP+1)</x:f>
        <x:v>14</x:v>
      </x:c>
      <x:c r="K5056" s="266" t="n">
        <x:f>MOD(ROW()-ROW($I$46),MESCLUN_CAP+1)</x:f>
        <x:v>19</x:v>
      </x:c>
      <x:c r="L5056" s="266" t="n">
        <x:f>SUM(I5056:K5056)</x:f>
        <x:v>40</x:v>
      </x:c>
      <x:c r="M5056" s="267" t="n">
        <x:f>I5056*TOMATO_HOURS*WEEKS*(1+TOMATO_DIM)^I5056+J5056*CARROT_HOURS*WEEKS*(1+CARROT_DIM)^J5056+K5056*MESCLUN_HOURS*WEEKS*(1+MESCLUN_DIM)^K5056</x:f>
        <x:v>2903.7499956962315</x:v>
      </x:c>
      <x:c r="N5056" s="267" t="n">
        <x:f>MAX(M5056-FARMER_HOURS,0)/TEMP_HOURS_PER_WORKER</x:f>
        <x:v>1.5164930525668274</x:v>
      </x:c>
      <x:c r="O5056" s="268" t="n">
        <x:f>I5056*TOMATO_PRICE+J5056*CARROT_PRICE+K5056*MESCLUN_PRICE</x:f>
        <x:v>142216</x:v>
      </x:c>
      <x:c r="P5056" s="268" t="n">
        <x:f>I5056*TOMATO_FERTILIZER+J5056*CARROT_FERTILIZER+K5056*MESCLUN_FERTILIZER</x:f>
        <x:v>29040</x:v>
      </x:c>
      <x:c r="Q5056" s="268" t="n">
        <x:f>MIN(M5056,FARMER_HOURS)*FARMER_RATE+MAX(M5056-FARMER_HOURS,0)*TEMP_RATE</x:f>
        <x:v>62912.326314170685</x:v>
      </x:c>
      <x:c r="R5056" s="268" t="n">
        <x:f>O5056-P5056-Q5056-FIXED_COST</x:f>
        <x:v>30263.673685829315</x:v>
      </x:c>
      <x:c r="S5056" s="139" t="str">
        <x:f>IF(AND(L5056&lt;=TOTAL_BED_CAP,N5056&lt;=TEMP_WORKER_CAP),"YES","NO")</x:f>
        <x:v>YES</x:v>
      </x:c>
      <x:c r="T5056" s="139" t="n">
        <x:f>IF(S5056="YES",R5056,-1E+99)</x:f>
        <x:v>30263.673685829315</x:v>
      </x:c>
    </x:row>
    <x:row r="5057">
      <x:c r="A5057" s="139"/>
      <x:c r="B5057" s="139"/>
      <x:c r="C5057" s="139"/>
      <x:c r="D5057" s="139"/>
      <x:c r="E5057" s="139"/>
      <x:c r="F5057" s="139"/>
      <x:c r="G5057" s="139"/>
      <x:c r="H5057" s="139"/>
      <x:c r="I5057" s="266" t="n">
        <x:f>INT((ROW()-ROW($I$46))/((CARROT_CAP+1)*(MESCLUN_CAP+1)))</x:f>
        <x:v>7</x:v>
      </x:c>
      <x:c r="J5057" s="266" t="n">
        <x:f>MOD(INT((ROW()-ROW($I$46))/(MESCLUN_CAP+1)),CARROT_CAP+1)</x:f>
        <x:v>14</x:v>
      </x:c>
      <x:c r="K5057" s="266" t="n">
        <x:f>MOD(ROW()-ROW($I$46),MESCLUN_CAP+1)</x:f>
        <x:v>20</x:v>
      </x:c>
      <x:c r="L5057" s="266" t="n">
        <x:f>SUM(I5057:K5057)</x:f>
        <x:v>41</x:v>
      </x:c>
      <x:c r="M5057" s="267" t="n">
        <x:f>I5057*TOMATO_HOURS*WEEKS*(1+TOMATO_DIM)^I5057+J5057*CARROT_HOURS*WEEKS*(1+CARROT_DIM)^J5057+K5057*MESCLUN_HOURS*WEEKS*(1+MESCLUN_DIM)^K5057</x:f>
        <x:v>2974.974286346708</x:v>
      </x:c>
      <x:c r="N5057" s="267" t="n">
        <x:f>MAX(M5057-FARMER_HOURS,0)/TEMP_HOURS_PER_WORKER</x:f>
        <x:v>1.5659543655185473</x:v>
      </x:c>
      <x:c r="O5057" s="268" t="n">
        <x:f>I5057*TOMATO_PRICE+J5057*CARROT_PRICE+K5057*MESCLUN_PRICE</x:f>
        <x:v>144916</x:v>
      </x:c>
      <x:c r="P5057" s="268" t="n">
        <x:f>I5057*TOMATO_FERTILIZER+J5057*CARROT_FERTILIZER+K5057*MESCLUN_FERTILIZER</x:f>
        <x:v>29920</x:v>
      </x:c>
      <x:c r="Q5057" s="268" t="n">
        <x:f>MIN(M5057,FARMER_HOURS)*FARMER_RATE+MAX(M5057-FARMER_HOURS,0)*TEMP_RATE</x:f>
        <x:v>64148.859137963685</x:v>
      </x:c>
      <x:c r="R5057" s="268" t="n">
        <x:f>O5057-P5057-Q5057-FIXED_COST</x:f>
        <x:v>30847.140862036315</x:v>
      </x:c>
      <x:c r="S5057" s="139" t="str">
        <x:f>IF(AND(L5057&lt;=TOTAL_BED_CAP,N5057&lt;=TEMP_WORKER_CAP),"YES","NO")</x:f>
        <x:v>YES</x:v>
      </x:c>
      <x:c r="T5057" s="139" t="n">
        <x:f>IF(S5057="YES",R5057,-1E+99)</x:f>
        <x:v>30847.140862036315</x:v>
      </x:c>
    </x:row>
    <x:row r="5058">
      <x:c r="A5058" s="139"/>
      <x:c r="B5058" s="139"/>
      <x:c r="C5058" s="139"/>
      <x:c r="D5058" s="139"/>
      <x:c r="E5058" s="139"/>
      <x:c r="F5058" s="139"/>
      <x:c r="G5058" s="139"/>
      <x:c r="H5058" s="139"/>
      <x:c r="I5058" s="266" t="n">
        <x:f>INT((ROW()-ROW($I$46))/((CARROT_CAP+1)*(MESCLUN_CAP+1)))</x:f>
        <x:v>7</x:v>
      </x:c>
      <x:c r="J5058" s="266" t="n">
        <x:f>MOD(INT((ROW()-ROW($I$46))/(MESCLUN_CAP+1)),CARROT_CAP+1)</x:f>
        <x:v>14</x:v>
      </x:c>
      <x:c r="K5058" s="266" t="n">
        <x:f>MOD(ROW()-ROW($I$46),MESCLUN_CAP+1)</x:f>
        <x:v>21</x:v>
      </x:c>
      <x:c r="L5058" s="266" t="n">
        <x:f>SUM(I5058:K5058)</x:f>
        <x:v>42</x:v>
      </x:c>
      <x:c r="M5058" s="267" t="n">
        <x:f>I5058*TOMATO_HOURS*WEEKS*(1+TOMATO_DIM)^I5058+J5058*CARROT_HOURS*WEEKS*(1+CARROT_DIM)^J5058+K5058*MESCLUN_HOURS*WEEKS*(1+MESCLUN_DIM)^K5058</x:f>
        <x:v>3047.8100265731523</x:v>
      </x:c>
      <x:c r="N5058" s="267" t="n">
        <x:f>MAX(M5058-FARMER_HOURS,0)/TEMP_HOURS_PER_WORKER</x:f>
        <x:v>1.6165347406758002</x:v>
      </x:c>
      <x:c r="O5058" s="268" t="n">
        <x:f>I5058*TOMATO_PRICE+J5058*CARROT_PRICE+K5058*MESCLUN_PRICE</x:f>
        <x:v>147616</x:v>
      </x:c>
      <x:c r="P5058" s="268" t="n">
        <x:f>I5058*TOMATO_FERTILIZER+J5058*CARROT_FERTILIZER+K5058*MESCLUN_FERTILIZER</x:f>
        <x:v>30800</x:v>
      </x:c>
      <x:c r="Q5058" s="268" t="n">
        <x:f>MIN(M5058,FARMER_HOURS)*FARMER_RATE+MAX(M5058-FARMER_HOURS,0)*TEMP_RATE</x:f>
        <x:v>65413.368516895</x:v>
      </x:c>
      <x:c r="R5058" s="268" t="n">
        <x:f>O5058-P5058-Q5058-FIXED_COST</x:f>
        <x:v>31402.631483104997</x:v>
      </x:c>
      <x:c r="S5058" s="139" t="str">
        <x:f>IF(AND(L5058&lt;=TOTAL_BED_CAP,N5058&lt;=TEMP_WORKER_CAP),"YES","NO")</x:f>
        <x:v>YES</x:v>
      </x:c>
      <x:c r="T5058" s="139" t="n">
        <x:f>IF(S5058="YES",R5058,-1E+99)</x:f>
        <x:v>31402.631483104997</x:v>
      </x:c>
    </x:row>
    <x:row r="5059">
      <x:c r="A5059" s="139"/>
      <x:c r="B5059" s="139"/>
      <x:c r="C5059" s="139"/>
      <x:c r="D5059" s="139"/>
      <x:c r="E5059" s="139"/>
      <x:c r="F5059" s="139"/>
      <x:c r="G5059" s="139"/>
      <x:c r="H5059" s="139"/>
      <x:c r="I5059" s="266" t="n">
        <x:f>INT((ROW()-ROW($I$46))/((CARROT_CAP+1)*(MESCLUN_CAP+1)))</x:f>
        <x:v>7</x:v>
      </x:c>
      <x:c r="J5059" s="266" t="n">
        <x:f>MOD(INT((ROW()-ROW($I$46))/(MESCLUN_CAP+1)),CARROT_CAP+1)</x:f>
        <x:v>14</x:v>
      </x:c>
      <x:c r="K5059" s="266" t="n">
        <x:f>MOD(ROW()-ROW($I$46),MESCLUN_CAP+1)</x:f>
        <x:v>22</x:v>
      </x:c>
      <x:c r="L5059" s="266" t="n">
        <x:f>SUM(I5059:K5059)</x:f>
        <x:v>43</x:v>
      </x:c>
      <x:c r="M5059" s="267" t="n">
        <x:f>I5059*TOMATO_HOURS*WEEKS*(1+TOMATO_DIM)^I5059+J5059*CARROT_HOURS*WEEKS*(1+CARROT_DIM)^J5059+K5059*MESCLUN_HOURS*WEEKS*(1+MESCLUN_DIM)^K5059</x:f>
        <x:v>3122.2863738195483</x:v>
      </x:c>
      <x:c r="N5059" s="267" t="n">
        <x:f>MAX(M5059-FARMER_HOURS,0)/TEMP_HOURS_PER_WORKER</x:f>
        <x:v>1.6682544262635752</x:v>
      </x:c>
      <x:c r="O5059" s="268" t="n">
        <x:f>I5059*TOMATO_PRICE+J5059*CARROT_PRICE+K5059*MESCLUN_PRICE</x:f>
        <x:v>150316</x:v>
      </x:c>
      <x:c r="P5059" s="268" t="n">
        <x:f>I5059*TOMATO_FERTILIZER+J5059*CARROT_FERTILIZER+K5059*MESCLUN_FERTILIZER</x:f>
        <x:v>31680</x:v>
      </x:c>
      <x:c r="Q5059" s="268" t="n">
        <x:f>MIN(M5059,FARMER_HOURS)*FARMER_RATE+MAX(M5059-FARMER_HOURS,0)*TEMP_RATE</x:f>
        <x:v>66706.36065658939</x:v>
      </x:c>
      <x:c r="R5059" s="268" t="n">
        <x:f>O5059-P5059-Q5059-FIXED_COST</x:f>
        <x:v>31929.639343410614</x:v>
      </x:c>
      <x:c r="S5059" s="139" t="str">
        <x:f>IF(AND(L5059&lt;=TOTAL_BED_CAP,N5059&lt;=TEMP_WORKER_CAP),"YES","NO")</x:f>
        <x:v>YES</x:v>
      </x:c>
      <x:c r="T5059" s="139" t="n">
        <x:f>IF(S5059="YES",R5059,-1E+99)</x:f>
        <x:v>31929.639343410614</x:v>
      </x:c>
    </x:row>
    <x:row r="5060">
      <x:c r="A5060" s="139"/>
      <x:c r="B5060" s="139"/>
      <x:c r="C5060" s="139"/>
      <x:c r="D5060" s="139"/>
      <x:c r="E5060" s="139"/>
      <x:c r="F5060" s="139"/>
      <x:c r="G5060" s="139"/>
      <x:c r="H5060" s="139"/>
      <x:c r="I5060" s="266" t="n">
        <x:f>INT((ROW()-ROW($I$46))/((CARROT_CAP+1)*(MESCLUN_CAP+1)))</x:f>
        <x:v>7</x:v>
      </x:c>
      <x:c r="J5060" s="266" t="n">
        <x:f>MOD(INT((ROW()-ROW($I$46))/(MESCLUN_CAP+1)),CARROT_CAP+1)</x:f>
        <x:v>14</x:v>
      </x:c>
      <x:c r="K5060" s="266" t="n">
        <x:f>MOD(ROW()-ROW($I$46),MESCLUN_CAP+1)</x:f>
        <x:v>23</x:v>
      </x:c>
      <x:c r="L5060" s="266" t="n">
        <x:f>SUM(I5060:K5060)</x:f>
        <x:v>44</x:v>
      </x:c>
      <x:c r="M5060" s="267" t="n">
        <x:f>I5060*TOMATO_HOURS*WEEKS*(1+TOMATO_DIM)^I5060+J5060*CARROT_HOURS*WEEKS*(1+CARROT_DIM)^J5060+K5060*MESCLUN_HOURS*WEEKS*(1+MESCLUN_DIM)^K5060</x:f>
        <x:v>3198.432962676985</x:v>
      </x:c>
      <x:c r="N5060" s="267" t="n">
        <x:f>MAX(M5060-FARMER_HOURS,0)/TEMP_HOURS_PER_WORKER</x:f>
        <x:v>1.7211340018590173</x:v>
      </x:c>
      <x:c r="O5060" s="268" t="n">
        <x:f>I5060*TOMATO_PRICE+J5060*CARROT_PRICE+K5060*MESCLUN_PRICE</x:f>
        <x:v>153016</x:v>
      </x:c>
      <x:c r="P5060" s="268" t="n">
        <x:f>I5060*TOMATO_FERTILIZER+J5060*CARROT_FERTILIZER+K5060*MESCLUN_FERTILIZER</x:f>
        <x:v>32560</x:v>
      </x:c>
      <x:c r="Q5060" s="268" t="n">
        <x:f>MIN(M5060,FARMER_HOURS)*FARMER_RATE+MAX(M5060-FARMER_HOURS,0)*TEMP_RATE</x:f>
        <x:v>68028.35004647543</x:v>
      </x:c>
      <x:c r="R5060" s="268" t="n">
        <x:f>O5060-P5060-Q5060-FIXED_COST</x:f>
        <x:v>32427.649953524568</x:v>
      </x:c>
      <x:c r="S5060" s="139" t="str">
        <x:f>IF(AND(L5060&lt;=TOTAL_BED_CAP,N5060&lt;=TEMP_WORKER_CAP),"YES","NO")</x:f>
        <x:v>YES</x:v>
      </x:c>
      <x:c r="T5060" s="139" t="n">
        <x:f>IF(S5060="YES",R5060,-1E+99)</x:f>
        <x:v>32427.649953524568</x:v>
      </x:c>
    </x:row>
    <x:row r="5061">
      <x:c r="A5061" s="139"/>
      <x:c r="B5061" s="139"/>
      <x:c r="C5061" s="139"/>
      <x:c r="D5061" s="139"/>
      <x:c r="E5061" s="139"/>
      <x:c r="F5061" s="139"/>
      <x:c r="G5061" s="139"/>
      <x:c r="H5061" s="139"/>
      <x:c r="I5061" s="266" t="n">
        <x:f>INT((ROW()-ROW($I$46))/((CARROT_CAP+1)*(MESCLUN_CAP+1)))</x:f>
        <x:v>7</x:v>
      </x:c>
      <x:c r="J5061" s="266" t="n">
        <x:f>MOD(INT((ROW()-ROW($I$46))/(MESCLUN_CAP+1)),CARROT_CAP+1)</x:f>
        <x:v>14</x:v>
      </x:c>
      <x:c r="K5061" s="266" t="n">
        <x:f>MOD(ROW()-ROW($I$46),MESCLUN_CAP+1)</x:f>
        <x:v>24</x:v>
      </x:c>
      <x:c r="L5061" s="266" t="n">
        <x:f>SUM(I5061:K5061)</x:f>
        <x:v>45</x:v>
      </x:c>
      <x:c r="M5061" s="267" t="n">
        <x:f>I5061*TOMATO_HOURS*WEEKS*(1+TOMATO_DIM)^I5061+J5061*CARROT_HOURS*WEEKS*(1+CARROT_DIM)^J5061+K5061*MESCLUN_HOURS*WEEKS*(1+MESCLUN_DIM)^K5061</x:f>
        <x:v>3276.27991225648</x:v>
      </x:c>
      <x:c r="N5061" s="267" t="n">
        <x:f>MAX(M5061-FARMER_HOURS,0)/TEMP_HOURS_PER_WORKER</x:f>
        <x:v>1.7751943835114445</x:v>
      </x:c>
      <x:c r="O5061" s="268" t="n">
        <x:f>I5061*TOMATO_PRICE+J5061*CARROT_PRICE+K5061*MESCLUN_PRICE</x:f>
        <x:v>155716</x:v>
      </x:c>
      <x:c r="P5061" s="268" t="n">
        <x:f>I5061*TOMATO_FERTILIZER+J5061*CARROT_FERTILIZER+K5061*MESCLUN_FERTILIZER</x:f>
        <x:v>33440</x:v>
      </x:c>
      <x:c r="Q5061" s="268" t="n">
        <x:f>MIN(M5061,FARMER_HOURS)*FARMER_RATE+MAX(M5061-FARMER_HOURS,0)*TEMP_RATE</x:f>
        <x:v>69379.85958778611</x:v>
      </x:c>
      <x:c r="R5061" s="268" t="n">
        <x:f>O5061-P5061-Q5061-FIXED_COST</x:f>
        <x:v>32896.14041221389</x:v>
      </x:c>
      <x:c r="S5061" s="139" t="str">
        <x:f>IF(AND(L5061&lt;=TOTAL_BED_CAP,N5061&lt;=TEMP_WORKER_CAP),"YES","NO")</x:f>
        <x:v>YES</x:v>
      </x:c>
      <x:c r="T5061" s="139" t="n">
        <x:f>IF(S5061="YES",R5061,-1E+99)</x:f>
        <x:v>32896.14041221389</x:v>
      </x:c>
    </x:row>
    <x:row r="5062">
      <x:c r="A5062" s="139"/>
      <x:c r="B5062" s="139"/>
      <x:c r="C5062" s="139"/>
      <x:c r="D5062" s="139"/>
      <x:c r="E5062" s="139"/>
      <x:c r="F5062" s="139"/>
      <x:c r="G5062" s="139"/>
      <x:c r="H5062" s="139"/>
      <x:c r="I5062" s="266" t="n">
        <x:f>INT((ROW()-ROW($I$46))/((CARROT_CAP+1)*(MESCLUN_CAP+1)))</x:f>
        <x:v>7</x:v>
      </x:c>
      <x:c r="J5062" s="266" t="n">
        <x:f>MOD(INT((ROW()-ROW($I$46))/(MESCLUN_CAP+1)),CARROT_CAP+1)</x:f>
        <x:v>14</x:v>
      </x:c>
      <x:c r="K5062" s="266" t="n">
        <x:f>MOD(ROW()-ROW($I$46),MESCLUN_CAP+1)</x:f>
        <x:v>25</x:v>
      </x:c>
      <x:c r="L5062" s="266" t="n">
        <x:f>SUM(I5062:K5062)</x:f>
        <x:v>46</x:v>
      </x:c>
      <x:c r="M5062" s="267" t="n">
        <x:f>I5062*TOMATO_HOURS*WEEKS*(1+TOMATO_DIM)^I5062+J5062*CARROT_HOURS*WEEKS*(1+CARROT_DIM)^J5062+K5062*MESCLUN_HOURS*WEEKS*(1+MESCLUN_DIM)^K5062</x:f>
        <x:v>3355.857833671578</x:v>
      </x:c>
      <x:c r="N5062" s="267" t="n">
        <x:f>MAX(M5062-FARMER_HOURS,0)/TEMP_HOURS_PER_WORKER</x:f>
        <x:v>1.830456828938596</x:v>
      </x:c>
      <x:c r="O5062" s="268" t="n">
        <x:f>I5062*TOMATO_PRICE+J5062*CARROT_PRICE+K5062*MESCLUN_PRICE</x:f>
        <x:v>158416</x:v>
      </x:c>
      <x:c r="P5062" s="268" t="n">
        <x:f>I5062*TOMATO_FERTILIZER+J5062*CARROT_FERTILIZER+K5062*MESCLUN_FERTILIZER</x:f>
        <x:v>34320</x:v>
      </x:c>
      <x:c r="Q5062" s="268" t="n">
        <x:f>MIN(M5062,FARMER_HOURS)*FARMER_RATE+MAX(M5062-FARMER_HOURS,0)*TEMP_RATE</x:f>
        <x:v>70761.4207234649</x:v>
      </x:c>
      <x:c r="R5062" s="268" t="n">
        <x:f>O5062-P5062-Q5062-FIXED_COST</x:f>
        <x:v>33334.57927653511</x:v>
      </x:c>
      <x:c r="S5062" s="139" t="str">
        <x:f>IF(AND(L5062&lt;=TOTAL_BED_CAP,N5062&lt;=TEMP_WORKER_CAP),"YES","NO")</x:f>
        <x:v>YES</x:v>
      </x:c>
      <x:c r="T5062" s="139" t="n">
        <x:f>IF(S5062="YES",R5062,-1E+99)</x:f>
        <x:v>33334.57927653511</x:v>
      </x:c>
    </x:row>
    <x:row r="5063">
      <x:c r="A5063" s="139"/>
      <x:c r="B5063" s="139"/>
      <x:c r="C5063" s="139"/>
      <x:c r="D5063" s="139"/>
      <x:c r="E5063" s="139"/>
      <x:c r="F5063" s="139"/>
      <x:c r="G5063" s="139"/>
      <x:c r="H5063" s="139"/>
      <x:c r="I5063" s="266" t="n">
        <x:f>INT((ROW()-ROW($I$46))/((CARROT_CAP+1)*(MESCLUN_CAP+1)))</x:f>
        <x:v>7</x:v>
      </x:c>
      <x:c r="J5063" s="266" t="n">
        <x:f>MOD(INT((ROW()-ROW($I$46))/(MESCLUN_CAP+1)),CARROT_CAP+1)</x:f>
        <x:v>14</x:v>
      </x:c>
      <x:c r="K5063" s="266" t="n">
        <x:f>MOD(ROW()-ROW($I$46),MESCLUN_CAP+1)</x:f>
        <x:v>26</x:v>
      </x:c>
      <x:c r="L5063" s="266" t="n">
        <x:f>SUM(I5063:K5063)</x:f>
        <x:v>47</x:v>
      </x:c>
      <x:c r="M5063" s="267" t="n">
        <x:f>I5063*TOMATO_HOURS*WEEKS*(1+TOMATO_DIM)^I5063+J5063*CARROT_HOURS*WEEKS*(1+CARROT_DIM)^J5063+K5063*MESCLUN_HOURS*WEEKS*(1+MESCLUN_DIM)^K5063</x:f>
        <x:v>3437.197837632295</x:v>
      </x:c>
      <x:c r="N5063" s="267" t="n">
        <x:f>MAX(M5063-FARMER_HOURS,0)/TEMP_HOURS_PER_WORKER</x:f>
        <x:v>1.886942942800205</x:v>
      </x:c>
      <x:c r="O5063" s="268" t="n">
        <x:f>I5063*TOMATO_PRICE+J5063*CARROT_PRICE+K5063*MESCLUN_PRICE</x:f>
        <x:v>161116</x:v>
      </x:c>
      <x:c r="P5063" s="268" t="n">
        <x:f>I5063*TOMATO_FERTILIZER+J5063*CARROT_FERTILIZER+K5063*MESCLUN_FERTILIZER</x:f>
        <x:v>35200</x:v>
      </x:c>
      <x:c r="Q5063" s="268" t="n">
        <x:f>MIN(M5063,FARMER_HOURS)*FARMER_RATE+MAX(M5063-FARMER_HOURS,0)*TEMP_RATE</x:f>
        <x:v>72173.57357000513</x:v>
      </x:c>
      <x:c r="R5063" s="268" t="n">
        <x:f>O5063-P5063-Q5063-FIXED_COST</x:f>
        <x:v>33742.42642999487</x:v>
      </x:c>
      <x:c r="S5063" s="139" t="str">
        <x:f>IF(AND(L5063&lt;=TOTAL_BED_CAP,N5063&lt;=TEMP_WORKER_CAP),"YES","NO")</x:f>
        <x:v>YES</x:v>
      </x:c>
      <x:c r="T5063" s="139" t="n">
        <x:f>IF(S5063="YES",R5063,-1E+99)</x:f>
        <x:v>33742.42642999487</x:v>
      </x:c>
    </x:row>
    <x:row r="5064">
      <x:c r="A5064" s="139"/>
      <x:c r="B5064" s="139"/>
      <x:c r="C5064" s="139"/>
      <x:c r="D5064" s="139"/>
      <x:c r="E5064" s="139"/>
      <x:c r="F5064" s="139"/>
      <x:c r="G5064" s="139"/>
      <x:c r="H5064" s="139"/>
      <x:c r="I5064" s="266" t="n">
        <x:f>INT((ROW()-ROW($I$46))/((CARROT_CAP+1)*(MESCLUN_CAP+1)))</x:f>
        <x:v>7</x:v>
      </x:c>
      <x:c r="J5064" s="266" t="n">
        <x:f>MOD(INT((ROW()-ROW($I$46))/(MESCLUN_CAP+1)),CARROT_CAP+1)</x:f>
        <x:v>14</x:v>
      </x:c>
      <x:c r="K5064" s="266" t="n">
        <x:f>MOD(ROW()-ROW($I$46),MESCLUN_CAP+1)</x:f>
        <x:v>27</x:v>
      </x:c>
      <x:c r="L5064" s="266" t="n">
        <x:f>SUM(I5064:K5064)</x:f>
        <x:v>48</x:v>
      </x:c>
      <x:c r="M5064" s="267" t="n">
        <x:f>I5064*TOMATO_HOURS*WEEKS*(1+TOMATO_DIM)^I5064+J5064*CARROT_HOURS*WEEKS*(1+CARROT_DIM)^J5064+K5064*MESCLUN_HOURS*WEEKS*(1+MESCLUN_DIM)^K5064</x:f>
        <x:v>3520.3315421520524</x:v>
      </x:c>
      <x:c r="N5064" s="267" t="n">
        <x:f>MAX(M5064-FARMER_HOURS,0)/TEMP_HOURS_PER_WORKER</x:f>
        <x:v>1.9446746820500365</x:v>
      </x:c>
      <x:c r="O5064" s="268" t="n">
        <x:f>I5064*TOMATO_PRICE+J5064*CARROT_PRICE+K5064*MESCLUN_PRICE</x:f>
        <x:v>163816</x:v>
      </x:c>
      <x:c r="P5064" s="268" t="n">
        <x:f>I5064*TOMATO_FERTILIZER+J5064*CARROT_FERTILIZER+K5064*MESCLUN_FERTILIZER</x:f>
        <x:v>36080</x:v>
      </x:c>
      <x:c r="Q5064" s="268" t="n">
        <x:f>MIN(M5064,FARMER_HOURS)*FARMER_RATE+MAX(M5064-FARMER_HOURS,0)*TEMP_RATE</x:f>
        <x:v>73616.86705125091</x:v>
      </x:c>
      <x:c r="R5064" s="268" t="n">
        <x:f>O5064-P5064-Q5064-FIXED_COST</x:f>
        <x:v>34119.13294874909</x:v>
      </x:c>
      <x:c r="S5064" s="139" t="str">
        <x:f>IF(AND(L5064&lt;=TOTAL_BED_CAP,N5064&lt;=TEMP_WORKER_CAP),"YES","NO")</x:f>
        <x:v>YES</x:v>
      </x:c>
      <x:c r="T5064" s="139" t="n">
        <x:f>IF(S5064="YES",R5064,-1E+99)</x:f>
        <x:v>34119.13294874909</x:v>
      </x:c>
    </x:row>
    <x:row r="5065">
      <x:c r="A5065" s="139"/>
      <x:c r="B5065" s="139"/>
      <x:c r="C5065" s="139"/>
      <x:c r="D5065" s="139"/>
      <x:c r="E5065" s="139"/>
      <x:c r="F5065" s="139"/>
      <x:c r="G5065" s="139"/>
      <x:c r="H5065" s="139"/>
      <x:c r="I5065" s="266" t="n">
        <x:f>INT((ROW()-ROW($I$46))/((CARROT_CAP+1)*(MESCLUN_CAP+1)))</x:f>
        <x:v>7</x:v>
      </x:c>
      <x:c r="J5065" s="266" t="n">
        <x:f>MOD(INT((ROW()-ROW($I$46))/(MESCLUN_CAP+1)),CARROT_CAP+1)</x:f>
        <x:v>14</x:v>
      </x:c>
      <x:c r="K5065" s="266" t="n">
        <x:f>MOD(ROW()-ROW($I$46),MESCLUN_CAP+1)</x:f>
        <x:v>28</x:v>
      </x:c>
      <x:c r="L5065" s="266" t="n">
        <x:f>SUM(I5065:K5065)</x:f>
        <x:v>49</x:v>
      </x:c>
      <x:c r="M5065" s="267" t="n">
        <x:f>I5065*TOMATO_HOURS*WEEKS*(1+TOMATO_DIM)^I5065+J5065*CARROT_HOURS*WEEKS*(1+CARROT_DIM)^J5065+K5065*MESCLUN_HOURS*WEEKS*(1+MESCLUN_DIM)^K5065</x:f>
        <x:v>3605.2910803692057</x:v>
      </x:c>
      <x:c r="N5065" s="267" t="n">
        <x:f>MAX(M5065-FARMER_HOURS,0)/TEMP_HOURS_PER_WORKER</x:f>
        <x:v>2.003674361367504</x:v>
      </x:c>
      <x:c r="O5065" s="268" t="n">
        <x:f>I5065*TOMATO_PRICE+J5065*CARROT_PRICE+K5065*MESCLUN_PRICE</x:f>
        <x:v>166516</x:v>
      </x:c>
      <x:c r="P5065" s="268" t="n">
        <x:f>I5065*TOMATO_FERTILIZER+J5065*CARROT_FERTILIZER+K5065*MESCLUN_FERTILIZER</x:f>
        <x:v>36960</x:v>
      </x:c>
      <x:c r="Q5065" s="268" t="n">
        <x:f>MIN(M5065,FARMER_HOURS)*FARMER_RATE+MAX(M5065-FARMER_HOURS,0)*TEMP_RATE</x:f>
        <x:v>75091.8590341876</x:v>
      </x:c>
      <x:c r="R5065" s="268" t="n">
        <x:f>O5065-P5065-Q5065-FIXED_COST</x:f>
        <x:v>34464.1409658124</x:v>
      </x:c>
      <x:c r="S5065" s="139" t="str">
        <x:f>IF(AND(L5065&lt;=TOTAL_BED_CAP,N5065&lt;=TEMP_WORKER_CAP),"YES","NO")</x:f>
        <x:v>YES</x:v>
      </x:c>
      <x:c r="T5065" s="139" t="n">
        <x:f>IF(S5065="YES",R5065,-1E+99)</x:f>
        <x:v>34464.1409658124</x:v>
      </x:c>
    </x:row>
    <x:row r="5066">
      <x:c r="A5066" s="139"/>
      <x:c r="B5066" s="139"/>
      <x:c r="C5066" s="139"/>
      <x:c r="D5066" s="139"/>
      <x:c r="E5066" s="139"/>
      <x:c r="F5066" s="139"/>
      <x:c r="G5066" s="139"/>
      <x:c r="H5066" s="139"/>
      <x:c r="I5066" s="266" t="n">
        <x:f>INT((ROW()-ROW($I$46))/((CARROT_CAP+1)*(MESCLUN_CAP+1)))</x:f>
        <x:v>7</x:v>
      </x:c>
      <x:c r="J5066" s="266" t="n">
        <x:f>MOD(INT((ROW()-ROW($I$46))/(MESCLUN_CAP+1)),CARROT_CAP+1)</x:f>
        <x:v>14</x:v>
      </x:c>
      <x:c r="K5066" s="266" t="n">
        <x:f>MOD(ROW()-ROW($I$46),MESCLUN_CAP+1)</x:f>
        <x:v>29</x:v>
      </x:c>
      <x:c r="L5066" s="266" t="n">
        <x:f>SUM(I5066:K5066)</x:f>
        <x:v>50</x:v>
      </x:c>
      <x:c r="M5066" s="267" t="n">
        <x:f>I5066*TOMATO_HOURS*WEEKS*(1+TOMATO_DIM)^I5066+J5066*CARROT_HOURS*WEEKS*(1+CARROT_DIM)^J5066+K5066*MESCLUN_HOURS*WEEKS*(1+MESCLUN_DIM)^K5066</x:f>
        <x:v>3692.109108484859</x:v>
      </x:c>
      <x:c r="N5066" s="267" t="n">
        <x:f>MAX(M5066-FARMER_HOURS,0)/TEMP_HOURS_PER_WORKER</x:f>
        <x:v>2.063964658670041</x:v>
      </x:c>
      <x:c r="O5066" s="268" t="n">
        <x:f>I5066*TOMATO_PRICE+J5066*CARROT_PRICE+K5066*MESCLUN_PRICE</x:f>
        <x:v>169216</x:v>
      </x:c>
      <x:c r="P5066" s="268" t="n">
        <x:f>I5066*TOMATO_FERTILIZER+J5066*CARROT_FERTILIZER+K5066*MESCLUN_FERTILIZER</x:f>
        <x:v>37840</x:v>
      </x:c>
      <x:c r="Q5066" s="268" t="n">
        <x:f>MIN(M5066,FARMER_HOURS)*FARMER_RATE+MAX(M5066-FARMER_HOURS,0)*TEMP_RATE</x:f>
        <x:v>76599.11646675103</x:v>
      </x:c>
      <x:c r="R5066" s="268" t="n">
        <x:f>O5066-P5066-Q5066-FIXED_COST</x:f>
        <x:v>34776.88353324897</x:v>
      </x:c>
      <x:c r="S5066" s="139" t="str">
        <x:f>IF(AND(L5066&lt;=TOTAL_BED_CAP,N5066&lt;=TEMP_WORKER_CAP),"YES","NO")</x:f>
        <x:v>YES</x:v>
      </x:c>
      <x:c r="T5066" s="139" t="n">
        <x:f>IF(S5066="YES",R5066,-1E+99)</x:f>
        <x:v>34776.88353324897</x:v>
      </x:c>
    </x:row>
    <x:row r="5067">
      <x:c r="A5067" s="139"/>
      <x:c r="B5067" s="139"/>
      <x:c r="C5067" s="139"/>
      <x:c r="D5067" s="139"/>
      <x:c r="E5067" s="139"/>
      <x:c r="F5067" s="139"/>
      <x:c r="G5067" s="139"/>
      <x:c r="H5067" s="139"/>
      <x:c r="I5067" s="266" t="n">
        <x:f>INT((ROW()-ROW($I$46))/((CARROT_CAP+1)*(MESCLUN_CAP+1)))</x:f>
        <x:v>7</x:v>
      </x:c>
      <x:c r="J5067" s="266" t="n">
        <x:f>MOD(INT((ROW()-ROW($I$46))/(MESCLUN_CAP+1)),CARROT_CAP+1)</x:f>
        <x:v>14</x:v>
      </x:c>
      <x:c r="K5067" s="266" t="n">
        <x:f>MOD(ROW()-ROW($I$46),MESCLUN_CAP+1)</x:f>
        <x:v>30</x:v>
      </x:c>
      <x:c r="L5067" s="266" t="n">
        <x:f>SUM(I5067:K5067)</x:f>
        <x:v>51</x:v>
      </x:c>
      <x:c r="M5067" s="267" t="n">
        <x:f>I5067*TOMATO_HOURS*WEEKS*(1+TOMATO_DIM)^I5067+J5067*CARROT_HOURS*WEEKS*(1+CARROT_DIM)^J5067+K5067*MESCLUN_HOURS*WEEKS*(1+MESCLUN_DIM)^K5067</x:f>
        <x:v>3780.8188138186288</x:v>
      </x:c>
      <x:c r="N5067" s="267" t="n">
        <x:f>MAX(M5067-FARMER_HOURS,0)/TEMP_HOURS_PER_WORKER</x:f>
        <x:v>2.125568620707381</x:v>
      </x:c>
      <x:c r="O5067" s="268" t="n">
        <x:f>I5067*TOMATO_PRICE+J5067*CARROT_PRICE+K5067*MESCLUN_PRICE</x:f>
        <x:v>171916</x:v>
      </x:c>
      <x:c r="P5067" s="268" t="n">
        <x:f>I5067*TOMATO_FERTILIZER+J5067*CARROT_FERTILIZER+K5067*MESCLUN_FERTILIZER</x:f>
        <x:v>38720</x:v>
      </x:c>
      <x:c r="Q5067" s="268" t="n">
        <x:f>MIN(M5067,FARMER_HOURS)*FARMER_RATE+MAX(M5067-FARMER_HOURS,0)*TEMP_RATE</x:f>
        <x:v>78139.21551768453</x:v>
      </x:c>
      <x:c r="R5067" s="268" t="n">
        <x:f>O5067-P5067-Q5067-FIXED_COST</x:f>
        <x:v>35056.784482315474</x:v>
      </x:c>
      <x:c r="S5067" s="139" t="str">
        <x:f>IF(AND(L5067&lt;=TOTAL_BED_CAP,N5067&lt;=TEMP_WORKER_CAP),"YES","NO")</x:f>
        <x:v>YES</x:v>
      </x:c>
      <x:c r="T5067" s="139" t="n">
        <x:f>IF(S5067="YES",R5067,-1E+99)</x:f>
        <x:v>35056.784482315474</x:v>
      </x:c>
    </x:row>
    <x:row r="5068">
      <x:c r="A5068" s="139"/>
      <x:c r="B5068" s="139"/>
      <x:c r="C5068" s="139"/>
      <x:c r="D5068" s="139"/>
      <x:c r="E5068" s="139"/>
      <x:c r="F5068" s="139"/>
      <x:c r="G5068" s="139"/>
      <x:c r="H5068" s="139"/>
      <x:c r="I5068" s="266" t="n">
        <x:f>INT((ROW()-ROW($I$46))/((CARROT_CAP+1)*(MESCLUN_CAP+1)))</x:f>
        <x:v>7</x:v>
      </x:c>
      <x:c r="J5068" s="266" t="n">
        <x:f>MOD(INT((ROW()-ROW($I$46))/(MESCLUN_CAP+1)),CARROT_CAP+1)</x:f>
        <x:v>15</x:v>
      </x:c>
      <x:c r="K5068" s="266" t="n">
        <x:f>MOD(ROW()-ROW($I$46),MESCLUN_CAP+1)</x:f>
        <x:v>0</x:v>
      </x:c>
      <x:c r="L5068" s="266" t="n">
        <x:f>SUM(I5068:K5068)</x:f>
        <x:v>22</x:v>
      </x:c>
      <x:c r="M5068" s="267" t="n">
        <x:f>I5068*TOMATO_HOURS*WEEKS*(1+TOMATO_DIM)^I5068+J5068*CARROT_HOURS*WEEKS*(1+CARROT_DIM)^J5068+K5068*MESCLUN_HOURS*WEEKS*(1+MESCLUN_DIM)^K5068</x:f>
        <x:v>1879.42594792415</x:v>
      </x:c>
      <x:c r="N5068" s="267" t="n">
        <x:f>MAX(M5068-FARMER_HOURS,0)/TEMP_HOURS_PER_WORKER</x:f>
        <x:v>0.8051569082806598</x:v>
      </x:c>
      <x:c r="O5068" s="268" t="n">
        <x:f>I5068*TOMATO_PRICE+J5068*CARROT_PRICE+K5068*MESCLUN_PRICE</x:f>
        <x:v>93010</x:v>
      </x:c>
      <x:c r="P5068" s="268" t="n">
        <x:f>I5068*TOMATO_FERTILIZER+J5068*CARROT_FERTILIZER+K5068*MESCLUN_FERTILIZER</x:f>
        <x:v>12760</x:v>
      </x:c>
      <x:c r="Q5068" s="268" t="n">
        <x:f>MIN(M5068,FARMER_HOURS)*FARMER_RATE+MAX(M5068-FARMER_HOURS,0)*TEMP_RATE</x:f>
        <x:v>45128.92270701649</x:v>
      </x:c>
      <x:c r="R5068" s="268" t="n">
        <x:f>O5068-P5068-Q5068-FIXED_COST</x:f>
        <x:v>15121.077292983508</x:v>
      </x:c>
      <x:c r="S5068" s="139" t="str">
        <x:f>IF(AND(L5068&lt;=TOTAL_BED_CAP,N5068&lt;=TEMP_WORKER_CAP),"YES","NO")</x:f>
        <x:v>YES</x:v>
      </x:c>
      <x:c r="T5068" s="139" t="n">
        <x:f>IF(S5068="YES",R5068,-1E+99)</x:f>
        <x:v>15121.077292983508</x:v>
      </x:c>
    </x:row>
    <x:row r="5069">
      <x:c r="A5069" s="139"/>
      <x:c r="B5069" s="139"/>
      <x:c r="C5069" s="139"/>
      <x:c r="D5069" s="139"/>
      <x:c r="E5069" s="139"/>
      <x:c r="F5069" s="139"/>
      <x:c r="G5069" s="139"/>
      <x:c r="H5069" s="139"/>
      <x:c r="I5069" s="266" t="n">
        <x:f>INT((ROW()-ROW($I$46))/((CARROT_CAP+1)*(MESCLUN_CAP+1)))</x:f>
        <x:v>7</x:v>
      </x:c>
      <x:c r="J5069" s="266" t="n">
        <x:f>MOD(INT((ROW()-ROW($I$46))/(MESCLUN_CAP+1)),CARROT_CAP+1)</x:f>
        <x:v>15</x:v>
      </x:c>
      <x:c r="K5069" s="266" t="n">
        <x:f>MOD(ROW()-ROW($I$46),MESCLUN_CAP+1)</x:f>
        <x:v>1</x:v>
      </x:c>
      <x:c r="L5069" s="266" t="n">
        <x:f>SUM(I5069:K5069)</x:f>
        <x:v>23</x:v>
      </x:c>
      <x:c r="M5069" s="267" t="n">
        <x:f>I5069*TOMATO_HOURS*WEEKS*(1+TOMATO_DIM)^I5069+J5069*CARROT_HOURS*WEEKS*(1+CARROT_DIM)^J5069+K5069*MESCLUN_HOURS*WEEKS*(1+MESCLUN_DIM)^K5069</x:f>
        <x:v>1924.98844792415</x:v>
      </x:c>
      <x:c r="N5069" s="267" t="n">
        <x:f>MAX(M5069-FARMER_HOURS,0)/TEMP_HOURS_PER_WORKER</x:f>
        <x:v>0.8367975332806598</x:v>
      </x:c>
      <x:c r="O5069" s="268" t="n">
        <x:f>I5069*TOMATO_PRICE+J5069*CARROT_PRICE+K5069*MESCLUN_PRICE</x:f>
        <x:v>95710</x:v>
      </x:c>
      <x:c r="P5069" s="268" t="n">
        <x:f>I5069*TOMATO_FERTILIZER+J5069*CARROT_FERTILIZER+K5069*MESCLUN_FERTILIZER</x:f>
        <x:v>13640</x:v>
      </x:c>
      <x:c r="Q5069" s="268" t="n">
        <x:f>MIN(M5069,FARMER_HOURS)*FARMER_RATE+MAX(M5069-FARMER_HOURS,0)*TEMP_RATE</x:f>
        <x:v>45919.93833201649</x:v>
      </x:c>
      <x:c r="R5069" s="268" t="n">
        <x:f>O5069-P5069-Q5069-FIXED_COST</x:f>
        <x:v>16150.061667983508</x:v>
      </x:c>
      <x:c r="S5069" s="139" t="str">
        <x:f>IF(AND(L5069&lt;=TOTAL_BED_CAP,N5069&lt;=TEMP_WORKER_CAP),"YES","NO")</x:f>
        <x:v>YES</x:v>
      </x:c>
      <x:c r="T5069" s="139" t="n">
        <x:f>IF(S5069="YES",R5069,-1E+99)</x:f>
        <x:v>16150.061667983508</x:v>
      </x:c>
    </x:row>
    <x:row r="5070">
      <x:c r="A5070" s="139"/>
      <x:c r="B5070" s="139"/>
      <x:c r="C5070" s="139"/>
      <x:c r="D5070" s="139"/>
      <x:c r="E5070" s="139"/>
      <x:c r="F5070" s="139"/>
      <x:c r="G5070" s="139"/>
      <x:c r="H5070" s="139"/>
      <x:c r="I5070" s="266" t="n">
        <x:f>INT((ROW()-ROW($I$46))/((CARROT_CAP+1)*(MESCLUN_CAP+1)))</x:f>
        <x:v>7</x:v>
      </x:c>
      <x:c r="J5070" s="266" t="n">
        <x:f>MOD(INT((ROW()-ROW($I$46))/(MESCLUN_CAP+1)),CARROT_CAP+1)</x:f>
        <x:v>15</x:v>
      </x:c>
      <x:c r="K5070" s="266" t="n">
        <x:f>MOD(ROW()-ROW($I$46),MESCLUN_CAP+1)</x:f>
        <x:v>2</x:v>
      </x:c>
      <x:c r="L5070" s="266" t="n">
        <x:f>SUM(I5070:K5070)</x:f>
        <x:v>24</x:v>
      </x:c>
      <x:c r="M5070" s="267" t="n">
        <x:f>I5070*TOMATO_HOURS*WEEKS*(1+TOMATO_DIM)^I5070+J5070*CARROT_HOURS*WEEKS*(1+CARROT_DIM)^J5070+K5070*MESCLUN_HOURS*WEEKS*(1+MESCLUN_DIM)^K5070</x:f>
        <x:v>1971.69001042415</x:v>
      </x:c>
      <x:c r="N5070" s="267" t="n">
        <x:f>MAX(M5070-FARMER_HOURS,0)/TEMP_HOURS_PER_WORKER</x:f>
        <x:v>0.8692291739056597</x:v>
      </x:c>
      <x:c r="O5070" s="268" t="n">
        <x:f>I5070*TOMATO_PRICE+J5070*CARROT_PRICE+K5070*MESCLUN_PRICE</x:f>
        <x:v>98410</x:v>
      </x:c>
      <x:c r="P5070" s="268" t="n">
        <x:f>I5070*TOMATO_FERTILIZER+J5070*CARROT_FERTILIZER+K5070*MESCLUN_FERTILIZER</x:f>
        <x:v>14520</x:v>
      </x:c>
      <x:c r="Q5070" s="268" t="n">
        <x:f>MIN(M5070,FARMER_HOURS)*FARMER_RATE+MAX(M5070-FARMER_HOURS,0)*TEMP_RATE</x:f>
        <x:v>46730.72934764149</x:v>
      </x:c>
      <x:c r="R5070" s="268" t="n">
        <x:f>O5070-P5070-Q5070-FIXED_COST</x:f>
        <x:v>17159.270652358508</x:v>
      </x:c>
      <x:c r="S5070" s="139" t="str">
        <x:f>IF(AND(L5070&lt;=TOTAL_BED_CAP,N5070&lt;=TEMP_WORKER_CAP),"YES","NO")</x:f>
        <x:v>YES</x:v>
      </x:c>
      <x:c r="T5070" s="139" t="n">
        <x:f>IF(S5070="YES",R5070,-1E+99)</x:f>
        <x:v>17159.270652358508</x:v>
      </x:c>
    </x:row>
    <x:row r="5071">
      <x:c r="A5071" s="139"/>
      <x:c r="B5071" s="139"/>
      <x:c r="C5071" s="139"/>
      <x:c r="D5071" s="139"/>
      <x:c r="E5071" s="139"/>
      <x:c r="F5071" s="139"/>
      <x:c r="G5071" s="139"/>
      <x:c r="H5071" s="139"/>
      <x:c r="I5071" s="266" t="n">
        <x:f>INT((ROW()-ROW($I$46))/((CARROT_CAP+1)*(MESCLUN_CAP+1)))</x:f>
        <x:v>7</x:v>
      </x:c>
      <x:c r="J5071" s="266" t="n">
        <x:f>MOD(INT((ROW()-ROW($I$46))/(MESCLUN_CAP+1)),CARROT_CAP+1)</x:f>
        <x:v>15</x:v>
      </x:c>
      <x:c r="K5071" s="266" t="n">
        <x:f>MOD(ROW()-ROW($I$46),MESCLUN_CAP+1)</x:f>
        <x:v>3</x:v>
      </x:c>
      <x:c r="L5071" s="266" t="n">
        <x:f>SUM(I5071:K5071)</x:f>
        <x:v>25</x:v>
      </x:c>
      <x:c r="M5071" s="267" t="n">
        <x:f>I5071*TOMATO_HOURS*WEEKS*(1+TOMATO_DIM)^I5071+J5071*CARROT_HOURS*WEEKS*(1+CARROT_DIM)^J5071+K5071*MESCLUN_HOURS*WEEKS*(1+MESCLUN_DIM)^K5071</x:f>
        <x:v>2019.551992846025</x:v>
      </x:c>
      <x:c r="N5071" s="267" t="n">
        <x:f>MAX(M5071-FARMER_HOURS,0)/TEMP_HOURS_PER_WORKER</x:f>
        <x:v>0.9024666616986285</x:v>
      </x:c>
      <x:c r="O5071" s="268" t="n">
        <x:f>I5071*TOMATO_PRICE+J5071*CARROT_PRICE+K5071*MESCLUN_PRICE</x:f>
        <x:v>101110</x:v>
      </x:c>
      <x:c r="P5071" s="268" t="n">
        <x:f>I5071*TOMATO_FERTILIZER+J5071*CARROT_FERTILIZER+K5071*MESCLUN_FERTILIZER</x:f>
        <x:v>15400</x:v>
      </x:c>
      <x:c r="Q5071" s="268" t="n">
        <x:f>MIN(M5071,FARMER_HOURS)*FARMER_RATE+MAX(M5071-FARMER_HOURS,0)*TEMP_RATE</x:f>
        <x:v>47561.66654246571</x:v>
      </x:c>
      <x:c r="R5071" s="268" t="n">
        <x:f>O5071-P5071-Q5071-FIXED_COST</x:f>
        <x:v>18148.33345753429</x:v>
      </x:c>
      <x:c r="S5071" s="139" t="str">
        <x:f>IF(AND(L5071&lt;=TOTAL_BED_CAP,N5071&lt;=TEMP_WORKER_CAP),"YES","NO")</x:f>
        <x:v>YES</x:v>
      </x:c>
      <x:c r="T5071" s="139" t="n">
        <x:f>IF(S5071="YES",R5071,-1E+99)</x:f>
        <x:v>18148.33345753429</x:v>
      </x:c>
    </x:row>
    <x:row r="5072">
      <x:c r="A5072" s="139"/>
      <x:c r="B5072" s="139"/>
      <x:c r="C5072" s="139"/>
      <x:c r="D5072" s="139"/>
      <x:c r="E5072" s="139"/>
      <x:c r="F5072" s="139"/>
      <x:c r="G5072" s="139"/>
      <x:c r="H5072" s="139"/>
      <x:c r="I5072" s="266" t="n">
        <x:f>INT((ROW()-ROW($I$46))/((CARROT_CAP+1)*(MESCLUN_CAP+1)))</x:f>
        <x:v>7</x:v>
      </x:c>
      <x:c r="J5072" s="266" t="n">
        <x:f>MOD(INT((ROW()-ROW($I$46))/(MESCLUN_CAP+1)),CARROT_CAP+1)</x:f>
        <x:v>15</x:v>
      </x:c>
      <x:c r="K5072" s="266" t="n">
        <x:f>MOD(ROW()-ROW($I$46),MESCLUN_CAP+1)</x:f>
        <x:v>4</x:v>
      </x:c>
      <x:c r="L5072" s="266" t="n">
        <x:f>SUM(I5072:K5072)</x:f>
        <x:v>26</x:v>
      </x:c>
      <x:c r="M5072" s="267" t="n">
        <x:f>I5072*TOMATO_HOURS*WEEKS*(1+TOMATO_DIM)^I5072+J5072*CARROT_HOURS*WEEKS*(1+CARROT_DIM)^J5072+K5072*MESCLUN_HOURS*WEEKS*(1+MESCLUN_DIM)^K5072</x:f>
        <x:v>2068.5961085686813</x:v>
      </x:c>
      <x:c r="N5072" s="267" t="n">
        <x:f>MAX(M5072-FARMER_HOURS,0)/TEMP_HOURS_PER_WORKER</x:f>
        <x:v>0.9365250753949176</x:v>
      </x:c>
      <x:c r="O5072" s="268" t="n">
        <x:f>I5072*TOMATO_PRICE+J5072*CARROT_PRICE+K5072*MESCLUN_PRICE</x:f>
        <x:v>103810</x:v>
      </x:c>
      <x:c r="P5072" s="268" t="n">
        <x:f>I5072*TOMATO_FERTILIZER+J5072*CARROT_FERTILIZER+K5072*MESCLUN_FERTILIZER</x:f>
        <x:v>16280</x:v>
      </x:c>
      <x:c r="Q5072" s="268" t="n">
        <x:f>MIN(M5072,FARMER_HOURS)*FARMER_RATE+MAX(M5072-FARMER_HOURS,0)*TEMP_RATE</x:f>
        <x:v>48413.12688487294</x:v>
      </x:c>
      <x:c r="R5072" s="268" t="n">
        <x:f>O5072-P5072-Q5072-FIXED_COST</x:f>
        <x:v>19116.873115127062</x:v>
      </x:c>
      <x:c r="S5072" s="139" t="str">
        <x:f>IF(AND(L5072&lt;=TOTAL_BED_CAP,N5072&lt;=TEMP_WORKER_CAP),"YES","NO")</x:f>
        <x:v>YES</x:v>
      </x:c>
      <x:c r="T5072" s="139" t="n">
        <x:f>IF(S5072="YES",R5072,-1E+99)</x:f>
        <x:v>19116.873115127062</x:v>
      </x:c>
    </x:row>
    <x:row r="5073">
      <x:c r="A5073" s="139"/>
      <x:c r="B5073" s="139"/>
      <x:c r="C5073" s="139"/>
      <x:c r="D5073" s="139"/>
      <x:c r="E5073" s="139"/>
      <x:c r="F5073" s="139"/>
      <x:c r="G5073" s="139"/>
      <x:c r="H5073" s="139"/>
      <x:c r="I5073" s="266" t="n">
        <x:f>INT((ROW()-ROW($I$46))/((CARROT_CAP+1)*(MESCLUN_CAP+1)))</x:f>
        <x:v>7</x:v>
      </x:c>
      <x:c r="J5073" s="266" t="n">
        <x:f>MOD(INT((ROW()-ROW($I$46))/(MESCLUN_CAP+1)),CARROT_CAP+1)</x:f>
        <x:v>15</x:v>
      </x:c>
      <x:c r="K5073" s="266" t="n">
        <x:f>MOD(ROW()-ROW($I$46),MESCLUN_CAP+1)</x:f>
        <x:v>5</x:v>
      </x:c>
      <x:c r="L5073" s="266" t="n">
        <x:f>SUM(I5073:K5073)</x:f>
        <x:v>27</x:v>
      </x:c>
      <x:c r="M5073" s="267" t="n">
        <x:f>I5073*TOMATO_HOURS*WEEKS*(1+TOMATO_DIM)^I5073+J5073*CARROT_HOURS*WEEKS*(1+CARROT_DIM)^J5073+K5073*MESCLUN_HOURS*WEEKS*(1+MESCLUN_DIM)^K5073</x:f>
        <x:v>2118.8444324898846</x:v>
      </x:c>
      <x:c r="N5073" s="267" t="n">
        <x:f>MAX(M5073-FARMER_HOURS,0)/TEMP_HOURS_PER_WORKER</x:f>
        <x:v>0.9714197447846421</x:v>
      </x:c>
      <x:c r="O5073" s="268" t="n">
        <x:f>I5073*TOMATO_PRICE+J5073*CARROT_PRICE+K5073*MESCLUN_PRICE</x:f>
        <x:v>106510</x:v>
      </x:c>
      <x:c r="P5073" s="268" t="n">
        <x:f>I5073*TOMATO_FERTILIZER+J5073*CARROT_FERTILIZER+K5073*MESCLUN_FERTILIZER</x:f>
        <x:v>17160</x:v>
      </x:c>
      <x:c r="Q5073" s="268" t="n">
        <x:f>MIN(M5073,FARMER_HOURS)*FARMER_RATE+MAX(M5073-FARMER_HOURS,0)*TEMP_RATE</x:f>
        <x:v>49285.493619616056</x:v>
      </x:c>
      <x:c r="R5073" s="268" t="n">
        <x:f>O5073-P5073-Q5073-FIXED_COST</x:f>
        <x:v>20064.506380383944</x:v>
      </x:c>
      <x:c r="S5073" s="139" t="str">
        <x:f>IF(AND(L5073&lt;=TOTAL_BED_CAP,N5073&lt;=TEMP_WORKER_CAP),"YES","NO")</x:f>
        <x:v>YES</x:v>
      </x:c>
      <x:c r="T5073" s="139" t="n">
        <x:f>IF(S5073="YES",R5073,-1E+99)</x:f>
        <x:v>20064.506380383944</x:v>
      </x:c>
    </x:row>
    <x:row r="5074">
      <x:c r="A5074" s="139"/>
      <x:c r="B5074" s="139"/>
      <x:c r="C5074" s="139"/>
      <x:c r="D5074" s="139"/>
      <x:c r="E5074" s="139"/>
      <x:c r="F5074" s="139"/>
      <x:c r="G5074" s="139"/>
      <x:c r="H5074" s="139"/>
      <x:c r="I5074" s="266" t="n">
        <x:f>INT((ROW()-ROW($I$46))/((CARROT_CAP+1)*(MESCLUN_CAP+1)))</x:f>
        <x:v>7</x:v>
      </x:c>
      <x:c r="J5074" s="266" t="n">
        <x:f>MOD(INT((ROW()-ROW($I$46))/(MESCLUN_CAP+1)),CARROT_CAP+1)</x:f>
        <x:v>15</x:v>
      </x:c>
      <x:c r="K5074" s="266" t="n">
        <x:f>MOD(ROW()-ROW($I$46),MESCLUN_CAP+1)</x:f>
        <x:v>6</x:v>
      </x:c>
      <x:c r="L5074" s="266" t="n">
        <x:f>SUM(I5074:K5074)</x:f>
        <x:v>28</x:v>
      </x:c>
      <x:c r="M5074" s="267" t="n">
        <x:f>I5074*TOMATO_HOURS*WEEKS*(1+TOMATO_DIM)^I5074+J5074*CARROT_HOURS*WEEKS*(1+CARROT_DIM)^J5074+K5074*MESCLUN_HOURS*WEEKS*(1+MESCLUN_DIM)^K5074</x:f>
        <x:v>2170.3194066715178</x:v>
      </x:c>
      <x:c r="N5074" s="267" t="n">
        <x:f>MAX(M5074-FARMER_HOURS,0)/TEMP_HOURS_PER_WORKER</x:f>
        <x:v>1.0071662546329985</x:v>
      </x:c>
      <x:c r="O5074" s="268" t="n">
        <x:f>I5074*TOMATO_PRICE+J5074*CARROT_PRICE+K5074*MESCLUN_PRICE</x:f>
        <x:v>109210</x:v>
      </x:c>
      <x:c r="P5074" s="268" t="n">
        <x:f>I5074*TOMATO_FERTILIZER+J5074*CARROT_FERTILIZER+K5074*MESCLUN_FERTILIZER</x:f>
        <x:v>18040</x:v>
      </x:c>
      <x:c r="Q5074" s="268" t="n">
        <x:f>MIN(M5074,FARMER_HOURS)*FARMER_RATE+MAX(M5074-FARMER_HOURS,0)*TEMP_RATE</x:f>
        <x:v>50179.156365824965</x:v>
      </x:c>
      <x:c r="R5074" s="268" t="n">
        <x:f>O5074-P5074-Q5074-FIXED_COST</x:f>
        <x:v>20990.843634175035</x:v>
      </x:c>
      <x:c r="S5074" s="139" t="str">
        <x:f>IF(AND(L5074&lt;=TOTAL_BED_CAP,N5074&lt;=TEMP_WORKER_CAP),"YES","NO")</x:f>
        <x:v>YES</x:v>
      </x:c>
      <x:c r="T5074" s="139" t="n">
        <x:f>IF(S5074="YES",R5074,-1E+99)</x:f>
        <x:v>20990.843634175035</x:v>
      </x:c>
    </x:row>
    <x:row r="5075">
      <x:c r="A5075" s="139"/>
      <x:c r="B5075" s="139"/>
      <x:c r="C5075" s="139"/>
      <x:c r="D5075" s="139"/>
      <x:c r="E5075" s="139"/>
      <x:c r="F5075" s="139"/>
      <x:c r="G5075" s="139"/>
      <x:c r="H5075" s="139"/>
      <x:c r="I5075" s="266" t="n">
        <x:f>INT((ROW()-ROW($I$46))/((CARROT_CAP+1)*(MESCLUN_CAP+1)))</x:f>
        <x:v>7</x:v>
      </x:c>
      <x:c r="J5075" s="266" t="n">
        <x:f>MOD(INT((ROW()-ROW($I$46))/(MESCLUN_CAP+1)),CARROT_CAP+1)</x:f>
        <x:v>15</x:v>
      </x:c>
      <x:c r="K5075" s="266" t="n">
        <x:f>MOD(ROW()-ROW($I$46),MESCLUN_CAP+1)</x:f>
        <x:v>7</x:v>
      </x:c>
      <x:c r="L5075" s="266" t="n">
        <x:f>SUM(I5075:K5075)</x:f>
        <x:v>29</x:v>
      </x:c>
      <x:c r="M5075" s="267" t="n">
        <x:f>I5075*TOMATO_HOURS*WEEKS*(1+TOMATO_DIM)^I5075+J5075*CARROT_HOURS*WEEKS*(1+CARROT_DIM)^J5075+K5075*MESCLUN_HOURS*WEEKS*(1+MESCLUN_DIM)^K5075</x:f>
        <x:v>2223.043846069478</x:v>
      </x:c>
      <x:c r="N5075" s="267" t="n">
        <x:f>MAX(M5075-FARMER_HOURS,0)/TEMP_HOURS_PER_WORKER</x:f>
        <x:v>1.0437804486593598</x:v>
      </x:c>
      <x:c r="O5075" s="268" t="n">
        <x:f>I5075*TOMATO_PRICE+J5075*CARROT_PRICE+K5075*MESCLUN_PRICE</x:f>
        <x:v>111910</x:v>
      </x:c>
      <x:c r="P5075" s="268" t="n">
        <x:f>I5075*TOMATO_FERTILIZER+J5075*CARROT_FERTILIZER+K5075*MESCLUN_FERTILIZER</x:f>
        <x:v>18920</x:v>
      </x:c>
      <x:c r="Q5075" s="268" t="n">
        <x:f>MIN(M5075,FARMER_HOURS)*FARMER_RATE+MAX(M5075-FARMER_HOURS,0)*TEMP_RATE</x:f>
        <x:v>51094.511216483996</x:v>
      </x:c>
      <x:c r="R5075" s="268" t="n">
        <x:f>O5075-P5075-Q5075-FIXED_COST</x:f>
        <x:v>21895.488783516004</x:v>
      </x:c>
      <x:c r="S5075" s="139" t="str">
        <x:f>IF(AND(L5075&lt;=TOTAL_BED_CAP,N5075&lt;=TEMP_WORKER_CAP),"YES","NO")</x:f>
        <x:v>YES</x:v>
      </x:c>
      <x:c r="T5075" s="139" t="n">
        <x:f>IF(S5075="YES",R5075,-1E+99)</x:f>
        <x:v>21895.488783516004</x:v>
      </x:c>
    </x:row>
    <x:row r="5076">
      <x:c r="A5076" s="139"/>
      <x:c r="B5076" s="139"/>
      <x:c r="C5076" s="139"/>
      <x:c r="D5076" s="139"/>
      <x:c r="E5076" s="139"/>
      <x:c r="F5076" s="139"/>
      <x:c r="G5076" s="139"/>
      <x:c r="H5076" s="139"/>
      <x:c r="I5076" s="266" t="n">
        <x:f>INT((ROW()-ROW($I$46))/((CARROT_CAP+1)*(MESCLUN_CAP+1)))</x:f>
        <x:v>7</x:v>
      </x:c>
      <x:c r="J5076" s="266" t="n">
        <x:f>MOD(INT((ROW()-ROW($I$46))/(MESCLUN_CAP+1)),CARROT_CAP+1)</x:f>
        <x:v>15</x:v>
      </x:c>
      <x:c r="K5076" s="266" t="n">
        <x:f>MOD(ROW()-ROW($I$46),MESCLUN_CAP+1)</x:f>
        <x:v>8</x:v>
      </x:c>
      <x:c r="L5076" s="266" t="n">
        <x:f>SUM(I5076:K5076)</x:f>
        <x:v>30</x:v>
      </x:c>
      <x:c r="M5076" s="267" t="n">
        <x:f>I5076*TOMATO_HOURS*WEEKS*(1+TOMATO_DIM)^I5076+J5076*CARROT_HOURS*WEEKS*(1+CARROT_DIM)^J5076+K5076*MESCLUN_HOURS*WEEKS*(1+MESCLUN_DIM)^K5076</x:f>
        <x:v>2277.040944349458</x:v>
      </x:c>
      <x:c r="N5076" s="267" t="n">
        <x:f>MAX(M5076-FARMER_HOURS,0)/TEMP_HOURS_PER_WORKER</x:f>
        <x:v>1.0812784335760126</x:v>
      </x:c>
      <x:c r="O5076" s="268" t="n">
        <x:f>I5076*TOMATO_PRICE+J5076*CARROT_PRICE+K5076*MESCLUN_PRICE</x:f>
        <x:v>114610</x:v>
      </x:c>
      <x:c r="P5076" s="268" t="n">
        <x:f>I5076*TOMATO_FERTILIZER+J5076*CARROT_FERTILIZER+K5076*MESCLUN_FERTILIZER</x:f>
        <x:v>19800</x:v>
      </x:c>
      <x:c r="Q5076" s="268" t="n">
        <x:f>MIN(M5076,FARMER_HOURS)*FARMER_RATE+MAX(M5076-FARMER_HOURS,0)*TEMP_RATE</x:f>
        <x:v>52031.960839400315</x:v>
      </x:c>
      <x:c r="R5076" s="268" t="n">
        <x:f>O5076-P5076-Q5076-FIXED_COST</x:f>
        <x:v>22778.039160599685</x:v>
      </x:c>
      <x:c r="S5076" s="139" t="str">
        <x:f>IF(AND(L5076&lt;=TOTAL_BED_CAP,N5076&lt;=TEMP_WORKER_CAP),"YES","NO")</x:f>
        <x:v>YES</x:v>
      </x:c>
      <x:c r="T5076" s="139" t="n">
        <x:f>IF(S5076="YES",R5076,-1E+99)</x:f>
        <x:v>22778.039160599685</x:v>
      </x:c>
    </x:row>
    <x:row r="5077">
      <x:c r="A5077" s="139"/>
      <x:c r="B5077" s="139"/>
      <x:c r="C5077" s="139"/>
      <x:c r="D5077" s="139"/>
      <x:c r="E5077" s="139"/>
      <x:c r="F5077" s="139"/>
      <x:c r="G5077" s="139"/>
      <x:c r="H5077" s="139"/>
      <x:c r="I5077" s="266" t="n">
        <x:f>INT((ROW()-ROW($I$46))/((CARROT_CAP+1)*(MESCLUN_CAP+1)))</x:f>
        <x:v>7</x:v>
      </x:c>
      <x:c r="J5077" s="266" t="n">
        <x:f>MOD(INT((ROW()-ROW($I$46))/(MESCLUN_CAP+1)),CARROT_CAP+1)</x:f>
        <x:v>15</x:v>
      </x:c>
      <x:c r="K5077" s="266" t="n">
        <x:f>MOD(ROW()-ROW($I$46),MESCLUN_CAP+1)</x:f>
        <x:v>9</x:v>
      </x:c>
      <x:c r="L5077" s="266" t="n">
        <x:f>SUM(I5077:K5077)</x:f>
        <x:v>31</x:v>
      </x:c>
      <x:c r="M5077" s="267" t="n">
        <x:f>I5077*TOMATO_HOURS*WEEKS*(1+TOMATO_DIM)^I5077+J5077*CARROT_HOURS*WEEKS*(1+CARROT_DIM)^J5077+K5077*MESCLUN_HOURS*WEEKS*(1+MESCLUN_DIM)^K5077</x:f>
        <x:v>2332.3342797898526</x:v>
      </x:c>
      <x:c r="N5077" s="267" t="n">
        <x:f>MAX(M5077-FARMER_HOURS,0)/TEMP_HOURS_PER_WORKER</x:f>
        <x:v>1.1196765831873976</x:v>
      </x:c>
      <x:c r="O5077" s="268" t="n">
        <x:f>I5077*TOMATO_PRICE+J5077*CARROT_PRICE+K5077*MESCLUN_PRICE</x:f>
        <x:v>117310</x:v>
      </x:c>
      <x:c r="P5077" s="268" t="n">
        <x:f>I5077*TOMATO_FERTILIZER+J5077*CARROT_FERTILIZER+K5077*MESCLUN_FERTILIZER</x:f>
        <x:v>20680</x:v>
      </x:c>
      <x:c r="Q5077" s="268" t="n">
        <x:f>MIN(M5077,FARMER_HOURS)*FARMER_RATE+MAX(M5077-FARMER_HOURS,0)*TEMP_RATE</x:f>
        <x:v>52991.91457968494</x:v>
      </x:c>
      <x:c r="R5077" s="268" t="n">
        <x:f>O5077-P5077-Q5077-FIXED_COST</x:f>
        <x:v>23638.08542031506</x:v>
      </x:c>
      <x:c r="S5077" s="139" t="str">
        <x:f>IF(AND(L5077&lt;=TOTAL_BED_CAP,N5077&lt;=TEMP_WORKER_CAP),"YES","NO")</x:f>
        <x:v>YES</x:v>
      </x:c>
      <x:c r="T5077" s="139" t="n">
        <x:f>IF(S5077="YES",R5077,-1E+99)</x:f>
        <x:v>23638.08542031506</x:v>
      </x:c>
    </x:row>
    <x:row r="5078">
      <x:c r="A5078" s="139"/>
      <x:c r="B5078" s="139"/>
      <x:c r="C5078" s="139"/>
      <x:c r="D5078" s="139"/>
      <x:c r="E5078" s="139"/>
      <x:c r="F5078" s="139"/>
      <x:c r="G5078" s="139"/>
      <x:c r="H5078" s="139"/>
      <x:c r="I5078" s="266" t="n">
        <x:f>INT((ROW()-ROW($I$46))/((CARROT_CAP+1)*(MESCLUN_CAP+1)))</x:f>
        <x:v>7</x:v>
      </x:c>
      <x:c r="J5078" s="266" t="n">
        <x:f>MOD(INT((ROW()-ROW($I$46))/(MESCLUN_CAP+1)),CARROT_CAP+1)</x:f>
        <x:v>15</x:v>
      </x:c>
      <x:c r="K5078" s="266" t="n">
        <x:f>MOD(ROW()-ROW($I$46),MESCLUN_CAP+1)</x:f>
        <x:v>10</x:v>
      </x:c>
      <x:c r="L5078" s="266" t="n">
        <x:f>SUM(I5078:K5078)</x:f>
        <x:v>32</x:v>
      </x:c>
      <x:c r="M5078" s="267" t="n">
        <x:f>I5078*TOMATO_HOURS*WEEKS*(1+TOMATO_DIM)^I5078+J5078*CARROT_HOURS*WEEKS*(1+CARROT_DIM)^J5078+K5078*MESCLUN_HOURS*WEEKS*(1+MESCLUN_DIM)^K5078</x:f>
        <x:v>2388.9478212730655</x:v>
      </x:c>
      <x:c r="N5078" s="267" t="n">
        <x:f>MAX(M5078-FARMER_HOURS,0)/TEMP_HOURS_PER_WORKER</x:f>
        <x:v>1.15899154255074</x:v>
      </x:c>
      <x:c r="O5078" s="268" t="n">
        <x:f>I5078*TOMATO_PRICE+J5078*CARROT_PRICE+K5078*MESCLUN_PRICE</x:f>
        <x:v>120010</x:v>
      </x:c>
      <x:c r="P5078" s="268" t="n">
        <x:f>I5078*TOMATO_FERTILIZER+J5078*CARROT_FERTILIZER+K5078*MESCLUN_FERTILIZER</x:f>
        <x:v>21560</x:v>
      </x:c>
      <x:c r="Q5078" s="268" t="n">
        <x:f>MIN(M5078,FARMER_HOURS)*FARMER_RATE+MAX(M5078-FARMER_HOURS,0)*TEMP_RATE</x:f>
        <x:v>53974.788563768496</x:v>
      </x:c>
      <x:c r="R5078" s="268" t="n">
        <x:f>O5078-P5078-Q5078-FIXED_COST</x:f>
        <x:v>24475.211436231504</x:v>
      </x:c>
      <x:c r="S5078" s="139" t="str">
        <x:f>IF(AND(L5078&lt;=TOTAL_BED_CAP,N5078&lt;=TEMP_WORKER_CAP),"YES","NO")</x:f>
        <x:v>YES</x:v>
      </x:c>
      <x:c r="T5078" s="139" t="n">
        <x:f>IF(S5078="YES",R5078,-1E+99)</x:f>
        <x:v>24475.211436231504</x:v>
      </x:c>
    </x:row>
    <x:row r="5079">
      <x:c r="A5079" s="139"/>
      <x:c r="B5079" s="139"/>
      <x:c r="C5079" s="139"/>
      <x:c r="D5079" s="139"/>
      <x:c r="E5079" s="139"/>
      <x:c r="F5079" s="139"/>
      <x:c r="G5079" s="139"/>
      <x:c r="H5079" s="139"/>
      <x:c r="I5079" s="266" t="n">
        <x:f>INT((ROW()-ROW($I$46))/((CARROT_CAP+1)*(MESCLUN_CAP+1)))</x:f>
        <x:v>7</x:v>
      </x:c>
      <x:c r="J5079" s="266" t="n">
        <x:f>MOD(INT((ROW()-ROW($I$46))/(MESCLUN_CAP+1)),CARROT_CAP+1)</x:f>
        <x:v>15</x:v>
      </x:c>
      <x:c r="K5079" s="266" t="n">
        <x:f>MOD(ROW()-ROW($I$46),MESCLUN_CAP+1)</x:f>
        <x:v>11</x:v>
      </x:c>
      <x:c r="L5079" s="266" t="n">
        <x:f>SUM(I5079:K5079)</x:f>
        <x:v>33</x:v>
      </x:c>
      <x:c r="M5079" s="267" t="n">
        <x:f>I5079*TOMATO_HOURS*WEEKS*(1+TOMATO_DIM)^I5079+J5079*CARROT_HOURS*WEEKS*(1+CARROT_DIM)^J5079+K5079*MESCLUN_HOURS*WEEKS*(1+MESCLUN_DIM)^K5079</x:f>
        <x:v>2446.905934366505</x:v>
      </x:c>
      <x:c r="N5079" s="267" t="n">
        <x:f>MAX(M5079-FARMER_HOURS,0)/TEMP_HOURS_PER_WORKER</x:f>
        <x:v>1.1992402321989617</x:v>
      </x:c>
      <x:c r="O5079" s="268" t="n">
        <x:f>I5079*TOMATO_PRICE+J5079*CARROT_PRICE+K5079*MESCLUN_PRICE</x:f>
        <x:v>122710</x:v>
      </x:c>
      <x:c r="P5079" s="268" t="n">
        <x:f>I5079*TOMATO_FERTILIZER+J5079*CARROT_FERTILIZER+K5079*MESCLUN_FERTILIZER</x:f>
        <x:v>22440</x:v>
      </x:c>
      <x:c r="Q5079" s="268" t="n">
        <x:f>MIN(M5079,FARMER_HOURS)*FARMER_RATE+MAX(M5079-FARMER_HOURS,0)*TEMP_RATE</x:f>
        <x:v>54981.00580497405</x:v>
      </x:c>
      <x:c r="R5079" s="268" t="n">
        <x:f>O5079-P5079-Q5079-FIXED_COST</x:f>
        <x:v>25288.994195025953</x:v>
      </x:c>
      <x:c r="S5079" s="139" t="str">
        <x:f>IF(AND(L5079&lt;=TOTAL_BED_CAP,N5079&lt;=TEMP_WORKER_CAP),"YES","NO")</x:f>
        <x:v>YES</x:v>
      </x:c>
      <x:c r="T5079" s="139" t="n">
        <x:f>IF(S5079="YES",R5079,-1E+99)</x:f>
        <x:v>25288.994195025953</x:v>
      </x:c>
    </x:row>
    <x:row r="5080">
      <x:c r="A5080" s="139"/>
      <x:c r="B5080" s="139"/>
      <x:c r="C5080" s="139"/>
      <x:c r="D5080" s="139"/>
      <x:c r="E5080" s="139"/>
      <x:c r="F5080" s="139"/>
      <x:c r="G5080" s="139"/>
      <x:c r="H5080" s="139"/>
      <x:c r="I5080" s="266" t="n">
        <x:f>INT((ROW()-ROW($I$46))/((CARROT_CAP+1)*(MESCLUN_CAP+1)))</x:f>
        <x:v>7</x:v>
      </x:c>
      <x:c r="J5080" s="266" t="n">
        <x:f>MOD(INT((ROW()-ROW($I$46))/(MESCLUN_CAP+1)),CARROT_CAP+1)</x:f>
        <x:v>15</x:v>
      </x:c>
      <x:c r="K5080" s="266" t="n">
        <x:f>MOD(ROW()-ROW($I$46),MESCLUN_CAP+1)</x:f>
        <x:v>12</x:v>
      </x:c>
      <x:c r="L5080" s="266" t="n">
        <x:f>SUM(I5080:K5080)</x:f>
        <x:v>34</x:v>
      </x:c>
      <x:c r="M5080" s="267" t="n">
        <x:f>I5080*TOMATO_HOURS*WEEKS*(1+TOMATO_DIM)^I5080+J5080*CARROT_HOURS*WEEKS*(1+CARROT_DIM)^J5080+K5080*MESCLUN_HOURS*WEEKS*(1+MESCLUN_DIM)^K5080</x:f>
        <x:v>2506.233387494569</x:v>
      </x:c>
      <x:c r="N5080" s="267" t="n">
        <x:f>MAX(M5080-FARMER_HOURS,0)/TEMP_HOURS_PER_WORKER</x:f>
        <x:v>1.240439852426784</x:v>
      </x:c>
      <x:c r="O5080" s="268" t="n">
        <x:f>I5080*TOMATO_PRICE+J5080*CARROT_PRICE+K5080*MESCLUN_PRICE</x:f>
        <x:v>125410</x:v>
      </x:c>
      <x:c r="P5080" s="268" t="n">
        <x:f>I5080*TOMATO_FERTILIZER+J5080*CARROT_FERTILIZER+K5080*MESCLUN_FERTILIZER</x:f>
        <x:v>23320</x:v>
      </x:c>
      <x:c r="Q5080" s="268" t="n">
        <x:f>MIN(M5080,FARMER_HOURS)*FARMER_RATE+MAX(M5080-FARMER_HOURS,0)*TEMP_RATE</x:f>
        <x:v>56010.996310669594</x:v>
      </x:c>
      <x:c r="R5080" s="268" t="n">
        <x:f>O5080-P5080-Q5080-FIXED_COST</x:f>
        <x:v>26079.003689330406</x:v>
      </x:c>
      <x:c r="S5080" s="139" t="str">
        <x:f>IF(AND(L5080&lt;=TOTAL_BED_CAP,N5080&lt;=TEMP_WORKER_CAP),"YES","NO")</x:f>
        <x:v>YES</x:v>
      </x:c>
      <x:c r="T5080" s="139" t="n">
        <x:f>IF(S5080="YES",R5080,-1E+99)</x:f>
        <x:v>26079.003689330406</x:v>
      </x:c>
    </x:row>
    <x:row r="5081">
      <x:c r="A5081" s="139"/>
      <x:c r="B5081" s="139"/>
      <x:c r="C5081" s="139"/>
      <x:c r="D5081" s="139"/>
      <x:c r="E5081" s="139"/>
      <x:c r="F5081" s="139"/>
      <x:c r="G5081" s="139"/>
      <x:c r="H5081" s="139"/>
      <x:c r="I5081" s="266" t="n">
        <x:f>INT((ROW()-ROW($I$46))/((CARROT_CAP+1)*(MESCLUN_CAP+1)))</x:f>
        <x:v>7</x:v>
      </x:c>
      <x:c r="J5081" s="266" t="n">
        <x:f>MOD(INT((ROW()-ROW($I$46))/(MESCLUN_CAP+1)),CARROT_CAP+1)</x:f>
        <x:v>15</x:v>
      </x:c>
      <x:c r="K5081" s="266" t="n">
        <x:f>MOD(ROW()-ROW($I$46),MESCLUN_CAP+1)</x:f>
        <x:v>13</x:v>
      </x:c>
      <x:c r="L5081" s="266" t="n">
        <x:f>SUM(I5081:K5081)</x:f>
        <x:v>35</x:v>
      </x:c>
      <x:c r="M5081" s="267" t="n">
        <x:f>I5081*TOMATO_HOURS*WEEKS*(1+TOMATO_DIM)^I5081+J5081*CARROT_HOURS*WEEKS*(1+CARROT_DIM)^J5081+K5081*MESCLUN_HOURS*WEEKS*(1+MESCLUN_DIM)^K5081</x:f>
        <x:v>2566.9553582029534</x:v>
      </x:c>
      <x:c r="N5081" s="267" t="n">
        <x:f>MAX(M5081-FARMER_HOURS,0)/TEMP_HOURS_PER_WORKER</x:f>
        <x:v>1.28260788764094</x:v>
      </x:c>
      <x:c r="O5081" s="268" t="n">
        <x:f>I5081*TOMATO_PRICE+J5081*CARROT_PRICE+K5081*MESCLUN_PRICE</x:f>
        <x:v>128110</x:v>
      </x:c>
      <x:c r="P5081" s="268" t="n">
        <x:f>I5081*TOMATO_FERTILIZER+J5081*CARROT_FERTILIZER+K5081*MESCLUN_FERTILIZER</x:f>
        <x:v>24200</x:v>
      </x:c>
      <x:c r="Q5081" s="268" t="n">
        <x:f>MIN(M5081,FARMER_HOURS)*FARMER_RATE+MAX(M5081-FARMER_HOURS,0)*TEMP_RATE</x:f>
        <x:v>57065.1971910235</x:v>
      </x:c>
      <x:c r="R5081" s="268" t="n">
        <x:f>O5081-P5081-Q5081-FIXED_COST</x:f>
        <x:v>26844.8028089765</x:v>
      </x:c>
      <x:c r="S5081" s="139" t="str">
        <x:f>IF(AND(L5081&lt;=TOTAL_BED_CAP,N5081&lt;=TEMP_WORKER_CAP),"YES","NO")</x:f>
        <x:v>YES</x:v>
      </x:c>
      <x:c r="T5081" s="139" t="n">
        <x:f>IF(S5081="YES",R5081,-1E+99)</x:f>
        <x:v>26844.8028089765</x:v>
      </x:c>
    </x:row>
    <x:row r="5082">
      <x:c r="A5082" s="139"/>
      <x:c r="B5082" s="139"/>
      <x:c r="C5082" s="139"/>
      <x:c r="D5082" s="139"/>
      <x:c r="E5082" s="139"/>
      <x:c r="F5082" s="139"/>
      <x:c r="G5082" s="139"/>
      <x:c r="H5082" s="139"/>
      <x:c r="I5082" s="266" t="n">
        <x:f>INT((ROW()-ROW($I$46))/((CARROT_CAP+1)*(MESCLUN_CAP+1)))</x:f>
        <x:v>7</x:v>
      </x:c>
      <x:c r="J5082" s="266" t="n">
        <x:f>MOD(INT((ROW()-ROW($I$46))/(MESCLUN_CAP+1)),CARROT_CAP+1)</x:f>
        <x:v>15</x:v>
      </x:c>
      <x:c r="K5082" s="266" t="n">
        <x:f>MOD(ROW()-ROW($I$46),MESCLUN_CAP+1)</x:f>
        <x:v>14</x:v>
      </x:c>
      <x:c r="L5082" s="266" t="n">
        <x:f>SUM(I5082:K5082)</x:f>
        <x:v>36</x:v>
      </x:c>
      <x:c r="M5082" s="267" t="n">
        <x:f>I5082*TOMATO_HOURS*WEEKS*(1+TOMATO_DIM)^I5082+J5082*CARROT_HOURS*WEEKS*(1+CARROT_DIM)^J5082+K5082*MESCLUN_HOURS*WEEKS*(1+MESCLUN_DIM)^K5082</x:f>
        <x:v>2629.0974395166145</x:v>
      </x:c>
      <x:c r="N5082" s="267" t="n">
        <x:f>MAX(M5082-FARMER_HOURS,0)/TEMP_HOURS_PER_WORKER</x:f>
        <x:v>1.3257621107754267</x:v>
      </x:c>
      <x:c r="O5082" s="268" t="n">
        <x:f>I5082*TOMATO_PRICE+J5082*CARROT_PRICE+K5082*MESCLUN_PRICE</x:f>
        <x:v>130810</x:v>
      </x:c>
      <x:c r="P5082" s="268" t="n">
        <x:f>I5082*TOMATO_FERTILIZER+J5082*CARROT_FERTILIZER+K5082*MESCLUN_FERTILIZER</x:f>
        <x:v>25080</x:v>
      </x:c>
      <x:c r="Q5082" s="268" t="n">
        <x:f>MIN(M5082,FARMER_HOURS)*FARMER_RATE+MAX(M5082-FARMER_HOURS,0)*TEMP_RATE</x:f>
        <x:v>58144.052769385664</x:v>
      </x:c>
      <x:c r="R5082" s="268" t="n">
        <x:f>O5082-P5082-Q5082-FIXED_COST</x:f>
        <x:v>27585.947230614336</x:v>
      </x:c>
      <x:c r="S5082" s="139" t="str">
        <x:f>IF(AND(L5082&lt;=TOTAL_BED_CAP,N5082&lt;=TEMP_WORKER_CAP),"YES","NO")</x:f>
        <x:v>YES</x:v>
      </x:c>
      <x:c r="T5082" s="139" t="n">
        <x:f>IF(S5082="YES",R5082,-1E+99)</x:f>
        <x:v>27585.947230614336</x:v>
      </x:c>
    </x:row>
    <x:row r="5083">
      <x:c r="A5083" s="139"/>
      <x:c r="B5083" s="139"/>
      <x:c r="C5083" s="139"/>
      <x:c r="D5083" s="139"/>
      <x:c r="E5083" s="139"/>
      <x:c r="F5083" s="139"/>
      <x:c r="G5083" s="139"/>
      <x:c r="H5083" s="139"/>
      <x:c r="I5083" s="266" t="n">
        <x:f>INT((ROW()-ROW($I$46))/((CARROT_CAP+1)*(MESCLUN_CAP+1)))</x:f>
        <x:v>7</x:v>
      </x:c>
      <x:c r="J5083" s="266" t="n">
        <x:f>MOD(INT((ROW()-ROW($I$46))/(MESCLUN_CAP+1)),CARROT_CAP+1)</x:f>
        <x:v>15</x:v>
      </x:c>
      <x:c r="K5083" s="266" t="n">
        <x:f>MOD(ROW()-ROW($I$46),MESCLUN_CAP+1)</x:f>
        <x:v>15</x:v>
      </x:c>
      <x:c r="L5083" s="266" t="n">
        <x:f>SUM(I5083:K5083)</x:f>
        <x:v>37</x:v>
      </x:c>
      <x:c r="M5083" s="267" t="n">
        <x:f>I5083*TOMATO_HOURS*WEEKS*(1+TOMATO_DIM)^I5083+J5083*CARROT_HOURS*WEEKS*(1+CARROT_DIM)^J5083+K5083*MESCLUN_HOURS*WEEKS*(1+MESCLUN_DIM)^K5083</x:f>
        <x:v>2692.6856463927606</x:v>
      </x:c>
      <x:c r="N5083" s="267" t="n">
        <x:f>MAX(M5083-FARMER_HOURS,0)/TEMP_HOURS_PER_WORKER</x:f>
        <x:v>1.3699205877727505</x:v>
      </x:c>
      <x:c r="O5083" s="268" t="n">
        <x:f>I5083*TOMATO_PRICE+J5083*CARROT_PRICE+K5083*MESCLUN_PRICE</x:f>
        <x:v>133510</x:v>
      </x:c>
      <x:c r="P5083" s="268" t="n">
        <x:f>I5083*TOMATO_FERTILIZER+J5083*CARROT_FERTILIZER+K5083*MESCLUN_FERTILIZER</x:f>
        <x:v>25960</x:v>
      </x:c>
      <x:c r="Q5083" s="268" t="n">
        <x:f>MIN(M5083,FARMER_HOURS)*FARMER_RATE+MAX(M5083-FARMER_HOURS,0)*TEMP_RATE</x:f>
        <x:v>59248.01469431876</x:v>
      </x:c>
      <x:c r="R5083" s="268" t="n">
        <x:f>O5083-P5083-Q5083-FIXED_COST</x:f>
        <x:v>28301.985305681243</x:v>
      </x:c>
      <x:c r="S5083" s="139" t="str">
        <x:f>IF(AND(L5083&lt;=TOTAL_BED_CAP,N5083&lt;=TEMP_WORKER_CAP),"YES","NO")</x:f>
        <x:v>YES</x:v>
      </x:c>
      <x:c r="T5083" s="139" t="n">
        <x:f>IF(S5083="YES",R5083,-1E+99)</x:f>
        <x:v>28301.985305681243</x:v>
      </x:c>
    </x:row>
    <x:row r="5084">
      <x:c r="A5084" s="139"/>
      <x:c r="B5084" s="139"/>
      <x:c r="C5084" s="139"/>
      <x:c r="D5084" s="139"/>
      <x:c r="E5084" s="139"/>
      <x:c r="F5084" s="139"/>
      <x:c r="G5084" s="139"/>
      <x:c r="H5084" s="139"/>
      <x:c r="I5084" s="266" t="n">
        <x:f>INT((ROW()-ROW($I$46))/((CARROT_CAP+1)*(MESCLUN_CAP+1)))</x:f>
        <x:v>7</x:v>
      </x:c>
      <x:c r="J5084" s="266" t="n">
        <x:f>MOD(INT((ROW()-ROW($I$46))/(MESCLUN_CAP+1)),CARROT_CAP+1)</x:f>
        <x:v>15</x:v>
      </x:c>
      <x:c r="K5084" s="266" t="n">
        <x:f>MOD(ROW()-ROW($I$46),MESCLUN_CAP+1)</x:f>
        <x:v>16</x:v>
      </x:c>
      <x:c r="L5084" s="266" t="n">
        <x:f>SUM(I5084:K5084)</x:f>
        <x:v>38</x:v>
      </x:c>
      <x:c r="M5084" s="267" t="n">
        <x:f>I5084*TOMATO_HOURS*WEEKS*(1+TOMATO_DIM)^I5084+J5084*CARROT_HOURS*WEEKS*(1+CARROT_DIM)^J5084+K5084*MESCLUN_HOURS*WEEKS*(1+MESCLUN_DIM)^K5084</x:f>
        <x:v>2757.7464222702497</x:v>
      </x:c>
      <x:c r="N5084" s="267" t="n">
        <x:f>MAX(M5084-FARMER_HOURS,0)/TEMP_HOURS_PER_WORKER</x:f>
        <x:v>1.4151016821321178</x:v>
      </x:c>
      <x:c r="O5084" s="268" t="n">
        <x:f>I5084*TOMATO_PRICE+J5084*CARROT_PRICE+K5084*MESCLUN_PRICE</x:f>
        <x:v>136210</x:v>
      </x:c>
      <x:c r="P5084" s="268" t="n">
        <x:f>I5084*TOMATO_FERTILIZER+J5084*CARROT_FERTILIZER+K5084*MESCLUN_FERTILIZER</x:f>
        <x:v>26840</x:v>
      </x:c>
      <x:c r="Q5084" s="268" t="n">
        <x:f>MIN(M5084,FARMER_HOURS)*FARMER_RATE+MAX(M5084-FARMER_HOURS,0)*TEMP_RATE</x:f>
        <x:v>60377.54205330295</x:v>
      </x:c>
      <x:c r="R5084" s="268" t="n">
        <x:f>O5084-P5084-Q5084-FIXED_COST</x:f>
        <x:v>28992.457946697054</x:v>
      </x:c>
      <x:c r="S5084" s="139" t="str">
        <x:f>IF(AND(L5084&lt;=TOTAL_BED_CAP,N5084&lt;=TEMP_WORKER_CAP),"YES","NO")</x:f>
        <x:v>YES</x:v>
      </x:c>
      <x:c r="T5084" s="139" t="n">
        <x:f>IF(S5084="YES",R5084,-1E+99)</x:f>
        <x:v>28992.457946697054</x:v>
      </x:c>
    </x:row>
    <x:row r="5085">
      <x:c r="A5085" s="139"/>
      <x:c r="B5085" s="139"/>
      <x:c r="C5085" s="139"/>
      <x:c r="D5085" s="139"/>
      <x:c r="E5085" s="139"/>
      <x:c r="F5085" s="139"/>
      <x:c r="G5085" s="139"/>
      <x:c r="H5085" s="139"/>
      <x:c r="I5085" s="266" t="n">
        <x:f>INT((ROW()-ROW($I$46))/((CARROT_CAP+1)*(MESCLUN_CAP+1)))</x:f>
        <x:v>7</x:v>
      </x:c>
      <x:c r="J5085" s="266" t="n">
        <x:f>MOD(INT((ROW()-ROW($I$46))/(MESCLUN_CAP+1)),CARROT_CAP+1)</x:f>
        <x:v>15</x:v>
      </x:c>
      <x:c r="K5085" s="266" t="n">
        <x:f>MOD(ROW()-ROW($I$46),MESCLUN_CAP+1)</x:f>
        <x:v>17</x:v>
      </x:c>
      <x:c r="L5085" s="266" t="n">
        <x:f>SUM(I5085:K5085)</x:f>
        <x:v>39</x:v>
      </x:c>
      <x:c r="M5085" s="267" t="n">
        <x:f>I5085*TOMATO_HOURS*WEEKS*(1+TOMATO_DIM)^I5085+J5085*CARROT_HOURS*WEEKS*(1+CARROT_DIM)^J5085+K5085*MESCLUN_HOURS*WEEKS*(1+MESCLUN_DIM)^K5085</x:f>
        <x:v>2824.3066457167897</x:v>
      </x:c>
      <x:c r="N5085" s="267" t="n">
        <x:f>MAX(M5085-FARMER_HOURS,0)/TEMP_HOURS_PER_WORKER</x:f>
        <x:v>1.4613240595255483</x:v>
      </x:c>
      <x:c r="O5085" s="268" t="n">
        <x:f>I5085*TOMATO_PRICE+J5085*CARROT_PRICE+K5085*MESCLUN_PRICE</x:f>
        <x:v>138910</x:v>
      </x:c>
      <x:c r="P5085" s="268" t="n">
        <x:f>I5085*TOMATO_FERTILIZER+J5085*CARROT_FERTILIZER+K5085*MESCLUN_FERTILIZER</x:f>
        <x:v>27720</x:v>
      </x:c>
      <x:c r="Q5085" s="268" t="n">
        <x:f>MIN(M5085,FARMER_HOURS)*FARMER_RATE+MAX(M5085-FARMER_HOURS,0)*TEMP_RATE</x:f>
        <x:v>61533.10148813871</x:v>
      </x:c>
      <x:c r="R5085" s="268" t="n">
        <x:f>O5085-P5085-Q5085-FIXED_COST</x:f>
        <x:v>29656.89851186129</x:v>
      </x:c>
      <x:c r="S5085" s="139" t="str">
        <x:f>IF(AND(L5085&lt;=TOTAL_BED_CAP,N5085&lt;=TEMP_WORKER_CAP),"YES","NO")</x:f>
        <x:v>YES</x:v>
      </x:c>
      <x:c r="T5085" s="139" t="n">
        <x:f>IF(S5085="YES",R5085,-1E+99)</x:f>
        <x:v>29656.89851186129</x:v>
      </x:c>
    </x:row>
    <x:row r="5086">
      <x:c r="A5086" s="139"/>
      <x:c r="B5086" s="139"/>
      <x:c r="C5086" s="139"/>
      <x:c r="D5086" s="139"/>
      <x:c r="E5086" s="139"/>
      <x:c r="F5086" s="139"/>
      <x:c r="G5086" s="139"/>
      <x:c r="H5086" s="139"/>
      <x:c r="I5086" s="266" t="n">
        <x:f>INT((ROW()-ROW($I$46))/((CARROT_CAP+1)*(MESCLUN_CAP+1)))</x:f>
        <x:v>7</x:v>
      </x:c>
      <x:c r="J5086" s="266" t="n">
        <x:f>MOD(INT((ROW()-ROW($I$46))/(MESCLUN_CAP+1)),CARROT_CAP+1)</x:f>
        <x:v>15</x:v>
      </x:c>
      <x:c r="K5086" s="266" t="n">
        <x:f>MOD(ROW()-ROW($I$46),MESCLUN_CAP+1)</x:f>
        <x:v>18</x:v>
      </x:c>
      <x:c r="L5086" s="266" t="n">
        <x:f>SUM(I5086:K5086)</x:f>
        <x:v>40</x:v>
      </x:c>
      <x:c r="M5086" s="267" t="n">
        <x:f>I5086*TOMATO_HOURS*WEEKS*(1+TOMATO_DIM)^I5086+J5086*CARROT_HOURS*WEEKS*(1+CARROT_DIM)^J5086+K5086*MESCLUN_HOURS*WEEKS*(1+MESCLUN_DIM)^K5086</x:f>
        <x:v>2892.393637175377</x:v>
      </x:c>
      <x:c r="N5086" s="267" t="n">
        <x:f>MAX(M5086-FARMER_HOURS,0)/TEMP_HOURS_PER_WORKER</x:f>
        <x:v>1.5086066924829007</x:v>
      </x:c>
      <x:c r="O5086" s="268" t="n">
        <x:f>I5086*TOMATO_PRICE+J5086*CARROT_PRICE+K5086*MESCLUN_PRICE</x:f>
        <x:v>141610</x:v>
      </x:c>
      <x:c r="P5086" s="268" t="n">
        <x:f>I5086*TOMATO_FERTILIZER+J5086*CARROT_FERTILIZER+K5086*MESCLUN_FERTILIZER</x:f>
        <x:v>28600</x:v>
      </x:c>
      <x:c r="Q5086" s="268" t="n">
        <x:f>MIN(M5086,FARMER_HOURS)*FARMER_RATE+MAX(M5086-FARMER_HOURS,0)*TEMP_RATE</x:f>
        <x:v>62715.16731207252</x:v>
      </x:c>
      <x:c r="R5086" s="268" t="n">
        <x:f>O5086-P5086-Q5086-FIXED_COST</x:f>
        <x:v>30294.832687927483</x:v>
      </x:c>
      <x:c r="S5086" s="139" t="str">
        <x:f>IF(AND(L5086&lt;=TOTAL_BED_CAP,N5086&lt;=TEMP_WORKER_CAP),"YES","NO")</x:f>
        <x:v>YES</x:v>
      </x:c>
      <x:c r="T5086" s="139" t="n">
        <x:f>IF(S5086="YES",R5086,-1E+99)</x:f>
        <x:v>30294.832687927483</x:v>
      </x:c>
    </x:row>
    <x:row r="5087">
      <x:c r="A5087" s="139"/>
      <x:c r="B5087" s="139"/>
      <x:c r="C5087" s="139"/>
      <x:c r="D5087" s="139"/>
      <x:c r="E5087" s="139"/>
      <x:c r="F5087" s="139"/>
      <x:c r="G5087" s="139"/>
      <x:c r="H5087" s="139"/>
      <x:c r="I5087" s="266" t="n">
        <x:f>INT((ROW()-ROW($I$46))/((CARROT_CAP+1)*(MESCLUN_CAP+1)))</x:f>
        <x:v>7</x:v>
      </x:c>
      <x:c r="J5087" s="266" t="n">
        <x:f>MOD(INT((ROW()-ROW($I$46))/(MESCLUN_CAP+1)),CARROT_CAP+1)</x:f>
        <x:v>15</x:v>
      </x:c>
      <x:c r="K5087" s="266" t="n">
        <x:f>MOD(ROW()-ROW($I$46),MESCLUN_CAP+1)</x:f>
        <x:v>19</x:v>
      </x:c>
      <x:c r="L5087" s="266" t="n">
        <x:f>SUM(I5087:K5087)</x:f>
        <x:v>41</x:v>
      </x:c>
      <x:c r="M5087" s="267" t="n">
        <x:f>I5087*TOMATO_HOURS*WEEKS*(1+TOMATO_DIM)^I5087+J5087*CARROT_HOURS*WEEKS*(1+CARROT_DIM)^J5087+K5087*MESCLUN_HOURS*WEEKS*(1+MESCLUN_DIM)^K5087</x:f>
        <x:v>2962.035165811399</x:v>
      </x:c>
      <x:c r="N5087" s="267" t="n">
        <x:f>MAX(M5087-FARMER_HOURS,0)/TEMP_HOURS_PER_WORKER</x:f>
        <x:v>1.556968865146805</x:v>
      </x:c>
      <x:c r="O5087" s="268" t="n">
        <x:f>I5087*TOMATO_PRICE+J5087*CARROT_PRICE+K5087*MESCLUN_PRICE</x:f>
        <x:v>144310</x:v>
      </x:c>
      <x:c r="P5087" s="268" t="n">
        <x:f>I5087*TOMATO_FERTILIZER+J5087*CARROT_FERTILIZER+K5087*MESCLUN_FERTILIZER</x:f>
        <x:v>29480</x:v>
      </x:c>
      <x:c r="Q5087" s="268" t="n">
        <x:f>MIN(M5087,FARMER_HOURS)*FARMER_RATE+MAX(M5087-FARMER_HOURS,0)*TEMP_RATE</x:f>
        <x:v>63924.22162867012</x:v>
      </x:c>
      <x:c r="R5087" s="268" t="n">
        <x:f>O5087-P5087-Q5087-FIXED_COST</x:f>
        <x:v>30905.778371329878</x:v>
      </x:c>
      <x:c r="S5087" s="139" t="str">
        <x:f>IF(AND(L5087&lt;=TOTAL_BED_CAP,N5087&lt;=TEMP_WORKER_CAP),"YES","NO")</x:f>
        <x:v>YES</x:v>
      </x:c>
      <x:c r="T5087" s="139" t="n">
        <x:f>IF(S5087="YES",R5087,-1E+99)</x:f>
        <x:v>30905.778371329878</x:v>
      </x:c>
    </x:row>
    <x:row r="5088">
      <x:c r="A5088" s="139"/>
      <x:c r="B5088" s="139"/>
      <x:c r="C5088" s="139"/>
      <x:c r="D5088" s="139"/>
      <x:c r="E5088" s="139"/>
      <x:c r="F5088" s="139"/>
      <x:c r="G5088" s="139"/>
      <x:c r="H5088" s="139"/>
      <x:c r="I5088" s="266" t="n">
        <x:f>INT((ROW()-ROW($I$46))/((CARROT_CAP+1)*(MESCLUN_CAP+1)))</x:f>
        <x:v>7</x:v>
      </x:c>
      <x:c r="J5088" s="266" t="n">
        <x:f>MOD(INT((ROW()-ROW($I$46))/(MESCLUN_CAP+1)),CARROT_CAP+1)</x:f>
        <x:v>15</x:v>
      </x:c>
      <x:c r="K5088" s="266" t="n">
        <x:f>MOD(ROW()-ROW($I$46),MESCLUN_CAP+1)</x:f>
        <x:v>20</x:v>
      </x:c>
      <x:c r="L5088" s="266" t="n">
        <x:f>SUM(I5088:K5088)</x:f>
        <x:v>42</x:v>
      </x:c>
      <x:c r="M5088" s="267" t="n">
        <x:f>I5088*TOMATO_HOURS*WEEKS*(1+TOMATO_DIM)^I5088+J5088*CARROT_HOURS*WEEKS*(1+CARROT_DIM)^J5088+K5088*MESCLUN_HOURS*WEEKS*(1+MESCLUN_DIM)^K5088</x:f>
        <x:v>3033.2594564618757</x:v>
      </x:c>
      <x:c r="N5088" s="267" t="n">
        <x:f>MAX(M5088-FARMER_HOURS,0)/TEMP_HOURS_PER_WORKER</x:f>
        <x:v>1.6064301780985248</x:v>
      </x:c>
      <x:c r="O5088" s="268" t="n">
        <x:f>I5088*TOMATO_PRICE+J5088*CARROT_PRICE+K5088*MESCLUN_PRICE</x:f>
        <x:v>147010</x:v>
      </x:c>
      <x:c r="P5088" s="268" t="n">
        <x:f>I5088*TOMATO_FERTILIZER+J5088*CARROT_FERTILIZER+K5088*MESCLUN_FERTILIZER</x:f>
        <x:v>30360</x:v>
      </x:c>
      <x:c r="Q5088" s="268" t="n">
        <x:f>MIN(M5088,FARMER_HOURS)*FARMER_RATE+MAX(M5088-FARMER_HOURS,0)*TEMP_RATE</x:f>
        <x:v>65160.75445246312</x:v>
      </x:c>
      <x:c r="R5088" s="268" t="n">
        <x:f>O5088-P5088-Q5088-FIXED_COST</x:f>
        <x:v>31489.245547536877</x:v>
      </x:c>
      <x:c r="S5088" s="139" t="str">
        <x:f>IF(AND(L5088&lt;=TOTAL_BED_CAP,N5088&lt;=TEMP_WORKER_CAP),"YES","NO")</x:f>
        <x:v>YES</x:v>
      </x:c>
      <x:c r="T5088" s="139" t="n">
        <x:f>IF(S5088="YES",R5088,-1E+99)</x:f>
        <x:v>31489.245547536877</x:v>
      </x:c>
    </x:row>
    <x:row r="5089">
      <x:c r="A5089" s="139"/>
      <x:c r="B5089" s="139"/>
      <x:c r="C5089" s="139"/>
      <x:c r="D5089" s="139"/>
      <x:c r="E5089" s="139"/>
      <x:c r="F5089" s="139"/>
      <x:c r="G5089" s="139"/>
      <x:c r="H5089" s="139"/>
      <x:c r="I5089" s="266" t="n">
        <x:f>INT((ROW()-ROW($I$46))/((CARROT_CAP+1)*(MESCLUN_CAP+1)))</x:f>
        <x:v>7</x:v>
      </x:c>
      <x:c r="J5089" s="266" t="n">
        <x:f>MOD(INT((ROW()-ROW($I$46))/(MESCLUN_CAP+1)),CARROT_CAP+1)</x:f>
        <x:v>15</x:v>
      </x:c>
      <x:c r="K5089" s="266" t="n">
        <x:f>MOD(ROW()-ROW($I$46),MESCLUN_CAP+1)</x:f>
        <x:v>21</x:v>
      </x:c>
      <x:c r="L5089" s="266" t="n">
        <x:f>SUM(I5089:K5089)</x:f>
        <x:v>43</x:v>
      </x:c>
      <x:c r="M5089" s="267" t="n">
        <x:f>I5089*TOMATO_HOURS*WEEKS*(1+TOMATO_DIM)^I5089+J5089*CARROT_HOURS*WEEKS*(1+CARROT_DIM)^J5089+K5089*MESCLUN_HOURS*WEEKS*(1+MESCLUN_DIM)^K5089</x:f>
        <x:v>3106.09519668832</x:v>
      </x:c>
      <x:c r="N5089" s="267" t="n">
        <x:f>MAX(M5089-FARMER_HOURS,0)/TEMP_HOURS_PER_WORKER</x:f>
        <x:v>1.6570105532557777</x:v>
      </x:c>
      <x:c r="O5089" s="268" t="n">
        <x:f>I5089*TOMATO_PRICE+J5089*CARROT_PRICE+K5089*MESCLUN_PRICE</x:f>
        <x:v>149710</x:v>
      </x:c>
      <x:c r="P5089" s="268" t="n">
        <x:f>I5089*TOMATO_FERTILIZER+J5089*CARROT_FERTILIZER+K5089*MESCLUN_FERTILIZER</x:f>
        <x:v>31240</x:v>
      </x:c>
      <x:c r="Q5089" s="268" t="n">
        <x:f>MIN(M5089,FARMER_HOURS)*FARMER_RATE+MAX(M5089-FARMER_HOURS,0)*TEMP_RATE</x:f>
        <x:v>66425.26383139443</x:v>
      </x:c>
      <x:c r="R5089" s="268" t="n">
        <x:f>O5089-P5089-Q5089-FIXED_COST</x:f>
        <x:v>32044.736168605566</x:v>
      </x:c>
      <x:c r="S5089" s="139" t="str">
        <x:f>IF(AND(L5089&lt;=TOTAL_BED_CAP,N5089&lt;=TEMP_WORKER_CAP),"YES","NO")</x:f>
        <x:v>YES</x:v>
      </x:c>
      <x:c r="T5089" s="139" t="n">
        <x:f>IF(S5089="YES",R5089,-1E+99)</x:f>
        <x:v>32044.736168605566</x:v>
      </x:c>
    </x:row>
    <x:row r="5090">
      <x:c r="A5090" s="139"/>
      <x:c r="B5090" s="139"/>
      <x:c r="C5090" s="139"/>
      <x:c r="D5090" s="139"/>
      <x:c r="E5090" s="139"/>
      <x:c r="F5090" s="139"/>
      <x:c r="G5090" s="139"/>
      <x:c r="H5090" s="139"/>
      <x:c r="I5090" s="266" t="n">
        <x:f>INT((ROW()-ROW($I$46))/((CARROT_CAP+1)*(MESCLUN_CAP+1)))</x:f>
        <x:v>7</x:v>
      </x:c>
      <x:c r="J5090" s="266" t="n">
        <x:f>MOD(INT((ROW()-ROW($I$46))/(MESCLUN_CAP+1)),CARROT_CAP+1)</x:f>
        <x:v>15</x:v>
      </x:c>
      <x:c r="K5090" s="266" t="n">
        <x:f>MOD(ROW()-ROW($I$46),MESCLUN_CAP+1)</x:f>
        <x:v>22</x:v>
      </x:c>
      <x:c r="L5090" s="266" t="n">
        <x:f>SUM(I5090:K5090)</x:f>
        <x:v>44</x:v>
      </x:c>
      <x:c r="M5090" s="267" t="n">
        <x:f>I5090*TOMATO_HOURS*WEEKS*(1+TOMATO_DIM)^I5090+J5090*CARROT_HOURS*WEEKS*(1+CARROT_DIM)^J5090+K5090*MESCLUN_HOURS*WEEKS*(1+MESCLUN_DIM)^K5090</x:f>
        <x:v>3180.571543934716</x:v>
      </x:c>
      <x:c r="N5090" s="267" t="n">
        <x:f>MAX(M5090-FARMER_HOURS,0)/TEMP_HOURS_PER_WORKER</x:f>
        <x:v>1.7087302388435528</x:v>
      </x:c>
      <x:c r="O5090" s="268" t="n">
        <x:f>I5090*TOMATO_PRICE+J5090*CARROT_PRICE+K5090*MESCLUN_PRICE</x:f>
        <x:v>152410</x:v>
      </x:c>
      <x:c r="P5090" s="268" t="n">
        <x:f>I5090*TOMATO_FERTILIZER+J5090*CARROT_FERTILIZER+K5090*MESCLUN_FERTILIZER</x:f>
        <x:v>32120</x:v>
      </x:c>
      <x:c r="Q5090" s="268" t="n">
        <x:f>MIN(M5090,FARMER_HOURS)*FARMER_RATE+MAX(M5090-FARMER_HOURS,0)*TEMP_RATE</x:f>
        <x:v>67718.25597108882</x:v>
      </x:c>
      <x:c r="R5090" s="268" t="n">
        <x:f>O5090-P5090-Q5090-FIXED_COST</x:f>
        <x:v>32571.744028911184</x:v>
      </x:c>
      <x:c r="S5090" s="139" t="str">
        <x:f>IF(AND(L5090&lt;=TOTAL_BED_CAP,N5090&lt;=TEMP_WORKER_CAP),"YES","NO")</x:f>
        <x:v>YES</x:v>
      </x:c>
      <x:c r="T5090" s="139" t="n">
        <x:f>IF(S5090="YES",R5090,-1E+99)</x:f>
        <x:v>32571.744028911184</x:v>
      </x:c>
    </x:row>
    <x:row r="5091">
      <x:c r="A5091" s="139"/>
      <x:c r="B5091" s="139"/>
      <x:c r="C5091" s="139"/>
      <x:c r="D5091" s="139"/>
      <x:c r="E5091" s="139"/>
      <x:c r="F5091" s="139"/>
      <x:c r="G5091" s="139"/>
      <x:c r="H5091" s="139"/>
      <x:c r="I5091" s="266" t="n">
        <x:f>INT((ROW()-ROW($I$46))/((CARROT_CAP+1)*(MESCLUN_CAP+1)))</x:f>
        <x:v>7</x:v>
      </x:c>
      <x:c r="J5091" s="266" t="n">
        <x:f>MOD(INT((ROW()-ROW($I$46))/(MESCLUN_CAP+1)),CARROT_CAP+1)</x:f>
        <x:v>15</x:v>
      </x:c>
      <x:c r="K5091" s="266" t="n">
        <x:f>MOD(ROW()-ROW($I$46),MESCLUN_CAP+1)</x:f>
        <x:v>23</x:v>
      </x:c>
      <x:c r="L5091" s="266" t="n">
        <x:f>SUM(I5091:K5091)</x:f>
        <x:v>45</x:v>
      </x:c>
      <x:c r="M5091" s="267" t="n">
        <x:f>I5091*TOMATO_HOURS*WEEKS*(1+TOMATO_DIM)^I5091+J5091*CARROT_HOURS*WEEKS*(1+CARROT_DIM)^J5091+K5091*MESCLUN_HOURS*WEEKS*(1+MESCLUN_DIM)^K5091</x:f>
        <x:v>3256.7181327921526</x:v>
      </x:c>
      <x:c r="N5091" s="267" t="n">
        <x:f>MAX(M5091-FARMER_HOURS,0)/TEMP_HOURS_PER_WORKER</x:f>
        <x:v>1.761609814438995</x:v>
      </x:c>
      <x:c r="O5091" s="268" t="n">
        <x:f>I5091*TOMATO_PRICE+J5091*CARROT_PRICE+K5091*MESCLUN_PRICE</x:f>
        <x:v>155110</x:v>
      </x:c>
      <x:c r="P5091" s="268" t="n">
        <x:f>I5091*TOMATO_FERTILIZER+J5091*CARROT_FERTILIZER+K5091*MESCLUN_FERTILIZER</x:f>
        <x:v>33000</x:v>
      </x:c>
      <x:c r="Q5091" s="268" t="n">
        <x:f>MIN(M5091,FARMER_HOURS)*FARMER_RATE+MAX(M5091-FARMER_HOURS,0)*TEMP_RATE</x:f>
        <x:v>69040.24536097486</x:v>
      </x:c>
      <x:c r="R5091" s="268" t="n">
        <x:f>O5091-P5091-Q5091-FIXED_COST</x:f>
        <x:v>33069.75463902514</x:v>
      </x:c>
      <x:c r="S5091" s="139" t="str">
        <x:f>IF(AND(L5091&lt;=TOTAL_BED_CAP,N5091&lt;=TEMP_WORKER_CAP),"YES","NO")</x:f>
        <x:v>YES</x:v>
      </x:c>
      <x:c r="T5091" s="139" t="n">
        <x:f>IF(S5091="YES",R5091,-1E+99)</x:f>
        <x:v>33069.75463902514</x:v>
      </x:c>
    </x:row>
    <x:row r="5092">
      <x:c r="A5092" s="139"/>
      <x:c r="B5092" s="139"/>
      <x:c r="C5092" s="139"/>
      <x:c r="D5092" s="139"/>
      <x:c r="E5092" s="139"/>
      <x:c r="F5092" s="139"/>
      <x:c r="G5092" s="139"/>
      <x:c r="H5092" s="139"/>
      <x:c r="I5092" s="266" t="n">
        <x:f>INT((ROW()-ROW($I$46))/((CARROT_CAP+1)*(MESCLUN_CAP+1)))</x:f>
        <x:v>7</x:v>
      </x:c>
      <x:c r="J5092" s="266" t="n">
        <x:f>MOD(INT((ROW()-ROW($I$46))/(MESCLUN_CAP+1)),CARROT_CAP+1)</x:f>
        <x:v>15</x:v>
      </x:c>
      <x:c r="K5092" s="266" t="n">
        <x:f>MOD(ROW()-ROW($I$46),MESCLUN_CAP+1)</x:f>
        <x:v>24</x:v>
      </x:c>
      <x:c r="L5092" s="266" t="n">
        <x:f>SUM(I5092:K5092)</x:f>
        <x:v>46</x:v>
      </x:c>
      <x:c r="M5092" s="267" t="n">
        <x:f>I5092*TOMATO_HOURS*WEEKS*(1+TOMATO_DIM)^I5092+J5092*CARROT_HOURS*WEEKS*(1+CARROT_DIM)^J5092+K5092*MESCLUN_HOURS*WEEKS*(1+MESCLUN_DIM)^K5092</x:f>
        <x:v>3334.565082371648</x:v>
      </x:c>
      <x:c r="N5092" s="267" t="n">
        <x:f>MAX(M5092-FARMER_HOURS,0)/TEMP_HOURS_PER_WORKER</x:f>
        <x:v>1.815670196091422</x:v>
      </x:c>
      <x:c r="O5092" s="268" t="n">
        <x:f>I5092*TOMATO_PRICE+J5092*CARROT_PRICE+K5092*MESCLUN_PRICE</x:f>
        <x:v>157810</x:v>
      </x:c>
      <x:c r="P5092" s="268" t="n">
        <x:f>I5092*TOMATO_FERTILIZER+J5092*CARROT_FERTILIZER+K5092*MESCLUN_FERTILIZER</x:f>
        <x:v>33880</x:v>
      </x:c>
      <x:c r="Q5092" s="268" t="n">
        <x:f>MIN(M5092,FARMER_HOURS)*FARMER_RATE+MAX(M5092-FARMER_HOURS,0)*TEMP_RATE</x:f>
        <x:v>70391.75490228555</x:v>
      </x:c>
      <x:c r="R5092" s="268" t="n">
        <x:f>O5092-P5092-Q5092-FIXED_COST</x:f>
        <x:v>33538.24509771445</x:v>
      </x:c>
      <x:c r="S5092" s="139" t="str">
        <x:f>IF(AND(L5092&lt;=TOTAL_BED_CAP,N5092&lt;=TEMP_WORKER_CAP),"YES","NO")</x:f>
        <x:v>YES</x:v>
      </x:c>
      <x:c r="T5092" s="139" t="n">
        <x:f>IF(S5092="YES",R5092,-1E+99)</x:f>
        <x:v>33538.24509771445</x:v>
      </x:c>
    </x:row>
    <x:row r="5093">
      <x:c r="A5093" s="139"/>
      <x:c r="B5093" s="139"/>
      <x:c r="C5093" s="139"/>
      <x:c r="D5093" s="139"/>
      <x:c r="E5093" s="139"/>
      <x:c r="F5093" s="139"/>
      <x:c r="G5093" s="139"/>
      <x:c r="H5093" s="139"/>
      <x:c r="I5093" s="266" t="n">
        <x:f>INT((ROW()-ROW($I$46))/((CARROT_CAP+1)*(MESCLUN_CAP+1)))</x:f>
        <x:v>7</x:v>
      </x:c>
      <x:c r="J5093" s="266" t="n">
        <x:f>MOD(INT((ROW()-ROW($I$46))/(MESCLUN_CAP+1)),CARROT_CAP+1)</x:f>
        <x:v>15</x:v>
      </x:c>
      <x:c r="K5093" s="266" t="n">
        <x:f>MOD(ROW()-ROW($I$46),MESCLUN_CAP+1)</x:f>
        <x:v>25</x:v>
      </x:c>
      <x:c r="L5093" s="266" t="n">
        <x:f>SUM(I5093:K5093)</x:f>
        <x:v>47</x:v>
      </x:c>
      <x:c r="M5093" s="267" t="n">
        <x:f>I5093*TOMATO_HOURS*WEEKS*(1+TOMATO_DIM)^I5093+J5093*CARROT_HOURS*WEEKS*(1+CARROT_DIM)^J5093+K5093*MESCLUN_HOURS*WEEKS*(1+MESCLUN_DIM)^K5093</x:f>
        <x:v>3414.143003786746</x:v>
      </x:c>
      <x:c r="N5093" s="267" t="n">
        <x:f>MAX(M5093-FARMER_HOURS,0)/TEMP_HOURS_PER_WORKER</x:f>
        <x:v>1.8709326415185734</x:v>
      </x:c>
      <x:c r="O5093" s="268" t="n">
        <x:f>I5093*TOMATO_PRICE+J5093*CARROT_PRICE+K5093*MESCLUN_PRICE</x:f>
        <x:v>160510</x:v>
      </x:c>
      <x:c r="P5093" s="268" t="n">
        <x:f>I5093*TOMATO_FERTILIZER+J5093*CARROT_FERTILIZER+K5093*MESCLUN_FERTILIZER</x:f>
        <x:v>34760</x:v>
      </x:c>
      <x:c r="Q5093" s="268" t="n">
        <x:f>MIN(M5093,FARMER_HOURS)*FARMER_RATE+MAX(M5093-FARMER_HOURS,0)*TEMP_RATE</x:f>
        <x:v>71773.31603796434</x:v>
      </x:c>
      <x:c r="R5093" s="268" t="n">
        <x:f>O5093-P5093-Q5093-FIXED_COST</x:f>
        <x:v>33976.68396203566</x:v>
      </x:c>
      <x:c r="S5093" s="139" t="str">
        <x:f>IF(AND(L5093&lt;=TOTAL_BED_CAP,N5093&lt;=TEMP_WORKER_CAP),"YES","NO")</x:f>
        <x:v>YES</x:v>
      </x:c>
      <x:c r="T5093" s="139" t="n">
        <x:f>IF(S5093="YES",R5093,-1E+99)</x:f>
        <x:v>33976.68396203566</x:v>
      </x:c>
    </x:row>
    <x:row r="5094">
      <x:c r="A5094" s="139"/>
      <x:c r="B5094" s="139"/>
      <x:c r="C5094" s="139"/>
      <x:c r="D5094" s="139"/>
      <x:c r="E5094" s="139"/>
      <x:c r="F5094" s="139"/>
      <x:c r="G5094" s="139"/>
      <x:c r="H5094" s="139"/>
      <x:c r="I5094" s="266" t="n">
        <x:f>INT((ROW()-ROW($I$46))/((CARROT_CAP+1)*(MESCLUN_CAP+1)))</x:f>
        <x:v>7</x:v>
      </x:c>
      <x:c r="J5094" s="266" t="n">
        <x:f>MOD(INT((ROW()-ROW($I$46))/(MESCLUN_CAP+1)),CARROT_CAP+1)</x:f>
        <x:v>15</x:v>
      </x:c>
      <x:c r="K5094" s="266" t="n">
        <x:f>MOD(ROW()-ROW($I$46),MESCLUN_CAP+1)</x:f>
        <x:v>26</x:v>
      </x:c>
      <x:c r="L5094" s="266" t="n">
        <x:f>SUM(I5094:K5094)</x:f>
        <x:v>48</x:v>
      </x:c>
      <x:c r="M5094" s="267" t="n">
        <x:f>I5094*TOMATO_HOURS*WEEKS*(1+TOMATO_DIM)^I5094+J5094*CARROT_HOURS*WEEKS*(1+CARROT_DIM)^J5094+K5094*MESCLUN_HOURS*WEEKS*(1+MESCLUN_DIM)^K5094</x:f>
        <x:v>3495.4830077474626</x:v>
      </x:c>
      <x:c r="N5094" s="267" t="n">
        <x:f>MAX(M5094-FARMER_HOURS,0)/TEMP_HOURS_PER_WORKER</x:f>
        <x:v>1.9274187553801823</x:v>
      </x:c>
      <x:c r="O5094" s="268" t="n">
        <x:f>I5094*TOMATO_PRICE+J5094*CARROT_PRICE+K5094*MESCLUN_PRICE</x:f>
        <x:v>163210</x:v>
      </x:c>
      <x:c r="P5094" s="268" t="n">
        <x:f>I5094*TOMATO_FERTILIZER+J5094*CARROT_FERTILIZER+K5094*MESCLUN_FERTILIZER</x:f>
        <x:v>35640</x:v>
      </x:c>
      <x:c r="Q5094" s="268" t="n">
        <x:f>MIN(M5094,FARMER_HOURS)*FARMER_RATE+MAX(M5094-FARMER_HOURS,0)*TEMP_RATE</x:f>
        <x:v>73185.46888450456</x:v>
      </x:c>
      <x:c r="R5094" s="268" t="n">
        <x:f>O5094-P5094-Q5094-FIXED_COST</x:f>
        <x:v>34384.53111549544</x:v>
      </x:c>
      <x:c r="S5094" s="139" t="str">
        <x:f>IF(AND(L5094&lt;=TOTAL_BED_CAP,N5094&lt;=TEMP_WORKER_CAP),"YES","NO")</x:f>
        <x:v>YES</x:v>
      </x:c>
      <x:c r="T5094" s="139" t="n">
        <x:f>IF(S5094="YES",R5094,-1E+99)</x:f>
        <x:v>34384.53111549544</x:v>
      </x:c>
    </x:row>
    <x:row r="5095">
      <x:c r="A5095" s="139"/>
      <x:c r="B5095" s="139"/>
      <x:c r="C5095" s="139"/>
      <x:c r="D5095" s="139"/>
      <x:c r="E5095" s="139"/>
      <x:c r="F5095" s="139"/>
      <x:c r="G5095" s="139"/>
      <x:c r="H5095" s="139"/>
      <x:c r="I5095" s="266" t="n">
        <x:f>INT((ROW()-ROW($I$46))/((CARROT_CAP+1)*(MESCLUN_CAP+1)))</x:f>
        <x:v>7</x:v>
      </x:c>
      <x:c r="J5095" s="266" t="n">
        <x:f>MOD(INT((ROW()-ROW($I$46))/(MESCLUN_CAP+1)),CARROT_CAP+1)</x:f>
        <x:v>15</x:v>
      </x:c>
      <x:c r="K5095" s="266" t="n">
        <x:f>MOD(ROW()-ROW($I$46),MESCLUN_CAP+1)</x:f>
        <x:v>27</x:v>
      </x:c>
      <x:c r="L5095" s="266" t="n">
        <x:f>SUM(I5095:K5095)</x:f>
        <x:v>49</x:v>
      </x:c>
      <x:c r="M5095" s="267" t="n">
        <x:f>I5095*TOMATO_HOURS*WEEKS*(1+TOMATO_DIM)^I5095+J5095*CARROT_HOURS*WEEKS*(1+CARROT_DIM)^J5095+K5095*MESCLUN_HOURS*WEEKS*(1+MESCLUN_DIM)^K5095</x:f>
        <x:v>3578.61671226722</x:v>
      </x:c>
      <x:c r="N5095" s="267" t="n">
        <x:f>MAX(M5095-FARMER_HOURS,0)/TEMP_HOURS_PER_WORKER</x:f>
        <x:v>1.9851504946300138</x:v>
      </x:c>
      <x:c r="O5095" s="268" t="n">
        <x:f>I5095*TOMATO_PRICE+J5095*CARROT_PRICE+K5095*MESCLUN_PRICE</x:f>
        <x:v>165910</x:v>
      </x:c>
      <x:c r="P5095" s="268" t="n">
        <x:f>I5095*TOMATO_FERTILIZER+J5095*CARROT_FERTILIZER+K5095*MESCLUN_FERTILIZER</x:f>
        <x:v>36520</x:v>
      </x:c>
      <x:c r="Q5095" s="268" t="n">
        <x:f>MIN(M5095,FARMER_HOURS)*FARMER_RATE+MAX(M5095-FARMER_HOURS,0)*TEMP_RATE</x:f>
        <x:v>74628.76236575034</x:v>
      </x:c>
      <x:c r="R5095" s="268" t="n">
        <x:f>O5095-P5095-Q5095-FIXED_COST</x:f>
        <x:v>34761.23763424966</x:v>
      </x:c>
      <x:c r="S5095" s="139" t="str">
        <x:f>IF(AND(L5095&lt;=TOTAL_BED_CAP,N5095&lt;=TEMP_WORKER_CAP),"YES","NO")</x:f>
        <x:v>YES</x:v>
      </x:c>
      <x:c r="T5095" s="139" t="n">
        <x:f>IF(S5095="YES",R5095,-1E+99)</x:f>
        <x:v>34761.23763424966</x:v>
      </x:c>
    </x:row>
    <x:row r="5096">
      <x:c r="A5096" s="139"/>
      <x:c r="B5096" s="139"/>
      <x:c r="C5096" s="139"/>
      <x:c r="D5096" s="139"/>
      <x:c r="E5096" s="139"/>
      <x:c r="F5096" s="139"/>
      <x:c r="G5096" s="139"/>
      <x:c r="H5096" s="139"/>
      <x:c r="I5096" s="266" t="n">
        <x:f>INT((ROW()-ROW($I$46))/((CARROT_CAP+1)*(MESCLUN_CAP+1)))</x:f>
        <x:v>7</x:v>
      </x:c>
      <x:c r="J5096" s="266" t="n">
        <x:f>MOD(INT((ROW()-ROW($I$46))/(MESCLUN_CAP+1)),CARROT_CAP+1)</x:f>
        <x:v>15</x:v>
      </x:c>
      <x:c r="K5096" s="266" t="n">
        <x:f>MOD(ROW()-ROW($I$46),MESCLUN_CAP+1)</x:f>
        <x:v>28</x:v>
      </x:c>
      <x:c r="L5096" s="266" t="n">
        <x:f>SUM(I5096:K5096)</x:f>
        <x:v>50</x:v>
      </x:c>
      <x:c r="M5096" s="267" t="n">
        <x:f>I5096*TOMATO_HOURS*WEEKS*(1+TOMATO_DIM)^I5096+J5096*CARROT_HOURS*WEEKS*(1+CARROT_DIM)^J5096+K5096*MESCLUN_HOURS*WEEKS*(1+MESCLUN_DIM)^K5096</x:f>
        <x:v>3663.5762504843733</x:v>
      </x:c>
      <x:c r="N5096" s="267" t="n">
        <x:f>MAX(M5096-FARMER_HOURS,0)/TEMP_HOURS_PER_WORKER</x:f>
        <x:v>2.0441501739474814</x:v>
      </x:c>
      <x:c r="O5096" s="268" t="n">
        <x:f>I5096*TOMATO_PRICE+J5096*CARROT_PRICE+K5096*MESCLUN_PRICE</x:f>
        <x:v>168610</x:v>
      </x:c>
      <x:c r="P5096" s="268" t="n">
        <x:f>I5096*TOMATO_FERTILIZER+J5096*CARROT_FERTILIZER+K5096*MESCLUN_FERTILIZER</x:f>
        <x:v>37400</x:v>
      </x:c>
      <x:c r="Q5096" s="268" t="n">
        <x:f>MIN(M5096,FARMER_HOURS)*FARMER_RATE+MAX(M5096-FARMER_HOURS,0)*TEMP_RATE</x:f>
        <x:v>76103.75434868704</x:v>
      </x:c>
      <x:c r="R5096" s="268" t="n">
        <x:f>O5096-P5096-Q5096-FIXED_COST</x:f>
        <x:v>35106.24565131296</x:v>
      </x:c>
      <x:c r="S5096" s="139" t="str">
        <x:f>IF(AND(L5096&lt;=TOTAL_BED_CAP,N5096&lt;=TEMP_WORKER_CAP),"YES","NO")</x:f>
        <x:v>YES</x:v>
      </x:c>
      <x:c r="T5096" s="139" t="n">
        <x:f>IF(S5096="YES",R5096,-1E+99)</x:f>
        <x:v>35106.24565131296</x:v>
      </x:c>
    </x:row>
    <x:row r="5097">
      <x:c r="A5097" s="139"/>
      <x:c r="B5097" s="139"/>
      <x:c r="C5097" s="139"/>
      <x:c r="D5097" s="139"/>
      <x:c r="E5097" s="139"/>
      <x:c r="F5097" s="139"/>
      <x:c r="G5097" s="139"/>
      <x:c r="H5097" s="139"/>
      <x:c r="I5097" s="266" t="n">
        <x:f>INT((ROW()-ROW($I$46))/((CARROT_CAP+1)*(MESCLUN_CAP+1)))</x:f>
        <x:v>7</x:v>
      </x:c>
      <x:c r="J5097" s="266" t="n">
        <x:f>MOD(INT((ROW()-ROW($I$46))/(MESCLUN_CAP+1)),CARROT_CAP+1)</x:f>
        <x:v>15</x:v>
      </x:c>
      <x:c r="K5097" s="266" t="n">
        <x:f>MOD(ROW()-ROW($I$46),MESCLUN_CAP+1)</x:f>
        <x:v>29</x:v>
      </x:c>
      <x:c r="L5097" s="266" t="n">
        <x:f>SUM(I5097:K5097)</x:f>
        <x:v>51</x:v>
      </x:c>
      <x:c r="M5097" s="267" t="n">
        <x:f>I5097*TOMATO_HOURS*WEEKS*(1+TOMATO_DIM)^I5097+J5097*CARROT_HOURS*WEEKS*(1+CARROT_DIM)^J5097+K5097*MESCLUN_HOURS*WEEKS*(1+MESCLUN_DIM)^K5097</x:f>
        <x:v>3750.3942786000266</x:v>
      </x:c>
      <x:c r="N5097" s="267" t="n">
        <x:f>MAX(M5097-FARMER_HOURS,0)/TEMP_HOURS_PER_WORKER</x:f>
        <x:v>2.1044404712500184</x:v>
      </x:c>
      <x:c r="O5097" s="268" t="n">
        <x:f>I5097*TOMATO_PRICE+J5097*CARROT_PRICE+K5097*MESCLUN_PRICE</x:f>
        <x:v>171310</x:v>
      </x:c>
      <x:c r="P5097" s="268" t="n">
        <x:f>I5097*TOMATO_FERTILIZER+J5097*CARROT_FERTILIZER+K5097*MESCLUN_FERTILIZER</x:f>
        <x:v>38280</x:v>
      </x:c>
      <x:c r="Q5097" s="268" t="n">
        <x:f>MIN(M5097,FARMER_HOURS)*FARMER_RATE+MAX(M5097-FARMER_HOURS,0)*TEMP_RATE</x:f>
        <x:v>77611.01178125046</x:v>
      </x:c>
      <x:c r="R5097" s="268" t="n">
        <x:f>O5097-P5097-Q5097-FIXED_COST</x:f>
        <x:v>35418.98821874954</x:v>
      </x:c>
      <x:c r="S5097" s="139" t="str">
        <x:f>IF(AND(L5097&lt;=TOTAL_BED_CAP,N5097&lt;=TEMP_WORKER_CAP),"YES","NO")</x:f>
        <x:v>YES</x:v>
      </x:c>
      <x:c r="T5097" s="139" t="n">
        <x:f>IF(S5097="YES",R5097,-1E+99)</x:f>
        <x:v>35418.98821874954</x:v>
      </x:c>
    </x:row>
    <x:row r="5098">
      <x:c r="A5098" s="139"/>
      <x:c r="B5098" s="139"/>
      <x:c r="C5098" s="139"/>
      <x:c r="D5098" s="139"/>
      <x:c r="E5098" s="139"/>
      <x:c r="F5098" s="139"/>
      <x:c r="G5098" s="139"/>
      <x:c r="H5098" s="139"/>
      <x:c r="I5098" s="266" t="n">
        <x:f>INT((ROW()-ROW($I$46))/((CARROT_CAP+1)*(MESCLUN_CAP+1)))</x:f>
        <x:v>7</x:v>
      </x:c>
      <x:c r="J5098" s="266" t="n">
        <x:f>MOD(INT((ROW()-ROW($I$46))/(MESCLUN_CAP+1)),CARROT_CAP+1)</x:f>
        <x:v>15</x:v>
      </x:c>
      <x:c r="K5098" s="266" t="n">
        <x:f>MOD(ROW()-ROW($I$46),MESCLUN_CAP+1)</x:f>
        <x:v>30</x:v>
      </x:c>
      <x:c r="L5098" s="266" t="n">
        <x:f>SUM(I5098:K5098)</x:f>
        <x:v>52</x:v>
      </x:c>
      <x:c r="M5098" s="267" t="n">
        <x:f>I5098*TOMATO_HOURS*WEEKS*(1+TOMATO_DIM)^I5098+J5098*CARROT_HOURS*WEEKS*(1+CARROT_DIM)^J5098+K5098*MESCLUN_HOURS*WEEKS*(1+MESCLUN_DIM)^K5098</x:f>
        <x:v>3839.1039839337964</x:v>
      </x:c>
      <x:c r="N5098" s="267" t="n">
        <x:f>MAX(M5098-FARMER_HOURS,0)/TEMP_HOURS_PER_WORKER</x:f>
        <x:v>2.1660444332873587</x:v>
      </x:c>
      <x:c r="O5098" s="268" t="n">
        <x:f>I5098*TOMATO_PRICE+J5098*CARROT_PRICE+K5098*MESCLUN_PRICE</x:f>
        <x:v>174010</x:v>
      </x:c>
      <x:c r="P5098" s="268" t="n">
        <x:f>I5098*TOMATO_FERTILIZER+J5098*CARROT_FERTILIZER+K5098*MESCLUN_FERTILIZER</x:f>
        <x:v>39160</x:v>
      </x:c>
      <x:c r="Q5098" s="268" t="n">
        <x:f>MIN(M5098,FARMER_HOURS)*FARMER_RATE+MAX(M5098-FARMER_HOURS,0)*TEMP_RATE</x:f>
        <x:v>79151.11083218397</x:v>
      </x:c>
      <x:c r="R5098" s="268" t="n">
        <x:f>O5098-P5098-Q5098-FIXED_COST</x:f>
        <x:v>35698.88916781603</x:v>
      </x:c>
      <x:c r="S5098" s="139" t="str">
        <x:f>IF(AND(L5098&lt;=TOTAL_BED_CAP,N5098&lt;=TEMP_WORKER_CAP),"YES","NO")</x:f>
        <x:v>YES</x:v>
      </x:c>
      <x:c r="T5098" s="139" t="n">
        <x:f>IF(S5098="YES",R5098,-1E+99)</x:f>
        <x:v>35698.88916781603</x:v>
      </x:c>
    </x:row>
    <x:row r="5099">
      <x:c r="A5099" s="139"/>
      <x:c r="B5099" s="139"/>
      <x:c r="C5099" s="139"/>
      <x:c r="D5099" s="139"/>
      <x:c r="E5099" s="139"/>
      <x:c r="F5099" s="139"/>
      <x:c r="G5099" s="139"/>
      <x:c r="H5099" s="139"/>
      <x:c r="I5099" s="266" t="n">
        <x:f>INT((ROW()-ROW($I$46))/((CARROT_CAP+1)*(MESCLUN_CAP+1)))</x:f>
        <x:v>7</x:v>
      </x:c>
      <x:c r="J5099" s="266" t="n">
        <x:f>MOD(INT((ROW()-ROW($I$46))/(MESCLUN_CAP+1)),CARROT_CAP+1)</x:f>
        <x:v>16</x:v>
      </x:c>
      <x:c r="K5099" s="266" t="n">
        <x:f>MOD(ROW()-ROW($I$46),MESCLUN_CAP+1)</x:f>
        <x:v>0</x:v>
      </x:c>
      <x:c r="L5099" s="266" t="n">
        <x:f>SUM(I5099:K5099)</x:f>
        <x:v>23</x:v>
      </x:c>
      <x:c r="M5099" s="267" t="n">
        <x:f>I5099*TOMATO_HOURS*WEEKS*(1+TOMATO_DIM)^I5099+J5099*CARROT_HOURS*WEEKS*(1+CARROT_DIM)^J5099+K5099*MESCLUN_HOURS*WEEKS*(1+MESCLUN_DIM)^K5099</x:f>
        <x:v>1940.2544709170706</x:v>
      </x:c>
      <x:c r="N5099" s="267" t="n">
        <x:f>MAX(M5099-FARMER_HOURS,0)/TEMP_HOURS_PER_WORKER</x:f>
        <x:v>0.8473989381368546</x:v>
      </x:c>
      <x:c r="O5099" s="268" t="n">
        <x:f>I5099*TOMATO_PRICE+J5099*CARROT_PRICE+K5099*MESCLUN_PRICE</x:f>
        <x:v>95104</x:v>
      </x:c>
      <x:c r="P5099" s="268" t="n">
        <x:f>I5099*TOMATO_FERTILIZER+J5099*CARROT_FERTILIZER+K5099*MESCLUN_FERTILIZER</x:f>
        <x:v>13200</x:v>
      </x:c>
      <x:c r="Q5099" s="268" t="n">
        <x:f>MIN(M5099,FARMER_HOURS)*FARMER_RATE+MAX(M5099-FARMER_HOURS,0)*TEMP_RATE</x:f>
        <x:v>46184.973453421364</x:v>
      </x:c>
      <x:c r="R5099" s="268" t="n">
        <x:f>O5099-P5099-Q5099-FIXED_COST</x:f>
        <x:v>15719.026546578636</x:v>
      </x:c>
      <x:c r="S5099" s="139" t="str">
        <x:f>IF(AND(L5099&lt;=TOTAL_BED_CAP,N5099&lt;=TEMP_WORKER_CAP),"YES","NO")</x:f>
        <x:v>YES</x:v>
      </x:c>
      <x:c r="T5099" s="139" t="n">
        <x:f>IF(S5099="YES",R5099,-1E+99)</x:f>
        <x:v>15719.026546578636</x:v>
      </x:c>
    </x:row>
    <x:row r="5100">
      <x:c r="A5100" s="139"/>
      <x:c r="B5100" s="139"/>
      <x:c r="C5100" s="139"/>
      <x:c r="D5100" s="139"/>
      <x:c r="E5100" s="139"/>
      <x:c r="F5100" s="139"/>
      <x:c r="G5100" s="139"/>
      <x:c r="H5100" s="139"/>
      <x:c r="I5100" s="266" t="n">
        <x:f>INT((ROW()-ROW($I$46))/((CARROT_CAP+1)*(MESCLUN_CAP+1)))</x:f>
        <x:v>7</x:v>
      </x:c>
      <x:c r="J5100" s="266" t="n">
        <x:f>MOD(INT((ROW()-ROW($I$46))/(MESCLUN_CAP+1)),CARROT_CAP+1)</x:f>
        <x:v>16</x:v>
      </x:c>
      <x:c r="K5100" s="266" t="n">
        <x:f>MOD(ROW()-ROW($I$46),MESCLUN_CAP+1)</x:f>
        <x:v>1</x:v>
      </x:c>
      <x:c r="L5100" s="266" t="n">
        <x:f>SUM(I5100:K5100)</x:f>
        <x:v>24</x:v>
      </x:c>
      <x:c r="M5100" s="267" t="n">
        <x:f>I5100*TOMATO_HOURS*WEEKS*(1+TOMATO_DIM)^I5100+J5100*CARROT_HOURS*WEEKS*(1+CARROT_DIM)^J5100+K5100*MESCLUN_HOURS*WEEKS*(1+MESCLUN_DIM)^K5100</x:f>
        <x:v>1985.8169709170706</x:v>
      </x:c>
      <x:c r="N5100" s="267" t="n">
        <x:f>MAX(M5100-FARMER_HOURS,0)/TEMP_HOURS_PER_WORKER</x:f>
        <x:v>0.8790395631368546</x:v>
      </x:c>
      <x:c r="O5100" s="268" t="n">
        <x:f>I5100*TOMATO_PRICE+J5100*CARROT_PRICE+K5100*MESCLUN_PRICE</x:f>
        <x:v>97804</x:v>
      </x:c>
      <x:c r="P5100" s="268" t="n">
        <x:f>I5100*TOMATO_FERTILIZER+J5100*CARROT_FERTILIZER+K5100*MESCLUN_FERTILIZER</x:f>
        <x:v>14080</x:v>
      </x:c>
      <x:c r="Q5100" s="268" t="n">
        <x:f>MIN(M5100,FARMER_HOURS)*FARMER_RATE+MAX(M5100-FARMER_HOURS,0)*TEMP_RATE</x:f>
        <x:v>46975.989078421364</x:v>
      </x:c>
      <x:c r="R5100" s="268" t="n">
        <x:f>O5100-P5100-Q5100-FIXED_COST</x:f>
        <x:v>16748.010921578636</x:v>
      </x:c>
      <x:c r="S5100" s="139" t="str">
        <x:f>IF(AND(L5100&lt;=TOTAL_BED_CAP,N5100&lt;=TEMP_WORKER_CAP),"YES","NO")</x:f>
        <x:v>YES</x:v>
      </x:c>
      <x:c r="T5100" s="139" t="n">
        <x:f>IF(S5100="YES",R5100,-1E+99)</x:f>
        <x:v>16748.010921578636</x:v>
      </x:c>
    </x:row>
    <x:row r="5101">
      <x:c r="A5101" s="139"/>
      <x:c r="B5101" s="139"/>
      <x:c r="C5101" s="139"/>
      <x:c r="D5101" s="139"/>
      <x:c r="E5101" s="139"/>
      <x:c r="F5101" s="139"/>
      <x:c r="G5101" s="139"/>
      <x:c r="H5101" s="139"/>
      <x:c r="I5101" s="266" t="n">
        <x:f>INT((ROW()-ROW($I$46))/((CARROT_CAP+1)*(MESCLUN_CAP+1)))</x:f>
        <x:v>7</x:v>
      </x:c>
      <x:c r="J5101" s="266" t="n">
        <x:f>MOD(INT((ROW()-ROW($I$46))/(MESCLUN_CAP+1)),CARROT_CAP+1)</x:f>
        <x:v>16</x:v>
      </x:c>
      <x:c r="K5101" s="266" t="n">
        <x:f>MOD(ROW()-ROW($I$46),MESCLUN_CAP+1)</x:f>
        <x:v>2</x:v>
      </x:c>
      <x:c r="L5101" s="266" t="n">
        <x:f>SUM(I5101:K5101)</x:f>
        <x:v>25</x:v>
      </x:c>
      <x:c r="M5101" s="267" t="n">
        <x:f>I5101*TOMATO_HOURS*WEEKS*(1+TOMATO_DIM)^I5101+J5101*CARROT_HOURS*WEEKS*(1+CARROT_DIM)^J5101+K5101*MESCLUN_HOURS*WEEKS*(1+MESCLUN_DIM)^K5101</x:f>
        <x:v>2032.5185334170706</x:v>
      </x:c>
      <x:c r="N5101" s="267" t="n">
        <x:f>MAX(M5101-FARMER_HOURS,0)/TEMP_HOURS_PER_WORKER</x:f>
        <x:v>0.9114712037618545</x:v>
      </x:c>
      <x:c r="O5101" s="268" t="n">
        <x:f>I5101*TOMATO_PRICE+J5101*CARROT_PRICE+K5101*MESCLUN_PRICE</x:f>
        <x:v>100504</x:v>
      </x:c>
      <x:c r="P5101" s="268" t="n">
        <x:f>I5101*TOMATO_FERTILIZER+J5101*CARROT_FERTILIZER+K5101*MESCLUN_FERTILIZER</x:f>
        <x:v>14960</x:v>
      </x:c>
      <x:c r="Q5101" s="268" t="n">
        <x:f>MIN(M5101,FARMER_HOURS)*FARMER_RATE+MAX(M5101-FARMER_HOURS,0)*TEMP_RATE</x:f>
        <x:v>47786.780094046364</x:v>
      </x:c>
      <x:c r="R5101" s="268" t="n">
        <x:f>O5101-P5101-Q5101-FIXED_COST</x:f>
        <x:v>17757.219905953636</x:v>
      </x:c>
      <x:c r="S5101" s="139" t="str">
        <x:f>IF(AND(L5101&lt;=TOTAL_BED_CAP,N5101&lt;=TEMP_WORKER_CAP),"YES","NO")</x:f>
        <x:v>YES</x:v>
      </x:c>
      <x:c r="T5101" s="139" t="n">
        <x:f>IF(S5101="YES",R5101,-1E+99)</x:f>
        <x:v>17757.219905953636</x:v>
      </x:c>
    </x:row>
    <x:row r="5102">
      <x:c r="A5102" s="139"/>
      <x:c r="B5102" s="139"/>
      <x:c r="C5102" s="139"/>
      <x:c r="D5102" s="139"/>
      <x:c r="E5102" s="139"/>
      <x:c r="F5102" s="139"/>
      <x:c r="G5102" s="139"/>
      <x:c r="H5102" s="139"/>
      <x:c r="I5102" s="266" t="n">
        <x:f>INT((ROW()-ROW($I$46))/((CARROT_CAP+1)*(MESCLUN_CAP+1)))</x:f>
        <x:v>7</x:v>
      </x:c>
      <x:c r="J5102" s="266" t="n">
        <x:f>MOD(INT((ROW()-ROW($I$46))/(MESCLUN_CAP+1)),CARROT_CAP+1)</x:f>
        <x:v>16</x:v>
      </x:c>
      <x:c r="K5102" s="266" t="n">
        <x:f>MOD(ROW()-ROW($I$46),MESCLUN_CAP+1)</x:f>
        <x:v>3</x:v>
      </x:c>
      <x:c r="L5102" s="266" t="n">
        <x:f>SUM(I5102:K5102)</x:f>
        <x:v>26</x:v>
      </x:c>
      <x:c r="M5102" s="267" t="n">
        <x:f>I5102*TOMATO_HOURS*WEEKS*(1+TOMATO_DIM)^I5102+J5102*CARROT_HOURS*WEEKS*(1+CARROT_DIM)^J5102+K5102*MESCLUN_HOURS*WEEKS*(1+MESCLUN_DIM)^K5102</x:f>
        <x:v>2080.3805158389455</x:v>
      </x:c>
      <x:c r="N5102" s="267" t="n">
        <x:f>MAX(M5102-FARMER_HOURS,0)/TEMP_HOURS_PER_WORKER</x:f>
        <x:v>0.9447086915548233</x:v>
      </x:c>
      <x:c r="O5102" s="268" t="n">
        <x:f>I5102*TOMATO_PRICE+J5102*CARROT_PRICE+K5102*MESCLUN_PRICE</x:f>
        <x:v>103204</x:v>
      </x:c>
      <x:c r="P5102" s="268" t="n">
        <x:f>I5102*TOMATO_FERTILIZER+J5102*CARROT_FERTILIZER+K5102*MESCLUN_FERTILIZER</x:f>
        <x:v>15840</x:v>
      </x:c>
      <x:c r="Q5102" s="268" t="n">
        <x:f>MIN(M5102,FARMER_HOURS)*FARMER_RATE+MAX(M5102-FARMER_HOURS,0)*TEMP_RATE</x:f>
        <x:v>48617.71728887058</x:v>
      </x:c>
      <x:c r="R5102" s="268" t="n">
        <x:f>O5102-P5102-Q5102-FIXED_COST</x:f>
        <x:v>18746.282711129417</x:v>
      </x:c>
      <x:c r="S5102" s="139" t="str">
        <x:f>IF(AND(L5102&lt;=TOTAL_BED_CAP,N5102&lt;=TEMP_WORKER_CAP),"YES","NO")</x:f>
        <x:v>YES</x:v>
      </x:c>
      <x:c r="T5102" s="139" t="n">
        <x:f>IF(S5102="YES",R5102,-1E+99)</x:f>
        <x:v>18746.282711129417</x:v>
      </x:c>
    </x:row>
    <x:row r="5103">
      <x:c r="A5103" s="139"/>
      <x:c r="B5103" s="139"/>
      <x:c r="C5103" s="139"/>
      <x:c r="D5103" s="139"/>
      <x:c r="E5103" s="139"/>
      <x:c r="F5103" s="139"/>
      <x:c r="G5103" s="139"/>
      <x:c r="H5103" s="139"/>
      <x:c r="I5103" s="266" t="n">
        <x:f>INT((ROW()-ROW($I$46))/((CARROT_CAP+1)*(MESCLUN_CAP+1)))</x:f>
        <x:v>7</x:v>
      </x:c>
      <x:c r="J5103" s="266" t="n">
        <x:f>MOD(INT((ROW()-ROW($I$46))/(MESCLUN_CAP+1)),CARROT_CAP+1)</x:f>
        <x:v>16</x:v>
      </x:c>
      <x:c r="K5103" s="266" t="n">
        <x:f>MOD(ROW()-ROW($I$46),MESCLUN_CAP+1)</x:f>
        <x:v>4</x:v>
      </x:c>
      <x:c r="L5103" s="266" t="n">
        <x:f>SUM(I5103:K5103)</x:f>
        <x:v>27</x:v>
      </x:c>
      <x:c r="M5103" s="267" t="n">
        <x:f>I5103*TOMATO_HOURS*WEEKS*(1+TOMATO_DIM)^I5103+J5103*CARROT_HOURS*WEEKS*(1+CARROT_DIM)^J5103+K5103*MESCLUN_HOURS*WEEKS*(1+MESCLUN_DIM)^K5103</x:f>
        <x:v>2129.424631561602</x:v>
      </x:c>
      <x:c r="N5103" s="267" t="n">
        <x:f>MAX(M5103-FARMER_HOURS,0)/TEMP_HOURS_PER_WORKER</x:f>
        <x:v>0.9787671052511124</x:v>
      </x:c>
      <x:c r="O5103" s="268" t="n">
        <x:f>I5103*TOMATO_PRICE+J5103*CARROT_PRICE+K5103*MESCLUN_PRICE</x:f>
        <x:v>105904</x:v>
      </x:c>
      <x:c r="P5103" s="268" t="n">
        <x:f>I5103*TOMATO_FERTILIZER+J5103*CARROT_FERTILIZER+K5103*MESCLUN_FERTILIZER</x:f>
        <x:v>16720</x:v>
      </x:c>
      <x:c r="Q5103" s="268" t="n">
        <x:f>MIN(M5103,FARMER_HOURS)*FARMER_RATE+MAX(M5103-FARMER_HOURS,0)*TEMP_RATE</x:f>
        <x:v>49469.17763127781</x:v>
      </x:c>
      <x:c r="R5103" s="268" t="n">
        <x:f>O5103-P5103-Q5103-FIXED_COST</x:f>
        <x:v>19714.82236872219</x:v>
      </x:c>
      <x:c r="S5103" s="139" t="str">
        <x:f>IF(AND(L5103&lt;=TOTAL_BED_CAP,N5103&lt;=TEMP_WORKER_CAP),"YES","NO")</x:f>
        <x:v>YES</x:v>
      </x:c>
      <x:c r="T5103" s="139" t="n">
        <x:f>IF(S5103="YES",R5103,-1E+99)</x:f>
        <x:v>19714.82236872219</x:v>
      </x:c>
    </x:row>
    <x:row r="5104">
      <x:c r="A5104" s="139"/>
      <x:c r="B5104" s="139"/>
      <x:c r="C5104" s="139"/>
      <x:c r="D5104" s="139"/>
      <x:c r="E5104" s="139"/>
      <x:c r="F5104" s="139"/>
      <x:c r="G5104" s="139"/>
      <x:c r="H5104" s="139"/>
      <x:c r="I5104" s="266" t="n">
        <x:f>INT((ROW()-ROW($I$46))/((CARROT_CAP+1)*(MESCLUN_CAP+1)))</x:f>
        <x:v>7</x:v>
      </x:c>
      <x:c r="J5104" s="266" t="n">
        <x:f>MOD(INT((ROW()-ROW($I$46))/(MESCLUN_CAP+1)),CARROT_CAP+1)</x:f>
        <x:v>16</x:v>
      </x:c>
      <x:c r="K5104" s="266" t="n">
        <x:f>MOD(ROW()-ROW($I$46),MESCLUN_CAP+1)</x:f>
        <x:v>5</x:v>
      </x:c>
      <x:c r="L5104" s="266" t="n">
        <x:f>SUM(I5104:K5104)</x:f>
        <x:v>28</x:v>
      </x:c>
      <x:c r="M5104" s="267" t="n">
        <x:f>I5104*TOMATO_HOURS*WEEKS*(1+TOMATO_DIM)^I5104+J5104*CARROT_HOURS*WEEKS*(1+CARROT_DIM)^J5104+K5104*MESCLUN_HOURS*WEEKS*(1+MESCLUN_DIM)^K5104</x:f>
        <x:v>2179.6729554828053</x:v>
      </x:c>
      <x:c r="N5104" s="267" t="n">
        <x:f>MAX(M5104-FARMER_HOURS,0)/TEMP_HOURS_PER_WORKER</x:f>
        <x:v>1.013661774640837</x:v>
      </x:c>
      <x:c r="O5104" s="268" t="n">
        <x:f>I5104*TOMATO_PRICE+J5104*CARROT_PRICE+K5104*MESCLUN_PRICE</x:f>
        <x:v>108604</x:v>
      </x:c>
      <x:c r="P5104" s="268" t="n">
        <x:f>I5104*TOMATO_FERTILIZER+J5104*CARROT_FERTILIZER+K5104*MESCLUN_FERTILIZER</x:f>
        <x:v>17600</x:v>
      </x:c>
      <x:c r="Q5104" s="268" t="n">
        <x:f>MIN(M5104,FARMER_HOURS)*FARMER_RATE+MAX(M5104-FARMER_HOURS,0)*TEMP_RATE</x:f>
        <x:v>50341.54436602093</x:v>
      </x:c>
      <x:c r="R5104" s="268" t="n">
        <x:f>O5104-P5104-Q5104-FIXED_COST</x:f>
        <x:v>20662.455633979072</x:v>
      </x:c>
      <x:c r="S5104" s="139" t="str">
        <x:f>IF(AND(L5104&lt;=TOTAL_BED_CAP,N5104&lt;=TEMP_WORKER_CAP),"YES","NO")</x:f>
        <x:v>YES</x:v>
      </x:c>
      <x:c r="T5104" s="139" t="n">
        <x:f>IF(S5104="YES",R5104,-1E+99)</x:f>
        <x:v>20662.455633979072</x:v>
      </x:c>
    </x:row>
    <x:row r="5105">
      <x:c r="A5105" s="139"/>
      <x:c r="B5105" s="139"/>
      <x:c r="C5105" s="139"/>
      <x:c r="D5105" s="139"/>
      <x:c r="E5105" s="139"/>
      <x:c r="F5105" s="139"/>
      <x:c r="G5105" s="139"/>
      <x:c r="H5105" s="139"/>
      <x:c r="I5105" s="266" t="n">
        <x:f>INT((ROW()-ROW($I$46))/((CARROT_CAP+1)*(MESCLUN_CAP+1)))</x:f>
        <x:v>7</x:v>
      </x:c>
      <x:c r="J5105" s="266" t="n">
        <x:f>MOD(INT((ROW()-ROW($I$46))/(MESCLUN_CAP+1)),CARROT_CAP+1)</x:f>
        <x:v>16</x:v>
      </x:c>
      <x:c r="K5105" s="266" t="n">
        <x:f>MOD(ROW()-ROW($I$46),MESCLUN_CAP+1)</x:f>
        <x:v>6</x:v>
      </x:c>
      <x:c r="L5105" s="266" t="n">
        <x:f>SUM(I5105:K5105)</x:f>
        <x:v>29</x:v>
      </x:c>
      <x:c r="M5105" s="267" t="n">
        <x:f>I5105*TOMATO_HOURS*WEEKS*(1+TOMATO_DIM)^I5105+J5105*CARROT_HOURS*WEEKS*(1+CARROT_DIM)^J5105+K5105*MESCLUN_HOURS*WEEKS*(1+MESCLUN_DIM)^K5105</x:f>
        <x:v>2231.1479296644384</x:v>
      </x:c>
      <x:c r="N5105" s="267" t="n">
        <x:f>MAX(M5105-FARMER_HOURS,0)/TEMP_HOURS_PER_WORKER</x:f>
        <x:v>1.0494082844891932</x:v>
      </x:c>
      <x:c r="O5105" s="268" t="n">
        <x:f>I5105*TOMATO_PRICE+J5105*CARROT_PRICE+K5105*MESCLUN_PRICE</x:f>
        <x:v>111304</x:v>
      </x:c>
      <x:c r="P5105" s="268" t="n">
        <x:f>I5105*TOMATO_FERTILIZER+J5105*CARROT_FERTILIZER+K5105*MESCLUN_FERTILIZER</x:f>
        <x:v>18480</x:v>
      </x:c>
      <x:c r="Q5105" s="268" t="n">
        <x:f>MIN(M5105,FARMER_HOURS)*FARMER_RATE+MAX(M5105-FARMER_HOURS,0)*TEMP_RATE</x:f>
        <x:v>51235.20711222984</x:v>
      </x:c>
      <x:c r="R5105" s="268" t="n">
        <x:f>O5105-P5105-Q5105-FIXED_COST</x:f>
        <x:v>21588.792887770163</x:v>
      </x:c>
      <x:c r="S5105" s="139" t="str">
        <x:f>IF(AND(L5105&lt;=TOTAL_BED_CAP,N5105&lt;=TEMP_WORKER_CAP),"YES","NO")</x:f>
        <x:v>YES</x:v>
      </x:c>
      <x:c r="T5105" s="139" t="n">
        <x:f>IF(S5105="YES",R5105,-1E+99)</x:f>
        <x:v>21588.792887770163</x:v>
      </x:c>
    </x:row>
    <x:row r="5106">
      <x:c r="A5106" s="139"/>
      <x:c r="B5106" s="139"/>
      <x:c r="C5106" s="139"/>
      <x:c r="D5106" s="139"/>
      <x:c r="E5106" s="139"/>
      <x:c r="F5106" s="139"/>
      <x:c r="G5106" s="139"/>
      <x:c r="H5106" s="139"/>
      <x:c r="I5106" s="266" t="n">
        <x:f>INT((ROW()-ROW($I$46))/((CARROT_CAP+1)*(MESCLUN_CAP+1)))</x:f>
        <x:v>7</x:v>
      </x:c>
      <x:c r="J5106" s="266" t="n">
        <x:f>MOD(INT((ROW()-ROW($I$46))/(MESCLUN_CAP+1)),CARROT_CAP+1)</x:f>
        <x:v>16</x:v>
      </x:c>
      <x:c r="K5106" s="266" t="n">
        <x:f>MOD(ROW()-ROW($I$46),MESCLUN_CAP+1)</x:f>
        <x:v>7</x:v>
      </x:c>
      <x:c r="L5106" s="266" t="n">
        <x:f>SUM(I5106:K5106)</x:f>
        <x:v>30</x:v>
      </x:c>
      <x:c r="M5106" s="267" t="n">
        <x:f>I5106*TOMATO_HOURS*WEEKS*(1+TOMATO_DIM)^I5106+J5106*CARROT_HOURS*WEEKS*(1+CARROT_DIM)^J5106+K5106*MESCLUN_HOURS*WEEKS*(1+MESCLUN_DIM)^K5106</x:f>
        <x:v>2283.872369062399</x:v>
      </x:c>
      <x:c r="N5106" s="267" t="n">
        <x:f>MAX(M5106-FARMER_HOURS,0)/TEMP_HOURS_PER_WORKER</x:f>
        <x:v>1.0860224785155548</x:v>
      </x:c>
      <x:c r="O5106" s="268" t="n">
        <x:f>I5106*TOMATO_PRICE+J5106*CARROT_PRICE+K5106*MESCLUN_PRICE</x:f>
        <x:v>114004</x:v>
      </x:c>
      <x:c r="P5106" s="268" t="n">
        <x:f>I5106*TOMATO_FERTILIZER+J5106*CARROT_FERTILIZER+K5106*MESCLUN_FERTILIZER</x:f>
        <x:v>19360</x:v>
      </x:c>
      <x:c r="Q5106" s="268" t="n">
        <x:f>MIN(M5106,FARMER_HOURS)*FARMER_RATE+MAX(M5106-FARMER_HOURS,0)*TEMP_RATE</x:f>
        <x:v>52150.56196288887</x:v>
      </x:c>
      <x:c r="R5106" s="268" t="n">
        <x:f>O5106-P5106-Q5106-FIXED_COST</x:f>
        <x:v>22493.438037111133</x:v>
      </x:c>
      <x:c r="S5106" s="139" t="str">
        <x:f>IF(AND(L5106&lt;=TOTAL_BED_CAP,N5106&lt;=TEMP_WORKER_CAP),"YES","NO")</x:f>
        <x:v>YES</x:v>
      </x:c>
      <x:c r="T5106" s="139" t="n">
        <x:f>IF(S5106="YES",R5106,-1E+99)</x:f>
        <x:v>22493.438037111133</x:v>
      </x:c>
    </x:row>
    <x:row r="5107">
      <x:c r="A5107" s="139"/>
      <x:c r="B5107" s="139"/>
      <x:c r="C5107" s="139"/>
      <x:c r="D5107" s="139"/>
      <x:c r="E5107" s="139"/>
      <x:c r="F5107" s="139"/>
      <x:c r="G5107" s="139"/>
      <x:c r="H5107" s="139"/>
      <x:c r="I5107" s="266" t="n">
        <x:f>INT((ROW()-ROW($I$46))/((CARROT_CAP+1)*(MESCLUN_CAP+1)))</x:f>
        <x:v>7</x:v>
      </x:c>
      <x:c r="J5107" s="266" t="n">
        <x:f>MOD(INT((ROW()-ROW($I$46))/(MESCLUN_CAP+1)),CARROT_CAP+1)</x:f>
        <x:v>16</x:v>
      </x:c>
      <x:c r="K5107" s="266" t="n">
        <x:f>MOD(ROW()-ROW($I$46),MESCLUN_CAP+1)</x:f>
        <x:v>8</x:v>
      </x:c>
      <x:c r="L5107" s="266" t="n">
        <x:f>SUM(I5107:K5107)</x:f>
        <x:v>31</x:v>
      </x:c>
      <x:c r="M5107" s="267" t="n">
        <x:f>I5107*TOMATO_HOURS*WEEKS*(1+TOMATO_DIM)^I5107+J5107*CARROT_HOURS*WEEKS*(1+CARROT_DIM)^J5107+K5107*MESCLUN_HOURS*WEEKS*(1+MESCLUN_DIM)^K5107</x:f>
        <x:v>2337.869467342379</x:v>
      </x:c>
      <x:c r="N5107" s="267" t="n">
        <x:f>MAX(M5107-FARMER_HOURS,0)/TEMP_HOURS_PER_WORKER</x:f>
        <x:v>1.1235204634322076</x:v>
      </x:c>
      <x:c r="O5107" s="268" t="n">
        <x:f>I5107*TOMATO_PRICE+J5107*CARROT_PRICE+K5107*MESCLUN_PRICE</x:f>
        <x:v>116704</x:v>
      </x:c>
      <x:c r="P5107" s="268" t="n">
        <x:f>I5107*TOMATO_FERTILIZER+J5107*CARROT_FERTILIZER+K5107*MESCLUN_FERTILIZER</x:f>
        <x:v>20240</x:v>
      </x:c>
      <x:c r="Q5107" s="268" t="n">
        <x:f>MIN(M5107,FARMER_HOURS)*FARMER_RATE+MAX(M5107-FARMER_HOURS,0)*TEMP_RATE</x:f>
        <x:v>53088.01158580519</x:v>
      </x:c>
      <x:c r="R5107" s="268" t="n">
        <x:f>O5107-P5107-Q5107-FIXED_COST</x:f>
        <x:v>23375.988414194813</x:v>
      </x:c>
      <x:c r="S5107" s="139" t="str">
        <x:f>IF(AND(L5107&lt;=TOTAL_BED_CAP,N5107&lt;=TEMP_WORKER_CAP),"YES","NO")</x:f>
        <x:v>YES</x:v>
      </x:c>
      <x:c r="T5107" s="139" t="n">
        <x:f>IF(S5107="YES",R5107,-1E+99)</x:f>
        <x:v>23375.988414194813</x:v>
      </x:c>
    </x:row>
    <x:row r="5108">
      <x:c r="A5108" s="139"/>
      <x:c r="B5108" s="139"/>
      <x:c r="C5108" s="139"/>
      <x:c r="D5108" s="139"/>
      <x:c r="E5108" s="139"/>
      <x:c r="F5108" s="139"/>
      <x:c r="G5108" s="139"/>
      <x:c r="H5108" s="139"/>
      <x:c r="I5108" s="266" t="n">
        <x:f>INT((ROW()-ROW($I$46))/((CARROT_CAP+1)*(MESCLUN_CAP+1)))</x:f>
        <x:v>7</x:v>
      </x:c>
      <x:c r="J5108" s="266" t="n">
        <x:f>MOD(INT((ROW()-ROW($I$46))/(MESCLUN_CAP+1)),CARROT_CAP+1)</x:f>
        <x:v>16</x:v>
      </x:c>
      <x:c r="K5108" s="266" t="n">
        <x:f>MOD(ROW()-ROW($I$46),MESCLUN_CAP+1)</x:f>
        <x:v>9</x:v>
      </x:c>
      <x:c r="L5108" s="266" t="n">
        <x:f>SUM(I5108:K5108)</x:f>
        <x:v>32</x:v>
      </x:c>
      <x:c r="M5108" s="267" t="n">
        <x:f>I5108*TOMATO_HOURS*WEEKS*(1+TOMATO_DIM)^I5108+J5108*CARROT_HOURS*WEEKS*(1+CARROT_DIM)^J5108+K5108*MESCLUN_HOURS*WEEKS*(1+MESCLUN_DIM)^K5108</x:f>
        <x:v>2393.1628027827733</x:v>
      </x:c>
      <x:c r="N5108" s="267" t="n">
        <x:f>MAX(M5108-FARMER_HOURS,0)/TEMP_HOURS_PER_WORKER</x:f>
        <x:v>1.1619186130435926</x:v>
      </x:c>
      <x:c r="O5108" s="268" t="n">
        <x:f>I5108*TOMATO_PRICE+J5108*CARROT_PRICE+K5108*MESCLUN_PRICE</x:f>
        <x:v>119404</x:v>
      </x:c>
      <x:c r="P5108" s="268" t="n">
        <x:f>I5108*TOMATO_FERTILIZER+J5108*CARROT_FERTILIZER+K5108*MESCLUN_FERTILIZER</x:f>
        <x:v>21120</x:v>
      </x:c>
      <x:c r="Q5108" s="268" t="n">
        <x:f>MIN(M5108,FARMER_HOURS)*FARMER_RATE+MAX(M5108-FARMER_HOURS,0)*TEMP_RATE</x:f>
        <x:v>54047.96532608981</x:v>
      </x:c>
      <x:c r="R5108" s="268" t="n">
        <x:f>O5108-P5108-Q5108-FIXED_COST</x:f>
        <x:v>24236.034673910188</x:v>
      </x:c>
      <x:c r="S5108" s="139" t="str">
        <x:f>IF(AND(L5108&lt;=TOTAL_BED_CAP,N5108&lt;=TEMP_WORKER_CAP),"YES","NO")</x:f>
        <x:v>YES</x:v>
      </x:c>
      <x:c r="T5108" s="139" t="n">
        <x:f>IF(S5108="YES",R5108,-1E+99)</x:f>
        <x:v>24236.034673910188</x:v>
      </x:c>
    </x:row>
    <x:row r="5109">
      <x:c r="A5109" s="139"/>
      <x:c r="B5109" s="139"/>
      <x:c r="C5109" s="139"/>
      <x:c r="D5109" s="139"/>
      <x:c r="E5109" s="139"/>
      <x:c r="F5109" s="139"/>
      <x:c r="G5109" s="139"/>
      <x:c r="H5109" s="139"/>
      <x:c r="I5109" s="266" t="n">
        <x:f>INT((ROW()-ROW($I$46))/((CARROT_CAP+1)*(MESCLUN_CAP+1)))</x:f>
        <x:v>7</x:v>
      </x:c>
      <x:c r="J5109" s="266" t="n">
        <x:f>MOD(INT((ROW()-ROW($I$46))/(MESCLUN_CAP+1)),CARROT_CAP+1)</x:f>
        <x:v>16</x:v>
      </x:c>
      <x:c r="K5109" s="266" t="n">
        <x:f>MOD(ROW()-ROW($I$46),MESCLUN_CAP+1)</x:f>
        <x:v>10</x:v>
      </x:c>
      <x:c r="L5109" s="266" t="n">
        <x:f>SUM(I5109:K5109)</x:f>
        <x:v>33</x:v>
      </x:c>
      <x:c r="M5109" s="267" t="n">
        <x:f>I5109*TOMATO_HOURS*WEEKS*(1+TOMATO_DIM)^I5109+J5109*CARROT_HOURS*WEEKS*(1+CARROT_DIM)^J5109+K5109*MESCLUN_HOURS*WEEKS*(1+MESCLUN_DIM)^K5109</x:f>
        <x:v>2449.776344265986</x:v>
      </x:c>
      <x:c r="N5109" s="267" t="n">
        <x:f>MAX(M5109-FARMER_HOURS,0)/TEMP_HOURS_PER_WORKER</x:f>
        <x:v>1.2012335724069347</x:v>
      </x:c>
      <x:c r="O5109" s="268" t="n">
        <x:f>I5109*TOMATO_PRICE+J5109*CARROT_PRICE+K5109*MESCLUN_PRICE</x:f>
        <x:v>122104</x:v>
      </x:c>
      <x:c r="P5109" s="268" t="n">
        <x:f>I5109*TOMATO_FERTILIZER+J5109*CARROT_FERTILIZER+K5109*MESCLUN_FERTILIZER</x:f>
        <x:v>22000</x:v>
      </x:c>
      <x:c r="Q5109" s="268" t="n">
        <x:f>MIN(M5109,FARMER_HOURS)*FARMER_RATE+MAX(M5109-FARMER_HOURS,0)*TEMP_RATE</x:f>
        <x:v>55030.83931017337</x:v>
      </x:c>
      <x:c r="R5109" s="268" t="n">
        <x:f>O5109-P5109-Q5109-FIXED_COST</x:f>
        <x:v>25073.160689826633</x:v>
      </x:c>
      <x:c r="S5109" s="139" t="str">
        <x:f>IF(AND(L5109&lt;=TOTAL_BED_CAP,N5109&lt;=TEMP_WORKER_CAP),"YES","NO")</x:f>
        <x:v>YES</x:v>
      </x:c>
      <x:c r="T5109" s="139" t="n">
        <x:f>IF(S5109="YES",R5109,-1E+99)</x:f>
        <x:v>25073.160689826633</x:v>
      </x:c>
    </x:row>
    <x:row r="5110">
      <x:c r="A5110" s="139"/>
      <x:c r="B5110" s="139"/>
      <x:c r="C5110" s="139"/>
      <x:c r="D5110" s="139"/>
      <x:c r="E5110" s="139"/>
      <x:c r="F5110" s="139"/>
      <x:c r="G5110" s="139"/>
      <x:c r="H5110" s="139"/>
      <x:c r="I5110" s="266" t="n">
        <x:f>INT((ROW()-ROW($I$46))/((CARROT_CAP+1)*(MESCLUN_CAP+1)))</x:f>
        <x:v>7</x:v>
      </x:c>
      <x:c r="J5110" s="266" t="n">
        <x:f>MOD(INT((ROW()-ROW($I$46))/(MESCLUN_CAP+1)),CARROT_CAP+1)</x:f>
        <x:v>16</x:v>
      </x:c>
      <x:c r="K5110" s="266" t="n">
        <x:f>MOD(ROW()-ROW($I$46),MESCLUN_CAP+1)</x:f>
        <x:v>11</x:v>
      </x:c>
      <x:c r="L5110" s="266" t="n">
        <x:f>SUM(I5110:K5110)</x:f>
        <x:v>34</x:v>
      </x:c>
      <x:c r="M5110" s="267" t="n">
        <x:f>I5110*TOMATO_HOURS*WEEKS*(1+TOMATO_DIM)^I5110+J5110*CARROT_HOURS*WEEKS*(1+CARROT_DIM)^J5110+K5110*MESCLUN_HOURS*WEEKS*(1+MESCLUN_DIM)^K5110</x:f>
        <x:v>2507.7344573594255</x:v>
      </x:c>
      <x:c r="N5110" s="267" t="n">
        <x:f>MAX(M5110-FARMER_HOURS,0)/TEMP_HOURS_PER_WORKER</x:f>
        <x:v>1.2414822620551567</x:v>
      </x:c>
      <x:c r="O5110" s="268" t="n">
        <x:f>I5110*TOMATO_PRICE+J5110*CARROT_PRICE+K5110*MESCLUN_PRICE</x:f>
        <x:v>124804</x:v>
      </x:c>
      <x:c r="P5110" s="268" t="n">
        <x:f>I5110*TOMATO_FERTILIZER+J5110*CARROT_FERTILIZER+K5110*MESCLUN_FERTILIZER</x:f>
        <x:v>22880</x:v>
      </x:c>
      <x:c r="Q5110" s="268" t="n">
        <x:f>MIN(M5110,FARMER_HOURS)*FARMER_RATE+MAX(M5110-FARMER_HOURS,0)*TEMP_RATE</x:f>
        <x:v>56037.05655137892</x:v>
      </x:c>
      <x:c r="R5110" s="268" t="n">
        <x:f>O5110-P5110-Q5110-FIXED_COST</x:f>
        <x:v>25886.94344862108</x:v>
      </x:c>
      <x:c r="S5110" s="139" t="str">
        <x:f>IF(AND(L5110&lt;=TOTAL_BED_CAP,N5110&lt;=TEMP_WORKER_CAP),"YES","NO")</x:f>
        <x:v>YES</x:v>
      </x:c>
      <x:c r="T5110" s="139" t="n">
        <x:f>IF(S5110="YES",R5110,-1E+99)</x:f>
        <x:v>25886.94344862108</x:v>
      </x:c>
    </x:row>
    <x:row r="5111">
      <x:c r="A5111" s="139"/>
      <x:c r="B5111" s="139"/>
      <x:c r="C5111" s="139"/>
      <x:c r="D5111" s="139"/>
      <x:c r="E5111" s="139"/>
      <x:c r="F5111" s="139"/>
      <x:c r="G5111" s="139"/>
      <x:c r="H5111" s="139"/>
      <x:c r="I5111" s="266" t="n">
        <x:f>INT((ROW()-ROW($I$46))/((CARROT_CAP+1)*(MESCLUN_CAP+1)))</x:f>
        <x:v>7</x:v>
      </x:c>
      <x:c r="J5111" s="266" t="n">
        <x:f>MOD(INT((ROW()-ROW($I$46))/(MESCLUN_CAP+1)),CARROT_CAP+1)</x:f>
        <x:v>16</x:v>
      </x:c>
      <x:c r="K5111" s="266" t="n">
        <x:f>MOD(ROW()-ROW($I$46),MESCLUN_CAP+1)</x:f>
        <x:v>12</x:v>
      </x:c>
      <x:c r="L5111" s="266" t="n">
        <x:f>SUM(I5111:K5111)</x:f>
        <x:v>35</x:v>
      </x:c>
      <x:c r="M5111" s="267" t="n">
        <x:f>I5111*TOMATO_HOURS*WEEKS*(1+TOMATO_DIM)^I5111+J5111*CARROT_HOURS*WEEKS*(1+CARROT_DIM)^J5111+K5111*MESCLUN_HOURS*WEEKS*(1+MESCLUN_DIM)^K5111</x:f>
        <x:v>2567.0619104874895</x:v>
      </x:c>
      <x:c r="N5111" s="267" t="n">
        <x:f>MAX(M5111-FARMER_HOURS,0)/TEMP_HOURS_PER_WORKER</x:f>
        <x:v>1.2826818822829789</x:v>
      </x:c>
      <x:c r="O5111" s="268" t="n">
        <x:f>I5111*TOMATO_PRICE+J5111*CARROT_PRICE+K5111*MESCLUN_PRICE</x:f>
        <x:v>127504</x:v>
      </x:c>
      <x:c r="P5111" s="268" t="n">
        <x:f>I5111*TOMATO_FERTILIZER+J5111*CARROT_FERTILIZER+K5111*MESCLUN_FERTILIZER</x:f>
        <x:v>23760</x:v>
      </x:c>
      <x:c r="Q5111" s="268" t="n">
        <x:f>MIN(M5111,FARMER_HOURS)*FARMER_RATE+MAX(M5111-FARMER_HOURS,0)*TEMP_RATE</x:f>
        <x:v>57067.047057074466</x:v>
      </x:c>
      <x:c r="R5111" s="268" t="n">
        <x:f>O5111-P5111-Q5111-FIXED_COST</x:f>
        <x:v>26676.952942925534</x:v>
      </x:c>
      <x:c r="S5111" s="139" t="str">
        <x:f>IF(AND(L5111&lt;=TOTAL_BED_CAP,N5111&lt;=TEMP_WORKER_CAP),"YES","NO")</x:f>
        <x:v>YES</x:v>
      </x:c>
      <x:c r="T5111" s="139" t="n">
        <x:f>IF(S5111="YES",R5111,-1E+99)</x:f>
        <x:v>26676.952942925534</x:v>
      </x:c>
    </x:row>
    <x:row r="5112">
      <x:c r="A5112" s="139"/>
      <x:c r="B5112" s="139"/>
      <x:c r="C5112" s="139"/>
      <x:c r="D5112" s="139"/>
      <x:c r="E5112" s="139"/>
      <x:c r="F5112" s="139"/>
      <x:c r="G5112" s="139"/>
      <x:c r="H5112" s="139"/>
      <x:c r="I5112" s="266" t="n">
        <x:f>INT((ROW()-ROW($I$46))/((CARROT_CAP+1)*(MESCLUN_CAP+1)))</x:f>
        <x:v>7</x:v>
      </x:c>
      <x:c r="J5112" s="266" t="n">
        <x:f>MOD(INT((ROW()-ROW($I$46))/(MESCLUN_CAP+1)),CARROT_CAP+1)</x:f>
        <x:v>16</x:v>
      </x:c>
      <x:c r="K5112" s="266" t="n">
        <x:f>MOD(ROW()-ROW($I$46),MESCLUN_CAP+1)</x:f>
        <x:v>13</x:v>
      </x:c>
      <x:c r="L5112" s="266" t="n">
        <x:f>SUM(I5112:K5112)</x:f>
        <x:v>36</x:v>
      </x:c>
      <x:c r="M5112" s="267" t="n">
        <x:f>I5112*TOMATO_HOURS*WEEKS*(1+TOMATO_DIM)^I5112+J5112*CARROT_HOURS*WEEKS*(1+CARROT_DIM)^J5112+K5112*MESCLUN_HOURS*WEEKS*(1+MESCLUN_DIM)^K5112</x:f>
        <x:v>2627.783881195874</x:v>
      </x:c>
      <x:c r="N5112" s="267" t="n">
        <x:f>MAX(M5112-FARMER_HOURS,0)/TEMP_HOURS_PER_WORKER</x:f>
        <x:v>1.3248499174971349</x:v>
      </x:c>
      <x:c r="O5112" s="268" t="n">
        <x:f>I5112*TOMATO_PRICE+J5112*CARROT_PRICE+K5112*MESCLUN_PRICE</x:f>
        <x:v>130204</x:v>
      </x:c>
      <x:c r="P5112" s="268" t="n">
        <x:f>I5112*TOMATO_FERTILIZER+J5112*CARROT_FERTILIZER+K5112*MESCLUN_FERTILIZER</x:f>
        <x:v>24640</x:v>
      </x:c>
      <x:c r="Q5112" s="268" t="n">
        <x:f>MIN(M5112,FARMER_HOURS)*FARMER_RATE+MAX(M5112-FARMER_HOURS,0)*TEMP_RATE</x:f>
        <x:v>58121.24793742837</x:v>
      </x:c>
      <x:c r="R5112" s="268" t="n">
        <x:f>O5112-P5112-Q5112-FIXED_COST</x:f>
        <x:v>27442.752062571628</x:v>
      </x:c>
      <x:c r="S5112" s="139" t="str">
        <x:f>IF(AND(L5112&lt;=TOTAL_BED_CAP,N5112&lt;=TEMP_WORKER_CAP),"YES","NO")</x:f>
        <x:v>YES</x:v>
      </x:c>
      <x:c r="T5112" s="139" t="n">
        <x:f>IF(S5112="YES",R5112,-1E+99)</x:f>
        <x:v>27442.752062571628</x:v>
      </x:c>
    </x:row>
    <x:row r="5113">
      <x:c r="A5113" s="139"/>
      <x:c r="B5113" s="139"/>
      <x:c r="C5113" s="139"/>
      <x:c r="D5113" s="139"/>
      <x:c r="E5113" s="139"/>
      <x:c r="F5113" s="139"/>
      <x:c r="G5113" s="139"/>
      <x:c r="H5113" s="139"/>
      <x:c r="I5113" s="266" t="n">
        <x:f>INT((ROW()-ROW($I$46))/((CARROT_CAP+1)*(MESCLUN_CAP+1)))</x:f>
        <x:v>7</x:v>
      </x:c>
      <x:c r="J5113" s="266" t="n">
        <x:f>MOD(INT((ROW()-ROW($I$46))/(MESCLUN_CAP+1)),CARROT_CAP+1)</x:f>
        <x:v>16</x:v>
      </x:c>
      <x:c r="K5113" s="266" t="n">
        <x:f>MOD(ROW()-ROW($I$46),MESCLUN_CAP+1)</x:f>
        <x:v>14</x:v>
      </x:c>
      <x:c r="L5113" s="266" t="n">
        <x:f>SUM(I5113:K5113)</x:f>
        <x:v>37</x:v>
      </x:c>
      <x:c r="M5113" s="267" t="n">
        <x:f>I5113*TOMATO_HOURS*WEEKS*(1+TOMATO_DIM)^I5113+J5113*CARROT_HOURS*WEEKS*(1+CARROT_DIM)^J5113+K5113*MESCLUN_HOURS*WEEKS*(1+MESCLUN_DIM)^K5113</x:f>
        <x:v>2689.925962509535</x:v>
      </x:c>
      <x:c r="N5113" s="267" t="n">
        <x:f>MAX(M5113-FARMER_HOURS,0)/TEMP_HOURS_PER_WORKER</x:f>
        <x:v>1.3680041406316217</x:v>
      </x:c>
      <x:c r="O5113" s="268" t="n">
        <x:f>I5113*TOMATO_PRICE+J5113*CARROT_PRICE+K5113*MESCLUN_PRICE</x:f>
        <x:v>132904</x:v>
      </x:c>
      <x:c r="P5113" s="268" t="n">
        <x:f>I5113*TOMATO_FERTILIZER+J5113*CARROT_FERTILIZER+K5113*MESCLUN_FERTILIZER</x:f>
        <x:v>25520</x:v>
      </x:c>
      <x:c r="Q5113" s="268" t="n">
        <x:f>MIN(M5113,FARMER_HOURS)*FARMER_RATE+MAX(M5113-FARMER_HOURS,0)*TEMP_RATE</x:f>
        <x:v>59200.10351579054</x:v>
      </x:c>
      <x:c r="R5113" s="268" t="n">
        <x:f>O5113-P5113-Q5113-FIXED_COST</x:f>
        <x:v>28183.896484209457</x:v>
      </x:c>
      <x:c r="S5113" s="139" t="str">
        <x:f>IF(AND(L5113&lt;=TOTAL_BED_CAP,N5113&lt;=TEMP_WORKER_CAP),"YES","NO")</x:f>
        <x:v>YES</x:v>
      </x:c>
      <x:c r="T5113" s="139" t="n">
        <x:f>IF(S5113="YES",R5113,-1E+99)</x:f>
        <x:v>28183.896484209457</x:v>
      </x:c>
    </x:row>
    <x:row r="5114">
      <x:c r="A5114" s="139"/>
      <x:c r="B5114" s="139"/>
      <x:c r="C5114" s="139"/>
      <x:c r="D5114" s="139"/>
      <x:c r="E5114" s="139"/>
      <x:c r="F5114" s="139"/>
      <x:c r="G5114" s="139"/>
      <x:c r="H5114" s="139"/>
      <x:c r="I5114" s="266" t="n">
        <x:f>INT((ROW()-ROW($I$46))/((CARROT_CAP+1)*(MESCLUN_CAP+1)))</x:f>
        <x:v>7</x:v>
      </x:c>
      <x:c r="J5114" s="266" t="n">
        <x:f>MOD(INT((ROW()-ROW($I$46))/(MESCLUN_CAP+1)),CARROT_CAP+1)</x:f>
        <x:v>16</x:v>
      </x:c>
      <x:c r="K5114" s="266" t="n">
        <x:f>MOD(ROW()-ROW($I$46),MESCLUN_CAP+1)</x:f>
        <x:v>15</x:v>
      </x:c>
      <x:c r="L5114" s="266" t="n">
        <x:f>SUM(I5114:K5114)</x:f>
        <x:v>38</x:v>
      </x:c>
      <x:c r="M5114" s="267" t="n">
        <x:f>I5114*TOMATO_HOURS*WEEKS*(1+TOMATO_DIM)^I5114+J5114*CARROT_HOURS*WEEKS*(1+CARROT_DIM)^J5114+K5114*MESCLUN_HOURS*WEEKS*(1+MESCLUN_DIM)^K5114</x:f>
        <x:v>2753.5141693856813</x:v>
      </x:c>
      <x:c r="N5114" s="267" t="n">
        <x:f>MAX(M5114-FARMER_HOURS,0)/TEMP_HOURS_PER_WORKER</x:f>
        <x:v>1.4121626176289452</x:v>
      </x:c>
      <x:c r="O5114" s="268" t="n">
        <x:f>I5114*TOMATO_PRICE+J5114*CARROT_PRICE+K5114*MESCLUN_PRICE</x:f>
        <x:v>135604</x:v>
      </x:c>
      <x:c r="P5114" s="268" t="n">
        <x:f>I5114*TOMATO_FERTILIZER+J5114*CARROT_FERTILIZER+K5114*MESCLUN_FERTILIZER</x:f>
        <x:v>26400</x:v>
      </x:c>
      <x:c r="Q5114" s="268" t="n">
        <x:f>MIN(M5114,FARMER_HOURS)*FARMER_RATE+MAX(M5114-FARMER_HOURS,0)*TEMP_RATE</x:f>
        <x:v>60304.06544072363</x:v>
      </x:c>
      <x:c r="R5114" s="268" t="n">
        <x:f>O5114-P5114-Q5114-FIXED_COST</x:f>
        <x:v>28899.93455927637</x:v>
      </x:c>
      <x:c r="S5114" s="139" t="str">
        <x:f>IF(AND(L5114&lt;=TOTAL_BED_CAP,N5114&lt;=TEMP_WORKER_CAP),"YES","NO")</x:f>
        <x:v>YES</x:v>
      </x:c>
      <x:c r="T5114" s="139" t="n">
        <x:f>IF(S5114="YES",R5114,-1E+99)</x:f>
        <x:v>28899.93455927637</x:v>
      </x:c>
    </x:row>
    <x:row r="5115">
      <x:c r="A5115" s="139"/>
      <x:c r="B5115" s="139"/>
      <x:c r="C5115" s="139"/>
      <x:c r="D5115" s="139"/>
      <x:c r="E5115" s="139"/>
      <x:c r="F5115" s="139"/>
      <x:c r="G5115" s="139"/>
      <x:c r="H5115" s="139"/>
      <x:c r="I5115" s="266" t="n">
        <x:f>INT((ROW()-ROW($I$46))/((CARROT_CAP+1)*(MESCLUN_CAP+1)))</x:f>
        <x:v>7</x:v>
      </x:c>
      <x:c r="J5115" s="266" t="n">
        <x:f>MOD(INT((ROW()-ROW($I$46))/(MESCLUN_CAP+1)),CARROT_CAP+1)</x:f>
        <x:v>16</x:v>
      </x:c>
      <x:c r="K5115" s="266" t="n">
        <x:f>MOD(ROW()-ROW($I$46),MESCLUN_CAP+1)</x:f>
        <x:v>16</x:v>
      </x:c>
      <x:c r="L5115" s="266" t="n">
        <x:f>SUM(I5115:K5115)</x:f>
        <x:v>39</x:v>
      </x:c>
      <x:c r="M5115" s="267" t="n">
        <x:f>I5115*TOMATO_HOURS*WEEKS*(1+TOMATO_DIM)^I5115+J5115*CARROT_HOURS*WEEKS*(1+CARROT_DIM)^J5115+K5115*MESCLUN_HOURS*WEEKS*(1+MESCLUN_DIM)^K5115</x:f>
        <x:v>2818.5749452631703</x:v>
      </x:c>
      <x:c r="N5115" s="267" t="n">
        <x:f>MAX(M5115-FARMER_HOURS,0)/TEMP_HOURS_PER_WORKER</x:f>
        <x:v>1.4573437119883128</x:v>
      </x:c>
      <x:c r="O5115" s="268" t="n">
        <x:f>I5115*TOMATO_PRICE+J5115*CARROT_PRICE+K5115*MESCLUN_PRICE</x:f>
        <x:v>138304</x:v>
      </x:c>
      <x:c r="P5115" s="268" t="n">
        <x:f>I5115*TOMATO_FERTILIZER+J5115*CARROT_FERTILIZER+K5115*MESCLUN_FERTILIZER</x:f>
        <x:v>27280</x:v>
      </x:c>
      <x:c r="Q5115" s="268" t="n">
        <x:f>MIN(M5115,FARMER_HOURS)*FARMER_RATE+MAX(M5115-FARMER_HOURS,0)*TEMP_RATE</x:f>
        <x:v>61433.59279970782</x:v>
      </x:c>
      <x:c r="R5115" s="268" t="n">
        <x:f>O5115-P5115-Q5115-FIXED_COST</x:f>
        <x:v>29590.407200292182</x:v>
      </x:c>
      <x:c r="S5115" s="139" t="str">
        <x:f>IF(AND(L5115&lt;=TOTAL_BED_CAP,N5115&lt;=TEMP_WORKER_CAP),"YES","NO")</x:f>
        <x:v>YES</x:v>
      </x:c>
      <x:c r="T5115" s="139" t="n">
        <x:f>IF(S5115="YES",R5115,-1E+99)</x:f>
        <x:v>29590.407200292182</x:v>
      </x:c>
    </x:row>
    <x:row r="5116">
      <x:c r="A5116" s="139"/>
      <x:c r="B5116" s="139"/>
      <x:c r="C5116" s="139"/>
      <x:c r="D5116" s="139"/>
      <x:c r="E5116" s="139"/>
      <x:c r="F5116" s="139"/>
      <x:c r="G5116" s="139"/>
      <x:c r="H5116" s="139"/>
      <x:c r="I5116" s="266" t="n">
        <x:f>INT((ROW()-ROW($I$46))/((CARROT_CAP+1)*(MESCLUN_CAP+1)))</x:f>
        <x:v>7</x:v>
      </x:c>
      <x:c r="J5116" s="266" t="n">
        <x:f>MOD(INT((ROW()-ROW($I$46))/(MESCLUN_CAP+1)),CARROT_CAP+1)</x:f>
        <x:v>16</x:v>
      </x:c>
      <x:c r="K5116" s="266" t="n">
        <x:f>MOD(ROW()-ROW($I$46),MESCLUN_CAP+1)</x:f>
        <x:v>17</x:v>
      </x:c>
      <x:c r="L5116" s="266" t="n">
        <x:f>SUM(I5116:K5116)</x:f>
        <x:v>40</x:v>
      </x:c>
      <x:c r="M5116" s="267" t="n">
        <x:f>I5116*TOMATO_HOURS*WEEKS*(1+TOMATO_DIM)^I5116+J5116*CARROT_HOURS*WEEKS*(1+CARROT_DIM)^J5116+K5116*MESCLUN_HOURS*WEEKS*(1+MESCLUN_DIM)^K5116</x:f>
        <x:v>2885.1351687097103</x:v>
      </x:c>
      <x:c r="N5116" s="267" t="n">
        <x:f>MAX(M5116-FARMER_HOURS,0)/TEMP_HOURS_PER_WORKER</x:f>
        <x:v>1.5035660893817433</x:v>
      </x:c>
      <x:c r="O5116" s="268" t="n">
        <x:f>I5116*TOMATO_PRICE+J5116*CARROT_PRICE+K5116*MESCLUN_PRICE</x:f>
        <x:v>141004</x:v>
      </x:c>
      <x:c r="P5116" s="268" t="n">
        <x:f>I5116*TOMATO_FERTILIZER+J5116*CARROT_FERTILIZER+K5116*MESCLUN_FERTILIZER</x:f>
        <x:v>28160</x:v>
      </x:c>
      <x:c r="Q5116" s="268" t="n">
        <x:f>MIN(M5116,FARMER_HOURS)*FARMER_RATE+MAX(M5116-FARMER_HOURS,0)*TEMP_RATE</x:f>
        <x:v>62589.15223454358</x:v>
      </x:c>
      <x:c r="R5116" s="268" t="n">
        <x:f>O5116-P5116-Q5116-FIXED_COST</x:f>
        <x:v>30254.84776545642</x:v>
      </x:c>
      <x:c r="S5116" s="139" t="str">
        <x:f>IF(AND(L5116&lt;=TOTAL_BED_CAP,N5116&lt;=TEMP_WORKER_CAP),"YES","NO")</x:f>
        <x:v>YES</x:v>
      </x:c>
      <x:c r="T5116" s="139" t="n">
        <x:f>IF(S5116="YES",R5116,-1E+99)</x:f>
        <x:v>30254.84776545642</x:v>
      </x:c>
    </x:row>
    <x:row r="5117">
      <x:c r="A5117" s="139"/>
      <x:c r="B5117" s="139"/>
      <x:c r="C5117" s="139"/>
      <x:c r="D5117" s="139"/>
      <x:c r="E5117" s="139"/>
      <x:c r="F5117" s="139"/>
      <x:c r="G5117" s="139"/>
      <x:c r="H5117" s="139"/>
      <x:c r="I5117" s="266" t="n">
        <x:f>INT((ROW()-ROW($I$46))/((CARROT_CAP+1)*(MESCLUN_CAP+1)))</x:f>
        <x:v>7</x:v>
      </x:c>
      <x:c r="J5117" s="266" t="n">
        <x:f>MOD(INT((ROW()-ROW($I$46))/(MESCLUN_CAP+1)),CARROT_CAP+1)</x:f>
        <x:v>16</x:v>
      </x:c>
      <x:c r="K5117" s="266" t="n">
        <x:f>MOD(ROW()-ROW($I$46),MESCLUN_CAP+1)</x:f>
        <x:v>18</x:v>
      </x:c>
      <x:c r="L5117" s="266" t="n">
        <x:f>SUM(I5117:K5117)</x:f>
        <x:v>41</x:v>
      </x:c>
      <x:c r="M5117" s="267" t="n">
        <x:f>I5117*TOMATO_HOURS*WEEKS*(1+TOMATO_DIM)^I5117+J5117*CARROT_HOURS*WEEKS*(1+CARROT_DIM)^J5117+K5117*MESCLUN_HOURS*WEEKS*(1+MESCLUN_DIM)^K5117</x:f>
        <x:v>2953.2221601682977</x:v>
      </x:c>
      <x:c r="N5117" s="267" t="n">
        <x:f>MAX(M5117-FARMER_HOURS,0)/TEMP_HOURS_PER_WORKER</x:f>
        <x:v>1.5508487223390957</x:v>
      </x:c>
      <x:c r="O5117" s="268" t="n">
        <x:f>I5117*TOMATO_PRICE+J5117*CARROT_PRICE+K5117*MESCLUN_PRICE</x:f>
        <x:v>143704</x:v>
      </x:c>
      <x:c r="P5117" s="268" t="n">
        <x:f>I5117*TOMATO_FERTILIZER+J5117*CARROT_FERTILIZER+K5117*MESCLUN_FERTILIZER</x:f>
        <x:v>29040</x:v>
      </x:c>
      <x:c r="Q5117" s="268" t="n">
        <x:f>MIN(M5117,FARMER_HOURS)*FARMER_RATE+MAX(M5117-FARMER_HOURS,0)*TEMP_RATE</x:f>
        <x:v>63771.21805847739</x:v>
      </x:c>
      <x:c r="R5117" s="268" t="n">
        <x:f>O5117-P5117-Q5117-FIXED_COST</x:f>
        <x:v>30892.78194152261</x:v>
      </x:c>
      <x:c r="S5117" s="139" t="str">
        <x:f>IF(AND(L5117&lt;=TOTAL_BED_CAP,N5117&lt;=TEMP_WORKER_CAP),"YES","NO")</x:f>
        <x:v>YES</x:v>
      </x:c>
      <x:c r="T5117" s="139" t="n">
        <x:f>IF(S5117="YES",R5117,-1E+99)</x:f>
        <x:v>30892.78194152261</x:v>
      </x:c>
    </x:row>
    <x:row r="5118">
      <x:c r="A5118" s="139"/>
      <x:c r="B5118" s="139"/>
      <x:c r="C5118" s="139"/>
      <x:c r="D5118" s="139"/>
      <x:c r="E5118" s="139"/>
      <x:c r="F5118" s="139"/>
      <x:c r="G5118" s="139"/>
      <x:c r="H5118" s="139"/>
      <x:c r="I5118" s="266" t="n">
        <x:f>INT((ROW()-ROW($I$46))/((CARROT_CAP+1)*(MESCLUN_CAP+1)))</x:f>
        <x:v>7</x:v>
      </x:c>
      <x:c r="J5118" s="266" t="n">
        <x:f>MOD(INT((ROW()-ROW($I$46))/(MESCLUN_CAP+1)),CARROT_CAP+1)</x:f>
        <x:v>16</x:v>
      </x:c>
      <x:c r="K5118" s="266" t="n">
        <x:f>MOD(ROW()-ROW($I$46),MESCLUN_CAP+1)</x:f>
        <x:v>19</x:v>
      </x:c>
      <x:c r="L5118" s="266" t="n">
        <x:f>SUM(I5118:K5118)</x:f>
        <x:v>42</x:v>
      </x:c>
      <x:c r="M5118" s="267" t="n">
        <x:f>I5118*TOMATO_HOURS*WEEKS*(1+TOMATO_DIM)^I5118+J5118*CARROT_HOURS*WEEKS*(1+CARROT_DIM)^J5118+K5118*MESCLUN_HOURS*WEEKS*(1+MESCLUN_DIM)^K5118</x:f>
        <x:v>3022.8636888043197</x:v>
      </x:c>
      <x:c r="N5118" s="267" t="n">
        <x:f>MAX(M5118-FARMER_HOURS,0)/TEMP_HOURS_PER_WORKER</x:f>
        <x:v>1.5992108950029997</x:v>
      </x:c>
      <x:c r="O5118" s="268" t="n">
        <x:f>I5118*TOMATO_PRICE+J5118*CARROT_PRICE+K5118*MESCLUN_PRICE</x:f>
        <x:v>146404</x:v>
      </x:c>
      <x:c r="P5118" s="268" t="n">
        <x:f>I5118*TOMATO_FERTILIZER+J5118*CARROT_FERTILIZER+K5118*MESCLUN_FERTILIZER</x:f>
        <x:v>29920</x:v>
      </x:c>
      <x:c r="Q5118" s="268" t="n">
        <x:f>MIN(M5118,FARMER_HOURS)*FARMER_RATE+MAX(M5118-FARMER_HOURS,0)*TEMP_RATE</x:f>
        <x:v>64980.272375074994</x:v>
      </x:c>
      <x:c r="R5118" s="268" t="n">
        <x:f>O5118-P5118-Q5118-FIXED_COST</x:f>
        <x:v>31503.727624925006</x:v>
      </x:c>
      <x:c r="S5118" s="139" t="str">
        <x:f>IF(AND(L5118&lt;=TOTAL_BED_CAP,N5118&lt;=TEMP_WORKER_CAP),"YES","NO")</x:f>
        <x:v>YES</x:v>
      </x:c>
      <x:c r="T5118" s="139" t="n">
        <x:f>IF(S5118="YES",R5118,-1E+99)</x:f>
        <x:v>31503.727624925006</x:v>
      </x:c>
    </x:row>
    <x:row r="5119">
      <x:c r="A5119" s="139"/>
      <x:c r="B5119" s="139"/>
      <x:c r="C5119" s="139"/>
      <x:c r="D5119" s="139"/>
      <x:c r="E5119" s="139"/>
      <x:c r="F5119" s="139"/>
      <x:c r="G5119" s="139"/>
      <x:c r="H5119" s="139"/>
      <x:c r="I5119" s="266" t="n">
        <x:f>INT((ROW()-ROW($I$46))/((CARROT_CAP+1)*(MESCLUN_CAP+1)))</x:f>
        <x:v>7</x:v>
      </x:c>
      <x:c r="J5119" s="266" t="n">
        <x:f>MOD(INT((ROW()-ROW($I$46))/(MESCLUN_CAP+1)),CARROT_CAP+1)</x:f>
        <x:v>16</x:v>
      </x:c>
      <x:c r="K5119" s="266" t="n">
        <x:f>MOD(ROW()-ROW($I$46),MESCLUN_CAP+1)</x:f>
        <x:v>20</x:v>
      </x:c>
      <x:c r="L5119" s="266" t="n">
        <x:f>SUM(I5119:K5119)</x:f>
        <x:v>43</x:v>
      </x:c>
      <x:c r="M5119" s="267" t="n">
        <x:f>I5119*TOMATO_HOURS*WEEKS*(1+TOMATO_DIM)^I5119+J5119*CARROT_HOURS*WEEKS*(1+CARROT_DIM)^J5119+K5119*MESCLUN_HOURS*WEEKS*(1+MESCLUN_DIM)^K5119</x:f>
        <x:v>3094.0879794547964</x:v>
      </x:c>
      <x:c r="N5119" s="267" t="n">
        <x:f>MAX(M5119-FARMER_HOURS,0)/TEMP_HOURS_PER_WORKER</x:f>
        <x:v>1.6486722079547198</x:v>
      </x:c>
      <x:c r="O5119" s="268" t="n">
        <x:f>I5119*TOMATO_PRICE+J5119*CARROT_PRICE+K5119*MESCLUN_PRICE</x:f>
        <x:v>149104</x:v>
      </x:c>
      <x:c r="P5119" s="268" t="n">
        <x:f>I5119*TOMATO_FERTILIZER+J5119*CARROT_FERTILIZER+K5119*MESCLUN_FERTILIZER</x:f>
        <x:v>30800</x:v>
      </x:c>
      <x:c r="Q5119" s="268" t="n">
        <x:f>MIN(M5119,FARMER_HOURS)*FARMER_RATE+MAX(M5119-FARMER_HOURS,0)*TEMP_RATE</x:f>
        <x:v>66216.805198868</x:v>
      </x:c>
      <x:c r="R5119" s="268" t="n">
        <x:f>O5119-P5119-Q5119-FIXED_COST</x:f>
        <x:v>32087.194801132006</x:v>
      </x:c>
      <x:c r="S5119" s="139" t="str">
        <x:f>IF(AND(L5119&lt;=TOTAL_BED_CAP,N5119&lt;=TEMP_WORKER_CAP),"YES","NO")</x:f>
        <x:v>YES</x:v>
      </x:c>
      <x:c r="T5119" s="139" t="n">
        <x:f>IF(S5119="YES",R5119,-1E+99)</x:f>
        <x:v>32087.194801132006</x:v>
      </x:c>
    </x:row>
    <x:row r="5120">
      <x:c r="A5120" s="139"/>
      <x:c r="B5120" s="139"/>
      <x:c r="C5120" s="139"/>
      <x:c r="D5120" s="139"/>
      <x:c r="E5120" s="139"/>
      <x:c r="F5120" s="139"/>
      <x:c r="G5120" s="139"/>
      <x:c r="H5120" s="139"/>
      <x:c r="I5120" s="266" t="n">
        <x:f>INT((ROW()-ROW($I$46))/((CARROT_CAP+1)*(MESCLUN_CAP+1)))</x:f>
        <x:v>7</x:v>
      </x:c>
      <x:c r="J5120" s="266" t="n">
        <x:f>MOD(INT((ROW()-ROW($I$46))/(MESCLUN_CAP+1)),CARROT_CAP+1)</x:f>
        <x:v>16</x:v>
      </x:c>
      <x:c r="K5120" s="266" t="n">
        <x:f>MOD(ROW()-ROW($I$46),MESCLUN_CAP+1)</x:f>
        <x:v>21</x:v>
      </x:c>
      <x:c r="L5120" s="266" t="n">
        <x:f>SUM(I5120:K5120)</x:f>
        <x:v>44</x:v>
      </x:c>
      <x:c r="M5120" s="267" t="n">
        <x:f>I5120*TOMATO_HOURS*WEEKS*(1+TOMATO_DIM)^I5120+J5120*CARROT_HOURS*WEEKS*(1+CARROT_DIM)^J5120+K5120*MESCLUN_HOURS*WEEKS*(1+MESCLUN_DIM)^K5120</x:f>
        <x:v>3166.9237196812405</x:v>
      </x:c>
      <x:c r="N5120" s="267" t="n">
        <x:f>MAX(M5120-FARMER_HOURS,0)/TEMP_HOURS_PER_WORKER</x:f>
        <x:v>1.6992525831119727</x:v>
      </x:c>
      <x:c r="O5120" s="268" t="n">
        <x:f>I5120*TOMATO_PRICE+J5120*CARROT_PRICE+K5120*MESCLUN_PRICE</x:f>
        <x:v>151804</x:v>
      </x:c>
      <x:c r="P5120" s="268" t="n">
        <x:f>I5120*TOMATO_FERTILIZER+J5120*CARROT_FERTILIZER+K5120*MESCLUN_FERTILIZER</x:f>
        <x:v>31680</x:v>
      </x:c>
      <x:c r="Q5120" s="268" t="n">
        <x:f>MIN(M5120,FARMER_HOURS)*FARMER_RATE+MAX(M5120-FARMER_HOURS,0)*TEMP_RATE</x:f>
        <x:v>67481.31457779932</x:v>
      </x:c>
      <x:c r="R5120" s="268" t="n">
        <x:f>O5120-P5120-Q5120-FIXED_COST</x:f>
        <x:v>32642.68542220068</x:v>
      </x:c>
      <x:c r="S5120" s="139" t="str">
        <x:f>IF(AND(L5120&lt;=TOTAL_BED_CAP,N5120&lt;=TEMP_WORKER_CAP),"YES","NO")</x:f>
        <x:v>YES</x:v>
      </x:c>
      <x:c r="T5120" s="139" t="n">
        <x:f>IF(S5120="YES",R5120,-1E+99)</x:f>
        <x:v>32642.68542220068</x:v>
      </x:c>
    </x:row>
    <x:row r="5121">
      <x:c r="A5121" s="139"/>
      <x:c r="B5121" s="139"/>
      <x:c r="C5121" s="139"/>
      <x:c r="D5121" s="139"/>
      <x:c r="E5121" s="139"/>
      <x:c r="F5121" s="139"/>
      <x:c r="G5121" s="139"/>
      <x:c r="H5121" s="139"/>
      <x:c r="I5121" s="266" t="n">
        <x:f>INT((ROW()-ROW($I$46))/((CARROT_CAP+1)*(MESCLUN_CAP+1)))</x:f>
        <x:v>7</x:v>
      </x:c>
      <x:c r="J5121" s="266" t="n">
        <x:f>MOD(INT((ROW()-ROW($I$46))/(MESCLUN_CAP+1)),CARROT_CAP+1)</x:f>
        <x:v>16</x:v>
      </x:c>
      <x:c r="K5121" s="266" t="n">
        <x:f>MOD(ROW()-ROW($I$46),MESCLUN_CAP+1)</x:f>
        <x:v>22</x:v>
      </x:c>
      <x:c r="L5121" s="266" t="n">
        <x:f>SUM(I5121:K5121)</x:f>
        <x:v>45</x:v>
      </x:c>
      <x:c r="M5121" s="267" t="n">
        <x:f>I5121*TOMATO_HOURS*WEEKS*(1+TOMATO_DIM)^I5121+J5121*CARROT_HOURS*WEEKS*(1+CARROT_DIM)^J5121+K5121*MESCLUN_HOURS*WEEKS*(1+MESCLUN_DIM)^K5121</x:f>
        <x:v>3241.4000669276365</x:v>
      </x:c>
      <x:c r="N5121" s="267" t="n">
        <x:f>MAX(M5121-FARMER_HOURS,0)/TEMP_HOURS_PER_WORKER</x:f>
        <x:v>1.7509722686997475</x:v>
      </x:c>
      <x:c r="O5121" s="268" t="n">
        <x:f>I5121*TOMATO_PRICE+J5121*CARROT_PRICE+K5121*MESCLUN_PRICE</x:f>
        <x:v>154504</x:v>
      </x:c>
      <x:c r="P5121" s="268" t="n">
        <x:f>I5121*TOMATO_FERTILIZER+J5121*CARROT_FERTILIZER+K5121*MESCLUN_FERTILIZER</x:f>
        <x:v>32560</x:v>
      </x:c>
      <x:c r="Q5121" s="268" t="n">
        <x:f>MIN(M5121,FARMER_HOURS)*FARMER_RATE+MAX(M5121-FARMER_HOURS,0)*TEMP_RATE</x:f>
        <x:v>68774.30671749369</x:v>
      </x:c>
      <x:c r="R5121" s="268" t="n">
        <x:f>O5121-P5121-Q5121-FIXED_COST</x:f>
        <x:v>33169.69328250631</x:v>
      </x:c>
      <x:c r="S5121" s="139" t="str">
        <x:f>IF(AND(L5121&lt;=TOTAL_BED_CAP,N5121&lt;=TEMP_WORKER_CAP),"YES","NO")</x:f>
        <x:v>YES</x:v>
      </x:c>
      <x:c r="T5121" s="139" t="n">
        <x:f>IF(S5121="YES",R5121,-1E+99)</x:f>
        <x:v>33169.69328250631</x:v>
      </x:c>
    </x:row>
    <x:row r="5122">
      <x:c r="A5122" s="139"/>
      <x:c r="B5122" s="139"/>
      <x:c r="C5122" s="139"/>
      <x:c r="D5122" s="139"/>
      <x:c r="E5122" s="139"/>
      <x:c r="F5122" s="139"/>
      <x:c r="G5122" s="139"/>
      <x:c r="H5122" s="139"/>
      <x:c r="I5122" s="266" t="n">
        <x:f>INT((ROW()-ROW($I$46))/((CARROT_CAP+1)*(MESCLUN_CAP+1)))</x:f>
        <x:v>7</x:v>
      </x:c>
      <x:c r="J5122" s="266" t="n">
        <x:f>MOD(INT((ROW()-ROW($I$46))/(MESCLUN_CAP+1)),CARROT_CAP+1)</x:f>
        <x:v>16</x:v>
      </x:c>
      <x:c r="K5122" s="266" t="n">
        <x:f>MOD(ROW()-ROW($I$46),MESCLUN_CAP+1)</x:f>
        <x:v>23</x:v>
      </x:c>
      <x:c r="L5122" s="266" t="n">
        <x:f>SUM(I5122:K5122)</x:f>
        <x:v>46</x:v>
      </x:c>
      <x:c r="M5122" s="267" t="n">
        <x:f>I5122*TOMATO_HOURS*WEEKS*(1+TOMATO_DIM)^I5122+J5122*CARROT_HOURS*WEEKS*(1+CARROT_DIM)^J5122+K5122*MESCLUN_HOURS*WEEKS*(1+MESCLUN_DIM)^K5122</x:f>
        <x:v>3317.546655785073</x:v>
      </x:c>
      <x:c r="N5122" s="267" t="n">
        <x:f>MAX(M5122-FARMER_HOURS,0)/TEMP_HOURS_PER_WORKER</x:f>
        <x:v>1.8038518442951896</x:v>
      </x:c>
      <x:c r="O5122" s="268" t="n">
        <x:f>I5122*TOMATO_PRICE+J5122*CARROT_PRICE+K5122*MESCLUN_PRICE</x:f>
        <x:v>157204</x:v>
      </x:c>
      <x:c r="P5122" s="268" t="n">
        <x:f>I5122*TOMATO_FERTILIZER+J5122*CARROT_FERTILIZER+K5122*MESCLUN_FERTILIZER</x:f>
        <x:v>33440</x:v>
      </x:c>
      <x:c r="Q5122" s="268" t="n">
        <x:f>MIN(M5122,FARMER_HOURS)*FARMER_RATE+MAX(M5122-FARMER_HOURS,0)*TEMP_RATE</x:f>
        <x:v>70096.29610737975</x:v>
      </x:c>
      <x:c r="R5122" s="268" t="n">
        <x:f>O5122-P5122-Q5122-FIXED_COST</x:f>
        <x:v>33667.70389262025</x:v>
      </x:c>
      <x:c r="S5122" s="139" t="str">
        <x:f>IF(AND(L5122&lt;=TOTAL_BED_CAP,N5122&lt;=TEMP_WORKER_CAP),"YES","NO")</x:f>
        <x:v>YES</x:v>
      </x:c>
      <x:c r="T5122" s="139" t="n">
        <x:f>IF(S5122="YES",R5122,-1E+99)</x:f>
        <x:v>33667.70389262025</x:v>
      </x:c>
    </x:row>
    <x:row r="5123">
      <x:c r="A5123" s="139"/>
      <x:c r="B5123" s="139"/>
      <x:c r="C5123" s="139"/>
      <x:c r="D5123" s="139"/>
      <x:c r="E5123" s="139"/>
      <x:c r="F5123" s="139"/>
      <x:c r="G5123" s="139"/>
      <x:c r="H5123" s="139"/>
      <x:c r="I5123" s="266" t="n">
        <x:f>INT((ROW()-ROW($I$46))/((CARROT_CAP+1)*(MESCLUN_CAP+1)))</x:f>
        <x:v>7</x:v>
      </x:c>
      <x:c r="J5123" s="266" t="n">
        <x:f>MOD(INT((ROW()-ROW($I$46))/(MESCLUN_CAP+1)),CARROT_CAP+1)</x:f>
        <x:v>16</x:v>
      </x:c>
      <x:c r="K5123" s="266" t="n">
        <x:f>MOD(ROW()-ROW($I$46),MESCLUN_CAP+1)</x:f>
        <x:v>24</x:v>
      </x:c>
      <x:c r="L5123" s="266" t="n">
        <x:f>SUM(I5123:K5123)</x:f>
        <x:v>47</x:v>
      </x:c>
      <x:c r="M5123" s="267" t="n">
        <x:f>I5123*TOMATO_HOURS*WEEKS*(1+TOMATO_DIM)^I5123+J5123*CARROT_HOURS*WEEKS*(1+CARROT_DIM)^J5123+K5123*MESCLUN_HOURS*WEEKS*(1+MESCLUN_DIM)^K5123</x:f>
        <x:v>3395.3936053645684</x:v>
      </x:c>
      <x:c r="N5123" s="267" t="n">
        <x:f>MAX(M5123-FARMER_HOURS,0)/TEMP_HOURS_PER_WORKER</x:f>
        <x:v>1.857912225947617</x:v>
      </x:c>
      <x:c r="O5123" s="268" t="n">
        <x:f>I5123*TOMATO_PRICE+J5123*CARROT_PRICE+K5123*MESCLUN_PRICE</x:f>
        <x:v>159904</x:v>
      </x:c>
      <x:c r="P5123" s="268" t="n">
        <x:f>I5123*TOMATO_FERTILIZER+J5123*CARROT_FERTILIZER+K5123*MESCLUN_FERTILIZER</x:f>
        <x:v>34320</x:v>
      </x:c>
      <x:c r="Q5123" s="268" t="n">
        <x:f>MIN(M5123,FARMER_HOURS)*FARMER_RATE+MAX(M5123-FARMER_HOURS,0)*TEMP_RATE</x:f>
        <x:v>71447.80564869042</x:v>
      </x:c>
      <x:c r="R5123" s="268" t="n">
        <x:f>O5123-P5123-Q5123-FIXED_COST</x:f>
        <x:v>34136.194351309576</x:v>
      </x:c>
      <x:c r="S5123" s="139" t="str">
        <x:f>IF(AND(L5123&lt;=TOTAL_BED_CAP,N5123&lt;=TEMP_WORKER_CAP),"YES","NO")</x:f>
        <x:v>YES</x:v>
      </x:c>
      <x:c r="T5123" s="139" t="n">
        <x:f>IF(S5123="YES",R5123,-1E+99)</x:f>
        <x:v>34136.194351309576</x:v>
      </x:c>
    </x:row>
    <x:row r="5124">
      <x:c r="A5124" s="139"/>
      <x:c r="B5124" s="139"/>
      <x:c r="C5124" s="139"/>
      <x:c r="D5124" s="139"/>
      <x:c r="E5124" s="139"/>
      <x:c r="F5124" s="139"/>
      <x:c r="G5124" s="139"/>
      <x:c r="H5124" s="139"/>
      <x:c r="I5124" s="266" t="n">
        <x:f>INT((ROW()-ROW($I$46))/((CARROT_CAP+1)*(MESCLUN_CAP+1)))</x:f>
        <x:v>7</x:v>
      </x:c>
      <x:c r="J5124" s="266" t="n">
        <x:f>MOD(INT((ROW()-ROW($I$46))/(MESCLUN_CAP+1)),CARROT_CAP+1)</x:f>
        <x:v>16</x:v>
      </x:c>
      <x:c r="K5124" s="266" t="n">
        <x:f>MOD(ROW()-ROW($I$46),MESCLUN_CAP+1)</x:f>
        <x:v>25</x:v>
      </x:c>
      <x:c r="L5124" s="266" t="n">
        <x:f>SUM(I5124:K5124)</x:f>
        <x:v>48</x:v>
      </x:c>
      <x:c r="M5124" s="267" t="n">
        <x:f>I5124*TOMATO_HOURS*WEEKS*(1+TOMATO_DIM)^I5124+J5124*CARROT_HOURS*WEEKS*(1+CARROT_DIM)^J5124+K5124*MESCLUN_HOURS*WEEKS*(1+MESCLUN_DIM)^K5124</x:f>
        <x:v>3474.9715267796664</x:v>
      </x:c>
      <x:c r="N5124" s="267" t="n">
        <x:f>MAX(M5124-FARMER_HOURS,0)/TEMP_HOURS_PER_WORKER</x:f>
        <x:v>1.9131746713747684</x:v>
      </x:c>
      <x:c r="O5124" s="268" t="n">
        <x:f>I5124*TOMATO_PRICE+J5124*CARROT_PRICE+K5124*MESCLUN_PRICE</x:f>
        <x:v>162604</x:v>
      </x:c>
      <x:c r="P5124" s="268" t="n">
        <x:f>I5124*TOMATO_FERTILIZER+J5124*CARROT_FERTILIZER+K5124*MESCLUN_FERTILIZER</x:f>
        <x:v>35200</x:v>
      </x:c>
      <x:c r="Q5124" s="268" t="n">
        <x:f>MIN(M5124,FARMER_HOURS)*FARMER_RATE+MAX(M5124-FARMER_HOURS,0)*TEMP_RATE</x:f>
        <x:v>72829.36678436921</x:v>
      </x:c>
      <x:c r="R5124" s="268" t="n">
        <x:f>O5124-P5124-Q5124-FIXED_COST</x:f>
        <x:v>34574.63321563079</x:v>
      </x:c>
      <x:c r="S5124" s="139" t="str">
        <x:f>IF(AND(L5124&lt;=TOTAL_BED_CAP,N5124&lt;=TEMP_WORKER_CAP),"YES","NO")</x:f>
        <x:v>YES</x:v>
      </x:c>
      <x:c r="T5124" s="139" t="n">
        <x:f>IF(S5124="YES",R5124,-1E+99)</x:f>
        <x:v>34574.63321563079</x:v>
      </x:c>
    </x:row>
    <x:row r="5125">
      <x:c r="A5125" s="139"/>
      <x:c r="B5125" s="139"/>
      <x:c r="C5125" s="139"/>
      <x:c r="D5125" s="139"/>
      <x:c r="E5125" s="139"/>
      <x:c r="F5125" s="139"/>
      <x:c r="G5125" s="139"/>
      <x:c r="H5125" s="139"/>
      <x:c r="I5125" s="266" t="n">
        <x:f>INT((ROW()-ROW($I$46))/((CARROT_CAP+1)*(MESCLUN_CAP+1)))</x:f>
        <x:v>7</x:v>
      </x:c>
      <x:c r="J5125" s="266" t="n">
        <x:f>MOD(INT((ROW()-ROW($I$46))/(MESCLUN_CAP+1)),CARROT_CAP+1)</x:f>
        <x:v>16</x:v>
      </x:c>
      <x:c r="K5125" s="266" t="n">
        <x:f>MOD(ROW()-ROW($I$46),MESCLUN_CAP+1)</x:f>
        <x:v>26</x:v>
      </x:c>
      <x:c r="L5125" s="266" t="n">
        <x:f>SUM(I5125:K5125)</x:f>
        <x:v>49</x:v>
      </x:c>
      <x:c r="M5125" s="267" t="n">
        <x:f>I5125*TOMATO_HOURS*WEEKS*(1+TOMATO_DIM)^I5125+J5125*CARROT_HOURS*WEEKS*(1+CARROT_DIM)^J5125+K5125*MESCLUN_HOURS*WEEKS*(1+MESCLUN_DIM)^K5125</x:f>
        <x:v>3556.311530740383</x:v>
      </x:c>
      <x:c r="N5125" s="267" t="n">
        <x:f>MAX(M5125-FARMER_HOURS,0)/TEMP_HOURS_PER_WORKER</x:f>
        <x:v>1.9696607852363772</x:v>
      </x:c>
      <x:c r="O5125" s="268" t="n">
        <x:f>I5125*TOMATO_PRICE+J5125*CARROT_PRICE+K5125*MESCLUN_PRICE</x:f>
        <x:v>165304</x:v>
      </x:c>
      <x:c r="P5125" s="268" t="n">
        <x:f>I5125*TOMATO_FERTILIZER+J5125*CARROT_FERTILIZER+K5125*MESCLUN_FERTILIZER</x:f>
        <x:v>36080</x:v>
      </x:c>
      <x:c r="Q5125" s="268" t="n">
        <x:f>MIN(M5125,FARMER_HOURS)*FARMER_RATE+MAX(M5125-FARMER_HOURS,0)*TEMP_RATE</x:f>
        <x:v>74241.51963090943</x:v>
      </x:c>
      <x:c r="R5125" s="268" t="n">
        <x:f>O5125-P5125-Q5125-FIXED_COST</x:f>
        <x:v>34982.48036909057</x:v>
      </x:c>
      <x:c r="S5125" s="139" t="str">
        <x:f>IF(AND(L5125&lt;=TOTAL_BED_CAP,N5125&lt;=TEMP_WORKER_CAP),"YES","NO")</x:f>
        <x:v>YES</x:v>
      </x:c>
      <x:c r="T5125" s="139" t="n">
        <x:f>IF(S5125="YES",R5125,-1E+99)</x:f>
        <x:v>34982.48036909057</x:v>
      </x:c>
    </x:row>
    <x:row r="5126">
      <x:c r="A5126" s="139"/>
      <x:c r="B5126" s="139"/>
      <x:c r="C5126" s="139"/>
      <x:c r="D5126" s="139"/>
      <x:c r="E5126" s="139"/>
      <x:c r="F5126" s="139"/>
      <x:c r="G5126" s="139"/>
      <x:c r="H5126" s="139"/>
      <x:c r="I5126" s="266" t="n">
        <x:f>INT((ROW()-ROW($I$46))/((CARROT_CAP+1)*(MESCLUN_CAP+1)))</x:f>
        <x:v>7</x:v>
      </x:c>
      <x:c r="J5126" s="266" t="n">
        <x:f>MOD(INT((ROW()-ROW($I$46))/(MESCLUN_CAP+1)),CARROT_CAP+1)</x:f>
        <x:v>16</x:v>
      </x:c>
      <x:c r="K5126" s="266" t="n">
        <x:f>MOD(ROW()-ROW($I$46),MESCLUN_CAP+1)</x:f>
        <x:v>27</x:v>
      </x:c>
      <x:c r="L5126" s="266" t="n">
        <x:f>SUM(I5126:K5126)</x:f>
        <x:v>50</x:v>
      </x:c>
      <x:c r="M5126" s="267" t="n">
        <x:f>I5126*TOMATO_HOURS*WEEKS*(1+TOMATO_DIM)^I5126+J5126*CARROT_HOURS*WEEKS*(1+CARROT_DIM)^J5126+K5126*MESCLUN_HOURS*WEEKS*(1+MESCLUN_DIM)^K5126</x:f>
        <x:v>3639.4452352601406</x:v>
      </x:c>
      <x:c r="N5126" s="267" t="n">
        <x:f>MAX(M5126-FARMER_HOURS,0)/TEMP_HOURS_PER_WORKER</x:f>
        <x:v>2.027392524486209</x:v>
      </x:c>
      <x:c r="O5126" s="268" t="n">
        <x:f>I5126*TOMATO_PRICE+J5126*CARROT_PRICE+K5126*MESCLUN_PRICE</x:f>
        <x:v>168004</x:v>
      </x:c>
      <x:c r="P5126" s="268" t="n">
        <x:f>I5126*TOMATO_FERTILIZER+J5126*CARROT_FERTILIZER+K5126*MESCLUN_FERTILIZER</x:f>
        <x:v>36960</x:v>
      </x:c>
      <x:c r="Q5126" s="268" t="n">
        <x:f>MIN(M5126,FARMER_HOURS)*FARMER_RATE+MAX(M5126-FARMER_HOURS,0)*TEMP_RATE</x:f>
        <x:v>75684.81311215521</x:v>
      </x:c>
      <x:c r="R5126" s="268" t="n">
        <x:f>O5126-P5126-Q5126-FIXED_COST</x:f>
        <x:v>35359.186887844786</x:v>
      </x:c>
      <x:c r="S5126" s="139" t="str">
        <x:f>IF(AND(L5126&lt;=TOTAL_BED_CAP,N5126&lt;=TEMP_WORKER_CAP),"YES","NO")</x:f>
        <x:v>YES</x:v>
      </x:c>
      <x:c r="T5126" s="139" t="n">
        <x:f>IF(S5126="YES",R5126,-1E+99)</x:f>
        <x:v>35359.186887844786</x:v>
      </x:c>
    </x:row>
    <x:row r="5127">
      <x:c r="A5127" s="139"/>
      <x:c r="B5127" s="139"/>
      <x:c r="C5127" s="139"/>
      <x:c r="D5127" s="139"/>
      <x:c r="E5127" s="139"/>
      <x:c r="F5127" s="139"/>
      <x:c r="G5127" s="139"/>
      <x:c r="H5127" s="139"/>
      <x:c r="I5127" s="266" t="n">
        <x:f>INT((ROW()-ROW($I$46))/((CARROT_CAP+1)*(MESCLUN_CAP+1)))</x:f>
        <x:v>7</x:v>
      </x:c>
      <x:c r="J5127" s="266" t="n">
        <x:f>MOD(INT((ROW()-ROW($I$46))/(MESCLUN_CAP+1)),CARROT_CAP+1)</x:f>
        <x:v>16</x:v>
      </x:c>
      <x:c r="K5127" s="266" t="n">
        <x:f>MOD(ROW()-ROW($I$46),MESCLUN_CAP+1)</x:f>
        <x:v>28</x:v>
      </x:c>
      <x:c r="L5127" s="266" t="n">
        <x:f>SUM(I5127:K5127)</x:f>
        <x:v>51</x:v>
      </x:c>
      <x:c r="M5127" s="267" t="n">
        <x:f>I5127*TOMATO_HOURS*WEEKS*(1+TOMATO_DIM)^I5127+J5127*CARROT_HOURS*WEEKS*(1+CARROT_DIM)^J5127+K5127*MESCLUN_HOURS*WEEKS*(1+MESCLUN_DIM)^K5127</x:f>
        <x:v>3724.404773477294</x:v>
      </x:c>
      <x:c r="N5127" s="267" t="n">
        <x:f>MAX(M5127-FARMER_HOURS,0)/TEMP_HOURS_PER_WORKER</x:f>
        <x:v>2.086392203803676</x:v>
      </x:c>
      <x:c r="O5127" s="268" t="n">
        <x:f>I5127*TOMATO_PRICE+J5127*CARROT_PRICE+K5127*MESCLUN_PRICE</x:f>
        <x:v>170704</x:v>
      </x:c>
      <x:c r="P5127" s="268" t="n">
        <x:f>I5127*TOMATO_FERTILIZER+J5127*CARROT_FERTILIZER+K5127*MESCLUN_FERTILIZER</x:f>
        <x:v>37840</x:v>
      </x:c>
      <x:c r="Q5127" s="268" t="n">
        <x:f>MIN(M5127,FARMER_HOURS)*FARMER_RATE+MAX(M5127-FARMER_HOURS,0)*TEMP_RATE</x:f>
        <x:v>77159.8050950919</x:v>
      </x:c>
      <x:c r="R5127" s="268" t="n">
        <x:f>O5127-P5127-Q5127-FIXED_COST</x:f>
        <x:v>35704.1949049081</x:v>
      </x:c>
      <x:c r="S5127" s="139" t="str">
        <x:f>IF(AND(L5127&lt;=TOTAL_BED_CAP,N5127&lt;=TEMP_WORKER_CAP),"YES","NO")</x:f>
        <x:v>YES</x:v>
      </x:c>
      <x:c r="T5127" s="139" t="n">
        <x:f>IF(S5127="YES",R5127,-1E+99)</x:f>
        <x:v>35704.1949049081</x:v>
      </x:c>
    </x:row>
    <x:row r="5128">
      <x:c r="A5128" s="139"/>
      <x:c r="B5128" s="139"/>
      <x:c r="C5128" s="139"/>
      <x:c r="D5128" s="139"/>
      <x:c r="E5128" s="139"/>
      <x:c r="F5128" s="139"/>
      <x:c r="G5128" s="139"/>
      <x:c r="H5128" s="139"/>
      <x:c r="I5128" s="266" t="n">
        <x:f>INT((ROW()-ROW($I$46))/((CARROT_CAP+1)*(MESCLUN_CAP+1)))</x:f>
        <x:v>7</x:v>
      </x:c>
      <x:c r="J5128" s="266" t="n">
        <x:f>MOD(INT((ROW()-ROW($I$46))/(MESCLUN_CAP+1)),CARROT_CAP+1)</x:f>
        <x:v>16</x:v>
      </x:c>
      <x:c r="K5128" s="266" t="n">
        <x:f>MOD(ROW()-ROW($I$46),MESCLUN_CAP+1)</x:f>
        <x:v>29</x:v>
      </x:c>
      <x:c r="L5128" s="266" t="n">
        <x:f>SUM(I5128:K5128)</x:f>
        <x:v>52</x:v>
      </x:c>
      <x:c r="M5128" s="267" t="n">
        <x:f>I5128*TOMATO_HOURS*WEEKS*(1+TOMATO_DIM)^I5128+J5128*CARROT_HOURS*WEEKS*(1+CARROT_DIM)^J5128+K5128*MESCLUN_HOURS*WEEKS*(1+MESCLUN_DIM)^K5128</x:f>
        <x:v>3811.2228015929472</x:v>
      </x:c>
      <x:c r="N5128" s="267" t="n">
        <x:f>MAX(M5128-FARMER_HOURS,0)/TEMP_HOURS_PER_WORKER</x:f>
        <x:v>2.146682501106213</x:v>
      </x:c>
      <x:c r="O5128" s="268" t="n">
        <x:f>I5128*TOMATO_PRICE+J5128*CARROT_PRICE+K5128*MESCLUN_PRICE</x:f>
        <x:v>173404</x:v>
      </x:c>
      <x:c r="P5128" s="268" t="n">
        <x:f>I5128*TOMATO_FERTILIZER+J5128*CARROT_FERTILIZER+K5128*MESCLUN_FERTILIZER</x:f>
        <x:v>38720</x:v>
      </x:c>
      <x:c r="Q5128" s="268" t="n">
        <x:f>MIN(M5128,FARMER_HOURS)*FARMER_RATE+MAX(M5128-FARMER_HOURS,0)*TEMP_RATE</x:f>
        <x:v>78667.06252765533</x:v>
      </x:c>
      <x:c r="R5128" s="268" t="n">
        <x:f>O5128-P5128-Q5128-FIXED_COST</x:f>
        <x:v>36016.93747234467</x:v>
      </x:c>
      <x:c r="S5128" s="139" t="str">
        <x:f>IF(AND(L5128&lt;=TOTAL_BED_CAP,N5128&lt;=TEMP_WORKER_CAP),"YES","NO")</x:f>
        <x:v>YES</x:v>
      </x:c>
      <x:c r="T5128" s="139" t="n">
        <x:f>IF(S5128="YES",R5128,-1E+99)</x:f>
        <x:v>36016.93747234467</x:v>
      </x:c>
    </x:row>
    <x:row r="5129">
      <x:c r="A5129" s="139"/>
      <x:c r="B5129" s="139"/>
      <x:c r="C5129" s="139"/>
      <x:c r="D5129" s="139"/>
      <x:c r="E5129" s="139"/>
      <x:c r="F5129" s="139"/>
      <x:c r="G5129" s="139"/>
      <x:c r="H5129" s="139"/>
      <x:c r="I5129" s="266" t="n">
        <x:f>INT((ROW()-ROW($I$46))/((CARROT_CAP+1)*(MESCLUN_CAP+1)))</x:f>
        <x:v>7</x:v>
      </x:c>
      <x:c r="J5129" s="266" t="n">
        <x:f>MOD(INT((ROW()-ROW($I$46))/(MESCLUN_CAP+1)),CARROT_CAP+1)</x:f>
        <x:v>16</x:v>
      </x:c>
      <x:c r="K5129" s="266" t="n">
        <x:f>MOD(ROW()-ROW($I$46),MESCLUN_CAP+1)</x:f>
        <x:v>30</x:v>
      </x:c>
      <x:c r="L5129" s="266" t="n">
        <x:f>SUM(I5129:K5129)</x:f>
        <x:v>53</x:v>
      </x:c>
      <x:c r="M5129" s="267" t="n">
        <x:f>I5129*TOMATO_HOURS*WEEKS*(1+TOMATO_DIM)^I5129+J5129*CARROT_HOURS*WEEKS*(1+CARROT_DIM)^J5129+K5129*MESCLUN_HOURS*WEEKS*(1+MESCLUN_DIM)^K5129</x:f>
        <x:v>3899.932506926717</x:v>
      </x:c>
      <x:c r="N5129" s="267" t="n">
        <x:f>MAX(M5129-FARMER_HOURS,0)/TEMP_HOURS_PER_WORKER</x:f>
        <x:v>2.2082864631435535</x:v>
      </x:c>
      <x:c r="O5129" s="268" t="n">
        <x:f>I5129*TOMATO_PRICE+J5129*CARROT_PRICE+K5129*MESCLUN_PRICE</x:f>
        <x:v>176104</x:v>
      </x:c>
      <x:c r="P5129" s="268" t="n">
        <x:f>I5129*TOMATO_FERTILIZER+J5129*CARROT_FERTILIZER+K5129*MESCLUN_FERTILIZER</x:f>
        <x:v>39600</x:v>
      </x:c>
      <x:c r="Q5129" s="268" t="n">
        <x:f>MIN(M5129,FARMER_HOURS)*FARMER_RATE+MAX(M5129-FARMER_HOURS,0)*TEMP_RATE</x:f>
        <x:v>80207.16157858883</x:v>
      </x:c>
      <x:c r="R5129" s="268" t="n">
        <x:f>O5129-P5129-Q5129-FIXED_COST</x:f>
        <x:v>36296.83842141117</x:v>
      </x:c>
      <x:c r="S5129" s="139" t="str">
        <x:f>IF(AND(L5129&lt;=TOTAL_BED_CAP,N5129&lt;=TEMP_WORKER_CAP),"YES","NO")</x:f>
        <x:v>YES</x:v>
      </x:c>
      <x:c r="T5129" s="139" t="n">
        <x:f>IF(S5129="YES",R5129,-1E+99)</x:f>
        <x:v>36296.83842141117</x:v>
      </x:c>
    </x:row>
    <x:row r="5130">
      <x:c r="A5130" s="139"/>
      <x:c r="B5130" s="139"/>
      <x:c r="C5130" s="139"/>
      <x:c r="D5130" s="139"/>
      <x:c r="E5130" s="139"/>
      <x:c r="F5130" s="139"/>
      <x:c r="G5130" s="139"/>
      <x:c r="H5130" s="139"/>
      <x:c r="I5130" s="266" t="n">
        <x:f>INT((ROW()-ROW($I$46))/((CARROT_CAP+1)*(MESCLUN_CAP+1)))</x:f>
        <x:v>7</x:v>
      </x:c>
      <x:c r="J5130" s="266" t="n">
        <x:f>MOD(INT((ROW()-ROW($I$46))/(MESCLUN_CAP+1)),CARROT_CAP+1)</x:f>
        <x:v>17</x:v>
      </x:c>
      <x:c r="K5130" s="266" t="n">
        <x:f>MOD(ROW()-ROW($I$46),MESCLUN_CAP+1)</x:f>
        <x:v>0</x:v>
      </x:c>
      <x:c r="L5130" s="266" t="n">
        <x:f>SUM(I5130:K5130)</x:f>
        <x:v>24</x:v>
      </x:c>
      <x:c r="M5130" s="267" t="n">
        <x:f>I5130*TOMATO_HOURS*WEEKS*(1+TOMATO_DIM)^I5130+J5130*CARROT_HOURS*WEEKS*(1+CARROT_DIM)^J5130+K5130*MESCLUN_HOURS*WEEKS*(1+MESCLUN_DIM)^K5130</x:f>
        <x:v>2003.7170862003095</x:v>
      </x:c>
      <x:c r="N5130" s="267" t="n">
        <x:f>MAX(M5130-FARMER_HOURS,0)/TEMP_HOURS_PER_WORKER</x:f>
        <x:v>0.8914701987502149</x:v>
      </x:c>
      <x:c r="O5130" s="268" t="n">
        <x:f>I5130*TOMATO_PRICE+J5130*CARROT_PRICE+K5130*MESCLUN_PRICE</x:f>
        <x:v>97198</x:v>
      </x:c>
      <x:c r="P5130" s="268" t="n">
        <x:f>I5130*TOMATO_FERTILIZER+J5130*CARROT_FERTILIZER+K5130*MESCLUN_FERTILIZER</x:f>
        <x:v>13640</x:v>
      </x:c>
      <x:c r="Q5130" s="268" t="n">
        <x:f>MIN(M5130,FARMER_HOURS)*FARMER_RATE+MAX(M5130-FARMER_HOURS,0)*TEMP_RATE</x:f>
        <x:v>47286.75496875537</x:v>
      </x:c>
      <x:c r="R5130" s="268" t="n">
        <x:f>O5130-P5130-Q5130-FIXED_COST</x:f>
        <x:v>16271.24503124463</x:v>
      </x:c>
      <x:c r="S5130" s="139" t="str">
        <x:f>IF(AND(L5130&lt;=TOTAL_BED_CAP,N5130&lt;=TEMP_WORKER_CAP),"YES","NO")</x:f>
        <x:v>YES</x:v>
      </x:c>
      <x:c r="T5130" s="139" t="n">
        <x:f>IF(S5130="YES",R5130,-1E+99)</x:f>
        <x:v>16271.24503124463</x:v>
      </x:c>
    </x:row>
    <x:row r="5131">
      <x:c r="A5131" s="139"/>
      <x:c r="B5131" s="139"/>
      <x:c r="C5131" s="139"/>
      <x:c r="D5131" s="139"/>
      <x:c r="E5131" s="139"/>
      <x:c r="F5131" s="139"/>
      <x:c r="G5131" s="139"/>
      <x:c r="H5131" s="139"/>
      <x:c r="I5131" s="266" t="n">
        <x:f>INT((ROW()-ROW($I$46))/((CARROT_CAP+1)*(MESCLUN_CAP+1)))</x:f>
        <x:v>7</x:v>
      </x:c>
      <x:c r="J5131" s="266" t="n">
        <x:f>MOD(INT((ROW()-ROW($I$46))/(MESCLUN_CAP+1)),CARROT_CAP+1)</x:f>
        <x:v>17</x:v>
      </x:c>
      <x:c r="K5131" s="266" t="n">
        <x:f>MOD(ROW()-ROW($I$46),MESCLUN_CAP+1)</x:f>
        <x:v>1</x:v>
      </x:c>
      <x:c r="L5131" s="266" t="n">
        <x:f>SUM(I5131:K5131)</x:f>
        <x:v>25</x:v>
      </x:c>
      <x:c r="M5131" s="267" t="n">
        <x:f>I5131*TOMATO_HOURS*WEEKS*(1+TOMATO_DIM)^I5131+J5131*CARROT_HOURS*WEEKS*(1+CARROT_DIM)^J5131+K5131*MESCLUN_HOURS*WEEKS*(1+MESCLUN_DIM)^K5131</x:f>
        <x:v>2049.2795862003095</x:v>
      </x:c>
      <x:c r="N5131" s="267" t="n">
        <x:f>MAX(M5131-FARMER_HOURS,0)/TEMP_HOURS_PER_WORKER</x:f>
        <x:v>0.9231108237502149</x:v>
      </x:c>
      <x:c r="O5131" s="268" t="n">
        <x:f>I5131*TOMATO_PRICE+J5131*CARROT_PRICE+K5131*MESCLUN_PRICE</x:f>
        <x:v>99898</x:v>
      </x:c>
      <x:c r="P5131" s="268" t="n">
        <x:f>I5131*TOMATO_FERTILIZER+J5131*CARROT_FERTILIZER+K5131*MESCLUN_FERTILIZER</x:f>
        <x:v>14520</x:v>
      </x:c>
      <x:c r="Q5131" s="268" t="n">
        <x:f>MIN(M5131,FARMER_HOURS)*FARMER_RATE+MAX(M5131-FARMER_HOURS,0)*TEMP_RATE</x:f>
        <x:v>48077.77059375537</x:v>
      </x:c>
      <x:c r="R5131" s="268" t="n">
        <x:f>O5131-P5131-Q5131-FIXED_COST</x:f>
        <x:v>17300.22940624463</x:v>
      </x:c>
      <x:c r="S5131" s="139" t="str">
        <x:f>IF(AND(L5131&lt;=TOTAL_BED_CAP,N5131&lt;=TEMP_WORKER_CAP),"YES","NO")</x:f>
        <x:v>YES</x:v>
      </x:c>
      <x:c r="T5131" s="139" t="n">
        <x:f>IF(S5131="YES",R5131,-1E+99)</x:f>
        <x:v>17300.22940624463</x:v>
      </x:c>
    </x:row>
    <x:row r="5132">
      <x:c r="A5132" s="139"/>
      <x:c r="B5132" s="139"/>
      <x:c r="C5132" s="139"/>
      <x:c r="D5132" s="139"/>
      <x:c r="E5132" s="139"/>
      <x:c r="F5132" s="139"/>
      <x:c r="G5132" s="139"/>
      <x:c r="H5132" s="139"/>
      <x:c r="I5132" s="266" t="n">
        <x:f>INT((ROW()-ROW($I$46))/((CARROT_CAP+1)*(MESCLUN_CAP+1)))</x:f>
        <x:v>7</x:v>
      </x:c>
      <x:c r="J5132" s="266" t="n">
        <x:f>MOD(INT((ROW()-ROW($I$46))/(MESCLUN_CAP+1)),CARROT_CAP+1)</x:f>
        <x:v>17</x:v>
      </x:c>
      <x:c r="K5132" s="266" t="n">
        <x:f>MOD(ROW()-ROW($I$46),MESCLUN_CAP+1)</x:f>
        <x:v>2</x:v>
      </x:c>
      <x:c r="L5132" s="266" t="n">
        <x:f>SUM(I5132:K5132)</x:f>
        <x:v>26</x:v>
      </x:c>
      <x:c r="M5132" s="267" t="n">
        <x:f>I5132*TOMATO_HOURS*WEEKS*(1+TOMATO_DIM)^I5132+J5132*CARROT_HOURS*WEEKS*(1+CARROT_DIM)^J5132+K5132*MESCLUN_HOURS*WEEKS*(1+MESCLUN_DIM)^K5132</x:f>
        <x:v>2095.9811487003094</x:v>
      </x:c>
      <x:c r="N5132" s="267" t="n">
        <x:f>MAX(M5132-FARMER_HOURS,0)/TEMP_HOURS_PER_WORKER</x:f>
        <x:v>0.9555424643752148</x:v>
      </x:c>
      <x:c r="O5132" s="268" t="n">
        <x:f>I5132*TOMATO_PRICE+J5132*CARROT_PRICE+K5132*MESCLUN_PRICE</x:f>
        <x:v>102598</x:v>
      </x:c>
      <x:c r="P5132" s="268" t="n">
        <x:f>I5132*TOMATO_FERTILIZER+J5132*CARROT_FERTILIZER+K5132*MESCLUN_FERTILIZER</x:f>
        <x:v>15400</x:v>
      </x:c>
      <x:c r="Q5132" s="268" t="n">
        <x:f>MIN(M5132,FARMER_HOURS)*FARMER_RATE+MAX(M5132-FARMER_HOURS,0)*TEMP_RATE</x:f>
        <x:v>48888.56160938037</x:v>
      </x:c>
      <x:c r="R5132" s="268" t="n">
        <x:f>O5132-P5132-Q5132-FIXED_COST</x:f>
        <x:v>18309.43839061963</x:v>
      </x:c>
      <x:c r="S5132" s="139" t="str">
        <x:f>IF(AND(L5132&lt;=TOTAL_BED_CAP,N5132&lt;=TEMP_WORKER_CAP),"YES","NO")</x:f>
        <x:v>YES</x:v>
      </x:c>
      <x:c r="T5132" s="139" t="n">
        <x:f>IF(S5132="YES",R5132,-1E+99)</x:f>
        <x:v>18309.43839061963</x:v>
      </x:c>
    </x:row>
    <x:row r="5133">
      <x:c r="A5133" s="139"/>
      <x:c r="B5133" s="139"/>
      <x:c r="C5133" s="139"/>
      <x:c r="D5133" s="139"/>
      <x:c r="E5133" s="139"/>
      <x:c r="F5133" s="139"/>
      <x:c r="G5133" s="139"/>
      <x:c r="H5133" s="139"/>
      <x:c r="I5133" s="266" t="n">
        <x:f>INT((ROW()-ROW($I$46))/((CARROT_CAP+1)*(MESCLUN_CAP+1)))</x:f>
        <x:v>7</x:v>
      </x:c>
      <x:c r="J5133" s="266" t="n">
        <x:f>MOD(INT((ROW()-ROW($I$46))/(MESCLUN_CAP+1)),CARROT_CAP+1)</x:f>
        <x:v>17</x:v>
      </x:c>
      <x:c r="K5133" s="266" t="n">
        <x:f>MOD(ROW()-ROW($I$46),MESCLUN_CAP+1)</x:f>
        <x:v>3</x:v>
      </x:c>
      <x:c r="L5133" s="266" t="n">
        <x:f>SUM(I5133:K5133)</x:f>
        <x:v>27</x:v>
      </x:c>
      <x:c r="M5133" s="267" t="n">
        <x:f>I5133*TOMATO_HOURS*WEEKS*(1+TOMATO_DIM)^I5133+J5133*CARROT_HOURS*WEEKS*(1+CARROT_DIM)^J5133+K5133*MESCLUN_HOURS*WEEKS*(1+MESCLUN_DIM)^K5133</x:f>
        <x:v>2143.8431311221843</x:v>
      </x:c>
      <x:c r="N5133" s="267" t="n">
        <x:f>MAX(M5133-FARMER_HOURS,0)/TEMP_HOURS_PER_WORKER</x:f>
        <x:v>0.9887799521681836</x:v>
      </x:c>
      <x:c r="O5133" s="268" t="n">
        <x:f>I5133*TOMATO_PRICE+J5133*CARROT_PRICE+K5133*MESCLUN_PRICE</x:f>
        <x:v>105298</x:v>
      </x:c>
      <x:c r="P5133" s="268" t="n">
        <x:f>I5133*TOMATO_FERTILIZER+J5133*CARROT_FERTILIZER+K5133*MESCLUN_FERTILIZER</x:f>
        <x:v>16280</x:v>
      </x:c>
      <x:c r="Q5133" s="268" t="n">
        <x:f>MIN(M5133,FARMER_HOURS)*FARMER_RATE+MAX(M5133-FARMER_HOURS,0)*TEMP_RATE</x:f>
        <x:v>49719.49880420459</x:v>
      </x:c>
      <x:c r="R5133" s="268" t="n">
        <x:f>O5133-P5133-Q5133-FIXED_COST</x:f>
        <x:v>19298.501195795412</x:v>
      </x:c>
      <x:c r="S5133" s="139" t="str">
        <x:f>IF(AND(L5133&lt;=TOTAL_BED_CAP,N5133&lt;=TEMP_WORKER_CAP),"YES","NO")</x:f>
        <x:v>YES</x:v>
      </x:c>
      <x:c r="T5133" s="139" t="n">
        <x:f>IF(S5133="YES",R5133,-1E+99)</x:f>
        <x:v>19298.501195795412</x:v>
      </x:c>
    </x:row>
    <x:row r="5134">
      <x:c r="A5134" s="139"/>
      <x:c r="B5134" s="139"/>
      <x:c r="C5134" s="139"/>
      <x:c r="D5134" s="139"/>
      <x:c r="E5134" s="139"/>
      <x:c r="F5134" s="139"/>
      <x:c r="G5134" s="139"/>
      <x:c r="H5134" s="139"/>
      <x:c r="I5134" s="266" t="n">
        <x:f>INT((ROW()-ROW($I$46))/((CARROT_CAP+1)*(MESCLUN_CAP+1)))</x:f>
        <x:v>7</x:v>
      </x:c>
      <x:c r="J5134" s="266" t="n">
        <x:f>MOD(INT((ROW()-ROW($I$46))/(MESCLUN_CAP+1)),CARROT_CAP+1)</x:f>
        <x:v>17</x:v>
      </x:c>
      <x:c r="K5134" s="266" t="n">
        <x:f>MOD(ROW()-ROW($I$46),MESCLUN_CAP+1)</x:f>
        <x:v>4</x:v>
      </x:c>
      <x:c r="L5134" s="266" t="n">
        <x:f>SUM(I5134:K5134)</x:f>
        <x:v>28</x:v>
      </x:c>
      <x:c r="M5134" s="267" t="n">
        <x:f>I5134*TOMATO_HOURS*WEEKS*(1+TOMATO_DIM)^I5134+J5134*CARROT_HOURS*WEEKS*(1+CARROT_DIM)^J5134+K5134*MESCLUN_HOURS*WEEKS*(1+MESCLUN_DIM)^K5134</x:f>
        <x:v>2192.887246844841</x:v>
      </x:c>
      <x:c r="N5134" s="267" t="n">
        <x:f>MAX(M5134-FARMER_HOURS,0)/TEMP_HOURS_PER_WORKER</x:f>
        <x:v>1.0228383658644729</x:v>
      </x:c>
      <x:c r="O5134" s="268" t="n">
        <x:f>I5134*TOMATO_PRICE+J5134*CARROT_PRICE+K5134*MESCLUN_PRICE</x:f>
        <x:v>107998</x:v>
      </x:c>
      <x:c r="P5134" s="268" t="n">
        <x:f>I5134*TOMATO_FERTILIZER+J5134*CARROT_FERTILIZER+K5134*MESCLUN_FERTILIZER</x:f>
        <x:v>17160</x:v>
      </x:c>
      <x:c r="Q5134" s="268" t="n">
        <x:f>MIN(M5134,FARMER_HOURS)*FARMER_RATE+MAX(M5134-FARMER_HOURS,0)*TEMP_RATE</x:f>
        <x:v>50570.959146611815</x:v>
      </x:c>
      <x:c r="R5134" s="268" t="n">
        <x:f>O5134-P5134-Q5134-FIXED_COST</x:f>
        <x:v>20267.040853388185</x:v>
      </x:c>
      <x:c r="S5134" s="139" t="str">
        <x:f>IF(AND(L5134&lt;=TOTAL_BED_CAP,N5134&lt;=TEMP_WORKER_CAP),"YES","NO")</x:f>
        <x:v>YES</x:v>
      </x:c>
      <x:c r="T5134" s="139" t="n">
        <x:f>IF(S5134="YES",R5134,-1E+99)</x:f>
        <x:v>20267.040853388185</x:v>
      </x:c>
    </x:row>
    <x:row r="5135">
      <x:c r="A5135" s="139"/>
      <x:c r="B5135" s="139"/>
      <x:c r="C5135" s="139"/>
      <x:c r="D5135" s="139"/>
      <x:c r="E5135" s="139"/>
      <x:c r="F5135" s="139"/>
      <x:c r="G5135" s="139"/>
      <x:c r="H5135" s="139"/>
      <x:c r="I5135" s="266" t="n">
        <x:f>INT((ROW()-ROW($I$46))/((CARROT_CAP+1)*(MESCLUN_CAP+1)))</x:f>
        <x:v>7</x:v>
      </x:c>
      <x:c r="J5135" s="266" t="n">
        <x:f>MOD(INT((ROW()-ROW($I$46))/(MESCLUN_CAP+1)),CARROT_CAP+1)</x:f>
        <x:v>17</x:v>
      </x:c>
      <x:c r="K5135" s="266" t="n">
        <x:f>MOD(ROW()-ROW($I$46),MESCLUN_CAP+1)</x:f>
        <x:v>5</x:v>
      </x:c>
      <x:c r="L5135" s="266" t="n">
        <x:f>SUM(I5135:K5135)</x:f>
        <x:v>29</x:v>
      </x:c>
      <x:c r="M5135" s="267" t="n">
        <x:f>I5135*TOMATO_HOURS*WEEKS*(1+TOMATO_DIM)^I5135+J5135*CARROT_HOURS*WEEKS*(1+CARROT_DIM)^J5135+K5135*MESCLUN_HOURS*WEEKS*(1+MESCLUN_DIM)^K5135</x:f>
        <x:v>2243.135570766044</x:v>
      </x:c>
      <x:c r="N5135" s="267" t="n">
        <x:f>MAX(M5135-FARMER_HOURS,0)/TEMP_HOURS_PER_WORKER</x:f>
        <x:v>1.0577330352541974</x:v>
      </x:c>
      <x:c r="O5135" s="268" t="n">
        <x:f>I5135*TOMATO_PRICE+J5135*CARROT_PRICE+K5135*MESCLUN_PRICE</x:f>
        <x:v>110698</x:v>
      </x:c>
      <x:c r="P5135" s="268" t="n">
        <x:f>I5135*TOMATO_FERTILIZER+J5135*CARROT_FERTILIZER+K5135*MESCLUN_FERTILIZER</x:f>
        <x:v>18040</x:v>
      </x:c>
      <x:c r="Q5135" s="268" t="n">
        <x:f>MIN(M5135,FARMER_HOURS)*FARMER_RATE+MAX(M5135-FARMER_HOURS,0)*TEMP_RATE</x:f>
        <x:v>51443.32588135493</x:v>
      </x:c>
      <x:c r="R5135" s="268" t="n">
        <x:f>O5135-P5135-Q5135-FIXED_COST</x:f>
        <x:v>21214.674118645067</x:v>
      </x:c>
      <x:c r="S5135" s="139" t="str">
        <x:f>IF(AND(L5135&lt;=TOTAL_BED_CAP,N5135&lt;=TEMP_WORKER_CAP),"YES","NO")</x:f>
        <x:v>YES</x:v>
      </x:c>
      <x:c r="T5135" s="139" t="n">
        <x:f>IF(S5135="YES",R5135,-1E+99)</x:f>
        <x:v>21214.674118645067</x:v>
      </x:c>
    </x:row>
    <x:row r="5136">
      <x:c r="A5136" s="139"/>
      <x:c r="B5136" s="139"/>
      <x:c r="C5136" s="139"/>
      <x:c r="D5136" s="139"/>
      <x:c r="E5136" s="139"/>
      <x:c r="F5136" s="139"/>
      <x:c r="G5136" s="139"/>
      <x:c r="H5136" s="139"/>
      <x:c r="I5136" s="266" t="n">
        <x:f>INT((ROW()-ROW($I$46))/((CARROT_CAP+1)*(MESCLUN_CAP+1)))</x:f>
        <x:v>7</x:v>
      </x:c>
      <x:c r="J5136" s="266" t="n">
        <x:f>MOD(INT((ROW()-ROW($I$46))/(MESCLUN_CAP+1)),CARROT_CAP+1)</x:f>
        <x:v>17</x:v>
      </x:c>
      <x:c r="K5136" s="266" t="n">
        <x:f>MOD(ROW()-ROW($I$46),MESCLUN_CAP+1)</x:f>
        <x:v>6</x:v>
      </x:c>
      <x:c r="L5136" s="266" t="n">
        <x:f>SUM(I5136:K5136)</x:f>
        <x:v>30</x:v>
      </x:c>
      <x:c r="M5136" s="267" t="n">
        <x:f>I5136*TOMATO_HOURS*WEEKS*(1+TOMATO_DIM)^I5136+J5136*CARROT_HOURS*WEEKS*(1+CARROT_DIM)^J5136+K5136*MESCLUN_HOURS*WEEKS*(1+MESCLUN_DIM)^K5136</x:f>
        <x:v>2294.610544947677</x:v>
      </x:c>
      <x:c r="N5136" s="267" t="n">
        <x:f>MAX(M5136-FARMER_HOURS,0)/TEMP_HOURS_PER_WORKER</x:f>
        <x:v>1.0934795451025536</x:v>
      </x:c>
      <x:c r="O5136" s="268" t="n">
        <x:f>I5136*TOMATO_PRICE+J5136*CARROT_PRICE+K5136*MESCLUN_PRICE</x:f>
        <x:v>113398</x:v>
      </x:c>
      <x:c r="P5136" s="268" t="n">
        <x:f>I5136*TOMATO_FERTILIZER+J5136*CARROT_FERTILIZER+K5136*MESCLUN_FERTILIZER</x:f>
        <x:v>18920</x:v>
      </x:c>
      <x:c r="Q5136" s="268" t="n">
        <x:f>MIN(M5136,FARMER_HOURS)*FARMER_RATE+MAX(M5136-FARMER_HOURS,0)*TEMP_RATE</x:f>
        <x:v>52336.98862756384</x:v>
      </x:c>
      <x:c r="R5136" s="268" t="n">
        <x:f>O5136-P5136-Q5136-FIXED_COST</x:f>
        <x:v>22141.011372436158</x:v>
      </x:c>
      <x:c r="S5136" s="139" t="str">
        <x:f>IF(AND(L5136&lt;=TOTAL_BED_CAP,N5136&lt;=TEMP_WORKER_CAP),"YES","NO")</x:f>
        <x:v>YES</x:v>
      </x:c>
      <x:c r="T5136" s="139" t="n">
        <x:f>IF(S5136="YES",R5136,-1E+99)</x:f>
        <x:v>22141.011372436158</x:v>
      </x:c>
    </x:row>
    <x:row r="5137">
      <x:c r="A5137" s="139"/>
      <x:c r="B5137" s="139"/>
      <x:c r="C5137" s="139"/>
      <x:c r="D5137" s="139"/>
      <x:c r="E5137" s="139"/>
      <x:c r="F5137" s="139"/>
      <x:c r="G5137" s="139"/>
      <x:c r="H5137" s="139"/>
      <x:c r="I5137" s="266" t="n">
        <x:f>INT((ROW()-ROW($I$46))/((CARROT_CAP+1)*(MESCLUN_CAP+1)))</x:f>
        <x:v>7</x:v>
      </x:c>
      <x:c r="J5137" s="266" t="n">
        <x:f>MOD(INT((ROW()-ROW($I$46))/(MESCLUN_CAP+1)),CARROT_CAP+1)</x:f>
        <x:v>17</x:v>
      </x:c>
      <x:c r="K5137" s="266" t="n">
        <x:f>MOD(ROW()-ROW($I$46),MESCLUN_CAP+1)</x:f>
        <x:v>7</x:v>
      </x:c>
      <x:c r="L5137" s="266" t="n">
        <x:f>SUM(I5137:K5137)</x:f>
        <x:v>31</x:v>
      </x:c>
      <x:c r="M5137" s="267" t="n">
        <x:f>I5137*TOMATO_HOURS*WEEKS*(1+TOMATO_DIM)^I5137+J5137*CARROT_HOURS*WEEKS*(1+CARROT_DIM)^J5137+K5137*MESCLUN_HOURS*WEEKS*(1+MESCLUN_DIM)^K5137</x:f>
        <x:v>2347.3349843456376</x:v>
      </x:c>
      <x:c r="N5137" s="267" t="n">
        <x:f>MAX(M5137-FARMER_HOURS,0)/TEMP_HOURS_PER_WORKER</x:f>
        <x:v>1.130093739128915</x:v>
      </x:c>
      <x:c r="O5137" s="268" t="n">
        <x:f>I5137*TOMATO_PRICE+J5137*CARROT_PRICE+K5137*MESCLUN_PRICE</x:f>
        <x:v>116098</x:v>
      </x:c>
      <x:c r="P5137" s="268" t="n">
        <x:f>I5137*TOMATO_FERTILIZER+J5137*CARROT_FERTILIZER+K5137*MESCLUN_FERTILIZER</x:f>
        <x:v>19800</x:v>
      </x:c>
      <x:c r="Q5137" s="268" t="n">
        <x:f>MIN(M5137,FARMER_HOURS)*FARMER_RATE+MAX(M5137-FARMER_HOURS,0)*TEMP_RATE</x:f>
        <x:v>53252.34347822287</x:v>
      </x:c>
      <x:c r="R5137" s="268" t="n">
        <x:f>O5137-P5137-Q5137-FIXED_COST</x:f>
        <x:v>23045.656521777128</x:v>
      </x:c>
      <x:c r="S5137" s="139" t="str">
        <x:f>IF(AND(L5137&lt;=TOTAL_BED_CAP,N5137&lt;=TEMP_WORKER_CAP),"YES","NO")</x:f>
        <x:v>YES</x:v>
      </x:c>
      <x:c r="T5137" s="139" t="n">
        <x:f>IF(S5137="YES",R5137,-1E+99)</x:f>
        <x:v>23045.656521777128</x:v>
      </x:c>
    </x:row>
    <x:row r="5138">
      <x:c r="A5138" s="139"/>
      <x:c r="B5138" s="139"/>
      <x:c r="C5138" s="139"/>
      <x:c r="D5138" s="139"/>
      <x:c r="E5138" s="139"/>
      <x:c r="F5138" s="139"/>
      <x:c r="G5138" s="139"/>
      <x:c r="H5138" s="139"/>
      <x:c r="I5138" s="266" t="n">
        <x:f>INT((ROW()-ROW($I$46))/((CARROT_CAP+1)*(MESCLUN_CAP+1)))</x:f>
        <x:v>7</x:v>
      </x:c>
      <x:c r="J5138" s="266" t="n">
        <x:f>MOD(INT((ROW()-ROW($I$46))/(MESCLUN_CAP+1)),CARROT_CAP+1)</x:f>
        <x:v>17</x:v>
      </x:c>
      <x:c r="K5138" s="266" t="n">
        <x:f>MOD(ROW()-ROW($I$46),MESCLUN_CAP+1)</x:f>
        <x:v>8</x:v>
      </x:c>
      <x:c r="L5138" s="266" t="n">
        <x:f>SUM(I5138:K5138)</x:f>
        <x:v>32</x:v>
      </x:c>
      <x:c r="M5138" s="267" t="n">
        <x:f>I5138*TOMATO_HOURS*WEEKS*(1+TOMATO_DIM)^I5138+J5138*CARROT_HOURS*WEEKS*(1+CARROT_DIM)^J5138+K5138*MESCLUN_HOURS*WEEKS*(1+MESCLUN_DIM)^K5138</x:f>
        <x:v>2401.3320826256177</x:v>
      </x:c>
      <x:c r="N5138" s="267" t="n">
        <x:f>MAX(M5138-FARMER_HOURS,0)/TEMP_HOURS_PER_WORKER</x:f>
        <x:v>1.1675917240455678</x:v>
      </x:c>
      <x:c r="O5138" s="268" t="n">
        <x:f>I5138*TOMATO_PRICE+J5138*CARROT_PRICE+K5138*MESCLUN_PRICE</x:f>
        <x:v>118798</x:v>
      </x:c>
      <x:c r="P5138" s="268" t="n">
        <x:f>I5138*TOMATO_FERTILIZER+J5138*CARROT_FERTILIZER+K5138*MESCLUN_FERTILIZER</x:f>
        <x:v>20680</x:v>
      </x:c>
      <x:c r="Q5138" s="268" t="n">
        <x:f>MIN(M5138,FARMER_HOURS)*FARMER_RATE+MAX(M5138-FARMER_HOURS,0)*TEMP_RATE</x:f>
        <x:v>54189.79310113919</x:v>
      </x:c>
      <x:c r="R5138" s="268" t="n">
        <x:f>O5138-P5138-Q5138-FIXED_COST</x:f>
        <x:v>23928.206898860808</x:v>
      </x:c>
      <x:c r="S5138" s="139" t="str">
        <x:f>IF(AND(L5138&lt;=TOTAL_BED_CAP,N5138&lt;=TEMP_WORKER_CAP),"YES","NO")</x:f>
        <x:v>YES</x:v>
      </x:c>
      <x:c r="T5138" s="139" t="n">
        <x:f>IF(S5138="YES",R5138,-1E+99)</x:f>
        <x:v>23928.206898860808</x:v>
      </x:c>
    </x:row>
    <x:row r="5139">
      <x:c r="A5139" s="139"/>
      <x:c r="B5139" s="139"/>
      <x:c r="C5139" s="139"/>
      <x:c r="D5139" s="139"/>
      <x:c r="E5139" s="139"/>
      <x:c r="F5139" s="139"/>
      <x:c r="G5139" s="139"/>
      <x:c r="H5139" s="139"/>
      <x:c r="I5139" s="266" t="n">
        <x:f>INT((ROW()-ROW($I$46))/((CARROT_CAP+1)*(MESCLUN_CAP+1)))</x:f>
        <x:v>7</x:v>
      </x:c>
      <x:c r="J5139" s="266" t="n">
        <x:f>MOD(INT((ROW()-ROW($I$46))/(MESCLUN_CAP+1)),CARROT_CAP+1)</x:f>
        <x:v>17</x:v>
      </x:c>
      <x:c r="K5139" s="266" t="n">
        <x:f>MOD(ROW()-ROW($I$46),MESCLUN_CAP+1)</x:f>
        <x:v>9</x:v>
      </x:c>
      <x:c r="L5139" s="266" t="n">
        <x:f>SUM(I5139:K5139)</x:f>
        <x:v>33</x:v>
      </x:c>
      <x:c r="M5139" s="267" t="n">
        <x:f>I5139*TOMATO_HOURS*WEEKS*(1+TOMATO_DIM)^I5139+J5139*CARROT_HOURS*WEEKS*(1+CARROT_DIM)^J5139+K5139*MESCLUN_HOURS*WEEKS*(1+MESCLUN_DIM)^K5139</x:f>
        <x:v>2456.625418066012</x:v>
      </x:c>
      <x:c r="N5139" s="267" t="n">
        <x:f>MAX(M5139-FARMER_HOURS,0)/TEMP_HOURS_PER_WORKER</x:f>
        <x:v>1.2059898736569528</x:v>
      </x:c>
      <x:c r="O5139" s="268" t="n">
        <x:f>I5139*TOMATO_PRICE+J5139*CARROT_PRICE+K5139*MESCLUN_PRICE</x:f>
        <x:v>121498</x:v>
      </x:c>
      <x:c r="P5139" s="268" t="n">
        <x:f>I5139*TOMATO_FERTILIZER+J5139*CARROT_FERTILIZER+K5139*MESCLUN_FERTILIZER</x:f>
        <x:v>21560</x:v>
      </x:c>
      <x:c r="Q5139" s="268" t="n">
        <x:f>MIN(M5139,FARMER_HOURS)*FARMER_RATE+MAX(M5139-FARMER_HOURS,0)*TEMP_RATE</x:f>
        <x:v>55149.746841423825</x:v>
      </x:c>
      <x:c r="R5139" s="268" t="n">
        <x:f>O5139-P5139-Q5139-FIXED_COST</x:f>
        <x:v>24788.253158576175</x:v>
      </x:c>
      <x:c r="S5139" s="139" t="str">
        <x:f>IF(AND(L5139&lt;=TOTAL_BED_CAP,N5139&lt;=TEMP_WORKER_CAP),"YES","NO")</x:f>
        <x:v>YES</x:v>
      </x:c>
      <x:c r="T5139" s="139" t="n">
        <x:f>IF(S5139="YES",R5139,-1E+99)</x:f>
        <x:v>24788.253158576175</x:v>
      </x:c>
    </x:row>
    <x:row r="5140">
      <x:c r="A5140" s="139"/>
      <x:c r="B5140" s="139"/>
      <x:c r="C5140" s="139"/>
      <x:c r="D5140" s="139"/>
      <x:c r="E5140" s="139"/>
      <x:c r="F5140" s="139"/>
      <x:c r="G5140" s="139"/>
      <x:c r="H5140" s="139"/>
      <x:c r="I5140" s="266" t="n">
        <x:f>INT((ROW()-ROW($I$46))/((CARROT_CAP+1)*(MESCLUN_CAP+1)))</x:f>
        <x:v>7</x:v>
      </x:c>
      <x:c r="J5140" s="266" t="n">
        <x:f>MOD(INT((ROW()-ROW($I$46))/(MESCLUN_CAP+1)),CARROT_CAP+1)</x:f>
        <x:v>17</x:v>
      </x:c>
      <x:c r="K5140" s="266" t="n">
        <x:f>MOD(ROW()-ROW($I$46),MESCLUN_CAP+1)</x:f>
        <x:v>10</x:v>
      </x:c>
      <x:c r="L5140" s="266" t="n">
        <x:f>SUM(I5140:K5140)</x:f>
        <x:v>34</x:v>
      </x:c>
      <x:c r="M5140" s="267" t="n">
        <x:f>I5140*TOMATO_HOURS*WEEKS*(1+TOMATO_DIM)^I5140+J5140*CARROT_HOURS*WEEKS*(1+CARROT_DIM)^J5140+K5140*MESCLUN_HOURS*WEEKS*(1+MESCLUN_DIM)^K5140</x:f>
        <x:v>2513.238959549225</x:v>
      </x:c>
      <x:c r="N5140" s="267" t="n">
        <x:f>MAX(M5140-FARMER_HOURS,0)/TEMP_HOURS_PER_WORKER</x:f>
        <x:v>1.2453048330202952</x:v>
      </x:c>
      <x:c r="O5140" s="268" t="n">
        <x:f>I5140*TOMATO_PRICE+J5140*CARROT_PRICE+K5140*MESCLUN_PRICE</x:f>
        <x:v>124198</x:v>
      </x:c>
      <x:c r="P5140" s="268" t="n">
        <x:f>I5140*TOMATO_FERTILIZER+J5140*CARROT_FERTILIZER+K5140*MESCLUN_FERTILIZER</x:f>
        <x:v>22440</x:v>
      </x:c>
      <x:c r="Q5140" s="268" t="n">
        <x:f>MIN(M5140,FARMER_HOURS)*FARMER_RATE+MAX(M5140-FARMER_HOURS,0)*TEMP_RATE</x:f>
        <x:v>56132.62082550737</x:v>
      </x:c>
      <x:c r="R5140" s="268" t="n">
        <x:f>O5140-P5140-Q5140-FIXED_COST</x:f>
        <x:v>25625.379174492627</x:v>
      </x:c>
      <x:c r="S5140" s="139" t="str">
        <x:f>IF(AND(L5140&lt;=TOTAL_BED_CAP,N5140&lt;=TEMP_WORKER_CAP),"YES","NO")</x:f>
        <x:v>YES</x:v>
      </x:c>
      <x:c r="T5140" s="139" t="n">
        <x:f>IF(S5140="YES",R5140,-1E+99)</x:f>
        <x:v>25625.379174492627</x:v>
      </x:c>
    </x:row>
    <x:row r="5141">
      <x:c r="A5141" s="139"/>
      <x:c r="B5141" s="139"/>
      <x:c r="C5141" s="139"/>
      <x:c r="D5141" s="139"/>
      <x:c r="E5141" s="139"/>
      <x:c r="F5141" s="139"/>
      <x:c r="G5141" s="139"/>
      <x:c r="H5141" s="139"/>
      <x:c r="I5141" s="266" t="n">
        <x:f>INT((ROW()-ROW($I$46))/((CARROT_CAP+1)*(MESCLUN_CAP+1)))</x:f>
        <x:v>7</x:v>
      </x:c>
      <x:c r="J5141" s="266" t="n">
        <x:f>MOD(INT((ROW()-ROW($I$46))/(MESCLUN_CAP+1)),CARROT_CAP+1)</x:f>
        <x:v>17</x:v>
      </x:c>
      <x:c r="K5141" s="266" t="n">
        <x:f>MOD(ROW()-ROW($I$46),MESCLUN_CAP+1)</x:f>
        <x:v>11</x:v>
      </x:c>
      <x:c r="L5141" s="266" t="n">
        <x:f>SUM(I5141:K5141)</x:f>
        <x:v>35</x:v>
      </x:c>
      <x:c r="M5141" s="267" t="n">
        <x:f>I5141*TOMATO_HOURS*WEEKS*(1+TOMATO_DIM)^I5141+J5141*CARROT_HOURS*WEEKS*(1+CARROT_DIM)^J5141+K5141*MESCLUN_HOURS*WEEKS*(1+MESCLUN_DIM)^K5141</x:f>
        <x:v>2571.1970726426644</x:v>
      </x:c>
      <x:c r="N5141" s="267" t="n">
        <x:f>MAX(M5141-FARMER_HOURS,0)/TEMP_HOURS_PER_WORKER</x:f>
        <x:v>1.2855535226685169</x:v>
      </x:c>
      <x:c r="O5141" s="268" t="n">
        <x:f>I5141*TOMATO_PRICE+J5141*CARROT_PRICE+K5141*MESCLUN_PRICE</x:f>
        <x:v>126898</x:v>
      </x:c>
      <x:c r="P5141" s="268" t="n">
        <x:f>I5141*TOMATO_FERTILIZER+J5141*CARROT_FERTILIZER+K5141*MESCLUN_FERTILIZER</x:f>
        <x:v>23320</x:v>
      </x:c>
      <x:c r="Q5141" s="268" t="n">
        <x:f>MIN(M5141,FARMER_HOURS)*FARMER_RATE+MAX(M5141-FARMER_HOURS,0)*TEMP_RATE</x:f>
        <x:v>57138.838066712924</x:v>
      </x:c>
      <x:c r="R5141" s="268" t="n">
        <x:f>O5141-P5141-Q5141-FIXED_COST</x:f>
        <x:v>26439.161933287076</x:v>
      </x:c>
      <x:c r="S5141" s="139" t="str">
        <x:f>IF(AND(L5141&lt;=TOTAL_BED_CAP,N5141&lt;=TEMP_WORKER_CAP),"YES","NO")</x:f>
        <x:v>YES</x:v>
      </x:c>
      <x:c r="T5141" s="139" t="n">
        <x:f>IF(S5141="YES",R5141,-1E+99)</x:f>
        <x:v>26439.161933287076</x:v>
      </x:c>
    </x:row>
    <x:row r="5142">
      <x:c r="A5142" s="139"/>
      <x:c r="B5142" s="139"/>
      <x:c r="C5142" s="139"/>
      <x:c r="D5142" s="139"/>
      <x:c r="E5142" s="139"/>
      <x:c r="F5142" s="139"/>
      <x:c r="G5142" s="139"/>
      <x:c r="H5142" s="139"/>
      <x:c r="I5142" s="266" t="n">
        <x:f>INT((ROW()-ROW($I$46))/((CARROT_CAP+1)*(MESCLUN_CAP+1)))</x:f>
        <x:v>7</x:v>
      </x:c>
      <x:c r="J5142" s="266" t="n">
        <x:f>MOD(INT((ROW()-ROW($I$46))/(MESCLUN_CAP+1)),CARROT_CAP+1)</x:f>
        <x:v>17</x:v>
      </x:c>
      <x:c r="K5142" s="266" t="n">
        <x:f>MOD(ROW()-ROW($I$46),MESCLUN_CAP+1)</x:f>
        <x:v>12</x:v>
      </x:c>
      <x:c r="L5142" s="266" t="n">
        <x:f>SUM(I5142:K5142)</x:f>
        <x:v>36</x:v>
      </x:c>
      <x:c r="M5142" s="267" t="n">
        <x:f>I5142*TOMATO_HOURS*WEEKS*(1+TOMATO_DIM)^I5142+J5142*CARROT_HOURS*WEEKS*(1+CARROT_DIM)^J5142+K5142*MESCLUN_HOURS*WEEKS*(1+MESCLUN_DIM)^K5142</x:f>
        <x:v>2630.5245257707284</x:v>
      </x:c>
      <x:c r="N5142" s="267" t="n">
        <x:f>MAX(M5142-FARMER_HOURS,0)/TEMP_HOURS_PER_WORKER</x:f>
        <x:v>1.326753142896339</x:v>
      </x:c>
      <x:c r="O5142" s="268" t="n">
        <x:f>I5142*TOMATO_PRICE+J5142*CARROT_PRICE+K5142*MESCLUN_PRICE</x:f>
        <x:v>129598</x:v>
      </x:c>
      <x:c r="P5142" s="268" t="n">
        <x:f>I5142*TOMATO_FERTILIZER+J5142*CARROT_FERTILIZER+K5142*MESCLUN_FERTILIZER</x:f>
        <x:v>24200</x:v>
      </x:c>
      <x:c r="Q5142" s="268" t="n">
        <x:f>MIN(M5142,FARMER_HOURS)*FARMER_RATE+MAX(M5142-FARMER_HOURS,0)*TEMP_RATE</x:f>
        <x:v>58168.82857240848</x:v>
      </x:c>
      <x:c r="R5142" s="268" t="n">
        <x:f>O5142-P5142-Q5142-FIXED_COST</x:f>
        <x:v>27229.171427591522</x:v>
      </x:c>
      <x:c r="S5142" s="139" t="str">
        <x:f>IF(AND(L5142&lt;=TOTAL_BED_CAP,N5142&lt;=TEMP_WORKER_CAP),"YES","NO")</x:f>
        <x:v>YES</x:v>
      </x:c>
      <x:c r="T5142" s="139" t="n">
        <x:f>IF(S5142="YES",R5142,-1E+99)</x:f>
        <x:v>27229.171427591522</x:v>
      </x:c>
    </x:row>
    <x:row r="5143">
      <x:c r="A5143" s="139"/>
      <x:c r="B5143" s="139"/>
      <x:c r="C5143" s="139"/>
      <x:c r="D5143" s="139"/>
      <x:c r="E5143" s="139"/>
      <x:c r="F5143" s="139"/>
      <x:c r="G5143" s="139"/>
      <x:c r="H5143" s="139"/>
      <x:c r="I5143" s="266" t="n">
        <x:f>INT((ROW()-ROW($I$46))/((CARROT_CAP+1)*(MESCLUN_CAP+1)))</x:f>
        <x:v>7</x:v>
      </x:c>
      <x:c r="J5143" s="266" t="n">
        <x:f>MOD(INT((ROW()-ROW($I$46))/(MESCLUN_CAP+1)),CARROT_CAP+1)</x:f>
        <x:v>17</x:v>
      </x:c>
      <x:c r="K5143" s="266" t="n">
        <x:f>MOD(ROW()-ROW($I$46),MESCLUN_CAP+1)</x:f>
        <x:v>13</x:v>
      </x:c>
      <x:c r="L5143" s="266" t="n">
        <x:f>SUM(I5143:K5143)</x:f>
        <x:v>37</x:v>
      </x:c>
      <x:c r="M5143" s="267" t="n">
        <x:f>I5143*TOMATO_HOURS*WEEKS*(1+TOMATO_DIM)^I5143+J5143*CARROT_HOURS*WEEKS*(1+CARROT_DIM)^J5143+K5143*MESCLUN_HOURS*WEEKS*(1+MESCLUN_DIM)^K5143</x:f>
        <x:v>2691.246496479113</x:v>
      </x:c>
      <x:c r="N5143" s="267" t="n">
        <x:f>MAX(M5143-FARMER_HOURS,0)/TEMP_HOURS_PER_WORKER</x:f>
        <x:v>1.368921178110495</x:v>
      </x:c>
      <x:c r="O5143" s="268" t="n">
        <x:f>I5143*TOMATO_PRICE+J5143*CARROT_PRICE+K5143*MESCLUN_PRICE</x:f>
        <x:v>132298</x:v>
      </x:c>
      <x:c r="P5143" s="268" t="n">
        <x:f>I5143*TOMATO_FERTILIZER+J5143*CARROT_FERTILIZER+K5143*MESCLUN_FERTILIZER</x:f>
        <x:v>25080</x:v>
      </x:c>
      <x:c r="Q5143" s="268" t="n">
        <x:f>MIN(M5143,FARMER_HOURS)*FARMER_RATE+MAX(M5143-FARMER_HOURS,0)*TEMP_RATE</x:f>
        <x:v>59223.02945276238</x:v>
      </x:c>
      <x:c r="R5143" s="268" t="n">
        <x:f>O5143-P5143-Q5143-FIXED_COST</x:f>
        <x:v>27994.970547237623</x:v>
      </x:c>
      <x:c r="S5143" s="139" t="str">
        <x:f>IF(AND(L5143&lt;=TOTAL_BED_CAP,N5143&lt;=TEMP_WORKER_CAP),"YES","NO")</x:f>
        <x:v>YES</x:v>
      </x:c>
      <x:c r="T5143" s="139" t="n">
        <x:f>IF(S5143="YES",R5143,-1E+99)</x:f>
        <x:v>27994.970547237623</x:v>
      </x:c>
    </x:row>
    <x:row r="5144">
      <x:c r="A5144" s="139"/>
      <x:c r="B5144" s="139"/>
      <x:c r="C5144" s="139"/>
      <x:c r="D5144" s="139"/>
      <x:c r="E5144" s="139"/>
      <x:c r="F5144" s="139"/>
      <x:c r="G5144" s="139"/>
      <x:c r="H5144" s="139"/>
      <x:c r="I5144" s="266" t="n">
        <x:f>INT((ROW()-ROW($I$46))/((CARROT_CAP+1)*(MESCLUN_CAP+1)))</x:f>
        <x:v>7</x:v>
      </x:c>
      <x:c r="J5144" s="266" t="n">
        <x:f>MOD(INT((ROW()-ROW($I$46))/(MESCLUN_CAP+1)),CARROT_CAP+1)</x:f>
        <x:v>17</x:v>
      </x:c>
      <x:c r="K5144" s="266" t="n">
        <x:f>MOD(ROW()-ROW($I$46),MESCLUN_CAP+1)</x:f>
        <x:v>14</x:v>
      </x:c>
      <x:c r="L5144" s="266" t="n">
        <x:f>SUM(I5144:K5144)</x:f>
        <x:v>38</x:v>
      </x:c>
      <x:c r="M5144" s="267" t="n">
        <x:f>I5144*TOMATO_HOURS*WEEKS*(1+TOMATO_DIM)^I5144+J5144*CARROT_HOURS*WEEKS*(1+CARROT_DIM)^J5144+K5144*MESCLUN_HOURS*WEEKS*(1+MESCLUN_DIM)^K5144</x:f>
        <x:v>2753.388577792774</x:v>
      </x:c>
      <x:c r="N5144" s="267" t="n">
        <x:f>MAX(M5144-FARMER_HOURS,0)/TEMP_HOURS_PER_WORKER</x:f>
        <x:v>1.4120754012449819</x:v>
      </x:c>
      <x:c r="O5144" s="268" t="n">
        <x:f>I5144*TOMATO_PRICE+J5144*CARROT_PRICE+K5144*MESCLUN_PRICE</x:f>
        <x:v>134998</x:v>
      </x:c>
      <x:c r="P5144" s="268" t="n">
        <x:f>I5144*TOMATO_FERTILIZER+J5144*CARROT_FERTILIZER+K5144*MESCLUN_FERTILIZER</x:f>
        <x:v>25960</x:v>
      </x:c>
      <x:c r="Q5144" s="268" t="n">
        <x:f>MIN(M5144,FARMER_HOURS)*FARMER_RATE+MAX(M5144-FARMER_HOURS,0)*TEMP_RATE</x:f>
        <x:v>60301.88503112455</x:v>
      </x:c>
      <x:c r="R5144" s="268" t="n">
        <x:f>O5144-P5144-Q5144-FIXED_COST</x:f>
        <x:v>28736.114968875452</x:v>
      </x:c>
      <x:c r="S5144" s="139" t="str">
        <x:f>IF(AND(L5144&lt;=TOTAL_BED_CAP,N5144&lt;=TEMP_WORKER_CAP),"YES","NO")</x:f>
        <x:v>YES</x:v>
      </x:c>
      <x:c r="T5144" s="139" t="n">
        <x:f>IF(S5144="YES",R5144,-1E+99)</x:f>
        <x:v>28736.114968875452</x:v>
      </x:c>
    </x:row>
    <x:row r="5145">
      <x:c r="A5145" s="139"/>
      <x:c r="B5145" s="139"/>
      <x:c r="C5145" s="139"/>
      <x:c r="D5145" s="139"/>
      <x:c r="E5145" s="139"/>
      <x:c r="F5145" s="139"/>
      <x:c r="G5145" s="139"/>
      <x:c r="H5145" s="139"/>
      <x:c r="I5145" s="266" t="n">
        <x:f>INT((ROW()-ROW($I$46))/((CARROT_CAP+1)*(MESCLUN_CAP+1)))</x:f>
        <x:v>7</x:v>
      </x:c>
      <x:c r="J5145" s="266" t="n">
        <x:f>MOD(INT((ROW()-ROW($I$46))/(MESCLUN_CAP+1)),CARROT_CAP+1)</x:f>
        <x:v>17</x:v>
      </x:c>
      <x:c r="K5145" s="266" t="n">
        <x:f>MOD(ROW()-ROW($I$46),MESCLUN_CAP+1)</x:f>
        <x:v>15</x:v>
      </x:c>
      <x:c r="L5145" s="266" t="n">
        <x:f>SUM(I5145:K5145)</x:f>
        <x:v>39</x:v>
      </x:c>
      <x:c r="M5145" s="267" t="n">
        <x:f>I5145*TOMATO_HOURS*WEEKS*(1+TOMATO_DIM)^I5145+J5145*CARROT_HOURS*WEEKS*(1+CARROT_DIM)^J5145+K5145*MESCLUN_HOURS*WEEKS*(1+MESCLUN_DIM)^K5145</x:f>
        <x:v>2816.97678466892</x:v>
      </x:c>
      <x:c r="N5145" s="267" t="n">
        <x:f>MAX(M5145-FARMER_HOURS,0)/TEMP_HOURS_PER_WORKER</x:f>
        <x:v>1.4562338782423057</x:v>
      </x:c>
      <x:c r="O5145" s="268" t="n">
        <x:f>I5145*TOMATO_PRICE+J5145*CARROT_PRICE+K5145*MESCLUN_PRICE</x:f>
        <x:v>137698</x:v>
      </x:c>
      <x:c r="P5145" s="268" t="n">
        <x:f>I5145*TOMATO_FERTILIZER+J5145*CARROT_FERTILIZER+K5145*MESCLUN_FERTILIZER</x:f>
        <x:v>26840</x:v>
      </x:c>
      <x:c r="Q5145" s="268" t="n">
        <x:f>MIN(M5145,FARMER_HOURS)*FARMER_RATE+MAX(M5145-FARMER_HOURS,0)*TEMP_RATE</x:f>
        <x:v>61405.84695605764</x:v>
      </x:c>
      <x:c r="R5145" s="268" t="n">
        <x:f>O5145-P5145-Q5145-FIXED_COST</x:f>
        <x:v>29452.15304394236</x:v>
      </x:c>
      <x:c r="S5145" s="139" t="str">
        <x:f>IF(AND(L5145&lt;=TOTAL_BED_CAP,N5145&lt;=TEMP_WORKER_CAP),"YES","NO")</x:f>
        <x:v>YES</x:v>
      </x:c>
      <x:c r="T5145" s="139" t="n">
        <x:f>IF(S5145="YES",R5145,-1E+99)</x:f>
        <x:v>29452.15304394236</x:v>
      </x:c>
    </x:row>
    <x:row r="5146">
      <x:c r="A5146" s="139"/>
      <x:c r="B5146" s="139"/>
      <x:c r="C5146" s="139"/>
      <x:c r="D5146" s="139"/>
      <x:c r="E5146" s="139"/>
      <x:c r="F5146" s="139"/>
      <x:c r="G5146" s="139"/>
      <x:c r="H5146" s="139"/>
      <x:c r="I5146" s="266" t="n">
        <x:f>INT((ROW()-ROW($I$46))/((CARROT_CAP+1)*(MESCLUN_CAP+1)))</x:f>
        <x:v>7</x:v>
      </x:c>
      <x:c r="J5146" s="266" t="n">
        <x:f>MOD(INT((ROW()-ROW($I$46))/(MESCLUN_CAP+1)),CARROT_CAP+1)</x:f>
        <x:v>17</x:v>
      </x:c>
      <x:c r="K5146" s="266" t="n">
        <x:f>MOD(ROW()-ROW($I$46),MESCLUN_CAP+1)</x:f>
        <x:v>16</x:v>
      </x:c>
      <x:c r="L5146" s="266" t="n">
        <x:f>SUM(I5146:K5146)</x:f>
        <x:v>40</x:v>
      </x:c>
      <x:c r="M5146" s="267" t="n">
        <x:f>I5146*TOMATO_HOURS*WEEKS*(1+TOMATO_DIM)^I5146+J5146*CARROT_HOURS*WEEKS*(1+CARROT_DIM)^J5146+K5146*MESCLUN_HOURS*WEEKS*(1+MESCLUN_DIM)^K5146</x:f>
        <x:v>2882.037560546409</x:v>
      </x:c>
      <x:c r="N5146" s="267" t="n">
        <x:f>MAX(M5146-FARMER_HOURS,0)/TEMP_HOURS_PER_WORKER</x:f>
        <x:v>1.501414972601673</x:v>
      </x:c>
      <x:c r="O5146" s="268" t="n">
        <x:f>I5146*TOMATO_PRICE+J5146*CARROT_PRICE+K5146*MESCLUN_PRICE</x:f>
        <x:v>140398</x:v>
      </x:c>
      <x:c r="P5146" s="268" t="n">
        <x:f>I5146*TOMATO_FERTILIZER+J5146*CARROT_FERTILIZER+K5146*MESCLUN_FERTILIZER</x:f>
        <x:v>27720</x:v>
      </x:c>
      <x:c r="Q5146" s="268" t="n">
        <x:f>MIN(M5146,FARMER_HOURS)*FARMER_RATE+MAX(M5146-FARMER_HOURS,0)*TEMP_RATE</x:f>
        <x:v>62535.37431504182</x:v>
      </x:c>
      <x:c r="R5146" s="268" t="n">
        <x:f>O5146-P5146-Q5146-FIXED_COST</x:f>
        <x:v>30142.625684958177</x:v>
      </x:c>
      <x:c r="S5146" s="139" t="str">
        <x:f>IF(AND(L5146&lt;=TOTAL_BED_CAP,N5146&lt;=TEMP_WORKER_CAP),"YES","NO")</x:f>
        <x:v>YES</x:v>
      </x:c>
      <x:c r="T5146" s="139" t="n">
        <x:f>IF(S5146="YES",R5146,-1E+99)</x:f>
        <x:v>30142.625684958177</x:v>
      </x:c>
    </x:row>
    <x:row r="5147">
      <x:c r="A5147" s="139"/>
      <x:c r="B5147" s="139"/>
      <x:c r="C5147" s="139"/>
      <x:c r="D5147" s="139"/>
      <x:c r="E5147" s="139"/>
      <x:c r="F5147" s="139"/>
      <x:c r="G5147" s="139"/>
      <x:c r="H5147" s="139"/>
      <x:c r="I5147" s="266" t="n">
        <x:f>INT((ROW()-ROW($I$46))/((CARROT_CAP+1)*(MESCLUN_CAP+1)))</x:f>
        <x:v>7</x:v>
      </x:c>
      <x:c r="J5147" s="266" t="n">
        <x:f>MOD(INT((ROW()-ROW($I$46))/(MESCLUN_CAP+1)),CARROT_CAP+1)</x:f>
        <x:v>17</x:v>
      </x:c>
      <x:c r="K5147" s="266" t="n">
        <x:f>MOD(ROW()-ROW($I$46),MESCLUN_CAP+1)</x:f>
        <x:v>17</x:v>
      </x:c>
      <x:c r="L5147" s="266" t="n">
        <x:f>SUM(I5147:K5147)</x:f>
        <x:v>41</x:v>
      </x:c>
      <x:c r="M5147" s="267" t="n">
        <x:f>I5147*TOMATO_HOURS*WEEKS*(1+TOMATO_DIM)^I5147+J5147*CARROT_HOURS*WEEKS*(1+CARROT_DIM)^J5147+K5147*MESCLUN_HOURS*WEEKS*(1+MESCLUN_DIM)^K5147</x:f>
        <x:v>2948.597783992949</x:v>
      </x:c>
      <x:c r="N5147" s="267" t="n">
        <x:f>MAX(M5147-FARMER_HOURS,0)/TEMP_HOURS_PER_WORKER</x:f>
        <x:v>1.5476373499951035</x:v>
      </x:c>
      <x:c r="O5147" s="268" t="n">
        <x:f>I5147*TOMATO_PRICE+J5147*CARROT_PRICE+K5147*MESCLUN_PRICE</x:f>
        <x:v>143098</x:v>
      </x:c>
      <x:c r="P5147" s="268" t="n">
        <x:f>I5147*TOMATO_FERTILIZER+J5147*CARROT_FERTILIZER+K5147*MESCLUN_FERTILIZER</x:f>
        <x:v>28600</x:v>
      </x:c>
      <x:c r="Q5147" s="268" t="n">
        <x:f>MIN(M5147,FARMER_HOURS)*FARMER_RATE+MAX(M5147-FARMER_HOURS,0)*TEMP_RATE</x:f>
        <x:v>63690.933749877586</x:v>
      </x:c>
      <x:c r="R5147" s="268" t="n">
        <x:f>O5147-P5147-Q5147-FIXED_COST</x:f>
        <x:v>30807.066250122414</x:v>
      </x:c>
      <x:c r="S5147" s="139" t="str">
        <x:f>IF(AND(L5147&lt;=TOTAL_BED_CAP,N5147&lt;=TEMP_WORKER_CAP),"YES","NO")</x:f>
        <x:v>YES</x:v>
      </x:c>
      <x:c r="T5147" s="139" t="n">
        <x:f>IF(S5147="YES",R5147,-1E+99)</x:f>
        <x:v>30807.066250122414</x:v>
      </x:c>
    </x:row>
    <x:row r="5148">
      <x:c r="A5148" s="139"/>
      <x:c r="B5148" s="139"/>
      <x:c r="C5148" s="139"/>
      <x:c r="D5148" s="139"/>
      <x:c r="E5148" s="139"/>
      <x:c r="F5148" s="139"/>
      <x:c r="G5148" s="139"/>
      <x:c r="H5148" s="139"/>
      <x:c r="I5148" s="266" t="n">
        <x:f>INT((ROW()-ROW($I$46))/((CARROT_CAP+1)*(MESCLUN_CAP+1)))</x:f>
        <x:v>7</x:v>
      </x:c>
      <x:c r="J5148" s="266" t="n">
        <x:f>MOD(INT((ROW()-ROW($I$46))/(MESCLUN_CAP+1)),CARROT_CAP+1)</x:f>
        <x:v>17</x:v>
      </x:c>
      <x:c r="K5148" s="266" t="n">
        <x:f>MOD(ROW()-ROW($I$46),MESCLUN_CAP+1)</x:f>
        <x:v>18</x:v>
      </x:c>
      <x:c r="L5148" s="266" t="n">
        <x:f>SUM(I5148:K5148)</x:f>
        <x:v>42</x:v>
      </x:c>
      <x:c r="M5148" s="267" t="n">
        <x:f>I5148*TOMATO_HOURS*WEEKS*(1+TOMATO_DIM)^I5148+J5148*CARROT_HOURS*WEEKS*(1+CARROT_DIM)^J5148+K5148*MESCLUN_HOURS*WEEKS*(1+MESCLUN_DIM)^K5148</x:f>
        <x:v>3016.6847754515366</x:v>
      </x:c>
      <x:c r="N5148" s="267" t="n">
        <x:f>MAX(M5148-FARMER_HOURS,0)/TEMP_HOURS_PER_WORKER</x:f>
        <x:v>1.5949199829524559</x:v>
      </x:c>
      <x:c r="O5148" s="268" t="n">
        <x:f>I5148*TOMATO_PRICE+J5148*CARROT_PRICE+K5148*MESCLUN_PRICE</x:f>
        <x:v>145798</x:v>
      </x:c>
      <x:c r="P5148" s="268" t="n">
        <x:f>I5148*TOMATO_FERTILIZER+J5148*CARROT_FERTILIZER+K5148*MESCLUN_FERTILIZER</x:f>
        <x:v>29480</x:v>
      </x:c>
      <x:c r="Q5148" s="268" t="n">
        <x:f>MIN(M5148,FARMER_HOURS)*FARMER_RATE+MAX(M5148-FARMER_HOURS,0)*TEMP_RATE</x:f>
        <x:v>64872.9995738114</x:v>
      </x:c>
      <x:c r="R5148" s="268" t="n">
        <x:f>O5148-P5148-Q5148-FIXED_COST</x:f>
        <x:v>31445.0004261886</x:v>
      </x:c>
      <x:c r="S5148" s="139" t="str">
        <x:f>IF(AND(L5148&lt;=TOTAL_BED_CAP,N5148&lt;=TEMP_WORKER_CAP),"YES","NO")</x:f>
        <x:v>YES</x:v>
      </x:c>
      <x:c r="T5148" s="139" t="n">
        <x:f>IF(S5148="YES",R5148,-1E+99)</x:f>
        <x:v>31445.0004261886</x:v>
      </x:c>
    </x:row>
    <x:row r="5149">
      <x:c r="A5149" s="139"/>
      <x:c r="B5149" s="139"/>
      <x:c r="C5149" s="139"/>
      <x:c r="D5149" s="139"/>
      <x:c r="E5149" s="139"/>
      <x:c r="F5149" s="139"/>
      <x:c r="G5149" s="139"/>
      <x:c r="H5149" s="139"/>
      <x:c r="I5149" s="266" t="n">
        <x:f>INT((ROW()-ROW($I$46))/((CARROT_CAP+1)*(MESCLUN_CAP+1)))</x:f>
        <x:v>7</x:v>
      </x:c>
      <x:c r="J5149" s="266" t="n">
        <x:f>MOD(INT((ROW()-ROW($I$46))/(MESCLUN_CAP+1)),CARROT_CAP+1)</x:f>
        <x:v>17</x:v>
      </x:c>
      <x:c r="K5149" s="266" t="n">
        <x:f>MOD(ROW()-ROW($I$46),MESCLUN_CAP+1)</x:f>
        <x:v>19</x:v>
      </x:c>
      <x:c r="L5149" s="266" t="n">
        <x:f>SUM(I5149:K5149)</x:f>
        <x:v>43</x:v>
      </x:c>
      <x:c r="M5149" s="267" t="n">
        <x:f>I5149*TOMATO_HOURS*WEEKS*(1+TOMATO_DIM)^I5149+J5149*CARROT_HOURS*WEEKS*(1+CARROT_DIM)^J5149+K5149*MESCLUN_HOURS*WEEKS*(1+MESCLUN_DIM)^K5149</x:f>
        <x:v>3086.3263040875586</x:v>
      </x:c>
      <x:c r="N5149" s="267" t="n">
        <x:f>MAX(M5149-FARMER_HOURS,0)/TEMP_HOURS_PER_WORKER</x:f>
        <x:v>1.6432821556163602</x:v>
      </x:c>
      <x:c r="O5149" s="268" t="n">
        <x:f>I5149*TOMATO_PRICE+J5149*CARROT_PRICE+K5149*MESCLUN_PRICE</x:f>
        <x:v>148498</x:v>
      </x:c>
      <x:c r="P5149" s="268" t="n">
        <x:f>I5149*TOMATO_FERTILIZER+J5149*CARROT_FERTILIZER+K5149*MESCLUN_FERTILIZER</x:f>
        <x:v>30360</x:v>
      </x:c>
      <x:c r="Q5149" s="268" t="n">
        <x:f>MIN(M5149,FARMER_HOURS)*FARMER_RATE+MAX(M5149-FARMER_HOURS,0)*TEMP_RATE</x:f>
        <x:v>66082.053890409</x:v>
      </x:c>
      <x:c r="R5149" s="268" t="n">
        <x:f>O5149-P5149-Q5149-FIXED_COST</x:f>
        <x:v>32055.946109590994</x:v>
      </x:c>
      <x:c r="S5149" s="139" t="str">
        <x:f>IF(AND(L5149&lt;=TOTAL_BED_CAP,N5149&lt;=TEMP_WORKER_CAP),"YES","NO")</x:f>
        <x:v>YES</x:v>
      </x:c>
      <x:c r="T5149" s="139" t="n">
        <x:f>IF(S5149="YES",R5149,-1E+99)</x:f>
        <x:v>32055.946109590994</x:v>
      </x:c>
    </x:row>
    <x:row r="5150">
      <x:c r="A5150" s="139"/>
      <x:c r="B5150" s="139"/>
      <x:c r="C5150" s="139"/>
      <x:c r="D5150" s="139"/>
      <x:c r="E5150" s="139"/>
      <x:c r="F5150" s="139"/>
      <x:c r="G5150" s="139"/>
      <x:c r="H5150" s="139"/>
      <x:c r="I5150" s="266" t="n">
        <x:f>INT((ROW()-ROW($I$46))/((CARROT_CAP+1)*(MESCLUN_CAP+1)))</x:f>
        <x:v>7</x:v>
      </x:c>
      <x:c r="J5150" s="266" t="n">
        <x:f>MOD(INT((ROW()-ROW($I$46))/(MESCLUN_CAP+1)),CARROT_CAP+1)</x:f>
        <x:v>17</x:v>
      </x:c>
      <x:c r="K5150" s="266" t="n">
        <x:f>MOD(ROW()-ROW($I$46),MESCLUN_CAP+1)</x:f>
        <x:v>20</x:v>
      </x:c>
      <x:c r="L5150" s="266" t="n">
        <x:f>SUM(I5150:K5150)</x:f>
        <x:v>44</x:v>
      </x:c>
      <x:c r="M5150" s="267" t="n">
        <x:f>I5150*TOMATO_HOURS*WEEKS*(1+TOMATO_DIM)^I5150+J5150*CARROT_HOURS*WEEKS*(1+CARROT_DIM)^J5150+K5150*MESCLUN_HOURS*WEEKS*(1+MESCLUN_DIM)^K5150</x:f>
        <x:v>3157.550594738035</x:v>
      </x:c>
      <x:c r="N5150" s="267" t="n">
        <x:f>MAX(M5150-FARMER_HOURS,0)/TEMP_HOURS_PER_WORKER</x:f>
        <x:v>1.69274346856808</x:v>
      </x:c>
      <x:c r="O5150" s="268" t="n">
        <x:f>I5150*TOMATO_PRICE+J5150*CARROT_PRICE+K5150*MESCLUN_PRICE</x:f>
        <x:v>151198</x:v>
      </x:c>
      <x:c r="P5150" s="268" t="n">
        <x:f>I5150*TOMATO_FERTILIZER+J5150*CARROT_FERTILIZER+K5150*MESCLUN_FERTILIZER</x:f>
        <x:v>31240</x:v>
      </x:c>
      <x:c r="Q5150" s="268" t="n">
        <x:f>MIN(M5150,FARMER_HOURS)*FARMER_RATE+MAX(M5150-FARMER_HOURS,0)*TEMP_RATE</x:f>
        <x:v>67318.586714202</x:v>
      </x:c>
      <x:c r="R5150" s="268" t="n">
        <x:f>O5150-P5150-Q5150-FIXED_COST</x:f>
        <x:v>32639.413285798</x:v>
      </x:c>
      <x:c r="S5150" s="139" t="str">
        <x:f>IF(AND(L5150&lt;=TOTAL_BED_CAP,N5150&lt;=TEMP_WORKER_CAP),"YES","NO")</x:f>
        <x:v>YES</x:v>
      </x:c>
      <x:c r="T5150" s="139" t="n">
        <x:f>IF(S5150="YES",R5150,-1E+99)</x:f>
        <x:v>32639.413285798</x:v>
      </x:c>
    </x:row>
    <x:row r="5151">
      <x:c r="A5151" s="139"/>
      <x:c r="B5151" s="139"/>
      <x:c r="C5151" s="139"/>
      <x:c r="D5151" s="139"/>
      <x:c r="E5151" s="139"/>
      <x:c r="F5151" s="139"/>
      <x:c r="G5151" s="139"/>
      <x:c r="H5151" s="139"/>
      <x:c r="I5151" s="266" t="n">
        <x:f>INT((ROW()-ROW($I$46))/((CARROT_CAP+1)*(MESCLUN_CAP+1)))</x:f>
        <x:v>7</x:v>
      </x:c>
      <x:c r="J5151" s="266" t="n">
        <x:f>MOD(INT((ROW()-ROW($I$46))/(MESCLUN_CAP+1)),CARROT_CAP+1)</x:f>
        <x:v>17</x:v>
      </x:c>
      <x:c r="K5151" s="266" t="n">
        <x:f>MOD(ROW()-ROW($I$46),MESCLUN_CAP+1)</x:f>
        <x:v>21</x:v>
      </x:c>
      <x:c r="L5151" s="266" t="n">
        <x:f>SUM(I5151:K5151)</x:f>
        <x:v>45</x:v>
      </x:c>
      <x:c r="M5151" s="267" t="n">
        <x:f>I5151*TOMATO_HOURS*WEEKS*(1+TOMATO_DIM)^I5151+J5151*CARROT_HOURS*WEEKS*(1+CARROT_DIM)^J5151+K5151*MESCLUN_HOURS*WEEKS*(1+MESCLUN_DIM)^K5151</x:f>
        <x:v>3230.3863349644794</x:v>
      </x:c>
      <x:c r="N5151" s="267" t="n">
        <x:f>MAX(M5151-FARMER_HOURS,0)/TEMP_HOURS_PER_WORKER</x:f>
        <x:v>1.7433238437253329</x:v>
      </x:c>
      <x:c r="O5151" s="268" t="n">
        <x:f>I5151*TOMATO_PRICE+J5151*CARROT_PRICE+K5151*MESCLUN_PRICE</x:f>
        <x:v>153898</x:v>
      </x:c>
      <x:c r="P5151" s="268" t="n">
        <x:f>I5151*TOMATO_FERTILIZER+J5151*CARROT_FERTILIZER+K5151*MESCLUN_FERTILIZER</x:f>
        <x:v>32120</x:v>
      </x:c>
      <x:c r="Q5151" s="268" t="n">
        <x:f>MIN(M5151,FARMER_HOURS)*FARMER_RATE+MAX(M5151-FARMER_HOURS,0)*TEMP_RATE</x:f>
        <x:v>68583.09609313332</x:v>
      </x:c>
      <x:c r="R5151" s="268" t="n">
        <x:f>O5151-P5151-Q5151-FIXED_COST</x:f>
        <x:v>33194.903906866675</x:v>
      </x:c>
      <x:c r="S5151" s="139" t="str">
        <x:f>IF(AND(L5151&lt;=TOTAL_BED_CAP,N5151&lt;=TEMP_WORKER_CAP),"YES","NO")</x:f>
        <x:v>YES</x:v>
      </x:c>
      <x:c r="T5151" s="139" t="n">
        <x:f>IF(S5151="YES",R5151,-1E+99)</x:f>
        <x:v>33194.903906866675</x:v>
      </x:c>
    </x:row>
    <x:row r="5152">
      <x:c r="A5152" s="139"/>
      <x:c r="B5152" s="139"/>
      <x:c r="C5152" s="139"/>
      <x:c r="D5152" s="139"/>
      <x:c r="E5152" s="139"/>
      <x:c r="F5152" s="139"/>
      <x:c r="G5152" s="139"/>
      <x:c r="H5152" s="139"/>
      <x:c r="I5152" s="266" t="n">
        <x:f>INT((ROW()-ROW($I$46))/((CARROT_CAP+1)*(MESCLUN_CAP+1)))</x:f>
        <x:v>7</x:v>
      </x:c>
      <x:c r="J5152" s="266" t="n">
        <x:f>MOD(INT((ROW()-ROW($I$46))/(MESCLUN_CAP+1)),CARROT_CAP+1)</x:f>
        <x:v>17</x:v>
      </x:c>
      <x:c r="K5152" s="266" t="n">
        <x:f>MOD(ROW()-ROW($I$46),MESCLUN_CAP+1)</x:f>
        <x:v>22</x:v>
      </x:c>
      <x:c r="L5152" s="266" t="n">
        <x:f>SUM(I5152:K5152)</x:f>
        <x:v>46</x:v>
      </x:c>
      <x:c r="M5152" s="267" t="n">
        <x:f>I5152*TOMATO_HOURS*WEEKS*(1+TOMATO_DIM)^I5152+J5152*CARROT_HOURS*WEEKS*(1+CARROT_DIM)^J5152+K5152*MESCLUN_HOURS*WEEKS*(1+MESCLUN_DIM)^K5152</x:f>
        <x:v>3304.8626822108754</x:v>
      </x:c>
      <x:c r="N5152" s="267" t="n">
        <x:f>MAX(M5152-FARMER_HOURS,0)/TEMP_HOURS_PER_WORKER</x:f>
        <x:v>1.795043529313108</x:v>
      </x:c>
      <x:c r="O5152" s="268" t="n">
        <x:f>I5152*TOMATO_PRICE+J5152*CARROT_PRICE+K5152*MESCLUN_PRICE</x:f>
        <x:v>156598</x:v>
      </x:c>
      <x:c r="P5152" s="268" t="n">
        <x:f>I5152*TOMATO_FERTILIZER+J5152*CARROT_FERTILIZER+K5152*MESCLUN_FERTILIZER</x:f>
        <x:v>33000</x:v>
      </x:c>
      <x:c r="Q5152" s="268" t="n">
        <x:f>MIN(M5152,FARMER_HOURS)*FARMER_RATE+MAX(M5152-FARMER_HOURS,0)*TEMP_RATE</x:f>
        <x:v>69876.0882328277</x:v>
      </x:c>
      <x:c r="R5152" s="268" t="n">
        <x:f>O5152-P5152-Q5152-FIXED_COST</x:f>
        <x:v>33721.91176717231</x:v>
      </x:c>
      <x:c r="S5152" s="139" t="str">
        <x:f>IF(AND(L5152&lt;=TOTAL_BED_CAP,N5152&lt;=TEMP_WORKER_CAP),"YES","NO")</x:f>
        <x:v>YES</x:v>
      </x:c>
      <x:c r="T5152" s="139" t="n">
        <x:f>IF(S5152="YES",R5152,-1E+99)</x:f>
        <x:v>33721.91176717231</x:v>
      </x:c>
    </x:row>
    <x:row r="5153">
      <x:c r="A5153" s="139"/>
      <x:c r="B5153" s="139"/>
      <x:c r="C5153" s="139"/>
      <x:c r="D5153" s="139"/>
      <x:c r="E5153" s="139"/>
      <x:c r="F5153" s="139"/>
      <x:c r="G5153" s="139"/>
      <x:c r="H5153" s="139"/>
      <x:c r="I5153" s="266" t="n">
        <x:f>INT((ROW()-ROW($I$46))/((CARROT_CAP+1)*(MESCLUN_CAP+1)))</x:f>
        <x:v>7</x:v>
      </x:c>
      <x:c r="J5153" s="266" t="n">
        <x:f>MOD(INT((ROW()-ROW($I$46))/(MESCLUN_CAP+1)),CARROT_CAP+1)</x:f>
        <x:v>17</x:v>
      </x:c>
      <x:c r="K5153" s="266" t="n">
        <x:f>MOD(ROW()-ROW($I$46),MESCLUN_CAP+1)</x:f>
        <x:v>23</x:v>
      </x:c>
      <x:c r="L5153" s="266" t="n">
        <x:f>SUM(I5153:K5153)</x:f>
        <x:v>47</x:v>
      </x:c>
      <x:c r="M5153" s="267" t="n">
        <x:f>I5153*TOMATO_HOURS*WEEKS*(1+TOMATO_DIM)^I5153+J5153*CARROT_HOURS*WEEKS*(1+CARROT_DIM)^J5153+K5153*MESCLUN_HOURS*WEEKS*(1+MESCLUN_DIM)^K5153</x:f>
        <x:v>3381.009271068312</x:v>
      </x:c>
      <x:c r="N5153" s="267" t="n">
        <x:f>MAX(M5153-FARMER_HOURS,0)/TEMP_HOURS_PER_WORKER</x:f>
        <x:v>1.84792310490855</x:v>
      </x:c>
      <x:c r="O5153" s="268" t="n">
        <x:f>I5153*TOMATO_PRICE+J5153*CARROT_PRICE+K5153*MESCLUN_PRICE</x:f>
        <x:v>159298</x:v>
      </x:c>
      <x:c r="P5153" s="268" t="n">
        <x:f>I5153*TOMATO_FERTILIZER+J5153*CARROT_FERTILIZER+K5153*MESCLUN_FERTILIZER</x:f>
        <x:v>33880</x:v>
      </x:c>
      <x:c r="Q5153" s="268" t="n">
        <x:f>MIN(M5153,FARMER_HOURS)*FARMER_RATE+MAX(M5153-FARMER_HOURS,0)*TEMP_RATE</x:f>
        <x:v>71198.07762271375</x:v>
      </x:c>
      <x:c r="R5153" s="268" t="n">
        <x:f>O5153-P5153-Q5153-FIXED_COST</x:f>
        <x:v>34219.922377286246</x:v>
      </x:c>
      <x:c r="S5153" s="139" t="str">
        <x:f>IF(AND(L5153&lt;=TOTAL_BED_CAP,N5153&lt;=TEMP_WORKER_CAP),"YES","NO")</x:f>
        <x:v>YES</x:v>
      </x:c>
      <x:c r="T5153" s="139" t="n">
        <x:f>IF(S5153="YES",R5153,-1E+99)</x:f>
        <x:v>34219.922377286246</x:v>
      </x:c>
    </x:row>
    <x:row r="5154">
      <x:c r="A5154" s="139"/>
      <x:c r="B5154" s="139"/>
      <x:c r="C5154" s="139"/>
      <x:c r="D5154" s="139"/>
      <x:c r="E5154" s="139"/>
      <x:c r="F5154" s="139"/>
      <x:c r="G5154" s="139"/>
      <x:c r="H5154" s="139"/>
      <x:c r="I5154" s="266" t="n">
        <x:f>INT((ROW()-ROW($I$46))/((CARROT_CAP+1)*(MESCLUN_CAP+1)))</x:f>
        <x:v>7</x:v>
      </x:c>
      <x:c r="J5154" s="266" t="n">
        <x:f>MOD(INT((ROW()-ROW($I$46))/(MESCLUN_CAP+1)),CARROT_CAP+1)</x:f>
        <x:v>17</x:v>
      </x:c>
      <x:c r="K5154" s="266" t="n">
        <x:f>MOD(ROW()-ROW($I$46),MESCLUN_CAP+1)</x:f>
        <x:v>24</x:v>
      </x:c>
      <x:c r="L5154" s="266" t="n">
        <x:f>SUM(I5154:K5154)</x:f>
        <x:v>48</x:v>
      </x:c>
      <x:c r="M5154" s="267" t="n">
        <x:f>I5154*TOMATO_HOURS*WEEKS*(1+TOMATO_DIM)^I5154+J5154*CARROT_HOURS*WEEKS*(1+CARROT_DIM)^J5154+K5154*MESCLUN_HOURS*WEEKS*(1+MESCLUN_DIM)^K5154</x:f>
        <x:v>3458.8562206478073</x:v>
      </x:c>
      <x:c r="N5154" s="267" t="n">
        <x:f>MAX(M5154-FARMER_HOURS,0)/TEMP_HOURS_PER_WORKER</x:f>
        <x:v>1.9019834865609773</x:v>
      </x:c>
      <x:c r="O5154" s="268" t="n">
        <x:f>I5154*TOMATO_PRICE+J5154*CARROT_PRICE+K5154*MESCLUN_PRICE</x:f>
        <x:v>161998</x:v>
      </x:c>
      <x:c r="P5154" s="268" t="n">
        <x:f>I5154*TOMATO_FERTILIZER+J5154*CARROT_FERTILIZER+K5154*MESCLUN_FERTILIZER</x:f>
        <x:v>34760</x:v>
      </x:c>
      <x:c r="Q5154" s="268" t="n">
        <x:f>MIN(M5154,FARMER_HOURS)*FARMER_RATE+MAX(M5154-FARMER_HOURS,0)*TEMP_RATE</x:f>
        <x:v>72549.58716402443</x:v>
      </x:c>
      <x:c r="R5154" s="268" t="n">
        <x:f>O5154-P5154-Q5154-FIXED_COST</x:f>
        <x:v>34688.41283597557</x:v>
      </x:c>
      <x:c r="S5154" s="139" t="str">
        <x:f>IF(AND(L5154&lt;=TOTAL_BED_CAP,N5154&lt;=TEMP_WORKER_CAP),"YES","NO")</x:f>
        <x:v>YES</x:v>
      </x:c>
      <x:c r="T5154" s="139" t="n">
        <x:f>IF(S5154="YES",R5154,-1E+99)</x:f>
        <x:v>34688.41283597557</x:v>
      </x:c>
    </x:row>
    <x:row r="5155">
      <x:c r="A5155" s="139"/>
      <x:c r="B5155" s="139"/>
      <x:c r="C5155" s="139"/>
      <x:c r="D5155" s="139"/>
      <x:c r="E5155" s="139"/>
      <x:c r="F5155" s="139"/>
      <x:c r="G5155" s="139"/>
      <x:c r="H5155" s="139"/>
      <x:c r="I5155" s="266" t="n">
        <x:f>INT((ROW()-ROW($I$46))/((CARROT_CAP+1)*(MESCLUN_CAP+1)))</x:f>
        <x:v>7</x:v>
      </x:c>
      <x:c r="J5155" s="266" t="n">
        <x:f>MOD(INT((ROW()-ROW($I$46))/(MESCLUN_CAP+1)),CARROT_CAP+1)</x:f>
        <x:v>17</x:v>
      </x:c>
      <x:c r="K5155" s="266" t="n">
        <x:f>MOD(ROW()-ROW($I$46),MESCLUN_CAP+1)</x:f>
        <x:v>25</x:v>
      </x:c>
      <x:c r="L5155" s="266" t="n">
        <x:f>SUM(I5155:K5155)</x:f>
        <x:v>49</x:v>
      </x:c>
      <x:c r="M5155" s="267" t="n">
        <x:f>I5155*TOMATO_HOURS*WEEKS*(1+TOMATO_DIM)^I5155+J5155*CARROT_HOURS*WEEKS*(1+CARROT_DIM)^J5155+K5155*MESCLUN_HOURS*WEEKS*(1+MESCLUN_DIM)^K5155</x:f>
        <x:v>3538.4341420629053</x:v>
      </x:c>
      <x:c r="N5155" s="267" t="n">
        <x:f>MAX(M5155-FARMER_HOURS,0)/TEMP_HOURS_PER_WORKER</x:f>
        <x:v>1.9572459319881286</x:v>
      </x:c>
      <x:c r="O5155" s="268" t="n">
        <x:f>I5155*TOMATO_PRICE+J5155*CARROT_PRICE+K5155*MESCLUN_PRICE</x:f>
        <x:v>164698</x:v>
      </x:c>
      <x:c r="P5155" s="268" t="n">
        <x:f>I5155*TOMATO_FERTILIZER+J5155*CARROT_FERTILIZER+K5155*MESCLUN_FERTILIZER</x:f>
        <x:v>35640</x:v>
      </x:c>
      <x:c r="Q5155" s="268" t="n">
        <x:f>MIN(M5155,FARMER_HOURS)*FARMER_RATE+MAX(M5155-FARMER_HOURS,0)*TEMP_RATE</x:f>
        <x:v>73931.14829970321</x:v>
      </x:c>
      <x:c r="R5155" s="268" t="n">
        <x:f>O5155-P5155-Q5155-FIXED_COST</x:f>
        <x:v>35126.851700296786</x:v>
      </x:c>
      <x:c r="S5155" s="139" t="str">
        <x:f>IF(AND(L5155&lt;=TOTAL_BED_CAP,N5155&lt;=TEMP_WORKER_CAP),"YES","NO")</x:f>
        <x:v>YES</x:v>
      </x:c>
      <x:c r="T5155" s="139" t="n">
        <x:f>IF(S5155="YES",R5155,-1E+99)</x:f>
        <x:v>35126.851700296786</x:v>
      </x:c>
    </x:row>
    <x:row r="5156">
      <x:c r="A5156" s="139"/>
      <x:c r="B5156" s="139"/>
      <x:c r="C5156" s="139"/>
      <x:c r="D5156" s="139"/>
      <x:c r="E5156" s="139"/>
      <x:c r="F5156" s="139"/>
      <x:c r="G5156" s="139"/>
      <x:c r="H5156" s="139"/>
      <x:c r="I5156" s="266" t="n">
        <x:f>INT((ROW()-ROW($I$46))/((CARROT_CAP+1)*(MESCLUN_CAP+1)))</x:f>
        <x:v>7</x:v>
      </x:c>
      <x:c r="J5156" s="266" t="n">
        <x:f>MOD(INT((ROW()-ROW($I$46))/(MESCLUN_CAP+1)),CARROT_CAP+1)</x:f>
        <x:v>17</x:v>
      </x:c>
      <x:c r="K5156" s="266" t="n">
        <x:f>MOD(ROW()-ROW($I$46),MESCLUN_CAP+1)</x:f>
        <x:v>26</x:v>
      </x:c>
      <x:c r="L5156" s="266" t="n">
        <x:f>SUM(I5156:K5156)</x:f>
        <x:v>50</x:v>
      </x:c>
      <x:c r="M5156" s="267" t="n">
        <x:f>I5156*TOMATO_HOURS*WEEKS*(1+TOMATO_DIM)^I5156+J5156*CARROT_HOURS*WEEKS*(1+CARROT_DIM)^J5156+K5156*MESCLUN_HOURS*WEEKS*(1+MESCLUN_DIM)^K5156</x:f>
        <x:v>3619.774146023622</x:v>
      </x:c>
      <x:c r="N5156" s="267" t="n">
        <x:f>MAX(M5156-FARMER_HOURS,0)/TEMP_HOURS_PER_WORKER</x:f>
        <x:v>2.0137320458497374</x:v>
      </x:c>
      <x:c r="O5156" s="268" t="n">
        <x:f>I5156*TOMATO_PRICE+J5156*CARROT_PRICE+K5156*MESCLUN_PRICE</x:f>
        <x:v>167398</x:v>
      </x:c>
      <x:c r="P5156" s="268" t="n">
        <x:f>I5156*TOMATO_FERTILIZER+J5156*CARROT_FERTILIZER+K5156*MESCLUN_FERTILIZER</x:f>
        <x:v>36520</x:v>
      </x:c>
      <x:c r="Q5156" s="268" t="n">
        <x:f>MIN(M5156,FARMER_HOURS)*FARMER_RATE+MAX(M5156-FARMER_HOURS,0)*TEMP_RATE</x:f>
        <x:v>75343.30114624344</x:v>
      </x:c>
      <x:c r="R5156" s="268" t="n">
        <x:f>O5156-P5156-Q5156-FIXED_COST</x:f>
        <x:v>35534.69885375656</x:v>
      </x:c>
      <x:c r="S5156" s="139" t="str">
        <x:f>IF(AND(L5156&lt;=TOTAL_BED_CAP,N5156&lt;=TEMP_WORKER_CAP),"YES","NO")</x:f>
        <x:v>YES</x:v>
      </x:c>
      <x:c r="T5156" s="139" t="n">
        <x:f>IF(S5156="YES",R5156,-1E+99)</x:f>
        <x:v>35534.69885375656</x:v>
      </x:c>
    </x:row>
    <x:row r="5157">
      <x:c r="A5157" s="139"/>
      <x:c r="B5157" s="139"/>
      <x:c r="C5157" s="139"/>
      <x:c r="D5157" s="139"/>
      <x:c r="E5157" s="139"/>
      <x:c r="F5157" s="139"/>
      <x:c r="G5157" s="139"/>
      <x:c r="H5157" s="139"/>
      <x:c r="I5157" s="266" t="n">
        <x:f>INT((ROW()-ROW($I$46))/((CARROT_CAP+1)*(MESCLUN_CAP+1)))</x:f>
        <x:v>7</x:v>
      </x:c>
      <x:c r="J5157" s="266" t="n">
        <x:f>MOD(INT((ROW()-ROW($I$46))/(MESCLUN_CAP+1)),CARROT_CAP+1)</x:f>
        <x:v>17</x:v>
      </x:c>
      <x:c r="K5157" s="266" t="n">
        <x:f>MOD(ROW()-ROW($I$46),MESCLUN_CAP+1)</x:f>
        <x:v>27</x:v>
      </x:c>
      <x:c r="L5157" s="266" t="n">
        <x:f>SUM(I5157:K5157)</x:f>
        <x:v>51</x:v>
      </x:c>
      <x:c r="M5157" s="267" t="n">
        <x:f>I5157*TOMATO_HOURS*WEEKS*(1+TOMATO_DIM)^I5157+J5157*CARROT_HOURS*WEEKS*(1+CARROT_DIM)^J5157+K5157*MESCLUN_HOURS*WEEKS*(1+MESCLUN_DIM)^K5157</x:f>
        <x:v>3702.9078505433795</x:v>
      </x:c>
      <x:c r="N5157" s="267" t="n">
        <x:f>MAX(M5157-FARMER_HOURS,0)/TEMP_HOURS_PER_WORKER</x:f>
        <x:v>2.071463785099569</x:v>
      </x:c>
      <x:c r="O5157" s="268" t="n">
        <x:f>I5157*TOMATO_PRICE+J5157*CARROT_PRICE+K5157*MESCLUN_PRICE</x:f>
        <x:v>170098</x:v>
      </x:c>
      <x:c r="P5157" s="268" t="n">
        <x:f>I5157*TOMATO_FERTILIZER+J5157*CARROT_FERTILIZER+K5157*MESCLUN_FERTILIZER</x:f>
        <x:v>37400</x:v>
      </x:c>
      <x:c r="Q5157" s="268" t="n">
        <x:f>MIN(M5157,FARMER_HOURS)*FARMER_RATE+MAX(M5157-FARMER_HOURS,0)*TEMP_RATE</x:f>
        <x:v>76786.59462748922</x:v>
      </x:c>
      <x:c r="R5157" s="268" t="n">
        <x:f>O5157-P5157-Q5157-FIXED_COST</x:f>
        <x:v>35911.40537251078</x:v>
      </x:c>
      <x:c r="S5157" s="139" t="str">
        <x:f>IF(AND(L5157&lt;=TOTAL_BED_CAP,N5157&lt;=TEMP_WORKER_CAP),"YES","NO")</x:f>
        <x:v>YES</x:v>
      </x:c>
      <x:c r="T5157" s="139" t="n">
        <x:f>IF(S5157="YES",R5157,-1E+99)</x:f>
        <x:v>35911.40537251078</x:v>
      </x:c>
    </x:row>
    <x:row r="5158">
      <x:c r="A5158" s="139"/>
      <x:c r="B5158" s="139"/>
      <x:c r="C5158" s="139"/>
      <x:c r="D5158" s="139"/>
      <x:c r="E5158" s="139"/>
      <x:c r="F5158" s="139"/>
      <x:c r="G5158" s="139"/>
      <x:c r="H5158" s="139"/>
      <x:c r="I5158" s="266" t="n">
        <x:f>INT((ROW()-ROW($I$46))/((CARROT_CAP+1)*(MESCLUN_CAP+1)))</x:f>
        <x:v>7</x:v>
      </x:c>
      <x:c r="J5158" s="266" t="n">
        <x:f>MOD(INT((ROW()-ROW($I$46))/(MESCLUN_CAP+1)),CARROT_CAP+1)</x:f>
        <x:v>17</x:v>
      </x:c>
      <x:c r="K5158" s="266" t="n">
        <x:f>MOD(ROW()-ROW($I$46),MESCLUN_CAP+1)</x:f>
        <x:v>28</x:v>
      </x:c>
      <x:c r="L5158" s="266" t="n">
        <x:f>SUM(I5158:K5158)</x:f>
        <x:v>52</x:v>
      </x:c>
      <x:c r="M5158" s="267" t="n">
        <x:f>I5158*TOMATO_HOURS*WEEKS*(1+TOMATO_DIM)^I5158+J5158*CARROT_HOURS*WEEKS*(1+CARROT_DIM)^J5158+K5158*MESCLUN_HOURS*WEEKS*(1+MESCLUN_DIM)^K5158</x:f>
        <x:v>3787.867388760533</x:v>
      </x:c>
      <x:c r="N5158" s="267" t="n">
        <x:f>MAX(M5158-FARMER_HOURS,0)/TEMP_HOURS_PER_WORKER</x:f>
        <x:v>2.1304634644170366</x:v>
      </x:c>
      <x:c r="O5158" s="268" t="n">
        <x:f>I5158*TOMATO_PRICE+J5158*CARROT_PRICE+K5158*MESCLUN_PRICE</x:f>
        <x:v>172798</x:v>
      </x:c>
      <x:c r="P5158" s="268" t="n">
        <x:f>I5158*TOMATO_FERTILIZER+J5158*CARROT_FERTILIZER+K5158*MESCLUN_FERTILIZER</x:f>
        <x:v>38280</x:v>
      </x:c>
      <x:c r="Q5158" s="268" t="n">
        <x:f>MIN(M5158,FARMER_HOURS)*FARMER_RATE+MAX(M5158-FARMER_HOURS,0)*TEMP_RATE</x:f>
        <x:v>78261.58661042592</x:v>
      </x:c>
      <x:c r="R5158" s="268" t="n">
        <x:f>O5158-P5158-Q5158-FIXED_COST</x:f>
        <x:v>36256.41338957408</x:v>
      </x:c>
      <x:c r="S5158" s="139" t="str">
        <x:f>IF(AND(L5158&lt;=TOTAL_BED_CAP,N5158&lt;=TEMP_WORKER_CAP),"YES","NO")</x:f>
        <x:v>YES</x:v>
      </x:c>
      <x:c r="T5158" s="139" t="n">
        <x:f>IF(S5158="YES",R5158,-1E+99)</x:f>
        <x:v>36256.41338957408</x:v>
      </x:c>
    </x:row>
    <x:row r="5159">
      <x:c r="A5159" s="139"/>
      <x:c r="B5159" s="139"/>
      <x:c r="C5159" s="139"/>
      <x:c r="D5159" s="139"/>
      <x:c r="E5159" s="139"/>
      <x:c r="F5159" s="139"/>
      <x:c r="G5159" s="139"/>
      <x:c r="H5159" s="139"/>
      <x:c r="I5159" s="266" t="n">
        <x:f>INT((ROW()-ROW($I$46))/((CARROT_CAP+1)*(MESCLUN_CAP+1)))</x:f>
        <x:v>7</x:v>
      </x:c>
      <x:c r="J5159" s="266" t="n">
        <x:f>MOD(INT((ROW()-ROW($I$46))/(MESCLUN_CAP+1)),CARROT_CAP+1)</x:f>
        <x:v>17</x:v>
      </x:c>
      <x:c r="K5159" s="266" t="n">
        <x:f>MOD(ROW()-ROW($I$46),MESCLUN_CAP+1)</x:f>
        <x:v>29</x:v>
      </x:c>
      <x:c r="L5159" s="266" t="n">
        <x:f>SUM(I5159:K5159)</x:f>
        <x:v>53</x:v>
      </x:c>
      <x:c r="M5159" s="267" t="n">
        <x:f>I5159*TOMATO_HOURS*WEEKS*(1+TOMATO_DIM)^I5159+J5159*CARROT_HOURS*WEEKS*(1+CARROT_DIM)^J5159+K5159*MESCLUN_HOURS*WEEKS*(1+MESCLUN_DIM)^K5159</x:f>
        <x:v>3874.685416876186</x:v>
      </x:c>
      <x:c r="N5159" s="267" t="n">
        <x:f>MAX(M5159-FARMER_HOURS,0)/TEMP_HOURS_PER_WORKER</x:f>
        <x:v>2.1907537617195736</x:v>
      </x:c>
      <x:c r="O5159" s="268" t="n">
        <x:f>I5159*TOMATO_PRICE+J5159*CARROT_PRICE+K5159*MESCLUN_PRICE</x:f>
        <x:v>175498</x:v>
      </x:c>
      <x:c r="P5159" s="268" t="n">
        <x:f>I5159*TOMATO_FERTILIZER+J5159*CARROT_FERTILIZER+K5159*MESCLUN_FERTILIZER</x:f>
        <x:v>39160</x:v>
      </x:c>
      <x:c r="Q5159" s="268" t="n">
        <x:f>MIN(M5159,FARMER_HOURS)*FARMER_RATE+MAX(M5159-FARMER_HOURS,0)*TEMP_RATE</x:f>
        <x:v>79768.84404298934</x:v>
      </x:c>
      <x:c r="R5159" s="268" t="n">
        <x:f>O5159-P5159-Q5159-FIXED_COST</x:f>
        <x:v>36569.15595701066</x:v>
      </x:c>
      <x:c r="S5159" s="139" t="str">
        <x:f>IF(AND(L5159&lt;=TOTAL_BED_CAP,N5159&lt;=TEMP_WORKER_CAP),"YES","NO")</x:f>
        <x:v>YES</x:v>
      </x:c>
      <x:c r="T5159" s="139" t="n">
        <x:f>IF(S5159="YES",R5159,-1E+99)</x:f>
        <x:v>36569.15595701066</x:v>
      </x:c>
    </x:row>
    <x:row r="5160">
      <x:c r="A5160" s="139"/>
      <x:c r="B5160" s="139"/>
      <x:c r="C5160" s="139"/>
      <x:c r="D5160" s="139"/>
      <x:c r="E5160" s="139"/>
      <x:c r="F5160" s="139"/>
      <x:c r="G5160" s="139"/>
      <x:c r="H5160" s="139"/>
      <x:c r="I5160" s="266" t="n">
        <x:f>INT((ROW()-ROW($I$46))/((CARROT_CAP+1)*(MESCLUN_CAP+1)))</x:f>
        <x:v>7</x:v>
      </x:c>
      <x:c r="J5160" s="266" t="n">
        <x:f>MOD(INT((ROW()-ROW($I$46))/(MESCLUN_CAP+1)),CARROT_CAP+1)</x:f>
        <x:v>17</x:v>
      </x:c>
      <x:c r="K5160" s="266" t="n">
        <x:f>MOD(ROW()-ROW($I$46),MESCLUN_CAP+1)</x:f>
        <x:v>30</x:v>
      </x:c>
      <x:c r="L5160" s="266" t="n">
        <x:f>SUM(I5160:K5160)</x:f>
        <x:v>54</x:v>
      </x:c>
      <x:c r="M5160" s="267" t="n">
        <x:f>I5160*TOMATO_HOURS*WEEKS*(1+TOMATO_DIM)^I5160+J5160*CARROT_HOURS*WEEKS*(1+CARROT_DIM)^J5160+K5160*MESCLUN_HOURS*WEEKS*(1+MESCLUN_DIM)^K5160</x:f>
        <x:v>3963.395122209956</x:v>
      </x:c>
      <x:c r="N5160" s="267" t="n">
        <x:f>MAX(M5160-FARMER_HOURS,0)/TEMP_HOURS_PER_WORKER</x:f>
        <x:v>2.252357723756914</x:v>
      </x:c>
      <x:c r="O5160" s="268" t="n">
        <x:f>I5160*TOMATO_PRICE+J5160*CARROT_PRICE+K5160*MESCLUN_PRICE</x:f>
        <x:v>178198</x:v>
      </x:c>
      <x:c r="P5160" s="268" t="n">
        <x:f>I5160*TOMATO_FERTILIZER+J5160*CARROT_FERTILIZER+K5160*MESCLUN_FERTILIZER</x:f>
        <x:v>40040</x:v>
      </x:c>
      <x:c r="Q5160" s="268" t="n">
        <x:f>MIN(M5160,FARMER_HOURS)*FARMER_RATE+MAX(M5160-FARMER_HOURS,0)*TEMP_RATE</x:f>
        <x:v>81308.94309392283</x:v>
      </x:c>
      <x:c r="R5160" s="268" t="n">
        <x:f>O5160-P5160-Q5160-FIXED_COST</x:f>
        <x:v>36849.05690607717</x:v>
      </x:c>
      <x:c r="S5160" s="139" t="str">
        <x:f>IF(AND(L5160&lt;=TOTAL_BED_CAP,N5160&lt;=TEMP_WORKER_CAP),"YES","NO")</x:f>
        <x:v>YES</x:v>
      </x:c>
      <x:c r="T5160" s="139" t="n">
        <x:f>IF(S5160="YES",R5160,-1E+99)</x:f>
        <x:v>36849.05690607717</x:v>
      </x:c>
    </x:row>
    <x:row r="5161">
      <x:c r="A5161" s="139"/>
      <x:c r="B5161" s="139"/>
      <x:c r="C5161" s="139"/>
      <x:c r="D5161" s="139"/>
      <x:c r="E5161" s="139"/>
      <x:c r="F5161" s="139"/>
      <x:c r="G5161" s="139"/>
      <x:c r="H5161" s="139"/>
      <x:c r="I5161" s="266" t="n">
        <x:f>INT((ROW()-ROW($I$46))/((CARROT_CAP+1)*(MESCLUN_CAP+1)))</x:f>
        <x:v>7</x:v>
      </x:c>
      <x:c r="J5161" s="266" t="n">
        <x:f>MOD(INT((ROW()-ROW($I$46))/(MESCLUN_CAP+1)),CARROT_CAP+1)</x:f>
        <x:v>18</x:v>
      </x:c>
      <x:c r="K5161" s="266" t="n">
        <x:f>MOD(ROW()-ROW($I$46),MESCLUN_CAP+1)</x:f>
        <x:v>0</x:v>
      </x:c>
      <x:c r="L5161" s="266" t="n">
        <x:f>SUM(I5161:K5161)</x:f>
        <x:v>25</x:v>
      </x:c>
      <x:c r="M5161" s="267" t="n">
        <x:f>I5161*TOMATO_HOURS*WEEKS*(1+TOMATO_DIM)^I5161+J5161*CARROT_HOURS*WEEKS*(1+CARROT_DIM)^J5161+K5161*MESCLUN_HOURS*WEEKS*(1+MESCLUN_DIM)^K5161</x:f>
        <x:v>2069.9074805615123</x:v>
      </x:c>
      <x:c r="N5161" s="267" t="n">
        <x:f>MAX(M5161-FARMER_HOURS,0)/TEMP_HOURS_PER_WORKER</x:f>
        <x:v>0.9374357503899391</x:v>
      </x:c>
      <x:c r="O5161" s="268" t="n">
        <x:f>I5161*TOMATO_PRICE+J5161*CARROT_PRICE+K5161*MESCLUN_PRICE</x:f>
        <x:v>99292</x:v>
      </x:c>
      <x:c r="P5161" s="268" t="n">
        <x:f>I5161*TOMATO_FERTILIZER+J5161*CARROT_FERTILIZER+K5161*MESCLUN_FERTILIZER</x:f>
        <x:v>14080</x:v>
      </x:c>
      <x:c r="Q5161" s="268" t="n">
        <x:f>MIN(M5161,FARMER_HOURS)*FARMER_RATE+MAX(M5161-FARMER_HOURS,0)*TEMP_RATE</x:f>
        <x:v>48435.89375974848</x:v>
      </x:c>
      <x:c r="R5161" s="268" t="n">
        <x:f>O5161-P5161-Q5161-FIXED_COST</x:f>
        <x:v>16776.106240251524</x:v>
      </x:c>
      <x:c r="S5161" s="139" t="str">
        <x:f>IF(AND(L5161&lt;=TOTAL_BED_CAP,N5161&lt;=TEMP_WORKER_CAP),"YES","NO")</x:f>
        <x:v>YES</x:v>
      </x:c>
      <x:c r="T5161" s="139" t="n">
        <x:f>IF(S5161="YES",R5161,-1E+99)</x:f>
        <x:v>16776.106240251524</x:v>
      </x:c>
    </x:row>
    <x:row r="5162">
      <x:c r="A5162" s="139"/>
      <x:c r="B5162" s="139"/>
      <x:c r="C5162" s="139"/>
      <x:c r="D5162" s="139"/>
      <x:c r="E5162" s="139"/>
      <x:c r="F5162" s="139"/>
      <x:c r="G5162" s="139"/>
      <x:c r="H5162" s="139"/>
      <x:c r="I5162" s="266" t="n">
        <x:f>INT((ROW()-ROW($I$46))/((CARROT_CAP+1)*(MESCLUN_CAP+1)))</x:f>
        <x:v>7</x:v>
      </x:c>
      <x:c r="J5162" s="266" t="n">
        <x:f>MOD(INT((ROW()-ROW($I$46))/(MESCLUN_CAP+1)),CARROT_CAP+1)</x:f>
        <x:v>18</x:v>
      </x:c>
      <x:c r="K5162" s="266" t="n">
        <x:f>MOD(ROW()-ROW($I$46),MESCLUN_CAP+1)</x:f>
        <x:v>1</x:v>
      </x:c>
      <x:c r="L5162" s="266" t="n">
        <x:f>SUM(I5162:K5162)</x:f>
        <x:v>26</x:v>
      </x:c>
      <x:c r="M5162" s="267" t="n">
        <x:f>I5162*TOMATO_HOURS*WEEKS*(1+TOMATO_DIM)^I5162+J5162*CARROT_HOURS*WEEKS*(1+CARROT_DIM)^J5162+K5162*MESCLUN_HOURS*WEEKS*(1+MESCLUN_DIM)^K5162</x:f>
        <x:v>2115.4699805615123</x:v>
      </x:c>
      <x:c r="N5162" s="267" t="n">
        <x:f>MAX(M5162-FARMER_HOURS,0)/TEMP_HOURS_PER_WORKER</x:f>
        <x:v>0.9690763753899391</x:v>
      </x:c>
      <x:c r="O5162" s="268" t="n">
        <x:f>I5162*TOMATO_PRICE+J5162*CARROT_PRICE+K5162*MESCLUN_PRICE</x:f>
        <x:v>101992</x:v>
      </x:c>
      <x:c r="P5162" s="268" t="n">
        <x:f>I5162*TOMATO_FERTILIZER+J5162*CARROT_FERTILIZER+K5162*MESCLUN_FERTILIZER</x:f>
        <x:v>14960</x:v>
      </x:c>
      <x:c r="Q5162" s="268" t="n">
        <x:f>MIN(M5162,FARMER_HOURS)*FARMER_RATE+MAX(M5162-FARMER_HOURS,0)*TEMP_RATE</x:f>
        <x:v>49226.90938474848</x:v>
      </x:c>
      <x:c r="R5162" s="268" t="n">
        <x:f>O5162-P5162-Q5162-FIXED_COST</x:f>
        <x:v>17805.090615251524</x:v>
      </x:c>
      <x:c r="S5162" s="139" t="str">
        <x:f>IF(AND(L5162&lt;=TOTAL_BED_CAP,N5162&lt;=TEMP_WORKER_CAP),"YES","NO")</x:f>
        <x:v>YES</x:v>
      </x:c>
      <x:c r="T5162" s="139" t="n">
        <x:f>IF(S5162="YES",R5162,-1E+99)</x:f>
        <x:v>17805.090615251524</x:v>
      </x:c>
    </x:row>
    <x:row r="5163">
      <x:c r="A5163" s="139"/>
      <x:c r="B5163" s="139"/>
      <x:c r="C5163" s="139"/>
      <x:c r="D5163" s="139"/>
      <x:c r="E5163" s="139"/>
      <x:c r="F5163" s="139"/>
      <x:c r="G5163" s="139"/>
      <x:c r="H5163" s="139"/>
      <x:c r="I5163" s="266" t="n">
        <x:f>INT((ROW()-ROW($I$46))/((CARROT_CAP+1)*(MESCLUN_CAP+1)))</x:f>
        <x:v>7</x:v>
      </x:c>
      <x:c r="J5163" s="266" t="n">
        <x:f>MOD(INT((ROW()-ROW($I$46))/(MESCLUN_CAP+1)),CARROT_CAP+1)</x:f>
        <x:v>18</x:v>
      </x:c>
      <x:c r="K5163" s="266" t="n">
        <x:f>MOD(ROW()-ROW($I$46),MESCLUN_CAP+1)</x:f>
        <x:v>2</x:v>
      </x:c>
      <x:c r="L5163" s="266" t="n">
        <x:f>SUM(I5163:K5163)</x:f>
        <x:v>27</x:v>
      </x:c>
      <x:c r="M5163" s="267" t="n">
        <x:f>I5163*TOMATO_HOURS*WEEKS*(1+TOMATO_DIM)^I5163+J5163*CARROT_HOURS*WEEKS*(1+CARROT_DIM)^J5163+K5163*MESCLUN_HOURS*WEEKS*(1+MESCLUN_DIM)^K5163</x:f>
        <x:v>2162.1715430615122</x:v>
      </x:c>
      <x:c r="N5163" s="267" t="n">
        <x:f>MAX(M5163-FARMER_HOURS,0)/TEMP_HOURS_PER_WORKER</x:f>
        <x:v>1.001508016014939</x:v>
      </x:c>
      <x:c r="O5163" s="268" t="n">
        <x:f>I5163*TOMATO_PRICE+J5163*CARROT_PRICE+K5163*MESCLUN_PRICE</x:f>
        <x:v>104692</x:v>
      </x:c>
      <x:c r="P5163" s="268" t="n">
        <x:f>I5163*TOMATO_FERTILIZER+J5163*CARROT_FERTILIZER+K5163*MESCLUN_FERTILIZER</x:f>
        <x:v>15840</x:v>
      </x:c>
      <x:c r="Q5163" s="268" t="n">
        <x:f>MIN(M5163,FARMER_HOURS)*FARMER_RATE+MAX(M5163-FARMER_HOURS,0)*TEMP_RATE</x:f>
        <x:v>50037.70040037348</x:v>
      </x:c>
      <x:c r="R5163" s="268" t="n">
        <x:f>O5163-P5163-Q5163-FIXED_COST</x:f>
        <x:v>18814.299599626524</x:v>
      </x:c>
      <x:c r="S5163" s="139" t="str">
        <x:f>IF(AND(L5163&lt;=TOTAL_BED_CAP,N5163&lt;=TEMP_WORKER_CAP),"YES","NO")</x:f>
        <x:v>YES</x:v>
      </x:c>
      <x:c r="T5163" s="139" t="n">
        <x:f>IF(S5163="YES",R5163,-1E+99)</x:f>
        <x:v>18814.299599626524</x:v>
      </x:c>
    </x:row>
    <x:row r="5164">
      <x:c r="A5164" s="139"/>
      <x:c r="B5164" s="139"/>
      <x:c r="C5164" s="139"/>
      <x:c r="D5164" s="139"/>
      <x:c r="E5164" s="139"/>
      <x:c r="F5164" s="139"/>
      <x:c r="G5164" s="139"/>
      <x:c r="H5164" s="139"/>
      <x:c r="I5164" s="266" t="n">
        <x:f>INT((ROW()-ROW($I$46))/((CARROT_CAP+1)*(MESCLUN_CAP+1)))</x:f>
        <x:v>7</x:v>
      </x:c>
      <x:c r="J5164" s="266" t="n">
        <x:f>MOD(INT((ROW()-ROW($I$46))/(MESCLUN_CAP+1)),CARROT_CAP+1)</x:f>
        <x:v>18</x:v>
      </x:c>
      <x:c r="K5164" s="266" t="n">
        <x:f>MOD(ROW()-ROW($I$46),MESCLUN_CAP+1)</x:f>
        <x:v>3</x:v>
      </x:c>
      <x:c r="L5164" s="266" t="n">
        <x:f>SUM(I5164:K5164)</x:f>
        <x:v>28</x:v>
      </x:c>
      <x:c r="M5164" s="267" t="n">
        <x:f>I5164*TOMATO_HOURS*WEEKS*(1+TOMATO_DIM)^I5164+J5164*CARROT_HOURS*WEEKS*(1+CARROT_DIM)^J5164+K5164*MESCLUN_HOURS*WEEKS*(1+MESCLUN_DIM)^K5164</x:f>
        <x:v>2210.033525483387</x:v>
      </x:c>
      <x:c r="N5164" s="267" t="n">
        <x:f>MAX(M5164-FARMER_HOURS,0)/TEMP_HOURS_PER_WORKER</x:f>
        <x:v>1.0347455038079079</x:v>
      </x:c>
      <x:c r="O5164" s="268" t="n">
        <x:f>I5164*TOMATO_PRICE+J5164*CARROT_PRICE+K5164*MESCLUN_PRICE</x:f>
        <x:v>107392</x:v>
      </x:c>
      <x:c r="P5164" s="268" t="n">
        <x:f>I5164*TOMATO_FERTILIZER+J5164*CARROT_FERTILIZER+K5164*MESCLUN_FERTILIZER</x:f>
        <x:v>16720</x:v>
      </x:c>
      <x:c r="Q5164" s="268" t="n">
        <x:f>MIN(M5164,FARMER_HOURS)*FARMER_RATE+MAX(M5164-FARMER_HOURS,0)*TEMP_RATE</x:f>
        <x:v>50868.637595197695</x:v>
      </x:c>
      <x:c r="R5164" s="268" t="n">
        <x:f>O5164-P5164-Q5164-FIXED_COST</x:f>
        <x:v>19803.362404802305</x:v>
      </x:c>
      <x:c r="S5164" s="139" t="str">
        <x:f>IF(AND(L5164&lt;=TOTAL_BED_CAP,N5164&lt;=TEMP_WORKER_CAP),"YES","NO")</x:f>
        <x:v>YES</x:v>
      </x:c>
      <x:c r="T5164" s="139" t="n">
        <x:f>IF(S5164="YES",R5164,-1E+99)</x:f>
        <x:v>19803.362404802305</x:v>
      </x:c>
    </x:row>
    <x:row r="5165">
      <x:c r="A5165" s="139"/>
      <x:c r="B5165" s="139"/>
      <x:c r="C5165" s="139"/>
      <x:c r="D5165" s="139"/>
      <x:c r="E5165" s="139"/>
      <x:c r="F5165" s="139"/>
      <x:c r="G5165" s="139"/>
      <x:c r="H5165" s="139"/>
      <x:c r="I5165" s="266" t="n">
        <x:f>INT((ROW()-ROW($I$46))/((CARROT_CAP+1)*(MESCLUN_CAP+1)))</x:f>
        <x:v>7</x:v>
      </x:c>
      <x:c r="J5165" s="266" t="n">
        <x:f>MOD(INT((ROW()-ROW($I$46))/(MESCLUN_CAP+1)),CARROT_CAP+1)</x:f>
        <x:v>18</x:v>
      </x:c>
      <x:c r="K5165" s="266" t="n">
        <x:f>MOD(ROW()-ROW($I$46),MESCLUN_CAP+1)</x:f>
        <x:v>4</x:v>
      </x:c>
      <x:c r="L5165" s="266" t="n">
        <x:f>SUM(I5165:K5165)</x:f>
        <x:v>29</x:v>
      </x:c>
      <x:c r="M5165" s="267" t="n">
        <x:f>I5165*TOMATO_HOURS*WEEKS*(1+TOMATO_DIM)^I5165+J5165*CARROT_HOURS*WEEKS*(1+CARROT_DIM)^J5165+K5165*MESCLUN_HOURS*WEEKS*(1+MESCLUN_DIM)^K5165</x:f>
        <x:v>2259.0776412060436</x:v>
      </x:c>
      <x:c r="N5165" s="267" t="n">
        <x:f>MAX(M5165-FARMER_HOURS,0)/TEMP_HOURS_PER_WORKER</x:f>
        <x:v>1.068803917504197</x:v>
      </x:c>
      <x:c r="O5165" s="268" t="n">
        <x:f>I5165*TOMATO_PRICE+J5165*CARROT_PRICE+K5165*MESCLUN_PRICE</x:f>
        <x:v>110092</x:v>
      </x:c>
      <x:c r="P5165" s="268" t="n">
        <x:f>I5165*TOMATO_FERTILIZER+J5165*CARROT_FERTILIZER+K5165*MESCLUN_FERTILIZER</x:f>
        <x:v>17600</x:v>
      </x:c>
      <x:c r="Q5165" s="268" t="n">
        <x:f>MIN(M5165,FARMER_HOURS)*FARMER_RATE+MAX(M5165-FARMER_HOURS,0)*TEMP_RATE</x:f>
        <x:v>51720.09793760492</x:v>
      </x:c>
      <x:c r="R5165" s="268" t="n">
        <x:f>O5165-P5165-Q5165-FIXED_COST</x:f>
        <x:v>20771.90206239508</x:v>
      </x:c>
      <x:c r="S5165" s="139" t="str">
        <x:f>IF(AND(L5165&lt;=TOTAL_BED_CAP,N5165&lt;=TEMP_WORKER_CAP),"YES","NO")</x:f>
        <x:v>YES</x:v>
      </x:c>
      <x:c r="T5165" s="139" t="n">
        <x:f>IF(S5165="YES",R5165,-1E+99)</x:f>
        <x:v>20771.90206239508</x:v>
      </x:c>
    </x:row>
    <x:row r="5166">
      <x:c r="A5166" s="139"/>
      <x:c r="B5166" s="139"/>
      <x:c r="C5166" s="139"/>
      <x:c r="D5166" s="139"/>
      <x:c r="E5166" s="139"/>
      <x:c r="F5166" s="139"/>
      <x:c r="G5166" s="139"/>
      <x:c r="H5166" s="139"/>
      <x:c r="I5166" s="266" t="n">
        <x:f>INT((ROW()-ROW($I$46))/((CARROT_CAP+1)*(MESCLUN_CAP+1)))</x:f>
        <x:v>7</x:v>
      </x:c>
      <x:c r="J5166" s="266" t="n">
        <x:f>MOD(INT((ROW()-ROW($I$46))/(MESCLUN_CAP+1)),CARROT_CAP+1)</x:f>
        <x:v>18</x:v>
      </x:c>
      <x:c r="K5166" s="266" t="n">
        <x:f>MOD(ROW()-ROW($I$46),MESCLUN_CAP+1)</x:f>
        <x:v>5</x:v>
      </x:c>
      <x:c r="L5166" s="266" t="n">
        <x:f>SUM(I5166:K5166)</x:f>
        <x:v>30</x:v>
      </x:c>
      <x:c r="M5166" s="267" t="n">
        <x:f>I5166*TOMATO_HOURS*WEEKS*(1+TOMATO_DIM)^I5166+J5166*CARROT_HOURS*WEEKS*(1+CARROT_DIM)^J5166+K5166*MESCLUN_HOURS*WEEKS*(1+MESCLUN_DIM)^K5166</x:f>
        <x:v>2309.325965127247</x:v>
      </x:c>
      <x:c r="N5166" s="267" t="n">
        <x:f>MAX(M5166-FARMER_HOURS,0)/TEMP_HOURS_PER_WORKER</x:f>
        <x:v>1.1036985868939215</x:v>
      </x:c>
      <x:c r="O5166" s="268" t="n">
        <x:f>I5166*TOMATO_PRICE+J5166*CARROT_PRICE+K5166*MESCLUN_PRICE</x:f>
        <x:v>112792</x:v>
      </x:c>
      <x:c r="P5166" s="268" t="n">
        <x:f>I5166*TOMATO_FERTILIZER+J5166*CARROT_FERTILIZER+K5166*MESCLUN_FERTILIZER</x:f>
        <x:v>18480</x:v>
      </x:c>
      <x:c r="Q5166" s="268" t="n">
        <x:f>MIN(M5166,FARMER_HOURS)*FARMER_RATE+MAX(M5166-FARMER_HOURS,0)*TEMP_RATE</x:f>
        <x:v>52592.46467234804</x:v>
      </x:c>
      <x:c r="R5166" s="268" t="n">
        <x:f>O5166-P5166-Q5166-FIXED_COST</x:f>
        <x:v>21719.53532765196</x:v>
      </x:c>
      <x:c r="S5166" s="139" t="str">
        <x:f>IF(AND(L5166&lt;=TOTAL_BED_CAP,N5166&lt;=TEMP_WORKER_CAP),"YES","NO")</x:f>
        <x:v>YES</x:v>
      </x:c>
      <x:c r="T5166" s="139" t="n">
        <x:f>IF(S5166="YES",R5166,-1E+99)</x:f>
        <x:v>21719.53532765196</x:v>
      </x:c>
    </x:row>
    <x:row r="5167">
      <x:c r="A5167" s="139"/>
      <x:c r="B5167" s="139"/>
      <x:c r="C5167" s="139"/>
      <x:c r="D5167" s="139"/>
      <x:c r="E5167" s="139"/>
      <x:c r="F5167" s="139"/>
      <x:c r="G5167" s="139"/>
      <x:c r="H5167" s="139"/>
      <x:c r="I5167" s="266" t="n">
        <x:f>INT((ROW()-ROW($I$46))/((CARROT_CAP+1)*(MESCLUN_CAP+1)))</x:f>
        <x:v>7</x:v>
      </x:c>
      <x:c r="J5167" s="266" t="n">
        <x:f>MOD(INT((ROW()-ROW($I$46))/(MESCLUN_CAP+1)),CARROT_CAP+1)</x:f>
        <x:v>18</x:v>
      </x:c>
      <x:c r="K5167" s="266" t="n">
        <x:f>MOD(ROW()-ROW($I$46),MESCLUN_CAP+1)</x:f>
        <x:v>6</x:v>
      </x:c>
      <x:c r="L5167" s="266" t="n">
        <x:f>SUM(I5167:K5167)</x:f>
        <x:v>31</x:v>
      </x:c>
      <x:c r="M5167" s="267" t="n">
        <x:f>I5167*TOMATO_HOURS*WEEKS*(1+TOMATO_DIM)^I5167+J5167*CARROT_HOURS*WEEKS*(1+CARROT_DIM)^J5167+K5167*MESCLUN_HOURS*WEEKS*(1+MESCLUN_DIM)^K5167</x:f>
        <x:v>2360.80093930888</x:v>
      </x:c>
      <x:c r="N5167" s="267" t="n">
        <x:f>MAX(M5167-FARMER_HOURS,0)/TEMP_HOURS_PER_WORKER</x:f>
        <x:v>1.1394450967422778</x:v>
      </x:c>
      <x:c r="O5167" s="268" t="n">
        <x:f>I5167*TOMATO_PRICE+J5167*CARROT_PRICE+K5167*MESCLUN_PRICE</x:f>
        <x:v>115492</x:v>
      </x:c>
      <x:c r="P5167" s="268" t="n">
        <x:f>I5167*TOMATO_FERTILIZER+J5167*CARROT_FERTILIZER+K5167*MESCLUN_FERTILIZER</x:f>
        <x:v>19360</x:v>
      </x:c>
      <x:c r="Q5167" s="268" t="n">
        <x:f>MIN(M5167,FARMER_HOURS)*FARMER_RATE+MAX(M5167-FARMER_HOURS,0)*TEMP_RATE</x:f>
        <x:v>53486.12741855695</x:v>
      </x:c>
      <x:c r="R5167" s="268" t="n">
        <x:f>O5167-P5167-Q5167-FIXED_COST</x:f>
        <x:v>22645.87258144305</x:v>
      </x:c>
      <x:c r="S5167" s="139" t="str">
        <x:f>IF(AND(L5167&lt;=TOTAL_BED_CAP,N5167&lt;=TEMP_WORKER_CAP),"YES","NO")</x:f>
        <x:v>YES</x:v>
      </x:c>
      <x:c r="T5167" s="139" t="n">
        <x:f>IF(S5167="YES",R5167,-1E+99)</x:f>
        <x:v>22645.87258144305</x:v>
      </x:c>
    </x:row>
    <x:row r="5168">
      <x:c r="A5168" s="139"/>
      <x:c r="B5168" s="139"/>
      <x:c r="C5168" s="139"/>
      <x:c r="D5168" s="139"/>
      <x:c r="E5168" s="139"/>
      <x:c r="F5168" s="139"/>
      <x:c r="G5168" s="139"/>
      <x:c r="H5168" s="139"/>
      <x:c r="I5168" s="266" t="n">
        <x:f>INT((ROW()-ROW($I$46))/((CARROT_CAP+1)*(MESCLUN_CAP+1)))</x:f>
        <x:v>7</x:v>
      </x:c>
      <x:c r="J5168" s="266" t="n">
        <x:f>MOD(INT((ROW()-ROW($I$46))/(MESCLUN_CAP+1)),CARROT_CAP+1)</x:f>
        <x:v>18</x:v>
      </x:c>
      <x:c r="K5168" s="266" t="n">
        <x:f>MOD(ROW()-ROW($I$46),MESCLUN_CAP+1)</x:f>
        <x:v>7</x:v>
      </x:c>
      <x:c r="L5168" s="266" t="n">
        <x:f>SUM(I5168:K5168)</x:f>
        <x:v>32</x:v>
      </x:c>
      <x:c r="M5168" s="267" t="n">
        <x:f>I5168*TOMATO_HOURS*WEEKS*(1+TOMATO_DIM)^I5168+J5168*CARROT_HOURS*WEEKS*(1+CARROT_DIM)^J5168+K5168*MESCLUN_HOURS*WEEKS*(1+MESCLUN_DIM)^K5168</x:f>
        <x:v>2413.5253787068405</x:v>
      </x:c>
      <x:c r="N5168" s="267" t="n">
        <x:f>MAX(M5168-FARMER_HOURS,0)/TEMP_HOURS_PER_WORKER</x:f>
        <x:v>1.1760592907686391</x:v>
      </x:c>
      <x:c r="O5168" s="268" t="n">
        <x:f>I5168*TOMATO_PRICE+J5168*CARROT_PRICE+K5168*MESCLUN_PRICE</x:f>
        <x:v>118192</x:v>
      </x:c>
      <x:c r="P5168" s="268" t="n">
        <x:f>I5168*TOMATO_FERTILIZER+J5168*CARROT_FERTILIZER+K5168*MESCLUN_FERTILIZER</x:f>
        <x:v>20240</x:v>
      </x:c>
      <x:c r="Q5168" s="268" t="n">
        <x:f>MIN(M5168,FARMER_HOURS)*FARMER_RATE+MAX(M5168-FARMER_HOURS,0)*TEMP_RATE</x:f>
        <x:v>54401.48226921598</x:v>
      </x:c>
      <x:c r="R5168" s="268" t="n">
        <x:f>O5168-P5168-Q5168-FIXED_COST</x:f>
        <x:v>23550.51773078402</x:v>
      </x:c>
      <x:c r="S5168" s="139" t="str">
        <x:f>IF(AND(L5168&lt;=TOTAL_BED_CAP,N5168&lt;=TEMP_WORKER_CAP),"YES","NO")</x:f>
        <x:v>YES</x:v>
      </x:c>
      <x:c r="T5168" s="139" t="n">
        <x:f>IF(S5168="YES",R5168,-1E+99)</x:f>
        <x:v>23550.51773078402</x:v>
      </x:c>
    </x:row>
    <x:row r="5169">
      <x:c r="A5169" s="139"/>
      <x:c r="B5169" s="139"/>
      <x:c r="C5169" s="139"/>
      <x:c r="D5169" s="139"/>
      <x:c r="E5169" s="139"/>
      <x:c r="F5169" s="139"/>
      <x:c r="G5169" s="139"/>
      <x:c r="H5169" s="139"/>
      <x:c r="I5169" s="266" t="n">
        <x:f>INT((ROW()-ROW($I$46))/((CARROT_CAP+1)*(MESCLUN_CAP+1)))</x:f>
        <x:v>7</x:v>
      </x:c>
      <x:c r="J5169" s="266" t="n">
        <x:f>MOD(INT((ROW()-ROW($I$46))/(MESCLUN_CAP+1)),CARROT_CAP+1)</x:f>
        <x:v>18</x:v>
      </x:c>
      <x:c r="K5169" s="266" t="n">
        <x:f>MOD(ROW()-ROW($I$46),MESCLUN_CAP+1)</x:f>
        <x:v>8</x:v>
      </x:c>
      <x:c r="L5169" s="266" t="n">
        <x:f>SUM(I5169:K5169)</x:f>
        <x:v>33</x:v>
      </x:c>
      <x:c r="M5169" s="267" t="n">
        <x:f>I5169*TOMATO_HOURS*WEEKS*(1+TOMATO_DIM)^I5169+J5169*CARROT_HOURS*WEEKS*(1+CARROT_DIM)^J5169+K5169*MESCLUN_HOURS*WEEKS*(1+MESCLUN_DIM)^K5169</x:f>
        <x:v>2467.5224769868205</x:v>
      </x:c>
      <x:c r="N5169" s="267" t="n">
        <x:f>MAX(M5169-FARMER_HOURS,0)/TEMP_HOURS_PER_WORKER</x:f>
        <x:v>1.213557275685292</x:v>
      </x:c>
      <x:c r="O5169" s="268" t="n">
        <x:f>I5169*TOMATO_PRICE+J5169*CARROT_PRICE+K5169*MESCLUN_PRICE</x:f>
        <x:v>120892</x:v>
      </x:c>
      <x:c r="P5169" s="268" t="n">
        <x:f>I5169*TOMATO_FERTILIZER+J5169*CARROT_FERTILIZER+K5169*MESCLUN_FERTILIZER</x:f>
        <x:v>21120</x:v>
      </x:c>
      <x:c r="Q5169" s="268" t="n">
        <x:f>MIN(M5169,FARMER_HOURS)*FARMER_RATE+MAX(M5169-FARMER_HOURS,0)*TEMP_RATE</x:f>
        <x:v>55338.9318921323</x:v>
      </x:c>
      <x:c r="R5169" s="268" t="n">
        <x:f>O5169-P5169-Q5169-FIXED_COST</x:f>
        <x:v>24433.0681078677</x:v>
      </x:c>
      <x:c r="S5169" s="139" t="str">
        <x:f>IF(AND(L5169&lt;=TOTAL_BED_CAP,N5169&lt;=TEMP_WORKER_CAP),"YES","NO")</x:f>
        <x:v>YES</x:v>
      </x:c>
      <x:c r="T5169" s="139" t="n">
        <x:f>IF(S5169="YES",R5169,-1E+99)</x:f>
        <x:v>24433.0681078677</x:v>
      </x:c>
    </x:row>
    <x:row r="5170">
      <x:c r="A5170" s="139"/>
      <x:c r="B5170" s="139"/>
      <x:c r="C5170" s="139"/>
      <x:c r="D5170" s="139"/>
      <x:c r="E5170" s="139"/>
      <x:c r="F5170" s="139"/>
      <x:c r="G5170" s="139"/>
      <x:c r="H5170" s="139"/>
      <x:c r="I5170" s="266" t="n">
        <x:f>INT((ROW()-ROW($I$46))/((CARROT_CAP+1)*(MESCLUN_CAP+1)))</x:f>
        <x:v>7</x:v>
      </x:c>
      <x:c r="J5170" s="266" t="n">
        <x:f>MOD(INT((ROW()-ROW($I$46))/(MESCLUN_CAP+1)),CARROT_CAP+1)</x:f>
        <x:v>18</x:v>
      </x:c>
      <x:c r="K5170" s="266" t="n">
        <x:f>MOD(ROW()-ROW($I$46),MESCLUN_CAP+1)</x:f>
        <x:v>9</x:v>
      </x:c>
      <x:c r="L5170" s="266" t="n">
        <x:f>SUM(I5170:K5170)</x:f>
        <x:v>34</x:v>
      </x:c>
      <x:c r="M5170" s="267" t="n">
        <x:f>I5170*TOMATO_HOURS*WEEKS*(1+TOMATO_DIM)^I5170+J5170*CARROT_HOURS*WEEKS*(1+CARROT_DIM)^J5170+K5170*MESCLUN_HOURS*WEEKS*(1+MESCLUN_DIM)^K5170</x:f>
        <x:v>2522.815812427215</x:v>
      </x:c>
      <x:c r="N5170" s="267" t="n">
        <x:f>MAX(M5170-FARMER_HOURS,0)/TEMP_HOURS_PER_WORKER</x:f>
        <x:v>1.2519554252966771</x:v>
      </x:c>
      <x:c r="O5170" s="268" t="n">
        <x:f>I5170*TOMATO_PRICE+J5170*CARROT_PRICE+K5170*MESCLUN_PRICE</x:f>
        <x:v>123592</x:v>
      </x:c>
      <x:c r="P5170" s="268" t="n">
        <x:f>I5170*TOMATO_FERTILIZER+J5170*CARROT_FERTILIZER+K5170*MESCLUN_FERTILIZER</x:f>
        <x:v>22000</x:v>
      </x:c>
      <x:c r="Q5170" s="268" t="n">
        <x:f>MIN(M5170,FARMER_HOURS)*FARMER_RATE+MAX(M5170-FARMER_HOURS,0)*TEMP_RATE</x:f>
        <x:v>56298.885632416925</x:v>
      </x:c>
      <x:c r="R5170" s="268" t="n">
        <x:f>O5170-P5170-Q5170-FIXED_COST</x:f>
        <x:v>25293.114367583075</x:v>
      </x:c>
      <x:c r="S5170" s="139" t="str">
        <x:f>IF(AND(L5170&lt;=TOTAL_BED_CAP,N5170&lt;=TEMP_WORKER_CAP),"YES","NO")</x:f>
        <x:v>YES</x:v>
      </x:c>
      <x:c r="T5170" s="139" t="n">
        <x:f>IF(S5170="YES",R5170,-1E+99)</x:f>
        <x:v>25293.114367583075</x:v>
      </x:c>
    </x:row>
    <x:row r="5171">
      <x:c r="A5171" s="139"/>
      <x:c r="B5171" s="139"/>
      <x:c r="C5171" s="139"/>
      <x:c r="D5171" s="139"/>
      <x:c r="E5171" s="139"/>
      <x:c r="F5171" s="139"/>
      <x:c r="G5171" s="139"/>
      <x:c r="H5171" s="139"/>
      <x:c r="I5171" s="266" t="n">
        <x:f>INT((ROW()-ROW($I$46))/((CARROT_CAP+1)*(MESCLUN_CAP+1)))</x:f>
        <x:v>7</x:v>
      </x:c>
      <x:c r="J5171" s="266" t="n">
        <x:f>MOD(INT((ROW()-ROW($I$46))/(MESCLUN_CAP+1)),CARROT_CAP+1)</x:f>
        <x:v>18</x:v>
      </x:c>
      <x:c r="K5171" s="266" t="n">
        <x:f>MOD(ROW()-ROW($I$46),MESCLUN_CAP+1)</x:f>
        <x:v>10</x:v>
      </x:c>
      <x:c r="L5171" s="266" t="n">
        <x:f>SUM(I5171:K5171)</x:f>
        <x:v>35</x:v>
      </x:c>
      <x:c r="M5171" s="267" t="n">
        <x:f>I5171*TOMATO_HOURS*WEEKS*(1+TOMATO_DIM)^I5171+J5171*CARROT_HOURS*WEEKS*(1+CARROT_DIM)^J5171+K5171*MESCLUN_HOURS*WEEKS*(1+MESCLUN_DIM)^K5171</x:f>
        <x:v>2579.429353910428</x:v>
      </x:c>
      <x:c r="N5171" s="267" t="n">
        <x:f>MAX(M5171-FARMER_HOURS,0)/TEMP_HOURS_PER_WORKER</x:f>
        <x:v>1.2912703846600193</x:v>
      </x:c>
      <x:c r="O5171" s="268" t="n">
        <x:f>I5171*TOMATO_PRICE+J5171*CARROT_PRICE+K5171*MESCLUN_PRICE</x:f>
        <x:v>126292</x:v>
      </x:c>
      <x:c r="P5171" s="268" t="n">
        <x:f>I5171*TOMATO_FERTILIZER+J5171*CARROT_FERTILIZER+K5171*MESCLUN_FERTILIZER</x:f>
        <x:v>22880</x:v>
      </x:c>
      <x:c r="Q5171" s="268" t="n">
        <x:f>MIN(M5171,FARMER_HOURS)*FARMER_RATE+MAX(M5171-FARMER_HOURS,0)*TEMP_RATE</x:f>
        <x:v>57281.75961650048</x:v>
      </x:c>
      <x:c r="R5171" s="268" t="n">
        <x:f>O5171-P5171-Q5171-FIXED_COST</x:f>
        <x:v>26130.24038349952</x:v>
      </x:c>
      <x:c r="S5171" s="139" t="str">
        <x:f>IF(AND(L5171&lt;=TOTAL_BED_CAP,N5171&lt;=TEMP_WORKER_CAP),"YES","NO")</x:f>
        <x:v>YES</x:v>
      </x:c>
      <x:c r="T5171" s="139" t="n">
        <x:f>IF(S5171="YES",R5171,-1E+99)</x:f>
        <x:v>26130.24038349952</x:v>
      </x:c>
    </x:row>
    <x:row r="5172">
      <x:c r="A5172" s="139"/>
      <x:c r="B5172" s="139"/>
      <x:c r="C5172" s="139"/>
      <x:c r="D5172" s="139"/>
      <x:c r="E5172" s="139"/>
      <x:c r="F5172" s="139"/>
      <x:c r="G5172" s="139"/>
      <x:c r="H5172" s="139"/>
      <x:c r="I5172" s="266" t="n">
        <x:f>INT((ROW()-ROW($I$46))/((CARROT_CAP+1)*(MESCLUN_CAP+1)))</x:f>
        <x:v>7</x:v>
      </x:c>
      <x:c r="J5172" s="266" t="n">
        <x:f>MOD(INT((ROW()-ROW($I$46))/(MESCLUN_CAP+1)),CARROT_CAP+1)</x:f>
        <x:v>18</x:v>
      </x:c>
      <x:c r="K5172" s="266" t="n">
        <x:f>MOD(ROW()-ROW($I$46),MESCLUN_CAP+1)</x:f>
        <x:v>11</x:v>
      </x:c>
      <x:c r="L5172" s="266" t="n">
        <x:f>SUM(I5172:K5172)</x:f>
        <x:v>36</x:v>
      </x:c>
      <x:c r="M5172" s="267" t="n">
        <x:f>I5172*TOMATO_HOURS*WEEKS*(1+TOMATO_DIM)^I5172+J5172*CARROT_HOURS*WEEKS*(1+CARROT_DIM)^J5172+K5172*MESCLUN_HOURS*WEEKS*(1+MESCLUN_DIM)^K5172</x:f>
        <x:v>2637.3874670038667</x:v>
      </x:c>
      <x:c r="N5172" s="267" t="n">
        <x:f>MAX(M5172-FARMER_HOURS,0)/TEMP_HOURS_PER_WORKER</x:f>
        <x:v>1.3315190743082408</x:v>
      </x:c>
      <x:c r="O5172" s="268" t="n">
        <x:f>I5172*TOMATO_PRICE+J5172*CARROT_PRICE+K5172*MESCLUN_PRICE</x:f>
        <x:v>128992</x:v>
      </x:c>
      <x:c r="P5172" s="268" t="n">
        <x:f>I5172*TOMATO_FERTILIZER+J5172*CARROT_FERTILIZER+K5172*MESCLUN_FERTILIZER</x:f>
        <x:v>23760</x:v>
      </x:c>
      <x:c r="Q5172" s="268" t="n">
        <x:f>MIN(M5172,FARMER_HOURS)*FARMER_RATE+MAX(M5172-FARMER_HOURS,0)*TEMP_RATE</x:f>
        <x:v>58287.97685770602</x:v>
      </x:c>
      <x:c r="R5172" s="268" t="n">
        <x:f>O5172-P5172-Q5172-FIXED_COST</x:f>
        <x:v>26944.023142293983</x:v>
      </x:c>
      <x:c r="S5172" s="139" t="str">
        <x:f>IF(AND(L5172&lt;=TOTAL_BED_CAP,N5172&lt;=TEMP_WORKER_CAP),"YES","NO")</x:f>
        <x:v>YES</x:v>
      </x:c>
      <x:c r="T5172" s="139" t="n">
        <x:f>IF(S5172="YES",R5172,-1E+99)</x:f>
        <x:v>26944.023142293983</x:v>
      </x:c>
    </x:row>
    <x:row r="5173">
      <x:c r="A5173" s="139"/>
      <x:c r="B5173" s="139"/>
      <x:c r="C5173" s="139"/>
      <x:c r="D5173" s="139"/>
      <x:c r="E5173" s="139"/>
      <x:c r="F5173" s="139"/>
      <x:c r="G5173" s="139"/>
      <x:c r="H5173" s="139"/>
      <x:c r="I5173" s="266" t="n">
        <x:f>INT((ROW()-ROW($I$46))/((CARROT_CAP+1)*(MESCLUN_CAP+1)))</x:f>
        <x:v>7</x:v>
      </x:c>
      <x:c r="J5173" s="266" t="n">
        <x:f>MOD(INT((ROW()-ROW($I$46))/(MESCLUN_CAP+1)),CARROT_CAP+1)</x:f>
        <x:v>18</x:v>
      </x:c>
      <x:c r="K5173" s="266" t="n">
        <x:f>MOD(ROW()-ROW($I$46),MESCLUN_CAP+1)</x:f>
        <x:v>12</x:v>
      </x:c>
      <x:c r="L5173" s="266" t="n">
        <x:f>SUM(I5173:K5173)</x:f>
        <x:v>37</x:v>
      </x:c>
      <x:c r="M5173" s="267" t="n">
        <x:f>I5173*TOMATO_HOURS*WEEKS*(1+TOMATO_DIM)^I5173+J5173*CARROT_HOURS*WEEKS*(1+CARROT_DIM)^J5173+K5173*MESCLUN_HOURS*WEEKS*(1+MESCLUN_DIM)^K5173</x:f>
        <x:v>2696.714920131931</x:v>
      </x:c>
      <x:c r="N5173" s="267" t="n">
        <x:f>MAX(M5173-FARMER_HOURS,0)/TEMP_HOURS_PER_WORKER</x:f>
        <x:v>1.3727186945360634</x:v>
      </x:c>
      <x:c r="O5173" s="268" t="n">
        <x:f>I5173*TOMATO_PRICE+J5173*CARROT_PRICE+K5173*MESCLUN_PRICE</x:f>
        <x:v>131692</x:v>
      </x:c>
      <x:c r="P5173" s="268" t="n">
        <x:f>I5173*TOMATO_FERTILIZER+J5173*CARROT_FERTILIZER+K5173*MESCLUN_FERTILIZER</x:f>
        <x:v>24640</x:v>
      </x:c>
      <x:c r="Q5173" s="268" t="n">
        <x:f>MIN(M5173,FARMER_HOURS)*FARMER_RATE+MAX(M5173-FARMER_HOURS,0)*TEMP_RATE</x:f>
        <x:v>59317.967363401585</x:v>
      </x:c>
      <x:c r="R5173" s="268" t="n">
        <x:f>O5173-P5173-Q5173-FIXED_COST</x:f>
        <x:v>27734.032636598415</x:v>
      </x:c>
      <x:c r="S5173" s="139" t="str">
        <x:f>IF(AND(L5173&lt;=TOTAL_BED_CAP,N5173&lt;=TEMP_WORKER_CAP),"YES","NO")</x:f>
        <x:v>YES</x:v>
      </x:c>
      <x:c r="T5173" s="139" t="n">
        <x:f>IF(S5173="YES",R5173,-1E+99)</x:f>
        <x:v>27734.032636598415</x:v>
      </x:c>
    </x:row>
    <x:row r="5174">
      <x:c r="A5174" s="139"/>
      <x:c r="B5174" s="139"/>
      <x:c r="C5174" s="139"/>
      <x:c r="D5174" s="139"/>
      <x:c r="E5174" s="139"/>
      <x:c r="F5174" s="139"/>
      <x:c r="G5174" s="139"/>
      <x:c r="H5174" s="139"/>
      <x:c r="I5174" s="266" t="n">
        <x:f>INT((ROW()-ROW($I$46))/((CARROT_CAP+1)*(MESCLUN_CAP+1)))</x:f>
        <x:v>7</x:v>
      </x:c>
      <x:c r="J5174" s="266" t="n">
        <x:f>MOD(INT((ROW()-ROW($I$46))/(MESCLUN_CAP+1)),CARROT_CAP+1)</x:f>
        <x:v>18</x:v>
      </x:c>
      <x:c r="K5174" s="266" t="n">
        <x:f>MOD(ROW()-ROW($I$46),MESCLUN_CAP+1)</x:f>
        <x:v>13</x:v>
      </x:c>
      <x:c r="L5174" s="266" t="n">
        <x:f>SUM(I5174:K5174)</x:f>
        <x:v>38</x:v>
      </x:c>
      <x:c r="M5174" s="267" t="n">
        <x:f>I5174*TOMATO_HOURS*WEEKS*(1+TOMATO_DIM)^I5174+J5174*CARROT_HOURS*WEEKS*(1+CARROT_DIM)^J5174+K5174*MESCLUN_HOURS*WEEKS*(1+MESCLUN_DIM)^K5174</x:f>
        <x:v>2757.4368908403158</x:v>
      </x:c>
      <x:c r="N5174" s="267" t="n">
        <x:f>MAX(M5174-FARMER_HOURS,0)/TEMP_HOURS_PER_WORKER</x:f>
        <x:v>1.4148867297502192</x:v>
      </x:c>
      <x:c r="O5174" s="268" t="n">
        <x:f>I5174*TOMATO_PRICE+J5174*CARROT_PRICE+K5174*MESCLUN_PRICE</x:f>
        <x:v>134392</x:v>
      </x:c>
      <x:c r="P5174" s="268" t="n">
        <x:f>I5174*TOMATO_FERTILIZER+J5174*CARROT_FERTILIZER+K5174*MESCLUN_FERTILIZER</x:f>
        <x:v>25520</x:v>
      </x:c>
      <x:c r="Q5174" s="268" t="n">
        <x:f>MIN(M5174,FARMER_HOURS)*FARMER_RATE+MAX(M5174-FARMER_HOURS,0)*TEMP_RATE</x:f>
        <x:v>60372.168243755485</x:v>
      </x:c>
      <x:c r="R5174" s="268" t="n">
        <x:f>O5174-P5174-Q5174-FIXED_COST</x:f>
        <x:v>28499.831756244515</x:v>
      </x:c>
      <x:c r="S5174" s="139" t="str">
        <x:f>IF(AND(L5174&lt;=TOTAL_BED_CAP,N5174&lt;=TEMP_WORKER_CAP),"YES","NO")</x:f>
        <x:v>YES</x:v>
      </x:c>
      <x:c r="T5174" s="139" t="n">
        <x:f>IF(S5174="YES",R5174,-1E+99)</x:f>
        <x:v>28499.831756244515</x:v>
      </x:c>
    </x:row>
    <x:row r="5175">
      <x:c r="A5175" s="139"/>
      <x:c r="B5175" s="139"/>
      <x:c r="C5175" s="139"/>
      <x:c r="D5175" s="139"/>
      <x:c r="E5175" s="139"/>
      <x:c r="F5175" s="139"/>
      <x:c r="G5175" s="139"/>
      <x:c r="H5175" s="139"/>
      <x:c r="I5175" s="266" t="n">
        <x:f>INT((ROW()-ROW($I$46))/((CARROT_CAP+1)*(MESCLUN_CAP+1)))</x:f>
        <x:v>7</x:v>
      </x:c>
      <x:c r="J5175" s="266" t="n">
        <x:f>MOD(INT((ROW()-ROW($I$46))/(MESCLUN_CAP+1)),CARROT_CAP+1)</x:f>
        <x:v>18</x:v>
      </x:c>
      <x:c r="K5175" s="266" t="n">
        <x:f>MOD(ROW()-ROW($I$46),MESCLUN_CAP+1)</x:f>
        <x:v>14</x:v>
      </x:c>
      <x:c r="L5175" s="266" t="n">
        <x:f>SUM(I5175:K5175)</x:f>
        <x:v>39</x:v>
      </x:c>
      <x:c r="M5175" s="267" t="n">
        <x:f>I5175*TOMATO_HOURS*WEEKS*(1+TOMATO_DIM)^I5175+J5175*CARROT_HOURS*WEEKS*(1+CARROT_DIM)^J5175+K5175*MESCLUN_HOURS*WEEKS*(1+MESCLUN_DIM)^K5175</x:f>
        <x:v>2819.578972153977</x:v>
      </x:c>
      <x:c r="N5175" s="267" t="n">
        <x:f>MAX(M5175-FARMER_HOURS,0)/TEMP_HOURS_PER_WORKER</x:f>
        <x:v>1.458040952884706</x:v>
      </x:c>
      <x:c r="O5175" s="268" t="n">
        <x:f>I5175*TOMATO_PRICE+J5175*CARROT_PRICE+K5175*MESCLUN_PRICE</x:f>
        <x:v>137092</x:v>
      </x:c>
      <x:c r="P5175" s="268" t="n">
        <x:f>I5175*TOMATO_FERTILIZER+J5175*CARROT_FERTILIZER+K5175*MESCLUN_FERTILIZER</x:f>
        <x:v>26400</x:v>
      </x:c>
      <x:c r="Q5175" s="268" t="n">
        <x:f>MIN(M5175,FARMER_HOURS)*FARMER_RATE+MAX(M5175-FARMER_HOURS,0)*TEMP_RATE</x:f>
        <x:v>61451.023822117655</x:v>
      </x:c>
      <x:c r="R5175" s="268" t="n">
        <x:f>O5175-P5175-Q5175-FIXED_COST</x:f>
        <x:v>29240.976177882345</x:v>
      </x:c>
      <x:c r="S5175" s="139" t="str">
        <x:f>IF(AND(L5175&lt;=TOTAL_BED_CAP,N5175&lt;=TEMP_WORKER_CAP),"YES","NO")</x:f>
        <x:v>YES</x:v>
      </x:c>
      <x:c r="T5175" s="139" t="n">
        <x:f>IF(S5175="YES",R5175,-1E+99)</x:f>
        <x:v>29240.976177882345</x:v>
      </x:c>
    </x:row>
    <x:row r="5176">
      <x:c r="A5176" s="139"/>
      <x:c r="B5176" s="139"/>
      <x:c r="C5176" s="139"/>
      <x:c r="D5176" s="139"/>
      <x:c r="E5176" s="139"/>
      <x:c r="F5176" s="139"/>
      <x:c r="G5176" s="139"/>
      <x:c r="H5176" s="139"/>
      <x:c r="I5176" s="266" t="n">
        <x:f>INT((ROW()-ROW($I$46))/((CARROT_CAP+1)*(MESCLUN_CAP+1)))</x:f>
        <x:v>7</x:v>
      </x:c>
      <x:c r="J5176" s="266" t="n">
        <x:f>MOD(INT((ROW()-ROW($I$46))/(MESCLUN_CAP+1)),CARROT_CAP+1)</x:f>
        <x:v>18</x:v>
      </x:c>
      <x:c r="K5176" s="266" t="n">
        <x:f>MOD(ROW()-ROW($I$46),MESCLUN_CAP+1)</x:f>
        <x:v>15</x:v>
      </x:c>
      <x:c r="L5176" s="266" t="n">
        <x:f>SUM(I5176:K5176)</x:f>
        <x:v>40</x:v>
      </x:c>
      <x:c r="M5176" s="267" t="n">
        <x:f>I5176*TOMATO_HOURS*WEEKS*(1+TOMATO_DIM)^I5176+J5176*CARROT_HOURS*WEEKS*(1+CARROT_DIM)^J5176+K5176*MESCLUN_HOURS*WEEKS*(1+MESCLUN_DIM)^K5176</x:f>
        <x:v>2883.167179030123</x:v>
      </x:c>
      <x:c r="N5176" s="267" t="n">
        <x:f>MAX(M5176-FARMER_HOURS,0)/TEMP_HOURS_PER_WORKER</x:f>
        <x:v>1.5021994298820298</x:v>
      </x:c>
      <x:c r="O5176" s="268" t="n">
        <x:f>I5176*TOMATO_PRICE+J5176*CARROT_PRICE+K5176*MESCLUN_PRICE</x:f>
        <x:v>139792</x:v>
      </x:c>
      <x:c r="P5176" s="268" t="n">
        <x:f>I5176*TOMATO_FERTILIZER+J5176*CARROT_FERTILIZER+K5176*MESCLUN_FERTILIZER</x:f>
        <x:v>27280</x:v>
      </x:c>
      <x:c r="Q5176" s="268" t="n">
        <x:f>MIN(M5176,FARMER_HOURS)*FARMER_RATE+MAX(M5176-FARMER_HOURS,0)*TEMP_RATE</x:f>
        <x:v>62554.98574705074</x:v>
      </x:c>
      <x:c r="R5176" s="268" t="n">
        <x:f>O5176-P5176-Q5176-FIXED_COST</x:f>
        <x:v>29957.01425294926</x:v>
      </x:c>
      <x:c r="S5176" s="139" t="str">
        <x:f>IF(AND(L5176&lt;=TOTAL_BED_CAP,N5176&lt;=TEMP_WORKER_CAP),"YES","NO")</x:f>
        <x:v>YES</x:v>
      </x:c>
      <x:c r="T5176" s="139" t="n">
        <x:f>IF(S5176="YES",R5176,-1E+99)</x:f>
        <x:v>29957.01425294926</x:v>
      </x:c>
    </x:row>
    <x:row r="5177">
      <x:c r="A5177" s="139"/>
      <x:c r="B5177" s="139"/>
      <x:c r="C5177" s="139"/>
      <x:c r="D5177" s="139"/>
      <x:c r="E5177" s="139"/>
      <x:c r="F5177" s="139"/>
      <x:c r="G5177" s="139"/>
      <x:c r="H5177" s="139"/>
      <x:c r="I5177" s="266" t="n">
        <x:f>INT((ROW()-ROW($I$46))/((CARROT_CAP+1)*(MESCLUN_CAP+1)))</x:f>
        <x:v>7</x:v>
      </x:c>
      <x:c r="J5177" s="266" t="n">
        <x:f>MOD(INT((ROW()-ROW($I$46))/(MESCLUN_CAP+1)),CARROT_CAP+1)</x:f>
        <x:v>18</x:v>
      </x:c>
      <x:c r="K5177" s="266" t="n">
        <x:f>MOD(ROW()-ROW($I$46),MESCLUN_CAP+1)</x:f>
        <x:v>16</x:v>
      </x:c>
      <x:c r="L5177" s="266" t="n">
        <x:f>SUM(I5177:K5177)</x:f>
        <x:v>41</x:v>
      </x:c>
      <x:c r="M5177" s="267" t="n">
        <x:f>I5177*TOMATO_HOURS*WEEKS*(1+TOMATO_DIM)^I5177+J5177*CARROT_HOURS*WEEKS*(1+CARROT_DIM)^J5177+K5177*MESCLUN_HOURS*WEEKS*(1+MESCLUN_DIM)^K5177</x:f>
        <x:v>2948.227954907612</x:v>
      </x:c>
      <x:c r="N5177" s="267" t="n">
        <x:f>MAX(M5177-FARMER_HOURS,0)/TEMP_HOURS_PER_WORKER</x:f>
        <x:v>1.5473805242413972</x:v>
      </x:c>
      <x:c r="O5177" s="268" t="n">
        <x:f>I5177*TOMATO_PRICE+J5177*CARROT_PRICE+K5177*MESCLUN_PRICE</x:f>
        <x:v>142492</x:v>
      </x:c>
      <x:c r="P5177" s="268" t="n">
        <x:f>I5177*TOMATO_FERTILIZER+J5177*CARROT_FERTILIZER+K5177*MESCLUN_FERTILIZER</x:f>
        <x:v>28160</x:v>
      </x:c>
      <x:c r="Q5177" s="268" t="n">
        <x:f>MIN(M5177,FARMER_HOURS)*FARMER_RATE+MAX(M5177-FARMER_HOURS,0)*TEMP_RATE</x:f>
        <x:v>63684.51310603493</x:v>
      </x:c>
      <x:c r="R5177" s="268" t="n">
        <x:f>O5177-P5177-Q5177-FIXED_COST</x:f>
        <x:v>30647.48689396507</x:v>
      </x:c>
      <x:c r="S5177" s="139" t="str">
        <x:f>IF(AND(L5177&lt;=TOTAL_BED_CAP,N5177&lt;=TEMP_WORKER_CAP),"YES","NO")</x:f>
        <x:v>YES</x:v>
      </x:c>
      <x:c r="T5177" s="139" t="n">
        <x:f>IF(S5177="YES",R5177,-1E+99)</x:f>
        <x:v>30647.48689396507</x:v>
      </x:c>
    </x:row>
    <x:row r="5178">
      <x:c r="A5178" s="139"/>
      <x:c r="B5178" s="139"/>
      <x:c r="C5178" s="139"/>
      <x:c r="D5178" s="139"/>
      <x:c r="E5178" s="139"/>
      <x:c r="F5178" s="139"/>
      <x:c r="G5178" s="139"/>
      <x:c r="H5178" s="139"/>
      <x:c r="I5178" s="266" t="n">
        <x:f>INT((ROW()-ROW($I$46))/((CARROT_CAP+1)*(MESCLUN_CAP+1)))</x:f>
        <x:v>7</x:v>
      </x:c>
      <x:c r="J5178" s="266" t="n">
        <x:f>MOD(INT((ROW()-ROW($I$46))/(MESCLUN_CAP+1)),CARROT_CAP+1)</x:f>
        <x:v>18</x:v>
      </x:c>
      <x:c r="K5178" s="266" t="n">
        <x:f>MOD(ROW()-ROW($I$46),MESCLUN_CAP+1)</x:f>
        <x:v>17</x:v>
      </x:c>
      <x:c r="L5178" s="266" t="n">
        <x:f>SUM(I5178:K5178)</x:f>
        <x:v>42</x:v>
      </x:c>
      <x:c r="M5178" s="267" t="n">
        <x:f>I5178*TOMATO_HOURS*WEEKS*(1+TOMATO_DIM)^I5178+J5178*CARROT_HOURS*WEEKS*(1+CARROT_DIM)^J5178+K5178*MESCLUN_HOURS*WEEKS*(1+MESCLUN_DIM)^K5178</x:f>
        <x:v>3014.7881783541525</x:v>
      </x:c>
      <x:c r="N5178" s="267" t="n">
        <x:f>MAX(M5178-FARMER_HOURS,0)/TEMP_HOURS_PER_WORKER</x:f>
        <x:v>1.593602901634828</x:v>
      </x:c>
      <x:c r="O5178" s="268" t="n">
        <x:f>I5178*TOMATO_PRICE+J5178*CARROT_PRICE+K5178*MESCLUN_PRICE</x:f>
        <x:v>145192</x:v>
      </x:c>
      <x:c r="P5178" s="268" t="n">
        <x:f>I5178*TOMATO_FERTILIZER+J5178*CARROT_FERTILIZER+K5178*MESCLUN_FERTILIZER</x:f>
        <x:v>29040</x:v>
      </x:c>
      <x:c r="Q5178" s="268" t="n">
        <x:f>MIN(M5178,FARMER_HOURS)*FARMER_RATE+MAX(M5178-FARMER_HOURS,0)*TEMP_RATE</x:f>
        <x:v>64840.0725408707</x:v>
      </x:c>
      <x:c r="R5178" s="268" t="n">
        <x:f>O5178-P5178-Q5178-FIXED_COST</x:f>
        <x:v>31311.9274591293</x:v>
      </x:c>
      <x:c r="S5178" s="139" t="str">
        <x:f>IF(AND(L5178&lt;=TOTAL_BED_CAP,N5178&lt;=TEMP_WORKER_CAP),"YES","NO")</x:f>
        <x:v>YES</x:v>
      </x:c>
      <x:c r="T5178" s="139" t="n">
        <x:f>IF(S5178="YES",R5178,-1E+99)</x:f>
        <x:v>31311.9274591293</x:v>
      </x:c>
    </x:row>
    <x:row r="5179">
      <x:c r="A5179" s="139"/>
      <x:c r="B5179" s="139"/>
      <x:c r="C5179" s="139"/>
      <x:c r="D5179" s="139"/>
      <x:c r="E5179" s="139"/>
      <x:c r="F5179" s="139"/>
      <x:c r="G5179" s="139"/>
      <x:c r="H5179" s="139"/>
      <x:c r="I5179" s="266" t="n">
        <x:f>INT((ROW()-ROW($I$46))/((CARROT_CAP+1)*(MESCLUN_CAP+1)))</x:f>
        <x:v>7</x:v>
      </x:c>
      <x:c r="J5179" s="266" t="n">
        <x:f>MOD(INT((ROW()-ROW($I$46))/(MESCLUN_CAP+1)),CARROT_CAP+1)</x:f>
        <x:v>18</x:v>
      </x:c>
      <x:c r="K5179" s="266" t="n">
        <x:f>MOD(ROW()-ROW($I$46),MESCLUN_CAP+1)</x:f>
        <x:v>18</x:v>
      </x:c>
      <x:c r="L5179" s="266" t="n">
        <x:f>SUM(I5179:K5179)</x:f>
        <x:v>43</x:v>
      </x:c>
      <x:c r="M5179" s="267" t="n">
        <x:f>I5179*TOMATO_HOURS*WEEKS*(1+TOMATO_DIM)^I5179+J5179*CARROT_HOURS*WEEKS*(1+CARROT_DIM)^J5179+K5179*MESCLUN_HOURS*WEEKS*(1+MESCLUN_DIM)^K5179</x:f>
        <x:v>3082.8751698127394</x:v>
      </x:c>
      <x:c r="N5179" s="267" t="n">
        <x:f>MAX(M5179-FARMER_HOURS,0)/TEMP_HOURS_PER_WORKER</x:f>
        <x:v>1.6408855345921802</x:v>
      </x:c>
      <x:c r="O5179" s="268" t="n">
        <x:f>I5179*TOMATO_PRICE+J5179*CARROT_PRICE+K5179*MESCLUN_PRICE</x:f>
        <x:v>147892</x:v>
      </x:c>
      <x:c r="P5179" s="268" t="n">
        <x:f>I5179*TOMATO_FERTILIZER+J5179*CARROT_FERTILIZER+K5179*MESCLUN_FERTILIZER</x:f>
        <x:v>29920</x:v>
      </x:c>
      <x:c r="Q5179" s="268" t="n">
        <x:f>MIN(M5179,FARMER_HOURS)*FARMER_RATE+MAX(M5179-FARMER_HOURS,0)*TEMP_RATE</x:f>
        <x:v>66022.1383648045</x:v>
      </x:c>
      <x:c r="R5179" s="268" t="n">
        <x:f>O5179-P5179-Q5179-FIXED_COST</x:f>
        <x:v>31949.8616351955</x:v>
      </x:c>
      <x:c r="S5179" s="139" t="str">
        <x:f>IF(AND(L5179&lt;=TOTAL_BED_CAP,N5179&lt;=TEMP_WORKER_CAP),"YES","NO")</x:f>
        <x:v>YES</x:v>
      </x:c>
      <x:c r="T5179" s="139" t="n">
        <x:f>IF(S5179="YES",R5179,-1E+99)</x:f>
        <x:v>31949.8616351955</x:v>
      </x:c>
    </x:row>
    <x:row r="5180">
      <x:c r="A5180" s="139"/>
      <x:c r="B5180" s="139"/>
      <x:c r="C5180" s="139"/>
      <x:c r="D5180" s="139"/>
      <x:c r="E5180" s="139"/>
      <x:c r="F5180" s="139"/>
      <x:c r="G5180" s="139"/>
      <x:c r="H5180" s="139"/>
      <x:c r="I5180" s="266" t="n">
        <x:f>INT((ROW()-ROW($I$46))/((CARROT_CAP+1)*(MESCLUN_CAP+1)))</x:f>
        <x:v>7</x:v>
      </x:c>
      <x:c r="J5180" s="266" t="n">
        <x:f>MOD(INT((ROW()-ROW($I$46))/(MESCLUN_CAP+1)),CARROT_CAP+1)</x:f>
        <x:v>18</x:v>
      </x:c>
      <x:c r="K5180" s="266" t="n">
        <x:f>MOD(ROW()-ROW($I$46),MESCLUN_CAP+1)</x:f>
        <x:v>19</x:v>
      </x:c>
      <x:c r="L5180" s="266" t="n">
        <x:f>SUM(I5180:K5180)</x:f>
        <x:v>44</x:v>
      </x:c>
      <x:c r="M5180" s="267" t="n">
        <x:f>I5180*TOMATO_HOURS*WEEKS*(1+TOMATO_DIM)^I5180+J5180*CARROT_HOURS*WEEKS*(1+CARROT_DIM)^J5180+K5180*MESCLUN_HOURS*WEEKS*(1+MESCLUN_DIM)^K5180</x:f>
        <x:v>3152.5166984487614</x:v>
      </x:c>
      <x:c r="N5180" s="267" t="n">
        <x:f>MAX(M5180-FARMER_HOURS,0)/TEMP_HOURS_PER_WORKER</x:f>
        <x:v>1.6892477072560843</x:v>
      </x:c>
      <x:c r="O5180" s="268" t="n">
        <x:f>I5180*TOMATO_PRICE+J5180*CARROT_PRICE+K5180*MESCLUN_PRICE</x:f>
        <x:v>150592</x:v>
      </x:c>
      <x:c r="P5180" s="268" t="n">
        <x:f>I5180*TOMATO_FERTILIZER+J5180*CARROT_FERTILIZER+K5180*MESCLUN_FERTILIZER</x:f>
        <x:v>30800</x:v>
      </x:c>
      <x:c r="Q5180" s="268" t="n">
        <x:f>MIN(M5180,FARMER_HOURS)*FARMER_RATE+MAX(M5180-FARMER_HOURS,0)*TEMP_RATE</x:f>
        <x:v>67231.19268140211</x:v>
      </x:c>
      <x:c r="R5180" s="268" t="n">
        <x:f>O5180-P5180-Q5180-FIXED_COST</x:f>
        <x:v>32560.807318597886</x:v>
      </x:c>
      <x:c r="S5180" s="139" t="str">
        <x:f>IF(AND(L5180&lt;=TOTAL_BED_CAP,N5180&lt;=TEMP_WORKER_CAP),"YES","NO")</x:f>
        <x:v>YES</x:v>
      </x:c>
      <x:c r="T5180" s="139" t="n">
        <x:f>IF(S5180="YES",R5180,-1E+99)</x:f>
        <x:v>32560.807318597886</x:v>
      </x:c>
    </x:row>
    <x:row r="5181">
      <x:c r="A5181" s="139"/>
      <x:c r="B5181" s="139"/>
      <x:c r="C5181" s="139"/>
      <x:c r="D5181" s="139"/>
      <x:c r="E5181" s="139"/>
      <x:c r="F5181" s="139"/>
      <x:c r="G5181" s="139"/>
      <x:c r="H5181" s="139"/>
      <x:c r="I5181" s="266" t="n">
        <x:f>INT((ROW()-ROW($I$46))/((CARROT_CAP+1)*(MESCLUN_CAP+1)))</x:f>
        <x:v>7</x:v>
      </x:c>
      <x:c r="J5181" s="266" t="n">
        <x:f>MOD(INT((ROW()-ROW($I$46))/(MESCLUN_CAP+1)),CARROT_CAP+1)</x:f>
        <x:v>18</x:v>
      </x:c>
      <x:c r="K5181" s="266" t="n">
        <x:f>MOD(ROW()-ROW($I$46),MESCLUN_CAP+1)</x:f>
        <x:v>20</x:v>
      </x:c>
      <x:c r="L5181" s="266" t="n">
        <x:f>SUM(I5181:K5181)</x:f>
        <x:v>45</x:v>
      </x:c>
      <x:c r="M5181" s="267" t="n">
        <x:f>I5181*TOMATO_HOURS*WEEKS*(1+TOMATO_DIM)^I5181+J5181*CARROT_HOURS*WEEKS*(1+CARROT_DIM)^J5181+K5181*MESCLUN_HOURS*WEEKS*(1+MESCLUN_DIM)^K5181</x:f>
        <x:v>3223.7409890992385</x:v>
      </x:c>
      <x:c r="N5181" s="267" t="n">
        <x:f>MAX(M5181-FARMER_HOURS,0)/TEMP_HOURS_PER_WORKER</x:f>
        <x:v>1.7387090202078046</x:v>
      </x:c>
      <x:c r="O5181" s="268" t="n">
        <x:f>I5181*TOMATO_PRICE+J5181*CARROT_PRICE+K5181*MESCLUN_PRICE</x:f>
        <x:v>153292</x:v>
      </x:c>
      <x:c r="P5181" s="268" t="n">
        <x:f>I5181*TOMATO_FERTILIZER+J5181*CARROT_FERTILIZER+K5181*MESCLUN_FERTILIZER</x:f>
        <x:v>31680</x:v>
      </x:c>
      <x:c r="Q5181" s="268" t="n">
        <x:f>MIN(M5181,FARMER_HOURS)*FARMER_RATE+MAX(M5181-FARMER_HOURS,0)*TEMP_RATE</x:f>
        <x:v>68467.72550519512</x:v>
      </x:c>
      <x:c r="R5181" s="268" t="n">
        <x:f>O5181-P5181-Q5181-FIXED_COST</x:f>
        <x:v>33144.27449480488</x:v>
      </x:c>
      <x:c r="S5181" s="139" t="str">
        <x:f>IF(AND(L5181&lt;=TOTAL_BED_CAP,N5181&lt;=TEMP_WORKER_CAP),"YES","NO")</x:f>
        <x:v>YES</x:v>
      </x:c>
      <x:c r="T5181" s="139" t="n">
        <x:f>IF(S5181="YES",R5181,-1E+99)</x:f>
        <x:v>33144.27449480488</x:v>
      </x:c>
    </x:row>
    <x:row r="5182">
      <x:c r="A5182" s="139"/>
      <x:c r="B5182" s="139"/>
      <x:c r="C5182" s="139"/>
      <x:c r="D5182" s="139"/>
      <x:c r="E5182" s="139"/>
      <x:c r="F5182" s="139"/>
      <x:c r="G5182" s="139"/>
      <x:c r="H5182" s="139"/>
      <x:c r="I5182" s="266" t="n">
        <x:f>INT((ROW()-ROW($I$46))/((CARROT_CAP+1)*(MESCLUN_CAP+1)))</x:f>
        <x:v>7</x:v>
      </x:c>
      <x:c r="J5182" s="266" t="n">
        <x:f>MOD(INT((ROW()-ROW($I$46))/(MESCLUN_CAP+1)),CARROT_CAP+1)</x:f>
        <x:v>18</x:v>
      </x:c>
      <x:c r="K5182" s="266" t="n">
        <x:f>MOD(ROW()-ROW($I$46),MESCLUN_CAP+1)</x:f>
        <x:v>21</x:v>
      </x:c>
      <x:c r="L5182" s="266" t="n">
        <x:f>SUM(I5182:K5182)</x:f>
        <x:v>46</x:v>
      </x:c>
      <x:c r="M5182" s="267" t="n">
        <x:f>I5182*TOMATO_HOURS*WEEKS*(1+TOMATO_DIM)^I5182+J5182*CARROT_HOURS*WEEKS*(1+CARROT_DIM)^J5182+K5182*MESCLUN_HOURS*WEEKS*(1+MESCLUN_DIM)^K5182</x:f>
        <x:v>3296.576729325682</x:v>
      </x:c>
      <x:c r="N5182" s="267" t="n">
        <x:f>MAX(M5182-FARMER_HOURS,0)/TEMP_HOURS_PER_WORKER</x:f>
        <x:v>1.789289395365057</x:v>
      </x:c>
      <x:c r="O5182" s="268" t="n">
        <x:f>I5182*TOMATO_PRICE+J5182*CARROT_PRICE+K5182*MESCLUN_PRICE</x:f>
        <x:v>155992</x:v>
      </x:c>
      <x:c r="P5182" s="268" t="n">
        <x:f>I5182*TOMATO_FERTILIZER+J5182*CARROT_FERTILIZER+K5182*MESCLUN_FERTILIZER</x:f>
        <x:v>32560</x:v>
      </x:c>
      <x:c r="Q5182" s="268" t="n">
        <x:f>MIN(M5182,FARMER_HOURS)*FARMER_RATE+MAX(M5182-FARMER_HOURS,0)*TEMP_RATE</x:f>
        <x:v>69732.23488412643</x:v>
      </x:c>
      <x:c r="R5182" s="268" t="n">
        <x:f>O5182-P5182-Q5182-FIXED_COST</x:f>
        <x:v>33699.76511587357</x:v>
      </x:c>
      <x:c r="S5182" s="139" t="str">
        <x:f>IF(AND(L5182&lt;=TOTAL_BED_CAP,N5182&lt;=TEMP_WORKER_CAP),"YES","NO")</x:f>
        <x:v>YES</x:v>
      </x:c>
      <x:c r="T5182" s="139" t="n">
        <x:f>IF(S5182="YES",R5182,-1E+99)</x:f>
        <x:v>33699.76511587357</x:v>
      </x:c>
    </x:row>
    <x:row r="5183">
      <x:c r="A5183" s="139"/>
      <x:c r="B5183" s="139"/>
      <x:c r="C5183" s="139"/>
      <x:c r="D5183" s="139"/>
      <x:c r="E5183" s="139"/>
      <x:c r="F5183" s="139"/>
      <x:c r="G5183" s="139"/>
      <x:c r="H5183" s="139"/>
      <x:c r="I5183" s="266" t="n">
        <x:f>INT((ROW()-ROW($I$46))/((CARROT_CAP+1)*(MESCLUN_CAP+1)))</x:f>
        <x:v>7</x:v>
      </x:c>
      <x:c r="J5183" s="266" t="n">
        <x:f>MOD(INT((ROW()-ROW($I$46))/(MESCLUN_CAP+1)),CARROT_CAP+1)</x:f>
        <x:v>18</x:v>
      </x:c>
      <x:c r="K5183" s="266" t="n">
        <x:f>MOD(ROW()-ROW($I$46),MESCLUN_CAP+1)</x:f>
        <x:v>22</x:v>
      </x:c>
      <x:c r="L5183" s="266" t="n">
        <x:f>SUM(I5183:K5183)</x:f>
        <x:v>47</x:v>
      </x:c>
      <x:c r="M5183" s="267" t="n">
        <x:f>I5183*TOMATO_HOURS*WEEKS*(1+TOMATO_DIM)^I5183+J5183*CARROT_HOURS*WEEKS*(1+CARROT_DIM)^J5183+K5183*MESCLUN_HOURS*WEEKS*(1+MESCLUN_DIM)^K5183</x:f>
        <x:v>3371.053076572078</x:v>
      </x:c>
      <x:c r="N5183" s="267" t="n">
        <x:f>MAX(M5183-FARMER_HOURS,0)/TEMP_HOURS_PER_WORKER</x:f>
        <x:v>1.841009080952832</x:v>
      </x:c>
      <x:c r="O5183" s="268" t="n">
        <x:f>I5183*TOMATO_PRICE+J5183*CARROT_PRICE+K5183*MESCLUN_PRICE</x:f>
        <x:v>158692</x:v>
      </x:c>
      <x:c r="P5183" s="268" t="n">
        <x:f>I5183*TOMATO_FERTILIZER+J5183*CARROT_FERTILIZER+K5183*MESCLUN_FERTILIZER</x:f>
        <x:v>33440</x:v>
      </x:c>
      <x:c r="Q5183" s="268" t="n">
        <x:f>MIN(M5183,FARMER_HOURS)*FARMER_RATE+MAX(M5183-FARMER_HOURS,0)*TEMP_RATE</x:f>
        <x:v>71025.2270238208</x:v>
      </x:c>
      <x:c r="R5183" s="268" t="n">
        <x:f>O5183-P5183-Q5183-FIXED_COST</x:f>
        <x:v>34226.7729761792</x:v>
      </x:c>
      <x:c r="S5183" s="139" t="str">
        <x:f>IF(AND(L5183&lt;=TOTAL_BED_CAP,N5183&lt;=TEMP_WORKER_CAP),"YES","NO")</x:f>
        <x:v>YES</x:v>
      </x:c>
      <x:c r="T5183" s="139" t="n">
        <x:f>IF(S5183="YES",R5183,-1E+99)</x:f>
        <x:v>34226.7729761792</x:v>
      </x:c>
    </x:row>
    <x:row r="5184">
      <x:c r="A5184" s="139"/>
      <x:c r="B5184" s="139"/>
      <x:c r="C5184" s="139"/>
      <x:c r="D5184" s="139"/>
      <x:c r="E5184" s="139"/>
      <x:c r="F5184" s="139"/>
      <x:c r="G5184" s="139"/>
      <x:c r="H5184" s="139"/>
      <x:c r="I5184" s="266" t="n">
        <x:f>INT((ROW()-ROW($I$46))/((CARROT_CAP+1)*(MESCLUN_CAP+1)))</x:f>
        <x:v>7</x:v>
      </x:c>
      <x:c r="J5184" s="266" t="n">
        <x:f>MOD(INT((ROW()-ROW($I$46))/(MESCLUN_CAP+1)),CARROT_CAP+1)</x:f>
        <x:v>18</x:v>
      </x:c>
      <x:c r="K5184" s="266" t="n">
        <x:f>MOD(ROW()-ROW($I$46),MESCLUN_CAP+1)</x:f>
        <x:v>23</x:v>
      </x:c>
      <x:c r="L5184" s="266" t="n">
        <x:f>SUM(I5184:K5184)</x:f>
        <x:v>48</x:v>
      </x:c>
      <x:c r="M5184" s="267" t="n">
        <x:f>I5184*TOMATO_HOURS*WEEKS*(1+TOMATO_DIM)^I5184+J5184*CARROT_HOURS*WEEKS*(1+CARROT_DIM)^J5184+K5184*MESCLUN_HOURS*WEEKS*(1+MESCLUN_DIM)^K5184</x:f>
        <x:v>3447.1996654295144</x:v>
      </x:c>
      <x:c r="N5184" s="267" t="n">
        <x:f>MAX(M5184-FARMER_HOURS,0)/TEMP_HOURS_PER_WORKER</x:f>
        <x:v>1.893888656548274</x:v>
      </x:c>
      <x:c r="O5184" s="268" t="n">
        <x:f>I5184*TOMATO_PRICE+J5184*CARROT_PRICE+K5184*MESCLUN_PRICE</x:f>
        <x:v>161392</x:v>
      </x:c>
      <x:c r="P5184" s="268" t="n">
        <x:f>I5184*TOMATO_FERTILIZER+J5184*CARROT_FERTILIZER+K5184*MESCLUN_FERTILIZER</x:f>
        <x:v>34320</x:v>
      </x:c>
      <x:c r="Q5184" s="268" t="n">
        <x:f>MIN(M5184,FARMER_HOURS)*FARMER_RATE+MAX(M5184-FARMER_HOURS,0)*TEMP_RATE</x:f>
        <x:v>72347.21641370685</x:v>
      </x:c>
      <x:c r="R5184" s="268" t="n">
        <x:f>O5184-P5184-Q5184-FIXED_COST</x:f>
        <x:v>34724.78358629315</x:v>
      </x:c>
      <x:c r="S5184" s="139" t="str">
        <x:f>IF(AND(L5184&lt;=TOTAL_BED_CAP,N5184&lt;=TEMP_WORKER_CAP),"YES","NO")</x:f>
        <x:v>YES</x:v>
      </x:c>
      <x:c r="T5184" s="139" t="n">
        <x:f>IF(S5184="YES",R5184,-1E+99)</x:f>
        <x:v>34724.78358629315</x:v>
      </x:c>
    </x:row>
    <x:row r="5185">
      <x:c r="A5185" s="139"/>
      <x:c r="B5185" s="139"/>
      <x:c r="C5185" s="139"/>
      <x:c r="D5185" s="139"/>
      <x:c r="E5185" s="139"/>
      <x:c r="F5185" s="139"/>
      <x:c r="G5185" s="139"/>
      <x:c r="H5185" s="139"/>
      <x:c r="I5185" s="266" t="n">
        <x:f>INT((ROW()-ROW($I$46))/((CARROT_CAP+1)*(MESCLUN_CAP+1)))</x:f>
        <x:v>7</x:v>
      </x:c>
      <x:c r="J5185" s="266" t="n">
        <x:f>MOD(INT((ROW()-ROW($I$46))/(MESCLUN_CAP+1)),CARROT_CAP+1)</x:f>
        <x:v>18</x:v>
      </x:c>
      <x:c r="K5185" s="266" t="n">
        <x:f>MOD(ROW()-ROW($I$46),MESCLUN_CAP+1)</x:f>
        <x:v>24</x:v>
      </x:c>
      <x:c r="L5185" s="266" t="n">
        <x:f>SUM(I5185:K5185)</x:f>
        <x:v>49</x:v>
      </x:c>
      <x:c r="M5185" s="267" t="n">
        <x:f>I5185*TOMATO_HOURS*WEEKS*(1+TOMATO_DIM)^I5185+J5185*CARROT_HOURS*WEEKS*(1+CARROT_DIM)^J5185+K5185*MESCLUN_HOURS*WEEKS*(1+MESCLUN_DIM)^K5185</x:f>
        <x:v>3525.0466150090106</x:v>
      </x:c>
      <x:c r="N5185" s="267" t="n">
        <x:f>MAX(M5185-FARMER_HOURS,0)/TEMP_HOURS_PER_WORKER</x:f>
        <x:v>1.9479490382007019</x:v>
      </x:c>
      <x:c r="O5185" s="268" t="n">
        <x:f>I5185*TOMATO_PRICE+J5185*CARROT_PRICE+K5185*MESCLUN_PRICE</x:f>
        <x:v>164092</x:v>
      </x:c>
      <x:c r="P5185" s="268" t="n">
        <x:f>I5185*TOMATO_FERTILIZER+J5185*CARROT_FERTILIZER+K5185*MESCLUN_FERTILIZER</x:f>
        <x:v>35200</x:v>
      </x:c>
      <x:c r="Q5185" s="268" t="n">
        <x:f>MIN(M5185,FARMER_HOURS)*FARMER_RATE+MAX(M5185-FARMER_HOURS,0)*TEMP_RATE</x:f>
        <x:v>73698.72595501755</x:v>
      </x:c>
      <x:c r="R5185" s="268" t="n">
        <x:f>O5185-P5185-Q5185-FIXED_COST</x:f>
        <x:v>35193.27404498245</x:v>
      </x:c>
      <x:c r="S5185" s="139" t="str">
        <x:f>IF(AND(L5185&lt;=TOTAL_BED_CAP,N5185&lt;=TEMP_WORKER_CAP),"YES","NO")</x:f>
        <x:v>YES</x:v>
      </x:c>
      <x:c r="T5185" s="139" t="n">
        <x:f>IF(S5185="YES",R5185,-1E+99)</x:f>
        <x:v>35193.27404498245</x:v>
      </x:c>
    </x:row>
    <x:row r="5186">
      <x:c r="A5186" s="139"/>
      <x:c r="B5186" s="139"/>
      <x:c r="C5186" s="139"/>
      <x:c r="D5186" s="139"/>
      <x:c r="E5186" s="139"/>
      <x:c r="F5186" s="139"/>
      <x:c r="G5186" s="139"/>
      <x:c r="H5186" s="139"/>
      <x:c r="I5186" s="266" t="n">
        <x:f>INT((ROW()-ROW($I$46))/((CARROT_CAP+1)*(MESCLUN_CAP+1)))</x:f>
        <x:v>7</x:v>
      </x:c>
      <x:c r="J5186" s="266" t="n">
        <x:f>MOD(INT((ROW()-ROW($I$46))/(MESCLUN_CAP+1)),CARROT_CAP+1)</x:f>
        <x:v>18</x:v>
      </x:c>
      <x:c r="K5186" s="266" t="n">
        <x:f>MOD(ROW()-ROW($I$46),MESCLUN_CAP+1)</x:f>
        <x:v>25</x:v>
      </x:c>
      <x:c r="L5186" s="266" t="n">
        <x:f>SUM(I5186:K5186)</x:f>
        <x:v>50</x:v>
      </x:c>
      <x:c r="M5186" s="267" t="n">
        <x:f>I5186*TOMATO_HOURS*WEEKS*(1+TOMATO_DIM)^I5186+J5186*CARROT_HOURS*WEEKS*(1+CARROT_DIM)^J5186+K5186*MESCLUN_HOURS*WEEKS*(1+MESCLUN_DIM)^K5186</x:f>
        <x:v>3604.6245364241076</x:v>
      </x:c>
      <x:c r="N5186" s="267" t="n">
        <x:f>MAX(M5186-FARMER_HOURS,0)/TEMP_HOURS_PER_WORKER</x:f>
        <x:v>2.0032114836278527</x:v>
      </x:c>
      <x:c r="O5186" s="268" t="n">
        <x:f>I5186*TOMATO_PRICE+J5186*CARROT_PRICE+K5186*MESCLUN_PRICE</x:f>
        <x:v>166792</x:v>
      </x:c>
      <x:c r="P5186" s="268" t="n">
        <x:f>I5186*TOMATO_FERTILIZER+J5186*CARROT_FERTILIZER+K5186*MESCLUN_FERTILIZER</x:f>
        <x:v>36080</x:v>
      </x:c>
      <x:c r="Q5186" s="268" t="n">
        <x:f>MIN(M5186,FARMER_HOURS)*FARMER_RATE+MAX(M5186-FARMER_HOURS,0)*TEMP_RATE</x:f>
        <x:v>75080.2870906963</x:v>
      </x:c>
      <x:c r="R5186" s="268" t="n">
        <x:f>O5186-P5186-Q5186-FIXED_COST</x:f>
        <x:v>35631.71290930369</x:v>
      </x:c>
      <x:c r="S5186" s="139" t="str">
        <x:f>IF(AND(L5186&lt;=TOTAL_BED_CAP,N5186&lt;=TEMP_WORKER_CAP),"YES","NO")</x:f>
        <x:v>YES</x:v>
      </x:c>
      <x:c r="T5186" s="139" t="n">
        <x:f>IF(S5186="YES",R5186,-1E+99)</x:f>
        <x:v>35631.71290930369</x:v>
      </x:c>
    </x:row>
    <x:row r="5187">
      <x:c r="A5187" s="139"/>
      <x:c r="B5187" s="139"/>
      <x:c r="C5187" s="139"/>
      <x:c r="D5187" s="139"/>
      <x:c r="E5187" s="139"/>
      <x:c r="F5187" s="139"/>
      <x:c r="G5187" s="139"/>
      <x:c r="H5187" s="139"/>
      <x:c r="I5187" s="266" t="n">
        <x:f>INT((ROW()-ROW($I$46))/((CARROT_CAP+1)*(MESCLUN_CAP+1)))</x:f>
        <x:v>7</x:v>
      </x:c>
      <x:c r="J5187" s="266" t="n">
        <x:f>MOD(INT((ROW()-ROW($I$46))/(MESCLUN_CAP+1)),CARROT_CAP+1)</x:f>
        <x:v>18</x:v>
      </x:c>
      <x:c r="K5187" s="266" t="n">
        <x:f>MOD(ROW()-ROW($I$46),MESCLUN_CAP+1)</x:f>
        <x:v>26</x:v>
      </x:c>
      <x:c r="L5187" s="266" t="n">
        <x:f>SUM(I5187:K5187)</x:f>
        <x:v>51</x:v>
      </x:c>
      <x:c r="M5187" s="267" t="n">
        <x:f>I5187*TOMATO_HOURS*WEEKS*(1+TOMATO_DIM)^I5187+J5187*CARROT_HOURS*WEEKS*(1+CARROT_DIM)^J5187+K5187*MESCLUN_HOURS*WEEKS*(1+MESCLUN_DIM)^K5187</x:f>
        <x:v>3685.9645403848253</x:v>
      </x:c>
      <x:c r="N5187" s="267" t="n">
        <x:f>MAX(M5187-FARMER_HOURS,0)/TEMP_HOURS_PER_WORKER</x:f>
        <x:v>2.0596975974894622</x:v>
      </x:c>
      <x:c r="O5187" s="268" t="n">
        <x:f>I5187*TOMATO_PRICE+J5187*CARROT_PRICE+K5187*MESCLUN_PRICE</x:f>
        <x:v>169492</x:v>
      </x:c>
      <x:c r="P5187" s="268" t="n">
        <x:f>I5187*TOMATO_FERTILIZER+J5187*CARROT_FERTILIZER+K5187*MESCLUN_FERTILIZER</x:f>
        <x:v>36960</x:v>
      </x:c>
      <x:c r="Q5187" s="268" t="n">
        <x:f>MIN(M5187,FARMER_HOURS)*FARMER_RATE+MAX(M5187-FARMER_HOURS,0)*TEMP_RATE</x:f>
        <x:v>76492.43993723654</x:v>
      </x:c>
      <x:c r="R5187" s="268" t="n">
        <x:f>O5187-P5187-Q5187-FIXED_COST</x:f>
        <x:v>36039.560062763456</x:v>
      </x:c>
      <x:c r="S5187" s="139" t="str">
        <x:f>IF(AND(L5187&lt;=TOTAL_BED_CAP,N5187&lt;=TEMP_WORKER_CAP),"YES","NO")</x:f>
        <x:v>YES</x:v>
      </x:c>
      <x:c r="T5187" s="139" t="n">
        <x:f>IF(S5187="YES",R5187,-1E+99)</x:f>
        <x:v>36039.560062763456</x:v>
      </x:c>
    </x:row>
    <x:row r="5188">
      <x:c r="A5188" s="139"/>
      <x:c r="B5188" s="139"/>
      <x:c r="C5188" s="139"/>
      <x:c r="D5188" s="139"/>
      <x:c r="E5188" s="139"/>
      <x:c r="F5188" s="139"/>
      <x:c r="G5188" s="139"/>
      <x:c r="H5188" s="139"/>
      <x:c r="I5188" s="266" t="n">
        <x:f>INT((ROW()-ROW($I$46))/((CARROT_CAP+1)*(MESCLUN_CAP+1)))</x:f>
        <x:v>7</x:v>
      </x:c>
      <x:c r="J5188" s="266" t="n">
        <x:f>MOD(INT((ROW()-ROW($I$46))/(MESCLUN_CAP+1)),CARROT_CAP+1)</x:f>
        <x:v>18</x:v>
      </x:c>
      <x:c r="K5188" s="266" t="n">
        <x:f>MOD(ROW()-ROW($I$46),MESCLUN_CAP+1)</x:f>
        <x:v>27</x:v>
      </x:c>
      <x:c r="L5188" s="266" t="n">
        <x:f>SUM(I5188:K5188)</x:f>
        <x:v>52</x:v>
      </x:c>
      <x:c r="M5188" s="267" t="n">
        <x:f>I5188*TOMATO_HOURS*WEEKS*(1+TOMATO_DIM)^I5188+J5188*CARROT_HOURS*WEEKS*(1+CARROT_DIM)^J5188+K5188*MESCLUN_HOURS*WEEKS*(1+MESCLUN_DIM)^K5188</x:f>
        <x:v>3769.0982449045823</x:v>
      </x:c>
      <x:c r="N5188" s="267" t="n">
        <x:f>MAX(M5188-FARMER_HOURS,0)/TEMP_HOURS_PER_WORKER</x:f>
        <x:v>2.1174293367392933</x:v>
      </x:c>
      <x:c r="O5188" s="268" t="n">
        <x:f>I5188*TOMATO_PRICE+J5188*CARROT_PRICE+K5188*MESCLUN_PRICE</x:f>
        <x:v>172192</x:v>
      </x:c>
      <x:c r="P5188" s="268" t="n">
        <x:f>I5188*TOMATO_FERTILIZER+J5188*CARROT_FERTILIZER+K5188*MESCLUN_FERTILIZER</x:f>
        <x:v>37840</x:v>
      </x:c>
      <x:c r="Q5188" s="268" t="n">
        <x:f>MIN(M5188,FARMER_HOURS)*FARMER_RATE+MAX(M5188-FARMER_HOURS,0)*TEMP_RATE</x:f>
        <x:v>77935.73341848233</x:v>
      </x:c>
      <x:c r="R5188" s="268" t="n">
        <x:f>O5188-P5188-Q5188-FIXED_COST</x:f>
        <x:v>36416.26658151767</x:v>
      </x:c>
      <x:c r="S5188" s="139" t="str">
        <x:f>IF(AND(L5188&lt;=TOTAL_BED_CAP,N5188&lt;=TEMP_WORKER_CAP),"YES","NO")</x:f>
        <x:v>YES</x:v>
      </x:c>
      <x:c r="T5188" s="139" t="n">
        <x:f>IF(S5188="YES",R5188,-1E+99)</x:f>
        <x:v>36416.26658151767</x:v>
      </x:c>
    </x:row>
    <x:row r="5189">
      <x:c r="A5189" s="139"/>
      <x:c r="B5189" s="139"/>
      <x:c r="C5189" s="139"/>
      <x:c r="D5189" s="139"/>
      <x:c r="E5189" s="139"/>
      <x:c r="F5189" s="139"/>
      <x:c r="G5189" s="139"/>
      <x:c r="H5189" s="139"/>
      <x:c r="I5189" s="266" t="n">
        <x:f>INT((ROW()-ROW($I$46))/((CARROT_CAP+1)*(MESCLUN_CAP+1)))</x:f>
        <x:v>7</x:v>
      </x:c>
      <x:c r="J5189" s="266" t="n">
        <x:f>MOD(INT((ROW()-ROW($I$46))/(MESCLUN_CAP+1)),CARROT_CAP+1)</x:f>
        <x:v>18</x:v>
      </x:c>
      <x:c r="K5189" s="266" t="n">
        <x:f>MOD(ROW()-ROW($I$46),MESCLUN_CAP+1)</x:f>
        <x:v>28</x:v>
      </x:c>
      <x:c r="L5189" s="266" t="n">
        <x:f>SUM(I5189:K5189)</x:f>
        <x:v>53</x:v>
      </x:c>
      <x:c r="M5189" s="267" t="n">
        <x:f>I5189*TOMATO_HOURS*WEEKS*(1+TOMATO_DIM)^I5189+J5189*CARROT_HOURS*WEEKS*(1+CARROT_DIM)^J5189+K5189*MESCLUN_HOURS*WEEKS*(1+MESCLUN_DIM)^K5189</x:f>
        <x:v>3854.0577831217356</x:v>
      </x:c>
      <x:c r="N5189" s="267" t="n">
        <x:f>MAX(M5189-FARMER_HOURS,0)/TEMP_HOURS_PER_WORKER</x:f>
        <x:v>2.176429016056761</x:v>
      </x:c>
      <x:c r="O5189" s="268" t="n">
        <x:f>I5189*TOMATO_PRICE+J5189*CARROT_PRICE+K5189*MESCLUN_PRICE</x:f>
        <x:v>174892</x:v>
      </x:c>
      <x:c r="P5189" s="268" t="n">
        <x:f>I5189*TOMATO_FERTILIZER+J5189*CARROT_FERTILIZER+K5189*MESCLUN_FERTILIZER</x:f>
        <x:v>38720</x:v>
      </x:c>
      <x:c r="Q5189" s="268" t="n">
        <x:f>MIN(M5189,FARMER_HOURS)*FARMER_RATE+MAX(M5189-FARMER_HOURS,0)*TEMP_RATE</x:f>
        <x:v>79410.72540141901</x:v>
      </x:c>
      <x:c r="R5189" s="268" t="n">
        <x:f>O5189-P5189-Q5189-FIXED_COST</x:f>
        <x:v>36761.27459858099</x:v>
      </x:c>
      <x:c r="S5189" s="139" t="str">
        <x:f>IF(AND(L5189&lt;=TOTAL_BED_CAP,N5189&lt;=TEMP_WORKER_CAP),"YES","NO")</x:f>
        <x:v>YES</x:v>
      </x:c>
      <x:c r="T5189" s="139" t="n">
        <x:f>IF(S5189="YES",R5189,-1E+99)</x:f>
        <x:v>36761.27459858099</x:v>
      </x:c>
    </x:row>
    <x:row r="5190">
      <x:c r="A5190" s="139"/>
      <x:c r="B5190" s="139"/>
      <x:c r="C5190" s="139"/>
      <x:c r="D5190" s="139"/>
      <x:c r="E5190" s="139"/>
      <x:c r="F5190" s="139"/>
      <x:c r="G5190" s="139"/>
      <x:c r="H5190" s="139"/>
      <x:c r="I5190" s="266" t="n">
        <x:f>INT((ROW()-ROW($I$46))/((CARROT_CAP+1)*(MESCLUN_CAP+1)))</x:f>
        <x:v>7</x:v>
      </x:c>
      <x:c r="J5190" s="266" t="n">
        <x:f>MOD(INT((ROW()-ROW($I$46))/(MESCLUN_CAP+1)),CARROT_CAP+1)</x:f>
        <x:v>18</x:v>
      </x:c>
      <x:c r="K5190" s="266" t="n">
        <x:f>MOD(ROW()-ROW($I$46),MESCLUN_CAP+1)</x:f>
        <x:v>29</x:v>
      </x:c>
      <x:c r="L5190" s="266" t="n">
        <x:f>SUM(I5190:K5190)</x:f>
        <x:v>54</x:v>
      </x:c>
      <x:c r="M5190" s="267" t="n">
        <x:f>I5190*TOMATO_HOURS*WEEKS*(1+TOMATO_DIM)^I5190+J5190*CARROT_HOURS*WEEKS*(1+CARROT_DIM)^J5190+K5190*MESCLUN_HOURS*WEEKS*(1+MESCLUN_DIM)^K5190</x:f>
        <x:v>3940.875811237389</x:v>
      </x:c>
      <x:c r="N5190" s="267" t="n">
        <x:f>MAX(M5190-FARMER_HOURS,0)/TEMP_HOURS_PER_WORKER</x:f>
        <x:v>2.236719313359298</x:v>
      </x:c>
      <x:c r="O5190" s="268" t="n">
        <x:f>I5190*TOMATO_PRICE+J5190*CARROT_PRICE+K5190*MESCLUN_PRICE</x:f>
        <x:v>177592</x:v>
      </x:c>
      <x:c r="P5190" s="268" t="n">
        <x:f>I5190*TOMATO_FERTILIZER+J5190*CARROT_FERTILIZER+K5190*MESCLUN_FERTILIZER</x:f>
        <x:v>39600</x:v>
      </x:c>
      <x:c r="Q5190" s="268" t="n">
        <x:f>MIN(M5190,FARMER_HOURS)*FARMER_RATE+MAX(M5190-FARMER_HOURS,0)*TEMP_RATE</x:f>
        <x:v>80917.98283398245</x:v>
      </x:c>
      <x:c r="R5190" s="268" t="n">
        <x:f>O5190-P5190-Q5190-FIXED_COST</x:f>
        <x:v>37074.017166017555</x:v>
      </x:c>
      <x:c r="S5190" s="139" t="str">
        <x:f>IF(AND(L5190&lt;=TOTAL_BED_CAP,N5190&lt;=TEMP_WORKER_CAP),"YES","NO")</x:f>
        <x:v>YES</x:v>
      </x:c>
      <x:c r="T5190" s="139" t="n">
        <x:f>IF(S5190="YES",R5190,-1E+99)</x:f>
        <x:v>37074.017166017555</x:v>
      </x:c>
    </x:row>
    <x:row r="5191">
      <x:c r="A5191" s="139"/>
      <x:c r="B5191" s="139"/>
      <x:c r="C5191" s="139"/>
      <x:c r="D5191" s="139"/>
      <x:c r="E5191" s="139"/>
      <x:c r="F5191" s="139"/>
      <x:c r="G5191" s="139"/>
      <x:c r="H5191" s="139"/>
      <x:c r="I5191" s="266" t="n">
        <x:f>INT((ROW()-ROW($I$46))/((CARROT_CAP+1)*(MESCLUN_CAP+1)))</x:f>
        <x:v>7</x:v>
      </x:c>
      <x:c r="J5191" s="266" t="n">
        <x:f>MOD(INT((ROW()-ROW($I$46))/(MESCLUN_CAP+1)),CARROT_CAP+1)</x:f>
        <x:v>18</x:v>
      </x:c>
      <x:c r="K5191" s="266" t="n">
        <x:f>MOD(ROW()-ROW($I$46),MESCLUN_CAP+1)</x:f>
        <x:v>30</x:v>
      </x:c>
      <x:c r="L5191" s="266" t="n">
        <x:f>SUM(I5191:K5191)</x:f>
        <x:v>55</x:v>
      </x:c>
      <x:c r="M5191" s="267" t="n">
        <x:f>I5191*TOMATO_HOURS*WEEKS*(1+TOMATO_DIM)^I5191+J5191*CARROT_HOURS*WEEKS*(1+CARROT_DIM)^J5191+K5191*MESCLUN_HOURS*WEEKS*(1+MESCLUN_DIM)^K5191</x:f>
        <x:v>4029.585516571159</x:v>
      </x:c>
      <x:c r="N5191" s="267" t="n">
        <x:f>MAX(M5191-FARMER_HOURS,0)/TEMP_HOURS_PER_WORKER</x:f>
        <x:v>2.2983232753966383</x:v>
      </x:c>
      <x:c r="O5191" s="268" t="n">
        <x:f>I5191*TOMATO_PRICE+J5191*CARROT_PRICE+K5191*MESCLUN_PRICE</x:f>
        <x:v>180292</x:v>
      </x:c>
      <x:c r="P5191" s="268" t="n">
        <x:f>I5191*TOMATO_FERTILIZER+J5191*CARROT_FERTILIZER+K5191*MESCLUN_FERTILIZER</x:f>
        <x:v>40480</x:v>
      </x:c>
      <x:c r="Q5191" s="268" t="n">
        <x:f>MIN(M5191,FARMER_HOURS)*FARMER_RATE+MAX(M5191-FARMER_HOURS,0)*TEMP_RATE</x:f>
        <x:v>82458.08188491596</x:v>
      </x:c>
      <x:c r="R5191" s="268" t="n">
        <x:f>O5191-P5191-Q5191-FIXED_COST</x:f>
        <x:v>37353.918115084045</x:v>
      </x:c>
      <x:c r="S5191" s="139" t="str">
        <x:f>IF(AND(L5191&lt;=TOTAL_BED_CAP,N5191&lt;=TEMP_WORKER_CAP),"YES","NO")</x:f>
        <x:v>YES</x:v>
      </x:c>
      <x:c r="T5191" s="139" t="n">
        <x:f>IF(S5191="YES",R5191,-1E+99)</x:f>
        <x:v>37353.918115084045</x:v>
      </x:c>
    </x:row>
    <x:row r="5192">
      <x:c r="A5192" s="139"/>
      <x:c r="B5192" s="139"/>
      <x:c r="C5192" s="139"/>
      <x:c r="D5192" s="139"/>
      <x:c r="E5192" s="139"/>
      <x:c r="F5192" s="139"/>
      <x:c r="G5192" s="139"/>
      <x:c r="H5192" s="139"/>
      <x:c r="I5192" s="266" t="n">
        <x:f>INT((ROW()-ROW($I$46))/((CARROT_CAP+1)*(MESCLUN_CAP+1)))</x:f>
        <x:v>7</x:v>
      </x:c>
      <x:c r="J5192" s="266" t="n">
        <x:f>MOD(INT((ROW()-ROW($I$46))/(MESCLUN_CAP+1)),CARROT_CAP+1)</x:f>
        <x:v>19</x:v>
      </x:c>
      <x:c r="K5192" s="266" t="n">
        <x:f>MOD(ROW()-ROW($I$46),MESCLUN_CAP+1)</x:f>
        <x:v>0</x:v>
      </x:c>
      <x:c r="L5192" s="266" t="n">
        <x:f>SUM(I5192:K5192)</x:f>
        <x:v>26</x:v>
      </x:c>
      <x:c r="M5192" s="267" t="n">
        <x:f>I5192*TOMATO_HOURS*WEEKS*(1+TOMATO_DIM)^I5192+J5192*CARROT_HOURS*WEEKS*(1+CARROT_DIM)^J5192+K5192*MESCLUN_HOURS*WEEKS*(1+MESCLUN_DIM)^K5192</x:f>
        <x:v>2138.9223788200247</x:v>
      </x:c>
      <x:c r="N5192" s="267" t="n">
        <x:f>MAX(M5192-FARMER_HOURS,0)/TEMP_HOURS_PER_WORKER</x:f>
        <x:v>0.9853627630694616</x:v>
      </x:c>
      <x:c r="O5192" s="268" t="n">
        <x:f>I5192*TOMATO_PRICE+J5192*CARROT_PRICE+K5192*MESCLUN_PRICE</x:f>
        <x:v>101386</x:v>
      </x:c>
      <x:c r="P5192" s="268" t="n">
        <x:f>I5192*TOMATO_FERTILIZER+J5192*CARROT_FERTILIZER+K5192*MESCLUN_FERTILIZER</x:f>
        <x:v>14520</x:v>
      </x:c>
      <x:c r="Q5192" s="268" t="n">
        <x:f>MIN(M5192,FARMER_HOURS)*FARMER_RATE+MAX(M5192-FARMER_HOURS,0)*TEMP_RATE</x:f>
        <x:v>49634.069076736545</x:v>
      </x:c>
      <x:c r="R5192" s="268" t="n">
        <x:f>O5192-P5192-Q5192-FIXED_COST</x:f>
        <x:v>17231.930923263455</x:v>
      </x:c>
      <x:c r="S5192" s="139" t="str">
        <x:f>IF(AND(L5192&lt;=TOTAL_BED_CAP,N5192&lt;=TEMP_WORKER_CAP),"YES","NO")</x:f>
        <x:v>YES</x:v>
      </x:c>
      <x:c r="T5192" s="139" t="n">
        <x:f>IF(S5192="YES",R5192,-1E+99)</x:f>
        <x:v>17231.930923263455</x:v>
      </x:c>
    </x:row>
    <x:row r="5193">
      <x:c r="A5193" s="139"/>
      <x:c r="B5193" s="139"/>
      <x:c r="C5193" s="139"/>
      <x:c r="D5193" s="139"/>
      <x:c r="E5193" s="139"/>
      <x:c r="F5193" s="139"/>
      <x:c r="G5193" s="139"/>
      <x:c r="H5193" s="139"/>
      <x:c r="I5193" s="266" t="n">
        <x:f>INT((ROW()-ROW($I$46))/((CARROT_CAP+1)*(MESCLUN_CAP+1)))</x:f>
        <x:v>7</x:v>
      </x:c>
      <x:c r="J5193" s="266" t="n">
        <x:f>MOD(INT((ROW()-ROW($I$46))/(MESCLUN_CAP+1)),CARROT_CAP+1)</x:f>
        <x:v>19</x:v>
      </x:c>
      <x:c r="K5193" s="266" t="n">
        <x:f>MOD(ROW()-ROW($I$46),MESCLUN_CAP+1)</x:f>
        <x:v>1</x:v>
      </x:c>
      <x:c r="L5193" s="266" t="n">
        <x:f>SUM(I5193:K5193)</x:f>
        <x:v>27</x:v>
      </x:c>
      <x:c r="M5193" s="267" t="n">
        <x:f>I5193*TOMATO_HOURS*WEEKS*(1+TOMATO_DIM)^I5193+J5193*CARROT_HOURS*WEEKS*(1+CARROT_DIM)^J5193+K5193*MESCLUN_HOURS*WEEKS*(1+MESCLUN_DIM)^K5193</x:f>
        <x:v>2184.4848788200247</x:v>
      </x:c>
      <x:c r="N5193" s="267" t="n">
        <x:f>MAX(M5193-FARMER_HOURS,0)/TEMP_HOURS_PER_WORKER</x:f>
        <x:v>1.0170033880694616</x:v>
      </x:c>
      <x:c r="O5193" s="268" t="n">
        <x:f>I5193*TOMATO_PRICE+J5193*CARROT_PRICE+K5193*MESCLUN_PRICE</x:f>
        <x:v>104086</x:v>
      </x:c>
      <x:c r="P5193" s="268" t="n">
        <x:f>I5193*TOMATO_FERTILIZER+J5193*CARROT_FERTILIZER+K5193*MESCLUN_FERTILIZER</x:f>
        <x:v>15400</x:v>
      </x:c>
      <x:c r="Q5193" s="268" t="n">
        <x:f>MIN(M5193,FARMER_HOURS)*FARMER_RATE+MAX(M5193-FARMER_HOURS,0)*TEMP_RATE</x:f>
        <x:v>50425.084701736545</x:v>
      </x:c>
      <x:c r="R5193" s="268" t="n">
        <x:f>O5193-P5193-Q5193-FIXED_COST</x:f>
        <x:v>18260.915298263455</x:v>
      </x:c>
      <x:c r="S5193" s="139" t="str">
        <x:f>IF(AND(L5193&lt;=TOTAL_BED_CAP,N5193&lt;=TEMP_WORKER_CAP),"YES","NO")</x:f>
        <x:v>YES</x:v>
      </x:c>
      <x:c r="T5193" s="139" t="n">
        <x:f>IF(S5193="YES",R5193,-1E+99)</x:f>
        <x:v>18260.915298263455</x:v>
      </x:c>
    </x:row>
    <x:row r="5194">
      <x:c r="A5194" s="139"/>
      <x:c r="B5194" s="139"/>
      <x:c r="C5194" s="139"/>
      <x:c r="D5194" s="139"/>
      <x:c r="E5194" s="139"/>
      <x:c r="F5194" s="139"/>
      <x:c r="G5194" s="139"/>
      <x:c r="H5194" s="139"/>
      <x:c r="I5194" s="266" t="n">
        <x:f>INT((ROW()-ROW($I$46))/((CARROT_CAP+1)*(MESCLUN_CAP+1)))</x:f>
        <x:v>7</x:v>
      </x:c>
      <x:c r="J5194" s="266" t="n">
        <x:f>MOD(INT((ROW()-ROW($I$46))/(MESCLUN_CAP+1)),CARROT_CAP+1)</x:f>
        <x:v>19</x:v>
      </x:c>
      <x:c r="K5194" s="266" t="n">
        <x:f>MOD(ROW()-ROW($I$46),MESCLUN_CAP+1)</x:f>
        <x:v>2</x:v>
      </x:c>
      <x:c r="L5194" s="266" t="n">
        <x:f>SUM(I5194:K5194)</x:f>
        <x:v>28</x:v>
      </x:c>
      <x:c r="M5194" s="267" t="n">
        <x:f>I5194*TOMATO_HOURS*WEEKS*(1+TOMATO_DIM)^I5194+J5194*CARROT_HOURS*WEEKS*(1+CARROT_DIM)^J5194+K5194*MESCLUN_HOURS*WEEKS*(1+MESCLUN_DIM)^K5194</x:f>
        <x:v>2231.1864413200246</x:v>
      </x:c>
      <x:c r="N5194" s="267" t="n">
        <x:f>MAX(M5194-FARMER_HOURS,0)/TEMP_HOURS_PER_WORKER</x:f>
        <x:v>1.0494350286944616</x:v>
      </x:c>
      <x:c r="O5194" s="268" t="n">
        <x:f>I5194*TOMATO_PRICE+J5194*CARROT_PRICE+K5194*MESCLUN_PRICE</x:f>
        <x:v>106786</x:v>
      </x:c>
      <x:c r="P5194" s="268" t="n">
        <x:f>I5194*TOMATO_FERTILIZER+J5194*CARROT_FERTILIZER+K5194*MESCLUN_FERTILIZER</x:f>
        <x:v>16280</x:v>
      </x:c>
      <x:c r="Q5194" s="268" t="n">
        <x:f>MIN(M5194,FARMER_HOURS)*FARMER_RATE+MAX(M5194-FARMER_HOURS,0)*TEMP_RATE</x:f>
        <x:v>51235.87571736154</x:v>
      </x:c>
      <x:c r="R5194" s="268" t="n">
        <x:f>O5194-P5194-Q5194-FIXED_COST</x:f>
        <x:v>19270.124282638462</x:v>
      </x:c>
      <x:c r="S5194" s="139" t="str">
        <x:f>IF(AND(L5194&lt;=TOTAL_BED_CAP,N5194&lt;=TEMP_WORKER_CAP),"YES","NO")</x:f>
        <x:v>YES</x:v>
      </x:c>
      <x:c r="T5194" s="139" t="n">
        <x:f>IF(S5194="YES",R5194,-1E+99)</x:f>
        <x:v>19270.124282638462</x:v>
      </x:c>
    </x:row>
    <x:row r="5195">
      <x:c r="A5195" s="139"/>
      <x:c r="B5195" s="139"/>
      <x:c r="C5195" s="139"/>
      <x:c r="D5195" s="139"/>
      <x:c r="E5195" s="139"/>
      <x:c r="F5195" s="139"/>
      <x:c r="G5195" s="139"/>
      <x:c r="H5195" s="139"/>
      <x:c r="I5195" s="266" t="n">
        <x:f>INT((ROW()-ROW($I$46))/((CARROT_CAP+1)*(MESCLUN_CAP+1)))</x:f>
        <x:v>7</x:v>
      </x:c>
      <x:c r="J5195" s="266" t="n">
        <x:f>MOD(INT((ROW()-ROW($I$46))/(MESCLUN_CAP+1)),CARROT_CAP+1)</x:f>
        <x:v>19</x:v>
      </x:c>
      <x:c r="K5195" s="266" t="n">
        <x:f>MOD(ROW()-ROW($I$46),MESCLUN_CAP+1)</x:f>
        <x:v>3</x:v>
      </x:c>
      <x:c r="L5195" s="266" t="n">
        <x:f>SUM(I5195:K5195)</x:f>
        <x:v>29</x:v>
      </x:c>
      <x:c r="M5195" s="267" t="n">
        <x:f>I5195*TOMATO_HOURS*WEEKS*(1+TOMATO_DIM)^I5195+J5195*CARROT_HOURS*WEEKS*(1+CARROT_DIM)^J5195+K5195*MESCLUN_HOURS*WEEKS*(1+MESCLUN_DIM)^K5195</x:f>
        <x:v>2279.0484237418996</x:v>
      </x:c>
      <x:c r="N5195" s="267" t="n">
        <x:f>MAX(M5195-FARMER_HOURS,0)/TEMP_HOURS_PER_WORKER</x:f>
        <x:v>1.0826725164874302</x:v>
      </x:c>
      <x:c r="O5195" s="268" t="n">
        <x:f>I5195*TOMATO_PRICE+J5195*CARROT_PRICE+K5195*MESCLUN_PRICE</x:f>
        <x:v>109486</x:v>
      </x:c>
      <x:c r="P5195" s="268" t="n">
        <x:f>I5195*TOMATO_FERTILIZER+J5195*CARROT_FERTILIZER+K5195*MESCLUN_FERTILIZER</x:f>
        <x:v>17160</x:v>
      </x:c>
      <x:c r="Q5195" s="268" t="n">
        <x:f>MIN(M5195,FARMER_HOURS)*FARMER_RATE+MAX(M5195-FARMER_HOURS,0)*TEMP_RATE</x:f>
        <x:v>52066.81291218576</x:v>
      </x:c>
      <x:c r="R5195" s="268" t="n">
        <x:f>O5195-P5195-Q5195-FIXED_COST</x:f>
        <x:v>20259.187087814244</x:v>
      </x:c>
      <x:c r="S5195" s="139" t="str">
        <x:f>IF(AND(L5195&lt;=TOTAL_BED_CAP,N5195&lt;=TEMP_WORKER_CAP),"YES","NO")</x:f>
        <x:v>YES</x:v>
      </x:c>
      <x:c r="T5195" s="139" t="n">
        <x:f>IF(S5195="YES",R5195,-1E+99)</x:f>
        <x:v>20259.187087814244</x:v>
      </x:c>
    </x:row>
    <x:row r="5196">
      <x:c r="A5196" s="139"/>
      <x:c r="B5196" s="139"/>
      <x:c r="C5196" s="139"/>
      <x:c r="D5196" s="139"/>
      <x:c r="E5196" s="139"/>
      <x:c r="F5196" s="139"/>
      <x:c r="G5196" s="139"/>
      <x:c r="H5196" s="139"/>
      <x:c r="I5196" s="266" t="n">
        <x:f>INT((ROW()-ROW($I$46))/((CARROT_CAP+1)*(MESCLUN_CAP+1)))</x:f>
        <x:v>7</x:v>
      </x:c>
      <x:c r="J5196" s="266" t="n">
        <x:f>MOD(INT((ROW()-ROW($I$46))/(MESCLUN_CAP+1)),CARROT_CAP+1)</x:f>
        <x:v>19</x:v>
      </x:c>
      <x:c r="K5196" s="266" t="n">
        <x:f>MOD(ROW()-ROW($I$46),MESCLUN_CAP+1)</x:f>
        <x:v>4</x:v>
      </x:c>
      <x:c r="L5196" s="266" t="n">
        <x:f>SUM(I5196:K5196)</x:f>
        <x:v>30</x:v>
      </x:c>
      <x:c r="M5196" s="267" t="n">
        <x:f>I5196*TOMATO_HOURS*WEEKS*(1+TOMATO_DIM)^I5196+J5196*CARROT_HOURS*WEEKS*(1+CARROT_DIM)^J5196+K5196*MESCLUN_HOURS*WEEKS*(1+MESCLUN_DIM)^K5196</x:f>
        <x:v>2328.092539464556</x:v>
      </x:c>
      <x:c r="N5196" s="267" t="n">
        <x:f>MAX(M5196-FARMER_HOURS,0)/TEMP_HOURS_PER_WORKER</x:f>
        <x:v>1.1167309301837194</x:v>
      </x:c>
      <x:c r="O5196" s="268" t="n">
        <x:f>I5196*TOMATO_PRICE+J5196*CARROT_PRICE+K5196*MESCLUN_PRICE</x:f>
        <x:v>112186</x:v>
      </x:c>
      <x:c r="P5196" s="268" t="n">
        <x:f>I5196*TOMATO_FERTILIZER+J5196*CARROT_FERTILIZER+K5196*MESCLUN_FERTILIZER</x:f>
        <x:v>18040</x:v>
      </x:c>
      <x:c r="Q5196" s="268" t="n">
        <x:f>MIN(M5196,FARMER_HOURS)*FARMER_RATE+MAX(M5196-FARMER_HOURS,0)*TEMP_RATE</x:f>
        <x:v>52918.27325459299</x:v>
      </x:c>
      <x:c r="R5196" s="268" t="n">
        <x:f>O5196-P5196-Q5196-FIXED_COST</x:f>
        <x:v>21227.72674540701</x:v>
      </x:c>
      <x:c r="S5196" s="139" t="str">
        <x:f>IF(AND(L5196&lt;=TOTAL_BED_CAP,N5196&lt;=TEMP_WORKER_CAP),"YES","NO")</x:f>
        <x:v>YES</x:v>
      </x:c>
      <x:c r="T5196" s="139" t="n">
        <x:f>IF(S5196="YES",R5196,-1E+99)</x:f>
        <x:v>21227.72674540701</x:v>
      </x:c>
    </x:row>
    <x:row r="5197">
      <x:c r="A5197" s="139"/>
      <x:c r="B5197" s="139"/>
      <x:c r="C5197" s="139"/>
      <x:c r="D5197" s="139"/>
      <x:c r="E5197" s="139"/>
      <x:c r="F5197" s="139"/>
      <x:c r="G5197" s="139"/>
      <x:c r="H5197" s="139"/>
      <x:c r="I5197" s="266" t="n">
        <x:f>INT((ROW()-ROW($I$46))/((CARROT_CAP+1)*(MESCLUN_CAP+1)))</x:f>
        <x:v>7</x:v>
      </x:c>
      <x:c r="J5197" s="266" t="n">
        <x:f>MOD(INT((ROW()-ROW($I$46))/(MESCLUN_CAP+1)),CARROT_CAP+1)</x:f>
        <x:v>19</x:v>
      </x:c>
      <x:c r="K5197" s="266" t="n">
        <x:f>MOD(ROW()-ROW($I$46),MESCLUN_CAP+1)</x:f>
        <x:v>5</x:v>
      </x:c>
      <x:c r="L5197" s="266" t="n">
        <x:f>SUM(I5197:K5197)</x:f>
        <x:v>31</x:v>
      </x:c>
      <x:c r="M5197" s="267" t="n">
        <x:f>I5197*TOMATO_HOURS*WEEKS*(1+TOMATO_DIM)^I5197+J5197*CARROT_HOURS*WEEKS*(1+CARROT_DIM)^J5197+K5197*MESCLUN_HOURS*WEEKS*(1+MESCLUN_DIM)^K5197</x:f>
        <x:v>2378.3408633857593</x:v>
      </x:c>
      <x:c r="N5197" s="267" t="n">
        <x:f>MAX(M5197-FARMER_HOURS,0)/TEMP_HOURS_PER_WORKER</x:f>
        <x:v>1.151625599573444</x:v>
      </x:c>
      <x:c r="O5197" s="268" t="n">
        <x:f>I5197*TOMATO_PRICE+J5197*CARROT_PRICE+K5197*MESCLUN_PRICE</x:f>
        <x:v>114886</x:v>
      </x:c>
      <x:c r="P5197" s="268" t="n">
        <x:f>I5197*TOMATO_FERTILIZER+J5197*CARROT_FERTILIZER+K5197*MESCLUN_FERTILIZER</x:f>
        <x:v>18920</x:v>
      </x:c>
      <x:c r="Q5197" s="268" t="n">
        <x:f>MIN(M5197,FARMER_HOURS)*FARMER_RATE+MAX(M5197-FARMER_HOURS,0)*TEMP_RATE</x:f>
        <x:v>53790.639989336094</x:v>
      </x:c>
      <x:c r="R5197" s="268" t="n">
        <x:f>O5197-P5197-Q5197-FIXED_COST</x:f>
        <x:v>22175.360010663906</x:v>
      </x:c>
      <x:c r="S5197" s="139" t="str">
        <x:f>IF(AND(L5197&lt;=TOTAL_BED_CAP,N5197&lt;=TEMP_WORKER_CAP),"YES","NO")</x:f>
        <x:v>YES</x:v>
      </x:c>
      <x:c r="T5197" s="139" t="n">
        <x:f>IF(S5197="YES",R5197,-1E+99)</x:f>
        <x:v>22175.360010663906</x:v>
      </x:c>
    </x:row>
    <x:row r="5198">
      <x:c r="A5198" s="139"/>
      <x:c r="B5198" s="139"/>
      <x:c r="C5198" s="139"/>
      <x:c r="D5198" s="139"/>
      <x:c r="E5198" s="139"/>
      <x:c r="F5198" s="139"/>
      <x:c r="G5198" s="139"/>
      <x:c r="H5198" s="139"/>
      <x:c r="I5198" s="266" t="n">
        <x:f>INT((ROW()-ROW($I$46))/((CARROT_CAP+1)*(MESCLUN_CAP+1)))</x:f>
        <x:v>7</x:v>
      </x:c>
      <x:c r="J5198" s="266" t="n">
        <x:f>MOD(INT((ROW()-ROW($I$46))/(MESCLUN_CAP+1)),CARROT_CAP+1)</x:f>
        <x:v>19</x:v>
      </x:c>
      <x:c r="K5198" s="266" t="n">
        <x:f>MOD(ROW()-ROW($I$46),MESCLUN_CAP+1)</x:f>
        <x:v>6</x:v>
      </x:c>
      <x:c r="L5198" s="266" t="n">
        <x:f>SUM(I5198:K5198)</x:f>
        <x:v>32</x:v>
      </x:c>
      <x:c r="M5198" s="267" t="n">
        <x:f>I5198*TOMATO_HOURS*WEEKS*(1+TOMATO_DIM)^I5198+J5198*CARROT_HOURS*WEEKS*(1+CARROT_DIM)^J5198+K5198*MESCLUN_HOURS*WEEKS*(1+MESCLUN_DIM)^K5198</x:f>
        <x:v>2429.8158375673925</x:v>
      </x:c>
      <x:c r="N5198" s="267" t="n">
        <x:f>MAX(M5198-FARMER_HOURS,0)/TEMP_HOURS_PER_WORKER</x:f>
        <x:v>1.1873721094218004</x:v>
      </x:c>
      <x:c r="O5198" s="268" t="n">
        <x:f>I5198*TOMATO_PRICE+J5198*CARROT_PRICE+K5198*MESCLUN_PRICE</x:f>
        <x:v>117586</x:v>
      </x:c>
      <x:c r="P5198" s="268" t="n">
        <x:f>I5198*TOMATO_FERTILIZER+J5198*CARROT_FERTILIZER+K5198*MESCLUN_FERTILIZER</x:f>
        <x:v>19800</x:v>
      </x:c>
      <x:c r="Q5198" s="268" t="n">
        <x:f>MIN(M5198,FARMER_HOURS)*FARMER_RATE+MAX(M5198-FARMER_HOURS,0)*TEMP_RATE</x:f>
        <x:v>54684.302735545</x:v>
      </x:c>
      <x:c r="R5198" s="268" t="n">
        <x:f>O5198-P5198-Q5198-FIXED_COST</x:f>
        <x:v>23101.697264454997</x:v>
      </x:c>
      <x:c r="S5198" s="139" t="str">
        <x:f>IF(AND(L5198&lt;=TOTAL_BED_CAP,N5198&lt;=TEMP_WORKER_CAP),"YES","NO")</x:f>
        <x:v>YES</x:v>
      </x:c>
      <x:c r="T5198" s="139" t="n">
        <x:f>IF(S5198="YES",R5198,-1E+99)</x:f>
        <x:v>23101.697264454997</x:v>
      </x:c>
    </x:row>
    <x:row r="5199">
      <x:c r="A5199" s="139"/>
      <x:c r="B5199" s="139"/>
      <x:c r="C5199" s="139"/>
      <x:c r="D5199" s="139"/>
      <x:c r="E5199" s="139"/>
      <x:c r="F5199" s="139"/>
      <x:c r="G5199" s="139"/>
      <x:c r="H5199" s="139"/>
      <x:c r="I5199" s="266" t="n">
        <x:f>INT((ROW()-ROW($I$46))/((CARROT_CAP+1)*(MESCLUN_CAP+1)))</x:f>
        <x:v>7</x:v>
      </x:c>
      <x:c r="J5199" s="266" t="n">
        <x:f>MOD(INT((ROW()-ROW($I$46))/(MESCLUN_CAP+1)),CARROT_CAP+1)</x:f>
        <x:v>19</x:v>
      </x:c>
      <x:c r="K5199" s="266" t="n">
        <x:f>MOD(ROW()-ROW($I$46),MESCLUN_CAP+1)</x:f>
        <x:v>7</x:v>
      </x:c>
      <x:c r="L5199" s="266" t="n">
        <x:f>SUM(I5199:K5199)</x:f>
        <x:v>33</x:v>
      </x:c>
      <x:c r="M5199" s="267" t="n">
        <x:f>I5199*TOMATO_HOURS*WEEKS*(1+TOMATO_DIM)^I5199+J5199*CARROT_HOURS*WEEKS*(1+CARROT_DIM)^J5199+K5199*MESCLUN_HOURS*WEEKS*(1+MESCLUN_DIM)^K5199</x:f>
        <x:v>2482.540276965353</x:v>
      </x:c>
      <x:c r="N5199" s="267" t="n">
        <x:f>MAX(M5199-FARMER_HOURS,0)/TEMP_HOURS_PER_WORKER</x:f>
        <x:v>1.2239863034481617</x:v>
      </x:c>
      <x:c r="O5199" s="268" t="n">
        <x:f>I5199*TOMATO_PRICE+J5199*CARROT_PRICE+K5199*MESCLUN_PRICE</x:f>
        <x:v>120286</x:v>
      </x:c>
      <x:c r="P5199" s="268" t="n">
        <x:f>I5199*TOMATO_FERTILIZER+J5199*CARROT_FERTILIZER+K5199*MESCLUN_FERTILIZER</x:f>
        <x:v>20680</x:v>
      </x:c>
      <x:c r="Q5199" s="268" t="n">
        <x:f>MIN(M5199,FARMER_HOURS)*FARMER_RATE+MAX(M5199-FARMER_HOURS,0)*TEMP_RATE</x:f>
        <x:v>55599.65758620404</x:v>
      </x:c>
      <x:c r="R5199" s="268" t="n">
        <x:f>O5199-P5199-Q5199-FIXED_COST</x:f>
        <x:v>24006.34241379596</x:v>
      </x:c>
      <x:c r="S5199" s="139" t="str">
        <x:f>IF(AND(L5199&lt;=TOTAL_BED_CAP,N5199&lt;=TEMP_WORKER_CAP),"YES","NO")</x:f>
        <x:v>YES</x:v>
      </x:c>
      <x:c r="T5199" s="139" t="n">
        <x:f>IF(S5199="YES",R5199,-1E+99)</x:f>
        <x:v>24006.34241379596</x:v>
      </x:c>
    </x:row>
    <x:row r="5200">
      <x:c r="A5200" s="139"/>
      <x:c r="B5200" s="139"/>
      <x:c r="C5200" s="139"/>
      <x:c r="D5200" s="139"/>
      <x:c r="E5200" s="139"/>
      <x:c r="F5200" s="139"/>
      <x:c r="G5200" s="139"/>
      <x:c r="H5200" s="139"/>
      <x:c r="I5200" s="266" t="n">
        <x:f>INT((ROW()-ROW($I$46))/((CARROT_CAP+1)*(MESCLUN_CAP+1)))</x:f>
        <x:v>7</x:v>
      </x:c>
      <x:c r="J5200" s="266" t="n">
        <x:f>MOD(INT((ROW()-ROW($I$46))/(MESCLUN_CAP+1)),CARROT_CAP+1)</x:f>
        <x:v>19</x:v>
      </x:c>
      <x:c r="K5200" s="266" t="n">
        <x:f>MOD(ROW()-ROW($I$46),MESCLUN_CAP+1)</x:f>
        <x:v>8</x:v>
      </x:c>
      <x:c r="L5200" s="266" t="n">
        <x:f>SUM(I5200:K5200)</x:f>
        <x:v>34</x:v>
      </x:c>
      <x:c r="M5200" s="267" t="n">
        <x:f>I5200*TOMATO_HOURS*WEEKS*(1+TOMATO_DIM)^I5200+J5200*CARROT_HOURS*WEEKS*(1+CARROT_DIM)^J5200+K5200*MESCLUN_HOURS*WEEKS*(1+MESCLUN_DIM)^K5200</x:f>
        <x:v>2536.537375245333</x:v>
      </x:c>
      <x:c r="N5200" s="267" t="n">
        <x:f>MAX(M5200-FARMER_HOURS,0)/TEMP_HOURS_PER_WORKER</x:f>
        <x:v>1.2614842883648145</x:v>
      </x:c>
      <x:c r="O5200" s="268" t="n">
        <x:f>I5200*TOMATO_PRICE+J5200*CARROT_PRICE+K5200*MESCLUN_PRICE</x:f>
        <x:v>122986</x:v>
      </x:c>
      <x:c r="P5200" s="268" t="n">
        <x:f>I5200*TOMATO_FERTILIZER+J5200*CARROT_FERTILIZER+K5200*MESCLUN_FERTILIZER</x:f>
        <x:v>21560</x:v>
      </x:c>
      <x:c r="Q5200" s="268" t="n">
        <x:f>MIN(M5200,FARMER_HOURS)*FARMER_RATE+MAX(M5200-FARMER_HOURS,0)*TEMP_RATE</x:f>
        <x:v>56537.10720912036</x:v>
      </x:c>
      <x:c r="R5200" s="268" t="n">
        <x:f>O5200-P5200-Q5200-FIXED_COST</x:f>
        <x:v>24888.89279087964</x:v>
      </x:c>
      <x:c r="S5200" s="139" t="str">
        <x:f>IF(AND(L5200&lt;=TOTAL_BED_CAP,N5200&lt;=TEMP_WORKER_CAP),"YES","NO")</x:f>
        <x:v>YES</x:v>
      </x:c>
      <x:c r="T5200" s="139" t="n">
        <x:f>IF(S5200="YES",R5200,-1E+99)</x:f>
        <x:v>24888.89279087964</x:v>
      </x:c>
    </x:row>
    <x:row r="5201">
      <x:c r="A5201" s="139"/>
      <x:c r="B5201" s="139"/>
      <x:c r="C5201" s="139"/>
      <x:c r="D5201" s="139"/>
      <x:c r="E5201" s="139"/>
      <x:c r="F5201" s="139"/>
      <x:c r="G5201" s="139"/>
      <x:c r="H5201" s="139"/>
      <x:c r="I5201" s="266" t="n">
        <x:f>INT((ROW()-ROW($I$46))/((CARROT_CAP+1)*(MESCLUN_CAP+1)))</x:f>
        <x:v>7</x:v>
      </x:c>
      <x:c r="J5201" s="266" t="n">
        <x:f>MOD(INT((ROW()-ROW($I$46))/(MESCLUN_CAP+1)),CARROT_CAP+1)</x:f>
        <x:v>19</x:v>
      </x:c>
      <x:c r="K5201" s="266" t="n">
        <x:f>MOD(ROW()-ROW($I$46),MESCLUN_CAP+1)</x:f>
        <x:v>9</x:v>
      </x:c>
      <x:c r="L5201" s="266" t="n">
        <x:f>SUM(I5201:K5201)</x:f>
        <x:v>35</x:v>
      </x:c>
      <x:c r="M5201" s="267" t="n">
        <x:f>I5201*TOMATO_HOURS*WEEKS*(1+TOMATO_DIM)^I5201+J5201*CARROT_HOURS*WEEKS*(1+CARROT_DIM)^J5201+K5201*MESCLUN_HOURS*WEEKS*(1+MESCLUN_DIM)^K5201</x:f>
        <x:v>2591.8307106857274</x:v>
      </x:c>
      <x:c r="N5201" s="267" t="n">
        <x:f>MAX(M5201-FARMER_HOURS,0)/TEMP_HOURS_PER_WORKER</x:f>
        <x:v>1.2998824379761995</x:v>
      </x:c>
      <x:c r="O5201" s="268" t="n">
        <x:f>I5201*TOMATO_PRICE+J5201*CARROT_PRICE+K5201*MESCLUN_PRICE</x:f>
        <x:v>125686</x:v>
      </x:c>
      <x:c r="P5201" s="268" t="n">
        <x:f>I5201*TOMATO_FERTILIZER+J5201*CARROT_FERTILIZER+K5201*MESCLUN_FERTILIZER</x:f>
        <x:v>22440</x:v>
      </x:c>
      <x:c r="Q5201" s="268" t="n">
        <x:f>MIN(M5201,FARMER_HOURS)*FARMER_RATE+MAX(M5201-FARMER_HOURS,0)*TEMP_RATE</x:f>
        <x:v>57497.060949404986</x:v>
      </x:c>
      <x:c r="R5201" s="268" t="n">
        <x:f>O5201-P5201-Q5201-FIXED_COST</x:f>
        <x:v>25748.939050595014</x:v>
      </x:c>
      <x:c r="S5201" s="139" t="str">
        <x:f>IF(AND(L5201&lt;=TOTAL_BED_CAP,N5201&lt;=TEMP_WORKER_CAP),"YES","NO")</x:f>
        <x:v>YES</x:v>
      </x:c>
      <x:c r="T5201" s="139" t="n">
        <x:f>IF(S5201="YES",R5201,-1E+99)</x:f>
        <x:v>25748.939050595014</x:v>
      </x:c>
    </x:row>
    <x:row r="5202">
      <x:c r="A5202" s="139"/>
      <x:c r="B5202" s="139"/>
      <x:c r="C5202" s="139"/>
      <x:c r="D5202" s="139"/>
      <x:c r="E5202" s="139"/>
      <x:c r="F5202" s="139"/>
      <x:c r="G5202" s="139"/>
      <x:c r="H5202" s="139"/>
      <x:c r="I5202" s="266" t="n">
        <x:f>INT((ROW()-ROW($I$46))/((CARROT_CAP+1)*(MESCLUN_CAP+1)))</x:f>
        <x:v>7</x:v>
      </x:c>
      <x:c r="J5202" s="266" t="n">
        <x:f>MOD(INT((ROW()-ROW($I$46))/(MESCLUN_CAP+1)),CARROT_CAP+1)</x:f>
        <x:v>19</x:v>
      </x:c>
      <x:c r="K5202" s="266" t="n">
        <x:f>MOD(ROW()-ROW($I$46),MESCLUN_CAP+1)</x:f>
        <x:v>10</x:v>
      </x:c>
      <x:c r="L5202" s="266" t="n">
        <x:f>SUM(I5202:K5202)</x:f>
        <x:v>36</x:v>
      </x:c>
      <x:c r="M5202" s="267" t="n">
        <x:f>I5202*TOMATO_HOURS*WEEKS*(1+TOMATO_DIM)^I5202+J5202*CARROT_HOURS*WEEKS*(1+CARROT_DIM)^J5202+K5202*MESCLUN_HOURS*WEEKS*(1+MESCLUN_DIM)^K5202</x:f>
        <x:v>2648.4442521689402</x:v>
      </x:c>
      <x:c r="N5202" s="267" t="n">
        <x:f>MAX(M5202-FARMER_HOURS,0)/TEMP_HOURS_PER_WORKER</x:f>
        <x:v>1.339197397339542</x:v>
      </x:c>
      <x:c r="O5202" s="268" t="n">
        <x:f>I5202*TOMATO_PRICE+J5202*CARROT_PRICE+K5202*MESCLUN_PRICE</x:f>
        <x:v>128386</x:v>
      </x:c>
      <x:c r="P5202" s="268" t="n">
        <x:f>I5202*TOMATO_FERTILIZER+J5202*CARROT_FERTILIZER+K5202*MESCLUN_FERTILIZER</x:f>
        <x:v>23320</x:v>
      </x:c>
      <x:c r="Q5202" s="268" t="n">
        <x:f>MIN(M5202,FARMER_HOURS)*FARMER_RATE+MAX(M5202-FARMER_HOURS,0)*TEMP_RATE</x:f>
        <x:v>58479.93493348855</x:v>
      </x:c>
      <x:c r="R5202" s="268" t="n">
        <x:f>O5202-P5202-Q5202-FIXED_COST</x:f>
        <x:v>26586.06506651145</x:v>
      </x:c>
      <x:c r="S5202" s="139" t="str">
        <x:f>IF(AND(L5202&lt;=TOTAL_BED_CAP,N5202&lt;=TEMP_WORKER_CAP),"YES","NO")</x:f>
        <x:v>YES</x:v>
      </x:c>
      <x:c r="T5202" s="139" t="n">
        <x:f>IF(S5202="YES",R5202,-1E+99)</x:f>
        <x:v>26586.06506651145</x:v>
      </x:c>
    </x:row>
    <x:row r="5203">
      <x:c r="A5203" s="139"/>
      <x:c r="B5203" s="139"/>
      <x:c r="C5203" s="139"/>
      <x:c r="D5203" s="139"/>
      <x:c r="E5203" s="139"/>
      <x:c r="F5203" s="139"/>
      <x:c r="G5203" s="139"/>
      <x:c r="H5203" s="139"/>
      <x:c r="I5203" s="266" t="n">
        <x:f>INT((ROW()-ROW($I$46))/((CARROT_CAP+1)*(MESCLUN_CAP+1)))</x:f>
        <x:v>7</x:v>
      </x:c>
      <x:c r="J5203" s="266" t="n">
        <x:f>MOD(INT((ROW()-ROW($I$46))/(MESCLUN_CAP+1)),CARROT_CAP+1)</x:f>
        <x:v>19</x:v>
      </x:c>
      <x:c r="K5203" s="266" t="n">
        <x:f>MOD(ROW()-ROW($I$46),MESCLUN_CAP+1)</x:f>
        <x:v>11</x:v>
      </x:c>
      <x:c r="L5203" s="266" t="n">
        <x:f>SUM(I5203:K5203)</x:f>
        <x:v>37</x:v>
      </x:c>
      <x:c r="M5203" s="267" t="n">
        <x:f>I5203*TOMATO_HOURS*WEEKS*(1+TOMATO_DIM)^I5203+J5203*CARROT_HOURS*WEEKS*(1+CARROT_DIM)^J5203+K5203*MESCLUN_HOURS*WEEKS*(1+MESCLUN_DIM)^K5203</x:f>
        <x:v>2706.402365262379</x:v>
      </x:c>
      <x:c r="N5203" s="267" t="n">
        <x:f>MAX(M5203-FARMER_HOURS,0)/TEMP_HOURS_PER_WORKER</x:f>
        <x:v>1.3794460869877634</x:v>
      </x:c>
      <x:c r="O5203" s="268" t="n">
        <x:f>I5203*TOMATO_PRICE+J5203*CARROT_PRICE+K5203*MESCLUN_PRICE</x:f>
        <x:v>131086</x:v>
      </x:c>
      <x:c r="P5203" s="268" t="n">
        <x:f>I5203*TOMATO_FERTILIZER+J5203*CARROT_FERTILIZER+K5203*MESCLUN_FERTILIZER</x:f>
        <x:v>24200</x:v>
      </x:c>
      <x:c r="Q5203" s="268" t="n">
        <x:f>MIN(M5203,FARMER_HOURS)*FARMER_RATE+MAX(M5203-FARMER_HOURS,0)*TEMP_RATE</x:f>
        <x:v>59486.15217469408</x:v>
      </x:c>
      <x:c r="R5203" s="268" t="n">
        <x:f>O5203-P5203-Q5203-FIXED_COST</x:f>
        <x:v>27399.847825305922</x:v>
      </x:c>
      <x:c r="S5203" s="139" t="str">
        <x:f>IF(AND(L5203&lt;=TOTAL_BED_CAP,N5203&lt;=TEMP_WORKER_CAP),"YES","NO")</x:f>
        <x:v>YES</x:v>
      </x:c>
      <x:c r="T5203" s="139" t="n">
        <x:f>IF(S5203="YES",R5203,-1E+99)</x:f>
        <x:v>27399.847825305922</x:v>
      </x:c>
    </x:row>
    <x:row r="5204">
      <x:c r="A5204" s="139"/>
      <x:c r="B5204" s="139"/>
      <x:c r="C5204" s="139"/>
      <x:c r="D5204" s="139"/>
      <x:c r="E5204" s="139"/>
      <x:c r="F5204" s="139"/>
      <x:c r="G5204" s="139"/>
      <x:c r="H5204" s="139"/>
      <x:c r="I5204" s="266" t="n">
        <x:f>INT((ROW()-ROW($I$46))/((CARROT_CAP+1)*(MESCLUN_CAP+1)))</x:f>
        <x:v>7</x:v>
      </x:c>
      <x:c r="J5204" s="266" t="n">
        <x:f>MOD(INT((ROW()-ROW($I$46))/(MESCLUN_CAP+1)),CARROT_CAP+1)</x:f>
        <x:v>19</x:v>
      </x:c>
      <x:c r="K5204" s="266" t="n">
        <x:f>MOD(ROW()-ROW($I$46),MESCLUN_CAP+1)</x:f>
        <x:v>12</x:v>
      </x:c>
      <x:c r="L5204" s="266" t="n">
        <x:f>SUM(I5204:K5204)</x:f>
        <x:v>38</x:v>
      </x:c>
      <x:c r="M5204" s="267" t="n">
        <x:f>I5204*TOMATO_HOURS*WEEKS*(1+TOMATO_DIM)^I5204+J5204*CARROT_HOURS*WEEKS*(1+CARROT_DIM)^J5204+K5204*MESCLUN_HOURS*WEEKS*(1+MESCLUN_DIM)^K5204</x:f>
        <x:v>2765.7298183904436</x:v>
      </x:c>
      <x:c r="N5204" s="267" t="n">
        <x:f>MAX(M5204-FARMER_HOURS,0)/TEMP_HOURS_PER_WORKER</x:f>
        <x:v>1.4206457072155858</x:v>
      </x:c>
      <x:c r="O5204" s="268" t="n">
        <x:f>I5204*TOMATO_PRICE+J5204*CARROT_PRICE+K5204*MESCLUN_PRICE</x:f>
        <x:v>133786</x:v>
      </x:c>
      <x:c r="P5204" s="268" t="n">
        <x:f>I5204*TOMATO_FERTILIZER+J5204*CARROT_FERTILIZER+K5204*MESCLUN_FERTILIZER</x:f>
        <x:v>25080</x:v>
      </x:c>
      <x:c r="Q5204" s="268" t="n">
        <x:f>MIN(M5204,FARMER_HOURS)*FARMER_RATE+MAX(M5204-FARMER_HOURS,0)*TEMP_RATE</x:f>
        <x:v>60516.14268038965</x:v>
      </x:c>
      <x:c r="R5204" s="268" t="n">
        <x:f>O5204-P5204-Q5204-FIXED_COST</x:f>
        <x:v>28189.857319610353</x:v>
      </x:c>
      <x:c r="S5204" s="139" t="str">
        <x:f>IF(AND(L5204&lt;=TOTAL_BED_CAP,N5204&lt;=TEMP_WORKER_CAP),"YES","NO")</x:f>
        <x:v>YES</x:v>
      </x:c>
      <x:c r="T5204" s="139" t="n">
        <x:f>IF(S5204="YES",R5204,-1E+99)</x:f>
        <x:v>28189.857319610353</x:v>
      </x:c>
    </x:row>
    <x:row r="5205">
      <x:c r="A5205" s="139"/>
      <x:c r="B5205" s="139"/>
      <x:c r="C5205" s="139"/>
      <x:c r="D5205" s="139"/>
      <x:c r="E5205" s="139"/>
      <x:c r="F5205" s="139"/>
      <x:c r="G5205" s="139"/>
      <x:c r="H5205" s="139"/>
      <x:c r="I5205" s="266" t="n">
        <x:f>INT((ROW()-ROW($I$46))/((CARROT_CAP+1)*(MESCLUN_CAP+1)))</x:f>
        <x:v>7</x:v>
      </x:c>
      <x:c r="J5205" s="266" t="n">
        <x:f>MOD(INT((ROW()-ROW($I$46))/(MESCLUN_CAP+1)),CARROT_CAP+1)</x:f>
        <x:v>19</x:v>
      </x:c>
      <x:c r="K5205" s="266" t="n">
        <x:f>MOD(ROW()-ROW($I$46),MESCLUN_CAP+1)</x:f>
        <x:v>13</x:v>
      </x:c>
      <x:c r="L5205" s="266" t="n">
        <x:f>SUM(I5205:K5205)</x:f>
        <x:v>39</x:v>
      </x:c>
      <x:c r="M5205" s="267" t="n">
        <x:f>I5205*TOMATO_HOURS*WEEKS*(1+TOMATO_DIM)^I5205+J5205*CARROT_HOURS*WEEKS*(1+CARROT_DIM)^J5205+K5205*MESCLUN_HOURS*WEEKS*(1+MESCLUN_DIM)^K5205</x:f>
        <x:v>2826.451789098828</x:v>
      </x:c>
      <x:c r="N5205" s="267" t="n">
        <x:f>MAX(M5205-FARMER_HOURS,0)/TEMP_HOURS_PER_WORKER</x:f>
        <x:v>1.4628137424297418</x:v>
      </x:c>
      <x:c r="O5205" s="268" t="n">
        <x:f>I5205*TOMATO_PRICE+J5205*CARROT_PRICE+K5205*MESCLUN_PRICE</x:f>
        <x:v>136486</x:v>
      </x:c>
      <x:c r="P5205" s="268" t="n">
        <x:f>I5205*TOMATO_FERTILIZER+J5205*CARROT_FERTILIZER+K5205*MESCLUN_FERTILIZER</x:f>
        <x:v>25960</x:v>
      </x:c>
      <x:c r="Q5205" s="268" t="n">
        <x:f>MIN(M5205,FARMER_HOURS)*FARMER_RATE+MAX(M5205-FARMER_HOURS,0)*TEMP_RATE</x:f>
        <x:v>61570.343560743546</x:v>
      </x:c>
      <x:c r="R5205" s="268" t="n">
        <x:f>O5205-P5205-Q5205-FIXED_COST</x:f>
        <x:v>28955.656439256454</x:v>
      </x:c>
      <x:c r="S5205" s="139" t="str">
        <x:f>IF(AND(L5205&lt;=TOTAL_BED_CAP,N5205&lt;=TEMP_WORKER_CAP),"YES","NO")</x:f>
        <x:v>YES</x:v>
      </x:c>
      <x:c r="T5205" s="139" t="n">
        <x:f>IF(S5205="YES",R5205,-1E+99)</x:f>
        <x:v>28955.656439256454</x:v>
      </x:c>
    </x:row>
    <x:row r="5206">
      <x:c r="A5206" s="139"/>
      <x:c r="B5206" s="139"/>
      <x:c r="C5206" s="139"/>
      <x:c r="D5206" s="139"/>
      <x:c r="E5206" s="139"/>
      <x:c r="F5206" s="139"/>
      <x:c r="G5206" s="139"/>
      <x:c r="H5206" s="139"/>
      <x:c r="I5206" s="266" t="n">
        <x:f>INT((ROW()-ROW($I$46))/((CARROT_CAP+1)*(MESCLUN_CAP+1)))</x:f>
        <x:v>7</x:v>
      </x:c>
      <x:c r="J5206" s="266" t="n">
        <x:f>MOD(INT((ROW()-ROW($I$46))/(MESCLUN_CAP+1)),CARROT_CAP+1)</x:f>
        <x:v>19</x:v>
      </x:c>
      <x:c r="K5206" s="266" t="n">
        <x:f>MOD(ROW()-ROW($I$46),MESCLUN_CAP+1)</x:f>
        <x:v>14</x:v>
      </x:c>
      <x:c r="L5206" s="266" t="n">
        <x:f>SUM(I5206:K5206)</x:f>
        <x:v>40</x:v>
      </x:c>
      <x:c r="M5206" s="267" t="n">
        <x:f>I5206*TOMATO_HOURS*WEEKS*(1+TOMATO_DIM)^I5206+J5206*CARROT_HOURS*WEEKS*(1+CARROT_DIM)^J5206+K5206*MESCLUN_HOURS*WEEKS*(1+MESCLUN_DIM)^K5206</x:f>
        <x:v>2888.593870412489</x:v>
      </x:c>
      <x:c r="N5206" s="267" t="n">
        <x:f>MAX(M5206-FARMER_HOURS,0)/TEMP_HOURS_PER_WORKER</x:f>
        <x:v>1.5059679655642286</x:v>
      </x:c>
      <x:c r="O5206" s="268" t="n">
        <x:f>I5206*TOMATO_PRICE+J5206*CARROT_PRICE+K5206*MESCLUN_PRICE</x:f>
        <x:v>139186</x:v>
      </x:c>
      <x:c r="P5206" s="268" t="n">
        <x:f>I5206*TOMATO_FERTILIZER+J5206*CARROT_FERTILIZER+K5206*MESCLUN_FERTILIZER</x:f>
        <x:v>26840</x:v>
      </x:c>
      <x:c r="Q5206" s="268" t="n">
        <x:f>MIN(M5206,FARMER_HOURS)*FARMER_RATE+MAX(M5206-FARMER_HOURS,0)*TEMP_RATE</x:f>
        <x:v>62649.199139105716</x:v>
      </x:c>
      <x:c r="R5206" s="268" t="n">
        <x:f>O5206-P5206-Q5206-FIXED_COST</x:f>
        <x:v>29696.800860894284</x:v>
      </x:c>
      <x:c r="S5206" s="139" t="str">
        <x:f>IF(AND(L5206&lt;=TOTAL_BED_CAP,N5206&lt;=TEMP_WORKER_CAP),"YES","NO")</x:f>
        <x:v>YES</x:v>
      </x:c>
      <x:c r="T5206" s="139" t="n">
        <x:f>IF(S5206="YES",R5206,-1E+99)</x:f>
        <x:v>29696.800860894284</x:v>
      </x:c>
    </x:row>
    <x:row r="5207">
      <x:c r="A5207" s="139"/>
      <x:c r="B5207" s="139"/>
      <x:c r="C5207" s="139"/>
      <x:c r="D5207" s="139"/>
      <x:c r="E5207" s="139"/>
      <x:c r="F5207" s="139"/>
      <x:c r="G5207" s="139"/>
      <x:c r="H5207" s="139"/>
      <x:c r="I5207" s="266" t="n">
        <x:f>INT((ROW()-ROW($I$46))/((CARROT_CAP+1)*(MESCLUN_CAP+1)))</x:f>
        <x:v>7</x:v>
      </x:c>
      <x:c r="J5207" s="266" t="n">
        <x:f>MOD(INT((ROW()-ROW($I$46))/(MESCLUN_CAP+1)),CARROT_CAP+1)</x:f>
        <x:v>19</x:v>
      </x:c>
      <x:c r="K5207" s="266" t="n">
        <x:f>MOD(ROW()-ROW($I$46),MESCLUN_CAP+1)</x:f>
        <x:v>15</x:v>
      </x:c>
      <x:c r="L5207" s="266" t="n">
        <x:f>SUM(I5207:K5207)</x:f>
        <x:v>41</x:v>
      </x:c>
      <x:c r="M5207" s="267" t="n">
        <x:f>I5207*TOMATO_HOURS*WEEKS*(1+TOMATO_DIM)^I5207+J5207*CARROT_HOURS*WEEKS*(1+CARROT_DIM)^J5207+K5207*MESCLUN_HOURS*WEEKS*(1+MESCLUN_DIM)^K5207</x:f>
        <x:v>2952.1820772886354</x:v>
      </x:c>
      <x:c r="N5207" s="267" t="n">
        <x:f>MAX(M5207-FARMER_HOURS,0)/TEMP_HOURS_PER_WORKER</x:f>
        <x:v>1.5501264425615524</x:v>
      </x:c>
      <x:c r="O5207" s="268" t="n">
        <x:f>I5207*TOMATO_PRICE+J5207*CARROT_PRICE+K5207*MESCLUN_PRICE</x:f>
        <x:v>141886</x:v>
      </x:c>
      <x:c r="P5207" s="268" t="n">
        <x:f>I5207*TOMATO_FERTILIZER+J5207*CARROT_FERTILIZER+K5207*MESCLUN_FERTILIZER</x:f>
        <x:v>27720</x:v>
      </x:c>
      <x:c r="Q5207" s="268" t="n">
        <x:f>MIN(M5207,FARMER_HOURS)*FARMER_RATE+MAX(M5207-FARMER_HOURS,0)*TEMP_RATE</x:f>
        <x:v>63753.16106403881</x:v>
      </x:c>
      <x:c r="R5207" s="268" t="n">
        <x:f>O5207-P5207-Q5207-FIXED_COST</x:f>
        <x:v>30412.83893596119</x:v>
      </x:c>
      <x:c r="S5207" s="139" t="str">
        <x:f>IF(AND(L5207&lt;=TOTAL_BED_CAP,N5207&lt;=TEMP_WORKER_CAP),"YES","NO")</x:f>
        <x:v>YES</x:v>
      </x:c>
      <x:c r="T5207" s="139" t="n">
        <x:f>IF(S5207="YES",R5207,-1E+99)</x:f>
        <x:v>30412.83893596119</x:v>
      </x:c>
    </x:row>
    <x:row r="5208">
      <x:c r="A5208" s="139"/>
      <x:c r="B5208" s="139"/>
      <x:c r="C5208" s="139"/>
      <x:c r="D5208" s="139"/>
      <x:c r="E5208" s="139"/>
      <x:c r="F5208" s="139"/>
      <x:c r="G5208" s="139"/>
      <x:c r="H5208" s="139"/>
      <x:c r="I5208" s="266" t="n">
        <x:f>INT((ROW()-ROW($I$46))/((CARROT_CAP+1)*(MESCLUN_CAP+1)))</x:f>
        <x:v>7</x:v>
      </x:c>
      <x:c r="J5208" s="266" t="n">
        <x:f>MOD(INT((ROW()-ROW($I$46))/(MESCLUN_CAP+1)),CARROT_CAP+1)</x:f>
        <x:v>19</x:v>
      </x:c>
      <x:c r="K5208" s="266" t="n">
        <x:f>MOD(ROW()-ROW($I$46),MESCLUN_CAP+1)</x:f>
        <x:v>16</x:v>
      </x:c>
      <x:c r="L5208" s="266" t="n">
        <x:f>SUM(I5208:K5208)</x:f>
        <x:v>42</x:v>
      </x:c>
      <x:c r="M5208" s="267" t="n">
        <x:f>I5208*TOMATO_HOURS*WEEKS*(1+TOMATO_DIM)^I5208+J5208*CARROT_HOURS*WEEKS*(1+CARROT_DIM)^J5208+K5208*MESCLUN_HOURS*WEEKS*(1+MESCLUN_DIM)^K5208</x:f>
        <x:v>3017.2428531661244</x:v>
      </x:c>
      <x:c r="N5208" s="267" t="n">
        <x:f>MAX(M5208-FARMER_HOURS,0)/TEMP_HOURS_PER_WORKER</x:f>
        <x:v>1.5953075369209198</x:v>
      </x:c>
      <x:c r="O5208" s="268" t="n">
        <x:f>I5208*TOMATO_PRICE+J5208*CARROT_PRICE+K5208*MESCLUN_PRICE</x:f>
        <x:v>144586</x:v>
      </x:c>
      <x:c r="P5208" s="268" t="n">
        <x:f>I5208*TOMATO_FERTILIZER+J5208*CARROT_FERTILIZER+K5208*MESCLUN_FERTILIZER</x:f>
        <x:v>28600</x:v>
      </x:c>
      <x:c r="Q5208" s="268" t="n">
        <x:f>MIN(M5208,FARMER_HOURS)*FARMER_RATE+MAX(M5208-FARMER_HOURS,0)*TEMP_RATE</x:f>
        <x:v>64882.68842302299</x:v>
      </x:c>
      <x:c r="R5208" s="268" t="n">
        <x:f>O5208-P5208-Q5208-FIXED_COST</x:f>
        <x:v>31103.31157697701</x:v>
      </x:c>
      <x:c r="S5208" s="139" t="str">
        <x:f>IF(AND(L5208&lt;=TOTAL_BED_CAP,N5208&lt;=TEMP_WORKER_CAP),"YES","NO")</x:f>
        <x:v>YES</x:v>
      </x:c>
      <x:c r="T5208" s="139" t="n">
        <x:f>IF(S5208="YES",R5208,-1E+99)</x:f>
        <x:v>31103.31157697701</x:v>
      </x:c>
    </x:row>
    <x:row r="5209">
      <x:c r="A5209" s="139"/>
      <x:c r="B5209" s="139"/>
      <x:c r="C5209" s="139"/>
      <x:c r="D5209" s="139"/>
      <x:c r="E5209" s="139"/>
      <x:c r="F5209" s="139"/>
      <x:c r="G5209" s="139"/>
      <x:c r="H5209" s="139"/>
      <x:c r="I5209" s="266" t="n">
        <x:f>INT((ROW()-ROW($I$46))/((CARROT_CAP+1)*(MESCLUN_CAP+1)))</x:f>
        <x:v>7</x:v>
      </x:c>
      <x:c r="J5209" s="266" t="n">
        <x:f>MOD(INT((ROW()-ROW($I$46))/(MESCLUN_CAP+1)),CARROT_CAP+1)</x:f>
        <x:v>19</x:v>
      </x:c>
      <x:c r="K5209" s="266" t="n">
        <x:f>MOD(ROW()-ROW($I$46),MESCLUN_CAP+1)</x:f>
        <x:v>17</x:v>
      </x:c>
      <x:c r="L5209" s="266" t="n">
        <x:f>SUM(I5209:K5209)</x:f>
        <x:v>43</x:v>
      </x:c>
      <x:c r="M5209" s="267" t="n">
        <x:f>I5209*TOMATO_HOURS*WEEKS*(1+TOMATO_DIM)^I5209+J5209*CARROT_HOURS*WEEKS*(1+CARROT_DIM)^J5209+K5209*MESCLUN_HOURS*WEEKS*(1+MESCLUN_DIM)^K5209</x:f>
        <x:v>3083.803076612665</x:v>
      </x:c>
      <x:c r="N5209" s="267" t="n">
        <x:f>MAX(M5209-FARMER_HOURS,0)/TEMP_HOURS_PER_WORKER</x:f>
        <x:v>1.6415299143143507</x:v>
      </x:c>
      <x:c r="O5209" s="268" t="n">
        <x:f>I5209*TOMATO_PRICE+J5209*CARROT_PRICE+K5209*MESCLUN_PRICE</x:f>
        <x:v>147286</x:v>
      </x:c>
      <x:c r="P5209" s="268" t="n">
        <x:f>I5209*TOMATO_FERTILIZER+J5209*CARROT_FERTILIZER+K5209*MESCLUN_FERTILIZER</x:f>
        <x:v>29480</x:v>
      </x:c>
      <x:c r="Q5209" s="268" t="n">
        <x:f>MIN(M5209,FARMER_HOURS)*FARMER_RATE+MAX(M5209-FARMER_HOURS,0)*TEMP_RATE</x:f>
        <x:v>66038.24785785876</x:v>
      </x:c>
      <x:c r="R5209" s="268" t="n">
        <x:f>O5209-P5209-Q5209-FIXED_COST</x:f>
        <x:v>31767.75214214124</x:v>
      </x:c>
      <x:c r="S5209" s="139" t="str">
        <x:f>IF(AND(L5209&lt;=TOTAL_BED_CAP,N5209&lt;=TEMP_WORKER_CAP),"YES","NO")</x:f>
        <x:v>YES</x:v>
      </x:c>
      <x:c r="T5209" s="139" t="n">
        <x:f>IF(S5209="YES",R5209,-1E+99)</x:f>
        <x:v>31767.75214214124</x:v>
      </x:c>
    </x:row>
    <x:row r="5210">
      <x:c r="A5210" s="139"/>
      <x:c r="B5210" s="139"/>
      <x:c r="C5210" s="139"/>
      <x:c r="D5210" s="139"/>
      <x:c r="E5210" s="139"/>
      <x:c r="F5210" s="139"/>
      <x:c r="G5210" s="139"/>
      <x:c r="H5210" s="139"/>
      <x:c r="I5210" s="266" t="n">
        <x:f>INT((ROW()-ROW($I$46))/((CARROT_CAP+1)*(MESCLUN_CAP+1)))</x:f>
        <x:v>7</x:v>
      </x:c>
      <x:c r="J5210" s="266" t="n">
        <x:f>MOD(INT((ROW()-ROW($I$46))/(MESCLUN_CAP+1)),CARROT_CAP+1)</x:f>
        <x:v>19</x:v>
      </x:c>
      <x:c r="K5210" s="266" t="n">
        <x:f>MOD(ROW()-ROW($I$46),MESCLUN_CAP+1)</x:f>
        <x:v>18</x:v>
      </x:c>
      <x:c r="L5210" s="266" t="n">
        <x:f>SUM(I5210:K5210)</x:f>
        <x:v>44</x:v>
      </x:c>
      <x:c r="M5210" s="267" t="n">
        <x:f>I5210*TOMATO_HOURS*WEEKS*(1+TOMATO_DIM)^I5210+J5210*CARROT_HOURS*WEEKS*(1+CARROT_DIM)^J5210+K5210*MESCLUN_HOURS*WEEKS*(1+MESCLUN_DIM)^K5210</x:f>
        <x:v>3151.890068071252</x:v>
      </x:c>
      <x:c r="N5210" s="267" t="n">
        <x:f>MAX(M5210-FARMER_HOURS,0)/TEMP_HOURS_PER_WORKER</x:f>
        <x:v>1.6888125472717026</x:v>
      </x:c>
      <x:c r="O5210" s="268" t="n">
        <x:f>I5210*TOMATO_PRICE+J5210*CARROT_PRICE+K5210*MESCLUN_PRICE</x:f>
        <x:v>149986</x:v>
      </x:c>
      <x:c r="P5210" s="268" t="n">
        <x:f>I5210*TOMATO_FERTILIZER+J5210*CARROT_FERTILIZER+K5210*MESCLUN_FERTILIZER</x:f>
        <x:v>30360</x:v>
      </x:c>
      <x:c r="Q5210" s="268" t="n">
        <x:f>MIN(M5210,FARMER_HOURS)*FARMER_RATE+MAX(M5210-FARMER_HOURS,0)*TEMP_RATE</x:f>
        <x:v>67220.31368179256</x:v>
      </x:c>
      <x:c r="R5210" s="268" t="n">
        <x:f>O5210-P5210-Q5210-FIXED_COST</x:f>
        <x:v>32405.686318207445</x:v>
      </x:c>
      <x:c r="S5210" s="139" t="str">
        <x:f>IF(AND(L5210&lt;=TOTAL_BED_CAP,N5210&lt;=TEMP_WORKER_CAP),"YES","NO")</x:f>
        <x:v>YES</x:v>
      </x:c>
      <x:c r="T5210" s="139" t="n">
        <x:f>IF(S5210="YES",R5210,-1E+99)</x:f>
        <x:v>32405.686318207445</x:v>
      </x:c>
    </x:row>
    <x:row r="5211">
      <x:c r="A5211" s="139"/>
      <x:c r="B5211" s="139"/>
      <x:c r="C5211" s="139"/>
      <x:c r="D5211" s="139"/>
      <x:c r="E5211" s="139"/>
      <x:c r="F5211" s="139"/>
      <x:c r="G5211" s="139"/>
      <x:c r="H5211" s="139"/>
      <x:c r="I5211" s="266" t="n">
        <x:f>INT((ROW()-ROW($I$46))/((CARROT_CAP+1)*(MESCLUN_CAP+1)))</x:f>
        <x:v>7</x:v>
      </x:c>
      <x:c r="J5211" s="266" t="n">
        <x:f>MOD(INT((ROW()-ROW($I$46))/(MESCLUN_CAP+1)),CARROT_CAP+1)</x:f>
        <x:v>19</x:v>
      </x:c>
      <x:c r="K5211" s="266" t="n">
        <x:f>MOD(ROW()-ROW($I$46),MESCLUN_CAP+1)</x:f>
        <x:v>19</x:v>
      </x:c>
      <x:c r="L5211" s="266" t="n">
        <x:f>SUM(I5211:K5211)</x:f>
        <x:v>45</x:v>
      </x:c>
      <x:c r="M5211" s="267" t="n">
        <x:f>I5211*TOMATO_HOURS*WEEKS*(1+TOMATO_DIM)^I5211+J5211*CARROT_HOURS*WEEKS*(1+CARROT_DIM)^J5211+K5211*MESCLUN_HOURS*WEEKS*(1+MESCLUN_DIM)^K5211</x:f>
        <x:v>3221.531596707274</x:v>
      </x:c>
      <x:c r="N5211" s="267" t="n">
        <x:f>MAX(M5211-FARMER_HOURS,0)/TEMP_HOURS_PER_WORKER</x:f>
        <x:v>1.737174719935607</x:v>
      </x:c>
      <x:c r="O5211" s="268" t="n">
        <x:f>I5211*TOMATO_PRICE+J5211*CARROT_PRICE+K5211*MESCLUN_PRICE</x:f>
        <x:v>152686</x:v>
      </x:c>
      <x:c r="P5211" s="268" t="n">
        <x:f>I5211*TOMATO_FERTILIZER+J5211*CARROT_FERTILIZER+K5211*MESCLUN_FERTILIZER</x:f>
        <x:v>31240</x:v>
      </x:c>
      <x:c r="Q5211" s="268" t="n">
        <x:f>MIN(M5211,FARMER_HOURS)*FARMER_RATE+MAX(M5211-FARMER_HOURS,0)*TEMP_RATE</x:f>
        <x:v>68429.36799839017</x:v>
      </x:c>
      <x:c r="R5211" s="268" t="n">
        <x:f>O5211-P5211-Q5211-FIXED_COST</x:f>
        <x:v>33016.63200160983</x:v>
      </x:c>
      <x:c r="S5211" s="139" t="str">
        <x:f>IF(AND(L5211&lt;=TOTAL_BED_CAP,N5211&lt;=TEMP_WORKER_CAP),"YES","NO")</x:f>
        <x:v>YES</x:v>
      </x:c>
      <x:c r="T5211" s="139" t="n">
        <x:f>IF(S5211="YES",R5211,-1E+99)</x:f>
        <x:v>33016.63200160983</x:v>
      </x:c>
    </x:row>
    <x:row r="5212">
      <x:c r="A5212" s="139"/>
      <x:c r="B5212" s="139"/>
      <x:c r="C5212" s="139"/>
      <x:c r="D5212" s="139"/>
      <x:c r="E5212" s="139"/>
      <x:c r="F5212" s="139"/>
      <x:c r="G5212" s="139"/>
      <x:c r="H5212" s="139"/>
      <x:c r="I5212" s="266" t="n">
        <x:f>INT((ROW()-ROW($I$46))/((CARROT_CAP+1)*(MESCLUN_CAP+1)))</x:f>
        <x:v>7</x:v>
      </x:c>
      <x:c r="J5212" s="266" t="n">
        <x:f>MOD(INT((ROW()-ROW($I$46))/(MESCLUN_CAP+1)),CARROT_CAP+1)</x:f>
        <x:v>19</x:v>
      </x:c>
      <x:c r="K5212" s="266" t="n">
        <x:f>MOD(ROW()-ROW($I$46),MESCLUN_CAP+1)</x:f>
        <x:v>20</x:v>
      </x:c>
      <x:c r="L5212" s="266" t="n">
        <x:f>SUM(I5212:K5212)</x:f>
        <x:v>46</x:v>
      </x:c>
      <x:c r="M5212" s="267" t="n">
        <x:f>I5212*TOMATO_HOURS*WEEKS*(1+TOMATO_DIM)^I5212+J5212*CARROT_HOURS*WEEKS*(1+CARROT_DIM)^J5212+K5212*MESCLUN_HOURS*WEEKS*(1+MESCLUN_DIM)^K5212</x:f>
        <x:v>3292.755887357751</x:v>
      </x:c>
      <x:c r="N5212" s="267" t="n">
        <x:f>MAX(M5212-FARMER_HOURS,0)/TEMP_HOURS_PER_WORKER</x:f>
        <x:v>1.786636032887327</x:v>
      </x:c>
      <x:c r="O5212" s="268" t="n">
        <x:f>I5212*TOMATO_PRICE+J5212*CARROT_PRICE+K5212*MESCLUN_PRICE</x:f>
        <x:v>155386</x:v>
      </x:c>
      <x:c r="P5212" s="268" t="n">
        <x:f>I5212*TOMATO_FERTILIZER+J5212*CARROT_FERTILIZER+K5212*MESCLUN_FERTILIZER</x:f>
        <x:v>32120</x:v>
      </x:c>
      <x:c r="Q5212" s="268" t="n">
        <x:f>MIN(M5212,FARMER_HOURS)*FARMER_RATE+MAX(M5212-FARMER_HOURS,0)*TEMP_RATE</x:f>
        <x:v>69665.90082218318</x:v>
      </x:c>
      <x:c r="R5212" s="268" t="n">
        <x:f>O5212-P5212-Q5212-FIXED_COST</x:f>
        <x:v>33600.099177816825</x:v>
      </x:c>
      <x:c r="S5212" s="139" t="str">
        <x:f>IF(AND(L5212&lt;=TOTAL_BED_CAP,N5212&lt;=TEMP_WORKER_CAP),"YES","NO")</x:f>
        <x:v>YES</x:v>
      </x:c>
      <x:c r="T5212" s="139" t="n">
        <x:f>IF(S5212="YES",R5212,-1E+99)</x:f>
        <x:v>33600.099177816825</x:v>
      </x:c>
    </x:row>
    <x:row r="5213">
      <x:c r="A5213" s="139"/>
      <x:c r="B5213" s="139"/>
      <x:c r="C5213" s="139"/>
      <x:c r="D5213" s="139"/>
      <x:c r="E5213" s="139"/>
      <x:c r="F5213" s="139"/>
      <x:c r="G5213" s="139"/>
      <x:c r="H5213" s="139"/>
      <x:c r="I5213" s="266" t="n">
        <x:f>INT((ROW()-ROW($I$46))/((CARROT_CAP+1)*(MESCLUN_CAP+1)))</x:f>
        <x:v>7</x:v>
      </x:c>
      <x:c r="J5213" s="266" t="n">
        <x:f>MOD(INT((ROW()-ROW($I$46))/(MESCLUN_CAP+1)),CARROT_CAP+1)</x:f>
        <x:v>19</x:v>
      </x:c>
      <x:c r="K5213" s="266" t="n">
        <x:f>MOD(ROW()-ROW($I$46),MESCLUN_CAP+1)</x:f>
        <x:v>21</x:v>
      </x:c>
      <x:c r="L5213" s="266" t="n">
        <x:f>SUM(I5213:K5213)</x:f>
        <x:v>47</x:v>
      </x:c>
      <x:c r="M5213" s="267" t="n">
        <x:f>I5213*TOMATO_HOURS*WEEKS*(1+TOMATO_DIM)^I5213+J5213*CARROT_HOURS*WEEKS*(1+CARROT_DIM)^J5213+K5213*MESCLUN_HOURS*WEEKS*(1+MESCLUN_DIM)^K5213</x:f>
        <x:v>3365.5916275841946</x:v>
      </x:c>
      <x:c r="N5213" s="267" t="n">
        <x:f>MAX(M5213-FARMER_HOURS,0)/TEMP_HOURS_PER_WORKER</x:f>
        <x:v>1.8372164080445796</x:v>
      </x:c>
      <x:c r="O5213" s="268" t="n">
        <x:f>I5213*TOMATO_PRICE+J5213*CARROT_PRICE+K5213*MESCLUN_PRICE</x:f>
        <x:v>158086</x:v>
      </x:c>
      <x:c r="P5213" s="268" t="n">
        <x:f>I5213*TOMATO_FERTILIZER+J5213*CARROT_FERTILIZER+K5213*MESCLUN_FERTILIZER</x:f>
        <x:v>33000</x:v>
      </x:c>
      <x:c r="Q5213" s="268" t="n">
        <x:f>MIN(M5213,FARMER_HOURS)*FARMER_RATE+MAX(M5213-FARMER_HOURS,0)*TEMP_RATE</x:f>
        <x:v>70930.41020111449</x:v>
      </x:c>
      <x:c r="R5213" s="268" t="n">
        <x:f>O5213-P5213-Q5213-FIXED_COST</x:f>
        <x:v>34155.589798885514</x:v>
      </x:c>
      <x:c r="S5213" s="139" t="str">
        <x:f>IF(AND(L5213&lt;=TOTAL_BED_CAP,N5213&lt;=TEMP_WORKER_CAP),"YES","NO")</x:f>
        <x:v>YES</x:v>
      </x:c>
      <x:c r="T5213" s="139" t="n">
        <x:f>IF(S5213="YES",R5213,-1E+99)</x:f>
        <x:v>34155.589798885514</x:v>
      </x:c>
    </x:row>
    <x:row r="5214">
      <x:c r="A5214" s="139"/>
      <x:c r="B5214" s="139"/>
      <x:c r="C5214" s="139"/>
      <x:c r="D5214" s="139"/>
      <x:c r="E5214" s="139"/>
      <x:c r="F5214" s="139"/>
      <x:c r="G5214" s="139"/>
      <x:c r="H5214" s="139"/>
      <x:c r="I5214" s="266" t="n">
        <x:f>INT((ROW()-ROW($I$46))/((CARROT_CAP+1)*(MESCLUN_CAP+1)))</x:f>
        <x:v>7</x:v>
      </x:c>
      <x:c r="J5214" s="266" t="n">
        <x:f>MOD(INT((ROW()-ROW($I$46))/(MESCLUN_CAP+1)),CARROT_CAP+1)</x:f>
        <x:v>19</x:v>
      </x:c>
      <x:c r="K5214" s="266" t="n">
        <x:f>MOD(ROW()-ROW($I$46),MESCLUN_CAP+1)</x:f>
        <x:v>22</x:v>
      </x:c>
      <x:c r="L5214" s="266" t="n">
        <x:f>SUM(I5214:K5214)</x:f>
        <x:v>48</x:v>
      </x:c>
      <x:c r="M5214" s="267" t="n">
        <x:f>I5214*TOMATO_HOURS*WEEKS*(1+TOMATO_DIM)^I5214+J5214*CARROT_HOURS*WEEKS*(1+CARROT_DIM)^J5214+K5214*MESCLUN_HOURS*WEEKS*(1+MESCLUN_DIM)^K5214</x:f>
        <x:v>3440.0679748305906</x:v>
      </x:c>
      <x:c r="N5214" s="267" t="n">
        <x:f>MAX(M5214-FARMER_HOURS,0)/TEMP_HOURS_PER_WORKER</x:f>
        <x:v>1.8889360936323547</x:v>
      </x:c>
      <x:c r="O5214" s="268" t="n">
        <x:f>I5214*TOMATO_PRICE+J5214*CARROT_PRICE+K5214*MESCLUN_PRICE</x:f>
        <x:v>160786</x:v>
      </x:c>
      <x:c r="P5214" s="268" t="n">
        <x:f>I5214*TOMATO_FERTILIZER+J5214*CARROT_FERTILIZER+K5214*MESCLUN_FERTILIZER</x:f>
        <x:v>33880</x:v>
      </x:c>
      <x:c r="Q5214" s="268" t="n">
        <x:f>MIN(M5214,FARMER_HOURS)*FARMER_RATE+MAX(M5214-FARMER_HOURS,0)*TEMP_RATE</x:f>
        <x:v>72223.40234080885</x:v>
      </x:c>
      <x:c r="R5214" s="268" t="n">
        <x:f>O5214-P5214-Q5214-FIXED_COST</x:f>
        <x:v>34682.597659191146</x:v>
      </x:c>
      <x:c r="S5214" s="139" t="str">
        <x:f>IF(AND(L5214&lt;=TOTAL_BED_CAP,N5214&lt;=TEMP_WORKER_CAP),"YES","NO")</x:f>
        <x:v>YES</x:v>
      </x:c>
      <x:c r="T5214" s="139" t="n">
        <x:f>IF(S5214="YES",R5214,-1E+99)</x:f>
        <x:v>34682.597659191146</x:v>
      </x:c>
    </x:row>
    <x:row r="5215">
      <x:c r="A5215" s="139"/>
      <x:c r="B5215" s="139"/>
      <x:c r="C5215" s="139"/>
      <x:c r="D5215" s="139"/>
      <x:c r="E5215" s="139"/>
      <x:c r="F5215" s="139"/>
      <x:c r="G5215" s="139"/>
      <x:c r="H5215" s="139"/>
      <x:c r="I5215" s="266" t="n">
        <x:f>INT((ROW()-ROW($I$46))/((CARROT_CAP+1)*(MESCLUN_CAP+1)))</x:f>
        <x:v>7</x:v>
      </x:c>
      <x:c r="J5215" s="266" t="n">
        <x:f>MOD(INT((ROW()-ROW($I$46))/(MESCLUN_CAP+1)),CARROT_CAP+1)</x:f>
        <x:v>19</x:v>
      </x:c>
      <x:c r="K5215" s="266" t="n">
        <x:f>MOD(ROW()-ROW($I$46),MESCLUN_CAP+1)</x:f>
        <x:v>23</x:v>
      </x:c>
      <x:c r="L5215" s="266" t="n">
        <x:f>SUM(I5215:K5215)</x:f>
        <x:v>49</x:v>
      </x:c>
      <x:c r="M5215" s="267" t="n">
        <x:f>I5215*TOMATO_HOURS*WEEKS*(1+TOMATO_DIM)^I5215+J5215*CARROT_HOURS*WEEKS*(1+CARROT_DIM)^J5215+K5215*MESCLUN_HOURS*WEEKS*(1+MESCLUN_DIM)^K5215</x:f>
        <x:v>3516.214563688027</x:v>
      </x:c>
      <x:c r="N5215" s="267" t="n">
        <x:f>MAX(M5215-FARMER_HOURS,0)/TEMP_HOURS_PER_WORKER</x:f>
        <x:v>1.9418156692277964</x:v>
      </x:c>
      <x:c r="O5215" s="268" t="n">
        <x:f>I5215*TOMATO_PRICE+J5215*CARROT_PRICE+K5215*MESCLUN_PRICE</x:f>
        <x:v>163486</x:v>
      </x:c>
      <x:c r="P5215" s="268" t="n">
        <x:f>I5215*TOMATO_FERTILIZER+J5215*CARROT_FERTILIZER+K5215*MESCLUN_FERTILIZER</x:f>
        <x:v>34760</x:v>
      </x:c>
      <x:c r="Q5215" s="268" t="n">
        <x:f>MIN(M5215,FARMER_HOURS)*FARMER_RATE+MAX(M5215-FARMER_HOURS,0)*TEMP_RATE</x:f>
        <x:v>73545.39173069492</x:v>
      </x:c>
      <x:c r="R5215" s="268" t="n">
        <x:f>O5215-P5215-Q5215-FIXED_COST</x:f>
        <x:v>35180.608269305085</x:v>
      </x:c>
      <x:c r="S5215" s="139" t="str">
        <x:f>IF(AND(L5215&lt;=TOTAL_BED_CAP,N5215&lt;=TEMP_WORKER_CAP),"YES","NO")</x:f>
        <x:v>YES</x:v>
      </x:c>
      <x:c r="T5215" s="139" t="n">
        <x:f>IF(S5215="YES",R5215,-1E+99)</x:f>
        <x:v>35180.608269305085</x:v>
      </x:c>
    </x:row>
    <x:row r="5216">
      <x:c r="A5216" s="139"/>
      <x:c r="B5216" s="139"/>
      <x:c r="C5216" s="139"/>
      <x:c r="D5216" s="139"/>
      <x:c r="E5216" s="139"/>
      <x:c r="F5216" s="139"/>
      <x:c r="G5216" s="139"/>
      <x:c r="H5216" s="139"/>
      <x:c r="I5216" s="266" t="n">
        <x:f>INT((ROW()-ROW($I$46))/((CARROT_CAP+1)*(MESCLUN_CAP+1)))</x:f>
        <x:v>7</x:v>
      </x:c>
      <x:c r="J5216" s="266" t="n">
        <x:f>MOD(INT((ROW()-ROW($I$46))/(MESCLUN_CAP+1)),CARROT_CAP+1)</x:f>
        <x:v>19</x:v>
      </x:c>
      <x:c r="K5216" s="266" t="n">
        <x:f>MOD(ROW()-ROW($I$46),MESCLUN_CAP+1)</x:f>
        <x:v>24</x:v>
      </x:c>
      <x:c r="L5216" s="266" t="n">
        <x:f>SUM(I5216:K5216)</x:f>
        <x:v>50</x:v>
      </x:c>
      <x:c r="M5216" s="267" t="n">
        <x:f>I5216*TOMATO_HOURS*WEEKS*(1+TOMATO_DIM)^I5216+J5216*CARROT_HOURS*WEEKS*(1+CARROT_DIM)^J5216+K5216*MESCLUN_HOURS*WEEKS*(1+MESCLUN_DIM)^K5216</x:f>
        <x:v>3594.061513267523</x:v>
      </x:c>
      <x:c r="N5216" s="267" t="n">
        <x:f>MAX(M5216-FARMER_HOURS,0)/TEMP_HOURS_PER_WORKER</x:f>
        <x:v>1.9958760508802242</x:v>
      </x:c>
      <x:c r="O5216" s="268" t="n">
        <x:f>I5216*TOMATO_PRICE+J5216*CARROT_PRICE+K5216*MESCLUN_PRICE</x:f>
        <x:v>166186</x:v>
      </x:c>
      <x:c r="P5216" s="268" t="n">
        <x:f>I5216*TOMATO_FERTILIZER+J5216*CARROT_FERTILIZER+K5216*MESCLUN_FERTILIZER</x:f>
        <x:v>35640</x:v>
      </x:c>
      <x:c r="Q5216" s="268" t="n">
        <x:f>MIN(M5216,FARMER_HOURS)*FARMER_RATE+MAX(M5216-FARMER_HOURS,0)*TEMP_RATE</x:f>
        <x:v>74896.9012720056</x:v>
      </x:c>
      <x:c r="R5216" s="268" t="n">
        <x:f>O5216-P5216-Q5216-FIXED_COST</x:f>
        <x:v>35649.098727994395</x:v>
      </x:c>
      <x:c r="S5216" s="139" t="str">
        <x:f>IF(AND(L5216&lt;=TOTAL_BED_CAP,N5216&lt;=TEMP_WORKER_CAP),"YES","NO")</x:f>
        <x:v>YES</x:v>
      </x:c>
      <x:c r="T5216" s="139" t="n">
        <x:f>IF(S5216="YES",R5216,-1E+99)</x:f>
        <x:v>35649.098727994395</x:v>
      </x:c>
    </x:row>
    <x:row r="5217">
      <x:c r="A5217" s="139"/>
      <x:c r="B5217" s="139"/>
      <x:c r="C5217" s="139"/>
      <x:c r="D5217" s="139"/>
      <x:c r="E5217" s="139"/>
      <x:c r="F5217" s="139"/>
      <x:c r="G5217" s="139"/>
      <x:c r="H5217" s="139"/>
      <x:c r="I5217" s="266" t="n">
        <x:f>INT((ROW()-ROW($I$46))/((CARROT_CAP+1)*(MESCLUN_CAP+1)))</x:f>
        <x:v>7</x:v>
      </x:c>
      <x:c r="J5217" s="266" t="n">
        <x:f>MOD(INT((ROW()-ROW($I$46))/(MESCLUN_CAP+1)),CARROT_CAP+1)</x:f>
        <x:v>19</x:v>
      </x:c>
      <x:c r="K5217" s="266" t="n">
        <x:f>MOD(ROW()-ROW($I$46),MESCLUN_CAP+1)</x:f>
        <x:v>25</x:v>
      </x:c>
      <x:c r="L5217" s="266" t="n">
        <x:f>SUM(I5217:K5217)</x:f>
        <x:v>51</x:v>
      </x:c>
      <x:c r="M5217" s="267" t="n">
        <x:f>I5217*TOMATO_HOURS*WEEKS*(1+TOMATO_DIM)^I5217+J5217*CARROT_HOURS*WEEKS*(1+CARROT_DIM)^J5217+K5217*MESCLUN_HOURS*WEEKS*(1+MESCLUN_DIM)^K5217</x:f>
        <x:v>3673.63943468262</x:v>
      </x:c>
      <x:c r="N5217" s="267" t="n">
        <x:f>MAX(M5217-FARMER_HOURS,0)/TEMP_HOURS_PER_WORKER</x:f>
        <x:v>2.051138496307375</x:v>
      </x:c>
      <x:c r="O5217" s="268" t="n">
        <x:f>I5217*TOMATO_PRICE+J5217*CARROT_PRICE+K5217*MESCLUN_PRICE</x:f>
        <x:v>168886</x:v>
      </x:c>
      <x:c r="P5217" s="268" t="n">
        <x:f>I5217*TOMATO_FERTILIZER+J5217*CARROT_FERTILIZER+K5217*MESCLUN_FERTILIZER</x:f>
        <x:v>36520</x:v>
      </x:c>
      <x:c r="Q5217" s="268" t="n">
        <x:f>MIN(M5217,FARMER_HOURS)*FARMER_RATE+MAX(M5217-FARMER_HOURS,0)*TEMP_RATE</x:f>
        <x:v>76278.46240768438</x:v>
      </x:c>
      <x:c r="R5217" s="268" t="n">
        <x:f>O5217-P5217-Q5217-FIXED_COST</x:f>
        <x:v>36087.537592315624</x:v>
      </x:c>
      <x:c r="S5217" s="139" t="str">
        <x:f>IF(AND(L5217&lt;=TOTAL_BED_CAP,N5217&lt;=TEMP_WORKER_CAP),"YES","NO")</x:f>
        <x:v>YES</x:v>
      </x:c>
      <x:c r="T5217" s="139" t="n">
        <x:f>IF(S5217="YES",R5217,-1E+99)</x:f>
        <x:v>36087.537592315624</x:v>
      </x:c>
    </x:row>
    <x:row r="5218">
      <x:c r="A5218" s="139"/>
      <x:c r="B5218" s="139"/>
      <x:c r="C5218" s="139"/>
      <x:c r="D5218" s="139"/>
      <x:c r="E5218" s="139"/>
      <x:c r="F5218" s="139"/>
      <x:c r="G5218" s="139"/>
      <x:c r="H5218" s="139"/>
      <x:c r="I5218" s="266" t="n">
        <x:f>INT((ROW()-ROW($I$46))/((CARROT_CAP+1)*(MESCLUN_CAP+1)))</x:f>
        <x:v>7</x:v>
      </x:c>
      <x:c r="J5218" s="266" t="n">
        <x:f>MOD(INT((ROW()-ROW($I$46))/(MESCLUN_CAP+1)),CARROT_CAP+1)</x:f>
        <x:v>19</x:v>
      </x:c>
      <x:c r="K5218" s="266" t="n">
        <x:f>MOD(ROW()-ROW($I$46),MESCLUN_CAP+1)</x:f>
        <x:v>26</x:v>
      </x:c>
      <x:c r="L5218" s="266" t="n">
        <x:f>SUM(I5218:K5218)</x:f>
        <x:v>52</x:v>
      </x:c>
      <x:c r="M5218" s="267" t="n">
        <x:f>I5218*TOMATO_HOURS*WEEKS*(1+TOMATO_DIM)^I5218+J5218*CARROT_HOURS*WEEKS*(1+CARROT_DIM)^J5218+K5218*MESCLUN_HOURS*WEEKS*(1+MESCLUN_DIM)^K5218</x:f>
        <x:v>3754.9794386433377</x:v>
      </x:c>
      <x:c r="N5218" s="267" t="n">
        <x:f>MAX(M5218-FARMER_HOURS,0)/TEMP_HOURS_PER_WORKER</x:f>
        <x:v>2.1076246101689846</x:v>
      </x:c>
      <x:c r="O5218" s="268" t="n">
        <x:f>I5218*TOMATO_PRICE+J5218*CARROT_PRICE+K5218*MESCLUN_PRICE</x:f>
        <x:v>171586</x:v>
      </x:c>
      <x:c r="P5218" s="268" t="n">
        <x:f>I5218*TOMATO_FERTILIZER+J5218*CARROT_FERTILIZER+K5218*MESCLUN_FERTILIZER</x:f>
        <x:v>37400</x:v>
      </x:c>
      <x:c r="Q5218" s="268" t="n">
        <x:f>MIN(M5218,FARMER_HOURS)*FARMER_RATE+MAX(M5218-FARMER_HOURS,0)*TEMP_RATE</x:f>
        <x:v>77690.61525422461</x:v>
      </x:c>
      <x:c r="R5218" s="268" t="n">
        <x:f>O5218-P5218-Q5218-FIXED_COST</x:f>
        <x:v>36495.38474577539</x:v>
      </x:c>
      <x:c r="S5218" s="139" t="str">
        <x:f>IF(AND(L5218&lt;=TOTAL_BED_CAP,N5218&lt;=TEMP_WORKER_CAP),"YES","NO")</x:f>
        <x:v>YES</x:v>
      </x:c>
      <x:c r="T5218" s="139" t="n">
        <x:f>IF(S5218="YES",R5218,-1E+99)</x:f>
        <x:v>36495.38474577539</x:v>
      </x:c>
    </x:row>
    <x:row r="5219">
      <x:c r="A5219" s="139"/>
      <x:c r="B5219" s="139"/>
      <x:c r="C5219" s="139"/>
      <x:c r="D5219" s="139"/>
      <x:c r="E5219" s="139"/>
      <x:c r="F5219" s="139"/>
      <x:c r="G5219" s="139"/>
      <x:c r="H5219" s="139"/>
      <x:c r="I5219" s="266" t="n">
        <x:f>INT((ROW()-ROW($I$46))/((CARROT_CAP+1)*(MESCLUN_CAP+1)))</x:f>
        <x:v>7</x:v>
      </x:c>
      <x:c r="J5219" s="266" t="n">
        <x:f>MOD(INT((ROW()-ROW($I$46))/(MESCLUN_CAP+1)),CARROT_CAP+1)</x:f>
        <x:v>19</x:v>
      </x:c>
      <x:c r="K5219" s="266" t="n">
        <x:f>MOD(ROW()-ROW($I$46),MESCLUN_CAP+1)</x:f>
        <x:v>27</x:v>
      </x:c>
      <x:c r="L5219" s="266" t="n">
        <x:f>SUM(I5219:K5219)</x:f>
        <x:v>53</x:v>
      </x:c>
      <x:c r="M5219" s="267" t="n">
        <x:f>I5219*TOMATO_HOURS*WEEKS*(1+TOMATO_DIM)^I5219+J5219*CARROT_HOURS*WEEKS*(1+CARROT_DIM)^J5219+K5219*MESCLUN_HOURS*WEEKS*(1+MESCLUN_DIM)^K5219</x:f>
        <x:v>3838.1131431630947</x:v>
      </x:c>
      <x:c r="N5219" s="267" t="n">
        <x:f>MAX(M5219-FARMER_HOURS,0)/TEMP_HOURS_PER_WORKER</x:f>
        <x:v>2.1653563494188157</x:v>
      </x:c>
      <x:c r="O5219" s="268" t="n">
        <x:f>I5219*TOMATO_PRICE+J5219*CARROT_PRICE+K5219*MESCLUN_PRICE</x:f>
        <x:v>174286</x:v>
      </x:c>
      <x:c r="P5219" s="268" t="n">
        <x:f>I5219*TOMATO_FERTILIZER+J5219*CARROT_FERTILIZER+K5219*MESCLUN_FERTILIZER</x:f>
        <x:v>38280</x:v>
      </x:c>
      <x:c r="Q5219" s="268" t="n">
        <x:f>MIN(M5219,FARMER_HOURS)*FARMER_RATE+MAX(M5219-FARMER_HOURS,0)*TEMP_RATE</x:f>
        <x:v>79133.9087354704</x:v>
      </x:c>
      <x:c r="R5219" s="268" t="n">
        <x:f>O5219-P5219-Q5219-FIXED_COST</x:f>
        <x:v>36872.091264529605</x:v>
      </x:c>
      <x:c r="S5219" s="139" t="str">
        <x:f>IF(AND(L5219&lt;=TOTAL_BED_CAP,N5219&lt;=TEMP_WORKER_CAP),"YES","NO")</x:f>
        <x:v>YES</x:v>
      </x:c>
      <x:c r="T5219" s="139" t="n">
        <x:f>IF(S5219="YES",R5219,-1E+99)</x:f>
        <x:v>36872.091264529605</x:v>
      </x:c>
    </x:row>
    <x:row r="5220">
      <x:c r="A5220" s="139"/>
      <x:c r="B5220" s="139"/>
      <x:c r="C5220" s="139"/>
      <x:c r="D5220" s="139"/>
      <x:c r="E5220" s="139"/>
      <x:c r="F5220" s="139"/>
      <x:c r="G5220" s="139"/>
      <x:c r="H5220" s="139"/>
      <x:c r="I5220" s="266" t="n">
        <x:f>INT((ROW()-ROW($I$46))/((CARROT_CAP+1)*(MESCLUN_CAP+1)))</x:f>
        <x:v>7</x:v>
      </x:c>
      <x:c r="J5220" s="266" t="n">
        <x:f>MOD(INT((ROW()-ROW($I$46))/(MESCLUN_CAP+1)),CARROT_CAP+1)</x:f>
        <x:v>19</x:v>
      </x:c>
      <x:c r="K5220" s="266" t="n">
        <x:f>MOD(ROW()-ROW($I$46),MESCLUN_CAP+1)</x:f>
        <x:v>28</x:v>
      </x:c>
      <x:c r="L5220" s="266" t="n">
        <x:f>SUM(I5220:K5220)</x:f>
        <x:v>54</x:v>
      </x:c>
      <x:c r="M5220" s="267" t="n">
        <x:f>I5220*TOMATO_HOURS*WEEKS*(1+TOMATO_DIM)^I5220+J5220*CARROT_HOURS*WEEKS*(1+CARROT_DIM)^J5220+K5220*MESCLUN_HOURS*WEEKS*(1+MESCLUN_DIM)^K5220</x:f>
        <x:v>3923.072681380248</x:v>
      </x:c>
      <x:c r="N5220" s="267" t="n">
        <x:f>MAX(M5220-FARMER_HOURS,0)/TEMP_HOURS_PER_WORKER</x:f>
        <x:v>2.2243560287362834</x:v>
      </x:c>
      <x:c r="O5220" s="268" t="n">
        <x:f>I5220*TOMATO_PRICE+J5220*CARROT_PRICE+K5220*MESCLUN_PRICE</x:f>
        <x:v>176986</x:v>
      </x:c>
      <x:c r="P5220" s="268" t="n">
        <x:f>I5220*TOMATO_FERTILIZER+J5220*CARROT_FERTILIZER+K5220*MESCLUN_FERTILIZER</x:f>
        <x:v>39160</x:v>
      </x:c>
      <x:c r="Q5220" s="268" t="n">
        <x:f>MIN(M5220,FARMER_HOURS)*FARMER_RATE+MAX(M5220-FARMER_HOURS,0)*TEMP_RATE</x:f>
        <x:v>80608.90071840708</x:v>
      </x:c>
      <x:c r="R5220" s="268" t="n">
        <x:f>O5220-P5220-Q5220-FIXED_COST</x:f>
        <x:v>37217.09928159292</x:v>
      </x:c>
      <x:c r="S5220" s="139" t="str">
        <x:f>IF(AND(L5220&lt;=TOTAL_BED_CAP,N5220&lt;=TEMP_WORKER_CAP),"YES","NO")</x:f>
        <x:v>YES</x:v>
      </x:c>
      <x:c r="T5220" s="139" t="n">
        <x:f>IF(S5220="YES",R5220,-1E+99)</x:f>
        <x:v>37217.09928159292</x:v>
      </x:c>
    </x:row>
    <x:row r="5221">
      <x:c r="A5221" s="139"/>
      <x:c r="B5221" s="139"/>
      <x:c r="C5221" s="139"/>
      <x:c r="D5221" s="139"/>
      <x:c r="E5221" s="139"/>
      <x:c r="F5221" s="139"/>
      <x:c r="G5221" s="139"/>
      <x:c r="H5221" s="139"/>
      <x:c r="I5221" s="266" t="n">
        <x:f>INT((ROW()-ROW($I$46))/((CARROT_CAP+1)*(MESCLUN_CAP+1)))</x:f>
        <x:v>7</x:v>
      </x:c>
      <x:c r="J5221" s="266" t="n">
        <x:f>MOD(INT((ROW()-ROW($I$46))/(MESCLUN_CAP+1)),CARROT_CAP+1)</x:f>
        <x:v>19</x:v>
      </x:c>
      <x:c r="K5221" s="266" t="n">
        <x:f>MOD(ROW()-ROW($I$46),MESCLUN_CAP+1)</x:f>
        <x:v>29</x:v>
      </x:c>
      <x:c r="L5221" s="266" t="n">
        <x:f>SUM(I5221:K5221)</x:f>
        <x:v>55</x:v>
      </x:c>
      <x:c r="M5221" s="267" t="n">
        <x:f>I5221*TOMATO_HOURS*WEEKS*(1+TOMATO_DIM)^I5221+J5221*CARROT_HOURS*WEEKS*(1+CARROT_DIM)^J5221+K5221*MESCLUN_HOURS*WEEKS*(1+MESCLUN_DIM)^K5221</x:f>
        <x:v>4009.8907094959013</x:v>
      </x:c>
      <x:c r="N5221" s="267" t="n">
        <x:f>MAX(M5221-FARMER_HOURS,0)/TEMP_HOURS_PER_WORKER</x:f>
        <x:v>2.2846463260388203</x:v>
      </x:c>
      <x:c r="O5221" s="268" t="n">
        <x:f>I5221*TOMATO_PRICE+J5221*CARROT_PRICE+K5221*MESCLUN_PRICE</x:f>
        <x:v>179686</x:v>
      </x:c>
      <x:c r="P5221" s="268" t="n">
        <x:f>I5221*TOMATO_FERTILIZER+J5221*CARROT_FERTILIZER+K5221*MESCLUN_FERTILIZER</x:f>
        <x:v>40040</x:v>
      </x:c>
      <x:c r="Q5221" s="268" t="n">
        <x:f>MIN(M5221,FARMER_HOURS)*FARMER_RATE+MAX(M5221-FARMER_HOURS,0)*TEMP_RATE</x:f>
        <x:v>82116.1581509705</x:v>
      </x:c>
      <x:c r="R5221" s="268" t="n">
        <x:f>O5221-P5221-Q5221-FIXED_COST</x:f>
        <x:v>37529.8418490295</x:v>
      </x:c>
      <x:c r="S5221" s="139" t="str">
        <x:f>IF(AND(L5221&lt;=TOTAL_BED_CAP,N5221&lt;=TEMP_WORKER_CAP),"YES","NO")</x:f>
        <x:v>YES</x:v>
      </x:c>
      <x:c r="T5221" s="139" t="n">
        <x:f>IF(S5221="YES",R5221,-1E+99)</x:f>
        <x:v>37529.8418490295</x:v>
      </x:c>
    </x:row>
    <x:row r="5222">
      <x:c r="A5222" s="139"/>
      <x:c r="B5222" s="139"/>
      <x:c r="C5222" s="139"/>
      <x:c r="D5222" s="139"/>
      <x:c r="E5222" s="139"/>
      <x:c r="F5222" s="139"/>
      <x:c r="G5222" s="139"/>
      <x:c r="H5222" s="139"/>
      <x:c r="I5222" s="266" t="n">
        <x:f>INT((ROW()-ROW($I$46))/((CARROT_CAP+1)*(MESCLUN_CAP+1)))</x:f>
        <x:v>7</x:v>
      </x:c>
      <x:c r="J5222" s="266" t="n">
        <x:f>MOD(INT((ROW()-ROW($I$46))/(MESCLUN_CAP+1)),CARROT_CAP+1)</x:f>
        <x:v>19</x:v>
      </x:c>
      <x:c r="K5222" s="266" t="n">
        <x:f>MOD(ROW()-ROW($I$46),MESCLUN_CAP+1)</x:f>
        <x:v>30</x:v>
      </x:c>
      <x:c r="L5222" s="266" t="n">
        <x:f>SUM(I5222:K5222)</x:f>
        <x:v>56</x:v>
      </x:c>
      <x:c r="M5222" s="267" t="n">
        <x:f>I5222*TOMATO_HOURS*WEEKS*(1+TOMATO_DIM)^I5222+J5222*CARROT_HOURS*WEEKS*(1+CARROT_DIM)^J5222+K5222*MESCLUN_HOURS*WEEKS*(1+MESCLUN_DIM)^K5222</x:f>
        <x:v>4098.6004148296715</x:v>
      </x:c>
      <x:c r="N5222" s="267" t="n">
        <x:f>MAX(M5222-FARMER_HOURS,0)/TEMP_HOURS_PER_WORKER</x:f>
        <x:v>2.3462502880761607</x:v>
      </x:c>
      <x:c r="O5222" s="268" t="n">
        <x:f>I5222*TOMATO_PRICE+J5222*CARROT_PRICE+K5222*MESCLUN_PRICE</x:f>
        <x:v>182386</x:v>
      </x:c>
      <x:c r="P5222" s="268" t="n">
        <x:f>I5222*TOMATO_FERTILIZER+J5222*CARROT_FERTILIZER+K5222*MESCLUN_FERTILIZER</x:f>
        <x:v>40920</x:v>
      </x:c>
      <x:c r="Q5222" s="268" t="n">
        <x:f>MIN(M5222,FARMER_HOURS)*FARMER_RATE+MAX(M5222-FARMER_HOURS,0)*TEMP_RATE</x:f>
        <x:v>83656.25720190402</x:v>
      </x:c>
      <x:c r="R5222" s="268" t="n">
        <x:f>O5222-P5222-Q5222-FIXED_COST</x:f>
        <x:v>37809.74279809598</x:v>
      </x:c>
      <x:c r="S5222" s="139" t="str">
        <x:f>IF(AND(L5222&lt;=TOTAL_BED_CAP,N5222&lt;=TEMP_WORKER_CAP),"YES","NO")</x:f>
        <x:v>YES</x:v>
      </x:c>
      <x:c r="T5222" s="139" t="n">
        <x:f>IF(S5222="YES",R5222,-1E+99)</x:f>
        <x:v>37809.74279809598</x:v>
      </x:c>
    </x:row>
    <x:row r="5223">
      <x:c r="A5223" s="139"/>
      <x:c r="B5223" s="139"/>
      <x:c r="C5223" s="139"/>
      <x:c r="D5223" s="139"/>
      <x:c r="E5223" s="139"/>
      <x:c r="F5223" s="139"/>
      <x:c r="G5223" s="139"/>
      <x:c r="H5223" s="139"/>
      <x:c r="I5223" s="266" t="n">
        <x:f>INT((ROW()-ROW($I$46))/((CARROT_CAP+1)*(MESCLUN_CAP+1)))</x:f>
        <x:v>7</x:v>
      </x:c>
      <x:c r="J5223" s="266" t="n">
        <x:f>MOD(INT((ROW()-ROW($I$46))/(MESCLUN_CAP+1)),CARROT_CAP+1)</x:f>
        <x:v>20</x:v>
      </x:c>
      <x:c r="K5223" s="266" t="n">
        <x:f>MOD(ROW()-ROW($I$46),MESCLUN_CAP+1)</x:f>
        <x:v>0</x:v>
      </x:c>
      <x:c r="L5223" s="266" t="n">
        <x:f>SUM(I5223:K5223)</x:f>
        <x:v>27</x:v>
      </x:c>
      <x:c r="M5223" s="267" t="n">
        <x:f>I5223*TOMATO_HOURS*WEEKS*(1+TOMATO_DIM)^I5223+J5223*CARROT_HOURS*WEEKS*(1+CARROT_DIM)^J5223+K5223*MESCLUN_HOURS*WEEKS*(1+MESCLUN_DIM)^K5223</x:f>
        <x:v>2210.8616371742373</x:v>
      </x:c>
      <x:c r="N5223" s="267" t="n">
        <x:f>MAX(M5223-FARMER_HOURS,0)/TEMP_HOURS_PER_WORKER</x:f>
        <x:v>1.0353205813709982</x:v>
      </x:c>
      <x:c r="O5223" s="268" t="n">
        <x:f>I5223*TOMATO_PRICE+J5223*CARROT_PRICE+K5223*MESCLUN_PRICE</x:f>
        <x:v>103480</x:v>
      </x:c>
      <x:c r="P5223" s="268" t="n">
        <x:f>I5223*TOMATO_FERTILIZER+J5223*CARROT_FERTILIZER+K5223*MESCLUN_FERTILIZER</x:f>
        <x:v>14960</x:v>
      </x:c>
      <x:c r="Q5223" s="268" t="n">
        <x:f>MIN(M5223,FARMER_HOURS)*FARMER_RATE+MAX(M5223-FARMER_HOURS,0)*TEMP_RATE</x:f>
        <x:v>50883.01453427495</x:v>
      </x:c>
      <x:c r="R5223" s="268" t="n">
        <x:f>O5223-P5223-Q5223-FIXED_COST</x:f>
        <x:v>17636.985465725047</x:v>
      </x:c>
      <x:c r="S5223" s="139" t="str">
        <x:f>IF(AND(L5223&lt;=TOTAL_BED_CAP,N5223&lt;=TEMP_WORKER_CAP),"YES","NO")</x:f>
        <x:v>YES</x:v>
      </x:c>
      <x:c r="T5223" s="139" t="n">
        <x:f>IF(S5223="YES",R5223,-1E+99)</x:f>
        <x:v>17636.985465725047</x:v>
      </x:c>
    </x:row>
    <x:row r="5224">
      <x:c r="A5224" s="139"/>
      <x:c r="B5224" s="139"/>
      <x:c r="C5224" s="139"/>
      <x:c r="D5224" s="139"/>
      <x:c r="E5224" s="139"/>
      <x:c r="F5224" s="139"/>
      <x:c r="G5224" s="139"/>
      <x:c r="H5224" s="139"/>
      <x:c r="I5224" s="266" t="n">
        <x:f>INT((ROW()-ROW($I$46))/((CARROT_CAP+1)*(MESCLUN_CAP+1)))</x:f>
        <x:v>7</x:v>
      </x:c>
      <x:c r="J5224" s="266" t="n">
        <x:f>MOD(INT((ROW()-ROW($I$46))/(MESCLUN_CAP+1)),CARROT_CAP+1)</x:f>
        <x:v>20</x:v>
      </x:c>
      <x:c r="K5224" s="266" t="n">
        <x:f>MOD(ROW()-ROW($I$46),MESCLUN_CAP+1)</x:f>
        <x:v>1</x:v>
      </x:c>
      <x:c r="L5224" s="266" t="n">
        <x:f>SUM(I5224:K5224)</x:f>
        <x:v>28</x:v>
      </x:c>
      <x:c r="M5224" s="267" t="n">
        <x:f>I5224*TOMATO_HOURS*WEEKS*(1+TOMATO_DIM)^I5224+J5224*CARROT_HOURS*WEEKS*(1+CARROT_DIM)^J5224+K5224*MESCLUN_HOURS*WEEKS*(1+MESCLUN_DIM)^K5224</x:f>
        <x:v>2256.4241371742373</x:v>
      </x:c>
      <x:c r="N5224" s="267" t="n">
        <x:f>MAX(M5224-FARMER_HOURS,0)/TEMP_HOURS_PER_WORKER</x:f>
        <x:v>1.0669612063709981</x:v>
      </x:c>
      <x:c r="O5224" s="268" t="n">
        <x:f>I5224*TOMATO_PRICE+J5224*CARROT_PRICE+K5224*MESCLUN_PRICE</x:f>
        <x:v>106180</x:v>
      </x:c>
      <x:c r="P5224" s="268" t="n">
        <x:f>I5224*TOMATO_FERTILIZER+J5224*CARROT_FERTILIZER+K5224*MESCLUN_FERTILIZER</x:f>
        <x:v>15840</x:v>
      </x:c>
      <x:c r="Q5224" s="268" t="n">
        <x:f>MIN(M5224,FARMER_HOURS)*FARMER_RATE+MAX(M5224-FARMER_HOURS,0)*TEMP_RATE</x:f>
        <x:v>51674.03015927495</x:v>
      </x:c>
      <x:c r="R5224" s="268" t="n">
        <x:f>O5224-P5224-Q5224-FIXED_COST</x:f>
        <x:v>18665.969840725047</x:v>
      </x:c>
      <x:c r="S5224" s="139" t="str">
        <x:f>IF(AND(L5224&lt;=TOTAL_BED_CAP,N5224&lt;=TEMP_WORKER_CAP),"YES","NO")</x:f>
        <x:v>YES</x:v>
      </x:c>
      <x:c r="T5224" s="139" t="n">
        <x:f>IF(S5224="YES",R5224,-1E+99)</x:f>
        <x:v>18665.969840725047</x:v>
      </x:c>
    </x:row>
    <x:row r="5225">
      <x:c r="A5225" s="139"/>
      <x:c r="B5225" s="139"/>
      <x:c r="C5225" s="139"/>
      <x:c r="D5225" s="139"/>
      <x:c r="E5225" s="139"/>
      <x:c r="F5225" s="139"/>
      <x:c r="G5225" s="139"/>
      <x:c r="H5225" s="139"/>
      <x:c r="I5225" s="266" t="n">
        <x:f>INT((ROW()-ROW($I$46))/((CARROT_CAP+1)*(MESCLUN_CAP+1)))</x:f>
        <x:v>7</x:v>
      </x:c>
      <x:c r="J5225" s="266" t="n">
        <x:f>MOD(INT((ROW()-ROW($I$46))/(MESCLUN_CAP+1)),CARROT_CAP+1)</x:f>
        <x:v>20</x:v>
      </x:c>
      <x:c r="K5225" s="266" t="n">
        <x:f>MOD(ROW()-ROW($I$46),MESCLUN_CAP+1)</x:f>
        <x:v>2</x:v>
      </x:c>
      <x:c r="L5225" s="266" t="n">
        <x:f>SUM(I5225:K5225)</x:f>
        <x:v>29</x:v>
      </x:c>
      <x:c r="M5225" s="267" t="n">
        <x:f>I5225*TOMATO_HOURS*WEEKS*(1+TOMATO_DIM)^I5225+J5225*CARROT_HOURS*WEEKS*(1+CARROT_DIM)^J5225+K5225*MESCLUN_HOURS*WEEKS*(1+MESCLUN_DIM)^K5225</x:f>
        <x:v>2303.1256996742372</x:v>
      </x:c>
      <x:c r="N5225" s="267" t="n">
        <x:f>MAX(M5225-FARMER_HOURS,0)/TEMP_HOURS_PER_WORKER</x:f>
        <x:v>1.0993928469959982</x:v>
      </x:c>
      <x:c r="O5225" s="268" t="n">
        <x:f>I5225*TOMATO_PRICE+J5225*CARROT_PRICE+K5225*MESCLUN_PRICE</x:f>
        <x:v>108880</x:v>
      </x:c>
      <x:c r="P5225" s="268" t="n">
        <x:f>I5225*TOMATO_FERTILIZER+J5225*CARROT_FERTILIZER+K5225*MESCLUN_FERTILIZER</x:f>
        <x:v>16720</x:v>
      </x:c>
      <x:c r="Q5225" s="268" t="n">
        <x:f>MIN(M5225,FARMER_HOURS)*FARMER_RATE+MAX(M5225-FARMER_HOURS,0)*TEMP_RATE</x:f>
        <x:v>52484.82117489995</x:v>
      </x:c>
      <x:c r="R5225" s="268" t="n">
        <x:f>O5225-P5225-Q5225-FIXED_COST</x:f>
        <x:v>19675.178825100047</x:v>
      </x:c>
      <x:c r="S5225" s="139" t="str">
        <x:f>IF(AND(L5225&lt;=TOTAL_BED_CAP,N5225&lt;=TEMP_WORKER_CAP),"YES","NO")</x:f>
        <x:v>YES</x:v>
      </x:c>
      <x:c r="T5225" s="139" t="n">
        <x:f>IF(S5225="YES",R5225,-1E+99)</x:f>
        <x:v>19675.178825100047</x:v>
      </x:c>
    </x:row>
    <x:row r="5226">
      <x:c r="A5226" s="139"/>
      <x:c r="B5226" s="139"/>
      <x:c r="C5226" s="139"/>
      <x:c r="D5226" s="139"/>
      <x:c r="E5226" s="139"/>
      <x:c r="F5226" s="139"/>
      <x:c r="G5226" s="139"/>
      <x:c r="H5226" s="139"/>
      <x:c r="I5226" s="266" t="n">
        <x:f>INT((ROW()-ROW($I$46))/((CARROT_CAP+1)*(MESCLUN_CAP+1)))</x:f>
        <x:v>7</x:v>
      </x:c>
      <x:c r="J5226" s="266" t="n">
        <x:f>MOD(INT((ROW()-ROW($I$46))/(MESCLUN_CAP+1)),CARROT_CAP+1)</x:f>
        <x:v>20</x:v>
      </x:c>
      <x:c r="K5226" s="266" t="n">
        <x:f>MOD(ROW()-ROW($I$46),MESCLUN_CAP+1)</x:f>
        <x:v>3</x:v>
      </x:c>
      <x:c r="L5226" s="266" t="n">
        <x:f>SUM(I5226:K5226)</x:f>
        <x:v>30</x:v>
      </x:c>
      <x:c r="M5226" s="267" t="n">
        <x:f>I5226*TOMATO_HOURS*WEEKS*(1+TOMATO_DIM)^I5226+J5226*CARROT_HOURS*WEEKS*(1+CARROT_DIM)^J5226+K5226*MESCLUN_HOURS*WEEKS*(1+MESCLUN_DIM)^K5226</x:f>
        <x:v>2350.987682096112</x:v>
      </x:c>
      <x:c r="N5226" s="267" t="n">
        <x:f>MAX(M5226-FARMER_HOURS,0)/TEMP_HOURS_PER_WORKER</x:f>
        <x:v>1.1326303347889668</x:v>
      </x:c>
      <x:c r="O5226" s="268" t="n">
        <x:f>I5226*TOMATO_PRICE+J5226*CARROT_PRICE+K5226*MESCLUN_PRICE</x:f>
        <x:v>111580</x:v>
      </x:c>
      <x:c r="P5226" s="268" t="n">
        <x:f>I5226*TOMATO_FERTILIZER+J5226*CARROT_FERTILIZER+K5226*MESCLUN_FERTILIZER</x:f>
        <x:v>17600</x:v>
      </x:c>
      <x:c r="Q5226" s="268" t="n">
        <x:f>MIN(M5226,FARMER_HOURS)*FARMER_RATE+MAX(M5226-FARMER_HOURS,0)*TEMP_RATE</x:f>
        <x:v>53315.758369724164</x:v>
      </x:c>
      <x:c r="R5226" s="268" t="n">
        <x:f>O5226-P5226-Q5226-FIXED_COST</x:f>
        <x:v>20664.241630275836</x:v>
      </x:c>
      <x:c r="S5226" s="139" t="str">
        <x:f>IF(AND(L5226&lt;=TOTAL_BED_CAP,N5226&lt;=TEMP_WORKER_CAP),"YES","NO")</x:f>
        <x:v>YES</x:v>
      </x:c>
      <x:c r="T5226" s="139" t="n">
        <x:f>IF(S5226="YES",R5226,-1E+99)</x:f>
        <x:v>20664.241630275836</x:v>
      </x:c>
    </x:row>
    <x:row r="5227">
      <x:c r="A5227" s="139"/>
      <x:c r="B5227" s="139"/>
      <x:c r="C5227" s="139"/>
      <x:c r="D5227" s="139"/>
      <x:c r="E5227" s="139"/>
      <x:c r="F5227" s="139"/>
      <x:c r="G5227" s="139"/>
      <x:c r="H5227" s="139"/>
      <x:c r="I5227" s="266" t="n">
        <x:f>INT((ROW()-ROW($I$46))/((CARROT_CAP+1)*(MESCLUN_CAP+1)))</x:f>
        <x:v>7</x:v>
      </x:c>
      <x:c r="J5227" s="266" t="n">
        <x:f>MOD(INT((ROW()-ROW($I$46))/(MESCLUN_CAP+1)),CARROT_CAP+1)</x:f>
        <x:v>20</x:v>
      </x:c>
      <x:c r="K5227" s="266" t="n">
        <x:f>MOD(ROW()-ROW($I$46),MESCLUN_CAP+1)</x:f>
        <x:v>4</x:v>
      </x:c>
      <x:c r="L5227" s="266" t="n">
        <x:f>SUM(I5227:K5227)</x:f>
        <x:v>31</x:v>
      </x:c>
      <x:c r="M5227" s="267" t="n">
        <x:f>I5227*TOMATO_HOURS*WEEKS*(1+TOMATO_DIM)^I5227+J5227*CARROT_HOURS*WEEKS*(1+CARROT_DIM)^J5227+K5227*MESCLUN_HOURS*WEEKS*(1+MESCLUN_DIM)^K5227</x:f>
        <x:v>2400.0317978187686</x:v>
      </x:c>
      <x:c r="N5227" s="267" t="n">
        <x:f>MAX(M5227-FARMER_HOURS,0)/TEMP_HOURS_PER_WORKER</x:f>
        <x:v>1.166688748485256</x:v>
      </x:c>
      <x:c r="O5227" s="268" t="n">
        <x:f>I5227*TOMATO_PRICE+J5227*CARROT_PRICE+K5227*MESCLUN_PRICE</x:f>
        <x:v>114280</x:v>
      </x:c>
      <x:c r="P5227" s="268" t="n">
        <x:f>I5227*TOMATO_FERTILIZER+J5227*CARROT_FERTILIZER+K5227*MESCLUN_FERTILIZER</x:f>
        <x:v>18480</x:v>
      </x:c>
      <x:c r="Q5227" s="268" t="n">
        <x:f>MIN(M5227,FARMER_HOURS)*FARMER_RATE+MAX(M5227-FARMER_HOURS,0)*TEMP_RATE</x:f>
        <x:v>54167.2187121314</x:v>
      </x:c>
      <x:c r="R5227" s="268" t="n">
        <x:f>O5227-P5227-Q5227-FIXED_COST</x:f>
        <x:v>21632.7812878686</x:v>
      </x:c>
      <x:c r="S5227" s="139" t="str">
        <x:f>IF(AND(L5227&lt;=TOTAL_BED_CAP,N5227&lt;=TEMP_WORKER_CAP),"YES","NO")</x:f>
        <x:v>YES</x:v>
      </x:c>
      <x:c r="T5227" s="139" t="n">
        <x:f>IF(S5227="YES",R5227,-1E+99)</x:f>
        <x:v>21632.7812878686</x:v>
      </x:c>
    </x:row>
    <x:row r="5228">
      <x:c r="A5228" s="139"/>
      <x:c r="B5228" s="139"/>
      <x:c r="C5228" s="139"/>
      <x:c r="D5228" s="139"/>
      <x:c r="E5228" s="139"/>
      <x:c r="F5228" s="139"/>
      <x:c r="G5228" s="139"/>
      <x:c r="H5228" s="139"/>
      <x:c r="I5228" s="266" t="n">
        <x:f>INT((ROW()-ROW($I$46))/((CARROT_CAP+1)*(MESCLUN_CAP+1)))</x:f>
        <x:v>7</x:v>
      </x:c>
      <x:c r="J5228" s="266" t="n">
        <x:f>MOD(INT((ROW()-ROW($I$46))/(MESCLUN_CAP+1)),CARROT_CAP+1)</x:f>
        <x:v>20</x:v>
      </x:c>
      <x:c r="K5228" s="266" t="n">
        <x:f>MOD(ROW()-ROW($I$46),MESCLUN_CAP+1)</x:f>
        <x:v>5</x:v>
      </x:c>
      <x:c r="L5228" s="266" t="n">
        <x:f>SUM(I5228:K5228)</x:f>
        <x:v>32</x:v>
      </x:c>
      <x:c r="M5228" s="267" t="n">
        <x:f>I5228*TOMATO_HOURS*WEEKS*(1+TOMATO_DIM)^I5228+J5228*CARROT_HOURS*WEEKS*(1+CARROT_DIM)^J5228+K5228*MESCLUN_HOURS*WEEKS*(1+MESCLUN_DIM)^K5228</x:f>
        <x:v>2450.280121739972</x:v>
      </x:c>
      <x:c r="N5228" s="267" t="n">
        <x:f>MAX(M5228-FARMER_HOURS,0)/TEMP_HOURS_PER_WORKER</x:f>
        <x:v>1.2015834178749805</x:v>
      </x:c>
      <x:c r="O5228" s="268" t="n">
        <x:f>I5228*TOMATO_PRICE+J5228*CARROT_PRICE+K5228*MESCLUN_PRICE</x:f>
        <x:v>116980</x:v>
      </x:c>
      <x:c r="P5228" s="268" t="n">
        <x:f>I5228*TOMATO_FERTILIZER+J5228*CARROT_FERTILIZER+K5228*MESCLUN_FERTILIZER</x:f>
        <x:v>19360</x:v>
      </x:c>
      <x:c r="Q5228" s="268" t="n">
        <x:f>MIN(M5228,FARMER_HOURS)*FARMER_RATE+MAX(M5228-FARMER_HOURS,0)*TEMP_RATE</x:f>
        <x:v>55039.58544687451</x:v>
      </x:c>
      <x:c r="R5228" s="268" t="n">
        <x:f>O5228-P5228-Q5228-FIXED_COST</x:f>
        <x:v>22580.41455312549</x:v>
      </x:c>
      <x:c r="S5228" s="139" t="str">
        <x:f>IF(AND(L5228&lt;=TOTAL_BED_CAP,N5228&lt;=TEMP_WORKER_CAP),"YES","NO")</x:f>
        <x:v>YES</x:v>
      </x:c>
      <x:c r="T5228" s="139" t="n">
        <x:f>IF(S5228="YES",R5228,-1E+99)</x:f>
        <x:v>22580.41455312549</x:v>
      </x:c>
    </x:row>
    <x:row r="5229">
      <x:c r="A5229" s="139"/>
      <x:c r="B5229" s="139"/>
      <x:c r="C5229" s="139"/>
      <x:c r="D5229" s="139"/>
      <x:c r="E5229" s="139"/>
      <x:c r="F5229" s="139"/>
      <x:c r="G5229" s="139"/>
      <x:c r="H5229" s="139"/>
      <x:c r="I5229" s="266" t="n">
        <x:f>INT((ROW()-ROW($I$46))/((CARROT_CAP+1)*(MESCLUN_CAP+1)))</x:f>
        <x:v>7</x:v>
      </x:c>
      <x:c r="J5229" s="266" t="n">
        <x:f>MOD(INT((ROW()-ROW($I$46))/(MESCLUN_CAP+1)),CARROT_CAP+1)</x:f>
        <x:v>20</x:v>
      </x:c>
      <x:c r="K5229" s="266" t="n">
        <x:f>MOD(ROW()-ROW($I$46),MESCLUN_CAP+1)</x:f>
        <x:v>6</x:v>
      </x:c>
      <x:c r="L5229" s="266" t="n">
        <x:f>SUM(I5229:K5229)</x:f>
        <x:v>33</x:v>
      </x:c>
      <x:c r="M5229" s="267" t="n">
        <x:f>I5229*TOMATO_HOURS*WEEKS*(1+TOMATO_DIM)^I5229+J5229*CARROT_HOURS*WEEKS*(1+CARROT_DIM)^J5229+K5229*MESCLUN_HOURS*WEEKS*(1+MESCLUN_DIM)^K5229</x:f>
        <x:v>2501.755095921605</x:v>
      </x:c>
      <x:c r="N5229" s="267" t="n">
        <x:f>MAX(M5229-FARMER_HOURS,0)/TEMP_HOURS_PER_WORKER</x:f>
        <x:v>1.237329927723337</x:v>
      </x:c>
      <x:c r="O5229" s="268" t="n">
        <x:f>I5229*TOMATO_PRICE+J5229*CARROT_PRICE+K5229*MESCLUN_PRICE</x:f>
        <x:v>119680</x:v>
      </x:c>
      <x:c r="P5229" s="268" t="n">
        <x:f>I5229*TOMATO_FERTILIZER+J5229*CARROT_FERTILIZER+K5229*MESCLUN_FERTILIZER</x:f>
        <x:v>20240</x:v>
      </x:c>
      <x:c r="Q5229" s="268" t="n">
        <x:f>MIN(M5229,FARMER_HOURS)*FARMER_RATE+MAX(M5229-FARMER_HOURS,0)*TEMP_RATE</x:f>
        <x:v>55933.24819308342</x:v>
      </x:c>
      <x:c r="R5229" s="268" t="n">
        <x:f>O5229-P5229-Q5229-FIXED_COST</x:f>
        <x:v>23506.75180691658</x:v>
      </x:c>
      <x:c r="S5229" s="139" t="str">
        <x:f>IF(AND(L5229&lt;=TOTAL_BED_CAP,N5229&lt;=TEMP_WORKER_CAP),"YES","NO")</x:f>
        <x:v>YES</x:v>
      </x:c>
      <x:c r="T5229" s="139" t="n">
        <x:f>IF(S5229="YES",R5229,-1E+99)</x:f>
        <x:v>23506.75180691658</x:v>
      </x:c>
    </x:row>
    <x:row r="5230">
      <x:c r="A5230" s="139"/>
      <x:c r="B5230" s="139"/>
      <x:c r="C5230" s="139"/>
      <x:c r="D5230" s="139"/>
      <x:c r="E5230" s="139"/>
      <x:c r="F5230" s="139"/>
      <x:c r="G5230" s="139"/>
      <x:c r="H5230" s="139"/>
      <x:c r="I5230" s="266" t="n">
        <x:f>INT((ROW()-ROW($I$46))/((CARROT_CAP+1)*(MESCLUN_CAP+1)))</x:f>
        <x:v>7</x:v>
      </x:c>
      <x:c r="J5230" s="266" t="n">
        <x:f>MOD(INT((ROW()-ROW($I$46))/(MESCLUN_CAP+1)),CARROT_CAP+1)</x:f>
        <x:v>20</x:v>
      </x:c>
      <x:c r="K5230" s="266" t="n">
        <x:f>MOD(ROW()-ROW($I$46),MESCLUN_CAP+1)</x:f>
        <x:v>7</x:v>
      </x:c>
      <x:c r="L5230" s="266" t="n">
        <x:f>SUM(I5230:K5230)</x:f>
        <x:v>34</x:v>
      </x:c>
      <x:c r="M5230" s="267" t="n">
        <x:f>I5230*TOMATO_HOURS*WEEKS*(1+TOMATO_DIM)^I5230+J5230*CARROT_HOURS*WEEKS*(1+CARROT_DIM)^J5230+K5230*MESCLUN_HOURS*WEEKS*(1+MESCLUN_DIM)^K5230</x:f>
        <x:v>2554.4795353195655</x:v>
      </x:c>
      <x:c r="N5230" s="267" t="n">
        <x:f>MAX(M5230-FARMER_HOURS,0)/TEMP_HOURS_PER_WORKER</x:f>
        <x:v>1.2739441217496983</x:v>
      </x:c>
      <x:c r="O5230" s="268" t="n">
        <x:f>I5230*TOMATO_PRICE+J5230*CARROT_PRICE+K5230*MESCLUN_PRICE</x:f>
        <x:v>122380</x:v>
      </x:c>
      <x:c r="P5230" s="268" t="n">
        <x:f>I5230*TOMATO_FERTILIZER+J5230*CARROT_FERTILIZER+K5230*MESCLUN_FERTILIZER</x:f>
        <x:v>21120</x:v>
      </x:c>
      <x:c r="Q5230" s="268" t="n">
        <x:f>MIN(M5230,FARMER_HOURS)*FARMER_RATE+MAX(M5230-FARMER_HOURS,0)*TEMP_RATE</x:f>
        <x:v>56848.603043742456</x:v>
      </x:c>
      <x:c r="R5230" s="268" t="n">
        <x:f>O5230-P5230-Q5230-FIXED_COST</x:f>
        <x:v>24411.396956257544</x:v>
      </x:c>
      <x:c r="S5230" s="139" t="str">
        <x:f>IF(AND(L5230&lt;=TOTAL_BED_CAP,N5230&lt;=TEMP_WORKER_CAP),"YES","NO")</x:f>
        <x:v>YES</x:v>
      </x:c>
      <x:c r="T5230" s="139" t="n">
        <x:f>IF(S5230="YES",R5230,-1E+99)</x:f>
        <x:v>24411.396956257544</x:v>
      </x:c>
    </x:row>
    <x:row r="5231">
      <x:c r="A5231" s="139"/>
      <x:c r="B5231" s="139"/>
      <x:c r="C5231" s="139"/>
      <x:c r="D5231" s="139"/>
      <x:c r="E5231" s="139"/>
      <x:c r="F5231" s="139"/>
      <x:c r="G5231" s="139"/>
      <x:c r="H5231" s="139"/>
      <x:c r="I5231" s="266" t="n">
        <x:f>INT((ROW()-ROW($I$46))/((CARROT_CAP+1)*(MESCLUN_CAP+1)))</x:f>
        <x:v>7</x:v>
      </x:c>
      <x:c r="J5231" s="266" t="n">
        <x:f>MOD(INT((ROW()-ROW($I$46))/(MESCLUN_CAP+1)),CARROT_CAP+1)</x:f>
        <x:v>20</x:v>
      </x:c>
      <x:c r="K5231" s="266" t="n">
        <x:f>MOD(ROW()-ROW($I$46),MESCLUN_CAP+1)</x:f>
        <x:v>8</x:v>
      </x:c>
      <x:c r="L5231" s="266" t="n">
        <x:f>SUM(I5231:K5231)</x:f>
        <x:v>35</x:v>
      </x:c>
      <x:c r="M5231" s="267" t="n">
        <x:f>I5231*TOMATO_HOURS*WEEKS*(1+TOMATO_DIM)^I5231+J5231*CARROT_HOURS*WEEKS*(1+CARROT_DIM)^J5231+K5231*MESCLUN_HOURS*WEEKS*(1+MESCLUN_DIM)^K5231</x:f>
        <x:v>2608.4766335995455</x:v>
      </x:c>
      <x:c r="N5231" s="267" t="n">
        <x:f>MAX(M5231-FARMER_HOURS,0)/TEMP_HOURS_PER_WORKER</x:f>
        <x:v>1.311442106666351</x:v>
      </x:c>
      <x:c r="O5231" s="268" t="n">
        <x:f>I5231*TOMATO_PRICE+J5231*CARROT_PRICE+K5231*MESCLUN_PRICE</x:f>
        <x:v>125080</x:v>
      </x:c>
      <x:c r="P5231" s="268" t="n">
        <x:f>I5231*TOMATO_FERTILIZER+J5231*CARROT_FERTILIZER+K5231*MESCLUN_FERTILIZER</x:f>
        <x:v>22000</x:v>
      </x:c>
      <x:c r="Q5231" s="268" t="n">
        <x:f>MIN(M5231,FARMER_HOURS)*FARMER_RATE+MAX(M5231-FARMER_HOURS,0)*TEMP_RATE</x:f>
        <x:v>57786.052666658776</x:v>
      </x:c>
      <x:c r="R5231" s="268" t="n">
        <x:f>O5231-P5231-Q5231-FIXED_COST</x:f>
        <x:v>25293.947333341224</x:v>
      </x:c>
      <x:c r="S5231" s="139" t="str">
        <x:f>IF(AND(L5231&lt;=TOTAL_BED_CAP,N5231&lt;=TEMP_WORKER_CAP),"YES","NO")</x:f>
        <x:v>YES</x:v>
      </x:c>
      <x:c r="T5231" s="139" t="n">
        <x:f>IF(S5231="YES",R5231,-1E+99)</x:f>
        <x:v>25293.947333341224</x:v>
      </x:c>
    </x:row>
    <x:row r="5232">
      <x:c r="A5232" s="139"/>
      <x:c r="B5232" s="139"/>
      <x:c r="C5232" s="139"/>
      <x:c r="D5232" s="139"/>
      <x:c r="E5232" s="139"/>
      <x:c r="F5232" s="139"/>
      <x:c r="G5232" s="139"/>
      <x:c r="H5232" s="139"/>
      <x:c r="I5232" s="266" t="n">
        <x:f>INT((ROW()-ROW($I$46))/((CARROT_CAP+1)*(MESCLUN_CAP+1)))</x:f>
        <x:v>7</x:v>
      </x:c>
      <x:c r="J5232" s="266" t="n">
        <x:f>MOD(INT((ROW()-ROW($I$46))/(MESCLUN_CAP+1)),CARROT_CAP+1)</x:f>
        <x:v>20</x:v>
      </x:c>
      <x:c r="K5232" s="266" t="n">
        <x:f>MOD(ROW()-ROW($I$46),MESCLUN_CAP+1)</x:f>
        <x:v>9</x:v>
      </x:c>
      <x:c r="L5232" s="266" t="n">
        <x:f>SUM(I5232:K5232)</x:f>
        <x:v>36</x:v>
      </x:c>
      <x:c r="M5232" s="267" t="n">
        <x:f>I5232*TOMATO_HOURS*WEEKS*(1+TOMATO_DIM)^I5232+J5232*CARROT_HOURS*WEEKS*(1+CARROT_DIM)^J5232+K5232*MESCLUN_HOURS*WEEKS*(1+MESCLUN_DIM)^K5232</x:f>
        <x:v>2663.76996903994</x:v>
      </x:c>
      <x:c r="N5232" s="267" t="n">
        <x:f>MAX(M5232-FARMER_HOURS,0)/TEMP_HOURS_PER_WORKER</x:f>
        <x:v>1.349840256277736</x:v>
      </x:c>
      <x:c r="O5232" s="268" t="n">
        <x:f>I5232*TOMATO_PRICE+J5232*CARROT_PRICE+K5232*MESCLUN_PRICE</x:f>
        <x:v>127780</x:v>
      </x:c>
      <x:c r="P5232" s="268" t="n">
        <x:f>I5232*TOMATO_FERTILIZER+J5232*CARROT_FERTILIZER+K5232*MESCLUN_FERTILIZER</x:f>
        <x:v>22880</x:v>
      </x:c>
      <x:c r="Q5232" s="268" t="n">
        <x:f>MIN(M5232,FARMER_HOURS)*FARMER_RATE+MAX(M5232-FARMER_HOURS,0)*TEMP_RATE</x:f>
        <x:v>58746.0064069434</x:v>
      </x:c>
      <x:c r="R5232" s="268" t="n">
        <x:f>O5232-P5232-Q5232-FIXED_COST</x:f>
        <x:v>26153.9935930566</x:v>
      </x:c>
      <x:c r="S5232" s="139" t="str">
        <x:f>IF(AND(L5232&lt;=TOTAL_BED_CAP,N5232&lt;=TEMP_WORKER_CAP),"YES","NO")</x:f>
        <x:v>YES</x:v>
      </x:c>
      <x:c r="T5232" s="139" t="n">
        <x:f>IF(S5232="YES",R5232,-1E+99)</x:f>
        <x:v>26153.9935930566</x:v>
      </x:c>
    </x:row>
    <x:row r="5233">
      <x:c r="A5233" s="139"/>
      <x:c r="B5233" s="139"/>
      <x:c r="C5233" s="139"/>
      <x:c r="D5233" s="139"/>
      <x:c r="E5233" s="139"/>
      <x:c r="F5233" s="139"/>
      <x:c r="G5233" s="139"/>
      <x:c r="H5233" s="139"/>
      <x:c r="I5233" s="266" t="n">
        <x:f>INT((ROW()-ROW($I$46))/((CARROT_CAP+1)*(MESCLUN_CAP+1)))</x:f>
        <x:v>7</x:v>
      </x:c>
      <x:c r="J5233" s="266" t="n">
        <x:f>MOD(INT((ROW()-ROW($I$46))/(MESCLUN_CAP+1)),CARROT_CAP+1)</x:f>
        <x:v>20</x:v>
      </x:c>
      <x:c r="K5233" s="266" t="n">
        <x:f>MOD(ROW()-ROW($I$46),MESCLUN_CAP+1)</x:f>
        <x:v>10</x:v>
      </x:c>
      <x:c r="L5233" s="266" t="n">
        <x:f>SUM(I5233:K5233)</x:f>
        <x:v>37</x:v>
      </x:c>
      <x:c r="M5233" s="267" t="n">
        <x:f>I5233*TOMATO_HOURS*WEEKS*(1+TOMATO_DIM)^I5233+J5233*CARROT_HOURS*WEEKS*(1+CARROT_DIM)^J5233+K5233*MESCLUN_HOURS*WEEKS*(1+MESCLUN_DIM)^K5233</x:f>
        <x:v>2720.383510523153</x:v>
      </x:c>
      <x:c r="N5233" s="267" t="n">
        <x:f>MAX(M5233-FARMER_HOURS,0)/TEMP_HOURS_PER_WORKER</x:f>
        <x:v>1.3891552156410785</x:v>
      </x:c>
      <x:c r="O5233" s="268" t="n">
        <x:f>I5233*TOMATO_PRICE+J5233*CARROT_PRICE+K5233*MESCLUN_PRICE</x:f>
        <x:v>130480</x:v>
      </x:c>
      <x:c r="P5233" s="268" t="n">
        <x:f>I5233*TOMATO_FERTILIZER+J5233*CARROT_FERTILIZER+K5233*MESCLUN_FERTILIZER</x:f>
        <x:v>23760</x:v>
      </x:c>
      <x:c r="Q5233" s="268" t="n">
        <x:f>MIN(M5233,FARMER_HOURS)*FARMER_RATE+MAX(M5233-FARMER_HOURS,0)*TEMP_RATE</x:f>
        <x:v>59728.880391026956</x:v>
      </x:c>
      <x:c r="R5233" s="268" t="n">
        <x:f>O5233-P5233-Q5233-FIXED_COST</x:f>
        <x:v>26991.119608973044</x:v>
      </x:c>
      <x:c r="S5233" s="139" t="str">
        <x:f>IF(AND(L5233&lt;=TOTAL_BED_CAP,N5233&lt;=TEMP_WORKER_CAP),"YES","NO")</x:f>
        <x:v>YES</x:v>
      </x:c>
      <x:c r="T5233" s="139" t="n">
        <x:f>IF(S5233="YES",R5233,-1E+99)</x:f>
        <x:v>26991.119608973044</x:v>
      </x:c>
    </x:row>
    <x:row r="5234">
      <x:c r="A5234" s="139"/>
      <x:c r="B5234" s="139"/>
      <x:c r="C5234" s="139"/>
      <x:c r="D5234" s="139"/>
      <x:c r="E5234" s="139"/>
      <x:c r="F5234" s="139"/>
      <x:c r="G5234" s="139"/>
      <x:c r="H5234" s="139"/>
      <x:c r="I5234" s="266" t="n">
        <x:f>INT((ROW()-ROW($I$46))/((CARROT_CAP+1)*(MESCLUN_CAP+1)))</x:f>
        <x:v>7</x:v>
      </x:c>
      <x:c r="J5234" s="266" t="n">
        <x:f>MOD(INT((ROW()-ROW($I$46))/(MESCLUN_CAP+1)),CARROT_CAP+1)</x:f>
        <x:v>20</x:v>
      </x:c>
      <x:c r="K5234" s="266" t="n">
        <x:f>MOD(ROW()-ROW($I$46),MESCLUN_CAP+1)</x:f>
        <x:v>11</x:v>
      </x:c>
      <x:c r="L5234" s="266" t="n">
        <x:f>SUM(I5234:K5234)</x:f>
        <x:v>38</x:v>
      </x:c>
      <x:c r="M5234" s="267" t="n">
        <x:f>I5234*TOMATO_HOURS*WEEKS*(1+TOMATO_DIM)^I5234+J5234*CARROT_HOURS*WEEKS*(1+CARROT_DIM)^J5234+K5234*MESCLUN_HOURS*WEEKS*(1+MESCLUN_DIM)^K5234</x:f>
        <x:v>2778.341623616592</x:v>
      </x:c>
      <x:c r="N5234" s="267" t="n">
        <x:f>MAX(M5234-FARMER_HOURS,0)/TEMP_HOURS_PER_WORKER</x:f>
        <x:v>1.4294039052893002</x:v>
      </x:c>
      <x:c r="O5234" s="268" t="n">
        <x:f>I5234*TOMATO_PRICE+J5234*CARROT_PRICE+K5234*MESCLUN_PRICE</x:f>
        <x:v>133180</x:v>
      </x:c>
      <x:c r="P5234" s="268" t="n">
        <x:f>I5234*TOMATO_FERTILIZER+J5234*CARROT_FERTILIZER+K5234*MESCLUN_FERTILIZER</x:f>
        <x:v>24640</x:v>
      </x:c>
      <x:c r="Q5234" s="268" t="n">
        <x:f>MIN(M5234,FARMER_HOURS)*FARMER_RATE+MAX(M5234-FARMER_HOURS,0)*TEMP_RATE</x:f>
        <x:v>60735.0976322325</x:v>
      </x:c>
      <x:c r="R5234" s="268" t="n">
        <x:f>O5234-P5234-Q5234-FIXED_COST</x:f>
        <x:v>27804.9023677675</x:v>
      </x:c>
      <x:c r="S5234" s="139" t="str">
        <x:f>IF(AND(L5234&lt;=TOTAL_BED_CAP,N5234&lt;=TEMP_WORKER_CAP),"YES","NO")</x:f>
        <x:v>YES</x:v>
      </x:c>
      <x:c r="T5234" s="139" t="n">
        <x:f>IF(S5234="YES",R5234,-1E+99)</x:f>
        <x:v>27804.9023677675</x:v>
      </x:c>
    </x:row>
    <x:row r="5235">
      <x:c r="A5235" s="139"/>
      <x:c r="B5235" s="139"/>
      <x:c r="C5235" s="139"/>
      <x:c r="D5235" s="139"/>
      <x:c r="E5235" s="139"/>
      <x:c r="F5235" s="139"/>
      <x:c r="G5235" s="139"/>
      <x:c r="H5235" s="139"/>
      <x:c r="I5235" s="266" t="n">
        <x:f>INT((ROW()-ROW($I$46))/((CARROT_CAP+1)*(MESCLUN_CAP+1)))</x:f>
        <x:v>7</x:v>
      </x:c>
      <x:c r="J5235" s="266" t="n">
        <x:f>MOD(INT((ROW()-ROW($I$46))/(MESCLUN_CAP+1)),CARROT_CAP+1)</x:f>
        <x:v>20</x:v>
      </x:c>
      <x:c r="K5235" s="266" t="n">
        <x:f>MOD(ROW()-ROW($I$46),MESCLUN_CAP+1)</x:f>
        <x:v>12</x:v>
      </x:c>
      <x:c r="L5235" s="266" t="n">
        <x:f>SUM(I5235:K5235)</x:f>
        <x:v>39</x:v>
      </x:c>
      <x:c r="M5235" s="267" t="n">
        <x:f>I5235*TOMATO_HOURS*WEEKS*(1+TOMATO_DIM)^I5235+J5235*CARROT_HOURS*WEEKS*(1+CARROT_DIM)^J5235+K5235*MESCLUN_HOURS*WEEKS*(1+MESCLUN_DIM)^K5235</x:f>
        <x:v>2837.669076744656</x:v>
      </x:c>
      <x:c r="N5235" s="267" t="n">
        <x:f>MAX(M5235-FARMER_HOURS,0)/TEMP_HOURS_PER_WORKER</x:f>
        <x:v>1.4706035255171224</x:v>
      </x:c>
      <x:c r="O5235" s="268" t="n">
        <x:f>I5235*TOMATO_PRICE+J5235*CARROT_PRICE+K5235*MESCLUN_PRICE</x:f>
        <x:v>135880</x:v>
      </x:c>
      <x:c r="P5235" s="268" t="n">
        <x:f>I5235*TOMATO_FERTILIZER+J5235*CARROT_FERTILIZER+K5235*MESCLUN_FERTILIZER</x:f>
        <x:v>25520</x:v>
      </x:c>
      <x:c r="Q5235" s="268" t="n">
        <x:f>MIN(M5235,FARMER_HOURS)*FARMER_RATE+MAX(M5235-FARMER_HOURS,0)*TEMP_RATE</x:f>
        <x:v>61765.088137928054</x:v>
      </x:c>
      <x:c r="R5235" s="268" t="n">
        <x:f>O5235-P5235-Q5235-FIXED_COST</x:f>
        <x:v>28594.911862071946</x:v>
      </x:c>
      <x:c r="S5235" s="139" t="str">
        <x:f>IF(AND(L5235&lt;=TOTAL_BED_CAP,N5235&lt;=TEMP_WORKER_CAP),"YES","NO")</x:f>
        <x:v>YES</x:v>
      </x:c>
      <x:c r="T5235" s="139" t="n">
        <x:f>IF(S5235="YES",R5235,-1E+99)</x:f>
        <x:v>28594.911862071946</x:v>
      </x:c>
    </x:row>
    <x:row r="5236">
      <x:c r="A5236" s="139"/>
      <x:c r="B5236" s="139"/>
      <x:c r="C5236" s="139"/>
      <x:c r="D5236" s="139"/>
      <x:c r="E5236" s="139"/>
      <x:c r="F5236" s="139"/>
      <x:c r="G5236" s="139"/>
      <x:c r="H5236" s="139"/>
      <x:c r="I5236" s="266" t="n">
        <x:f>INT((ROW()-ROW($I$46))/((CARROT_CAP+1)*(MESCLUN_CAP+1)))</x:f>
        <x:v>7</x:v>
      </x:c>
      <x:c r="J5236" s="266" t="n">
        <x:f>MOD(INT((ROW()-ROW($I$46))/(MESCLUN_CAP+1)),CARROT_CAP+1)</x:f>
        <x:v>20</x:v>
      </x:c>
      <x:c r="K5236" s="266" t="n">
        <x:f>MOD(ROW()-ROW($I$46),MESCLUN_CAP+1)</x:f>
        <x:v>13</x:v>
      </x:c>
      <x:c r="L5236" s="266" t="n">
        <x:f>SUM(I5236:K5236)</x:f>
        <x:v>40</x:v>
      </x:c>
      <x:c r="M5236" s="267" t="n">
        <x:f>I5236*TOMATO_HOURS*WEEKS*(1+TOMATO_DIM)^I5236+J5236*CARROT_HOURS*WEEKS*(1+CARROT_DIM)^J5236+K5236*MESCLUN_HOURS*WEEKS*(1+MESCLUN_DIM)^K5236</x:f>
        <x:v>2898.3910474530408</x:v>
      </x:c>
      <x:c r="N5236" s="267" t="n">
        <x:f>MAX(M5236-FARMER_HOURS,0)/TEMP_HOURS_PER_WORKER</x:f>
        <x:v>1.5127715607312784</x:v>
      </x:c>
      <x:c r="O5236" s="268" t="n">
        <x:f>I5236*TOMATO_PRICE+J5236*CARROT_PRICE+K5236*MESCLUN_PRICE</x:f>
        <x:v>138580</x:v>
      </x:c>
      <x:c r="P5236" s="268" t="n">
        <x:f>I5236*TOMATO_FERTILIZER+J5236*CARROT_FERTILIZER+K5236*MESCLUN_FERTILIZER</x:f>
        <x:v>26400</x:v>
      </x:c>
      <x:c r="Q5236" s="268" t="n">
        <x:f>MIN(M5236,FARMER_HOURS)*FARMER_RATE+MAX(M5236-FARMER_HOURS,0)*TEMP_RATE</x:f>
        <x:v>62819.289018281954</x:v>
      </x:c>
      <x:c r="R5236" s="268" t="n">
        <x:f>O5236-P5236-Q5236-FIXED_COST</x:f>
        <x:v>29360.710981718046</x:v>
      </x:c>
      <x:c r="S5236" s="139" t="str">
        <x:f>IF(AND(L5236&lt;=TOTAL_BED_CAP,N5236&lt;=TEMP_WORKER_CAP),"YES","NO")</x:f>
        <x:v>YES</x:v>
      </x:c>
      <x:c r="T5236" s="139" t="n">
        <x:f>IF(S5236="YES",R5236,-1E+99)</x:f>
        <x:v>29360.710981718046</x:v>
      </x:c>
    </x:row>
    <x:row r="5237">
      <x:c r="A5237" s="139"/>
      <x:c r="B5237" s="139"/>
      <x:c r="C5237" s="139"/>
      <x:c r="D5237" s="139"/>
      <x:c r="E5237" s="139"/>
      <x:c r="F5237" s="139"/>
      <x:c r="G5237" s="139"/>
      <x:c r="H5237" s="139"/>
      <x:c r="I5237" s="266" t="n">
        <x:f>INT((ROW()-ROW($I$46))/((CARROT_CAP+1)*(MESCLUN_CAP+1)))</x:f>
        <x:v>7</x:v>
      </x:c>
      <x:c r="J5237" s="266" t="n">
        <x:f>MOD(INT((ROW()-ROW($I$46))/(MESCLUN_CAP+1)),CARROT_CAP+1)</x:f>
        <x:v>20</x:v>
      </x:c>
      <x:c r="K5237" s="266" t="n">
        <x:f>MOD(ROW()-ROW($I$46),MESCLUN_CAP+1)</x:f>
        <x:v>14</x:v>
      </x:c>
      <x:c r="L5237" s="266" t="n">
        <x:f>SUM(I5237:K5237)</x:f>
        <x:v>41</x:v>
      </x:c>
      <x:c r="M5237" s="267" t="n">
        <x:f>I5237*TOMATO_HOURS*WEEKS*(1+TOMATO_DIM)^I5237+J5237*CARROT_HOURS*WEEKS*(1+CARROT_DIM)^J5237+K5237*MESCLUN_HOURS*WEEKS*(1+MESCLUN_DIM)^K5237</x:f>
        <x:v>2960.533128766702</x:v>
      </x:c>
      <x:c r="N5237" s="267" t="n">
        <x:f>MAX(M5237-FARMER_HOURS,0)/TEMP_HOURS_PER_WORKER</x:f>
        <x:v>1.5559257838657652</x:v>
      </x:c>
      <x:c r="O5237" s="268" t="n">
        <x:f>I5237*TOMATO_PRICE+J5237*CARROT_PRICE+K5237*MESCLUN_PRICE</x:f>
        <x:v>141280</x:v>
      </x:c>
      <x:c r="P5237" s="268" t="n">
        <x:f>I5237*TOMATO_FERTILIZER+J5237*CARROT_FERTILIZER+K5237*MESCLUN_FERTILIZER</x:f>
        <x:v>27280</x:v>
      </x:c>
      <x:c r="Q5237" s="268" t="n">
        <x:f>MIN(M5237,FARMER_HOURS)*FARMER_RATE+MAX(M5237-FARMER_HOURS,0)*TEMP_RATE</x:f>
        <x:v>63898.144596644124</x:v>
      </x:c>
      <x:c r="R5237" s="268" t="n">
        <x:f>O5237-P5237-Q5237-FIXED_COST</x:f>
        <x:v>30101.855403355876</x:v>
      </x:c>
      <x:c r="S5237" s="139" t="str">
        <x:f>IF(AND(L5237&lt;=TOTAL_BED_CAP,N5237&lt;=TEMP_WORKER_CAP),"YES","NO")</x:f>
        <x:v>YES</x:v>
      </x:c>
      <x:c r="T5237" s="139" t="n">
        <x:f>IF(S5237="YES",R5237,-1E+99)</x:f>
        <x:v>30101.855403355876</x:v>
      </x:c>
    </x:row>
    <x:row r="5238">
      <x:c r="A5238" s="139"/>
      <x:c r="B5238" s="139"/>
      <x:c r="C5238" s="139"/>
      <x:c r="D5238" s="139"/>
      <x:c r="E5238" s="139"/>
      <x:c r="F5238" s="139"/>
      <x:c r="G5238" s="139"/>
      <x:c r="H5238" s="139"/>
      <x:c r="I5238" s="266" t="n">
        <x:f>INT((ROW()-ROW($I$46))/((CARROT_CAP+1)*(MESCLUN_CAP+1)))</x:f>
        <x:v>7</x:v>
      </x:c>
      <x:c r="J5238" s="266" t="n">
        <x:f>MOD(INT((ROW()-ROW($I$46))/(MESCLUN_CAP+1)),CARROT_CAP+1)</x:f>
        <x:v>20</x:v>
      </x:c>
      <x:c r="K5238" s="266" t="n">
        <x:f>MOD(ROW()-ROW($I$46),MESCLUN_CAP+1)</x:f>
        <x:v>15</x:v>
      </x:c>
      <x:c r="L5238" s="266" t="n">
        <x:f>SUM(I5238:K5238)</x:f>
        <x:v>42</x:v>
      </x:c>
      <x:c r="M5238" s="267" t="n">
        <x:f>I5238*TOMATO_HOURS*WEEKS*(1+TOMATO_DIM)^I5238+J5238*CARROT_HOURS*WEEKS*(1+CARROT_DIM)^J5238+K5238*MESCLUN_HOURS*WEEKS*(1+MESCLUN_DIM)^K5238</x:f>
        <x:v>3024.121335642848</x:v>
      </x:c>
      <x:c r="N5238" s="267" t="n">
        <x:f>MAX(M5238-FARMER_HOURS,0)/TEMP_HOURS_PER_WORKER</x:f>
        <x:v>1.6000842608630887</x:v>
      </x:c>
      <x:c r="O5238" s="268" t="n">
        <x:f>I5238*TOMATO_PRICE+J5238*CARROT_PRICE+K5238*MESCLUN_PRICE</x:f>
        <x:v>143980</x:v>
      </x:c>
      <x:c r="P5238" s="268" t="n">
        <x:f>I5238*TOMATO_FERTILIZER+J5238*CARROT_FERTILIZER+K5238*MESCLUN_FERTILIZER</x:f>
        <x:v>28160</x:v>
      </x:c>
      <x:c r="Q5238" s="268" t="n">
        <x:f>MIN(M5238,FARMER_HOURS)*FARMER_RATE+MAX(M5238-FARMER_HOURS,0)*TEMP_RATE</x:f>
        <x:v>65002.10652157722</x:v>
      </x:c>
      <x:c r="R5238" s="268" t="n">
        <x:f>O5238-P5238-Q5238-FIXED_COST</x:f>
        <x:v>30817.893478422782</x:v>
      </x:c>
      <x:c r="S5238" s="139" t="str">
        <x:f>IF(AND(L5238&lt;=TOTAL_BED_CAP,N5238&lt;=TEMP_WORKER_CAP),"YES","NO")</x:f>
        <x:v>YES</x:v>
      </x:c>
      <x:c r="T5238" s="139" t="n">
        <x:f>IF(S5238="YES",R5238,-1E+99)</x:f>
        <x:v>30817.893478422782</x:v>
      </x:c>
    </x:row>
    <x:row r="5239">
      <x:c r="A5239" s="139"/>
      <x:c r="B5239" s="139"/>
      <x:c r="C5239" s="139"/>
      <x:c r="D5239" s="139"/>
      <x:c r="E5239" s="139"/>
      <x:c r="F5239" s="139"/>
      <x:c r="G5239" s="139"/>
      <x:c r="H5239" s="139"/>
      <x:c r="I5239" s="266" t="n">
        <x:f>INT((ROW()-ROW($I$46))/((CARROT_CAP+1)*(MESCLUN_CAP+1)))</x:f>
        <x:v>7</x:v>
      </x:c>
      <x:c r="J5239" s="266" t="n">
        <x:f>MOD(INT((ROW()-ROW($I$46))/(MESCLUN_CAP+1)),CARROT_CAP+1)</x:f>
        <x:v>20</x:v>
      </x:c>
      <x:c r="K5239" s="266" t="n">
        <x:f>MOD(ROW()-ROW($I$46),MESCLUN_CAP+1)</x:f>
        <x:v>16</x:v>
      </x:c>
      <x:c r="L5239" s="266" t="n">
        <x:f>SUM(I5239:K5239)</x:f>
        <x:v>43</x:v>
      </x:c>
      <x:c r="M5239" s="267" t="n">
        <x:f>I5239*TOMATO_HOURS*WEEKS*(1+TOMATO_DIM)^I5239+J5239*CARROT_HOURS*WEEKS*(1+CARROT_DIM)^J5239+K5239*MESCLUN_HOURS*WEEKS*(1+MESCLUN_DIM)^K5239</x:f>
        <x:v>3089.182111520337</x:v>
      </x:c>
      <x:c r="N5239" s="267" t="n">
        <x:f>MAX(M5239-FARMER_HOURS,0)/TEMP_HOURS_PER_WORKER</x:f>
        <x:v>1.6452653552224563</x:v>
      </x:c>
      <x:c r="O5239" s="268" t="n">
        <x:f>I5239*TOMATO_PRICE+J5239*CARROT_PRICE+K5239*MESCLUN_PRICE</x:f>
        <x:v>146680</x:v>
      </x:c>
      <x:c r="P5239" s="268" t="n">
        <x:f>I5239*TOMATO_FERTILIZER+J5239*CARROT_FERTILIZER+K5239*MESCLUN_FERTILIZER</x:f>
        <x:v>29040</x:v>
      </x:c>
      <x:c r="Q5239" s="268" t="n">
        <x:f>MIN(M5239,FARMER_HOURS)*FARMER_RATE+MAX(M5239-FARMER_HOURS,0)*TEMP_RATE</x:f>
        <x:v>66131.6338805614</x:v>
      </x:c>
      <x:c r="R5239" s="268" t="n">
        <x:f>O5239-P5239-Q5239-FIXED_COST</x:f>
        <x:v>31508.366119438593</x:v>
      </x:c>
      <x:c r="S5239" s="139" t="str">
        <x:f>IF(AND(L5239&lt;=TOTAL_BED_CAP,N5239&lt;=TEMP_WORKER_CAP),"YES","NO")</x:f>
        <x:v>YES</x:v>
      </x:c>
      <x:c r="T5239" s="139" t="n">
        <x:f>IF(S5239="YES",R5239,-1E+99)</x:f>
        <x:v>31508.366119438593</x:v>
      </x:c>
    </x:row>
    <x:row r="5240">
      <x:c r="A5240" s="139"/>
      <x:c r="B5240" s="139"/>
      <x:c r="C5240" s="139"/>
      <x:c r="D5240" s="139"/>
      <x:c r="E5240" s="139"/>
      <x:c r="F5240" s="139"/>
      <x:c r="G5240" s="139"/>
      <x:c r="H5240" s="139"/>
      <x:c r="I5240" s="266" t="n">
        <x:f>INT((ROW()-ROW($I$46))/((CARROT_CAP+1)*(MESCLUN_CAP+1)))</x:f>
        <x:v>7</x:v>
      </x:c>
      <x:c r="J5240" s="266" t="n">
        <x:f>MOD(INT((ROW()-ROW($I$46))/(MESCLUN_CAP+1)),CARROT_CAP+1)</x:f>
        <x:v>20</x:v>
      </x:c>
      <x:c r="K5240" s="266" t="n">
        <x:f>MOD(ROW()-ROW($I$46),MESCLUN_CAP+1)</x:f>
        <x:v>17</x:v>
      </x:c>
      <x:c r="L5240" s="266" t="n">
        <x:f>SUM(I5240:K5240)</x:f>
        <x:v>44</x:v>
      </x:c>
      <x:c r="M5240" s="267" t="n">
        <x:f>I5240*TOMATO_HOURS*WEEKS*(1+TOMATO_DIM)^I5240+J5240*CARROT_HOURS*WEEKS*(1+CARROT_DIM)^J5240+K5240*MESCLUN_HOURS*WEEKS*(1+MESCLUN_DIM)^K5240</x:f>
        <x:v>3155.742334966877</x:v>
      </x:c>
      <x:c r="N5240" s="267" t="n">
        <x:f>MAX(M5240-FARMER_HOURS,0)/TEMP_HOURS_PER_WORKER</x:f>
        <x:v>1.6914877326158868</x:v>
      </x:c>
      <x:c r="O5240" s="268" t="n">
        <x:f>I5240*TOMATO_PRICE+J5240*CARROT_PRICE+K5240*MESCLUN_PRICE</x:f>
        <x:v>149380</x:v>
      </x:c>
      <x:c r="P5240" s="268" t="n">
        <x:f>I5240*TOMATO_FERTILIZER+J5240*CARROT_FERTILIZER+K5240*MESCLUN_FERTILIZER</x:f>
        <x:v>29920</x:v>
      </x:c>
      <x:c r="Q5240" s="268" t="n">
        <x:f>MIN(M5240,FARMER_HOURS)*FARMER_RATE+MAX(M5240-FARMER_HOURS,0)*TEMP_RATE</x:f>
        <x:v>67287.19331539716</x:v>
      </x:c>
      <x:c r="R5240" s="268" t="n">
        <x:f>O5240-P5240-Q5240-FIXED_COST</x:f>
        <x:v>32172.806684602838</x:v>
      </x:c>
      <x:c r="S5240" s="139" t="str">
        <x:f>IF(AND(L5240&lt;=TOTAL_BED_CAP,N5240&lt;=TEMP_WORKER_CAP),"YES","NO")</x:f>
        <x:v>YES</x:v>
      </x:c>
      <x:c r="T5240" s="139" t="n">
        <x:f>IF(S5240="YES",R5240,-1E+99)</x:f>
        <x:v>32172.806684602838</x:v>
      </x:c>
    </x:row>
    <x:row r="5241">
      <x:c r="A5241" s="139"/>
      <x:c r="B5241" s="139"/>
      <x:c r="C5241" s="139"/>
      <x:c r="D5241" s="139"/>
      <x:c r="E5241" s="139"/>
      <x:c r="F5241" s="139"/>
      <x:c r="G5241" s="139"/>
      <x:c r="H5241" s="139"/>
      <x:c r="I5241" s="266" t="n">
        <x:f>INT((ROW()-ROW($I$46))/((CARROT_CAP+1)*(MESCLUN_CAP+1)))</x:f>
        <x:v>7</x:v>
      </x:c>
      <x:c r="J5241" s="266" t="n">
        <x:f>MOD(INT((ROW()-ROW($I$46))/(MESCLUN_CAP+1)),CARROT_CAP+1)</x:f>
        <x:v>20</x:v>
      </x:c>
      <x:c r="K5241" s="266" t="n">
        <x:f>MOD(ROW()-ROW($I$46),MESCLUN_CAP+1)</x:f>
        <x:v>18</x:v>
      </x:c>
      <x:c r="L5241" s="266" t="n">
        <x:f>SUM(I5241:K5241)</x:f>
        <x:v>45</x:v>
      </x:c>
      <x:c r="M5241" s="267" t="n">
        <x:f>I5241*TOMATO_HOURS*WEEKS*(1+TOMATO_DIM)^I5241+J5241*CARROT_HOURS*WEEKS*(1+CARROT_DIM)^J5241+K5241*MESCLUN_HOURS*WEEKS*(1+MESCLUN_DIM)^K5241</x:f>
        <x:v>3223.8293264254644</x:v>
      </x:c>
      <x:c r="N5241" s="267" t="n">
        <x:f>MAX(M5241-FARMER_HOURS,0)/TEMP_HOURS_PER_WORKER</x:f>
        <x:v>1.7387703655732392</x:v>
      </x:c>
      <x:c r="O5241" s="268" t="n">
        <x:f>I5241*TOMATO_PRICE+J5241*CARROT_PRICE+K5241*MESCLUN_PRICE</x:f>
        <x:v>152080</x:v>
      </x:c>
      <x:c r="P5241" s="268" t="n">
        <x:f>I5241*TOMATO_FERTILIZER+J5241*CARROT_FERTILIZER+K5241*MESCLUN_FERTILIZER</x:f>
        <x:v>30800</x:v>
      </x:c>
      <x:c r="Q5241" s="268" t="n">
        <x:f>MIN(M5241,FARMER_HOURS)*FARMER_RATE+MAX(M5241-FARMER_HOURS,0)*TEMP_RATE</x:f>
        <x:v>68469.25913933097</x:v>
      </x:c>
      <x:c r="R5241" s="268" t="n">
        <x:f>O5241-P5241-Q5241-FIXED_COST</x:f>
        <x:v>32810.74086066903</x:v>
      </x:c>
      <x:c r="S5241" s="139" t="str">
        <x:f>IF(AND(L5241&lt;=TOTAL_BED_CAP,N5241&lt;=TEMP_WORKER_CAP),"YES","NO")</x:f>
        <x:v>YES</x:v>
      </x:c>
      <x:c r="T5241" s="139" t="n">
        <x:f>IF(S5241="YES",R5241,-1E+99)</x:f>
        <x:v>32810.74086066903</x:v>
      </x:c>
    </x:row>
    <x:row r="5242">
      <x:c r="A5242" s="139"/>
      <x:c r="B5242" s="139"/>
      <x:c r="C5242" s="139"/>
      <x:c r="D5242" s="139"/>
      <x:c r="E5242" s="139"/>
      <x:c r="F5242" s="139"/>
      <x:c r="G5242" s="139"/>
      <x:c r="H5242" s="139"/>
      <x:c r="I5242" s="266" t="n">
        <x:f>INT((ROW()-ROW($I$46))/((CARROT_CAP+1)*(MESCLUN_CAP+1)))</x:f>
        <x:v>7</x:v>
      </x:c>
      <x:c r="J5242" s="266" t="n">
        <x:f>MOD(INT((ROW()-ROW($I$46))/(MESCLUN_CAP+1)),CARROT_CAP+1)</x:f>
        <x:v>20</x:v>
      </x:c>
      <x:c r="K5242" s="266" t="n">
        <x:f>MOD(ROW()-ROW($I$46),MESCLUN_CAP+1)</x:f>
        <x:v>19</x:v>
      </x:c>
      <x:c r="L5242" s="266" t="n">
        <x:f>SUM(I5242:K5242)</x:f>
        <x:v>46</x:v>
      </x:c>
      <x:c r="M5242" s="267" t="n">
        <x:f>I5242*TOMATO_HOURS*WEEKS*(1+TOMATO_DIM)^I5242+J5242*CARROT_HOURS*WEEKS*(1+CARROT_DIM)^J5242+K5242*MESCLUN_HOURS*WEEKS*(1+MESCLUN_DIM)^K5242</x:f>
        <x:v>3293.4708550614864</x:v>
      </x:c>
      <x:c r="N5242" s="267" t="n">
        <x:f>MAX(M5242-FARMER_HOURS,0)/TEMP_HOURS_PER_WORKER</x:f>
        <x:v>1.7871325382371432</x:v>
      </x:c>
      <x:c r="O5242" s="268" t="n">
        <x:f>I5242*TOMATO_PRICE+J5242*CARROT_PRICE+K5242*MESCLUN_PRICE</x:f>
        <x:v>154780</x:v>
      </x:c>
      <x:c r="P5242" s="268" t="n">
        <x:f>I5242*TOMATO_FERTILIZER+J5242*CARROT_FERTILIZER+K5242*MESCLUN_FERTILIZER</x:f>
        <x:v>31680</x:v>
      </x:c>
      <x:c r="Q5242" s="268" t="n">
        <x:f>MIN(M5242,FARMER_HOURS)*FARMER_RATE+MAX(M5242-FARMER_HOURS,0)*TEMP_RATE</x:f>
        <x:v>69678.31345592858</x:v>
      </x:c>
      <x:c r="R5242" s="268" t="n">
        <x:f>O5242-P5242-Q5242-FIXED_COST</x:f>
        <x:v>33421.68654407142</x:v>
      </x:c>
      <x:c r="S5242" s="139" t="str">
        <x:f>IF(AND(L5242&lt;=TOTAL_BED_CAP,N5242&lt;=TEMP_WORKER_CAP),"YES","NO")</x:f>
        <x:v>YES</x:v>
      </x:c>
      <x:c r="T5242" s="139" t="n">
        <x:f>IF(S5242="YES",R5242,-1E+99)</x:f>
        <x:v>33421.68654407142</x:v>
      </x:c>
    </x:row>
    <x:row r="5243">
      <x:c r="A5243" s="139"/>
      <x:c r="B5243" s="139"/>
      <x:c r="C5243" s="139"/>
      <x:c r="D5243" s="139"/>
      <x:c r="E5243" s="139"/>
      <x:c r="F5243" s="139"/>
      <x:c r="G5243" s="139"/>
      <x:c r="H5243" s="139"/>
      <x:c r="I5243" s="266" t="n">
        <x:f>INT((ROW()-ROW($I$46))/((CARROT_CAP+1)*(MESCLUN_CAP+1)))</x:f>
        <x:v>7</x:v>
      </x:c>
      <x:c r="J5243" s="266" t="n">
        <x:f>MOD(INT((ROW()-ROW($I$46))/(MESCLUN_CAP+1)),CARROT_CAP+1)</x:f>
        <x:v>20</x:v>
      </x:c>
      <x:c r="K5243" s="266" t="n">
        <x:f>MOD(ROW()-ROW($I$46),MESCLUN_CAP+1)</x:f>
        <x:v>20</x:v>
      </x:c>
      <x:c r="L5243" s="266" t="n">
        <x:f>SUM(I5243:K5243)</x:f>
        <x:v>47</x:v>
      </x:c>
      <x:c r="M5243" s="267" t="n">
        <x:f>I5243*TOMATO_HOURS*WEEKS*(1+TOMATO_DIM)^I5243+J5243*CARROT_HOURS*WEEKS*(1+CARROT_DIM)^J5243+K5243*MESCLUN_HOURS*WEEKS*(1+MESCLUN_DIM)^K5243</x:f>
        <x:v>3364.695145711963</x:v>
      </x:c>
      <x:c r="N5243" s="267" t="n">
        <x:f>MAX(M5243-FARMER_HOURS,0)/TEMP_HOURS_PER_WORKER</x:f>
        <x:v>1.8365938511888633</x:v>
      </x:c>
      <x:c r="O5243" s="268" t="n">
        <x:f>I5243*TOMATO_PRICE+J5243*CARROT_PRICE+K5243*MESCLUN_PRICE</x:f>
        <x:v>157480</x:v>
      </x:c>
      <x:c r="P5243" s="268" t="n">
        <x:f>I5243*TOMATO_FERTILIZER+J5243*CARROT_FERTILIZER+K5243*MESCLUN_FERTILIZER</x:f>
        <x:v>32560</x:v>
      </x:c>
      <x:c r="Q5243" s="268" t="n">
        <x:f>MIN(M5243,FARMER_HOURS)*FARMER_RATE+MAX(M5243-FARMER_HOURS,0)*TEMP_RATE</x:f>
        <x:v>70914.84627972158</x:v>
      </x:c>
      <x:c r="R5243" s="268" t="n">
        <x:f>O5243-P5243-Q5243-FIXED_COST</x:f>
        <x:v>34005.153720278424</x:v>
      </x:c>
      <x:c r="S5243" s="139" t="str">
        <x:f>IF(AND(L5243&lt;=TOTAL_BED_CAP,N5243&lt;=TEMP_WORKER_CAP),"YES","NO")</x:f>
        <x:v>YES</x:v>
      </x:c>
      <x:c r="T5243" s="139" t="n">
        <x:f>IF(S5243="YES",R5243,-1E+99)</x:f>
        <x:v>34005.153720278424</x:v>
      </x:c>
    </x:row>
    <x:row r="5244">
      <x:c r="A5244" s="139"/>
      <x:c r="B5244" s="139"/>
      <x:c r="C5244" s="139"/>
      <x:c r="D5244" s="139"/>
      <x:c r="E5244" s="139"/>
      <x:c r="F5244" s="139"/>
      <x:c r="G5244" s="139"/>
      <x:c r="H5244" s="139"/>
      <x:c r="I5244" s="266" t="n">
        <x:f>INT((ROW()-ROW($I$46))/((CARROT_CAP+1)*(MESCLUN_CAP+1)))</x:f>
        <x:v>7</x:v>
      </x:c>
      <x:c r="J5244" s="266" t="n">
        <x:f>MOD(INT((ROW()-ROW($I$46))/(MESCLUN_CAP+1)),CARROT_CAP+1)</x:f>
        <x:v>20</x:v>
      </x:c>
      <x:c r="K5244" s="266" t="n">
        <x:f>MOD(ROW()-ROW($I$46),MESCLUN_CAP+1)</x:f>
        <x:v>21</x:v>
      </x:c>
      <x:c r="L5244" s="266" t="n">
        <x:f>SUM(I5244:K5244)</x:f>
        <x:v>48</x:v>
      </x:c>
      <x:c r="M5244" s="267" t="n">
        <x:f>I5244*TOMATO_HOURS*WEEKS*(1+TOMATO_DIM)^I5244+J5244*CARROT_HOURS*WEEKS*(1+CARROT_DIM)^J5244+K5244*MESCLUN_HOURS*WEEKS*(1+MESCLUN_DIM)^K5244</x:f>
        <x:v>3437.530885938407</x:v>
      </x:c>
      <x:c r="N5244" s="267" t="n">
        <x:f>MAX(M5244-FARMER_HOURS,0)/TEMP_HOURS_PER_WORKER</x:f>
        <x:v>1.8871742263461162</x:v>
      </x:c>
      <x:c r="O5244" s="268" t="n">
        <x:f>I5244*TOMATO_PRICE+J5244*CARROT_PRICE+K5244*MESCLUN_PRICE</x:f>
        <x:v>160180</x:v>
      </x:c>
      <x:c r="P5244" s="268" t="n">
        <x:f>I5244*TOMATO_FERTILIZER+J5244*CARROT_FERTILIZER+K5244*MESCLUN_FERTILIZER</x:f>
        <x:v>33440</x:v>
      </x:c>
      <x:c r="Q5244" s="268" t="n">
        <x:f>MIN(M5244,FARMER_HOURS)*FARMER_RATE+MAX(M5244-FARMER_HOURS,0)*TEMP_RATE</x:f>
        <x:v>72179.3556586529</x:v>
      </x:c>
      <x:c r="R5244" s="268" t="n">
        <x:f>O5244-P5244-Q5244-FIXED_COST</x:f>
        <x:v>34560.6443413471</x:v>
      </x:c>
      <x:c r="S5244" s="139" t="str">
        <x:f>IF(AND(L5244&lt;=TOTAL_BED_CAP,N5244&lt;=TEMP_WORKER_CAP),"YES","NO")</x:f>
        <x:v>YES</x:v>
      </x:c>
      <x:c r="T5244" s="139" t="n">
        <x:f>IF(S5244="YES",R5244,-1E+99)</x:f>
        <x:v>34560.6443413471</x:v>
      </x:c>
    </x:row>
    <x:row r="5245">
      <x:c r="A5245" s="139"/>
      <x:c r="B5245" s="139"/>
      <x:c r="C5245" s="139"/>
      <x:c r="D5245" s="139"/>
      <x:c r="E5245" s="139"/>
      <x:c r="F5245" s="139"/>
      <x:c r="G5245" s="139"/>
      <x:c r="H5245" s="139"/>
      <x:c r="I5245" s="266" t="n">
        <x:f>INT((ROW()-ROW($I$46))/((CARROT_CAP+1)*(MESCLUN_CAP+1)))</x:f>
        <x:v>7</x:v>
      </x:c>
      <x:c r="J5245" s="266" t="n">
        <x:f>MOD(INT((ROW()-ROW($I$46))/(MESCLUN_CAP+1)),CARROT_CAP+1)</x:f>
        <x:v>20</x:v>
      </x:c>
      <x:c r="K5245" s="266" t="n">
        <x:f>MOD(ROW()-ROW($I$46),MESCLUN_CAP+1)</x:f>
        <x:v>22</x:v>
      </x:c>
      <x:c r="L5245" s="266" t="n">
        <x:f>SUM(I5245:K5245)</x:f>
        <x:v>49</x:v>
      </x:c>
      <x:c r="M5245" s="267" t="n">
        <x:f>I5245*TOMATO_HOURS*WEEKS*(1+TOMATO_DIM)^I5245+J5245*CARROT_HOURS*WEEKS*(1+CARROT_DIM)^J5245+K5245*MESCLUN_HOURS*WEEKS*(1+MESCLUN_DIM)^K5245</x:f>
        <x:v>3512.007233184803</x:v>
      </x:c>
      <x:c r="N5245" s="267" t="n">
        <x:f>MAX(M5245-FARMER_HOURS,0)/TEMP_HOURS_PER_WORKER</x:f>
        <x:v>1.938893911933891</x:v>
      </x:c>
      <x:c r="O5245" s="268" t="n">
        <x:f>I5245*TOMATO_PRICE+J5245*CARROT_PRICE+K5245*MESCLUN_PRICE</x:f>
        <x:v>162880</x:v>
      </x:c>
      <x:c r="P5245" s="268" t="n">
        <x:f>I5245*TOMATO_FERTILIZER+J5245*CARROT_FERTILIZER+K5245*MESCLUN_FERTILIZER</x:f>
        <x:v>34320</x:v>
      </x:c>
      <x:c r="Q5245" s="268" t="n">
        <x:f>MIN(M5245,FARMER_HOURS)*FARMER_RATE+MAX(M5245-FARMER_HOURS,0)*TEMP_RATE</x:f>
        <x:v>73472.34779834727</x:v>
      </x:c>
      <x:c r="R5245" s="268" t="n">
        <x:f>O5245-P5245-Q5245-FIXED_COST</x:f>
        <x:v>35087.65220165273</x:v>
      </x:c>
      <x:c r="S5245" s="139" t="str">
        <x:f>IF(AND(L5245&lt;=TOTAL_BED_CAP,N5245&lt;=TEMP_WORKER_CAP),"YES","NO")</x:f>
        <x:v>YES</x:v>
      </x:c>
      <x:c r="T5245" s="139" t="n">
        <x:f>IF(S5245="YES",R5245,-1E+99)</x:f>
        <x:v>35087.65220165273</x:v>
      </x:c>
    </x:row>
    <x:row r="5246">
      <x:c r="A5246" s="139"/>
      <x:c r="B5246" s="139"/>
      <x:c r="C5246" s="139"/>
      <x:c r="D5246" s="139"/>
      <x:c r="E5246" s="139"/>
      <x:c r="F5246" s="139"/>
      <x:c r="G5246" s="139"/>
      <x:c r="H5246" s="139"/>
      <x:c r="I5246" s="266" t="n">
        <x:f>INT((ROW()-ROW($I$46))/((CARROT_CAP+1)*(MESCLUN_CAP+1)))</x:f>
        <x:v>7</x:v>
      </x:c>
      <x:c r="J5246" s="266" t="n">
        <x:f>MOD(INT((ROW()-ROW($I$46))/(MESCLUN_CAP+1)),CARROT_CAP+1)</x:f>
        <x:v>20</x:v>
      </x:c>
      <x:c r="K5246" s="266" t="n">
        <x:f>MOD(ROW()-ROW($I$46),MESCLUN_CAP+1)</x:f>
        <x:v>23</x:v>
      </x:c>
      <x:c r="L5246" s="266" t="n">
        <x:f>SUM(I5246:K5246)</x:f>
        <x:v>50</x:v>
      </x:c>
      <x:c r="M5246" s="267" t="n">
        <x:f>I5246*TOMATO_HOURS*WEEKS*(1+TOMATO_DIM)^I5246+J5246*CARROT_HOURS*WEEKS*(1+CARROT_DIM)^J5246+K5246*MESCLUN_HOURS*WEEKS*(1+MESCLUN_DIM)^K5246</x:f>
        <x:v>3588.15382204224</x:v>
      </x:c>
      <x:c r="N5246" s="267" t="n">
        <x:f>MAX(M5246-FARMER_HOURS,0)/TEMP_HOURS_PER_WORKER</x:f>
        <x:v>1.9917734875293331</x:v>
      </x:c>
      <x:c r="O5246" s="268" t="n">
        <x:f>I5246*TOMATO_PRICE+J5246*CARROT_PRICE+K5246*MESCLUN_PRICE</x:f>
        <x:v>165580</x:v>
      </x:c>
      <x:c r="P5246" s="268" t="n">
        <x:f>I5246*TOMATO_FERTILIZER+J5246*CARROT_FERTILIZER+K5246*MESCLUN_FERTILIZER</x:f>
        <x:v>35200</x:v>
      </x:c>
      <x:c r="Q5246" s="268" t="n">
        <x:f>MIN(M5246,FARMER_HOURS)*FARMER_RATE+MAX(M5246-FARMER_HOURS,0)*TEMP_RATE</x:f>
        <x:v>74794.33718823333</x:v>
      </x:c>
      <x:c r="R5246" s="268" t="n">
        <x:f>O5246-P5246-Q5246-FIXED_COST</x:f>
        <x:v>35585.66281176667</x:v>
      </x:c>
      <x:c r="S5246" s="139" t="str">
        <x:f>IF(AND(L5246&lt;=TOTAL_BED_CAP,N5246&lt;=TEMP_WORKER_CAP),"YES","NO")</x:f>
        <x:v>YES</x:v>
      </x:c>
      <x:c r="T5246" s="139" t="n">
        <x:f>IF(S5246="YES",R5246,-1E+99)</x:f>
        <x:v>35585.66281176667</x:v>
      </x:c>
    </x:row>
    <x:row r="5247">
      <x:c r="A5247" s="139"/>
      <x:c r="B5247" s="139"/>
      <x:c r="C5247" s="139"/>
      <x:c r="D5247" s="139"/>
      <x:c r="E5247" s="139"/>
      <x:c r="F5247" s="139"/>
      <x:c r="G5247" s="139"/>
      <x:c r="H5247" s="139"/>
      <x:c r="I5247" s="266" t="n">
        <x:f>INT((ROW()-ROW($I$46))/((CARROT_CAP+1)*(MESCLUN_CAP+1)))</x:f>
        <x:v>7</x:v>
      </x:c>
      <x:c r="J5247" s="266" t="n">
        <x:f>MOD(INT((ROW()-ROW($I$46))/(MESCLUN_CAP+1)),CARROT_CAP+1)</x:f>
        <x:v>20</x:v>
      </x:c>
      <x:c r="K5247" s="266" t="n">
        <x:f>MOD(ROW()-ROW($I$46),MESCLUN_CAP+1)</x:f>
        <x:v>24</x:v>
      </x:c>
      <x:c r="L5247" s="266" t="n">
        <x:f>SUM(I5247:K5247)</x:f>
        <x:v>51</x:v>
      </x:c>
      <x:c r="M5247" s="267" t="n">
        <x:f>I5247*TOMATO_HOURS*WEEKS*(1+TOMATO_DIM)^I5247+J5247*CARROT_HOURS*WEEKS*(1+CARROT_DIM)^J5247+K5247*MESCLUN_HOURS*WEEKS*(1+MESCLUN_DIM)^K5247</x:f>
        <x:v>3666.000771621735</x:v>
      </x:c>
      <x:c r="N5247" s="267" t="n">
        <x:f>MAX(M5247-FARMER_HOURS,0)/TEMP_HOURS_PER_WORKER</x:f>
        <x:v>2.0458338691817604</x:v>
      </x:c>
      <x:c r="O5247" s="268" t="n">
        <x:f>I5247*TOMATO_PRICE+J5247*CARROT_PRICE+K5247*MESCLUN_PRICE</x:f>
        <x:v>168280</x:v>
      </x:c>
      <x:c r="P5247" s="268" t="n">
        <x:f>I5247*TOMATO_FERTILIZER+J5247*CARROT_FERTILIZER+K5247*MESCLUN_FERTILIZER</x:f>
        <x:v>36080</x:v>
      </x:c>
      <x:c r="Q5247" s="268" t="n">
        <x:f>MIN(M5247,FARMER_HOURS)*FARMER_RATE+MAX(M5247-FARMER_HOURS,0)*TEMP_RATE</x:f>
        <x:v>76145.84672954402</x:v>
      </x:c>
      <x:c r="R5247" s="268" t="n">
        <x:f>O5247-P5247-Q5247-FIXED_COST</x:f>
        <x:v>36054.15327045598</x:v>
      </x:c>
      <x:c r="S5247" s="139" t="str">
        <x:f>IF(AND(L5247&lt;=TOTAL_BED_CAP,N5247&lt;=TEMP_WORKER_CAP),"YES","NO")</x:f>
        <x:v>YES</x:v>
      </x:c>
      <x:c r="T5247" s="139" t="n">
        <x:f>IF(S5247="YES",R5247,-1E+99)</x:f>
        <x:v>36054.15327045598</x:v>
      </x:c>
    </x:row>
    <x:row r="5248">
      <x:c r="A5248" s="139"/>
      <x:c r="B5248" s="139"/>
      <x:c r="C5248" s="139"/>
      <x:c r="D5248" s="139"/>
      <x:c r="E5248" s="139"/>
      <x:c r="F5248" s="139"/>
      <x:c r="G5248" s="139"/>
      <x:c r="H5248" s="139"/>
      <x:c r="I5248" s="266" t="n">
        <x:f>INT((ROW()-ROW($I$46))/((CARROT_CAP+1)*(MESCLUN_CAP+1)))</x:f>
        <x:v>7</x:v>
      </x:c>
      <x:c r="J5248" s="266" t="n">
        <x:f>MOD(INT((ROW()-ROW($I$46))/(MESCLUN_CAP+1)),CARROT_CAP+1)</x:f>
        <x:v>20</x:v>
      </x:c>
      <x:c r="K5248" s="266" t="n">
        <x:f>MOD(ROW()-ROW($I$46),MESCLUN_CAP+1)</x:f>
        <x:v>25</x:v>
      </x:c>
      <x:c r="L5248" s="266" t="n">
        <x:f>SUM(I5248:K5248)</x:f>
        <x:v>52</x:v>
      </x:c>
      <x:c r="M5248" s="267" t="n">
        <x:f>I5248*TOMATO_HOURS*WEEKS*(1+TOMATO_DIM)^I5248+J5248*CARROT_HOURS*WEEKS*(1+CARROT_DIM)^J5248+K5248*MESCLUN_HOURS*WEEKS*(1+MESCLUN_DIM)^K5248</x:f>
        <x:v>3745.578693036833</x:v>
      </x:c>
      <x:c r="N5248" s="267" t="n">
        <x:f>MAX(M5248-FARMER_HOURS,0)/TEMP_HOURS_PER_WORKER</x:f>
        <x:v>2.101096314608912</x:v>
      </x:c>
      <x:c r="O5248" s="268" t="n">
        <x:f>I5248*TOMATO_PRICE+J5248*CARROT_PRICE+K5248*MESCLUN_PRICE</x:f>
        <x:v>170980</x:v>
      </x:c>
      <x:c r="P5248" s="268" t="n">
        <x:f>I5248*TOMATO_FERTILIZER+J5248*CARROT_FERTILIZER+K5248*MESCLUN_FERTILIZER</x:f>
        <x:v>36960</x:v>
      </x:c>
      <x:c r="Q5248" s="268" t="n">
        <x:f>MIN(M5248,FARMER_HOURS)*FARMER_RATE+MAX(M5248-FARMER_HOURS,0)*TEMP_RATE</x:f>
        <x:v>77527.4078652228</x:v>
      </x:c>
      <x:c r="R5248" s="268" t="n">
        <x:f>O5248-P5248-Q5248-FIXED_COST</x:f>
        <x:v>36492.592134777195</x:v>
      </x:c>
      <x:c r="S5248" s="139" t="str">
        <x:f>IF(AND(L5248&lt;=TOTAL_BED_CAP,N5248&lt;=TEMP_WORKER_CAP),"YES","NO")</x:f>
        <x:v>YES</x:v>
      </x:c>
      <x:c r="T5248" s="139" t="n">
        <x:f>IF(S5248="YES",R5248,-1E+99)</x:f>
        <x:v>36492.592134777195</x:v>
      </x:c>
    </x:row>
    <x:row r="5249">
      <x:c r="A5249" s="139"/>
      <x:c r="B5249" s="139"/>
      <x:c r="C5249" s="139"/>
      <x:c r="D5249" s="139"/>
      <x:c r="E5249" s="139"/>
      <x:c r="F5249" s="139"/>
      <x:c r="G5249" s="139"/>
      <x:c r="H5249" s="139"/>
      <x:c r="I5249" s="266" t="n">
        <x:f>INT((ROW()-ROW($I$46))/((CARROT_CAP+1)*(MESCLUN_CAP+1)))</x:f>
        <x:v>7</x:v>
      </x:c>
      <x:c r="J5249" s="266" t="n">
        <x:f>MOD(INT((ROW()-ROW($I$46))/(MESCLUN_CAP+1)),CARROT_CAP+1)</x:f>
        <x:v>20</x:v>
      </x:c>
      <x:c r="K5249" s="266" t="n">
        <x:f>MOD(ROW()-ROW($I$46),MESCLUN_CAP+1)</x:f>
        <x:v>26</x:v>
      </x:c>
      <x:c r="L5249" s="266" t="n">
        <x:f>SUM(I5249:K5249)</x:f>
        <x:v>53</x:v>
      </x:c>
      <x:c r="M5249" s="267" t="n">
        <x:f>I5249*TOMATO_HOURS*WEEKS*(1+TOMATO_DIM)^I5249+J5249*CARROT_HOURS*WEEKS*(1+CARROT_DIM)^J5249+K5249*MESCLUN_HOURS*WEEKS*(1+MESCLUN_DIM)^K5249</x:f>
        <x:v>3826.91869699755</x:v>
      </x:c>
      <x:c r="N5249" s="267" t="n">
        <x:f>MAX(M5249-FARMER_HOURS,0)/TEMP_HOURS_PER_WORKER</x:f>
        <x:v>2.157582428470521</x:v>
      </x:c>
      <x:c r="O5249" s="268" t="n">
        <x:f>I5249*TOMATO_PRICE+J5249*CARROT_PRICE+K5249*MESCLUN_PRICE</x:f>
        <x:v>173680</x:v>
      </x:c>
      <x:c r="P5249" s="268" t="n">
        <x:f>I5249*TOMATO_FERTILIZER+J5249*CARROT_FERTILIZER+K5249*MESCLUN_FERTILIZER</x:f>
        <x:v>37840</x:v>
      </x:c>
      <x:c r="Q5249" s="268" t="n">
        <x:f>MIN(M5249,FARMER_HOURS)*FARMER_RATE+MAX(M5249-FARMER_HOURS,0)*TEMP_RATE</x:f>
        <x:v>78939.56071176301</x:v>
      </x:c>
      <x:c r="R5249" s="268" t="n">
        <x:f>O5249-P5249-Q5249-FIXED_COST</x:f>
        <x:v>36900.43928823699</x:v>
      </x:c>
      <x:c r="S5249" s="139" t="str">
        <x:f>IF(AND(L5249&lt;=TOTAL_BED_CAP,N5249&lt;=TEMP_WORKER_CAP),"YES","NO")</x:f>
        <x:v>YES</x:v>
      </x:c>
      <x:c r="T5249" s="139" t="n">
        <x:f>IF(S5249="YES",R5249,-1E+99)</x:f>
        <x:v>36900.43928823699</x:v>
      </x:c>
    </x:row>
    <x:row r="5250">
      <x:c r="A5250" s="139"/>
      <x:c r="B5250" s="139"/>
      <x:c r="C5250" s="139"/>
      <x:c r="D5250" s="139"/>
      <x:c r="E5250" s="139"/>
      <x:c r="F5250" s="139"/>
      <x:c r="G5250" s="139"/>
      <x:c r="H5250" s="139"/>
      <x:c r="I5250" s="266" t="n">
        <x:f>INT((ROW()-ROW($I$46))/((CARROT_CAP+1)*(MESCLUN_CAP+1)))</x:f>
        <x:v>7</x:v>
      </x:c>
      <x:c r="J5250" s="266" t="n">
        <x:f>MOD(INT((ROW()-ROW($I$46))/(MESCLUN_CAP+1)),CARROT_CAP+1)</x:f>
        <x:v>20</x:v>
      </x:c>
      <x:c r="K5250" s="266" t="n">
        <x:f>MOD(ROW()-ROW($I$46),MESCLUN_CAP+1)</x:f>
        <x:v>27</x:v>
      </x:c>
      <x:c r="L5250" s="266" t="n">
        <x:f>SUM(I5250:K5250)</x:f>
        <x:v>54</x:v>
      </x:c>
      <x:c r="M5250" s="267" t="n">
        <x:f>I5250*TOMATO_HOURS*WEEKS*(1+TOMATO_DIM)^I5250+J5250*CARROT_HOURS*WEEKS*(1+CARROT_DIM)^J5250+K5250*MESCLUN_HOURS*WEEKS*(1+MESCLUN_DIM)^K5250</x:f>
        <x:v>3910.0524015173073</x:v>
      </x:c>
      <x:c r="N5250" s="267" t="n">
        <x:f>MAX(M5250-FARMER_HOURS,0)/TEMP_HOURS_PER_WORKER</x:f>
        <x:v>2.2153141677203525</x:v>
      </x:c>
      <x:c r="O5250" s="268" t="n">
        <x:f>I5250*TOMATO_PRICE+J5250*CARROT_PRICE+K5250*MESCLUN_PRICE</x:f>
        <x:v>176380</x:v>
      </x:c>
      <x:c r="P5250" s="268" t="n">
        <x:f>I5250*TOMATO_FERTILIZER+J5250*CARROT_FERTILIZER+K5250*MESCLUN_FERTILIZER</x:f>
        <x:v>38720</x:v>
      </x:c>
      <x:c r="Q5250" s="268" t="n">
        <x:f>MIN(M5250,FARMER_HOURS)*FARMER_RATE+MAX(M5250-FARMER_HOURS,0)*TEMP_RATE</x:f>
        <x:v>80382.8541930088</x:v>
      </x:c>
      <x:c r="R5250" s="268" t="n">
        <x:f>O5250-P5250-Q5250-FIXED_COST</x:f>
        <x:v>37277.145806991204</x:v>
      </x:c>
      <x:c r="S5250" s="139" t="str">
        <x:f>IF(AND(L5250&lt;=TOTAL_BED_CAP,N5250&lt;=TEMP_WORKER_CAP),"YES","NO")</x:f>
        <x:v>YES</x:v>
      </x:c>
      <x:c r="T5250" s="139" t="n">
        <x:f>IF(S5250="YES",R5250,-1E+99)</x:f>
        <x:v>37277.145806991204</x:v>
      </x:c>
    </x:row>
    <x:row r="5251">
      <x:c r="A5251" s="139"/>
      <x:c r="B5251" s="139"/>
      <x:c r="C5251" s="139"/>
      <x:c r="D5251" s="139"/>
      <x:c r="E5251" s="139"/>
      <x:c r="F5251" s="139"/>
      <x:c r="G5251" s="139"/>
      <x:c r="H5251" s="139"/>
      <x:c r="I5251" s="266" t="n">
        <x:f>INT((ROW()-ROW($I$46))/((CARROT_CAP+1)*(MESCLUN_CAP+1)))</x:f>
        <x:v>7</x:v>
      </x:c>
      <x:c r="J5251" s="266" t="n">
        <x:f>MOD(INT((ROW()-ROW($I$46))/(MESCLUN_CAP+1)),CARROT_CAP+1)</x:f>
        <x:v>20</x:v>
      </x:c>
      <x:c r="K5251" s="266" t="n">
        <x:f>MOD(ROW()-ROW($I$46),MESCLUN_CAP+1)</x:f>
        <x:v>28</x:v>
      </x:c>
      <x:c r="L5251" s="266" t="n">
        <x:f>SUM(I5251:K5251)</x:f>
        <x:v>55</x:v>
      </x:c>
      <x:c r="M5251" s="267" t="n">
        <x:f>I5251*TOMATO_HOURS*WEEKS*(1+TOMATO_DIM)^I5251+J5251*CARROT_HOURS*WEEKS*(1+CARROT_DIM)^J5251+K5251*MESCLUN_HOURS*WEEKS*(1+MESCLUN_DIM)^K5251</x:f>
        <x:v>3995.0119397344606</x:v>
      </x:c>
      <x:c r="N5251" s="267" t="n">
        <x:f>MAX(M5251-FARMER_HOURS,0)/TEMP_HOURS_PER_WORKER</x:f>
        <x:v>2.2743138470378197</x:v>
      </x:c>
      <x:c r="O5251" s="268" t="n">
        <x:f>I5251*TOMATO_PRICE+J5251*CARROT_PRICE+K5251*MESCLUN_PRICE</x:f>
        <x:v>179080</x:v>
      </x:c>
      <x:c r="P5251" s="268" t="n">
        <x:f>I5251*TOMATO_FERTILIZER+J5251*CARROT_FERTILIZER+K5251*MESCLUN_FERTILIZER</x:f>
        <x:v>39600</x:v>
      </x:c>
      <x:c r="Q5251" s="268" t="n">
        <x:f>MIN(M5251,FARMER_HOURS)*FARMER_RATE+MAX(M5251-FARMER_HOURS,0)*TEMP_RATE</x:f>
        <x:v>81857.8461759455</x:v>
      </x:c>
      <x:c r="R5251" s="268" t="n">
        <x:f>O5251-P5251-Q5251-FIXED_COST</x:f>
        <x:v>37622.153824054505</x:v>
      </x:c>
      <x:c r="S5251" s="139" t="str">
        <x:f>IF(AND(L5251&lt;=TOTAL_BED_CAP,N5251&lt;=TEMP_WORKER_CAP),"YES","NO")</x:f>
        <x:v>YES</x:v>
      </x:c>
      <x:c r="T5251" s="139" t="n">
        <x:f>IF(S5251="YES",R5251,-1E+99)</x:f>
        <x:v>37622.153824054505</x:v>
      </x:c>
    </x:row>
    <x:row r="5252">
      <x:c r="A5252" s="139"/>
      <x:c r="B5252" s="139"/>
      <x:c r="C5252" s="139"/>
      <x:c r="D5252" s="139"/>
      <x:c r="E5252" s="139"/>
      <x:c r="F5252" s="139"/>
      <x:c r="G5252" s="139"/>
      <x:c r="H5252" s="139"/>
      <x:c r="I5252" s="266" t="n">
        <x:f>INT((ROW()-ROW($I$46))/((CARROT_CAP+1)*(MESCLUN_CAP+1)))</x:f>
        <x:v>7</x:v>
      </x:c>
      <x:c r="J5252" s="266" t="n">
        <x:f>MOD(INT((ROW()-ROW($I$46))/(MESCLUN_CAP+1)),CARROT_CAP+1)</x:f>
        <x:v>20</x:v>
      </x:c>
      <x:c r="K5252" s="266" t="n">
        <x:f>MOD(ROW()-ROW($I$46),MESCLUN_CAP+1)</x:f>
        <x:v>29</x:v>
      </x:c>
      <x:c r="L5252" s="266" t="n">
        <x:f>SUM(I5252:K5252)</x:f>
        <x:v>56</x:v>
      </x:c>
      <x:c r="M5252" s="267" t="n">
        <x:f>I5252*TOMATO_HOURS*WEEKS*(1+TOMATO_DIM)^I5252+J5252*CARROT_HOURS*WEEKS*(1+CARROT_DIM)^J5252+K5252*MESCLUN_HOURS*WEEKS*(1+MESCLUN_DIM)^K5252</x:f>
        <x:v>4081.829967850114</x:v>
      </x:c>
      <x:c r="N5252" s="267" t="n">
        <x:f>MAX(M5252-FARMER_HOURS,0)/TEMP_HOURS_PER_WORKER</x:f>
        <x:v>2.3346041443403567</x:v>
      </x:c>
      <x:c r="O5252" s="268" t="n">
        <x:f>I5252*TOMATO_PRICE+J5252*CARROT_PRICE+K5252*MESCLUN_PRICE</x:f>
        <x:v>181780</x:v>
      </x:c>
      <x:c r="P5252" s="268" t="n">
        <x:f>I5252*TOMATO_FERTILIZER+J5252*CARROT_FERTILIZER+K5252*MESCLUN_FERTILIZER</x:f>
        <x:v>40480</x:v>
      </x:c>
      <x:c r="Q5252" s="268" t="n">
        <x:f>MIN(M5252,FARMER_HOURS)*FARMER_RATE+MAX(M5252-FARMER_HOURS,0)*TEMP_RATE</x:f>
        <x:v>83365.10360850891</x:v>
      </x:c>
      <x:c r="R5252" s="268" t="n">
        <x:f>O5252-P5252-Q5252-FIXED_COST</x:f>
        <x:v>37934.896391491086</x:v>
      </x:c>
      <x:c r="S5252" s="139" t="str">
        <x:f>IF(AND(L5252&lt;=TOTAL_BED_CAP,N5252&lt;=TEMP_WORKER_CAP),"YES","NO")</x:f>
        <x:v>YES</x:v>
      </x:c>
      <x:c r="T5252" s="139" t="n">
        <x:f>IF(S5252="YES",R5252,-1E+99)</x:f>
        <x:v>37934.896391491086</x:v>
      </x:c>
    </x:row>
    <x:row r="5253">
      <x:c r="A5253" s="139"/>
      <x:c r="B5253" s="139"/>
      <x:c r="C5253" s="139"/>
      <x:c r="D5253" s="139"/>
      <x:c r="E5253" s="139"/>
      <x:c r="F5253" s="139"/>
      <x:c r="G5253" s="139"/>
      <x:c r="H5253" s="139"/>
      <x:c r="I5253" s="266" t="n">
        <x:f>INT((ROW()-ROW($I$46))/((CARROT_CAP+1)*(MESCLUN_CAP+1)))</x:f>
        <x:v>7</x:v>
      </x:c>
      <x:c r="J5253" s="266" t="n">
        <x:f>MOD(INT((ROW()-ROW($I$46))/(MESCLUN_CAP+1)),CARROT_CAP+1)</x:f>
        <x:v>20</x:v>
      </x:c>
      <x:c r="K5253" s="266" t="n">
        <x:f>MOD(ROW()-ROW($I$46),MESCLUN_CAP+1)</x:f>
        <x:v>30</x:v>
      </x:c>
      <x:c r="L5253" s="266" t="n">
        <x:f>SUM(I5253:K5253)</x:f>
        <x:v>57</x:v>
      </x:c>
      <x:c r="M5253" s="267" t="n">
        <x:f>I5253*TOMATO_HOURS*WEEKS*(1+TOMATO_DIM)^I5253+J5253*CARROT_HOURS*WEEKS*(1+CARROT_DIM)^J5253+K5253*MESCLUN_HOURS*WEEKS*(1+MESCLUN_DIM)^K5253</x:f>
        <x:v>4170.539673183884</x:v>
      </x:c>
      <x:c r="N5253" s="267" t="n">
        <x:f>MAX(M5253-FARMER_HOURS,0)/TEMP_HOURS_PER_WORKER</x:f>
        <x:v>2.396208106377697</x:v>
      </x:c>
      <x:c r="O5253" s="268" t="n">
        <x:f>I5253*TOMATO_PRICE+J5253*CARROT_PRICE+K5253*MESCLUN_PRICE</x:f>
        <x:v>184480</x:v>
      </x:c>
      <x:c r="P5253" s="268" t="n">
        <x:f>I5253*TOMATO_FERTILIZER+J5253*CARROT_FERTILIZER+K5253*MESCLUN_FERTILIZER</x:f>
        <x:v>41360</x:v>
      </x:c>
      <x:c r="Q5253" s="268" t="n">
        <x:f>MIN(M5253,FARMER_HOURS)*FARMER_RATE+MAX(M5253-FARMER_HOURS,0)*TEMP_RATE</x:f>
        <x:v>84905.20265944242</x:v>
      </x:c>
      <x:c r="R5253" s="268" t="n">
        <x:f>O5253-P5253-Q5253-FIXED_COST</x:f>
        <x:v>38214.797340557576</x:v>
      </x:c>
      <x:c r="S5253" s="139" t="str">
        <x:f>IF(AND(L5253&lt;=TOTAL_BED_CAP,N5253&lt;=TEMP_WORKER_CAP),"YES","NO")</x:f>
        <x:v>YES</x:v>
      </x:c>
      <x:c r="T5253" s="139" t="n">
        <x:f>IF(S5253="YES",R5253,-1E+99)</x:f>
        <x:v>38214.797340557576</x:v>
      </x:c>
    </x:row>
    <x:row r="5254">
      <x:c r="A5254" s="139"/>
      <x:c r="B5254" s="139"/>
      <x:c r="C5254" s="139"/>
      <x:c r="D5254" s="139"/>
      <x:c r="E5254" s="139"/>
      <x:c r="F5254" s="139"/>
      <x:c r="G5254" s="139"/>
      <x:c r="H5254" s="139"/>
      <x:c r="I5254" s="266" t="n">
        <x:f>INT((ROW()-ROW($I$46))/((CARROT_CAP+1)*(MESCLUN_CAP+1)))</x:f>
        <x:v>8</x:v>
      </x:c>
      <x:c r="J5254" s="266" t="n">
        <x:f>MOD(INT((ROW()-ROW($I$46))/(MESCLUN_CAP+1)),CARROT_CAP+1)</x:f>
        <x:v>0</x:v>
      </x:c>
      <x:c r="K5254" s="266" t="n">
        <x:f>MOD(ROW()-ROW($I$46),MESCLUN_CAP+1)</x:f>
        <x:v>0</x:v>
      </x:c>
      <x:c r="L5254" s="266" t="n">
        <x:f>SUM(I5254:K5254)</x:f>
        <x:v>8</x:v>
      </x:c>
      <x:c r="M5254" s="267" t="n">
        <x:f>I5254*TOMATO_HOURS*WEEKS*(1+TOMATO_DIM)^I5254+J5254*CARROT_HOURS*WEEKS*(1+CARROT_DIM)^J5254+K5254*MESCLUN_HOURS*WEEKS*(1+MESCLUN_DIM)^K5254</x:f>
        <x:v>1543.383943200001</x:v>
      </x:c>
      <x:c r="N5254" s="267" t="n">
        <x:f>MAX(M5254-FARMER_HOURS,0)/TEMP_HOURS_PER_WORKER</x:f>
        <x:v>0.5717944050000008</x:v>
      </x:c>
      <x:c r="O5254" s="268" t="n">
        <x:f>I5254*TOMATO_PRICE+J5254*CARROT_PRICE+K5254*MESCLUN_PRICE</x:f>
        <x:v>70400</x:v>
      </x:c>
      <x:c r="P5254" s="268" t="n">
        <x:f>I5254*TOMATO_FERTILIZER+J5254*CARROT_FERTILIZER+K5254*MESCLUN_FERTILIZER</x:f>
        <x:v>7040</x:v>
      </x:c>
      <x:c r="Q5254" s="268" t="n">
        <x:f>MIN(M5254,FARMER_HOURS)*FARMER_RATE+MAX(M5254-FARMER_HOURS,0)*TEMP_RATE</x:f>
        <x:v>39294.86012500002</x:v>
      </x:c>
      <x:c r="R5254" s="268" t="n">
        <x:f>O5254-P5254-Q5254-FIXED_COST</x:f>
        <x:v>4065.139874999979</x:v>
      </x:c>
      <x:c r="S5254" s="139" t="str">
        <x:f>IF(AND(L5254&lt;=TOTAL_BED_CAP,N5254&lt;=TEMP_WORKER_CAP),"YES","NO")</x:f>
        <x:v>YES</x:v>
      </x:c>
      <x:c r="T5254" s="139" t="n">
        <x:f>IF(S5254="YES",R5254,-1E+99)</x:f>
        <x:v>4065.139874999979</x:v>
      </x:c>
    </x:row>
    <x:row r="5255">
      <x:c r="A5255" s="139"/>
      <x:c r="B5255" s="139"/>
      <x:c r="C5255" s="139"/>
      <x:c r="D5255" s="139"/>
      <x:c r="E5255" s="139"/>
      <x:c r="F5255" s="139"/>
      <x:c r="G5255" s="139"/>
      <x:c r="H5255" s="139"/>
      <x:c r="I5255" s="266" t="n">
        <x:f>INT((ROW()-ROW($I$46))/((CARROT_CAP+1)*(MESCLUN_CAP+1)))</x:f>
        <x:v>8</x:v>
      </x:c>
      <x:c r="J5255" s="266" t="n">
        <x:f>MOD(INT((ROW()-ROW($I$46))/(MESCLUN_CAP+1)),CARROT_CAP+1)</x:f>
        <x:v>0</x:v>
      </x:c>
      <x:c r="K5255" s="266" t="n">
        <x:f>MOD(ROW()-ROW($I$46),MESCLUN_CAP+1)</x:f>
        <x:v>1</x:v>
      </x:c>
      <x:c r="L5255" s="266" t="n">
        <x:f>SUM(I5255:K5255)</x:f>
        <x:v>9</x:v>
      </x:c>
      <x:c r="M5255" s="267" t="n">
        <x:f>I5255*TOMATO_HOURS*WEEKS*(1+TOMATO_DIM)^I5255+J5255*CARROT_HOURS*WEEKS*(1+CARROT_DIM)^J5255+K5255*MESCLUN_HOURS*WEEKS*(1+MESCLUN_DIM)^K5255</x:f>
        <x:v>1588.946443200001</x:v>
      </x:c>
      <x:c r="N5255" s="267" t="n">
        <x:f>MAX(M5255-FARMER_HOURS,0)/TEMP_HOURS_PER_WORKER</x:f>
        <x:v>0.6034350300000008</x:v>
      </x:c>
      <x:c r="O5255" s="268" t="n">
        <x:f>I5255*TOMATO_PRICE+J5255*CARROT_PRICE+K5255*MESCLUN_PRICE</x:f>
        <x:v>73100</x:v>
      </x:c>
      <x:c r="P5255" s="268" t="n">
        <x:f>I5255*TOMATO_FERTILIZER+J5255*CARROT_FERTILIZER+K5255*MESCLUN_FERTILIZER</x:f>
        <x:v>7920</x:v>
      </x:c>
      <x:c r="Q5255" s="268" t="n">
        <x:f>MIN(M5255,FARMER_HOURS)*FARMER_RATE+MAX(M5255-FARMER_HOURS,0)*TEMP_RATE</x:f>
        <x:v>40085.87575000002</x:v>
      </x:c>
      <x:c r="R5255" s="268" t="n">
        <x:f>O5255-P5255-Q5255-FIXED_COST</x:f>
        <x:v>5094.124249999979</x:v>
      </x:c>
      <x:c r="S5255" s="139" t="str">
        <x:f>IF(AND(L5255&lt;=TOTAL_BED_CAP,N5255&lt;=TEMP_WORKER_CAP),"YES","NO")</x:f>
        <x:v>YES</x:v>
      </x:c>
      <x:c r="T5255" s="139" t="n">
        <x:f>IF(S5255="YES",R5255,-1E+99)</x:f>
        <x:v>5094.124249999979</x:v>
      </x:c>
    </x:row>
    <x:row r="5256">
      <x:c r="A5256" s="139"/>
      <x:c r="B5256" s="139"/>
      <x:c r="C5256" s="139"/>
      <x:c r="D5256" s="139"/>
      <x:c r="E5256" s="139"/>
      <x:c r="F5256" s="139"/>
      <x:c r="G5256" s="139"/>
      <x:c r="H5256" s="139"/>
      <x:c r="I5256" s="266" t="n">
        <x:f>INT((ROW()-ROW($I$46))/((CARROT_CAP+1)*(MESCLUN_CAP+1)))</x:f>
        <x:v>8</x:v>
      </x:c>
      <x:c r="J5256" s="266" t="n">
        <x:f>MOD(INT((ROW()-ROW($I$46))/(MESCLUN_CAP+1)),CARROT_CAP+1)</x:f>
        <x:v>0</x:v>
      </x:c>
      <x:c r="K5256" s="266" t="n">
        <x:f>MOD(ROW()-ROW($I$46),MESCLUN_CAP+1)</x:f>
        <x:v>2</x:v>
      </x:c>
      <x:c r="L5256" s="266" t="n">
        <x:f>SUM(I5256:K5256)</x:f>
        <x:v>10</x:v>
      </x:c>
      <x:c r="M5256" s="267" t="n">
        <x:f>I5256*TOMATO_HOURS*WEEKS*(1+TOMATO_DIM)^I5256+J5256*CARROT_HOURS*WEEKS*(1+CARROT_DIM)^J5256+K5256*MESCLUN_HOURS*WEEKS*(1+MESCLUN_DIM)^K5256</x:f>
        <x:v>1635.648005700001</x:v>
      </x:c>
      <x:c r="N5256" s="267" t="n">
        <x:f>MAX(M5256-FARMER_HOURS,0)/TEMP_HOURS_PER_WORKER</x:f>
        <x:v>0.6358666706250007</x:v>
      </x:c>
      <x:c r="O5256" s="268" t="n">
        <x:f>I5256*TOMATO_PRICE+J5256*CARROT_PRICE+K5256*MESCLUN_PRICE</x:f>
        <x:v>75800</x:v>
      </x:c>
      <x:c r="P5256" s="268" t="n">
        <x:f>I5256*TOMATO_FERTILIZER+J5256*CARROT_FERTILIZER+K5256*MESCLUN_FERTILIZER</x:f>
        <x:v>8800</x:v>
      </x:c>
      <x:c r="Q5256" s="268" t="n">
        <x:f>MIN(M5256,FARMER_HOURS)*FARMER_RATE+MAX(M5256-FARMER_HOURS,0)*TEMP_RATE</x:f>
        <x:v>40896.66676562502</x:v>
      </x:c>
      <x:c r="R5256" s="268" t="n">
        <x:f>O5256-P5256-Q5256-FIXED_COST</x:f>
        <x:v>6103.333234374979</x:v>
      </x:c>
      <x:c r="S5256" s="139" t="str">
        <x:f>IF(AND(L5256&lt;=TOTAL_BED_CAP,N5256&lt;=TEMP_WORKER_CAP),"YES","NO")</x:f>
        <x:v>YES</x:v>
      </x:c>
      <x:c r="T5256" s="139" t="n">
        <x:f>IF(S5256="YES",R5256,-1E+99)</x:f>
        <x:v>6103.333234374979</x:v>
      </x:c>
    </x:row>
    <x:row r="5257">
      <x:c r="A5257" s="139"/>
      <x:c r="B5257" s="139"/>
      <x:c r="C5257" s="139"/>
      <x:c r="D5257" s="139"/>
      <x:c r="E5257" s="139"/>
      <x:c r="F5257" s="139"/>
      <x:c r="G5257" s="139"/>
      <x:c r="H5257" s="139"/>
      <x:c r="I5257" s="266" t="n">
        <x:f>INT((ROW()-ROW($I$46))/((CARROT_CAP+1)*(MESCLUN_CAP+1)))</x:f>
        <x:v>8</x:v>
      </x:c>
      <x:c r="J5257" s="266" t="n">
        <x:f>MOD(INT((ROW()-ROW($I$46))/(MESCLUN_CAP+1)),CARROT_CAP+1)</x:f>
        <x:v>0</x:v>
      </x:c>
      <x:c r="K5257" s="266" t="n">
        <x:f>MOD(ROW()-ROW($I$46),MESCLUN_CAP+1)</x:f>
        <x:v>3</x:v>
      </x:c>
      <x:c r="L5257" s="266" t="n">
        <x:f>SUM(I5257:K5257)</x:f>
        <x:v>11</x:v>
      </x:c>
      <x:c r="M5257" s="267" t="n">
        <x:f>I5257*TOMATO_HOURS*WEEKS*(1+TOMATO_DIM)^I5257+J5257*CARROT_HOURS*WEEKS*(1+CARROT_DIM)^J5257+K5257*MESCLUN_HOURS*WEEKS*(1+MESCLUN_DIM)^K5257</x:f>
        <x:v>1683.5099881218762</x:v>
      </x:c>
      <x:c r="N5257" s="267" t="n">
        <x:f>MAX(M5257-FARMER_HOURS,0)/TEMP_HOURS_PER_WORKER</x:f>
        <x:v>0.6691041584179696</x:v>
      </x:c>
      <x:c r="O5257" s="268" t="n">
        <x:f>I5257*TOMATO_PRICE+J5257*CARROT_PRICE+K5257*MESCLUN_PRICE</x:f>
        <x:v>78500</x:v>
      </x:c>
      <x:c r="P5257" s="268" t="n">
        <x:f>I5257*TOMATO_FERTILIZER+J5257*CARROT_FERTILIZER+K5257*MESCLUN_FERTILIZER</x:f>
        <x:v>9680</x:v>
      </x:c>
      <x:c r="Q5257" s="268" t="n">
        <x:f>MIN(M5257,FARMER_HOURS)*FARMER_RATE+MAX(M5257-FARMER_HOURS,0)*TEMP_RATE</x:f>
        <x:v>41727.60396044924</x:v>
      </x:c>
      <x:c r="R5257" s="268" t="n">
        <x:f>O5257-P5257-Q5257-FIXED_COST</x:f>
        <x:v>7092.39603955076</x:v>
      </x:c>
      <x:c r="S5257" s="139" t="str">
        <x:f>IF(AND(L5257&lt;=TOTAL_BED_CAP,N5257&lt;=TEMP_WORKER_CAP),"YES","NO")</x:f>
        <x:v>YES</x:v>
      </x:c>
      <x:c r="T5257" s="139" t="n">
        <x:f>IF(S5257="YES",R5257,-1E+99)</x:f>
        <x:v>7092.39603955076</x:v>
      </x:c>
    </x:row>
    <x:row r="5258">
      <x:c r="A5258" s="139"/>
      <x:c r="B5258" s="139"/>
      <x:c r="C5258" s="139"/>
      <x:c r="D5258" s="139"/>
      <x:c r="E5258" s="139"/>
      <x:c r="F5258" s="139"/>
      <x:c r="G5258" s="139"/>
      <x:c r="H5258" s="139"/>
      <x:c r="I5258" s="266" t="n">
        <x:f>INT((ROW()-ROW($I$46))/((CARROT_CAP+1)*(MESCLUN_CAP+1)))</x:f>
        <x:v>8</x:v>
      </x:c>
      <x:c r="J5258" s="266" t="n">
        <x:f>MOD(INT((ROW()-ROW($I$46))/(MESCLUN_CAP+1)),CARROT_CAP+1)</x:f>
        <x:v>0</x:v>
      </x:c>
      <x:c r="K5258" s="266" t="n">
        <x:f>MOD(ROW()-ROW($I$46),MESCLUN_CAP+1)</x:f>
        <x:v>4</x:v>
      </x:c>
      <x:c r="L5258" s="266" t="n">
        <x:f>SUM(I5258:K5258)</x:f>
        <x:v>12</x:v>
      </x:c>
      <x:c r="M5258" s="267" t="n">
        <x:f>I5258*TOMATO_HOURS*WEEKS*(1+TOMATO_DIM)^I5258+J5258*CARROT_HOURS*WEEKS*(1+CARROT_DIM)^J5258+K5258*MESCLUN_HOURS*WEEKS*(1+MESCLUN_DIM)^K5258</x:f>
        <x:v>1732.5541038445324</x:v>
      </x:c>
      <x:c r="N5258" s="267" t="n">
        <x:f>MAX(M5258-FARMER_HOURS,0)/TEMP_HOURS_PER_WORKER</x:f>
        <x:v>0.7031625721142586</x:v>
      </x:c>
      <x:c r="O5258" s="268" t="n">
        <x:f>I5258*TOMATO_PRICE+J5258*CARROT_PRICE+K5258*MESCLUN_PRICE</x:f>
        <x:v>81200</x:v>
      </x:c>
      <x:c r="P5258" s="268" t="n">
        <x:f>I5258*TOMATO_FERTILIZER+J5258*CARROT_FERTILIZER+K5258*MESCLUN_FERTILIZER</x:f>
        <x:v>10560</x:v>
      </x:c>
      <x:c r="Q5258" s="268" t="n">
        <x:f>MIN(M5258,FARMER_HOURS)*FARMER_RATE+MAX(M5258-FARMER_HOURS,0)*TEMP_RATE</x:f>
        <x:v>42579.06430285647</x:v>
      </x:c>
      <x:c r="R5258" s="268" t="n">
        <x:f>O5258-P5258-Q5258-FIXED_COST</x:f>
        <x:v>8060.935697143534</x:v>
      </x:c>
      <x:c r="S5258" s="139" t="str">
        <x:f>IF(AND(L5258&lt;=TOTAL_BED_CAP,N5258&lt;=TEMP_WORKER_CAP),"YES","NO")</x:f>
        <x:v>YES</x:v>
      </x:c>
      <x:c r="T5258" s="139" t="n">
        <x:f>IF(S5258="YES",R5258,-1E+99)</x:f>
        <x:v>8060.935697143534</x:v>
      </x:c>
    </x:row>
    <x:row r="5259">
      <x:c r="A5259" s="139"/>
      <x:c r="B5259" s="139"/>
      <x:c r="C5259" s="139"/>
      <x:c r="D5259" s="139"/>
      <x:c r="E5259" s="139"/>
      <x:c r="F5259" s="139"/>
      <x:c r="G5259" s="139"/>
      <x:c r="H5259" s="139"/>
      <x:c r="I5259" s="266" t="n">
        <x:f>INT((ROW()-ROW($I$46))/((CARROT_CAP+1)*(MESCLUN_CAP+1)))</x:f>
        <x:v>8</x:v>
      </x:c>
      <x:c r="J5259" s="266" t="n">
        <x:f>MOD(INT((ROW()-ROW($I$46))/(MESCLUN_CAP+1)),CARROT_CAP+1)</x:f>
        <x:v>0</x:v>
      </x:c>
      <x:c r="K5259" s="266" t="n">
        <x:f>MOD(ROW()-ROW($I$46),MESCLUN_CAP+1)</x:f>
        <x:v>5</x:v>
      </x:c>
      <x:c r="L5259" s="266" t="n">
        <x:f>SUM(I5259:K5259)</x:f>
        <x:v>13</x:v>
      </x:c>
      <x:c r="M5259" s="267" t="n">
        <x:f>I5259*TOMATO_HOURS*WEEKS*(1+TOMATO_DIM)^I5259+J5259*CARROT_HOURS*WEEKS*(1+CARROT_DIM)^J5259+K5259*MESCLUN_HOURS*WEEKS*(1+MESCLUN_DIM)^K5259</x:f>
        <x:v>1782.802427765736</x:v>
      </x:c>
      <x:c r="N5259" s="267" t="n">
        <x:f>MAX(M5259-FARMER_HOURS,0)/TEMP_HOURS_PER_WORKER</x:f>
        <x:v>0.7380572415039833</x:v>
      </x:c>
      <x:c r="O5259" s="268" t="n">
        <x:f>I5259*TOMATO_PRICE+J5259*CARROT_PRICE+K5259*MESCLUN_PRICE</x:f>
        <x:v>83900</x:v>
      </x:c>
      <x:c r="P5259" s="268" t="n">
        <x:f>I5259*TOMATO_FERTILIZER+J5259*CARROT_FERTILIZER+K5259*MESCLUN_FERTILIZER</x:f>
        <x:v>11440</x:v>
      </x:c>
      <x:c r="Q5259" s="268" t="n">
        <x:f>MIN(M5259,FARMER_HOURS)*FARMER_RATE+MAX(M5259-FARMER_HOURS,0)*TEMP_RATE</x:f>
        <x:v>43451.431037599585</x:v>
      </x:c>
      <x:c r="R5259" s="268" t="n">
        <x:f>O5259-P5259-Q5259-FIXED_COST</x:f>
        <x:v>9008.568962400415</x:v>
      </x:c>
      <x:c r="S5259" s="139" t="str">
        <x:f>IF(AND(L5259&lt;=TOTAL_BED_CAP,N5259&lt;=TEMP_WORKER_CAP),"YES","NO")</x:f>
        <x:v>YES</x:v>
      </x:c>
      <x:c r="T5259" s="139" t="n">
        <x:f>IF(S5259="YES",R5259,-1E+99)</x:f>
        <x:v>9008.568962400415</x:v>
      </x:c>
    </x:row>
    <x:row r="5260">
      <x:c r="A5260" s="139"/>
      <x:c r="B5260" s="139"/>
      <x:c r="C5260" s="139"/>
      <x:c r="D5260" s="139"/>
      <x:c r="E5260" s="139"/>
      <x:c r="F5260" s="139"/>
      <x:c r="G5260" s="139"/>
      <x:c r="H5260" s="139"/>
      <x:c r="I5260" s="266" t="n">
        <x:f>INT((ROW()-ROW($I$46))/((CARROT_CAP+1)*(MESCLUN_CAP+1)))</x:f>
        <x:v>8</x:v>
      </x:c>
      <x:c r="J5260" s="266" t="n">
        <x:f>MOD(INT((ROW()-ROW($I$46))/(MESCLUN_CAP+1)),CARROT_CAP+1)</x:f>
        <x:v>0</x:v>
      </x:c>
      <x:c r="K5260" s="266" t="n">
        <x:f>MOD(ROW()-ROW($I$46),MESCLUN_CAP+1)</x:f>
        <x:v>6</x:v>
      </x:c>
      <x:c r="L5260" s="266" t="n">
        <x:f>SUM(I5260:K5260)</x:f>
        <x:v>14</x:v>
      </x:c>
      <x:c r="M5260" s="267" t="n">
        <x:f>I5260*TOMATO_HOURS*WEEKS*(1+TOMATO_DIM)^I5260+J5260*CARROT_HOURS*WEEKS*(1+CARROT_DIM)^J5260+K5260*MESCLUN_HOURS*WEEKS*(1+MESCLUN_DIM)^K5260</x:f>
        <x:v>1834.2774019473688</x:v>
      </x:c>
      <x:c r="N5260" s="267" t="n">
        <x:f>MAX(M5260-FARMER_HOURS,0)/TEMP_HOURS_PER_WORKER</x:f>
        <x:v>0.7738037513523395</x:v>
      </x:c>
      <x:c r="O5260" s="268" t="n">
        <x:f>I5260*TOMATO_PRICE+J5260*CARROT_PRICE+K5260*MESCLUN_PRICE</x:f>
        <x:v>86600</x:v>
      </x:c>
      <x:c r="P5260" s="268" t="n">
        <x:f>I5260*TOMATO_FERTILIZER+J5260*CARROT_FERTILIZER+K5260*MESCLUN_FERTILIZER</x:f>
        <x:v>12320</x:v>
      </x:c>
      <x:c r="Q5260" s="268" t="n">
        <x:f>MIN(M5260,FARMER_HOURS)*FARMER_RATE+MAX(M5260-FARMER_HOURS,0)*TEMP_RATE</x:f>
        <x:v>44345.09378380849</x:v>
      </x:c>
      <x:c r="R5260" s="268" t="n">
        <x:f>O5260-P5260-Q5260-FIXED_COST</x:f>
        <x:v>9934.906216191514</x:v>
      </x:c>
      <x:c r="S5260" s="139" t="str">
        <x:f>IF(AND(L5260&lt;=TOTAL_BED_CAP,N5260&lt;=TEMP_WORKER_CAP),"YES","NO")</x:f>
        <x:v>YES</x:v>
      </x:c>
      <x:c r="T5260" s="139" t="n">
        <x:f>IF(S5260="YES",R5260,-1E+99)</x:f>
        <x:v>9934.906216191514</x:v>
      </x:c>
    </x:row>
    <x:row r="5261">
      <x:c r="A5261" s="139"/>
      <x:c r="B5261" s="139"/>
      <x:c r="C5261" s="139"/>
      <x:c r="D5261" s="139"/>
      <x:c r="E5261" s="139"/>
      <x:c r="F5261" s="139"/>
      <x:c r="G5261" s="139"/>
      <x:c r="H5261" s="139"/>
      <x:c r="I5261" s="266" t="n">
        <x:f>INT((ROW()-ROW($I$46))/((CARROT_CAP+1)*(MESCLUN_CAP+1)))</x:f>
        <x:v>8</x:v>
      </x:c>
      <x:c r="J5261" s="266" t="n">
        <x:f>MOD(INT((ROW()-ROW($I$46))/(MESCLUN_CAP+1)),CARROT_CAP+1)</x:f>
        <x:v>0</x:v>
      </x:c>
      <x:c r="K5261" s="266" t="n">
        <x:f>MOD(ROW()-ROW($I$46),MESCLUN_CAP+1)</x:f>
        <x:v>7</x:v>
      </x:c>
      <x:c r="L5261" s="266" t="n">
        <x:f>SUM(I5261:K5261)</x:f>
        <x:v>15</x:v>
      </x:c>
      <x:c r="M5261" s="267" t="n">
        <x:f>I5261*TOMATO_HOURS*WEEKS*(1+TOMATO_DIM)^I5261+J5261*CARROT_HOURS*WEEKS*(1+CARROT_DIM)^J5261+K5261*MESCLUN_HOURS*WEEKS*(1+MESCLUN_DIM)^K5261</x:f>
        <x:v>1887.0018413453292</x:v>
      </x:c>
      <x:c r="N5261" s="267" t="n">
        <x:f>MAX(M5261-FARMER_HOURS,0)/TEMP_HOURS_PER_WORKER</x:f>
        <x:v>0.8104179453787008</x:v>
      </x:c>
      <x:c r="O5261" s="268" t="n">
        <x:f>I5261*TOMATO_PRICE+J5261*CARROT_PRICE+K5261*MESCLUN_PRICE</x:f>
        <x:v>89300</x:v>
      </x:c>
      <x:c r="P5261" s="268" t="n">
        <x:f>I5261*TOMATO_FERTILIZER+J5261*CARROT_FERTILIZER+K5261*MESCLUN_FERTILIZER</x:f>
        <x:v>13200</x:v>
      </x:c>
      <x:c r="Q5261" s="268" t="n">
        <x:f>MIN(M5261,FARMER_HOURS)*FARMER_RATE+MAX(M5261-FARMER_HOURS,0)*TEMP_RATE</x:f>
        <x:v>45260.448634467524</x:v>
      </x:c>
      <x:c r="R5261" s="268" t="n">
        <x:f>O5261-P5261-Q5261-FIXED_COST</x:f>
        <x:v>10839.551365532476</x:v>
      </x:c>
      <x:c r="S5261" s="139" t="str">
        <x:f>IF(AND(L5261&lt;=TOTAL_BED_CAP,N5261&lt;=TEMP_WORKER_CAP),"YES","NO")</x:f>
        <x:v>YES</x:v>
      </x:c>
      <x:c r="T5261" s="139" t="n">
        <x:f>IF(S5261="YES",R5261,-1E+99)</x:f>
        <x:v>10839.551365532476</x:v>
      </x:c>
    </x:row>
    <x:row r="5262">
      <x:c r="A5262" s="139"/>
      <x:c r="B5262" s="139"/>
      <x:c r="C5262" s="139"/>
      <x:c r="D5262" s="139"/>
      <x:c r="E5262" s="139"/>
      <x:c r="F5262" s="139"/>
      <x:c r="G5262" s="139"/>
      <x:c r="H5262" s="139"/>
      <x:c r="I5262" s="266" t="n">
        <x:f>INT((ROW()-ROW($I$46))/((CARROT_CAP+1)*(MESCLUN_CAP+1)))</x:f>
        <x:v>8</x:v>
      </x:c>
      <x:c r="J5262" s="266" t="n">
        <x:f>MOD(INT((ROW()-ROW($I$46))/(MESCLUN_CAP+1)),CARROT_CAP+1)</x:f>
        <x:v>0</x:v>
      </x:c>
      <x:c r="K5262" s="266" t="n">
        <x:f>MOD(ROW()-ROW($I$46),MESCLUN_CAP+1)</x:f>
        <x:v>8</x:v>
      </x:c>
      <x:c r="L5262" s="266" t="n">
        <x:f>SUM(I5262:K5262)</x:f>
        <x:v>16</x:v>
      </x:c>
      <x:c r="M5262" s="267" t="n">
        <x:f>I5262*TOMATO_HOURS*WEEKS*(1+TOMATO_DIM)^I5262+J5262*CARROT_HOURS*WEEKS*(1+CARROT_DIM)^J5262+K5262*MESCLUN_HOURS*WEEKS*(1+MESCLUN_DIM)^K5262</x:f>
        <x:v>1940.9989396253095</x:v>
      </x:c>
      <x:c r="N5262" s="267" t="n">
        <x:f>MAX(M5262-FARMER_HOURS,0)/TEMP_HOURS_PER_WORKER</x:f>
        <x:v>0.8479159302953538</x:v>
      </x:c>
      <x:c r="O5262" s="268" t="n">
        <x:f>I5262*TOMATO_PRICE+J5262*CARROT_PRICE+K5262*MESCLUN_PRICE</x:f>
        <x:v>92000</x:v>
      </x:c>
      <x:c r="P5262" s="268" t="n">
        <x:f>I5262*TOMATO_FERTILIZER+J5262*CARROT_FERTILIZER+K5262*MESCLUN_FERTILIZER</x:f>
        <x:v>14080</x:v>
      </x:c>
      <x:c r="Q5262" s="268" t="n">
        <x:f>MIN(M5262,FARMER_HOURS)*FARMER_RATE+MAX(M5262-FARMER_HOURS,0)*TEMP_RATE</x:f>
        <x:v>46197.898257383844</x:v>
      </x:c>
      <x:c r="R5262" s="268" t="n">
        <x:f>O5262-P5262-Q5262-FIXED_COST</x:f>
        <x:v>11722.101742616156</x:v>
      </x:c>
      <x:c r="S5262" s="139" t="str">
        <x:f>IF(AND(L5262&lt;=TOTAL_BED_CAP,N5262&lt;=TEMP_WORKER_CAP),"YES","NO")</x:f>
        <x:v>YES</x:v>
      </x:c>
      <x:c r="T5262" s="139" t="n">
        <x:f>IF(S5262="YES",R5262,-1E+99)</x:f>
        <x:v>11722.101742616156</x:v>
      </x:c>
    </x:row>
    <x:row r="5263">
      <x:c r="A5263" s="139"/>
      <x:c r="B5263" s="139"/>
      <x:c r="C5263" s="139"/>
      <x:c r="D5263" s="139"/>
      <x:c r="E5263" s="139"/>
      <x:c r="F5263" s="139"/>
      <x:c r="G5263" s="139"/>
      <x:c r="H5263" s="139"/>
      <x:c r="I5263" s="266" t="n">
        <x:f>INT((ROW()-ROW($I$46))/((CARROT_CAP+1)*(MESCLUN_CAP+1)))</x:f>
        <x:v>8</x:v>
      </x:c>
      <x:c r="J5263" s="266" t="n">
        <x:f>MOD(INT((ROW()-ROW($I$46))/(MESCLUN_CAP+1)),CARROT_CAP+1)</x:f>
        <x:v>0</x:v>
      </x:c>
      <x:c r="K5263" s="266" t="n">
        <x:f>MOD(ROW()-ROW($I$46),MESCLUN_CAP+1)</x:f>
        <x:v>9</x:v>
      </x:c>
      <x:c r="L5263" s="266" t="n">
        <x:f>SUM(I5263:K5263)</x:f>
        <x:v>17</x:v>
      </x:c>
      <x:c r="M5263" s="267" t="n">
        <x:f>I5263*TOMATO_HOURS*WEEKS*(1+TOMATO_DIM)^I5263+J5263*CARROT_HOURS*WEEKS*(1+CARROT_DIM)^J5263+K5263*MESCLUN_HOURS*WEEKS*(1+MESCLUN_DIM)^K5263</x:f>
        <x:v>1996.292275065704</x:v>
      </x:c>
      <x:c r="N5263" s="267" t="n">
        <x:f>MAX(M5263-FARMER_HOURS,0)/TEMP_HOURS_PER_WORKER</x:f>
        <x:v>0.8863140799067388</x:v>
      </x:c>
      <x:c r="O5263" s="268" t="n">
        <x:f>I5263*TOMATO_PRICE+J5263*CARROT_PRICE+K5263*MESCLUN_PRICE</x:f>
        <x:v>94700</x:v>
      </x:c>
      <x:c r="P5263" s="268" t="n">
        <x:f>I5263*TOMATO_FERTILIZER+J5263*CARROT_FERTILIZER+K5263*MESCLUN_FERTILIZER</x:f>
        <x:v>14960</x:v>
      </x:c>
      <x:c r="Q5263" s="268" t="n">
        <x:f>MIN(M5263,FARMER_HOURS)*FARMER_RATE+MAX(M5263-FARMER_HOURS,0)*TEMP_RATE</x:f>
        <x:v>47157.85199766847</x:v>
      </x:c>
      <x:c r="R5263" s="268" t="n">
        <x:f>O5263-P5263-Q5263-FIXED_COST</x:f>
        <x:v>12582.14800233153</x:v>
      </x:c>
      <x:c r="S5263" s="139" t="str">
        <x:f>IF(AND(L5263&lt;=TOTAL_BED_CAP,N5263&lt;=TEMP_WORKER_CAP),"YES","NO")</x:f>
        <x:v>YES</x:v>
      </x:c>
      <x:c r="T5263" s="139" t="n">
        <x:f>IF(S5263="YES",R5263,-1E+99)</x:f>
        <x:v>12582.14800233153</x:v>
      </x:c>
    </x:row>
    <x:row r="5264">
      <x:c r="A5264" s="139"/>
      <x:c r="B5264" s="139"/>
      <x:c r="C5264" s="139"/>
      <x:c r="D5264" s="139"/>
      <x:c r="E5264" s="139"/>
      <x:c r="F5264" s="139"/>
      <x:c r="G5264" s="139"/>
      <x:c r="H5264" s="139"/>
      <x:c r="I5264" s="266" t="n">
        <x:f>INT((ROW()-ROW($I$46))/((CARROT_CAP+1)*(MESCLUN_CAP+1)))</x:f>
        <x:v>8</x:v>
      </x:c>
      <x:c r="J5264" s="266" t="n">
        <x:f>MOD(INT((ROW()-ROW($I$46))/(MESCLUN_CAP+1)),CARROT_CAP+1)</x:f>
        <x:v>0</x:v>
      </x:c>
      <x:c r="K5264" s="266" t="n">
        <x:f>MOD(ROW()-ROW($I$46),MESCLUN_CAP+1)</x:f>
        <x:v>10</x:v>
      </x:c>
      <x:c r="L5264" s="266" t="n">
        <x:f>SUM(I5264:K5264)</x:f>
        <x:v>18</x:v>
      </x:c>
      <x:c r="M5264" s="267" t="n">
        <x:f>I5264*TOMATO_HOURS*WEEKS*(1+TOMATO_DIM)^I5264+J5264*CARROT_HOURS*WEEKS*(1+CARROT_DIM)^J5264+K5264*MESCLUN_HOURS*WEEKS*(1+MESCLUN_DIM)^K5264</x:f>
        <x:v>2052.905816548917</x:v>
      </x:c>
      <x:c r="N5264" s="267" t="n">
        <x:f>MAX(M5264-FARMER_HOURS,0)/TEMP_HOURS_PER_WORKER</x:f>
        <x:v>0.9256290392700811</x:v>
      </x:c>
      <x:c r="O5264" s="268" t="n">
        <x:f>I5264*TOMATO_PRICE+J5264*CARROT_PRICE+K5264*MESCLUN_PRICE</x:f>
        <x:v>97400</x:v>
      </x:c>
      <x:c r="P5264" s="268" t="n">
        <x:f>I5264*TOMATO_FERTILIZER+J5264*CARROT_FERTILIZER+K5264*MESCLUN_FERTILIZER</x:f>
        <x:v>15840</x:v>
      </x:c>
      <x:c r="Q5264" s="268" t="n">
        <x:f>MIN(M5264,FARMER_HOURS)*FARMER_RATE+MAX(M5264-FARMER_HOURS,0)*TEMP_RATE</x:f>
        <x:v>48140.725981752024</x:v>
      </x:c>
      <x:c r="R5264" s="268" t="n">
        <x:f>O5264-P5264-Q5264-FIXED_COST</x:f>
        <x:v>13419.274018247976</x:v>
      </x:c>
      <x:c r="S5264" s="139" t="str">
        <x:f>IF(AND(L5264&lt;=TOTAL_BED_CAP,N5264&lt;=TEMP_WORKER_CAP),"YES","NO")</x:f>
        <x:v>YES</x:v>
      </x:c>
      <x:c r="T5264" s="139" t="n">
        <x:f>IF(S5264="YES",R5264,-1E+99)</x:f>
        <x:v>13419.274018247976</x:v>
      </x:c>
    </x:row>
    <x:row r="5265">
      <x:c r="A5265" s="139"/>
      <x:c r="B5265" s="139"/>
      <x:c r="C5265" s="139"/>
      <x:c r="D5265" s="139"/>
      <x:c r="E5265" s="139"/>
      <x:c r="F5265" s="139"/>
      <x:c r="G5265" s="139"/>
      <x:c r="H5265" s="139"/>
      <x:c r="I5265" s="266" t="n">
        <x:f>INT((ROW()-ROW($I$46))/((CARROT_CAP+1)*(MESCLUN_CAP+1)))</x:f>
        <x:v>8</x:v>
      </x:c>
      <x:c r="J5265" s="266" t="n">
        <x:f>MOD(INT((ROW()-ROW($I$46))/(MESCLUN_CAP+1)),CARROT_CAP+1)</x:f>
        <x:v>0</x:v>
      </x:c>
      <x:c r="K5265" s="266" t="n">
        <x:f>MOD(ROW()-ROW($I$46),MESCLUN_CAP+1)</x:f>
        <x:v>11</x:v>
      </x:c>
      <x:c r="L5265" s="266" t="n">
        <x:f>SUM(I5265:K5265)</x:f>
        <x:v>19</x:v>
      </x:c>
      <x:c r="M5265" s="267" t="n">
        <x:f>I5265*TOMATO_HOURS*WEEKS*(1+TOMATO_DIM)^I5265+J5265*CARROT_HOURS*WEEKS*(1+CARROT_DIM)^J5265+K5265*MESCLUN_HOURS*WEEKS*(1+MESCLUN_DIM)^K5265</x:f>
        <x:v>2110.8639296423557</x:v>
      </x:c>
      <x:c r="N5265" s="267" t="n">
        <x:f>MAX(M5265-FARMER_HOURS,0)/TEMP_HOURS_PER_WORKER</x:f>
        <x:v>0.9658777289183026</x:v>
      </x:c>
      <x:c r="O5265" s="268" t="n">
        <x:f>I5265*TOMATO_PRICE+J5265*CARROT_PRICE+K5265*MESCLUN_PRICE</x:f>
        <x:v>100100</x:v>
      </x:c>
      <x:c r="P5265" s="268" t="n">
        <x:f>I5265*TOMATO_FERTILIZER+J5265*CARROT_FERTILIZER+K5265*MESCLUN_FERTILIZER</x:f>
        <x:v>16720</x:v>
      </x:c>
      <x:c r="Q5265" s="268" t="n">
        <x:f>MIN(M5265,FARMER_HOURS)*FARMER_RATE+MAX(M5265-FARMER_HOURS,0)*TEMP_RATE</x:f>
        <x:v>49146.94322295756</x:v>
      </x:c>
      <x:c r="R5265" s="268" t="n">
        <x:f>O5265-P5265-Q5265-FIXED_COST</x:f>
        <x:v>14233.056777042439</x:v>
      </x:c>
      <x:c r="S5265" s="139" t="str">
        <x:f>IF(AND(L5265&lt;=TOTAL_BED_CAP,N5265&lt;=TEMP_WORKER_CAP),"YES","NO")</x:f>
        <x:v>YES</x:v>
      </x:c>
      <x:c r="T5265" s="139" t="n">
        <x:f>IF(S5265="YES",R5265,-1E+99)</x:f>
        <x:v>14233.056777042439</x:v>
      </x:c>
    </x:row>
    <x:row r="5266">
      <x:c r="A5266" s="139"/>
      <x:c r="B5266" s="139"/>
      <x:c r="C5266" s="139"/>
      <x:c r="D5266" s="139"/>
      <x:c r="E5266" s="139"/>
      <x:c r="F5266" s="139"/>
      <x:c r="G5266" s="139"/>
      <x:c r="H5266" s="139"/>
      <x:c r="I5266" s="266" t="n">
        <x:f>INT((ROW()-ROW($I$46))/((CARROT_CAP+1)*(MESCLUN_CAP+1)))</x:f>
        <x:v>8</x:v>
      </x:c>
      <x:c r="J5266" s="266" t="n">
        <x:f>MOD(INT((ROW()-ROW($I$46))/(MESCLUN_CAP+1)),CARROT_CAP+1)</x:f>
        <x:v>0</x:v>
      </x:c>
      <x:c r="K5266" s="266" t="n">
        <x:f>MOD(ROW()-ROW($I$46),MESCLUN_CAP+1)</x:f>
        <x:v>12</x:v>
      </x:c>
      <x:c r="L5266" s="266" t="n">
        <x:f>SUM(I5266:K5266)</x:f>
        <x:v>20</x:v>
      </x:c>
      <x:c r="M5266" s="267" t="n">
        <x:f>I5266*TOMATO_HOURS*WEEKS*(1+TOMATO_DIM)^I5266+J5266*CARROT_HOURS*WEEKS*(1+CARROT_DIM)^J5266+K5266*MESCLUN_HOURS*WEEKS*(1+MESCLUN_DIM)^K5266</x:f>
        <x:v>2170.19138277042</x:v>
      </x:c>
      <x:c r="N5266" s="267" t="n">
        <x:f>MAX(M5266-FARMER_HOURS,0)/TEMP_HOURS_PER_WORKER</x:f>
        <x:v>1.0070773491461251</x:v>
      </x:c>
      <x:c r="O5266" s="268" t="n">
        <x:f>I5266*TOMATO_PRICE+J5266*CARROT_PRICE+K5266*MESCLUN_PRICE</x:f>
        <x:v>102800</x:v>
      </x:c>
      <x:c r="P5266" s="268" t="n">
        <x:f>I5266*TOMATO_FERTILIZER+J5266*CARROT_FERTILIZER+K5266*MESCLUN_FERTILIZER</x:f>
        <x:v>17600</x:v>
      </x:c>
      <x:c r="Q5266" s="268" t="n">
        <x:f>MIN(M5266,FARMER_HOURS)*FARMER_RATE+MAX(M5266-FARMER_HOURS,0)*TEMP_RATE</x:f>
        <x:v>50176.93372865312</x:v>
      </x:c>
      <x:c r="R5266" s="268" t="n">
        <x:f>O5266-P5266-Q5266-FIXED_COST</x:f>
        <x:v>15023.066271346877</x:v>
      </x:c>
      <x:c r="S5266" s="139" t="str">
        <x:f>IF(AND(L5266&lt;=TOTAL_BED_CAP,N5266&lt;=TEMP_WORKER_CAP),"YES","NO")</x:f>
        <x:v>YES</x:v>
      </x:c>
      <x:c r="T5266" s="139" t="n">
        <x:f>IF(S5266="YES",R5266,-1E+99)</x:f>
        <x:v>15023.066271346877</x:v>
      </x:c>
    </x:row>
    <x:row r="5267">
      <x:c r="A5267" s="139"/>
      <x:c r="B5267" s="139"/>
      <x:c r="C5267" s="139"/>
      <x:c r="D5267" s="139"/>
      <x:c r="E5267" s="139"/>
      <x:c r="F5267" s="139"/>
      <x:c r="G5267" s="139"/>
      <x:c r="H5267" s="139"/>
      <x:c r="I5267" s="266" t="n">
        <x:f>INT((ROW()-ROW($I$46))/((CARROT_CAP+1)*(MESCLUN_CAP+1)))</x:f>
        <x:v>8</x:v>
      </x:c>
      <x:c r="J5267" s="266" t="n">
        <x:f>MOD(INT((ROW()-ROW($I$46))/(MESCLUN_CAP+1)),CARROT_CAP+1)</x:f>
        <x:v>0</x:v>
      </x:c>
      <x:c r="K5267" s="266" t="n">
        <x:f>MOD(ROW()-ROW($I$46),MESCLUN_CAP+1)</x:f>
        <x:v>13</x:v>
      </x:c>
      <x:c r="L5267" s="266" t="n">
        <x:f>SUM(I5267:K5267)</x:f>
        <x:v>21</x:v>
      </x:c>
      <x:c r="M5267" s="267" t="n">
        <x:f>I5267*TOMATO_HOURS*WEEKS*(1+TOMATO_DIM)^I5267+J5267*CARROT_HOURS*WEEKS*(1+CARROT_DIM)^J5267+K5267*MESCLUN_HOURS*WEEKS*(1+MESCLUN_DIM)^K5267</x:f>
        <x:v>2230.9133534788043</x:v>
      </x:c>
      <x:c r="N5267" s="267" t="n">
        <x:f>MAX(M5267-FARMER_HOURS,0)/TEMP_HOURS_PER_WORKER</x:f>
        <x:v>1.0492453843602807</x:v>
      </x:c>
      <x:c r="O5267" s="268" t="n">
        <x:f>I5267*TOMATO_PRICE+J5267*CARROT_PRICE+K5267*MESCLUN_PRICE</x:f>
        <x:v>105500</x:v>
      </x:c>
      <x:c r="P5267" s="268" t="n">
        <x:f>I5267*TOMATO_FERTILIZER+J5267*CARROT_FERTILIZER+K5267*MESCLUN_FERTILIZER</x:f>
        <x:v>18480</x:v>
      </x:c>
      <x:c r="Q5267" s="268" t="n">
        <x:f>MIN(M5267,FARMER_HOURS)*FARMER_RATE+MAX(M5267-FARMER_HOURS,0)*TEMP_RATE</x:f>
        <x:v>51231.134609007015</x:v>
      </x:c>
      <x:c r="R5267" s="268" t="n">
        <x:f>O5267-P5267-Q5267-FIXED_COST</x:f>
        <x:v>15788.865390992985</x:v>
      </x:c>
      <x:c r="S5267" s="139" t="str">
        <x:f>IF(AND(L5267&lt;=TOTAL_BED_CAP,N5267&lt;=TEMP_WORKER_CAP),"YES","NO")</x:f>
        <x:v>YES</x:v>
      </x:c>
      <x:c r="T5267" s="139" t="n">
        <x:f>IF(S5267="YES",R5267,-1E+99)</x:f>
        <x:v>15788.865390992985</x:v>
      </x:c>
    </x:row>
    <x:row r="5268">
      <x:c r="A5268" s="139"/>
      <x:c r="B5268" s="139"/>
      <x:c r="C5268" s="139"/>
      <x:c r="D5268" s="139"/>
      <x:c r="E5268" s="139"/>
      <x:c r="F5268" s="139"/>
      <x:c r="G5268" s="139"/>
      <x:c r="H5268" s="139"/>
      <x:c r="I5268" s="266" t="n">
        <x:f>INT((ROW()-ROW($I$46))/((CARROT_CAP+1)*(MESCLUN_CAP+1)))</x:f>
        <x:v>8</x:v>
      </x:c>
      <x:c r="J5268" s="266" t="n">
        <x:f>MOD(INT((ROW()-ROW($I$46))/(MESCLUN_CAP+1)),CARROT_CAP+1)</x:f>
        <x:v>0</x:v>
      </x:c>
      <x:c r="K5268" s="266" t="n">
        <x:f>MOD(ROW()-ROW($I$46),MESCLUN_CAP+1)</x:f>
        <x:v>14</x:v>
      </x:c>
      <x:c r="L5268" s="266" t="n">
        <x:f>SUM(I5268:K5268)</x:f>
        <x:v>22</x:v>
      </x:c>
      <x:c r="M5268" s="267" t="n">
        <x:f>I5268*TOMATO_HOURS*WEEKS*(1+TOMATO_DIM)^I5268+J5268*CARROT_HOURS*WEEKS*(1+CARROT_DIM)^J5268+K5268*MESCLUN_HOURS*WEEKS*(1+MESCLUN_DIM)^K5268</x:f>
        <x:v>2293.0554347924653</x:v>
      </x:c>
      <x:c r="N5268" s="267" t="n">
        <x:f>MAX(M5268-FARMER_HOURS,0)/TEMP_HOURS_PER_WORKER</x:f>
        <x:v>1.0923996074947675</x:v>
      </x:c>
      <x:c r="O5268" s="268" t="n">
        <x:f>I5268*TOMATO_PRICE+J5268*CARROT_PRICE+K5268*MESCLUN_PRICE</x:f>
        <x:v>108200</x:v>
      </x:c>
      <x:c r="P5268" s="268" t="n">
        <x:f>I5268*TOMATO_FERTILIZER+J5268*CARROT_FERTILIZER+K5268*MESCLUN_FERTILIZER</x:f>
        <x:v>19360</x:v>
      </x:c>
      <x:c r="Q5268" s="268" t="n">
        <x:f>MIN(M5268,FARMER_HOURS)*FARMER_RATE+MAX(M5268-FARMER_HOURS,0)*TEMP_RATE</x:f>
        <x:v>52309.990187369185</x:v>
      </x:c>
      <x:c r="R5268" s="268" t="n">
        <x:f>O5268-P5268-Q5268-FIXED_COST</x:f>
        <x:v>16530.009812630815</x:v>
      </x:c>
      <x:c r="S5268" s="139" t="str">
        <x:f>IF(AND(L5268&lt;=TOTAL_BED_CAP,N5268&lt;=TEMP_WORKER_CAP),"YES","NO")</x:f>
        <x:v>YES</x:v>
      </x:c>
      <x:c r="T5268" s="139" t="n">
        <x:f>IF(S5268="YES",R5268,-1E+99)</x:f>
        <x:v>16530.009812630815</x:v>
      </x:c>
    </x:row>
    <x:row r="5269">
      <x:c r="A5269" s="139"/>
      <x:c r="B5269" s="139"/>
      <x:c r="C5269" s="139"/>
      <x:c r="D5269" s="139"/>
      <x:c r="E5269" s="139"/>
      <x:c r="F5269" s="139"/>
      <x:c r="G5269" s="139"/>
      <x:c r="H5269" s="139"/>
      <x:c r="I5269" s="266" t="n">
        <x:f>INT((ROW()-ROW($I$46))/((CARROT_CAP+1)*(MESCLUN_CAP+1)))</x:f>
        <x:v>8</x:v>
      </x:c>
      <x:c r="J5269" s="266" t="n">
        <x:f>MOD(INT((ROW()-ROW($I$46))/(MESCLUN_CAP+1)),CARROT_CAP+1)</x:f>
        <x:v>0</x:v>
      </x:c>
      <x:c r="K5269" s="266" t="n">
        <x:f>MOD(ROW()-ROW($I$46),MESCLUN_CAP+1)</x:f>
        <x:v>15</x:v>
      </x:c>
      <x:c r="L5269" s="266" t="n">
        <x:f>SUM(I5269:K5269)</x:f>
        <x:v>23</x:v>
      </x:c>
      <x:c r="M5269" s="267" t="n">
        <x:f>I5269*TOMATO_HOURS*WEEKS*(1+TOMATO_DIM)^I5269+J5269*CARROT_HOURS*WEEKS*(1+CARROT_DIM)^J5269+K5269*MESCLUN_HOURS*WEEKS*(1+MESCLUN_DIM)^K5269</x:f>
        <x:v>2356.643641668612</x:v>
      </x:c>
      <x:c r="N5269" s="267" t="n">
        <x:f>MAX(M5269-FARMER_HOURS,0)/TEMP_HOURS_PER_WORKER</x:f>
        <x:v>1.1365580844920917</x:v>
      </x:c>
      <x:c r="O5269" s="268" t="n">
        <x:f>I5269*TOMATO_PRICE+J5269*CARROT_PRICE+K5269*MESCLUN_PRICE</x:f>
        <x:v>110900</x:v>
      </x:c>
      <x:c r="P5269" s="268" t="n">
        <x:f>I5269*TOMATO_FERTILIZER+J5269*CARROT_FERTILIZER+K5269*MESCLUN_FERTILIZER</x:f>
        <x:v>20240</x:v>
      </x:c>
      <x:c r="Q5269" s="268" t="n">
        <x:f>MIN(M5269,FARMER_HOURS)*FARMER_RATE+MAX(M5269-FARMER_HOURS,0)*TEMP_RATE</x:f>
        <x:v>53413.952112302286</x:v>
      </x:c>
      <x:c r="R5269" s="268" t="n">
        <x:f>O5269-P5269-Q5269-FIXED_COST</x:f>
        <x:v>17246.047887697714</x:v>
      </x:c>
      <x:c r="S5269" s="139" t="str">
        <x:f>IF(AND(L5269&lt;=TOTAL_BED_CAP,N5269&lt;=TEMP_WORKER_CAP),"YES","NO")</x:f>
        <x:v>YES</x:v>
      </x:c>
      <x:c r="T5269" s="139" t="n">
        <x:f>IF(S5269="YES",R5269,-1E+99)</x:f>
        <x:v>17246.047887697714</x:v>
      </x:c>
    </x:row>
    <x:row r="5270">
      <x:c r="A5270" s="139"/>
      <x:c r="B5270" s="139"/>
      <x:c r="C5270" s="139"/>
      <x:c r="D5270" s="139"/>
      <x:c r="E5270" s="139"/>
      <x:c r="F5270" s="139"/>
      <x:c r="G5270" s="139"/>
      <x:c r="H5270" s="139"/>
      <x:c r="I5270" s="266" t="n">
        <x:f>INT((ROW()-ROW($I$46))/((CARROT_CAP+1)*(MESCLUN_CAP+1)))</x:f>
        <x:v>8</x:v>
      </x:c>
      <x:c r="J5270" s="266" t="n">
        <x:f>MOD(INT((ROW()-ROW($I$46))/(MESCLUN_CAP+1)),CARROT_CAP+1)</x:f>
        <x:v>0</x:v>
      </x:c>
      <x:c r="K5270" s="266" t="n">
        <x:f>MOD(ROW()-ROW($I$46),MESCLUN_CAP+1)</x:f>
        <x:v>16</x:v>
      </x:c>
      <x:c r="L5270" s="266" t="n">
        <x:f>SUM(I5270:K5270)</x:f>
        <x:v>24</x:v>
      </x:c>
      <x:c r="M5270" s="267" t="n">
        <x:f>I5270*TOMATO_HOURS*WEEKS*(1+TOMATO_DIM)^I5270+J5270*CARROT_HOURS*WEEKS*(1+CARROT_DIM)^J5270+K5270*MESCLUN_HOURS*WEEKS*(1+MESCLUN_DIM)^K5270</x:f>
        <x:v>2421.7044175461006</x:v>
      </x:c>
      <x:c r="N5270" s="267" t="n">
        <x:f>MAX(M5270-FARMER_HOURS,0)/TEMP_HOURS_PER_WORKER</x:f>
        <x:v>1.1817391788514586</x:v>
      </x:c>
      <x:c r="O5270" s="268" t="n">
        <x:f>I5270*TOMATO_PRICE+J5270*CARROT_PRICE+K5270*MESCLUN_PRICE</x:f>
        <x:v>113600</x:v>
      </x:c>
      <x:c r="P5270" s="268" t="n">
        <x:f>I5270*TOMATO_FERTILIZER+J5270*CARROT_FERTILIZER+K5270*MESCLUN_FERTILIZER</x:f>
        <x:v>21120</x:v>
      </x:c>
      <x:c r="Q5270" s="268" t="n">
        <x:f>MIN(M5270,FARMER_HOURS)*FARMER_RATE+MAX(M5270-FARMER_HOURS,0)*TEMP_RATE</x:f>
        <x:v>54543.47947128647</x:v>
      </x:c>
      <x:c r="R5270" s="268" t="n">
        <x:f>O5270-P5270-Q5270-FIXED_COST</x:f>
        <x:v>17936.520528713532</x:v>
      </x:c>
      <x:c r="S5270" s="139" t="str">
        <x:f>IF(AND(L5270&lt;=TOTAL_BED_CAP,N5270&lt;=TEMP_WORKER_CAP),"YES","NO")</x:f>
        <x:v>YES</x:v>
      </x:c>
      <x:c r="T5270" s="139" t="n">
        <x:f>IF(S5270="YES",R5270,-1E+99)</x:f>
        <x:v>17936.520528713532</x:v>
      </x:c>
    </x:row>
    <x:row r="5271">
      <x:c r="A5271" s="139"/>
      <x:c r="B5271" s="139"/>
      <x:c r="C5271" s="139"/>
      <x:c r="D5271" s="139"/>
      <x:c r="E5271" s="139"/>
      <x:c r="F5271" s="139"/>
      <x:c r="G5271" s="139"/>
      <x:c r="H5271" s="139"/>
      <x:c r="I5271" s="266" t="n">
        <x:f>INT((ROW()-ROW($I$46))/((CARROT_CAP+1)*(MESCLUN_CAP+1)))</x:f>
        <x:v>8</x:v>
      </x:c>
      <x:c r="J5271" s="266" t="n">
        <x:f>MOD(INT((ROW()-ROW($I$46))/(MESCLUN_CAP+1)),CARROT_CAP+1)</x:f>
        <x:v>0</x:v>
      </x:c>
      <x:c r="K5271" s="266" t="n">
        <x:f>MOD(ROW()-ROW($I$46),MESCLUN_CAP+1)</x:f>
        <x:v>17</x:v>
      </x:c>
      <x:c r="L5271" s="266" t="n">
        <x:f>SUM(I5271:K5271)</x:f>
        <x:v>25</x:v>
      </x:c>
      <x:c r="M5271" s="267" t="n">
        <x:f>I5271*TOMATO_HOURS*WEEKS*(1+TOMATO_DIM)^I5271+J5271*CARROT_HOURS*WEEKS*(1+CARROT_DIM)^J5271+K5271*MESCLUN_HOURS*WEEKS*(1+MESCLUN_DIM)^K5271</x:f>
        <x:v>2488.264640992641</x:v>
      </x:c>
      <x:c r="N5271" s="267" t="n">
        <x:f>MAX(M5271-FARMER_HOURS,0)/TEMP_HOURS_PER_WORKER</x:f>
        <x:v>1.2279615562448896</x:v>
      </x:c>
      <x:c r="O5271" s="268" t="n">
        <x:f>I5271*TOMATO_PRICE+J5271*CARROT_PRICE+K5271*MESCLUN_PRICE</x:f>
        <x:v>116300</x:v>
      </x:c>
      <x:c r="P5271" s="268" t="n">
        <x:f>I5271*TOMATO_FERTILIZER+J5271*CARROT_FERTILIZER+K5271*MESCLUN_FERTILIZER</x:f>
        <x:v>22000</x:v>
      </x:c>
      <x:c r="Q5271" s="268" t="n">
        <x:f>MIN(M5271,FARMER_HOURS)*FARMER_RATE+MAX(M5271-FARMER_HOURS,0)*TEMP_RATE</x:f>
        <x:v>55699.03890612224</x:v>
      </x:c>
      <x:c r="R5271" s="268" t="n">
        <x:f>O5271-P5271-Q5271-FIXED_COST</x:f>
        <x:v>18600.961093877762</x:v>
      </x:c>
      <x:c r="S5271" s="139" t="str">
        <x:f>IF(AND(L5271&lt;=TOTAL_BED_CAP,N5271&lt;=TEMP_WORKER_CAP),"YES","NO")</x:f>
        <x:v>YES</x:v>
      </x:c>
      <x:c r="T5271" s="139" t="n">
        <x:f>IF(S5271="YES",R5271,-1E+99)</x:f>
        <x:v>18600.961093877762</x:v>
      </x:c>
    </x:row>
    <x:row r="5272">
      <x:c r="A5272" s="139"/>
      <x:c r="B5272" s="139"/>
      <x:c r="C5272" s="139"/>
      <x:c r="D5272" s="139"/>
      <x:c r="E5272" s="139"/>
      <x:c r="F5272" s="139"/>
      <x:c r="G5272" s="139"/>
      <x:c r="H5272" s="139"/>
      <x:c r="I5272" s="266" t="n">
        <x:f>INT((ROW()-ROW($I$46))/((CARROT_CAP+1)*(MESCLUN_CAP+1)))</x:f>
        <x:v>8</x:v>
      </x:c>
      <x:c r="J5272" s="266" t="n">
        <x:f>MOD(INT((ROW()-ROW($I$46))/(MESCLUN_CAP+1)),CARROT_CAP+1)</x:f>
        <x:v>0</x:v>
      </x:c>
      <x:c r="K5272" s="266" t="n">
        <x:f>MOD(ROW()-ROW($I$46),MESCLUN_CAP+1)</x:f>
        <x:v>18</x:v>
      </x:c>
      <x:c r="L5272" s="266" t="n">
        <x:f>SUM(I5272:K5272)</x:f>
        <x:v>26</x:v>
      </x:c>
      <x:c r="M5272" s="267" t="n">
        <x:f>I5272*TOMATO_HOURS*WEEKS*(1+TOMATO_DIM)^I5272+J5272*CARROT_HOURS*WEEKS*(1+CARROT_DIM)^J5272+K5272*MESCLUN_HOURS*WEEKS*(1+MESCLUN_DIM)^K5272</x:f>
        <x:v>2556.3516324512284</x:v>
      </x:c>
      <x:c r="N5272" s="267" t="n">
        <x:f>MAX(M5272-FARMER_HOURS,0)/TEMP_HOURS_PER_WORKER</x:f>
        <x:v>1.275244189202242</x:v>
      </x:c>
      <x:c r="O5272" s="268" t="n">
        <x:f>I5272*TOMATO_PRICE+J5272*CARROT_PRICE+K5272*MESCLUN_PRICE</x:f>
        <x:v>119000</x:v>
      </x:c>
      <x:c r="P5272" s="268" t="n">
        <x:f>I5272*TOMATO_FERTILIZER+J5272*CARROT_FERTILIZER+K5272*MESCLUN_FERTILIZER</x:f>
        <x:v>22880</x:v>
      </x:c>
      <x:c r="Q5272" s="268" t="n">
        <x:f>MIN(M5272,FARMER_HOURS)*FARMER_RATE+MAX(M5272-FARMER_HOURS,0)*TEMP_RATE</x:f>
        <x:v>56881.104730056046</x:v>
      </x:c>
      <x:c r="R5272" s="268" t="n">
        <x:f>O5272-P5272-Q5272-FIXED_COST</x:f>
        <x:v>19238.895269943954</x:v>
      </x:c>
      <x:c r="S5272" s="139" t="str">
        <x:f>IF(AND(L5272&lt;=TOTAL_BED_CAP,N5272&lt;=TEMP_WORKER_CAP),"YES","NO")</x:f>
        <x:v>YES</x:v>
      </x:c>
      <x:c r="T5272" s="139" t="n">
        <x:f>IF(S5272="YES",R5272,-1E+99)</x:f>
        <x:v>19238.895269943954</x:v>
      </x:c>
    </x:row>
    <x:row r="5273">
      <x:c r="A5273" s="139"/>
      <x:c r="B5273" s="139"/>
      <x:c r="C5273" s="139"/>
      <x:c r="D5273" s="139"/>
      <x:c r="E5273" s="139"/>
      <x:c r="F5273" s="139"/>
      <x:c r="G5273" s="139"/>
      <x:c r="H5273" s="139"/>
      <x:c r="I5273" s="266" t="n">
        <x:f>INT((ROW()-ROW($I$46))/((CARROT_CAP+1)*(MESCLUN_CAP+1)))</x:f>
        <x:v>8</x:v>
      </x:c>
      <x:c r="J5273" s="266" t="n">
        <x:f>MOD(INT((ROW()-ROW($I$46))/(MESCLUN_CAP+1)),CARROT_CAP+1)</x:f>
        <x:v>0</x:v>
      </x:c>
      <x:c r="K5273" s="266" t="n">
        <x:f>MOD(ROW()-ROW($I$46),MESCLUN_CAP+1)</x:f>
        <x:v>19</x:v>
      </x:c>
      <x:c r="L5273" s="266" t="n">
        <x:f>SUM(I5273:K5273)</x:f>
        <x:v>27</x:v>
      </x:c>
      <x:c r="M5273" s="267" t="n">
        <x:f>I5273*TOMATO_HOURS*WEEKS*(1+TOMATO_DIM)^I5273+J5273*CARROT_HOURS*WEEKS*(1+CARROT_DIM)^J5273+K5273*MESCLUN_HOURS*WEEKS*(1+MESCLUN_DIM)^K5273</x:f>
        <x:v>2625.99316108725</x:v>
      </x:c>
      <x:c r="N5273" s="267" t="n">
        <x:f>MAX(M5273-FARMER_HOURS,0)/TEMP_HOURS_PER_WORKER</x:f>
        <x:v>1.3236063618661458</x:v>
      </x:c>
      <x:c r="O5273" s="268" t="n">
        <x:f>I5273*TOMATO_PRICE+J5273*CARROT_PRICE+K5273*MESCLUN_PRICE</x:f>
        <x:v>121700</x:v>
      </x:c>
      <x:c r="P5273" s="268" t="n">
        <x:f>I5273*TOMATO_FERTILIZER+J5273*CARROT_FERTILIZER+K5273*MESCLUN_FERTILIZER</x:f>
        <x:v>23760</x:v>
      </x:c>
      <x:c r="Q5273" s="268" t="n">
        <x:f>MIN(M5273,FARMER_HOURS)*FARMER_RATE+MAX(M5273-FARMER_HOURS,0)*TEMP_RATE</x:f>
        <x:v>58090.15904665364</x:v>
      </x:c>
      <x:c r="R5273" s="268" t="n">
        <x:f>O5273-P5273-Q5273-FIXED_COST</x:f>
        <x:v>19849.840953346356</x:v>
      </x:c>
      <x:c r="S5273" s="139" t="str">
        <x:f>IF(AND(L5273&lt;=TOTAL_BED_CAP,N5273&lt;=TEMP_WORKER_CAP),"YES","NO")</x:f>
        <x:v>YES</x:v>
      </x:c>
      <x:c r="T5273" s="139" t="n">
        <x:f>IF(S5273="YES",R5273,-1E+99)</x:f>
        <x:v>19849.840953346356</x:v>
      </x:c>
    </x:row>
    <x:row r="5274">
      <x:c r="A5274" s="139"/>
      <x:c r="B5274" s="139"/>
      <x:c r="C5274" s="139"/>
      <x:c r="D5274" s="139"/>
      <x:c r="E5274" s="139"/>
      <x:c r="F5274" s="139"/>
      <x:c r="G5274" s="139"/>
      <x:c r="H5274" s="139"/>
      <x:c r="I5274" s="266" t="n">
        <x:f>INT((ROW()-ROW($I$46))/((CARROT_CAP+1)*(MESCLUN_CAP+1)))</x:f>
        <x:v>8</x:v>
      </x:c>
      <x:c r="J5274" s="266" t="n">
        <x:f>MOD(INT((ROW()-ROW($I$46))/(MESCLUN_CAP+1)),CARROT_CAP+1)</x:f>
        <x:v>0</x:v>
      </x:c>
      <x:c r="K5274" s="266" t="n">
        <x:f>MOD(ROW()-ROW($I$46),MESCLUN_CAP+1)</x:f>
        <x:v>20</x:v>
      </x:c>
      <x:c r="L5274" s="266" t="n">
        <x:f>SUM(I5274:K5274)</x:f>
        <x:v>28</x:v>
      </x:c>
      <x:c r="M5274" s="267" t="n">
        <x:f>I5274*TOMATO_HOURS*WEEKS*(1+TOMATO_DIM)^I5274+J5274*CARROT_HOURS*WEEKS*(1+CARROT_DIM)^J5274+K5274*MESCLUN_HOURS*WEEKS*(1+MESCLUN_DIM)^K5274</x:f>
        <x:v>2697.217451737727</x:v>
      </x:c>
      <x:c r="N5274" s="267" t="n">
        <x:f>MAX(M5274-FARMER_HOURS,0)/TEMP_HOURS_PER_WORKER</x:f>
        <x:v>1.373067674817866</x:v>
      </x:c>
      <x:c r="O5274" s="268" t="n">
        <x:f>I5274*TOMATO_PRICE+J5274*CARROT_PRICE+K5274*MESCLUN_PRICE</x:f>
        <x:v>124400</x:v>
      </x:c>
      <x:c r="P5274" s="268" t="n">
        <x:f>I5274*TOMATO_FERTILIZER+J5274*CARROT_FERTILIZER+K5274*MESCLUN_FERTILIZER</x:f>
        <x:v>24640</x:v>
      </x:c>
      <x:c r="Q5274" s="268" t="n">
        <x:f>MIN(M5274,FARMER_HOURS)*FARMER_RATE+MAX(M5274-FARMER_HOURS,0)*TEMP_RATE</x:f>
        <x:v>59326.69187044665</x:v>
      </x:c>
      <x:c r="R5274" s="268" t="n">
        <x:f>O5274-P5274-Q5274-FIXED_COST</x:f>
        <x:v>20433.30812955335</x:v>
      </x:c>
      <x:c r="S5274" s="139" t="str">
        <x:f>IF(AND(L5274&lt;=TOTAL_BED_CAP,N5274&lt;=TEMP_WORKER_CAP),"YES","NO")</x:f>
        <x:v>YES</x:v>
      </x:c>
      <x:c r="T5274" s="139" t="n">
        <x:f>IF(S5274="YES",R5274,-1E+99)</x:f>
        <x:v>20433.30812955335</x:v>
      </x:c>
    </x:row>
    <x:row r="5275">
      <x:c r="A5275" s="139"/>
      <x:c r="B5275" s="139"/>
      <x:c r="C5275" s="139"/>
      <x:c r="D5275" s="139"/>
      <x:c r="E5275" s="139"/>
      <x:c r="F5275" s="139"/>
      <x:c r="G5275" s="139"/>
      <x:c r="H5275" s="139"/>
      <x:c r="I5275" s="266" t="n">
        <x:f>INT((ROW()-ROW($I$46))/((CARROT_CAP+1)*(MESCLUN_CAP+1)))</x:f>
        <x:v>8</x:v>
      </x:c>
      <x:c r="J5275" s="266" t="n">
        <x:f>MOD(INT((ROW()-ROW($I$46))/(MESCLUN_CAP+1)),CARROT_CAP+1)</x:f>
        <x:v>0</x:v>
      </x:c>
      <x:c r="K5275" s="266" t="n">
        <x:f>MOD(ROW()-ROW($I$46),MESCLUN_CAP+1)</x:f>
        <x:v>21</x:v>
      </x:c>
      <x:c r="L5275" s="266" t="n">
        <x:f>SUM(I5275:K5275)</x:f>
        <x:v>29</x:v>
      </x:c>
      <x:c r="M5275" s="267" t="n">
        <x:f>I5275*TOMATO_HOURS*WEEKS*(1+TOMATO_DIM)^I5275+J5275*CARROT_HOURS*WEEKS*(1+CARROT_DIM)^J5275+K5275*MESCLUN_HOURS*WEEKS*(1+MESCLUN_DIM)^K5275</x:f>
        <x:v>2770.0531919641708</x:v>
      </x:c>
      <x:c r="N5275" s="267" t="n">
        <x:f>MAX(M5275-FARMER_HOURS,0)/TEMP_HOURS_PER_WORKER</x:f>
        <x:v>1.4236480499751185</x:v>
      </x:c>
      <x:c r="O5275" s="268" t="n">
        <x:f>I5275*TOMATO_PRICE+J5275*CARROT_PRICE+K5275*MESCLUN_PRICE</x:f>
        <x:v>127100</x:v>
      </x:c>
      <x:c r="P5275" s="268" t="n">
        <x:f>I5275*TOMATO_FERTILIZER+J5275*CARROT_FERTILIZER+K5275*MESCLUN_FERTILIZER</x:f>
        <x:v>25520</x:v>
      </x:c>
      <x:c r="Q5275" s="268" t="n">
        <x:f>MIN(M5275,FARMER_HOURS)*FARMER_RATE+MAX(M5275-FARMER_HOURS,0)*TEMP_RATE</x:f>
        <x:v>60591.20124937796</x:v>
      </x:c>
      <x:c r="R5275" s="268" t="n">
        <x:f>O5275-P5275-Q5275-FIXED_COST</x:f>
        <x:v>20988.798750622038</x:v>
      </x:c>
      <x:c r="S5275" s="139" t="str">
        <x:f>IF(AND(L5275&lt;=TOTAL_BED_CAP,N5275&lt;=TEMP_WORKER_CAP),"YES","NO")</x:f>
        <x:v>YES</x:v>
      </x:c>
      <x:c r="T5275" s="139" t="n">
        <x:f>IF(S5275="YES",R5275,-1E+99)</x:f>
        <x:v>20988.798750622038</x:v>
      </x:c>
    </x:row>
    <x:row r="5276">
      <x:c r="A5276" s="139"/>
      <x:c r="B5276" s="139"/>
      <x:c r="C5276" s="139"/>
      <x:c r="D5276" s="139"/>
      <x:c r="E5276" s="139"/>
      <x:c r="F5276" s="139"/>
      <x:c r="G5276" s="139"/>
      <x:c r="H5276" s="139"/>
      <x:c r="I5276" s="266" t="n">
        <x:f>INT((ROW()-ROW($I$46))/((CARROT_CAP+1)*(MESCLUN_CAP+1)))</x:f>
        <x:v>8</x:v>
      </x:c>
      <x:c r="J5276" s="266" t="n">
        <x:f>MOD(INT((ROW()-ROW($I$46))/(MESCLUN_CAP+1)),CARROT_CAP+1)</x:f>
        <x:v>0</x:v>
      </x:c>
      <x:c r="K5276" s="266" t="n">
        <x:f>MOD(ROW()-ROW($I$46),MESCLUN_CAP+1)</x:f>
        <x:v>22</x:v>
      </x:c>
      <x:c r="L5276" s="266" t="n">
        <x:f>SUM(I5276:K5276)</x:f>
        <x:v>30</x:v>
      </x:c>
      <x:c r="M5276" s="267" t="n">
        <x:f>I5276*TOMATO_HOURS*WEEKS*(1+TOMATO_DIM)^I5276+J5276*CARROT_HOURS*WEEKS*(1+CARROT_DIM)^J5276+K5276*MESCLUN_HOURS*WEEKS*(1+MESCLUN_DIM)^K5276</x:f>
        <x:v>2844.5295392105672</x:v>
      </x:c>
      <x:c r="N5276" s="267" t="n">
        <x:f>MAX(M5276-FARMER_HOURS,0)/TEMP_HOURS_PER_WORKER</x:f>
        <x:v>1.475367735562894</x:v>
      </x:c>
      <x:c r="O5276" s="268" t="n">
        <x:f>I5276*TOMATO_PRICE+J5276*CARROT_PRICE+K5276*MESCLUN_PRICE</x:f>
        <x:v>129800</x:v>
      </x:c>
      <x:c r="P5276" s="268" t="n">
        <x:f>I5276*TOMATO_FERTILIZER+J5276*CARROT_FERTILIZER+K5276*MESCLUN_FERTILIZER</x:f>
        <x:v>26400</x:v>
      </x:c>
      <x:c r="Q5276" s="268" t="n">
        <x:f>MIN(M5276,FARMER_HOURS)*FARMER_RATE+MAX(M5276-FARMER_HOURS,0)*TEMP_RATE</x:f>
        <x:v>61884.193389072345</x:v>
      </x:c>
      <x:c r="R5276" s="268" t="n">
        <x:f>O5276-P5276-Q5276-FIXED_COST</x:f>
        <x:v>21515.806610927655</x:v>
      </x:c>
      <x:c r="S5276" s="139" t="str">
        <x:f>IF(AND(L5276&lt;=TOTAL_BED_CAP,N5276&lt;=TEMP_WORKER_CAP),"YES","NO")</x:f>
        <x:v>YES</x:v>
      </x:c>
      <x:c r="T5276" s="139" t="n">
        <x:f>IF(S5276="YES",R5276,-1E+99)</x:f>
        <x:v>21515.806610927655</x:v>
      </x:c>
    </x:row>
    <x:row r="5277">
      <x:c r="A5277" s="139"/>
      <x:c r="B5277" s="139"/>
      <x:c r="C5277" s="139"/>
      <x:c r="D5277" s="139"/>
      <x:c r="E5277" s="139"/>
      <x:c r="F5277" s="139"/>
      <x:c r="G5277" s="139"/>
      <x:c r="H5277" s="139"/>
      <x:c r="I5277" s="266" t="n">
        <x:f>INT((ROW()-ROW($I$46))/((CARROT_CAP+1)*(MESCLUN_CAP+1)))</x:f>
        <x:v>8</x:v>
      </x:c>
      <x:c r="J5277" s="266" t="n">
        <x:f>MOD(INT((ROW()-ROW($I$46))/(MESCLUN_CAP+1)),CARROT_CAP+1)</x:f>
        <x:v>0</x:v>
      </x:c>
      <x:c r="K5277" s="266" t="n">
        <x:f>MOD(ROW()-ROW($I$46),MESCLUN_CAP+1)</x:f>
        <x:v>23</x:v>
      </x:c>
      <x:c r="L5277" s="266" t="n">
        <x:f>SUM(I5277:K5277)</x:f>
        <x:v>31</x:v>
      </x:c>
      <x:c r="M5277" s="267" t="n">
        <x:f>I5277*TOMATO_HOURS*WEEKS*(1+TOMATO_DIM)^I5277+J5277*CARROT_HOURS*WEEKS*(1+CARROT_DIM)^J5277+K5277*MESCLUN_HOURS*WEEKS*(1+MESCLUN_DIM)^K5277</x:f>
        <x:v>2920.6761280680034</x:v>
      </x:c>
      <x:c r="N5277" s="267" t="n">
        <x:f>MAX(M5277-FARMER_HOURS,0)/TEMP_HOURS_PER_WORKER</x:f>
        <x:v>1.5282473111583357</x:v>
      </x:c>
      <x:c r="O5277" s="268" t="n">
        <x:f>I5277*TOMATO_PRICE+J5277*CARROT_PRICE+K5277*MESCLUN_PRICE</x:f>
        <x:v>132500</x:v>
      </x:c>
      <x:c r="P5277" s="268" t="n">
        <x:f>I5277*TOMATO_FERTILIZER+J5277*CARROT_FERTILIZER+K5277*MESCLUN_FERTILIZER</x:f>
        <x:v>27280</x:v>
      </x:c>
      <x:c r="Q5277" s="268" t="n">
        <x:f>MIN(M5277,FARMER_HOURS)*FARMER_RATE+MAX(M5277-FARMER_HOURS,0)*TEMP_RATE</x:f>
        <x:v>63206.18277895839</x:v>
      </x:c>
      <x:c r="R5277" s="268" t="n">
        <x:f>O5277-P5277-Q5277-FIXED_COST</x:f>
        <x:v>22013.81722104161</x:v>
      </x:c>
      <x:c r="S5277" s="139" t="str">
        <x:f>IF(AND(L5277&lt;=TOTAL_BED_CAP,N5277&lt;=TEMP_WORKER_CAP),"YES","NO")</x:f>
        <x:v>YES</x:v>
      </x:c>
      <x:c r="T5277" s="139" t="n">
        <x:f>IF(S5277="YES",R5277,-1E+99)</x:f>
        <x:v>22013.81722104161</x:v>
      </x:c>
    </x:row>
    <x:row r="5278">
      <x:c r="A5278" s="139"/>
      <x:c r="B5278" s="139"/>
      <x:c r="C5278" s="139"/>
      <x:c r="D5278" s="139"/>
      <x:c r="E5278" s="139"/>
      <x:c r="F5278" s="139"/>
      <x:c r="G5278" s="139"/>
      <x:c r="H5278" s="139"/>
      <x:c r="I5278" s="266" t="n">
        <x:f>INT((ROW()-ROW($I$46))/((CARROT_CAP+1)*(MESCLUN_CAP+1)))</x:f>
        <x:v>8</x:v>
      </x:c>
      <x:c r="J5278" s="266" t="n">
        <x:f>MOD(INT((ROW()-ROW($I$46))/(MESCLUN_CAP+1)),CARROT_CAP+1)</x:f>
        <x:v>0</x:v>
      </x:c>
      <x:c r="K5278" s="266" t="n">
        <x:f>MOD(ROW()-ROW($I$46),MESCLUN_CAP+1)</x:f>
        <x:v>24</x:v>
      </x:c>
      <x:c r="L5278" s="266" t="n">
        <x:f>SUM(I5278:K5278)</x:f>
        <x:v>32</x:v>
      </x:c>
      <x:c r="M5278" s="267" t="n">
        <x:f>I5278*TOMATO_HOURS*WEEKS*(1+TOMATO_DIM)^I5278+J5278*CARROT_HOURS*WEEKS*(1+CARROT_DIM)^J5278+K5278*MESCLUN_HOURS*WEEKS*(1+MESCLUN_DIM)^K5278</x:f>
        <x:v>2998.523077647499</x:v>
      </x:c>
      <x:c r="N5278" s="267" t="n">
        <x:f>MAX(M5278-FARMER_HOURS,0)/TEMP_HOURS_PER_WORKER</x:f>
        <x:v>1.5823076928107633</x:v>
      </x:c>
      <x:c r="O5278" s="268" t="n">
        <x:f>I5278*TOMATO_PRICE+J5278*CARROT_PRICE+K5278*MESCLUN_PRICE</x:f>
        <x:v>135200</x:v>
      </x:c>
      <x:c r="P5278" s="268" t="n">
        <x:f>I5278*TOMATO_FERTILIZER+J5278*CARROT_FERTILIZER+K5278*MESCLUN_FERTILIZER</x:f>
        <x:v>28160</x:v>
      </x:c>
      <x:c r="Q5278" s="268" t="n">
        <x:f>MIN(M5278,FARMER_HOURS)*FARMER_RATE+MAX(M5278-FARMER_HOURS,0)*TEMP_RATE</x:f>
        <x:v>64557.69232026908</x:v>
      </x:c>
      <x:c r="R5278" s="268" t="n">
        <x:f>O5278-P5278-Q5278-FIXED_COST</x:f>
        <x:v>22482.30767973092</x:v>
      </x:c>
      <x:c r="S5278" s="139" t="str">
        <x:f>IF(AND(L5278&lt;=TOTAL_BED_CAP,N5278&lt;=TEMP_WORKER_CAP),"YES","NO")</x:f>
        <x:v>YES</x:v>
      </x:c>
      <x:c r="T5278" s="139" t="n">
        <x:f>IF(S5278="YES",R5278,-1E+99)</x:f>
        <x:v>22482.30767973092</x:v>
      </x:c>
    </x:row>
    <x:row r="5279">
      <x:c r="A5279" s="139"/>
      <x:c r="B5279" s="139"/>
      <x:c r="C5279" s="139"/>
      <x:c r="D5279" s="139"/>
      <x:c r="E5279" s="139"/>
      <x:c r="F5279" s="139"/>
      <x:c r="G5279" s="139"/>
      <x:c r="H5279" s="139"/>
      <x:c r="I5279" s="266" t="n">
        <x:f>INT((ROW()-ROW($I$46))/((CARROT_CAP+1)*(MESCLUN_CAP+1)))</x:f>
        <x:v>8</x:v>
      </x:c>
      <x:c r="J5279" s="266" t="n">
        <x:f>MOD(INT((ROW()-ROW($I$46))/(MESCLUN_CAP+1)),CARROT_CAP+1)</x:f>
        <x:v>0</x:v>
      </x:c>
      <x:c r="K5279" s="266" t="n">
        <x:f>MOD(ROW()-ROW($I$46),MESCLUN_CAP+1)</x:f>
        <x:v>25</x:v>
      </x:c>
      <x:c r="L5279" s="266" t="n">
        <x:f>SUM(I5279:K5279)</x:f>
        <x:v>33</x:v>
      </x:c>
      <x:c r="M5279" s="267" t="n">
        <x:f>I5279*TOMATO_HOURS*WEEKS*(1+TOMATO_DIM)^I5279+J5279*CARROT_HOURS*WEEKS*(1+CARROT_DIM)^J5279+K5279*MESCLUN_HOURS*WEEKS*(1+MESCLUN_DIM)^K5279</x:f>
        <x:v>3078.1009990625967</x:v>
      </x:c>
      <x:c r="N5279" s="267" t="n">
        <x:f>MAX(M5279-FARMER_HOURS,0)/TEMP_HOURS_PER_WORKER</x:f>
        <x:v>1.6375701382379144</x:v>
      </x:c>
      <x:c r="O5279" s="268" t="n">
        <x:f>I5279*TOMATO_PRICE+J5279*CARROT_PRICE+K5279*MESCLUN_PRICE</x:f>
        <x:v>137900</x:v>
      </x:c>
      <x:c r="P5279" s="268" t="n">
        <x:f>I5279*TOMATO_FERTILIZER+J5279*CARROT_FERTILIZER+K5279*MESCLUN_FERTILIZER</x:f>
        <x:v>29040</x:v>
      </x:c>
      <x:c r="Q5279" s="268" t="n">
        <x:f>MIN(M5279,FARMER_HOURS)*FARMER_RATE+MAX(M5279-FARMER_HOURS,0)*TEMP_RATE</x:f>
        <x:v>65939.25345594785</x:v>
      </x:c>
      <x:c r="R5279" s="268" t="n">
        <x:f>O5279-P5279-Q5279-FIXED_COST</x:f>
        <x:v>22920.74654405215</x:v>
      </x:c>
      <x:c r="S5279" s="139" t="str">
        <x:f>IF(AND(L5279&lt;=TOTAL_BED_CAP,N5279&lt;=TEMP_WORKER_CAP),"YES","NO")</x:f>
        <x:v>YES</x:v>
      </x:c>
      <x:c r="T5279" s="139" t="n">
        <x:f>IF(S5279="YES",R5279,-1E+99)</x:f>
        <x:v>22920.74654405215</x:v>
      </x:c>
    </x:row>
    <x:row r="5280">
      <x:c r="A5280" s="139"/>
      <x:c r="B5280" s="139"/>
      <x:c r="C5280" s="139"/>
      <x:c r="D5280" s="139"/>
      <x:c r="E5280" s="139"/>
      <x:c r="F5280" s="139"/>
      <x:c r="G5280" s="139"/>
      <x:c r="H5280" s="139"/>
      <x:c r="I5280" s="266" t="n">
        <x:f>INT((ROW()-ROW($I$46))/((CARROT_CAP+1)*(MESCLUN_CAP+1)))</x:f>
        <x:v>8</x:v>
      </x:c>
      <x:c r="J5280" s="266" t="n">
        <x:f>MOD(INT((ROW()-ROW($I$46))/(MESCLUN_CAP+1)),CARROT_CAP+1)</x:f>
        <x:v>0</x:v>
      </x:c>
      <x:c r="K5280" s="266" t="n">
        <x:f>MOD(ROW()-ROW($I$46),MESCLUN_CAP+1)</x:f>
        <x:v>26</x:v>
      </x:c>
      <x:c r="L5280" s="266" t="n">
        <x:f>SUM(I5280:K5280)</x:f>
        <x:v>34</x:v>
      </x:c>
      <x:c r="M5280" s="267" t="n">
        <x:f>I5280*TOMATO_HOURS*WEEKS*(1+TOMATO_DIM)^I5280+J5280*CARROT_HOURS*WEEKS*(1+CARROT_DIM)^J5280+K5280*MESCLUN_HOURS*WEEKS*(1+MESCLUN_DIM)^K5280</x:f>
        <x:v>3159.441003023314</x:v>
      </x:c>
      <x:c r="N5280" s="267" t="n">
        <x:f>MAX(M5280-FARMER_HOURS,0)/TEMP_HOURS_PER_WORKER</x:f>
        <x:v>1.6940562520995235</x:v>
      </x:c>
      <x:c r="O5280" s="268" t="n">
        <x:f>I5280*TOMATO_PRICE+J5280*CARROT_PRICE+K5280*MESCLUN_PRICE</x:f>
        <x:v>140600</x:v>
      </x:c>
      <x:c r="P5280" s="268" t="n">
        <x:f>I5280*TOMATO_FERTILIZER+J5280*CARROT_FERTILIZER+K5280*MESCLUN_FERTILIZER</x:f>
        <x:v>29920</x:v>
      </x:c>
      <x:c r="Q5280" s="268" t="n">
        <x:f>MIN(M5280,FARMER_HOURS)*FARMER_RATE+MAX(M5280-FARMER_HOURS,0)*TEMP_RATE</x:f>
        <x:v>67351.40630248809</x:v>
      </x:c>
      <x:c r="R5280" s="268" t="n">
        <x:f>O5280-P5280-Q5280-FIXED_COST</x:f>
        <x:v>23328.59369751191</x:v>
      </x:c>
      <x:c r="S5280" s="139" t="str">
        <x:f>IF(AND(L5280&lt;=TOTAL_BED_CAP,N5280&lt;=TEMP_WORKER_CAP),"YES","NO")</x:f>
        <x:v>YES</x:v>
      </x:c>
      <x:c r="T5280" s="139" t="n">
        <x:f>IF(S5280="YES",R5280,-1E+99)</x:f>
        <x:v>23328.59369751191</x:v>
      </x:c>
    </x:row>
    <x:row r="5281">
      <x:c r="A5281" s="139"/>
      <x:c r="B5281" s="139"/>
      <x:c r="C5281" s="139"/>
      <x:c r="D5281" s="139"/>
      <x:c r="E5281" s="139"/>
      <x:c r="F5281" s="139"/>
      <x:c r="G5281" s="139"/>
      <x:c r="H5281" s="139"/>
      <x:c r="I5281" s="266" t="n">
        <x:f>INT((ROW()-ROW($I$46))/((CARROT_CAP+1)*(MESCLUN_CAP+1)))</x:f>
        <x:v>8</x:v>
      </x:c>
      <x:c r="J5281" s="266" t="n">
        <x:f>MOD(INT((ROW()-ROW($I$46))/(MESCLUN_CAP+1)),CARROT_CAP+1)</x:f>
        <x:v>0</x:v>
      </x:c>
      <x:c r="K5281" s="266" t="n">
        <x:f>MOD(ROW()-ROW($I$46),MESCLUN_CAP+1)</x:f>
        <x:v>27</x:v>
      </x:c>
      <x:c r="L5281" s="266" t="n">
        <x:f>SUM(I5281:K5281)</x:f>
        <x:v>35</x:v>
      </x:c>
      <x:c r="M5281" s="267" t="n">
        <x:f>I5281*TOMATO_HOURS*WEEKS*(1+TOMATO_DIM)^I5281+J5281*CARROT_HOURS*WEEKS*(1+CARROT_DIM)^J5281+K5281*MESCLUN_HOURS*WEEKS*(1+MESCLUN_DIM)^K5281</x:f>
        <x:v>3242.574707543071</x:v>
      </x:c>
      <x:c r="N5281" s="267" t="n">
        <x:f>MAX(M5281-FARMER_HOURS,0)/TEMP_HOURS_PER_WORKER</x:f>
        <x:v>1.7517879913493548</x:v>
      </x:c>
      <x:c r="O5281" s="268" t="n">
        <x:f>I5281*TOMATO_PRICE+J5281*CARROT_PRICE+K5281*MESCLUN_PRICE</x:f>
        <x:v>143300</x:v>
      </x:c>
      <x:c r="P5281" s="268" t="n">
        <x:f>I5281*TOMATO_FERTILIZER+J5281*CARROT_FERTILIZER+K5281*MESCLUN_FERTILIZER</x:f>
        <x:v>30800</x:v>
      </x:c>
      <x:c r="Q5281" s="268" t="n">
        <x:f>MIN(M5281,FARMER_HOURS)*FARMER_RATE+MAX(M5281-FARMER_HOURS,0)*TEMP_RATE</x:f>
        <x:v>68794.69978373387</x:v>
      </x:c>
      <x:c r="R5281" s="268" t="n">
        <x:f>O5281-P5281-Q5281-FIXED_COST</x:f>
        <x:v>23705.30021626613</x:v>
      </x:c>
      <x:c r="S5281" s="139" t="str">
        <x:f>IF(AND(L5281&lt;=TOTAL_BED_CAP,N5281&lt;=TEMP_WORKER_CAP),"YES","NO")</x:f>
        <x:v>YES</x:v>
      </x:c>
      <x:c r="T5281" s="139" t="n">
        <x:f>IF(S5281="YES",R5281,-1E+99)</x:f>
        <x:v>23705.30021626613</x:v>
      </x:c>
    </x:row>
    <x:row r="5282">
      <x:c r="A5282" s="139"/>
      <x:c r="B5282" s="139"/>
      <x:c r="C5282" s="139"/>
      <x:c r="D5282" s="139"/>
      <x:c r="E5282" s="139"/>
      <x:c r="F5282" s="139"/>
      <x:c r="G5282" s="139"/>
      <x:c r="H5282" s="139"/>
      <x:c r="I5282" s="266" t="n">
        <x:f>INT((ROW()-ROW($I$46))/((CARROT_CAP+1)*(MESCLUN_CAP+1)))</x:f>
        <x:v>8</x:v>
      </x:c>
      <x:c r="J5282" s="266" t="n">
        <x:f>MOD(INT((ROW()-ROW($I$46))/(MESCLUN_CAP+1)),CARROT_CAP+1)</x:f>
        <x:v>0</x:v>
      </x:c>
      <x:c r="K5282" s="266" t="n">
        <x:f>MOD(ROW()-ROW($I$46),MESCLUN_CAP+1)</x:f>
        <x:v>28</x:v>
      </x:c>
      <x:c r="L5282" s="266" t="n">
        <x:f>SUM(I5282:K5282)</x:f>
        <x:v>36</x:v>
      </x:c>
      <x:c r="M5282" s="267" t="n">
        <x:f>I5282*TOMATO_HOURS*WEEKS*(1+TOMATO_DIM)^I5282+J5282*CARROT_HOURS*WEEKS*(1+CARROT_DIM)^J5282+K5282*MESCLUN_HOURS*WEEKS*(1+MESCLUN_DIM)^K5282</x:f>
        <x:v>3327.5342457602246</x:v>
      </x:c>
      <x:c r="N5282" s="267" t="n">
        <x:f>MAX(M5282-FARMER_HOURS,0)/TEMP_HOURS_PER_WORKER</x:f>
        <x:v>1.8107876706668227</x:v>
      </x:c>
      <x:c r="O5282" s="268" t="n">
        <x:f>I5282*TOMATO_PRICE+J5282*CARROT_PRICE+K5282*MESCLUN_PRICE</x:f>
        <x:v>146000</x:v>
      </x:c>
      <x:c r="P5282" s="268" t="n">
        <x:f>I5282*TOMATO_FERTILIZER+J5282*CARROT_FERTILIZER+K5282*MESCLUN_FERTILIZER</x:f>
        <x:v>31680</x:v>
      </x:c>
      <x:c r="Q5282" s="268" t="n">
        <x:f>MIN(M5282,FARMER_HOURS)*FARMER_RATE+MAX(M5282-FARMER_HOURS,0)*TEMP_RATE</x:f>
        <x:v>70269.69176667056</x:v>
      </x:c>
      <x:c r="R5282" s="268" t="n">
        <x:f>O5282-P5282-Q5282-FIXED_COST</x:f>
        <x:v>24050.308233329444</x:v>
      </x:c>
      <x:c r="S5282" s="139" t="str">
        <x:f>IF(AND(L5282&lt;=TOTAL_BED_CAP,N5282&lt;=TEMP_WORKER_CAP),"YES","NO")</x:f>
        <x:v>YES</x:v>
      </x:c>
      <x:c r="T5282" s="139" t="n">
        <x:f>IF(S5282="YES",R5282,-1E+99)</x:f>
        <x:v>24050.308233329444</x:v>
      </x:c>
    </x:row>
    <x:row r="5283">
      <x:c r="A5283" s="139"/>
      <x:c r="B5283" s="139"/>
      <x:c r="C5283" s="139"/>
      <x:c r="D5283" s="139"/>
      <x:c r="E5283" s="139"/>
      <x:c r="F5283" s="139"/>
      <x:c r="G5283" s="139"/>
      <x:c r="H5283" s="139"/>
      <x:c r="I5283" s="266" t="n">
        <x:f>INT((ROW()-ROW($I$46))/((CARROT_CAP+1)*(MESCLUN_CAP+1)))</x:f>
        <x:v>8</x:v>
      </x:c>
      <x:c r="J5283" s="266" t="n">
        <x:f>MOD(INT((ROW()-ROW($I$46))/(MESCLUN_CAP+1)),CARROT_CAP+1)</x:f>
        <x:v>0</x:v>
      </x:c>
      <x:c r="K5283" s="266" t="n">
        <x:f>MOD(ROW()-ROW($I$46),MESCLUN_CAP+1)</x:f>
        <x:v>29</x:v>
      </x:c>
      <x:c r="L5283" s="266" t="n">
        <x:f>SUM(I5283:K5283)</x:f>
        <x:v>37</x:v>
      </x:c>
      <x:c r="M5283" s="267" t="n">
        <x:f>I5283*TOMATO_HOURS*WEEKS*(1+TOMATO_DIM)^I5283+J5283*CARROT_HOURS*WEEKS*(1+CARROT_DIM)^J5283+K5283*MESCLUN_HOURS*WEEKS*(1+MESCLUN_DIM)^K5283</x:f>
        <x:v>3414.3522738758775</x:v>
      </x:c>
      <x:c r="N5283" s="267" t="n">
        <x:f>MAX(M5283-FARMER_HOURS,0)/TEMP_HOURS_PER_WORKER</x:f>
        <x:v>1.8710779679693594</x:v>
      </x:c>
      <x:c r="O5283" s="268" t="n">
        <x:f>I5283*TOMATO_PRICE+J5283*CARROT_PRICE+K5283*MESCLUN_PRICE</x:f>
        <x:v>148700</x:v>
      </x:c>
      <x:c r="P5283" s="268" t="n">
        <x:f>I5283*TOMATO_FERTILIZER+J5283*CARROT_FERTILIZER+K5283*MESCLUN_FERTILIZER</x:f>
        <x:v>32560</x:v>
      </x:c>
      <x:c r="Q5283" s="268" t="n">
        <x:f>MIN(M5283,FARMER_HOURS)*FARMER_RATE+MAX(M5283-FARMER_HOURS,0)*TEMP_RATE</x:f>
        <x:v>71776.94919923399</x:v>
      </x:c>
      <x:c r="R5283" s="268" t="n">
        <x:f>O5283-P5283-Q5283-FIXED_COST</x:f>
        <x:v>24363.05080076601</x:v>
      </x:c>
      <x:c r="S5283" s="139" t="str">
        <x:f>IF(AND(L5283&lt;=TOTAL_BED_CAP,N5283&lt;=TEMP_WORKER_CAP),"YES","NO")</x:f>
        <x:v>YES</x:v>
      </x:c>
      <x:c r="T5283" s="139" t="n">
        <x:f>IF(S5283="YES",R5283,-1E+99)</x:f>
        <x:v>24363.05080076601</x:v>
      </x:c>
    </x:row>
    <x:row r="5284">
      <x:c r="A5284" s="139"/>
      <x:c r="B5284" s="139"/>
      <x:c r="C5284" s="139"/>
      <x:c r="D5284" s="139"/>
      <x:c r="E5284" s="139"/>
      <x:c r="F5284" s="139"/>
      <x:c r="G5284" s="139"/>
      <x:c r="H5284" s="139"/>
      <x:c r="I5284" s="266" t="n">
        <x:f>INT((ROW()-ROW($I$46))/((CARROT_CAP+1)*(MESCLUN_CAP+1)))</x:f>
        <x:v>8</x:v>
      </x:c>
      <x:c r="J5284" s="266" t="n">
        <x:f>MOD(INT((ROW()-ROW($I$46))/(MESCLUN_CAP+1)),CARROT_CAP+1)</x:f>
        <x:v>0</x:v>
      </x:c>
      <x:c r="K5284" s="266" t="n">
        <x:f>MOD(ROW()-ROW($I$46),MESCLUN_CAP+1)</x:f>
        <x:v>30</x:v>
      </x:c>
      <x:c r="L5284" s="266" t="n">
        <x:f>SUM(I5284:K5284)</x:f>
        <x:v>38</x:v>
      </x:c>
      <x:c r="M5284" s="267" t="n">
        <x:f>I5284*TOMATO_HOURS*WEEKS*(1+TOMATO_DIM)^I5284+J5284*CARROT_HOURS*WEEKS*(1+CARROT_DIM)^J5284+K5284*MESCLUN_HOURS*WEEKS*(1+MESCLUN_DIM)^K5284</x:f>
        <x:v>3503.0619792096477</x:v>
      </x:c>
      <x:c r="N5284" s="267" t="n">
        <x:f>MAX(M5284-FARMER_HOURS,0)/TEMP_HOURS_PER_WORKER</x:f>
        <x:v>1.9326819300066997</x:v>
      </x:c>
      <x:c r="O5284" s="268" t="n">
        <x:f>I5284*TOMATO_PRICE+J5284*CARROT_PRICE+K5284*MESCLUN_PRICE</x:f>
        <x:v>151400</x:v>
      </x:c>
      <x:c r="P5284" s="268" t="n">
        <x:f>I5284*TOMATO_FERTILIZER+J5284*CARROT_FERTILIZER+K5284*MESCLUN_FERTILIZER</x:f>
        <x:v>33440</x:v>
      </x:c>
      <x:c r="Q5284" s="268" t="n">
        <x:f>MIN(M5284,FARMER_HOURS)*FARMER_RATE+MAX(M5284-FARMER_HOURS,0)*TEMP_RATE</x:f>
        <x:v>73317.04825016749</x:v>
      </x:c>
      <x:c r="R5284" s="268" t="n">
        <x:f>O5284-P5284-Q5284-FIXED_COST</x:f>
        <x:v>24642.951749832515</x:v>
      </x:c>
      <x:c r="S5284" s="139" t="str">
        <x:f>IF(AND(L5284&lt;=TOTAL_BED_CAP,N5284&lt;=TEMP_WORKER_CAP),"YES","NO")</x:f>
        <x:v>YES</x:v>
      </x:c>
      <x:c r="T5284" s="139" t="n">
        <x:f>IF(S5284="YES",R5284,-1E+99)</x:f>
        <x:v>24642.951749832515</x:v>
      </x:c>
    </x:row>
    <x:row r="5285">
      <x:c r="A5285" s="139"/>
      <x:c r="B5285" s="139"/>
      <x:c r="C5285" s="139"/>
      <x:c r="D5285" s="139"/>
      <x:c r="E5285" s="139"/>
      <x:c r="F5285" s="139"/>
      <x:c r="G5285" s="139"/>
      <x:c r="H5285" s="139"/>
      <x:c r="I5285" s="266" t="n">
        <x:f>INT((ROW()-ROW($I$46))/((CARROT_CAP+1)*(MESCLUN_CAP+1)))</x:f>
        <x:v>8</x:v>
      </x:c>
      <x:c r="J5285" s="266" t="n">
        <x:f>MOD(INT((ROW()-ROW($I$46))/(MESCLUN_CAP+1)),CARROT_CAP+1)</x:f>
        <x:v>1</x:v>
      </x:c>
      <x:c r="K5285" s="266" t="n">
        <x:f>MOD(ROW()-ROW($I$46),MESCLUN_CAP+1)</x:f>
        <x:v>0</x:v>
      </x:c>
      <x:c r="L5285" s="266" t="n">
        <x:f>SUM(I5285:K5285)</x:f>
        <x:v>9</x:v>
      </x:c>
      <x:c r="M5285" s="267" t="n">
        <x:f>I5285*TOMATO_HOURS*WEEKS*(1+TOMATO_DIM)^I5285+J5285*CARROT_HOURS*WEEKS*(1+CARROT_DIM)^J5285+K5285*MESCLUN_HOURS*WEEKS*(1+MESCLUN_DIM)^K5285</x:f>
        <x:v>1574.133943200001</x:v>
      </x:c>
      <x:c r="N5285" s="267" t="n">
        <x:f>MAX(M5285-FARMER_HOURS,0)/TEMP_HOURS_PER_WORKER</x:f>
        <x:v>0.5931485716666675</x:v>
      </x:c>
      <x:c r="O5285" s="268" t="n">
        <x:f>I5285*TOMATO_PRICE+J5285*CARROT_PRICE+K5285*MESCLUN_PRICE</x:f>
        <x:v>72494</x:v>
      </x:c>
      <x:c r="P5285" s="268" t="n">
        <x:f>I5285*TOMATO_FERTILIZER+J5285*CARROT_FERTILIZER+K5285*MESCLUN_FERTILIZER</x:f>
        <x:v>7480</x:v>
      </x:c>
      <x:c r="Q5285" s="268" t="n">
        <x:f>MIN(M5285,FARMER_HOURS)*FARMER_RATE+MAX(M5285-FARMER_HOURS,0)*TEMP_RATE</x:f>
        <x:v>39828.714291666685</x:v>
      </x:c>
      <x:c r="R5285" s="268" t="n">
        <x:f>O5285-P5285-Q5285-FIXED_COST</x:f>
        <x:v>5185.285708333315</x:v>
      </x:c>
      <x:c r="S5285" s="139" t="str">
        <x:f>IF(AND(L5285&lt;=TOTAL_BED_CAP,N5285&lt;=TEMP_WORKER_CAP),"YES","NO")</x:f>
        <x:v>YES</x:v>
      </x:c>
      <x:c r="T5285" s="139" t="n">
        <x:f>IF(S5285="YES",R5285,-1E+99)</x:f>
        <x:v>5185.285708333315</x:v>
      </x:c>
    </x:row>
    <x:row r="5286">
      <x:c r="A5286" s="139"/>
      <x:c r="B5286" s="139"/>
      <x:c r="C5286" s="139"/>
      <x:c r="D5286" s="139"/>
      <x:c r="E5286" s="139"/>
      <x:c r="F5286" s="139"/>
      <x:c r="G5286" s="139"/>
      <x:c r="H5286" s="139"/>
      <x:c r="I5286" s="266" t="n">
        <x:f>INT((ROW()-ROW($I$46))/((CARROT_CAP+1)*(MESCLUN_CAP+1)))</x:f>
        <x:v>8</x:v>
      </x:c>
      <x:c r="J5286" s="266" t="n">
        <x:f>MOD(INT((ROW()-ROW($I$46))/(MESCLUN_CAP+1)),CARROT_CAP+1)</x:f>
        <x:v>1</x:v>
      </x:c>
      <x:c r="K5286" s="266" t="n">
        <x:f>MOD(ROW()-ROW($I$46),MESCLUN_CAP+1)</x:f>
        <x:v>1</x:v>
      </x:c>
      <x:c r="L5286" s="266" t="n">
        <x:f>SUM(I5286:K5286)</x:f>
        <x:v>10</x:v>
      </x:c>
      <x:c r="M5286" s="267" t="n">
        <x:f>I5286*TOMATO_HOURS*WEEKS*(1+TOMATO_DIM)^I5286+J5286*CARROT_HOURS*WEEKS*(1+CARROT_DIM)^J5286+K5286*MESCLUN_HOURS*WEEKS*(1+MESCLUN_DIM)^K5286</x:f>
        <x:v>1619.696443200001</x:v>
      </x:c>
      <x:c r="N5286" s="267" t="n">
        <x:f>MAX(M5286-FARMER_HOURS,0)/TEMP_HOURS_PER_WORKER</x:f>
        <x:v>0.6247891966666674</x:v>
      </x:c>
      <x:c r="O5286" s="268" t="n">
        <x:f>I5286*TOMATO_PRICE+J5286*CARROT_PRICE+K5286*MESCLUN_PRICE</x:f>
        <x:v>75194</x:v>
      </x:c>
      <x:c r="P5286" s="268" t="n">
        <x:f>I5286*TOMATO_FERTILIZER+J5286*CARROT_FERTILIZER+K5286*MESCLUN_FERTILIZER</x:f>
        <x:v>8360</x:v>
      </x:c>
      <x:c r="Q5286" s="268" t="n">
        <x:f>MIN(M5286,FARMER_HOURS)*FARMER_RATE+MAX(M5286-FARMER_HOURS,0)*TEMP_RATE</x:f>
        <x:v>40619.729916666685</x:v>
      </x:c>
      <x:c r="R5286" s="268" t="n">
        <x:f>O5286-P5286-Q5286-FIXED_COST</x:f>
        <x:v>6214.270083333315</x:v>
      </x:c>
      <x:c r="S5286" s="139" t="str">
        <x:f>IF(AND(L5286&lt;=TOTAL_BED_CAP,N5286&lt;=TEMP_WORKER_CAP),"YES","NO")</x:f>
        <x:v>YES</x:v>
      </x:c>
      <x:c r="T5286" s="139" t="n">
        <x:f>IF(S5286="YES",R5286,-1E+99)</x:f>
        <x:v>6214.270083333315</x:v>
      </x:c>
    </x:row>
    <x:row r="5287">
      <x:c r="A5287" s="139"/>
      <x:c r="B5287" s="139"/>
      <x:c r="C5287" s="139"/>
      <x:c r="D5287" s="139"/>
      <x:c r="E5287" s="139"/>
      <x:c r="F5287" s="139"/>
      <x:c r="G5287" s="139"/>
      <x:c r="H5287" s="139"/>
      <x:c r="I5287" s="266" t="n">
        <x:f>INT((ROW()-ROW($I$46))/((CARROT_CAP+1)*(MESCLUN_CAP+1)))</x:f>
        <x:v>8</x:v>
      </x:c>
      <x:c r="J5287" s="266" t="n">
        <x:f>MOD(INT((ROW()-ROW($I$46))/(MESCLUN_CAP+1)),CARROT_CAP+1)</x:f>
        <x:v>1</x:v>
      </x:c>
      <x:c r="K5287" s="266" t="n">
        <x:f>MOD(ROW()-ROW($I$46),MESCLUN_CAP+1)</x:f>
        <x:v>2</x:v>
      </x:c>
      <x:c r="L5287" s="266" t="n">
        <x:f>SUM(I5287:K5287)</x:f>
        <x:v>11</x:v>
      </x:c>
      <x:c r="M5287" s="267" t="n">
        <x:f>I5287*TOMATO_HOURS*WEEKS*(1+TOMATO_DIM)^I5287+J5287*CARROT_HOURS*WEEKS*(1+CARROT_DIM)^J5287+K5287*MESCLUN_HOURS*WEEKS*(1+MESCLUN_DIM)^K5287</x:f>
        <x:v>1666.398005700001</x:v>
      </x:c>
      <x:c r="N5287" s="267" t="n">
        <x:f>MAX(M5287-FARMER_HOURS,0)/TEMP_HOURS_PER_WORKER</x:f>
        <x:v>0.6572208372916674</x:v>
      </x:c>
      <x:c r="O5287" s="268" t="n">
        <x:f>I5287*TOMATO_PRICE+J5287*CARROT_PRICE+K5287*MESCLUN_PRICE</x:f>
        <x:v>77894</x:v>
      </x:c>
      <x:c r="P5287" s="268" t="n">
        <x:f>I5287*TOMATO_FERTILIZER+J5287*CARROT_FERTILIZER+K5287*MESCLUN_FERTILIZER</x:f>
        <x:v>9240</x:v>
      </x:c>
      <x:c r="Q5287" s="268" t="n">
        <x:f>MIN(M5287,FARMER_HOURS)*FARMER_RATE+MAX(M5287-FARMER_HOURS,0)*TEMP_RATE</x:f>
        <x:v>41430.520932291685</x:v>
      </x:c>
      <x:c r="R5287" s="268" t="n">
        <x:f>O5287-P5287-Q5287-FIXED_COST</x:f>
        <x:v>7223.479067708315</x:v>
      </x:c>
      <x:c r="S5287" s="139" t="str">
        <x:f>IF(AND(L5287&lt;=TOTAL_BED_CAP,N5287&lt;=TEMP_WORKER_CAP),"YES","NO")</x:f>
        <x:v>YES</x:v>
      </x:c>
      <x:c r="T5287" s="139" t="n">
        <x:f>IF(S5287="YES",R5287,-1E+99)</x:f>
        <x:v>7223.479067708315</x:v>
      </x:c>
    </x:row>
    <x:row r="5288">
      <x:c r="A5288" s="139"/>
      <x:c r="B5288" s="139"/>
      <x:c r="C5288" s="139"/>
      <x:c r="D5288" s="139"/>
      <x:c r="E5288" s="139"/>
      <x:c r="F5288" s="139"/>
      <x:c r="G5288" s="139"/>
      <x:c r="H5288" s="139"/>
      <x:c r="I5288" s="266" t="n">
        <x:f>INT((ROW()-ROW($I$46))/((CARROT_CAP+1)*(MESCLUN_CAP+1)))</x:f>
        <x:v>8</x:v>
      </x:c>
      <x:c r="J5288" s="266" t="n">
        <x:f>MOD(INT((ROW()-ROW($I$46))/(MESCLUN_CAP+1)),CARROT_CAP+1)</x:f>
        <x:v>1</x:v>
      </x:c>
      <x:c r="K5288" s="266" t="n">
        <x:f>MOD(ROW()-ROW($I$46),MESCLUN_CAP+1)</x:f>
        <x:v>3</x:v>
      </x:c>
      <x:c r="L5288" s="266" t="n">
        <x:f>SUM(I5288:K5288)</x:f>
        <x:v>12</x:v>
      </x:c>
      <x:c r="M5288" s="267" t="n">
        <x:f>I5288*TOMATO_HOURS*WEEKS*(1+TOMATO_DIM)^I5288+J5288*CARROT_HOURS*WEEKS*(1+CARROT_DIM)^J5288+K5288*MESCLUN_HOURS*WEEKS*(1+MESCLUN_DIM)^K5288</x:f>
        <x:v>1714.2599881218762</x:v>
      </x:c>
      <x:c r="N5288" s="267" t="n">
        <x:f>MAX(M5288-FARMER_HOURS,0)/TEMP_HOURS_PER_WORKER</x:f>
        <x:v>0.6904583250846362</x:v>
      </x:c>
      <x:c r="O5288" s="268" t="n">
        <x:f>I5288*TOMATO_PRICE+J5288*CARROT_PRICE+K5288*MESCLUN_PRICE</x:f>
        <x:v>80594</x:v>
      </x:c>
      <x:c r="P5288" s="268" t="n">
        <x:f>I5288*TOMATO_FERTILIZER+J5288*CARROT_FERTILIZER+K5288*MESCLUN_FERTILIZER</x:f>
        <x:v>10120</x:v>
      </x:c>
      <x:c r="Q5288" s="268" t="n">
        <x:f>MIN(M5288,FARMER_HOURS)*FARMER_RATE+MAX(M5288-FARMER_HOURS,0)*TEMP_RATE</x:f>
        <x:v>42261.458127115904</x:v>
      </x:c>
      <x:c r="R5288" s="268" t="n">
        <x:f>O5288-P5288-Q5288-FIXED_COST</x:f>
        <x:v>8212.541872884096</x:v>
      </x:c>
      <x:c r="S5288" s="139" t="str">
        <x:f>IF(AND(L5288&lt;=TOTAL_BED_CAP,N5288&lt;=TEMP_WORKER_CAP),"YES","NO")</x:f>
        <x:v>YES</x:v>
      </x:c>
      <x:c r="T5288" s="139" t="n">
        <x:f>IF(S5288="YES",R5288,-1E+99)</x:f>
        <x:v>8212.541872884096</x:v>
      </x:c>
    </x:row>
    <x:row r="5289">
      <x:c r="A5289" s="139"/>
      <x:c r="B5289" s="139"/>
      <x:c r="C5289" s="139"/>
      <x:c r="D5289" s="139"/>
      <x:c r="E5289" s="139"/>
      <x:c r="F5289" s="139"/>
      <x:c r="G5289" s="139"/>
      <x:c r="H5289" s="139"/>
      <x:c r="I5289" s="266" t="n">
        <x:f>INT((ROW()-ROW($I$46))/((CARROT_CAP+1)*(MESCLUN_CAP+1)))</x:f>
        <x:v>8</x:v>
      </x:c>
      <x:c r="J5289" s="266" t="n">
        <x:f>MOD(INT((ROW()-ROW($I$46))/(MESCLUN_CAP+1)),CARROT_CAP+1)</x:f>
        <x:v>1</x:v>
      </x:c>
      <x:c r="K5289" s="266" t="n">
        <x:f>MOD(ROW()-ROW($I$46),MESCLUN_CAP+1)</x:f>
        <x:v>4</x:v>
      </x:c>
      <x:c r="L5289" s="266" t="n">
        <x:f>SUM(I5289:K5289)</x:f>
        <x:v>13</x:v>
      </x:c>
      <x:c r="M5289" s="267" t="n">
        <x:f>I5289*TOMATO_HOURS*WEEKS*(1+TOMATO_DIM)^I5289+J5289*CARROT_HOURS*WEEKS*(1+CARROT_DIM)^J5289+K5289*MESCLUN_HOURS*WEEKS*(1+MESCLUN_DIM)^K5289</x:f>
        <x:v>1763.3041038445324</x:v>
      </x:c>
      <x:c r="N5289" s="267" t="n">
        <x:f>MAX(M5289-FARMER_HOURS,0)/TEMP_HOURS_PER_WORKER</x:f>
        <x:v>0.7245167387809253</x:v>
      </x:c>
      <x:c r="O5289" s="268" t="n">
        <x:f>I5289*TOMATO_PRICE+J5289*CARROT_PRICE+K5289*MESCLUN_PRICE</x:f>
        <x:v>83294</x:v>
      </x:c>
      <x:c r="P5289" s="268" t="n">
        <x:f>I5289*TOMATO_FERTILIZER+J5289*CARROT_FERTILIZER+K5289*MESCLUN_FERTILIZER</x:f>
        <x:v>11000</x:v>
      </x:c>
      <x:c r="Q5289" s="268" t="n">
        <x:f>MIN(M5289,FARMER_HOURS)*FARMER_RATE+MAX(M5289-FARMER_HOURS,0)*TEMP_RATE</x:f>
        <x:v>43112.91846952313</x:v>
      </x:c>
      <x:c r="R5289" s="268" t="n">
        <x:f>O5289-P5289-Q5289-FIXED_COST</x:f>
        <x:v>9181.08153047687</x:v>
      </x:c>
      <x:c r="S5289" s="139" t="str">
        <x:f>IF(AND(L5289&lt;=TOTAL_BED_CAP,N5289&lt;=TEMP_WORKER_CAP),"YES","NO")</x:f>
        <x:v>YES</x:v>
      </x:c>
      <x:c r="T5289" s="139" t="n">
        <x:f>IF(S5289="YES",R5289,-1E+99)</x:f>
        <x:v>9181.08153047687</x:v>
      </x:c>
    </x:row>
    <x:row r="5290">
      <x:c r="A5290" s="139"/>
      <x:c r="B5290" s="139"/>
      <x:c r="C5290" s="139"/>
      <x:c r="D5290" s="139"/>
      <x:c r="E5290" s="139"/>
      <x:c r="F5290" s="139"/>
      <x:c r="G5290" s="139"/>
      <x:c r="H5290" s="139"/>
      <x:c r="I5290" s="266" t="n">
        <x:f>INT((ROW()-ROW($I$46))/((CARROT_CAP+1)*(MESCLUN_CAP+1)))</x:f>
        <x:v>8</x:v>
      </x:c>
      <x:c r="J5290" s="266" t="n">
        <x:f>MOD(INT((ROW()-ROW($I$46))/(MESCLUN_CAP+1)),CARROT_CAP+1)</x:f>
        <x:v>1</x:v>
      </x:c>
      <x:c r="K5290" s="266" t="n">
        <x:f>MOD(ROW()-ROW($I$46),MESCLUN_CAP+1)</x:f>
        <x:v>5</x:v>
      </x:c>
      <x:c r="L5290" s="266" t="n">
        <x:f>SUM(I5290:K5290)</x:f>
        <x:v>14</x:v>
      </x:c>
      <x:c r="M5290" s="267" t="n">
        <x:f>I5290*TOMATO_HOURS*WEEKS*(1+TOMATO_DIM)^I5290+J5290*CARROT_HOURS*WEEKS*(1+CARROT_DIM)^J5290+K5290*MESCLUN_HOURS*WEEKS*(1+MESCLUN_DIM)^K5290</x:f>
        <x:v>1813.552427765736</x:v>
      </x:c>
      <x:c r="N5290" s="267" t="n">
        <x:f>MAX(M5290-FARMER_HOURS,0)/TEMP_HOURS_PER_WORKER</x:f>
        <x:v>0.75941140817065</x:v>
      </x:c>
      <x:c r="O5290" s="268" t="n">
        <x:f>I5290*TOMATO_PRICE+J5290*CARROT_PRICE+K5290*MESCLUN_PRICE</x:f>
        <x:v>85994</x:v>
      </x:c>
      <x:c r="P5290" s="268" t="n">
        <x:f>I5290*TOMATO_FERTILIZER+J5290*CARROT_FERTILIZER+K5290*MESCLUN_FERTILIZER</x:f>
        <x:v>11880</x:v>
      </x:c>
      <x:c r="Q5290" s="268" t="n">
        <x:f>MIN(M5290,FARMER_HOURS)*FARMER_RATE+MAX(M5290-FARMER_HOURS,0)*TEMP_RATE</x:f>
        <x:v>43985.28520426625</x:v>
      </x:c>
      <x:c r="R5290" s="268" t="n">
        <x:f>O5290-P5290-Q5290-FIXED_COST</x:f>
        <x:v>10128.714795733751</x:v>
      </x:c>
      <x:c r="S5290" s="139" t="str">
        <x:f>IF(AND(L5290&lt;=TOTAL_BED_CAP,N5290&lt;=TEMP_WORKER_CAP),"YES","NO")</x:f>
        <x:v>YES</x:v>
      </x:c>
      <x:c r="T5290" s="139" t="n">
        <x:f>IF(S5290="YES",R5290,-1E+99)</x:f>
        <x:v>10128.714795733751</x:v>
      </x:c>
    </x:row>
    <x:row r="5291">
      <x:c r="A5291" s="139"/>
      <x:c r="B5291" s="139"/>
      <x:c r="C5291" s="139"/>
      <x:c r="D5291" s="139"/>
      <x:c r="E5291" s="139"/>
      <x:c r="F5291" s="139"/>
      <x:c r="G5291" s="139"/>
      <x:c r="H5291" s="139"/>
      <x:c r="I5291" s="266" t="n">
        <x:f>INT((ROW()-ROW($I$46))/((CARROT_CAP+1)*(MESCLUN_CAP+1)))</x:f>
        <x:v>8</x:v>
      </x:c>
      <x:c r="J5291" s="266" t="n">
        <x:f>MOD(INT((ROW()-ROW($I$46))/(MESCLUN_CAP+1)),CARROT_CAP+1)</x:f>
        <x:v>1</x:v>
      </x:c>
      <x:c r="K5291" s="266" t="n">
        <x:f>MOD(ROW()-ROW($I$46),MESCLUN_CAP+1)</x:f>
        <x:v>6</x:v>
      </x:c>
      <x:c r="L5291" s="266" t="n">
        <x:f>SUM(I5291:K5291)</x:f>
        <x:v>15</x:v>
      </x:c>
      <x:c r="M5291" s="267" t="n">
        <x:f>I5291*TOMATO_HOURS*WEEKS*(1+TOMATO_DIM)^I5291+J5291*CARROT_HOURS*WEEKS*(1+CARROT_DIM)^J5291+K5291*MESCLUN_HOURS*WEEKS*(1+MESCLUN_DIM)^K5291</x:f>
        <x:v>1865.0274019473688</x:v>
      </x:c>
      <x:c r="N5291" s="267" t="n">
        <x:f>MAX(M5291-FARMER_HOURS,0)/TEMP_HOURS_PER_WORKER</x:f>
        <x:v>0.7951579180190061</x:v>
      </x:c>
      <x:c r="O5291" s="268" t="n">
        <x:f>I5291*TOMATO_PRICE+J5291*CARROT_PRICE+K5291*MESCLUN_PRICE</x:f>
        <x:v>88694</x:v>
      </x:c>
      <x:c r="P5291" s="268" t="n">
        <x:f>I5291*TOMATO_FERTILIZER+J5291*CARROT_FERTILIZER+K5291*MESCLUN_FERTILIZER</x:f>
        <x:v>12760</x:v>
      </x:c>
      <x:c r="Q5291" s="268" t="n">
        <x:f>MIN(M5291,FARMER_HOURS)*FARMER_RATE+MAX(M5291-FARMER_HOURS,0)*TEMP_RATE</x:f>
        <x:v>44878.94795047515</x:v>
      </x:c>
      <x:c r="R5291" s="268" t="n">
        <x:f>O5291-P5291-Q5291-FIXED_COST</x:f>
        <x:v>11055.05204952485</x:v>
      </x:c>
      <x:c r="S5291" s="139" t="str">
        <x:f>IF(AND(L5291&lt;=TOTAL_BED_CAP,N5291&lt;=TEMP_WORKER_CAP),"YES","NO")</x:f>
        <x:v>YES</x:v>
      </x:c>
      <x:c r="T5291" s="139" t="n">
        <x:f>IF(S5291="YES",R5291,-1E+99)</x:f>
        <x:v>11055.05204952485</x:v>
      </x:c>
    </x:row>
    <x:row r="5292">
      <x:c r="A5292" s="139"/>
      <x:c r="B5292" s="139"/>
      <x:c r="C5292" s="139"/>
      <x:c r="D5292" s="139"/>
      <x:c r="E5292" s="139"/>
      <x:c r="F5292" s="139"/>
      <x:c r="G5292" s="139"/>
      <x:c r="H5292" s="139"/>
      <x:c r="I5292" s="266" t="n">
        <x:f>INT((ROW()-ROW($I$46))/((CARROT_CAP+1)*(MESCLUN_CAP+1)))</x:f>
        <x:v>8</x:v>
      </x:c>
      <x:c r="J5292" s="266" t="n">
        <x:f>MOD(INT((ROW()-ROW($I$46))/(MESCLUN_CAP+1)),CARROT_CAP+1)</x:f>
        <x:v>1</x:v>
      </x:c>
      <x:c r="K5292" s="266" t="n">
        <x:f>MOD(ROW()-ROW($I$46),MESCLUN_CAP+1)</x:f>
        <x:v>7</x:v>
      </x:c>
      <x:c r="L5292" s="266" t="n">
        <x:f>SUM(I5292:K5292)</x:f>
        <x:v>16</x:v>
      </x:c>
      <x:c r="M5292" s="267" t="n">
        <x:f>I5292*TOMATO_HOURS*WEEKS*(1+TOMATO_DIM)^I5292+J5292*CARROT_HOURS*WEEKS*(1+CARROT_DIM)^J5292+K5292*MESCLUN_HOURS*WEEKS*(1+MESCLUN_DIM)^K5292</x:f>
        <x:v>1917.7518413453292</x:v>
      </x:c>
      <x:c r="N5292" s="267" t="n">
        <x:f>MAX(M5292-FARMER_HOURS,0)/TEMP_HOURS_PER_WORKER</x:f>
        <x:v>0.8317721120453675</x:v>
      </x:c>
      <x:c r="O5292" s="268" t="n">
        <x:f>I5292*TOMATO_PRICE+J5292*CARROT_PRICE+K5292*MESCLUN_PRICE</x:f>
        <x:v>91394</x:v>
      </x:c>
      <x:c r="P5292" s="268" t="n">
        <x:f>I5292*TOMATO_FERTILIZER+J5292*CARROT_FERTILIZER+K5292*MESCLUN_FERTILIZER</x:f>
        <x:v>13640</x:v>
      </x:c>
      <x:c r="Q5292" s="268" t="n">
        <x:f>MIN(M5292,FARMER_HOURS)*FARMER_RATE+MAX(M5292-FARMER_HOURS,0)*TEMP_RATE</x:f>
        <x:v>45794.30280113419</x:v>
      </x:c>
      <x:c r="R5292" s="268" t="n">
        <x:f>O5292-P5292-Q5292-FIXED_COST</x:f>
        <x:v>11959.697198865812</x:v>
      </x:c>
      <x:c r="S5292" s="139" t="str">
        <x:f>IF(AND(L5292&lt;=TOTAL_BED_CAP,N5292&lt;=TEMP_WORKER_CAP),"YES","NO")</x:f>
        <x:v>YES</x:v>
      </x:c>
      <x:c r="T5292" s="139" t="n">
        <x:f>IF(S5292="YES",R5292,-1E+99)</x:f>
        <x:v>11959.697198865812</x:v>
      </x:c>
    </x:row>
    <x:row r="5293">
      <x:c r="A5293" s="139"/>
      <x:c r="B5293" s="139"/>
      <x:c r="C5293" s="139"/>
      <x:c r="D5293" s="139"/>
      <x:c r="E5293" s="139"/>
      <x:c r="F5293" s="139"/>
      <x:c r="G5293" s="139"/>
      <x:c r="H5293" s="139"/>
      <x:c r="I5293" s="266" t="n">
        <x:f>INT((ROW()-ROW($I$46))/((CARROT_CAP+1)*(MESCLUN_CAP+1)))</x:f>
        <x:v>8</x:v>
      </x:c>
      <x:c r="J5293" s="266" t="n">
        <x:f>MOD(INT((ROW()-ROW($I$46))/(MESCLUN_CAP+1)),CARROT_CAP+1)</x:f>
        <x:v>1</x:v>
      </x:c>
      <x:c r="K5293" s="266" t="n">
        <x:f>MOD(ROW()-ROW($I$46),MESCLUN_CAP+1)</x:f>
        <x:v>8</x:v>
      </x:c>
      <x:c r="L5293" s="266" t="n">
        <x:f>SUM(I5293:K5293)</x:f>
        <x:v>17</x:v>
      </x:c>
      <x:c r="M5293" s="267" t="n">
        <x:f>I5293*TOMATO_HOURS*WEEKS*(1+TOMATO_DIM)^I5293+J5293*CARROT_HOURS*WEEKS*(1+CARROT_DIM)^J5293+K5293*MESCLUN_HOURS*WEEKS*(1+MESCLUN_DIM)^K5293</x:f>
        <x:v>1971.7489396253095</x:v>
      </x:c>
      <x:c r="N5293" s="267" t="n">
        <x:f>MAX(M5293-FARMER_HOURS,0)/TEMP_HOURS_PER_WORKER</x:f>
        <x:v>0.8692700969620205</x:v>
      </x:c>
      <x:c r="O5293" s="268" t="n">
        <x:f>I5293*TOMATO_PRICE+J5293*CARROT_PRICE+K5293*MESCLUN_PRICE</x:f>
        <x:v>94094</x:v>
      </x:c>
      <x:c r="P5293" s="268" t="n">
        <x:f>I5293*TOMATO_FERTILIZER+J5293*CARROT_FERTILIZER+K5293*MESCLUN_FERTILIZER</x:f>
        <x:v>14520</x:v>
      </x:c>
      <x:c r="Q5293" s="268" t="n">
        <x:f>MIN(M5293,FARMER_HOURS)*FARMER_RATE+MAX(M5293-FARMER_HOURS,0)*TEMP_RATE</x:f>
        <x:v>46731.752424050515</x:v>
      </x:c>
      <x:c r="R5293" s="268" t="n">
        <x:f>O5293-P5293-Q5293-FIXED_COST</x:f>
        <x:v>12842.247575949485</x:v>
      </x:c>
      <x:c r="S5293" s="139" t="str">
        <x:f>IF(AND(L5293&lt;=TOTAL_BED_CAP,N5293&lt;=TEMP_WORKER_CAP),"YES","NO")</x:f>
        <x:v>YES</x:v>
      </x:c>
      <x:c r="T5293" s="139" t="n">
        <x:f>IF(S5293="YES",R5293,-1E+99)</x:f>
        <x:v>12842.247575949485</x:v>
      </x:c>
    </x:row>
    <x:row r="5294">
      <x:c r="A5294" s="139"/>
      <x:c r="B5294" s="139"/>
      <x:c r="C5294" s="139"/>
      <x:c r="D5294" s="139"/>
      <x:c r="E5294" s="139"/>
      <x:c r="F5294" s="139"/>
      <x:c r="G5294" s="139"/>
      <x:c r="H5294" s="139"/>
      <x:c r="I5294" s="266" t="n">
        <x:f>INT((ROW()-ROW($I$46))/((CARROT_CAP+1)*(MESCLUN_CAP+1)))</x:f>
        <x:v>8</x:v>
      </x:c>
      <x:c r="J5294" s="266" t="n">
        <x:f>MOD(INT((ROW()-ROW($I$46))/(MESCLUN_CAP+1)),CARROT_CAP+1)</x:f>
        <x:v>1</x:v>
      </x:c>
      <x:c r="K5294" s="266" t="n">
        <x:f>MOD(ROW()-ROW($I$46),MESCLUN_CAP+1)</x:f>
        <x:v>9</x:v>
      </x:c>
      <x:c r="L5294" s="266" t="n">
        <x:f>SUM(I5294:K5294)</x:f>
        <x:v>18</x:v>
      </x:c>
      <x:c r="M5294" s="267" t="n">
        <x:f>I5294*TOMATO_HOURS*WEEKS*(1+TOMATO_DIM)^I5294+J5294*CARROT_HOURS*WEEKS*(1+CARROT_DIM)^J5294+K5294*MESCLUN_HOURS*WEEKS*(1+MESCLUN_DIM)^K5294</x:f>
        <x:v>2027.042275065704</x:v>
      </x:c>
      <x:c r="N5294" s="267" t="n">
        <x:f>MAX(M5294-FARMER_HOURS,0)/TEMP_HOURS_PER_WORKER</x:f>
        <x:v>0.9076682465734055</x:v>
      </x:c>
      <x:c r="O5294" s="268" t="n">
        <x:f>I5294*TOMATO_PRICE+J5294*CARROT_PRICE+K5294*MESCLUN_PRICE</x:f>
        <x:v>96794</x:v>
      </x:c>
      <x:c r="P5294" s="268" t="n">
        <x:f>I5294*TOMATO_FERTILIZER+J5294*CARROT_FERTILIZER+K5294*MESCLUN_FERTILIZER</x:f>
        <x:v>15400</x:v>
      </x:c>
      <x:c r="Q5294" s="268" t="n">
        <x:f>MIN(M5294,FARMER_HOURS)*FARMER_RATE+MAX(M5294-FARMER_HOURS,0)*TEMP_RATE</x:f>
        <x:v>47691.70616433513</x:v>
      </x:c>
      <x:c r="R5294" s="268" t="n">
        <x:f>O5294-P5294-Q5294-FIXED_COST</x:f>
        <x:v>13702.293835664866</x:v>
      </x:c>
      <x:c r="S5294" s="139" t="str">
        <x:f>IF(AND(L5294&lt;=TOTAL_BED_CAP,N5294&lt;=TEMP_WORKER_CAP),"YES","NO")</x:f>
        <x:v>YES</x:v>
      </x:c>
      <x:c r="T5294" s="139" t="n">
        <x:f>IF(S5294="YES",R5294,-1E+99)</x:f>
        <x:v>13702.293835664866</x:v>
      </x:c>
    </x:row>
    <x:row r="5295">
      <x:c r="A5295" s="139"/>
      <x:c r="B5295" s="139"/>
      <x:c r="C5295" s="139"/>
      <x:c r="D5295" s="139"/>
      <x:c r="E5295" s="139"/>
      <x:c r="F5295" s="139"/>
      <x:c r="G5295" s="139"/>
      <x:c r="H5295" s="139"/>
      <x:c r="I5295" s="266" t="n">
        <x:f>INT((ROW()-ROW($I$46))/((CARROT_CAP+1)*(MESCLUN_CAP+1)))</x:f>
        <x:v>8</x:v>
      </x:c>
      <x:c r="J5295" s="266" t="n">
        <x:f>MOD(INT((ROW()-ROW($I$46))/(MESCLUN_CAP+1)),CARROT_CAP+1)</x:f>
        <x:v>1</x:v>
      </x:c>
      <x:c r="K5295" s="266" t="n">
        <x:f>MOD(ROW()-ROW($I$46),MESCLUN_CAP+1)</x:f>
        <x:v>10</x:v>
      </x:c>
      <x:c r="L5295" s="266" t="n">
        <x:f>SUM(I5295:K5295)</x:f>
        <x:v>19</x:v>
      </x:c>
      <x:c r="M5295" s="267" t="n">
        <x:f>I5295*TOMATO_HOURS*WEEKS*(1+TOMATO_DIM)^I5295+J5295*CARROT_HOURS*WEEKS*(1+CARROT_DIM)^J5295+K5295*MESCLUN_HOURS*WEEKS*(1+MESCLUN_DIM)^K5295</x:f>
        <x:v>2083.655816548917</x:v>
      </x:c>
      <x:c r="N5295" s="267" t="n">
        <x:f>MAX(M5295-FARMER_HOURS,0)/TEMP_HOURS_PER_WORKER</x:f>
        <x:v>0.9469832059367478</x:v>
      </x:c>
      <x:c r="O5295" s="268" t="n">
        <x:f>I5295*TOMATO_PRICE+J5295*CARROT_PRICE+K5295*MESCLUN_PRICE</x:f>
        <x:v>99494</x:v>
      </x:c>
      <x:c r="P5295" s="268" t="n">
        <x:f>I5295*TOMATO_FERTILIZER+J5295*CARROT_FERTILIZER+K5295*MESCLUN_FERTILIZER</x:f>
        <x:v>16280</x:v>
      </x:c>
      <x:c r="Q5295" s="268" t="n">
        <x:f>MIN(M5295,FARMER_HOURS)*FARMER_RATE+MAX(M5295-FARMER_HOURS,0)*TEMP_RATE</x:f>
        <x:v>48674.580148418696</x:v>
      </x:c>
      <x:c r="R5295" s="268" t="n">
        <x:f>O5295-P5295-Q5295-FIXED_COST</x:f>
        <x:v>14539.419851581304</x:v>
      </x:c>
      <x:c r="S5295" s="139" t="str">
        <x:f>IF(AND(L5295&lt;=TOTAL_BED_CAP,N5295&lt;=TEMP_WORKER_CAP),"YES","NO")</x:f>
        <x:v>YES</x:v>
      </x:c>
      <x:c r="T5295" s="139" t="n">
        <x:f>IF(S5295="YES",R5295,-1E+99)</x:f>
        <x:v>14539.419851581304</x:v>
      </x:c>
    </x:row>
    <x:row r="5296">
      <x:c r="A5296" s="139"/>
      <x:c r="B5296" s="139"/>
      <x:c r="C5296" s="139"/>
      <x:c r="D5296" s="139"/>
      <x:c r="E5296" s="139"/>
      <x:c r="F5296" s="139"/>
      <x:c r="G5296" s="139"/>
      <x:c r="H5296" s="139"/>
      <x:c r="I5296" s="266" t="n">
        <x:f>INT((ROW()-ROW($I$46))/((CARROT_CAP+1)*(MESCLUN_CAP+1)))</x:f>
        <x:v>8</x:v>
      </x:c>
      <x:c r="J5296" s="266" t="n">
        <x:f>MOD(INT((ROW()-ROW($I$46))/(MESCLUN_CAP+1)),CARROT_CAP+1)</x:f>
        <x:v>1</x:v>
      </x:c>
      <x:c r="K5296" s="266" t="n">
        <x:f>MOD(ROW()-ROW($I$46),MESCLUN_CAP+1)</x:f>
        <x:v>11</x:v>
      </x:c>
      <x:c r="L5296" s="266" t="n">
        <x:f>SUM(I5296:K5296)</x:f>
        <x:v>20</x:v>
      </x:c>
      <x:c r="M5296" s="267" t="n">
        <x:f>I5296*TOMATO_HOURS*WEEKS*(1+TOMATO_DIM)^I5296+J5296*CARROT_HOURS*WEEKS*(1+CARROT_DIM)^J5296+K5296*MESCLUN_HOURS*WEEKS*(1+MESCLUN_DIM)^K5296</x:f>
        <x:v>2141.6139296423557</x:v>
      </x:c>
      <x:c r="N5296" s="267" t="n">
        <x:f>MAX(M5296-FARMER_HOURS,0)/TEMP_HOURS_PER_WORKER</x:f>
        <x:v>0.9872318955849693</x:v>
      </x:c>
      <x:c r="O5296" s="268" t="n">
        <x:f>I5296*TOMATO_PRICE+J5296*CARROT_PRICE+K5296*MESCLUN_PRICE</x:f>
        <x:v>102194</x:v>
      </x:c>
      <x:c r="P5296" s="268" t="n">
        <x:f>I5296*TOMATO_FERTILIZER+J5296*CARROT_FERTILIZER+K5296*MESCLUN_FERTILIZER</x:f>
        <x:v>17160</x:v>
      </x:c>
      <x:c r="Q5296" s="268" t="n">
        <x:f>MIN(M5296,FARMER_HOURS)*FARMER_RATE+MAX(M5296-FARMER_HOURS,0)*TEMP_RATE</x:f>
        <x:v>49680.79738962423</x:v>
      </x:c>
      <x:c r="R5296" s="268" t="n">
        <x:f>O5296-P5296-Q5296-FIXED_COST</x:f>
        <x:v>15353.202610375767</x:v>
      </x:c>
      <x:c r="S5296" s="139" t="str">
        <x:f>IF(AND(L5296&lt;=TOTAL_BED_CAP,N5296&lt;=TEMP_WORKER_CAP),"YES","NO")</x:f>
        <x:v>YES</x:v>
      </x:c>
      <x:c r="T5296" s="139" t="n">
        <x:f>IF(S5296="YES",R5296,-1E+99)</x:f>
        <x:v>15353.202610375767</x:v>
      </x:c>
    </x:row>
    <x:row r="5297">
      <x:c r="A5297" s="139"/>
      <x:c r="B5297" s="139"/>
      <x:c r="C5297" s="139"/>
      <x:c r="D5297" s="139"/>
      <x:c r="E5297" s="139"/>
      <x:c r="F5297" s="139"/>
      <x:c r="G5297" s="139"/>
      <x:c r="H5297" s="139"/>
      <x:c r="I5297" s="266" t="n">
        <x:f>INT((ROW()-ROW($I$46))/((CARROT_CAP+1)*(MESCLUN_CAP+1)))</x:f>
        <x:v>8</x:v>
      </x:c>
      <x:c r="J5297" s="266" t="n">
        <x:f>MOD(INT((ROW()-ROW($I$46))/(MESCLUN_CAP+1)),CARROT_CAP+1)</x:f>
        <x:v>1</x:v>
      </x:c>
      <x:c r="K5297" s="266" t="n">
        <x:f>MOD(ROW()-ROW($I$46),MESCLUN_CAP+1)</x:f>
        <x:v>12</x:v>
      </x:c>
      <x:c r="L5297" s="266" t="n">
        <x:f>SUM(I5297:K5297)</x:f>
        <x:v>21</x:v>
      </x:c>
      <x:c r="M5297" s="267" t="n">
        <x:f>I5297*TOMATO_HOURS*WEEKS*(1+TOMATO_DIM)^I5297+J5297*CARROT_HOURS*WEEKS*(1+CARROT_DIM)^J5297+K5297*MESCLUN_HOURS*WEEKS*(1+MESCLUN_DIM)^K5297</x:f>
        <x:v>2200.94138277042</x:v>
      </x:c>
      <x:c r="N5297" s="267" t="n">
        <x:f>MAX(M5297-FARMER_HOURS,0)/TEMP_HOURS_PER_WORKER</x:f>
        <x:v>1.028431515812792</x:v>
      </x:c>
      <x:c r="O5297" s="268" t="n">
        <x:f>I5297*TOMATO_PRICE+J5297*CARROT_PRICE+K5297*MESCLUN_PRICE</x:f>
        <x:v>104894</x:v>
      </x:c>
      <x:c r="P5297" s="268" t="n">
        <x:f>I5297*TOMATO_FERTILIZER+J5297*CARROT_FERTILIZER+K5297*MESCLUN_FERTILIZER</x:f>
        <x:v>18040</x:v>
      </x:c>
      <x:c r="Q5297" s="268" t="n">
        <x:f>MIN(M5297,FARMER_HOURS)*FARMER_RATE+MAX(M5297-FARMER_HOURS,0)*TEMP_RATE</x:f>
        <x:v>50710.787895319794</x:v>
      </x:c>
      <x:c r="R5297" s="268" t="n">
        <x:f>O5297-P5297-Q5297-FIXED_COST</x:f>
        <x:v>16143.212104680206</x:v>
      </x:c>
      <x:c r="S5297" s="139" t="str">
        <x:f>IF(AND(L5297&lt;=TOTAL_BED_CAP,N5297&lt;=TEMP_WORKER_CAP),"YES","NO")</x:f>
        <x:v>YES</x:v>
      </x:c>
      <x:c r="T5297" s="139" t="n">
        <x:f>IF(S5297="YES",R5297,-1E+99)</x:f>
        <x:v>16143.212104680206</x:v>
      </x:c>
    </x:row>
    <x:row r="5298">
      <x:c r="A5298" s="139"/>
      <x:c r="B5298" s="139"/>
      <x:c r="C5298" s="139"/>
      <x:c r="D5298" s="139"/>
      <x:c r="E5298" s="139"/>
      <x:c r="F5298" s="139"/>
      <x:c r="G5298" s="139"/>
      <x:c r="H5298" s="139"/>
      <x:c r="I5298" s="266" t="n">
        <x:f>INT((ROW()-ROW($I$46))/((CARROT_CAP+1)*(MESCLUN_CAP+1)))</x:f>
        <x:v>8</x:v>
      </x:c>
      <x:c r="J5298" s="266" t="n">
        <x:f>MOD(INT((ROW()-ROW($I$46))/(MESCLUN_CAP+1)),CARROT_CAP+1)</x:f>
        <x:v>1</x:v>
      </x:c>
      <x:c r="K5298" s="266" t="n">
        <x:f>MOD(ROW()-ROW($I$46),MESCLUN_CAP+1)</x:f>
        <x:v>13</x:v>
      </x:c>
      <x:c r="L5298" s="266" t="n">
        <x:f>SUM(I5298:K5298)</x:f>
        <x:v>22</x:v>
      </x:c>
      <x:c r="M5298" s="267" t="n">
        <x:f>I5298*TOMATO_HOURS*WEEKS*(1+TOMATO_DIM)^I5298+J5298*CARROT_HOURS*WEEKS*(1+CARROT_DIM)^J5298+K5298*MESCLUN_HOURS*WEEKS*(1+MESCLUN_DIM)^K5298</x:f>
        <x:v>2261.6633534788043</x:v>
      </x:c>
      <x:c r="N5298" s="267" t="n">
        <x:f>MAX(M5298-FARMER_HOURS,0)/TEMP_HOURS_PER_WORKER</x:f>
        <x:v>1.0705995510269475</x:v>
      </x:c>
      <x:c r="O5298" s="268" t="n">
        <x:f>I5298*TOMATO_PRICE+J5298*CARROT_PRICE+K5298*MESCLUN_PRICE</x:f>
        <x:v>107594</x:v>
      </x:c>
      <x:c r="P5298" s="268" t="n">
        <x:f>I5298*TOMATO_FERTILIZER+J5298*CARROT_FERTILIZER+K5298*MESCLUN_FERTILIZER</x:f>
        <x:v>18920</x:v>
      </x:c>
      <x:c r="Q5298" s="268" t="n">
        <x:f>MIN(M5298,FARMER_HOURS)*FARMER_RATE+MAX(M5298-FARMER_HOURS,0)*TEMP_RATE</x:f>
        <x:v>51764.988775673686</x:v>
      </x:c>
      <x:c r="R5298" s="268" t="n">
        <x:f>O5298-P5298-Q5298-FIXED_COST</x:f>
        <x:v>16909.011224326314</x:v>
      </x:c>
      <x:c r="S5298" s="139" t="str">
        <x:f>IF(AND(L5298&lt;=TOTAL_BED_CAP,N5298&lt;=TEMP_WORKER_CAP),"YES","NO")</x:f>
        <x:v>YES</x:v>
      </x:c>
      <x:c r="T5298" s="139" t="n">
        <x:f>IF(S5298="YES",R5298,-1E+99)</x:f>
        <x:v>16909.011224326314</x:v>
      </x:c>
    </x:row>
    <x:row r="5299">
      <x:c r="A5299" s="139"/>
      <x:c r="B5299" s="139"/>
      <x:c r="C5299" s="139"/>
      <x:c r="D5299" s="139"/>
      <x:c r="E5299" s="139"/>
      <x:c r="F5299" s="139"/>
      <x:c r="G5299" s="139"/>
      <x:c r="H5299" s="139"/>
      <x:c r="I5299" s="266" t="n">
        <x:f>INT((ROW()-ROW($I$46))/((CARROT_CAP+1)*(MESCLUN_CAP+1)))</x:f>
        <x:v>8</x:v>
      </x:c>
      <x:c r="J5299" s="266" t="n">
        <x:f>MOD(INT((ROW()-ROW($I$46))/(MESCLUN_CAP+1)),CARROT_CAP+1)</x:f>
        <x:v>1</x:v>
      </x:c>
      <x:c r="K5299" s="266" t="n">
        <x:f>MOD(ROW()-ROW($I$46),MESCLUN_CAP+1)</x:f>
        <x:v>14</x:v>
      </x:c>
      <x:c r="L5299" s="266" t="n">
        <x:f>SUM(I5299:K5299)</x:f>
        <x:v>23</x:v>
      </x:c>
      <x:c r="M5299" s="267" t="n">
        <x:f>I5299*TOMATO_HOURS*WEEKS*(1+TOMATO_DIM)^I5299+J5299*CARROT_HOURS*WEEKS*(1+CARROT_DIM)^J5299+K5299*MESCLUN_HOURS*WEEKS*(1+MESCLUN_DIM)^K5299</x:f>
        <x:v>2323.8054347924653</x:v>
      </x:c>
      <x:c r="N5299" s="267" t="n">
        <x:f>MAX(M5299-FARMER_HOURS,0)/TEMP_HOURS_PER_WORKER</x:f>
        <x:v>1.1137537741614343</x:v>
      </x:c>
      <x:c r="O5299" s="268" t="n">
        <x:f>I5299*TOMATO_PRICE+J5299*CARROT_PRICE+K5299*MESCLUN_PRICE</x:f>
        <x:v>110294</x:v>
      </x:c>
      <x:c r="P5299" s="268" t="n">
        <x:f>I5299*TOMATO_FERTILIZER+J5299*CARROT_FERTILIZER+K5299*MESCLUN_FERTILIZER</x:f>
        <x:v>19800</x:v>
      </x:c>
      <x:c r="Q5299" s="268" t="n">
        <x:f>MIN(M5299,FARMER_HOURS)*FARMER_RATE+MAX(M5299-FARMER_HOURS,0)*TEMP_RATE</x:f>
        <x:v>52843.84435403586</x:v>
      </x:c>
      <x:c r="R5299" s="268" t="n">
        <x:f>O5299-P5299-Q5299-FIXED_COST</x:f>
        <x:v>17650.155645964143</x:v>
      </x:c>
      <x:c r="S5299" s="139" t="str">
        <x:f>IF(AND(L5299&lt;=TOTAL_BED_CAP,N5299&lt;=TEMP_WORKER_CAP),"YES","NO")</x:f>
        <x:v>YES</x:v>
      </x:c>
      <x:c r="T5299" s="139" t="n">
        <x:f>IF(S5299="YES",R5299,-1E+99)</x:f>
        <x:v>17650.155645964143</x:v>
      </x:c>
    </x:row>
    <x:row r="5300">
      <x:c r="A5300" s="139"/>
      <x:c r="B5300" s="139"/>
      <x:c r="C5300" s="139"/>
      <x:c r="D5300" s="139"/>
      <x:c r="E5300" s="139"/>
      <x:c r="F5300" s="139"/>
      <x:c r="G5300" s="139"/>
      <x:c r="H5300" s="139"/>
      <x:c r="I5300" s="266" t="n">
        <x:f>INT((ROW()-ROW($I$46))/((CARROT_CAP+1)*(MESCLUN_CAP+1)))</x:f>
        <x:v>8</x:v>
      </x:c>
      <x:c r="J5300" s="266" t="n">
        <x:f>MOD(INT((ROW()-ROW($I$46))/(MESCLUN_CAP+1)),CARROT_CAP+1)</x:f>
        <x:v>1</x:v>
      </x:c>
      <x:c r="K5300" s="266" t="n">
        <x:f>MOD(ROW()-ROW($I$46),MESCLUN_CAP+1)</x:f>
        <x:v>15</x:v>
      </x:c>
      <x:c r="L5300" s="266" t="n">
        <x:f>SUM(I5300:K5300)</x:f>
        <x:v>24</x:v>
      </x:c>
      <x:c r="M5300" s="267" t="n">
        <x:f>I5300*TOMATO_HOURS*WEEKS*(1+TOMATO_DIM)^I5300+J5300*CARROT_HOURS*WEEKS*(1+CARROT_DIM)^J5300+K5300*MESCLUN_HOURS*WEEKS*(1+MESCLUN_DIM)^K5300</x:f>
        <x:v>2387.393641668612</x:v>
      </x:c>
      <x:c r="N5300" s="267" t="n">
        <x:f>MAX(M5300-FARMER_HOURS,0)/TEMP_HOURS_PER_WORKER</x:f>
        <x:v>1.1579122511587583</x:v>
      </x:c>
      <x:c r="O5300" s="268" t="n">
        <x:f>I5300*TOMATO_PRICE+J5300*CARROT_PRICE+K5300*MESCLUN_PRICE</x:f>
        <x:v>112994</x:v>
      </x:c>
      <x:c r="P5300" s="268" t="n">
        <x:f>I5300*TOMATO_FERTILIZER+J5300*CARROT_FERTILIZER+K5300*MESCLUN_FERTILIZER</x:f>
        <x:v>20680</x:v>
      </x:c>
      <x:c r="Q5300" s="268" t="n">
        <x:f>MIN(M5300,FARMER_HOURS)*FARMER_RATE+MAX(M5300-FARMER_HOURS,0)*TEMP_RATE</x:f>
        <x:v>53947.80627896896</x:v>
      </x:c>
      <x:c r="R5300" s="268" t="n">
        <x:f>O5300-P5300-Q5300-FIXED_COST</x:f>
        <x:v>18366.193721031043</x:v>
      </x:c>
      <x:c r="S5300" s="139" t="str">
        <x:f>IF(AND(L5300&lt;=TOTAL_BED_CAP,N5300&lt;=TEMP_WORKER_CAP),"YES","NO")</x:f>
        <x:v>YES</x:v>
      </x:c>
      <x:c r="T5300" s="139" t="n">
        <x:f>IF(S5300="YES",R5300,-1E+99)</x:f>
        <x:v>18366.193721031043</x:v>
      </x:c>
    </x:row>
    <x:row r="5301">
      <x:c r="A5301" s="139"/>
      <x:c r="B5301" s="139"/>
      <x:c r="C5301" s="139"/>
      <x:c r="D5301" s="139"/>
      <x:c r="E5301" s="139"/>
      <x:c r="F5301" s="139"/>
      <x:c r="G5301" s="139"/>
      <x:c r="H5301" s="139"/>
      <x:c r="I5301" s="266" t="n">
        <x:f>INT((ROW()-ROW($I$46))/((CARROT_CAP+1)*(MESCLUN_CAP+1)))</x:f>
        <x:v>8</x:v>
      </x:c>
      <x:c r="J5301" s="266" t="n">
        <x:f>MOD(INT((ROW()-ROW($I$46))/(MESCLUN_CAP+1)),CARROT_CAP+1)</x:f>
        <x:v>1</x:v>
      </x:c>
      <x:c r="K5301" s="266" t="n">
        <x:f>MOD(ROW()-ROW($I$46),MESCLUN_CAP+1)</x:f>
        <x:v>16</x:v>
      </x:c>
      <x:c r="L5301" s="266" t="n">
        <x:f>SUM(I5301:K5301)</x:f>
        <x:v>25</x:v>
      </x:c>
      <x:c r="M5301" s="267" t="n">
        <x:f>I5301*TOMATO_HOURS*WEEKS*(1+TOMATO_DIM)^I5301+J5301*CARROT_HOURS*WEEKS*(1+CARROT_DIM)^J5301+K5301*MESCLUN_HOURS*WEEKS*(1+MESCLUN_DIM)^K5301</x:f>
        <x:v>2452.4544175461006</x:v>
      </x:c>
      <x:c r="N5301" s="267" t="n">
        <x:f>MAX(M5301-FARMER_HOURS,0)/TEMP_HOURS_PER_WORKER</x:f>
        <x:v>1.2030933455181254</x:v>
      </x:c>
      <x:c r="O5301" s="268" t="n">
        <x:f>I5301*TOMATO_PRICE+J5301*CARROT_PRICE+K5301*MESCLUN_PRICE</x:f>
        <x:v>115694</x:v>
      </x:c>
      <x:c r="P5301" s="268" t="n">
        <x:f>I5301*TOMATO_FERTILIZER+J5301*CARROT_FERTILIZER+K5301*MESCLUN_FERTILIZER</x:f>
        <x:v>21560</x:v>
      </x:c>
      <x:c r="Q5301" s="268" t="n">
        <x:f>MIN(M5301,FARMER_HOURS)*FARMER_RATE+MAX(M5301-FARMER_HOURS,0)*TEMP_RATE</x:f>
        <x:v>55077.33363795314</x:v>
      </x:c>
      <x:c r="R5301" s="268" t="n">
        <x:f>O5301-P5301-Q5301-FIXED_COST</x:f>
        <x:v>19056.66636204686</x:v>
      </x:c>
      <x:c r="S5301" s="139" t="str">
        <x:f>IF(AND(L5301&lt;=TOTAL_BED_CAP,N5301&lt;=TEMP_WORKER_CAP),"YES","NO")</x:f>
        <x:v>YES</x:v>
      </x:c>
      <x:c r="T5301" s="139" t="n">
        <x:f>IF(S5301="YES",R5301,-1E+99)</x:f>
        <x:v>19056.66636204686</x:v>
      </x:c>
    </x:row>
    <x:row r="5302">
      <x:c r="A5302" s="139"/>
      <x:c r="B5302" s="139"/>
      <x:c r="C5302" s="139"/>
      <x:c r="D5302" s="139"/>
      <x:c r="E5302" s="139"/>
      <x:c r="F5302" s="139"/>
      <x:c r="G5302" s="139"/>
      <x:c r="H5302" s="139"/>
      <x:c r="I5302" s="266" t="n">
        <x:f>INT((ROW()-ROW($I$46))/((CARROT_CAP+1)*(MESCLUN_CAP+1)))</x:f>
        <x:v>8</x:v>
      </x:c>
      <x:c r="J5302" s="266" t="n">
        <x:f>MOD(INT((ROW()-ROW($I$46))/(MESCLUN_CAP+1)),CARROT_CAP+1)</x:f>
        <x:v>1</x:v>
      </x:c>
      <x:c r="K5302" s="266" t="n">
        <x:f>MOD(ROW()-ROW($I$46),MESCLUN_CAP+1)</x:f>
        <x:v>17</x:v>
      </x:c>
      <x:c r="L5302" s="266" t="n">
        <x:f>SUM(I5302:K5302)</x:f>
        <x:v>26</x:v>
      </x:c>
      <x:c r="M5302" s="267" t="n">
        <x:f>I5302*TOMATO_HOURS*WEEKS*(1+TOMATO_DIM)^I5302+J5302*CARROT_HOURS*WEEKS*(1+CARROT_DIM)^J5302+K5302*MESCLUN_HOURS*WEEKS*(1+MESCLUN_DIM)^K5302</x:f>
        <x:v>2519.014640992641</x:v>
      </x:c>
      <x:c r="N5302" s="267" t="n">
        <x:f>MAX(M5302-FARMER_HOURS,0)/TEMP_HOURS_PER_WORKER</x:f>
        <x:v>1.2493157229115563</x:v>
      </x:c>
      <x:c r="O5302" s="268" t="n">
        <x:f>I5302*TOMATO_PRICE+J5302*CARROT_PRICE+K5302*MESCLUN_PRICE</x:f>
        <x:v>118394</x:v>
      </x:c>
      <x:c r="P5302" s="268" t="n">
        <x:f>I5302*TOMATO_FERTILIZER+J5302*CARROT_FERTILIZER+K5302*MESCLUN_FERTILIZER</x:f>
        <x:v>22440</x:v>
      </x:c>
      <x:c r="Q5302" s="268" t="n">
        <x:f>MIN(M5302,FARMER_HOURS)*FARMER_RATE+MAX(M5302-FARMER_HOURS,0)*TEMP_RATE</x:f>
        <x:v>56232.89307278891</x:v>
      </x:c>
      <x:c r="R5302" s="268" t="n">
        <x:f>O5302-P5302-Q5302-FIXED_COST</x:f>
        <x:v>19721.10692721109</x:v>
      </x:c>
      <x:c r="S5302" s="139" t="str">
        <x:f>IF(AND(L5302&lt;=TOTAL_BED_CAP,N5302&lt;=TEMP_WORKER_CAP),"YES","NO")</x:f>
        <x:v>YES</x:v>
      </x:c>
      <x:c r="T5302" s="139" t="n">
        <x:f>IF(S5302="YES",R5302,-1E+99)</x:f>
        <x:v>19721.10692721109</x:v>
      </x:c>
    </x:row>
    <x:row r="5303">
      <x:c r="A5303" s="139"/>
      <x:c r="B5303" s="139"/>
      <x:c r="C5303" s="139"/>
      <x:c r="D5303" s="139"/>
      <x:c r="E5303" s="139"/>
      <x:c r="F5303" s="139"/>
      <x:c r="G5303" s="139"/>
      <x:c r="H5303" s="139"/>
      <x:c r="I5303" s="266" t="n">
        <x:f>INT((ROW()-ROW($I$46))/((CARROT_CAP+1)*(MESCLUN_CAP+1)))</x:f>
        <x:v>8</x:v>
      </x:c>
      <x:c r="J5303" s="266" t="n">
        <x:f>MOD(INT((ROW()-ROW($I$46))/(MESCLUN_CAP+1)),CARROT_CAP+1)</x:f>
        <x:v>1</x:v>
      </x:c>
      <x:c r="K5303" s="266" t="n">
        <x:f>MOD(ROW()-ROW($I$46),MESCLUN_CAP+1)</x:f>
        <x:v>18</x:v>
      </x:c>
      <x:c r="L5303" s="266" t="n">
        <x:f>SUM(I5303:K5303)</x:f>
        <x:v>27</x:v>
      </x:c>
      <x:c r="M5303" s="267" t="n">
        <x:f>I5303*TOMATO_HOURS*WEEKS*(1+TOMATO_DIM)^I5303+J5303*CARROT_HOURS*WEEKS*(1+CARROT_DIM)^J5303+K5303*MESCLUN_HOURS*WEEKS*(1+MESCLUN_DIM)^K5303</x:f>
        <x:v>2587.1016324512284</x:v>
      </x:c>
      <x:c r="N5303" s="267" t="n">
        <x:f>MAX(M5303-FARMER_HOURS,0)/TEMP_HOURS_PER_WORKER</x:f>
        <x:v>1.2965983558689087</x:v>
      </x:c>
      <x:c r="O5303" s="268" t="n">
        <x:f>I5303*TOMATO_PRICE+J5303*CARROT_PRICE+K5303*MESCLUN_PRICE</x:f>
        <x:v>121094</x:v>
      </x:c>
      <x:c r="P5303" s="268" t="n">
        <x:f>I5303*TOMATO_FERTILIZER+J5303*CARROT_FERTILIZER+K5303*MESCLUN_FERTILIZER</x:f>
        <x:v>23320</x:v>
      </x:c>
      <x:c r="Q5303" s="268" t="n">
        <x:f>MIN(M5303,FARMER_HOURS)*FARMER_RATE+MAX(M5303-FARMER_HOURS,0)*TEMP_RATE</x:f>
        <x:v>57414.95889672272</x:v>
      </x:c>
      <x:c r="R5303" s="268" t="n">
        <x:f>O5303-P5303-Q5303-FIXED_COST</x:f>
        <x:v>20359.041103277283</x:v>
      </x:c>
      <x:c r="S5303" s="139" t="str">
        <x:f>IF(AND(L5303&lt;=TOTAL_BED_CAP,N5303&lt;=TEMP_WORKER_CAP),"YES","NO")</x:f>
        <x:v>YES</x:v>
      </x:c>
      <x:c r="T5303" s="139" t="n">
        <x:f>IF(S5303="YES",R5303,-1E+99)</x:f>
        <x:v>20359.041103277283</x:v>
      </x:c>
    </x:row>
    <x:row r="5304">
      <x:c r="A5304" s="139"/>
      <x:c r="B5304" s="139"/>
      <x:c r="C5304" s="139"/>
      <x:c r="D5304" s="139"/>
      <x:c r="E5304" s="139"/>
      <x:c r="F5304" s="139"/>
      <x:c r="G5304" s="139"/>
      <x:c r="H5304" s="139"/>
      <x:c r="I5304" s="266" t="n">
        <x:f>INT((ROW()-ROW($I$46))/((CARROT_CAP+1)*(MESCLUN_CAP+1)))</x:f>
        <x:v>8</x:v>
      </x:c>
      <x:c r="J5304" s="266" t="n">
        <x:f>MOD(INT((ROW()-ROW($I$46))/(MESCLUN_CAP+1)),CARROT_CAP+1)</x:f>
        <x:v>1</x:v>
      </x:c>
      <x:c r="K5304" s="266" t="n">
        <x:f>MOD(ROW()-ROW($I$46),MESCLUN_CAP+1)</x:f>
        <x:v>19</x:v>
      </x:c>
      <x:c r="L5304" s="266" t="n">
        <x:f>SUM(I5304:K5304)</x:f>
        <x:v>28</x:v>
      </x:c>
      <x:c r="M5304" s="267" t="n">
        <x:f>I5304*TOMATO_HOURS*WEEKS*(1+TOMATO_DIM)^I5304+J5304*CARROT_HOURS*WEEKS*(1+CARROT_DIM)^J5304+K5304*MESCLUN_HOURS*WEEKS*(1+MESCLUN_DIM)^K5304</x:f>
        <x:v>2656.74316108725</x:v>
      </x:c>
      <x:c r="N5304" s="267" t="n">
        <x:f>MAX(M5304-FARMER_HOURS,0)/TEMP_HOURS_PER_WORKER</x:f>
        <x:v>1.3449605285328126</x:v>
      </x:c>
      <x:c r="O5304" s="268" t="n">
        <x:f>I5304*TOMATO_PRICE+J5304*CARROT_PRICE+K5304*MESCLUN_PRICE</x:f>
        <x:v>123794</x:v>
      </x:c>
      <x:c r="P5304" s="268" t="n">
        <x:f>I5304*TOMATO_FERTILIZER+J5304*CARROT_FERTILIZER+K5304*MESCLUN_FERTILIZER</x:f>
        <x:v>24200</x:v>
      </x:c>
      <x:c r="Q5304" s="268" t="n">
        <x:f>MIN(M5304,FARMER_HOURS)*FARMER_RATE+MAX(M5304-FARMER_HOURS,0)*TEMP_RATE</x:f>
        <x:v>58624.01321332031</x:v>
      </x:c>
      <x:c r="R5304" s="268" t="n">
        <x:f>O5304-P5304-Q5304-FIXED_COST</x:f>
        <x:v>20969.986786679692</x:v>
      </x:c>
      <x:c r="S5304" s="139" t="str">
        <x:f>IF(AND(L5304&lt;=TOTAL_BED_CAP,N5304&lt;=TEMP_WORKER_CAP),"YES","NO")</x:f>
        <x:v>YES</x:v>
      </x:c>
      <x:c r="T5304" s="139" t="n">
        <x:f>IF(S5304="YES",R5304,-1E+99)</x:f>
        <x:v>20969.986786679692</x:v>
      </x:c>
    </x:row>
    <x:row r="5305">
      <x:c r="A5305" s="139"/>
      <x:c r="B5305" s="139"/>
      <x:c r="C5305" s="139"/>
      <x:c r="D5305" s="139"/>
      <x:c r="E5305" s="139"/>
      <x:c r="F5305" s="139"/>
      <x:c r="G5305" s="139"/>
      <x:c r="H5305" s="139"/>
      <x:c r="I5305" s="266" t="n">
        <x:f>INT((ROW()-ROW($I$46))/((CARROT_CAP+1)*(MESCLUN_CAP+1)))</x:f>
        <x:v>8</x:v>
      </x:c>
      <x:c r="J5305" s="266" t="n">
        <x:f>MOD(INT((ROW()-ROW($I$46))/(MESCLUN_CAP+1)),CARROT_CAP+1)</x:f>
        <x:v>1</x:v>
      </x:c>
      <x:c r="K5305" s="266" t="n">
        <x:f>MOD(ROW()-ROW($I$46),MESCLUN_CAP+1)</x:f>
        <x:v>20</x:v>
      </x:c>
      <x:c r="L5305" s="266" t="n">
        <x:f>SUM(I5305:K5305)</x:f>
        <x:v>29</x:v>
      </x:c>
      <x:c r="M5305" s="267" t="n">
        <x:f>I5305*TOMATO_HOURS*WEEKS*(1+TOMATO_DIM)^I5305+J5305*CARROT_HOURS*WEEKS*(1+CARROT_DIM)^J5305+K5305*MESCLUN_HOURS*WEEKS*(1+MESCLUN_DIM)^K5305</x:f>
        <x:v>2727.967451737727</x:v>
      </x:c>
      <x:c r="N5305" s="267" t="n">
        <x:f>MAX(M5305-FARMER_HOURS,0)/TEMP_HOURS_PER_WORKER</x:f>
        <x:v>1.3944218414845326</x:v>
      </x:c>
      <x:c r="O5305" s="268" t="n">
        <x:f>I5305*TOMATO_PRICE+J5305*CARROT_PRICE+K5305*MESCLUN_PRICE</x:f>
        <x:v>126494</x:v>
      </x:c>
      <x:c r="P5305" s="268" t="n">
        <x:f>I5305*TOMATO_FERTILIZER+J5305*CARROT_FERTILIZER+K5305*MESCLUN_FERTILIZER</x:f>
        <x:v>25080</x:v>
      </x:c>
      <x:c r="Q5305" s="268" t="n">
        <x:f>MIN(M5305,FARMER_HOURS)*FARMER_RATE+MAX(M5305-FARMER_HOURS,0)*TEMP_RATE</x:f>
        <x:v>59860.546037113316</x:v>
      </x:c>
      <x:c r="R5305" s="268" t="n">
        <x:f>O5305-P5305-Q5305-FIXED_COST</x:f>
        <x:v>21553.453962886684</x:v>
      </x:c>
      <x:c r="S5305" s="139" t="str">
        <x:f>IF(AND(L5305&lt;=TOTAL_BED_CAP,N5305&lt;=TEMP_WORKER_CAP),"YES","NO")</x:f>
        <x:v>YES</x:v>
      </x:c>
      <x:c r="T5305" s="139" t="n">
        <x:f>IF(S5305="YES",R5305,-1E+99)</x:f>
        <x:v>21553.453962886684</x:v>
      </x:c>
    </x:row>
    <x:row r="5306">
      <x:c r="A5306" s="139"/>
      <x:c r="B5306" s="139"/>
      <x:c r="C5306" s="139"/>
      <x:c r="D5306" s="139"/>
      <x:c r="E5306" s="139"/>
      <x:c r="F5306" s="139"/>
      <x:c r="G5306" s="139"/>
      <x:c r="H5306" s="139"/>
      <x:c r="I5306" s="266" t="n">
        <x:f>INT((ROW()-ROW($I$46))/((CARROT_CAP+1)*(MESCLUN_CAP+1)))</x:f>
        <x:v>8</x:v>
      </x:c>
      <x:c r="J5306" s="266" t="n">
        <x:f>MOD(INT((ROW()-ROW($I$46))/(MESCLUN_CAP+1)),CARROT_CAP+1)</x:f>
        <x:v>1</x:v>
      </x:c>
      <x:c r="K5306" s="266" t="n">
        <x:f>MOD(ROW()-ROW($I$46),MESCLUN_CAP+1)</x:f>
        <x:v>21</x:v>
      </x:c>
      <x:c r="L5306" s="266" t="n">
        <x:f>SUM(I5306:K5306)</x:f>
        <x:v>30</x:v>
      </x:c>
      <x:c r="M5306" s="267" t="n">
        <x:f>I5306*TOMATO_HOURS*WEEKS*(1+TOMATO_DIM)^I5306+J5306*CARROT_HOURS*WEEKS*(1+CARROT_DIM)^J5306+K5306*MESCLUN_HOURS*WEEKS*(1+MESCLUN_DIM)^K5306</x:f>
        <x:v>2800.8031919641708</x:v>
      </x:c>
      <x:c r="N5306" s="267" t="n">
        <x:f>MAX(M5306-FARMER_HOURS,0)/TEMP_HOURS_PER_WORKER</x:f>
        <x:v>1.4450022166417853</x:v>
      </x:c>
      <x:c r="O5306" s="268" t="n">
        <x:f>I5306*TOMATO_PRICE+J5306*CARROT_PRICE+K5306*MESCLUN_PRICE</x:f>
        <x:v>129194</x:v>
      </x:c>
      <x:c r="P5306" s="268" t="n">
        <x:f>I5306*TOMATO_FERTILIZER+J5306*CARROT_FERTILIZER+K5306*MESCLUN_FERTILIZER</x:f>
        <x:v>25960</x:v>
      </x:c>
      <x:c r="Q5306" s="268" t="n">
        <x:f>MIN(M5306,FARMER_HOURS)*FARMER_RATE+MAX(M5306-FARMER_HOURS,0)*TEMP_RATE</x:f>
        <x:v>61125.05541604463</x:v>
      </x:c>
      <x:c r="R5306" s="268" t="n">
        <x:f>O5306-P5306-Q5306-FIXED_COST</x:f>
        <x:v>22108.944583955366</x:v>
      </x:c>
      <x:c r="S5306" s="139" t="str">
        <x:f>IF(AND(L5306&lt;=TOTAL_BED_CAP,N5306&lt;=TEMP_WORKER_CAP),"YES","NO")</x:f>
        <x:v>YES</x:v>
      </x:c>
      <x:c r="T5306" s="139" t="n">
        <x:f>IF(S5306="YES",R5306,-1E+99)</x:f>
        <x:v>22108.944583955366</x:v>
      </x:c>
    </x:row>
    <x:row r="5307">
      <x:c r="A5307" s="139"/>
      <x:c r="B5307" s="139"/>
      <x:c r="C5307" s="139"/>
      <x:c r="D5307" s="139"/>
      <x:c r="E5307" s="139"/>
      <x:c r="F5307" s="139"/>
      <x:c r="G5307" s="139"/>
      <x:c r="H5307" s="139"/>
      <x:c r="I5307" s="266" t="n">
        <x:f>INT((ROW()-ROW($I$46))/((CARROT_CAP+1)*(MESCLUN_CAP+1)))</x:f>
        <x:v>8</x:v>
      </x:c>
      <x:c r="J5307" s="266" t="n">
        <x:f>MOD(INT((ROW()-ROW($I$46))/(MESCLUN_CAP+1)),CARROT_CAP+1)</x:f>
        <x:v>1</x:v>
      </x:c>
      <x:c r="K5307" s="266" t="n">
        <x:f>MOD(ROW()-ROW($I$46),MESCLUN_CAP+1)</x:f>
        <x:v>22</x:v>
      </x:c>
      <x:c r="L5307" s="266" t="n">
        <x:f>SUM(I5307:K5307)</x:f>
        <x:v>31</x:v>
      </x:c>
      <x:c r="M5307" s="267" t="n">
        <x:f>I5307*TOMATO_HOURS*WEEKS*(1+TOMATO_DIM)^I5307+J5307*CARROT_HOURS*WEEKS*(1+CARROT_DIM)^J5307+K5307*MESCLUN_HOURS*WEEKS*(1+MESCLUN_DIM)^K5307</x:f>
        <x:v>2875.2795392105672</x:v>
      </x:c>
      <x:c r="N5307" s="267" t="n">
        <x:f>MAX(M5307-FARMER_HOURS,0)/TEMP_HOURS_PER_WORKER</x:f>
        <x:v>1.4967219022295606</x:v>
      </x:c>
      <x:c r="O5307" s="268" t="n">
        <x:f>I5307*TOMATO_PRICE+J5307*CARROT_PRICE+K5307*MESCLUN_PRICE</x:f>
        <x:v>131894</x:v>
      </x:c>
      <x:c r="P5307" s="268" t="n">
        <x:f>I5307*TOMATO_FERTILIZER+J5307*CARROT_FERTILIZER+K5307*MESCLUN_FERTILIZER</x:f>
        <x:v>26840</x:v>
      </x:c>
      <x:c r="Q5307" s="268" t="n">
        <x:f>MIN(M5307,FARMER_HOURS)*FARMER_RATE+MAX(M5307-FARMER_HOURS,0)*TEMP_RATE</x:f>
        <x:v>62418.04755573902</x:v>
      </x:c>
      <x:c r="R5307" s="268" t="n">
        <x:f>O5307-P5307-Q5307-FIXED_COST</x:f>
        <x:v>22635.952444260984</x:v>
      </x:c>
      <x:c r="S5307" s="139" t="str">
        <x:f>IF(AND(L5307&lt;=TOTAL_BED_CAP,N5307&lt;=TEMP_WORKER_CAP),"YES","NO")</x:f>
        <x:v>YES</x:v>
      </x:c>
      <x:c r="T5307" s="139" t="n">
        <x:f>IF(S5307="YES",R5307,-1E+99)</x:f>
        <x:v>22635.952444260984</x:v>
      </x:c>
    </x:row>
    <x:row r="5308">
      <x:c r="A5308" s="139"/>
      <x:c r="B5308" s="139"/>
      <x:c r="C5308" s="139"/>
      <x:c r="D5308" s="139"/>
      <x:c r="E5308" s="139"/>
      <x:c r="F5308" s="139"/>
      <x:c r="G5308" s="139"/>
      <x:c r="H5308" s="139"/>
      <x:c r="I5308" s="266" t="n">
        <x:f>INT((ROW()-ROW($I$46))/((CARROT_CAP+1)*(MESCLUN_CAP+1)))</x:f>
        <x:v>8</x:v>
      </x:c>
      <x:c r="J5308" s="266" t="n">
        <x:f>MOD(INT((ROW()-ROW($I$46))/(MESCLUN_CAP+1)),CARROT_CAP+1)</x:f>
        <x:v>1</x:v>
      </x:c>
      <x:c r="K5308" s="266" t="n">
        <x:f>MOD(ROW()-ROW($I$46),MESCLUN_CAP+1)</x:f>
        <x:v>23</x:v>
      </x:c>
      <x:c r="L5308" s="266" t="n">
        <x:f>SUM(I5308:K5308)</x:f>
        <x:v>32</x:v>
      </x:c>
      <x:c r="M5308" s="267" t="n">
        <x:f>I5308*TOMATO_HOURS*WEEKS*(1+TOMATO_DIM)^I5308+J5308*CARROT_HOURS*WEEKS*(1+CARROT_DIM)^J5308+K5308*MESCLUN_HOURS*WEEKS*(1+MESCLUN_DIM)^K5308</x:f>
        <x:v>2951.4261280680034</x:v>
      </x:c>
      <x:c r="N5308" s="267" t="n">
        <x:f>MAX(M5308-FARMER_HOURS,0)/TEMP_HOURS_PER_WORKER</x:f>
        <x:v>1.5496014778250025</x:v>
      </x:c>
      <x:c r="O5308" s="268" t="n">
        <x:f>I5308*TOMATO_PRICE+J5308*CARROT_PRICE+K5308*MESCLUN_PRICE</x:f>
        <x:v>134594</x:v>
      </x:c>
      <x:c r="P5308" s="268" t="n">
        <x:f>I5308*TOMATO_FERTILIZER+J5308*CARROT_FERTILIZER+K5308*MESCLUN_FERTILIZER</x:f>
        <x:v>27720</x:v>
      </x:c>
      <x:c r="Q5308" s="268" t="n">
        <x:f>MIN(M5308,FARMER_HOURS)*FARMER_RATE+MAX(M5308-FARMER_HOURS,0)*TEMP_RATE</x:f>
        <x:v>63740.036945625056</x:v>
      </x:c>
      <x:c r="R5308" s="268" t="n">
        <x:f>O5308-P5308-Q5308-FIXED_COST</x:f>
        <x:v>23133.963054374944</x:v>
      </x:c>
      <x:c r="S5308" s="139" t="str">
        <x:f>IF(AND(L5308&lt;=TOTAL_BED_CAP,N5308&lt;=TEMP_WORKER_CAP),"YES","NO")</x:f>
        <x:v>YES</x:v>
      </x:c>
      <x:c r="T5308" s="139" t="n">
        <x:f>IF(S5308="YES",R5308,-1E+99)</x:f>
        <x:v>23133.963054374944</x:v>
      </x:c>
    </x:row>
    <x:row r="5309">
      <x:c r="A5309" s="139"/>
      <x:c r="B5309" s="139"/>
      <x:c r="C5309" s="139"/>
      <x:c r="D5309" s="139"/>
      <x:c r="E5309" s="139"/>
      <x:c r="F5309" s="139"/>
      <x:c r="G5309" s="139"/>
      <x:c r="H5309" s="139"/>
      <x:c r="I5309" s="266" t="n">
        <x:f>INT((ROW()-ROW($I$46))/((CARROT_CAP+1)*(MESCLUN_CAP+1)))</x:f>
        <x:v>8</x:v>
      </x:c>
      <x:c r="J5309" s="266" t="n">
        <x:f>MOD(INT((ROW()-ROW($I$46))/(MESCLUN_CAP+1)),CARROT_CAP+1)</x:f>
        <x:v>1</x:v>
      </x:c>
      <x:c r="K5309" s="266" t="n">
        <x:f>MOD(ROW()-ROW($I$46),MESCLUN_CAP+1)</x:f>
        <x:v>24</x:v>
      </x:c>
      <x:c r="L5309" s="266" t="n">
        <x:f>SUM(I5309:K5309)</x:f>
        <x:v>33</x:v>
      </x:c>
      <x:c r="M5309" s="267" t="n">
        <x:f>I5309*TOMATO_HOURS*WEEKS*(1+TOMATO_DIM)^I5309+J5309*CARROT_HOURS*WEEKS*(1+CARROT_DIM)^J5309+K5309*MESCLUN_HOURS*WEEKS*(1+MESCLUN_DIM)^K5309</x:f>
        <x:v>3029.273077647499</x:v>
      </x:c>
      <x:c r="N5309" s="267" t="n">
        <x:f>MAX(M5309-FARMER_HOURS,0)/TEMP_HOURS_PER_WORKER</x:f>
        <x:v>1.60366185947743</x:v>
      </x:c>
      <x:c r="O5309" s="268" t="n">
        <x:f>I5309*TOMATO_PRICE+J5309*CARROT_PRICE+K5309*MESCLUN_PRICE</x:f>
        <x:v>137294</x:v>
      </x:c>
      <x:c r="P5309" s="268" t="n">
        <x:f>I5309*TOMATO_FERTILIZER+J5309*CARROT_FERTILIZER+K5309*MESCLUN_FERTILIZER</x:f>
        <x:v>28600</x:v>
      </x:c>
      <x:c r="Q5309" s="268" t="n">
        <x:f>MIN(M5309,FARMER_HOURS)*FARMER_RATE+MAX(M5309-FARMER_HOURS,0)*TEMP_RATE</x:f>
        <x:v>65091.546486935746</x:v>
      </x:c>
      <x:c r="R5309" s="268" t="n">
        <x:f>O5309-P5309-Q5309-FIXED_COST</x:f>
        <x:v>23602.453513064254</x:v>
      </x:c>
      <x:c r="S5309" s="139" t="str">
        <x:f>IF(AND(L5309&lt;=TOTAL_BED_CAP,N5309&lt;=TEMP_WORKER_CAP),"YES","NO")</x:f>
        <x:v>YES</x:v>
      </x:c>
      <x:c r="T5309" s="139" t="n">
        <x:f>IF(S5309="YES",R5309,-1E+99)</x:f>
        <x:v>23602.453513064254</x:v>
      </x:c>
    </x:row>
    <x:row r="5310">
      <x:c r="A5310" s="139"/>
      <x:c r="B5310" s="139"/>
      <x:c r="C5310" s="139"/>
      <x:c r="D5310" s="139"/>
      <x:c r="E5310" s="139"/>
      <x:c r="F5310" s="139"/>
      <x:c r="G5310" s="139"/>
      <x:c r="H5310" s="139"/>
      <x:c r="I5310" s="266" t="n">
        <x:f>INT((ROW()-ROW($I$46))/((CARROT_CAP+1)*(MESCLUN_CAP+1)))</x:f>
        <x:v>8</x:v>
      </x:c>
      <x:c r="J5310" s="266" t="n">
        <x:f>MOD(INT((ROW()-ROW($I$46))/(MESCLUN_CAP+1)),CARROT_CAP+1)</x:f>
        <x:v>1</x:v>
      </x:c>
      <x:c r="K5310" s="266" t="n">
        <x:f>MOD(ROW()-ROW($I$46),MESCLUN_CAP+1)</x:f>
        <x:v>25</x:v>
      </x:c>
      <x:c r="L5310" s="266" t="n">
        <x:f>SUM(I5310:K5310)</x:f>
        <x:v>34</x:v>
      </x:c>
      <x:c r="M5310" s="267" t="n">
        <x:f>I5310*TOMATO_HOURS*WEEKS*(1+TOMATO_DIM)^I5310+J5310*CARROT_HOURS*WEEKS*(1+CARROT_DIM)^J5310+K5310*MESCLUN_HOURS*WEEKS*(1+MESCLUN_DIM)^K5310</x:f>
        <x:v>3108.8509990625967</x:v>
      </x:c>
      <x:c r="N5310" s="267" t="n">
        <x:f>MAX(M5310-FARMER_HOURS,0)/TEMP_HOURS_PER_WORKER</x:f>
        <x:v>1.658924304904581</x:v>
      </x:c>
      <x:c r="O5310" s="268" t="n">
        <x:f>I5310*TOMATO_PRICE+J5310*CARROT_PRICE+K5310*MESCLUN_PRICE</x:f>
        <x:v>139994</x:v>
      </x:c>
      <x:c r="P5310" s="268" t="n">
        <x:f>I5310*TOMATO_FERTILIZER+J5310*CARROT_FERTILIZER+K5310*MESCLUN_FERTILIZER</x:f>
        <x:v>29480</x:v>
      </x:c>
      <x:c r="Q5310" s="268" t="n">
        <x:f>MIN(M5310,FARMER_HOURS)*FARMER_RATE+MAX(M5310-FARMER_HOURS,0)*TEMP_RATE</x:f>
        <x:v>66473.10762261452</x:v>
      </x:c>
      <x:c r="R5310" s="268" t="n">
        <x:f>O5310-P5310-Q5310-FIXED_COST</x:f>
        <x:v>24040.892377385477</x:v>
      </x:c>
      <x:c r="S5310" s="139" t="str">
        <x:f>IF(AND(L5310&lt;=TOTAL_BED_CAP,N5310&lt;=TEMP_WORKER_CAP),"YES","NO")</x:f>
        <x:v>YES</x:v>
      </x:c>
      <x:c r="T5310" s="139" t="n">
        <x:f>IF(S5310="YES",R5310,-1E+99)</x:f>
        <x:v>24040.892377385477</x:v>
      </x:c>
    </x:row>
    <x:row r="5311">
      <x:c r="A5311" s="139"/>
      <x:c r="B5311" s="139"/>
      <x:c r="C5311" s="139"/>
      <x:c r="D5311" s="139"/>
      <x:c r="E5311" s="139"/>
      <x:c r="F5311" s="139"/>
      <x:c r="G5311" s="139"/>
      <x:c r="H5311" s="139"/>
      <x:c r="I5311" s="266" t="n">
        <x:f>INT((ROW()-ROW($I$46))/((CARROT_CAP+1)*(MESCLUN_CAP+1)))</x:f>
        <x:v>8</x:v>
      </x:c>
      <x:c r="J5311" s="266" t="n">
        <x:f>MOD(INT((ROW()-ROW($I$46))/(MESCLUN_CAP+1)),CARROT_CAP+1)</x:f>
        <x:v>1</x:v>
      </x:c>
      <x:c r="K5311" s="266" t="n">
        <x:f>MOD(ROW()-ROW($I$46),MESCLUN_CAP+1)</x:f>
        <x:v>26</x:v>
      </x:c>
      <x:c r="L5311" s="266" t="n">
        <x:f>SUM(I5311:K5311)</x:f>
        <x:v>35</x:v>
      </x:c>
      <x:c r="M5311" s="267" t="n">
        <x:f>I5311*TOMATO_HOURS*WEEKS*(1+TOMATO_DIM)^I5311+J5311*CARROT_HOURS*WEEKS*(1+CARROT_DIM)^J5311+K5311*MESCLUN_HOURS*WEEKS*(1+MESCLUN_DIM)^K5311</x:f>
        <x:v>3190.191003023314</x:v>
      </x:c>
      <x:c r="N5311" s="267" t="n">
        <x:f>MAX(M5311-FARMER_HOURS,0)/TEMP_HOURS_PER_WORKER</x:f>
        <x:v>1.7154104187661903</x:v>
      </x:c>
      <x:c r="O5311" s="268" t="n">
        <x:f>I5311*TOMATO_PRICE+J5311*CARROT_PRICE+K5311*MESCLUN_PRICE</x:f>
        <x:v>142694</x:v>
      </x:c>
      <x:c r="P5311" s="268" t="n">
        <x:f>I5311*TOMATO_FERTILIZER+J5311*CARROT_FERTILIZER+K5311*MESCLUN_FERTILIZER</x:f>
        <x:v>30360</x:v>
      </x:c>
      <x:c r="Q5311" s="268" t="n">
        <x:f>MIN(M5311,FARMER_HOURS)*FARMER_RATE+MAX(M5311-FARMER_HOURS,0)*TEMP_RATE</x:f>
        <x:v>67885.26046915475</x:v>
      </x:c>
      <x:c r="R5311" s="268" t="n">
        <x:f>O5311-P5311-Q5311-FIXED_COST</x:f>
        <x:v>24448.739530845254</x:v>
      </x:c>
      <x:c r="S5311" s="139" t="str">
        <x:f>IF(AND(L5311&lt;=TOTAL_BED_CAP,N5311&lt;=TEMP_WORKER_CAP),"YES","NO")</x:f>
        <x:v>YES</x:v>
      </x:c>
      <x:c r="T5311" s="139" t="n">
        <x:f>IF(S5311="YES",R5311,-1E+99)</x:f>
        <x:v>24448.739530845254</x:v>
      </x:c>
    </x:row>
    <x:row r="5312">
      <x:c r="A5312" s="139"/>
      <x:c r="B5312" s="139"/>
      <x:c r="C5312" s="139"/>
      <x:c r="D5312" s="139"/>
      <x:c r="E5312" s="139"/>
      <x:c r="F5312" s="139"/>
      <x:c r="G5312" s="139"/>
      <x:c r="H5312" s="139"/>
      <x:c r="I5312" s="266" t="n">
        <x:f>INT((ROW()-ROW($I$46))/((CARROT_CAP+1)*(MESCLUN_CAP+1)))</x:f>
        <x:v>8</x:v>
      </x:c>
      <x:c r="J5312" s="266" t="n">
        <x:f>MOD(INT((ROW()-ROW($I$46))/(MESCLUN_CAP+1)),CARROT_CAP+1)</x:f>
        <x:v>1</x:v>
      </x:c>
      <x:c r="K5312" s="266" t="n">
        <x:f>MOD(ROW()-ROW($I$46),MESCLUN_CAP+1)</x:f>
        <x:v>27</x:v>
      </x:c>
      <x:c r="L5312" s="266" t="n">
        <x:f>SUM(I5312:K5312)</x:f>
        <x:v>36</x:v>
      </x:c>
      <x:c r="M5312" s="267" t="n">
        <x:f>I5312*TOMATO_HOURS*WEEKS*(1+TOMATO_DIM)^I5312+J5312*CARROT_HOURS*WEEKS*(1+CARROT_DIM)^J5312+K5312*MESCLUN_HOURS*WEEKS*(1+MESCLUN_DIM)^K5312</x:f>
        <x:v>3273.324707543071</x:v>
      </x:c>
      <x:c r="N5312" s="267" t="n">
        <x:f>MAX(M5312-FARMER_HOURS,0)/TEMP_HOURS_PER_WORKER</x:f>
        <x:v>1.7731421580160214</x:v>
      </x:c>
      <x:c r="O5312" s="268" t="n">
        <x:f>I5312*TOMATO_PRICE+J5312*CARROT_PRICE+K5312*MESCLUN_PRICE</x:f>
        <x:v>145394</x:v>
      </x:c>
      <x:c r="P5312" s="268" t="n">
        <x:f>I5312*TOMATO_FERTILIZER+J5312*CARROT_FERTILIZER+K5312*MESCLUN_FERTILIZER</x:f>
        <x:v>31240</x:v>
      </x:c>
      <x:c r="Q5312" s="268" t="n">
        <x:f>MIN(M5312,FARMER_HOURS)*FARMER_RATE+MAX(M5312-FARMER_HOURS,0)*TEMP_RATE</x:f>
        <x:v>69328.55395040053</x:v>
      </x:c>
      <x:c r="R5312" s="268" t="n">
        <x:f>O5312-P5312-Q5312-FIXED_COST</x:f>
        <x:v>24825.44604959947</x:v>
      </x:c>
      <x:c r="S5312" s="139" t="str">
        <x:f>IF(AND(L5312&lt;=TOTAL_BED_CAP,N5312&lt;=TEMP_WORKER_CAP),"YES","NO")</x:f>
        <x:v>YES</x:v>
      </x:c>
      <x:c r="T5312" s="139" t="n">
        <x:f>IF(S5312="YES",R5312,-1E+99)</x:f>
        <x:v>24825.44604959947</x:v>
      </x:c>
    </x:row>
    <x:row r="5313">
      <x:c r="A5313" s="139"/>
      <x:c r="B5313" s="139"/>
      <x:c r="C5313" s="139"/>
      <x:c r="D5313" s="139"/>
      <x:c r="E5313" s="139"/>
      <x:c r="F5313" s="139"/>
      <x:c r="G5313" s="139"/>
      <x:c r="H5313" s="139"/>
      <x:c r="I5313" s="266" t="n">
        <x:f>INT((ROW()-ROW($I$46))/((CARROT_CAP+1)*(MESCLUN_CAP+1)))</x:f>
        <x:v>8</x:v>
      </x:c>
      <x:c r="J5313" s="266" t="n">
        <x:f>MOD(INT((ROW()-ROW($I$46))/(MESCLUN_CAP+1)),CARROT_CAP+1)</x:f>
        <x:v>1</x:v>
      </x:c>
      <x:c r="K5313" s="266" t="n">
        <x:f>MOD(ROW()-ROW($I$46),MESCLUN_CAP+1)</x:f>
        <x:v>28</x:v>
      </x:c>
      <x:c r="L5313" s="266" t="n">
        <x:f>SUM(I5313:K5313)</x:f>
        <x:v>37</x:v>
      </x:c>
      <x:c r="M5313" s="267" t="n">
        <x:f>I5313*TOMATO_HOURS*WEEKS*(1+TOMATO_DIM)^I5313+J5313*CARROT_HOURS*WEEKS*(1+CARROT_DIM)^J5313+K5313*MESCLUN_HOURS*WEEKS*(1+MESCLUN_DIM)^K5313</x:f>
        <x:v>3358.2842457602246</x:v>
      </x:c>
      <x:c r="N5313" s="267" t="n">
        <x:f>MAX(M5313-FARMER_HOURS,0)/TEMP_HOURS_PER_WORKER</x:f>
        <x:v>1.8321418373334892</x:v>
      </x:c>
      <x:c r="O5313" s="268" t="n">
        <x:f>I5313*TOMATO_PRICE+J5313*CARROT_PRICE+K5313*MESCLUN_PRICE</x:f>
        <x:v>148094</x:v>
      </x:c>
      <x:c r="P5313" s="268" t="n">
        <x:f>I5313*TOMATO_FERTILIZER+J5313*CARROT_FERTILIZER+K5313*MESCLUN_FERTILIZER</x:f>
        <x:v>32120</x:v>
      </x:c>
      <x:c r="Q5313" s="268" t="n">
        <x:f>MIN(M5313,FARMER_HOURS)*FARMER_RATE+MAX(M5313-FARMER_HOURS,0)*TEMP_RATE</x:f>
        <x:v>70803.54593333724</x:v>
      </x:c>
      <x:c r="R5313" s="268" t="n">
        <x:f>O5313-P5313-Q5313-FIXED_COST</x:f>
        <x:v>25170.454066662758</x:v>
      </x:c>
      <x:c r="S5313" s="139" t="str">
        <x:f>IF(AND(L5313&lt;=TOTAL_BED_CAP,N5313&lt;=TEMP_WORKER_CAP),"YES","NO")</x:f>
        <x:v>YES</x:v>
      </x:c>
      <x:c r="T5313" s="139" t="n">
        <x:f>IF(S5313="YES",R5313,-1E+99)</x:f>
        <x:v>25170.454066662758</x:v>
      </x:c>
    </x:row>
    <x:row r="5314">
      <x:c r="A5314" s="139"/>
      <x:c r="B5314" s="139"/>
      <x:c r="C5314" s="139"/>
      <x:c r="D5314" s="139"/>
      <x:c r="E5314" s="139"/>
      <x:c r="F5314" s="139"/>
      <x:c r="G5314" s="139"/>
      <x:c r="H5314" s="139"/>
      <x:c r="I5314" s="266" t="n">
        <x:f>INT((ROW()-ROW($I$46))/((CARROT_CAP+1)*(MESCLUN_CAP+1)))</x:f>
        <x:v>8</x:v>
      </x:c>
      <x:c r="J5314" s="266" t="n">
        <x:f>MOD(INT((ROW()-ROW($I$46))/(MESCLUN_CAP+1)),CARROT_CAP+1)</x:f>
        <x:v>1</x:v>
      </x:c>
      <x:c r="K5314" s="266" t="n">
        <x:f>MOD(ROW()-ROW($I$46),MESCLUN_CAP+1)</x:f>
        <x:v>29</x:v>
      </x:c>
      <x:c r="L5314" s="266" t="n">
        <x:f>SUM(I5314:K5314)</x:f>
        <x:v>38</x:v>
      </x:c>
      <x:c r="M5314" s="267" t="n">
        <x:f>I5314*TOMATO_HOURS*WEEKS*(1+TOMATO_DIM)^I5314+J5314*CARROT_HOURS*WEEKS*(1+CARROT_DIM)^J5314+K5314*MESCLUN_HOURS*WEEKS*(1+MESCLUN_DIM)^K5314</x:f>
        <x:v>3445.1022738758775</x:v>
      </x:c>
      <x:c r="N5314" s="267" t="n">
        <x:f>MAX(M5314-FARMER_HOURS,0)/TEMP_HOURS_PER_WORKER</x:f>
        <x:v>1.892432134636026</x:v>
      </x:c>
      <x:c r="O5314" s="268" t="n">
        <x:f>I5314*TOMATO_PRICE+J5314*CARROT_PRICE+K5314*MESCLUN_PRICE</x:f>
        <x:v>150794</x:v>
      </x:c>
      <x:c r="P5314" s="268" t="n">
        <x:f>I5314*TOMATO_FERTILIZER+J5314*CARROT_FERTILIZER+K5314*MESCLUN_FERTILIZER</x:f>
        <x:v>33000</x:v>
      </x:c>
      <x:c r="Q5314" s="268" t="n">
        <x:f>MIN(M5314,FARMER_HOURS)*FARMER_RATE+MAX(M5314-FARMER_HOURS,0)*TEMP_RATE</x:f>
        <x:v>72310.80336590065</x:v>
      </x:c>
      <x:c r="R5314" s="268" t="n">
        <x:f>O5314-P5314-Q5314-FIXED_COST</x:f>
        <x:v>25483.196634099353</x:v>
      </x:c>
      <x:c r="S5314" s="139" t="str">
        <x:f>IF(AND(L5314&lt;=TOTAL_BED_CAP,N5314&lt;=TEMP_WORKER_CAP),"YES","NO")</x:f>
        <x:v>YES</x:v>
      </x:c>
      <x:c r="T5314" s="139" t="n">
        <x:f>IF(S5314="YES",R5314,-1E+99)</x:f>
        <x:v>25483.196634099353</x:v>
      </x:c>
    </x:row>
    <x:row r="5315">
      <x:c r="A5315" s="139"/>
      <x:c r="B5315" s="139"/>
      <x:c r="C5315" s="139"/>
      <x:c r="D5315" s="139"/>
      <x:c r="E5315" s="139"/>
      <x:c r="F5315" s="139"/>
      <x:c r="G5315" s="139"/>
      <x:c r="H5315" s="139"/>
      <x:c r="I5315" s="266" t="n">
        <x:f>INT((ROW()-ROW($I$46))/((CARROT_CAP+1)*(MESCLUN_CAP+1)))</x:f>
        <x:v>8</x:v>
      </x:c>
      <x:c r="J5315" s="266" t="n">
        <x:f>MOD(INT((ROW()-ROW($I$46))/(MESCLUN_CAP+1)),CARROT_CAP+1)</x:f>
        <x:v>1</x:v>
      </x:c>
      <x:c r="K5315" s="266" t="n">
        <x:f>MOD(ROW()-ROW($I$46),MESCLUN_CAP+1)</x:f>
        <x:v>30</x:v>
      </x:c>
      <x:c r="L5315" s="266" t="n">
        <x:f>SUM(I5315:K5315)</x:f>
        <x:v>39</x:v>
      </x:c>
      <x:c r="M5315" s="267" t="n">
        <x:f>I5315*TOMATO_HOURS*WEEKS*(1+TOMATO_DIM)^I5315+J5315*CARROT_HOURS*WEEKS*(1+CARROT_DIM)^J5315+K5315*MESCLUN_HOURS*WEEKS*(1+MESCLUN_DIM)^K5315</x:f>
        <x:v>3533.8119792096477</x:v>
      </x:c>
      <x:c r="N5315" s="267" t="n">
        <x:f>MAX(M5315-FARMER_HOURS,0)/TEMP_HOURS_PER_WORKER</x:f>
        <x:v>1.9540360966733665</x:v>
      </x:c>
      <x:c r="O5315" s="268" t="n">
        <x:f>I5315*TOMATO_PRICE+J5315*CARROT_PRICE+K5315*MESCLUN_PRICE</x:f>
        <x:v>153494</x:v>
      </x:c>
      <x:c r="P5315" s="268" t="n">
        <x:f>I5315*TOMATO_FERTILIZER+J5315*CARROT_FERTILIZER+K5315*MESCLUN_FERTILIZER</x:f>
        <x:v>33880</x:v>
      </x:c>
      <x:c r="Q5315" s="268" t="n">
        <x:f>MIN(M5315,FARMER_HOURS)*FARMER_RATE+MAX(M5315-FARMER_HOURS,0)*TEMP_RATE</x:f>
        <x:v>73850.90241683416</x:v>
      </x:c>
      <x:c r="R5315" s="268" t="n">
        <x:f>O5315-P5315-Q5315-FIXED_COST</x:f>
        <x:v>25763.097583165843</x:v>
      </x:c>
      <x:c r="S5315" s="139" t="str">
        <x:f>IF(AND(L5315&lt;=TOTAL_BED_CAP,N5315&lt;=TEMP_WORKER_CAP),"YES","NO")</x:f>
        <x:v>YES</x:v>
      </x:c>
      <x:c r="T5315" s="139" t="n">
        <x:f>IF(S5315="YES",R5315,-1E+99)</x:f>
        <x:v>25763.097583165843</x:v>
      </x:c>
    </x:row>
    <x:row r="5316">
      <x:c r="A5316" s="139"/>
      <x:c r="B5316" s="139"/>
      <x:c r="C5316" s="139"/>
      <x:c r="D5316" s="139"/>
      <x:c r="E5316" s="139"/>
      <x:c r="F5316" s="139"/>
      <x:c r="G5316" s="139"/>
      <x:c r="H5316" s="139"/>
      <x:c r="I5316" s="266" t="n">
        <x:f>INT((ROW()-ROW($I$46))/((CARROT_CAP+1)*(MESCLUN_CAP+1)))</x:f>
        <x:v>8</x:v>
      </x:c>
      <x:c r="J5316" s="266" t="n">
        <x:f>MOD(INT((ROW()-ROW($I$46))/(MESCLUN_CAP+1)),CARROT_CAP+1)</x:f>
        <x:v>2</x:v>
      </x:c>
      <x:c r="K5316" s="266" t="n">
        <x:f>MOD(ROW()-ROW($I$46),MESCLUN_CAP+1)</x:f>
        <x:v>0</x:v>
      </x:c>
      <x:c r="L5316" s="266" t="n">
        <x:f>SUM(I5316:K5316)</x:f>
        <x:v>10</x:v>
      </x:c>
      <x:c r="M5316" s="267" t="n">
        <x:f>I5316*TOMATO_HOURS*WEEKS*(1+TOMATO_DIM)^I5316+J5316*CARROT_HOURS*WEEKS*(1+CARROT_DIM)^J5316+K5316*MESCLUN_HOURS*WEEKS*(1+MESCLUN_DIM)^K5316</x:f>
        <x:v>1606.421443200001</x:v>
      </x:c>
      <x:c r="N5316" s="267" t="n">
        <x:f>MAX(M5316-FARMER_HOURS,0)/TEMP_HOURS_PER_WORKER</x:f>
        <x:v>0.6155704466666674</x:v>
      </x:c>
      <x:c r="O5316" s="268" t="n">
        <x:f>I5316*TOMATO_PRICE+J5316*CARROT_PRICE+K5316*MESCLUN_PRICE</x:f>
        <x:v>74588</x:v>
      </x:c>
      <x:c r="P5316" s="268" t="n">
        <x:f>I5316*TOMATO_FERTILIZER+J5316*CARROT_FERTILIZER+K5316*MESCLUN_FERTILIZER</x:f>
        <x:v>7920</x:v>
      </x:c>
      <x:c r="Q5316" s="268" t="n">
        <x:f>MIN(M5316,FARMER_HOURS)*FARMER_RATE+MAX(M5316-FARMER_HOURS,0)*TEMP_RATE</x:f>
        <x:v>40389.261166666685</x:v>
      </x:c>
      <x:c r="R5316" s="268" t="n">
        <x:f>O5316-P5316-Q5316-FIXED_COST</x:f>
        <x:v>6278.738833333315</x:v>
      </x:c>
      <x:c r="S5316" s="139" t="str">
        <x:f>IF(AND(L5316&lt;=TOTAL_BED_CAP,N5316&lt;=TEMP_WORKER_CAP),"YES","NO")</x:f>
        <x:v>YES</x:v>
      </x:c>
      <x:c r="T5316" s="139" t="n">
        <x:f>IF(S5316="YES",R5316,-1E+99)</x:f>
        <x:v>6278.738833333315</x:v>
      </x:c>
    </x:row>
    <x:row r="5317">
      <x:c r="A5317" s="139"/>
      <x:c r="B5317" s="139"/>
      <x:c r="C5317" s="139"/>
      <x:c r="D5317" s="139"/>
      <x:c r="E5317" s="139"/>
      <x:c r="F5317" s="139"/>
      <x:c r="G5317" s="139"/>
      <x:c r="H5317" s="139"/>
      <x:c r="I5317" s="266" t="n">
        <x:f>INT((ROW()-ROW($I$46))/((CARROT_CAP+1)*(MESCLUN_CAP+1)))</x:f>
        <x:v>8</x:v>
      </x:c>
      <x:c r="J5317" s="266" t="n">
        <x:f>MOD(INT((ROW()-ROW($I$46))/(MESCLUN_CAP+1)),CARROT_CAP+1)</x:f>
        <x:v>2</x:v>
      </x:c>
      <x:c r="K5317" s="266" t="n">
        <x:f>MOD(ROW()-ROW($I$46),MESCLUN_CAP+1)</x:f>
        <x:v>1</x:v>
      </x:c>
      <x:c r="L5317" s="266" t="n">
        <x:f>SUM(I5317:K5317)</x:f>
        <x:v>11</x:v>
      </x:c>
      <x:c r="M5317" s="267" t="n">
        <x:f>I5317*TOMATO_HOURS*WEEKS*(1+TOMATO_DIM)^I5317+J5317*CARROT_HOURS*WEEKS*(1+CARROT_DIM)^J5317+K5317*MESCLUN_HOURS*WEEKS*(1+MESCLUN_DIM)^K5317</x:f>
        <x:v>1651.983943200001</x:v>
      </x:c>
      <x:c r="N5317" s="267" t="n">
        <x:f>MAX(M5317-FARMER_HOURS,0)/TEMP_HOURS_PER_WORKER</x:f>
        <x:v>0.6472110716666674</x:v>
      </x:c>
      <x:c r="O5317" s="268" t="n">
        <x:f>I5317*TOMATO_PRICE+J5317*CARROT_PRICE+K5317*MESCLUN_PRICE</x:f>
        <x:v>77288</x:v>
      </x:c>
      <x:c r="P5317" s="268" t="n">
        <x:f>I5317*TOMATO_FERTILIZER+J5317*CARROT_FERTILIZER+K5317*MESCLUN_FERTILIZER</x:f>
        <x:v>8800</x:v>
      </x:c>
      <x:c r="Q5317" s="268" t="n">
        <x:f>MIN(M5317,FARMER_HOURS)*FARMER_RATE+MAX(M5317-FARMER_HOURS,0)*TEMP_RATE</x:f>
        <x:v>41180.276791666685</x:v>
      </x:c>
      <x:c r="R5317" s="268" t="n">
        <x:f>O5317-P5317-Q5317-FIXED_COST</x:f>
        <x:v>7307.723208333315</x:v>
      </x:c>
      <x:c r="S5317" s="139" t="str">
        <x:f>IF(AND(L5317&lt;=TOTAL_BED_CAP,N5317&lt;=TEMP_WORKER_CAP),"YES","NO")</x:f>
        <x:v>YES</x:v>
      </x:c>
      <x:c r="T5317" s="139" t="n">
        <x:f>IF(S5317="YES",R5317,-1E+99)</x:f>
        <x:v>7307.723208333315</x:v>
      </x:c>
    </x:row>
    <x:row r="5318">
      <x:c r="A5318" s="139"/>
      <x:c r="B5318" s="139"/>
      <x:c r="C5318" s="139"/>
      <x:c r="D5318" s="139"/>
      <x:c r="E5318" s="139"/>
      <x:c r="F5318" s="139"/>
      <x:c r="G5318" s="139"/>
      <x:c r="H5318" s="139"/>
      <x:c r="I5318" s="266" t="n">
        <x:f>INT((ROW()-ROW($I$46))/((CARROT_CAP+1)*(MESCLUN_CAP+1)))</x:f>
        <x:v>8</x:v>
      </x:c>
      <x:c r="J5318" s="266" t="n">
        <x:f>MOD(INT((ROW()-ROW($I$46))/(MESCLUN_CAP+1)),CARROT_CAP+1)</x:f>
        <x:v>2</x:v>
      </x:c>
      <x:c r="K5318" s="266" t="n">
        <x:f>MOD(ROW()-ROW($I$46),MESCLUN_CAP+1)</x:f>
        <x:v>2</x:v>
      </x:c>
      <x:c r="L5318" s="266" t="n">
        <x:f>SUM(I5318:K5318)</x:f>
        <x:v>12</x:v>
      </x:c>
      <x:c r="M5318" s="267" t="n">
        <x:f>I5318*TOMATO_HOURS*WEEKS*(1+TOMATO_DIM)^I5318+J5318*CARROT_HOURS*WEEKS*(1+CARROT_DIM)^J5318+K5318*MESCLUN_HOURS*WEEKS*(1+MESCLUN_DIM)^K5318</x:f>
        <x:v>1698.685505700001</x:v>
      </x:c>
      <x:c r="N5318" s="267" t="n">
        <x:f>MAX(M5318-FARMER_HOURS,0)/TEMP_HOURS_PER_WORKER</x:f>
        <x:v>0.6796427122916673</x:v>
      </x:c>
      <x:c r="O5318" s="268" t="n">
        <x:f>I5318*TOMATO_PRICE+J5318*CARROT_PRICE+K5318*MESCLUN_PRICE</x:f>
        <x:v>79988</x:v>
      </x:c>
      <x:c r="P5318" s="268" t="n">
        <x:f>I5318*TOMATO_FERTILIZER+J5318*CARROT_FERTILIZER+K5318*MESCLUN_FERTILIZER</x:f>
        <x:v>9680</x:v>
      </x:c>
      <x:c r="Q5318" s="268" t="n">
        <x:f>MIN(M5318,FARMER_HOURS)*FARMER_RATE+MAX(M5318-FARMER_HOURS,0)*TEMP_RATE</x:f>
        <x:v>41991.06780729168</x:v>
      </x:c>
      <x:c r="R5318" s="268" t="n">
        <x:f>O5318-P5318-Q5318-FIXED_COST</x:f>
        <x:v>8316.932192708322</x:v>
      </x:c>
      <x:c r="S5318" s="139" t="str">
        <x:f>IF(AND(L5318&lt;=TOTAL_BED_CAP,N5318&lt;=TEMP_WORKER_CAP),"YES","NO")</x:f>
        <x:v>YES</x:v>
      </x:c>
      <x:c r="T5318" s="139" t="n">
        <x:f>IF(S5318="YES",R5318,-1E+99)</x:f>
        <x:v>8316.932192708322</x:v>
      </x:c>
    </x:row>
    <x:row r="5319">
      <x:c r="A5319" s="139"/>
      <x:c r="B5319" s="139"/>
      <x:c r="C5319" s="139"/>
      <x:c r="D5319" s="139"/>
      <x:c r="E5319" s="139"/>
      <x:c r="F5319" s="139"/>
      <x:c r="G5319" s="139"/>
      <x:c r="H5319" s="139"/>
      <x:c r="I5319" s="266" t="n">
        <x:f>INT((ROW()-ROW($I$46))/((CARROT_CAP+1)*(MESCLUN_CAP+1)))</x:f>
        <x:v>8</x:v>
      </x:c>
      <x:c r="J5319" s="266" t="n">
        <x:f>MOD(INT((ROW()-ROW($I$46))/(MESCLUN_CAP+1)),CARROT_CAP+1)</x:f>
        <x:v>2</x:v>
      </x:c>
      <x:c r="K5319" s="266" t="n">
        <x:f>MOD(ROW()-ROW($I$46),MESCLUN_CAP+1)</x:f>
        <x:v>3</x:v>
      </x:c>
      <x:c r="L5319" s="266" t="n">
        <x:f>SUM(I5319:K5319)</x:f>
        <x:v>13</x:v>
      </x:c>
      <x:c r="M5319" s="267" t="n">
        <x:f>I5319*TOMATO_HOURS*WEEKS*(1+TOMATO_DIM)^I5319+J5319*CARROT_HOURS*WEEKS*(1+CARROT_DIM)^J5319+K5319*MESCLUN_HOURS*WEEKS*(1+MESCLUN_DIM)^K5319</x:f>
        <x:v>1746.547488121876</x:v>
      </x:c>
      <x:c r="N5319" s="267" t="n">
        <x:f>MAX(M5319-FARMER_HOURS,0)/TEMP_HOURS_PER_WORKER</x:f>
        <x:v>0.7128802000846362</x:v>
      </x:c>
      <x:c r="O5319" s="268" t="n">
        <x:f>I5319*TOMATO_PRICE+J5319*CARROT_PRICE+K5319*MESCLUN_PRICE</x:f>
        <x:v>82688</x:v>
      </x:c>
      <x:c r="P5319" s="268" t="n">
        <x:f>I5319*TOMATO_FERTILIZER+J5319*CARROT_FERTILIZER+K5319*MESCLUN_FERTILIZER</x:f>
        <x:v>10560</x:v>
      </x:c>
      <x:c r="Q5319" s="268" t="n">
        <x:f>MIN(M5319,FARMER_HOURS)*FARMER_RATE+MAX(M5319-FARMER_HOURS,0)*TEMP_RATE</x:f>
        <x:v>42822.005002115904</x:v>
      </x:c>
      <x:c r="R5319" s="268" t="n">
        <x:f>O5319-P5319-Q5319-FIXED_COST</x:f>
        <x:v>9305.994997884096</x:v>
      </x:c>
      <x:c r="S5319" s="139" t="str">
        <x:f>IF(AND(L5319&lt;=TOTAL_BED_CAP,N5319&lt;=TEMP_WORKER_CAP),"YES","NO")</x:f>
        <x:v>YES</x:v>
      </x:c>
      <x:c r="T5319" s="139" t="n">
        <x:f>IF(S5319="YES",R5319,-1E+99)</x:f>
        <x:v>9305.994997884096</x:v>
      </x:c>
    </x:row>
    <x:row r="5320">
      <x:c r="A5320" s="139"/>
      <x:c r="B5320" s="139"/>
      <x:c r="C5320" s="139"/>
      <x:c r="D5320" s="139"/>
      <x:c r="E5320" s="139"/>
      <x:c r="F5320" s="139"/>
      <x:c r="G5320" s="139"/>
      <x:c r="H5320" s="139"/>
      <x:c r="I5320" s="266" t="n">
        <x:f>INT((ROW()-ROW($I$46))/((CARROT_CAP+1)*(MESCLUN_CAP+1)))</x:f>
        <x:v>8</x:v>
      </x:c>
      <x:c r="J5320" s="266" t="n">
        <x:f>MOD(INT((ROW()-ROW($I$46))/(MESCLUN_CAP+1)),CARROT_CAP+1)</x:f>
        <x:v>2</x:v>
      </x:c>
      <x:c r="K5320" s="266" t="n">
        <x:f>MOD(ROW()-ROW($I$46),MESCLUN_CAP+1)</x:f>
        <x:v>4</x:v>
      </x:c>
      <x:c r="L5320" s="266" t="n">
        <x:f>SUM(I5320:K5320)</x:f>
        <x:v>14</x:v>
      </x:c>
      <x:c r="M5320" s="267" t="n">
        <x:f>I5320*TOMATO_HOURS*WEEKS*(1+TOMATO_DIM)^I5320+J5320*CARROT_HOURS*WEEKS*(1+CARROT_DIM)^J5320+K5320*MESCLUN_HOURS*WEEKS*(1+MESCLUN_DIM)^K5320</x:f>
        <x:v>1795.5916038445323</x:v>
      </x:c>
      <x:c r="N5320" s="267" t="n">
        <x:f>MAX(M5320-FARMER_HOURS,0)/TEMP_HOURS_PER_WORKER</x:f>
        <x:v>0.7469386137809252</x:v>
      </x:c>
      <x:c r="O5320" s="268" t="n">
        <x:f>I5320*TOMATO_PRICE+J5320*CARROT_PRICE+K5320*MESCLUN_PRICE</x:f>
        <x:v>85388</x:v>
      </x:c>
      <x:c r="P5320" s="268" t="n">
        <x:f>I5320*TOMATO_FERTILIZER+J5320*CARROT_FERTILIZER+K5320*MESCLUN_FERTILIZER</x:f>
        <x:v>11440</x:v>
      </x:c>
      <x:c r="Q5320" s="268" t="n">
        <x:f>MIN(M5320,FARMER_HOURS)*FARMER_RATE+MAX(M5320-FARMER_HOURS,0)*TEMP_RATE</x:f>
        <x:v>43673.46534452313</x:v>
      </x:c>
      <x:c r="R5320" s="268" t="n">
        <x:f>O5320-P5320-Q5320-FIXED_COST</x:f>
        <x:v>10274.53465547687</x:v>
      </x:c>
      <x:c r="S5320" s="139" t="str">
        <x:f>IF(AND(L5320&lt;=TOTAL_BED_CAP,N5320&lt;=TEMP_WORKER_CAP),"YES","NO")</x:f>
        <x:v>YES</x:v>
      </x:c>
      <x:c r="T5320" s="139" t="n">
        <x:f>IF(S5320="YES",R5320,-1E+99)</x:f>
        <x:v>10274.53465547687</x:v>
      </x:c>
    </x:row>
    <x:row r="5321">
      <x:c r="A5321" s="139"/>
      <x:c r="B5321" s="139"/>
      <x:c r="C5321" s="139"/>
      <x:c r="D5321" s="139"/>
      <x:c r="E5321" s="139"/>
      <x:c r="F5321" s="139"/>
      <x:c r="G5321" s="139"/>
      <x:c r="H5321" s="139"/>
      <x:c r="I5321" s="266" t="n">
        <x:f>INT((ROW()-ROW($I$46))/((CARROT_CAP+1)*(MESCLUN_CAP+1)))</x:f>
        <x:v>8</x:v>
      </x:c>
      <x:c r="J5321" s="266" t="n">
        <x:f>MOD(INT((ROW()-ROW($I$46))/(MESCLUN_CAP+1)),CARROT_CAP+1)</x:f>
        <x:v>2</x:v>
      </x:c>
      <x:c r="K5321" s="266" t="n">
        <x:f>MOD(ROW()-ROW($I$46),MESCLUN_CAP+1)</x:f>
        <x:v>5</x:v>
      </x:c>
      <x:c r="L5321" s="266" t="n">
        <x:f>SUM(I5321:K5321)</x:f>
        <x:v>15</x:v>
      </x:c>
      <x:c r="M5321" s="267" t="n">
        <x:f>I5321*TOMATO_HOURS*WEEKS*(1+TOMATO_DIM)^I5321+J5321*CARROT_HOURS*WEEKS*(1+CARROT_DIM)^J5321+K5321*MESCLUN_HOURS*WEEKS*(1+MESCLUN_DIM)^K5321</x:f>
        <x:v>1845.8399277657359</x:v>
      </x:c>
      <x:c r="N5321" s="267" t="n">
        <x:f>MAX(M5321-FARMER_HOURS,0)/TEMP_HOURS_PER_WORKER</x:f>
        <x:v>0.7818332831706499</x:v>
      </x:c>
      <x:c r="O5321" s="268" t="n">
        <x:f>I5321*TOMATO_PRICE+J5321*CARROT_PRICE+K5321*MESCLUN_PRICE</x:f>
        <x:v>88088</x:v>
      </x:c>
      <x:c r="P5321" s="268" t="n">
        <x:f>I5321*TOMATO_FERTILIZER+J5321*CARROT_FERTILIZER+K5321*MESCLUN_FERTILIZER</x:f>
        <x:v>12320</x:v>
      </x:c>
      <x:c r="Q5321" s="268" t="n">
        <x:f>MIN(M5321,FARMER_HOURS)*FARMER_RATE+MAX(M5321-FARMER_HOURS,0)*TEMP_RATE</x:f>
        <x:v>44545.83207926625</x:v>
      </x:c>
      <x:c r="R5321" s="268" t="n">
        <x:f>O5321-P5321-Q5321-FIXED_COST</x:f>
        <x:v>11222.167920733751</x:v>
      </x:c>
      <x:c r="S5321" s="139" t="str">
        <x:f>IF(AND(L5321&lt;=TOTAL_BED_CAP,N5321&lt;=TEMP_WORKER_CAP),"YES","NO")</x:f>
        <x:v>YES</x:v>
      </x:c>
      <x:c r="T5321" s="139" t="n">
        <x:f>IF(S5321="YES",R5321,-1E+99)</x:f>
        <x:v>11222.167920733751</x:v>
      </x:c>
    </x:row>
    <x:row r="5322">
      <x:c r="A5322" s="139"/>
      <x:c r="B5322" s="139"/>
      <x:c r="C5322" s="139"/>
      <x:c r="D5322" s="139"/>
      <x:c r="E5322" s="139"/>
      <x:c r="F5322" s="139"/>
      <x:c r="G5322" s="139"/>
      <x:c r="H5322" s="139"/>
      <x:c r="I5322" s="266" t="n">
        <x:f>INT((ROW()-ROW($I$46))/((CARROT_CAP+1)*(MESCLUN_CAP+1)))</x:f>
        <x:v>8</x:v>
      </x:c>
      <x:c r="J5322" s="266" t="n">
        <x:f>MOD(INT((ROW()-ROW($I$46))/(MESCLUN_CAP+1)),CARROT_CAP+1)</x:f>
        <x:v>2</x:v>
      </x:c>
      <x:c r="K5322" s="266" t="n">
        <x:f>MOD(ROW()-ROW($I$46),MESCLUN_CAP+1)</x:f>
        <x:v>6</x:v>
      </x:c>
      <x:c r="L5322" s="266" t="n">
        <x:f>SUM(I5322:K5322)</x:f>
        <x:v>16</x:v>
      </x:c>
      <x:c r="M5322" s="267" t="n">
        <x:f>I5322*TOMATO_HOURS*WEEKS*(1+TOMATO_DIM)^I5322+J5322*CARROT_HOURS*WEEKS*(1+CARROT_DIM)^J5322+K5322*MESCLUN_HOURS*WEEKS*(1+MESCLUN_DIM)^K5322</x:f>
        <x:v>1897.3149019473688</x:v>
      </x:c>
      <x:c r="N5322" s="267" t="n">
        <x:f>MAX(M5322-FARMER_HOURS,0)/TEMP_HOURS_PER_WORKER</x:f>
        <x:v>0.8175797930190061</x:v>
      </x:c>
      <x:c r="O5322" s="268" t="n">
        <x:f>I5322*TOMATO_PRICE+J5322*CARROT_PRICE+K5322*MESCLUN_PRICE</x:f>
        <x:v>90788</x:v>
      </x:c>
      <x:c r="P5322" s="268" t="n">
        <x:f>I5322*TOMATO_FERTILIZER+J5322*CARROT_FERTILIZER+K5322*MESCLUN_FERTILIZER</x:f>
        <x:v>13200</x:v>
      </x:c>
      <x:c r="Q5322" s="268" t="n">
        <x:f>MIN(M5322,FARMER_HOURS)*FARMER_RATE+MAX(M5322-FARMER_HOURS,0)*TEMP_RATE</x:f>
        <x:v>45439.49482547515</x:v>
      </x:c>
      <x:c r="R5322" s="268" t="n">
        <x:f>O5322-P5322-Q5322-FIXED_COST</x:f>
        <x:v>12148.50517452485</x:v>
      </x:c>
      <x:c r="S5322" s="139" t="str">
        <x:f>IF(AND(L5322&lt;=TOTAL_BED_CAP,N5322&lt;=TEMP_WORKER_CAP),"YES","NO")</x:f>
        <x:v>YES</x:v>
      </x:c>
      <x:c r="T5322" s="139" t="n">
        <x:f>IF(S5322="YES",R5322,-1E+99)</x:f>
        <x:v>12148.50517452485</x:v>
      </x:c>
    </x:row>
    <x:row r="5323">
      <x:c r="A5323" s="139"/>
      <x:c r="B5323" s="139"/>
      <x:c r="C5323" s="139"/>
      <x:c r="D5323" s="139"/>
      <x:c r="E5323" s="139"/>
      <x:c r="F5323" s="139"/>
      <x:c r="G5323" s="139"/>
      <x:c r="H5323" s="139"/>
      <x:c r="I5323" s="266" t="n">
        <x:f>INT((ROW()-ROW($I$46))/((CARROT_CAP+1)*(MESCLUN_CAP+1)))</x:f>
        <x:v>8</x:v>
      </x:c>
      <x:c r="J5323" s="266" t="n">
        <x:f>MOD(INT((ROW()-ROW($I$46))/(MESCLUN_CAP+1)),CARROT_CAP+1)</x:f>
        <x:v>2</x:v>
      </x:c>
      <x:c r="K5323" s="266" t="n">
        <x:f>MOD(ROW()-ROW($I$46),MESCLUN_CAP+1)</x:f>
        <x:v>7</x:v>
      </x:c>
      <x:c r="L5323" s="266" t="n">
        <x:f>SUM(I5323:K5323)</x:f>
        <x:v>17</x:v>
      </x:c>
      <x:c r="M5323" s="267" t="n">
        <x:f>I5323*TOMATO_HOURS*WEEKS*(1+TOMATO_DIM)^I5323+J5323*CARROT_HOURS*WEEKS*(1+CARROT_DIM)^J5323+K5323*MESCLUN_HOURS*WEEKS*(1+MESCLUN_DIM)^K5323</x:f>
        <x:v>1950.0393413453291</x:v>
      </x:c>
      <x:c r="N5323" s="267" t="n">
        <x:f>MAX(M5323-FARMER_HOURS,0)/TEMP_HOURS_PER_WORKER</x:f>
        <x:v>0.8541939870453674</x:v>
      </x:c>
      <x:c r="O5323" s="268" t="n">
        <x:f>I5323*TOMATO_PRICE+J5323*CARROT_PRICE+K5323*MESCLUN_PRICE</x:f>
        <x:v>93488</x:v>
      </x:c>
      <x:c r="P5323" s="268" t="n">
        <x:f>I5323*TOMATO_FERTILIZER+J5323*CARROT_FERTILIZER+K5323*MESCLUN_FERTILIZER</x:f>
        <x:v>14080</x:v>
      </x:c>
      <x:c r="Q5323" s="268" t="n">
        <x:f>MIN(M5323,FARMER_HOURS)*FARMER_RATE+MAX(M5323-FARMER_HOURS,0)*TEMP_RATE</x:f>
        <x:v>46354.84967613418</x:v>
      </x:c>
      <x:c r="R5323" s="268" t="n">
        <x:f>O5323-P5323-Q5323-FIXED_COST</x:f>
        <x:v>13053.150323865819</x:v>
      </x:c>
      <x:c r="S5323" s="139" t="str">
        <x:f>IF(AND(L5323&lt;=TOTAL_BED_CAP,N5323&lt;=TEMP_WORKER_CAP),"YES","NO")</x:f>
        <x:v>YES</x:v>
      </x:c>
      <x:c r="T5323" s="139" t="n">
        <x:f>IF(S5323="YES",R5323,-1E+99)</x:f>
        <x:v>13053.150323865819</x:v>
      </x:c>
    </x:row>
    <x:row r="5324">
      <x:c r="A5324" s="139"/>
      <x:c r="B5324" s="139"/>
      <x:c r="C5324" s="139"/>
      <x:c r="D5324" s="139"/>
      <x:c r="E5324" s="139"/>
      <x:c r="F5324" s="139"/>
      <x:c r="G5324" s="139"/>
      <x:c r="H5324" s="139"/>
      <x:c r="I5324" s="266" t="n">
        <x:f>INT((ROW()-ROW($I$46))/((CARROT_CAP+1)*(MESCLUN_CAP+1)))</x:f>
        <x:v>8</x:v>
      </x:c>
      <x:c r="J5324" s="266" t="n">
        <x:f>MOD(INT((ROW()-ROW($I$46))/(MESCLUN_CAP+1)),CARROT_CAP+1)</x:f>
        <x:v>2</x:v>
      </x:c>
      <x:c r="K5324" s="266" t="n">
        <x:f>MOD(ROW()-ROW($I$46),MESCLUN_CAP+1)</x:f>
        <x:v>8</x:v>
      </x:c>
      <x:c r="L5324" s="266" t="n">
        <x:f>SUM(I5324:K5324)</x:f>
        <x:v>18</x:v>
      </x:c>
      <x:c r="M5324" s="267" t="n">
        <x:f>I5324*TOMATO_HOURS*WEEKS*(1+TOMATO_DIM)^I5324+J5324*CARROT_HOURS*WEEKS*(1+CARROT_DIM)^J5324+K5324*MESCLUN_HOURS*WEEKS*(1+MESCLUN_DIM)^K5324</x:f>
        <x:v>2004.0364396253094</x:v>
      </x:c>
      <x:c r="N5324" s="267" t="n">
        <x:f>MAX(M5324-FARMER_HOURS,0)/TEMP_HOURS_PER_WORKER</x:f>
        <x:v>0.8916919719620204</x:v>
      </x:c>
      <x:c r="O5324" s="268" t="n">
        <x:f>I5324*TOMATO_PRICE+J5324*CARROT_PRICE+K5324*MESCLUN_PRICE</x:f>
        <x:v>96188</x:v>
      </x:c>
      <x:c r="P5324" s="268" t="n">
        <x:f>I5324*TOMATO_FERTILIZER+J5324*CARROT_FERTILIZER+K5324*MESCLUN_FERTILIZER</x:f>
        <x:v>14960</x:v>
      </x:c>
      <x:c r="Q5324" s="268" t="n">
        <x:f>MIN(M5324,FARMER_HOURS)*FARMER_RATE+MAX(M5324-FARMER_HOURS,0)*TEMP_RATE</x:f>
        <x:v>47292.299299050515</x:v>
      </x:c>
      <x:c r="R5324" s="268" t="n">
        <x:f>O5324-P5324-Q5324-FIXED_COST</x:f>
        <x:v>13935.700700949485</x:v>
      </x:c>
      <x:c r="S5324" s="139" t="str">
        <x:f>IF(AND(L5324&lt;=TOTAL_BED_CAP,N5324&lt;=TEMP_WORKER_CAP),"YES","NO")</x:f>
        <x:v>YES</x:v>
      </x:c>
      <x:c r="T5324" s="139" t="n">
        <x:f>IF(S5324="YES",R5324,-1E+99)</x:f>
        <x:v>13935.700700949485</x:v>
      </x:c>
    </x:row>
    <x:row r="5325">
      <x:c r="A5325" s="139"/>
      <x:c r="B5325" s="139"/>
      <x:c r="C5325" s="139"/>
      <x:c r="D5325" s="139"/>
      <x:c r="E5325" s="139"/>
      <x:c r="F5325" s="139"/>
      <x:c r="G5325" s="139"/>
      <x:c r="H5325" s="139"/>
      <x:c r="I5325" s="266" t="n">
        <x:f>INT((ROW()-ROW($I$46))/((CARROT_CAP+1)*(MESCLUN_CAP+1)))</x:f>
        <x:v>8</x:v>
      </x:c>
      <x:c r="J5325" s="266" t="n">
        <x:f>MOD(INT((ROW()-ROW($I$46))/(MESCLUN_CAP+1)),CARROT_CAP+1)</x:f>
        <x:v>2</x:v>
      </x:c>
      <x:c r="K5325" s="266" t="n">
        <x:f>MOD(ROW()-ROW($I$46),MESCLUN_CAP+1)</x:f>
        <x:v>9</x:v>
      </x:c>
      <x:c r="L5325" s="266" t="n">
        <x:f>SUM(I5325:K5325)</x:f>
        <x:v>19</x:v>
      </x:c>
      <x:c r="M5325" s="267" t="n">
        <x:f>I5325*TOMATO_HOURS*WEEKS*(1+TOMATO_DIM)^I5325+J5325*CARROT_HOURS*WEEKS*(1+CARROT_DIM)^J5325+K5325*MESCLUN_HOURS*WEEKS*(1+MESCLUN_DIM)^K5325</x:f>
        <x:v>2059.329775065704</x:v>
      </x:c>
      <x:c r="N5325" s="267" t="n">
        <x:f>MAX(M5325-FARMER_HOURS,0)/TEMP_HOURS_PER_WORKER</x:f>
        <x:v>0.9300901215734054</x:v>
      </x:c>
      <x:c r="O5325" s="268" t="n">
        <x:f>I5325*TOMATO_PRICE+J5325*CARROT_PRICE+K5325*MESCLUN_PRICE</x:f>
        <x:v>98888</x:v>
      </x:c>
      <x:c r="P5325" s="268" t="n">
        <x:f>I5325*TOMATO_FERTILIZER+J5325*CARROT_FERTILIZER+K5325*MESCLUN_FERTILIZER</x:f>
        <x:v>15840</x:v>
      </x:c>
      <x:c r="Q5325" s="268" t="n">
        <x:f>MIN(M5325,FARMER_HOURS)*FARMER_RATE+MAX(M5325-FARMER_HOURS,0)*TEMP_RATE</x:f>
        <x:v>48252.25303933513</x:v>
      </x:c>
      <x:c r="R5325" s="268" t="n">
        <x:f>O5325-P5325-Q5325-FIXED_COST</x:f>
        <x:v>14795.746960664866</x:v>
      </x:c>
      <x:c r="S5325" s="139" t="str">
        <x:f>IF(AND(L5325&lt;=TOTAL_BED_CAP,N5325&lt;=TEMP_WORKER_CAP),"YES","NO")</x:f>
        <x:v>YES</x:v>
      </x:c>
      <x:c r="T5325" s="139" t="n">
        <x:f>IF(S5325="YES",R5325,-1E+99)</x:f>
        <x:v>14795.746960664866</x:v>
      </x:c>
    </x:row>
    <x:row r="5326">
      <x:c r="A5326" s="139"/>
      <x:c r="B5326" s="139"/>
      <x:c r="C5326" s="139"/>
      <x:c r="D5326" s="139"/>
      <x:c r="E5326" s="139"/>
      <x:c r="F5326" s="139"/>
      <x:c r="G5326" s="139"/>
      <x:c r="H5326" s="139"/>
      <x:c r="I5326" s="266" t="n">
        <x:f>INT((ROW()-ROW($I$46))/((CARROT_CAP+1)*(MESCLUN_CAP+1)))</x:f>
        <x:v>8</x:v>
      </x:c>
      <x:c r="J5326" s="266" t="n">
        <x:f>MOD(INT((ROW()-ROW($I$46))/(MESCLUN_CAP+1)),CARROT_CAP+1)</x:f>
        <x:v>2</x:v>
      </x:c>
      <x:c r="K5326" s="266" t="n">
        <x:f>MOD(ROW()-ROW($I$46),MESCLUN_CAP+1)</x:f>
        <x:v>10</x:v>
      </x:c>
      <x:c r="L5326" s="266" t="n">
        <x:f>SUM(I5326:K5326)</x:f>
        <x:v>20</x:v>
      </x:c>
      <x:c r="M5326" s="267" t="n">
        <x:f>I5326*TOMATO_HOURS*WEEKS*(1+TOMATO_DIM)^I5326+J5326*CARROT_HOURS*WEEKS*(1+CARROT_DIM)^J5326+K5326*MESCLUN_HOURS*WEEKS*(1+MESCLUN_DIM)^K5326</x:f>
        <x:v>2115.9433165489163</x:v>
      </x:c>
      <x:c r="N5326" s="267" t="n">
        <x:f>MAX(M5326-FARMER_HOURS,0)/TEMP_HOURS_PER_WORKER</x:f>
        <x:v>0.9694050809367474</x:v>
      </x:c>
      <x:c r="O5326" s="268" t="n">
        <x:f>I5326*TOMATO_PRICE+J5326*CARROT_PRICE+K5326*MESCLUN_PRICE</x:f>
        <x:v>101588</x:v>
      </x:c>
      <x:c r="P5326" s="268" t="n">
        <x:f>I5326*TOMATO_FERTILIZER+J5326*CARROT_FERTILIZER+K5326*MESCLUN_FERTILIZER</x:f>
        <x:v>16720</x:v>
      </x:c>
      <x:c r="Q5326" s="268" t="n">
        <x:f>MIN(M5326,FARMER_HOURS)*FARMER_RATE+MAX(M5326-FARMER_HOURS,0)*TEMP_RATE</x:f>
        <x:v>49235.12702341868</x:v>
      </x:c>
      <x:c r="R5326" s="268" t="n">
        <x:f>O5326-P5326-Q5326-FIXED_COST</x:f>
        <x:v>15632.872976581319</x:v>
      </x:c>
      <x:c r="S5326" s="139" t="str">
        <x:f>IF(AND(L5326&lt;=TOTAL_BED_CAP,N5326&lt;=TEMP_WORKER_CAP),"YES","NO")</x:f>
        <x:v>YES</x:v>
      </x:c>
      <x:c r="T5326" s="139" t="n">
        <x:f>IF(S5326="YES",R5326,-1E+99)</x:f>
        <x:v>15632.872976581319</x:v>
      </x:c>
    </x:row>
    <x:row r="5327">
      <x:c r="A5327" s="139"/>
      <x:c r="B5327" s="139"/>
      <x:c r="C5327" s="139"/>
      <x:c r="D5327" s="139"/>
      <x:c r="E5327" s="139"/>
      <x:c r="F5327" s="139"/>
      <x:c r="G5327" s="139"/>
      <x:c r="H5327" s="139"/>
      <x:c r="I5327" s="266" t="n">
        <x:f>INT((ROW()-ROW($I$46))/((CARROT_CAP+1)*(MESCLUN_CAP+1)))</x:f>
        <x:v>8</x:v>
      </x:c>
      <x:c r="J5327" s="266" t="n">
        <x:f>MOD(INT((ROW()-ROW($I$46))/(MESCLUN_CAP+1)),CARROT_CAP+1)</x:f>
        <x:v>2</x:v>
      </x:c>
      <x:c r="K5327" s="266" t="n">
        <x:f>MOD(ROW()-ROW($I$46),MESCLUN_CAP+1)</x:f>
        <x:v>11</x:v>
      </x:c>
      <x:c r="L5327" s="266" t="n">
        <x:f>SUM(I5327:K5327)</x:f>
        <x:v>21</x:v>
      </x:c>
      <x:c r="M5327" s="267" t="n">
        <x:f>I5327*TOMATO_HOURS*WEEKS*(1+TOMATO_DIM)^I5327+J5327*CARROT_HOURS*WEEKS*(1+CARROT_DIM)^J5327+K5327*MESCLUN_HOURS*WEEKS*(1+MESCLUN_DIM)^K5327</x:f>
        <x:v>2173.9014296423557</x:v>
      </x:c>
      <x:c r="N5327" s="267" t="n">
        <x:f>MAX(M5327-FARMER_HOURS,0)/TEMP_HOURS_PER_WORKER</x:f>
        <x:v>1.0096537705849693</x:v>
      </x:c>
      <x:c r="O5327" s="268" t="n">
        <x:f>I5327*TOMATO_PRICE+J5327*CARROT_PRICE+K5327*MESCLUN_PRICE</x:f>
        <x:v>104288</x:v>
      </x:c>
      <x:c r="P5327" s="268" t="n">
        <x:f>I5327*TOMATO_FERTILIZER+J5327*CARROT_FERTILIZER+K5327*MESCLUN_FERTILIZER</x:f>
        <x:v>17600</x:v>
      </x:c>
      <x:c r="Q5327" s="268" t="n">
        <x:f>MIN(M5327,FARMER_HOURS)*FARMER_RATE+MAX(M5327-FARMER_HOURS,0)*TEMP_RATE</x:f>
        <x:v>50241.34426462423</x:v>
      </x:c>
      <x:c r="R5327" s="268" t="n">
        <x:f>O5327-P5327-Q5327-FIXED_COST</x:f>
        <x:v>16446.655735375767</x:v>
      </x:c>
      <x:c r="S5327" s="139" t="str">
        <x:f>IF(AND(L5327&lt;=TOTAL_BED_CAP,N5327&lt;=TEMP_WORKER_CAP),"YES","NO")</x:f>
        <x:v>YES</x:v>
      </x:c>
      <x:c r="T5327" s="139" t="n">
        <x:f>IF(S5327="YES",R5327,-1E+99)</x:f>
        <x:v>16446.655735375767</x:v>
      </x:c>
    </x:row>
    <x:row r="5328">
      <x:c r="A5328" s="139"/>
      <x:c r="B5328" s="139"/>
      <x:c r="C5328" s="139"/>
      <x:c r="D5328" s="139"/>
      <x:c r="E5328" s="139"/>
      <x:c r="F5328" s="139"/>
      <x:c r="G5328" s="139"/>
      <x:c r="H5328" s="139"/>
      <x:c r="I5328" s="266" t="n">
        <x:f>INT((ROW()-ROW($I$46))/((CARROT_CAP+1)*(MESCLUN_CAP+1)))</x:f>
        <x:v>8</x:v>
      </x:c>
      <x:c r="J5328" s="266" t="n">
        <x:f>MOD(INT((ROW()-ROW($I$46))/(MESCLUN_CAP+1)),CARROT_CAP+1)</x:f>
        <x:v>2</x:v>
      </x:c>
      <x:c r="K5328" s="266" t="n">
        <x:f>MOD(ROW()-ROW($I$46),MESCLUN_CAP+1)</x:f>
        <x:v>12</x:v>
      </x:c>
      <x:c r="L5328" s="266" t="n">
        <x:f>SUM(I5328:K5328)</x:f>
        <x:v>22</x:v>
      </x:c>
      <x:c r="M5328" s="267" t="n">
        <x:f>I5328*TOMATO_HOURS*WEEKS*(1+TOMATO_DIM)^I5328+J5328*CARROT_HOURS*WEEKS*(1+CARROT_DIM)^J5328+K5328*MESCLUN_HOURS*WEEKS*(1+MESCLUN_DIM)^K5328</x:f>
        <x:v>2233.22888277042</x:v>
      </x:c>
      <x:c r="N5328" s="267" t="n">
        <x:f>MAX(M5328-FARMER_HOURS,0)/TEMP_HOURS_PER_WORKER</x:f>
        <x:v>1.0508533908127917</x:v>
      </x:c>
      <x:c r="O5328" s="268" t="n">
        <x:f>I5328*TOMATO_PRICE+J5328*CARROT_PRICE+K5328*MESCLUN_PRICE</x:f>
        <x:v>106988</x:v>
      </x:c>
      <x:c r="P5328" s="268" t="n">
        <x:f>I5328*TOMATO_FERTILIZER+J5328*CARROT_FERTILIZER+K5328*MESCLUN_FERTILIZER</x:f>
        <x:v>18480</x:v>
      </x:c>
      <x:c r="Q5328" s="268" t="n">
        <x:f>MIN(M5328,FARMER_HOURS)*FARMER_RATE+MAX(M5328-FARMER_HOURS,0)*TEMP_RATE</x:f>
        <x:v>51271.334770319794</x:v>
      </x:c>
      <x:c r="R5328" s="268" t="n">
        <x:f>O5328-P5328-Q5328-FIXED_COST</x:f>
        <x:v>17236.665229680206</x:v>
      </x:c>
      <x:c r="S5328" s="139" t="str">
        <x:f>IF(AND(L5328&lt;=TOTAL_BED_CAP,N5328&lt;=TEMP_WORKER_CAP),"YES","NO")</x:f>
        <x:v>YES</x:v>
      </x:c>
      <x:c r="T5328" s="139" t="n">
        <x:f>IF(S5328="YES",R5328,-1E+99)</x:f>
        <x:v>17236.665229680206</x:v>
      </x:c>
    </x:row>
    <x:row r="5329">
      <x:c r="A5329" s="139"/>
      <x:c r="B5329" s="139"/>
      <x:c r="C5329" s="139"/>
      <x:c r="D5329" s="139"/>
      <x:c r="E5329" s="139"/>
      <x:c r="F5329" s="139"/>
      <x:c r="G5329" s="139"/>
      <x:c r="H5329" s="139"/>
      <x:c r="I5329" s="266" t="n">
        <x:f>INT((ROW()-ROW($I$46))/((CARROT_CAP+1)*(MESCLUN_CAP+1)))</x:f>
        <x:v>8</x:v>
      </x:c>
      <x:c r="J5329" s="266" t="n">
        <x:f>MOD(INT((ROW()-ROW($I$46))/(MESCLUN_CAP+1)),CARROT_CAP+1)</x:f>
        <x:v>2</x:v>
      </x:c>
      <x:c r="K5329" s="266" t="n">
        <x:f>MOD(ROW()-ROW($I$46),MESCLUN_CAP+1)</x:f>
        <x:v>13</x:v>
      </x:c>
      <x:c r="L5329" s="266" t="n">
        <x:f>SUM(I5329:K5329)</x:f>
        <x:v>23</x:v>
      </x:c>
      <x:c r="M5329" s="267" t="n">
        <x:f>I5329*TOMATO_HOURS*WEEKS*(1+TOMATO_DIM)^I5329+J5329*CARROT_HOURS*WEEKS*(1+CARROT_DIM)^J5329+K5329*MESCLUN_HOURS*WEEKS*(1+MESCLUN_DIM)^K5329</x:f>
        <x:v>2293.950853478804</x:v>
      </x:c>
      <x:c r="N5329" s="267" t="n">
        <x:f>MAX(M5329-FARMER_HOURS,0)/TEMP_HOURS_PER_WORKER</x:f>
        <x:v>1.0930214260269473</x:v>
      </x:c>
      <x:c r="O5329" s="268" t="n">
        <x:f>I5329*TOMATO_PRICE+J5329*CARROT_PRICE+K5329*MESCLUN_PRICE</x:f>
        <x:v>109688</x:v>
      </x:c>
      <x:c r="P5329" s="268" t="n">
        <x:f>I5329*TOMATO_FERTILIZER+J5329*CARROT_FERTILIZER+K5329*MESCLUN_FERTILIZER</x:f>
        <x:v>19360</x:v>
      </x:c>
      <x:c r="Q5329" s="268" t="n">
        <x:f>MIN(M5329,FARMER_HOURS)*FARMER_RATE+MAX(M5329-FARMER_HOURS,0)*TEMP_RATE</x:f>
        <x:v>52325.535650673686</x:v>
      </x:c>
      <x:c r="R5329" s="268" t="n">
        <x:f>O5329-P5329-Q5329-FIXED_COST</x:f>
        <x:v>18002.464349326314</x:v>
      </x:c>
      <x:c r="S5329" s="139" t="str">
        <x:f>IF(AND(L5329&lt;=TOTAL_BED_CAP,N5329&lt;=TEMP_WORKER_CAP),"YES","NO")</x:f>
        <x:v>YES</x:v>
      </x:c>
      <x:c r="T5329" s="139" t="n">
        <x:f>IF(S5329="YES",R5329,-1E+99)</x:f>
        <x:v>18002.464349326314</x:v>
      </x:c>
    </x:row>
    <x:row r="5330">
      <x:c r="A5330" s="139"/>
      <x:c r="B5330" s="139"/>
      <x:c r="C5330" s="139"/>
      <x:c r="D5330" s="139"/>
      <x:c r="E5330" s="139"/>
      <x:c r="F5330" s="139"/>
      <x:c r="G5330" s="139"/>
      <x:c r="H5330" s="139"/>
      <x:c r="I5330" s="266" t="n">
        <x:f>INT((ROW()-ROW($I$46))/((CARROT_CAP+1)*(MESCLUN_CAP+1)))</x:f>
        <x:v>8</x:v>
      </x:c>
      <x:c r="J5330" s="266" t="n">
        <x:f>MOD(INT((ROW()-ROW($I$46))/(MESCLUN_CAP+1)),CARROT_CAP+1)</x:f>
        <x:v>2</x:v>
      </x:c>
      <x:c r="K5330" s="266" t="n">
        <x:f>MOD(ROW()-ROW($I$46),MESCLUN_CAP+1)</x:f>
        <x:v>14</x:v>
      </x:c>
      <x:c r="L5330" s="266" t="n">
        <x:f>SUM(I5330:K5330)</x:f>
        <x:v>24</x:v>
      </x:c>
      <x:c r="M5330" s="267" t="n">
        <x:f>I5330*TOMATO_HOURS*WEEKS*(1+TOMATO_DIM)^I5330+J5330*CARROT_HOURS*WEEKS*(1+CARROT_DIM)^J5330+K5330*MESCLUN_HOURS*WEEKS*(1+MESCLUN_DIM)^K5330</x:f>
        <x:v>2356.0929347924653</x:v>
      </x:c>
      <x:c r="N5330" s="267" t="n">
        <x:f>MAX(M5330-FARMER_HOURS,0)/TEMP_HOURS_PER_WORKER</x:f>
        <x:v>1.136175649161434</x:v>
      </x:c>
      <x:c r="O5330" s="268" t="n">
        <x:f>I5330*TOMATO_PRICE+J5330*CARROT_PRICE+K5330*MESCLUN_PRICE</x:f>
        <x:v>112388</x:v>
      </x:c>
      <x:c r="P5330" s="268" t="n">
        <x:f>I5330*TOMATO_FERTILIZER+J5330*CARROT_FERTILIZER+K5330*MESCLUN_FERTILIZER</x:f>
        <x:v>20240</x:v>
      </x:c>
      <x:c r="Q5330" s="268" t="n">
        <x:f>MIN(M5330,FARMER_HOURS)*FARMER_RATE+MAX(M5330-FARMER_HOURS,0)*TEMP_RATE</x:f>
        <x:v>53404.39122903586</x:v>
      </x:c>
      <x:c r="R5330" s="268" t="n">
        <x:f>O5330-P5330-Q5330-FIXED_COST</x:f>
        <x:v>18743.608770964143</x:v>
      </x:c>
      <x:c r="S5330" s="139" t="str">
        <x:f>IF(AND(L5330&lt;=TOTAL_BED_CAP,N5330&lt;=TEMP_WORKER_CAP),"YES","NO")</x:f>
        <x:v>YES</x:v>
      </x:c>
      <x:c r="T5330" s="139" t="n">
        <x:f>IF(S5330="YES",R5330,-1E+99)</x:f>
        <x:v>18743.608770964143</x:v>
      </x:c>
    </x:row>
    <x:row r="5331">
      <x:c r="A5331" s="139"/>
      <x:c r="B5331" s="139"/>
      <x:c r="C5331" s="139"/>
      <x:c r="D5331" s="139"/>
      <x:c r="E5331" s="139"/>
      <x:c r="F5331" s="139"/>
      <x:c r="G5331" s="139"/>
      <x:c r="H5331" s="139"/>
      <x:c r="I5331" s="266" t="n">
        <x:f>INT((ROW()-ROW($I$46))/((CARROT_CAP+1)*(MESCLUN_CAP+1)))</x:f>
        <x:v>8</x:v>
      </x:c>
      <x:c r="J5331" s="266" t="n">
        <x:f>MOD(INT((ROW()-ROW($I$46))/(MESCLUN_CAP+1)),CARROT_CAP+1)</x:f>
        <x:v>2</x:v>
      </x:c>
      <x:c r="K5331" s="266" t="n">
        <x:f>MOD(ROW()-ROW($I$46),MESCLUN_CAP+1)</x:f>
        <x:v>15</x:v>
      </x:c>
      <x:c r="L5331" s="266" t="n">
        <x:f>SUM(I5331:K5331)</x:f>
        <x:v>25</x:v>
      </x:c>
      <x:c r="M5331" s="267" t="n">
        <x:f>I5331*TOMATO_HOURS*WEEKS*(1+TOMATO_DIM)^I5331+J5331*CARROT_HOURS*WEEKS*(1+CARROT_DIM)^J5331+K5331*MESCLUN_HOURS*WEEKS*(1+MESCLUN_DIM)^K5331</x:f>
        <x:v>2419.681141668612</x:v>
      </x:c>
      <x:c r="N5331" s="267" t="n">
        <x:f>MAX(M5331-FARMER_HOURS,0)/TEMP_HOURS_PER_WORKER</x:f>
        <x:v>1.1803341261587583</x:v>
      </x:c>
      <x:c r="O5331" s="268" t="n">
        <x:f>I5331*TOMATO_PRICE+J5331*CARROT_PRICE+K5331*MESCLUN_PRICE</x:f>
        <x:v>115088</x:v>
      </x:c>
      <x:c r="P5331" s="268" t="n">
        <x:f>I5331*TOMATO_FERTILIZER+J5331*CARROT_FERTILIZER+K5331*MESCLUN_FERTILIZER</x:f>
        <x:v>21120</x:v>
      </x:c>
      <x:c r="Q5331" s="268" t="n">
        <x:f>MIN(M5331,FARMER_HOURS)*FARMER_RATE+MAX(M5331-FARMER_HOURS,0)*TEMP_RATE</x:f>
        <x:v>54508.35315396896</x:v>
      </x:c>
      <x:c r="R5331" s="268" t="n">
        <x:f>O5331-P5331-Q5331-FIXED_COST</x:f>
        <x:v>19459.646846031043</x:v>
      </x:c>
      <x:c r="S5331" s="139" t="str">
        <x:f>IF(AND(L5331&lt;=TOTAL_BED_CAP,N5331&lt;=TEMP_WORKER_CAP),"YES","NO")</x:f>
        <x:v>YES</x:v>
      </x:c>
      <x:c r="T5331" s="139" t="n">
        <x:f>IF(S5331="YES",R5331,-1E+99)</x:f>
        <x:v>19459.646846031043</x:v>
      </x:c>
    </x:row>
    <x:row r="5332">
      <x:c r="A5332" s="139"/>
      <x:c r="B5332" s="139"/>
      <x:c r="C5332" s="139"/>
      <x:c r="D5332" s="139"/>
      <x:c r="E5332" s="139"/>
      <x:c r="F5332" s="139"/>
      <x:c r="G5332" s="139"/>
      <x:c r="H5332" s="139"/>
      <x:c r="I5332" s="266" t="n">
        <x:f>INT((ROW()-ROW($I$46))/((CARROT_CAP+1)*(MESCLUN_CAP+1)))</x:f>
        <x:v>8</x:v>
      </x:c>
      <x:c r="J5332" s="266" t="n">
        <x:f>MOD(INT((ROW()-ROW($I$46))/(MESCLUN_CAP+1)),CARROT_CAP+1)</x:f>
        <x:v>2</x:v>
      </x:c>
      <x:c r="K5332" s="266" t="n">
        <x:f>MOD(ROW()-ROW($I$46),MESCLUN_CAP+1)</x:f>
        <x:v>16</x:v>
      </x:c>
      <x:c r="L5332" s="266" t="n">
        <x:f>SUM(I5332:K5332)</x:f>
        <x:v>26</x:v>
      </x:c>
      <x:c r="M5332" s="267" t="n">
        <x:f>I5332*TOMATO_HOURS*WEEKS*(1+TOMATO_DIM)^I5332+J5332*CARROT_HOURS*WEEKS*(1+CARROT_DIM)^J5332+K5332*MESCLUN_HOURS*WEEKS*(1+MESCLUN_DIM)^K5332</x:f>
        <x:v>2484.741917546101</x:v>
      </x:c>
      <x:c r="N5332" s="267" t="n">
        <x:f>MAX(M5332-FARMER_HOURS,0)/TEMP_HOURS_PER_WORKER</x:f>
        <x:v>1.2255152205181257</x:v>
      </x:c>
      <x:c r="O5332" s="268" t="n">
        <x:f>I5332*TOMATO_PRICE+J5332*CARROT_PRICE+K5332*MESCLUN_PRICE</x:f>
        <x:v>117788</x:v>
      </x:c>
      <x:c r="P5332" s="268" t="n">
        <x:f>I5332*TOMATO_FERTILIZER+J5332*CARROT_FERTILIZER+K5332*MESCLUN_FERTILIZER</x:f>
        <x:v>22000</x:v>
      </x:c>
      <x:c r="Q5332" s="268" t="n">
        <x:f>MIN(M5332,FARMER_HOURS)*FARMER_RATE+MAX(M5332-FARMER_HOURS,0)*TEMP_RATE</x:f>
        <x:v>55637.88051295314</x:v>
      </x:c>
      <x:c r="R5332" s="268" t="n">
        <x:f>O5332-P5332-Q5332-FIXED_COST</x:f>
        <x:v>20150.11948704686</x:v>
      </x:c>
      <x:c r="S5332" s="139" t="str">
        <x:f>IF(AND(L5332&lt;=TOTAL_BED_CAP,N5332&lt;=TEMP_WORKER_CAP),"YES","NO")</x:f>
        <x:v>YES</x:v>
      </x:c>
      <x:c r="T5332" s="139" t="n">
        <x:f>IF(S5332="YES",R5332,-1E+99)</x:f>
        <x:v>20150.11948704686</x:v>
      </x:c>
    </x:row>
    <x:row r="5333">
      <x:c r="A5333" s="139"/>
      <x:c r="B5333" s="139"/>
      <x:c r="C5333" s="139"/>
      <x:c r="D5333" s="139"/>
      <x:c r="E5333" s="139"/>
      <x:c r="F5333" s="139"/>
      <x:c r="G5333" s="139"/>
      <x:c r="H5333" s="139"/>
      <x:c r="I5333" s="266" t="n">
        <x:f>INT((ROW()-ROW($I$46))/((CARROT_CAP+1)*(MESCLUN_CAP+1)))</x:f>
        <x:v>8</x:v>
      </x:c>
      <x:c r="J5333" s="266" t="n">
        <x:f>MOD(INT((ROW()-ROW($I$46))/(MESCLUN_CAP+1)),CARROT_CAP+1)</x:f>
        <x:v>2</x:v>
      </x:c>
      <x:c r="K5333" s="266" t="n">
        <x:f>MOD(ROW()-ROW($I$46),MESCLUN_CAP+1)</x:f>
        <x:v>17</x:v>
      </x:c>
      <x:c r="L5333" s="266" t="n">
        <x:f>SUM(I5333:K5333)</x:f>
        <x:v>27</x:v>
      </x:c>
      <x:c r="M5333" s="267" t="n">
        <x:f>I5333*TOMATO_HOURS*WEEKS*(1+TOMATO_DIM)^I5333+J5333*CARROT_HOURS*WEEKS*(1+CARROT_DIM)^J5333+K5333*MESCLUN_HOURS*WEEKS*(1+MESCLUN_DIM)^K5333</x:f>
        <x:v>2551.302140992641</x:v>
      </x:c>
      <x:c r="N5333" s="267" t="n">
        <x:f>MAX(M5333-FARMER_HOURS,0)/TEMP_HOURS_PER_WORKER</x:f>
        <x:v>1.2717375979115562</x:v>
      </x:c>
      <x:c r="O5333" s="268" t="n">
        <x:f>I5333*TOMATO_PRICE+J5333*CARROT_PRICE+K5333*MESCLUN_PRICE</x:f>
        <x:v>120488</x:v>
      </x:c>
      <x:c r="P5333" s="268" t="n">
        <x:f>I5333*TOMATO_FERTILIZER+J5333*CARROT_FERTILIZER+K5333*MESCLUN_FERTILIZER</x:f>
        <x:v>22880</x:v>
      </x:c>
      <x:c r="Q5333" s="268" t="n">
        <x:f>MIN(M5333,FARMER_HOURS)*FARMER_RATE+MAX(M5333-FARMER_HOURS,0)*TEMP_RATE</x:f>
        <x:v>56793.43994778891</x:v>
      </x:c>
      <x:c r="R5333" s="268" t="n">
        <x:f>O5333-P5333-Q5333-FIXED_COST</x:f>
        <x:v>20814.56005221109</x:v>
      </x:c>
      <x:c r="S5333" s="139" t="str">
        <x:f>IF(AND(L5333&lt;=TOTAL_BED_CAP,N5333&lt;=TEMP_WORKER_CAP),"YES","NO")</x:f>
        <x:v>YES</x:v>
      </x:c>
      <x:c r="T5333" s="139" t="n">
        <x:f>IF(S5333="YES",R5333,-1E+99)</x:f>
        <x:v>20814.56005221109</x:v>
      </x:c>
    </x:row>
    <x:row r="5334">
      <x:c r="A5334" s="139"/>
      <x:c r="B5334" s="139"/>
      <x:c r="C5334" s="139"/>
      <x:c r="D5334" s="139"/>
      <x:c r="E5334" s="139"/>
      <x:c r="F5334" s="139"/>
      <x:c r="G5334" s="139"/>
      <x:c r="H5334" s="139"/>
      <x:c r="I5334" s="266" t="n">
        <x:f>INT((ROW()-ROW($I$46))/((CARROT_CAP+1)*(MESCLUN_CAP+1)))</x:f>
        <x:v>8</x:v>
      </x:c>
      <x:c r="J5334" s="266" t="n">
        <x:f>MOD(INT((ROW()-ROW($I$46))/(MESCLUN_CAP+1)),CARROT_CAP+1)</x:f>
        <x:v>2</x:v>
      </x:c>
      <x:c r="K5334" s="266" t="n">
        <x:f>MOD(ROW()-ROW($I$46),MESCLUN_CAP+1)</x:f>
        <x:v>18</x:v>
      </x:c>
      <x:c r="L5334" s="266" t="n">
        <x:f>SUM(I5334:K5334)</x:f>
        <x:v>28</x:v>
      </x:c>
      <x:c r="M5334" s="267" t="n">
        <x:f>I5334*TOMATO_HOURS*WEEKS*(1+TOMATO_DIM)^I5334+J5334*CARROT_HOURS*WEEKS*(1+CARROT_DIM)^J5334+K5334*MESCLUN_HOURS*WEEKS*(1+MESCLUN_DIM)^K5334</x:f>
        <x:v>2619.3891324512283</x:v>
      </x:c>
      <x:c r="N5334" s="267" t="n">
        <x:f>MAX(M5334-FARMER_HOURS,0)/TEMP_HOURS_PER_WORKER</x:f>
        <x:v>1.3190202308689085</x:v>
      </x:c>
      <x:c r="O5334" s="268" t="n">
        <x:f>I5334*TOMATO_PRICE+J5334*CARROT_PRICE+K5334*MESCLUN_PRICE</x:f>
        <x:v>123188</x:v>
      </x:c>
      <x:c r="P5334" s="268" t="n">
        <x:f>I5334*TOMATO_FERTILIZER+J5334*CARROT_FERTILIZER+K5334*MESCLUN_FERTILIZER</x:f>
        <x:v>23760</x:v>
      </x:c>
      <x:c r="Q5334" s="268" t="n">
        <x:f>MIN(M5334,FARMER_HOURS)*FARMER_RATE+MAX(M5334-FARMER_HOURS,0)*TEMP_RATE</x:f>
        <x:v>57975.50577172271</x:v>
      </x:c>
      <x:c r="R5334" s="268" t="n">
        <x:f>O5334-P5334-Q5334-FIXED_COST</x:f>
        <x:v>21452.49422827729</x:v>
      </x:c>
      <x:c r="S5334" s="139" t="str">
        <x:f>IF(AND(L5334&lt;=TOTAL_BED_CAP,N5334&lt;=TEMP_WORKER_CAP),"YES","NO")</x:f>
        <x:v>YES</x:v>
      </x:c>
      <x:c r="T5334" s="139" t="n">
        <x:f>IF(S5334="YES",R5334,-1E+99)</x:f>
        <x:v>21452.49422827729</x:v>
      </x:c>
    </x:row>
    <x:row r="5335">
      <x:c r="A5335" s="139"/>
      <x:c r="B5335" s="139"/>
      <x:c r="C5335" s="139"/>
      <x:c r="D5335" s="139"/>
      <x:c r="E5335" s="139"/>
      <x:c r="F5335" s="139"/>
      <x:c r="G5335" s="139"/>
      <x:c r="H5335" s="139"/>
      <x:c r="I5335" s="266" t="n">
        <x:f>INT((ROW()-ROW($I$46))/((CARROT_CAP+1)*(MESCLUN_CAP+1)))</x:f>
        <x:v>8</x:v>
      </x:c>
      <x:c r="J5335" s="266" t="n">
        <x:f>MOD(INT((ROW()-ROW($I$46))/(MESCLUN_CAP+1)),CARROT_CAP+1)</x:f>
        <x:v>2</x:v>
      </x:c>
      <x:c r="K5335" s="266" t="n">
        <x:f>MOD(ROW()-ROW($I$46),MESCLUN_CAP+1)</x:f>
        <x:v>19</x:v>
      </x:c>
      <x:c r="L5335" s="266" t="n">
        <x:f>SUM(I5335:K5335)</x:f>
        <x:v>29</x:v>
      </x:c>
      <x:c r="M5335" s="267" t="n">
        <x:f>I5335*TOMATO_HOURS*WEEKS*(1+TOMATO_DIM)^I5335+J5335*CARROT_HOURS*WEEKS*(1+CARROT_DIM)^J5335+K5335*MESCLUN_HOURS*WEEKS*(1+MESCLUN_DIM)^K5335</x:f>
        <x:v>2689.0306610872503</x:v>
      </x:c>
      <x:c r="N5335" s="267" t="n">
        <x:f>MAX(M5335-FARMER_HOURS,0)/TEMP_HOURS_PER_WORKER</x:f>
        <x:v>1.3673824035328128</x:v>
      </x:c>
      <x:c r="O5335" s="268" t="n">
        <x:f>I5335*TOMATO_PRICE+J5335*CARROT_PRICE+K5335*MESCLUN_PRICE</x:f>
        <x:v>125888</x:v>
      </x:c>
      <x:c r="P5335" s="268" t="n">
        <x:f>I5335*TOMATO_FERTILIZER+J5335*CARROT_FERTILIZER+K5335*MESCLUN_FERTILIZER</x:f>
        <x:v>24640</x:v>
      </x:c>
      <x:c r="Q5335" s="268" t="n">
        <x:f>MIN(M5335,FARMER_HOURS)*FARMER_RATE+MAX(M5335-FARMER_HOURS,0)*TEMP_RATE</x:f>
        <x:v>59184.560088320315</x:v>
      </x:c>
      <x:c r="R5335" s="268" t="n">
        <x:f>O5335-P5335-Q5335-FIXED_COST</x:f>
        <x:v>22063.439911679685</x:v>
      </x:c>
      <x:c r="S5335" s="139" t="str">
        <x:f>IF(AND(L5335&lt;=TOTAL_BED_CAP,N5335&lt;=TEMP_WORKER_CAP),"YES","NO")</x:f>
        <x:v>YES</x:v>
      </x:c>
      <x:c r="T5335" s="139" t="n">
        <x:f>IF(S5335="YES",R5335,-1E+99)</x:f>
        <x:v>22063.439911679685</x:v>
      </x:c>
    </x:row>
    <x:row r="5336">
      <x:c r="A5336" s="139"/>
      <x:c r="B5336" s="139"/>
      <x:c r="C5336" s="139"/>
      <x:c r="D5336" s="139"/>
      <x:c r="E5336" s="139"/>
      <x:c r="F5336" s="139"/>
      <x:c r="G5336" s="139"/>
      <x:c r="H5336" s="139"/>
      <x:c r="I5336" s="266" t="n">
        <x:f>INT((ROW()-ROW($I$46))/((CARROT_CAP+1)*(MESCLUN_CAP+1)))</x:f>
        <x:v>8</x:v>
      </x:c>
      <x:c r="J5336" s="266" t="n">
        <x:f>MOD(INT((ROW()-ROW($I$46))/(MESCLUN_CAP+1)),CARROT_CAP+1)</x:f>
        <x:v>2</x:v>
      </x:c>
      <x:c r="K5336" s="266" t="n">
        <x:f>MOD(ROW()-ROW($I$46),MESCLUN_CAP+1)</x:f>
        <x:v>20</x:v>
      </x:c>
      <x:c r="L5336" s="266" t="n">
        <x:f>SUM(I5336:K5336)</x:f>
        <x:v>30</x:v>
      </x:c>
      <x:c r="M5336" s="267" t="n">
        <x:f>I5336*TOMATO_HOURS*WEEKS*(1+TOMATO_DIM)^I5336+J5336*CARROT_HOURS*WEEKS*(1+CARROT_DIM)^J5336+K5336*MESCLUN_HOURS*WEEKS*(1+MESCLUN_DIM)^K5336</x:f>
        <x:v>2760.254951737727</x:v>
      </x:c>
      <x:c r="N5336" s="267" t="n">
        <x:f>MAX(M5336-FARMER_HOURS,0)/TEMP_HOURS_PER_WORKER</x:f>
        <x:v>1.4168437164845327</x:v>
      </x:c>
      <x:c r="O5336" s="268" t="n">
        <x:f>I5336*TOMATO_PRICE+J5336*CARROT_PRICE+K5336*MESCLUN_PRICE</x:f>
        <x:v>128588</x:v>
      </x:c>
      <x:c r="P5336" s="268" t="n">
        <x:f>I5336*TOMATO_FERTILIZER+J5336*CARROT_FERTILIZER+K5336*MESCLUN_FERTILIZER</x:f>
        <x:v>25520</x:v>
      </x:c>
      <x:c r="Q5336" s="268" t="n">
        <x:f>MIN(M5336,FARMER_HOURS)*FARMER_RATE+MAX(M5336-FARMER_HOURS,0)*TEMP_RATE</x:f>
        <x:v>60421.092912113316</x:v>
      </x:c>
      <x:c r="R5336" s="268" t="n">
        <x:f>O5336-P5336-Q5336-FIXED_COST</x:f>
        <x:v>22646.907087886684</x:v>
      </x:c>
      <x:c r="S5336" s="139" t="str">
        <x:f>IF(AND(L5336&lt;=TOTAL_BED_CAP,N5336&lt;=TEMP_WORKER_CAP),"YES","NO")</x:f>
        <x:v>YES</x:v>
      </x:c>
      <x:c r="T5336" s="139" t="n">
        <x:f>IF(S5336="YES",R5336,-1E+99)</x:f>
        <x:v>22646.907087886684</x:v>
      </x:c>
    </x:row>
    <x:row r="5337">
      <x:c r="A5337" s="139"/>
      <x:c r="B5337" s="139"/>
      <x:c r="C5337" s="139"/>
      <x:c r="D5337" s="139"/>
      <x:c r="E5337" s="139"/>
      <x:c r="F5337" s="139"/>
      <x:c r="G5337" s="139"/>
      <x:c r="H5337" s="139"/>
      <x:c r="I5337" s="266" t="n">
        <x:f>INT((ROW()-ROW($I$46))/((CARROT_CAP+1)*(MESCLUN_CAP+1)))</x:f>
        <x:v>8</x:v>
      </x:c>
      <x:c r="J5337" s="266" t="n">
        <x:f>MOD(INT((ROW()-ROW($I$46))/(MESCLUN_CAP+1)),CARROT_CAP+1)</x:f>
        <x:v>2</x:v>
      </x:c>
      <x:c r="K5337" s="266" t="n">
        <x:f>MOD(ROW()-ROW($I$46),MESCLUN_CAP+1)</x:f>
        <x:v>21</x:v>
      </x:c>
      <x:c r="L5337" s="266" t="n">
        <x:f>SUM(I5337:K5337)</x:f>
        <x:v>31</x:v>
      </x:c>
      <x:c r="M5337" s="267" t="n">
        <x:f>I5337*TOMATO_HOURS*WEEKS*(1+TOMATO_DIM)^I5337+J5337*CARROT_HOURS*WEEKS*(1+CARROT_DIM)^J5337+K5337*MESCLUN_HOURS*WEEKS*(1+MESCLUN_DIM)^K5337</x:f>
        <x:v>2833.090691964171</x:v>
      </x:c>
      <x:c r="N5337" s="267" t="n">
        <x:f>MAX(M5337-FARMER_HOURS,0)/TEMP_HOURS_PER_WORKER</x:f>
        <x:v>1.4674240916417856</x:v>
      </x:c>
      <x:c r="O5337" s="268" t="n">
        <x:f>I5337*TOMATO_PRICE+J5337*CARROT_PRICE+K5337*MESCLUN_PRICE</x:f>
        <x:v>131288</x:v>
      </x:c>
      <x:c r="P5337" s="268" t="n">
        <x:f>I5337*TOMATO_FERTILIZER+J5337*CARROT_FERTILIZER+K5337*MESCLUN_FERTILIZER</x:f>
        <x:v>26400</x:v>
      </x:c>
      <x:c r="Q5337" s="268" t="n">
        <x:f>MIN(M5337,FARMER_HOURS)*FARMER_RATE+MAX(M5337-FARMER_HOURS,0)*TEMP_RATE</x:f>
        <x:v>61685.60229104463</x:v>
      </x:c>
      <x:c r="R5337" s="268" t="n">
        <x:f>O5337-P5337-Q5337-FIXED_COST</x:f>
        <x:v>23202.397708955366</x:v>
      </x:c>
      <x:c r="S5337" s="139" t="str">
        <x:f>IF(AND(L5337&lt;=TOTAL_BED_CAP,N5337&lt;=TEMP_WORKER_CAP),"YES","NO")</x:f>
        <x:v>YES</x:v>
      </x:c>
      <x:c r="T5337" s="139" t="n">
        <x:f>IF(S5337="YES",R5337,-1E+99)</x:f>
        <x:v>23202.397708955366</x:v>
      </x:c>
    </x:row>
    <x:row r="5338">
      <x:c r="A5338" s="139"/>
      <x:c r="B5338" s="139"/>
      <x:c r="C5338" s="139"/>
      <x:c r="D5338" s="139"/>
      <x:c r="E5338" s="139"/>
      <x:c r="F5338" s="139"/>
      <x:c r="G5338" s="139"/>
      <x:c r="H5338" s="139"/>
      <x:c r="I5338" s="266" t="n">
        <x:f>INT((ROW()-ROW($I$46))/((CARROT_CAP+1)*(MESCLUN_CAP+1)))</x:f>
        <x:v>8</x:v>
      </x:c>
      <x:c r="J5338" s="266" t="n">
        <x:f>MOD(INT((ROW()-ROW($I$46))/(MESCLUN_CAP+1)),CARROT_CAP+1)</x:f>
        <x:v>2</x:v>
      </x:c>
      <x:c r="K5338" s="266" t="n">
        <x:f>MOD(ROW()-ROW($I$46),MESCLUN_CAP+1)</x:f>
        <x:v>22</x:v>
      </x:c>
      <x:c r="L5338" s="266" t="n">
        <x:f>SUM(I5338:K5338)</x:f>
        <x:v>32</x:v>
      </x:c>
      <x:c r="M5338" s="267" t="n">
        <x:f>I5338*TOMATO_HOURS*WEEKS*(1+TOMATO_DIM)^I5338+J5338*CARROT_HOURS*WEEKS*(1+CARROT_DIM)^J5338+K5338*MESCLUN_HOURS*WEEKS*(1+MESCLUN_DIM)^K5338</x:f>
        <x:v>2907.5670392105667</x:v>
      </x:c>
      <x:c r="N5338" s="267" t="n">
        <x:f>MAX(M5338-FARMER_HOURS,0)/TEMP_HOURS_PER_WORKER</x:f>
        <x:v>1.5191437772295602</x:v>
      </x:c>
      <x:c r="O5338" s="268" t="n">
        <x:f>I5338*TOMATO_PRICE+J5338*CARROT_PRICE+K5338*MESCLUN_PRICE</x:f>
        <x:v>133988</x:v>
      </x:c>
      <x:c r="P5338" s="268" t="n">
        <x:f>I5338*TOMATO_FERTILIZER+J5338*CARROT_FERTILIZER+K5338*MESCLUN_FERTILIZER</x:f>
        <x:v>27280</x:v>
      </x:c>
      <x:c r="Q5338" s="268" t="n">
        <x:f>MIN(M5338,FARMER_HOURS)*FARMER_RATE+MAX(M5338-FARMER_HOURS,0)*TEMP_RATE</x:f>
        <x:v>62978.594430739</x:v>
      </x:c>
      <x:c r="R5338" s="268" t="n">
        <x:f>O5338-P5338-Q5338-FIXED_COST</x:f>
        <x:v>23729.405569260998</x:v>
      </x:c>
      <x:c r="S5338" s="139" t="str">
        <x:f>IF(AND(L5338&lt;=TOTAL_BED_CAP,N5338&lt;=TEMP_WORKER_CAP),"YES","NO")</x:f>
        <x:v>YES</x:v>
      </x:c>
      <x:c r="T5338" s="139" t="n">
        <x:f>IF(S5338="YES",R5338,-1E+99)</x:f>
        <x:v>23729.405569260998</x:v>
      </x:c>
    </x:row>
    <x:row r="5339">
      <x:c r="A5339" s="139"/>
      <x:c r="B5339" s="139"/>
      <x:c r="C5339" s="139"/>
      <x:c r="D5339" s="139"/>
      <x:c r="E5339" s="139"/>
      <x:c r="F5339" s="139"/>
      <x:c r="G5339" s="139"/>
      <x:c r="H5339" s="139"/>
      <x:c r="I5339" s="266" t="n">
        <x:f>INT((ROW()-ROW($I$46))/((CARROT_CAP+1)*(MESCLUN_CAP+1)))</x:f>
        <x:v>8</x:v>
      </x:c>
      <x:c r="J5339" s="266" t="n">
        <x:f>MOD(INT((ROW()-ROW($I$46))/(MESCLUN_CAP+1)),CARROT_CAP+1)</x:f>
        <x:v>2</x:v>
      </x:c>
      <x:c r="K5339" s="266" t="n">
        <x:f>MOD(ROW()-ROW($I$46),MESCLUN_CAP+1)</x:f>
        <x:v>23</x:v>
      </x:c>
      <x:c r="L5339" s="266" t="n">
        <x:f>SUM(I5339:K5339)</x:f>
        <x:v>33</x:v>
      </x:c>
      <x:c r="M5339" s="267" t="n">
        <x:f>I5339*TOMATO_HOURS*WEEKS*(1+TOMATO_DIM)^I5339+J5339*CARROT_HOURS*WEEKS*(1+CARROT_DIM)^J5339+K5339*MESCLUN_HOURS*WEEKS*(1+MESCLUN_DIM)^K5339</x:f>
        <x:v>2983.7136280680033</x:v>
      </x:c>
      <x:c r="N5339" s="267" t="n">
        <x:f>MAX(M5339-FARMER_HOURS,0)/TEMP_HOURS_PER_WORKER</x:f>
        <x:v>1.5720233528250023</x:v>
      </x:c>
      <x:c r="O5339" s="268" t="n">
        <x:f>I5339*TOMATO_PRICE+J5339*CARROT_PRICE+K5339*MESCLUN_PRICE</x:f>
        <x:v>136688</x:v>
      </x:c>
      <x:c r="P5339" s="268" t="n">
        <x:f>I5339*TOMATO_FERTILIZER+J5339*CARROT_FERTILIZER+K5339*MESCLUN_FERTILIZER</x:f>
        <x:v>28160</x:v>
      </x:c>
      <x:c r="Q5339" s="268" t="n">
        <x:f>MIN(M5339,FARMER_HOURS)*FARMER_RATE+MAX(M5339-FARMER_HOURS,0)*TEMP_RATE</x:f>
        <x:v>64300.583820625056</x:v>
      </x:c>
      <x:c r="R5339" s="268" t="n">
        <x:f>O5339-P5339-Q5339-FIXED_COST</x:f>
        <x:v>24227.416179374944</x:v>
      </x:c>
      <x:c r="S5339" s="139" t="str">
        <x:f>IF(AND(L5339&lt;=TOTAL_BED_CAP,N5339&lt;=TEMP_WORKER_CAP),"YES","NO")</x:f>
        <x:v>YES</x:v>
      </x:c>
      <x:c r="T5339" s="139" t="n">
        <x:f>IF(S5339="YES",R5339,-1E+99)</x:f>
        <x:v>24227.416179374944</x:v>
      </x:c>
    </x:row>
    <x:row r="5340">
      <x:c r="A5340" s="139"/>
      <x:c r="B5340" s="139"/>
      <x:c r="C5340" s="139"/>
      <x:c r="D5340" s="139"/>
      <x:c r="E5340" s="139"/>
      <x:c r="F5340" s="139"/>
      <x:c r="G5340" s="139"/>
      <x:c r="H5340" s="139"/>
      <x:c r="I5340" s="266" t="n">
        <x:f>INT((ROW()-ROW($I$46))/((CARROT_CAP+1)*(MESCLUN_CAP+1)))</x:f>
        <x:v>8</x:v>
      </x:c>
      <x:c r="J5340" s="266" t="n">
        <x:f>MOD(INT((ROW()-ROW($I$46))/(MESCLUN_CAP+1)),CARROT_CAP+1)</x:f>
        <x:v>2</x:v>
      </x:c>
      <x:c r="K5340" s="266" t="n">
        <x:f>MOD(ROW()-ROW($I$46),MESCLUN_CAP+1)</x:f>
        <x:v>24</x:v>
      </x:c>
      <x:c r="L5340" s="266" t="n">
        <x:f>SUM(I5340:K5340)</x:f>
        <x:v>34</x:v>
      </x:c>
      <x:c r="M5340" s="267" t="n">
        <x:f>I5340*TOMATO_HOURS*WEEKS*(1+TOMATO_DIM)^I5340+J5340*CARROT_HOURS*WEEKS*(1+CARROT_DIM)^J5340+K5340*MESCLUN_HOURS*WEEKS*(1+MESCLUN_DIM)^K5340</x:f>
        <x:v>3061.560577647499</x:v>
      </x:c>
      <x:c r="N5340" s="267" t="n">
        <x:f>MAX(M5340-FARMER_HOURS,0)/TEMP_HOURS_PER_WORKER</x:f>
        <x:v>1.62608373447743</x:v>
      </x:c>
      <x:c r="O5340" s="268" t="n">
        <x:f>I5340*TOMATO_PRICE+J5340*CARROT_PRICE+K5340*MESCLUN_PRICE</x:f>
        <x:v>139388</x:v>
      </x:c>
      <x:c r="P5340" s="268" t="n">
        <x:f>I5340*TOMATO_FERTILIZER+J5340*CARROT_FERTILIZER+K5340*MESCLUN_FERTILIZER</x:f>
        <x:v>29040</x:v>
      </x:c>
      <x:c r="Q5340" s="268" t="n">
        <x:f>MIN(M5340,FARMER_HOURS)*FARMER_RATE+MAX(M5340-FARMER_HOURS,0)*TEMP_RATE</x:f>
        <x:v>65652.09336193575</x:v>
      </x:c>
      <x:c r="R5340" s="268" t="n">
        <x:f>O5340-P5340-Q5340-FIXED_COST</x:f>
        <x:v>24695.906638064247</x:v>
      </x:c>
      <x:c r="S5340" s="139" t="str">
        <x:f>IF(AND(L5340&lt;=TOTAL_BED_CAP,N5340&lt;=TEMP_WORKER_CAP),"YES","NO")</x:f>
        <x:v>YES</x:v>
      </x:c>
      <x:c r="T5340" s="139" t="n">
        <x:f>IF(S5340="YES",R5340,-1E+99)</x:f>
        <x:v>24695.906638064247</x:v>
      </x:c>
    </x:row>
    <x:row r="5341">
      <x:c r="A5341" s="139"/>
      <x:c r="B5341" s="139"/>
      <x:c r="C5341" s="139"/>
      <x:c r="D5341" s="139"/>
      <x:c r="E5341" s="139"/>
      <x:c r="F5341" s="139"/>
      <x:c r="G5341" s="139"/>
      <x:c r="H5341" s="139"/>
      <x:c r="I5341" s="266" t="n">
        <x:f>INT((ROW()-ROW($I$46))/((CARROT_CAP+1)*(MESCLUN_CAP+1)))</x:f>
        <x:v>8</x:v>
      </x:c>
      <x:c r="J5341" s="266" t="n">
        <x:f>MOD(INT((ROW()-ROW($I$46))/(MESCLUN_CAP+1)),CARROT_CAP+1)</x:f>
        <x:v>2</x:v>
      </x:c>
      <x:c r="K5341" s="266" t="n">
        <x:f>MOD(ROW()-ROW($I$46),MESCLUN_CAP+1)</x:f>
        <x:v>25</x:v>
      </x:c>
      <x:c r="L5341" s="266" t="n">
        <x:f>SUM(I5341:K5341)</x:f>
        <x:v>35</x:v>
      </x:c>
      <x:c r="M5341" s="267" t="n">
        <x:f>I5341*TOMATO_HOURS*WEEKS*(1+TOMATO_DIM)^I5341+J5341*CARROT_HOURS*WEEKS*(1+CARROT_DIM)^J5341+K5341*MESCLUN_HOURS*WEEKS*(1+MESCLUN_DIM)^K5341</x:f>
        <x:v>3141.1384990625966</x:v>
      </x:c>
      <x:c r="N5341" s="267" t="n">
        <x:f>MAX(M5341-FARMER_HOURS,0)/TEMP_HOURS_PER_WORKER</x:f>
        <x:v>1.681346179904581</x:v>
      </x:c>
      <x:c r="O5341" s="268" t="n">
        <x:f>I5341*TOMATO_PRICE+J5341*CARROT_PRICE+K5341*MESCLUN_PRICE</x:f>
        <x:v>142088</x:v>
      </x:c>
      <x:c r="P5341" s="268" t="n">
        <x:f>I5341*TOMATO_FERTILIZER+J5341*CARROT_FERTILIZER+K5341*MESCLUN_FERTILIZER</x:f>
        <x:v>29920</x:v>
      </x:c>
      <x:c r="Q5341" s="268" t="n">
        <x:f>MIN(M5341,FARMER_HOURS)*FARMER_RATE+MAX(M5341-FARMER_HOURS,0)*TEMP_RATE</x:f>
        <x:v>67033.65449761452</x:v>
      </x:c>
      <x:c r="R5341" s="268" t="n">
        <x:f>O5341-P5341-Q5341-FIXED_COST</x:f>
        <x:v>25134.345502385477</x:v>
      </x:c>
      <x:c r="S5341" s="139" t="str">
        <x:f>IF(AND(L5341&lt;=TOTAL_BED_CAP,N5341&lt;=TEMP_WORKER_CAP),"YES","NO")</x:f>
        <x:v>YES</x:v>
      </x:c>
      <x:c r="T5341" s="139" t="n">
        <x:f>IF(S5341="YES",R5341,-1E+99)</x:f>
        <x:v>25134.345502385477</x:v>
      </x:c>
    </x:row>
    <x:row r="5342">
      <x:c r="A5342" s="139"/>
      <x:c r="B5342" s="139"/>
      <x:c r="C5342" s="139"/>
      <x:c r="D5342" s="139"/>
      <x:c r="E5342" s="139"/>
      <x:c r="F5342" s="139"/>
      <x:c r="G5342" s="139"/>
      <x:c r="H5342" s="139"/>
      <x:c r="I5342" s="266" t="n">
        <x:f>INT((ROW()-ROW($I$46))/((CARROT_CAP+1)*(MESCLUN_CAP+1)))</x:f>
        <x:v>8</x:v>
      </x:c>
      <x:c r="J5342" s="266" t="n">
        <x:f>MOD(INT((ROW()-ROW($I$46))/(MESCLUN_CAP+1)),CARROT_CAP+1)</x:f>
        <x:v>2</x:v>
      </x:c>
      <x:c r="K5342" s="266" t="n">
        <x:f>MOD(ROW()-ROW($I$46),MESCLUN_CAP+1)</x:f>
        <x:v>26</x:v>
      </x:c>
      <x:c r="L5342" s="266" t="n">
        <x:f>SUM(I5342:K5342)</x:f>
        <x:v>36</x:v>
      </x:c>
      <x:c r="M5342" s="267" t="n">
        <x:f>I5342*TOMATO_HOURS*WEEKS*(1+TOMATO_DIM)^I5342+J5342*CARROT_HOURS*WEEKS*(1+CARROT_DIM)^J5342+K5342*MESCLUN_HOURS*WEEKS*(1+MESCLUN_DIM)^K5342</x:f>
        <x:v>3222.478503023314</x:v>
      </x:c>
      <x:c r="N5342" s="267" t="n">
        <x:f>MAX(M5342-FARMER_HOURS,0)/TEMP_HOURS_PER_WORKER</x:f>
        <x:v>1.73783229376619</x:v>
      </x:c>
      <x:c r="O5342" s="268" t="n">
        <x:f>I5342*TOMATO_PRICE+J5342*CARROT_PRICE+K5342*MESCLUN_PRICE</x:f>
        <x:v>144788</x:v>
      </x:c>
      <x:c r="P5342" s="268" t="n">
        <x:f>I5342*TOMATO_FERTILIZER+J5342*CARROT_FERTILIZER+K5342*MESCLUN_FERTILIZER</x:f>
        <x:v>30800</x:v>
      </x:c>
      <x:c r="Q5342" s="268" t="n">
        <x:f>MIN(M5342,FARMER_HOURS)*FARMER_RATE+MAX(M5342-FARMER_HOURS,0)*TEMP_RATE</x:f>
        <x:v>68445.80734415475</x:v>
      </x:c>
      <x:c r="R5342" s="268" t="n">
        <x:f>O5342-P5342-Q5342-FIXED_COST</x:f>
        <x:v>25542.192655845254</x:v>
      </x:c>
      <x:c r="S5342" s="139" t="str">
        <x:f>IF(AND(L5342&lt;=TOTAL_BED_CAP,N5342&lt;=TEMP_WORKER_CAP),"YES","NO")</x:f>
        <x:v>YES</x:v>
      </x:c>
      <x:c r="T5342" s="139" t="n">
        <x:f>IF(S5342="YES",R5342,-1E+99)</x:f>
        <x:v>25542.192655845254</x:v>
      </x:c>
    </x:row>
    <x:row r="5343">
      <x:c r="A5343" s="139"/>
      <x:c r="B5343" s="139"/>
      <x:c r="C5343" s="139"/>
      <x:c r="D5343" s="139"/>
      <x:c r="E5343" s="139"/>
      <x:c r="F5343" s="139"/>
      <x:c r="G5343" s="139"/>
      <x:c r="H5343" s="139"/>
      <x:c r="I5343" s="266" t="n">
        <x:f>INT((ROW()-ROW($I$46))/((CARROT_CAP+1)*(MESCLUN_CAP+1)))</x:f>
        <x:v>8</x:v>
      </x:c>
      <x:c r="J5343" s="266" t="n">
        <x:f>MOD(INT((ROW()-ROW($I$46))/(MESCLUN_CAP+1)),CARROT_CAP+1)</x:f>
        <x:v>2</x:v>
      </x:c>
      <x:c r="K5343" s="266" t="n">
        <x:f>MOD(ROW()-ROW($I$46),MESCLUN_CAP+1)</x:f>
        <x:v>27</x:v>
      </x:c>
      <x:c r="L5343" s="266" t="n">
        <x:f>SUM(I5343:K5343)</x:f>
        <x:v>37</x:v>
      </x:c>
      <x:c r="M5343" s="267" t="n">
        <x:f>I5343*TOMATO_HOURS*WEEKS*(1+TOMATO_DIM)^I5343+J5343*CARROT_HOURS*WEEKS*(1+CARROT_DIM)^J5343+K5343*MESCLUN_HOURS*WEEKS*(1+MESCLUN_DIM)^K5343</x:f>
        <x:v>3305.6122075430712</x:v>
      </x:c>
      <x:c r="N5343" s="267" t="n">
        <x:f>MAX(M5343-FARMER_HOURS,0)/TEMP_HOURS_PER_WORKER</x:f>
        <x:v>1.7955640330160216</x:v>
      </x:c>
      <x:c r="O5343" s="268" t="n">
        <x:f>I5343*TOMATO_PRICE+J5343*CARROT_PRICE+K5343*MESCLUN_PRICE</x:f>
        <x:v>147488</x:v>
      </x:c>
      <x:c r="P5343" s="268" t="n">
        <x:f>I5343*TOMATO_FERTILIZER+J5343*CARROT_FERTILIZER+K5343*MESCLUN_FERTILIZER</x:f>
        <x:v>31680</x:v>
      </x:c>
      <x:c r="Q5343" s="268" t="n">
        <x:f>MIN(M5343,FARMER_HOURS)*FARMER_RATE+MAX(M5343-FARMER_HOURS,0)*TEMP_RATE</x:f>
        <x:v>69889.10082540054</x:v>
      </x:c>
      <x:c r="R5343" s="268" t="n">
        <x:f>O5343-P5343-Q5343-FIXED_COST</x:f>
        <x:v>25918.899174599457</x:v>
      </x:c>
      <x:c r="S5343" s="139" t="str">
        <x:f>IF(AND(L5343&lt;=TOTAL_BED_CAP,N5343&lt;=TEMP_WORKER_CAP),"YES","NO")</x:f>
        <x:v>YES</x:v>
      </x:c>
      <x:c r="T5343" s="139" t="n">
        <x:f>IF(S5343="YES",R5343,-1E+99)</x:f>
        <x:v>25918.899174599457</x:v>
      </x:c>
    </x:row>
    <x:row r="5344">
      <x:c r="A5344" s="139"/>
      <x:c r="B5344" s="139"/>
      <x:c r="C5344" s="139"/>
      <x:c r="D5344" s="139"/>
      <x:c r="E5344" s="139"/>
      <x:c r="F5344" s="139"/>
      <x:c r="G5344" s="139"/>
      <x:c r="H5344" s="139"/>
      <x:c r="I5344" s="266" t="n">
        <x:f>INT((ROW()-ROW($I$46))/((CARROT_CAP+1)*(MESCLUN_CAP+1)))</x:f>
        <x:v>8</x:v>
      </x:c>
      <x:c r="J5344" s="266" t="n">
        <x:f>MOD(INT((ROW()-ROW($I$46))/(MESCLUN_CAP+1)),CARROT_CAP+1)</x:f>
        <x:v>2</x:v>
      </x:c>
      <x:c r="K5344" s="266" t="n">
        <x:f>MOD(ROW()-ROW($I$46),MESCLUN_CAP+1)</x:f>
        <x:v>28</x:v>
      </x:c>
      <x:c r="L5344" s="266" t="n">
        <x:f>SUM(I5344:K5344)</x:f>
        <x:v>38</x:v>
      </x:c>
      <x:c r="M5344" s="267" t="n">
        <x:f>I5344*TOMATO_HOURS*WEEKS*(1+TOMATO_DIM)^I5344+J5344*CARROT_HOURS*WEEKS*(1+CARROT_DIM)^J5344+K5344*MESCLUN_HOURS*WEEKS*(1+MESCLUN_DIM)^K5344</x:f>
        <x:v>3390.571745760224</x:v>
      </x:c>
      <x:c r="N5344" s="267" t="n">
        <x:f>MAX(M5344-FARMER_HOURS,0)/TEMP_HOURS_PER_WORKER</x:f>
        <x:v>1.854563712333489</x:v>
      </x:c>
      <x:c r="O5344" s="268" t="n">
        <x:f>I5344*TOMATO_PRICE+J5344*CARROT_PRICE+K5344*MESCLUN_PRICE</x:f>
        <x:v>150188</x:v>
      </x:c>
      <x:c r="P5344" s="268" t="n">
        <x:f>I5344*TOMATO_FERTILIZER+J5344*CARROT_FERTILIZER+K5344*MESCLUN_FERTILIZER</x:f>
        <x:v>32560</x:v>
      </x:c>
      <x:c r="Q5344" s="268" t="n">
        <x:f>MIN(M5344,FARMER_HOURS)*FARMER_RATE+MAX(M5344-FARMER_HOURS,0)*TEMP_RATE</x:f>
        <x:v>71364.09280833721</x:v>
      </x:c>
      <x:c r="R5344" s="268" t="n">
        <x:f>O5344-P5344-Q5344-FIXED_COST</x:f>
        <x:v>26263.907191662787</x:v>
      </x:c>
      <x:c r="S5344" s="139" t="str">
        <x:f>IF(AND(L5344&lt;=TOTAL_BED_CAP,N5344&lt;=TEMP_WORKER_CAP),"YES","NO")</x:f>
        <x:v>YES</x:v>
      </x:c>
      <x:c r="T5344" s="139" t="n">
        <x:f>IF(S5344="YES",R5344,-1E+99)</x:f>
        <x:v>26263.907191662787</x:v>
      </x:c>
    </x:row>
    <x:row r="5345">
      <x:c r="A5345" s="139"/>
      <x:c r="B5345" s="139"/>
      <x:c r="C5345" s="139"/>
      <x:c r="D5345" s="139"/>
      <x:c r="E5345" s="139"/>
      <x:c r="F5345" s="139"/>
      <x:c r="G5345" s="139"/>
      <x:c r="H5345" s="139"/>
      <x:c r="I5345" s="266" t="n">
        <x:f>INT((ROW()-ROW($I$46))/((CARROT_CAP+1)*(MESCLUN_CAP+1)))</x:f>
        <x:v>8</x:v>
      </x:c>
      <x:c r="J5345" s="266" t="n">
        <x:f>MOD(INT((ROW()-ROW($I$46))/(MESCLUN_CAP+1)),CARROT_CAP+1)</x:f>
        <x:v>2</x:v>
      </x:c>
      <x:c r="K5345" s="266" t="n">
        <x:f>MOD(ROW()-ROW($I$46),MESCLUN_CAP+1)</x:f>
        <x:v>29</x:v>
      </x:c>
      <x:c r="L5345" s="266" t="n">
        <x:f>SUM(I5345:K5345)</x:f>
        <x:v>39</x:v>
      </x:c>
      <x:c r="M5345" s="267" t="n">
        <x:f>I5345*TOMATO_HOURS*WEEKS*(1+TOMATO_DIM)^I5345+J5345*CARROT_HOURS*WEEKS*(1+CARROT_DIM)^J5345+K5345*MESCLUN_HOURS*WEEKS*(1+MESCLUN_DIM)^K5345</x:f>
        <x:v>3477.389773875878</x:v>
      </x:c>
      <x:c r="N5345" s="267" t="n">
        <x:f>MAX(M5345-FARMER_HOURS,0)/TEMP_HOURS_PER_WORKER</x:f>
        <x:v>1.9148540096360263</x:v>
      </x:c>
      <x:c r="O5345" s="268" t="n">
        <x:f>I5345*TOMATO_PRICE+J5345*CARROT_PRICE+K5345*MESCLUN_PRICE</x:f>
        <x:v>152888</x:v>
      </x:c>
      <x:c r="P5345" s="268" t="n">
        <x:f>I5345*TOMATO_FERTILIZER+J5345*CARROT_FERTILIZER+K5345*MESCLUN_FERTILIZER</x:f>
        <x:v>33440</x:v>
      </x:c>
      <x:c r="Q5345" s="268" t="n">
        <x:f>MIN(M5345,FARMER_HOURS)*FARMER_RATE+MAX(M5345-FARMER_HOURS,0)*TEMP_RATE</x:f>
        <x:v>72871.35024090065</x:v>
      </x:c>
      <x:c r="R5345" s="268" t="n">
        <x:f>O5345-P5345-Q5345-FIXED_COST</x:f>
        <x:v>26576.649759099353</x:v>
      </x:c>
      <x:c r="S5345" s="139" t="str">
        <x:f>IF(AND(L5345&lt;=TOTAL_BED_CAP,N5345&lt;=TEMP_WORKER_CAP),"YES","NO")</x:f>
        <x:v>YES</x:v>
      </x:c>
      <x:c r="T5345" s="139" t="n">
        <x:f>IF(S5345="YES",R5345,-1E+99)</x:f>
        <x:v>26576.649759099353</x:v>
      </x:c>
    </x:row>
    <x:row r="5346">
      <x:c r="A5346" s="139"/>
      <x:c r="B5346" s="139"/>
      <x:c r="C5346" s="139"/>
      <x:c r="D5346" s="139"/>
      <x:c r="E5346" s="139"/>
      <x:c r="F5346" s="139"/>
      <x:c r="G5346" s="139"/>
      <x:c r="H5346" s="139"/>
      <x:c r="I5346" s="266" t="n">
        <x:f>INT((ROW()-ROW($I$46))/((CARROT_CAP+1)*(MESCLUN_CAP+1)))</x:f>
        <x:v>8</x:v>
      </x:c>
      <x:c r="J5346" s="266" t="n">
        <x:f>MOD(INT((ROW()-ROW($I$46))/(MESCLUN_CAP+1)),CARROT_CAP+1)</x:f>
        <x:v>2</x:v>
      </x:c>
      <x:c r="K5346" s="266" t="n">
        <x:f>MOD(ROW()-ROW($I$46),MESCLUN_CAP+1)</x:f>
        <x:v>30</x:v>
      </x:c>
      <x:c r="L5346" s="266" t="n">
        <x:f>SUM(I5346:K5346)</x:f>
        <x:v>40</x:v>
      </x:c>
      <x:c r="M5346" s="267" t="n">
        <x:f>I5346*TOMATO_HOURS*WEEKS*(1+TOMATO_DIM)^I5346+J5346*CARROT_HOURS*WEEKS*(1+CARROT_DIM)^J5346+K5346*MESCLUN_HOURS*WEEKS*(1+MESCLUN_DIM)^K5346</x:f>
        <x:v>3566.0994792096476</x:v>
      </x:c>
      <x:c r="N5346" s="267" t="n">
        <x:f>MAX(M5346-FARMER_HOURS,0)/TEMP_HOURS_PER_WORKER</x:f>
        <x:v>1.9764579716733663</x:v>
      </x:c>
      <x:c r="O5346" s="268" t="n">
        <x:f>I5346*TOMATO_PRICE+J5346*CARROT_PRICE+K5346*MESCLUN_PRICE</x:f>
        <x:v>155588</x:v>
      </x:c>
      <x:c r="P5346" s="268" t="n">
        <x:f>I5346*TOMATO_FERTILIZER+J5346*CARROT_FERTILIZER+K5346*MESCLUN_FERTILIZER</x:f>
        <x:v>34320</x:v>
      </x:c>
      <x:c r="Q5346" s="268" t="n">
        <x:f>MIN(M5346,FARMER_HOURS)*FARMER_RATE+MAX(M5346-FARMER_HOURS,0)*TEMP_RATE</x:f>
        <x:v>74411.44929183416</x:v>
      </x:c>
      <x:c r="R5346" s="268" t="n">
        <x:f>O5346-P5346-Q5346-FIXED_COST</x:f>
        <x:v>26856.550708165843</x:v>
      </x:c>
      <x:c r="S5346" s="139" t="str">
        <x:f>IF(AND(L5346&lt;=TOTAL_BED_CAP,N5346&lt;=TEMP_WORKER_CAP),"YES","NO")</x:f>
        <x:v>YES</x:v>
      </x:c>
      <x:c r="T5346" s="139" t="n">
        <x:f>IF(S5346="YES",R5346,-1E+99)</x:f>
        <x:v>26856.550708165843</x:v>
      </x:c>
    </x:row>
    <x:row r="5347">
      <x:c r="A5347" s="139"/>
      <x:c r="B5347" s="139"/>
      <x:c r="C5347" s="139"/>
      <x:c r="D5347" s="139"/>
      <x:c r="E5347" s="139"/>
      <x:c r="F5347" s="139"/>
      <x:c r="G5347" s="139"/>
      <x:c r="H5347" s="139"/>
      <x:c r="I5347" s="266" t="n">
        <x:f>INT((ROW()-ROW($I$46))/((CARROT_CAP+1)*(MESCLUN_CAP+1)))</x:f>
        <x:v>8</x:v>
      </x:c>
      <x:c r="J5347" s="266" t="n">
        <x:f>MOD(INT((ROW()-ROW($I$46))/(MESCLUN_CAP+1)),CARROT_CAP+1)</x:f>
        <x:v>3</x:v>
      </x:c>
      <x:c r="K5347" s="266" t="n">
        <x:f>MOD(ROW()-ROW($I$46),MESCLUN_CAP+1)</x:f>
        <x:v>0</x:v>
      </x:c>
      <x:c r="L5347" s="266" t="n">
        <x:f>SUM(I5347:K5347)</x:f>
        <x:v>11</x:v>
      </x:c>
      <x:c r="M5347" s="267" t="n">
        <x:f>I5347*TOMATO_HOURS*WEEKS*(1+TOMATO_DIM)^I5347+J5347*CARROT_HOURS*WEEKS*(1+CARROT_DIM)^J5347+K5347*MESCLUN_HOURS*WEEKS*(1+MESCLUN_DIM)^K5347</x:f>
        <x:v>1640.304099450001</x:v>
      </x:c>
      <x:c r="N5347" s="267" t="n">
        <x:f>MAX(M5347-FARMER_HOURS,0)/TEMP_HOURS_PER_WORKER</x:f>
        <x:v>0.6391000690625007</x:v>
      </x:c>
      <x:c r="O5347" s="268" t="n">
        <x:f>I5347*TOMATO_PRICE+J5347*CARROT_PRICE+K5347*MESCLUN_PRICE</x:f>
        <x:v>76682</x:v>
      </x:c>
      <x:c r="P5347" s="268" t="n">
        <x:f>I5347*TOMATO_FERTILIZER+J5347*CARROT_FERTILIZER+K5347*MESCLUN_FERTILIZER</x:f>
        <x:v>8360</x:v>
      </x:c>
      <x:c r="Q5347" s="268" t="n">
        <x:f>MIN(M5347,FARMER_HOURS)*FARMER_RATE+MAX(M5347-FARMER_HOURS,0)*TEMP_RATE</x:f>
        <x:v>40977.50172656252</x:v>
      </x:c>
      <x:c r="R5347" s="268" t="n">
        <x:f>O5347-P5347-Q5347-FIXED_COST</x:f>
        <x:v>7344.498273437479</x:v>
      </x:c>
      <x:c r="S5347" s="139" t="str">
        <x:f>IF(AND(L5347&lt;=TOTAL_BED_CAP,N5347&lt;=TEMP_WORKER_CAP),"YES","NO")</x:f>
        <x:v>YES</x:v>
      </x:c>
      <x:c r="T5347" s="139" t="n">
        <x:f>IF(S5347="YES",R5347,-1E+99)</x:f>
        <x:v>7344.498273437479</x:v>
      </x:c>
    </x:row>
    <x:row r="5348">
      <x:c r="A5348" s="139"/>
      <x:c r="B5348" s="139"/>
      <x:c r="C5348" s="139"/>
      <x:c r="D5348" s="139"/>
      <x:c r="E5348" s="139"/>
      <x:c r="F5348" s="139"/>
      <x:c r="G5348" s="139"/>
      <x:c r="H5348" s="139"/>
      <x:c r="I5348" s="266" t="n">
        <x:f>INT((ROW()-ROW($I$46))/((CARROT_CAP+1)*(MESCLUN_CAP+1)))</x:f>
        <x:v>8</x:v>
      </x:c>
      <x:c r="J5348" s="266" t="n">
        <x:f>MOD(INT((ROW()-ROW($I$46))/(MESCLUN_CAP+1)),CARROT_CAP+1)</x:f>
        <x:v>3</x:v>
      </x:c>
      <x:c r="K5348" s="266" t="n">
        <x:f>MOD(ROW()-ROW($I$46),MESCLUN_CAP+1)</x:f>
        <x:v>1</x:v>
      </x:c>
      <x:c r="L5348" s="266" t="n">
        <x:f>SUM(I5348:K5348)</x:f>
        <x:v>12</x:v>
      </x:c>
      <x:c r="M5348" s="267" t="n">
        <x:f>I5348*TOMATO_HOURS*WEEKS*(1+TOMATO_DIM)^I5348+J5348*CARROT_HOURS*WEEKS*(1+CARROT_DIM)^J5348+K5348*MESCLUN_HOURS*WEEKS*(1+MESCLUN_DIM)^K5348</x:f>
        <x:v>1685.866599450001</x:v>
      </x:c>
      <x:c r="N5348" s="267" t="n">
        <x:f>MAX(M5348-FARMER_HOURS,0)/TEMP_HOURS_PER_WORKER</x:f>
        <x:v>0.6707406940625008</x:v>
      </x:c>
      <x:c r="O5348" s="268" t="n">
        <x:f>I5348*TOMATO_PRICE+J5348*CARROT_PRICE+K5348*MESCLUN_PRICE</x:f>
        <x:v>79382</x:v>
      </x:c>
      <x:c r="P5348" s="268" t="n">
        <x:f>I5348*TOMATO_FERTILIZER+J5348*CARROT_FERTILIZER+K5348*MESCLUN_FERTILIZER</x:f>
        <x:v>9240</x:v>
      </x:c>
      <x:c r="Q5348" s="268" t="n">
        <x:f>MIN(M5348,FARMER_HOURS)*FARMER_RATE+MAX(M5348-FARMER_HOURS,0)*TEMP_RATE</x:f>
        <x:v>41768.51735156252</x:v>
      </x:c>
      <x:c r="R5348" s="268" t="n">
        <x:f>O5348-P5348-Q5348-FIXED_COST</x:f>
        <x:v>8373.482648437479</x:v>
      </x:c>
      <x:c r="S5348" s="139" t="str">
        <x:f>IF(AND(L5348&lt;=TOTAL_BED_CAP,N5348&lt;=TEMP_WORKER_CAP),"YES","NO")</x:f>
        <x:v>YES</x:v>
      </x:c>
      <x:c r="T5348" s="139" t="n">
        <x:f>IF(S5348="YES",R5348,-1E+99)</x:f>
        <x:v>8373.482648437479</x:v>
      </x:c>
    </x:row>
    <x:row r="5349">
      <x:c r="A5349" s="139"/>
      <x:c r="B5349" s="139"/>
      <x:c r="C5349" s="139"/>
      <x:c r="D5349" s="139"/>
      <x:c r="E5349" s="139"/>
      <x:c r="F5349" s="139"/>
      <x:c r="G5349" s="139"/>
      <x:c r="H5349" s="139"/>
      <x:c r="I5349" s="266" t="n">
        <x:f>INT((ROW()-ROW($I$46))/((CARROT_CAP+1)*(MESCLUN_CAP+1)))</x:f>
        <x:v>8</x:v>
      </x:c>
      <x:c r="J5349" s="266" t="n">
        <x:f>MOD(INT((ROW()-ROW($I$46))/(MESCLUN_CAP+1)),CARROT_CAP+1)</x:f>
        <x:v>3</x:v>
      </x:c>
      <x:c r="K5349" s="266" t="n">
        <x:f>MOD(ROW()-ROW($I$46),MESCLUN_CAP+1)</x:f>
        <x:v>2</x:v>
      </x:c>
      <x:c r="L5349" s="266" t="n">
        <x:f>SUM(I5349:K5349)</x:f>
        <x:v>13</x:v>
      </x:c>
      <x:c r="M5349" s="267" t="n">
        <x:f>I5349*TOMATO_HOURS*WEEKS*(1+TOMATO_DIM)^I5349+J5349*CARROT_HOURS*WEEKS*(1+CARROT_DIM)^J5349+K5349*MESCLUN_HOURS*WEEKS*(1+MESCLUN_DIM)^K5349</x:f>
        <x:v>1732.568161950001</x:v>
      </x:c>
      <x:c r="N5349" s="267" t="n">
        <x:f>MAX(M5349-FARMER_HOURS,0)/TEMP_HOURS_PER_WORKER</x:f>
        <x:v>0.7031723346875007</x:v>
      </x:c>
      <x:c r="O5349" s="268" t="n">
        <x:f>I5349*TOMATO_PRICE+J5349*CARROT_PRICE+K5349*MESCLUN_PRICE</x:f>
        <x:v>82082</x:v>
      </x:c>
      <x:c r="P5349" s="268" t="n">
        <x:f>I5349*TOMATO_FERTILIZER+J5349*CARROT_FERTILIZER+K5349*MESCLUN_FERTILIZER</x:f>
        <x:v>10120</x:v>
      </x:c>
      <x:c r="Q5349" s="268" t="n">
        <x:f>MIN(M5349,FARMER_HOURS)*FARMER_RATE+MAX(M5349-FARMER_HOURS,0)*TEMP_RATE</x:f>
        <x:v>42579.30836718752</x:v>
      </x:c>
      <x:c r="R5349" s="268" t="n">
        <x:f>O5349-P5349-Q5349-FIXED_COST</x:f>
        <x:v>9382.691632812479</x:v>
      </x:c>
      <x:c r="S5349" s="139" t="str">
        <x:f>IF(AND(L5349&lt;=TOTAL_BED_CAP,N5349&lt;=TEMP_WORKER_CAP),"YES","NO")</x:f>
        <x:v>YES</x:v>
      </x:c>
      <x:c r="T5349" s="139" t="n">
        <x:f>IF(S5349="YES",R5349,-1E+99)</x:f>
        <x:v>9382.691632812479</x:v>
      </x:c>
    </x:row>
    <x:row r="5350">
      <x:c r="A5350" s="139"/>
      <x:c r="B5350" s="139"/>
      <x:c r="C5350" s="139"/>
      <x:c r="D5350" s="139"/>
      <x:c r="E5350" s="139"/>
      <x:c r="F5350" s="139"/>
      <x:c r="G5350" s="139"/>
      <x:c r="H5350" s="139"/>
      <x:c r="I5350" s="266" t="n">
        <x:f>INT((ROW()-ROW($I$46))/((CARROT_CAP+1)*(MESCLUN_CAP+1)))</x:f>
        <x:v>8</x:v>
      </x:c>
      <x:c r="J5350" s="266" t="n">
        <x:f>MOD(INT((ROW()-ROW($I$46))/(MESCLUN_CAP+1)),CARROT_CAP+1)</x:f>
        <x:v>3</x:v>
      </x:c>
      <x:c r="K5350" s="266" t="n">
        <x:f>MOD(ROW()-ROW($I$46),MESCLUN_CAP+1)</x:f>
        <x:v>3</x:v>
      </x:c>
      <x:c r="L5350" s="266" t="n">
        <x:f>SUM(I5350:K5350)</x:f>
        <x:v>14</x:v>
      </x:c>
      <x:c r="M5350" s="267" t="n">
        <x:f>I5350*TOMATO_HOURS*WEEKS*(1+TOMATO_DIM)^I5350+J5350*CARROT_HOURS*WEEKS*(1+CARROT_DIM)^J5350+K5350*MESCLUN_HOURS*WEEKS*(1+MESCLUN_DIM)^K5350</x:f>
        <x:v>1780.4301443718762</x:v>
      </x:c>
      <x:c r="N5350" s="267" t="n">
        <x:f>MAX(M5350-FARMER_HOURS,0)/TEMP_HOURS_PER_WORKER</x:f>
        <x:v>0.7364098224804696</x:v>
      </x:c>
      <x:c r="O5350" s="268" t="n">
        <x:f>I5350*TOMATO_PRICE+J5350*CARROT_PRICE+K5350*MESCLUN_PRICE</x:f>
        <x:v>84782</x:v>
      </x:c>
      <x:c r="P5350" s="268" t="n">
        <x:f>I5350*TOMATO_FERTILIZER+J5350*CARROT_FERTILIZER+K5350*MESCLUN_FERTILIZER</x:f>
        <x:v>11000</x:v>
      </x:c>
      <x:c r="Q5350" s="268" t="n">
        <x:f>MIN(M5350,FARMER_HOURS)*FARMER_RATE+MAX(M5350-FARMER_HOURS,0)*TEMP_RATE</x:f>
        <x:v>43410.24556201174</x:v>
      </x:c>
      <x:c r="R5350" s="268" t="n">
        <x:f>O5350-P5350-Q5350-FIXED_COST</x:f>
        <x:v>10371.75443798826</x:v>
      </x:c>
      <x:c r="S5350" s="139" t="str">
        <x:f>IF(AND(L5350&lt;=TOTAL_BED_CAP,N5350&lt;=TEMP_WORKER_CAP),"YES","NO")</x:f>
        <x:v>YES</x:v>
      </x:c>
      <x:c r="T5350" s="139" t="n">
        <x:f>IF(S5350="YES",R5350,-1E+99)</x:f>
        <x:v>10371.75443798826</x:v>
      </x:c>
    </x:row>
    <x:row r="5351">
      <x:c r="A5351" s="139"/>
      <x:c r="B5351" s="139"/>
      <x:c r="C5351" s="139"/>
      <x:c r="D5351" s="139"/>
      <x:c r="E5351" s="139"/>
      <x:c r="F5351" s="139"/>
      <x:c r="G5351" s="139"/>
      <x:c r="H5351" s="139"/>
      <x:c r="I5351" s="266" t="n">
        <x:f>INT((ROW()-ROW($I$46))/((CARROT_CAP+1)*(MESCLUN_CAP+1)))</x:f>
        <x:v>8</x:v>
      </x:c>
      <x:c r="J5351" s="266" t="n">
        <x:f>MOD(INT((ROW()-ROW($I$46))/(MESCLUN_CAP+1)),CARROT_CAP+1)</x:f>
        <x:v>3</x:v>
      </x:c>
      <x:c r="K5351" s="266" t="n">
        <x:f>MOD(ROW()-ROW($I$46),MESCLUN_CAP+1)</x:f>
        <x:v>4</x:v>
      </x:c>
      <x:c r="L5351" s="266" t="n">
        <x:f>SUM(I5351:K5351)</x:f>
        <x:v>15</x:v>
      </x:c>
      <x:c r="M5351" s="267" t="n">
        <x:f>I5351*TOMATO_HOURS*WEEKS*(1+TOMATO_DIM)^I5351+J5351*CARROT_HOURS*WEEKS*(1+CARROT_DIM)^J5351+K5351*MESCLUN_HOURS*WEEKS*(1+MESCLUN_DIM)^K5351</x:f>
        <x:v>1829.4742600945324</x:v>
      </x:c>
      <x:c r="N5351" s="267" t="n">
        <x:f>MAX(M5351-FARMER_HOURS,0)/TEMP_HOURS_PER_WORKER</x:f>
        <x:v>0.7704682361767586</x:v>
      </x:c>
      <x:c r="O5351" s="268" t="n">
        <x:f>I5351*TOMATO_PRICE+J5351*CARROT_PRICE+K5351*MESCLUN_PRICE</x:f>
        <x:v>87482</x:v>
      </x:c>
      <x:c r="P5351" s="268" t="n">
        <x:f>I5351*TOMATO_FERTILIZER+J5351*CARROT_FERTILIZER+K5351*MESCLUN_FERTILIZER</x:f>
        <x:v>11880</x:v>
      </x:c>
      <x:c r="Q5351" s="268" t="n">
        <x:f>MIN(M5351,FARMER_HOURS)*FARMER_RATE+MAX(M5351-FARMER_HOURS,0)*TEMP_RATE</x:f>
        <x:v>44261.70590441897</x:v>
      </x:c>
      <x:c r="R5351" s="268" t="n">
        <x:f>O5351-P5351-Q5351-FIXED_COST</x:f>
        <x:v>11340.294095581034</x:v>
      </x:c>
      <x:c r="S5351" s="139" t="str">
        <x:f>IF(AND(L5351&lt;=TOTAL_BED_CAP,N5351&lt;=TEMP_WORKER_CAP),"YES","NO")</x:f>
        <x:v>YES</x:v>
      </x:c>
      <x:c r="T5351" s="139" t="n">
        <x:f>IF(S5351="YES",R5351,-1E+99)</x:f>
        <x:v>11340.294095581034</x:v>
      </x:c>
    </x:row>
    <x:row r="5352">
      <x:c r="A5352" s="139"/>
      <x:c r="B5352" s="139"/>
      <x:c r="C5352" s="139"/>
      <x:c r="D5352" s="139"/>
      <x:c r="E5352" s="139"/>
      <x:c r="F5352" s="139"/>
      <x:c r="G5352" s="139"/>
      <x:c r="H5352" s="139"/>
      <x:c r="I5352" s="266" t="n">
        <x:f>INT((ROW()-ROW($I$46))/((CARROT_CAP+1)*(MESCLUN_CAP+1)))</x:f>
        <x:v>8</x:v>
      </x:c>
      <x:c r="J5352" s="266" t="n">
        <x:f>MOD(INT((ROW()-ROW($I$46))/(MESCLUN_CAP+1)),CARROT_CAP+1)</x:f>
        <x:v>3</x:v>
      </x:c>
      <x:c r="K5352" s="266" t="n">
        <x:f>MOD(ROW()-ROW($I$46),MESCLUN_CAP+1)</x:f>
        <x:v>5</x:v>
      </x:c>
      <x:c r="L5352" s="266" t="n">
        <x:f>SUM(I5352:K5352)</x:f>
        <x:v>16</x:v>
      </x:c>
      <x:c r="M5352" s="267" t="n">
        <x:f>I5352*TOMATO_HOURS*WEEKS*(1+TOMATO_DIM)^I5352+J5352*CARROT_HOURS*WEEKS*(1+CARROT_DIM)^J5352+K5352*MESCLUN_HOURS*WEEKS*(1+MESCLUN_DIM)^K5352</x:f>
        <x:v>1879.722584015736</x:v>
      </x:c>
      <x:c r="N5352" s="267" t="n">
        <x:f>MAX(M5352-FARMER_HOURS,0)/TEMP_HOURS_PER_WORKER</x:f>
        <x:v>0.8053629055664833</x:v>
      </x:c>
      <x:c r="O5352" s="268" t="n">
        <x:f>I5352*TOMATO_PRICE+J5352*CARROT_PRICE+K5352*MESCLUN_PRICE</x:f>
        <x:v>90182</x:v>
      </x:c>
      <x:c r="P5352" s="268" t="n">
        <x:f>I5352*TOMATO_FERTILIZER+J5352*CARROT_FERTILIZER+K5352*MESCLUN_FERTILIZER</x:f>
        <x:v>12760</x:v>
      </x:c>
      <x:c r="Q5352" s="268" t="n">
        <x:f>MIN(M5352,FARMER_HOURS)*FARMER_RATE+MAX(M5352-FARMER_HOURS,0)*TEMP_RATE</x:f>
        <x:v>45134.072639162085</x:v>
      </x:c>
      <x:c r="R5352" s="268" t="n">
        <x:f>O5352-P5352-Q5352-FIXED_COST</x:f>
        <x:v>12287.927360837915</x:v>
      </x:c>
      <x:c r="S5352" s="139" t="str">
        <x:f>IF(AND(L5352&lt;=TOTAL_BED_CAP,N5352&lt;=TEMP_WORKER_CAP),"YES","NO")</x:f>
        <x:v>YES</x:v>
      </x:c>
      <x:c r="T5352" s="139" t="n">
        <x:f>IF(S5352="YES",R5352,-1E+99)</x:f>
        <x:v>12287.927360837915</x:v>
      </x:c>
    </x:row>
    <x:row r="5353">
      <x:c r="A5353" s="139"/>
      <x:c r="B5353" s="139"/>
      <x:c r="C5353" s="139"/>
      <x:c r="D5353" s="139"/>
      <x:c r="E5353" s="139"/>
      <x:c r="F5353" s="139"/>
      <x:c r="G5353" s="139"/>
      <x:c r="H5353" s="139"/>
      <x:c r="I5353" s="266" t="n">
        <x:f>INT((ROW()-ROW($I$46))/((CARROT_CAP+1)*(MESCLUN_CAP+1)))</x:f>
        <x:v>8</x:v>
      </x:c>
      <x:c r="J5353" s="266" t="n">
        <x:f>MOD(INT((ROW()-ROW($I$46))/(MESCLUN_CAP+1)),CARROT_CAP+1)</x:f>
        <x:v>3</x:v>
      </x:c>
      <x:c r="K5353" s="266" t="n">
        <x:f>MOD(ROW()-ROW($I$46),MESCLUN_CAP+1)</x:f>
        <x:v>6</x:v>
      </x:c>
      <x:c r="L5353" s="266" t="n">
        <x:f>SUM(I5353:K5353)</x:f>
        <x:v>17</x:v>
      </x:c>
      <x:c r="M5353" s="267" t="n">
        <x:f>I5353*TOMATO_HOURS*WEEKS*(1+TOMATO_DIM)^I5353+J5353*CARROT_HOURS*WEEKS*(1+CARROT_DIM)^J5353+K5353*MESCLUN_HOURS*WEEKS*(1+MESCLUN_DIM)^K5353</x:f>
        <x:v>1931.1975581973688</x:v>
      </x:c>
      <x:c r="N5353" s="267" t="n">
        <x:f>MAX(M5353-FARMER_HOURS,0)/TEMP_HOURS_PER_WORKER</x:f>
        <x:v>0.8411094154148395</x:v>
      </x:c>
      <x:c r="O5353" s="268" t="n">
        <x:f>I5353*TOMATO_PRICE+J5353*CARROT_PRICE+K5353*MESCLUN_PRICE</x:f>
        <x:v>92882</x:v>
      </x:c>
      <x:c r="P5353" s="268" t="n">
        <x:f>I5353*TOMATO_FERTILIZER+J5353*CARROT_FERTILIZER+K5353*MESCLUN_FERTILIZER</x:f>
        <x:v>13640</x:v>
      </x:c>
      <x:c r="Q5353" s="268" t="n">
        <x:f>MIN(M5353,FARMER_HOURS)*FARMER_RATE+MAX(M5353-FARMER_HOURS,0)*TEMP_RATE</x:f>
        <x:v>46027.73538537099</x:v>
      </x:c>
      <x:c r="R5353" s="268" t="n">
        <x:f>O5353-P5353-Q5353-FIXED_COST</x:f>
        <x:v>13214.264614629014</x:v>
      </x:c>
      <x:c r="S5353" s="139" t="str">
        <x:f>IF(AND(L5353&lt;=TOTAL_BED_CAP,N5353&lt;=TEMP_WORKER_CAP),"YES","NO")</x:f>
        <x:v>YES</x:v>
      </x:c>
      <x:c r="T5353" s="139" t="n">
        <x:f>IF(S5353="YES",R5353,-1E+99)</x:f>
        <x:v>13214.264614629014</x:v>
      </x:c>
    </x:row>
    <x:row r="5354">
      <x:c r="A5354" s="139"/>
      <x:c r="B5354" s="139"/>
      <x:c r="C5354" s="139"/>
      <x:c r="D5354" s="139"/>
      <x:c r="E5354" s="139"/>
      <x:c r="F5354" s="139"/>
      <x:c r="G5354" s="139"/>
      <x:c r="H5354" s="139"/>
      <x:c r="I5354" s="266" t="n">
        <x:f>INT((ROW()-ROW($I$46))/((CARROT_CAP+1)*(MESCLUN_CAP+1)))</x:f>
        <x:v>8</x:v>
      </x:c>
      <x:c r="J5354" s="266" t="n">
        <x:f>MOD(INT((ROW()-ROW($I$46))/(MESCLUN_CAP+1)),CARROT_CAP+1)</x:f>
        <x:v>3</x:v>
      </x:c>
      <x:c r="K5354" s="266" t="n">
        <x:f>MOD(ROW()-ROW($I$46),MESCLUN_CAP+1)</x:f>
        <x:v>7</x:v>
      </x:c>
      <x:c r="L5354" s="266" t="n">
        <x:f>SUM(I5354:K5354)</x:f>
        <x:v>18</x:v>
      </x:c>
      <x:c r="M5354" s="267" t="n">
        <x:f>I5354*TOMATO_HOURS*WEEKS*(1+TOMATO_DIM)^I5354+J5354*CARROT_HOURS*WEEKS*(1+CARROT_DIM)^J5354+K5354*MESCLUN_HOURS*WEEKS*(1+MESCLUN_DIM)^K5354</x:f>
        <x:v>1983.9219975953292</x:v>
      </x:c>
      <x:c r="N5354" s="267" t="n">
        <x:f>MAX(M5354-FARMER_HOURS,0)/TEMP_HOURS_PER_WORKER</x:f>
        <x:v>0.8777236094412009</x:v>
      </x:c>
      <x:c r="O5354" s="268" t="n">
        <x:f>I5354*TOMATO_PRICE+J5354*CARROT_PRICE+K5354*MESCLUN_PRICE</x:f>
        <x:v>95582</x:v>
      </x:c>
      <x:c r="P5354" s="268" t="n">
        <x:f>I5354*TOMATO_FERTILIZER+J5354*CARROT_FERTILIZER+K5354*MESCLUN_FERTILIZER</x:f>
        <x:v>14520</x:v>
      </x:c>
      <x:c r="Q5354" s="268" t="n">
        <x:f>MIN(M5354,FARMER_HOURS)*FARMER_RATE+MAX(M5354-FARMER_HOURS,0)*TEMP_RATE</x:f>
        <x:v>46943.090236030024</x:v>
      </x:c>
      <x:c r="R5354" s="268" t="n">
        <x:f>O5354-P5354-Q5354-FIXED_COST</x:f>
        <x:v>14118.909763969976</x:v>
      </x:c>
      <x:c r="S5354" s="139" t="str">
        <x:f>IF(AND(L5354&lt;=TOTAL_BED_CAP,N5354&lt;=TEMP_WORKER_CAP),"YES","NO")</x:f>
        <x:v>YES</x:v>
      </x:c>
      <x:c r="T5354" s="139" t="n">
        <x:f>IF(S5354="YES",R5354,-1E+99)</x:f>
        <x:v>14118.909763969976</x:v>
      </x:c>
    </x:row>
    <x:row r="5355">
      <x:c r="A5355" s="139"/>
      <x:c r="B5355" s="139"/>
      <x:c r="C5355" s="139"/>
      <x:c r="D5355" s="139"/>
      <x:c r="E5355" s="139"/>
      <x:c r="F5355" s="139"/>
      <x:c r="G5355" s="139"/>
      <x:c r="H5355" s="139"/>
      <x:c r="I5355" s="266" t="n">
        <x:f>INT((ROW()-ROW($I$46))/((CARROT_CAP+1)*(MESCLUN_CAP+1)))</x:f>
        <x:v>8</x:v>
      </x:c>
      <x:c r="J5355" s="266" t="n">
        <x:f>MOD(INT((ROW()-ROW($I$46))/(MESCLUN_CAP+1)),CARROT_CAP+1)</x:f>
        <x:v>3</x:v>
      </x:c>
      <x:c r="K5355" s="266" t="n">
        <x:f>MOD(ROW()-ROW($I$46),MESCLUN_CAP+1)</x:f>
        <x:v>8</x:v>
      </x:c>
      <x:c r="L5355" s="266" t="n">
        <x:f>SUM(I5355:K5355)</x:f>
        <x:v>19</x:v>
      </x:c>
      <x:c r="M5355" s="267" t="n">
        <x:f>I5355*TOMATO_HOURS*WEEKS*(1+TOMATO_DIM)^I5355+J5355*CARROT_HOURS*WEEKS*(1+CARROT_DIM)^J5355+K5355*MESCLUN_HOURS*WEEKS*(1+MESCLUN_DIM)^K5355</x:f>
        <x:v>2037.9190958753095</x:v>
      </x:c>
      <x:c r="N5355" s="267" t="n">
        <x:f>MAX(M5355-FARMER_HOURS,0)/TEMP_HOURS_PER_WORKER</x:f>
        <x:v>0.9152215943578538</x:v>
      </x:c>
      <x:c r="O5355" s="268" t="n">
        <x:f>I5355*TOMATO_PRICE+J5355*CARROT_PRICE+K5355*MESCLUN_PRICE</x:f>
        <x:v>98282</x:v>
      </x:c>
      <x:c r="P5355" s="268" t="n">
        <x:f>I5355*TOMATO_FERTILIZER+J5355*CARROT_FERTILIZER+K5355*MESCLUN_FERTILIZER</x:f>
        <x:v>15400</x:v>
      </x:c>
      <x:c r="Q5355" s="268" t="n">
        <x:f>MIN(M5355,FARMER_HOURS)*FARMER_RATE+MAX(M5355-FARMER_HOURS,0)*TEMP_RATE</x:f>
        <x:v>47880.539858946344</x:v>
      </x:c>
      <x:c r="R5355" s="268" t="n">
        <x:f>O5355-P5355-Q5355-FIXED_COST</x:f>
        <x:v>15001.460141053656</x:v>
      </x:c>
      <x:c r="S5355" s="139" t="str">
        <x:f>IF(AND(L5355&lt;=TOTAL_BED_CAP,N5355&lt;=TEMP_WORKER_CAP),"YES","NO")</x:f>
        <x:v>YES</x:v>
      </x:c>
      <x:c r="T5355" s="139" t="n">
        <x:f>IF(S5355="YES",R5355,-1E+99)</x:f>
        <x:v>15001.460141053656</x:v>
      </x:c>
    </x:row>
    <x:row r="5356">
      <x:c r="A5356" s="139"/>
      <x:c r="B5356" s="139"/>
      <x:c r="C5356" s="139"/>
      <x:c r="D5356" s="139"/>
      <x:c r="E5356" s="139"/>
      <x:c r="F5356" s="139"/>
      <x:c r="G5356" s="139"/>
      <x:c r="H5356" s="139"/>
      <x:c r="I5356" s="266" t="n">
        <x:f>INT((ROW()-ROW($I$46))/((CARROT_CAP+1)*(MESCLUN_CAP+1)))</x:f>
        <x:v>8</x:v>
      </x:c>
      <x:c r="J5356" s="266" t="n">
        <x:f>MOD(INT((ROW()-ROW($I$46))/(MESCLUN_CAP+1)),CARROT_CAP+1)</x:f>
        <x:v>3</x:v>
      </x:c>
      <x:c r="K5356" s="266" t="n">
        <x:f>MOD(ROW()-ROW($I$46),MESCLUN_CAP+1)</x:f>
        <x:v>9</x:v>
      </x:c>
      <x:c r="L5356" s="266" t="n">
        <x:f>SUM(I5356:K5356)</x:f>
        <x:v>20</x:v>
      </x:c>
      <x:c r="M5356" s="267" t="n">
        <x:f>I5356*TOMATO_HOURS*WEEKS*(1+TOMATO_DIM)^I5356+J5356*CARROT_HOURS*WEEKS*(1+CARROT_DIM)^J5356+K5356*MESCLUN_HOURS*WEEKS*(1+MESCLUN_DIM)^K5356</x:f>
        <x:v>2093.2124313157037</x:v>
      </x:c>
      <x:c r="N5356" s="267" t="n">
        <x:f>MAX(M5356-FARMER_HOURS,0)/TEMP_HOURS_PER_WORKER</x:f>
        <x:v>0.9536197439692387</x:v>
      </x:c>
      <x:c r="O5356" s="268" t="n">
        <x:f>I5356*TOMATO_PRICE+J5356*CARROT_PRICE+K5356*MESCLUN_PRICE</x:f>
        <x:v>100982</x:v>
      </x:c>
      <x:c r="P5356" s="268" t="n">
        <x:f>I5356*TOMATO_FERTILIZER+J5356*CARROT_FERTILIZER+K5356*MESCLUN_FERTILIZER</x:f>
        <x:v>16280</x:v>
      </x:c>
      <x:c r="Q5356" s="268" t="n">
        <x:f>MIN(M5356,FARMER_HOURS)*FARMER_RATE+MAX(M5356-FARMER_HOURS,0)*TEMP_RATE</x:f>
        <x:v>48840.49359923096</x:v>
      </x:c>
      <x:c r="R5356" s="268" t="n">
        <x:f>O5356-P5356-Q5356-FIXED_COST</x:f>
        <x:v>15861.506400769038</x:v>
      </x:c>
      <x:c r="S5356" s="139" t="str">
        <x:f>IF(AND(L5356&lt;=TOTAL_BED_CAP,N5356&lt;=TEMP_WORKER_CAP),"YES","NO")</x:f>
        <x:v>YES</x:v>
      </x:c>
      <x:c r="T5356" s="139" t="n">
        <x:f>IF(S5356="YES",R5356,-1E+99)</x:f>
        <x:v>15861.506400769038</x:v>
      </x:c>
    </x:row>
    <x:row r="5357">
      <x:c r="A5357" s="139"/>
      <x:c r="B5357" s="139"/>
      <x:c r="C5357" s="139"/>
      <x:c r="D5357" s="139"/>
      <x:c r="E5357" s="139"/>
      <x:c r="F5357" s="139"/>
      <x:c r="G5357" s="139"/>
      <x:c r="H5357" s="139"/>
      <x:c r="I5357" s="266" t="n">
        <x:f>INT((ROW()-ROW($I$46))/((CARROT_CAP+1)*(MESCLUN_CAP+1)))</x:f>
        <x:v>8</x:v>
      </x:c>
      <x:c r="J5357" s="266" t="n">
        <x:f>MOD(INT((ROW()-ROW($I$46))/(MESCLUN_CAP+1)),CARROT_CAP+1)</x:f>
        <x:v>3</x:v>
      </x:c>
      <x:c r="K5357" s="266" t="n">
        <x:f>MOD(ROW()-ROW($I$46),MESCLUN_CAP+1)</x:f>
        <x:v>10</x:v>
      </x:c>
      <x:c r="L5357" s="266" t="n">
        <x:f>SUM(I5357:K5357)</x:f>
        <x:v>21</x:v>
      </x:c>
      <x:c r="M5357" s="267" t="n">
        <x:f>I5357*TOMATO_HOURS*WEEKS*(1+TOMATO_DIM)^I5357+J5357*CARROT_HOURS*WEEKS*(1+CARROT_DIM)^J5357+K5357*MESCLUN_HOURS*WEEKS*(1+MESCLUN_DIM)^K5357</x:f>
        <x:v>2149.8259727989166</x:v>
      </x:c>
      <x:c r="N5357" s="267" t="n">
        <x:f>MAX(M5357-FARMER_HOURS,0)/TEMP_HOURS_PER_WORKER</x:f>
        <x:v>0.9929347033325809</x:v>
      </x:c>
      <x:c r="O5357" s="268" t="n">
        <x:f>I5357*TOMATO_PRICE+J5357*CARROT_PRICE+K5357*MESCLUN_PRICE</x:f>
        <x:v>103682</x:v>
      </x:c>
      <x:c r="P5357" s="268" t="n">
        <x:f>I5357*TOMATO_FERTILIZER+J5357*CARROT_FERTILIZER+K5357*MESCLUN_FERTILIZER</x:f>
        <x:v>17160</x:v>
      </x:c>
      <x:c r="Q5357" s="268" t="n">
        <x:f>MIN(M5357,FARMER_HOURS)*FARMER_RATE+MAX(M5357-FARMER_HOURS,0)*TEMP_RATE</x:f>
        <x:v>49823.367583314524</x:v>
      </x:c>
      <x:c r="R5357" s="268" t="n">
        <x:f>O5357-P5357-Q5357-FIXED_COST</x:f>
        <x:v>16698.632416685476</x:v>
      </x:c>
      <x:c r="S5357" s="139" t="str">
        <x:f>IF(AND(L5357&lt;=TOTAL_BED_CAP,N5357&lt;=TEMP_WORKER_CAP),"YES","NO")</x:f>
        <x:v>YES</x:v>
      </x:c>
      <x:c r="T5357" s="139" t="n">
        <x:f>IF(S5357="YES",R5357,-1E+99)</x:f>
        <x:v>16698.632416685476</x:v>
      </x:c>
    </x:row>
    <x:row r="5358">
      <x:c r="A5358" s="139"/>
      <x:c r="B5358" s="139"/>
      <x:c r="C5358" s="139"/>
      <x:c r="D5358" s="139"/>
      <x:c r="E5358" s="139"/>
      <x:c r="F5358" s="139"/>
      <x:c r="G5358" s="139"/>
      <x:c r="H5358" s="139"/>
      <x:c r="I5358" s="266" t="n">
        <x:f>INT((ROW()-ROW($I$46))/((CARROT_CAP+1)*(MESCLUN_CAP+1)))</x:f>
        <x:v>8</x:v>
      </x:c>
      <x:c r="J5358" s="266" t="n">
        <x:f>MOD(INT((ROW()-ROW($I$46))/(MESCLUN_CAP+1)),CARROT_CAP+1)</x:f>
        <x:v>3</x:v>
      </x:c>
      <x:c r="K5358" s="266" t="n">
        <x:f>MOD(ROW()-ROW($I$46),MESCLUN_CAP+1)</x:f>
        <x:v>11</x:v>
      </x:c>
      <x:c r="L5358" s="266" t="n">
        <x:f>SUM(I5358:K5358)</x:f>
        <x:v>22</x:v>
      </x:c>
      <x:c r="M5358" s="267" t="n">
        <x:f>I5358*TOMATO_HOURS*WEEKS*(1+TOMATO_DIM)^I5358+J5358*CARROT_HOURS*WEEKS*(1+CARROT_DIM)^J5358+K5358*MESCLUN_HOURS*WEEKS*(1+MESCLUN_DIM)^K5358</x:f>
        <x:v>2207.7840858923555</x:v>
      </x:c>
      <x:c r="N5358" s="267" t="n">
        <x:f>MAX(M5358-FARMER_HOURS,0)/TEMP_HOURS_PER_WORKER</x:f>
        <x:v>1.0331833929808025</x:v>
      </x:c>
      <x:c r="O5358" s="268" t="n">
        <x:f>I5358*TOMATO_PRICE+J5358*CARROT_PRICE+K5358*MESCLUN_PRICE</x:f>
        <x:v>106382</x:v>
      </x:c>
      <x:c r="P5358" s="268" t="n">
        <x:f>I5358*TOMATO_FERTILIZER+J5358*CARROT_FERTILIZER+K5358*MESCLUN_FERTILIZER</x:f>
        <x:v>18040</x:v>
      </x:c>
      <x:c r="Q5358" s="268" t="n">
        <x:f>MIN(M5358,FARMER_HOURS)*FARMER_RATE+MAX(M5358-FARMER_HOURS,0)*TEMP_RATE</x:f>
        <x:v>50829.58482452006</x:v>
      </x:c>
      <x:c r="R5358" s="268" t="n">
        <x:f>O5358-P5358-Q5358-FIXED_COST</x:f>
        <x:v>17512.41517547994</x:v>
      </x:c>
      <x:c r="S5358" s="139" t="str">
        <x:f>IF(AND(L5358&lt;=TOTAL_BED_CAP,N5358&lt;=TEMP_WORKER_CAP),"YES","NO")</x:f>
        <x:v>YES</x:v>
      </x:c>
      <x:c r="T5358" s="139" t="n">
        <x:f>IF(S5358="YES",R5358,-1E+99)</x:f>
        <x:v>17512.41517547994</x:v>
      </x:c>
    </x:row>
    <x:row r="5359">
      <x:c r="A5359" s="139"/>
      <x:c r="B5359" s="139"/>
      <x:c r="C5359" s="139"/>
      <x:c r="D5359" s="139"/>
      <x:c r="E5359" s="139"/>
      <x:c r="F5359" s="139"/>
      <x:c r="G5359" s="139"/>
      <x:c r="H5359" s="139"/>
      <x:c r="I5359" s="266" t="n">
        <x:f>INT((ROW()-ROW($I$46))/((CARROT_CAP+1)*(MESCLUN_CAP+1)))</x:f>
        <x:v>8</x:v>
      </x:c>
      <x:c r="J5359" s="266" t="n">
        <x:f>MOD(INT((ROW()-ROW($I$46))/(MESCLUN_CAP+1)),CARROT_CAP+1)</x:f>
        <x:v>3</x:v>
      </x:c>
      <x:c r="K5359" s="266" t="n">
        <x:f>MOD(ROW()-ROW($I$46),MESCLUN_CAP+1)</x:f>
        <x:v>12</x:v>
      </x:c>
      <x:c r="L5359" s="266" t="n">
        <x:f>SUM(I5359:K5359)</x:f>
        <x:v>23</x:v>
      </x:c>
      <x:c r="M5359" s="267" t="n">
        <x:f>I5359*TOMATO_HOURS*WEEKS*(1+TOMATO_DIM)^I5359+J5359*CARROT_HOURS*WEEKS*(1+CARROT_DIM)^J5359+K5359*MESCLUN_HOURS*WEEKS*(1+MESCLUN_DIM)^K5359</x:f>
        <x:v>2267.11153902042</x:v>
      </x:c>
      <x:c r="N5359" s="267" t="n">
        <x:f>MAX(M5359-FARMER_HOURS,0)/TEMP_HOURS_PER_WORKER</x:f>
        <x:v>1.074383013208625</x:v>
      </x:c>
      <x:c r="O5359" s="268" t="n">
        <x:f>I5359*TOMATO_PRICE+J5359*CARROT_PRICE+K5359*MESCLUN_PRICE</x:f>
        <x:v>109082</x:v>
      </x:c>
      <x:c r="P5359" s="268" t="n">
        <x:f>I5359*TOMATO_FERTILIZER+J5359*CARROT_FERTILIZER+K5359*MESCLUN_FERTILIZER</x:f>
        <x:v>18920</x:v>
      </x:c>
      <x:c r="Q5359" s="268" t="n">
        <x:f>MIN(M5359,FARMER_HOURS)*FARMER_RATE+MAX(M5359-FARMER_HOURS,0)*TEMP_RATE</x:f>
        <x:v>51859.57533021562</x:v>
      </x:c>
      <x:c r="R5359" s="268" t="n">
        <x:f>O5359-P5359-Q5359-FIXED_COST</x:f>
        <x:v>18302.424669784377</x:v>
      </x:c>
      <x:c r="S5359" s="139" t="str">
        <x:f>IF(AND(L5359&lt;=TOTAL_BED_CAP,N5359&lt;=TEMP_WORKER_CAP),"YES","NO")</x:f>
        <x:v>YES</x:v>
      </x:c>
      <x:c r="T5359" s="139" t="n">
        <x:f>IF(S5359="YES",R5359,-1E+99)</x:f>
        <x:v>18302.424669784377</x:v>
      </x:c>
    </x:row>
    <x:row r="5360">
      <x:c r="A5360" s="139"/>
      <x:c r="B5360" s="139"/>
      <x:c r="C5360" s="139"/>
      <x:c r="D5360" s="139"/>
      <x:c r="E5360" s="139"/>
      <x:c r="F5360" s="139"/>
      <x:c r="G5360" s="139"/>
      <x:c r="H5360" s="139"/>
      <x:c r="I5360" s="266" t="n">
        <x:f>INT((ROW()-ROW($I$46))/((CARROT_CAP+1)*(MESCLUN_CAP+1)))</x:f>
        <x:v>8</x:v>
      </x:c>
      <x:c r="J5360" s="266" t="n">
        <x:f>MOD(INT((ROW()-ROW($I$46))/(MESCLUN_CAP+1)),CARROT_CAP+1)</x:f>
        <x:v>3</x:v>
      </x:c>
      <x:c r="K5360" s="266" t="n">
        <x:f>MOD(ROW()-ROW($I$46),MESCLUN_CAP+1)</x:f>
        <x:v>13</x:v>
      </x:c>
      <x:c r="L5360" s="266" t="n">
        <x:f>SUM(I5360:K5360)</x:f>
        <x:v>24</x:v>
      </x:c>
      <x:c r="M5360" s="267" t="n">
        <x:f>I5360*TOMATO_HOURS*WEEKS*(1+TOMATO_DIM)^I5360+J5360*CARROT_HOURS*WEEKS*(1+CARROT_DIM)^J5360+K5360*MESCLUN_HOURS*WEEKS*(1+MESCLUN_DIM)^K5360</x:f>
        <x:v>2327.8335097288045</x:v>
      </x:c>
      <x:c r="N5360" s="267" t="n">
        <x:f>MAX(M5360-FARMER_HOURS,0)/TEMP_HOURS_PER_WORKER</x:f>
        <x:v>1.116551048422781</x:v>
      </x:c>
      <x:c r="O5360" s="268" t="n">
        <x:f>I5360*TOMATO_PRICE+J5360*CARROT_PRICE+K5360*MESCLUN_PRICE</x:f>
        <x:v>111782</x:v>
      </x:c>
      <x:c r="P5360" s="268" t="n">
        <x:f>I5360*TOMATO_FERTILIZER+J5360*CARROT_FERTILIZER+K5360*MESCLUN_FERTILIZER</x:f>
        <x:v>19800</x:v>
      </x:c>
      <x:c r="Q5360" s="268" t="n">
        <x:f>MIN(M5360,FARMER_HOURS)*FARMER_RATE+MAX(M5360-FARMER_HOURS,0)*TEMP_RATE</x:f>
        <x:v>52913.77621056952</x:v>
      </x:c>
      <x:c r="R5360" s="268" t="n">
        <x:f>O5360-P5360-Q5360-FIXED_COST</x:f>
        <x:v>19068.223789430478</x:v>
      </x:c>
      <x:c r="S5360" s="139" t="str">
        <x:f>IF(AND(L5360&lt;=TOTAL_BED_CAP,N5360&lt;=TEMP_WORKER_CAP),"YES","NO")</x:f>
        <x:v>YES</x:v>
      </x:c>
      <x:c r="T5360" s="139" t="n">
        <x:f>IF(S5360="YES",R5360,-1E+99)</x:f>
        <x:v>19068.223789430478</x:v>
      </x:c>
    </x:row>
    <x:row r="5361">
      <x:c r="A5361" s="139"/>
      <x:c r="B5361" s="139"/>
      <x:c r="C5361" s="139"/>
      <x:c r="D5361" s="139"/>
      <x:c r="E5361" s="139"/>
      <x:c r="F5361" s="139"/>
      <x:c r="G5361" s="139"/>
      <x:c r="H5361" s="139"/>
      <x:c r="I5361" s="266" t="n">
        <x:f>INT((ROW()-ROW($I$46))/((CARROT_CAP+1)*(MESCLUN_CAP+1)))</x:f>
        <x:v>8</x:v>
      </x:c>
      <x:c r="J5361" s="266" t="n">
        <x:f>MOD(INT((ROW()-ROW($I$46))/(MESCLUN_CAP+1)),CARROT_CAP+1)</x:f>
        <x:v>3</x:v>
      </x:c>
      <x:c r="K5361" s="266" t="n">
        <x:f>MOD(ROW()-ROW($I$46),MESCLUN_CAP+1)</x:f>
        <x:v>14</x:v>
      </x:c>
      <x:c r="L5361" s="266" t="n">
        <x:f>SUM(I5361:K5361)</x:f>
        <x:v>25</x:v>
      </x:c>
      <x:c r="M5361" s="267" t="n">
        <x:f>I5361*TOMATO_HOURS*WEEKS*(1+TOMATO_DIM)^I5361+J5361*CARROT_HOURS*WEEKS*(1+CARROT_DIM)^J5361+K5361*MESCLUN_HOURS*WEEKS*(1+MESCLUN_DIM)^K5361</x:f>
        <x:v>2389.9755910424656</x:v>
      </x:c>
      <x:c r="N5361" s="267" t="n">
        <x:f>MAX(M5361-FARMER_HOURS,0)/TEMP_HOURS_PER_WORKER</x:f>
        <x:v>1.1597052715572678</x:v>
      </x:c>
      <x:c r="O5361" s="268" t="n">
        <x:f>I5361*TOMATO_PRICE+J5361*CARROT_PRICE+K5361*MESCLUN_PRICE</x:f>
        <x:v>114482</x:v>
      </x:c>
      <x:c r="P5361" s="268" t="n">
        <x:f>I5361*TOMATO_FERTILIZER+J5361*CARROT_FERTILIZER+K5361*MESCLUN_FERTILIZER</x:f>
        <x:v>20680</x:v>
      </x:c>
      <x:c r="Q5361" s="268" t="n">
        <x:f>MIN(M5361,FARMER_HOURS)*FARMER_RATE+MAX(M5361-FARMER_HOURS,0)*TEMP_RATE</x:f>
        <x:v>53992.63178893169</x:v>
      </x:c>
      <x:c r="R5361" s="268" t="n">
        <x:f>O5361-P5361-Q5361-FIXED_COST</x:f>
        <x:v>19809.368211068308</x:v>
      </x:c>
      <x:c r="S5361" s="139" t="str">
        <x:f>IF(AND(L5361&lt;=TOTAL_BED_CAP,N5361&lt;=TEMP_WORKER_CAP),"YES","NO")</x:f>
        <x:v>YES</x:v>
      </x:c>
      <x:c r="T5361" s="139" t="n">
        <x:f>IF(S5361="YES",R5361,-1E+99)</x:f>
        <x:v>19809.368211068308</x:v>
      </x:c>
    </x:row>
    <x:row r="5362">
      <x:c r="A5362" s="139"/>
      <x:c r="B5362" s="139"/>
      <x:c r="C5362" s="139"/>
      <x:c r="D5362" s="139"/>
      <x:c r="E5362" s="139"/>
      <x:c r="F5362" s="139"/>
      <x:c r="G5362" s="139"/>
      <x:c r="H5362" s="139"/>
      <x:c r="I5362" s="266" t="n">
        <x:f>INT((ROW()-ROW($I$46))/((CARROT_CAP+1)*(MESCLUN_CAP+1)))</x:f>
        <x:v>8</x:v>
      </x:c>
      <x:c r="J5362" s="266" t="n">
        <x:f>MOD(INT((ROW()-ROW($I$46))/(MESCLUN_CAP+1)),CARROT_CAP+1)</x:f>
        <x:v>3</x:v>
      </x:c>
      <x:c r="K5362" s="266" t="n">
        <x:f>MOD(ROW()-ROW($I$46),MESCLUN_CAP+1)</x:f>
        <x:v>15</x:v>
      </x:c>
      <x:c r="L5362" s="266" t="n">
        <x:f>SUM(I5362:K5362)</x:f>
        <x:v>26</x:v>
      </x:c>
      <x:c r="M5362" s="267" t="n">
        <x:f>I5362*TOMATO_HOURS*WEEKS*(1+TOMATO_DIM)^I5362+J5362*CARROT_HOURS*WEEKS*(1+CARROT_DIM)^J5362+K5362*MESCLUN_HOURS*WEEKS*(1+MESCLUN_DIM)^K5362</x:f>
        <x:v>2453.5637979186117</x:v>
      </x:c>
      <x:c r="N5362" s="267" t="n">
        <x:f>MAX(M5362-FARMER_HOURS,0)/TEMP_HOURS_PER_WORKER</x:f>
        <x:v>1.2038637485545916</x:v>
      </x:c>
      <x:c r="O5362" s="268" t="n">
        <x:f>I5362*TOMATO_PRICE+J5362*CARROT_PRICE+K5362*MESCLUN_PRICE</x:f>
        <x:v>117182</x:v>
      </x:c>
      <x:c r="P5362" s="268" t="n">
        <x:f>I5362*TOMATO_FERTILIZER+J5362*CARROT_FERTILIZER+K5362*MESCLUN_FERTILIZER</x:f>
        <x:v>21560</x:v>
      </x:c>
      <x:c r="Q5362" s="268" t="n">
        <x:f>MIN(M5362,FARMER_HOURS)*FARMER_RATE+MAX(M5362-FARMER_HOURS,0)*TEMP_RATE</x:f>
        <x:v>55096.593713864786</x:v>
      </x:c>
      <x:c r="R5362" s="268" t="n">
        <x:f>O5362-P5362-Q5362-FIXED_COST</x:f>
        <x:v>20525.406286135214</x:v>
      </x:c>
      <x:c r="S5362" s="139" t="str">
        <x:f>IF(AND(L5362&lt;=TOTAL_BED_CAP,N5362&lt;=TEMP_WORKER_CAP),"YES","NO")</x:f>
        <x:v>YES</x:v>
      </x:c>
      <x:c r="T5362" s="139" t="n">
        <x:f>IF(S5362="YES",R5362,-1E+99)</x:f>
        <x:v>20525.406286135214</x:v>
      </x:c>
    </x:row>
    <x:row r="5363">
      <x:c r="A5363" s="139"/>
      <x:c r="B5363" s="139"/>
      <x:c r="C5363" s="139"/>
      <x:c r="D5363" s="139"/>
      <x:c r="E5363" s="139"/>
      <x:c r="F5363" s="139"/>
      <x:c r="G5363" s="139"/>
      <x:c r="H5363" s="139"/>
      <x:c r="I5363" s="266" t="n">
        <x:f>INT((ROW()-ROW($I$46))/((CARROT_CAP+1)*(MESCLUN_CAP+1)))</x:f>
        <x:v>8</x:v>
      </x:c>
      <x:c r="J5363" s="266" t="n">
        <x:f>MOD(INT((ROW()-ROW($I$46))/(MESCLUN_CAP+1)),CARROT_CAP+1)</x:f>
        <x:v>3</x:v>
      </x:c>
      <x:c r="K5363" s="266" t="n">
        <x:f>MOD(ROW()-ROW($I$46),MESCLUN_CAP+1)</x:f>
        <x:v>16</x:v>
      </x:c>
      <x:c r="L5363" s="266" t="n">
        <x:f>SUM(I5363:K5363)</x:f>
        <x:v>27</x:v>
      </x:c>
      <x:c r="M5363" s="267" t="n">
        <x:f>I5363*TOMATO_HOURS*WEEKS*(1+TOMATO_DIM)^I5363+J5363*CARROT_HOURS*WEEKS*(1+CARROT_DIM)^J5363+K5363*MESCLUN_HOURS*WEEKS*(1+MESCLUN_DIM)^K5363</x:f>
        <x:v>2518.624573796101</x:v>
      </x:c>
      <x:c r="N5363" s="267" t="n">
        <x:f>MAX(M5363-FARMER_HOURS,0)/TEMP_HOURS_PER_WORKER</x:f>
        <x:v>1.249044842913959</x:v>
      </x:c>
      <x:c r="O5363" s="268" t="n">
        <x:f>I5363*TOMATO_PRICE+J5363*CARROT_PRICE+K5363*MESCLUN_PRICE</x:f>
        <x:v>119882</x:v>
      </x:c>
      <x:c r="P5363" s="268" t="n">
        <x:f>I5363*TOMATO_FERTILIZER+J5363*CARROT_FERTILIZER+K5363*MESCLUN_FERTILIZER</x:f>
        <x:v>22440</x:v>
      </x:c>
      <x:c r="Q5363" s="268" t="n">
        <x:f>MIN(M5363,FARMER_HOURS)*FARMER_RATE+MAX(M5363-FARMER_HOURS,0)*TEMP_RATE</x:f>
        <x:v>56226.12107284897</x:v>
      </x:c>
      <x:c r="R5363" s="268" t="n">
        <x:f>O5363-P5363-Q5363-FIXED_COST</x:f>
        <x:v>21215.878927151032</x:v>
      </x:c>
      <x:c r="S5363" s="139" t="str">
        <x:f>IF(AND(L5363&lt;=TOTAL_BED_CAP,N5363&lt;=TEMP_WORKER_CAP),"YES","NO")</x:f>
        <x:v>YES</x:v>
      </x:c>
      <x:c r="T5363" s="139" t="n">
        <x:f>IF(S5363="YES",R5363,-1E+99)</x:f>
        <x:v>21215.878927151032</x:v>
      </x:c>
    </x:row>
    <x:row r="5364">
      <x:c r="A5364" s="139"/>
      <x:c r="B5364" s="139"/>
      <x:c r="C5364" s="139"/>
      <x:c r="D5364" s="139"/>
      <x:c r="E5364" s="139"/>
      <x:c r="F5364" s="139"/>
      <x:c r="G5364" s="139"/>
      <x:c r="H5364" s="139"/>
      <x:c r="I5364" s="266" t="n">
        <x:f>INT((ROW()-ROW($I$46))/((CARROT_CAP+1)*(MESCLUN_CAP+1)))</x:f>
        <x:v>8</x:v>
      </x:c>
      <x:c r="J5364" s="266" t="n">
        <x:f>MOD(INT((ROW()-ROW($I$46))/(MESCLUN_CAP+1)),CARROT_CAP+1)</x:f>
        <x:v>3</x:v>
      </x:c>
      <x:c r="K5364" s="266" t="n">
        <x:f>MOD(ROW()-ROW($I$46),MESCLUN_CAP+1)</x:f>
        <x:v>17</x:v>
      </x:c>
      <x:c r="L5364" s="266" t="n">
        <x:f>SUM(I5364:K5364)</x:f>
        <x:v>28</x:v>
      </x:c>
      <x:c r="M5364" s="267" t="n">
        <x:f>I5364*TOMATO_HOURS*WEEKS*(1+TOMATO_DIM)^I5364+J5364*CARROT_HOURS*WEEKS*(1+CARROT_DIM)^J5364+K5364*MESCLUN_HOURS*WEEKS*(1+MESCLUN_DIM)^K5364</x:f>
        <x:v>2585.1847972426413</x:v>
      </x:c>
      <x:c r="N5364" s="267" t="n">
        <x:f>MAX(M5364-FARMER_HOURS,0)/TEMP_HOURS_PER_WORKER</x:f>
        <x:v>1.2952672203073898</x:v>
      </x:c>
      <x:c r="O5364" s="268" t="n">
        <x:f>I5364*TOMATO_PRICE+J5364*CARROT_PRICE+K5364*MESCLUN_PRICE</x:f>
        <x:v>122582</x:v>
      </x:c>
      <x:c r="P5364" s="268" t="n">
        <x:f>I5364*TOMATO_FERTILIZER+J5364*CARROT_FERTILIZER+K5364*MESCLUN_FERTILIZER</x:f>
        <x:v>23320</x:v>
      </x:c>
      <x:c r="Q5364" s="268" t="n">
        <x:f>MIN(M5364,FARMER_HOURS)*FARMER_RATE+MAX(M5364-FARMER_HOURS,0)*TEMP_RATE</x:f>
        <x:v>57381.680507684745</x:v>
      </x:c>
      <x:c r="R5364" s="268" t="n">
        <x:f>O5364-P5364-Q5364-FIXED_COST</x:f>
        <x:v>21880.319492315255</x:v>
      </x:c>
      <x:c r="S5364" s="139" t="str">
        <x:f>IF(AND(L5364&lt;=TOTAL_BED_CAP,N5364&lt;=TEMP_WORKER_CAP),"YES","NO")</x:f>
        <x:v>YES</x:v>
      </x:c>
      <x:c r="T5364" s="139" t="n">
        <x:f>IF(S5364="YES",R5364,-1E+99)</x:f>
        <x:v>21880.319492315255</x:v>
      </x:c>
    </x:row>
    <x:row r="5365">
      <x:c r="A5365" s="139"/>
      <x:c r="B5365" s="139"/>
      <x:c r="C5365" s="139"/>
      <x:c r="D5365" s="139"/>
      <x:c r="E5365" s="139"/>
      <x:c r="F5365" s="139"/>
      <x:c r="G5365" s="139"/>
      <x:c r="H5365" s="139"/>
      <x:c r="I5365" s="266" t="n">
        <x:f>INT((ROW()-ROW($I$46))/((CARROT_CAP+1)*(MESCLUN_CAP+1)))</x:f>
        <x:v>8</x:v>
      </x:c>
      <x:c r="J5365" s="266" t="n">
        <x:f>MOD(INT((ROW()-ROW($I$46))/(MESCLUN_CAP+1)),CARROT_CAP+1)</x:f>
        <x:v>3</x:v>
      </x:c>
      <x:c r="K5365" s="266" t="n">
        <x:f>MOD(ROW()-ROW($I$46),MESCLUN_CAP+1)</x:f>
        <x:v>18</x:v>
      </x:c>
      <x:c r="L5365" s="266" t="n">
        <x:f>SUM(I5365:K5365)</x:f>
        <x:v>29</x:v>
      </x:c>
      <x:c r="M5365" s="267" t="n">
        <x:f>I5365*TOMATO_HOURS*WEEKS*(1+TOMATO_DIM)^I5365+J5365*CARROT_HOURS*WEEKS*(1+CARROT_DIM)^J5365+K5365*MESCLUN_HOURS*WEEKS*(1+MESCLUN_DIM)^K5365</x:f>
        <x:v>2653.271788701228</x:v>
      </x:c>
      <x:c r="N5365" s="267" t="n">
        <x:f>MAX(M5365-FARMER_HOURS,0)/TEMP_HOURS_PER_WORKER</x:f>
        <x:v>1.3425498532647417</x:v>
      </x:c>
      <x:c r="O5365" s="268" t="n">
        <x:f>I5365*TOMATO_PRICE+J5365*CARROT_PRICE+K5365*MESCLUN_PRICE</x:f>
        <x:v>125282</x:v>
      </x:c>
      <x:c r="P5365" s="268" t="n">
        <x:f>I5365*TOMATO_FERTILIZER+J5365*CARROT_FERTILIZER+K5365*MESCLUN_FERTILIZER</x:f>
        <x:v>24200</x:v>
      </x:c>
      <x:c r="Q5365" s="268" t="n">
        <x:f>MIN(M5365,FARMER_HOURS)*FARMER_RATE+MAX(M5365-FARMER_HOURS,0)*TEMP_RATE</x:f>
        <x:v>58563.746331618546</x:v>
      </x:c>
      <x:c r="R5365" s="268" t="n">
        <x:f>O5365-P5365-Q5365-FIXED_COST</x:f>
        <x:v>22518.253668381454</x:v>
      </x:c>
      <x:c r="S5365" s="139" t="str">
        <x:f>IF(AND(L5365&lt;=TOTAL_BED_CAP,N5365&lt;=TEMP_WORKER_CAP),"YES","NO")</x:f>
        <x:v>YES</x:v>
      </x:c>
      <x:c r="T5365" s="139" t="n">
        <x:f>IF(S5365="YES",R5365,-1E+99)</x:f>
        <x:v>22518.253668381454</x:v>
      </x:c>
    </x:row>
    <x:row r="5366">
      <x:c r="A5366" s="139"/>
      <x:c r="B5366" s="139"/>
      <x:c r="C5366" s="139"/>
      <x:c r="D5366" s="139"/>
      <x:c r="E5366" s="139"/>
      <x:c r="F5366" s="139"/>
      <x:c r="G5366" s="139"/>
      <x:c r="H5366" s="139"/>
      <x:c r="I5366" s="266" t="n">
        <x:f>INT((ROW()-ROW($I$46))/((CARROT_CAP+1)*(MESCLUN_CAP+1)))</x:f>
        <x:v>8</x:v>
      </x:c>
      <x:c r="J5366" s="266" t="n">
        <x:f>MOD(INT((ROW()-ROW($I$46))/(MESCLUN_CAP+1)),CARROT_CAP+1)</x:f>
        <x:v>3</x:v>
      </x:c>
      <x:c r="K5366" s="266" t="n">
        <x:f>MOD(ROW()-ROW($I$46),MESCLUN_CAP+1)</x:f>
        <x:v>19</x:v>
      </x:c>
      <x:c r="L5366" s="266" t="n">
        <x:f>SUM(I5366:K5366)</x:f>
        <x:v>30</x:v>
      </x:c>
      <x:c r="M5366" s="267" t="n">
        <x:f>I5366*TOMATO_HOURS*WEEKS*(1+TOMATO_DIM)^I5366+J5366*CARROT_HOURS*WEEKS*(1+CARROT_DIM)^J5366+K5366*MESCLUN_HOURS*WEEKS*(1+MESCLUN_DIM)^K5366</x:f>
        <x:v>2722.91331733725</x:v>
      </x:c>
      <x:c r="N5366" s="267" t="n">
        <x:f>MAX(M5366-FARMER_HOURS,0)/TEMP_HOURS_PER_WORKER</x:f>
        <x:v>1.390912025928646</x:v>
      </x:c>
      <x:c r="O5366" s="268" t="n">
        <x:f>I5366*TOMATO_PRICE+J5366*CARROT_PRICE+K5366*MESCLUN_PRICE</x:f>
        <x:v>127982</x:v>
      </x:c>
      <x:c r="P5366" s="268" t="n">
        <x:f>I5366*TOMATO_FERTILIZER+J5366*CARROT_FERTILIZER+K5366*MESCLUN_FERTILIZER</x:f>
        <x:v>25080</x:v>
      </x:c>
      <x:c r="Q5366" s="268" t="n">
        <x:f>MIN(M5366,FARMER_HOURS)*FARMER_RATE+MAX(M5366-FARMER_HOURS,0)*TEMP_RATE</x:f>
        <x:v>59772.80064821615</x:v>
      </x:c>
      <x:c r="R5366" s="268" t="n">
        <x:f>O5366-P5366-Q5366-FIXED_COST</x:f>
        <x:v>23129.19935178385</x:v>
      </x:c>
      <x:c r="S5366" s="139" t="str">
        <x:f>IF(AND(L5366&lt;=TOTAL_BED_CAP,N5366&lt;=TEMP_WORKER_CAP),"YES","NO")</x:f>
        <x:v>YES</x:v>
      </x:c>
      <x:c r="T5366" s="139" t="n">
        <x:f>IF(S5366="YES",R5366,-1E+99)</x:f>
        <x:v>23129.19935178385</x:v>
      </x:c>
    </x:row>
    <x:row r="5367">
      <x:c r="A5367" s="139"/>
      <x:c r="B5367" s="139"/>
      <x:c r="C5367" s="139"/>
      <x:c r="D5367" s="139"/>
      <x:c r="E5367" s="139"/>
      <x:c r="F5367" s="139"/>
      <x:c r="G5367" s="139"/>
      <x:c r="H5367" s="139"/>
      <x:c r="I5367" s="266" t="n">
        <x:f>INT((ROW()-ROW($I$46))/((CARROT_CAP+1)*(MESCLUN_CAP+1)))</x:f>
        <x:v>8</x:v>
      </x:c>
      <x:c r="J5367" s="266" t="n">
        <x:f>MOD(INT((ROW()-ROW($I$46))/(MESCLUN_CAP+1)),CARROT_CAP+1)</x:f>
        <x:v>3</x:v>
      </x:c>
      <x:c r="K5367" s="266" t="n">
        <x:f>MOD(ROW()-ROW($I$46),MESCLUN_CAP+1)</x:f>
        <x:v>20</x:v>
      </x:c>
      <x:c r="L5367" s="266" t="n">
        <x:f>SUM(I5367:K5367)</x:f>
        <x:v>31</x:v>
      </x:c>
      <x:c r="M5367" s="267" t="n">
        <x:f>I5367*TOMATO_HOURS*WEEKS*(1+TOMATO_DIM)^I5367+J5367*CARROT_HOURS*WEEKS*(1+CARROT_DIM)^J5367+K5367*MESCLUN_HOURS*WEEKS*(1+MESCLUN_DIM)^K5367</x:f>
        <x:v>2794.1376079877273</x:v>
      </x:c>
      <x:c r="N5367" s="267" t="n">
        <x:f>MAX(M5367-FARMER_HOURS,0)/TEMP_HOURS_PER_WORKER</x:f>
        <x:v>1.4403733388803661</x:v>
      </x:c>
      <x:c r="O5367" s="268" t="n">
        <x:f>I5367*TOMATO_PRICE+J5367*CARROT_PRICE+K5367*MESCLUN_PRICE</x:f>
        <x:v>130682</x:v>
      </x:c>
      <x:c r="P5367" s="268" t="n">
        <x:f>I5367*TOMATO_FERTILIZER+J5367*CARROT_FERTILIZER+K5367*MESCLUN_FERTILIZER</x:f>
        <x:v>25960</x:v>
      </x:c>
      <x:c r="Q5367" s="268" t="n">
        <x:f>MIN(M5367,FARMER_HOURS)*FARMER_RATE+MAX(M5367-FARMER_HOURS,0)*TEMP_RATE</x:f>
        <x:v>61009.33347200915</x:v>
      </x:c>
      <x:c r="R5367" s="268" t="n">
        <x:f>O5367-P5367-Q5367-FIXED_COST</x:f>
        <x:v>23712.66652799085</x:v>
      </x:c>
      <x:c r="S5367" s="139" t="str">
        <x:f>IF(AND(L5367&lt;=TOTAL_BED_CAP,N5367&lt;=TEMP_WORKER_CAP),"YES","NO")</x:f>
        <x:v>YES</x:v>
      </x:c>
      <x:c r="T5367" s="139" t="n">
        <x:f>IF(S5367="YES",R5367,-1E+99)</x:f>
        <x:v>23712.66652799085</x:v>
      </x:c>
    </x:row>
    <x:row r="5368">
      <x:c r="A5368" s="139"/>
      <x:c r="B5368" s="139"/>
      <x:c r="C5368" s="139"/>
      <x:c r="D5368" s="139"/>
      <x:c r="E5368" s="139"/>
      <x:c r="F5368" s="139"/>
      <x:c r="G5368" s="139"/>
      <x:c r="H5368" s="139"/>
      <x:c r="I5368" s="266" t="n">
        <x:f>INT((ROW()-ROW($I$46))/((CARROT_CAP+1)*(MESCLUN_CAP+1)))</x:f>
        <x:v>8</x:v>
      </x:c>
      <x:c r="J5368" s="266" t="n">
        <x:f>MOD(INT((ROW()-ROW($I$46))/(MESCLUN_CAP+1)),CARROT_CAP+1)</x:f>
        <x:v>3</x:v>
      </x:c>
      <x:c r="K5368" s="266" t="n">
        <x:f>MOD(ROW()-ROW($I$46),MESCLUN_CAP+1)</x:f>
        <x:v>21</x:v>
      </x:c>
      <x:c r="L5368" s="266" t="n">
        <x:f>SUM(I5368:K5368)</x:f>
        <x:v>32</x:v>
      </x:c>
      <x:c r="M5368" s="267" t="n">
        <x:f>I5368*TOMATO_HOURS*WEEKS*(1+TOMATO_DIM)^I5368+J5368*CARROT_HOURS*WEEKS*(1+CARROT_DIM)^J5368+K5368*MESCLUN_HOURS*WEEKS*(1+MESCLUN_DIM)^K5368</x:f>
        <x:v>2866.973348214171</x:v>
      </x:c>
      <x:c r="N5368" s="267" t="n">
        <x:f>MAX(M5368-FARMER_HOURS,0)/TEMP_HOURS_PER_WORKER</x:f>
        <x:v>1.4909537140376188</x:v>
      </x:c>
      <x:c r="O5368" s="268" t="n">
        <x:f>I5368*TOMATO_PRICE+J5368*CARROT_PRICE+K5368*MESCLUN_PRICE</x:f>
        <x:v>133382</x:v>
      </x:c>
      <x:c r="P5368" s="268" t="n">
        <x:f>I5368*TOMATO_FERTILIZER+J5368*CARROT_FERTILIZER+K5368*MESCLUN_FERTILIZER</x:f>
        <x:v>26840</x:v>
      </x:c>
      <x:c r="Q5368" s="268" t="n">
        <x:f>MIN(M5368,FARMER_HOURS)*FARMER_RATE+MAX(M5368-FARMER_HOURS,0)*TEMP_RATE</x:f>
        <x:v>62273.84285094047</x:v>
      </x:c>
      <x:c r="R5368" s="268" t="n">
        <x:f>O5368-P5368-Q5368-FIXED_COST</x:f>
        <x:v>24268.15714905953</x:v>
      </x:c>
      <x:c r="S5368" s="139" t="str">
        <x:f>IF(AND(L5368&lt;=TOTAL_BED_CAP,N5368&lt;=TEMP_WORKER_CAP),"YES","NO")</x:f>
        <x:v>YES</x:v>
      </x:c>
      <x:c r="T5368" s="139" t="n">
        <x:f>IF(S5368="YES",R5368,-1E+99)</x:f>
        <x:v>24268.15714905953</x:v>
      </x:c>
    </x:row>
    <x:row r="5369">
      <x:c r="A5369" s="139"/>
      <x:c r="B5369" s="139"/>
      <x:c r="C5369" s="139"/>
      <x:c r="D5369" s="139"/>
      <x:c r="E5369" s="139"/>
      <x:c r="F5369" s="139"/>
      <x:c r="G5369" s="139"/>
      <x:c r="H5369" s="139"/>
      <x:c r="I5369" s="266" t="n">
        <x:f>INT((ROW()-ROW($I$46))/((CARROT_CAP+1)*(MESCLUN_CAP+1)))</x:f>
        <x:v>8</x:v>
      </x:c>
      <x:c r="J5369" s="266" t="n">
        <x:f>MOD(INT((ROW()-ROW($I$46))/(MESCLUN_CAP+1)),CARROT_CAP+1)</x:f>
        <x:v>3</x:v>
      </x:c>
      <x:c r="K5369" s="266" t="n">
        <x:f>MOD(ROW()-ROW($I$46),MESCLUN_CAP+1)</x:f>
        <x:v>22</x:v>
      </x:c>
      <x:c r="L5369" s="266" t="n">
        <x:f>SUM(I5369:K5369)</x:f>
        <x:v>33</x:v>
      </x:c>
      <x:c r="M5369" s="267" t="n">
        <x:f>I5369*TOMATO_HOURS*WEEKS*(1+TOMATO_DIM)^I5369+J5369*CARROT_HOURS*WEEKS*(1+CARROT_DIM)^J5369+K5369*MESCLUN_HOURS*WEEKS*(1+MESCLUN_DIM)^K5369</x:f>
        <x:v>2941.449695460567</x:v>
      </x:c>
      <x:c r="N5369" s="267" t="n">
        <x:f>MAX(M5369-FARMER_HOURS,0)/TEMP_HOURS_PER_WORKER</x:f>
        <x:v>1.5426733996253938</x:v>
      </x:c>
      <x:c r="O5369" s="268" t="n">
        <x:f>I5369*TOMATO_PRICE+J5369*CARROT_PRICE+K5369*MESCLUN_PRICE</x:f>
        <x:v>136082</x:v>
      </x:c>
      <x:c r="P5369" s="268" t="n">
        <x:f>I5369*TOMATO_FERTILIZER+J5369*CARROT_FERTILIZER+K5369*MESCLUN_FERTILIZER</x:f>
        <x:v>27720</x:v>
      </x:c>
      <x:c r="Q5369" s="268" t="n">
        <x:f>MIN(M5369,FARMER_HOURS)*FARMER_RATE+MAX(M5369-FARMER_HOURS,0)*TEMP_RATE</x:f>
        <x:v>63566.834990634845</x:v>
      </x:c>
      <x:c r="R5369" s="268" t="n">
        <x:f>O5369-P5369-Q5369-FIXED_COST</x:f>
        <x:v>24795.165009365155</x:v>
      </x:c>
      <x:c r="S5369" s="139" t="str">
        <x:f>IF(AND(L5369&lt;=TOTAL_BED_CAP,N5369&lt;=TEMP_WORKER_CAP),"YES","NO")</x:f>
        <x:v>YES</x:v>
      </x:c>
      <x:c r="T5369" s="139" t="n">
        <x:f>IF(S5369="YES",R5369,-1E+99)</x:f>
        <x:v>24795.165009365155</x:v>
      </x:c>
    </x:row>
    <x:row r="5370">
      <x:c r="A5370" s="139"/>
      <x:c r="B5370" s="139"/>
      <x:c r="C5370" s="139"/>
      <x:c r="D5370" s="139"/>
      <x:c r="E5370" s="139"/>
      <x:c r="F5370" s="139"/>
      <x:c r="G5370" s="139"/>
      <x:c r="H5370" s="139"/>
      <x:c r="I5370" s="266" t="n">
        <x:f>INT((ROW()-ROW($I$46))/((CARROT_CAP+1)*(MESCLUN_CAP+1)))</x:f>
        <x:v>8</x:v>
      </x:c>
      <x:c r="J5370" s="266" t="n">
        <x:f>MOD(INT((ROW()-ROW($I$46))/(MESCLUN_CAP+1)),CARROT_CAP+1)</x:f>
        <x:v>3</x:v>
      </x:c>
      <x:c r="K5370" s="266" t="n">
        <x:f>MOD(ROW()-ROW($I$46),MESCLUN_CAP+1)</x:f>
        <x:v>23</x:v>
      </x:c>
      <x:c r="L5370" s="266" t="n">
        <x:f>SUM(I5370:K5370)</x:f>
        <x:v>34</x:v>
      </x:c>
      <x:c r="M5370" s="267" t="n">
        <x:f>I5370*TOMATO_HOURS*WEEKS*(1+TOMATO_DIM)^I5370+J5370*CARROT_HOURS*WEEKS*(1+CARROT_DIM)^J5370+K5370*MESCLUN_HOURS*WEEKS*(1+MESCLUN_DIM)^K5370</x:f>
        <x:v>3017.596284318003</x:v>
      </x:c>
      <x:c r="N5370" s="267" t="n">
        <x:f>MAX(M5370-FARMER_HOURS,0)/TEMP_HOURS_PER_WORKER</x:f>
        <x:v>1.5955529752208355</x:v>
      </x:c>
      <x:c r="O5370" s="268" t="n">
        <x:f>I5370*TOMATO_PRICE+J5370*CARROT_PRICE+K5370*MESCLUN_PRICE</x:f>
        <x:v>138782</x:v>
      </x:c>
      <x:c r="P5370" s="268" t="n">
        <x:f>I5370*TOMATO_FERTILIZER+J5370*CARROT_FERTILIZER+K5370*MESCLUN_FERTILIZER</x:f>
        <x:v>28600</x:v>
      </x:c>
      <x:c r="Q5370" s="268" t="n">
        <x:f>MIN(M5370,FARMER_HOURS)*FARMER_RATE+MAX(M5370-FARMER_HOURS,0)*TEMP_RATE</x:f>
        <x:v>64888.82438052089</x:v>
      </x:c>
      <x:c r="R5370" s="268" t="n">
        <x:f>O5370-P5370-Q5370-FIXED_COST</x:f>
        <x:v>25293.17561947911</x:v>
      </x:c>
      <x:c r="S5370" s="139" t="str">
        <x:f>IF(AND(L5370&lt;=TOTAL_BED_CAP,N5370&lt;=TEMP_WORKER_CAP),"YES","NO")</x:f>
        <x:v>YES</x:v>
      </x:c>
      <x:c r="T5370" s="139" t="n">
        <x:f>IF(S5370="YES",R5370,-1E+99)</x:f>
        <x:v>25293.17561947911</x:v>
      </x:c>
    </x:row>
    <x:row r="5371">
      <x:c r="A5371" s="139"/>
      <x:c r="B5371" s="139"/>
      <x:c r="C5371" s="139"/>
      <x:c r="D5371" s="139"/>
      <x:c r="E5371" s="139"/>
      <x:c r="F5371" s="139"/>
      <x:c r="G5371" s="139"/>
      <x:c r="H5371" s="139"/>
      <x:c r="I5371" s="266" t="n">
        <x:f>INT((ROW()-ROW($I$46))/((CARROT_CAP+1)*(MESCLUN_CAP+1)))</x:f>
        <x:v>8</x:v>
      </x:c>
      <x:c r="J5371" s="266" t="n">
        <x:f>MOD(INT((ROW()-ROW($I$46))/(MESCLUN_CAP+1)),CARROT_CAP+1)</x:f>
        <x:v>3</x:v>
      </x:c>
      <x:c r="K5371" s="266" t="n">
        <x:f>MOD(ROW()-ROW($I$46),MESCLUN_CAP+1)</x:f>
        <x:v>24</x:v>
      </x:c>
      <x:c r="L5371" s="266" t="n">
        <x:f>SUM(I5371:K5371)</x:f>
        <x:v>35</x:v>
      </x:c>
      <x:c r="M5371" s="267" t="n">
        <x:f>I5371*TOMATO_HOURS*WEEKS*(1+TOMATO_DIM)^I5371+J5371*CARROT_HOURS*WEEKS*(1+CARROT_DIM)^J5371+K5371*MESCLUN_HOURS*WEEKS*(1+MESCLUN_DIM)^K5371</x:f>
        <x:v>3095.4432338974993</x:v>
      </x:c>
      <x:c r="N5371" s="267" t="n">
        <x:f>MAX(M5371-FARMER_HOURS,0)/TEMP_HOURS_PER_WORKER</x:f>
        <x:v>1.6496133568732634</x:v>
      </x:c>
      <x:c r="O5371" s="268" t="n">
        <x:f>I5371*TOMATO_PRICE+J5371*CARROT_PRICE+K5371*MESCLUN_PRICE</x:f>
        <x:v>141482</x:v>
      </x:c>
      <x:c r="P5371" s="268" t="n">
        <x:f>I5371*TOMATO_FERTILIZER+J5371*CARROT_FERTILIZER+K5371*MESCLUN_FERTILIZER</x:f>
        <x:v>29480</x:v>
      </x:c>
      <x:c r="Q5371" s="268" t="n">
        <x:f>MIN(M5371,FARMER_HOURS)*FARMER_RATE+MAX(M5371-FARMER_HOURS,0)*TEMP_RATE</x:f>
        <x:v>66240.33392183158</x:v>
      </x:c>
      <x:c r="R5371" s="268" t="n">
        <x:f>O5371-P5371-Q5371-FIXED_COST</x:f>
        <x:v>25761.66607816842</x:v>
      </x:c>
      <x:c r="S5371" s="139" t="str">
        <x:f>IF(AND(L5371&lt;=TOTAL_BED_CAP,N5371&lt;=TEMP_WORKER_CAP),"YES","NO")</x:f>
        <x:v>YES</x:v>
      </x:c>
      <x:c r="T5371" s="139" t="n">
        <x:f>IF(S5371="YES",R5371,-1E+99)</x:f>
        <x:v>25761.66607816842</x:v>
      </x:c>
    </x:row>
    <x:row r="5372">
      <x:c r="A5372" s="139"/>
      <x:c r="B5372" s="139"/>
      <x:c r="C5372" s="139"/>
      <x:c r="D5372" s="139"/>
      <x:c r="E5372" s="139"/>
      <x:c r="F5372" s="139"/>
      <x:c r="G5372" s="139"/>
      <x:c r="H5372" s="139"/>
      <x:c r="I5372" s="266" t="n">
        <x:f>INT((ROW()-ROW($I$46))/((CARROT_CAP+1)*(MESCLUN_CAP+1)))</x:f>
        <x:v>8</x:v>
      </x:c>
      <x:c r="J5372" s="266" t="n">
        <x:f>MOD(INT((ROW()-ROW($I$46))/(MESCLUN_CAP+1)),CARROT_CAP+1)</x:f>
        <x:v>3</x:v>
      </x:c>
      <x:c r="K5372" s="266" t="n">
        <x:f>MOD(ROW()-ROW($I$46),MESCLUN_CAP+1)</x:f>
        <x:v>25</x:v>
      </x:c>
      <x:c r="L5372" s="266" t="n">
        <x:f>SUM(I5372:K5372)</x:f>
        <x:v>36</x:v>
      </x:c>
      <x:c r="M5372" s="267" t="n">
        <x:f>I5372*TOMATO_HOURS*WEEKS*(1+TOMATO_DIM)^I5372+J5372*CARROT_HOURS*WEEKS*(1+CARROT_DIM)^J5372+K5372*MESCLUN_HOURS*WEEKS*(1+MESCLUN_DIM)^K5372</x:f>
        <x:v>3175.0211553125964</x:v>
      </x:c>
      <x:c r="N5372" s="267" t="n">
        <x:f>MAX(M5372-FARMER_HOURS,0)/TEMP_HOURS_PER_WORKER</x:f>
        <x:v>1.7048758023004142</x:v>
      </x:c>
      <x:c r="O5372" s="268" t="n">
        <x:f>I5372*TOMATO_PRICE+J5372*CARROT_PRICE+K5372*MESCLUN_PRICE</x:f>
        <x:v>144182</x:v>
      </x:c>
      <x:c r="P5372" s="268" t="n">
        <x:f>I5372*TOMATO_FERTILIZER+J5372*CARROT_FERTILIZER+K5372*MESCLUN_FERTILIZER</x:f>
        <x:v>30360</x:v>
      </x:c>
      <x:c r="Q5372" s="268" t="n">
        <x:f>MIN(M5372,FARMER_HOURS)*FARMER_RATE+MAX(M5372-FARMER_HOURS,0)*TEMP_RATE</x:f>
        <x:v>67621.89505751035</x:v>
      </x:c>
      <x:c r="R5372" s="268" t="n">
        <x:f>O5372-P5372-Q5372-FIXED_COST</x:f>
        <x:v>26200.10494248965</x:v>
      </x:c>
      <x:c r="S5372" s="139" t="str">
        <x:f>IF(AND(L5372&lt;=TOTAL_BED_CAP,N5372&lt;=TEMP_WORKER_CAP),"YES","NO")</x:f>
        <x:v>YES</x:v>
      </x:c>
      <x:c r="T5372" s="139" t="n">
        <x:f>IF(S5372="YES",R5372,-1E+99)</x:f>
        <x:v>26200.10494248965</x:v>
      </x:c>
    </x:row>
    <x:row r="5373">
      <x:c r="A5373" s="139"/>
      <x:c r="B5373" s="139"/>
      <x:c r="C5373" s="139"/>
      <x:c r="D5373" s="139"/>
      <x:c r="E5373" s="139"/>
      <x:c r="F5373" s="139"/>
      <x:c r="G5373" s="139"/>
      <x:c r="H5373" s="139"/>
      <x:c r="I5373" s="266" t="n">
        <x:f>INT((ROW()-ROW($I$46))/((CARROT_CAP+1)*(MESCLUN_CAP+1)))</x:f>
        <x:v>8</x:v>
      </x:c>
      <x:c r="J5373" s="266" t="n">
        <x:f>MOD(INT((ROW()-ROW($I$46))/(MESCLUN_CAP+1)),CARROT_CAP+1)</x:f>
        <x:v>3</x:v>
      </x:c>
      <x:c r="K5373" s="266" t="n">
        <x:f>MOD(ROW()-ROW($I$46),MESCLUN_CAP+1)</x:f>
        <x:v>26</x:v>
      </x:c>
      <x:c r="L5373" s="266" t="n">
        <x:f>SUM(I5373:K5373)</x:f>
        <x:v>37</x:v>
      </x:c>
      <x:c r="M5373" s="267" t="n">
        <x:f>I5373*TOMATO_HOURS*WEEKS*(1+TOMATO_DIM)^I5373+J5373*CARROT_HOURS*WEEKS*(1+CARROT_DIM)^J5373+K5373*MESCLUN_HOURS*WEEKS*(1+MESCLUN_DIM)^K5373</x:f>
        <x:v>3256.361159273314</x:v>
      </x:c>
      <x:c r="N5373" s="267" t="n">
        <x:f>MAX(M5373-FARMER_HOURS,0)/TEMP_HOURS_PER_WORKER</x:f>
        <x:v>1.7613619161620238</x:v>
      </x:c>
      <x:c r="O5373" s="268" t="n">
        <x:f>I5373*TOMATO_PRICE+J5373*CARROT_PRICE+K5373*MESCLUN_PRICE</x:f>
        <x:v>146882</x:v>
      </x:c>
      <x:c r="P5373" s="268" t="n">
        <x:f>I5373*TOMATO_FERTILIZER+J5373*CARROT_FERTILIZER+K5373*MESCLUN_FERTILIZER</x:f>
        <x:v>31240</x:v>
      </x:c>
      <x:c r="Q5373" s="268" t="n">
        <x:f>MIN(M5373,FARMER_HOURS)*FARMER_RATE+MAX(M5373-FARMER_HOURS,0)*TEMP_RATE</x:f>
        <x:v>69034.04790405059</x:v>
      </x:c>
      <x:c r="R5373" s="268" t="n">
        <x:f>O5373-P5373-Q5373-FIXED_COST</x:f>
        <x:v>26607.95209594941</x:v>
      </x:c>
      <x:c r="S5373" s="139" t="str">
        <x:f>IF(AND(L5373&lt;=TOTAL_BED_CAP,N5373&lt;=TEMP_WORKER_CAP),"YES","NO")</x:f>
        <x:v>YES</x:v>
      </x:c>
      <x:c r="T5373" s="139" t="n">
        <x:f>IF(S5373="YES",R5373,-1E+99)</x:f>
        <x:v>26607.95209594941</x:v>
      </x:c>
    </x:row>
    <x:row r="5374">
      <x:c r="A5374" s="139"/>
      <x:c r="B5374" s="139"/>
      <x:c r="C5374" s="139"/>
      <x:c r="D5374" s="139"/>
      <x:c r="E5374" s="139"/>
      <x:c r="F5374" s="139"/>
      <x:c r="G5374" s="139"/>
      <x:c r="H5374" s="139"/>
      <x:c r="I5374" s="266" t="n">
        <x:f>INT((ROW()-ROW($I$46))/((CARROT_CAP+1)*(MESCLUN_CAP+1)))</x:f>
        <x:v>8</x:v>
      </x:c>
      <x:c r="J5374" s="266" t="n">
        <x:f>MOD(INT((ROW()-ROW($I$46))/(MESCLUN_CAP+1)),CARROT_CAP+1)</x:f>
        <x:v>3</x:v>
      </x:c>
      <x:c r="K5374" s="266" t="n">
        <x:f>MOD(ROW()-ROW($I$46),MESCLUN_CAP+1)</x:f>
        <x:v>27</x:v>
      </x:c>
      <x:c r="L5374" s="266" t="n">
        <x:f>SUM(I5374:K5374)</x:f>
        <x:v>38</x:v>
      </x:c>
      <x:c r="M5374" s="267" t="n">
        <x:f>I5374*TOMATO_HOURS*WEEKS*(1+TOMATO_DIM)^I5374+J5374*CARROT_HOURS*WEEKS*(1+CARROT_DIM)^J5374+K5374*MESCLUN_HOURS*WEEKS*(1+MESCLUN_DIM)^K5374</x:f>
        <x:v>3339.494863793071</x:v>
      </x:c>
      <x:c r="N5374" s="267" t="n">
        <x:f>MAX(M5374-FARMER_HOURS,0)/TEMP_HOURS_PER_WORKER</x:f>
        <x:v>1.8190936554118549</x:v>
      </x:c>
      <x:c r="O5374" s="268" t="n">
        <x:f>I5374*TOMATO_PRICE+J5374*CARROT_PRICE+K5374*MESCLUN_PRICE</x:f>
        <x:v>149582</x:v>
      </x:c>
      <x:c r="P5374" s="268" t="n">
        <x:f>I5374*TOMATO_FERTILIZER+J5374*CARROT_FERTILIZER+K5374*MESCLUN_FERTILIZER</x:f>
        <x:v>32120</x:v>
      </x:c>
      <x:c r="Q5374" s="268" t="n">
        <x:f>MIN(M5374,FARMER_HOURS)*FARMER_RATE+MAX(M5374-FARMER_HOURS,0)*TEMP_RATE</x:f>
        <x:v>70477.34138529637</x:v>
      </x:c>
      <x:c r="R5374" s="268" t="n">
        <x:f>O5374-P5374-Q5374-FIXED_COST</x:f>
        <x:v>26984.65861470363</x:v>
      </x:c>
      <x:c r="S5374" s="139" t="str">
        <x:f>IF(AND(L5374&lt;=TOTAL_BED_CAP,N5374&lt;=TEMP_WORKER_CAP),"YES","NO")</x:f>
        <x:v>YES</x:v>
      </x:c>
      <x:c r="T5374" s="139" t="n">
        <x:f>IF(S5374="YES",R5374,-1E+99)</x:f>
        <x:v>26984.65861470363</x:v>
      </x:c>
    </x:row>
    <x:row r="5375">
      <x:c r="A5375" s="139"/>
      <x:c r="B5375" s="139"/>
      <x:c r="C5375" s="139"/>
      <x:c r="D5375" s="139"/>
      <x:c r="E5375" s="139"/>
      <x:c r="F5375" s="139"/>
      <x:c r="G5375" s="139"/>
      <x:c r="H5375" s="139"/>
      <x:c r="I5375" s="266" t="n">
        <x:f>INT((ROW()-ROW($I$46))/((CARROT_CAP+1)*(MESCLUN_CAP+1)))</x:f>
        <x:v>8</x:v>
      </x:c>
      <x:c r="J5375" s="266" t="n">
        <x:f>MOD(INT((ROW()-ROW($I$46))/(MESCLUN_CAP+1)),CARROT_CAP+1)</x:f>
        <x:v>3</x:v>
      </x:c>
      <x:c r="K5375" s="266" t="n">
        <x:f>MOD(ROW()-ROW($I$46),MESCLUN_CAP+1)</x:f>
        <x:v>28</x:v>
      </x:c>
      <x:c r="L5375" s="266" t="n">
        <x:f>SUM(I5375:K5375)</x:f>
        <x:v>39</x:v>
      </x:c>
      <x:c r="M5375" s="267" t="n">
        <x:f>I5375*TOMATO_HOURS*WEEKS*(1+TOMATO_DIM)^I5375+J5375*CARROT_HOURS*WEEKS*(1+CARROT_DIM)^J5375+K5375*MESCLUN_HOURS*WEEKS*(1+MESCLUN_DIM)^K5375</x:f>
        <x:v>3424.4544020102244</x:v>
      </x:c>
      <x:c r="N5375" s="267" t="n">
        <x:f>MAX(M5375-FARMER_HOURS,0)/TEMP_HOURS_PER_WORKER</x:f>
        <x:v>1.8780933347293225</x:v>
      </x:c>
      <x:c r="O5375" s="268" t="n">
        <x:f>I5375*TOMATO_PRICE+J5375*CARROT_PRICE+K5375*MESCLUN_PRICE</x:f>
        <x:v>152282</x:v>
      </x:c>
      <x:c r="P5375" s="268" t="n">
        <x:f>I5375*TOMATO_FERTILIZER+J5375*CARROT_FERTILIZER+K5375*MESCLUN_FERTILIZER</x:f>
        <x:v>33000</x:v>
      </x:c>
      <x:c r="Q5375" s="268" t="n">
        <x:f>MIN(M5375,FARMER_HOURS)*FARMER_RATE+MAX(M5375-FARMER_HOURS,0)*TEMP_RATE</x:f>
        <x:v>71952.33336823306</x:v>
      </x:c>
      <x:c r="R5375" s="268" t="n">
        <x:f>O5375-P5375-Q5375-FIXED_COST</x:f>
        <x:v>27329.666631766944</x:v>
      </x:c>
      <x:c r="S5375" s="139" t="str">
        <x:f>IF(AND(L5375&lt;=TOTAL_BED_CAP,N5375&lt;=TEMP_WORKER_CAP),"YES","NO")</x:f>
        <x:v>YES</x:v>
      </x:c>
      <x:c r="T5375" s="139" t="n">
        <x:f>IF(S5375="YES",R5375,-1E+99)</x:f>
        <x:v>27329.666631766944</x:v>
      </x:c>
    </x:row>
    <x:row r="5376">
      <x:c r="A5376" s="139"/>
      <x:c r="B5376" s="139"/>
      <x:c r="C5376" s="139"/>
      <x:c r="D5376" s="139"/>
      <x:c r="E5376" s="139"/>
      <x:c r="F5376" s="139"/>
      <x:c r="G5376" s="139"/>
      <x:c r="H5376" s="139"/>
      <x:c r="I5376" s="266" t="n">
        <x:f>INT((ROW()-ROW($I$46))/((CARROT_CAP+1)*(MESCLUN_CAP+1)))</x:f>
        <x:v>8</x:v>
      </x:c>
      <x:c r="J5376" s="266" t="n">
        <x:f>MOD(INT((ROW()-ROW($I$46))/(MESCLUN_CAP+1)),CARROT_CAP+1)</x:f>
        <x:v>3</x:v>
      </x:c>
      <x:c r="K5376" s="266" t="n">
        <x:f>MOD(ROW()-ROW($I$46),MESCLUN_CAP+1)</x:f>
        <x:v>29</x:v>
      </x:c>
      <x:c r="L5376" s="266" t="n">
        <x:f>SUM(I5376:K5376)</x:f>
        <x:v>40</x:v>
      </x:c>
      <x:c r="M5376" s="267" t="n">
        <x:f>I5376*TOMATO_HOURS*WEEKS*(1+TOMATO_DIM)^I5376+J5376*CARROT_HOURS*WEEKS*(1+CARROT_DIM)^J5376+K5376*MESCLUN_HOURS*WEEKS*(1+MESCLUN_DIM)^K5376</x:f>
        <x:v>3511.2724301258777</x:v>
      </x:c>
      <x:c r="N5376" s="267" t="n">
        <x:f>MAX(M5376-FARMER_HOURS,0)/TEMP_HOURS_PER_WORKER</x:f>
        <x:v>1.9383836320318595</x:v>
      </x:c>
      <x:c r="O5376" s="268" t="n">
        <x:f>I5376*TOMATO_PRICE+J5376*CARROT_PRICE+K5376*MESCLUN_PRICE</x:f>
        <x:v>154982</x:v>
      </x:c>
      <x:c r="P5376" s="268" t="n">
        <x:f>I5376*TOMATO_FERTILIZER+J5376*CARROT_FERTILIZER+K5376*MESCLUN_FERTILIZER</x:f>
        <x:v>33880</x:v>
      </x:c>
      <x:c r="Q5376" s="268" t="n">
        <x:f>MIN(M5376,FARMER_HOURS)*FARMER_RATE+MAX(M5376-FARMER_HOURS,0)*TEMP_RATE</x:f>
        <x:v>73459.59080079649</x:v>
      </x:c>
      <x:c r="R5376" s="268" t="n">
        <x:f>O5376-P5376-Q5376-FIXED_COST</x:f>
        <x:v>27642.40919920351</x:v>
      </x:c>
      <x:c r="S5376" s="139" t="str">
        <x:f>IF(AND(L5376&lt;=TOTAL_BED_CAP,N5376&lt;=TEMP_WORKER_CAP),"YES","NO")</x:f>
        <x:v>YES</x:v>
      </x:c>
      <x:c r="T5376" s="139" t="n">
        <x:f>IF(S5376="YES",R5376,-1E+99)</x:f>
        <x:v>27642.40919920351</x:v>
      </x:c>
    </x:row>
    <x:row r="5377">
      <x:c r="A5377" s="139"/>
      <x:c r="B5377" s="139"/>
      <x:c r="C5377" s="139"/>
      <x:c r="D5377" s="139"/>
      <x:c r="E5377" s="139"/>
      <x:c r="F5377" s="139"/>
      <x:c r="G5377" s="139"/>
      <x:c r="H5377" s="139"/>
      <x:c r="I5377" s="266" t="n">
        <x:f>INT((ROW()-ROW($I$46))/((CARROT_CAP+1)*(MESCLUN_CAP+1)))</x:f>
        <x:v>8</x:v>
      </x:c>
      <x:c r="J5377" s="266" t="n">
        <x:f>MOD(INT((ROW()-ROW($I$46))/(MESCLUN_CAP+1)),CARROT_CAP+1)</x:f>
        <x:v>3</x:v>
      </x:c>
      <x:c r="K5377" s="266" t="n">
        <x:f>MOD(ROW()-ROW($I$46),MESCLUN_CAP+1)</x:f>
        <x:v>30</x:v>
      </x:c>
      <x:c r="L5377" s="266" t="n">
        <x:f>SUM(I5377:K5377)</x:f>
        <x:v>41</x:v>
      </x:c>
      <x:c r="M5377" s="267" t="n">
        <x:f>I5377*TOMATO_HOURS*WEEKS*(1+TOMATO_DIM)^I5377+J5377*CARROT_HOURS*WEEKS*(1+CARROT_DIM)^J5377+K5377*MESCLUN_HOURS*WEEKS*(1+MESCLUN_DIM)^K5377</x:f>
        <x:v>3599.982135459648</x:v>
      </x:c>
      <x:c r="N5377" s="267" t="n">
        <x:f>MAX(M5377-FARMER_HOURS,0)/TEMP_HOURS_PER_WORKER</x:f>
        <x:v>1.9999875940692</x:v>
      </x:c>
      <x:c r="O5377" s="268" t="n">
        <x:f>I5377*TOMATO_PRICE+J5377*CARROT_PRICE+K5377*MESCLUN_PRICE</x:f>
        <x:v>157682</x:v>
      </x:c>
      <x:c r="P5377" s="268" t="n">
        <x:f>I5377*TOMATO_FERTILIZER+J5377*CARROT_FERTILIZER+K5377*MESCLUN_FERTILIZER</x:f>
        <x:v>34760</x:v>
      </x:c>
      <x:c r="Q5377" s="268" t="n">
        <x:f>MIN(M5377,FARMER_HOURS)*FARMER_RATE+MAX(M5377-FARMER_HOURS,0)*TEMP_RATE</x:f>
        <x:v>74999.68985173</x:v>
      </x:c>
      <x:c r="R5377" s="268" t="n">
        <x:f>O5377-P5377-Q5377-FIXED_COST</x:f>
        <x:v>27922.31014827</x:v>
      </x:c>
      <x:c r="S5377" s="139" t="str">
        <x:f>IF(AND(L5377&lt;=TOTAL_BED_CAP,N5377&lt;=TEMP_WORKER_CAP),"YES","NO")</x:f>
        <x:v>YES</x:v>
      </x:c>
      <x:c r="T5377" s="139" t="n">
        <x:f>IF(S5377="YES",R5377,-1E+99)</x:f>
        <x:v>27922.31014827</x:v>
      </x:c>
    </x:row>
    <x:row r="5378">
      <x:c r="A5378" s="139"/>
      <x:c r="B5378" s="139"/>
      <x:c r="C5378" s="139"/>
      <x:c r="D5378" s="139"/>
      <x:c r="E5378" s="139"/>
      <x:c r="F5378" s="139"/>
      <x:c r="G5378" s="139"/>
      <x:c r="H5378" s="139"/>
      <x:c r="I5378" s="266" t="n">
        <x:f>INT((ROW()-ROW($I$46))/((CARROT_CAP+1)*(MESCLUN_CAP+1)))</x:f>
        <x:v>8</x:v>
      </x:c>
      <x:c r="J5378" s="266" t="n">
        <x:f>MOD(INT((ROW()-ROW($I$46))/(MESCLUN_CAP+1)),CARROT_CAP+1)</x:f>
        <x:v>4</x:v>
      </x:c>
      <x:c r="K5378" s="266" t="n">
        <x:f>MOD(ROW()-ROW($I$46),MESCLUN_CAP+1)</x:f>
        <x:v>0</x:v>
      </x:c>
      <x:c r="L5378" s="266" t="n">
        <x:f>SUM(I5378:K5378)</x:f>
        <x:v>12</x:v>
      </x:c>
      <x:c r="M5378" s="267" t="n">
        <x:f>I5378*TOMATO_HOURS*WEEKS*(1+TOMATO_DIM)^I5378+J5378*CARROT_HOURS*WEEKS*(1+CARROT_DIM)^J5378+K5378*MESCLUN_HOURS*WEEKS*(1+MESCLUN_DIM)^K5378</x:f>
        <x:v>1675.841490075001</x:v>
      </x:c>
      <x:c r="N5378" s="267" t="n">
        <x:f>MAX(M5378-FARMER_HOURS,0)/TEMP_HOURS_PER_WORKER</x:f>
        <x:v>0.663778812552084</x:v>
      </x:c>
      <x:c r="O5378" s="268" t="n">
        <x:f>I5378*TOMATO_PRICE+J5378*CARROT_PRICE+K5378*MESCLUN_PRICE</x:f>
        <x:v>78776</x:v>
      </x:c>
      <x:c r="P5378" s="268" t="n">
        <x:f>I5378*TOMATO_FERTILIZER+J5378*CARROT_FERTILIZER+K5378*MESCLUN_FERTILIZER</x:f>
        <x:v>8800</x:v>
      </x:c>
      <x:c r="Q5378" s="268" t="n">
        <x:f>MIN(M5378,FARMER_HOURS)*FARMER_RATE+MAX(M5378-FARMER_HOURS,0)*TEMP_RATE</x:f>
        <x:v>41594.4703138021</x:v>
      </x:c>
      <x:c r="R5378" s="268" t="n">
        <x:f>O5378-P5378-Q5378-FIXED_COST</x:f>
        <x:v>8381.5296861979</x:v>
      </x:c>
      <x:c r="S5378" s="139" t="str">
        <x:f>IF(AND(L5378&lt;=TOTAL_BED_CAP,N5378&lt;=TEMP_WORKER_CAP),"YES","NO")</x:f>
        <x:v>YES</x:v>
      </x:c>
      <x:c r="T5378" s="139" t="n">
        <x:f>IF(S5378="YES",R5378,-1E+99)</x:f>
        <x:v>8381.5296861979</x:v>
      </x:c>
    </x:row>
    <x:row r="5379">
      <x:c r="A5379" s="139"/>
      <x:c r="B5379" s="139"/>
      <x:c r="C5379" s="139"/>
      <x:c r="D5379" s="139"/>
      <x:c r="E5379" s="139"/>
      <x:c r="F5379" s="139"/>
      <x:c r="G5379" s="139"/>
      <x:c r="H5379" s="139"/>
      <x:c r="I5379" s="266" t="n">
        <x:f>INT((ROW()-ROW($I$46))/((CARROT_CAP+1)*(MESCLUN_CAP+1)))</x:f>
        <x:v>8</x:v>
      </x:c>
      <x:c r="J5379" s="266" t="n">
        <x:f>MOD(INT((ROW()-ROW($I$46))/(MESCLUN_CAP+1)),CARROT_CAP+1)</x:f>
        <x:v>4</x:v>
      </x:c>
      <x:c r="K5379" s="266" t="n">
        <x:f>MOD(ROW()-ROW($I$46),MESCLUN_CAP+1)</x:f>
        <x:v>1</x:v>
      </x:c>
      <x:c r="L5379" s="266" t="n">
        <x:f>SUM(I5379:K5379)</x:f>
        <x:v>13</x:v>
      </x:c>
      <x:c r="M5379" s="267" t="n">
        <x:f>I5379*TOMATO_HOURS*WEEKS*(1+TOMATO_DIM)^I5379+J5379*CARROT_HOURS*WEEKS*(1+CARROT_DIM)^J5379+K5379*MESCLUN_HOURS*WEEKS*(1+MESCLUN_DIM)^K5379</x:f>
        <x:v>1721.403990075001</x:v>
      </x:c>
      <x:c r="N5379" s="267" t="n">
        <x:f>MAX(M5379-FARMER_HOURS,0)/TEMP_HOURS_PER_WORKER</x:f>
        <x:v>0.695419437552084</x:v>
      </x:c>
      <x:c r="O5379" s="268" t="n">
        <x:f>I5379*TOMATO_PRICE+J5379*CARROT_PRICE+K5379*MESCLUN_PRICE</x:f>
        <x:v>81476</x:v>
      </x:c>
      <x:c r="P5379" s="268" t="n">
        <x:f>I5379*TOMATO_FERTILIZER+J5379*CARROT_FERTILIZER+K5379*MESCLUN_FERTILIZER</x:f>
        <x:v>9680</x:v>
      </x:c>
      <x:c r="Q5379" s="268" t="n">
        <x:f>MIN(M5379,FARMER_HOURS)*FARMER_RATE+MAX(M5379-FARMER_HOURS,0)*TEMP_RATE</x:f>
        <x:v>42385.4859388021</x:v>
      </x:c>
      <x:c r="R5379" s="268" t="n">
        <x:f>O5379-P5379-Q5379-FIXED_COST</x:f>
        <x:v>9410.5140611979</x:v>
      </x:c>
      <x:c r="S5379" s="139" t="str">
        <x:f>IF(AND(L5379&lt;=TOTAL_BED_CAP,N5379&lt;=TEMP_WORKER_CAP),"YES","NO")</x:f>
        <x:v>YES</x:v>
      </x:c>
      <x:c r="T5379" s="139" t="n">
        <x:f>IF(S5379="YES",R5379,-1E+99)</x:f>
        <x:v>9410.5140611979</x:v>
      </x:c>
    </x:row>
    <x:row r="5380">
      <x:c r="A5380" s="139"/>
      <x:c r="B5380" s="139"/>
      <x:c r="C5380" s="139"/>
      <x:c r="D5380" s="139"/>
      <x:c r="E5380" s="139"/>
      <x:c r="F5380" s="139"/>
      <x:c r="G5380" s="139"/>
      <x:c r="H5380" s="139"/>
      <x:c r="I5380" s="266" t="n">
        <x:f>INT((ROW()-ROW($I$46))/((CARROT_CAP+1)*(MESCLUN_CAP+1)))</x:f>
        <x:v>8</x:v>
      </x:c>
      <x:c r="J5380" s="266" t="n">
        <x:f>MOD(INT((ROW()-ROW($I$46))/(MESCLUN_CAP+1)),CARROT_CAP+1)</x:f>
        <x:v>4</x:v>
      </x:c>
      <x:c r="K5380" s="266" t="n">
        <x:f>MOD(ROW()-ROW($I$46),MESCLUN_CAP+1)</x:f>
        <x:v>2</x:v>
      </x:c>
      <x:c r="L5380" s="266" t="n">
        <x:f>SUM(I5380:K5380)</x:f>
        <x:v>14</x:v>
      </x:c>
      <x:c r="M5380" s="267" t="n">
        <x:f>I5380*TOMATO_HOURS*WEEKS*(1+TOMATO_DIM)^I5380+J5380*CARROT_HOURS*WEEKS*(1+CARROT_DIM)^J5380+K5380*MESCLUN_HOURS*WEEKS*(1+MESCLUN_DIM)^K5380</x:f>
        <x:v>1768.105552575001</x:v>
      </x:c>
      <x:c r="N5380" s="267" t="n">
        <x:f>MAX(M5380-FARMER_HOURS,0)/TEMP_HOURS_PER_WORKER</x:f>
        <x:v>0.7278510781770839</x:v>
      </x:c>
      <x:c r="O5380" s="268" t="n">
        <x:f>I5380*TOMATO_PRICE+J5380*CARROT_PRICE+K5380*MESCLUN_PRICE</x:f>
        <x:v>84176</x:v>
      </x:c>
      <x:c r="P5380" s="268" t="n">
        <x:f>I5380*TOMATO_FERTILIZER+J5380*CARROT_FERTILIZER+K5380*MESCLUN_FERTILIZER</x:f>
        <x:v>10560</x:v>
      </x:c>
      <x:c r="Q5380" s="268" t="n">
        <x:f>MIN(M5380,FARMER_HOURS)*FARMER_RATE+MAX(M5380-FARMER_HOURS,0)*TEMP_RATE</x:f>
        <x:v>43196.2769544271</x:v>
      </x:c>
      <x:c r="R5380" s="268" t="n">
        <x:f>O5380-P5380-Q5380-FIXED_COST</x:f>
        <x:v>10419.7230455729</x:v>
      </x:c>
      <x:c r="S5380" s="139" t="str">
        <x:f>IF(AND(L5380&lt;=TOTAL_BED_CAP,N5380&lt;=TEMP_WORKER_CAP),"YES","NO")</x:f>
        <x:v>YES</x:v>
      </x:c>
      <x:c r="T5380" s="139" t="n">
        <x:f>IF(S5380="YES",R5380,-1E+99)</x:f>
        <x:v>10419.7230455729</x:v>
      </x:c>
    </x:row>
    <x:row r="5381">
      <x:c r="A5381" s="139"/>
      <x:c r="B5381" s="139"/>
      <x:c r="C5381" s="139"/>
      <x:c r="D5381" s="139"/>
      <x:c r="E5381" s="139"/>
      <x:c r="F5381" s="139"/>
      <x:c r="G5381" s="139"/>
      <x:c r="H5381" s="139"/>
      <x:c r="I5381" s="266" t="n">
        <x:f>INT((ROW()-ROW($I$46))/((CARROT_CAP+1)*(MESCLUN_CAP+1)))</x:f>
        <x:v>8</x:v>
      </x:c>
      <x:c r="J5381" s="266" t="n">
        <x:f>MOD(INT((ROW()-ROW($I$46))/(MESCLUN_CAP+1)),CARROT_CAP+1)</x:f>
        <x:v>4</x:v>
      </x:c>
      <x:c r="K5381" s="266" t="n">
        <x:f>MOD(ROW()-ROW($I$46),MESCLUN_CAP+1)</x:f>
        <x:v>3</x:v>
      </x:c>
      <x:c r="L5381" s="266" t="n">
        <x:f>SUM(I5381:K5381)</x:f>
        <x:v>15</x:v>
      </x:c>
      <x:c r="M5381" s="267" t="n">
        <x:f>I5381*TOMATO_HOURS*WEEKS*(1+TOMATO_DIM)^I5381+J5381*CARROT_HOURS*WEEKS*(1+CARROT_DIM)^J5381+K5381*MESCLUN_HOURS*WEEKS*(1+MESCLUN_DIM)^K5381</x:f>
        <x:v>1815.967534996876</x:v>
      </x:c>
      <x:c r="N5381" s="267" t="n">
        <x:f>MAX(M5381-FARMER_HOURS,0)/TEMP_HOURS_PER_WORKER</x:f>
        <x:v>0.7610885659700528</x:v>
      </x:c>
      <x:c r="O5381" s="268" t="n">
        <x:f>I5381*TOMATO_PRICE+J5381*CARROT_PRICE+K5381*MESCLUN_PRICE</x:f>
        <x:v>86876</x:v>
      </x:c>
      <x:c r="P5381" s="268" t="n">
        <x:f>I5381*TOMATO_FERTILIZER+J5381*CARROT_FERTILIZER+K5381*MESCLUN_FERTILIZER</x:f>
        <x:v>11440</x:v>
      </x:c>
      <x:c r="Q5381" s="268" t="n">
        <x:f>MIN(M5381,FARMER_HOURS)*FARMER_RATE+MAX(M5381-FARMER_HOURS,0)*TEMP_RATE</x:f>
        <x:v>44027.21414925132</x:v>
      </x:c>
      <x:c r="R5381" s="268" t="n">
        <x:f>O5381-P5381-Q5381-FIXED_COST</x:f>
        <x:v>11408.785850748682</x:v>
      </x:c>
      <x:c r="S5381" s="139" t="str">
        <x:f>IF(AND(L5381&lt;=TOTAL_BED_CAP,N5381&lt;=TEMP_WORKER_CAP),"YES","NO")</x:f>
        <x:v>YES</x:v>
      </x:c>
      <x:c r="T5381" s="139" t="n">
        <x:f>IF(S5381="YES",R5381,-1E+99)</x:f>
        <x:v>11408.785850748682</x:v>
      </x:c>
    </x:row>
    <x:row r="5382">
      <x:c r="A5382" s="139"/>
      <x:c r="B5382" s="139"/>
      <x:c r="C5382" s="139"/>
      <x:c r="D5382" s="139"/>
      <x:c r="E5382" s="139"/>
      <x:c r="F5382" s="139"/>
      <x:c r="G5382" s="139"/>
      <x:c r="H5382" s="139"/>
      <x:c r="I5382" s="266" t="n">
        <x:f>INT((ROW()-ROW($I$46))/((CARROT_CAP+1)*(MESCLUN_CAP+1)))</x:f>
        <x:v>8</x:v>
      </x:c>
      <x:c r="J5382" s="266" t="n">
        <x:f>MOD(INT((ROW()-ROW($I$46))/(MESCLUN_CAP+1)),CARROT_CAP+1)</x:f>
        <x:v>4</x:v>
      </x:c>
      <x:c r="K5382" s="266" t="n">
        <x:f>MOD(ROW()-ROW($I$46),MESCLUN_CAP+1)</x:f>
        <x:v>4</x:v>
      </x:c>
      <x:c r="L5382" s="266" t="n">
        <x:f>SUM(I5382:K5382)</x:f>
        <x:v>16</x:v>
      </x:c>
      <x:c r="M5382" s="267" t="n">
        <x:f>I5382*TOMATO_HOURS*WEEKS*(1+TOMATO_DIM)^I5382+J5382*CARROT_HOURS*WEEKS*(1+CARROT_DIM)^J5382+K5382*MESCLUN_HOURS*WEEKS*(1+MESCLUN_DIM)^K5382</x:f>
        <x:v>1865.0116507195323</x:v>
      </x:c>
      <x:c r="N5382" s="267" t="n">
        <x:f>MAX(M5382-FARMER_HOURS,0)/TEMP_HOURS_PER_WORKER</x:f>
        <x:v>0.7951469796663418</x:v>
      </x:c>
      <x:c r="O5382" s="268" t="n">
        <x:f>I5382*TOMATO_PRICE+J5382*CARROT_PRICE+K5382*MESCLUN_PRICE</x:f>
        <x:v>89576</x:v>
      </x:c>
      <x:c r="P5382" s="268" t="n">
        <x:f>I5382*TOMATO_FERTILIZER+J5382*CARROT_FERTILIZER+K5382*MESCLUN_FERTILIZER</x:f>
        <x:v>12320</x:v>
      </x:c>
      <x:c r="Q5382" s="268" t="n">
        <x:f>MIN(M5382,FARMER_HOURS)*FARMER_RATE+MAX(M5382-FARMER_HOURS,0)*TEMP_RATE</x:f>
        <x:v>44878.674491658545</x:v>
      </x:c>
      <x:c r="R5382" s="268" t="n">
        <x:f>O5382-P5382-Q5382-FIXED_COST</x:f>
        <x:v>12377.325508341455</x:v>
      </x:c>
      <x:c r="S5382" s="139" t="str">
        <x:f>IF(AND(L5382&lt;=TOTAL_BED_CAP,N5382&lt;=TEMP_WORKER_CAP),"YES","NO")</x:f>
        <x:v>YES</x:v>
      </x:c>
      <x:c r="T5382" s="139" t="n">
        <x:f>IF(S5382="YES",R5382,-1E+99)</x:f>
        <x:v>12377.325508341455</x:v>
      </x:c>
    </x:row>
    <x:row r="5383">
      <x:c r="A5383" s="139"/>
      <x:c r="B5383" s="139"/>
      <x:c r="C5383" s="139"/>
      <x:c r="D5383" s="139"/>
      <x:c r="E5383" s="139"/>
      <x:c r="F5383" s="139"/>
      <x:c r="G5383" s="139"/>
      <x:c r="H5383" s="139"/>
      <x:c r="I5383" s="266" t="n">
        <x:f>INT((ROW()-ROW($I$46))/((CARROT_CAP+1)*(MESCLUN_CAP+1)))</x:f>
        <x:v>8</x:v>
      </x:c>
      <x:c r="J5383" s="266" t="n">
        <x:f>MOD(INT((ROW()-ROW($I$46))/(MESCLUN_CAP+1)),CARROT_CAP+1)</x:f>
        <x:v>4</x:v>
      </x:c>
      <x:c r="K5383" s="266" t="n">
        <x:f>MOD(ROW()-ROW($I$46),MESCLUN_CAP+1)</x:f>
        <x:v>5</x:v>
      </x:c>
      <x:c r="L5383" s="266" t="n">
        <x:f>SUM(I5383:K5383)</x:f>
        <x:v>17</x:v>
      </x:c>
      <x:c r="M5383" s="267" t="n">
        <x:f>I5383*TOMATO_HOURS*WEEKS*(1+TOMATO_DIM)^I5383+J5383*CARROT_HOURS*WEEKS*(1+CARROT_DIM)^J5383+K5383*MESCLUN_HOURS*WEEKS*(1+MESCLUN_DIM)^K5383</x:f>
        <x:v>1915.259974640736</x:v>
      </x:c>
      <x:c r="N5383" s="267" t="n">
        <x:f>MAX(M5383-FARMER_HOURS,0)/TEMP_HOURS_PER_WORKER</x:f>
        <x:v>0.8300416490560666</x:v>
      </x:c>
      <x:c r="O5383" s="268" t="n">
        <x:f>I5383*TOMATO_PRICE+J5383*CARROT_PRICE+K5383*MESCLUN_PRICE</x:f>
        <x:v>92276</x:v>
      </x:c>
      <x:c r="P5383" s="268" t="n">
        <x:f>I5383*TOMATO_FERTILIZER+J5383*CARROT_FERTILIZER+K5383*MESCLUN_FERTILIZER</x:f>
        <x:v>13200</x:v>
      </x:c>
      <x:c r="Q5383" s="268" t="n">
        <x:f>MIN(M5383,FARMER_HOURS)*FARMER_RATE+MAX(M5383-FARMER_HOURS,0)*TEMP_RATE</x:f>
        <x:v>45751.04122640166</x:v>
      </x:c>
      <x:c r="R5383" s="268" t="n">
        <x:f>O5383-P5383-Q5383-FIXED_COST</x:f>
        <x:v>13324.958773598337</x:v>
      </x:c>
      <x:c r="S5383" s="139" t="str">
        <x:f>IF(AND(L5383&lt;=TOTAL_BED_CAP,N5383&lt;=TEMP_WORKER_CAP),"YES","NO")</x:f>
        <x:v>YES</x:v>
      </x:c>
      <x:c r="T5383" s="139" t="n">
        <x:f>IF(S5383="YES",R5383,-1E+99)</x:f>
        <x:v>13324.958773598337</x:v>
      </x:c>
    </x:row>
    <x:row r="5384">
      <x:c r="A5384" s="139"/>
      <x:c r="B5384" s="139"/>
      <x:c r="C5384" s="139"/>
      <x:c r="D5384" s="139"/>
      <x:c r="E5384" s="139"/>
      <x:c r="F5384" s="139"/>
      <x:c r="G5384" s="139"/>
      <x:c r="H5384" s="139"/>
      <x:c r="I5384" s="266" t="n">
        <x:f>INT((ROW()-ROW($I$46))/((CARROT_CAP+1)*(MESCLUN_CAP+1)))</x:f>
        <x:v>8</x:v>
      </x:c>
      <x:c r="J5384" s="266" t="n">
        <x:f>MOD(INT((ROW()-ROW($I$46))/(MESCLUN_CAP+1)),CARROT_CAP+1)</x:f>
        <x:v>4</x:v>
      </x:c>
      <x:c r="K5384" s="266" t="n">
        <x:f>MOD(ROW()-ROW($I$46),MESCLUN_CAP+1)</x:f>
        <x:v>6</x:v>
      </x:c>
      <x:c r="L5384" s="266" t="n">
        <x:f>SUM(I5384:K5384)</x:f>
        <x:v>18</x:v>
      </x:c>
      <x:c r="M5384" s="267" t="n">
        <x:f>I5384*TOMATO_HOURS*WEEKS*(1+TOMATO_DIM)^I5384+J5384*CARROT_HOURS*WEEKS*(1+CARROT_DIM)^J5384+K5384*MESCLUN_HOURS*WEEKS*(1+MESCLUN_DIM)^K5384</x:f>
        <x:v>1966.7349488223688</x:v>
      </x:c>
      <x:c r="N5384" s="267" t="n">
        <x:f>MAX(M5384-FARMER_HOURS,0)/TEMP_HOURS_PER_WORKER</x:f>
        <x:v>0.8657881589044227</x:v>
      </x:c>
      <x:c r="O5384" s="268" t="n">
        <x:f>I5384*TOMATO_PRICE+J5384*CARROT_PRICE+K5384*MESCLUN_PRICE</x:f>
        <x:v>94976</x:v>
      </x:c>
      <x:c r="P5384" s="268" t="n">
        <x:f>I5384*TOMATO_FERTILIZER+J5384*CARROT_FERTILIZER+K5384*MESCLUN_FERTILIZER</x:f>
        <x:v>14080</x:v>
      </x:c>
      <x:c r="Q5384" s="268" t="n">
        <x:f>MIN(M5384,FARMER_HOURS)*FARMER_RATE+MAX(M5384-FARMER_HOURS,0)*TEMP_RATE</x:f>
        <x:v>46644.70397261057</x:v>
      </x:c>
      <x:c r="R5384" s="268" t="n">
        <x:f>O5384-P5384-Q5384-FIXED_COST</x:f>
        <x:v>14251.296027389428</x:v>
      </x:c>
      <x:c r="S5384" s="139" t="str">
        <x:f>IF(AND(L5384&lt;=TOTAL_BED_CAP,N5384&lt;=TEMP_WORKER_CAP),"YES","NO")</x:f>
        <x:v>YES</x:v>
      </x:c>
      <x:c r="T5384" s="139" t="n">
        <x:f>IF(S5384="YES",R5384,-1E+99)</x:f>
        <x:v>14251.296027389428</x:v>
      </x:c>
    </x:row>
    <x:row r="5385">
      <x:c r="A5385" s="139"/>
      <x:c r="B5385" s="139"/>
      <x:c r="C5385" s="139"/>
      <x:c r="D5385" s="139"/>
      <x:c r="E5385" s="139"/>
      <x:c r="F5385" s="139"/>
      <x:c r="G5385" s="139"/>
      <x:c r="H5385" s="139"/>
      <x:c r="I5385" s="266" t="n">
        <x:f>INT((ROW()-ROW($I$46))/((CARROT_CAP+1)*(MESCLUN_CAP+1)))</x:f>
        <x:v>8</x:v>
      </x:c>
      <x:c r="J5385" s="266" t="n">
        <x:f>MOD(INT((ROW()-ROW($I$46))/(MESCLUN_CAP+1)),CARROT_CAP+1)</x:f>
        <x:v>4</x:v>
      </x:c>
      <x:c r="K5385" s="266" t="n">
        <x:f>MOD(ROW()-ROW($I$46),MESCLUN_CAP+1)</x:f>
        <x:v>7</x:v>
      </x:c>
      <x:c r="L5385" s="266" t="n">
        <x:f>SUM(I5385:K5385)</x:f>
        <x:v>19</x:v>
      </x:c>
      <x:c r="M5385" s="267" t="n">
        <x:f>I5385*TOMATO_HOURS*WEEKS*(1+TOMATO_DIM)^I5385+J5385*CARROT_HOURS*WEEKS*(1+CARROT_DIM)^J5385+K5385*MESCLUN_HOURS*WEEKS*(1+MESCLUN_DIM)^K5385</x:f>
        <x:v>2019.4593882203292</x:v>
      </x:c>
      <x:c r="N5385" s="267" t="n">
        <x:f>MAX(M5385-FARMER_HOURS,0)/TEMP_HOURS_PER_WORKER</x:f>
        <x:v>0.9024023529307842</x:v>
      </x:c>
      <x:c r="O5385" s="268" t="n">
        <x:f>I5385*TOMATO_PRICE+J5385*CARROT_PRICE+K5385*MESCLUN_PRICE</x:f>
        <x:v>97676</x:v>
      </x:c>
      <x:c r="P5385" s="268" t="n">
        <x:f>I5385*TOMATO_FERTILIZER+J5385*CARROT_FERTILIZER+K5385*MESCLUN_FERTILIZER</x:f>
        <x:v>14960</x:v>
      </x:c>
      <x:c r="Q5385" s="268" t="n">
        <x:f>MIN(M5385,FARMER_HOURS)*FARMER_RATE+MAX(M5385-FARMER_HOURS,0)*TEMP_RATE</x:f>
        <x:v>47560.0588232696</x:v>
      </x:c>
      <x:c r="R5385" s="268" t="n">
        <x:f>O5385-P5385-Q5385-FIXED_COST</x:f>
        <x:v>15155.941176730397</x:v>
      </x:c>
      <x:c r="S5385" s="139" t="str">
        <x:f>IF(AND(L5385&lt;=TOTAL_BED_CAP,N5385&lt;=TEMP_WORKER_CAP),"YES","NO")</x:f>
        <x:v>YES</x:v>
      </x:c>
      <x:c r="T5385" s="139" t="n">
        <x:f>IF(S5385="YES",R5385,-1E+99)</x:f>
        <x:v>15155.941176730397</x:v>
      </x:c>
    </x:row>
    <x:row r="5386">
      <x:c r="A5386" s="139"/>
      <x:c r="B5386" s="139"/>
      <x:c r="C5386" s="139"/>
      <x:c r="D5386" s="139"/>
      <x:c r="E5386" s="139"/>
      <x:c r="F5386" s="139"/>
      <x:c r="G5386" s="139"/>
      <x:c r="H5386" s="139"/>
      <x:c r="I5386" s="266" t="n">
        <x:f>INT((ROW()-ROW($I$46))/((CARROT_CAP+1)*(MESCLUN_CAP+1)))</x:f>
        <x:v>8</x:v>
      </x:c>
      <x:c r="J5386" s="266" t="n">
        <x:f>MOD(INT((ROW()-ROW($I$46))/(MESCLUN_CAP+1)),CARROT_CAP+1)</x:f>
        <x:v>4</x:v>
      </x:c>
      <x:c r="K5386" s="266" t="n">
        <x:f>MOD(ROW()-ROW($I$46),MESCLUN_CAP+1)</x:f>
        <x:v>8</x:v>
      </x:c>
      <x:c r="L5386" s="266" t="n">
        <x:f>SUM(I5386:K5386)</x:f>
        <x:v>20</x:v>
      </x:c>
      <x:c r="M5386" s="267" t="n">
        <x:f>I5386*TOMATO_HOURS*WEEKS*(1+TOMATO_DIM)^I5386+J5386*CARROT_HOURS*WEEKS*(1+CARROT_DIM)^J5386+K5386*MESCLUN_HOURS*WEEKS*(1+MESCLUN_DIM)^K5386</x:f>
        <x:v>2073.4564865003094</x:v>
      </x:c>
      <x:c r="N5386" s="267" t="n">
        <x:f>MAX(M5386-FARMER_HOURS,0)/TEMP_HOURS_PER_WORKER</x:f>
        <x:v>0.9399003378474371</x:v>
      </x:c>
      <x:c r="O5386" s="268" t="n">
        <x:f>I5386*TOMATO_PRICE+J5386*CARROT_PRICE+K5386*MESCLUN_PRICE</x:f>
        <x:v>100376</x:v>
      </x:c>
      <x:c r="P5386" s="268" t="n">
        <x:f>I5386*TOMATO_FERTILIZER+J5386*CARROT_FERTILIZER+K5386*MESCLUN_FERTILIZER</x:f>
        <x:v>15840</x:v>
      </x:c>
      <x:c r="Q5386" s="268" t="n">
        <x:f>MIN(M5386,FARMER_HOURS)*FARMER_RATE+MAX(M5386-FARMER_HOURS,0)*TEMP_RATE</x:f>
        <x:v>48497.50844618592</x:v>
      </x:c>
      <x:c r="R5386" s="268" t="n">
        <x:f>O5386-P5386-Q5386-FIXED_COST</x:f>
        <x:v>16038.491553814078</x:v>
      </x:c>
      <x:c r="S5386" s="139" t="str">
        <x:f>IF(AND(L5386&lt;=TOTAL_BED_CAP,N5386&lt;=TEMP_WORKER_CAP),"YES","NO")</x:f>
        <x:v>YES</x:v>
      </x:c>
      <x:c r="T5386" s="139" t="n">
        <x:f>IF(S5386="YES",R5386,-1E+99)</x:f>
        <x:v>16038.491553814078</x:v>
      </x:c>
    </x:row>
    <x:row r="5387">
      <x:c r="A5387" s="139"/>
      <x:c r="B5387" s="139"/>
      <x:c r="C5387" s="139"/>
      <x:c r="D5387" s="139"/>
      <x:c r="E5387" s="139"/>
      <x:c r="F5387" s="139"/>
      <x:c r="G5387" s="139"/>
      <x:c r="H5387" s="139"/>
      <x:c r="I5387" s="266" t="n">
        <x:f>INT((ROW()-ROW($I$46))/((CARROT_CAP+1)*(MESCLUN_CAP+1)))</x:f>
        <x:v>8</x:v>
      </x:c>
      <x:c r="J5387" s="266" t="n">
        <x:f>MOD(INT((ROW()-ROW($I$46))/(MESCLUN_CAP+1)),CARROT_CAP+1)</x:f>
        <x:v>4</x:v>
      </x:c>
      <x:c r="K5387" s="266" t="n">
        <x:f>MOD(ROW()-ROW($I$46),MESCLUN_CAP+1)</x:f>
        <x:v>9</x:v>
      </x:c>
      <x:c r="L5387" s="266" t="n">
        <x:f>SUM(I5387:K5387)</x:f>
        <x:v>21</x:v>
      </x:c>
      <x:c r="M5387" s="267" t="n">
        <x:f>I5387*TOMATO_HOURS*WEEKS*(1+TOMATO_DIM)^I5387+J5387*CARROT_HOURS*WEEKS*(1+CARROT_DIM)^J5387+K5387*MESCLUN_HOURS*WEEKS*(1+MESCLUN_DIM)^K5387</x:f>
        <x:v>2128.749821940704</x:v>
      </x:c>
      <x:c r="N5387" s="267" t="n">
        <x:f>MAX(M5387-FARMER_HOURS,0)/TEMP_HOURS_PER_WORKER</x:f>
        <x:v>0.9782984874588222</x:v>
      </x:c>
      <x:c r="O5387" s="268" t="n">
        <x:f>I5387*TOMATO_PRICE+J5387*CARROT_PRICE+K5387*MESCLUN_PRICE</x:f>
        <x:v>103076</x:v>
      </x:c>
      <x:c r="P5387" s="268" t="n">
        <x:f>I5387*TOMATO_FERTILIZER+J5387*CARROT_FERTILIZER+K5387*MESCLUN_FERTILIZER</x:f>
        <x:v>16720</x:v>
      </x:c>
      <x:c r="Q5387" s="268" t="n">
        <x:f>MIN(M5387,FARMER_HOURS)*FARMER_RATE+MAX(M5387-FARMER_HOURS,0)*TEMP_RATE</x:f>
        <x:v>49457.462186470555</x:v>
      </x:c>
      <x:c r="R5387" s="268" t="n">
        <x:f>O5387-P5387-Q5387-FIXED_COST</x:f>
        <x:v>16898.537813529445</x:v>
      </x:c>
      <x:c r="S5387" s="139" t="str">
        <x:f>IF(AND(L5387&lt;=TOTAL_BED_CAP,N5387&lt;=TEMP_WORKER_CAP),"YES","NO")</x:f>
        <x:v>YES</x:v>
      </x:c>
      <x:c r="T5387" s="139" t="n">
        <x:f>IF(S5387="YES",R5387,-1E+99)</x:f>
        <x:v>16898.537813529445</x:v>
      </x:c>
    </x:row>
    <x:row r="5388">
      <x:c r="A5388" s="139"/>
      <x:c r="B5388" s="139"/>
      <x:c r="C5388" s="139"/>
      <x:c r="D5388" s="139"/>
      <x:c r="E5388" s="139"/>
      <x:c r="F5388" s="139"/>
      <x:c r="G5388" s="139"/>
      <x:c r="H5388" s="139"/>
      <x:c r="I5388" s="266" t="n">
        <x:f>INT((ROW()-ROW($I$46))/((CARROT_CAP+1)*(MESCLUN_CAP+1)))</x:f>
        <x:v>8</x:v>
      </x:c>
      <x:c r="J5388" s="266" t="n">
        <x:f>MOD(INT((ROW()-ROW($I$46))/(MESCLUN_CAP+1)),CARROT_CAP+1)</x:f>
        <x:v>4</x:v>
      </x:c>
      <x:c r="K5388" s="266" t="n">
        <x:f>MOD(ROW()-ROW($I$46),MESCLUN_CAP+1)</x:f>
        <x:v>10</x:v>
      </x:c>
      <x:c r="L5388" s="266" t="n">
        <x:f>SUM(I5388:K5388)</x:f>
        <x:v>22</x:v>
      </x:c>
      <x:c r="M5388" s="267" t="n">
        <x:f>I5388*TOMATO_HOURS*WEEKS*(1+TOMATO_DIM)^I5388+J5388*CARROT_HOURS*WEEKS*(1+CARROT_DIM)^J5388+K5388*MESCLUN_HOURS*WEEKS*(1+MESCLUN_DIM)^K5388</x:f>
        <x:v>2185.363363423917</x:v>
      </x:c>
      <x:c r="N5388" s="267" t="n">
        <x:f>MAX(M5388-FARMER_HOURS,0)/TEMP_HOURS_PER_WORKER</x:f>
        <x:v>1.0176134468221645</x:v>
      </x:c>
      <x:c r="O5388" s="268" t="n">
        <x:f>I5388*TOMATO_PRICE+J5388*CARROT_PRICE+K5388*MESCLUN_PRICE</x:f>
        <x:v>105776</x:v>
      </x:c>
      <x:c r="P5388" s="268" t="n">
        <x:f>I5388*TOMATO_FERTILIZER+J5388*CARROT_FERTILIZER+K5388*MESCLUN_FERTILIZER</x:f>
        <x:v>17600</x:v>
      </x:c>
      <x:c r="Q5388" s="268" t="n">
        <x:f>MIN(M5388,FARMER_HOURS)*FARMER_RATE+MAX(M5388-FARMER_HOURS,0)*TEMP_RATE</x:f>
        <x:v>50440.33617055411</x:v>
      </x:c>
      <x:c r="R5388" s="268" t="n">
        <x:f>O5388-P5388-Q5388-FIXED_COST</x:f>
        <x:v>17735.66382944589</x:v>
      </x:c>
      <x:c r="S5388" s="139" t="str">
        <x:f>IF(AND(L5388&lt;=TOTAL_BED_CAP,N5388&lt;=TEMP_WORKER_CAP),"YES","NO")</x:f>
        <x:v>YES</x:v>
      </x:c>
      <x:c r="T5388" s="139" t="n">
        <x:f>IF(S5388="YES",R5388,-1E+99)</x:f>
        <x:v>17735.66382944589</x:v>
      </x:c>
    </x:row>
    <x:row r="5389">
      <x:c r="A5389" s="139"/>
      <x:c r="B5389" s="139"/>
      <x:c r="C5389" s="139"/>
      <x:c r="D5389" s="139"/>
      <x:c r="E5389" s="139"/>
      <x:c r="F5389" s="139"/>
      <x:c r="G5389" s="139"/>
      <x:c r="H5389" s="139"/>
      <x:c r="I5389" s="266" t="n">
        <x:f>INT((ROW()-ROW($I$46))/((CARROT_CAP+1)*(MESCLUN_CAP+1)))</x:f>
        <x:v>8</x:v>
      </x:c>
      <x:c r="J5389" s="266" t="n">
        <x:f>MOD(INT((ROW()-ROW($I$46))/(MESCLUN_CAP+1)),CARROT_CAP+1)</x:f>
        <x:v>4</x:v>
      </x:c>
      <x:c r="K5389" s="266" t="n">
        <x:f>MOD(ROW()-ROW($I$46),MESCLUN_CAP+1)</x:f>
        <x:v>11</x:v>
      </x:c>
      <x:c r="L5389" s="266" t="n">
        <x:f>SUM(I5389:K5389)</x:f>
        <x:v>23</x:v>
      </x:c>
      <x:c r="M5389" s="267" t="n">
        <x:f>I5389*TOMATO_HOURS*WEEKS*(1+TOMATO_DIM)^I5389+J5389*CARROT_HOURS*WEEKS*(1+CARROT_DIM)^J5389+K5389*MESCLUN_HOURS*WEEKS*(1+MESCLUN_DIM)^K5389</x:f>
        <x:v>2243.3214765173557</x:v>
      </x:c>
      <x:c r="N5389" s="267" t="n">
        <x:f>MAX(M5389-FARMER_HOURS,0)/TEMP_HOURS_PER_WORKER</x:f>
        <x:v>1.057862136470386</x:v>
      </x:c>
      <x:c r="O5389" s="268" t="n">
        <x:f>I5389*TOMATO_PRICE+J5389*CARROT_PRICE+K5389*MESCLUN_PRICE</x:f>
        <x:v>108476</x:v>
      </x:c>
      <x:c r="P5389" s="268" t="n">
        <x:f>I5389*TOMATO_FERTILIZER+J5389*CARROT_FERTILIZER+K5389*MESCLUN_FERTILIZER</x:f>
        <x:v>18480</x:v>
      </x:c>
      <x:c r="Q5389" s="268" t="n">
        <x:f>MIN(M5389,FARMER_HOURS)*FARMER_RATE+MAX(M5389-FARMER_HOURS,0)*TEMP_RATE</x:f>
        <x:v>51446.55341175965</x:v>
      </x:c>
      <x:c r="R5389" s="268" t="n">
        <x:f>O5389-P5389-Q5389-FIXED_COST</x:f>
        <x:v>18549.446588240353</x:v>
      </x:c>
      <x:c r="S5389" s="139" t="str">
        <x:f>IF(AND(L5389&lt;=TOTAL_BED_CAP,N5389&lt;=TEMP_WORKER_CAP),"YES","NO")</x:f>
        <x:v>YES</x:v>
      </x:c>
      <x:c r="T5389" s="139" t="n">
        <x:f>IF(S5389="YES",R5389,-1E+99)</x:f>
        <x:v>18549.446588240353</x:v>
      </x:c>
    </x:row>
    <x:row r="5390">
      <x:c r="A5390" s="139"/>
      <x:c r="B5390" s="139"/>
      <x:c r="C5390" s="139"/>
      <x:c r="D5390" s="139"/>
      <x:c r="E5390" s="139"/>
      <x:c r="F5390" s="139"/>
      <x:c r="G5390" s="139"/>
      <x:c r="H5390" s="139"/>
      <x:c r="I5390" s="266" t="n">
        <x:f>INT((ROW()-ROW($I$46))/((CARROT_CAP+1)*(MESCLUN_CAP+1)))</x:f>
        <x:v>8</x:v>
      </x:c>
      <x:c r="J5390" s="266" t="n">
        <x:f>MOD(INT((ROW()-ROW($I$46))/(MESCLUN_CAP+1)),CARROT_CAP+1)</x:f>
        <x:v>4</x:v>
      </x:c>
      <x:c r="K5390" s="266" t="n">
        <x:f>MOD(ROW()-ROW($I$46),MESCLUN_CAP+1)</x:f>
        <x:v>12</x:v>
      </x:c>
      <x:c r="L5390" s="266" t="n">
        <x:f>SUM(I5390:K5390)</x:f>
        <x:v>24</x:v>
      </x:c>
      <x:c r="M5390" s="267" t="n">
        <x:f>I5390*TOMATO_HOURS*WEEKS*(1+TOMATO_DIM)^I5390+J5390*CARROT_HOURS*WEEKS*(1+CARROT_DIM)^J5390+K5390*MESCLUN_HOURS*WEEKS*(1+MESCLUN_DIM)^K5390</x:f>
        <x:v>2302.64892964542</x:v>
      </x:c>
      <x:c r="N5390" s="267" t="n">
        <x:f>MAX(M5390-FARMER_HOURS,0)/TEMP_HOURS_PER_WORKER</x:f>
        <x:v>1.0990617566982084</x:v>
      </x:c>
      <x:c r="O5390" s="268" t="n">
        <x:f>I5390*TOMATO_PRICE+J5390*CARROT_PRICE+K5390*MESCLUN_PRICE</x:f>
        <x:v>111176</x:v>
      </x:c>
      <x:c r="P5390" s="268" t="n">
        <x:f>I5390*TOMATO_FERTILIZER+J5390*CARROT_FERTILIZER+K5390*MESCLUN_FERTILIZER</x:f>
        <x:v>19360</x:v>
      </x:c>
      <x:c r="Q5390" s="268" t="n">
        <x:f>MIN(M5390,FARMER_HOURS)*FARMER_RATE+MAX(M5390-FARMER_HOURS,0)*TEMP_RATE</x:f>
        <x:v>52476.54391745521</x:v>
      </x:c>
      <x:c r="R5390" s="268" t="n">
        <x:f>O5390-P5390-Q5390-FIXED_COST</x:f>
        <x:v>19339.45608254479</x:v>
      </x:c>
      <x:c r="S5390" s="139" t="str">
        <x:f>IF(AND(L5390&lt;=TOTAL_BED_CAP,N5390&lt;=TEMP_WORKER_CAP),"YES","NO")</x:f>
        <x:v>YES</x:v>
      </x:c>
      <x:c r="T5390" s="139" t="n">
        <x:f>IF(S5390="YES",R5390,-1E+99)</x:f>
        <x:v>19339.45608254479</x:v>
      </x:c>
    </x:row>
    <x:row r="5391">
      <x:c r="A5391" s="139"/>
      <x:c r="B5391" s="139"/>
      <x:c r="C5391" s="139"/>
      <x:c r="D5391" s="139"/>
      <x:c r="E5391" s="139"/>
      <x:c r="F5391" s="139"/>
      <x:c r="G5391" s="139"/>
      <x:c r="H5391" s="139"/>
      <x:c r="I5391" s="266" t="n">
        <x:f>INT((ROW()-ROW($I$46))/((CARROT_CAP+1)*(MESCLUN_CAP+1)))</x:f>
        <x:v>8</x:v>
      </x:c>
      <x:c r="J5391" s="266" t="n">
        <x:f>MOD(INT((ROW()-ROW($I$46))/(MESCLUN_CAP+1)),CARROT_CAP+1)</x:f>
        <x:v>4</x:v>
      </x:c>
      <x:c r="K5391" s="266" t="n">
        <x:f>MOD(ROW()-ROW($I$46),MESCLUN_CAP+1)</x:f>
        <x:v>13</x:v>
      </x:c>
      <x:c r="L5391" s="266" t="n">
        <x:f>SUM(I5391:K5391)</x:f>
        <x:v>25</x:v>
      </x:c>
      <x:c r="M5391" s="267" t="n">
        <x:f>I5391*TOMATO_HOURS*WEEKS*(1+TOMATO_DIM)^I5391+J5391*CARROT_HOURS*WEEKS*(1+CARROT_DIM)^J5391+K5391*MESCLUN_HOURS*WEEKS*(1+MESCLUN_DIM)^K5391</x:f>
        <x:v>2363.3709003538042</x:v>
      </x:c>
      <x:c r="N5391" s="267" t="n">
        <x:f>MAX(M5391-FARMER_HOURS,0)/TEMP_HOURS_PER_WORKER</x:f>
        <x:v>1.141229791912364</x:v>
      </x:c>
      <x:c r="O5391" s="268" t="n">
        <x:f>I5391*TOMATO_PRICE+J5391*CARROT_PRICE+K5391*MESCLUN_PRICE</x:f>
        <x:v>113876</x:v>
      </x:c>
      <x:c r="P5391" s="268" t="n">
        <x:f>I5391*TOMATO_FERTILIZER+J5391*CARROT_FERTILIZER+K5391*MESCLUN_FERTILIZER</x:f>
        <x:v>20240</x:v>
      </x:c>
      <x:c r="Q5391" s="268" t="n">
        <x:f>MIN(M5391,FARMER_HOURS)*FARMER_RATE+MAX(M5391-FARMER_HOURS,0)*TEMP_RATE</x:f>
        <x:v>53530.7447978091</x:v>
      </x:c>
      <x:c r="R5391" s="268" t="n">
        <x:f>O5391-P5391-Q5391-FIXED_COST</x:f>
        <x:v>20105.2552021909</x:v>
      </x:c>
      <x:c r="S5391" s="139" t="str">
        <x:f>IF(AND(L5391&lt;=TOTAL_BED_CAP,N5391&lt;=TEMP_WORKER_CAP),"YES","NO")</x:f>
        <x:v>YES</x:v>
      </x:c>
      <x:c r="T5391" s="139" t="n">
        <x:f>IF(S5391="YES",R5391,-1E+99)</x:f>
        <x:v>20105.2552021909</x:v>
      </x:c>
    </x:row>
    <x:row r="5392">
      <x:c r="A5392" s="139"/>
      <x:c r="B5392" s="139"/>
      <x:c r="C5392" s="139"/>
      <x:c r="D5392" s="139"/>
      <x:c r="E5392" s="139"/>
      <x:c r="F5392" s="139"/>
      <x:c r="G5392" s="139"/>
      <x:c r="H5392" s="139"/>
      <x:c r="I5392" s="266" t="n">
        <x:f>INT((ROW()-ROW($I$46))/((CARROT_CAP+1)*(MESCLUN_CAP+1)))</x:f>
        <x:v>8</x:v>
      </x:c>
      <x:c r="J5392" s="266" t="n">
        <x:f>MOD(INT((ROW()-ROW($I$46))/(MESCLUN_CAP+1)),CARROT_CAP+1)</x:f>
        <x:v>4</x:v>
      </x:c>
      <x:c r="K5392" s="266" t="n">
        <x:f>MOD(ROW()-ROW($I$46),MESCLUN_CAP+1)</x:f>
        <x:v>14</x:v>
      </x:c>
      <x:c r="L5392" s="266" t="n">
        <x:f>SUM(I5392:K5392)</x:f>
        <x:v>26</x:v>
      </x:c>
      <x:c r="M5392" s="267" t="n">
        <x:f>I5392*TOMATO_HOURS*WEEKS*(1+TOMATO_DIM)^I5392+J5392*CARROT_HOURS*WEEKS*(1+CARROT_DIM)^J5392+K5392*MESCLUN_HOURS*WEEKS*(1+MESCLUN_DIM)^K5392</x:f>
        <x:v>2425.5129816674653</x:v>
      </x:c>
      <x:c r="N5392" s="267" t="n">
        <x:f>MAX(M5392-FARMER_HOURS,0)/TEMP_HOURS_PER_WORKER</x:f>
        <x:v>1.184384015046851</x:v>
      </x:c>
      <x:c r="O5392" s="268" t="n">
        <x:f>I5392*TOMATO_PRICE+J5392*CARROT_PRICE+K5392*MESCLUN_PRICE</x:f>
        <x:v>116576</x:v>
      </x:c>
      <x:c r="P5392" s="268" t="n">
        <x:f>I5392*TOMATO_FERTILIZER+J5392*CARROT_FERTILIZER+K5392*MESCLUN_FERTILIZER</x:f>
        <x:v>21120</x:v>
      </x:c>
      <x:c r="Q5392" s="268" t="n">
        <x:f>MIN(M5392,FARMER_HOURS)*FARMER_RATE+MAX(M5392-FARMER_HOURS,0)*TEMP_RATE</x:f>
        <x:v>54609.60037617127</x:v>
      </x:c>
      <x:c r="R5392" s="268" t="n">
        <x:f>O5392-P5392-Q5392-FIXED_COST</x:f>
        <x:v>20846.39962382873</x:v>
      </x:c>
      <x:c r="S5392" s="139" t="str">
        <x:f>IF(AND(L5392&lt;=TOTAL_BED_CAP,N5392&lt;=TEMP_WORKER_CAP),"YES","NO")</x:f>
        <x:v>YES</x:v>
      </x:c>
      <x:c r="T5392" s="139" t="n">
        <x:f>IF(S5392="YES",R5392,-1E+99)</x:f>
        <x:v>20846.39962382873</x:v>
      </x:c>
    </x:row>
    <x:row r="5393">
      <x:c r="A5393" s="139"/>
      <x:c r="B5393" s="139"/>
      <x:c r="C5393" s="139"/>
      <x:c r="D5393" s="139"/>
      <x:c r="E5393" s="139"/>
      <x:c r="F5393" s="139"/>
      <x:c r="G5393" s="139"/>
      <x:c r="H5393" s="139"/>
      <x:c r="I5393" s="266" t="n">
        <x:f>INT((ROW()-ROW($I$46))/((CARROT_CAP+1)*(MESCLUN_CAP+1)))</x:f>
        <x:v>8</x:v>
      </x:c>
      <x:c r="J5393" s="266" t="n">
        <x:f>MOD(INT((ROW()-ROW($I$46))/(MESCLUN_CAP+1)),CARROT_CAP+1)</x:f>
        <x:v>4</x:v>
      </x:c>
      <x:c r="K5393" s="266" t="n">
        <x:f>MOD(ROW()-ROW($I$46),MESCLUN_CAP+1)</x:f>
        <x:v>15</x:v>
      </x:c>
      <x:c r="L5393" s="266" t="n">
        <x:f>SUM(I5393:K5393)</x:f>
        <x:v>27</x:v>
      </x:c>
      <x:c r="M5393" s="267" t="n">
        <x:f>I5393*TOMATO_HOURS*WEEKS*(1+TOMATO_DIM)^I5393+J5393*CARROT_HOURS*WEEKS*(1+CARROT_DIM)^J5393+K5393*MESCLUN_HOURS*WEEKS*(1+MESCLUN_DIM)^K5393</x:f>
        <x:v>2489.101188543612</x:v>
      </x:c>
      <x:c r="N5393" s="267" t="n">
        <x:f>MAX(M5393-FARMER_HOURS,0)/TEMP_HOURS_PER_WORKER</x:f>
        <x:v>1.228542492044175</x:v>
      </x:c>
      <x:c r="O5393" s="268" t="n">
        <x:f>I5393*TOMATO_PRICE+J5393*CARROT_PRICE+K5393*MESCLUN_PRICE</x:f>
        <x:v>119276</x:v>
      </x:c>
      <x:c r="P5393" s="268" t="n">
        <x:f>I5393*TOMATO_FERTILIZER+J5393*CARROT_FERTILIZER+K5393*MESCLUN_FERTILIZER</x:f>
        <x:v>22000</x:v>
      </x:c>
      <x:c r="Q5393" s="268" t="n">
        <x:f>MIN(M5393,FARMER_HOURS)*FARMER_RATE+MAX(M5393-FARMER_HOURS,0)*TEMP_RATE</x:f>
        <x:v>55713.56230110437</x:v>
      </x:c>
      <x:c r="R5393" s="268" t="n">
        <x:f>O5393-P5393-Q5393-FIXED_COST</x:f>
        <x:v>21562.43769889563</x:v>
      </x:c>
      <x:c r="S5393" s="139" t="str">
        <x:f>IF(AND(L5393&lt;=TOTAL_BED_CAP,N5393&lt;=TEMP_WORKER_CAP),"YES","NO")</x:f>
        <x:v>YES</x:v>
      </x:c>
      <x:c r="T5393" s="139" t="n">
        <x:f>IF(S5393="YES",R5393,-1E+99)</x:f>
        <x:v>21562.43769889563</x:v>
      </x:c>
    </x:row>
    <x:row r="5394">
      <x:c r="A5394" s="139"/>
      <x:c r="B5394" s="139"/>
      <x:c r="C5394" s="139"/>
      <x:c r="D5394" s="139"/>
      <x:c r="E5394" s="139"/>
      <x:c r="F5394" s="139"/>
      <x:c r="G5394" s="139"/>
      <x:c r="H5394" s="139"/>
      <x:c r="I5394" s="266" t="n">
        <x:f>INT((ROW()-ROW($I$46))/((CARROT_CAP+1)*(MESCLUN_CAP+1)))</x:f>
        <x:v>8</x:v>
      </x:c>
      <x:c r="J5394" s="266" t="n">
        <x:f>MOD(INT((ROW()-ROW($I$46))/(MESCLUN_CAP+1)),CARROT_CAP+1)</x:f>
        <x:v>4</x:v>
      </x:c>
      <x:c r="K5394" s="266" t="n">
        <x:f>MOD(ROW()-ROW($I$46),MESCLUN_CAP+1)</x:f>
        <x:v>16</x:v>
      </x:c>
      <x:c r="L5394" s="266" t="n">
        <x:f>SUM(I5394:K5394)</x:f>
        <x:v>28</x:v>
      </x:c>
      <x:c r="M5394" s="267" t="n">
        <x:f>I5394*TOMATO_HOURS*WEEKS*(1+TOMATO_DIM)^I5394+J5394*CARROT_HOURS*WEEKS*(1+CARROT_DIM)^J5394+K5394*MESCLUN_HOURS*WEEKS*(1+MESCLUN_DIM)^K5394</x:f>
        <x:v>2554.1619644211005</x:v>
      </x:c>
      <x:c r="N5394" s="267" t="n">
        <x:f>MAX(M5394-FARMER_HOURS,0)/TEMP_HOURS_PER_WORKER</x:f>
        <x:v>1.273723586403542</x:v>
      </x:c>
      <x:c r="O5394" s="268" t="n">
        <x:f>I5394*TOMATO_PRICE+J5394*CARROT_PRICE+K5394*MESCLUN_PRICE</x:f>
        <x:v>121976</x:v>
      </x:c>
      <x:c r="P5394" s="268" t="n">
        <x:f>I5394*TOMATO_FERTILIZER+J5394*CARROT_FERTILIZER+K5394*MESCLUN_FERTILIZER</x:f>
        <x:v>22880</x:v>
      </x:c>
      <x:c r="Q5394" s="268" t="n">
        <x:f>MIN(M5394,FARMER_HOURS)*FARMER_RATE+MAX(M5394-FARMER_HOURS,0)*TEMP_RATE</x:f>
        <x:v>56843.089660088546</x:v>
      </x:c>
      <x:c r="R5394" s="268" t="n">
        <x:f>O5394-P5394-Q5394-FIXED_COST</x:f>
        <x:v>22252.910339911454</x:v>
      </x:c>
      <x:c r="S5394" s="139" t="str">
        <x:f>IF(AND(L5394&lt;=TOTAL_BED_CAP,N5394&lt;=TEMP_WORKER_CAP),"YES","NO")</x:f>
        <x:v>YES</x:v>
      </x:c>
      <x:c r="T5394" s="139" t="n">
        <x:f>IF(S5394="YES",R5394,-1E+99)</x:f>
        <x:v>22252.910339911454</x:v>
      </x:c>
    </x:row>
    <x:row r="5395">
      <x:c r="A5395" s="139"/>
      <x:c r="B5395" s="139"/>
      <x:c r="C5395" s="139"/>
      <x:c r="D5395" s="139"/>
      <x:c r="E5395" s="139"/>
      <x:c r="F5395" s="139"/>
      <x:c r="G5395" s="139"/>
      <x:c r="H5395" s="139"/>
      <x:c r="I5395" s="266" t="n">
        <x:f>INT((ROW()-ROW($I$46))/((CARROT_CAP+1)*(MESCLUN_CAP+1)))</x:f>
        <x:v>8</x:v>
      </x:c>
      <x:c r="J5395" s="266" t="n">
        <x:f>MOD(INT((ROW()-ROW($I$46))/(MESCLUN_CAP+1)),CARROT_CAP+1)</x:f>
        <x:v>4</x:v>
      </x:c>
      <x:c r="K5395" s="266" t="n">
        <x:f>MOD(ROW()-ROW($I$46),MESCLUN_CAP+1)</x:f>
        <x:v>17</x:v>
      </x:c>
      <x:c r="L5395" s="266" t="n">
        <x:f>SUM(I5395:K5395)</x:f>
        <x:v>29</x:v>
      </x:c>
      <x:c r="M5395" s="267" t="n">
        <x:f>I5395*TOMATO_HOURS*WEEKS*(1+TOMATO_DIM)^I5395+J5395*CARROT_HOURS*WEEKS*(1+CARROT_DIM)^J5395+K5395*MESCLUN_HOURS*WEEKS*(1+MESCLUN_DIM)^K5395</x:f>
        <x:v>2620.722187867641</x:v>
      </x:c>
      <x:c r="N5395" s="267" t="n">
        <x:f>MAX(M5395-FARMER_HOURS,0)/TEMP_HOURS_PER_WORKER</x:f>
        <x:v>1.3199459637969728</x:v>
      </x:c>
      <x:c r="O5395" s="268" t="n">
        <x:f>I5395*TOMATO_PRICE+J5395*CARROT_PRICE+K5395*MESCLUN_PRICE</x:f>
        <x:v>124676</x:v>
      </x:c>
      <x:c r="P5395" s="268" t="n">
        <x:f>I5395*TOMATO_FERTILIZER+J5395*CARROT_FERTILIZER+K5395*MESCLUN_FERTILIZER</x:f>
        <x:v>23760</x:v>
      </x:c>
      <x:c r="Q5395" s="268" t="n">
        <x:f>MIN(M5395,FARMER_HOURS)*FARMER_RATE+MAX(M5395-FARMER_HOURS,0)*TEMP_RATE</x:f>
        <x:v>57998.64909492432</x:v>
      </x:c>
      <x:c r="R5395" s="268" t="n">
        <x:f>O5395-P5395-Q5395-FIXED_COST</x:f>
        <x:v>22917.350905075677</x:v>
      </x:c>
      <x:c r="S5395" s="139" t="str">
        <x:f>IF(AND(L5395&lt;=TOTAL_BED_CAP,N5395&lt;=TEMP_WORKER_CAP),"YES","NO")</x:f>
        <x:v>YES</x:v>
      </x:c>
      <x:c r="T5395" s="139" t="n">
        <x:f>IF(S5395="YES",R5395,-1E+99)</x:f>
        <x:v>22917.350905075677</x:v>
      </x:c>
    </x:row>
    <x:row r="5396">
      <x:c r="A5396" s="139"/>
      <x:c r="B5396" s="139"/>
      <x:c r="C5396" s="139"/>
      <x:c r="D5396" s="139"/>
      <x:c r="E5396" s="139"/>
      <x:c r="F5396" s="139"/>
      <x:c r="G5396" s="139"/>
      <x:c r="H5396" s="139"/>
      <x:c r="I5396" s="266" t="n">
        <x:f>INT((ROW()-ROW($I$46))/((CARROT_CAP+1)*(MESCLUN_CAP+1)))</x:f>
        <x:v>8</x:v>
      </x:c>
      <x:c r="J5396" s="266" t="n">
        <x:f>MOD(INT((ROW()-ROW($I$46))/(MESCLUN_CAP+1)),CARROT_CAP+1)</x:f>
        <x:v>4</x:v>
      </x:c>
      <x:c r="K5396" s="266" t="n">
        <x:f>MOD(ROW()-ROW($I$46),MESCLUN_CAP+1)</x:f>
        <x:v>18</x:v>
      </x:c>
      <x:c r="L5396" s="266" t="n">
        <x:f>SUM(I5396:K5396)</x:f>
        <x:v>30</x:v>
      </x:c>
      <x:c r="M5396" s="267" t="n">
        <x:f>I5396*TOMATO_HOURS*WEEKS*(1+TOMATO_DIM)^I5396+J5396*CARROT_HOURS*WEEKS*(1+CARROT_DIM)^J5396+K5396*MESCLUN_HOURS*WEEKS*(1+MESCLUN_DIM)^K5396</x:f>
        <x:v>2688.8091793262283</x:v>
      </x:c>
      <x:c r="N5396" s="267" t="n">
        <x:f>MAX(M5396-FARMER_HOURS,0)/TEMP_HOURS_PER_WORKER</x:f>
        <x:v>1.3672285967543252</x:v>
      </x:c>
      <x:c r="O5396" s="268" t="n">
        <x:f>I5396*TOMATO_PRICE+J5396*CARROT_PRICE+K5396*MESCLUN_PRICE</x:f>
        <x:v>127376</x:v>
      </x:c>
      <x:c r="P5396" s="268" t="n">
        <x:f>I5396*TOMATO_FERTILIZER+J5396*CARROT_FERTILIZER+K5396*MESCLUN_FERTILIZER</x:f>
        <x:v>24640</x:v>
      </x:c>
      <x:c r="Q5396" s="268" t="n">
        <x:f>MIN(M5396,FARMER_HOURS)*FARMER_RATE+MAX(M5396-FARMER_HOURS,0)*TEMP_RATE</x:f>
        <x:v>59180.71491885813</x:v>
      </x:c>
      <x:c r="R5396" s="268" t="n">
        <x:f>O5396-P5396-Q5396-FIXED_COST</x:f>
        <x:v>23555.28508114187</x:v>
      </x:c>
      <x:c r="S5396" s="139" t="str">
        <x:f>IF(AND(L5396&lt;=TOTAL_BED_CAP,N5396&lt;=TEMP_WORKER_CAP),"YES","NO")</x:f>
        <x:v>YES</x:v>
      </x:c>
      <x:c r="T5396" s="139" t="n">
        <x:f>IF(S5396="YES",R5396,-1E+99)</x:f>
        <x:v>23555.28508114187</x:v>
      </x:c>
    </x:row>
    <x:row r="5397">
      <x:c r="A5397" s="139"/>
      <x:c r="B5397" s="139"/>
      <x:c r="C5397" s="139"/>
      <x:c r="D5397" s="139"/>
      <x:c r="E5397" s="139"/>
      <x:c r="F5397" s="139"/>
      <x:c r="G5397" s="139"/>
      <x:c r="H5397" s="139"/>
      <x:c r="I5397" s="266" t="n">
        <x:f>INT((ROW()-ROW($I$46))/((CARROT_CAP+1)*(MESCLUN_CAP+1)))</x:f>
        <x:v>8</x:v>
      </x:c>
      <x:c r="J5397" s="266" t="n">
        <x:f>MOD(INT((ROW()-ROW($I$46))/(MESCLUN_CAP+1)),CARROT_CAP+1)</x:f>
        <x:v>4</x:v>
      </x:c>
      <x:c r="K5397" s="266" t="n">
        <x:f>MOD(ROW()-ROW($I$46),MESCLUN_CAP+1)</x:f>
        <x:v>19</x:v>
      </x:c>
      <x:c r="L5397" s="266" t="n">
        <x:f>SUM(I5397:K5397)</x:f>
        <x:v>31</x:v>
      </x:c>
      <x:c r="M5397" s="267" t="n">
        <x:f>I5397*TOMATO_HOURS*WEEKS*(1+TOMATO_DIM)^I5397+J5397*CARROT_HOURS*WEEKS*(1+CARROT_DIM)^J5397+K5397*MESCLUN_HOURS*WEEKS*(1+MESCLUN_DIM)^K5397</x:f>
        <x:v>2758.45070796225</x:v>
      </x:c>
      <x:c r="N5397" s="267" t="n">
        <x:f>MAX(M5397-FARMER_HOURS,0)/TEMP_HOURS_PER_WORKER</x:f>
        <x:v>1.415590769418229</x:v>
      </x:c>
      <x:c r="O5397" s="268" t="n">
        <x:f>I5397*TOMATO_PRICE+J5397*CARROT_PRICE+K5397*MESCLUN_PRICE</x:f>
        <x:v>130076</x:v>
      </x:c>
      <x:c r="P5397" s="268" t="n">
        <x:f>I5397*TOMATO_FERTILIZER+J5397*CARROT_FERTILIZER+K5397*MESCLUN_FERTILIZER</x:f>
        <x:v>25520</x:v>
      </x:c>
      <x:c r="Q5397" s="268" t="n">
        <x:f>MIN(M5397,FARMER_HOURS)*FARMER_RATE+MAX(M5397-FARMER_HOURS,0)*TEMP_RATE</x:f>
        <x:v>60389.76923545573</x:v>
      </x:c>
      <x:c r="R5397" s="268" t="n">
        <x:f>O5397-P5397-Q5397-FIXED_COST</x:f>
        <x:v>24166.23076454427</x:v>
      </x:c>
      <x:c r="S5397" s="139" t="str">
        <x:f>IF(AND(L5397&lt;=TOTAL_BED_CAP,N5397&lt;=TEMP_WORKER_CAP),"YES","NO")</x:f>
        <x:v>YES</x:v>
      </x:c>
      <x:c r="T5397" s="139" t="n">
        <x:f>IF(S5397="YES",R5397,-1E+99)</x:f>
        <x:v>24166.23076454427</x:v>
      </x:c>
    </x:row>
    <x:row r="5398">
      <x:c r="A5398" s="139"/>
      <x:c r="B5398" s="139"/>
      <x:c r="C5398" s="139"/>
      <x:c r="D5398" s="139"/>
      <x:c r="E5398" s="139"/>
      <x:c r="F5398" s="139"/>
      <x:c r="G5398" s="139"/>
      <x:c r="H5398" s="139"/>
      <x:c r="I5398" s="266" t="n">
        <x:f>INT((ROW()-ROW($I$46))/((CARROT_CAP+1)*(MESCLUN_CAP+1)))</x:f>
        <x:v>8</x:v>
      </x:c>
      <x:c r="J5398" s="266" t="n">
        <x:f>MOD(INT((ROW()-ROW($I$46))/(MESCLUN_CAP+1)),CARROT_CAP+1)</x:f>
        <x:v>4</x:v>
      </x:c>
      <x:c r="K5398" s="266" t="n">
        <x:f>MOD(ROW()-ROW($I$46),MESCLUN_CAP+1)</x:f>
        <x:v>20</x:v>
      </x:c>
      <x:c r="L5398" s="266" t="n">
        <x:f>SUM(I5398:K5398)</x:f>
        <x:v>32</x:v>
      </x:c>
      <x:c r="M5398" s="267" t="n">
        <x:f>I5398*TOMATO_HOURS*WEEKS*(1+TOMATO_DIM)^I5398+J5398*CARROT_HOURS*WEEKS*(1+CARROT_DIM)^J5398+K5398*MESCLUN_HOURS*WEEKS*(1+MESCLUN_DIM)^K5398</x:f>
        <x:v>2829.674998612727</x:v>
      </x:c>
      <x:c r="N5398" s="267" t="n">
        <x:f>MAX(M5398-FARMER_HOURS,0)/TEMP_HOURS_PER_WORKER</x:f>
        <x:v>1.4650520823699493</x:v>
      </x:c>
      <x:c r="O5398" s="268" t="n">
        <x:f>I5398*TOMATO_PRICE+J5398*CARROT_PRICE+K5398*MESCLUN_PRICE</x:f>
        <x:v>132776</x:v>
      </x:c>
      <x:c r="P5398" s="268" t="n">
        <x:f>I5398*TOMATO_FERTILIZER+J5398*CARROT_FERTILIZER+K5398*MESCLUN_FERTILIZER</x:f>
        <x:v>26400</x:v>
      </x:c>
      <x:c r="Q5398" s="268" t="n">
        <x:f>MIN(M5398,FARMER_HOURS)*FARMER_RATE+MAX(M5398-FARMER_HOURS,0)*TEMP_RATE</x:f>
        <x:v>61626.30205924873</x:v>
      </x:c>
      <x:c r="R5398" s="268" t="n">
        <x:f>O5398-P5398-Q5398-FIXED_COST</x:f>
        <x:v>24749.69794075127</x:v>
      </x:c>
      <x:c r="S5398" s="139" t="str">
        <x:f>IF(AND(L5398&lt;=TOTAL_BED_CAP,N5398&lt;=TEMP_WORKER_CAP),"YES","NO")</x:f>
        <x:v>YES</x:v>
      </x:c>
      <x:c r="T5398" s="139" t="n">
        <x:f>IF(S5398="YES",R5398,-1E+99)</x:f>
        <x:v>24749.69794075127</x:v>
      </x:c>
    </x:row>
    <x:row r="5399">
      <x:c r="A5399" s="139"/>
      <x:c r="B5399" s="139"/>
      <x:c r="C5399" s="139"/>
      <x:c r="D5399" s="139"/>
      <x:c r="E5399" s="139"/>
      <x:c r="F5399" s="139"/>
      <x:c r="G5399" s="139"/>
      <x:c r="H5399" s="139"/>
      <x:c r="I5399" s="266" t="n">
        <x:f>INT((ROW()-ROW($I$46))/((CARROT_CAP+1)*(MESCLUN_CAP+1)))</x:f>
        <x:v>8</x:v>
      </x:c>
      <x:c r="J5399" s="266" t="n">
        <x:f>MOD(INT((ROW()-ROW($I$46))/(MESCLUN_CAP+1)),CARROT_CAP+1)</x:f>
        <x:v>4</x:v>
      </x:c>
      <x:c r="K5399" s="266" t="n">
        <x:f>MOD(ROW()-ROW($I$46),MESCLUN_CAP+1)</x:f>
        <x:v>21</x:v>
      </x:c>
      <x:c r="L5399" s="266" t="n">
        <x:f>SUM(I5399:K5399)</x:f>
        <x:v>33</x:v>
      </x:c>
      <x:c r="M5399" s="267" t="n">
        <x:f>I5399*TOMATO_HOURS*WEEKS*(1+TOMATO_DIM)^I5399+J5399*CARROT_HOURS*WEEKS*(1+CARROT_DIM)^J5399+K5399*MESCLUN_HOURS*WEEKS*(1+MESCLUN_DIM)^K5399</x:f>
        <x:v>2902.5107388391707</x:v>
      </x:c>
      <x:c r="N5399" s="267" t="n">
        <x:f>MAX(M5399-FARMER_HOURS,0)/TEMP_HOURS_PER_WORKER</x:f>
        <x:v>1.5156324575272018</x:v>
      </x:c>
      <x:c r="O5399" s="268" t="n">
        <x:f>I5399*TOMATO_PRICE+J5399*CARROT_PRICE+K5399*MESCLUN_PRICE</x:f>
        <x:v>135476</x:v>
      </x:c>
      <x:c r="P5399" s="268" t="n">
        <x:f>I5399*TOMATO_FERTILIZER+J5399*CARROT_FERTILIZER+K5399*MESCLUN_FERTILIZER</x:f>
        <x:v>27280</x:v>
      </x:c>
      <x:c r="Q5399" s="268" t="n">
        <x:f>MIN(M5399,FARMER_HOURS)*FARMER_RATE+MAX(M5399-FARMER_HOURS,0)*TEMP_RATE</x:f>
        <x:v>62890.81143818005</x:v>
      </x:c>
      <x:c r="R5399" s="268" t="n">
        <x:f>O5399-P5399-Q5399-FIXED_COST</x:f>
        <x:v>25305.188561819952</x:v>
      </x:c>
      <x:c r="S5399" s="139" t="str">
        <x:f>IF(AND(L5399&lt;=TOTAL_BED_CAP,N5399&lt;=TEMP_WORKER_CAP),"YES","NO")</x:f>
        <x:v>YES</x:v>
      </x:c>
      <x:c r="T5399" s="139" t="n">
        <x:f>IF(S5399="YES",R5399,-1E+99)</x:f>
        <x:v>25305.188561819952</x:v>
      </x:c>
    </x:row>
    <x:row r="5400">
      <x:c r="A5400" s="139"/>
      <x:c r="B5400" s="139"/>
      <x:c r="C5400" s="139"/>
      <x:c r="D5400" s="139"/>
      <x:c r="E5400" s="139"/>
      <x:c r="F5400" s="139"/>
      <x:c r="G5400" s="139"/>
      <x:c r="H5400" s="139"/>
      <x:c r="I5400" s="266" t="n">
        <x:f>INT((ROW()-ROW($I$46))/((CARROT_CAP+1)*(MESCLUN_CAP+1)))</x:f>
        <x:v>8</x:v>
      </x:c>
      <x:c r="J5400" s="266" t="n">
        <x:f>MOD(INT((ROW()-ROW($I$46))/(MESCLUN_CAP+1)),CARROT_CAP+1)</x:f>
        <x:v>4</x:v>
      </x:c>
      <x:c r="K5400" s="266" t="n">
        <x:f>MOD(ROW()-ROW($I$46),MESCLUN_CAP+1)</x:f>
        <x:v>22</x:v>
      </x:c>
      <x:c r="L5400" s="266" t="n">
        <x:f>SUM(I5400:K5400)</x:f>
        <x:v>34</x:v>
      </x:c>
      <x:c r="M5400" s="267" t="n">
        <x:f>I5400*TOMATO_HOURS*WEEKS*(1+TOMATO_DIM)^I5400+J5400*CARROT_HOURS*WEEKS*(1+CARROT_DIM)^J5400+K5400*MESCLUN_HOURS*WEEKS*(1+MESCLUN_DIM)^K5400</x:f>
        <x:v>2976.987086085567</x:v>
      </x:c>
      <x:c r="N5400" s="267" t="n">
        <x:f>MAX(M5400-FARMER_HOURS,0)/TEMP_HOURS_PER_WORKER</x:f>
        <x:v>1.5673521431149773</x:v>
      </x:c>
      <x:c r="O5400" s="268" t="n">
        <x:f>I5400*TOMATO_PRICE+J5400*CARROT_PRICE+K5400*MESCLUN_PRICE</x:f>
        <x:v>138176</x:v>
      </x:c>
      <x:c r="P5400" s="268" t="n">
        <x:f>I5400*TOMATO_FERTILIZER+J5400*CARROT_FERTILIZER+K5400*MESCLUN_FERTILIZER</x:f>
        <x:v>28160</x:v>
      </x:c>
      <x:c r="Q5400" s="268" t="n">
        <x:f>MIN(M5400,FARMER_HOURS)*FARMER_RATE+MAX(M5400-FARMER_HOURS,0)*TEMP_RATE</x:f>
        <x:v>64183.80357787443</x:v>
      </x:c>
      <x:c r="R5400" s="268" t="n">
        <x:f>O5400-P5400-Q5400-FIXED_COST</x:f>
        <x:v>25832.19642212557</x:v>
      </x:c>
      <x:c r="S5400" s="139" t="str">
        <x:f>IF(AND(L5400&lt;=TOTAL_BED_CAP,N5400&lt;=TEMP_WORKER_CAP),"YES","NO")</x:f>
        <x:v>YES</x:v>
      </x:c>
      <x:c r="T5400" s="139" t="n">
        <x:f>IF(S5400="YES",R5400,-1E+99)</x:f>
        <x:v>25832.19642212557</x:v>
      </x:c>
    </x:row>
    <x:row r="5401">
      <x:c r="A5401" s="139"/>
      <x:c r="B5401" s="139"/>
      <x:c r="C5401" s="139"/>
      <x:c r="D5401" s="139"/>
      <x:c r="E5401" s="139"/>
      <x:c r="F5401" s="139"/>
      <x:c r="G5401" s="139"/>
      <x:c r="H5401" s="139"/>
      <x:c r="I5401" s="266" t="n">
        <x:f>INT((ROW()-ROW($I$46))/((CARROT_CAP+1)*(MESCLUN_CAP+1)))</x:f>
        <x:v>8</x:v>
      </x:c>
      <x:c r="J5401" s="266" t="n">
        <x:f>MOD(INT((ROW()-ROW($I$46))/(MESCLUN_CAP+1)),CARROT_CAP+1)</x:f>
        <x:v>4</x:v>
      </x:c>
      <x:c r="K5401" s="266" t="n">
        <x:f>MOD(ROW()-ROW($I$46),MESCLUN_CAP+1)</x:f>
        <x:v>23</x:v>
      </x:c>
      <x:c r="L5401" s="266" t="n">
        <x:f>SUM(I5401:K5401)</x:f>
        <x:v>35</x:v>
      </x:c>
      <x:c r="M5401" s="267" t="n">
        <x:f>I5401*TOMATO_HOURS*WEEKS*(1+TOMATO_DIM)^I5401+J5401*CARROT_HOURS*WEEKS*(1+CARROT_DIM)^J5401+K5401*MESCLUN_HOURS*WEEKS*(1+MESCLUN_DIM)^K5401</x:f>
        <x:v>3053.1336749430034</x:v>
      </x:c>
      <x:c r="N5401" s="267" t="n">
        <x:f>MAX(M5401-FARMER_HOURS,0)/TEMP_HOURS_PER_WORKER</x:f>
        <x:v>1.620231718710419</x:v>
      </x:c>
      <x:c r="O5401" s="268" t="n">
        <x:f>I5401*TOMATO_PRICE+J5401*CARROT_PRICE+K5401*MESCLUN_PRICE</x:f>
        <x:v>140876</x:v>
      </x:c>
      <x:c r="P5401" s="268" t="n">
        <x:f>I5401*TOMATO_FERTILIZER+J5401*CARROT_FERTILIZER+K5401*MESCLUN_FERTILIZER</x:f>
        <x:v>29040</x:v>
      </x:c>
      <x:c r="Q5401" s="268" t="n">
        <x:f>MIN(M5401,FARMER_HOURS)*FARMER_RATE+MAX(M5401-FARMER_HOURS,0)*TEMP_RATE</x:f>
        <x:v>65505.79296776048</x:v>
      </x:c>
      <x:c r="R5401" s="268" t="n">
        <x:f>O5401-P5401-Q5401-FIXED_COST</x:f>
        <x:v>26330.207032239523</x:v>
      </x:c>
      <x:c r="S5401" s="139" t="str">
        <x:f>IF(AND(L5401&lt;=TOTAL_BED_CAP,N5401&lt;=TEMP_WORKER_CAP),"YES","NO")</x:f>
        <x:v>YES</x:v>
      </x:c>
      <x:c r="T5401" s="139" t="n">
        <x:f>IF(S5401="YES",R5401,-1E+99)</x:f>
        <x:v>26330.207032239523</x:v>
      </x:c>
    </x:row>
    <x:row r="5402">
      <x:c r="A5402" s="139"/>
      <x:c r="B5402" s="139"/>
      <x:c r="C5402" s="139"/>
      <x:c r="D5402" s="139"/>
      <x:c r="E5402" s="139"/>
      <x:c r="F5402" s="139"/>
      <x:c r="G5402" s="139"/>
      <x:c r="H5402" s="139"/>
      <x:c r="I5402" s="266" t="n">
        <x:f>INT((ROW()-ROW($I$46))/((CARROT_CAP+1)*(MESCLUN_CAP+1)))</x:f>
        <x:v>8</x:v>
      </x:c>
      <x:c r="J5402" s="266" t="n">
        <x:f>MOD(INT((ROW()-ROW($I$46))/(MESCLUN_CAP+1)),CARROT_CAP+1)</x:f>
        <x:v>4</x:v>
      </x:c>
      <x:c r="K5402" s="266" t="n">
        <x:f>MOD(ROW()-ROW($I$46),MESCLUN_CAP+1)</x:f>
        <x:v>24</x:v>
      </x:c>
      <x:c r="L5402" s="266" t="n">
        <x:f>SUM(I5402:K5402)</x:f>
        <x:v>36</x:v>
      </x:c>
      <x:c r="M5402" s="267" t="n">
        <x:f>I5402*TOMATO_HOURS*WEEKS*(1+TOMATO_DIM)^I5402+J5402*CARROT_HOURS*WEEKS*(1+CARROT_DIM)^J5402+K5402*MESCLUN_HOURS*WEEKS*(1+MESCLUN_DIM)^K5402</x:f>
        <x:v>3130.980624522499</x:v>
      </x:c>
      <x:c r="N5402" s="267" t="n">
        <x:f>MAX(M5402-FARMER_HOURS,0)/TEMP_HOURS_PER_WORKER</x:f>
        <x:v>1.6742921003628466</x:v>
      </x:c>
      <x:c r="O5402" s="268" t="n">
        <x:f>I5402*TOMATO_PRICE+J5402*CARROT_PRICE+K5402*MESCLUN_PRICE</x:f>
        <x:v>143576</x:v>
      </x:c>
      <x:c r="P5402" s="268" t="n">
        <x:f>I5402*TOMATO_FERTILIZER+J5402*CARROT_FERTILIZER+K5402*MESCLUN_FERTILIZER</x:f>
        <x:v>29920</x:v>
      </x:c>
      <x:c r="Q5402" s="268" t="n">
        <x:f>MIN(M5402,FARMER_HOURS)*FARMER_RATE+MAX(M5402-FARMER_HOURS,0)*TEMP_RATE</x:f>
        <x:v>66857.30250907116</x:v>
      </x:c>
      <x:c r="R5402" s="268" t="n">
        <x:f>O5402-P5402-Q5402-FIXED_COST</x:f>
        <x:v>26798.69749092884</x:v>
      </x:c>
      <x:c r="S5402" s="139" t="str">
        <x:f>IF(AND(L5402&lt;=TOTAL_BED_CAP,N5402&lt;=TEMP_WORKER_CAP),"YES","NO")</x:f>
        <x:v>YES</x:v>
      </x:c>
      <x:c r="T5402" s="139" t="n">
        <x:f>IF(S5402="YES",R5402,-1E+99)</x:f>
        <x:v>26798.69749092884</x:v>
      </x:c>
    </x:row>
    <x:row r="5403">
      <x:c r="A5403" s="139"/>
      <x:c r="B5403" s="139"/>
      <x:c r="C5403" s="139"/>
      <x:c r="D5403" s="139"/>
      <x:c r="E5403" s="139"/>
      <x:c r="F5403" s="139"/>
      <x:c r="G5403" s="139"/>
      <x:c r="H5403" s="139"/>
      <x:c r="I5403" s="266" t="n">
        <x:f>INT((ROW()-ROW($I$46))/((CARROT_CAP+1)*(MESCLUN_CAP+1)))</x:f>
        <x:v>8</x:v>
      </x:c>
      <x:c r="J5403" s="266" t="n">
        <x:f>MOD(INT((ROW()-ROW($I$46))/(MESCLUN_CAP+1)),CARROT_CAP+1)</x:f>
        <x:v>4</x:v>
      </x:c>
      <x:c r="K5403" s="266" t="n">
        <x:f>MOD(ROW()-ROW($I$46),MESCLUN_CAP+1)</x:f>
        <x:v>25</x:v>
      </x:c>
      <x:c r="L5403" s="266" t="n">
        <x:f>SUM(I5403:K5403)</x:f>
        <x:v>37</x:v>
      </x:c>
      <x:c r="M5403" s="267" t="n">
        <x:f>I5403*TOMATO_HOURS*WEEKS*(1+TOMATO_DIM)^I5403+J5403*CARROT_HOURS*WEEKS*(1+CARROT_DIM)^J5403+K5403*MESCLUN_HOURS*WEEKS*(1+MESCLUN_DIM)^K5403</x:f>
        <x:v>3210.5585459375966</x:v>
      </x:c>
      <x:c r="N5403" s="267" t="n">
        <x:f>MAX(M5403-FARMER_HOURS,0)/TEMP_HOURS_PER_WORKER</x:f>
        <x:v>1.7295545457899977</x:v>
      </x:c>
      <x:c r="O5403" s="268" t="n">
        <x:f>I5403*TOMATO_PRICE+J5403*CARROT_PRICE+K5403*MESCLUN_PRICE</x:f>
        <x:v>146276</x:v>
      </x:c>
      <x:c r="P5403" s="268" t="n">
        <x:f>I5403*TOMATO_FERTILIZER+J5403*CARROT_FERTILIZER+K5403*MESCLUN_FERTILIZER</x:f>
        <x:v>30800</x:v>
      </x:c>
      <x:c r="Q5403" s="268" t="n">
        <x:f>MIN(M5403,FARMER_HOURS)*FARMER_RATE+MAX(M5403-FARMER_HOURS,0)*TEMP_RATE</x:f>
        <x:v>68238.86364474994</x:v>
      </x:c>
      <x:c r="R5403" s="268" t="n">
        <x:f>O5403-P5403-Q5403-FIXED_COST</x:f>
        <x:v>27237.136355250055</x:v>
      </x:c>
      <x:c r="S5403" s="139" t="str">
        <x:f>IF(AND(L5403&lt;=TOTAL_BED_CAP,N5403&lt;=TEMP_WORKER_CAP),"YES","NO")</x:f>
        <x:v>YES</x:v>
      </x:c>
      <x:c r="T5403" s="139" t="n">
        <x:f>IF(S5403="YES",R5403,-1E+99)</x:f>
        <x:v>27237.136355250055</x:v>
      </x:c>
    </x:row>
    <x:row r="5404">
      <x:c r="A5404" s="139"/>
      <x:c r="B5404" s="139"/>
      <x:c r="C5404" s="139"/>
      <x:c r="D5404" s="139"/>
      <x:c r="E5404" s="139"/>
      <x:c r="F5404" s="139"/>
      <x:c r="G5404" s="139"/>
      <x:c r="H5404" s="139"/>
      <x:c r="I5404" s="266" t="n">
        <x:f>INT((ROW()-ROW($I$46))/((CARROT_CAP+1)*(MESCLUN_CAP+1)))</x:f>
        <x:v>8</x:v>
      </x:c>
      <x:c r="J5404" s="266" t="n">
        <x:f>MOD(INT((ROW()-ROW($I$46))/(MESCLUN_CAP+1)),CARROT_CAP+1)</x:f>
        <x:v>4</x:v>
      </x:c>
      <x:c r="K5404" s="266" t="n">
        <x:f>MOD(ROW()-ROW($I$46),MESCLUN_CAP+1)</x:f>
        <x:v>26</x:v>
      </x:c>
      <x:c r="L5404" s="266" t="n">
        <x:f>SUM(I5404:K5404)</x:f>
        <x:v>38</x:v>
      </x:c>
      <x:c r="M5404" s="267" t="n">
        <x:f>I5404*TOMATO_HOURS*WEEKS*(1+TOMATO_DIM)^I5404+J5404*CARROT_HOURS*WEEKS*(1+CARROT_DIM)^J5404+K5404*MESCLUN_HOURS*WEEKS*(1+MESCLUN_DIM)^K5404</x:f>
        <x:v>3291.898549898314</x:v>
      </x:c>
      <x:c r="N5404" s="267" t="n">
        <x:f>MAX(M5404-FARMER_HOURS,0)/TEMP_HOURS_PER_WORKER</x:f>
        <x:v>1.7860406596516067</x:v>
      </x:c>
      <x:c r="O5404" s="268" t="n">
        <x:f>I5404*TOMATO_PRICE+J5404*CARROT_PRICE+K5404*MESCLUN_PRICE</x:f>
        <x:v>148976</x:v>
      </x:c>
      <x:c r="P5404" s="268" t="n">
        <x:f>I5404*TOMATO_FERTILIZER+J5404*CARROT_FERTILIZER+K5404*MESCLUN_FERTILIZER</x:f>
        <x:v>31680</x:v>
      </x:c>
      <x:c r="Q5404" s="268" t="n">
        <x:f>MIN(M5404,FARMER_HOURS)*FARMER_RATE+MAX(M5404-FARMER_HOURS,0)*TEMP_RATE</x:f>
        <x:v>69651.01649129017</x:v>
      </x:c>
      <x:c r="R5404" s="268" t="n">
        <x:f>O5404-P5404-Q5404-FIXED_COST</x:f>
        <x:v>27644.983508709833</x:v>
      </x:c>
      <x:c r="S5404" s="139" t="str">
        <x:f>IF(AND(L5404&lt;=TOTAL_BED_CAP,N5404&lt;=TEMP_WORKER_CAP),"YES","NO")</x:f>
        <x:v>YES</x:v>
      </x:c>
      <x:c r="T5404" s="139" t="n">
        <x:f>IF(S5404="YES",R5404,-1E+99)</x:f>
        <x:v>27644.983508709833</x:v>
      </x:c>
    </x:row>
    <x:row r="5405">
      <x:c r="A5405" s="139"/>
      <x:c r="B5405" s="139"/>
      <x:c r="C5405" s="139"/>
      <x:c r="D5405" s="139"/>
      <x:c r="E5405" s="139"/>
      <x:c r="F5405" s="139"/>
      <x:c r="G5405" s="139"/>
      <x:c r="H5405" s="139"/>
      <x:c r="I5405" s="266" t="n">
        <x:f>INT((ROW()-ROW($I$46))/((CARROT_CAP+1)*(MESCLUN_CAP+1)))</x:f>
        <x:v>8</x:v>
      </x:c>
      <x:c r="J5405" s="266" t="n">
        <x:f>MOD(INT((ROW()-ROW($I$46))/(MESCLUN_CAP+1)),CARROT_CAP+1)</x:f>
        <x:v>4</x:v>
      </x:c>
      <x:c r="K5405" s="266" t="n">
        <x:f>MOD(ROW()-ROW($I$46),MESCLUN_CAP+1)</x:f>
        <x:v>27</x:v>
      </x:c>
      <x:c r="L5405" s="266" t="n">
        <x:f>SUM(I5405:K5405)</x:f>
        <x:v>39</x:v>
      </x:c>
      <x:c r="M5405" s="267" t="n">
        <x:f>I5405*TOMATO_HOURS*WEEKS*(1+TOMATO_DIM)^I5405+J5405*CARROT_HOURS*WEEKS*(1+CARROT_DIM)^J5405+K5405*MESCLUN_HOURS*WEEKS*(1+MESCLUN_DIM)^K5405</x:f>
        <x:v>3375.032254418071</x:v>
      </x:c>
      <x:c r="N5405" s="267" t="n">
        <x:f>MAX(M5405-FARMER_HOURS,0)/TEMP_HOURS_PER_WORKER</x:f>
        <x:v>1.843772398901438</x:v>
      </x:c>
      <x:c r="O5405" s="268" t="n">
        <x:f>I5405*TOMATO_PRICE+J5405*CARROT_PRICE+K5405*MESCLUN_PRICE</x:f>
        <x:v>151676</x:v>
      </x:c>
      <x:c r="P5405" s="268" t="n">
        <x:f>I5405*TOMATO_FERTILIZER+J5405*CARROT_FERTILIZER+K5405*MESCLUN_FERTILIZER</x:f>
        <x:v>32560</x:v>
      </x:c>
      <x:c r="Q5405" s="268" t="n">
        <x:f>MIN(M5405,FARMER_HOURS)*FARMER_RATE+MAX(M5405-FARMER_HOURS,0)*TEMP_RATE</x:f>
        <x:v>71094.30997253595</x:v>
      </x:c>
      <x:c r="R5405" s="268" t="n">
        <x:f>O5405-P5405-Q5405-FIXED_COST</x:f>
        <x:v>28021.69002746405</x:v>
      </x:c>
      <x:c r="S5405" s="139" t="str">
        <x:f>IF(AND(L5405&lt;=TOTAL_BED_CAP,N5405&lt;=TEMP_WORKER_CAP),"YES","NO")</x:f>
        <x:v>YES</x:v>
      </x:c>
      <x:c r="T5405" s="139" t="n">
        <x:f>IF(S5405="YES",R5405,-1E+99)</x:f>
        <x:v>28021.69002746405</x:v>
      </x:c>
    </x:row>
    <x:row r="5406">
      <x:c r="A5406" s="139"/>
      <x:c r="B5406" s="139"/>
      <x:c r="C5406" s="139"/>
      <x:c r="D5406" s="139"/>
      <x:c r="E5406" s="139"/>
      <x:c r="F5406" s="139"/>
      <x:c r="G5406" s="139"/>
      <x:c r="H5406" s="139"/>
      <x:c r="I5406" s="266" t="n">
        <x:f>INT((ROW()-ROW($I$46))/((CARROT_CAP+1)*(MESCLUN_CAP+1)))</x:f>
        <x:v>8</x:v>
      </x:c>
      <x:c r="J5406" s="266" t="n">
        <x:f>MOD(INT((ROW()-ROW($I$46))/(MESCLUN_CAP+1)),CARROT_CAP+1)</x:f>
        <x:v>4</x:v>
      </x:c>
      <x:c r="K5406" s="266" t="n">
        <x:f>MOD(ROW()-ROW($I$46),MESCLUN_CAP+1)</x:f>
        <x:v>28</x:v>
      </x:c>
      <x:c r="L5406" s="266" t="n">
        <x:f>SUM(I5406:K5406)</x:f>
        <x:v>40</x:v>
      </x:c>
      <x:c r="M5406" s="267" t="n">
        <x:f>I5406*TOMATO_HOURS*WEEKS*(1+TOMATO_DIM)^I5406+J5406*CARROT_HOURS*WEEKS*(1+CARROT_DIM)^J5406+K5406*MESCLUN_HOURS*WEEKS*(1+MESCLUN_DIM)^K5406</x:f>
        <x:v>3459.9917926352246</x:v>
      </x:c>
      <x:c r="N5406" s="267" t="n">
        <x:f>MAX(M5406-FARMER_HOURS,0)/TEMP_HOURS_PER_WORKER</x:f>
        <x:v>1.902772078218906</x:v>
      </x:c>
      <x:c r="O5406" s="268" t="n">
        <x:f>I5406*TOMATO_PRICE+J5406*CARROT_PRICE+K5406*MESCLUN_PRICE</x:f>
        <x:v>154376</x:v>
      </x:c>
      <x:c r="P5406" s="268" t="n">
        <x:f>I5406*TOMATO_FERTILIZER+J5406*CARROT_FERTILIZER+K5406*MESCLUN_FERTILIZER</x:f>
        <x:v>33440</x:v>
      </x:c>
      <x:c r="Q5406" s="268" t="n">
        <x:f>MIN(M5406,FARMER_HOURS)*FARMER_RATE+MAX(M5406-FARMER_HOURS,0)*TEMP_RATE</x:f>
        <x:v>72569.30195547265</x:v>
      </x:c>
      <x:c r="R5406" s="268" t="n">
        <x:f>O5406-P5406-Q5406-FIXED_COST</x:f>
        <x:v>28366.69804452735</x:v>
      </x:c>
      <x:c r="S5406" s="139" t="str">
        <x:f>IF(AND(L5406&lt;=TOTAL_BED_CAP,N5406&lt;=TEMP_WORKER_CAP),"YES","NO")</x:f>
        <x:v>YES</x:v>
      </x:c>
      <x:c r="T5406" s="139" t="n">
        <x:f>IF(S5406="YES",R5406,-1E+99)</x:f>
        <x:v>28366.69804452735</x:v>
      </x:c>
    </x:row>
    <x:row r="5407">
      <x:c r="A5407" s="139"/>
      <x:c r="B5407" s="139"/>
      <x:c r="C5407" s="139"/>
      <x:c r="D5407" s="139"/>
      <x:c r="E5407" s="139"/>
      <x:c r="F5407" s="139"/>
      <x:c r="G5407" s="139"/>
      <x:c r="H5407" s="139"/>
      <x:c r="I5407" s="266" t="n">
        <x:f>INT((ROW()-ROW($I$46))/((CARROT_CAP+1)*(MESCLUN_CAP+1)))</x:f>
        <x:v>8</x:v>
      </x:c>
      <x:c r="J5407" s="266" t="n">
        <x:f>MOD(INT((ROW()-ROW($I$46))/(MESCLUN_CAP+1)),CARROT_CAP+1)</x:f>
        <x:v>4</x:v>
      </x:c>
      <x:c r="K5407" s="266" t="n">
        <x:f>MOD(ROW()-ROW($I$46),MESCLUN_CAP+1)</x:f>
        <x:v>29</x:v>
      </x:c>
      <x:c r="L5407" s="266" t="n">
        <x:f>SUM(I5407:K5407)</x:f>
        <x:v>41</x:v>
      </x:c>
      <x:c r="M5407" s="267" t="n">
        <x:f>I5407*TOMATO_HOURS*WEEKS*(1+TOMATO_DIM)^I5407+J5407*CARROT_HOURS*WEEKS*(1+CARROT_DIM)^J5407+K5407*MESCLUN_HOURS*WEEKS*(1+MESCLUN_DIM)^K5407</x:f>
        <x:v>3546.8098207508774</x:v>
      </x:c>
      <x:c r="N5407" s="267" t="n">
        <x:f>MAX(M5407-FARMER_HOURS,0)/TEMP_HOURS_PER_WORKER</x:f>
        <x:v>1.9630623755214427</x:v>
      </x:c>
      <x:c r="O5407" s="268" t="n">
        <x:f>I5407*TOMATO_PRICE+J5407*CARROT_PRICE+K5407*MESCLUN_PRICE</x:f>
        <x:v>157076</x:v>
      </x:c>
      <x:c r="P5407" s="268" t="n">
        <x:f>I5407*TOMATO_FERTILIZER+J5407*CARROT_FERTILIZER+K5407*MESCLUN_FERTILIZER</x:f>
        <x:v>34320</x:v>
      </x:c>
      <x:c r="Q5407" s="268" t="n">
        <x:f>MIN(M5407,FARMER_HOURS)*FARMER_RATE+MAX(M5407-FARMER_HOURS,0)*TEMP_RATE</x:f>
        <x:v>74076.55938803607</x:v>
      </x:c>
      <x:c r="R5407" s="268" t="n">
        <x:f>O5407-P5407-Q5407-FIXED_COST</x:f>
        <x:v>28679.44061196393</x:v>
      </x:c>
      <x:c r="S5407" s="139" t="str">
        <x:f>IF(AND(L5407&lt;=TOTAL_BED_CAP,N5407&lt;=TEMP_WORKER_CAP),"YES","NO")</x:f>
        <x:v>YES</x:v>
      </x:c>
      <x:c r="T5407" s="139" t="n">
        <x:f>IF(S5407="YES",R5407,-1E+99)</x:f>
        <x:v>28679.44061196393</x:v>
      </x:c>
    </x:row>
    <x:row r="5408">
      <x:c r="A5408" s="139"/>
      <x:c r="B5408" s="139"/>
      <x:c r="C5408" s="139"/>
      <x:c r="D5408" s="139"/>
      <x:c r="E5408" s="139"/>
      <x:c r="F5408" s="139"/>
      <x:c r="G5408" s="139"/>
      <x:c r="H5408" s="139"/>
      <x:c r="I5408" s="266" t="n">
        <x:f>INT((ROW()-ROW($I$46))/((CARROT_CAP+1)*(MESCLUN_CAP+1)))</x:f>
        <x:v>8</x:v>
      </x:c>
      <x:c r="J5408" s="266" t="n">
        <x:f>MOD(INT((ROW()-ROW($I$46))/(MESCLUN_CAP+1)),CARROT_CAP+1)</x:f>
        <x:v>4</x:v>
      </x:c>
      <x:c r="K5408" s="266" t="n">
        <x:f>MOD(ROW()-ROW($I$46),MESCLUN_CAP+1)</x:f>
        <x:v>30</x:v>
      </x:c>
      <x:c r="L5408" s="266" t="n">
        <x:f>SUM(I5408:K5408)</x:f>
        <x:v>42</x:v>
      </x:c>
      <x:c r="M5408" s="267" t="n">
        <x:f>I5408*TOMATO_HOURS*WEEKS*(1+TOMATO_DIM)^I5408+J5408*CARROT_HOURS*WEEKS*(1+CARROT_DIM)^J5408+K5408*MESCLUN_HOURS*WEEKS*(1+MESCLUN_DIM)^K5408</x:f>
        <x:v>3635.5195260846476</x:v>
      </x:c>
      <x:c r="N5408" s="267" t="n">
        <x:f>MAX(M5408-FARMER_HOURS,0)/TEMP_HOURS_PER_WORKER</x:f>
        <x:v>2.024666337558783</x:v>
      </x:c>
      <x:c r="O5408" s="268" t="n">
        <x:f>I5408*TOMATO_PRICE+J5408*CARROT_PRICE+K5408*MESCLUN_PRICE</x:f>
        <x:v>159776</x:v>
      </x:c>
      <x:c r="P5408" s="268" t="n">
        <x:f>I5408*TOMATO_FERTILIZER+J5408*CARROT_FERTILIZER+K5408*MESCLUN_FERTILIZER</x:f>
        <x:v>35200</x:v>
      </x:c>
      <x:c r="Q5408" s="268" t="n">
        <x:f>MIN(M5408,FARMER_HOURS)*FARMER_RATE+MAX(M5408-FARMER_HOURS,0)*TEMP_RATE</x:f>
        <x:v>75616.65843896958</x:v>
      </x:c>
      <x:c r="R5408" s="268" t="n">
        <x:f>O5408-P5408-Q5408-FIXED_COST</x:f>
        <x:v>28959.341561030422</x:v>
      </x:c>
      <x:c r="S5408" s="139" t="str">
        <x:f>IF(AND(L5408&lt;=TOTAL_BED_CAP,N5408&lt;=TEMP_WORKER_CAP),"YES","NO")</x:f>
        <x:v>YES</x:v>
      </x:c>
      <x:c r="T5408" s="139" t="n">
        <x:f>IF(S5408="YES",R5408,-1E+99)</x:f>
        <x:v>28959.341561030422</x:v>
      </x:c>
    </x:row>
    <x:row r="5409">
      <x:c r="A5409" s="139"/>
      <x:c r="B5409" s="139"/>
      <x:c r="C5409" s="139"/>
      <x:c r="D5409" s="139"/>
      <x:c r="E5409" s="139"/>
      <x:c r="F5409" s="139"/>
      <x:c r="G5409" s="139"/>
      <x:c r="H5409" s="139"/>
      <x:c r="I5409" s="266" t="n">
        <x:f>INT((ROW()-ROW($I$46))/((CARROT_CAP+1)*(MESCLUN_CAP+1)))</x:f>
        <x:v>8</x:v>
      </x:c>
      <x:c r="J5409" s="266" t="n">
        <x:f>MOD(INT((ROW()-ROW($I$46))/(MESCLUN_CAP+1)),CARROT_CAP+1)</x:f>
        <x:v>5</x:v>
      </x:c>
      <x:c r="K5409" s="266" t="n">
        <x:f>MOD(ROW()-ROW($I$46),MESCLUN_CAP+1)</x:f>
        <x:v>0</x:v>
      </x:c>
      <x:c r="L5409" s="266" t="n">
        <x:f>SUM(I5409:K5409)</x:f>
        <x:v>13</x:v>
      </x:c>
      <x:c r="M5409" s="267" t="n">
        <x:f>I5409*TOMATO_HOURS*WEEKS*(1+TOMATO_DIM)^I5409+J5409*CARROT_HOURS*WEEKS*(1+CARROT_DIM)^J5409+K5409*MESCLUN_HOURS*WEEKS*(1+MESCLUN_DIM)^K5409</x:f>
        <x:v>1713.0951751335947</x:v>
      </x:c>
      <x:c r="N5409" s="267" t="n">
        <x:f>MAX(M5409-FARMER_HOURS,0)/TEMP_HOURS_PER_WORKER</x:f>
        <x:v>0.6896494271761074</x:v>
      </x:c>
      <x:c r="O5409" s="268" t="n">
        <x:f>I5409*TOMATO_PRICE+J5409*CARROT_PRICE+K5409*MESCLUN_PRICE</x:f>
        <x:v>80870</x:v>
      </x:c>
      <x:c r="P5409" s="268" t="n">
        <x:f>I5409*TOMATO_FERTILIZER+J5409*CARROT_FERTILIZER+K5409*MESCLUN_FERTILIZER</x:f>
        <x:v>9240</x:v>
      </x:c>
      <x:c r="Q5409" s="268" t="n">
        <x:f>MIN(M5409,FARMER_HOURS)*FARMER_RATE+MAX(M5409-FARMER_HOURS,0)*TEMP_RATE</x:f>
        <x:v>42241.235679402685</x:v>
      </x:c>
      <x:c r="R5409" s="268" t="n">
        <x:f>O5409-P5409-Q5409-FIXED_COST</x:f>
        <x:v>9388.764320597315</x:v>
      </x:c>
      <x:c r="S5409" s="139" t="str">
        <x:f>IF(AND(L5409&lt;=TOTAL_BED_CAP,N5409&lt;=TEMP_WORKER_CAP),"YES","NO")</x:f>
        <x:v>YES</x:v>
      </x:c>
      <x:c r="T5409" s="139" t="n">
        <x:f>IF(S5409="YES",R5409,-1E+99)</x:f>
        <x:v>9388.764320597315</x:v>
      </x:c>
    </x:row>
    <x:row r="5410">
      <x:c r="A5410" s="139"/>
      <x:c r="B5410" s="139"/>
      <x:c r="C5410" s="139"/>
      <x:c r="D5410" s="139"/>
      <x:c r="E5410" s="139"/>
      <x:c r="F5410" s="139"/>
      <x:c r="G5410" s="139"/>
      <x:c r="H5410" s="139"/>
      <x:c r="I5410" s="266" t="n">
        <x:f>INT((ROW()-ROW($I$46))/((CARROT_CAP+1)*(MESCLUN_CAP+1)))</x:f>
        <x:v>8</x:v>
      </x:c>
      <x:c r="J5410" s="266" t="n">
        <x:f>MOD(INT((ROW()-ROW($I$46))/(MESCLUN_CAP+1)),CARROT_CAP+1)</x:f>
        <x:v>5</x:v>
      </x:c>
      <x:c r="K5410" s="266" t="n">
        <x:f>MOD(ROW()-ROW($I$46),MESCLUN_CAP+1)</x:f>
        <x:v>1</x:v>
      </x:c>
      <x:c r="L5410" s="266" t="n">
        <x:f>SUM(I5410:K5410)</x:f>
        <x:v>14</x:v>
      </x:c>
      <x:c r="M5410" s="267" t="n">
        <x:f>I5410*TOMATO_HOURS*WEEKS*(1+TOMATO_DIM)^I5410+J5410*CARROT_HOURS*WEEKS*(1+CARROT_DIM)^J5410+K5410*MESCLUN_HOURS*WEEKS*(1+MESCLUN_DIM)^K5410</x:f>
        <x:v>1758.6576751335947</x:v>
      </x:c>
      <x:c r="N5410" s="267" t="n">
        <x:f>MAX(M5410-FARMER_HOURS,0)/TEMP_HOURS_PER_WORKER</x:f>
        <x:v>0.7212900521761074</x:v>
      </x:c>
      <x:c r="O5410" s="268" t="n">
        <x:f>I5410*TOMATO_PRICE+J5410*CARROT_PRICE+K5410*MESCLUN_PRICE</x:f>
        <x:v>83570</x:v>
      </x:c>
      <x:c r="P5410" s="268" t="n">
        <x:f>I5410*TOMATO_FERTILIZER+J5410*CARROT_FERTILIZER+K5410*MESCLUN_FERTILIZER</x:f>
        <x:v>10120</x:v>
      </x:c>
      <x:c r="Q5410" s="268" t="n">
        <x:f>MIN(M5410,FARMER_HOURS)*FARMER_RATE+MAX(M5410-FARMER_HOURS,0)*TEMP_RATE</x:f>
        <x:v>43032.251304402685</x:v>
      </x:c>
      <x:c r="R5410" s="268" t="n">
        <x:f>O5410-P5410-Q5410-FIXED_COST</x:f>
        <x:v>10417.748695597315</x:v>
      </x:c>
      <x:c r="S5410" s="139" t="str">
        <x:f>IF(AND(L5410&lt;=TOTAL_BED_CAP,N5410&lt;=TEMP_WORKER_CAP),"YES","NO")</x:f>
        <x:v>YES</x:v>
      </x:c>
      <x:c r="T5410" s="139" t="n">
        <x:f>IF(S5410="YES",R5410,-1E+99)</x:f>
        <x:v>10417.748695597315</x:v>
      </x:c>
    </x:row>
    <x:row r="5411">
      <x:c r="A5411" s="139"/>
      <x:c r="B5411" s="139"/>
      <x:c r="C5411" s="139"/>
      <x:c r="D5411" s="139"/>
      <x:c r="E5411" s="139"/>
      <x:c r="F5411" s="139"/>
      <x:c r="G5411" s="139"/>
      <x:c r="H5411" s="139"/>
      <x:c r="I5411" s="266" t="n">
        <x:f>INT((ROW()-ROW($I$46))/((CARROT_CAP+1)*(MESCLUN_CAP+1)))</x:f>
        <x:v>8</x:v>
      </x:c>
      <x:c r="J5411" s="266" t="n">
        <x:f>MOD(INT((ROW()-ROW($I$46))/(MESCLUN_CAP+1)),CARROT_CAP+1)</x:f>
        <x:v>5</x:v>
      </x:c>
      <x:c r="K5411" s="266" t="n">
        <x:f>MOD(ROW()-ROW($I$46),MESCLUN_CAP+1)</x:f>
        <x:v>2</x:v>
      </x:c>
      <x:c r="L5411" s="266" t="n">
        <x:f>SUM(I5411:K5411)</x:f>
        <x:v>15</x:v>
      </x:c>
      <x:c r="M5411" s="267" t="n">
        <x:f>I5411*TOMATO_HOURS*WEEKS*(1+TOMATO_DIM)^I5411+J5411*CARROT_HOURS*WEEKS*(1+CARROT_DIM)^J5411+K5411*MESCLUN_HOURS*WEEKS*(1+MESCLUN_DIM)^K5411</x:f>
        <x:v>1805.3592376335946</x:v>
      </x:c>
      <x:c r="N5411" s="267" t="n">
        <x:f>MAX(M5411-FARMER_HOURS,0)/TEMP_HOURS_PER_WORKER</x:f>
        <x:v>0.7537216928011073</x:v>
      </x:c>
      <x:c r="O5411" s="268" t="n">
        <x:f>I5411*TOMATO_PRICE+J5411*CARROT_PRICE+K5411*MESCLUN_PRICE</x:f>
        <x:v>86270</x:v>
      </x:c>
      <x:c r="P5411" s="268" t="n">
        <x:f>I5411*TOMATO_FERTILIZER+J5411*CARROT_FERTILIZER+K5411*MESCLUN_FERTILIZER</x:f>
        <x:v>11000</x:v>
      </x:c>
      <x:c r="Q5411" s="268" t="n">
        <x:f>MIN(M5411,FARMER_HOURS)*FARMER_RATE+MAX(M5411-FARMER_HOURS,0)*TEMP_RATE</x:f>
        <x:v>43843.042320027685</x:v>
      </x:c>
      <x:c r="R5411" s="268" t="n">
        <x:f>O5411-P5411-Q5411-FIXED_COST</x:f>
        <x:v>11426.957679972315</x:v>
      </x:c>
      <x:c r="S5411" s="139" t="str">
        <x:f>IF(AND(L5411&lt;=TOTAL_BED_CAP,N5411&lt;=TEMP_WORKER_CAP),"YES","NO")</x:f>
        <x:v>YES</x:v>
      </x:c>
      <x:c r="T5411" s="139" t="n">
        <x:f>IF(S5411="YES",R5411,-1E+99)</x:f>
        <x:v>11426.957679972315</x:v>
      </x:c>
    </x:row>
    <x:row r="5412">
      <x:c r="A5412" s="139"/>
      <x:c r="B5412" s="139"/>
      <x:c r="C5412" s="139"/>
      <x:c r="D5412" s="139"/>
      <x:c r="E5412" s="139"/>
      <x:c r="F5412" s="139"/>
      <x:c r="G5412" s="139"/>
      <x:c r="H5412" s="139"/>
      <x:c r="I5412" s="266" t="n">
        <x:f>INT((ROW()-ROW($I$46))/((CARROT_CAP+1)*(MESCLUN_CAP+1)))</x:f>
        <x:v>8</x:v>
      </x:c>
      <x:c r="J5412" s="266" t="n">
        <x:f>MOD(INT((ROW()-ROW($I$46))/(MESCLUN_CAP+1)),CARROT_CAP+1)</x:f>
        <x:v>5</x:v>
      </x:c>
      <x:c r="K5412" s="266" t="n">
        <x:f>MOD(ROW()-ROW($I$46),MESCLUN_CAP+1)</x:f>
        <x:v>3</x:v>
      </x:c>
      <x:c r="L5412" s="266" t="n">
        <x:f>SUM(I5412:K5412)</x:f>
        <x:v>16</x:v>
      </x:c>
      <x:c r="M5412" s="267" t="n">
        <x:f>I5412*TOMATO_HOURS*WEEKS*(1+TOMATO_DIM)^I5412+J5412*CARROT_HOURS*WEEKS*(1+CARROT_DIM)^J5412+K5412*MESCLUN_HOURS*WEEKS*(1+MESCLUN_DIM)^K5412</x:f>
        <x:v>1853.2212200554698</x:v>
      </x:c>
      <x:c r="N5412" s="267" t="n">
        <x:f>MAX(M5412-FARMER_HOURS,0)/TEMP_HOURS_PER_WORKER</x:f>
        <x:v>0.7869591805940762</x:v>
      </x:c>
      <x:c r="O5412" s="268" t="n">
        <x:f>I5412*TOMATO_PRICE+J5412*CARROT_PRICE+K5412*MESCLUN_PRICE</x:f>
        <x:v>88970</x:v>
      </x:c>
      <x:c r="P5412" s="268" t="n">
        <x:f>I5412*TOMATO_FERTILIZER+J5412*CARROT_FERTILIZER+K5412*MESCLUN_FERTILIZER</x:f>
        <x:v>11880</x:v>
      </x:c>
      <x:c r="Q5412" s="268" t="n">
        <x:f>MIN(M5412,FARMER_HOURS)*FARMER_RATE+MAX(M5412-FARMER_HOURS,0)*TEMP_RATE</x:f>
        <x:v>44673.979514851904</x:v>
      </x:c>
      <x:c r="R5412" s="268" t="n">
        <x:f>O5412-P5412-Q5412-FIXED_COST</x:f>
        <x:v>12416.020485148096</x:v>
      </x:c>
      <x:c r="S5412" s="139" t="str">
        <x:f>IF(AND(L5412&lt;=TOTAL_BED_CAP,N5412&lt;=TEMP_WORKER_CAP),"YES","NO")</x:f>
        <x:v>YES</x:v>
      </x:c>
      <x:c r="T5412" s="139" t="n">
        <x:f>IF(S5412="YES",R5412,-1E+99)</x:f>
        <x:v>12416.020485148096</x:v>
      </x:c>
    </x:row>
    <x:row r="5413">
      <x:c r="A5413" s="139"/>
      <x:c r="B5413" s="139"/>
      <x:c r="C5413" s="139"/>
      <x:c r="D5413" s="139"/>
      <x:c r="E5413" s="139"/>
      <x:c r="F5413" s="139"/>
      <x:c r="G5413" s="139"/>
      <x:c r="H5413" s="139"/>
      <x:c r="I5413" s="266" t="n">
        <x:f>INT((ROW()-ROW($I$46))/((CARROT_CAP+1)*(MESCLUN_CAP+1)))</x:f>
        <x:v>8</x:v>
      </x:c>
      <x:c r="J5413" s="266" t="n">
        <x:f>MOD(INT((ROW()-ROW($I$46))/(MESCLUN_CAP+1)),CARROT_CAP+1)</x:f>
        <x:v>5</x:v>
      </x:c>
      <x:c r="K5413" s="266" t="n">
        <x:f>MOD(ROW()-ROW($I$46),MESCLUN_CAP+1)</x:f>
        <x:v>4</x:v>
      </x:c>
      <x:c r="L5413" s="266" t="n">
        <x:f>SUM(I5413:K5413)</x:f>
        <x:v>17</x:v>
      </x:c>
      <x:c r="M5413" s="267" t="n">
        <x:f>I5413*TOMATO_HOURS*WEEKS*(1+TOMATO_DIM)^I5413+J5413*CARROT_HOURS*WEEKS*(1+CARROT_DIM)^J5413+K5413*MESCLUN_HOURS*WEEKS*(1+MESCLUN_DIM)^K5413</x:f>
        <x:v>1902.265335778126</x:v>
      </x:c>
      <x:c r="N5413" s="267" t="n">
        <x:f>MAX(M5413-FARMER_HOURS,0)/TEMP_HOURS_PER_WORKER</x:f>
        <x:v>0.8210175942903652</x:v>
      </x:c>
      <x:c r="O5413" s="268" t="n">
        <x:f>I5413*TOMATO_PRICE+J5413*CARROT_PRICE+K5413*MESCLUN_PRICE</x:f>
        <x:v>91670</x:v>
      </x:c>
      <x:c r="P5413" s="268" t="n">
        <x:f>I5413*TOMATO_FERTILIZER+J5413*CARROT_FERTILIZER+K5413*MESCLUN_FERTILIZER</x:f>
        <x:v>12760</x:v>
      </x:c>
      <x:c r="Q5413" s="268" t="n">
        <x:f>MIN(M5413,FARMER_HOURS)*FARMER_RATE+MAX(M5413-FARMER_HOURS,0)*TEMP_RATE</x:f>
        <x:v>45525.43985725913</x:v>
      </x:c>
      <x:c r="R5413" s="268" t="n">
        <x:f>O5413-P5413-Q5413-FIXED_COST</x:f>
        <x:v>13384.56014274087</x:v>
      </x:c>
      <x:c r="S5413" s="139" t="str">
        <x:f>IF(AND(L5413&lt;=TOTAL_BED_CAP,N5413&lt;=TEMP_WORKER_CAP),"YES","NO")</x:f>
        <x:v>YES</x:v>
      </x:c>
      <x:c r="T5413" s="139" t="n">
        <x:f>IF(S5413="YES",R5413,-1E+99)</x:f>
        <x:v>13384.56014274087</x:v>
      </x:c>
    </x:row>
    <x:row r="5414">
      <x:c r="A5414" s="139"/>
      <x:c r="B5414" s="139"/>
      <x:c r="C5414" s="139"/>
      <x:c r="D5414" s="139"/>
      <x:c r="E5414" s="139"/>
      <x:c r="F5414" s="139"/>
      <x:c r="G5414" s="139"/>
      <x:c r="H5414" s="139"/>
      <x:c r="I5414" s="266" t="n">
        <x:f>INT((ROW()-ROW($I$46))/((CARROT_CAP+1)*(MESCLUN_CAP+1)))</x:f>
        <x:v>8</x:v>
      </x:c>
      <x:c r="J5414" s="266" t="n">
        <x:f>MOD(INT((ROW()-ROW($I$46))/(MESCLUN_CAP+1)),CARROT_CAP+1)</x:f>
        <x:v>5</x:v>
      </x:c>
      <x:c r="K5414" s="266" t="n">
        <x:f>MOD(ROW()-ROW($I$46),MESCLUN_CAP+1)</x:f>
        <x:v>5</x:v>
      </x:c>
      <x:c r="L5414" s="266" t="n">
        <x:f>SUM(I5414:K5414)</x:f>
        <x:v>18</x:v>
      </x:c>
      <x:c r="M5414" s="267" t="n">
        <x:f>I5414*TOMATO_HOURS*WEEKS*(1+TOMATO_DIM)^I5414+J5414*CARROT_HOURS*WEEKS*(1+CARROT_DIM)^J5414+K5414*MESCLUN_HOURS*WEEKS*(1+MESCLUN_DIM)^K5414</x:f>
        <x:v>1952.5136596993295</x:v>
      </x:c>
      <x:c r="N5414" s="267" t="n">
        <x:f>MAX(M5414-FARMER_HOURS,0)/TEMP_HOURS_PER_WORKER</x:f>
        <x:v>0.85591226368009</x:v>
      </x:c>
      <x:c r="O5414" s="268" t="n">
        <x:f>I5414*TOMATO_PRICE+J5414*CARROT_PRICE+K5414*MESCLUN_PRICE</x:f>
        <x:v>94370</x:v>
      </x:c>
      <x:c r="P5414" s="268" t="n">
        <x:f>I5414*TOMATO_FERTILIZER+J5414*CARROT_FERTILIZER+K5414*MESCLUN_FERTILIZER</x:f>
        <x:v>13640</x:v>
      </x:c>
      <x:c r="Q5414" s="268" t="n">
        <x:f>MIN(M5414,FARMER_HOURS)*FARMER_RATE+MAX(M5414-FARMER_HOURS,0)*TEMP_RATE</x:f>
        <x:v>46397.80659200225</x:v>
      </x:c>
      <x:c r="R5414" s="268" t="n">
        <x:f>O5414-P5414-Q5414-FIXED_COST</x:f>
        <x:v>14332.193407997751</x:v>
      </x:c>
      <x:c r="S5414" s="139" t="str">
        <x:f>IF(AND(L5414&lt;=TOTAL_BED_CAP,N5414&lt;=TEMP_WORKER_CAP),"YES","NO")</x:f>
        <x:v>YES</x:v>
      </x:c>
      <x:c r="T5414" s="139" t="n">
        <x:f>IF(S5414="YES",R5414,-1E+99)</x:f>
        <x:v>14332.193407997751</x:v>
      </x:c>
    </x:row>
    <x:row r="5415">
      <x:c r="A5415" s="139"/>
      <x:c r="B5415" s="139"/>
      <x:c r="C5415" s="139"/>
      <x:c r="D5415" s="139"/>
      <x:c r="E5415" s="139"/>
      <x:c r="F5415" s="139"/>
      <x:c r="G5415" s="139"/>
      <x:c r="H5415" s="139"/>
      <x:c r="I5415" s="266" t="n">
        <x:f>INT((ROW()-ROW($I$46))/((CARROT_CAP+1)*(MESCLUN_CAP+1)))</x:f>
        <x:v>8</x:v>
      </x:c>
      <x:c r="J5415" s="266" t="n">
        <x:f>MOD(INT((ROW()-ROW($I$46))/(MESCLUN_CAP+1)),CARROT_CAP+1)</x:f>
        <x:v>5</x:v>
      </x:c>
      <x:c r="K5415" s="266" t="n">
        <x:f>MOD(ROW()-ROW($I$46),MESCLUN_CAP+1)</x:f>
        <x:v>6</x:v>
      </x:c>
      <x:c r="L5415" s="266" t="n">
        <x:f>SUM(I5415:K5415)</x:f>
        <x:v>19</x:v>
      </x:c>
      <x:c r="M5415" s="267" t="n">
        <x:f>I5415*TOMATO_HOURS*WEEKS*(1+TOMATO_DIM)^I5415+J5415*CARROT_HOURS*WEEKS*(1+CARROT_DIM)^J5415+K5415*MESCLUN_HOURS*WEEKS*(1+MESCLUN_DIM)^K5415</x:f>
        <x:v>2003.9886338809624</x:v>
      </x:c>
      <x:c r="N5415" s="267" t="n">
        <x:f>MAX(M5415-FARMER_HOURS,0)/TEMP_HOURS_PER_WORKER</x:f>
        <x:v>0.8916587735284461</x:v>
      </x:c>
      <x:c r="O5415" s="268" t="n">
        <x:f>I5415*TOMATO_PRICE+J5415*CARROT_PRICE+K5415*MESCLUN_PRICE</x:f>
        <x:v>97070</x:v>
      </x:c>
      <x:c r="P5415" s="268" t="n">
        <x:f>I5415*TOMATO_FERTILIZER+J5415*CARROT_FERTILIZER+K5415*MESCLUN_FERTILIZER</x:f>
        <x:v>14520</x:v>
      </x:c>
      <x:c r="Q5415" s="268" t="n">
        <x:f>MIN(M5415,FARMER_HOURS)*FARMER_RATE+MAX(M5415-FARMER_HOURS,0)*TEMP_RATE</x:f>
        <x:v>47291.46933821115</x:v>
      </x:c>
      <x:c r="R5415" s="268" t="n">
        <x:f>O5415-P5415-Q5415-FIXED_COST</x:f>
        <x:v>15258.53066178885</x:v>
      </x:c>
      <x:c r="S5415" s="139" t="str">
        <x:f>IF(AND(L5415&lt;=TOTAL_BED_CAP,N5415&lt;=TEMP_WORKER_CAP),"YES","NO")</x:f>
        <x:v>YES</x:v>
      </x:c>
      <x:c r="T5415" s="139" t="n">
        <x:f>IF(S5415="YES",R5415,-1E+99)</x:f>
        <x:v>15258.53066178885</x:v>
      </x:c>
    </x:row>
    <x:row r="5416">
      <x:c r="A5416" s="139"/>
      <x:c r="B5416" s="139"/>
      <x:c r="C5416" s="139"/>
      <x:c r="D5416" s="139"/>
      <x:c r="E5416" s="139"/>
      <x:c r="F5416" s="139"/>
      <x:c r="G5416" s="139"/>
      <x:c r="H5416" s="139"/>
      <x:c r="I5416" s="266" t="n">
        <x:f>INT((ROW()-ROW($I$46))/((CARROT_CAP+1)*(MESCLUN_CAP+1)))</x:f>
        <x:v>8</x:v>
      </x:c>
      <x:c r="J5416" s="266" t="n">
        <x:f>MOD(INT((ROW()-ROW($I$46))/(MESCLUN_CAP+1)),CARROT_CAP+1)</x:f>
        <x:v>5</x:v>
      </x:c>
      <x:c r="K5416" s="266" t="n">
        <x:f>MOD(ROW()-ROW($I$46),MESCLUN_CAP+1)</x:f>
        <x:v>7</x:v>
      </x:c>
      <x:c r="L5416" s="266" t="n">
        <x:f>SUM(I5416:K5416)</x:f>
        <x:v>20</x:v>
      </x:c>
      <x:c r="M5416" s="267" t="n">
        <x:f>I5416*TOMATO_HOURS*WEEKS*(1+TOMATO_DIM)^I5416+J5416*CARROT_HOURS*WEEKS*(1+CARROT_DIM)^J5416+K5416*MESCLUN_HOURS*WEEKS*(1+MESCLUN_DIM)^K5416</x:f>
        <x:v>2056.713073278923</x:v>
      </x:c>
      <x:c r="N5416" s="267" t="n">
        <x:f>MAX(M5416-FARMER_HOURS,0)/TEMP_HOURS_PER_WORKER</x:f>
        <x:v>0.9282729675548075</x:v>
      </x:c>
      <x:c r="O5416" s="268" t="n">
        <x:f>I5416*TOMATO_PRICE+J5416*CARROT_PRICE+K5416*MESCLUN_PRICE</x:f>
        <x:v>99770</x:v>
      </x:c>
      <x:c r="P5416" s="268" t="n">
        <x:f>I5416*TOMATO_FERTILIZER+J5416*CARROT_FERTILIZER+K5416*MESCLUN_FERTILIZER</x:f>
        <x:v>15400</x:v>
      </x:c>
      <x:c r="Q5416" s="268" t="n">
        <x:f>MIN(M5416,FARMER_HOURS)*FARMER_RATE+MAX(M5416-FARMER_HOURS,0)*TEMP_RATE</x:f>
        <x:v>48206.82418887019</x:v>
      </x:c>
      <x:c r="R5416" s="268" t="n">
        <x:f>O5416-P5416-Q5416-FIXED_COST</x:f>
        <x:v>16163.175811129811</x:v>
      </x:c>
      <x:c r="S5416" s="139" t="str">
        <x:f>IF(AND(L5416&lt;=TOTAL_BED_CAP,N5416&lt;=TEMP_WORKER_CAP),"YES","NO")</x:f>
        <x:v>YES</x:v>
      </x:c>
      <x:c r="T5416" s="139" t="n">
        <x:f>IF(S5416="YES",R5416,-1E+99)</x:f>
        <x:v>16163.175811129811</x:v>
      </x:c>
    </x:row>
    <x:row r="5417">
      <x:c r="A5417" s="139"/>
      <x:c r="B5417" s="139"/>
      <x:c r="C5417" s="139"/>
      <x:c r="D5417" s="139"/>
      <x:c r="E5417" s="139"/>
      <x:c r="F5417" s="139"/>
      <x:c r="G5417" s="139"/>
      <x:c r="H5417" s="139"/>
      <x:c r="I5417" s="266" t="n">
        <x:f>INT((ROW()-ROW($I$46))/((CARROT_CAP+1)*(MESCLUN_CAP+1)))</x:f>
        <x:v>8</x:v>
      </x:c>
      <x:c r="J5417" s="266" t="n">
        <x:f>MOD(INT((ROW()-ROW($I$46))/(MESCLUN_CAP+1)),CARROT_CAP+1)</x:f>
        <x:v>5</x:v>
      </x:c>
      <x:c r="K5417" s="266" t="n">
        <x:f>MOD(ROW()-ROW($I$46),MESCLUN_CAP+1)</x:f>
        <x:v>8</x:v>
      </x:c>
      <x:c r="L5417" s="266" t="n">
        <x:f>SUM(I5417:K5417)</x:f>
        <x:v>21</x:v>
      </x:c>
      <x:c r="M5417" s="267" t="n">
        <x:f>I5417*TOMATO_HOURS*WEEKS*(1+TOMATO_DIM)^I5417+J5417*CARROT_HOURS*WEEKS*(1+CARROT_DIM)^J5417+K5417*MESCLUN_HOURS*WEEKS*(1+MESCLUN_DIM)^K5417</x:f>
        <x:v>2110.710171558903</x:v>
      </x:c>
      <x:c r="N5417" s="267" t="n">
        <x:f>MAX(M5417-FARMER_HOURS,0)/TEMP_HOURS_PER_WORKER</x:f>
        <x:v>0.9657709524714603</x:v>
      </x:c>
      <x:c r="O5417" s="268" t="n">
        <x:f>I5417*TOMATO_PRICE+J5417*CARROT_PRICE+K5417*MESCLUN_PRICE</x:f>
        <x:v>102470</x:v>
      </x:c>
      <x:c r="P5417" s="268" t="n">
        <x:f>I5417*TOMATO_FERTILIZER+J5417*CARROT_FERTILIZER+K5417*MESCLUN_FERTILIZER</x:f>
        <x:v>16280</x:v>
      </x:c>
      <x:c r="Q5417" s="268" t="n">
        <x:f>MIN(M5417,FARMER_HOURS)*FARMER_RATE+MAX(M5417-FARMER_HOURS,0)*TEMP_RATE</x:f>
        <x:v>49144.27381178651</x:v>
      </x:c>
      <x:c r="R5417" s="268" t="n">
        <x:f>O5417-P5417-Q5417-FIXED_COST</x:f>
        <x:v>17045.72618821349</x:v>
      </x:c>
      <x:c r="S5417" s="139" t="str">
        <x:f>IF(AND(L5417&lt;=TOTAL_BED_CAP,N5417&lt;=TEMP_WORKER_CAP),"YES","NO")</x:f>
        <x:v>YES</x:v>
      </x:c>
      <x:c r="T5417" s="139" t="n">
        <x:f>IF(S5417="YES",R5417,-1E+99)</x:f>
        <x:v>17045.72618821349</x:v>
      </x:c>
    </x:row>
    <x:row r="5418">
      <x:c r="A5418" s="139"/>
      <x:c r="B5418" s="139"/>
      <x:c r="C5418" s="139"/>
      <x:c r="D5418" s="139"/>
      <x:c r="E5418" s="139"/>
      <x:c r="F5418" s="139"/>
      <x:c r="G5418" s="139"/>
      <x:c r="H5418" s="139"/>
      <x:c r="I5418" s="266" t="n">
        <x:f>INT((ROW()-ROW($I$46))/((CARROT_CAP+1)*(MESCLUN_CAP+1)))</x:f>
        <x:v>8</x:v>
      </x:c>
      <x:c r="J5418" s="266" t="n">
        <x:f>MOD(INT((ROW()-ROW($I$46))/(MESCLUN_CAP+1)),CARROT_CAP+1)</x:f>
        <x:v>5</x:v>
      </x:c>
      <x:c r="K5418" s="266" t="n">
        <x:f>MOD(ROW()-ROW($I$46),MESCLUN_CAP+1)</x:f>
        <x:v>9</x:v>
      </x:c>
      <x:c r="L5418" s="266" t="n">
        <x:f>SUM(I5418:K5418)</x:f>
        <x:v>22</x:v>
      </x:c>
      <x:c r="M5418" s="267" t="n">
        <x:f>I5418*TOMATO_HOURS*WEEKS*(1+TOMATO_DIM)^I5418+J5418*CARROT_HOURS*WEEKS*(1+CARROT_DIM)^J5418+K5418*MESCLUN_HOURS*WEEKS*(1+MESCLUN_DIM)^K5418</x:f>
        <x:v>2166.0035069992973</x:v>
      </x:c>
      <x:c r="N5418" s="267" t="n">
        <x:f>MAX(M5418-FARMER_HOURS,0)/TEMP_HOURS_PER_WORKER</x:f>
        <x:v>1.0041691020828454</x:v>
      </x:c>
      <x:c r="O5418" s="268" t="n">
        <x:f>I5418*TOMATO_PRICE+J5418*CARROT_PRICE+K5418*MESCLUN_PRICE</x:f>
        <x:v>105170</x:v>
      </x:c>
      <x:c r="P5418" s="268" t="n">
        <x:f>I5418*TOMATO_FERTILIZER+J5418*CARROT_FERTILIZER+K5418*MESCLUN_FERTILIZER</x:f>
        <x:v>17160</x:v>
      </x:c>
      <x:c r="Q5418" s="268" t="n">
        <x:f>MIN(M5418,FARMER_HOURS)*FARMER_RATE+MAX(M5418-FARMER_HOURS,0)*TEMP_RATE</x:f>
        <x:v>50104.227552071134</x:v>
      </x:c>
      <x:c r="R5418" s="268" t="n">
        <x:f>O5418-P5418-Q5418-FIXED_COST</x:f>
        <x:v>17905.772447928866</x:v>
      </x:c>
      <x:c r="S5418" s="139" t="str">
        <x:f>IF(AND(L5418&lt;=TOTAL_BED_CAP,N5418&lt;=TEMP_WORKER_CAP),"YES","NO")</x:f>
        <x:v>YES</x:v>
      </x:c>
      <x:c r="T5418" s="139" t="n">
        <x:f>IF(S5418="YES",R5418,-1E+99)</x:f>
        <x:v>17905.772447928866</x:v>
      </x:c>
    </x:row>
    <x:row r="5419">
      <x:c r="A5419" s="139"/>
      <x:c r="B5419" s="139"/>
      <x:c r="C5419" s="139"/>
      <x:c r="D5419" s="139"/>
      <x:c r="E5419" s="139"/>
      <x:c r="F5419" s="139"/>
      <x:c r="G5419" s="139"/>
      <x:c r="H5419" s="139"/>
      <x:c r="I5419" s="266" t="n">
        <x:f>INT((ROW()-ROW($I$46))/((CARROT_CAP+1)*(MESCLUN_CAP+1)))</x:f>
        <x:v>8</x:v>
      </x:c>
      <x:c r="J5419" s="266" t="n">
        <x:f>MOD(INT((ROW()-ROW($I$46))/(MESCLUN_CAP+1)),CARROT_CAP+1)</x:f>
        <x:v>5</x:v>
      </x:c>
      <x:c r="K5419" s="266" t="n">
        <x:f>MOD(ROW()-ROW($I$46),MESCLUN_CAP+1)</x:f>
        <x:v>10</x:v>
      </x:c>
      <x:c r="L5419" s="266" t="n">
        <x:f>SUM(I5419:K5419)</x:f>
        <x:v>23</x:v>
      </x:c>
      <x:c r="M5419" s="267" t="n">
        <x:f>I5419*TOMATO_HOURS*WEEKS*(1+TOMATO_DIM)^I5419+J5419*CARROT_HOURS*WEEKS*(1+CARROT_DIM)^J5419+K5419*MESCLUN_HOURS*WEEKS*(1+MESCLUN_DIM)^K5419</x:f>
        <x:v>2222.61704848251</x:v>
      </x:c>
      <x:c r="N5419" s="267" t="n">
        <x:f>MAX(M5419-FARMER_HOURS,0)/TEMP_HOURS_PER_WORKER</x:f>
        <x:v>1.0434840614461875</x:v>
      </x:c>
      <x:c r="O5419" s="268" t="n">
        <x:f>I5419*TOMATO_PRICE+J5419*CARROT_PRICE+K5419*MESCLUN_PRICE</x:f>
        <x:v>107870</x:v>
      </x:c>
      <x:c r="P5419" s="268" t="n">
        <x:f>I5419*TOMATO_FERTILIZER+J5419*CARROT_FERTILIZER+K5419*MESCLUN_FERTILIZER</x:f>
        <x:v>18040</x:v>
      </x:c>
      <x:c r="Q5419" s="268" t="n">
        <x:f>MIN(M5419,FARMER_HOURS)*FARMER_RATE+MAX(M5419-FARMER_HOURS,0)*TEMP_RATE</x:f>
        <x:v>51087.10153615469</x:v>
      </x:c>
      <x:c r="R5419" s="268" t="n">
        <x:f>O5419-P5419-Q5419-FIXED_COST</x:f>
        <x:v>18742.89846384531</x:v>
      </x:c>
      <x:c r="S5419" s="139" t="str">
        <x:f>IF(AND(L5419&lt;=TOTAL_BED_CAP,N5419&lt;=TEMP_WORKER_CAP),"YES","NO")</x:f>
        <x:v>YES</x:v>
      </x:c>
      <x:c r="T5419" s="139" t="n">
        <x:f>IF(S5419="YES",R5419,-1E+99)</x:f>
        <x:v>18742.89846384531</x:v>
      </x:c>
    </x:row>
    <x:row r="5420">
      <x:c r="A5420" s="139"/>
      <x:c r="B5420" s="139"/>
      <x:c r="C5420" s="139"/>
      <x:c r="D5420" s="139"/>
      <x:c r="E5420" s="139"/>
      <x:c r="F5420" s="139"/>
      <x:c r="G5420" s="139"/>
      <x:c r="H5420" s="139"/>
      <x:c r="I5420" s="266" t="n">
        <x:f>INT((ROW()-ROW($I$46))/((CARROT_CAP+1)*(MESCLUN_CAP+1)))</x:f>
        <x:v>8</x:v>
      </x:c>
      <x:c r="J5420" s="266" t="n">
        <x:f>MOD(INT((ROW()-ROW($I$46))/(MESCLUN_CAP+1)),CARROT_CAP+1)</x:f>
        <x:v>5</x:v>
      </x:c>
      <x:c r="K5420" s="266" t="n">
        <x:f>MOD(ROW()-ROW($I$46),MESCLUN_CAP+1)</x:f>
        <x:v>11</x:v>
      </x:c>
      <x:c r="L5420" s="266" t="n">
        <x:f>SUM(I5420:K5420)</x:f>
        <x:v>24</x:v>
      </x:c>
      <x:c r="M5420" s="267" t="n">
        <x:f>I5420*TOMATO_HOURS*WEEKS*(1+TOMATO_DIM)^I5420+J5420*CARROT_HOURS*WEEKS*(1+CARROT_DIM)^J5420+K5420*MESCLUN_HOURS*WEEKS*(1+MESCLUN_DIM)^K5420</x:f>
        <x:v>2280.575161575949</x:v>
      </x:c>
      <x:c r="N5420" s="267" t="n">
        <x:f>MAX(M5420-FARMER_HOURS,0)/TEMP_HOURS_PER_WORKER</x:f>
        <x:v>1.083732751094409</x:v>
      </x:c>
      <x:c r="O5420" s="268" t="n">
        <x:f>I5420*TOMATO_PRICE+J5420*CARROT_PRICE+K5420*MESCLUN_PRICE</x:f>
        <x:v>110570</x:v>
      </x:c>
      <x:c r="P5420" s="268" t="n">
        <x:f>I5420*TOMATO_FERTILIZER+J5420*CARROT_FERTILIZER+K5420*MESCLUN_FERTILIZER</x:f>
        <x:v>18920</x:v>
      </x:c>
      <x:c r="Q5420" s="268" t="n">
        <x:f>MIN(M5420,FARMER_HOURS)*FARMER_RATE+MAX(M5420-FARMER_HOURS,0)*TEMP_RATE</x:f>
        <x:v>52093.318777360226</x:v>
      </x:c>
      <x:c r="R5420" s="268" t="n">
        <x:f>O5420-P5420-Q5420-FIXED_COST</x:f>
        <x:v>19556.681222639774</x:v>
      </x:c>
      <x:c r="S5420" s="139" t="str">
        <x:f>IF(AND(L5420&lt;=TOTAL_BED_CAP,N5420&lt;=TEMP_WORKER_CAP),"YES","NO")</x:f>
        <x:v>YES</x:v>
      </x:c>
      <x:c r="T5420" s="139" t="n">
        <x:f>IF(S5420="YES",R5420,-1E+99)</x:f>
        <x:v>19556.681222639774</x:v>
      </x:c>
    </x:row>
    <x:row r="5421">
      <x:c r="A5421" s="139"/>
      <x:c r="B5421" s="139"/>
      <x:c r="C5421" s="139"/>
      <x:c r="D5421" s="139"/>
      <x:c r="E5421" s="139"/>
      <x:c r="F5421" s="139"/>
      <x:c r="G5421" s="139"/>
      <x:c r="H5421" s="139"/>
      <x:c r="I5421" s="266" t="n">
        <x:f>INT((ROW()-ROW($I$46))/((CARROT_CAP+1)*(MESCLUN_CAP+1)))</x:f>
        <x:v>8</x:v>
      </x:c>
      <x:c r="J5421" s="266" t="n">
        <x:f>MOD(INT((ROW()-ROW($I$46))/(MESCLUN_CAP+1)),CARROT_CAP+1)</x:f>
        <x:v>5</x:v>
      </x:c>
      <x:c r="K5421" s="266" t="n">
        <x:f>MOD(ROW()-ROW($I$46),MESCLUN_CAP+1)</x:f>
        <x:v>12</x:v>
      </x:c>
      <x:c r="L5421" s="266" t="n">
        <x:f>SUM(I5421:K5421)</x:f>
        <x:v>25</x:v>
      </x:c>
      <x:c r="M5421" s="267" t="n">
        <x:f>I5421*TOMATO_HOURS*WEEKS*(1+TOMATO_DIM)^I5421+J5421*CARROT_HOURS*WEEKS*(1+CARROT_DIM)^J5421+K5421*MESCLUN_HOURS*WEEKS*(1+MESCLUN_DIM)^K5421</x:f>
        <x:v>2339.9026147040136</x:v>
      </x:c>
      <x:c r="N5421" s="267" t="n">
        <x:f>MAX(M5421-FARMER_HOURS,0)/TEMP_HOURS_PER_WORKER</x:f>
        <x:v>1.1249323713222317</x:v>
      </x:c>
      <x:c r="O5421" s="268" t="n">
        <x:f>I5421*TOMATO_PRICE+J5421*CARROT_PRICE+K5421*MESCLUN_PRICE</x:f>
        <x:v>113270</x:v>
      </x:c>
      <x:c r="P5421" s="268" t="n">
        <x:f>I5421*TOMATO_FERTILIZER+J5421*CARROT_FERTILIZER+K5421*MESCLUN_FERTILIZER</x:f>
        <x:v>19800</x:v>
      </x:c>
      <x:c r="Q5421" s="268" t="n">
        <x:f>MIN(M5421,FARMER_HOURS)*FARMER_RATE+MAX(M5421-FARMER_HOURS,0)*TEMP_RATE</x:f>
        <x:v>53123.30928305579</x:v>
      </x:c>
      <x:c r="R5421" s="268" t="n">
        <x:f>O5421-P5421-Q5421-FIXED_COST</x:f>
        <x:v>20346.690716944213</x:v>
      </x:c>
      <x:c r="S5421" s="139" t="str">
        <x:f>IF(AND(L5421&lt;=TOTAL_BED_CAP,N5421&lt;=TEMP_WORKER_CAP),"YES","NO")</x:f>
        <x:v>YES</x:v>
      </x:c>
      <x:c r="T5421" s="139" t="n">
        <x:f>IF(S5421="YES",R5421,-1E+99)</x:f>
        <x:v>20346.690716944213</x:v>
      </x:c>
    </x:row>
    <x:row r="5422">
      <x:c r="A5422" s="139"/>
      <x:c r="B5422" s="139"/>
      <x:c r="C5422" s="139"/>
      <x:c r="D5422" s="139"/>
      <x:c r="E5422" s="139"/>
      <x:c r="F5422" s="139"/>
      <x:c r="G5422" s="139"/>
      <x:c r="H5422" s="139"/>
      <x:c r="I5422" s="266" t="n">
        <x:f>INT((ROW()-ROW($I$46))/((CARROT_CAP+1)*(MESCLUN_CAP+1)))</x:f>
        <x:v>8</x:v>
      </x:c>
      <x:c r="J5422" s="266" t="n">
        <x:f>MOD(INT((ROW()-ROW($I$46))/(MESCLUN_CAP+1)),CARROT_CAP+1)</x:f>
        <x:v>5</x:v>
      </x:c>
      <x:c r="K5422" s="266" t="n">
        <x:f>MOD(ROW()-ROW($I$46),MESCLUN_CAP+1)</x:f>
        <x:v>13</x:v>
      </x:c>
      <x:c r="L5422" s="266" t="n">
        <x:f>SUM(I5422:K5422)</x:f>
        <x:v>26</x:v>
      </x:c>
      <x:c r="M5422" s="267" t="n">
        <x:f>I5422*TOMATO_HOURS*WEEKS*(1+TOMATO_DIM)^I5422+J5422*CARROT_HOURS*WEEKS*(1+CARROT_DIM)^J5422+K5422*MESCLUN_HOURS*WEEKS*(1+MESCLUN_DIM)^K5422</x:f>
        <x:v>2400.624585412398</x:v>
      </x:c>
      <x:c r="N5422" s="267" t="n">
        <x:f>MAX(M5422-FARMER_HOURS,0)/TEMP_HOURS_PER_WORKER</x:f>
        <x:v>1.1671004065363877</x:v>
      </x:c>
      <x:c r="O5422" s="268" t="n">
        <x:f>I5422*TOMATO_PRICE+J5422*CARROT_PRICE+K5422*MESCLUN_PRICE</x:f>
        <x:v>115970</x:v>
      </x:c>
      <x:c r="P5422" s="268" t="n">
        <x:f>I5422*TOMATO_FERTILIZER+J5422*CARROT_FERTILIZER+K5422*MESCLUN_FERTILIZER</x:f>
        <x:v>20680</x:v>
      </x:c>
      <x:c r="Q5422" s="268" t="n">
        <x:f>MIN(M5422,FARMER_HOURS)*FARMER_RATE+MAX(M5422-FARMER_HOURS,0)*TEMP_RATE</x:f>
        <x:v>54177.51016340969</x:v>
      </x:c>
      <x:c r="R5422" s="268" t="n">
        <x:f>O5422-P5422-Q5422-FIXED_COST</x:f>
        <x:v>21112.489836590306</x:v>
      </x:c>
      <x:c r="S5422" s="139" t="str">
        <x:f>IF(AND(L5422&lt;=TOTAL_BED_CAP,N5422&lt;=TEMP_WORKER_CAP),"YES","NO")</x:f>
        <x:v>YES</x:v>
      </x:c>
      <x:c r="T5422" s="139" t="n">
        <x:f>IF(S5422="YES",R5422,-1E+99)</x:f>
        <x:v>21112.489836590306</x:v>
      </x:c>
    </x:row>
    <x:row r="5423">
      <x:c r="A5423" s="139"/>
      <x:c r="B5423" s="139"/>
      <x:c r="C5423" s="139"/>
      <x:c r="D5423" s="139"/>
      <x:c r="E5423" s="139"/>
      <x:c r="F5423" s="139"/>
      <x:c r="G5423" s="139"/>
      <x:c r="H5423" s="139"/>
      <x:c r="I5423" s="266" t="n">
        <x:f>INT((ROW()-ROW($I$46))/((CARROT_CAP+1)*(MESCLUN_CAP+1)))</x:f>
        <x:v>8</x:v>
      </x:c>
      <x:c r="J5423" s="266" t="n">
        <x:f>MOD(INT((ROW()-ROW($I$46))/(MESCLUN_CAP+1)),CARROT_CAP+1)</x:f>
        <x:v>5</x:v>
      </x:c>
      <x:c r="K5423" s="266" t="n">
        <x:f>MOD(ROW()-ROW($I$46),MESCLUN_CAP+1)</x:f>
        <x:v>14</x:v>
      </x:c>
      <x:c r="L5423" s="266" t="n">
        <x:f>SUM(I5423:K5423)</x:f>
        <x:v>27</x:v>
      </x:c>
      <x:c r="M5423" s="267" t="n">
        <x:f>I5423*TOMATO_HOURS*WEEKS*(1+TOMATO_DIM)^I5423+J5423*CARROT_HOURS*WEEKS*(1+CARROT_DIM)^J5423+K5423*MESCLUN_HOURS*WEEKS*(1+MESCLUN_DIM)^K5423</x:f>
        <x:v>2462.766666726059</x:v>
      </x:c>
      <x:c r="N5423" s="267" t="n">
        <x:f>MAX(M5423-FARMER_HOURS,0)/TEMP_HOURS_PER_WORKER</x:f>
        <x:v>1.2102546296708745</x:v>
      </x:c>
      <x:c r="O5423" s="268" t="n">
        <x:f>I5423*TOMATO_PRICE+J5423*CARROT_PRICE+K5423*MESCLUN_PRICE</x:f>
        <x:v>118670</x:v>
      </x:c>
      <x:c r="P5423" s="268" t="n">
        <x:f>I5423*TOMATO_FERTILIZER+J5423*CARROT_FERTILIZER+K5423*MESCLUN_FERTILIZER</x:f>
        <x:v>21560</x:v>
      </x:c>
      <x:c r="Q5423" s="268" t="n">
        <x:f>MIN(M5423,FARMER_HOURS)*FARMER_RATE+MAX(M5423-FARMER_HOURS,0)*TEMP_RATE</x:f>
        <x:v>55256.365741771864</x:v>
      </x:c>
      <x:c r="R5423" s="268" t="n">
        <x:f>O5423-P5423-Q5423-FIXED_COST</x:f>
        <x:v>21853.634258228136</x:v>
      </x:c>
      <x:c r="S5423" s="139" t="str">
        <x:f>IF(AND(L5423&lt;=TOTAL_BED_CAP,N5423&lt;=TEMP_WORKER_CAP),"YES","NO")</x:f>
        <x:v>YES</x:v>
      </x:c>
      <x:c r="T5423" s="139" t="n">
        <x:f>IF(S5423="YES",R5423,-1E+99)</x:f>
        <x:v>21853.634258228136</x:v>
      </x:c>
    </x:row>
    <x:row r="5424">
      <x:c r="A5424" s="139"/>
      <x:c r="B5424" s="139"/>
      <x:c r="C5424" s="139"/>
      <x:c r="D5424" s="139"/>
      <x:c r="E5424" s="139"/>
      <x:c r="F5424" s="139"/>
      <x:c r="G5424" s="139"/>
      <x:c r="H5424" s="139"/>
      <x:c r="I5424" s="266" t="n">
        <x:f>INT((ROW()-ROW($I$46))/((CARROT_CAP+1)*(MESCLUN_CAP+1)))</x:f>
        <x:v>8</x:v>
      </x:c>
      <x:c r="J5424" s="266" t="n">
        <x:f>MOD(INT((ROW()-ROW($I$46))/(MESCLUN_CAP+1)),CARROT_CAP+1)</x:f>
        <x:v>5</x:v>
      </x:c>
      <x:c r="K5424" s="266" t="n">
        <x:f>MOD(ROW()-ROW($I$46),MESCLUN_CAP+1)</x:f>
        <x:v>15</x:v>
      </x:c>
      <x:c r="L5424" s="266" t="n">
        <x:f>SUM(I5424:K5424)</x:f>
        <x:v>28</x:v>
      </x:c>
      <x:c r="M5424" s="267" t="n">
        <x:f>I5424*TOMATO_HOURS*WEEKS*(1+TOMATO_DIM)^I5424+J5424*CARROT_HOURS*WEEKS*(1+CARROT_DIM)^J5424+K5424*MESCLUN_HOURS*WEEKS*(1+MESCLUN_DIM)^K5424</x:f>
        <x:v>2526.3548736022053</x:v>
      </x:c>
      <x:c r="N5424" s="267" t="n">
        <x:f>MAX(M5424-FARMER_HOURS,0)/TEMP_HOURS_PER_WORKER</x:f>
        <x:v>1.254413106668198</x:v>
      </x:c>
      <x:c r="O5424" s="268" t="n">
        <x:f>I5424*TOMATO_PRICE+J5424*CARROT_PRICE+K5424*MESCLUN_PRICE</x:f>
        <x:v>121370</x:v>
      </x:c>
      <x:c r="P5424" s="268" t="n">
        <x:f>I5424*TOMATO_FERTILIZER+J5424*CARROT_FERTILIZER+K5424*MESCLUN_FERTILIZER</x:f>
        <x:v>22440</x:v>
      </x:c>
      <x:c r="Q5424" s="268" t="n">
        <x:f>MIN(M5424,FARMER_HOURS)*FARMER_RATE+MAX(M5424-FARMER_HOURS,0)*TEMP_RATE</x:f>
        <x:v>56360.32766670495</x:v>
      </x:c>
      <x:c r="R5424" s="268" t="n">
        <x:f>O5424-P5424-Q5424-FIXED_COST</x:f>
        <x:v>22569.67233329505</x:v>
      </x:c>
      <x:c r="S5424" s="139" t="str">
        <x:f>IF(AND(L5424&lt;=TOTAL_BED_CAP,N5424&lt;=TEMP_WORKER_CAP),"YES","NO")</x:f>
        <x:v>YES</x:v>
      </x:c>
      <x:c r="T5424" s="139" t="n">
        <x:f>IF(S5424="YES",R5424,-1E+99)</x:f>
        <x:v>22569.67233329505</x:v>
      </x:c>
    </x:row>
    <x:row r="5425">
      <x:c r="A5425" s="139"/>
      <x:c r="B5425" s="139"/>
      <x:c r="C5425" s="139"/>
      <x:c r="D5425" s="139"/>
      <x:c r="E5425" s="139"/>
      <x:c r="F5425" s="139"/>
      <x:c r="G5425" s="139"/>
      <x:c r="H5425" s="139"/>
      <x:c r="I5425" s="266" t="n">
        <x:f>INT((ROW()-ROW($I$46))/((CARROT_CAP+1)*(MESCLUN_CAP+1)))</x:f>
        <x:v>8</x:v>
      </x:c>
      <x:c r="J5425" s="266" t="n">
        <x:f>MOD(INT((ROW()-ROW($I$46))/(MESCLUN_CAP+1)),CARROT_CAP+1)</x:f>
        <x:v>5</x:v>
      </x:c>
      <x:c r="K5425" s="266" t="n">
        <x:f>MOD(ROW()-ROW($I$46),MESCLUN_CAP+1)</x:f>
        <x:v>16</x:v>
      </x:c>
      <x:c r="L5425" s="266" t="n">
        <x:f>SUM(I5425:K5425)</x:f>
        <x:v>29</x:v>
      </x:c>
      <x:c r="M5425" s="267" t="n">
        <x:f>I5425*TOMATO_HOURS*WEEKS*(1+TOMATO_DIM)^I5425+J5425*CARROT_HOURS*WEEKS*(1+CARROT_DIM)^J5425+K5425*MESCLUN_HOURS*WEEKS*(1+MESCLUN_DIM)^K5425</x:f>
        <x:v>2591.4156494796944</x:v>
      </x:c>
      <x:c r="N5425" s="267" t="n">
        <x:f>MAX(M5425-FARMER_HOURS,0)/TEMP_HOURS_PER_WORKER</x:f>
        <x:v>1.2995942010275656</x:v>
      </x:c>
      <x:c r="O5425" s="268" t="n">
        <x:f>I5425*TOMATO_PRICE+J5425*CARROT_PRICE+K5425*MESCLUN_PRICE</x:f>
        <x:v>124070</x:v>
      </x:c>
      <x:c r="P5425" s="268" t="n">
        <x:f>I5425*TOMATO_FERTILIZER+J5425*CARROT_FERTILIZER+K5425*MESCLUN_FERTILIZER</x:f>
        <x:v>23320</x:v>
      </x:c>
      <x:c r="Q5425" s="268" t="n">
        <x:f>MIN(M5425,FARMER_HOURS)*FARMER_RATE+MAX(M5425-FARMER_HOURS,0)*TEMP_RATE</x:f>
        <x:v>57489.85502568913</x:v>
      </x:c>
      <x:c r="R5425" s="268" t="n">
        <x:f>O5425-P5425-Q5425-FIXED_COST</x:f>
        <x:v>23260.144974310868</x:v>
      </x:c>
      <x:c r="S5425" s="139" t="str">
        <x:f>IF(AND(L5425&lt;=TOTAL_BED_CAP,N5425&lt;=TEMP_WORKER_CAP),"YES","NO")</x:f>
        <x:v>YES</x:v>
      </x:c>
      <x:c r="T5425" s="139" t="n">
        <x:f>IF(S5425="YES",R5425,-1E+99)</x:f>
        <x:v>23260.144974310868</x:v>
      </x:c>
    </x:row>
    <x:row r="5426">
      <x:c r="A5426" s="139"/>
      <x:c r="B5426" s="139"/>
      <x:c r="C5426" s="139"/>
      <x:c r="D5426" s="139"/>
      <x:c r="E5426" s="139"/>
      <x:c r="F5426" s="139"/>
      <x:c r="G5426" s="139"/>
      <x:c r="H5426" s="139"/>
      <x:c r="I5426" s="266" t="n">
        <x:f>INT((ROW()-ROW($I$46))/((CARROT_CAP+1)*(MESCLUN_CAP+1)))</x:f>
        <x:v>8</x:v>
      </x:c>
      <x:c r="J5426" s="266" t="n">
        <x:f>MOD(INT((ROW()-ROW($I$46))/(MESCLUN_CAP+1)),CARROT_CAP+1)</x:f>
        <x:v>5</x:v>
      </x:c>
      <x:c r="K5426" s="266" t="n">
        <x:f>MOD(ROW()-ROW($I$46),MESCLUN_CAP+1)</x:f>
        <x:v>17</x:v>
      </x:c>
      <x:c r="L5426" s="266" t="n">
        <x:f>SUM(I5426:K5426)</x:f>
        <x:v>30</x:v>
      </x:c>
      <x:c r="M5426" s="267" t="n">
        <x:f>I5426*TOMATO_HOURS*WEEKS*(1+TOMATO_DIM)^I5426+J5426*CARROT_HOURS*WEEKS*(1+CARROT_DIM)^J5426+K5426*MESCLUN_HOURS*WEEKS*(1+MESCLUN_DIM)^K5426</x:f>
        <x:v>2657.975872926235</x:v>
      </x:c>
      <x:c r="N5426" s="267" t="n">
        <x:f>MAX(M5426-FARMER_HOURS,0)/TEMP_HOURS_PER_WORKER</x:f>
        <x:v>1.3458165784209963</x:v>
      </x:c>
      <x:c r="O5426" s="268" t="n">
        <x:f>I5426*TOMATO_PRICE+J5426*CARROT_PRICE+K5426*MESCLUN_PRICE</x:f>
        <x:v>126770</x:v>
      </x:c>
      <x:c r="P5426" s="268" t="n">
        <x:f>I5426*TOMATO_FERTILIZER+J5426*CARROT_FERTILIZER+K5426*MESCLUN_FERTILIZER</x:f>
        <x:v>24200</x:v>
      </x:c>
      <x:c r="Q5426" s="268" t="n">
        <x:f>MIN(M5426,FARMER_HOURS)*FARMER_RATE+MAX(M5426-FARMER_HOURS,0)*TEMP_RATE</x:f>
        <x:v>58645.41446052491</x:v>
      </x:c>
      <x:c r="R5426" s="268" t="n">
        <x:f>O5426-P5426-Q5426-FIXED_COST</x:f>
        <x:v>23924.58553947509</x:v>
      </x:c>
      <x:c r="S5426" s="139" t="str">
        <x:f>IF(AND(L5426&lt;=TOTAL_BED_CAP,N5426&lt;=TEMP_WORKER_CAP),"YES","NO")</x:f>
        <x:v>YES</x:v>
      </x:c>
      <x:c r="T5426" s="139" t="n">
        <x:f>IF(S5426="YES",R5426,-1E+99)</x:f>
        <x:v>23924.58553947509</x:v>
      </x:c>
    </x:row>
    <x:row r="5427">
      <x:c r="A5427" s="139"/>
      <x:c r="B5427" s="139"/>
      <x:c r="C5427" s="139"/>
      <x:c r="D5427" s="139"/>
      <x:c r="E5427" s="139"/>
      <x:c r="F5427" s="139"/>
      <x:c r="G5427" s="139"/>
      <x:c r="H5427" s="139"/>
      <x:c r="I5427" s="266" t="n">
        <x:f>INT((ROW()-ROW($I$46))/((CARROT_CAP+1)*(MESCLUN_CAP+1)))</x:f>
        <x:v>8</x:v>
      </x:c>
      <x:c r="J5427" s="266" t="n">
        <x:f>MOD(INT((ROW()-ROW($I$46))/(MESCLUN_CAP+1)),CARROT_CAP+1)</x:f>
        <x:v>5</x:v>
      </x:c>
      <x:c r="K5427" s="266" t="n">
        <x:f>MOD(ROW()-ROW($I$46),MESCLUN_CAP+1)</x:f>
        <x:v>18</x:v>
      </x:c>
      <x:c r="L5427" s="266" t="n">
        <x:f>SUM(I5427:K5427)</x:f>
        <x:v>31</x:v>
      </x:c>
      <x:c r="M5427" s="267" t="n">
        <x:f>I5427*TOMATO_HOURS*WEEKS*(1+TOMATO_DIM)^I5427+J5427*CARROT_HOURS*WEEKS*(1+CARROT_DIM)^J5427+K5427*MESCLUN_HOURS*WEEKS*(1+MESCLUN_DIM)^K5427</x:f>
        <x:v>2726.0628643848218</x:v>
      </x:c>
      <x:c r="N5427" s="267" t="n">
        <x:f>MAX(M5427-FARMER_HOURS,0)/TEMP_HOURS_PER_WORKER</x:f>
        <x:v>1.3930992113783485</x:v>
      </x:c>
      <x:c r="O5427" s="268" t="n">
        <x:f>I5427*TOMATO_PRICE+J5427*CARROT_PRICE+K5427*MESCLUN_PRICE</x:f>
        <x:v>129470</x:v>
      </x:c>
      <x:c r="P5427" s="268" t="n">
        <x:f>I5427*TOMATO_FERTILIZER+J5427*CARROT_FERTILIZER+K5427*MESCLUN_FERTILIZER</x:f>
        <x:v>25080</x:v>
      </x:c>
      <x:c r="Q5427" s="268" t="n">
        <x:f>MIN(M5427,FARMER_HOURS)*FARMER_RATE+MAX(M5427-FARMER_HOURS,0)*TEMP_RATE</x:f>
        <x:v>59827.48028445871</x:v>
      </x:c>
      <x:c r="R5427" s="268" t="n">
        <x:f>O5427-P5427-Q5427-FIXED_COST</x:f>
        <x:v>24562.51971554129</x:v>
      </x:c>
      <x:c r="S5427" s="139" t="str">
        <x:f>IF(AND(L5427&lt;=TOTAL_BED_CAP,N5427&lt;=TEMP_WORKER_CAP),"YES","NO")</x:f>
        <x:v>YES</x:v>
      </x:c>
      <x:c r="T5427" s="139" t="n">
        <x:f>IF(S5427="YES",R5427,-1E+99)</x:f>
        <x:v>24562.51971554129</x:v>
      </x:c>
    </x:row>
    <x:row r="5428">
      <x:c r="A5428" s="139"/>
      <x:c r="B5428" s="139"/>
      <x:c r="C5428" s="139"/>
      <x:c r="D5428" s="139"/>
      <x:c r="E5428" s="139"/>
      <x:c r="F5428" s="139"/>
      <x:c r="G5428" s="139"/>
      <x:c r="H5428" s="139"/>
      <x:c r="I5428" s="266" t="n">
        <x:f>INT((ROW()-ROW($I$46))/((CARROT_CAP+1)*(MESCLUN_CAP+1)))</x:f>
        <x:v>8</x:v>
      </x:c>
      <x:c r="J5428" s="266" t="n">
        <x:f>MOD(INT((ROW()-ROW($I$46))/(MESCLUN_CAP+1)),CARROT_CAP+1)</x:f>
        <x:v>5</x:v>
      </x:c>
      <x:c r="K5428" s="266" t="n">
        <x:f>MOD(ROW()-ROW($I$46),MESCLUN_CAP+1)</x:f>
        <x:v>19</x:v>
      </x:c>
      <x:c r="L5428" s="266" t="n">
        <x:f>SUM(I5428:K5428)</x:f>
        <x:v>32</x:v>
      </x:c>
      <x:c r="M5428" s="267" t="n">
        <x:f>I5428*TOMATO_HOURS*WEEKS*(1+TOMATO_DIM)^I5428+J5428*CARROT_HOURS*WEEKS*(1+CARROT_DIM)^J5428+K5428*MESCLUN_HOURS*WEEKS*(1+MESCLUN_DIM)^K5428</x:f>
        <x:v>2795.704393020844</x:v>
      </x:c>
      <x:c r="N5428" s="267" t="n">
        <x:f>MAX(M5428-FARMER_HOURS,0)/TEMP_HOURS_PER_WORKER</x:f>
        <x:v>1.4414613840422525</x:v>
      </x:c>
      <x:c r="O5428" s="268" t="n">
        <x:f>I5428*TOMATO_PRICE+J5428*CARROT_PRICE+K5428*MESCLUN_PRICE</x:f>
        <x:v>132170</x:v>
      </x:c>
      <x:c r="P5428" s="268" t="n">
        <x:f>I5428*TOMATO_FERTILIZER+J5428*CARROT_FERTILIZER+K5428*MESCLUN_FERTILIZER</x:f>
        <x:v>25960</x:v>
      </x:c>
      <x:c r="Q5428" s="268" t="n">
        <x:f>MIN(M5428,FARMER_HOURS)*FARMER_RATE+MAX(M5428-FARMER_HOURS,0)*TEMP_RATE</x:f>
        <x:v>61036.534601056315</x:v>
      </x:c>
      <x:c r="R5428" s="268" t="n">
        <x:f>O5428-P5428-Q5428-FIXED_COST</x:f>
        <x:v>25173.465398943685</x:v>
      </x:c>
      <x:c r="S5428" s="139" t="str">
        <x:f>IF(AND(L5428&lt;=TOTAL_BED_CAP,N5428&lt;=TEMP_WORKER_CAP),"YES","NO")</x:f>
        <x:v>YES</x:v>
      </x:c>
      <x:c r="T5428" s="139" t="n">
        <x:f>IF(S5428="YES",R5428,-1E+99)</x:f>
        <x:v>25173.465398943685</x:v>
      </x:c>
    </x:row>
    <x:row r="5429">
      <x:c r="A5429" s="139"/>
      <x:c r="B5429" s="139"/>
      <x:c r="C5429" s="139"/>
      <x:c r="D5429" s="139"/>
      <x:c r="E5429" s="139"/>
      <x:c r="F5429" s="139"/>
      <x:c r="G5429" s="139"/>
      <x:c r="H5429" s="139"/>
      <x:c r="I5429" s="266" t="n">
        <x:f>INT((ROW()-ROW($I$46))/((CARROT_CAP+1)*(MESCLUN_CAP+1)))</x:f>
        <x:v>8</x:v>
      </x:c>
      <x:c r="J5429" s="266" t="n">
        <x:f>MOD(INT((ROW()-ROW($I$46))/(MESCLUN_CAP+1)),CARROT_CAP+1)</x:f>
        <x:v>5</x:v>
      </x:c>
      <x:c r="K5429" s="266" t="n">
        <x:f>MOD(ROW()-ROW($I$46),MESCLUN_CAP+1)</x:f>
        <x:v>20</x:v>
      </x:c>
      <x:c r="L5429" s="266" t="n">
        <x:f>SUM(I5429:K5429)</x:f>
        <x:v>33</x:v>
      </x:c>
      <x:c r="M5429" s="267" t="n">
        <x:f>I5429*TOMATO_HOURS*WEEKS*(1+TOMATO_DIM)^I5429+J5429*CARROT_HOURS*WEEKS*(1+CARROT_DIM)^J5429+K5429*MESCLUN_HOURS*WEEKS*(1+MESCLUN_DIM)^K5429</x:f>
        <x:v>2866.928683671321</x:v>
      </x:c>
      <x:c r="N5429" s="267" t="n">
        <x:f>MAX(M5429-FARMER_HOURS,0)/TEMP_HOURS_PER_WORKER</x:f>
        <x:v>1.4909226969939728</x:v>
      </x:c>
      <x:c r="O5429" s="268" t="n">
        <x:f>I5429*TOMATO_PRICE+J5429*CARROT_PRICE+K5429*MESCLUN_PRICE</x:f>
        <x:v>134870</x:v>
      </x:c>
      <x:c r="P5429" s="268" t="n">
        <x:f>I5429*TOMATO_FERTILIZER+J5429*CARROT_FERTILIZER+K5429*MESCLUN_FERTILIZER</x:f>
        <x:v>26840</x:v>
      </x:c>
      <x:c r="Q5429" s="268" t="n">
        <x:f>MIN(M5429,FARMER_HOURS)*FARMER_RATE+MAX(M5429-FARMER_HOURS,0)*TEMP_RATE</x:f>
        <x:v>62273.06742484932</x:v>
      </x:c>
      <x:c r="R5429" s="268" t="n">
        <x:f>O5429-P5429-Q5429-FIXED_COST</x:f>
        <x:v>25756.932575150677</x:v>
      </x:c>
      <x:c r="S5429" s="139" t="str">
        <x:f>IF(AND(L5429&lt;=TOTAL_BED_CAP,N5429&lt;=TEMP_WORKER_CAP),"YES","NO")</x:f>
        <x:v>YES</x:v>
      </x:c>
      <x:c r="T5429" s="139" t="n">
        <x:f>IF(S5429="YES",R5429,-1E+99)</x:f>
        <x:v>25756.932575150677</x:v>
      </x:c>
    </x:row>
    <x:row r="5430">
      <x:c r="A5430" s="139"/>
      <x:c r="B5430" s="139"/>
      <x:c r="C5430" s="139"/>
      <x:c r="D5430" s="139"/>
      <x:c r="E5430" s="139"/>
      <x:c r="F5430" s="139"/>
      <x:c r="G5430" s="139"/>
      <x:c r="H5430" s="139"/>
      <x:c r="I5430" s="266" t="n">
        <x:f>INT((ROW()-ROW($I$46))/((CARROT_CAP+1)*(MESCLUN_CAP+1)))</x:f>
        <x:v>8</x:v>
      </x:c>
      <x:c r="J5430" s="266" t="n">
        <x:f>MOD(INT((ROW()-ROW($I$46))/(MESCLUN_CAP+1)),CARROT_CAP+1)</x:f>
        <x:v>5</x:v>
      </x:c>
      <x:c r="K5430" s="266" t="n">
        <x:f>MOD(ROW()-ROW($I$46),MESCLUN_CAP+1)</x:f>
        <x:v>21</x:v>
      </x:c>
      <x:c r="L5430" s="266" t="n">
        <x:f>SUM(I5430:K5430)</x:f>
        <x:v>34</x:v>
      </x:c>
      <x:c r="M5430" s="267" t="n">
        <x:f>I5430*TOMATO_HOURS*WEEKS*(1+TOMATO_DIM)^I5430+J5430*CARROT_HOURS*WEEKS*(1+CARROT_DIM)^J5430+K5430*MESCLUN_HOURS*WEEKS*(1+MESCLUN_DIM)^K5430</x:f>
        <x:v>2939.7644238977646</x:v>
      </x:c>
      <x:c r="N5430" s="267" t="n">
        <x:f>MAX(M5430-FARMER_HOURS,0)/TEMP_HOURS_PER_WORKER</x:f>
        <x:v>1.5415030721512255</x:v>
      </x:c>
      <x:c r="O5430" s="268" t="n">
        <x:f>I5430*TOMATO_PRICE+J5430*CARROT_PRICE+K5430*MESCLUN_PRICE</x:f>
        <x:v>137570</x:v>
      </x:c>
      <x:c r="P5430" s="268" t="n">
        <x:f>I5430*TOMATO_FERTILIZER+J5430*CARROT_FERTILIZER+K5430*MESCLUN_FERTILIZER</x:f>
        <x:v>27720</x:v>
      </x:c>
      <x:c r="Q5430" s="268" t="n">
        <x:f>MIN(M5430,FARMER_HOURS)*FARMER_RATE+MAX(M5430-FARMER_HOURS,0)*TEMP_RATE</x:f>
        <x:v>63537.576803780634</x:v>
      </x:c>
      <x:c r="R5430" s="268" t="n">
        <x:f>O5430-P5430-Q5430-FIXED_COST</x:f>
        <x:v>26312.423196219366</x:v>
      </x:c>
      <x:c r="S5430" s="139" t="str">
        <x:f>IF(AND(L5430&lt;=TOTAL_BED_CAP,N5430&lt;=TEMP_WORKER_CAP),"YES","NO")</x:f>
        <x:v>YES</x:v>
      </x:c>
      <x:c r="T5430" s="139" t="n">
        <x:f>IF(S5430="YES",R5430,-1E+99)</x:f>
        <x:v>26312.423196219366</x:v>
      </x:c>
    </x:row>
    <x:row r="5431">
      <x:c r="A5431" s="139"/>
      <x:c r="B5431" s="139"/>
      <x:c r="C5431" s="139"/>
      <x:c r="D5431" s="139"/>
      <x:c r="E5431" s="139"/>
      <x:c r="F5431" s="139"/>
      <x:c r="G5431" s="139"/>
      <x:c r="H5431" s="139"/>
      <x:c r="I5431" s="266" t="n">
        <x:f>INT((ROW()-ROW($I$46))/((CARROT_CAP+1)*(MESCLUN_CAP+1)))</x:f>
        <x:v>8</x:v>
      </x:c>
      <x:c r="J5431" s="266" t="n">
        <x:f>MOD(INT((ROW()-ROW($I$46))/(MESCLUN_CAP+1)),CARROT_CAP+1)</x:f>
        <x:v>5</x:v>
      </x:c>
      <x:c r="K5431" s="266" t="n">
        <x:f>MOD(ROW()-ROW($I$46),MESCLUN_CAP+1)</x:f>
        <x:v>22</x:v>
      </x:c>
      <x:c r="L5431" s="266" t="n">
        <x:f>SUM(I5431:K5431)</x:f>
        <x:v>35</x:v>
      </x:c>
      <x:c r="M5431" s="267" t="n">
        <x:f>I5431*TOMATO_HOURS*WEEKS*(1+TOMATO_DIM)^I5431+J5431*CARROT_HOURS*WEEKS*(1+CARROT_DIM)^J5431+K5431*MESCLUN_HOURS*WEEKS*(1+MESCLUN_DIM)^K5431</x:f>
        <x:v>3014.2407711441606</x:v>
      </x:c>
      <x:c r="N5431" s="267" t="n">
        <x:f>MAX(M5431-FARMER_HOURS,0)/TEMP_HOURS_PER_WORKER</x:f>
        <x:v>1.5932227577390004</x:v>
      </x:c>
      <x:c r="O5431" s="268" t="n">
        <x:f>I5431*TOMATO_PRICE+J5431*CARROT_PRICE+K5431*MESCLUN_PRICE</x:f>
        <x:v>140270</x:v>
      </x:c>
      <x:c r="P5431" s="268" t="n">
        <x:f>I5431*TOMATO_FERTILIZER+J5431*CARROT_FERTILIZER+K5431*MESCLUN_FERTILIZER</x:f>
        <x:v>28600</x:v>
      </x:c>
      <x:c r="Q5431" s="268" t="n">
        <x:f>MIN(M5431,FARMER_HOURS)*FARMER_RATE+MAX(M5431-FARMER_HOURS,0)*TEMP_RATE</x:f>
        <x:v>64830.56894347501</x:v>
      </x:c>
      <x:c r="R5431" s="268" t="n">
        <x:f>O5431-P5431-Q5431-FIXED_COST</x:f>
        <x:v>26839.43105652499</x:v>
      </x:c>
      <x:c r="S5431" s="139" t="str">
        <x:f>IF(AND(L5431&lt;=TOTAL_BED_CAP,N5431&lt;=TEMP_WORKER_CAP),"YES","NO")</x:f>
        <x:v>YES</x:v>
      </x:c>
      <x:c r="T5431" s="139" t="n">
        <x:f>IF(S5431="YES",R5431,-1E+99)</x:f>
        <x:v>26839.43105652499</x:v>
      </x:c>
    </x:row>
    <x:row r="5432">
      <x:c r="A5432" s="139"/>
      <x:c r="B5432" s="139"/>
      <x:c r="C5432" s="139"/>
      <x:c r="D5432" s="139"/>
      <x:c r="E5432" s="139"/>
      <x:c r="F5432" s="139"/>
      <x:c r="G5432" s="139"/>
      <x:c r="H5432" s="139"/>
      <x:c r="I5432" s="266" t="n">
        <x:f>INT((ROW()-ROW($I$46))/((CARROT_CAP+1)*(MESCLUN_CAP+1)))</x:f>
        <x:v>8</x:v>
      </x:c>
      <x:c r="J5432" s="266" t="n">
        <x:f>MOD(INT((ROW()-ROW($I$46))/(MESCLUN_CAP+1)),CARROT_CAP+1)</x:f>
        <x:v>5</x:v>
      </x:c>
      <x:c r="K5432" s="266" t="n">
        <x:f>MOD(ROW()-ROW($I$46),MESCLUN_CAP+1)</x:f>
        <x:v>23</x:v>
      </x:c>
      <x:c r="L5432" s="266" t="n">
        <x:f>SUM(I5432:K5432)</x:f>
        <x:v>36</x:v>
      </x:c>
      <x:c r="M5432" s="267" t="n">
        <x:f>I5432*TOMATO_HOURS*WEEKS*(1+TOMATO_DIM)^I5432+J5432*CARROT_HOURS*WEEKS*(1+CARROT_DIM)^J5432+K5432*MESCLUN_HOURS*WEEKS*(1+MESCLUN_DIM)^K5432</x:f>
        <x:v>3090.387360001597</x:v>
      </x:c>
      <x:c r="N5432" s="267" t="n">
        <x:f>MAX(M5432-FARMER_HOURS,0)/TEMP_HOURS_PER_WORKER</x:f>
        <x:v>1.6461023333344422</x:v>
      </x:c>
      <x:c r="O5432" s="268" t="n">
        <x:f>I5432*TOMATO_PRICE+J5432*CARROT_PRICE+K5432*MESCLUN_PRICE</x:f>
        <x:v>142970</x:v>
      </x:c>
      <x:c r="P5432" s="268" t="n">
        <x:f>I5432*TOMATO_FERTILIZER+J5432*CARROT_FERTILIZER+K5432*MESCLUN_FERTILIZER</x:f>
        <x:v>29480</x:v>
      </x:c>
      <x:c r="Q5432" s="268" t="n">
        <x:f>MIN(M5432,FARMER_HOURS)*FARMER_RATE+MAX(M5432-FARMER_HOURS,0)*TEMP_RATE</x:f>
        <x:v>66152.55833336106</x:v>
      </x:c>
      <x:c r="R5432" s="268" t="n">
        <x:f>O5432-P5432-Q5432-FIXED_COST</x:f>
        <x:v>27337.441666638944</x:v>
      </x:c>
      <x:c r="S5432" s="139" t="str">
        <x:f>IF(AND(L5432&lt;=TOTAL_BED_CAP,N5432&lt;=TEMP_WORKER_CAP),"YES","NO")</x:f>
        <x:v>YES</x:v>
      </x:c>
      <x:c r="T5432" s="139" t="n">
        <x:f>IF(S5432="YES",R5432,-1E+99)</x:f>
        <x:v>27337.441666638944</x:v>
      </x:c>
    </x:row>
    <x:row r="5433">
      <x:c r="A5433" s="139"/>
      <x:c r="B5433" s="139"/>
      <x:c r="C5433" s="139"/>
      <x:c r="D5433" s="139"/>
      <x:c r="E5433" s="139"/>
      <x:c r="F5433" s="139"/>
      <x:c r="G5433" s="139"/>
      <x:c r="H5433" s="139"/>
      <x:c r="I5433" s="266" t="n">
        <x:f>INT((ROW()-ROW($I$46))/((CARROT_CAP+1)*(MESCLUN_CAP+1)))</x:f>
        <x:v>8</x:v>
      </x:c>
      <x:c r="J5433" s="266" t="n">
        <x:f>MOD(INT((ROW()-ROW($I$46))/(MESCLUN_CAP+1)),CARROT_CAP+1)</x:f>
        <x:v>5</x:v>
      </x:c>
      <x:c r="K5433" s="266" t="n">
        <x:f>MOD(ROW()-ROW($I$46),MESCLUN_CAP+1)</x:f>
        <x:v>24</x:v>
      </x:c>
      <x:c r="L5433" s="266" t="n">
        <x:f>SUM(I5433:K5433)</x:f>
        <x:v>37</x:v>
      </x:c>
      <x:c r="M5433" s="267" t="n">
        <x:f>I5433*TOMATO_HOURS*WEEKS*(1+TOMATO_DIM)^I5433+J5433*CARROT_HOURS*WEEKS*(1+CARROT_DIM)^J5433+K5433*MESCLUN_HOURS*WEEKS*(1+MESCLUN_DIM)^K5433</x:f>
        <x:v>3168.234309581093</x:v>
      </x:c>
      <x:c r="N5433" s="267" t="n">
        <x:f>MAX(M5433-FARMER_HOURS,0)/TEMP_HOURS_PER_WORKER</x:f>
        <x:v>1.70016271498687</x:v>
      </x:c>
      <x:c r="O5433" s="268" t="n">
        <x:f>I5433*TOMATO_PRICE+J5433*CARROT_PRICE+K5433*MESCLUN_PRICE</x:f>
        <x:v>145670</x:v>
      </x:c>
      <x:c r="P5433" s="268" t="n">
        <x:f>I5433*TOMATO_FERTILIZER+J5433*CARROT_FERTILIZER+K5433*MESCLUN_FERTILIZER</x:f>
        <x:v>30360</x:v>
      </x:c>
      <x:c r="Q5433" s="268" t="n">
        <x:f>MIN(M5433,FARMER_HOURS)*FARMER_RATE+MAX(M5433-FARMER_HOURS,0)*TEMP_RATE</x:f>
        <x:v>67504.06787467175</x:v>
      </x:c>
      <x:c r="R5433" s="268" t="n">
        <x:f>O5433-P5433-Q5433-FIXED_COST</x:f>
        <x:v>27805.932125328254</x:v>
      </x:c>
      <x:c r="S5433" s="139" t="str">
        <x:f>IF(AND(L5433&lt;=TOTAL_BED_CAP,N5433&lt;=TEMP_WORKER_CAP),"YES","NO")</x:f>
        <x:v>YES</x:v>
      </x:c>
      <x:c r="T5433" s="139" t="n">
        <x:f>IF(S5433="YES",R5433,-1E+99)</x:f>
        <x:v>27805.932125328254</x:v>
      </x:c>
    </x:row>
    <x:row r="5434">
      <x:c r="A5434" s="139"/>
      <x:c r="B5434" s="139"/>
      <x:c r="C5434" s="139"/>
      <x:c r="D5434" s="139"/>
      <x:c r="E5434" s="139"/>
      <x:c r="F5434" s="139"/>
      <x:c r="G5434" s="139"/>
      <x:c r="H5434" s="139"/>
      <x:c r="I5434" s="266" t="n">
        <x:f>INT((ROW()-ROW($I$46))/((CARROT_CAP+1)*(MESCLUN_CAP+1)))</x:f>
        <x:v>8</x:v>
      </x:c>
      <x:c r="J5434" s="266" t="n">
        <x:f>MOD(INT((ROW()-ROW($I$46))/(MESCLUN_CAP+1)),CARROT_CAP+1)</x:f>
        <x:v>5</x:v>
      </x:c>
      <x:c r="K5434" s="266" t="n">
        <x:f>MOD(ROW()-ROW($I$46),MESCLUN_CAP+1)</x:f>
        <x:v>25</x:v>
      </x:c>
      <x:c r="L5434" s="266" t="n">
        <x:f>SUM(I5434:K5434)</x:f>
        <x:v>38</x:v>
      </x:c>
      <x:c r="M5434" s="267" t="n">
        <x:f>I5434*TOMATO_HOURS*WEEKS*(1+TOMATO_DIM)^I5434+J5434*CARROT_HOURS*WEEKS*(1+CARROT_DIM)^J5434+K5434*MESCLUN_HOURS*WEEKS*(1+MESCLUN_DIM)^K5434</x:f>
        <x:v>3247.81223099619</x:v>
      </x:c>
      <x:c r="N5434" s="267" t="n">
        <x:f>MAX(M5434-FARMER_HOURS,0)/TEMP_HOURS_PER_WORKER</x:f>
        <x:v>1.7554251604140207</x:v>
      </x:c>
      <x:c r="O5434" s="268" t="n">
        <x:f>I5434*TOMATO_PRICE+J5434*CARROT_PRICE+K5434*MESCLUN_PRICE</x:f>
        <x:v>148370</x:v>
      </x:c>
      <x:c r="P5434" s="268" t="n">
        <x:f>I5434*TOMATO_FERTILIZER+J5434*CARROT_FERTILIZER+K5434*MESCLUN_FERTILIZER</x:f>
        <x:v>31240</x:v>
      </x:c>
      <x:c r="Q5434" s="268" t="n">
        <x:f>MIN(M5434,FARMER_HOURS)*FARMER_RATE+MAX(M5434-FARMER_HOURS,0)*TEMP_RATE</x:f>
        <x:v>68885.62901035053</x:v>
      </x:c>
      <x:c r="R5434" s="268" t="n">
        <x:f>O5434-P5434-Q5434-FIXED_COST</x:f>
        <x:v>28244.37098964947</x:v>
      </x:c>
      <x:c r="S5434" s="139" t="str">
        <x:f>IF(AND(L5434&lt;=TOTAL_BED_CAP,N5434&lt;=TEMP_WORKER_CAP),"YES","NO")</x:f>
        <x:v>YES</x:v>
      </x:c>
      <x:c r="T5434" s="139" t="n">
        <x:f>IF(S5434="YES",R5434,-1E+99)</x:f>
        <x:v>28244.37098964947</x:v>
      </x:c>
    </x:row>
    <x:row r="5435">
      <x:c r="A5435" s="139"/>
      <x:c r="B5435" s="139"/>
      <x:c r="C5435" s="139"/>
      <x:c r="D5435" s="139"/>
      <x:c r="E5435" s="139"/>
      <x:c r="F5435" s="139"/>
      <x:c r="G5435" s="139"/>
      <x:c r="H5435" s="139"/>
      <x:c r="I5435" s="266" t="n">
        <x:f>INT((ROW()-ROW($I$46))/((CARROT_CAP+1)*(MESCLUN_CAP+1)))</x:f>
        <x:v>8</x:v>
      </x:c>
      <x:c r="J5435" s="266" t="n">
        <x:f>MOD(INT((ROW()-ROW($I$46))/(MESCLUN_CAP+1)),CARROT_CAP+1)</x:f>
        <x:v>5</x:v>
      </x:c>
      <x:c r="K5435" s="266" t="n">
        <x:f>MOD(ROW()-ROW($I$46),MESCLUN_CAP+1)</x:f>
        <x:v>26</x:v>
      </x:c>
      <x:c r="L5435" s="266" t="n">
        <x:f>SUM(I5435:K5435)</x:f>
        <x:v>39</x:v>
      </x:c>
      <x:c r="M5435" s="267" t="n">
        <x:f>I5435*TOMATO_HOURS*WEEKS*(1+TOMATO_DIM)^I5435+J5435*CARROT_HOURS*WEEKS*(1+CARROT_DIM)^J5435+K5435*MESCLUN_HOURS*WEEKS*(1+MESCLUN_DIM)^K5435</x:f>
        <x:v>3329.1522349569077</x:v>
      </x:c>
      <x:c r="N5435" s="267" t="n">
        <x:f>MAX(M5435-FARMER_HOURS,0)/TEMP_HOURS_PER_WORKER</x:f>
        <x:v>1.8119112742756303</x:v>
      </x:c>
      <x:c r="O5435" s="268" t="n">
        <x:f>I5435*TOMATO_PRICE+J5435*CARROT_PRICE+K5435*MESCLUN_PRICE</x:f>
        <x:v>151070</x:v>
      </x:c>
      <x:c r="P5435" s="268" t="n">
        <x:f>I5435*TOMATO_FERTILIZER+J5435*CARROT_FERTILIZER+K5435*MESCLUN_FERTILIZER</x:f>
        <x:v>32120</x:v>
      </x:c>
      <x:c r="Q5435" s="268" t="n">
        <x:f>MIN(M5435,FARMER_HOURS)*FARMER_RATE+MAX(M5435-FARMER_HOURS,0)*TEMP_RATE</x:f>
        <x:v>70297.78185689077</x:v>
      </x:c>
      <x:c r="R5435" s="268" t="n">
        <x:f>O5435-P5435-Q5435-FIXED_COST</x:f>
        <x:v>28652.218143109232</x:v>
      </x:c>
      <x:c r="S5435" s="139" t="str">
        <x:f>IF(AND(L5435&lt;=TOTAL_BED_CAP,N5435&lt;=TEMP_WORKER_CAP),"YES","NO")</x:f>
        <x:v>YES</x:v>
      </x:c>
      <x:c r="T5435" s="139" t="n">
        <x:f>IF(S5435="YES",R5435,-1E+99)</x:f>
        <x:v>28652.218143109232</x:v>
      </x:c>
    </x:row>
    <x:row r="5436">
      <x:c r="A5436" s="139"/>
      <x:c r="B5436" s="139"/>
      <x:c r="C5436" s="139"/>
      <x:c r="D5436" s="139"/>
      <x:c r="E5436" s="139"/>
      <x:c r="F5436" s="139"/>
      <x:c r="G5436" s="139"/>
      <x:c r="H5436" s="139"/>
      <x:c r="I5436" s="266" t="n">
        <x:f>INT((ROW()-ROW($I$46))/((CARROT_CAP+1)*(MESCLUN_CAP+1)))</x:f>
        <x:v>8</x:v>
      </x:c>
      <x:c r="J5436" s="266" t="n">
        <x:f>MOD(INT((ROW()-ROW($I$46))/(MESCLUN_CAP+1)),CARROT_CAP+1)</x:f>
        <x:v>5</x:v>
      </x:c>
      <x:c r="K5436" s="266" t="n">
        <x:f>MOD(ROW()-ROW($I$46),MESCLUN_CAP+1)</x:f>
        <x:v>27</x:v>
      </x:c>
      <x:c r="L5436" s="266" t="n">
        <x:f>SUM(I5436:K5436)</x:f>
        <x:v>40</x:v>
      </x:c>
      <x:c r="M5436" s="267" t="n">
        <x:f>I5436*TOMATO_HOURS*WEEKS*(1+TOMATO_DIM)^I5436+J5436*CARROT_HOURS*WEEKS*(1+CARROT_DIM)^J5436+K5436*MESCLUN_HOURS*WEEKS*(1+MESCLUN_DIM)^K5436</x:f>
        <x:v>3412.2859394766647</x:v>
      </x:c>
      <x:c r="N5436" s="267" t="n">
        <x:f>MAX(M5436-FARMER_HOURS,0)/TEMP_HOURS_PER_WORKER</x:f>
        <x:v>1.8696430135254616</x:v>
      </x:c>
      <x:c r="O5436" s="268" t="n">
        <x:f>I5436*TOMATO_PRICE+J5436*CARROT_PRICE+K5436*MESCLUN_PRICE</x:f>
        <x:v>153770</x:v>
      </x:c>
      <x:c r="P5436" s="268" t="n">
        <x:f>I5436*TOMATO_FERTILIZER+J5436*CARROT_FERTILIZER+K5436*MESCLUN_FERTILIZER</x:f>
        <x:v>33000</x:v>
      </x:c>
      <x:c r="Q5436" s="268" t="n">
        <x:f>MIN(M5436,FARMER_HOURS)*FARMER_RATE+MAX(M5436-FARMER_HOURS,0)*TEMP_RATE</x:f>
        <x:v>71741.07533813654</x:v>
      </x:c>
      <x:c r="R5436" s="268" t="n">
        <x:f>O5436-P5436-Q5436-FIXED_COST</x:f>
        <x:v>29028.924661863464</x:v>
      </x:c>
      <x:c r="S5436" s="139" t="str">
        <x:f>IF(AND(L5436&lt;=TOTAL_BED_CAP,N5436&lt;=TEMP_WORKER_CAP),"YES","NO")</x:f>
        <x:v>YES</x:v>
      </x:c>
      <x:c r="T5436" s="139" t="n">
        <x:f>IF(S5436="YES",R5436,-1E+99)</x:f>
        <x:v>29028.924661863464</x:v>
      </x:c>
    </x:row>
    <x:row r="5437">
      <x:c r="A5437" s="139"/>
      <x:c r="B5437" s="139"/>
      <x:c r="C5437" s="139"/>
      <x:c r="D5437" s="139"/>
      <x:c r="E5437" s="139"/>
      <x:c r="F5437" s="139"/>
      <x:c r="G5437" s="139"/>
      <x:c r="H5437" s="139"/>
      <x:c r="I5437" s="266" t="n">
        <x:f>INT((ROW()-ROW($I$46))/((CARROT_CAP+1)*(MESCLUN_CAP+1)))</x:f>
        <x:v>8</x:v>
      </x:c>
      <x:c r="J5437" s="266" t="n">
        <x:f>MOD(INT((ROW()-ROW($I$46))/(MESCLUN_CAP+1)),CARROT_CAP+1)</x:f>
        <x:v>5</x:v>
      </x:c>
      <x:c r="K5437" s="266" t="n">
        <x:f>MOD(ROW()-ROW($I$46),MESCLUN_CAP+1)</x:f>
        <x:v>28</x:v>
      </x:c>
      <x:c r="L5437" s="266" t="n">
        <x:f>SUM(I5437:K5437)</x:f>
        <x:v>41</x:v>
      </x:c>
      <x:c r="M5437" s="267" t="n">
        <x:f>I5437*TOMATO_HOURS*WEEKS*(1+TOMATO_DIM)^I5437+J5437*CARROT_HOURS*WEEKS*(1+CARROT_DIM)^J5437+K5437*MESCLUN_HOURS*WEEKS*(1+MESCLUN_DIM)^K5437</x:f>
        <x:v>3497.245477693818</x:v>
      </x:c>
      <x:c r="N5437" s="267" t="n">
        <x:f>MAX(M5437-FARMER_HOURS,0)/TEMP_HOURS_PER_WORKER</x:f>
        <x:v>1.9286426928429292</x:v>
      </x:c>
      <x:c r="O5437" s="268" t="n">
        <x:f>I5437*TOMATO_PRICE+J5437*CARROT_PRICE+K5437*MESCLUN_PRICE</x:f>
        <x:v>156470</x:v>
      </x:c>
      <x:c r="P5437" s="268" t="n">
        <x:f>I5437*TOMATO_FERTILIZER+J5437*CARROT_FERTILIZER+K5437*MESCLUN_FERTILIZER</x:f>
        <x:v>33880</x:v>
      </x:c>
      <x:c r="Q5437" s="268" t="n">
        <x:f>MIN(M5437,FARMER_HOURS)*FARMER_RATE+MAX(M5437-FARMER_HOURS,0)*TEMP_RATE</x:f>
        <x:v>73216.06732107323</x:v>
      </x:c>
      <x:c r="R5437" s="268" t="n">
        <x:f>O5437-P5437-Q5437-FIXED_COST</x:f>
        <x:v>29373.932678926765</x:v>
      </x:c>
      <x:c r="S5437" s="139" t="str">
        <x:f>IF(AND(L5437&lt;=TOTAL_BED_CAP,N5437&lt;=TEMP_WORKER_CAP),"YES","NO")</x:f>
        <x:v>YES</x:v>
      </x:c>
      <x:c r="T5437" s="139" t="n">
        <x:f>IF(S5437="YES",R5437,-1E+99)</x:f>
        <x:v>29373.932678926765</x:v>
      </x:c>
    </x:row>
    <x:row r="5438">
      <x:c r="A5438" s="139"/>
      <x:c r="B5438" s="139"/>
      <x:c r="C5438" s="139"/>
      <x:c r="D5438" s="139"/>
      <x:c r="E5438" s="139"/>
      <x:c r="F5438" s="139"/>
      <x:c r="G5438" s="139"/>
      <x:c r="H5438" s="139"/>
      <x:c r="I5438" s="266" t="n">
        <x:f>INT((ROW()-ROW($I$46))/((CARROT_CAP+1)*(MESCLUN_CAP+1)))</x:f>
        <x:v>8</x:v>
      </x:c>
      <x:c r="J5438" s="266" t="n">
        <x:f>MOD(INT((ROW()-ROW($I$46))/(MESCLUN_CAP+1)),CARROT_CAP+1)</x:f>
        <x:v>5</x:v>
      </x:c>
      <x:c r="K5438" s="266" t="n">
        <x:f>MOD(ROW()-ROW($I$46),MESCLUN_CAP+1)</x:f>
        <x:v>29</x:v>
      </x:c>
      <x:c r="L5438" s="266" t="n">
        <x:f>SUM(I5438:K5438)</x:f>
        <x:v>42</x:v>
      </x:c>
      <x:c r="M5438" s="267" t="n">
        <x:f>I5438*TOMATO_HOURS*WEEKS*(1+TOMATO_DIM)^I5438+J5438*CARROT_HOURS*WEEKS*(1+CARROT_DIM)^J5438+K5438*MESCLUN_HOURS*WEEKS*(1+MESCLUN_DIM)^K5438</x:f>
        <x:v>3584.0635058094713</x:v>
      </x:c>
      <x:c r="N5438" s="267" t="n">
        <x:f>MAX(M5438-FARMER_HOURS,0)/TEMP_HOURS_PER_WORKER</x:f>
        <x:v>1.9889329901454662</x:v>
      </x:c>
      <x:c r="O5438" s="268" t="n">
        <x:f>I5438*TOMATO_PRICE+J5438*CARROT_PRICE+K5438*MESCLUN_PRICE</x:f>
        <x:v>159170</x:v>
      </x:c>
      <x:c r="P5438" s="268" t="n">
        <x:f>I5438*TOMATO_FERTILIZER+J5438*CARROT_FERTILIZER+K5438*MESCLUN_FERTILIZER</x:f>
        <x:v>34760</x:v>
      </x:c>
      <x:c r="Q5438" s="268" t="n">
        <x:f>MIN(M5438,FARMER_HOURS)*FARMER_RATE+MAX(M5438-FARMER_HOURS,0)*TEMP_RATE</x:f>
        <x:v>74723.32475363665</x:v>
      </x:c>
      <x:c r="R5438" s="268" t="n">
        <x:f>O5438-P5438-Q5438-FIXED_COST</x:f>
        <x:v>29686.675246363346</x:v>
      </x:c>
      <x:c r="S5438" s="139" t="str">
        <x:f>IF(AND(L5438&lt;=TOTAL_BED_CAP,N5438&lt;=TEMP_WORKER_CAP),"YES","NO")</x:f>
        <x:v>YES</x:v>
      </x:c>
      <x:c r="T5438" s="139" t="n">
        <x:f>IF(S5438="YES",R5438,-1E+99)</x:f>
        <x:v>29686.675246363346</x:v>
      </x:c>
    </x:row>
    <x:row r="5439">
      <x:c r="A5439" s="139"/>
      <x:c r="B5439" s="139"/>
      <x:c r="C5439" s="139"/>
      <x:c r="D5439" s="139"/>
      <x:c r="E5439" s="139"/>
      <x:c r="F5439" s="139"/>
      <x:c r="G5439" s="139"/>
      <x:c r="H5439" s="139"/>
      <x:c r="I5439" s="266" t="n">
        <x:f>INT((ROW()-ROW($I$46))/((CARROT_CAP+1)*(MESCLUN_CAP+1)))</x:f>
        <x:v>8</x:v>
      </x:c>
      <x:c r="J5439" s="266" t="n">
        <x:f>MOD(INT((ROW()-ROW($I$46))/(MESCLUN_CAP+1)),CARROT_CAP+1)</x:f>
        <x:v>5</x:v>
      </x:c>
      <x:c r="K5439" s="266" t="n">
        <x:f>MOD(ROW()-ROW($I$46),MESCLUN_CAP+1)</x:f>
        <x:v>30</x:v>
      </x:c>
      <x:c r="L5439" s="266" t="n">
        <x:f>SUM(I5439:K5439)</x:f>
        <x:v>43</x:v>
      </x:c>
      <x:c r="M5439" s="267" t="n">
        <x:f>I5439*TOMATO_HOURS*WEEKS*(1+TOMATO_DIM)^I5439+J5439*CARROT_HOURS*WEEKS*(1+CARROT_DIM)^J5439+K5439*MESCLUN_HOURS*WEEKS*(1+MESCLUN_DIM)^K5439</x:f>
        <x:v>3672.7732111432415</x:v>
      </x:c>
      <x:c r="N5439" s="267" t="n">
        <x:f>MAX(M5439-FARMER_HOURS,0)/TEMP_HOURS_PER_WORKER</x:f>
        <x:v>2.0505369521828065</x:v>
      </x:c>
      <x:c r="O5439" s="268" t="n">
        <x:f>I5439*TOMATO_PRICE+J5439*CARROT_PRICE+K5439*MESCLUN_PRICE</x:f>
        <x:v>161870</x:v>
      </x:c>
      <x:c r="P5439" s="268" t="n">
        <x:f>I5439*TOMATO_FERTILIZER+J5439*CARROT_FERTILIZER+K5439*MESCLUN_FERTILIZER</x:f>
        <x:v>35640</x:v>
      </x:c>
      <x:c r="Q5439" s="268" t="n">
        <x:f>MIN(M5439,FARMER_HOURS)*FARMER_RATE+MAX(M5439-FARMER_HOURS,0)*TEMP_RATE</x:f>
        <x:v>76263.42380457016</x:v>
      </x:c>
      <x:c r="R5439" s="268" t="n">
        <x:f>O5439-P5439-Q5439-FIXED_COST</x:f>
        <x:v>29966.576195429836</x:v>
      </x:c>
      <x:c r="S5439" s="139" t="str">
        <x:f>IF(AND(L5439&lt;=TOTAL_BED_CAP,N5439&lt;=TEMP_WORKER_CAP),"YES","NO")</x:f>
        <x:v>YES</x:v>
      </x:c>
      <x:c r="T5439" s="139" t="n">
        <x:f>IF(S5439="YES",R5439,-1E+99)</x:f>
        <x:v>29966.576195429836</x:v>
      </x:c>
    </x:row>
    <x:row r="5440">
      <x:c r="A5440" s="139"/>
      <x:c r="B5440" s="139"/>
      <x:c r="C5440" s="139"/>
      <x:c r="D5440" s="139"/>
      <x:c r="E5440" s="139"/>
      <x:c r="F5440" s="139"/>
      <x:c r="G5440" s="139"/>
      <x:c r="H5440" s="139"/>
      <x:c r="I5440" s="266" t="n">
        <x:f>INT((ROW()-ROW($I$46))/((CARROT_CAP+1)*(MESCLUN_CAP+1)))</x:f>
        <x:v>8</x:v>
      </x:c>
      <x:c r="J5440" s="266" t="n">
        <x:f>MOD(INT((ROW()-ROW($I$46))/(MESCLUN_CAP+1)),CARROT_CAP+1)</x:f>
        <x:v>6</x:v>
      </x:c>
      <x:c r="K5440" s="266" t="n">
        <x:f>MOD(ROW()-ROW($I$46),MESCLUN_CAP+1)</x:f>
        <x:v>0</x:v>
      </x:c>
      <x:c r="L5440" s="266" t="n">
        <x:f>SUM(I5440:K5440)</x:f>
        <x:v>14</x:v>
      </x:c>
      <x:c r="M5440" s="267" t="n">
        <x:f>I5440*TOMATO_HOURS*WEEKS*(1+TOMATO_DIM)^I5440+J5440*CARROT_HOURS*WEEKS*(1+CARROT_DIM)^J5440+K5440*MESCLUN_HOURS*WEEKS*(1+MESCLUN_DIM)^K5440</x:f>
        <x:v>1752.1287584783213</x:v>
      </x:c>
      <x:c r="N5440" s="267" t="n">
        <x:f>MAX(M5440-FARMER_HOURS,0)/TEMP_HOURS_PER_WORKER</x:f>
        <x:v>0.716756082276612</x:v>
      </x:c>
      <x:c r="O5440" s="268" t="n">
        <x:f>I5440*TOMATO_PRICE+J5440*CARROT_PRICE+K5440*MESCLUN_PRICE</x:f>
        <x:v>82964</x:v>
      </x:c>
      <x:c r="P5440" s="268" t="n">
        <x:f>I5440*TOMATO_FERTILIZER+J5440*CARROT_FERTILIZER+K5440*MESCLUN_FERTILIZER</x:f>
        <x:v>9680</x:v>
      </x:c>
      <x:c r="Q5440" s="268" t="n">
        <x:f>MIN(M5440,FARMER_HOURS)*FARMER_RATE+MAX(M5440-FARMER_HOURS,0)*TEMP_RATE</x:f>
        <x:v>42918.9020569153</x:v>
      </x:c>
      <x:c r="R5440" s="268" t="n">
        <x:f>O5440-P5440-Q5440-FIXED_COST</x:f>
        <x:v>10365.0979430847</x:v>
      </x:c>
      <x:c r="S5440" s="139" t="str">
        <x:f>IF(AND(L5440&lt;=TOTAL_BED_CAP,N5440&lt;=TEMP_WORKER_CAP),"YES","NO")</x:f>
        <x:v>YES</x:v>
      </x:c>
      <x:c r="T5440" s="139" t="n">
        <x:f>IF(S5440="YES",R5440,-1E+99)</x:f>
        <x:v>10365.0979430847</x:v>
      </x:c>
    </x:row>
    <x:row r="5441">
      <x:c r="A5441" s="139"/>
      <x:c r="B5441" s="139"/>
      <x:c r="C5441" s="139"/>
      <x:c r="D5441" s="139"/>
      <x:c r="E5441" s="139"/>
      <x:c r="F5441" s="139"/>
      <x:c r="G5441" s="139"/>
      <x:c r="H5441" s="139"/>
      <x:c r="I5441" s="266" t="n">
        <x:f>INT((ROW()-ROW($I$46))/((CARROT_CAP+1)*(MESCLUN_CAP+1)))</x:f>
        <x:v>8</x:v>
      </x:c>
      <x:c r="J5441" s="266" t="n">
        <x:f>MOD(INT((ROW()-ROW($I$46))/(MESCLUN_CAP+1)),CARROT_CAP+1)</x:f>
        <x:v>6</x:v>
      </x:c>
      <x:c r="K5441" s="266" t="n">
        <x:f>MOD(ROW()-ROW($I$46),MESCLUN_CAP+1)</x:f>
        <x:v>1</x:v>
      </x:c>
      <x:c r="L5441" s="266" t="n">
        <x:f>SUM(I5441:K5441)</x:f>
        <x:v>15</x:v>
      </x:c>
      <x:c r="M5441" s="267" t="n">
        <x:f>I5441*TOMATO_HOURS*WEEKS*(1+TOMATO_DIM)^I5441+J5441*CARROT_HOURS*WEEKS*(1+CARROT_DIM)^J5441+K5441*MESCLUN_HOURS*WEEKS*(1+MESCLUN_DIM)^K5441</x:f>
        <x:v>1797.6912584783213</x:v>
      </x:c>
      <x:c r="N5441" s="267" t="n">
        <x:f>MAX(M5441-FARMER_HOURS,0)/TEMP_HOURS_PER_WORKER</x:f>
        <x:v>0.748396707276612</x:v>
      </x:c>
      <x:c r="O5441" s="268" t="n">
        <x:f>I5441*TOMATO_PRICE+J5441*CARROT_PRICE+K5441*MESCLUN_PRICE</x:f>
        <x:v>85664</x:v>
      </x:c>
      <x:c r="P5441" s="268" t="n">
        <x:f>I5441*TOMATO_FERTILIZER+J5441*CARROT_FERTILIZER+K5441*MESCLUN_FERTILIZER</x:f>
        <x:v>10560</x:v>
      </x:c>
      <x:c r="Q5441" s="268" t="n">
        <x:f>MIN(M5441,FARMER_HOURS)*FARMER_RATE+MAX(M5441-FARMER_HOURS,0)*TEMP_RATE</x:f>
        <x:v>43709.9176819153</x:v>
      </x:c>
      <x:c r="R5441" s="268" t="n">
        <x:f>O5441-P5441-Q5441-FIXED_COST</x:f>
        <x:v>11394.0823180847</x:v>
      </x:c>
      <x:c r="S5441" s="139" t="str">
        <x:f>IF(AND(L5441&lt;=TOTAL_BED_CAP,N5441&lt;=TEMP_WORKER_CAP),"YES","NO")</x:f>
        <x:v>YES</x:v>
      </x:c>
      <x:c r="T5441" s="139" t="n">
        <x:f>IF(S5441="YES",R5441,-1E+99)</x:f>
        <x:v>11394.0823180847</x:v>
      </x:c>
    </x:row>
    <x:row r="5442">
      <x:c r="A5442" s="139"/>
      <x:c r="B5442" s="139"/>
      <x:c r="C5442" s="139"/>
      <x:c r="D5442" s="139"/>
      <x:c r="E5442" s="139"/>
      <x:c r="F5442" s="139"/>
      <x:c r="G5442" s="139"/>
      <x:c r="H5442" s="139"/>
      <x:c r="I5442" s="266" t="n">
        <x:f>INT((ROW()-ROW($I$46))/((CARROT_CAP+1)*(MESCLUN_CAP+1)))</x:f>
        <x:v>8</x:v>
      </x:c>
      <x:c r="J5442" s="266" t="n">
        <x:f>MOD(INT((ROW()-ROW($I$46))/(MESCLUN_CAP+1)),CARROT_CAP+1)</x:f>
        <x:v>6</x:v>
      </x:c>
      <x:c r="K5442" s="266" t="n">
        <x:f>MOD(ROW()-ROW($I$46),MESCLUN_CAP+1)</x:f>
        <x:v>2</x:v>
      </x:c>
      <x:c r="L5442" s="266" t="n">
        <x:f>SUM(I5442:K5442)</x:f>
        <x:v>16</x:v>
      </x:c>
      <x:c r="M5442" s="267" t="n">
        <x:f>I5442*TOMATO_HOURS*WEEKS*(1+TOMATO_DIM)^I5442+J5442*CARROT_HOURS*WEEKS*(1+CARROT_DIM)^J5442+K5442*MESCLUN_HOURS*WEEKS*(1+MESCLUN_DIM)^K5442</x:f>
        <x:v>1844.3928209783212</x:v>
      </x:c>
      <x:c r="N5442" s="267" t="n">
        <x:f>MAX(M5442-FARMER_HOURS,0)/TEMP_HOURS_PER_WORKER</x:f>
        <x:v>0.7808283479016119</x:v>
      </x:c>
      <x:c r="O5442" s="268" t="n">
        <x:f>I5442*TOMATO_PRICE+J5442*CARROT_PRICE+K5442*MESCLUN_PRICE</x:f>
        <x:v>88364</x:v>
      </x:c>
      <x:c r="P5442" s="268" t="n">
        <x:f>I5442*TOMATO_FERTILIZER+J5442*CARROT_FERTILIZER+K5442*MESCLUN_FERTILIZER</x:f>
        <x:v>11440</x:v>
      </x:c>
      <x:c r="Q5442" s="268" t="n">
        <x:f>MIN(M5442,FARMER_HOURS)*FARMER_RATE+MAX(M5442-FARMER_HOURS,0)*TEMP_RATE</x:f>
        <x:v>44520.7086975403</x:v>
      </x:c>
      <x:c r="R5442" s="268" t="n">
        <x:f>O5442-P5442-Q5442-FIXED_COST</x:f>
        <x:v>12403.2913024597</x:v>
      </x:c>
      <x:c r="S5442" s="139" t="str">
        <x:f>IF(AND(L5442&lt;=TOTAL_BED_CAP,N5442&lt;=TEMP_WORKER_CAP),"YES","NO")</x:f>
        <x:v>YES</x:v>
      </x:c>
      <x:c r="T5442" s="139" t="n">
        <x:f>IF(S5442="YES",R5442,-1E+99)</x:f>
        <x:v>12403.2913024597</x:v>
      </x:c>
    </x:row>
    <x:row r="5443">
      <x:c r="A5443" s="139"/>
      <x:c r="B5443" s="139"/>
      <x:c r="C5443" s="139"/>
      <x:c r="D5443" s="139"/>
      <x:c r="E5443" s="139"/>
      <x:c r="F5443" s="139"/>
      <x:c r="G5443" s="139"/>
      <x:c r="H5443" s="139"/>
      <x:c r="I5443" s="266" t="n">
        <x:f>INT((ROW()-ROW($I$46))/((CARROT_CAP+1)*(MESCLUN_CAP+1)))</x:f>
        <x:v>8</x:v>
      </x:c>
      <x:c r="J5443" s="266" t="n">
        <x:f>MOD(INT((ROW()-ROW($I$46))/(MESCLUN_CAP+1)),CARROT_CAP+1)</x:f>
        <x:v>6</x:v>
      </x:c>
      <x:c r="K5443" s="266" t="n">
        <x:f>MOD(ROW()-ROW($I$46),MESCLUN_CAP+1)</x:f>
        <x:v>3</x:v>
      </x:c>
      <x:c r="L5443" s="266" t="n">
        <x:f>SUM(I5443:K5443)</x:f>
        <x:v>17</x:v>
      </x:c>
      <x:c r="M5443" s="267" t="n">
        <x:f>I5443*TOMATO_HOURS*WEEKS*(1+TOMATO_DIM)^I5443+J5443*CARROT_HOURS*WEEKS*(1+CARROT_DIM)^J5443+K5443*MESCLUN_HOURS*WEEKS*(1+MESCLUN_DIM)^K5443</x:f>
        <x:v>1892.2548034001964</x:v>
      </x:c>
      <x:c r="N5443" s="267" t="n">
        <x:f>MAX(M5443-FARMER_HOURS,0)/TEMP_HOURS_PER_WORKER</x:f>
        <x:v>0.8140658356945808</x:v>
      </x:c>
      <x:c r="O5443" s="268" t="n">
        <x:f>I5443*TOMATO_PRICE+J5443*CARROT_PRICE+K5443*MESCLUN_PRICE</x:f>
        <x:v>91064</x:v>
      </x:c>
      <x:c r="P5443" s="268" t="n">
        <x:f>I5443*TOMATO_FERTILIZER+J5443*CARROT_FERTILIZER+K5443*MESCLUN_FERTILIZER</x:f>
        <x:v>12320</x:v>
      </x:c>
      <x:c r="Q5443" s="268" t="n">
        <x:f>MIN(M5443,FARMER_HOURS)*FARMER_RATE+MAX(M5443-FARMER_HOURS,0)*TEMP_RATE</x:f>
        <x:v>45351.64589236452</x:v>
      </x:c>
      <x:c r="R5443" s="268" t="n">
        <x:f>O5443-P5443-Q5443-FIXED_COST</x:f>
        <x:v>13392.354107635481</x:v>
      </x:c>
      <x:c r="S5443" s="139" t="str">
        <x:f>IF(AND(L5443&lt;=TOTAL_BED_CAP,N5443&lt;=TEMP_WORKER_CAP),"YES","NO")</x:f>
        <x:v>YES</x:v>
      </x:c>
      <x:c r="T5443" s="139" t="n">
        <x:f>IF(S5443="YES",R5443,-1E+99)</x:f>
        <x:v>13392.354107635481</x:v>
      </x:c>
    </x:row>
    <x:row r="5444">
      <x:c r="A5444" s="139"/>
      <x:c r="B5444" s="139"/>
      <x:c r="C5444" s="139"/>
      <x:c r="D5444" s="139"/>
      <x:c r="E5444" s="139"/>
      <x:c r="F5444" s="139"/>
      <x:c r="G5444" s="139"/>
      <x:c r="H5444" s="139"/>
      <x:c r="I5444" s="266" t="n">
        <x:f>INT((ROW()-ROW($I$46))/((CARROT_CAP+1)*(MESCLUN_CAP+1)))</x:f>
        <x:v>8</x:v>
      </x:c>
      <x:c r="J5444" s="266" t="n">
        <x:f>MOD(INT((ROW()-ROW($I$46))/(MESCLUN_CAP+1)),CARROT_CAP+1)</x:f>
        <x:v>6</x:v>
      </x:c>
      <x:c r="K5444" s="266" t="n">
        <x:f>MOD(ROW()-ROW($I$46),MESCLUN_CAP+1)</x:f>
        <x:v>4</x:v>
      </x:c>
      <x:c r="L5444" s="266" t="n">
        <x:f>SUM(I5444:K5444)</x:f>
        <x:v>18</x:v>
      </x:c>
      <x:c r="M5444" s="267" t="n">
        <x:f>I5444*TOMATO_HOURS*WEEKS*(1+TOMATO_DIM)^I5444+J5444*CARROT_HOURS*WEEKS*(1+CARROT_DIM)^J5444+K5444*MESCLUN_HOURS*WEEKS*(1+MESCLUN_DIM)^K5444</x:f>
        <x:v>1941.2989191228526</x:v>
      </x:c>
      <x:c r="N5444" s="267" t="n">
        <x:f>MAX(M5444-FARMER_HOURS,0)/TEMP_HOURS_PER_WORKER</x:f>
        <x:v>0.8481242493908698</x:v>
      </x:c>
      <x:c r="O5444" s="268" t="n">
        <x:f>I5444*TOMATO_PRICE+J5444*CARROT_PRICE+K5444*MESCLUN_PRICE</x:f>
        <x:v>93764</x:v>
      </x:c>
      <x:c r="P5444" s="268" t="n">
        <x:f>I5444*TOMATO_FERTILIZER+J5444*CARROT_FERTILIZER+K5444*MESCLUN_FERTILIZER</x:f>
        <x:v>13200</x:v>
      </x:c>
      <x:c r="Q5444" s="268" t="n">
        <x:f>MIN(M5444,FARMER_HOURS)*FARMER_RATE+MAX(M5444-FARMER_HOURS,0)*TEMP_RATE</x:f>
        <x:v>46203.106234771745</x:v>
      </x:c>
      <x:c r="R5444" s="268" t="n">
        <x:f>O5444-P5444-Q5444-FIXED_COST</x:f>
        <x:v>14360.893765228255</x:v>
      </x:c>
      <x:c r="S5444" s="139" t="str">
        <x:f>IF(AND(L5444&lt;=TOTAL_BED_CAP,N5444&lt;=TEMP_WORKER_CAP),"YES","NO")</x:f>
        <x:v>YES</x:v>
      </x:c>
      <x:c r="T5444" s="139" t="n">
        <x:f>IF(S5444="YES",R5444,-1E+99)</x:f>
        <x:v>14360.893765228255</x:v>
      </x:c>
    </x:row>
    <x:row r="5445">
      <x:c r="A5445" s="139"/>
      <x:c r="B5445" s="139"/>
      <x:c r="C5445" s="139"/>
      <x:c r="D5445" s="139"/>
      <x:c r="E5445" s="139"/>
      <x:c r="F5445" s="139"/>
      <x:c r="G5445" s="139"/>
      <x:c r="H5445" s="139"/>
      <x:c r="I5445" s="266" t="n">
        <x:f>INT((ROW()-ROW($I$46))/((CARROT_CAP+1)*(MESCLUN_CAP+1)))</x:f>
        <x:v>8</x:v>
      </x:c>
      <x:c r="J5445" s="266" t="n">
        <x:f>MOD(INT((ROW()-ROW($I$46))/(MESCLUN_CAP+1)),CARROT_CAP+1)</x:f>
        <x:v>6</x:v>
      </x:c>
      <x:c r="K5445" s="266" t="n">
        <x:f>MOD(ROW()-ROW($I$46),MESCLUN_CAP+1)</x:f>
        <x:v>5</x:v>
      </x:c>
      <x:c r="L5445" s="266" t="n">
        <x:f>SUM(I5445:K5445)</x:f>
        <x:v>19</x:v>
      </x:c>
      <x:c r="M5445" s="267" t="n">
        <x:f>I5445*TOMATO_HOURS*WEEKS*(1+TOMATO_DIM)^I5445+J5445*CARROT_HOURS*WEEKS*(1+CARROT_DIM)^J5445+K5445*MESCLUN_HOURS*WEEKS*(1+MESCLUN_DIM)^K5445</x:f>
        <x:v>1991.5472430440561</x:v>
      </x:c>
      <x:c r="N5445" s="267" t="n">
        <x:f>MAX(M5445-FARMER_HOURS,0)/TEMP_HOURS_PER_WORKER</x:f>
        <x:v>0.8830189187805946</x:v>
      </x:c>
      <x:c r="O5445" s="268" t="n">
        <x:f>I5445*TOMATO_PRICE+J5445*CARROT_PRICE+K5445*MESCLUN_PRICE</x:f>
        <x:v>96464</x:v>
      </x:c>
      <x:c r="P5445" s="268" t="n">
        <x:f>I5445*TOMATO_FERTILIZER+J5445*CARROT_FERTILIZER+K5445*MESCLUN_FERTILIZER</x:f>
        <x:v>14080</x:v>
      </x:c>
      <x:c r="Q5445" s="268" t="n">
        <x:f>MIN(M5445,FARMER_HOURS)*FARMER_RATE+MAX(M5445-FARMER_HOURS,0)*TEMP_RATE</x:f>
        <x:v>47075.47296951486</x:v>
      </x:c>
      <x:c r="R5445" s="268" t="n">
        <x:f>O5445-P5445-Q5445-FIXED_COST</x:f>
        <x:v>15308.527030485136</x:v>
      </x:c>
      <x:c r="S5445" s="139" t="str">
        <x:f>IF(AND(L5445&lt;=TOTAL_BED_CAP,N5445&lt;=TEMP_WORKER_CAP),"YES","NO")</x:f>
        <x:v>YES</x:v>
      </x:c>
      <x:c r="T5445" s="139" t="n">
        <x:f>IF(S5445="YES",R5445,-1E+99)</x:f>
        <x:v>15308.527030485136</x:v>
      </x:c>
    </x:row>
    <x:row r="5446">
      <x:c r="A5446" s="139"/>
      <x:c r="B5446" s="139"/>
      <x:c r="C5446" s="139"/>
      <x:c r="D5446" s="139"/>
      <x:c r="E5446" s="139"/>
      <x:c r="F5446" s="139"/>
      <x:c r="G5446" s="139"/>
      <x:c r="H5446" s="139"/>
      <x:c r="I5446" s="266" t="n">
        <x:f>INT((ROW()-ROW($I$46))/((CARROT_CAP+1)*(MESCLUN_CAP+1)))</x:f>
        <x:v>8</x:v>
      </x:c>
      <x:c r="J5446" s="266" t="n">
        <x:f>MOD(INT((ROW()-ROW($I$46))/(MESCLUN_CAP+1)),CARROT_CAP+1)</x:f>
        <x:v>6</x:v>
      </x:c>
      <x:c r="K5446" s="266" t="n">
        <x:f>MOD(ROW()-ROW($I$46),MESCLUN_CAP+1)</x:f>
        <x:v>6</x:v>
      </x:c>
      <x:c r="L5446" s="266" t="n">
        <x:f>SUM(I5446:K5446)</x:f>
        <x:v>20</x:v>
      </x:c>
      <x:c r="M5446" s="267" t="n">
        <x:f>I5446*TOMATO_HOURS*WEEKS*(1+TOMATO_DIM)^I5446+J5446*CARROT_HOURS*WEEKS*(1+CARROT_DIM)^J5446+K5446*MESCLUN_HOURS*WEEKS*(1+MESCLUN_DIM)^K5446</x:f>
        <x:v>2043.022217225689</x:v>
      </x:c>
      <x:c r="N5446" s="267" t="n">
        <x:f>MAX(M5446-FARMER_HOURS,0)/TEMP_HOURS_PER_WORKER</x:f>
        <x:v>0.9187654286289507</x:v>
      </x:c>
      <x:c r="O5446" s="268" t="n">
        <x:f>I5446*TOMATO_PRICE+J5446*CARROT_PRICE+K5446*MESCLUN_PRICE</x:f>
        <x:v>99164</x:v>
      </x:c>
      <x:c r="P5446" s="268" t="n">
        <x:f>I5446*TOMATO_FERTILIZER+J5446*CARROT_FERTILIZER+K5446*MESCLUN_FERTILIZER</x:f>
        <x:v>14960</x:v>
      </x:c>
      <x:c r="Q5446" s="268" t="n">
        <x:f>MIN(M5446,FARMER_HOURS)*FARMER_RATE+MAX(M5446-FARMER_HOURS,0)*TEMP_RATE</x:f>
        <x:v>47969.135715723765</x:v>
      </x:c>
      <x:c r="R5446" s="268" t="n">
        <x:f>O5446-P5446-Q5446-FIXED_COST</x:f>
        <x:v>16234.864284276235</x:v>
      </x:c>
      <x:c r="S5446" s="139" t="str">
        <x:f>IF(AND(L5446&lt;=TOTAL_BED_CAP,N5446&lt;=TEMP_WORKER_CAP),"YES","NO")</x:f>
        <x:v>YES</x:v>
      </x:c>
      <x:c r="T5446" s="139" t="n">
        <x:f>IF(S5446="YES",R5446,-1E+99)</x:f>
        <x:v>16234.864284276235</x:v>
      </x:c>
    </x:row>
    <x:row r="5447">
      <x:c r="A5447" s="139"/>
      <x:c r="B5447" s="139"/>
      <x:c r="C5447" s="139"/>
      <x:c r="D5447" s="139"/>
      <x:c r="E5447" s="139"/>
      <x:c r="F5447" s="139"/>
      <x:c r="G5447" s="139"/>
      <x:c r="H5447" s="139"/>
      <x:c r="I5447" s="266" t="n">
        <x:f>INT((ROW()-ROW($I$46))/((CARROT_CAP+1)*(MESCLUN_CAP+1)))</x:f>
        <x:v>8</x:v>
      </x:c>
      <x:c r="J5447" s="266" t="n">
        <x:f>MOD(INT((ROW()-ROW($I$46))/(MESCLUN_CAP+1)),CARROT_CAP+1)</x:f>
        <x:v>6</x:v>
      </x:c>
      <x:c r="K5447" s="266" t="n">
        <x:f>MOD(ROW()-ROW($I$46),MESCLUN_CAP+1)</x:f>
        <x:v>7</x:v>
      </x:c>
      <x:c r="L5447" s="266" t="n">
        <x:f>SUM(I5447:K5447)</x:f>
        <x:v>21</x:v>
      </x:c>
      <x:c r="M5447" s="267" t="n">
        <x:f>I5447*TOMATO_HOURS*WEEKS*(1+TOMATO_DIM)^I5447+J5447*CARROT_HOURS*WEEKS*(1+CARROT_DIM)^J5447+K5447*MESCLUN_HOURS*WEEKS*(1+MESCLUN_DIM)^K5447</x:f>
        <x:v>2095.7466566236494</x:v>
      </x:c>
      <x:c r="N5447" s="267" t="n">
        <x:f>MAX(M5447-FARMER_HOURS,0)/TEMP_HOURS_PER_WORKER</x:f>
        <x:v>0.9553796226553121</x:v>
      </x:c>
      <x:c r="O5447" s="268" t="n">
        <x:f>I5447*TOMATO_PRICE+J5447*CARROT_PRICE+K5447*MESCLUN_PRICE</x:f>
        <x:v>101864</x:v>
      </x:c>
      <x:c r="P5447" s="268" t="n">
        <x:f>I5447*TOMATO_FERTILIZER+J5447*CARROT_FERTILIZER+K5447*MESCLUN_FERTILIZER</x:f>
        <x:v>15840</x:v>
      </x:c>
      <x:c r="Q5447" s="268" t="n">
        <x:f>MIN(M5447,FARMER_HOURS)*FARMER_RATE+MAX(M5447-FARMER_HOURS,0)*TEMP_RATE</x:f>
        <x:v>48884.4905663828</x:v>
      </x:c>
      <x:c r="R5447" s="268" t="n">
        <x:f>O5447-P5447-Q5447-FIXED_COST</x:f>
        <x:v>17139.509433617197</x:v>
      </x:c>
      <x:c r="S5447" s="139" t="str">
        <x:f>IF(AND(L5447&lt;=TOTAL_BED_CAP,N5447&lt;=TEMP_WORKER_CAP),"YES","NO")</x:f>
        <x:v>YES</x:v>
      </x:c>
      <x:c r="T5447" s="139" t="n">
        <x:f>IF(S5447="YES",R5447,-1E+99)</x:f>
        <x:v>17139.509433617197</x:v>
      </x:c>
    </x:row>
    <x:row r="5448">
      <x:c r="A5448" s="139"/>
      <x:c r="B5448" s="139"/>
      <x:c r="C5448" s="139"/>
      <x:c r="D5448" s="139"/>
      <x:c r="E5448" s="139"/>
      <x:c r="F5448" s="139"/>
      <x:c r="G5448" s="139"/>
      <x:c r="H5448" s="139"/>
      <x:c r="I5448" s="266" t="n">
        <x:f>INT((ROW()-ROW($I$46))/((CARROT_CAP+1)*(MESCLUN_CAP+1)))</x:f>
        <x:v>8</x:v>
      </x:c>
      <x:c r="J5448" s="266" t="n">
        <x:f>MOD(INT((ROW()-ROW($I$46))/(MESCLUN_CAP+1)),CARROT_CAP+1)</x:f>
        <x:v>6</x:v>
      </x:c>
      <x:c r="K5448" s="266" t="n">
        <x:f>MOD(ROW()-ROW($I$46),MESCLUN_CAP+1)</x:f>
        <x:v>8</x:v>
      </x:c>
      <x:c r="L5448" s="266" t="n">
        <x:f>SUM(I5448:K5448)</x:f>
        <x:v>22</x:v>
      </x:c>
      <x:c r="M5448" s="267" t="n">
        <x:f>I5448*TOMATO_HOURS*WEEKS*(1+TOMATO_DIM)^I5448+J5448*CARROT_HOURS*WEEKS*(1+CARROT_DIM)^J5448+K5448*MESCLUN_HOURS*WEEKS*(1+MESCLUN_DIM)^K5448</x:f>
        <x:v>2149.7437549036295</x:v>
      </x:c>
      <x:c r="N5448" s="267" t="n">
        <x:f>MAX(M5448-FARMER_HOURS,0)/TEMP_HOURS_PER_WORKER</x:f>
        <x:v>0.9928776075719649</x:v>
      </x:c>
      <x:c r="O5448" s="268" t="n">
        <x:f>I5448*TOMATO_PRICE+J5448*CARROT_PRICE+K5448*MESCLUN_PRICE</x:f>
        <x:v>104564</x:v>
      </x:c>
      <x:c r="P5448" s="268" t="n">
        <x:f>I5448*TOMATO_FERTILIZER+J5448*CARROT_FERTILIZER+K5448*MESCLUN_FERTILIZER</x:f>
        <x:v>16720</x:v>
      </x:c>
      <x:c r="Q5448" s="268" t="n">
        <x:f>MIN(M5448,FARMER_HOURS)*FARMER_RATE+MAX(M5448-FARMER_HOURS,0)*TEMP_RATE</x:f>
        <x:v>49821.94018929912</x:v>
      </x:c>
      <x:c r="R5448" s="268" t="n">
        <x:f>O5448-P5448-Q5448-FIXED_COST</x:f>
        <x:v>18022.059810700877</x:v>
      </x:c>
      <x:c r="S5448" s="139" t="str">
        <x:f>IF(AND(L5448&lt;=TOTAL_BED_CAP,N5448&lt;=TEMP_WORKER_CAP),"YES","NO")</x:f>
        <x:v>YES</x:v>
      </x:c>
      <x:c r="T5448" s="139" t="n">
        <x:f>IF(S5448="YES",R5448,-1E+99)</x:f>
        <x:v>18022.059810700877</x:v>
      </x:c>
    </x:row>
    <x:row r="5449">
      <x:c r="A5449" s="139"/>
      <x:c r="B5449" s="139"/>
      <x:c r="C5449" s="139"/>
      <x:c r="D5449" s="139"/>
      <x:c r="E5449" s="139"/>
      <x:c r="F5449" s="139"/>
      <x:c r="G5449" s="139"/>
      <x:c r="H5449" s="139"/>
      <x:c r="I5449" s="266" t="n">
        <x:f>INT((ROW()-ROW($I$46))/((CARROT_CAP+1)*(MESCLUN_CAP+1)))</x:f>
        <x:v>8</x:v>
      </x:c>
      <x:c r="J5449" s="266" t="n">
        <x:f>MOD(INT((ROW()-ROW($I$46))/(MESCLUN_CAP+1)),CARROT_CAP+1)</x:f>
        <x:v>6</x:v>
      </x:c>
      <x:c r="K5449" s="266" t="n">
        <x:f>MOD(ROW()-ROW($I$46),MESCLUN_CAP+1)</x:f>
        <x:v>9</x:v>
      </x:c>
      <x:c r="L5449" s="266" t="n">
        <x:f>SUM(I5449:K5449)</x:f>
        <x:v>23</x:v>
      </x:c>
      <x:c r="M5449" s="267" t="n">
        <x:f>I5449*TOMATO_HOURS*WEEKS*(1+TOMATO_DIM)^I5449+J5449*CARROT_HOURS*WEEKS*(1+CARROT_DIM)^J5449+K5449*MESCLUN_HOURS*WEEKS*(1+MESCLUN_DIM)^K5449</x:f>
        <x:v>2205.037090344024</x:v>
      </x:c>
      <x:c r="N5449" s="267" t="n">
        <x:f>MAX(M5449-FARMER_HOURS,0)/TEMP_HOURS_PER_WORKER</x:f>
        <x:v>1.03127575718335</x:v>
      </x:c>
      <x:c r="O5449" s="268" t="n">
        <x:f>I5449*TOMATO_PRICE+J5449*CARROT_PRICE+K5449*MESCLUN_PRICE</x:f>
        <x:v>107264</x:v>
      </x:c>
      <x:c r="P5449" s="268" t="n">
        <x:f>I5449*TOMATO_FERTILIZER+J5449*CARROT_FERTILIZER+K5449*MESCLUN_FERTILIZER</x:f>
        <x:v>17600</x:v>
      </x:c>
      <x:c r="Q5449" s="268" t="n">
        <x:f>MIN(M5449,FARMER_HOURS)*FARMER_RATE+MAX(M5449-FARMER_HOURS,0)*TEMP_RATE</x:f>
        <x:v>50781.89392958375</x:v>
      </x:c>
      <x:c r="R5449" s="268" t="n">
        <x:f>O5449-P5449-Q5449-FIXED_COST</x:f>
        <x:v>18882.106070416252</x:v>
      </x:c>
      <x:c r="S5449" s="139" t="str">
        <x:f>IF(AND(L5449&lt;=TOTAL_BED_CAP,N5449&lt;=TEMP_WORKER_CAP),"YES","NO")</x:f>
        <x:v>YES</x:v>
      </x:c>
      <x:c r="T5449" s="139" t="n">
        <x:f>IF(S5449="YES",R5449,-1E+99)</x:f>
        <x:v>18882.106070416252</x:v>
      </x:c>
    </x:row>
    <x:row r="5450">
      <x:c r="A5450" s="139"/>
      <x:c r="B5450" s="139"/>
      <x:c r="C5450" s="139"/>
      <x:c r="D5450" s="139"/>
      <x:c r="E5450" s="139"/>
      <x:c r="F5450" s="139"/>
      <x:c r="G5450" s="139"/>
      <x:c r="H5450" s="139"/>
      <x:c r="I5450" s="266" t="n">
        <x:f>INT((ROW()-ROW($I$46))/((CARROT_CAP+1)*(MESCLUN_CAP+1)))</x:f>
        <x:v>8</x:v>
      </x:c>
      <x:c r="J5450" s="266" t="n">
        <x:f>MOD(INT((ROW()-ROW($I$46))/(MESCLUN_CAP+1)),CARROT_CAP+1)</x:f>
        <x:v>6</x:v>
      </x:c>
      <x:c r="K5450" s="266" t="n">
        <x:f>MOD(ROW()-ROW($I$46),MESCLUN_CAP+1)</x:f>
        <x:v>10</x:v>
      </x:c>
      <x:c r="L5450" s="266" t="n">
        <x:f>SUM(I5450:K5450)</x:f>
        <x:v>24</x:v>
      </x:c>
      <x:c r="M5450" s="267" t="n">
        <x:f>I5450*TOMATO_HOURS*WEEKS*(1+TOMATO_DIM)^I5450+J5450*CARROT_HOURS*WEEKS*(1+CARROT_DIM)^J5450+K5450*MESCLUN_HOURS*WEEKS*(1+MESCLUN_DIM)^K5450</x:f>
        <x:v>2261.650631827237</x:v>
      </x:c>
      <x:c r="N5450" s="267" t="n">
        <x:f>MAX(M5450-FARMER_HOURS,0)/TEMP_HOURS_PER_WORKER</x:f>
        <x:v>1.0705907165466921</x:v>
      </x:c>
      <x:c r="O5450" s="268" t="n">
        <x:f>I5450*TOMATO_PRICE+J5450*CARROT_PRICE+K5450*MESCLUN_PRICE</x:f>
        <x:v>109964</x:v>
      </x:c>
      <x:c r="P5450" s="268" t="n">
        <x:f>I5450*TOMATO_FERTILIZER+J5450*CARROT_FERTILIZER+K5450*MESCLUN_FERTILIZER</x:f>
        <x:v>18480</x:v>
      </x:c>
      <x:c r="Q5450" s="268" t="n">
        <x:f>MIN(M5450,FARMER_HOURS)*FARMER_RATE+MAX(M5450-FARMER_HOURS,0)*TEMP_RATE</x:f>
        <x:v>51764.7679136673</x:v>
      </x:c>
      <x:c r="R5450" s="268" t="n">
        <x:f>O5450-P5450-Q5450-FIXED_COST</x:f>
        <x:v>19719.232086332697</x:v>
      </x:c>
      <x:c r="S5450" s="139" t="str">
        <x:f>IF(AND(L5450&lt;=TOTAL_BED_CAP,N5450&lt;=TEMP_WORKER_CAP),"YES","NO")</x:f>
        <x:v>YES</x:v>
      </x:c>
      <x:c r="T5450" s="139" t="n">
        <x:f>IF(S5450="YES",R5450,-1E+99)</x:f>
        <x:v>19719.232086332697</x:v>
      </x:c>
    </x:row>
    <x:row r="5451">
      <x:c r="A5451" s="139"/>
      <x:c r="B5451" s="139"/>
      <x:c r="C5451" s="139"/>
      <x:c r="D5451" s="139"/>
      <x:c r="E5451" s="139"/>
      <x:c r="F5451" s="139"/>
      <x:c r="G5451" s="139"/>
      <x:c r="H5451" s="139"/>
      <x:c r="I5451" s="266" t="n">
        <x:f>INT((ROW()-ROW($I$46))/((CARROT_CAP+1)*(MESCLUN_CAP+1)))</x:f>
        <x:v>8</x:v>
      </x:c>
      <x:c r="J5451" s="266" t="n">
        <x:f>MOD(INT((ROW()-ROW($I$46))/(MESCLUN_CAP+1)),CARROT_CAP+1)</x:f>
        <x:v>6</x:v>
      </x:c>
      <x:c r="K5451" s="266" t="n">
        <x:f>MOD(ROW()-ROW($I$46),MESCLUN_CAP+1)</x:f>
        <x:v>11</x:v>
      </x:c>
      <x:c r="L5451" s="266" t="n">
        <x:f>SUM(I5451:K5451)</x:f>
        <x:v>25</x:v>
      </x:c>
      <x:c r="M5451" s="267" t="n">
        <x:f>I5451*TOMATO_HOURS*WEEKS*(1+TOMATO_DIM)^I5451+J5451*CARROT_HOURS*WEEKS*(1+CARROT_DIM)^J5451+K5451*MESCLUN_HOURS*WEEKS*(1+MESCLUN_DIM)^K5451</x:f>
        <x:v>2319.608744920676</x:v>
      </x:c>
      <x:c r="N5451" s="267" t="n">
        <x:f>MAX(M5451-FARMER_HOURS,0)/TEMP_HOURS_PER_WORKER</x:f>
        <x:v>1.110839406194914</x:v>
      </x:c>
      <x:c r="O5451" s="268" t="n">
        <x:f>I5451*TOMATO_PRICE+J5451*CARROT_PRICE+K5451*MESCLUN_PRICE</x:f>
        <x:v>112664</x:v>
      </x:c>
      <x:c r="P5451" s="268" t="n">
        <x:f>I5451*TOMATO_FERTILIZER+J5451*CARROT_FERTILIZER+K5451*MESCLUN_FERTILIZER</x:f>
        <x:v>19360</x:v>
      </x:c>
      <x:c r="Q5451" s="268" t="n">
        <x:f>MIN(M5451,FARMER_HOURS)*FARMER_RATE+MAX(M5451-FARMER_HOURS,0)*TEMP_RATE</x:f>
        <x:v>52770.98515487285</x:v>
      </x:c>
      <x:c r="R5451" s="268" t="n">
        <x:f>O5451-P5451-Q5451-FIXED_COST</x:f>
        <x:v>20533.014845127153</x:v>
      </x:c>
      <x:c r="S5451" s="139" t="str">
        <x:f>IF(AND(L5451&lt;=TOTAL_BED_CAP,N5451&lt;=TEMP_WORKER_CAP),"YES","NO")</x:f>
        <x:v>YES</x:v>
      </x:c>
      <x:c r="T5451" s="139" t="n">
        <x:f>IF(S5451="YES",R5451,-1E+99)</x:f>
        <x:v>20533.014845127153</x:v>
      </x:c>
    </x:row>
    <x:row r="5452">
      <x:c r="A5452" s="139"/>
      <x:c r="B5452" s="139"/>
      <x:c r="C5452" s="139"/>
      <x:c r="D5452" s="139"/>
      <x:c r="E5452" s="139"/>
      <x:c r="F5452" s="139"/>
      <x:c r="G5452" s="139"/>
      <x:c r="H5452" s="139"/>
      <x:c r="I5452" s="266" t="n">
        <x:f>INT((ROW()-ROW($I$46))/((CARROT_CAP+1)*(MESCLUN_CAP+1)))</x:f>
        <x:v>8</x:v>
      </x:c>
      <x:c r="J5452" s="266" t="n">
        <x:f>MOD(INT((ROW()-ROW($I$46))/(MESCLUN_CAP+1)),CARROT_CAP+1)</x:f>
        <x:v>6</x:v>
      </x:c>
      <x:c r="K5452" s="266" t="n">
        <x:f>MOD(ROW()-ROW($I$46),MESCLUN_CAP+1)</x:f>
        <x:v>12</x:v>
      </x:c>
      <x:c r="L5452" s="266" t="n">
        <x:f>SUM(I5452:K5452)</x:f>
        <x:v>26</x:v>
      </x:c>
      <x:c r="M5452" s="267" t="n">
        <x:f>I5452*TOMATO_HOURS*WEEKS*(1+TOMATO_DIM)^I5452+J5452*CARROT_HOURS*WEEKS*(1+CARROT_DIM)^J5452+K5452*MESCLUN_HOURS*WEEKS*(1+MESCLUN_DIM)^K5452</x:f>
        <x:v>2378.93619804874</x:v>
      </x:c>
      <x:c r="N5452" s="267" t="n">
        <x:f>MAX(M5452-FARMER_HOURS,0)/TEMP_HOURS_PER_WORKER</x:f>
        <x:v>1.1520390264227363</x:v>
      </x:c>
      <x:c r="O5452" s="268" t="n">
        <x:f>I5452*TOMATO_PRICE+J5452*CARROT_PRICE+K5452*MESCLUN_PRICE</x:f>
        <x:v>115364</x:v>
      </x:c>
      <x:c r="P5452" s="268" t="n">
        <x:f>I5452*TOMATO_FERTILIZER+J5452*CARROT_FERTILIZER+K5452*MESCLUN_FERTILIZER</x:f>
        <x:v>20240</x:v>
      </x:c>
      <x:c r="Q5452" s="268" t="n">
        <x:f>MIN(M5452,FARMER_HOURS)*FARMER_RATE+MAX(M5452-FARMER_HOURS,0)*TEMP_RATE</x:f>
        <x:v>53800.97566056841</x:v>
      </x:c>
      <x:c r="R5452" s="268" t="n">
        <x:f>O5452-P5452-Q5452-FIXED_COST</x:f>
        <x:v>21323.02433943159</x:v>
      </x:c>
      <x:c r="S5452" s="139" t="str">
        <x:f>IF(AND(L5452&lt;=TOTAL_BED_CAP,N5452&lt;=TEMP_WORKER_CAP),"YES","NO")</x:f>
        <x:v>YES</x:v>
      </x:c>
      <x:c r="T5452" s="139" t="n">
        <x:f>IF(S5452="YES",R5452,-1E+99)</x:f>
        <x:v>21323.02433943159</x:v>
      </x:c>
    </x:row>
    <x:row r="5453">
      <x:c r="A5453" s="139"/>
      <x:c r="B5453" s="139"/>
      <x:c r="C5453" s="139"/>
      <x:c r="D5453" s="139"/>
      <x:c r="E5453" s="139"/>
      <x:c r="F5453" s="139"/>
      <x:c r="G5453" s="139"/>
      <x:c r="H5453" s="139"/>
      <x:c r="I5453" s="266" t="n">
        <x:f>INT((ROW()-ROW($I$46))/((CARROT_CAP+1)*(MESCLUN_CAP+1)))</x:f>
        <x:v>8</x:v>
      </x:c>
      <x:c r="J5453" s="266" t="n">
        <x:f>MOD(INT((ROW()-ROW($I$46))/(MESCLUN_CAP+1)),CARROT_CAP+1)</x:f>
        <x:v>6</x:v>
      </x:c>
      <x:c r="K5453" s="266" t="n">
        <x:f>MOD(ROW()-ROW($I$46),MESCLUN_CAP+1)</x:f>
        <x:v>13</x:v>
      </x:c>
      <x:c r="L5453" s="266" t="n">
        <x:f>SUM(I5453:K5453)</x:f>
        <x:v>27</x:v>
      </x:c>
      <x:c r="M5453" s="267" t="n">
        <x:f>I5453*TOMATO_HOURS*WEEKS*(1+TOMATO_DIM)^I5453+J5453*CARROT_HOURS*WEEKS*(1+CARROT_DIM)^J5453+K5453*MESCLUN_HOURS*WEEKS*(1+MESCLUN_DIM)^K5453</x:f>
        <x:v>2439.6581687571247</x:v>
      </x:c>
      <x:c r="N5453" s="267" t="n">
        <x:f>MAX(M5453-FARMER_HOURS,0)/TEMP_HOURS_PER_WORKER</x:f>
        <x:v>1.194207061636892</x:v>
      </x:c>
      <x:c r="O5453" s="268" t="n">
        <x:f>I5453*TOMATO_PRICE+J5453*CARROT_PRICE+K5453*MESCLUN_PRICE</x:f>
        <x:v>118064</x:v>
      </x:c>
      <x:c r="P5453" s="268" t="n">
        <x:f>I5453*TOMATO_FERTILIZER+J5453*CARROT_FERTILIZER+K5453*MESCLUN_FERTILIZER</x:f>
        <x:v>21120</x:v>
      </x:c>
      <x:c r="Q5453" s="268" t="n">
        <x:f>MIN(M5453,FARMER_HOURS)*FARMER_RATE+MAX(M5453-FARMER_HOURS,0)*TEMP_RATE</x:f>
        <x:v>54855.1765409223</x:v>
      </x:c>
      <x:c r="R5453" s="268" t="n">
        <x:f>O5453-P5453-Q5453-FIXED_COST</x:f>
        <x:v>22088.8234590777</x:v>
      </x:c>
      <x:c r="S5453" s="139" t="str">
        <x:f>IF(AND(L5453&lt;=TOTAL_BED_CAP,N5453&lt;=TEMP_WORKER_CAP),"YES","NO")</x:f>
        <x:v>YES</x:v>
      </x:c>
      <x:c r="T5453" s="139" t="n">
        <x:f>IF(S5453="YES",R5453,-1E+99)</x:f>
        <x:v>22088.8234590777</x:v>
      </x:c>
    </x:row>
    <x:row r="5454">
      <x:c r="A5454" s="139"/>
      <x:c r="B5454" s="139"/>
      <x:c r="C5454" s="139"/>
      <x:c r="D5454" s="139"/>
      <x:c r="E5454" s="139"/>
      <x:c r="F5454" s="139"/>
      <x:c r="G5454" s="139"/>
      <x:c r="H5454" s="139"/>
      <x:c r="I5454" s="266" t="n">
        <x:f>INT((ROW()-ROW($I$46))/((CARROT_CAP+1)*(MESCLUN_CAP+1)))</x:f>
        <x:v>8</x:v>
      </x:c>
      <x:c r="J5454" s="266" t="n">
        <x:f>MOD(INT((ROW()-ROW($I$46))/(MESCLUN_CAP+1)),CARROT_CAP+1)</x:f>
        <x:v>6</x:v>
      </x:c>
      <x:c r="K5454" s="266" t="n">
        <x:f>MOD(ROW()-ROW($I$46),MESCLUN_CAP+1)</x:f>
        <x:v>14</x:v>
      </x:c>
      <x:c r="L5454" s="266" t="n">
        <x:f>SUM(I5454:K5454)</x:f>
        <x:v>28</x:v>
      </x:c>
      <x:c r="M5454" s="267" t="n">
        <x:f>I5454*TOMATO_HOURS*WEEKS*(1+TOMATO_DIM)^I5454+J5454*CARROT_HOURS*WEEKS*(1+CARROT_DIM)^J5454+K5454*MESCLUN_HOURS*WEEKS*(1+MESCLUN_DIM)^K5454</x:f>
        <x:v>2501.8002500707858</x:v>
      </x:c>
      <x:c r="N5454" s="267" t="n">
        <x:f>MAX(M5454-FARMER_HOURS,0)/TEMP_HOURS_PER_WORKER</x:f>
        <x:v>1.237361284771379</x:v>
      </x:c>
      <x:c r="O5454" s="268" t="n">
        <x:f>I5454*TOMATO_PRICE+J5454*CARROT_PRICE+K5454*MESCLUN_PRICE</x:f>
        <x:v>120764</x:v>
      </x:c>
      <x:c r="P5454" s="268" t="n">
        <x:f>I5454*TOMATO_FERTILIZER+J5454*CARROT_FERTILIZER+K5454*MESCLUN_FERTILIZER</x:f>
        <x:v>22000</x:v>
      </x:c>
      <x:c r="Q5454" s="268" t="n">
        <x:f>MIN(M5454,FARMER_HOURS)*FARMER_RATE+MAX(M5454-FARMER_HOURS,0)*TEMP_RATE</x:f>
        <x:v>55934.03211928447</x:v>
      </x:c>
      <x:c r="R5454" s="268" t="n">
        <x:f>O5454-P5454-Q5454-FIXED_COST</x:f>
        <x:v>22829.96788071553</x:v>
      </x:c>
      <x:c r="S5454" s="139" t="str">
        <x:f>IF(AND(L5454&lt;=TOTAL_BED_CAP,N5454&lt;=TEMP_WORKER_CAP),"YES","NO")</x:f>
        <x:v>YES</x:v>
      </x:c>
      <x:c r="T5454" s="139" t="n">
        <x:f>IF(S5454="YES",R5454,-1E+99)</x:f>
        <x:v>22829.96788071553</x:v>
      </x:c>
    </x:row>
    <x:row r="5455">
      <x:c r="A5455" s="139"/>
      <x:c r="B5455" s="139"/>
      <x:c r="C5455" s="139"/>
      <x:c r="D5455" s="139"/>
      <x:c r="E5455" s="139"/>
      <x:c r="F5455" s="139"/>
      <x:c r="G5455" s="139"/>
      <x:c r="H5455" s="139"/>
      <x:c r="I5455" s="266" t="n">
        <x:f>INT((ROW()-ROW($I$46))/((CARROT_CAP+1)*(MESCLUN_CAP+1)))</x:f>
        <x:v>8</x:v>
      </x:c>
      <x:c r="J5455" s="266" t="n">
        <x:f>MOD(INT((ROW()-ROW($I$46))/(MESCLUN_CAP+1)),CARROT_CAP+1)</x:f>
        <x:v>6</x:v>
      </x:c>
      <x:c r="K5455" s="266" t="n">
        <x:f>MOD(ROW()-ROW($I$46),MESCLUN_CAP+1)</x:f>
        <x:v>15</x:v>
      </x:c>
      <x:c r="L5455" s="266" t="n">
        <x:f>SUM(I5455:K5455)</x:f>
        <x:v>29</x:v>
      </x:c>
      <x:c r="M5455" s="267" t="n">
        <x:f>I5455*TOMATO_HOURS*WEEKS*(1+TOMATO_DIM)^I5455+J5455*CARROT_HOURS*WEEKS*(1+CARROT_DIM)^J5455+K5455*MESCLUN_HOURS*WEEKS*(1+MESCLUN_DIM)^K5455</x:f>
        <x:v>2565.388456946932</x:v>
      </x:c>
      <x:c r="N5455" s="267" t="n">
        <x:f>MAX(M5455-FARMER_HOURS,0)/TEMP_HOURS_PER_WORKER</x:f>
        <x:v>1.2815197617687026</x:v>
      </x:c>
      <x:c r="O5455" s="268" t="n">
        <x:f>I5455*TOMATO_PRICE+J5455*CARROT_PRICE+K5455*MESCLUN_PRICE</x:f>
        <x:v>123464</x:v>
      </x:c>
      <x:c r="P5455" s="268" t="n">
        <x:f>I5455*TOMATO_FERTILIZER+J5455*CARROT_FERTILIZER+K5455*MESCLUN_FERTILIZER</x:f>
        <x:v>22880</x:v>
      </x:c>
      <x:c r="Q5455" s="268" t="n">
        <x:f>MIN(M5455,FARMER_HOURS)*FARMER_RATE+MAX(M5455-FARMER_HOURS,0)*TEMP_RATE</x:f>
        <x:v>57037.99404421757</x:v>
      </x:c>
      <x:c r="R5455" s="268" t="n">
        <x:f>O5455-P5455-Q5455-FIXED_COST</x:f>
        <x:v>23546.005955782428</x:v>
      </x:c>
      <x:c r="S5455" s="139" t="str">
        <x:f>IF(AND(L5455&lt;=TOTAL_BED_CAP,N5455&lt;=TEMP_WORKER_CAP),"YES","NO")</x:f>
        <x:v>YES</x:v>
      </x:c>
      <x:c r="T5455" s="139" t="n">
        <x:f>IF(S5455="YES",R5455,-1E+99)</x:f>
        <x:v>23546.005955782428</x:v>
      </x:c>
    </x:row>
    <x:row r="5456">
      <x:c r="A5456" s="139"/>
      <x:c r="B5456" s="139"/>
      <x:c r="C5456" s="139"/>
      <x:c r="D5456" s="139"/>
      <x:c r="E5456" s="139"/>
      <x:c r="F5456" s="139"/>
      <x:c r="G5456" s="139"/>
      <x:c r="H5456" s="139"/>
      <x:c r="I5456" s="266" t="n">
        <x:f>INT((ROW()-ROW($I$46))/((CARROT_CAP+1)*(MESCLUN_CAP+1)))</x:f>
        <x:v>8</x:v>
      </x:c>
      <x:c r="J5456" s="266" t="n">
        <x:f>MOD(INT((ROW()-ROW($I$46))/(MESCLUN_CAP+1)),CARROT_CAP+1)</x:f>
        <x:v>6</x:v>
      </x:c>
      <x:c r="K5456" s="266" t="n">
        <x:f>MOD(ROW()-ROW($I$46),MESCLUN_CAP+1)</x:f>
        <x:v>16</x:v>
      </x:c>
      <x:c r="L5456" s="266" t="n">
        <x:f>SUM(I5456:K5456)</x:f>
        <x:v>30</x:v>
      </x:c>
      <x:c r="M5456" s="267" t="n">
        <x:f>I5456*TOMATO_HOURS*WEEKS*(1+TOMATO_DIM)^I5456+J5456*CARROT_HOURS*WEEKS*(1+CARROT_DIM)^J5456+K5456*MESCLUN_HOURS*WEEKS*(1+MESCLUN_DIM)^K5456</x:f>
        <x:v>2630.449232824421</x:v>
      </x:c>
      <x:c r="N5456" s="267" t="n">
        <x:f>MAX(M5456-FARMER_HOURS,0)/TEMP_HOURS_PER_WORKER</x:f>
        <x:v>1.3267008561280702</x:v>
      </x:c>
      <x:c r="O5456" s="268" t="n">
        <x:f>I5456*TOMATO_PRICE+J5456*CARROT_PRICE+K5456*MESCLUN_PRICE</x:f>
        <x:v>126164</x:v>
      </x:c>
      <x:c r="P5456" s="268" t="n">
        <x:f>I5456*TOMATO_FERTILIZER+J5456*CARROT_FERTILIZER+K5456*MESCLUN_FERTILIZER</x:f>
        <x:v>23760</x:v>
      </x:c>
      <x:c r="Q5456" s="268" t="n">
        <x:f>MIN(M5456,FARMER_HOURS)*FARMER_RATE+MAX(M5456-FARMER_HOURS,0)*TEMP_RATE</x:f>
        <x:v>58167.521403201754</x:v>
      </x:c>
      <x:c r="R5456" s="268" t="n">
        <x:f>O5456-P5456-Q5456-FIXED_COST</x:f>
        <x:v>24236.478596798246</x:v>
      </x:c>
      <x:c r="S5456" s="139" t="str">
        <x:f>IF(AND(L5456&lt;=TOTAL_BED_CAP,N5456&lt;=TEMP_WORKER_CAP),"YES","NO")</x:f>
        <x:v>YES</x:v>
      </x:c>
      <x:c r="T5456" s="139" t="n">
        <x:f>IF(S5456="YES",R5456,-1E+99)</x:f>
        <x:v>24236.478596798246</x:v>
      </x:c>
    </x:row>
    <x:row r="5457">
      <x:c r="A5457" s="139"/>
      <x:c r="B5457" s="139"/>
      <x:c r="C5457" s="139"/>
      <x:c r="D5457" s="139"/>
      <x:c r="E5457" s="139"/>
      <x:c r="F5457" s="139"/>
      <x:c r="G5457" s="139"/>
      <x:c r="H5457" s="139"/>
      <x:c r="I5457" s="266" t="n">
        <x:f>INT((ROW()-ROW($I$46))/((CARROT_CAP+1)*(MESCLUN_CAP+1)))</x:f>
        <x:v>8</x:v>
      </x:c>
      <x:c r="J5457" s="266" t="n">
        <x:f>MOD(INT((ROW()-ROW($I$46))/(MESCLUN_CAP+1)),CARROT_CAP+1)</x:f>
        <x:v>6</x:v>
      </x:c>
      <x:c r="K5457" s="266" t="n">
        <x:f>MOD(ROW()-ROW($I$46),MESCLUN_CAP+1)</x:f>
        <x:v>17</x:v>
      </x:c>
      <x:c r="L5457" s="266" t="n">
        <x:f>SUM(I5457:K5457)</x:f>
        <x:v>31</x:v>
      </x:c>
      <x:c r="M5457" s="267" t="n">
        <x:f>I5457*TOMATO_HOURS*WEEKS*(1+TOMATO_DIM)^I5457+J5457*CARROT_HOURS*WEEKS*(1+CARROT_DIM)^J5457+K5457*MESCLUN_HOURS*WEEKS*(1+MESCLUN_DIM)^K5457</x:f>
        <x:v>2697.009456270961</x:v>
      </x:c>
      <x:c r="N5457" s="267" t="n">
        <x:f>MAX(M5457-FARMER_HOURS,0)/TEMP_HOURS_PER_WORKER</x:f>
        <x:v>1.3729232335215007</x:v>
      </x:c>
      <x:c r="O5457" s="268" t="n">
        <x:f>I5457*TOMATO_PRICE+J5457*CARROT_PRICE+K5457*MESCLUN_PRICE</x:f>
        <x:v>128864</x:v>
      </x:c>
      <x:c r="P5457" s="268" t="n">
        <x:f>I5457*TOMATO_FERTILIZER+J5457*CARROT_FERTILIZER+K5457*MESCLUN_FERTILIZER</x:f>
        <x:v>24640</x:v>
      </x:c>
      <x:c r="Q5457" s="268" t="n">
        <x:f>MIN(M5457,FARMER_HOURS)*FARMER_RATE+MAX(M5457-FARMER_HOURS,0)*TEMP_RATE</x:f>
        <x:v>59323.08083803752</x:v>
      </x:c>
      <x:c r="R5457" s="268" t="n">
        <x:f>O5457-P5457-Q5457-FIXED_COST</x:f>
        <x:v>24900.919161962483</x:v>
      </x:c>
      <x:c r="S5457" s="139" t="str">
        <x:f>IF(AND(L5457&lt;=TOTAL_BED_CAP,N5457&lt;=TEMP_WORKER_CAP),"YES","NO")</x:f>
        <x:v>YES</x:v>
      </x:c>
      <x:c r="T5457" s="139" t="n">
        <x:f>IF(S5457="YES",R5457,-1E+99)</x:f>
        <x:v>24900.919161962483</x:v>
      </x:c>
    </x:row>
    <x:row r="5458">
      <x:c r="A5458" s="139"/>
      <x:c r="B5458" s="139"/>
      <x:c r="C5458" s="139"/>
      <x:c r="D5458" s="139"/>
      <x:c r="E5458" s="139"/>
      <x:c r="F5458" s="139"/>
      <x:c r="G5458" s="139"/>
      <x:c r="H5458" s="139"/>
      <x:c r="I5458" s="266" t="n">
        <x:f>INT((ROW()-ROW($I$46))/((CARROT_CAP+1)*(MESCLUN_CAP+1)))</x:f>
        <x:v>8</x:v>
      </x:c>
      <x:c r="J5458" s="266" t="n">
        <x:f>MOD(INT((ROW()-ROW($I$46))/(MESCLUN_CAP+1)),CARROT_CAP+1)</x:f>
        <x:v>6</x:v>
      </x:c>
      <x:c r="K5458" s="266" t="n">
        <x:f>MOD(ROW()-ROW($I$46),MESCLUN_CAP+1)</x:f>
        <x:v>18</x:v>
      </x:c>
      <x:c r="L5458" s="266" t="n">
        <x:f>SUM(I5458:K5458)</x:f>
        <x:v>32</x:v>
      </x:c>
      <x:c r="M5458" s="267" t="n">
        <x:f>I5458*TOMATO_HOURS*WEEKS*(1+TOMATO_DIM)^I5458+J5458*CARROT_HOURS*WEEKS*(1+CARROT_DIM)^J5458+K5458*MESCLUN_HOURS*WEEKS*(1+MESCLUN_DIM)^K5458</x:f>
        <x:v>2765.0964477295483</x:v>
      </x:c>
      <x:c r="N5458" s="267" t="n">
        <x:f>MAX(M5458-FARMER_HOURS,0)/TEMP_HOURS_PER_WORKER</x:f>
        <x:v>1.420205866478853</x:v>
      </x:c>
      <x:c r="O5458" s="268" t="n">
        <x:f>I5458*TOMATO_PRICE+J5458*CARROT_PRICE+K5458*MESCLUN_PRICE</x:f>
        <x:v>131564</x:v>
      </x:c>
      <x:c r="P5458" s="268" t="n">
        <x:f>I5458*TOMATO_FERTILIZER+J5458*CARROT_FERTILIZER+K5458*MESCLUN_FERTILIZER</x:f>
        <x:v>25520</x:v>
      </x:c>
      <x:c r="Q5458" s="268" t="n">
        <x:f>MIN(M5458,FARMER_HOURS)*FARMER_RATE+MAX(M5458-FARMER_HOURS,0)*TEMP_RATE</x:f>
        <x:v>60505.146661971325</x:v>
      </x:c>
      <x:c r="R5458" s="268" t="n">
        <x:f>O5458-P5458-Q5458-FIXED_COST</x:f>
        <x:v>25538.853338028675</x:v>
      </x:c>
      <x:c r="S5458" s="139" t="str">
        <x:f>IF(AND(L5458&lt;=TOTAL_BED_CAP,N5458&lt;=TEMP_WORKER_CAP),"YES","NO")</x:f>
        <x:v>YES</x:v>
      </x:c>
      <x:c r="T5458" s="139" t="n">
        <x:f>IF(S5458="YES",R5458,-1E+99)</x:f>
        <x:v>25538.853338028675</x:v>
      </x:c>
    </x:row>
    <x:row r="5459">
      <x:c r="A5459" s="139"/>
      <x:c r="B5459" s="139"/>
      <x:c r="C5459" s="139"/>
      <x:c r="D5459" s="139"/>
      <x:c r="E5459" s="139"/>
      <x:c r="F5459" s="139"/>
      <x:c r="G5459" s="139"/>
      <x:c r="H5459" s="139"/>
      <x:c r="I5459" s="266" t="n">
        <x:f>INT((ROW()-ROW($I$46))/((CARROT_CAP+1)*(MESCLUN_CAP+1)))</x:f>
        <x:v>8</x:v>
      </x:c>
      <x:c r="J5459" s="266" t="n">
        <x:f>MOD(INT((ROW()-ROW($I$46))/(MESCLUN_CAP+1)),CARROT_CAP+1)</x:f>
        <x:v>6</x:v>
      </x:c>
      <x:c r="K5459" s="266" t="n">
        <x:f>MOD(ROW()-ROW($I$46),MESCLUN_CAP+1)</x:f>
        <x:v>19</x:v>
      </x:c>
      <x:c r="L5459" s="266" t="n">
        <x:f>SUM(I5459:K5459)</x:f>
        <x:v>33</x:v>
      </x:c>
      <x:c r="M5459" s="267" t="n">
        <x:f>I5459*TOMATO_HOURS*WEEKS*(1+TOMATO_DIM)^I5459+J5459*CARROT_HOURS*WEEKS*(1+CARROT_DIM)^J5459+K5459*MESCLUN_HOURS*WEEKS*(1+MESCLUN_DIM)^K5459</x:f>
        <x:v>2834.7379763655704</x:v>
      </x:c>
      <x:c r="N5459" s="267" t="n">
        <x:f>MAX(M5459-FARMER_HOURS,0)/TEMP_HOURS_PER_WORKER</x:f>
        <x:v>1.4685680391427571</x:v>
      </x:c>
      <x:c r="O5459" s="268" t="n">
        <x:f>I5459*TOMATO_PRICE+J5459*CARROT_PRICE+K5459*MESCLUN_PRICE</x:f>
        <x:v>134264</x:v>
      </x:c>
      <x:c r="P5459" s="268" t="n">
        <x:f>I5459*TOMATO_FERTILIZER+J5459*CARROT_FERTILIZER+K5459*MESCLUN_FERTILIZER</x:f>
        <x:v>26400</x:v>
      </x:c>
      <x:c r="Q5459" s="268" t="n">
        <x:f>MIN(M5459,FARMER_HOURS)*FARMER_RATE+MAX(M5459-FARMER_HOURS,0)*TEMP_RATE</x:f>
        <x:v>61714.20097856893</x:v>
      </x:c>
      <x:c r="R5459" s="268" t="n">
        <x:f>O5459-P5459-Q5459-FIXED_COST</x:f>
        <x:v>26149.79902143107</x:v>
      </x:c>
      <x:c r="S5459" s="139" t="str">
        <x:f>IF(AND(L5459&lt;=TOTAL_BED_CAP,N5459&lt;=TEMP_WORKER_CAP),"YES","NO")</x:f>
        <x:v>YES</x:v>
      </x:c>
      <x:c r="T5459" s="139" t="n">
        <x:f>IF(S5459="YES",R5459,-1E+99)</x:f>
        <x:v>26149.79902143107</x:v>
      </x:c>
    </x:row>
    <x:row r="5460">
      <x:c r="A5460" s="139"/>
      <x:c r="B5460" s="139"/>
      <x:c r="C5460" s="139"/>
      <x:c r="D5460" s="139"/>
      <x:c r="E5460" s="139"/>
      <x:c r="F5460" s="139"/>
      <x:c r="G5460" s="139"/>
      <x:c r="H5460" s="139"/>
      <x:c r="I5460" s="266" t="n">
        <x:f>INT((ROW()-ROW($I$46))/((CARROT_CAP+1)*(MESCLUN_CAP+1)))</x:f>
        <x:v>8</x:v>
      </x:c>
      <x:c r="J5460" s="266" t="n">
        <x:f>MOD(INT((ROW()-ROW($I$46))/(MESCLUN_CAP+1)),CARROT_CAP+1)</x:f>
        <x:v>6</x:v>
      </x:c>
      <x:c r="K5460" s="266" t="n">
        <x:f>MOD(ROW()-ROW($I$46),MESCLUN_CAP+1)</x:f>
        <x:v>20</x:v>
      </x:c>
      <x:c r="L5460" s="266" t="n">
        <x:f>SUM(I5460:K5460)</x:f>
        <x:v>34</x:v>
      </x:c>
      <x:c r="M5460" s="267" t="n">
        <x:f>I5460*TOMATO_HOURS*WEEKS*(1+TOMATO_DIM)^I5460+J5460*CARROT_HOURS*WEEKS*(1+CARROT_DIM)^J5460+K5460*MESCLUN_HOURS*WEEKS*(1+MESCLUN_DIM)^K5460</x:f>
        <x:v>2905.962267016047</x:v>
      </x:c>
      <x:c r="N5460" s="267" t="n">
        <x:f>MAX(M5460-FARMER_HOURS,0)/TEMP_HOURS_PER_WORKER</x:f>
        <x:v>1.518029352094477</x:v>
      </x:c>
      <x:c r="O5460" s="268" t="n">
        <x:f>I5460*TOMATO_PRICE+J5460*CARROT_PRICE+K5460*MESCLUN_PRICE</x:f>
        <x:v>136964</x:v>
      </x:c>
      <x:c r="P5460" s="268" t="n">
        <x:f>I5460*TOMATO_FERTILIZER+J5460*CARROT_FERTILIZER+K5460*MESCLUN_FERTILIZER</x:f>
        <x:v>27280</x:v>
      </x:c>
      <x:c r="Q5460" s="268" t="n">
        <x:f>MIN(M5460,FARMER_HOURS)*FARMER_RATE+MAX(M5460-FARMER_HOURS,0)*TEMP_RATE</x:f>
        <x:v>62950.73380236192</x:v>
      </x:c>
      <x:c r="R5460" s="268" t="n">
        <x:f>O5460-P5460-Q5460-FIXED_COST</x:f>
        <x:v>26733.266197638077</x:v>
      </x:c>
      <x:c r="S5460" s="139" t="str">
        <x:f>IF(AND(L5460&lt;=TOTAL_BED_CAP,N5460&lt;=TEMP_WORKER_CAP),"YES","NO")</x:f>
        <x:v>YES</x:v>
      </x:c>
      <x:c r="T5460" s="139" t="n">
        <x:f>IF(S5460="YES",R5460,-1E+99)</x:f>
        <x:v>26733.266197638077</x:v>
      </x:c>
    </x:row>
    <x:row r="5461">
      <x:c r="A5461" s="139"/>
      <x:c r="B5461" s="139"/>
      <x:c r="C5461" s="139"/>
      <x:c r="D5461" s="139"/>
      <x:c r="E5461" s="139"/>
      <x:c r="F5461" s="139"/>
      <x:c r="G5461" s="139"/>
      <x:c r="H5461" s="139"/>
      <x:c r="I5461" s="266" t="n">
        <x:f>INT((ROW()-ROW($I$46))/((CARROT_CAP+1)*(MESCLUN_CAP+1)))</x:f>
        <x:v>8</x:v>
      </x:c>
      <x:c r="J5461" s="266" t="n">
        <x:f>MOD(INT((ROW()-ROW($I$46))/(MESCLUN_CAP+1)),CARROT_CAP+1)</x:f>
        <x:v>6</x:v>
      </x:c>
      <x:c r="K5461" s="266" t="n">
        <x:f>MOD(ROW()-ROW($I$46),MESCLUN_CAP+1)</x:f>
        <x:v>21</x:v>
      </x:c>
      <x:c r="L5461" s="266" t="n">
        <x:f>SUM(I5461:K5461)</x:f>
        <x:v>35</x:v>
      </x:c>
      <x:c r="M5461" s="267" t="n">
        <x:f>I5461*TOMATO_HOURS*WEEKS*(1+TOMATO_DIM)^I5461+J5461*CARROT_HOURS*WEEKS*(1+CARROT_DIM)^J5461+K5461*MESCLUN_HOURS*WEEKS*(1+MESCLUN_DIM)^K5461</x:f>
        <x:v>2978.798007242491</x:v>
      </x:c>
      <x:c r="N5461" s="267" t="n">
        <x:f>MAX(M5461-FARMER_HOURS,0)/TEMP_HOURS_PER_WORKER</x:f>
        <x:v>1.5686097272517299</x:v>
      </x:c>
      <x:c r="O5461" s="268" t="n">
        <x:f>I5461*TOMATO_PRICE+J5461*CARROT_PRICE+K5461*MESCLUN_PRICE</x:f>
        <x:v>139664</x:v>
      </x:c>
      <x:c r="P5461" s="268" t="n">
        <x:f>I5461*TOMATO_FERTILIZER+J5461*CARROT_FERTILIZER+K5461*MESCLUN_FERTILIZER</x:f>
        <x:v>28160</x:v>
      </x:c>
      <x:c r="Q5461" s="268" t="n">
        <x:f>MIN(M5461,FARMER_HOURS)*FARMER_RATE+MAX(M5461-FARMER_HOURS,0)*TEMP_RATE</x:f>
        <x:v>64215.24318129325</x:v>
      </x:c>
      <x:c r="R5461" s="268" t="n">
        <x:f>O5461-P5461-Q5461-FIXED_COST</x:f>
        <x:v>27288.75681870675</x:v>
      </x:c>
      <x:c r="S5461" s="139" t="str">
        <x:f>IF(AND(L5461&lt;=TOTAL_BED_CAP,N5461&lt;=TEMP_WORKER_CAP),"YES","NO")</x:f>
        <x:v>YES</x:v>
      </x:c>
      <x:c r="T5461" s="139" t="n">
        <x:f>IF(S5461="YES",R5461,-1E+99)</x:f>
        <x:v>27288.75681870675</x:v>
      </x:c>
    </x:row>
    <x:row r="5462">
      <x:c r="A5462" s="139"/>
      <x:c r="B5462" s="139"/>
      <x:c r="C5462" s="139"/>
      <x:c r="D5462" s="139"/>
      <x:c r="E5462" s="139"/>
      <x:c r="F5462" s="139"/>
      <x:c r="G5462" s="139"/>
      <x:c r="H5462" s="139"/>
      <x:c r="I5462" s="266" t="n">
        <x:f>INT((ROW()-ROW($I$46))/((CARROT_CAP+1)*(MESCLUN_CAP+1)))</x:f>
        <x:v>8</x:v>
      </x:c>
      <x:c r="J5462" s="266" t="n">
        <x:f>MOD(INT((ROW()-ROW($I$46))/(MESCLUN_CAP+1)),CARROT_CAP+1)</x:f>
        <x:v>6</x:v>
      </x:c>
      <x:c r="K5462" s="266" t="n">
        <x:f>MOD(ROW()-ROW($I$46),MESCLUN_CAP+1)</x:f>
        <x:v>22</x:v>
      </x:c>
      <x:c r="L5462" s="266" t="n">
        <x:f>SUM(I5462:K5462)</x:f>
        <x:v>36</x:v>
      </x:c>
      <x:c r="M5462" s="267" t="n">
        <x:f>I5462*TOMATO_HOURS*WEEKS*(1+TOMATO_DIM)^I5462+J5462*CARROT_HOURS*WEEKS*(1+CARROT_DIM)^J5462+K5462*MESCLUN_HOURS*WEEKS*(1+MESCLUN_DIM)^K5462</x:f>
        <x:v>3053.274354488887</x:v>
      </x:c>
      <x:c r="N5462" s="267" t="n">
        <x:f>MAX(M5462-FARMER_HOURS,0)/TEMP_HOURS_PER_WORKER</x:f>
        <x:v>1.620329412839505</x:v>
      </x:c>
      <x:c r="O5462" s="268" t="n">
        <x:f>I5462*TOMATO_PRICE+J5462*CARROT_PRICE+K5462*MESCLUN_PRICE</x:f>
        <x:v>142364</x:v>
      </x:c>
      <x:c r="P5462" s="268" t="n">
        <x:f>I5462*TOMATO_FERTILIZER+J5462*CARROT_FERTILIZER+K5462*MESCLUN_FERTILIZER</x:f>
        <x:v>29040</x:v>
      </x:c>
      <x:c r="Q5462" s="268" t="n">
        <x:f>MIN(M5462,FARMER_HOURS)*FARMER_RATE+MAX(M5462-FARMER_HOURS,0)*TEMP_RATE</x:f>
        <x:v>65508.235320987624</x:v>
      </x:c>
      <x:c r="R5462" s="268" t="n">
        <x:f>O5462-P5462-Q5462-FIXED_COST</x:f>
        <x:v>27815.764679012376</x:v>
      </x:c>
      <x:c r="S5462" s="139" t="str">
        <x:f>IF(AND(L5462&lt;=TOTAL_BED_CAP,N5462&lt;=TEMP_WORKER_CAP),"YES","NO")</x:f>
        <x:v>YES</x:v>
      </x:c>
      <x:c r="T5462" s="139" t="n">
        <x:f>IF(S5462="YES",R5462,-1E+99)</x:f>
        <x:v>27815.764679012376</x:v>
      </x:c>
    </x:row>
    <x:row r="5463">
      <x:c r="A5463" s="139"/>
      <x:c r="B5463" s="139"/>
      <x:c r="C5463" s="139"/>
      <x:c r="D5463" s="139"/>
      <x:c r="E5463" s="139"/>
      <x:c r="F5463" s="139"/>
      <x:c r="G5463" s="139"/>
      <x:c r="H5463" s="139"/>
      <x:c r="I5463" s="266" t="n">
        <x:f>INT((ROW()-ROW($I$46))/((CARROT_CAP+1)*(MESCLUN_CAP+1)))</x:f>
        <x:v>8</x:v>
      </x:c>
      <x:c r="J5463" s="266" t="n">
        <x:f>MOD(INT((ROW()-ROW($I$46))/(MESCLUN_CAP+1)),CARROT_CAP+1)</x:f>
        <x:v>6</x:v>
      </x:c>
      <x:c r="K5463" s="266" t="n">
        <x:f>MOD(ROW()-ROW($I$46),MESCLUN_CAP+1)</x:f>
        <x:v>23</x:v>
      </x:c>
      <x:c r="L5463" s="266" t="n">
        <x:f>SUM(I5463:K5463)</x:f>
        <x:v>37</x:v>
      </x:c>
      <x:c r="M5463" s="267" t="n">
        <x:f>I5463*TOMATO_HOURS*WEEKS*(1+TOMATO_DIM)^I5463+J5463*CARROT_HOURS*WEEKS*(1+CARROT_DIM)^J5463+K5463*MESCLUN_HOURS*WEEKS*(1+MESCLUN_DIM)^K5463</x:f>
        <x:v>3129.420943346324</x:v>
      </x:c>
      <x:c r="N5463" s="267" t="n">
        <x:f>MAX(M5463-FARMER_HOURS,0)/TEMP_HOURS_PER_WORKER</x:f>
        <x:v>1.673208988434947</x:v>
      </x:c>
      <x:c r="O5463" s="268" t="n">
        <x:f>I5463*TOMATO_PRICE+J5463*CARROT_PRICE+K5463*MESCLUN_PRICE</x:f>
        <x:v>145064</x:v>
      </x:c>
      <x:c r="P5463" s="268" t="n">
        <x:f>I5463*TOMATO_FERTILIZER+J5463*CARROT_FERTILIZER+K5463*MESCLUN_FERTILIZER</x:f>
        <x:v>29920</x:v>
      </x:c>
      <x:c r="Q5463" s="268" t="n">
        <x:f>MIN(M5463,FARMER_HOURS)*FARMER_RATE+MAX(M5463-FARMER_HOURS,0)*TEMP_RATE</x:f>
        <x:v>66830.22471087368</x:v>
      </x:c>
      <x:c r="R5463" s="268" t="n">
        <x:f>O5463-P5463-Q5463-FIXED_COST</x:f>
        <x:v>28313.775289126323</x:v>
      </x:c>
      <x:c r="S5463" s="139" t="str">
        <x:f>IF(AND(L5463&lt;=TOTAL_BED_CAP,N5463&lt;=TEMP_WORKER_CAP),"YES","NO")</x:f>
        <x:v>YES</x:v>
      </x:c>
      <x:c r="T5463" s="139" t="n">
        <x:f>IF(S5463="YES",R5463,-1E+99)</x:f>
        <x:v>28313.775289126323</x:v>
      </x:c>
    </x:row>
    <x:row r="5464">
      <x:c r="A5464" s="139"/>
      <x:c r="B5464" s="139"/>
      <x:c r="C5464" s="139"/>
      <x:c r="D5464" s="139"/>
      <x:c r="E5464" s="139"/>
      <x:c r="F5464" s="139"/>
      <x:c r="G5464" s="139"/>
      <x:c r="H5464" s="139"/>
      <x:c r="I5464" s="266" t="n">
        <x:f>INT((ROW()-ROW($I$46))/((CARROT_CAP+1)*(MESCLUN_CAP+1)))</x:f>
        <x:v>8</x:v>
      </x:c>
      <x:c r="J5464" s="266" t="n">
        <x:f>MOD(INT((ROW()-ROW($I$46))/(MESCLUN_CAP+1)),CARROT_CAP+1)</x:f>
        <x:v>6</x:v>
      </x:c>
      <x:c r="K5464" s="266" t="n">
        <x:f>MOD(ROW()-ROW($I$46),MESCLUN_CAP+1)</x:f>
        <x:v>24</x:v>
      </x:c>
      <x:c r="L5464" s="266" t="n">
        <x:f>SUM(I5464:K5464)</x:f>
        <x:v>38</x:v>
      </x:c>
      <x:c r="M5464" s="267" t="n">
        <x:f>I5464*TOMATO_HOURS*WEEKS*(1+TOMATO_DIM)^I5464+J5464*CARROT_HOURS*WEEKS*(1+CARROT_DIM)^J5464+K5464*MESCLUN_HOURS*WEEKS*(1+MESCLUN_DIM)^K5464</x:f>
        <x:v>3207.267892925819</x:v>
      </x:c>
      <x:c r="N5464" s="267" t="n">
        <x:f>MAX(M5464-FARMER_HOURS,0)/TEMP_HOURS_PER_WORKER</x:f>
        <x:v>1.7272693700873742</x:v>
      </x:c>
      <x:c r="O5464" s="268" t="n">
        <x:f>I5464*TOMATO_PRICE+J5464*CARROT_PRICE+K5464*MESCLUN_PRICE</x:f>
        <x:v>147764</x:v>
      </x:c>
      <x:c r="P5464" s="268" t="n">
        <x:f>I5464*TOMATO_FERTILIZER+J5464*CARROT_FERTILIZER+K5464*MESCLUN_FERTILIZER</x:f>
        <x:v>30800</x:v>
      </x:c>
      <x:c r="Q5464" s="268" t="n">
        <x:f>MIN(M5464,FARMER_HOURS)*FARMER_RATE+MAX(M5464-FARMER_HOURS,0)*TEMP_RATE</x:f>
        <x:v>68181.73425218437</x:v>
      </x:c>
      <x:c r="R5464" s="268" t="n">
        <x:f>O5464-P5464-Q5464-FIXED_COST</x:f>
        <x:v>28782.265747815632</x:v>
      </x:c>
      <x:c r="S5464" s="139" t="str">
        <x:f>IF(AND(L5464&lt;=TOTAL_BED_CAP,N5464&lt;=TEMP_WORKER_CAP),"YES","NO")</x:f>
        <x:v>YES</x:v>
      </x:c>
      <x:c r="T5464" s="139" t="n">
        <x:f>IF(S5464="YES",R5464,-1E+99)</x:f>
        <x:v>28782.265747815632</x:v>
      </x:c>
    </x:row>
    <x:row r="5465">
      <x:c r="A5465" s="139"/>
      <x:c r="B5465" s="139"/>
      <x:c r="C5465" s="139"/>
      <x:c r="D5465" s="139"/>
      <x:c r="E5465" s="139"/>
      <x:c r="F5465" s="139"/>
      <x:c r="G5465" s="139"/>
      <x:c r="H5465" s="139"/>
      <x:c r="I5465" s="266" t="n">
        <x:f>INT((ROW()-ROW($I$46))/((CARROT_CAP+1)*(MESCLUN_CAP+1)))</x:f>
        <x:v>8</x:v>
      </x:c>
      <x:c r="J5465" s="266" t="n">
        <x:f>MOD(INT((ROW()-ROW($I$46))/(MESCLUN_CAP+1)),CARROT_CAP+1)</x:f>
        <x:v>6</x:v>
      </x:c>
      <x:c r="K5465" s="266" t="n">
        <x:f>MOD(ROW()-ROW($I$46),MESCLUN_CAP+1)</x:f>
        <x:v>25</x:v>
      </x:c>
      <x:c r="L5465" s="266" t="n">
        <x:f>SUM(I5465:K5465)</x:f>
        <x:v>39</x:v>
      </x:c>
      <x:c r="M5465" s="267" t="n">
        <x:f>I5465*TOMATO_HOURS*WEEKS*(1+TOMATO_DIM)^I5465+J5465*CARROT_HOURS*WEEKS*(1+CARROT_DIM)^J5465+K5465*MESCLUN_HOURS*WEEKS*(1+MESCLUN_DIM)^K5465</x:f>
        <x:v>3286.845814340917</x:v>
      </x:c>
      <x:c r="N5465" s="267" t="n">
        <x:f>MAX(M5465-FARMER_HOURS,0)/TEMP_HOURS_PER_WORKER</x:f>
        <x:v>1.7825318155145258</x:v>
      </x:c>
      <x:c r="O5465" s="268" t="n">
        <x:f>I5465*TOMATO_PRICE+J5465*CARROT_PRICE+K5465*MESCLUN_PRICE</x:f>
        <x:v>150464</x:v>
      </x:c>
      <x:c r="P5465" s="268" t="n">
        <x:f>I5465*TOMATO_FERTILIZER+J5465*CARROT_FERTILIZER+K5465*MESCLUN_FERTILIZER</x:f>
        <x:v>31680</x:v>
      </x:c>
      <x:c r="Q5465" s="268" t="n">
        <x:f>MIN(M5465,FARMER_HOURS)*FARMER_RATE+MAX(M5465-FARMER_HOURS,0)*TEMP_RATE</x:f>
        <x:v>69563.29538786315</x:v>
      </x:c>
      <x:c r="R5465" s="268" t="n">
        <x:f>O5465-P5465-Q5465-FIXED_COST</x:f>
        <x:v>29220.704612136848</x:v>
      </x:c>
      <x:c r="S5465" s="139" t="str">
        <x:f>IF(AND(L5465&lt;=TOTAL_BED_CAP,N5465&lt;=TEMP_WORKER_CAP),"YES","NO")</x:f>
        <x:v>YES</x:v>
      </x:c>
      <x:c r="T5465" s="139" t="n">
        <x:f>IF(S5465="YES",R5465,-1E+99)</x:f>
        <x:v>29220.704612136848</x:v>
      </x:c>
    </x:row>
    <x:row r="5466">
      <x:c r="A5466" s="139"/>
      <x:c r="B5466" s="139"/>
      <x:c r="C5466" s="139"/>
      <x:c r="D5466" s="139"/>
      <x:c r="E5466" s="139"/>
      <x:c r="F5466" s="139"/>
      <x:c r="G5466" s="139"/>
      <x:c r="H5466" s="139"/>
      <x:c r="I5466" s="266" t="n">
        <x:f>INT((ROW()-ROW($I$46))/((CARROT_CAP+1)*(MESCLUN_CAP+1)))</x:f>
        <x:v>8</x:v>
      </x:c>
      <x:c r="J5466" s="266" t="n">
        <x:f>MOD(INT((ROW()-ROW($I$46))/(MESCLUN_CAP+1)),CARROT_CAP+1)</x:f>
        <x:v>6</x:v>
      </x:c>
      <x:c r="K5466" s="266" t="n">
        <x:f>MOD(ROW()-ROW($I$46),MESCLUN_CAP+1)</x:f>
        <x:v>26</x:v>
      </x:c>
      <x:c r="L5466" s="266" t="n">
        <x:f>SUM(I5466:K5466)</x:f>
        <x:v>40</x:v>
      </x:c>
      <x:c r="M5466" s="267" t="n">
        <x:f>I5466*TOMATO_HOURS*WEEKS*(1+TOMATO_DIM)^I5466+J5466*CARROT_HOURS*WEEKS*(1+CARROT_DIM)^J5466+K5466*MESCLUN_HOURS*WEEKS*(1+MESCLUN_DIM)^K5466</x:f>
        <x:v>3368.185818301634</x:v>
      </x:c>
      <x:c r="N5466" s="267" t="n">
        <x:f>MAX(M5466-FARMER_HOURS,0)/TEMP_HOURS_PER_WORKER</x:f>
        <x:v>1.8390179293761346</x:v>
      </x:c>
      <x:c r="O5466" s="268" t="n">
        <x:f>I5466*TOMATO_PRICE+J5466*CARROT_PRICE+K5466*MESCLUN_PRICE</x:f>
        <x:v>153164</x:v>
      </x:c>
      <x:c r="P5466" s="268" t="n">
        <x:f>I5466*TOMATO_FERTILIZER+J5466*CARROT_FERTILIZER+K5466*MESCLUN_FERTILIZER</x:f>
        <x:v>32560</x:v>
      </x:c>
      <x:c r="Q5466" s="268" t="n">
        <x:f>MIN(M5466,FARMER_HOURS)*FARMER_RATE+MAX(M5466-FARMER_HOURS,0)*TEMP_RATE</x:f>
        <x:v>70975.44823440336</x:v>
      </x:c>
      <x:c r="R5466" s="268" t="n">
        <x:f>O5466-P5466-Q5466-FIXED_COST</x:f>
        <x:v>29628.55176559664</x:v>
      </x:c>
      <x:c r="S5466" s="139" t="str">
        <x:f>IF(AND(L5466&lt;=TOTAL_BED_CAP,N5466&lt;=TEMP_WORKER_CAP),"YES","NO")</x:f>
        <x:v>YES</x:v>
      </x:c>
      <x:c r="T5466" s="139" t="n">
        <x:f>IF(S5466="YES",R5466,-1E+99)</x:f>
        <x:v>29628.55176559664</x:v>
      </x:c>
    </x:row>
    <x:row r="5467">
      <x:c r="A5467" s="139"/>
      <x:c r="B5467" s="139"/>
      <x:c r="C5467" s="139"/>
      <x:c r="D5467" s="139"/>
      <x:c r="E5467" s="139"/>
      <x:c r="F5467" s="139"/>
      <x:c r="G5467" s="139"/>
      <x:c r="H5467" s="139"/>
      <x:c r="I5467" s="266" t="n">
        <x:f>INT((ROW()-ROW($I$46))/((CARROT_CAP+1)*(MESCLUN_CAP+1)))</x:f>
        <x:v>8</x:v>
      </x:c>
      <x:c r="J5467" s="266" t="n">
        <x:f>MOD(INT((ROW()-ROW($I$46))/(MESCLUN_CAP+1)),CARROT_CAP+1)</x:f>
        <x:v>6</x:v>
      </x:c>
      <x:c r="K5467" s="266" t="n">
        <x:f>MOD(ROW()-ROW($I$46),MESCLUN_CAP+1)</x:f>
        <x:v>27</x:v>
      </x:c>
      <x:c r="L5467" s="266" t="n">
        <x:f>SUM(I5467:K5467)</x:f>
        <x:v>41</x:v>
      </x:c>
      <x:c r="M5467" s="267" t="n">
        <x:f>I5467*TOMATO_HOURS*WEEKS*(1+TOMATO_DIM)^I5467+J5467*CARROT_HOURS*WEEKS*(1+CARROT_DIM)^J5467+K5467*MESCLUN_HOURS*WEEKS*(1+MESCLUN_DIM)^K5467</x:f>
        <x:v>3451.3195228213913</x:v>
      </x:c>
      <x:c r="N5467" s="267" t="n">
        <x:f>MAX(M5467-FARMER_HOURS,0)/TEMP_HOURS_PER_WORKER</x:f>
        <x:v>1.8967496686259662</x:v>
      </x:c>
      <x:c r="O5467" s="268" t="n">
        <x:f>I5467*TOMATO_PRICE+J5467*CARROT_PRICE+K5467*MESCLUN_PRICE</x:f>
        <x:v>155864</x:v>
      </x:c>
      <x:c r="P5467" s="268" t="n">
        <x:f>I5467*TOMATO_FERTILIZER+J5467*CARROT_FERTILIZER+K5467*MESCLUN_FERTILIZER</x:f>
        <x:v>33440</x:v>
      </x:c>
      <x:c r="Q5467" s="268" t="n">
        <x:f>MIN(M5467,FARMER_HOURS)*FARMER_RATE+MAX(M5467-FARMER_HOURS,0)*TEMP_RATE</x:f>
        <x:v>72418.74171564914</x:v>
      </x:c>
      <x:c r="R5467" s="268" t="n">
        <x:f>O5467-P5467-Q5467-FIXED_COST</x:f>
        <x:v>30005.258284350857</x:v>
      </x:c>
      <x:c r="S5467" s="139" t="str">
        <x:f>IF(AND(L5467&lt;=TOTAL_BED_CAP,N5467&lt;=TEMP_WORKER_CAP),"YES","NO")</x:f>
        <x:v>YES</x:v>
      </x:c>
      <x:c r="T5467" s="139" t="n">
        <x:f>IF(S5467="YES",R5467,-1E+99)</x:f>
        <x:v>30005.258284350857</x:v>
      </x:c>
    </x:row>
    <x:row r="5468">
      <x:c r="A5468" s="139"/>
      <x:c r="B5468" s="139"/>
      <x:c r="C5468" s="139"/>
      <x:c r="D5468" s="139"/>
      <x:c r="E5468" s="139"/>
      <x:c r="F5468" s="139"/>
      <x:c r="G5468" s="139"/>
      <x:c r="H5468" s="139"/>
      <x:c r="I5468" s="266" t="n">
        <x:f>INT((ROW()-ROW($I$46))/((CARROT_CAP+1)*(MESCLUN_CAP+1)))</x:f>
        <x:v>8</x:v>
      </x:c>
      <x:c r="J5468" s="266" t="n">
        <x:f>MOD(INT((ROW()-ROW($I$46))/(MESCLUN_CAP+1)),CARROT_CAP+1)</x:f>
        <x:v>6</x:v>
      </x:c>
      <x:c r="K5468" s="266" t="n">
        <x:f>MOD(ROW()-ROW($I$46),MESCLUN_CAP+1)</x:f>
        <x:v>28</x:v>
      </x:c>
      <x:c r="L5468" s="266" t="n">
        <x:f>SUM(I5468:K5468)</x:f>
        <x:v>42</x:v>
      </x:c>
      <x:c r="M5468" s="267" t="n">
        <x:f>I5468*TOMATO_HOURS*WEEKS*(1+TOMATO_DIM)^I5468+J5468*CARROT_HOURS*WEEKS*(1+CARROT_DIM)^J5468+K5468*MESCLUN_HOURS*WEEKS*(1+MESCLUN_DIM)^K5468</x:f>
        <x:v>3536.2790610385446</x:v>
      </x:c>
      <x:c r="N5468" s="267" t="n">
        <x:f>MAX(M5468-FARMER_HOURS,0)/TEMP_HOURS_PER_WORKER</x:f>
        <x:v>1.9557493479434338</x:v>
      </x:c>
      <x:c r="O5468" s="268" t="n">
        <x:f>I5468*TOMATO_PRICE+J5468*CARROT_PRICE+K5468*MESCLUN_PRICE</x:f>
        <x:v>158564</x:v>
      </x:c>
      <x:c r="P5468" s="268" t="n">
        <x:f>I5468*TOMATO_FERTILIZER+J5468*CARROT_FERTILIZER+K5468*MESCLUN_FERTILIZER</x:f>
        <x:v>34320</x:v>
      </x:c>
      <x:c r="Q5468" s="268" t="n">
        <x:f>MIN(M5468,FARMER_HOURS)*FARMER_RATE+MAX(M5468-FARMER_HOURS,0)*TEMP_RATE</x:f>
        <x:v>73893.73369858584</x:v>
      </x:c>
      <x:c r="R5468" s="268" t="n">
        <x:f>O5468-P5468-Q5468-FIXED_COST</x:f>
        <x:v>30350.266301414158</x:v>
      </x:c>
      <x:c r="S5468" s="139" t="str">
        <x:f>IF(AND(L5468&lt;=TOTAL_BED_CAP,N5468&lt;=TEMP_WORKER_CAP),"YES","NO")</x:f>
        <x:v>YES</x:v>
      </x:c>
      <x:c r="T5468" s="139" t="n">
        <x:f>IF(S5468="YES",R5468,-1E+99)</x:f>
        <x:v>30350.266301414158</x:v>
      </x:c>
    </x:row>
    <x:row r="5469">
      <x:c r="A5469" s="139"/>
      <x:c r="B5469" s="139"/>
      <x:c r="C5469" s="139"/>
      <x:c r="D5469" s="139"/>
      <x:c r="E5469" s="139"/>
      <x:c r="F5469" s="139"/>
      <x:c r="G5469" s="139"/>
      <x:c r="H5469" s="139"/>
      <x:c r="I5469" s="266" t="n">
        <x:f>INT((ROW()-ROW($I$46))/((CARROT_CAP+1)*(MESCLUN_CAP+1)))</x:f>
        <x:v>8</x:v>
      </x:c>
      <x:c r="J5469" s="266" t="n">
        <x:f>MOD(INT((ROW()-ROW($I$46))/(MESCLUN_CAP+1)),CARROT_CAP+1)</x:f>
        <x:v>6</x:v>
      </x:c>
      <x:c r="K5469" s="266" t="n">
        <x:f>MOD(ROW()-ROW($I$46),MESCLUN_CAP+1)</x:f>
        <x:v>29</x:v>
      </x:c>
      <x:c r="L5469" s="266" t="n">
        <x:f>SUM(I5469:K5469)</x:f>
        <x:v>43</x:v>
      </x:c>
      <x:c r="M5469" s="267" t="n">
        <x:f>I5469*TOMATO_HOURS*WEEKS*(1+TOMATO_DIM)^I5469+J5469*CARROT_HOURS*WEEKS*(1+CARROT_DIM)^J5469+K5469*MESCLUN_HOURS*WEEKS*(1+MESCLUN_DIM)^K5469</x:f>
        <x:v>3623.097089154198</x:v>
      </x:c>
      <x:c r="N5469" s="267" t="n">
        <x:f>MAX(M5469-FARMER_HOURS,0)/TEMP_HOURS_PER_WORKER</x:f>
        <x:v>2.0160396452459706</x:v>
      </x:c>
      <x:c r="O5469" s="268" t="n">
        <x:f>I5469*TOMATO_PRICE+J5469*CARROT_PRICE+K5469*MESCLUN_PRICE</x:f>
        <x:v>161264</x:v>
      </x:c>
      <x:c r="P5469" s="268" t="n">
        <x:f>I5469*TOMATO_FERTILIZER+J5469*CARROT_FERTILIZER+K5469*MESCLUN_FERTILIZER</x:f>
        <x:v>35200</x:v>
      </x:c>
      <x:c r="Q5469" s="268" t="n">
        <x:f>MIN(M5469,FARMER_HOURS)*FARMER_RATE+MAX(M5469-FARMER_HOURS,0)*TEMP_RATE</x:f>
        <x:v>75400.99113114926</x:v>
      </x:c>
      <x:c r="R5469" s="268" t="n">
        <x:f>O5469-P5469-Q5469-FIXED_COST</x:f>
        <x:v>30663.00886885074</x:v>
      </x:c>
      <x:c r="S5469" s="139" t="str">
        <x:f>IF(AND(L5469&lt;=TOTAL_BED_CAP,N5469&lt;=TEMP_WORKER_CAP),"YES","NO")</x:f>
        <x:v>YES</x:v>
      </x:c>
      <x:c r="T5469" s="139" t="n">
        <x:f>IF(S5469="YES",R5469,-1E+99)</x:f>
        <x:v>30663.00886885074</x:v>
      </x:c>
    </x:row>
    <x:row r="5470">
      <x:c r="A5470" s="139"/>
      <x:c r="B5470" s="139"/>
      <x:c r="C5470" s="139"/>
      <x:c r="D5470" s="139"/>
      <x:c r="E5470" s="139"/>
      <x:c r="F5470" s="139"/>
      <x:c r="G5470" s="139"/>
      <x:c r="H5470" s="139"/>
      <x:c r="I5470" s="266" t="n">
        <x:f>INT((ROW()-ROW($I$46))/((CARROT_CAP+1)*(MESCLUN_CAP+1)))</x:f>
        <x:v>8</x:v>
      </x:c>
      <x:c r="J5470" s="266" t="n">
        <x:f>MOD(INT((ROW()-ROW($I$46))/(MESCLUN_CAP+1)),CARROT_CAP+1)</x:f>
        <x:v>6</x:v>
      </x:c>
      <x:c r="K5470" s="266" t="n">
        <x:f>MOD(ROW()-ROW($I$46),MESCLUN_CAP+1)</x:f>
        <x:v>30</x:v>
      </x:c>
      <x:c r="L5470" s="266" t="n">
        <x:f>SUM(I5470:K5470)</x:f>
        <x:v>44</x:v>
      </x:c>
      <x:c r="M5470" s="267" t="n">
        <x:f>I5470*TOMATO_HOURS*WEEKS*(1+TOMATO_DIM)^I5470+J5470*CARROT_HOURS*WEEKS*(1+CARROT_DIM)^J5470+K5470*MESCLUN_HOURS*WEEKS*(1+MESCLUN_DIM)^K5470</x:f>
        <x:v>3711.8067944879676</x:v>
      </x:c>
      <x:c r="N5470" s="267" t="n">
        <x:f>MAX(M5470-FARMER_HOURS,0)/TEMP_HOURS_PER_WORKER</x:f>
        <x:v>2.077643607283311</x:v>
      </x:c>
      <x:c r="O5470" s="268" t="n">
        <x:f>I5470*TOMATO_PRICE+J5470*CARROT_PRICE+K5470*MESCLUN_PRICE</x:f>
        <x:v>163964</x:v>
      </x:c>
      <x:c r="P5470" s="268" t="n">
        <x:f>I5470*TOMATO_FERTILIZER+J5470*CARROT_FERTILIZER+K5470*MESCLUN_FERTILIZER</x:f>
        <x:v>36080</x:v>
      </x:c>
      <x:c r="Q5470" s="268" t="n">
        <x:f>MIN(M5470,FARMER_HOURS)*FARMER_RATE+MAX(M5470-FARMER_HOURS,0)*TEMP_RATE</x:f>
        <x:v>76941.09018208277</x:v>
      </x:c>
      <x:c r="R5470" s="268" t="n">
        <x:f>O5470-P5470-Q5470-FIXED_COST</x:f>
        <x:v>30942.90981791723</x:v>
      </x:c>
      <x:c r="S5470" s="139" t="str">
        <x:f>IF(AND(L5470&lt;=TOTAL_BED_CAP,N5470&lt;=TEMP_WORKER_CAP),"YES","NO")</x:f>
        <x:v>YES</x:v>
      </x:c>
      <x:c r="T5470" s="139" t="n">
        <x:f>IF(S5470="YES",R5470,-1E+99)</x:f>
        <x:v>30942.90981791723</x:v>
      </x:c>
    </x:row>
    <x:row r="5471">
      <x:c r="A5471" s="139"/>
      <x:c r="B5471" s="139"/>
      <x:c r="C5471" s="139"/>
      <x:c r="D5471" s="139"/>
      <x:c r="E5471" s="139"/>
      <x:c r="F5471" s="139"/>
      <x:c r="G5471" s="139"/>
      <x:c r="H5471" s="139"/>
      <x:c r="I5471" s="266" t="n">
        <x:f>INT((ROW()-ROW($I$46))/((CARROT_CAP+1)*(MESCLUN_CAP+1)))</x:f>
        <x:v>8</x:v>
      </x:c>
      <x:c r="J5471" s="266" t="n">
        <x:f>MOD(INT((ROW()-ROW($I$46))/(MESCLUN_CAP+1)),CARROT_CAP+1)</x:f>
        <x:v>7</x:v>
      </x:c>
      <x:c r="K5471" s="266" t="n">
        <x:f>MOD(ROW()-ROW($I$46),MESCLUN_CAP+1)</x:f>
        <x:v>0</x:v>
      </x:c>
      <x:c r="L5471" s="266" t="n">
        <x:f>SUM(I5471:K5471)</x:f>
        <x:v>15</x:v>
      </x:c>
      <x:c r="M5471" s="267" t="n">
        <x:f>I5471*TOMATO_HOURS*WEEKS*(1+TOMATO_DIM)^I5471+J5471*CARROT_HOURS*WEEKS*(1+CARROT_DIM)^J5471+K5471*MESCLUN_HOURS*WEEKS*(1+MESCLUN_DIM)^K5471</x:f>
        <x:v>1793.0079514703257</x:v>
      </x:c>
      <x:c r="N5471" s="267" t="n">
        <x:f>MAX(M5471-FARMER_HOURS,0)/TEMP_HOURS_PER_WORKER</x:f>
        <x:v>0.7451444107432817</x:v>
      </x:c>
      <x:c r="O5471" s="268" t="n">
        <x:f>I5471*TOMATO_PRICE+J5471*CARROT_PRICE+K5471*MESCLUN_PRICE</x:f>
        <x:v>85058</x:v>
      </x:c>
      <x:c r="P5471" s="268" t="n">
        <x:f>I5471*TOMATO_FERTILIZER+J5471*CARROT_FERTILIZER+K5471*MESCLUN_FERTILIZER</x:f>
        <x:v>10120</x:v>
      </x:c>
      <x:c r="Q5471" s="268" t="n">
        <x:f>MIN(M5471,FARMER_HOURS)*FARMER_RATE+MAX(M5471-FARMER_HOURS,0)*TEMP_RATE</x:f>
        <x:v>43628.610268582044</x:v>
      </x:c>
      <x:c r="R5471" s="268" t="n">
        <x:f>O5471-P5471-Q5471-FIXED_COST</x:f>
        <x:v>11309.389731417956</x:v>
      </x:c>
      <x:c r="S5471" s="139" t="str">
        <x:f>IF(AND(L5471&lt;=TOTAL_BED_CAP,N5471&lt;=TEMP_WORKER_CAP),"YES","NO")</x:f>
        <x:v>YES</x:v>
      </x:c>
      <x:c r="T5471" s="139" t="n">
        <x:f>IF(S5471="YES",R5471,-1E+99)</x:f>
        <x:v>11309.389731417956</x:v>
      </x:c>
    </x:row>
    <x:row r="5472">
      <x:c r="A5472" s="139"/>
      <x:c r="B5472" s="139"/>
      <x:c r="C5472" s="139"/>
      <x:c r="D5472" s="139"/>
      <x:c r="E5472" s="139"/>
      <x:c r="F5472" s="139"/>
      <x:c r="G5472" s="139"/>
      <x:c r="H5472" s="139"/>
      <x:c r="I5472" s="266" t="n">
        <x:f>INT((ROW()-ROW($I$46))/((CARROT_CAP+1)*(MESCLUN_CAP+1)))</x:f>
        <x:v>8</x:v>
      </x:c>
      <x:c r="J5472" s="266" t="n">
        <x:f>MOD(INT((ROW()-ROW($I$46))/(MESCLUN_CAP+1)),CARROT_CAP+1)</x:f>
        <x:v>7</x:v>
      </x:c>
      <x:c r="K5472" s="266" t="n">
        <x:f>MOD(ROW()-ROW($I$46),MESCLUN_CAP+1)</x:f>
        <x:v>1</x:v>
      </x:c>
      <x:c r="L5472" s="266" t="n">
        <x:f>SUM(I5472:K5472)</x:f>
        <x:v>16</x:v>
      </x:c>
      <x:c r="M5472" s="267" t="n">
        <x:f>I5472*TOMATO_HOURS*WEEKS*(1+TOMATO_DIM)^I5472+J5472*CARROT_HOURS*WEEKS*(1+CARROT_DIM)^J5472+K5472*MESCLUN_HOURS*WEEKS*(1+MESCLUN_DIM)^K5472</x:f>
        <x:v>1838.5704514703257</x:v>
      </x:c>
      <x:c r="N5472" s="267" t="n">
        <x:f>MAX(M5472-FARMER_HOURS,0)/TEMP_HOURS_PER_WORKER</x:f>
        <x:v>0.7767850357432817</x:v>
      </x:c>
      <x:c r="O5472" s="268" t="n">
        <x:f>I5472*TOMATO_PRICE+J5472*CARROT_PRICE+K5472*MESCLUN_PRICE</x:f>
        <x:v>87758</x:v>
      </x:c>
      <x:c r="P5472" s="268" t="n">
        <x:f>I5472*TOMATO_FERTILIZER+J5472*CARROT_FERTILIZER+K5472*MESCLUN_FERTILIZER</x:f>
        <x:v>11000</x:v>
      </x:c>
      <x:c r="Q5472" s="268" t="n">
        <x:f>MIN(M5472,FARMER_HOURS)*FARMER_RATE+MAX(M5472-FARMER_HOURS,0)*TEMP_RATE</x:f>
        <x:v>44419.625893582044</x:v>
      </x:c>
      <x:c r="R5472" s="268" t="n">
        <x:f>O5472-P5472-Q5472-FIXED_COST</x:f>
        <x:v>12338.374106417956</x:v>
      </x:c>
      <x:c r="S5472" s="139" t="str">
        <x:f>IF(AND(L5472&lt;=TOTAL_BED_CAP,N5472&lt;=TEMP_WORKER_CAP),"YES","NO")</x:f>
        <x:v>YES</x:v>
      </x:c>
      <x:c r="T5472" s="139" t="n">
        <x:f>IF(S5472="YES",R5472,-1E+99)</x:f>
        <x:v>12338.374106417956</x:v>
      </x:c>
    </x:row>
    <x:row r="5473">
      <x:c r="A5473" s="139"/>
      <x:c r="B5473" s="139"/>
      <x:c r="C5473" s="139"/>
      <x:c r="D5473" s="139"/>
      <x:c r="E5473" s="139"/>
      <x:c r="F5473" s="139"/>
      <x:c r="G5473" s="139"/>
      <x:c r="H5473" s="139"/>
      <x:c r="I5473" s="266" t="n">
        <x:f>INT((ROW()-ROW($I$46))/((CARROT_CAP+1)*(MESCLUN_CAP+1)))</x:f>
        <x:v>8</x:v>
      </x:c>
      <x:c r="J5473" s="266" t="n">
        <x:f>MOD(INT((ROW()-ROW($I$46))/(MESCLUN_CAP+1)),CARROT_CAP+1)</x:f>
        <x:v>7</x:v>
      </x:c>
      <x:c r="K5473" s="266" t="n">
        <x:f>MOD(ROW()-ROW($I$46),MESCLUN_CAP+1)</x:f>
        <x:v>2</x:v>
      </x:c>
      <x:c r="L5473" s="266" t="n">
        <x:f>SUM(I5473:K5473)</x:f>
        <x:v>17</x:v>
      </x:c>
      <x:c r="M5473" s="267" t="n">
        <x:f>I5473*TOMATO_HOURS*WEEKS*(1+TOMATO_DIM)^I5473+J5473*CARROT_HOURS*WEEKS*(1+CARROT_DIM)^J5473+K5473*MESCLUN_HOURS*WEEKS*(1+MESCLUN_DIM)^K5473</x:f>
        <x:v>1885.2720139703256</x:v>
      </x:c>
      <x:c r="N5473" s="267" t="n">
        <x:f>MAX(M5473-FARMER_HOURS,0)/TEMP_HOURS_PER_WORKER</x:f>
        <x:v>0.8092166763682817</x:v>
      </x:c>
      <x:c r="O5473" s="268" t="n">
        <x:f>I5473*TOMATO_PRICE+J5473*CARROT_PRICE+K5473*MESCLUN_PRICE</x:f>
        <x:v>90458</x:v>
      </x:c>
      <x:c r="P5473" s="268" t="n">
        <x:f>I5473*TOMATO_FERTILIZER+J5473*CARROT_FERTILIZER+K5473*MESCLUN_FERTILIZER</x:f>
        <x:v>11880</x:v>
      </x:c>
      <x:c r="Q5473" s="268" t="n">
        <x:f>MIN(M5473,FARMER_HOURS)*FARMER_RATE+MAX(M5473-FARMER_HOURS,0)*TEMP_RATE</x:f>
        <x:v>45230.41690920704</x:v>
      </x:c>
      <x:c r="R5473" s="268" t="n">
        <x:f>O5473-P5473-Q5473-FIXED_COST</x:f>
        <x:v>13347.583090792963</x:v>
      </x:c>
      <x:c r="S5473" s="139" t="str">
        <x:f>IF(AND(L5473&lt;=TOTAL_BED_CAP,N5473&lt;=TEMP_WORKER_CAP),"YES","NO")</x:f>
        <x:v>YES</x:v>
      </x:c>
      <x:c r="T5473" s="139" t="n">
        <x:f>IF(S5473="YES",R5473,-1E+99)</x:f>
        <x:v>13347.583090792963</x:v>
      </x:c>
    </x:row>
    <x:row r="5474">
      <x:c r="A5474" s="139"/>
      <x:c r="B5474" s="139"/>
      <x:c r="C5474" s="139"/>
      <x:c r="D5474" s="139"/>
      <x:c r="E5474" s="139"/>
      <x:c r="F5474" s="139"/>
      <x:c r="G5474" s="139"/>
      <x:c r="H5474" s="139"/>
      <x:c r="I5474" s="266" t="n">
        <x:f>INT((ROW()-ROW($I$46))/((CARROT_CAP+1)*(MESCLUN_CAP+1)))</x:f>
        <x:v>8</x:v>
      </x:c>
      <x:c r="J5474" s="266" t="n">
        <x:f>MOD(INT((ROW()-ROW($I$46))/(MESCLUN_CAP+1)),CARROT_CAP+1)</x:f>
        <x:v>7</x:v>
      </x:c>
      <x:c r="K5474" s="266" t="n">
        <x:f>MOD(ROW()-ROW($I$46),MESCLUN_CAP+1)</x:f>
        <x:v>3</x:v>
      </x:c>
      <x:c r="L5474" s="266" t="n">
        <x:f>SUM(I5474:K5474)</x:f>
        <x:v>18</x:v>
      </x:c>
      <x:c r="M5474" s="267" t="n">
        <x:f>I5474*TOMATO_HOURS*WEEKS*(1+TOMATO_DIM)^I5474+J5474*CARROT_HOURS*WEEKS*(1+CARROT_DIM)^J5474+K5474*MESCLUN_HOURS*WEEKS*(1+MESCLUN_DIM)^K5474</x:f>
        <x:v>1933.1339963922007</x:v>
      </x:c>
      <x:c r="N5474" s="267" t="n">
        <x:f>MAX(M5474-FARMER_HOURS,0)/TEMP_HOURS_PER_WORKER</x:f>
        <x:v>0.8424541641612505</x:v>
      </x:c>
      <x:c r="O5474" s="268" t="n">
        <x:f>I5474*TOMATO_PRICE+J5474*CARROT_PRICE+K5474*MESCLUN_PRICE</x:f>
        <x:v>93158</x:v>
      </x:c>
      <x:c r="P5474" s="268" t="n">
        <x:f>I5474*TOMATO_FERTILIZER+J5474*CARROT_FERTILIZER+K5474*MESCLUN_FERTILIZER</x:f>
        <x:v>12760</x:v>
      </x:c>
      <x:c r="Q5474" s="268" t="n">
        <x:f>MIN(M5474,FARMER_HOURS)*FARMER_RATE+MAX(M5474-FARMER_HOURS,0)*TEMP_RATE</x:f>
        <x:v>46061.35410403126</x:v>
      </x:c>
      <x:c r="R5474" s="268" t="n">
        <x:f>O5474-P5474-Q5474-FIXED_COST</x:f>
        <x:v>14336.645895968737</x:v>
      </x:c>
      <x:c r="S5474" s="139" t="str">
        <x:f>IF(AND(L5474&lt;=TOTAL_BED_CAP,N5474&lt;=TEMP_WORKER_CAP),"YES","NO")</x:f>
        <x:v>YES</x:v>
      </x:c>
      <x:c r="T5474" s="139" t="n">
        <x:f>IF(S5474="YES",R5474,-1E+99)</x:f>
        <x:v>14336.645895968737</x:v>
      </x:c>
    </x:row>
    <x:row r="5475">
      <x:c r="A5475" s="139"/>
      <x:c r="B5475" s="139"/>
      <x:c r="C5475" s="139"/>
      <x:c r="D5475" s="139"/>
      <x:c r="E5475" s="139"/>
      <x:c r="F5475" s="139"/>
      <x:c r="G5475" s="139"/>
      <x:c r="H5475" s="139"/>
      <x:c r="I5475" s="266" t="n">
        <x:f>INT((ROW()-ROW($I$46))/((CARROT_CAP+1)*(MESCLUN_CAP+1)))</x:f>
        <x:v>8</x:v>
      </x:c>
      <x:c r="J5475" s="266" t="n">
        <x:f>MOD(INT((ROW()-ROW($I$46))/(MESCLUN_CAP+1)),CARROT_CAP+1)</x:f>
        <x:v>7</x:v>
      </x:c>
      <x:c r="K5475" s="266" t="n">
        <x:f>MOD(ROW()-ROW($I$46),MESCLUN_CAP+1)</x:f>
        <x:v>4</x:v>
      </x:c>
      <x:c r="L5475" s="266" t="n">
        <x:f>SUM(I5475:K5475)</x:f>
        <x:v>19</x:v>
      </x:c>
      <x:c r="M5475" s="267" t="n">
        <x:f>I5475*TOMATO_HOURS*WEEKS*(1+TOMATO_DIM)^I5475+J5475*CARROT_HOURS*WEEKS*(1+CARROT_DIM)^J5475+K5475*MESCLUN_HOURS*WEEKS*(1+MESCLUN_DIM)^K5475</x:f>
        <x:v>1982.178112114857</x:v>
      </x:c>
      <x:c r="N5475" s="267" t="n">
        <x:f>MAX(M5475-FARMER_HOURS,0)/TEMP_HOURS_PER_WORKER</x:f>
        <x:v>0.8765125778575396</x:v>
      </x:c>
      <x:c r="O5475" s="268" t="n">
        <x:f>I5475*TOMATO_PRICE+J5475*CARROT_PRICE+K5475*MESCLUN_PRICE</x:f>
        <x:v>95858</x:v>
      </x:c>
      <x:c r="P5475" s="268" t="n">
        <x:f>I5475*TOMATO_FERTILIZER+J5475*CARROT_FERTILIZER+K5475*MESCLUN_FERTILIZER</x:f>
        <x:v>13640</x:v>
      </x:c>
      <x:c r="Q5475" s="268" t="n">
        <x:f>MIN(M5475,FARMER_HOURS)*FARMER_RATE+MAX(M5475-FARMER_HOURS,0)*TEMP_RATE</x:f>
        <x:v>46912.81444643849</x:v>
      </x:c>
      <x:c r="R5475" s="268" t="n">
        <x:f>O5475-P5475-Q5475-FIXED_COST</x:f>
        <x:v>15305.18555356151</x:v>
      </x:c>
      <x:c r="S5475" s="139" t="str">
        <x:f>IF(AND(L5475&lt;=TOTAL_BED_CAP,N5475&lt;=TEMP_WORKER_CAP),"YES","NO")</x:f>
        <x:v>YES</x:v>
      </x:c>
      <x:c r="T5475" s="139" t="n">
        <x:f>IF(S5475="YES",R5475,-1E+99)</x:f>
        <x:v>15305.18555356151</x:v>
      </x:c>
    </x:row>
    <x:row r="5476">
      <x:c r="A5476" s="139"/>
      <x:c r="B5476" s="139"/>
      <x:c r="C5476" s="139"/>
      <x:c r="D5476" s="139"/>
      <x:c r="E5476" s="139"/>
      <x:c r="F5476" s="139"/>
      <x:c r="G5476" s="139"/>
      <x:c r="H5476" s="139"/>
      <x:c r="I5476" s="266" t="n">
        <x:f>INT((ROW()-ROW($I$46))/((CARROT_CAP+1)*(MESCLUN_CAP+1)))</x:f>
        <x:v>8</x:v>
      </x:c>
      <x:c r="J5476" s="266" t="n">
        <x:f>MOD(INT((ROW()-ROW($I$46))/(MESCLUN_CAP+1)),CARROT_CAP+1)</x:f>
        <x:v>7</x:v>
      </x:c>
      <x:c r="K5476" s="266" t="n">
        <x:f>MOD(ROW()-ROW($I$46),MESCLUN_CAP+1)</x:f>
        <x:v>5</x:v>
      </x:c>
      <x:c r="L5476" s="266" t="n">
        <x:f>SUM(I5476:K5476)</x:f>
        <x:v>20</x:v>
      </x:c>
      <x:c r="M5476" s="267" t="n">
        <x:f>I5476*TOMATO_HOURS*WEEKS*(1+TOMATO_DIM)^I5476+J5476*CARROT_HOURS*WEEKS*(1+CARROT_DIM)^J5476+K5476*MESCLUN_HOURS*WEEKS*(1+MESCLUN_DIM)^K5476</x:f>
        <x:v>2032.4264360360605</x:v>
      </x:c>
      <x:c r="N5476" s="267" t="n">
        <x:f>MAX(M5476-FARMER_HOURS,0)/TEMP_HOURS_PER_WORKER</x:f>
        <x:v>0.9114072472472643</x:v>
      </x:c>
      <x:c r="O5476" s="268" t="n">
        <x:f>I5476*TOMATO_PRICE+J5476*CARROT_PRICE+K5476*MESCLUN_PRICE</x:f>
        <x:v>98558</x:v>
      </x:c>
      <x:c r="P5476" s="268" t="n">
        <x:f>I5476*TOMATO_FERTILIZER+J5476*CARROT_FERTILIZER+K5476*MESCLUN_FERTILIZER</x:f>
        <x:v>14520</x:v>
      </x:c>
      <x:c r="Q5476" s="268" t="n">
        <x:f>MIN(M5476,FARMER_HOURS)*FARMER_RATE+MAX(M5476-FARMER_HOURS,0)*TEMP_RATE</x:f>
        <x:v>47785.1811811816</x:v>
      </x:c>
      <x:c r="R5476" s="268" t="n">
        <x:f>O5476-P5476-Q5476-FIXED_COST</x:f>
        <x:v>16252.8188188184</x:v>
      </x:c>
      <x:c r="S5476" s="139" t="str">
        <x:f>IF(AND(L5476&lt;=TOTAL_BED_CAP,N5476&lt;=TEMP_WORKER_CAP),"YES","NO")</x:f>
        <x:v>YES</x:v>
      </x:c>
      <x:c r="T5476" s="139" t="n">
        <x:f>IF(S5476="YES",R5476,-1E+99)</x:f>
        <x:v>16252.8188188184</x:v>
      </x:c>
    </x:row>
    <x:row r="5477">
      <x:c r="A5477" s="139"/>
      <x:c r="B5477" s="139"/>
      <x:c r="C5477" s="139"/>
      <x:c r="D5477" s="139"/>
      <x:c r="E5477" s="139"/>
      <x:c r="F5477" s="139"/>
      <x:c r="G5477" s="139"/>
      <x:c r="H5477" s="139"/>
      <x:c r="I5477" s="266" t="n">
        <x:f>INT((ROW()-ROW($I$46))/((CARROT_CAP+1)*(MESCLUN_CAP+1)))</x:f>
        <x:v>8</x:v>
      </x:c>
      <x:c r="J5477" s="266" t="n">
        <x:f>MOD(INT((ROW()-ROW($I$46))/(MESCLUN_CAP+1)),CARROT_CAP+1)</x:f>
        <x:v>7</x:v>
      </x:c>
      <x:c r="K5477" s="266" t="n">
        <x:f>MOD(ROW()-ROW($I$46),MESCLUN_CAP+1)</x:f>
        <x:v>6</x:v>
      </x:c>
      <x:c r="L5477" s="266" t="n">
        <x:f>SUM(I5477:K5477)</x:f>
        <x:v>21</x:v>
      </x:c>
      <x:c r="M5477" s="267" t="n">
        <x:f>I5477*TOMATO_HOURS*WEEKS*(1+TOMATO_DIM)^I5477+J5477*CARROT_HOURS*WEEKS*(1+CARROT_DIM)^J5477+K5477*MESCLUN_HOURS*WEEKS*(1+MESCLUN_DIM)^K5477</x:f>
        <x:v>2083.9014102176934</x:v>
      </x:c>
      <x:c r="N5477" s="267" t="n">
        <x:f>MAX(M5477-FARMER_HOURS,0)/TEMP_HOURS_PER_WORKER</x:f>
        <x:v>0.9471537570956204</x:v>
      </x:c>
      <x:c r="O5477" s="268" t="n">
        <x:f>I5477*TOMATO_PRICE+J5477*CARROT_PRICE+K5477*MESCLUN_PRICE</x:f>
        <x:v>101258</x:v>
      </x:c>
      <x:c r="P5477" s="268" t="n">
        <x:f>I5477*TOMATO_FERTILIZER+J5477*CARROT_FERTILIZER+K5477*MESCLUN_FERTILIZER</x:f>
        <x:v>15400</x:v>
      </x:c>
      <x:c r="Q5477" s="268" t="n">
        <x:f>MIN(M5477,FARMER_HOURS)*FARMER_RATE+MAX(M5477-FARMER_HOURS,0)*TEMP_RATE</x:f>
        <x:v>48678.84392739051</x:v>
      </x:c>
      <x:c r="R5477" s="268" t="n">
        <x:f>O5477-P5477-Q5477-FIXED_COST</x:f>
        <x:v>17179.15607260949</x:v>
      </x:c>
      <x:c r="S5477" s="139" t="str">
        <x:f>IF(AND(L5477&lt;=TOTAL_BED_CAP,N5477&lt;=TEMP_WORKER_CAP),"YES","NO")</x:f>
        <x:v>YES</x:v>
      </x:c>
      <x:c r="T5477" s="139" t="n">
        <x:f>IF(S5477="YES",R5477,-1E+99)</x:f>
        <x:v>17179.15607260949</x:v>
      </x:c>
    </x:row>
    <x:row r="5478">
      <x:c r="A5478" s="139"/>
      <x:c r="B5478" s="139"/>
      <x:c r="C5478" s="139"/>
      <x:c r="D5478" s="139"/>
      <x:c r="E5478" s="139"/>
      <x:c r="F5478" s="139"/>
      <x:c r="G5478" s="139"/>
      <x:c r="H5478" s="139"/>
      <x:c r="I5478" s="266" t="n">
        <x:f>INT((ROW()-ROW($I$46))/((CARROT_CAP+1)*(MESCLUN_CAP+1)))</x:f>
        <x:v>8</x:v>
      </x:c>
      <x:c r="J5478" s="266" t="n">
        <x:f>MOD(INT((ROW()-ROW($I$46))/(MESCLUN_CAP+1)),CARROT_CAP+1)</x:f>
        <x:v>7</x:v>
      </x:c>
      <x:c r="K5478" s="266" t="n">
        <x:f>MOD(ROW()-ROW($I$46),MESCLUN_CAP+1)</x:f>
        <x:v>7</x:v>
      </x:c>
      <x:c r="L5478" s="266" t="n">
        <x:f>SUM(I5478:K5478)</x:f>
        <x:v>22</x:v>
      </x:c>
      <x:c r="M5478" s="267" t="n">
        <x:f>I5478*TOMATO_HOURS*WEEKS*(1+TOMATO_DIM)^I5478+J5478*CARROT_HOURS*WEEKS*(1+CARROT_DIM)^J5478+K5478*MESCLUN_HOURS*WEEKS*(1+MESCLUN_DIM)^K5478</x:f>
        <x:v>2136.625849615654</x:v>
      </x:c>
      <x:c r="N5478" s="267" t="n">
        <x:f>MAX(M5478-FARMER_HOURS,0)/TEMP_HOURS_PER_WORKER</x:f>
        <x:v>0.9837679511219818</x:v>
      </x:c>
      <x:c r="O5478" s="268" t="n">
        <x:f>I5478*TOMATO_PRICE+J5478*CARROT_PRICE+K5478*MESCLUN_PRICE</x:f>
        <x:v>103958</x:v>
      </x:c>
      <x:c r="P5478" s="268" t="n">
        <x:f>I5478*TOMATO_FERTILIZER+J5478*CARROT_FERTILIZER+K5478*MESCLUN_FERTILIZER</x:f>
        <x:v>16280</x:v>
      </x:c>
      <x:c r="Q5478" s="268" t="n">
        <x:f>MIN(M5478,FARMER_HOURS)*FARMER_RATE+MAX(M5478-FARMER_HOURS,0)*TEMP_RATE</x:f>
        <x:v>49594.19877804954</x:v>
      </x:c>
      <x:c r="R5478" s="268" t="n">
        <x:f>O5478-P5478-Q5478-FIXED_COST</x:f>
        <x:v>18083.80122195046</x:v>
      </x:c>
      <x:c r="S5478" s="139" t="str">
        <x:f>IF(AND(L5478&lt;=TOTAL_BED_CAP,N5478&lt;=TEMP_WORKER_CAP),"YES","NO")</x:f>
        <x:v>YES</x:v>
      </x:c>
      <x:c r="T5478" s="139" t="n">
        <x:f>IF(S5478="YES",R5478,-1E+99)</x:f>
        <x:v>18083.80122195046</x:v>
      </x:c>
    </x:row>
    <x:row r="5479">
      <x:c r="A5479" s="139"/>
      <x:c r="B5479" s="139"/>
      <x:c r="C5479" s="139"/>
      <x:c r="D5479" s="139"/>
      <x:c r="E5479" s="139"/>
      <x:c r="F5479" s="139"/>
      <x:c r="G5479" s="139"/>
      <x:c r="H5479" s="139"/>
      <x:c r="I5479" s="266" t="n">
        <x:f>INT((ROW()-ROW($I$46))/((CARROT_CAP+1)*(MESCLUN_CAP+1)))</x:f>
        <x:v>8</x:v>
      </x:c>
      <x:c r="J5479" s="266" t="n">
        <x:f>MOD(INT((ROW()-ROW($I$46))/(MESCLUN_CAP+1)),CARROT_CAP+1)</x:f>
        <x:v>7</x:v>
      </x:c>
      <x:c r="K5479" s="266" t="n">
        <x:f>MOD(ROW()-ROW($I$46),MESCLUN_CAP+1)</x:f>
        <x:v>8</x:v>
      </x:c>
      <x:c r="L5479" s="266" t="n">
        <x:f>SUM(I5479:K5479)</x:f>
        <x:v>23</x:v>
      </x:c>
      <x:c r="M5479" s="267" t="n">
        <x:f>I5479*TOMATO_HOURS*WEEKS*(1+TOMATO_DIM)^I5479+J5479*CARROT_HOURS*WEEKS*(1+CARROT_DIM)^J5479+K5479*MESCLUN_HOURS*WEEKS*(1+MESCLUN_DIM)^K5479</x:f>
        <x:v>2190.622947895634</x:v>
      </x:c>
      <x:c r="N5479" s="267" t="n">
        <x:f>MAX(M5479-FARMER_HOURS,0)/TEMP_HOURS_PER_WORKER</x:f>
        <x:v>1.0212659360386347</x:v>
      </x:c>
      <x:c r="O5479" s="268" t="n">
        <x:f>I5479*TOMATO_PRICE+J5479*CARROT_PRICE+K5479*MESCLUN_PRICE</x:f>
        <x:v>106658</x:v>
      </x:c>
      <x:c r="P5479" s="268" t="n">
        <x:f>I5479*TOMATO_FERTILIZER+J5479*CARROT_FERTILIZER+K5479*MESCLUN_FERTILIZER</x:f>
        <x:v>17160</x:v>
      </x:c>
      <x:c r="Q5479" s="268" t="n">
        <x:f>MIN(M5479,FARMER_HOURS)*FARMER_RATE+MAX(M5479-FARMER_HOURS,0)*TEMP_RATE</x:f>
        <x:v>50531.64840096586</x:v>
      </x:c>
      <x:c r="R5479" s="268" t="n">
        <x:f>O5479-P5479-Q5479-FIXED_COST</x:f>
        <x:v>18966.35159903414</x:v>
      </x:c>
      <x:c r="S5479" s="139" t="str">
        <x:f>IF(AND(L5479&lt;=TOTAL_BED_CAP,N5479&lt;=TEMP_WORKER_CAP),"YES","NO")</x:f>
        <x:v>YES</x:v>
      </x:c>
      <x:c r="T5479" s="139" t="n">
        <x:f>IF(S5479="YES",R5479,-1E+99)</x:f>
        <x:v>18966.35159903414</x:v>
      </x:c>
    </x:row>
    <x:row r="5480">
      <x:c r="A5480" s="139"/>
      <x:c r="B5480" s="139"/>
      <x:c r="C5480" s="139"/>
      <x:c r="D5480" s="139"/>
      <x:c r="E5480" s="139"/>
      <x:c r="F5480" s="139"/>
      <x:c r="G5480" s="139"/>
      <x:c r="H5480" s="139"/>
      <x:c r="I5480" s="266" t="n">
        <x:f>INT((ROW()-ROW($I$46))/((CARROT_CAP+1)*(MESCLUN_CAP+1)))</x:f>
        <x:v>8</x:v>
      </x:c>
      <x:c r="J5480" s="266" t="n">
        <x:f>MOD(INT((ROW()-ROW($I$46))/(MESCLUN_CAP+1)),CARROT_CAP+1)</x:f>
        <x:v>7</x:v>
      </x:c>
      <x:c r="K5480" s="266" t="n">
        <x:f>MOD(ROW()-ROW($I$46),MESCLUN_CAP+1)</x:f>
        <x:v>9</x:v>
      </x:c>
      <x:c r="L5480" s="266" t="n">
        <x:f>SUM(I5480:K5480)</x:f>
        <x:v>24</x:v>
      </x:c>
      <x:c r="M5480" s="267" t="n">
        <x:f>I5480*TOMATO_HOURS*WEEKS*(1+TOMATO_DIM)^I5480+J5480*CARROT_HOURS*WEEKS*(1+CARROT_DIM)^J5480+K5480*MESCLUN_HOURS*WEEKS*(1+MESCLUN_DIM)^K5480</x:f>
        <x:v>2245.9162833360283</x:v>
      </x:c>
      <x:c r="N5480" s="267" t="n">
        <x:f>MAX(M5480-FARMER_HOURS,0)/TEMP_HOURS_PER_WORKER</x:f>
        <x:v>1.0596640856500197</x:v>
      </x:c>
      <x:c r="O5480" s="268" t="n">
        <x:f>I5480*TOMATO_PRICE+J5480*CARROT_PRICE+K5480*MESCLUN_PRICE</x:f>
        <x:v>109358</x:v>
      </x:c>
      <x:c r="P5480" s="268" t="n">
        <x:f>I5480*TOMATO_FERTILIZER+J5480*CARROT_FERTILIZER+K5480*MESCLUN_FERTILIZER</x:f>
        <x:v>18040</x:v>
      </x:c>
      <x:c r="Q5480" s="268" t="n">
        <x:f>MIN(M5480,FARMER_HOURS)*FARMER_RATE+MAX(M5480-FARMER_HOURS,0)*TEMP_RATE</x:f>
        <x:v>51491.60214125049</x:v>
      </x:c>
      <x:c r="R5480" s="268" t="n">
        <x:f>O5480-P5480-Q5480-FIXED_COST</x:f>
        <x:v>19826.397858749508</x:v>
      </x:c>
      <x:c r="S5480" s="139" t="str">
        <x:f>IF(AND(L5480&lt;=TOTAL_BED_CAP,N5480&lt;=TEMP_WORKER_CAP),"YES","NO")</x:f>
        <x:v>YES</x:v>
      </x:c>
      <x:c r="T5480" s="139" t="n">
        <x:f>IF(S5480="YES",R5480,-1E+99)</x:f>
        <x:v>19826.397858749508</x:v>
      </x:c>
    </x:row>
    <x:row r="5481">
      <x:c r="A5481" s="139"/>
      <x:c r="B5481" s="139"/>
      <x:c r="C5481" s="139"/>
      <x:c r="D5481" s="139"/>
      <x:c r="E5481" s="139"/>
      <x:c r="F5481" s="139"/>
      <x:c r="G5481" s="139"/>
      <x:c r="H5481" s="139"/>
      <x:c r="I5481" s="266" t="n">
        <x:f>INT((ROW()-ROW($I$46))/((CARROT_CAP+1)*(MESCLUN_CAP+1)))</x:f>
        <x:v>8</x:v>
      </x:c>
      <x:c r="J5481" s="266" t="n">
        <x:f>MOD(INT((ROW()-ROW($I$46))/(MESCLUN_CAP+1)),CARROT_CAP+1)</x:f>
        <x:v>7</x:v>
      </x:c>
      <x:c r="K5481" s="266" t="n">
        <x:f>MOD(ROW()-ROW($I$46),MESCLUN_CAP+1)</x:f>
        <x:v>10</x:v>
      </x:c>
      <x:c r="L5481" s="266" t="n">
        <x:f>SUM(I5481:K5481)</x:f>
        <x:v>25</x:v>
      </x:c>
      <x:c r="M5481" s="267" t="n">
        <x:f>I5481*TOMATO_HOURS*WEEKS*(1+TOMATO_DIM)^I5481+J5481*CARROT_HOURS*WEEKS*(1+CARROT_DIM)^J5481+K5481*MESCLUN_HOURS*WEEKS*(1+MESCLUN_DIM)^K5481</x:f>
        <x:v>2302.529824819241</x:v>
      </x:c>
      <x:c r="N5481" s="267" t="n">
        <x:f>MAX(M5481-FARMER_HOURS,0)/TEMP_HOURS_PER_WORKER</x:f>
        <x:v>1.0989790450133619</x:v>
      </x:c>
      <x:c r="O5481" s="268" t="n">
        <x:f>I5481*TOMATO_PRICE+J5481*CARROT_PRICE+K5481*MESCLUN_PRICE</x:f>
        <x:v>112058</x:v>
      </x:c>
      <x:c r="P5481" s="268" t="n">
        <x:f>I5481*TOMATO_FERTILIZER+J5481*CARROT_FERTILIZER+K5481*MESCLUN_FERTILIZER</x:f>
        <x:v>18920</x:v>
      </x:c>
      <x:c r="Q5481" s="268" t="n">
        <x:f>MIN(M5481,FARMER_HOURS)*FARMER_RATE+MAX(M5481-FARMER_HOURS,0)*TEMP_RATE</x:f>
        <x:v>52474.47612533405</x:v>
      </x:c>
      <x:c r="R5481" s="268" t="n">
        <x:f>O5481-P5481-Q5481-FIXED_COST</x:f>
        <x:v>20663.523874665952</x:v>
      </x:c>
      <x:c r="S5481" s="139" t="str">
        <x:f>IF(AND(L5481&lt;=TOTAL_BED_CAP,N5481&lt;=TEMP_WORKER_CAP),"YES","NO")</x:f>
        <x:v>YES</x:v>
      </x:c>
      <x:c r="T5481" s="139" t="n">
        <x:f>IF(S5481="YES",R5481,-1E+99)</x:f>
        <x:v>20663.523874665952</x:v>
      </x:c>
    </x:row>
    <x:row r="5482">
      <x:c r="A5482" s="139"/>
      <x:c r="B5482" s="139"/>
      <x:c r="C5482" s="139"/>
      <x:c r="D5482" s="139"/>
      <x:c r="E5482" s="139"/>
      <x:c r="F5482" s="139"/>
      <x:c r="G5482" s="139"/>
      <x:c r="H5482" s="139"/>
      <x:c r="I5482" s="266" t="n">
        <x:f>INT((ROW()-ROW($I$46))/((CARROT_CAP+1)*(MESCLUN_CAP+1)))</x:f>
        <x:v>8</x:v>
      </x:c>
      <x:c r="J5482" s="266" t="n">
        <x:f>MOD(INT((ROW()-ROW($I$46))/(MESCLUN_CAP+1)),CARROT_CAP+1)</x:f>
        <x:v>7</x:v>
      </x:c>
      <x:c r="K5482" s="266" t="n">
        <x:f>MOD(ROW()-ROW($I$46),MESCLUN_CAP+1)</x:f>
        <x:v>11</x:v>
      </x:c>
      <x:c r="L5482" s="266" t="n">
        <x:f>SUM(I5482:K5482)</x:f>
        <x:v>26</x:v>
      </x:c>
      <x:c r="M5482" s="267" t="n">
        <x:f>I5482*TOMATO_HOURS*WEEKS*(1+TOMATO_DIM)^I5482+J5482*CARROT_HOURS*WEEKS*(1+CARROT_DIM)^J5482+K5482*MESCLUN_HOURS*WEEKS*(1+MESCLUN_DIM)^K5482</x:f>
        <x:v>2360.4879379126805</x:v>
      </x:c>
      <x:c r="N5482" s="267" t="n">
        <x:f>MAX(M5482-FARMER_HOURS,0)/TEMP_HOURS_PER_WORKER</x:f>
        <x:v>1.1392277346615838</x:v>
      </x:c>
      <x:c r="O5482" s="268" t="n">
        <x:f>I5482*TOMATO_PRICE+J5482*CARROT_PRICE+K5482*MESCLUN_PRICE</x:f>
        <x:v>114758</x:v>
      </x:c>
      <x:c r="P5482" s="268" t="n">
        <x:f>I5482*TOMATO_FERTILIZER+J5482*CARROT_FERTILIZER+K5482*MESCLUN_FERTILIZER</x:f>
        <x:v>19800</x:v>
      </x:c>
      <x:c r="Q5482" s="268" t="n">
        <x:f>MIN(M5482,FARMER_HOURS)*FARMER_RATE+MAX(M5482-FARMER_HOURS,0)*TEMP_RATE</x:f>
        <x:v>53480.69336653959</x:v>
      </x:c>
      <x:c r="R5482" s="268" t="n">
        <x:f>O5482-P5482-Q5482-FIXED_COST</x:f>
        <x:v>21477.30663346041</x:v>
      </x:c>
      <x:c r="S5482" s="139" t="str">
        <x:f>IF(AND(L5482&lt;=TOTAL_BED_CAP,N5482&lt;=TEMP_WORKER_CAP),"YES","NO")</x:f>
        <x:v>YES</x:v>
      </x:c>
      <x:c r="T5482" s="139" t="n">
        <x:f>IF(S5482="YES",R5482,-1E+99)</x:f>
        <x:v>21477.30663346041</x:v>
      </x:c>
    </x:row>
    <x:row r="5483">
      <x:c r="A5483" s="139"/>
      <x:c r="B5483" s="139"/>
      <x:c r="C5483" s="139"/>
      <x:c r="D5483" s="139"/>
      <x:c r="E5483" s="139"/>
      <x:c r="F5483" s="139"/>
      <x:c r="G5483" s="139"/>
      <x:c r="H5483" s="139"/>
      <x:c r="I5483" s="266" t="n">
        <x:f>INT((ROW()-ROW($I$46))/((CARROT_CAP+1)*(MESCLUN_CAP+1)))</x:f>
        <x:v>8</x:v>
      </x:c>
      <x:c r="J5483" s="266" t="n">
        <x:f>MOD(INT((ROW()-ROW($I$46))/(MESCLUN_CAP+1)),CARROT_CAP+1)</x:f>
        <x:v>7</x:v>
      </x:c>
      <x:c r="K5483" s="266" t="n">
        <x:f>MOD(ROW()-ROW($I$46),MESCLUN_CAP+1)</x:f>
        <x:v>12</x:v>
      </x:c>
      <x:c r="L5483" s="266" t="n">
        <x:f>SUM(I5483:K5483)</x:f>
        <x:v>27</x:v>
      </x:c>
      <x:c r="M5483" s="267" t="n">
        <x:f>I5483*TOMATO_HOURS*WEEKS*(1+TOMATO_DIM)^I5483+J5483*CARROT_HOURS*WEEKS*(1+CARROT_DIM)^J5483+K5483*MESCLUN_HOURS*WEEKS*(1+MESCLUN_DIM)^K5483</x:f>
        <x:v>2419.8153910407445</x:v>
      </x:c>
      <x:c r="N5483" s="267" t="n">
        <x:f>MAX(M5483-FARMER_HOURS,0)/TEMP_HOURS_PER_WORKER</x:f>
        <x:v>1.180427354889406</x:v>
      </x:c>
      <x:c r="O5483" s="268" t="n">
        <x:f>I5483*TOMATO_PRICE+J5483*CARROT_PRICE+K5483*MESCLUN_PRICE</x:f>
        <x:v>117458</x:v>
      </x:c>
      <x:c r="P5483" s="268" t="n">
        <x:f>I5483*TOMATO_FERTILIZER+J5483*CARROT_FERTILIZER+K5483*MESCLUN_FERTILIZER</x:f>
        <x:v>20680</x:v>
      </x:c>
      <x:c r="Q5483" s="268" t="n">
        <x:f>MIN(M5483,FARMER_HOURS)*FARMER_RATE+MAX(M5483-FARMER_HOURS,0)*TEMP_RATE</x:f>
        <x:v>54510.68387223515</x:v>
      </x:c>
      <x:c r="R5483" s="268" t="n">
        <x:f>O5483-P5483-Q5483-FIXED_COST</x:f>
        <x:v>22267.316127764847</x:v>
      </x:c>
      <x:c r="S5483" s="139" t="str">
        <x:f>IF(AND(L5483&lt;=TOTAL_BED_CAP,N5483&lt;=TEMP_WORKER_CAP),"YES","NO")</x:f>
        <x:v>YES</x:v>
      </x:c>
      <x:c r="T5483" s="139" t="n">
        <x:f>IF(S5483="YES",R5483,-1E+99)</x:f>
        <x:v>22267.316127764847</x:v>
      </x:c>
    </x:row>
    <x:row r="5484">
      <x:c r="A5484" s="139"/>
      <x:c r="B5484" s="139"/>
      <x:c r="C5484" s="139"/>
      <x:c r="D5484" s="139"/>
      <x:c r="E5484" s="139"/>
      <x:c r="F5484" s="139"/>
      <x:c r="G5484" s="139"/>
      <x:c r="H5484" s="139"/>
      <x:c r="I5484" s="266" t="n">
        <x:f>INT((ROW()-ROW($I$46))/((CARROT_CAP+1)*(MESCLUN_CAP+1)))</x:f>
        <x:v>8</x:v>
      </x:c>
      <x:c r="J5484" s="266" t="n">
        <x:f>MOD(INT((ROW()-ROW($I$46))/(MESCLUN_CAP+1)),CARROT_CAP+1)</x:f>
        <x:v>7</x:v>
      </x:c>
      <x:c r="K5484" s="266" t="n">
        <x:f>MOD(ROW()-ROW($I$46),MESCLUN_CAP+1)</x:f>
        <x:v>13</x:v>
      </x:c>
      <x:c r="L5484" s="266" t="n">
        <x:f>SUM(I5484:K5484)</x:f>
        <x:v>28</x:v>
      </x:c>
      <x:c r="M5484" s="267" t="n">
        <x:f>I5484*TOMATO_HOURS*WEEKS*(1+TOMATO_DIM)^I5484+J5484*CARROT_HOURS*WEEKS*(1+CARROT_DIM)^J5484+K5484*MESCLUN_HOURS*WEEKS*(1+MESCLUN_DIM)^K5484</x:f>
        <x:v>2480.537361749129</x:v>
      </x:c>
      <x:c r="N5484" s="267" t="n">
        <x:f>MAX(M5484-FARMER_HOURS,0)/TEMP_HOURS_PER_WORKER</x:f>
        <x:v>1.2225953901035618</x:v>
      </x:c>
      <x:c r="O5484" s="268" t="n">
        <x:f>I5484*TOMATO_PRICE+J5484*CARROT_PRICE+K5484*MESCLUN_PRICE</x:f>
        <x:v>120158</x:v>
      </x:c>
      <x:c r="P5484" s="268" t="n">
        <x:f>I5484*TOMATO_FERTILIZER+J5484*CARROT_FERTILIZER+K5484*MESCLUN_FERTILIZER</x:f>
        <x:v>21560</x:v>
      </x:c>
      <x:c r="Q5484" s="268" t="n">
        <x:f>MIN(M5484,FARMER_HOURS)*FARMER_RATE+MAX(M5484-FARMER_HOURS,0)*TEMP_RATE</x:f>
        <x:v>55564.884752589045</x:v>
      </x:c>
      <x:c r="R5484" s="268" t="n">
        <x:f>O5484-P5484-Q5484-FIXED_COST</x:f>
        <x:v>23033.115247410955</x:v>
      </x:c>
      <x:c r="S5484" s="139" t="str">
        <x:f>IF(AND(L5484&lt;=TOTAL_BED_CAP,N5484&lt;=TEMP_WORKER_CAP),"YES","NO")</x:f>
        <x:v>YES</x:v>
      </x:c>
      <x:c r="T5484" s="139" t="n">
        <x:f>IF(S5484="YES",R5484,-1E+99)</x:f>
        <x:v>23033.115247410955</x:v>
      </x:c>
    </x:row>
    <x:row r="5485">
      <x:c r="A5485" s="139"/>
      <x:c r="B5485" s="139"/>
      <x:c r="C5485" s="139"/>
      <x:c r="D5485" s="139"/>
      <x:c r="E5485" s="139"/>
      <x:c r="F5485" s="139"/>
      <x:c r="G5485" s="139"/>
      <x:c r="H5485" s="139"/>
      <x:c r="I5485" s="266" t="n">
        <x:f>INT((ROW()-ROW($I$46))/((CARROT_CAP+1)*(MESCLUN_CAP+1)))</x:f>
        <x:v>8</x:v>
      </x:c>
      <x:c r="J5485" s="266" t="n">
        <x:f>MOD(INT((ROW()-ROW($I$46))/(MESCLUN_CAP+1)),CARROT_CAP+1)</x:f>
        <x:v>7</x:v>
      </x:c>
      <x:c r="K5485" s="266" t="n">
        <x:f>MOD(ROW()-ROW($I$46),MESCLUN_CAP+1)</x:f>
        <x:v>14</x:v>
      </x:c>
      <x:c r="L5485" s="266" t="n">
        <x:f>SUM(I5485:K5485)</x:f>
        <x:v>29</x:v>
      </x:c>
      <x:c r="M5485" s="267" t="n">
        <x:f>I5485*TOMATO_HOURS*WEEKS*(1+TOMATO_DIM)^I5485+J5485*CARROT_HOURS*WEEKS*(1+CARROT_DIM)^J5485+K5485*MESCLUN_HOURS*WEEKS*(1+MESCLUN_DIM)^K5485</x:f>
        <x:v>2542.67944306279</x:v>
      </x:c>
      <x:c r="N5485" s="267" t="n">
        <x:f>MAX(M5485-FARMER_HOURS,0)/TEMP_HOURS_PER_WORKER</x:f>
        <x:v>1.2657496132380488</x:v>
      </x:c>
      <x:c r="O5485" s="268" t="n">
        <x:f>I5485*TOMATO_PRICE+J5485*CARROT_PRICE+K5485*MESCLUN_PRICE</x:f>
        <x:v>122858</x:v>
      </x:c>
      <x:c r="P5485" s="268" t="n">
        <x:f>I5485*TOMATO_FERTILIZER+J5485*CARROT_FERTILIZER+K5485*MESCLUN_FERTILIZER</x:f>
        <x:v>22440</x:v>
      </x:c>
      <x:c r="Q5485" s="268" t="n">
        <x:f>MIN(M5485,FARMER_HOURS)*FARMER_RATE+MAX(M5485-FARMER_HOURS,0)*TEMP_RATE</x:f>
        <x:v>56643.740330951216</x:v>
      </x:c>
      <x:c r="R5485" s="268" t="n">
        <x:f>O5485-P5485-Q5485-FIXED_COST</x:f>
        <x:v>23774.259669048784</x:v>
      </x:c>
      <x:c r="S5485" s="139" t="str">
        <x:f>IF(AND(L5485&lt;=TOTAL_BED_CAP,N5485&lt;=TEMP_WORKER_CAP),"YES","NO")</x:f>
        <x:v>YES</x:v>
      </x:c>
      <x:c r="T5485" s="139" t="n">
        <x:f>IF(S5485="YES",R5485,-1E+99)</x:f>
        <x:v>23774.259669048784</x:v>
      </x:c>
    </x:row>
    <x:row r="5486">
      <x:c r="A5486" s="139"/>
      <x:c r="B5486" s="139"/>
      <x:c r="C5486" s="139"/>
      <x:c r="D5486" s="139"/>
      <x:c r="E5486" s="139"/>
      <x:c r="F5486" s="139"/>
      <x:c r="G5486" s="139"/>
      <x:c r="H5486" s="139"/>
      <x:c r="I5486" s="266" t="n">
        <x:f>INT((ROW()-ROW($I$46))/((CARROT_CAP+1)*(MESCLUN_CAP+1)))</x:f>
        <x:v>8</x:v>
      </x:c>
      <x:c r="J5486" s="266" t="n">
        <x:f>MOD(INT((ROW()-ROW($I$46))/(MESCLUN_CAP+1)),CARROT_CAP+1)</x:f>
        <x:v>7</x:v>
      </x:c>
      <x:c r="K5486" s="266" t="n">
        <x:f>MOD(ROW()-ROW($I$46),MESCLUN_CAP+1)</x:f>
        <x:v>15</x:v>
      </x:c>
      <x:c r="L5486" s="266" t="n">
        <x:f>SUM(I5486:K5486)</x:f>
        <x:v>30</x:v>
      </x:c>
      <x:c r="M5486" s="267" t="n">
        <x:f>I5486*TOMATO_HOURS*WEEKS*(1+TOMATO_DIM)^I5486+J5486*CARROT_HOURS*WEEKS*(1+CARROT_DIM)^J5486+K5486*MESCLUN_HOURS*WEEKS*(1+MESCLUN_DIM)^K5486</x:f>
        <x:v>2606.2676499389363</x:v>
      </x:c>
      <x:c r="N5486" s="267" t="n">
        <x:f>MAX(M5486-FARMER_HOURS,0)/TEMP_HOURS_PER_WORKER</x:f>
        <x:v>1.3099080902353724</x:v>
      </x:c>
      <x:c r="O5486" s="268" t="n">
        <x:f>I5486*TOMATO_PRICE+J5486*CARROT_PRICE+K5486*MESCLUN_PRICE</x:f>
        <x:v>125558</x:v>
      </x:c>
      <x:c r="P5486" s="268" t="n">
        <x:f>I5486*TOMATO_FERTILIZER+J5486*CARROT_FERTILIZER+K5486*MESCLUN_FERTILIZER</x:f>
        <x:v>23320</x:v>
      </x:c>
      <x:c r="Q5486" s="268" t="n">
        <x:f>MIN(M5486,FARMER_HOURS)*FARMER_RATE+MAX(M5486-FARMER_HOURS,0)*TEMP_RATE</x:f>
        <x:v>57747.70225588431</x:v>
      </x:c>
      <x:c r="R5486" s="268" t="n">
        <x:f>O5486-P5486-Q5486-FIXED_COST</x:f>
        <x:v>24490.29774411569</x:v>
      </x:c>
      <x:c r="S5486" s="139" t="str">
        <x:f>IF(AND(L5486&lt;=TOTAL_BED_CAP,N5486&lt;=TEMP_WORKER_CAP),"YES","NO")</x:f>
        <x:v>YES</x:v>
      </x:c>
      <x:c r="T5486" s="139" t="n">
        <x:f>IF(S5486="YES",R5486,-1E+99)</x:f>
        <x:v>24490.29774411569</x:v>
      </x:c>
    </x:row>
    <x:row r="5487">
      <x:c r="A5487" s="139"/>
      <x:c r="B5487" s="139"/>
      <x:c r="C5487" s="139"/>
      <x:c r="D5487" s="139"/>
      <x:c r="E5487" s="139"/>
      <x:c r="F5487" s="139"/>
      <x:c r="G5487" s="139"/>
      <x:c r="H5487" s="139"/>
      <x:c r="I5487" s="266" t="n">
        <x:f>INT((ROW()-ROW($I$46))/((CARROT_CAP+1)*(MESCLUN_CAP+1)))</x:f>
        <x:v>8</x:v>
      </x:c>
      <x:c r="J5487" s="266" t="n">
        <x:f>MOD(INT((ROW()-ROW($I$46))/(MESCLUN_CAP+1)),CARROT_CAP+1)</x:f>
        <x:v>7</x:v>
      </x:c>
      <x:c r="K5487" s="266" t="n">
        <x:f>MOD(ROW()-ROW($I$46),MESCLUN_CAP+1)</x:f>
        <x:v>16</x:v>
      </x:c>
      <x:c r="L5487" s="266" t="n">
        <x:f>SUM(I5487:K5487)</x:f>
        <x:v>31</x:v>
      </x:c>
      <x:c r="M5487" s="267" t="n">
        <x:f>I5487*TOMATO_HOURS*WEEKS*(1+TOMATO_DIM)^I5487+J5487*CARROT_HOURS*WEEKS*(1+CARROT_DIM)^J5487+K5487*MESCLUN_HOURS*WEEKS*(1+MESCLUN_DIM)^K5487</x:f>
        <x:v>2671.3284258164254</x:v>
      </x:c>
      <x:c r="N5487" s="267" t="n">
        <x:f>MAX(M5487-FARMER_HOURS,0)/TEMP_HOURS_PER_WORKER</x:f>
        <x:v>1.35508918459474</x:v>
      </x:c>
      <x:c r="O5487" s="268" t="n">
        <x:f>I5487*TOMATO_PRICE+J5487*CARROT_PRICE+K5487*MESCLUN_PRICE</x:f>
        <x:v>128258</x:v>
      </x:c>
      <x:c r="P5487" s="268" t="n">
        <x:f>I5487*TOMATO_FERTILIZER+J5487*CARROT_FERTILIZER+K5487*MESCLUN_FERTILIZER</x:f>
        <x:v>24200</x:v>
      </x:c>
      <x:c r="Q5487" s="268" t="n">
        <x:f>MIN(M5487,FARMER_HOURS)*FARMER_RATE+MAX(M5487-FARMER_HOURS,0)*TEMP_RATE</x:f>
        <x:v>58877.2296148685</x:v>
      </x:c>
      <x:c r="R5487" s="268" t="n">
        <x:f>O5487-P5487-Q5487-FIXED_COST</x:f>
        <x:v>25180.770385131502</x:v>
      </x:c>
      <x:c r="S5487" s="139" t="str">
        <x:f>IF(AND(L5487&lt;=TOTAL_BED_CAP,N5487&lt;=TEMP_WORKER_CAP),"YES","NO")</x:f>
        <x:v>YES</x:v>
      </x:c>
      <x:c r="T5487" s="139" t="n">
        <x:f>IF(S5487="YES",R5487,-1E+99)</x:f>
        <x:v>25180.770385131502</x:v>
      </x:c>
    </x:row>
    <x:row r="5488">
      <x:c r="A5488" s="139"/>
      <x:c r="B5488" s="139"/>
      <x:c r="C5488" s="139"/>
      <x:c r="D5488" s="139"/>
      <x:c r="E5488" s="139"/>
      <x:c r="F5488" s="139"/>
      <x:c r="G5488" s="139"/>
      <x:c r="H5488" s="139"/>
      <x:c r="I5488" s="266" t="n">
        <x:f>INT((ROW()-ROW($I$46))/((CARROT_CAP+1)*(MESCLUN_CAP+1)))</x:f>
        <x:v>8</x:v>
      </x:c>
      <x:c r="J5488" s="266" t="n">
        <x:f>MOD(INT((ROW()-ROW($I$46))/(MESCLUN_CAP+1)),CARROT_CAP+1)</x:f>
        <x:v>7</x:v>
      </x:c>
      <x:c r="K5488" s="266" t="n">
        <x:f>MOD(ROW()-ROW($I$46),MESCLUN_CAP+1)</x:f>
        <x:v>17</x:v>
      </x:c>
      <x:c r="L5488" s="266" t="n">
        <x:f>SUM(I5488:K5488)</x:f>
        <x:v>32</x:v>
      </x:c>
      <x:c r="M5488" s="267" t="n">
        <x:f>I5488*TOMATO_HOURS*WEEKS*(1+TOMATO_DIM)^I5488+J5488*CARROT_HOURS*WEEKS*(1+CARROT_DIM)^J5488+K5488*MESCLUN_HOURS*WEEKS*(1+MESCLUN_DIM)^K5488</x:f>
        <x:v>2737.8886492629654</x:v>
      </x:c>
      <x:c r="N5488" s="267" t="n">
        <x:f>MAX(M5488-FARMER_HOURS,0)/TEMP_HOURS_PER_WORKER</x:f>
        <x:v>1.4013115619881704</x:v>
      </x:c>
      <x:c r="O5488" s="268" t="n">
        <x:f>I5488*TOMATO_PRICE+J5488*CARROT_PRICE+K5488*MESCLUN_PRICE</x:f>
        <x:v>130958</x:v>
      </x:c>
      <x:c r="P5488" s="268" t="n">
        <x:f>I5488*TOMATO_FERTILIZER+J5488*CARROT_FERTILIZER+K5488*MESCLUN_FERTILIZER</x:f>
        <x:v>25080</x:v>
      </x:c>
      <x:c r="Q5488" s="268" t="n">
        <x:f>MIN(M5488,FARMER_HOURS)*FARMER_RATE+MAX(M5488-FARMER_HOURS,0)*TEMP_RATE</x:f>
        <x:v>60032.78904970426</x:v>
      </x:c>
      <x:c r="R5488" s="268" t="n">
        <x:f>O5488-P5488-Q5488-FIXED_COST</x:f>
        <x:v>25845.21095029574</x:v>
      </x:c>
      <x:c r="S5488" s="139" t="str">
        <x:f>IF(AND(L5488&lt;=TOTAL_BED_CAP,N5488&lt;=TEMP_WORKER_CAP),"YES","NO")</x:f>
        <x:v>YES</x:v>
      </x:c>
      <x:c r="T5488" s="139" t="n">
        <x:f>IF(S5488="YES",R5488,-1E+99)</x:f>
        <x:v>25845.21095029574</x:v>
      </x:c>
    </x:row>
    <x:row r="5489">
      <x:c r="A5489" s="139"/>
      <x:c r="B5489" s="139"/>
      <x:c r="C5489" s="139"/>
      <x:c r="D5489" s="139"/>
      <x:c r="E5489" s="139"/>
      <x:c r="F5489" s="139"/>
      <x:c r="G5489" s="139"/>
      <x:c r="H5489" s="139"/>
      <x:c r="I5489" s="266" t="n">
        <x:f>INT((ROW()-ROW($I$46))/((CARROT_CAP+1)*(MESCLUN_CAP+1)))</x:f>
        <x:v>8</x:v>
      </x:c>
      <x:c r="J5489" s="266" t="n">
        <x:f>MOD(INT((ROW()-ROW($I$46))/(MESCLUN_CAP+1)),CARROT_CAP+1)</x:f>
        <x:v>7</x:v>
      </x:c>
      <x:c r="K5489" s="266" t="n">
        <x:f>MOD(ROW()-ROW($I$46),MESCLUN_CAP+1)</x:f>
        <x:v>18</x:v>
      </x:c>
      <x:c r="L5489" s="266" t="n">
        <x:f>SUM(I5489:K5489)</x:f>
        <x:v>33</x:v>
      </x:c>
      <x:c r="M5489" s="267" t="n">
        <x:f>I5489*TOMATO_HOURS*WEEKS*(1+TOMATO_DIM)^I5489+J5489*CARROT_HOURS*WEEKS*(1+CARROT_DIM)^J5489+K5489*MESCLUN_HOURS*WEEKS*(1+MESCLUN_DIM)^K5489</x:f>
        <x:v>2805.9756407215527</x:v>
      </x:c>
      <x:c r="N5489" s="267" t="n">
        <x:f>MAX(M5489-FARMER_HOURS,0)/TEMP_HOURS_PER_WORKER</x:f>
        <x:v>1.4485941949455228</x:v>
      </x:c>
      <x:c r="O5489" s="268" t="n">
        <x:f>I5489*TOMATO_PRICE+J5489*CARROT_PRICE+K5489*MESCLUN_PRICE</x:f>
        <x:v>133658</x:v>
      </x:c>
      <x:c r="P5489" s="268" t="n">
        <x:f>I5489*TOMATO_FERTILIZER+J5489*CARROT_FERTILIZER+K5489*MESCLUN_FERTILIZER</x:f>
        <x:v>25960</x:v>
      </x:c>
      <x:c r="Q5489" s="268" t="n">
        <x:f>MIN(M5489,FARMER_HOURS)*FARMER_RATE+MAX(M5489-FARMER_HOURS,0)*TEMP_RATE</x:f>
        <x:v>61214.85487363807</x:v>
      </x:c>
      <x:c r="R5489" s="268" t="n">
        <x:f>O5489-P5489-Q5489-FIXED_COST</x:f>
        <x:v>26483.14512636193</x:v>
      </x:c>
      <x:c r="S5489" s="139" t="str">
        <x:f>IF(AND(L5489&lt;=TOTAL_BED_CAP,N5489&lt;=TEMP_WORKER_CAP),"YES","NO")</x:f>
        <x:v>YES</x:v>
      </x:c>
      <x:c r="T5489" s="139" t="n">
        <x:f>IF(S5489="YES",R5489,-1E+99)</x:f>
        <x:v>26483.14512636193</x:v>
      </x:c>
    </x:row>
    <x:row r="5490">
      <x:c r="A5490" s="139"/>
      <x:c r="B5490" s="139"/>
      <x:c r="C5490" s="139"/>
      <x:c r="D5490" s="139"/>
      <x:c r="E5490" s="139"/>
      <x:c r="F5490" s="139"/>
      <x:c r="G5490" s="139"/>
      <x:c r="H5490" s="139"/>
      <x:c r="I5490" s="266" t="n">
        <x:f>INT((ROW()-ROW($I$46))/((CARROT_CAP+1)*(MESCLUN_CAP+1)))</x:f>
        <x:v>8</x:v>
      </x:c>
      <x:c r="J5490" s="266" t="n">
        <x:f>MOD(INT((ROW()-ROW($I$46))/(MESCLUN_CAP+1)),CARROT_CAP+1)</x:f>
        <x:v>7</x:v>
      </x:c>
      <x:c r="K5490" s="266" t="n">
        <x:f>MOD(ROW()-ROW($I$46),MESCLUN_CAP+1)</x:f>
        <x:v>19</x:v>
      </x:c>
      <x:c r="L5490" s="266" t="n">
        <x:f>SUM(I5490:K5490)</x:f>
        <x:v>34</x:v>
      </x:c>
      <x:c r="M5490" s="267" t="n">
        <x:f>I5490*TOMATO_HOURS*WEEKS*(1+TOMATO_DIM)^I5490+J5490*CARROT_HOURS*WEEKS*(1+CARROT_DIM)^J5490+K5490*MESCLUN_HOURS*WEEKS*(1+MESCLUN_DIM)^K5490</x:f>
        <x:v>2875.6171693575748</x:v>
      </x:c>
      <x:c r="N5490" s="267" t="n">
        <x:f>MAX(M5490-FARMER_HOURS,0)/TEMP_HOURS_PER_WORKER</x:f>
        <x:v>1.4969563676094269</x:v>
      </x:c>
      <x:c r="O5490" s="268" t="n">
        <x:f>I5490*TOMATO_PRICE+J5490*CARROT_PRICE+K5490*MESCLUN_PRICE</x:f>
        <x:v>136358</x:v>
      </x:c>
      <x:c r="P5490" s="268" t="n">
        <x:f>I5490*TOMATO_FERTILIZER+J5490*CARROT_FERTILIZER+K5490*MESCLUN_FERTILIZER</x:f>
        <x:v>26840</x:v>
      </x:c>
      <x:c r="Q5490" s="268" t="n">
        <x:f>MIN(M5490,FARMER_HOURS)*FARMER_RATE+MAX(M5490-FARMER_HOURS,0)*TEMP_RATE</x:f>
        <x:v>62423.909190235674</x:v>
      </x:c>
      <x:c r="R5490" s="268" t="n">
        <x:f>O5490-P5490-Q5490-FIXED_COST</x:f>
        <x:v>27094.090809764326</x:v>
      </x:c>
      <x:c r="S5490" s="139" t="str">
        <x:f>IF(AND(L5490&lt;=TOTAL_BED_CAP,N5490&lt;=TEMP_WORKER_CAP),"YES","NO")</x:f>
        <x:v>YES</x:v>
      </x:c>
      <x:c r="T5490" s="139" t="n">
        <x:f>IF(S5490="YES",R5490,-1E+99)</x:f>
        <x:v>27094.090809764326</x:v>
      </x:c>
    </x:row>
    <x:row r="5491">
      <x:c r="A5491" s="139"/>
      <x:c r="B5491" s="139"/>
      <x:c r="C5491" s="139"/>
      <x:c r="D5491" s="139"/>
      <x:c r="E5491" s="139"/>
      <x:c r="F5491" s="139"/>
      <x:c r="G5491" s="139"/>
      <x:c r="H5491" s="139"/>
      <x:c r="I5491" s="266" t="n">
        <x:f>INT((ROW()-ROW($I$46))/((CARROT_CAP+1)*(MESCLUN_CAP+1)))</x:f>
        <x:v>8</x:v>
      </x:c>
      <x:c r="J5491" s="266" t="n">
        <x:f>MOD(INT((ROW()-ROW($I$46))/(MESCLUN_CAP+1)),CARROT_CAP+1)</x:f>
        <x:v>7</x:v>
      </x:c>
      <x:c r="K5491" s="266" t="n">
        <x:f>MOD(ROW()-ROW($I$46),MESCLUN_CAP+1)</x:f>
        <x:v>20</x:v>
      </x:c>
      <x:c r="L5491" s="266" t="n">
        <x:f>SUM(I5491:K5491)</x:f>
        <x:v>35</x:v>
      </x:c>
      <x:c r="M5491" s="267" t="n">
        <x:f>I5491*TOMATO_HOURS*WEEKS*(1+TOMATO_DIM)^I5491+J5491*CARROT_HOURS*WEEKS*(1+CARROT_DIM)^J5491+K5491*MESCLUN_HOURS*WEEKS*(1+MESCLUN_DIM)^K5491</x:f>
        <x:v>2946.8414600080514</x:v>
      </x:c>
      <x:c r="N5491" s="267" t="n">
        <x:f>MAX(M5491-FARMER_HOURS,0)/TEMP_HOURS_PER_WORKER</x:f>
        <x:v>1.5464176805611467</x:v>
      </x:c>
      <x:c r="O5491" s="268" t="n">
        <x:f>I5491*TOMATO_PRICE+J5491*CARROT_PRICE+K5491*MESCLUN_PRICE</x:f>
        <x:v>139058</x:v>
      </x:c>
      <x:c r="P5491" s="268" t="n">
        <x:f>I5491*TOMATO_FERTILIZER+J5491*CARROT_FERTILIZER+K5491*MESCLUN_FERTILIZER</x:f>
        <x:v>27720</x:v>
      </x:c>
      <x:c r="Q5491" s="268" t="n">
        <x:f>MIN(M5491,FARMER_HOURS)*FARMER_RATE+MAX(M5491-FARMER_HOURS,0)*TEMP_RATE</x:f>
        <x:v>63660.44201402867</x:v>
      </x:c>
      <x:c r="R5491" s="268" t="n">
        <x:f>O5491-P5491-Q5491-FIXED_COST</x:f>
        <x:v>27677.557985971333</x:v>
      </x:c>
      <x:c r="S5491" s="139" t="str">
        <x:f>IF(AND(L5491&lt;=TOTAL_BED_CAP,N5491&lt;=TEMP_WORKER_CAP),"YES","NO")</x:f>
        <x:v>YES</x:v>
      </x:c>
      <x:c r="T5491" s="139" t="n">
        <x:f>IF(S5491="YES",R5491,-1E+99)</x:f>
        <x:v>27677.557985971333</x:v>
      </x:c>
    </x:row>
    <x:row r="5492">
      <x:c r="A5492" s="139"/>
      <x:c r="B5492" s="139"/>
      <x:c r="C5492" s="139"/>
      <x:c r="D5492" s="139"/>
      <x:c r="E5492" s="139"/>
      <x:c r="F5492" s="139"/>
      <x:c r="G5492" s="139"/>
      <x:c r="H5492" s="139"/>
      <x:c r="I5492" s="266" t="n">
        <x:f>INT((ROW()-ROW($I$46))/((CARROT_CAP+1)*(MESCLUN_CAP+1)))</x:f>
        <x:v>8</x:v>
      </x:c>
      <x:c r="J5492" s="266" t="n">
        <x:f>MOD(INT((ROW()-ROW($I$46))/(MESCLUN_CAP+1)),CARROT_CAP+1)</x:f>
        <x:v>7</x:v>
      </x:c>
      <x:c r="K5492" s="266" t="n">
        <x:f>MOD(ROW()-ROW($I$46),MESCLUN_CAP+1)</x:f>
        <x:v>21</x:v>
      </x:c>
      <x:c r="L5492" s="266" t="n">
        <x:f>SUM(I5492:K5492)</x:f>
        <x:v>36</x:v>
      </x:c>
      <x:c r="M5492" s="267" t="n">
        <x:f>I5492*TOMATO_HOURS*WEEKS*(1+TOMATO_DIM)^I5492+J5492*CARROT_HOURS*WEEKS*(1+CARROT_DIM)^J5492+K5492*MESCLUN_HOURS*WEEKS*(1+MESCLUN_DIM)^K5492</x:f>
        <x:v>3019.6772002344956</x:v>
      </x:c>
      <x:c r="N5492" s="267" t="n">
        <x:f>MAX(M5492-FARMER_HOURS,0)/TEMP_HOURS_PER_WORKER</x:f>
        <x:v>1.5969980557183996</x:v>
      </x:c>
      <x:c r="O5492" s="268" t="n">
        <x:f>I5492*TOMATO_PRICE+J5492*CARROT_PRICE+K5492*MESCLUN_PRICE</x:f>
        <x:v>141758</x:v>
      </x:c>
      <x:c r="P5492" s="268" t="n">
        <x:f>I5492*TOMATO_FERTILIZER+J5492*CARROT_FERTILIZER+K5492*MESCLUN_FERTILIZER</x:f>
        <x:v>28600</x:v>
      </x:c>
      <x:c r="Q5492" s="268" t="n">
        <x:f>MIN(M5492,FARMER_HOURS)*FARMER_RATE+MAX(M5492-FARMER_HOURS,0)*TEMP_RATE</x:f>
        <x:v>64924.95139295999</x:v>
      </x:c>
      <x:c r="R5492" s="268" t="n">
        <x:f>O5492-P5492-Q5492-FIXED_COST</x:f>
        <x:v>28233.048607040007</x:v>
      </x:c>
      <x:c r="S5492" s="139" t="str">
        <x:f>IF(AND(L5492&lt;=TOTAL_BED_CAP,N5492&lt;=TEMP_WORKER_CAP),"YES","NO")</x:f>
        <x:v>YES</x:v>
      </x:c>
      <x:c r="T5492" s="139" t="n">
        <x:f>IF(S5492="YES",R5492,-1E+99)</x:f>
        <x:v>28233.048607040007</x:v>
      </x:c>
    </x:row>
    <x:row r="5493">
      <x:c r="A5493" s="139"/>
      <x:c r="B5493" s="139"/>
      <x:c r="C5493" s="139"/>
      <x:c r="D5493" s="139"/>
      <x:c r="E5493" s="139"/>
      <x:c r="F5493" s="139"/>
      <x:c r="G5493" s="139"/>
      <x:c r="H5493" s="139"/>
      <x:c r="I5493" s="266" t="n">
        <x:f>INT((ROW()-ROW($I$46))/((CARROT_CAP+1)*(MESCLUN_CAP+1)))</x:f>
        <x:v>8</x:v>
      </x:c>
      <x:c r="J5493" s="266" t="n">
        <x:f>MOD(INT((ROW()-ROW($I$46))/(MESCLUN_CAP+1)),CARROT_CAP+1)</x:f>
        <x:v>7</x:v>
      </x:c>
      <x:c r="K5493" s="266" t="n">
        <x:f>MOD(ROW()-ROW($I$46),MESCLUN_CAP+1)</x:f>
        <x:v>22</x:v>
      </x:c>
      <x:c r="L5493" s="266" t="n">
        <x:f>SUM(I5493:K5493)</x:f>
        <x:v>37</x:v>
      </x:c>
      <x:c r="M5493" s="267" t="n">
        <x:f>I5493*TOMATO_HOURS*WEEKS*(1+TOMATO_DIM)^I5493+J5493*CARROT_HOURS*WEEKS*(1+CARROT_DIM)^J5493+K5493*MESCLUN_HOURS*WEEKS*(1+MESCLUN_DIM)^K5493</x:f>
        <x:v>3094.1535474808916</x:v>
      </x:c>
      <x:c r="N5493" s="267" t="n">
        <x:f>MAX(M5493-FARMER_HOURS,0)/TEMP_HOURS_PER_WORKER</x:f>
        <x:v>1.6487177413061747</x:v>
      </x:c>
      <x:c r="O5493" s="268" t="n">
        <x:f>I5493*TOMATO_PRICE+J5493*CARROT_PRICE+K5493*MESCLUN_PRICE</x:f>
        <x:v>144458</x:v>
      </x:c>
      <x:c r="P5493" s="268" t="n">
        <x:f>I5493*TOMATO_FERTILIZER+J5493*CARROT_FERTILIZER+K5493*MESCLUN_FERTILIZER</x:f>
        <x:v>29480</x:v>
      </x:c>
      <x:c r="Q5493" s="268" t="n">
        <x:f>MIN(M5493,FARMER_HOURS)*FARMER_RATE+MAX(M5493-FARMER_HOURS,0)*TEMP_RATE</x:f>
        <x:v>66217.94353265438</x:v>
      </x:c>
      <x:c r="R5493" s="268" t="n">
        <x:f>O5493-P5493-Q5493-FIXED_COST</x:f>
        <x:v>28760.056467345625</x:v>
      </x:c>
      <x:c r="S5493" s="139" t="str">
        <x:f>IF(AND(L5493&lt;=TOTAL_BED_CAP,N5493&lt;=TEMP_WORKER_CAP),"YES","NO")</x:f>
        <x:v>YES</x:v>
      </x:c>
      <x:c r="T5493" s="139" t="n">
        <x:f>IF(S5493="YES",R5493,-1E+99)</x:f>
        <x:v>28760.056467345625</x:v>
      </x:c>
    </x:row>
    <x:row r="5494">
      <x:c r="A5494" s="139"/>
      <x:c r="B5494" s="139"/>
      <x:c r="C5494" s="139"/>
      <x:c r="D5494" s="139"/>
      <x:c r="E5494" s="139"/>
      <x:c r="F5494" s="139"/>
      <x:c r="G5494" s="139"/>
      <x:c r="H5494" s="139"/>
      <x:c r="I5494" s="266" t="n">
        <x:f>INT((ROW()-ROW($I$46))/((CARROT_CAP+1)*(MESCLUN_CAP+1)))</x:f>
        <x:v>8</x:v>
      </x:c>
      <x:c r="J5494" s="266" t="n">
        <x:f>MOD(INT((ROW()-ROW($I$46))/(MESCLUN_CAP+1)),CARROT_CAP+1)</x:f>
        <x:v>7</x:v>
      </x:c>
      <x:c r="K5494" s="266" t="n">
        <x:f>MOD(ROW()-ROW($I$46),MESCLUN_CAP+1)</x:f>
        <x:v>23</x:v>
      </x:c>
      <x:c r="L5494" s="266" t="n">
        <x:f>SUM(I5494:K5494)</x:f>
        <x:v>38</x:v>
      </x:c>
      <x:c r="M5494" s="267" t="n">
        <x:f>I5494*TOMATO_HOURS*WEEKS*(1+TOMATO_DIM)^I5494+J5494*CARROT_HOURS*WEEKS*(1+CARROT_DIM)^J5494+K5494*MESCLUN_HOURS*WEEKS*(1+MESCLUN_DIM)^K5494</x:f>
        <x:v>3170.3001363383282</x:v>
      </x:c>
      <x:c r="N5494" s="267" t="n">
        <x:f>MAX(M5494-FARMER_HOURS,0)/TEMP_HOURS_PER_WORKER</x:f>
        <x:v>1.7015973169016168</x:v>
      </x:c>
      <x:c r="O5494" s="268" t="n">
        <x:f>I5494*TOMATO_PRICE+J5494*CARROT_PRICE+K5494*MESCLUN_PRICE</x:f>
        <x:v>147158</x:v>
      </x:c>
      <x:c r="P5494" s="268" t="n">
        <x:f>I5494*TOMATO_FERTILIZER+J5494*CARROT_FERTILIZER+K5494*MESCLUN_FERTILIZER</x:f>
        <x:v>30360</x:v>
      </x:c>
      <x:c r="Q5494" s="268" t="n">
        <x:f>MIN(M5494,FARMER_HOURS)*FARMER_RATE+MAX(M5494-FARMER_HOURS,0)*TEMP_RATE</x:f>
        <x:v>67539.93292254042</x:v>
      </x:c>
      <x:c r="R5494" s="268" t="n">
        <x:f>O5494-P5494-Q5494-FIXED_COST</x:f>
        <x:v>29258.06707745958</x:v>
      </x:c>
      <x:c r="S5494" s="139" t="str">
        <x:f>IF(AND(L5494&lt;=TOTAL_BED_CAP,N5494&lt;=TEMP_WORKER_CAP),"YES","NO")</x:f>
        <x:v>YES</x:v>
      </x:c>
      <x:c r="T5494" s="139" t="n">
        <x:f>IF(S5494="YES",R5494,-1E+99)</x:f>
        <x:v>29258.06707745958</x:v>
      </x:c>
    </x:row>
    <x:row r="5495">
      <x:c r="A5495" s="139"/>
      <x:c r="B5495" s="139"/>
      <x:c r="C5495" s="139"/>
      <x:c r="D5495" s="139"/>
      <x:c r="E5495" s="139"/>
      <x:c r="F5495" s="139"/>
      <x:c r="G5495" s="139"/>
      <x:c r="H5495" s="139"/>
      <x:c r="I5495" s="266" t="n">
        <x:f>INT((ROW()-ROW($I$46))/((CARROT_CAP+1)*(MESCLUN_CAP+1)))</x:f>
        <x:v>8</x:v>
      </x:c>
      <x:c r="J5495" s="266" t="n">
        <x:f>MOD(INT((ROW()-ROW($I$46))/(MESCLUN_CAP+1)),CARROT_CAP+1)</x:f>
        <x:v>7</x:v>
      </x:c>
      <x:c r="K5495" s="266" t="n">
        <x:f>MOD(ROW()-ROW($I$46),MESCLUN_CAP+1)</x:f>
        <x:v>24</x:v>
      </x:c>
      <x:c r="L5495" s="266" t="n">
        <x:f>SUM(I5495:K5495)</x:f>
        <x:v>39</x:v>
      </x:c>
      <x:c r="M5495" s="267" t="n">
        <x:f>I5495*TOMATO_HOURS*WEEKS*(1+TOMATO_DIM)^I5495+J5495*CARROT_HOURS*WEEKS*(1+CARROT_DIM)^J5495+K5495*MESCLUN_HOURS*WEEKS*(1+MESCLUN_DIM)^K5495</x:f>
        <x:v>3248.1470859178235</x:v>
      </x:c>
      <x:c r="N5495" s="267" t="n">
        <x:f>MAX(M5495-FARMER_HOURS,0)/TEMP_HOURS_PER_WORKER</x:f>
        <x:v>1.755657698554044</x:v>
      </x:c>
      <x:c r="O5495" s="268" t="n">
        <x:f>I5495*TOMATO_PRICE+J5495*CARROT_PRICE+K5495*MESCLUN_PRICE</x:f>
        <x:v>149858</x:v>
      </x:c>
      <x:c r="P5495" s="268" t="n">
        <x:f>I5495*TOMATO_FERTILIZER+J5495*CARROT_FERTILIZER+K5495*MESCLUN_FERTILIZER</x:f>
        <x:v>31240</x:v>
      </x:c>
      <x:c r="Q5495" s="268" t="n">
        <x:f>MIN(M5495,FARMER_HOURS)*FARMER_RATE+MAX(M5495-FARMER_HOURS,0)*TEMP_RATE</x:f>
        <x:v>68891.4424638511</x:v>
      </x:c>
      <x:c r="R5495" s="268" t="n">
        <x:f>O5495-P5495-Q5495-FIXED_COST</x:f>
        <x:v>29726.557536148903</x:v>
      </x:c>
      <x:c r="S5495" s="139" t="str">
        <x:f>IF(AND(L5495&lt;=TOTAL_BED_CAP,N5495&lt;=TEMP_WORKER_CAP),"YES","NO")</x:f>
        <x:v>YES</x:v>
      </x:c>
      <x:c r="T5495" s="139" t="n">
        <x:f>IF(S5495="YES",R5495,-1E+99)</x:f>
        <x:v>29726.557536148903</x:v>
      </x:c>
    </x:row>
    <x:row r="5496">
      <x:c r="A5496" s="139"/>
      <x:c r="B5496" s="139"/>
      <x:c r="C5496" s="139"/>
      <x:c r="D5496" s="139"/>
      <x:c r="E5496" s="139"/>
      <x:c r="F5496" s="139"/>
      <x:c r="G5496" s="139"/>
      <x:c r="H5496" s="139"/>
      <x:c r="I5496" s="266" t="n">
        <x:f>INT((ROW()-ROW($I$46))/((CARROT_CAP+1)*(MESCLUN_CAP+1)))</x:f>
        <x:v>8</x:v>
      </x:c>
      <x:c r="J5496" s="266" t="n">
        <x:f>MOD(INT((ROW()-ROW($I$46))/(MESCLUN_CAP+1)),CARROT_CAP+1)</x:f>
        <x:v>7</x:v>
      </x:c>
      <x:c r="K5496" s="266" t="n">
        <x:f>MOD(ROW()-ROW($I$46),MESCLUN_CAP+1)</x:f>
        <x:v>25</x:v>
      </x:c>
      <x:c r="L5496" s="266" t="n">
        <x:f>SUM(I5496:K5496)</x:f>
        <x:v>40</x:v>
      </x:c>
      <x:c r="M5496" s="267" t="n">
        <x:f>I5496*TOMATO_HOURS*WEEKS*(1+TOMATO_DIM)^I5496+J5496*CARROT_HOURS*WEEKS*(1+CARROT_DIM)^J5496+K5496*MESCLUN_HOURS*WEEKS*(1+MESCLUN_DIM)^K5496</x:f>
        <x:v>3327.7250073329215</x:v>
      </x:c>
      <x:c r="N5496" s="267" t="n">
        <x:f>MAX(M5496-FARMER_HOURS,0)/TEMP_HOURS_PER_WORKER</x:f>
        <x:v>1.8109201439811955</x:v>
      </x:c>
      <x:c r="O5496" s="268" t="n">
        <x:f>I5496*TOMATO_PRICE+J5496*CARROT_PRICE+K5496*MESCLUN_PRICE</x:f>
        <x:v>152558</x:v>
      </x:c>
      <x:c r="P5496" s="268" t="n">
        <x:f>I5496*TOMATO_FERTILIZER+J5496*CARROT_FERTILIZER+K5496*MESCLUN_FERTILIZER</x:f>
        <x:v>32120</x:v>
      </x:c>
      <x:c r="Q5496" s="268" t="n">
        <x:f>MIN(M5496,FARMER_HOURS)*FARMER_RATE+MAX(M5496-FARMER_HOURS,0)*TEMP_RATE</x:f>
        <x:v>70273.00359952988</x:v>
      </x:c>
      <x:c r="R5496" s="268" t="n">
        <x:f>O5496-P5496-Q5496-FIXED_COST</x:f>
        <x:v>30164.996400470118</x:v>
      </x:c>
      <x:c r="S5496" s="139" t="str">
        <x:f>IF(AND(L5496&lt;=TOTAL_BED_CAP,N5496&lt;=TEMP_WORKER_CAP),"YES","NO")</x:f>
        <x:v>YES</x:v>
      </x:c>
      <x:c r="T5496" s="139" t="n">
        <x:f>IF(S5496="YES",R5496,-1E+99)</x:f>
        <x:v>30164.996400470118</x:v>
      </x:c>
    </x:row>
    <x:row r="5497">
      <x:c r="A5497" s="139"/>
      <x:c r="B5497" s="139"/>
      <x:c r="C5497" s="139"/>
      <x:c r="D5497" s="139"/>
      <x:c r="E5497" s="139"/>
      <x:c r="F5497" s="139"/>
      <x:c r="G5497" s="139"/>
      <x:c r="H5497" s="139"/>
      <x:c r="I5497" s="266" t="n">
        <x:f>INT((ROW()-ROW($I$46))/((CARROT_CAP+1)*(MESCLUN_CAP+1)))</x:f>
        <x:v>8</x:v>
      </x:c>
      <x:c r="J5497" s="266" t="n">
        <x:f>MOD(INT((ROW()-ROW($I$46))/(MESCLUN_CAP+1)),CARROT_CAP+1)</x:f>
        <x:v>7</x:v>
      </x:c>
      <x:c r="K5497" s="266" t="n">
        <x:f>MOD(ROW()-ROW($I$46),MESCLUN_CAP+1)</x:f>
        <x:v>26</x:v>
      </x:c>
      <x:c r="L5497" s="266" t="n">
        <x:f>SUM(I5497:K5497)</x:f>
        <x:v>41</x:v>
      </x:c>
      <x:c r="M5497" s="267" t="n">
        <x:f>I5497*TOMATO_HOURS*WEEKS*(1+TOMATO_DIM)^I5497+J5497*CARROT_HOURS*WEEKS*(1+CARROT_DIM)^J5497+K5497*MESCLUN_HOURS*WEEKS*(1+MESCLUN_DIM)^K5497</x:f>
        <x:v>3409.0650112936382</x:v>
      </x:c>
      <x:c r="N5497" s="267" t="n">
        <x:f>MAX(M5497-FARMER_HOURS,0)/TEMP_HOURS_PER_WORKER</x:f>
        <x:v>1.8674062578428043</x:v>
      </x:c>
      <x:c r="O5497" s="268" t="n">
        <x:f>I5497*TOMATO_PRICE+J5497*CARROT_PRICE+K5497*MESCLUN_PRICE</x:f>
        <x:v>155258</x:v>
      </x:c>
      <x:c r="P5497" s="268" t="n">
        <x:f>I5497*TOMATO_FERTILIZER+J5497*CARROT_FERTILIZER+K5497*MESCLUN_FERTILIZER</x:f>
        <x:v>33000</x:v>
      </x:c>
      <x:c r="Q5497" s="268" t="n">
        <x:f>MIN(M5497,FARMER_HOURS)*FARMER_RATE+MAX(M5497-FARMER_HOURS,0)*TEMP_RATE</x:f>
        <x:v>71685.1564460701</x:v>
      </x:c>
      <x:c r="R5497" s="268" t="n">
        <x:f>O5497-P5497-Q5497-FIXED_COST</x:f>
        <x:v>30572.843553929895</x:v>
      </x:c>
      <x:c r="S5497" s="139" t="str">
        <x:f>IF(AND(L5497&lt;=TOTAL_BED_CAP,N5497&lt;=TEMP_WORKER_CAP),"YES","NO")</x:f>
        <x:v>YES</x:v>
      </x:c>
      <x:c r="T5497" s="139" t="n">
        <x:f>IF(S5497="YES",R5497,-1E+99)</x:f>
        <x:v>30572.843553929895</x:v>
      </x:c>
    </x:row>
    <x:row r="5498">
      <x:c r="A5498" s="139"/>
      <x:c r="B5498" s="139"/>
      <x:c r="C5498" s="139"/>
      <x:c r="D5498" s="139"/>
      <x:c r="E5498" s="139"/>
      <x:c r="F5498" s="139"/>
      <x:c r="G5498" s="139"/>
      <x:c r="H5498" s="139"/>
      <x:c r="I5498" s="266" t="n">
        <x:f>INT((ROW()-ROW($I$46))/((CARROT_CAP+1)*(MESCLUN_CAP+1)))</x:f>
        <x:v>8</x:v>
      </x:c>
      <x:c r="J5498" s="266" t="n">
        <x:f>MOD(INT((ROW()-ROW($I$46))/(MESCLUN_CAP+1)),CARROT_CAP+1)</x:f>
        <x:v>7</x:v>
      </x:c>
      <x:c r="K5498" s="266" t="n">
        <x:f>MOD(ROW()-ROW($I$46),MESCLUN_CAP+1)</x:f>
        <x:v>27</x:v>
      </x:c>
      <x:c r="L5498" s="266" t="n">
        <x:f>SUM(I5498:K5498)</x:f>
        <x:v>42</x:v>
      </x:c>
      <x:c r="M5498" s="267" t="n">
        <x:f>I5498*TOMATO_HOURS*WEEKS*(1+TOMATO_DIM)^I5498+J5498*CARROT_HOURS*WEEKS*(1+CARROT_DIM)^J5498+K5498*MESCLUN_HOURS*WEEKS*(1+MESCLUN_DIM)^K5498</x:f>
        <x:v>3492.1987158133957</x:v>
      </x:c>
      <x:c r="N5498" s="267" t="n">
        <x:f>MAX(M5498-FARMER_HOURS,0)/TEMP_HOURS_PER_WORKER</x:f>
        <x:v>1.9251379970926359</x:v>
      </x:c>
      <x:c r="O5498" s="268" t="n">
        <x:f>I5498*TOMATO_PRICE+J5498*CARROT_PRICE+K5498*MESCLUN_PRICE</x:f>
        <x:v>157958</x:v>
      </x:c>
      <x:c r="P5498" s="268" t="n">
        <x:f>I5498*TOMATO_FERTILIZER+J5498*CARROT_FERTILIZER+K5498*MESCLUN_FERTILIZER</x:f>
        <x:v>33880</x:v>
      </x:c>
      <x:c r="Q5498" s="268" t="n">
        <x:f>MIN(M5498,FARMER_HOURS)*FARMER_RATE+MAX(M5498-FARMER_HOURS,0)*TEMP_RATE</x:f>
        <x:v>73128.4499273159</x:v>
      </x:c>
      <x:c r="R5498" s="268" t="n">
        <x:f>O5498-P5498-Q5498-FIXED_COST</x:f>
        <x:v>30949.5500726841</x:v>
      </x:c>
      <x:c r="S5498" s="139" t="str">
        <x:f>IF(AND(L5498&lt;=TOTAL_BED_CAP,N5498&lt;=TEMP_WORKER_CAP),"YES","NO")</x:f>
        <x:v>YES</x:v>
      </x:c>
      <x:c r="T5498" s="139" t="n">
        <x:f>IF(S5498="YES",R5498,-1E+99)</x:f>
        <x:v>30949.5500726841</x:v>
      </x:c>
    </x:row>
    <x:row r="5499">
      <x:c r="A5499" s="139"/>
      <x:c r="B5499" s="139"/>
      <x:c r="C5499" s="139"/>
      <x:c r="D5499" s="139"/>
      <x:c r="E5499" s="139"/>
      <x:c r="F5499" s="139"/>
      <x:c r="G5499" s="139"/>
      <x:c r="H5499" s="139"/>
      <x:c r="I5499" s="266" t="n">
        <x:f>INT((ROW()-ROW($I$46))/((CARROT_CAP+1)*(MESCLUN_CAP+1)))</x:f>
        <x:v>8</x:v>
      </x:c>
      <x:c r="J5499" s="266" t="n">
        <x:f>MOD(INT((ROW()-ROW($I$46))/(MESCLUN_CAP+1)),CARROT_CAP+1)</x:f>
        <x:v>7</x:v>
      </x:c>
      <x:c r="K5499" s="266" t="n">
        <x:f>MOD(ROW()-ROW($I$46),MESCLUN_CAP+1)</x:f>
        <x:v>28</x:v>
      </x:c>
      <x:c r="L5499" s="266" t="n">
        <x:f>SUM(I5499:K5499)</x:f>
        <x:v>43</x:v>
      </x:c>
      <x:c r="M5499" s="267" t="n">
        <x:f>I5499*TOMATO_HOURS*WEEKS*(1+TOMATO_DIM)^I5499+J5499*CARROT_HOURS*WEEKS*(1+CARROT_DIM)^J5499+K5499*MESCLUN_HOURS*WEEKS*(1+MESCLUN_DIM)^K5499</x:f>
        <x:v>3577.158254030549</x:v>
      </x:c>
      <x:c r="N5499" s="267" t="n">
        <x:f>MAX(M5499-FARMER_HOURS,0)/TEMP_HOURS_PER_WORKER</x:f>
        <x:v>1.9841376764101035</x:v>
      </x:c>
      <x:c r="O5499" s="268" t="n">
        <x:f>I5499*TOMATO_PRICE+J5499*CARROT_PRICE+K5499*MESCLUN_PRICE</x:f>
        <x:v>160658</x:v>
      </x:c>
      <x:c r="P5499" s="268" t="n">
        <x:f>I5499*TOMATO_FERTILIZER+J5499*CARROT_FERTILIZER+K5499*MESCLUN_FERTILIZER</x:f>
        <x:v>34760</x:v>
      </x:c>
      <x:c r="Q5499" s="268" t="n">
        <x:f>MIN(M5499,FARMER_HOURS)*FARMER_RATE+MAX(M5499-FARMER_HOURS,0)*TEMP_RATE</x:f>
        <x:v>74603.44191025259</x:v>
      </x:c>
      <x:c r="R5499" s="268" t="n">
        <x:f>O5499-P5499-Q5499-FIXED_COST</x:f>
        <x:v>31294.558089747414</x:v>
      </x:c>
      <x:c r="S5499" s="139" t="str">
        <x:f>IF(AND(L5499&lt;=TOTAL_BED_CAP,N5499&lt;=TEMP_WORKER_CAP),"YES","NO")</x:f>
        <x:v>YES</x:v>
      </x:c>
      <x:c r="T5499" s="139" t="n">
        <x:f>IF(S5499="YES",R5499,-1E+99)</x:f>
        <x:v>31294.558089747414</x:v>
      </x:c>
    </x:row>
    <x:row r="5500">
      <x:c r="A5500" s="139"/>
      <x:c r="B5500" s="139"/>
      <x:c r="C5500" s="139"/>
      <x:c r="D5500" s="139"/>
      <x:c r="E5500" s="139"/>
      <x:c r="F5500" s="139"/>
      <x:c r="G5500" s="139"/>
      <x:c r="H5500" s="139"/>
      <x:c r="I5500" s="266" t="n">
        <x:f>INT((ROW()-ROW($I$46))/((CARROT_CAP+1)*(MESCLUN_CAP+1)))</x:f>
        <x:v>8</x:v>
      </x:c>
      <x:c r="J5500" s="266" t="n">
        <x:f>MOD(INT((ROW()-ROW($I$46))/(MESCLUN_CAP+1)),CARROT_CAP+1)</x:f>
        <x:v>7</x:v>
      </x:c>
      <x:c r="K5500" s="266" t="n">
        <x:f>MOD(ROW()-ROW($I$46),MESCLUN_CAP+1)</x:f>
        <x:v>29</x:v>
      </x:c>
      <x:c r="L5500" s="266" t="n">
        <x:f>SUM(I5500:K5500)</x:f>
        <x:v>44</x:v>
      </x:c>
      <x:c r="M5500" s="267" t="n">
        <x:f>I5500*TOMATO_HOURS*WEEKS*(1+TOMATO_DIM)^I5500+J5500*CARROT_HOURS*WEEKS*(1+CARROT_DIM)^J5500+K5500*MESCLUN_HOURS*WEEKS*(1+MESCLUN_DIM)^K5500</x:f>
        <x:v>3663.9762821462023</x:v>
      </x:c>
      <x:c r="N5500" s="267" t="n">
        <x:f>MAX(M5500-FARMER_HOURS,0)/TEMP_HOURS_PER_WORKER</x:f>
        <x:v>2.0444279737126405</x:v>
      </x:c>
      <x:c r="O5500" s="268" t="n">
        <x:f>I5500*TOMATO_PRICE+J5500*CARROT_PRICE+K5500*MESCLUN_PRICE</x:f>
        <x:v>163358</x:v>
      </x:c>
      <x:c r="P5500" s="268" t="n">
        <x:f>I5500*TOMATO_FERTILIZER+J5500*CARROT_FERTILIZER+K5500*MESCLUN_FERTILIZER</x:f>
        <x:v>35640</x:v>
      </x:c>
      <x:c r="Q5500" s="268" t="n">
        <x:f>MIN(M5500,FARMER_HOURS)*FARMER_RATE+MAX(M5500-FARMER_HOURS,0)*TEMP_RATE</x:f>
        <x:v>76110.69934281602</x:v>
      </x:c>
      <x:c r="R5500" s="268" t="n">
        <x:f>O5500-P5500-Q5500-FIXED_COST</x:f>
        <x:v>31607.30065718398</x:v>
      </x:c>
      <x:c r="S5500" s="139" t="str">
        <x:f>IF(AND(L5500&lt;=TOTAL_BED_CAP,N5500&lt;=TEMP_WORKER_CAP),"YES","NO")</x:f>
        <x:v>YES</x:v>
      </x:c>
      <x:c r="T5500" s="139" t="n">
        <x:f>IF(S5500="YES",R5500,-1E+99)</x:f>
        <x:v>31607.30065718398</x:v>
      </x:c>
    </x:row>
    <x:row r="5501">
      <x:c r="A5501" s="139"/>
      <x:c r="B5501" s="139"/>
      <x:c r="C5501" s="139"/>
      <x:c r="D5501" s="139"/>
      <x:c r="E5501" s="139"/>
      <x:c r="F5501" s="139"/>
      <x:c r="G5501" s="139"/>
      <x:c r="H5501" s="139"/>
      <x:c r="I5501" s="266" t="n">
        <x:f>INT((ROW()-ROW($I$46))/((CARROT_CAP+1)*(MESCLUN_CAP+1)))</x:f>
        <x:v>8</x:v>
      </x:c>
      <x:c r="J5501" s="266" t="n">
        <x:f>MOD(INT((ROW()-ROW($I$46))/(MESCLUN_CAP+1)),CARROT_CAP+1)</x:f>
        <x:v>7</x:v>
      </x:c>
      <x:c r="K5501" s="266" t="n">
        <x:f>MOD(ROW()-ROW($I$46),MESCLUN_CAP+1)</x:f>
        <x:v>30</x:v>
      </x:c>
      <x:c r="L5501" s="266" t="n">
        <x:f>SUM(I5501:K5501)</x:f>
        <x:v>45</x:v>
      </x:c>
      <x:c r="M5501" s="267" t="n">
        <x:f>I5501*TOMATO_HOURS*WEEKS*(1+TOMATO_DIM)^I5501+J5501*CARROT_HOURS*WEEKS*(1+CARROT_DIM)^J5501+K5501*MESCLUN_HOURS*WEEKS*(1+MESCLUN_DIM)^K5501</x:f>
        <x:v>3752.685987479972</x:v>
      </x:c>
      <x:c r="N5501" s="267" t="n">
        <x:f>MAX(M5501-FARMER_HOURS,0)/TEMP_HOURS_PER_WORKER</x:f>
        <x:v>2.1060319357499804</x:v>
      </x:c>
      <x:c r="O5501" s="268" t="n">
        <x:f>I5501*TOMATO_PRICE+J5501*CARROT_PRICE+K5501*MESCLUN_PRICE</x:f>
        <x:v>166058</x:v>
      </x:c>
      <x:c r="P5501" s="268" t="n">
        <x:f>I5501*TOMATO_FERTILIZER+J5501*CARROT_FERTILIZER+K5501*MESCLUN_FERTILIZER</x:f>
        <x:v>36520</x:v>
      </x:c>
      <x:c r="Q5501" s="268" t="n">
        <x:f>MIN(M5501,FARMER_HOURS)*FARMER_RATE+MAX(M5501-FARMER_HOURS,0)*TEMP_RATE</x:f>
        <x:v>77650.79839374952</x:v>
      </x:c>
      <x:c r="R5501" s="268" t="n">
        <x:f>O5501-P5501-Q5501-FIXED_COST</x:f>
        <x:v>31887.201606250484</x:v>
      </x:c>
      <x:c r="S5501" s="139" t="str">
        <x:f>IF(AND(L5501&lt;=TOTAL_BED_CAP,N5501&lt;=TEMP_WORKER_CAP),"YES","NO")</x:f>
        <x:v>YES</x:v>
      </x:c>
      <x:c r="T5501" s="139" t="n">
        <x:f>IF(S5501="YES",R5501,-1E+99)</x:f>
        <x:v>31887.201606250484</x:v>
      </x:c>
    </x:row>
    <x:row r="5502">
      <x:c r="A5502" s="139"/>
      <x:c r="B5502" s="139"/>
      <x:c r="C5502" s="139"/>
      <x:c r="D5502" s="139"/>
      <x:c r="E5502" s="139"/>
      <x:c r="F5502" s="139"/>
      <x:c r="G5502" s="139"/>
      <x:c r="H5502" s="139"/>
      <x:c r="I5502" s="266" t="n">
        <x:f>INT((ROW()-ROW($I$46))/((CARROT_CAP+1)*(MESCLUN_CAP+1)))</x:f>
        <x:v>8</x:v>
      </x:c>
      <x:c r="J5502" s="266" t="n">
        <x:f>MOD(INT((ROW()-ROW($I$46))/(MESCLUN_CAP+1)),CARROT_CAP+1)</x:f>
        <x:v>8</x:v>
      </x:c>
      <x:c r="K5502" s="266" t="n">
        <x:f>MOD(ROW()-ROW($I$46),MESCLUN_CAP+1)</x:f>
        <x:v>0</x:v>
      </x:c>
      <x:c r="L5502" s="266" t="n">
        <x:f>SUM(I5502:K5502)</x:f>
        <x:v>16</x:v>
      </x:c>
      <x:c r="M5502" s="267" t="n">
        <x:f>I5502*TOMATO_HOURS*WEEKS*(1+TOMATO_DIM)^I5502+J5502*CARROT_HOURS*WEEKS*(1+CARROT_DIM)^J5502+K5502*MESCLUN_HOURS*WEEKS*(1+MESCLUN_DIM)^K5502</x:f>
        <x:v>1835.8006386023812</x:v>
      </x:c>
      <x:c r="N5502" s="267" t="n">
        <x:f>MAX(M5502-FARMER_HOURS,0)/TEMP_HOURS_PER_WORKER</x:f>
        <x:v>0.774861554584987</x:v>
      </x:c>
      <x:c r="O5502" s="268" t="n">
        <x:f>I5502*TOMATO_PRICE+J5502*CARROT_PRICE+K5502*MESCLUN_PRICE</x:f>
        <x:v>87152</x:v>
      </x:c>
      <x:c r="P5502" s="268" t="n">
        <x:f>I5502*TOMATO_FERTILIZER+J5502*CARROT_FERTILIZER+K5502*MESCLUN_FERTILIZER</x:f>
        <x:v>10560</x:v>
      </x:c>
      <x:c r="Q5502" s="268" t="n">
        <x:f>MIN(M5502,FARMER_HOURS)*FARMER_RATE+MAX(M5502-FARMER_HOURS,0)*TEMP_RATE</x:f>
        <x:v>44371.53886462467</x:v>
      </x:c>
      <x:c r="R5502" s="268" t="n">
        <x:f>O5502-P5502-Q5502-FIXED_COST</x:f>
        <x:v>12220.461135375328</x:v>
      </x:c>
      <x:c r="S5502" s="139" t="str">
        <x:f>IF(AND(L5502&lt;=TOTAL_BED_CAP,N5502&lt;=TEMP_WORKER_CAP),"YES","NO")</x:f>
        <x:v>YES</x:v>
      </x:c>
      <x:c r="T5502" s="139" t="n">
        <x:f>IF(S5502="YES",R5502,-1E+99)</x:f>
        <x:v>12220.461135375328</x:v>
      </x:c>
    </x:row>
    <x:row r="5503">
      <x:c r="A5503" s="139"/>
      <x:c r="B5503" s="139"/>
      <x:c r="C5503" s="139"/>
      <x:c r="D5503" s="139"/>
      <x:c r="E5503" s="139"/>
      <x:c r="F5503" s="139"/>
      <x:c r="G5503" s="139"/>
      <x:c r="H5503" s="139"/>
      <x:c r="I5503" s="266" t="n">
        <x:f>INT((ROW()-ROW($I$46))/((CARROT_CAP+1)*(MESCLUN_CAP+1)))</x:f>
        <x:v>8</x:v>
      </x:c>
      <x:c r="J5503" s="266" t="n">
        <x:f>MOD(INT((ROW()-ROW($I$46))/(MESCLUN_CAP+1)),CARROT_CAP+1)</x:f>
        <x:v>8</x:v>
      </x:c>
      <x:c r="K5503" s="266" t="n">
        <x:f>MOD(ROW()-ROW($I$46),MESCLUN_CAP+1)</x:f>
        <x:v>1</x:v>
      </x:c>
      <x:c r="L5503" s="266" t="n">
        <x:f>SUM(I5503:K5503)</x:f>
        <x:v>17</x:v>
      </x:c>
      <x:c r="M5503" s="267" t="n">
        <x:f>I5503*TOMATO_HOURS*WEEKS*(1+TOMATO_DIM)^I5503+J5503*CARROT_HOURS*WEEKS*(1+CARROT_DIM)^J5503+K5503*MESCLUN_HOURS*WEEKS*(1+MESCLUN_DIM)^K5503</x:f>
        <x:v>1881.3631386023812</x:v>
      </x:c>
      <x:c r="N5503" s="267" t="n">
        <x:f>MAX(M5503-FARMER_HOURS,0)/TEMP_HOURS_PER_WORKER</x:f>
        <x:v>0.8065021795849869</x:v>
      </x:c>
      <x:c r="O5503" s="268" t="n">
        <x:f>I5503*TOMATO_PRICE+J5503*CARROT_PRICE+K5503*MESCLUN_PRICE</x:f>
        <x:v>89852</x:v>
      </x:c>
      <x:c r="P5503" s="268" t="n">
        <x:f>I5503*TOMATO_FERTILIZER+J5503*CARROT_FERTILIZER+K5503*MESCLUN_FERTILIZER</x:f>
        <x:v>11440</x:v>
      </x:c>
      <x:c r="Q5503" s="268" t="n">
        <x:f>MIN(M5503,FARMER_HOURS)*FARMER_RATE+MAX(M5503-FARMER_HOURS,0)*TEMP_RATE</x:f>
        <x:v>45162.55448962467</x:v>
      </x:c>
      <x:c r="R5503" s="268" t="n">
        <x:f>O5503-P5503-Q5503-FIXED_COST</x:f>
        <x:v>13249.445510375328</x:v>
      </x:c>
      <x:c r="S5503" s="139" t="str">
        <x:f>IF(AND(L5503&lt;=TOTAL_BED_CAP,N5503&lt;=TEMP_WORKER_CAP),"YES","NO")</x:f>
        <x:v>YES</x:v>
      </x:c>
      <x:c r="T5503" s="139" t="n">
        <x:f>IF(S5503="YES",R5503,-1E+99)</x:f>
        <x:v>13249.445510375328</x:v>
      </x:c>
    </x:row>
    <x:row r="5504">
      <x:c r="A5504" s="139"/>
      <x:c r="B5504" s="139"/>
      <x:c r="C5504" s="139"/>
      <x:c r="D5504" s="139"/>
      <x:c r="E5504" s="139"/>
      <x:c r="F5504" s="139"/>
      <x:c r="G5504" s="139"/>
      <x:c r="H5504" s="139"/>
      <x:c r="I5504" s="266" t="n">
        <x:f>INT((ROW()-ROW($I$46))/((CARROT_CAP+1)*(MESCLUN_CAP+1)))</x:f>
        <x:v>8</x:v>
      </x:c>
      <x:c r="J5504" s="266" t="n">
        <x:f>MOD(INT((ROW()-ROW($I$46))/(MESCLUN_CAP+1)),CARROT_CAP+1)</x:f>
        <x:v>8</x:v>
      </x:c>
      <x:c r="K5504" s="266" t="n">
        <x:f>MOD(ROW()-ROW($I$46),MESCLUN_CAP+1)</x:f>
        <x:v>2</x:v>
      </x:c>
      <x:c r="L5504" s="266" t="n">
        <x:f>SUM(I5504:K5504)</x:f>
        <x:v>18</x:v>
      </x:c>
      <x:c r="M5504" s="267" t="n">
        <x:f>I5504*TOMATO_HOURS*WEEKS*(1+TOMATO_DIM)^I5504+J5504*CARROT_HOURS*WEEKS*(1+CARROT_DIM)^J5504+K5504*MESCLUN_HOURS*WEEKS*(1+MESCLUN_DIM)^K5504</x:f>
        <x:v>1928.0647011023812</x:v>
      </x:c>
      <x:c r="N5504" s="267" t="n">
        <x:f>MAX(M5504-FARMER_HOURS,0)/TEMP_HOURS_PER_WORKER</x:f>
        <x:v>0.8389338202099869</x:v>
      </x:c>
      <x:c r="O5504" s="268" t="n">
        <x:f>I5504*TOMATO_PRICE+J5504*CARROT_PRICE+K5504*MESCLUN_PRICE</x:f>
        <x:v>92552</x:v>
      </x:c>
      <x:c r="P5504" s="268" t="n">
        <x:f>I5504*TOMATO_FERTILIZER+J5504*CARROT_FERTILIZER+K5504*MESCLUN_FERTILIZER</x:f>
        <x:v>12320</x:v>
      </x:c>
      <x:c r="Q5504" s="268" t="n">
        <x:f>MIN(M5504,FARMER_HOURS)*FARMER_RATE+MAX(M5504-FARMER_HOURS,0)*TEMP_RATE</x:f>
        <x:v>45973.34550524967</x:v>
      </x:c>
      <x:c r="R5504" s="268" t="n">
        <x:f>O5504-P5504-Q5504-FIXED_COST</x:f>
        <x:v>14258.654494750328</x:v>
      </x:c>
      <x:c r="S5504" s="139" t="str">
        <x:f>IF(AND(L5504&lt;=TOTAL_BED_CAP,N5504&lt;=TEMP_WORKER_CAP),"YES","NO")</x:f>
        <x:v>YES</x:v>
      </x:c>
      <x:c r="T5504" s="139" t="n">
        <x:f>IF(S5504="YES",R5504,-1E+99)</x:f>
        <x:v>14258.654494750328</x:v>
      </x:c>
    </x:row>
    <x:row r="5505">
      <x:c r="A5505" s="139"/>
      <x:c r="B5505" s="139"/>
      <x:c r="C5505" s="139"/>
      <x:c r="D5505" s="139"/>
      <x:c r="E5505" s="139"/>
      <x:c r="F5505" s="139"/>
      <x:c r="G5505" s="139"/>
      <x:c r="H5505" s="139"/>
      <x:c r="I5505" s="266" t="n">
        <x:f>INT((ROW()-ROW($I$46))/((CARROT_CAP+1)*(MESCLUN_CAP+1)))</x:f>
        <x:v>8</x:v>
      </x:c>
      <x:c r="J5505" s="266" t="n">
        <x:f>MOD(INT((ROW()-ROW($I$46))/(MESCLUN_CAP+1)),CARROT_CAP+1)</x:f>
        <x:v>8</x:v>
      </x:c>
      <x:c r="K5505" s="266" t="n">
        <x:f>MOD(ROW()-ROW($I$46),MESCLUN_CAP+1)</x:f>
        <x:v>3</x:v>
      </x:c>
      <x:c r="L5505" s="266" t="n">
        <x:f>SUM(I5505:K5505)</x:f>
        <x:v>19</x:v>
      </x:c>
      <x:c r="M5505" s="267" t="n">
        <x:f>I5505*TOMATO_HOURS*WEEKS*(1+TOMATO_DIM)^I5505+J5505*CARROT_HOURS*WEEKS*(1+CARROT_DIM)^J5505+K5505*MESCLUN_HOURS*WEEKS*(1+MESCLUN_DIM)^K5505</x:f>
        <x:v>1975.9266835242563</x:v>
      </x:c>
      <x:c r="N5505" s="267" t="n">
        <x:f>MAX(M5505-FARMER_HOURS,0)/TEMP_HOURS_PER_WORKER</x:f>
        <x:v>0.8721713080029557</x:v>
      </x:c>
      <x:c r="O5505" s="268" t="n">
        <x:f>I5505*TOMATO_PRICE+J5505*CARROT_PRICE+K5505*MESCLUN_PRICE</x:f>
        <x:v>95252</x:v>
      </x:c>
      <x:c r="P5505" s="268" t="n">
        <x:f>I5505*TOMATO_FERTILIZER+J5505*CARROT_FERTILIZER+K5505*MESCLUN_FERTILIZER</x:f>
        <x:v>13200</x:v>
      </x:c>
      <x:c r="Q5505" s="268" t="n">
        <x:f>MIN(M5505,FARMER_HOURS)*FARMER_RATE+MAX(M5505-FARMER_HOURS,0)*TEMP_RATE</x:f>
        <x:v>46804.28270007389</x:v>
      </x:c>
      <x:c r="R5505" s="268" t="n">
        <x:f>O5505-P5505-Q5505-FIXED_COST</x:f>
        <x:v>15247.71729992611</x:v>
      </x:c>
      <x:c r="S5505" s="139" t="str">
        <x:f>IF(AND(L5505&lt;=TOTAL_BED_CAP,N5505&lt;=TEMP_WORKER_CAP),"YES","NO")</x:f>
        <x:v>YES</x:v>
      </x:c>
      <x:c r="T5505" s="139" t="n">
        <x:f>IF(S5505="YES",R5505,-1E+99)</x:f>
        <x:v>15247.71729992611</x:v>
      </x:c>
    </x:row>
    <x:row r="5506">
      <x:c r="A5506" s="139"/>
      <x:c r="B5506" s="139"/>
      <x:c r="C5506" s="139"/>
      <x:c r="D5506" s="139"/>
      <x:c r="E5506" s="139"/>
      <x:c r="F5506" s="139"/>
      <x:c r="G5506" s="139"/>
      <x:c r="H5506" s="139"/>
      <x:c r="I5506" s="266" t="n">
        <x:f>INT((ROW()-ROW($I$46))/((CARROT_CAP+1)*(MESCLUN_CAP+1)))</x:f>
        <x:v>8</x:v>
      </x:c>
      <x:c r="J5506" s="266" t="n">
        <x:f>MOD(INT((ROW()-ROW($I$46))/(MESCLUN_CAP+1)),CARROT_CAP+1)</x:f>
        <x:v>8</x:v>
      </x:c>
      <x:c r="K5506" s="266" t="n">
        <x:f>MOD(ROW()-ROW($I$46),MESCLUN_CAP+1)</x:f>
        <x:v>4</x:v>
      </x:c>
      <x:c r="L5506" s="266" t="n">
        <x:f>SUM(I5506:K5506)</x:f>
        <x:v>20</x:v>
      </x:c>
      <x:c r="M5506" s="267" t="n">
        <x:f>I5506*TOMATO_HOURS*WEEKS*(1+TOMATO_DIM)^I5506+J5506*CARROT_HOURS*WEEKS*(1+CARROT_DIM)^J5506+K5506*MESCLUN_HOURS*WEEKS*(1+MESCLUN_DIM)^K5506</x:f>
        <x:v>2024.9707992469125</x:v>
      </x:c>
      <x:c r="N5506" s="267" t="n">
        <x:f>MAX(M5506-FARMER_HOURS,0)/TEMP_HOURS_PER_WORKER</x:f>
        <x:v>0.9062297216992448</x:v>
      </x:c>
      <x:c r="O5506" s="268" t="n">
        <x:f>I5506*TOMATO_PRICE+J5506*CARROT_PRICE+K5506*MESCLUN_PRICE</x:f>
        <x:v>97952</x:v>
      </x:c>
      <x:c r="P5506" s="268" t="n">
        <x:f>I5506*TOMATO_FERTILIZER+J5506*CARROT_FERTILIZER+K5506*MESCLUN_FERTILIZER</x:f>
        <x:v>14080</x:v>
      </x:c>
      <x:c r="Q5506" s="268" t="n">
        <x:f>MIN(M5506,FARMER_HOURS)*FARMER_RATE+MAX(M5506-FARMER_HOURS,0)*TEMP_RATE</x:f>
        <x:v>47655.74304248112</x:v>
      </x:c>
      <x:c r="R5506" s="268" t="n">
        <x:f>O5506-P5506-Q5506-FIXED_COST</x:f>
        <x:v>16216.256957518883</x:v>
      </x:c>
      <x:c r="S5506" s="139" t="str">
        <x:f>IF(AND(L5506&lt;=TOTAL_BED_CAP,N5506&lt;=TEMP_WORKER_CAP),"YES","NO")</x:f>
        <x:v>YES</x:v>
      </x:c>
      <x:c r="T5506" s="139" t="n">
        <x:f>IF(S5506="YES",R5506,-1E+99)</x:f>
        <x:v>16216.256957518883</x:v>
      </x:c>
    </x:row>
    <x:row r="5507">
      <x:c r="A5507" s="139"/>
      <x:c r="B5507" s="139"/>
      <x:c r="C5507" s="139"/>
      <x:c r="D5507" s="139"/>
      <x:c r="E5507" s="139"/>
      <x:c r="F5507" s="139"/>
      <x:c r="G5507" s="139"/>
      <x:c r="H5507" s="139"/>
      <x:c r="I5507" s="266" t="n">
        <x:f>INT((ROW()-ROW($I$46))/((CARROT_CAP+1)*(MESCLUN_CAP+1)))</x:f>
        <x:v>8</x:v>
      </x:c>
      <x:c r="J5507" s="266" t="n">
        <x:f>MOD(INT((ROW()-ROW($I$46))/(MESCLUN_CAP+1)),CARROT_CAP+1)</x:f>
        <x:v>8</x:v>
      </x:c>
      <x:c r="K5507" s="266" t="n">
        <x:f>MOD(ROW()-ROW($I$46),MESCLUN_CAP+1)</x:f>
        <x:v>5</x:v>
      </x:c>
      <x:c r="L5507" s="266" t="n">
        <x:f>SUM(I5507:K5507)</x:f>
        <x:v>21</x:v>
      </x:c>
      <x:c r="M5507" s="267" t="n">
        <x:f>I5507*TOMATO_HOURS*WEEKS*(1+TOMATO_DIM)^I5507+J5507*CARROT_HOURS*WEEKS*(1+CARROT_DIM)^J5507+K5507*MESCLUN_HOURS*WEEKS*(1+MESCLUN_DIM)^K5507</x:f>
        <x:v>2075.219123168116</x:v>
      </x:c>
      <x:c r="N5507" s="267" t="n">
        <x:f>MAX(M5507-FARMER_HOURS,0)/TEMP_HOURS_PER_WORKER</x:f>
        <x:v>0.9411243910889694</x:v>
      </x:c>
      <x:c r="O5507" s="268" t="n">
        <x:f>I5507*TOMATO_PRICE+J5507*CARROT_PRICE+K5507*MESCLUN_PRICE</x:f>
        <x:v>100652</x:v>
      </x:c>
      <x:c r="P5507" s="268" t="n">
        <x:f>I5507*TOMATO_FERTILIZER+J5507*CARROT_FERTILIZER+K5507*MESCLUN_FERTILIZER</x:f>
        <x:v>14960</x:v>
      </x:c>
      <x:c r="Q5507" s="268" t="n">
        <x:f>MIN(M5507,FARMER_HOURS)*FARMER_RATE+MAX(M5507-FARMER_HOURS,0)*TEMP_RATE</x:f>
        <x:v>48528.109777224236</x:v>
      </x:c>
      <x:c r="R5507" s="268" t="n">
        <x:f>O5507-P5507-Q5507-FIXED_COST</x:f>
        <x:v>17163.890222775764</x:v>
      </x:c>
      <x:c r="S5507" s="139" t="str">
        <x:f>IF(AND(L5507&lt;=TOTAL_BED_CAP,N5507&lt;=TEMP_WORKER_CAP),"YES","NO")</x:f>
        <x:v>YES</x:v>
      </x:c>
      <x:c r="T5507" s="139" t="n">
        <x:f>IF(S5507="YES",R5507,-1E+99)</x:f>
        <x:v>17163.890222775764</x:v>
      </x:c>
    </x:row>
    <x:row r="5508">
      <x:c r="A5508" s="139"/>
      <x:c r="B5508" s="139"/>
      <x:c r="C5508" s="139"/>
      <x:c r="D5508" s="139"/>
      <x:c r="E5508" s="139"/>
      <x:c r="F5508" s="139"/>
      <x:c r="G5508" s="139"/>
      <x:c r="H5508" s="139"/>
      <x:c r="I5508" s="266" t="n">
        <x:f>INT((ROW()-ROW($I$46))/((CARROT_CAP+1)*(MESCLUN_CAP+1)))</x:f>
        <x:v>8</x:v>
      </x:c>
      <x:c r="J5508" s="266" t="n">
        <x:f>MOD(INT((ROW()-ROW($I$46))/(MESCLUN_CAP+1)),CARROT_CAP+1)</x:f>
        <x:v>8</x:v>
      </x:c>
      <x:c r="K5508" s="266" t="n">
        <x:f>MOD(ROW()-ROW($I$46),MESCLUN_CAP+1)</x:f>
        <x:v>6</x:v>
      </x:c>
      <x:c r="L5508" s="266" t="n">
        <x:f>SUM(I5508:K5508)</x:f>
        <x:v>22</x:v>
      </x:c>
      <x:c r="M5508" s="267" t="n">
        <x:f>I5508*TOMATO_HOURS*WEEKS*(1+TOMATO_DIM)^I5508+J5508*CARROT_HOURS*WEEKS*(1+CARROT_DIM)^J5508+K5508*MESCLUN_HOURS*WEEKS*(1+MESCLUN_DIM)^K5508</x:f>
        <x:v>2126.694097349749</x:v>
      </x:c>
      <x:c r="N5508" s="267" t="n">
        <x:f>MAX(M5508-FARMER_HOURS,0)/TEMP_HOURS_PER_WORKER</x:f>
        <x:v>0.9768709009373256</x:v>
      </x:c>
      <x:c r="O5508" s="268" t="n">
        <x:f>I5508*TOMATO_PRICE+J5508*CARROT_PRICE+K5508*MESCLUN_PRICE</x:f>
        <x:v>103352</x:v>
      </x:c>
      <x:c r="P5508" s="268" t="n">
        <x:f>I5508*TOMATO_FERTILIZER+J5508*CARROT_FERTILIZER+K5508*MESCLUN_FERTILIZER</x:f>
        <x:v>15840</x:v>
      </x:c>
      <x:c r="Q5508" s="268" t="n">
        <x:f>MIN(M5508,FARMER_HOURS)*FARMER_RATE+MAX(M5508-FARMER_HOURS,0)*TEMP_RATE</x:f>
        <x:v>49421.772523433145</x:v>
      </x:c>
      <x:c r="R5508" s="268" t="n">
        <x:f>O5508-P5508-Q5508-FIXED_COST</x:f>
        <x:v>18090.227476566855</x:v>
      </x:c>
      <x:c r="S5508" s="139" t="str">
        <x:f>IF(AND(L5508&lt;=TOTAL_BED_CAP,N5508&lt;=TEMP_WORKER_CAP),"YES","NO")</x:f>
        <x:v>YES</x:v>
      </x:c>
      <x:c r="T5508" s="139" t="n">
        <x:f>IF(S5508="YES",R5508,-1E+99)</x:f>
        <x:v>18090.227476566855</x:v>
      </x:c>
    </x:row>
    <x:row r="5509">
      <x:c r="A5509" s="139"/>
      <x:c r="B5509" s="139"/>
      <x:c r="C5509" s="139"/>
      <x:c r="D5509" s="139"/>
      <x:c r="E5509" s="139"/>
      <x:c r="F5509" s="139"/>
      <x:c r="G5509" s="139"/>
      <x:c r="H5509" s="139"/>
      <x:c r="I5509" s="266" t="n">
        <x:f>INT((ROW()-ROW($I$46))/((CARROT_CAP+1)*(MESCLUN_CAP+1)))</x:f>
        <x:v>8</x:v>
      </x:c>
      <x:c r="J5509" s="266" t="n">
        <x:f>MOD(INT((ROW()-ROW($I$46))/(MESCLUN_CAP+1)),CARROT_CAP+1)</x:f>
        <x:v>8</x:v>
      </x:c>
      <x:c r="K5509" s="266" t="n">
        <x:f>MOD(ROW()-ROW($I$46),MESCLUN_CAP+1)</x:f>
        <x:v>7</x:v>
      </x:c>
      <x:c r="L5509" s="266" t="n">
        <x:f>SUM(I5509:K5509)</x:f>
        <x:v>23</x:v>
      </x:c>
      <x:c r="M5509" s="267" t="n">
        <x:f>I5509*TOMATO_HOURS*WEEKS*(1+TOMATO_DIM)^I5509+J5509*CARROT_HOURS*WEEKS*(1+CARROT_DIM)^J5509+K5509*MESCLUN_HOURS*WEEKS*(1+MESCLUN_DIM)^K5509</x:f>
        <x:v>2179.4185367477094</x:v>
      </x:c>
      <x:c r="N5509" s="267" t="n">
        <x:f>MAX(M5509-FARMER_HOURS,0)/TEMP_HOURS_PER_WORKER</x:f>
        <x:v>1.013485094963687</x:v>
      </x:c>
      <x:c r="O5509" s="268" t="n">
        <x:f>I5509*TOMATO_PRICE+J5509*CARROT_PRICE+K5509*MESCLUN_PRICE</x:f>
        <x:v>106052</x:v>
      </x:c>
      <x:c r="P5509" s="268" t="n">
        <x:f>I5509*TOMATO_FERTILIZER+J5509*CARROT_FERTILIZER+K5509*MESCLUN_FERTILIZER</x:f>
        <x:v>16720</x:v>
      </x:c>
      <x:c r="Q5509" s="268" t="n">
        <x:f>MIN(M5509,FARMER_HOURS)*FARMER_RATE+MAX(M5509-FARMER_HOURS,0)*TEMP_RATE</x:f>
        <x:v>50337.127374092175</x:v>
      </x:c>
      <x:c r="R5509" s="268" t="n">
        <x:f>O5509-P5509-Q5509-FIXED_COST</x:f>
        <x:v>18994.872625907825</x:v>
      </x:c>
      <x:c r="S5509" s="139" t="str">
        <x:f>IF(AND(L5509&lt;=TOTAL_BED_CAP,N5509&lt;=TEMP_WORKER_CAP),"YES","NO")</x:f>
        <x:v>YES</x:v>
      </x:c>
      <x:c r="T5509" s="139" t="n">
        <x:f>IF(S5509="YES",R5509,-1E+99)</x:f>
        <x:v>18994.872625907825</x:v>
      </x:c>
    </x:row>
    <x:row r="5510">
      <x:c r="A5510" s="139"/>
      <x:c r="B5510" s="139"/>
      <x:c r="C5510" s="139"/>
      <x:c r="D5510" s="139"/>
      <x:c r="E5510" s="139"/>
      <x:c r="F5510" s="139"/>
      <x:c r="G5510" s="139"/>
      <x:c r="H5510" s="139"/>
      <x:c r="I5510" s="266" t="n">
        <x:f>INT((ROW()-ROW($I$46))/((CARROT_CAP+1)*(MESCLUN_CAP+1)))</x:f>
        <x:v>8</x:v>
      </x:c>
      <x:c r="J5510" s="266" t="n">
        <x:f>MOD(INT((ROW()-ROW($I$46))/(MESCLUN_CAP+1)),CARROT_CAP+1)</x:f>
        <x:v>8</x:v>
      </x:c>
      <x:c r="K5510" s="266" t="n">
        <x:f>MOD(ROW()-ROW($I$46),MESCLUN_CAP+1)</x:f>
        <x:v>8</x:v>
      </x:c>
      <x:c r="L5510" s="266" t="n">
        <x:f>SUM(I5510:K5510)</x:f>
        <x:v>24</x:v>
      </x:c>
      <x:c r="M5510" s="267" t="n">
        <x:f>I5510*TOMATO_HOURS*WEEKS*(1+TOMATO_DIM)^I5510+J5510*CARROT_HOURS*WEEKS*(1+CARROT_DIM)^J5510+K5510*MESCLUN_HOURS*WEEKS*(1+MESCLUN_DIM)^K5510</x:f>
        <x:v>2233.4156350276894</x:v>
      </x:c>
      <x:c r="N5510" s="267" t="n">
        <x:f>MAX(M5510-FARMER_HOURS,0)/TEMP_HOURS_PER_WORKER</x:f>
        <x:v>1.05098307988034</x:v>
      </x:c>
      <x:c r="O5510" s="268" t="n">
        <x:f>I5510*TOMATO_PRICE+J5510*CARROT_PRICE+K5510*MESCLUN_PRICE</x:f>
        <x:v>108752</x:v>
      </x:c>
      <x:c r="P5510" s="268" t="n">
        <x:f>I5510*TOMATO_FERTILIZER+J5510*CARROT_FERTILIZER+K5510*MESCLUN_FERTILIZER</x:f>
        <x:v>17600</x:v>
      </x:c>
      <x:c r="Q5510" s="268" t="n">
        <x:f>MIN(M5510,FARMER_HOURS)*FARMER_RATE+MAX(M5510-FARMER_HOURS,0)*TEMP_RATE</x:f>
        <x:v>51274.576997008495</x:v>
      </x:c>
      <x:c r="R5510" s="268" t="n">
        <x:f>O5510-P5510-Q5510-FIXED_COST</x:f>
        <x:v>19877.423002991505</x:v>
      </x:c>
      <x:c r="S5510" s="139" t="str">
        <x:f>IF(AND(L5510&lt;=TOTAL_BED_CAP,N5510&lt;=TEMP_WORKER_CAP),"YES","NO")</x:f>
        <x:v>YES</x:v>
      </x:c>
      <x:c r="T5510" s="139" t="n">
        <x:f>IF(S5510="YES",R5510,-1E+99)</x:f>
        <x:v>19877.423002991505</x:v>
      </x:c>
    </x:row>
    <x:row r="5511">
      <x:c r="A5511" s="139"/>
      <x:c r="B5511" s="139"/>
      <x:c r="C5511" s="139"/>
      <x:c r="D5511" s="139"/>
      <x:c r="E5511" s="139"/>
      <x:c r="F5511" s="139"/>
      <x:c r="G5511" s="139"/>
      <x:c r="H5511" s="139"/>
      <x:c r="I5511" s="266" t="n">
        <x:f>INT((ROW()-ROW($I$46))/((CARROT_CAP+1)*(MESCLUN_CAP+1)))</x:f>
        <x:v>8</x:v>
      </x:c>
      <x:c r="J5511" s="266" t="n">
        <x:f>MOD(INT((ROW()-ROW($I$46))/(MESCLUN_CAP+1)),CARROT_CAP+1)</x:f>
        <x:v>8</x:v>
      </x:c>
      <x:c r="K5511" s="266" t="n">
        <x:f>MOD(ROW()-ROW($I$46),MESCLUN_CAP+1)</x:f>
        <x:v>9</x:v>
      </x:c>
      <x:c r="L5511" s="266" t="n">
        <x:f>SUM(I5511:K5511)</x:f>
        <x:v>25</x:v>
      </x:c>
      <x:c r="M5511" s="267" t="n">
        <x:f>I5511*TOMATO_HOURS*WEEKS*(1+TOMATO_DIM)^I5511+J5511*CARROT_HOURS*WEEKS*(1+CARROT_DIM)^J5511+K5511*MESCLUN_HOURS*WEEKS*(1+MESCLUN_DIM)^K5511</x:f>
        <x:v>2288.708970468084</x:v>
      </x:c>
      <x:c r="N5511" s="267" t="n">
        <x:f>MAX(M5511-FARMER_HOURS,0)/TEMP_HOURS_PER_WORKER</x:f>
        <x:v>1.089381229491725</x:v>
      </x:c>
      <x:c r="O5511" s="268" t="n">
        <x:f>I5511*TOMATO_PRICE+J5511*CARROT_PRICE+K5511*MESCLUN_PRICE</x:f>
        <x:v>111452</x:v>
      </x:c>
      <x:c r="P5511" s="268" t="n">
        <x:f>I5511*TOMATO_FERTILIZER+J5511*CARROT_FERTILIZER+K5511*MESCLUN_FERTILIZER</x:f>
        <x:v>18480</x:v>
      </x:c>
      <x:c r="Q5511" s="268" t="n">
        <x:f>MIN(M5511,FARMER_HOURS)*FARMER_RATE+MAX(M5511-FARMER_HOURS,0)*TEMP_RATE</x:f>
        <x:v>52234.53073729312</x:v>
      </x:c>
      <x:c r="R5511" s="268" t="n">
        <x:f>O5511-P5511-Q5511-FIXED_COST</x:f>
        <x:v>20737.46926270688</x:v>
      </x:c>
      <x:c r="S5511" s="139" t="str">
        <x:f>IF(AND(L5511&lt;=TOTAL_BED_CAP,N5511&lt;=TEMP_WORKER_CAP),"YES","NO")</x:f>
        <x:v>YES</x:v>
      </x:c>
      <x:c r="T5511" s="139" t="n">
        <x:f>IF(S5511="YES",R5511,-1E+99)</x:f>
        <x:v>20737.46926270688</x:v>
      </x:c>
    </x:row>
    <x:row r="5512">
      <x:c r="A5512" s="139"/>
      <x:c r="B5512" s="139"/>
      <x:c r="C5512" s="139"/>
      <x:c r="D5512" s="139"/>
      <x:c r="E5512" s="139"/>
      <x:c r="F5512" s="139"/>
      <x:c r="G5512" s="139"/>
      <x:c r="H5512" s="139"/>
      <x:c r="I5512" s="266" t="n">
        <x:f>INT((ROW()-ROW($I$46))/((CARROT_CAP+1)*(MESCLUN_CAP+1)))</x:f>
        <x:v>8</x:v>
      </x:c>
      <x:c r="J5512" s="266" t="n">
        <x:f>MOD(INT((ROW()-ROW($I$46))/(MESCLUN_CAP+1)),CARROT_CAP+1)</x:f>
        <x:v>8</x:v>
      </x:c>
      <x:c r="K5512" s="266" t="n">
        <x:f>MOD(ROW()-ROW($I$46),MESCLUN_CAP+1)</x:f>
        <x:v>10</x:v>
      </x:c>
      <x:c r="L5512" s="266" t="n">
        <x:f>SUM(I5512:K5512)</x:f>
        <x:v>26</x:v>
      </x:c>
      <x:c r="M5512" s="267" t="n">
        <x:f>I5512*TOMATO_HOURS*WEEKS*(1+TOMATO_DIM)^I5512+J5512*CARROT_HOURS*WEEKS*(1+CARROT_DIM)^J5512+K5512*MESCLUN_HOURS*WEEKS*(1+MESCLUN_DIM)^K5512</x:f>
        <x:v>2345.3225119512967</x:v>
      </x:c>
      <x:c r="N5512" s="267" t="n">
        <x:f>MAX(M5512-FARMER_HOURS,0)/TEMP_HOURS_PER_WORKER</x:f>
        <x:v>1.1286961888550673</x:v>
      </x:c>
      <x:c r="O5512" s="268" t="n">
        <x:f>I5512*TOMATO_PRICE+J5512*CARROT_PRICE+K5512*MESCLUN_PRICE</x:f>
        <x:v>114152</x:v>
      </x:c>
      <x:c r="P5512" s="268" t="n">
        <x:f>I5512*TOMATO_FERTILIZER+J5512*CARROT_FERTILIZER+K5512*MESCLUN_FERTILIZER</x:f>
        <x:v>19360</x:v>
      </x:c>
      <x:c r="Q5512" s="268" t="n">
        <x:f>MIN(M5512,FARMER_HOURS)*FARMER_RATE+MAX(M5512-FARMER_HOURS,0)*TEMP_RATE</x:f>
        <x:v>53217.404721376675</x:v>
      </x:c>
      <x:c r="R5512" s="268" t="n">
        <x:f>O5512-P5512-Q5512-FIXED_COST</x:f>
        <x:v>21574.595278623325</x:v>
      </x:c>
      <x:c r="S5512" s="139" t="str">
        <x:f>IF(AND(L5512&lt;=TOTAL_BED_CAP,N5512&lt;=TEMP_WORKER_CAP),"YES","NO")</x:f>
        <x:v>YES</x:v>
      </x:c>
      <x:c r="T5512" s="139" t="n">
        <x:f>IF(S5512="YES",R5512,-1E+99)</x:f>
        <x:v>21574.595278623325</x:v>
      </x:c>
    </x:row>
    <x:row r="5513">
      <x:c r="A5513" s="139"/>
      <x:c r="B5513" s="139"/>
      <x:c r="C5513" s="139"/>
      <x:c r="D5513" s="139"/>
      <x:c r="E5513" s="139"/>
      <x:c r="F5513" s="139"/>
      <x:c r="G5513" s="139"/>
      <x:c r="H5513" s="139"/>
      <x:c r="I5513" s="266" t="n">
        <x:f>INT((ROW()-ROW($I$46))/((CARROT_CAP+1)*(MESCLUN_CAP+1)))</x:f>
        <x:v>8</x:v>
      </x:c>
      <x:c r="J5513" s="266" t="n">
        <x:f>MOD(INT((ROW()-ROW($I$46))/(MESCLUN_CAP+1)),CARROT_CAP+1)</x:f>
        <x:v>8</x:v>
      </x:c>
      <x:c r="K5513" s="266" t="n">
        <x:f>MOD(ROW()-ROW($I$46),MESCLUN_CAP+1)</x:f>
        <x:v>11</x:v>
      </x:c>
      <x:c r="L5513" s="266" t="n">
        <x:f>SUM(I5513:K5513)</x:f>
        <x:v>27</x:v>
      </x:c>
      <x:c r="M5513" s="267" t="n">
        <x:f>I5513*TOMATO_HOURS*WEEKS*(1+TOMATO_DIM)^I5513+J5513*CARROT_HOURS*WEEKS*(1+CARROT_DIM)^J5513+K5513*MESCLUN_HOURS*WEEKS*(1+MESCLUN_DIM)^K5513</x:f>
        <x:v>2403.2806250447356</x:v>
      </x:c>
      <x:c r="N5513" s="267" t="n">
        <x:f>MAX(M5513-FARMER_HOURS,0)/TEMP_HOURS_PER_WORKER</x:f>
        <x:v>1.1689448785032885</x:v>
      </x:c>
      <x:c r="O5513" s="268" t="n">
        <x:f>I5513*TOMATO_PRICE+J5513*CARROT_PRICE+K5513*MESCLUN_PRICE</x:f>
        <x:v>116852</x:v>
      </x:c>
      <x:c r="P5513" s="268" t="n">
        <x:f>I5513*TOMATO_FERTILIZER+J5513*CARROT_FERTILIZER+K5513*MESCLUN_FERTILIZER</x:f>
        <x:v>20240</x:v>
      </x:c>
      <x:c r="Q5513" s="268" t="n">
        <x:f>MIN(M5513,FARMER_HOURS)*FARMER_RATE+MAX(M5513-FARMER_HOURS,0)*TEMP_RATE</x:f>
        <x:v>54223.62196258221</x:v>
      </x:c>
      <x:c r="R5513" s="268" t="n">
        <x:f>O5513-P5513-Q5513-FIXED_COST</x:f>
        <x:v>22388.378037417788</x:v>
      </x:c>
      <x:c r="S5513" s="139" t="str">
        <x:f>IF(AND(L5513&lt;=TOTAL_BED_CAP,N5513&lt;=TEMP_WORKER_CAP),"YES","NO")</x:f>
        <x:v>YES</x:v>
      </x:c>
      <x:c r="T5513" s="139" t="n">
        <x:f>IF(S5513="YES",R5513,-1E+99)</x:f>
        <x:v>22388.378037417788</x:v>
      </x:c>
    </x:row>
    <x:row r="5514">
      <x:c r="A5514" s="139"/>
      <x:c r="B5514" s="139"/>
      <x:c r="C5514" s="139"/>
      <x:c r="D5514" s="139"/>
      <x:c r="E5514" s="139"/>
      <x:c r="F5514" s="139"/>
      <x:c r="G5514" s="139"/>
      <x:c r="H5514" s="139"/>
      <x:c r="I5514" s="266" t="n">
        <x:f>INT((ROW()-ROW($I$46))/((CARROT_CAP+1)*(MESCLUN_CAP+1)))</x:f>
        <x:v>8</x:v>
      </x:c>
      <x:c r="J5514" s="266" t="n">
        <x:f>MOD(INT((ROW()-ROW($I$46))/(MESCLUN_CAP+1)),CARROT_CAP+1)</x:f>
        <x:v>8</x:v>
      </x:c>
      <x:c r="K5514" s="266" t="n">
        <x:f>MOD(ROW()-ROW($I$46),MESCLUN_CAP+1)</x:f>
        <x:v>12</x:v>
      </x:c>
      <x:c r="L5514" s="266" t="n">
        <x:f>SUM(I5514:K5514)</x:f>
        <x:v>28</x:v>
      </x:c>
      <x:c r="M5514" s="267" t="n">
        <x:f>I5514*TOMATO_HOURS*WEEKS*(1+TOMATO_DIM)^I5514+J5514*CARROT_HOURS*WEEKS*(1+CARROT_DIM)^J5514+K5514*MESCLUN_HOURS*WEEKS*(1+MESCLUN_DIM)^K5514</x:f>
        <x:v>2462.6080781728</x:v>
      </x:c>
      <x:c r="N5514" s="267" t="n">
        <x:f>MAX(M5514-FARMER_HOURS,0)/TEMP_HOURS_PER_WORKER</x:f>
        <x:v>1.2101444987311112</x:v>
      </x:c>
      <x:c r="O5514" s="268" t="n">
        <x:f>I5514*TOMATO_PRICE+J5514*CARROT_PRICE+K5514*MESCLUN_PRICE</x:f>
        <x:v>119552</x:v>
      </x:c>
      <x:c r="P5514" s="268" t="n">
        <x:f>I5514*TOMATO_FERTILIZER+J5514*CARROT_FERTILIZER+K5514*MESCLUN_FERTILIZER</x:f>
        <x:v>21120</x:v>
      </x:c>
      <x:c r="Q5514" s="268" t="n">
        <x:f>MIN(M5514,FARMER_HOURS)*FARMER_RATE+MAX(M5514-FARMER_HOURS,0)*TEMP_RATE</x:f>
        <x:v>55253.61246827777</x:v>
      </x:c>
      <x:c r="R5514" s="268" t="n">
        <x:f>O5514-P5514-Q5514-FIXED_COST</x:f>
        <x:v>23178.387531722226</x:v>
      </x:c>
      <x:c r="S5514" s="139" t="str">
        <x:f>IF(AND(L5514&lt;=TOTAL_BED_CAP,N5514&lt;=TEMP_WORKER_CAP),"YES","NO")</x:f>
        <x:v>YES</x:v>
      </x:c>
      <x:c r="T5514" s="139" t="n">
        <x:f>IF(S5514="YES",R5514,-1E+99)</x:f>
        <x:v>23178.387531722226</x:v>
      </x:c>
    </x:row>
    <x:row r="5515">
      <x:c r="A5515" s="139"/>
      <x:c r="B5515" s="139"/>
      <x:c r="C5515" s="139"/>
      <x:c r="D5515" s="139"/>
      <x:c r="E5515" s="139"/>
      <x:c r="F5515" s="139"/>
      <x:c r="G5515" s="139"/>
      <x:c r="H5515" s="139"/>
      <x:c r="I5515" s="266" t="n">
        <x:f>INT((ROW()-ROW($I$46))/((CARROT_CAP+1)*(MESCLUN_CAP+1)))</x:f>
        <x:v>8</x:v>
      </x:c>
      <x:c r="J5515" s="266" t="n">
        <x:f>MOD(INT((ROW()-ROW($I$46))/(MESCLUN_CAP+1)),CARROT_CAP+1)</x:f>
        <x:v>8</x:v>
      </x:c>
      <x:c r="K5515" s="266" t="n">
        <x:f>MOD(ROW()-ROW($I$46),MESCLUN_CAP+1)</x:f>
        <x:v>13</x:v>
      </x:c>
      <x:c r="L5515" s="266" t="n">
        <x:f>SUM(I5515:K5515)</x:f>
        <x:v>29</x:v>
      </x:c>
      <x:c r="M5515" s="267" t="n">
        <x:f>I5515*TOMATO_HOURS*WEEKS*(1+TOMATO_DIM)^I5515+J5515*CARROT_HOURS*WEEKS*(1+CARROT_DIM)^J5515+K5515*MESCLUN_HOURS*WEEKS*(1+MESCLUN_DIM)^K5515</x:f>
        <x:v>2523.3300488811847</x:v>
      </x:c>
      <x:c r="N5515" s="267" t="n">
        <x:f>MAX(M5515-FARMER_HOURS,0)/TEMP_HOURS_PER_WORKER</x:f>
        <x:v>1.2523125339452672</x:v>
      </x:c>
      <x:c r="O5515" s="268" t="n">
        <x:f>I5515*TOMATO_PRICE+J5515*CARROT_PRICE+K5515*MESCLUN_PRICE</x:f>
        <x:v>122252</x:v>
      </x:c>
      <x:c r="P5515" s="268" t="n">
        <x:f>I5515*TOMATO_FERTILIZER+J5515*CARROT_FERTILIZER+K5515*MESCLUN_FERTILIZER</x:f>
        <x:v>22000</x:v>
      </x:c>
      <x:c r="Q5515" s="268" t="n">
        <x:f>MIN(M5515,FARMER_HOURS)*FARMER_RATE+MAX(M5515-FARMER_HOURS,0)*TEMP_RATE</x:f>
        <x:v>56307.81334863168</x:v>
      </x:c>
      <x:c r="R5515" s="268" t="n">
        <x:f>O5515-P5515-Q5515-FIXED_COST</x:f>
        <x:v>23944.18665136832</x:v>
      </x:c>
      <x:c r="S5515" s="139" t="str">
        <x:f>IF(AND(L5515&lt;=TOTAL_BED_CAP,N5515&lt;=TEMP_WORKER_CAP),"YES","NO")</x:f>
        <x:v>YES</x:v>
      </x:c>
      <x:c r="T5515" s="139" t="n">
        <x:f>IF(S5515="YES",R5515,-1E+99)</x:f>
        <x:v>23944.18665136832</x:v>
      </x:c>
    </x:row>
    <x:row r="5516">
      <x:c r="A5516" s="139"/>
      <x:c r="B5516" s="139"/>
      <x:c r="C5516" s="139"/>
      <x:c r="D5516" s="139"/>
      <x:c r="E5516" s="139"/>
      <x:c r="F5516" s="139"/>
      <x:c r="G5516" s="139"/>
      <x:c r="H5516" s="139"/>
      <x:c r="I5516" s="266" t="n">
        <x:f>INT((ROW()-ROW($I$46))/((CARROT_CAP+1)*(MESCLUN_CAP+1)))</x:f>
        <x:v>8</x:v>
      </x:c>
      <x:c r="J5516" s="266" t="n">
        <x:f>MOD(INT((ROW()-ROW($I$46))/(MESCLUN_CAP+1)),CARROT_CAP+1)</x:f>
        <x:v>8</x:v>
      </x:c>
      <x:c r="K5516" s="266" t="n">
        <x:f>MOD(ROW()-ROW($I$46),MESCLUN_CAP+1)</x:f>
        <x:v>14</x:v>
      </x:c>
      <x:c r="L5516" s="266" t="n">
        <x:f>SUM(I5516:K5516)</x:f>
        <x:v>30</x:v>
      </x:c>
      <x:c r="M5516" s="267" t="n">
        <x:f>I5516*TOMATO_HOURS*WEEKS*(1+TOMATO_DIM)^I5516+J5516*CARROT_HOURS*WEEKS*(1+CARROT_DIM)^J5516+K5516*MESCLUN_HOURS*WEEKS*(1+MESCLUN_DIM)^K5516</x:f>
        <x:v>2585.4721301948457</x:v>
      </x:c>
      <x:c r="N5516" s="267" t="n">
        <x:f>MAX(M5516-FARMER_HOURS,0)/TEMP_HOURS_PER_WORKER</x:f>
        <x:v>1.295466757079754</x:v>
      </x:c>
      <x:c r="O5516" s="268" t="n">
        <x:f>I5516*TOMATO_PRICE+J5516*CARROT_PRICE+K5516*MESCLUN_PRICE</x:f>
        <x:v>124952</x:v>
      </x:c>
      <x:c r="P5516" s="268" t="n">
        <x:f>I5516*TOMATO_FERTILIZER+J5516*CARROT_FERTILIZER+K5516*MESCLUN_FERTILIZER</x:f>
        <x:v>22880</x:v>
      </x:c>
      <x:c r="Q5516" s="268" t="n">
        <x:f>MIN(M5516,FARMER_HOURS)*FARMER_RATE+MAX(M5516-FARMER_HOURS,0)*TEMP_RATE</x:f>
        <x:v>57386.66892699385</x:v>
      </x:c>
      <x:c r="R5516" s="268" t="n">
        <x:f>O5516-P5516-Q5516-FIXED_COST</x:f>
        <x:v>24685.33107300615</x:v>
      </x:c>
      <x:c r="S5516" s="139" t="str">
        <x:f>IF(AND(L5516&lt;=TOTAL_BED_CAP,N5516&lt;=TEMP_WORKER_CAP),"YES","NO")</x:f>
        <x:v>YES</x:v>
      </x:c>
      <x:c r="T5516" s="139" t="n">
        <x:f>IF(S5516="YES",R5516,-1E+99)</x:f>
        <x:v>24685.33107300615</x:v>
      </x:c>
    </x:row>
    <x:row r="5517">
      <x:c r="A5517" s="139"/>
      <x:c r="B5517" s="139"/>
      <x:c r="C5517" s="139"/>
      <x:c r="D5517" s="139"/>
      <x:c r="E5517" s="139"/>
      <x:c r="F5517" s="139"/>
      <x:c r="G5517" s="139"/>
      <x:c r="H5517" s="139"/>
      <x:c r="I5517" s="266" t="n">
        <x:f>INT((ROW()-ROW($I$46))/((CARROT_CAP+1)*(MESCLUN_CAP+1)))</x:f>
        <x:v>8</x:v>
      </x:c>
      <x:c r="J5517" s="266" t="n">
        <x:f>MOD(INT((ROW()-ROW($I$46))/(MESCLUN_CAP+1)),CARROT_CAP+1)</x:f>
        <x:v>8</x:v>
      </x:c>
      <x:c r="K5517" s="266" t="n">
        <x:f>MOD(ROW()-ROW($I$46),MESCLUN_CAP+1)</x:f>
        <x:v>15</x:v>
      </x:c>
      <x:c r="L5517" s="266" t="n">
        <x:f>SUM(I5517:K5517)</x:f>
        <x:v>31</x:v>
      </x:c>
      <x:c r="M5517" s="267" t="n">
        <x:f>I5517*TOMATO_HOURS*WEEKS*(1+TOMATO_DIM)^I5517+J5517*CARROT_HOURS*WEEKS*(1+CARROT_DIM)^J5517+K5517*MESCLUN_HOURS*WEEKS*(1+MESCLUN_DIM)^K5517</x:f>
        <x:v>2649.060337070992</x:v>
      </x:c>
      <x:c r="N5517" s="267" t="n">
        <x:f>MAX(M5517-FARMER_HOURS,0)/TEMP_HOURS_PER_WORKER</x:f>
        <x:v>1.3396252340770778</x:v>
      </x:c>
      <x:c r="O5517" s="268" t="n">
        <x:f>I5517*TOMATO_PRICE+J5517*CARROT_PRICE+K5517*MESCLUN_PRICE</x:f>
        <x:v>127652</x:v>
      </x:c>
      <x:c r="P5517" s="268" t="n">
        <x:f>I5517*TOMATO_FERTILIZER+J5517*CARROT_FERTILIZER+K5517*MESCLUN_FERTILIZER</x:f>
        <x:v>23760</x:v>
      </x:c>
      <x:c r="Q5517" s="268" t="n">
        <x:f>MIN(M5517,FARMER_HOURS)*FARMER_RATE+MAX(M5517-FARMER_HOURS,0)*TEMP_RATE</x:f>
        <x:v>58490.630851926944</x:v>
      </x:c>
      <x:c r="R5517" s="268" t="n">
        <x:f>O5517-P5517-Q5517-FIXED_COST</x:f>
        <x:v>25401.369148073056</x:v>
      </x:c>
      <x:c r="S5517" s="139" t="str">
        <x:f>IF(AND(L5517&lt;=TOTAL_BED_CAP,N5517&lt;=TEMP_WORKER_CAP),"YES","NO")</x:f>
        <x:v>YES</x:v>
      </x:c>
      <x:c r="T5517" s="139" t="n">
        <x:f>IF(S5517="YES",R5517,-1E+99)</x:f>
        <x:v>25401.369148073056</x:v>
      </x:c>
    </x:row>
    <x:row r="5518">
      <x:c r="A5518" s="139"/>
      <x:c r="B5518" s="139"/>
      <x:c r="C5518" s="139"/>
      <x:c r="D5518" s="139"/>
      <x:c r="E5518" s="139"/>
      <x:c r="F5518" s="139"/>
      <x:c r="G5518" s="139"/>
      <x:c r="H5518" s="139"/>
      <x:c r="I5518" s="266" t="n">
        <x:f>INT((ROW()-ROW($I$46))/((CARROT_CAP+1)*(MESCLUN_CAP+1)))</x:f>
        <x:v>8</x:v>
      </x:c>
      <x:c r="J5518" s="266" t="n">
        <x:f>MOD(INT((ROW()-ROW($I$46))/(MESCLUN_CAP+1)),CARROT_CAP+1)</x:f>
        <x:v>8</x:v>
      </x:c>
      <x:c r="K5518" s="266" t="n">
        <x:f>MOD(ROW()-ROW($I$46),MESCLUN_CAP+1)</x:f>
        <x:v>16</x:v>
      </x:c>
      <x:c r="L5518" s="266" t="n">
        <x:f>SUM(I5518:K5518)</x:f>
        <x:v>32</x:v>
      </x:c>
      <x:c r="M5518" s="267" t="n">
        <x:f>I5518*TOMATO_HOURS*WEEKS*(1+TOMATO_DIM)^I5518+J5518*CARROT_HOURS*WEEKS*(1+CARROT_DIM)^J5518+K5518*MESCLUN_HOURS*WEEKS*(1+MESCLUN_DIM)^K5518</x:f>
        <x:v>2714.121112948481</x:v>
      </x:c>
      <x:c r="N5518" s="267" t="n">
        <x:f>MAX(M5518-FARMER_HOURS,0)/TEMP_HOURS_PER_WORKER</x:f>
        <x:v>1.3848063284364451</x:v>
      </x:c>
      <x:c r="O5518" s="268" t="n">
        <x:f>I5518*TOMATO_PRICE+J5518*CARROT_PRICE+K5518*MESCLUN_PRICE</x:f>
        <x:v>130352</x:v>
      </x:c>
      <x:c r="P5518" s="268" t="n">
        <x:f>I5518*TOMATO_FERTILIZER+J5518*CARROT_FERTILIZER+K5518*MESCLUN_FERTILIZER</x:f>
        <x:v>24640</x:v>
      </x:c>
      <x:c r="Q5518" s="268" t="n">
        <x:f>MIN(M5518,FARMER_HOURS)*FARMER_RATE+MAX(M5518-FARMER_HOURS,0)*TEMP_RATE</x:f>
        <x:v>59620.158210911126</x:v>
      </x:c>
      <x:c r="R5518" s="268" t="n">
        <x:f>O5518-P5518-Q5518-FIXED_COST</x:f>
        <x:v>26091.841789088874</x:v>
      </x:c>
      <x:c r="S5518" s="139" t="str">
        <x:f>IF(AND(L5518&lt;=TOTAL_BED_CAP,N5518&lt;=TEMP_WORKER_CAP),"YES","NO")</x:f>
        <x:v>YES</x:v>
      </x:c>
      <x:c r="T5518" s="139" t="n">
        <x:f>IF(S5518="YES",R5518,-1E+99)</x:f>
        <x:v>26091.841789088874</x:v>
      </x:c>
    </x:row>
    <x:row r="5519">
      <x:c r="A5519" s="139"/>
      <x:c r="B5519" s="139"/>
      <x:c r="C5519" s="139"/>
      <x:c r="D5519" s="139"/>
      <x:c r="E5519" s="139"/>
      <x:c r="F5519" s="139"/>
      <x:c r="G5519" s="139"/>
      <x:c r="H5519" s="139"/>
      <x:c r="I5519" s="266" t="n">
        <x:f>INT((ROW()-ROW($I$46))/((CARROT_CAP+1)*(MESCLUN_CAP+1)))</x:f>
        <x:v>8</x:v>
      </x:c>
      <x:c r="J5519" s="266" t="n">
        <x:f>MOD(INT((ROW()-ROW($I$46))/(MESCLUN_CAP+1)),CARROT_CAP+1)</x:f>
        <x:v>8</x:v>
      </x:c>
      <x:c r="K5519" s="266" t="n">
        <x:f>MOD(ROW()-ROW($I$46),MESCLUN_CAP+1)</x:f>
        <x:v>17</x:v>
      </x:c>
      <x:c r="L5519" s="266" t="n">
        <x:f>SUM(I5519:K5519)</x:f>
        <x:v>33</x:v>
      </x:c>
      <x:c r="M5519" s="267" t="n">
        <x:f>I5519*TOMATO_HOURS*WEEKS*(1+TOMATO_DIM)^I5519+J5519*CARROT_HOURS*WEEKS*(1+CARROT_DIM)^J5519+K5519*MESCLUN_HOURS*WEEKS*(1+MESCLUN_DIM)^K5519</x:f>
        <x:v>2780.6813363950214</x:v>
      </x:c>
      <x:c r="N5519" s="267" t="n">
        <x:f>MAX(M5519-FARMER_HOURS,0)/TEMP_HOURS_PER_WORKER</x:f>
        <x:v>1.431028705829876</x:v>
      </x:c>
      <x:c r="O5519" s="268" t="n">
        <x:f>I5519*TOMATO_PRICE+J5519*CARROT_PRICE+K5519*MESCLUN_PRICE</x:f>
        <x:v>133052</x:v>
      </x:c>
      <x:c r="P5519" s="268" t="n">
        <x:f>I5519*TOMATO_FERTILIZER+J5519*CARROT_FERTILIZER+K5519*MESCLUN_FERTILIZER</x:f>
        <x:v>25520</x:v>
      </x:c>
      <x:c r="Q5519" s="268" t="n">
        <x:f>MIN(M5519,FARMER_HOURS)*FARMER_RATE+MAX(M5519-FARMER_HOURS,0)*TEMP_RATE</x:f>
        <x:v>60775.717645746896</x:v>
      </x:c>
      <x:c r="R5519" s="268" t="n">
        <x:f>O5519-P5519-Q5519-FIXED_COST</x:f>
        <x:v>26756.282354253104</x:v>
      </x:c>
      <x:c r="S5519" s="139" t="str">
        <x:f>IF(AND(L5519&lt;=TOTAL_BED_CAP,N5519&lt;=TEMP_WORKER_CAP),"YES","NO")</x:f>
        <x:v>YES</x:v>
      </x:c>
      <x:c r="T5519" s="139" t="n">
        <x:f>IF(S5519="YES",R5519,-1E+99)</x:f>
        <x:v>26756.282354253104</x:v>
      </x:c>
    </x:row>
    <x:row r="5520">
      <x:c r="A5520" s="139"/>
      <x:c r="B5520" s="139"/>
      <x:c r="C5520" s="139"/>
      <x:c r="D5520" s="139"/>
      <x:c r="E5520" s="139"/>
      <x:c r="F5520" s="139"/>
      <x:c r="G5520" s="139"/>
      <x:c r="H5520" s="139"/>
      <x:c r="I5520" s="266" t="n">
        <x:f>INT((ROW()-ROW($I$46))/((CARROT_CAP+1)*(MESCLUN_CAP+1)))</x:f>
        <x:v>8</x:v>
      </x:c>
      <x:c r="J5520" s="266" t="n">
        <x:f>MOD(INT((ROW()-ROW($I$46))/(MESCLUN_CAP+1)),CARROT_CAP+1)</x:f>
        <x:v>8</x:v>
      </x:c>
      <x:c r="K5520" s="266" t="n">
        <x:f>MOD(ROW()-ROW($I$46),MESCLUN_CAP+1)</x:f>
        <x:v>18</x:v>
      </x:c>
      <x:c r="L5520" s="266" t="n">
        <x:f>SUM(I5520:K5520)</x:f>
        <x:v>34</x:v>
      </x:c>
      <x:c r="M5520" s="267" t="n">
        <x:f>I5520*TOMATO_HOURS*WEEKS*(1+TOMATO_DIM)^I5520+J5520*CARROT_HOURS*WEEKS*(1+CARROT_DIM)^J5520+K5520*MESCLUN_HOURS*WEEKS*(1+MESCLUN_DIM)^K5520</x:f>
        <x:v>2848.7683278536083</x:v>
      </x:c>
      <x:c r="N5520" s="267" t="n">
        <x:f>MAX(M5520-FARMER_HOURS,0)/TEMP_HOURS_PER_WORKER</x:f>
        <x:v>1.478311338787228</x:v>
      </x:c>
      <x:c r="O5520" s="268" t="n">
        <x:f>I5520*TOMATO_PRICE+J5520*CARROT_PRICE+K5520*MESCLUN_PRICE</x:f>
        <x:v>135752</x:v>
      </x:c>
      <x:c r="P5520" s="268" t="n">
        <x:f>I5520*TOMATO_FERTILIZER+J5520*CARROT_FERTILIZER+K5520*MESCLUN_FERTILIZER</x:f>
        <x:v>26400</x:v>
      </x:c>
      <x:c r="Q5520" s="268" t="n">
        <x:f>MIN(M5520,FARMER_HOURS)*FARMER_RATE+MAX(M5520-FARMER_HOURS,0)*TEMP_RATE</x:f>
        <x:v>61957.7834696807</x:v>
      </x:c>
      <x:c r="R5520" s="268" t="n">
        <x:f>O5520-P5520-Q5520-FIXED_COST</x:f>
        <x:v>27394.216530319303</x:v>
      </x:c>
      <x:c r="S5520" s="139" t="str">
        <x:f>IF(AND(L5520&lt;=TOTAL_BED_CAP,N5520&lt;=TEMP_WORKER_CAP),"YES","NO")</x:f>
        <x:v>YES</x:v>
      </x:c>
      <x:c r="T5520" s="139" t="n">
        <x:f>IF(S5520="YES",R5520,-1E+99)</x:f>
        <x:v>27394.216530319303</x:v>
      </x:c>
    </x:row>
    <x:row r="5521">
      <x:c r="A5521" s="139"/>
      <x:c r="B5521" s="139"/>
      <x:c r="C5521" s="139"/>
      <x:c r="D5521" s="139"/>
      <x:c r="E5521" s="139"/>
      <x:c r="F5521" s="139"/>
      <x:c r="G5521" s="139"/>
      <x:c r="H5521" s="139"/>
      <x:c r="I5521" s="266" t="n">
        <x:f>INT((ROW()-ROW($I$46))/((CARROT_CAP+1)*(MESCLUN_CAP+1)))</x:f>
        <x:v>8</x:v>
      </x:c>
      <x:c r="J5521" s="266" t="n">
        <x:f>MOD(INT((ROW()-ROW($I$46))/(MESCLUN_CAP+1)),CARROT_CAP+1)</x:f>
        <x:v>8</x:v>
      </x:c>
      <x:c r="K5521" s="266" t="n">
        <x:f>MOD(ROW()-ROW($I$46),MESCLUN_CAP+1)</x:f>
        <x:v>19</x:v>
      </x:c>
      <x:c r="L5521" s="266" t="n">
        <x:f>SUM(I5521:K5521)</x:f>
        <x:v>35</x:v>
      </x:c>
      <x:c r="M5521" s="267" t="n">
        <x:f>I5521*TOMATO_HOURS*WEEKS*(1+TOMATO_DIM)^I5521+J5521*CARROT_HOURS*WEEKS*(1+CARROT_DIM)^J5521+K5521*MESCLUN_HOURS*WEEKS*(1+MESCLUN_DIM)^K5521</x:f>
        <x:v>2918.4098564896303</x:v>
      </x:c>
      <x:c r="N5521" s="267" t="n">
        <x:f>MAX(M5521-FARMER_HOURS,0)/TEMP_HOURS_PER_WORKER</x:f>
        <x:v>1.5266735114511323</x:v>
      </x:c>
      <x:c r="O5521" s="268" t="n">
        <x:f>I5521*TOMATO_PRICE+J5521*CARROT_PRICE+K5521*MESCLUN_PRICE</x:f>
        <x:v>138452</x:v>
      </x:c>
      <x:c r="P5521" s="268" t="n">
        <x:f>I5521*TOMATO_FERTILIZER+J5521*CARROT_FERTILIZER+K5521*MESCLUN_FERTILIZER</x:f>
        <x:v>27280</x:v>
      </x:c>
      <x:c r="Q5521" s="268" t="n">
        <x:f>MIN(M5521,FARMER_HOURS)*FARMER_RATE+MAX(M5521-FARMER_HOURS,0)*TEMP_RATE</x:f>
        <x:v>63166.8377862783</x:v>
      </x:c>
      <x:c r="R5521" s="268" t="n">
        <x:f>O5521-P5521-Q5521-FIXED_COST</x:f>
        <x:v>28005.1622137217</x:v>
      </x:c>
      <x:c r="S5521" s="139" t="str">
        <x:f>IF(AND(L5521&lt;=TOTAL_BED_CAP,N5521&lt;=TEMP_WORKER_CAP),"YES","NO")</x:f>
        <x:v>YES</x:v>
      </x:c>
      <x:c r="T5521" s="139" t="n">
        <x:f>IF(S5521="YES",R5521,-1E+99)</x:f>
        <x:v>28005.1622137217</x:v>
      </x:c>
    </x:row>
    <x:row r="5522">
      <x:c r="A5522" s="139"/>
      <x:c r="B5522" s="139"/>
      <x:c r="C5522" s="139"/>
      <x:c r="D5522" s="139"/>
      <x:c r="E5522" s="139"/>
      <x:c r="F5522" s="139"/>
      <x:c r="G5522" s="139"/>
      <x:c r="H5522" s="139"/>
      <x:c r="I5522" s="266" t="n">
        <x:f>INT((ROW()-ROW($I$46))/((CARROT_CAP+1)*(MESCLUN_CAP+1)))</x:f>
        <x:v>8</x:v>
      </x:c>
      <x:c r="J5522" s="266" t="n">
        <x:f>MOD(INT((ROW()-ROW($I$46))/(MESCLUN_CAP+1)),CARROT_CAP+1)</x:f>
        <x:v>8</x:v>
      </x:c>
      <x:c r="K5522" s="266" t="n">
        <x:f>MOD(ROW()-ROW($I$46),MESCLUN_CAP+1)</x:f>
        <x:v>20</x:v>
      </x:c>
      <x:c r="L5522" s="266" t="n">
        <x:f>SUM(I5522:K5522)</x:f>
        <x:v>36</x:v>
      </x:c>
      <x:c r="M5522" s="267" t="n">
        <x:f>I5522*TOMATO_HOURS*WEEKS*(1+TOMATO_DIM)^I5522+J5522*CARROT_HOURS*WEEKS*(1+CARROT_DIM)^J5522+K5522*MESCLUN_HOURS*WEEKS*(1+MESCLUN_DIM)^K5522</x:f>
        <x:v>2989.6341471401074</x:v>
      </x:c>
      <x:c r="N5522" s="267" t="n">
        <x:f>MAX(M5522-FARMER_HOURS,0)/TEMP_HOURS_PER_WORKER</x:f>
        <x:v>1.5761348244028524</x:v>
      </x:c>
      <x:c r="O5522" s="268" t="n">
        <x:f>I5522*TOMATO_PRICE+J5522*CARROT_PRICE+K5522*MESCLUN_PRICE</x:f>
        <x:v>141152</x:v>
      </x:c>
      <x:c r="P5522" s="268" t="n">
        <x:f>I5522*TOMATO_FERTILIZER+J5522*CARROT_FERTILIZER+K5522*MESCLUN_FERTILIZER</x:f>
        <x:v>28160</x:v>
      </x:c>
      <x:c r="Q5522" s="268" t="n">
        <x:f>MIN(M5522,FARMER_HOURS)*FARMER_RATE+MAX(M5522-FARMER_HOURS,0)*TEMP_RATE</x:f>
        <x:v>64403.37061007131</x:v>
      </x:c>
      <x:c r="R5522" s="268" t="n">
        <x:f>O5522-P5522-Q5522-FIXED_COST</x:f>
        <x:v>28588.62938992869</x:v>
      </x:c>
      <x:c r="S5522" s="139" t="str">
        <x:f>IF(AND(L5522&lt;=TOTAL_BED_CAP,N5522&lt;=TEMP_WORKER_CAP),"YES","NO")</x:f>
        <x:v>YES</x:v>
      </x:c>
      <x:c r="T5522" s="139" t="n">
        <x:f>IF(S5522="YES",R5522,-1E+99)</x:f>
        <x:v>28588.62938992869</x:v>
      </x:c>
    </x:row>
    <x:row r="5523">
      <x:c r="A5523" s="139"/>
      <x:c r="B5523" s="139"/>
      <x:c r="C5523" s="139"/>
      <x:c r="D5523" s="139"/>
      <x:c r="E5523" s="139"/>
      <x:c r="F5523" s="139"/>
      <x:c r="G5523" s="139"/>
      <x:c r="H5523" s="139"/>
      <x:c r="I5523" s="266" t="n">
        <x:f>INT((ROW()-ROW($I$46))/((CARROT_CAP+1)*(MESCLUN_CAP+1)))</x:f>
        <x:v>8</x:v>
      </x:c>
      <x:c r="J5523" s="266" t="n">
        <x:f>MOD(INT((ROW()-ROW($I$46))/(MESCLUN_CAP+1)),CARROT_CAP+1)</x:f>
        <x:v>8</x:v>
      </x:c>
      <x:c r="K5523" s="266" t="n">
        <x:f>MOD(ROW()-ROW($I$46),MESCLUN_CAP+1)</x:f>
        <x:v>21</x:v>
      </x:c>
      <x:c r="L5523" s="266" t="n">
        <x:f>SUM(I5523:K5523)</x:f>
        <x:v>37</x:v>
      </x:c>
      <x:c r="M5523" s="267" t="n">
        <x:f>I5523*TOMATO_HOURS*WEEKS*(1+TOMATO_DIM)^I5523+J5523*CARROT_HOURS*WEEKS*(1+CARROT_DIM)^J5523+K5523*MESCLUN_HOURS*WEEKS*(1+MESCLUN_DIM)^K5523</x:f>
        <x:v>3062.469887366551</x:v>
      </x:c>
      <x:c r="N5523" s="267" t="n">
        <x:f>MAX(M5523-FARMER_HOURS,0)/TEMP_HOURS_PER_WORKER</x:f>
        <x:v>1.626715199560105</x:v>
      </x:c>
      <x:c r="O5523" s="268" t="n">
        <x:f>I5523*TOMATO_PRICE+J5523*CARROT_PRICE+K5523*MESCLUN_PRICE</x:f>
        <x:v>143852</x:v>
      </x:c>
      <x:c r="P5523" s="268" t="n">
        <x:f>I5523*TOMATO_FERTILIZER+J5523*CARROT_FERTILIZER+K5523*MESCLUN_FERTILIZER</x:f>
        <x:v>29040</x:v>
      </x:c>
      <x:c r="Q5523" s="268" t="n">
        <x:f>MIN(M5523,FARMER_HOURS)*FARMER_RATE+MAX(M5523-FARMER_HOURS,0)*TEMP_RATE</x:f>
        <x:v>65667.87998900263</x:v>
      </x:c>
      <x:c r="R5523" s="268" t="n">
        <x:f>O5523-P5523-Q5523-FIXED_COST</x:f>
        <x:v>29144.120010997372</x:v>
      </x:c>
      <x:c r="S5523" s="139" t="str">
        <x:f>IF(AND(L5523&lt;=TOTAL_BED_CAP,N5523&lt;=TEMP_WORKER_CAP),"YES","NO")</x:f>
        <x:v>YES</x:v>
      </x:c>
      <x:c r="T5523" s="139" t="n">
        <x:f>IF(S5523="YES",R5523,-1E+99)</x:f>
        <x:v>29144.120010997372</x:v>
      </x:c>
    </x:row>
    <x:row r="5524">
      <x:c r="A5524" s="139"/>
      <x:c r="B5524" s="139"/>
      <x:c r="C5524" s="139"/>
      <x:c r="D5524" s="139"/>
      <x:c r="E5524" s="139"/>
      <x:c r="F5524" s="139"/>
      <x:c r="G5524" s="139"/>
      <x:c r="H5524" s="139"/>
      <x:c r="I5524" s="266" t="n">
        <x:f>INT((ROW()-ROW($I$46))/((CARROT_CAP+1)*(MESCLUN_CAP+1)))</x:f>
        <x:v>8</x:v>
      </x:c>
      <x:c r="J5524" s="266" t="n">
        <x:f>MOD(INT((ROW()-ROW($I$46))/(MESCLUN_CAP+1)),CARROT_CAP+1)</x:f>
        <x:v>8</x:v>
      </x:c>
      <x:c r="K5524" s="266" t="n">
        <x:f>MOD(ROW()-ROW($I$46),MESCLUN_CAP+1)</x:f>
        <x:v>22</x:v>
      </x:c>
      <x:c r="L5524" s="266" t="n">
        <x:f>SUM(I5524:K5524)</x:f>
        <x:v>38</x:v>
      </x:c>
      <x:c r="M5524" s="267" t="n">
        <x:f>I5524*TOMATO_HOURS*WEEKS*(1+TOMATO_DIM)^I5524+J5524*CARROT_HOURS*WEEKS*(1+CARROT_DIM)^J5524+K5524*MESCLUN_HOURS*WEEKS*(1+MESCLUN_DIM)^K5524</x:f>
        <x:v>3136.946234612947</x:v>
      </x:c>
      <x:c r="N5524" s="267" t="n">
        <x:f>MAX(M5524-FARMER_HOURS,0)/TEMP_HOURS_PER_WORKER</x:f>
        <x:v>1.6784348851478799</x:v>
      </x:c>
      <x:c r="O5524" s="268" t="n">
        <x:f>I5524*TOMATO_PRICE+J5524*CARROT_PRICE+K5524*MESCLUN_PRICE</x:f>
        <x:v>146552</x:v>
      </x:c>
      <x:c r="P5524" s="268" t="n">
        <x:f>I5524*TOMATO_FERTILIZER+J5524*CARROT_FERTILIZER+K5524*MESCLUN_FERTILIZER</x:f>
        <x:v>29920</x:v>
      </x:c>
      <x:c r="Q5524" s="268" t="n">
        <x:f>MIN(M5524,FARMER_HOURS)*FARMER_RATE+MAX(M5524-FARMER_HOURS,0)*TEMP_RATE</x:f>
        <x:v>66960.872128697</x:v>
      </x:c>
      <x:c r="R5524" s="268" t="n">
        <x:f>O5524-P5524-Q5524-FIXED_COST</x:f>
        <x:v>29671.127871303004</x:v>
      </x:c>
      <x:c r="S5524" s="139" t="str">
        <x:f>IF(AND(L5524&lt;=TOTAL_BED_CAP,N5524&lt;=TEMP_WORKER_CAP),"YES","NO")</x:f>
        <x:v>YES</x:v>
      </x:c>
      <x:c r="T5524" s="139" t="n">
        <x:f>IF(S5524="YES",R5524,-1E+99)</x:f>
        <x:v>29671.127871303004</x:v>
      </x:c>
    </x:row>
    <x:row r="5525">
      <x:c r="A5525" s="139"/>
      <x:c r="B5525" s="139"/>
      <x:c r="C5525" s="139"/>
      <x:c r="D5525" s="139"/>
      <x:c r="E5525" s="139"/>
      <x:c r="F5525" s="139"/>
      <x:c r="G5525" s="139"/>
      <x:c r="H5525" s="139"/>
      <x:c r="I5525" s="266" t="n">
        <x:f>INT((ROW()-ROW($I$46))/((CARROT_CAP+1)*(MESCLUN_CAP+1)))</x:f>
        <x:v>8</x:v>
      </x:c>
      <x:c r="J5525" s="266" t="n">
        <x:f>MOD(INT((ROW()-ROW($I$46))/(MESCLUN_CAP+1)),CARROT_CAP+1)</x:f>
        <x:v>8</x:v>
      </x:c>
      <x:c r="K5525" s="266" t="n">
        <x:f>MOD(ROW()-ROW($I$46),MESCLUN_CAP+1)</x:f>
        <x:v>23</x:v>
      </x:c>
      <x:c r="L5525" s="266" t="n">
        <x:f>SUM(I5525:K5525)</x:f>
        <x:v>39</x:v>
      </x:c>
      <x:c r="M5525" s="267" t="n">
        <x:f>I5525*TOMATO_HOURS*WEEKS*(1+TOMATO_DIM)^I5525+J5525*CARROT_HOURS*WEEKS*(1+CARROT_DIM)^J5525+K5525*MESCLUN_HOURS*WEEKS*(1+MESCLUN_DIM)^K5525</x:f>
        <x:v>3213.0928234703833</x:v>
      </x:c>
      <x:c r="N5525" s="267" t="n">
        <x:f>MAX(M5525-FARMER_HOURS,0)/TEMP_HOURS_PER_WORKER</x:f>
        <x:v>1.7313144607433217</x:v>
      </x:c>
      <x:c r="O5525" s="268" t="n">
        <x:f>I5525*TOMATO_PRICE+J5525*CARROT_PRICE+K5525*MESCLUN_PRICE</x:f>
        <x:v>149252</x:v>
      </x:c>
      <x:c r="P5525" s="268" t="n">
        <x:f>I5525*TOMATO_FERTILIZER+J5525*CARROT_FERTILIZER+K5525*MESCLUN_FERTILIZER</x:f>
        <x:v>30800</x:v>
      </x:c>
      <x:c r="Q5525" s="268" t="n">
        <x:f>MIN(M5525,FARMER_HOURS)*FARMER_RATE+MAX(M5525-FARMER_HOURS,0)*TEMP_RATE</x:f>
        <x:v>68282.86151858304</x:v>
      </x:c>
      <x:c r="R5525" s="268" t="n">
        <x:f>O5525-P5525-Q5525-FIXED_COST</x:f>
        <x:v>30169.138481416958</x:v>
      </x:c>
      <x:c r="S5525" s="139" t="str">
        <x:f>IF(AND(L5525&lt;=TOTAL_BED_CAP,N5525&lt;=TEMP_WORKER_CAP),"YES","NO")</x:f>
        <x:v>YES</x:v>
      </x:c>
      <x:c r="T5525" s="139" t="n">
        <x:f>IF(S5525="YES",R5525,-1E+99)</x:f>
        <x:v>30169.138481416958</x:v>
      </x:c>
    </x:row>
    <x:row r="5526">
      <x:c r="A5526" s="139"/>
      <x:c r="B5526" s="139"/>
      <x:c r="C5526" s="139"/>
      <x:c r="D5526" s="139"/>
      <x:c r="E5526" s="139"/>
      <x:c r="F5526" s="139"/>
      <x:c r="G5526" s="139"/>
      <x:c r="H5526" s="139"/>
      <x:c r="I5526" s="266" t="n">
        <x:f>INT((ROW()-ROW($I$46))/((CARROT_CAP+1)*(MESCLUN_CAP+1)))</x:f>
        <x:v>8</x:v>
      </x:c>
      <x:c r="J5526" s="266" t="n">
        <x:f>MOD(INT((ROW()-ROW($I$46))/(MESCLUN_CAP+1)),CARROT_CAP+1)</x:f>
        <x:v>8</x:v>
      </x:c>
      <x:c r="K5526" s="266" t="n">
        <x:f>MOD(ROW()-ROW($I$46),MESCLUN_CAP+1)</x:f>
        <x:v>24</x:v>
      </x:c>
      <x:c r="L5526" s="266" t="n">
        <x:f>SUM(I5526:K5526)</x:f>
        <x:v>40</x:v>
      </x:c>
      <x:c r="M5526" s="267" t="n">
        <x:f>I5526*TOMATO_HOURS*WEEKS*(1+TOMATO_DIM)^I5526+J5526*CARROT_HOURS*WEEKS*(1+CARROT_DIM)^J5526+K5526*MESCLUN_HOURS*WEEKS*(1+MESCLUN_DIM)^K5526</x:f>
        <x:v>3290.9397730498795</x:v>
      </x:c>
      <x:c r="N5526" s="267" t="n">
        <x:f>MAX(M5526-FARMER_HOURS,0)/TEMP_HOURS_PER_WORKER</x:f>
        <x:v>1.7853748423957496</x:v>
      </x:c>
      <x:c r="O5526" s="268" t="n">
        <x:f>I5526*TOMATO_PRICE+J5526*CARROT_PRICE+K5526*MESCLUN_PRICE</x:f>
        <x:v>151952</x:v>
      </x:c>
      <x:c r="P5526" s="268" t="n">
        <x:f>I5526*TOMATO_FERTILIZER+J5526*CARROT_FERTILIZER+K5526*MESCLUN_FERTILIZER</x:f>
        <x:v>31680</x:v>
      </x:c>
      <x:c r="Q5526" s="268" t="n">
        <x:f>MIN(M5526,FARMER_HOURS)*FARMER_RATE+MAX(M5526-FARMER_HOURS,0)*TEMP_RATE</x:f>
        <x:v>69634.37105989375</x:v>
      </x:c>
      <x:c r="R5526" s="268" t="n">
        <x:f>O5526-P5526-Q5526-FIXED_COST</x:f>
        <x:v>30637.628940106253</x:v>
      </x:c>
      <x:c r="S5526" s="139" t="str">
        <x:f>IF(AND(L5526&lt;=TOTAL_BED_CAP,N5526&lt;=TEMP_WORKER_CAP),"YES","NO")</x:f>
        <x:v>YES</x:v>
      </x:c>
      <x:c r="T5526" s="139" t="n">
        <x:f>IF(S5526="YES",R5526,-1E+99)</x:f>
        <x:v>30637.628940106253</x:v>
      </x:c>
    </x:row>
    <x:row r="5527">
      <x:c r="A5527" s="139"/>
      <x:c r="B5527" s="139"/>
      <x:c r="C5527" s="139"/>
      <x:c r="D5527" s="139"/>
      <x:c r="E5527" s="139"/>
      <x:c r="F5527" s="139"/>
      <x:c r="G5527" s="139"/>
      <x:c r="H5527" s="139"/>
      <x:c r="I5527" s="266" t="n">
        <x:f>INT((ROW()-ROW($I$46))/((CARROT_CAP+1)*(MESCLUN_CAP+1)))</x:f>
        <x:v>8</x:v>
      </x:c>
      <x:c r="J5527" s="266" t="n">
        <x:f>MOD(INT((ROW()-ROW($I$46))/(MESCLUN_CAP+1)),CARROT_CAP+1)</x:f>
        <x:v>8</x:v>
      </x:c>
      <x:c r="K5527" s="266" t="n">
        <x:f>MOD(ROW()-ROW($I$46),MESCLUN_CAP+1)</x:f>
        <x:v>25</x:v>
      </x:c>
      <x:c r="L5527" s="266" t="n">
        <x:f>SUM(I5527:K5527)</x:f>
        <x:v>41</x:v>
      </x:c>
      <x:c r="M5527" s="267" t="n">
        <x:f>I5527*TOMATO_HOURS*WEEKS*(1+TOMATO_DIM)^I5527+J5527*CARROT_HOURS*WEEKS*(1+CARROT_DIM)^J5527+K5527*MESCLUN_HOURS*WEEKS*(1+MESCLUN_DIM)^K5527</x:f>
        <x:v>3370.5176944649766</x:v>
      </x:c>
      <x:c r="N5527" s="267" t="n">
        <x:f>MAX(M5527-FARMER_HOURS,0)/TEMP_HOURS_PER_WORKER</x:f>
        <x:v>1.8406372878229005</x:v>
      </x:c>
      <x:c r="O5527" s="268" t="n">
        <x:f>I5527*TOMATO_PRICE+J5527*CARROT_PRICE+K5527*MESCLUN_PRICE</x:f>
        <x:v>154652</x:v>
      </x:c>
      <x:c r="P5527" s="268" t="n">
        <x:f>I5527*TOMATO_FERTILIZER+J5527*CARROT_FERTILIZER+K5527*MESCLUN_FERTILIZER</x:f>
        <x:v>32560</x:v>
      </x:c>
      <x:c r="Q5527" s="268" t="n">
        <x:f>MIN(M5527,FARMER_HOURS)*FARMER_RATE+MAX(M5527-FARMER_HOURS,0)*TEMP_RATE</x:f>
        <x:v>71015.9321955725</x:v>
      </x:c>
      <x:c r="R5527" s="268" t="n">
        <x:f>O5527-P5527-Q5527-FIXED_COST</x:f>
        <x:v>31076.067804427497</x:v>
      </x:c>
      <x:c r="S5527" s="139" t="str">
        <x:f>IF(AND(L5527&lt;=TOTAL_BED_CAP,N5527&lt;=TEMP_WORKER_CAP),"YES","NO")</x:f>
        <x:v>YES</x:v>
      </x:c>
      <x:c r="T5527" s="139" t="n">
        <x:f>IF(S5527="YES",R5527,-1E+99)</x:f>
        <x:v>31076.067804427497</x:v>
      </x:c>
    </x:row>
    <x:row r="5528">
      <x:c r="A5528" s="139"/>
      <x:c r="B5528" s="139"/>
      <x:c r="C5528" s="139"/>
      <x:c r="D5528" s="139"/>
      <x:c r="E5528" s="139"/>
      <x:c r="F5528" s="139"/>
      <x:c r="G5528" s="139"/>
      <x:c r="H5528" s="139"/>
      <x:c r="I5528" s="266" t="n">
        <x:f>INT((ROW()-ROW($I$46))/((CARROT_CAP+1)*(MESCLUN_CAP+1)))</x:f>
        <x:v>8</x:v>
      </x:c>
      <x:c r="J5528" s="266" t="n">
        <x:f>MOD(INT((ROW()-ROW($I$46))/(MESCLUN_CAP+1)),CARROT_CAP+1)</x:f>
        <x:v>8</x:v>
      </x:c>
      <x:c r="K5528" s="266" t="n">
        <x:f>MOD(ROW()-ROW($I$46),MESCLUN_CAP+1)</x:f>
        <x:v>26</x:v>
      </x:c>
      <x:c r="L5528" s="266" t="n">
        <x:f>SUM(I5528:K5528)</x:f>
        <x:v>42</x:v>
      </x:c>
      <x:c r="M5528" s="267" t="n">
        <x:f>I5528*TOMATO_HOURS*WEEKS*(1+TOMATO_DIM)^I5528+J5528*CARROT_HOURS*WEEKS*(1+CARROT_DIM)^J5528+K5528*MESCLUN_HOURS*WEEKS*(1+MESCLUN_DIM)^K5528</x:f>
        <x:v>3451.8576984256943</x:v>
      </x:c>
      <x:c r="N5528" s="267" t="n">
        <x:f>MAX(M5528-FARMER_HOURS,0)/TEMP_HOURS_PER_WORKER</x:f>
        <x:v>1.89712340168451</x:v>
      </x:c>
      <x:c r="O5528" s="268" t="n">
        <x:f>I5528*TOMATO_PRICE+J5528*CARROT_PRICE+K5528*MESCLUN_PRICE</x:f>
        <x:v>157352</x:v>
      </x:c>
      <x:c r="P5528" s="268" t="n">
        <x:f>I5528*TOMATO_FERTILIZER+J5528*CARROT_FERTILIZER+K5528*MESCLUN_FERTILIZER</x:f>
        <x:v>33440</x:v>
      </x:c>
      <x:c r="Q5528" s="268" t="n">
        <x:f>MIN(M5528,FARMER_HOURS)*FARMER_RATE+MAX(M5528-FARMER_HOURS,0)*TEMP_RATE</x:f>
        <x:v>72428.08504211274</x:v>
      </x:c>
      <x:c r="R5528" s="268" t="n">
        <x:f>O5528-P5528-Q5528-FIXED_COST</x:f>
        <x:v>31483.91495788726</x:v>
      </x:c>
      <x:c r="S5528" s="139" t="str">
        <x:f>IF(AND(L5528&lt;=TOTAL_BED_CAP,N5528&lt;=TEMP_WORKER_CAP),"YES","NO")</x:f>
        <x:v>YES</x:v>
      </x:c>
      <x:c r="T5528" s="139" t="n">
        <x:f>IF(S5528="YES",R5528,-1E+99)</x:f>
        <x:v>31483.91495788726</x:v>
      </x:c>
    </x:row>
    <x:row r="5529">
      <x:c r="A5529" s="139"/>
      <x:c r="B5529" s="139"/>
      <x:c r="C5529" s="139"/>
      <x:c r="D5529" s="139"/>
      <x:c r="E5529" s="139"/>
      <x:c r="F5529" s="139"/>
      <x:c r="G5529" s="139"/>
      <x:c r="H5529" s="139"/>
      <x:c r="I5529" s="266" t="n">
        <x:f>INT((ROW()-ROW($I$46))/((CARROT_CAP+1)*(MESCLUN_CAP+1)))</x:f>
        <x:v>8</x:v>
      </x:c>
      <x:c r="J5529" s="266" t="n">
        <x:f>MOD(INT((ROW()-ROW($I$46))/(MESCLUN_CAP+1)),CARROT_CAP+1)</x:f>
        <x:v>8</x:v>
      </x:c>
      <x:c r="K5529" s="266" t="n">
        <x:f>MOD(ROW()-ROW($I$46),MESCLUN_CAP+1)</x:f>
        <x:v>27</x:v>
      </x:c>
      <x:c r="L5529" s="266" t="n">
        <x:f>SUM(I5529:K5529)</x:f>
        <x:v>43</x:v>
      </x:c>
      <x:c r="M5529" s="267" t="n">
        <x:f>I5529*TOMATO_HOURS*WEEKS*(1+TOMATO_DIM)^I5529+J5529*CARROT_HOURS*WEEKS*(1+CARROT_DIM)^J5529+K5529*MESCLUN_HOURS*WEEKS*(1+MESCLUN_DIM)^K5529</x:f>
        <x:v>3534.9914029454512</x:v>
      </x:c>
      <x:c r="N5529" s="267" t="n">
        <x:f>MAX(M5529-FARMER_HOURS,0)/TEMP_HOURS_PER_WORKER</x:f>
        <x:v>1.954855140934341</x:v>
      </x:c>
      <x:c r="O5529" s="268" t="n">
        <x:f>I5529*TOMATO_PRICE+J5529*CARROT_PRICE+K5529*MESCLUN_PRICE</x:f>
        <x:v>160052</x:v>
      </x:c>
      <x:c r="P5529" s="268" t="n">
        <x:f>I5529*TOMATO_FERTILIZER+J5529*CARROT_FERTILIZER+K5529*MESCLUN_FERTILIZER</x:f>
        <x:v>34320</x:v>
      </x:c>
      <x:c r="Q5529" s="268" t="n">
        <x:f>MIN(M5529,FARMER_HOURS)*FARMER_RATE+MAX(M5529-FARMER_HOURS,0)*TEMP_RATE</x:f>
        <x:v>73871.37852335852</x:v>
      </x:c>
      <x:c r="R5529" s="268" t="n">
        <x:f>O5529-P5529-Q5529-FIXED_COST</x:f>
        <x:v>31860.621476641478</x:v>
      </x:c>
      <x:c r="S5529" s="139" t="str">
        <x:f>IF(AND(L5529&lt;=TOTAL_BED_CAP,N5529&lt;=TEMP_WORKER_CAP),"YES","NO")</x:f>
        <x:v>YES</x:v>
      </x:c>
      <x:c r="T5529" s="139" t="n">
        <x:f>IF(S5529="YES",R5529,-1E+99)</x:f>
        <x:v>31860.621476641478</x:v>
      </x:c>
    </x:row>
    <x:row r="5530">
      <x:c r="A5530" s="139"/>
      <x:c r="B5530" s="139"/>
      <x:c r="C5530" s="139"/>
      <x:c r="D5530" s="139"/>
      <x:c r="E5530" s="139"/>
      <x:c r="F5530" s="139"/>
      <x:c r="G5530" s="139"/>
      <x:c r="H5530" s="139"/>
      <x:c r="I5530" s="266" t="n">
        <x:f>INT((ROW()-ROW($I$46))/((CARROT_CAP+1)*(MESCLUN_CAP+1)))</x:f>
        <x:v>8</x:v>
      </x:c>
      <x:c r="J5530" s="266" t="n">
        <x:f>MOD(INT((ROW()-ROW($I$46))/(MESCLUN_CAP+1)),CARROT_CAP+1)</x:f>
        <x:v>8</x:v>
      </x:c>
      <x:c r="K5530" s="266" t="n">
        <x:f>MOD(ROW()-ROW($I$46),MESCLUN_CAP+1)</x:f>
        <x:v>28</x:v>
      </x:c>
      <x:c r="L5530" s="266" t="n">
        <x:f>SUM(I5530:K5530)</x:f>
        <x:v>44</x:v>
      </x:c>
      <x:c r="M5530" s="267" t="n">
        <x:f>I5530*TOMATO_HOURS*WEEKS*(1+TOMATO_DIM)^I5530+J5530*CARROT_HOURS*WEEKS*(1+CARROT_DIM)^J5530+K5530*MESCLUN_HOURS*WEEKS*(1+MESCLUN_DIM)^K5530</x:f>
        <x:v>3619.9509411626045</x:v>
      </x:c>
      <x:c r="N5530" s="267" t="n">
        <x:f>MAX(M5530-FARMER_HOURS,0)/TEMP_HOURS_PER_WORKER</x:f>
        <x:v>2.0138548202518085</x:v>
      </x:c>
      <x:c r="O5530" s="268" t="n">
        <x:f>I5530*TOMATO_PRICE+J5530*CARROT_PRICE+K5530*MESCLUN_PRICE</x:f>
        <x:v>162752</x:v>
      </x:c>
      <x:c r="P5530" s="268" t="n">
        <x:f>I5530*TOMATO_FERTILIZER+J5530*CARROT_FERTILIZER+K5530*MESCLUN_FERTILIZER</x:f>
        <x:v>35200</x:v>
      </x:c>
      <x:c r="Q5530" s="268" t="n">
        <x:f>MIN(M5530,FARMER_HOURS)*FARMER_RATE+MAX(M5530-FARMER_HOURS,0)*TEMP_RATE</x:f>
        <x:v>75346.3705062952</x:v>
      </x:c>
      <x:c r="R5530" s="268" t="n">
        <x:f>O5530-P5530-Q5530-FIXED_COST</x:f>
        <x:v>32205.629493704793</x:v>
      </x:c>
      <x:c r="S5530" s="139" t="str">
        <x:f>IF(AND(L5530&lt;=TOTAL_BED_CAP,N5530&lt;=TEMP_WORKER_CAP),"YES","NO")</x:f>
        <x:v>YES</x:v>
      </x:c>
      <x:c r="T5530" s="139" t="n">
        <x:f>IF(S5530="YES",R5530,-1E+99)</x:f>
        <x:v>32205.629493704793</x:v>
      </x:c>
    </x:row>
    <x:row r="5531">
      <x:c r="A5531" s="139"/>
      <x:c r="B5531" s="139"/>
      <x:c r="C5531" s="139"/>
      <x:c r="D5531" s="139"/>
      <x:c r="E5531" s="139"/>
      <x:c r="F5531" s="139"/>
      <x:c r="G5531" s="139"/>
      <x:c r="H5531" s="139"/>
      <x:c r="I5531" s="266" t="n">
        <x:f>INT((ROW()-ROW($I$46))/((CARROT_CAP+1)*(MESCLUN_CAP+1)))</x:f>
        <x:v>8</x:v>
      </x:c>
      <x:c r="J5531" s="266" t="n">
        <x:f>MOD(INT((ROW()-ROW($I$46))/(MESCLUN_CAP+1)),CARROT_CAP+1)</x:f>
        <x:v>8</x:v>
      </x:c>
      <x:c r="K5531" s="266" t="n">
        <x:f>MOD(ROW()-ROW($I$46),MESCLUN_CAP+1)</x:f>
        <x:v>29</x:v>
      </x:c>
      <x:c r="L5531" s="266" t="n">
        <x:f>SUM(I5531:K5531)</x:f>
        <x:v>45</x:v>
      </x:c>
      <x:c r="M5531" s="267" t="n">
        <x:f>I5531*TOMATO_HOURS*WEEKS*(1+TOMATO_DIM)^I5531+J5531*CARROT_HOURS*WEEKS*(1+CARROT_DIM)^J5531+K5531*MESCLUN_HOURS*WEEKS*(1+MESCLUN_DIM)^K5531</x:f>
        <x:v>3706.768969278258</x:v>
      </x:c>
      <x:c r="N5531" s="267" t="n">
        <x:f>MAX(M5531-FARMER_HOURS,0)/TEMP_HOURS_PER_WORKER</x:f>
        <x:v>2.0741451175543455</x:v>
      </x:c>
      <x:c r="O5531" s="268" t="n">
        <x:f>I5531*TOMATO_PRICE+J5531*CARROT_PRICE+K5531*MESCLUN_PRICE</x:f>
        <x:v>165452</x:v>
      </x:c>
      <x:c r="P5531" s="268" t="n">
        <x:f>I5531*TOMATO_FERTILIZER+J5531*CARROT_FERTILIZER+K5531*MESCLUN_FERTILIZER</x:f>
        <x:v>36080</x:v>
      </x:c>
      <x:c r="Q5531" s="268" t="n">
        <x:f>MIN(M5531,FARMER_HOURS)*FARMER_RATE+MAX(M5531-FARMER_HOURS,0)*TEMP_RATE</x:f>
        <x:v>76853.62793885864</x:v>
      </x:c>
      <x:c r="R5531" s="268" t="n">
        <x:f>O5531-P5531-Q5531-FIXED_COST</x:f>
        <x:v>32518.37206114136</x:v>
      </x:c>
      <x:c r="S5531" s="139" t="str">
        <x:f>IF(AND(L5531&lt;=TOTAL_BED_CAP,N5531&lt;=TEMP_WORKER_CAP),"YES","NO")</x:f>
        <x:v>YES</x:v>
      </x:c>
      <x:c r="T5531" s="139" t="n">
        <x:f>IF(S5531="YES",R5531,-1E+99)</x:f>
        <x:v>32518.37206114136</x:v>
      </x:c>
    </x:row>
    <x:row r="5532">
      <x:c r="A5532" s="139"/>
      <x:c r="B5532" s="139"/>
      <x:c r="C5532" s="139"/>
      <x:c r="D5532" s="139"/>
      <x:c r="E5532" s="139"/>
      <x:c r="F5532" s="139"/>
      <x:c r="G5532" s="139"/>
      <x:c r="H5532" s="139"/>
      <x:c r="I5532" s="266" t="n">
        <x:f>INT((ROW()-ROW($I$46))/((CARROT_CAP+1)*(MESCLUN_CAP+1)))</x:f>
        <x:v>8</x:v>
      </x:c>
      <x:c r="J5532" s="266" t="n">
        <x:f>MOD(INT((ROW()-ROW($I$46))/(MESCLUN_CAP+1)),CARROT_CAP+1)</x:f>
        <x:v>8</x:v>
      </x:c>
      <x:c r="K5532" s="266" t="n">
        <x:f>MOD(ROW()-ROW($I$46),MESCLUN_CAP+1)</x:f>
        <x:v>30</x:v>
      </x:c>
      <x:c r="L5532" s="266" t="n">
        <x:f>SUM(I5532:K5532)</x:f>
        <x:v>46</x:v>
      </x:c>
      <x:c r="M5532" s="267" t="n">
        <x:f>I5532*TOMATO_HOURS*WEEKS*(1+TOMATO_DIM)^I5532+J5532*CARROT_HOURS*WEEKS*(1+CARROT_DIM)^J5532+K5532*MESCLUN_HOURS*WEEKS*(1+MESCLUN_DIM)^K5532</x:f>
        <x:v>3795.478674612028</x:v>
      </x:c>
      <x:c r="N5532" s="267" t="n">
        <x:f>MAX(M5532-FARMER_HOURS,0)/TEMP_HOURS_PER_WORKER</x:f>
        <x:v>2.1357490795916863</x:v>
      </x:c>
      <x:c r="O5532" s="268" t="n">
        <x:f>I5532*TOMATO_PRICE+J5532*CARROT_PRICE+K5532*MESCLUN_PRICE</x:f>
        <x:v>168152</x:v>
      </x:c>
      <x:c r="P5532" s="268" t="n">
        <x:f>I5532*TOMATO_FERTILIZER+J5532*CARROT_FERTILIZER+K5532*MESCLUN_FERTILIZER</x:f>
        <x:v>36960</x:v>
      </x:c>
      <x:c r="Q5532" s="268" t="n">
        <x:f>MIN(M5532,FARMER_HOURS)*FARMER_RATE+MAX(M5532-FARMER_HOURS,0)*TEMP_RATE</x:f>
        <x:v>78393.72698979215</x:v>
      </x:c>
      <x:c r="R5532" s="268" t="n">
        <x:f>O5532-P5532-Q5532-FIXED_COST</x:f>
        <x:v>32798.27301020785</x:v>
      </x:c>
      <x:c r="S5532" s="139" t="str">
        <x:f>IF(AND(L5532&lt;=TOTAL_BED_CAP,N5532&lt;=TEMP_WORKER_CAP),"YES","NO")</x:f>
        <x:v>YES</x:v>
      </x:c>
      <x:c r="T5532" s="139" t="n">
        <x:f>IF(S5532="YES",R5532,-1E+99)</x:f>
        <x:v>32798.27301020785</x:v>
      </x:c>
    </x:row>
    <x:row r="5533">
      <x:c r="A5533" s="139"/>
      <x:c r="B5533" s="139"/>
      <x:c r="C5533" s="139"/>
      <x:c r="D5533" s="139"/>
      <x:c r="E5533" s="139"/>
      <x:c r="F5533" s="139"/>
      <x:c r="G5533" s="139"/>
      <x:c r="H5533" s="139"/>
      <x:c r="I5533" s="266" t="n">
        <x:f>INT((ROW()-ROW($I$46))/((CARROT_CAP+1)*(MESCLUN_CAP+1)))</x:f>
        <x:v>8</x:v>
      </x:c>
      <x:c r="J5533" s="266" t="n">
        <x:f>MOD(INT((ROW()-ROW($I$46))/(MESCLUN_CAP+1)),CARROT_CAP+1)</x:f>
        <x:v>9</x:v>
      </x:c>
      <x:c r="K5533" s="266" t="n">
        <x:f>MOD(ROW()-ROW($I$46),MESCLUN_CAP+1)</x:f>
        <x:v>0</x:v>
      </x:c>
      <x:c r="L5533" s="266" t="n">
        <x:f>SUM(I5533:K5533)</x:f>
        <x:v>17</x:v>
      </x:c>
      <x:c r="M5533" s="267" t="n">
        <x:f>I5533*TOMATO_HOURS*WEEKS*(1+TOMATO_DIM)^I5533+J5533*CARROT_HOURS*WEEKS*(1+CARROT_DIM)^J5533+K5533*MESCLUN_HOURS*WEEKS*(1+MESCLUN_DIM)^K5533</x:f>
        <x:v>1880.5769450858706</x:v>
      </x:c>
      <x:c r="N5533" s="267" t="n">
        <x:f>MAX(M5533-FARMER_HOURS,0)/TEMP_HOURS_PER_WORKER</x:f>
        <x:v>0.805956211865188</x:v>
      </x:c>
      <x:c r="O5533" s="268" t="n">
        <x:f>I5533*TOMATO_PRICE+J5533*CARROT_PRICE+K5533*MESCLUN_PRICE</x:f>
        <x:v>89246</x:v>
      </x:c>
      <x:c r="P5533" s="268" t="n">
        <x:f>I5533*TOMATO_FERTILIZER+J5533*CARROT_FERTILIZER+K5533*MESCLUN_FERTILIZER</x:f>
        <x:v>11000</x:v>
      </x:c>
      <x:c r="Q5533" s="268" t="n">
        <x:f>MIN(M5533,FARMER_HOURS)*FARMER_RATE+MAX(M5533-FARMER_HOURS,0)*TEMP_RATE</x:f>
        <x:v>45148.9052966297</x:v>
      </x:c>
      <x:c r="R5533" s="268" t="n">
        <x:f>O5533-P5533-Q5533-FIXED_COST</x:f>
        <x:v>13097.094703370298</x:v>
      </x:c>
      <x:c r="S5533" s="139" t="str">
        <x:f>IF(AND(L5533&lt;=TOTAL_BED_CAP,N5533&lt;=TEMP_WORKER_CAP),"YES","NO")</x:f>
        <x:v>YES</x:v>
      </x:c>
      <x:c r="T5533" s="139" t="n">
        <x:f>IF(S5533="YES",R5533,-1E+99)</x:f>
        <x:v>13097.094703370298</x:v>
      </x:c>
    </x:row>
    <x:row r="5534">
      <x:c r="A5534" s="139"/>
      <x:c r="B5534" s="139"/>
      <x:c r="C5534" s="139"/>
      <x:c r="D5534" s="139"/>
      <x:c r="E5534" s="139"/>
      <x:c r="F5534" s="139"/>
      <x:c r="G5534" s="139"/>
      <x:c r="H5534" s="139"/>
      <x:c r="I5534" s="266" t="n">
        <x:f>INT((ROW()-ROW($I$46))/((CARROT_CAP+1)*(MESCLUN_CAP+1)))</x:f>
        <x:v>8</x:v>
      </x:c>
      <x:c r="J5534" s="266" t="n">
        <x:f>MOD(INT((ROW()-ROW($I$46))/(MESCLUN_CAP+1)),CARROT_CAP+1)</x:f>
        <x:v>9</x:v>
      </x:c>
      <x:c r="K5534" s="266" t="n">
        <x:f>MOD(ROW()-ROW($I$46),MESCLUN_CAP+1)</x:f>
        <x:v>1</x:v>
      </x:c>
      <x:c r="L5534" s="266" t="n">
        <x:f>SUM(I5534:K5534)</x:f>
        <x:v>18</x:v>
      </x:c>
      <x:c r="M5534" s="267" t="n">
        <x:f>I5534*TOMATO_HOURS*WEEKS*(1+TOMATO_DIM)^I5534+J5534*CARROT_HOURS*WEEKS*(1+CARROT_DIM)^J5534+K5534*MESCLUN_HOURS*WEEKS*(1+MESCLUN_DIM)^K5534</x:f>
        <x:v>1926.1394450858706</x:v>
      </x:c>
      <x:c r="N5534" s="267" t="n">
        <x:f>MAX(M5534-FARMER_HOURS,0)/TEMP_HOURS_PER_WORKER</x:f>
        <x:v>0.8375968368651879</x:v>
      </x:c>
      <x:c r="O5534" s="268" t="n">
        <x:f>I5534*TOMATO_PRICE+J5534*CARROT_PRICE+K5534*MESCLUN_PRICE</x:f>
        <x:v>91946</x:v>
      </x:c>
      <x:c r="P5534" s="268" t="n">
        <x:f>I5534*TOMATO_FERTILIZER+J5534*CARROT_FERTILIZER+K5534*MESCLUN_FERTILIZER</x:f>
        <x:v>11880</x:v>
      </x:c>
      <x:c r="Q5534" s="268" t="n">
        <x:f>MIN(M5534,FARMER_HOURS)*FARMER_RATE+MAX(M5534-FARMER_HOURS,0)*TEMP_RATE</x:f>
        <x:v>45939.9209216297</x:v>
      </x:c>
      <x:c r="R5534" s="268" t="n">
        <x:f>O5534-P5534-Q5534-FIXED_COST</x:f>
        <x:v>14126.079078370298</x:v>
      </x:c>
      <x:c r="S5534" s="139" t="str">
        <x:f>IF(AND(L5534&lt;=TOTAL_BED_CAP,N5534&lt;=TEMP_WORKER_CAP),"YES","NO")</x:f>
        <x:v>YES</x:v>
      </x:c>
      <x:c r="T5534" s="139" t="n">
        <x:f>IF(S5534="YES",R5534,-1E+99)</x:f>
        <x:v>14126.079078370298</x:v>
      </x:c>
    </x:row>
    <x:row r="5535">
      <x:c r="A5535" s="139"/>
      <x:c r="B5535" s="139"/>
      <x:c r="C5535" s="139"/>
      <x:c r="D5535" s="139"/>
      <x:c r="E5535" s="139"/>
      <x:c r="F5535" s="139"/>
      <x:c r="G5535" s="139"/>
      <x:c r="H5535" s="139"/>
      <x:c r="I5535" s="266" t="n">
        <x:f>INT((ROW()-ROW($I$46))/((CARROT_CAP+1)*(MESCLUN_CAP+1)))</x:f>
        <x:v>8</x:v>
      </x:c>
      <x:c r="J5535" s="266" t="n">
        <x:f>MOD(INT((ROW()-ROW($I$46))/(MESCLUN_CAP+1)),CARROT_CAP+1)</x:f>
        <x:v>9</x:v>
      </x:c>
      <x:c r="K5535" s="266" t="n">
        <x:f>MOD(ROW()-ROW($I$46),MESCLUN_CAP+1)</x:f>
        <x:v>2</x:v>
      </x:c>
      <x:c r="L5535" s="266" t="n">
        <x:f>SUM(I5535:K5535)</x:f>
        <x:v>19</x:v>
      </x:c>
      <x:c r="M5535" s="267" t="n">
        <x:f>I5535*TOMATO_HOURS*WEEKS*(1+TOMATO_DIM)^I5535+J5535*CARROT_HOURS*WEEKS*(1+CARROT_DIM)^J5535+K5535*MESCLUN_HOURS*WEEKS*(1+MESCLUN_DIM)^K5535</x:f>
        <x:v>1972.8410075858706</x:v>
      </x:c>
      <x:c r="N5535" s="267" t="n">
        <x:f>MAX(M5535-FARMER_HOURS,0)/TEMP_HOURS_PER_WORKER</x:f>
        <x:v>0.8700284774901879</x:v>
      </x:c>
      <x:c r="O5535" s="268" t="n">
        <x:f>I5535*TOMATO_PRICE+J5535*CARROT_PRICE+K5535*MESCLUN_PRICE</x:f>
        <x:v>94646</x:v>
      </x:c>
      <x:c r="P5535" s="268" t="n">
        <x:f>I5535*TOMATO_FERTILIZER+J5535*CARROT_FERTILIZER+K5535*MESCLUN_FERTILIZER</x:f>
        <x:v>12760</x:v>
      </x:c>
      <x:c r="Q5535" s="268" t="n">
        <x:f>MIN(M5535,FARMER_HOURS)*FARMER_RATE+MAX(M5535-FARMER_HOURS,0)*TEMP_RATE</x:f>
        <x:v>46750.711937254695</x:v>
      </x:c>
      <x:c r="R5535" s="268" t="n">
        <x:f>O5535-P5535-Q5535-FIXED_COST</x:f>
        <x:v>15135.288062745305</x:v>
      </x:c>
      <x:c r="S5535" s="139" t="str">
        <x:f>IF(AND(L5535&lt;=TOTAL_BED_CAP,N5535&lt;=TEMP_WORKER_CAP),"YES","NO")</x:f>
        <x:v>YES</x:v>
      </x:c>
      <x:c r="T5535" s="139" t="n">
        <x:f>IF(S5535="YES",R5535,-1E+99)</x:f>
        <x:v>15135.288062745305</x:v>
      </x:c>
    </x:row>
    <x:row r="5536">
      <x:c r="A5536" s="139"/>
      <x:c r="B5536" s="139"/>
      <x:c r="C5536" s="139"/>
      <x:c r="D5536" s="139"/>
      <x:c r="E5536" s="139"/>
      <x:c r="F5536" s="139"/>
      <x:c r="G5536" s="139"/>
      <x:c r="H5536" s="139"/>
      <x:c r="I5536" s="266" t="n">
        <x:f>INT((ROW()-ROW($I$46))/((CARROT_CAP+1)*(MESCLUN_CAP+1)))</x:f>
        <x:v>8</x:v>
      </x:c>
      <x:c r="J5536" s="266" t="n">
        <x:f>MOD(INT((ROW()-ROW($I$46))/(MESCLUN_CAP+1)),CARROT_CAP+1)</x:f>
        <x:v>9</x:v>
      </x:c>
      <x:c r="K5536" s="266" t="n">
        <x:f>MOD(ROW()-ROW($I$46),MESCLUN_CAP+1)</x:f>
        <x:v>3</x:v>
      </x:c>
      <x:c r="L5536" s="266" t="n">
        <x:f>SUM(I5536:K5536)</x:f>
        <x:v>20</x:v>
      </x:c>
      <x:c r="M5536" s="267" t="n">
        <x:f>I5536*TOMATO_HOURS*WEEKS*(1+TOMATO_DIM)^I5536+J5536*CARROT_HOURS*WEEKS*(1+CARROT_DIM)^J5536+K5536*MESCLUN_HOURS*WEEKS*(1+MESCLUN_DIM)^K5536</x:f>
        <x:v>2020.7029900077457</x:v>
      </x:c>
      <x:c r="N5536" s="267" t="n">
        <x:f>MAX(M5536-FARMER_HOURS,0)/TEMP_HOURS_PER_WORKER</x:f>
        <x:v>0.9032659652831567</x:v>
      </x:c>
      <x:c r="O5536" s="268" t="n">
        <x:f>I5536*TOMATO_PRICE+J5536*CARROT_PRICE+K5536*MESCLUN_PRICE</x:f>
        <x:v>97346</x:v>
      </x:c>
      <x:c r="P5536" s="268" t="n">
        <x:f>I5536*TOMATO_FERTILIZER+J5536*CARROT_FERTILIZER+K5536*MESCLUN_FERTILIZER</x:f>
        <x:v>13640</x:v>
      </x:c>
      <x:c r="Q5536" s="268" t="n">
        <x:f>MIN(M5536,FARMER_HOURS)*FARMER_RATE+MAX(M5536-FARMER_HOURS,0)*TEMP_RATE</x:f>
        <x:v>47581.64913207892</x:v>
      </x:c>
      <x:c r="R5536" s="268" t="n">
        <x:f>O5536-P5536-Q5536-FIXED_COST</x:f>
        <x:v>16124.350867921079</x:v>
      </x:c>
      <x:c r="S5536" s="139" t="str">
        <x:f>IF(AND(L5536&lt;=TOTAL_BED_CAP,N5536&lt;=TEMP_WORKER_CAP),"YES","NO")</x:f>
        <x:v>YES</x:v>
      </x:c>
      <x:c r="T5536" s="139" t="n">
        <x:f>IF(S5536="YES",R5536,-1E+99)</x:f>
        <x:v>16124.350867921079</x:v>
      </x:c>
    </x:row>
    <x:row r="5537">
      <x:c r="A5537" s="139"/>
      <x:c r="B5537" s="139"/>
      <x:c r="C5537" s="139"/>
      <x:c r="D5537" s="139"/>
      <x:c r="E5537" s="139"/>
      <x:c r="F5537" s="139"/>
      <x:c r="G5537" s="139"/>
      <x:c r="H5537" s="139"/>
      <x:c r="I5537" s="266" t="n">
        <x:f>INT((ROW()-ROW($I$46))/((CARROT_CAP+1)*(MESCLUN_CAP+1)))</x:f>
        <x:v>8</x:v>
      </x:c>
      <x:c r="J5537" s="266" t="n">
        <x:f>MOD(INT((ROW()-ROW($I$46))/(MESCLUN_CAP+1)),CARROT_CAP+1)</x:f>
        <x:v>9</x:v>
      </x:c>
      <x:c r="K5537" s="266" t="n">
        <x:f>MOD(ROW()-ROW($I$46),MESCLUN_CAP+1)</x:f>
        <x:v>4</x:v>
      </x:c>
      <x:c r="L5537" s="266" t="n">
        <x:f>SUM(I5537:K5537)</x:f>
        <x:v>21</x:v>
      </x:c>
      <x:c r="M5537" s="267" t="n">
        <x:f>I5537*TOMATO_HOURS*WEEKS*(1+TOMATO_DIM)^I5537+J5537*CARROT_HOURS*WEEKS*(1+CARROT_DIM)^J5537+K5537*MESCLUN_HOURS*WEEKS*(1+MESCLUN_DIM)^K5537</x:f>
        <x:v>2069.747105730402</x:v>
      </x:c>
      <x:c r="N5537" s="267" t="n">
        <x:f>MAX(M5537-FARMER_HOURS,0)/TEMP_HOURS_PER_WORKER</x:f>
        <x:v>0.9373243789794458</x:v>
      </x:c>
      <x:c r="O5537" s="268" t="n">
        <x:f>I5537*TOMATO_PRICE+J5537*CARROT_PRICE+K5537*MESCLUN_PRICE</x:f>
        <x:v>100046</x:v>
      </x:c>
      <x:c r="P5537" s="268" t="n">
        <x:f>I5537*TOMATO_FERTILIZER+J5537*CARROT_FERTILIZER+K5537*MESCLUN_FERTILIZER</x:f>
        <x:v>14520</x:v>
      </x:c>
      <x:c r="Q5537" s="268" t="n">
        <x:f>MIN(M5537,FARMER_HOURS)*FARMER_RATE+MAX(M5537-FARMER_HOURS,0)*TEMP_RATE</x:f>
        <x:v>48433.10947448615</x:v>
      </x:c>
      <x:c r="R5537" s="268" t="n">
        <x:f>O5537-P5537-Q5537-FIXED_COST</x:f>
        <x:v>17092.890525513852</x:v>
      </x:c>
      <x:c r="S5537" s="139" t="str">
        <x:f>IF(AND(L5537&lt;=TOTAL_BED_CAP,N5537&lt;=TEMP_WORKER_CAP),"YES","NO")</x:f>
        <x:v>YES</x:v>
      </x:c>
      <x:c r="T5537" s="139" t="n">
        <x:f>IF(S5537="YES",R5537,-1E+99)</x:f>
        <x:v>17092.890525513852</x:v>
      </x:c>
    </x:row>
    <x:row r="5538">
      <x:c r="A5538" s="139"/>
      <x:c r="B5538" s="139"/>
      <x:c r="C5538" s="139"/>
      <x:c r="D5538" s="139"/>
      <x:c r="E5538" s="139"/>
      <x:c r="F5538" s="139"/>
      <x:c r="G5538" s="139"/>
      <x:c r="H5538" s="139"/>
      <x:c r="I5538" s="266" t="n">
        <x:f>INT((ROW()-ROW($I$46))/((CARROT_CAP+1)*(MESCLUN_CAP+1)))</x:f>
        <x:v>8</x:v>
      </x:c>
      <x:c r="J5538" s="266" t="n">
        <x:f>MOD(INT((ROW()-ROW($I$46))/(MESCLUN_CAP+1)),CARROT_CAP+1)</x:f>
        <x:v>9</x:v>
      </x:c>
      <x:c r="K5538" s="266" t="n">
        <x:f>MOD(ROW()-ROW($I$46),MESCLUN_CAP+1)</x:f>
        <x:v>5</x:v>
      </x:c>
      <x:c r="L5538" s="266" t="n">
        <x:f>SUM(I5538:K5538)</x:f>
        <x:v>22</x:v>
      </x:c>
      <x:c r="M5538" s="267" t="n">
        <x:f>I5538*TOMATO_HOURS*WEEKS*(1+TOMATO_DIM)^I5538+J5538*CARROT_HOURS*WEEKS*(1+CARROT_DIM)^J5538+K5538*MESCLUN_HOURS*WEEKS*(1+MESCLUN_DIM)^K5538</x:f>
        <x:v>2119.9954296516053</x:v>
      </x:c>
      <x:c r="N5538" s="267" t="n">
        <x:f>MAX(M5538-FARMER_HOURS,0)/TEMP_HOURS_PER_WORKER</x:f>
        <x:v>0.9722190483691703</x:v>
      </x:c>
      <x:c r="O5538" s="268" t="n">
        <x:f>I5538*TOMATO_PRICE+J5538*CARROT_PRICE+K5538*MESCLUN_PRICE</x:f>
        <x:v>102746</x:v>
      </x:c>
      <x:c r="P5538" s="268" t="n">
        <x:f>I5538*TOMATO_FERTILIZER+J5538*CARROT_FERTILIZER+K5538*MESCLUN_FERTILIZER</x:f>
        <x:v>15400</x:v>
      </x:c>
      <x:c r="Q5538" s="268" t="n">
        <x:f>MIN(M5538,FARMER_HOURS)*FARMER_RATE+MAX(M5538-FARMER_HOURS,0)*TEMP_RATE</x:f>
        <x:v>49305.47620922926</x:v>
      </x:c>
      <x:c r="R5538" s="268" t="n">
        <x:f>O5538-P5538-Q5538-FIXED_COST</x:f>
        <x:v>18040.52379077074</x:v>
      </x:c>
      <x:c r="S5538" s="139" t="str">
        <x:f>IF(AND(L5538&lt;=TOTAL_BED_CAP,N5538&lt;=TEMP_WORKER_CAP),"YES","NO")</x:f>
        <x:v>YES</x:v>
      </x:c>
      <x:c r="T5538" s="139" t="n">
        <x:f>IF(S5538="YES",R5538,-1E+99)</x:f>
        <x:v>18040.52379077074</x:v>
      </x:c>
    </x:row>
    <x:row r="5539">
      <x:c r="A5539" s="139"/>
      <x:c r="B5539" s="139"/>
      <x:c r="C5539" s="139"/>
      <x:c r="D5539" s="139"/>
      <x:c r="E5539" s="139"/>
      <x:c r="F5539" s="139"/>
      <x:c r="G5539" s="139"/>
      <x:c r="H5539" s="139"/>
      <x:c r="I5539" s="266" t="n">
        <x:f>INT((ROW()-ROW($I$46))/((CARROT_CAP+1)*(MESCLUN_CAP+1)))</x:f>
        <x:v>8</x:v>
      </x:c>
      <x:c r="J5539" s="266" t="n">
        <x:f>MOD(INT((ROW()-ROW($I$46))/(MESCLUN_CAP+1)),CARROT_CAP+1)</x:f>
        <x:v>9</x:v>
      </x:c>
      <x:c r="K5539" s="266" t="n">
        <x:f>MOD(ROW()-ROW($I$46),MESCLUN_CAP+1)</x:f>
        <x:v>6</x:v>
      </x:c>
      <x:c r="L5539" s="266" t="n">
        <x:f>SUM(I5539:K5539)</x:f>
        <x:v>23</x:v>
      </x:c>
      <x:c r="M5539" s="267" t="n">
        <x:f>I5539*TOMATO_HOURS*WEEKS*(1+TOMATO_DIM)^I5539+J5539*CARROT_HOURS*WEEKS*(1+CARROT_DIM)^J5539+K5539*MESCLUN_HOURS*WEEKS*(1+MESCLUN_DIM)^K5539</x:f>
        <x:v>2171.4704038332384</x:v>
      </x:c>
      <x:c r="N5539" s="267" t="n">
        <x:f>MAX(M5539-FARMER_HOURS,0)/TEMP_HOURS_PER_WORKER</x:f>
        <x:v>1.0079655582175266</x:v>
      </x:c>
      <x:c r="O5539" s="268" t="n">
        <x:f>I5539*TOMATO_PRICE+J5539*CARROT_PRICE+K5539*MESCLUN_PRICE</x:f>
        <x:v>105446</x:v>
      </x:c>
      <x:c r="P5539" s="268" t="n">
        <x:f>I5539*TOMATO_FERTILIZER+J5539*CARROT_FERTILIZER+K5539*MESCLUN_FERTILIZER</x:f>
        <x:v>16280</x:v>
      </x:c>
      <x:c r="Q5539" s="268" t="n">
        <x:f>MIN(M5539,FARMER_HOURS)*FARMER_RATE+MAX(M5539-FARMER_HOURS,0)*TEMP_RATE</x:f>
        <x:v>50199.13895543816</x:v>
      </x:c>
      <x:c r="R5539" s="268" t="n">
        <x:f>O5539-P5539-Q5539-FIXED_COST</x:f>
        <x:v>18966.86104456184</x:v>
      </x:c>
      <x:c r="S5539" s="139" t="str">
        <x:f>IF(AND(L5539&lt;=TOTAL_BED_CAP,N5539&lt;=TEMP_WORKER_CAP),"YES","NO")</x:f>
        <x:v>YES</x:v>
      </x:c>
      <x:c r="T5539" s="139" t="n">
        <x:f>IF(S5539="YES",R5539,-1E+99)</x:f>
        <x:v>18966.86104456184</x:v>
      </x:c>
    </x:row>
    <x:row r="5540">
      <x:c r="A5540" s="139"/>
      <x:c r="B5540" s="139"/>
      <x:c r="C5540" s="139"/>
      <x:c r="D5540" s="139"/>
      <x:c r="E5540" s="139"/>
      <x:c r="F5540" s="139"/>
      <x:c r="G5540" s="139"/>
      <x:c r="H5540" s="139"/>
      <x:c r="I5540" s="266" t="n">
        <x:f>INT((ROW()-ROW($I$46))/((CARROT_CAP+1)*(MESCLUN_CAP+1)))</x:f>
        <x:v>8</x:v>
      </x:c>
      <x:c r="J5540" s="266" t="n">
        <x:f>MOD(INT((ROW()-ROW($I$46))/(MESCLUN_CAP+1)),CARROT_CAP+1)</x:f>
        <x:v>9</x:v>
      </x:c>
      <x:c r="K5540" s="266" t="n">
        <x:f>MOD(ROW()-ROW($I$46),MESCLUN_CAP+1)</x:f>
        <x:v>7</x:v>
      </x:c>
      <x:c r="L5540" s="266" t="n">
        <x:f>SUM(I5540:K5540)</x:f>
        <x:v>24</x:v>
      </x:c>
      <x:c r="M5540" s="267" t="n">
        <x:f>I5540*TOMATO_HOURS*WEEKS*(1+TOMATO_DIM)^I5540+J5540*CARROT_HOURS*WEEKS*(1+CARROT_DIM)^J5540+K5540*MESCLUN_HOURS*WEEKS*(1+MESCLUN_DIM)^K5540</x:f>
        <x:v>2224.194843231199</x:v>
      </x:c>
      <x:c r="N5540" s="267" t="n">
        <x:f>MAX(M5540-FARMER_HOURS,0)/TEMP_HOURS_PER_WORKER</x:f>
        <x:v>1.044579752243888</x:v>
      </x:c>
      <x:c r="O5540" s="268" t="n">
        <x:f>I5540*TOMATO_PRICE+J5540*CARROT_PRICE+K5540*MESCLUN_PRICE</x:f>
        <x:v>108146</x:v>
      </x:c>
      <x:c r="P5540" s="268" t="n">
        <x:f>I5540*TOMATO_FERTILIZER+J5540*CARROT_FERTILIZER+K5540*MESCLUN_FERTILIZER</x:f>
        <x:v>17160</x:v>
      </x:c>
      <x:c r="Q5540" s="268" t="n">
        <x:f>MIN(M5540,FARMER_HOURS)*FARMER_RATE+MAX(M5540-FARMER_HOURS,0)*TEMP_RATE</x:f>
        <x:v>51114.493806097205</x:v>
      </x:c>
      <x:c r="R5540" s="268" t="n">
        <x:f>O5540-P5540-Q5540-FIXED_COST</x:f>
        <x:v>19871.506193902795</x:v>
      </x:c>
      <x:c r="S5540" s="139" t="str">
        <x:f>IF(AND(L5540&lt;=TOTAL_BED_CAP,N5540&lt;=TEMP_WORKER_CAP),"YES","NO")</x:f>
        <x:v>YES</x:v>
      </x:c>
      <x:c r="T5540" s="139" t="n">
        <x:f>IF(S5540="YES",R5540,-1E+99)</x:f>
        <x:v>19871.506193902795</x:v>
      </x:c>
    </x:row>
    <x:row r="5541">
      <x:c r="A5541" s="139"/>
      <x:c r="B5541" s="139"/>
      <x:c r="C5541" s="139"/>
      <x:c r="D5541" s="139"/>
      <x:c r="E5541" s="139"/>
      <x:c r="F5541" s="139"/>
      <x:c r="G5541" s="139"/>
      <x:c r="H5541" s="139"/>
      <x:c r="I5541" s="266" t="n">
        <x:f>INT((ROW()-ROW($I$46))/((CARROT_CAP+1)*(MESCLUN_CAP+1)))</x:f>
        <x:v>8</x:v>
      </x:c>
      <x:c r="J5541" s="266" t="n">
        <x:f>MOD(INT((ROW()-ROW($I$46))/(MESCLUN_CAP+1)),CARROT_CAP+1)</x:f>
        <x:v>9</x:v>
      </x:c>
      <x:c r="K5541" s="266" t="n">
        <x:f>MOD(ROW()-ROW($I$46),MESCLUN_CAP+1)</x:f>
        <x:v>8</x:v>
      </x:c>
      <x:c r="L5541" s="266" t="n">
        <x:f>SUM(I5541:K5541)</x:f>
        <x:v>25</x:v>
      </x:c>
      <x:c r="M5541" s="267" t="n">
        <x:f>I5541*TOMATO_HOURS*WEEKS*(1+TOMATO_DIM)^I5541+J5541*CARROT_HOURS*WEEKS*(1+CARROT_DIM)^J5541+K5541*MESCLUN_HOURS*WEEKS*(1+MESCLUN_DIM)^K5541</x:f>
        <x:v>2278.191941511179</x:v>
      </x:c>
      <x:c r="N5541" s="267" t="n">
        <x:f>MAX(M5541-FARMER_HOURS,0)/TEMP_HOURS_PER_WORKER</x:f>
        <x:v>1.0820777371605408</x:v>
      </x:c>
      <x:c r="O5541" s="268" t="n">
        <x:f>I5541*TOMATO_PRICE+J5541*CARROT_PRICE+K5541*MESCLUN_PRICE</x:f>
        <x:v>110846</x:v>
      </x:c>
      <x:c r="P5541" s="268" t="n">
        <x:f>I5541*TOMATO_FERTILIZER+J5541*CARROT_FERTILIZER+K5541*MESCLUN_FERTILIZER</x:f>
        <x:v>18040</x:v>
      </x:c>
      <x:c r="Q5541" s="268" t="n">
        <x:f>MIN(M5541,FARMER_HOURS)*FARMER_RATE+MAX(M5541-FARMER_HOURS,0)*TEMP_RATE</x:f>
        <x:v>52051.943429013525</x:v>
      </x:c>
      <x:c r="R5541" s="268" t="n">
        <x:f>O5541-P5541-Q5541-FIXED_COST</x:f>
        <x:v>20754.056570986475</x:v>
      </x:c>
      <x:c r="S5541" s="139" t="str">
        <x:f>IF(AND(L5541&lt;=TOTAL_BED_CAP,N5541&lt;=TEMP_WORKER_CAP),"YES","NO")</x:f>
        <x:v>YES</x:v>
      </x:c>
      <x:c r="T5541" s="139" t="n">
        <x:f>IF(S5541="YES",R5541,-1E+99)</x:f>
        <x:v>20754.056570986475</x:v>
      </x:c>
    </x:row>
    <x:row r="5542">
      <x:c r="A5542" s="139"/>
      <x:c r="B5542" s="139"/>
      <x:c r="C5542" s="139"/>
      <x:c r="D5542" s="139"/>
      <x:c r="E5542" s="139"/>
      <x:c r="F5542" s="139"/>
      <x:c r="G5542" s="139"/>
      <x:c r="H5542" s="139"/>
      <x:c r="I5542" s="266" t="n">
        <x:f>INT((ROW()-ROW($I$46))/((CARROT_CAP+1)*(MESCLUN_CAP+1)))</x:f>
        <x:v>8</x:v>
      </x:c>
      <x:c r="J5542" s="266" t="n">
        <x:f>MOD(INT((ROW()-ROW($I$46))/(MESCLUN_CAP+1)),CARROT_CAP+1)</x:f>
        <x:v>9</x:v>
      </x:c>
      <x:c r="K5542" s="266" t="n">
        <x:f>MOD(ROW()-ROW($I$46),MESCLUN_CAP+1)</x:f>
        <x:v>9</x:v>
      </x:c>
      <x:c r="L5542" s="266" t="n">
        <x:f>SUM(I5542:K5542)</x:f>
        <x:v>26</x:v>
      </x:c>
      <x:c r="M5542" s="267" t="n">
        <x:f>I5542*TOMATO_HOURS*WEEKS*(1+TOMATO_DIM)^I5542+J5542*CARROT_HOURS*WEEKS*(1+CARROT_DIM)^J5542+K5542*MESCLUN_HOURS*WEEKS*(1+MESCLUN_DIM)^K5542</x:f>
        <x:v>2333.4852769515733</x:v>
      </x:c>
      <x:c r="N5542" s="267" t="n">
        <x:f>MAX(M5542-FARMER_HOURS,0)/TEMP_HOURS_PER_WORKER</x:f>
        <x:v>1.1204758867719258</x:v>
      </x:c>
      <x:c r="O5542" s="268" t="n">
        <x:f>I5542*TOMATO_PRICE+J5542*CARROT_PRICE+K5542*MESCLUN_PRICE</x:f>
        <x:v>113546</x:v>
      </x:c>
      <x:c r="P5542" s="268" t="n">
        <x:f>I5542*TOMATO_FERTILIZER+J5542*CARROT_FERTILIZER+K5542*MESCLUN_FERTILIZER</x:f>
        <x:v>18920</x:v>
      </x:c>
      <x:c r="Q5542" s="268" t="n">
        <x:f>MIN(M5542,FARMER_HOURS)*FARMER_RATE+MAX(M5542-FARMER_HOURS,0)*TEMP_RATE</x:f>
        <x:v>53011.89716929814</x:v>
      </x:c>
      <x:c r="R5542" s="268" t="n">
        <x:f>O5542-P5542-Q5542-FIXED_COST</x:f>
        <x:v>21614.102830701857</x:v>
      </x:c>
      <x:c r="S5542" s="139" t="str">
        <x:f>IF(AND(L5542&lt;=TOTAL_BED_CAP,N5542&lt;=TEMP_WORKER_CAP),"YES","NO")</x:f>
        <x:v>YES</x:v>
      </x:c>
      <x:c r="T5542" s="139" t="n">
        <x:f>IF(S5542="YES",R5542,-1E+99)</x:f>
        <x:v>21614.102830701857</x:v>
      </x:c>
    </x:row>
    <x:row r="5543">
      <x:c r="A5543" s="139"/>
      <x:c r="B5543" s="139"/>
      <x:c r="C5543" s="139"/>
      <x:c r="D5543" s="139"/>
      <x:c r="E5543" s="139"/>
      <x:c r="F5543" s="139"/>
      <x:c r="G5543" s="139"/>
      <x:c r="H5543" s="139"/>
      <x:c r="I5543" s="266" t="n">
        <x:f>INT((ROW()-ROW($I$46))/((CARROT_CAP+1)*(MESCLUN_CAP+1)))</x:f>
        <x:v>8</x:v>
      </x:c>
      <x:c r="J5543" s="266" t="n">
        <x:f>MOD(INT((ROW()-ROW($I$46))/(MESCLUN_CAP+1)),CARROT_CAP+1)</x:f>
        <x:v>9</x:v>
      </x:c>
      <x:c r="K5543" s="266" t="n">
        <x:f>MOD(ROW()-ROW($I$46),MESCLUN_CAP+1)</x:f>
        <x:v>10</x:v>
      </x:c>
      <x:c r="L5543" s="266" t="n">
        <x:f>SUM(I5543:K5543)</x:f>
        <x:v>27</x:v>
      </x:c>
      <x:c r="M5543" s="267" t="n">
        <x:f>I5543*TOMATO_HOURS*WEEKS*(1+TOMATO_DIM)^I5543+J5543*CARROT_HOURS*WEEKS*(1+CARROT_DIM)^J5543+K5543*MESCLUN_HOURS*WEEKS*(1+MESCLUN_DIM)^K5543</x:f>
        <x:v>2390.098818434786</x:v>
      </x:c>
      <x:c r="N5543" s="267" t="n">
        <x:f>MAX(M5543-FARMER_HOURS,0)/TEMP_HOURS_PER_WORKER</x:f>
        <x:v>1.1597908461352682</x:v>
      </x:c>
      <x:c r="O5543" s="268" t="n">
        <x:f>I5543*TOMATO_PRICE+J5543*CARROT_PRICE+K5543*MESCLUN_PRICE</x:f>
        <x:v>116246</x:v>
      </x:c>
      <x:c r="P5543" s="268" t="n">
        <x:f>I5543*TOMATO_FERTILIZER+J5543*CARROT_FERTILIZER+K5543*MESCLUN_FERTILIZER</x:f>
        <x:v>19800</x:v>
      </x:c>
      <x:c r="Q5543" s="268" t="n">
        <x:f>MIN(M5543,FARMER_HOURS)*FARMER_RATE+MAX(M5543-FARMER_HOURS,0)*TEMP_RATE</x:f>
        <x:v>53994.771153381706</x:v>
      </x:c>
      <x:c r="R5543" s="268" t="n">
        <x:f>O5543-P5543-Q5543-FIXED_COST</x:f>
        <x:v>22451.228846618294</x:v>
      </x:c>
      <x:c r="S5543" s="139" t="str">
        <x:f>IF(AND(L5543&lt;=TOTAL_BED_CAP,N5543&lt;=TEMP_WORKER_CAP),"YES","NO")</x:f>
        <x:v>YES</x:v>
      </x:c>
      <x:c r="T5543" s="139" t="n">
        <x:f>IF(S5543="YES",R5543,-1E+99)</x:f>
        <x:v>22451.228846618294</x:v>
      </x:c>
    </x:row>
    <x:row r="5544">
      <x:c r="A5544" s="139"/>
      <x:c r="B5544" s="139"/>
      <x:c r="C5544" s="139"/>
      <x:c r="D5544" s="139"/>
      <x:c r="E5544" s="139"/>
      <x:c r="F5544" s="139"/>
      <x:c r="G5544" s="139"/>
      <x:c r="H5544" s="139"/>
      <x:c r="I5544" s="266" t="n">
        <x:f>INT((ROW()-ROW($I$46))/((CARROT_CAP+1)*(MESCLUN_CAP+1)))</x:f>
        <x:v>8</x:v>
      </x:c>
      <x:c r="J5544" s="266" t="n">
        <x:f>MOD(INT((ROW()-ROW($I$46))/(MESCLUN_CAP+1)),CARROT_CAP+1)</x:f>
        <x:v>9</x:v>
      </x:c>
      <x:c r="K5544" s="266" t="n">
        <x:f>MOD(ROW()-ROW($I$46),MESCLUN_CAP+1)</x:f>
        <x:v>11</x:v>
      </x:c>
      <x:c r="L5544" s="266" t="n">
        <x:f>SUM(I5544:K5544)</x:f>
        <x:v>28</x:v>
      </x:c>
      <x:c r="M5544" s="267" t="n">
        <x:f>I5544*TOMATO_HOURS*WEEKS*(1+TOMATO_DIM)^I5544+J5544*CARROT_HOURS*WEEKS*(1+CARROT_DIM)^J5544+K5544*MESCLUN_HOURS*WEEKS*(1+MESCLUN_DIM)^K5544</x:f>
        <x:v>2448.0569315282255</x:v>
      </x:c>
      <x:c r="N5544" s="267" t="n">
        <x:f>MAX(M5544-FARMER_HOURS,0)/TEMP_HOURS_PER_WORKER</x:f>
        <x:v>1.2000395357834899</x:v>
      </x:c>
      <x:c r="O5544" s="268" t="n">
        <x:f>I5544*TOMATO_PRICE+J5544*CARROT_PRICE+K5544*MESCLUN_PRICE</x:f>
        <x:v>118946</x:v>
      </x:c>
      <x:c r="P5544" s="268" t="n">
        <x:f>I5544*TOMATO_FERTILIZER+J5544*CARROT_FERTILIZER+K5544*MESCLUN_FERTILIZER</x:f>
        <x:v>20680</x:v>
      </x:c>
      <x:c r="Q5544" s="268" t="n">
        <x:f>MIN(M5544,FARMER_HOURS)*FARMER_RATE+MAX(M5544-FARMER_HOURS,0)*TEMP_RATE</x:f>
        <x:v>55000.98839458724</x:v>
      </x:c>
      <x:c r="R5544" s="268" t="n">
        <x:f>O5544-P5544-Q5544-FIXED_COST</x:f>
        <x:v>23265.011605412757</x:v>
      </x:c>
      <x:c r="S5544" s="139" t="str">
        <x:f>IF(AND(L5544&lt;=TOTAL_BED_CAP,N5544&lt;=TEMP_WORKER_CAP),"YES","NO")</x:f>
        <x:v>YES</x:v>
      </x:c>
      <x:c r="T5544" s="139" t="n">
        <x:f>IF(S5544="YES",R5544,-1E+99)</x:f>
        <x:v>23265.011605412757</x:v>
      </x:c>
    </x:row>
    <x:row r="5545">
      <x:c r="A5545" s="139"/>
      <x:c r="B5545" s="139"/>
      <x:c r="C5545" s="139"/>
      <x:c r="D5545" s="139"/>
      <x:c r="E5545" s="139"/>
      <x:c r="F5545" s="139"/>
      <x:c r="G5545" s="139"/>
      <x:c r="H5545" s="139"/>
      <x:c r="I5545" s="266" t="n">
        <x:f>INT((ROW()-ROW($I$46))/((CARROT_CAP+1)*(MESCLUN_CAP+1)))</x:f>
        <x:v>8</x:v>
      </x:c>
      <x:c r="J5545" s="266" t="n">
        <x:f>MOD(INT((ROW()-ROW($I$46))/(MESCLUN_CAP+1)),CARROT_CAP+1)</x:f>
        <x:v>9</x:v>
      </x:c>
      <x:c r="K5545" s="266" t="n">
        <x:f>MOD(ROW()-ROW($I$46),MESCLUN_CAP+1)</x:f>
        <x:v>12</x:v>
      </x:c>
      <x:c r="L5545" s="266" t="n">
        <x:f>SUM(I5545:K5545)</x:f>
        <x:v>29</x:v>
      </x:c>
      <x:c r="M5545" s="267" t="n">
        <x:f>I5545*TOMATO_HOURS*WEEKS*(1+TOMATO_DIM)^I5545+J5545*CARROT_HOURS*WEEKS*(1+CARROT_DIM)^J5545+K5545*MESCLUN_HOURS*WEEKS*(1+MESCLUN_DIM)^K5545</x:f>
        <x:v>2507.3843846562895</x:v>
      </x:c>
      <x:c r="N5545" s="267" t="n">
        <x:f>MAX(M5545-FARMER_HOURS,0)/TEMP_HOURS_PER_WORKER</x:f>
        <x:v>1.241239156011312</x:v>
      </x:c>
      <x:c r="O5545" s="268" t="n">
        <x:f>I5545*TOMATO_PRICE+J5545*CARROT_PRICE+K5545*MESCLUN_PRICE</x:f>
        <x:v>121646</x:v>
      </x:c>
      <x:c r="P5545" s="268" t="n">
        <x:f>I5545*TOMATO_FERTILIZER+J5545*CARROT_FERTILIZER+K5545*MESCLUN_FERTILIZER</x:f>
        <x:v>21560</x:v>
      </x:c>
      <x:c r="Q5545" s="268" t="n">
        <x:f>MIN(M5545,FARMER_HOURS)*FARMER_RATE+MAX(M5545-FARMER_HOURS,0)*TEMP_RATE</x:f>
        <x:v>56030.978900282804</x:v>
      </x:c>
      <x:c r="R5545" s="268" t="n">
        <x:f>O5545-P5545-Q5545-FIXED_COST</x:f>
        <x:v>24055.021099717196</x:v>
      </x:c>
      <x:c r="S5545" s="139" t="str">
        <x:f>IF(AND(L5545&lt;=TOTAL_BED_CAP,N5545&lt;=TEMP_WORKER_CAP),"YES","NO")</x:f>
        <x:v>YES</x:v>
      </x:c>
      <x:c r="T5545" s="139" t="n">
        <x:f>IF(S5545="YES",R5545,-1E+99)</x:f>
        <x:v>24055.021099717196</x:v>
      </x:c>
    </x:row>
    <x:row r="5546">
      <x:c r="A5546" s="139"/>
      <x:c r="B5546" s="139"/>
      <x:c r="C5546" s="139"/>
      <x:c r="D5546" s="139"/>
      <x:c r="E5546" s="139"/>
      <x:c r="F5546" s="139"/>
      <x:c r="G5546" s="139"/>
      <x:c r="H5546" s="139"/>
      <x:c r="I5546" s="266" t="n">
        <x:f>INT((ROW()-ROW($I$46))/((CARROT_CAP+1)*(MESCLUN_CAP+1)))</x:f>
        <x:v>8</x:v>
      </x:c>
      <x:c r="J5546" s="266" t="n">
        <x:f>MOD(INT((ROW()-ROW($I$46))/(MESCLUN_CAP+1)),CARROT_CAP+1)</x:f>
        <x:v>9</x:v>
      </x:c>
      <x:c r="K5546" s="266" t="n">
        <x:f>MOD(ROW()-ROW($I$46),MESCLUN_CAP+1)</x:f>
        <x:v>13</x:v>
      </x:c>
      <x:c r="L5546" s="266" t="n">
        <x:f>SUM(I5546:K5546)</x:f>
        <x:v>30</x:v>
      </x:c>
      <x:c r="M5546" s="267" t="n">
        <x:f>I5546*TOMATO_HOURS*WEEKS*(1+TOMATO_DIM)^I5546+J5546*CARROT_HOURS*WEEKS*(1+CARROT_DIM)^J5546+K5546*MESCLUN_HOURS*WEEKS*(1+MESCLUN_DIM)^K5546</x:f>
        <x:v>2568.106355364674</x:v>
      </x:c>
      <x:c r="N5546" s="267" t="n">
        <x:f>MAX(M5546-FARMER_HOURS,0)/TEMP_HOURS_PER_WORKER</x:f>
        <x:v>1.283407191225468</x:v>
      </x:c>
      <x:c r="O5546" s="268" t="n">
        <x:f>I5546*TOMATO_PRICE+J5546*CARROT_PRICE+K5546*MESCLUN_PRICE</x:f>
        <x:v>124346</x:v>
      </x:c>
      <x:c r="P5546" s="268" t="n">
        <x:f>I5546*TOMATO_FERTILIZER+J5546*CARROT_FERTILIZER+K5546*MESCLUN_FERTILIZER</x:f>
        <x:v>22440</x:v>
      </x:c>
      <x:c r="Q5546" s="268" t="n">
        <x:f>MIN(M5546,FARMER_HOURS)*FARMER_RATE+MAX(M5546-FARMER_HOURS,0)*TEMP_RATE</x:f>
        <x:v>57085.1797806367</x:v>
      </x:c>
      <x:c r="R5546" s="268" t="n">
        <x:f>O5546-P5546-Q5546-FIXED_COST</x:f>
        <x:v>24820.820219363297</x:v>
      </x:c>
      <x:c r="S5546" s="139" t="str">
        <x:f>IF(AND(L5546&lt;=TOTAL_BED_CAP,N5546&lt;=TEMP_WORKER_CAP),"YES","NO")</x:f>
        <x:v>YES</x:v>
      </x:c>
      <x:c r="T5546" s="139" t="n">
        <x:f>IF(S5546="YES",R5546,-1E+99)</x:f>
        <x:v>24820.820219363297</x:v>
      </x:c>
    </x:row>
    <x:row r="5547">
      <x:c r="A5547" s="139"/>
      <x:c r="B5547" s="139"/>
      <x:c r="C5547" s="139"/>
      <x:c r="D5547" s="139"/>
      <x:c r="E5547" s="139"/>
      <x:c r="F5547" s="139"/>
      <x:c r="G5547" s="139"/>
      <x:c r="H5547" s="139"/>
      <x:c r="I5547" s="266" t="n">
        <x:f>INT((ROW()-ROW($I$46))/((CARROT_CAP+1)*(MESCLUN_CAP+1)))</x:f>
        <x:v>8</x:v>
      </x:c>
      <x:c r="J5547" s="266" t="n">
        <x:f>MOD(INT((ROW()-ROW($I$46))/(MESCLUN_CAP+1)),CARROT_CAP+1)</x:f>
        <x:v>9</x:v>
      </x:c>
      <x:c r="K5547" s="266" t="n">
        <x:f>MOD(ROW()-ROW($I$46),MESCLUN_CAP+1)</x:f>
        <x:v>14</x:v>
      </x:c>
      <x:c r="L5547" s="266" t="n">
        <x:f>SUM(I5547:K5547)</x:f>
        <x:v>31</x:v>
      </x:c>
      <x:c r="M5547" s="267" t="n">
        <x:f>I5547*TOMATO_HOURS*WEEKS*(1+TOMATO_DIM)^I5547+J5547*CARROT_HOURS*WEEKS*(1+CARROT_DIM)^J5547+K5547*MESCLUN_HOURS*WEEKS*(1+MESCLUN_DIM)^K5547</x:f>
        <x:v>2630.248436678335</x:v>
      </x:c>
      <x:c r="N5547" s="267" t="n">
        <x:f>MAX(M5547-FARMER_HOURS,0)/TEMP_HOURS_PER_WORKER</x:f>
        <x:v>1.326561414359955</x:v>
      </x:c>
      <x:c r="O5547" s="268" t="n">
        <x:f>I5547*TOMATO_PRICE+J5547*CARROT_PRICE+K5547*MESCLUN_PRICE</x:f>
        <x:v>127046</x:v>
      </x:c>
      <x:c r="P5547" s="268" t="n">
        <x:f>I5547*TOMATO_FERTILIZER+J5547*CARROT_FERTILIZER+K5547*MESCLUN_FERTILIZER</x:f>
        <x:v>23320</x:v>
      </x:c>
      <x:c r="Q5547" s="268" t="n">
        <x:f>MIN(M5547,FARMER_HOURS)*FARMER_RATE+MAX(M5547-FARMER_HOURS,0)*TEMP_RATE</x:f>
        <x:v>58164.03535899887</x:v>
      </x:c>
      <x:c r="R5547" s="268" t="n">
        <x:f>O5547-P5547-Q5547-FIXED_COST</x:f>
        <x:v>25561.964641001126</x:v>
      </x:c>
      <x:c r="S5547" s="139" t="str">
        <x:f>IF(AND(L5547&lt;=TOTAL_BED_CAP,N5547&lt;=TEMP_WORKER_CAP),"YES","NO")</x:f>
        <x:v>YES</x:v>
      </x:c>
      <x:c r="T5547" s="139" t="n">
        <x:f>IF(S5547="YES",R5547,-1E+99)</x:f>
        <x:v>25561.964641001126</x:v>
      </x:c>
    </x:row>
    <x:row r="5548">
      <x:c r="A5548" s="139"/>
      <x:c r="B5548" s="139"/>
      <x:c r="C5548" s="139"/>
      <x:c r="D5548" s="139"/>
      <x:c r="E5548" s="139"/>
      <x:c r="F5548" s="139"/>
      <x:c r="G5548" s="139"/>
      <x:c r="H5548" s="139"/>
      <x:c r="I5548" s="266" t="n">
        <x:f>INT((ROW()-ROW($I$46))/((CARROT_CAP+1)*(MESCLUN_CAP+1)))</x:f>
        <x:v>8</x:v>
      </x:c>
      <x:c r="J5548" s="266" t="n">
        <x:f>MOD(INT((ROW()-ROW($I$46))/(MESCLUN_CAP+1)),CARROT_CAP+1)</x:f>
        <x:v>9</x:v>
      </x:c>
      <x:c r="K5548" s="266" t="n">
        <x:f>MOD(ROW()-ROW($I$46),MESCLUN_CAP+1)</x:f>
        <x:v>15</x:v>
      </x:c>
      <x:c r="L5548" s="266" t="n">
        <x:f>SUM(I5548:K5548)</x:f>
        <x:v>32</x:v>
      </x:c>
      <x:c r="M5548" s="267" t="n">
        <x:f>I5548*TOMATO_HOURS*WEEKS*(1+TOMATO_DIM)^I5548+J5548*CARROT_HOURS*WEEKS*(1+CARROT_DIM)^J5548+K5548*MESCLUN_HOURS*WEEKS*(1+MESCLUN_DIM)^K5548</x:f>
        <x:v>2693.8366435544813</x:v>
      </x:c>
      <x:c r="N5548" s="267" t="n">
        <x:f>MAX(M5548-FARMER_HOURS,0)/TEMP_HOURS_PER_WORKER</x:f>
        <x:v>1.3707198913572787</x:v>
      </x:c>
      <x:c r="O5548" s="268" t="n">
        <x:f>I5548*TOMATO_PRICE+J5548*CARROT_PRICE+K5548*MESCLUN_PRICE</x:f>
        <x:v>129746</x:v>
      </x:c>
      <x:c r="P5548" s="268" t="n">
        <x:f>I5548*TOMATO_FERTILIZER+J5548*CARROT_FERTILIZER+K5548*MESCLUN_FERTILIZER</x:f>
        <x:v>24200</x:v>
      </x:c>
      <x:c r="Q5548" s="268" t="n">
        <x:f>MIN(M5548,FARMER_HOURS)*FARMER_RATE+MAX(M5548-FARMER_HOURS,0)*TEMP_RATE</x:f>
        <x:v>59267.99728393197</x:v>
      </x:c>
      <x:c r="R5548" s="268" t="n">
        <x:f>O5548-P5548-Q5548-FIXED_COST</x:f>
        <x:v>26278.002716068033</x:v>
      </x:c>
      <x:c r="S5548" s="139" t="str">
        <x:f>IF(AND(L5548&lt;=TOTAL_BED_CAP,N5548&lt;=TEMP_WORKER_CAP),"YES","NO")</x:f>
        <x:v>YES</x:v>
      </x:c>
      <x:c r="T5548" s="139" t="n">
        <x:f>IF(S5548="YES",R5548,-1E+99)</x:f>
        <x:v>26278.002716068033</x:v>
      </x:c>
    </x:row>
    <x:row r="5549">
      <x:c r="A5549" s="139"/>
      <x:c r="B5549" s="139"/>
      <x:c r="C5549" s="139"/>
      <x:c r="D5549" s="139"/>
      <x:c r="E5549" s="139"/>
      <x:c r="F5549" s="139"/>
      <x:c r="G5549" s="139"/>
      <x:c r="H5549" s="139"/>
      <x:c r="I5549" s="266" t="n">
        <x:f>INT((ROW()-ROW($I$46))/((CARROT_CAP+1)*(MESCLUN_CAP+1)))</x:f>
        <x:v>8</x:v>
      </x:c>
      <x:c r="J5549" s="266" t="n">
        <x:f>MOD(INT((ROW()-ROW($I$46))/(MESCLUN_CAP+1)),CARROT_CAP+1)</x:f>
        <x:v>9</x:v>
      </x:c>
      <x:c r="K5549" s="266" t="n">
        <x:f>MOD(ROW()-ROW($I$46),MESCLUN_CAP+1)</x:f>
        <x:v>16</x:v>
      </x:c>
      <x:c r="L5549" s="266" t="n">
        <x:f>SUM(I5549:K5549)</x:f>
        <x:v>33</x:v>
      </x:c>
      <x:c r="M5549" s="267" t="n">
        <x:f>I5549*TOMATO_HOURS*WEEKS*(1+TOMATO_DIM)^I5549+J5549*CARROT_HOURS*WEEKS*(1+CARROT_DIM)^J5549+K5549*MESCLUN_HOURS*WEEKS*(1+MESCLUN_DIM)^K5549</x:f>
        <x:v>2758.8974194319703</x:v>
      </x:c>
      <x:c r="N5549" s="267" t="n">
        <x:f>MAX(M5549-FARMER_HOURS,0)/TEMP_HOURS_PER_WORKER</x:f>
        <x:v>1.415900985716646</x:v>
      </x:c>
      <x:c r="O5549" s="268" t="n">
        <x:f>I5549*TOMATO_PRICE+J5549*CARROT_PRICE+K5549*MESCLUN_PRICE</x:f>
        <x:v>132446</x:v>
      </x:c>
      <x:c r="P5549" s="268" t="n">
        <x:f>I5549*TOMATO_FERTILIZER+J5549*CARROT_FERTILIZER+K5549*MESCLUN_FERTILIZER</x:f>
        <x:v>25080</x:v>
      </x:c>
      <x:c r="Q5549" s="268" t="n">
        <x:f>MIN(M5549,FARMER_HOURS)*FARMER_RATE+MAX(M5549-FARMER_HOURS,0)*TEMP_RATE</x:f>
        <x:v>60397.52464291615</x:v>
      </x:c>
      <x:c r="R5549" s="268" t="n">
        <x:f>O5549-P5549-Q5549-FIXED_COST</x:f>
        <x:v>26968.47535708385</x:v>
      </x:c>
      <x:c r="S5549" s="139" t="str">
        <x:f>IF(AND(L5549&lt;=TOTAL_BED_CAP,N5549&lt;=TEMP_WORKER_CAP),"YES","NO")</x:f>
        <x:v>YES</x:v>
      </x:c>
      <x:c r="T5549" s="139" t="n">
        <x:f>IF(S5549="YES",R5549,-1E+99)</x:f>
        <x:v>26968.47535708385</x:v>
      </x:c>
    </x:row>
    <x:row r="5550">
      <x:c r="A5550" s="139"/>
      <x:c r="B5550" s="139"/>
      <x:c r="C5550" s="139"/>
      <x:c r="D5550" s="139"/>
      <x:c r="E5550" s="139"/>
      <x:c r="F5550" s="139"/>
      <x:c r="G5550" s="139"/>
      <x:c r="H5550" s="139"/>
      <x:c r="I5550" s="266" t="n">
        <x:f>INT((ROW()-ROW($I$46))/((CARROT_CAP+1)*(MESCLUN_CAP+1)))</x:f>
        <x:v>8</x:v>
      </x:c>
      <x:c r="J5550" s="266" t="n">
        <x:f>MOD(INT((ROW()-ROW($I$46))/(MESCLUN_CAP+1)),CARROT_CAP+1)</x:f>
        <x:v>9</x:v>
      </x:c>
      <x:c r="K5550" s="266" t="n">
        <x:f>MOD(ROW()-ROW($I$46),MESCLUN_CAP+1)</x:f>
        <x:v>17</x:v>
      </x:c>
      <x:c r="L5550" s="266" t="n">
        <x:f>SUM(I5550:K5550)</x:f>
        <x:v>34</x:v>
      </x:c>
      <x:c r="M5550" s="267" t="n">
        <x:f>I5550*TOMATO_HOURS*WEEKS*(1+TOMATO_DIM)^I5550+J5550*CARROT_HOURS*WEEKS*(1+CARROT_DIM)^J5550+K5550*MESCLUN_HOURS*WEEKS*(1+MESCLUN_DIM)^K5550</x:f>
        <x:v>2825.4576428785103</x:v>
      </x:c>
      <x:c r="N5550" s="267" t="n">
        <x:f>MAX(M5550-FARMER_HOURS,0)/TEMP_HOURS_PER_WORKER</x:f>
        <x:v>1.4621233631100767</x:v>
      </x:c>
      <x:c r="O5550" s="268" t="n">
        <x:f>I5550*TOMATO_PRICE+J5550*CARROT_PRICE+K5550*MESCLUN_PRICE</x:f>
        <x:v>135146</x:v>
      </x:c>
      <x:c r="P5550" s="268" t="n">
        <x:f>I5550*TOMATO_FERTILIZER+J5550*CARROT_FERTILIZER+K5550*MESCLUN_FERTILIZER</x:f>
        <x:v>25960</x:v>
      </x:c>
      <x:c r="Q5550" s="268" t="n">
        <x:f>MIN(M5550,FARMER_HOURS)*FARMER_RATE+MAX(M5550-FARMER_HOURS,0)*TEMP_RATE</x:f>
        <x:v>61553.08407775191</x:v>
      </x:c>
      <x:c r="R5550" s="268" t="n">
        <x:f>O5550-P5550-Q5550-FIXED_COST</x:f>
        <x:v>27632.91592224809</x:v>
      </x:c>
      <x:c r="S5550" s="139" t="str">
        <x:f>IF(AND(L5550&lt;=TOTAL_BED_CAP,N5550&lt;=TEMP_WORKER_CAP),"YES","NO")</x:f>
        <x:v>YES</x:v>
      </x:c>
      <x:c r="T5550" s="139" t="n">
        <x:f>IF(S5550="YES",R5550,-1E+99)</x:f>
        <x:v>27632.91592224809</x:v>
      </x:c>
    </x:row>
    <x:row r="5551">
      <x:c r="A5551" s="139"/>
      <x:c r="B5551" s="139"/>
      <x:c r="C5551" s="139"/>
      <x:c r="D5551" s="139"/>
      <x:c r="E5551" s="139"/>
      <x:c r="F5551" s="139"/>
      <x:c r="G5551" s="139"/>
      <x:c r="H5551" s="139"/>
      <x:c r="I5551" s="266" t="n">
        <x:f>INT((ROW()-ROW($I$46))/((CARROT_CAP+1)*(MESCLUN_CAP+1)))</x:f>
        <x:v>8</x:v>
      </x:c>
      <x:c r="J5551" s="266" t="n">
        <x:f>MOD(INT((ROW()-ROW($I$46))/(MESCLUN_CAP+1)),CARROT_CAP+1)</x:f>
        <x:v>9</x:v>
      </x:c>
      <x:c r="K5551" s="266" t="n">
        <x:f>MOD(ROW()-ROW($I$46),MESCLUN_CAP+1)</x:f>
        <x:v>18</x:v>
      </x:c>
      <x:c r="L5551" s="266" t="n">
        <x:f>SUM(I5551:K5551)</x:f>
        <x:v>35</x:v>
      </x:c>
      <x:c r="M5551" s="267" t="n">
        <x:f>I5551*TOMATO_HOURS*WEEKS*(1+TOMATO_DIM)^I5551+J5551*CARROT_HOURS*WEEKS*(1+CARROT_DIM)^J5551+K5551*MESCLUN_HOURS*WEEKS*(1+MESCLUN_DIM)^K5551</x:f>
        <x:v>2893.5446343370977</x:v>
      </x:c>
      <x:c r="N5551" s="267" t="n">
        <x:f>MAX(M5551-FARMER_HOURS,0)/TEMP_HOURS_PER_WORKER</x:f>
        <x:v>1.5094059960674289</x:v>
      </x:c>
      <x:c r="O5551" s="268" t="n">
        <x:f>I5551*TOMATO_PRICE+J5551*CARROT_PRICE+K5551*MESCLUN_PRICE</x:f>
        <x:v>137846</x:v>
      </x:c>
      <x:c r="P5551" s="268" t="n">
        <x:f>I5551*TOMATO_FERTILIZER+J5551*CARROT_FERTILIZER+K5551*MESCLUN_FERTILIZER</x:f>
        <x:v>26840</x:v>
      </x:c>
      <x:c r="Q5551" s="268" t="n">
        <x:f>MIN(M5551,FARMER_HOURS)*FARMER_RATE+MAX(M5551-FARMER_HOURS,0)*TEMP_RATE</x:f>
        <x:v>62735.14990168572</x:v>
      </x:c>
      <x:c r="R5551" s="268" t="n">
        <x:f>O5551-P5551-Q5551-FIXED_COST</x:f>
        <x:v>28270.85009831428</x:v>
      </x:c>
      <x:c r="S5551" s="139" t="str">
        <x:f>IF(AND(L5551&lt;=TOTAL_BED_CAP,N5551&lt;=TEMP_WORKER_CAP),"YES","NO")</x:f>
        <x:v>YES</x:v>
      </x:c>
      <x:c r="T5551" s="139" t="n">
        <x:f>IF(S5551="YES",R5551,-1E+99)</x:f>
        <x:v>28270.85009831428</x:v>
      </x:c>
    </x:row>
    <x:row r="5552">
      <x:c r="A5552" s="139"/>
      <x:c r="B5552" s="139"/>
      <x:c r="C5552" s="139"/>
      <x:c r="D5552" s="139"/>
      <x:c r="E5552" s="139"/>
      <x:c r="F5552" s="139"/>
      <x:c r="G5552" s="139"/>
      <x:c r="H5552" s="139"/>
      <x:c r="I5552" s="266" t="n">
        <x:f>INT((ROW()-ROW($I$46))/((CARROT_CAP+1)*(MESCLUN_CAP+1)))</x:f>
        <x:v>8</x:v>
      </x:c>
      <x:c r="J5552" s="266" t="n">
        <x:f>MOD(INT((ROW()-ROW($I$46))/(MESCLUN_CAP+1)),CARROT_CAP+1)</x:f>
        <x:v>9</x:v>
      </x:c>
      <x:c r="K5552" s="266" t="n">
        <x:f>MOD(ROW()-ROW($I$46),MESCLUN_CAP+1)</x:f>
        <x:v>19</x:v>
      </x:c>
      <x:c r="L5552" s="266" t="n">
        <x:f>SUM(I5552:K5552)</x:f>
        <x:v>36</x:v>
      </x:c>
      <x:c r="M5552" s="267" t="n">
        <x:f>I5552*TOMATO_HOURS*WEEKS*(1+TOMATO_DIM)^I5552+J5552*CARROT_HOURS*WEEKS*(1+CARROT_DIM)^J5552+K5552*MESCLUN_HOURS*WEEKS*(1+MESCLUN_DIM)^K5552</x:f>
        <x:v>2963.1861629731197</x:v>
      </x:c>
      <x:c r="N5552" s="267" t="n">
        <x:f>MAX(M5552-FARMER_HOURS,0)/TEMP_HOURS_PER_WORKER</x:f>
        <x:v>1.5577681687313332</x:v>
      </x:c>
      <x:c r="O5552" s="268" t="n">
        <x:f>I5552*TOMATO_PRICE+J5552*CARROT_PRICE+K5552*MESCLUN_PRICE</x:f>
        <x:v>140546</x:v>
      </x:c>
      <x:c r="P5552" s="268" t="n">
        <x:f>I5552*TOMATO_FERTILIZER+J5552*CARROT_FERTILIZER+K5552*MESCLUN_FERTILIZER</x:f>
        <x:v>27720</x:v>
      </x:c>
      <x:c r="Q5552" s="268" t="n">
        <x:f>MIN(M5552,FARMER_HOURS)*FARMER_RATE+MAX(M5552-FARMER_HOURS,0)*TEMP_RATE</x:f>
        <x:v>63944.204218283325</x:v>
      </x:c>
      <x:c r="R5552" s="268" t="n">
        <x:f>O5552-P5552-Q5552-FIXED_COST</x:f>
        <x:v>28881.795781716675</x:v>
      </x:c>
      <x:c r="S5552" s="139" t="str">
        <x:f>IF(AND(L5552&lt;=TOTAL_BED_CAP,N5552&lt;=TEMP_WORKER_CAP),"YES","NO")</x:f>
        <x:v>YES</x:v>
      </x:c>
      <x:c r="T5552" s="139" t="n">
        <x:f>IF(S5552="YES",R5552,-1E+99)</x:f>
        <x:v>28881.795781716675</x:v>
      </x:c>
    </x:row>
    <x:row r="5553">
      <x:c r="A5553" s="139"/>
      <x:c r="B5553" s="139"/>
      <x:c r="C5553" s="139"/>
      <x:c r="D5553" s="139"/>
      <x:c r="E5553" s="139"/>
      <x:c r="F5553" s="139"/>
      <x:c r="G5553" s="139"/>
      <x:c r="H5553" s="139"/>
      <x:c r="I5553" s="266" t="n">
        <x:f>INT((ROW()-ROW($I$46))/((CARROT_CAP+1)*(MESCLUN_CAP+1)))</x:f>
        <x:v>8</x:v>
      </x:c>
      <x:c r="J5553" s="266" t="n">
        <x:f>MOD(INT((ROW()-ROW($I$46))/(MESCLUN_CAP+1)),CARROT_CAP+1)</x:f>
        <x:v>9</x:v>
      </x:c>
      <x:c r="K5553" s="266" t="n">
        <x:f>MOD(ROW()-ROW($I$46),MESCLUN_CAP+1)</x:f>
        <x:v>20</x:v>
      </x:c>
      <x:c r="L5553" s="266" t="n">
        <x:f>SUM(I5553:K5553)</x:f>
        <x:v>37</x:v>
      </x:c>
      <x:c r="M5553" s="267" t="n">
        <x:f>I5553*TOMATO_HOURS*WEEKS*(1+TOMATO_DIM)^I5553+J5553*CARROT_HOURS*WEEKS*(1+CARROT_DIM)^J5553+K5553*MESCLUN_HOURS*WEEKS*(1+MESCLUN_DIM)^K5553</x:f>
        <x:v>3034.4104536235964</x:v>
      </x:c>
      <x:c r="N5553" s="267" t="n">
        <x:f>MAX(M5553-FARMER_HOURS,0)/TEMP_HOURS_PER_WORKER</x:f>
        <x:v>1.607229481683053</x:v>
      </x:c>
      <x:c r="O5553" s="268" t="n">
        <x:f>I5553*TOMATO_PRICE+J5553*CARROT_PRICE+K5553*MESCLUN_PRICE</x:f>
        <x:v>143246</x:v>
      </x:c>
      <x:c r="P5553" s="268" t="n">
        <x:f>I5553*TOMATO_FERTILIZER+J5553*CARROT_FERTILIZER+K5553*MESCLUN_FERTILIZER</x:f>
        <x:v>28600</x:v>
      </x:c>
      <x:c r="Q5553" s="268" t="n">
        <x:f>MIN(M5553,FARMER_HOURS)*FARMER_RATE+MAX(M5553-FARMER_HOURS,0)*TEMP_RATE</x:f>
        <x:v>65180.737042076325</x:v>
      </x:c>
      <x:c r="R5553" s="268" t="n">
        <x:f>O5553-P5553-Q5553-FIXED_COST</x:f>
        <x:v>29465.262957923675</x:v>
      </x:c>
      <x:c r="S5553" s="139" t="str">
        <x:f>IF(AND(L5553&lt;=TOTAL_BED_CAP,N5553&lt;=TEMP_WORKER_CAP),"YES","NO")</x:f>
        <x:v>YES</x:v>
      </x:c>
      <x:c r="T5553" s="139" t="n">
        <x:f>IF(S5553="YES",R5553,-1E+99)</x:f>
        <x:v>29465.262957923675</x:v>
      </x:c>
    </x:row>
    <x:row r="5554">
      <x:c r="A5554" s="139"/>
      <x:c r="B5554" s="139"/>
      <x:c r="C5554" s="139"/>
      <x:c r="D5554" s="139"/>
      <x:c r="E5554" s="139"/>
      <x:c r="F5554" s="139"/>
      <x:c r="G5554" s="139"/>
      <x:c r="H5554" s="139"/>
      <x:c r="I5554" s="266" t="n">
        <x:f>INT((ROW()-ROW($I$46))/((CARROT_CAP+1)*(MESCLUN_CAP+1)))</x:f>
        <x:v>8</x:v>
      </x:c>
      <x:c r="J5554" s="266" t="n">
        <x:f>MOD(INT((ROW()-ROW($I$46))/(MESCLUN_CAP+1)),CARROT_CAP+1)</x:f>
        <x:v>9</x:v>
      </x:c>
      <x:c r="K5554" s="266" t="n">
        <x:f>MOD(ROW()-ROW($I$46),MESCLUN_CAP+1)</x:f>
        <x:v>21</x:v>
      </x:c>
      <x:c r="L5554" s="266" t="n">
        <x:f>SUM(I5554:K5554)</x:f>
        <x:v>38</x:v>
      </x:c>
      <x:c r="M5554" s="267" t="n">
        <x:f>I5554*TOMATO_HOURS*WEEKS*(1+TOMATO_DIM)^I5554+J5554*CARROT_HOURS*WEEKS*(1+CARROT_DIM)^J5554+K5554*MESCLUN_HOURS*WEEKS*(1+MESCLUN_DIM)^K5554</x:f>
        <x:v>3107.2461938500405</x:v>
      </x:c>
      <x:c r="N5554" s="267" t="n">
        <x:f>MAX(M5554-FARMER_HOURS,0)/TEMP_HOURS_PER_WORKER</x:f>
        <x:v>1.657809856840306</x:v>
      </x:c>
      <x:c r="O5554" s="268" t="n">
        <x:f>I5554*TOMATO_PRICE+J5554*CARROT_PRICE+K5554*MESCLUN_PRICE</x:f>
        <x:v>145946</x:v>
      </x:c>
      <x:c r="P5554" s="268" t="n">
        <x:f>I5554*TOMATO_FERTILIZER+J5554*CARROT_FERTILIZER+K5554*MESCLUN_FERTILIZER</x:f>
        <x:v>29480</x:v>
      </x:c>
      <x:c r="Q5554" s="268" t="n">
        <x:f>MIN(M5554,FARMER_HOURS)*FARMER_RATE+MAX(M5554-FARMER_HOURS,0)*TEMP_RATE</x:f>
        <x:v>66445.24642100764</x:v>
      </x:c>
      <x:c r="R5554" s="268" t="n">
        <x:f>O5554-P5554-Q5554-FIXED_COST</x:f>
        <x:v>30020.753578992357</x:v>
      </x:c>
      <x:c r="S5554" s="139" t="str">
        <x:f>IF(AND(L5554&lt;=TOTAL_BED_CAP,N5554&lt;=TEMP_WORKER_CAP),"YES","NO")</x:f>
        <x:v>YES</x:v>
      </x:c>
      <x:c r="T5554" s="139" t="n">
        <x:f>IF(S5554="YES",R5554,-1E+99)</x:f>
        <x:v>30020.753578992357</x:v>
      </x:c>
    </x:row>
    <x:row r="5555">
      <x:c r="A5555" s="139"/>
      <x:c r="B5555" s="139"/>
      <x:c r="C5555" s="139"/>
      <x:c r="D5555" s="139"/>
      <x:c r="E5555" s="139"/>
      <x:c r="F5555" s="139"/>
      <x:c r="G5555" s="139"/>
      <x:c r="H5555" s="139"/>
      <x:c r="I5555" s="266" t="n">
        <x:f>INT((ROW()-ROW($I$46))/((CARROT_CAP+1)*(MESCLUN_CAP+1)))</x:f>
        <x:v>8</x:v>
      </x:c>
      <x:c r="J5555" s="266" t="n">
        <x:f>MOD(INT((ROW()-ROW($I$46))/(MESCLUN_CAP+1)),CARROT_CAP+1)</x:f>
        <x:v>9</x:v>
      </x:c>
      <x:c r="K5555" s="266" t="n">
        <x:f>MOD(ROW()-ROW($I$46),MESCLUN_CAP+1)</x:f>
        <x:v>22</x:v>
      </x:c>
      <x:c r="L5555" s="266" t="n">
        <x:f>SUM(I5555:K5555)</x:f>
        <x:v>39</x:v>
      </x:c>
      <x:c r="M5555" s="267" t="n">
        <x:f>I5555*TOMATO_HOURS*WEEKS*(1+TOMATO_DIM)^I5555+J5555*CARROT_HOURS*WEEKS*(1+CARROT_DIM)^J5555+K5555*MESCLUN_HOURS*WEEKS*(1+MESCLUN_DIM)^K5555</x:f>
        <x:v>3181.7225410964365</x:v>
      </x:c>
      <x:c r="N5555" s="267" t="n">
        <x:f>MAX(M5555-FARMER_HOURS,0)/TEMP_HOURS_PER_WORKER</x:f>
        <x:v>1.709529542428081</x:v>
      </x:c>
      <x:c r="O5555" s="268" t="n">
        <x:f>I5555*TOMATO_PRICE+J5555*CARROT_PRICE+K5555*MESCLUN_PRICE</x:f>
        <x:v>148646</x:v>
      </x:c>
      <x:c r="P5555" s="268" t="n">
        <x:f>I5555*TOMATO_FERTILIZER+J5555*CARROT_FERTILIZER+K5555*MESCLUN_FERTILIZER</x:f>
        <x:v>30360</x:v>
      </x:c>
      <x:c r="Q5555" s="268" t="n">
        <x:f>MIN(M5555,FARMER_HOURS)*FARMER_RATE+MAX(M5555-FARMER_HOURS,0)*TEMP_RATE</x:f>
        <x:v>67738.23856070201</x:v>
      </x:c>
      <x:c r="R5555" s="268" t="n">
        <x:f>O5555-P5555-Q5555-FIXED_COST</x:f>
        <x:v>30547.76143929799</x:v>
      </x:c>
      <x:c r="S5555" s="139" t="str">
        <x:f>IF(AND(L5555&lt;=TOTAL_BED_CAP,N5555&lt;=TEMP_WORKER_CAP),"YES","NO")</x:f>
        <x:v>YES</x:v>
      </x:c>
      <x:c r="T5555" s="139" t="n">
        <x:f>IF(S5555="YES",R5555,-1E+99)</x:f>
        <x:v>30547.76143929799</x:v>
      </x:c>
    </x:row>
    <x:row r="5556">
      <x:c r="A5556" s="139"/>
      <x:c r="B5556" s="139"/>
      <x:c r="C5556" s="139"/>
      <x:c r="D5556" s="139"/>
      <x:c r="E5556" s="139"/>
      <x:c r="F5556" s="139"/>
      <x:c r="G5556" s="139"/>
      <x:c r="H5556" s="139"/>
      <x:c r="I5556" s="266" t="n">
        <x:f>INT((ROW()-ROW($I$46))/((CARROT_CAP+1)*(MESCLUN_CAP+1)))</x:f>
        <x:v>8</x:v>
      </x:c>
      <x:c r="J5556" s="266" t="n">
        <x:f>MOD(INT((ROW()-ROW($I$46))/(MESCLUN_CAP+1)),CARROT_CAP+1)</x:f>
        <x:v>9</x:v>
      </x:c>
      <x:c r="K5556" s="266" t="n">
        <x:f>MOD(ROW()-ROW($I$46),MESCLUN_CAP+1)</x:f>
        <x:v>23</x:v>
      </x:c>
      <x:c r="L5556" s="266" t="n">
        <x:f>SUM(I5556:K5556)</x:f>
        <x:v>40</x:v>
      </x:c>
      <x:c r="M5556" s="267" t="n">
        <x:f>I5556*TOMATO_HOURS*WEEKS*(1+TOMATO_DIM)^I5556+J5556*CARROT_HOURS*WEEKS*(1+CARROT_DIM)^J5556+K5556*MESCLUN_HOURS*WEEKS*(1+MESCLUN_DIM)^K5556</x:f>
        <x:v>3257.869129953873</x:v>
      </x:c>
      <x:c r="N5556" s="267" t="n">
        <x:f>MAX(M5556-FARMER_HOURS,0)/TEMP_HOURS_PER_WORKER</x:f>
        <x:v>1.762409118023523</x:v>
      </x:c>
      <x:c r="O5556" s="268" t="n">
        <x:f>I5556*TOMATO_PRICE+J5556*CARROT_PRICE+K5556*MESCLUN_PRICE</x:f>
        <x:v>151346</x:v>
      </x:c>
      <x:c r="P5556" s="268" t="n">
        <x:f>I5556*TOMATO_FERTILIZER+J5556*CARROT_FERTILIZER+K5556*MESCLUN_FERTILIZER</x:f>
        <x:v>31240</x:v>
      </x:c>
      <x:c r="Q5556" s="268" t="n">
        <x:f>MIN(M5556,FARMER_HOURS)*FARMER_RATE+MAX(M5556-FARMER_HOURS,0)*TEMP_RATE</x:f>
        <x:v>69060.22795058807</x:v>
      </x:c>
      <x:c r="R5556" s="268" t="n">
        <x:f>O5556-P5556-Q5556-FIXED_COST</x:f>
        <x:v>31045.772049411928</x:v>
      </x:c>
      <x:c r="S5556" s="139" t="str">
        <x:f>IF(AND(L5556&lt;=TOTAL_BED_CAP,N5556&lt;=TEMP_WORKER_CAP),"YES","NO")</x:f>
        <x:v>YES</x:v>
      </x:c>
      <x:c r="T5556" s="139" t="n">
        <x:f>IF(S5556="YES",R5556,-1E+99)</x:f>
        <x:v>31045.772049411928</x:v>
      </x:c>
    </x:row>
    <x:row r="5557">
      <x:c r="A5557" s="139"/>
      <x:c r="B5557" s="139"/>
      <x:c r="C5557" s="139"/>
      <x:c r="D5557" s="139"/>
      <x:c r="E5557" s="139"/>
      <x:c r="F5557" s="139"/>
      <x:c r="G5557" s="139"/>
      <x:c r="H5557" s="139"/>
      <x:c r="I5557" s="266" t="n">
        <x:f>INT((ROW()-ROW($I$46))/((CARROT_CAP+1)*(MESCLUN_CAP+1)))</x:f>
        <x:v>8</x:v>
      </x:c>
      <x:c r="J5557" s="266" t="n">
        <x:f>MOD(INT((ROW()-ROW($I$46))/(MESCLUN_CAP+1)),CARROT_CAP+1)</x:f>
        <x:v>9</x:v>
      </x:c>
      <x:c r="K5557" s="266" t="n">
        <x:f>MOD(ROW()-ROW($I$46),MESCLUN_CAP+1)</x:f>
        <x:v>24</x:v>
      </x:c>
      <x:c r="L5557" s="266" t="n">
        <x:f>SUM(I5557:K5557)</x:f>
        <x:v>41</x:v>
      </x:c>
      <x:c r="M5557" s="267" t="n">
        <x:f>I5557*TOMATO_HOURS*WEEKS*(1+TOMATO_DIM)^I5557+J5557*CARROT_HOURS*WEEKS*(1+CARROT_DIM)^J5557+K5557*MESCLUN_HOURS*WEEKS*(1+MESCLUN_DIM)^K5557</x:f>
        <x:v>3335.7160795333684</x:v>
      </x:c>
      <x:c r="N5557" s="267" t="n">
        <x:f>MAX(M5557-FARMER_HOURS,0)/TEMP_HOURS_PER_WORKER</x:f>
        <x:v>1.8164694996759503</x:v>
      </x:c>
      <x:c r="O5557" s="268" t="n">
        <x:f>I5557*TOMATO_PRICE+J5557*CARROT_PRICE+K5557*MESCLUN_PRICE</x:f>
        <x:v>154046</x:v>
      </x:c>
      <x:c r="P5557" s="268" t="n">
        <x:f>I5557*TOMATO_FERTILIZER+J5557*CARROT_FERTILIZER+K5557*MESCLUN_FERTILIZER</x:f>
        <x:v>32120</x:v>
      </x:c>
      <x:c r="Q5557" s="268" t="n">
        <x:f>MIN(M5557,FARMER_HOURS)*FARMER_RATE+MAX(M5557-FARMER_HOURS,0)*TEMP_RATE</x:f>
        <x:v>70411.73749189876</x:v>
      </x:c>
      <x:c r="R5557" s="268" t="n">
        <x:f>O5557-P5557-Q5557-FIXED_COST</x:f>
        <x:v>31514.262508101237</x:v>
      </x:c>
      <x:c r="S5557" s="139" t="str">
        <x:f>IF(AND(L5557&lt;=TOTAL_BED_CAP,N5557&lt;=TEMP_WORKER_CAP),"YES","NO")</x:f>
        <x:v>YES</x:v>
      </x:c>
      <x:c r="T5557" s="139" t="n">
        <x:f>IF(S5557="YES",R5557,-1E+99)</x:f>
        <x:v>31514.262508101237</x:v>
      </x:c>
    </x:row>
    <x:row r="5558">
      <x:c r="A5558" s="139"/>
      <x:c r="B5558" s="139"/>
      <x:c r="C5558" s="139"/>
      <x:c r="D5558" s="139"/>
      <x:c r="E5558" s="139"/>
      <x:c r="F5558" s="139"/>
      <x:c r="G5558" s="139"/>
      <x:c r="H5558" s="139"/>
      <x:c r="I5558" s="266" t="n">
        <x:f>INT((ROW()-ROW($I$46))/((CARROT_CAP+1)*(MESCLUN_CAP+1)))</x:f>
        <x:v>8</x:v>
      </x:c>
      <x:c r="J5558" s="266" t="n">
        <x:f>MOD(INT((ROW()-ROW($I$46))/(MESCLUN_CAP+1)),CARROT_CAP+1)</x:f>
        <x:v>9</x:v>
      </x:c>
      <x:c r="K5558" s="266" t="n">
        <x:f>MOD(ROW()-ROW($I$46),MESCLUN_CAP+1)</x:f>
        <x:v>25</x:v>
      </x:c>
      <x:c r="L5558" s="266" t="n">
        <x:f>SUM(I5558:K5558)</x:f>
        <x:v>42</x:v>
      </x:c>
      <x:c r="M5558" s="267" t="n">
        <x:f>I5558*TOMATO_HOURS*WEEKS*(1+TOMATO_DIM)^I5558+J5558*CARROT_HOURS*WEEKS*(1+CARROT_DIM)^J5558+K5558*MESCLUN_HOURS*WEEKS*(1+MESCLUN_DIM)^K5558</x:f>
        <x:v>3415.2940009484664</x:v>
      </x:c>
      <x:c r="N5558" s="267" t="n">
        <x:f>MAX(M5558-FARMER_HOURS,0)/TEMP_HOURS_PER_WORKER</x:f>
        <x:v>1.8717319451031016</x:v>
      </x:c>
      <x:c r="O5558" s="268" t="n">
        <x:f>I5558*TOMATO_PRICE+J5558*CARROT_PRICE+K5558*MESCLUN_PRICE</x:f>
        <x:v>156746</x:v>
      </x:c>
      <x:c r="P5558" s="268" t="n">
        <x:f>I5558*TOMATO_FERTILIZER+J5558*CARROT_FERTILIZER+K5558*MESCLUN_FERTILIZER</x:f>
        <x:v>33000</x:v>
      </x:c>
      <x:c r="Q5558" s="268" t="n">
        <x:f>MIN(M5558,FARMER_HOURS)*FARMER_RATE+MAX(M5558-FARMER_HOURS,0)*TEMP_RATE</x:f>
        <x:v>71793.29862757755</x:v>
      </x:c>
      <x:c r="R5558" s="268" t="n">
        <x:f>O5558-P5558-Q5558-FIXED_COST</x:f>
        <x:v>31952.701372422453</x:v>
      </x:c>
      <x:c r="S5558" s="139" t="str">
        <x:f>IF(AND(L5558&lt;=TOTAL_BED_CAP,N5558&lt;=TEMP_WORKER_CAP),"YES","NO")</x:f>
        <x:v>YES</x:v>
      </x:c>
      <x:c r="T5558" s="139" t="n">
        <x:f>IF(S5558="YES",R5558,-1E+99)</x:f>
        <x:v>31952.701372422453</x:v>
      </x:c>
    </x:row>
    <x:row r="5559">
      <x:c r="A5559" s="139"/>
      <x:c r="B5559" s="139"/>
      <x:c r="C5559" s="139"/>
      <x:c r="D5559" s="139"/>
      <x:c r="E5559" s="139"/>
      <x:c r="F5559" s="139"/>
      <x:c r="G5559" s="139"/>
      <x:c r="H5559" s="139"/>
      <x:c r="I5559" s="266" t="n">
        <x:f>INT((ROW()-ROW($I$46))/((CARROT_CAP+1)*(MESCLUN_CAP+1)))</x:f>
        <x:v>8</x:v>
      </x:c>
      <x:c r="J5559" s="266" t="n">
        <x:f>MOD(INT((ROW()-ROW($I$46))/(MESCLUN_CAP+1)),CARROT_CAP+1)</x:f>
        <x:v>9</x:v>
      </x:c>
      <x:c r="K5559" s="266" t="n">
        <x:f>MOD(ROW()-ROW($I$46),MESCLUN_CAP+1)</x:f>
        <x:v>26</x:v>
      </x:c>
      <x:c r="L5559" s="266" t="n">
        <x:f>SUM(I5559:K5559)</x:f>
        <x:v>43</x:v>
      </x:c>
      <x:c r="M5559" s="267" t="n">
        <x:f>I5559*TOMATO_HOURS*WEEKS*(1+TOMATO_DIM)^I5559+J5559*CARROT_HOURS*WEEKS*(1+CARROT_DIM)^J5559+K5559*MESCLUN_HOURS*WEEKS*(1+MESCLUN_DIM)^K5559</x:f>
        <x:v>3496.634004909183</x:v>
      </x:c>
      <x:c r="N5559" s="267" t="n">
        <x:f>MAX(M5559-FARMER_HOURS,0)/TEMP_HOURS_PER_WORKER</x:f>
        <x:v>1.9282180589647107</x:v>
      </x:c>
      <x:c r="O5559" s="268" t="n">
        <x:f>I5559*TOMATO_PRICE+J5559*CARROT_PRICE+K5559*MESCLUN_PRICE</x:f>
        <x:v>159446</x:v>
      </x:c>
      <x:c r="P5559" s="268" t="n">
        <x:f>I5559*TOMATO_FERTILIZER+J5559*CARROT_FERTILIZER+K5559*MESCLUN_FERTILIZER</x:f>
        <x:v>33880</x:v>
      </x:c>
      <x:c r="Q5559" s="268" t="n">
        <x:f>MIN(M5559,FARMER_HOURS)*FARMER_RATE+MAX(M5559-FARMER_HOURS,0)*TEMP_RATE</x:f>
        <x:v>73205.45147411776</x:v>
      </x:c>
      <x:c r="R5559" s="268" t="n">
        <x:f>O5559-P5559-Q5559-FIXED_COST</x:f>
        <x:v>32360.548525882245</x:v>
      </x:c>
      <x:c r="S5559" s="139" t="str">
        <x:f>IF(AND(L5559&lt;=TOTAL_BED_CAP,N5559&lt;=TEMP_WORKER_CAP),"YES","NO")</x:f>
        <x:v>YES</x:v>
      </x:c>
      <x:c r="T5559" s="139" t="n">
        <x:f>IF(S5559="YES",R5559,-1E+99)</x:f>
        <x:v>32360.548525882245</x:v>
      </x:c>
    </x:row>
    <x:row r="5560">
      <x:c r="A5560" s="139"/>
      <x:c r="B5560" s="139"/>
      <x:c r="C5560" s="139"/>
      <x:c r="D5560" s="139"/>
      <x:c r="E5560" s="139"/>
      <x:c r="F5560" s="139"/>
      <x:c r="G5560" s="139"/>
      <x:c r="H5560" s="139"/>
      <x:c r="I5560" s="266" t="n">
        <x:f>INT((ROW()-ROW($I$46))/((CARROT_CAP+1)*(MESCLUN_CAP+1)))</x:f>
        <x:v>8</x:v>
      </x:c>
      <x:c r="J5560" s="266" t="n">
        <x:f>MOD(INT((ROW()-ROW($I$46))/(MESCLUN_CAP+1)),CARROT_CAP+1)</x:f>
        <x:v>9</x:v>
      </x:c>
      <x:c r="K5560" s="266" t="n">
        <x:f>MOD(ROW()-ROW($I$46),MESCLUN_CAP+1)</x:f>
        <x:v>27</x:v>
      </x:c>
      <x:c r="L5560" s="266" t="n">
        <x:f>SUM(I5560:K5560)</x:f>
        <x:v>44</x:v>
      </x:c>
      <x:c r="M5560" s="267" t="n">
        <x:f>I5560*TOMATO_HOURS*WEEKS*(1+TOMATO_DIM)^I5560+J5560*CARROT_HOURS*WEEKS*(1+CARROT_DIM)^J5560+K5560*MESCLUN_HOURS*WEEKS*(1+MESCLUN_DIM)^K5560</x:f>
        <x:v>3579.7677094289406</x:v>
      </x:c>
      <x:c r="N5560" s="267" t="n">
        <x:f>MAX(M5560-FARMER_HOURS,0)/TEMP_HOURS_PER_WORKER</x:f>
        <x:v>1.9859497982145422</x:v>
      </x:c>
      <x:c r="O5560" s="268" t="n">
        <x:f>I5560*TOMATO_PRICE+J5560*CARROT_PRICE+K5560*MESCLUN_PRICE</x:f>
        <x:v>162146</x:v>
      </x:c>
      <x:c r="P5560" s="268" t="n">
        <x:f>I5560*TOMATO_FERTILIZER+J5560*CARROT_FERTILIZER+K5560*MESCLUN_FERTILIZER</x:f>
        <x:v>34760</x:v>
      </x:c>
      <x:c r="Q5560" s="268" t="n">
        <x:f>MIN(M5560,FARMER_HOURS)*FARMER_RATE+MAX(M5560-FARMER_HOURS,0)*TEMP_RATE</x:f>
        <x:v>74648.74495536355</x:v>
      </x:c>
      <x:c r="R5560" s="268" t="n">
        <x:f>O5560-P5560-Q5560-FIXED_COST</x:f>
        <x:v>32737.255044636448</x:v>
      </x:c>
      <x:c r="S5560" s="139" t="str">
        <x:f>IF(AND(L5560&lt;=TOTAL_BED_CAP,N5560&lt;=TEMP_WORKER_CAP),"YES","NO")</x:f>
        <x:v>YES</x:v>
      </x:c>
      <x:c r="T5560" s="139" t="n">
        <x:f>IF(S5560="YES",R5560,-1E+99)</x:f>
        <x:v>32737.255044636448</x:v>
      </x:c>
    </x:row>
    <x:row r="5561">
      <x:c r="A5561" s="139"/>
      <x:c r="B5561" s="139"/>
      <x:c r="C5561" s="139"/>
      <x:c r="D5561" s="139"/>
      <x:c r="E5561" s="139"/>
      <x:c r="F5561" s="139"/>
      <x:c r="G5561" s="139"/>
      <x:c r="H5561" s="139"/>
      <x:c r="I5561" s="266" t="n">
        <x:f>INT((ROW()-ROW($I$46))/((CARROT_CAP+1)*(MESCLUN_CAP+1)))</x:f>
        <x:v>8</x:v>
      </x:c>
      <x:c r="J5561" s="266" t="n">
        <x:f>MOD(INT((ROW()-ROW($I$46))/(MESCLUN_CAP+1)),CARROT_CAP+1)</x:f>
        <x:v>9</x:v>
      </x:c>
      <x:c r="K5561" s="266" t="n">
        <x:f>MOD(ROW()-ROW($I$46),MESCLUN_CAP+1)</x:f>
        <x:v>28</x:v>
      </x:c>
      <x:c r="L5561" s="266" t="n">
        <x:f>SUM(I5561:K5561)</x:f>
        <x:v>45</x:v>
      </x:c>
      <x:c r="M5561" s="267" t="n">
        <x:f>I5561*TOMATO_HOURS*WEEKS*(1+TOMATO_DIM)^I5561+J5561*CARROT_HOURS*WEEKS*(1+CARROT_DIM)^J5561+K5561*MESCLUN_HOURS*WEEKS*(1+MESCLUN_DIM)^K5561</x:f>
        <x:v>3664.727247646094</x:v>
      </x:c>
      <x:c r="N5561" s="267" t="n">
        <x:f>MAX(M5561-FARMER_HOURS,0)/TEMP_HOURS_PER_WORKER</x:f>
        <x:v>2.04494947753201</x:v>
      </x:c>
      <x:c r="O5561" s="268" t="n">
        <x:f>I5561*TOMATO_PRICE+J5561*CARROT_PRICE+K5561*MESCLUN_PRICE</x:f>
        <x:v>164846</x:v>
      </x:c>
      <x:c r="P5561" s="268" t="n">
        <x:f>I5561*TOMATO_FERTILIZER+J5561*CARROT_FERTILIZER+K5561*MESCLUN_FERTILIZER</x:f>
        <x:v>35640</x:v>
      </x:c>
      <x:c r="Q5561" s="268" t="n">
        <x:f>MIN(M5561,FARMER_HOURS)*FARMER_RATE+MAX(M5561-FARMER_HOURS,0)*TEMP_RATE</x:f>
        <x:v>76123.73693830025</x:v>
      </x:c>
      <x:c r="R5561" s="268" t="n">
        <x:f>O5561-P5561-Q5561-FIXED_COST</x:f>
        <x:v>33082.26306169975</x:v>
      </x:c>
      <x:c r="S5561" s="139" t="str">
        <x:f>IF(AND(L5561&lt;=TOTAL_BED_CAP,N5561&lt;=TEMP_WORKER_CAP),"YES","NO")</x:f>
        <x:v>YES</x:v>
      </x:c>
      <x:c r="T5561" s="139" t="n">
        <x:f>IF(S5561="YES",R5561,-1E+99)</x:f>
        <x:v>33082.26306169975</x:v>
      </x:c>
    </x:row>
    <x:row r="5562">
      <x:c r="A5562" s="139"/>
      <x:c r="B5562" s="139"/>
      <x:c r="C5562" s="139"/>
      <x:c r="D5562" s="139"/>
      <x:c r="E5562" s="139"/>
      <x:c r="F5562" s="139"/>
      <x:c r="G5562" s="139"/>
      <x:c r="H5562" s="139"/>
      <x:c r="I5562" s="266" t="n">
        <x:f>INT((ROW()-ROW($I$46))/((CARROT_CAP+1)*(MESCLUN_CAP+1)))</x:f>
        <x:v>8</x:v>
      </x:c>
      <x:c r="J5562" s="266" t="n">
        <x:f>MOD(INT((ROW()-ROW($I$46))/(MESCLUN_CAP+1)),CARROT_CAP+1)</x:f>
        <x:v>9</x:v>
      </x:c>
      <x:c r="K5562" s="266" t="n">
        <x:f>MOD(ROW()-ROW($I$46),MESCLUN_CAP+1)</x:f>
        <x:v>29</x:v>
      </x:c>
      <x:c r="L5562" s="266" t="n">
        <x:f>SUM(I5562:K5562)</x:f>
        <x:v>46</x:v>
      </x:c>
      <x:c r="M5562" s="267" t="n">
        <x:f>I5562*TOMATO_HOURS*WEEKS*(1+TOMATO_DIM)^I5562+J5562*CARROT_HOURS*WEEKS*(1+CARROT_DIM)^J5562+K5562*MESCLUN_HOURS*WEEKS*(1+MESCLUN_DIM)^K5562</x:f>
        <x:v>3751.5452757617472</x:v>
      </x:c>
      <x:c r="N5562" s="267" t="n">
        <x:f>MAX(M5562-FARMER_HOURS,0)/TEMP_HOURS_PER_WORKER</x:f>
        <x:v>2.105239774834547</x:v>
      </x:c>
      <x:c r="O5562" s="268" t="n">
        <x:f>I5562*TOMATO_PRICE+J5562*CARROT_PRICE+K5562*MESCLUN_PRICE</x:f>
        <x:v>167546</x:v>
      </x:c>
      <x:c r="P5562" s="268" t="n">
        <x:f>I5562*TOMATO_FERTILIZER+J5562*CARROT_FERTILIZER+K5562*MESCLUN_FERTILIZER</x:f>
        <x:v>36520</x:v>
      </x:c>
      <x:c r="Q5562" s="268" t="n">
        <x:f>MIN(M5562,FARMER_HOURS)*FARMER_RATE+MAX(M5562-FARMER_HOURS,0)*TEMP_RATE</x:f>
        <x:v>77630.99437086366</x:v>
      </x:c>
      <x:c r="R5562" s="268" t="n">
        <x:f>O5562-P5562-Q5562-FIXED_COST</x:f>
        <x:v>33395.00562913634</x:v>
      </x:c>
      <x:c r="S5562" s="139" t="str">
        <x:f>IF(AND(L5562&lt;=TOTAL_BED_CAP,N5562&lt;=TEMP_WORKER_CAP),"YES","NO")</x:f>
        <x:v>YES</x:v>
      </x:c>
      <x:c r="T5562" s="139" t="n">
        <x:f>IF(S5562="YES",R5562,-1E+99)</x:f>
        <x:v>33395.00562913634</x:v>
      </x:c>
    </x:row>
    <x:row r="5563">
      <x:c r="A5563" s="139"/>
      <x:c r="B5563" s="139"/>
      <x:c r="C5563" s="139"/>
      <x:c r="D5563" s="139"/>
      <x:c r="E5563" s="139"/>
      <x:c r="F5563" s="139"/>
      <x:c r="G5563" s="139"/>
      <x:c r="H5563" s="139"/>
      <x:c r="I5563" s="266" t="n">
        <x:f>INT((ROW()-ROW($I$46))/((CARROT_CAP+1)*(MESCLUN_CAP+1)))</x:f>
        <x:v>8</x:v>
      </x:c>
      <x:c r="J5563" s="266" t="n">
        <x:f>MOD(INT((ROW()-ROW($I$46))/(MESCLUN_CAP+1)),CARROT_CAP+1)</x:f>
        <x:v>9</x:v>
      </x:c>
      <x:c r="K5563" s="266" t="n">
        <x:f>MOD(ROW()-ROW($I$46),MESCLUN_CAP+1)</x:f>
        <x:v>30</x:v>
      </x:c>
      <x:c r="L5563" s="266" t="n">
        <x:f>SUM(I5563:K5563)</x:f>
        <x:v>47</x:v>
      </x:c>
      <x:c r="M5563" s="267" t="n">
        <x:f>I5563*TOMATO_HOURS*WEEKS*(1+TOMATO_DIM)^I5563+J5563*CARROT_HOURS*WEEKS*(1+CARROT_DIM)^J5563+K5563*MESCLUN_HOURS*WEEKS*(1+MESCLUN_DIM)^K5563</x:f>
        <x:v>3840.254981095517</x:v>
      </x:c>
      <x:c r="N5563" s="267" t="n">
        <x:f>MAX(M5563-FARMER_HOURS,0)/TEMP_HOURS_PER_WORKER</x:f>
        <x:v>2.1668437368718867</x:v>
      </x:c>
      <x:c r="O5563" s="268" t="n">
        <x:f>I5563*TOMATO_PRICE+J5563*CARROT_PRICE+K5563*MESCLUN_PRICE</x:f>
        <x:v>170246</x:v>
      </x:c>
      <x:c r="P5563" s="268" t="n">
        <x:f>I5563*TOMATO_FERTILIZER+J5563*CARROT_FERTILIZER+K5563*MESCLUN_FERTILIZER</x:f>
        <x:v>37400</x:v>
      </x:c>
      <x:c r="Q5563" s="268" t="n">
        <x:f>MIN(M5563,FARMER_HOURS)*FARMER_RATE+MAX(M5563-FARMER_HOURS,0)*TEMP_RATE</x:f>
        <x:v>79171.09342179717</x:v>
      </x:c>
      <x:c r="R5563" s="268" t="n">
        <x:f>O5563-P5563-Q5563-FIXED_COST</x:f>
        <x:v>33674.906578202834</x:v>
      </x:c>
      <x:c r="S5563" s="139" t="str">
        <x:f>IF(AND(L5563&lt;=TOTAL_BED_CAP,N5563&lt;=TEMP_WORKER_CAP),"YES","NO")</x:f>
        <x:v>YES</x:v>
      </x:c>
      <x:c r="T5563" s="139" t="n">
        <x:f>IF(S5563="YES",R5563,-1E+99)</x:f>
        <x:v>33674.906578202834</x:v>
      </x:c>
    </x:row>
    <x:row r="5564">
      <x:c r="A5564" s="139"/>
      <x:c r="B5564" s="139"/>
      <x:c r="C5564" s="139"/>
      <x:c r="D5564" s="139"/>
      <x:c r="E5564" s="139"/>
      <x:c r="F5564" s="139"/>
      <x:c r="G5564" s="139"/>
      <x:c r="H5564" s="139"/>
      <x:c r="I5564" s="266" t="n">
        <x:f>INT((ROW()-ROW($I$46))/((CARROT_CAP+1)*(MESCLUN_CAP+1)))</x:f>
        <x:v>8</x:v>
      </x:c>
      <x:c r="J5564" s="266" t="n">
        <x:f>MOD(INT((ROW()-ROW($I$46))/(MESCLUN_CAP+1)),CARROT_CAP+1)</x:f>
        <x:v>10</x:v>
      </x:c>
      <x:c r="K5564" s="266" t="n">
        <x:f>MOD(ROW()-ROW($I$46),MESCLUN_CAP+1)</x:f>
        <x:v>0</x:v>
      </x:c>
      <x:c r="L5564" s="266" t="n">
        <x:f>SUM(I5564:K5564)</x:f>
        <x:v>18</x:v>
      </x:c>
      <x:c r="M5564" s="267" t="n">
        <x:f>I5564*TOMATO_HOURS*WEEKS*(1+TOMATO_DIM)^I5564+J5564*CARROT_HOURS*WEEKS*(1+CARROT_DIM)^J5564+K5564*MESCLUN_HOURS*WEEKS*(1+MESCLUN_DIM)^K5564</x:f>
        <x:v>1927.409306458908</x:v>
      </x:c>
      <x:c r="N5564" s="267" t="n">
        <x:f>MAX(M5564-FARMER_HOURS,0)/TEMP_HOURS_PER_WORKER</x:f>
        <x:v>0.8384786850409084</x:v>
      </x:c>
      <x:c r="O5564" s="268" t="n">
        <x:f>I5564*TOMATO_PRICE+J5564*CARROT_PRICE+K5564*MESCLUN_PRICE</x:f>
        <x:v>91340</x:v>
      </x:c>
      <x:c r="P5564" s="268" t="n">
        <x:f>I5564*TOMATO_FERTILIZER+J5564*CARROT_FERTILIZER+K5564*MESCLUN_FERTILIZER</x:f>
        <x:v>11440</x:v>
      </x:c>
      <x:c r="Q5564" s="268" t="n">
        <x:f>MIN(M5564,FARMER_HOURS)*FARMER_RATE+MAX(M5564-FARMER_HOURS,0)*TEMP_RATE</x:f>
        <x:v>45961.967126022704</x:v>
      </x:c>
      <x:c r="R5564" s="268" t="n">
        <x:f>O5564-P5564-Q5564-FIXED_COST</x:f>
        <x:v>13938.032873977296</x:v>
      </x:c>
      <x:c r="S5564" s="139" t="str">
        <x:f>IF(AND(L5564&lt;=TOTAL_BED_CAP,N5564&lt;=TEMP_WORKER_CAP),"YES","NO")</x:f>
        <x:v>YES</x:v>
      </x:c>
      <x:c r="T5564" s="139" t="n">
        <x:f>IF(S5564="YES",R5564,-1E+99)</x:f>
        <x:v>13938.032873977296</x:v>
      </x:c>
    </x:row>
    <x:row r="5565">
      <x:c r="A5565" s="139"/>
      <x:c r="B5565" s="139"/>
      <x:c r="C5565" s="139"/>
      <x:c r="D5565" s="139"/>
      <x:c r="E5565" s="139"/>
      <x:c r="F5565" s="139"/>
      <x:c r="G5565" s="139"/>
      <x:c r="H5565" s="139"/>
      <x:c r="I5565" s="266" t="n">
        <x:f>INT((ROW()-ROW($I$46))/((CARROT_CAP+1)*(MESCLUN_CAP+1)))</x:f>
        <x:v>8</x:v>
      </x:c>
      <x:c r="J5565" s="266" t="n">
        <x:f>MOD(INT((ROW()-ROW($I$46))/(MESCLUN_CAP+1)),CARROT_CAP+1)</x:f>
        <x:v>10</x:v>
      </x:c>
      <x:c r="K5565" s="266" t="n">
        <x:f>MOD(ROW()-ROW($I$46),MESCLUN_CAP+1)</x:f>
        <x:v>1</x:v>
      </x:c>
      <x:c r="L5565" s="266" t="n">
        <x:f>SUM(I5565:K5565)</x:f>
        <x:v>19</x:v>
      </x:c>
      <x:c r="M5565" s="267" t="n">
        <x:f>I5565*TOMATO_HOURS*WEEKS*(1+TOMATO_DIM)^I5565+J5565*CARROT_HOURS*WEEKS*(1+CARROT_DIM)^J5565+K5565*MESCLUN_HOURS*WEEKS*(1+MESCLUN_DIM)^K5565</x:f>
        <x:v>1972.971806458908</x:v>
      </x:c>
      <x:c r="N5565" s="267" t="n">
        <x:f>MAX(M5565-FARMER_HOURS,0)/TEMP_HOURS_PER_WORKER</x:f>
        <x:v>0.8701193100409084</x:v>
      </x:c>
      <x:c r="O5565" s="268" t="n">
        <x:f>I5565*TOMATO_PRICE+J5565*CARROT_PRICE+K5565*MESCLUN_PRICE</x:f>
        <x:v>94040</x:v>
      </x:c>
      <x:c r="P5565" s="268" t="n">
        <x:f>I5565*TOMATO_FERTILIZER+J5565*CARROT_FERTILIZER+K5565*MESCLUN_FERTILIZER</x:f>
        <x:v>12320</x:v>
      </x:c>
      <x:c r="Q5565" s="268" t="n">
        <x:f>MIN(M5565,FARMER_HOURS)*FARMER_RATE+MAX(M5565-FARMER_HOURS,0)*TEMP_RATE</x:f>
        <x:v>46752.982751022704</x:v>
      </x:c>
      <x:c r="R5565" s="268" t="n">
        <x:f>O5565-P5565-Q5565-FIXED_COST</x:f>
        <x:v>14967.017248977296</x:v>
      </x:c>
      <x:c r="S5565" s="139" t="str">
        <x:f>IF(AND(L5565&lt;=TOTAL_BED_CAP,N5565&lt;=TEMP_WORKER_CAP),"YES","NO")</x:f>
        <x:v>YES</x:v>
      </x:c>
      <x:c r="T5565" s="139" t="n">
        <x:f>IF(S5565="YES",R5565,-1E+99)</x:f>
        <x:v>14967.017248977296</x:v>
      </x:c>
    </x:row>
    <x:row r="5566">
      <x:c r="A5566" s="139"/>
      <x:c r="B5566" s="139"/>
      <x:c r="C5566" s="139"/>
      <x:c r="D5566" s="139"/>
      <x:c r="E5566" s="139"/>
      <x:c r="F5566" s="139"/>
      <x:c r="G5566" s="139"/>
      <x:c r="H5566" s="139"/>
      <x:c r="I5566" s="266" t="n">
        <x:f>INT((ROW()-ROW($I$46))/((CARROT_CAP+1)*(MESCLUN_CAP+1)))</x:f>
        <x:v>8</x:v>
      </x:c>
      <x:c r="J5566" s="266" t="n">
        <x:f>MOD(INT((ROW()-ROW($I$46))/(MESCLUN_CAP+1)),CARROT_CAP+1)</x:f>
        <x:v>10</x:v>
      </x:c>
      <x:c r="K5566" s="266" t="n">
        <x:f>MOD(ROW()-ROW($I$46),MESCLUN_CAP+1)</x:f>
        <x:v>2</x:v>
      </x:c>
      <x:c r="L5566" s="266" t="n">
        <x:f>SUM(I5566:K5566)</x:f>
        <x:v>20</x:v>
      </x:c>
      <x:c r="M5566" s="267" t="n">
        <x:f>I5566*TOMATO_HOURS*WEEKS*(1+TOMATO_DIM)^I5566+J5566*CARROT_HOURS*WEEKS*(1+CARROT_DIM)^J5566+K5566*MESCLUN_HOURS*WEEKS*(1+MESCLUN_DIM)^K5566</x:f>
        <x:v>2019.673368958908</x:v>
      </x:c>
      <x:c r="N5566" s="267" t="n">
        <x:f>MAX(M5566-FARMER_HOURS,0)/TEMP_HOURS_PER_WORKER</x:f>
        <x:v>0.9025509506659083</x:v>
      </x:c>
      <x:c r="O5566" s="268" t="n">
        <x:f>I5566*TOMATO_PRICE+J5566*CARROT_PRICE+K5566*MESCLUN_PRICE</x:f>
        <x:v>96740</x:v>
      </x:c>
      <x:c r="P5566" s="268" t="n">
        <x:f>I5566*TOMATO_FERTILIZER+J5566*CARROT_FERTILIZER+K5566*MESCLUN_FERTILIZER</x:f>
        <x:v>13200</x:v>
      </x:c>
      <x:c r="Q5566" s="268" t="n">
        <x:f>MIN(M5566,FARMER_HOURS)*FARMER_RATE+MAX(M5566-FARMER_HOURS,0)*TEMP_RATE</x:f>
        <x:v>47563.773766647704</x:v>
      </x:c>
      <x:c r="R5566" s="268" t="n">
        <x:f>O5566-P5566-Q5566-FIXED_COST</x:f>
        <x:v>15976.226233352296</x:v>
      </x:c>
      <x:c r="S5566" s="139" t="str">
        <x:f>IF(AND(L5566&lt;=TOTAL_BED_CAP,N5566&lt;=TEMP_WORKER_CAP),"YES","NO")</x:f>
        <x:v>YES</x:v>
      </x:c>
      <x:c r="T5566" s="139" t="n">
        <x:f>IF(S5566="YES",R5566,-1E+99)</x:f>
        <x:v>15976.226233352296</x:v>
      </x:c>
    </x:row>
    <x:row r="5567">
      <x:c r="A5567" s="139"/>
      <x:c r="B5567" s="139"/>
      <x:c r="C5567" s="139"/>
      <x:c r="D5567" s="139"/>
      <x:c r="E5567" s="139"/>
      <x:c r="F5567" s="139"/>
      <x:c r="G5567" s="139"/>
      <x:c r="H5567" s="139"/>
      <x:c r="I5567" s="266" t="n">
        <x:f>INT((ROW()-ROW($I$46))/((CARROT_CAP+1)*(MESCLUN_CAP+1)))</x:f>
        <x:v>8</x:v>
      </x:c>
      <x:c r="J5567" s="266" t="n">
        <x:f>MOD(INT((ROW()-ROW($I$46))/(MESCLUN_CAP+1)),CARROT_CAP+1)</x:f>
        <x:v>10</x:v>
      </x:c>
      <x:c r="K5567" s="266" t="n">
        <x:f>MOD(ROW()-ROW($I$46),MESCLUN_CAP+1)</x:f>
        <x:v>3</x:v>
      </x:c>
      <x:c r="L5567" s="266" t="n">
        <x:f>SUM(I5567:K5567)</x:f>
        <x:v>21</x:v>
      </x:c>
      <x:c r="M5567" s="267" t="n">
        <x:f>I5567*TOMATO_HOURS*WEEKS*(1+TOMATO_DIM)^I5567+J5567*CARROT_HOURS*WEEKS*(1+CARROT_DIM)^J5567+K5567*MESCLUN_HOURS*WEEKS*(1+MESCLUN_DIM)^K5567</x:f>
        <x:v>2067.535351380783</x:v>
      </x:c>
      <x:c r="N5567" s="267" t="n">
        <x:f>MAX(M5567-FARMER_HOURS,0)/TEMP_HOURS_PER_WORKER</x:f>
        <x:v>0.9357884384588772</x:v>
      </x:c>
      <x:c r="O5567" s="268" t="n">
        <x:f>I5567*TOMATO_PRICE+J5567*CARROT_PRICE+K5567*MESCLUN_PRICE</x:f>
        <x:v>99440</x:v>
      </x:c>
      <x:c r="P5567" s="268" t="n">
        <x:f>I5567*TOMATO_FERTILIZER+J5567*CARROT_FERTILIZER+K5567*MESCLUN_FERTILIZER</x:f>
        <x:v>14080</x:v>
      </x:c>
      <x:c r="Q5567" s="268" t="n">
        <x:f>MIN(M5567,FARMER_HOURS)*FARMER_RATE+MAX(M5567-FARMER_HOURS,0)*TEMP_RATE</x:f>
        <x:v>48394.71096147193</x:v>
      </x:c>
      <x:c r="R5567" s="268" t="n">
        <x:f>O5567-P5567-Q5567-FIXED_COST</x:f>
        <x:v>16965.28903852807</x:v>
      </x:c>
      <x:c r="S5567" s="139" t="str">
        <x:f>IF(AND(L5567&lt;=TOTAL_BED_CAP,N5567&lt;=TEMP_WORKER_CAP),"YES","NO")</x:f>
        <x:v>YES</x:v>
      </x:c>
      <x:c r="T5567" s="139" t="n">
        <x:f>IF(S5567="YES",R5567,-1E+99)</x:f>
        <x:v>16965.28903852807</x:v>
      </x:c>
    </x:row>
    <x:row r="5568">
      <x:c r="A5568" s="139"/>
      <x:c r="B5568" s="139"/>
      <x:c r="C5568" s="139"/>
      <x:c r="D5568" s="139"/>
      <x:c r="E5568" s="139"/>
      <x:c r="F5568" s="139"/>
      <x:c r="G5568" s="139"/>
      <x:c r="H5568" s="139"/>
      <x:c r="I5568" s="266" t="n">
        <x:f>INT((ROW()-ROW($I$46))/((CARROT_CAP+1)*(MESCLUN_CAP+1)))</x:f>
        <x:v>8</x:v>
      </x:c>
      <x:c r="J5568" s="266" t="n">
        <x:f>MOD(INT((ROW()-ROW($I$46))/(MESCLUN_CAP+1)),CARROT_CAP+1)</x:f>
        <x:v>10</x:v>
      </x:c>
      <x:c r="K5568" s="266" t="n">
        <x:f>MOD(ROW()-ROW($I$46),MESCLUN_CAP+1)</x:f>
        <x:v>4</x:v>
      </x:c>
      <x:c r="L5568" s="266" t="n">
        <x:f>SUM(I5568:K5568)</x:f>
        <x:v>22</x:v>
      </x:c>
      <x:c r="M5568" s="267" t="n">
        <x:f>I5568*TOMATO_HOURS*WEEKS*(1+TOMATO_DIM)^I5568+J5568*CARROT_HOURS*WEEKS*(1+CARROT_DIM)^J5568+K5568*MESCLUN_HOURS*WEEKS*(1+MESCLUN_DIM)^K5568</x:f>
        <x:v>2116.579467103439</x:v>
      </x:c>
      <x:c r="N5568" s="267" t="n">
        <x:f>MAX(M5568-FARMER_HOURS,0)/TEMP_HOURS_PER_WORKER</x:f>
        <x:v>0.9698468521551661</x:v>
      </x:c>
      <x:c r="O5568" s="268" t="n">
        <x:f>I5568*TOMATO_PRICE+J5568*CARROT_PRICE+K5568*MESCLUN_PRICE</x:f>
        <x:v>102140</x:v>
      </x:c>
      <x:c r="P5568" s="268" t="n">
        <x:f>I5568*TOMATO_FERTILIZER+J5568*CARROT_FERTILIZER+K5568*MESCLUN_FERTILIZER</x:f>
        <x:v>14960</x:v>
      </x:c>
      <x:c r="Q5568" s="268" t="n">
        <x:f>MIN(M5568,FARMER_HOURS)*FARMER_RATE+MAX(M5568-FARMER_HOURS,0)*TEMP_RATE</x:f>
        <x:v>49246.17130387915</x:v>
      </x:c>
      <x:c r="R5568" s="268" t="n">
        <x:f>O5568-P5568-Q5568-FIXED_COST</x:f>
        <x:v>17933.82869612085</x:v>
      </x:c>
      <x:c r="S5568" s="139" t="str">
        <x:f>IF(AND(L5568&lt;=TOTAL_BED_CAP,N5568&lt;=TEMP_WORKER_CAP),"YES","NO")</x:f>
        <x:v>YES</x:v>
      </x:c>
      <x:c r="T5568" s="139" t="n">
        <x:f>IF(S5568="YES",R5568,-1E+99)</x:f>
        <x:v>17933.82869612085</x:v>
      </x:c>
    </x:row>
    <x:row r="5569">
      <x:c r="A5569" s="139"/>
      <x:c r="B5569" s="139"/>
      <x:c r="C5569" s="139"/>
      <x:c r="D5569" s="139"/>
      <x:c r="E5569" s="139"/>
      <x:c r="F5569" s="139"/>
      <x:c r="G5569" s="139"/>
      <x:c r="H5569" s="139"/>
      <x:c r="I5569" s="266" t="n">
        <x:f>INT((ROW()-ROW($I$46))/((CARROT_CAP+1)*(MESCLUN_CAP+1)))</x:f>
        <x:v>8</x:v>
      </x:c>
      <x:c r="J5569" s="266" t="n">
        <x:f>MOD(INT((ROW()-ROW($I$46))/(MESCLUN_CAP+1)),CARROT_CAP+1)</x:f>
        <x:v>10</x:v>
      </x:c>
      <x:c r="K5569" s="266" t="n">
        <x:f>MOD(ROW()-ROW($I$46),MESCLUN_CAP+1)</x:f>
        <x:v>5</x:v>
      </x:c>
      <x:c r="L5569" s="266" t="n">
        <x:f>SUM(I5569:K5569)</x:f>
        <x:v>23</x:v>
      </x:c>
      <x:c r="M5569" s="267" t="n">
        <x:f>I5569*TOMATO_HOURS*WEEKS*(1+TOMATO_DIM)^I5569+J5569*CARROT_HOURS*WEEKS*(1+CARROT_DIM)^J5569+K5569*MESCLUN_HOURS*WEEKS*(1+MESCLUN_DIM)^K5569</x:f>
        <x:v>2166.827791024643</x:v>
      </x:c>
      <x:c r="N5569" s="267" t="n">
        <x:f>MAX(M5569-FARMER_HOURS,0)/TEMP_HOURS_PER_WORKER</x:f>
        <x:v>1.004741521544891</x:v>
      </x:c>
      <x:c r="O5569" s="268" t="n">
        <x:f>I5569*TOMATO_PRICE+J5569*CARROT_PRICE+K5569*MESCLUN_PRICE</x:f>
        <x:v>104840</x:v>
      </x:c>
      <x:c r="P5569" s="268" t="n">
        <x:f>I5569*TOMATO_FERTILIZER+J5569*CARROT_FERTILIZER+K5569*MESCLUN_FERTILIZER</x:f>
        <x:v>15840</x:v>
      </x:c>
      <x:c r="Q5569" s="268" t="n">
        <x:f>MIN(M5569,FARMER_HOURS)*FARMER_RATE+MAX(M5569-FARMER_HOURS,0)*TEMP_RATE</x:f>
        <x:v>50118.53803862227</x:v>
      </x:c>
      <x:c r="R5569" s="268" t="n">
        <x:f>O5569-P5569-Q5569-FIXED_COST</x:f>
        <x:v>18881.461961377732</x:v>
      </x:c>
      <x:c r="S5569" s="139" t="str">
        <x:f>IF(AND(L5569&lt;=TOTAL_BED_CAP,N5569&lt;=TEMP_WORKER_CAP),"YES","NO")</x:f>
        <x:v>YES</x:v>
      </x:c>
      <x:c r="T5569" s="139" t="n">
        <x:f>IF(S5569="YES",R5569,-1E+99)</x:f>
        <x:v>18881.461961377732</x:v>
      </x:c>
    </x:row>
    <x:row r="5570">
      <x:c r="A5570" s="139"/>
      <x:c r="B5570" s="139"/>
      <x:c r="C5570" s="139"/>
      <x:c r="D5570" s="139"/>
      <x:c r="E5570" s="139"/>
      <x:c r="F5570" s="139"/>
      <x:c r="G5570" s="139"/>
      <x:c r="H5570" s="139"/>
      <x:c r="I5570" s="266" t="n">
        <x:f>INT((ROW()-ROW($I$46))/((CARROT_CAP+1)*(MESCLUN_CAP+1)))</x:f>
        <x:v>8</x:v>
      </x:c>
      <x:c r="J5570" s="266" t="n">
        <x:f>MOD(INT((ROW()-ROW($I$46))/(MESCLUN_CAP+1)),CARROT_CAP+1)</x:f>
        <x:v>10</x:v>
      </x:c>
      <x:c r="K5570" s="266" t="n">
        <x:f>MOD(ROW()-ROW($I$46),MESCLUN_CAP+1)</x:f>
        <x:v>6</x:v>
      </x:c>
      <x:c r="L5570" s="266" t="n">
        <x:f>SUM(I5570:K5570)</x:f>
        <x:v>24</x:v>
      </x:c>
      <x:c r="M5570" s="267" t="n">
        <x:f>I5570*TOMATO_HOURS*WEEKS*(1+TOMATO_DIM)^I5570+J5570*CARROT_HOURS*WEEKS*(1+CARROT_DIM)^J5570+K5570*MESCLUN_HOURS*WEEKS*(1+MESCLUN_DIM)^K5570</x:f>
        <x:v>2218.3027652062756</x:v>
      </x:c>
      <x:c r="N5570" s="267" t="n">
        <x:f>MAX(M5570-FARMER_HOURS,0)/TEMP_HOURS_PER_WORKER</x:f>
        <x:v>1.040488031393247</x:v>
      </x:c>
      <x:c r="O5570" s="268" t="n">
        <x:f>I5570*TOMATO_PRICE+J5570*CARROT_PRICE+K5570*MESCLUN_PRICE</x:f>
        <x:v>107540</x:v>
      </x:c>
      <x:c r="P5570" s="268" t="n">
        <x:f>I5570*TOMATO_FERTILIZER+J5570*CARROT_FERTILIZER+K5570*MESCLUN_FERTILIZER</x:f>
        <x:v>16720</x:v>
      </x:c>
      <x:c r="Q5570" s="268" t="n">
        <x:f>MIN(M5570,FARMER_HOURS)*FARMER_RATE+MAX(M5570-FARMER_HOURS,0)*TEMP_RATE</x:f>
        <x:v>51012.20078483118</x:v>
      </x:c>
      <x:c r="R5570" s="268" t="n">
        <x:f>O5570-P5570-Q5570-FIXED_COST</x:f>
        <x:v>19807.799215168823</x:v>
      </x:c>
      <x:c r="S5570" s="139" t="str">
        <x:f>IF(AND(L5570&lt;=TOTAL_BED_CAP,N5570&lt;=TEMP_WORKER_CAP),"YES","NO")</x:f>
        <x:v>YES</x:v>
      </x:c>
      <x:c r="T5570" s="139" t="n">
        <x:f>IF(S5570="YES",R5570,-1E+99)</x:f>
        <x:v>19807.799215168823</x:v>
      </x:c>
    </x:row>
    <x:row r="5571">
      <x:c r="A5571" s="139"/>
      <x:c r="B5571" s="139"/>
      <x:c r="C5571" s="139"/>
      <x:c r="D5571" s="139"/>
      <x:c r="E5571" s="139"/>
      <x:c r="F5571" s="139"/>
      <x:c r="G5571" s="139"/>
      <x:c r="H5571" s="139"/>
      <x:c r="I5571" s="266" t="n">
        <x:f>INT((ROW()-ROW($I$46))/((CARROT_CAP+1)*(MESCLUN_CAP+1)))</x:f>
        <x:v>8</x:v>
      </x:c>
      <x:c r="J5571" s="266" t="n">
        <x:f>MOD(INT((ROW()-ROW($I$46))/(MESCLUN_CAP+1)),CARROT_CAP+1)</x:f>
        <x:v>10</x:v>
      </x:c>
      <x:c r="K5571" s="266" t="n">
        <x:f>MOD(ROW()-ROW($I$46),MESCLUN_CAP+1)</x:f>
        <x:v>7</x:v>
      </x:c>
      <x:c r="L5571" s="266" t="n">
        <x:f>SUM(I5571:K5571)</x:f>
        <x:v>25</x:v>
      </x:c>
      <x:c r="M5571" s="267" t="n">
        <x:f>I5571*TOMATO_HOURS*WEEKS*(1+TOMATO_DIM)^I5571+J5571*CARROT_HOURS*WEEKS*(1+CARROT_DIM)^J5571+K5571*MESCLUN_HOURS*WEEKS*(1+MESCLUN_DIM)^K5571</x:f>
        <x:v>2271.0272046042364</x:v>
      </x:c>
      <x:c r="N5571" s="267" t="n">
        <x:f>MAX(M5571-FARMER_HOURS,0)/TEMP_HOURS_PER_WORKER</x:f>
        <x:v>1.0771022254196085</x:v>
      </x:c>
      <x:c r="O5571" s="268" t="n">
        <x:f>I5571*TOMATO_PRICE+J5571*CARROT_PRICE+K5571*MESCLUN_PRICE</x:f>
        <x:v>110240</x:v>
      </x:c>
      <x:c r="P5571" s="268" t="n">
        <x:f>I5571*TOMATO_FERTILIZER+J5571*CARROT_FERTILIZER+K5571*MESCLUN_FERTILIZER</x:f>
        <x:v>17600</x:v>
      </x:c>
      <x:c r="Q5571" s="268" t="n">
        <x:f>MIN(M5571,FARMER_HOURS)*FARMER_RATE+MAX(M5571-FARMER_HOURS,0)*TEMP_RATE</x:f>
        <x:v>51927.555635490215</x:v>
      </x:c>
      <x:c r="R5571" s="268" t="n">
        <x:f>O5571-P5571-Q5571-FIXED_COST</x:f>
        <x:v>20712.444364509785</x:v>
      </x:c>
      <x:c r="S5571" s="139" t="str">
        <x:f>IF(AND(L5571&lt;=TOTAL_BED_CAP,N5571&lt;=TEMP_WORKER_CAP),"YES","NO")</x:f>
        <x:v>YES</x:v>
      </x:c>
      <x:c r="T5571" s="139" t="n">
        <x:f>IF(S5571="YES",R5571,-1E+99)</x:f>
        <x:v>20712.444364509785</x:v>
      </x:c>
    </x:row>
    <x:row r="5572">
      <x:c r="A5572" s="139"/>
      <x:c r="B5572" s="139"/>
      <x:c r="C5572" s="139"/>
      <x:c r="D5572" s="139"/>
      <x:c r="E5572" s="139"/>
      <x:c r="F5572" s="139"/>
      <x:c r="G5572" s="139"/>
      <x:c r="H5572" s="139"/>
      <x:c r="I5572" s="266" t="n">
        <x:f>INT((ROW()-ROW($I$46))/((CARROT_CAP+1)*(MESCLUN_CAP+1)))</x:f>
        <x:v>8</x:v>
      </x:c>
      <x:c r="J5572" s="266" t="n">
        <x:f>MOD(INT((ROW()-ROW($I$46))/(MESCLUN_CAP+1)),CARROT_CAP+1)</x:f>
        <x:v>10</x:v>
      </x:c>
      <x:c r="K5572" s="266" t="n">
        <x:f>MOD(ROW()-ROW($I$46),MESCLUN_CAP+1)</x:f>
        <x:v>8</x:v>
      </x:c>
      <x:c r="L5572" s="266" t="n">
        <x:f>SUM(I5572:K5572)</x:f>
        <x:v>26</x:v>
      </x:c>
      <x:c r="M5572" s="267" t="n">
        <x:f>I5572*TOMATO_HOURS*WEEKS*(1+TOMATO_DIM)^I5572+J5572*CARROT_HOURS*WEEKS*(1+CARROT_DIM)^J5572+K5572*MESCLUN_HOURS*WEEKS*(1+MESCLUN_DIM)^K5572</x:f>
        <x:v>2325.0243028842165</x:v>
      </x:c>
      <x:c r="N5572" s="267" t="n">
        <x:f>MAX(M5572-FARMER_HOURS,0)/TEMP_HOURS_PER_WORKER</x:f>
        <x:v>1.1146002103362613</x:v>
      </x:c>
      <x:c r="O5572" s="268" t="n">
        <x:f>I5572*TOMATO_PRICE+J5572*CARROT_PRICE+K5572*MESCLUN_PRICE</x:f>
        <x:v>112940</x:v>
      </x:c>
      <x:c r="P5572" s="268" t="n">
        <x:f>I5572*TOMATO_FERTILIZER+J5572*CARROT_FERTILIZER+K5572*MESCLUN_FERTILIZER</x:f>
        <x:v>18480</x:v>
      </x:c>
      <x:c r="Q5572" s="268" t="n">
        <x:f>MIN(M5572,FARMER_HOURS)*FARMER_RATE+MAX(M5572-FARMER_HOURS,0)*TEMP_RATE</x:f>
        <x:v>52865.005258406534</x:v>
      </x:c>
      <x:c r="R5572" s="268" t="n">
        <x:f>O5572-P5572-Q5572-FIXED_COST</x:f>
        <x:v>21594.994741593466</x:v>
      </x:c>
      <x:c r="S5572" s="139" t="str">
        <x:f>IF(AND(L5572&lt;=TOTAL_BED_CAP,N5572&lt;=TEMP_WORKER_CAP),"YES","NO")</x:f>
        <x:v>YES</x:v>
      </x:c>
      <x:c r="T5572" s="139" t="n">
        <x:f>IF(S5572="YES",R5572,-1E+99)</x:f>
        <x:v>21594.994741593466</x:v>
      </x:c>
    </x:row>
    <x:row r="5573">
      <x:c r="A5573" s="139"/>
      <x:c r="B5573" s="139"/>
      <x:c r="C5573" s="139"/>
      <x:c r="D5573" s="139"/>
      <x:c r="E5573" s="139"/>
      <x:c r="F5573" s="139"/>
      <x:c r="G5573" s="139"/>
      <x:c r="H5573" s="139"/>
      <x:c r="I5573" s="266" t="n">
        <x:f>INT((ROW()-ROW($I$46))/((CARROT_CAP+1)*(MESCLUN_CAP+1)))</x:f>
        <x:v>8</x:v>
      </x:c>
      <x:c r="J5573" s="266" t="n">
        <x:f>MOD(INT((ROW()-ROW($I$46))/(MESCLUN_CAP+1)),CARROT_CAP+1)</x:f>
        <x:v>10</x:v>
      </x:c>
      <x:c r="K5573" s="266" t="n">
        <x:f>MOD(ROW()-ROW($I$46),MESCLUN_CAP+1)</x:f>
        <x:v>9</x:v>
      </x:c>
      <x:c r="L5573" s="266" t="n">
        <x:f>SUM(I5573:K5573)</x:f>
        <x:v>27</x:v>
      </x:c>
      <x:c r="M5573" s="267" t="n">
        <x:f>I5573*TOMATO_HOURS*WEEKS*(1+TOMATO_DIM)^I5573+J5573*CARROT_HOURS*WEEKS*(1+CARROT_DIM)^J5573+K5573*MESCLUN_HOURS*WEEKS*(1+MESCLUN_DIM)^K5573</x:f>
        <x:v>2380.317638324611</x:v>
      </x:c>
      <x:c r="N5573" s="267" t="n">
        <x:f>MAX(M5573-FARMER_HOURS,0)/TEMP_HOURS_PER_WORKER</x:f>
        <x:v>1.1529983599476465</x:v>
      </x:c>
      <x:c r="O5573" s="268" t="n">
        <x:f>I5573*TOMATO_PRICE+J5573*CARROT_PRICE+K5573*MESCLUN_PRICE</x:f>
        <x:v>115640</x:v>
      </x:c>
      <x:c r="P5573" s="268" t="n">
        <x:f>I5573*TOMATO_FERTILIZER+J5573*CARROT_FERTILIZER+K5573*MESCLUN_FERTILIZER</x:f>
        <x:v>19360</x:v>
      </x:c>
      <x:c r="Q5573" s="268" t="n">
        <x:f>MIN(M5573,FARMER_HOURS)*FARMER_RATE+MAX(M5573-FARMER_HOURS,0)*TEMP_RATE</x:f>
        <x:v>53824.95899869116</x:v>
      </x:c>
      <x:c r="R5573" s="268" t="n">
        <x:f>O5573-P5573-Q5573-FIXED_COST</x:f>
        <x:v>22455.04100130884</x:v>
      </x:c>
      <x:c r="S5573" s="139" t="str">
        <x:f>IF(AND(L5573&lt;=TOTAL_BED_CAP,N5573&lt;=TEMP_WORKER_CAP),"YES","NO")</x:f>
        <x:v>YES</x:v>
      </x:c>
      <x:c r="T5573" s="139" t="n">
        <x:f>IF(S5573="YES",R5573,-1E+99)</x:f>
        <x:v>22455.04100130884</x:v>
      </x:c>
    </x:row>
    <x:row r="5574">
      <x:c r="A5574" s="139"/>
      <x:c r="B5574" s="139"/>
      <x:c r="C5574" s="139"/>
      <x:c r="D5574" s="139"/>
      <x:c r="E5574" s="139"/>
      <x:c r="F5574" s="139"/>
      <x:c r="G5574" s="139"/>
      <x:c r="H5574" s="139"/>
      <x:c r="I5574" s="266" t="n">
        <x:f>INT((ROW()-ROW($I$46))/((CARROT_CAP+1)*(MESCLUN_CAP+1)))</x:f>
        <x:v>8</x:v>
      </x:c>
      <x:c r="J5574" s="266" t="n">
        <x:f>MOD(INT((ROW()-ROW($I$46))/(MESCLUN_CAP+1)),CARROT_CAP+1)</x:f>
        <x:v>10</x:v>
      </x:c>
      <x:c r="K5574" s="266" t="n">
        <x:f>MOD(ROW()-ROW($I$46),MESCLUN_CAP+1)</x:f>
        <x:v>10</x:v>
      </x:c>
      <x:c r="L5574" s="266" t="n">
        <x:f>SUM(I5574:K5574)</x:f>
        <x:v>28</x:v>
      </x:c>
      <x:c r="M5574" s="267" t="n">
        <x:f>I5574*TOMATO_HOURS*WEEKS*(1+TOMATO_DIM)^I5574+J5574*CARROT_HOURS*WEEKS*(1+CARROT_DIM)^J5574+K5574*MESCLUN_HOURS*WEEKS*(1+MESCLUN_DIM)^K5574</x:f>
        <x:v>2436.9311798078234</x:v>
      </x:c>
      <x:c r="N5574" s="267" t="n">
        <x:f>MAX(M5574-FARMER_HOURS,0)/TEMP_HOURS_PER_WORKER</x:f>
        <x:v>1.1923133193109885</x:v>
      </x:c>
      <x:c r="O5574" s="268" t="n">
        <x:f>I5574*TOMATO_PRICE+J5574*CARROT_PRICE+K5574*MESCLUN_PRICE</x:f>
        <x:v>118340</x:v>
      </x:c>
      <x:c r="P5574" s="268" t="n">
        <x:f>I5574*TOMATO_FERTILIZER+J5574*CARROT_FERTILIZER+K5574*MESCLUN_FERTILIZER</x:f>
        <x:v>20240</x:v>
      </x:c>
      <x:c r="Q5574" s="268" t="n">
        <x:f>MIN(M5574,FARMER_HOURS)*FARMER_RATE+MAX(M5574-FARMER_HOURS,0)*TEMP_RATE</x:f>
        <x:v>54807.83298277471</x:v>
      </x:c>
      <x:c r="R5574" s="268" t="n">
        <x:f>O5574-P5574-Q5574-FIXED_COST</x:f>
        <x:v>23292.167017225293</x:v>
      </x:c>
      <x:c r="S5574" s="139" t="str">
        <x:f>IF(AND(L5574&lt;=TOTAL_BED_CAP,N5574&lt;=TEMP_WORKER_CAP),"YES","NO")</x:f>
        <x:v>YES</x:v>
      </x:c>
      <x:c r="T5574" s="139" t="n">
        <x:f>IF(S5574="YES",R5574,-1E+99)</x:f>
        <x:v>23292.167017225293</x:v>
      </x:c>
    </x:row>
    <x:row r="5575">
      <x:c r="A5575" s="139"/>
      <x:c r="B5575" s="139"/>
      <x:c r="C5575" s="139"/>
      <x:c r="D5575" s="139"/>
      <x:c r="E5575" s="139"/>
      <x:c r="F5575" s="139"/>
      <x:c r="G5575" s="139"/>
      <x:c r="H5575" s="139"/>
      <x:c r="I5575" s="266" t="n">
        <x:f>INT((ROW()-ROW($I$46))/((CARROT_CAP+1)*(MESCLUN_CAP+1)))</x:f>
        <x:v>8</x:v>
      </x:c>
      <x:c r="J5575" s="266" t="n">
        <x:f>MOD(INT((ROW()-ROW($I$46))/(MESCLUN_CAP+1)),CARROT_CAP+1)</x:f>
        <x:v>10</x:v>
      </x:c>
      <x:c r="K5575" s="266" t="n">
        <x:f>MOD(ROW()-ROW($I$46),MESCLUN_CAP+1)</x:f>
        <x:v>11</x:v>
      </x:c>
      <x:c r="L5575" s="266" t="n">
        <x:f>SUM(I5575:K5575)</x:f>
        <x:v>29</x:v>
      </x:c>
      <x:c r="M5575" s="267" t="n">
        <x:f>I5575*TOMATO_HOURS*WEEKS*(1+TOMATO_DIM)^I5575+J5575*CARROT_HOURS*WEEKS*(1+CARROT_DIM)^J5575+K5575*MESCLUN_HOURS*WEEKS*(1+MESCLUN_DIM)^K5575</x:f>
        <x:v>2494.8892929012627</x:v>
      </x:c>
      <x:c r="N5575" s="267" t="n">
        <x:f>MAX(M5575-FARMER_HOURS,0)/TEMP_HOURS_PER_WORKER</x:f>
        <x:v>1.2325620089592102</x:v>
      </x:c>
      <x:c r="O5575" s="268" t="n">
        <x:f>I5575*TOMATO_PRICE+J5575*CARROT_PRICE+K5575*MESCLUN_PRICE</x:f>
        <x:v>121040</x:v>
      </x:c>
      <x:c r="P5575" s="268" t="n">
        <x:f>I5575*TOMATO_FERTILIZER+J5575*CARROT_FERTILIZER+K5575*MESCLUN_FERTILIZER</x:f>
        <x:v>21120</x:v>
      </x:c>
      <x:c r="Q5575" s="268" t="n">
        <x:f>MIN(M5575,FARMER_HOURS)*FARMER_RATE+MAX(M5575-FARMER_HOURS,0)*TEMP_RATE</x:f>
        <x:v>55814.05022398026</x:v>
      </x:c>
      <x:c r="R5575" s="268" t="n">
        <x:f>O5575-P5575-Q5575-FIXED_COST</x:f>
        <x:v>24105.94977601974</x:v>
      </x:c>
      <x:c r="S5575" s="139" t="str">
        <x:f>IF(AND(L5575&lt;=TOTAL_BED_CAP,N5575&lt;=TEMP_WORKER_CAP),"YES","NO")</x:f>
        <x:v>YES</x:v>
      </x:c>
      <x:c r="T5575" s="139" t="n">
        <x:f>IF(S5575="YES",R5575,-1E+99)</x:f>
        <x:v>24105.94977601974</x:v>
      </x:c>
    </x:row>
    <x:row r="5576">
      <x:c r="A5576" s="139"/>
      <x:c r="B5576" s="139"/>
      <x:c r="C5576" s="139"/>
      <x:c r="D5576" s="139"/>
      <x:c r="E5576" s="139"/>
      <x:c r="F5576" s="139"/>
      <x:c r="G5576" s="139"/>
      <x:c r="H5576" s="139"/>
      <x:c r="I5576" s="266" t="n">
        <x:f>INT((ROW()-ROW($I$46))/((CARROT_CAP+1)*(MESCLUN_CAP+1)))</x:f>
        <x:v>8</x:v>
      </x:c>
      <x:c r="J5576" s="266" t="n">
        <x:f>MOD(INT((ROW()-ROW($I$46))/(MESCLUN_CAP+1)),CARROT_CAP+1)</x:f>
        <x:v>10</x:v>
      </x:c>
      <x:c r="K5576" s="266" t="n">
        <x:f>MOD(ROW()-ROW($I$46),MESCLUN_CAP+1)</x:f>
        <x:v>12</x:v>
      </x:c>
      <x:c r="L5576" s="266" t="n">
        <x:f>SUM(I5576:K5576)</x:f>
        <x:v>30</x:v>
      </x:c>
      <x:c r="M5576" s="267" t="n">
        <x:f>I5576*TOMATO_HOURS*WEEKS*(1+TOMATO_DIM)^I5576+J5576*CARROT_HOURS*WEEKS*(1+CARROT_DIM)^J5576+K5576*MESCLUN_HOURS*WEEKS*(1+MESCLUN_DIM)^K5576</x:f>
        <x:v>2554.216746029327</x:v>
      </x:c>
      <x:c r="N5576" s="267" t="n">
        <x:f>MAX(M5576-FARMER_HOURS,0)/TEMP_HOURS_PER_WORKER</x:f>
        <x:v>1.2737616291870328</x:v>
      </x:c>
      <x:c r="O5576" s="268" t="n">
        <x:f>I5576*TOMATO_PRICE+J5576*CARROT_PRICE+K5576*MESCLUN_PRICE</x:f>
        <x:v>123740</x:v>
      </x:c>
      <x:c r="P5576" s="268" t="n">
        <x:f>I5576*TOMATO_FERTILIZER+J5576*CARROT_FERTILIZER+K5576*MESCLUN_FERTILIZER</x:f>
        <x:v>22000</x:v>
      </x:c>
      <x:c r="Q5576" s="268" t="n">
        <x:f>MIN(M5576,FARMER_HOURS)*FARMER_RATE+MAX(M5576-FARMER_HOURS,0)*TEMP_RATE</x:f>
        <x:v>56844.04072967582</x:v>
      </x:c>
      <x:c r="R5576" s="268" t="n">
        <x:f>O5576-P5576-Q5576-FIXED_COST</x:f>
        <x:v>24895.95927032418</x:v>
      </x:c>
      <x:c r="S5576" s="139" t="str">
        <x:f>IF(AND(L5576&lt;=TOTAL_BED_CAP,N5576&lt;=TEMP_WORKER_CAP),"YES","NO")</x:f>
        <x:v>YES</x:v>
      </x:c>
      <x:c r="T5576" s="139" t="n">
        <x:f>IF(S5576="YES",R5576,-1E+99)</x:f>
        <x:v>24895.95927032418</x:v>
      </x:c>
    </x:row>
    <x:row r="5577">
      <x:c r="A5577" s="139"/>
      <x:c r="B5577" s="139"/>
      <x:c r="C5577" s="139"/>
      <x:c r="D5577" s="139"/>
      <x:c r="E5577" s="139"/>
      <x:c r="F5577" s="139"/>
      <x:c r="G5577" s="139"/>
      <x:c r="H5577" s="139"/>
      <x:c r="I5577" s="266" t="n">
        <x:f>INT((ROW()-ROW($I$46))/((CARROT_CAP+1)*(MESCLUN_CAP+1)))</x:f>
        <x:v>8</x:v>
      </x:c>
      <x:c r="J5577" s="266" t="n">
        <x:f>MOD(INT((ROW()-ROW($I$46))/(MESCLUN_CAP+1)),CARROT_CAP+1)</x:f>
        <x:v>10</x:v>
      </x:c>
      <x:c r="K5577" s="266" t="n">
        <x:f>MOD(ROW()-ROW($I$46),MESCLUN_CAP+1)</x:f>
        <x:v>13</x:v>
      </x:c>
      <x:c r="L5577" s="266" t="n">
        <x:f>SUM(I5577:K5577)</x:f>
        <x:v>31</x:v>
      </x:c>
      <x:c r="M5577" s="267" t="n">
        <x:f>I5577*TOMATO_HOURS*WEEKS*(1+TOMATO_DIM)^I5577+J5577*CARROT_HOURS*WEEKS*(1+CARROT_DIM)^J5577+K5577*MESCLUN_HOURS*WEEKS*(1+MESCLUN_DIM)^K5577</x:f>
        <x:v>2614.9387167377113</x:v>
      </x:c>
      <x:c r="N5577" s="267" t="n">
        <x:f>MAX(M5577-FARMER_HOURS,0)/TEMP_HOURS_PER_WORKER</x:f>
        <x:v>1.3159296644011884</x:v>
      </x:c>
      <x:c r="O5577" s="268" t="n">
        <x:f>I5577*TOMATO_PRICE+J5577*CARROT_PRICE+K5577*MESCLUN_PRICE</x:f>
        <x:v>126440</x:v>
      </x:c>
      <x:c r="P5577" s="268" t="n">
        <x:f>I5577*TOMATO_FERTILIZER+J5577*CARROT_FERTILIZER+K5577*MESCLUN_FERTILIZER</x:f>
        <x:v>22880</x:v>
      </x:c>
      <x:c r="Q5577" s="268" t="n">
        <x:f>MIN(M5577,FARMER_HOURS)*FARMER_RATE+MAX(M5577-FARMER_HOURS,0)*TEMP_RATE</x:f>
        <x:v>57898.24161002971</x:v>
      </x:c>
      <x:c r="R5577" s="268" t="n">
        <x:f>O5577-P5577-Q5577-FIXED_COST</x:f>
        <x:v>25661.758389970288</x:v>
      </x:c>
      <x:c r="S5577" s="139" t="str">
        <x:f>IF(AND(L5577&lt;=TOTAL_BED_CAP,N5577&lt;=TEMP_WORKER_CAP),"YES","NO")</x:f>
        <x:v>YES</x:v>
      </x:c>
      <x:c r="T5577" s="139" t="n">
        <x:f>IF(S5577="YES",R5577,-1E+99)</x:f>
        <x:v>25661.758389970288</x:v>
      </x:c>
    </x:row>
    <x:row r="5578">
      <x:c r="A5578" s="139"/>
      <x:c r="B5578" s="139"/>
      <x:c r="C5578" s="139"/>
      <x:c r="D5578" s="139"/>
      <x:c r="E5578" s="139"/>
      <x:c r="F5578" s="139"/>
      <x:c r="G5578" s="139"/>
      <x:c r="H5578" s="139"/>
      <x:c r="I5578" s="266" t="n">
        <x:f>INT((ROW()-ROW($I$46))/((CARROT_CAP+1)*(MESCLUN_CAP+1)))</x:f>
        <x:v>8</x:v>
      </x:c>
      <x:c r="J5578" s="266" t="n">
        <x:f>MOD(INT((ROW()-ROW($I$46))/(MESCLUN_CAP+1)),CARROT_CAP+1)</x:f>
        <x:v>10</x:v>
      </x:c>
      <x:c r="K5578" s="266" t="n">
        <x:f>MOD(ROW()-ROW($I$46),MESCLUN_CAP+1)</x:f>
        <x:v>14</x:v>
      </x:c>
      <x:c r="L5578" s="266" t="n">
        <x:f>SUM(I5578:K5578)</x:f>
        <x:v>32</x:v>
      </x:c>
      <x:c r="M5578" s="267" t="n">
        <x:f>I5578*TOMATO_HOURS*WEEKS*(1+TOMATO_DIM)^I5578+J5578*CARROT_HOURS*WEEKS*(1+CARROT_DIM)^J5578+K5578*MESCLUN_HOURS*WEEKS*(1+MESCLUN_DIM)^K5578</x:f>
        <x:v>2677.0807980513723</x:v>
      </x:c>
      <x:c r="N5578" s="267" t="n">
        <x:f>MAX(M5578-FARMER_HOURS,0)/TEMP_HOURS_PER_WORKER</x:f>
        <x:v>1.3590838875356752</x:v>
      </x:c>
      <x:c r="O5578" s="268" t="n">
        <x:f>I5578*TOMATO_PRICE+J5578*CARROT_PRICE+K5578*MESCLUN_PRICE</x:f>
        <x:v>129140</x:v>
      </x:c>
      <x:c r="P5578" s="268" t="n">
        <x:f>I5578*TOMATO_FERTILIZER+J5578*CARROT_FERTILIZER+K5578*MESCLUN_FERTILIZER</x:f>
        <x:v>23760</x:v>
      </x:c>
      <x:c r="Q5578" s="268" t="n">
        <x:f>MIN(M5578,FARMER_HOURS)*FARMER_RATE+MAX(M5578-FARMER_HOURS,0)*TEMP_RATE</x:f>
        <x:v>58977.09718839188</x:v>
      </x:c>
      <x:c r="R5578" s="268" t="n">
        <x:f>O5578-P5578-Q5578-FIXED_COST</x:f>
        <x:v>26402.902811608117</x:v>
      </x:c>
      <x:c r="S5578" s="139" t="str">
        <x:f>IF(AND(L5578&lt;=TOTAL_BED_CAP,N5578&lt;=TEMP_WORKER_CAP),"YES","NO")</x:f>
        <x:v>YES</x:v>
      </x:c>
      <x:c r="T5578" s="139" t="n">
        <x:f>IF(S5578="YES",R5578,-1E+99)</x:f>
        <x:v>26402.902811608117</x:v>
      </x:c>
    </x:row>
    <x:row r="5579">
      <x:c r="A5579" s="139"/>
      <x:c r="B5579" s="139"/>
      <x:c r="C5579" s="139"/>
      <x:c r="D5579" s="139"/>
      <x:c r="E5579" s="139"/>
      <x:c r="F5579" s="139"/>
      <x:c r="G5579" s="139"/>
      <x:c r="H5579" s="139"/>
      <x:c r="I5579" s="266" t="n">
        <x:f>INT((ROW()-ROW($I$46))/((CARROT_CAP+1)*(MESCLUN_CAP+1)))</x:f>
        <x:v>8</x:v>
      </x:c>
      <x:c r="J5579" s="266" t="n">
        <x:f>MOD(INT((ROW()-ROW($I$46))/(MESCLUN_CAP+1)),CARROT_CAP+1)</x:f>
        <x:v>10</x:v>
      </x:c>
      <x:c r="K5579" s="266" t="n">
        <x:f>MOD(ROW()-ROW($I$46),MESCLUN_CAP+1)</x:f>
        <x:v>15</x:v>
      </x:c>
      <x:c r="L5579" s="266" t="n">
        <x:f>SUM(I5579:K5579)</x:f>
        <x:v>33</x:v>
      </x:c>
      <x:c r="M5579" s="267" t="n">
        <x:f>I5579*TOMATO_HOURS*WEEKS*(1+TOMATO_DIM)^I5579+J5579*CARROT_HOURS*WEEKS*(1+CARROT_DIM)^J5579+K5579*MESCLUN_HOURS*WEEKS*(1+MESCLUN_DIM)^K5579</x:f>
        <x:v>2740.669004927519</x:v>
      </x:c>
      <x:c r="N5579" s="267" t="n">
        <x:f>MAX(M5579-FARMER_HOURS,0)/TEMP_HOURS_PER_WORKER</x:f>
        <x:v>1.4032423645329992</x:v>
      </x:c>
      <x:c r="O5579" s="268" t="n">
        <x:f>I5579*TOMATO_PRICE+J5579*CARROT_PRICE+K5579*MESCLUN_PRICE</x:f>
        <x:v>131840</x:v>
      </x:c>
      <x:c r="P5579" s="268" t="n">
        <x:f>I5579*TOMATO_FERTILIZER+J5579*CARROT_FERTILIZER+K5579*MESCLUN_FERTILIZER</x:f>
        <x:v>24640</x:v>
      </x:c>
      <x:c r="Q5579" s="268" t="n">
        <x:f>MIN(M5579,FARMER_HOURS)*FARMER_RATE+MAX(M5579-FARMER_HOURS,0)*TEMP_RATE</x:f>
        <x:v>60081.05911332498</x:v>
      </x:c>
      <x:c r="R5579" s="268" t="n">
        <x:f>O5579-P5579-Q5579-FIXED_COST</x:f>
        <x:v>27118.940886675016</x:v>
      </x:c>
      <x:c r="S5579" s="139" t="str">
        <x:f>IF(AND(L5579&lt;=TOTAL_BED_CAP,N5579&lt;=TEMP_WORKER_CAP),"YES","NO")</x:f>
        <x:v>YES</x:v>
      </x:c>
      <x:c r="T5579" s="139" t="n">
        <x:f>IF(S5579="YES",R5579,-1E+99)</x:f>
        <x:v>27118.940886675016</x:v>
      </x:c>
    </x:row>
    <x:row r="5580">
      <x:c r="A5580" s="139"/>
      <x:c r="B5580" s="139"/>
      <x:c r="C5580" s="139"/>
      <x:c r="D5580" s="139"/>
      <x:c r="E5580" s="139"/>
      <x:c r="F5580" s="139"/>
      <x:c r="G5580" s="139"/>
      <x:c r="H5580" s="139"/>
      <x:c r="I5580" s="266" t="n">
        <x:f>INT((ROW()-ROW($I$46))/((CARROT_CAP+1)*(MESCLUN_CAP+1)))</x:f>
        <x:v>8</x:v>
      </x:c>
      <x:c r="J5580" s="266" t="n">
        <x:f>MOD(INT((ROW()-ROW($I$46))/(MESCLUN_CAP+1)),CARROT_CAP+1)</x:f>
        <x:v>10</x:v>
      </x:c>
      <x:c r="K5580" s="266" t="n">
        <x:f>MOD(ROW()-ROW($I$46),MESCLUN_CAP+1)</x:f>
        <x:v>16</x:v>
      </x:c>
      <x:c r="L5580" s="266" t="n">
        <x:f>SUM(I5580:K5580)</x:f>
        <x:v>34</x:v>
      </x:c>
      <x:c r="M5580" s="267" t="n">
        <x:f>I5580*TOMATO_HOURS*WEEKS*(1+TOMATO_DIM)^I5580+J5580*CARROT_HOURS*WEEKS*(1+CARROT_DIM)^J5580+K5580*MESCLUN_HOURS*WEEKS*(1+MESCLUN_DIM)^K5580</x:f>
        <x:v>2805.729780805008</x:v>
      </x:c>
      <x:c r="N5580" s="267" t="n">
        <x:f>MAX(M5580-FARMER_HOURS,0)/TEMP_HOURS_PER_WORKER</x:f>
        <x:v>1.4484234588923666</x:v>
      </x:c>
      <x:c r="O5580" s="268" t="n">
        <x:f>I5580*TOMATO_PRICE+J5580*CARROT_PRICE+K5580*MESCLUN_PRICE</x:f>
        <x:v>134540</x:v>
      </x:c>
      <x:c r="P5580" s="268" t="n">
        <x:f>I5580*TOMATO_FERTILIZER+J5580*CARROT_FERTILIZER+K5580*MESCLUN_FERTILIZER</x:f>
        <x:v>25520</x:v>
      </x:c>
      <x:c r="Q5580" s="268" t="n">
        <x:f>MIN(M5580,FARMER_HOURS)*FARMER_RATE+MAX(M5580-FARMER_HOURS,0)*TEMP_RATE</x:f>
        <x:v>61210.586472309165</x:v>
      </x:c>
      <x:c r="R5580" s="268" t="n">
        <x:f>O5580-P5580-Q5580-FIXED_COST</x:f>
        <x:v>27809.413527690835</x:v>
      </x:c>
      <x:c r="S5580" s="139" t="str">
        <x:f>IF(AND(L5580&lt;=TOTAL_BED_CAP,N5580&lt;=TEMP_WORKER_CAP),"YES","NO")</x:f>
        <x:v>YES</x:v>
      </x:c>
      <x:c r="T5580" s="139" t="n">
        <x:f>IF(S5580="YES",R5580,-1E+99)</x:f>
        <x:v>27809.413527690835</x:v>
      </x:c>
    </x:row>
    <x:row r="5581">
      <x:c r="A5581" s="139"/>
      <x:c r="B5581" s="139"/>
      <x:c r="C5581" s="139"/>
      <x:c r="D5581" s="139"/>
      <x:c r="E5581" s="139"/>
      <x:c r="F5581" s="139"/>
      <x:c r="G5581" s="139"/>
      <x:c r="H5581" s="139"/>
      <x:c r="I5581" s="266" t="n">
        <x:f>INT((ROW()-ROW($I$46))/((CARROT_CAP+1)*(MESCLUN_CAP+1)))</x:f>
        <x:v>8</x:v>
      </x:c>
      <x:c r="J5581" s="266" t="n">
        <x:f>MOD(INT((ROW()-ROW($I$46))/(MESCLUN_CAP+1)),CARROT_CAP+1)</x:f>
        <x:v>10</x:v>
      </x:c>
      <x:c r="K5581" s="266" t="n">
        <x:f>MOD(ROW()-ROW($I$46),MESCLUN_CAP+1)</x:f>
        <x:v>17</x:v>
      </x:c>
      <x:c r="L5581" s="266" t="n">
        <x:f>SUM(I5581:K5581)</x:f>
        <x:v>35</x:v>
      </x:c>
      <x:c r="M5581" s="267" t="n">
        <x:f>I5581*TOMATO_HOURS*WEEKS*(1+TOMATO_DIM)^I5581+J5581*CARROT_HOURS*WEEKS*(1+CARROT_DIM)^J5581+K5581*MESCLUN_HOURS*WEEKS*(1+MESCLUN_DIM)^K5581</x:f>
        <x:v>2872.290004251548</x:v>
      </x:c>
      <x:c r="N5581" s="267" t="n">
        <x:f>MAX(M5581-FARMER_HOURS,0)/TEMP_HOURS_PER_WORKER</x:f>
        <x:v>1.4946458362857973</x:v>
      </x:c>
      <x:c r="O5581" s="268" t="n">
        <x:f>I5581*TOMATO_PRICE+J5581*CARROT_PRICE+K5581*MESCLUN_PRICE</x:f>
        <x:v>137240</x:v>
      </x:c>
      <x:c r="P5581" s="268" t="n">
        <x:f>I5581*TOMATO_FERTILIZER+J5581*CARROT_FERTILIZER+K5581*MESCLUN_FERTILIZER</x:f>
        <x:v>26400</x:v>
      </x:c>
      <x:c r="Q5581" s="268" t="n">
        <x:f>MIN(M5581,FARMER_HOURS)*FARMER_RATE+MAX(M5581-FARMER_HOURS,0)*TEMP_RATE</x:f>
        <x:v>62366.14590714493</x:v>
      </x:c>
      <x:c r="R5581" s="268" t="n">
        <x:f>O5581-P5581-Q5581-FIXED_COST</x:f>
        <x:v>28473.854092855072</x:v>
      </x:c>
      <x:c r="S5581" s="139" t="str">
        <x:f>IF(AND(L5581&lt;=TOTAL_BED_CAP,N5581&lt;=TEMP_WORKER_CAP),"YES","NO")</x:f>
        <x:v>YES</x:v>
      </x:c>
      <x:c r="T5581" s="139" t="n">
        <x:f>IF(S5581="YES",R5581,-1E+99)</x:f>
        <x:v>28473.854092855072</x:v>
      </x:c>
    </x:row>
    <x:row r="5582">
      <x:c r="A5582" s="139"/>
      <x:c r="B5582" s="139"/>
      <x:c r="C5582" s="139"/>
      <x:c r="D5582" s="139"/>
      <x:c r="E5582" s="139"/>
      <x:c r="F5582" s="139"/>
      <x:c r="G5582" s="139"/>
      <x:c r="H5582" s="139"/>
      <x:c r="I5582" s="266" t="n">
        <x:f>INT((ROW()-ROW($I$46))/((CARROT_CAP+1)*(MESCLUN_CAP+1)))</x:f>
        <x:v>8</x:v>
      </x:c>
      <x:c r="J5582" s="266" t="n">
        <x:f>MOD(INT((ROW()-ROW($I$46))/(MESCLUN_CAP+1)),CARROT_CAP+1)</x:f>
        <x:v>10</x:v>
      </x:c>
      <x:c r="K5582" s="266" t="n">
        <x:f>MOD(ROW()-ROW($I$46),MESCLUN_CAP+1)</x:f>
        <x:v>18</x:v>
      </x:c>
      <x:c r="L5582" s="266" t="n">
        <x:f>SUM(I5582:K5582)</x:f>
        <x:v>36</x:v>
      </x:c>
      <x:c r="M5582" s="267" t="n">
        <x:f>I5582*TOMATO_HOURS*WEEKS*(1+TOMATO_DIM)^I5582+J5582*CARROT_HOURS*WEEKS*(1+CARROT_DIM)^J5582+K5582*MESCLUN_HOURS*WEEKS*(1+MESCLUN_DIM)^K5582</x:f>
        <x:v>2940.3769957101354</x:v>
      </x:c>
      <x:c r="N5582" s="267" t="n">
        <x:f>MAX(M5582-FARMER_HOURS,0)/TEMP_HOURS_PER_WORKER</x:f>
        <x:v>1.5419284692431496</x:v>
      </x:c>
      <x:c r="O5582" s="268" t="n">
        <x:f>I5582*TOMATO_PRICE+J5582*CARROT_PRICE+K5582*MESCLUN_PRICE</x:f>
        <x:v>139940</x:v>
      </x:c>
      <x:c r="P5582" s="268" t="n">
        <x:f>I5582*TOMATO_FERTILIZER+J5582*CARROT_FERTILIZER+K5582*MESCLUN_FERTILIZER</x:f>
        <x:v>27280</x:v>
      </x:c>
      <x:c r="Q5582" s="268" t="n">
        <x:f>MIN(M5582,FARMER_HOURS)*FARMER_RATE+MAX(M5582-FARMER_HOURS,0)*TEMP_RATE</x:f>
        <x:v>63548.211731078736</x:v>
      </x:c>
      <x:c r="R5582" s="268" t="n">
        <x:f>O5582-P5582-Q5582-FIXED_COST</x:f>
        <x:v>29111.788268921264</x:v>
      </x:c>
      <x:c r="S5582" s="139" t="str">
        <x:f>IF(AND(L5582&lt;=TOTAL_BED_CAP,N5582&lt;=TEMP_WORKER_CAP),"YES","NO")</x:f>
        <x:v>YES</x:v>
      </x:c>
      <x:c r="T5582" s="139" t="n">
        <x:f>IF(S5582="YES",R5582,-1E+99)</x:f>
        <x:v>29111.788268921264</x:v>
      </x:c>
    </x:row>
    <x:row r="5583">
      <x:c r="A5583" s="139"/>
      <x:c r="B5583" s="139"/>
      <x:c r="C5583" s="139"/>
      <x:c r="D5583" s="139"/>
      <x:c r="E5583" s="139"/>
      <x:c r="F5583" s="139"/>
      <x:c r="G5583" s="139"/>
      <x:c r="H5583" s="139"/>
      <x:c r="I5583" s="266" t="n">
        <x:f>INT((ROW()-ROW($I$46))/((CARROT_CAP+1)*(MESCLUN_CAP+1)))</x:f>
        <x:v>8</x:v>
      </x:c>
      <x:c r="J5583" s="266" t="n">
        <x:f>MOD(INT((ROW()-ROW($I$46))/(MESCLUN_CAP+1)),CARROT_CAP+1)</x:f>
        <x:v>10</x:v>
      </x:c>
      <x:c r="K5583" s="266" t="n">
        <x:f>MOD(ROW()-ROW($I$46),MESCLUN_CAP+1)</x:f>
        <x:v>19</x:v>
      </x:c>
      <x:c r="L5583" s="266" t="n">
        <x:f>SUM(I5583:K5583)</x:f>
        <x:v>37</x:v>
      </x:c>
      <x:c r="M5583" s="267" t="n">
        <x:f>I5583*TOMATO_HOURS*WEEKS*(1+TOMATO_DIM)^I5583+J5583*CARROT_HOURS*WEEKS*(1+CARROT_DIM)^J5583+K5583*MESCLUN_HOURS*WEEKS*(1+MESCLUN_DIM)^K5583</x:f>
        <x:v>3010.0185243461574</x:v>
      </x:c>
      <x:c r="N5583" s="267" t="n">
        <x:f>MAX(M5583-FARMER_HOURS,0)/TEMP_HOURS_PER_WORKER</x:f>
        <x:v>1.5902906419070537</x:v>
      </x:c>
      <x:c r="O5583" s="268" t="n">
        <x:f>I5583*TOMATO_PRICE+J5583*CARROT_PRICE+K5583*MESCLUN_PRICE</x:f>
        <x:v>142640</x:v>
      </x:c>
      <x:c r="P5583" s="268" t="n">
        <x:f>I5583*TOMATO_FERTILIZER+J5583*CARROT_FERTILIZER+K5583*MESCLUN_FERTILIZER</x:f>
        <x:v>28160</x:v>
      </x:c>
      <x:c r="Q5583" s="268" t="n">
        <x:f>MIN(M5583,FARMER_HOURS)*FARMER_RATE+MAX(M5583-FARMER_HOURS,0)*TEMP_RATE</x:f>
        <x:v>64757.26604767634</x:v>
      </x:c>
      <x:c r="R5583" s="268" t="n">
        <x:f>O5583-P5583-Q5583-FIXED_COST</x:f>
        <x:v>29722.73395232366</x:v>
      </x:c>
      <x:c r="S5583" s="139" t="str">
        <x:f>IF(AND(L5583&lt;=TOTAL_BED_CAP,N5583&lt;=TEMP_WORKER_CAP),"YES","NO")</x:f>
        <x:v>YES</x:v>
      </x:c>
      <x:c r="T5583" s="139" t="n">
        <x:f>IF(S5583="YES",R5583,-1E+99)</x:f>
        <x:v>29722.73395232366</x:v>
      </x:c>
    </x:row>
    <x:row r="5584">
      <x:c r="A5584" s="139"/>
      <x:c r="B5584" s="139"/>
      <x:c r="C5584" s="139"/>
      <x:c r="D5584" s="139"/>
      <x:c r="E5584" s="139"/>
      <x:c r="F5584" s="139"/>
      <x:c r="G5584" s="139"/>
      <x:c r="H5584" s="139"/>
      <x:c r="I5584" s="266" t="n">
        <x:f>INT((ROW()-ROW($I$46))/((CARROT_CAP+1)*(MESCLUN_CAP+1)))</x:f>
        <x:v>8</x:v>
      </x:c>
      <x:c r="J5584" s="266" t="n">
        <x:f>MOD(INT((ROW()-ROW($I$46))/(MESCLUN_CAP+1)),CARROT_CAP+1)</x:f>
        <x:v>10</x:v>
      </x:c>
      <x:c r="K5584" s="266" t="n">
        <x:f>MOD(ROW()-ROW($I$46),MESCLUN_CAP+1)</x:f>
        <x:v>20</x:v>
      </x:c>
      <x:c r="L5584" s="266" t="n">
        <x:f>SUM(I5584:K5584)</x:f>
        <x:v>38</x:v>
      </x:c>
      <x:c r="M5584" s="267" t="n">
        <x:f>I5584*TOMATO_HOURS*WEEKS*(1+TOMATO_DIM)^I5584+J5584*CARROT_HOURS*WEEKS*(1+CARROT_DIM)^J5584+K5584*MESCLUN_HOURS*WEEKS*(1+MESCLUN_DIM)^K5584</x:f>
        <x:v>3081.242814996634</x:v>
      </x:c>
      <x:c r="N5584" s="267" t="n">
        <x:f>MAX(M5584-FARMER_HOURS,0)/TEMP_HOURS_PER_WORKER</x:f>
        <x:v>1.6397519548587736</x:v>
      </x:c>
      <x:c r="O5584" s="268" t="n">
        <x:f>I5584*TOMATO_PRICE+J5584*CARROT_PRICE+K5584*MESCLUN_PRICE</x:f>
        <x:v>145340</x:v>
      </x:c>
      <x:c r="P5584" s="268" t="n">
        <x:f>I5584*TOMATO_FERTILIZER+J5584*CARROT_FERTILIZER+K5584*MESCLUN_FERTILIZER</x:f>
        <x:v>29040</x:v>
      </x:c>
      <x:c r="Q5584" s="268" t="n">
        <x:f>MIN(M5584,FARMER_HOURS)*FARMER_RATE+MAX(M5584-FARMER_HOURS,0)*TEMP_RATE</x:f>
        <x:v>65993.79887146933</x:v>
      </x:c>
      <x:c r="R5584" s="268" t="n">
        <x:f>O5584-P5584-Q5584-FIXED_COST</x:f>
        <x:v>30306.201128530665</x:v>
      </x:c>
      <x:c r="S5584" s="139" t="str">
        <x:f>IF(AND(L5584&lt;=TOTAL_BED_CAP,N5584&lt;=TEMP_WORKER_CAP),"YES","NO")</x:f>
        <x:v>YES</x:v>
      </x:c>
      <x:c r="T5584" s="139" t="n">
        <x:f>IF(S5584="YES",R5584,-1E+99)</x:f>
        <x:v>30306.201128530665</x:v>
      </x:c>
    </x:row>
    <x:row r="5585">
      <x:c r="A5585" s="139"/>
      <x:c r="B5585" s="139"/>
      <x:c r="C5585" s="139"/>
      <x:c r="D5585" s="139"/>
      <x:c r="E5585" s="139"/>
      <x:c r="F5585" s="139"/>
      <x:c r="G5585" s="139"/>
      <x:c r="H5585" s="139"/>
      <x:c r="I5585" s="266" t="n">
        <x:f>INT((ROW()-ROW($I$46))/((CARROT_CAP+1)*(MESCLUN_CAP+1)))</x:f>
        <x:v>8</x:v>
      </x:c>
      <x:c r="J5585" s="266" t="n">
        <x:f>MOD(INT((ROW()-ROW($I$46))/(MESCLUN_CAP+1)),CARROT_CAP+1)</x:f>
        <x:v>10</x:v>
      </x:c>
      <x:c r="K5585" s="266" t="n">
        <x:f>MOD(ROW()-ROW($I$46),MESCLUN_CAP+1)</x:f>
        <x:v>21</x:v>
      </x:c>
      <x:c r="L5585" s="266" t="n">
        <x:f>SUM(I5585:K5585)</x:f>
        <x:v>39</x:v>
      </x:c>
      <x:c r="M5585" s="267" t="n">
        <x:f>I5585*TOMATO_HOURS*WEEKS*(1+TOMATO_DIM)^I5585+J5585*CARROT_HOURS*WEEKS*(1+CARROT_DIM)^J5585+K5585*MESCLUN_HOURS*WEEKS*(1+MESCLUN_DIM)^K5585</x:f>
        <x:v>3154.078555223078</x:v>
      </x:c>
      <x:c r="N5585" s="267" t="n">
        <x:f>MAX(M5585-FARMER_HOURS,0)/TEMP_HOURS_PER_WORKER</x:f>
        <x:v>1.6903323300160265</x:v>
      </x:c>
      <x:c r="O5585" s="268" t="n">
        <x:f>I5585*TOMATO_PRICE+J5585*CARROT_PRICE+K5585*MESCLUN_PRICE</x:f>
        <x:v>148040</x:v>
      </x:c>
      <x:c r="P5585" s="268" t="n">
        <x:f>I5585*TOMATO_FERTILIZER+J5585*CARROT_FERTILIZER+K5585*MESCLUN_FERTILIZER</x:f>
        <x:v>29920</x:v>
      </x:c>
      <x:c r="Q5585" s="268" t="n">
        <x:f>MIN(M5585,FARMER_HOURS)*FARMER_RATE+MAX(M5585-FARMER_HOURS,0)*TEMP_RATE</x:f>
        <x:v>67258.30825040066</x:v>
      </x:c>
      <x:c r="R5585" s="268" t="n">
        <x:f>O5585-P5585-Q5585-FIXED_COST</x:f>
        <x:v>30861.69174959934</x:v>
      </x:c>
      <x:c r="S5585" s="139" t="str">
        <x:f>IF(AND(L5585&lt;=TOTAL_BED_CAP,N5585&lt;=TEMP_WORKER_CAP),"YES","NO")</x:f>
        <x:v>YES</x:v>
      </x:c>
      <x:c r="T5585" s="139" t="n">
        <x:f>IF(S5585="YES",R5585,-1E+99)</x:f>
        <x:v>30861.69174959934</x:v>
      </x:c>
    </x:row>
    <x:row r="5586">
      <x:c r="A5586" s="139"/>
      <x:c r="B5586" s="139"/>
      <x:c r="C5586" s="139"/>
      <x:c r="D5586" s="139"/>
      <x:c r="E5586" s="139"/>
      <x:c r="F5586" s="139"/>
      <x:c r="G5586" s="139"/>
      <x:c r="H5586" s="139"/>
      <x:c r="I5586" s="266" t="n">
        <x:f>INT((ROW()-ROW($I$46))/((CARROT_CAP+1)*(MESCLUN_CAP+1)))</x:f>
        <x:v>8</x:v>
      </x:c>
      <x:c r="J5586" s="266" t="n">
        <x:f>MOD(INT((ROW()-ROW($I$46))/(MESCLUN_CAP+1)),CARROT_CAP+1)</x:f>
        <x:v>10</x:v>
      </x:c>
      <x:c r="K5586" s="266" t="n">
        <x:f>MOD(ROW()-ROW($I$46),MESCLUN_CAP+1)</x:f>
        <x:v>22</x:v>
      </x:c>
      <x:c r="L5586" s="266" t="n">
        <x:f>SUM(I5586:K5586)</x:f>
        <x:v>40</x:v>
      </x:c>
      <x:c r="M5586" s="267" t="n">
        <x:f>I5586*TOMATO_HOURS*WEEKS*(1+TOMATO_DIM)^I5586+J5586*CARROT_HOURS*WEEKS*(1+CARROT_DIM)^J5586+K5586*MESCLUN_HOURS*WEEKS*(1+MESCLUN_DIM)^K5586</x:f>
        <x:v>3228.5549024694737</x:v>
      </x:c>
      <x:c r="N5586" s="267" t="n">
        <x:f>MAX(M5586-FARMER_HOURS,0)/TEMP_HOURS_PER_WORKER</x:f>
        <x:v>1.7420520156038013</x:v>
      </x:c>
      <x:c r="O5586" s="268" t="n">
        <x:f>I5586*TOMATO_PRICE+J5586*CARROT_PRICE+K5586*MESCLUN_PRICE</x:f>
        <x:v>150740</x:v>
      </x:c>
      <x:c r="P5586" s="268" t="n">
        <x:f>I5586*TOMATO_FERTILIZER+J5586*CARROT_FERTILIZER+K5586*MESCLUN_FERTILIZER</x:f>
        <x:v>30800</x:v>
      </x:c>
      <x:c r="Q5586" s="268" t="n">
        <x:f>MIN(M5586,FARMER_HOURS)*FARMER_RATE+MAX(M5586-FARMER_HOURS,0)*TEMP_RATE</x:f>
        <x:v>68551.30039009503</x:v>
      </x:c>
      <x:c r="R5586" s="268" t="n">
        <x:f>O5586-P5586-Q5586-FIXED_COST</x:f>
        <x:v>31388.699609904972</x:v>
      </x:c>
      <x:c r="S5586" s="139" t="str">
        <x:f>IF(AND(L5586&lt;=TOTAL_BED_CAP,N5586&lt;=TEMP_WORKER_CAP),"YES","NO")</x:f>
        <x:v>YES</x:v>
      </x:c>
      <x:c r="T5586" s="139" t="n">
        <x:f>IF(S5586="YES",R5586,-1E+99)</x:f>
        <x:v>31388.699609904972</x:v>
      </x:c>
    </x:row>
    <x:row r="5587">
      <x:c r="A5587" s="139"/>
      <x:c r="B5587" s="139"/>
      <x:c r="C5587" s="139"/>
      <x:c r="D5587" s="139"/>
      <x:c r="E5587" s="139"/>
      <x:c r="F5587" s="139"/>
      <x:c r="G5587" s="139"/>
      <x:c r="H5587" s="139"/>
      <x:c r="I5587" s="266" t="n">
        <x:f>INT((ROW()-ROW($I$46))/((CARROT_CAP+1)*(MESCLUN_CAP+1)))</x:f>
        <x:v>8</x:v>
      </x:c>
      <x:c r="J5587" s="266" t="n">
        <x:f>MOD(INT((ROW()-ROW($I$46))/(MESCLUN_CAP+1)),CARROT_CAP+1)</x:f>
        <x:v>10</x:v>
      </x:c>
      <x:c r="K5587" s="266" t="n">
        <x:f>MOD(ROW()-ROW($I$46),MESCLUN_CAP+1)</x:f>
        <x:v>23</x:v>
      </x:c>
      <x:c r="L5587" s="266" t="n">
        <x:f>SUM(I5587:K5587)</x:f>
        <x:v>41</x:v>
      </x:c>
      <x:c r="M5587" s="267" t="n">
        <x:f>I5587*TOMATO_HOURS*WEEKS*(1+TOMATO_DIM)^I5587+J5587*CARROT_HOURS*WEEKS*(1+CARROT_DIM)^J5587+K5587*MESCLUN_HOURS*WEEKS*(1+MESCLUN_DIM)^K5587</x:f>
        <x:v>3304.7014913269104</x:v>
      </x:c>
      <x:c r="N5587" s="267" t="n">
        <x:f>MAX(M5587-FARMER_HOURS,0)/TEMP_HOURS_PER_WORKER</x:f>
        <x:v>1.7949315911992434</x:v>
      </x:c>
      <x:c r="O5587" s="268" t="n">
        <x:f>I5587*TOMATO_PRICE+J5587*CARROT_PRICE+K5587*MESCLUN_PRICE</x:f>
        <x:v>153440</x:v>
      </x:c>
      <x:c r="P5587" s="268" t="n">
        <x:f>I5587*TOMATO_FERTILIZER+J5587*CARROT_FERTILIZER+K5587*MESCLUN_FERTILIZER</x:f>
        <x:v>31680</x:v>
      </x:c>
      <x:c r="Q5587" s="268" t="n">
        <x:f>MIN(M5587,FARMER_HOURS)*FARMER_RATE+MAX(M5587-FARMER_HOURS,0)*TEMP_RATE</x:f>
        <x:v>69873.28977998107</x:v>
      </x:c>
      <x:c r="R5587" s="268" t="n">
        <x:f>O5587-P5587-Q5587-FIXED_COST</x:f>
        <x:v>31886.710220018926</x:v>
      </x:c>
      <x:c r="S5587" s="139" t="str">
        <x:f>IF(AND(L5587&lt;=TOTAL_BED_CAP,N5587&lt;=TEMP_WORKER_CAP),"YES","NO")</x:f>
        <x:v>YES</x:v>
      </x:c>
      <x:c r="T5587" s="139" t="n">
        <x:f>IF(S5587="YES",R5587,-1E+99)</x:f>
        <x:v>31886.710220018926</x:v>
      </x:c>
    </x:row>
    <x:row r="5588">
      <x:c r="A5588" s="139"/>
      <x:c r="B5588" s="139"/>
      <x:c r="C5588" s="139"/>
      <x:c r="D5588" s="139"/>
      <x:c r="E5588" s="139"/>
      <x:c r="F5588" s="139"/>
      <x:c r="G5588" s="139"/>
      <x:c r="H5588" s="139"/>
      <x:c r="I5588" s="266" t="n">
        <x:f>INT((ROW()-ROW($I$46))/((CARROT_CAP+1)*(MESCLUN_CAP+1)))</x:f>
        <x:v>8</x:v>
      </x:c>
      <x:c r="J5588" s="266" t="n">
        <x:f>MOD(INT((ROW()-ROW($I$46))/(MESCLUN_CAP+1)),CARROT_CAP+1)</x:f>
        <x:v>10</x:v>
      </x:c>
      <x:c r="K5588" s="266" t="n">
        <x:f>MOD(ROW()-ROW($I$46),MESCLUN_CAP+1)</x:f>
        <x:v>24</x:v>
      </x:c>
      <x:c r="L5588" s="266" t="n">
        <x:f>SUM(I5588:K5588)</x:f>
        <x:v>42</x:v>
      </x:c>
      <x:c r="M5588" s="267" t="n">
        <x:f>I5588*TOMATO_HOURS*WEEKS*(1+TOMATO_DIM)^I5588+J5588*CARROT_HOURS*WEEKS*(1+CARROT_DIM)^J5588+K5588*MESCLUN_HOURS*WEEKS*(1+MESCLUN_DIM)^K5588</x:f>
        <x:v>3382.548440906406</x:v>
      </x:c>
      <x:c r="N5588" s="267" t="n">
        <x:f>MAX(M5588-FARMER_HOURS,0)/TEMP_HOURS_PER_WORKER</x:f>
        <x:v>1.8489919728516708</x:v>
      </x:c>
      <x:c r="O5588" s="268" t="n">
        <x:f>I5588*TOMATO_PRICE+J5588*CARROT_PRICE+K5588*MESCLUN_PRICE</x:f>
        <x:v>156140</x:v>
      </x:c>
      <x:c r="P5588" s="268" t="n">
        <x:f>I5588*TOMATO_FERTILIZER+J5588*CARROT_FERTILIZER+K5588*MESCLUN_FERTILIZER</x:f>
        <x:v>32560</x:v>
      </x:c>
      <x:c r="Q5588" s="268" t="n">
        <x:f>MIN(M5588,FARMER_HOURS)*FARMER_RATE+MAX(M5588-FARMER_HOURS,0)*TEMP_RATE</x:f>
        <x:v>71224.79932129176</x:v>
      </x:c>
      <x:c r="R5588" s="268" t="n">
        <x:f>O5588-P5588-Q5588-FIXED_COST</x:f>
        <x:v>32355.200678708236</x:v>
      </x:c>
      <x:c r="S5588" s="139" t="str">
        <x:f>IF(AND(L5588&lt;=TOTAL_BED_CAP,N5588&lt;=TEMP_WORKER_CAP),"YES","NO")</x:f>
        <x:v>YES</x:v>
      </x:c>
      <x:c r="T5588" s="139" t="n">
        <x:f>IF(S5588="YES",R5588,-1E+99)</x:f>
        <x:v>32355.200678708236</x:v>
      </x:c>
    </x:row>
    <x:row r="5589">
      <x:c r="A5589" s="139"/>
      <x:c r="B5589" s="139"/>
      <x:c r="C5589" s="139"/>
      <x:c r="D5589" s="139"/>
      <x:c r="E5589" s="139"/>
      <x:c r="F5589" s="139"/>
      <x:c r="G5589" s="139"/>
      <x:c r="H5589" s="139"/>
      <x:c r="I5589" s="266" t="n">
        <x:f>INT((ROW()-ROW($I$46))/((CARROT_CAP+1)*(MESCLUN_CAP+1)))</x:f>
        <x:v>8</x:v>
      </x:c>
      <x:c r="J5589" s="266" t="n">
        <x:f>MOD(INT((ROW()-ROW($I$46))/(MESCLUN_CAP+1)),CARROT_CAP+1)</x:f>
        <x:v>10</x:v>
      </x:c>
      <x:c r="K5589" s="266" t="n">
        <x:f>MOD(ROW()-ROW($I$46),MESCLUN_CAP+1)</x:f>
        <x:v>25</x:v>
      </x:c>
      <x:c r="L5589" s="266" t="n">
        <x:f>SUM(I5589:K5589)</x:f>
        <x:v>43</x:v>
      </x:c>
      <x:c r="M5589" s="267" t="n">
        <x:f>I5589*TOMATO_HOURS*WEEKS*(1+TOMATO_DIM)^I5589+J5589*CARROT_HOURS*WEEKS*(1+CARROT_DIM)^J5589+K5589*MESCLUN_HOURS*WEEKS*(1+MESCLUN_DIM)^K5589</x:f>
        <x:v>3462.1263623215036</x:v>
      </x:c>
      <x:c r="N5589" s="267" t="n">
        <x:f>MAX(M5589-FARMER_HOURS,0)/TEMP_HOURS_PER_WORKER</x:f>
        <x:v>1.904254418278822</x:v>
      </x:c>
      <x:c r="O5589" s="268" t="n">
        <x:f>I5589*TOMATO_PRICE+J5589*CARROT_PRICE+K5589*MESCLUN_PRICE</x:f>
        <x:v>158840</x:v>
      </x:c>
      <x:c r="P5589" s="268" t="n">
        <x:f>I5589*TOMATO_FERTILIZER+J5589*CARROT_FERTILIZER+K5589*MESCLUN_FERTILIZER</x:f>
        <x:v>33440</x:v>
      </x:c>
      <x:c r="Q5589" s="268" t="n">
        <x:f>MIN(M5589,FARMER_HOURS)*FARMER_RATE+MAX(M5589-FARMER_HOURS,0)*TEMP_RATE</x:f>
        <x:v>72606.36045697055</x:v>
      </x:c>
      <x:c r="R5589" s="268" t="n">
        <x:f>O5589-P5589-Q5589-FIXED_COST</x:f>
        <x:v>32793.63954302945</x:v>
      </x:c>
      <x:c r="S5589" s="139" t="str">
        <x:f>IF(AND(L5589&lt;=TOTAL_BED_CAP,N5589&lt;=TEMP_WORKER_CAP),"YES","NO")</x:f>
        <x:v>YES</x:v>
      </x:c>
      <x:c r="T5589" s="139" t="n">
        <x:f>IF(S5589="YES",R5589,-1E+99)</x:f>
        <x:v>32793.63954302945</x:v>
      </x:c>
    </x:row>
    <x:row r="5590">
      <x:c r="A5590" s="139"/>
      <x:c r="B5590" s="139"/>
      <x:c r="C5590" s="139"/>
      <x:c r="D5590" s="139"/>
      <x:c r="E5590" s="139"/>
      <x:c r="F5590" s="139"/>
      <x:c r="G5590" s="139"/>
      <x:c r="H5590" s="139"/>
      <x:c r="I5590" s="266" t="n">
        <x:f>INT((ROW()-ROW($I$46))/((CARROT_CAP+1)*(MESCLUN_CAP+1)))</x:f>
        <x:v>8</x:v>
      </x:c>
      <x:c r="J5590" s="266" t="n">
        <x:f>MOD(INT((ROW()-ROW($I$46))/(MESCLUN_CAP+1)),CARROT_CAP+1)</x:f>
        <x:v>10</x:v>
      </x:c>
      <x:c r="K5590" s="266" t="n">
        <x:f>MOD(ROW()-ROW($I$46),MESCLUN_CAP+1)</x:f>
        <x:v>26</x:v>
      </x:c>
      <x:c r="L5590" s="266" t="n">
        <x:f>SUM(I5590:K5590)</x:f>
        <x:v>44</x:v>
      </x:c>
      <x:c r="M5590" s="267" t="n">
        <x:f>I5590*TOMATO_HOURS*WEEKS*(1+TOMATO_DIM)^I5590+J5590*CARROT_HOURS*WEEKS*(1+CARROT_DIM)^J5590+K5590*MESCLUN_HOURS*WEEKS*(1+MESCLUN_DIM)^K5590</x:f>
        <x:v>3543.466366282221</x:v>
      </x:c>
      <x:c r="N5590" s="267" t="n">
        <x:f>MAX(M5590-FARMER_HOURS,0)/TEMP_HOURS_PER_WORKER</x:f>
        <x:v>1.9607405321404312</x:v>
      </x:c>
      <x:c r="O5590" s="268" t="n">
        <x:f>I5590*TOMATO_PRICE+J5590*CARROT_PRICE+K5590*MESCLUN_PRICE</x:f>
        <x:v>161540</x:v>
      </x:c>
      <x:c r="P5590" s="268" t="n">
        <x:f>I5590*TOMATO_FERTILIZER+J5590*CARROT_FERTILIZER+K5590*MESCLUN_FERTILIZER</x:f>
        <x:v>34320</x:v>
      </x:c>
      <x:c r="Q5590" s="268" t="n">
        <x:f>MIN(M5590,FARMER_HOURS)*FARMER_RATE+MAX(M5590-FARMER_HOURS,0)*TEMP_RATE</x:f>
        <x:v>74018.51330351079</x:v>
      </x:c>
      <x:c r="R5590" s="268" t="n">
        <x:f>O5590-P5590-Q5590-FIXED_COST</x:f>
        <x:v>33201.48669648921</x:v>
      </x:c>
      <x:c r="S5590" s="139" t="str">
        <x:f>IF(AND(L5590&lt;=TOTAL_BED_CAP,N5590&lt;=TEMP_WORKER_CAP),"YES","NO")</x:f>
        <x:v>YES</x:v>
      </x:c>
      <x:c r="T5590" s="139" t="n">
        <x:f>IF(S5590="YES",R5590,-1E+99)</x:f>
        <x:v>33201.48669648921</x:v>
      </x:c>
    </x:row>
    <x:row r="5591">
      <x:c r="A5591" s="139"/>
      <x:c r="B5591" s="139"/>
      <x:c r="C5591" s="139"/>
      <x:c r="D5591" s="139"/>
      <x:c r="E5591" s="139"/>
      <x:c r="F5591" s="139"/>
      <x:c r="G5591" s="139"/>
      <x:c r="H5591" s="139"/>
      <x:c r="I5591" s="266" t="n">
        <x:f>INT((ROW()-ROW($I$46))/((CARROT_CAP+1)*(MESCLUN_CAP+1)))</x:f>
        <x:v>8</x:v>
      </x:c>
      <x:c r="J5591" s="266" t="n">
        <x:f>MOD(INT((ROW()-ROW($I$46))/(MESCLUN_CAP+1)),CARROT_CAP+1)</x:f>
        <x:v>10</x:v>
      </x:c>
      <x:c r="K5591" s="266" t="n">
        <x:f>MOD(ROW()-ROW($I$46),MESCLUN_CAP+1)</x:f>
        <x:v>27</x:v>
      </x:c>
      <x:c r="L5591" s="266" t="n">
        <x:f>SUM(I5591:K5591)</x:f>
        <x:v>45</x:v>
      </x:c>
      <x:c r="M5591" s="267" t="n">
        <x:f>I5591*TOMATO_HOURS*WEEKS*(1+TOMATO_DIM)^I5591+J5591*CARROT_HOURS*WEEKS*(1+CARROT_DIM)^J5591+K5591*MESCLUN_HOURS*WEEKS*(1+MESCLUN_DIM)^K5591</x:f>
        <x:v>3626.6000708019783</x:v>
      </x:c>
      <x:c r="N5591" s="267" t="n">
        <x:f>MAX(M5591-FARMER_HOURS,0)/TEMP_HOURS_PER_WORKER</x:f>
        <x:v>2.0184722713902628</x:v>
      </x:c>
      <x:c r="O5591" s="268" t="n">
        <x:f>I5591*TOMATO_PRICE+J5591*CARROT_PRICE+K5591*MESCLUN_PRICE</x:f>
        <x:v>164240</x:v>
      </x:c>
      <x:c r="P5591" s="268" t="n">
        <x:f>I5591*TOMATO_FERTILIZER+J5591*CARROT_FERTILIZER+K5591*MESCLUN_FERTILIZER</x:f>
        <x:v>35200</x:v>
      </x:c>
      <x:c r="Q5591" s="268" t="n">
        <x:f>MIN(M5591,FARMER_HOURS)*FARMER_RATE+MAX(M5591-FARMER_HOURS,0)*TEMP_RATE</x:f>
        <x:v>75461.80678475657</x:v>
      </x:c>
      <x:c r="R5591" s="268" t="n">
        <x:f>O5591-P5591-Q5591-FIXED_COST</x:f>
        <x:v>33578.19321524343</x:v>
      </x:c>
      <x:c r="S5591" s="139" t="str">
        <x:f>IF(AND(L5591&lt;=TOTAL_BED_CAP,N5591&lt;=TEMP_WORKER_CAP),"YES","NO")</x:f>
        <x:v>YES</x:v>
      </x:c>
      <x:c r="T5591" s="139" t="n">
        <x:f>IF(S5591="YES",R5591,-1E+99)</x:f>
        <x:v>33578.19321524343</x:v>
      </x:c>
    </x:row>
    <x:row r="5592">
      <x:c r="A5592" s="139"/>
      <x:c r="B5592" s="139"/>
      <x:c r="C5592" s="139"/>
      <x:c r="D5592" s="139"/>
      <x:c r="E5592" s="139"/>
      <x:c r="F5592" s="139"/>
      <x:c r="G5592" s="139"/>
      <x:c r="H5592" s="139"/>
      <x:c r="I5592" s="266" t="n">
        <x:f>INT((ROW()-ROW($I$46))/((CARROT_CAP+1)*(MESCLUN_CAP+1)))</x:f>
        <x:v>8</x:v>
      </x:c>
      <x:c r="J5592" s="266" t="n">
        <x:f>MOD(INT((ROW()-ROW($I$46))/(MESCLUN_CAP+1)),CARROT_CAP+1)</x:f>
        <x:v>10</x:v>
      </x:c>
      <x:c r="K5592" s="266" t="n">
        <x:f>MOD(ROW()-ROW($I$46),MESCLUN_CAP+1)</x:f>
        <x:v>28</x:v>
      </x:c>
      <x:c r="L5592" s="266" t="n">
        <x:f>SUM(I5592:K5592)</x:f>
        <x:v>46</x:v>
      </x:c>
      <x:c r="M5592" s="267" t="n">
        <x:f>I5592*TOMATO_HOURS*WEEKS*(1+TOMATO_DIM)^I5592+J5592*CARROT_HOURS*WEEKS*(1+CARROT_DIM)^J5592+K5592*MESCLUN_HOURS*WEEKS*(1+MESCLUN_DIM)^K5592</x:f>
        <x:v>3711.559609019131</x:v>
      </x:c>
      <x:c r="N5592" s="267" t="n">
        <x:f>MAX(M5592-FARMER_HOURS,0)/TEMP_HOURS_PER_WORKER</x:f>
        <x:v>2.07747195070773</x:v>
      </x:c>
      <x:c r="O5592" s="268" t="n">
        <x:f>I5592*TOMATO_PRICE+J5592*CARROT_PRICE+K5592*MESCLUN_PRICE</x:f>
        <x:v>166940</x:v>
      </x:c>
      <x:c r="P5592" s="268" t="n">
        <x:f>I5592*TOMATO_FERTILIZER+J5592*CARROT_FERTILIZER+K5592*MESCLUN_FERTILIZER</x:f>
        <x:v>36080</x:v>
      </x:c>
      <x:c r="Q5592" s="268" t="n">
        <x:f>MIN(M5592,FARMER_HOURS)*FARMER_RATE+MAX(M5592-FARMER_HOURS,0)*TEMP_RATE</x:f>
        <x:v>76936.79876769325</x:v>
      </x:c>
      <x:c r="R5592" s="268" t="n">
        <x:f>O5592-P5592-Q5592-FIXED_COST</x:f>
        <x:v>33923.20123230675</x:v>
      </x:c>
      <x:c r="S5592" s="139" t="str">
        <x:f>IF(AND(L5592&lt;=TOTAL_BED_CAP,N5592&lt;=TEMP_WORKER_CAP),"YES","NO")</x:f>
        <x:v>YES</x:v>
      </x:c>
      <x:c r="T5592" s="139" t="n">
        <x:f>IF(S5592="YES",R5592,-1E+99)</x:f>
        <x:v>33923.20123230675</x:v>
      </x:c>
    </x:row>
    <x:row r="5593">
      <x:c r="A5593" s="139"/>
      <x:c r="B5593" s="139"/>
      <x:c r="C5593" s="139"/>
      <x:c r="D5593" s="139"/>
      <x:c r="E5593" s="139"/>
      <x:c r="F5593" s="139"/>
      <x:c r="G5593" s="139"/>
      <x:c r="H5593" s="139"/>
      <x:c r="I5593" s="266" t="n">
        <x:f>INT((ROW()-ROW($I$46))/((CARROT_CAP+1)*(MESCLUN_CAP+1)))</x:f>
        <x:v>8</x:v>
      </x:c>
      <x:c r="J5593" s="266" t="n">
        <x:f>MOD(INT((ROW()-ROW($I$46))/(MESCLUN_CAP+1)),CARROT_CAP+1)</x:f>
        <x:v>10</x:v>
      </x:c>
      <x:c r="K5593" s="266" t="n">
        <x:f>MOD(ROW()-ROW($I$46),MESCLUN_CAP+1)</x:f>
        <x:v>29</x:v>
      </x:c>
      <x:c r="L5593" s="266" t="n">
        <x:f>SUM(I5593:K5593)</x:f>
        <x:v>47</x:v>
      </x:c>
      <x:c r="M5593" s="267" t="n">
        <x:f>I5593*TOMATO_HOURS*WEEKS*(1+TOMATO_DIM)^I5593+J5593*CARROT_HOURS*WEEKS*(1+CARROT_DIM)^J5593+K5593*MESCLUN_HOURS*WEEKS*(1+MESCLUN_DIM)^K5593</x:f>
        <x:v>3798.377637134785</x:v>
      </x:c>
      <x:c r="N5593" s="267" t="n">
        <x:f>MAX(M5593-FARMER_HOURS,0)/TEMP_HOURS_PER_WORKER</x:f>
        <x:v>2.1377622480102674</x:v>
      </x:c>
      <x:c r="O5593" s="268" t="n">
        <x:f>I5593*TOMATO_PRICE+J5593*CARROT_PRICE+K5593*MESCLUN_PRICE</x:f>
        <x:v>169640</x:v>
      </x:c>
      <x:c r="P5593" s="268" t="n">
        <x:f>I5593*TOMATO_FERTILIZER+J5593*CARROT_FERTILIZER+K5593*MESCLUN_FERTILIZER</x:f>
        <x:v>36960</x:v>
      </x:c>
      <x:c r="Q5593" s="268" t="n">
        <x:f>MIN(M5593,FARMER_HOURS)*FARMER_RATE+MAX(M5593-FARMER_HOURS,0)*TEMP_RATE</x:f>
        <x:v>78444.05620025669</x:v>
      </x:c>
      <x:c r="R5593" s="268" t="n">
        <x:f>O5593-P5593-Q5593-FIXED_COST</x:f>
        <x:v>34235.94379974331</x:v>
      </x:c>
      <x:c r="S5593" s="139" t="str">
        <x:f>IF(AND(L5593&lt;=TOTAL_BED_CAP,N5593&lt;=TEMP_WORKER_CAP),"YES","NO")</x:f>
        <x:v>YES</x:v>
      </x:c>
      <x:c r="T5593" s="139" t="n">
        <x:f>IF(S5593="YES",R5593,-1E+99)</x:f>
        <x:v>34235.94379974331</x:v>
      </x:c>
    </x:row>
    <x:row r="5594">
      <x:c r="A5594" s="139"/>
      <x:c r="B5594" s="139"/>
      <x:c r="C5594" s="139"/>
      <x:c r="D5594" s="139"/>
      <x:c r="E5594" s="139"/>
      <x:c r="F5594" s="139"/>
      <x:c r="G5594" s="139"/>
      <x:c r="H5594" s="139"/>
      <x:c r="I5594" s="266" t="n">
        <x:f>INT((ROW()-ROW($I$46))/((CARROT_CAP+1)*(MESCLUN_CAP+1)))</x:f>
        <x:v>8</x:v>
      </x:c>
      <x:c r="J5594" s="266" t="n">
        <x:f>MOD(INT((ROW()-ROW($I$46))/(MESCLUN_CAP+1)),CARROT_CAP+1)</x:f>
        <x:v>10</x:v>
      </x:c>
      <x:c r="K5594" s="266" t="n">
        <x:f>MOD(ROW()-ROW($I$46),MESCLUN_CAP+1)</x:f>
        <x:v>30</x:v>
      </x:c>
      <x:c r="L5594" s="266" t="n">
        <x:f>SUM(I5594:K5594)</x:f>
        <x:v>48</x:v>
      </x:c>
      <x:c r="M5594" s="267" t="n">
        <x:f>I5594*TOMATO_HOURS*WEEKS*(1+TOMATO_DIM)^I5594+J5594*CARROT_HOURS*WEEKS*(1+CARROT_DIM)^J5594+K5594*MESCLUN_HOURS*WEEKS*(1+MESCLUN_DIM)^K5594</x:f>
        <x:v>3887.0873424685547</x:v>
      </x:c>
      <x:c r="N5594" s="267" t="n">
        <x:f>MAX(M5594-FARMER_HOURS,0)/TEMP_HOURS_PER_WORKER</x:f>
        <x:v>2.1993662100476072</x:v>
      </x:c>
      <x:c r="O5594" s="268" t="n">
        <x:f>I5594*TOMATO_PRICE+J5594*CARROT_PRICE+K5594*MESCLUN_PRICE</x:f>
        <x:v>172340</x:v>
      </x:c>
      <x:c r="P5594" s="268" t="n">
        <x:f>I5594*TOMATO_FERTILIZER+J5594*CARROT_FERTILIZER+K5594*MESCLUN_FERTILIZER</x:f>
        <x:v>37840</x:v>
      </x:c>
      <x:c r="Q5594" s="268" t="n">
        <x:f>MIN(M5594,FARMER_HOURS)*FARMER_RATE+MAX(M5594-FARMER_HOURS,0)*TEMP_RATE</x:f>
        <x:v>79984.15525119018</x:v>
      </x:c>
      <x:c r="R5594" s="268" t="n">
        <x:f>O5594-P5594-Q5594-FIXED_COST</x:f>
        <x:v>34515.84474880982</x:v>
      </x:c>
      <x:c r="S5594" s="139" t="str">
        <x:f>IF(AND(L5594&lt;=TOTAL_BED_CAP,N5594&lt;=TEMP_WORKER_CAP),"YES","NO")</x:f>
        <x:v>YES</x:v>
      </x:c>
      <x:c r="T5594" s="139" t="n">
        <x:f>IF(S5594="YES",R5594,-1E+99)</x:f>
        <x:v>34515.84474880982</x:v>
      </x:c>
    </x:row>
    <x:row r="5595">
      <x:c r="A5595" s="139"/>
      <x:c r="B5595" s="139"/>
      <x:c r="C5595" s="139"/>
      <x:c r="D5595" s="139"/>
      <x:c r="E5595" s="139"/>
      <x:c r="F5595" s="139"/>
      <x:c r="G5595" s="139"/>
      <x:c r="H5595" s="139"/>
      <x:c r="I5595" s="266" t="n">
        <x:f>INT((ROW()-ROW($I$46))/((CARROT_CAP+1)*(MESCLUN_CAP+1)))</x:f>
        <x:v>8</x:v>
      </x:c>
      <x:c r="J5595" s="266" t="n">
        <x:f>MOD(INT((ROW()-ROW($I$46))/(MESCLUN_CAP+1)),CARROT_CAP+1)</x:f>
        <x:v>11</x:v>
      </x:c>
      <x:c r="K5595" s="266" t="n">
        <x:f>MOD(ROW()-ROW($I$46),MESCLUN_CAP+1)</x:f>
        <x:v>0</x:v>
      </x:c>
      <x:c r="L5595" s="266" t="n">
        <x:f>SUM(I5595:K5595)</x:f>
        <x:v>19</x:v>
      </x:c>
      <x:c r="M5595" s="267" t="n">
        <x:f>I5595*TOMATO_HOURS*WEEKS*(1+TOMATO_DIM)^I5595+J5595*CARROT_HOURS*WEEKS*(1+CARROT_DIM)^J5595+K5595*MESCLUN_HOURS*WEEKS*(1+MESCLUN_DIM)^K5595</x:f>
        <x:v>1976.372540274419</x:v>
      </x:c>
      <x:c r="N5595" s="267" t="n">
        <x:f>MAX(M5595-FARMER_HOURS,0)/TEMP_HOURS_PER_WORKER</x:f>
        <x:v>0.8724809307461243</x:v>
      </x:c>
      <x:c r="O5595" s="268" t="n">
        <x:f>I5595*TOMATO_PRICE+J5595*CARROT_PRICE+K5595*MESCLUN_PRICE</x:f>
        <x:v>93434</x:v>
      </x:c>
      <x:c r="P5595" s="268" t="n">
        <x:f>I5595*TOMATO_FERTILIZER+J5595*CARROT_FERTILIZER+K5595*MESCLUN_FERTILIZER</x:f>
        <x:v>11880</x:v>
      </x:c>
      <x:c r="Q5595" s="268" t="n">
        <x:f>MIN(M5595,FARMER_HOURS)*FARMER_RATE+MAX(M5595-FARMER_HOURS,0)*TEMP_RATE</x:f>
        <x:v>46812.02326865311</x:v>
      </x:c>
      <x:c r="R5595" s="268" t="n">
        <x:f>O5595-P5595-Q5595-FIXED_COST</x:f>
        <x:v>14741.976731346891</x:v>
      </x:c>
      <x:c r="S5595" s="139" t="str">
        <x:f>IF(AND(L5595&lt;=TOTAL_BED_CAP,N5595&lt;=TEMP_WORKER_CAP),"YES","NO")</x:f>
        <x:v>YES</x:v>
      </x:c>
      <x:c r="T5595" s="139" t="n">
        <x:f>IF(S5595="YES",R5595,-1E+99)</x:f>
        <x:v>14741.976731346891</x:v>
      </x:c>
    </x:row>
    <x:row r="5596">
      <x:c r="A5596" s="139"/>
      <x:c r="B5596" s="139"/>
      <x:c r="C5596" s="139"/>
      <x:c r="D5596" s="139"/>
      <x:c r="E5596" s="139"/>
      <x:c r="F5596" s="139"/>
      <x:c r="G5596" s="139"/>
      <x:c r="H5596" s="139"/>
      <x:c r="I5596" s="266" t="n">
        <x:f>INT((ROW()-ROW($I$46))/((CARROT_CAP+1)*(MESCLUN_CAP+1)))</x:f>
        <x:v>8</x:v>
      </x:c>
      <x:c r="J5596" s="266" t="n">
        <x:f>MOD(INT((ROW()-ROW($I$46))/(MESCLUN_CAP+1)),CARROT_CAP+1)</x:f>
        <x:v>11</x:v>
      </x:c>
      <x:c r="K5596" s="266" t="n">
        <x:f>MOD(ROW()-ROW($I$46),MESCLUN_CAP+1)</x:f>
        <x:v>1</x:v>
      </x:c>
      <x:c r="L5596" s="266" t="n">
        <x:f>SUM(I5596:K5596)</x:f>
        <x:v>20</x:v>
      </x:c>
      <x:c r="M5596" s="267" t="n">
        <x:f>I5596*TOMATO_HOURS*WEEKS*(1+TOMATO_DIM)^I5596+J5596*CARROT_HOURS*WEEKS*(1+CARROT_DIM)^J5596+K5596*MESCLUN_HOURS*WEEKS*(1+MESCLUN_DIM)^K5596</x:f>
        <x:v>2021.935040274419</x:v>
      </x:c>
      <x:c r="N5596" s="267" t="n">
        <x:f>MAX(M5596-FARMER_HOURS,0)/TEMP_HOURS_PER_WORKER</x:f>
        <x:v>0.9041215557461243</x:v>
      </x:c>
      <x:c r="O5596" s="268" t="n">
        <x:f>I5596*TOMATO_PRICE+J5596*CARROT_PRICE+K5596*MESCLUN_PRICE</x:f>
        <x:v>96134</x:v>
      </x:c>
      <x:c r="P5596" s="268" t="n">
        <x:f>I5596*TOMATO_FERTILIZER+J5596*CARROT_FERTILIZER+K5596*MESCLUN_FERTILIZER</x:f>
        <x:v>12760</x:v>
      </x:c>
      <x:c r="Q5596" s="268" t="n">
        <x:f>MIN(M5596,FARMER_HOURS)*FARMER_RATE+MAX(M5596-FARMER_HOURS,0)*TEMP_RATE</x:f>
        <x:v>47603.03889365311</x:v>
      </x:c>
      <x:c r="R5596" s="268" t="n">
        <x:f>O5596-P5596-Q5596-FIXED_COST</x:f>
        <x:v>15770.961106346891</x:v>
      </x:c>
      <x:c r="S5596" s="139" t="str">
        <x:f>IF(AND(L5596&lt;=TOTAL_BED_CAP,N5596&lt;=TEMP_WORKER_CAP),"YES","NO")</x:f>
        <x:v>YES</x:v>
      </x:c>
      <x:c r="T5596" s="139" t="n">
        <x:f>IF(S5596="YES",R5596,-1E+99)</x:f>
        <x:v>15770.961106346891</x:v>
      </x:c>
    </x:row>
    <x:row r="5597">
      <x:c r="A5597" s="139"/>
      <x:c r="B5597" s="139"/>
      <x:c r="C5597" s="139"/>
      <x:c r="D5597" s="139"/>
      <x:c r="E5597" s="139"/>
      <x:c r="F5597" s="139"/>
      <x:c r="G5597" s="139"/>
      <x:c r="H5597" s="139"/>
      <x:c r="I5597" s="266" t="n">
        <x:f>INT((ROW()-ROW($I$46))/((CARROT_CAP+1)*(MESCLUN_CAP+1)))</x:f>
        <x:v>8</x:v>
      </x:c>
      <x:c r="J5597" s="266" t="n">
        <x:f>MOD(INT((ROW()-ROW($I$46))/(MESCLUN_CAP+1)),CARROT_CAP+1)</x:f>
        <x:v>11</x:v>
      </x:c>
      <x:c r="K5597" s="266" t="n">
        <x:f>MOD(ROW()-ROW($I$46),MESCLUN_CAP+1)</x:f>
        <x:v>2</x:v>
      </x:c>
      <x:c r="L5597" s="266" t="n">
        <x:f>SUM(I5597:K5597)</x:f>
        <x:v>21</x:v>
      </x:c>
      <x:c r="M5597" s="267" t="n">
        <x:f>I5597*TOMATO_HOURS*WEEKS*(1+TOMATO_DIM)^I5597+J5597*CARROT_HOURS*WEEKS*(1+CARROT_DIM)^J5597+K5597*MESCLUN_HOURS*WEEKS*(1+MESCLUN_DIM)^K5597</x:f>
        <x:v>2068.636602774419</x:v>
      </x:c>
      <x:c r="N5597" s="267" t="n">
        <x:f>MAX(M5597-FARMER_HOURS,0)/TEMP_HOURS_PER_WORKER</x:f>
        <x:v>0.9365531963711242</x:v>
      </x:c>
      <x:c r="O5597" s="268" t="n">
        <x:f>I5597*TOMATO_PRICE+J5597*CARROT_PRICE+K5597*MESCLUN_PRICE</x:f>
        <x:v>98834</x:v>
      </x:c>
      <x:c r="P5597" s="268" t="n">
        <x:f>I5597*TOMATO_FERTILIZER+J5597*CARROT_FERTILIZER+K5597*MESCLUN_FERTILIZER</x:f>
        <x:v>13640</x:v>
      </x:c>
      <x:c r="Q5597" s="268" t="n">
        <x:f>MIN(M5597,FARMER_HOURS)*FARMER_RATE+MAX(M5597-FARMER_HOURS,0)*TEMP_RATE</x:f>
        <x:v>48413.82990927811</x:v>
      </x:c>
      <x:c r="R5597" s="268" t="n">
        <x:f>O5597-P5597-Q5597-FIXED_COST</x:f>
        <x:v>16780.17009072189</x:v>
      </x:c>
      <x:c r="S5597" s="139" t="str">
        <x:f>IF(AND(L5597&lt;=TOTAL_BED_CAP,N5597&lt;=TEMP_WORKER_CAP),"YES","NO")</x:f>
        <x:v>YES</x:v>
      </x:c>
      <x:c r="T5597" s="139" t="n">
        <x:f>IF(S5597="YES",R5597,-1E+99)</x:f>
        <x:v>16780.17009072189</x:v>
      </x:c>
    </x:row>
    <x:row r="5598">
      <x:c r="A5598" s="139"/>
      <x:c r="B5598" s="139"/>
      <x:c r="C5598" s="139"/>
      <x:c r="D5598" s="139"/>
      <x:c r="E5598" s="139"/>
      <x:c r="F5598" s="139"/>
      <x:c r="G5598" s="139"/>
      <x:c r="H5598" s="139"/>
      <x:c r="I5598" s="266" t="n">
        <x:f>INT((ROW()-ROW($I$46))/((CARROT_CAP+1)*(MESCLUN_CAP+1)))</x:f>
        <x:v>8</x:v>
      </x:c>
      <x:c r="J5598" s="266" t="n">
        <x:f>MOD(INT((ROW()-ROW($I$46))/(MESCLUN_CAP+1)),CARROT_CAP+1)</x:f>
        <x:v>11</x:v>
      </x:c>
      <x:c r="K5598" s="266" t="n">
        <x:f>MOD(ROW()-ROW($I$46),MESCLUN_CAP+1)</x:f>
        <x:v>3</x:v>
      </x:c>
      <x:c r="L5598" s="266" t="n">
        <x:f>SUM(I5598:K5598)</x:f>
        <x:v>22</x:v>
      </x:c>
      <x:c r="M5598" s="267" t="n">
        <x:f>I5598*TOMATO_HOURS*WEEKS*(1+TOMATO_DIM)^I5598+J5598*CARROT_HOURS*WEEKS*(1+CARROT_DIM)^J5598+K5598*MESCLUN_HOURS*WEEKS*(1+MESCLUN_DIM)^K5598</x:f>
        <x:v>2116.498585196294</x:v>
      </x:c>
      <x:c r="N5598" s="267" t="n">
        <x:f>MAX(M5598-FARMER_HOURS,0)/TEMP_HOURS_PER_WORKER</x:f>
        <x:v>0.9697906841640929</x:v>
      </x:c>
      <x:c r="O5598" s="268" t="n">
        <x:f>I5598*TOMATO_PRICE+J5598*CARROT_PRICE+K5598*MESCLUN_PRICE</x:f>
        <x:v>101534</x:v>
      </x:c>
      <x:c r="P5598" s="268" t="n">
        <x:f>I5598*TOMATO_FERTILIZER+J5598*CARROT_FERTILIZER+K5598*MESCLUN_FERTILIZER</x:f>
        <x:v>14520</x:v>
      </x:c>
      <x:c r="Q5598" s="268" t="n">
        <x:f>MIN(M5598,FARMER_HOURS)*FARMER_RATE+MAX(M5598-FARMER_HOURS,0)*TEMP_RATE</x:f>
        <x:v>49244.76710410232</x:v>
      </x:c>
      <x:c r="R5598" s="268" t="n">
        <x:f>O5598-P5598-Q5598-FIXED_COST</x:f>
        <x:v>17769.23289589768</x:v>
      </x:c>
      <x:c r="S5598" s="139" t="str">
        <x:f>IF(AND(L5598&lt;=TOTAL_BED_CAP,N5598&lt;=TEMP_WORKER_CAP),"YES","NO")</x:f>
        <x:v>YES</x:v>
      </x:c>
      <x:c r="T5598" s="139" t="n">
        <x:f>IF(S5598="YES",R5598,-1E+99)</x:f>
        <x:v>17769.23289589768</x:v>
      </x:c>
    </x:row>
    <x:row r="5599">
      <x:c r="A5599" s="139"/>
      <x:c r="B5599" s="139"/>
      <x:c r="C5599" s="139"/>
      <x:c r="D5599" s="139"/>
      <x:c r="E5599" s="139"/>
      <x:c r="F5599" s="139"/>
      <x:c r="G5599" s="139"/>
      <x:c r="H5599" s="139"/>
      <x:c r="I5599" s="266" t="n">
        <x:f>INT((ROW()-ROW($I$46))/((CARROT_CAP+1)*(MESCLUN_CAP+1)))</x:f>
        <x:v>8</x:v>
      </x:c>
      <x:c r="J5599" s="266" t="n">
        <x:f>MOD(INT((ROW()-ROW($I$46))/(MESCLUN_CAP+1)),CARROT_CAP+1)</x:f>
        <x:v>11</x:v>
      </x:c>
      <x:c r="K5599" s="266" t="n">
        <x:f>MOD(ROW()-ROW($I$46),MESCLUN_CAP+1)</x:f>
        <x:v>4</x:v>
      </x:c>
      <x:c r="L5599" s="266" t="n">
        <x:f>SUM(I5599:K5599)</x:f>
        <x:v>23</x:v>
      </x:c>
      <x:c r="M5599" s="267" t="n">
        <x:f>I5599*TOMATO_HOURS*WEEKS*(1+TOMATO_DIM)^I5599+J5599*CARROT_HOURS*WEEKS*(1+CARROT_DIM)^J5599+K5599*MESCLUN_HOURS*WEEKS*(1+MESCLUN_DIM)^K5599</x:f>
        <x:v>2165.5427009189502</x:v>
      </x:c>
      <x:c r="N5599" s="267" t="n">
        <x:f>MAX(M5599-FARMER_HOURS,0)/TEMP_HOURS_PER_WORKER</x:f>
        <x:v>1.003849097860382</x:v>
      </x:c>
      <x:c r="O5599" s="268" t="n">
        <x:f>I5599*TOMATO_PRICE+J5599*CARROT_PRICE+K5599*MESCLUN_PRICE</x:f>
        <x:v>104234</x:v>
      </x:c>
      <x:c r="P5599" s="268" t="n">
        <x:f>I5599*TOMATO_FERTILIZER+J5599*CARROT_FERTILIZER+K5599*MESCLUN_FERTILIZER</x:f>
        <x:v>15400</x:v>
      </x:c>
      <x:c r="Q5599" s="268" t="n">
        <x:f>MIN(M5599,FARMER_HOURS)*FARMER_RATE+MAX(M5599-FARMER_HOURS,0)*TEMP_RATE</x:f>
        <x:v>50096.227446509554</x:v>
      </x:c>
      <x:c r="R5599" s="268" t="n">
        <x:f>O5599-P5599-Q5599-FIXED_COST</x:f>
        <x:v>18737.772553490446</x:v>
      </x:c>
      <x:c r="S5599" s="139" t="str">
        <x:f>IF(AND(L5599&lt;=TOTAL_BED_CAP,N5599&lt;=TEMP_WORKER_CAP),"YES","NO")</x:f>
        <x:v>YES</x:v>
      </x:c>
      <x:c r="T5599" s="139" t="n">
        <x:f>IF(S5599="YES",R5599,-1E+99)</x:f>
        <x:v>18737.772553490446</x:v>
      </x:c>
    </x:row>
    <x:row r="5600">
      <x:c r="A5600" s="139"/>
      <x:c r="B5600" s="139"/>
      <x:c r="C5600" s="139"/>
      <x:c r="D5600" s="139"/>
      <x:c r="E5600" s="139"/>
      <x:c r="F5600" s="139"/>
      <x:c r="G5600" s="139"/>
      <x:c r="H5600" s="139"/>
      <x:c r="I5600" s="266" t="n">
        <x:f>INT((ROW()-ROW($I$46))/((CARROT_CAP+1)*(MESCLUN_CAP+1)))</x:f>
        <x:v>8</x:v>
      </x:c>
      <x:c r="J5600" s="266" t="n">
        <x:f>MOD(INT((ROW()-ROW($I$46))/(MESCLUN_CAP+1)),CARROT_CAP+1)</x:f>
        <x:v>11</x:v>
      </x:c>
      <x:c r="K5600" s="266" t="n">
        <x:f>MOD(ROW()-ROW($I$46),MESCLUN_CAP+1)</x:f>
        <x:v>5</x:v>
      </x:c>
      <x:c r="L5600" s="266" t="n">
        <x:f>SUM(I5600:K5600)</x:f>
        <x:v>24</x:v>
      </x:c>
      <x:c r="M5600" s="267" t="n">
        <x:f>I5600*TOMATO_HOURS*WEEKS*(1+TOMATO_DIM)^I5600+J5600*CARROT_HOURS*WEEKS*(1+CARROT_DIM)^J5600+K5600*MESCLUN_HOURS*WEEKS*(1+MESCLUN_DIM)^K5600</x:f>
        <x:v>2215.7910248401536</x:v>
      </x:c>
      <x:c r="N5600" s="267" t="n">
        <x:f>MAX(M5600-FARMER_HOURS,0)/TEMP_HOURS_PER_WORKER</x:f>
        <x:v>1.0387437672501068</x:v>
      </x:c>
      <x:c r="O5600" s="268" t="n">
        <x:f>I5600*TOMATO_PRICE+J5600*CARROT_PRICE+K5600*MESCLUN_PRICE</x:f>
        <x:v>106934</x:v>
      </x:c>
      <x:c r="P5600" s="268" t="n">
        <x:f>I5600*TOMATO_FERTILIZER+J5600*CARROT_FERTILIZER+K5600*MESCLUN_FERTILIZER</x:f>
        <x:v>16280</x:v>
      </x:c>
      <x:c r="Q5600" s="268" t="n">
        <x:f>MIN(M5600,FARMER_HOURS)*FARMER_RATE+MAX(M5600-FARMER_HOURS,0)*TEMP_RATE</x:f>
        <x:v>50968.594181252665</x:v>
      </x:c>
      <x:c r="R5600" s="268" t="n">
        <x:f>O5600-P5600-Q5600-FIXED_COST</x:f>
        <x:v>19685.405818747335</x:v>
      </x:c>
      <x:c r="S5600" s="139" t="str">
        <x:f>IF(AND(L5600&lt;=TOTAL_BED_CAP,N5600&lt;=TEMP_WORKER_CAP),"YES","NO")</x:f>
        <x:v>YES</x:v>
      </x:c>
      <x:c r="T5600" s="139" t="n">
        <x:f>IF(S5600="YES",R5600,-1E+99)</x:f>
        <x:v>19685.405818747335</x:v>
      </x:c>
    </x:row>
    <x:row r="5601">
      <x:c r="A5601" s="139"/>
      <x:c r="B5601" s="139"/>
      <x:c r="C5601" s="139"/>
      <x:c r="D5601" s="139"/>
      <x:c r="E5601" s="139"/>
      <x:c r="F5601" s="139"/>
      <x:c r="G5601" s="139"/>
      <x:c r="H5601" s="139"/>
      <x:c r="I5601" s="266" t="n">
        <x:f>INT((ROW()-ROW($I$46))/((CARROT_CAP+1)*(MESCLUN_CAP+1)))</x:f>
        <x:v>8</x:v>
      </x:c>
      <x:c r="J5601" s="266" t="n">
        <x:f>MOD(INT((ROW()-ROW($I$46))/(MESCLUN_CAP+1)),CARROT_CAP+1)</x:f>
        <x:v>11</x:v>
      </x:c>
      <x:c r="K5601" s="266" t="n">
        <x:f>MOD(ROW()-ROW($I$46),MESCLUN_CAP+1)</x:f>
        <x:v>6</x:v>
      </x:c>
      <x:c r="L5601" s="266" t="n">
        <x:f>SUM(I5601:K5601)</x:f>
        <x:v>25</x:v>
      </x:c>
      <x:c r="M5601" s="267" t="n">
        <x:f>I5601*TOMATO_HOURS*WEEKS*(1+TOMATO_DIM)^I5601+J5601*CARROT_HOURS*WEEKS*(1+CARROT_DIM)^J5601+K5601*MESCLUN_HOURS*WEEKS*(1+MESCLUN_DIM)^K5601</x:f>
        <x:v>2267.2659990217867</x:v>
      </x:c>
      <x:c r="N5601" s="267" t="n">
        <x:f>MAX(M5601-FARMER_HOURS,0)/TEMP_HOURS_PER_WORKER</x:f>
        <x:v>1.074490277098463</x:v>
      </x:c>
      <x:c r="O5601" s="268" t="n">
        <x:f>I5601*TOMATO_PRICE+J5601*CARROT_PRICE+K5601*MESCLUN_PRICE</x:f>
        <x:v>109634</x:v>
      </x:c>
      <x:c r="P5601" s="268" t="n">
        <x:f>I5601*TOMATO_FERTILIZER+J5601*CARROT_FERTILIZER+K5601*MESCLUN_FERTILIZER</x:f>
        <x:v>17160</x:v>
      </x:c>
      <x:c r="Q5601" s="268" t="n">
        <x:f>MIN(M5601,FARMER_HOURS)*FARMER_RATE+MAX(M5601-FARMER_HOURS,0)*TEMP_RATE</x:f>
        <x:v>51862.256927461574</x:v>
      </x:c>
      <x:c r="R5601" s="268" t="n">
        <x:f>O5601-P5601-Q5601-FIXED_COST</x:f>
        <x:v>20611.743072538426</x:v>
      </x:c>
      <x:c r="S5601" s="139" t="str">
        <x:f>IF(AND(L5601&lt;=TOTAL_BED_CAP,N5601&lt;=TEMP_WORKER_CAP),"YES","NO")</x:f>
        <x:v>YES</x:v>
      </x:c>
      <x:c r="T5601" s="139" t="n">
        <x:f>IF(S5601="YES",R5601,-1E+99)</x:f>
        <x:v>20611.743072538426</x:v>
      </x:c>
    </x:row>
    <x:row r="5602">
      <x:c r="A5602" s="139"/>
      <x:c r="B5602" s="139"/>
      <x:c r="C5602" s="139"/>
      <x:c r="D5602" s="139"/>
      <x:c r="E5602" s="139"/>
      <x:c r="F5602" s="139"/>
      <x:c r="G5602" s="139"/>
      <x:c r="H5602" s="139"/>
      <x:c r="I5602" s="266" t="n">
        <x:f>INT((ROW()-ROW($I$46))/((CARROT_CAP+1)*(MESCLUN_CAP+1)))</x:f>
        <x:v>8</x:v>
      </x:c>
      <x:c r="J5602" s="266" t="n">
        <x:f>MOD(INT((ROW()-ROW($I$46))/(MESCLUN_CAP+1)),CARROT_CAP+1)</x:f>
        <x:v>11</x:v>
      </x:c>
      <x:c r="K5602" s="266" t="n">
        <x:f>MOD(ROW()-ROW($I$46),MESCLUN_CAP+1)</x:f>
        <x:v>7</x:v>
      </x:c>
      <x:c r="L5602" s="266" t="n">
        <x:f>SUM(I5602:K5602)</x:f>
        <x:v>26</x:v>
      </x:c>
      <x:c r="M5602" s="267" t="n">
        <x:f>I5602*TOMATO_HOURS*WEEKS*(1+TOMATO_DIM)^I5602+J5602*CARROT_HOURS*WEEKS*(1+CARROT_DIM)^J5602+K5602*MESCLUN_HOURS*WEEKS*(1+MESCLUN_DIM)^K5602</x:f>
        <x:v>2319.990438419747</x:v>
      </x:c>
      <x:c r="N5602" s="267" t="n">
        <x:f>MAX(M5602-FARMER_HOURS,0)/TEMP_HOURS_PER_WORKER</x:f>
        <x:v>1.1111044711248244</x:v>
      </x:c>
      <x:c r="O5602" s="268" t="n">
        <x:f>I5602*TOMATO_PRICE+J5602*CARROT_PRICE+K5602*MESCLUN_PRICE</x:f>
        <x:v>112334</x:v>
      </x:c>
      <x:c r="P5602" s="268" t="n">
        <x:f>I5602*TOMATO_FERTILIZER+J5602*CARROT_FERTILIZER+K5602*MESCLUN_FERTILIZER</x:f>
        <x:v>18040</x:v>
      </x:c>
      <x:c r="Q5602" s="268" t="n">
        <x:f>MIN(M5602,FARMER_HOURS)*FARMER_RATE+MAX(M5602-FARMER_HOURS,0)*TEMP_RATE</x:f>
        <x:v>52777.61177812061</x:v>
      </x:c>
      <x:c r="R5602" s="268" t="n">
        <x:f>O5602-P5602-Q5602-FIXED_COST</x:f>
        <x:v>21516.388221879388</x:v>
      </x:c>
      <x:c r="S5602" s="139" t="str">
        <x:f>IF(AND(L5602&lt;=TOTAL_BED_CAP,N5602&lt;=TEMP_WORKER_CAP),"YES","NO")</x:f>
        <x:v>YES</x:v>
      </x:c>
      <x:c r="T5602" s="139" t="n">
        <x:f>IF(S5602="YES",R5602,-1E+99)</x:f>
        <x:v>21516.388221879388</x:v>
      </x:c>
    </x:row>
    <x:row r="5603">
      <x:c r="A5603" s="139"/>
      <x:c r="B5603" s="139"/>
      <x:c r="C5603" s="139"/>
      <x:c r="D5603" s="139"/>
      <x:c r="E5603" s="139"/>
      <x:c r="F5603" s="139"/>
      <x:c r="G5603" s="139"/>
      <x:c r="H5603" s="139"/>
      <x:c r="I5603" s="266" t="n">
        <x:f>INT((ROW()-ROW($I$46))/((CARROT_CAP+1)*(MESCLUN_CAP+1)))</x:f>
        <x:v>8</x:v>
      </x:c>
      <x:c r="J5603" s="266" t="n">
        <x:f>MOD(INT((ROW()-ROW($I$46))/(MESCLUN_CAP+1)),CARROT_CAP+1)</x:f>
        <x:v>11</x:v>
      </x:c>
      <x:c r="K5603" s="266" t="n">
        <x:f>MOD(ROW()-ROW($I$46),MESCLUN_CAP+1)</x:f>
        <x:v>8</x:v>
      </x:c>
      <x:c r="L5603" s="266" t="n">
        <x:f>SUM(I5603:K5603)</x:f>
        <x:v>27</x:v>
      </x:c>
      <x:c r="M5603" s="267" t="n">
        <x:f>I5603*TOMATO_HOURS*WEEKS*(1+TOMATO_DIM)^I5603+J5603*CARROT_HOURS*WEEKS*(1+CARROT_DIM)^J5603+K5603*MESCLUN_HOURS*WEEKS*(1+MESCLUN_DIM)^K5603</x:f>
        <x:v>2373.987536699727</x:v>
      </x:c>
      <x:c r="N5603" s="267" t="n">
        <x:f>MAX(M5603-FARMER_HOURS,0)/TEMP_HOURS_PER_WORKER</x:f>
        <x:v>1.1486024560414771</x:v>
      </x:c>
      <x:c r="O5603" s="268" t="n">
        <x:f>I5603*TOMATO_PRICE+J5603*CARROT_PRICE+K5603*MESCLUN_PRICE</x:f>
        <x:v>115034</x:v>
      </x:c>
      <x:c r="P5603" s="268" t="n">
        <x:f>I5603*TOMATO_FERTILIZER+J5603*CARROT_FERTILIZER+K5603*MESCLUN_FERTILIZER</x:f>
        <x:v>18920</x:v>
      </x:c>
      <x:c r="Q5603" s="268" t="n">
        <x:f>MIN(M5603,FARMER_HOURS)*FARMER_RATE+MAX(M5603-FARMER_HOURS,0)*TEMP_RATE</x:f>
        <x:v>53715.06140103693</x:v>
      </x:c>
      <x:c r="R5603" s="268" t="n">
        <x:f>O5603-P5603-Q5603-FIXED_COST</x:f>
        <x:v>22398.93859896307</x:v>
      </x:c>
      <x:c r="S5603" s="139" t="str">
        <x:f>IF(AND(L5603&lt;=TOTAL_BED_CAP,N5603&lt;=TEMP_WORKER_CAP),"YES","NO")</x:f>
        <x:v>YES</x:v>
      </x:c>
      <x:c r="T5603" s="139" t="n">
        <x:f>IF(S5603="YES",R5603,-1E+99)</x:f>
        <x:v>22398.93859896307</x:v>
      </x:c>
    </x:row>
    <x:row r="5604">
      <x:c r="A5604" s="139"/>
      <x:c r="B5604" s="139"/>
      <x:c r="C5604" s="139"/>
      <x:c r="D5604" s="139"/>
      <x:c r="E5604" s="139"/>
      <x:c r="F5604" s="139"/>
      <x:c r="G5604" s="139"/>
      <x:c r="H5604" s="139"/>
      <x:c r="I5604" s="266" t="n">
        <x:f>INT((ROW()-ROW($I$46))/((CARROT_CAP+1)*(MESCLUN_CAP+1)))</x:f>
        <x:v>8</x:v>
      </x:c>
      <x:c r="J5604" s="266" t="n">
        <x:f>MOD(INT((ROW()-ROW($I$46))/(MESCLUN_CAP+1)),CARROT_CAP+1)</x:f>
        <x:v>11</x:v>
      </x:c>
      <x:c r="K5604" s="266" t="n">
        <x:f>MOD(ROW()-ROW($I$46),MESCLUN_CAP+1)</x:f>
        <x:v>9</x:v>
      </x:c>
      <x:c r="L5604" s="266" t="n">
        <x:f>SUM(I5604:K5604)</x:f>
        <x:v>28</x:v>
      </x:c>
      <x:c r="M5604" s="267" t="n">
        <x:f>I5604*TOMATO_HOURS*WEEKS*(1+TOMATO_DIM)^I5604+J5604*CARROT_HOURS*WEEKS*(1+CARROT_DIM)^J5604+K5604*MESCLUN_HOURS*WEEKS*(1+MESCLUN_DIM)^K5604</x:f>
        <x:v>2429.2808721401216</x:v>
      </x:c>
      <x:c r="N5604" s="267" t="n">
        <x:f>MAX(M5604-FARMER_HOURS,0)/TEMP_HOURS_PER_WORKER</x:f>
        <x:v>1.1870006056528621</x:v>
      </x:c>
      <x:c r="O5604" s="268" t="n">
        <x:f>I5604*TOMATO_PRICE+J5604*CARROT_PRICE+K5604*MESCLUN_PRICE</x:f>
        <x:v>117734</x:v>
      </x:c>
      <x:c r="P5604" s="268" t="n">
        <x:f>I5604*TOMATO_FERTILIZER+J5604*CARROT_FERTILIZER+K5604*MESCLUN_FERTILIZER</x:f>
        <x:v>19800</x:v>
      </x:c>
      <x:c r="Q5604" s="268" t="n">
        <x:f>MIN(M5604,FARMER_HOURS)*FARMER_RATE+MAX(M5604-FARMER_HOURS,0)*TEMP_RATE</x:f>
        <x:v>54675.01514132155</x:v>
      </x:c>
      <x:c r="R5604" s="268" t="n">
        <x:f>O5604-P5604-Q5604-FIXED_COST</x:f>
        <x:v>23258.98485867845</x:v>
      </x:c>
      <x:c r="S5604" s="139" t="str">
        <x:f>IF(AND(L5604&lt;=TOTAL_BED_CAP,N5604&lt;=TEMP_WORKER_CAP),"YES","NO")</x:f>
        <x:v>YES</x:v>
      </x:c>
      <x:c r="T5604" s="139" t="n">
        <x:f>IF(S5604="YES",R5604,-1E+99)</x:f>
        <x:v>23258.98485867845</x:v>
      </x:c>
    </x:row>
    <x:row r="5605">
      <x:c r="A5605" s="139"/>
      <x:c r="B5605" s="139"/>
      <x:c r="C5605" s="139"/>
      <x:c r="D5605" s="139"/>
      <x:c r="E5605" s="139"/>
      <x:c r="F5605" s="139"/>
      <x:c r="G5605" s="139"/>
      <x:c r="H5605" s="139"/>
      <x:c r="I5605" s="266" t="n">
        <x:f>INT((ROW()-ROW($I$46))/((CARROT_CAP+1)*(MESCLUN_CAP+1)))</x:f>
        <x:v>8</x:v>
      </x:c>
      <x:c r="J5605" s="266" t="n">
        <x:f>MOD(INT((ROW()-ROW($I$46))/(MESCLUN_CAP+1)),CARROT_CAP+1)</x:f>
        <x:v>11</x:v>
      </x:c>
      <x:c r="K5605" s="266" t="n">
        <x:f>MOD(ROW()-ROW($I$46),MESCLUN_CAP+1)</x:f>
        <x:v>10</x:v>
      </x:c>
      <x:c r="L5605" s="266" t="n">
        <x:f>SUM(I5605:K5605)</x:f>
        <x:v>29</x:v>
      </x:c>
      <x:c r="M5605" s="267" t="n">
        <x:f>I5605*TOMATO_HOURS*WEEKS*(1+TOMATO_DIM)^I5605+J5605*CARROT_HOURS*WEEKS*(1+CARROT_DIM)^J5605+K5605*MESCLUN_HOURS*WEEKS*(1+MESCLUN_DIM)^K5605</x:f>
        <x:v>2485.8944136233345</x:v>
      </x:c>
      <x:c r="N5605" s="267" t="n">
        <x:f>MAX(M5605-FARMER_HOURS,0)/TEMP_HOURS_PER_WORKER</x:f>
        <x:v>1.2263155650162045</x:v>
      </x:c>
      <x:c r="O5605" s="268" t="n">
        <x:f>I5605*TOMATO_PRICE+J5605*CARROT_PRICE+K5605*MESCLUN_PRICE</x:f>
        <x:v>120434</x:v>
      </x:c>
      <x:c r="P5605" s="268" t="n">
        <x:f>I5605*TOMATO_FERTILIZER+J5605*CARROT_FERTILIZER+K5605*MESCLUN_FERTILIZER</x:f>
        <x:v>20680</x:v>
      </x:c>
      <x:c r="Q5605" s="268" t="n">
        <x:f>MIN(M5605,FARMER_HOURS)*FARMER_RATE+MAX(M5605-FARMER_HOURS,0)*TEMP_RATE</x:f>
        <x:v>55657.88912540511</x:v>
      </x:c>
      <x:c r="R5605" s="268" t="n">
        <x:f>O5605-P5605-Q5605-FIXED_COST</x:f>
        <x:v>24096.110874594888</x:v>
      </x:c>
      <x:c r="S5605" s="139" t="str">
        <x:f>IF(AND(L5605&lt;=TOTAL_BED_CAP,N5605&lt;=TEMP_WORKER_CAP),"YES","NO")</x:f>
        <x:v>YES</x:v>
      </x:c>
      <x:c r="T5605" s="139" t="n">
        <x:f>IF(S5605="YES",R5605,-1E+99)</x:f>
        <x:v>24096.110874594888</x:v>
      </x:c>
    </x:row>
    <x:row r="5606">
      <x:c r="A5606" s="139"/>
      <x:c r="B5606" s="139"/>
      <x:c r="C5606" s="139"/>
      <x:c r="D5606" s="139"/>
      <x:c r="E5606" s="139"/>
      <x:c r="F5606" s="139"/>
      <x:c r="G5606" s="139"/>
      <x:c r="H5606" s="139"/>
      <x:c r="I5606" s="266" t="n">
        <x:f>INT((ROW()-ROW($I$46))/((CARROT_CAP+1)*(MESCLUN_CAP+1)))</x:f>
        <x:v>8</x:v>
      </x:c>
      <x:c r="J5606" s="266" t="n">
        <x:f>MOD(INT((ROW()-ROW($I$46))/(MESCLUN_CAP+1)),CARROT_CAP+1)</x:f>
        <x:v>11</x:v>
      </x:c>
      <x:c r="K5606" s="266" t="n">
        <x:f>MOD(ROW()-ROW($I$46),MESCLUN_CAP+1)</x:f>
        <x:v>11</x:v>
      </x:c>
      <x:c r="L5606" s="266" t="n">
        <x:f>SUM(I5606:K5606)</x:f>
        <x:v>30</x:v>
      </x:c>
      <x:c r="M5606" s="267" t="n">
        <x:f>I5606*TOMATO_HOURS*WEEKS*(1+TOMATO_DIM)^I5606+J5606*CARROT_HOURS*WEEKS*(1+CARROT_DIM)^J5606+K5606*MESCLUN_HOURS*WEEKS*(1+MESCLUN_DIM)^K5606</x:f>
        <x:v>2543.8525267167734</x:v>
      </x:c>
      <x:c r="N5606" s="267" t="n">
        <x:f>MAX(M5606-FARMER_HOURS,0)/TEMP_HOURS_PER_WORKER</x:f>
        <x:v>1.266564254664426</x:v>
      </x:c>
      <x:c r="O5606" s="268" t="n">
        <x:f>I5606*TOMATO_PRICE+J5606*CARROT_PRICE+K5606*MESCLUN_PRICE</x:f>
        <x:v>123134</x:v>
      </x:c>
      <x:c r="P5606" s="268" t="n">
        <x:f>I5606*TOMATO_FERTILIZER+J5606*CARROT_FERTILIZER+K5606*MESCLUN_FERTILIZER</x:f>
        <x:v>21560</x:v>
      </x:c>
      <x:c r="Q5606" s="268" t="n">
        <x:f>MIN(M5606,FARMER_HOURS)*FARMER_RATE+MAX(M5606-FARMER_HOURS,0)*TEMP_RATE</x:f>
        <x:v>56664.10636661065</x:v>
      </x:c>
      <x:c r="R5606" s="268" t="n">
        <x:f>O5606-P5606-Q5606-FIXED_COST</x:f>
        <x:v>24909.89363338935</x:v>
      </x:c>
      <x:c r="S5606" s="139" t="str">
        <x:f>IF(AND(L5606&lt;=TOTAL_BED_CAP,N5606&lt;=TEMP_WORKER_CAP),"YES","NO")</x:f>
        <x:v>YES</x:v>
      </x:c>
      <x:c r="T5606" s="139" t="n">
        <x:f>IF(S5606="YES",R5606,-1E+99)</x:f>
        <x:v>24909.89363338935</x:v>
      </x:c>
    </x:row>
    <x:row r="5607">
      <x:c r="A5607" s="139"/>
      <x:c r="B5607" s="139"/>
      <x:c r="C5607" s="139"/>
      <x:c r="D5607" s="139"/>
      <x:c r="E5607" s="139"/>
      <x:c r="F5607" s="139"/>
      <x:c r="G5607" s="139"/>
      <x:c r="H5607" s="139"/>
      <x:c r="I5607" s="266" t="n">
        <x:f>INT((ROW()-ROW($I$46))/((CARROT_CAP+1)*(MESCLUN_CAP+1)))</x:f>
        <x:v>8</x:v>
      </x:c>
      <x:c r="J5607" s="266" t="n">
        <x:f>MOD(INT((ROW()-ROW($I$46))/(MESCLUN_CAP+1)),CARROT_CAP+1)</x:f>
        <x:v>11</x:v>
      </x:c>
      <x:c r="K5607" s="266" t="n">
        <x:f>MOD(ROW()-ROW($I$46),MESCLUN_CAP+1)</x:f>
        <x:v>12</x:v>
      </x:c>
      <x:c r="L5607" s="266" t="n">
        <x:f>SUM(I5607:K5607)</x:f>
        <x:v>31</x:v>
      </x:c>
      <x:c r="M5607" s="267" t="n">
        <x:f>I5607*TOMATO_HOURS*WEEKS*(1+TOMATO_DIM)^I5607+J5607*CARROT_HOURS*WEEKS*(1+CARROT_DIM)^J5607+K5607*MESCLUN_HOURS*WEEKS*(1+MESCLUN_DIM)^K5607</x:f>
        <x:v>2603.179979844838</x:v>
      </x:c>
      <x:c r="N5607" s="267" t="n">
        <x:f>MAX(M5607-FARMER_HOURS,0)/TEMP_HOURS_PER_WORKER</x:f>
        <x:v>1.3077638748922484</x:v>
      </x:c>
      <x:c r="O5607" s="268" t="n">
        <x:f>I5607*TOMATO_PRICE+J5607*CARROT_PRICE+K5607*MESCLUN_PRICE</x:f>
        <x:v>125834</x:v>
      </x:c>
      <x:c r="P5607" s="268" t="n">
        <x:f>I5607*TOMATO_FERTILIZER+J5607*CARROT_FERTILIZER+K5607*MESCLUN_FERTILIZER</x:f>
        <x:v>22440</x:v>
      </x:c>
      <x:c r="Q5607" s="268" t="n">
        <x:f>MIN(M5607,FARMER_HOURS)*FARMER_RATE+MAX(M5607-FARMER_HOURS,0)*TEMP_RATE</x:f>
        <x:v>57694.09687230621</x:v>
      </x:c>
      <x:c r="R5607" s="268" t="n">
        <x:f>O5607-P5607-Q5607-FIXED_COST</x:f>
        <x:v>25699.90312769379</x:v>
      </x:c>
      <x:c r="S5607" s="139" t="str">
        <x:f>IF(AND(L5607&lt;=TOTAL_BED_CAP,N5607&lt;=TEMP_WORKER_CAP),"YES","NO")</x:f>
        <x:v>YES</x:v>
      </x:c>
      <x:c r="T5607" s="139" t="n">
        <x:f>IF(S5607="YES",R5607,-1E+99)</x:f>
        <x:v>25699.90312769379</x:v>
      </x:c>
    </x:row>
    <x:row r="5608">
      <x:c r="A5608" s="139"/>
      <x:c r="B5608" s="139"/>
      <x:c r="C5608" s="139"/>
      <x:c r="D5608" s="139"/>
      <x:c r="E5608" s="139"/>
      <x:c r="F5608" s="139"/>
      <x:c r="G5608" s="139"/>
      <x:c r="H5608" s="139"/>
      <x:c r="I5608" s="266" t="n">
        <x:f>INT((ROW()-ROW($I$46))/((CARROT_CAP+1)*(MESCLUN_CAP+1)))</x:f>
        <x:v>8</x:v>
      </x:c>
      <x:c r="J5608" s="266" t="n">
        <x:f>MOD(INT((ROW()-ROW($I$46))/(MESCLUN_CAP+1)),CARROT_CAP+1)</x:f>
        <x:v>11</x:v>
      </x:c>
      <x:c r="K5608" s="266" t="n">
        <x:f>MOD(ROW()-ROW($I$46),MESCLUN_CAP+1)</x:f>
        <x:v>13</x:v>
      </x:c>
      <x:c r="L5608" s="266" t="n">
        <x:f>SUM(I5608:K5608)</x:f>
        <x:v>32</x:v>
      </x:c>
      <x:c r="M5608" s="267" t="n">
        <x:f>I5608*TOMATO_HOURS*WEEKS*(1+TOMATO_DIM)^I5608+J5608*CARROT_HOURS*WEEKS*(1+CARROT_DIM)^J5608+K5608*MESCLUN_HOURS*WEEKS*(1+MESCLUN_DIM)^K5608</x:f>
        <x:v>2663.9019505532224</x:v>
      </x:c>
      <x:c r="N5608" s="267" t="n">
        <x:f>MAX(M5608-FARMER_HOURS,0)/TEMP_HOURS_PER_WORKER</x:f>
        <x:v>1.3499319101064045</x:v>
      </x:c>
      <x:c r="O5608" s="268" t="n">
        <x:f>I5608*TOMATO_PRICE+J5608*CARROT_PRICE+K5608*MESCLUN_PRICE</x:f>
        <x:v>128534</x:v>
      </x:c>
      <x:c r="P5608" s="268" t="n">
        <x:f>I5608*TOMATO_FERTILIZER+J5608*CARROT_FERTILIZER+K5608*MESCLUN_FERTILIZER</x:f>
        <x:v>23320</x:v>
      </x:c>
      <x:c r="Q5608" s="268" t="n">
        <x:f>MIN(M5608,FARMER_HOURS)*FARMER_RATE+MAX(M5608-FARMER_HOURS,0)*TEMP_RATE</x:f>
        <x:v>58748.29775266011</x:v>
      </x:c>
      <x:c r="R5608" s="268" t="n">
        <x:f>O5608-P5608-Q5608-FIXED_COST</x:f>
        <x:v>26465.70224733989</x:v>
      </x:c>
      <x:c r="S5608" s="139" t="str">
        <x:f>IF(AND(L5608&lt;=TOTAL_BED_CAP,N5608&lt;=TEMP_WORKER_CAP),"YES","NO")</x:f>
        <x:v>YES</x:v>
      </x:c>
      <x:c r="T5608" s="139" t="n">
        <x:f>IF(S5608="YES",R5608,-1E+99)</x:f>
        <x:v>26465.70224733989</x:v>
      </x:c>
    </x:row>
    <x:row r="5609">
      <x:c r="A5609" s="139"/>
      <x:c r="B5609" s="139"/>
      <x:c r="C5609" s="139"/>
      <x:c r="D5609" s="139"/>
      <x:c r="E5609" s="139"/>
      <x:c r="F5609" s="139"/>
      <x:c r="G5609" s="139"/>
      <x:c r="H5609" s="139"/>
      <x:c r="I5609" s="266" t="n">
        <x:f>INT((ROW()-ROW($I$46))/((CARROT_CAP+1)*(MESCLUN_CAP+1)))</x:f>
        <x:v>8</x:v>
      </x:c>
      <x:c r="J5609" s="266" t="n">
        <x:f>MOD(INT((ROW()-ROW($I$46))/(MESCLUN_CAP+1)),CARROT_CAP+1)</x:f>
        <x:v>11</x:v>
      </x:c>
      <x:c r="K5609" s="266" t="n">
        <x:f>MOD(ROW()-ROW($I$46),MESCLUN_CAP+1)</x:f>
        <x:v>14</x:v>
      </x:c>
      <x:c r="L5609" s="266" t="n">
        <x:f>SUM(I5609:K5609)</x:f>
        <x:v>33</x:v>
      </x:c>
      <x:c r="M5609" s="267" t="n">
        <x:f>I5609*TOMATO_HOURS*WEEKS*(1+TOMATO_DIM)^I5609+J5609*CARROT_HOURS*WEEKS*(1+CARROT_DIM)^J5609+K5609*MESCLUN_HOURS*WEEKS*(1+MESCLUN_DIM)^K5609</x:f>
        <x:v>2726.0440318668834</x:v>
      </x:c>
      <x:c r="N5609" s="267" t="n">
        <x:f>MAX(M5609-FARMER_HOURS,0)/TEMP_HOURS_PER_WORKER</x:f>
        <x:v>1.3930861332408913</x:v>
      </x:c>
      <x:c r="O5609" s="268" t="n">
        <x:f>I5609*TOMATO_PRICE+J5609*CARROT_PRICE+K5609*MESCLUN_PRICE</x:f>
        <x:v>131234</x:v>
      </x:c>
      <x:c r="P5609" s="268" t="n">
        <x:f>I5609*TOMATO_FERTILIZER+J5609*CARROT_FERTILIZER+K5609*MESCLUN_FERTILIZER</x:f>
        <x:v>24200</x:v>
      </x:c>
      <x:c r="Q5609" s="268" t="n">
        <x:f>MIN(M5609,FARMER_HOURS)*FARMER_RATE+MAX(M5609-FARMER_HOURS,0)*TEMP_RATE</x:f>
        <x:v>59827.15333102228</x:v>
      </x:c>
      <x:c r="R5609" s="268" t="n">
        <x:f>O5609-P5609-Q5609-FIXED_COST</x:f>
        <x:v>27206.84666897772</x:v>
      </x:c>
      <x:c r="S5609" s="139" t="str">
        <x:f>IF(AND(L5609&lt;=TOTAL_BED_CAP,N5609&lt;=TEMP_WORKER_CAP),"YES","NO")</x:f>
        <x:v>YES</x:v>
      </x:c>
      <x:c r="T5609" s="139" t="n">
        <x:f>IF(S5609="YES",R5609,-1E+99)</x:f>
        <x:v>27206.84666897772</x:v>
      </x:c>
    </x:row>
    <x:row r="5610">
      <x:c r="A5610" s="139"/>
      <x:c r="B5610" s="139"/>
      <x:c r="C5610" s="139"/>
      <x:c r="D5610" s="139"/>
      <x:c r="E5610" s="139"/>
      <x:c r="F5610" s="139"/>
      <x:c r="G5610" s="139"/>
      <x:c r="H5610" s="139"/>
      <x:c r="I5610" s="266" t="n">
        <x:f>INT((ROW()-ROW($I$46))/((CARROT_CAP+1)*(MESCLUN_CAP+1)))</x:f>
        <x:v>8</x:v>
      </x:c>
      <x:c r="J5610" s="266" t="n">
        <x:f>MOD(INT((ROW()-ROW($I$46))/(MESCLUN_CAP+1)),CARROT_CAP+1)</x:f>
        <x:v>11</x:v>
      </x:c>
      <x:c r="K5610" s="266" t="n">
        <x:f>MOD(ROW()-ROW($I$46),MESCLUN_CAP+1)</x:f>
        <x:v>15</x:v>
      </x:c>
      <x:c r="L5610" s="266" t="n">
        <x:f>SUM(I5610:K5610)</x:f>
        <x:v>34</x:v>
      </x:c>
      <x:c r="M5610" s="267" t="n">
        <x:f>I5610*TOMATO_HOURS*WEEKS*(1+TOMATO_DIM)^I5610+J5610*CARROT_HOURS*WEEKS*(1+CARROT_DIM)^J5610+K5610*MESCLUN_HOURS*WEEKS*(1+MESCLUN_DIM)^K5610</x:f>
        <x:v>2789.6322387430296</x:v>
      </x:c>
      <x:c r="N5610" s="267" t="n">
        <x:f>MAX(M5610-FARMER_HOURS,0)/TEMP_HOURS_PER_WORKER</x:f>
        <x:v>1.437244610238215</x:v>
      </x:c>
      <x:c r="O5610" s="268" t="n">
        <x:f>I5610*TOMATO_PRICE+J5610*CARROT_PRICE+K5610*MESCLUN_PRICE</x:f>
        <x:v>133934</x:v>
      </x:c>
      <x:c r="P5610" s="268" t="n">
        <x:f>I5610*TOMATO_FERTILIZER+J5610*CARROT_FERTILIZER+K5610*MESCLUN_FERTILIZER</x:f>
        <x:v>25080</x:v>
      </x:c>
      <x:c r="Q5610" s="268" t="n">
        <x:f>MIN(M5610,FARMER_HOURS)*FARMER_RATE+MAX(M5610-FARMER_HOURS,0)*TEMP_RATE</x:f>
        <x:v>60931.115255955374</x:v>
      </x:c>
      <x:c r="R5610" s="268" t="n">
        <x:f>O5610-P5610-Q5610-FIXED_COST</x:f>
        <x:v>27922.884744044626</x:v>
      </x:c>
      <x:c r="S5610" s="139" t="str">
        <x:f>IF(AND(L5610&lt;=TOTAL_BED_CAP,N5610&lt;=TEMP_WORKER_CAP),"YES","NO")</x:f>
        <x:v>YES</x:v>
      </x:c>
      <x:c r="T5610" s="139" t="n">
        <x:f>IF(S5610="YES",R5610,-1E+99)</x:f>
        <x:v>27922.884744044626</x:v>
      </x:c>
    </x:row>
    <x:row r="5611">
      <x:c r="A5611" s="139"/>
      <x:c r="B5611" s="139"/>
      <x:c r="C5611" s="139"/>
      <x:c r="D5611" s="139"/>
      <x:c r="E5611" s="139"/>
      <x:c r="F5611" s="139"/>
      <x:c r="G5611" s="139"/>
      <x:c r="H5611" s="139"/>
      <x:c r="I5611" s="266" t="n">
        <x:f>INT((ROW()-ROW($I$46))/((CARROT_CAP+1)*(MESCLUN_CAP+1)))</x:f>
        <x:v>8</x:v>
      </x:c>
      <x:c r="J5611" s="266" t="n">
        <x:f>MOD(INT((ROW()-ROW($I$46))/(MESCLUN_CAP+1)),CARROT_CAP+1)</x:f>
        <x:v>11</x:v>
      </x:c>
      <x:c r="K5611" s="266" t="n">
        <x:f>MOD(ROW()-ROW($I$46),MESCLUN_CAP+1)</x:f>
        <x:v>16</x:v>
      </x:c>
      <x:c r="L5611" s="266" t="n">
        <x:f>SUM(I5611:K5611)</x:f>
        <x:v>35</x:v>
      </x:c>
      <x:c r="M5611" s="267" t="n">
        <x:f>I5611*TOMATO_HOURS*WEEKS*(1+TOMATO_DIM)^I5611+J5611*CARROT_HOURS*WEEKS*(1+CARROT_DIM)^J5611+K5611*MESCLUN_HOURS*WEEKS*(1+MESCLUN_DIM)^K5611</x:f>
        <x:v>2854.6930146205186</x:v>
      </x:c>
      <x:c r="N5611" s="267" t="n">
        <x:f>MAX(M5611-FARMER_HOURS,0)/TEMP_HOURS_PER_WORKER</x:f>
        <x:v>1.4824257045975824</x:v>
      </x:c>
      <x:c r="O5611" s="268" t="n">
        <x:f>I5611*TOMATO_PRICE+J5611*CARROT_PRICE+K5611*MESCLUN_PRICE</x:f>
        <x:v>136634</x:v>
      </x:c>
      <x:c r="P5611" s="268" t="n">
        <x:f>I5611*TOMATO_FERTILIZER+J5611*CARROT_FERTILIZER+K5611*MESCLUN_FERTILIZER</x:f>
        <x:v>25960</x:v>
      </x:c>
      <x:c r="Q5611" s="268" t="n">
        <x:f>MIN(M5611,FARMER_HOURS)*FARMER_RATE+MAX(M5611-FARMER_HOURS,0)*TEMP_RATE</x:f>
        <x:v>62060.642614939556</x:v>
      </x:c>
      <x:c r="R5611" s="268" t="n">
        <x:f>O5611-P5611-Q5611-FIXED_COST</x:f>
        <x:v>28613.357385060444</x:v>
      </x:c>
      <x:c r="S5611" s="139" t="str">
        <x:f>IF(AND(L5611&lt;=TOTAL_BED_CAP,N5611&lt;=TEMP_WORKER_CAP),"YES","NO")</x:f>
        <x:v>YES</x:v>
      </x:c>
      <x:c r="T5611" s="139" t="n">
        <x:f>IF(S5611="YES",R5611,-1E+99)</x:f>
        <x:v>28613.357385060444</x:v>
      </x:c>
    </x:row>
    <x:row r="5612">
      <x:c r="A5612" s="139"/>
      <x:c r="B5612" s="139"/>
      <x:c r="C5612" s="139"/>
      <x:c r="D5612" s="139"/>
      <x:c r="E5612" s="139"/>
      <x:c r="F5612" s="139"/>
      <x:c r="G5612" s="139"/>
      <x:c r="H5612" s="139"/>
      <x:c r="I5612" s="266" t="n">
        <x:f>INT((ROW()-ROW($I$46))/((CARROT_CAP+1)*(MESCLUN_CAP+1)))</x:f>
        <x:v>8</x:v>
      </x:c>
      <x:c r="J5612" s="266" t="n">
        <x:f>MOD(INT((ROW()-ROW($I$46))/(MESCLUN_CAP+1)),CARROT_CAP+1)</x:f>
        <x:v>11</x:v>
      </x:c>
      <x:c r="K5612" s="266" t="n">
        <x:f>MOD(ROW()-ROW($I$46),MESCLUN_CAP+1)</x:f>
        <x:v>17</x:v>
      </x:c>
      <x:c r="L5612" s="266" t="n">
        <x:f>SUM(I5612:K5612)</x:f>
        <x:v>36</x:v>
      </x:c>
      <x:c r="M5612" s="267" t="n">
        <x:f>I5612*TOMATO_HOURS*WEEKS*(1+TOMATO_DIM)^I5612+J5612*CARROT_HOURS*WEEKS*(1+CARROT_DIM)^J5612+K5612*MESCLUN_HOURS*WEEKS*(1+MESCLUN_DIM)^K5612</x:f>
        <x:v>2921.253238067059</x:v>
      </x:c>
      <x:c r="N5612" s="267" t="n">
        <x:f>MAX(M5612-FARMER_HOURS,0)/TEMP_HOURS_PER_WORKER</x:f>
        <x:v>1.5286480819910133</x:v>
      </x:c>
      <x:c r="O5612" s="268" t="n">
        <x:f>I5612*TOMATO_PRICE+J5612*CARROT_PRICE+K5612*MESCLUN_PRICE</x:f>
        <x:v>139334</x:v>
      </x:c>
      <x:c r="P5612" s="268" t="n">
        <x:f>I5612*TOMATO_FERTILIZER+J5612*CARROT_FERTILIZER+K5612*MESCLUN_FERTILIZER</x:f>
        <x:v>26840</x:v>
      </x:c>
      <x:c r="Q5612" s="268" t="n">
        <x:f>MIN(M5612,FARMER_HOURS)*FARMER_RATE+MAX(M5612-FARMER_HOURS,0)*TEMP_RATE</x:f>
        <x:v>63216.20204977533</x:v>
      </x:c>
      <x:c r="R5612" s="268" t="n">
        <x:f>O5612-P5612-Q5612-FIXED_COST</x:f>
        <x:v>29277.797950224667</x:v>
      </x:c>
      <x:c r="S5612" s="139" t="str">
        <x:f>IF(AND(L5612&lt;=TOTAL_BED_CAP,N5612&lt;=TEMP_WORKER_CAP),"YES","NO")</x:f>
        <x:v>YES</x:v>
      </x:c>
      <x:c r="T5612" s="139" t="n">
        <x:f>IF(S5612="YES",R5612,-1E+99)</x:f>
        <x:v>29277.797950224667</x:v>
      </x:c>
    </x:row>
    <x:row r="5613">
      <x:c r="A5613" s="139"/>
      <x:c r="B5613" s="139"/>
      <x:c r="C5613" s="139"/>
      <x:c r="D5613" s="139"/>
      <x:c r="E5613" s="139"/>
      <x:c r="F5613" s="139"/>
      <x:c r="G5613" s="139"/>
      <x:c r="H5613" s="139"/>
      <x:c r="I5613" s="266" t="n">
        <x:f>INT((ROW()-ROW($I$46))/((CARROT_CAP+1)*(MESCLUN_CAP+1)))</x:f>
        <x:v>8</x:v>
      </x:c>
      <x:c r="J5613" s="266" t="n">
        <x:f>MOD(INT((ROW()-ROW($I$46))/(MESCLUN_CAP+1)),CARROT_CAP+1)</x:f>
        <x:v>11</x:v>
      </x:c>
      <x:c r="K5613" s="266" t="n">
        <x:f>MOD(ROW()-ROW($I$46),MESCLUN_CAP+1)</x:f>
        <x:v>18</x:v>
      </x:c>
      <x:c r="L5613" s="266" t="n">
        <x:f>SUM(I5613:K5613)</x:f>
        <x:v>37</x:v>
      </x:c>
      <x:c r="M5613" s="267" t="n">
        <x:f>I5613*TOMATO_HOURS*WEEKS*(1+TOMATO_DIM)^I5613+J5613*CARROT_HOURS*WEEKS*(1+CARROT_DIM)^J5613+K5613*MESCLUN_HOURS*WEEKS*(1+MESCLUN_DIM)^K5613</x:f>
        <x:v>2989.340229525646</x:v>
      </x:c>
      <x:c r="N5613" s="267" t="n">
        <x:f>MAX(M5613-FARMER_HOURS,0)/TEMP_HOURS_PER_WORKER</x:f>
        <x:v>1.5759307149483652</x:v>
      </x:c>
      <x:c r="O5613" s="268" t="n">
        <x:f>I5613*TOMATO_PRICE+J5613*CARROT_PRICE+K5613*MESCLUN_PRICE</x:f>
        <x:v>142034</x:v>
      </x:c>
      <x:c r="P5613" s="268" t="n">
        <x:f>I5613*TOMATO_FERTILIZER+J5613*CARROT_FERTILIZER+K5613*MESCLUN_FERTILIZER</x:f>
        <x:v>27720</x:v>
      </x:c>
      <x:c r="Q5613" s="268" t="n">
        <x:f>MIN(M5613,FARMER_HOURS)*FARMER_RATE+MAX(M5613-FARMER_HOURS,0)*TEMP_RATE</x:f>
        <x:v>64398.267873709134</x:v>
      </x:c>
      <x:c r="R5613" s="268" t="n">
        <x:f>O5613-P5613-Q5613-FIXED_COST</x:f>
        <x:v>29915.732126290866</x:v>
      </x:c>
      <x:c r="S5613" s="139" t="str">
        <x:f>IF(AND(L5613&lt;=TOTAL_BED_CAP,N5613&lt;=TEMP_WORKER_CAP),"YES","NO")</x:f>
        <x:v>YES</x:v>
      </x:c>
      <x:c r="T5613" s="139" t="n">
        <x:f>IF(S5613="YES",R5613,-1E+99)</x:f>
        <x:v>29915.732126290866</x:v>
      </x:c>
    </x:row>
    <x:row r="5614">
      <x:c r="A5614" s="139"/>
      <x:c r="B5614" s="139"/>
      <x:c r="C5614" s="139"/>
      <x:c r="D5614" s="139"/>
      <x:c r="E5614" s="139"/>
      <x:c r="F5614" s="139"/>
      <x:c r="G5614" s="139"/>
      <x:c r="H5614" s="139"/>
      <x:c r="I5614" s="266" t="n">
        <x:f>INT((ROW()-ROW($I$46))/((CARROT_CAP+1)*(MESCLUN_CAP+1)))</x:f>
        <x:v>8</x:v>
      </x:c>
      <x:c r="J5614" s="266" t="n">
        <x:f>MOD(INT((ROW()-ROW($I$46))/(MESCLUN_CAP+1)),CARROT_CAP+1)</x:f>
        <x:v>11</x:v>
      </x:c>
      <x:c r="K5614" s="266" t="n">
        <x:f>MOD(ROW()-ROW($I$46),MESCLUN_CAP+1)</x:f>
        <x:v>19</x:v>
      </x:c>
      <x:c r="L5614" s="266" t="n">
        <x:f>SUM(I5614:K5614)</x:f>
        <x:v>38</x:v>
      </x:c>
      <x:c r="M5614" s="267" t="n">
        <x:f>I5614*TOMATO_HOURS*WEEKS*(1+TOMATO_DIM)^I5614+J5614*CARROT_HOURS*WEEKS*(1+CARROT_DIM)^J5614+K5614*MESCLUN_HOURS*WEEKS*(1+MESCLUN_DIM)^K5614</x:f>
        <x:v>3058.981758161668</x:v>
      </x:c>
      <x:c r="N5614" s="267" t="n">
        <x:f>MAX(M5614-FARMER_HOURS,0)/TEMP_HOURS_PER_WORKER</x:f>
        <x:v>1.6242928876122695</x:v>
      </x:c>
      <x:c r="O5614" s="268" t="n">
        <x:f>I5614*TOMATO_PRICE+J5614*CARROT_PRICE+K5614*MESCLUN_PRICE</x:f>
        <x:v>144734</x:v>
      </x:c>
      <x:c r="P5614" s="268" t="n">
        <x:f>I5614*TOMATO_FERTILIZER+J5614*CARROT_FERTILIZER+K5614*MESCLUN_FERTILIZER</x:f>
        <x:v>28600</x:v>
      </x:c>
      <x:c r="Q5614" s="268" t="n">
        <x:f>MIN(M5614,FARMER_HOURS)*FARMER_RATE+MAX(M5614-FARMER_HOURS,0)*TEMP_RATE</x:f>
        <x:v>65607.32219030673</x:v>
      </x:c>
      <x:c r="R5614" s="268" t="n">
        <x:f>O5614-P5614-Q5614-FIXED_COST</x:f>
        <x:v>30526.67780969327</x:v>
      </x:c>
      <x:c r="S5614" s="139" t="str">
        <x:f>IF(AND(L5614&lt;=TOTAL_BED_CAP,N5614&lt;=TEMP_WORKER_CAP),"YES","NO")</x:f>
        <x:v>YES</x:v>
      </x:c>
      <x:c r="T5614" s="139" t="n">
        <x:f>IF(S5614="YES",R5614,-1E+99)</x:f>
        <x:v>30526.67780969327</x:v>
      </x:c>
    </x:row>
    <x:row r="5615">
      <x:c r="A5615" s="139"/>
      <x:c r="B5615" s="139"/>
      <x:c r="C5615" s="139"/>
      <x:c r="D5615" s="139"/>
      <x:c r="E5615" s="139"/>
      <x:c r="F5615" s="139"/>
      <x:c r="G5615" s="139"/>
      <x:c r="H5615" s="139"/>
      <x:c r="I5615" s="266" t="n">
        <x:f>INT((ROW()-ROW($I$46))/((CARROT_CAP+1)*(MESCLUN_CAP+1)))</x:f>
        <x:v>8</x:v>
      </x:c>
      <x:c r="J5615" s="266" t="n">
        <x:f>MOD(INT((ROW()-ROW($I$46))/(MESCLUN_CAP+1)),CARROT_CAP+1)</x:f>
        <x:v>11</x:v>
      </x:c>
      <x:c r="K5615" s="266" t="n">
        <x:f>MOD(ROW()-ROW($I$46),MESCLUN_CAP+1)</x:f>
        <x:v>20</x:v>
      </x:c>
      <x:c r="L5615" s="266" t="n">
        <x:f>SUM(I5615:K5615)</x:f>
        <x:v>39</x:v>
      </x:c>
      <x:c r="M5615" s="267" t="n">
        <x:f>I5615*TOMATO_HOURS*WEEKS*(1+TOMATO_DIM)^I5615+J5615*CARROT_HOURS*WEEKS*(1+CARROT_DIM)^J5615+K5615*MESCLUN_HOURS*WEEKS*(1+MESCLUN_DIM)^K5615</x:f>
        <x:v>3130.206048812145</x:v>
      </x:c>
      <x:c r="N5615" s="267" t="n">
        <x:f>MAX(M5615-FARMER_HOURS,0)/TEMP_HOURS_PER_WORKER</x:f>
        <x:v>1.6737542005639896</x:v>
      </x:c>
      <x:c r="O5615" s="268" t="n">
        <x:f>I5615*TOMATO_PRICE+J5615*CARROT_PRICE+K5615*MESCLUN_PRICE</x:f>
        <x:v>147434</x:v>
      </x:c>
      <x:c r="P5615" s="268" t="n">
        <x:f>I5615*TOMATO_FERTILIZER+J5615*CARROT_FERTILIZER+K5615*MESCLUN_FERTILIZER</x:f>
        <x:v>29480</x:v>
      </x:c>
      <x:c r="Q5615" s="268" t="n">
        <x:f>MIN(M5615,FARMER_HOURS)*FARMER_RATE+MAX(M5615-FARMER_HOURS,0)*TEMP_RATE</x:f>
        <x:v>66843.85501409974</x:v>
      </x:c>
      <x:c r="R5615" s="268" t="n">
        <x:f>O5615-P5615-Q5615-FIXED_COST</x:f>
        <x:v>31110.14498590026</x:v>
      </x:c>
      <x:c r="S5615" s="139" t="str">
        <x:f>IF(AND(L5615&lt;=TOTAL_BED_CAP,N5615&lt;=TEMP_WORKER_CAP),"YES","NO")</x:f>
        <x:v>YES</x:v>
      </x:c>
      <x:c r="T5615" s="139" t="n">
        <x:f>IF(S5615="YES",R5615,-1E+99)</x:f>
        <x:v>31110.14498590026</x:v>
      </x:c>
    </x:row>
    <x:row r="5616">
      <x:c r="A5616" s="139"/>
      <x:c r="B5616" s="139"/>
      <x:c r="C5616" s="139"/>
      <x:c r="D5616" s="139"/>
      <x:c r="E5616" s="139"/>
      <x:c r="F5616" s="139"/>
      <x:c r="G5616" s="139"/>
      <x:c r="H5616" s="139"/>
      <x:c r="I5616" s="266" t="n">
        <x:f>INT((ROW()-ROW($I$46))/((CARROT_CAP+1)*(MESCLUN_CAP+1)))</x:f>
        <x:v>8</x:v>
      </x:c>
      <x:c r="J5616" s="266" t="n">
        <x:f>MOD(INT((ROW()-ROW($I$46))/(MESCLUN_CAP+1)),CARROT_CAP+1)</x:f>
        <x:v>11</x:v>
      </x:c>
      <x:c r="K5616" s="266" t="n">
        <x:f>MOD(ROW()-ROW($I$46),MESCLUN_CAP+1)</x:f>
        <x:v>21</x:v>
      </x:c>
      <x:c r="L5616" s="266" t="n">
        <x:f>SUM(I5616:K5616)</x:f>
        <x:v>40</x:v>
      </x:c>
      <x:c r="M5616" s="267" t="n">
        <x:f>I5616*TOMATO_HOURS*WEEKS*(1+TOMATO_DIM)^I5616+J5616*CARROT_HOURS*WEEKS*(1+CARROT_DIM)^J5616+K5616*MESCLUN_HOURS*WEEKS*(1+MESCLUN_DIM)^K5616</x:f>
        <x:v>3203.041789038589</x:v>
      </x:c>
      <x:c r="N5616" s="267" t="n">
        <x:f>MAX(M5616-FARMER_HOURS,0)/TEMP_HOURS_PER_WORKER</x:f>
        <x:v>1.7243345757212423</x:v>
      </x:c>
      <x:c r="O5616" s="268" t="n">
        <x:f>I5616*TOMATO_PRICE+J5616*CARROT_PRICE+K5616*MESCLUN_PRICE</x:f>
        <x:v>150134</x:v>
      </x:c>
      <x:c r="P5616" s="268" t="n">
        <x:f>I5616*TOMATO_FERTILIZER+J5616*CARROT_FERTILIZER+K5616*MESCLUN_FERTILIZER</x:f>
        <x:v>30360</x:v>
      </x:c>
      <x:c r="Q5616" s="268" t="n">
        <x:f>MIN(M5616,FARMER_HOURS)*FARMER_RATE+MAX(M5616-FARMER_HOURS,0)*TEMP_RATE</x:f>
        <x:v>68108.36439303105</x:v>
      </x:c>
      <x:c r="R5616" s="268" t="n">
        <x:f>O5616-P5616-Q5616-FIXED_COST</x:f>
        <x:v>31665.63560696895</x:v>
      </x:c>
      <x:c r="S5616" s="139" t="str">
        <x:f>IF(AND(L5616&lt;=TOTAL_BED_CAP,N5616&lt;=TEMP_WORKER_CAP),"YES","NO")</x:f>
        <x:v>YES</x:v>
      </x:c>
      <x:c r="T5616" s="139" t="n">
        <x:f>IF(S5616="YES",R5616,-1E+99)</x:f>
        <x:v>31665.63560696895</x:v>
      </x:c>
    </x:row>
    <x:row r="5617">
      <x:c r="A5617" s="139"/>
      <x:c r="B5617" s="139"/>
      <x:c r="C5617" s="139"/>
      <x:c r="D5617" s="139"/>
      <x:c r="E5617" s="139"/>
      <x:c r="F5617" s="139"/>
      <x:c r="G5617" s="139"/>
      <x:c r="H5617" s="139"/>
      <x:c r="I5617" s="266" t="n">
        <x:f>INT((ROW()-ROW($I$46))/((CARROT_CAP+1)*(MESCLUN_CAP+1)))</x:f>
        <x:v>8</x:v>
      </x:c>
      <x:c r="J5617" s="266" t="n">
        <x:f>MOD(INT((ROW()-ROW($I$46))/(MESCLUN_CAP+1)),CARROT_CAP+1)</x:f>
        <x:v>11</x:v>
      </x:c>
      <x:c r="K5617" s="266" t="n">
        <x:f>MOD(ROW()-ROW($I$46),MESCLUN_CAP+1)</x:f>
        <x:v>22</x:v>
      </x:c>
      <x:c r="L5617" s="266" t="n">
        <x:f>SUM(I5617:K5617)</x:f>
        <x:v>41</x:v>
      </x:c>
      <x:c r="M5617" s="267" t="n">
        <x:f>I5617*TOMATO_HOURS*WEEKS*(1+TOMATO_DIM)^I5617+J5617*CARROT_HOURS*WEEKS*(1+CARROT_DIM)^J5617+K5617*MESCLUN_HOURS*WEEKS*(1+MESCLUN_DIM)^K5617</x:f>
        <x:v>3277.518136284985</x:v>
      </x:c>
      <x:c r="N5617" s="267" t="n">
        <x:f>MAX(M5617-FARMER_HOURS,0)/TEMP_HOURS_PER_WORKER</x:f>
        <x:v>1.7760542613090173</x:v>
      </x:c>
      <x:c r="O5617" s="268" t="n">
        <x:f>I5617*TOMATO_PRICE+J5617*CARROT_PRICE+K5617*MESCLUN_PRICE</x:f>
        <x:v>152834</x:v>
      </x:c>
      <x:c r="P5617" s="268" t="n">
        <x:f>I5617*TOMATO_FERTILIZER+J5617*CARROT_FERTILIZER+K5617*MESCLUN_FERTILIZER</x:f>
        <x:v>31240</x:v>
      </x:c>
      <x:c r="Q5617" s="268" t="n">
        <x:f>MIN(M5617,FARMER_HOURS)*FARMER_RATE+MAX(M5617-FARMER_HOURS,0)*TEMP_RATE</x:f>
        <x:v>69401.35653272543</x:v>
      </x:c>
      <x:c r="R5617" s="268" t="n">
        <x:f>O5617-P5617-Q5617-FIXED_COST</x:f>
        <x:v>32192.643467274567</x:v>
      </x:c>
      <x:c r="S5617" s="139" t="str">
        <x:f>IF(AND(L5617&lt;=TOTAL_BED_CAP,N5617&lt;=TEMP_WORKER_CAP),"YES","NO")</x:f>
        <x:v>YES</x:v>
      </x:c>
      <x:c r="T5617" s="139" t="n">
        <x:f>IF(S5617="YES",R5617,-1E+99)</x:f>
        <x:v>32192.643467274567</x:v>
      </x:c>
    </x:row>
    <x:row r="5618">
      <x:c r="A5618" s="139"/>
      <x:c r="B5618" s="139"/>
      <x:c r="C5618" s="139"/>
      <x:c r="D5618" s="139"/>
      <x:c r="E5618" s="139"/>
      <x:c r="F5618" s="139"/>
      <x:c r="G5618" s="139"/>
      <x:c r="H5618" s="139"/>
      <x:c r="I5618" s="266" t="n">
        <x:f>INT((ROW()-ROW($I$46))/((CARROT_CAP+1)*(MESCLUN_CAP+1)))</x:f>
        <x:v>8</x:v>
      </x:c>
      <x:c r="J5618" s="266" t="n">
        <x:f>MOD(INT((ROW()-ROW($I$46))/(MESCLUN_CAP+1)),CARROT_CAP+1)</x:f>
        <x:v>11</x:v>
      </x:c>
      <x:c r="K5618" s="266" t="n">
        <x:f>MOD(ROW()-ROW($I$46),MESCLUN_CAP+1)</x:f>
        <x:v>23</x:v>
      </x:c>
      <x:c r="L5618" s="266" t="n">
        <x:f>SUM(I5618:K5618)</x:f>
        <x:v>42</x:v>
      </x:c>
      <x:c r="M5618" s="267" t="n">
        <x:f>I5618*TOMATO_HOURS*WEEKS*(1+TOMATO_DIM)^I5618+J5618*CARROT_HOURS*WEEKS*(1+CARROT_DIM)^J5618+K5618*MESCLUN_HOURS*WEEKS*(1+MESCLUN_DIM)^K5618</x:f>
        <x:v>3353.664725142421</x:v>
      </x:c>
      <x:c r="N5618" s="267" t="n">
        <x:f>MAX(M5618-FARMER_HOURS,0)/TEMP_HOURS_PER_WORKER</x:f>
        <x:v>1.828933836904459</x:v>
      </x:c>
      <x:c r="O5618" s="268" t="n">
        <x:f>I5618*TOMATO_PRICE+J5618*CARROT_PRICE+K5618*MESCLUN_PRICE</x:f>
        <x:v>155534</x:v>
      </x:c>
      <x:c r="P5618" s="268" t="n">
        <x:f>I5618*TOMATO_FERTILIZER+J5618*CARROT_FERTILIZER+K5618*MESCLUN_FERTILIZER</x:f>
        <x:v>32120</x:v>
      </x:c>
      <x:c r="Q5618" s="268" t="n">
        <x:f>MIN(M5618,FARMER_HOURS)*FARMER_RATE+MAX(M5618-FARMER_HOURS,0)*TEMP_RATE</x:f>
        <x:v>70723.34592261148</x:v>
      </x:c>
      <x:c r="R5618" s="268" t="n">
        <x:f>O5618-P5618-Q5618-FIXED_COST</x:f>
        <x:v>32690.65407738852</x:v>
      </x:c>
      <x:c r="S5618" s="139" t="str">
        <x:f>IF(AND(L5618&lt;=TOTAL_BED_CAP,N5618&lt;=TEMP_WORKER_CAP),"YES","NO")</x:f>
        <x:v>YES</x:v>
      </x:c>
      <x:c r="T5618" s="139" t="n">
        <x:f>IF(S5618="YES",R5618,-1E+99)</x:f>
        <x:v>32690.65407738852</x:v>
      </x:c>
    </x:row>
    <x:row r="5619">
      <x:c r="A5619" s="139"/>
      <x:c r="B5619" s="139"/>
      <x:c r="C5619" s="139"/>
      <x:c r="D5619" s="139"/>
      <x:c r="E5619" s="139"/>
      <x:c r="F5619" s="139"/>
      <x:c r="G5619" s="139"/>
      <x:c r="H5619" s="139"/>
      <x:c r="I5619" s="266" t="n">
        <x:f>INT((ROW()-ROW($I$46))/((CARROT_CAP+1)*(MESCLUN_CAP+1)))</x:f>
        <x:v>8</x:v>
      </x:c>
      <x:c r="J5619" s="266" t="n">
        <x:f>MOD(INT((ROW()-ROW($I$46))/(MESCLUN_CAP+1)),CARROT_CAP+1)</x:f>
        <x:v>11</x:v>
      </x:c>
      <x:c r="K5619" s="266" t="n">
        <x:f>MOD(ROW()-ROW($I$46),MESCLUN_CAP+1)</x:f>
        <x:v>24</x:v>
      </x:c>
      <x:c r="L5619" s="266" t="n">
        <x:f>SUM(I5619:K5619)</x:f>
        <x:v>43</x:v>
      </x:c>
      <x:c r="M5619" s="267" t="n">
        <x:f>I5619*TOMATO_HOURS*WEEKS*(1+TOMATO_DIM)^I5619+J5619*CARROT_HOURS*WEEKS*(1+CARROT_DIM)^J5619+K5619*MESCLUN_HOURS*WEEKS*(1+MESCLUN_DIM)^K5619</x:f>
        <x:v>3431.511674721917</x:v>
      </x:c>
      <x:c r="N5619" s="267" t="n">
        <x:f>MAX(M5619-FARMER_HOURS,0)/TEMP_HOURS_PER_WORKER</x:f>
        <x:v>1.8829942185568869</x:v>
      </x:c>
      <x:c r="O5619" s="268" t="n">
        <x:f>I5619*TOMATO_PRICE+J5619*CARROT_PRICE+K5619*MESCLUN_PRICE</x:f>
        <x:v>158234</x:v>
      </x:c>
      <x:c r="P5619" s="268" t="n">
        <x:f>I5619*TOMATO_FERTILIZER+J5619*CARROT_FERTILIZER+K5619*MESCLUN_FERTILIZER</x:f>
        <x:v>33000</x:v>
      </x:c>
      <x:c r="Q5619" s="268" t="n">
        <x:f>MIN(M5619,FARMER_HOURS)*FARMER_RATE+MAX(M5619-FARMER_HOURS,0)*TEMP_RATE</x:f>
        <x:v>72074.85546392217</x:v>
      </x:c>
      <x:c r="R5619" s="268" t="n">
        <x:f>O5619-P5619-Q5619-FIXED_COST</x:f>
        <x:v>33159.14453607783</x:v>
      </x:c>
      <x:c r="S5619" s="139" t="str">
        <x:f>IF(AND(L5619&lt;=TOTAL_BED_CAP,N5619&lt;=TEMP_WORKER_CAP),"YES","NO")</x:f>
        <x:v>YES</x:v>
      </x:c>
      <x:c r="T5619" s="139" t="n">
        <x:f>IF(S5619="YES",R5619,-1E+99)</x:f>
        <x:v>33159.14453607783</x:v>
      </x:c>
    </x:row>
    <x:row r="5620">
      <x:c r="A5620" s="139"/>
      <x:c r="B5620" s="139"/>
      <x:c r="C5620" s="139"/>
      <x:c r="D5620" s="139"/>
      <x:c r="E5620" s="139"/>
      <x:c r="F5620" s="139"/>
      <x:c r="G5620" s="139"/>
      <x:c r="H5620" s="139"/>
      <x:c r="I5620" s="266" t="n">
        <x:f>INT((ROW()-ROW($I$46))/((CARROT_CAP+1)*(MESCLUN_CAP+1)))</x:f>
        <x:v>8</x:v>
      </x:c>
      <x:c r="J5620" s="266" t="n">
        <x:f>MOD(INT((ROW()-ROW($I$46))/(MESCLUN_CAP+1)),CARROT_CAP+1)</x:f>
        <x:v>11</x:v>
      </x:c>
      <x:c r="K5620" s="266" t="n">
        <x:f>MOD(ROW()-ROW($I$46),MESCLUN_CAP+1)</x:f>
        <x:v>25</x:v>
      </x:c>
      <x:c r="L5620" s="266" t="n">
        <x:f>SUM(I5620:K5620)</x:f>
        <x:v>44</x:v>
      </x:c>
      <x:c r="M5620" s="267" t="n">
        <x:f>I5620*TOMATO_HOURS*WEEKS*(1+TOMATO_DIM)^I5620+J5620*CARROT_HOURS*WEEKS*(1+CARROT_DIM)^J5620+K5620*MESCLUN_HOURS*WEEKS*(1+MESCLUN_DIM)^K5620</x:f>
        <x:v>3511.0895961370143</x:v>
      </x:c>
      <x:c r="N5620" s="267" t="n">
        <x:f>MAX(M5620-FARMER_HOURS,0)/TEMP_HOURS_PER_WORKER</x:f>
        <x:v>1.9382566639840377</x:v>
      </x:c>
      <x:c r="O5620" s="268" t="n">
        <x:f>I5620*TOMATO_PRICE+J5620*CARROT_PRICE+K5620*MESCLUN_PRICE</x:f>
        <x:v>160934</x:v>
      </x:c>
      <x:c r="P5620" s="268" t="n">
        <x:f>I5620*TOMATO_FERTILIZER+J5620*CARROT_FERTILIZER+K5620*MESCLUN_FERTILIZER</x:f>
        <x:v>33880</x:v>
      </x:c>
      <x:c r="Q5620" s="268" t="n">
        <x:f>MIN(M5620,FARMER_HOURS)*FARMER_RATE+MAX(M5620-FARMER_HOURS,0)*TEMP_RATE</x:f>
        <x:v>73456.41659960094</x:v>
      </x:c>
      <x:c r="R5620" s="268" t="n">
        <x:f>O5620-P5620-Q5620-FIXED_COST</x:f>
        <x:v>33597.58340039906</x:v>
      </x:c>
      <x:c r="S5620" s="139" t="str">
        <x:f>IF(AND(L5620&lt;=TOTAL_BED_CAP,N5620&lt;=TEMP_WORKER_CAP),"YES","NO")</x:f>
        <x:v>YES</x:v>
      </x:c>
      <x:c r="T5620" s="139" t="n">
        <x:f>IF(S5620="YES",R5620,-1E+99)</x:f>
        <x:v>33597.58340039906</x:v>
      </x:c>
    </x:row>
    <x:row r="5621">
      <x:c r="A5621" s="139"/>
      <x:c r="B5621" s="139"/>
      <x:c r="C5621" s="139"/>
      <x:c r="D5621" s="139"/>
      <x:c r="E5621" s="139"/>
      <x:c r="F5621" s="139"/>
      <x:c r="G5621" s="139"/>
      <x:c r="H5621" s="139"/>
      <x:c r="I5621" s="266" t="n">
        <x:f>INT((ROW()-ROW($I$46))/((CARROT_CAP+1)*(MESCLUN_CAP+1)))</x:f>
        <x:v>8</x:v>
      </x:c>
      <x:c r="J5621" s="266" t="n">
        <x:f>MOD(INT((ROW()-ROW($I$46))/(MESCLUN_CAP+1)),CARROT_CAP+1)</x:f>
        <x:v>11</x:v>
      </x:c>
      <x:c r="K5621" s="266" t="n">
        <x:f>MOD(ROW()-ROW($I$46),MESCLUN_CAP+1)</x:f>
        <x:v>26</x:v>
      </x:c>
      <x:c r="L5621" s="266" t="n">
        <x:f>SUM(I5621:K5621)</x:f>
        <x:v>45</x:v>
      </x:c>
      <x:c r="M5621" s="267" t="n">
        <x:f>I5621*TOMATO_HOURS*WEEKS*(1+TOMATO_DIM)^I5621+J5621*CARROT_HOURS*WEEKS*(1+CARROT_DIM)^J5621+K5621*MESCLUN_HOURS*WEEKS*(1+MESCLUN_DIM)^K5621</x:f>
        <x:v>3592.429600097732</x:v>
      </x:c>
      <x:c r="N5621" s="267" t="n">
        <x:f>MAX(M5621-FARMER_HOURS,0)/TEMP_HOURS_PER_WORKER</x:f>
        <x:v>1.9947427778456472</x:v>
      </x:c>
      <x:c r="O5621" s="268" t="n">
        <x:f>I5621*TOMATO_PRICE+J5621*CARROT_PRICE+K5621*MESCLUN_PRICE</x:f>
        <x:v>163634</x:v>
      </x:c>
      <x:c r="P5621" s="268" t="n">
        <x:f>I5621*TOMATO_FERTILIZER+J5621*CARROT_FERTILIZER+K5621*MESCLUN_FERTILIZER</x:f>
        <x:v>34760</x:v>
      </x:c>
      <x:c r="Q5621" s="268" t="n">
        <x:f>MIN(M5621,FARMER_HOURS)*FARMER_RATE+MAX(M5621-FARMER_HOURS,0)*TEMP_RATE</x:f>
        <x:v>74868.56944614118</x:v>
      </x:c>
      <x:c r="R5621" s="268" t="n">
        <x:f>O5621-P5621-Q5621-FIXED_COST</x:f>
        <x:v>34005.43055385882</x:v>
      </x:c>
      <x:c r="S5621" s="139" t="str">
        <x:f>IF(AND(L5621&lt;=TOTAL_BED_CAP,N5621&lt;=TEMP_WORKER_CAP),"YES","NO")</x:f>
        <x:v>YES</x:v>
      </x:c>
      <x:c r="T5621" s="139" t="n">
        <x:f>IF(S5621="YES",R5621,-1E+99)</x:f>
        <x:v>34005.43055385882</x:v>
      </x:c>
    </x:row>
    <x:row r="5622">
      <x:c r="A5622" s="139"/>
      <x:c r="B5622" s="139"/>
      <x:c r="C5622" s="139"/>
      <x:c r="D5622" s="139"/>
      <x:c r="E5622" s="139"/>
      <x:c r="F5622" s="139"/>
      <x:c r="G5622" s="139"/>
      <x:c r="H5622" s="139"/>
      <x:c r="I5622" s="266" t="n">
        <x:f>INT((ROW()-ROW($I$46))/((CARROT_CAP+1)*(MESCLUN_CAP+1)))</x:f>
        <x:v>8</x:v>
      </x:c>
      <x:c r="J5622" s="266" t="n">
        <x:f>MOD(INT((ROW()-ROW($I$46))/(MESCLUN_CAP+1)),CARROT_CAP+1)</x:f>
        <x:v>11</x:v>
      </x:c>
      <x:c r="K5622" s="266" t="n">
        <x:f>MOD(ROW()-ROW($I$46),MESCLUN_CAP+1)</x:f>
        <x:v>27</x:v>
      </x:c>
      <x:c r="L5622" s="266" t="n">
        <x:f>SUM(I5622:K5622)</x:f>
        <x:v>46</x:v>
      </x:c>
      <x:c r="M5622" s="267" t="n">
        <x:f>I5622*TOMATO_HOURS*WEEKS*(1+TOMATO_DIM)^I5622+J5622*CARROT_HOURS*WEEKS*(1+CARROT_DIM)^J5622+K5622*MESCLUN_HOURS*WEEKS*(1+MESCLUN_DIM)^K5622</x:f>
        <x:v>3675.563304617489</x:v>
      </x:c>
      <x:c r="N5622" s="267" t="n">
        <x:f>MAX(M5622-FARMER_HOURS,0)/TEMP_HOURS_PER_WORKER</x:f>
        <x:v>2.0524745170954786</x:v>
      </x:c>
      <x:c r="O5622" s="268" t="n">
        <x:f>I5622*TOMATO_PRICE+J5622*CARROT_PRICE+K5622*MESCLUN_PRICE</x:f>
        <x:v>166334</x:v>
      </x:c>
      <x:c r="P5622" s="268" t="n">
        <x:f>I5622*TOMATO_FERTILIZER+J5622*CARROT_FERTILIZER+K5622*MESCLUN_FERTILIZER</x:f>
        <x:v>35640</x:v>
      </x:c>
      <x:c r="Q5622" s="268" t="n">
        <x:f>MIN(M5622,FARMER_HOURS)*FARMER_RATE+MAX(M5622-FARMER_HOURS,0)*TEMP_RATE</x:f>
        <x:v>76311.86292738696</x:v>
      </x:c>
      <x:c r="R5622" s="268" t="n">
        <x:f>O5622-P5622-Q5622-FIXED_COST</x:f>
        <x:v>34382.13707261304</x:v>
      </x:c>
      <x:c r="S5622" s="139" t="str">
        <x:f>IF(AND(L5622&lt;=TOTAL_BED_CAP,N5622&lt;=TEMP_WORKER_CAP),"YES","NO")</x:f>
        <x:v>YES</x:v>
      </x:c>
      <x:c r="T5622" s="139" t="n">
        <x:f>IF(S5622="YES",R5622,-1E+99)</x:f>
        <x:v>34382.13707261304</x:v>
      </x:c>
    </x:row>
    <x:row r="5623">
      <x:c r="A5623" s="139"/>
      <x:c r="B5623" s="139"/>
      <x:c r="C5623" s="139"/>
      <x:c r="D5623" s="139"/>
      <x:c r="E5623" s="139"/>
      <x:c r="F5623" s="139"/>
      <x:c r="G5623" s="139"/>
      <x:c r="H5623" s="139"/>
      <x:c r="I5623" s="266" t="n">
        <x:f>INT((ROW()-ROW($I$46))/((CARROT_CAP+1)*(MESCLUN_CAP+1)))</x:f>
        <x:v>8</x:v>
      </x:c>
      <x:c r="J5623" s="266" t="n">
        <x:f>MOD(INT((ROW()-ROW($I$46))/(MESCLUN_CAP+1)),CARROT_CAP+1)</x:f>
        <x:v>11</x:v>
      </x:c>
      <x:c r="K5623" s="266" t="n">
        <x:f>MOD(ROW()-ROW($I$46),MESCLUN_CAP+1)</x:f>
        <x:v>28</x:v>
      </x:c>
      <x:c r="L5623" s="266" t="n">
        <x:f>SUM(I5623:K5623)</x:f>
        <x:v>47</x:v>
      </x:c>
      <x:c r="M5623" s="267" t="n">
        <x:f>I5623*TOMATO_HOURS*WEEKS*(1+TOMATO_DIM)^I5623+J5623*CARROT_HOURS*WEEKS*(1+CARROT_DIM)^J5623+K5623*MESCLUN_HOURS*WEEKS*(1+MESCLUN_DIM)^K5623</x:f>
        <x:v>3760.5228428346422</x:v>
      </x:c>
      <x:c r="N5623" s="267" t="n">
        <x:f>MAX(M5623-FARMER_HOURS,0)/TEMP_HOURS_PER_WORKER</x:f>
        <x:v>2.111474196412946</x:v>
      </x:c>
      <x:c r="O5623" s="268" t="n">
        <x:f>I5623*TOMATO_PRICE+J5623*CARROT_PRICE+K5623*MESCLUN_PRICE</x:f>
        <x:v>169034</x:v>
      </x:c>
      <x:c r="P5623" s="268" t="n">
        <x:f>I5623*TOMATO_FERTILIZER+J5623*CARROT_FERTILIZER+K5623*MESCLUN_FERTILIZER</x:f>
        <x:v>36520</x:v>
      </x:c>
      <x:c r="Q5623" s="268" t="n">
        <x:f>MIN(M5623,FARMER_HOURS)*FARMER_RATE+MAX(M5623-FARMER_HOURS,0)*TEMP_RATE</x:f>
        <x:v>77786.85491032366</x:v>
      </x:c>
      <x:c r="R5623" s="268" t="n">
        <x:f>O5623-P5623-Q5623-FIXED_COST</x:f>
        <x:v>34727.14508967634</x:v>
      </x:c>
      <x:c r="S5623" s="139" t="str">
        <x:f>IF(AND(L5623&lt;=TOTAL_BED_CAP,N5623&lt;=TEMP_WORKER_CAP),"YES","NO")</x:f>
        <x:v>YES</x:v>
      </x:c>
      <x:c r="T5623" s="139" t="n">
        <x:f>IF(S5623="YES",R5623,-1E+99)</x:f>
        <x:v>34727.14508967634</x:v>
      </x:c>
    </x:row>
    <x:row r="5624">
      <x:c r="A5624" s="139"/>
      <x:c r="B5624" s="139"/>
      <x:c r="C5624" s="139"/>
      <x:c r="D5624" s="139"/>
      <x:c r="E5624" s="139"/>
      <x:c r="F5624" s="139"/>
      <x:c r="G5624" s="139"/>
      <x:c r="H5624" s="139"/>
      <x:c r="I5624" s="266" t="n">
        <x:f>INT((ROW()-ROW($I$46))/((CARROT_CAP+1)*(MESCLUN_CAP+1)))</x:f>
        <x:v>8</x:v>
      </x:c>
      <x:c r="J5624" s="266" t="n">
        <x:f>MOD(INT((ROW()-ROW($I$46))/(MESCLUN_CAP+1)),CARROT_CAP+1)</x:f>
        <x:v>11</x:v>
      </x:c>
      <x:c r="K5624" s="266" t="n">
        <x:f>MOD(ROW()-ROW($I$46),MESCLUN_CAP+1)</x:f>
        <x:v>29</x:v>
      </x:c>
      <x:c r="L5624" s="266" t="n">
        <x:f>SUM(I5624:K5624)</x:f>
        <x:v>48</x:v>
      </x:c>
      <x:c r="M5624" s="267" t="n">
        <x:f>I5624*TOMATO_HOURS*WEEKS*(1+TOMATO_DIM)^I5624+J5624*CARROT_HOURS*WEEKS*(1+CARROT_DIM)^J5624+K5624*MESCLUN_HOURS*WEEKS*(1+MESCLUN_DIM)^K5624</x:f>
        <x:v>3847.3408709502955</x:v>
      </x:c>
      <x:c r="N5624" s="267" t="n">
        <x:f>MAX(M5624-FARMER_HOURS,0)/TEMP_HOURS_PER_WORKER</x:f>
        <x:v>2.171764493715483</x:v>
      </x:c>
      <x:c r="O5624" s="268" t="n">
        <x:f>I5624*TOMATO_PRICE+J5624*CARROT_PRICE+K5624*MESCLUN_PRICE</x:f>
        <x:v>171734</x:v>
      </x:c>
      <x:c r="P5624" s="268" t="n">
        <x:f>I5624*TOMATO_FERTILIZER+J5624*CARROT_FERTILIZER+K5624*MESCLUN_FERTILIZER</x:f>
        <x:v>37400</x:v>
      </x:c>
      <x:c r="Q5624" s="268" t="n">
        <x:f>MIN(M5624,FARMER_HOURS)*FARMER_RATE+MAX(M5624-FARMER_HOURS,0)*TEMP_RATE</x:f>
        <x:v>79294.11234288706</x:v>
      </x:c>
      <x:c r="R5624" s="268" t="n">
        <x:f>O5624-P5624-Q5624-FIXED_COST</x:f>
        <x:v>35039.88765711294</x:v>
      </x:c>
      <x:c r="S5624" s="139" t="str">
        <x:f>IF(AND(L5624&lt;=TOTAL_BED_CAP,N5624&lt;=TEMP_WORKER_CAP),"YES","NO")</x:f>
        <x:v>YES</x:v>
      </x:c>
      <x:c r="T5624" s="139" t="n">
        <x:f>IF(S5624="YES",R5624,-1E+99)</x:f>
        <x:v>35039.88765711294</x:v>
      </x:c>
    </x:row>
    <x:row r="5625">
      <x:c r="A5625" s="139"/>
      <x:c r="B5625" s="139"/>
      <x:c r="C5625" s="139"/>
      <x:c r="D5625" s="139"/>
      <x:c r="E5625" s="139"/>
      <x:c r="F5625" s="139"/>
      <x:c r="G5625" s="139"/>
      <x:c r="H5625" s="139"/>
      <x:c r="I5625" s="266" t="n">
        <x:f>INT((ROW()-ROW($I$46))/((CARROT_CAP+1)*(MESCLUN_CAP+1)))</x:f>
        <x:v>8</x:v>
      </x:c>
      <x:c r="J5625" s="266" t="n">
        <x:f>MOD(INT((ROW()-ROW($I$46))/(MESCLUN_CAP+1)),CARROT_CAP+1)</x:f>
        <x:v>11</x:v>
      </x:c>
      <x:c r="K5625" s="266" t="n">
        <x:f>MOD(ROW()-ROW($I$46),MESCLUN_CAP+1)</x:f>
        <x:v>30</x:v>
      </x:c>
      <x:c r="L5625" s="266" t="n">
        <x:f>SUM(I5625:K5625)</x:f>
        <x:v>49</x:v>
      </x:c>
      <x:c r="M5625" s="267" t="n">
        <x:f>I5625*TOMATO_HOURS*WEEKS*(1+TOMATO_DIM)^I5625+J5625*CARROT_HOURS*WEEKS*(1+CARROT_DIM)^J5625+K5625*MESCLUN_HOURS*WEEKS*(1+MESCLUN_DIM)^K5625</x:f>
        <x:v>3936.0505762840658</x:v>
      </x:c>
      <x:c r="N5625" s="267" t="n">
        <x:f>MAX(M5625-FARMER_HOURS,0)/TEMP_HOURS_PER_WORKER</x:f>
        <x:v>2.2333684557528235</x:v>
      </x:c>
      <x:c r="O5625" s="268" t="n">
        <x:f>I5625*TOMATO_PRICE+J5625*CARROT_PRICE+K5625*MESCLUN_PRICE</x:f>
        <x:v>174434</x:v>
      </x:c>
      <x:c r="P5625" s="268" t="n">
        <x:f>I5625*TOMATO_FERTILIZER+J5625*CARROT_FERTILIZER+K5625*MESCLUN_FERTILIZER</x:f>
        <x:v>38280</x:v>
      </x:c>
      <x:c r="Q5625" s="268" t="n">
        <x:f>MIN(M5625,FARMER_HOURS)*FARMER_RATE+MAX(M5625-FARMER_HOURS,0)*TEMP_RATE</x:f>
        <x:v>80834.21139382059</x:v>
      </x:c>
      <x:c r="R5625" s="268" t="n">
        <x:f>O5625-P5625-Q5625-FIXED_COST</x:f>
        <x:v>35319.78860617941</x:v>
      </x:c>
      <x:c r="S5625" s="139" t="str">
        <x:f>IF(AND(L5625&lt;=TOTAL_BED_CAP,N5625&lt;=TEMP_WORKER_CAP),"YES","NO")</x:f>
        <x:v>YES</x:v>
      </x:c>
      <x:c r="T5625" s="139" t="n">
        <x:f>IF(S5625="YES",R5625,-1E+99)</x:f>
        <x:v>35319.78860617941</x:v>
      </x:c>
    </x:row>
    <x:row r="5626">
      <x:c r="A5626" s="139"/>
      <x:c r="B5626" s="139"/>
      <x:c r="C5626" s="139"/>
      <x:c r="D5626" s="139"/>
      <x:c r="E5626" s="139"/>
      <x:c r="F5626" s="139"/>
      <x:c r="G5626" s="139"/>
      <x:c r="H5626" s="139"/>
      <x:c r="I5626" s="266" t="n">
        <x:f>INT((ROW()-ROW($I$46))/((CARROT_CAP+1)*(MESCLUN_CAP+1)))</x:f>
        <x:v>8</x:v>
      </x:c>
      <x:c r="J5626" s="266" t="n">
        <x:f>MOD(INT((ROW()-ROW($I$46))/(MESCLUN_CAP+1)),CARROT_CAP+1)</x:f>
        <x:v>12</x:v>
      </x:c>
      <x:c r="K5626" s="266" t="n">
        <x:f>MOD(ROW()-ROW($I$46),MESCLUN_CAP+1)</x:f>
        <x:v>0</x:v>
      </x:c>
      <x:c r="L5626" s="266" t="n">
        <x:f>SUM(I5626:K5626)</x:f>
        <x:v>20</x:v>
      </x:c>
      <x:c r="M5626" s="267" t="n">
        <x:f>I5626*TOMATO_HOURS*WEEKS*(1+TOMATO_DIM)^I5626+J5626*CARROT_HOURS*WEEKS*(1+CARROT_DIM)^J5626+K5626*MESCLUN_HOURS*WEEKS*(1+MESCLUN_DIM)^K5626</x:f>
        <x:v>2027.543919928668</x:v>
      </x:c>
      <x:c r="N5626" s="267" t="n">
        <x:f>MAX(M5626-FARMER_HOURS,0)/TEMP_HOURS_PER_WORKER</x:f>
        <x:v>0.9080166110615749</x:v>
      </x:c>
      <x:c r="O5626" s="268" t="n">
        <x:f>I5626*TOMATO_PRICE+J5626*CARROT_PRICE+K5626*MESCLUN_PRICE</x:f>
        <x:v>95528</x:v>
      </x:c>
      <x:c r="P5626" s="268" t="n">
        <x:f>I5626*TOMATO_FERTILIZER+J5626*CARROT_FERTILIZER+K5626*MESCLUN_FERTILIZER</x:f>
        <x:v>12320</x:v>
      </x:c>
      <x:c r="Q5626" s="268" t="n">
        <x:f>MIN(M5626,FARMER_HOURS)*FARMER_RATE+MAX(M5626-FARMER_HOURS,0)*TEMP_RATE</x:f>
        <x:v>47700.415276539374</x:v>
      </x:c>
      <x:c r="R5626" s="268" t="n">
        <x:f>O5626-P5626-Q5626-FIXED_COST</x:f>
        <x:v>15507.584723460626</x:v>
      </x:c>
      <x:c r="S5626" s="139" t="str">
        <x:f>IF(AND(L5626&lt;=TOTAL_BED_CAP,N5626&lt;=TEMP_WORKER_CAP),"YES","NO")</x:f>
        <x:v>YES</x:v>
      </x:c>
      <x:c r="T5626" s="139" t="n">
        <x:f>IF(S5626="YES",R5626,-1E+99)</x:f>
        <x:v>15507.584723460626</x:v>
      </x:c>
    </x:row>
    <x:row r="5627">
      <x:c r="A5627" s="139"/>
      <x:c r="B5627" s="139"/>
      <x:c r="C5627" s="139"/>
      <x:c r="D5627" s="139"/>
      <x:c r="E5627" s="139"/>
      <x:c r="F5627" s="139"/>
      <x:c r="G5627" s="139"/>
      <x:c r="H5627" s="139"/>
      <x:c r="I5627" s="266" t="n">
        <x:f>INT((ROW()-ROW($I$46))/((CARROT_CAP+1)*(MESCLUN_CAP+1)))</x:f>
        <x:v>8</x:v>
      </x:c>
      <x:c r="J5627" s="266" t="n">
        <x:f>MOD(INT((ROW()-ROW($I$46))/(MESCLUN_CAP+1)),CARROT_CAP+1)</x:f>
        <x:v>12</x:v>
      </x:c>
      <x:c r="K5627" s="266" t="n">
        <x:f>MOD(ROW()-ROW($I$46),MESCLUN_CAP+1)</x:f>
        <x:v>1</x:v>
      </x:c>
      <x:c r="L5627" s="266" t="n">
        <x:f>SUM(I5627:K5627)</x:f>
        <x:v>21</x:v>
      </x:c>
      <x:c r="M5627" s="267" t="n">
        <x:f>I5627*TOMATO_HOURS*WEEKS*(1+TOMATO_DIM)^I5627+J5627*CARROT_HOURS*WEEKS*(1+CARROT_DIM)^J5627+K5627*MESCLUN_HOURS*WEEKS*(1+MESCLUN_DIM)^K5627</x:f>
        <x:v>2073.106419928668</x:v>
      </x:c>
      <x:c r="N5627" s="267" t="n">
        <x:f>MAX(M5627-FARMER_HOURS,0)/TEMP_HOURS_PER_WORKER</x:f>
        <x:v>0.9396572360615749</x:v>
      </x:c>
      <x:c r="O5627" s="268" t="n">
        <x:f>I5627*TOMATO_PRICE+J5627*CARROT_PRICE+K5627*MESCLUN_PRICE</x:f>
        <x:v>98228</x:v>
      </x:c>
      <x:c r="P5627" s="268" t="n">
        <x:f>I5627*TOMATO_FERTILIZER+J5627*CARROT_FERTILIZER+K5627*MESCLUN_FERTILIZER</x:f>
        <x:v>13200</x:v>
      </x:c>
      <x:c r="Q5627" s="268" t="n">
        <x:f>MIN(M5627,FARMER_HOURS)*FARMER_RATE+MAX(M5627-FARMER_HOURS,0)*TEMP_RATE</x:f>
        <x:v>48491.430901539374</x:v>
      </x:c>
      <x:c r="R5627" s="268" t="n">
        <x:f>O5627-P5627-Q5627-FIXED_COST</x:f>
        <x:v>16536.569098460626</x:v>
      </x:c>
      <x:c r="S5627" s="139" t="str">
        <x:f>IF(AND(L5627&lt;=TOTAL_BED_CAP,N5627&lt;=TEMP_WORKER_CAP),"YES","NO")</x:f>
        <x:v>YES</x:v>
      </x:c>
      <x:c r="T5627" s="139" t="n">
        <x:f>IF(S5627="YES",R5627,-1E+99)</x:f>
        <x:v>16536.569098460626</x:v>
      </x:c>
    </x:row>
    <x:row r="5628">
      <x:c r="A5628" s="139"/>
      <x:c r="B5628" s="139"/>
      <x:c r="C5628" s="139"/>
      <x:c r="D5628" s="139"/>
      <x:c r="E5628" s="139"/>
      <x:c r="F5628" s="139"/>
      <x:c r="G5628" s="139"/>
      <x:c r="H5628" s="139"/>
      <x:c r="I5628" s="266" t="n">
        <x:f>INT((ROW()-ROW($I$46))/((CARROT_CAP+1)*(MESCLUN_CAP+1)))</x:f>
        <x:v>8</x:v>
      </x:c>
      <x:c r="J5628" s="266" t="n">
        <x:f>MOD(INT((ROW()-ROW($I$46))/(MESCLUN_CAP+1)),CARROT_CAP+1)</x:f>
        <x:v>12</x:v>
      </x:c>
      <x:c r="K5628" s="266" t="n">
        <x:f>MOD(ROW()-ROW($I$46),MESCLUN_CAP+1)</x:f>
        <x:v>2</x:v>
      </x:c>
      <x:c r="L5628" s="266" t="n">
        <x:f>SUM(I5628:K5628)</x:f>
        <x:v>22</x:v>
      </x:c>
      <x:c r="M5628" s="267" t="n">
        <x:f>I5628*TOMATO_HOURS*WEEKS*(1+TOMATO_DIM)^I5628+J5628*CARROT_HOURS*WEEKS*(1+CARROT_DIM)^J5628+K5628*MESCLUN_HOURS*WEEKS*(1+MESCLUN_DIM)^K5628</x:f>
        <x:v>2119.807982428668</x:v>
      </x:c>
      <x:c r="N5628" s="267" t="n">
        <x:f>MAX(M5628-FARMER_HOURS,0)/TEMP_HOURS_PER_WORKER</x:f>
        <x:v>0.972088876686575</x:v>
      </x:c>
      <x:c r="O5628" s="268" t="n">
        <x:f>I5628*TOMATO_PRICE+J5628*CARROT_PRICE+K5628*MESCLUN_PRICE</x:f>
        <x:v>100928</x:v>
      </x:c>
      <x:c r="P5628" s="268" t="n">
        <x:f>I5628*TOMATO_FERTILIZER+J5628*CARROT_FERTILIZER+K5628*MESCLUN_FERTILIZER</x:f>
        <x:v>14080</x:v>
      </x:c>
      <x:c r="Q5628" s="268" t="n">
        <x:f>MIN(M5628,FARMER_HOURS)*FARMER_RATE+MAX(M5628-FARMER_HOURS,0)*TEMP_RATE</x:f>
        <x:v>49302.221917164374</x:v>
      </x:c>
      <x:c r="R5628" s="268" t="n">
        <x:f>O5628-P5628-Q5628-FIXED_COST</x:f>
        <x:v>17545.778082835626</x:v>
      </x:c>
      <x:c r="S5628" s="139" t="str">
        <x:f>IF(AND(L5628&lt;=TOTAL_BED_CAP,N5628&lt;=TEMP_WORKER_CAP),"YES","NO")</x:f>
        <x:v>YES</x:v>
      </x:c>
      <x:c r="T5628" s="139" t="n">
        <x:f>IF(S5628="YES",R5628,-1E+99)</x:f>
        <x:v>17545.778082835626</x:v>
      </x:c>
    </x:row>
    <x:row r="5629">
      <x:c r="A5629" s="139"/>
      <x:c r="B5629" s="139"/>
      <x:c r="C5629" s="139"/>
      <x:c r="D5629" s="139"/>
      <x:c r="E5629" s="139"/>
      <x:c r="F5629" s="139"/>
      <x:c r="G5629" s="139"/>
      <x:c r="H5629" s="139"/>
      <x:c r="I5629" s="266" t="n">
        <x:f>INT((ROW()-ROW($I$46))/((CARROT_CAP+1)*(MESCLUN_CAP+1)))</x:f>
        <x:v>8</x:v>
      </x:c>
      <x:c r="J5629" s="266" t="n">
        <x:f>MOD(INT((ROW()-ROW($I$46))/(MESCLUN_CAP+1)),CARROT_CAP+1)</x:f>
        <x:v>12</x:v>
      </x:c>
      <x:c r="K5629" s="266" t="n">
        <x:f>MOD(ROW()-ROW($I$46),MESCLUN_CAP+1)</x:f>
        <x:v>3</x:v>
      </x:c>
      <x:c r="L5629" s="266" t="n">
        <x:f>SUM(I5629:K5629)</x:f>
        <x:v>23</x:v>
      </x:c>
      <x:c r="M5629" s="267" t="n">
        <x:f>I5629*TOMATO_HOURS*WEEKS*(1+TOMATO_DIM)^I5629+J5629*CARROT_HOURS*WEEKS*(1+CARROT_DIM)^J5629+K5629*MESCLUN_HOURS*WEEKS*(1+MESCLUN_DIM)^K5629</x:f>
        <x:v>2167.669964850543</x:v>
      </x:c>
      <x:c r="N5629" s="267" t="n">
        <x:f>MAX(M5629-FARMER_HOURS,0)/TEMP_HOURS_PER_WORKER</x:f>
        <x:v>1.0053263644795436</x:v>
      </x:c>
      <x:c r="O5629" s="268" t="n">
        <x:f>I5629*TOMATO_PRICE+J5629*CARROT_PRICE+K5629*MESCLUN_PRICE</x:f>
        <x:v>103628</x:v>
      </x:c>
      <x:c r="P5629" s="268" t="n">
        <x:f>I5629*TOMATO_FERTILIZER+J5629*CARROT_FERTILIZER+K5629*MESCLUN_FERTILIZER</x:f>
        <x:v>14960</x:v>
      </x:c>
      <x:c r="Q5629" s="268" t="n">
        <x:f>MIN(M5629,FARMER_HOURS)*FARMER_RATE+MAX(M5629-FARMER_HOURS,0)*TEMP_RATE</x:f>
        <x:v>50133.159111988585</x:v>
      </x:c>
      <x:c r="R5629" s="268" t="n">
        <x:f>O5629-P5629-Q5629-FIXED_COST</x:f>
        <x:v>18534.840888011415</x:v>
      </x:c>
      <x:c r="S5629" s="139" t="str">
        <x:f>IF(AND(L5629&lt;=TOTAL_BED_CAP,N5629&lt;=TEMP_WORKER_CAP),"YES","NO")</x:f>
        <x:v>YES</x:v>
      </x:c>
      <x:c r="T5629" s="139" t="n">
        <x:f>IF(S5629="YES",R5629,-1E+99)</x:f>
        <x:v>18534.840888011415</x:v>
      </x:c>
    </x:row>
    <x:row r="5630">
      <x:c r="A5630" s="139"/>
      <x:c r="B5630" s="139"/>
      <x:c r="C5630" s="139"/>
      <x:c r="D5630" s="139"/>
      <x:c r="E5630" s="139"/>
      <x:c r="F5630" s="139"/>
      <x:c r="G5630" s="139"/>
      <x:c r="H5630" s="139"/>
      <x:c r="I5630" s="266" t="n">
        <x:f>INT((ROW()-ROW($I$46))/((CARROT_CAP+1)*(MESCLUN_CAP+1)))</x:f>
        <x:v>8</x:v>
      </x:c>
      <x:c r="J5630" s="266" t="n">
        <x:f>MOD(INT((ROW()-ROW($I$46))/(MESCLUN_CAP+1)),CARROT_CAP+1)</x:f>
        <x:v>12</x:v>
      </x:c>
      <x:c r="K5630" s="266" t="n">
        <x:f>MOD(ROW()-ROW($I$46),MESCLUN_CAP+1)</x:f>
        <x:v>4</x:v>
      </x:c>
      <x:c r="L5630" s="266" t="n">
        <x:f>SUM(I5630:K5630)</x:f>
        <x:v>24</x:v>
      </x:c>
      <x:c r="M5630" s="267" t="n">
        <x:f>I5630*TOMATO_HOURS*WEEKS*(1+TOMATO_DIM)^I5630+J5630*CARROT_HOURS*WEEKS*(1+CARROT_DIM)^J5630+K5630*MESCLUN_HOURS*WEEKS*(1+MESCLUN_DIM)^K5630</x:f>
        <x:v>2216.714080573199</x:v>
      </x:c>
      <x:c r="N5630" s="267" t="n">
        <x:f>MAX(M5630-FARMER_HOURS,0)/TEMP_HOURS_PER_WORKER</x:f>
        <x:v>1.0393847781758327</x:v>
      </x:c>
      <x:c r="O5630" s="268" t="n">
        <x:f>I5630*TOMATO_PRICE+J5630*CARROT_PRICE+K5630*MESCLUN_PRICE</x:f>
        <x:v>106328</x:v>
      </x:c>
      <x:c r="P5630" s="268" t="n">
        <x:f>I5630*TOMATO_FERTILIZER+J5630*CARROT_FERTILIZER+K5630*MESCLUN_FERTILIZER</x:f>
        <x:v>15840</x:v>
      </x:c>
      <x:c r="Q5630" s="268" t="n">
        <x:f>MIN(M5630,FARMER_HOURS)*FARMER_RATE+MAX(M5630-FARMER_HOURS,0)*TEMP_RATE</x:f>
        <x:v>50984.61945439582</x:v>
      </x:c>
      <x:c r="R5630" s="268" t="n">
        <x:f>O5630-P5630-Q5630-FIXED_COST</x:f>
        <x:v>19503.38054560418</x:v>
      </x:c>
      <x:c r="S5630" s="139" t="str">
        <x:f>IF(AND(L5630&lt;=TOTAL_BED_CAP,N5630&lt;=TEMP_WORKER_CAP),"YES","NO")</x:f>
        <x:v>YES</x:v>
      </x:c>
      <x:c r="T5630" s="139" t="n">
        <x:f>IF(S5630="YES",R5630,-1E+99)</x:f>
        <x:v>19503.38054560418</x:v>
      </x:c>
    </x:row>
    <x:row r="5631">
      <x:c r="A5631" s="139"/>
      <x:c r="B5631" s="139"/>
      <x:c r="C5631" s="139"/>
      <x:c r="D5631" s="139"/>
      <x:c r="E5631" s="139"/>
      <x:c r="F5631" s="139"/>
      <x:c r="G5631" s="139"/>
      <x:c r="H5631" s="139"/>
      <x:c r="I5631" s="266" t="n">
        <x:f>INT((ROW()-ROW($I$46))/((CARROT_CAP+1)*(MESCLUN_CAP+1)))</x:f>
        <x:v>8</x:v>
      </x:c>
      <x:c r="J5631" s="266" t="n">
        <x:f>MOD(INT((ROW()-ROW($I$46))/(MESCLUN_CAP+1)),CARROT_CAP+1)</x:f>
        <x:v>12</x:v>
      </x:c>
      <x:c r="K5631" s="266" t="n">
        <x:f>MOD(ROW()-ROW($I$46),MESCLUN_CAP+1)</x:f>
        <x:v>5</x:v>
      </x:c>
      <x:c r="L5631" s="266" t="n">
        <x:f>SUM(I5631:K5631)</x:f>
        <x:v>25</x:v>
      </x:c>
      <x:c r="M5631" s="267" t="n">
        <x:f>I5631*TOMATO_HOURS*WEEKS*(1+TOMATO_DIM)^I5631+J5631*CARROT_HOURS*WEEKS*(1+CARROT_DIM)^J5631+K5631*MESCLUN_HOURS*WEEKS*(1+MESCLUN_DIM)^K5631</x:f>
        <x:v>2266.9624044944026</x:v>
      </x:c>
      <x:c r="N5631" s="267" t="n">
        <x:f>MAX(M5631-FARMER_HOURS,0)/TEMP_HOURS_PER_WORKER</x:f>
        <x:v>1.0742794475655573</x:v>
      </x:c>
      <x:c r="O5631" s="268" t="n">
        <x:f>I5631*TOMATO_PRICE+J5631*CARROT_PRICE+K5631*MESCLUN_PRICE</x:f>
        <x:v>109028</x:v>
      </x:c>
      <x:c r="P5631" s="268" t="n">
        <x:f>I5631*TOMATO_FERTILIZER+J5631*CARROT_FERTILIZER+K5631*MESCLUN_FERTILIZER</x:f>
        <x:v>16720</x:v>
      </x:c>
      <x:c r="Q5631" s="268" t="n">
        <x:f>MIN(M5631,FARMER_HOURS)*FARMER_RATE+MAX(M5631-FARMER_HOURS,0)*TEMP_RATE</x:f>
        <x:v>51856.98618913893</x:v>
      </x:c>
      <x:c r="R5631" s="268" t="n">
        <x:f>O5631-P5631-Q5631-FIXED_COST</x:f>
        <x:v>20451.01381086107</x:v>
      </x:c>
      <x:c r="S5631" s="139" t="str">
        <x:f>IF(AND(L5631&lt;=TOTAL_BED_CAP,N5631&lt;=TEMP_WORKER_CAP),"YES","NO")</x:f>
        <x:v>YES</x:v>
      </x:c>
      <x:c r="T5631" s="139" t="n">
        <x:f>IF(S5631="YES",R5631,-1E+99)</x:f>
        <x:v>20451.01381086107</x:v>
      </x:c>
    </x:row>
    <x:row r="5632">
      <x:c r="A5632" s="139"/>
      <x:c r="B5632" s="139"/>
      <x:c r="C5632" s="139"/>
      <x:c r="D5632" s="139"/>
      <x:c r="E5632" s="139"/>
      <x:c r="F5632" s="139"/>
      <x:c r="G5632" s="139"/>
      <x:c r="H5632" s="139"/>
      <x:c r="I5632" s="266" t="n">
        <x:f>INT((ROW()-ROW($I$46))/((CARROT_CAP+1)*(MESCLUN_CAP+1)))</x:f>
        <x:v>8</x:v>
      </x:c>
      <x:c r="J5632" s="266" t="n">
        <x:f>MOD(INT((ROW()-ROW($I$46))/(MESCLUN_CAP+1)),CARROT_CAP+1)</x:f>
        <x:v>12</x:v>
      </x:c>
      <x:c r="K5632" s="266" t="n">
        <x:f>MOD(ROW()-ROW($I$46),MESCLUN_CAP+1)</x:f>
        <x:v>6</x:v>
      </x:c>
      <x:c r="L5632" s="266" t="n">
        <x:f>SUM(I5632:K5632)</x:f>
        <x:v>26</x:v>
      </x:c>
      <x:c r="M5632" s="267" t="n">
        <x:f>I5632*TOMATO_HOURS*WEEKS*(1+TOMATO_DIM)^I5632+J5632*CARROT_HOURS*WEEKS*(1+CARROT_DIM)^J5632+K5632*MESCLUN_HOURS*WEEKS*(1+MESCLUN_DIM)^K5632</x:f>
        <x:v>2318.4373786760357</x:v>
      </x:c>
      <x:c r="N5632" s="267" t="n">
        <x:f>MAX(M5632-FARMER_HOURS,0)/TEMP_HOURS_PER_WORKER</x:f>
        <x:v>1.1100259574139137</x:v>
      </x:c>
      <x:c r="O5632" s="268" t="n">
        <x:f>I5632*TOMATO_PRICE+J5632*CARROT_PRICE+K5632*MESCLUN_PRICE</x:f>
        <x:v>111728</x:v>
      </x:c>
      <x:c r="P5632" s="268" t="n">
        <x:f>I5632*TOMATO_FERTILIZER+J5632*CARROT_FERTILIZER+K5632*MESCLUN_FERTILIZER</x:f>
        <x:v>17600</x:v>
      </x:c>
      <x:c r="Q5632" s="268" t="n">
        <x:f>MIN(M5632,FARMER_HOURS)*FARMER_RATE+MAX(M5632-FARMER_HOURS,0)*TEMP_RATE</x:f>
        <x:v>52750.64893534784</x:v>
      </x:c>
      <x:c r="R5632" s="268" t="n">
        <x:f>O5632-P5632-Q5632-FIXED_COST</x:f>
        <x:v>21377.35106465216</x:v>
      </x:c>
      <x:c r="S5632" s="139" t="str">
        <x:f>IF(AND(L5632&lt;=TOTAL_BED_CAP,N5632&lt;=TEMP_WORKER_CAP),"YES","NO")</x:f>
        <x:v>YES</x:v>
      </x:c>
      <x:c r="T5632" s="139" t="n">
        <x:f>IF(S5632="YES",R5632,-1E+99)</x:f>
        <x:v>21377.35106465216</x:v>
      </x:c>
    </x:row>
    <x:row r="5633">
      <x:c r="A5633" s="139"/>
      <x:c r="B5633" s="139"/>
      <x:c r="C5633" s="139"/>
      <x:c r="D5633" s="139"/>
      <x:c r="E5633" s="139"/>
      <x:c r="F5633" s="139"/>
      <x:c r="G5633" s="139"/>
      <x:c r="H5633" s="139"/>
      <x:c r="I5633" s="266" t="n">
        <x:f>INT((ROW()-ROW($I$46))/((CARROT_CAP+1)*(MESCLUN_CAP+1)))</x:f>
        <x:v>8</x:v>
      </x:c>
      <x:c r="J5633" s="266" t="n">
        <x:f>MOD(INT((ROW()-ROW($I$46))/(MESCLUN_CAP+1)),CARROT_CAP+1)</x:f>
        <x:v>12</x:v>
      </x:c>
      <x:c r="K5633" s="266" t="n">
        <x:f>MOD(ROW()-ROW($I$46),MESCLUN_CAP+1)</x:f>
        <x:v>7</x:v>
      </x:c>
      <x:c r="L5633" s="266" t="n">
        <x:f>SUM(I5633:K5633)</x:f>
        <x:v>27</x:v>
      </x:c>
      <x:c r="M5633" s="267" t="n">
        <x:f>I5633*TOMATO_HOURS*WEEKS*(1+TOMATO_DIM)^I5633+J5633*CARROT_HOURS*WEEKS*(1+CARROT_DIM)^J5633+K5633*MESCLUN_HOURS*WEEKS*(1+MESCLUN_DIM)^K5633</x:f>
        <x:v>2371.161818073996</x:v>
      </x:c>
      <x:c r="N5633" s="267" t="n">
        <x:f>MAX(M5633-FARMER_HOURS,0)/TEMP_HOURS_PER_WORKER</x:f>
        <x:v>1.146640151440275</x:v>
      </x:c>
      <x:c r="O5633" s="268" t="n">
        <x:f>I5633*TOMATO_PRICE+J5633*CARROT_PRICE+K5633*MESCLUN_PRICE</x:f>
        <x:v>114428</x:v>
      </x:c>
      <x:c r="P5633" s="268" t="n">
        <x:f>I5633*TOMATO_FERTILIZER+J5633*CARROT_FERTILIZER+K5633*MESCLUN_FERTILIZER</x:f>
        <x:v>18480</x:v>
      </x:c>
      <x:c r="Q5633" s="268" t="n">
        <x:f>MIN(M5633,FARMER_HOURS)*FARMER_RATE+MAX(M5633-FARMER_HOURS,0)*TEMP_RATE</x:f>
        <x:v>53666.00378600688</x:v>
      </x:c>
      <x:c r="R5633" s="268" t="n">
        <x:f>O5633-P5633-Q5633-FIXED_COST</x:f>
        <x:v>22281.996213993123</x:v>
      </x:c>
      <x:c r="S5633" s="139" t="str">
        <x:f>IF(AND(L5633&lt;=TOTAL_BED_CAP,N5633&lt;=TEMP_WORKER_CAP),"YES","NO")</x:f>
        <x:v>YES</x:v>
      </x:c>
      <x:c r="T5633" s="139" t="n">
        <x:f>IF(S5633="YES",R5633,-1E+99)</x:f>
        <x:v>22281.996213993123</x:v>
      </x:c>
    </x:row>
    <x:row r="5634">
      <x:c r="A5634" s="139"/>
      <x:c r="B5634" s="139"/>
      <x:c r="C5634" s="139"/>
      <x:c r="D5634" s="139"/>
      <x:c r="E5634" s="139"/>
      <x:c r="F5634" s="139"/>
      <x:c r="G5634" s="139"/>
      <x:c r="H5634" s="139"/>
      <x:c r="I5634" s="266" t="n">
        <x:f>INT((ROW()-ROW($I$46))/((CARROT_CAP+1)*(MESCLUN_CAP+1)))</x:f>
        <x:v>8</x:v>
      </x:c>
      <x:c r="J5634" s="266" t="n">
        <x:f>MOD(INT((ROW()-ROW($I$46))/(MESCLUN_CAP+1)),CARROT_CAP+1)</x:f>
        <x:v>12</x:v>
      </x:c>
      <x:c r="K5634" s="266" t="n">
        <x:f>MOD(ROW()-ROW($I$46),MESCLUN_CAP+1)</x:f>
        <x:v>8</x:v>
      </x:c>
      <x:c r="L5634" s="266" t="n">
        <x:f>SUM(I5634:K5634)</x:f>
        <x:v>28</x:v>
      </x:c>
      <x:c r="M5634" s="267" t="n">
        <x:f>I5634*TOMATO_HOURS*WEEKS*(1+TOMATO_DIM)^I5634+J5634*CARROT_HOURS*WEEKS*(1+CARROT_DIM)^J5634+K5634*MESCLUN_HOURS*WEEKS*(1+MESCLUN_DIM)^K5634</x:f>
        <x:v>2425.158916353976</x:v>
      </x:c>
      <x:c r="N5634" s="267" t="n">
        <x:f>MAX(M5634-FARMER_HOURS,0)/TEMP_HOURS_PER_WORKER</x:f>
        <x:v>1.1841381363569279</x:v>
      </x:c>
      <x:c r="O5634" s="268" t="n">
        <x:f>I5634*TOMATO_PRICE+J5634*CARROT_PRICE+K5634*MESCLUN_PRICE</x:f>
        <x:v>117128</x:v>
      </x:c>
      <x:c r="P5634" s="268" t="n">
        <x:f>I5634*TOMATO_FERTILIZER+J5634*CARROT_FERTILIZER+K5634*MESCLUN_FERTILIZER</x:f>
        <x:v>19360</x:v>
      </x:c>
      <x:c r="Q5634" s="268" t="n">
        <x:f>MIN(M5634,FARMER_HOURS)*FARMER_RATE+MAX(M5634-FARMER_HOURS,0)*TEMP_RATE</x:f>
        <x:v>54603.4534089232</x:v>
      </x:c>
      <x:c r="R5634" s="268" t="n">
        <x:f>O5634-P5634-Q5634-FIXED_COST</x:f>
        <x:v>23164.546591076803</x:v>
      </x:c>
      <x:c r="S5634" s="139" t="str">
        <x:f>IF(AND(L5634&lt;=TOTAL_BED_CAP,N5634&lt;=TEMP_WORKER_CAP),"YES","NO")</x:f>
        <x:v>YES</x:v>
      </x:c>
      <x:c r="T5634" s="139" t="n">
        <x:f>IF(S5634="YES",R5634,-1E+99)</x:f>
        <x:v>23164.546591076803</x:v>
      </x:c>
    </x:row>
    <x:row r="5635">
      <x:c r="A5635" s="139"/>
      <x:c r="B5635" s="139"/>
      <x:c r="C5635" s="139"/>
      <x:c r="D5635" s="139"/>
      <x:c r="E5635" s="139"/>
      <x:c r="F5635" s="139"/>
      <x:c r="G5635" s="139"/>
      <x:c r="H5635" s="139"/>
      <x:c r="I5635" s="266" t="n">
        <x:f>INT((ROW()-ROW($I$46))/((CARROT_CAP+1)*(MESCLUN_CAP+1)))</x:f>
        <x:v>8</x:v>
      </x:c>
      <x:c r="J5635" s="266" t="n">
        <x:f>MOD(INT((ROW()-ROW($I$46))/(MESCLUN_CAP+1)),CARROT_CAP+1)</x:f>
        <x:v>12</x:v>
      </x:c>
      <x:c r="K5635" s="266" t="n">
        <x:f>MOD(ROW()-ROW($I$46),MESCLUN_CAP+1)</x:f>
        <x:v>9</x:v>
      </x:c>
      <x:c r="L5635" s="266" t="n">
        <x:f>SUM(I5635:K5635)</x:f>
        <x:v>29</x:v>
      </x:c>
      <x:c r="M5635" s="267" t="n">
        <x:f>I5635*TOMATO_HOURS*WEEKS*(1+TOMATO_DIM)^I5635+J5635*CARROT_HOURS*WEEKS*(1+CARROT_DIM)^J5635+K5635*MESCLUN_HOURS*WEEKS*(1+MESCLUN_DIM)^K5635</x:f>
        <x:v>2480.4522517943706</x:v>
      </x:c>
      <x:c r="N5635" s="267" t="n">
        <x:f>MAX(M5635-FARMER_HOURS,0)/TEMP_HOURS_PER_WORKER</x:f>
        <x:v>1.2225362859683129</x:v>
      </x:c>
      <x:c r="O5635" s="268" t="n">
        <x:f>I5635*TOMATO_PRICE+J5635*CARROT_PRICE+K5635*MESCLUN_PRICE</x:f>
        <x:v>119828</x:v>
      </x:c>
      <x:c r="P5635" s="268" t="n">
        <x:f>I5635*TOMATO_FERTILIZER+J5635*CARROT_FERTILIZER+K5635*MESCLUN_FERTILIZER</x:f>
        <x:v>20240</x:v>
      </x:c>
      <x:c r="Q5635" s="268" t="n">
        <x:f>MIN(M5635,FARMER_HOURS)*FARMER_RATE+MAX(M5635-FARMER_HOURS,0)*TEMP_RATE</x:f>
        <x:v>55563.40714920782</x:v>
      </x:c>
      <x:c r="R5635" s="268" t="n">
        <x:f>O5635-P5635-Q5635-FIXED_COST</x:f>
        <x:v>24024.592850792178</x:v>
      </x:c>
      <x:c r="S5635" s="139" t="str">
        <x:f>IF(AND(L5635&lt;=TOTAL_BED_CAP,N5635&lt;=TEMP_WORKER_CAP),"YES","NO")</x:f>
        <x:v>YES</x:v>
      </x:c>
      <x:c r="T5635" s="139" t="n">
        <x:f>IF(S5635="YES",R5635,-1E+99)</x:f>
        <x:v>24024.592850792178</x:v>
      </x:c>
    </x:row>
    <x:row r="5636">
      <x:c r="A5636" s="139"/>
      <x:c r="B5636" s="139"/>
      <x:c r="C5636" s="139"/>
      <x:c r="D5636" s="139"/>
      <x:c r="E5636" s="139"/>
      <x:c r="F5636" s="139"/>
      <x:c r="G5636" s="139"/>
      <x:c r="H5636" s="139"/>
      <x:c r="I5636" s="266" t="n">
        <x:f>INT((ROW()-ROW($I$46))/((CARROT_CAP+1)*(MESCLUN_CAP+1)))</x:f>
        <x:v>8</x:v>
      </x:c>
      <x:c r="J5636" s="266" t="n">
        <x:f>MOD(INT((ROW()-ROW($I$46))/(MESCLUN_CAP+1)),CARROT_CAP+1)</x:f>
        <x:v>12</x:v>
      </x:c>
      <x:c r="K5636" s="266" t="n">
        <x:f>MOD(ROW()-ROW($I$46),MESCLUN_CAP+1)</x:f>
        <x:v>10</x:v>
      </x:c>
      <x:c r="L5636" s="266" t="n">
        <x:f>SUM(I5636:K5636)</x:f>
        <x:v>30</x:v>
      </x:c>
      <x:c r="M5636" s="267" t="n">
        <x:f>I5636*TOMATO_HOURS*WEEKS*(1+TOMATO_DIM)^I5636+J5636*CARROT_HOURS*WEEKS*(1+CARROT_DIM)^J5636+K5636*MESCLUN_HOURS*WEEKS*(1+MESCLUN_DIM)^K5636</x:f>
        <x:v>2537.0657932775835</x:v>
      </x:c>
      <x:c r="N5636" s="267" t="n">
        <x:f>MAX(M5636-FARMER_HOURS,0)/TEMP_HOURS_PER_WORKER</x:f>
        <x:v>1.2618512453316553</x:v>
      </x:c>
      <x:c r="O5636" s="268" t="n">
        <x:f>I5636*TOMATO_PRICE+J5636*CARROT_PRICE+K5636*MESCLUN_PRICE</x:f>
        <x:v>122528</x:v>
      </x:c>
      <x:c r="P5636" s="268" t="n">
        <x:f>I5636*TOMATO_FERTILIZER+J5636*CARROT_FERTILIZER+K5636*MESCLUN_FERTILIZER</x:f>
        <x:v>21120</x:v>
      </x:c>
      <x:c r="Q5636" s="268" t="n">
        <x:f>MIN(M5636,FARMER_HOURS)*FARMER_RATE+MAX(M5636-FARMER_HOURS,0)*TEMP_RATE</x:f>
        <x:v>56546.28113329138</x:v>
      </x:c>
      <x:c r="R5636" s="268" t="n">
        <x:f>O5636-P5636-Q5636-FIXED_COST</x:f>
        <x:v>24861.718866708623</x:v>
      </x:c>
      <x:c r="S5636" s="139" t="str">
        <x:f>IF(AND(L5636&lt;=TOTAL_BED_CAP,N5636&lt;=TEMP_WORKER_CAP),"YES","NO")</x:f>
        <x:v>YES</x:v>
      </x:c>
      <x:c r="T5636" s="139" t="n">
        <x:f>IF(S5636="YES",R5636,-1E+99)</x:f>
        <x:v>24861.718866708623</x:v>
      </x:c>
    </x:row>
    <x:row r="5637">
      <x:c r="A5637" s="139"/>
      <x:c r="B5637" s="139"/>
      <x:c r="C5637" s="139"/>
      <x:c r="D5637" s="139"/>
      <x:c r="E5637" s="139"/>
      <x:c r="F5637" s="139"/>
      <x:c r="G5637" s="139"/>
      <x:c r="H5637" s="139"/>
      <x:c r="I5637" s="266" t="n">
        <x:f>INT((ROW()-ROW($I$46))/((CARROT_CAP+1)*(MESCLUN_CAP+1)))</x:f>
        <x:v>8</x:v>
      </x:c>
      <x:c r="J5637" s="266" t="n">
        <x:f>MOD(INT((ROW()-ROW($I$46))/(MESCLUN_CAP+1)),CARROT_CAP+1)</x:f>
        <x:v>12</x:v>
      </x:c>
      <x:c r="K5637" s="266" t="n">
        <x:f>MOD(ROW()-ROW($I$46),MESCLUN_CAP+1)</x:f>
        <x:v>11</x:v>
      </x:c>
      <x:c r="L5637" s="266" t="n">
        <x:f>SUM(I5637:K5637)</x:f>
        <x:v>31</x:v>
      </x:c>
      <x:c r="M5637" s="267" t="n">
        <x:f>I5637*TOMATO_HOURS*WEEKS*(1+TOMATO_DIM)^I5637+J5637*CARROT_HOURS*WEEKS*(1+CARROT_DIM)^J5637+K5637*MESCLUN_HOURS*WEEKS*(1+MESCLUN_DIM)^K5637</x:f>
        <x:v>2595.0239063710223</x:v>
      </x:c>
      <x:c r="N5637" s="267" t="n">
        <x:f>MAX(M5637-FARMER_HOURS,0)/TEMP_HOURS_PER_WORKER</x:f>
        <x:v>1.3020999349798765</x:v>
      </x:c>
      <x:c r="O5637" s="268" t="n">
        <x:f>I5637*TOMATO_PRICE+J5637*CARROT_PRICE+K5637*MESCLUN_PRICE</x:f>
        <x:v>125228</x:v>
      </x:c>
      <x:c r="P5637" s="268" t="n">
        <x:f>I5637*TOMATO_FERTILIZER+J5637*CARROT_FERTILIZER+K5637*MESCLUN_FERTILIZER</x:f>
        <x:v>22000</x:v>
      </x:c>
      <x:c r="Q5637" s="268" t="n">
        <x:f>MIN(M5637,FARMER_HOURS)*FARMER_RATE+MAX(M5637-FARMER_HOURS,0)*TEMP_RATE</x:f>
        <x:v>57552.498374496914</x:v>
      </x:c>
      <x:c r="R5637" s="268" t="n">
        <x:f>O5637-P5637-Q5637-FIXED_COST</x:f>
        <x:v>25675.501625503086</x:v>
      </x:c>
      <x:c r="S5637" s="139" t="str">
        <x:f>IF(AND(L5637&lt;=TOTAL_BED_CAP,N5637&lt;=TEMP_WORKER_CAP),"YES","NO")</x:f>
        <x:v>YES</x:v>
      </x:c>
      <x:c r="T5637" s="139" t="n">
        <x:f>IF(S5637="YES",R5637,-1E+99)</x:f>
        <x:v>25675.501625503086</x:v>
      </x:c>
    </x:row>
    <x:row r="5638">
      <x:c r="A5638" s="139"/>
      <x:c r="B5638" s="139"/>
      <x:c r="C5638" s="139"/>
      <x:c r="D5638" s="139"/>
      <x:c r="E5638" s="139"/>
      <x:c r="F5638" s="139"/>
      <x:c r="G5638" s="139"/>
      <x:c r="H5638" s="139"/>
      <x:c r="I5638" s="266" t="n">
        <x:f>INT((ROW()-ROW($I$46))/((CARROT_CAP+1)*(MESCLUN_CAP+1)))</x:f>
        <x:v>8</x:v>
      </x:c>
      <x:c r="J5638" s="266" t="n">
        <x:f>MOD(INT((ROW()-ROW($I$46))/(MESCLUN_CAP+1)),CARROT_CAP+1)</x:f>
        <x:v>12</x:v>
      </x:c>
      <x:c r="K5638" s="266" t="n">
        <x:f>MOD(ROW()-ROW($I$46),MESCLUN_CAP+1)</x:f>
        <x:v>12</x:v>
      </x:c>
      <x:c r="L5638" s="266" t="n">
        <x:f>SUM(I5638:K5638)</x:f>
        <x:v>32</x:v>
      </x:c>
      <x:c r="M5638" s="267" t="n">
        <x:f>I5638*TOMATO_HOURS*WEEKS*(1+TOMATO_DIM)^I5638+J5638*CARROT_HOURS*WEEKS*(1+CARROT_DIM)^J5638+K5638*MESCLUN_HOURS*WEEKS*(1+MESCLUN_DIM)^K5638</x:f>
        <x:v>2654.351359499087</x:v>
      </x:c>
      <x:c r="N5638" s="267" t="n">
        <x:f>MAX(M5638-FARMER_HOURS,0)/TEMP_HOURS_PER_WORKER</x:f>
        <x:v>1.3432995552076992</x:v>
      </x:c>
      <x:c r="O5638" s="268" t="n">
        <x:f>I5638*TOMATO_PRICE+J5638*CARROT_PRICE+K5638*MESCLUN_PRICE</x:f>
        <x:v>127928</x:v>
      </x:c>
      <x:c r="P5638" s="268" t="n">
        <x:f>I5638*TOMATO_FERTILIZER+J5638*CARROT_FERTILIZER+K5638*MESCLUN_FERTILIZER</x:f>
        <x:v>22880</x:v>
      </x:c>
      <x:c r="Q5638" s="268" t="n">
        <x:f>MIN(M5638,FARMER_HOURS)*FARMER_RATE+MAX(M5638-FARMER_HOURS,0)*TEMP_RATE</x:f>
        <x:v>58582.488880192475</x:v>
      </x:c>
      <x:c r="R5638" s="268" t="n">
        <x:f>O5638-P5638-Q5638-FIXED_COST</x:f>
        <x:v>26465.511119807525</x:v>
      </x:c>
      <x:c r="S5638" s="139" t="str">
        <x:f>IF(AND(L5638&lt;=TOTAL_BED_CAP,N5638&lt;=TEMP_WORKER_CAP),"YES","NO")</x:f>
        <x:v>YES</x:v>
      </x:c>
      <x:c r="T5638" s="139" t="n">
        <x:f>IF(S5638="YES",R5638,-1E+99)</x:f>
        <x:v>26465.511119807525</x:v>
      </x:c>
    </x:row>
    <x:row r="5639">
      <x:c r="A5639" s="139"/>
      <x:c r="B5639" s="139"/>
      <x:c r="C5639" s="139"/>
      <x:c r="D5639" s="139"/>
      <x:c r="E5639" s="139"/>
      <x:c r="F5639" s="139"/>
      <x:c r="G5639" s="139"/>
      <x:c r="H5639" s="139"/>
      <x:c r="I5639" s="266" t="n">
        <x:f>INT((ROW()-ROW($I$46))/((CARROT_CAP+1)*(MESCLUN_CAP+1)))</x:f>
        <x:v>8</x:v>
      </x:c>
      <x:c r="J5639" s="266" t="n">
        <x:f>MOD(INT((ROW()-ROW($I$46))/(MESCLUN_CAP+1)),CARROT_CAP+1)</x:f>
        <x:v>12</x:v>
      </x:c>
      <x:c r="K5639" s="266" t="n">
        <x:f>MOD(ROW()-ROW($I$46),MESCLUN_CAP+1)</x:f>
        <x:v>13</x:v>
      </x:c>
      <x:c r="L5639" s="266" t="n">
        <x:f>SUM(I5639:K5639)</x:f>
        <x:v>33</x:v>
      </x:c>
      <x:c r="M5639" s="267" t="n">
        <x:f>I5639*TOMATO_HOURS*WEEKS*(1+TOMATO_DIM)^I5639+J5639*CARROT_HOURS*WEEKS*(1+CARROT_DIM)^J5639+K5639*MESCLUN_HOURS*WEEKS*(1+MESCLUN_DIM)^K5639</x:f>
        <x:v>2715.0733302074714</x:v>
      </x:c>
      <x:c r="N5639" s="267" t="n">
        <x:f>MAX(M5639-FARMER_HOURS,0)/TEMP_HOURS_PER_WORKER</x:f>
        <x:v>1.3854675904218552</x:v>
      </x:c>
      <x:c r="O5639" s="268" t="n">
        <x:f>I5639*TOMATO_PRICE+J5639*CARROT_PRICE+K5639*MESCLUN_PRICE</x:f>
        <x:v>130628</x:v>
      </x:c>
      <x:c r="P5639" s="268" t="n">
        <x:f>I5639*TOMATO_FERTILIZER+J5639*CARROT_FERTILIZER+K5639*MESCLUN_FERTILIZER</x:f>
        <x:v>23760</x:v>
      </x:c>
      <x:c r="Q5639" s="268" t="n">
        <x:f>MIN(M5639,FARMER_HOURS)*FARMER_RATE+MAX(M5639-FARMER_HOURS,0)*TEMP_RATE</x:f>
        <x:v>59636.689760546375</x:v>
      </x:c>
      <x:c r="R5639" s="268" t="n">
        <x:f>O5639-P5639-Q5639-FIXED_COST</x:f>
        <x:v>27231.310239453625</x:v>
      </x:c>
      <x:c r="S5639" s="139" t="str">
        <x:f>IF(AND(L5639&lt;=TOTAL_BED_CAP,N5639&lt;=TEMP_WORKER_CAP),"YES","NO")</x:f>
        <x:v>YES</x:v>
      </x:c>
      <x:c r="T5639" s="139" t="n">
        <x:f>IF(S5639="YES",R5639,-1E+99)</x:f>
        <x:v>27231.310239453625</x:v>
      </x:c>
    </x:row>
    <x:row r="5640">
      <x:c r="A5640" s="139"/>
      <x:c r="B5640" s="139"/>
      <x:c r="C5640" s="139"/>
      <x:c r="D5640" s="139"/>
      <x:c r="E5640" s="139"/>
      <x:c r="F5640" s="139"/>
      <x:c r="G5640" s="139"/>
      <x:c r="H5640" s="139"/>
      <x:c r="I5640" s="266" t="n">
        <x:f>INT((ROW()-ROW($I$46))/((CARROT_CAP+1)*(MESCLUN_CAP+1)))</x:f>
        <x:v>8</x:v>
      </x:c>
      <x:c r="J5640" s="266" t="n">
        <x:f>MOD(INT((ROW()-ROW($I$46))/(MESCLUN_CAP+1)),CARROT_CAP+1)</x:f>
        <x:v>12</x:v>
      </x:c>
      <x:c r="K5640" s="266" t="n">
        <x:f>MOD(ROW()-ROW($I$46),MESCLUN_CAP+1)</x:f>
        <x:v>14</x:v>
      </x:c>
      <x:c r="L5640" s="266" t="n">
        <x:f>SUM(I5640:K5640)</x:f>
        <x:v>34</x:v>
      </x:c>
      <x:c r="M5640" s="267" t="n">
        <x:f>I5640*TOMATO_HOURS*WEEKS*(1+TOMATO_DIM)^I5640+J5640*CARROT_HOURS*WEEKS*(1+CARROT_DIM)^J5640+K5640*MESCLUN_HOURS*WEEKS*(1+MESCLUN_DIM)^K5640</x:f>
        <x:v>2777.2154115211324</x:v>
      </x:c>
      <x:c r="N5640" s="267" t="n">
        <x:f>MAX(M5640-FARMER_HOURS,0)/TEMP_HOURS_PER_WORKER</x:f>
        <x:v>1.428621813556342</x:v>
      </x:c>
      <x:c r="O5640" s="268" t="n">
        <x:f>I5640*TOMATO_PRICE+J5640*CARROT_PRICE+K5640*MESCLUN_PRICE</x:f>
        <x:v>133328</x:v>
      </x:c>
      <x:c r="P5640" s="268" t="n">
        <x:f>I5640*TOMATO_FERTILIZER+J5640*CARROT_FERTILIZER+K5640*MESCLUN_FERTILIZER</x:f>
        <x:v>24640</x:v>
      </x:c>
      <x:c r="Q5640" s="268" t="n">
        <x:f>MIN(M5640,FARMER_HOURS)*FARMER_RATE+MAX(M5640-FARMER_HOURS,0)*TEMP_RATE</x:f>
        <x:v>60715.545338908545</x:v>
      </x:c>
      <x:c r="R5640" s="268" t="n">
        <x:f>O5640-P5640-Q5640-FIXED_COST</x:f>
        <x:v>27972.454661091455</x:v>
      </x:c>
      <x:c r="S5640" s="139" t="str">
        <x:f>IF(AND(L5640&lt;=TOTAL_BED_CAP,N5640&lt;=TEMP_WORKER_CAP),"YES","NO")</x:f>
        <x:v>YES</x:v>
      </x:c>
      <x:c r="T5640" s="139" t="n">
        <x:f>IF(S5640="YES",R5640,-1E+99)</x:f>
        <x:v>27972.454661091455</x:v>
      </x:c>
    </x:row>
    <x:row r="5641">
      <x:c r="A5641" s="139"/>
      <x:c r="B5641" s="139"/>
      <x:c r="C5641" s="139"/>
      <x:c r="D5641" s="139"/>
      <x:c r="E5641" s="139"/>
      <x:c r="F5641" s="139"/>
      <x:c r="G5641" s="139"/>
      <x:c r="H5641" s="139"/>
      <x:c r="I5641" s="266" t="n">
        <x:f>INT((ROW()-ROW($I$46))/((CARROT_CAP+1)*(MESCLUN_CAP+1)))</x:f>
        <x:v>8</x:v>
      </x:c>
      <x:c r="J5641" s="266" t="n">
        <x:f>MOD(INT((ROW()-ROW($I$46))/(MESCLUN_CAP+1)),CARROT_CAP+1)</x:f>
        <x:v>12</x:v>
      </x:c>
      <x:c r="K5641" s="266" t="n">
        <x:f>MOD(ROW()-ROW($I$46),MESCLUN_CAP+1)</x:f>
        <x:v>15</x:v>
      </x:c>
      <x:c r="L5641" s="266" t="n">
        <x:f>SUM(I5641:K5641)</x:f>
        <x:v>35</x:v>
      </x:c>
      <x:c r="M5641" s="267" t="n">
        <x:f>I5641*TOMATO_HOURS*WEEKS*(1+TOMATO_DIM)^I5641+J5641*CARROT_HOURS*WEEKS*(1+CARROT_DIM)^J5641+K5641*MESCLUN_HOURS*WEEKS*(1+MESCLUN_DIM)^K5641</x:f>
        <x:v>2840.8036183972786</x:v>
      </x:c>
      <x:c r="N5641" s="267" t="n">
        <x:f>MAX(M5641-FARMER_HOURS,0)/TEMP_HOURS_PER_WORKER</x:f>
        <x:v>1.4727802905536658</x:v>
      </x:c>
      <x:c r="O5641" s="268" t="n">
        <x:f>I5641*TOMATO_PRICE+J5641*CARROT_PRICE+K5641*MESCLUN_PRICE</x:f>
        <x:v>136028</x:v>
      </x:c>
      <x:c r="P5641" s="268" t="n">
        <x:f>I5641*TOMATO_FERTILIZER+J5641*CARROT_FERTILIZER+K5641*MESCLUN_FERTILIZER</x:f>
        <x:v>25520</x:v>
      </x:c>
      <x:c r="Q5641" s="268" t="n">
        <x:f>MIN(M5641,FARMER_HOURS)*FARMER_RATE+MAX(M5641-FARMER_HOURS,0)*TEMP_RATE</x:f>
        <x:v>61819.50726384164</x:v>
      </x:c>
      <x:c r="R5641" s="268" t="n">
        <x:f>O5641-P5641-Q5641-FIXED_COST</x:f>
        <x:v>28688.49273615836</x:v>
      </x:c>
      <x:c r="S5641" s="139" t="str">
        <x:f>IF(AND(L5641&lt;=TOTAL_BED_CAP,N5641&lt;=TEMP_WORKER_CAP),"YES","NO")</x:f>
        <x:v>YES</x:v>
      </x:c>
      <x:c r="T5641" s="139" t="n">
        <x:f>IF(S5641="YES",R5641,-1E+99)</x:f>
        <x:v>28688.49273615836</x:v>
      </x:c>
    </x:row>
    <x:row r="5642">
      <x:c r="A5642" s="139"/>
      <x:c r="B5642" s="139"/>
      <x:c r="C5642" s="139"/>
      <x:c r="D5642" s="139"/>
      <x:c r="E5642" s="139"/>
      <x:c r="F5642" s="139"/>
      <x:c r="G5642" s="139"/>
      <x:c r="H5642" s="139"/>
      <x:c r="I5642" s="266" t="n">
        <x:f>INT((ROW()-ROW($I$46))/((CARROT_CAP+1)*(MESCLUN_CAP+1)))</x:f>
        <x:v>8</x:v>
      </x:c>
      <x:c r="J5642" s="266" t="n">
        <x:f>MOD(INT((ROW()-ROW($I$46))/(MESCLUN_CAP+1)),CARROT_CAP+1)</x:f>
        <x:v>12</x:v>
      </x:c>
      <x:c r="K5642" s="266" t="n">
        <x:f>MOD(ROW()-ROW($I$46),MESCLUN_CAP+1)</x:f>
        <x:v>16</x:v>
      </x:c>
      <x:c r="L5642" s="266" t="n">
        <x:f>SUM(I5642:K5642)</x:f>
        <x:v>36</x:v>
      </x:c>
      <x:c r="M5642" s="267" t="n">
        <x:f>I5642*TOMATO_HOURS*WEEKS*(1+TOMATO_DIM)^I5642+J5642*CARROT_HOURS*WEEKS*(1+CARROT_DIM)^J5642+K5642*MESCLUN_HOURS*WEEKS*(1+MESCLUN_DIM)^K5642</x:f>
        <x:v>2905.8643942747676</x:v>
      </x:c>
      <x:c r="N5642" s="267" t="n">
        <x:f>MAX(M5642-FARMER_HOURS,0)/TEMP_HOURS_PER_WORKER</x:f>
        <x:v>1.5179613849130331</x:v>
      </x:c>
      <x:c r="O5642" s="268" t="n">
        <x:f>I5642*TOMATO_PRICE+J5642*CARROT_PRICE+K5642*MESCLUN_PRICE</x:f>
        <x:v>138728</x:v>
      </x:c>
      <x:c r="P5642" s="268" t="n">
        <x:f>I5642*TOMATO_FERTILIZER+J5642*CARROT_FERTILIZER+K5642*MESCLUN_FERTILIZER</x:f>
        <x:v>26400</x:v>
      </x:c>
      <x:c r="Q5642" s="268" t="n">
        <x:f>MIN(M5642,FARMER_HOURS)*FARMER_RATE+MAX(M5642-FARMER_HOURS,0)*TEMP_RATE</x:f>
        <x:v>62949.03462282583</x:v>
      </x:c>
      <x:c r="R5642" s="268" t="n">
        <x:f>O5642-P5642-Q5642-FIXED_COST</x:f>
        <x:v>29378.965377174172</x:v>
      </x:c>
      <x:c r="S5642" s="139" t="str">
        <x:f>IF(AND(L5642&lt;=TOTAL_BED_CAP,N5642&lt;=TEMP_WORKER_CAP),"YES","NO")</x:f>
        <x:v>YES</x:v>
      </x:c>
      <x:c r="T5642" s="139" t="n">
        <x:f>IF(S5642="YES",R5642,-1E+99)</x:f>
        <x:v>29378.965377174172</x:v>
      </x:c>
    </x:row>
    <x:row r="5643">
      <x:c r="A5643" s="139"/>
      <x:c r="B5643" s="139"/>
      <x:c r="C5643" s="139"/>
      <x:c r="D5643" s="139"/>
      <x:c r="E5643" s="139"/>
      <x:c r="F5643" s="139"/>
      <x:c r="G5643" s="139"/>
      <x:c r="H5643" s="139"/>
      <x:c r="I5643" s="266" t="n">
        <x:f>INT((ROW()-ROW($I$46))/((CARROT_CAP+1)*(MESCLUN_CAP+1)))</x:f>
        <x:v>8</x:v>
      </x:c>
      <x:c r="J5643" s="266" t="n">
        <x:f>MOD(INT((ROW()-ROW($I$46))/(MESCLUN_CAP+1)),CARROT_CAP+1)</x:f>
        <x:v>12</x:v>
      </x:c>
      <x:c r="K5643" s="266" t="n">
        <x:f>MOD(ROW()-ROW($I$46),MESCLUN_CAP+1)</x:f>
        <x:v>17</x:v>
      </x:c>
      <x:c r="L5643" s="266" t="n">
        <x:f>SUM(I5643:K5643)</x:f>
        <x:v>37</x:v>
      </x:c>
      <x:c r="M5643" s="267" t="n">
        <x:f>I5643*TOMATO_HOURS*WEEKS*(1+TOMATO_DIM)^I5643+J5643*CARROT_HOURS*WEEKS*(1+CARROT_DIM)^J5643+K5643*MESCLUN_HOURS*WEEKS*(1+MESCLUN_DIM)^K5643</x:f>
        <x:v>2972.424617721308</x:v>
      </x:c>
      <x:c r="N5643" s="267" t="n">
        <x:f>MAX(M5643-FARMER_HOURS,0)/TEMP_HOURS_PER_WORKER</x:f>
        <x:v>1.564183762306464</x:v>
      </x:c>
      <x:c r="O5643" s="268" t="n">
        <x:f>I5643*TOMATO_PRICE+J5643*CARROT_PRICE+K5643*MESCLUN_PRICE</x:f>
        <x:v>141428</x:v>
      </x:c>
      <x:c r="P5643" s="268" t="n">
        <x:f>I5643*TOMATO_FERTILIZER+J5643*CARROT_FERTILIZER+K5643*MESCLUN_FERTILIZER</x:f>
        <x:v>27280</x:v>
      </x:c>
      <x:c r="Q5643" s="268" t="n">
        <x:f>MIN(M5643,FARMER_HOURS)*FARMER_RATE+MAX(M5643-FARMER_HOURS,0)*TEMP_RATE</x:f>
        <x:v>64104.5940576616</x:v>
      </x:c>
      <x:c r="R5643" s="268" t="n">
        <x:f>O5643-P5643-Q5643-FIXED_COST</x:f>
        <x:v>30043.405942338402</x:v>
      </x:c>
      <x:c r="S5643" s="139" t="str">
        <x:f>IF(AND(L5643&lt;=TOTAL_BED_CAP,N5643&lt;=TEMP_WORKER_CAP),"YES","NO")</x:f>
        <x:v>YES</x:v>
      </x:c>
      <x:c r="T5643" s="139" t="n">
        <x:f>IF(S5643="YES",R5643,-1E+99)</x:f>
        <x:v>30043.405942338402</x:v>
      </x:c>
    </x:row>
    <x:row r="5644">
      <x:c r="A5644" s="139"/>
      <x:c r="B5644" s="139"/>
      <x:c r="C5644" s="139"/>
      <x:c r="D5644" s="139"/>
      <x:c r="E5644" s="139"/>
      <x:c r="F5644" s="139"/>
      <x:c r="G5644" s="139"/>
      <x:c r="H5644" s="139"/>
      <x:c r="I5644" s="266" t="n">
        <x:f>INT((ROW()-ROW($I$46))/((CARROT_CAP+1)*(MESCLUN_CAP+1)))</x:f>
        <x:v>8</x:v>
      </x:c>
      <x:c r="J5644" s="266" t="n">
        <x:f>MOD(INT((ROW()-ROW($I$46))/(MESCLUN_CAP+1)),CARROT_CAP+1)</x:f>
        <x:v>12</x:v>
      </x:c>
      <x:c r="K5644" s="266" t="n">
        <x:f>MOD(ROW()-ROW($I$46),MESCLUN_CAP+1)</x:f>
        <x:v>18</x:v>
      </x:c>
      <x:c r="L5644" s="266" t="n">
        <x:f>SUM(I5644:K5644)</x:f>
        <x:v>38</x:v>
      </x:c>
      <x:c r="M5644" s="267" t="n">
        <x:f>I5644*TOMATO_HOURS*WEEKS*(1+TOMATO_DIM)^I5644+J5644*CARROT_HOURS*WEEKS*(1+CARROT_DIM)^J5644+K5644*MESCLUN_HOURS*WEEKS*(1+MESCLUN_DIM)^K5644</x:f>
        <x:v>3040.511609179895</x:v>
      </x:c>
      <x:c r="N5644" s="267" t="n">
        <x:f>MAX(M5644-FARMER_HOURS,0)/TEMP_HOURS_PER_WORKER</x:f>
        <x:v>1.611466395263816</x:v>
      </x:c>
      <x:c r="O5644" s="268" t="n">
        <x:f>I5644*TOMATO_PRICE+J5644*CARROT_PRICE+K5644*MESCLUN_PRICE</x:f>
        <x:v>144128</x:v>
      </x:c>
      <x:c r="P5644" s="268" t="n">
        <x:f>I5644*TOMATO_FERTILIZER+J5644*CARROT_FERTILIZER+K5644*MESCLUN_FERTILIZER</x:f>
        <x:v>28160</x:v>
      </x:c>
      <x:c r="Q5644" s="268" t="n">
        <x:f>MIN(M5644,FARMER_HOURS)*FARMER_RATE+MAX(M5644-FARMER_HOURS,0)*TEMP_RATE</x:f>
        <x:v>65286.6598815954</x:v>
      </x:c>
      <x:c r="R5644" s="268" t="n">
        <x:f>O5644-P5644-Q5644-FIXED_COST</x:f>
        <x:v>30681.3401184046</x:v>
      </x:c>
      <x:c r="S5644" s="139" t="str">
        <x:f>IF(AND(L5644&lt;=TOTAL_BED_CAP,N5644&lt;=TEMP_WORKER_CAP),"YES","NO")</x:f>
        <x:v>YES</x:v>
      </x:c>
      <x:c r="T5644" s="139" t="n">
        <x:f>IF(S5644="YES",R5644,-1E+99)</x:f>
        <x:v>30681.3401184046</x:v>
      </x:c>
    </x:row>
    <x:row r="5645">
      <x:c r="A5645" s="139"/>
      <x:c r="B5645" s="139"/>
      <x:c r="C5645" s="139"/>
      <x:c r="D5645" s="139"/>
      <x:c r="E5645" s="139"/>
      <x:c r="F5645" s="139"/>
      <x:c r="G5645" s="139"/>
      <x:c r="H5645" s="139"/>
      <x:c r="I5645" s="266" t="n">
        <x:f>INT((ROW()-ROW($I$46))/((CARROT_CAP+1)*(MESCLUN_CAP+1)))</x:f>
        <x:v>8</x:v>
      </x:c>
      <x:c r="J5645" s="266" t="n">
        <x:f>MOD(INT((ROW()-ROW($I$46))/(MESCLUN_CAP+1)),CARROT_CAP+1)</x:f>
        <x:v>12</x:v>
      </x:c>
      <x:c r="K5645" s="266" t="n">
        <x:f>MOD(ROW()-ROW($I$46),MESCLUN_CAP+1)</x:f>
        <x:v>19</x:v>
      </x:c>
      <x:c r="L5645" s="266" t="n">
        <x:f>SUM(I5645:K5645)</x:f>
        <x:v>39</x:v>
      </x:c>
      <x:c r="M5645" s="267" t="n">
        <x:f>I5645*TOMATO_HOURS*WEEKS*(1+TOMATO_DIM)^I5645+J5645*CARROT_HOURS*WEEKS*(1+CARROT_DIM)^J5645+K5645*MESCLUN_HOURS*WEEKS*(1+MESCLUN_DIM)^K5645</x:f>
        <x:v>3110.153137815917</x:v>
      </x:c>
      <x:c r="N5645" s="267" t="n">
        <x:f>MAX(M5645-FARMER_HOURS,0)/TEMP_HOURS_PER_WORKER</x:f>
        <x:v>1.6598285679277203</x:v>
      </x:c>
      <x:c r="O5645" s="268" t="n">
        <x:f>I5645*TOMATO_PRICE+J5645*CARROT_PRICE+K5645*MESCLUN_PRICE</x:f>
        <x:v>146828</x:v>
      </x:c>
      <x:c r="P5645" s="268" t="n">
        <x:f>I5645*TOMATO_FERTILIZER+J5645*CARROT_FERTILIZER+K5645*MESCLUN_FERTILIZER</x:f>
        <x:v>29040</x:v>
      </x:c>
      <x:c r="Q5645" s="268" t="n">
        <x:f>MIN(M5645,FARMER_HOURS)*FARMER_RATE+MAX(M5645-FARMER_HOURS,0)*TEMP_RATE</x:f>
        <x:v>66495.714198193</x:v>
      </x:c>
      <x:c r="R5645" s="268" t="n">
        <x:f>O5645-P5645-Q5645-FIXED_COST</x:f>
        <x:v>31292.285801806996</x:v>
      </x:c>
      <x:c r="S5645" s="139" t="str">
        <x:f>IF(AND(L5645&lt;=TOTAL_BED_CAP,N5645&lt;=TEMP_WORKER_CAP),"YES","NO")</x:f>
        <x:v>YES</x:v>
      </x:c>
      <x:c r="T5645" s="139" t="n">
        <x:f>IF(S5645="YES",R5645,-1E+99)</x:f>
        <x:v>31292.285801806996</x:v>
      </x:c>
    </x:row>
    <x:row r="5646">
      <x:c r="A5646" s="139"/>
      <x:c r="B5646" s="139"/>
      <x:c r="C5646" s="139"/>
      <x:c r="D5646" s="139"/>
      <x:c r="E5646" s="139"/>
      <x:c r="F5646" s="139"/>
      <x:c r="G5646" s="139"/>
      <x:c r="H5646" s="139"/>
      <x:c r="I5646" s="266" t="n">
        <x:f>INT((ROW()-ROW($I$46))/((CARROT_CAP+1)*(MESCLUN_CAP+1)))</x:f>
        <x:v>8</x:v>
      </x:c>
      <x:c r="J5646" s="266" t="n">
        <x:f>MOD(INT((ROW()-ROW($I$46))/(MESCLUN_CAP+1)),CARROT_CAP+1)</x:f>
        <x:v>12</x:v>
      </x:c>
      <x:c r="K5646" s="266" t="n">
        <x:f>MOD(ROW()-ROW($I$46),MESCLUN_CAP+1)</x:f>
        <x:v>20</x:v>
      </x:c>
      <x:c r="L5646" s="266" t="n">
        <x:f>SUM(I5646:K5646)</x:f>
        <x:v>40</x:v>
      </x:c>
      <x:c r="M5646" s="267" t="n">
        <x:f>I5646*TOMATO_HOURS*WEEKS*(1+TOMATO_DIM)^I5646+J5646*CARROT_HOURS*WEEKS*(1+CARROT_DIM)^J5646+K5646*MESCLUN_HOURS*WEEKS*(1+MESCLUN_DIM)^K5646</x:f>
        <x:v>3181.377428466394</x:v>
      </x:c>
      <x:c r="N5646" s="267" t="n">
        <x:f>MAX(M5646-FARMER_HOURS,0)/TEMP_HOURS_PER_WORKER</x:f>
        <x:v>1.7092898808794403</x:v>
      </x:c>
      <x:c r="O5646" s="268" t="n">
        <x:f>I5646*TOMATO_PRICE+J5646*CARROT_PRICE+K5646*MESCLUN_PRICE</x:f>
        <x:v>149528</x:v>
      </x:c>
      <x:c r="P5646" s="268" t="n">
        <x:f>I5646*TOMATO_FERTILIZER+J5646*CARROT_FERTILIZER+K5646*MESCLUN_FERTILIZER</x:f>
        <x:v>29920</x:v>
      </x:c>
      <x:c r="Q5646" s="268" t="n">
        <x:f>MIN(M5646,FARMER_HOURS)*FARMER_RATE+MAX(M5646-FARMER_HOURS,0)*TEMP_RATE</x:f>
        <x:v>67732.24702198601</x:v>
      </x:c>
      <x:c r="R5646" s="268" t="n">
        <x:f>O5646-P5646-Q5646-FIXED_COST</x:f>
        <x:v>31875.75297801399</x:v>
      </x:c>
      <x:c r="S5646" s="139" t="str">
        <x:f>IF(AND(L5646&lt;=TOTAL_BED_CAP,N5646&lt;=TEMP_WORKER_CAP),"YES","NO")</x:f>
        <x:v>YES</x:v>
      </x:c>
      <x:c r="T5646" s="139" t="n">
        <x:f>IF(S5646="YES",R5646,-1E+99)</x:f>
        <x:v>31875.75297801399</x:v>
      </x:c>
    </x:row>
    <x:row r="5647">
      <x:c r="A5647" s="139"/>
      <x:c r="B5647" s="139"/>
      <x:c r="C5647" s="139"/>
      <x:c r="D5647" s="139"/>
      <x:c r="E5647" s="139"/>
      <x:c r="F5647" s="139"/>
      <x:c r="G5647" s="139"/>
      <x:c r="H5647" s="139"/>
      <x:c r="I5647" s="266" t="n">
        <x:f>INT((ROW()-ROW($I$46))/((CARROT_CAP+1)*(MESCLUN_CAP+1)))</x:f>
        <x:v>8</x:v>
      </x:c>
      <x:c r="J5647" s="266" t="n">
        <x:f>MOD(INT((ROW()-ROW($I$46))/(MESCLUN_CAP+1)),CARROT_CAP+1)</x:f>
        <x:v>12</x:v>
      </x:c>
      <x:c r="K5647" s="266" t="n">
        <x:f>MOD(ROW()-ROW($I$46),MESCLUN_CAP+1)</x:f>
        <x:v>21</x:v>
      </x:c>
      <x:c r="L5647" s="266" t="n">
        <x:f>SUM(I5647:K5647)</x:f>
        <x:v>41</x:v>
      </x:c>
      <x:c r="M5647" s="267" t="n">
        <x:f>I5647*TOMATO_HOURS*WEEKS*(1+TOMATO_DIM)^I5647+J5647*CARROT_HOURS*WEEKS*(1+CARROT_DIM)^J5647+K5647*MESCLUN_HOURS*WEEKS*(1+MESCLUN_DIM)^K5647</x:f>
        <x:v>3254.213168692838</x:v>
      </x:c>
      <x:c r="N5647" s="267" t="n">
        <x:f>MAX(M5647-FARMER_HOURS,0)/TEMP_HOURS_PER_WORKER</x:f>
        <x:v>1.759870256036693</x:v>
      </x:c>
      <x:c r="O5647" s="268" t="n">
        <x:f>I5647*TOMATO_PRICE+J5647*CARROT_PRICE+K5647*MESCLUN_PRICE</x:f>
        <x:v>152228</x:v>
      </x:c>
      <x:c r="P5647" s="268" t="n">
        <x:f>I5647*TOMATO_FERTILIZER+J5647*CARROT_FERTILIZER+K5647*MESCLUN_FERTILIZER</x:f>
        <x:v>30800</x:v>
      </x:c>
      <x:c r="Q5647" s="268" t="n">
        <x:f>MIN(M5647,FARMER_HOURS)*FARMER_RATE+MAX(M5647-FARMER_HOURS,0)*TEMP_RATE</x:f>
        <x:v>68996.75640091732</x:v>
      </x:c>
      <x:c r="R5647" s="268" t="n">
        <x:f>O5647-P5647-Q5647-FIXED_COST</x:f>
        <x:v>32431.243599082678</x:v>
      </x:c>
      <x:c r="S5647" s="139" t="str">
        <x:f>IF(AND(L5647&lt;=TOTAL_BED_CAP,N5647&lt;=TEMP_WORKER_CAP),"YES","NO")</x:f>
        <x:v>YES</x:v>
      </x:c>
      <x:c r="T5647" s="139" t="n">
        <x:f>IF(S5647="YES",R5647,-1E+99)</x:f>
        <x:v>32431.243599082678</x:v>
      </x:c>
    </x:row>
    <x:row r="5648">
      <x:c r="A5648" s="139"/>
      <x:c r="B5648" s="139"/>
      <x:c r="C5648" s="139"/>
      <x:c r="D5648" s="139"/>
      <x:c r="E5648" s="139"/>
      <x:c r="F5648" s="139"/>
      <x:c r="G5648" s="139"/>
      <x:c r="H5648" s="139"/>
      <x:c r="I5648" s="266" t="n">
        <x:f>INT((ROW()-ROW($I$46))/((CARROT_CAP+1)*(MESCLUN_CAP+1)))</x:f>
        <x:v>8</x:v>
      </x:c>
      <x:c r="J5648" s="266" t="n">
        <x:f>MOD(INT((ROW()-ROW($I$46))/(MESCLUN_CAP+1)),CARROT_CAP+1)</x:f>
        <x:v>12</x:v>
      </x:c>
      <x:c r="K5648" s="266" t="n">
        <x:f>MOD(ROW()-ROW($I$46),MESCLUN_CAP+1)</x:f>
        <x:v>22</x:v>
      </x:c>
      <x:c r="L5648" s="266" t="n">
        <x:f>SUM(I5648:K5648)</x:f>
        <x:v>42</x:v>
      </x:c>
      <x:c r="M5648" s="267" t="n">
        <x:f>I5648*TOMATO_HOURS*WEEKS*(1+TOMATO_DIM)^I5648+J5648*CARROT_HOURS*WEEKS*(1+CARROT_DIM)^J5648+K5648*MESCLUN_HOURS*WEEKS*(1+MESCLUN_DIM)^K5648</x:f>
        <x:v>3328.689515939234</x:v>
      </x:c>
      <x:c r="N5648" s="267" t="n">
        <x:f>MAX(M5648-FARMER_HOURS,0)/TEMP_HOURS_PER_WORKER</x:f>
        <x:v>1.8115899416244678</x:v>
      </x:c>
      <x:c r="O5648" s="268" t="n">
        <x:f>I5648*TOMATO_PRICE+J5648*CARROT_PRICE+K5648*MESCLUN_PRICE</x:f>
        <x:v>154928</x:v>
      </x:c>
      <x:c r="P5648" s="268" t="n">
        <x:f>I5648*TOMATO_FERTILIZER+J5648*CARROT_FERTILIZER+K5648*MESCLUN_FERTILIZER</x:f>
        <x:v>31680</x:v>
      </x:c>
      <x:c r="Q5648" s="268" t="n">
        <x:f>MIN(M5648,FARMER_HOURS)*FARMER_RATE+MAX(M5648-FARMER_HOURS,0)*TEMP_RATE</x:f>
        <x:v>70289.7485406117</x:v>
      </x:c>
      <x:c r="R5648" s="268" t="n">
        <x:f>O5648-P5648-Q5648-FIXED_COST</x:f>
        <x:v>32958.251459388295</x:v>
      </x:c>
      <x:c r="S5648" s="139" t="str">
        <x:f>IF(AND(L5648&lt;=TOTAL_BED_CAP,N5648&lt;=TEMP_WORKER_CAP),"YES","NO")</x:f>
        <x:v>YES</x:v>
      </x:c>
      <x:c r="T5648" s="139" t="n">
        <x:f>IF(S5648="YES",R5648,-1E+99)</x:f>
        <x:v>32958.251459388295</x:v>
      </x:c>
    </x:row>
    <x:row r="5649">
      <x:c r="A5649" s="139"/>
      <x:c r="B5649" s="139"/>
      <x:c r="C5649" s="139"/>
      <x:c r="D5649" s="139"/>
      <x:c r="E5649" s="139"/>
      <x:c r="F5649" s="139"/>
      <x:c r="G5649" s="139"/>
      <x:c r="H5649" s="139"/>
      <x:c r="I5649" s="266" t="n">
        <x:f>INT((ROW()-ROW($I$46))/((CARROT_CAP+1)*(MESCLUN_CAP+1)))</x:f>
        <x:v>8</x:v>
      </x:c>
      <x:c r="J5649" s="266" t="n">
        <x:f>MOD(INT((ROW()-ROW($I$46))/(MESCLUN_CAP+1)),CARROT_CAP+1)</x:f>
        <x:v>12</x:v>
      </x:c>
      <x:c r="K5649" s="266" t="n">
        <x:f>MOD(ROW()-ROW($I$46),MESCLUN_CAP+1)</x:f>
        <x:v>23</x:v>
      </x:c>
      <x:c r="L5649" s="266" t="n">
        <x:f>SUM(I5649:K5649)</x:f>
        <x:v>43</x:v>
      </x:c>
      <x:c r="M5649" s="267" t="n">
        <x:f>I5649*TOMATO_HOURS*WEEKS*(1+TOMATO_DIM)^I5649+J5649*CARROT_HOURS*WEEKS*(1+CARROT_DIM)^J5649+K5649*MESCLUN_HOURS*WEEKS*(1+MESCLUN_DIM)^K5649</x:f>
        <x:v>3404.83610479667</x:v>
      </x:c>
      <x:c r="N5649" s="267" t="n">
        <x:f>MAX(M5649-FARMER_HOURS,0)/TEMP_HOURS_PER_WORKER</x:f>
        <x:v>1.8644695172199097</x:v>
      </x:c>
      <x:c r="O5649" s="268" t="n">
        <x:f>I5649*TOMATO_PRICE+J5649*CARROT_PRICE+K5649*MESCLUN_PRICE</x:f>
        <x:v>157628</x:v>
      </x:c>
      <x:c r="P5649" s="268" t="n">
        <x:f>I5649*TOMATO_FERTILIZER+J5649*CARROT_FERTILIZER+K5649*MESCLUN_FERTILIZER</x:f>
        <x:v>32560</x:v>
      </x:c>
      <x:c r="Q5649" s="268" t="n">
        <x:f>MIN(M5649,FARMER_HOURS)*FARMER_RATE+MAX(M5649-FARMER_HOURS,0)*TEMP_RATE</x:f>
        <x:v>71611.73793049774</x:v>
      </x:c>
      <x:c r="R5649" s="268" t="n">
        <x:f>O5649-P5649-Q5649-FIXED_COST</x:f>
        <x:v>33456.26206950226</x:v>
      </x:c>
      <x:c r="S5649" s="139" t="str">
        <x:f>IF(AND(L5649&lt;=TOTAL_BED_CAP,N5649&lt;=TEMP_WORKER_CAP),"YES","NO")</x:f>
        <x:v>YES</x:v>
      </x:c>
      <x:c r="T5649" s="139" t="n">
        <x:f>IF(S5649="YES",R5649,-1E+99)</x:f>
        <x:v>33456.26206950226</x:v>
      </x:c>
    </x:row>
    <x:row r="5650">
      <x:c r="A5650" s="139"/>
      <x:c r="B5650" s="139"/>
      <x:c r="C5650" s="139"/>
      <x:c r="D5650" s="139"/>
      <x:c r="E5650" s="139"/>
      <x:c r="F5650" s="139"/>
      <x:c r="G5650" s="139"/>
      <x:c r="H5650" s="139"/>
      <x:c r="I5650" s="266" t="n">
        <x:f>INT((ROW()-ROW($I$46))/((CARROT_CAP+1)*(MESCLUN_CAP+1)))</x:f>
        <x:v>8</x:v>
      </x:c>
      <x:c r="J5650" s="266" t="n">
        <x:f>MOD(INT((ROW()-ROW($I$46))/(MESCLUN_CAP+1)),CARROT_CAP+1)</x:f>
        <x:v>12</x:v>
      </x:c>
      <x:c r="K5650" s="266" t="n">
        <x:f>MOD(ROW()-ROW($I$46),MESCLUN_CAP+1)</x:f>
        <x:v>24</x:v>
      </x:c>
      <x:c r="L5650" s="266" t="n">
        <x:f>SUM(I5650:K5650)</x:f>
        <x:v>44</x:v>
      </x:c>
      <x:c r="M5650" s="267" t="n">
        <x:f>I5650*TOMATO_HOURS*WEEKS*(1+TOMATO_DIM)^I5650+J5650*CARROT_HOURS*WEEKS*(1+CARROT_DIM)^J5650+K5650*MESCLUN_HOURS*WEEKS*(1+MESCLUN_DIM)^K5650</x:f>
        <x:v>3482.683054376166</x:v>
      </x:c>
      <x:c r="N5650" s="267" t="n">
        <x:f>MAX(M5650-FARMER_HOURS,0)/TEMP_HOURS_PER_WORKER</x:f>
        <x:v>1.9185298988723376</x:v>
      </x:c>
      <x:c r="O5650" s="268" t="n">
        <x:f>I5650*TOMATO_PRICE+J5650*CARROT_PRICE+K5650*MESCLUN_PRICE</x:f>
        <x:v>160328</x:v>
      </x:c>
      <x:c r="P5650" s="268" t="n">
        <x:f>I5650*TOMATO_FERTILIZER+J5650*CARROT_FERTILIZER+K5650*MESCLUN_FERTILIZER</x:f>
        <x:v>33440</x:v>
      </x:c>
      <x:c r="Q5650" s="268" t="n">
        <x:f>MIN(M5650,FARMER_HOURS)*FARMER_RATE+MAX(M5650-FARMER_HOURS,0)*TEMP_RATE</x:f>
        <x:v>72963.24747180844</x:v>
      </x:c>
      <x:c r="R5650" s="268" t="n">
        <x:f>O5650-P5650-Q5650-FIXED_COST</x:f>
        <x:v>33924.75252819156</x:v>
      </x:c>
      <x:c r="S5650" s="139" t="str">
        <x:f>IF(AND(L5650&lt;=TOTAL_BED_CAP,N5650&lt;=TEMP_WORKER_CAP),"YES","NO")</x:f>
        <x:v>YES</x:v>
      </x:c>
      <x:c r="T5650" s="139" t="n">
        <x:f>IF(S5650="YES",R5650,-1E+99)</x:f>
        <x:v>33924.75252819156</x:v>
      </x:c>
    </x:row>
    <x:row r="5651">
      <x:c r="A5651" s="139"/>
      <x:c r="B5651" s="139"/>
      <x:c r="C5651" s="139"/>
      <x:c r="D5651" s="139"/>
      <x:c r="E5651" s="139"/>
      <x:c r="F5651" s="139"/>
      <x:c r="G5651" s="139"/>
      <x:c r="H5651" s="139"/>
      <x:c r="I5651" s="266" t="n">
        <x:f>INT((ROW()-ROW($I$46))/((CARROT_CAP+1)*(MESCLUN_CAP+1)))</x:f>
        <x:v>8</x:v>
      </x:c>
      <x:c r="J5651" s="266" t="n">
        <x:f>MOD(INT((ROW()-ROW($I$46))/(MESCLUN_CAP+1)),CARROT_CAP+1)</x:f>
        <x:v>12</x:v>
      </x:c>
      <x:c r="K5651" s="266" t="n">
        <x:f>MOD(ROW()-ROW($I$46),MESCLUN_CAP+1)</x:f>
        <x:v>25</x:v>
      </x:c>
      <x:c r="L5651" s="266" t="n">
        <x:f>SUM(I5651:K5651)</x:f>
        <x:v>45</x:v>
      </x:c>
      <x:c r="M5651" s="267" t="n">
        <x:f>I5651*TOMATO_HOURS*WEEKS*(1+TOMATO_DIM)^I5651+J5651*CARROT_HOURS*WEEKS*(1+CARROT_DIM)^J5651+K5651*MESCLUN_HOURS*WEEKS*(1+MESCLUN_DIM)^K5651</x:f>
        <x:v>3562.2609757912633</x:v>
      </x:c>
      <x:c r="N5651" s="267" t="n">
        <x:f>MAX(M5651-FARMER_HOURS,0)/TEMP_HOURS_PER_WORKER</x:f>
        <x:v>1.9737923442994885</x:v>
      </x:c>
      <x:c r="O5651" s="268" t="n">
        <x:f>I5651*TOMATO_PRICE+J5651*CARROT_PRICE+K5651*MESCLUN_PRICE</x:f>
        <x:v>163028</x:v>
      </x:c>
      <x:c r="P5651" s="268" t="n">
        <x:f>I5651*TOMATO_FERTILIZER+J5651*CARROT_FERTILIZER+K5651*MESCLUN_FERTILIZER</x:f>
        <x:v>34320</x:v>
      </x:c>
      <x:c r="Q5651" s="268" t="n">
        <x:f>MIN(M5651,FARMER_HOURS)*FARMER_RATE+MAX(M5651-FARMER_HOURS,0)*TEMP_RATE</x:f>
        <x:v>74344.80860748721</x:v>
      </x:c>
      <x:c r="R5651" s="268" t="n">
        <x:f>O5651-P5651-Q5651-FIXED_COST</x:f>
        <x:v>34363.19139251279</x:v>
      </x:c>
      <x:c r="S5651" s="139" t="str">
        <x:f>IF(AND(L5651&lt;=TOTAL_BED_CAP,N5651&lt;=TEMP_WORKER_CAP),"YES","NO")</x:f>
        <x:v>YES</x:v>
      </x:c>
      <x:c r="T5651" s="139" t="n">
        <x:f>IF(S5651="YES",R5651,-1E+99)</x:f>
        <x:v>34363.19139251279</x:v>
      </x:c>
    </x:row>
    <x:row r="5652">
      <x:c r="A5652" s="139"/>
      <x:c r="B5652" s="139"/>
      <x:c r="C5652" s="139"/>
      <x:c r="D5652" s="139"/>
      <x:c r="E5652" s="139"/>
      <x:c r="F5652" s="139"/>
      <x:c r="G5652" s="139"/>
      <x:c r="H5652" s="139"/>
      <x:c r="I5652" s="266" t="n">
        <x:f>INT((ROW()-ROW($I$46))/((CARROT_CAP+1)*(MESCLUN_CAP+1)))</x:f>
        <x:v>8</x:v>
      </x:c>
      <x:c r="J5652" s="266" t="n">
        <x:f>MOD(INT((ROW()-ROW($I$46))/(MESCLUN_CAP+1)),CARROT_CAP+1)</x:f>
        <x:v>12</x:v>
      </x:c>
      <x:c r="K5652" s="266" t="n">
        <x:f>MOD(ROW()-ROW($I$46),MESCLUN_CAP+1)</x:f>
        <x:v>26</x:v>
      </x:c>
      <x:c r="L5652" s="266" t="n">
        <x:f>SUM(I5652:K5652)</x:f>
        <x:v>46</x:v>
      </x:c>
      <x:c r="M5652" s="267" t="n">
        <x:f>I5652*TOMATO_HOURS*WEEKS*(1+TOMATO_DIM)^I5652+J5652*CARROT_HOURS*WEEKS*(1+CARROT_DIM)^J5652+K5652*MESCLUN_HOURS*WEEKS*(1+MESCLUN_DIM)^K5652</x:f>
        <x:v>3643.600979751981</x:v>
      </x:c>
      <x:c r="N5652" s="267" t="n">
        <x:f>MAX(M5652-FARMER_HOURS,0)/TEMP_HOURS_PER_WORKER</x:f>
        <x:v>2.030278458161098</x:v>
      </x:c>
      <x:c r="O5652" s="268" t="n">
        <x:f>I5652*TOMATO_PRICE+J5652*CARROT_PRICE+K5652*MESCLUN_PRICE</x:f>
        <x:v>165728</x:v>
      </x:c>
      <x:c r="P5652" s="268" t="n">
        <x:f>I5652*TOMATO_FERTILIZER+J5652*CARROT_FERTILIZER+K5652*MESCLUN_FERTILIZER</x:f>
        <x:v>35200</x:v>
      </x:c>
      <x:c r="Q5652" s="268" t="n">
        <x:f>MIN(M5652,FARMER_HOURS)*FARMER_RATE+MAX(M5652-FARMER_HOURS,0)*TEMP_RATE</x:f>
        <x:v>75756.96145402745</x:v>
      </x:c>
      <x:c r="R5652" s="268" t="n">
        <x:f>O5652-P5652-Q5652-FIXED_COST</x:f>
        <x:v>34771.03854597255</x:v>
      </x:c>
      <x:c r="S5652" s="139" t="str">
        <x:f>IF(AND(L5652&lt;=TOTAL_BED_CAP,N5652&lt;=TEMP_WORKER_CAP),"YES","NO")</x:f>
        <x:v>YES</x:v>
      </x:c>
      <x:c r="T5652" s="139" t="n">
        <x:f>IF(S5652="YES",R5652,-1E+99)</x:f>
        <x:v>34771.03854597255</x:v>
      </x:c>
    </x:row>
    <x:row r="5653">
      <x:c r="A5653" s="139"/>
      <x:c r="B5653" s="139"/>
      <x:c r="C5653" s="139"/>
      <x:c r="D5653" s="139"/>
      <x:c r="E5653" s="139"/>
      <x:c r="F5653" s="139"/>
      <x:c r="G5653" s="139"/>
      <x:c r="H5653" s="139"/>
      <x:c r="I5653" s="266" t="n">
        <x:f>INT((ROW()-ROW($I$46))/((CARROT_CAP+1)*(MESCLUN_CAP+1)))</x:f>
        <x:v>8</x:v>
      </x:c>
      <x:c r="J5653" s="266" t="n">
        <x:f>MOD(INT((ROW()-ROW($I$46))/(MESCLUN_CAP+1)),CARROT_CAP+1)</x:f>
        <x:v>12</x:v>
      </x:c>
      <x:c r="K5653" s="266" t="n">
        <x:f>MOD(ROW()-ROW($I$46),MESCLUN_CAP+1)</x:f>
        <x:v>27</x:v>
      </x:c>
      <x:c r="L5653" s="266" t="n">
        <x:f>SUM(I5653:K5653)</x:f>
        <x:v>47</x:v>
      </x:c>
      <x:c r="M5653" s="267" t="n">
        <x:f>I5653*TOMATO_HOURS*WEEKS*(1+TOMATO_DIM)^I5653+J5653*CARROT_HOURS*WEEKS*(1+CARROT_DIM)^J5653+K5653*MESCLUN_HOURS*WEEKS*(1+MESCLUN_DIM)^K5653</x:f>
        <x:v>3726.734684271738</x:v>
      </x:c>
      <x:c r="N5653" s="267" t="n">
        <x:f>MAX(M5653-FARMER_HOURS,0)/TEMP_HOURS_PER_WORKER</x:f>
        <x:v>2.088010197410929</x:v>
      </x:c>
      <x:c r="O5653" s="268" t="n">
        <x:f>I5653*TOMATO_PRICE+J5653*CARROT_PRICE+K5653*MESCLUN_PRICE</x:f>
        <x:v>168428</x:v>
      </x:c>
      <x:c r="P5653" s="268" t="n">
        <x:f>I5653*TOMATO_FERTILIZER+J5653*CARROT_FERTILIZER+K5653*MESCLUN_FERTILIZER</x:f>
        <x:v>36080</x:v>
      </x:c>
      <x:c r="Q5653" s="268" t="n">
        <x:f>MIN(M5653,FARMER_HOURS)*FARMER_RATE+MAX(M5653-FARMER_HOURS,0)*TEMP_RATE</x:f>
        <x:v>77200.25493527323</x:v>
      </x:c>
      <x:c r="R5653" s="268" t="n">
        <x:f>O5653-P5653-Q5653-FIXED_COST</x:f>
        <x:v>35147.74506472677</x:v>
      </x:c>
      <x:c r="S5653" s="139" t="str">
        <x:f>IF(AND(L5653&lt;=TOTAL_BED_CAP,N5653&lt;=TEMP_WORKER_CAP),"YES","NO")</x:f>
        <x:v>YES</x:v>
      </x:c>
      <x:c r="T5653" s="139" t="n">
        <x:f>IF(S5653="YES",R5653,-1E+99)</x:f>
        <x:v>35147.74506472677</x:v>
      </x:c>
    </x:row>
    <x:row r="5654">
      <x:c r="A5654" s="139"/>
      <x:c r="B5654" s="139"/>
      <x:c r="C5654" s="139"/>
      <x:c r="D5654" s="139"/>
      <x:c r="E5654" s="139"/>
      <x:c r="F5654" s="139"/>
      <x:c r="G5654" s="139"/>
      <x:c r="H5654" s="139"/>
      <x:c r="I5654" s="266" t="n">
        <x:f>INT((ROW()-ROW($I$46))/((CARROT_CAP+1)*(MESCLUN_CAP+1)))</x:f>
        <x:v>8</x:v>
      </x:c>
      <x:c r="J5654" s="266" t="n">
        <x:f>MOD(INT((ROW()-ROW($I$46))/(MESCLUN_CAP+1)),CARROT_CAP+1)</x:f>
        <x:v>12</x:v>
      </x:c>
      <x:c r="K5654" s="266" t="n">
        <x:f>MOD(ROW()-ROW($I$46),MESCLUN_CAP+1)</x:f>
        <x:v>28</x:v>
      </x:c>
      <x:c r="L5654" s="266" t="n">
        <x:f>SUM(I5654:K5654)</x:f>
        <x:v>48</x:v>
      </x:c>
      <x:c r="M5654" s="267" t="n">
        <x:f>I5654*TOMATO_HOURS*WEEKS*(1+TOMATO_DIM)^I5654+J5654*CARROT_HOURS*WEEKS*(1+CARROT_DIM)^J5654+K5654*MESCLUN_HOURS*WEEKS*(1+MESCLUN_DIM)^K5654</x:f>
        <x:v>3811.6942224888912</x:v>
      </x:c>
      <x:c r="N5654" s="267" t="n">
        <x:f>MAX(M5654-FARMER_HOURS,0)/TEMP_HOURS_PER_WORKER</x:f>
        <x:v>2.1470098767283967</x:v>
      </x:c>
      <x:c r="O5654" s="268" t="n">
        <x:f>I5654*TOMATO_PRICE+J5654*CARROT_PRICE+K5654*MESCLUN_PRICE</x:f>
        <x:v>171128</x:v>
      </x:c>
      <x:c r="P5654" s="268" t="n">
        <x:f>I5654*TOMATO_FERTILIZER+J5654*CARROT_FERTILIZER+K5654*MESCLUN_FERTILIZER</x:f>
        <x:v>36960</x:v>
      </x:c>
      <x:c r="Q5654" s="268" t="n">
        <x:f>MIN(M5654,FARMER_HOURS)*FARMER_RATE+MAX(M5654-FARMER_HOURS,0)*TEMP_RATE</x:f>
        <x:v>78675.24691820992</x:v>
      </x:c>
      <x:c r="R5654" s="268" t="n">
        <x:f>O5654-P5654-Q5654-FIXED_COST</x:f>
        <x:v>35492.753081790084</x:v>
      </x:c>
      <x:c r="S5654" s="139" t="str">
        <x:f>IF(AND(L5654&lt;=TOTAL_BED_CAP,N5654&lt;=TEMP_WORKER_CAP),"YES","NO")</x:f>
        <x:v>YES</x:v>
      </x:c>
      <x:c r="T5654" s="139" t="n">
        <x:f>IF(S5654="YES",R5654,-1E+99)</x:f>
        <x:v>35492.753081790084</x:v>
      </x:c>
    </x:row>
    <x:row r="5655">
      <x:c r="A5655" s="139"/>
      <x:c r="B5655" s="139"/>
      <x:c r="C5655" s="139"/>
      <x:c r="D5655" s="139"/>
      <x:c r="E5655" s="139"/>
      <x:c r="F5655" s="139"/>
      <x:c r="G5655" s="139"/>
      <x:c r="H5655" s="139"/>
      <x:c r="I5655" s="266" t="n">
        <x:f>INT((ROW()-ROW($I$46))/((CARROT_CAP+1)*(MESCLUN_CAP+1)))</x:f>
        <x:v>8</x:v>
      </x:c>
      <x:c r="J5655" s="266" t="n">
        <x:f>MOD(INT((ROW()-ROW($I$46))/(MESCLUN_CAP+1)),CARROT_CAP+1)</x:f>
        <x:v>12</x:v>
      </x:c>
      <x:c r="K5655" s="266" t="n">
        <x:f>MOD(ROW()-ROW($I$46),MESCLUN_CAP+1)</x:f>
        <x:v>29</x:v>
      </x:c>
      <x:c r="L5655" s="266" t="n">
        <x:f>SUM(I5655:K5655)</x:f>
        <x:v>49</x:v>
      </x:c>
      <x:c r="M5655" s="267" t="n">
        <x:f>I5655*TOMATO_HOURS*WEEKS*(1+TOMATO_DIM)^I5655+J5655*CARROT_HOURS*WEEKS*(1+CARROT_DIM)^J5655+K5655*MESCLUN_HOURS*WEEKS*(1+MESCLUN_DIM)^K5655</x:f>
        <x:v>3898.5122506045445</x:v>
      </x:c>
      <x:c r="N5655" s="267" t="n">
        <x:f>MAX(M5655-FARMER_HOURS,0)/TEMP_HOURS_PER_WORKER</x:f>
        <x:v>2.2073001740309337</x:v>
      </x:c>
      <x:c r="O5655" s="268" t="n">
        <x:f>I5655*TOMATO_PRICE+J5655*CARROT_PRICE+K5655*MESCLUN_PRICE</x:f>
        <x:v>173828</x:v>
      </x:c>
      <x:c r="P5655" s="268" t="n">
        <x:f>I5655*TOMATO_FERTILIZER+J5655*CARROT_FERTILIZER+K5655*MESCLUN_FERTILIZER</x:f>
        <x:v>37840</x:v>
      </x:c>
      <x:c r="Q5655" s="268" t="n">
        <x:f>MIN(M5655,FARMER_HOURS)*FARMER_RATE+MAX(M5655-FARMER_HOURS,0)*TEMP_RATE</x:f>
        <x:v>80182.50435077335</x:v>
      </x:c>
      <x:c r="R5655" s="268" t="n">
        <x:f>O5655-P5655-Q5655-FIXED_COST</x:f>
        <x:v>35805.49564922665</x:v>
      </x:c>
      <x:c r="S5655" s="139" t="str">
        <x:f>IF(AND(L5655&lt;=TOTAL_BED_CAP,N5655&lt;=TEMP_WORKER_CAP),"YES","NO")</x:f>
        <x:v>YES</x:v>
      </x:c>
      <x:c r="T5655" s="139" t="n">
        <x:f>IF(S5655="YES",R5655,-1E+99)</x:f>
        <x:v>35805.49564922665</x:v>
      </x:c>
    </x:row>
    <x:row r="5656">
      <x:c r="A5656" s="139"/>
      <x:c r="B5656" s="139"/>
      <x:c r="C5656" s="139"/>
      <x:c r="D5656" s="139"/>
      <x:c r="E5656" s="139"/>
      <x:c r="F5656" s="139"/>
      <x:c r="G5656" s="139"/>
      <x:c r="H5656" s="139"/>
      <x:c r="I5656" s="266" t="n">
        <x:f>INT((ROW()-ROW($I$46))/((CARROT_CAP+1)*(MESCLUN_CAP+1)))</x:f>
        <x:v>8</x:v>
      </x:c>
      <x:c r="J5656" s="266" t="n">
        <x:f>MOD(INT((ROW()-ROW($I$46))/(MESCLUN_CAP+1)),CARROT_CAP+1)</x:f>
        <x:v>12</x:v>
      </x:c>
      <x:c r="K5656" s="266" t="n">
        <x:f>MOD(ROW()-ROW($I$46),MESCLUN_CAP+1)</x:f>
        <x:v>30</x:v>
      </x:c>
      <x:c r="L5656" s="266" t="n">
        <x:f>SUM(I5656:K5656)</x:f>
        <x:v>50</x:v>
      </x:c>
      <x:c r="M5656" s="267" t="n">
        <x:f>I5656*TOMATO_HOURS*WEEKS*(1+TOMATO_DIM)^I5656+J5656*CARROT_HOURS*WEEKS*(1+CARROT_DIM)^J5656+K5656*MESCLUN_HOURS*WEEKS*(1+MESCLUN_DIM)^K5656</x:f>
        <x:v>3987.2219559383147</x:v>
      </x:c>
      <x:c r="N5656" s="267" t="n">
        <x:f>MAX(M5656-FARMER_HOURS,0)/TEMP_HOURS_PER_WORKER</x:f>
        <x:v>2.268904136068274</x:v>
      </x:c>
      <x:c r="O5656" s="268" t="n">
        <x:f>I5656*TOMATO_PRICE+J5656*CARROT_PRICE+K5656*MESCLUN_PRICE</x:f>
        <x:v>176528</x:v>
      </x:c>
      <x:c r="P5656" s="268" t="n">
        <x:f>I5656*TOMATO_FERTILIZER+J5656*CARROT_FERTILIZER+K5656*MESCLUN_FERTILIZER</x:f>
        <x:v>38720</x:v>
      </x:c>
      <x:c r="Q5656" s="268" t="n">
        <x:f>MIN(M5656,FARMER_HOURS)*FARMER_RATE+MAX(M5656-FARMER_HOURS,0)*TEMP_RATE</x:f>
        <x:v>81722.60340170685</x:v>
      </x:c>
      <x:c r="R5656" s="268" t="n">
        <x:f>O5656-P5656-Q5656-FIXED_COST</x:f>
        <x:v>36085.396598293155</x:v>
      </x:c>
      <x:c r="S5656" s="139" t="str">
        <x:f>IF(AND(L5656&lt;=TOTAL_BED_CAP,N5656&lt;=TEMP_WORKER_CAP),"YES","NO")</x:f>
        <x:v>YES</x:v>
      </x:c>
      <x:c r="T5656" s="139" t="n">
        <x:f>IF(S5656="YES",R5656,-1E+99)</x:f>
        <x:v>36085.396598293155</x:v>
      </x:c>
    </x:row>
    <x:row r="5657">
      <x:c r="A5657" s="139"/>
      <x:c r="B5657" s="139"/>
      <x:c r="C5657" s="139"/>
      <x:c r="D5657" s="139"/>
      <x:c r="E5657" s="139"/>
      <x:c r="F5657" s="139"/>
      <x:c r="G5657" s="139"/>
      <x:c r="H5657" s="139"/>
      <x:c r="I5657" s="266" t="n">
        <x:f>INT((ROW()-ROW($I$46))/((CARROT_CAP+1)*(MESCLUN_CAP+1)))</x:f>
        <x:v>8</x:v>
      </x:c>
      <x:c r="J5657" s="266" t="n">
        <x:f>MOD(INT((ROW()-ROW($I$46))/(MESCLUN_CAP+1)),CARROT_CAP+1)</x:f>
        <x:v>13</x:v>
      </x:c>
      <x:c r="K5657" s="266" t="n">
        <x:f>MOD(ROW()-ROW($I$46),MESCLUN_CAP+1)</x:f>
        <x:v>0</x:v>
      </x:c>
      <x:c r="L5657" s="266" t="n">
        <x:f>SUM(I5657:K5657)</x:f>
        <x:v>21</x:v>
      </x:c>
      <x:c r="M5657" s="267" t="n">
        <x:f>I5657*TOMATO_HOURS*WEEKS*(1+TOMATO_DIM)^I5657+J5657*CARROT_HOURS*WEEKS*(1+CARROT_DIM)^J5657+K5657*MESCLUN_HOURS*WEEKS*(1+MESCLUN_DIM)^K5657</x:f>
        <x:v>2081.003250692458</x:v>
      </x:c>
      <x:c r="N5657" s="267" t="n">
        <x:f>MAX(M5657-FARMER_HOURS,0)/TEMP_HOURS_PER_WORKER</x:f>
        <x:v>0.945141146314207</x:v>
      </x:c>
      <x:c r="O5657" s="268" t="n">
        <x:f>I5657*TOMATO_PRICE+J5657*CARROT_PRICE+K5657*MESCLUN_PRICE</x:f>
        <x:v>97622</x:v>
      </x:c>
      <x:c r="P5657" s="268" t="n">
        <x:f>I5657*TOMATO_FERTILIZER+J5657*CARROT_FERTILIZER+K5657*MESCLUN_FERTILIZER</x:f>
        <x:v>12760</x:v>
      </x:c>
      <x:c r="Q5657" s="268" t="n">
        <x:f>MIN(M5657,FARMER_HOURS)*FARMER_RATE+MAX(M5657-FARMER_HOURS,0)*TEMP_RATE</x:f>
        <x:v>48628.528657855175</x:v>
      </x:c>
      <x:c r="R5657" s="268" t="n">
        <x:f>O5657-P5657-Q5657-FIXED_COST</x:f>
        <x:v>16233.471342144825</x:v>
      </x:c>
      <x:c r="S5657" s="139" t="str">
        <x:f>IF(AND(L5657&lt;=TOTAL_BED_CAP,N5657&lt;=TEMP_WORKER_CAP),"YES","NO")</x:f>
        <x:v>YES</x:v>
      </x:c>
      <x:c r="T5657" s="139" t="n">
        <x:f>IF(S5657="YES",R5657,-1E+99)</x:f>
        <x:v>16233.471342144825</x:v>
      </x:c>
    </x:row>
    <x:row r="5658">
      <x:c r="A5658" s="139"/>
      <x:c r="B5658" s="139"/>
      <x:c r="C5658" s="139"/>
      <x:c r="D5658" s="139"/>
      <x:c r="E5658" s="139"/>
      <x:c r="F5658" s="139"/>
      <x:c r="G5658" s="139"/>
      <x:c r="H5658" s="139"/>
      <x:c r="I5658" s="266" t="n">
        <x:f>INT((ROW()-ROW($I$46))/((CARROT_CAP+1)*(MESCLUN_CAP+1)))</x:f>
        <x:v>8</x:v>
      </x:c>
      <x:c r="J5658" s="266" t="n">
        <x:f>MOD(INT((ROW()-ROW($I$46))/(MESCLUN_CAP+1)),CARROT_CAP+1)</x:f>
        <x:v>13</x:v>
      </x:c>
      <x:c r="K5658" s="266" t="n">
        <x:f>MOD(ROW()-ROW($I$46),MESCLUN_CAP+1)</x:f>
        <x:v>1</x:v>
      </x:c>
      <x:c r="L5658" s="266" t="n">
        <x:f>SUM(I5658:K5658)</x:f>
        <x:v>22</x:v>
      </x:c>
      <x:c r="M5658" s="267" t="n">
        <x:f>I5658*TOMATO_HOURS*WEEKS*(1+TOMATO_DIM)^I5658+J5658*CARROT_HOURS*WEEKS*(1+CARROT_DIM)^J5658+K5658*MESCLUN_HOURS*WEEKS*(1+MESCLUN_DIM)^K5658</x:f>
        <x:v>2126.565750692458</x:v>
      </x:c>
      <x:c r="N5658" s="267" t="n">
        <x:f>MAX(M5658-FARMER_HOURS,0)/TEMP_HOURS_PER_WORKER</x:f>
        <x:v>0.976781771314207</x:v>
      </x:c>
      <x:c r="O5658" s="268" t="n">
        <x:f>I5658*TOMATO_PRICE+J5658*CARROT_PRICE+K5658*MESCLUN_PRICE</x:f>
        <x:v>100322</x:v>
      </x:c>
      <x:c r="P5658" s="268" t="n">
        <x:f>I5658*TOMATO_FERTILIZER+J5658*CARROT_FERTILIZER+K5658*MESCLUN_FERTILIZER</x:f>
        <x:v>13640</x:v>
      </x:c>
      <x:c r="Q5658" s="268" t="n">
        <x:f>MIN(M5658,FARMER_HOURS)*FARMER_RATE+MAX(M5658-FARMER_HOURS,0)*TEMP_RATE</x:f>
        <x:v>49419.544282855175</x:v>
      </x:c>
      <x:c r="R5658" s="268" t="n">
        <x:f>O5658-P5658-Q5658-FIXED_COST</x:f>
        <x:v>17262.455717144825</x:v>
      </x:c>
      <x:c r="S5658" s="139" t="str">
        <x:f>IF(AND(L5658&lt;=TOTAL_BED_CAP,N5658&lt;=TEMP_WORKER_CAP),"YES","NO")</x:f>
        <x:v>YES</x:v>
      </x:c>
      <x:c r="T5658" s="139" t="n">
        <x:f>IF(S5658="YES",R5658,-1E+99)</x:f>
        <x:v>17262.455717144825</x:v>
      </x:c>
    </x:row>
    <x:row r="5659">
      <x:c r="A5659" s="139"/>
      <x:c r="B5659" s="139"/>
      <x:c r="C5659" s="139"/>
      <x:c r="D5659" s="139"/>
      <x:c r="E5659" s="139"/>
      <x:c r="F5659" s="139"/>
      <x:c r="G5659" s="139"/>
      <x:c r="H5659" s="139"/>
      <x:c r="I5659" s="266" t="n">
        <x:f>INT((ROW()-ROW($I$46))/((CARROT_CAP+1)*(MESCLUN_CAP+1)))</x:f>
        <x:v>8</x:v>
      </x:c>
      <x:c r="J5659" s="266" t="n">
        <x:f>MOD(INT((ROW()-ROW($I$46))/(MESCLUN_CAP+1)),CARROT_CAP+1)</x:f>
        <x:v>13</x:v>
      </x:c>
      <x:c r="K5659" s="266" t="n">
        <x:f>MOD(ROW()-ROW($I$46),MESCLUN_CAP+1)</x:f>
        <x:v>2</x:v>
      </x:c>
      <x:c r="L5659" s="266" t="n">
        <x:f>SUM(I5659:K5659)</x:f>
        <x:v>23</x:v>
      </x:c>
      <x:c r="M5659" s="267" t="n">
        <x:f>I5659*TOMATO_HOURS*WEEKS*(1+TOMATO_DIM)^I5659+J5659*CARROT_HOURS*WEEKS*(1+CARROT_DIM)^J5659+K5659*MESCLUN_HOURS*WEEKS*(1+MESCLUN_DIM)^K5659</x:f>
        <x:v>2173.267313192458</x:v>
      </x:c>
      <x:c r="N5659" s="267" t="n">
        <x:f>MAX(M5659-FARMER_HOURS,0)/TEMP_HOURS_PER_WORKER</x:f>
        <x:v>1.0092134119392069</x:v>
      </x:c>
      <x:c r="O5659" s="268" t="n">
        <x:f>I5659*TOMATO_PRICE+J5659*CARROT_PRICE+K5659*MESCLUN_PRICE</x:f>
        <x:v>103022</x:v>
      </x:c>
      <x:c r="P5659" s="268" t="n">
        <x:f>I5659*TOMATO_FERTILIZER+J5659*CARROT_FERTILIZER+K5659*MESCLUN_FERTILIZER</x:f>
        <x:v>14520</x:v>
      </x:c>
      <x:c r="Q5659" s="268" t="n">
        <x:f>MIN(M5659,FARMER_HOURS)*FARMER_RATE+MAX(M5659-FARMER_HOURS,0)*TEMP_RATE</x:f>
        <x:v>50230.335298480175</x:v>
      </x:c>
      <x:c r="R5659" s="268" t="n">
        <x:f>O5659-P5659-Q5659-FIXED_COST</x:f>
        <x:v>18271.664701519825</x:v>
      </x:c>
      <x:c r="S5659" s="139" t="str">
        <x:f>IF(AND(L5659&lt;=TOTAL_BED_CAP,N5659&lt;=TEMP_WORKER_CAP),"YES","NO")</x:f>
        <x:v>YES</x:v>
      </x:c>
      <x:c r="T5659" s="139" t="n">
        <x:f>IF(S5659="YES",R5659,-1E+99)</x:f>
        <x:v>18271.664701519825</x:v>
      </x:c>
    </x:row>
    <x:row r="5660">
      <x:c r="A5660" s="139"/>
      <x:c r="B5660" s="139"/>
      <x:c r="C5660" s="139"/>
      <x:c r="D5660" s="139"/>
      <x:c r="E5660" s="139"/>
      <x:c r="F5660" s="139"/>
      <x:c r="G5660" s="139"/>
      <x:c r="H5660" s="139"/>
      <x:c r="I5660" s="266" t="n">
        <x:f>INT((ROW()-ROW($I$46))/((CARROT_CAP+1)*(MESCLUN_CAP+1)))</x:f>
        <x:v>8</x:v>
      </x:c>
      <x:c r="J5660" s="266" t="n">
        <x:f>MOD(INT((ROW()-ROW($I$46))/(MESCLUN_CAP+1)),CARROT_CAP+1)</x:f>
        <x:v>13</x:v>
      </x:c>
      <x:c r="K5660" s="266" t="n">
        <x:f>MOD(ROW()-ROW($I$46),MESCLUN_CAP+1)</x:f>
        <x:v>3</x:v>
      </x:c>
      <x:c r="L5660" s="266" t="n">
        <x:f>SUM(I5660:K5660)</x:f>
        <x:v>24</x:v>
      </x:c>
      <x:c r="M5660" s="267" t="n">
        <x:f>I5660*TOMATO_HOURS*WEEKS*(1+TOMATO_DIM)^I5660+J5660*CARROT_HOURS*WEEKS*(1+CARROT_DIM)^J5660+K5660*MESCLUN_HOURS*WEEKS*(1+MESCLUN_DIM)^K5660</x:f>
        <x:v>2221.129295614333</x:v>
      </x:c>
      <x:c r="N5660" s="267" t="n">
        <x:f>MAX(M5660-FARMER_HOURS,0)/TEMP_HOURS_PER_WORKER</x:f>
        <x:v>1.0424508997321758</x:v>
      </x:c>
      <x:c r="O5660" s="268" t="n">
        <x:f>I5660*TOMATO_PRICE+J5660*CARROT_PRICE+K5660*MESCLUN_PRICE</x:f>
        <x:v>105722</x:v>
      </x:c>
      <x:c r="P5660" s="268" t="n">
        <x:f>I5660*TOMATO_FERTILIZER+J5660*CARROT_FERTILIZER+K5660*MESCLUN_FERTILIZER</x:f>
        <x:v>15400</x:v>
      </x:c>
      <x:c r="Q5660" s="268" t="n">
        <x:f>MIN(M5660,FARMER_HOURS)*FARMER_RATE+MAX(M5660-FARMER_HOURS,0)*TEMP_RATE</x:f>
        <x:v>51061.272493304394</x:v>
      </x:c>
      <x:c r="R5660" s="268" t="n">
        <x:f>O5660-P5660-Q5660-FIXED_COST</x:f>
        <x:v>19260.727506695606</x:v>
      </x:c>
      <x:c r="S5660" s="139" t="str">
        <x:f>IF(AND(L5660&lt;=TOTAL_BED_CAP,N5660&lt;=TEMP_WORKER_CAP),"YES","NO")</x:f>
        <x:v>YES</x:v>
      </x:c>
      <x:c r="T5660" s="139" t="n">
        <x:f>IF(S5660="YES",R5660,-1E+99)</x:f>
        <x:v>19260.727506695606</x:v>
      </x:c>
    </x:row>
    <x:row r="5661">
      <x:c r="A5661" s="139"/>
      <x:c r="B5661" s="139"/>
      <x:c r="C5661" s="139"/>
      <x:c r="D5661" s="139"/>
      <x:c r="E5661" s="139"/>
      <x:c r="F5661" s="139"/>
      <x:c r="G5661" s="139"/>
      <x:c r="H5661" s="139"/>
      <x:c r="I5661" s="266" t="n">
        <x:f>INT((ROW()-ROW($I$46))/((CARROT_CAP+1)*(MESCLUN_CAP+1)))</x:f>
        <x:v>8</x:v>
      </x:c>
      <x:c r="J5661" s="266" t="n">
        <x:f>MOD(INT((ROW()-ROW($I$46))/(MESCLUN_CAP+1)),CARROT_CAP+1)</x:f>
        <x:v>13</x:v>
      </x:c>
      <x:c r="K5661" s="266" t="n">
        <x:f>MOD(ROW()-ROW($I$46),MESCLUN_CAP+1)</x:f>
        <x:v>4</x:v>
      </x:c>
      <x:c r="L5661" s="266" t="n">
        <x:f>SUM(I5661:K5661)</x:f>
        <x:v>25</x:v>
      </x:c>
      <x:c r="M5661" s="267" t="n">
        <x:f>I5661*TOMATO_HOURS*WEEKS*(1+TOMATO_DIM)^I5661+J5661*CARROT_HOURS*WEEKS*(1+CARROT_DIM)^J5661+K5661*MESCLUN_HOURS*WEEKS*(1+MESCLUN_DIM)^K5661</x:f>
        <x:v>2270.1734113369894</x:v>
      </x:c>
      <x:c r="N5661" s="267" t="n">
        <x:f>MAX(M5661-FARMER_HOURS,0)/TEMP_HOURS_PER_WORKER</x:f>
        <x:v>1.076509313428465</x:v>
      </x:c>
      <x:c r="O5661" s="268" t="n">
        <x:f>I5661*TOMATO_PRICE+J5661*CARROT_PRICE+K5661*MESCLUN_PRICE</x:f>
        <x:v>108422</x:v>
      </x:c>
      <x:c r="P5661" s="268" t="n">
        <x:f>I5661*TOMATO_FERTILIZER+J5661*CARROT_FERTILIZER+K5661*MESCLUN_FERTILIZER</x:f>
        <x:v>16280</x:v>
      </x:c>
      <x:c r="Q5661" s="268" t="n">
        <x:f>MIN(M5661,FARMER_HOURS)*FARMER_RATE+MAX(M5661-FARMER_HOURS,0)*TEMP_RATE</x:f>
        <x:v>51912.73283571162</x:v>
      </x:c>
      <x:c r="R5661" s="268" t="n">
        <x:f>O5661-P5661-Q5661-FIXED_COST</x:f>
        <x:v>20229.26716428838</x:v>
      </x:c>
      <x:c r="S5661" s="139" t="str">
        <x:f>IF(AND(L5661&lt;=TOTAL_BED_CAP,N5661&lt;=TEMP_WORKER_CAP),"YES","NO")</x:f>
        <x:v>YES</x:v>
      </x:c>
      <x:c r="T5661" s="139" t="n">
        <x:f>IF(S5661="YES",R5661,-1E+99)</x:f>
        <x:v>20229.26716428838</x:v>
      </x:c>
    </x:row>
    <x:row r="5662">
      <x:c r="A5662" s="139"/>
      <x:c r="B5662" s="139"/>
      <x:c r="C5662" s="139"/>
      <x:c r="D5662" s="139"/>
      <x:c r="E5662" s="139"/>
      <x:c r="F5662" s="139"/>
      <x:c r="G5662" s="139"/>
      <x:c r="H5662" s="139"/>
      <x:c r="I5662" s="266" t="n">
        <x:f>INT((ROW()-ROW($I$46))/((CARROT_CAP+1)*(MESCLUN_CAP+1)))</x:f>
        <x:v>8</x:v>
      </x:c>
      <x:c r="J5662" s="266" t="n">
        <x:f>MOD(INT((ROW()-ROW($I$46))/(MESCLUN_CAP+1)),CARROT_CAP+1)</x:f>
        <x:v>13</x:v>
      </x:c>
      <x:c r="K5662" s="266" t="n">
        <x:f>MOD(ROW()-ROW($I$46),MESCLUN_CAP+1)</x:f>
        <x:v>5</x:v>
      </x:c>
      <x:c r="L5662" s="266" t="n">
        <x:f>SUM(I5662:K5662)</x:f>
        <x:v>26</x:v>
      </x:c>
      <x:c r="M5662" s="267" t="n">
        <x:f>I5662*TOMATO_HOURS*WEEKS*(1+TOMATO_DIM)^I5662+J5662*CARROT_HOURS*WEEKS*(1+CARROT_DIM)^J5662+K5662*MESCLUN_HOURS*WEEKS*(1+MESCLUN_DIM)^K5662</x:f>
        <x:v>2320.4217352581927</x:v>
      </x:c>
      <x:c r="N5662" s="267" t="n">
        <x:f>MAX(M5662-FARMER_HOURS,0)/TEMP_HOURS_PER_WORKER</x:f>
        <x:v>1.1114039828181894</x:v>
      </x:c>
      <x:c r="O5662" s="268" t="n">
        <x:f>I5662*TOMATO_PRICE+J5662*CARROT_PRICE+K5662*MESCLUN_PRICE</x:f>
        <x:v>111122</x:v>
      </x:c>
      <x:c r="P5662" s="268" t="n">
        <x:f>I5662*TOMATO_FERTILIZER+J5662*CARROT_FERTILIZER+K5662*MESCLUN_FERTILIZER</x:f>
        <x:v>17160</x:v>
      </x:c>
      <x:c r="Q5662" s="268" t="n">
        <x:f>MIN(M5662,FARMER_HOURS)*FARMER_RATE+MAX(M5662-FARMER_HOURS,0)*TEMP_RATE</x:f>
        <x:v>52785.09957045474</x:v>
      </x:c>
      <x:c r="R5662" s="268" t="n">
        <x:f>O5662-P5662-Q5662-FIXED_COST</x:f>
        <x:v>21176.90042954526</x:v>
      </x:c>
      <x:c r="S5662" s="139" t="str">
        <x:f>IF(AND(L5662&lt;=TOTAL_BED_CAP,N5662&lt;=TEMP_WORKER_CAP),"YES","NO")</x:f>
        <x:v>YES</x:v>
      </x:c>
      <x:c r="T5662" s="139" t="n">
        <x:f>IF(S5662="YES",R5662,-1E+99)</x:f>
        <x:v>21176.90042954526</x:v>
      </x:c>
    </x:row>
    <x:row r="5663">
      <x:c r="A5663" s="139"/>
      <x:c r="B5663" s="139"/>
      <x:c r="C5663" s="139"/>
      <x:c r="D5663" s="139"/>
      <x:c r="E5663" s="139"/>
      <x:c r="F5663" s="139"/>
      <x:c r="G5663" s="139"/>
      <x:c r="H5663" s="139"/>
      <x:c r="I5663" s="266" t="n">
        <x:f>INT((ROW()-ROW($I$46))/((CARROT_CAP+1)*(MESCLUN_CAP+1)))</x:f>
        <x:v>8</x:v>
      </x:c>
      <x:c r="J5663" s="266" t="n">
        <x:f>MOD(INT((ROW()-ROW($I$46))/(MESCLUN_CAP+1)),CARROT_CAP+1)</x:f>
        <x:v>13</x:v>
      </x:c>
      <x:c r="K5663" s="266" t="n">
        <x:f>MOD(ROW()-ROW($I$46),MESCLUN_CAP+1)</x:f>
        <x:v>6</x:v>
      </x:c>
      <x:c r="L5663" s="266" t="n">
        <x:f>SUM(I5663:K5663)</x:f>
        <x:v>27</x:v>
      </x:c>
      <x:c r="M5663" s="267" t="n">
        <x:f>I5663*TOMATO_HOURS*WEEKS*(1+TOMATO_DIM)^I5663+J5663*CARROT_HOURS*WEEKS*(1+CARROT_DIM)^J5663+K5663*MESCLUN_HOURS*WEEKS*(1+MESCLUN_DIM)^K5663</x:f>
        <x:v>2371.896709439826</x:v>
      </x:c>
      <x:c r="N5663" s="267" t="n">
        <x:f>MAX(M5663-FARMER_HOURS,0)/TEMP_HOURS_PER_WORKER</x:f>
        <x:v>1.1471504926665457</x:v>
      </x:c>
      <x:c r="O5663" s="268" t="n">
        <x:f>I5663*TOMATO_PRICE+J5663*CARROT_PRICE+K5663*MESCLUN_PRICE</x:f>
        <x:v>113822</x:v>
      </x:c>
      <x:c r="P5663" s="268" t="n">
        <x:f>I5663*TOMATO_FERTILIZER+J5663*CARROT_FERTILIZER+K5663*MESCLUN_FERTILIZER</x:f>
        <x:v>18040</x:v>
      </x:c>
      <x:c r="Q5663" s="268" t="n">
        <x:f>MIN(M5663,FARMER_HOURS)*FARMER_RATE+MAX(M5663-FARMER_HOURS,0)*TEMP_RATE</x:f>
        <x:v>53678.76231666364</x:v>
      </x:c>
      <x:c r="R5663" s="268" t="n">
        <x:f>O5663-P5663-Q5663-FIXED_COST</x:f>
        <x:v>22103.23768333636</x:v>
      </x:c>
      <x:c r="S5663" s="139" t="str">
        <x:f>IF(AND(L5663&lt;=TOTAL_BED_CAP,N5663&lt;=TEMP_WORKER_CAP),"YES","NO")</x:f>
        <x:v>YES</x:v>
      </x:c>
      <x:c r="T5663" s="139" t="n">
        <x:f>IF(S5663="YES",R5663,-1E+99)</x:f>
        <x:v>22103.23768333636</x:v>
      </x:c>
    </x:row>
    <x:row r="5664">
      <x:c r="A5664" s="139"/>
      <x:c r="B5664" s="139"/>
      <x:c r="C5664" s="139"/>
      <x:c r="D5664" s="139"/>
      <x:c r="E5664" s="139"/>
      <x:c r="F5664" s="139"/>
      <x:c r="G5664" s="139"/>
      <x:c r="H5664" s="139"/>
      <x:c r="I5664" s="266" t="n">
        <x:f>INT((ROW()-ROW($I$46))/((CARROT_CAP+1)*(MESCLUN_CAP+1)))</x:f>
        <x:v>8</x:v>
      </x:c>
      <x:c r="J5664" s="266" t="n">
        <x:f>MOD(INT((ROW()-ROW($I$46))/(MESCLUN_CAP+1)),CARROT_CAP+1)</x:f>
        <x:v>13</x:v>
      </x:c>
      <x:c r="K5664" s="266" t="n">
        <x:f>MOD(ROW()-ROW($I$46),MESCLUN_CAP+1)</x:f>
        <x:v>7</x:v>
      </x:c>
      <x:c r="L5664" s="266" t="n">
        <x:f>SUM(I5664:K5664)</x:f>
        <x:v>28</x:v>
      </x:c>
      <x:c r="M5664" s="267" t="n">
        <x:f>I5664*TOMATO_HOURS*WEEKS*(1+TOMATO_DIM)^I5664+J5664*CARROT_HOURS*WEEKS*(1+CARROT_DIM)^J5664+K5664*MESCLUN_HOURS*WEEKS*(1+MESCLUN_DIM)^K5664</x:f>
        <x:v>2424.621148837786</x:v>
      </x:c>
      <x:c r="N5664" s="267" t="n">
        <x:f>MAX(M5664-FARMER_HOURS,0)/TEMP_HOURS_PER_WORKER</x:f>
        <x:v>1.183764686692907</x:v>
      </x:c>
      <x:c r="O5664" s="268" t="n">
        <x:f>I5664*TOMATO_PRICE+J5664*CARROT_PRICE+K5664*MESCLUN_PRICE</x:f>
        <x:v>116522</x:v>
      </x:c>
      <x:c r="P5664" s="268" t="n">
        <x:f>I5664*TOMATO_FERTILIZER+J5664*CARROT_FERTILIZER+K5664*MESCLUN_FERTILIZER</x:f>
        <x:v>18920</x:v>
      </x:c>
      <x:c r="Q5664" s="268" t="n">
        <x:f>MIN(M5664,FARMER_HOURS)*FARMER_RATE+MAX(M5664-FARMER_HOURS,0)*TEMP_RATE</x:f>
        <x:v>54594.11716732268</x:v>
      </x:c>
      <x:c r="R5664" s="268" t="n">
        <x:f>O5664-P5664-Q5664-FIXED_COST</x:f>
        <x:v>23007.882832677322</x:v>
      </x:c>
      <x:c r="S5664" s="139" t="str">
        <x:f>IF(AND(L5664&lt;=TOTAL_BED_CAP,N5664&lt;=TEMP_WORKER_CAP),"YES","NO")</x:f>
        <x:v>YES</x:v>
      </x:c>
      <x:c r="T5664" s="139" t="n">
        <x:f>IF(S5664="YES",R5664,-1E+99)</x:f>
        <x:v>23007.882832677322</x:v>
      </x:c>
    </x:row>
    <x:row r="5665">
      <x:c r="A5665" s="139"/>
      <x:c r="B5665" s="139"/>
      <x:c r="C5665" s="139"/>
      <x:c r="D5665" s="139"/>
      <x:c r="E5665" s="139"/>
      <x:c r="F5665" s="139"/>
      <x:c r="G5665" s="139"/>
      <x:c r="H5665" s="139"/>
      <x:c r="I5665" s="266" t="n">
        <x:f>INT((ROW()-ROW($I$46))/((CARROT_CAP+1)*(MESCLUN_CAP+1)))</x:f>
        <x:v>8</x:v>
      </x:c>
      <x:c r="J5665" s="266" t="n">
        <x:f>MOD(INT((ROW()-ROW($I$46))/(MESCLUN_CAP+1)),CARROT_CAP+1)</x:f>
        <x:v>13</x:v>
      </x:c>
      <x:c r="K5665" s="266" t="n">
        <x:f>MOD(ROW()-ROW($I$46),MESCLUN_CAP+1)</x:f>
        <x:v>8</x:v>
      </x:c>
      <x:c r="L5665" s="266" t="n">
        <x:f>SUM(I5665:K5665)</x:f>
        <x:v>29</x:v>
      </x:c>
      <x:c r="M5665" s="267" t="n">
        <x:f>I5665*TOMATO_HOURS*WEEKS*(1+TOMATO_DIM)^I5665+J5665*CARROT_HOURS*WEEKS*(1+CARROT_DIM)^J5665+K5665*MESCLUN_HOURS*WEEKS*(1+MESCLUN_DIM)^K5665</x:f>
        <x:v>2478.6182471177663</x:v>
      </x:c>
      <x:c r="N5665" s="267" t="n">
        <x:f>MAX(M5665-FARMER_HOURS,0)/TEMP_HOURS_PER_WORKER</x:f>
        <x:v>1.2212626716095598</x:v>
      </x:c>
      <x:c r="O5665" s="268" t="n">
        <x:f>I5665*TOMATO_PRICE+J5665*CARROT_PRICE+K5665*MESCLUN_PRICE</x:f>
        <x:v>119222</x:v>
      </x:c>
      <x:c r="P5665" s="268" t="n">
        <x:f>I5665*TOMATO_FERTILIZER+J5665*CARROT_FERTILIZER+K5665*MESCLUN_FERTILIZER</x:f>
        <x:v>19800</x:v>
      </x:c>
      <x:c r="Q5665" s="268" t="n">
        <x:f>MIN(M5665,FARMER_HOURS)*FARMER_RATE+MAX(M5665-FARMER_HOURS,0)*TEMP_RATE</x:f>
        <x:v>55531.566790239</x:v>
      </x:c>
      <x:c r="R5665" s="268" t="n">
        <x:f>O5665-P5665-Q5665-FIXED_COST</x:f>
        <x:v>23890.433209761002</x:v>
      </x:c>
      <x:c r="S5665" s="139" t="str">
        <x:f>IF(AND(L5665&lt;=TOTAL_BED_CAP,N5665&lt;=TEMP_WORKER_CAP),"YES","NO")</x:f>
        <x:v>YES</x:v>
      </x:c>
      <x:c r="T5665" s="139" t="n">
        <x:f>IF(S5665="YES",R5665,-1E+99)</x:f>
        <x:v>23890.433209761002</x:v>
      </x:c>
    </x:row>
    <x:row r="5666">
      <x:c r="A5666" s="139"/>
      <x:c r="B5666" s="139"/>
      <x:c r="C5666" s="139"/>
      <x:c r="D5666" s="139"/>
      <x:c r="E5666" s="139"/>
      <x:c r="F5666" s="139"/>
      <x:c r="G5666" s="139"/>
      <x:c r="H5666" s="139"/>
      <x:c r="I5666" s="266" t="n">
        <x:f>INT((ROW()-ROW($I$46))/((CARROT_CAP+1)*(MESCLUN_CAP+1)))</x:f>
        <x:v>8</x:v>
      </x:c>
      <x:c r="J5666" s="266" t="n">
        <x:f>MOD(INT((ROW()-ROW($I$46))/(MESCLUN_CAP+1)),CARROT_CAP+1)</x:f>
        <x:v>13</x:v>
      </x:c>
      <x:c r="K5666" s="266" t="n">
        <x:f>MOD(ROW()-ROW($I$46),MESCLUN_CAP+1)</x:f>
        <x:v>9</x:v>
      </x:c>
      <x:c r="L5666" s="266" t="n">
        <x:f>SUM(I5666:K5666)</x:f>
        <x:v>30</x:v>
      </x:c>
      <x:c r="M5666" s="267" t="n">
        <x:f>I5666*TOMATO_HOURS*WEEKS*(1+TOMATO_DIM)^I5666+J5666*CARROT_HOURS*WEEKS*(1+CARROT_DIM)^J5666+K5666*MESCLUN_HOURS*WEEKS*(1+MESCLUN_DIM)^K5666</x:f>
        <x:v>2533.9115825581607</x:v>
      </x:c>
      <x:c r="N5666" s="267" t="n">
        <x:f>MAX(M5666-FARMER_HOURS,0)/TEMP_HOURS_PER_WORKER</x:f>
        <x:v>1.259660821220945</x:v>
      </x:c>
      <x:c r="O5666" s="268" t="n">
        <x:f>I5666*TOMATO_PRICE+J5666*CARROT_PRICE+K5666*MESCLUN_PRICE</x:f>
        <x:v>121922</x:v>
      </x:c>
      <x:c r="P5666" s="268" t="n">
        <x:f>I5666*TOMATO_FERTILIZER+J5666*CARROT_FERTILIZER+K5666*MESCLUN_FERTILIZER</x:f>
        <x:v>20680</x:v>
      </x:c>
      <x:c r="Q5666" s="268" t="n">
        <x:f>MIN(M5666,FARMER_HOURS)*FARMER_RATE+MAX(M5666-FARMER_HOURS,0)*TEMP_RATE</x:f>
        <x:v>56491.52053052362</x:v>
      </x:c>
      <x:c r="R5666" s="268" t="n">
        <x:f>O5666-P5666-Q5666-FIXED_COST</x:f>
        <x:v>24750.479469476377</x:v>
      </x:c>
      <x:c r="S5666" s="139" t="str">
        <x:f>IF(AND(L5666&lt;=TOTAL_BED_CAP,N5666&lt;=TEMP_WORKER_CAP),"YES","NO")</x:f>
        <x:v>YES</x:v>
      </x:c>
      <x:c r="T5666" s="139" t="n">
        <x:f>IF(S5666="YES",R5666,-1E+99)</x:f>
        <x:v>24750.479469476377</x:v>
      </x:c>
    </x:row>
    <x:row r="5667">
      <x:c r="A5667" s="139"/>
      <x:c r="B5667" s="139"/>
      <x:c r="C5667" s="139"/>
      <x:c r="D5667" s="139"/>
      <x:c r="E5667" s="139"/>
      <x:c r="F5667" s="139"/>
      <x:c r="G5667" s="139"/>
      <x:c r="H5667" s="139"/>
      <x:c r="I5667" s="266" t="n">
        <x:f>INT((ROW()-ROW($I$46))/((CARROT_CAP+1)*(MESCLUN_CAP+1)))</x:f>
        <x:v>8</x:v>
      </x:c>
      <x:c r="J5667" s="266" t="n">
        <x:f>MOD(INT((ROW()-ROW($I$46))/(MESCLUN_CAP+1)),CARROT_CAP+1)</x:f>
        <x:v>13</x:v>
      </x:c>
      <x:c r="K5667" s="266" t="n">
        <x:f>MOD(ROW()-ROW($I$46),MESCLUN_CAP+1)</x:f>
        <x:v>10</x:v>
      </x:c>
      <x:c r="L5667" s="266" t="n">
        <x:f>SUM(I5667:K5667)</x:f>
        <x:v>31</x:v>
      </x:c>
      <x:c r="M5667" s="267" t="n">
        <x:f>I5667*TOMATO_HOURS*WEEKS*(1+TOMATO_DIM)^I5667+J5667*CARROT_HOURS*WEEKS*(1+CARROT_DIM)^J5667+K5667*MESCLUN_HOURS*WEEKS*(1+MESCLUN_DIM)^K5667</x:f>
        <x:v>2590.5251240413736</x:v>
      </x:c>
      <x:c r="N5667" s="267" t="n">
        <x:f>MAX(M5667-FARMER_HOURS,0)/TEMP_HOURS_PER_WORKER</x:f>
        <x:v>1.2989757805842872</x:v>
      </x:c>
      <x:c r="O5667" s="268" t="n">
        <x:f>I5667*TOMATO_PRICE+J5667*CARROT_PRICE+K5667*MESCLUN_PRICE</x:f>
        <x:v>124622</x:v>
      </x:c>
      <x:c r="P5667" s="268" t="n">
        <x:f>I5667*TOMATO_FERTILIZER+J5667*CARROT_FERTILIZER+K5667*MESCLUN_FERTILIZER</x:f>
        <x:v>21560</x:v>
      </x:c>
      <x:c r="Q5667" s="268" t="n">
        <x:f>MIN(M5667,FARMER_HOURS)*FARMER_RATE+MAX(M5667-FARMER_HOURS,0)*TEMP_RATE</x:f>
        <x:v>57474.39451460718</x:v>
      </x:c>
      <x:c r="R5667" s="268" t="n">
        <x:f>O5667-P5667-Q5667-FIXED_COST</x:f>
        <x:v>25587.60548539282</x:v>
      </x:c>
      <x:c r="S5667" s="139" t="str">
        <x:f>IF(AND(L5667&lt;=TOTAL_BED_CAP,N5667&lt;=TEMP_WORKER_CAP),"YES","NO")</x:f>
        <x:v>YES</x:v>
      </x:c>
      <x:c r="T5667" s="139" t="n">
        <x:f>IF(S5667="YES",R5667,-1E+99)</x:f>
        <x:v>25587.60548539282</x:v>
      </x:c>
    </x:row>
    <x:row r="5668">
      <x:c r="A5668" s="139"/>
      <x:c r="B5668" s="139"/>
      <x:c r="C5668" s="139"/>
      <x:c r="D5668" s="139"/>
      <x:c r="E5668" s="139"/>
      <x:c r="F5668" s="139"/>
      <x:c r="G5668" s="139"/>
      <x:c r="H5668" s="139"/>
      <x:c r="I5668" s="266" t="n">
        <x:f>INT((ROW()-ROW($I$46))/((CARROT_CAP+1)*(MESCLUN_CAP+1)))</x:f>
        <x:v>8</x:v>
      </x:c>
      <x:c r="J5668" s="266" t="n">
        <x:f>MOD(INT((ROW()-ROW($I$46))/(MESCLUN_CAP+1)),CARROT_CAP+1)</x:f>
        <x:v>13</x:v>
      </x:c>
      <x:c r="K5668" s="266" t="n">
        <x:f>MOD(ROW()-ROW($I$46),MESCLUN_CAP+1)</x:f>
        <x:v>11</x:v>
      </x:c>
      <x:c r="L5668" s="266" t="n">
        <x:f>SUM(I5668:K5668)</x:f>
        <x:v>32</x:v>
      </x:c>
      <x:c r="M5668" s="267" t="n">
        <x:f>I5668*TOMATO_HOURS*WEEKS*(1+TOMATO_DIM)^I5668+J5668*CARROT_HOURS*WEEKS*(1+CARROT_DIM)^J5668+K5668*MESCLUN_HOURS*WEEKS*(1+MESCLUN_DIM)^K5668</x:f>
        <x:v>2648.483237134813</x:v>
      </x:c>
      <x:c r="N5668" s="267" t="n">
        <x:f>MAX(M5668-FARMER_HOURS,0)/TEMP_HOURS_PER_WORKER</x:f>
        <x:v>1.339224470232509</x:v>
      </x:c>
      <x:c r="O5668" s="268" t="n">
        <x:f>I5668*TOMATO_PRICE+J5668*CARROT_PRICE+K5668*MESCLUN_PRICE</x:f>
        <x:v>127322</x:v>
      </x:c>
      <x:c r="P5668" s="268" t="n">
        <x:f>I5668*TOMATO_FERTILIZER+J5668*CARROT_FERTILIZER+K5668*MESCLUN_FERTILIZER</x:f>
        <x:v>22440</x:v>
      </x:c>
      <x:c r="Q5668" s="268" t="n">
        <x:f>MIN(M5668,FARMER_HOURS)*FARMER_RATE+MAX(M5668-FARMER_HOURS,0)*TEMP_RATE</x:f>
        <x:v>58480.61175581272</x:v>
      </x:c>
      <x:c r="R5668" s="268" t="n">
        <x:f>O5668-P5668-Q5668-FIXED_COST</x:f>
        <x:v>26401.388244187277</x:v>
      </x:c>
      <x:c r="S5668" s="139" t="str">
        <x:f>IF(AND(L5668&lt;=TOTAL_BED_CAP,N5668&lt;=TEMP_WORKER_CAP),"YES","NO")</x:f>
        <x:v>YES</x:v>
      </x:c>
      <x:c r="T5668" s="139" t="n">
        <x:f>IF(S5668="YES",R5668,-1E+99)</x:f>
        <x:v>26401.388244187277</x:v>
      </x:c>
    </x:row>
    <x:row r="5669">
      <x:c r="A5669" s="139"/>
      <x:c r="B5669" s="139"/>
      <x:c r="C5669" s="139"/>
      <x:c r="D5669" s="139"/>
      <x:c r="E5669" s="139"/>
      <x:c r="F5669" s="139"/>
      <x:c r="G5669" s="139"/>
      <x:c r="H5669" s="139"/>
      <x:c r="I5669" s="266" t="n">
        <x:f>INT((ROW()-ROW($I$46))/((CARROT_CAP+1)*(MESCLUN_CAP+1)))</x:f>
        <x:v>8</x:v>
      </x:c>
      <x:c r="J5669" s="266" t="n">
        <x:f>MOD(INT((ROW()-ROW($I$46))/(MESCLUN_CAP+1)),CARROT_CAP+1)</x:f>
        <x:v>13</x:v>
      </x:c>
      <x:c r="K5669" s="266" t="n">
        <x:f>MOD(ROW()-ROW($I$46),MESCLUN_CAP+1)</x:f>
        <x:v>12</x:v>
      </x:c>
      <x:c r="L5669" s="266" t="n">
        <x:f>SUM(I5669:K5669)</x:f>
        <x:v>33</x:v>
      </x:c>
      <x:c r="M5669" s="267" t="n">
        <x:f>I5669*TOMATO_HOURS*WEEKS*(1+TOMATO_DIM)^I5669+J5669*CARROT_HOURS*WEEKS*(1+CARROT_DIM)^J5669+K5669*MESCLUN_HOURS*WEEKS*(1+MESCLUN_DIM)^K5669</x:f>
        <x:v>2707.810690262877</x:v>
      </x:c>
      <x:c r="N5669" s="267" t="n">
        <x:f>MAX(M5669-FARMER_HOURS,0)/TEMP_HOURS_PER_WORKER</x:f>
        <x:v>1.3804240904603313</x:v>
      </x:c>
      <x:c r="O5669" s="268" t="n">
        <x:f>I5669*TOMATO_PRICE+J5669*CARROT_PRICE+K5669*MESCLUN_PRICE</x:f>
        <x:v>130022</x:v>
      </x:c>
      <x:c r="P5669" s="268" t="n">
        <x:f>I5669*TOMATO_FERTILIZER+J5669*CARROT_FERTILIZER+K5669*MESCLUN_FERTILIZER</x:f>
        <x:v>23320</x:v>
      </x:c>
      <x:c r="Q5669" s="268" t="n">
        <x:f>MIN(M5669,FARMER_HOURS)*FARMER_RATE+MAX(M5669-FARMER_HOURS,0)*TEMP_RATE</x:f>
        <x:v>59510.60226150828</x:v>
      </x:c>
      <x:c r="R5669" s="268" t="n">
        <x:f>O5669-P5669-Q5669-FIXED_COST</x:f>
        <x:v>27191.397738491723</x:v>
      </x:c>
      <x:c r="S5669" s="139" t="str">
        <x:f>IF(AND(L5669&lt;=TOTAL_BED_CAP,N5669&lt;=TEMP_WORKER_CAP),"YES","NO")</x:f>
        <x:v>YES</x:v>
      </x:c>
      <x:c r="T5669" s="139" t="n">
        <x:f>IF(S5669="YES",R5669,-1E+99)</x:f>
        <x:v>27191.397738491723</x:v>
      </x:c>
    </x:row>
    <x:row r="5670">
      <x:c r="A5670" s="139"/>
      <x:c r="B5670" s="139"/>
      <x:c r="C5670" s="139"/>
      <x:c r="D5670" s="139"/>
      <x:c r="E5670" s="139"/>
      <x:c r="F5670" s="139"/>
      <x:c r="G5670" s="139"/>
      <x:c r="H5670" s="139"/>
      <x:c r="I5670" s="266" t="n">
        <x:f>INT((ROW()-ROW($I$46))/((CARROT_CAP+1)*(MESCLUN_CAP+1)))</x:f>
        <x:v>8</x:v>
      </x:c>
      <x:c r="J5670" s="266" t="n">
        <x:f>MOD(INT((ROW()-ROW($I$46))/(MESCLUN_CAP+1)),CARROT_CAP+1)</x:f>
        <x:v>13</x:v>
      </x:c>
      <x:c r="K5670" s="266" t="n">
        <x:f>MOD(ROW()-ROW($I$46),MESCLUN_CAP+1)</x:f>
        <x:v>13</x:v>
      </x:c>
      <x:c r="L5670" s="266" t="n">
        <x:f>SUM(I5670:K5670)</x:f>
        <x:v>34</x:v>
      </x:c>
      <x:c r="M5670" s="267" t="n">
        <x:f>I5670*TOMATO_HOURS*WEEKS*(1+TOMATO_DIM)^I5670+J5670*CARROT_HOURS*WEEKS*(1+CARROT_DIM)^J5670+K5670*MESCLUN_HOURS*WEEKS*(1+MESCLUN_DIM)^K5670</x:f>
        <x:v>2768.5326609712615</x:v>
      </x:c>
      <x:c r="N5670" s="267" t="n">
        <x:f>MAX(M5670-FARMER_HOURS,0)/TEMP_HOURS_PER_WORKER</x:f>
        <x:v>1.4225921256744871</x:v>
      </x:c>
      <x:c r="O5670" s="268" t="n">
        <x:f>I5670*TOMATO_PRICE+J5670*CARROT_PRICE+K5670*MESCLUN_PRICE</x:f>
        <x:v>132722</x:v>
      </x:c>
      <x:c r="P5670" s="268" t="n">
        <x:f>I5670*TOMATO_FERTILIZER+J5670*CARROT_FERTILIZER+K5670*MESCLUN_FERTILIZER</x:f>
        <x:v>24200</x:v>
      </x:c>
      <x:c r="Q5670" s="268" t="n">
        <x:f>MIN(M5670,FARMER_HOURS)*FARMER_RATE+MAX(M5670-FARMER_HOURS,0)*TEMP_RATE</x:f>
        <x:v>60564.803141862176</x:v>
      </x:c>
      <x:c r="R5670" s="268" t="n">
        <x:f>O5670-P5670-Q5670-FIXED_COST</x:f>
        <x:v>27957.196858137824</x:v>
      </x:c>
      <x:c r="S5670" s="139" t="str">
        <x:f>IF(AND(L5670&lt;=TOTAL_BED_CAP,N5670&lt;=TEMP_WORKER_CAP),"YES","NO")</x:f>
        <x:v>YES</x:v>
      </x:c>
      <x:c r="T5670" s="139" t="n">
        <x:f>IF(S5670="YES",R5670,-1E+99)</x:f>
        <x:v>27957.196858137824</x:v>
      </x:c>
    </x:row>
    <x:row r="5671">
      <x:c r="A5671" s="139"/>
      <x:c r="B5671" s="139"/>
      <x:c r="C5671" s="139"/>
      <x:c r="D5671" s="139"/>
      <x:c r="E5671" s="139"/>
      <x:c r="F5671" s="139"/>
      <x:c r="G5671" s="139"/>
      <x:c r="H5671" s="139"/>
      <x:c r="I5671" s="266" t="n">
        <x:f>INT((ROW()-ROW($I$46))/((CARROT_CAP+1)*(MESCLUN_CAP+1)))</x:f>
        <x:v>8</x:v>
      </x:c>
      <x:c r="J5671" s="266" t="n">
        <x:f>MOD(INT((ROW()-ROW($I$46))/(MESCLUN_CAP+1)),CARROT_CAP+1)</x:f>
        <x:v>13</x:v>
      </x:c>
      <x:c r="K5671" s="266" t="n">
        <x:f>MOD(ROW()-ROW($I$46),MESCLUN_CAP+1)</x:f>
        <x:v>14</x:v>
      </x:c>
      <x:c r="L5671" s="266" t="n">
        <x:f>SUM(I5671:K5671)</x:f>
        <x:v>35</x:v>
      </x:c>
      <x:c r="M5671" s="267" t="n">
        <x:f>I5671*TOMATO_HOURS*WEEKS*(1+TOMATO_DIM)^I5671+J5671*CARROT_HOURS*WEEKS*(1+CARROT_DIM)^J5671+K5671*MESCLUN_HOURS*WEEKS*(1+MESCLUN_DIM)^K5671</x:f>
        <x:v>2830.6747422849226</x:v>
      </x:c>
      <x:c r="N5671" s="267" t="n">
        <x:f>MAX(M5671-FARMER_HOURS,0)/TEMP_HOURS_PER_WORKER</x:f>
        <x:v>1.465746348808974</x:v>
      </x:c>
      <x:c r="O5671" s="268" t="n">
        <x:f>I5671*TOMATO_PRICE+J5671*CARROT_PRICE+K5671*MESCLUN_PRICE</x:f>
        <x:v>135422</x:v>
      </x:c>
      <x:c r="P5671" s="268" t="n">
        <x:f>I5671*TOMATO_FERTILIZER+J5671*CARROT_FERTILIZER+K5671*MESCLUN_FERTILIZER</x:f>
        <x:v>25080</x:v>
      </x:c>
      <x:c r="Q5671" s="268" t="n">
        <x:f>MIN(M5671,FARMER_HOURS)*FARMER_RATE+MAX(M5671-FARMER_HOURS,0)*TEMP_RATE</x:f>
        <x:v>61643.658720224346</x:v>
      </x:c>
      <x:c r="R5671" s="268" t="n">
        <x:f>O5671-P5671-Q5671-FIXED_COST</x:f>
        <x:v>28698.341279775654</x:v>
      </x:c>
      <x:c r="S5671" s="139" t="str">
        <x:f>IF(AND(L5671&lt;=TOTAL_BED_CAP,N5671&lt;=TEMP_WORKER_CAP),"YES","NO")</x:f>
        <x:v>YES</x:v>
      </x:c>
      <x:c r="T5671" s="139" t="n">
        <x:f>IF(S5671="YES",R5671,-1E+99)</x:f>
        <x:v>28698.341279775654</x:v>
      </x:c>
    </x:row>
    <x:row r="5672">
      <x:c r="A5672" s="139"/>
      <x:c r="B5672" s="139"/>
      <x:c r="C5672" s="139"/>
      <x:c r="D5672" s="139"/>
      <x:c r="E5672" s="139"/>
      <x:c r="F5672" s="139"/>
      <x:c r="G5672" s="139"/>
      <x:c r="H5672" s="139"/>
      <x:c r="I5672" s="266" t="n">
        <x:f>INT((ROW()-ROW($I$46))/((CARROT_CAP+1)*(MESCLUN_CAP+1)))</x:f>
        <x:v>8</x:v>
      </x:c>
      <x:c r="J5672" s="266" t="n">
        <x:f>MOD(INT((ROW()-ROW($I$46))/(MESCLUN_CAP+1)),CARROT_CAP+1)</x:f>
        <x:v>13</x:v>
      </x:c>
      <x:c r="K5672" s="266" t="n">
        <x:f>MOD(ROW()-ROW($I$46),MESCLUN_CAP+1)</x:f>
        <x:v>15</x:v>
      </x:c>
      <x:c r="L5672" s="266" t="n">
        <x:f>SUM(I5672:K5672)</x:f>
        <x:v>36</x:v>
      </x:c>
      <x:c r="M5672" s="267" t="n">
        <x:f>I5672*TOMATO_HOURS*WEEKS*(1+TOMATO_DIM)^I5672+J5672*CARROT_HOURS*WEEKS*(1+CARROT_DIM)^J5672+K5672*MESCLUN_HOURS*WEEKS*(1+MESCLUN_DIM)^K5672</x:f>
        <x:v>2894.2629491610687</x:v>
      </x:c>
      <x:c r="N5672" s="267" t="n">
        <x:f>MAX(M5672-FARMER_HOURS,0)/TEMP_HOURS_PER_WORKER</x:f>
        <x:v>1.5099048258062977</x:v>
      </x:c>
      <x:c r="O5672" s="268" t="n">
        <x:f>I5672*TOMATO_PRICE+J5672*CARROT_PRICE+K5672*MESCLUN_PRICE</x:f>
        <x:v>138122</x:v>
      </x:c>
      <x:c r="P5672" s="268" t="n">
        <x:f>I5672*TOMATO_FERTILIZER+J5672*CARROT_FERTILIZER+K5672*MESCLUN_FERTILIZER</x:f>
        <x:v>25960</x:v>
      </x:c>
      <x:c r="Q5672" s="268" t="n">
        <x:f>MIN(M5672,FARMER_HOURS)*FARMER_RATE+MAX(M5672-FARMER_HOURS,0)*TEMP_RATE</x:f>
        <x:v>62747.62064515744</x:v>
      </x:c>
      <x:c r="R5672" s="268" t="n">
        <x:f>O5672-P5672-Q5672-FIXED_COST</x:f>
        <x:v>29414.37935484256</x:v>
      </x:c>
      <x:c r="S5672" s="139" t="str">
        <x:f>IF(AND(L5672&lt;=TOTAL_BED_CAP,N5672&lt;=TEMP_WORKER_CAP),"YES","NO")</x:f>
        <x:v>YES</x:v>
      </x:c>
      <x:c r="T5672" s="139" t="n">
        <x:f>IF(S5672="YES",R5672,-1E+99)</x:f>
        <x:v>29414.37935484256</x:v>
      </x:c>
    </x:row>
    <x:row r="5673">
      <x:c r="A5673" s="139"/>
      <x:c r="B5673" s="139"/>
      <x:c r="C5673" s="139"/>
      <x:c r="D5673" s="139"/>
      <x:c r="E5673" s="139"/>
      <x:c r="F5673" s="139"/>
      <x:c r="G5673" s="139"/>
      <x:c r="H5673" s="139"/>
      <x:c r="I5673" s="266" t="n">
        <x:f>INT((ROW()-ROW($I$46))/((CARROT_CAP+1)*(MESCLUN_CAP+1)))</x:f>
        <x:v>8</x:v>
      </x:c>
      <x:c r="J5673" s="266" t="n">
        <x:f>MOD(INT((ROW()-ROW($I$46))/(MESCLUN_CAP+1)),CARROT_CAP+1)</x:f>
        <x:v>13</x:v>
      </x:c>
      <x:c r="K5673" s="266" t="n">
        <x:f>MOD(ROW()-ROW($I$46),MESCLUN_CAP+1)</x:f>
        <x:v>16</x:v>
      </x:c>
      <x:c r="L5673" s="266" t="n">
        <x:f>SUM(I5673:K5673)</x:f>
        <x:v>37</x:v>
      </x:c>
      <x:c r="M5673" s="267" t="n">
        <x:f>I5673*TOMATO_HOURS*WEEKS*(1+TOMATO_DIM)^I5673+J5673*CARROT_HOURS*WEEKS*(1+CARROT_DIM)^J5673+K5673*MESCLUN_HOURS*WEEKS*(1+MESCLUN_DIM)^K5673</x:f>
        <x:v>2959.3237250385578</x:v>
      </x:c>
      <x:c r="N5673" s="267" t="n">
        <x:f>MAX(M5673-FARMER_HOURS,0)/TEMP_HOURS_PER_WORKER</x:f>
        <x:v>1.555085920165665</x:v>
      </x:c>
      <x:c r="O5673" s="268" t="n">
        <x:f>I5673*TOMATO_PRICE+J5673*CARROT_PRICE+K5673*MESCLUN_PRICE</x:f>
        <x:v>140822</x:v>
      </x:c>
      <x:c r="P5673" s="268" t="n">
        <x:f>I5673*TOMATO_FERTILIZER+J5673*CARROT_FERTILIZER+K5673*MESCLUN_FERTILIZER</x:f>
        <x:v>26840</x:v>
      </x:c>
      <x:c r="Q5673" s="268" t="n">
        <x:f>MIN(M5673,FARMER_HOURS)*FARMER_RATE+MAX(M5673-FARMER_HOURS,0)*TEMP_RATE</x:f>
        <x:v>63877.14800414163</x:v>
      </x:c>
      <x:c r="R5673" s="268" t="n">
        <x:f>O5673-P5673-Q5673-FIXED_COST</x:f>
        <x:v>30104.85199585837</x:v>
      </x:c>
      <x:c r="S5673" s="139" t="str">
        <x:f>IF(AND(L5673&lt;=TOTAL_BED_CAP,N5673&lt;=TEMP_WORKER_CAP),"YES","NO")</x:f>
        <x:v>YES</x:v>
      </x:c>
      <x:c r="T5673" s="139" t="n">
        <x:f>IF(S5673="YES",R5673,-1E+99)</x:f>
        <x:v>30104.85199585837</x:v>
      </x:c>
    </x:row>
    <x:row r="5674">
      <x:c r="A5674" s="139"/>
      <x:c r="B5674" s="139"/>
      <x:c r="C5674" s="139"/>
      <x:c r="D5674" s="139"/>
      <x:c r="E5674" s="139"/>
      <x:c r="F5674" s="139"/>
      <x:c r="G5674" s="139"/>
      <x:c r="H5674" s="139"/>
      <x:c r="I5674" s="266" t="n">
        <x:f>INT((ROW()-ROW($I$46))/((CARROT_CAP+1)*(MESCLUN_CAP+1)))</x:f>
        <x:v>8</x:v>
      </x:c>
      <x:c r="J5674" s="266" t="n">
        <x:f>MOD(INT((ROW()-ROW($I$46))/(MESCLUN_CAP+1)),CARROT_CAP+1)</x:f>
        <x:v>13</x:v>
      </x:c>
      <x:c r="K5674" s="266" t="n">
        <x:f>MOD(ROW()-ROW($I$46),MESCLUN_CAP+1)</x:f>
        <x:v>17</x:v>
      </x:c>
      <x:c r="L5674" s="266" t="n">
        <x:f>SUM(I5674:K5674)</x:f>
        <x:v>38</x:v>
      </x:c>
      <x:c r="M5674" s="267" t="n">
        <x:f>I5674*TOMATO_HOURS*WEEKS*(1+TOMATO_DIM)^I5674+J5674*CARROT_HOURS*WEEKS*(1+CARROT_DIM)^J5674+K5674*MESCLUN_HOURS*WEEKS*(1+MESCLUN_DIM)^K5674</x:f>
        <x:v>3025.883948485098</x:v>
      </x:c>
      <x:c r="N5674" s="267" t="n">
        <x:f>MAX(M5674-FARMER_HOURS,0)/TEMP_HOURS_PER_WORKER</x:f>
        <x:v>1.6013082975590958</x:v>
      </x:c>
      <x:c r="O5674" s="268" t="n">
        <x:f>I5674*TOMATO_PRICE+J5674*CARROT_PRICE+K5674*MESCLUN_PRICE</x:f>
        <x:v>143522</x:v>
      </x:c>
      <x:c r="P5674" s="268" t="n">
        <x:f>I5674*TOMATO_FERTILIZER+J5674*CARROT_FERTILIZER+K5674*MESCLUN_FERTILIZER</x:f>
        <x:v>27720</x:v>
      </x:c>
      <x:c r="Q5674" s="268" t="n">
        <x:f>MIN(M5674,FARMER_HOURS)*FARMER_RATE+MAX(M5674-FARMER_HOURS,0)*TEMP_RATE</x:f>
        <x:v>65032.70743897739</x:v>
      </x:c>
      <x:c r="R5674" s="268" t="n">
        <x:f>O5674-P5674-Q5674-FIXED_COST</x:f>
        <x:v>30769.29256102261</x:v>
      </x:c>
      <x:c r="S5674" s="139" t="str">
        <x:f>IF(AND(L5674&lt;=TOTAL_BED_CAP,N5674&lt;=TEMP_WORKER_CAP),"YES","NO")</x:f>
        <x:v>YES</x:v>
      </x:c>
      <x:c r="T5674" s="139" t="n">
        <x:f>IF(S5674="YES",R5674,-1E+99)</x:f>
        <x:v>30769.29256102261</x:v>
      </x:c>
    </x:row>
    <x:row r="5675">
      <x:c r="A5675" s="139"/>
      <x:c r="B5675" s="139"/>
      <x:c r="C5675" s="139"/>
      <x:c r="D5675" s="139"/>
      <x:c r="E5675" s="139"/>
      <x:c r="F5675" s="139"/>
      <x:c r="G5675" s="139"/>
      <x:c r="H5675" s="139"/>
      <x:c r="I5675" s="266" t="n">
        <x:f>INT((ROW()-ROW($I$46))/((CARROT_CAP+1)*(MESCLUN_CAP+1)))</x:f>
        <x:v>8</x:v>
      </x:c>
      <x:c r="J5675" s="266" t="n">
        <x:f>MOD(INT((ROW()-ROW($I$46))/(MESCLUN_CAP+1)),CARROT_CAP+1)</x:f>
        <x:v>13</x:v>
      </x:c>
      <x:c r="K5675" s="266" t="n">
        <x:f>MOD(ROW()-ROW($I$46),MESCLUN_CAP+1)</x:f>
        <x:v>18</x:v>
      </x:c>
      <x:c r="L5675" s="266" t="n">
        <x:f>SUM(I5675:K5675)</x:f>
        <x:v>39</x:v>
      </x:c>
      <x:c r="M5675" s="267" t="n">
        <x:f>I5675*TOMATO_HOURS*WEEKS*(1+TOMATO_DIM)^I5675+J5675*CARROT_HOURS*WEEKS*(1+CARROT_DIM)^J5675+K5675*MESCLUN_HOURS*WEEKS*(1+MESCLUN_DIM)^K5675</x:f>
        <x:v>3093.970939943685</x:v>
      </x:c>
      <x:c r="N5675" s="267" t="n">
        <x:f>MAX(M5675-FARMER_HOURS,0)/TEMP_HOURS_PER_WORKER</x:f>
        <x:v>1.6485909305164481</x:v>
      </x:c>
      <x:c r="O5675" s="268" t="n">
        <x:f>I5675*TOMATO_PRICE+J5675*CARROT_PRICE+K5675*MESCLUN_PRICE</x:f>
        <x:v>146222</x:v>
      </x:c>
      <x:c r="P5675" s="268" t="n">
        <x:f>I5675*TOMATO_FERTILIZER+J5675*CARROT_FERTILIZER+K5675*MESCLUN_FERTILIZER</x:f>
        <x:v>28600</x:v>
      </x:c>
      <x:c r="Q5675" s="268" t="n">
        <x:f>MIN(M5675,FARMER_HOURS)*FARMER_RATE+MAX(M5675-FARMER_HOURS,0)*TEMP_RATE</x:f>
        <x:v>66214.7732629112</x:v>
      </x:c>
      <x:c r="R5675" s="268" t="n">
        <x:f>O5675-P5675-Q5675-FIXED_COST</x:f>
        <x:v>31407.2267370888</x:v>
      </x:c>
      <x:c r="S5675" s="139" t="str">
        <x:f>IF(AND(L5675&lt;=TOTAL_BED_CAP,N5675&lt;=TEMP_WORKER_CAP),"YES","NO")</x:f>
        <x:v>YES</x:v>
      </x:c>
      <x:c r="T5675" s="139" t="n">
        <x:f>IF(S5675="YES",R5675,-1E+99)</x:f>
        <x:v>31407.2267370888</x:v>
      </x:c>
    </x:row>
    <x:row r="5676">
      <x:c r="A5676" s="139"/>
      <x:c r="B5676" s="139"/>
      <x:c r="C5676" s="139"/>
      <x:c r="D5676" s="139"/>
      <x:c r="E5676" s="139"/>
      <x:c r="F5676" s="139"/>
      <x:c r="G5676" s="139"/>
      <x:c r="H5676" s="139"/>
      <x:c r="I5676" s="266" t="n">
        <x:f>INT((ROW()-ROW($I$46))/((CARROT_CAP+1)*(MESCLUN_CAP+1)))</x:f>
        <x:v>8</x:v>
      </x:c>
      <x:c r="J5676" s="266" t="n">
        <x:f>MOD(INT((ROW()-ROW($I$46))/(MESCLUN_CAP+1)),CARROT_CAP+1)</x:f>
        <x:v>13</x:v>
      </x:c>
      <x:c r="K5676" s="266" t="n">
        <x:f>MOD(ROW()-ROW($I$46),MESCLUN_CAP+1)</x:f>
        <x:v>19</x:v>
      </x:c>
      <x:c r="L5676" s="266" t="n">
        <x:f>SUM(I5676:K5676)</x:f>
        <x:v>40</x:v>
      </x:c>
      <x:c r="M5676" s="267" t="n">
        <x:f>I5676*TOMATO_HOURS*WEEKS*(1+TOMATO_DIM)^I5676+J5676*CARROT_HOURS*WEEKS*(1+CARROT_DIM)^J5676+K5676*MESCLUN_HOURS*WEEKS*(1+MESCLUN_DIM)^K5676</x:f>
        <x:v>3163.612468579707</x:v>
      </x:c>
      <x:c r="N5676" s="267" t="n">
        <x:f>MAX(M5676-FARMER_HOURS,0)/TEMP_HOURS_PER_WORKER</x:f>
        <x:v>1.6969531031803522</x:v>
      </x:c>
      <x:c r="O5676" s="268" t="n">
        <x:f>I5676*TOMATO_PRICE+J5676*CARROT_PRICE+K5676*MESCLUN_PRICE</x:f>
        <x:v>148922</x:v>
      </x:c>
      <x:c r="P5676" s="268" t="n">
        <x:f>I5676*TOMATO_FERTILIZER+J5676*CARROT_FERTILIZER+K5676*MESCLUN_FERTILIZER</x:f>
        <x:v>29480</x:v>
      </x:c>
      <x:c r="Q5676" s="268" t="n">
        <x:f>MIN(M5676,FARMER_HOURS)*FARMER_RATE+MAX(M5676-FARMER_HOURS,0)*TEMP_RATE</x:f>
        <x:v>67423.8275795088</x:v>
      </x:c>
      <x:c r="R5676" s="268" t="n">
        <x:f>O5676-P5676-Q5676-FIXED_COST</x:f>
        <x:v>32018.172420491203</x:v>
      </x:c>
      <x:c r="S5676" s="139" t="str">
        <x:f>IF(AND(L5676&lt;=TOTAL_BED_CAP,N5676&lt;=TEMP_WORKER_CAP),"YES","NO")</x:f>
        <x:v>YES</x:v>
      </x:c>
      <x:c r="T5676" s="139" t="n">
        <x:f>IF(S5676="YES",R5676,-1E+99)</x:f>
        <x:v>32018.172420491203</x:v>
      </x:c>
    </x:row>
    <x:row r="5677">
      <x:c r="A5677" s="139"/>
      <x:c r="B5677" s="139"/>
      <x:c r="C5677" s="139"/>
      <x:c r="D5677" s="139"/>
      <x:c r="E5677" s="139"/>
      <x:c r="F5677" s="139"/>
      <x:c r="G5677" s="139"/>
      <x:c r="H5677" s="139"/>
      <x:c r="I5677" s="266" t="n">
        <x:f>INT((ROW()-ROW($I$46))/((CARROT_CAP+1)*(MESCLUN_CAP+1)))</x:f>
        <x:v>8</x:v>
      </x:c>
      <x:c r="J5677" s="266" t="n">
        <x:f>MOD(INT((ROW()-ROW($I$46))/(MESCLUN_CAP+1)),CARROT_CAP+1)</x:f>
        <x:v>13</x:v>
      </x:c>
      <x:c r="K5677" s="266" t="n">
        <x:f>MOD(ROW()-ROW($I$46),MESCLUN_CAP+1)</x:f>
        <x:v>20</x:v>
      </x:c>
      <x:c r="L5677" s="266" t="n">
        <x:f>SUM(I5677:K5677)</x:f>
        <x:v>41</x:v>
      </x:c>
      <x:c r="M5677" s="267" t="n">
        <x:f>I5677*TOMATO_HOURS*WEEKS*(1+TOMATO_DIM)^I5677+J5677*CARROT_HOURS*WEEKS*(1+CARROT_DIM)^J5677+K5677*MESCLUN_HOURS*WEEKS*(1+MESCLUN_DIM)^K5677</x:f>
        <x:v>3234.836759230184</x:v>
      </x:c>
      <x:c r="N5677" s="267" t="n">
        <x:f>MAX(M5677-FARMER_HOURS,0)/TEMP_HOURS_PER_WORKER</x:f>
        <x:v>1.746414416132072</x:v>
      </x:c>
      <x:c r="O5677" s="268" t="n">
        <x:f>I5677*TOMATO_PRICE+J5677*CARROT_PRICE+K5677*MESCLUN_PRICE</x:f>
        <x:v>151622</x:v>
      </x:c>
      <x:c r="P5677" s="268" t="n">
        <x:f>I5677*TOMATO_FERTILIZER+J5677*CARROT_FERTILIZER+K5677*MESCLUN_FERTILIZER</x:f>
        <x:v>30360</x:v>
      </x:c>
      <x:c r="Q5677" s="268" t="n">
        <x:f>MIN(M5677,FARMER_HOURS)*FARMER_RATE+MAX(M5677-FARMER_HOURS,0)*TEMP_RATE</x:f>
        <x:v>68660.3604033018</x:v>
      </x:c>
      <x:c r="R5677" s="268" t="n">
        <x:f>O5677-P5677-Q5677-FIXED_COST</x:f>
        <x:v>32601.639596698195</x:v>
      </x:c>
      <x:c r="S5677" s="139" t="str">
        <x:f>IF(AND(L5677&lt;=TOTAL_BED_CAP,N5677&lt;=TEMP_WORKER_CAP),"YES","NO")</x:f>
        <x:v>YES</x:v>
      </x:c>
      <x:c r="T5677" s="139" t="n">
        <x:f>IF(S5677="YES",R5677,-1E+99)</x:f>
        <x:v>32601.639596698195</x:v>
      </x:c>
    </x:row>
    <x:row r="5678">
      <x:c r="A5678" s="139"/>
      <x:c r="B5678" s="139"/>
      <x:c r="C5678" s="139"/>
      <x:c r="D5678" s="139"/>
      <x:c r="E5678" s="139"/>
      <x:c r="F5678" s="139"/>
      <x:c r="G5678" s="139"/>
      <x:c r="H5678" s="139"/>
      <x:c r="I5678" s="266" t="n">
        <x:f>INT((ROW()-ROW($I$46))/((CARROT_CAP+1)*(MESCLUN_CAP+1)))</x:f>
        <x:v>8</x:v>
      </x:c>
      <x:c r="J5678" s="266" t="n">
        <x:f>MOD(INT((ROW()-ROW($I$46))/(MESCLUN_CAP+1)),CARROT_CAP+1)</x:f>
        <x:v>13</x:v>
      </x:c>
      <x:c r="K5678" s="266" t="n">
        <x:f>MOD(ROW()-ROW($I$46),MESCLUN_CAP+1)</x:f>
        <x:v>21</x:v>
      </x:c>
      <x:c r="L5678" s="266" t="n">
        <x:f>SUM(I5678:K5678)</x:f>
        <x:v>42</x:v>
      </x:c>
      <x:c r="M5678" s="267" t="n">
        <x:f>I5678*TOMATO_HOURS*WEEKS*(1+TOMATO_DIM)^I5678+J5678*CARROT_HOURS*WEEKS*(1+CARROT_DIM)^J5678+K5678*MESCLUN_HOURS*WEEKS*(1+MESCLUN_DIM)^K5678</x:f>
        <x:v>3307.672499456628</x:v>
      </x:c>
      <x:c r="N5678" s="267" t="n">
        <x:f>MAX(M5678-FARMER_HOURS,0)/TEMP_HOURS_PER_WORKER</x:f>
        <x:v>1.796994791289325</x:v>
      </x:c>
      <x:c r="O5678" s="268" t="n">
        <x:f>I5678*TOMATO_PRICE+J5678*CARROT_PRICE+K5678*MESCLUN_PRICE</x:f>
        <x:v>154322</x:v>
      </x:c>
      <x:c r="P5678" s="268" t="n">
        <x:f>I5678*TOMATO_FERTILIZER+J5678*CARROT_FERTILIZER+K5678*MESCLUN_FERTILIZER</x:f>
        <x:v>31240</x:v>
      </x:c>
      <x:c r="Q5678" s="268" t="n">
        <x:f>MIN(M5678,FARMER_HOURS)*FARMER_RATE+MAX(M5678-FARMER_HOURS,0)*TEMP_RATE</x:f>
        <x:v>69924.86978223312</x:v>
      </x:c>
      <x:c r="R5678" s="268" t="n">
        <x:f>O5678-P5678-Q5678-FIXED_COST</x:f>
        <x:v>33157.130217766884</x:v>
      </x:c>
      <x:c r="S5678" s="139" t="str">
        <x:f>IF(AND(L5678&lt;=TOTAL_BED_CAP,N5678&lt;=TEMP_WORKER_CAP),"YES","NO")</x:f>
        <x:v>YES</x:v>
      </x:c>
      <x:c r="T5678" s="139" t="n">
        <x:f>IF(S5678="YES",R5678,-1E+99)</x:f>
        <x:v>33157.130217766884</x:v>
      </x:c>
    </x:row>
    <x:row r="5679">
      <x:c r="A5679" s="139"/>
      <x:c r="B5679" s="139"/>
      <x:c r="C5679" s="139"/>
      <x:c r="D5679" s="139"/>
      <x:c r="E5679" s="139"/>
      <x:c r="F5679" s="139"/>
      <x:c r="G5679" s="139"/>
      <x:c r="H5679" s="139"/>
      <x:c r="I5679" s="266" t="n">
        <x:f>INT((ROW()-ROW($I$46))/((CARROT_CAP+1)*(MESCLUN_CAP+1)))</x:f>
        <x:v>8</x:v>
      </x:c>
      <x:c r="J5679" s="266" t="n">
        <x:f>MOD(INT((ROW()-ROW($I$46))/(MESCLUN_CAP+1)),CARROT_CAP+1)</x:f>
        <x:v>13</x:v>
      </x:c>
      <x:c r="K5679" s="266" t="n">
        <x:f>MOD(ROW()-ROW($I$46),MESCLUN_CAP+1)</x:f>
        <x:v>22</x:v>
      </x:c>
      <x:c r="L5679" s="266" t="n">
        <x:f>SUM(I5679:K5679)</x:f>
        <x:v>43</x:v>
      </x:c>
      <x:c r="M5679" s="267" t="n">
        <x:f>I5679*TOMATO_HOURS*WEEKS*(1+TOMATO_DIM)^I5679+J5679*CARROT_HOURS*WEEKS*(1+CARROT_DIM)^J5679+K5679*MESCLUN_HOURS*WEEKS*(1+MESCLUN_DIM)^K5679</x:f>
        <x:v>3382.148846703024</x:v>
      </x:c>
      <x:c r="N5679" s="267" t="n">
        <x:f>MAX(M5679-FARMER_HOURS,0)/TEMP_HOURS_PER_WORKER</x:f>
        <x:v>1.8487144768771</x:v>
      </x:c>
      <x:c r="O5679" s="268" t="n">
        <x:f>I5679*TOMATO_PRICE+J5679*CARROT_PRICE+K5679*MESCLUN_PRICE</x:f>
        <x:v>157022</x:v>
      </x:c>
      <x:c r="P5679" s="268" t="n">
        <x:f>I5679*TOMATO_FERTILIZER+J5679*CARROT_FERTILIZER+K5679*MESCLUN_FERTILIZER</x:f>
        <x:v>32120</x:v>
      </x:c>
      <x:c r="Q5679" s="268" t="n">
        <x:f>MIN(M5679,FARMER_HOURS)*FARMER_RATE+MAX(M5679-FARMER_HOURS,0)*TEMP_RATE</x:f>
        <x:v>71217.8619219275</x:v>
      </x:c>
      <x:c r="R5679" s="268" t="n">
        <x:f>O5679-P5679-Q5679-FIXED_COST</x:f>
        <x:v>33684.1380780725</x:v>
      </x:c>
      <x:c r="S5679" s="139" t="str">
        <x:f>IF(AND(L5679&lt;=TOTAL_BED_CAP,N5679&lt;=TEMP_WORKER_CAP),"YES","NO")</x:f>
        <x:v>YES</x:v>
      </x:c>
      <x:c r="T5679" s="139" t="n">
        <x:f>IF(S5679="YES",R5679,-1E+99)</x:f>
        <x:v>33684.1380780725</x:v>
      </x:c>
    </x:row>
    <x:row r="5680">
      <x:c r="A5680" s="139"/>
      <x:c r="B5680" s="139"/>
      <x:c r="C5680" s="139"/>
      <x:c r="D5680" s="139"/>
      <x:c r="E5680" s="139"/>
      <x:c r="F5680" s="139"/>
      <x:c r="G5680" s="139"/>
      <x:c r="H5680" s="139"/>
      <x:c r="I5680" s="266" t="n">
        <x:f>INT((ROW()-ROW($I$46))/((CARROT_CAP+1)*(MESCLUN_CAP+1)))</x:f>
        <x:v>8</x:v>
      </x:c>
      <x:c r="J5680" s="266" t="n">
        <x:f>MOD(INT((ROW()-ROW($I$46))/(MESCLUN_CAP+1)),CARROT_CAP+1)</x:f>
        <x:v>13</x:v>
      </x:c>
      <x:c r="K5680" s="266" t="n">
        <x:f>MOD(ROW()-ROW($I$46),MESCLUN_CAP+1)</x:f>
        <x:v>23</x:v>
      </x:c>
      <x:c r="L5680" s="266" t="n">
        <x:f>SUM(I5680:K5680)</x:f>
        <x:v>44</x:v>
      </x:c>
      <x:c r="M5680" s="267" t="n">
        <x:f>I5680*TOMATO_HOURS*WEEKS*(1+TOMATO_DIM)^I5680+J5680*CARROT_HOURS*WEEKS*(1+CARROT_DIM)^J5680+K5680*MESCLUN_HOURS*WEEKS*(1+MESCLUN_DIM)^K5680</x:f>
        <x:v>3458.2954355604606</x:v>
      </x:c>
      <x:c r="N5680" s="267" t="n">
        <x:f>MAX(M5680-FARMER_HOURS,0)/TEMP_HOURS_PER_WORKER</x:f>
        <x:v>1.901594052472542</x:v>
      </x:c>
      <x:c r="O5680" s="268" t="n">
        <x:f>I5680*TOMATO_PRICE+J5680*CARROT_PRICE+K5680*MESCLUN_PRICE</x:f>
        <x:v>159722</x:v>
      </x:c>
      <x:c r="P5680" s="268" t="n">
        <x:f>I5680*TOMATO_FERTILIZER+J5680*CARROT_FERTILIZER+K5680*MESCLUN_FERTILIZER</x:f>
        <x:v>33000</x:v>
      </x:c>
      <x:c r="Q5680" s="268" t="n">
        <x:f>MIN(M5680,FARMER_HOURS)*FARMER_RATE+MAX(M5680-FARMER_HOURS,0)*TEMP_RATE</x:f>
        <x:v>72539.85131181355</x:v>
      </x:c>
      <x:c r="R5680" s="268" t="n">
        <x:f>O5680-P5680-Q5680-FIXED_COST</x:f>
        <x:v>34182.148688186455</x:v>
      </x:c>
      <x:c r="S5680" s="139" t="str">
        <x:f>IF(AND(L5680&lt;=TOTAL_BED_CAP,N5680&lt;=TEMP_WORKER_CAP),"YES","NO")</x:f>
        <x:v>YES</x:v>
      </x:c>
      <x:c r="T5680" s="139" t="n">
        <x:f>IF(S5680="YES",R5680,-1E+99)</x:f>
        <x:v>34182.148688186455</x:v>
      </x:c>
    </x:row>
    <x:row r="5681">
      <x:c r="A5681" s="139"/>
      <x:c r="B5681" s="139"/>
      <x:c r="C5681" s="139"/>
      <x:c r="D5681" s="139"/>
      <x:c r="E5681" s="139"/>
      <x:c r="F5681" s="139"/>
      <x:c r="G5681" s="139"/>
      <x:c r="H5681" s="139"/>
      <x:c r="I5681" s="266" t="n">
        <x:f>INT((ROW()-ROW($I$46))/((CARROT_CAP+1)*(MESCLUN_CAP+1)))</x:f>
        <x:v>8</x:v>
      </x:c>
      <x:c r="J5681" s="266" t="n">
        <x:f>MOD(INT((ROW()-ROW($I$46))/(MESCLUN_CAP+1)),CARROT_CAP+1)</x:f>
        <x:v>13</x:v>
      </x:c>
      <x:c r="K5681" s="266" t="n">
        <x:f>MOD(ROW()-ROW($I$46),MESCLUN_CAP+1)</x:f>
        <x:v>24</x:v>
      </x:c>
      <x:c r="L5681" s="266" t="n">
        <x:f>SUM(I5681:K5681)</x:f>
        <x:v>45</x:v>
      </x:c>
      <x:c r="M5681" s="267" t="n">
        <x:f>I5681*TOMATO_HOURS*WEEKS*(1+TOMATO_DIM)^I5681+J5681*CARROT_HOURS*WEEKS*(1+CARROT_DIM)^J5681+K5681*MESCLUN_HOURS*WEEKS*(1+MESCLUN_DIM)^K5681</x:f>
        <x:v>3536.142385139956</x:v>
      </x:c>
      <x:c r="N5681" s="267" t="n">
        <x:f>MAX(M5681-FARMER_HOURS,0)/TEMP_HOURS_PER_WORKER</x:f>
        <x:v>1.9556544341249693</x:v>
      </x:c>
      <x:c r="O5681" s="268" t="n">
        <x:f>I5681*TOMATO_PRICE+J5681*CARROT_PRICE+K5681*MESCLUN_PRICE</x:f>
        <x:v>162422</x:v>
      </x:c>
      <x:c r="P5681" s="268" t="n">
        <x:f>I5681*TOMATO_FERTILIZER+J5681*CARROT_FERTILIZER+K5681*MESCLUN_FERTILIZER</x:f>
        <x:v>33880</x:v>
      </x:c>
      <x:c r="Q5681" s="268" t="n">
        <x:f>MIN(M5681,FARMER_HOURS)*FARMER_RATE+MAX(M5681-FARMER_HOURS,0)*TEMP_RATE</x:f>
        <x:v>73891.36085312424</x:v>
      </x:c>
      <x:c r="R5681" s="268" t="n">
        <x:f>O5681-P5681-Q5681-FIXED_COST</x:f>
        <x:v>34650.639146875765</x:v>
      </x:c>
      <x:c r="S5681" s="139" t="str">
        <x:f>IF(AND(L5681&lt;=TOTAL_BED_CAP,N5681&lt;=TEMP_WORKER_CAP),"YES","NO")</x:f>
        <x:v>YES</x:v>
      </x:c>
      <x:c r="T5681" s="139" t="n">
        <x:f>IF(S5681="YES",R5681,-1E+99)</x:f>
        <x:v>34650.639146875765</x:v>
      </x:c>
    </x:row>
    <x:row r="5682">
      <x:c r="A5682" s="139"/>
      <x:c r="B5682" s="139"/>
      <x:c r="C5682" s="139"/>
      <x:c r="D5682" s="139"/>
      <x:c r="E5682" s="139"/>
      <x:c r="F5682" s="139"/>
      <x:c r="G5682" s="139"/>
      <x:c r="H5682" s="139"/>
      <x:c r="I5682" s="266" t="n">
        <x:f>INT((ROW()-ROW($I$46))/((CARROT_CAP+1)*(MESCLUN_CAP+1)))</x:f>
        <x:v>8</x:v>
      </x:c>
      <x:c r="J5682" s="266" t="n">
        <x:f>MOD(INT((ROW()-ROW($I$46))/(MESCLUN_CAP+1)),CARROT_CAP+1)</x:f>
        <x:v>13</x:v>
      </x:c>
      <x:c r="K5682" s="266" t="n">
        <x:f>MOD(ROW()-ROW($I$46),MESCLUN_CAP+1)</x:f>
        <x:v>25</x:v>
      </x:c>
      <x:c r="L5682" s="266" t="n">
        <x:f>SUM(I5682:K5682)</x:f>
        <x:v>46</x:v>
      </x:c>
      <x:c r="M5682" s="267" t="n">
        <x:f>I5682*TOMATO_HOURS*WEEKS*(1+TOMATO_DIM)^I5682+J5682*CARROT_HOURS*WEEKS*(1+CARROT_DIM)^J5682+K5682*MESCLUN_HOURS*WEEKS*(1+MESCLUN_DIM)^K5682</x:f>
        <x:v>3615.720306555054</x:v>
      </x:c>
      <x:c r="N5682" s="267" t="n">
        <x:f>MAX(M5682-FARMER_HOURS,0)/TEMP_HOURS_PER_WORKER</x:f>
        <x:v>2.010916879552121</x:v>
      </x:c>
      <x:c r="O5682" s="268" t="n">
        <x:f>I5682*TOMATO_PRICE+J5682*CARROT_PRICE+K5682*MESCLUN_PRICE</x:f>
        <x:v>165122</x:v>
      </x:c>
      <x:c r="P5682" s="268" t="n">
        <x:f>I5682*TOMATO_FERTILIZER+J5682*CARROT_FERTILIZER+K5682*MESCLUN_FERTILIZER</x:f>
        <x:v>34760</x:v>
      </x:c>
      <x:c r="Q5682" s="268" t="n">
        <x:f>MIN(M5682,FARMER_HOURS)*FARMER_RATE+MAX(M5682-FARMER_HOURS,0)*TEMP_RATE</x:f>
        <x:v>75272.92198880302</x:v>
      </x:c>
      <x:c r="R5682" s="268" t="n">
        <x:f>O5682-P5682-Q5682-FIXED_COST</x:f>
        <x:v>35089.07801119698</x:v>
      </x:c>
      <x:c r="S5682" s="139" t="str">
        <x:f>IF(AND(L5682&lt;=TOTAL_BED_CAP,N5682&lt;=TEMP_WORKER_CAP),"YES","NO")</x:f>
        <x:v>YES</x:v>
      </x:c>
      <x:c r="T5682" s="139" t="n">
        <x:f>IF(S5682="YES",R5682,-1E+99)</x:f>
        <x:v>35089.07801119698</x:v>
      </x:c>
    </x:row>
    <x:row r="5683">
      <x:c r="A5683" s="139"/>
      <x:c r="B5683" s="139"/>
      <x:c r="C5683" s="139"/>
      <x:c r="D5683" s="139"/>
      <x:c r="E5683" s="139"/>
      <x:c r="F5683" s="139"/>
      <x:c r="G5683" s="139"/>
      <x:c r="H5683" s="139"/>
      <x:c r="I5683" s="266" t="n">
        <x:f>INT((ROW()-ROW($I$46))/((CARROT_CAP+1)*(MESCLUN_CAP+1)))</x:f>
        <x:v>8</x:v>
      </x:c>
      <x:c r="J5683" s="266" t="n">
        <x:f>MOD(INT((ROW()-ROW($I$46))/(MESCLUN_CAP+1)),CARROT_CAP+1)</x:f>
        <x:v>13</x:v>
      </x:c>
      <x:c r="K5683" s="266" t="n">
        <x:f>MOD(ROW()-ROW($I$46),MESCLUN_CAP+1)</x:f>
        <x:v>26</x:v>
      </x:c>
      <x:c r="L5683" s="266" t="n">
        <x:f>SUM(I5683:K5683)</x:f>
        <x:v>47</x:v>
      </x:c>
      <x:c r="M5683" s="267" t="n">
        <x:f>I5683*TOMATO_HOURS*WEEKS*(1+TOMATO_DIM)^I5683+J5683*CARROT_HOURS*WEEKS*(1+CARROT_DIM)^J5683+K5683*MESCLUN_HOURS*WEEKS*(1+MESCLUN_DIM)^K5683</x:f>
        <x:v>3697.0603105157707</x:v>
      </x:c>
      <x:c r="N5683" s="267" t="n">
        <x:f>MAX(M5683-FARMER_HOURS,0)/TEMP_HOURS_PER_WORKER</x:f>
        <x:v>2.0674029934137295</x:v>
      </x:c>
      <x:c r="O5683" s="268" t="n">
        <x:f>I5683*TOMATO_PRICE+J5683*CARROT_PRICE+K5683*MESCLUN_PRICE</x:f>
        <x:v>167822</x:v>
      </x:c>
      <x:c r="P5683" s="268" t="n">
        <x:f>I5683*TOMATO_FERTILIZER+J5683*CARROT_FERTILIZER+K5683*MESCLUN_FERTILIZER</x:f>
        <x:v>35640</x:v>
      </x:c>
      <x:c r="Q5683" s="268" t="n">
        <x:f>MIN(M5683,FARMER_HOURS)*FARMER_RATE+MAX(M5683-FARMER_HOURS,0)*TEMP_RATE</x:f>
        <x:v>76685.07483534324</x:v>
      </x:c>
      <x:c r="R5683" s="268" t="n">
        <x:f>O5683-P5683-Q5683-FIXED_COST</x:f>
        <x:v>35496.92516465676</x:v>
      </x:c>
      <x:c r="S5683" s="139" t="str">
        <x:f>IF(AND(L5683&lt;=TOTAL_BED_CAP,N5683&lt;=TEMP_WORKER_CAP),"YES","NO")</x:f>
        <x:v>YES</x:v>
      </x:c>
      <x:c r="T5683" s="139" t="n">
        <x:f>IF(S5683="YES",R5683,-1E+99)</x:f>
        <x:v>35496.92516465676</x:v>
      </x:c>
    </x:row>
    <x:row r="5684">
      <x:c r="A5684" s="139"/>
      <x:c r="B5684" s="139"/>
      <x:c r="C5684" s="139"/>
      <x:c r="D5684" s="139"/>
      <x:c r="E5684" s="139"/>
      <x:c r="F5684" s="139"/>
      <x:c r="G5684" s="139"/>
      <x:c r="H5684" s="139"/>
      <x:c r="I5684" s="266" t="n">
        <x:f>INT((ROW()-ROW($I$46))/((CARROT_CAP+1)*(MESCLUN_CAP+1)))</x:f>
        <x:v>8</x:v>
      </x:c>
      <x:c r="J5684" s="266" t="n">
        <x:f>MOD(INT((ROW()-ROW($I$46))/(MESCLUN_CAP+1)),CARROT_CAP+1)</x:f>
        <x:v>13</x:v>
      </x:c>
      <x:c r="K5684" s="266" t="n">
        <x:f>MOD(ROW()-ROW($I$46),MESCLUN_CAP+1)</x:f>
        <x:v>27</x:v>
      </x:c>
      <x:c r="L5684" s="266" t="n">
        <x:f>SUM(I5684:K5684)</x:f>
        <x:v>48</x:v>
      </x:c>
      <x:c r="M5684" s="267" t="n">
        <x:f>I5684*TOMATO_HOURS*WEEKS*(1+TOMATO_DIM)^I5684+J5684*CARROT_HOURS*WEEKS*(1+CARROT_DIM)^J5684+K5684*MESCLUN_HOURS*WEEKS*(1+MESCLUN_DIM)^K5684</x:f>
        <x:v>3780.194015035528</x:v>
      </x:c>
      <x:c r="N5684" s="267" t="n">
        <x:f>MAX(M5684-FARMER_HOURS,0)/TEMP_HOURS_PER_WORKER</x:f>
        <x:v>2.125134732663561</x:v>
      </x:c>
      <x:c r="O5684" s="268" t="n">
        <x:f>I5684*TOMATO_PRICE+J5684*CARROT_PRICE+K5684*MESCLUN_PRICE</x:f>
        <x:v>170522</x:v>
      </x:c>
      <x:c r="P5684" s="268" t="n">
        <x:f>I5684*TOMATO_FERTILIZER+J5684*CARROT_FERTILIZER+K5684*MESCLUN_FERTILIZER</x:f>
        <x:v>36520</x:v>
      </x:c>
      <x:c r="Q5684" s="268" t="n">
        <x:f>MIN(M5684,FARMER_HOURS)*FARMER_RATE+MAX(M5684-FARMER_HOURS,0)*TEMP_RATE</x:f>
        <x:v>78128.36831658903</x:v>
      </x:c>
      <x:c r="R5684" s="268" t="n">
        <x:f>O5684-P5684-Q5684-FIXED_COST</x:f>
        <x:v>35873.631683410975</x:v>
      </x:c>
      <x:c r="S5684" s="139" t="str">
        <x:f>IF(AND(L5684&lt;=TOTAL_BED_CAP,N5684&lt;=TEMP_WORKER_CAP),"YES","NO")</x:f>
        <x:v>YES</x:v>
      </x:c>
      <x:c r="T5684" s="139" t="n">
        <x:f>IF(S5684="YES",R5684,-1E+99)</x:f>
        <x:v>35873.631683410975</x:v>
      </x:c>
    </x:row>
    <x:row r="5685">
      <x:c r="A5685" s="139"/>
      <x:c r="B5685" s="139"/>
      <x:c r="C5685" s="139"/>
      <x:c r="D5685" s="139"/>
      <x:c r="E5685" s="139"/>
      <x:c r="F5685" s="139"/>
      <x:c r="G5685" s="139"/>
      <x:c r="H5685" s="139"/>
      <x:c r="I5685" s="266" t="n">
        <x:f>INT((ROW()-ROW($I$46))/((CARROT_CAP+1)*(MESCLUN_CAP+1)))</x:f>
        <x:v>8</x:v>
      </x:c>
      <x:c r="J5685" s="266" t="n">
        <x:f>MOD(INT((ROW()-ROW($I$46))/(MESCLUN_CAP+1)),CARROT_CAP+1)</x:f>
        <x:v>13</x:v>
      </x:c>
      <x:c r="K5685" s="266" t="n">
        <x:f>MOD(ROW()-ROW($I$46),MESCLUN_CAP+1)</x:f>
        <x:v>28</x:v>
      </x:c>
      <x:c r="L5685" s="266" t="n">
        <x:f>SUM(I5685:K5685)</x:f>
        <x:v>49</x:v>
      </x:c>
      <x:c r="M5685" s="267" t="n">
        <x:f>I5685*TOMATO_HOURS*WEEKS*(1+TOMATO_DIM)^I5685+J5685*CARROT_HOURS*WEEKS*(1+CARROT_DIM)^J5685+K5685*MESCLUN_HOURS*WEEKS*(1+MESCLUN_DIM)^K5685</x:f>
        <x:v>3865.1535532526814</x:v>
      </x:c>
      <x:c r="N5685" s="267" t="n">
        <x:f>MAX(M5685-FARMER_HOURS,0)/TEMP_HOURS_PER_WORKER</x:f>
        <x:v>2.1841344119810286</x:v>
      </x:c>
      <x:c r="O5685" s="268" t="n">
        <x:f>I5685*TOMATO_PRICE+J5685*CARROT_PRICE+K5685*MESCLUN_PRICE</x:f>
        <x:v>173222</x:v>
      </x:c>
      <x:c r="P5685" s="268" t="n">
        <x:f>I5685*TOMATO_FERTILIZER+J5685*CARROT_FERTILIZER+K5685*MESCLUN_FERTILIZER</x:f>
        <x:v>37400</x:v>
      </x:c>
      <x:c r="Q5685" s="268" t="n">
        <x:f>MIN(M5685,FARMER_HOURS)*FARMER_RATE+MAX(M5685-FARMER_HOURS,0)*TEMP_RATE</x:f>
        <x:v>79603.36029952572</x:v>
      </x:c>
      <x:c r="R5685" s="268" t="n">
        <x:f>O5685-P5685-Q5685-FIXED_COST</x:f>
        <x:v>36218.639700474276</x:v>
      </x:c>
      <x:c r="S5685" s="139" t="str">
        <x:f>IF(AND(L5685&lt;=TOTAL_BED_CAP,N5685&lt;=TEMP_WORKER_CAP),"YES","NO")</x:f>
        <x:v>YES</x:v>
      </x:c>
      <x:c r="T5685" s="139" t="n">
        <x:f>IF(S5685="YES",R5685,-1E+99)</x:f>
        <x:v>36218.639700474276</x:v>
      </x:c>
    </x:row>
    <x:row r="5686">
      <x:c r="A5686" s="139"/>
      <x:c r="B5686" s="139"/>
      <x:c r="C5686" s="139"/>
      <x:c r="D5686" s="139"/>
      <x:c r="E5686" s="139"/>
      <x:c r="F5686" s="139"/>
      <x:c r="G5686" s="139"/>
      <x:c r="H5686" s="139"/>
      <x:c r="I5686" s="266" t="n">
        <x:f>INT((ROW()-ROW($I$46))/((CARROT_CAP+1)*(MESCLUN_CAP+1)))</x:f>
        <x:v>8</x:v>
      </x:c>
      <x:c r="J5686" s="266" t="n">
        <x:f>MOD(INT((ROW()-ROW($I$46))/(MESCLUN_CAP+1)),CARROT_CAP+1)</x:f>
        <x:v>13</x:v>
      </x:c>
      <x:c r="K5686" s="266" t="n">
        <x:f>MOD(ROW()-ROW($I$46),MESCLUN_CAP+1)</x:f>
        <x:v>29</x:v>
      </x:c>
      <x:c r="L5686" s="266" t="n">
        <x:f>SUM(I5686:K5686)</x:f>
        <x:v>50</x:v>
      </x:c>
      <x:c r="M5686" s="267" t="n">
        <x:f>I5686*TOMATO_HOURS*WEEKS*(1+TOMATO_DIM)^I5686+J5686*CARROT_HOURS*WEEKS*(1+CARROT_DIM)^J5686+K5686*MESCLUN_HOURS*WEEKS*(1+MESCLUN_DIM)^K5686</x:f>
        <x:v>3951.9715813683347</x:v>
      </x:c>
      <x:c r="N5686" s="267" t="n">
        <x:f>MAX(M5686-FARMER_HOURS,0)/TEMP_HOURS_PER_WORKER</x:f>
        <x:v>2.2444247092835656</x:v>
      </x:c>
      <x:c r="O5686" s="268" t="n">
        <x:f>I5686*TOMATO_PRICE+J5686*CARROT_PRICE+K5686*MESCLUN_PRICE</x:f>
        <x:v>175922</x:v>
      </x:c>
      <x:c r="P5686" s="268" t="n">
        <x:f>I5686*TOMATO_FERTILIZER+J5686*CARROT_FERTILIZER+K5686*MESCLUN_FERTILIZER</x:f>
        <x:v>38280</x:v>
      </x:c>
      <x:c r="Q5686" s="268" t="n">
        <x:f>MIN(M5686,FARMER_HOURS)*FARMER_RATE+MAX(M5686-FARMER_HOURS,0)*TEMP_RATE</x:f>
        <x:v>81110.61773208914</x:v>
      </x:c>
      <x:c r="R5686" s="268" t="n">
        <x:f>O5686-P5686-Q5686-FIXED_COST</x:f>
        <x:v>36531.382267910856</x:v>
      </x:c>
      <x:c r="S5686" s="139" t="str">
        <x:f>IF(AND(L5686&lt;=TOTAL_BED_CAP,N5686&lt;=TEMP_WORKER_CAP),"YES","NO")</x:f>
        <x:v>YES</x:v>
      </x:c>
      <x:c r="T5686" s="139" t="n">
        <x:f>IF(S5686="YES",R5686,-1E+99)</x:f>
        <x:v>36531.382267910856</x:v>
      </x:c>
    </x:row>
    <x:row r="5687">
      <x:c r="A5687" s="139"/>
      <x:c r="B5687" s="139"/>
      <x:c r="C5687" s="139"/>
      <x:c r="D5687" s="139"/>
      <x:c r="E5687" s="139"/>
      <x:c r="F5687" s="139"/>
      <x:c r="G5687" s="139"/>
      <x:c r="H5687" s="139"/>
      <x:c r="I5687" s="266" t="n">
        <x:f>INT((ROW()-ROW($I$46))/((CARROT_CAP+1)*(MESCLUN_CAP+1)))</x:f>
        <x:v>8</x:v>
      </x:c>
      <x:c r="J5687" s="266" t="n">
        <x:f>MOD(INT((ROW()-ROW($I$46))/(MESCLUN_CAP+1)),CARROT_CAP+1)</x:f>
        <x:v>13</x:v>
      </x:c>
      <x:c r="K5687" s="266" t="n">
        <x:f>MOD(ROW()-ROW($I$46),MESCLUN_CAP+1)</x:f>
        <x:v>30</x:v>
      </x:c>
      <x:c r="L5687" s="266" t="n">
        <x:f>SUM(I5687:K5687)</x:f>
        <x:v>51</x:v>
      </x:c>
      <x:c r="M5687" s="267" t="n">
        <x:f>I5687*TOMATO_HOURS*WEEKS*(1+TOMATO_DIM)^I5687+J5687*CARROT_HOURS*WEEKS*(1+CARROT_DIM)^J5687+K5687*MESCLUN_HOURS*WEEKS*(1+MESCLUN_DIM)^K5687</x:f>
        <x:v>4040.6812867021044</x:v>
      </x:c>
      <x:c r="N5687" s="267" t="n">
        <x:f>MAX(M5687-FARMER_HOURS,0)/TEMP_HOURS_PER_WORKER</x:f>
        <x:v>2.306028671320906</x:v>
      </x:c>
      <x:c r="O5687" s="268" t="n">
        <x:f>I5687*TOMATO_PRICE+J5687*CARROT_PRICE+K5687*MESCLUN_PRICE</x:f>
        <x:v>178622</x:v>
      </x:c>
      <x:c r="P5687" s="268" t="n">
        <x:f>I5687*TOMATO_FERTILIZER+J5687*CARROT_FERTILIZER+K5687*MESCLUN_FERTILIZER</x:f>
        <x:v>39160</x:v>
      </x:c>
      <x:c r="Q5687" s="268" t="n">
        <x:f>MIN(M5687,FARMER_HOURS)*FARMER_RATE+MAX(M5687-FARMER_HOURS,0)*TEMP_RATE</x:f>
        <x:v>82650.71678302265</x:v>
      </x:c>
      <x:c r="R5687" s="268" t="n">
        <x:f>O5687-P5687-Q5687-FIXED_COST</x:f>
        <x:v>36811.28321697735</x:v>
      </x:c>
      <x:c r="S5687" s="139" t="str">
        <x:f>IF(AND(L5687&lt;=TOTAL_BED_CAP,N5687&lt;=TEMP_WORKER_CAP),"YES","NO")</x:f>
        <x:v>YES</x:v>
      </x:c>
      <x:c r="T5687" s="139" t="n">
        <x:f>IF(S5687="YES",R5687,-1E+99)</x:f>
        <x:v>36811.28321697735</x:v>
      </x:c>
    </x:row>
    <x:row r="5688">
      <x:c r="A5688" s="139"/>
      <x:c r="B5688" s="139"/>
      <x:c r="C5688" s="139"/>
      <x:c r="D5688" s="139"/>
      <x:c r="E5688" s="139"/>
      <x:c r="F5688" s="139"/>
      <x:c r="G5688" s="139"/>
      <x:c r="H5688" s="139"/>
      <x:c r="I5688" s="266" t="n">
        <x:f>INT((ROW()-ROW($I$46))/((CARROT_CAP+1)*(MESCLUN_CAP+1)))</x:f>
        <x:v>8</x:v>
      </x:c>
      <x:c r="J5688" s="266" t="n">
        <x:f>MOD(INT((ROW()-ROW($I$46))/(MESCLUN_CAP+1)),CARROT_CAP+1)</x:f>
        <x:v>14</x:v>
      </x:c>
      <x:c r="K5688" s="266" t="n">
        <x:f>MOD(ROW()-ROW($I$46),MESCLUN_CAP+1)</x:f>
        <x:v>0</x:v>
      </x:c>
      <x:c r="L5688" s="266" t="n">
        <x:f>SUM(I5688:K5688)</x:f>
        <x:v>22</x:v>
      </x:c>
      <x:c r="M5688" s="267" t="n">
        <x:f>I5688*TOMATO_HOURS*WEEKS*(1+TOMATO_DIM)^I5688+J5688*CARROT_HOURS*WEEKS*(1+CARROT_DIM)^J5688+K5688*MESCLUN_HOURS*WEEKS*(1+MESCLUN_DIM)^K5688</x:f>
        <x:v>2136.832948008983</x:v>
      </x:c>
      <x:c r="N5688" s="267" t="n">
        <x:f>MAX(M5688-FARMER_HOURS,0)/TEMP_HOURS_PER_WORKER</x:f>
        <x:v>0.9839117694506825</x:v>
      </x:c>
      <x:c r="O5688" s="268" t="n">
        <x:f>I5688*TOMATO_PRICE+J5688*CARROT_PRICE+K5688*MESCLUN_PRICE</x:f>
        <x:v>99716</x:v>
      </x:c>
      <x:c r="P5688" s="268" t="n">
        <x:f>I5688*TOMATO_FERTILIZER+J5688*CARROT_FERTILIZER+K5688*MESCLUN_FERTILIZER</x:f>
        <x:v>13200</x:v>
      </x:c>
      <x:c r="Q5688" s="268" t="n">
        <x:f>MIN(M5688,FARMER_HOURS)*FARMER_RATE+MAX(M5688-FARMER_HOURS,0)*TEMP_RATE</x:f>
        <x:v>49597.79423626706</x:v>
      </x:c>
      <x:c r="R5688" s="268" t="n">
        <x:f>O5688-P5688-Q5688-FIXED_COST</x:f>
        <x:v>16918.20576373294</x:v>
      </x:c>
      <x:c r="S5688" s="139" t="str">
        <x:f>IF(AND(L5688&lt;=TOTAL_BED_CAP,N5688&lt;=TEMP_WORKER_CAP),"YES","NO")</x:f>
        <x:v>YES</x:v>
      </x:c>
      <x:c r="T5688" s="139" t="n">
        <x:f>IF(S5688="YES",R5688,-1E+99)</x:f>
        <x:v>16918.20576373294</x:v>
      </x:c>
    </x:row>
    <x:row r="5689">
      <x:c r="A5689" s="139"/>
      <x:c r="B5689" s="139"/>
      <x:c r="C5689" s="139"/>
      <x:c r="D5689" s="139"/>
      <x:c r="E5689" s="139"/>
      <x:c r="F5689" s="139"/>
      <x:c r="G5689" s="139"/>
      <x:c r="H5689" s="139"/>
      <x:c r="I5689" s="266" t="n">
        <x:f>INT((ROW()-ROW($I$46))/((CARROT_CAP+1)*(MESCLUN_CAP+1)))</x:f>
        <x:v>8</x:v>
      </x:c>
      <x:c r="J5689" s="266" t="n">
        <x:f>MOD(INT((ROW()-ROW($I$46))/(MESCLUN_CAP+1)),CARROT_CAP+1)</x:f>
        <x:v>14</x:v>
      </x:c>
      <x:c r="K5689" s="266" t="n">
        <x:f>MOD(ROW()-ROW($I$46),MESCLUN_CAP+1)</x:f>
        <x:v>1</x:v>
      </x:c>
      <x:c r="L5689" s="266" t="n">
        <x:f>SUM(I5689:K5689)</x:f>
        <x:v>23</x:v>
      </x:c>
      <x:c r="M5689" s="267" t="n">
        <x:f>I5689*TOMATO_HOURS*WEEKS*(1+TOMATO_DIM)^I5689+J5689*CARROT_HOURS*WEEKS*(1+CARROT_DIM)^J5689+K5689*MESCLUN_HOURS*WEEKS*(1+MESCLUN_DIM)^K5689</x:f>
        <x:v>2182.395448008983</x:v>
      </x:c>
      <x:c r="N5689" s="267" t="n">
        <x:f>MAX(M5689-FARMER_HOURS,0)/TEMP_HOURS_PER_WORKER</x:f>
        <x:v>1.0155523944506826</x:v>
      </x:c>
      <x:c r="O5689" s="268" t="n">
        <x:f>I5689*TOMATO_PRICE+J5689*CARROT_PRICE+K5689*MESCLUN_PRICE</x:f>
        <x:v>102416</x:v>
      </x:c>
      <x:c r="P5689" s="268" t="n">
        <x:f>I5689*TOMATO_FERTILIZER+J5689*CARROT_FERTILIZER+K5689*MESCLUN_FERTILIZER</x:f>
        <x:v>14080</x:v>
      </x:c>
      <x:c r="Q5689" s="268" t="n">
        <x:f>MIN(M5689,FARMER_HOURS)*FARMER_RATE+MAX(M5689-FARMER_HOURS,0)*TEMP_RATE</x:f>
        <x:v>50388.80986126706</x:v>
      </x:c>
      <x:c r="R5689" s="268" t="n">
        <x:f>O5689-P5689-Q5689-FIXED_COST</x:f>
        <x:v>17947.19013873294</x:v>
      </x:c>
      <x:c r="S5689" s="139" t="str">
        <x:f>IF(AND(L5689&lt;=TOTAL_BED_CAP,N5689&lt;=TEMP_WORKER_CAP),"YES","NO")</x:f>
        <x:v>YES</x:v>
      </x:c>
      <x:c r="T5689" s="139" t="n">
        <x:f>IF(S5689="YES",R5689,-1E+99)</x:f>
        <x:v>17947.19013873294</x:v>
      </x:c>
    </x:row>
    <x:row r="5690">
      <x:c r="A5690" s="139"/>
      <x:c r="B5690" s="139"/>
      <x:c r="C5690" s="139"/>
      <x:c r="D5690" s="139"/>
      <x:c r="E5690" s="139"/>
      <x:c r="F5690" s="139"/>
      <x:c r="G5690" s="139"/>
      <x:c r="H5690" s="139"/>
      <x:c r="I5690" s="266" t="n">
        <x:f>INT((ROW()-ROW($I$46))/((CARROT_CAP+1)*(MESCLUN_CAP+1)))</x:f>
        <x:v>8</x:v>
      </x:c>
      <x:c r="J5690" s="266" t="n">
        <x:f>MOD(INT((ROW()-ROW($I$46))/(MESCLUN_CAP+1)),CARROT_CAP+1)</x:f>
        <x:v>14</x:v>
      </x:c>
      <x:c r="K5690" s="266" t="n">
        <x:f>MOD(ROW()-ROW($I$46),MESCLUN_CAP+1)</x:f>
        <x:v>2</x:v>
      </x:c>
      <x:c r="L5690" s="266" t="n">
        <x:f>SUM(I5690:K5690)</x:f>
        <x:v>24</x:v>
      </x:c>
      <x:c r="M5690" s="267" t="n">
        <x:f>I5690*TOMATO_HOURS*WEEKS*(1+TOMATO_DIM)^I5690+J5690*CARROT_HOURS*WEEKS*(1+CARROT_DIM)^J5690+K5690*MESCLUN_HOURS*WEEKS*(1+MESCLUN_DIM)^K5690</x:f>
        <x:v>2229.0970105089827</x:v>
      </x:c>
      <x:c r="N5690" s="267" t="n">
        <x:f>MAX(M5690-FARMER_HOURS,0)/TEMP_HOURS_PER_WORKER</x:f>
        <x:v>1.0479840350756824</x:v>
      </x:c>
      <x:c r="O5690" s="268" t="n">
        <x:f>I5690*TOMATO_PRICE+J5690*CARROT_PRICE+K5690*MESCLUN_PRICE</x:f>
        <x:v>105116</x:v>
      </x:c>
      <x:c r="P5690" s="268" t="n">
        <x:f>I5690*TOMATO_FERTILIZER+J5690*CARROT_FERTILIZER+K5690*MESCLUN_FERTILIZER</x:f>
        <x:v>14960</x:v>
      </x:c>
      <x:c r="Q5690" s="268" t="n">
        <x:f>MIN(M5690,FARMER_HOURS)*FARMER_RATE+MAX(M5690-FARMER_HOURS,0)*TEMP_RATE</x:f>
        <x:v>51199.60087689206</x:v>
      </x:c>
      <x:c r="R5690" s="268" t="n">
        <x:f>O5690-P5690-Q5690-FIXED_COST</x:f>
        <x:v>18956.39912310794</x:v>
      </x:c>
      <x:c r="S5690" s="139" t="str">
        <x:f>IF(AND(L5690&lt;=TOTAL_BED_CAP,N5690&lt;=TEMP_WORKER_CAP),"YES","NO")</x:f>
        <x:v>YES</x:v>
      </x:c>
      <x:c r="T5690" s="139" t="n">
        <x:f>IF(S5690="YES",R5690,-1E+99)</x:f>
        <x:v>18956.39912310794</x:v>
      </x:c>
    </x:row>
    <x:row r="5691">
      <x:c r="A5691" s="139"/>
      <x:c r="B5691" s="139"/>
      <x:c r="C5691" s="139"/>
      <x:c r="D5691" s="139"/>
      <x:c r="E5691" s="139"/>
      <x:c r="F5691" s="139"/>
      <x:c r="G5691" s="139"/>
      <x:c r="H5691" s="139"/>
      <x:c r="I5691" s="266" t="n">
        <x:f>INT((ROW()-ROW($I$46))/((CARROT_CAP+1)*(MESCLUN_CAP+1)))</x:f>
        <x:v>8</x:v>
      </x:c>
      <x:c r="J5691" s="266" t="n">
        <x:f>MOD(INT((ROW()-ROW($I$46))/(MESCLUN_CAP+1)),CARROT_CAP+1)</x:f>
        <x:v>14</x:v>
      </x:c>
      <x:c r="K5691" s="266" t="n">
        <x:f>MOD(ROW()-ROW($I$46),MESCLUN_CAP+1)</x:f>
        <x:v>3</x:v>
      </x:c>
      <x:c r="L5691" s="266" t="n">
        <x:f>SUM(I5691:K5691)</x:f>
        <x:v>25</x:v>
      </x:c>
      <x:c r="M5691" s="267" t="n">
        <x:f>I5691*TOMATO_HOURS*WEEKS*(1+TOMATO_DIM)^I5691+J5691*CARROT_HOURS*WEEKS*(1+CARROT_DIM)^J5691+K5691*MESCLUN_HOURS*WEEKS*(1+MESCLUN_DIM)^K5691</x:f>
        <x:v>2276.9589929308577</x:v>
      </x:c>
      <x:c r="N5691" s="267" t="n">
        <x:f>MAX(M5691-FARMER_HOURS,0)/TEMP_HOURS_PER_WORKER</x:f>
        <x:v>1.0812215228686513</x:v>
      </x:c>
      <x:c r="O5691" s="268" t="n">
        <x:f>I5691*TOMATO_PRICE+J5691*CARROT_PRICE+K5691*MESCLUN_PRICE</x:f>
        <x:v>107816</x:v>
      </x:c>
      <x:c r="P5691" s="268" t="n">
        <x:f>I5691*TOMATO_FERTILIZER+J5691*CARROT_FERTILIZER+K5691*MESCLUN_FERTILIZER</x:f>
        <x:v>15840</x:v>
      </x:c>
      <x:c r="Q5691" s="268" t="n">
        <x:f>MIN(M5691,FARMER_HOURS)*FARMER_RATE+MAX(M5691-FARMER_HOURS,0)*TEMP_RATE</x:f>
        <x:v>52030.53807171628</x:v>
      </x:c>
      <x:c r="R5691" s="268" t="n">
        <x:f>O5691-P5691-Q5691-FIXED_COST</x:f>
        <x:v>19945.461928283723</x:v>
      </x:c>
      <x:c r="S5691" s="139" t="str">
        <x:f>IF(AND(L5691&lt;=TOTAL_BED_CAP,N5691&lt;=TEMP_WORKER_CAP),"YES","NO")</x:f>
        <x:v>YES</x:v>
      </x:c>
      <x:c r="T5691" s="139" t="n">
        <x:f>IF(S5691="YES",R5691,-1E+99)</x:f>
        <x:v>19945.461928283723</x:v>
      </x:c>
    </x:row>
    <x:row r="5692">
      <x:c r="A5692" s="139"/>
      <x:c r="B5692" s="139"/>
      <x:c r="C5692" s="139"/>
      <x:c r="D5692" s="139"/>
      <x:c r="E5692" s="139"/>
      <x:c r="F5692" s="139"/>
      <x:c r="G5692" s="139"/>
      <x:c r="H5692" s="139"/>
      <x:c r="I5692" s="266" t="n">
        <x:f>INT((ROW()-ROW($I$46))/((CARROT_CAP+1)*(MESCLUN_CAP+1)))</x:f>
        <x:v>8</x:v>
      </x:c>
      <x:c r="J5692" s="266" t="n">
        <x:f>MOD(INT((ROW()-ROW($I$46))/(MESCLUN_CAP+1)),CARROT_CAP+1)</x:f>
        <x:v>14</x:v>
      </x:c>
      <x:c r="K5692" s="266" t="n">
        <x:f>MOD(ROW()-ROW($I$46),MESCLUN_CAP+1)</x:f>
        <x:v>4</x:v>
      </x:c>
      <x:c r="L5692" s="266" t="n">
        <x:f>SUM(I5692:K5692)</x:f>
        <x:v>26</x:v>
      </x:c>
      <x:c r="M5692" s="267" t="n">
        <x:f>I5692*TOMATO_HOURS*WEEKS*(1+TOMATO_DIM)^I5692+J5692*CARROT_HOURS*WEEKS*(1+CARROT_DIM)^J5692+K5692*MESCLUN_HOURS*WEEKS*(1+MESCLUN_DIM)^K5692</x:f>
        <x:v>2326.003108653514</x:v>
      </x:c>
      <x:c r="N5692" s="267" t="n">
        <x:f>MAX(M5692-FARMER_HOURS,0)/TEMP_HOURS_PER_WORKER</x:f>
        <x:v>1.1152799365649404</x:v>
      </x:c>
      <x:c r="O5692" s="268" t="n">
        <x:f>I5692*TOMATO_PRICE+J5692*CARROT_PRICE+K5692*MESCLUN_PRICE</x:f>
        <x:v>110516</x:v>
      </x:c>
      <x:c r="P5692" s="268" t="n">
        <x:f>I5692*TOMATO_FERTILIZER+J5692*CARROT_FERTILIZER+K5692*MESCLUN_FERTILIZER</x:f>
        <x:v>16720</x:v>
      </x:c>
      <x:c r="Q5692" s="268" t="n">
        <x:f>MIN(M5692,FARMER_HOURS)*FARMER_RATE+MAX(M5692-FARMER_HOURS,0)*TEMP_RATE</x:f>
        <x:v>52881.9984141235</x:v>
      </x:c>
      <x:c r="R5692" s="268" t="n">
        <x:f>O5692-P5692-Q5692-FIXED_COST</x:f>
        <x:v>20914.001585876496</x:v>
      </x:c>
      <x:c r="S5692" s="139" t="str">
        <x:f>IF(AND(L5692&lt;=TOTAL_BED_CAP,N5692&lt;=TEMP_WORKER_CAP),"YES","NO")</x:f>
        <x:v>YES</x:v>
      </x:c>
      <x:c r="T5692" s="139" t="n">
        <x:f>IF(S5692="YES",R5692,-1E+99)</x:f>
        <x:v>20914.001585876496</x:v>
      </x:c>
    </x:row>
    <x:row r="5693">
      <x:c r="A5693" s="139"/>
      <x:c r="B5693" s="139"/>
      <x:c r="C5693" s="139"/>
      <x:c r="D5693" s="139"/>
      <x:c r="E5693" s="139"/>
      <x:c r="F5693" s="139"/>
      <x:c r="G5693" s="139"/>
      <x:c r="H5693" s="139"/>
      <x:c r="I5693" s="266" t="n">
        <x:f>INT((ROW()-ROW($I$46))/((CARROT_CAP+1)*(MESCLUN_CAP+1)))</x:f>
        <x:v>8</x:v>
      </x:c>
      <x:c r="J5693" s="266" t="n">
        <x:f>MOD(INT((ROW()-ROW($I$46))/(MESCLUN_CAP+1)),CARROT_CAP+1)</x:f>
        <x:v>14</x:v>
      </x:c>
      <x:c r="K5693" s="266" t="n">
        <x:f>MOD(ROW()-ROW($I$46),MESCLUN_CAP+1)</x:f>
        <x:v>5</x:v>
      </x:c>
      <x:c r="L5693" s="266" t="n">
        <x:f>SUM(I5693:K5693)</x:f>
        <x:v>27</x:v>
      </x:c>
      <x:c r="M5693" s="267" t="n">
        <x:f>I5693*TOMATO_HOURS*WEEKS*(1+TOMATO_DIM)^I5693+J5693*CARROT_HOURS*WEEKS*(1+CARROT_DIM)^J5693+K5693*MESCLUN_HOURS*WEEKS*(1+MESCLUN_DIM)^K5693</x:f>
        <x:v>2376.2514325747175</x:v>
      </x:c>
      <x:c r="N5693" s="267" t="n">
        <x:f>MAX(M5693-FARMER_HOURS,0)/TEMP_HOURS_PER_WORKER</x:f>
        <x:v>1.150174605954665</x:v>
      </x:c>
      <x:c r="O5693" s="268" t="n">
        <x:f>I5693*TOMATO_PRICE+J5693*CARROT_PRICE+K5693*MESCLUN_PRICE</x:f>
        <x:v>113216</x:v>
      </x:c>
      <x:c r="P5693" s="268" t="n">
        <x:f>I5693*TOMATO_FERTILIZER+J5693*CARROT_FERTILIZER+K5693*MESCLUN_FERTILIZER</x:f>
        <x:v>17600</x:v>
      </x:c>
      <x:c r="Q5693" s="268" t="n">
        <x:f>MIN(M5693,FARMER_HOURS)*FARMER_RATE+MAX(M5693-FARMER_HOURS,0)*TEMP_RATE</x:f>
        <x:v>53754.36514886662</x:v>
      </x:c>
      <x:c r="R5693" s="268" t="n">
        <x:f>O5693-P5693-Q5693-FIXED_COST</x:f>
        <x:v>21861.634851133378</x:v>
      </x:c>
      <x:c r="S5693" s="139" t="str">
        <x:f>IF(AND(L5693&lt;=TOTAL_BED_CAP,N5693&lt;=TEMP_WORKER_CAP),"YES","NO")</x:f>
        <x:v>YES</x:v>
      </x:c>
      <x:c r="T5693" s="139" t="n">
        <x:f>IF(S5693="YES",R5693,-1E+99)</x:f>
        <x:v>21861.634851133378</x:v>
      </x:c>
    </x:row>
    <x:row r="5694">
      <x:c r="A5694" s="139"/>
      <x:c r="B5694" s="139"/>
      <x:c r="C5694" s="139"/>
      <x:c r="D5694" s="139"/>
      <x:c r="E5694" s="139"/>
      <x:c r="F5694" s="139"/>
      <x:c r="G5694" s="139"/>
      <x:c r="H5694" s="139"/>
      <x:c r="I5694" s="266" t="n">
        <x:f>INT((ROW()-ROW($I$46))/((CARROT_CAP+1)*(MESCLUN_CAP+1)))</x:f>
        <x:v>8</x:v>
      </x:c>
      <x:c r="J5694" s="266" t="n">
        <x:f>MOD(INT((ROW()-ROW($I$46))/(MESCLUN_CAP+1)),CARROT_CAP+1)</x:f>
        <x:v>14</x:v>
      </x:c>
      <x:c r="K5694" s="266" t="n">
        <x:f>MOD(ROW()-ROW($I$46),MESCLUN_CAP+1)</x:f>
        <x:v>6</x:v>
      </x:c>
      <x:c r="L5694" s="266" t="n">
        <x:f>SUM(I5694:K5694)</x:f>
        <x:v>28</x:v>
      </x:c>
      <x:c r="M5694" s="267" t="n">
        <x:f>I5694*TOMATO_HOURS*WEEKS*(1+TOMATO_DIM)^I5694+J5694*CARROT_HOURS*WEEKS*(1+CARROT_DIM)^J5694+K5694*MESCLUN_HOURS*WEEKS*(1+MESCLUN_DIM)^K5694</x:f>
        <x:v>2427.7264067563506</x:v>
      </x:c>
      <x:c r="N5694" s="267" t="n">
        <x:f>MAX(M5694-FARMER_HOURS,0)/TEMP_HOURS_PER_WORKER</x:f>
        <x:v>1.1859211158030212</x:v>
      </x:c>
      <x:c r="O5694" s="268" t="n">
        <x:f>I5694*TOMATO_PRICE+J5694*CARROT_PRICE+K5694*MESCLUN_PRICE</x:f>
        <x:v>115916</x:v>
      </x:c>
      <x:c r="P5694" s="268" t="n">
        <x:f>I5694*TOMATO_FERTILIZER+J5694*CARROT_FERTILIZER+K5694*MESCLUN_FERTILIZER</x:f>
        <x:v>18480</x:v>
      </x:c>
      <x:c r="Q5694" s="268" t="n">
        <x:f>MIN(M5694,FARMER_HOURS)*FARMER_RATE+MAX(M5694-FARMER_HOURS,0)*TEMP_RATE</x:f>
        <x:v>54648.02789507553</x:v>
      </x:c>
      <x:c r="R5694" s="268" t="n">
        <x:f>O5694-P5694-Q5694-FIXED_COST</x:f>
        <x:v>22787.97210492447</x:v>
      </x:c>
      <x:c r="S5694" s="139" t="str">
        <x:f>IF(AND(L5694&lt;=TOTAL_BED_CAP,N5694&lt;=TEMP_WORKER_CAP),"YES","NO")</x:f>
        <x:v>YES</x:v>
      </x:c>
      <x:c r="T5694" s="139" t="n">
        <x:f>IF(S5694="YES",R5694,-1E+99)</x:f>
        <x:v>22787.97210492447</x:v>
      </x:c>
    </x:row>
    <x:row r="5695">
      <x:c r="A5695" s="139"/>
      <x:c r="B5695" s="139"/>
      <x:c r="C5695" s="139"/>
      <x:c r="D5695" s="139"/>
      <x:c r="E5695" s="139"/>
      <x:c r="F5695" s="139"/>
      <x:c r="G5695" s="139"/>
      <x:c r="H5695" s="139"/>
      <x:c r="I5695" s="266" t="n">
        <x:f>INT((ROW()-ROW($I$46))/((CARROT_CAP+1)*(MESCLUN_CAP+1)))</x:f>
        <x:v>8</x:v>
      </x:c>
      <x:c r="J5695" s="266" t="n">
        <x:f>MOD(INT((ROW()-ROW($I$46))/(MESCLUN_CAP+1)),CARROT_CAP+1)</x:f>
        <x:v>14</x:v>
      </x:c>
      <x:c r="K5695" s="266" t="n">
        <x:f>MOD(ROW()-ROW($I$46),MESCLUN_CAP+1)</x:f>
        <x:v>7</x:v>
      </x:c>
      <x:c r="L5695" s="266" t="n">
        <x:f>SUM(I5695:K5695)</x:f>
        <x:v>29</x:v>
      </x:c>
      <x:c r="M5695" s="267" t="n">
        <x:f>I5695*TOMATO_HOURS*WEEKS*(1+TOMATO_DIM)^I5695+J5695*CARROT_HOURS*WEEKS*(1+CARROT_DIM)^J5695+K5695*MESCLUN_HOURS*WEEKS*(1+MESCLUN_DIM)^K5695</x:f>
        <x:v>2480.450846154311</x:v>
      </x:c>
      <x:c r="N5695" s="267" t="n">
        <x:f>MAX(M5695-FARMER_HOURS,0)/TEMP_HOURS_PER_WORKER</x:f>
        <x:v>1.2225353098293825</x:v>
      </x:c>
      <x:c r="O5695" s="268" t="n">
        <x:f>I5695*TOMATO_PRICE+J5695*CARROT_PRICE+K5695*MESCLUN_PRICE</x:f>
        <x:v>118616</x:v>
      </x:c>
      <x:c r="P5695" s="268" t="n">
        <x:f>I5695*TOMATO_FERTILIZER+J5695*CARROT_FERTILIZER+K5695*MESCLUN_FERTILIZER</x:f>
        <x:v>19360</x:v>
      </x:c>
      <x:c r="Q5695" s="268" t="n">
        <x:f>MIN(M5695,FARMER_HOURS)*FARMER_RATE+MAX(M5695-FARMER_HOURS,0)*TEMP_RATE</x:f>
        <x:v>55563.38274573456</x:v>
      </x:c>
      <x:c r="R5695" s="268" t="n">
        <x:f>O5695-P5695-Q5695-FIXED_COST</x:f>
        <x:v>23692.61725426544</x:v>
      </x:c>
      <x:c r="S5695" s="139" t="str">
        <x:f>IF(AND(L5695&lt;=TOTAL_BED_CAP,N5695&lt;=TEMP_WORKER_CAP),"YES","NO")</x:f>
        <x:v>YES</x:v>
      </x:c>
      <x:c r="T5695" s="139" t="n">
        <x:f>IF(S5695="YES",R5695,-1E+99)</x:f>
        <x:v>23692.61725426544</x:v>
      </x:c>
    </x:row>
    <x:row r="5696">
      <x:c r="A5696" s="139"/>
      <x:c r="B5696" s="139"/>
      <x:c r="C5696" s="139"/>
      <x:c r="D5696" s="139"/>
      <x:c r="E5696" s="139"/>
      <x:c r="F5696" s="139"/>
      <x:c r="G5696" s="139"/>
      <x:c r="H5696" s="139"/>
      <x:c r="I5696" s="266" t="n">
        <x:f>INT((ROW()-ROW($I$46))/((CARROT_CAP+1)*(MESCLUN_CAP+1)))</x:f>
        <x:v>8</x:v>
      </x:c>
      <x:c r="J5696" s="266" t="n">
        <x:f>MOD(INT((ROW()-ROW($I$46))/(MESCLUN_CAP+1)),CARROT_CAP+1)</x:f>
        <x:v>14</x:v>
      </x:c>
      <x:c r="K5696" s="266" t="n">
        <x:f>MOD(ROW()-ROW($I$46),MESCLUN_CAP+1)</x:f>
        <x:v>8</x:v>
      </x:c>
      <x:c r="L5696" s="266" t="n">
        <x:f>SUM(I5696:K5696)</x:f>
        <x:v>30</x:v>
      </x:c>
      <x:c r="M5696" s="267" t="n">
        <x:f>I5696*TOMATO_HOURS*WEEKS*(1+TOMATO_DIM)^I5696+J5696*CARROT_HOURS*WEEKS*(1+CARROT_DIM)^J5696+K5696*MESCLUN_HOURS*WEEKS*(1+MESCLUN_DIM)^K5696</x:f>
        <x:v>2534.447944434291</x:v>
      </x:c>
      <x:c r="N5696" s="267" t="n">
        <x:f>MAX(M5696-FARMER_HOURS,0)/TEMP_HOURS_PER_WORKER</x:f>
        <x:v>1.2600332947460353</x:v>
      </x:c>
      <x:c r="O5696" s="268" t="n">
        <x:f>I5696*TOMATO_PRICE+J5696*CARROT_PRICE+K5696*MESCLUN_PRICE</x:f>
        <x:v>121316</x:v>
      </x:c>
      <x:c r="P5696" s="268" t="n">
        <x:f>I5696*TOMATO_FERTILIZER+J5696*CARROT_FERTILIZER+K5696*MESCLUN_FERTILIZER</x:f>
        <x:v>20240</x:v>
      </x:c>
      <x:c r="Q5696" s="268" t="n">
        <x:f>MIN(M5696,FARMER_HOURS)*FARMER_RATE+MAX(M5696-FARMER_HOURS,0)*TEMP_RATE</x:f>
        <x:v>56500.83236865088</x:v>
      </x:c>
      <x:c r="R5696" s="268" t="n">
        <x:f>O5696-P5696-Q5696-FIXED_COST</x:f>
        <x:v>24575.16763134912</x:v>
      </x:c>
      <x:c r="S5696" s="139" t="str">
        <x:f>IF(AND(L5696&lt;=TOTAL_BED_CAP,N5696&lt;=TEMP_WORKER_CAP),"YES","NO")</x:f>
        <x:v>YES</x:v>
      </x:c>
      <x:c r="T5696" s="139" t="n">
        <x:f>IF(S5696="YES",R5696,-1E+99)</x:f>
        <x:v>24575.16763134912</x:v>
      </x:c>
    </x:row>
    <x:row r="5697">
      <x:c r="A5697" s="139"/>
      <x:c r="B5697" s="139"/>
      <x:c r="C5697" s="139"/>
      <x:c r="D5697" s="139"/>
      <x:c r="E5697" s="139"/>
      <x:c r="F5697" s="139"/>
      <x:c r="G5697" s="139"/>
      <x:c r="H5697" s="139"/>
      <x:c r="I5697" s="266" t="n">
        <x:f>INT((ROW()-ROW($I$46))/((CARROT_CAP+1)*(MESCLUN_CAP+1)))</x:f>
        <x:v>8</x:v>
      </x:c>
      <x:c r="J5697" s="266" t="n">
        <x:f>MOD(INT((ROW()-ROW($I$46))/(MESCLUN_CAP+1)),CARROT_CAP+1)</x:f>
        <x:v>14</x:v>
      </x:c>
      <x:c r="K5697" s="266" t="n">
        <x:f>MOD(ROW()-ROW($I$46),MESCLUN_CAP+1)</x:f>
        <x:v>9</x:v>
      </x:c>
      <x:c r="L5697" s="266" t="n">
        <x:f>SUM(I5697:K5697)</x:f>
        <x:v>31</x:v>
      </x:c>
      <x:c r="M5697" s="267" t="n">
        <x:f>I5697*TOMATO_HOURS*WEEKS*(1+TOMATO_DIM)^I5697+J5697*CARROT_HOURS*WEEKS*(1+CARROT_DIM)^J5697+K5697*MESCLUN_HOURS*WEEKS*(1+MESCLUN_DIM)^K5697</x:f>
        <x:v>2589.7412798746855</x:v>
      </x:c>
      <x:c r="N5697" s="267" t="n">
        <x:f>MAX(M5697-FARMER_HOURS,0)/TEMP_HOURS_PER_WORKER</x:f>
        <x:v>1.2984314443574205</x:v>
      </x:c>
      <x:c r="O5697" s="268" t="n">
        <x:f>I5697*TOMATO_PRICE+J5697*CARROT_PRICE+K5697*MESCLUN_PRICE</x:f>
        <x:v>124016</x:v>
      </x:c>
      <x:c r="P5697" s="268" t="n">
        <x:f>I5697*TOMATO_FERTILIZER+J5697*CARROT_FERTILIZER+K5697*MESCLUN_FERTILIZER</x:f>
        <x:v>21120</x:v>
      </x:c>
      <x:c r="Q5697" s="268" t="n">
        <x:f>MIN(M5697,FARMER_HOURS)*FARMER_RATE+MAX(M5697-FARMER_HOURS,0)*TEMP_RATE</x:f>
        <x:v>57460.786108935514</x:v>
      </x:c>
      <x:c r="R5697" s="268" t="n">
        <x:f>O5697-P5697-Q5697-FIXED_COST</x:f>
        <x:v>25435.213891064486</x:v>
      </x:c>
      <x:c r="S5697" s="139" t="str">
        <x:f>IF(AND(L5697&lt;=TOTAL_BED_CAP,N5697&lt;=TEMP_WORKER_CAP),"YES","NO")</x:f>
        <x:v>YES</x:v>
      </x:c>
      <x:c r="T5697" s="139" t="n">
        <x:f>IF(S5697="YES",R5697,-1E+99)</x:f>
        <x:v>25435.213891064486</x:v>
      </x:c>
    </x:row>
    <x:row r="5698">
      <x:c r="A5698" s="139"/>
      <x:c r="B5698" s="139"/>
      <x:c r="C5698" s="139"/>
      <x:c r="D5698" s="139"/>
      <x:c r="E5698" s="139"/>
      <x:c r="F5698" s="139"/>
      <x:c r="G5698" s="139"/>
      <x:c r="H5698" s="139"/>
      <x:c r="I5698" s="266" t="n">
        <x:f>INT((ROW()-ROW($I$46))/((CARROT_CAP+1)*(MESCLUN_CAP+1)))</x:f>
        <x:v>8</x:v>
      </x:c>
      <x:c r="J5698" s="266" t="n">
        <x:f>MOD(INT((ROW()-ROW($I$46))/(MESCLUN_CAP+1)),CARROT_CAP+1)</x:f>
        <x:v>14</x:v>
      </x:c>
      <x:c r="K5698" s="266" t="n">
        <x:f>MOD(ROW()-ROW($I$46),MESCLUN_CAP+1)</x:f>
        <x:v>10</x:v>
      </x:c>
      <x:c r="L5698" s="266" t="n">
        <x:f>SUM(I5698:K5698)</x:f>
        <x:v>32</x:v>
      </x:c>
      <x:c r="M5698" s="267" t="n">
        <x:f>I5698*TOMATO_HOURS*WEEKS*(1+TOMATO_DIM)^I5698+J5698*CARROT_HOURS*WEEKS*(1+CARROT_DIM)^J5698+K5698*MESCLUN_HOURS*WEEKS*(1+MESCLUN_DIM)^K5698</x:f>
        <x:v>2646.3548213578983</x:v>
      </x:c>
      <x:c r="N5698" s="267" t="n">
        <x:f>MAX(M5698-FARMER_HOURS,0)/TEMP_HOURS_PER_WORKER</x:f>
        <x:v>1.3377464037207627</x:v>
      </x:c>
      <x:c r="O5698" s="268" t="n">
        <x:f>I5698*TOMATO_PRICE+J5698*CARROT_PRICE+K5698*MESCLUN_PRICE</x:f>
        <x:v>126716</x:v>
      </x:c>
      <x:c r="P5698" s="268" t="n">
        <x:f>I5698*TOMATO_FERTILIZER+J5698*CARROT_FERTILIZER+K5698*MESCLUN_FERTILIZER</x:f>
        <x:v>22000</x:v>
      </x:c>
      <x:c r="Q5698" s="268" t="n">
        <x:f>MIN(M5698,FARMER_HOURS)*FARMER_RATE+MAX(M5698-FARMER_HOURS,0)*TEMP_RATE</x:f>
        <x:v>58443.66009301907</x:v>
      </x:c>
      <x:c r="R5698" s="268" t="n">
        <x:f>O5698-P5698-Q5698-FIXED_COST</x:f>
        <x:v>26272.33990698093</x:v>
      </x:c>
      <x:c r="S5698" s="139" t="str">
        <x:f>IF(AND(L5698&lt;=TOTAL_BED_CAP,N5698&lt;=TEMP_WORKER_CAP),"YES","NO")</x:f>
        <x:v>YES</x:v>
      </x:c>
      <x:c r="T5698" s="139" t="n">
        <x:f>IF(S5698="YES",R5698,-1E+99)</x:f>
        <x:v>26272.33990698093</x:v>
      </x:c>
    </x:row>
    <x:row r="5699">
      <x:c r="A5699" s="139"/>
      <x:c r="B5699" s="139"/>
      <x:c r="C5699" s="139"/>
      <x:c r="D5699" s="139"/>
      <x:c r="E5699" s="139"/>
      <x:c r="F5699" s="139"/>
      <x:c r="G5699" s="139"/>
      <x:c r="H5699" s="139"/>
      <x:c r="I5699" s="266" t="n">
        <x:f>INT((ROW()-ROW($I$46))/((CARROT_CAP+1)*(MESCLUN_CAP+1)))</x:f>
        <x:v>8</x:v>
      </x:c>
      <x:c r="J5699" s="266" t="n">
        <x:f>MOD(INT((ROW()-ROW($I$46))/(MESCLUN_CAP+1)),CARROT_CAP+1)</x:f>
        <x:v>14</x:v>
      </x:c>
      <x:c r="K5699" s="266" t="n">
        <x:f>MOD(ROW()-ROW($I$46),MESCLUN_CAP+1)</x:f>
        <x:v>11</x:v>
      </x:c>
      <x:c r="L5699" s="266" t="n">
        <x:f>SUM(I5699:K5699)</x:f>
        <x:v>33</x:v>
      </x:c>
      <x:c r="M5699" s="267" t="n">
        <x:f>I5699*TOMATO_HOURS*WEEKS*(1+TOMATO_DIM)^I5699+J5699*CARROT_HOURS*WEEKS*(1+CARROT_DIM)^J5699+K5699*MESCLUN_HOURS*WEEKS*(1+MESCLUN_DIM)^K5699</x:f>
        <x:v>2704.3129344513372</x:v>
      </x:c>
      <x:c r="N5699" s="267" t="n">
        <x:f>MAX(M5699-FARMER_HOURS,0)/TEMP_HOURS_PER_WORKER</x:f>
        <x:v>1.3779950933689842</x:v>
      </x:c>
      <x:c r="O5699" s="268" t="n">
        <x:f>I5699*TOMATO_PRICE+J5699*CARROT_PRICE+K5699*MESCLUN_PRICE</x:f>
        <x:v>129416</x:v>
      </x:c>
      <x:c r="P5699" s="268" t="n">
        <x:f>I5699*TOMATO_FERTILIZER+J5699*CARROT_FERTILIZER+K5699*MESCLUN_FERTILIZER</x:f>
        <x:v>22880</x:v>
      </x:c>
      <x:c r="Q5699" s="268" t="n">
        <x:f>MIN(M5699,FARMER_HOURS)*FARMER_RATE+MAX(M5699-FARMER_HOURS,0)*TEMP_RATE</x:f>
        <x:v>59449.877334224606</x:v>
      </x:c>
      <x:c r="R5699" s="268" t="n">
        <x:f>O5699-P5699-Q5699-FIXED_COST</x:f>
        <x:v>27086.122665775394</x:v>
      </x:c>
      <x:c r="S5699" s="139" t="str">
        <x:f>IF(AND(L5699&lt;=TOTAL_BED_CAP,N5699&lt;=TEMP_WORKER_CAP),"YES","NO")</x:f>
        <x:v>YES</x:v>
      </x:c>
      <x:c r="T5699" s="139" t="n">
        <x:f>IF(S5699="YES",R5699,-1E+99)</x:f>
        <x:v>27086.122665775394</x:v>
      </x:c>
    </x:row>
    <x:row r="5700">
      <x:c r="A5700" s="139"/>
      <x:c r="B5700" s="139"/>
      <x:c r="C5700" s="139"/>
      <x:c r="D5700" s="139"/>
      <x:c r="E5700" s="139"/>
      <x:c r="F5700" s="139"/>
      <x:c r="G5700" s="139"/>
      <x:c r="H5700" s="139"/>
      <x:c r="I5700" s="266" t="n">
        <x:f>INT((ROW()-ROW($I$46))/((CARROT_CAP+1)*(MESCLUN_CAP+1)))</x:f>
        <x:v>8</x:v>
      </x:c>
      <x:c r="J5700" s="266" t="n">
        <x:f>MOD(INT((ROW()-ROW($I$46))/(MESCLUN_CAP+1)),CARROT_CAP+1)</x:f>
        <x:v>14</x:v>
      </x:c>
      <x:c r="K5700" s="266" t="n">
        <x:f>MOD(ROW()-ROW($I$46),MESCLUN_CAP+1)</x:f>
        <x:v>12</x:v>
      </x:c>
      <x:c r="L5700" s="266" t="n">
        <x:f>SUM(I5700:K5700)</x:f>
        <x:v>34</x:v>
      </x:c>
      <x:c r="M5700" s="267" t="n">
        <x:f>I5700*TOMATO_HOURS*WEEKS*(1+TOMATO_DIM)^I5700+J5700*CARROT_HOURS*WEEKS*(1+CARROT_DIM)^J5700+K5700*MESCLUN_HOURS*WEEKS*(1+MESCLUN_DIM)^K5700</x:f>
        <x:v>2763.6403875794017</x:v>
      </x:c>
      <x:c r="N5700" s="267" t="n">
        <x:f>MAX(M5700-FARMER_HOURS,0)/TEMP_HOURS_PER_WORKER</x:f>
        <x:v>1.4191947135968068</x:v>
      </x:c>
      <x:c r="O5700" s="268" t="n">
        <x:f>I5700*TOMATO_PRICE+J5700*CARROT_PRICE+K5700*MESCLUN_PRICE</x:f>
        <x:v>132116</x:v>
      </x:c>
      <x:c r="P5700" s="268" t="n">
        <x:f>I5700*TOMATO_FERTILIZER+J5700*CARROT_FERTILIZER+K5700*MESCLUN_FERTILIZER</x:f>
        <x:v>23760</x:v>
      </x:c>
      <x:c r="Q5700" s="268" t="n">
        <x:f>MIN(M5700,FARMER_HOURS)*FARMER_RATE+MAX(M5700-FARMER_HOURS,0)*TEMP_RATE</x:f>
        <x:v>60479.86783992017</x:v>
      </x:c>
      <x:c r="R5700" s="268" t="n">
        <x:f>O5700-P5700-Q5700-FIXED_COST</x:f>
        <x:v>27876.132160079833</x:v>
      </x:c>
      <x:c r="S5700" s="139" t="str">
        <x:f>IF(AND(L5700&lt;=TOTAL_BED_CAP,N5700&lt;=TEMP_WORKER_CAP),"YES","NO")</x:f>
        <x:v>YES</x:v>
      </x:c>
      <x:c r="T5700" s="139" t="n">
        <x:f>IF(S5700="YES",R5700,-1E+99)</x:f>
        <x:v>27876.132160079833</x:v>
      </x:c>
    </x:row>
    <x:row r="5701">
      <x:c r="A5701" s="139"/>
      <x:c r="B5701" s="139"/>
      <x:c r="C5701" s="139"/>
      <x:c r="D5701" s="139"/>
      <x:c r="E5701" s="139"/>
      <x:c r="F5701" s="139"/>
      <x:c r="G5701" s="139"/>
      <x:c r="H5701" s="139"/>
      <x:c r="I5701" s="266" t="n">
        <x:f>INT((ROW()-ROW($I$46))/((CARROT_CAP+1)*(MESCLUN_CAP+1)))</x:f>
        <x:v>8</x:v>
      </x:c>
      <x:c r="J5701" s="266" t="n">
        <x:f>MOD(INT((ROW()-ROW($I$46))/(MESCLUN_CAP+1)),CARROT_CAP+1)</x:f>
        <x:v>14</x:v>
      </x:c>
      <x:c r="K5701" s="266" t="n">
        <x:f>MOD(ROW()-ROW($I$46),MESCLUN_CAP+1)</x:f>
        <x:v>13</x:v>
      </x:c>
      <x:c r="L5701" s="266" t="n">
        <x:f>SUM(I5701:K5701)</x:f>
        <x:v>35</x:v>
      </x:c>
      <x:c r="M5701" s="267" t="n">
        <x:f>I5701*TOMATO_HOURS*WEEKS*(1+TOMATO_DIM)^I5701+J5701*CARROT_HOURS*WEEKS*(1+CARROT_DIM)^J5701+K5701*MESCLUN_HOURS*WEEKS*(1+MESCLUN_DIM)^K5701</x:f>
        <x:v>2824.3623582877863</x:v>
      </x:c>
      <x:c r="N5701" s="267" t="n">
        <x:f>MAX(M5701-FARMER_HOURS,0)/TEMP_HOURS_PER_WORKER</x:f>
        <x:v>1.4613627488109626</x:v>
      </x:c>
      <x:c r="O5701" s="268" t="n">
        <x:f>I5701*TOMATO_PRICE+J5701*CARROT_PRICE+K5701*MESCLUN_PRICE</x:f>
        <x:v>134816</x:v>
      </x:c>
      <x:c r="P5701" s="268" t="n">
        <x:f>I5701*TOMATO_FERTILIZER+J5701*CARROT_FERTILIZER+K5701*MESCLUN_FERTILIZER</x:f>
        <x:v>24640</x:v>
      </x:c>
      <x:c r="Q5701" s="268" t="n">
        <x:f>MIN(M5701,FARMER_HOURS)*FARMER_RATE+MAX(M5701-FARMER_HOURS,0)*TEMP_RATE</x:f>
        <x:v>61534.06872027407</x:v>
      </x:c>
      <x:c r="R5701" s="268" t="n">
        <x:f>O5701-P5701-Q5701-FIXED_COST</x:f>
        <x:v>28641.931279725934</x:v>
      </x:c>
      <x:c r="S5701" s="139" t="str">
        <x:f>IF(AND(L5701&lt;=TOTAL_BED_CAP,N5701&lt;=TEMP_WORKER_CAP),"YES","NO")</x:f>
        <x:v>YES</x:v>
      </x:c>
      <x:c r="T5701" s="139" t="n">
        <x:f>IF(S5701="YES",R5701,-1E+99)</x:f>
        <x:v>28641.931279725934</x:v>
      </x:c>
    </x:row>
    <x:row r="5702">
      <x:c r="A5702" s="139"/>
      <x:c r="B5702" s="139"/>
      <x:c r="C5702" s="139"/>
      <x:c r="D5702" s="139"/>
      <x:c r="E5702" s="139"/>
      <x:c r="F5702" s="139"/>
      <x:c r="G5702" s="139"/>
      <x:c r="H5702" s="139"/>
      <x:c r="I5702" s="266" t="n">
        <x:f>INT((ROW()-ROW($I$46))/((CARROT_CAP+1)*(MESCLUN_CAP+1)))</x:f>
        <x:v>8</x:v>
      </x:c>
      <x:c r="J5702" s="266" t="n">
        <x:f>MOD(INT((ROW()-ROW($I$46))/(MESCLUN_CAP+1)),CARROT_CAP+1)</x:f>
        <x:v>14</x:v>
      </x:c>
      <x:c r="K5702" s="266" t="n">
        <x:f>MOD(ROW()-ROW($I$46),MESCLUN_CAP+1)</x:f>
        <x:v>14</x:v>
      </x:c>
      <x:c r="L5702" s="266" t="n">
        <x:f>SUM(I5702:K5702)</x:f>
        <x:v>36</x:v>
      </x:c>
      <x:c r="M5702" s="267" t="n">
        <x:f>I5702*TOMATO_HOURS*WEEKS*(1+TOMATO_DIM)^I5702+J5702*CARROT_HOURS*WEEKS*(1+CARROT_DIM)^J5702+K5702*MESCLUN_HOURS*WEEKS*(1+MESCLUN_DIM)^K5702</x:f>
        <x:v>2886.5044396014473</x:v>
      </x:c>
      <x:c r="N5702" s="267" t="n">
        <x:f>MAX(M5702-FARMER_HOURS,0)/TEMP_HOURS_PER_WORKER</x:f>
        <x:v>1.5045169719454494</x:v>
      </x:c>
      <x:c r="O5702" s="268" t="n">
        <x:f>I5702*TOMATO_PRICE+J5702*CARROT_PRICE+K5702*MESCLUN_PRICE</x:f>
        <x:v>137516</x:v>
      </x:c>
      <x:c r="P5702" s="268" t="n">
        <x:f>I5702*TOMATO_FERTILIZER+J5702*CARROT_FERTILIZER+K5702*MESCLUN_FERTILIZER</x:f>
        <x:v>25520</x:v>
      </x:c>
      <x:c r="Q5702" s="268" t="n">
        <x:f>MIN(M5702,FARMER_HOURS)*FARMER_RATE+MAX(M5702-FARMER_HOURS,0)*TEMP_RATE</x:f>
        <x:v>62612.92429863624</x:v>
      </x:c>
      <x:c r="R5702" s="268" t="n">
        <x:f>O5702-P5702-Q5702-FIXED_COST</x:f>
        <x:v>29383.075701363763</x:v>
      </x:c>
      <x:c r="S5702" s="139" t="str">
        <x:f>IF(AND(L5702&lt;=TOTAL_BED_CAP,N5702&lt;=TEMP_WORKER_CAP),"YES","NO")</x:f>
        <x:v>YES</x:v>
      </x:c>
      <x:c r="T5702" s="139" t="n">
        <x:f>IF(S5702="YES",R5702,-1E+99)</x:f>
        <x:v>29383.075701363763</x:v>
      </x:c>
    </x:row>
    <x:row r="5703">
      <x:c r="A5703" s="139"/>
      <x:c r="B5703" s="139"/>
      <x:c r="C5703" s="139"/>
      <x:c r="D5703" s="139"/>
      <x:c r="E5703" s="139"/>
      <x:c r="F5703" s="139"/>
      <x:c r="G5703" s="139"/>
      <x:c r="H5703" s="139"/>
      <x:c r="I5703" s="266" t="n">
        <x:f>INT((ROW()-ROW($I$46))/((CARROT_CAP+1)*(MESCLUN_CAP+1)))</x:f>
        <x:v>8</x:v>
      </x:c>
      <x:c r="J5703" s="266" t="n">
        <x:f>MOD(INT((ROW()-ROW($I$46))/(MESCLUN_CAP+1)),CARROT_CAP+1)</x:f>
        <x:v>14</x:v>
      </x:c>
      <x:c r="K5703" s="266" t="n">
        <x:f>MOD(ROW()-ROW($I$46),MESCLUN_CAP+1)</x:f>
        <x:v>15</x:v>
      </x:c>
      <x:c r="L5703" s="266" t="n">
        <x:f>SUM(I5703:K5703)</x:f>
        <x:v>37</x:v>
      </x:c>
      <x:c r="M5703" s="267" t="n">
        <x:f>I5703*TOMATO_HOURS*WEEKS*(1+TOMATO_DIM)^I5703+J5703*CARROT_HOURS*WEEKS*(1+CARROT_DIM)^J5703+K5703*MESCLUN_HOURS*WEEKS*(1+MESCLUN_DIM)^K5703</x:f>
        <x:v>2950.0926464775935</x:v>
      </x:c>
      <x:c r="N5703" s="267" t="n">
        <x:f>MAX(M5703-FARMER_HOURS,0)/TEMP_HOURS_PER_WORKER</x:f>
        <x:v>1.5486754489427732</x:v>
      </x:c>
      <x:c r="O5703" s="268" t="n">
        <x:f>I5703*TOMATO_PRICE+J5703*CARROT_PRICE+K5703*MESCLUN_PRICE</x:f>
        <x:v>140216</x:v>
      </x:c>
      <x:c r="P5703" s="268" t="n">
        <x:f>I5703*TOMATO_FERTILIZER+J5703*CARROT_FERTILIZER+K5703*MESCLUN_FERTILIZER</x:f>
        <x:v>26400</x:v>
      </x:c>
      <x:c r="Q5703" s="268" t="n">
        <x:f>MIN(M5703,FARMER_HOURS)*FARMER_RATE+MAX(M5703-FARMER_HOURS,0)*TEMP_RATE</x:f>
        <x:v>63716.88622356933</x:v>
      </x:c>
      <x:c r="R5703" s="268" t="n">
        <x:f>O5703-P5703-Q5703-FIXED_COST</x:f>
        <x:v>30099.11377643067</x:v>
      </x:c>
      <x:c r="S5703" s="139" t="str">
        <x:f>IF(AND(L5703&lt;=TOTAL_BED_CAP,N5703&lt;=TEMP_WORKER_CAP),"YES","NO")</x:f>
        <x:v>YES</x:v>
      </x:c>
      <x:c r="T5703" s="139" t="n">
        <x:f>IF(S5703="YES",R5703,-1E+99)</x:f>
        <x:v>30099.11377643067</x:v>
      </x:c>
    </x:row>
    <x:row r="5704">
      <x:c r="A5704" s="139"/>
      <x:c r="B5704" s="139"/>
      <x:c r="C5704" s="139"/>
      <x:c r="D5704" s="139"/>
      <x:c r="E5704" s="139"/>
      <x:c r="F5704" s="139"/>
      <x:c r="G5704" s="139"/>
      <x:c r="H5704" s="139"/>
      <x:c r="I5704" s="266" t="n">
        <x:f>INT((ROW()-ROW($I$46))/((CARROT_CAP+1)*(MESCLUN_CAP+1)))</x:f>
        <x:v>8</x:v>
      </x:c>
      <x:c r="J5704" s="266" t="n">
        <x:f>MOD(INT((ROW()-ROW($I$46))/(MESCLUN_CAP+1)),CARROT_CAP+1)</x:f>
        <x:v>14</x:v>
      </x:c>
      <x:c r="K5704" s="266" t="n">
        <x:f>MOD(ROW()-ROW($I$46),MESCLUN_CAP+1)</x:f>
        <x:v>16</x:v>
      </x:c>
      <x:c r="L5704" s="266" t="n">
        <x:f>SUM(I5704:K5704)</x:f>
        <x:v>38</x:v>
      </x:c>
      <x:c r="M5704" s="267" t="n">
        <x:f>I5704*TOMATO_HOURS*WEEKS*(1+TOMATO_DIM)^I5704+J5704*CARROT_HOURS*WEEKS*(1+CARROT_DIM)^J5704+K5704*MESCLUN_HOURS*WEEKS*(1+MESCLUN_DIM)^K5704</x:f>
        <x:v>3015.1534223550825</x:v>
      </x:c>
      <x:c r="N5704" s="267" t="n">
        <x:f>MAX(M5704-FARMER_HOURS,0)/TEMP_HOURS_PER_WORKER</x:f>
        <x:v>1.5938565433021405</x:v>
      </x:c>
      <x:c r="O5704" s="268" t="n">
        <x:f>I5704*TOMATO_PRICE+J5704*CARROT_PRICE+K5704*MESCLUN_PRICE</x:f>
        <x:v>142916</x:v>
      </x:c>
      <x:c r="P5704" s="268" t="n">
        <x:f>I5704*TOMATO_FERTILIZER+J5704*CARROT_FERTILIZER+K5704*MESCLUN_FERTILIZER</x:f>
        <x:v>27280</x:v>
      </x:c>
      <x:c r="Q5704" s="268" t="n">
        <x:f>MIN(M5704,FARMER_HOURS)*FARMER_RATE+MAX(M5704-FARMER_HOURS,0)*TEMP_RATE</x:f>
        <x:v>64846.41358255351</x:v>
      </x:c>
      <x:c r="R5704" s="268" t="n">
        <x:f>O5704-P5704-Q5704-FIXED_COST</x:f>
        <x:v>30789.586417446488</x:v>
      </x:c>
      <x:c r="S5704" s="139" t="str">
        <x:f>IF(AND(L5704&lt;=TOTAL_BED_CAP,N5704&lt;=TEMP_WORKER_CAP),"YES","NO")</x:f>
        <x:v>YES</x:v>
      </x:c>
      <x:c r="T5704" s="139" t="n">
        <x:f>IF(S5704="YES",R5704,-1E+99)</x:f>
        <x:v>30789.586417446488</x:v>
      </x:c>
    </x:row>
    <x:row r="5705">
      <x:c r="A5705" s="139"/>
      <x:c r="B5705" s="139"/>
      <x:c r="C5705" s="139"/>
      <x:c r="D5705" s="139"/>
      <x:c r="E5705" s="139"/>
      <x:c r="F5705" s="139"/>
      <x:c r="G5705" s="139"/>
      <x:c r="H5705" s="139"/>
      <x:c r="I5705" s="266" t="n">
        <x:f>INT((ROW()-ROW($I$46))/((CARROT_CAP+1)*(MESCLUN_CAP+1)))</x:f>
        <x:v>8</x:v>
      </x:c>
      <x:c r="J5705" s="266" t="n">
        <x:f>MOD(INT((ROW()-ROW($I$46))/(MESCLUN_CAP+1)),CARROT_CAP+1)</x:f>
        <x:v>14</x:v>
      </x:c>
      <x:c r="K5705" s="266" t="n">
        <x:f>MOD(ROW()-ROW($I$46),MESCLUN_CAP+1)</x:f>
        <x:v>17</x:v>
      </x:c>
      <x:c r="L5705" s="266" t="n">
        <x:f>SUM(I5705:K5705)</x:f>
        <x:v>39</x:v>
      </x:c>
      <x:c r="M5705" s="267" t="n">
        <x:f>I5705*TOMATO_HOURS*WEEKS*(1+TOMATO_DIM)^I5705+J5705*CARROT_HOURS*WEEKS*(1+CARROT_DIM)^J5705+K5705*MESCLUN_HOURS*WEEKS*(1+MESCLUN_DIM)^K5705</x:f>
        <x:v>3081.713645801623</x:v>
      </x:c>
      <x:c r="N5705" s="267" t="n">
        <x:f>MAX(M5705-FARMER_HOURS,0)/TEMP_HOURS_PER_WORKER</x:f>
        <x:v>1.6400789206955715</x:v>
      </x:c>
      <x:c r="O5705" s="268" t="n">
        <x:f>I5705*TOMATO_PRICE+J5705*CARROT_PRICE+K5705*MESCLUN_PRICE</x:f>
        <x:v>145616</x:v>
      </x:c>
      <x:c r="P5705" s="268" t="n">
        <x:f>I5705*TOMATO_FERTILIZER+J5705*CARROT_FERTILIZER+K5705*MESCLUN_FERTILIZER</x:f>
        <x:v>28160</x:v>
      </x:c>
      <x:c r="Q5705" s="268" t="n">
        <x:f>MIN(M5705,FARMER_HOURS)*FARMER_RATE+MAX(M5705-FARMER_HOURS,0)*TEMP_RATE</x:f>
        <x:v>66001.97301738929</x:v>
      </x:c>
      <x:c r="R5705" s="268" t="n">
        <x:f>O5705-P5705-Q5705-FIXED_COST</x:f>
        <x:v>31454.02698261071</x:v>
      </x:c>
      <x:c r="S5705" s="139" t="str">
        <x:f>IF(AND(L5705&lt;=TOTAL_BED_CAP,N5705&lt;=TEMP_WORKER_CAP),"YES","NO")</x:f>
        <x:v>YES</x:v>
      </x:c>
      <x:c r="T5705" s="139" t="n">
        <x:f>IF(S5705="YES",R5705,-1E+99)</x:f>
        <x:v>31454.02698261071</x:v>
      </x:c>
    </x:row>
    <x:row r="5706">
      <x:c r="A5706" s="139"/>
      <x:c r="B5706" s="139"/>
      <x:c r="C5706" s="139"/>
      <x:c r="D5706" s="139"/>
      <x:c r="E5706" s="139"/>
      <x:c r="F5706" s="139"/>
      <x:c r="G5706" s="139"/>
      <x:c r="H5706" s="139"/>
      <x:c r="I5706" s="266" t="n">
        <x:f>INT((ROW()-ROW($I$46))/((CARROT_CAP+1)*(MESCLUN_CAP+1)))</x:f>
        <x:v>8</x:v>
      </x:c>
      <x:c r="J5706" s="266" t="n">
        <x:f>MOD(INT((ROW()-ROW($I$46))/(MESCLUN_CAP+1)),CARROT_CAP+1)</x:f>
        <x:v>14</x:v>
      </x:c>
      <x:c r="K5706" s="266" t="n">
        <x:f>MOD(ROW()-ROW($I$46),MESCLUN_CAP+1)</x:f>
        <x:v>18</x:v>
      </x:c>
      <x:c r="L5706" s="266" t="n">
        <x:f>SUM(I5706:K5706)</x:f>
        <x:v>40</x:v>
      </x:c>
      <x:c r="M5706" s="267" t="n">
        <x:f>I5706*TOMATO_HOURS*WEEKS*(1+TOMATO_DIM)^I5706+J5706*CARROT_HOURS*WEEKS*(1+CARROT_DIM)^J5706+K5706*MESCLUN_HOURS*WEEKS*(1+MESCLUN_DIM)^K5706</x:f>
        <x:v>3149.80063726021</x:v>
      </x:c>
      <x:c r="N5706" s="267" t="n">
        <x:f>MAX(M5706-FARMER_HOURS,0)/TEMP_HOURS_PER_WORKER</x:f>
        <x:v>1.6873615536529236</x:v>
      </x:c>
      <x:c r="O5706" s="268" t="n">
        <x:f>I5706*TOMATO_PRICE+J5706*CARROT_PRICE+K5706*MESCLUN_PRICE</x:f>
        <x:v>148316</x:v>
      </x:c>
      <x:c r="P5706" s="268" t="n">
        <x:f>I5706*TOMATO_FERTILIZER+J5706*CARROT_FERTILIZER+K5706*MESCLUN_FERTILIZER</x:f>
        <x:v>29040</x:v>
      </x:c>
      <x:c r="Q5706" s="268" t="n">
        <x:f>MIN(M5706,FARMER_HOURS)*FARMER_RATE+MAX(M5706-FARMER_HOURS,0)*TEMP_RATE</x:f>
        <x:v>67184.03884132308</x:v>
      </x:c>
      <x:c r="R5706" s="268" t="n">
        <x:f>O5706-P5706-Q5706-FIXED_COST</x:f>
        <x:v>32091.961158676917</x:v>
      </x:c>
      <x:c r="S5706" s="139" t="str">
        <x:f>IF(AND(L5706&lt;=TOTAL_BED_CAP,N5706&lt;=TEMP_WORKER_CAP),"YES","NO")</x:f>
        <x:v>YES</x:v>
      </x:c>
      <x:c r="T5706" s="139" t="n">
        <x:f>IF(S5706="YES",R5706,-1E+99)</x:f>
        <x:v>32091.961158676917</x:v>
      </x:c>
    </x:row>
    <x:row r="5707">
      <x:c r="A5707" s="139"/>
      <x:c r="B5707" s="139"/>
      <x:c r="C5707" s="139"/>
      <x:c r="D5707" s="139"/>
      <x:c r="E5707" s="139"/>
      <x:c r="F5707" s="139"/>
      <x:c r="G5707" s="139"/>
      <x:c r="H5707" s="139"/>
      <x:c r="I5707" s="266" t="n">
        <x:f>INT((ROW()-ROW($I$46))/((CARROT_CAP+1)*(MESCLUN_CAP+1)))</x:f>
        <x:v>8</x:v>
      </x:c>
      <x:c r="J5707" s="266" t="n">
        <x:f>MOD(INT((ROW()-ROW($I$46))/(MESCLUN_CAP+1)),CARROT_CAP+1)</x:f>
        <x:v>14</x:v>
      </x:c>
      <x:c r="K5707" s="266" t="n">
        <x:f>MOD(ROW()-ROW($I$46),MESCLUN_CAP+1)</x:f>
        <x:v>19</x:v>
      </x:c>
      <x:c r="L5707" s="266" t="n">
        <x:f>SUM(I5707:K5707)</x:f>
        <x:v>41</x:v>
      </x:c>
      <x:c r="M5707" s="267" t="n">
        <x:f>I5707*TOMATO_HOURS*WEEKS*(1+TOMATO_DIM)^I5707+J5707*CARROT_HOURS*WEEKS*(1+CARROT_DIM)^J5707+K5707*MESCLUN_HOURS*WEEKS*(1+MESCLUN_DIM)^K5707</x:f>
        <x:v>3219.442165896232</x:v>
      </x:c>
      <x:c r="N5707" s="267" t="n">
        <x:f>MAX(M5707-FARMER_HOURS,0)/TEMP_HOURS_PER_WORKER</x:f>
        <x:v>1.7357237263168277</x:v>
      </x:c>
      <x:c r="O5707" s="268" t="n">
        <x:f>I5707*TOMATO_PRICE+J5707*CARROT_PRICE+K5707*MESCLUN_PRICE</x:f>
        <x:v>151016</x:v>
      </x:c>
      <x:c r="P5707" s="268" t="n">
        <x:f>I5707*TOMATO_FERTILIZER+J5707*CARROT_FERTILIZER+K5707*MESCLUN_FERTILIZER</x:f>
        <x:v>29920</x:v>
      </x:c>
      <x:c r="Q5707" s="268" t="n">
        <x:f>MIN(M5707,FARMER_HOURS)*FARMER_RATE+MAX(M5707-FARMER_HOURS,0)*TEMP_RATE</x:f>
        <x:v>68393.0931579207</x:v>
      </x:c>
      <x:c r="R5707" s="268" t="n">
        <x:f>O5707-P5707-Q5707-FIXED_COST</x:f>
        <x:v>32702.906842079305</x:v>
      </x:c>
      <x:c r="S5707" s="139" t="str">
        <x:f>IF(AND(L5707&lt;=TOTAL_BED_CAP,N5707&lt;=TEMP_WORKER_CAP),"YES","NO")</x:f>
        <x:v>YES</x:v>
      </x:c>
      <x:c r="T5707" s="139" t="n">
        <x:f>IF(S5707="YES",R5707,-1E+99)</x:f>
        <x:v>32702.906842079305</x:v>
      </x:c>
    </x:row>
    <x:row r="5708">
      <x:c r="A5708" s="139"/>
      <x:c r="B5708" s="139"/>
      <x:c r="C5708" s="139"/>
      <x:c r="D5708" s="139"/>
      <x:c r="E5708" s="139"/>
      <x:c r="F5708" s="139"/>
      <x:c r="G5708" s="139"/>
      <x:c r="H5708" s="139"/>
      <x:c r="I5708" s="266" t="n">
        <x:f>INT((ROW()-ROW($I$46))/((CARROT_CAP+1)*(MESCLUN_CAP+1)))</x:f>
        <x:v>8</x:v>
      </x:c>
      <x:c r="J5708" s="266" t="n">
        <x:f>MOD(INT((ROW()-ROW($I$46))/(MESCLUN_CAP+1)),CARROT_CAP+1)</x:f>
        <x:v>14</x:v>
      </x:c>
      <x:c r="K5708" s="266" t="n">
        <x:f>MOD(ROW()-ROW($I$46),MESCLUN_CAP+1)</x:f>
        <x:v>20</x:v>
      </x:c>
      <x:c r="L5708" s="266" t="n">
        <x:f>SUM(I5708:K5708)</x:f>
        <x:v>42</x:v>
      </x:c>
      <x:c r="M5708" s="267" t="n">
        <x:f>I5708*TOMATO_HOURS*WEEKS*(1+TOMATO_DIM)^I5708+J5708*CARROT_HOURS*WEEKS*(1+CARROT_DIM)^J5708+K5708*MESCLUN_HOURS*WEEKS*(1+MESCLUN_DIM)^K5708</x:f>
        <x:v>3290.666456546709</x:v>
      </x:c>
      <x:c r="N5708" s="267" t="n">
        <x:f>MAX(M5708-FARMER_HOURS,0)/TEMP_HOURS_PER_WORKER</x:f>
        <x:v>1.785185039268548</x:v>
      </x:c>
      <x:c r="O5708" s="268" t="n">
        <x:f>I5708*TOMATO_PRICE+J5708*CARROT_PRICE+K5708*MESCLUN_PRICE</x:f>
        <x:v>153716</x:v>
      </x:c>
      <x:c r="P5708" s="268" t="n">
        <x:f>I5708*TOMATO_FERTILIZER+J5708*CARROT_FERTILIZER+K5708*MESCLUN_FERTILIZER</x:f>
        <x:v>30800</x:v>
      </x:c>
      <x:c r="Q5708" s="268" t="n">
        <x:f>MIN(M5708,FARMER_HOURS)*FARMER_RATE+MAX(M5708-FARMER_HOURS,0)*TEMP_RATE</x:f>
        <x:v>69629.6259817137</x:v>
      </x:c>
      <x:c r="R5708" s="268" t="n">
        <x:f>O5708-P5708-Q5708-FIXED_COST</x:f>
        <x:v>33286.3740182863</x:v>
      </x:c>
      <x:c r="S5708" s="139" t="str">
        <x:f>IF(AND(L5708&lt;=TOTAL_BED_CAP,N5708&lt;=TEMP_WORKER_CAP),"YES","NO")</x:f>
        <x:v>YES</x:v>
      </x:c>
      <x:c r="T5708" s="139" t="n">
        <x:f>IF(S5708="YES",R5708,-1E+99)</x:f>
        <x:v>33286.3740182863</x:v>
      </x:c>
    </x:row>
    <x:row r="5709">
      <x:c r="A5709" s="139"/>
      <x:c r="B5709" s="139"/>
      <x:c r="C5709" s="139"/>
      <x:c r="D5709" s="139"/>
      <x:c r="E5709" s="139"/>
      <x:c r="F5709" s="139"/>
      <x:c r="G5709" s="139"/>
      <x:c r="H5709" s="139"/>
      <x:c r="I5709" s="266" t="n">
        <x:f>INT((ROW()-ROW($I$46))/((CARROT_CAP+1)*(MESCLUN_CAP+1)))</x:f>
        <x:v>8</x:v>
      </x:c>
      <x:c r="J5709" s="266" t="n">
        <x:f>MOD(INT((ROW()-ROW($I$46))/(MESCLUN_CAP+1)),CARROT_CAP+1)</x:f>
        <x:v>14</x:v>
      </x:c>
      <x:c r="K5709" s="266" t="n">
        <x:f>MOD(ROW()-ROW($I$46),MESCLUN_CAP+1)</x:f>
        <x:v>21</x:v>
      </x:c>
      <x:c r="L5709" s="266" t="n">
        <x:f>SUM(I5709:K5709)</x:f>
        <x:v>43</x:v>
      </x:c>
      <x:c r="M5709" s="267" t="n">
        <x:f>I5709*TOMATO_HOURS*WEEKS*(1+TOMATO_DIM)^I5709+J5709*CARROT_HOURS*WEEKS*(1+CARROT_DIM)^J5709+K5709*MESCLUN_HOURS*WEEKS*(1+MESCLUN_DIM)^K5709</x:f>
        <x:v>3363.5021967731527</x:v>
      </x:c>
      <x:c r="N5709" s="267" t="n">
        <x:f>MAX(M5709-FARMER_HOURS,0)/TEMP_HOURS_PER_WORKER</x:f>
        <x:v>1.8357654144258004</x:v>
      </x:c>
      <x:c r="O5709" s="268" t="n">
        <x:f>I5709*TOMATO_PRICE+J5709*CARROT_PRICE+K5709*MESCLUN_PRICE</x:f>
        <x:v>156416</x:v>
      </x:c>
      <x:c r="P5709" s="268" t="n">
        <x:f>I5709*TOMATO_FERTILIZER+J5709*CARROT_FERTILIZER+K5709*MESCLUN_FERTILIZER</x:f>
        <x:v>31680</x:v>
      </x:c>
      <x:c r="Q5709" s="268" t="n">
        <x:f>MIN(M5709,FARMER_HOURS)*FARMER_RATE+MAX(M5709-FARMER_HOURS,0)*TEMP_RATE</x:f>
        <x:v>70894.13536064501</x:v>
      </x:c>
      <x:c r="R5709" s="268" t="n">
        <x:f>O5709-P5709-Q5709-FIXED_COST</x:f>
        <x:v>33841.864639354986</x:v>
      </x:c>
      <x:c r="S5709" s="139" t="str">
        <x:f>IF(AND(L5709&lt;=TOTAL_BED_CAP,N5709&lt;=TEMP_WORKER_CAP),"YES","NO")</x:f>
        <x:v>YES</x:v>
      </x:c>
      <x:c r="T5709" s="139" t="n">
        <x:f>IF(S5709="YES",R5709,-1E+99)</x:f>
        <x:v>33841.864639354986</x:v>
      </x:c>
    </x:row>
    <x:row r="5710">
      <x:c r="A5710" s="139"/>
      <x:c r="B5710" s="139"/>
      <x:c r="C5710" s="139"/>
      <x:c r="D5710" s="139"/>
      <x:c r="E5710" s="139"/>
      <x:c r="F5710" s="139"/>
      <x:c r="G5710" s="139"/>
      <x:c r="H5710" s="139"/>
      <x:c r="I5710" s="266" t="n">
        <x:f>INT((ROW()-ROW($I$46))/((CARROT_CAP+1)*(MESCLUN_CAP+1)))</x:f>
        <x:v>8</x:v>
      </x:c>
      <x:c r="J5710" s="266" t="n">
        <x:f>MOD(INT((ROW()-ROW($I$46))/(MESCLUN_CAP+1)),CARROT_CAP+1)</x:f>
        <x:v>14</x:v>
      </x:c>
      <x:c r="K5710" s="266" t="n">
        <x:f>MOD(ROW()-ROW($I$46),MESCLUN_CAP+1)</x:f>
        <x:v>22</x:v>
      </x:c>
      <x:c r="L5710" s="266" t="n">
        <x:f>SUM(I5710:K5710)</x:f>
        <x:v>44</x:v>
      </x:c>
      <x:c r="M5710" s="267" t="n">
        <x:f>I5710*TOMATO_HOURS*WEEKS*(1+TOMATO_DIM)^I5710+J5710*CARROT_HOURS*WEEKS*(1+CARROT_DIM)^J5710+K5710*MESCLUN_HOURS*WEEKS*(1+MESCLUN_DIM)^K5710</x:f>
        <x:v>3437.9785440195487</x:v>
      </x:c>
      <x:c r="N5710" s="267" t="n">
        <x:f>MAX(M5710-FARMER_HOURS,0)/TEMP_HOURS_PER_WORKER</x:f>
        <x:v>1.8874851000135755</x:v>
      </x:c>
      <x:c r="O5710" s="268" t="n">
        <x:f>I5710*TOMATO_PRICE+J5710*CARROT_PRICE+K5710*MESCLUN_PRICE</x:f>
        <x:v>159116</x:v>
      </x:c>
      <x:c r="P5710" s="268" t="n">
        <x:f>I5710*TOMATO_FERTILIZER+J5710*CARROT_FERTILIZER+K5710*MESCLUN_FERTILIZER</x:f>
        <x:v>32560</x:v>
      </x:c>
      <x:c r="Q5710" s="268" t="n">
        <x:f>MIN(M5710,FARMER_HOURS)*FARMER_RATE+MAX(M5710-FARMER_HOURS,0)*TEMP_RATE</x:f>
        <x:v>72187.12750033938</x:v>
      </x:c>
      <x:c r="R5710" s="268" t="n">
        <x:f>O5710-P5710-Q5710-FIXED_COST</x:f>
        <x:v>34368.87249966062</x:v>
      </x:c>
      <x:c r="S5710" s="139" t="str">
        <x:f>IF(AND(L5710&lt;=TOTAL_BED_CAP,N5710&lt;=TEMP_WORKER_CAP),"YES","NO")</x:f>
        <x:v>YES</x:v>
      </x:c>
      <x:c r="T5710" s="139" t="n">
        <x:f>IF(S5710="YES",R5710,-1E+99)</x:f>
        <x:v>34368.87249966062</x:v>
      </x:c>
    </x:row>
    <x:row r="5711">
      <x:c r="A5711" s="139"/>
      <x:c r="B5711" s="139"/>
      <x:c r="C5711" s="139"/>
      <x:c r="D5711" s="139"/>
      <x:c r="E5711" s="139"/>
      <x:c r="F5711" s="139"/>
      <x:c r="G5711" s="139"/>
      <x:c r="H5711" s="139"/>
      <x:c r="I5711" s="266" t="n">
        <x:f>INT((ROW()-ROW($I$46))/((CARROT_CAP+1)*(MESCLUN_CAP+1)))</x:f>
        <x:v>8</x:v>
      </x:c>
      <x:c r="J5711" s="266" t="n">
        <x:f>MOD(INT((ROW()-ROW($I$46))/(MESCLUN_CAP+1)),CARROT_CAP+1)</x:f>
        <x:v>14</x:v>
      </x:c>
      <x:c r="K5711" s="266" t="n">
        <x:f>MOD(ROW()-ROW($I$46),MESCLUN_CAP+1)</x:f>
        <x:v>23</x:v>
      </x:c>
      <x:c r="L5711" s="266" t="n">
        <x:f>SUM(I5711:K5711)</x:f>
        <x:v>45</x:v>
      </x:c>
      <x:c r="M5711" s="267" t="n">
        <x:f>I5711*TOMATO_HOURS*WEEKS*(1+TOMATO_DIM)^I5711+J5711*CARROT_HOURS*WEEKS*(1+CARROT_DIM)^J5711+K5711*MESCLUN_HOURS*WEEKS*(1+MESCLUN_DIM)^K5711</x:f>
        <x:v>3514.125132876985</x:v>
      </x:c>
      <x:c r="N5711" s="267" t="n">
        <x:f>MAX(M5711-FARMER_HOURS,0)/TEMP_HOURS_PER_WORKER</x:f>
        <x:v>1.9403646756090174</x:v>
      </x:c>
      <x:c r="O5711" s="268" t="n">
        <x:f>I5711*TOMATO_PRICE+J5711*CARROT_PRICE+K5711*MESCLUN_PRICE</x:f>
        <x:v>161816</x:v>
      </x:c>
      <x:c r="P5711" s="268" t="n">
        <x:f>I5711*TOMATO_FERTILIZER+J5711*CARROT_FERTILIZER+K5711*MESCLUN_FERTILIZER</x:f>
        <x:v>33440</x:v>
      </x:c>
      <x:c r="Q5711" s="268" t="n">
        <x:f>MIN(M5711,FARMER_HOURS)*FARMER_RATE+MAX(M5711-FARMER_HOURS,0)*TEMP_RATE</x:f>
        <x:v>73509.11689022543</x:v>
      </x:c>
      <x:c r="R5711" s="268" t="n">
        <x:f>O5711-P5711-Q5711-FIXED_COST</x:f>
        <x:v>34866.88310977457</x:v>
      </x:c>
      <x:c r="S5711" s="139" t="str">
        <x:f>IF(AND(L5711&lt;=TOTAL_BED_CAP,N5711&lt;=TEMP_WORKER_CAP),"YES","NO")</x:f>
        <x:v>YES</x:v>
      </x:c>
      <x:c r="T5711" s="139" t="n">
        <x:f>IF(S5711="YES",R5711,-1E+99)</x:f>
        <x:v>34866.88310977457</x:v>
      </x:c>
    </x:row>
    <x:row r="5712">
      <x:c r="A5712" s="139"/>
      <x:c r="B5712" s="139"/>
      <x:c r="C5712" s="139"/>
      <x:c r="D5712" s="139"/>
      <x:c r="E5712" s="139"/>
      <x:c r="F5712" s="139"/>
      <x:c r="G5712" s="139"/>
      <x:c r="H5712" s="139"/>
      <x:c r="I5712" s="266" t="n">
        <x:f>INT((ROW()-ROW($I$46))/((CARROT_CAP+1)*(MESCLUN_CAP+1)))</x:f>
        <x:v>8</x:v>
      </x:c>
      <x:c r="J5712" s="266" t="n">
        <x:f>MOD(INT((ROW()-ROW($I$46))/(MESCLUN_CAP+1)),CARROT_CAP+1)</x:f>
        <x:v>14</x:v>
      </x:c>
      <x:c r="K5712" s="266" t="n">
        <x:f>MOD(ROW()-ROW($I$46),MESCLUN_CAP+1)</x:f>
        <x:v>24</x:v>
      </x:c>
      <x:c r="L5712" s="266" t="n">
        <x:f>SUM(I5712:K5712)</x:f>
        <x:v>46</x:v>
      </x:c>
      <x:c r="M5712" s="267" t="n">
        <x:f>I5712*TOMATO_HOURS*WEEKS*(1+TOMATO_DIM)^I5712+J5712*CARROT_HOURS*WEEKS*(1+CARROT_DIM)^J5712+K5712*MESCLUN_HOURS*WEEKS*(1+MESCLUN_DIM)^K5712</x:f>
        <x:v>3591.972082456481</x:v>
      </x:c>
      <x:c r="N5712" s="267" t="n">
        <x:f>MAX(M5712-FARMER_HOURS,0)/TEMP_HOURS_PER_WORKER</x:f>
        <x:v>1.9944250572614453</x:v>
      </x:c>
      <x:c r="O5712" s="268" t="n">
        <x:f>I5712*TOMATO_PRICE+J5712*CARROT_PRICE+K5712*MESCLUN_PRICE</x:f>
        <x:v>164516</x:v>
      </x:c>
      <x:c r="P5712" s="268" t="n">
        <x:f>I5712*TOMATO_FERTILIZER+J5712*CARROT_FERTILIZER+K5712*MESCLUN_FERTILIZER</x:f>
        <x:v>34320</x:v>
      </x:c>
      <x:c r="Q5712" s="268" t="n">
        <x:f>MIN(M5712,FARMER_HOURS)*FARMER_RATE+MAX(M5712-FARMER_HOURS,0)*TEMP_RATE</x:f>
        <x:v>74860.62643153613</x:v>
      </x:c>
      <x:c r="R5712" s="268" t="n">
        <x:f>O5712-P5712-Q5712-FIXED_COST</x:f>
        <x:v>35335.37356846387</x:v>
      </x:c>
      <x:c r="S5712" s="139" t="str">
        <x:f>IF(AND(L5712&lt;=TOTAL_BED_CAP,N5712&lt;=TEMP_WORKER_CAP),"YES","NO")</x:f>
        <x:v>YES</x:v>
      </x:c>
      <x:c r="T5712" s="139" t="n">
        <x:f>IF(S5712="YES",R5712,-1E+99)</x:f>
        <x:v>35335.37356846387</x:v>
      </x:c>
    </x:row>
    <x:row r="5713">
      <x:c r="A5713" s="139"/>
      <x:c r="B5713" s="139"/>
      <x:c r="C5713" s="139"/>
      <x:c r="D5713" s="139"/>
      <x:c r="E5713" s="139"/>
      <x:c r="F5713" s="139"/>
      <x:c r="G5713" s="139"/>
      <x:c r="H5713" s="139"/>
      <x:c r="I5713" s="266" t="n">
        <x:f>INT((ROW()-ROW($I$46))/((CARROT_CAP+1)*(MESCLUN_CAP+1)))</x:f>
        <x:v>8</x:v>
      </x:c>
      <x:c r="J5713" s="266" t="n">
        <x:f>MOD(INT((ROW()-ROW($I$46))/(MESCLUN_CAP+1)),CARROT_CAP+1)</x:f>
        <x:v>14</x:v>
      </x:c>
      <x:c r="K5713" s="266" t="n">
        <x:f>MOD(ROW()-ROW($I$46),MESCLUN_CAP+1)</x:f>
        <x:v>25</x:v>
      </x:c>
      <x:c r="L5713" s="266" t="n">
        <x:f>SUM(I5713:K5713)</x:f>
        <x:v>47</x:v>
      </x:c>
      <x:c r="M5713" s="267" t="n">
        <x:f>I5713*TOMATO_HOURS*WEEKS*(1+TOMATO_DIM)^I5713+J5713*CARROT_HOURS*WEEKS*(1+CARROT_DIM)^J5713+K5713*MESCLUN_HOURS*WEEKS*(1+MESCLUN_DIM)^K5713</x:f>
        <x:v>3671.550003871578</x:v>
      </x:c>
      <x:c r="N5713" s="267" t="n">
        <x:f>MAX(M5713-FARMER_HOURS,0)/TEMP_HOURS_PER_WORKER</x:f>
        <x:v>2.049687502688596</x:v>
      </x:c>
      <x:c r="O5713" s="268" t="n">
        <x:f>I5713*TOMATO_PRICE+J5713*CARROT_PRICE+K5713*MESCLUN_PRICE</x:f>
        <x:v>167216</x:v>
      </x:c>
      <x:c r="P5713" s="268" t="n">
        <x:f>I5713*TOMATO_FERTILIZER+J5713*CARROT_FERTILIZER+K5713*MESCLUN_FERTILIZER</x:f>
        <x:v>35200</x:v>
      </x:c>
      <x:c r="Q5713" s="268" t="n">
        <x:f>MIN(M5713,FARMER_HOURS)*FARMER_RATE+MAX(M5713-FARMER_HOURS,0)*TEMP_RATE</x:f>
        <x:v>76242.18756721489</x:v>
      </x:c>
      <x:c r="R5713" s="268" t="n">
        <x:f>O5713-P5713-Q5713-FIXED_COST</x:f>
        <x:v>35773.81243278511</x:v>
      </x:c>
      <x:c r="S5713" s="139" t="str">
        <x:f>IF(AND(L5713&lt;=TOTAL_BED_CAP,N5713&lt;=TEMP_WORKER_CAP),"YES","NO")</x:f>
        <x:v>YES</x:v>
      </x:c>
      <x:c r="T5713" s="139" t="n">
        <x:f>IF(S5713="YES",R5713,-1E+99)</x:f>
        <x:v>35773.81243278511</x:v>
      </x:c>
    </x:row>
    <x:row r="5714">
      <x:c r="A5714" s="139"/>
      <x:c r="B5714" s="139"/>
      <x:c r="C5714" s="139"/>
      <x:c r="D5714" s="139"/>
      <x:c r="E5714" s="139"/>
      <x:c r="F5714" s="139"/>
      <x:c r="G5714" s="139"/>
      <x:c r="H5714" s="139"/>
      <x:c r="I5714" s="266" t="n">
        <x:f>INT((ROW()-ROW($I$46))/((CARROT_CAP+1)*(MESCLUN_CAP+1)))</x:f>
        <x:v>8</x:v>
      </x:c>
      <x:c r="J5714" s="266" t="n">
        <x:f>MOD(INT((ROW()-ROW($I$46))/(MESCLUN_CAP+1)),CARROT_CAP+1)</x:f>
        <x:v>14</x:v>
      </x:c>
      <x:c r="K5714" s="266" t="n">
        <x:f>MOD(ROW()-ROW($I$46),MESCLUN_CAP+1)</x:f>
        <x:v>26</x:v>
      </x:c>
      <x:c r="L5714" s="266" t="n">
        <x:f>SUM(I5714:K5714)</x:f>
        <x:v>48</x:v>
      </x:c>
      <x:c r="M5714" s="267" t="n">
        <x:f>I5714*TOMATO_HOURS*WEEKS*(1+TOMATO_DIM)^I5714+J5714*CARROT_HOURS*WEEKS*(1+CARROT_DIM)^J5714+K5714*MESCLUN_HOURS*WEEKS*(1+MESCLUN_DIM)^K5714</x:f>
        <x:v>3752.890007832296</x:v>
      </x:c>
      <x:c r="N5714" s="267" t="n">
        <x:f>MAX(M5714-FARMER_HOURS,0)/TEMP_HOURS_PER_WORKER</x:f>
        <x:v>2.1061736165502056</x:v>
      </x:c>
      <x:c r="O5714" s="268" t="n">
        <x:f>I5714*TOMATO_PRICE+J5714*CARROT_PRICE+K5714*MESCLUN_PRICE</x:f>
        <x:v>169916</x:v>
      </x:c>
      <x:c r="P5714" s="268" t="n">
        <x:f>I5714*TOMATO_FERTILIZER+J5714*CARROT_FERTILIZER+K5714*MESCLUN_FERTILIZER</x:f>
        <x:v>36080</x:v>
      </x:c>
      <x:c r="Q5714" s="268" t="n">
        <x:f>MIN(M5714,FARMER_HOURS)*FARMER_RATE+MAX(M5714-FARMER_HOURS,0)*TEMP_RATE</x:f>
        <x:v>77654.34041375513</x:v>
      </x:c>
      <x:c r="R5714" s="268" t="n">
        <x:f>O5714-P5714-Q5714-FIXED_COST</x:f>
        <x:v>36181.659586244874</x:v>
      </x:c>
      <x:c r="S5714" s="139" t="str">
        <x:f>IF(AND(L5714&lt;=TOTAL_BED_CAP,N5714&lt;=TEMP_WORKER_CAP),"YES","NO")</x:f>
        <x:v>YES</x:v>
      </x:c>
      <x:c r="T5714" s="139" t="n">
        <x:f>IF(S5714="YES",R5714,-1E+99)</x:f>
        <x:v>36181.659586244874</x:v>
      </x:c>
    </x:row>
    <x:row r="5715">
      <x:c r="A5715" s="139"/>
      <x:c r="B5715" s="139"/>
      <x:c r="C5715" s="139"/>
      <x:c r="D5715" s="139"/>
      <x:c r="E5715" s="139"/>
      <x:c r="F5715" s="139"/>
      <x:c r="G5715" s="139"/>
      <x:c r="H5715" s="139"/>
      <x:c r="I5715" s="266" t="n">
        <x:f>INT((ROW()-ROW($I$46))/((CARROT_CAP+1)*(MESCLUN_CAP+1)))</x:f>
        <x:v>8</x:v>
      </x:c>
      <x:c r="J5715" s="266" t="n">
        <x:f>MOD(INT((ROW()-ROW($I$46))/(MESCLUN_CAP+1)),CARROT_CAP+1)</x:f>
        <x:v>14</x:v>
      </x:c>
      <x:c r="K5715" s="266" t="n">
        <x:f>MOD(ROW()-ROW($I$46),MESCLUN_CAP+1)</x:f>
        <x:v>27</x:v>
      </x:c>
      <x:c r="L5715" s="266" t="n">
        <x:f>SUM(I5715:K5715)</x:f>
        <x:v>49</x:v>
      </x:c>
      <x:c r="M5715" s="267" t="n">
        <x:f>I5715*TOMATO_HOURS*WEEKS*(1+TOMATO_DIM)^I5715+J5715*CARROT_HOURS*WEEKS*(1+CARROT_DIM)^J5715+K5715*MESCLUN_HOURS*WEEKS*(1+MESCLUN_DIM)^K5715</x:f>
        <x:v>3836.023712352053</x:v>
      </x:c>
      <x:c r="N5715" s="267" t="n">
        <x:f>MAX(M5715-FARMER_HOURS,0)/TEMP_HOURS_PER_WORKER</x:f>
        <x:v>2.1639053558000367</x:v>
      </x:c>
      <x:c r="O5715" s="268" t="n">
        <x:f>I5715*TOMATO_PRICE+J5715*CARROT_PRICE+K5715*MESCLUN_PRICE</x:f>
        <x:v>172616</x:v>
      </x:c>
      <x:c r="P5715" s="268" t="n">
        <x:f>I5715*TOMATO_FERTILIZER+J5715*CARROT_FERTILIZER+K5715*MESCLUN_FERTILIZER</x:f>
        <x:v>36960</x:v>
      </x:c>
      <x:c r="Q5715" s="268" t="n">
        <x:f>MIN(M5715,FARMER_HOURS)*FARMER_RATE+MAX(M5715-FARMER_HOURS,0)*TEMP_RATE</x:f>
        <x:v>79097.63389500091</x:v>
      </x:c>
      <x:c r="R5715" s="268" t="n">
        <x:f>O5715-P5715-Q5715-FIXED_COST</x:f>
        <x:v>36558.36610499909</x:v>
      </x:c>
      <x:c r="S5715" s="139" t="str">
        <x:f>IF(AND(L5715&lt;=TOTAL_BED_CAP,N5715&lt;=TEMP_WORKER_CAP),"YES","NO")</x:f>
        <x:v>YES</x:v>
      </x:c>
      <x:c r="T5715" s="139" t="n">
        <x:f>IF(S5715="YES",R5715,-1E+99)</x:f>
        <x:v>36558.36610499909</x:v>
      </x:c>
    </x:row>
    <x:row r="5716">
      <x:c r="A5716" s="139"/>
      <x:c r="B5716" s="139"/>
      <x:c r="C5716" s="139"/>
      <x:c r="D5716" s="139"/>
      <x:c r="E5716" s="139"/>
      <x:c r="F5716" s="139"/>
      <x:c r="G5716" s="139"/>
      <x:c r="H5716" s="139"/>
      <x:c r="I5716" s="266" t="n">
        <x:f>INT((ROW()-ROW($I$46))/((CARROT_CAP+1)*(MESCLUN_CAP+1)))</x:f>
        <x:v>8</x:v>
      </x:c>
      <x:c r="J5716" s="266" t="n">
        <x:f>MOD(INT((ROW()-ROW($I$46))/(MESCLUN_CAP+1)),CARROT_CAP+1)</x:f>
        <x:v>14</x:v>
      </x:c>
      <x:c r="K5716" s="266" t="n">
        <x:f>MOD(ROW()-ROW($I$46),MESCLUN_CAP+1)</x:f>
        <x:v>28</x:v>
      </x:c>
      <x:c r="L5716" s="266" t="n">
        <x:f>SUM(I5716:K5716)</x:f>
        <x:v>50</x:v>
      </x:c>
      <x:c r="M5716" s="267" t="n">
        <x:f>I5716*TOMATO_HOURS*WEEKS*(1+TOMATO_DIM)^I5716+J5716*CARROT_HOURS*WEEKS*(1+CARROT_DIM)^J5716+K5716*MESCLUN_HOURS*WEEKS*(1+MESCLUN_DIM)^K5716</x:f>
        <x:v>3920.983250569206</x:v>
      </x:c>
      <x:c r="N5716" s="267" t="n">
        <x:f>MAX(M5716-FARMER_HOURS,0)/TEMP_HOURS_PER_WORKER</x:f>
        <x:v>2.2229050351175044</x:v>
      </x:c>
      <x:c r="O5716" s="268" t="n">
        <x:f>I5716*TOMATO_PRICE+J5716*CARROT_PRICE+K5716*MESCLUN_PRICE</x:f>
        <x:v>175316</x:v>
      </x:c>
      <x:c r="P5716" s="268" t="n">
        <x:f>I5716*TOMATO_FERTILIZER+J5716*CARROT_FERTILIZER+K5716*MESCLUN_FERTILIZER</x:f>
        <x:v>37840</x:v>
      </x:c>
      <x:c r="Q5716" s="268" t="n">
        <x:f>MIN(M5716,FARMER_HOURS)*FARMER_RATE+MAX(M5716-FARMER_HOURS,0)*TEMP_RATE</x:f>
        <x:v>80572.62587793761</x:v>
      </x:c>
      <x:c r="R5716" s="268" t="n">
        <x:f>O5716-P5716-Q5716-FIXED_COST</x:f>
        <x:v>36903.37412206239</x:v>
      </x:c>
      <x:c r="S5716" s="139" t="str">
        <x:f>IF(AND(L5716&lt;=TOTAL_BED_CAP,N5716&lt;=TEMP_WORKER_CAP),"YES","NO")</x:f>
        <x:v>YES</x:v>
      </x:c>
      <x:c r="T5716" s="139" t="n">
        <x:f>IF(S5716="YES",R5716,-1E+99)</x:f>
        <x:v>36903.37412206239</x:v>
      </x:c>
    </x:row>
    <x:row r="5717">
      <x:c r="A5717" s="139"/>
      <x:c r="B5717" s="139"/>
      <x:c r="C5717" s="139"/>
      <x:c r="D5717" s="139"/>
      <x:c r="E5717" s="139"/>
      <x:c r="F5717" s="139"/>
      <x:c r="G5717" s="139"/>
      <x:c r="H5717" s="139"/>
      <x:c r="I5717" s="266" t="n">
        <x:f>INT((ROW()-ROW($I$46))/((CARROT_CAP+1)*(MESCLUN_CAP+1)))</x:f>
        <x:v>8</x:v>
      </x:c>
      <x:c r="J5717" s="266" t="n">
        <x:f>MOD(INT((ROW()-ROW($I$46))/(MESCLUN_CAP+1)),CARROT_CAP+1)</x:f>
        <x:v>14</x:v>
      </x:c>
      <x:c r="K5717" s="266" t="n">
        <x:f>MOD(ROW()-ROW($I$46),MESCLUN_CAP+1)</x:f>
        <x:v>29</x:v>
      </x:c>
      <x:c r="L5717" s="266" t="n">
        <x:f>SUM(I5717:K5717)</x:f>
        <x:v>51</x:v>
      </x:c>
      <x:c r="M5717" s="267" t="n">
        <x:f>I5717*TOMATO_HOURS*WEEKS*(1+TOMATO_DIM)^I5717+J5717*CARROT_HOURS*WEEKS*(1+CARROT_DIM)^J5717+K5717*MESCLUN_HOURS*WEEKS*(1+MESCLUN_DIM)^K5717</x:f>
        <x:v>4007.8012786848594</x:v>
      </x:c>
      <x:c r="N5717" s="267" t="n">
        <x:f>MAX(M5717-FARMER_HOURS,0)/TEMP_HOURS_PER_WORKER</x:f>
        <x:v>2.2831953324200414</x:v>
      </x:c>
      <x:c r="O5717" s="268" t="n">
        <x:f>I5717*TOMATO_PRICE+J5717*CARROT_PRICE+K5717*MESCLUN_PRICE</x:f>
        <x:v>178016</x:v>
      </x:c>
      <x:c r="P5717" s="268" t="n">
        <x:f>I5717*TOMATO_FERTILIZER+J5717*CARROT_FERTILIZER+K5717*MESCLUN_FERTILIZER</x:f>
        <x:v>38720</x:v>
      </x:c>
      <x:c r="Q5717" s="268" t="n">
        <x:f>MIN(M5717,FARMER_HOURS)*FARMER_RATE+MAX(M5717-FARMER_HOURS,0)*TEMP_RATE</x:f>
        <x:v>82079.88331050103</x:v>
      </x:c>
      <x:c r="R5717" s="268" t="n">
        <x:f>O5717-P5717-Q5717-FIXED_COST</x:f>
        <x:v>37216.11668949897</x:v>
      </x:c>
      <x:c r="S5717" s="139" t="str">
        <x:f>IF(AND(L5717&lt;=TOTAL_BED_CAP,N5717&lt;=TEMP_WORKER_CAP),"YES","NO")</x:f>
        <x:v>YES</x:v>
      </x:c>
      <x:c r="T5717" s="139" t="n">
        <x:f>IF(S5717="YES",R5717,-1E+99)</x:f>
        <x:v>37216.11668949897</x:v>
      </x:c>
    </x:row>
    <x:row r="5718">
      <x:c r="A5718" s="139"/>
      <x:c r="B5718" s="139"/>
      <x:c r="C5718" s="139"/>
      <x:c r="D5718" s="139"/>
      <x:c r="E5718" s="139"/>
      <x:c r="F5718" s="139"/>
      <x:c r="G5718" s="139"/>
      <x:c r="H5718" s="139"/>
      <x:c r="I5718" s="266" t="n">
        <x:f>INT((ROW()-ROW($I$46))/((CARROT_CAP+1)*(MESCLUN_CAP+1)))</x:f>
        <x:v>8</x:v>
      </x:c>
      <x:c r="J5718" s="266" t="n">
        <x:f>MOD(INT((ROW()-ROW($I$46))/(MESCLUN_CAP+1)),CARROT_CAP+1)</x:f>
        <x:v>14</x:v>
      </x:c>
      <x:c r="K5718" s="266" t="n">
        <x:f>MOD(ROW()-ROW($I$46),MESCLUN_CAP+1)</x:f>
        <x:v>30</x:v>
      </x:c>
      <x:c r="L5718" s="266" t="n">
        <x:f>SUM(I5718:K5718)</x:f>
        <x:v>52</x:v>
      </x:c>
      <x:c r="M5718" s="267" t="n">
        <x:f>I5718*TOMATO_HOURS*WEEKS*(1+TOMATO_DIM)^I5718+J5718*CARROT_HOURS*WEEKS*(1+CARROT_DIM)^J5718+K5718*MESCLUN_HOURS*WEEKS*(1+MESCLUN_DIM)^K5718</x:f>
        <x:v>4096.51098401863</x:v>
      </x:c>
      <x:c r="N5718" s="267" t="n">
        <x:f>MAX(M5718-FARMER_HOURS,0)/TEMP_HOURS_PER_WORKER</x:f>
        <x:v>2.3447992944573817</x:v>
      </x:c>
      <x:c r="O5718" s="268" t="n">
        <x:f>I5718*TOMATO_PRICE+J5718*CARROT_PRICE+K5718*MESCLUN_PRICE</x:f>
        <x:v>180716</x:v>
      </x:c>
      <x:c r="P5718" s="268" t="n">
        <x:f>I5718*TOMATO_FERTILIZER+J5718*CARROT_FERTILIZER+K5718*MESCLUN_FERTILIZER</x:f>
        <x:v>39600</x:v>
      </x:c>
      <x:c r="Q5718" s="268" t="n">
        <x:f>MIN(M5718,FARMER_HOURS)*FARMER_RATE+MAX(M5718-FARMER_HOURS,0)*TEMP_RATE</x:f>
        <x:v>83619.98236143455</x:v>
      </x:c>
      <x:c r="R5718" s="268" t="n">
        <x:f>O5718-P5718-Q5718-FIXED_COST</x:f>
        <x:v>37496.01763856545</x:v>
      </x:c>
      <x:c r="S5718" s="139" t="str">
        <x:f>IF(AND(L5718&lt;=TOTAL_BED_CAP,N5718&lt;=TEMP_WORKER_CAP),"YES","NO")</x:f>
        <x:v>YES</x:v>
      </x:c>
      <x:c r="T5718" s="139" t="n">
        <x:f>IF(S5718="YES",R5718,-1E+99)</x:f>
        <x:v>37496.01763856545</x:v>
      </x:c>
    </x:row>
    <x:row r="5719">
      <x:c r="A5719" s="139"/>
      <x:c r="B5719" s="139"/>
      <x:c r="C5719" s="139"/>
      <x:c r="D5719" s="139"/>
      <x:c r="E5719" s="139"/>
      <x:c r="F5719" s="139"/>
      <x:c r="G5719" s="139"/>
      <x:c r="H5719" s="139"/>
      <x:c r="I5719" s="266" t="n">
        <x:f>INT((ROW()-ROW($I$46))/((CARROT_CAP+1)*(MESCLUN_CAP+1)))</x:f>
        <x:v>8</x:v>
      </x:c>
      <x:c r="J5719" s="266" t="n">
        <x:f>MOD(INT((ROW()-ROW($I$46))/(MESCLUN_CAP+1)),CARROT_CAP+1)</x:f>
        <x:v>15</x:v>
      </x:c>
      <x:c r="K5719" s="266" t="n">
        <x:f>MOD(ROW()-ROW($I$46),MESCLUN_CAP+1)</x:f>
        <x:v>0</x:v>
      </x:c>
      <x:c r="L5719" s="266" t="n">
        <x:f>SUM(I5719:K5719)</x:f>
        <x:v>23</x:v>
      </x:c>
      <x:c r="M5719" s="267" t="n">
        <x:f>I5719*TOMATO_HOURS*WEEKS*(1+TOMATO_DIM)^I5719+J5719*CARROT_HOURS*WEEKS*(1+CARROT_DIM)^J5719+K5719*MESCLUN_HOURS*WEEKS*(1+MESCLUN_DIM)^K5719</x:f>
        <x:v>2195.1181181241504</x:v>
      </x:c>
      <x:c r="N5719" s="267" t="n">
        <x:f>MAX(M5719-FARMER_HOURS,0)/TEMP_HOURS_PER_WORKER</x:f>
        <x:v>1.02438758203066</x:v>
      </x:c>
      <x:c r="O5719" s="268" t="n">
        <x:f>I5719*TOMATO_PRICE+J5719*CARROT_PRICE+K5719*MESCLUN_PRICE</x:f>
        <x:v>101810</x:v>
      </x:c>
      <x:c r="P5719" s="268" t="n">
        <x:f>I5719*TOMATO_FERTILIZER+J5719*CARROT_FERTILIZER+K5719*MESCLUN_FERTILIZER</x:f>
        <x:v>13640</x:v>
      </x:c>
      <x:c r="Q5719" s="268" t="n">
        <x:f>MIN(M5719,FARMER_HOURS)*FARMER_RATE+MAX(M5719-FARMER_HOURS,0)*TEMP_RATE</x:f>
        <x:v>50609.6895507665</x:v>
      </x:c>
      <x:c r="R5719" s="268" t="n">
        <x:f>O5719-P5719-Q5719-FIXED_COST</x:f>
        <x:v>17560.310449233497</x:v>
      </x:c>
      <x:c r="S5719" s="139" t="str">
        <x:f>IF(AND(L5719&lt;=TOTAL_BED_CAP,N5719&lt;=TEMP_WORKER_CAP),"YES","NO")</x:f>
        <x:v>YES</x:v>
      </x:c>
      <x:c r="T5719" s="139" t="n">
        <x:f>IF(S5719="YES",R5719,-1E+99)</x:f>
        <x:v>17560.310449233497</x:v>
      </x:c>
    </x:row>
    <x:row r="5720">
      <x:c r="A5720" s="139"/>
      <x:c r="B5720" s="139"/>
      <x:c r="C5720" s="139"/>
      <x:c r="D5720" s="139"/>
      <x:c r="E5720" s="139"/>
      <x:c r="F5720" s="139"/>
      <x:c r="G5720" s="139"/>
      <x:c r="H5720" s="139"/>
      <x:c r="I5720" s="266" t="n">
        <x:f>INT((ROW()-ROW($I$46))/((CARROT_CAP+1)*(MESCLUN_CAP+1)))</x:f>
        <x:v>8</x:v>
      </x:c>
      <x:c r="J5720" s="266" t="n">
        <x:f>MOD(INT((ROW()-ROW($I$46))/(MESCLUN_CAP+1)),CARROT_CAP+1)</x:f>
        <x:v>15</x:v>
      </x:c>
      <x:c r="K5720" s="266" t="n">
        <x:f>MOD(ROW()-ROW($I$46),MESCLUN_CAP+1)</x:f>
        <x:v>1</x:v>
      </x:c>
      <x:c r="L5720" s="266" t="n">
        <x:f>SUM(I5720:K5720)</x:f>
        <x:v>24</x:v>
      </x:c>
      <x:c r="M5720" s="267" t="n">
        <x:f>I5720*TOMATO_HOURS*WEEKS*(1+TOMATO_DIM)^I5720+J5720*CARROT_HOURS*WEEKS*(1+CARROT_DIM)^J5720+K5720*MESCLUN_HOURS*WEEKS*(1+MESCLUN_DIM)^K5720</x:f>
        <x:v>2240.6806181241504</x:v>
      </x:c>
      <x:c r="N5720" s="267" t="n">
        <x:f>MAX(M5720-FARMER_HOURS,0)/TEMP_HOURS_PER_WORKER</x:f>
        <x:v>1.0560282070306601</x:v>
      </x:c>
      <x:c r="O5720" s="268" t="n">
        <x:f>I5720*TOMATO_PRICE+J5720*CARROT_PRICE+K5720*MESCLUN_PRICE</x:f>
        <x:v>104510</x:v>
      </x:c>
      <x:c r="P5720" s="268" t="n">
        <x:f>I5720*TOMATO_FERTILIZER+J5720*CARROT_FERTILIZER+K5720*MESCLUN_FERTILIZER</x:f>
        <x:v>14520</x:v>
      </x:c>
      <x:c r="Q5720" s="268" t="n">
        <x:f>MIN(M5720,FARMER_HOURS)*FARMER_RATE+MAX(M5720-FARMER_HOURS,0)*TEMP_RATE</x:f>
        <x:v>51400.7051757665</x:v>
      </x:c>
      <x:c r="R5720" s="268" t="n">
        <x:f>O5720-P5720-Q5720-FIXED_COST</x:f>
        <x:v>18589.294824233497</x:v>
      </x:c>
      <x:c r="S5720" s="139" t="str">
        <x:f>IF(AND(L5720&lt;=TOTAL_BED_CAP,N5720&lt;=TEMP_WORKER_CAP),"YES","NO")</x:f>
        <x:v>YES</x:v>
      </x:c>
      <x:c r="T5720" s="139" t="n">
        <x:f>IF(S5720="YES",R5720,-1E+99)</x:f>
        <x:v>18589.294824233497</x:v>
      </x:c>
    </x:row>
    <x:row r="5721">
      <x:c r="A5721" s="139"/>
      <x:c r="B5721" s="139"/>
      <x:c r="C5721" s="139"/>
      <x:c r="D5721" s="139"/>
      <x:c r="E5721" s="139"/>
      <x:c r="F5721" s="139"/>
      <x:c r="G5721" s="139"/>
      <x:c r="H5721" s="139"/>
      <x:c r="I5721" s="266" t="n">
        <x:f>INT((ROW()-ROW($I$46))/((CARROT_CAP+1)*(MESCLUN_CAP+1)))</x:f>
        <x:v>8</x:v>
      </x:c>
      <x:c r="J5721" s="266" t="n">
        <x:f>MOD(INT((ROW()-ROW($I$46))/(MESCLUN_CAP+1)),CARROT_CAP+1)</x:f>
        <x:v>15</x:v>
      </x:c>
      <x:c r="K5721" s="266" t="n">
        <x:f>MOD(ROW()-ROW($I$46),MESCLUN_CAP+1)</x:f>
        <x:v>2</x:v>
      </x:c>
      <x:c r="L5721" s="266" t="n">
        <x:f>SUM(I5721:K5721)</x:f>
        <x:v>25</x:v>
      </x:c>
      <x:c r="M5721" s="267" t="n">
        <x:f>I5721*TOMATO_HOURS*WEEKS*(1+TOMATO_DIM)^I5721+J5721*CARROT_HOURS*WEEKS*(1+CARROT_DIM)^J5721+K5721*MESCLUN_HOURS*WEEKS*(1+MESCLUN_DIM)^K5721</x:f>
        <x:v>2287.3821806241504</x:v>
      </x:c>
      <x:c r="N5721" s="267" t="n">
        <x:f>MAX(M5721-FARMER_HOURS,0)/TEMP_HOURS_PER_WORKER</x:f>
        <x:v>1.08845984765566</x:v>
      </x:c>
      <x:c r="O5721" s="268" t="n">
        <x:f>I5721*TOMATO_PRICE+J5721*CARROT_PRICE+K5721*MESCLUN_PRICE</x:f>
        <x:v>107210</x:v>
      </x:c>
      <x:c r="P5721" s="268" t="n">
        <x:f>I5721*TOMATO_FERTILIZER+J5721*CARROT_FERTILIZER+K5721*MESCLUN_FERTILIZER</x:f>
        <x:v>15400</x:v>
      </x:c>
      <x:c r="Q5721" s="268" t="n">
        <x:f>MIN(M5721,FARMER_HOURS)*FARMER_RATE+MAX(M5721-FARMER_HOURS,0)*TEMP_RATE</x:f>
        <x:v>52211.4961913915</x:v>
      </x:c>
      <x:c r="R5721" s="268" t="n">
        <x:f>O5721-P5721-Q5721-FIXED_COST</x:f>
        <x:v>19598.503808608497</x:v>
      </x:c>
      <x:c r="S5721" s="139" t="str">
        <x:f>IF(AND(L5721&lt;=TOTAL_BED_CAP,N5721&lt;=TEMP_WORKER_CAP),"YES","NO")</x:f>
        <x:v>YES</x:v>
      </x:c>
      <x:c r="T5721" s="139" t="n">
        <x:f>IF(S5721="YES",R5721,-1E+99)</x:f>
        <x:v>19598.503808608497</x:v>
      </x:c>
    </x:row>
    <x:row r="5722">
      <x:c r="A5722" s="139"/>
      <x:c r="B5722" s="139"/>
      <x:c r="C5722" s="139"/>
      <x:c r="D5722" s="139"/>
      <x:c r="E5722" s="139"/>
      <x:c r="F5722" s="139"/>
      <x:c r="G5722" s="139"/>
      <x:c r="H5722" s="139"/>
      <x:c r="I5722" s="266" t="n">
        <x:f>INT((ROW()-ROW($I$46))/((CARROT_CAP+1)*(MESCLUN_CAP+1)))</x:f>
        <x:v>8</x:v>
      </x:c>
      <x:c r="J5722" s="266" t="n">
        <x:f>MOD(INT((ROW()-ROW($I$46))/(MESCLUN_CAP+1)),CARROT_CAP+1)</x:f>
        <x:v>15</x:v>
      </x:c>
      <x:c r="K5722" s="266" t="n">
        <x:f>MOD(ROW()-ROW($I$46),MESCLUN_CAP+1)</x:f>
        <x:v>3</x:v>
      </x:c>
      <x:c r="L5722" s="266" t="n">
        <x:f>SUM(I5722:K5722)</x:f>
        <x:v>26</x:v>
      </x:c>
      <x:c r="M5722" s="267" t="n">
        <x:f>I5722*TOMATO_HOURS*WEEKS*(1+TOMATO_DIM)^I5722+J5722*CARROT_HOURS*WEEKS*(1+CARROT_DIM)^J5722+K5722*MESCLUN_HOURS*WEEKS*(1+MESCLUN_DIM)^K5722</x:f>
        <x:v>2335.2441630460253</x:v>
      </x:c>
      <x:c r="N5722" s="267" t="n">
        <x:f>MAX(M5722-FARMER_HOURS,0)/TEMP_HOURS_PER_WORKER</x:f>
        <x:v>1.1216973354486286</x:v>
      </x:c>
      <x:c r="O5722" s="268" t="n">
        <x:f>I5722*TOMATO_PRICE+J5722*CARROT_PRICE+K5722*MESCLUN_PRICE</x:f>
        <x:v>109910</x:v>
      </x:c>
      <x:c r="P5722" s="268" t="n">
        <x:f>I5722*TOMATO_FERTILIZER+J5722*CARROT_FERTILIZER+K5722*MESCLUN_FERTILIZER</x:f>
        <x:v>16280</x:v>
      </x:c>
      <x:c r="Q5722" s="268" t="n">
        <x:f>MIN(M5722,FARMER_HOURS)*FARMER_RATE+MAX(M5722-FARMER_HOURS,0)*TEMP_RATE</x:f>
        <x:v>53042.433386215715</x:v>
      </x:c>
      <x:c r="R5722" s="268" t="n">
        <x:f>O5722-P5722-Q5722-FIXED_COST</x:f>
        <x:v>20587.566613784285</x:v>
      </x:c>
      <x:c r="S5722" s="139" t="str">
        <x:f>IF(AND(L5722&lt;=TOTAL_BED_CAP,N5722&lt;=TEMP_WORKER_CAP),"YES","NO")</x:f>
        <x:v>YES</x:v>
      </x:c>
      <x:c r="T5722" s="139" t="n">
        <x:f>IF(S5722="YES",R5722,-1E+99)</x:f>
        <x:v>20587.566613784285</x:v>
      </x:c>
    </x:row>
    <x:row r="5723">
      <x:c r="A5723" s="139"/>
      <x:c r="B5723" s="139"/>
      <x:c r="C5723" s="139"/>
      <x:c r="D5723" s="139"/>
      <x:c r="E5723" s="139"/>
      <x:c r="F5723" s="139"/>
      <x:c r="G5723" s="139"/>
      <x:c r="H5723" s="139"/>
      <x:c r="I5723" s="266" t="n">
        <x:f>INT((ROW()-ROW($I$46))/((CARROT_CAP+1)*(MESCLUN_CAP+1)))</x:f>
        <x:v>8</x:v>
      </x:c>
      <x:c r="J5723" s="266" t="n">
        <x:f>MOD(INT((ROW()-ROW($I$46))/(MESCLUN_CAP+1)),CARROT_CAP+1)</x:f>
        <x:v>15</x:v>
      </x:c>
      <x:c r="K5723" s="266" t="n">
        <x:f>MOD(ROW()-ROW($I$46),MESCLUN_CAP+1)</x:f>
        <x:v>4</x:v>
      </x:c>
      <x:c r="L5723" s="266" t="n">
        <x:f>SUM(I5723:K5723)</x:f>
        <x:v>27</x:v>
      </x:c>
      <x:c r="M5723" s="267" t="n">
        <x:f>I5723*TOMATO_HOURS*WEEKS*(1+TOMATO_DIM)^I5723+J5723*CARROT_HOURS*WEEKS*(1+CARROT_DIM)^J5723+K5723*MESCLUN_HOURS*WEEKS*(1+MESCLUN_DIM)^K5723</x:f>
        <x:v>2384.2882787686817</x:v>
      </x:c>
      <x:c r="N5723" s="267" t="n">
        <x:f>MAX(M5723-FARMER_HOURS,0)/TEMP_HOURS_PER_WORKER</x:f>
        <x:v>1.155755749144918</x:v>
      </x:c>
      <x:c r="O5723" s="268" t="n">
        <x:f>I5723*TOMATO_PRICE+J5723*CARROT_PRICE+K5723*MESCLUN_PRICE</x:f>
        <x:v>112610</x:v>
      </x:c>
      <x:c r="P5723" s="268" t="n">
        <x:f>I5723*TOMATO_FERTILIZER+J5723*CARROT_FERTILIZER+K5723*MESCLUN_FERTILIZER</x:f>
        <x:v>17160</x:v>
      </x:c>
      <x:c r="Q5723" s="268" t="n">
        <x:f>MIN(M5723,FARMER_HOURS)*FARMER_RATE+MAX(M5723-FARMER_HOURS,0)*TEMP_RATE</x:f>
        <x:v>53893.89372862295</x:v>
      </x:c>
      <x:c r="R5723" s="268" t="n">
        <x:f>O5723-P5723-Q5723-FIXED_COST</x:f>
        <x:v>21556.10627137705</x:v>
      </x:c>
      <x:c r="S5723" s="139" t="str">
        <x:f>IF(AND(L5723&lt;=TOTAL_BED_CAP,N5723&lt;=TEMP_WORKER_CAP),"YES","NO")</x:f>
        <x:v>YES</x:v>
      </x:c>
      <x:c r="T5723" s="139" t="n">
        <x:f>IF(S5723="YES",R5723,-1E+99)</x:f>
        <x:v>21556.10627137705</x:v>
      </x:c>
    </x:row>
    <x:row r="5724">
      <x:c r="A5724" s="139"/>
      <x:c r="B5724" s="139"/>
      <x:c r="C5724" s="139"/>
      <x:c r="D5724" s="139"/>
      <x:c r="E5724" s="139"/>
      <x:c r="F5724" s="139"/>
      <x:c r="G5724" s="139"/>
      <x:c r="H5724" s="139"/>
      <x:c r="I5724" s="266" t="n">
        <x:f>INT((ROW()-ROW($I$46))/((CARROT_CAP+1)*(MESCLUN_CAP+1)))</x:f>
        <x:v>8</x:v>
      </x:c>
      <x:c r="J5724" s="266" t="n">
        <x:f>MOD(INT((ROW()-ROW($I$46))/(MESCLUN_CAP+1)),CARROT_CAP+1)</x:f>
        <x:v>15</x:v>
      </x:c>
      <x:c r="K5724" s="266" t="n">
        <x:f>MOD(ROW()-ROW($I$46),MESCLUN_CAP+1)</x:f>
        <x:v>5</x:v>
      </x:c>
      <x:c r="L5724" s="266" t="n">
        <x:f>SUM(I5724:K5724)</x:f>
        <x:v>28</x:v>
      </x:c>
      <x:c r="M5724" s="267" t="n">
        <x:f>I5724*TOMATO_HOURS*WEEKS*(1+TOMATO_DIM)^I5724+J5724*CARROT_HOURS*WEEKS*(1+CARROT_DIM)^J5724+K5724*MESCLUN_HOURS*WEEKS*(1+MESCLUN_DIM)^K5724</x:f>
        <x:v>2434.536602689885</x:v>
      </x:c>
      <x:c r="N5724" s="267" t="n">
        <x:f>MAX(M5724-FARMER_HOURS,0)/TEMP_HOURS_PER_WORKER</x:f>
        <x:v>1.1906504185346425</x:v>
      </x:c>
      <x:c r="O5724" s="268" t="n">
        <x:f>I5724*TOMATO_PRICE+J5724*CARROT_PRICE+K5724*MESCLUN_PRICE</x:f>
        <x:v>115310</x:v>
      </x:c>
      <x:c r="P5724" s="268" t="n">
        <x:f>I5724*TOMATO_FERTILIZER+J5724*CARROT_FERTILIZER+K5724*MESCLUN_FERTILIZER</x:f>
        <x:v>18040</x:v>
      </x:c>
      <x:c r="Q5724" s="268" t="n">
        <x:f>MIN(M5724,FARMER_HOURS)*FARMER_RATE+MAX(M5724-FARMER_HOURS,0)*TEMP_RATE</x:f>
        <x:v>54766.26046336606</x:v>
      </x:c>
      <x:c r="R5724" s="268" t="n">
        <x:f>O5724-P5724-Q5724-FIXED_COST</x:f>
        <x:v>22503.73953663394</x:v>
      </x:c>
      <x:c r="S5724" s="139" t="str">
        <x:f>IF(AND(L5724&lt;=TOTAL_BED_CAP,N5724&lt;=TEMP_WORKER_CAP),"YES","NO")</x:f>
        <x:v>YES</x:v>
      </x:c>
      <x:c r="T5724" s="139" t="n">
        <x:f>IF(S5724="YES",R5724,-1E+99)</x:f>
        <x:v>22503.73953663394</x:v>
      </x:c>
    </x:row>
    <x:row r="5725">
      <x:c r="A5725" s="139"/>
      <x:c r="B5725" s="139"/>
      <x:c r="C5725" s="139"/>
      <x:c r="D5725" s="139"/>
      <x:c r="E5725" s="139"/>
      <x:c r="F5725" s="139"/>
      <x:c r="G5725" s="139"/>
      <x:c r="H5725" s="139"/>
      <x:c r="I5725" s="266" t="n">
        <x:f>INT((ROW()-ROW($I$46))/((CARROT_CAP+1)*(MESCLUN_CAP+1)))</x:f>
        <x:v>8</x:v>
      </x:c>
      <x:c r="J5725" s="266" t="n">
        <x:f>MOD(INT((ROW()-ROW($I$46))/(MESCLUN_CAP+1)),CARROT_CAP+1)</x:f>
        <x:v>15</x:v>
      </x:c>
      <x:c r="K5725" s="266" t="n">
        <x:f>MOD(ROW()-ROW($I$46),MESCLUN_CAP+1)</x:f>
        <x:v>6</x:v>
      </x:c>
      <x:c r="L5725" s="266" t="n">
        <x:f>SUM(I5725:K5725)</x:f>
        <x:v>29</x:v>
      </x:c>
      <x:c r="M5725" s="267" t="n">
        <x:f>I5725*TOMATO_HOURS*WEEKS*(1+TOMATO_DIM)^I5725+J5725*CARROT_HOURS*WEEKS*(1+CARROT_DIM)^J5725+K5725*MESCLUN_HOURS*WEEKS*(1+MESCLUN_DIM)^K5725</x:f>
        <x:v>2486.011576871518</x:v>
      </x:c>
      <x:c r="N5725" s="267" t="n">
        <x:f>MAX(M5725-FARMER_HOURS,0)/TEMP_HOURS_PER_WORKER</x:f>
        <x:v>1.2263969283829987</x:v>
      </x:c>
      <x:c r="O5725" s="268" t="n">
        <x:f>I5725*TOMATO_PRICE+J5725*CARROT_PRICE+K5725*MESCLUN_PRICE</x:f>
        <x:v>118010</x:v>
      </x:c>
      <x:c r="P5725" s="268" t="n">
        <x:f>I5725*TOMATO_FERTILIZER+J5725*CARROT_FERTILIZER+K5725*MESCLUN_FERTILIZER</x:f>
        <x:v>18920</x:v>
      </x:c>
      <x:c r="Q5725" s="268" t="n">
        <x:f>MIN(M5725,FARMER_HOURS)*FARMER_RATE+MAX(M5725-FARMER_HOURS,0)*TEMP_RATE</x:f>
        <x:v>55659.92320957497</x:v>
      </x:c>
      <x:c r="R5725" s="268" t="n">
        <x:f>O5725-P5725-Q5725-FIXED_COST</x:f>
        <x:v>23430.07679042503</x:v>
      </x:c>
      <x:c r="S5725" s="139" t="str">
        <x:f>IF(AND(L5725&lt;=TOTAL_BED_CAP,N5725&lt;=TEMP_WORKER_CAP),"YES","NO")</x:f>
        <x:v>YES</x:v>
      </x:c>
      <x:c r="T5725" s="139" t="n">
        <x:f>IF(S5725="YES",R5725,-1E+99)</x:f>
        <x:v>23430.07679042503</x:v>
      </x:c>
    </x:row>
    <x:row r="5726">
      <x:c r="A5726" s="139"/>
      <x:c r="B5726" s="139"/>
      <x:c r="C5726" s="139"/>
      <x:c r="D5726" s="139"/>
      <x:c r="E5726" s="139"/>
      <x:c r="F5726" s="139"/>
      <x:c r="G5726" s="139"/>
      <x:c r="H5726" s="139"/>
      <x:c r="I5726" s="266" t="n">
        <x:f>INT((ROW()-ROW($I$46))/((CARROT_CAP+1)*(MESCLUN_CAP+1)))</x:f>
        <x:v>8</x:v>
      </x:c>
      <x:c r="J5726" s="266" t="n">
        <x:f>MOD(INT((ROW()-ROW($I$46))/(MESCLUN_CAP+1)),CARROT_CAP+1)</x:f>
        <x:v>15</x:v>
      </x:c>
      <x:c r="K5726" s="266" t="n">
        <x:f>MOD(ROW()-ROW($I$46),MESCLUN_CAP+1)</x:f>
        <x:v>7</x:v>
      </x:c>
      <x:c r="L5726" s="266" t="n">
        <x:f>SUM(I5726:K5726)</x:f>
        <x:v>30</x:v>
      </x:c>
      <x:c r="M5726" s="267" t="n">
        <x:f>I5726*TOMATO_HOURS*WEEKS*(1+TOMATO_DIM)^I5726+J5726*CARROT_HOURS*WEEKS*(1+CARROT_DIM)^J5726+K5726*MESCLUN_HOURS*WEEKS*(1+MESCLUN_DIM)^K5726</x:f>
        <x:v>2538.7360162694786</x:v>
      </x:c>
      <x:c r="N5726" s="267" t="n">
        <x:f>MAX(M5726-FARMER_HOURS,0)/TEMP_HOURS_PER_WORKER</x:f>
        <x:v>1.26301112240936</x:v>
      </x:c>
      <x:c r="O5726" s="268" t="n">
        <x:f>I5726*TOMATO_PRICE+J5726*CARROT_PRICE+K5726*MESCLUN_PRICE</x:f>
        <x:v>120710</x:v>
      </x:c>
      <x:c r="P5726" s="268" t="n">
        <x:f>I5726*TOMATO_FERTILIZER+J5726*CARROT_FERTILIZER+K5726*MESCLUN_FERTILIZER</x:f>
        <x:v>19800</x:v>
      </x:c>
      <x:c r="Q5726" s="268" t="n">
        <x:f>MIN(M5726,FARMER_HOURS)*FARMER_RATE+MAX(M5726-FARMER_HOURS,0)*TEMP_RATE</x:f>
        <x:v>56575.278060234006</x:v>
      </x:c>
      <x:c r="R5726" s="268" t="n">
        <x:f>O5726-P5726-Q5726-FIXED_COST</x:f>
        <x:v>24334.721939765994</x:v>
      </x:c>
      <x:c r="S5726" s="139" t="str">
        <x:f>IF(AND(L5726&lt;=TOTAL_BED_CAP,N5726&lt;=TEMP_WORKER_CAP),"YES","NO")</x:f>
        <x:v>YES</x:v>
      </x:c>
      <x:c r="T5726" s="139" t="n">
        <x:f>IF(S5726="YES",R5726,-1E+99)</x:f>
        <x:v>24334.721939765994</x:v>
      </x:c>
    </x:row>
    <x:row r="5727">
      <x:c r="A5727" s="139"/>
      <x:c r="B5727" s="139"/>
      <x:c r="C5727" s="139"/>
      <x:c r="D5727" s="139"/>
      <x:c r="E5727" s="139"/>
      <x:c r="F5727" s="139"/>
      <x:c r="G5727" s="139"/>
      <x:c r="H5727" s="139"/>
      <x:c r="I5727" s="266" t="n">
        <x:f>INT((ROW()-ROW($I$46))/((CARROT_CAP+1)*(MESCLUN_CAP+1)))</x:f>
        <x:v>8</x:v>
      </x:c>
      <x:c r="J5727" s="266" t="n">
        <x:f>MOD(INT((ROW()-ROW($I$46))/(MESCLUN_CAP+1)),CARROT_CAP+1)</x:f>
        <x:v>15</x:v>
      </x:c>
      <x:c r="K5727" s="266" t="n">
        <x:f>MOD(ROW()-ROW($I$46),MESCLUN_CAP+1)</x:f>
        <x:v>8</x:v>
      </x:c>
      <x:c r="L5727" s="266" t="n">
        <x:f>SUM(I5727:K5727)</x:f>
        <x:v>31</x:v>
      </x:c>
      <x:c r="M5727" s="267" t="n">
        <x:f>I5727*TOMATO_HOURS*WEEKS*(1+TOMATO_DIM)^I5727+J5727*CARROT_HOURS*WEEKS*(1+CARROT_DIM)^J5727+K5727*MESCLUN_HOURS*WEEKS*(1+MESCLUN_DIM)^K5727</x:f>
        <x:v>2592.7331145494586</x:v>
      </x:c>
      <x:c r="N5727" s="267" t="n">
        <x:f>MAX(M5727-FARMER_HOURS,0)/TEMP_HOURS_PER_WORKER</x:f>
        <x:v>1.3005091073260129</x:v>
      </x:c>
      <x:c r="O5727" s="268" t="n">
        <x:f>I5727*TOMATO_PRICE+J5727*CARROT_PRICE+K5727*MESCLUN_PRICE</x:f>
        <x:v>123410</x:v>
      </x:c>
      <x:c r="P5727" s="268" t="n">
        <x:f>I5727*TOMATO_FERTILIZER+J5727*CARROT_FERTILIZER+K5727*MESCLUN_FERTILIZER</x:f>
        <x:v>20680</x:v>
      </x:c>
      <x:c r="Q5727" s="268" t="n">
        <x:f>MIN(M5727,FARMER_HOURS)*FARMER_RATE+MAX(M5727-FARMER_HOURS,0)*TEMP_RATE</x:f>
        <x:v>57512.727683150326</x:v>
      </x:c>
      <x:c r="R5727" s="268" t="n">
        <x:f>O5727-P5727-Q5727-FIXED_COST</x:f>
        <x:v>25217.272316849674</x:v>
      </x:c>
      <x:c r="S5727" s="139" t="str">
        <x:f>IF(AND(L5727&lt;=TOTAL_BED_CAP,N5727&lt;=TEMP_WORKER_CAP),"YES","NO")</x:f>
        <x:v>YES</x:v>
      </x:c>
      <x:c r="T5727" s="139" t="n">
        <x:f>IF(S5727="YES",R5727,-1E+99)</x:f>
        <x:v>25217.272316849674</x:v>
      </x:c>
    </x:row>
    <x:row r="5728">
      <x:c r="A5728" s="139"/>
      <x:c r="B5728" s="139"/>
      <x:c r="C5728" s="139"/>
      <x:c r="D5728" s="139"/>
      <x:c r="E5728" s="139"/>
      <x:c r="F5728" s="139"/>
      <x:c r="G5728" s="139"/>
      <x:c r="H5728" s="139"/>
      <x:c r="I5728" s="266" t="n">
        <x:f>INT((ROW()-ROW($I$46))/((CARROT_CAP+1)*(MESCLUN_CAP+1)))</x:f>
        <x:v>8</x:v>
      </x:c>
      <x:c r="J5728" s="266" t="n">
        <x:f>MOD(INT((ROW()-ROW($I$46))/(MESCLUN_CAP+1)),CARROT_CAP+1)</x:f>
        <x:v>15</x:v>
      </x:c>
      <x:c r="K5728" s="266" t="n">
        <x:f>MOD(ROW()-ROW($I$46),MESCLUN_CAP+1)</x:f>
        <x:v>9</x:v>
      </x:c>
      <x:c r="L5728" s="266" t="n">
        <x:f>SUM(I5728:K5728)</x:f>
        <x:v>32</x:v>
      </x:c>
      <x:c r="M5728" s="267" t="n">
        <x:f>I5728*TOMATO_HOURS*WEEKS*(1+TOMATO_DIM)^I5728+J5728*CARROT_HOURS*WEEKS*(1+CARROT_DIM)^J5728+K5728*MESCLUN_HOURS*WEEKS*(1+MESCLUN_DIM)^K5728</x:f>
        <x:v>2648.026449989853</x:v>
      </x:c>
      <x:c r="N5728" s="267" t="n">
        <x:f>MAX(M5728-FARMER_HOURS,0)/TEMP_HOURS_PER_WORKER</x:f>
        <x:v>1.3389072569373979</x:v>
      </x:c>
      <x:c r="O5728" s="268" t="n">
        <x:f>I5728*TOMATO_PRICE+J5728*CARROT_PRICE+K5728*MESCLUN_PRICE</x:f>
        <x:v>126110</x:v>
      </x:c>
      <x:c r="P5728" s="268" t="n">
        <x:f>I5728*TOMATO_FERTILIZER+J5728*CARROT_FERTILIZER+K5728*MESCLUN_FERTILIZER</x:f>
        <x:v>21560</x:v>
      </x:c>
      <x:c r="Q5728" s="268" t="n">
        <x:f>MIN(M5728,FARMER_HOURS)*FARMER_RATE+MAX(M5728-FARMER_HOURS,0)*TEMP_RATE</x:f>
        <x:v>58472.68142343495</x:v>
      </x:c>
      <x:c r="R5728" s="268" t="n">
        <x:f>O5728-P5728-Q5728-FIXED_COST</x:f>
        <x:v>26077.31857656505</x:v>
      </x:c>
      <x:c r="S5728" s="139" t="str">
        <x:f>IF(AND(L5728&lt;=TOTAL_BED_CAP,N5728&lt;=TEMP_WORKER_CAP),"YES","NO")</x:f>
        <x:v>YES</x:v>
      </x:c>
      <x:c r="T5728" s="139" t="n">
        <x:f>IF(S5728="YES",R5728,-1E+99)</x:f>
        <x:v>26077.31857656505</x:v>
      </x:c>
    </x:row>
    <x:row r="5729">
      <x:c r="A5729" s="139"/>
      <x:c r="B5729" s="139"/>
      <x:c r="C5729" s="139"/>
      <x:c r="D5729" s="139"/>
      <x:c r="E5729" s="139"/>
      <x:c r="F5729" s="139"/>
      <x:c r="G5729" s="139"/>
      <x:c r="H5729" s="139"/>
      <x:c r="I5729" s="266" t="n">
        <x:f>INT((ROW()-ROW($I$46))/((CARROT_CAP+1)*(MESCLUN_CAP+1)))</x:f>
        <x:v>8</x:v>
      </x:c>
      <x:c r="J5729" s="266" t="n">
        <x:f>MOD(INT((ROW()-ROW($I$46))/(MESCLUN_CAP+1)),CARROT_CAP+1)</x:f>
        <x:v>15</x:v>
      </x:c>
      <x:c r="K5729" s="266" t="n">
        <x:f>MOD(ROW()-ROW($I$46),MESCLUN_CAP+1)</x:f>
        <x:v>10</x:v>
      </x:c>
      <x:c r="L5729" s="266" t="n">
        <x:f>SUM(I5729:K5729)</x:f>
        <x:v>33</x:v>
      </x:c>
      <x:c r="M5729" s="267" t="n">
        <x:f>I5729*TOMATO_HOURS*WEEKS*(1+TOMATO_DIM)^I5729+J5729*CARROT_HOURS*WEEKS*(1+CARROT_DIM)^J5729+K5729*MESCLUN_HOURS*WEEKS*(1+MESCLUN_DIM)^K5729</x:f>
        <x:v>2704.639991473066</x:v>
      </x:c>
      <x:c r="N5729" s="267" t="n">
        <x:f>MAX(M5729-FARMER_HOURS,0)/TEMP_HOURS_PER_WORKER</x:f>
        <x:v>1.3782222163007403</x:v>
      </x:c>
      <x:c r="O5729" s="268" t="n">
        <x:f>I5729*TOMATO_PRICE+J5729*CARROT_PRICE+K5729*MESCLUN_PRICE</x:f>
        <x:v>128810</x:v>
      </x:c>
      <x:c r="P5729" s="268" t="n">
        <x:f>I5729*TOMATO_FERTILIZER+J5729*CARROT_FERTILIZER+K5729*MESCLUN_FERTILIZER</x:f>
        <x:v>22440</x:v>
      </x:c>
      <x:c r="Q5729" s="268" t="n">
        <x:f>MIN(M5729,FARMER_HOURS)*FARMER_RATE+MAX(M5729-FARMER_HOURS,0)*TEMP_RATE</x:f>
        <x:v>59455.55540751851</x:v>
      </x:c>
      <x:c r="R5729" s="268" t="n">
        <x:f>O5729-P5729-Q5729-FIXED_COST</x:f>
        <x:v>26914.444592481494</x:v>
      </x:c>
      <x:c r="S5729" s="139" t="str">
        <x:f>IF(AND(L5729&lt;=TOTAL_BED_CAP,N5729&lt;=TEMP_WORKER_CAP),"YES","NO")</x:f>
        <x:v>YES</x:v>
      </x:c>
      <x:c r="T5729" s="139" t="n">
        <x:f>IF(S5729="YES",R5729,-1E+99)</x:f>
        <x:v>26914.444592481494</x:v>
      </x:c>
    </x:row>
    <x:row r="5730">
      <x:c r="A5730" s="139"/>
      <x:c r="B5730" s="139"/>
      <x:c r="C5730" s="139"/>
      <x:c r="D5730" s="139"/>
      <x:c r="E5730" s="139"/>
      <x:c r="F5730" s="139"/>
      <x:c r="G5730" s="139"/>
      <x:c r="H5730" s="139"/>
      <x:c r="I5730" s="266" t="n">
        <x:f>INT((ROW()-ROW($I$46))/((CARROT_CAP+1)*(MESCLUN_CAP+1)))</x:f>
        <x:v>8</x:v>
      </x:c>
      <x:c r="J5730" s="266" t="n">
        <x:f>MOD(INT((ROW()-ROW($I$46))/(MESCLUN_CAP+1)),CARROT_CAP+1)</x:f>
        <x:v>15</x:v>
      </x:c>
      <x:c r="K5730" s="266" t="n">
        <x:f>MOD(ROW()-ROW($I$46),MESCLUN_CAP+1)</x:f>
        <x:v>11</x:v>
      </x:c>
      <x:c r="L5730" s="266" t="n">
        <x:f>SUM(I5730:K5730)</x:f>
        <x:v>34</x:v>
      </x:c>
      <x:c r="M5730" s="267" t="n">
        <x:f>I5730*TOMATO_HOURS*WEEKS*(1+TOMATO_DIM)^I5730+J5730*CARROT_HOURS*WEEKS*(1+CARROT_DIM)^J5730+K5730*MESCLUN_HOURS*WEEKS*(1+MESCLUN_DIM)^K5730</x:f>
        <x:v>2762.598104566505</x:v>
      </x:c>
      <x:c r="N5730" s="267" t="n">
        <x:f>MAX(M5730-FARMER_HOURS,0)/TEMP_HOURS_PER_WORKER</x:f>
        <x:v>1.4184709059489617</x:v>
      </x:c>
      <x:c r="O5730" s="268" t="n">
        <x:f>I5730*TOMATO_PRICE+J5730*CARROT_PRICE+K5730*MESCLUN_PRICE</x:f>
        <x:v>131510</x:v>
      </x:c>
      <x:c r="P5730" s="268" t="n">
        <x:f>I5730*TOMATO_FERTILIZER+J5730*CARROT_FERTILIZER+K5730*MESCLUN_FERTILIZER</x:f>
        <x:v>23320</x:v>
      </x:c>
      <x:c r="Q5730" s="268" t="n">
        <x:f>MIN(M5730,FARMER_HOURS)*FARMER_RATE+MAX(M5730-FARMER_HOURS,0)*TEMP_RATE</x:f>
        <x:v>60461.77264872404</x:v>
      </x:c>
      <x:c r="R5730" s="268" t="n">
        <x:f>O5730-P5730-Q5730-FIXED_COST</x:f>
        <x:v>27728.227351275957</x:v>
      </x:c>
      <x:c r="S5730" s="139" t="str">
        <x:f>IF(AND(L5730&lt;=TOTAL_BED_CAP,N5730&lt;=TEMP_WORKER_CAP),"YES","NO")</x:f>
        <x:v>YES</x:v>
      </x:c>
      <x:c r="T5730" s="139" t="n">
        <x:f>IF(S5730="YES",R5730,-1E+99)</x:f>
        <x:v>27728.227351275957</x:v>
      </x:c>
    </x:row>
    <x:row r="5731">
      <x:c r="A5731" s="139"/>
      <x:c r="B5731" s="139"/>
      <x:c r="C5731" s="139"/>
      <x:c r="D5731" s="139"/>
      <x:c r="E5731" s="139"/>
      <x:c r="F5731" s="139"/>
      <x:c r="G5731" s="139"/>
      <x:c r="H5731" s="139"/>
      <x:c r="I5731" s="266" t="n">
        <x:f>INT((ROW()-ROW($I$46))/((CARROT_CAP+1)*(MESCLUN_CAP+1)))</x:f>
        <x:v>8</x:v>
      </x:c>
      <x:c r="J5731" s="266" t="n">
        <x:f>MOD(INT((ROW()-ROW($I$46))/(MESCLUN_CAP+1)),CARROT_CAP+1)</x:f>
        <x:v>15</x:v>
      </x:c>
      <x:c r="K5731" s="266" t="n">
        <x:f>MOD(ROW()-ROW($I$46),MESCLUN_CAP+1)</x:f>
        <x:v>12</x:v>
      </x:c>
      <x:c r="L5731" s="266" t="n">
        <x:f>SUM(I5731:K5731)</x:f>
        <x:v>35</x:v>
      </x:c>
      <x:c r="M5731" s="267" t="n">
        <x:f>I5731*TOMATO_HOURS*WEEKS*(1+TOMATO_DIM)^I5731+J5731*CARROT_HOURS*WEEKS*(1+CARROT_DIM)^J5731+K5731*MESCLUN_HOURS*WEEKS*(1+MESCLUN_DIM)^K5731</x:f>
        <x:v>2821.9255576945693</x:v>
      </x:c>
      <x:c r="N5731" s="267" t="n">
        <x:f>MAX(M5731-FARMER_HOURS,0)/TEMP_HOURS_PER_WORKER</x:f>
        <x:v>1.4596705261767842</x:v>
      </x:c>
      <x:c r="O5731" s="268" t="n">
        <x:f>I5731*TOMATO_PRICE+J5731*CARROT_PRICE+K5731*MESCLUN_PRICE</x:f>
        <x:v>134210</x:v>
      </x:c>
      <x:c r="P5731" s="268" t="n">
        <x:f>I5731*TOMATO_FERTILIZER+J5731*CARROT_FERTILIZER+K5731*MESCLUN_FERTILIZER</x:f>
        <x:v>24200</x:v>
      </x:c>
      <x:c r="Q5731" s="268" t="n">
        <x:f>MIN(M5731,FARMER_HOURS)*FARMER_RATE+MAX(M5731-FARMER_HOURS,0)*TEMP_RATE</x:f>
        <x:v>61491.763154419605</x:v>
      </x:c>
      <x:c r="R5731" s="268" t="n">
        <x:f>O5731-P5731-Q5731-FIXED_COST</x:f>
        <x:v>28518.236845580395</x:v>
      </x:c>
      <x:c r="S5731" s="139" t="str">
        <x:f>IF(AND(L5731&lt;=TOTAL_BED_CAP,N5731&lt;=TEMP_WORKER_CAP),"YES","NO")</x:f>
        <x:v>YES</x:v>
      </x:c>
      <x:c r="T5731" s="139" t="n">
        <x:f>IF(S5731="YES",R5731,-1E+99)</x:f>
        <x:v>28518.236845580395</x:v>
      </x:c>
    </x:row>
    <x:row r="5732">
      <x:c r="A5732" s="139"/>
      <x:c r="B5732" s="139"/>
      <x:c r="C5732" s="139"/>
      <x:c r="D5732" s="139"/>
      <x:c r="E5732" s="139"/>
      <x:c r="F5732" s="139"/>
      <x:c r="G5732" s="139"/>
      <x:c r="H5732" s="139"/>
      <x:c r="I5732" s="266" t="n">
        <x:f>INT((ROW()-ROW($I$46))/((CARROT_CAP+1)*(MESCLUN_CAP+1)))</x:f>
        <x:v>8</x:v>
      </x:c>
      <x:c r="J5732" s="266" t="n">
        <x:f>MOD(INT((ROW()-ROW($I$46))/(MESCLUN_CAP+1)),CARROT_CAP+1)</x:f>
        <x:v>15</x:v>
      </x:c>
      <x:c r="K5732" s="266" t="n">
        <x:f>MOD(ROW()-ROW($I$46),MESCLUN_CAP+1)</x:f>
        <x:v>13</x:v>
      </x:c>
      <x:c r="L5732" s="266" t="n">
        <x:f>SUM(I5732:K5732)</x:f>
        <x:v>36</x:v>
      </x:c>
      <x:c r="M5732" s="267" t="n">
        <x:f>I5732*TOMATO_HOURS*WEEKS*(1+TOMATO_DIM)^I5732+J5732*CARROT_HOURS*WEEKS*(1+CARROT_DIM)^J5732+K5732*MESCLUN_HOURS*WEEKS*(1+MESCLUN_DIM)^K5732</x:f>
        <x:v>2882.647528402954</x:v>
      </x:c>
      <x:c r="N5732" s="267" t="n">
        <x:f>MAX(M5732-FARMER_HOURS,0)/TEMP_HOURS_PER_WORKER</x:f>
        <x:v>1.5018385613909402</x:v>
      </x:c>
      <x:c r="O5732" s="268" t="n">
        <x:f>I5732*TOMATO_PRICE+J5732*CARROT_PRICE+K5732*MESCLUN_PRICE</x:f>
        <x:v>136910</x:v>
      </x:c>
      <x:c r="P5732" s="268" t="n">
        <x:f>I5732*TOMATO_FERTILIZER+J5732*CARROT_FERTILIZER+K5732*MESCLUN_FERTILIZER</x:f>
        <x:v>25080</x:v>
      </x:c>
      <x:c r="Q5732" s="268" t="n">
        <x:f>MIN(M5732,FARMER_HOURS)*FARMER_RATE+MAX(M5732-FARMER_HOURS,0)*TEMP_RATE</x:f>
        <x:v>62545.964034773504</x:v>
      </x:c>
      <x:c r="R5732" s="268" t="n">
        <x:f>O5732-P5732-Q5732-FIXED_COST</x:f>
        <x:v>29284.035965226496</x:v>
      </x:c>
      <x:c r="S5732" s="139" t="str">
        <x:f>IF(AND(L5732&lt;=TOTAL_BED_CAP,N5732&lt;=TEMP_WORKER_CAP),"YES","NO")</x:f>
        <x:v>YES</x:v>
      </x:c>
      <x:c r="T5732" s="139" t="n">
        <x:f>IF(S5732="YES",R5732,-1E+99)</x:f>
        <x:v>29284.035965226496</x:v>
      </x:c>
    </x:row>
    <x:row r="5733">
      <x:c r="A5733" s="139"/>
      <x:c r="B5733" s="139"/>
      <x:c r="C5733" s="139"/>
      <x:c r="D5733" s="139"/>
      <x:c r="E5733" s="139"/>
      <x:c r="F5733" s="139"/>
      <x:c r="G5733" s="139"/>
      <x:c r="H5733" s="139"/>
      <x:c r="I5733" s="266" t="n">
        <x:f>INT((ROW()-ROW($I$46))/((CARROT_CAP+1)*(MESCLUN_CAP+1)))</x:f>
        <x:v>8</x:v>
      </x:c>
      <x:c r="J5733" s="266" t="n">
        <x:f>MOD(INT((ROW()-ROW($I$46))/(MESCLUN_CAP+1)),CARROT_CAP+1)</x:f>
        <x:v>15</x:v>
      </x:c>
      <x:c r="K5733" s="266" t="n">
        <x:f>MOD(ROW()-ROW($I$46),MESCLUN_CAP+1)</x:f>
        <x:v>14</x:v>
      </x:c>
      <x:c r="L5733" s="266" t="n">
        <x:f>SUM(I5733:K5733)</x:f>
        <x:v>37</x:v>
      </x:c>
      <x:c r="M5733" s="267" t="n">
        <x:f>I5733*TOMATO_HOURS*WEEKS*(1+TOMATO_DIM)^I5733+J5733*CARROT_HOURS*WEEKS*(1+CARROT_DIM)^J5733+K5733*MESCLUN_HOURS*WEEKS*(1+MESCLUN_DIM)^K5733</x:f>
        <x:v>2944.789609716615</x:v>
      </x:c>
      <x:c r="N5733" s="267" t="n">
        <x:f>MAX(M5733-FARMER_HOURS,0)/TEMP_HOURS_PER_WORKER</x:f>
        <x:v>1.544992784525427</x:v>
      </x:c>
      <x:c r="O5733" s="268" t="n">
        <x:f>I5733*TOMATO_PRICE+J5733*CARROT_PRICE+K5733*MESCLUN_PRICE</x:f>
        <x:v>139610</x:v>
      </x:c>
      <x:c r="P5733" s="268" t="n">
        <x:f>I5733*TOMATO_FERTILIZER+J5733*CARROT_FERTILIZER+K5733*MESCLUN_FERTILIZER</x:f>
        <x:v>25960</x:v>
      </x:c>
      <x:c r="Q5733" s="268" t="n">
        <x:f>MIN(M5733,FARMER_HOURS)*FARMER_RATE+MAX(M5733-FARMER_HOURS,0)*TEMP_RATE</x:f>
        <x:v>63624.819613135674</x:v>
      </x:c>
      <x:c r="R5733" s="268" t="n">
        <x:f>O5733-P5733-Q5733-FIXED_COST</x:f>
        <x:v>30025.180386864326</x:v>
      </x:c>
      <x:c r="S5733" s="139" t="str">
        <x:f>IF(AND(L5733&lt;=TOTAL_BED_CAP,N5733&lt;=TEMP_WORKER_CAP),"YES","NO")</x:f>
        <x:v>YES</x:v>
      </x:c>
      <x:c r="T5733" s="139" t="n">
        <x:f>IF(S5733="YES",R5733,-1E+99)</x:f>
        <x:v>30025.180386864326</x:v>
      </x:c>
    </x:row>
    <x:row r="5734">
      <x:c r="A5734" s="139"/>
      <x:c r="B5734" s="139"/>
      <x:c r="C5734" s="139"/>
      <x:c r="D5734" s="139"/>
      <x:c r="E5734" s="139"/>
      <x:c r="F5734" s="139"/>
      <x:c r="G5734" s="139"/>
      <x:c r="H5734" s="139"/>
      <x:c r="I5734" s="266" t="n">
        <x:f>INT((ROW()-ROW($I$46))/((CARROT_CAP+1)*(MESCLUN_CAP+1)))</x:f>
        <x:v>8</x:v>
      </x:c>
      <x:c r="J5734" s="266" t="n">
        <x:f>MOD(INT((ROW()-ROW($I$46))/(MESCLUN_CAP+1)),CARROT_CAP+1)</x:f>
        <x:v>15</x:v>
      </x:c>
      <x:c r="K5734" s="266" t="n">
        <x:f>MOD(ROW()-ROW($I$46),MESCLUN_CAP+1)</x:f>
        <x:v>15</x:v>
      </x:c>
      <x:c r="L5734" s="266" t="n">
        <x:f>SUM(I5734:K5734)</x:f>
        <x:v>38</x:v>
      </x:c>
      <x:c r="M5734" s="267" t="n">
        <x:f>I5734*TOMATO_HOURS*WEEKS*(1+TOMATO_DIM)^I5734+J5734*CARROT_HOURS*WEEKS*(1+CARROT_DIM)^J5734+K5734*MESCLUN_HOURS*WEEKS*(1+MESCLUN_DIM)^K5734</x:f>
        <x:v>3008.377816592761</x:v>
      </x:c>
      <x:c r="N5734" s="267" t="n">
        <x:f>MAX(M5734-FARMER_HOURS,0)/TEMP_HOURS_PER_WORKER</x:f>
        <x:v>1.5891512615227508</x:v>
      </x:c>
      <x:c r="O5734" s="268" t="n">
        <x:f>I5734*TOMATO_PRICE+J5734*CARROT_PRICE+K5734*MESCLUN_PRICE</x:f>
        <x:v>142310</x:v>
      </x:c>
      <x:c r="P5734" s="268" t="n">
        <x:f>I5734*TOMATO_FERTILIZER+J5734*CARROT_FERTILIZER+K5734*MESCLUN_FERTILIZER</x:f>
        <x:v>26840</x:v>
      </x:c>
      <x:c r="Q5734" s="268" t="n">
        <x:f>MIN(M5734,FARMER_HOURS)*FARMER_RATE+MAX(M5734-FARMER_HOURS,0)*TEMP_RATE</x:f>
        <x:v>64728.78153806877</x:v>
      </x:c>
      <x:c r="R5734" s="268" t="n">
        <x:f>O5734-P5734-Q5734-FIXED_COST</x:f>
        <x:v>30741.218461931232</x:v>
      </x:c>
      <x:c r="S5734" s="139" t="str">
        <x:f>IF(AND(L5734&lt;=TOTAL_BED_CAP,N5734&lt;=TEMP_WORKER_CAP),"YES","NO")</x:f>
        <x:v>YES</x:v>
      </x:c>
      <x:c r="T5734" s="139" t="n">
        <x:f>IF(S5734="YES",R5734,-1E+99)</x:f>
        <x:v>30741.218461931232</x:v>
      </x:c>
    </x:row>
    <x:row r="5735">
      <x:c r="A5735" s="139"/>
      <x:c r="B5735" s="139"/>
      <x:c r="C5735" s="139"/>
      <x:c r="D5735" s="139"/>
      <x:c r="E5735" s="139"/>
      <x:c r="F5735" s="139"/>
      <x:c r="G5735" s="139"/>
      <x:c r="H5735" s="139"/>
      <x:c r="I5735" s="266" t="n">
        <x:f>INT((ROW()-ROW($I$46))/((CARROT_CAP+1)*(MESCLUN_CAP+1)))</x:f>
        <x:v>8</x:v>
      </x:c>
      <x:c r="J5735" s="266" t="n">
        <x:f>MOD(INT((ROW()-ROW($I$46))/(MESCLUN_CAP+1)),CARROT_CAP+1)</x:f>
        <x:v>15</x:v>
      </x:c>
      <x:c r="K5735" s="266" t="n">
        <x:f>MOD(ROW()-ROW($I$46),MESCLUN_CAP+1)</x:f>
        <x:v>16</x:v>
      </x:c>
      <x:c r="L5735" s="266" t="n">
        <x:f>SUM(I5735:K5735)</x:f>
        <x:v>39</x:v>
      </x:c>
      <x:c r="M5735" s="267" t="n">
        <x:f>I5735*TOMATO_HOURS*WEEKS*(1+TOMATO_DIM)^I5735+J5735*CARROT_HOURS*WEEKS*(1+CARROT_DIM)^J5735+K5735*MESCLUN_HOURS*WEEKS*(1+MESCLUN_DIM)^K5735</x:f>
        <x:v>3073.43859247025</x:v>
      </x:c>
      <x:c r="N5735" s="267" t="n">
        <x:f>MAX(M5735-FARMER_HOURS,0)/TEMP_HOURS_PER_WORKER</x:f>
        <x:v>1.6343323558821181</x:v>
      </x:c>
      <x:c r="O5735" s="268" t="n">
        <x:f>I5735*TOMATO_PRICE+J5735*CARROT_PRICE+K5735*MESCLUN_PRICE</x:f>
        <x:v>145010</x:v>
      </x:c>
      <x:c r="P5735" s="268" t="n">
        <x:f>I5735*TOMATO_FERTILIZER+J5735*CARROT_FERTILIZER+K5735*MESCLUN_FERTILIZER</x:f>
        <x:v>27720</x:v>
      </x:c>
      <x:c r="Q5735" s="268" t="n">
        <x:f>MIN(M5735,FARMER_HOURS)*FARMER_RATE+MAX(M5735-FARMER_HOURS,0)*TEMP_RATE</x:f>
        <x:v>65858.30889705295</x:v>
      </x:c>
      <x:c r="R5735" s="268" t="n">
        <x:f>O5735-P5735-Q5735-FIXED_COST</x:f>
        <x:v>31431.69110294705</x:v>
      </x:c>
      <x:c r="S5735" s="139" t="str">
        <x:f>IF(AND(L5735&lt;=TOTAL_BED_CAP,N5735&lt;=TEMP_WORKER_CAP),"YES","NO")</x:f>
        <x:v>YES</x:v>
      </x:c>
      <x:c r="T5735" s="139" t="n">
        <x:f>IF(S5735="YES",R5735,-1E+99)</x:f>
        <x:v>31431.69110294705</x:v>
      </x:c>
    </x:row>
    <x:row r="5736">
      <x:c r="A5736" s="139"/>
      <x:c r="B5736" s="139"/>
      <x:c r="C5736" s="139"/>
      <x:c r="D5736" s="139"/>
      <x:c r="E5736" s="139"/>
      <x:c r="F5736" s="139"/>
      <x:c r="G5736" s="139"/>
      <x:c r="H5736" s="139"/>
      <x:c r="I5736" s="266" t="n">
        <x:f>INT((ROW()-ROW($I$46))/((CARROT_CAP+1)*(MESCLUN_CAP+1)))</x:f>
        <x:v>8</x:v>
      </x:c>
      <x:c r="J5736" s="266" t="n">
        <x:f>MOD(INT((ROW()-ROW($I$46))/(MESCLUN_CAP+1)),CARROT_CAP+1)</x:f>
        <x:v>15</x:v>
      </x:c>
      <x:c r="K5736" s="266" t="n">
        <x:f>MOD(ROW()-ROW($I$46),MESCLUN_CAP+1)</x:f>
        <x:v>17</x:v>
      </x:c>
      <x:c r="L5736" s="266" t="n">
        <x:f>SUM(I5736:K5736)</x:f>
        <x:v>40</x:v>
      </x:c>
      <x:c r="M5736" s="267" t="n">
        <x:f>I5736*TOMATO_HOURS*WEEKS*(1+TOMATO_DIM)^I5736+J5736*CARROT_HOURS*WEEKS*(1+CARROT_DIM)^J5736+K5736*MESCLUN_HOURS*WEEKS*(1+MESCLUN_DIM)^K5736</x:f>
        <x:v>3139.9988159167906</x:v>
      </x:c>
      <x:c r="N5736" s="267" t="n">
        <x:f>MAX(M5736-FARMER_HOURS,0)/TEMP_HOURS_PER_WORKER</x:f>
        <x:v>1.680554733275549</x:v>
      </x:c>
      <x:c r="O5736" s="268" t="n">
        <x:f>I5736*TOMATO_PRICE+J5736*CARROT_PRICE+K5736*MESCLUN_PRICE</x:f>
        <x:v>147710</x:v>
      </x:c>
      <x:c r="P5736" s="268" t="n">
        <x:f>I5736*TOMATO_FERTILIZER+J5736*CARROT_FERTILIZER+K5736*MESCLUN_FERTILIZER</x:f>
        <x:v>28600</x:v>
      </x:c>
      <x:c r="Q5736" s="268" t="n">
        <x:f>MIN(M5736,FARMER_HOURS)*FARMER_RATE+MAX(M5736-FARMER_HOURS,0)*TEMP_RATE</x:f>
        <x:v>67013.86833188872</x:v>
      </x:c>
      <x:c r="R5736" s="268" t="n">
        <x:f>O5736-P5736-Q5736-FIXED_COST</x:f>
        <x:v>32096.13166811128</x:v>
      </x:c>
      <x:c r="S5736" s="139" t="str">
        <x:f>IF(AND(L5736&lt;=TOTAL_BED_CAP,N5736&lt;=TEMP_WORKER_CAP),"YES","NO")</x:f>
        <x:v>YES</x:v>
      </x:c>
      <x:c r="T5736" s="139" t="n">
        <x:f>IF(S5736="YES",R5736,-1E+99)</x:f>
        <x:v>32096.13166811128</x:v>
      </x:c>
    </x:row>
    <x:row r="5737">
      <x:c r="A5737" s="139"/>
      <x:c r="B5737" s="139"/>
      <x:c r="C5737" s="139"/>
      <x:c r="D5737" s="139"/>
      <x:c r="E5737" s="139"/>
      <x:c r="F5737" s="139"/>
      <x:c r="G5737" s="139"/>
      <x:c r="H5737" s="139"/>
      <x:c r="I5737" s="266" t="n">
        <x:f>INT((ROW()-ROW($I$46))/((CARROT_CAP+1)*(MESCLUN_CAP+1)))</x:f>
        <x:v>8</x:v>
      </x:c>
      <x:c r="J5737" s="266" t="n">
        <x:f>MOD(INT((ROW()-ROW($I$46))/(MESCLUN_CAP+1)),CARROT_CAP+1)</x:f>
        <x:v>15</x:v>
      </x:c>
      <x:c r="K5737" s="266" t="n">
        <x:f>MOD(ROW()-ROW($I$46),MESCLUN_CAP+1)</x:f>
        <x:v>18</x:v>
      </x:c>
      <x:c r="L5737" s="266" t="n">
        <x:f>SUM(I5737:K5737)</x:f>
        <x:v>41</x:v>
      </x:c>
      <x:c r="M5737" s="267" t="n">
        <x:f>I5737*TOMATO_HOURS*WEEKS*(1+TOMATO_DIM)^I5737+J5737*CARROT_HOURS*WEEKS*(1+CARROT_DIM)^J5737+K5737*MESCLUN_HOURS*WEEKS*(1+MESCLUN_DIM)^K5737</x:f>
        <x:v>3208.0858073753775</x:v>
      </x:c>
      <x:c r="N5737" s="267" t="n">
        <x:f>MAX(M5737-FARMER_HOURS,0)/TEMP_HOURS_PER_WORKER</x:f>
        <x:v>1.727837366232901</x:v>
      </x:c>
      <x:c r="O5737" s="268" t="n">
        <x:f>I5737*TOMATO_PRICE+J5737*CARROT_PRICE+K5737*MESCLUN_PRICE</x:f>
        <x:v>150410</x:v>
      </x:c>
      <x:c r="P5737" s="268" t="n">
        <x:f>I5737*TOMATO_FERTILIZER+J5737*CARROT_FERTILIZER+K5737*MESCLUN_FERTILIZER</x:f>
        <x:v>29480</x:v>
      </x:c>
      <x:c r="Q5737" s="268" t="n">
        <x:f>MIN(M5737,FARMER_HOURS)*FARMER_RATE+MAX(M5737-FARMER_HOURS,0)*TEMP_RATE</x:f>
        <x:v>68195.93415582253</x:v>
      </x:c>
      <x:c r="R5737" s="268" t="n">
        <x:f>O5737-P5737-Q5737-FIXED_COST</x:f>
        <x:v>32734.065844177472</x:v>
      </x:c>
      <x:c r="S5737" s="139" t="str">
        <x:f>IF(AND(L5737&lt;=TOTAL_BED_CAP,N5737&lt;=TEMP_WORKER_CAP),"YES","NO")</x:f>
        <x:v>YES</x:v>
      </x:c>
      <x:c r="T5737" s="139" t="n">
        <x:f>IF(S5737="YES",R5737,-1E+99)</x:f>
        <x:v>32734.065844177472</x:v>
      </x:c>
    </x:row>
    <x:row r="5738">
      <x:c r="A5738" s="139"/>
      <x:c r="B5738" s="139"/>
      <x:c r="C5738" s="139"/>
      <x:c r="D5738" s="139"/>
      <x:c r="E5738" s="139"/>
      <x:c r="F5738" s="139"/>
      <x:c r="G5738" s="139"/>
      <x:c r="H5738" s="139"/>
      <x:c r="I5738" s="266" t="n">
        <x:f>INT((ROW()-ROW($I$46))/((CARROT_CAP+1)*(MESCLUN_CAP+1)))</x:f>
        <x:v>8</x:v>
      </x:c>
      <x:c r="J5738" s="266" t="n">
        <x:f>MOD(INT((ROW()-ROW($I$46))/(MESCLUN_CAP+1)),CARROT_CAP+1)</x:f>
        <x:v>15</x:v>
      </x:c>
      <x:c r="K5738" s="266" t="n">
        <x:f>MOD(ROW()-ROW($I$46),MESCLUN_CAP+1)</x:f>
        <x:v>19</x:v>
      </x:c>
      <x:c r="L5738" s="266" t="n">
        <x:f>SUM(I5738:K5738)</x:f>
        <x:v>42</x:v>
      </x:c>
      <x:c r="M5738" s="267" t="n">
        <x:f>I5738*TOMATO_HOURS*WEEKS*(1+TOMATO_DIM)^I5738+J5738*CARROT_HOURS*WEEKS*(1+CARROT_DIM)^J5738+K5738*MESCLUN_HOURS*WEEKS*(1+MESCLUN_DIM)^K5738</x:f>
        <x:v>3277.7273360113995</x:v>
      </x:c>
      <x:c r="N5738" s="267" t="n">
        <x:f>MAX(M5738-FARMER_HOURS,0)/TEMP_HOURS_PER_WORKER</x:f>
        <x:v>1.7761995388968053</x:v>
      </x:c>
      <x:c r="O5738" s="268" t="n">
        <x:f>I5738*TOMATO_PRICE+J5738*CARROT_PRICE+K5738*MESCLUN_PRICE</x:f>
        <x:v>153110</x:v>
      </x:c>
      <x:c r="P5738" s="268" t="n">
        <x:f>I5738*TOMATO_FERTILIZER+J5738*CARROT_FERTILIZER+K5738*MESCLUN_FERTILIZER</x:f>
        <x:v>30360</x:v>
      </x:c>
      <x:c r="Q5738" s="268" t="n">
        <x:f>MIN(M5738,FARMER_HOURS)*FARMER_RATE+MAX(M5738-FARMER_HOURS,0)*TEMP_RATE</x:f>
        <x:v>69404.98847242014</x:v>
      </x:c>
      <x:c r="R5738" s="268" t="n">
        <x:f>O5738-P5738-Q5738-FIXED_COST</x:f>
        <x:v>33345.01152757986</x:v>
      </x:c>
      <x:c r="S5738" s="139" t="str">
        <x:f>IF(AND(L5738&lt;=TOTAL_BED_CAP,N5738&lt;=TEMP_WORKER_CAP),"YES","NO")</x:f>
        <x:v>YES</x:v>
      </x:c>
      <x:c r="T5738" s="139" t="n">
        <x:f>IF(S5738="YES",R5738,-1E+99)</x:f>
        <x:v>33345.01152757986</x:v>
      </x:c>
    </x:row>
    <x:row r="5739">
      <x:c r="A5739" s="139"/>
      <x:c r="B5739" s="139"/>
      <x:c r="C5739" s="139"/>
      <x:c r="D5739" s="139"/>
      <x:c r="E5739" s="139"/>
      <x:c r="F5739" s="139"/>
      <x:c r="G5739" s="139"/>
      <x:c r="H5739" s="139"/>
      <x:c r="I5739" s="266" t="n">
        <x:f>INT((ROW()-ROW($I$46))/((CARROT_CAP+1)*(MESCLUN_CAP+1)))</x:f>
        <x:v>8</x:v>
      </x:c>
      <x:c r="J5739" s="266" t="n">
        <x:f>MOD(INT((ROW()-ROW($I$46))/(MESCLUN_CAP+1)),CARROT_CAP+1)</x:f>
        <x:v>15</x:v>
      </x:c>
      <x:c r="K5739" s="266" t="n">
        <x:f>MOD(ROW()-ROW($I$46),MESCLUN_CAP+1)</x:f>
        <x:v>20</x:v>
      </x:c>
      <x:c r="L5739" s="266" t="n">
        <x:f>SUM(I5739:K5739)</x:f>
        <x:v>43</x:v>
      </x:c>
      <x:c r="M5739" s="267" t="n">
        <x:f>I5739*TOMATO_HOURS*WEEKS*(1+TOMATO_DIM)^I5739+J5739*CARROT_HOURS*WEEKS*(1+CARROT_DIM)^J5739+K5739*MESCLUN_HOURS*WEEKS*(1+MESCLUN_DIM)^K5739</x:f>
        <x:v>3348.9516266618766</x:v>
      </x:c>
      <x:c r="N5739" s="267" t="n">
        <x:f>MAX(M5739-FARMER_HOURS,0)/TEMP_HOURS_PER_WORKER</x:f>
        <x:v>1.8256608518485253</x:v>
      </x:c>
      <x:c r="O5739" s="268" t="n">
        <x:f>I5739*TOMATO_PRICE+J5739*CARROT_PRICE+K5739*MESCLUN_PRICE</x:f>
        <x:v>155810</x:v>
      </x:c>
      <x:c r="P5739" s="268" t="n">
        <x:f>I5739*TOMATO_FERTILIZER+J5739*CARROT_FERTILIZER+K5739*MESCLUN_FERTILIZER</x:f>
        <x:v>31240</x:v>
      </x:c>
      <x:c r="Q5739" s="268" t="n">
        <x:f>MIN(M5739,FARMER_HOURS)*FARMER_RATE+MAX(M5739-FARMER_HOURS,0)*TEMP_RATE</x:f>
        <x:v>70641.52129621313</x:v>
      </x:c>
      <x:c r="R5739" s="268" t="n">
        <x:f>O5739-P5739-Q5739-FIXED_COST</x:f>
        <x:v>33928.47870378687</x:v>
      </x:c>
      <x:c r="S5739" s="139" t="str">
        <x:f>IF(AND(L5739&lt;=TOTAL_BED_CAP,N5739&lt;=TEMP_WORKER_CAP),"YES","NO")</x:f>
        <x:v>YES</x:v>
      </x:c>
      <x:c r="T5739" s="139" t="n">
        <x:f>IF(S5739="YES",R5739,-1E+99)</x:f>
        <x:v>33928.47870378687</x:v>
      </x:c>
    </x:row>
    <x:row r="5740">
      <x:c r="A5740" s="139"/>
      <x:c r="B5740" s="139"/>
      <x:c r="C5740" s="139"/>
      <x:c r="D5740" s="139"/>
      <x:c r="E5740" s="139"/>
      <x:c r="F5740" s="139"/>
      <x:c r="G5740" s="139"/>
      <x:c r="H5740" s="139"/>
      <x:c r="I5740" s="266" t="n">
        <x:f>INT((ROW()-ROW($I$46))/((CARROT_CAP+1)*(MESCLUN_CAP+1)))</x:f>
        <x:v>8</x:v>
      </x:c>
      <x:c r="J5740" s="266" t="n">
        <x:f>MOD(INT((ROW()-ROW($I$46))/(MESCLUN_CAP+1)),CARROT_CAP+1)</x:f>
        <x:v>15</x:v>
      </x:c>
      <x:c r="K5740" s="266" t="n">
        <x:f>MOD(ROW()-ROW($I$46),MESCLUN_CAP+1)</x:f>
        <x:v>21</x:v>
      </x:c>
      <x:c r="L5740" s="266" t="n">
        <x:f>SUM(I5740:K5740)</x:f>
        <x:v>44</x:v>
      </x:c>
      <x:c r="M5740" s="267" t="n">
        <x:f>I5740*TOMATO_HOURS*WEEKS*(1+TOMATO_DIM)^I5740+J5740*CARROT_HOURS*WEEKS*(1+CARROT_DIM)^J5740+K5740*MESCLUN_HOURS*WEEKS*(1+MESCLUN_DIM)^K5740</x:f>
        <x:v>3421.7873668883203</x:v>
      </x:c>
      <x:c r="N5740" s="267" t="n">
        <x:f>MAX(M5740-FARMER_HOURS,0)/TEMP_HOURS_PER_WORKER</x:f>
        <x:v>1.876241227005778</x:v>
      </x:c>
      <x:c r="O5740" s="268" t="n">
        <x:f>I5740*TOMATO_PRICE+J5740*CARROT_PRICE+K5740*MESCLUN_PRICE</x:f>
        <x:v>158510</x:v>
      </x:c>
      <x:c r="P5740" s="268" t="n">
        <x:f>I5740*TOMATO_FERTILIZER+J5740*CARROT_FERTILIZER+K5740*MESCLUN_FERTILIZER</x:f>
        <x:v>32120</x:v>
      </x:c>
      <x:c r="Q5740" s="268" t="n">
        <x:f>MIN(M5740,FARMER_HOURS)*FARMER_RATE+MAX(M5740-FARMER_HOURS,0)*TEMP_RATE</x:f>
        <x:v>71906.03067514446</x:v>
      </x:c>
      <x:c r="R5740" s="268" t="n">
        <x:f>O5740-P5740-Q5740-FIXED_COST</x:f>
        <x:v>34483.96932485554</x:v>
      </x:c>
      <x:c r="S5740" s="139" t="str">
        <x:f>IF(AND(L5740&lt;=TOTAL_BED_CAP,N5740&lt;=TEMP_WORKER_CAP),"YES","NO")</x:f>
        <x:v>YES</x:v>
      </x:c>
      <x:c r="T5740" s="139" t="n">
        <x:f>IF(S5740="YES",R5740,-1E+99)</x:f>
        <x:v>34483.96932485554</x:v>
      </x:c>
    </x:row>
    <x:row r="5741">
      <x:c r="A5741" s="139"/>
      <x:c r="B5741" s="139"/>
      <x:c r="C5741" s="139"/>
      <x:c r="D5741" s="139"/>
      <x:c r="E5741" s="139"/>
      <x:c r="F5741" s="139"/>
      <x:c r="G5741" s="139"/>
      <x:c r="H5741" s="139"/>
      <x:c r="I5741" s="266" t="n">
        <x:f>INT((ROW()-ROW($I$46))/((CARROT_CAP+1)*(MESCLUN_CAP+1)))</x:f>
        <x:v>8</x:v>
      </x:c>
      <x:c r="J5741" s="266" t="n">
        <x:f>MOD(INT((ROW()-ROW($I$46))/(MESCLUN_CAP+1)),CARROT_CAP+1)</x:f>
        <x:v>15</x:v>
      </x:c>
      <x:c r="K5741" s="266" t="n">
        <x:f>MOD(ROW()-ROW($I$46),MESCLUN_CAP+1)</x:f>
        <x:v>22</x:v>
      </x:c>
      <x:c r="L5741" s="266" t="n">
        <x:f>SUM(I5741:K5741)</x:f>
        <x:v>45</x:v>
      </x:c>
      <x:c r="M5741" s="267" t="n">
        <x:f>I5741*TOMATO_HOURS*WEEKS*(1+TOMATO_DIM)^I5741+J5741*CARROT_HOURS*WEEKS*(1+CARROT_DIM)^J5741+K5741*MESCLUN_HOURS*WEEKS*(1+MESCLUN_DIM)^K5741</x:f>
        <x:v>3496.2637141347163</x:v>
      </x:c>
      <x:c r="N5741" s="267" t="n">
        <x:f>MAX(M5741-FARMER_HOURS,0)/TEMP_HOURS_PER_WORKER</x:f>
        <x:v>1.927960912593553</x:v>
      </x:c>
      <x:c r="O5741" s="268" t="n">
        <x:f>I5741*TOMATO_PRICE+J5741*CARROT_PRICE+K5741*MESCLUN_PRICE</x:f>
        <x:v>161210</x:v>
      </x:c>
      <x:c r="P5741" s="268" t="n">
        <x:f>I5741*TOMATO_FERTILIZER+J5741*CARROT_FERTILIZER+K5741*MESCLUN_FERTILIZER</x:f>
        <x:v>33000</x:v>
      </x:c>
      <x:c r="Q5741" s="268" t="n">
        <x:f>MIN(M5741,FARMER_HOURS)*FARMER_RATE+MAX(M5741-FARMER_HOURS,0)*TEMP_RATE</x:f>
        <x:v>73199.02281483883</x:v>
      </x:c>
      <x:c r="R5741" s="268" t="n">
        <x:f>O5741-P5741-Q5741-FIXED_COST</x:f>
        <x:v>35010.97718516117</x:v>
      </x:c>
      <x:c r="S5741" s="139" t="str">
        <x:f>IF(AND(L5741&lt;=TOTAL_BED_CAP,N5741&lt;=TEMP_WORKER_CAP),"YES","NO")</x:f>
        <x:v>YES</x:v>
      </x:c>
      <x:c r="T5741" s="139" t="n">
        <x:f>IF(S5741="YES",R5741,-1E+99)</x:f>
        <x:v>35010.97718516117</x:v>
      </x:c>
    </x:row>
    <x:row r="5742">
      <x:c r="A5742" s="139"/>
      <x:c r="B5742" s="139"/>
      <x:c r="C5742" s="139"/>
      <x:c r="D5742" s="139"/>
      <x:c r="E5742" s="139"/>
      <x:c r="F5742" s="139"/>
      <x:c r="G5742" s="139"/>
      <x:c r="H5742" s="139"/>
      <x:c r="I5742" s="266" t="n">
        <x:f>INT((ROW()-ROW($I$46))/((CARROT_CAP+1)*(MESCLUN_CAP+1)))</x:f>
        <x:v>8</x:v>
      </x:c>
      <x:c r="J5742" s="266" t="n">
        <x:f>MOD(INT((ROW()-ROW($I$46))/(MESCLUN_CAP+1)),CARROT_CAP+1)</x:f>
        <x:v>15</x:v>
      </x:c>
      <x:c r="K5742" s="266" t="n">
        <x:f>MOD(ROW()-ROW($I$46),MESCLUN_CAP+1)</x:f>
        <x:v>23</x:v>
      </x:c>
      <x:c r="L5742" s="266" t="n">
        <x:f>SUM(I5742:K5742)</x:f>
        <x:v>46</x:v>
      </x:c>
      <x:c r="M5742" s="267" t="n">
        <x:f>I5742*TOMATO_HOURS*WEEKS*(1+TOMATO_DIM)^I5742+J5742*CARROT_HOURS*WEEKS*(1+CARROT_DIM)^J5742+K5742*MESCLUN_HOURS*WEEKS*(1+MESCLUN_DIM)^K5742</x:f>
        <x:v>3572.4103029921525</x:v>
      </x:c>
      <x:c r="N5742" s="267" t="n">
        <x:f>MAX(M5742-FARMER_HOURS,0)/TEMP_HOURS_PER_WORKER</x:f>
        <x:v>1.9808404881889947</x:v>
      </x:c>
      <x:c r="O5742" s="268" t="n">
        <x:f>I5742*TOMATO_PRICE+J5742*CARROT_PRICE+K5742*MESCLUN_PRICE</x:f>
        <x:v>163910</x:v>
      </x:c>
      <x:c r="P5742" s="268" t="n">
        <x:f>I5742*TOMATO_FERTILIZER+J5742*CARROT_FERTILIZER+K5742*MESCLUN_FERTILIZER</x:f>
        <x:v>33880</x:v>
      </x:c>
      <x:c r="Q5742" s="268" t="n">
        <x:f>MIN(M5742,FARMER_HOURS)*FARMER_RATE+MAX(M5742-FARMER_HOURS,0)*TEMP_RATE</x:f>
        <x:v>74521.01220472486</x:v>
      </x:c>
      <x:c r="R5742" s="268" t="n">
        <x:f>O5742-P5742-Q5742-FIXED_COST</x:f>
        <x:v>35508.98779527514</x:v>
      </x:c>
      <x:c r="S5742" s="139" t="str">
        <x:f>IF(AND(L5742&lt;=TOTAL_BED_CAP,N5742&lt;=TEMP_WORKER_CAP),"YES","NO")</x:f>
        <x:v>YES</x:v>
      </x:c>
      <x:c r="T5742" s="139" t="n">
        <x:f>IF(S5742="YES",R5742,-1E+99)</x:f>
        <x:v>35508.98779527514</x:v>
      </x:c>
    </x:row>
    <x:row r="5743">
      <x:c r="A5743" s="139"/>
      <x:c r="B5743" s="139"/>
      <x:c r="C5743" s="139"/>
      <x:c r="D5743" s="139"/>
      <x:c r="E5743" s="139"/>
      <x:c r="F5743" s="139"/>
      <x:c r="G5743" s="139"/>
      <x:c r="H5743" s="139"/>
      <x:c r="I5743" s="266" t="n">
        <x:f>INT((ROW()-ROW($I$46))/((CARROT_CAP+1)*(MESCLUN_CAP+1)))</x:f>
        <x:v>8</x:v>
      </x:c>
      <x:c r="J5743" s="266" t="n">
        <x:f>MOD(INT((ROW()-ROW($I$46))/(MESCLUN_CAP+1)),CARROT_CAP+1)</x:f>
        <x:v>15</x:v>
      </x:c>
      <x:c r="K5743" s="266" t="n">
        <x:f>MOD(ROW()-ROW($I$46),MESCLUN_CAP+1)</x:f>
        <x:v>24</x:v>
      </x:c>
      <x:c r="L5743" s="266" t="n">
        <x:f>SUM(I5743:K5743)</x:f>
        <x:v>47</x:v>
      </x:c>
      <x:c r="M5743" s="267" t="n">
        <x:f>I5743*TOMATO_HOURS*WEEKS*(1+TOMATO_DIM)^I5743+J5743*CARROT_HOURS*WEEKS*(1+CARROT_DIM)^J5743+K5743*MESCLUN_HOURS*WEEKS*(1+MESCLUN_DIM)^K5743</x:f>
        <x:v>3650.2572525716487</x:v>
      </x:c>
      <x:c r="N5743" s="267" t="n">
        <x:f>MAX(M5743-FARMER_HOURS,0)/TEMP_HOURS_PER_WORKER</x:f>
        <x:v>2.034900869841423</x:v>
      </x:c>
      <x:c r="O5743" s="268" t="n">
        <x:f>I5743*TOMATO_PRICE+J5743*CARROT_PRICE+K5743*MESCLUN_PRICE</x:f>
        <x:v>166610</x:v>
      </x:c>
      <x:c r="P5743" s="268" t="n">
        <x:f>I5743*TOMATO_FERTILIZER+J5743*CARROT_FERTILIZER+K5743*MESCLUN_FERTILIZER</x:f>
        <x:v>34760</x:v>
      </x:c>
      <x:c r="Q5743" s="268" t="n">
        <x:f>MIN(M5743,FARMER_HOURS)*FARMER_RATE+MAX(M5743-FARMER_HOURS,0)*TEMP_RATE</x:f>
        <x:v>75872.52174603556</x:v>
      </x:c>
      <x:c r="R5743" s="268" t="n">
        <x:f>O5743-P5743-Q5743-FIXED_COST</x:f>
        <x:v>35977.47825396444</x:v>
      </x:c>
      <x:c r="S5743" s="139" t="str">
        <x:f>IF(AND(L5743&lt;=TOTAL_BED_CAP,N5743&lt;=TEMP_WORKER_CAP),"YES","NO")</x:f>
        <x:v>YES</x:v>
      </x:c>
      <x:c r="T5743" s="139" t="n">
        <x:f>IF(S5743="YES",R5743,-1E+99)</x:f>
        <x:v>35977.47825396444</x:v>
      </x:c>
    </x:row>
    <x:row r="5744">
      <x:c r="A5744" s="139"/>
      <x:c r="B5744" s="139"/>
      <x:c r="C5744" s="139"/>
      <x:c r="D5744" s="139"/>
      <x:c r="E5744" s="139"/>
      <x:c r="F5744" s="139"/>
      <x:c r="G5744" s="139"/>
      <x:c r="H5744" s="139"/>
      <x:c r="I5744" s="266" t="n">
        <x:f>INT((ROW()-ROW($I$46))/((CARROT_CAP+1)*(MESCLUN_CAP+1)))</x:f>
        <x:v>8</x:v>
      </x:c>
      <x:c r="J5744" s="266" t="n">
        <x:f>MOD(INT((ROW()-ROW($I$46))/(MESCLUN_CAP+1)),CARROT_CAP+1)</x:f>
        <x:v>15</x:v>
      </x:c>
      <x:c r="K5744" s="266" t="n">
        <x:f>MOD(ROW()-ROW($I$46),MESCLUN_CAP+1)</x:f>
        <x:v>25</x:v>
      </x:c>
      <x:c r="L5744" s="266" t="n">
        <x:f>SUM(I5744:K5744)</x:f>
        <x:v>48</x:v>
      </x:c>
      <x:c r="M5744" s="267" t="n">
        <x:f>I5744*TOMATO_HOURS*WEEKS*(1+TOMATO_DIM)^I5744+J5744*CARROT_HOURS*WEEKS*(1+CARROT_DIM)^J5744+K5744*MESCLUN_HOURS*WEEKS*(1+MESCLUN_DIM)^K5744</x:f>
        <x:v>3729.8351739867458</x:v>
      </x:c>
      <x:c r="N5744" s="267" t="n">
        <x:f>MAX(M5744-FARMER_HOURS,0)/TEMP_HOURS_PER_WORKER</x:f>
        <x:v>2.0901633152685735</x:v>
      </x:c>
      <x:c r="O5744" s="268" t="n">
        <x:f>I5744*TOMATO_PRICE+J5744*CARROT_PRICE+K5744*MESCLUN_PRICE</x:f>
        <x:v>169310</x:v>
      </x:c>
      <x:c r="P5744" s="268" t="n">
        <x:f>I5744*TOMATO_FERTILIZER+J5744*CARROT_FERTILIZER+K5744*MESCLUN_FERTILIZER</x:f>
        <x:v>35640</x:v>
      </x:c>
      <x:c r="Q5744" s="268" t="n">
        <x:f>MIN(M5744,FARMER_HOURS)*FARMER_RATE+MAX(M5744-FARMER_HOURS,0)*TEMP_RATE</x:f>
        <x:v>77254.08288171433</x:v>
      </x:c>
      <x:c r="R5744" s="268" t="n">
        <x:f>O5744-P5744-Q5744-FIXED_COST</x:f>
        <x:v>36415.917118285666</x:v>
      </x:c>
      <x:c r="S5744" s="139" t="str">
        <x:f>IF(AND(L5744&lt;=TOTAL_BED_CAP,N5744&lt;=TEMP_WORKER_CAP),"YES","NO")</x:f>
        <x:v>YES</x:v>
      </x:c>
      <x:c r="T5744" s="139" t="n">
        <x:f>IF(S5744="YES",R5744,-1E+99)</x:f>
        <x:v>36415.917118285666</x:v>
      </x:c>
    </x:row>
    <x:row r="5745">
      <x:c r="A5745" s="139"/>
      <x:c r="B5745" s="139"/>
      <x:c r="C5745" s="139"/>
      <x:c r="D5745" s="139"/>
      <x:c r="E5745" s="139"/>
      <x:c r="F5745" s="139"/>
      <x:c r="G5745" s="139"/>
      <x:c r="H5745" s="139"/>
      <x:c r="I5745" s="266" t="n">
        <x:f>INT((ROW()-ROW($I$46))/((CARROT_CAP+1)*(MESCLUN_CAP+1)))</x:f>
        <x:v>8</x:v>
      </x:c>
      <x:c r="J5745" s="266" t="n">
        <x:f>MOD(INT((ROW()-ROW($I$46))/(MESCLUN_CAP+1)),CARROT_CAP+1)</x:f>
        <x:v>15</x:v>
      </x:c>
      <x:c r="K5745" s="266" t="n">
        <x:f>MOD(ROW()-ROW($I$46),MESCLUN_CAP+1)</x:f>
        <x:v>26</x:v>
      </x:c>
      <x:c r="L5745" s="266" t="n">
        <x:f>SUM(I5745:K5745)</x:f>
        <x:v>49</x:v>
      </x:c>
      <x:c r="M5745" s="267" t="n">
        <x:f>I5745*TOMATO_HOURS*WEEKS*(1+TOMATO_DIM)^I5745+J5745*CARROT_HOURS*WEEKS*(1+CARROT_DIM)^J5745+K5745*MESCLUN_HOURS*WEEKS*(1+MESCLUN_DIM)^K5745</x:f>
        <x:v>3811.1751779474635</x:v>
      </x:c>
      <x:c r="N5745" s="267" t="n">
        <x:f>MAX(M5745-FARMER_HOURS,0)/TEMP_HOURS_PER_WORKER</x:f>
        <x:v>2.146649429130183</x:v>
      </x:c>
      <x:c r="O5745" s="268" t="n">
        <x:f>I5745*TOMATO_PRICE+J5745*CARROT_PRICE+K5745*MESCLUN_PRICE</x:f>
        <x:v>172010</x:v>
      </x:c>
      <x:c r="P5745" s="268" t="n">
        <x:f>I5745*TOMATO_FERTILIZER+J5745*CARROT_FERTILIZER+K5745*MESCLUN_FERTILIZER</x:f>
        <x:v>36520</x:v>
      </x:c>
      <x:c r="Q5745" s="268" t="n">
        <x:f>MIN(M5745,FARMER_HOURS)*FARMER_RATE+MAX(M5745-FARMER_HOURS,0)*TEMP_RATE</x:f>
        <x:v>78666.23572825457</x:v>
      </x:c>
      <x:c r="R5745" s="268" t="n">
        <x:f>O5745-P5745-Q5745-FIXED_COST</x:f>
        <x:v>36823.76427174543</x:v>
      </x:c>
      <x:c r="S5745" s="139" t="str">
        <x:f>IF(AND(L5745&lt;=TOTAL_BED_CAP,N5745&lt;=TEMP_WORKER_CAP),"YES","NO")</x:f>
        <x:v>YES</x:v>
      </x:c>
      <x:c r="T5745" s="139" t="n">
        <x:f>IF(S5745="YES",R5745,-1E+99)</x:f>
        <x:v>36823.76427174543</x:v>
      </x:c>
    </x:row>
    <x:row r="5746">
      <x:c r="A5746" s="139"/>
      <x:c r="B5746" s="139"/>
      <x:c r="C5746" s="139"/>
      <x:c r="D5746" s="139"/>
      <x:c r="E5746" s="139"/>
      <x:c r="F5746" s="139"/>
      <x:c r="G5746" s="139"/>
      <x:c r="H5746" s="139"/>
      <x:c r="I5746" s="266" t="n">
        <x:f>INT((ROW()-ROW($I$46))/((CARROT_CAP+1)*(MESCLUN_CAP+1)))</x:f>
        <x:v>8</x:v>
      </x:c>
      <x:c r="J5746" s="266" t="n">
        <x:f>MOD(INT((ROW()-ROW($I$46))/(MESCLUN_CAP+1)),CARROT_CAP+1)</x:f>
        <x:v>15</x:v>
      </x:c>
      <x:c r="K5746" s="266" t="n">
        <x:f>MOD(ROW()-ROW($I$46),MESCLUN_CAP+1)</x:f>
        <x:v>27</x:v>
      </x:c>
      <x:c r="L5746" s="266" t="n">
        <x:f>SUM(I5746:K5746)</x:f>
        <x:v>50</x:v>
      </x:c>
      <x:c r="M5746" s="267" t="n">
        <x:f>I5746*TOMATO_HOURS*WEEKS*(1+TOMATO_DIM)^I5746+J5746*CARROT_HOURS*WEEKS*(1+CARROT_DIM)^J5746+K5746*MESCLUN_HOURS*WEEKS*(1+MESCLUN_DIM)^K5746</x:f>
        <x:v>3894.3088824672204</x:v>
      </x:c>
      <x:c r="N5746" s="267" t="n">
        <x:f>MAX(M5746-FARMER_HOURS,0)/TEMP_HOURS_PER_WORKER</x:f>
        <x:v>2.204381168380014</x:v>
      </x:c>
      <x:c r="O5746" s="268" t="n">
        <x:f>I5746*TOMATO_PRICE+J5746*CARROT_PRICE+K5746*MESCLUN_PRICE</x:f>
        <x:v>174710</x:v>
      </x:c>
      <x:c r="P5746" s="268" t="n">
        <x:f>I5746*TOMATO_FERTILIZER+J5746*CARROT_FERTILIZER+K5746*MESCLUN_FERTILIZER</x:f>
        <x:v>37400</x:v>
      </x:c>
      <x:c r="Q5746" s="268" t="n">
        <x:f>MIN(M5746,FARMER_HOURS)*FARMER_RATE+MAX(M5746-FARMER_HOURS,0)*TEMP_RATE</x:f>
        <x:v>80109.52920950035</x:v>
      </x:c>
      <x:c r="R5746" s="268" t="n">
        <x:f>O5746-P5746-Q5746-FIXED_COST</x:f>
        <x:v>37200.47079049965</x:v>
      </x:c>
      <x:c r="S5746" s="139" t="str">
        <x:f>IF(AND(L5746&lt;=TOTAL_BED_CAP,N5746&lt;=TEMP_WORKER_CAP),"YES","NO")</x:f>
        <x:v>YES</x:v>
      </x:c>
      <x:c r="T5746" s="139" t="n">
        <x:f>IF(S5746="YES",R5746,-1E+99)</x:f>
        <x:v>37200.47079049965</x:v>
      </x:c>
    </x:row>
    <x:row r="5747">
      <x:c r="A5747" s="139"/>
      <x:c r="B5747" s="139"/>
      <x:c r="C5747" s="139"/>
      <x:c r="D5747" s="139"/>
      <x:c r="E5747" s="139"/>
      <x:c r="F5747" s="139"/>
      <x:c r="G5747" s="139"/>
      <x:c r="H5747" s="139"/>
      <x:c r="I5747" s="266" t="n">
        <x:f>INT((ROW()-ROW($I$46))/((CARROT_CAP+1)*(MESCLUN_CAP+1)))</x:f>
        <x:v>8</x:v>
      </x:c>
      <x:c r="J5747" s="266" t="n">
        <x:f>MOD(INT((ROW()-ROW($I$46))/(MESCLUN_CAP+1)),CARROT_CAP+1)</x:f>
        <x:v>15</x:v>
      </x:c>
      <x:c r="K5747" s="266" t="n">
        <x:f>MOD(ROW()-ROW($I$46),MESCLUN_CAP+1)</x:f>
        <x:v>28</x:v>
      </x:c>
      <x:c r="L5747" s="266" t="n">
        <x:f>SUM(I5747:K5747)</x:f>
        <x:v>51</x:v>
      </x:c>
      <x:c r="M5747" s="267" t="n">
        <x:f>I5747*TOMATO_HOURS*WEEKS*(1+TOMATO_DIM)^I5747+J5747*CARROT_HOURS*WEEKS*(1+CARROT_DIM)^J5747+K5747*MESCLUN_HOURS*WEEKS*(1+MESCLUN_DIM)^K5747</x:f>
        <x:v>3979.2684206843737</x:v>
      </x:c>
      <x:c r="N5747" s="267" t="n">
        <x:f>MAX(M5747-FARMER_HOURS,0)/TEMP_HOURS_PER_WORKER</x:f>
        <x:v>2.2633808476974817</x:v>
      </x:c>
      <x:c r="O5747" s="268" t="n">
        <x:f>I5747*TOMATO_PRICE+J5747*CARROT_PRICE+K5747*MESCLUN_PRICE</x:f>
        <x:v>177410</x:v>
      </x:c>
      <x:c r="P5747" s="268" t="n">
        <x:f>I5747*TOMATO_FERTILIZER+J5747*CARROT_FERTILIZER+K5747*MESCLUN_FERTILIZER</x:f>
        <x:v>38280</x:v>
      </x:c>
      <x:c r="Q5747" s="268" t="n">
        <x:f>MIN(M5747,FARMER_HOURS)*FARMER_RATE+MAX(M5747-FARMER_HOURS,0)*TEMP_RATE</x:f>
        <x:v>81584.52119243704</x:v>
      </x:c>
      <x:c r="R5747" s="268" t="n">
        <x:f>O5747-P5747-Q5747-FIXED_COST</x:f>
        <x:v>37545.47880756296</x:v>
      </x:c>
      <x:c r="S5747" s="139" t="str">
        <x:f>IF(AND(L5747&lt;=TOTAL_BED_CAP,N5747&lt;=TEMP_WORKER_CAP),"YES","NO")</x:f>
        <x:v>YES</x:v>
      </x:c>
      <x:c r="T5747" s="139" t="n">
        <x:f>IF(S5747="YES",R5747,-1E+99)</x:f>
        <x:v>37545.47880756296</x:v>
      </x:c>
    </x:row>
    <x:row r="5748">
      <x:c r="A5748" s="139"/>
      <x:c r="B5748" s="139"/>
      <x:c r="C5748" s="139"/>
      <x:c r="D5748" s="139"/>
      <x:c r="E5748" s="139"/>
      <x:c r="F5748" s="139"/>
      <x:c r="G5748" s="139"/>
      <x:c r="H5748" s="139"/>
      <x:c r="I5748" s="266" t="n">
        <x:f>INT((ROW()-ROW($I$46))/((CARROT_CAP+1)*(MESCLUN_CAP+1)))</x:f>
        <x:v>8</x:v>
      </x:c>
      <x:c r="J5748" s="266" t="n">
        <x:f>MOD(INT((ROW()-ROW($I$46))/(MESCLUN_CAP+1)),CARROT_CAP+1)</x:f>
        <x:v>15</x:v>
      </x:c>
      <x:c r="K5748" s="266" t="n">
        <x:f>MOD(ROW()-ROW($I$46),MESCLUN_CAP+1)</x:f>
        <x:v>29</x:v>
      </x:c>
      <x:c r="L5748" s="266" t="n">
        <x:f>SUM(I5748:K5748)</x:f>
        <x:v>52</x:v>
      </x:c>
      <x:c r="M5748" s="267" t="n">
        <x:f>I5748*TOMATO_HOURS*WEEKS*(1+TOMATO_DIM)^I5748+J5748*CARROT_HOURS*WEEKS*(1+CARROT_DIM)^J5748+K5748*MESCLUN_HOURS*WEEKS*(1+MESCLUN_DIM)^K5748</x:f>
        <x:v>4066.086448800027</x:v>
      </x:c>
      <x:c r="N5748" s="267" t="n">
        <x:f>MAX(M5748-FARMER_HOURS,0)/TEMP_HOURS_PER_WORKER</x:f>
        <x:v>2.3236711450000187</x:v>
      </x:c>
      <x:c r="O5748" s="268" t="n">
        <x:f>I5748*TOMATO_PRICE+J5748*CARROT_PRICE+K5748*MESCLUN_PRICE</x:f>
        <x:v>180110</x:v>
      </x:c>
      <x:c r="P5748" s="268" t="n">
        <x:f>I5748*TOMATO_FERTILIZER+J5748*CARROT_FERTILIZER+K5748*MESCLUN_FERTILIZER</x:f>
        <x:v>39160</x:v>
      </x:c>
      <x:c r="Q5748" s="268" t="n">
        <x:f>MIN(M5748,FARMER_HOURS)*FARMER_RATE+MAX(M5748-FARMER_HOURS,0)*TEMP_RATE</x:f>
        <x:v>83091.77862500047</x:v>
      </x:c>
      <x:c r="R5748" s="268" t="n">
        <x:f>O5748-P5748-Q5748-FIXED_COST</x:f>
        <x:v>37858.22137499953</x:v>
      </x:c>
      <x:c r="S5748" s="139" t="str">
        <x:f>IF(AND(L5748&lt;=TOTAL_BED_CAP,N5748&lt;=TEMP_WORKER_CAP),"YES","NO")</x:f>
        <x:v>YES</x:v>
      </x:c>
      <x:c r="T5748" s="139" t="n">
        <x:f>IF(S5748="YES",R5748,-1E+99)</x:f>
        <x:v>37858.22137499953</x:v>
      </x:c>
    </x:row>
    <x:row r="5749">
      <x:c r="A5749" s="139"/>
      <x:c r="B5749" s="139"/>
      <x:c r="C5749" s="139"/>
      <x:c r="D5749" s="139"/>
      <x:c r="E5749" s="139"/>
      <x:c r="F5749" s="139"/>
      <x:c r="G5749" s="139"/>
      <x:c r="H5749" s="139"/>
      <x:c r="I5749" s="266" t="n">
        <x:f>INT((ROW()-ROW($I$46))/((CARROT_CAP+1)*(MESCLUN_CAP+1)))</x:f>
        <x:v>8</x:v>
      </x:c>
      <x:c r="J5749" s="266" t="n">
        <x:f>MOD(INT((ROW()-ROW($I$46))/(MESCLUN_CAP+1)),CARROT_CAP+1)</x:f>
        <x:v>15</x:v>
      </x:c>
      <x:c r="K5749" s="266" t="n">
        <x:f>MOD(ROW()-ROW($I$46),MESCLUN_CAP+1)</x:f>
        <x:v>30</x:v>
      </x:c>
      <x:c r="L5749" s="266" t="n">
        <x:f>SUM(I5749:K5749)</x:f>
        <x:v>53</x:v>
      </x:c>
      <x:c r="M5749" s="267" t="n">
        <x:f>I5749*TOMATO_HOURS*WEEKS*(1+TOMATO_DIM)^I5749+J5749*CARROT_HOURS*WEEKS*(1+CARROT_DIM)^J5749+K5749*MESCLUN_HOURS*WEEKS*(1+MESCLUN_DIM)^K5749</x:f>
        <x:v>4154.796154133797</x:v>
      </x:c>
      <x:c r="N5749" s="267" t="n">
        <x:f>MAX(M5749-FARMER_HOURS,0)/TEMP_HOURS_PER_WORKER</x:f>
        <x:v>2.385275107037359</x:v>
      </x:c>
      <x:c r="O5749" s="268" t="n">
        <x:f>I5749*TOMATO_PRICE+J5749*CARROT_PRICE+K5749*MESCLUN_PRICE</x:f>
        <x:v>182810</x:v>
      </x:c>
      <x:c r="P5749" s="268" t="n">
        <x:f>I5749*TOMATO_FERTILIZER+J5749*CARROT_FERTILIZER+K5749*MESCLUN_FERTILIZER</x:f>
        <x:v>40040</x:v>
      </x:c>
      <x:c r="Q5749" s="268" t="n">
        <x:f>MIN(M5749,FARMER_HOURS)*FARMER_RATE+MAX(M5749-FARMER_HOURS,0)*TEMP_RATE</x:f>
        <x:v>84631.87767593398</x:v>
      </x:c>
      <x:c r="R5749" s="268" t="n">
        <x:f>O5749-P5749-Q5749-FIXED_COST</x:f>
        <x:v>38138.12232406602</x:v>
      </x:c>
      <x:c r="S5749" s="139" t="str">
        <x:f>IF(AND(L5749&lt;=TOTAL_BED_CAP,N5749&lt;=TEMP_WORKER_CAP),"YES","NO")</x:f>
        <x:v>YES</x:v>
      </x:c>
      <x:c r="T5749" s="139" t="n">
        <x:f>IF(S5749="YES",R5749,-1E+99)</x:f>
        <x:v>38138.12232406602</x:v>
      </x:c>
    </x:row>
    <x:row r="5750">
      <x:c r="A5750" s="139"/>
      <x:c r="B5750" s="139"/>
      <x:c r="C5750" s="139"/>
      <x:c r="D5750" s="139"/>
      <x:c r="E5750" s="139"/>
      <x:c r="F5750" s="139"/>
      <x:c r="G5750" s="139"/>
      <x:c r="H5750" s="139"/>
      <x:c r="I5750" s="266" t="n">
        <x:f>INT((ROW()-ROW($I$46))/((CARROT_CAP+1)*(MESCLUN_CAP+1)))</x:f>
        <x:v>8</x:v>
      </x:c>
      <x:c r="J5750" s="266" t="n">
        <x:f>MOD(INT((ROW()-ROW($I$46))/(MESCLUN_CAP+1)),CARROT_CAP+1)</x:f>
        <x:v>16</x:v>
      </x:c>
      <x:c r="K5750" s="266" t="n">
        <x:f>MOD(ROW()-ROW($I$46),MESCLUN_CAP+1)</x:f>
        <x:v>0</x:v>
      </x:c>
      <x:c r="L5750" s="266" t="n">
        <x:f>SUM(I5750:K5750)</x:f>
        <x:v>24</x:v>
      </x:c>
      <x:c r="M5750" s="267" t="n">
        <x:f>I5750*TOMATO_HOURS*WEEKS*(1+TOMATO_DIM)^I5750+J5750*CARROT_HOURS*WEEKS*(1+CARROT_DIM)^J5750+K5750*MESCLUN_HOURS*WEEKS*(1+MESCLUN_DIM)^K5750</x:f>
        <x:v>2255.946641117071</x:v>
      </x:c>
      <x:c r="N5750" s="267" t="n">
        <x:f>MAX(M5750-FARMER_HOURS,0)/TEMP_HOURS_PER_WORKER</x:f>
        <x:v>1.066629611886855</x:v>
      </x:c>
      <x:c r="O5750" s="268" t="n">
        <x:f>I5750*TOMATO_PRICE+J5750*CARROT_PRICE+K5750*MESCLUN_PRICE</x:f>
        <x:v>103904</x:v>
      </x:c>
      <x:c r="P5750" s="268" t="n">
        <x:f>I5750*TOMATO_FERTILIZER+J5750*CARROT_FERTILIZER+K5750*MESCLUN_FERTILIZER</x:f>
        <x:v>14080</x:v>
      </x:c>
      <x:c r="Q5750" s="268" t="n">
        <x:f>MIN(M5750,FARMER_HOURS)*FARMER_RATE+MAX(M5750-FARMER_HOURS,0)*TEMP_RATE</x:f>
        <x:v>51665.740297171375</x:v>
      </x:c>
      <x:c r="R5750" s="268" t="n">
        <x:f>O5750-P5750-Q5750-FIXED_COST</x:f>
        <x:v>18158.259702828625</x:v>
      </x:c>
      <x:c r="S5750" s="139" t="str">
        <x:f>IF(AND(L5750&lt;=TOTAL_BED_CAP,N5750&lt;=TEMP_WORKER_CAP),"YES","NO")</x:f>
        <x:v>YES</x:v>
      </x:c>
      <x:c r="T5750" s="139" t="n">
        <x:f>IF(S5750="YES",R5750,-1E+99)</x:f>
        <x:v>18158.259702828625</x:v>
      </x:c>
    </x:row>
    <x:row r="5751">
      <x:c r="A5751" s="139"/>
      <x:c r="B5751" s="139"/>
      <x:c r="C5751" s="139"/>
      <x:c r="D5751" s="139"/>
      <x:c r="E5751" s="139"/>
      <x:c r="F5751" s="139"/>
      <x:c r="G5751" s="139"/>
      <x:c r="H5751" s="139"/>
      <x:c r="I5751" s="266" t="n">
        <x:f>INT((ROW()-ROW($I$46))/((CARROT_CAP+1)*(MESCLUN_CAP+1)))</x:f>
        <x:v>8</x:v>
      </x:c>
      <x:c r="J5751" s="266" t="n">
        <x:f>MOD(INT((ROW()-ROW($I$46))/(MESCLUN_CAP+1)),CARROT_CAP+1)</x:f>
        <x:v>16</x:v>
      </x:c>
      <x:c r="K5751" s="266" t="n">
        <x:f>MOD(ROW()-ROW($I$46),MESCLUN_CAP+1)</x:f>
        <x:v>1</x:v>
      </x:c>
      <x:c r="L5751" s="266" t="n">
        <x:f>SUM(I5751:K5751)</x:f>
        <x:v>25</x:v>
      </x:c>
      <x:c r="M5751" s="267" t="n">
        <x:f>I5751*TOMATO_HOURS*WEEKS*(1+TOMATO_DIM)^I5751+J5751*CARROT_HOURS*WEEKS*(1+CARROT_DIM)^J5751+K5751*MESCLUN_HOURS*WEEKS*(1+MESCLUN_DIM)^K5751</x:f>
        <x:v>2301.509141117071</x:v>
      </x:c>
      <x:c r="N5751" s="267" t="n">
        <x:f>MAX(M5751-FARMER_HOURS,0)/TEMP_HOURS_PER_WORKER</x:f>
        <x:v>1.0982702368868549</x:v>
      </x:c>
      <x:c r="O5751" s="268" t="n">
        <x:f>I5751*TOMATO_PRICE+J5751*CARROT_PRICE+K5751*MESCLUN_PRICE</x:f>
        <x:v>106604</x:v>
      </x:c>
      <x:c r="P5751" s="268" t="n">
        <x:f>I5751*TOMATO_FERTILIZER+J5751*CARROT_FERTILIZER+K5751*MESCLUN_FERTILIZER</x:f>
        <x:v>14960</x:v>
      </x:c>
      <x:c r="Q5751" s="268" t="n">
        <x:f>MIN(M5751,FARMER_HOURS)*FARMER_RATE+MAX(M5751-FARMER_HOURS,0)*TEMP_RATE</x:f>
        <x:v>52456.755922171375</x:v>
      </x:c>
      <x:c r="R5751" s="268" t="n">
        <x:f>O5751-P5751-Q5751-FIXED_COST</x:f>
        <x:v>19187.244077828625</x:v>
      </x:c>
      <x:c r="S5751" s="139" t="str">
        <x:f>IF(AND(L5751&lt;=TOTAL_BED_CAP,N5751&lt;=TEMP_WORKER_CAP),"YES","NO")</x:f>
        <x:v>YES</x:v>
      </x:c>
      <x:c r="T5751" s="139" t="n">
        <x:f>IF(S5751="YES",R5751,-1E+99)</x:f>
        <x:v>19187.244077828625</x:v>
      </x:c>
    </x:row>
    <x:row r="5752">
      <x:c r="A5752" s="139"/>
      <x:c r="B5752" s="139"/>
      <x:c r="C5752" s="139"/>
      <x:c r="D5752" s="139"/>
      <x:c r="E5752" s="139"/>
      <x:c r="F5752" s="139"/>
      <x:c r="G5752" s="139"/>
      <x:c r="H5752" s="139"/>
      <x:c r="I5752" s="266" t="n">
        <x:f>INT((ROW()-ROW($I$46))/((CARROT_CAP+1)*(MESCLUN_CAP+1)))</x:f>
        <x:v>8</x:v>
      </x:c>
      <x:c r="J5752" s="266" t="n">
        <x:f>MOD(INT((ROW()-ROW($I$46))/(MESCLUN_CAP+1)),CARROT_CAP+1)</x:f>
        <x:v>16</x:v>
      </x:c>
      <x:c r="K5752" s="266" t="n">
        <x:f>MOD(ROW()-ROW($I$46),MESCLUN_CAP+1)</x:f>
        <x:v>2</x:v>
      </x:c>
      <x:c r="L5752" s="266" t="n">
        <x:f>SUM(I5752:K5752)</x:f>
        <x:v>26</x:v>
      </x:c>
      <x:c r="M5752" s="267" t="n">
        <x:f>I5752*TOMATO_HOURS*WEEKS*(1+TOMATO_DIM)^I5752+J5752*CARROT_HOURS*WEEKS*(1+CARROT_DIM)^J5752+K5752*MESCLUN_HOURS*WEEKS*(1+MESCLUN_DIM)^K5752</x:f>
        <x:v>2348.210703617071</x:v>
      </x:c>
      <x:c r="N5752" s="267" t="n">
        <x:f>MAX(M5752-FARMER_HOURS,0)/TEMP_HOURS_PER_WORKER</x:f>
        <x:v>1.130701877511855</x:v>
      </x:c>
      <x:c r="O5752" s="268" t="n">
        <x:f>I5752*TOMATO_PRICE+J5752*CARROT_PRICE+K5752*MESCLUN_PRICE</x:f>
        <x:v>109304</x:v>
      </x:c>
      <x:c r="P5752" s="268" t="n">
        <x:f>I5752*TOMATO_FERTILIZER+J5752*CARROT_FERTILIZER+K5752*MESCLUN_FERTILIZER</x:f>
        <x:v>15840</x:v>
      </x:c>
      <x:c r="Q5752" s="268" t="n">
        <x:f>MIN(M5752,FARMER_HOURS)*FARMER_RATE+MAX(M5752-FARMER_HOURS,0)*TEMP_RATE</x:f>
        <x:v>53267.546937796375</x:v>
      </x:c>
      <x:c r="R5752" s="268" t="n">
        <x:f>O5752-P5752-Q5752-FIXED_COST</x:f>
        <x:v>20196.453062203625</x:v>
      </x:c>
      <x:c r="S5752" s="139" t="str">
        <x:f>IF(AND(L5752&lt;=TOTAL_BED_CAP,N5752&lt;=TEMP_WORKER_CAP),"YES","NO")</x:f>
        <x:v>YES</x:v>
      </x:c>
      <x:c r="T5752" s="139" t="n">
        <x:f>IF(S5752="YES",R5752,-1E+99)</x:f>
        <x:v>20196.453062203625</x:v>
      </x:c>
    </x:row>
    <x:row r="5753">
      <x:c r="A5753" s="139"/>
      <x:c r="B5753" s="139"/>
      <x:c r="C5753" s="139"/>
      <x:c r="D5753" s="139"/>
      <x:c r="E5753" s="139"/>
      <x:c r="F5753" s="139"/>
      <x:c r="G5753" s="139"/>
      <x:c r="H5753" s="139"/>
      <x:c r="I5753" s="266" t="n">
        <x:f>INT((ROW()-ROW($I$46))/((CARROT_CAP+1)*(MESCLUN_CAP+1)))</x:f>
        <x:v>8</x:v>
      </x:c>
      <x:c r="J5753" s="266" t="n">
        <x:f>MOD(INT((ROW()-ROW($I$46))/(MESCLUN_CAP+1)),CARROT_CAP+1)</x:f>
        <x:v>16</x:v>
      </x:c>
      <x:c r="K5753" s="266" t="n">
        <x:f>MOD(ROW()-ROW($I$46),MESCLUN_CAP+1)</x:f>
        <x:v>3</x:v>
      </x:c>
      <x:c r="L5753" s="266" t="n">
        <x:f>SUM(I5753:K5753)</x:f>
        <x:v>27</x:v>
      </x:c>
      <x:c r="M5753" s="267" t="n">
        <x:f>I5753*TOMATO_HOURS*WEEKS*(1+TOMATO_DIM)^I5753+J5753*CARROT_HOURS*WEEKS*(1+CARROT_DIM)^J5753+K5753*MESCLUN_HOURS*WEEKS*(1+MESCLUN_DIM)^K5753</x:f>
        <x:v>2396.072686038946</x:v>
      </x:c>
      <x:c r="N5753" s="267" t="n">
        <x:f>MAX(M5753-FARMER_HOURS,0)/TEMP_HOURS_PER_WORKER</x:f>
        <x:v>1.1639393653048236</x:v>
      </x:c>
      <x:c r="O5753" s="268" t="n">
        <x:f>I5753*TOMATO_PRICE+J5753*CARROT_PRICE+K5753*MESCLUN_PRICE</x:f>
        <x:v>112004</x:v>
      </x:c>
      <x:c r="P5753" s="268" t="n">
        <x:f>I5753*TOMATO_FERTILIZER+J5753*CARROT_FERTILIZER+K5753*MESCLUN_FERTILIZER</x:f>
        <x:v>16720</x:v>
      </x:c>
      <x:c r="Q5753" s="268" t="n">
        <x:f>MIN(M5753,FARMER_HOURS)*FARMER_RATE+MAX(M5753-FARMER_HOURS,0)*TEMP_RATE</x:f>
        <x:v>54098.48413262059</x:v>
      </x:c>
      <x:c r="R5753" s="268" t="n">
        <x:f>O5753-P5753-Q5753-FIXED_COST</x:f>
        <x:v>21185.515867379407</x:v>
      </x:c>
      <x:c r="S5753" s="139" t="str">
        <x:f>IF(AND(L5753&lt;=TOTAL_BED_CAP,N5753&lt;=TEMP_WORKER_CAP),"YES","NO")</x:f>
        <x:v>YES</x:v>
      </x:c>
      <x:c r="T5753" s="139" t="n">
        <x:f>IF(S5753="YES",R5753,-1E+99)</x:f>
        <x:v>21185.515867379407</x:v>
      </x:c>
    </x:row>
    <x:row r="5754">
      <x:c r="A5754" s="139"/>
      <x:c r="B5754" s="139"/>
      <x:c r="C5754" s="139"/>
      <x:c r="D5754" s="139"/>
      <x:c r="E5754" s="139"/>
      <x:c r="F5754" s="139"/>
      <x:c r="G5754" s="139"/>
      <x:c r="H5754" s="139"/>
      <x:c r="I5754" s="266" t="n">
        <x:f>INT((ROW()-ROW($I$46))/((CARROT_CAP+1)*(MESCLUN_CAP+1)))</x:f>
        <x:v>8</x:v>
      </x:c>
      <x:c r="J5754" s="266" t="n">
        <x:f>MOD(INT((ROW()-ROW($I$46))/(MESCLUN_CAP+1)),CARROT_CAP+1)</x:f>
        <x:v>16</x:v>
      </x:c>
      <x:c r="K5754" s="266" t="n">
        <x:f>MOD(ROW()-ROW($I$46),MESCLUN_CAP+1)</x:f>
        <x:v>4</x:v>
      </x:c>
      <x:c r="L5754" s="266" t="n">
        <x:f>SUM(I5754:K5754)</x:f>
        <x:v>28</x:v>
      </x:c>
      <x:c r="M5754" s="267" t="n">
        <x:f>I5754*TOMATO_HOURS*WEEKS*(1+TOMATO_DIM)^I5754+J5754*CARROT_HOURS*WEEKS*(1+CARROT_DIM)^J5754+K5754*MESCLUN_HOURS*WEEKS*(1+MESCLUN_DIM)^K5754</x:f>
        <x:v>2445.1168017616023</x:v>
      </x:c>
      <x:c r="N5754" s="267" t="n">
        <x:f>MAX(M5754-FARMER_HOURS,0)/TEMP_HOURS_PER_WORKER</x:f>
        <x:v>1.1979977790011127</x:v>
      </x:c>
      <x:c r="O5754" s="268" t="n">
        <x:f>I5754*TOMATO_PRICE+J5754*CARROT_PRICE+K5754*MESCLUN_PRICE</x:f>
        <x:v>114704</x:v>
      </x:c>
      <x:c r="P5754" s="268" t="n">
        <x:f>I5754*TOMATO_FERTILIZER+J5754*CARROT_FERTILIZER+K5754*MESCLUN_FERTILIZER</x:f>
        <x:v>17600</x:v>
      </x:c>
      <x:c r="Q5754" s="268" t="n">
        <x:f>MIN(M5754,FARMER_HOURS)*FARMER_RATE+MAX(M5754-FARMER_HOURS,0)*TEMP_RATE</x:f>
        <x:v>54949.94447502782</x:v>
      </x:c>
      <x:c r="R5754" s="268" t="n">
        <x:f>O5754-P5754-Q5754-FIXED_COST</x:f>
        <x:v>22154.05552497218</x:v>
      </x:c>
      <x:c r="S5754" s="139" t="str">
        <x:f>IF(AND(L5754&lt;=TOTAL_BED_CAP,N5754&lt;=TEMP_WORKER_CAP),"YES","NO")</x:f>
        <x:v>YES</x:v>
      </x:c>
      <x:c r="T5754" s="139" t="n">
        <x:f>IF(S5754="YES",R5754,-1E+99)</x:f>
        <x:v>22154.05552497218</x:v>
      </x:c>
    </x:row>
    <x:row r="5755">
      <x:c r="A5755" s="139"/>
      <x:c r="B5755" s="139"/>
      <x:c r="C5755" s="139"/>
      <x:c r="D5755" s="139"/>
      <x:c r="E5755" s="139"/>
      <x:c r="F5755" s="139"/>
      <x:c r="G5755" s="139"/>
      <x:c r="H5755" s="139"/>
      <x:c r="I5755" s="266" t="n">
        <x:f>INT((ROW()-ROW($I$46))/((CARROT_CAP+1)*(MESCLUN_CAP+1)))</x:f>
        <x:v>8</x:v>
      </x:c>
      <x:c r="J5755" s="266" t="n">
        <x:f>MOD(INT((ROW()-ROW($I$46))/(MESCLUN_CAP+1)),CARROT_CAP+1)</x:f>
        <x:v>16</x:v>
      </x:c>
      <x:c r="K5755" s="266" t="n">
        <x:f>MOD(ROW()-ROW($I$46),MESCLUN_CAP+1)</x:f>
        <x:v>5</x:v>
      </x:c>
      <x:c r="L5755" s="266" t="n">
        <x:f>SUM(I5755:K5755)</x:f>
        <x:v>29</x:v>
      </x:c>
      <x:c r="M5755" s="267" t="n">
        <x:f>I5755*TOMATO_HOURS*WEEKS*(1+TOMATO_DIM)^I5755+J5755*CARROT_HOURS*WEEKS*(1+CARROT_DIM)^J5755+K5755*MESCLUN_HOURS*WEEKS*(1+MESCLUN_DIM)^K5755</x:f>
        <x:v>2495.3651256828057</x:v>
      </x:c>
      <x:c r="N5755" s="267" t="n">
        <x:f>MAX(M5755-FARMER_HOURS,0)/TEMP_HOURS_PER_WORKER</x:f>
        <x:v>1.2328924483908372</x:v>
      </x:c>
      <x:c r="O5755" s="268" t="n">
        <x:f>I5755*TOMATO_PRICE+J5755*CARROT_PRICE+K5755*MESCLUN_PRICE</x:f>
        <x:v>117404</x:v>
      </x:c>
      <x:c r="P5755" s="268" t="n">
        <x:f>I5755*TOMATO_FERTILIZER+J5755*CARROT_FERTILIZER+K5755*MESCLUN_FERTILIZER</x:f>
        <x:v>18480</x:v>
      </x:c>
      <x:c r="Q5755" s="268" t="n">
        <x:f>MIN(M5755,FARMER_HOURS)*FARMER_RATE+MAX(M5755-FARMER_HOURS,0)*TEMP_RATE</x:f>
        <x:v>55822.31120977093</x:v>
      </x:c>
      <x:c r="R5755" s="268" t="n">
        <x:f>O5755-P5755-Q5755-FIXED_COST</x:f>
        <x:v>23101.68879022907</x:v>
      </x:c>
      <x:c r="S5755" s="139" t="str">
        <x:f>IF(AND(L5755&lt;=TOTAL_BED_CAP,N5755&lt;=TEMP_WORKER_CAP),"YES","NO")</x:f>
        <x:v>YES</x:v>
      </x:c>
      <x:c r="T5755" s="139" t="n">
        <x:f>IF(S5755="YES",R5755,-1E+99)</x:f>
        <x:v>23101.68879022907</x:v>
      </x:c>
    </x:row>
    <x:row r="5756">
      <x:c r="A5756" s="139"/>
      <x:c r="B5756" s="139"/>
      <x:c r="C5756" s="139"/>
      <x:c r="D5756" s="139"/>
      <x:c r="E5756" s="139"/>
      <x:c r="F5756" s="139"/>
      <x:c r="G5756" s="139"/>
      <x:c r="H5756" s="139"/>
      <x:c r="I5756" s="266" t="n">
        <x:f>INT((ROW()-ROW($I$46))/((CARROT_CAP+1)*(MESCLUN_CAP+1)))</x:f>
        <x:v>8</x:v>
      </x:c>
      <x:c r="J5756" s="266" t="n">
        <x:f>MOD(INT((ROW()-ROW($I$46))/(MESCLUN_CAP+1)),CARROT_CAP+1)</x:f>
        <x:v>16</x:v>
      </x:c>
      <x:c r="K5756" s="266" t="n">
        <x:f>MOD(ROW()-ROW($I$46),MESCLUN_CAP+1)</x:f>
        <x:v>6</x:v>
      </x:c>
      <x:c r="L5756" s="266" t="n">
        <x:f>SUM(I5756:K5756)</x:f>
        <x:v>30</x:v>
      </x:c>
      <x:c r="M5756" s="267" t="n">
        <x:f>I5756*TOMATO_HOURS*WEEKS*(1+TOMATO_DIM)^I5756+J5756*CARROT_HOURS*WEEKS*(1+CARROT_DIM)^J5756+K5756*MESCLUN_HOURS*WEEKS*(1+MESCLUN_DIM)^K5756</x:f>
        <x:v>2546.840099864439</x:v>
      </x:c>
      <x:c r="N5756" s="267" t="n">
        <x:f>MAX(M5756-FARMER_HOURS,0)/TEMP_HOURS_PER_WORKER</x:f>
        <x:v>1.2686389582391937</x:v>
      </x:c>
      <x:c r="O5756" s="268" t="n">
        <x:f>I5756*TOMATO_PRICE+J5756*CARROT_PRICE+K5756*MESCLUN_PRICE</x:f>
        <x:v>120104</x:v>
      </x:c>
      <x:c r="P5756" s="268" t="n">
        <x:f>I5756*TOMATO_FERTILIZER+J5756*CARROT_FERTILIZER+K5756*MESCLUN_FERTILIZER</x:f>
        <x:v>19360</x:v>
      </x:c>
      <x:c r="Q5756" s="268" t="n">
        <x:f>MIN(M5756,FARMER_HOURS)*FARMER_RATE+MAX(M5756-FARMER_HOURS,0)*TEMP_RATE</x:f>
        <x:v>56715.97395597984</x:v>
      </x:c>
      <x:c r="R5756" s="268" t="n">
        <x:f>O5756-P5756-Q5756-FIXED_COST</x:f>
        <x:v>24028.02604402016</x:v>
      </x:c>
      <x:c r="S5756" s="139" t="str">
        <x:f>IF(AND(L5756&lt;=TOTAL_BED_CAP,N5756&lt;=TEMP_WORKER_CAP),"YES","NO")</x:f>
        <x:v>YES</x:v>
      </x:c>
      <x:c r="T5756" s="139" t="n">
        <x:f>IF(S5756="YES",R5756,-1E+99)</x:f>
        <x:v>24028.02604402016</x:v>
      </x:c>
    </x:row>
    <x:row r="5757">
      <x:c r="A5757" s="139"/>
      <x:c r="B5757" s="139"/>
      <x:c r="C5757" s="139"/>
      <x:c r="D5757" s="139"/>
      <x:c r="E5757" s="139"/>
      <x:c r="F5757" s="139"/>
      <x:c r="G5757" s="139"/>
      <x:c r="H5757" s="139"/>
      <x:c r="I5757" s="266" t="n">
        <x:f>INT((ROW()-ROW($I$46))/((CARROT_CAP+1)*(MESCLUN_CAP+1)))</x:f>
        <x:v>8</x:v>
      </x:c>
      <x:c r="J5757" s="266" t="n">
        <x:f>MOD(INT((ROW()-ROW($I$46))/(MESCLUN_CAP+1)),CARROT_CAP+1)</x:f>
        <x:v>16</x:v>
      </x:c>
      <x:c r="K5757" s="266" t="n">
        <x:f>MOD(ROW()-ROW($I$46),MESCLUN_CAP+1)</x:f>
        <x:v>7</x:v>
      </x:c>
      <x:c r="L5757" s="266" t="n">
        <x:f>SUM(I5757:K5757)</x:f>
        <x:v>31</x:v>
      </x:c>
      <x:c r="M5757" s="267" t="n">
        <x:f>I5757*TOMATO_HOURS*WEEKS*(1+TOMATO_DIM)^I5757+J5757*CARROT_HOURS*WEEKS*(1+CARROT_DIM)^J5757+K5757*MESCLUN_HOURS*WEEKS*(1+MESCLUN_DIM)^K5757</x:f>
        <x:v>2599.564539262399</x:v>
      </x:c>
      <x:c r="N5757" s="267" t="n">
        <x:f>MAX(M5757-FARMER_HOURS,0)/TEMP_HOURS_PER_WORKER</x:f>
        <x:v>1.305253152265555</x:v>
      </x:c>
      <x:c r="O5757" s="268" t="n">
        <x:f>I5757*TOMATO_PRICE+J5757*CARROT_PRICE+K5757*MESCLUN_PRICE</x:f>
        <x:v>122804</x:v>
      </x:c>
      <x:c r="P5757" s="268" t="n">
        <x:f>I5757*TOMATO_FERTILIZER+J5757*CARROT_FERTILIZER+K5757*MESCLUN_FERTILIZER</x:f>
        <x:v>20240</x:v>
      </x:c>
      <x:c r="Q5757" s="268" t="n">
        <x:f>MIN(M5757,FARMER_HOURS)*FARMER_RATE+MAX(M5757-FARMER_HOURS,0)*TEMP_RATE</x:f>
        <x:v>57631.32880663888</x:v>
      </x:c>
      <x:c r="R5757" s="268" t="n">
        <x:f>O5757-P5757-Q5757-FIXED_COST</x:f>
        <x:v>24932.671193361122</x:v>
      </x:c>
      <x:c r="S5757" s="139" t="str">
        <x:f>IF(AND(L5757&lt;=TOTAL_BED_CAP,N5757&lt;=TEMP_WORKER_CAP),"YES","NO")</x:f>
        <x:v>YES</x:v>
      </x:c>
      <x:c r="T5757" s="139" t="n">
        <x:f>IF(S5757="YES",R5757,-1E+99)</x:f>
        <x:v>24932.671193361122</x:v>
      </x:c>
    </x:row>
    <x:row r="5758">
      <x:c r="A5758" s="139"/>
      <x:c r="B5758" s="139"/>
      <x:c r="C5758" s="139"/>
      <x:c r="D5758" s="139"/>
      <x:c r="E5758" s="139"/>
      <x:c r="F5758" s="139"/>
      <x:c r="G5758" s="139"/>
      <x:c r="H5758" s="139"/>
      <x:c r="I5758" s="266" t="n">
        <x:f>INT((ROW()-ROW($I$46))/((CARROT_CAP+1)*(MESCLUN_CAP+1)))</x:f>
        <x:v>8</x:v>
      </x:c>
      <x:c r="J5758" s="266" t="n">
        <x:f>MOD(INT((ROW()-ROW($I$46))/(MESCLUN_CAP+1)),CARROT_CAP+1)</x:f>
        <x:v>16</x:v>
      </x:c>
      <x:c r="K5758" s="266" t="n">
        <x:f>MOD(ROW()-ROW($I$46),MESCLUN_CAP+1)</x:f>
        <x:v>8</x:v>
      </x:c>
      <x:c r="L5758" s="266" t="n">
        <x:f>SUM(I5758:K5758)</x:f>
        <x:v>32</x:v>
      </x:c>
      <x:c r="M5758" s="267" t="n">
        <x:f>I5758*TOMATO_HOURS*WEEKS*(1+TOMATO_DIM)^I5758+J5758*CARROT_HOURS*WEEKS*(1+CARROT_DIM)^J5758+K5758*MESCLUN_HOURS*WEEKS*(1+MESCLUN_DIM)^K5758</x:f>
        <x:v>2653.5616375423792</x:v>
      </x:c>
      <x:c r="N5758" s="267" t="n">
        <x:f>MAX(M5758-FARMER_HOURS,0)/TEMP_HOURS_PER_WORKER</x:f>
        <x:v>1.3427511371822078</x:v>
      </x:c>
      <x:c r="O5758" s="268" t="n">
        <x:f>I5758*TOMATO_PRICE+J5758*CARROT_PRICE+K5758*MESCLUN_PRICE</x:f>
        <x:v>125504</x:v>
      </x:c>
      <x:c r="P5758" s="268" t="n">
        <x:f>I5758*TOMATO_FERTILIZER+J5758*CARROT_FERTILIZER+K5758*MESCLUN_FERTILIZER</x:f>
        <x:v>21120</x:v>
      </x:c>
      <x:c r="Q5758" s="268" t="n">
        <x:f>MIN(M5758,FARMER_HOURS)*FARMER_RATE+MAX(M5758-FARMER_HOURS,0)*TEMP_RATE</x:f>
        <x:v>58568.7784295552</x:v>
      </x:c>
      <x:c r="R5758" s="268" t="n">
        <x:f>O5758-P5758-Q5758-FIXED_COST</x:f>
        <x:v>25815.221570444803</x:v>
      </x:c>
      <x:c r="S5758" s="139" t="str">
        <x:f>IF(AND(L5758&lt;=TOTAL_BED_CAP,N5758&lt;=TEMP_WORKER_CAP),"YES","NO")</x:f>
        <x:v>YES</x:v>
      </x:c>
      <x:c r="T5758" s="139" t="n">
        <x:f>IF(S5758="YES",R5758,-1E+99)</x:f>
        <x:v>25815.221570444803</x:v>
      </x:c>
    </x:row>
    <x:row r="5759">
      <x:c r="A5759" s="139"/>
      <x:c r="B5759" s="139"/>
      <x:c r="C5759" s="139"/>
      <x:c r="D5759" s="139"/>
      <x:c r="E5759" s="139"/>
      <x:c r="F5759" s="139"/>
      <x:c r="G5759" s="139"/>
      <x:c r="H5759" s="139"/>
      <x:c r="I5759" s="266" t="n">
        <x:f>INT((ROW()-ROW($I$46))/((CARROT_CAP+1)*(MESCLUN_CAP+1)))</x:f>
        <x:v>8</x:v>
      </x:c>
      <x:c r="J5759" s="266" t="n">
        <x:f>MOD(INT((ROW()-ROW($I$46))/(MESCLUN_CAP+1)),CARROT_CAP+1)</x:f>
        <x:v>16</x:v>
      </x:c>
      <x:c r="K5759" s="266" t="n">
        <x:f>MOD(ROW()-ROW($I$46),MESCLUN_CAP+1)</x:f>
        <x:v>9</x:v>
      </x:c>
      <x:c r="L5759" s="266" t="n">
        <x:f>SUM(I5759:K5759)</x:f>
        <x:v>33</x:v>
      </x:c>
      <x:c r="M5759" s="267" t="n">
        <x:f>I5759*TOMATO_HOURS*WEEKS*(1+TOMATO_DIM)^I5759+J5759*CARROT_HOURS*WEEKS*(1+CARROT_DIM)^J5759+K5759*MESCLUN_HOURS*WEEKS*(1+MESCLUN_DIM)^K5759</x:f>
        <x:v>2708.8549729827737</x:v>
      </x:c>
      <x:c r="N5759" s="267" t="n">
        <x:f>MAX(M5759-FARMER_HOURS,0)/TEMP_HOURS_PER_WORKER</x:f>
        <x:v>1.3811492867935928</x:v>
      </x:c>
      <x:c r="O5759" s="268" t="n">
        <x:f>I5759*TOMATO_PRICE+J5759*CARROT_PRICE+K5759*MESCLUN_PRICE</x:f>
        <x:v>128204</x:v>
      </x:c>
      <x:c r="P5759" s="268" t="n">
        <x:f>I5759*TOMATO_FERTILIZER+J5759*CARROT_FERTILIZER+K5759*MESCLUN_FERTILIZER</x:f>
        <x:v>22000</x:v>
      </x:c>
      <x:c r="Q5759" s="268" t="n">
        <x:f>MIN(M5759,FARMER_HOURS)*FARMER_RATE+MAX(M5759-FARMER_HOURS,0)*TEMP_RATE</x:f>
        <x:v>59528.73216983982</x:v>
      </x:c>
      <x:c r="R5759" s="268" t="n">
        <x:f>O5759-P5759-Q5759-FIXED_COST</x:f>
        <x:v>26675.267830160177</x:v>
      </x:c>
      <x:c r="S5759" s="139" t="str">
        <x:f>IF(AND(L5759&lt;=TOTAL_BED_CAP,N5759&lt;=TEMP_WORKER_CAP),"YES","NO")</x:f>
        <x:v>YES</x:v>
      </x:c>
      <x:c r="T5759" s="139" t="n">
        <x:f>IF(S5759="YES",R5759,-1E+99)</x:f>
        <x:v>26675.267830160177</x:v>
      </x:c>
    </x:row>
    <x:row r="5760">
      <x:c r="A5760" s="139"/>
      <x:c r="B5760" s="139"/>
      <x:c r="C5760" s="139"/>
      <x:c r="D5760" s="139"/>
      <x:c r="E5760" s="139"/>
      <x:c r="F5760" s="139"/>
      <x:c r="G5760" s="139"/>
      <x:c r="H5760" s="139"/>
      <x:c r="I5760" s="266" t="n">
        <x:f>INT((ROW()-ROW($I$46))/((CARROT_CAP+1)*(MESCLUN_CAP+1)))</x:f>
        <x:v>8</x:v>
      </x:c>
      <x:c r="J5760" s="266" t="n">
        <x:f>MOD(INT((ROW()-ROW($I$46))/(MESCLUN_CAP+1)),CARROT_CAP+1)</x:f>
        <x:v>16</x:v>
      </x:c>
      <x:c r="K5760" s="266" t="n">
        <x:f>MOD(ROW()-ROW($I$46),MESCLUN_CAP+1)</x:f>
        <x:v>10</x:v>
      </x:c>
      <x:c r="L5760" s="266" t="n">
        <x:f>SUM(I5760:K5760)</x:f>
        <x:v>34</x:v>
      </x:c>
      <x:c r="M5760" s="267" t="n">
        <x:f>I5760*TOMATO_HOURS*WEEKS*(1+TOMATO_DIM)^I5760+J5760*CARROT_HOURS*WEEKS*(1+CARROT_DIM)^J5760+K5760*MESCLUN_HOURS*WEEKS*(1+MESCLUN_DIM)^K5760</x:f>
        <x:v>2765.4685144659866</x:v>
      </x:c>
      <x:c r="N5760" s="267" t="n">
        <x:f>MAX(M5760-FARMER_HOURS,0)/TEMP_HOURS_PER_WORKER</x:f>
        <x:v>1.4204642461569352</x:v>
      </x:c>
      <x:c r="O5760" s="268" t="n">
        <x:f>I5760*TOMATO_PRICE+J5760*CARROT_PRICE+K5760*MESCLUN_PRICE</x:f>
        <x:v>130904</x:v>
      </x:c>
      <x:c r="P5760" s="268" t="n">
        <x:f>I5760*TOMATO_FERTILIZER+J5760*CARROT_FERTILIZER+K5760*MESCLUN_FERTILIZER</x:f>
        <x:v>22880</x:v>
      </x:c>
      <x:c r="Q5760" s="268" t="n">
        <x:f>MIN(M5760,FARMER_HOURS)*FARMER_RATE+MAX(M5760-FARMER_HOURS,0)*TEMP_RATE</x:f>
        <x:v>60511.60615392338</x:v>
      </x:c>
      <x:c r="R5760" s="268" t="n">
        <x:f>O5760-P5760-Q5760-FIXED_COST</x:f>
        <x:v>27512.393846076622</x:v>
      </x:c>
      <x:c r="S5760" s="139" t="str">
        <x:f>IF(AND(L5760&lt;=TOTAL_BED_CAP,N5760&lt;=TEMP_WORKER_CAP),"YES","NO")</x:f>
        <x:v>YES</x:v>
      </x:c>
      <x:c r="T5760" s="139" t="n">
        <x:f>IF(S5760="YES",R5760,-1E+99)</x:f>
        <x:v>27512.393846076622</x:v>
      </x:c>
    </x:row>
    <x:row r="5761">
      <x:c r="A5761" s="139"/>
      <x:c r="B5761" s="139"/>
      <x:c r="C5761" s="139"/>
      <x:c r="D5761" s="139"/>
      <x:c r="E5761" s="139"/>
      <x:c r="F5761" s="139"/>
      <x:c r="G5761" s="139"/>
      <x:c r="H5761" s="139"/>
      <x:c r="I5761" s="266" t="n">
        <x:f>INT((ROW()-ROW($I$46))/((CARROT_CAP+1)*(MESCLUN_CAP+1)))</x:f>
        <x:v>8</x:v>
      </x:c>
      <x:c r="J5761" s="266" t="n">
        <x:f>MOD(INT((ROW()-ROW($I$46))/(MESCLUN_CAP+1)),CARROT_CAP+1)</x:f>
        <x:v>16</x:v>
      </x:c>
      <x:c r="K5761" s="266" t="n">
        <x:f>MOD(ROW()-ROW($I$46),MESCLUN_CAP+1)</x:f>
        <x:v>11</x:v>
      </x:c>
      <x:c r="L5761" s="266" t="n">
        <x:f>SUM(I5761:K5761)</x:f>
        <x:v>35</x:v>
      </x:c>
      <x:c r="M5761" s="267" t="n">
        <x:f>I5761*TOMATO_HOURS*WEEKS*(1+TOMATO_DIM)^I5761+J5761*CARROT_HOURS*WEEKS*(1+CARROT_DIM)^J5761+K5761*MESCLUN_HOURS*WEEKS*(1+MESCLUN_DIM)^K5761</x:f>
        <x:v>2823.4266275594255</x:v>
      </x:c>
      <x:c r="N5761" s="267" t="n">
        <x:f>MAX(M5761-FARMER_HOURS,0)/TEMP_HOURS_PER_WORKER</x:f>
        <x:v>1.4607129358051565</x:v>
      </x:c>
      <x:c r="O5761" s="268" t="n">
        <x:f>I5761*TOMATO_PRICE+J5761*CARROT_PRICE+K5761*MESCLUN_PRICE</x:f>
        <x:v>133604</x:v>
      </x:c>
      <x:c r="P5761" s="268" t="n">
        <x:f>I5761*TOMATO_FERTILIZER+J5761*CARROT_FERTILIZER+K5761*MESCLUN_FERTILIZER</x:f>
        <x:v>23760</x:v>
      </x:c>
      <x:c r="Q5761" s="268" t="n">
        <x:f>MIN(M5761,FARMER_HOURS)*FARMER_RATE+MAX(M5761-FARMER_HOURS,0)*TEMP_RATE</x:f>
        <x:v>61517.823395128915</x:v>
      </x:c>
      <x:c r="R5761" s="268" t="n">
        <x:f>O5761-P5761-Q5761-FIXED_COST</x:f>
        <x:v>28326.176604871085</x:v>
      </x:c>
      <x:c r="S5761" s="139" t="str">
        <x:f>IF(AND(L5761&lt;=TOTAL_BED_CAP,N5761&lt;=TEMP_WORKER_CAP),"YES","NO")</x:f>
        <x:v>YES</x:v>
      </x:c>
      <x:c r="T5761" s="139" t="n">
        <x:f>IF(S5761="YES",R5761,-1E+99)</x:f>
        <x:v>28326.176604871085</x:v>
      </x:c>
    </x:row>
    <x:row r="5762">
      <x:c r="A5762" s="139"/>
      <x:c r="B5762" s="139"/>
      <x:c r="C5762" s="139"/>
      <x:c r="D5762" s="139"/>
      <x:c r="E5762" s="139"/>
      <x:c r="F5762" s="139"/>
      <x:c r="G5762" s="139"/>
      <x:c r="H5762" s="139"/>
      <x:c r="I5762" s="266" t="n">
        <x:f>INT((ROW()-ROW($I$46))/((CARROT_CAP+1)*(MESCLUN_CAP+1)))</x:f>
        <x:v>8</x:v>
      </x:c>
      <x:c r="J5762" s="266" t="n">
        <x:f>MOD(INT((ROW()-ROW($I$46))/(MESCLUN_CAP+1)),CARROT_CAP+1)</x:f>
        <x:v>16</x:v>
      </x:c>
      <x:c r="K5762" s="266" t="n">
        <x:f>MOD(ROW()-ROW($I$46),MESCLUN_CAP+1)</x:f>
        <x:v>12</x:v>
      </x:c>
      <x:c r="L5762" s="266" t="n">
        <x:f>SUM(I5762:K5762)</x:f>
        <x:v>36</x:v>
      </x:c>
      <x:c r="M5762" s="267" t="n">
        <x:f>I5762*TOMATO_HOURS*WEEKS*(1+TOMATO_DIM)^I5762+J5762*CARROT_HOURS*WEEKS*(1+CARROT_DIM)^J5762+K5762*MESCLUN_HOURS*WEEKS*(1+MESCLUN_DIM)^K5762</x:f>
        <x:v>2882.75408068749</x:v>
      </x:c>
      <x:c r="N5762" s="267" t="n">
        <x:f>MAX(M5762-FARMER_HOURS,0)/TEMP_HOURS_PER_WORKER</x:f>
        <x:v>1.5019125560329791</x:v>
      </x:c>
      <x:c r="O5762" s="268" t="n">
        <x:f>I5762*TOMATO_PRICE+J5762*CARROT_PRICE+K5762*MESCLUN_PRICE</x:f>
        <x:v>136304</x:v>
      </x:c>
      <x:c r="P5762" s="268" t="n">
        <x:f>I5762*TOMATO_FERTILIZER+J5762*CARROT_FERTILIZER+K5762*MESCLUN_FERTILIZER</x:f>
        <x:v>24640</x:v>
      </x:c>
      <x:c r="Q5762" s="268" t="n">
        <x:f>MIN(M5762,FARMER_HOURS)*FARMER_RATE+MAX(M5762-FARMER_HOURS,0)*TEMP_RATE</x:f>
        <x:v>62547.813900824476</x:v>
      </x:c>
      <x:c r="R5762" s="268" t="n">
        <x:f>O5762-P5762-Q5762-FIXED_COST</x:f>
        <x:v>29116.186099175524</x:v>
      </x:c>
      <x:c r="S5762" s="139" t="str">
        <x:f>IF(AND(L5762&lt;=TOTAL_BED_CAP,N5762&lt;=TEMP_WORKER_CAP),"YES","NO")</x:f>
        <x:v>YES</x:v>
      </x:c>
      <x:c r="T5762" s="139" t="n">
        <x:f>IF(S5762="YES",R5762,-1E+99)</x:f>
        <x:v>29116.186099175524</x:v>
      </x:c>
    </x:row>
    <x:row r="5763">
      <x:c r="A5763" s="139"/>
      <x:c r="B5763" s="139"/>
      <x:c r="C5763" s="139"/>
      <x:c r="D5763" s="139"/>
      <x:c r="E5763" s="139"/>
      <x:c r="F5763" s="139"/>
      <x:c r="G5763" s="139"/>
      <x:c r="H5763" s="139"/>
      <x:c r="I5763" s="266" t="n">
        <x:f>INT((ROW()-ROW($I$46))/((CARROT_CAP+1)*(MESCLUN_CAP+1)))</x:f>
        <x:v>8</x:v>
      </x:c>
      <x:c r="J5763" s="266" t="n">
        <x:f>MOD(INT((ROW()-ROW($I$46))/(MESCLUN_CAP+1)),CARROT_CAP+1)</x:f>
        <x:v>16</x:v>
      </x:c>
      <x:c r="K5763" s="266" t="n">
        <x:f>MOD(ROW()-ROW($I$46),MESCLUN_CAP+1)</x:f>
        <x:v>13</x:v>
      </x:c>
      <x:c r="L5763" s="266" t="n">
        <x:f>SUM(I5763:K5763)</x:f>
        <x:v>37</x:v>
      </x:c>
      <x:c r="M5763" s="267" t="n">
        <x:f>I5763*TOMATO_HOURS*WEEKS*(1+TOMATO_DIM)^I5763+J5763*CARROT_HOURS*WEEKS*(1+CARROT_DIM)^J5763+K5763*MESCLUN_HOURS*WEEKS*(1+MESCLUN_DIM)^K5763</x:f>
        <x:v>2943.4760513958745</x:v>
      </x:c>
      <x:c r="N5763" s="267" t="n">
        <x:f>MAX(M5763-FARMER_HOURS,0)/TEMP_HOURS_PER_WORKER</x:f>
        <x:v>1.5440805912471351</x:v>
      </x:c>
      <x:c r="O5763" s="268" t="n">
        <x:f>I5763*TOMATO_PRICE+J5763*CARROT_PRICE+K5763*MESCLUN_PRICE</x:f>
        <x:v>139004</x:v>
      </x:c>
      <x:c r="P5763" s="268" t="n">
        <x:f>I5763*TOMATO_FERTILIZER+J5763*CARROT_FERTILIZER+K5763*MESCLUN_FERTILIZER</x:f>
        <x:v>25520</x:v>
      </x:c>
      <x:c r="Q5763" s="268" t="n">
        <x:f>MIN(M5763,FARMER_HOURS)*FARMER_RATE+MAX(M5763-FARMER_HOURS,0)*TEMP_RATE</x:f>
        <x:v>63602.014781178375</x:v>
      </x:c>
      <x:c r="R5763" s="268" t="n">
        <x:f>O5763-P5763-Q5763-FIXED_COST</x:f>
        <x:v>29881.985218821625</x:v>
      </x:c>
      <x:c r="S5763" s="139" t="str">
        <x:f>IF(AND(L5763&lt;=TOTAL_BED_CAP,N5763&lt;=TEMP_WORKER_CAP),"YES","NO")</x:f>
        <x:v>YES</x:v>
      </x:c>
      <x:c r="T5763" s="139" t="n">
        <x:f>IF(S5763="YES",R5763,-1E+99)</x:f>
        <x:v>29881.985218821625</x:v>
      </x:c>
    </x:row>
    <x:row r="5764">
      <x:c r="A5764" s="139"/>
      <x:c r="B5764" s="139"/>
      <x:c r="C5764" s="139"/>
      <x:c r="D5764" s="139"/>
      <x:c r="E5764" s="139"/>
      <x:c r="F5764" s="139"/>
      <x:c r="G5764" s="139"/>
      <x:c r="H5764" s="139"/>
      <x:c r="I5764" s="266" t="n">
        <x:f>INT((ROW()-ROW($I$46))/((CARROT_CAP+1)*(MESCLUN_CAP+1)))</x:f>
        <x:v>8</x:v>
      </x:c>
      <x:c r="J5764" s="266" t="n">
        <x:f>MOD(INT((ROW()-ROW($I$46))/(MESCLUN_CAP+1)),CARROT_CAP+1)</x:f>
        <x:v>16</x:v>
      </x:c>
      <x:c r="K5764" s="266" t="n">
        <x:f>MOD(ROW()-ROW($I$46),MESCLUN_CAP+1)</x:f>
        <x:v>14</x:v>
      </x:c>
      <x:c r="L5764" s="266" t="n">
        <x:f>SUM(I5764:K5764)</x:f>
        <x:v>38</x:v>
      </x:c>
      <x:c r="M5764" s="267" t="n">
        <x:f>I5764*TOMATO_HOURS*WEEKS*(1+TOMATO_DIM)^I5764+J5764*CARROT_HOURS*WEEKS*(1+CARROT_DIM)^J5764+K5764*MESCLUN_HOURS*WEEKS*(1+MESCLUN_DIM)^K5764</x:f>
        <x:v>3005.6181327095355</x:v>
      </x:c>
      <x:c r="N5764" s="267" t="n">
        <x:f>MAX(M5764-FARMER_HOURS,0)/TEMP_HOURS_PER_WORKER</x:f>
        <x:v>1.587234814381622</x:v>
      </x:c>
      <x:c r="O5764" s="268" t="n">
        <x:f>I5764*TOMATO_PRICE+J5764*CARROT_PRICE+K5764*MESCLUN_PRICE</x:f>
        <x:v>141704</x:v>
      </x:c>
      <x:c r="P5764" s="268" t="n">
        <x:f>I5764*TOMATO_FERTILIZER+J5764*CARROT_FERTILIZER+K5764*MESCLUN_FERTILIZER</x:f>
        <x:v>26400</x:v>
      </x:c>
      <x:c r="Q5764" s="268" t="n">
        <x:f>MIN(M5764,FARMER_HOURS)*FARMER_RATE+MAX(M5764-FARMER_HOURS,0)*TEMP_RATE</x:f>
        <x:v>64680.870359540546</x:v>
      </x:c>
      <x:c r="R5764" s="268" t="n">
        <x:f>O5764-P5764-Q5764-FIXED_COST</x:f>
        <x:v>30623.129640459454</x:v>
      </x:c>
      <x:c r="S5764" s="139" t="str">
        <x:f>IF(AND(L5764&lt;=TOTAL_BED_CAP,N5764&lt;=TEMP_WORKER_CAP),"YES","NO")</x:f>
        <x:v>YES</x:v>
      </x:c>
      <x:c r="T5764" s="139" t="n">
        <x:f>IF(S5764="YES",R5764,-1E+99)</x:f>
        <x:v>30623.129640459454</x:v>
      </x:c>
    </x:row>
    <x:row r="5765">
      <x:c r="A5765" s="139"/>
      <x:c r="B5765" s="139"/>
      <x:c r="C5765" s="139"/>
      <x:c r="D5765" s="139"/>
      <x:c r="E5765" s="139"/>
      <x:c r="F5765" s="139"/>
      <x:c r="G5765" s="139"/>
      <x:c r="H5765" s="139"/>
      <x:c r="I5765" s="266" t="n">
        <x:f>INT((ROW()-ROW($I$46))/((CARROT_CAP+1)*(MESCLUN_CAP+1)))</x:f>
        <x:v>8</x:v>
      </x:c>
      <x:c r="J5765" s="266" t="n">
        <x:f>MOD(INT((ROW()-ROW($I$46))/(MESCLUN_CAP+1)),CARROT_CAP+1)</x:f>
        <x:v>16</x:v>
      </x:c>
      <x:c r="K5765" s="266" t="n">
        <x:f>MOD(ROW()-ROW($I$46),MESCLUN_CAP+1)</x:f>
        <x:v>15</x:v>
      </x:c>
      <x:c r="L5765" s="266" t="n">
        <x:f>SUM(I5765:K5765)</x:f>
        <x:v>39</x:v>
      </x:c>
      <x:c r="M5765" s="267" t="n">
        <x:f>I5765*TOMATO_HOURS*WEEKS*(1+TOMATO_DIM)^I5765+J5765*CARROT_HOURS*WEEKS*(1+CARROT_DIM)^J5765+K5765*MESCLUN_HOURS*WEEKS*(1+MESCLUN_DIM)^K5765</x:f>
        <x:v>3069.2063395856817</x:v>
      </x:c>
      <x:c r="N5765" s="267" t="n">
        <x:f>MAX(M5765-FARMER_HOURS,0)/TEMP_HOURS_PER_WORKER</x:f>
        <x:v>1.6313932913789455</x:v>
      </x:c>
      <x:c r="O5765" s="268" t="n">
        <x:f>I5765*TOMATO_PRICE+J5765*CARROT_PRICE+K5765*MESCLUN_PRICE</x:f>
        <x:v>144404</x:v>
      </x:c>
      <x:c r="P5765" s="268" t="n">
        <x:f>I5765*TOMATO_FERTILIZER+J5765*CARROT_FERTILIZER+K5765*MESCLUN_FERTILIZER</x:f>
        <x:v>27280</x:v>
      </x:c>
      <x:c r="Q5765" s="268" t="n">
        <x:f>MIN(M5765,FARMER_HOURS)*FARMER_RATE+MAX(M5765-FARMER_HOURS,0)*TEMP_RATE</x:f>
        <x:v>65784.83228447364</x:v>
      </x:c>
      <x:c r="R5765" s="268" t="n">
        <x:f>O5765-P5765-Q5765-FIXED_COST</x:f>
        <x:v>31339.16771552636</x:v>
      </x:c>
      <x:c r="S5765" s="139" t="str">
        <x:f>IF(AND(L5765&lt;=TOTAL_BED_CAP,N5765&lt;=TEMP_WORKER_CAP),"YES","NO")</x:f>
        <x:v>YES</x:v>
      </x:c>
      <x:c r="T5765" s="139" t="n">
        <x:f>IF(S5765="YES",R5765,-1E+99)</x:f>
        <x:v>31339.16771552636</x:v>
      </x:c>
    </x:row>
    <x:row r="5766">
      <x:c r="A5766" s="139"/>
      <x:c r="B5766" s="139"/>
      <x:c r="C5766" s="139"/>
      <x:c r="D5766" s="139"/>
      <x:c r="E5766" s="139"/>
      <x:c r="F5766" s="139"/>
      <x:c r="G5766" s="139"/>
      <x:c r="H5766" s="139"/>
      <x:c r="I5766" s="266" t="n">
        <x:f>INT((ROW()-ROW($I$46))/((CARROT_CAP+1)*(MESCLUN_CAP+1)))</x:f>
        <x:v>8</x:v>
      </x:c>
      <x:c r="J5766" s="266" t="n">
        <x:f>MOD(INT((ROW()-ROW($I$46))/(MESCLUN_CAP+1)),CARROT_CAP+1)</x:f>
        <x:v>16</x:v>
      </x:c>
      <x:c r="K5766" s="266" t="n">
        <x:f>MOD(ROW()-ROW($I$46),MESCLUN_CAP+1)</x:f>
        <x:v>16</x:v>
      </x:c>
      <x:c r="L5766" s="266" t="n">
        <x:f>SUM(I5766:K5766)</x:f>
        <x:v>40</x:v>
      </x:c>
      <x:c r="M5766" s="267" t="n">
        <x:f>I5766*TOMATO_HOURS*WEEKS*(1+TOMATO_DIM)^I5766+J5766*CARROT_HOURS*WEEKS*(1+CARROT_DIM)^J5766+K5766*MESCLUN_HOURS*WEEKS*(1+MESCLUN_DIM)^K5766</x:f>
        <x:v>3134.2671154631707</x:v>
      </x:c>
      <x:c r="N5766" s="267" t="n">
        <x:f>MAX(M5766-FARMER_HOURS,0)/TEMP_HOURS_PER_WORKER</x:f>
        <x:v>1.676574385738313</x:v>
      </x:c>
      <x:c r="O5766" s="268" t="n">
        <x:f>I5766*TOMATO_PRICE+J5766*CARROT_PRICE+K5766*MESCLUN_PRICE</x:f>
        <x:v>147104</x:v>
      </x:c>
      <x:c r="P5766" s="268" t="n">
        <x:f>I5766*TOMATO_FERTILIZER+J5766*CARROT_FERTILIZER+K5766*MESCLUN_FERTILIZER</x:f>
        <x:v>28160</x:v>
      </x:c>
      <x:c r="Q5766" s="268" t="n">
        <x:f>MIN(M5766,FARMER_HOURS)*FARMER_RATE+MAX(M5766-FARMER_HOURS,0)*TEMP_RATE</x:f>
        <x:v>66914.35964345782</x:v>
      </x:c>
      <x:c r="R5766" s="268" t="n">
        <x:f>O5766-P5766-Q5766-FIXED_COST</x:f>
        <x:v>32029.64035654218</x:v>
      </x:c>
      <x:c r="S5766" s="139" t="str">
        <x:f>IF(AND(L5766&lt;=TOTAL_BED_CAP,N5766&lt;=TEMP_WORKER_CAP),"YES","NO")</x:f>
        <x:v>YES</x:v>
      </x:c>
      <x:c r="T5766" s="139" t="n">
        <x:f>IF(S5766="YES",R5766,-1E+99)</x:f>
        <x:v>32029.64035654218</x:v>
      </x:c>
    </x:row>
    <x:row r="5767">
      <x:c r="A5767" s="139"/>
      <x:c r="B5767" s="139"/>
      <x:c r="C5767" s="139"/>
      <x:c r="D5767" s="139"/>
      <x:c r="E5767" s="139"/>
      <x:c r="F5767" s="139"/>
      <x:c r="G5767" s="139"/>
      <x:c r="H5767" s="139"/>
      <x:c r="I5767" s="266" t="n">
        <x:f>INT((ROW()-ROW($I$46))/((CARROT_CAP+1)*(MESCLUN_CAP+1)))</x:f>
        <x:v>8</x:v>
      </x:c>
      <x:c r="J5767" s="266" t="n">
        <x:f>MOD(INT((ROW()-ROW($I$46))/(MESCLUN_CAP+1)),CARROT_CAP+1)</x:f>
        <x:v>16</x:v>
      </x:c>
      <x:c r="K5767" s="266" t="n">
        <x:f>MOD(ROW()-ROW($I$46),MESCLUN_CAP+1)</x:f>
        <x:v>17</x:v>
      </x:c>
      <x:c r="L5767" s="266" t="n">
        <x:f>SUM(I5767:K5767)</x:f>
        <x:v>41</x:v>
      </x:c>
      <x:c r="M5767" s="267" t="n">
        <x:f>I5767*TOMATO_HOURS*WEEKS*(1+TOMATO_DIM)^I5767+J5767*CARROT_HOURS*WEEKS*(1+CARROT_DIM)^J5767+K5767*MESCLUN_HOURS*WEEKS*(1+MESCLUN_DIM)^K5767</x:f>
        <x:v>3200.827338909711</x:v>
      </x:c>
      <x:c r="N5767" s="267" t="n">
        <x:f>MAX(M5767-FARMER_HOURS,0)/TEMP_HOURS_PER_WORKER</x:f>
        <x:v>1.7227967631317438</x:v>
      </x:c>
      <x:c r="O5767" s="268" t="n">
        <x:f>I5767*TOMATO_PRICE+J5767*CARROT_PRICE+K5767*MESCLUN_PRICE</x:f>
        <x:v>149804</x:v>
      </x:c>
      <x:c r="P5767" s="268" t="n">
        <x:f>I5767*TOMATO_FERTILIZER+J5767*CARROT_FERTILIZER+K5767*MESCLUN_FERTILIZER</x:f>
        <x:v>29040</x:v>
      </x:c>
      <x:c r="Q5767" s="268" t="n">
        <x:f>MIN(M5767,FARMER_HOURS)*FARMER_RATE+MAX(M5767-FARMER_HOURS,0)*TEMP_RATE</x:f>
        <x:v>68069.9190782936</x:v>
      </x:c>
      <x:c r="R5767" s="268" t="n">
        <x:f>O5767-P5767-Q5767-FIXED_COST</x:f>
        <x:v>32694.080921706394</x:v>
      </x:c>
      <x:c r="S5767" s="139" t="str">
        <x:f>IF(AND(L5767&lt;=TOTAL_BED_CAP,N5767&lt;=TEMP_WORKER_CAP),"YES","NO")</x:f>
        <x:v>YES</x:v>
      </x:c>
      <x:c r="T5767" s="139" t="n">
        <x:f>IF(S5767="YES",R5767,-1E+99)</x:f>
        <x:v>32694.080921706394</x:v>
      </x:c>
    </x:row>
    <x:row r="5768">
      <x:c r="A5768" s="139"/>
      <x:c r="B5768" s="139"/>
      <x:c r="C5768" s="139"/>
      <x:c r="D5768" s="139"/>
      <x:c r="E5768" s="139"/>
      <x:c r="F5768" s="139"/>
      <x:c r="G5768" s="139"/>
      <x:c r="H5768" s="139"/>
      <x:c r="I5768" s="266" t="n">
        <x:f>INT((ROW()-ROW($I$46))/((CARROT_CAP+1)*(MESCLUN_CAP+1)))</x:f>
        <x:v>8</x:v>
      </x:c>
      <x:c r="J5768" s="266" t="n">
        <x:f>MOD(INT((ROW()-ROW($I$46))/(MESCLUN_CAP+1)),CARROT_CAP+1)</x:f>
        <x:v>16</x:v>
      </x:c>
      <x:c r="K5768" s="266" t="n">
        <x:f>MOD(ROW()-ROW($I$46),MESCLUN_CAP+1)</x:f>
        <x:v>18</x:v>
      </x:c>
      <x:c r="L5768" s="266" t="n">
        <x:f>SUM(I5768:K5768)</x:f>
        <x:v>42</x:v>
      </x:c>
      <x:c r="M5768" s="267" t="n">
        <x:f>I5768*TOMATO_HOURS*WEEKS*(1+TOMATO_DIM)^I5768+J5768*CARROT_HOURS*WEEKS*(1+CARROT_DIM)^J5768+K5768*MESCLUN_HOURS*WEEKS*(1+MESCLUN_DIM)^K5768</x:f>
        <x:v>3268.914330368298</x:v>
      </x:c>
      <x:c r="N5768" s="267" t="n">
        <x:f>MAX(M5768-FARMER_HOURS,0)/TEMP_HOURS_PER_WORKER</x:f>
        <x:v>1.770079396089096</x:v>
      </x:c>
      <x:c r="O5768" s="268" t="n">
        <x:f>I5768*TOMATO_PRICE+J5768*CARROT_PRICE+K5768*MESCLUN_PRICE</x:f>
        <x:v>152504</x:v>
      </x:c>
      <x:c r="P5768" s="268" t="n">
        <x:f>I5768*TOMATO_FERTILIZER+J5768*CARROT_FERTILIZER+K5768*MESCLUN_FERTILIZER</x:f>
        <x:v>29920</x:v>
      </x:c>
      <x:c r="Q5768" s="268" t="n">
        <x:f>MIN(M5768,FARMER_HOURS)*FARMER_RATE+MAX(M5768-FARMER_HOURS,0)*TEMP_RATE</x:f>
        <x:v>69251.9849022274</x:v>
      </x:c>
      <x:c r="R5768" s="268" t="n">
        <x:f>O5768-P5768-Q5768-FIXED_COST</x:f>
        <x:v>33332.0150977726</x:v>
      </x:c>
      <x:c r="S5768" s="139" t="str">
        <x:f>IF(AND(L5768&lt;=TOTAL_BED_CAP,N5768&lt;=TEMP_WORKER_CAP),"YES","NO")</x:f>
        <x:v>YES</x:v>
      </x:c>
      <x:c r="T5768" s="139" t="n">
        <x:f>IF(S5768="YES",R5768,-1E+99)</x:f>
        <x:v>33332.0150977726</x:v>
      </x:c>
    </x:row>
    <x:row r="5769">
      <x:c r="A5769" s="139"/>
      <x:c r="B5769" s="139"/>
      <x:c r="C5769" s="139"/>
      <x:c r="D5769" s="139"/>
      <x:c r="E5769" s="139"/>
      <x:c r="F5769" s="139"/>
      <x:c r="G5769" s="139"/>
      <x:c r="H5769" s="139"/>
      <x:c r="I5769" s="266" t="n">
        <x:f>INT((ROW()-ROW($I$46))/((CARROT_CAP+1)*(MESCLUN_CAP+1)))</x:f>
        <x:v>8</x:v>
      </x:c>
      <x:c r="J5769" s="266" t="n">
        <x:f>MOD(INT((ROW()-ROW($I$46))/(MESCLUN_CAP+1)),CARROT_CAP+1)</x:f>
        <x:v>16</x:v>
      </x:c>
      <x:c r="K5769" s="266" t="n">
        <x:f>MOD(ROW()-ROW($I$46),MESCLUN_CAP+1)</x:f>
        <x:v>19</x:v>
      </x:c>
      <x:c r="L5769" s="266" t="n">
        <x:f>SUM(I5769:K5769)</x:f>
        <x:v>43</x:v>
      </x:c>
      <x:c r="M5769" s="267" t="n">
        <x:f>I5769*TOMATO_HOURS*WEEKS*(1+TOMATO_DIM)^I5769+J5769*CARROT_HOURS*WEEKS*(1+CARROT_DIM)^J5769+K5769*MESCLUN_HOURS*WEEKS*(1+MESCLUN_DIM)^K5769</x:f>
        <x:v>3338.55585900432</x:v>
      </x:c>
      <x:c r="N5769" s="267" t="n">
        <x:f>MAX(M5769-FARMER_HOURS,0)/TEMP_HOURS_PER_WORKER</x:f>
        <x:v>1.818441568753</x:v>
      </x:c>
      <x:c r="O5769" s="268" t="n">
        <x:f>I5769*TOMATO_PRICE+J5769*CARROT_PRICE+K5769*MESCLUN_PRICE</x:f>
        <x:v>155204</x:v>
      </x:c>
      <x:c r="P5769" s="268" t="n">
        <x:f>I5769*TOMATO_FERTILIZER+J5769*CARROT_FERTILIZER+K5769*MESCLUN_FERTILIZER</x:f>
        <x:v>30800</x:v>
      </x:c>
      <x:c r="Q5769" s="268" t="n">
        <x:f>MIN(M5769,FARMER_HOURS)*FARMER_RATE+MAX(M5769-FARMER_HOURS,0)*TEMP_RATE</x:f>
        <x:v>70461.039218825</x:v>
      </x:c>
      <x:c r="R5769" s="268" t="n">
        <x:f>O5769-P5769-Q5769-FIXED_COST</x:f>
        <x:v>33942.960781175</x:v>
      </x:c>
      <x:c r="S5769" s="139" t="str">
        <x:f>IF(AND(L5769&lt;=TOTAL_BED_CAP,N5769&lt;=TEMP_WORKER_CAP),"YES","NO")</x:f>
        <x:v>YES</x:v>
      </x:c>
      <x:c r="T5769" s="139" t="n">
        <x:f>IF(S5769="YES",R5769,-1E+99)</x:f>
        <x:v>33942.960781175</x:v>
      </x:c>
    </x:row>
    <x:row r="5770">
      <x:c r="A5770" s="139"/>
      <x:c r="B5770" s="139"/>
      <x:c r="C5770" s="139"/>
      <x:c r="D5770" s="139"/>
      <x:c r="E5770" s="139"/>
      <x:c r="F5770" s="139"/>
      <x:c r="G5770" s="139"/>
      <x:c r="H5770" s="139"/>
      <x:c r="I5770" s="266" t="n">
        <x:f>INT((ROW()-ROW($I$46))/((CARROT_CAP+1)*(MESCLUN_CAP+1)))</x:f>
        <x:v>8</x:v>
      </x:c>
      <x:c r="J5770" s="266" t="n">
        <x:f>MOD(INT((ROW()-ROW($I$46))/(MESCLUN_CAP+1)),CARROT_CAP+1)</x:f>
        <x:v>16</x:v>
      </x:c>
      <x:c r="K5770" s="266" t="n">
        <x:f>MOD(ROW()-ROW($I$46),MESCLUN_CAP+1)</x:f>
        <x:v>20</x:v>
      </x:c>
      <x:c r="L5770" s="266" t="n">
        <x:f>SUM(I5770:K5770)</x:f>
        <x:v>44</x:v>
      </x:c>
      <x:c r="M5770" s="267" t="n">
        <x:f>I5770*TOMATO_HOURS*WEEKS*(1+TOMATO_DIM)^I5770+J5770*CARROT_HOURS*WEEKS*(1+CARROT_DIM)^J5770+K5770*MESCLUN_HOURS*WEEKS*(1+MESCLUN_DIM)^K5770</x:f>
        <x:v>3409.7801496547972</x:v>
      </x:c>
      <x:c r="N5770" s="267" t="n">
        <x:f>MAX(M5770-FARMER_HOURS,0)/TEMP_HOURS_PER_WORKER</x:f>
        <x:v>1.8679028817047203</x:v>
      </x:c>
      <x:c r="O5770" s="268" t="n">
        <x:f>I5770*TOMATO_PRICE+J5770*CARROT_PRICE+K5770*MESCLUN_PRICE</x:f>
        <x:v>157904</x:v>
      </x:c>
      <x:c r="P5770" s="268" t="n">
        <x:f>I5770*TOMATO_FERTILIZER+J5770*CARROT_FERTILIZER+K5770*MESCLUN_FERTILIZER</x:f>
        <x:v>31680</x:v>
      </x:c>
      <x:c r="Q5770" s="268" t="n">
        <x:f>MIN(M5770,FARMER_HOURS)*FARMER_RATE+MAX(M5770-FARMER_HOURS,0)*TEMP_RATE</x:f>
        <x:v>71697.572042618</x:v>
      </x:c>
      <x:c r="R5770" s="268" t="n">
        <x:f>O5770-P5770-Q5770-FIXED_COST</x:f>
        <x:v>34526.427957381995</x:v>
      </x:c>
      <x:c r="S5770" s="139" t="str">
        <x:f>IF(AND(L5770&lt;=TOTAL_BED_CAP,N5770&lt;=TEMP_WORKER_CAP),"YES","NO")</x:f>
        <x:v>YES</x:v>
      </x:c>
      <x:c r="T5770" s="139" t="n">
        <x:f>IF(S5770="YES",R5770,-1E+99)</x:f>
        <x:v>34526.427957381995</x:v>
      </x:c>
    </x:row>
    <x:row r="5771">
      <x:c r="A5771" s="139"/>
      <x:c r="B5771" s="139"/>
      <x:c r="C5771" s="139"/>
      <x:c r="D5771" s="139"/>
      <x:c r="E5771" s="139"/>
      <x:c r="F5771" s="139"/>
      <x:c r="G5771" s="139"/>
      <x:c r="H5771" s="139"/>
      <x:c r="I5771" s="266" t="n">
        <x:f>INT((ROW()-ROW($I$46))/((CARROT_CAP+1)*(MESCLUN_CAP+1)))</x:f>
        <x:v>8</x:v>
      </x:c>
      <x:c r="J5771" s="266" t="n">
        <x:f>MOD(INT((ROW()-ROW($I$46))/(MESCLUN_CAP+1)),CARROT_CAP+1)</x:f>
        <x:v>16</x:v>
      </x:c>
      <x:c r="K5771" s="266" t="n">
        <x:f>MOD(ROW()-ROW($I$46),MESCLUN_CAP+1)</x:f>
        <x:v>21</x:v>
      </x:c>
      <x:c r="L5771" s="266" t="n">
        <x:f>SUM(I5771:K5771)</x:f>
        <x:v>45</x:v>
      </x:c>
      <x:c r="M5771" s="267" t="n">
        <x:f>I5771*TOMATO_HOURS*WEEKS*(1+TOMATO_DIM)^I5771+J5771*CARROT_HOURS*WEEKS*(1+CARROT_DIM)^J5771+K5771*MESCLUN_HOURS*WEEKS*(1+MESCLUN_DIM)^K5771</x:f>
        <x:v>3482.615889881241</x:v>
      </x:c>
      <x:c r="N5771" s="267" t="n">
        <x:f>MAX(M5771-FARMER_HOURS,0)/TEMP_HOURS_PER_WORKER</x:f>
        <x:v>1.918483256861973</x:v>
      </x:c>
      <x:c r="O5771" s="268" t="n">
        <x:f>I5771*TOMATO_PRICE+J5771*CARROT_PRICE+K5771*MESCLUN_PRICE</x:f>
        <x:v>160604</x:v>
      </x:c>
      <x:c r="P5771" s="268" t="n">
        <x:f>I5771*TOMATO_FERTILIZER+J5771*CARROT_FERTILIZER+K5771*MESCLUN_FERTILIZER</x:f>
        <x:v>32560</x:v>
      </x:c>
      <x:c r="Q5771" s="268" t="n">
        <x:f>MIN(M5771,FARMER_HOURS)*FARMER_RATE+MAX(M5771-FARMER_HOURS,0)*TEMP_RATE</x:f>
        <x:v>72962.08142154932</x:v>
      </x:c>
      <x:c r="R5771" s="268" t="n">
        <x:f>O5771-P5771-Q5771-FIXED_COST</x:f>
        <x:v>35081.918578450684</x:v>
      </x:c>
      <x:c r="S5771" s="139" t="str">
        <x:f>IF(AND(L5771&lt;=TOTAL_BED_CAP,N5771&lt;=TEMP_WORKER_CAP),"YES","NO")</x:f>
        <x:v>YES</x:v>
      </x:c>
      <x:c r="T5771" s="139" t="n">
        <x:f>IF(S5771="YES",R5771,-1E+99)</x:f>
        <x:v>35081.918578450684</x:v>
      </x:c>
    </x:row>
    <x:row r="5772">
      <x:c r="A5772" s="139"/>
      <x:c r="B5772" s="139"/>
      <x:c r="C5772" s="139"/>
      <x:c r="D5772" s="139"/>
      <x:c r="E5772" s="139"/>
      <x:c r="F5772" s="139"/>
      <x:c r="G5772" s="139"/>
      <x:c r="H5772" s="139"/>
      <x:c r="I5772" s="266" t="n">
        <x:f>INT((ROW()-ROW($I$46))/((CARROT_CAP+1)*(MESCLUN_CAP+1)))</x:f>
        <x:v>8</x:v>
      </x:c>
      <x:c r="J5772" s="266" t="n">
        <x:f>MOD(INT((ROW()-ROW($I$46))/(MESCLUN_CAP+1)),CARROT_CAP+1)</x:f>
        <x:v>16</x:v>
      </x:c>
      <x:c r="K5772" s="266" t="n">
        <x:f>MOD(ROW()-ROW($I$46),MESCLUN_CAP+1)</x:f>
        <x:v>22</x:v>
      </x:c>
      <x:c r="L5772" s="266" t="n">
        <x:f>SUM(I5772:K5772)</x:f>
        <x:v>46</x:v>
      </x:c>
      <x:c r="M5772" s="267" t="n">
        <x:f>I5772*TOMATO_HOURS*WEEKS*(1+TOMATO_DIM)^I5772+J5772*CARROT_HOURS*WEEKS*(1+CARROT_DIM)^J5772+K5772*MESCLUN_HOURS*WEEKS*(1+MESCLUN_DIM)^K5772</x:f>
        <x:v>3557.092237127637</x:v>
      </x:c>
      <x:c r="N5772" s="267" t="n">
        <x:f>MAX(M5772-FARMER_HOURS,0)/TEMP_HOURS_PER_WORKER</x:f>
        <x:v>1.9702029424497478</x:v>
      </x:c>
      <x:c r="O5772" s="268" t="n">
        <x:f>I5772*TOMATO_PRICE+J5772*CARROT_PRICE+K5772*MESCLUN_PRICE</x:f>
        <x:v>163304</x:v>
      </x:c>
      <x:c r="P5772" s="268" t="n">
        <x:f>I5772*TOMATO_FERTILIZER+J5772*CARROT_FERTILIZER+K5772*MESCLUN_FERTILIZER</x:f>
        <x:v>33440</x:v>
      </x:c>
      <x:c r="Q5772" s="268" t="n">
        <x:f>MIN(M5772,FARMER_HOURS)*FARMER_RATE+MAX(M5772-FARMER_HOURS,0)*TEMP_RATE</x:f>
        <x:v>74255.0735612437</x:v>
      </x:c>
      <x:c r="R5772" s="268" t="n">
        <x:f>O5772-P5772-Q5772-FIXED_COST</x:f>
        <x:v>35608.9264387563</x:v>
      </x:c>
      <x:c r="S5772" s="139" t="str">
        <x:f>IF(AND(L5772&lt;=TOTAL_BED_CAP,N5772&lt;=TEMP_WORKER_CAP),"YES","NO")</x:f>
        <x:v>YES</x:v>
      </x:c>
      <x:c r="T5772" s="139" t="n">
        <x:f>IF(S5772="YES",R5772,-1E+99)</x:f>
        <x:v>35608.9264387563</x:v>
      </x:c>
    </x:row>
    <x:row r="5773">
      <x:c r="A5773" s="139"/>
      <x:c r="B5773" s="139"/>
      <x:c r="C5773" s="139"/>
      <x:c r="D5773" s="139"/>
      <x:c r="E5773" s="139"/>
      <x:c r="F5773" s="139"/>
      <x:c r="G5773" s="139"/>
      <x:c r="H5773" s="139"/>
      <x:c r="I5773" s="266" t="n">
        <x:f>INT((ROW()-ROW($I$46))/((CARROT_CAP+1)*(MESCLUN_CAP+1)))</x:f>
        <x:v>8</x:v>
      </x:c>
      <x:c r="J5773" s="266" t="n">
        <x:f>MOD(INT((ROW()-ROW($I$46))/(MESCLUN_CAP+1)),CARROT_CAP+1)</x:f>
        <x:v>16</x:v>
      </x:c>
      <x:c r="K5773" s="266" t="n">
        <x:f>MOD(ROW()-ROW($I$46),MESCLUN_CAP+1)</x:f>
        <x:v>23</x:v>
      </x:c>
      <x:c r="L5773" s="266" t="n">
        <x:f>SUM(I5773:K5773)</x:f>
        <x:v>47</x:v>
      </x:c>
      <x:c r="M5773" s="267" t="n">
        <x:f>I5773*TOMATO_HOURS*WEEKS*(1+TOMATO_DIM)^I5773+J5773*CARROT_HOURS*WEEKS*(1+CARROT_DIM)^J5773+K5773*MESCLUN_HOURS*WEEKS*(1+MESCLUN_DIM)^K5773</x:f>
        <x:v>3633.238825985073</x:v>
      </x:c>
      <x:c r="N5773" s="267" t="n">
        <x:f>MAX(M5773-FARMER_HOURS,0)/TEMP_HOURS_PER_WORKER</x:f>
        <x:v>2.02308251804519</x:v>
      </x:c>
      <x:c r="O5773" s="268" t="n">
        <x:f>I5773*TOMATO_PRICE+J5773*CARROT_PRICE+K5773*MESCLUN_PRICE</x:f>
        <x:v>166004</x:v>
      </x:c>
      <x:c r="P5773" s="268" t="n">
        <x:f>I5773*TOMATO_FERTILIZER+J5773*CARROT_FERTILIZER+K5773*MESCLUN_FERTILIZER</x:f>
        <x:v>34320</x:v>
      </x:c>
      <x:c r="Q5773" s="268" t="n">
        <x:f>MIN(M5773,FARMER_HOURS)*FARMER_RATE+MAX(M5773-FARMER_HOURS,0)*TEMP_RATE</x:f>
        <x:v>75577.06295112974</x:v>
      </x:c>
      <x:c r="R5773" s="268" t="n">
        <x:f>O5773-P5773-Q5773-FIXED_COST</x:f>
        <x:v>36106.937048870255</x:v>
      </x:c>
      <x:c r="S5773" s="139" t="str">
        <x:f>IF(AND(L5773&lt;=TOTAL_BED_CAP,N5773&lt;=TEMP_WORKER_CAP),"YES","NO")</x:f>
        <x:v>YES</x:v>
      </x:c>
      <x:c r="T5773" s="139" t="n">
        <x:f>IF(S5773="YES",R5773,-1E+99)</x:f>
        <x:v>36106.937048870255</x:v>
      </x:c>
    </x:row>
    <x:row r="5774">
      <x:c r="A5774" s="139"/>
      <x:c r="B5774" s="139"/>
      <x:c r="C5774" s="139"/>
      <x:c r="D5774" s="139"/>
      <x:c r="E5774" s="139"/>
      <x:c r="F5774" s="139"/>
      <x:c r="G5774" s="139"/>
      <x:c r="H5774" s="139"/>
      <x:c r="I5774" s="266" t="n">
        <x:f>INT((ROW()-ROW($I$46))/((CARROT_CAP+1)*(MESCLUN_CAP+1)))</x:f>
        <x:v>8</x:v>
      </x:c>
      <x:c r="J5774" s="266" t="n">
        <x:f>MOD(INT((ROW()-ROW($I$46))/(MESCLUN_CAP+1)),CARROT_CAP+1)</x:f>
        <x:v>16</x:v>
      </x:c>
      <x:c r="K5774" s="266" t="n">
        <x:f>MOD(ROW()-ROW($I$46),MESCLUN_CAP+1)</x:f>
        <x:v>24</x:v>
      </x:c>
      <x:c r="L5774" s="266" t="n">
        <x:f>SUM(I5774:K5774)</x:f>
        <x:v>48</x:v>
      </x:c>
      <x:c r="M5774" s="267" t="n">
        <x:f>I5774*TOMATO_HOURS*WEEKS*(1+TOMATO_DIM)^I5774+J5774*CARROT_HOURS*WEEKS*(1+CARROT_DIM)^J5774+K5774*MESCLUN_HOURS*WEEKS*(1+MESCLUN_DIM)^K5774</x:f>
        <x:v>3711.0857755645693</x:v>
      </x:c>
      <x:c r="N5774" s="267" t="n">
        <x:f>MAX(M5774-FARMER_HOURS,0)/TEMP_HOURS_PER_WORKER</x:f>
        <x:v>2.0771428996976176</x:v>
      </x:c>
      <x:c r="O5774" s="268" t="n">
        <x:f>I5774*TOMATO_PRICE+J5774*CARROT_PRICE+K5774*MESCLUN_PRICE</x:f>
        <x:v>168704</x:v>
      </x:c>
      <x:c r="P5774" s="268" t="n">
        <x:f>I5774*TOMATO_FERTILIZER+J5774*CARROT_FERTILIZER+K5774*MESCLUN_FERTILIZER</x:f>
        <x:v>35200</x:v>
      </x:c>
      <x:c r="Q5774" s="268" t="n">
        <x:f>MIN(M5774,FARMER_HOURS)*FARMER_RATE+MAX(M5774-FARMER_HOURS,0)*TEMP_RATE</x:f>
        <x:v>76928.57249244043</x:v>
      </x:c>
      <x:c r="R5774" s="268" t="n">
        <x:f>O5774-P5774-Q5774-FIXED_COST</x:f>
        <x:v>36575.427507559565</x:v>
      </x:c>
      <x:c r="S5774" s="139" t="str">
        <x:f>IF(AND(L5774&lt;=TOTAL_BED_CAP,N5774&lt;=TEMP_WORKER_CAP),"YES","NO")</x:f>
        <x:v>YES</x:v>
      </x:c>
      <x:c r="T5774" s="139" t="n">
        <x:f>IF(S5774="YES",R5774,-1E+99)</x:f>
        <x:v>36575.427507559565</x:v>
      </x:c>
    </x:row>
    <x:row r="5775">
      <x:c r="A5775" s="139"/>
      <x:c r="B5775" s="139"/>
      <x:c r="C5775" s="139"/>
      <x:c r="D5775" s="139"/>
      <x:c r="E5775" s="139"/>
      <x:c r="F5775" s="139"/>
      <x:c r="G5775" s="139"/>
      <x:c r="H5775" s="139"/>
      <x:c r="I5775" s="266" t="n">
        <x:f>INT((ROW()-ROW($I$46))/((CARROT_CAP+1)*(MESCLUN_CAP+1)))</x:f>
        <x:v>8</x:v>
      </x:c>
      <x:c r="J5775" s="266" t="n">
        <x:f>MOD(INT((ROW()-ROW($I$46))/(MESCLUN_CAP+1)),CARROT_CAP+1)</x:f>
        <x:v>16</x:v>
      </x:c>
      <x:c r="K5775" s="266" t="n">
        <x:f>MOD(ROW()-ROW($I$46),MESCLUN_CAP+1)</x:f>
        <x:v>25</x:v>
      </x:c>
      <x:c r="L5775" s="266" t="n">
        <x:f>SUM(I5775:K5775)</x:f>
        <x:v>49</x:v>
      </x:c>
      <x:c r="M5775" s="267" t="n">
        <x:f>I5775*TOMATO_HOURS*WEEKS*(1+TOMATO_DIM)^I5775+J5775*CARROT_HOURS*WEEKS*(1+CARROT_DIM)^J5775+K5775*MESCLUN_HOURS*WEEKS*(1+MESCLUN_DIM)^K5775</x:f>
        <x:v>3790.6636969796664</x:v>
      </x:c>
      <x:c r="N5775" s="267" t="n">
        <x:f>MAX(M5775-FARMER_HOURS,0)/TEMP_HOURS_PER_WORKER</x:f>
        <x:v>2.132405345124768</x:v>
      </x:c>
      <x:c r="O5775" s="268" t="n">
        <x:f>I5775*TOMATO_PRICE+J5775*CARROT_PRICE+K5775*MESCLUN_PRICE</x:f>
        <x:v>171404</x:v>
      </x:c>
      <x:c r="P5775" s="268" t="n">
        <x:f>I5775*TOMATO_FERTILIZER+J5775*CARROT_FERTILIZER+K5775*MESCLUN_FERTILIZER</x:f>
        <x:v>36080</x:v>
      </x:c>
      <x:c r="Q5775" s="268" t="n">
        <x:f>MIN(M5775,FARMER_HOURS)*FARMER_RATE+MAX(M5775-FARMER_HOURS,0)*TEMP_RATE</x:f>
        <x:v>78310.1336281192</x:v>
      </x:c>
      <x:c r="R5775" s="268" t="n">
        <x:f>O5775-P5775-Q5775-FIXED_COST</x:f>
        <x:v>37013.866371880795</x:v>
      </x:c>
      <x:c r="S5775" s="139" t="str">
        <x:f>IF(AND(L5775&lt;=TOTAL_BED_CAP,N5775&lt;=TEMP_WORKER_CAP),"YES","NO")</x:f>
        <x:v>YES</x:v>
      </x:c>
      <x:c r="T5775" s="139" t="n">
        <x:f>IF(S5775="YES",R5775,-1E+99)</x:f>
        <x:v>37013.866371880795</x:v>
      </x:c>
    </x:row>
    <x:row r="5776">
      <x:c r="A5776" s="139"/>
      <x:c r="B5776" s="139"/>
      <x:c r="C5776" s="139"/>
      <x:c r="D5776" s="139"/>
      <x:c r="E5776" s="139"/>
      <x:c r="F5776" s="139"/>
      <x:c r="G5776" s="139"/>
      <x:c r="H5776" s="139"/>
      <x:c r="I5776" s="266" t="n">
        <x:f>INT((ROW()-ROW($I$46))/((CARROT_CAP+1)*(MESCLUN_CAP+1)))</x:f>
        <x:v>8</x:v>
      </x:c>
      <x:c r="J5776" s="266" t="n">
        <x:f>MOD(INT((ROW()-ROW($I$46))/(MESCLUN_CAP+1)),CARROT_CAP+1)</x:f>
        <x:v>16</x:v>
      </x:c>
      <x:c r="K5776" s="266" t="n">
        <x:f>MOD(ROW()-ROW($I$46),MESCLUN_CAP+1)</x:f>
        <x:v>26</x:v>
      </x:c>
      <x:c r="L5776" s="266" t="n">
        <x:f>SUM(I5776:K5776)</x:f>
        <x:v>50</x:v>
      </x:c>
      <x:c r="M5776" s="267" t="n">
        <x:f>I5776*TOMATO_HOURS*WEEKS*(1+TOMATO_DIM)^I5776+J5776*CARROT_HOURS*WEEKS*(1+CARROT_DIM)^J5776+K5776*MESCLUN_HOURS*WEEKS*(1+MESCLUN_DIM)^K5776</x:f>
        <x:v>3872.003700940384</x:v>
      </x:c>
      <x:c r="N5776" s="267" t="n">
        <x:f>MAX(M5776-FARMER_HOURS,0)/TEMP_HOURS_PER_WORKER</x:f>
        <x:v>2.1888914589863777</x:v>
      </x:c>
      <x:c r="O5776" s="268" t="n">
        <x:f>I5776*TOMATO_PRICE+J5776*CARROT_PRICE+K5776*MESCLUN_PRICE</x:f>
        <x:v>174104</x:v>
      </x:c>
      <x:c r="P5776" s="268" t="n">
        <x:f>I5776*TOMATO_FERTILIZER+J5776*CARROT_FERTILIZER+K5776*MESCLUN_FERTILIZER</x:f>
        <x:v>36960</x:v>
      </x:c>
      <x:c r="Q5776" s="268" t="n">
        <x:f>MIN(M5776,FARMER_HOURS)*FARMER_RATE+MAX(M5776-FARMER_HOURS,0)*TEMP_RATE</x:f>
        <x:v>79722.28647465944</x:v>
      </x:c>
      <x:c r="R5776" s="268" t="n">
        <x:f>O5776-P5776-Q5776-FIXED_COST</x:f>
        <x:v>37421.71352534056</x:v>
      </x:c>
      <x:c r="S5776" s="139" t="str">
        <x:f>IF(AND(L5776&lt;=TOTAL_BED_CAP,N5776&lt;=TEMP_WORKER_CAP),"YES","NO")</x:f>
        <x:v>YES</x:v>
      </x:c>
      <x:c r="T5776" s="139" t="n">
        <x:f>IF(S5776="YES",R5776,-1E+99)</x:f>
        <x:v>37421.71352534056</x:v>
      </x:c>
    </x:row>
    <x:row r="5777">
      <x:c r="A5777" s="139"/>
      <x:c r="B5777" s="139"/>
      <x:c r="C5777" s="139"/>
      <x:c r="D5777" s="139"/>
      <x:c r="E5777" s="139"/>
      <x:c r="F5777" s="139"/>
      <x:c r="G5777" s="139"/>
      <x:c r="H5777" s="139"/>
      <x:c r="I5777" s="266" t="n">
        <x:f>INT((ROW()-ROW($I$46))/((CARROT_CAP+1)*(MESCLUN_CAP+1)))</x:f>
        <x:v>8</x:v>
      </x:c>
      <x:c r="J5777" s="266" t="n">
        <x:f>MOD(INT((ROW()-ROW($I$46))/(MESCLUN_CAP+1)),CARROT_CAP+1)</x:f>
        <x:v>16</x:v>
      </x:c>
      <x:c r="K5777" s="266" t="n">
        <x:f>MOD(ROW()-ROW($I$46),MESCLUN_CAP+1)</x:f>
        <x:v>27</x:v>
      </x:c>
      <x:c r="L5777" s="266" t="n">
        <x:f>SUM(I5777:K5777)</x:f>
        <x:v>51</x:v>
      </x:c>
      <x:c r="M5777" s="267" t="n">
        <x:f>I5777*TOMATO_HOURS*WEEKS*(1+TOMATO_DIM)^I5777+J5777*CARROT_HOURS*WEEKS*(1+CARROT_DIM)^J5777+K5777*MESCLUN_HOURS*WEEKS*(1+MESCLUN_DIM)^K5777</x:f>
        <x:v>3955.137405460141</x:v>
      </x:c>
      <x:c r="N5777" s="267" t="n">
        <x:f>MAX(M5777-FARMER_HOURS,0)/TEMP_HOURS_PER_WORKER</x:f>
        <x:v>2.2466231982362093</x:v>
      </x:c>
      <x:c r="O5777" s="268" t="n">
        <x:f>I5777*TOMATO_PRICE+J5777*CARROT_PRICE+K5777*MESCLUN_PRICE</x:f>
        <x:v>176804</x:v>
      </x:c>
      <x:c r="P5777" s="268" t="n">
        <x:f>I5777*TOMATO_FERTILIZER+J5777*CARROT_FERTILIZER+K5777*MESCLUN_FERTILIZER</x:f>
        <x:v>37840</x:v>
      </x:c>
      <x:c r="Q5777" s="268" t="n">
        <x:f>MIN(M5777,FARMER_HOURS)*FARMER_RATE+MAX(M5777-FARMER_HOURS,0)*TEMP_RATE</x:f>
        <x:v>81165.57995590522</x:v>
      </x:c>
      <x:c r="R5777" s="268" t="n">
        <x:f>O5777-P5777-Q5777-FIXED_COST</x:f>
        <x:v>37798.420044094775</x:v>
      </x:c>
      <x:c r="S5777" s="139" t="str">
        <x:f>IF(AND(L5777&lt;=TOTAL_BED_CAP,N5777&lt;=TEMP_WORKER_CAP),"YES","NO")</x:f>
        <x:v>YES</x:v>
      </x:c>
      <x:c r="T5777" s="139" t="n">
        <x:f>IF(S5777="YES",R5777,-1E+99)</x:f>
        <x:v>37798.420044094775</x:v>
      </x:c>
    </x:row>
    <x:row r="5778">
      <x:c r="A5778" s="139"/>
      <x:c r="B5778" s="139"/>
      <x:c r="C5778" s="139"/>
      <x:c r="D5778" s="139"/>
      <x:c r="E5778" s="139"/>
      <x:c r="F5778" s="139"/>
      <x:c r="G5778" s="139"/>
      <x:c r="H5778" s="139"/>
      <x:c r="I5778" s="266" t="n">
        <x:f>INT((ROW()-ROW($I$46))/((CARROT_CAP+1)*(MESCLUN_CAP+1)))</x:f>
        <x:v>8</x:v>
      </x:c>
      <x:c r="J5778" s="266" t="n">
        <x:f>MOD(INT((ROW()-ROW($I$46))/(MESCLUN_CAP+1)),CARROT_CAP+1)</x:f>
        <x:v>16</x:v>
      </x:c>
      <x:c r="K5778" s="266" t="n">
        <x:f>MOD(ROW()-ROW($I$46),MESCLUN_CAP+1)</x:f>
        <x:v>28</x:v>
      </x:c>
      <x:c r="L5778" s="266" t="n">
        <x:f>SUM(I5778:K5778)</x:f>
        <x:v>52</x:v>
      </x:c>
      <x:c r="M5778" s="267" t="n">
        <x:f>I5778*TOMATO_HOURS*WEEKS*(1+TOMATO_DIM)^I5778+J5778*CARROT_HOURS*WEEKS*(1+CARROT_DIM)^J5778+K5778*MESCLUN_HOURS*WEEKS*(1+MESCLUN_DIM)^K5778</x:f>
        <x:v>4040.0969436772943</x:v>
      </x:c>
      <x:c r="N5778" s="267" t="n">
        <x:f>MAX(M5778-FARMER_HOURS,0)/TEMP_HOURS_PER_WORKER</x:f>
        <x:v>2.3056228775536765</x:v>
      </x:c>
      <x:c r="O5778" s="268" t="n">
        <x:f>I5778*TOMATO_PRICE+J5778*CARROT_PRICE+K5778*MESCLUN_PRICE</x:f>
        <x:v>179504</x:v>
      </x:c>
      <x:c r="P5778" s="268" t="n">
        <x:f>I5778*TOMATO_FERTILIZER+J5778*CARROT_FERTILIZER+K5778*MESCLUN_FERTILIZER</x:f>
        <x:v>38720</x:v>
      </x:c>
      <x:c r="Q5778" s="268" t="n">
        <x:f>MIN(M5778,FARMER_HOURS)*FARMER_RATE+MAX(M5778-FARMER_HOURS,0)*TEMP_RATE</x:f>
        <x:v>82640.57193884192</x:v>
      </x:c>
      <x:c r="R5778" s="268" t="n">
        <x:f>O5778-P5778-Q5778-FIXED_COST</x:f>
        <x:v>38143.428061158076</x:v>
      </x:c>
      <x:c r="S5778" s="139" t="str">
        <x:f>IF(AND(L5778&lt;=TOTAL_BED_CAP,N5778&lt;=TEMP_WORKER_CAP),"YES","NO")</x:f>
        <x:v>YES</x:v>
      </x:c>
      <x:c r="T5778" s="139" t="n">
        <x:f>IF(S5778="YES",R5778,-1E+99)</x:f>
        <x:v>38143.428061158076</x:v>
      </x:c>
    </x:row>
    <x:row r="5779">
      <x:c r="A5779" s="139"/>
      <x:c r="B5779" s="139"/>
      <x:c r="C5779" s="139"/>
      <x:c r="D5779" s="139"/>
      <x:c r="E5779" s="139"/>
      <x:c r="F5779" s="139"/>
      <x:c r="G5779" s="139"/>
      <x:c r="H5779" s="139"/>
      <x:c r="I5779" s="266" t="n">
        <x:f>INT((ROW()-ROW($I$46))/((CARROT_CAP+1)*(MESCLUN_CAP+1)))</x:f>
        <x:v>8</x:v>
      </x:c>
      <x:c r="J5779" s="266" t="n">
        <x:f>MOD(INT((ROW()-ROW($I$46))/(MESCLUN_CAP+1)),CARROT_CAP+1)</x:f>
        <x:v>16</x:v>
      </x:c>
      <x:c r="K5779" s="266" t="n">
        <x:f>MOD(ROW()-ROW($I$46),MESCLUN_CAP+1)</x:f>
        <x:v>29</x:v>
      </x:c>
      <x:c r="L5779" s="266" t="n">
        <x:f>SUM(I5779:K5779)</x:f>
        <x:v>53</x:v>
      </x:c>
      <x:c r="M5779" s="267" t="n">
        <x:f>I5779*TOMATO_HOURS*WEEKS*(1+TOMATO_DIM)^I5779+J5779*CARROT_HOURS*WEEKS*(1+CARROT_DIM)^J5779+K5779*MESCLUN_HOURS*WEEKS*(1+MESCLUN_DIM)^K5779</x:f>
        <x:v>4126.914971792948</x:v>
      </x:c>
      <x:c r="N5779" s="267" t="n">
        <x:f>MAX(M5779-FARMER_HOURS,0)/TEMP_HOURS_PER_WORKER</x:f>
        <x:v>2.3659131748562134</x:v>
      </x:c>
      <x:c r="O5779" s="268" t="n">
        <x:f>I5779*TOMATO_PRICE+J5779*CARROT_PRICE+K5779*MESCLUN_PRICE</x:f>
        <x:v>182204</x:v>
      </x:c>
      <x:c r="P5779" s="268" t="n">
        <x:f>I5779*TOMATO_FERTILIZER+J5779*CARROT_FERTILIZER+K5779*MESCLUN_FERTILIZER</x:f>
        <x:v>39600</x:v>
      </x:c>
      <x:c r="Q5779" s="268" t="n">
        <x:f>MIN(M5779,FARMER_HOURS)*FARMER_RATE+MAX(M5779-FARMER_HOURS,0)*TEMP_RATE</x:f>
        <x:v>84147.82937140534</x:v>
      </x:c>
      <x:c r="R5779" s="268" t="n">
        <x:f>O5779-P5779-Q5779-FIXED_COST</x:f>
        <x:v>38456.17062859466</x:v>
      </x:c>
      <x:c r="S5779" s="139" t="str">
        <x:f>IF(AND(L5779&lt;=TOTAL_BED_CAP,N5779&lt;=TEMP_WORKER_CAP),"YES","NO")</x:f>
        <x:v>YES</x:v>
      </x:c>
      <x:c r="T5779" s="139" t="n">
        <x:f>IF(S5779="YES",R5779,-1E+99)</x:f>
        <x:v>38456.17062859466</x:v>
      </x:c>
    </x:row>
    <x:row r="5780">
      <x:c r="A5780" s="139"/>
      <x:c r="B5780" s="139"/>
      <x:c r="C5780" s="139"/>
      <x:c r="D5780" s="139"/>
      <x:c r="E5780" s="139"/>
      <x:c r="F5780" s="139"/>
      <x:c r="G5780" s="139"/>
      <x:c r="H5780" s="139"/>
      <x:c r="I5780" s="266" t="n">
        <x:f>INT((ROW()-ROW($I$46))/((CARROT_CAP+1)*(MESCLUN_CAP+1)))</x:f>
        <x:v>8</x:v>
      </x:c>
      <x:c r="J5780" s="266" t="n">
        <x:f>MOD(INT((ROW()-ROW($I$46))/(MESCLUN_CAP+1)),CARROT_CAP+1)</x:f>
        <x:v>16</x:v>
      </x:c>
      <x:c r="K5780" s="266" t="n">
        <x:f>MOD(ROW()-ROW($I$46),MESCLUN_CAP+1)</x:f>
        <x:v>30</x:v>
      </x:c>
      <x:c r="L5780" s="266" t="n">
        <x:f>SUM(I5780:K5780)</x:f>
        <x:v>54</x:v>
      </x:c>
      <x:c r="M5780" s="267" t="n">
        <x:f>I5780*TOMATO_HOURS*WEEKS*(1+TOMATO_DIM)^I5780+J5780*CARROT_HOURS*WEEKS*(1+CARROT_DIM)^J5780+K5780*MESCLUN_HOURS*WEEKS*(1+MESCLUN_DIM)^K5780</x:f>
        <x:v>4215.624677126718</x:v>
      </x:c>
      <x:c r="N5780" s="267" t="n">
        <x:f>MAX(M5780-FARMER_HOURS,0)/TEMP_HOURS_PER_WORKER</x:f>
        <x:v>2.427517136893554</x:v>
      </x:c>
      <x:c r="O5780" s="268" t="n">
        <x:f>I5780*TOMATO_PRICE+J5780*CARROT_PRICE+K5780*MESCLUN_PRICE</x:f>
        <x:v>184904</x:v>
      </x:c>
      <x:c r="P5780" s="268" t="n">
        <x:f>I5780*TOMATO_FERTILIZER+J5780*CARROT_FERTILIZER+K5780*MESCLUN_FERTILIZER</x:f>
        <x:v>40480</x:v>
      </x:c>
      <x:c r="Q5780" s="268" t="n">
        <x:f>MIN(M5780,FARMER_HOURS)*FARMER_RATE+MAX(M5780-FARMER_HOURS,0)*TEMP_RATE</x:f>
        <x:v>85687.92842233885</x:v>
      </x:c>
      <x:c r="R5780" s="268" t="n">
        <x:f>O5780-P5780-Q5780-FIXED_COST</x:f>
        <x:v>38736.07157766115</x:v>
      </x:c>
      <x:c r="S5780" s="139" t="str">
        <x:f>IF(AND(L5780&lt;=TOTAL_BED_CAP,N5780&lt;=TEMP_WORKER_CAP),"YES","NO")</x:f>
        <x:v>YES</x:v>
      </x:c>
      <x:c r="T5780" s="139" t="n">
        <x:f>IF(S5780="YES",R5780,-1E+99)</x:f>
        <x:v>38736.07157766115</x:v>
      </x:c>
    </x:row>
    <x:row r="5781">
      <x:c r="A5781" s="139"/>
      <x:c r="B5781" s="139"/>
      <x:c r="C5781" s="139"/>
      <x:c r="D5781" s="139"/>
      <x:c r="E5781" s="139"/>
      <x:c r="F5781" s="139"/>
      <x:c r="G5781" s="139"/>
      <x:c r="H5781" s="139"/>
      <x:c r="I5781" s="266" t="n">
        <x:f>INT((ROW()-ROW($I$46))/((CARROT_CAP+1)*(MESCLUN_CAP+1)))</x:f>
        <x:v>8</x:v>
      </x:c>
      <x:c r="J5781" s="266" t="n">
        <x:f>MOD(INT((ROW()-ROW($I$46))/(MESCLUN_CAP+1)),CARROT_CAP+1)</x:f>
        <x:v>17</x:v>
      </x:c>
      <x:c r="K5781" s="266" t="n">
        <x:f>MOD(ROW()-ROW($I$46),MESCLUN_CAP+1)</x:f>
        <x:v>0</x:v>
      </x:c>
      <x:c r="L5781" s="266" t="n">
        <x:f>SUM(I5781:K5781)</x:f>
        <x:v>25</x:v>
      </x:c>
      <x:c r="M5781" s="267" t="n">
        <x:f>I5781*TOMATO_HOURS*WEEKS*(1+TOMATO_DIM)^I5781+J5781*CARROT_HOURS*WEEKS*(1+CARROT_DIM)^J5781+K5781*MESCLUN_HOURS*WEEKS*(1+MESCLUN_DIM)^K5781</x:f>
        <x:v>2319.40925640031</x:v>
      </x:c>
      <x:c r="N5781" s="267" t="n">
        <x:f>MAX(M5781-FARMER_HOURS,0)/TEMP_HOURS_PER_WORKER</x:f>
        <x:v>1.1107008725002152</x:v>
      </x:c>
      <x:c r="O5781" s="268" t="n">
        <x:f>I5781*TOMATO_PRICE+J5781*CARROT_PRICE+K5781*MESCLUN_PRICE</x:f>
        <x:v>105998</x:v>
      </x:c>
      <x:c r="P5781" s="268" t="n">
        <x:f>I5781*TOMATO_FERTILIZER+J5781*CARROT_FERTILIZER+K5781*MESCLUN_FERTILIZER</x:f>
        <x:v>14520</x:v>
      </x:c>
      <x:c r="Q5781" s="268" t="n">
        <x:f>MIN(M5781,FARMER_HOURS)*FARMER_RATE+MAX(M5781-FARMER_HOURS,0)*TEMP_RATE</x:f>
        <x:v>52767.52181250538</x:v>
      </x:c>
      <x:c r="R5781" s="268" t="n">
        <x:f>O5781-P5781-Q5781-FIXED_COST</x:f>
        <x:v>18710.47818749462</x:v>
      </x:c>
      <x:c r="S5781" s="139" t="str">
        <x:f>IF(AND(L5781&lt;=TOTAL_BED_CAP,N5781&lt;=TEMP_WORKER_CAP),"YES","NO")</x:f>
        <x:v>YES</x:v>
      </x:c>
      <x:c r="T5781" s="139" t="n">
        <x:f>IF(S5781="YES",R5781,-1E+99)</x:f>
        <x:v>18710.47818749462</x:v>
      </x:c>
    </x:row>
    <x:row r="5782">
      <x:c r="A5782" s="139"/>
      <x:c r="B5782" s="139"/>
      <x:c r="C5782" s="139"/>
      <x:c r="D5782" s="139"/>
      <x:c r="E5782" s="139"/>
      <x:c r="F5782" s="139"/>
      <x:c r="G5782" s="139"/>
      <x:c r="H5782" s="139"/>
      <x:c r="I5782" s="266" t="n">
        <x:f>INT((ROW()-ROW($I$46))/((CARROT_CAP+1)*(MESCLUN_CAP+1)))</x:f>
        <x:v>8</x:v>
      </x:c>
      <x:c r="J5782" s="266" t="n">
        <x:f>MOD(INT((ROW()-ROW($I$46))/(MESCLUN_CAP+1)),CARROT_CAP+1)</x:f>
        <x:v>17</x:v>
      </x:c>
      <x:c r="K5782" s="266" t="n">
        <x:f>MOD(ROW()-ROW($I$46),MESCLUN_CAP+1)</x:f>
        <x:v>1</x:v>
      </x:c>
      <x:c r="L5782" s="266" t="n">
        <x:f>SUM(I5782:K5782)</x:f>
        <x:v>26</x:v>
      </x:c>
      <x:c r="M5782" s="267" t="n">
        <x:f>I5782*TOMATO_HOURS*WEEKS*(1+TOMATO_DIM)^I5782+J5782*CARROT_HOURS*WEEKS*(1+CARROT_DIM)^J5782+K5782*MESCLUN_HOURS*WEEKS*(1+MESCLUN_DIM)^K5782</x:f>
        <x:v>2364.97175640031</x:v>
      </x:c>
      <x:c r="N5782" s="267" t="n">
        <x:f>MAX(M5782-FARMER_HOURS,0)/TEMP_HOURS_PER_WORKER</x:f>
        <x:v>1.1423414975002153</x:v>
      </x:c>
      <x:c r="O5782" s="268" t="n">
        <x:f>I5782*TOMATO_PRICE+J5782*CARROT_PRICE+K5782*MESCLUN_PRICE</x:f>
        <x:v>108698</x:v>
      </x:c>
      <x:c r="P5782" s="268" t="n">
        <x:f>I5782*TOMATO_FERTILIZER+J5782*CARROT_FERTILIZER+K5782*MESCLUN_FERTILIZER</x:f>
        <x:v>15400</x:v>
      </x:c>
      <x:c r="Q5782" s="268" t="n">
        <x:f>MIN(M5782,FARMER_HOURS)*FARMER_RATE+MAX(M5782-FARMER_HOURS,0)*TEMP_RATE</x:f>
        <x:v>53558.53743750538</x:v>
      </x:c>
      <x:c r="R5782" s="268" t="n">
        <x:f>O5782-P5782-Q5782-FIXED_COST</x:f>
        <x:v>19739.46256249462</x:v>
      </x:c>
      <x:c r="S5782" s="139" t="str">
        <x:f>IF(AND(L5782&lt;=TOTAL_BED_CAP,N5782&lt;=TEMP_WORKER_CAP),"YES","NO")</x:f>
        <x:v>YES</x:v>
      </x:c>
      <x:c r="T5782" s="139" t="n">
        <x:f>IF(S5782="YES",R5782,-1E+99)</x:f>
        <x:v>19739.46256249462</x:v>
      </x:c>
    </x:row>
    <x:row r="5783">
      <x:c r="A5783" s="139"/>
      <x:c r="B5783" s="139"/>
      <x:c r="C5783" s="139"/>
      <x:c r="D5783" s="139"/>
      <x:c r="E5783" s="139"/>
      <x:c r="F5783" s="139"/>
      <x:c r="G5783" s="139"/>
      <x:c r="H5783" s="139"/>
      <x:c r="I5783" s="266" t="n">
        <x:f>INT((ROW()-ROW($I$46))/((CARROT_CAP+1)*(MESCLUN_CAP+1)))</x:f>
        <x:v>8</x:v>
      </x:c>
      <x:c r="J5783" s="266" t="n">
        <x:f>MOD(INT((ROW()-ROW($I$46))/(MESCLUN_CAP+1)),CARROT_CAP+1)</x:f>
        <x:v>17</x:v>
      </x:c>
      <x:c r="K5783" s="266" t="n">
        <x:f>MOD(ROW()-ROW($I$46),MESCLUN_CAP+1)</x:f>
        <x:v>2</x:v>
      </x:c>
      <x:c r="L5783" s="266" t="n">
        <x:f>SUM(I5783:K5783)</x:f>
        <x:v>27</x:v>
      </x:c>
      <x:c r="M5783" s="267" t="n">
        <x:f>I5783*TOMATO_HOURS*WEEKS*(1+TOMATO_DIM)^I5783+J5783*CARROT_HOURS*WEEKS*(1+CARROT_DIM)^J5783+K5783*MESCLUN_HOURS*WEEKS*(1+MESCLUN_DIM)^K5783</x:f>
        <x:v>2411.67331890031</x:v>
      </x:c>
      <x:c r="N5783" s="267" t="n">
        <x:f>MAX(M5783-FARMER_HOURS,0)/TEMP_HOURS_PER_WORKER</x:f>
        <x:v>1.174773138125215</x:v>
      </x:c>
      <x:c r="O5783" s="268" t="n">
        <x:f>I5783*TOMATO_PRICE+J5783*CARROT_PRICE+K5783*MESCLUN_PRICE</x:f>
        <x:v>111398</x:v>
      </x:c>
      <x:c r="P5783" s="268" t="n">
        <x:f>I5783*TOMATO_FERTILIZER+J5783*CARROT_FERTILIZER+K5783*MESCLUN_FERTILIZER</x:f>
        <x:v>16280</x:v>
      </x:c>
      <x:c r="Q5783" s="268" t="n">
        <x:f>MIN(M5783,FARMER_HOURS)*FARMER_RATE+MAX(M5783-FARMER_HOURS,0)*TEMP_RATE</x:f>
        <x:v>54369.32845313038</x:v>
      </x:c>
      <x:c r="R5783" s="268" t="n">
        <x:f>O5783-P5783-Q5783-FIXED_COST</x:f>
        <x:v>20748.67154686962</x:v>
      </x:c>
      <x:c r="S5783" s="139" t="str">
        <x:f>IF(AND(L5783&lt;=TOTAL_BED_CAP,N5783&lt;=TEMP_WORKER_CAP),"YES","NO")</x:f>
        <x:v>YES</x:v>
      </x:c>
      <x:c r="T5783" s="139" t="n">
        <x:f>IF(S5783="YES",R5783,-1E+99)</x:f>
        <x:v>20748.67154686962</x:v>
      </x:c>
    </x:row>
    <x:row r="5784">
      <x:c r="A5784" s="139"/>
      <x:c r="B5784" s="139"/>
      <x:c r="C5784" s="139"/>
      <x:c r="D5784" s="139"/>
      <x:c r="E5784" s="139"/>
      <x:c r="F5784" s="139"/>
      <x:c r="G5784" s="139"/>
      <x:c r="H5784" s="139"/>
      <x:c r="I5784" s="266" t="n">
        <x:f>INT((ROW()-ROW($I$46))/((CARROT_CAP+1)*(MESCLUN_CAP+1)))</x:f>
        <x:v>8</x:v>
      </x:c>
      <x:c r="J5784" s="266" t="n">
        <x:f>MOD(INT((ROW()-ROW($I$46))/(MESCLUN_CAP+1)),CARROT_CAP+1)</x:f>
        <x:v>17</x:v>
      </x:c>
      <x:c r="K5784" s="266" t="n">
        <x:f>MOD(ROW()-ROW($I$46),MESCLUN_CAP+1)</x:f>
        <x:v>3</x:v>
      </x:c>
      <x:c r="L5784" s="266" t="n">
        <x:f>SUM(I5784:K5784)</x:f>
        <x:v>28</x:v>
      </x:c>
      <x:c r="M5784" s="267" t="n">
        <x:f>I5784*TOMATO_HOURS*WEEKS*(1+TOMATO_DIM)^I5784+J5784*CARROT_HOURS*WEEKS*(1+CARROT_DIM)^J5784+K5784*MESCLUN_HOURS*WEEKS*(1+MESCLUN_DIM)^K5784</x:f>
        <x:v>2459.5353013221848</x:v>
      </x:c>
      <x:c r="N5784" s="267" t="n">
        <x:f>MAX(M5784-FARMER_HOURS,0)/TEMP_HOURS_PER_WORKER</x:f>
        <x:v>1.2080106259181838</x:v>
      </x:c>
      <x:c r="O5784" s="268" t="n">
        <x:f>I5784*TOMATO_PRICE+J5784*CARROT_PRICE+K5784*MESCLUN_PRICE</x:f>
        <x:v>114098</x:v>
      </x:c>
      <x:c r="P5784" s="268" t="n">
        <x:f>I5784*TOMATO_FERTILIZER+J5784*CARROT_FERTILIZER+K5784*MESCLUN_FERTILIZER</x:f>
        <x:v>17160</x:v>
      </x:c>
      <x:c r="Q5784" s="268" t="n">
        <x:f>MIN(M5784,FARMER_HOURS)*FARMER_RATE+MAX(M5784-FARMER_HOURS,0)*TEMP_RATE</x:f>
        <x:v>55200.2656479546</x:v>
      </x:c>
      <x:c r="R5784" s="268" t="n">
        <x:f>O5784-P5784-Q5784-FIXED_COST</x:f>
        <x:v>21737.7343520454</x:v>
      </x:c>
      <x:c r="S5784" s="139" t="str">
        <x:f>IF(AND(L5784&lt;=TOTAL_BED_CAP,N5784&lt;=TEMP_WORKER_CAP),"YES","NO")</x:f>
        <x:v>YES</x:v>
      </x:c>
      <x:c r="T5784" s="139" t="n">
        <x:f>IF(S5784="YES",R5784,-1E+99)</x:f>
        <x:v>21737.7343520454</x:v>
      </x:c>
    </x:row>
    <x:row r="5785">
      <x:c r="A5785" s="139"/>
      <x:c r="B5785" s="139"/>
      <x:c r="C5785" s="139"/>
      <x:c r="D5785" s="139"/>
      <x:c r="E5785" s="139"/>
      <x:c r="F5785" s="139"/>
      <x:c r="G5785" s="139"/>
      <x:c r="H5785" s="139"/>
      <x:c r="I5785" s="266" t="n">
        <x:f>INT((ROW()-ROW($I$46))/((CARROT_CAP+1)*(MESCLUN_CAP+1)))</x:f>
        <x:v>8</x:v>
      </x:c>
      <x:c r="J5785" s="266" t="n">
        <x:f>MOD(INT((ROW()-ROW($I$46))/(MESCLUN_CAP+1)),CARROT_CAP+1)</x:f>
        <x:v>17</x:v>
      </x:c>
      <x:c r="K5785" s="266" t="n">
        <x:f>MOD(ROW()-ROW($I$46),MESCLUN_CAP+1)</x:f>
        <x:v>4</x:v>
      </x:c>
      <x:c r="L5785" s="266" t="n">
        <x:f>SUM(I5785:K5785)</x:f>
        <x:v>29</x:v>
      </x:c>
      <x:c r="M5785" s="267" t="n">
        <x:f>I5785*TOMATO_HOURS*WEEKS*(1+TOMATO_DIM)^I5785+J5785*CARROT_HOURS*WEEKS*(1+CARROT_DIM)^J5785+K5785*MESCLUN_HOURS*WEEKS*(1+MESCLUN_DIM)^K5785</x:f>
        <x:v>2508.579417044841</x:v>
      </x:c>
      <x:c r="N5785" s="267" t="n">
        <x:f>MAX(M5785-FARMER_HOURS,0)/TEMP_HOURS_PER_WORKER</x:f>
        <x:v>1.2420690396144731</x:v>
      </x:c>
      <x:c r="O5785" s="268" t="n">
        <x:f>I5785*TOMATO_PRICE+J5785*CARROT_PRICE+K5785*MESCLUN_PRICE</x:f>
        <x:v>116798</x:v>
      </x:c>
      <x:c r="P5785" s="268" t="n">
        <x:f>I5785*TOMATO_FERTILIZER+J5785*CARROT_FERTILIZER+K5785*MESCLUN_FERTILIZER</x:f>
        <x:v>18040</x:v>
      </x:c>
      <x:c r="Q5785" s="268" t="n">
        <x:f>MIN(M5785,FARMER_HOURS)*FARMER_RATE+MAX(M5785-FARMER_HOURS,0)*TEMP_RATE</x:f>
        <x:v>56051.725990361825</x:v>
      </x:c>
      <x:c r="R5785" s="268" t="n">
        <x:f>O5785-P5785-Q5785-FIXED_COST</x:f>
        <x:v>22706.274009638175</x:v>
      </x:c>
      <x:c r="S5785" s="139" t="str">
        <x:f>IF(AND(L5785&lt;=TOTAL_BED_CAP,N5785&lt;=TEMP_WORKER_CAP),"YES","NO")</x:f>
        <x:v>YES</x:v>
      </x:c>
      <x:c r="T5785" s="139" t="n">
        <x:f>IF(S5785="YES",R5785,-1E+99)</x:f>
        <x:v>22706.274009638175</x:v>
      </x:c>
    </x:row>
    <x:row r="5786">
      <x:c r="A5786" s="139"/>
      <x:c r="B5786" s="139"/>
      <x:c r="C5786" s="139"/>
      <x:c r="D5786" s="139"/>
      <x:c r="E5786" s="139"/>
      <x:c r="F5786" s="139"/>
      <x:c r="G5786" s="139"/>
      <x:c r="H5786" s="139"/>
      <x:c r="I5786" s="266" t="n">
        <x:f>INT((ROW()-ROW($I$46))/((CARROT_CAP+1)*(MESCLUN_CAP+1)))</x:f>
        <x:v>8</x:v>
      </x:c>
      <x:c r="J5786" s="266" t="n">
        <x:f>MOD(INT((ROW()-ROW($I$46))/(MESCLUN_CAP+1)),CARROT_CAP+1)</x:f>
        <x:v>17</x:v>
      </x:c>
      <x:c r="K5786" s="266" t="n">
        <x:f>MOD(ROW()-ROW($I$46),MESCLUN_CAP+1)</x:f>
        <x:v>5</x:v>
      </x:c>
      <x:c r="L5786" s="266" t="n">
        <x:f>SUM(I5786:K5786)</x:f>
        <x:v>30</x:v>
      </x:c>
      <x:c r="M5786" s="267" t="n">
        <x:f>I5786*TOMATO_HOURS*WEEKS*(1+TOMATO_DIM)^I5786+J5786*CARROT_HOURS*WEEKS*(1+CARROT_DIM)^J5786+K5786*MESCLUN_HOURS*WEEKS*(1+MESCLUN_DIM)^K5786</x:f>
        <x:v>2558.8277409660445</x:v>
      </x:c>
      <x:c r="N5786" s="267" t="n">
        <x:f>MAX(M5786-FARMER_HOURS,0)/TEMP_HOURS_PER_WORKER</x:f>
        <x:v>1.2769637090041976</x:v>
      </x:c>
      <x:c r="O5786" s="268" t="n">
        <x:f>I5786*TOMATO_PRICE+J5786*CARROT_PRICE+K5786*MESCLUN_PRICE</x:f>
        <x:v>119498</x:v>
      </x:c>
      <x:c r="P5786" s="268" t="n">
        <x:f>I5786*TOMATO_FERTILIZER+J5786*CARROT_FERTILIZER+K5786*MESCLUN_FERTILIZER</x:f>
        <x:v>18920</x:v>
      </x:c>
      <x:c r="Q5786" s="268" t="n">
        <x:f>MIN(M5786,FARMER_HOURS)*FARMER_RATE+MAX(M5786-FARMER_HOURS,0)*TEMP_RATE</x:f>
        <x:v>56924.09272510494</x:v>
      </x:c>
      <x:c r="R5786" s="268" t="n">
        <x:f>O5786-P5786-Q5786-FIXED_COST</x:f>
        <x:v>23653.907274895057</x:v>
      </x:c>
      <x:c r="S5786" s="139" t="str">
        <x:f>IF(AND(L5786&lt;=TOTAL_BED_CAP,N5786&lt;=TEMP_WORKER_CAP),"YES","NO")</x:f>
        <x:v>YES</x:v>
      </x:c>
      <x:c r="T5786" s="139" t="n">
        <x:f>IF(S5786="YES",R5786,-1E+99)</x:f>
        <x:v>23653.907274895057</x:v>
      </x:c>
    </x:row>
    <x:row r="5787">
      <x:c r="A5787" s="139"/>
      <x:c r="B5787" s="139"/>
      <x:c r="C5787" s="139"/>
      <x:c r="D5787" s="139"/>
      <x:c r="E5787" s="139"/>
      <x:c r="F5787" s="139"/>
      <x:c r="G5787" s="139"/>
      <x:c r="H5787" s="139"/>
      <x:c r="I5787" s="266" t="n">
        <x:f>INT((ROW()-ROW($I$46))/((CARROT_CAP+1)*(MESCLUN_CAP+1)))</x:f>
        <x:v>8</x:v>
      </x:c>
      <x:c r="J5787" s="266" t="n">
        <x:f>MOD(INT((ROW()-ROW($I$46))/(MESCLUN_CAP+1)),CARROT_CAP+1)</x:f>
        <x:v>17</x:v>
      </x:c>
      <x:c r="K5787" s="266" t="n">
        <x:f>MOD(ROW()-ROW($I$46),MESCLUN_CAP+1)</x:f>
        <x:v>6</x:v>
      </x:c>
      <x:c r="L5787" s="266" t="n">
        <x:f>SUM(I5787:K5787)</x:f>
        <x:v>31</x:v>
      </x:c>
      <x:c r="M5787" s="267" t="n">
        <x:f>I5787*TOMATO_HOURS*WEEKS*(1+TOMATO_DIM)^I5787+J5787*CARROT_HOURS*WEEKS*(1+CARROT_DIM)^J5787+K5787*MESCLUN_HOURS*WEEKS*(1+MESCLUN_DIM)^K5787</x:f>
        <x:v>2610.3027151476776</x:v>
      </x:c>
      <x:c r="N5787" s="267" t="n">
        <x:f>MAX(M5787-FARMER_HOURS,0)/TEMP_HOURS_PER_WORKER</x:f>
        <x:v>1.312710218852554</x:v>
      </x:c>
      <x:c r="O5787" s="268" t="n">
        <x:f>I5787*TOMATO_PRICE+J5787*CARROT_PRICE+K5787*MESCLUN_PRICE</x:f>
        <x:v>122198</x:v>
      </x:c>
      <x:c r="P5787" s="268" t="n">
        <x:f>I5787*TOMATO_FERTILIZER+J5787*CARROT_FERTILIZER+K5787*MESCLUN_FERTILIZER</x:f>
        <x:v>19800</x:v>
      </x:c>
      <x:c r="Q5787" s="268" t="n">
        <x:f>MIN(M5787,FARMER_HOURS)*FARMER_RATE+MAX(M5787-FARMER_HOURS,0)*TEMP_RATE</x:f>
        <x:v>57817.755471313845</x:v>
      </x:c>
      <x:c r="R5787" s="268" t="n">
        <x:f>O5787-P5787-Q5787-FIXED_COST</x:f>
        <x:v>24580.244528686155</x:v>
      </x:c>
      <x:c r="S5787" s="139" t="str">
        <x:f>IF(AND(L5787&lt;=TOTAL_BED_CAP,N5787&lt;=TEMP_WORKER_CAP),"YES","NO")</x:f>
        <x:v>YES</x:v>
      </x:c>
      <x:c r="T5787" s="139" t="n">
        <x:f>IF(S5787="YES",R5787,-1E+99)</x:f>
        <x:v>24580.244528686155</x:v>
      </x:c>
    </x:row>
    <x:row r="5788">
      <x:c r="A5788" s="139"/>
      <x:c r="B5788" s="139"/>
      <x:c r="C5788" s="139"/>
      <x:c r="D5788" s="139"/>
      <x:c r="E5788" s="139"/>
      <x:c r="F5788" s="139"/>
      <x:c r="G5788" s="139"/>
      <x:c r="H5788" s="139"/>
      <x:c r="I5788" s="266" t="n">
        <x:f>INT((ROW()-ROW($I$46))/((CARROT_CAP+1)*(MESCLUN_CAP+1)))</x:f>
        <x:v>8</x:v>
      </x:c>
      <x:c r="J5788" s="266" t="n">
        <x:f>MOD(INT((ROW()-ROW($I$46))/(MESCLUN_CAP+1)),CARROT_CAP+1)</x:f>
        <x:v>17</x:v>
      </x:c>
      <x:c r="K5788" s="266" t="n">
        <x:f>MOD(ROW()-ROW($I$46),MESCLUN_CAP+1)</x:f>
        <x:v>7</x:v>
      </x:c>
      <x:c r="L5788" s="266" t="n">
        <x:f>SUM(I5788:K5788)</x:f>
        <x:v>32</x:v>
      </x:c>
      <x:c r="M5788" s="267" t="n">
        <x:f>I5788*TOMATO_HOURS*WEEKS*(1+TOMATO_DIM)^I5788+J5788*CARROT_HOURS*WEEKS*(1+CARROT_DIM)^J5788+K5788*MESCLUN_HOURS*WEEKS*(1+MESCLUN_DIM)^K5788</x:f>
        <x:v>2663.027154545638</x:v>
      </x:c>
      <x:c r="N5788" s="267" t="n">
        <x:f>MAX(M5788-FARMER_HOURS,0)/TEMP_HOURS_PER_WORKER</x:f>
        <x:v>1.3493244128789152</x:v>
      </x:c>
      <x:c r="O5788" s="268" t="n">
        <x:f>I5788*TOMATO_PRICE+J5788*CARROT_PRICE+K5788*MESCLUN_PRICE</x:f>
        <x:v>124898</x:v>
      </x:c>
      <x:c r="P5788" s="268" t="n">
        <x:f>I5788*TOMATO_FERTILIZER+J5788*CARROT_FERTILIZER+K5788*MESCLUN_FERTILIZER</x:f>
        <x:v>20680</x:v>
      </x:c>
      <x:c r="Q5788" s="268" t="n">
        <x:f>MIN(M5788,FARMER_HOURS)*FARMER_RATE+MAX(M5788-FARMER_HOURS,0)*TEMP_RATE</x:f>
        <x:v>58733.11032197288</x:v>
      </x:c>
      <x:c r="R5788" s="268" t="n">
        <x:f>O5788-P5788-Q5788-FIXED_COST</x:f>
        <x:v>25484.889678027117</x:v>
      </x:c>
      <x:c r="S5788" s="139" t="str">
        <x:f>IF(AND(L5788&lt;=TOTAL_BED_CAP,N5788&lt;=TEMP_WORKER_CAP),"YES","NO")</x:f>
        <x:v>YES</x:v>
      </x:c>
      <x:c r="T5788" s="139" t="n">
        <x:f>IF(S5788="YES",R5788,-1E+99)</x:f>
        <x:v>25484.889678027117</x:v>
      </x:c>
    </x:row>
    <x:row r="5789">
      <x:c r="A5789" s="139"/>
      <x:c r="B5789" s="139"/>
      <x:c r="C5789" s="139"/>
      <x:c r="D5789" s="139"/>
      <x:c r="E5789" s="139"/>
      <x:c r="F5789" s="139"/>
      <x:c r="G5789" s="139"/>
      <x:c r="H5789" s="139"/>
      <x:c r="I5789" s="266" t="n">
        <x:f>INT((ROW()-ROW($I$46))/((CARROT_CAP+1)*(MESCLUN_CAP+1)))</x:f>
        <x:v>8</x:v>
      </x:c>
      <x:c r="J5789" s="266" t="n">
        <x:f>MOD(INT((ROW()-ROW($I$46))/(MESCLUN_CAP+1)),CARROT_CAP+1)</x:f>
        <x:v>17</x:v>
      </x:c>
      <x:c r="K5789" s="266" t="n">
        <x:f>MOD(ROW()-ROW($I$46),MESCLUN_CAP+1)</x:f>
        <x:v>8</x:v>
      </x:c>
      <x:c r="L5789" s="266" t="n">
        <x:f>SUM(I5789:K5789)</x:f>
        <x:v>33</x:v>
      </x:c>
      <x:c r="M5789" s="267" t="n">
        <x:f>I5789*TOMATO_HOURS*WEEKS*(1+TOMATO_DIM)^I5789+J5789*CARROT_HOURS*WEEKS*(1+CARROT_DIM)^J5789+K5789*MESCLUN_HOURS*WEEKS*(1+MESCLUN_DIM)^K5789</x:f>
        <x:v>2717.024252825618</x:v>
      </x:c>
      <x:c r="N5789" s="267" t="n">
        <x:f>MAX(M5789-FARMER_HOURS,0)/TEMP_HOURS_PER_WORKER</x:f>
        <x:v>1.386822397795568</x:v>
      </x:c>
      <x:c r="O5789" s="268" t="n">
        <x:f>I5789*TOMATO_PRICE+J5789*CARROT_PRICE+K5789*MESCLUN_PRICE</x:f>
        <x:v>127598</x:v>
      </x:c>
      <x:c r="P5789" s="268" t="n">
        <x:f>I5789*TOMATO_FERTILIZER+J5789*CARROT_FERTILIZER+K5789*MESCLUN_FERTILIZER</x:f>
        <x:v>21560</x:v>
      </x:c>
      <x:c r="Q5789" s="268" t="n">
        <x:f>MIN(M5789,FARMER_HOURS)*FARMER_RATE+MAX(M5789-FARMER_HOURS,0)*TEMP_RATE</x:f>
        <x:v>59670.5599448892</x:v>
      </x:c>
      <x:c r="R5789" s="268" t="n">
        <x:f>O5789-P5789-Q5789-FIXED_COST</x:f>
        <x:v>26367.440055110797</x:v>
      </x:c>
      <x:c r="S5789" s="139" t="str">
        <x:f>IF(AND(L5789&lt;=TOTAL_BED_CAP,N5789&lt;=TEMP_WORKER_CAP),"YES","NO")</x:f>
        <x:v>YES</x:v>
      </x:c>
      <x:c r="T5789" s="139" t="n">
        <x:f>IF(S5789="YES",R5789,-1E+99)</x:f>
        <x:v>26367.440055110797</x:v>
      </x:c>
    </x:row>
    <x:row r="5790">
      <x:c r="A5790" s="139"/>
      <x:c r="B5790" s="139"/>
      <x:c r="C5790" s="139"/>
      <x:c r="D5790" s="139"/>
      <x:c r="E5790" s="139"/>
      <x:c r="F5790" s="139"/>
      <x:c r="G5790" s="139"/>
      <x:c r="H5790" s="139"/>
      <x:c r="I5790" s="266" t="n">
        <x:f>INT((ROW()-ROW($I$46))/((CARROT_CAP+1)*(MESCLUN_CAP+1)))</x:f>
        <x:v>8</x:v>
      </x:c>
      <x:c r="J5790" s="266" t="n">
        <x:f>MOD(INT((ROW()-ROW($I$46))/(MESCLUN_CAP+1)),CARROT_CAP+1)</x:f>
        <x:v>17</x:v>
      </x:c>
      <x:c r="K5790" s="266" t="n">
        <x:f>MOD(ROW()-ROW($I$46),MESCLUN_CAP+1)</x:f>
        <x:v>9</x:v>
      </x:c>
      <x:c r="L5790" s="266" t="n">
        <x:f>SUM(I5790:K5790)</x:f>
        <x:v>34</x:v>
      </x:c>
      <x:c r="M5790" s="267" t="n">
        <x:f>I5790*TOMATO_HOURS*WEEKS*(1+TOMATO_DIM)^I5790+J5790*CARROT_HOURS*WEEKS*(1+CARROT_DIM)^J5790+K5790*MESCLUN_HOURS*WEEKS*(1+MESCLUN_DIM)^K5790</x:f>
        <x:v>2772.3175882660125</x:v>
      </x:c>
      <x:c r="N5790" s="267" t="n">
        <x:f>MAX(M5790-FARMER_HOURS,0)/TEMP_HOURS_PER_WORKER</x:f>
        <x:v>1.4252205474069533</x:v>
      </x:c>
      <x:c r="O5790" s="268" t="n">
        <x:f>I5790*TOMATO_PRICE+J5790*CARROT_PRICE+K5790*MESCLUN_PRICE</x:f>
        <x:v>130298</x:v>
      </x:c>
      <x:c r="P5790" s="268" t="n">
        <x:f>I5790*TOMATO_FERTILIZER+J5790*CARROT_FERTILIZER+K5790*MESCLUN_FERTILIZER</x:f>
        <x:v>22440</x:v>
      </x:c>
      <x:c r="Q5790" s="268" t="n">
        <x:f>MIN(M5790,FARMER_HOURS)*FARMER_RATE+MAX(M5790-FARMER_HOURS,0)*TEMP_RATE</x:f>
        <x:v>60630.51368517383</x:v>
      </x:c>
      <x:c r="R5790" s="268" t="n">
        <x:f>O5790-P5790-Q5790-FIXED_COST</x:f>
        <x:v>27227.486314826172</x:v>
      </x:c>
      <x:c r="S5790" s="139" t="str">
        <x:f>IF(AND(L5790&lt;=TOTAL_BED_CAP,N5790&lt;=TEMP_WORKER_CAP),"YES","NO")</x:f>
        <x:v>YES</x:v>
      </x:c>
      <x:c r="T5790" s="139" t="n">
        <x:f>IF(S5790="YES",R5790,-1E+99)</x:f>
        <x:v>27227.486314826172</x:v>
      </x:c>
    </x:row>
    <x:row r="5791">
      <x:c r="A5791" s="139"/>
      <x:c r="B5791" s="139"/>
      <x:c r="C5791" s="139"/>
      <x:c r="D5791" s="139"/>
      <x:c r="E5791" s="139"/>
      <x:c r="F5791" s="139"/>
      <x:c r="G5791" s="139"/>
      <x:c r="H5791" s="139"/>
      <x:c r="I5791" s="266" t="n">
        <x:f>INT((ROW()-ROW($I$46))/((CARROT_CAP+1)*(MESCLUN_CAP+1)))</x:f>
        <x:v>8</x:v>
      </x:c>
      <x:c r="J5791" s="266" t="n">
        <x:f>MOD(INT((ROW()-ROW($I$46))/(MESCLUN_CAP+1)),CARROT_CAP+1)</x:f>
        <x:v>17</x:v>
      </x:c>
      <x:c r="K5791" s="266" t="n">
        <x:f>MOD(ROW()-ROW($I$46),MESCLUN_CAP+1)</x:f>
        <x:v>10</x:v>
      </x:c>
      <x:c r="L5791" s="266" t="n">
        <x:f>SUM(I5791:K5791)</x:f>
        <x:v>35</x:v>
      </x:c>
      <x:c r="M5791" s="267" t="n">
        <x:f>I5791*TOMATO_HOURS*WEEKS*(1+TOMATO_DIM)^I5791+J5791*CARROT_HOURS*WEEKS*(1+CARROT_DIM)^J5791+K5791*MESCLUN_HOURS*WEEKS*(1+MESCLUN_DIM)^K5791</x:f>
        <x:v>2828.9311297492254</x:v>
      </x:c>
      <x:c r="N5791" s="267" t="n">
        <x:f>MAX(M5791-FARMER_HOURS,0)/TEMP_HOURS_PER_WORKER</x:f>
        <x:v>1.4645355067702954</x:v>
      </x:c>
      <x:c r="O5791" s="268" t="n">
        <x:f>I5791*TOMATO_PRICE+J5791*CARROT_PRICE+K5791*MESCLUN_PRICE</x:f>
        <x:v>132998</x:v>
      </x:c>
      <x:c r="P5791" s="268" t="n">
        <x:f>I5791*TOMATO_FERTILIZER+J5791*CARROT_FERTILIZER+K5791*MESCLUN_FERTILIZER</x:f>
        <x:v>23320</x:v>
      </x:c>
      <x:c r="Q5791" s="268" t="n">
        <x:f>MIN(M5791,FARMER_HOURS)*FARMER_RATE+MAX(M5791-FARMER_HOURS,0)*TEMP_RATE</x:f>
        <x:v>61613.38766925738</x:v>
      </x:c>
      <x:c r="R5791" s="268" t="n">
        <x:f>O5791-P5791-Q5791-FIXED_COST</x:f>
        <x:v>28064.612330742617</x:v>
      </x:c>
      <x:c r="S5791" s="139" t="str">
        <x:f>IF(AND(L5791&lt;=TOTAL_BED_CAP,N5791&lt;=TEMP_WORKER_CAP),"YES","NO")</x:f>
        <x:v>YES</x:v>
      </x:c>
      <x:c r="T5791" s="139" t="n">
        <x:f>IF(S5791="YES",R5791,-1E+99)</x:f>
        <x:v>28064.612330742617</x:v>
      </x:c>
    </x:row>
    <x:row r="5792">
      <x:c r="A5792" s="139"/>
      <x:c r="B5792" s="139"/>
      <x:c r="C5792" s="139"/>
      <x:c r="D5792" s="139"/>
      <x:c r="E5792" s="139"/>
      <x:c r="F5792" s="139"/>
      <x:c r="G5792" s="139"/>
      <x:c r="H5792" s="139"/>
      <x:c r="I5792" s="266" t="n">
        <x:f>INT((ROW()-ROW($I$46))/((CARROT_CAP+1)*(MESCLUN_CAP+1)))</x:f>
        <x:v>8</x:v>
      </x:c>
      <x:c r="J5792" s="266" t="n">
        <x:f>MOD(INT((ROW()-ROW($I$46))/(MESCLUN_CAP+1)),CARROT_CAP+1)</x:f>
        <x:v>17</x:v>
      </x:c>
      <x:c r="K5792" s="266" t="n">
        <x:f>MOD(ROW()-ROW($I$46),MESCLUN_CAP+1)</x:f>
        <x:v>11</x:v>
      </x:c>
      <x:c r="L5792" s="266" t="n">
        <x:f>SUM(I5792:K5792)</x:f>
        <x:v>36</x:v>
      </x:c>
      <x:c r="M5792" s="267" t="n">
        <x:f>I5792*TOMATO_HOURS*WEEKS*(1+TOMATO_DIM)^I5792+J5792*CARROT_HOURS*WEEKS*(1+CARROT_DIM)^J5792+K5792*MESCLUN_HOURS*WEEKS*(1+MESCLUN_DIM)^K5792</x:f>
        <x:v>2886.8892428426643</x:v>
      </x:c>
      <x:c r="N5792" s="267" t="n">
        <x:f>MAX(M5792-FARMER_HOURS,0)/TEMP_HOURS_PER_WORKER</x:f>
        <x:v>1.504784196418517</x:v>
      </x:c>
      <x:c r="O5792" s="268" t="n">
        <x:f>I5792*TOMATO_PRICE+J5792*CARROT_PRICE+K5792*MESCLUN_PRICE</x:f>
        <x:v>135698</x:v>
      </x:c>
      <x:c r="P5792" s="268" t="n">
        <x:f>I5792*TOMATO_FERTILIZER+J5792*CARROT_FERTILIZER+K5792*MESCLUN_FERTILIZER</x:f>
        <x:v>24200</x:v>
      </x:c>
      <x:c r="Q5792" s="268" t="n">
        <x:f>MIN(M5792,FARMER_HOURS)*FARMER_RATE+MAX(M5792-FARMER_HOURS,0)*TEMP_RATE</x:f>
        <x:v>62619.60491046292</x:v>
      </x:c>
      <x:c r="R5792" s="268" t="n">
        <x:f>O5792-P5792-Q5792-FIXED_COST</x:f>
        <x:v>28878.39508953708</x:v>
      </x:c>
      <x:c r="S5792" s="139" t="str">
        <x:f>IF(AND(L5792&lt;=TOTAL_BED_CAP,N5792&lt;=TEMP_WORKER_CAP),"YES","NO")</x:f>
        <x:v>YES</x:v>
      </x:c>
      <x:c r="T5792" s="139" t="n">
        <x:f>IF(S5792="YES",R5792,-1E+99)</x:f>
        <x:v>28878.39508953708</x:v>
      </x:c>
    </x:row>
    <x:row r="5793">
      <x:c r="A5793" s="139"/>
      <x:c r="B5793" s="139"/>
      <x:c r="C5793" s="139"/>
      <x:c r="D5793" s="139"/>
      <x:c r="E5793" s="139"/>
      <x:c r="F5793" s="139"/>
      <x:c r="G5793" s="139"/>
      <x:c r="H5793" s="139"/>
      <x:c r="I5793" s="266" t="n">
        <x:f>INT((ROW()-ROW($I$46))/((CARROT_CAP+1)*(MESCLUN_CAP+1)))</x:f>
        <x:v>8</x:v>
      </x:c>
      <x:c r="J5793" s="266" t="n">
        <x:f>MOD(INT((ROW()-ROW($I$46))/(MESCLUN_CAP+1)),CARROT_CAP+1)</x:f>
        <x:v>17</x:v>
      </x:c>
      <x:c r="K5793" s="266" t="n">
        <x:f>MOD(ROW()-ROW($I$46),MESCLUN_CAP+1)</x:f>
        <x:v>12</x:v>
      </x:c>
      <x:c r="L5793" s="266" t="n">
        <x:f>SUM(I5793:K5793)</x:f>
        <x:v>37</x:v>
      </x:c>
      <x:c r="M5793" s="267" t="n">
        <x:f>I5793*TOMATO_HOURS*WEEKS*(1+TOMATO_DIM)^I5793+J5793*CARROT_HOURS*WEEKS*(1+CARROT_DIM)^J5793+K5793*MESCLUN_HOURS*WEEKS*(1+MESCLUN_DIM)^K5793</x:f>
        <x:v>2946.216695970729</x:v>
      </x:c>
      <x:c r="N5793" s="267" t="n">
        <x:f>MAX(M5793-FARMER_HOURS,0)/TEMP_HOURS_PER_WORKER</x:f>
        <x:v>1.5459838166463393</x:v>
      </x:c>
      <x:c r="O5793" s="268" t="n">
        <x:f>I5793*TOMATO_PRICE+J5793*CARROT_PRICE+K5793*MESCLUN_PRICE</x:f>
        <x:v>138398</x:v>
      </x:c>
      <x:c r="P5793" s="268" t="n">
        <x:f>I5793*TOMATO_FERTILIZER+J5793*CARROT_FERTILIZER+K5793*MESCLUN_FERTILIZER</x:f>
        <x:v>25080</x:v>
      </x:c>
      <x:c r="Q5793" s="268" t="n">
        <x:f>MIN(M5793,FARMER_HOURS)*FARMER_RATE+MAX(M5793-FARMER_HOURS,0)*TEMP_RATE</x:f>
        <x:v>63649.59541615848</x:v>
      </x:c>
      <x:c r="R5793" s="268" t="n">
        <x:f>O5793-P5793-Q5793-FIXED_COST</x:f>
        <x:v>29668.40458384152</x:v>
      </x:c>
      <x:c r="S5793" s="139" t="str">
        <x:f>IF(AND(L5793&lt;=TOTAL_BED_CAP,N5793&lt;=TEMP_WORKER_CAP),"YES","NO")</x:f>
        <x:v>YES</x:v>
      </x:c>
      <x:c r="T5793" s="139" t="n">
        <x:f>IF(S5793="YES",R5793,-1E+99)</x:f>
        <x:v>29668.40458384152</x:v>
      </x:c>
    </x:row>
    <x:row r="5794">
      <x:c r="A5794" s="139"/>
      <x:c r="B5794" s="139"/>
      <x:c r="C5794" s="139"/>
      <x:c r="D5794" s="139"/>
      <x:c r="E5794" s="139"/>
      <x:c r="F5794" s="139"/>
      <x:c r="G5794" s="139"/>
      <x:c r="H5794" s="139"/>
      <x:c r="I5794" s="266" t="n">
        <x:f>INT((ROW()-ROW($I$46))/((CARROT_CAP+1)*(MESCLUN_CAP+1)))</x:f>
        <x:v>8</x:v>
      </x:c>
      <x:c r="J5794" s="266" t="n">
        <x:f>MOD(INT((ROW()-ROW($I$46))/(MESCLUN_CAP+1)),CARROT_CAP+1)</x:f>
        <x:v>17</x:v>
      </x:c>
      <x:c r="K5794" s="266" t="n">
        <x:f>MOD(ROW()-ROW($I$46),MESCLUN_CAP+1)</x:f>
        <x:v>13</x:v>
      </x:c>
      <x:c r="L5794" s="266" t="n">
        <x:f>SUM(I5794:K5794)</x:f>
        <x:v>38</x:v>
      </x:c>
      <x:c r="M5794" s="267" t="n">
        <x:f>I5794*TOMATO_HOURS*WEEKS*(1+TOMATO_DIM)^I5794+J5794*CARROT_HOURS*WEEKS*(1+CARROT_DIM)^J5794+K5794*MESCLUN_HOURS*WEEKS*(1+MESCLUN_DIM)^K5794</x:f>
        <x:v>3006.9386666791133</x:v>
      </x:c>
      <x:c r="N5794" s="267" t="n">
        <x:f>MAX(M5794-FARMER_HOURS,0)/TEMP_HOURS_PER_WORKER</x:f>
        <x:v>1.5881518518604953</x:v>
      </x:c>
      <x:c r="O5794" s="268" t="n">
        <x:f>I5794*TOMATO_PRICE+J5794*CARROT_PRICE+K5794*MESCLUN_PRICE</x:f>
        <x:v>141098</x:v>
      </x:c>
      <x:c r="P5794" s="268" t="n">
        <x:f>I5794*TOMATO_FERTILIZER+J5794*CARROT_FERTILIZER+K5794*MESCLUN_FERTILIZER</x:f>
        <x:v>25960</x:v>
      </x:c>
      <x:c r="Q5794" s="268" t="n">
        <x:f>MIN(M5794,FARMER_HOURS)*FARMER_RATE+MAX(M5794-FARMER_HOURS,0)*TEMP_RATE</x:f>
        <x:v>64703.79629651238</x:v>
      </x:c>
      <x:c r="R5794" s="268" t="n">
        <x:f>O5794-P5794-Q5794-FIXED_COST</x:f>
        <x:v>30434.20370348762</x:v>
      </x:c>
      <x:c r="S5794" s="139" t="str">
        <x:f>IF(AND(L5794&lt;=TOTAL_BED_CAP,N5794&lt;=TEMP_WORKER_CAP),"YES","NO")</x:f>
        <x:v>YES</x:v>
      </x:c>
      <x:c r="T5794" s="139" t="n">
        <x:f>IF(S5794="YES",R5794,-1E+99)</x:f>
        <x:v>30434.20370348762</x:v>
      </x:c>
    </x:row>
    <x:row r="5795">
      <x:c r="A5795" s="139"/>
      <x:c r="B5795" s="139"/>
      <x:c r="C5795" s="139"/>
      <x:c r="D5795" s="139"/>
      <x:c r="E5795" s="139"/>
      <x:c r="F5795" s="139"/>
      <x:c r="G5795" s="139"/>
      <x:c r="H5795" s="139"/>
      <x:c r="I5795" s="266" t="n">
        <x:f>INT((ROW()-ROW($I$46))/((CARROT_CAP+1)*(MESCLUN_CAP+1)))</x:f>
        <x:v>8</x:v>
      </x:c>
      <x:c r="J5795" s="266" t="n">
        <x:f>MOD(INT((ROW()-ROW($I$46))/(MESCLUN_CAP+1)),CARROT_CAP+1)</x:f>
        <x:v>17</x:v>
      </x:c>
      <x:c r="K5795" s="266" t="n">
        <x:f>MOD(ROW()-ROW($I$46),MESCLUN_CAP+1)</x:f>
        <x:v>14</x:v>
      </x:c>
      <x:c r="L5795" s="266" t="n">
        <x:f>SUM(I5795:K5795)</x:f>
        <x:v>39</x:v>
      </x:c>
      <x:c r="M5795" s="267" t="n">
        <x:f>I5795*TOMATO_HOURS*WEEKS*(1+TOMATO_DIM)^I5795+J5795*CARROT_HOURS*WEEKS*(1+CARROT_DIM)^J5795+K5795*MESCLUN_HOURS*WEEKS*(1+MESCLUN_DIM)^K5795</x:f>
        <x:v>3069.0807479927744</x:v>
      </x:c>
      <x:c r="N5795" s="267" t="n">
        <x:f>MAX(M5795-FARMER_HOURS,0)/TEMP_HOURS_PER_WORKER</x:f>
        <x:v>1.6313060749949821</x:v>
      </x:c>
      <x:c r="O5795" s="268" t="n">
        <x:f>I5795*TOMATO_PRICE+J5795*CARROT_PRICE+K5795*MESCLUN_PRICE</x:f>
        <x:v>143798</x:v>
      </x:c>
      <x:c r="P5795" s="268" t="n">
        <x:f>I5795*TOMATO_FERTILIZER+J5795*CARROT_FERTILIZER+K5795*MESCLUN_FERTILIZER</x:f>
        <x:v>26840</x:v>
      </x:c>
      <x:c r="Q5795" s="268" t="n">
        <x:f>MIN(M5795,FARMER_HOURS)*FARMER_RATE+MAX(M5795-FARMER_HOURS,0)*TEMP_RATE</x:f>
        <x:v>65782.65187487454</x:v>
      </x:c>
      <x:c r="R5795" s="268" t="n">
        <x:f>O5795-P5795-Q5795-FIXED_COST</x:f>
        <x:v>31175.348125125456</x:v>
      </x:c>
      <x:c r="S5795" s="139" t="str">
        <x:f>IF(AND(L5795&lt;=TOTAL_BED_CAP,N5795&lt;=TEMP_WORKER_CAP),"YES","NO")</x:f>
        <x:v>YES</x:v>
      </x:c>
      <x:c r="T5795" s="139" t="n">
        <x:f>IF(S5795="YES",R5795,-1E+99)</x:f>
        <x:v>31175.348125125456</x:v>
      </x:c>
    </x:row>
    <x:row r="5796">
      <x:c r="A5796" s="139"/>
      <x:c r="B5796" s="139"/>
      <x:c r="C5796" s="139"/>
      <x:c r="D5796" s="139"/>
      <x:c r="E5796" s="139"/>
      <x:c r="F5796" s="139"/>
      <x:c r="G5796" s="139"/>
      <x:c r="H5796" s="139"/>
      <x:c r="I5796" s="266" t="n">
        <x:f>INT((ROW()-ROW($I$46))/((CARROT_CAP+1)*(MESCLUN_CAP+1)))</x:f>
        <x:v>8</x:v>
      </x:c>
      <x:c r="J5796" s="266" t="n">
        <x:f>MOD(INT((ROW()-ROW($I$46))/(MESCLUN_CAP+1)),CARROT_CAP+1)</x:f>
        <x:v>17</x:v>
      </x:c>
      <x:c r="K5796" s="266" t="n">
        <x:f>MOD(ROW()-ROW($I$46),MESCLUN_CAP+1)</x:f>
        <x:v>15</x:v>
      </x:c>
      <x:c r="L5796" s="266" t="n">
        <x:f>SUM(I5796:K5796)</x:f>
        <x:v>40</x:v>
      </x:c>
      <x:c r="M5796" s="267" t="n">
        <x:f>I5796*TOMATO_HOURS*WEEKS*(1+TOMATO_DIM)^I5796+J5796*CARROT_HOURS*WEEKS*(1+CARROT_DIM)^J5796+K5796*MESCLUN_HOURS*WEEKS*(1+MESCLUN_DIM)^K5796</x:f>
        <x:v>3132.6689548689205</x:v>
      </x:c>
      <x:c r="N5796" s="267" t="n">
        <x:f>MAX(M5796-FARMER_HOURS,0)/TEMP_HOURS_PER_WORKER</x:f>
        <x:v>1.675464551992306</x:v>
      </x:c>
      <x:c r="O5796" s="268" t="n">
        <x:f>I5796*TOMATO_PRICE+J5796*CARROT_PRICE+K5796*MESCLUN_PRICE</x:f>
        <x:v>146498</x:v>
      </x:c>
      <x:c r="P5796" s="268" t="n">
        <x:f>I5796*TOMATO_FERTILIZER+J5796*CARROT_FERTILIZER+K5796*MESCLUN_FERTILIZER</x:f>
        <x:v>27720</x:v>
      </x:c>
      <x:c r="Q5796" s="268" t="n">
        <x:f>MIN(M5796,FARMER_HOURS)*FARMER_RATE+MAX(M5796-FARMER_HOURS,0)*TEMP_RATE</x:f>
        <x:v>66886.61379980764</x:v>
      </x:c>
      <x:c r="R5796" s="268" t="n">
        <x:f>O5796-P5796-Q5796-FIXED_COST</x:f>
        <x:v>31891.386200192355</x:v>
      </x:c>
      <x:c r="S5796" s="139" t="str">
        <x:f>IF(AND(L5796&lt;=TOTAL_BED_CAP,N5796&lt;=TEMP_WORKER_CAP),"YES","NO")</x:f>
        <x:v>YES</x:v>
      </x:c>
      <x:c r="T5796" s="139" t="n">
        <x:f>IF(S5796="YES",R5796,-1E+99)</x:f>
        <x:v>31891.386200192355</x:v>
      </x:c>
    </x:row>
    <x:row r="5797">
      <x:c r="A5797" s="139"/>
      <x:c r="B5797" s="139"/>
      <x:c r="C5797" s="139"/>
      <x:c r="D5797" s="139"/>
      <x:c r="E5797" s="139"/>
      <x:c r="F5797" s="139"/>
      <x:c r="G5797" s="139"/>
      <x:c r="H5797" s="139"/>
      <x:c r="I5797" s="266" t="n">
        <x:f>INT((ROW()-ROW($I$46))/((CARROT_CAP+1)*(MESCLUN_CAP+1)))</x:f>
        <x:v>8</x:v>
      </x:c>
      <x:c r="J5797" s="266" t="n">
        <x:f>MOD(INT((ROW()-ROW($I$46))/(MESCLUN_CAP+1)),CARROT_CAP+1)</x:f>
        <x:v>17</x:v>
      </x:c>
      <x:c r="K5797" s="266" t="n">
        <x:f>MOD(ROW()-ROW($I$46),MESCLUN_CAP+1)</x:f>
        <x:v>16</x:v>
      </x:c>
      <x:c r="L5797" s="266" t="n">
        <x:f>SUM(I5797:K5797)</x:f>
        <x:v>41</x:v>
      </x:c>
      <x:c r="M5797" s="267" t="n">
        <x:f>I5797*TOMATO_HOURS*WEEKS*(1+TOMATO_DIM)^I5797+J5797*CARROT_HOURS*WEEKS*(1+CARROT_DIM)^J5797+K5797*MESCLUN_HOURS*WEEKS*(1+MESCLUN_DIM)^K5797</x:f>
        <x:v>3197.7297307464096</x:v>
      </x:c>
      <x:c r="N5797" s="267" t="n">
        <x:f>MAX(M5797-FARMER_HOURS,0)/TEMP_HOURS_PER_WORKER</x:f>
        <x:v>1.7206456463516733</x:v>
      </x:c>
      <x:c r="O5797" s="268" t="n">
        <x:f>I5797*TOMATO_PRICE+J5797*CARROT_PRICE+K5797*MESCLUN_PRICE</x:f>
        <x:v>149198</x:v>
      </x:c>
      <x:c r="P5797" s="268" t="n">
        <x:f>I5797*TOMATO_FERTILIZER+J5797*CARROT_FERTILIZER+K5797*MESCLUN_FERTILIZER</x:f>
        <x:v>28600</x:v>
      </x:c>
      <x:c r="Q5797" s="268" t="n">
        <x:f>MIN(M5797,FARMER_HOURS)*FARMER_RATE+MAX(M5797-FARMER_HOURS,0)*TEMP_RATE</x:f>
        <x:v>68016.14115879184</x:v>
      </x:c>
      <x:c r="R5797" s="268" t="n">
        <x:f>O5797-P5797-Q5797-FIXED_COST</x:f>
        <x:v>32581.85884120816</x:v>
      </x:c>
      <x:c r="S5797" s="139" t="str">
        <x:f>IF(AND(L5797&lt;=TOTAL_BED_CAP,N5797&lt;=TEMP_WORKER_CAP),"YES","NO")</x:f>
        <x:v>YES</x:v>
      </x:c>
      <x:c r="T5797" s="139" t="n">
        <x:f>IF(S5797="YES",R5797,-1E+99)</x:f>
        <x:v>32581.85884120816</x:v>
      </x:c>
    </x:row>
    <x:row r="5798">
      <x:c r="A5798" s="139"/>
      <x:c r="B5798" s="139"/>
      <x:c r="C5798" s="139"/>
      <x:c r="D5798" s="139"/>
      <x:c r="E5798" s="139"/>
      <x:c r="F5798" s="139"/>
      <x:c r="G5798" s="139"/>
      <x:c r="H5798" s="139"/>
      <x:c r="I5798" s="266" t="n">
        <x:f>INT((ROW()-ROW($I$46))/((CARROT_CAP+1)*(MESCLUN_CAP+1)))</x:f>
        <x:v>8</x:v>
      </x:c>
      <x:c r="J5798" s="266" t="n">
        <x:f>MOD(INT((ROW()-ROW($I$46))/(MESCLUN_CAP+1)),CARROT_CAP+1)</x:f>
        <x:v>17</x:v>
      </x:c>
      <x:c r="K5798" s="266" t="n">
        <x:f>MOD(ROW()-ROW($I$46),MESCLUN_CAP+1)</x:f>
        <x:v>17</x:v>
      </x:c>
      <x:c r="L5798" s="266" t="n">
        <x:f>SUM(I5798:K5798)</x:f>
        <x:v>42</x:v>
      </x:c>
      <x:c r="M5798" s="267" t="n">
        <x:f>I5798*TOMATO_HOURS*WEEKS*(1+TOMATO_DIM)^I5798+J5798*CARROT_HOURS*WEEKS*(1+CARROT_DIM)^J5798+K5798*MESCLUN_HOURS*WEEKS*(1+MESCLUN_DIM)^K5798</x:f>
        <x:v>3264.28995419295</x:v>
      </x:c>
      <x:c r="N5798" s="267" t="n">
        <x:f>MAX(M5798-FARMER_HOURS,0)/TEMP_HOURS_PER_WORKER</x:f>
        <x:v>1.7668680237451042</x:v>
      </x:c>
      <x:c r="O5798" s="268" t="n">
        <x:f>I5798*TOMATO_PRICE+J5798*CARROT_PRICE+K5798*MESCLUN_PRICE</x:f>
        <x:v>151898</x:v>
      </x:c>
      <x:c r="P5798" s="268" t="n">
        <x:f>I5798*TOMATO_FERTILIZER+J5798*CARROT_FERTILIZER+K5798*MESCLUN_FERTILIZER</x:f>
        <x:v>29480</x:v>
      </x:c>
      <x:c r="Q5798" s="268" t="n">
        <x:f>MIN(M5798,FARMER_HOURS)*FARMER_RATE+MAX(M5798-FARMER_HOURS,0)*TEMP_RATE</x:f>
        <x:v>69171.70059362761</x:v>
      </x:c>
      <x:c r="R5798" s="268" t="n">
        <x:f>O5798-P5798-Q5798-FIXED_COST</x:f>
        <x:v>33246.29940637239</x:v>
      </x:c>
      <x:c r="S5798" s="139" t="str">
        <x:f>IF(AND(L5798&lt;=TOTAL_BED_CAP,N5798&lt;=TEMP_WORKER_CAP),"YES","NO")</x:f>
        <x:v>YES</x:v>
      </x:c>
      <x:c r="T5798" s="139" t="n">
        <x:f>IF(S5798="YES",R5798,-1E+99)</x:f>
        <x:v>33246.29940637239</x:v>
      </x:c>
    </x:row>
    <x:row r="5799">
      <x:c r="A5799" s="139"/>
      <x:c r="B5799" s="139"/>
      <x:c r="C5799" s="139"/>
      <x:c r="D5799" s="139"/>
      <x:c r="E5799" s="139"/>
      <x:c r="F5799" s="139"/>
      <x:c r="G5799" s="139"/>
      <x:c r="H5799" s="139"/>
      <x:c r="I5799" s="266" t="n">
        <x:f>INT((ROW()-ROW($I$46))/((CARROT_CAP+1)*(MESCLUN_CAP+1)))</x:f>
        <x:v>8</x:v>
      </x:c>
      <x:c r="J5799" s="266" t="n">
        <x:f>MOD(INT((ROW()-ROW($I$46))/(MESCLUN_CAP+1)),CARROT_CAP+1)</x:f>
        <x:v>17</x:v>
      </x:c>
      <x:c r="K5799" s="266" t="n">
        <x:f>MOD(ROW()-ROW($I$46),MESCLUN_CAP+1)</x:f>
        <x:v>18</x:v>
      </x:c>
      <x:c r="L5799" s="266" t="n">
        <x:f>SUM(I5799:K5799)</x:f>
        <x:v>43</x:v>
      </x:c>
      <x:c r="M5799" s="267" t="n">
        <x:f>I5799*TOMATO_HOURS*WEEKS*(1+TOMATO_DIM)^I5799+J5799*CARROT_HOURS*WEEKS*(1+CARROT_DIM)^J5799+K5799*MESCLUN_HOURS*WEEKS*(1+MESCLUN_DIM)^K5799</x:f>
        <x:v>3332.376945651537</x:v>
      </x:c>
      <x:c r="N5799" s="267" t="n">
        <x:f>MAX(M5799-FARMER_HOURS,0)/TEMP_HOURS_PER_WORKER</x:f>
        <x:v>1.8141506567024561</x:v>
      </x:c>
      <x:c r="O5799" s="268" t="n">
        <x:f>I5799*TOMATO_PRICE+J5799*CARROT_PRICE+K5799*MESCLUN_PRICE</x:f>
        <x:v>154598</x:v>
      </x:c>
      <x:c r="P5799" s="268" t="n">
        <x:f>I5799*TOMATO_FERTILIZER+J5799*CARROT_FERTILIZER+K5799*MESCLUN_FERTILIZER</x:f>
        <x:v>30360</x:v>
      </x:c>
      <x:c r="Q5799" s="268" t="n">
        <x:f>MIN(M5799,FARMER_HOURS)*FARMER_RATE+MAX(M5799-FARMER_HOURS,0)*TEMP_RATE</x:f>
        <x:v>70353.7664175614</x:v>
      </x:c>
      <x:c r="R5799" s="268" t="n">
        <x:f>O5799-P5799-Q5799-FIXED_COST</x:f>
        <x:v>33884.233582438595</x:v>
      </x:c>
      <x:c r="S5799" s="139" t="str">
        <x:f>IF(AND(L5799&lt;=TOTAL_BED_CAP,N5799&lt;=TEMP_WORKER_CAP),"YES","NO")</x:f>
        <x:v>YES</x:v>
      </x:c>
      <x:c r="T5799" s="139" t="n">
        <x:f>IF(S5799="YES",R5799,-1E+99)</x:f>
        <x:v>33884.233582438595</x:v>
      </x:c>
    </x:row>
    <x:row r="5800">
      <x:c r="A5800" s="139"/>
      <x:c r="B5800" s="139"/>
      <x:c r="C5800" s="139"/>
      <x:c r="D5800" s="139"/>
      <x:c r="E5800" s="139"/>
      <x:c r="F5800" s="139"/>
      <x:c r="G5800" s="139"/>
      <x:c r="H5800" s="139"/>
      <x:c r="I5800" s="266" t="n">
        <x:f>INT((ROW()-ROW($I$46))/((CARROT_CAP+1)*(MESCLUN_CAP+1)))</x:f>
        <x:v>8</x:v>
      </x:c>
      <x:c r="J5800" s="266" t="n">
        <x:f>MOD(INT((ROW()-ROW($I$46))/(MESCLUN_CAP+1)),CARROT_CAP+1)</x:f>
        <x:v>17</x:v>
      </x:c>
      <x:c r="K5800" s="266" t="n">
        <x:f>MOD(ROW()-ROW($I$46),MESCLUN_CAP+1)</x:f>
        <x:v>19</x:v>
      </x:c>
      <x:c r="L5800" s="266" t="n">
        <x:f>SUM(I5800:K5800)</x:f>
        <x:v>44</x:v>
      </x:c>
      <x:c r="M5800" s="267" t="n">
        <x:f>I5800*TOMATO_HOURS*WEEKS*(1+TOMATO_DIM)^I5800+J5800*CARROT_HOURS*WEEKS*(1+CARROT_DIM)^J5800+K5800*MESCLUN_HOURS*WEEKS*(1+MESCLUN_DIM)^K5800</x:f>
        <x:v>3402.018474287559</x:v>
      </x:c>
      <x:c r="N5800" s="267" t="n">
        <x:f>MAX(M5800-FARMER_HOURS,0)/TEMP_HOURS_PER_WORKER</x:f>
        <x:v>1.8625128293663604</x:v>
      </x:c>
      <x:c r="O5800" s="268" t="n">
        <x:f>I5800*TOMATO_PRICE+J5800*CARROT_PRICE+K5800*MESCLUN_PRICE</x:f>
        <x:v>157298</x:v>
      </x:c>
      <x:c r="P5800" s="268" t="n">
        <x:f>I5800*TOMATO_FERTILIZER+J5800*CARROT_FERTILIZER+K5800*MESCLUN_FERTILIZER</x:f>
        <x:v>31240</x:v>
      </x:c>
      <x:c r="Q5800" s="268" t="n">
        <x:f>MIN(M5800,FARMER_HOURS)*FARMER_RATE+MAX(M5800-FARMER_HOURS,0)*TEMP_RATE</x:f>
        <x:v>71562.820734159</x:v>
      </x:c>
      <x:c r="R5800" s="268" t="n">
        <x:f>O5800-P5800-Q5800-FIXED_COST</x:f>
        <x:v>34495.179265841</x:v>
      </x:c>
      <x:c r="S5800" s="139" t="str">
        <x:f>IF(AND(L5800&lt;=TOTAL_BED_CAP,N5800&lt;=TEMP_WORKER_CAP),"YES","NO")</x:f>
        <x:v>YES</x:v>
      </x:c>
      <x:c r="T5800" s="139" t="n">
        <x:f>IF(S5800="YES",R5800,-1E+99)</x:f>
        <x:v>34495.179265841</x:v>
      </x:c>
    </x:row>
    <x:row r="5801">
      <x:c r="A5801" s="139"/>
      <x:c r="B5801" s="139"/>
      <x:c r="C5801" s="139"/>
      <x:c r="D5801" s="139"/>
      <x:c r="E5801" s="139"/>
      <x:c r="F5801" s="139"/>
      <x:c r="G5801" s="139"/>
      <x:c r="H5801" s="139"/>
      <x:c r="I5801" s="266" t="n">
        <x:f>INT((ROW()-ROW($I$46))/((CARROT_CAP+1)*(MESCLUN_CAP+1)))</x:f>
        <x:v>8</x:v>
      </x:c>
      <x:c r="J5801" s="266" t="n">
        <x:f>MOD(INT((ROW()-ROW($I$46))/(MESCLUN_CAP+1)),CARROT_CAP+1)</x:f>
        <x:v>17</x:v>
      </x:c>
      <x:c r="K5801" s="266" t="n">
        <x:f>MOD(ROW()-ROW($I$46),MESCLUN_CAP+1)</x:f>
        <x:v>20</x:v>
      </x:c>
      <x:c r="L5801" s="266" t="n">
        <x:f>SUM(I5801:K5801)</x:f>
        <x:v>45</x:v>
      </x:c>
      <x:c r="M5801" s="267" t="n">
        <x:f>I5801*TOMATO_HOURS*WEEKS*(1+TOMATO_DIM)^I5801+J5801*CARROT_HOURS*WEEKS*(1+CARROT_DIM)^J5801+K5801*MESCLUN_HOURS*WEEKS*(1+MESCLUN_DIM)^K5801</x:f>
        <x:v>3473.242764938036</x:v>
      </x:c>
      <x:c r="N5801" s="267" t="n">
        <x:f>MAX(M5801-FARMER_HOURS,0)/TEMP_HOURS_PER_WORKER</x:f>
        <x:v>1.9119741423180807</x:v>
      </x:c>
      <x:c r="O5801" s="268" t="n">
        <x:f>I5801*TOMATO_PRICE+J5801*CARROT_PRICE+K5801*MESCLUN_PRICE</x:f>
        <x:v>159998</x:v>
      </x:c>
      <x:c r="P5801" s="268" t="n">
        <x:f>I5801*TOMATO_FERTILIZER+J5801*CARROT_FERTILIZER+K5801*MESCLUN_FERTILIZER</x:f>
        <x:v>32120</x:v>
      </x:c>
      <x:c r="Q5801" s="268" t="n">
        <x:f>MIN(M5801,FARMER_HOURS)*FARMER_RATE+MAX(M5801-FARMER_HOURS,0)*TEMP_RATE</x:f>
        <x:v>72799.35355795201</x:v>
      </x:c>
      <x:c r="R5801" s="268" t="n">
        <x:f>O5801-P5801-Q5801-FIXED_COST</x:f>
        <x:v>35078.64644204799</x:v>
      </x:c>
      <x:c r="S5801" s="139" t="str">
        <x:f>IF(AND(L5801&lt;=TOTAL_BED_CAP,N5801&lt;=TEMP_WORKER_CAP),"YES","NO")</x:f>
        <x:v>YES</x:v>
      </x:c>
      <x:c r="T5801" s="139" t="n">
        <x:f>IF(S5801="YES",R5801,-1E+99)</x:f>
        <x:v>35078.64644204799</x:v>
      </x:c>
    </x:row>
    <x:row r="5802">
      <x:c r="A5802" s="139"/>
      <x:c r="B5802" s="139"/>
      <x:c r="C5802" s="139"/>
      <x:c r="D5802" s="139"/>
      <x:c r="E5802" s="139"/>
      <x:c r="F5802" s="139"/>
      <x:c r="G5802" s="139"/>
      <x:c r="H5802" s="139"/>
      <x:c r="I5802" s="266" t="n">
        <x:f>INT((ROW()-ROW($I$46))/((CARROT_CAP+1)*(MESCLUN_CAP+1)))</x:f>
        <x:v>8</x:v>
      </x:c>
      <x:c r="J5802" s="266" t="n">
        <x:f>MOD(INT((ROW()-ROW($I$46))/(MESCLUN_CAP+1)),CARROT_CAP+1)</x:f>
        <x:v>17</x:v>
      </x:c>
      <x:c r="K5802" s="266" t="n">
        <x:f>MOD(ROW()-ROW($I$46),MESCLUN_CAP+1)</x:f>
        <x:v>21</x:v>
      </x:c>
      <x:c r="L5802" s="266" t="n">
        <x:f>SUM(I5802:K5802)</x:f>
        <x:v>46</x:v>
      </x:c>
      <x:c r="M5802" s="267" t="n">
        <x:f>I5802*TOMATO_HOURS*WEEKS*(1+TOMATO_DIM)^I5802+J5802*CARROT_HOURS*WEEKS*(1+CARROT_DIM)^J5802+K5802*MESCLUN_HOURS*WEEKS*(1+MESCLUN_DIM)^K5802</x:f>
        <x:v>3546.07850516448</x:v>
      </x:c>
      <x:c r="N5802" s="267" t="n">
        <x:f>MAX(M5802-FARMER_HOURS,0)/TEMP_HOURS_PER_WORKER</x:f>
        <x:v>1.9625545174753332</x:v>
      </x:c>
      <x:c r="O5802" s="268" t="n">
        <x:f>I5802*TOMATO_PRICE+J5802*CARROT_PRICE+K5802*MESCLUN_PRICE</x:f>
        <x:v>162698</x:v>
      </x:c>
      <x:c r="P5802" s="268" t="n">
        <x:f>I5802*TOMATO_FERTILIZER+J5802*CARROT_FERTILIZER+K5802*MESCLUN_FERTILIZER</x:f>
        <x:v>33000</x:v>
      </x:c>
      <x:c r="Q5802" s="268" t="n">
        <x:f>MIN(M5802,FARMER_HOURS)*FARMER_RATE+MAX(M5802-FARMER_HOURS,0)*TEMP_RATE</x:f>
        <x:v>74063.86293688332</x:v>
      </x:c>
      <x:c r="R5802" s="268" t="n">
        <x:f>O5802-P5802-Q5802-FIXED_COST</x:f>
        <x:v>35634.13706311668</x:v>
      </x:c>
      <x:c r="S5802" s="139" t="str">
        <x:f>IF(AND(L5802&lt;=TOTAL_BED_CAP,N5802&lt;=TEMP_WORKER_CAP),"YES","NO")</x:f>
        <x:v>YES</x:v>
      </x:c>
      <x:c r="T5802" s="139" t="n">
        <x:f>IF(S5802="YES",R5802,-1E+99)</x:f>
        <x:v>35634.13706311668</x:v>
      </x:c>
    </x:row>
    <x:row r="5803">
      <x:c r="A5803" s="139"/>
      <x:c r="B5803" s="139"/>
      <x:c r="C5803" s="139"/>
      <x:c r="D5803" s="139"/>
      <x:c r="E5803" s="139"/>
      <x:c r="F5803" s="139"/>
      <x:c r="G5803" s="139"/>
      <x:c r="H5803" s="139"/>
      <x:c r="I5803" s="266" t="n">
        <x:f>INT((ROW()-ROW($I$46))/((CARROT_CAP+1)*(MESCLUN_CAP+1)))</x:f>
        <x:v>8</x:v>
      </x:c>
      <x:c r="J5803" s="266" t="n">
        <x:f>MOD(INT((ROW()-ROW($I$46))/(MESCLUN_CAP+1)),CARROT_CAP+1)</x:f>
        <x:v>17</x:v>
      </x:c>
      <x:c r="K5803" s="266" t="n">
        <x:f>MOD(ROW()-ROW($I$46),MESCLUN_CAP+1)</x:f>
        <x:v>22</x:v>
      </x:c>
      <x:c r="L5803" s="266" t="n">
        <x:f>SUM(I5803:K5803)</x:f>
        <x:v>47</x:v>
      </x:c>
      <x:c r="M5803" s="267" t="n">
        <x:f>I5803*TOMATO_HOURS*WEEKS*(1+TOMATO_DIM)^I5803+J5803*CARROT_HOURS*WEEKS*(1+CARROT_DIM)^J5803+K5803*MESCLUN_HOURS*WEEKS*(1+MESCLUN_DIM)^K5803</x:f>
        <x:v>3620.554852410876</x:v>
      </x:c>
      <x:c r="N5803" s="267" t="n">
        <x:f>MAX(M5803-FARMER_HOURS,0)/TEMP_HOURS_PER_WORKER</x:f>
        <x:v>2.014274203063108</x:v>
      </x:c>
      <x:c r="O5803" s="268" t="n">
        <x:f>I5803*TOMATO_PRICE+J5803*CARROT_PRICE+K5803*MESCLUN_PRICE</x:f>
        <x:v>165398</x:v>
      </x:c>
      <x:c r="P5803" s="268" t="n">
        <x:f>I5803*TOMATO_FERTILIZER+J5803*CARROT_FERTILIZER+K5803*MESCLUN_FERTILIZER</x:f>
        <x:v>33880</x:v>
      </x:c>
      <x:c r="Q5803" s="268" t="n">
        <x:f>MIN(M5803,FARMER_HOURS)*FARMER_RATE+MAX(M5803-FARMER_HOURS,0)*TEMP_RATE</x:f>
        <x:v>75356.8550765777</x:v>
      </x:c>
      <x:c r="R5803" s="268" t="n">
        <x:f>O5803-P5803-Q5803-FIXED_COST</x:f>
        <x:v>36161.1449234223</x:v>
      </x:c>
      <x:c r="S5803" s="139" t="str">
        <x:f>IF(AND(L5803&lt;=TOTAL_BED_CAP,N5803&lt;=TEMP_WORKER_CAP),"YES","NO")</x:f>
        <x:v>YES</x:v>
      </x:c>
      <x:c r="T5803" s="139" t="n">
        <x:f>IF(S5803="YES",R5803,-1E+99)</x:f>
        <x:v>36161.1449234223</x:v>
      </x:c>
    </x:row>
    <x:row r="5804">
      <x:c r="A5804" s="139"/>
      <x:c r="B5804" s="139"/>
      <x:c r="C5804" s="139"/>
      <x:c r="D5804" s="139"/>
      <x:c r="E5804" s="139"/>
      <x:c r="F5804" s="139"/>
      <x:c r="G5804" s="139"/>
      <x:c r="H5804" s="139"/>
      <x:c r="I5804" s="266" t="n">
        <x:f>INT((ROW()-ROW($I$46))/((CARROT_CAP+1)*(MESCLUN_CAP+1)))</x:f>
        <x:v>8</x:v>
      </x:c>
      <x:c r="J5804" s="266" t="n">
        <x:f>MOD(INT((ROW()-ROW($I$46))/(MESCLUN_CAP+1)),CARROT_CAP+1)</x:f>
        <x:v>17</x:v>
      </x:c>
      <x:c r="K5804" s="266" t="n">
        <x:f>MOD(ROW()-ROW($I$46),MESCLUN_CAP+1)</x:f>
        <x:v>23</x:v>
      </x:c>
      <x:c r="L5804" s="266" t="n">
        <x:f>SUM(I5804:K5804)</x:f>
        <x:v>48</x:v>
      </x:c>
      <x:c r="M5804" s="267" t="n">
        <x:f>I5804*TOMATO_HOURS*WEEKS*(1+TOMATO_DIM)^I5804+J5804*CARROT_HOURS*WEEKS*(1+CARROT_DIM)^J5804+K5804*MESCLUN_HOURS*WEEKS*(1+MESCLUN_DIM)^K5804</x:f>
        <x:v>3696.701441268312</x:v>
      </x:c>
      <x:c r="N5804" s="267" t="n">
        <x:f>MAX(M5804-FARMER_HOURS,0)/TEMP_HOURS_PER_WORKER</x:f>
        <x:v>2.06715377865855</x:v>
      </x:c>
      <x:c r="O5804" s="268" t="n">
        <x:f>I5804*TOMATO_PRICE+J5804*CARROT_PRICE+K5804*MESCLUN_PRICE</x:f>
        <x:v>168098</x:v>
      </x:c>
      <x:c r="P5804" s="268" t="n">
        <x:f>I5804*TOMATO_FERTILIZER+J5804*CARROT_FERTILIZER+K5804*MESCLUN_FERTILIZER</x:f>
        <x:v>34760</x:v>
      </x:c>
      <x:c r="Q5804" s="268" t="n">
        <x:f>MIN(M5804,FARMER_HOURS)*FARMER_RATE+MAX(M5804-FARMER_HOURS,0)*TEMP_RATE</x:f>
        <x:v>76678.84446646375</x:v>
      </x:c>
      <x:c r="R5804" s="268" t="n">
        <x:f>O5804-P5804-Q5804-FIXED_COST</x:f>
        <x:v>36659.15553353625</x:v>
      </x:c>
      <x:c r="S5804" s="139" t="str">
        <x:f>IF(AND(L5804&lt;=TOTAL_BED_CAP,N5804&lt;=TEMP_WORKER_CAP),"YES","NO")</x:f>
        <x:v>YES</x:v>
      </x:c>
      <x:c r="T5804" s="139" t="n">
        <x:f>IF(S5804="YES",R5804,-1E+99)</x:f>
        <x:v>36659.15553353625</x:v>
      </x:c>
    </x:row>
    <x:row r="5805">
      <x:c r="A5805" s="139"/>
      <x:c r="B5805" s="139"/>
      <x:c r="C5805" s="139"/>
      <x:c r="D5805" s="139"/>
      <x:c r="E5805" s="139"/>
      <x:c r="F5805" s="139"/>
      <x:c r="G5805" s="139"/>
      <x:c r="H5805" s="139"/>
      <x:c r="I5805" s="266" t="n">
        <x:f>INT((ROW()-ROW($I$46))/((CARROT_CAP+1)*(MESCLUN_CAP+1)))</x:f>
        <x:v>8</x:v>
      </x:c>
      <x:c r="J5805" s="266" t="n">
        <x:f>MOD(INT((ROW()-ROW($I$46))/(MESCLUN_CAP+1)),CARROT_CAP+1)</x:f>
        <x:v>17</x:v>
      </x:c>
      <x:c r="K5805" s="266" t="n">
        <x:f>MOD(ROW()-ROW($I$46),MESCLUN_CAP+1)</x:f>
        <x:v>24</x:v>
      </x:c>
      <x:c r="L5805" s="266" t="n">
        <x:f>SUM(I5805:K5805)</x:f>
        <x:v>49</x:v>
      </x:c>
      <x:c r="M5805" s="267" t="n">
        <x:f>I5805*TOMATO_HOURS*WEEKS*(1+TOMATO_DIM)^I5805+J5805*CARROT_HOURS*WEEKS*(1+CARROT_DIM)^J5805+K5805*MESCLUN_HOURS*WEEKS*(1+MESCLUN_DIM)^K5805</x:f>
        <x:v>3774.548390847808</x:v>
      </x:c>
      <x:c r="N5805" s="267" t="n">
        <x:f>MAX(M5805-FARMER_HOURS,0)/TEMP_HOURS_PER_WORKER</x:f>
        <x:v>2.121214160310978</x:v>
      </x:c>
      <x:c r="O5805" s="268" t="n">
        <x:f>I5805*TOMATO_PRICE+J5805*CARROT_PRICE+K5805*MESCLUN_PRICE</x:f>
        <x:v>170798</x:v>
      </x:c>
      <x:c r="P5805" s="268" t="n">
        <x:f>I5805*TOMATO_FERTILIZER+J5805*CARROT_FERTILIZER+K5805*MESCLUN_FERTILIZER</x:f>
        <x:v>35640</x:v>
      </x:c>
      <x:c r="Q5805" s="268" t="n">
        <x:f>MIN(M5805,FARMER_HOURS)*FARMER_RATE+MAX(M5805-FARMER_HOURS,0)*TEMP_RATE</x:f>
        <x:v>78030.35400777444</x:v>
      </x:c>
      <x:c r="R5805" s="268" t="n">
        <x:f>O5805-P5805-Q5805-FIXED_COST</x:f>
        <x:v>37127.64599222556</x:v>
      </x:c>
      <x:c r="S5805" s="139" t="str">
        <x:f>IF(AND(L5805&lt;=TOTAL_BED_CAP,N5805&lt;=TEMP_WORKER_CAP),"YES","NO")</x:f>
        <x:v>YES</x:v>
      </x:c>
      <x:c r="T5805" s="139" t="n">
        <x:f>IF(S5805="YES",R5805,-1E+99)</x:f>
        <x:v>37127.64599222556</x:v>
      </x:c>
    </x:row>
    <x:row r="5806">
      <x:c r="A5806" s="139"/>
      <x:c r="B5806" s="139"/>
      <x:c r="C5806" s="139"/>
      <x:c r="D5806" s="139"/>
      <x:c r="E5806" s="139"/>
      <x:c r="F5806" s="139"/>
      <x:c r="G5806" s="139"/>
      <x:c r="H5806" s="139"/>
      <x:c r="I5806" s="266" t="n">
        <x:f>INT((ROW()-ROW($I$46))/((CARROT_CAP+1)*(MESCLUN_CAP+1)))</x:f>
        <x:v>8</x:v>
      </x:c>
      <x:c r="J5806" s="266" t="n">
        <x:f>MOD(INT((ROW()-ROW($I$46))/(MESCLUN_CAP+1)),CARROT_CAP+1)</x:f>
        <x:v>17</x:v>
      </x:c>
      <x:c r="K5806" s="266" t="n">
        <x:f>MOD(ROW()-ROW($I$46),MESCLUN_CAP+1)</x:f>
        <x:v>25</x:v>
      </x:c>
      <x:c r="L5806" s="266" t="n">
        <x:f>SUM(I5806:K5806)</x:f>
        <x:v>50</x:v>
      </x:c>
      <x:c r="M5806" s="267" t="n">
        <x:f>I5806*TOMATO_HOURS*WEEKS*(1+TOMATO_DIM)^I5806+J5806*CARROT_HOURS*WEEKS*(1+CARROT_DIM)^J5806+K5806*MESCLUN_HOURS*WEEKS*(1+MESCLUN_DIM)^K5806</x:f>
        <x:v>3854.1263122629052</x:v>
      </x:c>
      <x:c r="N5806" s="267" t="n">
        <x:f>MAX(M5806-FARMER_HOURS,0)/TEMP_HOURS_PER_WORKER</x:f>
        <x:v>2.1764766057381286</x:v>
      </x:c>
      <x:c r="O5806" s="268" t="n">
        <x:f>I5806*TOMATO_PRICE+J5806*CARROT_PRICE+K5806*MESCLUN_PRICE</x:f>
        <x:v>173498</x:v>
      </x:c>
      <x:c r="P5806" s="268" t="n">
        <x:f>I5806*TOMATO_FERTILIZER+J5806*CARROT_FERTILIZER+K5806*MESCLUN_FERTILIZER</x:f>
        <x:v>36520</x:v>
      </x:c>
      <x:c r="Q5806" s="268" t="n">
        <x:f>MIN(M5806,FARMER_HOURS)*FARMER_RATE+MAX(M5806-FARMER_HOURS,0)*TEMP_RATE</x:f>
        <x:v>79411.91514345323</x:v>
      </x:c>
      <x:c r="R5806" s="268" t="n">
        <x:f>O5806-P5806-Q5806-FIXED_COST</x:f>
        <x:v>37566.084856546775</x:v>
      </x:c>
      <x:c r="S5806" s="139" t="str">
        <x:f>IF(AND(L5806&lt;=TOTAL_BED_CAP,N5806&lt;=TEMP_WORKER_CAP),"YES","NO")</x:f>
        <x:v>YES</x:v>
      </x:c>
      <x:c r="T5806" s="139" t="n">
        <x:f>IF(S5806="YES",R5806,-1E+99)</x:f>
        <x:v>37566.084856546775</x:v>
      </x:c>
    </x:row>
    <x:row r="5807">
      <x:c r="A5807" s="139"/>
      <x:c r="B5807" s="139"/>
      <x:c r="C5807" s="139"/>
      <x:c r="D5807" s="139"/>
      <x:c r="E5807" s="139"/>
      <x:c r="F5807" s="139"/>
      <x:c r="G5807" s="139"/>
      <x:c r="H5807" s="139"/>
      <x:c r="I5807" s="266" t="n">
        <x:f>INT((ROW()-ROW($I$46))/((CARROT_CAP+1)*(MESCLUN_CAP+1)))</x:f>
        <x:v>8</x:v>
      </x:c>
      <x:c r="J5807" s="266" t="n">
        <x:f>MOD(INT((ROW()-ROW($I$46))/(MESCLUN_CAP+1)),CARROT_CAP+1)</x:f>
        <x:v>17</x:v>
      </x:c>
      <x:c r="K5807" s="266" t="n">
        <x:f>MOD(ROW()-ROW($I$46),MESCLUN_CAP+1)</x:f>
        <x:v>26</x:v>
      </x:c>
      <x:c r="L5807" s="266" t="n">
        <x:f>SUM(I5807:K5807)</x:f>
        <x:v>51</x:v>
      </x:c>
      <x:c r="M5807" s="267" t="n">
        <x:f>I5807*TOMATO_HOURS*WEEKS*(1+TOMATO_DIM)^I5807+J5807*CARROT_HOURS*WEEKS*(1+CARROT_DIM)^J5807+K5807*MESCLUN_HOURS*WEEKS*(1+MESCLUN_DIM)^K5807</x:f>
        <x:v>3935.466316223623</x:v>
      </x:c>
      <x:c r="N5807" s="267" t="n">
        <x:f>MAX(M5807-FARMER_HOURS,0)/TEMP_HOURS_PER_WORKER</x:f>
        <x:v>2.232962719599738</x:v>
      </x:c>
      <x:c r="O5807" s="268" t="n">
        <x:f>I5807*TOMATO_PRICE+J5807*CARROT_PRICE+K5807*MESCLUN_PRICE</x:f>
        <x:v>176198</x:v>
      </x:c>
      <x:c r="P5807" s="268" t="n">
        <x:f>I5807*TOMATO_FERTILIZER+J5807*CARROT_FERTILIZER+K5807*MESCLUN_FERTILIZER</x:f>
        <x:v>37400</x:v>
      </x:c>
      <x:c r="Q5807" s="268" t="n">
        <x:f>MIN(M5807,FARMER_HOURS)*FARMER_RATE+MAX(M5807-FARMER_HOURS,0)*TEMP_RATE</x:f>
        <x:v>80824.06798999346</x:v>
      </x:c>
      <x:c r="R5807" s="268" t="n">
        <x:f>O5807-P5807-Q5807-FIXED_COST</x:f>
        <x:v>37973.93201000654</x:v>
      </x:c>
      <x:c r="S5807" s="139" t="str">
        <x:f>IF(AND(L5807&lt;=TOTAL_BED_CAP,N5807&lt;=TEMP_WORKER_CAP),"YES","NO")</x:f>
        <x:v>YES</x:v>
      </x:c>
      <x:c r="T5807" s="139" t="n">
        <x:f>IF(S5807="YES",R5807,-1E+99)</x:f>
        <x:v>37973.93201000654</x:v>
      </x:c>
    </x:row>
    <x:row r="5808">
      <x:c r="A5808" s="139"/>
      <x:c r="B5808" s="139"/>
      <x:c r="C5808" s="139"/>
      <x:c r="D5808" s="139"/>
      <x:c r="E5808" s="139"/>
      <x:c r="F5808" s="139"/>
      <x:c r="G5808" s="139"/>
      <x:c r="H5808" s="139"/>
      <x:c r="I5808" s="266" t="n">
        <x:f>INT((ROW()-ROW($I$46))/((CARROT_CAP+1)*(MESCLUN_CAP+1)))</x:f>
        <x:v>8</x:v>
      </x:c>
      <x:c r="J5808" s="266" t="n">
        <x:f>MOD(INT((ROW()-ROW($I$46))/(MESCLUN_CAP+1)),CARROT_CAP+1)</x:f>
        <x:v>17</x:v>
      </x:c>
      <x:c r="K5808" s="266" t="n">
        <x:f>MOD(ROW()-ROW($I$46),MESCLUN_CAP+1)</x:f>
        <x:v>27</x:v>
      </x:c>
      <x:c r="L5808" s="266" t="n">
        <x:f>SUM(I5808:K5808)</x:f>
        <x:v>52</x:v>
      </x:c>
      <x:c r="M5808" s="267" t="n">
        <x:f>I5808*TOMATO_HOURS*WEEKS*(1+TOMATO_DIM)^I5808+J5808*CARROT_HOURS*WEEKS*(1+CARROT_DIM)^J5808+K5808*MESCLUN_HOURS*WEEKS*(1+MESCLUN_DIM)^K5808</x:f>
        <x:v>4018.60002074338</x:v>
      </x:c>
      <x:c r="N5808" s="267" t="n">
        <x:f>MAX(M5808-FARMER_HOURS,0)/TEMP_HOURS_PER_WORKER</x:f>
        <x:v>2.2906944588495692</x:v>
      </x:c>
      <x:c r="O5808" s="268" t="n">
        <x:f>I5808*TOMATO_PRICE+J5808*CARROT_PRICE+K5808*MESCLUN_PRICE</x:f>
        <x:v>178898</x:v>
      </x:c>
      <x:c r="P5808" s="268" t="n">
        <x:f>I5808*TOMATO_FERTILIZER+J5808*CARROT_FERTILIZER+K5808*MESCLUN_FERTILIZER</x:f>
        <x:v>38280</x:v>
      </x:c>
      <x:c r="Q5808" s="268" t="n">
        <x:f>MIN(M5808,FARMER_HOURS)*FARMER_RATE+MAX(M5808-FARMER_HOURS,0)*TEMP_RATE</x:f>
        <x:v>82267.36147123923</x:v>
      </x:c>
      <x:c r="R5808" s="268" t="n">
        <x:f>O5808-P5808-Q5808-FIXED_COST</x:f>
        <x:v>38350.63852876077</x:v>
      </x:c>
      <x:c r="S5808" s="139" t="str">
        <x:f>IF(AND(L5808&lt;=TOTAL_BED_CAP,N5808&lt;=TEMP_WORKER_CAP),"YES","NO")</x:f>
        <x:v>YES</x:v>
      </x:c>
      <x:c r="T5808" s="139" t="n">
        <x:f>IF(S5808="YES",R5808,-1E+99)</x:f>
        <x:v>38350.63852876077</x:v>
      </x:c>
    </x:row>
    <x:row r="5809">
      <x:c r="A5809" s="139"/>
      <x:c r="B5809" s="139"/>
      <x:c r="C5809" s="139"/>
      <x:c r="D5809" s="139"/>
      <x:c r="E5809" s="139"/>
      <x:c r="F5809" s="139"/>
      <x:c r="G5809" s="139"/>
      <x:c r="H5809" s="139"/>
      <x:c r="I5809" s="266" t="n">
        <x:f>INT((ROW()-ROW($I$46))/((CARROT_CAP+1)*(MESCLUN_CAP+1)))</x:f>
        <x:v>8</x:v>
      </x:c>
      <x:c r="J5809" s="266" t="n">
        <x:f>MOD(INT((ROW()-ROW($I$46))/(MESCLUN_CAP+1)),CARROT_CAP+1)</x:f>
        <x:v>17</x:v>
      </x:c>
      <x:c r="K5809" s="266" t="n">
        <x:f>MOD(ROW()-ROW($I$46),MESCLUN_CAP+1)</x:f>
        <x:v>28</x:v>
      </x:c>
      <x:c r="L5809" s="266" t="n">
        <x:f>SUM(I5809:K5809)</x:f>
        <x:v>53</x:v>
      </x:c>
      <x:c r="M5809" s="267" t="n">
        <x:f>I5809*TOMATO_HOURS*WEEKS*(1+TOMATO_DIM)^I5809+J5809*CARROT_HOURS*WEEKS*(1+CARROT_DIM)^J5809+K5809*MESCLUN_HOURS*WEEKS*(1+MESCLUN_DIM)^K5809</x:f>
        <x:v>4103.559558960533</x:v>
      </x:c>
      <x:c r="N5809" s="267" t="n">
        <x:f>MAX(M5809-FARMER_HOURS,0)/TEMP_HOURS_PER_WORKER</x:f>
        <x:v>2.3496941381670364</x:v>
      </x:c>
      <x:c r="O5809" s="268" t="n">
        <x:f>I5809*TOMATO_PRICE+J5809*CARROT_PRICE+K5809*MESCLUN_PRICE</x:f>
        <x:v>181598</x:v>
      </x:c>
      <x:c r="P5809" s="268" t="n">
        <x:f>I5809*TOMATO_FERTILIZER+J5809*CARROT_FERTILIZER+K5809*MESCLUN_FERTILIZER</x:f>
        <x:v>39160</x:v>
      </x:c>
      <x:c r="Q5809" s="268" t="n">
        <x:f>MIN(M5809,FARMER_HOURS)*FARMER_RATE+MAX(M5809-FARMER_HOURS,0)*TEMP_RATE</x:f>
        <x:v>83742.35345417591</x:v>
      </x:c>
      <x:c r="R5809" s="268" t="n">
        <x:f>O5809-P5809-Q5809-FIXED_COST</x:f>
        <x:v>38695.646545824085</x:v>
      </x:c>
      <x:c r="S5809" s="139" t="str">
        <x:f>IF(AND(L5809&lt;=TOTAL_BED_CAP,N5809&lt;=TEMP_WORKER_CAP),"YES","NO")</x:f>
        <x:v>YES</x:v>
      </x:c>
      <x:c r="T5809" s="139" t="n">
        <x:f>IF(S5809="YES",R5809,-1E+99)</x:f>
        <x:v>38695.646545824085</x:v>
      </x:c>
    </x:row>
    <x:row r="5810">
      <x:c r="A5810" s="139"/>
      <x:c r="B5810" s="139"/>
      <x:c r="C5810" s="139"/>
      <x:c r="D5810" s="139"/>
      <x:c r="E5810" s="139"/>
      <x:c r="F5810" s="139"/>
      <x:c r="G5810" s="139"/>
      <x:c r="H5810" s="139"/>
      <x:c r="I5810" s="266" t="n">
        <x:f>INT((ROW()-ROW($I$46))/((CARROT_CAP+1)*(MESCLUN_CAP+1)))</x:f>
        <x:v>8</x:v>
      </x:c>
      <x:c r="J5810" s="266" t="n">
        <x:f>MOD(INT((ROW()-ROW($I$46))/(MESCLUN_CAP+1)),CARROT_CAP+1)</x:f>
        <x:v>17</x:v>
      </x:c>
      <x:c r="K5810" s="266" t="n">
        <x:f>MOD(ROW()-ROW($I$46),MESCLUN_CAP+1)</x:f>
        <x:v>29</x:v>
      </x:c>
      <x:c r="L5810" s="266" t="n">
        <x:f>SUM(I5810:K5810)</x:f>
        <x:v>54</x:v>
      </x:c>
      <x:c r="M5810" s="267" t="n">
        <x:f>I5810*TOMATO_HOURS*WEEKS*(1+TOMATO_DIM)^I5810+J5810*CARROT_HOURS*WEEKS*(1+CARROT_DIM)^J5810+K5810*MESCLUN_HOURS*WEEKS*(1+MESCLUN_DIM)^K5810</x:f>
        <x:v>4190.3775870761865</x:v>
      </x:c>
      <x:c r="N5810" s="267" t="n">
        <x:f>MAX(M5810-FARMER_HOURS,0)/TEMP_HOURS_PER_WORKER</x:f>
        <x:v>2.409984435469574</x:v>
      </x:c>
      <x:c r="O5810" s="268" t="n">
        <x:f>I5810*TOMATO_PRICE+J5810*CARROT_PRICE+K5810*MESCLUN_PRICE</x:f>
        <x:v>184298</x:v>
      </x:c>
      <x:c r="P5810" s="268" t="n">
        <x:f>I5810*TOMATO_FERTILIZER+J5810*CARROT_FERTILIZER+K5810*MESCLUN_FERTILIZER</x:f>
        <x:v>40040</x:v>
      </x:c>
      <x:c r="Q5810" s="268" t="n">
        <x:f>MIN(M5810,FARMER_HOURS)*FARMER_RATE+MAX(M5810-FARMER_HOURS,0)*TEMP_RATE</x:f>
        <x:v>85249.61088673935</x:v>
      </x:c>
      <x:c r="R5810" s="268" t="n">
        <x:f>O5810-P5810-Q5810-FIXED_COST</x:f>
        <x:v>39008.38911326065</x:v>
      </x:c>
      <x:c r="S5810" s="139" t="str">
        <x:f>IF(AND(L5810&lt;=TOTAL_BED_CAP,N5810&lt;=TEMP_WORKER_CAP),"YES","NO")</x:f>
        <x:v>YES</x:v>
      </x:c>
      <x:c r="T5810" s="139" t="n">
        <x:f>IF(S5810="YES",R5810,-1E+99)</x:f>
        <x:v>39008.38911326065</x:v>
      </x:c>
    </x:row>
    <x:row r="5811">
      <x:c r="A5811" s="139"/>
      <x:c r="B5811" s="139"/>
      <x:c r="C5811" s="139"/>
      <x:c r="D5811" s="139"/>
      <x:c r="E5811" s="139"/>
      <x:c r="F5811" s="139"/>
      <x:c r="G5811" s="139"/>
      <x:c r="H5811" s="139"/>
      <x:c r="I5811" s="266" t="n">
        <x:f>INT((ROW()-ROW($I$46))/((CARROT_CAP+1)*(MESCLUN_CAP+1)))</x:f>
        <x:v>8</x:v>
      </x:c>
      <x:c r="J5811" s="266" t="n">
        <x:f>MOD(INT((ROW()-ROW($I$46))/(MESCLUN_CAP+1)),CARROT_CAP+1)</x:f>
        <x:v>17</x:v>
      </x:c>
      <x:c r="K5811" s="266" t="n">
        <x:f>MOD(ROW()-ROW($I$46),MESCLUN_CAP+1)</x:f>
        <x:v>30</x:v>
      </x:c>
      <x:c r="L5811" s="266" t="n">
        <x:f>SUM(I5811:K5811)</x:f>
        <x:v>55</x:v>
      </x:c>
      <x:c r="M5811" s="267" t="n">
        <x:f>I5811*TOMATO_HOURS*WEEKS*(1+TOMATO_DIM)^I5811+J5811*CARROT_HOURS*WEEKS*(1+CARROT_DIM)^J5811+K5811*MESCLUN_HOURS*WEEKS*(1+MESCLUN_DIM)^K5811</x:f>
        <x:v>4279.087292409957</x:v>
      </x:c>
      <x:c r="N5811" s="267" t="n">
        <x:f>MAX(M5811-FARMER_HOURS,0)/TEMP_HOURS_PER_WORKER</x:f>
        <x:v>2.471588397506914</x:v>
      </x:c>
      <x:c r="O5811" s="268" t="n">
        <x:f>I5811*TOMATO_PRICE+J5811*CARROT_PRICE+K5811*MESCLUN_PRICE</x:f>
        <x:v>186998</x:v>
      </x:c>
      <x:c r="P5811" s="268" t="n">
        <x:f>I5811*TOMATO_FERTILIZER+J5811*CARROT_FERTILIZER+K5811*MESCLUN_FERTILIZER</x:f>
        <x:v>40920</x:v>
      </x:c>
      <x:c r="Q5811" s="268" t="n">
        <x:f>MIN(M5811,FARMER_HOURS)*FARMER_RATE+MAX(M5811-FARMER_HOURS,0)*TEMP_RATE</x:f>
        <x:v>86789.70993767286</x:v>
      </x:c>
      <x:c r="R5811" s="268" t="n">
        <x:f>O5811-P5811-Q5811-FIXED_COST</x:f>
        <x:v>39288.29006232714</x:v>
      </x:c>
      <x:c r="S5811" s="139" t="str">
        <x:f>IF(AND(L5811&lt;=TOTAL_BED_CAP,N5811&lt;=TEMP_WORKER_CAP),"YES","NO")</x:f>
        <x:v>YES</x:v>
      </x:c>
      <x:c r="T5811" s="139" t="n">
        <x:f>IF(S5811="YES",R5811,-1E+99)</x:f>
        <x:v>39288.29006232714</x:v>
      </x:c>
    </x:row>
    <x:row r="5812">
      <x:c r="A5812" s="139"/>
      <x:c r="B5812" s="139"/>
      <x:c r="C5812" s="139"/>
      <x:c r="D5812" s="139"/>
      <x:c r="E5812" s="139"/>
      <x:c r="F5812" s="139"/>
      <x:c r="G5812" s="139"/>
      <x:c r="H5812" s="139"/>
      <x:c r="I5812" s="266" t="n">
        <x:f>INT((ROW()-ROW($I$46))/((CARROT_CAP+1)*(MESCLUN_CAP+1)))</x:f>
        <x:v>8</x:v>
      </x:c>
      <x:c r="J5812" s="266" t="n">
        <x:f>MOD(INT((ROW()-ROW($I$46))/(MESCLUN_CAP+1)),CARROT_CAP+1)</x:f>
        <x:v>18</x:v>
      </x:c>
      <x:c r="K5812" s="266" t="n">
        <x:f>MOD(ROW()-ROW($I$46),MESCLUN_CAP+1)</x:f>
        <x:v>0</x:v>
      </x:c>
      <x:c r="L5812" s="266" t="n">
        <x:f>SUM(I5812:K5812)</x:f>
        <x:v>26</x:v>
      </x:c>
      <x:c r="M5812" s="267" t="n">
        <x:f>I5812*TOMATO_HOURS*WEEKS*(1+TOMATO_DIM)^I5812+J5812*CARROT_HOURS*WEEKS*(1+CARROT_DIM)^J5812+K5812*MESCLUN_HOURS*WEEKS*(1+MESCLUN_DIM)^K5812</x:f>
        <x:v>2385.5996507615127</x:v>
      </x:c>
      <x:c r="N5812" s="267" t="n">
        <x:f>MAX(M5812-FARMER_HOURS,0)/TEMP_HOURS_PER_WORKER</x:f>
        <x:v>1.1566664241399394</x:v>
      </x:c>
      <x:c r="O5812" s="268" t="n">
        <x:f>I5812*TOMATO_PRICE+J5812*CARROT_PRICE+K5812*MESCLUN_PRICE</x:f>
        <x:v>108092</x:v>
      </x:c>
      <x:c r="P5812" s="268" t="n">
        <x:f>I5812*TOMATO_FERTILIZER+J5812*CARROT_FERTILIZER+K5812*MESCLUN_FERTILIZER</x:f>
        <x:v>14960</x:v>
      </x:c>
      <x:c r="Q5812" s="268" t="n">
        <x:f>MIN(M5812,FARMER_HOURS)*FARMER_RATE+MAX(M5812-FARMER_HOURS,0)*TEMP_RATE</x:f>
        <x:v>53916.66060349849</x:v>
      </x:c>
      <x:c r="R5812" s="268" t="n">
        <x:f>O5812-P5812-Q5812-FIXED_COST</x:f>
        <x:v>19215.339396501513</x:v>
      </x:c>
      <x:c r="S5812" s="139" t="str">
        <x:f>IF(AND(L5812&lt;=TOTAL_BED_CAP,N5812&lt;=TEMP_WORKER_CAP),"YES","NO")</x:f>
        <x:v>YES</x:v>
      </x:c>
      <x:c r="T5812" s="139" t="n">
        <x:f>IF(S5812="YES",R5812,-1E+99)</x:f>
        <x:v>19215.339396501513</x:v>
      </x:c>
    </x:row>
    <x:row r="5813">
      <x:c r="A5813" s="139"/>
      <x:c r="B5813" s="139"/>
      <x:c r="C5813" s="139"/>
      <x:c r="D5813" s="139"/>
      <x:c r="E5813" s="139"/>
      <x:c r="F5813" s="139"/>
      <x:c r="G5813" s="139"/>
      <x:c r="H5813" s="139"/>
      <x:c r="I5813" s="266" t="n">
        <x:f>INT((ROW()-ROW($I$46))/((CARROT_CAP+1)*(MESCLUN_CAP+1)))</x:f>
        <x:v>8</x:v>
      </x:c>
      <x:c r="J5813" s="266" t="n">
        <x:f>MOD(INT((ROW()-ROW($I$46))/(MESCLUN_CAP+1)),CARROT_CAP+1)</x:f>
        <x:v>18</x:v>
      </x:c>
      <x:c r="K5813" s="266" t="n">
        <x:f>MOD(ROW()-ROW($I$46),MESCLUN_CAP+1)</x:f>
        <x:v>1</x:v>
      </x:c>
      <x:c r="L5813" s="266" t="n">
        <x:f>SUM(I5813:K5813)</x:f>
        <x:v>27</x:v>
      </x:c>
      <x:c r="M5813" s="267" t="n">
        <x:f>I5813*TOMATO_HOURS*WEEKS*(1+TOMATO_DIM)^I5813+J5813*CARROT_HOURS*WEEKS*(1+CARROT_DIM)^J5813+K5813*MESCLUN_HOURS*WEEKS*(1+MESCLUN_DIM)^K5813</x:f>
        <x:v>2431.1621507615127</x:v>
      </x:c>
      <x:c r="N5813" s="267" t="n">
        <x:f>MAX(M5813-FARMER_HOURS,0)/TEMP_HOURS_PER_WORKER</x:f>
        <x:v>1.1883070491399395</x:v>
      </x:c>
      <x:c r="O5813" s="268" t="n">
        <x:f>I5813*TOMATO_PRICE+J5813*CARROT_PRICE+K5813*MESCLUN_PRICE</x:f>
        <x:v>110792</x:v>
      </x:c>
      <x:c r="P5813" s="268" t="n">
        <x:f>I5813*TOMATO_FERTILIZER+J5813*CARROT_FERTILIZER+K5813*MESCLUN_FERTILIZER</x:f>
        <x:v>15840</x:v>
      </x:c>
      <x:c r="Q5813" s="268" t="n">
        <x:f>MIN(M5813,FARMER_HOURS)*FARMER_RATE+MAX(M5813-FARMER_HOURS,0)*TEMP_RATE</x:f>
        <x:v>54707.67622849849</x:v>
      </x:c>
      <x:c r="R5813" s="268" t="n">
        <x:f>O5813-P5813-Q5813-FIXED_COST</x:f>
        <x:v>20244.323771501513</x:v>
      </x:c>
      <x:c r="S5813" s="139" t="str">
        <x:f>IF(AND(L5813&lt;=TOTAL_BED_CAP,N5813&lt;=TEMP_WORKER_CAP),"YES","NO")</x:f>
        <x:v>YES</x:v>
      </x:c>
      <x:c r="T5813" s="139" t="n">
        <x:f>IF(S5813="YES",R5813,-1E+99)</x:f>
        <x:v>20244.323771501513</x:v>
      </x:c>
    </x:row>
    <x:row r="5814">
      <x:c r="A5814" s="139"/>
      <x:c r="B5814" s="139"/>
      <x:c r="C5814" s="139"/>
      <x:c r="D5814" s="139"/>
      <x:c r="E5814" s="139"/>
      <x:c r="F5814" s="139"/>
      <x:c r="G5814" s="139"/>
      <x:c r="H5814" s="139"/>
      <x:c r="I5814" s="266" t="n">
        <x:f>INT((ROW()-ROW($I$46))/((CARROT_CAP+1)*(MESCLUN_CAP+1)))</x:f>
        <x:v>8</x:v>
      </x:c>
      <x:c r="J5814" s="266" t="n">
        <x:f>MOD(INT((ROW()-ROW($I$46))/(MESCLUN_CAP+1)),CARROT_CAP+1)</x:f>
        <x:v>18</x:v>
      </x:c>
      <x:c r="K5814" s="266" t="n">
        <x:f>MOD(ROW()-ROW($I$46),MESCLUN_CAP+1)</x:f>
        <x:v>2</x:v>
      </x:c>
      <x:c r="L5814" s="266" t="n">
        <x:f>SUM(I5814:K5814)</x:f>
        <x:v>28</x:v>
      </x:c>
      <x:c r="M5814" s="267" t="n">
        <x:f>I5814*TOMATO_HOURS*WEEKS*(1+TOMATO_DIM)^I5814+J5814*CARROT_HOURS*WEEKS*(1+CARROT_DIM)^J5814+K5814*MESCLUN_HOURS*WEEKS*(1+MESCLUN_DIM)^K5814</x:f>
        <x:v>2477.8637132615127</x:v>
      </x:c>
      <x:c r="N5814" s="267" t="n">
        <x:f>MAX(M5814-FARMER_HOURS,0)/TEMP_HOURS_PER_WORKER</x:f>
        <x:v>1.2207386897649393</x:v>
      </x:c>
      <x:c r="O5814" s="268" t="n">
        <x:f>I5814*TOMATO_PRICE+J5814*CARROT_PRICE+K5814*MESCLUN_PRICE</x:f>
        <x:v>113492</x:v>
      </x:c>
      <x:c r="P5814" s="268" t="n">
        <x:f>I5814*TOMATO_FERTILIZER+J5814*CARROT_FERTILIZER+K5814*MESCLUN_FERTILIZER</x:f>
        <x:v>16720</x:v>
      </x:c>
      <x:c r="Q5814" s="268" t="n">
        <x:f>MIN(M5814,FARMER_HOURS)*FARMER_RATE+MAX(M5814-FARMER_HOURS,0)*TEMP_RATE</x:f>
        <x:v>55518.46724412349</x:v>
      </x:c>
      <x:c r="R5814" s="268" t="n">
        <x:f>O5814-P5814-Q5814-FIXED_COST</x:f>
        <x:v>21253.532755876513</x:v>
      </x:c>
      <x:c r="S5814" s="139" t="str">
        <x:f>IF(AND(L5814&lt;=TOTAL_BED_CAP,N5814&lt;=TEMP_WORKER_CAP),"YES","NO")</x:f>
        <x:v>YES</x:v>
      </x:c>
      <x:c r="T5814" s="139" t="n">
        <x:f>IF(S5814="YES",R5814,-1E+99)</x:f>
        <x:v>21253.532755876513</x:v>
      </x:c>
    </x:row>
    <x:row r="5815">
      <x:c r="A5815" s="139"/>
      <x:c r="B5815" s="139"/>
      <x:c r="C5815" s="139"/>
      <x:c r="D5815" s="139"/>
      <x:c r="E5815" s="139"/>
      <x:c r="F5815" s="139"/>
      <x:c r="G5815" s="139"/>
      <x:c r="H5815" s="139"/>
      <x:c r="I5815" s="266" t="n">
        <x:f>INT((ROW()-ROW($I$46))/((CARROT_CAP+1)*(MESCLUN_CAP+1)))</x:f>
        <x:v>8</x:v>
      </x:c>
      <x:c r="J5815" s="266" t="n">
        <x:f>MOD(INT((ROW()-ROW($I$46))/(MESCLUN_CAP+1)),CARROT_CAP+1)</x:f>
        <x:v>18</x:v>
      </x:c>
      <x:c r="K5815" s="266" t="n">
        <x:f>MOD(ROW()-ROW($I$46),MESCLUN_CAP+1)</x:f>
        <x:v>3</x:v>
      </x:c>
      <x:c r="L5815" s="266" t="n">
        <x:f>SUM(I5815:K5815)</x:f>
        <x:v>29</x:v>
      </x:c>
      <x:c r="M5815" s="267" t="n">
        <x:f>I5815*TOMATO_HOURS*WEEKS*(1+TOMATO_DIM)^I5815+J5815*CARROT_HOURS*WEEKS*(1+CARROT_DIM)^J5815+K5815*MESCLUN_HOURS*WEEKS*(1+MESCLUN_DIM)^K5815</x:f>
        <x:v>2525.7256956833876</x:v>
      </x:c>
      <x:c r="N5815" s="267" t="n">
        <x:f>MAX(M5815-FARMER_HOURS,0)/TEMP_HOURS_PER_WORKER</x:f>
        <x:v>1.2539761775579081</x:v>
      </x:c>
      <x:c r="O5815" s="268" t="n">
        <x:f>I5815*TOMATO_PRICE+J5815*CARROT_PRICE+K5815*MESCLUN_PRICE</x:f>
        <x:v>116192</x:v>
      </x:c>
      <x:c r="P5815" s="268" t="n">
        <x:f>I5815*TOMATO_FERTILIZER+J5815*CARROT_FERTILIZER+K5815*MESCLUN_FERTILIZER</x:f>
        <x:v>17600</x:v>
      </x:c>
      <x:c r="Q5815" s="268" t="n">
        <x:f>MIN(M5815,FARMER_HOURS)*FARMER_RATE+MAX(M5815-FARMER_HOURS,0)*TEMP_RATE</x:f>
        <x:v>56349.404438947706</x:v>
      </x:c>
      <x:c r="R5815" s="268" t="n">
        <x:f>O5815-P5815-Q5815-FIXED_COST</x:f>
        <x:v>22242.595561052294</x:v>
      </x:c>
      <x:c r="S5815" s="139" t="str">
        <x:f>IF(AND(L5815&lt;=TOTAL_BED_CAP,N5815&lt;=TEMP_WORKER_CAP),"YES","NO")</x:f>
        <x:v>YES</x:v>
      </x:c>
      <x:c r="T5815" s="139" t="n">
        <x:f>IF(S5815="YES",R5815,-1E+99)</x:f>
        <x:v>22242.595561052294</x:v>
      </x:c>
    </x:row>
    <x:row r="5816">
      <x:c r="A5816" s="139"/>
      <x:c r="B5816" s="139"/>
      <x:c r="C5816" s="139"/>
      <x:c r="D5816" s="139"/>
      <x:c r="E5816" s="139"/>
      <x:c r="F5816" s="139"/>
      <x:c r="G5816" s="139"/>
      <x:c r="H5816" s="139"/>
      <x:c r="I5816" s="266" t="n">
        <x:f>INT((ROW()-ROW($I$46))/((CARROT_CAP+1)*(MESCLUN_CAP+1)))</x:f>
        <x:v>8</x:v>
      </x:c>
      <x:c r="J5816" s="266" t="n">
        <x:f>MOD(INT((ROW()-ROW($I$46))/(MESCLUN_CAP+1)),CARROT_CAP+1)</x:f>
        <x:v>18</x:v>
      </x:c>
      <x:c r="K5816" s="266" t="n">
        <x:f>MOD(ROW()-ROW($I$46),MESCLUN_CAP+1)</x:f>
        <x:v>4</x:v>
      </x:c>
      <x:c r="L5816" s="266" t="n">
        <x:f>SUM(I5816:K5816)</x:f>
        <x:v>30</x:v>
      </x:c>
      <x:c r="M5816" s="267" t="n">
        <x:f>I5816*TOMATO_HOURS*WEEKS*(1+TOMATO_DIM)^I5816+J5816*CARROT_HOURS*WEEKS*(1+CARROT_DIM)^J5816+K5816*MESCLUN_HOURS*WEEKS*(1+MESCLUN_DIM)^K5816</x:f>
        <x:v>2574.769811406044</x:v>
      </x:c>
      <x:c r="N5816" s="267" t="n">
        <x:f>MAX(M5816-FARMER_HOURS,0)/TEMP_HOURS_PER_WORKER</x:f>
        <x:v>1.2880345912541973</x:v>
      </x:c>
      <x:c r="O5816" s="268" t="n">
        <x:f>I5816*TOMATO_PRICE+J5816*CARROT_PRICE+K5816*MESCLUN_PRICE</x:f>
        <x:v>118892</x:v>
      </x:c>
      <x:c r="P5816" s="268" t="n">
        <x:f>I5816*TOMATO_FERTILIZER+J5816*CARROT_FERTILIZER+K5816*MESCLUN_FERTILIZER</x:f>
        <x:v>18480</x:v>
      </x:c>
      <x:c r="Q5816" s="268" t="n">
        <x:f>MIN(M5816,FARMER_HOURS)*FARMER_RATE+MAX(M5816-FARMER_HOURS,0)*TEMP_RATE</x:f>
        <x:v>57200.86478135493</x:v>
      </x:c>
      <x:c r="R5816" s="268" t="n">
        <x:f>O5816-P5816-Q5816-FIXED_COST</x:f>
        <x:v>23211.135218645068</x:v>
      </x:c>
      <x:c r="S5816" s="139" t="str">
        <x:f>IF(AND(L5816&lt;=TOTAL_BED_CAP,N5816&lt;=TEMP_WORKER_CAP),"YES","NO")</x:f>
        <x:v>YES</x:v>
      </x:c>
      <x:c r="T5816" s="139" t="n">
        <x:f>IF(S5816="YES",R5816,-1E+99)</x:f>
        <x:v>23211.135218645068</x:v>
      </x:c>
    </x:row>
    <x:row r="5817">
      <x:c r="A5817" s="139"/>
      <x:c r="B5817" s="139"/>
      <x:c r="C5817" s="139"/>
      <x:c r="D5817" s="139"/>
      <x:c r="E5817" s="139"/>
      <x:c r="F5817" s="139"/>
      <x:c r="G5817" s="139"/>
      <x:c r="H5817" s="139"/>
      <x:c r="I5817" s="266" t="n">
        <x:f>INT((ROW()-ROW($I$46))/((CARROT_CAP+1)*(MESCLUN_CAP+1)))</x:f>
        <x:v>8</x:v>
      </x:c>
      <x:c r="J5817" s="266" t="n">
        <x:f>MOD(INT((ROW()-ROW($I$46))/(MESCLUN_CAP+1)),CARROT_CAP+1)</x:f>
        <x:v>18</x:v>
      </x:c>
      <x:c r="K5817" s="266" t="n">
        <x:f>MOD(ROW()-ROW($I$46),MESCLUN_CAP+1)</x:f>
        <x:v>5</x:v>
      </x:c>
      <x:c r="L5817" s="266" t="n">
        <x:f>SUM(I5817:K5817)</x:f>
        <x:v>31</x:v>
      </x:c>
      <x:c r="M5817" s="267" t="n">
        <x:f>I5817*TOMATO_HOURS*WEEKS*(1+TOMATO_DIM)^I5817+J5817*CARROT_HOURS*WEEKS*(1+CARROT_DIM)^J5817+K5817*MESCLUN_HOURS*WEEKS*(1+MESCLUN_DIM)^K5817</x:f>
        <x:v>2625.0181353272474</x:v>
      </x:c>
      <x:c r="N5817" s="267" t="n">
        <x:f>MAX(M5817-FARMER_HOURS,0)/TEMP_HOURS_PER_WORKER</x:f>
        <x:v>1.3229292606439218</x:v>
      </x:c>
      <x:c r="O5817" s="268" t="n">
        <x:f>I5817*TOMATO_PRICE+J5817*CARROT_PRICE+K5817*MESCLUN_PRICE</x:f>
        <x:v>121592</x:v>
      </x:c>
      <x:c r="P5817" s="268" t="n">
        <x:f>I5817*TOMATO_FERTILIZER+J5817*CARROT_FERTILIZER+K5817*MESCLUN_FERTILIZER</x:f>
        <x:v>19360</x:v>
      </x:c>
      <x:c r="Q5817" s="268" t="n">
        <x:f>MIN(M5817,FARMER_HOURS)*FARMER_RATE+MAX(M5817-FARMER_HOURS,0)*TEMP_RATE</x:f>
        <x:v>58073.23151609804</x:v>
      </x:c>
      <x:c r="R5817" s="268" t="n">
        <x:f>O5817-P5817-Q5817-FIXED_COST</x:f>
        <x:v>24158.768483901957</x:v>
      </x:c>
      <x:c r="S5817" s="139" t="str">
        <x:f>IF(AND(L5817&lt;=TOTAL_BED_CAP,N5817&lt;=TEMP_WORKER_CAP),"YES","NO")</x:f>
        <x:v>YES</x:v>
      </x:c>
      <x:c r="T5817" s="139" t="n">
        <x:f>IF(S5817="YES",R5817,-1E+99)</x:f>
        <x:v>24158.768483901957</x:v>
      </x:c>
    </x:row>
    <x:row r="5818">
      <x:c r="A5818" s="139"/>
      <x:c r="B5818" s="139"/>
      <x:c r="C5818" s="139"/>
      <x:c r="D5818" s="139"/>
      <x:c r="E5818" s="139"/>
      <x:c r="F5818" s="139"/>
      <x:c r="G5818" s="139"/>
      <x:c r="H5818" s="139"/>
      <x:c r="I5818" s="266" t="n">
        <x:f>INT((ROW()-ROW($I$46))/((CARROT_CAP+1)*(MESCLUN_CAP+1)))</x:f>
        <x:v>8</x:v>
      </x:c>
      <x:c r="J5818" s="266" t="n">
        <x:f>MOD(INT((ROW()-ROW($I$46))/(MESCLUN_CAP+1)),CARROT_CAP+1)</x:f>
        <x:v>18</x:v>
      </x:c>
      <x:c r="K5818" s="266" t="n">
        <x:f>MOD(ROW()-ROW($I$46),MESCLUN_CAP+1)</x:f>
        <x:v>6</x:v>
      </x:c>
      <x:c r="L5818" s="266" t="n">
        <x:f>SUM(I5818:K5818)</x:f>
        <x:v>32</x:v>
      </x:c>
      <x:c r="M5818" s="267" t="n">
        <x:f>I5818*TOMATO_HOURS*WEEKS*(1+TOMATO_DIM)^I5818+J5818*CARROT_HOURS*WEEKS*(1+CARROT_DIM)^J5818+K5818*MESCLUN_HOURS*WEEKS*(1+MESCLUN_DIM)^K5818</x:f>
        <x:v>2676.4931095088805</x:v>
      </x:c>
      <x:c r="N5818" s="267" t="n">
        <x:f>MAX(M5818-FARMER_HOURS,0)/TEMP_HOURS_PER_WORKER</x:f>
        <x:v>1.358675770492278</x:v>
      </x:c>
      <x:c r="O5818" s="268" t="n">
        <x:f>I5818*TOMATO_PRICE+J5818*CARROT_PRICE+K5818*MESCLUN_PRICE</x:f>
        <x:v>124292</x:v>
      </x:c>
      <x:c r="P5818" s="268" t="n">
        <x:f>I5818*TOMATO_FERTILIZER+J5818*CARROT_FERTILIZER+K5818*MESCLUN_FERTILIZER</x:f>
        <x:v>20240</x:v>
      </x:c>
      <x:c r="Q5818" s="268" t="n">
        <x:f>MIN(M5818,FARMER_HOURS)*FARMER_RATE+MAX(M5818-FARMER_HOURS,0)*TEMP_RATE</x:f>
        <x:v>58966.89426230695</x:v>
      </x:c>
      <x:c r="R5818" s="268" t="n">
        <x:f>O5818-P5818-Q5818-FIXED_COST</x:f>
        <x:v>25085.105737693048</x:v>
      </x:c>
      <x:c r="S5818" s="139" t="str">
        <x:f>IF(AND(L5818&lt;=TOTAL_BED_CAP,N5818&lt;=TEMP_WORKER_CAP),"YES","NO")</x:f>
        <x:v>YES</x:v>
      </x:c>
      <x:c r="T5818" s="139" t="n">
        <x:f>IF(S5818="YES",R5818,-1E+99)</x:f>
        <x:v>25085.105737693048</x:v>
      </x:c>
    </x:row>
    <x:row r="5819">
      <x:c r="A5819" s="139"/>
      <x:c r="B5819" s="139"/>
      <x:c r="C5819" s="139"/>
      <x:c r="D5819" s="139"/>
      <x:c r="E5819" s="139"/>
      <x:c r="F5819" s="139"/>
      <x:c r="G5819" s="139"/>
      <x:c r="H5819" s="139"/>
      <x:c r="I5819" s="266" t="n">
        <x:f>INT((ROW()-ROW($I$46))/((CARROT_CAP+1)*(MESCLUN_CAP+1)))</x:f>
        <x:v>8</x:v>
      </x:c>
      <x:c r="J5819" s="266" t="n">
        <x:f>MOD(INT((ROW()-ROW($I$46))/(MESCLUN_CAP+1)),CARROT_CAP+1)</x:f>
        <x:v>18</x:v>
      </x:c>
      <x:c r="K5819" s="266" t="n">
        <x:f>MOD(ROW()-ROW($I$46),MESCLUN_CAP+1)</x:f>
        <x:v>7</x:v>
      </x:c>
      <x:c r="L5819" s="266" t="n">
        <x:f>SUM(I5819:K5819)</x:f>
        <x:v>33</x:v>
      </x:c>
      <x:c r="M5819" s="267" t="n">
        <x:f>I5819*TOMATO_HOURS*WEEKS*(1+TOMATO_DIM)^I5819+J5819*CARROT_HOURS*WEEKS*(1+CARROT_DIM)^J5819+K5819*MESCLUN_HOURS*WEEKS*(1+MESCLUN_DIM)^K5819</x:f>
        <x:v>2729.217548906841</x:v>
      </x:c>
      <x:c r="N5819" s="267" t="n">
        <x:f>MAX(M5819-FARMER_HOURS,0)/TEMP_HOURS_PER_WORKER</x:f>
        <x:v>1.3952899645186394</x:v>
      </x:c>
      <x:c r="O5819" s="268" t="n">
        <x:f>I5819*TOMATO_PRICE+J5819*CARROT_PRICE+K5819*MESCLUN_PRICE</x:f>
        <x:v>126992</x:v>
      </x:c>
      <x:c r="P5819" s="268" t="n">
        <x:f>I5819*TOMATO_FERTILIZER+J5819*CARROT_FERTILIZER+K5819*MESCLUN_FERTILIZER</x:f>
        <x:v>21120</x:v>
      </x:c>
      <x:c r="Q5819" s="268" t="n">
        <x:f>MIN(M5819,FARMER_HOURS)*FARMER_RATE+MAX(M5819-FARMER_HOURS,0)*TEMP_RATE</x:f>
        <x:v>59882.24911296599</x:v>
      </x:c>
      <x:c r="R5819" s="268" t="n">
        <x:f>O5819-P5819-Q5819-FIXED_COST</x:f>
        <x:v>25989.75088703401</x:v>
      </x:c>
      <x:c r="S5819" s="139" t="str">
        <x:f>IF(AND(L5819&lt;=TOTAL_BED_CAP,N5819&lt;=TEMP_WORKER_CAP),"YES","NO")</x:f>
        <x:v>YES</x:v>
      </x:c>
      <x:c r="T5819" s="139" t="n">
        <x:f>IF(S5819="YES",R5819,-1E+99)</x:f>
        <x:v>25989.75088703401</x:v>
      </x:c>
    </x:row>
    <x:row r="5820">
      <x:c r="A5820" s="139"/>
      <x:c r="B5820" s="139"/>
      <x:c r="C5820" s="139"/>
      <x:c r="D5820" s="139"/>
      <x:c r="E5820" s="139"/>
      <x:c r="F5820" s="139"/>
      <x:c r="G5820" s="139"/>
      <x:c r="H5820" s="139"/>
      <x:c r="I5820" s="266" t="n">
        <x:f>INT((ROW()-ROW($I$46))/((CARROT_CAP+1)*(MESCLUN_CAP+1)))</x:f>
        <x:v>8</x:v>
      </x:c>
      <x:c r="J5820" s="266" t="n">
        <x:f>MOD(INT((ROW()-ROW($I$46))/(MESCLUN_CAP+1)),CARROT_CAP+1)</x:f>
        <x:v>18</x:v>
      </x:c>
      <x:c r="K5820" s="266" t="n">
        <x:f>MOD(ROW()-ROW($I$46),MESCLUN_CAP+1)</x:f>
        <x:v>8</x:v>
      </x:c>
      <x:c r="L5820" s="266" t="n">
        <x:f>SUM(I5820:K5820)</x:f>
        <x:v>34</x:v>
      </x:c>
      <x:c r="M5820" s="267" t="n">
        <x:f>I5820*TOMATO_HOURS*WEEKS*(1+TOMATO_DIM)^I5820+J5820*CARROT_HOURS*WEEKS*(1+CARROT_DIM)^J5820+K5820*MESCLUN_HOURS*WEEKS*(1+MESCLUN_DIM)^K5820</x:f>
        <x:v>2783.214647186821</x:v>
      </x:c>
      <x:c r="N5820" s="267" t="n">
        <x:f>MAX(M5820-FARMER_HOURS,0)/TEMP_HOURS_PER_WORKER</x:f>
        <x:v>1.4327879494352922</x:v>
      </x:c>
      <x:c r="O5820" s="268" t="n">
        <x:f>I5820*TOMATO_PRICE+J5820*CARROT_PRICE+K5820*MESCLUN_PRICE</x:f>
        <x:v>129692</x:v>
      </x:c>
      <x:c r="P5820" s="268" t="n">
        <x:f>I5820*TOMATO_FERTILIZER+J5820*CARROT_FERTILIZER+K5820*MESCLUN_FERTILIZER</x:f>
        <x:v>22000</x:v>
      </x:c>
      <x:c r="Q5820" s="268" t="n">
        <x:f>MIN(M5820,FARMER_HOURS)*FARMER_RATE+MAX(M5820-FARMER_HOURS,0)*TEMP_RATE</x:f>
        <x:v>60819.69873588231</x:v>
      </x:c>
      <x:c r="R5820" s="268" t="n">
        <x:f>O5820-P5820-Q5820-FIXED_COST</x:f>
        <x:v>26872.30126411769</x:v>
      </x:c>
      <x:c r="S5820" s="139" t="str">
        <x:f>IF(AND(L5820&lt;=TOTAL_BED_CAP,N5820&lt;=TEMP_WORKER_CAP),"YES","NO")</x:f>
        <x:v>YES</x:v>
      </x:c>
      <x:c r="T5820" s="139" t="n">
        <x:f>IF(S5820="YES",R5820,-1E+99)</x:f>
        <x:v>26872.30126411769</x:v>
      </x:c>
    </x:row>
    <x:row r="5821">
      <x:c r="A5821" s="139"/>
      <x:c r="B5821" s="139"/>
      <x:c r="C5821" s="139"/>
      <x:c r="D5821" s="139"/>
      <x:c r="E5821" s="139"/>
      <x:c r="F5821" s="139"/>
      <x:c r="G5821" s="139"/>
      <x:c r="H5821" s="139"/>
      <x:c r="I5821" s="266" t="n">
        <x:f>INT((ROW()-ROW($I$46))/((CARROT_CAP+1)*(MESCLUN_CAP+1)))</x:f>
        <x:v>8</x:v>
      </x:c>
      <x:c r="J5821" s="266" t="n">
        <x:f>MOD(INT((ROW()-ROW($I$46))/(MESCLUN_CAP+1)),CARROT_CAP+1)</x:f>
        <x:v>18</x:v>
      </x:c>
      <x:c r="K5821" s="266" t="n">
        <x:f>MOD(ROW()-ROW($I$46),MESCLUN_CAP+1)</x:f>
        <x:v>9</x:v>
      </x:c>
      <x:c r="L5821" s="266" t="n">
        <x:f>SUM(I5821:K5821)</x:f>
        <x:v>35</x:v>
      </x:c>
      <x:c r="M5821" s="267" t="n">
        <x:f>I5821*TOMATO_HOURS*WEEKS*(1+TOMATO_DIM)^I5821+J5821*CARROT_HOURS*WEEKS*(1+CARROT_DIM)^J5821+K5821*MESCLUN_HOURS*WEEKS*(1+MESCLUN_DIM)^K5821</x:f>
        <x:v>2838.5079826272154</x:v>
      </x:c>
      <x:c r="N5821" s="267" t="n">
        <x:f>MAX(M5821-FARMER_HOURS,0)/TEMP_HOURS_PER_WORKER</x:f>
        <x:v>1.4711860990466774</x:v>
      </x:c>
      <x:c r="O5821" s="268" t="n">
        <x:f>I5821*TOMATO_PRICE+J5821*CARROT_PRICE+K5821*MESCLUN_PRICE</x:f>
        <x:v>132392</x:v>
      </x:c>
      <x:c r="P5821" s="268" t="n">
        <x:f>I5821*TOMATO_FERTILIZER+J5821*CARROT_FERTILIZER+K5821*MESCLUN_FERTILIZER</x:f>
        <x:v>22880</x:v>
      </x:c>
      <x:c r="Q5821" s="268" t="n">
        <x:f>MIN(M5821,FARMER_HOURS)*FARMER_RATE+MAX(M5821-FARMER_HOURS,0)*TEMP_RATE</x:f>
        <x:v>61779.652476166935</x:v>
      </x:c>
      <x:c r="R5821" s="268" t="n">
        <x:f>O5821-P5821-Q5821-FIXED_COST</x:f>
        <x:v>27732.347523833065</x:v>
      </x:c>
      <x:c r="S5821" s="139" t="str">
        <x:f>IF(AND(L5821&lt;=TOTAL_BED_CAP,N5821&lt;=TEMP_WORKER_CAP),"YES","NO")</x:f>
        <x:v>YES</x:v>
      </x:c>
      <x:c r="T5821" s="139" t="n">
        <x:f>IF(S5821="YES",R5821,-1E+99)</x:f>
        <x:v>27732.347523833065</x:v>
      </x:c>
    </x:row>
    <x:row r="5822">
      <x:c r="A5822" s="139"/>
      <x:c r="B5822" s="139"/>
      <x:c r="C5822" s="139"/>
      <x:c r="D5822" s="139"/>
      <x:c r="E5822" s="139"/>
      <x:c r="F5822" s="139"/>
      <x:c r="G5822" s="139"/>
      <x:c r="H5822" s="139"/>
      <x:c r="I5822" s="266" t="n">
        <x:f>INT((ROW()-ROW($I$46))/((CARROT_CAP+1)*(MESCLUN_CAP+1)))</x:f>
        <x:v>8</x:v>
      </x:c>
      <x:c r="J5822" s="266" t="n">
        <x:f>MOD(INT((ROW()-ROW($I$46))/(MESCLUN_CAP+1)),CARROT_CAP+1)</x:f>
        <x:v>18</x:v>
      </x:c>
      <x:c r="K5822" s="266" t="n">
        <x:f>MOD(ROW()-ROW($I$46),MESCLUN_CAP+1)</x:f>
        <x:v>10</x:v>
      </x:c>
      <x:c r="L5822" s="266" t="n">
        <x:f>SUM(I5822:K5822)</x:f>
        <x:v>36</x:v>
      </x:c>
      <x:c r="M5822" s="267" t="n">
        <x:f>I5822*TOMATO_HOURS*WEEKS*(1+TOMATO_DIM)^I5822+J5822*CARROT_HOURS*WEEKS*(1+CARROT_DIM)^J5822+K5822*MESCLUN_HOURS*WEEKS*(1+MESCLUN_DIM)^K5822</x:f>
        <x:v>2895.1215241104283</x:v>
      </x:c>
      <x:c r="N5822" s="267" t="n">
        <x:f>MAX(M5822-FARMER_HOURS,0)/TEMP_HOURS_PER_WORKER</x:f>
        <x:v>1.5105010584100196</x:v>
      </x:c>
      <x:c r="O5822" s="268" t="n">
        <x:f>I5822*TOMATO_PRICE+J5822*CARROT_PRICE+K5822*MESCLUN_PRICE</x:f>
        <x:v>135092</x:v>
      </x:c>
      <x:c r="P5822" s="268" t="n">
        <x:f>I5822*TOMATO_FERTILIZER+J5822*CARROT_FERTILIZER+K5822*MESCLUN_FERTILIZER</x:f>
        <x:v>23760</x:v>
      </x:c>
      <x:c r="Q5822" s="268" t="n">
        <x:f>MIN(M5822,FARMER_HOURS)*FARMER_RATE+MAX(M5822-FARMER_HOURS,0)*TEMP_RATE</x:f>
        <x:v>62762.52646025049</x:v>
      </x:c>
      <x:c r="R5822" s="268" t="n">
        <x:f>O5822-P5822-Q5822-FIXED_COST</x:f>
        <x:v>28569.47353974951</x:v>
      </x:c>
      <x:c r="S5822" s="139" t="str">
        <x:f>IF(AND(L5822&lt;=TOTAL_BED_CAP,N5822&lt;=TEMP_WORKER_CAP),"YES","NO")</x:f>
        <x:v>YES</x:v>
      </x:c>
      <x:c r="T5822" s="139" t="n">
        <x:f>IF(S5822="YES",R5822,-1E+99)</x:f>
        <x:v>28569.47353974951</x:v>
      </x:c>
    </x:row>
    <x:row r="5823">
      <x:c r="A5823" s="139"/>
      <x:c r="B5823" s="139"/>
      <x:c r="C5823" s="139"/>
      <x:c r="D5823" s="139"/>
      <x:c r="E5823" s="139"/>
      <x:c r="F5823" s="139"/>
      <x:c r="G5823" s="139"/>
      <x:c r="H5823" s="139"/>
      <x:c r="I5823" s="266" t="n">
        <x:f>INT((ROW()-ROW($I$46))/((CARROT_CAP+1)*(MESCLUN_CAP+1)))</x:f>
        <x:v>8</x:v>
      </x:c>
      <x:c r="J5823" s="266" t="n">
        <x:f>MOD(INT((ROW()-ROW($I$46))/(MESCLUN_CAP+1)),CARROT_CAP+1)</x:f>
        <x:v>18</x:v>
      </x:c>
      <x:c r="K5823" s="266" t="n">
        <x:f>MOD(ROW()-ROW($I$46),MESCLUN_CAP+1)</x:f>
        <x:v>11</x:v>
      </x:c>
      <x:c r="L5823" s="266" t="n">
        <x:f>SUM(I5823:K5823)</x:f>
        <x:v>37</x:v>
      </x:c>
      <x:c r="M5823" s="267" t="n">
        <x:f>I5823*TOMATO_HOURS*WEEKS*(1+TOMATO_DIM)^I5823+J5823*CARROT_HOURS*WEEKS*(1+CARROT_DIM)^J5823+K5823*MESCLUN_HOURS*WEEKS*(1+MESCLUN_DIM)^K5823</x:f>
        <x:v>2953.0796372038676</x:v>
      </x:c>
      <x:c r="N5823" s="267" t="n">
        <x:f>MAX(M5823-FARMER_HOURS,0)/TEMP_HOURS_PER_WORKER</x:f>
        <x:v>1.5507497480582413</x:v>
      </x:c>
      <x:c r="O5823" s="268" t="n">
        <x:f>I5823*TOMATO_PRICE+J5823*CARROT_PRICE+K5823*MESCLUN_PRICE</x:f>
        <x:v>137792</x:v>
      </x:c>
      <x:c r="P5823" s="268" t="n">
        <x:f>I5823*TOMATO_FERTILIZER+J5823*CARROT_FERTILIZER+K5823*MESCLUN_FERTILIZER</x:f>
        <x:v>24640</x:v>
      </x:c>
      <x:c r="Q5823" s="268" t="n">
        <x:f>MIN(M5823,FARMER_HOURS)*FARMER_RATE+MAX(M5823-FARMER_HOURS,0)*TEMP_RATE</x:f>
        <x:v>63768.743701456035</x:v>
      </x:c>
      <x:c r="R5823" s="268" t="n">
        <x:f>O5823-P5823-Q5823-FIXED_COST</x:f>
        <x:v>29383.256298543965</x:v>
      </x:c>
      <x:c r="S5823" s="139" t="str">
        <x:f>IF(AND(L5823&lt;=TOTAL_BED_CAP,N5823&lt;=TEMP_WORKER_CAP),"YES","NO")</x:f>
        <x:v>YES</x:v>
      </x:c>
      <x:c r="T5823" s="139" t="n">
        <x:f>IF(S5823="YES",R5823,-1E+99)</x:f>
        <x:v>29383.256298543965</x:v>
      </x:c>
    </x:row>
    <x:row r="5824">
      <x:c r="A5824" s="139"/>
      <x:c r="B5824" s="139"/>
      <x:c r="C5824" s="139"/>
      <x:c r="D5824" s="139"/>
      <x:c r="E5824" s="139"/>
      <x:c r="F5824" s="139"/>
      <x:c r="G5824" s="139"/>
      <x:c r="H5824" s="139"/>
      <x:c r="I5824" s="266" t="n">
        <x:f>INT((ROW()-ROW($I$46))/((CARROT_CAP+1)*(MESCLUN_CAP+1)))</x:f>
        <x:v>8</x:v>
      </x:c>
      <x:c r="J5824" s="266" t="n">
        <x:f>MOD(INT((ROW()-ROW($I$46))/(MESCLUN_CAP+1)),CARROT_CAP+1)</x:f>
        <x:v>18</x:v>
      </x:c>
      <x:c r="K5824" s="266" t="n">
        <x:f>MOD(ROW()-ROW($I$46),MESCLUN_CAP+1)</x:f>
        <x:v>12</x:v>
      </x:c>
      <x:c r="L5824" s="266" t="n">
        <x:f>SUM(I5824:K5824)</x:f>
        <x:v>38</x:v>
      </x:c>
      <x:c r="M5824" s="267" t="n">
        <x:f>I5824*TOMATO_HOURS*WEEKS*(1+TOMATO_DIM)^I5824+J5824*CARROT_HOURS*WEEKS*(1+CARROT_DIM)^J5824+K5824*MESCLUN_HOURS*WEEKS*(1+MESCLUN_DIM)^K5824</x:f>
        <x:v>3012.4070903319316</x:v>
      </x:c>
      <x:c r="N5824" s="267" t="n">
        <x:f>MAX(M5824-FARMER_HOURS,0)/TEMP_HOURS_PER_WORKER</x:f>
        <x:v>1.5919493682860637</x:v>
      </x:c>
      <x:c r="O5824" s="268" t="n">
        <x:f>I5824*TOMATO_PRICE+J5824*CARROT_PRICE+K5824*MESCLUN_PRICE</x:f>
        <x:v>140492</x:v>
      </x:c>
      <x:c r="P5824" s="268" t="n">
        <x:f>I5824*TOMATO_FERTILIZER+J5824*CARROT_FERTILIZER+K5824*MESCLUN_FERTILIZER</x:f>
        <x:v>25520</x:v>
      </x:c>
      <x:c r="Q5824" s="268" t="n">
        <x:f>MIN(M5824,FARMER_HOURS)*FARMER_RATE+MAX(M5824-FARMER_HOURS,0)*TEMP_RATE</x:f>
        <x:v>64798.73420715159</x:v>
      </x:c>
      <x:c r="R5824" s="268" t="n">
        <x:f>O5824-P5824-Q5824-FIXED_COST</x:f>
        <x:v>30173.26579284841</x:v>
      </x:c>
      <x:c r="S5824" s="139" t="str">
        <x:f>IF(AND(L5824&lt;=TOTAL_BED_CAP,N5824&lt;=TEMP_WORKER_CAP),"YES","NO")</x:f>
        <x:v>YES</x:v>
      </x:c>
      <x:c r="T5824" s="139" t="n">
        <x:f>IF(S5824="YES",R5824,-1E+99)</x:f>
        <x:v>30173.26579284841</x:v>
      </x:c>
    </x:row>
    <x:row r="5825">
      <x:c r="A5825" s="139"/>
      <x:c r="B5825" s="139"/>
      <x:c r="C5825" s="139"/>
      <x:c r="D5825" s="139"/>
      <x:c r="E5825" s="139"/>
      <x:c r="F5825" s="139"/>
      <x:c r="G5825" s="139"/>
      <x:c r="H5825" s="139"/>
      <x:c r="I5825" s="266" t="n">
        <x:f>INT((ROW()-ROW($I$46))/((CARROT_CAP+1)*(MESCLUN_CAP+1)))</x:f>
        <x:v>8</x:v>
      </x:c>
      <x:c r="J5825" s="266" t="n">
        <x:f>MOD(INT((ROW()-ROW($I$46))/(MESCLUN_CAP+1)),CARROT_CAP+1)</x:f>
        <x:v>18</x:v>
      </x:c>
      <x:c r="K5825" s="266" t="n">
        <x:f>MOD(ROW()-ROW($I$46),MESCLUN_CAP+1)</x:f>
        <x:v>13</x:v>
      </x:c>
      <x:c r="L5825" s="266" t="n">
        <x:f>SUM(I5825:K5825)</x:f>
        <x:v>39</x:v>
      </x:c>
      <x:c r="M5825" s="267" t="n">
        <x:f>I5825*TOMATO_HOURS*WEEKS*(1+TOMATO_DIM)^I5825+J5825*CARROT_HOURS*WEEKS*(1+CARROT_DIM)^J5825+K5825*MESCLUN_HOURS*WEEKS*(1+MESCLUN_DIM)^K5825</x:f>
        <x:v>3073.129061040316</x:v>
      </x:c>
      <x:c r="N5825" s="267" t="n">
        <x:f>MAX(M5825-FARMER_HOURS,0)/TEMP_HOURS_PER_WORKER</x:f>
        <x:v>1.6341174035002195</x:v>
      </x:c>
      <x:c r="O5825" s="268" t="n">
        <x:f>I5825*TOMATO_PRICE+J5825*CARROT_PRICE+K5825*MESCLUN_PRICE</x:f>
        <x:v>143192</x:v>
      </x:c>
      <x:c r="P5825" s="268" t="n">
        <x:f>I5825*TOMATO_FERTILIZER+J5825*CARROT_FERTILIZER+K5825*MESCLUN_FERTILIZER</x:f>
        <x:v>26400</x:v>
      </x:c>
      <x:c r="Q5825" s="268" t="n">
        <x:f>MIN(M5825,FARMER_HOURS)*FARMER_RATE+MAX(M5825-FARMER_HOURS,0)*TEMP_RATE</x:f>
        <x:v>65852.9350875055</x:v>
      </x:c>
      <x:c r="R5825" s="268" t="n">
        <x:f>O5825-P5825-Q5825-FIXED_COST</x:f>
        <x:v>30939.064912494505</x:v>
      </x:c>
      <x:c r="S5825" s="139" t="str">
        <x:f>IF(AND(L5825&lt;=TOTAL_BED_CAP,N5825&lt;=TEMP_WORKER_CAP),"YES","NO")</x:f>
        <x:v>YES</x:v>
      </x:c>
      <x:c r="T5825" s="139" t="n">
        <x:f>IF(S5825="YES",R5825,-1E+99)</x:f>
        <x:v>30939.064912494505</x:v>
      </x:c>
    </x:row>
    <x:row r="5826">
      <x:c r="A5826" s="139"/>
      <x:c r="B5826" s="139"/>
      <x:c r="C5826" s="139"/>
      <x:c r="D5826" s="139"/>
      <x:c r="E5826" s="139"/>
      <x:c r="F5826" s="139"/>
      <x:c r="G5826" s="139"/>
      <x:c r="H5826" s="139"/>
      <x:c r="I5826" s="266" t="n">
        <x:f>INT((ROW()-ROW($I$46))/((CARROT_CAP+1)*(MESCLUN_CAP+1)))</x:f>
        <x:v>8</x:v>
      </x:c>
      <x:c r="J5826" s="266" t="n">
        <x:f>MOD(INT((ROW()-ROW($I$46))/(MESCLUN_CAP+1)),CARROT_CAP+1)</x:f>
        <x:v>18</x:v>
      </x:c>
      <x:c r="K5826" s="266" t="n">
        <x:f>MOD(ROW()-ROW($I$46),MESCLUN_CAP+1)</x:f>
        <x:v>14</x:v>
      </x:c>
      <x:c r="L5826" s="266" t="n">
        <x:f>SUM(I5826:K5826)</x:f>
        <x:v>40</x:v>
      </x:c>
      <x:c r="M5826" s="267" t="n">
        <x:f>I5826*TOMATO_HOURS*WEEKS*(1+TOMATO_DIM)^I5826+J5826*CARROT_HOURS*WEEKS*(1+CARROT_DIM)^J5826+K5826*MESCLUN_HOURS*WEEKS*(1+MESCLUN_DIM)^K5826</x:f>
        <x:v>3135.271142353977</x:v>
      </x:c>
      <x:c r="N5826" s="267" t="n">
        <x:f>MAX(M5826-FARMER_HOURS,0)/TEMP_HOURS_PER_WORKER</x:f>
        <x:v>1.6772716266347063</x:v>
      </x:c>
      <x:c r="O5826" s="268" t="n">
        <x:f>I5826*TOMATO_PRICE+J5826*CARROT_PRICE+K5826*MESCLUN_PRICE</x:f>
        <x:v>145892</x:v>
      </x:c>
      <x:c r="P5826" s="268" t="n">
        <x:f>I5826*TOMATO_FERTILIZER+J5826*CARROT_FERTILIZER+K5826*MESCLUN_FERTILIZER</x:f>
        <x:v>27280</x:v>
      </x:c>
      <x:c r="Q5826" s="268" t="n">
        <x:f>MIN(M5826,FARMER_HOURS)*FARMER_RATE+MAX(M5826-FARMER_HOURS,0)*TEMP_RATE</x:f>
        <x:v>66931.79066586765</x:v>
      </x:c>
      <x:c r="R5826" s="268" t="n">
        <x:f>O5826-P5826-Q5826-FIXED_COST</x:f>
        <x:v>31680.20933413235</x:v>
      </x:c>
      <x:c r="S5826" s="139" t="str">
        <x:f>IF(AND(L5826&lt;=TOTAL_BED_CAP,N5826&lt;=TEMP_WORKER_CAP),"YES","NO")</x:f>
        <x:v>YES</x:v>
      </x:c>
      <x:c r="T5826" s="139" t="n">
        <x:f>IF(S5826="YES",R5826,-1E+99)</x:f>
        <x:v>31680.20933413235</x:v>
      </x:c>
    </x:row>
    <x:row r="5827">
      <x:c r="A5827" s="139"/>
      <x:c r="B5827" s="139"/>
      <x:c r="C5827" s="139"/>
      <x:c r="D5827" s="139"/>
      <x:c r="E5827" s="139"/>
      <x:c r="F5827" s="139"/>
      <x:c r="G5827" s="139"/>
      <x:c r="H5827" s="139"/>
      <x:c r="I5827" s="266" t="n">
        <x:f>INT((ROW()-ROW($I$46))/((CARROT_CAP+1)*(MESCLUN_CAP+1)))</x:f>
        <x:v>8</x:v>
      </x:c>
      <x:c r="J5827" s="266" t="n">
        <x:f>MOD(INT((ROW()-ROW($I$46))/(MESCLUN_CAP+1)),CARROT_CAP+1)</x:f>
        <x:v>18</x:v>
      </x:c>
      <x:c r="K5827" s="266" t="n">
        <x:f>MOD(ROW()-ROW($I$46),MESCLUN_CAP+1)</x:f>
        <x:v>15</x:v>
      </x:c>
      <x:c r="L5827" s="266" t="n">
        <x:f>SUM(I5827:K5827)</x:f>
        <x:v>41</x:v>
      </x:c>
      <x:c r="M5827" s="267" t="n">
        <x:f>I5827*TOMATO_HOURS*WEEKS*(1+TOMATO_DIM)^I5827+J5827*CARROT_HOURS*WEEKS*(1+CARROT_DIM)^J5827+K5827*MESCLUN_HOURS*WEEKS*(1+MESCLUN_DIM)^K5827</x:f>
        <x:v>3198.8593492301234</x:v>
      </x:c>
      <x:c r="N5827" s="267" t="n">
        <x:f>MAX(M5827-FARMER_HOURS,0)/TEMP_HOURS_PER_WORKER</x:f>
        <x:v>1.72143010363203</x:v>
      </x:c>
      <x:c r="O5827" s="268" t="n">
        <x:f>I5827*TOMATO_PRICE+J5827*CARROT_PRICE+K5827*MESCLUN_PRICE</x:f>
        <x:v>148592</x:v>
      </x:c>
      <x:c r="P5827" s="268" t="n">
        <x:f>I5827*TOMATO_FERTILIZER+J5827*CARROT_FERTILIZER+K5827*MESCLUN_FERTILIZER</x:f>
        <x:v>28160</x:v>
      </x:c>
      <x:c r="Q5827" s="268" t="n">
        <x:f>MIN(M5827,FARMER_HOURS)*FARMER_RATE+MAX(M5827-FARMER_HOURS,0)*TEMP_RATE</x:f>
        <x:v>68035.75259080075</x:v>
      </x:c>
      <x:c r="R5827" s="268" t="n">
        <x:f>O5827-P5827-Q5827-FIXED_COST</x:f>
        <x:v>32396.247409199248</x:v>
      </x:c>
      <x:c r="S5827" s="139" t="str">
        <x:f>IF(AND(L5827&lt;=TOTAL_BED_CAP,N5827&lt;=TEMP_WORKER_CAP),"YES","NO")</x:f>
        <x:v>YES</x:v>
      </x:c>
      <x:c r="T5827" s="139" t="n">
        <x:f>IF(S5827="YES",R5827,-1E+99)</x:f>
        <x:v>32396.247409199248</x:v>
      </x:c>
    </x:row>
    <x:row r="5828">
      <x:c r="A5828" s="139"/>
      <x:c r="B5828" s="139"/>
      <x:c r="C5828" s="139"/>
      <x:c r="D5828" s="139"/>
      <x:c r="E5828" s="139"/>
      <x:c r="F5828" s="139"/>
      <x:c r="G5828" s="139"/>
      <x:c r="H5828" s="139"/>
      <x:c r="I5828" s="266" t="n">
        <x:f>INT((ROW()-ROW($I$46))/((CARROT_CAP+1)*(MESCLUN_CAP+1)))</x:f>
        <x:v>8</x:v>
      </x:c>
      <x:c r="J5828" s="266" t="n">
        <x:f>MOD(INT((ROW()-ROW($I$46))/(MESCLUN_CAP+1)),CARROT_CAP+1)</x:f>
        <x:v>18</x:v>
      </x:c>
      <x:c r="K5828" s="266" t="n">
        <x:f>MOD(ROW()-ROW($I$46),MESCLUN_CAP+1)</x:f>
        <x:v>16</x:v>
      </x:c>
      <x:c r="L5828" s="266" t="n">
        <x:f>SUM(I5828:K5828)</x:f>
        <x:v>42</x:v>
      </x:c>
      <x:c r="M5828" s="267" t="n">
        <x:f>I5828*TOMATO_HOURS*WEEKS*(1+TOMATO_DIM)^I5828+J5828*CARROT_HOURS*WEEKS*(1+CARROT_DIM)^J5828+K5828*MESCLUN_HOURS*WEEKS*(1+MESCLUN_DIM)^K5828</x:f>
        <x:v>3263.9201251076124</x:v>
      </x:c>
      <x:c r="N5828" s="267" t="n">
        <x:f>MAX(M5828-FARMER_HOURS,0)/TEMP_HOURS_PER_WORKER</x:f>
        <x:v>1.7666111979913974</x:v>
      </x:c>
      <x:c r="O5828" s="268" t="n">
        <x:f>I5828*TOMATO_PRICE+J5828*CARROT_PRICE+K5828*MESCLUN_PRICE</x:f>
        <x:v>151292</x:v>
      </x:c>
      <x:c r="P5828" s="268" t="n">
        <x:f>I5828*TOMATO_FERTILIZER+J5828*CARROT_FERTILIZER+K5828*MESCLUN_FERTILIZER</x:f>
        <x:v>29040</x:v>
      </x:c>
      <x:c r="Q5828" s="268" t="n">
        <x:f>MIN(M5828,FARMER_HOURS)*FARMER_RATE+MAX(M5828-FARMER_HOURS,0)*TEMP_RATE</x:f>
        <x:v>69165.27994978493</x:v>
      </x:c>
      <x:c r="R5828" s="268" t="n">
        <x:f>O5828-P5828-Q5828-FIXED_COST</x:f>
        <x:v>33086.720050215066</x:v>
      </x:c>
      <x:c r="S5828" s="139" t="str">
        <x:f>IF(AND(L5828&lt;=TOTAL_BED_CAP,N5828&lt;=TEMP_WORKER_CAP),"YES","NO")</x:f>
        <x:v>YES</x:v>
      </x:c>
      <x:c r="T5828" s="139" t="n">
        <x:f>IF(S5828="YES",R5828,-1E+99)</x:f>
        <x:v>33086.720050215066</x:v>
      </x:c>
    </x:row>
    <x:row r="5829">
      <x:c r="A5829" s="139"/>
      <x:c r="B5829" s="139"/>
      <x:c r="C5829" s="139"/>
      <x:c r="D5829" s="139"/>
      <x:c r="E5829" s="139"/>
      <x:c r="F5829" s="139"/>
      <x:c r="G5829" s="139"/>
      <x:c r="H5829" s="139"/>
      <x:c r="I5829" s="266" t="n">
        <x:f>INT((ROW()-ROW($I$46))/((CARROT_CAP+1)*(MESCLUN_CAP+1)))</x:f>
        <x:v>8</x:v>
      </x:c>
      <x:c r="J5829" s="266" t="n">
        <x:f>MOD(INT((ROW()-ROW($I$46))/(MESCLUN_CAP+1)),CARROT_CAP+1)</x:f>
        <x:v>18</x:v>
      </x:c>
      <x:c r="K5829" s="266" t="n">
        <x:f>MOD(ROW()-ROW($I$46),MESCLUN_CAP+1)</x:f>
        <x:v>17</x:v>
      </x:c>
      <x:c r="L5829" s="266" t="n">
        <x:f>SUM(I5829:K5829)</x:f>
        <x:v>43</x:v>
      </x:c>
      <x:c r="M5829" s="267" t="n">
        <x:f>I5829*TOMATO_HOURS*WEEKS*(1+TOMATO_DIM)^I5829+J5829*CARROT_HOURS*WEEKS*(1+CARROT_DIM)^J5829+K5829*MESCLUN_HOURS*WEEKS*(1+MESCLUN_DIM)^K5829</x:f>
        <x:v>3330.4803485541524</x:v>
      </x:c>
      <x:c r="N5829" s="267" t="n">
        <x:f>MAX(M5829-FARMER_HOURS,0)/TEMP_HOURS_PER_WORKER</x:f>
        <x:v>1.8128335753848281</x:v>
      </x:c>
      <x:c r="O5829" s="268" t="n">
        <x:f>I5829*TOMATO_PRICE+J5829*CARROT_PRICE+K5829*MESCLUN_PRICE</x:f>
        <x:v>153992</x:v>
      </x:c>
      <x:c r="P5829" s="268" t="n">
        <x:f>I5829*TOMATO_FERTILIZER+J5829*CARROT_FERTILIZER+K5829*MESCLUN_FERTILIZER</x:f>
        <x:v>29920</x:v>
      </x:c>
      <x:c r="Q5829" s="268" t="n">
        <x:f>MIN(M5829,FARMER_HOURS)*FARMER_RATE+MAX(M5829-FARMER_HOURS,0)*TEMP_RATE</x:f>
        <x:v>70320.8393846207</x:v>
      </x:c>
      <x:c r="R5829" s="268" t="n">
        <x:f>O5829-P5829-Q5829-FIXED_COST</x:f>
        <x:v>33751.160615379296</x:v>
      </x:c>
      <x:c r="S5829" s="139" t="str">
        <x:f>IF(AND(L5829&lt;=TOTAL_BED_CAP,N5829&lt;=TEMP_WORKER_CAP),"YES","NO")</x:f>
        <x:v>YES</x:v>
      </x:c>
      <x:c r="T5829" s="139" t="n">
        <x:f>IF(S5829="YES",R5829,-1E+99)</x:f>
        <x:v>33751.160615379296</x:v>
      </x:c>
    </x:row>
    <x:row r="5830">
      <x:c r="A5830" s="139"/>
      <x:c r="B5830" s="139"/>
      <x:c r="C5830" s="139"/>
      <x:c r="D5830" s="139"/>
      <x:c r="E5830" s="139"/>
      <x:c r="F5830" s="139"/>
      <x:c r="G5830" s="139"/>
      <x:c r="H5830" s="139"/>
      <x:c r="I5830" s="266" t="n">
        <x:f>INT((ROW()-ROW($I$46))/((CARROT_CAP+1)*(MESCLUN_CAP+1)))</x:f>
        <x:v>8</x:v>
      </x:c>
      <x:c r="J5830" s="266" t="n">
        <x:f>MOD(INT((ROW()-ROW($I$46))/(MESCLUN_CAP+1)),CARROT_CAP+1)</x:f>
        <x:v>18</x:v>
      </x:c>
      <x:c r="K5830" s="266" t="n">
        <x:f>MOD(ROW()-ROW($I$46),MESCLUN_CAP+1)</x:f>
        <x:v>18</x:v>
      </x:c>
      <x:c r="L5830" s="266" t="n">
        <x:f>SUM(I5830:K5830)</x:f>
        <x:v>44</x:v>
      </x:c>
      <x:c r="M5830" s="267" t="n">
        <x:f>I5830*TOMATO_HOURS*WEEKS*(1+TOMATO_DIM)^I5830+J5830*CARROT_HOURS*WEEKS*(1+CARROT_DIM)^J5830+K5830*MESCLUN_HOURS*WEEKS*(1+MESCLUN_DIM)^K5830</x:f>
        <x:v>3398.56734001274</x:v>
      </x:c>
      <x:c r="N5830" s="267" t="n">
        <x:f>MAX(M5830-FARMER_HOURS,0)/TEMP_HOURS_PER_WORKER</x:f>
        <x:v>1.8601162083421805</x:v>
      </x:c>
      <x:c r="O5830" s="268" t="n">
        <x:f>I5830*TOMATO_PRICE+J5830*CARROT_PRICE+K5830*MESCLUN_PRICE</x:f>
        <x:v>156692</x:v>
      </x:c>
      <x:c r="P5830" s="268" t="n">
        <x:f>I5830*TOMATO_FERTILIZER+J5830*CARROT_FERTILIZER+K5830*MESCLUN_FERTILIZER</x:f>
        <x:v>30800</x:v>
      </x:c>
      <x:c r="Q5830" s="268" t="n">
        <x:f>MIN(M5830,FARMER_HOURS)*FARMER_RATE+MAX(M5830-FARMER_HOURS,0)*TEMP_RATE</x:f>
        <x:v>71502.90520855451</x:v>
      </x:c>
      <x:c r="R5830" s="268" t="n">
        <x:f>O5830-P5830-Q5830-FIXED_COST</x:f>
        <x:v>34389.09479144549</x:v>
      </x:c>
      <x:c r="S5830" s="139" t="str">
        <x:f>IF(AND(L5830&lt;=TOTAL_BED_CAP,N5830&lt;=TEMP_WORKER_CAP),"YES","NO")</x:f>
        <x:v>YES</x:v>
      </x:c>
      <x:c r="T5830" s="139" t="n">
        <x:f>IF(S5830="YES",R5830,-1E+99)</x:f>
        <x:v>34389.09479144549</x:v>
      </x:c>
    </x:row>
    <x:row r="5831">
      <x:c r="A5831" s="139"/>
      <x:c r="B5831" s="139"/>
      <x:c r="C5831" s="139"/>
      <x:c r="D5831" s="139"/>
      <x:c r="E5831" s="139"/>
      <x:c r="F5831" s="139"/>
      <x:c r="G5831" s="139"/>
      <x:c r="H5831" s="139"/>
      <x:c r="I5831" s="266" t="n">
        <x:f>INT((ROW()-ROW($I$46))/((CARROT_CAP+1)*(MESCLUN_CAP+1)))</x:f>
        <x:v>8</x:v>
      </x:c>
      <x:c r="J5831" s="266" t="n">
        <x:f>MOD(INT((ROW()-ROW($I$46))/(MESCLUN_CAP+1)),CARROT_CAP+1)</x:f>
        <x:v>18</x:v>
      </x:c>
      <x:c r="K5831" s="266" t="n">
        <x:f>MOD(ROW()-ROW($I$46),MESCLUN_CAP+1)</x:f>
        <x:v>19</x:v>
      </x:c>
      <x:c r="L5831" s="266" t="n">
        <x:f>SUM(I5831:K5831)</x:f>
        <x:v>45</x:v>
      </x:c>
      <x:c r="M5831" s="267" t="n">
        <x:f>I5831*TOMATO_HOURS*WEEKS*(1+TOMATO_DIM)^I5831+J5831*CARROT_HOURS*WEEKS*(1+CARROT_DIM)^J5831+K5831*MESCLUN_HOURS*WEEKS*(1+MESCLUN_DIM)^K5831</x:f>
        <x:v>3468.208868648762</x:v>
      </x:c>
      <x:c r="N5831" s="267" t="n">
        <x:f>MAX(M5831-FARMER_HOURS,0)/TEMP_HOURS_PER_WORKER</x:f>
        <x:v>1.9084783810060846</x:v>
      </x:c>
      <x:c r="O5831" s="268" t="n">
        <x:f>I5831*TOMATO_PRICE+J5831*CARROT_PRICE+K5831*MESCLUN_PRICE</x:f>
        <x:v>159392</x:v>
      </x:c>
      <x:c r="P5831" s="268" t="n">
        <x:f>I5831*TOMATO_FERTILIZER+J5831*CARROT_FERTILIZER+K5831*MESCLUN_FERTILIZER</x:f>
        <x:v>31680</x:v>
      </x:c>
      <x:c r="Q5831" s="268" t="n">
        <x:f>MIN(M5831,FARMER_HOURS)*FARMER_RATE+MAX(M5831-FARMER_HOURS,0)*TEMP_RATE</x:f>
        <x:v>72711.95952515211</x:v>
      </x:c>
      <x:c r="R5831" s="268" t="n">
        <x:f>O5831-P5831-Q5831-FIXED_COST</x:f>
        <x:v>35000.04047484789</x:v>
      </x:c>
      <x:c r="S5831" s="139" t="str">
        <x:f>IF(AND(L5831&lt;=TOTAL_BED_CAP,N5831&lt;=TEMP_WORKER_CAP),"YES","NO")</x:f>
        <x:v>YES</x:v>
      </x:c>
      <x:c r="T5831" s="139" t="n">
        <x:f>IF(S5831="YES",R5831,-1E+99)</x:f>
        <x:v>35000.04047484789</x:v>
      </x:c>
    </x:row>
    <x:row r="5832">
      <x:c r="A5832" s="139"/>
      <x:c r="B5832" s="139"/>
      <x:c r="C5832" s="139"/>
      <x:c r="D5832" s="139"/>
      <x:c r="E5832" s="139"/>
      <x:c r="F5832" s="139"/>
      <x:c r="G5832" s="139"/>
      <x:c r="H5832" s="139"/>
      <x:c r="I5832" s="266" t="n">
        <x:f>INT((ROW()-ROW($I$46))/((CARROT_CAP+1)*(MESCLUN_CAP+1)))</x:f>
        <x:v>8</x:v>
      </x:c>
      <x:c r="J5832" s="266" t="n">
        <x:f>MOD(INT((ROW()-ROW($I$46))/(MESCLUN_CAP+1)),CARROT_CAP+1)</x:f>
        <x:v>18</x:v>
      </x:c>
      <x:c r="K5832" s="266" t="n">
        <x:f>MOD(ROW()-ROW($I$46),MESCLUN_CAP+1)</x:f>
        <x:v>20</x:v>
      </x:c>
      <x:c r="L5832" s="266" t="n">
        <x:f>SUM(I5832:K5832)</x:f>
        <x:v>46</x:v>
      </x:c>
      <x:c r="M5832" s="267" t="n">
        <x:f>I5832*TOMATO_HOURS*WEEKS*(1+TOMATO_DIM)^I5832+J5832*CARROT_HOURS*WEEKS*(1+CARROT_DIM)^J5832+K5832*MESCLUN_HOURS*WEEKS*(1+MESCLUN_DIM)^K5832</x:f>
        <x:v>3539.4331592992385</x:v>
      </x:c>
      <x:c r="N5832" s="267" t="n">
        <x:f>MAX(M5832-FARMER_HOURS,0)/TEMP_HOURS_PER_WORKER</x:f>
        <x:v>1.9579396939578044</x:v>
      </x:c>
      <x:c r="O5832" s="268" t="n">
        <x:f>I5832*TOMATO_PRICE+J5832*CARROT_PRICE+K5832*MESCLUN_PRICE</x:f>
        <x:v>162092</x:v>
      </x:c>
      <x:c r="P5832" s="268" t="n">
        <x:f>I5832*TOMATO_FERTILIZER+J5832*CARROT_FERTILIZER+K5832*MESCLUN_FERTILIZER</x:f>
        <x:v>32560</x:v>
      </x:c>
      <x:c r="Q5832" s="268" t="n">
        <x:f>MIN(M5832,FARMER_HOURS)*FARMER_RATE+MAX(M5832-FARMER_HOURS,0)*TEMP_RATE</x:f>
        <x:v>73948.49234894512</x:v>
      </x:c>
      <x:c r="R5832" s="268" t="n">
        <x:f>O5832-P5832-Q5832-FIXED_COST</x:f>
        <x:v>35583.50765105488</x:v>
      </x:c>
      <x:c r="S5832" s="139" t="str">
        <x:f>IF(AND(L5832&lt;=TOTAL_BED_CAP,N5832&lt;=TEMP_WORKER_CAP),"YES","NO")</x:f>
        <x:v>YES</x:v>
      </x:c>
      <x:c r="T5832" s="139" t="n">
        <x:f>IF(S5832="YES",R5832,-1E+99)</x:f>
        <x:v>35583.50765105488</x:v>
      </x:c>
    </x:row>
    <x:row r="5833">
      <x:c r="A5833" s="139"/>
      <x:c r="B5833" s="139"/>
      <x:c r="C5833" s="139"/>
      <x:c r="D5833" s="139"/>
      <x:c r="E5833" s="139"/>
      <x:c r="F5833" s="139"/>
      <x:c r="G5833" s="139"/>
      <x:c r="H5833" s="139"/>
      <x:c r="I5833" s="266" t="n">
        <x:f>INT((ROW()-ROW($I$46))/((CARROT_CAP+1)*(MESCLUN_CAP+1)))</x:f>
        <x:v>8</x:v>
      </x:c>
      <x:c r="J5833" s="266" t="n">
        <x:f>MOD(INT((ROW()-ROW($I$46))/(MESCLUN_CAP+1)),CARROT_CAP+1)</x:f>
        <x:v>18</x:v>
      </x:c>
      <x:c r="K5833" s="266" t="n">
        <x:f>MOD(ROW()-ROW($I$46),MESCLUN_CAP+1)</x:f>
        <x:v>21</x:v>
      </x:c>
      <x:c r="L5833" s="266" t="n">
        <x:f>SUM(I5833:K5833)</x:f>
        <x:v>47</x:v>
      </x:c>
      <x:c r="M5833" s="267" t="n">
        <x:f>I5833*TOMATO_HOURS*WEEKS*(1+TOMATO_DIM)^I5833+J5833*CARROT_HOURS*WEEKS*(1+CARROT_DIM)^J5833+K5833*MESCLUN_HOURS*WEEKS*(1+MESCLUN_DIM)^K5833</x:f>
        <x:v>3612.2688995256826</x:v>
      </x:c>
      <x:c r="N5833" s="267" t="n">
        <x:f>MAX(M5833-FARMER_HOURS,0)/TEMP_HOURS_PER_WORKER</x:f>
        <x:v>2.0085200691150575</x:v>
      </x:c>
      <x:c r="O5833" s="268" t="n">
        <x:f>I5833*TOMATO_PRICE+J5833*CARROT_PRICE+K5833*MESCLUN_PRICE</x:f>
        <x:v>164792</x:v>
      </x:c>
      <x:c r="P5833" s="268" t="n">
        <x:f>I5833*TOMATO_FERTILIZER+J5833*CARROT_FERTILIZER+K5833*MESCLUN_FERTILIZER</x:f>
        <x:v>33440</x:v>
      </x:c>
      <x:c r="Q5833" s="268" t="n">
        <x:f>MIN(M5833,FARMER_HOURS)*FARMER_RATE+MAX(M5833-FARMER_HOURS,0)*TEMP_RATE</x:f>
        <x:v>75213.00172787643</x:v>
      </x:c>
      <x:c r="R5833" s="268" t="n">
        <x:f>O5833-P5833-Q5833-FIXED_COST</x:f>
        <x:v>36138.99827212357</x:v>
      </x:c>
      <x:c r="S5833" s="139" t="str">
        <x:f>IF(AND(L5833&lt;=TOTAL_BED_CAP,N5833&lt;=TEMP_WORKER_CAP),"YES","NO")</x:f>
        <x:v>YES</x:v>
      </x:c>
      <x:c r="T5833" s="139" t="n">
        <x:f>IF(S5833="YES",R5833,-1E+99)</x:f>
        <x:v>36138.99827212357</x:v>
      </x:c>
    </x:row>
    <x:row r="5834">
      <x:c r="A5834" s="139"/>
      <x:c r="B5834" s="139"/>
      <x:c r="C5834" s="139"/>
      <x:c r="D5834" s="139"/>
      <x:c r="E5834" s="139"/>
      <x:c r="F5834" s="139"/>
      <x:c r="G5834" s="139"/>
      <x:c r="H5834" s="139"/>
      <x:c r="I5834" s="266" t="n">
        <x:f>INT((ROW()-ROW($I$46))/((CARROT_CAP+1)*(MESCLUN_CAP+1)))</x:f>
        <x:v>8</x:v>
      </x:c>
      <x:c r="J5834" s="266" t="n">
        <x:f>MOD(INT((ROW()-ROW($I$46))/(MESCLUN_CAP+1)),CARROT_CAP+1)</x:f>
        <x:v>18</x:v>
      </x:c>
      <x:c r="K5834" s="266" t="n">
        <x:f>MOD(ROW()-ROW($I$46),MESCLUN_CAP+1)</x:f>
        <x:v>22</x:v>
      </x:c>
      <x:c r="L5834" s="266" t="n">
        <x:f>SUM(I5834:K5834)</x:f>
        <x:v>48</x:v>
      </x:c>
      <x:c r="M5834" s="267" t="n">
        <x:f>I5834*TOMATO_HOURS*WEEKS*(1+TOMATO_DIM)^I5834+J5834*CARROT_HOURS*WEEKS*(1+CARROT_DIM)^J5834+K5834*MESCLUN_HOURS*WEEKS*(1+MESCLUN_DIM)^K5834</x:f>
        <x:v>3686.7452467720786</x:v>
      </x:c>
      <x:c r="N5834" s="267" t="n">
        <x:f>MAX(M5834-FARMER_HOURS,0)/TEMP_HOURS_PER_WORKER</x:f>
        <x:v>2.0602397547028324</x:v>
      </x:c>
      <x:c r="O5834" s="268" t="n">
        <x:f>I5834*TOMATO_PRICE+J5834*CARROT_PRICE+K5834*MESCLUN_PRICE</x:f>
        <x:v>167492</x:v>
      </x:c>
      <x:c r="P5834" s="268" t="n">
        <x:f>I5834*TOMATO_FERTILIZER+J5834*CARROT_FERTILIZER+K5834*MESCLUN_FERTILIZER</x:f>
        <x:v>34320</x:v>
      </x:c>
      <x:c r="Q5834" s="268" t="n">
        <x:f>MIN(M5834,FARMER_HOURS)*FARMER_RATE+MAX(M5834-FARMER_HOURS,0)*TEMP_RATE</x:f>
        <x:v>76505.99386757081</x:v>
      </x:c>
      <x:c r="R5834" s="268" t="n">
        <x:f>O5834-P5834-Q5834-FIXED_COST</x:f>
        <x:v>36666.00613242919</x:v>
      </x:c>
      <x:c r="S5834" s="139" t="str">
        <x:f>IF(AND(L5834&lt;=TOTAL_BED_CAP,N5834&lt;=TEMP_WORKER_CAP),"YES","NO")</x:f>
        <x:v>YES</x:v>
      </x:c>
      <x:c r="T5834" s="139" t="n">
        <x:f>IF(S5834="YES",R5834,-1E+99)</x:f>
        <x:v>36666.00613242919</x:v>
      </x:c>
    </x:row>
    <x:row r="5835">
      <x:c r="A5835" s="139"/>
      <x:c r="B5835" s="139"/>
      <x:c r="C5835" s="139"/>
      <x:c r="D5835" s="139"/>
      <x:c r="E5835" s="139"/>
      <x:c r="F5835" s="139"/>
      <x:c r="G5835" s="139"/>
      <x:c r="H5835" s="139"/>
      <x:c r="I5835" s="266" t="n">
        <x:f>INT((ROW()-ROW($I$46))/((CARROT_CAP+1)*(MESCLUN_CAP+1)))</x:f>
        <x:v>8</x:v>
      </x:c>
      <x:c r="J5835" s="266" t="n">
        <x:f>MOD(INT((ROW()-ROW($I$46))/(MESCLUN_CAP+1)),CARROT_CAP+1)</x:f>
        <x:v>18</x:v>
      </x:c>
      <x:c r="K5835" s="266" t="n">
        <x:f>MOD(ROW()-ROW($I$46),MESCLUN_CAP+1)</x:f>
        <x:v>23</x:v>
      </x:c>
      <x:c r="L5835" s="266" t="n">
        <x:f>SUM(I5835:K5835)</x:f>
        <x:v>49</x:v>
      </x:c>
      <x:c r="M5835" s="267" t="n">
        <x:f>I5835*TOMATO_HOURS*WEEKS*(1+TOMATO_DIM)^I5835+J5835*CARROT_HOURS*WEEKS*(1+CARROT_DIM)^J5835+K5835*MESCLUN_HOURS*WEEKS*(1+MESCLUN_DIM)^K5835</x:f>
        <x:v>3762.8918356295153</x:v>
      </x:c>
      <x:c r="N5835" s="267" t="n">
        <x:f>MAX(M5835-FARMER_HOURS,0)/TEMP_HOURS_PER_WORKER</x:f>
        <x:v>2.1131193302982747</x:v>
      </x:c>
      <x:c r="O5835" s="268" t="n">
        <x:f>I5835*TOMATO_PRICE+J5835*CARROT_PRICE+K5835*MESCLUN_PRICE</x:f>
        <x:v>170192</x:v>
      </x:c>
      <x:c r="P5835" s="268" t="n">
        <x:f>I5835*TOMATO_FERTILIZER+J5835*CARROT_FERTILIZER+K5835*MESCLUN_FERTILIZER</x:f>
        <x:v>35200</x:v>
      </x:c>
      <x:c r="Q5835" s="268" t="n">
        <x:f>MIN(M5835,FARMER_HOURS)*FARMER_RATE+MAX(M5835-FARMER_HOURS,0)*TEMP_RATE</x:f>
        <x:v>77827.98325745686</x:v>
      </x:c>
      <x:c r="R5835" s="268" t="n">
        <x:f>O5835-P5835-Q5835-FIXED_COST</x:f>
        <x:v>37164.01674254314</x:v>
      </x:c>
      <x:c r="S5835" s="139" t="str">
        <x:f>IF(AND(L5835&lt;=TOTAL_BED_CAP,N5835&lt;=TEMP_WORKER_CAP),"YES","NO")</x:f>
        <x:v>YES</x:v>
      </x:c>
      <x:c r="T5835" s="139" t="n">
        <x:f>IF(S5835="YES",R5835,-1E+99)</x:f>
        <x:v>37164.01674254314</x:v>
      </x:c>
    </x:row>
    <x:row r="5836">
      <x:c r="A5836" s="139"/>
      <x:c r="B5836" s="139"/>
      <x:c r="C5836" s="139"/>
      <x:c r="D5836" s="139"/>
      <x:c r="E5836" s="139"/>
      <x:c r="F5836" s="139"/>
      <x:c r="G5836" s="139"/>
      <x:c r="H5836" s="139"/>
      <x:c r="I5836" s="266" t="n">
        <x:f>INT((ROW()-ROW($I$46))/((CARROT_CAP+1)*(MESCLUN_CAP+1)))</x:f>
        <x:v>8</x:v>
      </x:c>
      <x:c r="J5836" s="266" t="n">
        <x:f>MOD(INT((ROW()-ROW($I$46))/(MESCLUN_CAP+1)),CARROT_CAP+1)</x:f>
        <x:v>18</x:v>
      </x:c>
      <x:c r="K5836" s="266" t="n">
        <x:f>MOD(ROW()-ROW($I$46),MESCLUN_CAP+1)</x:f>
        <x:v>24</x:v>
      </x:c>
      <x:c r="L5836" s="266" t="n">
        <x:f>SUM(I5836:K5836)</x:f>
        <x:v>50</x:v>
      </x:c>
      <x:c r="M5836" s="267" t="n">
        <x:f>I5836*TOMATO_HOURS*WEEKS*(1+TOMATO_DIM)^I5836+J5836*CARROT_HOURS*WEEKS*(1+CARROT_DIM)^J5836+K5836*MESCLUN_HOURS*WEEKS*(1+MESCLUN_DIM)^K5836</x:f>
        <x:v>3840.7387852090105</x:v>
      </x:c>
      <x:c r="N5836" s="267" t="n">
        <x:f>MAX(M5836-FARMER_HOURS,0)/TEMP_HOURS_PER_WORKER</x:f>
        <x:v>2.167179711950702</x:v>
      </x:c>
      <x:c r="O5836" s="268" t="n">
        <x:f>I5836*TOMATO_PRICE+J5836*CARROT_PRICE+K5836*MESCLUN_PRICE</x:f>
        <x:v>172892</x:v>
      </x:c>
      <x:c r="P5836" s="268" t="n">
        <x:f>I5836*TOMATO_FERTILIZER+J5836*CARROT_FERTILIZER+K5836*MESCLUN_FERTILIZER</x:f>
        <x:v>36080</x:v>
      </x:c>
      <x:c r="Q5836" s="268" t="n">
        <x:f>MIN(M5836,FARMER_HOURS)*FARMER_RATE+MAX(M5836-FARMER_HOURS,0)*TEMP_RATE</x:f>
        <x:v>79179.49279876755</x:v>
      </x:c>
      <x:c r="R5836" s="268" t="n">
        <x:f>O5836-P5836-Q5836-FIXED_COST</x:f>
        <x:v>37632.50720123245</x:v>
      </x:c>
      <x:c r="S5836" s="139" t="str">
        <x:f>IF(AND(L5836&lt;=TOTAL_BED_CAP,N5836&lt;=TEMP_WORKER_CAP),"YES","NO")</x:f>
        <x:v>YES</x:v>
      </x:c>
      <x:c r="T5836" s="139" t="n">
        <x:f>IF(S5836="YES",R5836,-1E+99)</x:f>
        <x:v>37632.50720123245</x:v>
      </x:c>
    </x:row>
    <x:row r="5837">
      <x:c r="A5837" s="139"/>
      <x:c r="B5837" s="139"/>
      <x:c r="C5837" s="139"/>
      <x:c r="D5837" s="139"/>
      <x:c r="E5837" s="139"/>
      <x:c r="F5837" s="139"/>
      <x:c r="G5837" s="139"/>
      <x:c r="H5837" s="139"/>
      <x:c r="I5837" s="266" t="n">
        <x:f>INT((ROW()-ROW($I$46))/((CARROT_CAP+1)*(MESCLUN_CAP+1)))</x:f>
        <x:v>8</x:v>
      </x:c>
      <x:c r="J5837" s="266" t="n">
        <x:f>MOD(INT((ROW()-ROW($I$46))/(MESCLUN_CAP+1)),CARROT_CAP+1)</x:f>
        <x:v>18</x:v>
      </x:c>
      <x:c r="K5837" s="266" t="n">
        <x:f>MOD(ROW()-ROW($I$46),MESCLUN_CAP+1)</x:f>
        <x:v>25</x:v>
      </x:c>
      <x:c r="L5837" s="266" t="n">
        <x:f>SUM(I5837:K5837)</x:f>
        <x:v>51</x:v>
      </x:c>
      <x:c r="M5837" s="267" t="n">
        <x:f>I5837*TOMATO_HOURS*WEEKS*(1+TOMATO_DIM)^I5837+J5837*CARROT_HOURS*WEEKS*(1+CARROT_DIM)^J5837+K5837*MESCLUN_HOURS*WEEKS*(1+MESCLUN_DIM)^K5837</x:f>
        <x:v>3920.3167066241085</x:v>
      </x:c>
      <x:c r="N5837" s="267" t="n">
        <x:f>MAX(M5837-FARMER_HOURS,0)/TEMP_HOURS_PER_WORKER</x:f>
        <x:v>2.222442157377853</x:v>
      </x:c>
      <x:c r="O5837" s="268" t="n">
        <x:f>I5837*TOMATO_PRICE+J5837*CARROT_PRICE+K5837*MESCLUN_PRICE</x:f>
        <x:v>175592</x:v>
      </x:c>
      <x:c r="P5837" s="268" t="n">
        <x:f>I5837*TOMATO_FERTILIZER+J5837*CARROT_FERTILIZER+K5837*MESCLUN_FERTILIZER</x:f>
        <x:v>36960</x:v>
      </x:c>
      <x:c r="Q5837" s="268" t="n">
        <x:f>MIN(M5837,FARMER_HOURS)*FARMER_RATE+MAX(M5837-FARMER_HOURS,0)*TEMP_RATE</x:f>
        <x:v>80561.05393444633</x:v>
      </x:c>
      <x:c r="R5837" s="268" t="n">
        <x:f>O5837-P5837-Q5837-FIXED_COST</x:f>
        <x:v>38070.94606555367</x:v>
      </x:c>
      <x:c r="S5837" s="139" t="str">
        <x:f>IF(AND(L5837&lt;=TOTAL_BED_CAP,N5837&lt;=TEMP_WORKER_CAP),"YES","NO")</x:f>
        <x:v>YES</x:v>
      </x:c>
      <x:c r="T5837" s="139" t="n">
        <x:f>IF(S5837="YES",R5837,-1E+99)</x:f>
        <x:v>38070.94606555367</x:v>
      </x:c>
    </x:row>
    <x:row r="5838">
      <x:c r="A5838" s="139"/>
      <x:c r="B5838" s="139"/>
      <x:c r="C5838" s="139"/>
      <x:c r="D5838" s="139"/>
      <x:c r="E5838" s="139"/>
      <x:c r="F5838" s="139"/>
      <x:c r="G5838" s="139"/>
      <x:c r="H5838" s="139"/>
      <x:c r="I5838" s="266" t="n">
        <x:f>INT((ROW()-ROW($I$46))/((CARROT_CAP+1)*(MESCLUN_CAP+1)))</x:f>
        <x:v>8</x:v>
      </x:c>
      <x:c r="J5838" s="266" t="n">
        <x:f>MOD(INT((ROW()-ROW($I$46))/(MESCLUN_CAP+1)),CARROT_CAP+1)</x:f>
        <x:v>18</x:v>
      </x:c>
      <x:c r="K5838" s="266" t="n">
        <x:f>MOD(ROW()-ROW($I$46),MESCLUN_CAP+1)</x:f>
        <x:v>26</x:v>
      </x:c>
      <x:c r="L5838" s="266" t="n">
        <x:f>SUM(I5838:K5838)</x:f>
        <x:v>52</x:v>
      </x:c>
      <x:c r="M5838" s="267" t="n">
        <x:f>I5838*TOMATO_HOURS*WEEKS*(1+TOMATO_DIM)^I5838+J5838*CARROT_HOURS*WEEKS*(1+CARROT_DIM)^J5838+K5838*MESCLUN_HOURS*WEEKS*(1+MESCLUN_DIM)^K5838</x:f>
        <x:v>4001.6567105848253</x:v>
      </x:c>
      <x:c r="N5838" s="267" t="n">
        <x:f>MAX(M5838-FARMER_HOURS,0)/TEMP_HOURS_PER_WORKER</x:f>
        <x:v>2.278928271239462</x:v>
      </x:c>
      <x:c r="O5838" s="268" t="n">
        <x:f>I5838*TOMATO_PRICE+J5838*CARROT_PRICE+K5838*MESCLUN_PRICE</x:f>
        <x:v>178292</x:v>
      </x:c>
      <x:c r="P5838" s="268" t="n">
        <x:f>I5838*TOMATO_FERTILIZER+J5838*CARROT_FERTILIZER+K5838*MESCLUN_FERTILIZER</x:f>
        <x:v>37840</x:v>
      </x:c>
      <x:c r="Q5838" s="268" t="n">
        <x:f>MIN(M5838,FARMER_HOURS)*FARMER_RATE+MAX(M5838-FARMER_HOURS,0)*TEMP_RATE</x:f>
        <x:v>81973.20678098654</x:v>
      </x:c>
      <x:c r="R5838" s="268" t="n">
        <x:f>O5838-P5838-Q5838-FIXED_COST</x:f>
        <x:v>38478.79321901346</x:v>
      </x:c>
      <x:c r="S5838" s="139" t="str">
        <x:f>IF(AND(L5838&lt;=TOTAL_BED_CAP,N5838&lt;=TEMP_WORKER_CAP),"YES","NO")</x:f>
        <x:v>YES</x:v>
      </x:c>
      <x:c r="T5838" s="139" t="n">
        <x:f>IF(S5838="YES",R5838,-1E+99)</x:f>
        <x:v>38478.79321901346</x:v>
      </x:c>
    </x:row>
    <x:row r="5839">
      <x:c r="A5839" s="139"/>
      <x:c r="B5839" s="139"/>
      <x:c r="C5839" s="139"/>
      <x:c r="D5839" s="139"/>
      <x:c r="E5839" s="139"/>
      <x:c r="F5839" s="139"/>
      <x:c r="G5839" s="139"/>
      <x:c r="H5839" s="139"/>
      <x:c r="I5839" s="266" t="n">
        <x:f>INT((ROW()-ROW($I$46))/((CARROT_CAP+1)*(MESCLUN_CAP+1)))</x:f>
        <x:v>8</x:v>
      </x:c>
      <x:c r="J5839" s="266" t="n">
        <x:f>MOD(INT((ROW()-ROW($I$46))/(MESCLUN_CAP+1)),CARROT_CAP+1)</x:f>
        <x:v>18</x:v>
      </x:c>
      <x:c r="K5839" s="266" t="n">
        <x:f>MOD(ROW()-ROW($I$46),MESCLUN_CAP+1)</x:f>
        <x:v>27</x:v>
      </x:c>
      <x:c r="L5839" s="266" t="n">
        <x:f>SUM(I5839:K5839)</x:f>
        <x:v>53</x:v>
      </x:c>
      <x:c r="M5839" s="267" t="n">
        <x:f>I5839*TOMATO_HOURS*WEEKS*(1+TOMATO_DIM)^I5839+J5839*CARROT_HOURS*WEEKS*(1+CARROT_DIM)^J5839+K5839*MESCLUN_HOURS*WEEKS*(1+MESCLUN_DIM)^K5839</x:f>
        <x:v>4084.7904151045827</x:v>
      </x:c>
      <x:c r="N5839" s="267" t="n">
        <x:f>MAX(M5839-FARMER_HOURS,0)/TEMP_HOURS_PER_WORKER</x:f>
        <x:v>2.3366600104892936</x:v>
      </x:c>
      <x:c r="O5839" s="268" t="n">
        <x:f>I5839*TOMATO_PRICE+J5839*CARROT_PRICE+K5839*MESCLUN_PRICE</x:f>
        <x:v>180992</x:v>
      </x:c>
      <x:c r="P5839" s="268" t="n">
        <x:f>I5839*TOMATO_FERTILIZER+J5839*CARROT_FERTILIZER+K5839*MESCLUN_FERTILIZER</x:f>
        <x:v>38720</x:v>
      </x:c>
      <x:c r="Q5839" s="268" t="n">
        <x:f>MIN(M5839,FARMER_HOURS)*FARMER_RATE+MAX(M5839-FARMER_HOURS,0)*TEMP_RATE</x:f>
        <x:v>83416.50026223234</x:v>
      </x:c>
      <x:c r="R5839" s="268" t="n">
        <x:f>O5839-P5839-Q5839-FIXED_COST</x:f>
        <x:v>38855.49973776766</x:v>
      </x:c>
      <x:c r="S5839" s="139" t="str">
        <x:f>IF(AND(L5839&lt;=TOTAL_BED_CAP,N5839&lt;=TEMP_WORKER_CAP),"YES","NO")</x:f>
        <x:v>YES</x:v>
      </x:c>
      <x:c r="T5839" s="139" t="n">
        <x:f>IF(S5839="YES",R5839,-1E+99)</x:f>
        <x:v>38855.49973776766</x:v>
      </x:c>
    </x:row>
    <x:row r="5840">
      <x:c r="A5840" s="139"/>
      <x:c r="B5840" s="139"/>
      <x:c r="C5840" s="139"/>
      <x:c r="D5840" s="139"/>
      <x:c r="E5840" s="139"/>
      <x:c r="F5840" s="139"/>
      <x:c r="G5840" s="139"/>
      <x:c r="H5840" s="139"/>
      <x:c r="I5840" s="266" t="n">
        <x:f>INT((ROW()-ROW($I$46))/((CARROT_CAP+1)*(MESCLUN_CAP+1)))</x:f>
        <x:v>8</x:v>
      </x:c>
      <x:c r="J5840" s="266" t="n">
        <x:f>MOD(INT((ROW()-ROW($I$46))/(MESCLUN_CAP+1)),CARROT_CAP+1)</x:f>
        <x:v>18</x:v>
      </x:c>
      <x:c r="K5840" s="266" t="n">
        <x:f>MOD(ROW()-ROW($I$46),MESCLUN_CAP+1)</x:f>
        <x:v>28</x:v>
      </x:c>
      <x:c r="L5840" s="266" t="n">
        <x:f>SUM(I5840:K5840)</x:f>
        <x:v>54</x:v>
      </x:c>
      <x:c r="M5840" s="267" t="n">
        <x:f>I5840*TOMATO_HOURS*WEEKS*(1+TOMATO_DIM)^I5840+J5840*CARROT_HOURS*WEEKS*(1+CARROT_DIM)^J5840+K5840*MESCLUN_HOURS*WEEKS*(1+MESCLUN_DIM)^K5840</x:f>
        <x:v>4169.749953321736</x:v>
      </x:c>
      <x:c r="N5840" s="267" t="n">
        <x:f>MAX(M5840-FARMER_HOURS,0)/TEMP_HOURS_PER_WORKER</x:f>
        <x:v>2.3956596898067612</x:v>
      </x:c>
      <x:c r="O5840" s="268" t="n">
        <x:f>I5840*TOMATO_PRICE+J5840*CARROT_PRICE+K5840*MESCLUN_PRICE</x:f>
        <x:v>183692</x:v>
      </x:c>
      <x:c r="P5840" s="268" t="n">
        <x:f>I5840*TOMATO_FERTILIZER+J5840*CARROT_FERTILIZER+K5840*MESCLUN_FERTILIZER</x:f>
        <x:v>39600</x:v>
      </x:c>
      <x:c r="Q5840" s="268" t="n">
        <x:f>MIN(M5840,FARMER_HOURS)*FARMER_RATE+MAX(M5840-FARMER_HOURS,0)*TEMP_RATE</x:f>
        <x:v>84891.49224516904</x:v>
      </x:c>
      <x:c r="R5840" s="268" t="n">
        <x:f>O5840-P5840-Q5840-FIXED_COST</x:f>
        <x:v>39200.507754830964</x:v>
      </x:c>
      <x:c r="S5840" s="139" t="str">
        <x:f>IF(AND(L5840&lt;=TOTAL_BED_CAP,N5840&lt;=TEMP_WORKER_CAP),"YES","NO")</x:f>
        <x:v>YES</x:v>
      </x:c>
      <x:c r="T5840" s="139" t="n">
        <x:f>IF(S5840="YES",R5840,-1E+99)</x:f>
        <x:v>39200.507754830964</x:v>
      </x:c>
    </x:row>
    <x:row r="5841">
      <x:c r="A5841" s="139"/>
      <x:c r="B5841" s="139"/>
      <x:c r="C5841" s="139"/>
      <x:c r="D5841" s="139"/>
      <x:c r="E5841" s="139"/>
      <x:c r="F5841" s="139"/>
      <x:c r="G5841" s="139"/>
      <x:c r="H5841" s="139"/>
      <x:c r="I5841" s="266" t="n">
        <x:f>INT((ROW()-ROW($I$46))/((CARROT_CAP+1)*(MESCLUN_CAP+1)))</x:f>
        <x:v>8</x:v>
      </x:c>
      <x:c r="J5841" s="266" t="n">
        <x:f>MOD(INT((ROW()-ROW($I$46))/(MESCLUN_CAP+1)),CARROT_CAP+1)</x:f>
        <x:v>18</x:v>
      </x:c>
      <x:c r="K5841" s="266" t="n">
        <x:f>MOD(ROW()-ROW($I$46),MESCLUN_CAP+1)</x:f>
        <x:v>29</x:v>
      </x:c>
      <x:c r="L5841" s="266" t="n">
        <x:f>SUM(I5841:K5841)</x:f>
        <x:v>55</x:v>
      </x:c>
      <x:c r="M5841" s="267" t="n">
        <x:f>I5841*TOMATO_HOURS*WEEKS*(1+TOMATO_DIM)^I5841+J5841*CARROT_HOURS*WEEKS*(1+CARROT_DIM)^J5841+K5841*MESCLUN_HOURS*WEEKS*(1+MESCLUN_DIM)^K5841</x:f>
        <x:v>4256.567981437389</x:v>
      </x:c>
      <x:c r="N5841" s="267" t="n">
        <x:f>MAX(M5841-FARMER_HOURS,0)/TEMP_HOURS_PER_WORKER</x:f>
        <x:v>2.455949987109298</x:v>
      </x:c>
      <x:c r="O5841" s="268" t="n">
        <x:f>I5841*TOMATO_PRICE+J5841*CARROT_PRICE+K5841*MESCLUN_PRICE</x:f>
        <x:v>186392</x:v>
      </x:c>
      <x:c r="P5841" s="268" t="n">
        <x:f>I5841*TOMATO_FERTILIZER+J5841*CARROT_FERTILIZER+K5841*MESCLUN_FERTILIZER</x:f>
        <x:v>40480</x:v>
      </x:c>
      <x:c r="Q5841" s="268" t="n">
        <x:f>MIN(M5841,FARMER_HOURS)*FARMER_RATE+MAX(M5841-FARMER_HOURS,0)*TEMP_RATE</x:f>
        <x:v>86398.74967773244</x:v>
      </x:c>
      <x:c r="R5841" s="268" t="n">
        <x:f>O5841-P5841-Q5841-FIXED_COST</x:f>
        <x:v>39513.25032226756</x:v>
      </x:c>
      <x:c r="S5841" s="139" t="str">
        <x:f>IF(AND(L5841&lt;=TOTAL_BED_CAP,N5841&lt;=TEMP_WORKER_CAP),"YES","NO")</x:f>
        <x:v>YES</x:v>
      </x:c>
      <x:c r="T5841" s="139" t="n">
        <x:f>IF(S5841="YES",R5841,-1E+99)</x:f>
        <x:v>39513.25032226756</x:v>
      </x:c>
    </x:row>
    <x:row r="5842">
      <x:c r="A5842" s="139"/>
      <x:c r="B5842" s="139"/>
      <x:c r="C5842" s="139"/>
      <x:c r="D5842" s="139"/>
      <x:c r="E5842" s="139"/>
      <x:c r="F5842" s="139"/>
      <x:c r="G5842" s="139"/>
      <x:c r="H5842" s="139"/>
      <x:c r="I5842" s="266" t="n">
        <x:f>INT((ROW()-ROW($I$46))/((CARROT_CAP+1)*(MESCLUN_CAP+1)))</x:f>
        <x:v>8</x:v>
      </x:c>
      <x:c r="J5842" s="266" t="n">
        <x:f>MOD(INT((ROW()-ROW($I$46))/(MESCLUN_CAP+1)),CARROT_CAP+1)</x:f>
        <x:v>18</x:v>
      </x:c>
      <x:c r="K5842" s="266" t="n">
        <x:f>MOD(ROW()-ROW($I$46),MESCLUN_CAP+1)</x:f>
        <x:v>30</x:v>
      </x:c>
      <x:c r="L5842" s="266" t="n">
        <x:f>SUM(I5842:K5842)</x:f>
        <x:v>56</x:v>
      </x:c>
      <x:c r="M5842" s="267" t="n">
        <x:f>I5842*TOMATO_HOURS*WEEKS*(1+TOMATO_DIM)^I5842+J5842*CARROT_HOURS*WEEKS*(1+CARROT_DIM)^J5842+K5842*MESCLUN_HOURS*WEEKS*(1+MESCLUN_DIM)^K5842</x:f>
        <x:v>4345.277686771159</x:v>
      </x:c>
      <x:c r="N5842" s="267" t="n">
        <x:f>MAX(M5842-FARMER_HOURS,0)/TEMP_HOURS_PER_WORKER</x:f>
        <x:v>2.517553949146638</x:v>
      </x:c>
      <x:c r="O5842" s="268" t="n">
        <x:f>I5842*TOMATO_PRICE+J5842*CARROT_PRICE+K5842*MESCLUN_PRICE</x:f>
        <x:v>189092</x:v>
      </x:c>
      <x:c r="P5842" s="268" t="n">
        <x:f>I5842*TOMATO_FERTILIZER+J5842*CARROT_FERTILIZER+K5842*MESCLUN_FERTILIZER</x:f>
        <x:v>41360</x:v>
      </x:c>
      <x:c r="Q5842" s="268" t="n">
        <x:f>MIN(M5842,FARMER_HOURS)*FARMER_RATE+MAX(M5842-FARMER_HOURS,0)*TEMP_RATE</x:f>
        <x:v>87938.84872866597</x:v>
      </x:c>
      <x:c r="R5842" s="268" t="n">
        <x:f>O5842-P5842-Q5842-FIXED_COST</x:f>
        <x:v>39793.151271334034</x:v>
      </x:c>
      <x:c r="S5842" s="139" t="str">
        <x:f>IF(AND(L5842&lt;=TOTAL_BED_CAP,N5842&lt;=TEMP_WORKER_CAP),"YES","NO")</x:f>
        <x:v>YES</x:v>
      </x:c>
      <x:c r="T5842" s="139" t="n">
        <x:f>IF(S5842="YES",R5842,-1E+99)</x:f>
        <x:v>39793.151271334034</x:v>
      </x:c>
    </x:row>
    <x:row r="5843">
      <x:c r="A5843" s="139"/>
      <x:c r="B5843" s="139"/>
      <x:c r="C5843" s="139"/>
      <x:c r="D5843" s="139"/>
      <x:c r="E5843" s="139"/>
      <x:c r="F5843" s="139"/>
      <x:c r="G5843" s="139"/>
      <x:c r="H5843" s="139"/>
      <x:c r="I5843" s="266" t="n">
        <x:f>INT((ROW()-ROW($I$46))/((CARROT_CAP+1)*(MESCLUN_CAP+1)))</x:f>
        <x:v>8</x:v>
      </x:c>
      <x:c r="J5843" s="266" t="n">
        <x:f>MOD(INT((ROW()-ROW($I$46))/(MESCLUN_CAP+1)),CARROT_CAP+1)</x:f>
        <x:v>19</x:v>
      </x:c>
      <x:c r="K5843" s="266" t="n">
        <x:f>MOD(ROW()-ROW($I$46),MESCLUN_CAP+1)</x:f>
        <x:v>0</x:v>
      </x:c>
      <x:c r="L5843" s="266" t="n">
        <x:f>SUM(I5843:K5843)</x:f>
        <x:v>27</x:v>
      </x:c>
      <x:c r="M5843" s="267" t="n">
        <x:f>I5843*TOMATO_HOURS*WEEKS*(1+TOMATO_DIM)^I5843+J5843*CARROT_HOURS*WEEKS*(1+CARROT_DIM)^J5843+K5843*MESCLUN_HOURS*WEEKS*(1+MESCLUN_DIM)^K5843</x:f>
        <x:v>2454.614549020025</x:v>
      </x:c>
      <x:c r="N5843" s="267" t="n">
        <x:f>MAX(M5843-FARMER_HOURS,0)/TEMP_HOURS_PER_WORKER</x:f>
        <x:v>1.204593436819462</x:v>
      </x:c>
      <x:c r="O5843" s="268" t="n">
        <x:f>I5843*TOMATO_PRICE+J5843*CARROT_PRICE+K5843*MESCLUN_PRICE</x:f>
        <x:v>110186</x:v>
      </x:c>
      <x:c r="P5843" s="268" t="n">
        <x:f>I5843*TOMATO_FERTILIZER+J5843*CARROT_FERTILIZER+K5843*MESCLUN_FERTILIZER</x:f>
        <x:v>15400</x:v>
      </x:c>
      <x:c r="Q5843" s="268" t="n">
        <x:f>MIN(M5843,FARMER_HOURS)*FARMER_RATE+MAX(M5843-FARMER_HOURS,0)*TEMP_RATE</x:f>
        <x:v>55114.83592048655</x:v>
      </x:c>
      <x:c r="R5843" s="268" t="n">
        <x:f>O5843-P5843-Q5843-FIXED_COST</x:f>
        <x:v>19671.16407951345</x:v>
      </x:c>
      <x:c r="S5843" s="139" t="str">
        <x:f>IF(AND(L5843&lt;=TOTAL_BED_CAP,N5843&lt;=TEMP_WORKER_CAP),"YES","NO")</x:f>
        <x:v>YES</x:v>
      </x:c>
      <x:c r="T5843" s="139" t="n">
        <x:f>IF(S5843="YES",R5843,-1E+99)</x:f>
        <x:v>19671.16407951345</x:v>
      </x:c>
    </x:row>
    <x:row r="5844">
      <x:c r="A5844" s="139"/>
      <x:c r="B5844" s="139"/>
      <x:c r="C5844" s="139"/>
      <x:c r="D5844" s="139"/>
      <x:c r="E5844" s="139"/>
      <x:c r="F5844" s="139"/>
      <x:c r="G5844" s="139"/>
      <x:c r="H5844" s="139"/>
      <x:c r="I5844" s="266" t="n">
        <x:f>INT((ROW()-ROW($I$46))/((CARROT_CAP+1)*(MESCLUN_CAP+1)))</x:f>
        <x:v>8</x:v>
      </x:c>
      <x:c r="J5844" s="266" t="n">
        <x:f>MOD(INT((ROW()-ROW($I$46))/(MESCLUN_CAP+1)),CARROT_CAP+1)</x:f>
        <x:v>19</x:v>
      </x:c>
      <x:c r="K5844" s="266" t="n">
        <x:f>MOD(ROW()-ROW($I$46),MESCLUN_CAP+1)</x:f>
        <x:v>1</x:v>
      </x:c>
      <x:c r="L5844" s="266" t="n">
        <x:f>SUM(I5844:K5844)</x:f>
        <x:v>28</x:v>
      </x:c>
      <x:c r="M5844" s="267" t="n">
        <x:f>I5844*TOMATO_HOURS*WEEKS*(1+TOMATO_DIM)^I5844+J5844*CARROT_HOURS*WEEKS*(1+CARROT_DIM)^J5844+K5844*MESCLUN_HOURS*WEEKS*(1+MESCLUN_DIM)^K5844</x:f>
        <x:v>2500.177049020025</x:v>
      </x:c>
      <x:c r="N5844" s="267" t="n">
        <x:f>MAX(M5844-FARMER_HOURS,0)/TEMP_HOURS_PER_WORKER</x:f>
        <x:v>1.2362340618194618</x:v>
      </x:c>
      <x:c r="O5844" s="268" t="n">
        <x:f>I5844*TOMATO_PRICE+J5844*CARROT_PRICE+K5844*MESCLUN_PRICE</x:f>
        <x:v>112886</x:v>
      </x:c>
      <x:c r="P5844" s="268" t="n">
        <x:f>I5844*TOMATO_FERTILIZER+J5844*CARROT_FERTILIZER+K5844*MESCLUN_FERTILIZER</x:f>
        <x:v>16280</x:v>
      </x:c>
      <x:c r="Q5844" s="268" t="n">
        <x:f>MIN(M5844,FARMER_HOURS)*FARMER_RATE+MAX(M5844-FARMER_HOURS,0)*TEMP_RATE</x:f>
        <x:v>55905.85154548655</x:v>
      </x:c>
      <x:c r="R5844" s="268" t="n">
        <x:f>O5844-P5844-Q5844-FIXED_COST</x:f>
        <x:v>20700.14845451345</x:v>
      </x:c>
      <x:c r="S5844" s="139" t="str">
        <x:f>IF(AND(L5844&lt;=TOTAL_BED_CAP,N5844&lt;=TEMP_WORKER_CAP),"YES","NO")</x:f>
        <x:v>YES</x:v>
      </x:c>
      <x:c r="T5844" s="139" t="n">
        <x:f>IF(S5844="YES",R5844,-1E+99)</x:f>
        <x:v>20700.14845451345</x:v>
      </x:c>
    </x:row>
    <x:row r="5845">
      <x:c r="A5845" s="139"/>
      <x:c r="B5845" s="139"/>
      <x:c r="C5845" s="139"/>
      <x:c r="D5845" s="139"/>
      <x:c r="E5845" s="139"/>
      <x:c r="F5845" s="139"/>
      <x:c r="G5845" s="139"/>
      <x:c r="H5845" s="139"/>
      <x:c r="I5845" s="266" t="n">
        <x:f>INT((ROW()-ROW($I$46))/((CARROT_CAP+1)*(MESCLUN_CAP+1)))</x:f>
        <x:v>8</x:v>
      </x:c>
      <x:c r="J5845" s="266" t="n">
        <x:f>MOD(INT((ROW()-ROW($I$46))/(MESCLUN_CAP+1)),CARROT_CAP+1)</x:f>
        <x:v>19</x:v>
      </x:c>
      <x:c r="K5845" s="266" t="n">
        <x:f>MOD(ROW()-ROW($I$46),MESCLUN_CAP+1)</x:f>
        <x:v>2</x:v>
      </x:c>
      <x:c r="L5845" s="266" t="n">
        <x:f>SUM(I5845:K5845)</x:f>
        <x:v>29</x:v>
      </x:c>
      <x:c r="M5845" s="267" t="n">
        <x:f>I5845*TOMATO_HOURS*WEEKS*(1+TOMATO_DIM)^I5845+J5845*CARROT_HOURS*WEEKS*(1+CARROT_DIM)^J5845+K5845*MESCLUN_HOURS*WEEKS*(1+MESCLUN_DIM)^K5845</x:f>
        <x:v>2546.878611520025</x:v>
      </x:c>
      <x:c r="N5845" s="267" t="n">
        <x:f>MAX(M5845-FARMER_HOURS,0)/TEMP_HOURS_PER_WORKER</x:f>
        <x:v>1.2686657024444619</x:v>
      </x:c>
      <x:c r="O5845" s="268" t="n">
        <x:f>I5845*TOMATO_PRICE+J5845*CARROT_PRICE+K5845*MESCLUN_PRICE</x:f>
        <x:v>115586</x:v>
      </x:c>
      <x:c r="P5845" s="268" t="n">
        <x:f>I5845*TOMATO_FERTILIZER+J5845*CARROT_FERTILIZER+K5845*MESCLUN_FERTILIZER</x:f>
        <x:v>17160</x:v>
      </x:c>
      <x:c r="Q5845" s="268" t="n">
        <x:f>MIN(M5845,FARMER_HOURS)*FARMER_RATE+MAX(M5845-FARMER_HOURS,0)*TEMP_RATE</x:f>
        <x:v>56716.64256111154</x:v>
      </x:c>
      <x:c r="R5845" s="268" t="n">
        <x:f>O5845-P5845-Q5845-FIXED_COST</x:f>
        <x:v>21709.35743888846</x:v>
      </x:c>
      <x:c r="S5845" s="139" t="str">
        <x:f>IF(AND(L5845&lt;=TOTAL_BED_CAP,N5845&lt;=TEMP_WORKER_CAP),"YES","NO")</x:f>
        <x:v>YES</x:v>
      </x:c>
      <x:c r="T5845" s="139" t="n">
        <x:f>IF(S5845="YES",R5845,-1E+99)</x:f>
        <x:v>21709.35743888846</x:v>
      </x:c>
    </x:row>
    <x:row r="5846">
      <x:c r="A5846" s="139"/>
      <x:c r="B5846" s="139"/>
      <x:c r="C5846" s="139"/>
      <x:c r="D5846" s="139"/>
      <x:c r="E5846" s="139"/>
      <x:c r="F5846" s="139"/>
      <x:c r="G5846" s="139"/>
      <x:c r="H5846" s="139"/>
      <x:c r="I5846" s="266" t="n">
        <x:f>INT((ROW()-ROW($I$46))/((CARROT_CAP+1)*(MESCLUN_CAP+1)))</x:f>
        <x:v>8</x:v>
      </x:c>
      <x:c r="J5846" s="266" t="n">
        <x:f>MOD(INT((ROW()-ROW($I$46))/(MESCLUN_CAP+1)),CARROT_CAP+1)</x:f>
        <x:v>19</x:v>
      </x:c>
      <x:c r="K5846" s="266" t="n">
        <x:f>MOD(ROW()-ROW($I$46),MESCLUN_CAP+1)</x:f>
        <x:v>3</x:v>
      </x:c>
      <x:c r="L5846" s="266" t="n">
        <x:f>SUM(I5846:K5846)</x:f>
        <x:v>30</x:v>
      </x:c>
      <x:c r="M5846" s="267" t="n">
        <x:f>I5846*TOMATO_HOURS*WEEKS*(1+TOMATO_DIM)^I5846+J5846*CARROT_HOURS*WEEKS*(1+CARROT_DIM)^J5846+K5846*MESCLUN_HOURS*WEEKS*(1+MESCLUN_DIM)^K5846</x:f>
        <x:v>2594.7405939419</x:v>
      </x:c>
      <x:c r="N5846" s="267" t="n">
        <x:f>MAX(M5846-FARMER_HOURS,0)/TEMP_HOURS_PER_WORKER</x:f>
        <x:v>1.3019031902374305</x:v>
      </x:c>
      <x:c r="O5846" s="268" t="n">
        <x:f>I5846*TOMATO_PRICE+J5846*CARROT_PRICE+K5846*MESCLUN_PRICE</x:f>
        <x:v>118286</x:v>
      </x:c>
      <x:c r="P5846" s="268" t="n">
        <x:f>I5846*TOMATO_FERTILIZER+J5846*CARROT_FERTILIZER+K5846*MESCLUN_FERTILIZER</x:f>
        <x:v>18040</x:v>
      </x:c>
      <x:c r="Q5846" s="268" t="n">
        <x:f>MIN(M5846,FARMER_HOURS)*FARMER_RATE+MAX(M5846-FARMER_HOURS,0)*TEMP_RATE</x:f>
        <x:v>57547.57975593576</x:v>
      </x:c>
      <x:c r="R5846" s="268" t="n">
        <x:f>O5846-P5846-Q5846-FIXED_COST</x:f>
        <x:v>22698.42024406424</x:v>
      </x:c>
      <x:c r="S5846" s="139" t="str">
        <x:f>IF(AND(L5846&lt;=TOTAL_BED_CAP,N5846&lt;=TEMP_WORKER_CAP),"YES","NO")</x:f>
        <x:v>YES</x:v>
      </x:c>
      <x:c r="T5846" s="139" t="n">
        <x:f>IF(S5846="YES",R5846,-1E+99)</x:f>
        <x:v>22698.42024406424</x:v>
      </x:c>
    </x:row>
    <x:row r="5847">
      <x:c r="A5847" s="139"/>
      <x:c r="B5847" s="139"/>
      <x:c r="C5847" s="139"/>
      <x:c r="D5847" s="139"/>
      <x:c r="E5847" s="139"/>
      <x:c r="F5847" s="139"/>
      <x:c r="G5847" s="139"/>
      <x:c r="H5847" s="139"/>
      <x:c r="I5847" s="266" t="n">
        <x:f>INT((ROW()-ROW($I$46))/((CARROT_CAP+1)*(MESCLUN_CAP+1)))</x:f>
        <x:v>8</x:v>
      </x:c>
      <x:c r="J5847" s="266" t="n">
        <x:f>MOD(INT((ROW()-ROW($I$46))/(MESCLUN_CAP+1)),CARROT_CAP+1)</x:f>
        <x:v>19</x:v>
      </x:c>
      <x:c r="K5847" s="266" t="n">
        <x:f>MOD(ROW()-ROW($I$46),MESCLUN_CAP+1)</x:f>
        <x:v>4</x:v>
      </x:c>
      <x:c r="L5847" s="266" t="n">
        <x:f>SUM(I5847:K5847)</x:f>
        <x:v>31</x:v>
      </x:c>
      <x:c r="M5847" s="267" t="n">
        <x:f>I5847*TOMATO_HOURS*WEEKS*(1+TOMATO_DIM)^I5847+J5847*CARROT_HOURS*WEEKS*(1+CARROT_DIM)^J5847+K5847*MESCLUN_HOURS*WEEKS*(1+MESCLUN_DIM)^K5847</x:f>
        <x:v>2643.7847096645564</x:v>
      </x:c>
      <x:c r="N5847" s="267" t="n">
        <x:f>MAX(M5847-FARMER_HOURS,0)/TEMP_HOURS_PER_WORKER</x:f>
        <x:v>1.3359616039337197</x:v>
      </x:c>
      <x:c r="O5847" s="268" t="n">
        <x:f>I5847*TOMATO_PRICE+J5847*CARROT_PRICE+K5847*MESCLUN_PRICE</x:f>
        <x:v>120986</x:v>
      </x:c>
      <x:c r="P5847" s="268" t="n">
        <x:f>I5847*TOMATO_FERTILIZER+J5847*CARROT_FERTILIZER+K5847*MESCLUN_FERTILIZER</x:f>
        <x:v>18920</x:v>
      </x:c>
      <x:c r="Q5847" s="268" t="n">
        <x:f>MIN(M5847,FARMER_HOURS)*FARMER_RATE+MAX(M5847-FARMER_HOURS,0)*TEMP_RATE</x:f>
        <x:v>58399.04009834299</x:v>
      </x:c>
      <x:c r="R5847" s="268" t="n">
        <x:f>O5847-P5847-Q5847-FIXED_COST</x:f>
        <x:v>23666.959901657006</x:v>
      </x:c>
      <x:c r="S5847" s="139" t="str">
        <x:f>IF(AND(L5847&lt;=TOTAL_BED_CAP,N5847&lt;=TEMP_WORKER_CAP),"YES","NO")</x:f>
        <x:v>YES</x:v>
      </x:c>
      <x:c r="T5847" s="139" t="n">
        <x:f>IF(S5847="YES",R5847,-1E+99)</x:f>
        <x:v>23666.959901657006</x:v>
      </x:c>
    </x:row>
    <x:row r="5848">
      <x:c r="A5848" s="139"/>
      <x:c r="B5848" s="139"/>
      <x:c r="C5848" s="139"/>
      <x:c r="D5848" s="139"/>
      <x:c r="E5848" s="139"/>
      <x:c r="F5848" s="139"/>
      <x:c r="G5848" s="139"/>
      <x:c r="H5848" s="139"/>
      <x:c r="I5848" s="266" t="n">
        <x:f>INT((ROW()-ROW($I$46))/((CARROT_CAP+1)*(MESCLUN_CAP+1)))</x:f>
        <x:v>8</x:v>
      </x:c>
      <x:c r="J5848" s="266" t="n">
        <x:f>MOD(INT((ROW()-ROW($I$46))/(MESCLUN_CAP+1)),CARROT_CAP+1)</x:f>
        <x:v>19</x:v>
      </x:c>
      <x:c r="K5848" s="266" t="n">
        <x:f>MOD(ROW()-ROW($I$46),MESCLUN_CAP+1)</x:f>
        <x:v>5</x:v>
      </x:c>
      <x:c r="L5848" s="266" t="n">
        <x:f>SUM(I5848:K5848)</x:f>
        <x:v>32</x:v>
      </x:c>
      <x:c r="M5848" s="267" t="n">
        <x:f>I5848*TOMATO_HOURS*WEEKS*(1+TOMATO_DIM)^I5848+J5848*CARROT_HOURS*WEEKS*(1+CARROT_DIM)^J5848+K5848*MESCLUN_HOURS*WEEKS*(1+MESCLUN_DIM)^K5848</x:f>
        <x:v>2694.0330335857598</x:v>
      </x:c>
      <x:c r="N5848" s="267" t="n">
        <x:f>MAX(M5848-FARMER_HOURS,0)/TEMP_HOURS_PER_WORKER</x:f>
        <x:v>1.3708562733234442</x:v>
      </x:c>
      <x:c r="O5848" s="268" t="n">
        <x:f>I5848*TOMATO_PRICE+J5848*CARROT_PRICE+K5848*MESCLUN_PRICE</x:f>
        <x:v>123686</x:v>
      </x:c>
      <x:c r="P5848" s="268" t="n">
        <x:f>I5848*TOMATO_FERTILIZER+J5848*CARROT_FERTILIZER+K5848*MESCLUN_FERTILIZER</x:f>
        <x:v>19800</x:v>
      </x:c>
      <x:c r="Q5848" s="268" t="n">
        <x:f>MIN(M5848,FARMER_HOURS)*FARMER_RATE+MAX(M5848-FARMER_HOURS,0)*TEMP_RATE</x:f>
        <x:v>59271.406833086105</x:v>
      </x:c>
      <x:c r="R5848" s="268" t="n">
        <x:f>O5848-P5848-Q5848-FIXED_COST</x:f>
        <x:v>24614.593166913895</x:v>
      </x:c>
      <x:c r="S5848" s="139" t="str">
        <x:f>IF(AND(L5848&lt;=TOTAL_BED_CAP,N5848&lt;=TEMP_WORKER_CAP),"YES","NO")</x:f>
        <x:v>YES</x:v>
      </x:c>
      <x:c r="T5848" s="139" t="n">
        <x:f>IF(S5848="YES",R5848,-1E+99)</x:f>
        <x:v>24614.593166913895</x:v>
      </x:c>
    </x:row>
    <x:row r="5849">
      <x:c r="A5849" s="139"/>
      <x:c r="B5849" s="139"/>
      <x:c r="C5849" s="139"/>
      <x:c r="D5849" s="139"/>
      <x:c r="E5849" s="139"/>
      <x:c r="F5849" s="139"/>
      <x:c r="G5849" s="139"/>
      <x:c r="H5849" s="139"/>
      <x:c r="I5849" s="266" t="n">
        <x:f>INT((ROW()-ROW($I$46))/((CARROT_CAP+1)*(MESCLUN_CAP+1)))</x:f>
        <x:v>8</x:v>
      </x:c>
      <x:c r="J5849" s="266" t="n">
        <x:f>MOD(INT((ROW()-ROW($I$46))/(MESCLUN_CAP+1)),CARROT_CAP+1)</x:f>
        <x:v>19</x:v>
      </x:c>
      <x:c r="K5849" s="266" t="n">
        <x:f>MOD(ROW()-ROW($I$46),MESCLUN_CAP+1)</x:f>
        <x:v>6</x:v>
      </x:c>
      <x:c r="L5849" s="266" t="n">
        <x:f>SUM(I5849:K5849)</x:f>
        <x:v>33</x:v>
      </x:c>
      <x:c r="M5849" s="267" t="n">
        <x:f>I5849*TOMATO_HOURS*WEEKS*(1+TOMATO_DIM)^I5849+J5849*CARROT_HOURS*WEEKS*(1+CARROT_DIM)^J5849+K5849*MESCLUN_HOURS*WEEKS*(1+MESCLUN_DIM)^K5849</x:f>
        <x:v>2745.508007767393</x:v>
      </x:c>
      <x:c r="N5849" s="267" t="n">
        <x:f>MAX(M5849-FARMER_HOURS,0)/TEMP_HOURS_PER_WORKER</x:f>
        <x:v>1.4066027831718007</x:v>
      </x:c>
      <x:c r="O5849" s="268" t="n">
        <x:f>I5849*TOMATO_PRICE+J5849*CARROT_PRICE+K5849*MESCLUN_PRICE</x:f>
        <x:v>126386</x:v>
      </x:c>
      <x:c r="P5849" s="268" t="n">
        <x:f>I5849*TOMATO_FERTILIZER+J5849*CARROT_FERTILIZER+K5849*MESCLUN_FERTILIZER</x:f>
        <x:v>20680</x:v>
      </x:c>
      <x:c r="Q5849" s="268" t="n">
        <x:f>MIN(M5849,FARMER_HOURS)*FARMER_RATE+MAX(M5849-FARMER_HOURS,0)*TEMP_RATE</x:f>
        <x:v>60165.069579295014</x:v>
      </x:c>
      <x:c r="R5849" s="268" t="n">
        <x:f>O5849-P5849-Q5849-FIXED_COST</x:f>
        <x:v>25540.930420704986</x:v>
      </x:c>
      <x:c r="S5849" s="139" t="str">
        <x:f>IF(AND(L5849&lt;=TOTAL_BED_CAP,N5849&lt;=TEMP_WORKER_CAP),"YES","NO")</x:f>
        <x:v>YES</x:v>
      </x:c>
      <x:c r="T5849" s="139" t="n">
        <x:f>IF(S5849="YES",R5849,-1E+99)</x:f>
        <x:v>25540.930420704986</x:v>
      </x:c>
    </x:row>
    <x:row r="5850">
      <x:c r="A5850" s="139"/>
      <x:c r="B5850" s="139"/>
      <x:c r="C5850" s="139"/>
      <x:c r="D5850" s="139"/>
      <x:c r="E5850" s="139"/>
      <x:c r="F5850" s="139"/>
      <x:c r="G5850" s="139"/>
      <x:c r="H5850" s="139"/>
      <x:c r="I5850" s="266" t="n">
        <x:f>INT((ROW()-ROW($I$46))/((CARROT_CAP+1)*(MESCLUN_CAP+1)))</x:f>
        <x:v>8</x:v>
      </x:c>
      <x:c r="J5850" s="266" t="n">
        <x:f>MOD(INT((ROW()-ROW($I$46))/(MESCLUN_CAP+1)),CARROT_CAP+1)</x:f>
        <x:v>19</x:v>
      </x:c>
      <x:c r="K5850" s="266" t="n">
        <x:f>MOD(ROW()-ROW($I$46),MESCLUN_CAP+1)</x:f>
        <x:v>7</x:v>
      </x:c>
      <x:c r="L5850" s="266" t="n">
        <x:f>SUM(I5850:K5850)</x:f>
        <x:v>34</x:v>
      </x:c>
      <x:c r="M5850" s="267" t="n">
        <x:f>I5850*TOMATO_HOURS*WEEKS*(1+TOMATO_DIM)^I5850+J5850*CARROT_HOURS*WEEKS*(1+CARROT_DIM)^J5850+K5850*MESCLUN_HOURS*WEEKS*(1+MESCLUN_DIM)^K5850</x:f>
        <x:v>2798.2324471653533</x:v>
      </x:c>
      <x:c r="N5850" s="267" t="n">
        <x:f>MAX(M5850-FARMER_HOURS,0)/TEMP_HOURS_PER_WORKER</x:f>
        <x:v>1.443216977198162</x:v>
      </x:c>
      <x:c r="O5850" s="268" t="n">
        <x:f>I5850*TOMATO_PRICE+J5850*CARROT_PRICE+K5850*MESCLUN_PRICE</x:f>
        <x:v>129086</x:v>
      </x:c>
      <x:c r="P5850" s="268" t="n">
        <x:f>I5850*TOMATO_FERTILIZER+J5850*CARROT_FERTILIZER+K5850*MESCLUN_FERTILIZER</x:f>
        <x:v>21560</x:v>
      </x:c>
      <x:c r="Q5850" s="268" t="n">
        <x:f>MIN(M5850,FARMER_HOURS)*FARMER_RATE+MAX(M5850-FARMER_HOURS,0)*TEMP_RATE</x:f>
        <x:v>61080.42442995405</x:v>
      </x:c>
      <x:c r="R5850" s="268" t="n">
        <x:f>O5850-P5850-Q5850-FIXED_COST</x:f>
        <x:v>26445.57557004595</x:v>
      </x:c>
      <x:c r="S5850" s="139" t="str">
        <x:f>IF(AND(L5850&lt;=TOTAL_BED_CAP,N5850&lt;=TEMP_WORKER_CAP),"YES","NO")</x:f>
        <x:v>YES</x:v>
      </x:c>
      <x:c r="T5850" s="139" t="n">
        <x:f>IF(S5850="YES",R5850,-1E+99)</x:f>
        <x:v>26445.57557004595</x:v>
      </x:c>
    </x:row>
    <x:row r="5851">
      <x:c r="A5851" s="139"/>
      <x:c r="B5851" s="139"/>
      <x:c r="C5851" s="139"/>
      <x:c r="D5851" s="139"/>
      <x:c r="E5851" s="139"/>
      <x:c r="F5851" s="139"/>
      <x:c r="G5851" s="139"/>
      <x:c r="H5851" s="139"/>
      <x:c r="I5851" s="266" t="n">
        <x:f>INT((ROW()-ROW($I$46))/((CARROT_CAP+1)*(MESCLUN_CAP+1)))</x:f>
        <x:v>8</x:v>
      </x:c>
      <x:c r="J5851" s="266" t="n">
        <x:f>MOD(INT((ROW()-ROW($I$46))/(MESCLUN_CAP+1)),CARROT_CAP+1)</x:f>
        <x:v>19</x:v>
      </x:c>
      <x:c r="K5851" s="266" t="n">
        <x:f>MOD(ROW()-ROW($I$46),MESCLUN_CAP+1)</x:f>
        <x:v>8</x:v>
      </x:c>
      <x:c r="L5851" s="266" t="n">
        <x:f>SUM(I5851:K5851)</x:f>
        <x:v>35</x:v>
      </x:c>
      <x:c r="M5851" s="267" t="n">
        <x:f>I5851*TOMATO_HOURS*WEEKS*(1+TOMATO_DIM)^I5851+J5851*CARROT_HOURS*WEEKS*(1+CARROT_DIM)^J5851+K5851*MESCLUN_HOURS*WEEKS*(1+MESCLUN_DIM)^K5851</x:f>
        <x:v>2852.2295454453333</x:v>
      </x:c>
      <x:c r="N5851" s="267" t="n">
        <x:f>MAX(M5851-FARMER_HOURS,0)/TEMP_HOURS_PER_WORKER</x:f>
        <x:v>1.4807149621148148</x:v>
      </x:c>
      <x:c r="O5851" s="268" t="n">
        <x:f>I5851*TOMATO_PRICE+J5851*CARROT_PRICE+K5851*MESCLUN_PRICE</x:f>
        <x:v>131786</x:v>
      </x:c>
      <x:c r="P5851" s="268" t="n">
        <x:f>I5851*TOMATO_FERTILIZER+J5851*CARROT_FERTILIZER+K5851*MESCLUN_FERTILIZER</x:f>
        <x:v>22440</x:v>
      </x:c>
      <x:c r="Q5851" s="268" t="n">
        <x:f>MIN(M5851,FARMER_HOURS)*FARMER_RATE+MAX(M5851-FARMER_HOURS,0)*TEMP_RATE</x:f>
        <x:v>62017.87405287037</x:v>
      </x:c>
      <x:c r="R5851" s="268" t="n">
        <x:f>O5851-P5851-Q5851-FIXED_COST</x:f>
        <x:v>27328.12594712963</x:v>
      </x:c>
      <x:c r="S5851" s="139" t="str">
        <x:f>IF(AND(L5851&lt;=TOTAL_BED_CAP,N5851&lt;=TEMP_WORKER_CAP),"YES","NO")</x:f>
        <x:v>YES</x:v>
      </x:c>
      <x:c r="T5851" s="139" t="n">
        <x:f>IF(S5851="YES",R5851,-1E+99)</x:f>
        <x:v>27328.12594712963</x:v>
      </x:c>
    </x:row>
    <x:row r="5852">
      <x:c r="A5852" s="139"/>
      <x:c r="B5852" s="139"/>
      <x:c r="C5852" s="139"/>
      <x:c r="D5852" s="139"/>
      <x:c r="E5852" s="139"/>
      <x:c r="F5852" s="139"/>
      <x:c r="G5852" s="139"/>
      <x:c r="H5852" s="139"/>
      <x:c r="I5852" s="266" t="n">
        <x:f>INT((ROW()-ROW($I$46))/((CARROT_CAP+1)*(MESCLUN_CAP+1)))</x:f>
        <x:v>8</x:v>
      </x:c>
      <x:c r="J5852" s="266" t="n">
        <x:f>MOD(INT((ROW()-ROW($I$46))/(MESCLUN_CAP+1)),CARROT_CAP+1)</x:f>
        <x:v>19</x:v>
      </x:c>
      <x:c r="K5852" s="266" t="n">
        <x:f>MOD(ROW()-ROW($I$46),MESCLUN_CAP+1)</x:f>
        <x:v>9</x:v>
      </x:c>
      <x:c r="L5852" s="266" t="n">
        <x:f>SUM(I5852:K5852)</x:f>
        <x:v>36</x:v>
      </x:c>
      <x:c r="M5852" s="267" t="n">
        <x:f>I5852*TOMATO_HOURS*WEEKS*(1+TOMATO_DIM)^I5852+J5852*CARROT_HOURS*WEEKS*(1+CARROT_DIM)^J5852+K5852*MESCLUN_HOURS*WEEKS*(1+MESCLUN_DIM)^K5852</x:f>
        <x:v>2907.522880885728</x:v>
      </x:c>
      <x:c r="N5852" s="267" t="n">
        <x:f>MAX(M5852-FARMER_HOURS,0)/TEMP_HOURS_PER_WORKER</x:f>
        <x:v>1.5191131117261998</x:v>
      </x:c>
      <x:c r="O5852" s="268" t="n">
        <x:f>I5852*TOMATO_PRICE+J5852*CARROT_PRICE+K5852*MESCLUN_PRICE</x:f>
        <x:v>134486</x:v>
      </x:c>
      <x:c r="P5852" s="268" t="n">
        <x:f>I5852*TOMATO_FERTILIZER+J5852*CARROT_FERTILIZER+K5852*MESCLUN_FERTILIZER</x:f>
        <x:v>23320</x:v>
      </x:c>
      <x:c r="Q5852" s="268" t="n">
        <x:f>MIN(M5852,FARMER_HOURS)*FARMER_RATE+MAX(M5852-FARMER_HOURS,0)*TEMP_RATE</x:f>
        <x:v>62977.827793155</x:v>
      </x:c>
      <x:c r="R5852" s="268" t="n">
        <x:f>O5852-P5852-Q5852-FIXED_COST</x:f>
        <x:v>28188.172206845004</x:v>
      </x:c>
      <x:c r="S5852" s="139" t="str">
        <x:f>IF(AND(L5852&lt;=TOTAL_BED_CAP,N5852&lt;=TEMP_WORKER_CAP),"YES","NO")</x:f>
        <x:v>YES</x:v>
      </x:c>
      <x:c r="T5852" s="139" t="n">
        <x:f>IF(S5852="YES",R5852,-1E+99)</x:f>
        <x:v>28188.172206845004</x:v>
      </x:c>
    </x:row>
    <x:row r="5853">
      <x:c r="A5853" s="139"/>
      <x:c r="B5853" s="139"/>
      <x:c r="C5853" s="139"/>
      <x:c r="D5853" s="139"/>
      <x:c r="E5853" s="139"/>
      <x:c r="F5853" s="139"/>
      <x:c r="G5853" s="139"/>
      <x:c r="H5853" s="139"/>
      <x:c r="I5853" s="266" t="n">
        <x:f>INT((ROW()-ROW($I$46))/((CARROT_CAP+1)*(MESCLUN_CAP+1)))</x:f>
        <x:v>8</x:v>
      </x:c>
      <x:c r="J5853" s="266" t="n">
        <x:f>MOD(INT((ROW()-ROW($I$46))/(MESCLUN_CAP+1)),CARROT_CAP+1)</x:f>
        <x:v>19</x:v>
      </x:c>
      <x:c r="K5853" s="266" t="n">
        <x:f>MOD(ROW()-ROW($I$46),MESCLUN_CAP+1)</x:f>
        <x:v>10</x:v>
      </x:c>
      <x:c r="L5853" s="266" t="n">
        <x:f>SUM(I5853:K5853)</x:f>
        <x:v>37</x:v>
      </x:c>
      <x:c r="M5853" s="267" t="n">
        <x:f>I5853*TOMATO_HOURS*WEEKS*(1+TOMATO_DIM)^I5853+J5853*CARROT_HOURS*WEEKS*(1+CARROT_DIM)^J5853+K5853*MESCLUN_HOURS*WEEKS*(1+MESCLUN_DIM)^K5853</x:f>
        <x:v>2964.1364223689407</x:v>
      </x:c>
      <x:c r="N5853" s="267" t="n">
        <x:f>MAX(M5853-FARMER_HOURS,0)/TEMP_HOURS_PER_WORKER</x:f>
        <x:v>1.5584280710895422</x:v>
      </x:c>
      <x:c r="O5853" s="268" t="n">
        <x:f>I5853*TOMATO_PRICE+J5853*CARROT_PRICE+K5853*MESCLUN_PRICE</x:f>
        <x:v>137186</x:v>
      </x:c>
      <x:c r="P5853" s="268" t="n">
        <x:f>I5853*TOMATO_FERTILIZER+J5853*CARROT_FERTILIZER+K5853*MESCLUN_FERTILIZER</x:f>
        <x:v>24200</x:v>
      </x:c>
      <x:c r="Q5853" s="268" t="n">
        <x:f>MIN(M5853,FARMER_HOURS)*FARMER_RATE+MAX(M5853-FARMER_HOURS,0)*TEMP_RATE</x:f>
        <x:v>63960.70177723855</x:v>
      </x:c>
      <x:c r="R5853" s="268" t="n">
        <x:f>O5853-P5853-Q5853-FIXED_COST</x:f>
        <x:v>29025.29822276145</x:v>
      </x:c>
      <x:c r="S5853" s="139" t="str">
        <x:f>IF(AND(L5853&lt;=TOTAL_BED_CAP,N5853&lt;=TEMP_WORKER_CAP),"YES","NO")</x:f>
        <x:v>YES</x:v>
      </x:c>
      <x:c r="T5853" s="139" t="n">
        <x:f>IF(S5853="YES",R5853,-1E+99)</x:f>
        <x:v>29025.29822276145</x:v>
      </x:c>
    </x:row>
    <x:row r="5854">
      <x:c r="A5854" s="139"/>
      <x:c r="B5854" s="139"/>
      <x:c r="C5854" s="139"/>
      <x:c r="D5854" s="139"/>
      <x:c r="E5854" s="139"/>
      <x:c r="F5854" s="139"/>
      <x:c r="G5854" s="139"/>
      <x:c r="H5854" s="139"/>
      <x:c r="I5854" s="266" t="n">
        <x:f>INT((ROW()-ROW($I$46))/((CARROT_CAP+1)*(MESCLUN_CAP+1)))</x:f>
        <x:v>8</x:v>
      </x:c>
      <x:c r="J5854" s="266" t="n">
        <x:f>MOD(INT((ROW()-ROW($I$46))/(MESCLUN_CAP+1)),CARROT_CAP+1)</x:f>
        <x:v>19</x:v>
      </x:c>
      <x:c r="K5854" s="266" t="n">
        <x:f>MOD(ROW()-ROW($I$46),MESCLUN_CAP+1)</x:f>
        <x:v>11</x:v>
      </x:c>
      <x:c r="L5854" s="266" t="n">
        <x:f>SUM(I5854:K5854)</x:f>
        <x:v>38</x:v>
      </x:c>
      <x:c r="M5854" s="267" t="n">
        <x:f>I5854*TOMATO_HOURS*WEEKS*(1+TOMATO_DIM)^I5854+J5854*CARROT_HOURS*WEEKS*(1+CARROT_DIM)^J5854+K5854*MESCLUN_HOURS*WEEKS*(1+MESCLUN_DIM)^K5854</x:f>
        <x:v>3022.09453546238</x:v>
      </x:c>
      <x:c r="N5854" s="267" t="n">
        <x:f>MAX(M5854-FARMER_HOURS,0)/TEMP_HOURS_PER_WORKER</x:f>
        <x:v>1.5986767607377639</x:v>
      </x:c>
      <x:c r="O5854" s="268" t="n">
        <x:f>I5854*TOMATO_PRICE+J5854*CARROT_PRICE+K5854*MESCLUN_PRICE</x:f>
        <x:v>139886</x:v>
      </x:c>
      <x:c r="P5854" s="268" t="n">
        <x:f>I5854*TOMATO_FERTILIZER+J5854*CARROT_FERTILIZER+K5854*MESCLUN_FERTILIZER</x:f>
        <x:v>25080</x:v>
      </x:c>
      <x:c r="Q5854" s="268" t="n">
        <x:f>MIN(M5854,FARMER_HOURS)*FARMER_RATE+MAX(M5854-FARMER_HOURS,0)*TEMP_RATE</x:f>
        <x:v>64966.919018444096</x:v>
      </x:c>
      <x:c r="R5854" s="268" t="n">
        <x:f>O5854-P5854-Q5854-FIXED_COST</x:f>
        <x:v>29839.080981555904</x:v>
      </x:c>
      <x:c r="S5854" s="139" t="str">
        <x:f>IF(AND(L5854&lt;=TOTAL_BED_CAP,N5854&lt;=TEMP_WORKER_CAP),"YES","NO")</x:f>
        <x:v>YES</x:v>
      </x:c>
      <x:c r="T5854" s="139" t="n">
        <x:f>IF(S5854="YES",R5854,-1E+99)</x:f>
        <x:v>29839.080981555904</x:v>
      </x:c>
    </x:row>
    <x:row r="5855">
      <x:c r="A5855" s="139"/>
      <x:c r="B5855" s="139"/>
      <x:c r="C5855" s="139"/>
      <x:c r="D5855" s="139"/>
      <x:c r="E5855" s="139"/>
      <x:c r="F5855" s="139"/>
      <x:c r="G5855" s="139"/>
      <x:c r="H5855" s="139"/>
      <x:c r="I5855" s="266" t="n">
        <x:f>INT((ROW()-ROW($I$46))/((CARROT_CAP+1)*(MESCLUN_CAP+1)))</x:f>
        <x:v>8</x:v>
      </x:c>
      <x:c r="J5855" s="266" t="n">
        <x:f>MOD(INT((ROW()-ROW($I$46))/(MESCLUN_CAP+1)),CARROT_CAP+1)</x:f>
        <x:v>19</x:v>
      </x:c>
      <x:c r="K5855" s="266" t="n">
        <x:f>MOD(ROW()-ROW($I$46),MESCLUN_CAP+1)</x:f>
        <x:v>12</x:v>
      </x:c>
      <x:c r="L5855" s="266" t="n">
        <x:f>SUM(I5855:K5855)</x:f>
        <x:v>39</x:v>
      </x:c>
      <x:c r="M5855" s="267" t="n">
        <x:f>I5855*TOMATO_HOURS*WEEKS*(1+TOMATO_DIM)^I5855+J5855*CARROT_HOURS*WEEKS*(1+CARROT_DIM)^J5855+K5855*MESCLUN_HOURS*WEEKS*(1+MESCLUN_DIM)^K5855</x:f>
        <x:v>3081.421988590444</x:v>
      </x:c>
      <x:c r="N5855" s="267" t="n">
        <x:f>MAX(M5855-FARMER_HOURS,0)/TEMP_HOURS_PER_WORKER</x:f>
        <x:v>1.639876380965586</x:v>
      </x:c>
      <x:c r="O5855" s="268" t="n">
        <x:f>I5855*TOMATO_PRICE+J5855*CARROT_PRICE+K5855*MESCLUN_PRICE</x:f>
        <x:v>142586</x:v>
      </x:c>
      <x:c r="P5855" s="268" t="n">
        <x:f>I5855*TOMATO_FERTILIZER+J5855*CARROT_FERTILIZER+K5855*MESCLUN_FERTILIZER</x:f>
        <x:v>25960</x:v>
      </x:c>
      <x:c r="Q5855" s="268" t="n">
        <x:f>MIN(M5855,FARMER_HOURS)*FARMER_RATE+MAX(M5855-FARMER_HOURS,0)*TEMP_RATE</x:f>
        <x:v>65996.90952413966</x:v>
      </x:c>
      <x:c r="R5855" s="268" t="n">
        <x:f>O5855-P5855-Q5855-FIXED_COST</x:f>
        <x:v>30629.090475860343</x:v>
      </x:c>
      <x:c r="S5855" s="139" t="str">
        <x:f>IF(AND(L5855&lt;=TOTAL_BED_CAP,N5855&lt;=TEMP_WORKER_CAP),"YES","NO")</x:f>
        <x:v>YES</x:v>
      </x:c>
      <x:c r="T5855" s="139" t="n">
        <x:f>IF(S5855="YES",R5855,-1E+99)</x:f>
        <x:v>30629.090475860343</x:v>
      </x:c>
    </x:row>
    <x:row r="5856">
      <x:c r="A5856" s="139"/>
      <x:c r="B5856" s="139"/>
      <x:c r="C5856" s="139"/>
      <x:c r="D5856" s="139"/>
      <x:c r="E5856" s="139"/>
      <x:c r="F5856" s="139"/>
      <x:c r="G5856" s="139"/>
      <x:c r="H5856" s="139"/>
      <x:c r="I5856" s="266" t="n">
        <x:f>INT((ROW()-ROW($I$46))/((CARROT_CAP+1)*(MESCLUN_CAP+1)))</x:f>
        <x:v>8</x:v>
      </x:c>
      <x:c r="J5856" s="266" t="n">
        <x:f>MOD(INT((ROW()-ROW($I$46))/(MESCLUN_CAP+1)),CARROT_CAP+1)</x:f>
        <x:v>19</x:v>
      </x:c>
      <x:c r="K5856" s="266" t="n">
        <x:f>MOD(ROW()-ROW($I$46),MESCLUN_CAP+1)</x:f>
        <x:v>13</x:v>
      </x:c>
      <x:c r="L5856" s="266" t="n">
        <x:f>SUM(I5856:K5856)</x:f>
        <x:v>40</x:v>
      </x:c>
      <x:c r="M5856" s="267" t="n">
        <x:f>I5856*TOMATO_HOURS*WEEKS*(1+TOMATO_DIM)^I5856+J5856*CARROT_HOURS*WEEKS*(1+CARROT_DIM)^J5856+K5856*MESCLUN_HOURS*WEEKS*(1+MESCLUN_DIM)^K5856</x:f>
        <x:v>3142.1439592988286</x:v>
      </x:c>
      <x:c r="N5856" s="267" t="n">
        <x:f>MAX(M5856-FARMER_HOURS,0)/TEMP_HOURS_PER_WORKER</x:f>
        <x:v>1.682044416179742</x:v>
      </x:c>
      <x:c r="O5856" s="268" t="n">
        <x:f>I5856*TOMATO_PRICE+J5856*CARROT_PRICE+K5856*MESCLUN_PRICE</x:f>
        <x:v>145286</x:v>
      </x:c>
      <x:c r="P5856" s="268" t="n">
        <x:f>I5856*TOMATO_FERTILIZER+J5856*CARROT_FERTILIZER+K5856*MESCLUN_FERTILIZER</x:f>
        <x:v>26840</x:v>
      </x:c>
      <x:c r="Q5856" s="268" t="n">
        <x:f>MIN(M5856,FARMER_HOURS)*FARMER_RATE+MAX(M5856-FARMER_HOURS,0)*TEMP_RATE</x:f>
        <x:v>67051.11040449355</x:v>
      </x:c>
      <x:c r="R5856" s="268" t="n">
        <x:f>O5856-P5856-Q5856-FIXED_COST</x:f>
        <x:v>31394.88959550645</x:v>
      </x:c>
      <x:c r="S5856" s="139" t="str">
        <x:f>IF(AND(L5856&lt;=TOTAL_BED_CAP,N5856&lt;=TEMP_WORKER_CAP),"YES","NO")</x:f>
        <x:v>YES</x:v>
      </x:c>
      <x:c r="T5856" s="139" t="n">
        <x:f>IF(S5856="YES",R5856,-1E+99)</x:f>
        <x:v>31394.88959550645</x:v>
      </x:c>
    </x:row>
    <x:row r="5857">
      <x:c r="A5857" s="139"/>
      <x:c r="B5857" s="139"/>
      <x:c r="C5857" s="139"/>
      <x:c r="D5857" s="139"/>
      <x:c r="E5857" s="139"/>
      <x:c r="F5857" s="139"/>
      <x:c r="G5857" s="139"/>
      <x:c r="H5857" s="139"/>
      <x:c r="I5857" s="266" t="n">
        <x:f>INT((ROW()-ROW($I$46))/((CARROT_CAP+1)*(MESCLUN_CAP+1)))</x:f>
        <x:v>8</x:v>
      </x:c>
      <x:c r="J5857" s="266" t="n">
        <x:f>MOD(INT((ROW()-ROW($I$46))/(MESCLUN_CAP+1)),CARROT_CAP+1)</x:f>
        <x:v>19</x:v>
      </x:c>
      <x:c r="K5857" s="266" t="n">
        <x:f>MOD(ROW()-ROW($I$46),MESCLUN_CAP+1)</x:f>
        <x:v>14</x:v>
      </x:c>
      <x:c r="L5857" s="266" t="n">
        <x:f>SUM(I5857:K5857)</x:f>
        <x:v>41</x:v>
      </x:c>
      <x:c r="M5857" s="267" t="n">
        <x:f>I5857*TOMATO_HOURS*WEEKS*(1+TOMATO_DIM)^I5857+J5857*CARROT_HOURS*WEEKS*(1+CARROT_DIM)^J5857+K5857*MESCLUN_HOURS*WEEKS*(1+MESCLUN_DIM)^K5857</x:f>
        <x:v>3204.2860406124896</x:v>
      </x:c>
      <x:c r="N5857" s="267" t="n">
        <x:f>MAX(M5857-FARMER_HOURS,0)/TEMP_HOURS_PER_WORKER</x:f>
        <x:v>1.725198639314229</x:v>
      </x:c>
      <x:c r="O5857" s="268" t="n">
        <x:f>I5857*TOMATO_PRICE+J5857*CARROT_PRICE+K5857*MESCLUN_PRICE</x:f>
        <x:v>147986</x:v>
      </x:c>
      <x:c r="P5857" s="268" t="n">
        <x:f>I5857*TOMATO_FERTILIZER+J5857*CARROT_FERTILIZER+K5857*MESCLUN_FERTILIZER</x:f>
        <x:v>27720</x:v>
      </x:c>
      <x:c r="Q5857" s="268" t="n">
        <x:f>MIN(M5857,FARMER_HOURS)*FARMER_RATE+MAX(M5857-FARMER_HOURS,0)*TEMP_RATE</x:f>
        <x:v>68129.96598285572</x:v>
      </x:c>
      <x:c r="R5857" s="268" t="n">
        <x:f>O5857-P5857-Q5857-FIXED_COST</x:f>
        <x:v>32136.03401714428</x:v>
      </x:c>
      <x:c r="S5857" s="139" t="str">
        <x:f>IF(AND(L5857&lt;=TOTAL_BED_CAP,N5857&lt;=TEMP_WORKER_CAP),"YES","NO")</x:f>
        <x:v>YES</x:v>
      </x:c>
      <x:c r="T5857" s="139" t="n">
        <x:f>IF(S5857="YES",R5857,-1E+99)</x:f>
        <x:v>32136.03401714428</x:v>
      </x:c>
    </x:row>
    <x:row r="5858">
      <x:c r="A5858" s="139"/>
      <x:c r="B5858" s="139"/>
      <x:c r="C5858" s="139"/>
      <x:c r="D5858" s="139"/>
      <x:c r="E5858" s="139"/>
      <x:c r="F5858" s="139"/>
      <x:c r="G5858" s="139"/>
      <x:c r="H5858" s="139"/>
      <x:c r="I5858" s="266" t="n">
        <x:f>INT((ROW()-ROW($I$46))/((CARROT_CAP+1)*(MESCLUN_CAP+1)))</x:f>
        <x:v>8</x:v>
      </x:c>
      <x:c r="J5858" s="266" t="n">
        <x:f>MOD(INT((ROW()-ROW($I$46))/(MESCLUN_CAP+1)),CARROT_CAP+1)</x:f>
        <x:v>19</x:v>
      </x:c>
      <x:c r="K5858" s="266" t="n">
        <x:f>MOD(ROW()-ROW($I$46),MESCLUN_CAP+1)</x:f>
        <x:v>15</x:v>
      </x:c>
      <x:c r="L5858" s="266" t="n">
        <x:f>SUM(I5858:K5858)</x:f>
        <x:v>42</x:v>
      </x:c>
      <x:c r="M5858" s="267" t="n">
        <x:f>I5858*TOMATO_HOURS*WEEKS*(1+TOMATO_DIM)^I5858+J5858*CARROT_HOURS*WEEKS*(1+CARROT_DIM)^J5858+K5858*MESCLUN_HOURS*WEEKS*(1+MESCLUN_DIM)^K5858</x:f>
        <x:v>3267.874247488636</x:v>
      </x:c>
      <x:c r="N5858" s="267" t="n">
        <x:f>MAX(M5858-FARMER_HOURS,0)/TEMP_HOURS_PER_WORKER</x:f>
        <x:v>1.7693571163115527</x:v>
      </x:c>
      <x:c r="O5858" s="268" t="n">
        <x:f>I5858*TOMATO_PRICE+J5858*CARROT_PRICE+K5858*MESCLUN_PRICE</x:f>
        <x:v>150686</x:v>
      </x:c>
      <x:c r="P5858" s="268" t="n">
        <x:f>I5858*TOMATO_FERTILIZER+J5858*CARROT_FERTILIZER+K5858*MESCLUN_FERTILIZER</x:f>
        <x:v>28600</x:v>
      </x:c>
      <x:c r="Q5858" s="268" t="n">
        <x:f>MIN(M5858,FARMER_HOURS)*FARMER_RATE+MAX(M5858-FARMER_HOURS,0)*TEMP_RATE</x:f>
        <x:v>69233.9279077888</x:v>
      </x:c>
      <x:c r="R5858" s="268" t="n">
        <x:f>O5858-P5858-Q5858-FIXED_COST</x:f>
        <x:v>32852.072092211194</x:v>
      </x:c>
      <x:c r="S5858" s="139" t="str">
        <x:f>IF(AND(L5858&lt;=TOTAL_BED_CAP,N5858&lt;=TEMP_WORKER_CAP),"YES","NO")</x:f>
        <x:v>YES</x:v>
      </x:c>
      <x:c r="T5858" s="139" t="n">
        <x:f>IF(S5858="YES",R5858,-1E+99)</x:f>
        <x:v>32852.072092211194</x:v>
      </x:c>
    </x:row>
    <x:row r="5859">
      <x:c r="A5859" s="139"/>
      <x:c r="B5859" s="139"/>
      <x:c r="C5859" s="139"/>
      <x:c r="D5859" s="139"/>
      <x:c r="E5859" s="139"/>
      <x:c r="F5859" s="139"/>
      <x:c r="G5859" s="139"/>
      <x:c r="H5859" s="139"/>
      <x:c r="I5859" s="266" t="n">
        <x:f>INT((ROW()-ROW($I$46))/((CARROT_CAP+1)*(MESCLUN_CAP+1)))</x:f>
        <x:v>8</x:v>
      </x:c>
      <x:c r="J5859" s="266" t="n">
        <x:f>MOD(INT((ROW()-ROW($I$46))/(MESCLUN_CAP+1)),CARROT_CAP+1)</x:f>
        <x:v>19</x:v>
      </x:c>
      <x:c r="K5859" s="266" t="n">
        <x:f>MOD(ROW()-ROW($I$46),MESCLUN_CAP+1)</x:f>
        <x:v>16</x:v>
      </x:c>
      <x:c r="L5859" s="266" t="n">
        <x:f>SUM(I5859:K5859)</x:f>
        <x:v>43</x:v>
      </x:c>
      <x:c r="M5859" s="267" t="n">
        <x:f>I5859*TOMATO_HOURS*WEEKS*(1+TOMATO_DIM)^I5859+J5859*CARROT_HOURS*WEEKS*(1+CARROT_DIM)^J5859+K5859*MESCLUN_HOURS*WEEKS*(1+MESCLUN_DIM)^K5859</x:f>
        <x:v>3332.935023366125</x:v>
      </x:c>
      <x:c r="N5859" s="267" t="n">
        <x:f>MAX(M5859-FARMER_HOURS,0)/TEMP_HOURS_PER_WORKER</x:f>
        <x:v>1.81453821067092</x:v>
      </x:c>
      <x:c r="O5859" s="268" t="n">
        <x:f>I5859*TOMATO_PRICE+J5859*CARROT_PRICE+K5859*MESCLUN_PRICE</x:f>
        <x:v>153386</x:v>
      </x:c>
      <x:c r="P5859" s="268" t="n">
        <x:f>I5859*TOMATO_FERTILIZER+J5859*CARROT_FERTILIZER+K5859*MESCLUN_FERTILIZER</x:f>
        <x:v>29480</x:v>
      </x:c>
      <x:c r="Q5859" s="268" t="n">
        <x:f>MIN(M5859,FARMER_HOURS)*FARMER_RATE+MAX(M5859-FARMER_HOURS,0)*TEMP_RATE</x:f>
        <x:v>70363.455266773</x:v>
      </x:c>
      <x:c r="R5859" s="268" t="n">
        <x:f>O5859-P5859-Q5859-FIXED_COST</x:f>
        <x:v>33542.544733227</x:v>
      </x:c>
      <x:c r="S5859" s="139" t="str">
        <x:f>IF(AND(L5859&lt;=TOTAL_BED_CAP,N5859&lt;=TEMP_WORKER_CAP),"YES","NO")</x:f>
        <x:v>YES</x:v>
      </x:c>
      <x:c r="T5859" s="139" t="n">
        <x:f>IF(S5859="YES",R5859,-1E+99)</x:f>
        <x:v>33542.544733227</x:v>
      </x:c>
    </x:row>
    <x:row r="5860">
      <x:c r="A5860" s="139"/>
      <x:c r="B5860" s="139"/>
      <x:c r="C5860" s="139"/>
      <x:c r="D5860" s="139"/>
      <x:c r="E5860" s="139"/>
      <x:c r="F5860" s="139"/>
      <x:c r="G5860" s="139"/>
      <x:c r="H5860" s="139"/>
      <x:c r="I5860" s="266" t="n">
        <x:f>INT((ROW()-ROW($I$46))/((CARROT_CAP+1)*(MESCLUN_CAP+1)))</x:f>
        <x:v>8</x:v>
      </x:c>
      <x:c r="J5860" s="266" t="n">
        <x:f>MOD(INT((ROW()-ROW($I$46))/(MESCLUN_CAP+1)),CARROT_CAP+1)</x:f>
        <x:v>19</x:v>
      </x:c>
      <x:c r="K5860" s="266" t="n">
        <x:f>MOD(ROW()-ROW($I$46),MESCLUN_CAP+1)</x:f>
        <x:v>17</x:v>
      </x:c>
      <x:c r="L5860" s="266" t="n">
        <x:f>SUM(I5860:K5860)</x:f>
        <x:v>44</x:v>
      </x:c>
      <x:c r="M5860" s="267" t="n">
        <x:f>I5860*TOMATO_HOURS*WEEKS*(1+TOMATO_DIM)^I5860+J5860*CARROT_HOURS*WEEKS*(1+CARROT_DIM)^J5860+K5860*MESCLUN_HOURS*WEEKS*(1+MESCLUN_DIM)^K5860</x:f>
        <x:v>3399.495246812665</x:v>
      </x:c>
      <x:c r="N5860" s="267" t="n">
        <x:f>MAX(M5860-FARMER_HOURS,0)/TEMP_HOURS_PER_WORKER</x:f>
        <x:v>1.8607605880643505</x:v>
      </x:c>
      <x:c r="O5860" s="268" t="n">
        <x:f>I5860*TOMATO_PRICE+J5860*CARROT_PRICE+K5860*MESCLUN_PRICE</x:f>
        <x:v>156086</x:v>
      </x:c>
      <x:c r="P5860" s="268" t="n">
        <x:f>I5860*TOMATO_FERTILIZER+J5860*CARROT_FERTILIZER+K5860*MESCLUN_FERTILIZER</x:f>
        <x:v>30360</x:v>
      </x:c>
      <x:c r="Q5860" s="268" t="n">
        <x:f>MIN(M5860,FARMER_HOURS)*FARMER_RATE+MAX(M5860-FARMER_HOURS,0)*TEMP_RATE</x:f>
        <x:v>71519.01470160877</x:v>
      </x:c>
      <x:c r="R5860" s="268" t="n">
        <x:f>O5860-P5860-Q5860-FIXED_COST</x:f>
        <x:v>34206.98529839123</x:v>
      </x:c>
      <x:c r="S5860" s="139" t="str">
        <x:f>IF(AND(L5860&lt;=TOTAL_BED_CAP,N5860&lt;=TEMP_WORKER_CAP),"YES","NO")</x:f>
        <x:v>YES</x:v>
      </x:c>
      <x:c r="T5860" s="139" t="n">
        <x:f>IF(S5860="YES",R5860,-1E+99)</x:f>
        <x:v>34206.98529839123</x:v>
      </x:c>
    </x:row>
    <x:row r="5861">
      <x:c r="A5861" s="139"/>
      <x:c r="B5861" s="139"/>
      <x:c r="C5861" s="139"/>
      <x:c r="D5861" s="139"/>
      <x:c r="E5861" s="139"/>
      <x:c r="F5861" s="139"/>
      <x:c r="G5861" s="139"/>
      <x:c r="H5861" s="139"/>
      <x:c r="I5861" s="266" t="n">
        <x:f>INT((ROW()-ROW($I$46))/((CARROT_CAP+1)*(MESCLUN_CAP+1)))</x:f>
        <x:v>8</x:v>
      </x:c>
      <x:c r="J5861" s="266" t="n">
        <x:f>MOD(INT((ROW()-ROW($I$46))/(MESCLUN_CAP+1)),CARROT_CAP+1)</x:f>
        <x:v>19</x:v>
      </x:c>
      <x:c r="K5861" s="266" t="n">
        <x:f>MOD(ROW()-ROW($I$46),MESCLUN_CAP+1)</x:f>
        <x:v>18</x:v>
      </x:c>
      <x:c r="L5861" s="266" t="n">
        <x:f>SUM(I5861:K5861)</x:f>
        <x:v>45</x:v>
      </x:c>
      <x:c r="M5861" s="267" t="n">
        <x:f>I5861*TOMATO_HOURS*WEEKS*(1+TOMATO_DIM)^I5861+J5861*CARROT_HOURS*WEEKS*(1+CARROT_DIM)^J5861+K5861*MESCLUN_HOURS*WEEKS*(1+MESCLUN_DIM)^K5861</x:f>
        <x:v>3467.582238271252</x:v>
      </x:c>
      <x:c r="N5861" s="267" t="n">
        <x:f>MAX(M5861-FARMER_HOURS,0)/TEMP_HOURS_PER_WORKER</x:f>
        <x:v>1.9080432210217029</x:v>
      </x:c>
      <x:c r="O5861" s="268" t="n">
        <x:f>I5861*TOMATO_PRICE+J5861*CARROT_PRICE+K5861*MESCLUN_PRICE</x:f>
        <x:v>158786</x:v>
      </x:c>
      <x:c r="P5861" s="268" t="n">
        <x:f>I5861*TOMATO_FERTILIZER+J5861*CARROT_FERTILIZER+K5861*MESCLUN_FERTILIZER</x:f>
        <x:v>31240</x:v>
      </x:c>
      <x:c r="Q5861" s="268" t="n">
        <x:f>MIN(M5861,FARMER_HOURS)*FARMER_RATE+MAX(M5861-FARMER_HOURS,0)*TEMP_RATE</x:f>
        <x:v>72701.08052554258</x:v>
      </x:c>
      <x:c r="R5861" s="268" t="n">
        <x:f>O5861-P5861-Q5861-FIXED_COST</x:f>
        <x:v>34844.91947445742</x:v>
      </x:c>
      <x:c r="S5861" s="139" t="str">
        <x:f>IF(AND(L5861&lt;=TOTAL_BED_CAP,N5861&lt;=TEMP_WORKER_CAP),"YES","NO")</x:f>
        <x:v>YES</x:v>
      </x:c>
      <x:c r="T5861" s="139" t="n">
        <x:f>IF(S5861="YES",R5861,-1E+99)</x:f>
        <x:v>34844.91947445742</x:v>
      </x:c>
    </x:row>
    <x:row r="5862">
      <x:c r="A5862" s="139"/>
      <x:c r="B5862" s="139"/>
      <x:c r="C5862" s="139"/>
      <x:c r="D5862" s="139"/>
      <x:c r="E5862" s="139"/>
      <x:c r="F5862" s="139"/>
      <x:c r="G5862" s="139"/>
      <x:c r="H5862" s="139"/>
      <x:c r="I5862" s="266" t="n">
        <x:f>INT((ROW()-ROW($I$46))/((CARROT_CAP+1)*(MESCLUN_CAP+1)))</x:f>
        <x:v>8</x:v>
      </x:c>
      <x:c r="J5862" s="266" t="n">
        <x:f>MOD(INT((ROW()-ROW($I$46))/(MESCLUN_CAP+1)),CARROT_CAP+1)</x:f>
        <x:v>19</x:v>
      </x:c>
      <x:c r="K5862" s="266" t="n">
        <x:f>MOD(ROW()-ROW($I$46),MESCLUN_CAP+1)</x:f>
        <x:v>19</x:v>
      </x:c>
      <x:c r="L5862" s="266" t="n">
        <x:f>SUM(I5862:K5862)</x:f>
        <x:v>46</x:v>
      </x:c>
      <x:c r="M5862" s="267" t="n">
        <x:f>I5862*TOMATO_HOURS*WEEKS*(1+TOMATO_DIM)^I5862+J5862*CARROT_HOURS*WEEKS*(1+CARROT_DIM)^J5862+K5862*MESCLUN_HOURS*WEEKS*(1+MESCLUN_DIM)^K5862</x:f>
        <x:v>3537.2237669072742</x:v>
      </x:c>
      <x:c r="N5862" s="267" t="n">
        <x:f>MAX(M5862-FARMER_HOURS,0)/TEMP_HOURS_PER_WORKER</x:f>
        <x:v>1.9564053936856072</x:v>
      </x:c>
      <x:c r="O5862" s="268" t="n">
        <x:f>I5862*TOMATO_PRICE+J5862*CARROT_PRICE+K5862*MESCLUN_PRICE</x:f>
        <x:v>161486</x:v>
      </x:c>
      <x:c r="P5862" s="268" t="n">
        <x:f>I5862*TOMATO_FERTILIZER+J5862*CARROT_FERTILIZER+K5862*MESCLUN_FERTILIZER</x:f>
        <x:v>32120</x:v>
      </x:c>
      <x:c r="Q5862" s="268" t="n">
        <x:f>MIN(M5862,FARMER_HOURS)*FARMER_RATE+MAX(M5862-FARMER_HOURS,0)*TEMP_RATE</x:f>
        <x:v>73910.13484214018</x:v>
      </x:c>
      <x:c r="R5862" s="268" t="n">
        <x:f>O5862-P5862-Q5862-FIXED_COST</x:f>
        <x:v>35455.86515785982</x:v>
      </x:c>
      <x:c r="S5862" s="139" t="str">
        <x:f>IF(AND(L5862&lt;=TOTAL_BED_CAP,N5862&lt;=TEMP_WORKER_CAP),"YES","NO")</x:f>
        <x:v>YES</x:v>
      </x:c>
      <x:c r="T5862" s="139" t="n">
        <x:f>IF(S5862="YES",R5862,-1E+99)</x:f>
        <x:v>35455.86515785982</x:v>
      </x:c>
    </x:row>
    <x:row r="5863">
      <x:c r="A5863" s="139"/>
      <x:c r="B5863" s="139"/>
      <x:c r="C5863" s="139"/>
      <x:c r="D5863" s="139"/>
      <x:c r="E5863" s="139"/>
      <x:c r="F5863" s="139"/>
      <x:c r="G5863" s="139"/>
      <x:c r="H5863" s="139"/>
      <x:c r="I5863" s="266" t="n">
        <x:f>INT((ROW()-ROW($I$46))/((CARROT_CAP+1)*(MESCLUN_CAP+1)))</x:f>
        <x:v>8</x:v>
      </x:c>
      <x:c r="J5863" s="266" t="n">
        <x:f>MOD(INT((ROW()-ROW($I$46))/(MESCLUN_CAP+1)),CARROT_CAP+1)</x:f>
        <x:v>19</x:v>
      </x:c>
      <x:c r="K5863" s="266" t="n">
        <x:f>MOD(ROW()-ROW($I$46),MESCLUN_CAP+1)</x:f>
        <x:v>20</x:v>
      </x:c>
      <x:c r="L5863" s="266" t="n">
        <x:f>SUM(I5863:K5863)</x:f>
        <x:v>47</x:v>
      </x:c>
      <x:c r="M5863" s="267" t="n">
        <x:f>I5863*TOMATO_HOURS*WEEKS*(1+TOMATO_DIM)^I5863+J5863*CARROT_HOURS*WEEKS*(1+CARROT_DIM)^J5863+K5863*MESCLUN_HOURS*WEEKS*(1+MESCLUN_DIM)^K5863</x:f>
        <x:v>3608.448057557751</x:v>
      </x:c>
      <x:c r="N5863" s="267" t="n">
        <x:f>MAX(M5863-FARMER_HOURS,0)/TEMP_HOURS_PER_WORKER</x:f>
        <x:v>2.005866706637327</x:v>
      </x:c>
      <x:c r="O5863" s="268" t="n">
        <x:f>I5863*TOMATO_PRICE+J5863*CARROT_PRICE+K5863*MESCLUN_PRICE</x:f>
        <x:v>164186</x:v>
      </x:c>
      <x:c r="P5863" s="268" t="n">
        <x:f>I5863*TOMATO_FERTILIZER+J5863*CARROT_FERTILIZER+K5863*MESCLUN_FERTILIZER</x:f>
        <x:v>33000</x:v>
      </x:c>
      <x:c r="Q5863" s="268" t="n">
        <x:f>MIN(M5863,FARMER_HOURS)*FARMER_RATE+MAX(M5863-FARMER_HOURS,0)*TEMP_RATE</x:f>
        <x:v>75146.66766593317</x:v>
      </x:c>
      <x:c r="R5863" s="268" t="n">
        <x:f>O5863-P5863-Q5863-FIXED_COST</x:f>
        <x:v>36039.33233406683</x:v>
      </x:c>
      <x:c r="S5863" s="139" t="str">
        <x:f>IF(AND(L5863&lt;=TOTAL_BED_CAP,N5863&lt;=TEMP_WORKER_CAP),"YES","NO")</x:f>
        <x:v>YES</x:v>
      </x:c>
      <x:c r="T5863" s="139" t="n">
        <x:f>IF(S5863="YES",R5863,-1E+99)</x:f>
        <x:v>36039.33233406683</x:v>
      </x:c>
    </x:row>
    <x:row r="5864">
      <x:c r="A5864" s="139"/>
      <x:c r="B5864" s="139"/>
      <x:c r="C5864" s="139"/>
      <x:c r="D5864" s="139"/>
      <x:c r="E5864" s="139"/>
      <x:c r="F5864" s="139"/>
      <x:c r="G5864" s="139"/>
      <x:c r="H5864" s="139"/>
      <x:c r="I5864" s="266" t="n">
        <x:f>INT((ROW()-ROW($I$46))/((CARROT_CAP+1)*(MESCLUN_CAP+1)))</x:f>
        <x:v>8</x:v>
      </x:c>
      <x:c r="J5864" s="266" t="n">
        <x:f>MOD(INT((ROW()-ROW($I$46))/(MESCLUN_CAP+1)),CARROT_CAP+1)</x:f>
        <x:v>19</x:v>
      </x:c>
      <x:c r="K5864" s="266" t="n">
        <x:f>MOD(ROW()-ROW($I$46),MESCLUN_CAP+1)</x:f>
        <x:v>21</x:v>
      </x:c>
      <x:c r="L5864" s="266" t="n">
        <x:f>SUM(I5864:K5864)</x:f>
        <x:v>48</x:v>
      </x:c>
      <x:c r="M5864" s="267" t="n">
        <x:f>I5864*TOMATO_HOURS*WEEKS*(1+TOMATO_DIM)^I5864+J5864*CARROT_HOURS*WEEKS*(1+CARROT_DIM)^J5864+K5864*MESCLUN_HOURS*WEEKS*(1+MESCLUN_DIM)^K5864</x:f>
        <x:v>3681.283797784195</x:v>
      </x:c>
      <x:c r="N5864" s="267" t="n">
        <x:f>MAX(M5864-FARMER_HOURS,0)/TEMP_HOURS_PER_WORKER</x:f>
        <x:v>2.05644708179458</x:v>
      </x:c>
      <x:c r="O5864" s="268" t="n">
        <x:f>I5864*TOMATO_PRICE+J5864*CARROT_PRICE+K5864*MESCLUN_PRICE</x:f>
        <x:v>166886</x:v>
      </x:c>
      <x:c r="P5864" s="268" t="n">
        <x:f>I5864*TOMATO_FERTILIZER+J5864*CARROT_FERTILIZER+K5864*MESCLUN_FERTILIZER</x:f>
        <x:v>33880</x:v>
      </x:c>
      <x:c r="Q5864" s="268" t="n">
        <x:f>MIN(M5864,FARMER_HOURS)*FARMER_RATE+MAX(M5864-FARMER_HOURS,0)*TEMP_RATE</x:f>
        <x:v>76411.1770448645</x:v>
      </x:c>
      <x:c r="R5864" s="268" t="n">
        <x:f>O5864-P5864-Q5864-FIXED_COST</x:f>
        <x:v>36594.8229551355</x:v>
      </x:c>
      <x:c r="S5864" s="139" t="str">
        <x:f>IF(AND(L5864&lt;=TOTAL_BED_CAP,N5864&lt;=TEMP_WORKER_CAP),"YES","NO")</x:f>
        <x:v>YES</x:v>
      </x:c>
      <x:c r="T5864" s="139" t="n">
        <x:f>IF(S5864="YES",R5864,-1E+99)</x:f>
        <x:v>36594.8229551355</x:v>
      </x:c>
    </x:row>
    <x:row r="5865">
      <x:c r="A5865" s="139"/>
      <x:c r="B5865" s="139"/>
      <x:c r="C5865" s="139"/>
      <x:c r="D5865" s="139"/>
      <x:c r="E5865" s="139"/>
      <x:c r="F5865" s="139"/>
      <x:c r="G5865" s="139"/>
      <x:c r="H5865" s="139"/>
      <x:c r="I5865" s="266" t="n">
        <x:f>INT((ROW()-ROW($I$46))/((CARROT_CAP+1)*(MESCLUN_CAP+1)))</x:f>
        <x:v>8</x:v>
      </x:c>
      <x:c r="J5865" s="266" t="n">
        <x:f>MOD(INT((ROW()-ROW($I$46))/(MESCLUN_CAP+1)),CARROT_CAP+1)</x:f>
        <x:v>19</x:v>
      </x:c>
      <x:c r="K5865" s="266" t="n">
        <x:f>MOD(ROW()-ROW($I$46),MESCLUN_CAP+1)</x:f>
        <x:v>22</x:v>
      </x:c>
      <x:c r="L5865" s="266" t="n">
        <x:f>SUM(I5865:K5865)</x:f>
        <x:v>49</x:v>
      </x:c>
      <x:c r="M5865" s="267" t="n">
        <x:f>I5865*TOMATO_HOURS*WEEKS*(1+TOMATO_DIM)^I5865+J5865*CARROT_HOURS*WEEKS*(1+CARROT_DIM)^J5865+K5865*MESCLUN_HOURS*WEEKS*(1+MESCLUN_DIM)^K5865</x:f>
        <x:v>3755.760145030591</x:v>
      </x:c>
      <x:c r="N5865" s="267" t="n">
        <x:f>MAX(M5865-FARMER_HOURS,0)/TEMP_HOURS_PER_WORKER</x:f>
        <x:v>2.1081667673823548</x:v>
      </x:c>
      <x:c r="O5865" s="268" t="n">
        <x:f>I5865*TOMATO_PRICE+J5865*CARROT_PRICE+K5865*MESCLUN_PRICE</x:f>
        <x:v>169586</x:v>
      </x:c>
      <x:c r="P5865" s="268" t="n">
        <x:f>I5865*TOMATO_FERTILIZER+J5865*CARROT_FERTILIZER+K5865*MESCLUN_FERTILIZER</x:f>
        <x:v>34760</x:v>
      </x:c>
      <x:c r="Q5865" s="268" t="n">
        <x:f>MIN(M5865,FARMER_HOURS)*FARMER_RATE+MAX(M5865-FARMER_HOURS,0)*TEMP_RATE</x:f>
        <x:v>77704.16918455888</x:v>
      </x:c>
      <x:c r="R5865" s="268" t="n">
        <x:f>O5865-P5865-Q5865-FIXED_COST</x:f>
        <x:v>37121.83081544112</x:v>
      </x:c>
      <x:c r="S5865" s="139" t="str">
        <x:f>IF(AND(L5865&lt;=TOTAL_BED_CAP,N5865&lt;=TEMP_WORKER_CAP),"YES","NO")</x:f>
        <x:v>YES</x:v>
      </x:c>
      <x:c r="T5865" s="139" t="n">
        <x:f>IF(S5865="YES",R5865,-1E+99)</x:f>
        <x:v>37121.83081544112</x:v>
      </x:c>
    </x:row>
    <x:row r="5866">
      <x:c r="A5866" s="139"/>
      <x:c r="B5866" s="139"/>
      <x:c r="C5866" s="139"/>
      <x:c r="D5866" s="139"/>
      <x:c r="E5866" s="139"/>
      <x:c r="F5866" s="139"/>
      <x:c r="G5866" s="139"/>
      <x:c r="H5866" s="139"/>
      <x:c r="I5866" s="266" t="n">
        <x:f>INT((ROW()-ROW($I$46))/((CARROT_CAP+1)*(MESCLUN_CAP+1)))</x:f>
        <x:v>8</x:v>
      </x:c>
      <x:c r="J5866" s="266" t="n">
        <x:f>MOD(INT((ROW()-ROW($I$46))/(MESCLUN_CAP+1)),CARROT_CAP+1)</x:f>
        <x:v>19</x:v>
      </x:c>
      <x:c r="K5866" s="266" t="n">
        <x:f>MOD(ROW()-ROW($I$46),MESCLUN_CAP+1)</x:f>
        <x:v>23</x:v>
      </x:c>
      <x:c r="L5866" s="266" t="n">
        <x:f>SUM(I5866:K5866)</x:f>
        <x:v>50</x:v>
      </x:c>
      <x:c r="M5866" s="267" t="n">
        <x:f>I5866*TOMATO_HOURS*WEEKS*(1+TOMATO_DIM)^I5866+J5866*CARROT_HOURS*WEEKS*(1+CARROT_DIM)^J5866+K5866*MESCLUN_HOURS*WEEKS*(1+MESCLUN_DIM)^K5866</x:f>
        <x:v>3831.9067338880277</x:v>
      </x:c>
      <x:c r="N5866" s="267" t="n">
        <x:f>MAX(M5866-FARMER_HOURS,0)/TEMP_HOURS_PER_WORKER</x:f>
        <x:v>2.161046342977797</x:v>
      </x:c>
      <x:c r="O5866" s="268" t="n">
        <x:f>I5866*TOMATO_PRICE+J5866*CARROT_PRICE+K5866*MESCLUN_PRICE</x:f>
        <x:v>172286</x:v>
      </x:c>
      <x:c r="P5866" s="268" t="n">
        <x:f>I5866*TOMATO_FERTILIZER+J5866*CARROT_FERTILIZER+K5866*MESCLUN_FERTILIZER</x:f>
        <x:v>35640</x:v>
      </x:c>
      <x:c r="Q5866" s="268" t="n">
        <x:f>MIN(M5866,FARMER_HOURS)*FARMER_RATE+MAX(M5866-FARMER_HOURS,0)*TEMP_RATE</x:f>
        <x:v>79026.15857444493</x:v>
      </x:c>
      <x:c r="R5866" s="268" t="n">
        <x:f>O5866-P5866-Q5866-FIXED_COST</x:f>
        <x:v>37619.841425555074</x:v>
      </x:c>
      <x:c r="S5866" s="139" t="str">
        <x:f>IF(AND(L5866&lt;=TOTAL_BED_CAP,N5866&lt;=TEMP_WORKER_CAP),"YES","NO")</x:f>
        <x:v>YES</x:v>
      </x:c>
      <x:c r="T5866" s="139" t="n">
        <x:f>IF(S5866="YES",R5866,-1E+99)</x:f>
        <x:v>37619.841425555074</x:v>
      </x:c>
    </x:row>
    <x:row r="5867">
      <x:c r="A5867" s="139"/>
      <x:c r="B5867" s="139"/>
      <x:c r="C5867" s="139"/>
      <x:c r="D5867" s="139"/>
      <x:c r="E5867" s="139"/>
      <x:c r="F5867" s="139"/>
      <x:c r="G5867" s="139"/>
      <x:c r="H5867" s="139"/>
      <x:c r="I5867" s="266" t="n">
        <x:f>INT((ROW()-ROW($I$46))/((CARROT_CAP+1)*(MESCLUN_CAP+1)))</x:f>
        <x:v>8</x:v>
      </x:c>
      <x:c r="J5867" s="266" t="n">
        <x:f>MOD(INT((ROW()-ROW($I$46))/(MESCLUN_CAP+1)),CARROT_CAP+1)</x:f>
        <x:v>19</x:v>
      </x:c>
      <x:c r="K5867" s="266" t="n">
        <x:f>MOD(ROW()-ROW($I$46),MESCLUN_CAP+1)</x:f>
        <x:v>24</x:v>
      </x:c>
      <x:c r="L5867" s="266" t="n">
        <x:f>SUM(I5867:K5867)</x:f>
        <x:v>51</x:v>
      </x:c>
      <x:c r="M5867" s="267" t="n">
        <x:f>I5867*TOMATO_HOURS*WEEKS*(1+TOMATO_DIM)^I5867+J5867*CARROT_HOURS*WEEKS*(1+CARROT_DIM)^J5867+K5867*MESCLUN_HOURS*WEEKS*(1+MESCLUN_DIM)^K5867</x:f>
        <x:v>3909.753683467523</x:v>
      </x:c>
      <x:c r="N5867" s="267" t="n">
        <x:f>MAX(M5867-FARMER_HOURS,0)/TEMP_HOURS_PER_WORKER</x:f>
        <x:v>2.2151067246302243</x:v>
      </x:c>
      <x:c r="O5867" s="268" t="n">
        <x:f>I5867*TOMATO_PRICE+J5867*CARROT_PRICE+K5867*MESCLUN_PRICE</x:f>
        <x:v>174986</x:v>
      </x:c>
      <x:c r="P5867" s="268" t="n">
        <x:f>I5867*TOMATO_FERTILIZER+J5867*CARROT_FERTILIZER+K5867*MESCLUN_FERTILIZER</x:f>
        <x:v>36520</x:v>
      </x:c>
      <x:c r="Q5867" s="268" t="n">
        <x:f>MIN(M5867,FARMER_HOURS)*FARMER_RATE+MAX(M5867-FARMER_HOURS,0)*TEMP_RATE</x:f>
        <x:v>80377.6681157556</x:v>
      </x:c>
      <x:c r="R5867" s="268" t="n">
        <x:f>O5867-P5867-Q5867-FIXED_COST</x:f>
        <x:v>38088.3318842444</x:v>
      </x:c>
      <x:c r="S5867" s="139" t="str">
        <x:f>IF(AND(L5867&lt;=TOTAL_BED_CAP,N5867&lt;=TEMP_WORKER_CAP),"YES","NO")</x:f>
        <x:v>YES</x:v>
      </x:c>
      <x:c r="T5867" s="139" t="n">
        <x:f>IF(S5867="YES",R5867,-1E+99)</x:f>
        <x:v>38088.3318842444</x:v>
      </x:c>
    </x:row>
    <x:row r="5868">
      <x:c r="A5868" s="139"/>
      <x:c r="B5868" s="139"/>
      <x:c r="C5868" s="139"/>
      <x:c r="D5868" s="139"/>
      <x:c r="E5868" s="139"/>
      <x:c r="F5868" s="139"/>
      <x:c r="G5868" s="139"/>
      <x:c r="H5868" s="139"/>
      <x:c r="I5868" s="266" t="n">
        <x:f>INT((ROW()-ROW($I$46))/((CARROT_CAP+1)*(MESCLUN_CAP+1)))</x:f>
        <x:v>8</x:v>
      </x:c>
      <x:c r="J5868" s="266" t="n">
        <x:f>MOD(INT((ROW()-ROW($I$46))/(MESCLUN_CAP+1)),CARROT_CAP+1)</x:f>
        <x:v>19</x:v>
      </x:c>
      <x:c r="K5868" s="266" t="n">
        <x:f>MOD(ROW()-ROW($I$46),MESCLUN_CAP+1)</x:f>
        <x:v>25</x:v>
      </x:c>
      <x:c r="L5868" s="266" t="n">
        <x:f>SUM(I5868:K5868)</x:f>
        <x:v>52</x:v>
      </x:c>
      <x:c r="M5868" s="267" t="n">
        <x:f>I5868*TOMATO_HOURS*WEEKS*(1+TOMATO_DIM)^I5868+J5868*CARROT_HOURS*WEEKS*(1+CARROT_DIM)^J5868+K5868*MESCLUN_HOURS*WEEKS*(1+MESCLUN_DIM)^K5868</x:f>
        <x:v>3989.331604882621</x:v>
      </x:c>
      <x:c r="N5868" s="267" t="n">
        <x:f>MAX(M5868-FARMER_HOURS,0)/TEMP_HOURS_PER_WORKER</x:f>
        <x:v>2.270369170057376</x:v>
      </x:c>
      <x:c r="O5868" s="268" t="n">
        <x:f>I5868*TOMATO_PRICE+J5868*CARROT_PRICE+K5868*MESCLUN_PRICE</x:f>
        <x:v>177686</x:v>
      </x:c>
      <x:c r="P5868" s="268" t="n">
        <x:f>I5868*TOMATO_FERTILIZER+J5868*CARROT_FERTILIZER+K5868*MESCLUN_FERTILIZER</x:f>
        <x:v>37400</x:v>
      </x:c>
      <x:c r="Q5868" s="268" t="n">
        <x:f>MIN(M5868,FARMER_HOURS)*FARMER_RATE+MAX(M5868-FARMER_HOURS,0)*TEMP_RATE</x:f>
        <x:v>81759.22925143439</x:v>
      </x:c>
      <x:c r="R5868" s="268" t="n">
        <x:f>O5868-P5868-Q5868-FIXED_COST</x:f>
        <x:v>38526.770748565614</x:v>
      </x:c>
      <x:c r="S5868" s="139" t="str">
        <x:f>IF(AND(L5868&lt;=TOTAL_BED_CAP,N5868&lt;=TEMP_WORKER_CAP),"YES","NO")</x:f>
        <x:v>YES</x:v>
      </x:c>
      <x:c r="T5868" s="139" t="n">
        <x:f>IF(S5868="YES",R5868,-1E+99)</x:f>
        <x:v>38526.770748565614</x:v>
      </x:c>
    </x:row>
    <x:row r="5869">
      <x:c r="A5869" s="139"/>
      <x:c r="B5869" s="139"/>
      <x:c r="C5869" s="139"/>
      <x:c r="D5869" s="139"/>
      <x:c r="E5869" s="139"/>
      <x:c r="F5869" s="139"/>
      <x:c r="G5869" s="139"/>
      <x:c r="H5869" s="139"/>
      <x:c r="I5869" s="266" t="n">
        <x:f>INT((ROW()-ROW($I$46))/((CARROT_CAP+1)*(MESCLUN_CAP+1)))</x:f>
        <x:v>8</x:v>
      </x:c>
      <x:c r="J5869" s="266" t="n">
        <x:f>MOD(INT((ROW()-ROW($I$46))/(MESCLUN_CAP+1)),CARROT_CAP+1)</x:f>
        <x:v>19</x:v>
      </x:c>
      <x:c r="K5869" s="266" t="n">
        <x:f>MOD(ROW()-ROW($I$46),MESCLUN_CAP+1)</x:f>
        <x:v>26</x:v>
      </x:c>
      <x:c r="L5869" s="266" t="n">
        <x:f>SUM(I5869:K5869)</x:f>
        <x:v>53</x:v>
      </x:c>
      <x:c r="M5869" s="267" t="n">
        <x:f>I5869*TOMATO_HOURS*WEEKS*(1+TOMATO_DIM)^I5869+J5869*CARROT_HOURS*WEEKS*(1+CARROT_DIM)^J5869+K5869*MESCLUN_HOURS*WEEKS*(1+MESCLUN_DIM)^K5869</x:f>
        <x:v>4070.6716088433377</x:v>
      </x:c>
      <x:c r="N5869" s="267" t="n">
        <x:f>MAX(M5869-FARMER_HOURS,0)/TEMP_HOURS_PER_WORKER</x:f>
        <x:v>2.3268552839189844</x:v>
      </x:c>
      <x:c r="O5869" s="268" t="n">
        <x:f>I5869*TOMATO_PRICE+J5869*CARROT_PRICE+K5869*MESCLUN_PRICE</x:f>
        <x:v>180386</x:v>
      </x:c>
      <x:c r="P5869" s="268" t="n">
        <x:f>I5869*TOMATO_FERTILIZER+J5869*CARROT_FERTILIZER+K5869*MESCLUN_FERTILIZER</x:f>
        <x:v>38280</x:v>
      </x:c>
      <x:c r="Q5869" s="268" t="n">
        <x:f>MIN(M5869,FARMER_HOURS)*FARMER_RATE+MAX(M5869-FARMER_HOURS,0)*TEMP_RATE</x:f>
        <x:v>83171.38209797461</x:v>
      </x:c>
      <x:c r="R5869" s="268" t="n">
        <x:f>O5869-P5869-Q5869-FIXED_COST</x:f>
        <x:v>38934.61790202539</x:v>
      </x:c>
      <x:c r="S5869" s="139" t="str">
        <x:f>IF(AND(L5869&lt;=TOTAL_BED_CAP,N5869&lt;=TEMP_WORKER_CAP),"YES","NO")</x:f>
        <x:v>YES</x:v>
      </x:c>
      <x:c r="T5869" s="139" t="n">
        <x:f>IF(S5869="YES",R5869,-1E+99)</x:f>
        <x:v>38934.61790202539</x:v>
      </x:c>
    </x:row>
    <x:row r="5870">
      <x:c r="A5870" s="139"/>
      <x:c r="B5870" s="139"/>
      <x:c r="C5870" s="139"/>
      <x:c r="D5870" s="139"/>
      <x:c r="E5870" s="139"/>
      <x:c r="F5870" s="139"/>
      <x:c r="G5870" s="139"/>
      <x:c r="H5870" s="139"/>
      <x:c r="I5870" s="266" t="n">
        <x:f>INT((ROW()-ROW($I$46))/((CARROT_CAP+1)*(MESCLUN_CAP+1)))</x:f>
        <x:v>8</x:v>
      </x:c>
      <x:c r="J5870" s="266" t="n">
        <x:f>MOD(INT((ROW()-ROW($I$46))/(MESCLUN_CAP+1)),CARROT_CAP+1)</x:f>
        <x:v>19</x:v>
      </x:c>
      <x:c r="K5870" s="266" t="n">
        <x:f>MOD(ROW()-ROW($I$46),MESCLUN_CAP+1)</x:f>
        <x:v>27</x:v>
      </x:c>
      <x:c r="L5870" s="266" t="n">
        <x:f>SUM(I5870:K5870)</x:f>
        <x:v>54</x:v>
      </x:c>
      <x:c r="M5870" s="267" t="n">
        <x:f>I5870*TOMATO_HOURS*WEEKS*(1+TOMATO_DIM)^I5870+J5870*CARROT_HOURS*WEEKS*(1+CARROT_DIM)^J5870+K5870*MESCLUN_HOURS*WEEKS*(1+MESCLUN_DIM)^K5870</x:f>
        <x:v>4153.805313363095</x:v>
      </x:c>
      <x:c r="N5870" s="267" t="n">
        <x:f>MAX(M5870-FARMER_HOURS,0)/TEMP_HOURS_PER_WORKER</x:f>
        <x:v>2.3845870231688155</x:v>
      </x:c>
      <x:c r="O5870" s="268" t="n">
        <x:f>I5870*TOMATO_PRICE+J5870*CARROT_PRICE+K5870*MESCLUN_PRICE</x:f>
        <x:v>183086</x:v>
      </x:c>
      <x:c r="P5870" s="268" t="n">
        <x:f>I5870*TOMATO_FERTILIZER+J5870*CARROT_FERTILIZER+K5870*MESCLUN_FERTILIZER</x:f>
        <x:v>39160</x:v>
      </x:c>
      <x:c r="Q5870" s="268" t="n">
        <x:f>MIN(M5870,FARMER_HOURS)*FARMER_RATE+MAX(M5870-FARMER_HOURS,0)*TEMP_RATE</x:f>
        <x:v>84614.67557922039</x:v>
      </x:c>
      <x:c r="R5870" s="268" t="n">
        <x:f>O5870-P5870-Q5870-FIXED_COST</x:f>
        <x:v>39311.32442077961</x:v>
      </x:c>
      <x:c r="S5870" s="139" t="str">
        <x:f>IF(AND(L5870&lt;=TOTAL_BED_CAP,N5870&lt;=TEMP_WORKER_CAP),"YES","NO")</x:f>
        <x:v>YES</x:v>
      </x:c>
      <x:c r="T5870" s="139" t="n">
        <x:f>IF(S5870="YES",R5870,-1E+99)</x:f>
        <x:v>39311.32442077961</x:v>
      </x:c>
    </x:row>
    <x:row r="5871">
      <x:c r="A5871" s="139"/>
      <x:c r="B5871" s="139"/>
      <x:c r="C5871" s="139"/>
      <x:c r="D5871" s="139"/>
      <x:c r="E5871" s="139"/>
      <x:c r="F5871" s="139"/>
      <x:c r="G5871" s="139"/>
      <x:c r="H5871" s="139"/>
      <x:c r="I5871" s="266" t="n">
        <x:f>INT((ROW()-ROW($I$46))/((CARROT_CAP+1)*(MESCLUN_CAP+1)))</x:f>
        <x:v>8</x:v>
      </x:c>
      <x:c r="J5871" s="266" t="n">
        <x:f>MOD(INT((ROW()-ROW($I$46))/(MESCLUN_CAP+1)),CARROT_CAP+1)</x:f>
        <x:v>19</x:v>
      </x:c>
      <x:c r="K5871" s="266" t="n">
        <x:f>MOD(ROW()-ROW($I$46),MESCLUN_CAP+1)</x:f>
        <x:v>28</x:v>
      </x:c>
      <x:c r="L5871" s="266" t="n">
        <x:f>SUM(I5871:K5871)</x:f>
        <x:v>55</x:v>
      </x:c>
      <x:c r="M5871" s="267" t="n">
        <x:f>I5871*TOMATO_HOURS*WEEKS*(1+TOMATO_DIM)^I5871+J5871*CARROT_HOURS*WEEKS*(1+CARROT_DIM)^J5871+K5871*MESCLUN_HOURS*WEEKS*(1+MESCLUN_DIM)^K5871</x:f>
        <x:v>4238.764851580248</x:v>
      </x:c>
      <x:c r="N5871" s="267" t="n">
        <x:f>MAX(M5871-FARMER_HOURS,0)/TEMP_HOURS_PER_WORKER</x:f>
        <x:v>2.4435867024862836</x:v>
      </x:c>
      <x:c r="O5871" s="268" t="n">
        <x:f>I5871*TOMATO_PRICE+J5871*CARROT_PRICE+K5871*MESCLUN_PRICE</x:f>
        <x:v>185786</x:v>
      </x:c>
      <x:c r="P5871" s="268" t="n">
        <x:f>I5871*TOMATO_FERTILIZER+J5871*CARROT_FERTILIZER+K5871*MESCLUN_FERTILIZER</x:f>
        <x:v>40040</x:v>
      </x:c>
      <x:c r="Q5871" s="268" t="n">
        <x:f>MIN(M5871,FARMER_HOURS)*FARMER_RATE+MAX(M5871-FARMER_HOURS,0)*TEMP_RATE</x:f>
        <x:v>86089.66756215709</x:v>
      </x:c>
      <x:c r="R5871" s="268" t="n">
        <x:f>O5871-P5871-Q5871-FIXED_COST</x:f>
        <x:v>39656.33243784291</x:v>
      </x:c>
      <x:c r="S5871" s="139" t="str">
        <x:f>IF(AND(L5871&lt;=TOTAL_BED_CAP,N5871&lt;=TEMP_WORKER_CAP),"YES","NO")</x:f>
        <x:v>YES</x:v>
      </x:c>
      <x:c r="T5871" s="139" t="n">
        <x:f>IF(S5871="YES",R5871,-1E+99)</x:f>
        <x:v>39656.33243784291</x:v>
      </x:c>
    </x:row>
    <x:row r="5872">
      <x:c r="A5872" s="139"/>
      <x:c r="B5872" s="139"/>
      <x:c r="C5872" s="139"/>
      <x:c r="D5872" s="139"/>
      <x:c r="E5872" s="139"/>
      <x:c r="F5872" s="139"/>
      <x:c r="G5872" s="139"/>
      <x:c r="H5872" s="139"/>
      <x:c r="I5872" s="266" t="n">
        <x:f>INT((ROW()-ROW($I$46))/((CARROT_CAP+1)*(MESCLUN_CAP+1)))</x:f>
        <x:v>8</x:v>
      </x:c>
      <x:c r="J5872" s="266" t="n">
        <x:f>MOD(INT((ROW()-ROW($I$46))/(MESCLUN_CAP+1)),CARROT_CAP+1)</x:f>
        <x:v>19</x:v>
      </x:c>
      <x:c r="K5872" s="266" t="n">
        <x:f>MOD(ROW()-ROW($I$46),MESCLUN_CAP+1)</x:f>
        <x:v>29</x:v>
      </x:c>
      <x:c r="L5872" s="266" t="n">
        <x:f>SUM(I5872:K5872)</x:f>
        <x:v>56</x:v>
      </x:c>
      <x:c r="M5872" s="267" t="n">
        <x:f>I5872*TOMATO_HOURS*WEEKS*(1+TOMATO_DIM)^I5872+J5872*CARROT_HOURS*WEEKS*(1+CARROT_DIM)^J5872+K5872*MESCLUN_HOURS*WEEKS*(1+MESCLUN_DIM)^K5872</x:f>
        <x:v>4325.582879695901</x:v>
      </x:c>
      <x:c r="N5872" s="267" t="n">
        <x:f>MAX(M5872-FARMER_HOURS,0)/TEMP_HOURS_PER_WORKER</x:f>
        <x:v>2.50387699978882</x:v>
      </x:c>
      <x:c r="O5872" s="268" t="n">
        <x:f>I5872*TOMATO_PRICE+J5872*CARROT_PRICE+K5872*MESCLUN_PRICE</x:f>
        <x:v>188486</x:v>
      </x:c>
      <x:c r="P5872" s="268" t="n">
        <x:f>I5872*TOMATO_FERTILIZER+J5872*CARROT_FERTILIZER+K5872*MESCLUN_FERTILIZER</x:f>
        <x:v>40920</x:v>
      </x:c>
      <x:c r="Q5872" s="268" t="n">
        <x:f>MIN(M5872,FARMER_HOURS)*FARMER_RATE+MAX(M5872-FARMER_HOURS,0)*TEMP_RATE</x:f>
        <x:v>87596.92499472051</x:v>
      </x:c>
      <x:c r="R5872" s="268" t="n">
        <x:f>O5872-P5872-Q5872-FIXED_COST</x:f>
        <x:v>39969.07500527949</x:v>
      </x:c>
      <x:c r="S5872" s="139" t="str">
        <x:f>IF(AND(L5872&lt;=TOTAL_BED_CAP,N5872&lt;=TEMP_WORKER_CAP),"YES","NO")</x:f>
        <x:v>YES</x:v>
      </x:c>
      <x:c r="T5872" s="139" t="n">
        <x:f>IF(S5872="YES",R5872,-1E+99)</x:f>
        <x:v>39969.07500527949</x:v>
      </x:c>
    </x:row>
    <x:row r="5873">
      <x:c r="A5873" s="139"/>
      <x:c r="B5873" s="139"/>
      <x:c r="C5873" s="139"/>
      <x:c r="D5873" s="139"/>
      <x:c r="E5873" s="139"/>
      <x:c r="F5873" s="139"/>
      <x:c r="G5873" s="139"/>
      <x:c r="H5873" s="139"/>
      <x:c r="I5873" s="266" t="n">
        <x:f>INT((ROW()-ROW($I$46))/((CARROT_CAP+1)*(MESCLUN_CAP+1)))</x:f>
        <x:v>8</x:v>
      </x:c>
      <x:c r="J5873" s="266" t="n">
        <x:f>MOD(INT((ROW()-ROW($I$46))/(MESCLUN_CAP+1)),CARROT_CAP+1)</x:f>
        <x:v>19</x:v>
      </x:c>
      <x:c r="K5873" s="266" t="n">
        <x:f>MOD(ROW()-ROW($I$46),MESCLUN_CAP+1)</x:f>
        <x:v>30</x:v>
      </x:c>
      <x:c r="L5873" s="266" t="n">
        <x:f>SUM(I5873:K5873)</x:f>
        <x:v>57</x:v>
      </x:c>
      <x:c r="M5873" s="267" t="n">
        <x:f>I5873*TOMATO_HOURS*WEEKS*(1+TOMATO_DIM)^I5873+J5873*CARROT_HOURS*WEEKS*(1+CARROT_DIM)^J5873+K5873*MESCLUN_HOURS*WEEKS*(1+MESCLUN_DIM)^K5873</x:f>
        <x:v>4414.2925850296715</x:v>
      </x:c>
      <x:c r="N5873" s="267" t="n">
        <x:f>MAX(M5873-FARMER_HOURS,0)/TEMP_HOURS_PER_WORKER</x:f>
        <x:v>2.565480961826161</x:v>
      </x:c>
      <x:c r="O5873" s="268" t="n">
        <x:f>I5873*TOMATO_PRICE+J5873*CARROT_PRICE+K5873*MESCLUN_PRICE</x:f>
        <x:v>191186</x:v>
      </x:c>
      <x:c r="P5873" s="268" t="n">
        <x:f>I5873*TOMATO_FERTILIZER+J5873*CARROT_FERTILIZER+K5873*MESCLUN_FERTILIZER</x:f>
        <x:v>41800</x:v>
      </x:c>
      <x:c r="Q5873" s="268" t="n">
        <x:f>MIN(M5873,FARMER_HOURS)*FARMER_RATE+MAX(M5873-FARMER_HOURS,0)*TEMP_RATE</x:f>
        <x:v>89137.02404565402</x:v>
      </x:c>
      <x:c r="R5873" s="268" t="n">
        <x:f>O5873-P5873-Q5873-FIXED_COST</x:f>
        <x:v>40248.97595434598</x:v>
      </x:c>
      <x:c r="S5873" s="139" t="str">
        <x:f>IF(AND(L5873&lt;=TOTAL_BED_CAP,N5873&lt;=TEMP_WORKER_CAP),"YES","NO")</x:f>
        <x:v>YES</x:v>
      </x:c>
      <x:c r="T5873" s="139" t="n">
        <x:f>IF(S5873="YES",R5873,-1E+99)</x:f>
        <x:v>40248.97595434598</x:v>
      </x:c>
    </x:row>
    <x:row r="5874">
      <x:c r="A5874" s="139"/>
      <x:c r="B5874" s="139"/>
      <x:c r="C5874" s="139"/>
      <x:c r="D5874" s="139"/>
      <x:c r="E5874" s="139"/>
      <x:c r="F5874" s="139"/>
      <x:c r="G5874" s="139"/>
      <x:c r="H5874" s="139"/>
      <x:c r="I5874" s="266" t="n">
        <x:f>INT((ROW()-ROW($I$46))/((CARROT_CAP+1)*(MESCLUN_CAP+1)))</x:f>
        <x:v>8</x:v>
      </x:c>
      <x:c r="J5874" s="266" t="n">
        <x:f>MOD(INT((ROW()-ROW($I$46))/(MESCLUN_CAP+1)),CARROT_CAP+1)</x:f>
        <x:v>20</x:v>
      </x:c>
      <x:c r="K5874" s="266" t="n">
        <x:f>MOD(ROW()-ROW($I$46),MESCLUN_CAP+1)</x:f>
        <x:v>0</x:v>
      </x:c>
      <x:c r="L5874" s="266" t="n">
        <x:f>SUM(I5874:K5874)</x:f>
        <x:v>28</x:v>
      </x:c>
      <x:c r="M5874" s="267" t="n">
        <x:f>I5874*TOMATO_HOURS*WEEKS*(1+TOMATO_DIM)^I5874+J5874*CARROT_HOURS*WEEKS*(1+CARROT_DIM)^J5874+K5874*MESCLUN_HOURS*WEEKS*(1+MESCLUN_DIM)^K5874</x:f>
        <x:v>2526.5538073742377</x:v>
      </x:c>
      <x:c r="N5874" s="267" t="n">
        <x:f>MAX(M5874-FARMER_HOURS,0)/TEMP_HOURS_PER_WORKER</x:f>
        <x:v>1.2545512551209985</x:v>
      </x:c>
      <x:c r="O5874" s="268" t="n">
        <x:f>I5874*TOMATO_PRICE+J5874*CARROT_PRICE+K5874*MESCLUN_PRICE</x:f>
        <x:v>112280</x:v>
      </x:c>
      <x:c r="P5874" s="268" t="n">
        <x:f>I5874*TOMATO_FERTILIZER+J5874*CARROT_FERTILIZER+K5874*MESCLUN_FERTILIZER</x:f>
        <x:v>15840</x:v>
      </x:c>
      <x:c r="Q5874" s="268" t="n">
        <x:f>MIN(M5874,FARMER_HOURS)*FARMER_RATE+MAX(M5874-FARMER_HOURS,0)*TEMP_RATE</x:f>
        <x:v>56363.781378024956</x:v>
      </x:c>
      <x:c r="R5874" s="268" t="n">
        <x:f>O5874-P5874-Q5874-FIXED_COST</x:f>
        <x:v>20076.218621975044</x:v>
      </x:c>
      <x:c r="S5874" s="139" t="str">
        <x:f>IF(AND(L5874&lt;=TOTAL_BED_CAP,N5874&lt;=TEMP_WORKER_CAP),"YES","NO")</x:f>
        <x:v>YES</x:v>
      </x:c>
      <x:c r="T5874" s="139" t="n">
        <x:f>IF(S5874="YES",R5874,-1E+99)</x:f>
        <x:v>20076.218621975044</x:v>
      </x:c>
    </x:row>
    <x:row r="5875">
      <x:c r="A5875" s="139"/>
      <x:c r="B5875" s="139"/>
      <x:c r="C5875" s="139"/>
      <x:c r="D5875" s="139"/>
      <x:c r="E5875" s="139"/>
      <x:c r="F5875" s="139"/>
      <x:c r="G5875" s="139"/>
      <x:c r="H5875" s="139"/>
      <x:c r="I5875" s="266" t="n">
        <x:f>INT((ROW()-ROW($I$46))/((CARROT_CAP+1)*(MESCLUN_CAP+1)))</x:f>
        <x:v>8</x:v>
      </x:c>
      <x:c r="J5875" s="266" t="n">
        <x:f>MOD(INT((ROW()-ROW($I$46))/(MESCLUN_CAP+1)),CARROT_CAP+1)</x:f>
        <x:v>20</x:v>
      </x:c>
      <x:c r="K5875" s="266" t="n">
        <x:f>MOD(ROW()-ROW($I$46),MESCLUN_CAP+1)</x:f>
        <x:v>1</x:v>
      </x:c>
      <x:c r="L5875" s="266" t="n">
        <x:f>SUM(I5875:K5875)</x:f>
        <x:v>29</x:v>
      </x:c>
      <x:c r="M5875" s="267" t="n">
        <x:f>I5875*TOMATO_HOURS*WEEKS*(1+TOMATO_DIM)^I5875+J5875*CARROT_HOURS*WEEKS*(1+CARROT_DIM)^J5875+K5875*MESCLUN_HOURS*WEEKS*(1+MESCLUN_DIM)^K5875</x:f>
        <x:v>2572.1163073742377</x:v>
      </x:c>
      <x:c r="N5875" s="267" t="n">
        <x:f>MAX(M5875-FARMER_HOURS,0)/TEMP_HOURS_PER_WORKER</x:f>
        <x:v>1.2861918801209984</x:v>
      </x:c>
      <x:c r="O5875" s="268" t="n">
        <x:f>I5875*TOMATO_PRICE+J5875*CARROT_PRICE+K5875*MESCLUN_PRICE</x:f>
        <x:v>114980</x:v>
      </x:c>
      <x:c r="P5875" s="268" t="n">
        <x:f>I5875*TOMATO_FERTILIZER+J5875*CARROT_FERTILIZER+K5875*MESCLUN_FERTILIZER</x:f>
        <x:v>16720</x:v>
      </x:c>
      <x:c r="Q5875" s="268" t="n">
        <x:f>MIN(M5875,FARMER_HOURS)*FARMER_RATE+MAX(M5875-FARMER_HOURS,0)*TEMP_RATE</x:f>
        <x:v>57154.797003024956</x:v>
      </x:c>
      <x:c r="R5875" s="268" t="n">
        <x:f>O5875-P5875-Q5875-FIXED_COST</x:f>
        <x:v>21105.202996975044</x:v>
      </x:c>
      <x:c r="S5875" s="139" t="str">
        <x:f>IF(AND(L5875&lt;=TOTAL_BED_CAP,N5875&lt;=TEMP_WORKER_CAP),"YES","NO")</x:f>
        <x:v>YES</x:v>
      </x:c>
      <x:c r="T5875" s="139" t="n">
        <x:f>IF(S5875="YES",R5875,-1E+99)</x:f>
        <x:v>21105.202996975044</x:v>
      </x:c>
    </x:row>
    <x:row r="5876">
      <x:c r="A5876" s="139"/>
      <x:c r="B5876" s="139"/>
      <x:c r="C5876" s="139"/>
      <x:c r="D5876" s="139"/>
      <x:c r="E5876" s="139"/>
      <x:c r="F5876" s="139"/>
      <x:c r="G5876" s="139"/>
      <x:c r="H5876" s="139"/>
      <x:c r="I5876" s="266" t="n">
        <x:f>INT((ROW()-ROW($I$46))/((CARROT_CAP+1)*(MESCLUN_CAP+1)))</x:f>
        <x:v>8</x:v>
      </x:c>
      <x:c r="J5876" s="266" t="n">
        <x:f>MOD(INT((ROW()-ROW($I$46))/(MESCLUN_CAP+1)),CARROT_CAP+1)</x:f>
        <x:v>20</x:v>
      </x:c>
      <x:c r="K5876" s="266" t="n">
        <x:f>MOD(ROW()-ROW($I$46),MESCLUN_CAP+1)</x:f>
        <x:v>2</x:v>
      </x:c>
      <x:c r="L5876" s="266" t="n">
        <x:f>SUM(I5876:K5876)</x:f>
        <x:v>30</x:v>
      </x:c>
      <x:c r="M5876" s="267" t="n">
        <x:f>I5876*TOMATO_HOURS*WEEKS*(1+TOMATO_DIM)^I5876+J5876*CARROT_HOURS*WEEKS*(1+CARROT_DIM)^J5876+K5876*MESCLUN_HOURS*WEEKS*(1+MESCLUN_DIM)^K5876</x:f>
        <x:v>2618.8178698742377</x:v>
      </x:c>
      <x:c r="N5876" s="267" t="n">
        <x:f>MAX(M5876-FARMER_HOURS,0)/TEMP_HOURS_PER_WORKER</x:f>
        <x:v>1.3186235207459984</x:v>
      </x:c>
      <x:c r="O5876" s="268" t="n">
        <x:f>I5876*TOMATO_PRICE+J5876*CARROT_PRICE+K5876*MESCLUN_PRICE</x:f>
        <x:v>117680</x:v>
      </x:c>
      <x:c r="P5876" s="268" t="n">
        <x:f>I5876*TOMATO_FERTILIZER+J5876*CARROT_FERTILIZER+K5876*MESCLUN_FERTILIZER</x:f>
        <x:v>17600</x:v>
      </x:c>
      <x:c r="Q5876" s="268" t="n">
        <x:f>MIN(M5876,FARMER_HOURS)*FARMER_RATE+MAX(M5876-FARMER_HOURS,0)*TEMP_RATE</x:f>
        <x:v>57965.588018649956</x:v>
      </x:c>
      <x:c r="R5876" s="268" t="n">
        <x:f>O5876-P5876-Q5876-FIXED_COST</x:f>
        <x:v>22114.411981350044</x:v>
      </x:c>
      <x:c r="S5876" s="139" t="str">
        <x:f>IF(AND(L5876&lt;=TOTAL_BED_CAP,N5876&lt;=TEMP_WORKER_CAP),"YES","NO")</x:f>
        <x:v>YES</x:v>
      </x:c>
      <x:c r="T5876" s="139" t="n">
        <x:f>IF(S5876="YES",R5876,-1E+99)</x:f>
        <x:v>22114.411981350044</x:v>
      </x:c>
    </x:row>
    <x:row r="5877">
      <x:c r="A5877" s="139"/>
      <x:c r="B5877" s="139"/>
      <x:c r="C5877" s="139"/>
      <x:c r="D5877" s="139"/>
      <x:c r="E5877" s="139"/>
      <x:c r="F5877" s="139"/>
      <x:c r="G5877" s="139"/>
      <x:c r="H5877" s="139"/>
      <x:c r="I5877" s="266" t="n">
        <x:f>INT((ROW()-ROW($I$46))/((CARROT_CAP+1)*(MESCLUN_CAP+1)))</x:f>
        <x:v>8</x:v>
      </x:c>
      <x:c r="J5877" s="266" t="n">
        <x:f>MOD(INT((ROW()-ROW($I$46))/(MESCLUN_CAP+1)),CARROT_CAP+1)</x:f>
        <x:v>20</x:v>
      </x:c>
      <x:c r="K5877" s="266" t="n">
        <x:f>MOD(ROW()-ROW($I$46),MESCLUN_CAP+1)</x:f>
        <x:v>3</x:v>
      </x:c>
      <x:c r="L5877" s="266" t="n">
        <x:f>SUM(I5877:K5877)</x:f>
        <x:v>31</x:v>
      </x:c>
      <x:c r="M5877" s="267" t="n">
        <x:f>I5877*TOMATO_HOURS*WEEKS*(1+TOMATO_DIM)^I5877+J5877*CARROT_HOURS*WEEKS*(1+CARROT_DIM)^J5877+K5877*MESCLUN_HOURS*WEEKS*(1+MESCLUN_DIM)^K5877</x:f>
        <x:v>2666.6798522961126</x:v>
      </x:c>
      <x:c r="N5877" s="267" t="n">
        <x:f>MAX(M5877-FARMER_HOURS,0)/TEMP_HOURS_PER_WORKER</x:f>
        <x:v>1.351861008538967</x:v>
      </x:c>
      <x:c r="O5877" s="268" t="n">
        <x:f>I5877*TOMATO_PRICE+J5877*CARROT_PRICE+K5877*MESCLUN_PRICE</x:f>
        <x:v>120380</x:v>
      </x:c>
      <x:c r="P5877" s="268" t="n">
        <x:f>I5877*TOMATO_FERTILIZER+J5877*CARROT_FERTILIZER+K5877*MESCLUN_FERTILIZER</x:f>
        <x:v>18480</x:v>
      </x:c>
      <x:c r="Q5877" s="268" t="n">
        <x:f>MIN(M5877,FARMER_HOURS)*FARMER_RATE+MAX(M5877-FARMER_HOURS,0)*TEMP_RATE</x:f>
        <x:v>58796.525213474175</x:v>
      </x:c>
      <x:c r="R5877" s="268" t="n">
        <x:f>O5877-P5877-Q5877-FIXED_COST</x:f>
        <x:v>23103.474786525825</x:v>
      </x:c>
      <x:c r="S5877" s="139" t="str">
        <x:f>IF(AND(L5877&lt;=TOTAL_BED_CAP,N5877&lt;=TEMP_WORKER_CAP),"YES","NO")</x:f>
        <x:v>YES</x:v>
      </x:c>
      <x:c r="T5877" s="139" t="n">
        <x:f>IF(S5877="YES",R5877,-1E+99)</x:f>
        <x:v>23103.474786525825</x:v>
      </x:c>
    </x:row>
    <x:row r="5878">
      <x:c r="A5878" s="139"/>
      <x:c r="B5878" s="139"/>
      <x:c r="C5878" s="139"/>
      <x:c r="D5878" s="139"/>
      <x:c r="E5878" s="139"/>
      <x:c r="F5878" s="139"/>
      <x:c r="G5878" s="139"/>
      <x:c r="H5878" s="139"/>
      <x:c r="I5878" s="266" t="n">
        <x:f>INT((ROW()-ROW($I$46))/((CARROT_CAP+1)*(MESCLUN_CAP+1)))</x:f>
        <x:v>8</x:v>
      </x:c>
      <x:c r="J5878" s="266" t="n">
        <x:f>MOD(INT((ROW()-ROW($I$46))/(MESCLUN_CAP+1)),CARROT_CAP+1)</x:f>
        <x:v>20</x:v>
      </x:c>
      <x:c r="K5878" s="266" t="n">
        <x:f>MOD(ROW()-ROW($I$46),MESCLUN_CAP+1)</x:f>
        <x:v>4</x:v>
      </x:c>
      <x:c r="L5878" s="266" t="n">
        <x:f>SUM(I5878:K5878)</x:f>
        <x:v>32</x:v>
      </x:c>
      <x:c r="M5878" s="267" t="n">
        <x:f>I5878*TOMATO_HOURS*WEEKS*(1+TOMATO_DIM)^I5878+J5878*CARROT_HOURS*WEEKS*(1+CARROT_DIM)^J5878+K5878*MESCLUN_HOURS*WEEKS*(1+MESCLUN_DIM)^K5878</x:f>
        <x:v>2715.723968018769</x:v>
      </x:c>
      <x:c r="N5878" s="267" t="n">
        <x:f>MAX(M5878-FARMER_HOURS,0)/TEMP_HOURS_PER_WORKER</x:f>
        <x:v>1.3859194222352562</x:v>
      </x:c>
      <x:c r="O5878" s="268" t="n">
        <x:f>I5878*TOMATO_PRICE+J5878*CARROT_PRICE+K5878*MESCLUN_PRICE</x:f>
        <x:v>123080</x:v>
      </x:c>
      <x:c r="P5878" s="268" t="n">
        <x:f>I5878*TOMATO_FERTILIZER+J5878*CARROT_FERTILIZER+K5878*MESCLUN_FERTILIZER</x:f>
        <x:v>19360</x:v>
      </x:c>
      <x:c r="Q5878" s="268" t="n">
        <x:f>MIN(M5878,FARMER_HOURS)*FARMER_RATE+MAX(M5878-FARMER_HOURS,0)*TEMP_RATE</x:f>
        <x:v>59647.98555588141</x:v>
      </x:c>
      <x:c r="R5878" s="268" t="n">
        <x:f>O5878-P5878-Q5878-FIXED_COST</x:f>
        <x:v>24072.01444411859</x:v>
      </x:c>
      <x:c r="S5878" s="139" t="str">
        <x:f>IF(AND(L5878&lt;=TOTAL_BED_CAP,N5878&lt;=TEMP_WORKER_CAP),"YES","NO")</x:f>
        <x:v>YES</x:v>
      </x:c>
      <x:c r="T5878" s="139" t="n">
        <x:f>IF(S5878="YES",R5878,-1E+99)</x:f>
        <x:v>24072.01444411859</x:v>
      </x:c>
    </x:row>
    <x:row r="5879">
      <x:c r="A5879" s="139"/>
      <x:c r="B5879" s="139"/>
      <x:c r="C5879" s="139"/>
      <x:c r="D5879" s="139"/>
      <x:c r="E5879" s="139"/>
      <x:c r="F5879" s="139"/>
      <x:c r="G5879" s="139"/>
      <x:c r="H5879" s="139"/>
      <x:c r="I5879" s="266" t="n">
        <x:f>INT((ROW()-ROW($I$46))/((CARROT_CAP+1)*(MESCLUN_CAP+1)))</x:f>
        <x:v>8</x:v>
      </x:c>
      <x:c r="J5879" s="266" t="n">
        <x:f>MOD(INT((ROW()-ROW($I$46))/(MESCLUN_CAP+1)),CARROT_CAP+1)</x:f>
        <x:v>20</x:v>
      </x:c>
      <x:c r="K5879" s="266" t="n">
        <x:f>MOD(ROW()-ROW($I$46),MESCLUN_CAP+1)</x:f>
        <x:v>5</x:v>
      </x:c>
      <x:c r="L5879" s="266" t="n">
        <x:f>SUM(I5879:K5879)</x:f>
        <x:v>33</x:v>
      </x:c>
      <x:c r="M5879" s="267" t="n">
        <x:f>I5879*TOMATO_HOURS*WEEKS*(1+TOMATO_DIM)^I5879+J5879*CARROT_HOURS*WEEKS*(1+CARROT_DIM)^J5879+K5879*MESCLUN_HOURS*WEEKS*(1+MESCLUN_DIM)^K5879</x:f>
        <x:v>2765.9722919399724</x:v>
      </x:c>
      <x:c r="N5879" s="267" t="n">
        <x:f>MAX(M5879-FARMER_HOURS,0)/TEMP_HOURS_PER_WORKER</x:f>
        <x:v>1.4208140916249807</x:v>
      </x:c>
      <x:c r="O5879" s="268" t="n">
        <x:f>I5879*TOMATO_PRICE+J5879*CARROT_PRICE+K5879*MESCLUN_PRICE</x:f>
        <x:v>125780</x:v>
      </x:c>
      <x:c r="P5879" s="268" t="n">
        <x:f>I5879*TOMATO_FERTILIZER+J5879*CARROT_FERTILIZER+K5879*MESCLUN_FERTILIZER</x:f>
        <x:v>20240</x:v>
      </x:c>
      <x:c r="Q5879" s="268" t="n">
        <x:f>MIN(M5879,FARMER_HOURS)*FARMER_RATE+MAX(M5879-FARMER_HOURS,0)*TEMP_RATE</x:f>
        <x:v>60520.35229062452</x:v>
      </x:c>
      <x:c r="R5879" s="268" t="n">
        <x:f>O5879-P5879-Q5879-FIXED_COST</x:f>
        <x:v>25019.64770937548</x:v>
      </x:c>
      <x:c r="S5879" s="139" t="str">
        <x:f>IF(AND(L5879&lt;=TOTAL_BED_CAP,N5879&lt;=TEMP_WORKER_CAP),"YES","NO")</x:f>
        <x:v>YES</x:v>
      </x:c>
      <x:c r="T5879" s="139" t="n">
        <x:f>IF(S5879="YES",R5879,-1E+99)</x:f>
        <x:v>25019.64770937548</x:v>
      </x:c>
    </x:row>
    <x:row r="5880">
      <x:c r="A5880" s="139"/>
      <x:c r="B5880" s="139"/>
      <x:c r="C5880" s="139"/>
      <x:c r="D5880" s="139"/>
      <x:c r="E5880" s="139"/>
      <x:c r="F5880" s="139"/>
      <x:c r="G5880" s="139"/>
      <x:c r="H5880" s="139"/>
      <x:c r="I5880" s="266" t="n">
        <x:f>INT((ROW()-ROW($I$46))/((CARROT_CAP+1)*(MESCLUN_CAP+1)))</x:f>
        <x:v>8</x:v>
      </x:c>
      <x:c r="J5880" s="266" t="n">
        <x:f>MOD(INT((ROW()-ROW($I$46))/(MESCLUN_CAP+1)),CARROT_CAP+1)</x:f>
        <x:v>20</x:v>
      </x:c>
      <x:c r="K5880" s="266" t="n">
        <x:f>MOD(ROW()-ROW($I$46),MESCLUN_CAP+1)</x:f>
        <x:v>6</x:v>
      </x:c>
      <x:c r="L5880" s="266" t="n">
        <x:f>SUM(I5880:K5880)</x:f>
        <x:v>34</x:v>
      </x:c>
      <x:c r="M5880" s="267" t="n">
        <x:f>I5880*TOMATO_HOURS*WEEKS*(1+TOMATO_DIM)^I5880+J5880*CARROT_HOURS*WEEKS*(1+CARROT_DIM)^J5880+K5880*MESCLUN_HOURS*WEEKS*(1+MESCLUN_DIM)^K5880</x:f>
        <x:v>2817.4472661216055</x:v>
      </x:c>
      <x:c r="N5880" s="267" t="n">
        <x:f>MAX(M5880-FARMER_HOURS,0)/TEMP_HOURS_PER_WORKER</x:f>
        <x:v>1.4565606014733372</x:v>
      </x:c>
      <x:c r="O5880" s="268" t="n">
        <x:f>I5880*TOMATO_PRICE+J5880*CARROT_PRICE+K5880*MESCLUN_PRICE</x:f>
        <x:v>128480</x:v>
      </x:c>
      <x:c r="P5880" s="268" t="n">
        <x:f>I5880*TOMATO_FERTILIZER+J5880*CARROT_FERTILIZER+K5880*MESCLUN_FERTILIZER</x:f>
        <x:v>21120</x:v>
      </x:c>
      <x:c r="Q5880" s="268" t="n">
        <x:f>MIN(M5880,FARMER_HOURS)*FARMER_RATE+MAX(M5880-FARMER_HOURS,0)*TEMP_RATE</x:f>
        <x:v>61414.01503683343</x:v>
      </x:c>
      <x:c r="R5880" s="268" t="n">
        <x:f>O5880-P5880-Q5880-FIXED_COST</x:f>
        <x:v>25945.98496316657</x:v>
      </x:c>
      <x:c r="S5880" s="139" t="str">
        <x:f>IF(AND(L5880&lt;=TOTAL_BED_CAP,N5880&lt;=TEMP_WORKER_CAP),"YES","NO")</x:f>
        <x:v>YES</x:v>
      </x:c>
      <x:c r="T5880" s="139" t="n">
        <x:f>IF(S5880="YES",R5880,-1E+99)</x:f>
        <x:v>25945.98496316657</x:v>
      </x:c>
    </x:row>
    <x:row r="5881">
      <x:c r="A5881" s="139"/>
      <x:c r="B5881" s="139"/>
      <x:c r="C5881" s="139"/>
      <x:c r="D5881" s="139"/>
      <x:c r="E5881" s="139"/>
      <x:c r="F5881" s="139"/>
      <x:c r="G5881" s="139"/>
      <x:c r="H5881" s="139"/>
      <x:c r="I5881" s="266" t="n">
        <x:f>INT((ROW()-ROW($I$46))/((CARROT_CAP+1)*(MESCLUN_CAP+1)))</x:f>
        <x:v>8</x:v>
      </x:c>
      <x:c r="J5881" s="266" t="n">
        <x:f>MOD(INT((ROW()-ROW($I$46))/(MESCLUN_CAP+1)),CARROT_CAP+1)</x:f>
        <x:v>20</x:v>
      </x:c>
      <x:c r="K5881" s="266" t="n">
        <x:f>MOD(ROW()-ROW($I$46),MESCLUN_CAP+1)</x:f>
        <x:v>7</x:v>
      </x:c>
      <x:c r="L5881" s="266" t="n">
        <x:f>SUM(I5881:K5881)</x:f>
        <x:v>35</x:v>
      </x:c>
      <x:c r="M5881" s="267" t="n">
        <x:f>I5881*TOMATO_HOURS*WEEKS*(1+TOMATO_DIM)^I5881+J5881*CARROT_HOURS*WEEKS*(1+CARROT_DIM)^J5881+K5881*MESCLUN_HOURS*WEEKS*(1+MESCLUN_DIM)^K5881</x:f>
        <x:v>2870.171705519566</x:v>
      </x:c>
      <x:c r="N5881" s="267" t="n">
        <x:f>MAX(M5881-FARMER_HOURS,0)/TEMP_HOURS_PER_WORKER</x:f>
        <x:v>1.4931747954996986</x:v>
      </x:c>
      <x:c r="O5881" s="268" t="n">
        <x:f>I5881*TOMATO_PRICE+J5881*CARROT_PRICE+K5881*MESCLUN_PRICE</x:f>
        <x:v>131180</x:v>
      </x:c>
      <x:c r="P5881" s="268" t="n">
        <x:f>I5881*TOMATO_FERTILIZER+J5881*CARROT_FERTILIZER+K5881*MESCLUN_FERTILIZER</x:f>
        <x:v>22000</x:v>
      </x:c>
      <x:c r="Q5881" s="268" t="n">
        <x:f>MIN(M5881,FARMER_HOURS)*FARMER_RATE+MAX(M5881-FARMER_HOURS,0)*TEMP_RATE</x:f>
        <x:v>62329.36988749246</x:v>
      </x:c>
      <x:c r="R5881" s="268" t="n">
        <x:f>O5881-P5881-Q5881-FIXED_COST</x:f>
        <x:v>26850.63011250754</x:v>
      </x:c>
      <x:c r="S5881" s="139" t="str">
        <x:f>IF(AND(L5881&lt;=TOTAL_BED_CAP,N5881&lt;=TEMP_WORKER_CAP),"YES","NO")</x:f>
        <x:v>YES</x:v>
      </x:c>
      <x:c r="T5881" s="139" t="n">
        <x:f>IF(S5881="YES",R5881,-1E+99)</x:f>
        <x:v>26850.63011250754</x:v>
      </x:c>
    </x:row>
    <x:row r="5882">
      <x:c r="A5882" s="139"/>
      <x:c r="B5882" s="139"/>
      <x:c r="C5882" s="139"/>
      <x:c r="D5882" s="139"/>
      <x:c r="E5882" s="139"/>
      <x:c r="F5882" s="139"/>
      <x:c r="G5882" s="139"/>
      <x:c r="H5882" s="139"/>
      <x:c r="I5882" s="266" t="n">
        <x:f>INT((ROW()-ROW($I$46))/((CARROT_CAP+1)*(MESCLUN_CAP+1)))</x:f>
        <x:v>8</x:v>
      </x:c>
      <x:c r="J5882" s="266" t="n">
        <x:f>MOD(INT((ROW()-ROW($I$46))/(MESCLUN_CAP+1)),CARROT_CAP+1)</x:f>
        <x:v>20</x:v>
      </x:c>
      <x:c r="K5882" s="266" t="n">
        <x:f>MOD(ROW()-ROW($I$46),MESCLUN_CAP+1)</x:f>
        <x:v>8</x:v>
      </x:c>
      <x:c r="L5882" s="266" t="n">
        <x:f>SUM(I5882:K5882)</x:f>
        <x:v>36</x:v>
      </x:c>
      <x:c r="M5882" s="267" t="n">
        <x:f>I5882*TOMATO_HOURS*WEEKS*(1+TOMATO_DIM)^I5882+J5882*CARROT_HOURS*WEEKS*(1+CARROT_DIM)^J5882+K5882*MESCLUN_HOURS*WEEKS*(1+MESCLUN_DIM)^K5882</x:f>
        <x:v>2924.168803799546</x:v>
      </x:c>
      <x:c r="N5882" s="267" t="n">
        <x:f>MAX(M5882-FARMER_HOURS,0)/TEMP_HOURS_PER_WORKER</x:f>
        <x:v>1.5306727804163514</x:v>
      </x:c>
      <x:c r="O5882" s="268" t="n">
        <x:f>I5882*TOMATO_PRICE+J5882*CARROT_PRICE+K5882*MESCLUN_PRICE</x:f>
        <x:v>133880</x:v>
      </x:c>
      <x:c r="P5882" s="268" t="n">
        <x:f>I5882*TOMATO_FERTILIZER+J5882*CARROT_FERTILIZER+K5882*MESCLUN_FERTILIZER</x:f>
        <x:v>22880</x:v>
      </x:c>
      <x:c r="Q5882" s="268" t="n">
        <x:f>MIN(M5882,FARMER_HOURS)*FARMER_RATE+MAX(M5882-FARMER_HOURS,0)*TEMP_RATE</x:f>
        <x:v>63266.81951040878</x:v>
      </x:c>
      <x:c r="R5882" s="268" t="n">
        <x:f>O5882-P5882-Q5882-FIXED_COST</x:f>
        <x:v>27733.18048959122</x:v>
      </x:c>
      <x:c r="S5882" s="139" t="str">
        <x:f>IF(AND(L5882&lt;=TOTAL_BED_CAP,N5882&lt;=TEMP_WORKER_CAP),"YES","NO")</x:f>
        <x:v>YES</x:v>
      </x:c>
      <x:c r="T5882" s="139" t="n">
        <x:f>IF(S5882="YES",R5882,-1E+99)</x:f>
        <x:v>27733.18048959122</x:v>
      </x:c>
    </x:row>
    <x:row r="5883">
      <x:c r="A5883" s="139"/>
      <x:c r="B5883" s="139"/>
      <x:c r="C5883" s="139"/>
      <x:c r="D5883" s="139"/>
      <x:c r="E5883" s="139"/>
      <x:c r="F5883" s="139"/>
      <x:c r="G5883" s="139"/>
      <x:c r="H5883" s="139"/>
      <x:c r="I5883" s="266" t="n">
        <x:f>INT((ROW()-ROW($I$46))/((CARROT_CAP+1)*(MESCLUN_CAP+1)))</x:f>
        <x:v>8</x:v>
      </x:c>
      <x:c r="J5883" s="266" t="n">
        <x:f>MOD(INT((ROW()-ROW($I$46))/(MESCLUN_CAP+1)),CARROT_CAP+1)</x:f>
        <x:v>20</x:v>
      </x:c>
      <x:c r="K5883" s="266" t="n">
        <x:f>MOD(ROW()-ROW($I$46),MESCLUN_CAP+1)</x:f>
        <x:v>9</x:v>
      </x:c>
      <x:c r="L5883" s="266" t="n">
        <x:f>SUM(I5883:K5883)</x:f>
        <x:v>37</x:v>
      </x:c>
      <x:c r="M5883" s="267" t="n">
        <x:f>I5883*TOMATO_HOURS*WEEKS*(1+TOMATO_DIM)^I5883+J5883*CARROT_HOURS*WEEKS*(1+CARROT_DIM)^J5883+K5883*MESCLUN_HOURS*WEEKS*(1+MESCLUN_DIM)^K5883</x:f>
        <x:v>2979.4621392399404</x:v>
      </x:c>
      <x:c r="N5883" s="267" t="n">
        <x:f>MAX(M5883-FARMER_HOURS,0)/TEMP_HOURS_PER_WORKER</x:f>
        <x:v>1.5690709300277363</x:v>
      </x:c>
      <x:c r="O5883" s="268" t="n">
        <x:f>I5883*TOMATO_PRICE+J5883*CARROT_PRICE+K5883*MESCLUN_PRICE</x:f>
        <x:v>136580</x:v>
      </x:c>
      <x:c r="P5883" s="268" t="n">
        <x:f>I5883*TOMATO_FERTILIZER+J5883*CARROT_FERTILIZER+K5883*MESCLUN_FERTILIZER</x:f>
        <x:v>23760</x:v>
      </x:c>
      <x:c r="Q5883" s="268" t="n">
        <x:f>MIN(M5883,FARMER_HOURS)*FARMER_RATE+MAX(M5883-FARMER_HOURS,0)*TEMP_RATE</x:f>
        <x:v>64226.77325069341</x:v>
      </x:c>
      <x:c r="R5883" s="268" t="n">
        <x:f>O5883-P5883-Q5883-FIXED_COST</x:f>
        <x:v>28593.22674930659</x:v>
      </x:c>
      <x:c r="S5883" s="139" t="str">
        <x:f>IF(AND(L5883&lt;=TOTAL_BED_CAP,N5883&lt;=TEMP_WORKER_CAP),"YES","NO")</x:f>
        <x:v>YES</x:v>
      </x:c>
      <x:c r="T5883" s="139" t="n">
        <x:f>IF(S5883="YES",R5883,-1E+99)</x:f>
        <x:v>28593.22674930659</x:v>
      </x:c>
    </x:row>
    <x:row r="5884">
      <x:c r="A5884" s="139"/>
      <x:c r="B5884" s="139"/>
      <x:c r="C5884" s="139"/>
      <x:c r="D5884" s="139"/>
      <x:c r="E5884" s="139"/>
      <x:c r="F5884" s="139"/>
      <x:c r="G5884" s="139"/>
      <x:c r="H5884" s="139"/>
      <x:c r="I5884" s="266" t="n">
        <x:f>INT((ROW()-ROW($I$46))/((CARROT_CAP+1)*(MESCLUN_CAP+1)))</x:f>
        <x:v>8</x:v>
      </x:c>
      <x:c r="J5884" s="266" t="n">
        <x:f>MOD(INT((ROW()-ROW($I$46))/(MESCLUN_CAP+1)),CARROT_CAP+1)</x:f>
        <x:v>20</x:v>
      </x:c>
      <x:c r="K5884" s="266" t="n">
        <x:f>MOD(ROW()-ROW($I$46),MESCLUN_CAP+1)</x:f>
        <x:v>10</x:v>
      </x:c>
      <x:c r="L5884" s="266" t="n">
        <x:f>SUM(I5884:K5884)</x:f>
        <x:v>38</x:v>
      </x:c>
      <x:c r="M5884" s="267" t="n">
        <x:f>I5884*TOMATO_HOURS*WEEKS*(1+TOMATO_DIM)^I5884+J5884*CARROT_HOURS*WEEKS*(1+CARROT_DIM)^J5884+K5884*MESCLUN_HOURS*WEEKS*(1+MESCLUN_DIM)^K5884</x:f>
        <x:v>3036.0756807231533</x:v>
      </x:c>
      <x:c r="N5884" s="267" t="n">
        <x:f>MAX(M5884-FARMER_HOURS,0)/TEMP_HOURS_PER_WORKER</x:f>
        <x:v>1.6083858893910787</x:v>
      </x:c>
      <x:c r="O5884" s="268" t="n">
        <x:f>I5884*TOMATO_PRICE+J5884*CARROT_PRICE+K5884*MESCLUN_PRICE</x:f>
        <x:v>139280</x:v>
      </x:c>
      <x:c r="P5884" s="268" t="n">
        <x:f>I5884*TOMATO_FERTILIZER+J5884*CARROT_FERTILIZER+K5884*MESCLUN_FERTILIZER</x:f>
        <x:v>24640</x:v>
      </x:c>
      <x:c r="Q5884" s="268" t="n">
        <x:f>MIN(M5884,FARMER_HOURS)*FARMER_RATE+MAX(M5884-FARMER_HOURS,0)*TEMP_RATE</x:f>
        <x:v>65209.64723477697</x:v>
      </x:c>
      <x:c r="R5884" s="268" t="n">
        <x:f>O5884-P5884-Q5884-FIXED_COST</x:f>
        <x:v>29430.352765223033</x:v>
      </x:c>
      <x:c r="S5884" s="139" t="str">
        <x:f>IF(AND(L5884&lt;=TOTAL_BED_CAP,N5884&lt;=TEMP_WORKER_CAP),"YES","NO")</x:f>
        <x:v>YES</x:v>
      </x:c>
      <x:c r="T5884" s="139" t="n">
        <x:f>IF(S5884="YES",R5884,-1E+99)</x:f>
        <x:v>29430.352765223033</x:v>
      </x:c>
    </x:row>
    <x:row r="5885">
      <x:c r="A5885" s="139"/>
      <x:c r="B5885" s="139"/>
      <x:c r="C5885" s="139"/>
      <x:c r="D5885" s="139"/>
      <x:c r="E5885" s="139"/>
      <x:c r="F5885" s="139"/>
      <x:c r="G5885" s="139"/>
      <x:c r="H5885" s="139"/>
      <x:c r="I5885" s="266" t="n">
        <x:f>INT((ROW()-ROW($I$46))/((CARROT_CAP+1)*(MESCLUN_CAP+1)))</x:f>
        <x:v>8</x:v>
      </x:c>
      <x:c r="J5885" s="266" t="n">
        <x:f>MOD(INT((ROW()-ROW($I$46))/(MESCLUN_CAP+1)),CARROT_CAP+1)</x:f>
        <x:v>20</x:v>
      </x:c>
      <x:c r="K5885" s="266" t="n">
        <x:f>MOD(ROW()-ROW($I$46),MESCLUN_CAP+1)</x:f>
        <x:v>11</x:v>
      </x:c>
      <x:c r="L5885" s="266" t="n">
        <x:f>SUM(I5885:K5885)</x:f>
        <x:v>39</x:v>
      </x:c>
      <x:c r="M5885" s="267" t="n">
        <x:f>I5885*TOMATO_HOURS*WEEKS*(1+TOMATO_DIM)^I5885+J5885*CARROT_HOURS*WEEKS*(1+CARROT_DIM)^J5885+K5885*MESCLUN_HOURS*WEEKS*(1+MESCLUN_DIM)^K5885</x:f>
        <x:v>3094.033793816592</x:v>
      </x:c>
      <x:c r="N5885" s="267" t="n">
        <x:f>MAX(M5885-FARMER_HOURS,0)/TEMP_HOURS_PER_WORKER</x:f>
        <x:v>1.6486345790393</x:v>
      </x:c>
      <x:c r="O5885" s="268" t="n">
        <x:f>I5885*TOMATO_PRICE+J5885*CARROT_PRICE+K5885*MESCLUN_PRICE</x:f>
        <x:v>141980</x:v>
      </x:c>
      <x:c r="P5885" s="268" t="n">
        <x:f>I5885*TOMATO_FERTILIZER+J5885*CARROT_FERTILIZER+K5885*MESCLUN_FERTILIZER</x:f>
        <x:v>25520</x:v>
      </x:c>
      <x:c r="Q5885" s="268" t="n">
        <x:f>MIN(M5885,FARMER_HOURS)*FARMER_RATE+MAX(M5885-FARMER_HOURS,0)*TEMP_RATE</x:f>
        <x:v>66215.8644759825</x:v>
      </x:c>
      <x:c r="R5885" s="268" t="n">
        <x:f>O5885-P5885-Q5885-FIXED_COST</x:f>
        <x:v>30244.135524017503</x:v>
      </x:c>
      <x:c r="S5885" s="139" t="str">
        <x:f>IF(AND(L5885&lt;=TOTAL_BED_CAP,N5885&lt;=TEMP_WORKER_CAP),"YES","NO")</x:f>
        <x:v>YES</x:v>
      </x:c>
      <x:c r="T5885" s="139" t="n">
        <x:f>IF(S5885="YES",R5885,-1E+99)</x:f>
        <x:v>30244.135524017503</x:v>
      </x:c>
    </x:row>
    <x:row r="5886">
      <x:c r="A5886" s="139"/>
      <x:c r="B5886" s="139"/>
      <x:c r="C5886" s="139"/>
      <x:c r="D5886" s="139"/>
      <x:c r="E5886" s="139"/>
      <x:c r="F5886" s="139"/>
      <x:c r="G5886" s="139"/>
      <x:c r="H5886" s="139"/>
      <x:c r="I5886" s="266" t="n">
        <x:f>INT((ROW()-ROW($I$46))/((CARROT_CAP+1)*(MESCLUN_CAP+1)))</x:f>
        <x:v>8</x:v>
      </x:c>
      <x:c r="J5886" s="266" t="n">
        <x:f>MOD(INT((ROW()-ROW($I$46))/(MESCLUN_CAP+1)),CARROT_CAP+1)</x:f>
        <x:v>20</x:v>
      </x:c>
      <x:c r="K5886" s="266" t="n">
        <x:f>MOD(ROW()-ROW($I$46),MESCLUN_CAP+1)</x:f>
        <x:v>12</x:v>
      </x:c>
      <x:c r="L5886" s="266" t="n">
        <x:f>SUM(I5886:K5886)</x:f>
        <x:v>40</x:v>
      </x:c>
      <x:c r="M5886" s="267" t="n">
        <x:f>I5886*TOMATO_HOURS*WEEKS*(1+TOMATO_DIM)^I5886+J5886*CARROT_HOURS*WEEKS*(1+CARROT_DIM)^J5886+K5886*MESCLUN_HOURS*WEEKS*(1+MESCLUN_DIM)^K5886</x:f>
        <x:v>3153.3612469446566</x:v>
      </x:c>
      <x:c r="N5886" s="267" t="n">
        <x:f>MAX(M5886-FARMER_HOURS,0)/TEMP_HOURS_PER_WORKER</x:f>
        <x:v>1.6898341992671226</x:v>
      </x:c>
      <x:c r="O5886" s="268" t="n">
        <x:f>I5886*TOMATO_PRICE+J5886*CARROT_PRICE+K5886*MESCLUN_PRICE</x:f>
        <x:v>144680</x:v>
      </x:c>
      <x:c r="P5886" s="268" t="n">
        <x:f>I5886*TOMATO_FERTILIZER+J5886*CARROT_FERTILIZER+K5886*MESCLUN_FERTILIZER</x:f>
        <x:v>26400</x:v>
      </x:c>
      <x:c r="Q5886" s="268" t="n">
        <x:f>MIN(M5886,FARMER_HOURS)*FARMER_RATE+MAX(M5886-FARMER_HOURS,0)*TEMP_RATE</x:f>
        <x:v>67245.85498167807</x:v>
      </x:c>
      <x:c r="R5886" s="268" t="n">
        <x:f>O5886-P5886-Q5886-FIXED_COST</x:f>
        <x:v>31034.145018321928</x:v>
      </x:c>
      <x:c r="S5886" s="139" t="str">
        <x:f>IF(AND(L5886&lt;=TOTAL_BED_CAP,N5886&lt;=TEMP_WORKER_CAP),"YES","NO")</x:f>
        <x:v>YES</x:v>
      </x:c>
      <x:c r="T5886" s="139" t="n">
        <x:f>IF(S5886="YES",R5886,-1E+99)</x:f>
        <x:v>31034.145018321928</x:v>
      </x:c>
    </x:row>
    <x:row r="5887">
      <x:c r="A5887" s="139"/>
      <x:c r="B5887" s="139"/>
      <x:c r="C5887" s="139"/>
      <x:c r="D5887" s="139"/>
      <x:c r="E5887" s="139"/>
      <x:c r="F5887" s="139"/>
      <x:c r="G5887" s="139"/>
      <x:c r="H5887" s="139"/>
      <x:c r="I5887" s="266" t="n">
        <x:f>INT((ROW()-ROW($I$46))/((CARROT_CAP+1)*(MESCLUN_CAP+1)))</x:f>
        <x:v>8</x:v>
      </x:c>
      <x:c r="J5887" s="266" t="n">
        <x:f>MOD(INT((ROW()-ROW($I$46))/(MESCLUN_CAP+1)),CARROT_CAP+1)</x:f>
        <x:v>20</x:v>
      </x:c>
      <x:c r="K5887" s="266" t="n">
        <x:f>MOD(ROW()-ROW($I$46),MESCLUN_CAP+1)</x:f>
        <x:v>13</x:v>
      </x:c>
      <x:c r="L5887" s="266" t="n">
        <x:f>SUM(I5887:K5887)</x:f>
        <x:v>41</x:v>
      </x:c>
      <x:c r="M5887" s="267" t="n">
        <x:f>I5887*TOMATO_HOURS*WEEKS*(1+TOMATO_DIM)^I5887+J5887*CARROT_HOURS*WEEKS*(1+CARROT_DIM)^J5887+K5887*MESCLUN_HOURS*WEEKS*(1+MESCLUN_DIM)^K5887</x:f>
        <x:v>3214.083217653041</x:v>
      </x:c>
      <x:c r="N5887" s="267" t="n">
        <x:f>MAX(M5887-FARMER_HOURS,0)/TEMP_HOURS_PER_WORKER</x:f>
        <x:v>1.7320022344812787</x:v>
      </x:c>
      <x:c r="O5887" s="268" t="n">
        <x:f>I5887*TOMATO_PRICE+J5887*CARROT_PRICE+K5887*MESCLUN_PRICE</x:f>
        <x:v>147380</x:v>
      </x:c>
      <x:c r="P5887" s="268" t="n">
        <x:f>I5887*TOMATO_FERTILIZER+J5887*CARROT_FERTILIZER+K5887*MESCLUN_FERTILIZER</x:f>
        <x:v>27280</x:v>
      </x:c>
      <x:c r="Q5887" s="268" t="n">
        <x:f>MIN(M5887,FARMER_HOURS)*FARMER_RATE+MAX(M5887-FARMER_HOURS,0)*TEMP_RATE</x:f>
        <x:v>68300.05586203196</x:v>
      </x:c>
      <x:c r="R5887" s="268" t="n">
        <x:f>O5887-P5887-Q5887-FIXED_COST</x:f>
        <x:v>31799.944137968036</x:v>
      </x:c>
      <x:c r="S5887" s="139" t="str">
        <x:f>IF(AND(L5887&lt;=TOTAL_BED_CAP,N5887&lt;=TEMP_WORKER_CAP),"YES","NO")</x:f>
        <x:v>YES</x:v>
      </x:c>
      <x:c r="T5887" s="139" t="n">
        <x:f>IF(S5887="YES",R5887,-1E+99)</x:f>
        <x:v>31799.944137968036</x:v>
      </x:c>
    </x:row>
    <x:row r="5888">
      <x:c r="A5888" s="139"/>
      <x:c r="B5888" s="139"/>
      <x:c r="C5888" s="139"/>
      <x:c r="D5888" s="139"/>
      <x:c r="E5888" s="139"/>
      <x:c r="F5888" s="139"/>
      <x:c r="G5888" s="139"/>
      <x:c r="H5888" s="139"/>
      <x:c r="I5888" s="266" t="n">
        <x:f>INT((ROW()-ROW($I$46))/((CARROT_CAP+1)*(MESCLUN_CAP+1)))</x:f>
        <x:v>8</x:v>
      </x:c>
      <x:c r="J5888" s="266" t="n">
        <x:f>MOD(INT((ROW()-ROW($I$46))/(MESCLUN_CAP+1)),CARROT_CAP+1)</x:f>
        <x:v>20</x:v>
      </x:c>
      <x:c r="K5888" s="266" t="n">
        <x:f>MOD(ROW()-ROW($I$46),MESCLUN_CAP+1)</x:f>
        <x:v>14</x:v>
      </x:c>
      <x:c r="L5888" s="266" t="n">
        <x:f>SUM(I5888:K5888)</x:f>
        <x:v>42</x:v>
      </x:c>
      <x:c r="M5888" s="267" t="n">
        <x:f>I5888*TOMATO_HOURS*WEEKS*(1+TOMATO_DIM)^I5888+J5888*CARROT_HOURS*WEEKS*(1+CARROT_DIM)^J5888+K5888*MESCLUN_HOURS*WEEKS*(1+MESCLUN_DIM)^K5888</x:f>
        <x:v>3276.225298966702</x:v>
      </x:c>
      <x:c r="N5888" s="267" t="n">
        <x:f>MAX(M5888-FARMER_HOURS,0)/TEMP_HOURS_PER_WORKER</x:f>
        <x:v>1.7751564576157655</x:v>
      </x:c>
      <x:c r="O5888" s="268" t="n">
        <x:f>I5888*TOMATO_PRICE+J5888*CARROT_PRICE+K5888*MESCLUN_PRICE</x:f>
        <x:v>150080</x:v>
      </x:c>
      <x:c r="P5888" s="268" t="n">
        <x:f>I5888*TOMATO_FERTILIZER+J5888*CARROT_FERTILIZER+K5888*MESCLUN_FERTILIZER</x:f>
        <x:v>28160</x:v>
      </x:c>
      <x:c r="Q5888" s="268" t="n">
        <x:f>MIN(M5888,FARMER_HOURS)*FARMER_RATE+MAX(M5888-FARMER_HOURS,0)*TEMP_RATE</x:f>
        <x:v>69378.91144039413</x:v>
      </x:c>
      <x:c r="R5888" s="268" t="n">
        <x:f>O5888-P5888-Q5888-FIXED_COST</x:f>
        <x:v>32541.088559605865</x:v>
      </x:c>
      <x:c r="S5888" s="139" t="str">
        <x:f>IF(AND(L5888&lt;=TOTAL_BED_CAP,N5888&lt;=TEMP_WORKER_CAP),"YES","NO")</x:f>
        <x:v>YES</x:v>
      </x:c>
      <x:c r="T5888" s="139" t="n">
        <x:f>IF(S5888="YES",R5888,-1E+99)</x:f>
        <x:v>32541.088559605865</x:v>
      </x:c>
    </x:row>
    <x:row r="5889">
      <x:c r="A5889" s="139"/>
      <x:c r="B5889" s="139"/>
      <x:c r="C5889" s="139"/>
      <x:c r="D5889" s="139"/>
      <x:c r="E5889" s="139"/>
      <x:c r="F5889" s="139"/>
      <x:c r="G5889" s="139"/>
      <x:c r="H5889" s="139"/>
      <x:c r="I5889" s="266" t="n">
        <x:f>INT((ROW()-ROW($I$46))/((CARROT_CAP+1)*(MESCLUN_CAP+1)))</x:f>
        <x:v>8</x:v>
      </x:c>
      <x:c r="J5889" s="266" t="n">
        <x:f>MOD(INT((ROW()-ROW($I$46))/(MESCLUN_CAP+1)),CARROT_CAP+1)</x:f>
        <x:v>20</x:v>
      </x:c>
      <x:c r="K5889" s="266" t="n">
        <x:f>MOD(ROW()-ROW($I$46),MESCLUN_CAP+1)</x:f>
        <x:v>15</x:v>
      </x:c>
      <x:c r="L5889" s="266" t="n">
        <x:f>SUM(I5889:K5889)</x:f>
        <x:v>43</x:v>
      </x:c>
      <x:c r="M5889" s="267" t="n">
        <x:f>I5889*TOMATO_HOURS*WEEKS*(1+TOMATO_DIM)^I5889+J5889*CARROT_HOURS*WEEKS*(1+CARROT_DIM)^J5889+K5889*MESCLUN_HOURS*WEEKS*(1+MESCLUN_DIM)^K5889</x:f>
        <x:v>3339.8135058428484</x:v>
      </x:c>
      <x:c r="N5889" s="267" t="n">
        <x:f>MAX(M5889-FARMER_HOURS,0)/TEMP_HOURS_PER_WORKER</x:f>
        <x:v>1.8193149346130892</x:v>
      </x:c>
      <x:c r="O5889" s="268" t="n">
        <x:f>I5889*TOMATO_PRICE+J5889*CARROT_PRICE+K5889*MESCLUN_PRICE</x:f>
        <x:v>152780</x:v>
      </x:c>
      <x:c r="P5889" s="268" t="n">
        <x:f>I5889*TOMATO_FERTILIZER+J5889*CARROT_FERTILIZER+K5889*MESCLUN_FERTILIZER</x:f>
        <x:v>29040</x:v>
      </x:c>
      <x:c r="Q5889" s="268" t="n">
        <x:f>MIN(M5889,FARMER_HOURS)*FARMER_RATE+MAX(M5889-FARMER_HOURS,0)*TEMP_RATE</x:f>
        <x:v>70482.87336532722</x:v>
      </x:c>
      <x:c r="R5889" s="268" t="n">
        <x:f>O5889-P5889-Q5889-FIXED_COST</x:f>
        <x:v>33257.12663467278</x:v>
      </x:c>
      <x:c r="S5889" s="139" t="str">
        <x:f>IF(AND(L5889&lt;=TOTAL_BED_CAP,N5889&lt;=TEMP_WORKER_CAP),"YES","NO")</x:f>
        <x:v>YES</x:v>
      </x:c>
      <x:c r="T5889" s="139" t="n">
        <x:f>IF(S5889="YES",R5889,-1E+99)</x:f>
        <x:v>33257.12663467278</x:v>
      </x:c>
    </x:row>
    <x:row r="5890">
      <x:c r="A5890" s="139"/>
      <x:c r="B5890" s="139"/>
      <x:c r="C5890" s="139"/>
      <x:c r="D5890" s="139"/>
      <x:c r="E5890" s="139"/>
      <x:c r="F5890" s="139"/>
      <x:c r="G5890" s="139"/>
      <x:c r="H5890" s="139"/>
      <x:c r="I5890" s="266" t="n">
        <x:f>INT((ROW()-ROW($I$46))/((CARROT_CAP+1)*(MESCLUN_CAP+1)))</x:f>
        <x:v>8</x:v>
      </x:c>
      <x:c r="J5890" s="266" t="n">
        <x:f>MOD(INT((ROW()-ROW($I$46))/(MESCLUN_CAP+1)),CARROT_CAP+1)</x:f>
        <x:v>20</x:v>
      </x:c>
      <x:c r="K5890" s="266" t="n">
        <x:f>MOD(ROW()-ROW($I$46),MESCLUN_CAP+1)</x:f>
        <x:v>16</x:v>
      </x:c>
      <x:c r="L5890" s="266" t="n">
        <x:f>SUM(I5890:K5890)</x:f>
        <x:v>44</x:v>
      </x:c>
      <x:c r="M5890" s="267" t="n">
        <x:f>I5890*TOMATO_HOURS*WEEKS*(1+TOMATO_DIM)^I5890+J5890*CARROT_HOURS*WEEKS*(1+CARROT_DIM)^J5890+K5890*MESCLUN_HOURS*WEEKS*(1+MESCLUN_DIM)^K5890</x:f>
        <x:v>3404.8742817203374</x:v>
      </x:c>
      <x:c r="N5890" s="267" t="n">
        <x:f>MAX(M5890-FARMER_HOURS,0)/TEMP_HOURS_PER_WORKER</x:f>
        <x:v>1.8644960289724566</x:v>
      </x:c>
      <x:c r="O5890" s="268" t="n">
        <x:f>I5890*TOMATO_PRICE+J5890*CARROT_PRICE+K5890*MESCLUN_PRICE</x:f>
        <x:v>155480</x:v>
      </x:c>
      <x:c r="P5890" s="268" t="n">
        <x:f>I5890*TOMATO_FERTILIZER+J5890*CARROT_FERTILIZER+K5890*MESCLUN_FERTILIZER</x:f>
        <x:v>29920</x:v>
      </x:c>
      <x:c r="Q5890" s="268" t="n">
        <x:f>MIN(M5890,FARMER_HOURS)*FARMER_RATE+MAX(M5890-FARMER_HOURS,0)*TEMP_RATE</x:f>
        <x:v>71612.40072431142</x:v>
      </x:c>
      <x:c r="R5890" s="268" t="n">
        <x:f>O5890-P5890-Q5890-FIXED_COST</x:f>
        <x:v>33947.59927568858</x:v>
      </x:c>
      <x:c r="S5890" s="139" t="str">
        <x:f>IF(AND(L5890&lt;=TOTAL_BED_CAP,N5890&lt;=TEMP_WORKER_CAP),"YES","NO")</x:f>
        <x:v>YES</x:v>
      </x:c>
      <x:c r="T5890" s="139" t="n">
        <x:f>IF(S5890="YES",R5890,-1E+99)</x:f>
        <x:v>33947.59927568858</x:v>
      </x:c>
    </x:row>
    <x:row r="5891">
      <x:c r="A5891" s="139"/>
      <x:c r="B5891" s="139"/>
      <x:c r="C5891" s="139"/>
      <x:c r="D5891" s="139"/>
      <x:c r="E5891" s="139"/>
      <x:c r="F5891" s="139"/>
      <x:c r="G5891" s="139"/>
      <x:c r="H5891" s="139"/>
      <x:c r="I5891" s="266" t="n">
        <x:f>INT((ROW()-ROW($I$46))/((CARROT_CAP+1)*(MESCLUN_CAP+1)))</x:f>
        <x:v>8</x:v>
      </x:c>
      <x:c r="J5891" s="266" t="n">
        <x:f>MOD(INT((ROW()-ROW($I$46))/(MESCLUN_CAP+1)),CARROT_CAP+1)</x:f>
        <x:v>20</x:v>
      </x:c>
      <x:c r="K5891" s="266" t="n">
        <x:f>MOD(ROW()-ROW($I$46),MESCLUN_CAP+1)</x:f>
        <x:v>17</x:v>
      </x:c>
      <x:c r="L5891" s="266" t="n">
        <x:f>SUM(I5891:K5891)</x:f>
        <x:v>45</x:v>
      </x:c>
      <x:c r="M5891" s="267" t="n">
        <x:f>I5891*TOMATO_HOURS*WEEKS*(1+TOMATO_DIM)^I5891+J5891*CARROT_HOURS*WEEKS*(1+CARROT_DIM)^J5891+K5891*MESCLUN_HOURS*WEEKS*(1+MESCLUN_DIM)^K5891</x:f>
        <x:v>3471.434505166878</x:v>
      </x:c>
      <x:c r="N5891" s="267" t="n">
        <x:f>MAX(M5891-FARMER_HOURS,0)/TEMP_HOURS_PER_WORKER</x:f>
        <x:v>1.9107184063658875</x:v>
      </x:c>
      <x:c r="O5891" s="268" t="n">
        <x:f>I5891*TOMATO_PRICE+J5891*CARROT_PRICE+K5891*MESCLUN_PRICE</x:f>
        <x:v>158180</x:v>
      </x:c>
      <x:c r="P5891" s="268" t="n">
        <x:f>I5891*TOMATO_FERTILIZER+J5891*CARROT_FERTILIZER+K5891*MESCLUN_FERTILIZER</x:f>
        <x:v>30800</x:v>
      </x:c>
      <x:c r="Q5891" s="268" t="n">
        <x:f>MIN(M5891,FARMER_HOURS)*FARMER_RATE+MAX(M5891-FARMER_HOURS,0)*TEMP_RATE</x:f>
        <x:v>72767.96015914719</x:v>
      </x:c>
      <x:c r="R5891" s="268" t="n">
        <x:f>O5891-P5891-Q5891-FIXED_COST</x:f>
        <x:v>34612.03984085281</x:v>
      </x:c>
      <x:c r="S5891" s="139" t="str">
        <x:f>IF(AND(L5891&lt;=TOTAL_BED_CAP,N5891&lt;=TEMP_WORKER_CAP),"YES","NO")</x:f>
        <x:v>YES</x:v>
      </x:c>
      <x:c r="T5891" s="139" t="n">
        <x:f>IF(S5891="YES",R5891,-1E+99)</x:f>
        <x:v>34612.03984085281</x:v>
      </x:c>
    </x:row>
    <x:row r="5892">
      <x:c r="A5892" s="139"/>
      <x:c r="B5892" s="139"/>
      <x:c r="C5892" s="139"/>
      <x:c r="D5892" s="139"/>
      <x:c r="E5892" s="139"/>
      <x:c r="F5892" s="139"/>
      <x:c r="G5892" s="139"/>
      <x:c r="H5892" s="139"/>
      <x:c r="I5892" s="266" t="n">
        <x:f>INT((ROW()-ROW($I$46))/((CARROT_CAP+1)*(MESCLUN_CAP+1)))</x:f>
        <x:v>8</x:v>
      </x:c>
      <x:c r="J5892" s="266" t="n">
        <x:f>MOD(INT((ROW()-ROW($I$46))/(MESCLUN_CAP+1)),CARROT_CAP+1)</x:f>
        <x:v>20</x:v>
      </x:c>
      <x:c r="K5892" s="266" t="n">
        <x:f>MOD(ROW()-ROW($I$46),MESCLUN_CAP+1)</x:f>
        <x:v>18</x:v>
      </x:c>
      <x:c r="L5892" s="266" t="n">
        <x:f>SUM(I5892:K5892)</x:f>
        <x:v>46</x:v>
      </x:c>
      <x:c r="M5892" s="267" t="n">
        <x:f>I5892*TOMATO_HOURS*WEEKS*(1+TOMATO_DIM)^I5892+J5892*CARROT_HOURS*WEEKS*(1+CARROT_DIM)^J5892+K5892*MESCLUN_HOURS*WEEKS*(1+MESCLUN_DIM)^K5892</x:f>
        <x:v>3539.521496625465</x:v>
      </x:c>
      <x:c r="N5892" s="267" t="n">
        <x:f>MAX(M5892-FARMER_HOURS,0)/TEMP_HOURS_PER_WORKER</x:f>
        <x:v>1.9580010393232394</x:v>
      </x:c>
      <x:c r="O5892" s="268" t="n">
        <x:f>I5892*TOMATO_PRICE+J5892*CARROT_PRICE+K5892*MESCLUN_PRICE</x:f>
        <x:v>160880</x:v>
      </x:c>
      <x:c r="P5892" s="268" t="n">
        <x:f>I5892*TOMATO_FERTILIZER+J5892*CARROT_FERTILIZER+K5892*MESCLUN_FERTILIZER</x:f>
        <x:v>31680</x:v>
      </x:c>
      <x:c r="Q5892" s="268" t="n">
        <x:f>MIN(M5892,FARMER_HOURS)*FARMER_RATE+MAX(M5892-FARMER_HOURS,0)*TEMP_RATE</x:f>
        <x:v>73950.025983081</x:v>
      </x:c>
      <x:c r="R5892" s="268" t="n">
        <x:f>O5892-P5892-Q5892-FIXED_COST</x:f>
        <x:v>35249.974016919004</x:v>
      </x:c>
      <x:c r="S5892" s="139" t="str">
        <x:f>IF(AND(L5892&lt;=TOTAL_BED_CAP,N5892&lt;=TEMP_WORKER_CAP),"YES","NO")</x:f>
        <x:v>YES</x:v>
      </x:c>
      <x:c r="T5892" s="139" t="n">
        <x:f>IF(S5892="YES",R5892,-1E+99)</x:f>
        <x:v>35249.974016919004</x:v>
      </x:c>
    </x:row>
    <x:row r="5893">
      <x:c r="A5893" s="139"/>
      <x:c r="B5893" s="139"/>
      <x:c r="C5893" s="139"/>
      <x:c r="D5893" s="139"/>
      <x:c r="E5893" s="139"/>
      <x:c r="F5893" s="139"/>
      <x:c r="G5893" s="139"/>
      <x:c r="H5893" s="139"/>
      <x:c r="I5893" s="266" t="n">
        <x:f>INT((ROW()-ROW($I$46))/((CARROT_CAP+1)*(MESCLUN_CAP+1)))</x:f>
        <x:v>8</x:v>
      </x:c>
      <x:c r="J5893" s="266" t="n">
        <x:f>MOD(INT((ROW()-ROW($I$46))/(MESCLUN_CAP+1)),CARROT_CAP+1)</x:f>
        <x:v>20</x:v>
      </x:c>
      <x:c r="K5893" s="266" t="n">
        <x:f>MOD(ROW()-ROW($I$46),MESCLUN_CAP+1)</x:f>
        <x:v>19</x:v>
      </x:c>
      <x:c r="L5893" s="266" t="n">
        <x:f>SUM(I5893:K5893)</x:f>
        <x:v>47</x:v>
      </x:c>
      <x:c r="M5893" s="267" t="n">
        <x:f>I5893*TOMATO_HOURS*WEEKS*(1+TOMATO_DIM)^I5893+J5893*CARROT_HOURS*WEEKS*(1+CARROT_DIM)^J5893+K5893*MESCLUN_HOURS*WEEKS*(1+MESCLUN_DIM)^K5893</x:f>
        <x:v>3609.163025261487</x:v>
      </x:c>
      <x:c r="N5893" s="267" t="n">
        <x:f>MAX(M5893-FARMER_HOURS,0)/TEMP_HOURS_PER_WORKER</x:f>
        <x:v>2.0063632119871437</x:v>
      </x:c>
      <x:c r="O5893" s="268" t="n">
        <x:f>I5893*TOMATO_PRICE+J5893*CARROT_PRICE+K5893*MESCLUN_PRICE</x:f>
        <x:v>163580</x:v>
      </x:c>
      <x:c r="P5893" s="268" t="n">
        <x:f>I5893*TOMATO_FERTILIZER+J5893*CARROT_FERTILIZER+K5893*MESCLUN_FERTILIZER</x:f>
        <x:v>32560</x:v>
      </x:c>
      <x:c r="Q5893" s="268" t="n">
        <x:f>MIN(M5893,FARMER_HOURS)*FARMER_RATE+MAX(M5893-FARMER_HOURS,0)*TEMP_RATE</x:f>
        <x:v>75159.0802996786</x:v>
      </x:c>
      <x:c r="R5893" s="268" t="n">
        <x:f>O5893-P5893-Q5893-FIXED_COST</x:f>
        <x:v>35860.91970032141</x:v>
      </x:c>
      <x:c r="S5893" s="139" t="str">
        <x:f>IF(AND(L5893&lt;=TOTAL_BED_CAP,N5893&lt;=TEMP_WORKER_CAP),"YES","NO")</x:f>
        <x:v>YES</x:v>
      </x:c>
      <x:c r="T5893" s="139" t="n">
        <x:f>IF(S5893="YES",R5893,-1E+99)</x:f>
        <x:v>35860.91970032141</x:v>
      </x:c>
    </x:row>
    <x:row r="5894">
      <x:c r="A5894" s="139"/>
      <x:c r="B5894" s="139"/>
      <x:c r="C5894" s="139"/>
      <x:c r="D5894" s="139"/>
      <x:c r="E5894" s="139"/>
      <x:c r="F5894" s="139"/>
      <x:c r="G5894" s="139"/>
      <x:c r="H5894" s="139"/>
      <x:c r="I5894" s="266" t="n">
        <x:f>INT((ROW()-ROW($I$46))/((CARROT_CAP+1)*(MESCLUN_CAP+1)))</x:f>
        <x:v>8</x:v>
      </x:c>
      <x:c r="J5894" s="266" t="n">
        <x:f>MOD(INT((ROW()-ROW($I$46))/(MESCLUN_CAP+1)),CARROT_CAP+1)</x:f>
        <x:v>20</x:v>
      </x:c>
      <x:c r="K5894" s="266" t="n">
        <x:f>MOD(ROW()-ROW($I$46),MESCLUN_CAP+1)</x:f>
        <x:v>20</x:v>
      </x:c>
      <x:c r="L5894" s="266" t="n">
        <x:f>SUM(I5894:K5894)</x:f>
        <x:v>48</x:v>
      </x:c>
      <x:c r="M5894" s="267" t="n">
        <x:f>I5894*TOMATO_HOURS*WEEKS*(1+TOMATO_DIM)^I5894+J5894*CARROT_HOURS*WEEKS*(1+CARROT_DIM)^J5894+K5894*MESCLUN_HOURS*WEEKS*(1+MESCLUN_DIM)^K5894</x:f>
        <x:v>3680.387315911964</x:v>
      </x:c>
      <x:c r="N5894" s="267" t="n">
        <x:f>MAX(M5894-FARMER_HOURS,0)/TEMP_HOURS_PER_WORKER</x:f>
        <x:v>2.055824524938864</x:v>
      </x:c>
      <x:c r="O5894" s="268" t="n">
        <x:f>I5894*TOMATO_PRICE+J5894*CARROT_PRICE+K5894*MESCLUN_PRICE</x:f>
        <x:v>166280</x:v>
      </x:c>
      <x:c r="P5894" s="268" t="n">
        <x:f>I5894*TOMATO_FERTILIZER+J5894*CARROT_FERTILIZER+K5894*MESCLUN_FERTILIZER</x:f>
        <x:v>33440</x:v>
      </x:c>
      <x:c r="Q5894" s="268" t="n">
        <x:f>MIN(M5894,FARMER_HOURS)*FARMER_RATE+MAX(M5894-FARMER_HOURS,0)*TEMP_RATE</x:f>
        <x:v>76395.61312347159</x:v>
      </x:c>
      <x:c r="R5894" s="268" t="n">
        <x:f>O5894-P5894-Q5894-FIXED_COST</x:f>
        <x:v>36444.38687652841</x:v>
      </x:c>
      <x:c r="S5894" s="139" t="str">
        <x:f>IF(AND(L5894&lt;=TOTAL_BED_CAP,N5894&lt;=TEMP_WORKER_CAP),"YES","NO")</x:f>
        <x:v>YES</x:v>
      </x:c>
      <x:c r="T5894" s="139" t="n">
        <x:f>IF(S5894="YES",R5894,-1E+99)</x:f>
        <x:v>36444.38687652841</x:v>
      </x:c>
    </x:row>
    <x:row r="5895">
      <x:c r="A5895" s="139"/>
      <x:c r="B5895" s="139"/>
      <x:c r="C5895" s="139"/>
      <x:c r="D5895" s="139"/>
      <x:c r="E5895" s="139"/>
      <x:c r="F5895" s="139"/>
      <x:c r="G5895" s="139"/>
      <x:c r="H5895" s="139"/>
      <x:c r="I5895" s="266" t="n">
        <x:f>INT((ROW()-ROW($I$46))/((CARROT_CAP+1)*(MESCLUN_CAP+1)))</x:f>
        <x:v>8</x:v>
      </x:c>
      <x:c r="J5895" s="266" t="n">
        <x:f>MOD(INT((ROW()-ROW($I$46))/(MESCLUN_CAP+1)),CARROT_CAP+1)</x:f>
        <x:v>20</x:v>
      </x:c>
      <x:c r="K5895" s="266" t="n">
        <x:f>MOD(ROW()-ROW($I$46),MESCLUN_CAP+1)</x:f>
        <x:v>21</x:v>
      </x:c>
      <x:c r="L5895" s="266" t="n">
        <x:f>SUM(I5895:K5895)</x:f>
        <x:v>49</x:v>
      </x:c>
      <x:c r="M5895" s="267" t="n">
        <x:f>I5895*TOMATO_HOURS*WEEKS*(1+TOMATO_DIM)^I5895+J5895*CARROT_HOURS*WEEKS*(1+CARROT_DIM)^J5895+K5895*MESCLUN_HOURS*WEEKS*(1+MESCLUN_DIM)^K5895</x:f>
        <x:v>3753.2230561384076</x:v>
      </x:c>
      <x:c r="N5895" s="267" t="n">
        <x:f>MAX(M5895-FARMER_HOURS,0)/TEMP_HOURS_PER_WORKER</x:f>
        <x:v>2.1064049000961163</x:v>
      </x:c>
      <x:c r="O5895" s="268" t="n">
        <x:f>I5895*TOMATO_PRICE+J5895*CARROT_PRICE+K5895*MESCLUN_PRICE</x:f>
        <x:v>168980</x:v>
      </x:c>
      <x:c r="P5895" s="268" t="n">
        <x:f>I5895*TOMATO_FERTILIZER+J5895*CARROT_FERTILIZER+K5895*MESCLUN_FERTILIZER</x:f>
        <x:v>34320</x:v>
      </x:c>
      <x:c r="Q5895" s="268" t="n">
        <x:f>MIN(M5895,FARMER_HOURS)*FARMER_RATE+MAX(M5895-FARMER_HOURS,0)*TEMP_RATE</x:f>
        <x:v>77660.12250240291</x:v>
      </x:c>
      <x:c r="R5895" s="268" t="n">
        <x:f>O5895-P5895-Q5895-FIXED_COST</x:f>
        <x:v>36999.87749759709</x:v>
      </x:c>
      <x:c r="S5895" s="139" t="str">
        <x:f>IF(AND(L5895&lt;=TOTAL_BED_CAP,N5895&lt;=TEMP_WORKER_CAP),"YES","NO")</x:f>
        <x:v>YES</x:v>
      </x:c>
      <x:c r="T5895" s="139" t="n">
        <x:f>IF(S5895="YES",R5895,-1E+99)</x:f>
        <x:v>36999.87749759709</x:v>
      </x:c>
    </x:row>
    <x:row r="5896">
      <x:c r="A5896" s="139"/>
      <x:c r="B5896" s="139"/>
      <x:c r="C5896" s="139"/>
      <x:c r="D5896" s="139"/>
      <x:c r="E5896" s="139"/>
      <x:c r="F5896" s="139"/>
      <x:c r="G5896" s="139"/>
      <x:c r="H5896" s="139"/>
      <x:c r="I5896" s="266" t="n">
        <x:f>INT((ROW()-ROW($I$46))/((CARROT_CAP+1)*(MESCLUN_CAP+1)))</x:f>
        <x:v>8</x:v>
      </x:c>
      <x:c r="J5896" s="266" t="n">
        <x:f>MOD(INT((ROW()-ROW($I$46))/(MESCLUN_CAP+1)),CARROT_CAP+1)</x:f>
        <x:v>20</x:v>
      </x:c>
      <x:c r="K5896" s="266" t="n">
        <x:f>MOD(ROW()-ROW($I$46),MESCLUN_CAP+1)</x:f>
        <x:v>22</x:v>
      </x:c>
      <x:c r="L5896" s="266" t="n">
        <x:f>SUM(I5896:K5896)</x:f>
        <x:v>50</x:v>
      </x:c>
      <x:c r="M5896" s="267" t="n">
        <x:f>I5896*TOMATO_HOURS*WEEKS*(1+TOMATO_DIM)^I5896+J5896*CARROT_HOURS*WEEKS*(1+CARROT_DIM)^J5896+K5896*MESCLUN_HOURS*WEEKS*(1+MESCLUN_DIM)^K5896</x:f>
        <x:v>3827.6994033848036</x:v>
      </x:c>
      <x:c r="N5896" s="267" t="n">
        <x:f>MAX(M5896-FARMER_HOURS,0)/TEMP_HOURS_PER_WORKER</x:f>
        <x:v>2.1581245856838915</x:v>
      </x:c>
      <x:c r="O5896" s="268" t="n">
        <x:f>I5896*TOMATO_PRICE+J5896*CARROT_PRICE+K5896*MESCLUN_PRICE</x:f>
        <x:v>171680</x:v>
      </x:c>
      <x:c r="P5896" s="268" t="n">
        <x:f>I5896*TOMATO_FERTILIZER+J5896*CARROT_FERTILIZER+K5896*MESCLUN_FERTILIZER</x:f>
        <x:v>35200</x:v>
      </x:c>
      <x:c r="Q5896" s="268" t="n">
        <x:f>MIN(M5896,FARMER_HOURS)*FARMER_RATE+MAX(M5896-FARMER_HOURS,0)*TEMP_RATE</x:f>
        <x:v>78953.1146420973</x:v>
      </x:c>
      <x:c r="R5896" s="268" t="n">
        <x:f>O5896-P5896-Q5896-FIXED_COST</x:f>
        <x:v>37526.885357902705</x:v>
      </x:c>
      <x:c r="S5896" s="139" t="str">
        <x:f>IF(AND(L5896&lt;=TOTAL_BED_CAP,N5896&lt;=TEMP_WORKER_CAP),"YES","NO")</x:f>
        <x:v>YES</x:v>
      </x:c>
      <x:c r="T5896" s="139" t="n">
        <x:f>IF(S5896="YES",R5896,-1E+99)</x:f>
        <x:v>37526.885357902705</x:v>
      </x:c>
    </x:row>
    <x:row r="5897">
      <x:c r="A5897" s="139"/>
      <x:c r="B5897" s="139"/>
      <x:c r="C5897" s="139"/>
      <x:c r="D5897" s="139"/>
      <x:c r="E5897" s="139"/>
      <x:c r="F5897" s="139"/>
      <x:c r="G5897" s="139"/>
      <x:c r="H5897" s="139"/>
      <x:c r="I5897" s="266" t="n">
        <x:f>INT((ROW()-ROW($I$46))/((CARROT_CAP+1)*(MESCLUN_CAP+1)))</x:f>
        <x:v>8</x:v>
      </x:c>
      <x:c r="J5897" s="266" t="n">
        <x:f>MOD(INT((ROW()-ROW($I$46))/(MESCLUN_CAP+1)),CARROT_CAP+1)</x:f>
        <x:v>20</x:v>
      </x:c>
      <x:c r="K5897" s="266" t="n">
        <x:f>MOD(ROW()-ROW($I$46),MESCLUN_CAP+1)</x:f>
        <x:v>23</x:v>
      </x:c>
      <x:c r="L5897" s="266" t="n">
        <x:f>SUM(I5897:K5897)</x:f>
        <x:v>51</x:v>
      </x:c>
      <x:c r="M5897" s="267" t="n">
        <x:f>I5897*TOMATO_HOURS*WEEKS*(1+TOMATO_DIM)^I5897+J5897*CARROT_HOURS*WEEKS*(1+CARROT_DIM)^J5897+K5897*MESCLUN_HOURS*WEEKS*(1+MESCLUN_DIM)^K5897</x:f>
        <x:v>3903.84599224224</x:v>
      </x:c>
      <x:c r="N5897" s="267" t="n">
        <x:f>MAX(M5897-FARMER_HOURS,0)/TEMP_HOURS_PER_WORKER</x:f>
        <x:v>2.2110041612793334</x:v>
      </x:c>
      <x:c r="O5897" s="268" t="n">
        <x:f>I5897*TOMATO_PRICE+J5897*CARROT_PRICE+K5897*MESCLUN_PRICE</x:f>
        <x:v>174380</x:v>
      </x:c>
      <x:c r="P5897" s="268" t="n">
        <x:f>I5897*TOMATO_FERTILIZER+J5897*CARROT_FERTILIZER+K5897*MESCLUN_FERTILIZER</x:f>
        <x:v>36080</x:v>
      </x:c>
      <x:c r="Q5897" s="268" t="n">
        <x:f>MIN(M5897,FARMER_HOURS)*FARMER_RATE+MAX(M5897-FARMER_HOURS,0)*TEMP_RATE</x:f>
        <x:v>80275.10403198333</x:v>
      </x:c>
      <x:c r="R5897" s="268" t="n">
        <x:f>O5897-P5897-Q5897-FIXED_COST</x:f>
        <x:v>38024.89596801667</x:v>
      </x:c>
      <x:c r="S5897" s="139" t="str">
        <x:f>IF(AND(L5897&lt;=TOTAL_BED_CAP,N5897&lt;=TEMP_WORKER_CAP),"YES","NO")</x:f>
        <x:v>YES</x:v>
      </x:c>
      <x:c r="T5897" s="139" t="n">
        <x:f>IF(S5897="YES",R5897,-1E+99)</x:f>
        <x:v>38024.89596801667</x:v>
      </x:c>
    </x:row>
    <x:row r="5898">
      <x:c r="A5898" s="139"/>
      <x:c r="B5898" s="139"/>
      <x:c r="C5898" s="139"/>
      <x:c r="D5898" s="139"/>
      <x:c r="E5898" s="139"/>
      <x:c r="F5898" s="139"/>
      <x:c r="G5898" s="139"/>
      <x:c r="H5898" s="139"/>
      <x:c r="I5898" s="266" t="n">
        <x:f>INT((ROW()-ROW($I$46))/((CARROT_CAP+1)*(MESCLUN_CAP+1)))</x:f>
        <x:v>8</x:v>
      </x:c>
      <x:c r="J5898" s="266" t="n">
        <x:f>MOD(INT((ROW()-ROW($I$46))/(MESCLUN_CAP+1)),CARROT_CAP+1)</x:f>
        <x:v>20</x:v>
      </x:c>
      <x:c r="K5898" s="266" t="n">
        <x:f>MOD(ROW()-ROW($I$46),MESCLUN_CAP+1)</x:f>
        <x:v>24</x:v>
      </x:c>
      <x:c r="L5898" s="266" t="n">
        <x:f>SUM(I5898:K5898)</x:f>
        <x:v>52</x:v>
      </x:c>
      <x:c r="M5898" s="267" t="n">
        <x:f>I5898*TOMATO_HOURS*WEEKS*(1+TOMATO_DIM)^I5898+J5898*CARROT_HOURS*WEEKS*(1+CARROT_DIM)^J5898+K5898*MESCLUN_HOURS*WEEKS*(1+MESCLUN_DIM)^K5898</x:f>
        <x:v>3981.692941821736</x:v>
      </x:c>
      <x:c r="N5898" s="267" t="n">
        <x:f>MAX(M5898-FARMER_HOURS,0)/TEMP_HOURS_PER_WORKER</x:f>
        <x:v>2.265064542931761</x:v>
      </x:c>
      <x:c r="O5898" s="268" t="n">
        <x:f>I5898*TOMATO_PRICE+J5898*CARROT_PRICE+K5898*MESCLUN_PRICE</x:f>
        <x:v>177080</x:v>
      </x:c>
      <x:c r="P5898" s="268" t="n">
        <x:f>I5898*TOMATO_FERTILIZER+J5898*CARROT_FERTILIZER+K5898*MESCLUN_FERTILIZER</x:f>
        <x:v>36960</x:v>
      </x:c>
      <x:c r="Q5898" s="268" t="n">
        <x:f>MIN(M5898,FARMER_HOURS)*FARMER_RATE+MAX(M5898-FARMER_HOURS,0)*TEMP_RATE</x:f>
        <x:v>81626.61357329402</x:v>
      </x:c>
      <x:c r="R5898" s="268" t="n">
        <x:f>O5898-P5898-Q5898-FIXED_COST</x:f>
        <x:v>38493.38642670598</x:v>
      </x:c>
      <x:c r="S5898" s="139" t="str">
        <x:f>IF(AND(L5898&lt;=TOTAL_BED_CAP,N5898&lt;=TEMP_WORKER_CAP),"YES","NO")</x:f>
        <x:v>YES</x:v>
      </x:c>
      <x:c r="T5898" s="139" t="n">
        <x:f>IF(S5898="YES",R5898,-1E+99)</x:f>
        <x:v>38493.38642670598</x:v>
      </x:c>
    </x:row>
    <x:row r="5899">
      <x:c r="A5899" s="139"/>
      <x:c r="B5899" s="139"/>
      <x:c r="C5899" s="139"/>
      <x:c r="D5899" s="139"/>
      <x:c r="E5899" s="139"/>
      <x:c r="F5899" s="139"/>
      <x:c r="G5899" s="139"/>
      <x:c r="H5899" s="139"/>
      <x:c r="I5899" s="266" t="n">
        <x:f>INT((ROW()-ROW($I$46))/((CARROT_CAP+1)*(MESCLUN_CAP+1)))</x:f>
        <x:v>8</x:v>
      </x:c>
      <x:c r="J5899" s="266" t="n">
        <x:f>MOD(INT((ROW()-ROW($I$46))/(MESCLUN_CAP+1)),CARROT_CAP+1)</x:f>
        <x:v>20</x:v>
      </x:c>
      <x:c r="K5899" s="266" t="n">
        <x:f>MOD(ROW()-ROW($I$46),MESCLUN_CAP+1)</x:f>
        <x:v>25</x:v>
      </x:c>
      <x:c r="L5899" s="266" t="n">
        <x:f>SUM(I5899:K5899)</x:f>
        <x:v>53</x:v>
      </x:c>
      <x:c r="M5899" s="267" t="n">
        <x:f>I5899*TOMATO_HOURS*WEEKS*(1+TOMATO_DIM)^I5899+J5899*CARROT_HOURS*WEEKS*(1+CARROT_DIM)^J5899+K5899*MESCLUN_HOURS*WEEKS*(1+MESCLUN_DIM)^K5899</x:f>
        <x:v>4061.270863236833</x:v>
      </x:c>
      <x:c r="N5899" s="267" t="n">
        <x:f>MAX(M5899-FARMER_HOURS,0)/TEMP_HOURS_PER_WORKER</x:f>
        <x:v>2.3203269883589117</x:v>
      </x:c>
      <x:c r="O5899" s="268" t="n">
        <x:f>I5899*TOMATO_PRICE+J5899*CARROT_PRICE+K5899*MESCLUN_PRICE</x:f>
        <x:v>179780</x:v>
      </x:c>
      <x:c r="P5899" s="268" t="n">
        <x:f>I5899*TOMATO_FERTILIZER+J5899*CARROT_FERTILIZER+K5899*MESCLUN_FERTILIZER</x:f>
        <x:v>37840</x:v>
      </x:c>
      <x:c r="Q5899" s="268" t="n">
        <x:f>MIN(M5899,FARMER_HOURS)*FARMER_RATE+MAX(M5899-FARMER_HOURS,0)*TEMP_RATE</x:f>
        <x:v>83008.1747089728</x:v>
      </x:c>
      <x:c r="R5899" s="268" t="n">
        <x:f>O5899-P5899-Q5899-FIXED_COST</x:f>
        <x:v>38931.8252910272</x:v>
      </x:c>
      <x:c r="S5899" s="139" t="str">
        <x:f>IF(AND(L5899&lt;=TOTAL_BED_CAP,N5899&lt;=TEMP_WORKER_CAP),"YES","NO")</x:f>
        <x:v>YES</x:v>
      </x:c>
      <x:c r="T5899" s="139" t="n">
        <x:f>IF(S5899="YES",R5899,-1E+99)</x:f>
        <x:v>38931.8252910272</x:v>
      </x:c>
    </x:row>
    <x:row r="5900">
      <x:c r="A5900" s="139"/>
      <x:c r="B5900" s="139"/>
      <x:c r="C5900" s="139"/>
      <x:c r="D5900" s="139"/>
      <x:c r="E5900" s="139"/>
      <x:c r="F5900" s="139"/>
      <x:c r="G5900" s="139"/>
      <x:c r="H5900" s="139"/>
      <x:c r="I5900" s="266" t="n">
        <x:f>INT((ROW()-ROW($I$46))/((CARROT_CAP+1)*(MESCLUN_CAP+1)))</x:f>
        <x:v>8</x:v>
      </x:c>
      <x:c r="J5900" s="266" t="n">
        <x:f>MOD(INT((ROW()-ROW($I$46))/(MESCLUN_CAP+1)),CARROT_CAP+1)</x:f>
        <x:v>20</x:v>
      </x:c>
      <x:c r="K5900" s="266" t="n">
        <x:f>MOD(ROW()-ROW($I$46),MESCLUN_CAP+1)</x:f>
        <x:v>26</x:v>
      </x:c>
      <x:c r="L5900" s="266" t="n">
        <x:f>SUM(I5900:K5900)</x:f>
        <x:v>54</x:v>
      </x:c>
      <x:c r="M5900" s="267" t="n">
        <x:f>I5900*TOMATO_HOURS*WEEKS*(1+TOMATO_DIM)^I5900+J5900*CARROT_HOURS*WEEKS*(1+CARROT_DIM)^J5900+K5900*MESCLUN_HOURS*WEEKS*(1+MESCLUN_DIM)^K5900</x:f>
        <x:v>4142.610867197551</x:v>
      </x:c>
      <x:c r="N5900" s="267" t="n">
        <x:f>MAX(M5900-FARMER_HOURS,0)/TEMP_HOURS_PER_WORKER</x:f>
        <x:v>2.3768131022205212</x:v>
      </x:c>
      <x:c r="O5900" s="268" t="n">
        <x:f>I5900*TOMATO_PRICE+J5900*CARROT_PRICE+K5900*MESCLUN_PRICE</x:f>
        <x:v>182480</x:v>
      </x:c>
      <x:c r="P5900" s="268" t="n">
        <x:f>I5900*TOMATO_FERTILIZER+J5900*CARROT_FERTILIZER+K5900*MESCLUN_FERTILIZER</x:f>
        <x:v>38720</x:v>
      </x:c>
      <x:c r="Q5900" s="268" t="n">
        <x:f>MIN(M5900,FARMER_HOURS)*FARMER_RATE+MAX(M5900-FARMER_HOURS,0)*TEMP_RATE</x:f>
        <x:v>84420.32755551304</x:v>
      </x:c>
      <x:c r="R5900" s="268" t="n">
        <x:f>O5900-P5900-Q5900-FIXED_COST</x:f>
        <x:v>39339.67244448696</x:v>
      </x:c>
      <x:c r="S5900" s="139" t="str">
        <x:f>IF(AND(L5900&lt;=TOTAL_BED_CAP,N5900&lt;=TEMP_WORKER_CAP),"YES","NO")</x:f>
        <x:v>YES</x:v>
      </x:c>
      <x:c r="T5900" s="139" t="n">
        <x:f>IF(S5900="YES",R5900,-1E+99)</x:f>
        <x:v>39339.67244448696</x:v>
      </x:c>
    </x:row>
    <x:row r="5901">
      <x:c r="A5901" s="139"/>
      <x:c r="B5901" s="139"/>
      <x:c r="C5901" s="139"/>
      <x:c r="D5901" s="139"/>
      <x:c r="E5901" s="139"/>
      <x:c r="F5901" s="139"/>
      <x:c r="G5901" s="139"/>
      <x:c r="H5901" s="139"/>
      <x:c r="I5901" s="266" t="n">
        <x:f>INT((ROW()-ROW($I$46))/((CARROT_CAP+1)*(MESCLUN_CAP+1)))</x:f>
        <x:v>8</x:v>
      </x:c>
      <x:c r="J5901" s="266" t="n">
        <x:f>MOD(INT((ROW()-ROW($I$46))/(MESCLUN_CAP+1)),CARROT_CAP+1)</x:f>
        <x:v>20</x:v>
      </x:c>
      <x:c r="K5901" s="266" t="n">
        <x:f>MOD(ROW()-ROW($I$46),MESCLUN_CAP+1)</x:f>
        <x:v>27</x:v>
      </x:c>
      <x:c r="L5901" s="266" t="n">
        <x:f>SUM(I5901:K5901)</x:f>
        <x:v>55</x:v>
      </x:c>
      <x:c r="M5901" s="267" t="n">
        <x:f>I5901*TOMATO_HOURS*WEEKS*(1+TOMATO_DIM)^I5901+J5901*CARROT_HOURS*WEEKS*(1+CARROT_DIM)^J5901+K5901*MESCLUN_HOURS*WEEKS*(1+MESCLUN_DIM)^K5901</x:f>
        <x:v>4225.744571717308</x:v>
      </x:c>
      <x:c r="N5901" s="267" t="n">
        <x:f>MAX(M5901-FARMER_HOURS,0)/TEMP_HOURS_PER_WORKER</x:f>
        <x:v>2.4345448414703528</x:v>
      </x:c>
      <x:c r="O5901" s="268" t="n">
        <x:f>I5901*TOMATO_PRICE+J5901*CARROT_PRICE+K5901*MESCLUN_PRICE</x:f>
        <x:v>185180</x:v>
      </x:c>
      <x:c r="P5901" s="268" t="n">
        <x:f>I5901*TOMATO_FERTILIZER+J5901*CARROT_FERTILIZER+K5901*MESCLUN_FERTILIZER</x:f>
        <x:v>39600</x:v>
      </x:c>
      <x:c r="Q5901" s="268" t="n">
        <x:f>MIN(M5901,FARMER_HOURS)*FARMER_RATE+MAX(M5901-FARMER_HOURS,0)*TEMP_RATE</x:f>
        <x:v>85863.62103675882</x:v>
      </x:c>
      <x:c r="R5901" s="268" t="n">
        <x:f>O5901-P5901-Q5901-FIXED_COST</x:f>
        <x:v>39716.37896324118</x:v>
      </x:c>
      <x:c r="S5901" s="139" t="str">
        <x:f>IF(AND(L5901&lt;=TOTAL_BED_CAP,N5901&lt;=TEMP_WORKER_CAP),"YES","NO")</x:f>
        <x:v>YES</x:v>
      </x:c>
      <x:c r="T5901" s="139" t="n">
        <x:f>IF(S5901="YES",R5901,-1E+99)</x:f>
        <x:v>39716.37896324118</x:v>
      </x:c>
    </x:row>
    <x:row r="5902">
      <x:c r="A5902" s="139"/>
      <x:c r="B5902" s="139"/>
      <x:c r="C5902" s="139"/>
      <x:c r="D5902" s="139"/>
      <x:c r="E5902" s="139"/>
      <x:c r="F5902" s="139"/>
      <x:c r="G5902" s="139"/>
      <x:c r="H5902" s="139"/>
      <x:c r="I5902" s="266" t="n">
        <x:f>INT((ROW()-ROW($I$46))/((CARROT_CAP+1)*(MESCLUN_CAP+1)))</x:f>
        <x:v>8</x:v>
      </x:c>
      <x:c r="J5902" s="266" t="n">
        <x:f>MOD(INT((ROW()-ROW($I$46))/(MESCLUN_CAP+1)),CARROT_CAP+1)</x:f>
        <x:v>20</x:v>
      </x:c>
      <x:c r="K5902" s="266" t="n">
        <x:f>MOD(ROW()-ROW($I$46),MESCLUN_CAP+1)</x:f>
        <x:v>28</x:v>
      </x:c>
      <x:c r="L5902" s="266" t="n">
        <x:f>SUM(I5902:K5902)</x:f>
        <x:v>56</x:v>
      </x:c>
      <x:c r="M5902" s="267" t="n">
        <x:f>I5902*TOMATO_HOURS*WEEKS*(1+TOMATO_DIM)^I5902+J5902*CARROT_HOURS*WEEKS*(1+CARROT_DIM)^J5902+K5902*MESCLUN_HOURS*WEEKS*(1+MESCLUN_DIM)^K5902</x:f>
        <x:v>4310.704109934461</x:v>
      </x:c>
      <x:c r="N5902" s="267" t="n">
        <x:f>MAX(M5902-FARMER_HOURS,0)/TEMP_HOURS_PER_WORKER</x:f>
        <x:v>2.49354452078782</x:v>
      </x:c>
      <x:c r="O5902" s="268" t="n">
        <x:f>I5902*TOMATO_PRICE+J5902*CARROT_PRICE+K5902*MESCLUN_PRICE</x:f>
        <x:v>187880</x:v>
      </x:c>
      <x:c r="P5902" s="268" t="n">
        <x:f>I5902*TOMATO_FERTILIZER+J5902*CARROT_FERTILIZER+K5902*MESCLUN_FERTILIZER</x:f>
        <x:v>40480</x:v>
      </x:c>
      <x:c r="Q5902" s="268" t="n">
        <x:f>MIN(M5902,FARMER_HOURS)*FARMER_RATE+MAX(M5902-FARMER_HOURS,0)*TEMP_RATE</x:f>
        <x:v>87338.6130196955</x:v>
      </x:c>
      <x:c r="R5902" s="268" t="n">
        <x:f>O5902-P5902-Q5902-FIXED_COST</x:f>
        <x:v>40061.386980304495</x:v>
      </x:c>
      <x:c r="S5902" s="139" t="str">
        <x:f>IF(AND(L5902&lt;=TOTAL_BED_CAP,N5902&lt;=TEMP_WORKER_CAP),"YES","NO")</x:f>
        <x:v>YES</x:v>
      </x:c>
      <x:c r="T5902" s="139" t="n">
        <x:f>IF(S5902="YES",R5902,-1E+99)</x:f>
        <x:v>40061.386980304495</x:v>
      </x:c>
    </x:row>
    <x:row r="5903">
      <x:c r="A5903" s="139"/>
      <x:c r="B5903" s="139"/>
      <x:c r="C5903" s="139"/>
      <x:c r="D5903" s="139"/>
      <x:c r="E5903" s="139"/>
      <x:c r="F5903" s="139"/>
      <x:c r="G5903" s="139"/>
      <x:c r="H5903" s="139"/>
      <x:c r="I5903" s="266" t="n">
        <x:f>INT((ROW()-ROW($I$46))/((CARROT_CAP+1)*(MESCLUN_CAP+1)))</x:f>
        <x:v>8</x:v>
      </x:c>
      <x:c r="J5903" s="266" t="n">
        <x:f>MOD(INT((ROW()-ROW($I$46))/(MESCLUN_CAP+1)),CARROT_CAP+1)</x:f>
        <x:v>20</x:v>
      </x:c>
      <x:c r="K5903" s="266" t="n">
        <x:f>MOD(ROW()-ROW($I$46),MESCLUN_CAP+1)</x:f>
        <x:v>29</x:v>
      </x:c>
      <x:c r="L5903" s="266" t="n">
        <x:f>SUM(I5903:K5903)</x:f>
        <x:v>57</x:v>
      </x:c>
      <x:c r="M5903" s="267" t="n">
        <x:f>I5903*TOMATO_HOURS*WEEKS*(1+TOMATO_DIM)^I5903+J5903*CARROT_HOURS*WEEKS*(1+CARROT_DIM)^J5903+K5903*MESCLUN_HOURS*WEEKS*(1+MESCLUN_DIM)^K5903</x:f>
        <x:v>4397.522138050114</x:v>
      </x:c>
      <x:c r="N5903" s="267" t="n">
        <x:f>MAX(M5903-FARMER_HOURS,0)/TEMP_HOURS_PER_WORKER</x:f>
        <x:v>2.5538348180903574</x:v>
      </x:c>
      <x:c r="O5903" s="268" t="n">
        <x:f>I5903*TOMATO_PRICE+J5903*CARROT_PRICE+K5903*MESCLUN_PRICE</x:f>
        <x:v>190580</x:v>
      </x:c>
      <x:c r="P5903" s="268" t="n">
        <x:f>I5903*TOMATO_FERTILIZER+J5903*CARROT_FERTILIZER+K5903*MESCLUN_FERTILIZER</x:f>
        <x:v>41360</x:v>
      </x:c>
      <x:c r="Q5903" s="268" t="n">
        <x:f>MIN(M5903,FARMER_HOURS)*FARMER_RATE+MAX(M5903-FARMER_HOURS,0)*TEMP_RATE</x:f>
        <x:v>88845.87045225893</x:v>
      </x:c>
      <x:c r="R5903" s="268" t="n">
        <x:f>O5903-P5903-Q5903-FIXED_COST</x:f>
        <x:v>40374.129547741075</x:v>
      </x:c>
      <x:c r="S5903" s="139" t="str">
        <x:f>IF(AND(L5903&lt;=TOTAL_BED_CAP,N5903&lt;=TEMP_WORKER_CAP),"YES","NO")</x:f>
        <x:v>YES</x:v>
      </x:c>
      <x:c r="T5903" s="139" t="n">
        <x:f>IF(S5903="YES",R5903,-1E+99)</x:f>
        <x:v>40374.129547741075</x:v>
      </x:c>
    </x:row>
    <x:row r="5904">
      <x:c r="A5904" s="139"/>
      <x:c r="B5904" s="139"/>
      <x:c r="C5904" s="139"/>
      <x:c r="D5904" s="139"/>
      <x:c r="E5904" s="139"/>
      <x:c r="F5904" s="139"/>
      <x:c r="G5904" s="139"/>
      <x:c r="H5904" s="139"/>
      <x:c r="I5904" s="266" t="n">
        <x:f>INT((ROW()-ROW($I$46))/((CARROT_CAP+1)*(MESCLUN_CAP+1)))</x:f>
        <x:v>8</x:v>
      </x:c>
      <x:c r="J5904" s="266" t="n">
        <x:f>MOD(INT((ROW()-ROW($I$46))/(MESCLUN_CAP+1)),CARROT_CAP+1)</x:f>
        <x:v>20</x:v>
      </x:c>
      <x:c r="K5904" s="266" t="n">
        <x:f>MOD(ROW()-ROW($I$46),MESCLUN_CAP+1)</x:f>
        <x:v>30</x:v>
      </x:c>
      <x:c r="L5904" s="266" t="n">
        <x:f>SUM(I5904:K5904)</x:f>
        <x:v>58</x:v>
      </x:c>
      <x:c r="M5904" s="267" t="n">
        <x:f>I5904*TOMATO_HOURS*WEEKS*(1+TOMATO_DIM)^I5904+J5904*CARROT_HOURS*WEEKS*(1+CARROT_DIM)^J5904+K5904*MESCLUN_HOURS*WEEKS*(1+MESCLUN_DIM)^K5904</x:f>
        <x:v>4486.231843383885</x:v>
      </x:c>
      <x:c r="N5904" s="267" t="n">
        <x:f>MAX(M5904-FARMER_HOURS,0)/TEMP_HOURS_PER_WORKER</x:f>
        <x:v>2.6154387801276977</x:v>
      </x:c>
      <x:c r="O5904" s="268" t="n">
        <x:f>I5904*TOMATO_PRICE+J5904*CARROT_PRICE+K5904*MESCLUN_PRICE</x:f>
        <x:v>193280</x:v>
      </x:c>
      <x:c r="P5904" s="268" t="n">
        <x:f>I5904*TOMATO_FERTILIZER+J5904*CARROT_FERTILIZER+K5904*MESCLUN_FERTILIZER</x:f>
        <x:v>42240</x:v>
      </x:c>
      <x:c r="Q5904" s="268" t="n">
        <x:f>MIN(M5904,FARMER_HOURS)*FARMER_RATE+MAX(M5904-FARMER_HOURS,0)*TEMP_RATE</x:f>
        <x:v>90385.96950319243</x:v>
      </x:c>
      <x:c r="R5904" s="268" t="n">
        <x:f>O5904-P5904-Q5904-FIXED_COST</x:f>
        <x:v>40654.030496807565</x:v>
      </x:c>
      <x:c r="S5904" s="139" t="str">
        <x:f>IF(AND(L5904&lt;=TOTAL_BED_CAP,N5904&lt;=TEMP_WORKER_CAP),"YES","NO")</x:f>
        <x:v>YES</x:v>
      </x:c>
      <x:c r="T5904" s="139" t="n">
        <x:f>IF(S5904="YES",R5904,-1E+99)</x:f>
        <x:v>40654.030496807565</x:v>
      </x:c>
    </x:row>
    <x:row r="5905">
      <x:c r="A5905" s="139"/>
      <x:c r="B5905" s="139"/>
      <x:c r="C5905" s="139"/>
      <x:c r="D5905" s="139"/>
      <x:c r="E5905" s="139"/>
      <x:c r="F5905" s="139"/>
      <x:c r="G5905" s="139"/>
      <x:c r="H5905" s="139"/>
      <x:c r="I5905" s="266" t="n">
        <x:f>INT((ROW()-ROW($I$46))/((CARROT_CAP+1)*(MESCLUN_CAP+1)))</x:f>
        <x:v>9</x:v>
      </x:c>
      <x:c r="J5905" s="266" t="n">
        <x:f>MOD(INT((ROW()-ROW($I$46))/(MESCLUN_CAP+1)),CARROT_CAP+1)</x:f>
        <x:v>0</x:v>
      </x:c>
      <x:c r="K5905" s="266" t="n">
        <x:f>MOD(ROW()-ROW($I$46),MESCLUN_CAP+1)</x:f>
        <x:v>0</x:v>
      </x:c>
      <x:c r="L5905" s="266" t="n">
        <x:f>SUM(I5905:K5905)</x:f>
        <x:v>9</x:v>
      </x:c>
      <x:c r="M5905" s="267" t="n">
        <x:f>I5905*TOMATO_HOURS*WEEKS*(1+TOMATO_DIM)^I5905+J5905*CARROT_HOURS*WEEKS*(1+CARROT_DIM)^J5905+K5905*MESCLUN_HOURS*WEEKS*(1+MESCLUN_DIM)^K5905</x:f>
        <x:v>1909.9376297100016</x:v>
      </x:c>
      <x:c r="N5905" s="267" t="n">
        <x:f>MAX(M5905-FARMER_HOURS,0)/TEMP_HOURS_PER_WORKER</x:f>
        <x:v>0.8263455761875012</x:v>
      </x:c>
      <x:c r="O5905" s="268" t="n">
        <x:f>I5905*TOMATO_PRICE+J5905*CARROT_PRICE+K5905*MESCLUN_PRICE</x:f>
        <x:v>79200</x:v>
      </x:c>
      <x:c r="P5905" s="268" t="n">
        <x:f>I5905*TOMATO_FERTILIZER+J5905*CARROT_FERTILIZER+K5905*MESCLUN_FERTILIZER</x:f>
        <x:v>7920</x:v>
      </x:c>
      <x:c r="Q5905" s="268" t="n">
        <x:f>MIN(M5905,FARMER_HOURS)*FARMER_RATE+MAX(M5905-FARMER_HOURS,0)*TEMP_RATE</x:f>
        <x:v>45658.63940468753</x:v>
      </x:c>
      <x:c r="R5905" s="268" t="n">
        <x:f>O5905-P5905-Q5905-FIXED_COST</x:f>
        <x:v>5621.360595312472</x:v>
      </x:c>
      <x:c r="S5905" s="139" t="str">
        <x:f>IF(AND(L5905&lt;=TOTAL_BED_CAP,N5905&lt;=TEMP_WORKER_CAP),"YES","NO")</x:f>
        <x:v>YES</x:v>
      </x:c>
      <x:c r="T5905" s="139" t="n">
        <x:f>IF(S5905="YES",R5905,-1E+99)</x:f>
        <x:v>5621.360595312472</x:v>
      </x:c>
    </x:row>
    <x:row r="5906">
      <x:c r="A5906" s="139"/>
      <x:c r="B5906" s="139"/>
      <x:c r="C5906" s="139"/>
      <x:c r="D5906" s="139"/>
      <x:c r="E5906" s="139"/>
      <x:c r="F5906" s="139"/>
      <x:c r="G5906" s="139"/>
      <x:c r="H5906" s="139"/>
      <x:c r="I5906" s="266" t="n">
        <x:f>INT((ROW()-ROW($I$46))/((CARROT_CAP+1)*(MESCLUN_CAP+1)))</x:f>
        <x:v>9</x:v>
      </x:c>
      <x:c r="J5906" s="266" t="n">
        <x:f>MOD(INT((ROW()-ROW($I$46))/(MESCLUN_CAP+1)),CARROT_CAP+1)</x:f>
        <x:v>0</x:v>
      </x:c>
      <x:c r="K5906" s="266" t="n">
        <x:f>MOD(ROW()-ROW($I$46),MESCLUN_CAP+1)</x:f>
        <x:v>1</x:v>
      </x:c>
      <x:c r="L5906" s="266" t="n">
        <x:f>SUM(I5906:K5906)</x:f>
        <x:v>10</x:v>
      </x:c>
      <x:c r="M5906" s="267" t="n">
        <x:f>I5906*TOMATO_HOURS*WEEKS*(1+TOMATO_DIM)^I5906+J5906*CARROT_HOURS*WEEKS*(1+CARROT_DIM)^J5906+K5906*MESCLUN_HOURS*WEEKS*(1+MESCLUN_DIM)^K5906</x:f>
        <x:v>1955.5001297100016</x:v>
      </x:c>
      <x:c r="N5906" s="267" t="n">
        <x:f>MAX(M5906-FARMER_HOURS,0)/TEMP_HOURS_PER_WORKER</x:f>
        <x:v>0.8579862011875011</x:v>
      </x:c>
      <x:c r="O5906" s="268" t="n">
        <x:f>I5906*TOMATO_PRICE+J5906*CARROT_PRICE+K5906*MESCLUN_PRICE</x:f>
        <x:v>81900</x:v>
      </x:c>
      <x:c r="P5906" s="268" t="n">
        <x:f>I5906*TOMATO_FERTILIZER+J5906*CARROT_FERTILIZER+K5906*MESCLUN_FERTILIZER</x:f>
        <x:v>8800</x:v>
      </x:c>
      <x:c r="Q5906" s="268" t="n">
        <x:f>MIN(M5906,FARMER_HOURS)*FARMER_RATE+MAX(M5906-FARMER_HOURS,0)*TEMP_RATE</x:f>
        <x:v>46449.65502968753</x:v>
      </x:c>
      <x:c r="R5906" s="268" t="n">
        <x:f>O5906-P5906-Q5906-FIXED_COST</x:f>
        <x:v>6650.344970312472</x:v>
      </x:c>
      <x:c r="S5906" s="139" t="str">
        <x:f>IF(AND(L5906&lt;=TOTAL_BED_CAP,N5906&lt;=TEMP_WORKER_CAP),"YES","NO")</x:f>
        <x:v>YES</x:v>
      </x:c>
      <x:c r="T5906" s="139" t="n">
        <x:f>IF(S5906="YES",R5906,-1E+99)</x:f>
        <x:v>6650.344970312472</x:v>
      </x:c>
    </x:row>
    <x:row r="5907">
      <x:c r="A5907" s="139"/>
      <x:c r="B5907" s="139"/>
      <x:c r="C5907" s="139"/>
      <x:c r="D5907" s="139"/>
      <x:c r="E5907" s="139"/>
      <x:c r="F5907" s="139"/>
      <x:c r="G5907" s="139"/>
      <x:c r="H5907" s="139"/>
      <x:c r="I5907" s="266" t="n">
        <x:f>INT((ROW()-ROW($I$46))/((CARROT_CAP+1)*(MESCLUN_CAP+1)))</x:f>
        <x:v>9</x:v>
      </x:c>
      <x:c r="J5907" s="266" t="n">
        <x:f>MOD(INT((ROW()-ROW($I$46))/(MESCLUN_CAP+1)),CARROT_CAP+1)</x:f>
        <x:v>0</x:v>
      </x:c>
      <x:c r="K5907" s="266" t="n">
        <x:f>MOD(ROW()-ROW($I$46),MESCLUN_CAP+1)</x:f>
        <x:v>2</x:v>
      </x:c>
      <x:c r="L5907" s="266" t="n">
        <x:f>SUM(I5907:K5907)</x:f>
        <x:v>11</x:v>
      </x:c>
      <x:c r="M5907" s="267" t="n">
        <x:f>I5907*TOMATO_HOURS*WEEKS*(1+TOMATO_DIM)^I5907+J5907*CARROT_HOURS*WEEKS*(1+CARROT_DIM)^J5907+K5907*MESCLUN_HOURS*WEEKS*(1+MESCLUN_DIM)^K5907</x:f>
        <x:v>2002.2016922100015</x:v>
      </x:c>
      <x:c r="N5907" s="267" t="n">
        <x:f>MAX(M5907-FARMER_HOURS,0)/TEMP_HOURS_PER_WORKER</x:f>
        <x:v>0.890417841812501</x:v>
      </x:c>
      <x:c r="O5907" s="268" t="n">
        <x:f>I5907*TOMATO_PRICE+J5907*CARROT_PRICE+K5907*MESCLUN_PRICE</x:f>
        <x:v>84600</x:v>
      </x:c>
      <x:c r="P5907" s="268" t="n">
        <x:f>I5907*TOMATO_FERTILIZER+J5907*CARROT_FERTILIZER+K5907*MESCLUN_FERTILIZER</x:f>
        <x:v>9680</x:v>
      </x:c>
      <x:c r="Q5907" s="268" t="n">
        <x:f>MIN(M5907,FARMER_HOURS)*FARMER_RATE+MAX(M5907-FARMER_HOURS,0)*TEMP_RATE</x:f>
        <x:v>47260.44604531252</x:v>
      </x:c>
      <x:c r="R5907" s="268" t="n">
        <x:f>O5907-P5907-Q5907-FIXED_COST</x:f>
        <x:v>7659.553954687479</x:v>
      </x:c>
      <x:c r="S5907" s="139" t="str">
        <x:f>IF(AND(L5907&lt;=TOTAL_BED_CAP,N5907&lt;=TEMP_WORKER_CAP),"YES","NO")</x:f>
        <x:v>YES</x:v>
      </x:c>
      <x:c r="T5907" s="139" t="n">
        <x:f>IF(S5907="YES",R5907,-1E+99)</x:f>
        <x:v>7659.553954687479</x:v>
      </x:c>
    </x:row>
    <x:row r="5908">
      <x:c r="A5908" s="139"/>
      <x:c r="B5908" s="139"/>
      <x:c r="C5908" s="139"/>
      <x:c r="D5908" s="139"/>
      <x:c r="E5908" s="139"/>
      <x:c r="F5908" s="139"/>
      <x:c r="G5908" s="139"/>
      <x:c r="H5908" s="139"/>
      <x:c r="I5908" s="266" t="n">
        <x:f>INT((ROW()-ROW($I$46))/((CARROT_CAP+1)*(MESCLUN_CAP+1)))</x:f>
        <x:v>9</x:v>
      </x:c>
      <x:c r="J5908" s="266" t="n">
        <x:f>MOD(INT((ROW()-ROW($I$46))/(MESCLUN_CAP+1)),CARROT_CAP+1)</x:f>
        <x:v>0</x:v>
      </x:c>
      <x:c r="K5908" s="266" t="n">
        <x:f>MOD(ROW()-ROW($I$46),MESCLUN_CAP+1)</x:f>
        <x:v>3</x:v>
      </x:c>
      <x:c r="L5908" s="266" t="n">
        <x:f>SUM(I5908:K5908)</x:f>
        <x:v>12</x:v>
      </x:c>
      <x:c r="M5908" s="267" t="n">
        <x:f>I5908*TOMATO_HOURS*WEEKS*(1+TOMATO_DIM)^I5908+J5908*CARROT_HOURS*WEEKS*(1+CARROT_DIM)^J5908+K5908*MESCLUN_HOURS*WEEKS*(1+MESCLUN_DIM)^K5908</x:f>
        <x:v>2050.0636746318764</x:v>
      </x:c>
      <x:c r="N5908" s="267" t="n">
        <x:f>MAX(M5908-FARMER_HOURS,0)/TEMP_HOURS_PER_WORKER</x:f>
        <x:v>0.9236553296054697</x:v>
      </x:c>
      <x:c r="O5908" s="268" t="n">
        <x:f>I5908*TOMATO_PRICE+J5908*CARROT_PRICE+K5908*MESCLUN_PRICE</x:f>
        <x:v>87300</x:v>
      </x:c>
      <x:c r="P5908" s="268" t="n">
        <x:f>I5908*TOMATO_FERTILIZER+J5908*CARROT_FERTILIZER+K5908*MESCLUN_FERTILIZER</x:f>
        <x:v>10560</x:v>
      </x:c>
      <x:c r="Q5908" s="268" t="n">
        <x:f>MIN(M5908,FARMER_HOURS)*FARMER_RATE+MAX(M5908-FARMER_HOURS,0)*TEMP_RATE</x:f>
        <x:v>48091.38324013674</x:v>
      </x:c>
      <x:c r="R5908" s="268" t="n">
        <x:f>O5908-P5908-Q5908-FIXED_COST</x:f>
        <x:v>8648.61675986326</x:v>
      </x:c>
      <x:c r="S5908" s="139" t="str">
        <x:f>IF(AND(L5908&lt;=TOTAL_BED_CAP,N5908&lt;=TEMP_WORKER_CAP),"YES","NO")</x:f>
        <x:v>YES</x:v>
      </x:c>
      <x:c r="T5908" s="139" t="n">
        <x:f>IF(S5908="YES",R5908,-1E+99)</x:f>
        <x:v>8648.61675986326</x:v>
      </x:c>
    </x:row>
    <x:row r="5909">
      <x:c r="A5909" s="139"/>
      <x:c r="B5909" s="139"/>
      <x:c r="C5909" s="139"/>
      <x:c r="D5909" s="139"/>
      <x:c r="E5909" s="139"/>
      <x:c r="F5909" s="139"/>
      <x:c r="G5909" s="139"/>
      <x:c r="H5909" s="139"/>
      <x:c r="I5909" s="266" t="n">
        <x:f>INT((ROW()-ROW($I$46))/((CARROT_CAP+1)*(MESCLUN_CAP+1)))</x:f>
        <x:v>9</x:v>
      </x:c>
      <x:c r="J5909" s="266" t="n">
        <x:f>MOD(INT((ROW()-ROW($I$46))/(MESCLUN_CAP+1)),CARROT_CAP+1)</x:f>
        <x:v>0</x:v>
      </x:c>
      <x:c r="K5909" s="266" t="n">
        <x:f>MOD(ROW()-ROW($I$46),MESCLUN_CAP+1)</x:f>
        <x:v>4</x:v>
      </x:c>
      <x:c r="L5909" s="266" t="n">
        <x:f>SUM(I5909:K5909)</x:f>
        <x:v>13</x:v>
      </x:c>
      <x:c r="M5909" s="267" t="n">
        <x:f>I5909*TOMATO_HOURS*WEEKS*(1+TOMATO_DIM)^I5909+J5909*CARROT_HOURS*WEEKS*(1+CARROT_DIM)^J5909+K5909*MESCLUN_HOURS*WEEKS*(1+MESCLUN_DIM)^K5909</x:f>
        <x:v>2099.107790354533</x:v>
      </x:c>
      <x:c r="N5909" s="267" t="n">
        <x:f>MAX(M5909-FARMER_HOURS,0)/TEMP_HOURS_PER_WORKER</x:f>
        <x:v>0.957713743301759</x:v>
      </x:c>
      <x:c r="O5909" s="268" t="n">
        <x:f>I5909*TOMATO_PRICE+J5909*CARROT_PRICE+K5909*MESCLUN_PRICE</x:f>
        <x:v>90000</x:v>
      </x:c>
      <x:c r="P5909" s="268" t="n">
        <x:f>I5909*TOMATO_FERTILIZER+J5909*CARROT_FERTILIZER+K5909*MESCLUN_FERTILIZER</x:f>
        <x:v>11440</x:v>
      </x:c>
      <x:c r="Q5909" s="268" t="n">
        <x:f>MIN(M5909,FARMER_HOURS)*FARMER_RATE+MAX(M5909-FARMER_HOURS,0)*TEMP_RATE</x:f>
        <x:v>48942.843582543974</x:v>
      </x:c>
      <x:c r="R5909" s="268" t="n">
        <x:f>O5909-P5909-Q5909-FIXED_COST</x:f>
        <x:v>9617.156417456026</x:v>
      </x:c>
      <x:c r="S5909" s="139" t="str">
        <x:f>IF(AND(L5909&lt;=TOTAL_BED_CAP,N5909&lt;=TEMP_WORKER_CAP),"YES","NO")</x:f>
        <x:v>YES</x:v>
      </x:c>
      <x:c r="T5909" s="139" t="n">
        <x:f>IF(S5909="YES",R5909,-1E+99)</x:f>
        <x:v>9617.156417456026</x:v>
      </x:c>
    </x:row>
    <x:row r="5910">
      <x:c r="A5910" s="139"/>
      <x:c r="B5910" s="139"/>
      <x:c r="C5910" s="139"/>
      <x:c r="D5910" s="139"/>
      <x:c r="E5910" s="139"/>
      <x:c r="F5910" s="139"/>
      <x:c r="G5910" s="139"/>
      <x:c r="H5910" s="139"/>
      <x:c r="I5910" s="266" t="n">
        <x:f>INT((ROW()-ROW($I$46))/((CARROT_CAP+1)*(MESCLUN_CAP+1)))</x:f>
        <x:v>9</x:v>
      </x:c>
      <x:c r="J5910" s="266" t="n">
        <x:f>MOD(INT((ROW()-ROW($I$46))/(MESCLUN_CAP+1)),CARROT_CAP+1)</x:f>
        <x:v>0</x:v>
      </x:c>
      <x:c r="K5910" s="266" t="n">
        <x:f>MOD(ROW()-ROW($I$46),MESCLUN_CAP+1)</x:f>
        <x:v>5</x:v>
      </x:c>
      <x:c r="L5910" s="266" t="n">
        <x:f>SUM(I5910:K5910)</x:f>
        <x:v>14</x:v>
      </x:c>
      <x:c r="M5910" s="267" t="n">
        <x:f>I5910*TOMATO_HOURS*WEEKS*(1+TOMATO_DIM)^I5910+J5910*CARROT_HOURS*WEEKS*(1+CARROT_DIM)^J5910+K5910*MESCLUN_HOURS*WEEKS*(1+MESCLUN_DIM)^K5910</x:f>
        <x:v>2149.356114275736</x:v>
      </x:c>
      <x:c r="N5910" s="267" t="n">
        <x:f>MAX(M5910-FARMER_HOURS,0)/TEMP_HOURS_PER_WORKER</x:f>
        <x:v>0.9926084126914835</x:v>
      </x:c>
      <x:c r="O5910" s="268" t="n">
        <x:f>I5910*TOMATO_PRICE+J5910*CARROT_PRICE+K5910*MESCLUN_PRICE</x:f>
        <x:v>92700</x:v>
      </x:c>
      <x:c r="P5910" s="268" t="n">
        <x:f>I5910*TOMATO_FERTILIZER+J5910*CARROT_FERTILIZER+K5910*MESCLUN_FERTILIZER</x:f>
        <x:v>12320</x:v>
      </x:c>
      <x:c r="Q5910" s="268" t="n">
        <x:f>MIN(M5910,FARMER_HOURS)*FARMER_RATE+MAX(M5910-FARMER_HOURS,0)*TEMP_RATE</x:f>
        <x:v>49815.210317287085</x:v>
      </x:c>
      <x:c r="R5910" s="268" t="n">
        <x:f>O5910-P5910-Q5910-FIXED_COST</x:f>
        <x:v>10564.789682712915</x:v>
      </x:c>
      <x:c r="S5910" s="139" t="str">
        <x:f>IF(AND(L5910&lt;=TOTAL_BED_CAP,N5910&lt;=TEMP_WORKER_CAP),"YES","NO")</x:f>
        <x:v>YES</x:v>
      </x:c>
      <x:c r="T5910" s="139" t="n">
        <x:f>IF(S5910="YES",R5910,-1E+99)</x:f>
        <x:v>10564.789682712915</x:v>
      </x:c>
    </x:row>
    <x:row r="5911">
      <x:c r="A5911" s="139"/>
      <x:c r="B5911" s="139"/>
      <x:c r="C5911" s="139"/>
      <x:c r="D5911" s="139"/>
      <x:c r="E5911" s="139"/>
      <x:c r="F5911" s="139"/>
      <x:c r="G5911" s="139"/>
      <x:c r="H5911" s="139"/>
      <x:c r="I5911" s="266" t="n">
        <x:f>INT((ROW()-ROW($I$46))/((CARROT_CAP+1)*(MESCLUN_CAP+1)))</x:f>
        <x:v>9</x:v>
      </x:c>
      <x:c r="J5911" s="266" t="n">
        <x:f>MOD(INT((ROW()-ROW($I$46))/(MESCLUN_CAP+1)),CARROT_CAP+1)</x:f>
        <x:v>0</x:v>
      </x:c>
      <x:c r="K5911" s="266" t="n">
        <x:f>MOD(ROW()-ROW($I$46),MESCLUN_CAP+1)</x:f>
        <x:v>6</x:v>
      </x:c>
      <x:c r="L5911" s="266" t="n">
        <x:f>SUM(I5911:K5911)</x:f>
        <x:v>15</x:v>
      </x:c>
      <x:c r="M5911" s="267" t="n">
        <x:f>I5911*TOMATO_HOURS*WEEKS*(1+TOMATO_DIM)^I5911+J5911*CARROT_HOURS*WEEKS*(1+CARROT_DIM)^J5911+K5911*MESCLUN_HOURS*WEEKS*(1+MESCLUN_DIM)^K5911</x:f>
        <x:v>2200.8310884573693</x:v>
      </x:c>
      <x:c r="N5911" s="267" t="n">
        <x:f>MAX(M5911-FARMER_HOURS,0)/TEMP_HOURS_PER_WORKER</x:f>
        <x:v>1.0283549225398398</x:v>
      </x:c>
      <x:c r="O5911" s="268" t="n">
        <x:f>I5911*TOMATO_PRICE+J5911*CARROT_PRICE+K5911*MESCLUN_PRICE</x:f>
        <x:v>95400</x:v>
      </x:c>
      <x:c r="P5911" s="268" t="n">
        <x:f>I5911*TOMATO_FERTILIZER+J5911*CARROT_FERTILIZER+K5911*MESCLUN_FERTILIZER</x:f>
        <x:v>13200</x:v>
      </x:c>
      <x:c r="Q5911" s="268" t="n">
        <x:f>MIN(M5911,FARMER_HOURS)*FARMER_RATE+MAX(M5911-FARMER_HOURS,0)*TEMP_RATE</x:f>
        <x:v>50708.873063495994</x:v>
      </x:c>
      <x:c r="R5911" s="268" t="n">
        <x:f>O5911-P5911-Q5911-FIXED_COST</x:f>
        <x:v>11491.126936504006</x:v>
      </x:c>
      <x:c r="S5911" s="139" t="str">
        <x:f>IF(AND(L5911&lt;=TOTAL_BED_CAP,N5911&lt;=TEMP_WORKER_CAP),"YES","NO")</x:f>
        <x:v>YES</x:v>
      </x:c>
      <x:c r="T5911" s="139" t="n">
        <x:f>IF(S5911="YES",R5911,-1E+99)</x:f>
        <x:v>11491.126936504006</x:v>
      </x:c>
    </x:row>
    <x:row r="5912">
      <x:c r="A5912" s="139"/>
      <x:c r="B5912" s="139"/>
      <x:c r="C5912" s="139"/>
      <x:c r="D5912" s="139"/>
      <x:c r="E5912" s="139"/>
      <x:c r="F5912" s="139"/>
      <x:c r="G5912" s="139"/>
      <x:c r="H5912" s="139"/>
      <x:c r="I5912" s="266" t="n">
        <x:f>INT((ROW()-ROW($I$46))/((CARROT_CAP+1)*(MESCLUN_CAP+1)))</x:f>
        <x:v>9</x:v>
      </x:c>
      <x:c r="J5912" s="266" t="n">
        <x:f>MOD(INT((ROW()-ROW($I$46))/(MESCLUN_CAP+1)),CARROT_CAP+1)</x:f>
        <x:v>0</x:v>
      </x:c>
      <x:c r="K5912" s="266" t="n">
        <x:f>MOD(ROW()-ROW($I$46),MESCLUN_CAP+1)</x:f>
        <x:v>7</x:v>
      </x:c>
      <x:c r="L5912" s="266" t="n">
        <x:f>SUM(I5912:K5912)</x:f>
        <x:v>16</x:v>
      </x:c>
      <x:c r="M5912" s="267" t="n">
        <x:f>I5912*TOMATO_HOURS*WEEKS*(1+TOMATO_DIM)^I5912+J5912*CARROT_HOURS*WEEKS*(1+CARROT_DIM)^J5912+K5912*MESCLUN_HOURS*WEEKS*(1+MESCLUN_DIM)^K5912</x:f>
        <x:v>2253.5555278553297</x:v>
      </x:c>
      <x:c r="N5912" s="267" t="n">
        <x:f>MAX(M5912-FARMER_HOURS,0)/TEMP_HOURS_PER_WORKER</x:f>
        <x:v>1.0649691165662012</x:v>
      </x:c>
      <x:c r="O5912" s="268" t="n">
        <x:f>I5912*TOMATO_PRICE+J5912*CARROT_PRICE+K5912*MESCLUN_PRICE</x:f>
        <x:v>98100</x:v>
      </x:c>
      <x:c r="P5912" s="268" t="n">
        <x:f>I5912*TOMATO_FERTILIZER+J5912*CARROT_FERTILIZER+K5912*MESCLUN_FERTILIZER</x:f>
        <x:v>14080</x:v>
      </x:c>
      <x:c r="Q5912" s="268" t="n">
        <x:f>MIN(M5912,FARMER_HOURS)*FARMER_RATE+MAX(M5912-FARMER_HOURS,0)*TEMP_RATE</x:f>
        <x:v>51624.227914155024</x:v>
      </x:c>
      <x:c r="R5912" s="268" t="n">
        <x:f>O5912-P5912-Q5912-FIXED_COST</x:f>
        <x:v>12395.772085844976</x:v>
      </x:c>
      <x:c r="S5912" s="139" t="str">
        <x:f>IF(AND(L5912&lt;=TOTAL_BED_CAP,N5912&lt;=TEMP_WORKER_CAP),"YES","NO")</x:f>
        <x:v>YES</x:v>
      </x:c>
      <x:c r="T5912" s="139" t="n">
        <x:f>IF(S5912="YES",R5912,-1E+99)</x:f>
        <x:v>12395.772085844976</x:v>
      </x:c>
    </x:row>
    <x:row r="5913">
      <x:c r="A5913" s="139"/>
      <x:c r="B5913" s="139"/>
      <x:c r="C5913" s="139"/>
      <x:c r="D5913" s="139"/>
      <x:c r="E5913" s="139"/>
      <x:c r="F5913" s="139"/>
      <x:c r="G5913" s="139"/>
      <x:c r="H5913" s="139"/>
      <x:c r="I5913" s="266" t="n">
        <x:f>INT((ROW()-ROW($I$46))/((CARROT_CAP+1)*(MESCLUN_CAP+1)))</x:f>
        <x:v>9</x:v>
      </x:c>
      <x:c r="J5913" s="266" t="n">
        <x:f>MOD(INT((ROW()-ROW($I$46))/(MESCLUN_CAP+1)),CARROT_CAP+1)</x:f>
        <x:v>0</x:v>
      </x:c>
      <x:c r="K5913" s="266" t="n">
        <x:f>MOD(ROW()-ROW($I$46),MESCLUN_CAP+1)</x:f>
        <x:v>8</x:v>
      </x:c>
      <x:c r="L5913" s="266" t="n">
        <x:f>SUM(I5913:K5913)</x:f>
        <x:v>17</x:v>
      </x:c>
      <x:c r="M5913" s="267" t="n">
        <x:f>I5913*TOMATO_HOURS*WEEKS*(1+TOMATO_DIM)^I5913+J5913*CARROT_HOURS*WEEKS*(1+CARROT_DIM)^J5913+K5913*MESCLUN_HOURS*WEEKS*(1+MESCLUN_DIM)^K5913</x:f>
        <x:v>2307.5526261353098</x:v>
      </x:c>
      <x:c r="N5913" s="267" t="n">
        <x:f>MAX(M5913-FARMER_HOURS,0)/TEMP_HOURS_PER_WORKER</x:f>
        <x:v>1.102467101482854</x:v>
      </x:c>
      <x:c r="O5913" s="268" t="n">
        <x:f>I5913*TOMATO_PRICE+J5913*CARROT_PRICE+K5913*MESCLUN_PRICE</x:f>
        <x:v>100800</x:v>
      </x:c>
      <x:c r="P5913" s="268" t="n">
        <x:f>I5913*TOMATO_FERTILIZER+J5913*CARROT_FERTILIZER+K5913*MESCLUN_FERTILIZER</x:f>
        <x:v>14960</x:v>
      </x:c>
      <x:c r="Q5913" s="268" t="n">
        <x:f>MIN(M5913,FARMER_HOURS)*FARMER_RATE+MAX(M5913-FARMER_HOURS,0)*TEMP_RATE</x:f>
        <x:v>52561.67753707135</x:v>
      </x:c>
      <x:c r="R5913" s="268" t="n">
        <x:f>O5913-P5913-Q5913-FIXED_COST</x:f>
        <x:v>13278.322462928649</x:v>
      </x:c>
      <x:c r="S5913" s="139" t="str">
        <x:f>IF(AND(L5913&lt;=TOTAL_BED_CAP,N5913&lt;=TEMP_WORKER_CAP),"YES","NO")</x:f>
        <x:v>YES</x:v>
      </x:c>
      <x:c r="T5913" s="139" t="n">
        <x:f>IF(S5913="YES",R5913,-1E+99)</x:f>
        <x:v>13278.322462928649</x:v>
      </x:c>
    </x:row>
    <x:row r="5914">
      <x:c r="A5914" s="139"/>
      <x:c r="B5914" s="139"/>
      <x:c r="C5914" s="139"/>
      <x:c r="D5914" s="139"/>
      <x:c r="E5914" s="139"/>
      <x:c r="F5914" s="139"/>
      <x:c r="G5914" s="139"/>
      <x:c r="H5914" s="139"/>
      <x:c r="I5914" s="266" t="n">
        <x:f>INT((ROW()-ROW($I$46))/((CARROT_CAP+1)*(MESCLUN_CAP+1)))</x:f>
        <x:v>9</x:v>
      </x:c>
      <x:c r="J5914" s="266" t="n">
        <x:f>MOD(INT((ROW()-ROW($I$46))/(MESCLUN_CAP+1)),CARROT_CAP+1)</x:f>
        <x:v>0</x:v>
      </x:c>
      <x:c r="K5914" s="266" t="n">
        <x:f>MOD(ROW()-ROW($I$46),MESCLUN_CAP+1)</x:f>
        <x:v>9</x:v>
      </x:c>
      <x:c r="L5914" s="266" t="n">
        <x:f>SUM(I5914:K5914)</x:f>
        <x:v>18</x:v>
      </x:c>
      <x:c r="M5914" s="267" t="n">
        <x:f>I5914*TOMATO_HOURS*WEEKS*(1+TOMATO_DIM)^I5914+J5914*CARROT_HOURS*WEEKS*(1+CARROT_DIM)^J5914+K5914*MESCLUN_HOURS*WEEKS*(1+MESCLUN_DIM)^K5914</x:f>
        <x:v>2362.845961575704</x:v>
      </x:c>
      <x:c r="N5914" s="267" t="n">
        <x:f>MAX(M5914-FARMER_HOURS,0)/TEMP_HOURS_PER_WORKER</x:f>
        <x:v>1.140865251094239</x:v>
      </x:c>
      <x:c r="O5914" s="268" t="n">
        <x:f>I5914*TOMATO_PRICE+J5914*CARROT_PRICE+K5914*MESCLUN_PRICE</x:f>
        <x:v>103500</x:v>
      </x:c>
      <x:c r="P5914" s="268" t="n">
        <x:f>I5914*TOMATO_FERTILIZER+J5914*CARROT_FERTILIZER+K5914*MESCLUN_FERTILIZER</x:f>
        <x:v>15840</x:v>
      </x:c>
      <x:c r="Q5914" s="268" t="n">
        <x:f>MIN(M5914,FARMER_HOURS)*FARMER_RATE+MAX(M5914-FARMER_HOURS,0)*TEMP_RATE</x:f>
        <x:v>53521.63127735598</x:v>
      </x:c>
      <x:c r="R5914" s="268" t="n">
        <x:f>O5914-P5914-Q5914-FIXED_COST</x:f>
        <x:v>14138.368722644023</x:v>
      </x:c>
      <x:c r="S5914" s="139" t="str">
        <x:f>IF(AND(L5914&lt;=TOTAL_BED_CAP,N5914&lt;=TEMP_WORKER_CAP),"YES","NO")</x:f>
        <x:v>YES</x:v>
      </x:c>
      <x:c r="T5914" s="139" t="n">
        <x:f>IF(S5914="YES",R5914,-1E+99)</x:f>
        <x:v>14138.368722644023</x:v>
      </x:c>
    </x:row>
    <x:row r="5915">
      <x:c r="A5915" s="139"/>
      <x:c r="B5915" s="139"/>
      <x:c r="C5915" s="139"/>
      <x:c r="D5915" s="139"/>
      <x:c r="E5915" s="139"/>
      <x:c r="F5915" s="139"/>
      <x:c r="G5915" s="139"/>
      <x:c r="H5915" s="139"/>
      <x:c r="I5915" s="266" t="n">
        <x:f>INT((ROW()-ROW($I$46))/((CARROT_CAP+1)*(MESCLUN_CAP+1)))</x:f>
        <x:v>9</x:v>
      </x:c>
      <x:c r="J5915" s="266" t="n">
        <x:f>MOD(INT((ROW()-ROW($I$46))/(MESCLUN_CAP+1)),CARROT_CAP+1)</x:f>
        <x:v>0</x:v>
      </x:c>
      <x:c r="K5915" s="266" t="n">
        <x:f>MOD(ROW()-ROW($I$46),MESCLUN_CAP+1)</x:f>
        <x:v>10</x:v>
      </x:c>
      <x:c r="L5915" s="266" t="n">
        <x:f>SUM(I5915:K5915)</x:f>
        <x:v>19</x:v>
      </x:c>
      <x:c r="M5915" s="267" t="n">
        <x:f>I5915*TOMATO_HOURS*WEEKS*(1+TOMATO_DIM)^I5915+J5915*CARROT_HOURS*WEEKS*(1+CARROT_DIM)^J5915+K5915*MESCLUN_HOURS*WEEKS*(1+MESCLUN_DIM)^K5915</x:f>
        <x:v>2419.459503058917</x:v>
      </x:c>
      <x:c r="N5915" s="267" t="n">
        <x:f>MAX(M5915-FARMER_HOURS,0)/TEMP_HOURS_PER_WORKER</x:f>
        <x:v>1.1801802104575814</x:v>
      </x:c>
      <x:c r="O5915" s="268" t="n">
        <x:f>I5915*TOMATO_PRICE+J5915*CARROT_PRICE+K5915*MESCLUN_PRICE</x:f>
        <x:v>106200</x:v>
      </x:c>
      <x:c r="P5915" s="268" t="n">
        <x:f>I5915*TOMATO_FERTILIZER+J5915*CARROT_FERTILIZER+K5915*MESCLUN_FERTILIZER</x:f>
        <x:v>16720</x:v>
      </x:c>
      <x:c r="Q5915" s="268" t="n">
        <x:f>MIN(M5915,FARMER_HOURS)*FARMER_RATE+MAX(M5915-FARMER_HOURS,0)*TEMP_RATE</x:f>
        <x:v>54504.50526143953</x:v>
      </x:c>
      <x:c r="R5915" s="268" t="n">
        <x:f>O5915-P5915-Q5915-FIXED_COST</x:f>
        <x:v>14975.494738560468</x:v>
      </x:c>
      <x:c r="S5915" s="139" t="str">
        <x:f>IF(AND(L5915&lt;=TOTAL_BED_CAP,N5915&lt;=TEMP_WORKER_CAP),"YES","NO")</x:f>
        <x:v>YES</x:v>
      </x:c>
      <x:c r="T5915" s="139" t="n">
        <x:f>IF(S5915="YES",R5915,-1E+99)</x:f>
        <x:v>14975.494738560468</x:v>
      </x:c>
    </x:row>
    <x:row r="5916">
      <x:c r="A5916" s="139"/>
      <x:c r="B5916" s="139"/>
      <x:c r="C5916" s="139"/>
      <x:c r="D5916" s="139"/>
      <x:c r="E5916" s="139"/>
      <x:c r="F5916" s="139"/>
      <x:c r="G5916" s="139"/>
      <x:c r="H5916" s="139"/>
      <x:c r="I5916" s="266" t="n">
        <x:f>INT((ROW()-ROW($I$46))/((CARROT_CAP+1)*(MESCLUN_CAP+1)))</x:f>
        <x:v>9</x:v>
      </x:c>
      <x:c r="J5916" s="266" t="n">
        <x:f>MOD(INT((ROW()-ROW($I$46))/(MESCLUN_CAP+1)),CARROT_CAP+1)</x:f>
        <x:v>0</x:v>
      </x:c>
      <x:c r="K5916" s="266" t="n">
        <x:f>MOD(ROW()-ROW($I$46),MESCLUN_CAP+1)</x:f>
        <x:v>11</x:v>
      </x:c>
      <x:c r="L5916" s="266" t="n">
        <x:f>SUM(I5916:K5916)</x:f>
        <x:v>20</x:v>
      </x:c>
      <x:c r="M5916" s="267" t="n">
        <x:f>I5916*TOMATO_HOURS*WEEKS*(1+TOMATO_DIM)^I5916+J5916*CARROT_HOURS*WEEKS*(1+CARROT_DIM)^J5916+K5916*MESCLUN_HOURS*WEEKS*(1+MESCLUN_DIM)^K5916</x:f>
        <x:v>2477.4176161523565</x:v>
      </x:c>
      <x:c r="N5916" s="267" t="n">
        <x:f>MAX(M5916-FARMER_HOURS,0)/TEMP_HOURS_PER_WORKER</x:f>
        <x:v>1.220428900105803</x:v>
      </x:c>
      <x:c r="O5916" s="268" t="n">
        <x:f>I5916*TOMATO_PRICE+J5916*CARROT_PRICE+K5916*MESCLUN_PRICE</x:f>
        <x:v>108900</x:v>
      </x:c>
      <x:c r="P5916" s="268" t="n">
        <x:f>I5916*TOMATO_FERTILIZER+J5916*CARROT_FERTILIZER+K5916*MESCLUN_FERTILIZER</x:f>
        <x:v>17600</x:v>
      </x:c>
      <x:c r="Q5916" s="268" t="n">
        <x:f>MIN(M5916,FARMER_HOURS)*FARMER_RATE+MAX(M5916-FARMER_HOURS,0)*TEMP_RATE</x:f>
        <x:v>55510.722502645076</x:v>
      </x:c>
      <x:c r="R5916" s="268" t="n">
        <x:f>O5916-P5916-Q5916-FIXED_COST</x:f>
        <x:v>15789.277497354924</x:v>
      </x:c>
      <x:c r="S5916" s="139" t="str">
        <x:f>IF(AND(L5916&lt;=TOTAL_BED_CAP,N5916&lt;=TEMP_WORKER_CAP),"YES","NO")</x:f>
        <x:v>YES</x:v>
      </x:c>
      <x:c r="T5916" s="139" t="n">
        <x:f>IF(S5916="YES",R5916,-1E+99)</x:f>
        <x:v>15789.277497354924</x:v>
      </x:c>
    </x:row>
    <x:row r="5917">
      <x:c r="A5917" s="139"/>
      <x:c r="B5917" s="139"/>
      <x:c r="C5917" s="139"/>
      <x:c r="D5917" s="139"/>
      <x:c r="E5917" s="139"/>
      <x:c r="F5917" s="139"/>
      <x:c r="G5917" s="139"/>
      <x:c r="H5917" s="139"/>
      <x:c r="I5917" s="266" t="n">
        <x:f>INT((ROW()-ROW($I$46))/((CARROT_CAP+1)*(MESCLUN_CAP+1)))</x:f>
        <x:v>9</x:v>
      </x:c>
      <x:c r="J5917" s="266" t="n">
        <x:f>MOD(INT((ROW()-ROW($I$46))/(MESCLUN_CAP+1)),CARROT_CAP+1)</x:f>
        <x:v>0</x:v>
      </x:c>
      <x:c r="K5917" s="266" t="n">
        <x:f>MOD(ROW()-ROW($I$46),MESCLUN_CAP+1)</x:f>
        <x:v>12</x:v>
      </x:c>
      <x:c r="L5917" s="266" t="n">
        <x:f>SUM(I5917:K5917)</x:f>
        <x:v>21</x:v>
      </x:c>
      <x:c r="M5917" s="267" t="n">
        <x:f>I5917*TOMATO_HOURS*WEEKS*(1+TOMATO_DIM)^I5917+J5917*CARROT_HOURS*WEEKS*(1+CARROT_DIM)^J5917+K5917*MESCLUN_HOURS*WEEKS*(1+MESCLUN_DIM)^K5917</x:f>
        <x:v>2536.7450692804205</x:v>
      </x:c>
      <x:c r="N5917" s="267" t="n">
        <x:f>MAX(M5917-FARMER_HOURS,0)/TEMP_HOURS_PER_WORKER</x:f>
        <x:v>1.2616285203336253</x:v>
      </x:c>
      <x:c r="O5917" s="268" t="n">
        <x:f>I5917*TOMATO_PRICE+J5917*CARROT_PRICE+K5917*MESCLUN_PRICE</x:f>
        <x:v>111600</x:v>
      </x:c>
      <x:c r="P5917" s="268" t="n">
        <x:f>I5917*TOMATO_FERTILIZER+J5917*CARROT_FERTILIZER+K5917*MESCLUN_FERTILIZER</x:f>
        <x:v>18480</x:v>
      </x:c>
      <x:c r="Q5917" s="268" t="n">
        <x:f>MIN(M5917,FARMER_HOURS)*FARMER_RATE+MAX(M5917-FARMER_HOURS,0)*TEMP_RATE</x:f>
        <x:v>56540.71300834064</x:v>
      </x:c>
      <x:c r="R5917" s="268" t="n">
        <x:f>O5917-P5917-Q5917-FIXED_COST</x:f>
        <x:v>16579.286991659363</x:v>
      </x:c>
      <x:c r="S5917" s="139" t="str">
        <x:f>IF(AND(L5917&lt;=TOTAL_BED_CAP,N5917&lt;=TEMP_WORKER_CAP),"YES","NO")</x:f>
        <x:v>YES</x:v>
      </x:c>
      <x:c r="T5917" s="139" t="n">
        <x:f>IF(S5917="YES",R5917,-1E+99)</x:f>
        <x:v>16579.286991659363</x:v>
      </x:c>
    </x:row>
    <x:row r="5918">
      <x:c r="A5918" s="139"/>
      <x:c r="B5918" s="139"/>
      <x:c r="C5918" s="139"/>
      <x:c r="D5918" s="139"/>
      <x:c r="E5918" s="139"/>
      <x:c r="F5918" s="139"/>
      <x:c r="G5918" s="139"/>
      <x:c r="H5918" s="139"/>
      <x:c r="I5918" s="266" t="n">
        <x:f>INT((ROW()-ROW($I$46))/((CARROT_CAP+1)*(MESCLUN_CAP+1)))</x:f>
        <x:v>9</x:v>
      </x:c>
      <x:c r="J5918" s="266" t="n">
        <x:f>MOD(INT((ROW()-ROW($I$46))/(MESCLUN_CAP+1)),CARROT_CAP+1)</x:f>
        <x:v>0</x:v>
      </x:c>
      <x:c r="K5918" s="266" t="n">
        <x:f>MOD(ROW()-ROW($I$46),MESCLUN_CAP+1)</x:f>
        <x:v>13</x:v>
      </x:c>
      <x:c r="L5918" s="266" t="n">
        <x:f>SUM(I5918:K5918)</x:f>
        <x:v>22</x:v>
      </x:c>
      <x:c r="M5918" s="267" t="n">
        <x:f>I5918*TOMATO_HOURS*WEEKS*(1+TOMATO_DIM)^I5918+J5918*CARROT_HOURS*WEEKS*(1+CARROT_DIM)^J5918+K5918*MESCLUN_HOURS*WEEKS*(1+MESCLUN_DIM)^K5918</x:f>
        <x:v>2597.467039988805</x:v>
      </x:c>
      <x:c r="N5918" s="267" t="n">
        <x:f>MAX(M5918-FARMER_HOURS,0)/TEMP_HOURS_PER_WORKER</x:f>
        <x:v>1.3037965555477813</x:v>
      </x:c>
      <x:c r="O5918" s="268" t="n">
        <x:f>I5918*TOMATO_PRICE+J5918*CARROT_PRICE+K5918*MESCLUN_PRICE</x:f>
        <x:v>114300</x:v>
      </x:c>
      <x:c r="P5918" s="268" t="n">
        <x:f>I5918*TOMATO_FERTILIZER+J5918*CARROT_FERTILIZER+K5918*MESCLUN_FERTILIZER</x:f>
        <x:v>19360</x:v>
      </x:c>
      <x:c r="Q5918" s="268" t="n">
        <x:f>MIN(M5918,FARMER_HOURS)*FARMER_RATE+MAX(M5918-FARMER_HOURS,0)*TEMP_RATE</x:f>
        <x:v>57594.91388869453</x:v>
      </x:c>
      <x:c r="R5918" s="268" t="n">
        <x:f>O5918-P5918-Q5918-FIXED_COST</x:f>
        <x:v>17345.08611130547</x:v>
      </x:c>
      <x:c r="S5918" s="139" t="str">
        <x:f>IF(AND(L5918&lt;=TOTAL_BED_CAP,N5918&lt;=TEMP_WORKER_CAP),"YES","NO")</x:f>
        <x:v>YES</x:v>
      </x:c>
      <x:c r="T5918" s="139" t="n">
        <x:f>IF(S5918="YES",R5918,-1E+99)</x:f>
        <x:v>17345.08611130547</x:v>
      </x:c>
    </x:row>
    <x:row r="5919">
      <x:c r="A5919" s="139"/>
      <x:c r="B5919" s="139"/>
      <x:c r="C5919" s="139"/>
      <x:c r="D5919" s="139"/>
      <x:c r="E5919" s="139"/>
      <x:c r="F5919" s="139"/>
      <x:c r="G5919" s="139"/>
      <x:c r="H5919" s="139"/>
      <x:c r="I5919" s="266" t="n">
        <x:f>INT((ROW()-ROW($I$46))/((CARROT_CAP+1)*(MESCLUN_CAP+1)))</x:f>
        <x:v>9</x:v>
      </x:c>
      <x:c r="J5919" s="266" t="n">
        <x:f>MOD(INT((ROW()-ROW($I$46))/(MESCLUN_CAP+1)),CARROT_CAP+1)</x:f>
        <x:v>0</x:v>
      </x:c>
      <x:c r="K5919" s="266" t="n">
        <x:f>MOD(ROW()-ROW($I$46),MESCLUN_CAP+1)</x:f>
        <x:v>14</x:v>
      </x:c>
      <x:c r="L5919" s="266" t="n">
        <x:f>SUM(I5919:K5919)</x:f>
        <x:v>23</x:v>
      </x:c>
      <x:c r="M5919" s="267" t="n">
        <x:f>I5919*TOMATO_HOURS*WEEKS*(1+TOMATO_DIM)^I5919+J5919*CARROT_HOURS*WEEKS*(1+CARROT_DIM)^J5919+K5919*MESCLUN_HOURS*WEEKS*(1+MESCLUN_DIM)^K5919</x:f>
        <x:v>2659.609121302466</x:v>
      </x:c>
      <x:c r="N5919" s="267" t="n">
        <x:f>MAX(M5919-FARMER_HOURS,0)/TEMP_HOURS_PER_WORKER</x:f>
        <x:v>1.346950778682268</x:v>
      </x:c>
      <x:c r="O5919" s="268" t="n">
        <x:f>I5919*TOMATO_PRICE+J5919*CARROT_PRICE+K5919*MESCLUN_PRICE</x:f>
        <x:v>117000</x:v>
      </x:c>
      <x:c r="P5919" s="268" t="n">
        <x:f>I5919*TOMATO_FERTILIZER+J5919*CARROT_FERTILIZER+K5919*MESCLUN_FERTILIZER</x:f>
        <x:v>20240</x:v>
      </x:c>
      <x:c r="Q5919" s="268" t="n">
        <x:f>MIN(M5919,FARMER_HOURS)*FARMER_RATE+MAX(M5919-FARMER_HOURS,0)*TEMP_RATE</x:f>
        <x:v>58673.7694670567</x:v>
      </x:c>
      <x:c r="R5919" s="268" t="n">
        <x:f>O5919-P5919-Q5919-FIXED_COST</x:f>
        <x:v>18086.2305329433</x:v>
      </x:c>
      <x:c r="S5919" s="139" t="str">
        <x:f>IF(AND(L5919&lt;=TOTAL_BED_CAP,N5919&lt;=TEMP_WORKER_CAP),"YES","NO")</x:f>
        <x:v>YES</x:v>
      </x:c>
      <x:c r="T5919" s="139" t="n">
        <x:f>IF(S5919="YES",R5919,-1E+99)</x:f>
        <x:v>18086.2305329433</x:v>
      </x:c>
    </x:row>
    <x:row r="5920">
      <x:c r="A5920" s="139"/>
      <x:c r="B5920" s="139"/>
      <x:c r="C5920" s="139"/>
      <x:c r="D5920" s="139"/>
      <x:c r="E5920" s="139"/>
      <x:c r="F5920" s="139"/>
      <x:c r="G5920" s="139"/>
      <x:c r="H5920" s="139"/>
      <x:c r="I5920" s="266" t="n">
        <x:f>INT((ROW()-ROW($I$46))/((CARROT_CAP+1)*(MESCLUN_CAP+1)))</x:f>
        <x:v>9</x:v>
      </x:c>
      <x:c r="J5920" s="266" t="n">
        <x:f>MOD(INT((ROW()-ROW($I$46))/(MESCLUN_CAP+1)),CARROT_CAP+1)</x:f>
        <x:v>0</x:v>
      </x:c>
      <x:c r="K5920" s="266" t="n">
        <x:f>MOD(ROW()-ROW($I$46),MESCLUN_CAP+1)</x:f>
        <x:v>15</x:v>
      </x:c>
      <x:c r="L5920" s="266" t="n">
        <x:f>SUM(I5920:K5920)</x:f>
        <x:v>24</x:v>
      </x:c>
      <x:c r="M5920" s="267" t="n">
        <x:f>I5920*TOMATO_HOURS*WEEKS*(1+TOMATO_DIM)^I5920+J5920*CARROT_HOURS*WEEKS*(1+CARROT_DIM)^J5920+K5920*MESCLUN_HOURS*WEEKS*(1+MESCLUN_DIM)^K5920</x:f>
        <x:v>2723.197328178612</x:v>
      </x:c>
      <x:c r="N5920" s="267" t="n">
        <x:f>MAX(M5920-FARMER_HOURS,0)/TEMP_HOURS_PER_WORKER</x:f>
        <x:v>1.3911092556795919</x:v>
      </x:c>
      <x:c r="O5920" s="268" t="n">
        <x:f>I5920*TOMATO_PRICE+J5920*CARROT_PRICE+K5920*MESCLUN_PRICE</x:f>
        <x:v>119700</x:v>
      </x:c>
      <x:c r="P5920" s="268" t="n">
        <x:f>I5920*TOMATO_FERTILIZER+J5920*CARROT_FERTILIZER+K5920*MESCLUN_FERTILIZER</x:f>
        <x:v>21120</x:v>
      </x:c>
      <x:c r="Q5920" s="268" t="n">
        <x:f>MIN(M5920,FARMER_HOURS)*FARMER_RATE+MAX(M5920-FARMER_HOURS,0)*TEMP_RATE</x:f>
        <x:v>59777.73139198979</x:v>
      </x:c>
      <x:c r="R5920" s="268" t="n">
        <x:f>O5920-P5920-Q5920-FIXED_COST</x:f>
        <x:v>18802.268608010207</x:v>
      </x:c>
      <x:c r="S5920" s="139" t="str">
        <x:f>IF(AND(L5920&lt;=TOTAL_BED_CAP,N5920&lt;=TEMP_WORKER_CAP),"YES","NO")</x:f>
        <x:v>YES</x:v>
      </x:c>
      <x:c r="T5920" s="139" t="n">
        <x:f>IF(S5920="YES",R5920,-1E+99)</x:f>
        <x:v>18802.268608010207</x:v>
      </x:c>
    </x:row>
    <x:row r="5921">
      <x:c r="A5921" s="139"/>
      <x:c r="B5921" s="139"/>
      <x:c r="C5921" s="139"/>
      <x:c r="D5921" s="139"/>
      <x:c r="E5921" s="139"/>
      <x:c r="F5921" s="139"/>
      <x:c r="G5921" s="139"/>
      <x:c r="H5921" s="139"/>
      <x:c r="I5921" s="266" t="n">
        <x:f>INT((ROW()-ROW($I$46))/((CARROT_CAP+1)*(MESCLUN_CAP+1)))</x:f>
        <x:v>9</x:v>
      </x:c>
      <x:c r="J5921" s="266" t="n">
        <x:f>MOD(INT((ROW()-ROW($I$46))/(MESCLUN_CAP+1)),CARROT_CAP+1)</x:f>
        <x:v>0</x:v>
      </x:c>
      <x:c r="K5921" s="266" t="n">
        <x:f>MOD(ROW()-ROW($I$46),MESCLUN_CAP+1)</x:f>
        <x:v>16</x:v>
      </x:c>
      <x:c r="L5921" s="266" t="n">
        <x:f>SUM(I5921:K5921)</x:f>
        <x:v>25</x:v>
      </x:c>
      <x:c r="M5921" s="267" t="n">
        <x:f>I5921*TOMATO_HOURS*WEEKS*(1+TOMATO_DIM)^I5921+J5921*CARROT_HOURS*WEEKS*(1+CARROT_DIM)^J5921+K5921*MESCLUN_HOURS*WEEKS*(1+MESCLUN_DIM)^K5921</x:f>
        <x:v>2788.2581040561013</x:v>
      </x:c>
      <x:c r="N5921" s="267" t="n">
        <x:f>MAX(M5921-FARMER_HOURS,0)/TEMP_HOURS_PER_WORKER</x:f>
        <x:v>1.4362903500389592</x:v>
      </x:c>
      <x:c r="O5921" s="268" t="n">
        <x:f>I5921*TOMATO_PRICE+J5921*CARROT_PRICE+K5921*MESCLUN_PRICE</x:f>
        <x:v>122400</x:v>
      </x:c>
      <x:c r="P5921" s="268" t="n">
        <x:f>I5921*TOMATO_FERTILIZER+J5921*CARROT_FERTILIZER+K5921*MESCLUN_FERTILIZER</x:f>
        <x:v>22000</x:v>
      </x:c>
      <x:c r="Q5921" s="268" t="n">
        <x:f>MIN(M5921,FARMER_HOURS)*FARMER_RATE+MAX(M5921-FARMER_HOURS,0)*TEMP_RATE</x:f>
        <x:v>60907.25875097398</x:v>
      </x:c>
      <x:c r="R5921" s="268" t="n">
        <x:f>O5921-P5921-Q5921-FIXED_COST</x:f>
        <x:v>19492.741249026018</x:v>
      </x:c>
      <x:c r="S5921" s="139" t="str">
        <x:f>IF(AND(L5921&lt;=TOTAL_BED_CAP,N5921&lt;=TEMP_WORKER_CAP),"YES","NO")</x:f>
        <x:v>YES</x:v>
      </x:c>
      <x:c r="T5921" s="139" t="n">
        <x:f>IF(S5921="YES",R5921,-1E+99)</x:f>
        <x:v>19492.741249026018</x:v>
      </x:c>
    </x:row>
    <x:row r="5922">
      <x:c r="A5922" s="139"/>
      <x:c r="B5922" s="139"/>
      <x:c r="C5922" s="139"/>
      <x:c r="D5922" s="139"/>
      <x:c r="E5922" s="139"/>
      <x:c r="F5922" s="139"/>
      <x:c r="G5922" s="139"/>
      <x:c r="H5922" s="139"/>
      <x:c r="I5922" s="266" t="n">
        <x:f>INT((ROW()-ROW($I$46))/((CARROT_CAP+1)*(MESCLUN_CAP+1)))</x:f>
        <x:v>9</x:v>
      </x:c>
      <x:c r="J5922" s="266" t="n">
        <x:f>MOD(INT((ROW()-ROW($I$46))/(MESCLUN_CAP+1)),CARROT_CAP+1)</x:f>
        <x:v>0</x:v>
      </x:c>
      <x:c r="K5922" s="266" t="n">
        <x:f>MOD(ROW()-ROW($I$46),MESCLUN_CAP+1)</x:f>
        <x:v>17</x:v>
      </x:c>
      <x:c r="L5922" s="266" t="n">
        <x:f>SUM(I5922:K5922)</x:f>
        <x:v>26</x:v>
      </x:c>
      <x:c r="M5922" s="267" t="n">
        <x:f>I5922*TOMATO_HOURS*WEEKS*(1+TOMATO_DIM)^I5922+J5922*CARROT_HOURS*WEEKS*(1+CARROT_DIM)^J5922+K5922*MESCLUN_HOURS*WEEKS*(1+MESCLUN_DIM)^K5922</x:f>
        <x:v>2854.8183275026413</x:v>
      </x:c>
      <x:c r="N5922" s="267" t="n">
        <x:f>MAX(M5922-FARMER_HOURS,0)/TEMP_HOURS_PER_WORKER</x:f>
        <x:v>1.4825127274323897</x:v>
      </x:c>
      <x:c r="O5922" s="268" t="n">
        <x:f>I5922*TOMATO_PRICE+J5922*CARROT_PRICE+K5922*MESCLUN_PRICE</x:f>
        <x:v>125100</x:v>
      </x:c>
      <x:c r="P5922" s="268" t="n">
        <x:f>I5922*TOMATO_FERTILIZER+J5922*CARROT_FERTILIZER+K5922*MESCLUN_FERTILIZER</x:f>
        <x:v>22880</x:v>
      </x:c>
      <x:c r="Q5922" s="268" t="n">
        <x:f>MIN(M5922,FARMER_HOURS)*FARMER_RATE+MAX(M5922-FARMER_HOURS,0)*TEMP_RATE</x:f>
        <x:v>62062.818185809745</x:v>
      </x:c>
      <x:c r="R5922" s="268" t="n">
        <x:f>O5922-P5922-Q5922-FIXED_COST</x:f>
        <x:v>20157.181814190255</x:v>
      </x:c>
      <x:c r="S5922" s="139" t="str">
        <x:f>IF(AND(L5922&lt;=TOTAL_BED_CAP,N5922&lt;=TEMP_WORKER_CAP),"YES","NO")</x:f>
        <x:v>YES</x:v>
      </x:c>
      <x:c r="T5922" s="139" t="n">
        <x:f>IF(S5922="YES",R5922,-1E+99)</x:f>
        <x:v>20157.181814190255</x:v>
      </x:c>
    </x:row>
    <x:row r="5923">
      <x:c r="A5923" s="139"/>
      <x:c r="B5923" s="139"/>
      <x:c r="C5923" s="139"/>
      <x:c r="D5923" s="139"/>
      <x:c r="E5923" s="139"/>
      <x:c r="F5923" s="139"/>
      <x:c r="G5923" s="139"/>
      <x:c r="H5923" s="139"/>
      <x:c r="I5923" s="266" t="n">
        <x:f>INT((ROW()-ROW($I$46))/((CARROT_CAP+1)*(MESCLUN_CAP+1)))</x:f>
        <x:v>9</x:v>
      </x:c>
      <x:c r="J5923" s="266" t="n">
        <x:f>MOD(INT((ROW()-ROW($I$46))/(MESCLUN_CAP+1)),CARROT_CAP+1)</x:f>
        <x:v>0</x:v>
      </x:c>
      <x:c r="K5923" s="266" t="n">
        <x:f>MOD(ROW()-ROW($I$46),MESCLUN_CAP+1)</x:f>
        <x:v>18</x:v>
      </x:c>
      <x:c r="L5923" s="266" t="n">
        <x:f>SUM(I5923:K5923)</x:f>
        <x:v>27</x:v>
      </x:c>
      <x:c r="M5923" s="267" t="n">
        <x:f>I5923*TOMATO_HOURS*WEEKS*(1+TOMATO_DIM)^I5923+J5923*CARROT_HOURS*WEEKS*(1+CARROT_DIM)^J5923+K5923*MESCLUN_HOURS*WEEKS*(1+MESCLUN_DIM)^K5923</x:f>
        <x:v>2922.9053189612287</x:v>
      </x:c>
      <x:c r="N5923" s="267" t="n">
        <x:f>MAX(M5923-FARMER_HOURS,0)/TEMP_HOURS_PER_WORKER</x:f>
        <x:v>1.529795360389742</x:v>
      </x:c>
      <x:c r="O5923" s="268" t="n">
        <x:f>I5923*TOMATO_PRICE+J5923*CARROT_PRICE+K5923*MESCLUN_PRICE</x:f>
        <x:v>127800</x:v>
      </x:c>
      <x:c r="P5923" s="268" t="n">
        <x:f>I5923*TOMATO_FERTILIZER+J5923*CARROT_FERTILIZER+K5923*MESCLUN_FERTILIZER</x:f>
        <x:v>23760</x:v>
      </x:c>
      <x:c r="Q5923" s="268" t="n">
        <x:f>MIN(M5923,FARMER_HOURS)*FARMER_RATE+MAX(M5923-FARMER_HOURS,0)*TEMP_RATE</x:f>
        <x:v>63244.88400974355</x:v>
      </x:c>
      <x:c r="R5923" s="268" t="n">
        <x:f>O5923-P5923-Q5923-FIXED_COST</x:f>
        <x:v>20795.115990256447</x:v>
      </x:c>
      <x:c r="S5923" s="139" t="str">
        <x:f>IF(AND(L5923&lt;=TOTAL_BED_CAP,N5923&lt;=TEMP_WORKER_CAP),"YES","NO")</x:f>
        <x:v>YES</x:v>
      </x:c>
      <x:c r="T5923" s="139" t="n">
        <x:f>IF(S5923="YES",R5923,-1E+99)</x:f>
        <x:v>20795.115990256447</x:v>
      </x:c>
    </x:row>
    <x:row r="5924">
      <x:c r="A5924" s="139"/>
      <x:c r="B5924" s="139"/>
      <x:c r="C5924" s="139"/>
      <x:c r="D5924" s="139"/>
      <x:c r="E5924" s="139"/>
      <x:c r="F5924" s="139"/>
      <x:c r="G5924" s="139"/>
      <x:c r="H5924" s="139"/>
      <x:c r="I5924" s="266" t="n">
        <x:f>INT((ROW()-ROW($I$46))/((CARROT_CAP+1)*(MESCLUN_CAP+1)))</x:f>
        <x:v>9</x:v>
      </x:c>
      <x:c r="J5924" s="266" t="n">
        <x:f>MOD(INT((ROW()-ROW($I$46))/(MESCLUN_CAP+1)),CARROT_CAP+1)</x:f>
        <x:v>0</x:v>
      </x:c>
      <x:c r="K5924" s="266" t="n">
        <x:f>MOD(ROW()-ROW($I$46),MESCLUN_CAP+1)</x:f>
        <x:v>19</x:v>
      </x:c>
      <x:c r="L5924" s="266" t="n">
        <x:f>SUM(I5924:K5924)</x:f>
        <x:v>28</x:v>
      </x:c>
      <x:c r="M5924" s="267" t="n">
        <x:f>I5924*TOMATO_HOURS*WEEKS*(1+TOMATO_DIM)^I5924+J5924*CARROT_HOURS*WEEKS*(1+CARROT_DIM)^J5924+K5924*MESCLUN_HOURS*WEEKS*(1+MESCLUN_DIM)^K5924</x:f>
        <x:v>2992.5468475972507</x:v>
      </x:c>
      <x:c r="N5924" s="267" t="n">
        <x:f>MAX(M5924-FARMER_HOURS,0)/TEMP_HOURS_PER_WORKER</x:f>
        <x:v>1.5781575330536464</x:v>
      </x:c>
      <x:c r="O5924" s="268" t="n">
        <x:f>I5924*TOMATO_PRICE+J5924*CARROT_PRICE+K5924*MESCLUN_PRICE</x:f>
        <x:v>130500</x:v>
      </x:c>
      <x:c r="P5924" s="268" t="n">
        <x:f>I5924*TOMATO_FERTILIZER+J5924*CARROT_FERTILIZER+K5924*MESCLUN_FERTILIZER</x:f>
        <x:v>24640</x:v>
      </x:c>
      <x:c r="Q5924" s="268" t="n">
        <x:f>MIN(M5924,FARMER_HOURS)*FARMER_RATE+MAX(M5924-FARMER_HOURS,0)*TEMP_RATE</x:f>
        <x:v>64453.93832634116</x:v>
      </x:c>
      <x:c r="R5924" s="268" t="n">
        <x:f>O5924-P5924-Q5924-FIXED_COST</x:f>
        <x:v>21406.06167365884</x:v>
      </x:c>
      <x:c r="S5924" s="139" t="str">
        <x:f>IF(AND(L5924&lt;=TOTAL_BED_CAP,N5924&lt;=TEMP_WORKER_CAP),"YES","NO")</x:f>
        <x:v>YES</x:v>
      </x:c>
      <x:c r="T5924" s="139" t="n">
        <x:f>IF(S5924="YES",R5924,-1E+99)</x:f>
        <x:v>21406.06167365884</x:v>
      </x:c>
    </x:row>
    <x:row r="5925">
      <x:c r="A5925" s="139"/>
      <x:c r="B5925" s="139"/>
      <x:c r="C5925" s="139"/>
      <x:c r="D5925" s="139"/>
      <x:c r="E5925" s="139"/>
      <x:c r="F5925" s="139"/>
      <x:c r="G5925" s="139"/>
      <x:c r="H5925" s="139"/>
      <x:c r="I5925" s="266" t="n">
        <x:f>INT((ROW()-ROW($I$46))/((CARROT_CAP+1)*(MESCLUN_CAP+1)))</x:f>
        <x:v>9</x:v>
      </x:c>
      <x:c r="J5925" s="266" t="n">
        <x:f>MOD(INT((ROW()-ROW($I$46))/(MESCLUN_CAP+1)),CARROT_CAP+1)</x:f>
        <x:v>0</x:v>
      </x:c>
      <x:c r="K5925" s="266" t="n">
        <x:f>MOD(ROW()-ROW($I$46),MESCLUN_CAP+1)</x:f>
        <x:v>20</x:v>
      </x:c>
      <x:c r="L5925" s="266" t="n">
        <x:f>SUM(I5925:K5925)</x:f>
        <x:v>29</x:v>
      </x:c>
      <x:c r="M5925" s="267" t="n">
        <x:f>I5925*TOMATO_HOURS*WEEKS*(1+TOMATO_DIM)^I5925+J5925*CARROT_HOURS*WEEKS*(1+CARROT_DIM)^J5925+K5925*MESCLUN_HOURS*WEEKS*(1+MESCLUN_DIM)^K5925</x:f>
        <x:v>3063.7711382477273</x:v>
      </x:c>
      <x:c r="N5925" s="267" t="n">
        <x:f>MAX(M5925-FARMER_HOURS,0)/TEMP_HOURS_PER_WORKER</x:f>
        <x:v>1.6276188460053662</x:v>
      </x:c>
      <x:c r="O5925" s="268" t="n">
        <x:f>I5925*TOMATO_PRICE+J5925*CARROT_PRICE+K5925*MESCLUN_PRICE</x:f>
        <x:v>133200</x:v>
      </x:c>
      <x:c r="P5925" s="268" t="n">
        <x:f>I5925*TOMATO_FERTILIZER+J5925*CARROT_FERTILIZER+K5925*MESCLUN_FERTILIZER</x:f>
        <x:v>25520</x:v>
      </x:c>
      <x:c r="Q5925" s="268" t="n">
        <x:f>MIN(M5925,FARMER_HOURS)*FARMER_RATE+MAX(M5925-FARMER_HOURS,0)*TEMP_RATE</x:f>
        <x:v>65690.47115013415</x:v>
      </x:c>
      <x:c r="R5925" s="268" t="n">
        <x:f>O5925-P5925-Q5925-FIXED_COST</x:f>
        <x:v>21989.52884986585</x:v>
      </x:c>
      <x:c r="S5925" s="139" t="str">
        <x:f>IF(AND(L5925&lt;=TOTAL_BED_CAP,N5925&lt;=TEMP_WORKER_CAP),"YES","NO")</x:f>
        <x:v>YES</x:v>
      </x:c>
      <x:c r="T5925" s="139" t="n">
        <x:f>IF(S5925="YES",R5925,-1E+99)</x:f>
        <x:v>21989.52884986585</x:v>
      </x:c>
    </x:row>
    <x:row r="5926">
      <x:c r="A5926" s="139"/>
      <x:c r="B5926" s="139"/>
      <x:c r="C5926" s="139"/>
      <x:c r="D5926" s="139"/>
      <x:c r="E5926" s="139"/>
      <x:c r="F5926" s="139"/>
      <x:c r="G5926" s="139"/>
      <x:c r="H5926" s="139"/>
      <x:c r="I5926" s="266" t="n">
        <x:f>INT((ROW()-ROW($I$46))/((CARROT_CAP+1)*(MESCLUN_CAP+1)))</x:f>
        <x:v>9</x:v>
      </x:c>
      <x:c r="J5926" s="266" t="n">
        <x:f>MOD(INT((ROW()-ROW($I$46))/(MESCLUN_CAP+1)),CARROT_CAP+1)</x:f>
        <x:v>0</x:v>
      </x:c>
      <x:c r="K5926" s="266" t="n">
        <x:f>MOD(ROW()-ROW($I$46),MESCLUN_CAP+1)</x:f>
        <x:v>21</x:v>
      </x:c>
      <x:c r="L5926" s="266" t="n">
        <x:f>SUM(I5926:K5926)</x:f>
        <x:v>30</x:v>
      </x:c>
      <x:c r="M5926" s="267" t="n">
        <x:f>I5926*TOMATO_HOURS*WEEKS*(1+TOMATO_DIM)^I5926+J5926*CARROT_HOURS*WEEKS*(1+CARROT_DIM)^J5926+K5926*MESCLUN_HOURS*WEEKS*(1+MESCLUN_DIM)^K5926</x:f>
        <x:v>3136.6068784741715</x:v>
      </x:c>
      <x:c r="N5926" s="267" t="n">
        <x:f>MAX(M5926-FARMER_HOURS,0)/TEMP_HOURS_PER_WORKER</x:f>
        <x:v>1.678199221162619</x:v>
      </x:c>
      <x:c r="O5926" s="268" t="n">
        <x:f>I5926*TOMATO_PRICE+J5926*CARROT_PRICE+K5926*MESCLUN_PRICE</x:f>
        <x:v>135900</x:v>
      </x:c>
      <x:c r="P5926" s="268" t="n">
        <x:f>I5926*TOMATO_FERTILIZER+J5926*CARROT_FERTILIZER+K5926*MESCLUN_FERTILIZER</x:f>
        <x:v>26400</x:v>
      </x:c>
      <x:c r="Q5926" s="268" t="n">
        <x:f>MIN(M5926,FARMER_HOURS)*FARMER_RATE+MAX(M5926-FARMER_HOURS,0)*TEMP_RATE</x:f>
        <x:v>66954.98052906548</x:v>
      </x:c>
      <x:c r="R5926" s="268" t="n">
        <x:f>O5926-P5926-Q5926-FIXED_COST</x:f>
        <x:v>22545.019470934523</x:v>
      </x:c>
      <x:c r="S5926" s="139" t="str">
        <x:f>IF(AND(L5926&lt;=TOTAL_BED_CAP,N5926&lt;=TEMP_WORKER_CAP),"YES","NO")</x:f>
        <x:v>YES</x:v>
      </x:c>
      <x:c r="T5926" s="139" t="n">
        <x:f>IF(S5926="YES",R5926,-1E+99)</x:f>
        <x:v>22545.019470934523</x:v>
      </x:c>
    </x:row>
    <x:row r="5927">
      <x:c r="A5927" s="139"/>
      <x:c r="B5927" s="139"/>
      <x:c r="C5927" s="139"/>
      <x:c r="D5927" s="139"/>
      <x:c r="E5927" s="139"/>
      <x:c r="F5927" s="139"/>
      <x:c r="G5927" s="139"/>
      <x:c r="H5927" s="139"/>
      <x:c r="I5927" s="266" t="n">
        <x:f>INT((ROW()-ROW($I$46))/((CARROT_CAP+1)*(MESCLUN_CAP+1)))</x:f>
        <x:v>9</x:v>
      </x:c>
      <x:c r="J5927" s="266" t="n">
        <x:f>MOD(INT((ROW()-ROW($I$46))/(MESCLUN_CAP+1)),CARROT_CAP+1)</x:f>
        <x:v>0</x:v>
      </x:c>
      <x:c r="K5927" s="266" t="n">
        <x:f>MOD(ROW()-ROW($I$46),MESCLUN_CAP+1)</x:f>
        <x:v>22</x:v>
      </x:c>
      <x:c r="L5927" s="266" t="n">
        <x:f>SUM(I5927:K5927)</x:f>
        <x:v>31</x:v>
      </x:c>
      <x:c r="M5927" s="267" t="n">
        <x:f>I5927*TOMATO_HOURS*WEEKS*(1+TOMATO_DIM)^I5927+J5927*CARROT_HOURS*WEEKS*(1+CARROT_DIM)^J5927+K5927*MESCLUN_HOURS*WEEKS*(1+MESCLUN_DIM)^K5927</x:f>
        <x:v>3211.0832257205675</x:v>
      </x:c>
      <x:c r="N5927" s="267" t="n">
        <x:f>MAX(M5927-FARMER_HOURS,0)/TEMP_HOURS_PER_WORKER</x:f>
        <x:v>1.7299189067503942</x:v>
      </x:c>
      <x:c r="O5927" s="268" t="n">
        <x:f>I5927*TOMATO_PRICE+J5927*CARROT_PRICE+K5927*MESCLUN_PRICE</x:f>
        <x:v>138600</x:v>
      </x:c>
      <x:c r="P5927" s="268" t="n">
        <x:f>I5927*TOMATO_FERTILIZER+J5927*CARROT_FERTILIZER+K5927*MESCLUN_FERTILIZER</x:f>
        <x:v>27280</x:v>
      </x:c>
      <x:c r="Q5927" s="268" t="n">
        <x:f>MIN(M5927,FARMER_HOURS)*FARMER_RATE+MAX(M5927-FARMER_HOURS,0)*TEMP_RATE</x:f>
        <x:v>68247.97266875984</x:v>
      </x:c>
      <x:c r="R5927" s="268" t="n">
        <x:f>O5927-P5927-Q5927-FIXED_COST</x:f>
        <x:v>23072.027331240155</x:v>
      </x:c>
      <x:c r="S5927" s="139" t="str">
        <x:f>IF(AND(L5927&lt;=TOTAL_BED_CAP,N5927&lt;=TEMP_WORKER_CAP),"YES","NO")</x:f>
        <x:v>YES</x:v>
      </x:c>
      <x:c r="T5927" s="139" t="n">
        <x:f>IF(S5927="YES",R5927,-1E+99)</x:f>
        <x:v>23072.027331240155</x:v>
      </x:c>
    </x:row>
    <x:row r="5928">
      <x:c r="A5928" s="139"/>
      <x:c r="B5928" s="139"/>
      <x:c r="C5928" s="139"/>
      <x:c r="D5928" s="139"/>
      <x:c r="E5928" s="139"/>
      <x:c r="F5928" s="139"/>
      <x:c r="G5928" s="139"/>
      <x:c r="H5928" s="139"/>
      <x:c r="I5928" s="266" t="n">
        <x:f>INT((ROW()-ROW($I$46))/((CARROT_CAP+1)*(MESCLUN_CAP+1)))</x:f>
        <x:v>9</x:v>
      </x:c>
      <x:c r="J5928" s="266" t="n">
        <x:f>MOD(INT((ROW()-ROW($I$46))/(MESCLUN_CAP+1)),CARROT_CAP+1)</x:f>
        <x:v>0</x:v>
      </x:c>
      <x:c r="K5928" s="266" t="n">
        <x:f>MOD(ROW()-ROW($I$46),MESCLUN_CAP+1)</x:f>
        <x:v>23</x:v>
      </x:c>
      <x:c r="L5928" s="266" t="n">
        <x:f>SUM(I5928:K5928)</x:f>
        <x:v>32</x:v>
      </x:c>
      <x:c r="M5928" s="267" t="n">
        <x:f>I5928*TOMATO_HOURS*WEEKS*(1+TOMATO_DIM)^I5928+J5928*CARROT_HOURS*WEEKS*(1+CARROT_DIM)^J5928+K5928*MESCLUN_HOURS*WEEKS*(1+MESCLUN_DIM)^K5928</x:f>
        <x:v>3287.229814578004</x:v>
      </x:c>
      <x:c r="N5928" s="267" t="n">
        <x:f>MAX(M5928-FARMER_HOURS,0)/TEMP_HOURS_PER_WORKER</x:f>
        <x:v>1.7827984823458363</x:v>
      </x:c>
      <x:c r="O5928" s="268" t="n">
        <x:f>I5928*TOMATO_PRICE+J5928*CARROT_PRICE+K5928*MESCLUN_PRICE</x:f>
        <x:v>141300</x:v>
      </x:c>
      <x:c r="P5928" s="268" t="n">
        <x:f>I5928*TOMATO_FERTILIZER+J5928*CARROT_FERTILIZER+K5928*MESCLUN_FERTILIZER</x:f>
        <x:v>28160</x:v>
      </x:c>
      <x:c r="Q5928" s="268" t="n">
        <x:f>MIN(M5928,FARMER_HOURS)*FARMER_RATE+MAX(M5928-FARMER_HOURS,0)*TEMP_RATE</x:f>
        <x:v>69569.9620586459</x:v>
      </x:c>
      <x:c r="R5928" s="268" t="n">
        <x:f>O5928-P5928-Q5928-FIXED_COST</x:f>
        <x:v>23570.037941354094</x:v>
      </x:c>
      <x:c r="S5928" s="139" t="str">
        <x:f>IF(AND(L5928&lt;=TOTAL_BED_CAP,N5928&lt;=TEMP_WORKER_CAP),"YES","NO")</x:f>
        <x:v>YES</x:v>
      </x:c>
      <x:c r="T5928" s="139" t="n">
        <x:f>IF(S5928="YES",R5928,-1E+99)</x:f>
        <x:v>23570.037941354094</x:v>
      </x:c>
    </x:row>
    <x:row r="5929">
      <x:c r="A5929" s="139"/>
      <x:c r="B5929" s="139"/>
      <x:c r="C5929" s="139"/>
      <x:c r="D5929" s="139"/>
      <x:c r="E5929" s="139"/>
      <x:c r="F5929" s="139"/>
      <x:c r="G5929" s="139"/>
      <x:c r="H5929" s="139"/>
      <x:c r="I5929" s="266" t="n">
        <x:f>INT((ROW()-ROW($I$46))/((CARROT_CAP+1)*(MESCLUN_CAP+1)))</x:f>
        <x:v>9</x:v>
      </x:c>
      <x:c r="J5929" s="266" t="n">
        <x:f>MOD(INT((ROW()-ROW($I$46))/(MESCLUN_CAP+1)),CARROT_CAP+1)</x:f>
        <x:v>0</x:v>
      </x:c>
      <x:c r="K5929" s="266" t="n">
        <x:f>MOD(ROW()-ROW($I$46),MESCLUN_CAP+1)</x:f>
        <x:v>24</x:v>
      </x:c>
      <x:c r="L5929" s="266" t="n">
        <x:f>SUM(I5929:K5929)</x:f>
        <x:v>33</x:v>
      </x:c>
      <x:c r="M5929" s="267" t="n">
        <x:f>I5929*TOMATO_HOURS*WEEKS*(1+TOMATO_DIM)^I5929+J5929*CARROT_HOURS*WEEKS*(1+CARROT_DIM)^J5929+K5929*MESCLUN_HOURS*WEEKS*(1+MESCLUN_DIM)^K5929</x:f>
        <x:v>3365.0767641574994</x:v>
      </x:c>
      <x:c r="N5929" s="267" t="n">
        <x:f>MAX(M5929-FARMER_HOURS,0)/TEMP_HOURS_PER_WORKER</x:f>
        <x:v>1.8368588639982635</x:v>
      </x:c>
      <x:c r="O5929" s="268" t="n">
        <x:f>I5929*TOMATO_PRICE+J5929*CARROT_PRICE+K5929*MESCLUN_PRICE</x:f>
        <x:v>144000</x:v>
      </x:c>
      <x:c r="P5929" s="268" t="n">
        <x:f>I5929*TOMATO_FERTILIZER+J5929*CARROT_FERTILIZER+K5929*MESCLUN_FERTILIZER</x:f>
        <x:v>29040</x:v>
      </x:c>
      <x:c r="Q5929" s="268" t="n">
        <x:f>MIN(M5929,FARMER_HOURS)*FARMER_RATE+MAX(M5929-FARMER_HOURS,0)*TEMP_RATE</x:f>
        <x:v>70921.4715999566</x:v>
      </x:c>
      <x:c r="R5929" s="268" t="n">
        <x:f>O5929-P5929-Q5929-FIXED_COST</x:f>
        <x:v>24038.528400043404</x:v>
      </x:c>
      <x:c r="S5929" s="139" t="str">
        <x:f>IF(AND(L5929&lt;=TOTAL_BED_CAP,N5929&lt;=TEMP_WORKER_CAP),"YES","NO")</x:f>
        <x:v>YES</x:v>
      </x:c>
      <x:c r="T5929" s="139" t="n">
        <x:f>IF(S5929="YES",R5929,-1E+99)</x:f>
        <x:v>24038.528400043404</x:v>
      </x:c>
    </x:row>
    <x:row r="5930">
      <x:c r="A5930" s="139"/>
      <x:c r="B5930" s="139"/>
      <x:c r="C5930" s="139"/>
      <x:c r="D5930" s="139"/>
      <x:c r="E5930" s="139"/>
      <x:c r="F5930" s="139"/>
      <x:c r="G5930" s="139"/>
      <x:c r="H5930" s="139"/>
      <x:c r="I5930" s="266" t="n">
        <x:f>INT((ROW()-ROW($I$46))/((CARROT_CAP+1)*(MESCLUN_CAP+1)))</x:f>
        <x:v>9</x:v>
      </x:c>
      <x:c r="J5930" s="266" t="n">
        <x:f>MOD(INT((ROW()-ROW($I$46))/(MESCLUN_CAP+1)),CARROT_CAP+1)</x:f>
        <x:v>0</x:v>
      </x:c>
      <x:c r="K5930" s="266" t="n">
        <x:f>MOD(ROW()-ROW($I$46),MESCLUN_CAP+1)</x:f>
        <x:v>25</x:v>
      </x:c>
      <x:c r="L5930" s="266" t="n">
        <x:f>SUM(I5930:K5930)</x:f>
        <x:v>34</x:v>
      </x:c>
      <x:c r="M5930" s="267" t="n">
        <x:f>I5930*TOMATO_HOURS*WEEKS*(1+TOMATO_DIM)^I5930+J5930*CARROT_HOURS*WEEKS*(1+CARROT_DIM)^J5930+K5930*MESCLUN_HOURS*WEEKS*(1+MESCLUN_DIM)^K5930</x:f>
        <x:v>3444.6546855725974</x:v>
      </x:c>
      <x:c r="N5930" s="267" t="n">
        <x:f>MAX(M5930-FARMER_HOURS,0)/TEMP_HOURS_PER_WORKER</x:f>
        <x:v>1.8921213094254148</x:v>
      </x:c>
      <x:c r="O5930" s="268" t="n">
        <x:f>I5930*TOMATO_PRICE+J5930*CARROT_PRICE+K5930*MESCLUN_PRICE</x:f>
        <x:v>146700</x:v>
      </x:c>
      <x:c r="P5930" s="268" t="n">
        <x:f>I5930*TOMATO_FERTILIZER+J5930*CARROT_FERTILIZER+K5930*MESCLUN_FERTILIZER</x:f>
        <x:v>29920</x:v>
      </x:c>
      <x:c r="Q5930" s="268" t="n">
        <x:f>MIN(M5930,FARMER_HOURS)*FARMER_RATE+MAX(M5930-FARMER_HOURS,0)*TEMP_RATE</x:f>
        <x:v>72303.03273563537</x:v>
      </x:c>
      <x:c r="R5930" s="268" t="n">
        <x:f>O5930-P5930-Q5930-FIXED_COST</x:f>
        <x:v>24476.967264364634</x:v>
      </x:c>
      <x:c r="S5930" s="139" t="str">
        <x:f>IF(AND(L5930&lt;=TOTAL_BED_CAP,N5930&lt;=TEMP_WORKER_CAP),"YES","NO")</x:f>
        <x:v>YES</x:v>
      </x:c>
      <x:c r="T5930" s="139" t="n">
        <x:f>IF(S5930="YES",R5930,-1E+99)</x:f>
        <x:v>24476.967264364634</x:v>
      </x:c>
    </x:row>
    <x:row r="5931">
      <x:c r="A5931" s="139"/>
      <x:c r="B5931" s="139"/>
      <x:c r="C5931" s="139"/>
      <x:c r="D5931" s="139"/>
      <x:c r="E5931" s="139"/>
      <x:c r="F5931" s="139"/>
      <x:c r="G5931" s="139"/>
      <x:c r="H5931" s="139"/>
      <x:c r="I5931" s="266" t="n">
        <x:f>INT((ROW()-ROW($I$46))/((CARROT_CAP+1)*(MESCLUN_CAP+1)))</x:f>
        <x:v>9</x:v>
      </x:c>
      <x:c r="J5931" s="266" t="n">
        <x:f>MOD(INT((ROW()-ROW($I$46))/(MESCLUN_CAP+1)),CARROT_CAP+1)</x:f>
        <x:v>0</x:v>
      </x:c>
      <x:c r="K5931" s="266" t="n">
        <x:f>MOD(ROW()-ROW($I$46),MESCLUN_CAP+1)</x:f>
        <x:v>26</x:v>
      </x:c>
      <x:c r="L5931" s="266" t="n">
        <x:f>SUM(I5931:K5931)</x:f>
        <x:v>35</x:v>
      </x:c>
      <x:c r="M5931" s="267" t="n">
        <x:f>I5931*TOMATO_HOURS*WEEKS*(1+TOMATO_DIM)^I5931+J5931*CARROT_HOURS*WEEKS*(1+CARROT_DIM)^J5931+K5931*MESCLUN_HOURS*WEEKS*(1+MESCLUN_DIM)^K5931</x:f>
        <x:v>3525.994689533314</x:v>
      </x:c>
      <x:c r="N5931" s="267" t="n">
        <x:f>MAX(M5931-FARMER_HOURS,0)/TEMP_HOURS_PER_WORKER</x:f>
        <x:v>1.9486074232870236</x:v>
      </x:c>
      <x:c r="O5931" s="268" t="n">
        <x:f>I5931*TOMATO_PRICE+J5931*CARROT_PRICE+K5931*MESCLUN_PRICE</x:f>
        <x:v>149400</x:v>
      </x:c>
      <x:c r="P5931" s="268" t="n">
        <x:f>I5931*TOMATO_FERTILIZER+J5931*CARROT_FERTILIZER+K5931*MESCLUN_FERTILIZER</x:f>
        <x:v>30800</x:v>
      </x:c>
      <x:c r="Q5931" s="268" t="n">
        <x:f>MIN(M5931,FARMER_HOURS)*FARMER_RATE+MAX(M5931-FARMER_HOURS,0)*TEMP_RATE</x:f>
        <x:v>73715.18558217559</x:v>
      </x:c>
      <x:c r="R5931" s="268" t="n">
        <x:f>O5931-P5931-Q5931-FIXED_COST</x:f>
        <x:v>24884.81441782441</x:v>
      </x:c>
      <x:c r="S5931" s="139" t="str">
        <x:f>IF(AND(L5931&lt;=TOTAL_BED_CAP,N5931&lt;=TEMP_WORKER_CAP),"YES","NO")</x:f>
        <x:v>YES</x:v>
      </x:c>
      <x:c r="T5931" s="139" t="n">
        <x:f>IF(S5931="YES",R5931,-1E+99)</x:f>
        <x:v>24884.81441782441</x:v>
      </x:c>
    </x:row>
    <x:row r="5932">
      <x:c r="A5932" s="139"/>
      <x:c r="B5932" s="139"/>
      <x:c r="C5932" s="139"/>
      <x:c r="D5932" s="139"/>
      <x:c r="E5932" s="139"/>
      <x:c r="F5932" s="139"/>
      <x:c r="G5932" s="139"/>
      <x:c r="H5932" s="139"/>
      <x:c r="I5932" s="266" t="n">
        <x:f>INT((ROW()-ROW($I$46))/((CARROT_CAP+1)*(MESCLUN_CAP+1)))</x:f>
        <x:v>9</x:v>
      </x:c>
      <x:c r="J5932" s="266" t="n">
        <x:f>MOD(INT((ROW()-ROW($I$46))/(MESCLUN_CAP+1)),CARROT_CAP+1)</x:f>
        <x:v>0</x:v>
      </x:c>
      <x:c r="K5932" s="266" t="n">
        <x:f>MOD(ROW()-ROW($I$46),MESCLUN_CAP+1)</x:f>
        <x:v>27</x:v>
      </x:c>
      <x:c r="L5932" s="266" t="n">
        <x:f>SUM(I5932:K5932)</x:f>
        <x:v>36</x:v>
      </x:c>
      <x:c r="M5932" s="267" t="n">
        <x:f>I5932*TOMATO_HOURS*WEEKS*(1+TOMATO_DIM)^I5932+J5932*CARROT_HOURS*WEEKS*(1+CARROT_DIM)^J5932+K5932*MESCLUN_HOURS*WEEKS*(1+MESCLUN_DIM)^K5932</x:f>
        <x:v>3609.1283940530716</x:v>
      </x:c>
      <x:c r="N5932" s="267" t="n">
        <x:f>MAX(M5932-FARMER_HOURS,0)/TEMP_HOURS_PER_WORKER</x:f>
        <x:v>2.006339162536855</x:v>
      </x:c>
      <x:c r="O5932" s="268" t="n">
        <x:f>I5932*TOMATO_PRICE+J5932*CARROT_PRICE+K5932*MESCLUN_PRICE</x:f>
        <x:v>152100</x:v>
      </x:c>
      <x:c r="P5932" s="268" t="n">
        <x:f>I5932*TOMATO_FERTILIZER+J5932*CARROT_FERTILIZER+K5932*MESCLUN_FERTILIZER</x:f>
        <x:v>31680</x:v>
      </x:c>
      <x:c r="Q5932" s="268" t="n">
        <x:f>MIN(M5932,FARMER_HOURS)*FARMER_RATE+MAX(M5932-FARMER_HOURS,0)*TEMP_RATE</x:f>
        <x:v>75158.47906342137</x:v>
      </x:c>
      <x:c r="R5932" s="268" t="n">
        <x:f>O5932-P5932-Q5932-FIXED_COST</x:f>
        <x:v>25261.52093657863</x:v>
      </x:c>
      <x:c r="S5932" s="139" t="str">
        <x:f>IF(AND(L5932&lt;=TOTAL_BED_CAP,N5932&lt;=TEMP_WORKER_CAP),"YES","NO")</x:f>
        <x:v>YES</x:v>
      </x:c>
      <x:c r="T5932" s="139" t="n">
        <x:f>IF(S5932="YES",R5932,-1E+99)</x:f>
        <x:v>25261.52093657863</x:v>
      </x:c>
    </x:row>
    <x:row r="5933">
      <x:c r="A5933" s="139"/>
      <x:c r="B5933" s="139"/>
      <x:c r="C5933" s="139"/>
      <x:c r="D5933" s="139"/>
      <x:c r="E5933" s="139"/>
      <x:c r="F5933" s="139"/>
      <x:c r="G5933" s="139"/>
      <x:c r="H5933" s="139"/>
      <x:c r="I5933" s="266" t="n">
        <x:f>INT((ROW()-ROW($I$46))/((CARROT_CAP+1)*(MESCLUN_CAP+1)))</x:f>
        <x:v>9</x:v>
      </x:c>
      <x:c r="J5933" s="266" t="n">
        <x:f>MOD(INT((ROW()-ROW($I$46))/(MESCLUN_CAP+1)),CARROT_CAP+1)</x:f>
        <x:v>0</x:v>
      </x:c>
      <x:c r="K5933" s="266" t="n">
        <x:f>MOD(ROW()-ROW($I$46),MESCLUN_CAP+1)</x:f>
        <x:v>28</x:v>
      </x:c>
      <x:c r="L5933" s="266" t="n">
        <x:f>SUM(I5933:K5933)</x:f>
        <x:v>37</x:v>
      </x:c>
      <x:c r="M5933" s="267" t="n">
        <x:f>I5933*TOMATO_HOURS*WEEKS*(1+TOMATO_DIM)^I5933+J5933*CARROT_HOURS*WEEKS*(1+CARROT_DIM)^J5933+K5933*MESCLUN_HOURS*WEEKS*(1+MESCLUN_DIM)^K5933</x:f>
        <x:v>3694.087932270225</x:v>
      </x:c>
      <x:c r="N5933" s="267" t="n">
        <x:f>MAX(M5933-FARMER_HOURS,0)/TEMP_HOURS_PER_WORKER</x:f>
        <x:v>2.065338841854323</x:v>
      </x:c>
      <x:c r="O5933" s="268" t="n">
        <x:f>I5933*TOMATO_PRICE+J5933*CARROT_PRICE+K5933*MESCLUN_PRICE</x:f>
        <x:v>154800</x:v>
      </x:c>
      <x:c r="P5933" s="268" t="n">
        <x:f>I5933*TOMATO_FERTILIZER+J5933*CARROT_FERTILIZER+K5933*MESCLUN_FERTILIZER</x:f>
        <x:v>32560</x:v>
      </x:c>
      <x:c r="Q5933" s="268" t="n">
        <x:f>MIN(M5933,FARMER_HOURS)*FARMER_RATE+MAX(M5933-FARMER_HOURS,0)*TEMP_RATE</x:f>
        <x:v>76633.47104635807</x:v>
      </x:c>
      <x:c r="R5933" s="268" t="n">
        <x:f>O5933-P5933-Q5933-FIXED_COST</x:f>
        <x:v>25606.52895364193</x:v>
      </x:c>
      <x:c r="S5933" s="139" t="str">
        <x:f>IF(AND(L5933&lt;=TOTAL_BED_CAP,N5933&lt;=TEMP_WORKER_CAP),"YES","NO")</x:f>
        <x:v>YES</x:v>
      </x:c>
      <x:c r="T5933" s="139" t="n">
        <x:f>IF(S5933="YES",R5933,-1E+99)</x:f>
        <x:v>25606.52895364193</x:v>
      </x:c>
    </x:row>
    <x:row r="5934">
      <x:c r="A5934" s="139"/>
      <x:c r="B5934" s="139"/>
      <x:c r="C5934" s="139"/>
      <x:c r="D5934" s="139"/>
      <x:c r="E5934" s="139"/>
      <x:c r="F5934" s="139"/>
      <x:c r="G5934" s="139"/>
      <x:c r="H5934" s="139"/>
      <x:c r="I5934" s="266" t="n">
        <x:f>INT((ROW()-ROW($I$46))/((CARROT_CAP+1)*(MESCLUN_CAP+1)))</x:f>
        <x:v>9</x:v>
      </x:c>
      <x:c r="J5934" s="266" t="n">
        <x:f>MOD(INT((ROW()-ROW($I$46))/(MESCLUN_CAP+1)),CARROT_CAP+1)</x:f>
        <x:v>0</x:v>
      </x:c>
      <x:c r="K5934" s="266" t="n">
        <x:f>MOD(ROW()-ROW($I$46),MESCLUN_CAP+1)</x:f>
        <x:v>29</x:v>
      </x:c>
      <x:c r="L5934" s="266" t="n">
        <x:f>SUM(I5934:K5934)</x:f>
        <x:v>38</x:v>
      </x:c>
      <x:c r="M5934" s="267" t="n">
        <x:f>I5934*TOMATO_HOURS*WEEKS*(1+TOMATO_DIM)^I5934+J5934*CARROT_HOURS*WEEKS*(1+CARROT_DIM)^J5934+K5934*MESCLUN_HOURS*WEEKS*(1+MESCLUN_DIM)^K5934</x:f>
        <x:v>3780.905960385878</x:v>
      </x:c>
      <x:c r="N5934" s="267" t="n">
        <x:f>MAX(M5934-FARMER_HOURS,0)/TEMP_HOURS_PER_WORKER</x:f>
        <x:v>2.12562913915686</x:v>
      </x:c>
      <x:c r="O5934" s="268" t="n">
        <x:f>I5934*TOMATO_PRICE+J5934*CARROT_PRICE+K5934*MESCLUN_PRICE</x:f>
        <x:v>157500</x:v>
      </x:c>
      <x:c r="P5934" s="268" t="n">
        <x:f>I5934*TOMATO_FERTILIZER+J5934*CARROT_FERTILIZER+K5934*MESCLUN_FERTILIZER</x:f>
        <x:v>33440</x:v>
      </x:c>
      <x:c r="Q5934" s="268" t="n">
        <x:f>MIN(M5934,FARMER_HOURS)*FARMER_RATE+MAX(M5934-FARMER_HOURS,0)*TEMP_RATE</x:f>
        <x:v>78140.72847892149</x:v>
      </x:c>
      <x:c r="R5934" s="268" t="n">
        <x:f>O5934-P5934-Q5934-FIXED_COST</x:f>
        <x:v>25919.27152107851</x:v>
      </x:c>
      <x:c r="S5934" s="139" t="str">
        <x:f>IF(AND(L5934&lt;=TOTAL_BED_CAP,N5934&lt;=TEMP_WORKER_CAP),"YES","NO")</x:f>
        <x:v>YES</x:v>
      </x:c>
      <x:c r="T5934" s="139" t="n">
        <x:f>IF(S5934="YES",R5934,-1E+99)</x:f>
        <x:v>25919.27152107851</x:v>
      </x:c>
    </x:row>
    <x:row r="5935">
      <x:c r="A5935" s="139"/>
      <x:c r="B5935" s="139"/>
      <x:c r="C5935" s="139"/>
      <x:c r="D5935" s="139"/>
      <x:c r="E5935" s="139"/>
      <x:c r="F5935" s="139"/>
      <x:c r="G5935" s="139"/>
      <x:c r="H5935" s="139"/>
      <x:c r="I5935" s="266" t="n">
        <x:f>INT((ROW()-ROW($I$46))/((CARROT_CAP+1)*(MESCLUN_CAP+1)))</x:f>
        <x:v>9</x:v>
      </x:c>
      <x:c r="J5935" s="266" t="n">
        <x:f>MOD(INT((ROW()-ROW($I$46))/(MESCLUN_CAP+1)),CARROT_CAP+1)</x:f>
        <x:v>0</x:v>
      </x:c>
      <x:c r="K5935" s="266" t="n">
        <x:f>MOD(ROW()-ROW($I$46),MESCLUN_CAP+1)</x:f>
        <x:v>30</x:v>
      </x:c>
      <x:c r="L5935" s="266" t="n">
        <x:f>SUM(I5935:K5935)</x:f>
        <x:v>39</x:v>
      </x:c>
      <x:c r="M5935" s="267" t="n">
        <x:f>I5935*TOMATO_HOURS*WEEKS*(1+TOMATO_DIM)^I5935+J5935*CARROT_HOURS*WEEKS*(1+CARROT_DIM)^J5935+K5935*MESCLUN_HOURS*WEEKS*(1+MESCLUN_DIM)^K5935</x:f>
        <x:v>3869.615665719648</x:v>
      </x:c>
      <x:c r="N5935" s="267" t="n">
        <x:f>MAX(M5935-FARMER_HOURS,0)/TEMP_HOURS_PER_WORKER</x:f>
        <x:v>2.1872331011942</x:v>
      </x:c>
      <x:c r="O5935" s="268" t="n">
        <x:f>I5935*TOMATO_PRICE+J5935*CARROT_PRICE+K5935*MESCLUN_PRICE</x:f>
        <x:v>160200</x:v>
      </x:c>
      <x:c r="P5935" s="268" t="n">
        <x:f>I5935*TOMATO_FERTILIZER+J5935*CARROT_FERTILIZER+K5935*MESCLUN_FERTILIZER</x:f>
        <x:v>34320</x:v>
      </x:c>
      <x:c r="Q5935" s="268" t="n">
        <x:f>MIN(M5935,FARMER_HOURS)*FARMER_RATE+MAX(M5935-FARMER_HOURS,0)*TEMP_RATE</x:f>
        <x:v>79680.827529855</x:v>
      </x:c>
      <x:c r="R5935" s="268" t="n">
        <x:f>O5935-P5935-Q5935-FIXED_COST</x:f>
        <x:v>26199.172470145</x:v>
      </x:c>
      <x:c r="S5935" s="139" t="str">
        <x:f>IF(AND(L5935&lt;=TOTAL_BED_CAP,N5935&lt;=TEMP_WORKER_CAP),"YES","NO")</x:f>
        <x:v>YES</x:v>
      </x:c>
      <x:c r="T5935" s="139" t="n">
        <x:f>IF(S5935="YES",R5935,-1E+99)</x:f>
        <x:v>26199.172470145</x:v>
      </x:c>
    </x:row>
    <x:row r="5936">
      <x:c r="A5936" s="139"/>
      <x:c r="B5936" s="139"/>
      <x:c r="C5936" s="139"/>
      <x:c r="D5936" s="139"/>
      <x:c r="E5936" s="139"/>
      <x:c r="F5936" s="139"/>
      <x:c r="G5936" s="139"/>
      <x:c r="H5936" s="139"/>
      <x:c r="I5936" s="266" t="n">
        <x:f>INT((ROW()-ROW($I$46))/((CARROT_CAP+1)*(MESCLUN_CAP+1)))</x:f>
        <x:v>9</x:v>
      </x:c>
      <x:c r="J5936" s="266" t="n">
        <x:f>MOD(INT((ROW()-ROW($I$46))/(MESCLUN_CAP+1)),CARROT_CAP+1)</x:f>
        <x:v>1</x:v>
      </x:c>
      <x:c r="K5936" s="266" t="n">
        <x:f>MOD(ROW()-ROW($I$46),MESCLUN_CAP+1)</x:f>
        <x:v>0</x:v>
      </x:c>
      <x:c r="L5936" s="266" t="n">
        <x:f>SUM(I5936:K5936)</x:f>
        <x:v>10</x:v>
      </x:c>
      <x:c r="M5936" s="267" t="n">
        <x:f>I5936*TOMATO_HOURS*WEEKS*(1+TOMATO_DIM)^I5936+J5936*CARROT_HOURS*WEEKS*(1+CARROT_DIM)^J5936+K5936*MESCLUN_HOURS*WEEKS*(1+MESCLUN_DIM)^K5936</x:f>
        <x:v>1940.6876297100016</x:v>
      </x:c>
      <x:c r="N5936" s="267" t="n">
        <x:f>MAX(M5936-FARMER_HOURS,0)/TEMP_HOURS_PER_WORKER</x:f>
        <x:v>0.8476997428541678</x:v>
      </x:c>
      <x:c r="O5936" s="268" t="n">
        <x:f>I5936*TOMATO_PRICE+J5936*CARROT_PRICE+K5936*MESCLUN_PRICE</x:f>
        <x:v>81294</x:v>
      </x:c>
      <x:c r="P5936" s="268" t="n">
        <x:f>I5936*TOMATO_FERTILIZER+J5936*CARROT_FERTILIZER+K5936*MESCLUN_FERTILIZER</x:f>
        <x:v>8360</x:v>
      </x:c>
      <x:c r="Q5936" s="268" t="n">
        <x:f>MIN(M5936,FARMER_HOURS)*FARMER_RATE+MAX(M5936-FARMER_HOURS,0)*TEMP_RATE</x:f>
        <x:v>46192.49357135419</x:v>
      </x:c>
      <x:c r="R5936" s="268" t="n">
        <x:f>O5936-P5936-Q5936-FIXED_COST</x:f>
        <x:v>6741.506428645807</x:v>
      </x:c>
      <x:c r="S5936" s="139" t="str">
        <x:f>IF(AND(L5936&lt;=TOTAL_BED_CAP,N5936&lt;=TEMP_WORKER_CAP),"YES","NO")</x:f>
        <x:v>YES</x:v>
      </x:c>
      <x:c r="T5936" s="139" t="n">
        <x:f>IF(S5936="YES",R5936,-1E+99)</x:f>
        <x:v>6741.506428645807</x:v>
      </x:c>
    </x:row>
    <x:row r="5937">
      <x:c r="A5937" s="139"/>
      <x:c r="B5937" s="139"/>
      <x:c r="C5937" s="139"/>
      <x:c r="D5937" s="139"/>
      <x:c r="E5937" s="139"/>
      <x:c r="F5937" s="139"/>
      <x:c r="G5937" s="139"/>
      <x:c r="H5937" s="139"/>
      <x:c r="I5937" s="266" t="n">
        <x:f>INT((ROW()-ROW($I$46))/((CARROT_CAP+1)*(MESCLUN_CAP+1)))</x:f>
        <x:v>9</x:v>
      </x:c>
      <x:c r="J5937" s="266" t="n">
        <x:f>MOD(INT((ROW()-ROW($I$46))/(MESCLUN_CAP+1)),CARROT_CAP+1)</x:f>
        <x:v>1</x:v>
      </x:c>
      <x:c r="K5937" s="266" t="n">
        <x:f>MOD(ROW()-ROW($I$46),MESCLUN_CAP+1)</x:f>
        <x:v>1</x:v>
      </x:c>
      <x:c r="L5937" s="266" t="n">
        <x:f>SUM(I5937:K5937)</x:f>
        <x:v>11</x:v>
      </x:c>
      <x:c r="M5937" s="267" t="n">
        <x:f>I5937*TOMATO_HOURS*WEEKS*(1+TOMATO_DIM)^I5937+J5937*CARROT_HOURS*WEEKS*(1+CARROT_DIM)^J5937+K5937*MESCLUN_HOURS*WEEKS*(1+MESCLUN_DIM)^K5937</x:f>
        <x:v>1986.2501297100016</x:v>
      </x:c>
      <x:c r="N5937" s="267" t="n">
        <x:f>MAX(M5937-FARMER_HOURS,0)/TEMP_HOURS_PER_WORKER</x:f>
        <x:v>0.8793403678541678</x:v>
      </x:c>
      <x:c r="O5937" s="268" t="n">
        <x:f>I5937*TOMATO_PRICE+J5937*CARROT_PRICE+K5937*MESCLUN_PRICE</x:f>
        <x:v>83994</x:v>
      </x:c>
      <x:c r="P5937" s="268" t="n">
        <x:f>I5937*TOMATO_FERTILIZER+J5937*CARROT_FERTILIZER+K5937*MESCLUN_FERTILIZER</x:f>
        <x:v>9240</x:v>
      </x:c>
      <x:c r="Q5937" s="268" t="n">
        <x:f>MIN(M5937,FARMER_HOURS)*FARMER_RATE+MAX(M5937-FARMER_HOURS,0)*TEMP_RATE</x:f>
        <x:v>46983.50919635419</x:v>
      </x:c>
      <x:c r="R5937" s="268" t="n">
        <x:f>O5937-P5937-Q5937-FIXED_COST</x:f>
        <x:v>7770.490803645807</x:v>
      </x:c>
      <x:c r="S5937" s="139" t="str">
        <x:f>IF(AND(L5937&lt;=TOTAL_BED_CAP,N5937&lt;=TEMP_WORKER_CAP),"YES","NO")</x:f>
        <x:v>YES</x:v>
      </x:c>
      <x:c r="T5937" s="139" t="n">
        <x:f>IF(S5937="YES",R5937,-1E+99)</x:f>
        <x:v>7770.490803645807</x:v>
      </x:c>
    </x:row>
    <x:row r="5938">
      <x:c r="A5938" s="139"/>
      <x:c r="B5938" s="139"/>
      <x:c r="C5938" s="139"/>
      <x:c r="D5938" s="139"/>
      <x:c r="E5938" s="139"/>
      <x:c r="F5938" s="139"/>
      <x:c r="G5938" s="139"/>
      <x:c r="H5938" s="139"/>
      <x:c r="I5938" s="266" t="n">
        <x:f>INT((ROW()-ROW($I$46))/((CARROT_CAP+1)*(MESCLUN_CAP+1)))</x:f>
        <x:v>9</x:v>
      </x:c>
      <x:c r="J5938" s="266" t="n">
        <x:f>MOD(INT((ROW()-ROW($I$46))/(MESCLUN_CAP+1)),CARROT_CAP+1)</x:f>
        <x:v>1</x:v>
      </x:c>
      <x:c r="K5938" s="266" t="n">
        <x:f>MOD(ROW()-ROW($I$46),MESCLUN_CAP+1)</x:f>
        <x:v>2</x:v>
      </x:c>
      <x:c r="L5938" s="266" t="n">
        <x:f>SUM(I5938:K5938)</x:f>
        <x:v>12</x:v>
      </x:c>
      <x:c r="M5938" s="267" t="n">
        <x:f>I5938*TOMATO_HOURS*WEEKS*(1+TOMATO_DIM)^I5938+J5938*CARROT_HOURS*WEEKS*(1+CARROT_DIM)^J5938+K5938*MESCLUN_HOURS*WEEKS*(1+MESCLUN_DIM)^K5938</x:f>
        <x:v>2032.9516922100015</x:v>
      </x:c>
      <x:c r="N5938" s="267" t="n">
        <x:f>MAX(M5938-FARMER_HOURS,0)/TEMP_HOURS_PER_WORKER</x:f>
        <x:v>0.9117720084791677</x:v>
      </x:c>
      <x:c r="O5938" s="268" t="n">
        <x:f>I5938*TOMATO_PRICE+J5938*CARROT_PRICE+K5938*MESCLUN_PRICE</x:f>
        <x:v>86694</x:v>
      </x:c>
      <x:c r="P5938" s="268" t="n">
        <x:f>I5938*TOMATO_FERTILIZER+J5938*CARROT_FERTILIZER+K5938*MESCLUN_FERTILIZER</x:f>
        <x:v>10120</x:v>
      </x:c>
      <x:c r="Q5938" s="268" t="n">
        <x:f>MIN(M5938,FARMER_HOURS)*FARMER_RATE+MAX(M5938-FARMER_HOURS,0)*TEMP_RATE</x:f>
        <x:v>47794.30021197919</x:v>
      </x:c>
      <x:c r="R5938" s="268" t="n">
        <x:f>O5938-P5938-Q5938-FIXED_COST</x:f>
        <x:v>8779.699788020807</x:v>
      </x:c>
      <x:c r="S5938" s="139" t="str">
        <x:f>IF(AND(L5938&lt;=TOTAL_BED_CAP,N5938&lt;=TEMP_WORKER_CAP),"YES","NO")</x:f>
        <x:v>YES</x:v>
      </x:c>
      <x:c r="T5938" s="139" t="n">
        <x:f>IF(S5938="YES",R5938,-1E+99)</x:f>
        <x:v>8779.699788020807</x:v>
      </x:c>
    </x:row>
    <x:row r="5939">
      <x:c r="A5939" s="139"/>
      <x:c r="B5939" s="139"/>
      <x:c r="C5939" s="139"/>
      <x:c r="D5939" s="139"/>
      <x:c r="E5939" s="139"/>
      <x:c r="F5939" s="139"/>
      <x:c r="G5939" s="139"/>
      <x:c r="H5939" s="139"/>
      <x:c r="I5939" s="266" t="n">
        <x:f>INT((ROW()-ROW($I$46))/((CARROT_CAP+1)*(MESCLUN_CAP+1)))</x:f>
        <x:v>9</x:v>
      </x:c>
      <x:c r="J5939" s="266" t="n">
        <x:f>MOD(INT((ROW()-ROW($I$46))/(MESCLUN_CAP+1)),CARROT_CAP+1)</x:f>
        <x:v>1</x:v>
      </x:c>
      <x:c r="K5939" s="266" t="n">
        <x:f>MOD(ROW()-ROW($I$46),MESCLUN_CAP+1)</x:f>
        <x:v>3</x:v>
      </x:c>
      <x:c r="L5939" s="266" t="n">
        <x:f>SUM(I5939:K5939)</x:f>
        <x:v>13</x:v>
      </x:c>
      <x:c r="M5939" s="267" t="n">
        <x:f>I5939*TOMATO_HOURS*WEEKS*(1+TOMATO_DIM)^I5939+J5939*CARROT_HOURS*WEEKS*(1+CARROT_DIM)^J5939+K5939*MESCLUN_HOURS*WEEKS*(1+MESCLUN_DIM)^K5939</x:f>
        <x:v>2080.8136746318764</x:v>
      </x:c>
      <x:c r="N5939" s="267" t="n">
        <x:f>MAX(M5939-FARMER_HOURS,0)/TEMP_HOURS_PER_WORKER</x:f>
        <x:v>0.9450094962721364</x:v>
      </x:c>
      <x:c r="O5939" s="268" t="n">
        <x:f>I5939*TOMATO_PRICE+J5939*CARROT_PRICE+K5939*MESCLUN_PRICE</x:f>
        <x:v>89394</x:v>
      </x:c>
      <x:c r="P5939" s="268" t="n">
        <x:f>I5939*TOMATO_FERTILIZER+J5939*CARROT_FERTILIZER+K5939*MESCLUN_FERTILIZER</x:f>
        <x:v>11000</x:v>
      </x:c>
      <x:c r="Q5939" s="268" t="n">
        <x:f>MIN(M5939,FARMER_HOURS)*FARMER_RATE+MAX(M5939-FARMER_HOURS,0)*TEMP_RATE</x:f>
        <x:v>48625.23740680341</x:v>
      </x:c>
      <x:c r="R5939" s="268" t="n">
        <x:f>O5939-P5939-Q5939-FIXED_COST</x:f>
        <x:v>9768.762593196589</x:v>
      </x:c>
      <x:c r="S5939" s="139" t="str">
        <x:f>IF(AND(L5939&lt;=TOTAL_BED_CAP,N5939&lt;=TEMP_WORKER_CAP),"YES","NO")</x:f>
        <x:v>YES</x:v>
      </x:c>
      <x:c r="T5939" s="139" t="n">
        <x:f>IF(S5939="YES",R5939,-1E+99)</x:f>
        <x:v>9768.762593196589</x:v>
      </x:c>
    </x:row>
    <x:row r="5940">
      <x:c r="A5940" s="139"/>
      <x:c r="B5940" s="139"/>
      <x:c r="C5940" s="139"/>
      <x:c r="D5940" s="139"/>
      <x:c r="E5940" s="139"/>
      <x:c r="F5940" s="139"/>
      <x:c r="G5940" s="139"/>
      <x:c r="H5940" s="139"/>
      <x:c r="I5940" s="266" t="n">
        <x:f>INT((ROW()-ROW($I$46))/((CARROT_CAP+1)*(MESCLUN_CAP+1)))</x:f>
        <x:v>9</x:v>
      </x:c>
      <x:c r="J5940" s="266" t="n">
        <x:f>MOD(INT((ROW()-ROW($I$46))/(MESCLUN_CAP+1)),CARROT_CAP+1)</x:f>
        <x:v>1</x:v>
      </x:c>
      <x:c r="K5940" s="266" t="n">
        <x:f>MOD(ROW()-ROW($I$46),MESCLUN_CAP+1)</x:f>
        <x:v>4</x:v>
      </x:c>
      <x:c r="L5940" s="266" t="n">
        <x:f>SUM(I5940:K5940)</x:f>
        <x:v>14</x:v>
      </x:c>
      <x:c r="M5940" s="267" t="n">
        <x:f>I5940*TOMATO_HOURS*WEEKS*(1+TOMATO_DIM)^I5940+J5940*CARROT_HOURS*WEEKS*(1+CARROT_DIM)^J5940+K5940*MESCLUN_HOURS*WEEKS*(1+MESCLUN_DIM)^K5940</x:f>
        <x:v>2129.857790354533</x:v>
      </x:c>
      <x:c r="N5940" s="267" t="n">
        <x:f>MAX(M5940-FARMER_HOURS,0)/TEMP_HOURS_PER_WORKER</x:f>
        <x:v>0.9790679099684256</x:v>
      </x:c>
      <x:c r="O5940" s="268" t="n">
        <x:f>I5940*TOMATO_PRICE+J5940*CARROT_PRICE+K5940*MESCLUN_PRICE</x:f>
        <x:v>92094</x:v>
      </x:c>
      <x:c r="P5940" s="268" t="n">
        <x:f>I5940*TOMATO_FERTILIZER+J5940*CARROT_FERTILIZER+K5940*MESCLUN_FERTILIZER</x:f>
        <x:v>11880</x:v>
      </x:c>
      <x:c r="Q5940" s="268" t="n">
        <x:f>MIN(M5940,FARMER_HOURS)*FARMER_RATE+MAX(M5940-FARMER_HOURS,0)*TEMP_RATE</x:f>
        <x:v>49476.69774921064</x:v>
      </x:c>
      <x:c r="R5940" s="268" t="n">
        <x:f>O5940-P5940-Q5940-FIXED_COST</x:f>
        <x:v>10737.302250789362</x:v>
      </x:c>
      <x:c r="S5940" s="139" t="str">
        <x:f>IF(AND(L5940&lt;=TOTAL_BED_CAP,N5940&lt;=TEMP_WORKER_CAP),"YES","NO")</x:f>
        <x:v>YES</x:v>
      </x:c>
      <x:c r="T5940" s="139" t="n">
        <x:f>IF(S5940="YES",R5940,-1E+99)</x:f>
        <x:v>10737.302250789362</x:v>
      </x:c>
    </x:row>
    <x:row r="5941">
      <x:c r="A5941" s="139"/>
      <x:c r="B5941" s="139"/>
      <x:c r="C5941" s="139"/>
      <x:c r="D5941" s="139"/>
      <x:c r="E5941" s="139"/>
      <x:c r="F5941" s="139"/>
      <x:c r="G5941" s="139"/>
      <x:c r="H5941" s="139"/>
      <x:c r="I5941" s="266" t="n">
        <x:f>INT((ROW()-ROW($I$46))/((CARROT_CAP+1)*(MESCLUN_CAP+1)))</x:f>
        <x:v>9</x:v>
      </x:c>
      <x:c r="J5941" s="266" t="n">
        <x:f>MOD(INT((ROW()-ROW($I$46))/(MESCLUN_CAP+1)),CARROT_CAP+1)</x:f>
        <x:v>1</x:v>
      </x:c>
      <x:c r="K5941" s="266" t="n">
        <x:f>MOD(ROW()-ROW($I$46),MESCLUN_CAP+1)</x:f>
        <x:v>5</x:v>
      </x:c>
      <x:c r="L5941" s="266" t="n">
        <x:f>SUM(I5941:K5941)</x:f>
        <x:v>15</x:v>
      </x:c>
      <x:c r="M5941" s="267" t="n">
        <x:f>I5941*TOMATO_HOURS*WEEKS*(1+TOMATO_DIM)^I5941+J5941*CARROT_HOURS*WEEKS*(1+CARROT_DIM)^J5941+K5941*MESCLUN_HOURS*WEEKS*(1+MESCLUN_DIM)^K5941</x:f>
        <x:v>2180.106114275736</x:v>
      </x:c>
      <x:c r="N5941" s="267" t="n">
        <x:f>MAX(M5941-FARMER_HOURS,0)/TEMP_HOURS_PER_WORKER</x:f>
        <x:v>1.0139625793581502</x:v>
      </x:c>
      <x:c r="O5941" s="268" t="n">
        <x:f>I5941*TOMATO_PRICE+J5941*CARROT_PRICE+K5941*MESCLUN_PRICE</x:f>
        <x:v>94794</x:v>
      </x:c>
      <x:c r="P5941" s="268" t="n">
        <x:f>I5941*TOMATO_FERTILIZER+J5941*CARROT_FERTILIZER+K5941*MESCLUN_FERTILIZER</x:f>
        <x:v>12760</x:v>
      </x:c>
      <x:c r="Q5941" s="268" t="n">
        <x:f>MIN(M5941,FARMER_HOURS)*FARMER_RATE+MAX(M5941-FARMER_HOURS,0)*TEMP_RATE</x:f>
        <x:v>50349.064483953756</x:v>
      </x:c>
      <x:c r="R5941" s="268" t="n">
        <x:f>O5941-P5941-Q5941-FIXED_COST</x:f>
        <x:v>11684.935516046244</x:v>
      </x:c>
      <x:c r="S5941" s="139" t="str">
        <x:f>IF(AND(L5941&lt;=TOTAL_BED_CAP,N5941&lt;=TEMP_WORKER_CAP),"YES","NO")</x:f>
        <x:v>YES</x:v>
      </x:c>
      <x:c r="T5941" s="139" t="n">
        <x:f>IF(S5941="YES",R5941,-1E+99)</x:f>
        <x:v>11684.935516046244</x:v>
      </x:c>
    </x:row>
    <x:row r="5942">
      <x:c r="A5942" s="139"/>
      <x:c r="B5942" s="139"/>
      <x:c r="C5942" s="139"/>
      <x:c r="D5942" s="139"/>
      <x:c r="E5942" s="139"/>
      <x:c r="F5942" s="139"/>
      <x:c r="G5942" s="139"/>
      <x:c r="H5942" s="139"/>
      <x:c r="I5942" s="266" t="n">
        <x:f>INT((ROW()-ROW($I$46))/((CARROT_CAP+1)*(MESCLUN_CAP+1)))</x:f>
        <x:v>9</x:v>
      </x:c>
      <x:c r="J5942" s="266" t="n">
        <x:f>MOD(INT((ROW()-ROW($I$46))/(MESCLUN_CAP+1)),CARROT_CAP+1)</x:f>
        <x:v>1</x:v>
      </x:c>
      <x:c r="K5942" s="266" t="n">
        <x:f>MOD(ROW()-ROW($I$46),MESCLUN_CAP+1)</x:f>
        <x:v>6</x:v>
      </x:c>
      <x:c r="L5942" s="266" t="n">
        <x:f>SUM(I5942:K5942)</x:f>
        <x:v>16</x:v>
      </x:c>
      <x:c r="M5942" s="267" t="n">
        <x:f>I5942*TOMATO_HOURS*WEEKS*(1+TOMATO_DIM)^I5942+J5942*CARROT_HOURS*WEEKS*(1+CARROT_DIM)^J5942+K5942*MESCLUN_HOURS*WEEKS*(1+MESCLUN_DIM)^K5942</x:f>
        <x:v>2231.5810884573693</x:v>
      </x:c>
      <x:c r="N5942" s="267" t="n">
        <x:f>MAX(M5942-FARMER_HOURS,0)/TEMP_HOURS_PER_WORKER</x:f>
        <x:v>1.0497090892065064</x:v>
      </x:c>
      <x:c r="O5942" s="268" t="n">
        <x:f>I5942*TOMATO_PRICE+J5942*CARROT_PRICE+K5942*MESCLUN_PRICE</x:f>
        <x:v>97494</x:v>
      </x:c>
      <x:c r="P5942" s="268" t="n">
        <x:f>I5942*TOMATO_FERTILIZER+J5942*CARROT_FERTILIZER+K5942*MESCLUN_FERTILIZER</x:f>
        <x:v>13640</x:v>
      </x:c>
      <x:c r="Q5942" s="268" t="n">
        <x:f>MIN(M5942,FARMER_HOURS)*FARMER_RATE+MAX(M5942-FARMER_HOURS,0)*TEMP_RATE</x:f>
        <x:v>51242.727230162665</x:v>
      </x:c>
      <x:c r="R5942" s="268" t="n">
        <x:f>O5942-P5942-Q5942-FIXED_COST</x:f>
        <x:v>12611.272769837335</x:v>
      </x:c>
      <x:c r="S5942" s="139" t="str">
        <x:f>IF(AND(L5942&lt;=TOTAL_BED_CAP,N5942&lt;=TEMP_WORKER_CAP),"YES","NO")</x:f>
        <x:v>YES</x:v>
      </x:c>
      <x:c r="T5942" s="139" t="n">
        <x:f>IF(S5942="YES",R5942,-1E+99)</x:f>
        <x:v>12611.272769837335</x:v>
      </x:c>
    </x:row>
    <x:row r="5943">
      <x:c r="A5943" s="139"/>
      <x:c r="B5943" s="139"/>
      <x:c r="C5943" s="139"/>
      <x:c r="D5943" s="139"/>
      <x:c r="E5943" s="139"/>
      <x:c r="F5943" s="139"/>
      <x:c r="G5943" s="139"/>
      <x:c r="H5943" s="139"/>
      <x:c r="I5943" s="266" t="n">
        <x:f>INT((ROW()-ROW($I$46))/((CARROT_CAP+1)*(MESCLUN_CAP+1)))</x:f>
        <x:v>9</x:v>
      </x:c>
      <x:c r="J5943" s="266" t="n">
        <x:f>MOD(INT((ROW()-ROW($I$46))/(MESCLUN_CAP+1)),CARROT_CAP+1)</x:f>
        <x:v>1</x:v>
      </x:c>
      <x:c r="K5943" s="266" t="n">
        <x:f>MOD(ROW()-ROW($I$46),MESCLUN_CAP+1)</x:f>
        <x:v>7</x:v>
      </x:c>
      <x:c r="L5943" s="266" t="n">
        <x:f>SUM(I5943:K5943)</x:f>
        <x:v>17</x:v>
      </x:c>
      <x:c r="M5943" s="267" t="n">
        <x:f>I5943*TOMATO_HOURS*WEEKS*(1+TOMATO_DIM)^I5943+J5943*CARROT_HOURS*WEEKS*(1+CARROT_DIM)^J5943+K5943*MESCLUN_HOURS*WEEKS*(1+MESCLUN_DIM)^K5943</x:f>
        <x:v>2284.3055278553297</x:v>
      </x:c>
      <x:c r="N5943" s="267" t="n">
        <x:f>MAX(M5943-FARMER_HOURS,0)/TEMP_HOURS_PER_WORKER</x:f>
        <x:v>1.086323283232868</x:v>
      </x:c>
      <x:c r="O5943" s="268" t="n">
        <x:f>I5943*TOMATO_PRICE+J5943*CARROT_PRICE+K5943*MESCLUN_PRICE</x:f>
        <x:v>100194</x:v>
      </x:c>
      <x:c r="P5943" s="268" t="n">
        <x:f>I5943*TOMATO_FERTILIZER+J5943*CARROT_FERTILIZER+K5943*MESCLUN_FERTILIZER</x:f>
        <x:v>14520</x:v>
      </x:c>
      <x:c r="Q5943" s="268" t="n">
        <x:f>MIN(M5943,FARMER_HOURS)*FARMER_RATE+MAX(M5943-FARMER_HOURS,0)*TEMP_RATE</x:f>
        <x:v>52158.082080821696</x:v>
      </x:c>
      <x:c r="R5943" s="268" t="n">
        <x:f>O5943-P5943-Q5943-FIXED_COST</x:f>
        <x:v>13515.917919178304</x:v>
      </x:c>
      <x:c r="S5943" s="139" t="str">
        <x:f>IF(AND(L5943&lt;=TOTAL_BED_CAP,N5943&lt;=TEMP_WORKER_CAP),"YES","NO")</x:f>
        <x:v>YES</x:v>
      </x:c>
      <x:c r="T5943" s="139" t="n">
        <x:f>IF(S5943="YES",R5943,-1E+99)</x:f>
        <x:v>13515.917919178304</x:v>
      </x:c>
    </x:row>
    <x:row r="5944">
      <x:c r="A5944" s="139"/>
      <x:c r="B5944" s="139"/>
      <x:c r="C5944" s="139"/>
      <x:c r="D5944" s="139"/>
      <x:c r="E5944" s="139"/>
      <x:c r="F5944" s="139"/>
      <x:c r="G5944" s="139"/>
      <x:c r="H5944" s="139"/>
      <x:c r="I5944" s="266" t="n">
        <x:f>INT((ROW()-ROW($I$46))/((CARROT_CAP+1)*(MESCLUN_CAP+1)))</x:f>
        <x:v>9</x:v>
      </x:c>
      <x:c r="J5944" s="266" t="n">
        <x:f>MOD(INT((ROW()-ROW($I$46))/(MESCLUN_CAP+1)),CARROT_CAP+1)</x:f>
        <x:v>1</x:v>
      </x:c>
      <x:c r="K5944" s="266" t="n">
        <x:f>MOD(ROW()-ROW($I$46),MESCLUN_CAP+1)</x:f>
        <x:v>8</x:v>
      </x:c>
      <x:c r="L5944" s="266" t="n">
        <x:f>SUM(I5944:K5944)</x:f>
        <x:v>18</x:v>
      </x:c>
      <x:c r="M5944" s="267" t="n">
        <x:f>I5944*TOMATO_HOURS*WEEKS*(1+TOMATO_DIM)^I5944+J5944*CARROT_HOURS*WEEKS*(1+CARROT_DIM)^J5944+K5944*MESCLUN_HOURS*WEEKS*(1+MESCLUN_DIM)^K5944</x:f>
        <x:v>2338.3026261353098</x:v>
      </x:c>
      <x:c r="N5944" s="267" t="n">
        <x:f>MAX(M5944-FARMER_HOURS,0)/TEMP_HOURS_PER_WORKER</x:f>
        <x:v>1.1238212681495208</x:v>
      </x:c>
      <x:c r="O5944" s="268" t="n">
        <x:f>I5944*TOMATO_PRICE+J5944*CARROT_PRICE+K5944*MESCLUN_PRICE</x:f>
        <x:v>102894</x:v>
      </x:c>
      <x:c r="P5944" s="268" t="n">
        <x:f>I5944*TOMATO_FERTILIZER+J5944*CARROT_FERTILIZER+K5944*MESCLUN_FERTILIZER</x:f>
        <x:v>15400</x:v>
      </x:c>
      <x:c r="Q5944" s="268" t="n">
        <x:f>MIN(M5944,FARMER_HOURS)*FARMER_RATE+MAX(M5944-FARMER_HOURS,0)*TEMP_RATE</x:f>
        <x:v>53095.531703738015</x:v>
      </x:c>
      <x:c r="R5944" s="268" t="n">
        <x:f>O5944-P5944-Q5944-FIXED_COST</x:f>
        <x:v>14398.468296261985</x:v>
      </x:c>
      <x:c r="S5944" s="139" t="str">
        <x:f>IF(AND(L5944&lt;=TOTAL_BED_CAP,N5944&lt;=TEMP_WORKER_CAP),"YES","NO")</x:f>
        <x:v>YES</x:v>
      </x:c>
      <x:c r="T5944" s="139" t="n">
        <x:f>IF(S5944="YES",R5944,-1E+99)</x:f>
        <x:v>14398.468296261985</x:v>
      </x:c>
    </x:row>
    <x:row r="5945">
      <x:c r="A5945" s="139"/>
      <x:c r="B5945" s="139"/>
      <x:c r="C5945" s="139"/>
      <x:c r="D5945" s="139"/>
      <x:c r="E5945" s="139"/>
      <x:c r="F5945" s="139"/>
      <x:c r="G5945" s="139"/>
      <x:c r="H5945" s="139"/>
      <x:c r="I5945" s="266" t="n">
        <x:f>INT((ROW()-ROW($I$46))/((CARROT_CAP+1)*(MESCLUN_CAP+1)))</x:f>
        <x:v>9</x:v>
      </x:c>
      <x:c r="J5945" s="266" t="n">
        <x:f>MOD(INT((ROW()-ROW($I$46))/(MESCLUN_CAP+1)),CARROT_CAP+1)</x:f>
        <x:v>1</x:v>
      </x:c>
      <x:c r="K5945" s="266" t="n">
        <x:f>MOD(ROW()-ROW($I$46),MESCLUN_CAP+1)</x:f>
        <x:v>9</x:v>
      </x:c>
      <x:c r="L5945" s="266" t="n">
        <x:f>SUM(I5945:K5945)</x:f>
        <x:v>19</x:v>
      </x:c>
      <x:c r="M5945" s="267" t="n">
        <x:f>I5945*TOMATO_HOURS*WEEKS*(1+TOMATO_DIM)^I5945+J5945*CARROT_HOURS*WEEKS*(1+CARROT_DIM)^J5945+K5945*MESCLUN_HOURS*WEEKS*(1+MESCLUN_DIM)^K5945</x:f>
        <x:v>2393.595961575704</x:v>
      </x:c>
      <x:c r="N5945" s="267" t="n">
        <x:f>MAX(M5945-FARMER_HOURS,0)/TEMP_HOURS_PER_WORKER</x:f>
        <x:v>1.1622194177609058</x:v>
      </x:c>
      <x:c r="O5945" s="268" t="n">
        <x:f>I5945*TOMATO_PRICE+J5945*CARROT_PRICE+K5945*MESCLUN_PRICE</x:f>
        <x:v>105594</x:v>
      </x:c>
      <x:c r="P5945" s="268" t="n">
        <x:f>I5945*TOMATO_FERTILIZER+J5945*CARROT_FERTILIZER+K5945*MESCLUN_FERTILIZER</x:f>
        <x:v>16280</x:v>
      </x:c>
      <x:c r="Q5945" s="268" t="n">
        <x:f>MIN(M5945,FARMER_HOURS)*FARMER_RATE+MAX(M5945-FARMER_HOURS,0)*TEMP_RATE</x:f>
        <x:v>54055.48544402264</x:v>
      </x:c>
      <x:c r="R5945" s="268" t="n">
        <x:f>O5945-P5945-Q5945-FIXED_COST</x:f>
        <x:v>15258.51455597736</x:v>
      </x:c>
      <x:c r="S5945" s="139" t="str">
        <x:f>IF(AND(L5945&lt;=TOTAL_BED_CAP,N5945&lt;=TEMP_WORKER_CAP),"YES","NO")</x:f>
        <x:v>YES</x:v>
      </x:c>
      <x:c r="T5945" s="139" t="n">
        <x:f>IF(S5945="YES",R5945,-1E+99)</x:f>
        <x:v>15258.51455597736</x:v>
      </x:c>
    </x:row>
    <x:row r="5946">
      <x:c r="A5946" s="139"/>
      <x:c r="B5946" s="139"/>
      <x:c r="C5946" s="139"/>
      <x:c r="D5946" s="139"/>
      <x:c r="E5946" s="139"/>
      <x:c r="F5946" s="139"/>
      <x:c r="G5946" s="139"/>
      <x:c r="H5946" s="139"/>
      <x:c r="I5946" s="266" t="n">
        <x:f>INT((ROW()-ROW($I$46))/((CARROT_CAP+1)*(MESCLUN_CAP+1)))</x:f>
        <x:v>9</x:v>
      </x:c>
      <x:c r="J5946" s="266" t="n">
        <x:f>MOD(INT((ROW()-ROW($I$46))/(MESCLUN_CAP+1)),CARROT_CAP+1)</x:f>
        <x:v>1</x:v>
      </x:c>
      <x:c r="K5946" s="266" t="n">
        <x:f>MOD(ROW()-ROW($I$46),MESCLUN_CAP+1)</x:f>
        <x:v>10</x:v>
      </x:c>
      <x:c r="L5946" s="266" t="n">
        <x:f>SUM(I5946:K5946)</x:f>
        <x:v>20</x:v>
      </x:c>
      <x:c r="M5946" s="267" t="n">
        <x:f>I5946*TOMATO_HOURS*WEEKS*(1+TOMATO_DIM)^I5946+J5946*CARROT_HOURS*WEEKS*(1+CARROT_DIM)^J5946+K5946*MESCLUN_HOURS*WEEKS*(1+MESCLUN_DIM)^K5946</x:f>
        <x:v>2450.209503058917</x:v>
      </x:c>
      <x:c r="N5946" s="267" t="n">
        <x:f>MAX(M5946-FARMER_HOURS,0)/TEMP_HOURS_PER_WORKER</x:f>
        <x:v>1.201534377124248</x:v>
      </x:c>
      <x:c r="O5946" s="268" t="n">
        <x:f>I5946*TOMATO_PRICE+J5946*CARROT_PRICE+K5946*MESCLUN_PRICE</x:f>
        <x:v>108294</x:v>
      </x:c>
      <x:c r="P5946" s="268" t="n">
        <x:f>I5946*TOMATO_FERTILIZER+J5946*CARROT_FERTILIZER+K5946*MESCLUN_FERTILIZER</x:f>
        <x:v>17160</x:v>
      </x:c>
      <x:c r="Q5946" s="268" t="n">
        <x:f>MIN(M5946,FARMER_HOURS)*FARMER_RATE+MAX(M5946-FARMER_HOURS,0)*TEMP_RATE</x:f>
        <x:v>55038.359428106196</x:v>
      </x:c>
      <x:c r="R5946" s="268" t="n">
        <x:f>O5946-P5946-Q5946-FIXED_COST</x:f>
        <x:v>16095.640571893804</x:v>
      </x:c>
      <x:c r="S5946" s="139" t="str">
        <x:f>IF(AND(L5946&lt;=TOTAL_BED_CAP,N5946&lt;=TEMP_WORKER_CAP),"YES","NO")</x:f>
        <x:v>YES</x:v>
      </x:c>
      <x:c r="T5946" s="139" t="n">
        <x:f>IF(S5946="YES",R5946,-1E+99)</x:f>
        <x:v>16095.640571893804</x:v>
      </x:c>
    </x:row>
    <x:row r="5947">
      <x:c r="A5947" s="139"/>
      <x:c r="B5947" s="139"/>
      <x:c r="C5947" s="139"/>
      <x:c r="D5947" s="139"/>
      <x:c r="E5947" s="139"/>
      <x:c r="F5947" s="139"/>
      <x:c r="G5947" s="139"/>
      <x:c r="H5947" s="139"/>
      <x:c r="I5947" s="266" t="n">
        <x:f>INT((ROW()-ROW($I$46))/((CARROT_CAP+1)*(MESCLUN_CAP+1)))</x:f>
        <x:v>9</x:v>
      </x:c>
      <x:c r="J5947" s="266" t="n">
        <x:f>MOD(INT((ROW()-ROW($I$46))/(MESCLUN_CAP+1)),CARROT_CAP+1)</x:f>
        <x:v>1</x:v>
      </x:c>
      <x:c r="K5947" s="266" t="n">
        <x:f>MOD(ROW()-ROW($I$46),MESCLUN_CAP+1)</x:f>
        <x:v>11</x:v>
      </x:c>
      <x:c r="L5947" s="266" t="n">
        <x:f>SUM(I5947:K5947)</x:f>
        <x:v>21</x:v>
      </x:c>
      <x:c r="M5947" s="267" t="n">
        <x:f>I5947*TOMATO_HOURS*WEEKS*(1+TOMATO_DIM)^I5947+J5947*CARROT_HOURS*WEEKS*(1+CARROT_DIM)^J5947+K5947*MESCLUN_HOURS*WEEKS*(1+MESCLUN_DIM)^K5947</x:f>
        <x:v>2508.1676161523565</x:v>
      </x:c>
      <x:c r="N5947" s="267" t="n">
        <x:f>MAX(M5947-FARMER_HOURS,0)/TEMP_HOURS_PER_WORKER</x:f>
        <x:v>1.2417830667724699</x:v>
      </x:c>
      <x:c r="O5947" s="268" t="n">
        <x:f>I5947*TOMATO_PRICE+J5947*CARROT_PRICE+K5947*MESCLUN_PRICE</x:f>
        <x:v>110994</x:v>
      </x:c>
      <x:c r="P5947" s="268" t="n">
        <x:f>I5947*TOMATO_FERTILIZER+J5947*CARROT_FERTILIZER+K5947*MESCLUN_FERTILIZER</x:f>
        <x:v>18040</x:v>
      </x:c>
      <x:c r="Q5947" s="268" t="n">
        <x:f>MIN(M5947,FARMER_HOURS)*FARMER_RATE+MAX(M5947-FARMER_HOURS,0)*TEMP_RATE</x:f>
        <x:v>56044.57666931175</x:v>
      </x:c>
      <x:c r="R5947" s="268" t="n">
        <x:f>O5947-P5947-Q5947-FIXED_COST</x:f>
        <x:v>16909.423330688252</x:v>
      </x:c>
      <x:c r="S5947" s="139" t="str">
        <x:f>IF(AND(L5947&lt;=TOTAL_BED_CAP,N5947&lt;=TEMP_WORKER_CAP),"YES","NO")</x:f>
        <x:v>YES</x:v>
      </x:c>
      <x:c r="T5947" s="139" t="n">
        <x:f>IF(S5947="YES",R5947,-1E+99)</x:f>
        <x:v>16909.423330688252</x:v>
      </x:c>
    </x:row>
    <x:row r="5948">
      <x:c r="A5948" s="139"/>
      <x:c r="B5948" s="139"/>
      <x:c r="C5948" s="139"/>
      <x:c r="D5948" s="139"/>
      <x:c r="E5948" s="139"/>
      <x:c r="F5948" s="139"/>
      <x:c r="G5948" s="139"/>
      <x:c r="H5948" s="139"/>
      <x:c r="I5948" s="266" t="n">
        <x:f>INT((ROW()-ROW($I$46))/((CARROT_CAP+1)*(MESCLUN_CAP+1)))</x:f>
        <x:v>9</x:v>
      </x:c>
      <x:c r="J5948" s="266" t="n">
        <x:f>MOD(INT((ROW()-ROW($I$46))/(MESCLUN_CAP+1)),CARROT_CAP+1)</x:f>
        <x:v>1</x:v>
      </x:c>
      <x:c r="K5948" s="266" t="n">
        <x:f>MOD(ROW()-ROW($I$46),MESCLUN_CAP+1)</x:f>
        <x:v>12</x:v>
      </x:c>
      <x:c r="L5948" s="266" t="n">
        <x:f>SUM(I5948:K5948)</x:f>
        <x:v>22</x:v>
      </x:c>
      <x:c r="M5948" s="267" t="n">
        <x:f>I5948*TOMATO_HOURS*WEEKS*(1+TOMATO_DIM)^I5948+J5948*CARROT_HOURS*WEEKS*(1+CARROT_DIM)^J5948+K5948*MESCLUN_HOURS*WEEKS*(1+MESCLUN_DIM)^K5948</x:f>
        <x:v>2567.4950692804205</x:v>
      </x:c>
      <x:c r="N5948" s="267" t="n">
        <x:f>MAX(M5948-FARMER_HOURS,0)/TEMP_HOURS_PER_WORKER</x:f>
        <x:v>1.282982687000292</x:v>
      </x:c>
      <x:c r="O5948" s="268" t="n">
        <x:f>I5948*TOMATO_PRICE+J5948*CARROT_PRICE+K5948*MESCLUN_PRICE</x:f>
        <x:v>113694</x:v>
      </x:c>
      <x:c r="P5948" s="268" t="n">
        <x:f>I5948*TOMATO_FERTILIZER+J5948*CARROT_FERTILIZER+K5948*MESCLUN_FERTILIZER</x:f>
        <x:v>18920</x:v>
      </x:c>
      <x:c r="Q5948" s="268" t="n">
        <x:f>MIN(M5948,FARMER_HOURS)*FARMER_RATE+MAX(M5948-FARMER_HOURS,0)*TEMP_RATE</x:f>
        <x:v>57074.567175007294</x:v>
      </x:c>
      <x:c r="R5948" s="268" t="n">
        <x:f>O5948-P5948-Q5948-FIXED_COST</x:f>
        <x:v>17699.432824992706</x:v>
      </x:c>
      <x:c r="S5948" s="139" t="str">
        <x:f>IF(AND(L5948&lt;=TOTAL_BED_CAP,N5948&lt;=TEMP_WORKER_CAP),"YES","NO")</x:f>
        <x:v>YES</x:v>
      </x:c>
      <x:c r="T5948" s="139" t="n">
        <x:f>IF(S5948="YES",R5948,-1E+99)</x:f>
        <x:v>17699.432824992706</x:v>
      </x:c>
    </x:row>
    <x:row r="5949">
      <x:c r="A5949" s="139"/>
      <x:c r="B5949" s="139"/>
      <x:c r="C5949" s="139"/>
      <x:c r="D5949" s="139"/>
      <x:c r="E5949" s="139"/>
      <x:c r="F5949" s="139"/>
      <x:c r="G5949" s="139"/>
      <x:c r="H5949" s="139"/>
      <x:c r="I5949" s="266" t="n">
        <x:f>INT((ROW()-ROW($I$46))/((CARROT_CAP+1)*(MESCLUN_CAP+1)))</x:f>
        <x:v>9</x:v>
      </x:c>
      <x:c r="J5949" s="266" t="n">
        <x:f>MOD(INT((ROW()-ROW($I$46))/(MESCLUN_CAP+1)),CARROT_CAP+1)</x:f>
        <x:v>1</x:v>
      </x:c>
      <x:c r="K5949" s="266" t="n">
        <x:f>MOD(ROW()-ROW($I$46),MESCLUN_CAP+1)</x:f>
        <x:v>13</x:v>
      </x:c>
      <x:c r="L5949" s="266" t="n">
        <x:f>SUM(I5949:K5949)</x:f>
        <x:v>23</x:v>
      </x:c>
      <x:c r="M5949" s="267" t="n">
        <x:f>I5949*TOMATO_HOURS*WEEKS*(1+TOMATO_DIM)^I5949+J5949*CARROT_HOURS*WEEKS*(1+CARROT_DIM)^J5949+K5949*MESCLUN_HOURS*WEEKS*(1+MESCLUN_DIM)^K5949</x:f>
        <x:v>2628.217039988805</x:v>
      </x:c>
      <x:c r="N5949" s="267" t="n">
        <x:f>MAX(M5949-FARMER_HOURS,0)/TEMP_HOURS_PER_WORKER</x:f>
        <x:v>1.3251507222144479</x:v>
      </x:c>
      <x:c r="O5949" s="268" t="n">
        <x:f>I5949*TOMATO_PRICE+J5949*CARROT_PRICE+K5949*MESCLUN_PRICE</x:f>
        <x:v>116394</x:v>
      </x:c>
      <x:c r="P5949" s="268" t="n">
        <x:f>I5949*TOMATO_FERTILIZER+J5949*CARROT_FERTILIZER+K5949*MESCLUN_FERTILIZER</x:f>
        <x:v>19800</x:v>
      </x:c>
      <x:c r="Q5949" s="268" t="n">
        <x:f>MIN(M5949,FARMER_HOURS)*FARMER_RATE+MAX(M5949-FARMER_HOURS,0)*TEMP_RATE</x:f>
        <x:v>58128.7680553612</x:v>
      </x:c>
      <x:c r="R5949" s="268" t="n">
        <x:f>O5949-P5949-Q5949-FIXED_COST</x:f>
        <x:v>18465.2319446388</x:v>
      </x:c>
      <x:c r="S5949" s="139" t="str">
        <x:f>IF(AND(L5949&lt;=TOTAL_BED_CAP,N5949&lt;=TEMP_WORKER_CAP),"YES","NO")</x:f>
        <x:v>YES</x:v>
      </x:c>
      <x:c r="T5949" s="139" t="n">
        <x:f>IF(S5949="YES",R5949,-1E+99)</x:f>
        <x:v>18465.2319446388</x:v>
      </x:c>
    </x:row>
    <x:row r="5950">
      <x:c r="A5950" s="139"/>
      <x:c r="B5950" s="139"/>
      <x:c r="C5950" s="139"/>
      <x:c r="D5950" s="139"/>
      <x:c r="E5950" s="139"/>
      <x:c r="F5950" s="139"/>
      <x:c r="G5950" s="139"/>
      <x:c r="H5950" s="139"/>
      <x:c r="I5950" s="266" t="n">
        <x:f>INT((ROW()-ROW($I$46))/((CARROT_CAP+1)*(MESCLUN_CAP+1)))</x:f>
        <x:v>9</x:v>
      </x:c>
      <x:c r="J5950" s="266" t="n">
        <x:f>MOD(INT((ROW()-ROW($I$46))/(MESCLUN_CAP+1)),CARROT_CAP+1)</x:f>
        <x:v>1</x:v>
      </x:c>
      <x:c r="K5950" s="266" t="n">
        <x:f>MOD(ROW()-ROW($I$46),MESCLUN_CAP+1)</x:f>
        <x:v>14</x:v>
      </x:c>
      <x:c r="L5950" s="266" t="n">
        <x:f>SUM(I5950:K5950)</x:f>
        <x:v>24</x:v>
      </x:c>
      <x:c r="M5950" s="267" t="n">
        <x:f>I5950*TOMATO_HOURS*WEEKS*(1+TOMATO_DIM)^I5950+J5950*CARROT_HOURS*WEEKS*(1+CARROT_DIM)^J5950+K5950*MESCLUN_HOURS*WEEKS*(1+MESCLUN_DIM)^K5950</x:f>
        <x:v>2690.359121302466</x:v>
      </x:c>
      <x:c r="N5950" s="267" t="n">
        <x:f>MAX(M5950-FARMER_HOURS,0)/TEMP_HOURS_PER_WORKER</x:f>
        <x:v>1.3683049453489349</x:v>
      </x:c>
      <x:c r="O5950" s="268" t="n">
        <x:f>I5950*TOMATO_PRICE+J5950*CARROT_PRICE+K5950*MESCLUN_PRICE</x:f>
        <x:v>119094</x:v>
      </x:c>
      <x:c r="P5950" s="268" t="n">
        <x:f>I5950*TOMATO_FERTILIZER+J5950*CARROT_FERTILIZER+K5950*MESCLUN_FERTILIZER</x:f>
        <x:v>20680</x:v>
      </x:c>
      <x:c r="Q5950" s="268" t="n">
        <x:f>MIN(M5950,FARMER_HOURS)*FARMER_RATE+MAX(M5950-FARMER_HOURS,0)*TEMP_RATE</x:f>
        <x:v>59207.62363372337</x:v>
      </x:c>
      <x:c r="R5950" s="268" t="n">
        <x:f>O5950-P5950-Q5950-FIXED_COST</x:f>
        <x:v>19206.37636627663</x:v>
      </x:c>
      <x:c r="S5950" s="139" t="str">
        <x:f>IF(AND(L5950&lt;=TOTAL_BED_CAP,N5950&lt;=TEMP_WORKER_CAP),"YES","NO")</x:f>
        <x:v>YES</x:v>
      </x:c>
      <x:c r="T5950" s="139" t="n">
        <x:f>IF(S5950="YES",R5950,-1E+99)</x:f>
        <x:v>19206.37636627663</x:v>
      </x:c>
    </x:row>
    <x:row r="5951">
      <x:c r="A5951" s="139"/>
      <x:c r="B5951" s="139"/>
      <x:c r="C5951" s="139"/>
      <x:c r="D5951" s="139"/>
      <x:c r="E5951" s="139"/>
      <x:c r="F5951" s="139"/>
      <x:c r="G5951" s="139"/>
      <x:c r="H5951" s="139"/>
      <x:c r="I5951" s="266" t="n">
        <x:f>INT((ROW()-ROW($I$46))/((CARROT_CAP+1)*(MESCLUN_CAP+1)))</x:f>
        <x:v>9</x:v>
      </x:c>
      <x:c r="J5951" s="266" t="n">
        <x:f>MOD(INT((ROW()-ROW($I$46))/(MESCLUN_CAP+1)),CARROT_CAP+1)</x:f>
        <x:v>1</x:v>
      </x:c>
      <x:c r="K5951" s="266" t="n">
        <x:f>MOD(ROW()-ROW($I$46),MESCLUN_CAP+1)</x:f>
        <x:v>15</x:v>
      </x:c>
      <x:c r="L5951" s="266" t="n">
        <x:f>SUM(I5951:K5951)</x:f>
        <x:v>25</x:v>
      </x:c>
      <x:c r="M5951" s="267" t="n">
        <x:f>I5951*TOMATO_HOURS*WEEKS*(1+TOMATO_DIM)^I5951+J5951*CARROT_HOURS*WEEKS*(1+CARROT_DIM)^J5951+K5951*MESCLUN_HOURS*WEEKS*(1+MESCLUN_DIM)^K5951</x:f>
        <x:v>2753.947328178612</x:v>
      </x:c>
      <x:c r="N5951" s="267" t="n">
        <x:f>MAX(M5951-FARMER_HOURS,0)/TEMP_HOURS_PER_WORKER</x:f>
        <x:v>1.4124634223462584</x:v>
      </x:c>
      <x:c r="O5951" s="268" t="n">
        <x:f>I5951*TOMATO_PRICE+J5951*CARROT_PRICE+K5951*MESCLUN_PRICE</x:f>
        <x:v>121794</x:v>
      </x:c>
      <x:c r="P5951" s="268" t="n">
        <x:f>I5951*TOMATO_FERTILIZER+J5951*CARROT_FERTILIZER+K5951*MESCLUN_FERTILIZER</x:f>
        <x:v>21560</x:v>
      </x:c>
      <x:c r="Q5951" s="268" t="n">
        <x:f>MIN(M5951,FARMER_HOURS)*FARMER_RATE+MAX(M5951-FARMER_HOURS,0)*TEMP_RATE</x:f>
        <x:v>60311.585558656465</x:v>
      </x:c>
      <x:c r="R5951" s="268" t="n">
        <x:f>O5951-P5951-Q5951-FIXED_COST</x:f>
        <x:v>19922.414441343535</x:v>
      </x:c>
      <x:c r="S5951" s="139" t="str">
        <x:f>IF(AND(L5951&lt;=TOTAL_BED_CAP,N5951&lt;=TEMP_WORKER_CAP),"YES","NO")</x:f>
        <x:v>YES</x:v>
      </x:c>
      <x:c r="T5951" s="139" t="n">
        <x:f>IF(S5951="YES",R5951,-1E+99)</x:f>
        <x:v>19922.414441343535</x:v>
      </x:c>
    </x:row>
    <x:row r="5952">
      <x:c r="A5952" s="139"/>
      <x:c r="B5952" s="139"/>
      <x:c r="C5952" s="139"/>
      <x:c r="D5952" s="139"/>
      <x:c r="E5952" s="139"/>
      <x:c r="F5952" s="139"/>
      <x:c r="G5952" s="139"/>
      <x:c r="H5952" s="139"/>
      <x:c r="I5952" s="266" t="n">
        <x:f>INT((ROW()-ROW($I$46))/((CARROT_CAP+1)*(MESCLUN_CAP+1)))</x:f>
        <x:v>9</x:v>
      </x:c>
      <x:c r="J5952" s="266" t="n">
        <x:f>MOD(INT((ROW()-ROW($I$46))/(MESCLUN_CAP+1)),CARROT_CAP+1)</x:f>
        <x:v>1</x:v>
      </x:c>
      <x:c r="K5952" s="266" t="n">
        <x:f>MOD(ROW()-ROW($I$46),MESCLUN_CAP+1)</x:f>
        <x:v>16</x:v>
      </x:c>
      <x:c r="L5952" s="266" t="n">
        <x:f>SUM(I5952:K5952)</x:f>
        <x:v>26</x:v>
      </x:c>
      <x:c r="M5952" s="267" t="n">
        <x:f>I5952*TOMATO_HOURS*WEEKS*(1+TOMATO_DIM)^I5952+J5952*CARROT_HOURS*WEEKS*(1+CARROT_DIM)^J5952+K5952*MESCLUN_HOURS*WEEKS*(1+MESCLUN_DIM)^K5952</x:f>
        <x:v>2819.0081040561013</x:v>
      </x:c>
      <x:c r="N5952" s="267" t="n">
        <x:f>MAX(M5952-FARMER_HOURS,0)/TEMP_HOURS_PER_WORKER</x:f>
        <x:v>1.4576445167056258</x:v>
      </x:c>
      <x:c r="O5952" s="268" t="n">
        <x:f>I5952*TOMATO_PRICE+J5952*CARROT_PRICE+K5952*MESCLUN_PRICE</x:f>
        <x:v>124494</x:v>
      </x:c>
      <x:c r="P5952" s="268" t="n">
        <x:f>I5952*TOMATO_FERTILIZER+J5952*CARROT_FERTILIZER+K5952*MESCLUN_FERTILIZER</x:f>
        <x:v>22440</x:v>
      </x:c>
      <x:c r="Q5952" s="268" t="n">
        <x:f>MIN(M5952,FARMER_HOURS)*FARMER_RATE+MAX(M5952-FARMER_HOURS,0)*TEMP_RATE</x:f>
        <x:v>61441.11291764065</x:v>
      </x:c>
      <x:c r="R5952" s="268" t="n">
        <x:f>O5952-P5952-Q5952-FIXED_COST</x:f>
        <x:v>20612.887082359353</x:v>
      </x:c>
      <x:c r="S5952" s="139" t="str">
        <x:f>IF(AND(L5952&lt;=TOTAL_BED_CAP,N5952&lt;=TEMP_WORKER_CAP),"YES","NO")</x:f>
        <x:v>YES</x:v>
      </x:c>
      <x:c r="T5952" s="139" t="n">
        <x:f>IF(S5952="YES",R5952,-1E+99)</x:f>
        <x:v>20612.887082359353</x:v>
      </x:c>
    </x:row>
    <x:row r="5953">
      <x:c r="A5953" s="139"/>
      <x:c r="B5953" s="139"/>
      <x:c r="C5953" s="139"/>
      <x:c r="D5953" s="139"/>
      <x:c r="E5953" s="139"/>
      <x:c r="F5953" s="139"/>
      <x:c r="G5953" s="139"/>
      <x:c r="H5953" s="139"/>
      <x:c r="I5953" s="266" t="n">
        <x:f>INT((ROW()-ROW($I$46))/((CARROT_CAP+1)*(MESCLUN_CAP+1)))</x:f>
        <x:v>9</x:v>
      </x:c>
      <x:c r="J5953" s="266" t="n">
        <x:f>MOD(INT((ROW()-ROW($I$46))/(MESCLUN_CAP+1)),CARROT_CAP+1)</x:f>
        <x:v>1</x:v>
      </x:c>
      <x:c r="K5953" s="266" t="n">
        <x:f>MOD(ROW()-ROW($I$46),MESCLUN_CAP+1)</x:f>
        <x:v>17</x:v>
      </x:c>
      <x:c r="L5953" s="266" t="n">
        <x:f>SUM(I5953:K5953)</x:f>
        <x:v>27</x:v>
      </x:c>
      <x:c r="M5953" s="267" t="n">
        <x:f>I5953*TOMATO_HOURS*WEEKS*(1+TOMATO_DIM)^I5953+J5953*CARROT_HOURS*WEEKS*(1+CARROT_DIM)^J5953+K5953*MESCLUN_HOURS*WEEKS*(1+MESCLUN_DIM)^K5953</x:f>
        <x:v>2885.5683275026413</x:v>
      </x:c>
      <x:c r="N5953" s="267" t="n">
        <x:f>MAX(M5953-FARMER_HOURS,0)/TEMP_HOURS_PER_WORKER</x:f>
        <x:v>1.5038668940990565</x:v>
      </x:c>
      <x:c r="O5953" s="268" t="n">
        <x:f>I5953*TOMATO_PRICE+J5953*CARROT_PRICE+K5953*MESCLUN_PRICE</x:f>
        <x:v>127194</x:v>
      </x:c>
      <x:c r="P5953" s="268" t="n">
        <x:f>I5953*TOMATO_FERTILIZER+J5953*CARROT_FERTILIZER+K5953*MESCLUN_FERTILIZER</x:f>
        <x:v>23320</x:v>
      </x:c>
      <x:c r="Q5953" s="268" t="n">
        <x:f>MIN(M5953,FARMER_HOURS)*FARMER_RATE+MAX(M5953-FARMER_HOURS,0)*TEMP_RATE</x:f>
        <x:v>62596.67235247641</x:v>
      </x:c>
      <x:c r="R5953" s="268" t="n">
        <x:f>O5953-P5953-Q5953-FIXED_COST</x:f>
        <x:v>21277.32764752359</x:v>
      </x:c>
      <x:c r="S5953" s="139" t="str">
        <x:f>IF(AND(L5953&lt;=TOTAL_BED_CAP,N5953&lt;=TEMP_WORKER_CAP),"YES","NO")</x:f>
        <x:v>YES</x:v>
      </x:c>
      <x:c r="T5953" s="139" t="n">
        <x:f>IF(S5953="YES",R5953,-1E+99)</x:f>
        <x:v>21277.32764752359</x:v>
      </x:c>
    </x:row>
    <x:row r="5954">
      <x:c r="A5954" s="139"/>
      <x:c r="B5954" s="139"/>
      <x:c r="C5954" s="139"/>
      <x:c r="D5954" s="139"/>
      <x:c r="E5954" s="139"/>
      <x:c r="F5954" s="139"/>
      <x:c r="G5954" s="139"/>
      <x:c r="H5954" s="139"/>
      <x:c r="I5954" s="266" t="n">
        <x:f>INT((ROW()-ROW($I$46))/((CARROT_CAP+1)*(MESCLUN_CAP+1)))</x:f>
        <x:v>9</x:v>
      </x:c>
      <x:c r="J5954" s="266" t="n">
        <x:f>MOD(INT((ROW()-ROW($I$46))/(MESCLUN_CAP+1)),CARROT_CAP+1)</x:f>
        <x:v>1</x:v>
      </x:c>
      <x:c r="K5954" s="266" t="n">
        <x:f>MOD(ROW()-ROW($I$46),MESCLUN_CAP+1)</x:f>
        <x:v>18</x:v>
      </x:c>
      <x:c r="L5954" s="266" t="n">
        <x:f>SUM(I5954:K5954)</x:f>
        <x:v>28</x:v>
      </x:c>
      <x:c r="M5954" s="267" t="n">
        <x:f>I5954*TOMATO_HOURS*WEEKS*(1+TOMATO_DIM)^I5954+J5954*CARROT_HOURS*WEEKS*(1+CARROT_DIM)^J5954+K5954*MESCLUN_HOURS*WEEKS*(1+MESCLUN_DIM)^K5954</x:f>
        <x:v>2953.6553189612287</x:v>
      </x:c>
      <x:c r="N5954" s="267" t="n">
        <x:f>MAX(M5954-FARMER_HOURS,0)/TEMP_HOURS_PER_WORKER</x:f>
        <x:v>1.5511495270564089</x:v>
      </x:c>
      <x:c r="O5954" s="268" t="n">
        <x:f>I5954*TOMATO_PRICE+J5954*CARROT_PRICE+K5954*MESCLUN_PRICE</x:f>
        <x:v>129894</x:v>
      </x:c>
      <x:c r="P5954" s="268" t="n">
        <x:f>I5954*TOMATO_FERTILIZER+J5954*CARROT_FERTILIZER+K5954*MESCLUN_FERTILIZER</x:f>
        <x:v>24200</x:v>
      </x:c>
      <x:c r="Q5954" s="268" t="n">
        <x:f>MIN(M5954,FARMER_HOURS)*FARMER_RATE+MAX(M5954-FARMER_HOURS,0)*TEMP_RATE</x:f>
        <x:v>63778.73817641022</x:v>
      </x:c>
      <x:c r="R5954" s="268" t="n">
        <x:f>O5954-P5954-Q5954-FIXED_COST</x:f>
        <x:v>21915.261823589783</x:v>
      </x:c>
      <x:c r="S5954" s="139" t="str">
        <x:f>IF(AND(L5954&lt;=TOTAL_BED_CAP,N5954&lt;=TEMP_WORKER_CAP),"YES","NO")</x:f>
        <x:v>YES</x:v>
      </x:c>
      <x:c r="T5954" s="139" t="n">
        <x:f>IF(S5954="YES",R5954,-1E+99)</x:f>
        <x:v>21915.261823589783</x:v>
      </x:c>
    </x:row>
    <x:row r="5955">
      <x:c r="A5955" s="139"/>
      <x:c r="B5955" s="139"/>
      <x:c r="C5955" s="139"/>
      <x:c r="D5955" s="139"/>
      <x:c r="E5955" s="139"/>
      <x:c r="F5955" s="139"/>
      <x:c r="G5955" s="139"/>
      <x:c r="H5955" s="139"/>
      <x:c r="I5955" s="266" t="n">
        <x:f>INT((ROW()-ROW($I$46))/((CARROT_CAP+1)*(MESCLUN_CAP+1)))</x:f>
        <x:v>9</x:v>
      </x:c>
      <x:c r="J5955" s="266" t="n">
        <x:f>MOD(INT((ROW()-ROW($I$46))/(MESCLUN_CAP+1)),CARROT_CAP+1)</x:f>
        <x:v>1</x:v>
      </x:c>
      <x:c r="K5955" s="266" t="n">
        <x:f>MOD(ROW()-ROW($I$46),MESCLUN_CAP+1)</x:f>
        <x:v>19</x:v>
      </x:c>
      <x:c r="L5955" s="266" t="n">
        <x:f>SUM(I5955:K5955)</x:f>
        <x:v>29</x:v>
      </x:c>
      <x:c r="M5955" s="267" t="n">
        <x:f>I5955*TOMATO_HOURS*WEEKS*(1+TOMATO_DIM)^I5955+J5955*CARROT_HOURS*WEEKS*(1+CARROT_DIM)^J5955+K5955*MESCLUN_HOURS*WEEKS*(1+MESCLUN_DIM)^K5955</x:f>
        <x:v>3023.2968475972507</x:v>
      </x:c>
      <x:c r="N5955" s="267" t="n">
        <x:f>MAX(M5955-FARMER_HOURS,0)/TEMP_HOURS_PER_WORKER</x:f>
        <x:v>1.599511699720313</x:v>
      </x:c>
      <x:c r="O5955" s="268" t="n">
        <x:f>I5955*TOMATO_PRICE+J5955*CARROT_PRICE+K5955*MESCLUN_PRICE</x:f>
        <x:v>132594</x:v>
      </x:c>
      <x:c r="P5955" s="268" t="n">
        <x:f>I5955*TOMATO_FERTILIZER+J5955*CARROT_FERTILIZER+K5955*MESCLUN_FERTILIZER</x:f>
        <x:v>25080</x:v>
      </x:c>
      <x:c r="Q5955" s="268" t="n">
        <x:f>MIN(M5955,FARMER_HOURS)*FARMER_RATE+MAX(M5955-FARMER_HOURS,0)*TEMP_RATE</x:f>
        <x:v>64987.79249300782</x:v>
      </x:c>
      <x:c r="R5955" s="268" t="n">
        <x:f>O5955-P5955-Q5955-FIXED_COST</x:f>
        <x:v>22526.207506992178</x:v>
      </x:c>
      <x:c r="S5955" s="139" t="str">
        <x:f>IF(AND(L5955&lt;=TOTAL_BED_CAP,N5955&lt;=TEMP_WORKER_CAP),"YES","NO")</x:f>
        <x:v>YES</x:v>
      </x:c>
      <x:c r="T5955" s="139" t="n">
        <x:f>IF(S5955="YES",R5955,-1E+99)</x:f>
        <x:v>22526.207506992178</x:v>
      </x:c>
    </x:row>
    <x:row r="5956">
      <x:c r="A5956" s="139"/>
      <x:c r="B5956" s="139"/>
      <x:c r="C5956" s="139"/>
      <x:c r="D5956" s="139"/>
      <x:c r="E5956" s="139"/>
      <x:c r="F5956" s="139"/>
      <x:c r="G5956" s="139"/>
      <x:c r="H5956" s="139"/>
      <x:c r="I5956" s="266" t="n">
        <x:f>INT((ROW()-ROW($I$46))/((CARROT_CAP+1)*(MESCLUN_CAP+1)))</x:f>
        <x:v>9</x:v>
      </x:c>
      <x:c r="J5956" s="266" t="n">
        <x:f>MOD(INT((ROW()-ROW($I$46))/(MESCLUN_CAP+1)),CARROT_CAP+1)</x:f>
        <x:v>1</x:v>
      </x:c>
      <x:c r="K5956" s="266" t="n">
        <x:f>MOD(ROW()-ROW($I$46),MESCLUN_CAP+1)</x:f>
        <x:v>20</x:v>
      </x:c>
      <x:c r="L5956" s="266" t="n">
        <x:f>SUM(I5956:K5956)</x:f>
        <x:v>30</x:v>
      </x:c>
      <x:c r="M5956" s="267" t="n">
        <x:f>I5956*TOMATO_HOURS*WEEKS*(1+TOMATO_DIM)^I5956+J5956*CARROT_HOURS*WEEKS*(1+CARROT_DIM)^J5956+K5956*MESCLUN_HOURS*WEEKS*(1+MESCLUN_DIM)^K5956</x:f>
        <x:v>3094.5211382477273</x:v>
      </x:c>
      <x:c r="N5956" s="267" t="n">
        <x:f>MAX(M5956-FARMER_HOURS,0)/TEMP_HOURS_PER_WORKER</x:f>
        <x:v>1.6489730126720328</x:v>
      </x:c>
      <x:c r="O5956" s="268" t="n">
        <x:f>I5956*TOMATO_PRICE+J5956*CARROT_PRICE+K5956*MESCLUN_PRICE</x:f>
        <x:v>135294</x:v>
      </x:c>
      <x:c r="P5956" s="268" t="n">
        <x:f>I5956*TOMATO_FERTILIZER+J5956*CARROT_FERTILIZER+K5956*MESCLUN_FERTILIZER</x:f>
        <x:v>25960</x:v>
      </x:c>
      <x:c r="Q5956" s="268" t="n">
        <x:f>MIN(M5956,FARMER_HOURS)*FARMER_RATE+MAX(M5956-FARMER_HOURS,0)*TEMP_RATE</x:f>
        <x:v>66224.32531680082</x:v>
      </x:c>
      <x:c r="R5956" s="268" t="n">
        <x:f>O5956-P5956-Q5956-FIXED_COST</x:f>
        <x:v>23109.674683199177</x:v>
      </x:c>
      <x:c r="S5956" s="139" t="str">
        <x:f>IF(AND(L5956&lt;=TOTAL_BED_CAP,N5956&lt;=TEMP_WORKER_CAP),"YES","NO")</x:f>
        <x:v>YES</x:v>
      </x:c>
      <x:c r="T5956" s="139" t="n">
        <x:f>IF(S5956="YES",R5956,-1E+99)</x:f>
        <x:v>23109.674683199177</x:v>
      </x:c>
    </x:row>
    <x:row r="5957">
      <x:c r="A5957" s="139"/>
      <x:c r="B5957" s="139"/>
      <x:c r="C5957" s="139"/>
      <x:c r="D5957" s="139"/>
      <x:c r="E5957" s="139"/>
      <x:c r="F5957" s="139"/>
      <x:c r="G5957" s="139"/>
      <x:c r="H5957" s="139"/>
      <x:c r="I5957" s="266" t="n">
        <x:f>INT((ROW()-ROW($I$46))/((CARROT_CAP+1)*(MESCLUN_CAP+1)))</x:f>
        <x:v>9</x:v>
      </x:c>
      <x:c r="J5957" s="266" t="n">
        <x:f>MOD(INT((ROW()-ROW($I$46))/(MESCLUN_CAP+1)),CARROT_CAP+1)</x:f>
        <x:v>1</x:v>
      </x:c>
      <x:c r="K5957" s="266" t="n">
        <x:f>MOD(ROW()-ROW($I$46),MESCLUN_CAP+1)</x:f>
        <x:v>21</x:v>
      </x:c>
      <x:c r="L5957" s="266" t="n">
        <x:f>SUM(I5957:K5957)</x:f>
        <x:v>31</x:v>
      </x:c>
      <x:c r="M5957" s="267" t="n">
        <x:f>I5957*TOMATO_HOURS*WEEKS*(1+TOMATO_DIM)^I5957+J5957*CARROT_HOURS*WEEKS*(1+CARROT_DIM)^J5957+K5957*MESCLUN_HOURS*WEEKS*(1+MESCLUN_DIM)^K5957</x:f>
        <x:v>3167.3568784741715</x:v>
      </x:c>
      <x:c r="N5957" s="267" t="n">
        <x:f>MAX(M5957-FARMER_HOURS,0)/TEMP_HOURS_PER_WORKER</x:f>
        <x:v>1.6995533878292857</x:v>
      </x:c>
      <x:c r="O5957" s="268" t="n">
        <x:f>I5957*TOMATO_PRICE+J5957*CARROT_PRICE+K5957*MESCLUN_PRICE</x:f>
        <x:v>137994</x:v>
      </x:c>
      <x:c r="P5957" s="268" t="n">
        <x:f>I5957*TOMATO_FERTILIZER+J5957*CARROT_FERTILIZER+K5957*MESCLUN_FERTILIZER</x:f>
        <x:v>26840</x:v>
      </x:c>
      <x:c r="Q5957" s="268" t="n">
        <x:f>MIN(M5957,FARMER_HOURS)*FARMER_RATE+MAX(M5957-FARMER_HOURS,0)*TEMP_RATE</x:f>
        <x:v>67488.83469573213</x:v>
      </x:c>
      <x:c r="R5957" s="268" t="n">
        <x:f>O5957-P5957-Q5957-FIXED_COST</x:f>
        <x:v>23665.165304267866</x:v>
      </x:c>
      <x:c r="S5957" s="139" t="str">
        <x:f>IF(AND(L5957&lt;=TOTAL_BED_CAP,N5957&lt;=TEMP_WORKER_CAP),"YES","NO")</x:f>
        <x:v>YES</x:v>
      </x:c>
      <x:c r="T5957" s="139" t="n">
        <x:f>IF(S5957="YES",R5957,-1E+99)</x:f>
        <x:v>23665.165304267866</x:v>
      </x:c>
    </x:row>
    <x:row r="5958">
      <x:c r="A5958" s="139"/>
      <x:c r="B5958" s="139"/>
      <x:c r="C5958" s="139"/>
      <x:c r="D5958" s="139"/>
      <x:c r="E5958" s="139"/>
      <x:c r="F5958" s="139"/>
      <x:c r="G5958" s="139"/>
      <x:c r="H5958" s="139"/>
      <x:c r="I5958" s="266" t="n">
        <x:f>INT((ROW()-ROW($I$46))/((CARROT_CAP+1)*(MESCLUN_CAP+1)))</x:f>
        <x:v>9</x:v>
      </x:c>
      <x:c r="J5958" s="266" t="n">
        <x:f>MOD(INT((ROW()-ROW($I$46))/(MESCLUN_CAP+1)),CARROT_CAP+1)</x:f>
        <x:v>1</x:v>
      </x:c>
      <x:c r="K5958" s="266" t="n">
        <x:f>MOD(ROW()-ROW($I$46),MESCLUN_CAP+1)</x:f>
        <x:v>22</x:v>
      </x:c>
      <x:c r="L5958" s="266" t="n">
        <x:f>SUM(I5958:K5958)</x:f>
        <x:v>32</x:v>
      </x:c>
      <x:c r="M5958" s="267" t="n">
        <x:f>I5958*TOMATO_HOURS*WEEKS*(1+TOMATO_DIM)^I5958+J5958*CARROT_HOURS*WEEKS*(1+CARROT_DIM)^J5958+K5958*MESCLUN_HOURS*WEEKS*(1+MESCLUN_DIM)^K5958</x:f>
        <x:v>3241.8332257205675</x:v>
      </x:c>
      <x:c r="N5958" s="267" t="n">
        <x:f>MAX(M5958-FARMER_HOURS,0)/TEMP_HOURS_PER_WORKER</x:f>
        <x:v>1.7512730734170607</x:v>
      </x:c>
      <x:c r="O5958" s="268" t="n">
        <x:f>I5958*TOMATO_PRICE+J5958*CARROT_PRICE+K5958*MESCLUN_PRICE</x:f>
        <x:v>140694</x:v>
      </x:c>
      <x:c r="P5958" s="268" t="n">
        <x:f>I5958*TOMATO_FERTILIZER+J5958*CARROT_FERTILIZER+K5958*MESCLUN_FERTILIZER</x:f>
        <x:v>27720</x:v>
      </x:c>
      <x:c r="Q5958" s="268" t="n">
        <x:f>MIN(M5958,FARMER_HOURS)*FARMER_RATE+MAX(M5958-FARMER_HOURS,0)*TEMP_RATE</x:f>
        <x:v>68781.82683542652</x:v>
      </x:c>
      <x:c r="R5958" s="268" t="n">
        <x:f>O5958-P5958-Q5958-FIXED_COST</x:f>
        <x:v>24192.173164573484</x:v>
      </x:c>
      <x:c r="S5958" s="139" t="str">
        <x:f>IF(AND(L5958&lt;=TOTAL_BED_CAP,N5958&lt;=TEMP_WORKER_CAP),"YES","NO")</x:f>
        <x:v>YES</x:v>
      </x:c>
      <x:c r="T5958" s="139" t="n">
        <x:f>IF(S5958="YES",R5958,-1E+99)</x:f>
        <x:v>24192.173164573484</x:v>
      </x:c>
    </x:row>
    <x:row r="5959">
      <x:c r="A5959" s="139"/>
      <x:c r="B5959" s="139"/>
      <x:c r="C5959" s="139"/>
      <x:c r="D5959" s="139"/>
      <x:c r="E5959" s="139"/>
      <x:c r="F5959" s="139"/>
      <x:c r="G5959" s="139"/>
      <x:c r="H5959" s="139"/>
      <x:c r="I5959" s="266" t="n">
        <x:f>INT((ROW()-ROW($I$46))/((CARROT_CAP+1)*(MESCLUN_CAP+1)))</x:f>
        <x:v>9</x:v>
      </x:c>
      <x:c r="J5959" s="266" t="n">
        <x:f>MOD(INT((ROW()-ROW($I$46))/(MESCLUN_CAP+1)),CARROT_CAP+1)</x:f>
        <x:v>1</x:v>
      </x:c>
      <x:c r="K5959" s="266" t="n">
        <x:f>MOD(ROW()-ROW($I$46),MESCLUN_CAP+1)</x:f>
        <x:v>23</x:v>
      </x:c>
      <x:c r="L5959" s="266" t="n">
        <x:f>SUM(I5959:K5959)</x:f>
        <x:v>33</x:v>
      </x:c>
      <x:c r="M5959" s="267" t="n">
        <x:f>I5959*TOMATO_HOURS*WEEKS*(1+TOMATO_DIM)^I5959+J5959*CARROT_HOURS*WEEKS*(1+CARROT_DIM)^J5959+K5959*MESCLUN_HOURS*WEEKS*(1+MESCLUN_DIM)^K5959</x:f>
        <x:v>3317.979814578004</x:v>
      </x:c>
      <x:c r="N5959" s="267" t="n">
        <x:f>MAX(M5959-FARMER_HOURS,0)/TEMP_HOURS_PER_WORKER</x:f>
        <x:v>1.8041526490125028</x:v>
      </x:c>
      <x:c r="O5959" s="268" t="n">
        <x:f>I5959*TOMATO_PRICE+J5959*CARROT_PRICE+K5959*MESCLUN_PRICE</x:f>
        <x:v>143394</x:v>
      </x:c>
      <x:c r="P5959" s="268" t="n">
        <x:f>I5959*TOMATO_FERTILIZER+J5959*CARROT_FERTILIZER+K5959*MESCLUN_FERTILIZER</x:f>
        <x:v>28600</x:v>
      </x:c>
      <x:c r="Q5959" s="268" t="n">
        <x:f>MIN(M5959,FARMER_HOURS)*FARMER_RATE+MAX(M5959-FARMER_HOURS,0)*TEMP_RATE</x:f>
        <x:v>70103.81622531256</x:v>
      </x:c>
      <x:c r="R5959" s="268" t="n">
        <x:f>O5959-P5959-Q5959-FIXED_COST</x:f>
        <x:v>24690.183774687437</x:v>
      </x:c>
      <x:c r="S5959" s="139" t="str">
        <x:f>IF(AND(L5959&lt;=TOTAL_BED_CAP,N5959&lt;=TEMP_WORKER_CAP),"YES","NO")</x:f>
        <x:v>YES</x:v>
      </x:c>
      <x:c r="T5959" s="139" t="n">
        <x:f>IF(S5959="YES",R5959,-1E+99)</x:f>
        <x:v>24690.183774687437</x:v>
      </x:c>
    </x:row>
    <x:row r="5960">
      <x:c r="A5960" s="139"/>
      <x:c r="B5960" s="139"/>
      <x:c r="C5960" s="139"/>
      <x:c r="D5960" s="139"/>
      <x:c r="E5960" s="139"/>
      <x:c r="F5960" s="139"/>
      <x:c r="G5960" s="139"/>
      <x:c r="H5960" s="139"/>
      <x:c r="I5960" s="266" t="n">
        <x:f>INT((ROW()-ROW($I$46))/((CARROT_CAP+1)*(MESCLUN_CAP+1)))</x:f>
        <x:v>9</x:v>
      </x:c>
      <x:c r="J5960" s="266" t="n">
        <x:f>MOD(INT((ROW()-ROW($I$46))/(MESCLUN_CAP+1)),CARROT_CAP+1)</x:f>
        <x:v>1</x:v>
      </x:c>
      <x:c r="K5960" s="266" t="n">
        <x:f>MOD(ROW()-ROW($I$46),MESCLUN_CAP+1)</x:f>
        <x:v>24</x:v>
      </x:c>
      <x:c r="L5960" s="266" t="n">
        <x:f>SUM(I5960:K5960)</x:f>
        <x:v>34</x:v>
      </x:c>
      <x:c r="M5960" s="267" t="n">
        <x:f>I5960*TOMATO_HOURS*WEEKS*(1+TOMATO_DIM)^I5960+J5960*CARROT_HOURS*WEEKS*(1+CARROT_DIM)^J5960+K5960*MESCLUN_HOURS*WEEKS*(1+MESCLUN_DIM)^K5960</x:f>
        <x:v>3395.8267641574994</x:v>
      </x:c>
      <x:c r="N5960" s="267" t="n">
        <x:f>MAX(M5960-FARMER_HOURS,0)/TEMP_HOURS_PER_WORKER</x:f>
        <x:v>1.85821303066493</x:v>
      </x:c>
      <x:c r="O5960" s="268" t="n">
        <x:f>I5960*TOMATO_PRICE+J5960*CARROT_PRICE+K5960*MESCLUN_PRICE</x:f>
        <x:v>146094</x:v>
      </x:c>
      <x:c r="P5960" s="268" t="n">
        <x:f>I5960*TOMATO_FERTILIZER+J5960*CARROT_FERTILIZER+K5960*MESCLUN_FERTILIZER</x:f>
        <x:v>29480</x:v>
      </x:c>
      <x:c r="Q5960" s="268" t="n">
        <x:f>MIN(M5960,FARMER_HOURS)*FARMER_RATE+MAX(M5960-FARMER_HOURS,0)*TEMP_RATE</x:f>
        <x:v>71455.32576662325</x:v>
      </x:c>
      <x:c r="R5960" s="268" t="n">
        <x:f>O5960-P5960-Q5960-FIXED_COST</x:f>
        <x:v>25158.674233376747</x:v>
      </x:c>
      <x:c r="S5960" s="139" t="str">
        <x:f>IF(AND(L5960&lt;=TOTAL_BED_CAP,N5960&lt;=TEMP_WORKER_CAP),"YES","NO")</x:f>
        <x:v>YES</x:v>
      </x:c>
      <x:c r="T5960" s="139" t="n">
        <x:f>IF(S5960="YES",R5960,-1E+99)</x:f>
        <x:v>25158.674233376747</x:v>
      </x:c>
    </x:row>
    <x:row r="5961">
      <x:c r="A5961" s="139"/>
      <x:c r="B5961" s="139"/>
      <x:c r="C5961" s="139"/>
      <x:c r="D5961" s="139"/>
      <x:c r="E5961" s="139"/>
      <x:c r="F5961" s="139"/>
      <x:c r="G5961" s="139"/>
      <x:c r="H5961" s="139"/>
      <x:c r="I5961" s="266" t="n">
        <x:f>INT((ROW()-ROW($I$46))/((CARROT_CAP+1)*(MESCLUN_CAP+1)))</x:f>
        <x:v>9</x:v>
      </x:c>
      <x:c r="J5961" s="266" t="n">
        <x:f>MOD(INT((ROW()-ROW($I$46))/(MESCLUN_CAP+1)),CARROT_CAP+1)</x:f>
        <x:v>1</x:v>
      </x:c>
      <x:c r="K5961" s="266" t="n">
        <x:f>MOD(ROW()-ROW($I$46),MESCLUN_CAP+1)</x:f>
        <x:v>25</x:v>
      </x:c>
      <x:c r="L5961" s="266" t="n">
        <x:f>SUM(I5961:K5961)</x:f>
        <x:v>35</x:v>
      </x:c>
      <x:c r="M5961" s="267" t="n">
        <x:f>I5961*TOMATO_HOURS*WEEKS*(1+TOMATO_DIM)^I5961+J5961*CARROT_HOURS*WEEKS*(1+CARROT_DIM)^J5961+K5961*MESCLUN_HOURS*WEEKS*(1+MESCLUN_DIM)^K5961</x:f>
        <x:v>3475.4046855725974</x:v>
      </x:c>
      <x:c r="N5961" s="267" t="n">
        <x:f>MAX(M5961-FARMER_HOURS,0)/TEMP_HOURS_PER_WORKER</x:f>
        <x:v>1.9134754760920816</x:v>
      </x:c>
      <x:c r="O5961" s="268" t="n">
        <x:f>I5961*TOMATO_PRICE+J5961*CARROT_PRICE+K5961*MESCLUN_PRICE</x:f>
        <x:v>148794</x:v>
      </x:c>
      <x:c r="P5961" s="268" t="n">
        <x:f>I5961*TOMATO_FERTILIZER+J5961*CARROT_FERTILIZER+K5961*MESCLUN_FERTILIZER</x:f>
        <x:v>30360</x:v>
      </x:c>
      <x:c r="Q5961" s="268" t="n">
        <x:f>MIN(M5961,FARMER_HOURS)*FARMER_RATE+MAX(M5961-FARMER_HOURS,0)*TEMP_RATE</x:f>
        <x:v>72836.88690230204</x:v>
      </x:c>
      <x:c r="R5961" s="268" t="n">
        <x:f>O5961-P5961-Q5961-FIXED_COST</x:f>
        <x:v>25597.113097697962</x:v>
      </x:c>
      <x:c r="S5961" s="139" t="str">
        <x:f>IF(AND(L5961&lt;=TOTAL_BED_CAP,N5961&lt;=TEMP_WORKER_CAP),"YES","NO")</x:f>
        <x:v>YES</x:v>
      </x:c>
      <x:c r="T5961" s="139" t="n">
        <x:f>IF(S5961="YES",R5961,-1E+99)</x:f>
        <x:v>25597.113097697962</x:v>
      </x:c>
    </x:row>
    <x:row r="5962">
      <x:c r="A5962" s="139"/>
      <x:c r="B5962" s="139"/>
      <x:c r="C5962" s="139"/>
      <x:c r="D5962" s="139"/>
      <x:c r="E5962" s="139"/>
      <x:c r="F5962" s="139"/>
      <x:c r="G5962" s="139"/>
      <x:c r="H5962" s="139"/>
      <x:c r="I5962" s="266" t="n">
        <x:f>INT((ROW()-ROW($I$46))/((CARROT_CAP+1)*(MESCLUN_CAP+1)))</x:f>
        <x:v>9</x:v>
      </x:c>
      <x:c r="J5962" s="266" t="n">
        <x:f>MOD(INT((ROW()-ROW($I$46))/(MESCLUN_CAP+1)),CARROT_CAP+1)</x:f>
        <x:v>1</x:v>
      </x:c>
      <x:c r="K5962" s="266" t="n">
        <x:f>MOD(ROW()-ROW($I$46),MESCLUN_CAP+1)</x:f>
        <x:v>26</x:v>
      </x:c>
      <x:c r="L5962" s="266" t="n">
        <x:f>SUM(I5962:K5962)</x:f>
        <x:v>36</x:v>
      </x:c>
      <x:c r="M5962" s="267" t="n">
        <x:f>I5962*TOMATO_HOURS*WEEKS*(1+TOMATO_DIM)^I5962+J5962*CARROT_HOURS*WEEKS*(1+CARROT_DIM)^J5962+K5962*MESCLUN_HOURS*WEEKS*(1+MESCLUN_DIM)^K5962</x:f>
        <x:v>3556.744689533314</x:v>
      </x:c>
      <x:c r="N5962" s="267" t="n">
        <x:f>MAX(M5962-FARMER_HOURS,0)/TEMP_HOURS_PER_WORKER</x:f>
        <x:v>1.9699615899536904</x:v>
      </x:c>
      <x:c r="O5962" s="268" t="n">
        <x:f>I5962*TOMATO_PRICE+J5962*CARROT_PRICE+K5962*MESCLUN_PRICE</x:f>
        <x:v>151494</x:v>
      </x:c>
      <x:c r="P5962" s="268" t="n">
        <x:f>I5962*TOMATO_FERTILIZER+J5962*CARROT_FERTILIZER+K5962*MESCLUN_FERTILIZER</x:f>
        <x:v>31240</x:v>
      </x:c>
      <x:c r="Q5962" s="268" t="n">
        <x:f>MIN(M5962,FARMER_HOURS)*FARMER_RATE+MAX(M5962-FARMER_HOURS,0)*TEMP_RATE</x:f>
        <x:v>74249.03974884226</x:v>
      </x:c>
      <x:c r="R5962" s="268" t="n">
        <x:f>O5962-P5962-Q5962-FIXED_COST</x:f>
        <x:v>26004.96025115774</x:v>
      </x:c>
      <x:c r="S5962" s="139" t="str">
        <x:f>IF(AND(L5962&lt;=TOTAL_BED_CAP,N5962&lt;=TEMP_WORKER_CAP),"YES","NO")</x:f>
        <x:v>YES</x:v>
      </x:c>
      <x:c r="T5962" s="139" t="n">
        <x:f>IF(S5962="YES",R5962,-1E+99)</x:f>
        <x:v>26004.96025115774</x:v>
      </x:c>
    </x:row>
    <x:row r="5963">
      <x:c r="A5963" s="139"/>
      <x:c r="B5963" s="139"/>
      <x:c r="C5963" s="139"/>
      <x:c r="D5963" s="139"/>
      <x:c r="E5963" s="139"/>
      <x:c r="F5963" s="139"/>
      <x:c r="G5963" s="139"/>
      <x:c r="H5963" s="139"/>
      <x:c r="I5963" s="266" t="n">
        <x:f>INT((ROW()-ROW($I$46))/((CARROT_CAP+1)*(MESCLUN_CAP+1)))</x:f>
        <x:v>9</x:v>
      </x:c>
      <x:c r="J5963" s="266" t="n">
        <x:f>MOD(INT((ROW()-ROW($I$46))/(MESCLUN_CAP+1)),CARROT_CAP+1)</x:f>
        <x:v>1</x:v>
      </x:c>
      <x:c r="K5963" s="266" t="n">
        <x:f>MOD(ROW()-ROW($I$46),MESCLUN_CAP+1)</x:f>
        <x:v>27</x:v>
      </x:c>
      <x:c r="L5963" s="266" t="n">
        <x:f>SUM(I5963:K5963)</x:f>
        <x:v>37</x:v>
      </x:c>
      <x:c r="M5963" s="267" t="n">
        <x:f>I5963*TOMATO_HOURS*WEEKS*(1+TOMATO_DIM)^I5963+J5963*CARROT_HOURS*WEEKS*(1+CARROT_DIM)^J5963+K5963*MESCLUN_HOURS*WEEKS*(1+MESCLUN_DIM)^K5963</x:f>
        <x:v>3639.8783940530716</x:v>
      </x:c>
      <x:c r="N5963" s="267" t="n">
        <x:f>MAX(M5963-FARMER_HOURS,0)/TEMP_HOURS_PER_WORKER</x:f>
        <x:v>2.027693329203522</x:v>
      </x:c>
      <x:c r="O5963" s="268" t="n">
        <x:f>I5963*TOMATO_PRICE+J5963*CARROT_PRICE+K5963*MESCLUN_PRICE</x:f>
        <x:v>154194</x:v>
      </x:c>
      <x:c r="P5963" s="268" t="n">
        <x:f>I5963*TOMATO_FERTILIZER+J5963*CARROT_FERTILIZER+K5963*MESCLUN_FERTILIZER</x:f>
        <x:v>32120</x:v>
      </x:c>
      <x:c r="Q5963" s="268" t="n">
        <x:f>MIN(M5963,FARMER_HOURS)*FARMER_RATE+MAX(M5963-FARMER_HOURS,0)*TEMP_RATE</x:f>
        <x:v>75692.33323008806</x:v>
      </x:c>
      <x:c r="R5963" s="268" t="n">
        <x:f>O5963-P5963-Q5963-FIXED_COST</x:f>
        <x:v>26381.666769911943</x:v>
      </x:c>
      <x:c r="S5963" s="139" t="str">
        <x:f>IF(AND(L5963&lt;=TOTAL_BED_CAP,N5963&lt;=TEMP_WORKER_CAP),"YES","NO")</x:f>
        <x:v>YES</x:v>
      </x:c>
      <x:c r="T5963" s="139" t="n">
        <x:f>IF(S5963="YES",R5963,-1E+99)</x:f>
        <x:v>26381.666769911943</x:v>
      </x:c>
    </x:row>
    <x:row r="5964">
      <x:c r="A5964" s="139"/>
      <x:c r="B5964" s="139"/>
      <x:c r="C5964" s="139"/>
      <x:c r="D5964" s="139"/>
      <x:c r="E5964" s="139"/>
      <x:c r="F5964" s="139"/>
      <x:c r="G5964" s="139"/>
      <x:c r="H5964" s="139"/>
      <x:c r="I5964" s="266" t="n">
        <x:f>INT((ROW()-ROW($I$46))/((CARROT_CAP+1)*(MESCLUN_CAP+1)))</x:f>
        <x:v>9</x:v>
      </x:c>
      <x:c r="J5964" s="266" t="n">
        <x:f>MOD(INT((ROW()-ROW($I$46))/(MESCLUN_CAP+1)),CARROT_CAP+1)</x:f>
        <x:v>1</x:v>
      </x:c>
      <x:c r="K5964" s="266" t="n">
        <x:f>MOD(ROW()-ROW($I$46),MESCLUN_CAP+1)</x:f>
        <x:v>28</x:v>
      </x:c>
      <x:c r="L5964" s="266" t="n">
        <x:f>SUM(I5964:K5964)</x:f>
        <x:v>38</x:v>
      </x:c>
      <x:c r="M5964" s="267" t="n">
        <x:f>I5964*TOMATO_HOURS*WEEKS*(1+TOMATO_DIM)^I5964+J5964*CARROT_HOURS*WEEKS*(1+CARROT_DIM)^J5964+K5964*MESCLUN_HOURS*WEEKS*(1+MESCLUN_DIM)^K5964</x:f>
        <x:v>3724.837932270225</x:v>
      </x:c>
      <x:c r="N5964" s="267" t="n">
        <x:f>MAX(M5964-FARMER_HOURS,0)/TEMP_HOURS_PER_WORKER</x:f>
        <x:v>2.0866930085209896</x:v>
      </x:c>
      <x:c r="O5964" s="268" t="n">
        <x:f>I5964*TOMATO_PRICE+J5964*CARROT_PRICE+K5964*MESCLUN_PRICE</x:f>
        <x:v>156894</x:v>
      </x:c>
      <x:c r="P5964" s="268" t="n">
        <x:f>I5964*TOMATO_FERTILIZER+J5964*CARROT_FERTILIZER+K5964*MESCLUN_FERTILIZER</x:f>
        <x:v>33000</x:v>
      </x:c>
      <x:c r="Q5964" s="268" t="n">
        <x:f>MIN(M5964,FARMER_HOURS)*FARMER_RATE+MAX(M5964-FARMER_HOURS,0)*TEMP_RATE</x:f>
        <x:v>77167.32521302474</x:v>
      </x:c>
      <x:c r="R5964" s="268" t="n">
        <x:f>O5964-P5964-Q5964-FIXED_COST</x:f>
        <x:v>26726.674786975258</x:v>
      </x:c>
      <x:c r="S5964" s="139" t="str">
        <x:f>IF(AND(L5964&lt;=TOTAL_BED_CAP,N5964&lt;=TEMP_WORKER_CAP),"YES","NO")</x:f>
        <x:v>YES</x:v>
      </x:c>
      <x:c r="T5964" s="139" t="n">
        <x:f>IF(S5964="YES",R5964,-1E+99)</x:f>
        <x:v>26726.674786975258</x:v>
      </x:c>
    </x:row>
    <x:row r="5965">
      <x:c r="A5965" s="139"/>
      <x:c r="B5965" s="139"/>
      <x:c r="C5965" s="139"/>
      <x:c r="D5965" s="139"/>
      <x:c r="E5965" s="139"/>
      <x:c r="F5965" s="139"/>
      <x:c r="G5965" s="139"/>
      <x:c r="H5965" s="139"/>
      <x:c r="I5965" s="266" t="n">
        <x:f>INT((ROW()-ROW($I$46))/((CARROT_CAP+1)*(MESCLUN_CAP+1)))</x:f>
        <x:v>9</x:v>
      </x:c>
      <x:c r="J5965" s="266" t="n">
        <x:f>MOD(INT((ROW()-ROW($I$46))/(MESCLUN_CAP+1)),CARROT_CAP+1)</x:f>
        <x:v>1</x:v>
      </x:c>
      <x:c r="K5965" s="266" t="n">
        <x:f>MOD(ROW()-ROW($I$46),MESCLUN_CAP+1)</x:f>
        <x:v>29</x:v>
      </x:c>
      <x:c r="L5965" s="266" t="n">
        <x:f>SUM(I5965:K5965)</x:f>
        <x:v>39</x:v>
      </x:c>
      <x:c r="M5965" s="267" t="n">
        <x:f>I5965*TOMATO_HOURS*WEEKS*(1+TOMATO_DIM)^I5965+J5965*CARROT_HOURS*WEEKS*(1+CARROT_DIM)^J5965+K5965*MESCLUN_HOURS*WEEKS*(1+MESCLUN_DIM)^K5965</x:f>
        <x:v>3811.655960385878</x:v>
      </x:c>
      <x:c r="N5965" s="267" t="n">
        <x:f>MAX(M5965-FARMER_HOURS,0)/TEMP_HOURS_PER_WORKER</x:f>
        <x:v>2.1469833058235266</x:v>
      </x:c>
      <x:c r="O5965" s="268" t="n">
        <x:f>I5965*TOMATO_PRICE+J5965*CARROT_PRICE+K5965*MESCLUN_PRICE</x:f>
        <x:v>159594</x:v>
      </x:c>
      <x:c r="P5965" s="268" t="n">
        <x:f>I5965*TOMATO_FERTILIZER+J5965*CARROT_FERTILIZER+K5965*MESCLUN_FERTILIZER</x:f>
        <x:v>33880</x:v>
      </x:c>
      <x:c r="Q5965" s="268" t="n">
        <x:f>MIN(M5965,FARMER_HOURS)*FARMER_RATE+MAX(M5965-FARMER_HOURS,0)*TEMP_RATE</x:f>
        <x:v>78674.58264558816</x:v>
      </x:c>
      <x:c r="R5965" s="268" t="n">
        <x:f>O5965-P5965-Q5965-FIXED_COST</x:f>
        <x:v>27039.41735441184</x:v>
      </x:c>
      <x:c r="S5965" s="139" t="str">
        <x:f>IF(AND(L5965&lt;=TOTAL_BED_CAP,N5965&lt;=TEMP_WORKER_CAP),"YES","NO")</x:f>
        <x:v>YES</x:v>
      </x:c>
      <x:c r="T5965" s="139" t="n">
        <x:f>IF(S5965="YES",R5965,-1E+99)</x:f>
        <x:v>27039.41735441184</x:v>
      </x:c>
    </x:row>
    <x:row r="5966">
      <x:c r="A5966" s="139"/>
      <x:c r="B5966" s="139"/>
      <x:c r="C5966" s="139"/>
      <x:c r="D5966" s="139"/>
      <x:c r="E5966" s="139"/>
      <x:c r="F5966" s="139"/>
      <x:c r="G5966" s="139"/>
      <x:c r="H5966" s="139"/>
      <x:c r="I5966" s="266" t="n">
        <x:f>INT((ROW()-ROW($I$46))/((CARROT_CAP+1)*(MESCLUN_CAP+1)))</x:f>
        <x:v>9</x:v>
      </x:c>
      <x:c r="J5966" s="266" t="n">
        <x:f>MOD(INT((ROW()-ROW($I$46))/(MESCLUN_CAP+1)),CARROT_CAP+1)</x:f>
        <x:v>1</x:v>
      </x:c>
      <x:c r="K5966" s="266" t="n">
        <x:f>MOD(ROW()-ROW($I$46),MESCLUN_CAP+1)</x:f>
        <x:v>30</x:v>
      </x:c>
      <x:c r="L5966" s="266" t="n">
        <x:f>SUM(I5966:K5966)</x:f>
        <x:v>40</x:v>
      </x:c>
      <x:c r="M5966" s="267" t="n">
        <x:f>I5966*TOMATO_HOURS*WEEKS*(1+TOMATO_DIM)^I5966+J5966*CARROT_HOURS*WEEKS*(1+CARROT_DIM)^J5966+K5966*MESCLUN_HOURS*WEEKS*(1+MESCLUN_DIM)^K5966</x:f>
        <x:v>3900.365665719648</x:v>
      </x:c>
      <x:c r="N5966" s="267" t="n">
        <x:f>MAX(M5966-FARMER_HOURS,0)/TEMP_HOURS_PER_WORKER</x:f>
        <x:v>2.2085872678608665</x:v>
      </x:c>
      <x:c r="O5966" s="268" t="n">
        <x:f>I5966*TOMATO_PRICE+J5966*CARROT_PRICE+K5966*MESCLUN_PRICE</x:f>
        <x:v>162294</x:v>
      </x:c>
      <x:c r="P5966" s="268" t="n">
        <x:f>I5966*TOMATO_FERTILIZER+J5966*CARROT_FERTILIZER+K5966*MESCLUN_FERTILIZER</x:f>
        <x:v>34760</x:v>
      </x:c>
      <x:c r="Q5966" s="268" t="n">
        <x:f>MIN(M5966,FARMER_HOURS)*FARMER_RATE+MAX(M5966-FARMER_HOURS,0)*TEMP_RATE</x:f>
        <x:v>80214.68169652167</x:v>
      </x:c>
      <x:c r="R5966" s="268" t="n">
        <x:f>O5966-P5966-Q5966-FIXED_COST</x:f>
        <x:v>27319.31830347833</x:v>
      </x:c>
      <x:c r="S5966" s="139" t="str">
        <x:f>IF(AND(L5966&lt;=TOTAL_BED_CAP,N5966&lt;=TEMP_WORKER_CAP),"YES","NO")</x:f>
        <x:v>YES</x:v>
      </x:c>
      <x:c r="T5966" s="139" t="n">
        <x:f>IF(S5966="YES",R5966,-1E+99)</x:f>
        <x:v>27319.31830347833</x:v>
      </x:c>
    </x:row>
    <x:row r="5967">
      <x:c r="A5967" s="139"/>
      <x:c r="B5967" s="139"/>
      <x:c r="C5967" s="139"/>
      <x:c r="D5967" s="139"/>
      <x:c r="E5967" s="139"/>
      <x:c r="F5967" s="139"/>
      <x:c r="G5967" s="139"/>
      <x:c r="H5967" s="139"/>
      <x:c r="I5967" s="266" t="n">
        <x:f>INT((ROW()-ROW($I$46))/((CARROT_CAP+1)*(MESCLUN_CAP+1)))</x:f>
        <x:v>9</x:v>
      </x:c>
      <x:c r="J5967" s="266" t="n">
        <x:f>MOD(INT((ROW()-ROW($I$46))/(MESCLUN_CAP+1)),CARROT_CAP+1)</x:f>
        <x:v>2</x:v>
      </x:c>
      <x:c r="K5967" s="266" t="n">
        <x:f>MOD(ROW()-ROW($I$46),MESCLUN_CAP+1)</x:f>
        <x:v>0</x:v>
      </x:c>
      <x:c r="L5967" s="266" t="n">
        <x:f>SUM(I5967:K5967)</x:f>
        <x:v>11</x:v>
      </x:c>
      <x:c r="M5967" s="267" t="n">
        <x:f>I5967*TOMATO_HOURS*WEEKS*(1+TOMATO_DIM)^I5967+J5967*CARROT_HOURS*WEEKS*(1+CARROT_DIM)^J5967+K5967*MESCLUN_HOURS*WEEKS*(1+MESCLUN_DIM)^K5967</x:f>
        <x:v>1972.9751297100015</x:v>
      </x:c>
      <x:c r="N5967" s="267" t="n">
        <x:f>MAX(M5967-FARMER_HOURS,0)/TEMP_HOURS_PER_WORKER</x:f>
        <x:v>0.8701216178541678</x:v>
      </x:c>
      <x:c r="O5967" s="268" t="n">
        <x:f>I5967*TOMATO_PRICE+J5967*CARROT_PRICE+K5967*MESCLUN_PRICE</x:f>
        <x:v>83388</x:v>
      </x:c>
      <x:c r="P5967" s="268" t="n">
        <x:f>I5967*TOMATO_FERTILIZER+J5967*CARROT_FERTILIZER+K5967*MESCLUN_FERTILIZER</x:f>
        <x:v>8800</x:v>
      </x:c>
      <x:c r="Q5967" s="268" t="n">
        <x:f>MIN(M5967,FARMER_HOURS)*FARMER_RATE+MAX(M5967-FARMER_HOURS,0)*TEMP_RATE</x:f>
        <x:v>46753.04044635419</x:v>
      </x:c>
      <x:c r="R5967" s="268" t="n">
        <x:f>O5967-P5967-Q5967-FIXED_COST</x:f>
        <x:v>7834.959553645807</x:v>
      </x:c>
      <x:c r="S5967" s="139" t="str">
        <x:f>IF(AND(L5967&lt;=TOTAL_BED_CAP,N5967&lt;=TEMP_WORKER_CAP),"YES","NO")</x:f>
        <x:v>YES</x:v>
      </x:c>
      <x:c r="T5967" s="139" t="n">
        <x:f>IF(S5967="YES",R5967,-1E+99)</x:f>
        <x:v>7834.959553645807</x:v>
      </x:c>
    </x:row>
    <x:row r="5968">
      <x:c r="A5968" s="139"/>
      <x:c r="B5968" s="139"/>
      <x:c r="C5968" s="139"/>
      <x:c r="D5968" s="139"/>
      <x:c r="E5968" s="139"/>
      <x:c r="F5968" s="139"/>
      <x:c r="G5968" s="139"/>
      <x:c r="H5968" s="139"/>
      <x:c r="I5968" s="266" t="n">
        <x:f>INT((ROW()-ROW($I$46))/((CARROT_CAP+1)*(MESCLUN_CAP+1)))</x:f>
        <x:v>9</x:v>
      </x:c>
      <x:c r="J5968" s="266" t="n">
        <x:f>MOD(INT((ROW()-ROW($I$46))/(MESCLUN_CAP+1)),CARROT_CAP+1)</x:f>
        <x:v>2</x:v>
      </x:c>
      <x:c r="K5968" s="266" t="n">
        <x:f>MOD(ROW()-ROW($I$46),MESCLUN_CAP+1)</x:f>
        <x:v>1</x:v>
      </x:c>
      <x:c r="L5968" s="266" t="n">
        <x:f>SUM(I5968:K5968)</x:f>
        <x:v>12</x:v>
      </x:c>
      <x:c r="M5968" s="267" t="n">
        <x:f>I5968*TOMATO_HOURS*WEEKS*(1+TOMATO_DIM)^I5968+J5968*CARROT_HOURS*WEEKS*(1+CARROT_DIM)^J5968+K5968*MESCLUN_HOURS*WEEKS*(1+MESCLUN_DIM)^K5968</x:f>
        <x:v>2018.5376297100015</x:v>
      </x:c>
      <x:c r="N5968" s="267" t="n">
        <x:f>MAX(M5968-FARMER_HOURS,0)/TEMP_HOURS_PER_WORKER</x:f>
        <x:v>0.9017622428541677</x:v>
      </x:c>
      <x:c r="O5968" s="268" t="n">
        <x:f>I5968*TOMATO_PRICE+J5968*CARROT_PRICE+K5968*MESCLUN_PRICE</x:f>
        <x:v>86088</x:v>
      </x:c>
      <x:c r="P5968" s="268" t="n">
        <x:f>I5968*TOMATO_FERTILIZER+J5968*CARROT_FERTILIZER+K5968*MESCLUN_FERTILIZER</x:f>
        <x:v>9680</x:v>
      </x:c>
      <x:c r="Q5968" s="268" t="n">
        <x:f>MIN(M5968,FARMER_HOURS)*FARMER_RATE+MAX(M5968-FARMER_HOURS,0)*TEMP_RATE</x:f>
        <x:v>47544.05607135419</x:v>
      </x:c>
      <x:c r="R5968" s="268" t="n">
        <x:f>O5968-P5968-Q5968-FIXED_COST</x:f>
        <x:v>8863.943928645807</x:v>
      </x:c>
      <x:c r="S5968" s="139" t="str">
        <x:f>IF(AND(L5968&lt;=TOTAL_BED_CAP,N5968&lt;=TEMP_WORKER_CAP),"YES","NO")</x:f>
        <x:v>YES</x:v>
      </x:c>
      <x:c r="T5968" s="139" t="n">
        <x:f>IF(S5968="YES",R5968,-1E+99)</x:f>
        <x:v>8863.943928645807</x:v>
      </x:c>
    </x:row>
    <x:row r="5969">
      <x:c r="A5969" s="139"/>
      <x:c r="B5969" s="139"/>
      <x:c r="C5969" s="139"/>
      <x:c r="D5969" s="139"/>
      <x:c r="E5969" s="139"/>
      <x:c r="F5969" s="139"/>
      <x:c r="G5969" s="139"/>
      <x:c r="H5969" s="139"/>
      <x:c r="I5969" s="266" t="n">
        <x:f>INT((ROW()-ROW($I$46))/((CARROT_CAP+1)*(MESCLUN_CAP+1)))</x:f>
        <x:v>9</x:v>
      </x:c>
      <x:c r="J5969" s="266" t="n">
        <x:f>MOD(INT((ROW()-ROW($I$46))/(MESCLUN_CAP+1)),CARROT_CAP+1)</x:f>
        <x:v>2</x:v>
      </x:c>
      <x:c r="K5969" s="266" t="n">
        <x:f>MOD(ROW()-ROW($I$46),MESCLUN_CAP+1)</x:f>
        <x:v>2</x:v>
      </x:c>
      <x:c r="L5969" s="266" t="n">
        <x:f>SUM(I5969:K5969)</x:f>
        <x:v>13</x:v>
      </x:c>
      <x:c r="M5969" s="267" t="n">
        <x:f>I5969*TOMATO_HOURS*WEEKS*(1+TOMATO_DIM)^I5969+J5969*CARROT_HOURS*WEEKS*(1+CARROT_DIM)^J5969+K5969*MESCLUN_HOURS*WEEKS*(1+MESCLUN_DIM)^K5969</x:f>
        <x:v>2065.2391922100014</x:v>
      </x:c>
      <x:c r="N5969" s="267" t="n">
        <x:f>MAX(M5969-FARMER_HOURS,0)/TEMP_HOURS_PER_WORKER</x:f>
        <x:v>0.9341938834791677</x:v>
      </x:c>
      <x:c r="O5969" s="268" t="n">
        <x:f>I5969*TOMATO_PRICE+J5969*CARROT_PRICE+K5969*MESCLUN_PRICE</x:f>
        <x:v>88788</x:v>
      </x:c>
      <x:c r="P5969" s="268" t="n">
        <x:f>I5969*TOMATO_FERTILIZER+J5969*CARROT_FERTILIZER+K5969*MESCLUN_FERTILIZER</x:f>
        <x:v>10560</x:v>
      </x:c>
      <x:c r="Q5969" s="268" t="n">
        <x:f>MIN(M5969,FARMER_HOURS)*FARMER_RATE+MAX(M5969-FARMER_HOURS,0)*TEMP_RATE</x:f>
        <x:v>48354.84708697919</x:v>
      </x:c>
      <x:c r="R5969" s="268" t="n">
        <x:f>O5969-P5969-Q5969-FIXED_COST</x:f>
        <x:v>9873.152913020807</x:v>
      </x:c>
      <x:c r="S5969" s="139" t="str">
        <x:f>IF(AND(L5969&lt;=TOTAL_BED_CAP,N5969&lt;=TEMP_WORKER_CAP),"YES","NO")</x:f>
        <x:v>YES</x:v>
      </x:c>
      <x:c r="T5969" s="139" t="n">
        <x:f>IF(S5969="YES",R5969,-1E+99)</x:f>
        <x:v>9873.152913020807</x:v>
      </x:c>
    </x:row>
    <x:row r="5970">
      <x:c r="A5970" s="139"/>
      <x:c r="B5970" s="139"/>
      <x:c r="C5970" s="139"/>
      <x:c r="D5970" s="139"/>
      <x:c r="E5970" s="139"/>
      <x:c r="F5970" s="139"/>
      <x:c r="G5970" s="139"/>
      <x:c r="H5970" s="139"/>
      <x:c r="I5970" s="266" t="n">
        <x:f>INT((ROW()-ROW($I$46))/((CARROT_CAP+1)*(MESCLUN_CAP+1)))</x:f>
        <x:v>9</x:v>
      </x:c>
      <x:c r="J5970" s="266" t="n">
        <x:f>MOD(INT((ROW()-ROW($I$46))/(MESCLUN_CAP+1)),CARROT_CAP+1)</x:f>
        <x:v>2</x:v>
      </x:c>
      <x:c r="K5970" s="266" t="n">
        <x:f>MOD(ROW()-ROW($I$46),MESCLUN_CAP+1)</x:f>
        <x:v>3</x:v>
      </x:c>
      <x:c r="L5970" s="266" t="n">
        <x:f>SUM(I5970:K5970)</x:f>
        <x:v>14</x:v>
      </x:c>
      <x:c r="M5970" s="267" t="n">
        <x:f>I5970*TOMATO_HOURS*WEEKS*(1+TOMATO_DIM)^I5970+J5970*CARROT_HOURS*WEEKS*(1+CARROT_DIM)^J5970+K5970*MESCLUN_HOURS*WEEKS*(1+MESCLUN_DIM)^K5970</x:f>
        <x:v>2113.1011746318763</x:v>
      </x:c>
      <x:c r="N5970" s="267" t="n">
        <x:f>MAX(M5970-FARMER_HOURS,0)/TEMP_HOURS_PER_WORKER</x:f>
        <x:v>0.9674313712721363</x:v>
      </x:c>
      <x:c r="O5970" s="268" t="n">
        <x:f>I5970*TOMATO_PRICE+J5970*CARROT_PRICE+K5970*MESCLUN_PRICE</x:f>
        <x:v>91488</x:v>
      </x:c>
      <x:c r="P5970" s="268" t="n">
        <x:f>I5970*TOMATO_FERTILIZER+J5970*CARROT_FERTILIZER+K5970*MESCLUN_FERTILIZER</x:f>
        <x:v>11440</x:v>
      </x:c>
      <x:c r="Q5970" s="268" t="n">
        <x:f>MIN(M5970,FARMER_HOURS)*FARMER_RATE+MAX(M5970-FARMER_HOURS,0)*TEMP_RATE</x:f>
        <x:v>49185.78428180341</x:v>
      </x:c>
      <x:c r="R5970" s="268" t="n">
        <x:f>O5970-P5970-Q5970-FIXED_COST</x:f>
        <x:v>10862.215718196589</x:v>
      </x:c>
      <x:c r="S5970" s="139" t="str">
        <x:f>IF(AND(L5970&lt;=TOTAL_BED_CAP,N5970&lt;=TEMP_WORKER_CAP),"YES","NO")</x:f>
        <x:v>YES</x:v>
      </x:c>
      <x:c r="T5970" s="139" t="n">
        <x:f>IF(S5970="YES",R5970,-1E+99)</x:f>
        <x:v>10862.215718196589</x:v>
      </x:c>
    </x:row>
    <x:row r="5971">
      <x:c r="A5971" s="139"/>
      <x:c r="B5971" s="139"/>
      <x:c r="C5971" s="139"/>
      <x:c r="D5971" s="139"/>
      <x:c r="E5971" s="139"/>
      <x:c r="F5971" s="139"/>
      <x:c r="G5971" s="139"/>
      <x:c r="H5971" s="139"/>
      <x:c r="I5971" s="266" t="n">
        <x:f>INT((ROW()-ROW($I$46))/((CARROT_CAP+1)*(MESCLUN_CAP+1)))</x:f>
        <x:v>9</x:v>
      </x:c>
      <x:c r="J5971" s="266" t="n">
        <x:f>MOD(INT((ROW()-ROW($I$46))/(MESCLUN_CAP+1)),CARROT_CAP+1)</x:f>
        <x:v>2</x:v>
      </x:c>
      <x:c r="K5971" s="266" t="n">
        <x:f>MOD(ROW()-ROW($I$46),MESCLUN_CAP+1)</x:f>
        <x:v>4</x:v>
      </x:c>
      <x:c r="L5971" s="266" t="n">
        <x:f>SUM(I5971:K5971)</x:f>
        <x:v>15</x:v>
      </x:c>
      <x:c r="M5971" s="267" t="n">
        <x:f>I5971*TOMATO_HOURS*WEEKS*(1+TOMATO_DIM)^I5971+J5971*CARROT_HOURS*WEEKS*(1+CARROT_DIM)^J5971+K5971*MESCLUN_HOURS*WEEKS*(1+MESCLUN_DIM)^K5971</x:f>
        <x:v>2162.145290354533</x:v>
      </x:c>
      <x:c r="N5971" s="267" t="n">
        <x:f>MAX(M5971-FARMER_HOURS,0)/TEMP_HOURS_PER_WORKER</x:f>
        <x:v>1.0014897849684254</x:v>
      </x:c>
      <x:c r="O5971" s="268" t="n">
        <x:f>I5971*TOMATO_PRICE+J5971*CARROT_PRICE+K5971*MESCLUN_PRICE</x:f>
        <x:v>94188</x:v>
      </x:c>
      <x:c r="P5971" s="268" t="n">
        <x:f>I5971*TOMATO_FERTILIZER+J5971*CARROT_FERTILIZER+K5971*MESCLUN_FERTILIZER</x:f>
        <x:v>12320</x:v>
      </x:c>
      <x:c r="Q5971" s="268" t="n">
        <x:f>MIN(M5971,FARMER_HOURS)*FARMER_RATE+MAX(M5971-FARMER_HOURS,0)*TEMP_RATE</x:f>
        <x:v>50037.24462421064</x:v>
      </x:c>
      <x:c r="R5971" s="268" t="n">
        <x:f>O5971-P5971-Q5971-FIXED_COST</x:f>
        <x:v>11830.755375789362</x:v>
      </x:c>
      <x:c r="S5971" s="139" t="str">
        <x:f>IF(AND(L5971&lt;=TOTAL_BED_CAP,N5971&lt;=TEMP_WORKER_CAP),"YES","NO")</x:f>
        <x:v>YES</x:v>
      </x:c>
      <x:c r="T5971" s="139" t="n">
        <x:f>IF(S5971="YES",R5971,-1E+99)</x:f>
        <x:v>11830.755375789362</x:v>
      </x:c>
    </x:row>
    <x:row r="5972">
      <x:c r="A5972" s="139"/>
      <x:c r="B5972" s="139"/>
      <x:c r="C5972" s="139"/>
      <x:c r="D5972" s="139"/>
      <x:c r="E5972" s="139"/>
      <x:c r="F5972" s="139"/>
      <x:c r="G5972" s="139"/>
      <x:c r="H5972" s="139"/>
      <x:c r="I5972" s="266" t="n">
        <x:f>INT((ROW()-ROW($I$46))/((CARROT_CAP+1)*(MESCLUN_CAP+1)))</x:f>
        <x:v>9</x:v>
      </x:c>
      <x:c r="J5972" s="266" t="n">
        <x:f>MOD(INT((ROW()-ROW($I$46))/(MESCLUN_CAP+1)),CARROT_CAP+1)</x:f>
        <x:v>2</x:v>
      </x:c>
      <x:c r="K5972" s="266" t="n">
        <x:f>MOD(ROW()-ROW($I$46),MESCLUN_CAP+1)</x:f>
        <x:v>5</x:v>
      </x:c>
      <x:c r="L5972" s="266" t="n">
        <x:f>SUM(I5972:K5972)</x:f>
        <x:v>16</x:v>
      </x:c>
      <x:c r="M5972" s="267" t="n">
        <x:f>I5972*TOMATO_HOURS*WEEKS*(1+TOMATO_DIM)^I5972+J5972*CARROT_HOURS*WEEKS*(1+CARROT_DIM)^J5972+K5972*MESCLUN_HOURS*WEEKS*(1+MESCLUN_DIM)^K5972</x:f>
        <x:v>2212.393614275736</x:v>
      </x:c>
      <x:c r="N5972" s="267" t="n">
        <x:f>MAX(M5972-FARMER_HOURS,0)/TEMP_HOURS_PER_WORKER</x:f>
        <x:v>1.0363844543581502</x:v>
      </x:c>
      <x:c r="O5972" s="268" t="n">
        <x:f>I5972*TOMATO_PRICE+J5972*CARROT_PRICE+K5972*MESCLUN_PRICE</x:f>
        <x:v>96888</x:v>
      </x:c>
      <x:c r="P5972" s="268" t="n">
        <x:f>I5972*TOMATO_FERTILIZER+J5972*CARROT_FERTILIZER+K5972*MESCLUN_FERTILIZER</x:f>
        <x:v>13200</x:v>
      </x:c>
      <x:c r="Q5972" s="268" t="n">
        <x:f>MIN(M5972,FARMER_HOURS)*FARMER_RATE+MAX(M5972-FARMER_HOURS,0)*TEMP_RATE</x:f>
        <x:v>50909.611358953756</x:v>
      </x:c>
      <x:c r="R5972" s="268" t="n">
        <x:f>O5972-P5972-Q5972-FIXED_COST</x:f>
        <x:v>12778.388641046244</x:v>
      </x:c>
      <x:c r="S5972" s="139" t="str">
        <x:f>IF(AND(L5972&lt;=TOTAL_BED_CAP,N5972&lt;=TEMP_WORKER_CAP),"YES","NO")</x:f>
        <x:v>YES</x:v>
      </x:c>
      <x:c r="T5972" s="139" t="n">
        <x:f>IF(S5972="YES",R5972,-1E+99)</x:f>
        <x:v>12778.388641046244</x:v>
      </x:c>
    </x:row>
    <x:row r="5973">
      <x:c r="A5973" s="139"/>
      <x:c r="B5973" s="139"/>
      <x:c r="C5973" s="139"/>
      <x:c r="D5973" s="139"/>
      <x:c r="E5973" s="139"/>
      <x:c r="F5973" s="139"/>
      <x:c r="G5973" s="139"/>
      <x:c r="H5973" s="139"/>
      <x:c r="I5973" s="266" t="n">
        <x:f>INT((ROW()-ROW($I$46))/((CARROT_CAP+1)*(MESCLUN_CAP+1)))</x:f>
        <x:v>9</x:v>
      </x:c>
      <x:c r="J5973" s="266" t="n">
        <x:f>MOD(INT((ROW()-ROW($I$46))/(MESCLUN_CAP+1)),CARROT_CAP+1)</x:f>
        <x:v>2</x:v>
      </x:c>
      <x:c r="K5973" s="266" t="n">
        <x:f>MOD(ROW()-ROW($I$46),MESCLUN_CAP+1)</x:f>
        <x:v>6</x:v>
      </x:c>
      <x:c r="L5973" s="266" t="n">
        <x:f>SUM(I5973:K5973)</x:f>
        <x:v>17</x:v>
      </x:c>
      <x:c r="M5973" s="267" t="n">
        <x:f>I5973*TOMATO_HOURS*WEEKS*(1+TOMATO_DIM)^I5973+J5973*CARROT_HOURS*WEEKS*(1+CARROT_DIM)^J5973+K5973*MESCLUN_HOURS*WEEKS*(1+MESCLUN_DIM)^K5973</x:f>
        <x:v>2263.8685884573692</x:v>
      </x:c>
      <x:c r="N5973" s="267" t="n">
        <x:f>MAX(M5973-FARMER_HOURS,0)/TEMP_HOURS_PER_WORKER</x:f>
        <x:v>1.0721309642065064</x:v>
      </x:c>
      <x:c r="O5973" s="268" t="n">
        <x:f>I5973*TOMATO_PRICE+J5973*CARROT_PRICE+K5973*MESCLUN_PRICE</x:f>
        <x:v>99588</x:v>
      </x:c>
      <x:c r="P5973" s="268" t="n">
        <x:f>I5973*TOMATO_FERTILIZER+J5973*CARROT_FERTILIZER+K5973*MESCLUN_FERTILIZER</x:f>
        <x:v>14080</x:v>
      </x:c>
      <x:c r="Q5973" s="268" t="n">
        <x:f>MIN(M5973,FARMER_HOURS)*FARMER_RATE+MAX(M5973-FARMER_HOURS,0)*TEMP_RATE</x:f>
        <x:v>51803.27410516266</x:v>
      </x:c>
      <x:c r="R5973" s="268" t="n">
        <x:f>O5973-P5973-Q5973-FIXED_COST</x:f>
        <x:v>13704.725894837342</x:v>
      </x:c>
      <x:c r="S5973" s="139" t="str">
        <x:f>IF(AND(L5973&lt;=TOTAL_BED_CAP,N5973&lt;=TEMP_WORKER_CAP),"YES","NO")</x:f>
        <x:v>YES</x:v>
      </x:c>
      <x:c r="T5973" s="139" t="n">
        <x:f>IF(S5973="YES",R5973,-1E+99)</x:f>
        <x:v>13704.725894837342</x:v>
      </x:c>
    </x:row>
    <x:row r="5974">
      <x:c r="A5974" s="139"/>
      <x:c r="B5974" s="139"/>
      <x:c r="C5974" s="139"/>
      <x:c r="D5974" s="139"/>
      <x:c r="E5974" s="139"/>
      <x:c r="F5974" s="139"/>
      <x:c r="G5974" s="139"/>
      <x:c r="H5974" s="139"/>
      <x:c r="I5974" s="266" t="n">
        <x:f>INT((ROW()-ROW($I$46))/((CARROT_CAP+1)*(MESCLUN_CAP+1)))</x:f>
        <x:v>9</x:v>
      </x:c>
      <x:c r="J5974" s="266" t="n">
        <x:f>MOD(INT((ROW()-ROW($I$46))/(MESCLUN_CAP+1)),CARROT_CAP+1)</x:f>
        <x:v>2</x:v>
      </x:c>
      <x:c r="K5974" s="266" t="n">
        <x:f>MOD(ROW()-ROW($I$46),MESCLUN_CAP+1)</x:f>
        <x:v>7</x:v>
      </x:c>
      <x:c r="L5974" s="266" t="n">
        <x:f>SUM(I5974:K5974)</x:f>
        <x:v>18</x:v>
      </x:c>
      <x:c r="M5974" s="267" t="n">
        <x:f>I5974*TOMATO_HOURS*WEEKS*(1+TOMATO_DIM)^I5974+J5974*CARROT_HOURS*WEEKS*(1+CARROT_DIM)^J5974+K5974*MESCLUN_HOURS*WEEKS*(1+MESCLUN_DIM)^K5974</x:f>
        <x:v>2316.5930278553296</x:v>
      </x:c>
      <x:c r="N5974" s="267" t="n">
        <x:f>MAX(M5974-FARMER_HOURS,0)/TEMP_HOURS_PER_WORKER</x:f>
        <x:v>1.1087451582328678</x:v>
      </x:c>
      <x:c r="O5974" s="268" t="n">
        <x:f>I5974*TOMATO_PRICE+J5974*CARROT_PRICE+K5974*MESCLUN_PRICE</x:f>
        <x:v>102288</x:v>
      </x:c>
      <x:c r="P5974" s="268" t="n">
        <x:f>I5974*TOMATO_FERTILIZER+J5974*CARROT_FERTILIZER+K5974*MESCLUN_FERTILIZER</x:f>
        <x:v>14960</x:v>
      </x:c>
      <x:c r="Q5974" s="268" t="n">
        <x:f>MIN(M5974,FARMER_HOURS)*FARMER_RATE+MAX(M5974-FARMER_HOURS,0)*TEMP_RATE</x:f>
        <x:v>52718.628955821696</x:v>
      </x:c>
      <x:c r="R5974" s="268" t="n">
        <x:f>O5974-P5974-Q5974-FIXED_COST</x:f>
        <x:v>14609.371044178304</x:v>
      </x:c>
      <x:c r="S5974" s="139" t="str">
        <x:f>IF(AND(L5974&lt;=TOTAL_BED_CAP,N5974&lt;=TEMP_WORKER_CAP),"YES","NO")</x:f>
        <x:v>YES</x:v>
      </x:c>
      <x:c r="T5974" s="139" t="n">
        <x:f>IF(S5974="YES",R5974,-1E+99)</x:f>
        <x:v>14609.371044178304</x:v>
      </x:c>
    </x:row>
    <x:row r="5975">
      <x:c r="A5975" s="139"/>
      <x:c r="B5975" s="139"/>
      <x:c r="C5975" s="139"/>
      <x:c r="D5975" s="139"/>
      <x:c r="E5975" s="139"/>
      <x:c r="F5975" s="139"/>
      <x:c r="G5975" s="139"/>
      <x:c r="H5975" s="139"/>
      <x:c r="I5975" s="266" t="n">
        <x:f>INT((ROW()-ROW($I$46))/((CARROT_CAP+1)*(MESCLUN_CAP+1)))</x:f>
        <x:v>9</x:v>
      </x:c>
      <x:c r="J5975" s="266" t="n">
        <x:f>MOD(INT((ROW()-ROW($I$46))/(MESCLUN_CAP+1)),CARROT_CAP+1)</x:f>
        <x:v>2</x:v>
      </x:c>
      <x:c r="K5975" s="266" t="n">
        <x:f>MOD(ROW()-ROW($I$46),MESCLUN_CAP+1)</x:f>
        <x:v>8</x:v>
      </x:c>
      <x:c r="L5975" s="266" t="n">
        <x:f>SUM(I5975:K5975)</x:f>
        <x:v>19</x:v>
      </x:c>
      <x:c r="M5975" s="267" t="n">
        <x:f>I5975*TOMATO_HOURS*WEEKS*(1+TOMATO_DIM)^I5975+J5975*CARROT_HOURS*WEEKS*(1+CARROT_DIM)^J5975+K5975*MESCLUN_HOURS*WEEKS*(1+MESCLUN_DIM)^K5975</x:f>
        <x:v>2370.5901261353097</x:v>
      </x:c>
      <x:c r="N5975" s="267" t="n">
        <x:f>MAX(M5975-FARMER_HOURS,0)/TEMP_HOURS_PER_WORKER</x:f>
        <x:v>1.1462431431495206</x:v>
      </x:c>
      <x:c r="O5975" s="268" t="n">
        <x:f>I5975*TOMATO_PRICE+J5975*CARROT_PRICE+K5975*MESCLUN_PRICE</x:f>
        <x:v>104988</x:v>
      </x:c>
      <x:c r="P5975" s="268" t="n">
        <x:f>I5975*TOMATO_FERTILIZER+J5975*CARROT_FERTILIZER+K5975*MESCLUN_FERTILIZER</x:f>
        <x:v>15840</x:v>
      </x:c>
      <x:c r="Q5975" s="268" t="n">
        <x:f>MIN(M5975,FARMER_HOURS)*FARMER_RATE+MAX(M5975-FARMER_HOURS,0)*TEMP_RATE</x:f>
        <x:v>53656.078578738015</x:v>
      </x:c>
      <x:c r="R5975" s="268" t="n">
        <x:f>O5975-P5975-Q5975-FIXED_COST</x:f>
        <x:v>15491.921421261985</x:v>
      </x:c>
      <x:c r="S5975" s="139" t="str">
        <x:f>IF(AND(L5975&lt;=TOTAL_BED_CAP,N5975&lt;=TEMP_WORKER_CAP),"YES","NO")</x:f>
        <x:v>YES</x:v>
      </x:c>
      <x:c r="T5975" s="139" t="n">
        <x:f>IF(S5975="YES",R5975,-1E+99)</x:f>
        <x:v>15491.921421261985</x:v>
      </x:c>
    </x:row>
    <x:row r="5976">
      <x:c r="A5976" s="139"/>
      <x:c r="B5976" s="139"/>
      <x:c r="C5976" s="139"/>
      <x:c r="D5976" s="139"/>
      <x:c r="E5976" s="139"/>
      <x:c r="F5976" s="139"/>
      <x:c r="G5976" s="139"/>
      <x:c r="H5976" s="139"/>
      <x:c r="I5976" s="266" t="n">
        <x:f>INT((ROW()-ROW($I$46))/((CARROT_CAP+1)*(MESCLUN_CAP+1)))</x:f>
        <x:v>9</x:v>
      </x:c>
      <x:c r="J5976" s="266" t="n">
        <x:f>MOD(INT((ROW()-ROW($I$46))/(MESCLUN_CAP+1)),CARROT_CAP+1)</x:f>
        <x:v>2</x:v>
      </x:c>
      <x:c r="K5976" s="266" t="n">
        <x:f>MOD(ROW()-ROW($I$46),MESCLUN_CAP+1)</x:f>
        <x:v>9</x:v>
      </x:c>
      <x:c r="L5976" s="266" t="n">
        <x:f>SUM(I5976:K5976)</x:f>
        <x:v>20</x:v>
      </x:c>
      <x:c r="M5976" s="267" t="n">
        <x:f>I5976*TOMATO_HOURS*WEEKS*(1+TOMATO_DIM)^I5976+J5976*CARROT_HOURS*WEEKS*(1+CARROT_DIM)^J5976+K5976*MESCLUN_HOURS*WEEKS*(1+MESCLUN_DIM)^K5976</x:f>
        <x:v>2425.883461575704</x:v>
      </x:c>
      <x:c r="N5976" s="267" t="n">
        <x:f>MAX(M5976-FARMER_HOURS,0)/TEMP_HOURS_PER_WORKER</x:f>
        <x:v>1.1846412927609056</x:v>
      </x:c>
      <x:c r="O5976" s="268" t="n">
        <x:f>I5976*TOMATO_PRICE+J5976*CARROT_PRICE+K5976*MESCLUN_PRICE</x:f>
        <x:v>107688</x:v>
      </x:c>
      <x:c r="P5976" s="268" t="n">
        <x:f>I5976*TOMATO_FERTILIZER+J5976*CARROT_FERTILIZER+K5976*MESCLUN_FERTILIZER</x:f>
        <x:v>16720</x:v>
      </x:c>
      <x:c r="Q5976" s="268" t="n">
        <x:f>MIN(M5976,FARMER_HOURS)*FARMER_RATE+MAX(M5976-FARMER_HOURS,0)*TEMP_RATE</x:f>
        <x:v>54616.03231902264</x:v>
      </x:c>
      <x:c r="R5976" s="268" t="n">
        <x:f>O5976-P5976-Q5976-FIXED_COST</x:f>
        <x:v>16351.96768097736</x:v>
      </x:c>
      <x:c r="S5976" s="139" t="str">
        <x:f>IF(AND(L5976&lt;=TOTAL_BED_CAP,N5976&lt;=TEMP_WORKER_CAP),"YES","NO")</x:f>
        <x:v>YES</x:v>
      </x:c>
      <x:c r="T5976" s="139" t="n">
        <x:f>IF(S5976="YES",R5976,-1E+99)</x:f>
        <x:v>16351.96768097736</x:v>
      </x:c>
    </x:row>
    <x:row r="5977">
      <x:c r="A5977" s="139"/>
      <x:c r="B5977" s="139"/>
      <x:c r="C5977" s="139"/>
      <x:c r="D5977" s="139"/>
      <x:c r="E5977" s="139"/>
      <x:c r="F5977" s="139"/>
      <x:c r="G5977" s="139"/>
      <x:c r="H5977" s="139"/>
      <x:c r="I5977" s="266" t="n">
        <x:f>INT((ROW()-ROW($I$46))/((CARROT_CAP+1)*(MESCLUN_CAP+1)))</x:f>
        <x:v>9</x:v>
      </x:c>
      <x:c r="J5977" s="266" t="n">
        <x:f>MOD(INT((ROW()-ROW($I$46))/(MESCLUN_CAP+1)),CARROT_CAP+1)</x:f>
        <x:v>2</x:v>
      </x:c>
      <x:c r="K5977" s="266" t="n">
        <x:f>MOD(ROW()-ROW($I$46),MESCLUN_CAP+1)</x:f>
        <x:v>10</x:v>
      </x:c>
      <x:c r="L5977" s="266" t="n">
        <x:f>SUM(I5977:K5977)</x:f>
        <x:v>21</x:v>
      </x:c>
      <x:c r="M5977" s="267" t="n">
        <x:f>I5977*TOMATO_HOURS*WEEKS*(1+TOMATO_DIM)^I5977+J5977*CARROT_HOURS*WEEKS*(1+CARROT_DIM)^J5977+K5977*MESCLUN_HOURS*WEEKS*(1+MESCLUN_DIM)^K5977</x:f>
        <x:v>2482.497003058917</x:v>
      </x:c>
      <x:c r="N5977" s="267" t="n">
        <x:f>MAX(M5977-FARMER_HOURS,0)/TEMP_HOURS_PER_WORKER</x:f>
        <x:v>1.223956252124248</x:v>
      </x:c>
      <x:c r="O5977" s="268" t="n">
        <x:f>I5977*TOMATO_PRICE+J5977*CARROT_PRICE+K5977*MESCLUN_PRICE</x:f>
        <x:v>110388</x:v>
      </x:c>
      <x:c r="P5977" s="268" t="n">
        <x:f>I5977*TOMATO_FERTILIZER+J5977*CARROT_FERTILIZER+K5977*MESCLUN_FERTILIZER</x:f>
        <x:v>17600</x:v>
      </x:c>
      <x:c r="Q5977" s="268" t="n">
        <x:f>MIN(M5977,FARMER_HOURS)*FARMER_RATE+MAX(M5977-FARMER_HOURS,0)*TEMP_RATE</x:f>
        <x:v>55598.906303106196</x:v>
      </x:c>
      <x:c r="R5977" s="268" t="n">
        <x:f>O5977-P5977-Q5977-FIXED_COST</x:f>
        <x:v>17189.093696893804</x:v>
      </x:c>
      <x:c r="S5977" s="139" t="str">
        <x:f>IF(AND(L5977&lt;=TOTAL_BED_CAP,N5977&lt;=TEMP_WORKER_CAP),"YES","NO")</x:f>
        <x:v>YES</x:v>
      </x:c>
      <x:c r="T5977" s="139" t="n">
        <x:f>IF(S5977="YES",R5977,-1E+99)</x:f>
        <x:v>17189.093696893804</x:v>
      </x:c>
    </x:row>
    <x:row r="5978">
      <x:c r="A5978" s="139"/>
      <x:c r="B5978" s="139"/>
      <x:c r="C5978" s="139"/>
      <x:c r="D5978" s="139"/>
      <x:c r="E5978" s="139"/>
      <x:c r="F5978" s="139"/>
      <x:c r="G5978" s="139"/>
      <x:c r="H5978" s="139"/>
      <x:c r="I5978" s="266" t="n">
        <x:f>INT((ROW()-ROW($I$46))/((CARROT_CAP+1)*(MESCLUN_CAP+1)))</x:f>
        <x:v>9</x:v>
      </x:c>
      <x:c r="J5978" s="266" t="n">
        <x:f>MOD(INT((ROW()-ROW($I$46))/(MESCLUN_CAP+1)),CARROT_CAP+1)</x:f>
        <x:v>2</x:v>
      </x:c>
      <x:c r="K5978" s="266" t="n">
        <x:f>MOD(ROW()-ROW($I$46),MESCLUN_CAP+1)</x:f>
        <x:v>11</x:v>
      </x:c>
      <x:c r="L5978" s="266" t="n">
        <x:f>SUM(I5978:K5978)</x:f>
        <x:v>22</x:v>
      </x:c>
      <x:c r="M5978" s="267" t="n">
        <x:f>I5978*TOMATO_HOURS*WEEKS*(1+TOMATO_DIM)^I5978+J5978*CARROT_HOURS*WEEKS*(1+CARROT_DIM)^J5978+K5978*MESCLUN_HOURS*WEEKS*(1+MESCLUN_DIM)^K5978</x:f>
        <x:v>2540.455116152356</x:v>
      </x:c>
      <x:c r="N5978" s="267" t="n">
        <x:f>MAX(M5978-FARMER_HOURS,0)/TEMP_HOURS_PER_WORKER</x:f>
        <x:v>1.2642049417724694</x:v>
      </x:c>
      <x:c r="O5978" s="268" t="n">
        <x:f>I5978*TOMATO_PRICE+J5978*CARROT_PRICE+K5978*MESCLUN_PRICE</x:f>
        <x:v>113088</x:v>
      </x:c>
      <x:c r="P5978" s="268" t="n">
        <x:f>I5978*TOMATO_FERTILIZER+J5978*CARROT_FERTILIZER+K5978*MESCLUN_FERTILIZER</x:f>
        <x:v>18480</x:v>
      </x:c>
      <x:c r="Q5978" s="268" t="n">
        <x:f>MIN(M5978,FARMER_HOURS)*FARMER_RATE+MAX(M5978-FARMER_HOURS,0)*TEMP_RATE</x:f>
        <x:v>56605.12354431173</x:v>
      </x:c>
      <x:c r="R5978" s="268" t="n">
        <x:f>O5978-P5978-Q5978-FIXED_COST</x:f>
        <x:v>18002.876455688267</x:v>
      </x:c>
      <x:c r="S5978" s="139" t="str">
        <x:f>IF(AND(L5978&lt;=TOTAL_BED_CAP,N5978&lt;=TEMP_WORKER_CAP),"YES","NO")</x:f>
        <x:v>YES</x:v>
      </x:c>
      <x:c r="T5978" s="139" t="n">
        <x:f>IF(S5978="YES",R5978,-1E+99)</x:f>
        <x:v>18002.876455688267</x:v>
      </x:c>
    </x:row>
    <x:row r="5979">
      <x:c r="A5979" s="139"/>
      <x:c r="B5979" s="139"/>
      <x:c r="C5979" s="139"/>
      <x:c r="D5979" s="139"/>
      <x:c r="E5979" s="139"/>
      <x:c r="F5979" s="139"/>
      <x:c r="G5979" s="139"/>
      <x:c r="H5979" s="139"/>
      <x:c r="I5979" s="266" t="n">
        <x:f>INT((ROW()-ROW($I$46))/((CARROT_CAP+1)*(MESCLUN_CAP+1)))</x:f>
        <x:v>9</x:v>
      </x:c>
      <x:c r="J5979" s="266" t="n">
        <x:f>MOD(INT((ROW()-ROW($I$46))/(MESCLUN_CAP+1)),CARROT_CAP+1)</x:f>
        <x:v>2</x:v>
      </x:c>
      <x:c r="K5979" s="266" t="n">
        <x:f>MOD(ROW()-ROW($I$46),MESCLUN_CAP+1)</x:f>
        <x:v>12</x:v>
      </x:c>
      <x:c r="L5979" s="266" t="n">
        <x:f>SUM(I5979:K5979)</x:f>
        <x:v>23</x:v>
      </x:c>
      <x:c r="M5979" s="267" t="n">
        <x:f>I5979*TOMATO_HOURS*WEEKS*(1+TOMATO_DIM)^I5979+J5979*CARROT_HOURS*WEEKS*(1+CARROT_DIM)^J5979+K5979*MESCLUN_HOURS*WEEKS*(1+MESCLUN_DIM)^K5979</x:f>
        <x:v>2599.7825692804204</x:v>
      </x:c>
      <x:c r="N5979" s="267" t="n">
        <x:f>MAX(M5979-FARMER_HOURS,0)/TEMP_HOURS_PER_WORKER</x:f>
        <x:v>1.3054045620002919</x:v>
      </x:c>
      <x:c r="O5979" s="268" t="n">
        <x:f>I5979*TOMATO_PRICE+J5979*CARROT_PRICE+K5979*MESCLUN_PRICE</x:f>
        <x:v>115788</x:v>
      </x:c>
      <x:c r="P5979" s="268" t="n">
        <x:f>I5979*TOMATO_FERTILIZER+J5979*CARROT_FERTILIZER+K5979*MESCLUN_FERTILIZER</x:f>
        <x:v>19360</x:v>
      </x:c>
      <x:c r="Q5979" s="268" t="n">
        <x:f>MIN(M5979,FARMER_HOURS)*FARMER_RATE+MAX(M5979-FARMER_HOURS,0)*TEMP_RATE</x:f>
        <x:v>57635.114050007294</x:v>
      </x:c>
      <x:c r="R5979" s="268" t="n">
        <x:f>O5979-P5979-Q5979-FIXED_COST</x:f>
        <x:v>18792.885949992706</x:v>
      </x:c>
      <x:c r="S5979" s="139" t="str">
        <x:f>IF(AND(L5979&lt;=TOTAL_BED_CAP,N5979&lt;=TEMP_WORKER_CAP),"YES","NO")</x:f>
        <x:v>YES</x:v>
      </x:c>
      <x:c r="T5979" s="139" t="n">
        <x:f>IF(S5979="YES",R5979,-1E+99)</x:f>
        <x:v>18792.885949992706</x:v>
      </x:c>
    </x:row>
    <x:row r="5980">
      <x:c r="A5980" s="139"/>
      <x:c r="B5980" s="139"/>
      <x:c r="C5980" s="139"/>
      <x:c r="D5980" s="139"/>
      <x:c r="E5980" s="139"/>
      <x:c r="F5980" s="139"/>
      <x:c r="G5980" s="139"/>
      <x:c r="H5980" s="139"/>
      <x:c r="I5980" s="266" t="n">
        <x:f>INT((ROW()-ROW($I$46))/((CARROT_CAP+1)*(MESCLUN_CAP+1)))</x:f>
        <x:v>9</x:v>
      </x:c>
      <x:c r="J5980" s="266" t="n">
        <x:f>MOD(INT((ROW()-ROW($I$46))/(MESCLUN_CAP+1)),CARROT_CAP+1)</x:f>
        <x:v>2</x:v>
      </x:c>
      <x:c r="K5980" s="266" t="n">
        <x:f>MOD(ROW()-ROW($I$46),MESCLUN_CAP+1)</x:f>
        <x:v>13</x:v>
      </x:c>
      <x:c r="L5980" s="266" t="n">
        <x:f>SUM(I5980:K5980)</x:f>
        <x:v>24</x:v>
      </x:c>
      <x:c r="M5980" s="267" t="n">
        <x:f>I5980*TOMATO_HOURS*WEEKS*(1+TOMATO_DIM)^I5980+J5980*CARROT_HOURS*WEEKS*(1+CARROT_DIM)^J5980+K5980*MESCLUN_HOURS*WEEKS*(1+MESCLUN_DIM)^K5980</x:f>
        <x:v>2660.504539988805</x:v>
      </x:c>
      <x:c r="N5980" s="267" t="n">
        <x:f>MAX(M5980-FARMER_HOURS,0)/TEMP_HOURS_PER_WORKER</x:f>
        <x:v>1.3475725972144479</x:v>
      </x:c>
      <x:c r="O5980" s="268" t="n">
        <x:f>I5980*TOMATO_PRICE+J5980*CARROT_PRICE+K5980*MESCLUN_PRICE</x:f>
        <x:v>118488</x:v>
      </x:c>
      <x:c r="P5980" s="268" t="n">
        <x:f>I5980*TOMATO_FERTILIZER+J5980*CARROT_FERTILIZER+K5980*MESCLUN_FERTILIZER</x:f>
        <x:v>20240</x:v>
      </x:c>
      <x:c r="Q5980" s="268" t="n">
        <x:f>MIN(M5980,FARMER_HOURS)*FARMER_RATE+MAX(M5980-FARMER_HOURS,0)*TEMP_RATE</x:f>
        <x:v>58689.31493036119</x:v>
      </x:c>
      <x:c r="R5980" s="268" t="n">
        <x:f>O5980-P5980-Q5980-FIXED_COST</x:f>
        <x:v>19558.685069638806</x:v>
      </x:c>
      <x:c r="S5980" s="139" t="str">
        <x:f>IF(AND(L5980&lt;=TOTAL_BED_CAP,N5980&lt;=TEMP_WORKER_CAP),"YES","NO")</x:f>
        <x:v>YES</x:v>
      </x:c>
      <x:c r="T5980" s="139" t="n">
        <x:f>IF(S5980="YES",R5980,-1E+99)</x:f>
        <x:v>19558.685069638806</x:v>
      </x:c>
    </x:row>
    <x:row r="5981">
      <x:c r="A5981" s="139"/>
      <x:c r="B5981" s="139"/>
      <x:c r="C5981" s="139"/>
      <x:c r="D5981" s="139"/>
      <x:c r="E5981" s="139"/>
      <x:c r="F5981" s="139"/>
      <x:c r="G5981" s="139"/>
      <x:c r="H5981" s="139"/>
      <x:c r="I5981" s="266" t="n">
        <x:f>INT((ROW()-ROW($I$46))/((CARROT_CAP+1)*(MESCLUN_CAP+1)))</x:f>
        <x:v>9</x:v>
      </x:c>
      <x:c r="J5981" s="266" t="n">
        <x:f>MOD(INT((ROW()-ROW($I$46))/(MESCLUN_CAP+1)),CARROT_CAP+1)</x:f>
        <x:v>2</x:v>
      </x:c>
      <x:c r="K5981" s="266" t="n">
        <x:f>MOD(ROW()-ROW($I$46),MESCLUN_CAP+1)</x:f>
        <x:v>14</x:v>
      </x:c>
      <x:c r="L5981" s="266" t="n">
        <x:f>SUM(I5981:K5981)</x:f>
        <x:v>25</x:v>
      </x:c>
      <x:c r="M5981" s="267" t="n">
        <x:f>I5981*TOMATO_HOURS*WEEKS*(1+TOMATO_DIM)^I5981+J5981*CARROT_HOURS*WEEKS*(1+CARROT_DIM)^J5981+K5981*MESCLUN_HOURS*WEEKS*(1+MESCLUN_DIM)^K5981</x:f>
        <x:v>2722.646621302466</x:v>
      </x:c>
      <x:c r="N5981" s="267" t="n">
        <x:f>MAX(M5981-FARMER_HOURS,0)/TEMP_HOURS_PER_WORKER</x:f>
        <x:v>1.3907268203489347</x:v>
      </x:c>
      <x:c r="O5981" s="268" t="n">
        <x:f>I5981*TOMATO_PRICE+J5981*CARROT_PRICE+K5981*MESCLUN_PRICE</x:f>
        <x:v>121188</x:v>
      </x:c>
      <x:c r="P5981" s="268" t="n">
        <x:f>I5981*TOMATO_FERTILIZER+J5981*CARROT_FERTILIZER+K5981*MESCLUN_FERTILIZER</x:f>
        <x:v>21120</x:v>
      </x:c>
      <x:c r="Q5981" s="268" t="n">
        <x:f>MIN(M5981,FARMER_HOURS)*FARMER_RATE+MAX(M5981-FARMER_HOURS,0)*TEMP_RATE</x:f>
        <x:v>59768.170508723364</x:v>
      </x:c>
      <x:c r="R5981" s="268" t="n">
        <x:f>O5981-P5981-Q5981-FIXED_COST</x:f>
        <x:v>20299.829491276636</x:v>
      </x:c>
      <x:c r="S5981" s="139" t="str">
        <x:f>IF(AND(L5981&lt;=TOTAL_BED_CAP,N5981&lt;=TEMP_WORKER_CAP),"YES","NO")</x:f>
        <x:v>YES</x:v>
      </x:c>
      <x:c r="T5981" s="139" t="n">
        <x:f>IF(S5981="YES",R5981,-1E+99)</x:f>
        <x:v>20299.829491276636</x:v>
      </x:c>
    </x:row>
    <x:row r="5982">
      <x:c r="A5982" s="139"/>
      <x:c r="B5982" s="139"/>
      <x:c r="C5982" s="139"/>
      <x:c r="D5982" s="139"/>
      <x:c r="E5982" s="139"/>
      <x:c r="F5982" s="139"/>
      <x:c r="G5982" s="139"/>
      <x:c r="H5982" s="139"/>
      <x:c r="I5982" s="266" t="n">
        <x:f>INT((ROW()-ROW($I$46))/((CARROT_CAP+1)*(MESCLUN_CAP+1)))</x:f>
        <x:v>9</x:v>
      </x:c>
      <x:c r="J5982" s="266" t="n">
        <x:f>MOD(INT((ROW()-ROW($I$46))/(MESCLUN_CAP+1)),CARROT_CAP+1)</x:f>
        <x:v>2</x:v>
      </x:c>
      <x:c r="K5982" s="266" t="n">
        <x:f>MOD(ROW()-ROW($I$46),MESCLUN_CAP+1)</x:f>
        <x:v>15</x:v>
      </x:c>
      <x:c r="L5982" s="266" t="n">
        <x:f>SUM(I5982:K5982)</x:f>
        <x:v>26</x:v>
      </x:c>
      <x:c r="M5982" s="267" t="n">
        <x:f>I5982*TOMATO_HOURS*WEEKS*(1+TOMATO_DIM)^I5982+J5982*CARROT_HOURS*WEEKS*(1+CARROT_DIM)^J5982+K5982*MESCLUN_HOURS*WEEKS*(1+MESCLUN_DIM)^K5982</x:f>
        <x:v>2786.234828178612</x:v>
      </x:c>
      <x:c r="N5982" s="267" t="n">
        <x:f>MAX(M5982-FARMER_HOURS,0)/TEMP_HOURS_PER_WORKER</x:f>
        <x:v>1.4348852973462585</x:v>
      </x:c>
      <x:c r="O5982" s="268" t="n">
        <x:f>I5982*TOMATO_PRICE+J5982*CARROT_PRICE+K5982*MESCLUN_PRICE</x:f>
        <x:v>123888</x:v>
      </x:c>
      <x:c r="P5982" s="268" t="n">
        <x:f>I5982*TOMATO_FERTILIZER+J5982*CARROT_FERTILIZER+K5982*MESCLUN_FERTILIZER</x:f>
        <x:v>22000</x:v>
      </x:c>
      <x:c r="Q5982" s="268" t="n">
        <x:f>MIN(M5982,FARMER_HOURS)*FARMER_RATE+MAX(M5982-FARMER_HOURS,0)*TEMP_RATE</x:f>
        <x:v>60872.13243365646</x:v>
      </x:c>
      <x:c r="R5982" s="268" t="n">
        <x:f>O5982-P5982-Q5982-FIXED_COST</x:f>
        <x:v>21015.867566343542</x:v>
      </x:c>
      <x:c r="S5982" s="139" t="str">
        <x:f>IF(AND(L5982&lt;=TOTAL_BED_CAP,N5982&lt;=TEMP_WORKER_CAP),"YES","NO")</x:f>
        <x:v>YES</x:v>
      </x:c>
      <x:c r="T5982" s="139" t="n">
        <x:f>IF(S5982="YES",R5982,-1E+99)</x:f>
        <x:v>21015.867566343542</x:v>
      </x:c>
    </x:row>
    <x:row r="5983">
      <x:c r="A5983" s="139"/>
      <x:c r="B5983" s="139"/>
      <x:c r="C5983" s="139"/>
      <x:c r="D5983" s="139"/>
      <x:c r="E5983" s="139"/>
      <x:c r="F5983" s="139"/>
      <x:c r="G5983" s="139"/>
      <x:c r="H5983" s="139"/>
      <x:c r="I5983" s="266" t="n">
        <x:f>INT((ROW()-ROW($I$46))/((CARROT_CAP+1)*(MESCLUN_CAP+1)))</x:f>
        <x:v>9</x:v>
      </x:c>
      <x:c r="J5983" s="266" t="n">
        <x:f>MOD(INT((ROW()-ROW($I$46))/(MESCLUN_CAP+1)),CARROT_CAP+1)</x:f>
        <x:v>2</x:v>
      </x:c>
      <x:c r="K5983" s="266" t="n">
        <x:f>MOD(ROW()-ROW($I$46),MESCLUN_CAP+1)</x:f>
        <x:v>16</x:v>
      </x:c>
      <x:c r="L5983" s="266" t="n">
        <x:f>SUM(I5983:K5983)</x:f>
        <x:v>27</x:v>
      </x:c>
      <x:c r="M5983" s="267" t="n">
        <x:f>I5983*TOMATO_HOURS*WEEKS*(1+TOMATO_DIM)^I5983+J5983*CARROT_HOURS*WEEKS*(1+CARROT_DIM)^J5983+K5983*MESCLUN_HOURS*WEEKS*(1+MESCLUN_DIM)^K5983</x:f>
        <x:v>2851.295604056101</x:v>
      </x:c>
      <x:c r="N5983" s="267" t="n">
        <x:f>MAX(M5983-FARMER_HOURS,0)/TEMP_HOURS_PER_WORKER</x:f>
        <x:v>1.4800663917056258</x:v>
      </x:c>
      <x:c r="O5983" s="268" t="n">
        <x:f>I5983*TOMATO_PRICE+J5983*CARROT_PRICE+K5983*MESCLUN_PRICE</x:f>
        <x:v>126588</x:v>
      </x:c>
      <x:c r="P5983" s="268" t="n">
        <x:f>I5983*TOMATO_FERTILIZER+J5983*CARROT_FERTILIZER+K5983*MESCLUN_FERTILIZER</x:f>
        <x:v>22880</x:v>
      </x:c>
      <x:c r="Q5983" s="268" t="n">
        <x:f>MIN(M5983,FARMER_HOURS)*FARMER_RATE+MAX(M5983-FARMER_HOURS,0)*TEMP_RATE</x:f>
        <x:v>62001.65979264065</x:v>
      </x:c>
      <x:c r="R5983" s="268" t="n">
        <x:f>O5983-P5983-Q5983-FIXED_COST</x:f>
        <x:v>21706.340207359353</x:v>
      </x:c>
      <x:c r="S5983" s="139" t="str">
        <x:f>IF(AND(L5983&lt;=TOTAL_BED_CAP,N5983&lt;=TEMP_WORKER_CAP),"YES","NO")</x:f>
        <x:v>YES</x:v>
      </x:c>
      <x:c r="T5983" s="139" t="n">
        <x:f>IF(S5983="YES",R5983,-1E+99)</x:f>
        <x:v>21706.340207359353</x:v>
      </x:c>
    </x:row>
    <x:row r="5984">
      <x:c r="A5984" s="139"/>
      <x:c r="B5984" s="139"/>
      <x:c r="C5984" s="139"/>
      <x:c r="D5984" s="139"/>
      <x:c r="E5984" s="139"/>
      <x:c r="F5984" s="139"/>
      <x:c r="G5984" s="139"/>
      <x:c r="H5984" s="139"/>
      <x:c r="I5984" s="266" t="n">
        <x:f>INT((ROW()-ROW($I$46))/((CARROT_CAP+1)*(MESCLUN_CAP+1)))</x:f>
        <x:v>9</x:v>
      </x:c>
      <x:c r="J5984" s="266" t="n">
        <x:f>MOD(INT((ROW()-ROW($I$46))/(MESCLUN_CAP+1)),CARROT_CAP+1)</x:f>
        <x:v>2</x:v>
      </x:c>
      <x:c r="K5984" s="266" t="n">
        <x:f>MOD(ROW()-ROW($I$46),MESCLUN_CAP+1)</x:f>
        <x:v>17</x:v>
      </x:c>
      <x:c r="L5984" s="266" t="n">
        <x:f>SUM(I5984:K5984)</x:f>
        <x:v>28</x:v>
      </x:c>
      <x:c r="M5984" s="267" t="n">
        <x:f>I5984*TOMATO_HOURS*WEEKS*(1+TOMATO_DIM)^I5984+J5984*CARROT_HOURS*WEEKS*(1+CARROT_DIM)^J5984+K5984*MESCLUN_HOURS*WEEKS*(1+MESCLUN_DIM)^K5984</x:f>
        <x:v>2917.8558275026417</x:v>
      </x:c>
      <x:c r="N5984" s="267" t="n">
        <x:f>MAX(M5984-FARMER_HOURS,0)/TEMP_HOURS_PER_WORKER</x:f>
        <x:v>1.5262887690990568</x:v>
      </x:c>
      <x:c r="O5984" s="268" t="n">
        <x:f>I5984*TOMATO_PRICE+J5984*CARROT_PRICE+K5984*MESCLUN_PRICE</x:f>
        <x:v>129288</x:v>
      </x:c>
      <x:c r="P5984" s="268" t="n">
        <x:f>I5984*TOMATO_FERTILIZER+J5984*CARROT_FERTILIZER+K5984*MESCLUN_FERTILIZER</x:f>
        <x:v>23760</x:v>
      </x:c>
      <x:c r="Q5984" s="268" t="n">
        <x:f>MIN(M5984,FARMER_HOURS)*FARMER_RATE+MAX(M5984-FARMER_HOURS,0)*TEMP_RATE</x:f>
        <x:v>63157.21922747642</x:v>
      </x:c>
      <x:c r="R5984" s="268" t="n">
        <x:f>O5984-P5984-Q5984-FIXED_COST</x:f>
        <x:v>22370.780772523583</x:v>
      </x:c>
      <x:c r="S5984" s="139" t="str">
        <x:f>IF(AND(L5984&lt;=TOTAL_BED_CAP,N5984&lt;=TEMP_WORKER_CAP),"YES","NO")</x:f>
        <x:v>YES</x:v>
      </x:c>
      <x:c r="T5984" s="139" t="n">
        <x:f>IF(S5984="YES",R5984,-1E+99)</x:f>
        <x:v>22370.780772523583</x:v>
      </x:c>
    </x:row>
    <x:row r="5985">
      <x:c r="A5985" s="139"/>
      <x:c r="B5985" s="139"/>
      <x:c r="C5985" s="139"/>
      <x:c r="D5985" s="139"/>
      <x:c r="E5985" s="139"/>
      <x:c r="F5985" s="139"/>
      <x:c r="G5985" s="139"/>
      <x:c r="H5985" s="139"/>
      <x:c r="I5985" s="266" t="n">
        <x:f>INT((ROW()-ROW($I$46))/((CARROT_CAP+1)*(MESCLUN_CAP+1)))</x:f>
        <x:v>9</x:v>
      </x:c>
      <x:c r="J5985" s="266" t="n">
        <x:f>MOD(INT((ROW()-ROW($I$46))/(MESCLUN_CAP+1)),CARROT_CAP+1)</x:f>
        <x:v>2</x:v>
      </x:c>
      <x:c r="K5985" s="266" t="n">
        <x:f>MOD(ROW()-ROW($I$46),MESCLUN_CAP+1)</x:f>
        <x:v>18</x:v>
      </x:c>
      <x:c r="L5985" s="266" t="n">
        <x:f>SUM(I5985:K5985)</x:f>
        <x:v>29</x:v>
      </x:c>
      <x:c r="M5985" s="267" t="n">
        <x:f>I5985*TOMATO_HOURS*WEEKS*(1+TOMATO_DIM)^I5985+J5985*CARROT_HOURS*WEEKS*(1+CARROT_DIM)^J5985+K5985*MESCLUN_HOURS*WEEKS*(1+MESCLUN_DIM)^K5985</x:f>
        <x:v>2985.9428189612286</x:v>
      </x:c>
      <x:c r="N5985" s="267" t="n">
        <x:f>MAX(M5985-FARMER_HOURS,0)/TEMP_HOURS_PER_WORKER</x:f>
        <x:v>1.5735714020564087</x:v>
      </x:c>
      <x:c r="O5985" s="268" t="n">
        <x:f>I5985*TOMATO_PRICE+J5985*CARROT_PRICE+K5985*MESCLUN_PRICE</x:f>
        <x:v>131988</x:v>
      </x:c>
      <x:c r="P5985" s="268" t="n">
        <x:f>I5985*TOMATO_FERTILIZER+J5985*CARROT_FERTILIZER+K5985*MESCLUN_FERTILIZER</x:f>
        <x:v>24640</x:v>
      </x:c>
      <x:c r="Q5985" s="268" t="n">
        <x:f>MIN(M5985,FARMER_HOURS)*FARMER_RATE+MAX(M5985-FARMER_HOURS,0)*TEMP_RATE</x:f>
        <x:v>64339.28505141022</x:v>
      </x:c>
      <x:c r="R5985" s="268" t="n">
        <x:f>O5985-P5985-Q5985-FIXED_COST</x:f>
        <x:v>23008.714948589783</x:v>
      </x:c>
      <x:c r="S5985" s="139" t="str">
        <x:f>IF(AND(L5985&lt;=TOTAL_BED_CAP,N5985&lt;=TEMP_WORKER_CAP),"YES","NO")</x:f>
        <x:v>YES</x:v>
      </x:c>
      <x:c r="T5985" s="139" t="n">
        <x:f>IF(S5985="YES",R5985,-1E+99)</x:f>
        <x:v>23008.714948589783</x:v>
      </x:c>
    </x:row>
    <x:row r="5986">
      <x:c r="A5986" s="139"/>
      <x:c r="B5986" s="139"/>
      <x:c r="C5986" s="139"/>
      <x:c r="D5986" s="139"/>
      <x:c r="E5986" s="139"/>
      <x:c r="F5986" s="139"/>
      <x:c r="G5986" s="139"/>
      <x:c r="H5986" s="139"/>
      <x:c r="I5986" s="266" t="n">
        <x:f>INT((ROW()-ROW($I$46))/((CARROT_CAP+1)*(MESCLUN_CAP+1)))</x:f>
        <x:v>9</x:v>
      </x:c>
      <x:c r="J5986" s="266" t="n">
        <x:f>MOD(INT((ROW()-ROW($I$46))/(MESCLUN_CAP+1)),CARROT_CAP+1)</x:f>
        <x:v>2</x:v>
      </x:c>
      <x:c r="K5986" s="266" t="n">
        <x:f>MOD(ROW()-ROW($I$46),MESCLUN_CAP+1)</x:f>
        <x:v>19</x:v>
      </x:c>
      <x:c r="L5986" s="266" t="n">
        <x:f>SUM(I5986:K5986)</x:f>
        <x:v>30</x:v>
      </x:c>
      <x:c r="M5986" s="267" t="n">
        <x:f>I5986*TOMATO_HOURS*WEEKS*(1+TOMATO_DIM)^I5986+J5986*CARROT_HOURS*WEEKS*(1+CARROT_DIM)^J5986+K5986*MESCLUN_HOURS*WEEKS*(1+MESCLUN_DIM)^K5986</x:f>
        <x:v>3055.5843475972506</x:v>
      </x:c>
      <x:c r="N5986" s="267" t="n">
        <x:f>MAX(M5986-FARMER_HOURS,0)/TEMP_HOURS_PER_WORKER</x:f>
        <x:v>1.621933574720313</x:v>
      </x:c>
      <x:c r="O5986" s="268" t="n">
        <x:f>I5986*TOMATO_PRICE+J5986*CARROT_PRICE+K5986*MESCLUN_PRICE</x:f>
        <x:v>134688</x:v>
      </x:c>
      <x:c r="P5986" s="268" t="n">
        <x:f>I5986*TOMATO_FERTILIZER+J5986*CARROT_FERTILIZER+K5986*MESCLUN_FERTILIZER</x:f>
        <x:v>25520</x:v>
      </x:c>
      <x:c r="Q5986" s="268" t="n">
        <x:f>MIN(M5986,FARMER_HOURS)*FARMER_RATE+MAX(M5986-FARMER_HOURS,0)*TEMP_RATE</x:f>
        <x:v>65548.33936800782</x:v>
      </x:c>
      <x:c r="R5986" s="268" t="n">
        <x:f>O5986-P5986-Q5986-FIXED_COST</x:f>
        <x:v>23619.660631992185</x:v>
      </x:c>
      <x:c r="S5986" s="139" t="str">
        <x:f>IF(AND(L5986&lt;=TOTAL_BED_CAP,N5986&lt;=TEMP_WORKER_CAP),"YES","NO")</x:f>
        <x:v>YES</x:v>
      </x:c>
      <x:c r="T5986" s="139" t="n">
        <x:f>IF(S5986="YES",R5986,-1E+99)</x:f>
        <x:v>23619.660631992185</x:v>
      </x:c>
    </x:row>
    <x:row r="5987">
      <x:c r="A5987" s="139"/>
      <x:c r="B5987" s="139"/>
      <x:c r="C5987" s="139"/>
      <x:c r="D5987" s="139"/>
      <x:c r="E5987" s="139"/>
      <x:c r="F5987" s="139"/>
      <x:c r="G5987" s="139"/>
      <x:c r="H5987" s="139"/>
      <x:c r="I5987" s="266" t="n">
        <x:f>INT((ROW()-ROW($I$46))/((CARROT_CAP+1)*(MESCLUN_CAP+1)))</x:f>
        <x:v>9</x:v>
      </x:c>
      <x:c r="J5987" s="266" t="n">
        <x:f>MOD(INT((ROW()-ROW($I$46))/(MESCLUN_CAP+1)),CARROT_CAP+1)</x:f>
        <x:v>2</x:v>
      </x:c>
      <x:c r="K5987" s="266" t="n">
        <x:f>MOD(ROW()-ROW($I$46),MESCLUN_CAP+1)</x:f>
        <x:v>20</x:v>
      </x:c>
      <x:c r="L5987" s="266" t="n">
        <x:f>SUM(I5987:K5987)</x:f>
        <x:v>31</x:v>
      </x:c>
      <x:c r="M5987" s="267" t="n">
        <x:f>I5987*TOMATO_HOURS*WEEKS*(1+TOMATO_DIM)^I5987+J5987*CARROT_HOURS*WEEKS*(1+CARROT_DIM)^J5987+K5987*MESCLUN_HOURS*WEEKS*(1+MESCLUN_DIM)^K5987</x:f>
        <x:v>3126.8086382477277</x:v>
      </x:c>
      <x:c r="N5987" s="267" t="n">
        <x:f>MAX(M5987-FARMER_HOURS,0)/TEMP_HOURS_PER_WORKER</x:f>
        <x:v>1.671394887672033</x:v>
      </x:c>
      <x:c r="O5987" s="268" t="n">
        <x:f>I5987*TOMATO_PRICE+J5987*CARROT_PRICE+K5987*MESCLUN_PRICE</x:f>
        <x:v>137388</x:v>
      </x:c>
      <x:c r="P5987" s="268" t="n">
        <x:f>I5987*TOMATO_FERTILIZER+J5987*CARROT_FERTILIZER+K5987*MESCLUN_FERTILIZER</x:f>
        <x:v>26400</x:v>
      </x:c>
      <x:c r="Q5987" s="268" t="n">
        <x:f>MIN(M5987,FARMER_HOURS)*FARMER_RATE+MAX(M5987-FARMER_HOURS,0)*TEMP_RATE</x:f>
        <x:v>66784.87219180082</x:v>
      </x:c>
      <x:c r="R5987" s="268" t="n">
        <x:f>O5987-P5987-Q5987-FIXED_COST</x:f>
        <x:v>24203.127808199177</x:v>
      </x:c>
      <x:c r="S5987" s="139" t="str">
        <x:f>IF(AND(L5987&lt;=TOTAL_BED_CAP,N5987&lt;=TEMP_WORKER_CAP),"YES","NO")</x:f>
        <x:v>YES</x:v>
      </x:c>
      <x:c r="T5987" s="139" t="n">
        <x:f>IF(S5987="YES",R5987,-1E+99)</x:f>
        <x:v>24203.127808199177</x:v>
      </x:c>
    </x:row>
    <x:row r="5988">
      <x:c r="A5988" s="139"/>
      <x:c r="B5988" s="139"/>
      <x:c r="C5988" s="139"/>
      <x:c r="D5988" s="139"/>
      <x:c r="E5988" s="139"/>
      <x:c r="F5988" s="139"/>
      <x:c r="G5988" s="139"/>
      <x:c r="H5988" s="139"/>
      <x:c r="I5988" s="266" t="n">
        <x:f>INT((ROW()-ROW($I$46))/((CARROT_CAP+1)*(MESCLUN_CAP+1)))</x:f>
        <x:v>9</x:v>
      </x:c>
      <x:c r="J5988" s="266" t="n">
        <x:f>MOD(INT((ROW()-ROW($I$46))/(MESCLUN_CAP+1)),CARROT_CAP+1)</x:f>
        <x:v>2</x:v>
      </x:c>
      <x:c r="K5988" s="266" t="n">
        <x:f>MOD(ROW()-ROW($I$46),MESCLUN_CAP+1)</x:f>
        <x:v>21</x:v>
      </x:c>
      <x:c r="L5988" s="266" t="n">
        <x:f>SUM(I5988:K5988)</x:f>
        <x:v>32</x:v>
      </x:c>
      <x:c r="M5988" s="267" t="n">
        <x:f>I5988*TOMATO_HOURS*WEEKS*(1+TOMATO_DIM)^I5988+J5988*CARROT_HOURS*WEEKS*(1+CARROT_DIM)^J5988+K5988*MESCLUN_HOURS*WEEKS*(1+MESCLUN_DIM)^K5988</x:f>
        <x:v>3199.6443784741714</x:v>
      </x:c>
      <x:c r="N5988" s="267" t="n">
        <x:f>MAX(M5988-FARMER_HOURS,0)/TEMP_HOURS_PER_WORKER</x:f>
        <x:v>1.7219752628292857</x:v>
      </x:c>
      <x:c r="O5988" s="268" t="n">
        <x:f>I5988*TOMATO_PRICE+J5988*CARROT_PRICE+K5988*MESCLUN_PRICE</x:f>
        <x:v>140088</x:v>
      </x:c>
      <x:c r="P5988" s="268" t="n">
        <x:f>I5988*TOMATO_FERTILIZER+J5988*CARROT_FERTILIZER+K5988*MESCLUN_FERTILIZER</x:f>
        <x:v>27280</x:v>
      </x:c>
      <x:c r="Q5988" s="268" t="n">
        <x:f>MIN(M5988,FARMER_HOURS)*FARMER_RATE+MAX(M5988-FARMER_HOURS,0)*TEMP_RATE</x:f>
        <x:v>68049.38157073213</x:v>
      </x:c>
      <x:c r="R5988" s="268" t="n">
        <x:f>O5988-P5988-Q5988-FIXED_COST</x:f>
        <x:v>24758.618429267866</x:v>
      </x:c>
      <x:c r="S5988" s="139" t="str">
        <x:f>IF(AND(L5988&lt;=TOTAL_BED_CAP,N5988&lt;=TEMP_WORKER_CAP),"YES","NO")</x:f>
        <x:v>YES</x:v>
      </x:c>
      <x:c r="T5988" s="139" t="n">
        <x:f>IF(S5988="YES",R5988,-1E+99)</x:f>
        <x:v>24758.618429267866</x:v>
      </x:c>
    </x:row>
    <x:row r="5989">
      <x:c r="A5989" s="139"/>
      <x:c r="B5989" s="139"/>
      <x:c r="C5989" s="139"/>
      <x:c r="D5989" s="139"/>
      <x:c r="E5989" s="139"/>
      <x:c r="F5989" s="139"/>
      <x:c r="G5989" s="139"/>
      <x:c r="H5989" s="139"/>
      <x:c r="I5989" s="266" t="n">
        <x:f>INT((ROW()-ROW($I$46))/((CARROT_CAP+1)*(MESCLUN_CAP+1)))</x:f>
        <x:v>9</x:v>
      </x:c>
      <x:c r="J5989" s="266" t="n">
        <x:f>MOD(INT((ROW()-ROW($I$46))/(MESCLUN_CAP+1)),CARROT_CAP+1)</x:f>
        <x:v>2</x:v>
      </x:c>
      <x:c r="K5989" s="266" t="n">
        <x:f>MOD(ROW()-ROW($I$46),MESCLUN_CAP+1)</x:f>
        <x:v>22</x:v>
      </x:c>
      <x:c r="L5989" s="266" t="n">
        <x:f>SUM(I5989:K5989)</x:f>
        <x:v>33</x:v>
      </x:c>
      <x:c r="M5989" s="267" t="n">
        <x:f>I5989*TOMATO_HOURS*WEEKS*(1+TOMATO_DIM)^I5989+J5989*CARROT_HOURS*WEEKS*(1+CARROT_DIM)^J5989+K5989*MESCLUN_HOURS*WEEKS*(1+MESCLUN_DIM)^K5989</x:f>
        <x:v>3274.1207257205674</x:v>
      </x:c>
      <x:c r="N5989" s="267" t="n">
        <x:f>MAX(M5989-FARMER_HOURS,0)/TEMP_HOURS_PER_WORKER</x:f>
        <x:v>1.7736949484170608</x:v>
      </x:c>
      <x:c r="O5989" s="268" t="n">
        <x:f>I5989*TOMATO_PRICE+J5989*CARROT_PRICE+K5989*MESCLUN_PRICE</x:f>
        <x:v>142788</x:v>
      </x:c>
      <x:c r="P5989" s="268" t="n">
        <x:f>I5989*TOMATO_FERTILIZER+J5989*CARROT_FERTILIZER+K5989*MESCLUN_FERTILIZER</x:f>
        <x:v>28160</x:v>
      </x:c>
      <x:c r="Q5989" s="268" t="n">
        <x:f>MIN(M5989,FARMER_HOURS)*FARMER_RATE+MAX(M5989-FARMER_HOURS,0)*TEMP_RATE</x:f>
        <x:v>69342.37371042652</x:v>
      </x:c>
      <x:c r="R5989" s="268" t="n">
        <x:f>O5989-P5989-Q5989-FIXED_COST</x:f>
        <x:v>25285.626289573484</x:v>
      </x:c>
      <x:c r="S5989" s="139" t="str">
        <x:f>IF(AND(L5989&lt;=TOTAL_BED_CAP,N5989&lt;=TEMP_WORKER_CAP),"YES","NO")</x:f>
        <x:v>YES</x:v>
      </x:c>
      <x:c r="T5989" s="139" t="n">
        <x:f>IF(S5989="YES",R5989,-1E+99)</x:f>
        <x:v>25285.626289573484</x:v>
      </x:c>
    </x:row>
    <x:row r="5990">
      <x:c r="A5990" s="139"/>
      <x:c r="B5990" s="139"/>
      <x:c r="C5990" s="139"/>
      <x:c r="D5990" s="139"/>
      <x:c r="E5990" s="139"/>
      <x:c r="F5990" s="139"/>
      <x:c r="G5990" s="139"/>
      <x:c r="H5990" s="139"/>
      <x:c r="I5990" s="266" t="n">
        <x:f>INT((ROW()-ROW($I$46))/((CARROT_CAP+1)*(MESCLUN_CAP+1)))</x:f>
        <x:v>9</x:v>
      </x:c>
      <x:c r="J5990" s="266" t="n">
        <x:f>MOD(INT((ROW()-ROW($I$46))/(MESCLUN_CAP+1)),CARROT_CAP+1)</x:f>
        <x:v>2</x:v>
      </x:c>
      <x:c r="K5990" s="266" t="n">
        <x:f>MOD(ROW()-ROW($I$46),MESCLUN_CAP+1)</x:f>
        <x:v>23</x:v>
      </x:c>
      <x:c r="L5990" s="266" t="n">
        <x:f>SUM(I5990:K5990)</x:f>
        <x:v>34</x:v>
      </x:c>
      <x:c r="M5990" s="267" t="n">
        <x:f>I5990*TOMATO_HOURS*WEEKS*(1+TOMATO_DIM)^I5990+J5990*CARROT_HOURS*WEEKS*(1+CARROT_DIM)^J5990+K5990*MESCLUN_HOURS*WEEKS*(1+MESCLUN_DIM)^K5990</x:f>
        <x:v>3350.2673145780036</x:v>
      </x:c>
      <x:c r="N5990" s="267" t="n">
        <x:f>MAX(M5990-FARMER_HOURS,0)/TEMP_HOURS_PER_WORKER</x:f>
        <x:v>1.8265745240125024</x:v>
      </x:c>
      <x:c r="O5990" s="268" t="n">
        <x:f>I5990*TOMATO_PRICE+J5990*CARROT_PRICE+K5990*MESCLUN_PRICE</x:f>
        <x:v>145488</x:v>
      </x:c>
      <x:c r="P5990" s="268" t="n">
        <x:f>I5990*TOMATO_FERTILIZER+J5990*CARROT_FERTILIZER+K5990*MESCLUN_FERTILIZER</x:f>
        <x:v>29040</x:v>
      </x:c>
      <x:c r="Q5990" s="268" t="n">
        <x:f>MIN(M5990,FARMER_HOURS)*FARMER_RATE+MAX(M5990-FARMER_HOURS,0)*TEMP_RATE</x:f>
        <x:v>70664.36310031256</x:v>
      </x:c>
      <x:c r="R5990" s="268" t="n">
        <x:f>O5990-P5990-Q5990-FIXED_COST</x:f>
        <x:v>25783.636899687437</x:v>
      </x:c>
      <x:c r="S5990" s="139" t="str">
        <x:f>IF(AND(L5990&lt;=TOTAL_BED_CAP,N5990&lt;=TEMP_WORKER_CAP),"YES","NO")</x:f>
        <x:v>YES</x:v>
      </x:c>
      <x:c r="T5990" s="139" t="n">
        <x:f>IF(S5990="YES",R5990,-1E+99)</x:f>
        <x:v>25783.636899687437</x:v>
      </x:c>
    </x:row>
    <x:row r="5991">
      <x:c r="A5991" s="139"/>
      <x:c r="B5991" s="139"/>
      <x:c r="C5991" s="139"/>
      <x:c r="D5991" s="139"/>
      <x:c r="E5991" s="139"/>
      <x:c r="F5991" s="139"/>
      <x:c r="G5991" s="139"/>
      <x:c r="H5991" s="139"/>
      <x:c r="I5991" s="266" t="n">
        <x:f>INT((ROW()-ROW($I$46))/((CARROT_CAP+1)*(MESCLUN_CAP+1)))</x:f>
        <x:v>9</x:v>
      </x:c>
      <x:c r="J5991" s="266" t="n">
        <x:f>MOD(INT((ROW()-ROW($I$46))/(MESCLUN_CAP+1)),CARROT_CAP+1)</x:f>
        <x:v>2</x:v>
      </x:c>
      <x:c r="K5991" s="266" t="n">
        <x:f>MOD(ROW()-ROW($I$46),MESCLUN_CAP+1)</x:f>
        <x:v>24</x:v>
      </x:c>
      <x:c r="L5991" s="266" t="n">
        <x:f>SUM(I5991:K5991)</x:f>
        <x:v>35</x:v>
      </x:c>
      <x:c r="M5991" s="267" t="n">
        <x:f>I5991*TOMATO_HOURS*WEEKS*(1+TOMATO_DIM)^I5991+J5991*CARROT_HOURS*WEEKS*(1+CARROT_DIM)^J5991+K5991*MESCLUN_HOURS*WEEKS*(1+MESCLUN_DIM)^K5991</x:f>
        <x:v>3428.1142641574997</x:v>
      </x:c>
      <x:c r="N5991" s="267" t="n">
        <x:f>MAX(M5991-FARMER_HOURS,0)/TEMP_HOURS_PER_WORKER</x:f>
        <x:v>1.8806349056649303</x:v>
      </x:c>
      <x:c r="O5991" s="268" t="n">
        <x:f>I5991*TOMATO_PRICE+J5991*CARROT_PRICE+K5991*MESCLUN_PRICE</x:f>
        <x:v>148188</x:v>
      </x:c>
      <x:c r="P5991" s="268" t="n">
        <x:f>I5991*TOMATO_FERTILIZER+J5991*CARROT_FERTILIZER+K5991*MESCLUN_FERTILIZER</x:f>
        <x:v>29920</x:v>
      </x:c>
      <x:c r="Q5991" s="268" t="n">
        <x:f>MIN(M5991,FARMER_HOURS)*FARMER_RATE+MAX(M5991-FARMER_HOURS,0)*TEMP_RATE</x:f>
        <x:v>72015.87264162325</x:v>
      </x:c>
      <x:c r="R5991" s="268" t="n">
        <x:f>O5991-P5991-Q5991-FIXED_COST</x:f>
        <x:v>26252.127358376747</x:v>
      </x:c>
      <x:c r="S5991" s="139" t="str">
        <x:f>IF(AND(L5991&lt;=TOTAL_BED_CAP,N5991&lt;=TEMP_WORKER_CAP),"YES","NO")</x:f>
        <x:v>YES</x:v>
      </x:c>
      <x:c r="T5991" s="139" t="n">
        <x:f>IF(S5991="YES",R5991,-1E+99)</x:f>
        <x:v>26252.127358376747</x:v>
      </x:c>
    </x:row>
    <x:row r="5992">
      <x:c r="A5992" s="139"/>
      <x:c r="B5992" s="139"/>
      <x:c r="C5992" s="139"/>
      <x:c r="D5992" s="139"/>
      <x:c r="E5992" s="139"/>
      <x:c r="F5992" s="139"/>
      <x:c r="G5992" s="139"/>
      <x:c r="H5992" s="139"/>
      <x:c r="I5992" s="266" t="n">
        <x:f>INT((ROW()-ROW($I$46))/((CARROT_CAP+1)*(MESCLUN_CAP+1)))</x:f>
        <x:v>9</x:v>
      </x:c>
      <x:c r="J5992" s="266" t="n">
        <x:f>MOD(INT((ROW()-ROW($I$46))/(MESCLUN_CAP+1)),CARROT_CAP+1)</x:f>
        <x:v>2</x:v>
      </x:c>
      <x:c r="K5992" s="266" t="n">
        <x:f>MOD(ROW()-ROW($I$46),MESCLUN_CAP+1)</x:f>
        <x:v>25</x:v>
      </x:c>
      <x:c r="L5992" s="266" t="n">
        <x:f>SUM(I5992:K5992)</x:f>
        <x:v>36</x:v>
      </x:c>
      <x:c r="M5992" s="267" t="n">
        <x:f>I5992*TOMATO_HOURS*WEEKS*(1+TOMATO_DIM)^I5992+J5992*CARROT_HOURS*WEEKS*(1+CARROT_DIM)^J5992+K5992*MESCLUN_HOURS*WEEKS*(1+MESCLUN_DIM)^K5992</x:f>
        <x:v>3507.692185572597</x:v>
      </x:c>
      <x:c r="N5992" s="267" t="n">
        <x:f>MAX(M5992-FARMER_HOURS,0)/TEMP_HOURS_PER_WORKER</x:f>
        <x:v>1.9358973510920812</x:v>
      </x:c>
      <x:c r="O5992" s="268" t="n">
        <x:f>I5992*TOMATO_PRICE+J5992*CARROT_PRICE+K5992*MESCLUN_PRICE</x:f>
        <x:v>150888</x:v>
      </x:c>
      <x:c r="P5992" s="268" t="n">
        <x:f>I5992*TOMATO_FERTILIZER+J5992*CARROT_FERTILIZER+K5992*MESCLUN_FERTILIZER</x:f>
        <x:v>30800</x:v>
      </x:c>
      <x:c r="Q5992" s="268" t="n">
        <x:f>MIN(M5992,FARMER_HOURS)*FARMER_RATE+MAX(M5992-FARMER_HOURS,0)*TEMP_RATE</x:f>
        <x:v>73397.43377730204</x:v>
      </x:c>
      <x:c r="R5992" s="268" t="n">
        <x:f>O5992-P5992-Q5992-FIXED_COST</x:f>
        <x:v>26690.566222697962</x:v>
      </x:c>
      <x:c r="S5992" s="139" t="str">
        <x:f>IF(AND(L5992&lt;=TOTAL_BED_CAP,N5992&lt;=TEMP_WORKER_CAP),"YES","NO")</x:f>
        <x:v>YES</x:v>
      </x:c>
      <x:c r="T5992" s="139" t="n">
        <x:f>IF(S5992="YES",R5992,-1E+99)</x:f>
        <x:v>26690.566222697962</x:v>
      </x:c>
    </x:row>
    <x:row r="5993">
      <x:c r="A5993" s="139"/>
      <x:c r="B5993" s="139"/>
      <x:c r="C5993" s="139"/>
      <x:c r="D5993" s="139"/>
      <x:c r="E5993" s="139"/>
      <x:c r="F5993" s="139"/>
      <x:c r="G5993" s="139"/>
      <x:c r="H5993" s="139"/>
      <x:c r="I5993" s="266" t="n">
        <x:f>INT((ROW()-ROW($I$46))/((CARROT_CAP+1)*(MESCLUN_CAP+1)))</x:f>
        <x:v>9</x:v>
      </x:c>
      <x:c r="J5993" s="266" t="n">
        <x:f>MOD(INT((ROW()-ROW($I$46))/(MESCLUN_CAP+1)),CARROT_CAP+1)</x:f>
        <x:v>2</x:v>
      </x:c>
      <x:c r="K5993" s="266" t="n">
        <x:f>MOD(ROW()-ROW($I$46),MESCLUN_CAP+1)</x:f>
        <x:v>26</x:v>
      </x:c>
      <x:c r="L5993" s="266" t="n">
        <x:f>SUM(I5993:K5993)</x:f>
        <x:v>37</x:v>
      </x:c>
      <x:c r="M5993" s="267" t="n">
        <x:f>I5993*TOMATO_HOURS*WEEKS*(1+TOMATO_DIM)^I5993+J5993*CARROT_HOURS*WEEKS*(1+CARROT_DIM)^J5993+K5993*MESCLUN_HOURS*WEEKS*(1+MESCLUN_DIM)^K5993</x:f>
        <x:v>3589.0321895333145</x:v>
      </x:c>
      <x:c r="N5993" s="267" t="n">
        <x:f>MAX(M5993-FARMER_HOURS,0)/TEMP_HOURS_PER_WORKER</x:f>
        <x:v>1.9923834649536907</x:v>
      </x:c>
      <x:c r="O5993" s="268" t="n">
        <x:f>I5993*TOMATO_PRICE+J5993*CARROT_PRICE+K5993*MESCLUN_PRICE</x:f>
        <x:v>153588</x:v>
      </x:c>
      <x:c r="P5993" s="268" t="n">
        <x:f>I5993*TOMATO_FERTILIZER+J5993*CARROT_FERTILIZER+K5993*MESCLUN_FERTILIZER</x:f>
        <x:v>31680</x:v>
      </x:c>
      <x:c r="Q5993" s="268" t="n">
        <x:f>MIN(M5993,FARMER_HOURS)*FARMER_RATE+MAX(M5993-FARMER_HOURS,0)*TEMP_RATE</x:f>
        <x:v>74809.58662384228</x:v>
      </x:c>
      <x:c r="R5993" s="268" t="n">
        <x:f>O5993-P5993-Q5993-FIXED_COST</x:f>
        <x:v>27098.413376157725</x:v>
      </x:c>
      <x:c r="S5993" s="139" t="str">
        <x:f>IF(AND(L5993&lt;=TOTAL_BED_CAP,N5993&lt;=TEMP_WORKER_CAP),"YES","NO")</x:f>
        <x:v>YES</x:v>
      </x:c>
      <x:c r="T5993" s="139" t="n">
        <x:f>IF(S5993="YES",R5993,-1E+99)</x:f>
        <x:v>27098.413376157725</x:v>
      </x:c>
    </x:row>
    <x:row r="5994">
      <x:c r="A5994" s="139"/>
      <x:c r="B5994" s="139"/>
      <x:c r="C5994" s="139"/>
      <x:c r="D5994" s="139"/>
      <x:c r="E5994" s="139"/>
      <x:c r="F5994" s="139"/>
      <x:c r="G5994" s="139"/>
      <x:c r="H5994" s="139"/>
      <x:c r="I5994" s="266" t="n">
        <x:f>INT((ROW()-ROW($I$46))/((CARROT_CAP+1)*(MESCLUN_CAP+1)))</x:f>
        <x:v>9</x:v>
      </x:c>
      <x:c r="J5994" s="266" t="n">
        <x:f>MOD(INT((ROW()-ROW($I$46))/(MESCLUN_CAP+1)),CARROT_CAP+1)</x:f>
        <x:v>2</x:v>
      </x:c>
      <x:c r="K5994" s="266" t="n">
        <x:f>MOD(ROW()-ROW($I$46),MESCLUN_CAP+1)</x:f>
        <x:v>27</x:v>
      </x:c>
      <x:c r="L5994" s="266" t="n">
        <x:f>SUM(I5994:K5994)</x:f>
        <x:v>38</x:v>
      </x:c>
      <x:c r="M5994" s="267" t="n">
        <x:f>I5994*TOMATO_HOURS*WEEKS*(1+TOMATO_DIM)^I5994+J5994*CARROT_HOURS*WEEKS*(1+CARROT_DIM)^J5994+K5994*MESCLUN_HOURS*WEEKS*(1+MESCLUN_DIM)^K5994</x:f>
        <x:v>3672.1658940530715</x:v>
      </x:c>
      <x:c r="N5994" s="267" t="n">
        <x:f>MAX(M5994-FARMER_HOURS,0)/TEMP_HOURS_PER_WORKER</x:f>
        <x:v>2.050115204203522</x:v>
      </x:c>
      <x:c r="O5994" s="268" t="n">
        <x:f>I5994*TOMATO_PRICE+J5994*CARROT_PRICE+K5994*MESCLUN_PRICE</x:f>
        <x:v>156288</x:v>
      </x:c>
      <x:c r="P5994" s="268" t="n">
        <x:f>I5994*TOMATO_FERTILIZER+J5994*CARROT_FERTILIZER+K5994*MESCLUN_FERTILIZER</x:f>
        <x:v>32560</x:v>
      </x:c>
      <x:c r="Q5994" s="268" t="n">
        <x:f>MIN(M5994,FARMER_HOURS)*FARMER_RATE+MAX(M5994-FARMER_HOURS,0)*TEMP_RATE</x:f>
        <x:v>76252.88010508804</x:v>
      </x:c>
      <x:c r="R5994" s="268" t="n">
        <x:f>O5994-P5994-Q5994-FIXED_COST</x:f>
        <x:v>27475.119894911957</x:v>
      </x:c>
      <x:c r="S5994" s="139" t="str">
        <x:f>IF(AND(L5994&lt;=TOTAL_BED_CAP,N5994&lt;=TEMP_WORKER_CAP),"YES","NO")</x:f>
        <x:v>YES</x:v>
      </x:c>
      <x:c r="T5994" s="139" t="n">
        <x:f>IF(S5994="YES",R5994,-1E+99)</x:f>
        <x:v>27475.119894911957</x:v>
      </x:c>
    </x:row>
    <x:row r="5995">
      <x:c r="A5995" s="139"/>
      <x:c r="B5995" s="139"/>
      <x:c r="C5995" s="139"/>
      <x:c r="D5995" s="139"/>
      <x:c r="E5995" s="139"/>
      <x:c r="F5995" s="139"/>
      <x:c r="G5995" s="139"/>
      <x:c r="H5995" s="139"/>
      <x:c r="I5995" s="266" t="n">
        <x:f>INT((ROW()-ROW($I$46))/((CARROT_CAP+1)*(MESCLUN_CAP+1)))</x:f>
        <x:v>9</x:v>
      </x:c>
      <x:c r="J5995" s="266" t="n">
        <x:f>MOD(INT((ROW()-ROW($I$46))/(MESCLUN_CAP+1)),CARROT_CAP+1)</x:f>
        <x:v>2</x:v>
      </x:c>
      <x:c r="K5995" s="266" t="n">
        <x:f>MOD(ROW()-ROW($I$46),MESCLUN_CAP+1)</x:f>
        <x:v>28</x:v>
      </x:c>
      <x:c r="L5995" s="266" t="n">
        <x:f>SUM(I5995:K5995)</x:f>
        <x:v>39</x:v>
      </x:c>
      <x:c r="M5995" s="267" t="n">
        <x:f>I5995*TOMATO_HOURS*WEEKS*(1+TOMATO_DIM)^I5995+J5995*CARROT_HOURS*WEEKS*(1+CARROT_DIM)^J5995+K5995*MESCLUN_HOURS*WEEKS*(1+MESCLUN_DIM)^K5995</x:f>
        <x:v>3757.125432270225</x:v>
      </x:c>
      <x:c r="N5995" s="267" t="n">
        <x:f>MAX(M5995-FARMER_HOURS,0)/TEMP_HOURS_PER_WORKER</x:f>
        <x:v>2.1091148835209896</x:v>
      </x:c>
      <x:c r="O5995" s="268" t="n">
        <x:f>I5995*TOMATO_PRICE+J5995*CARROT_PRICE+K5995*MESCLUN_PRICE</x:f>
        <x:v>158988</x:v>
      </x:c>
      <x:c r="P5995" s="268" t="n">
        <x:f>I5995*TOMATO_FERTILIZER+J5995*CARROT_FERTILIZER+K5995*MESCLUN_FERTILIZER</x:f>
        <x:v>33440</x:v>
      </x:c>
      <x:c r="Q5995" s="268" t="n">
        <x:f>MIN(M5995,FARMER_HOURS)*FARMER_RATE+MAX(M5995-FARMER_HOURS,0)*TEMP_RATE</x:f>
        <x:v>77727.87208802474</x:v>
      </x:c>
      <x:c r="R5995" s="268" t="n">
        <x:f>O5995-P5995-Q5995-FIXED_COST</x:f>
        <x:v>27820.127911975258</x:v>
      </x:c>
      <x:c r="S5995" s="139" t="str">
        <x:f>IF(AND(L5995&lt;=TOTAL_BED_CAP,N5995&lt;=TEMP_WORKER_CAP),"YES","NO")</x:f>
        <x:v>YES</x:v>
      </x:c>
      <x:c r="T5995" s="139" t="n">
        <x:f>IF(S5995="YES",R5995,-1E+99)</x:f>
        <x:v>27820.127911975258</x:v>
      </x:c>
    </x:row>
    <x:row r="5996">
      <x:c r="A5996" s="139"/>
      <x:c r="B5996" s="139"/>
      <x:c r="C5996" s="139"/>
      <x:c r="D5996" s="139"/>
      <x:c r="E5996" s="139"/>
      <x:c r="F5996" s="139"/>
      <x:c r="G5996" s="139"/>
      <x:c r="H5996" s="139"/>
      <x:c r="I5996" s="266" t="n">
        <x:f>INT((ROW()-ROW($I$46))/((CARROT_CAP+1)*(MESCLUN_CAP+1)))</x:f>
        <x:v>9</x:v>
      </x:c>
      <x:c r="J5996" s="266" t="n">
        <x:f>MOD(INT((ROW()-ROW($I$46))/(MESCLUN_CAP+1)),CARROT_CAP+1)</x:f>
        <x:v>2</x:v>
      </x:c>
      <x:c r="K5996" s="266" t="n">
        <x:f>MOD(ROW()-ROW($I$46),MESCLUN_CAP+1)</x:f>
        <x:v>29</x:v>
      </x:c>
      <x:c r="L5996" s="266" t="n">
        <x:f>SUM(I5996:K5996)</x:f>
        <x:v>40</x:v>
      </x:c>
      <x:c r="M5996" s="267" t="n">
        <x:f>I5996*TOMATO_HOURS*WEEKS*(1+TOMATO_DIM)^I5996+J5996*CARROT_HOURS*WEEKS*(1+CARROT_DIM)^J5996+K5996*MESCLUN_HOURS*WEEKS*(1+MESCLUN_DIM)^K5996</x:f>
        <x:v>3843.943460385878</x:v>
      </x:c>
      <x:c r="N5996" s="267" t="n">
        <x:f>MAX(M5996-FARMER_HOURS,0)/TEMP_HOURS_PER_WORKER</x:f>
        <x:v>2.1694051808235266</x:v>
      </x:c>
      <x:c r="O5996" s="268" t="n">
        <x:f>I5996*TOMATO_PRICE+J5996*CARROT_PRICE+K5996*MESCLUN_PRICE</x:f>
        <x:v>161688</x:v>
      </x:c>
      <x:c r="P5996" s="268" t="n">
        <x:f>I5996*TOMATO_FERTILIZER+J5996*CARROT_FERTILIZER+K5996*MESCLUN_FERTILIZER</x:f>
        <x:v>34320</x:v>
      </x:c>
      <x:c r="Q5996" s="268" t="n">
        <x:f>MIN(M5996,FARMER_HOURS)*FARMER_RATE+MAX(M5996-FARMER_HOURS,0)*TEMP_RATE</x:f>
        <x:v>79235.12952058816</x:v>
      </x:c>
      <x:c r="R5996" s="268" t="n">
        <x:f>O5996-P5996-Q5996-FIXED_COST</x:f>
        <x:v>28132.87047941184</x:v>
      </x:c>
      <x:c r="S5996" s="139" t="str">
        <x:f>IF(AND(L5996&lt;=TOTAL_BED_CAP,N5996&lt;=TEMP_WORKER_CAP),"YES","NO")</x:f>
        <x:v>YES</x:v>
      </x:c>
      <x:c r="T5996" s="139" t="n">
        <x:f>IF(S5996="YES",R5996,-1E+99)</x:f>
        <x:v>28132.87047941184</x:v>
      </x:c>
    </x:row>
    <x:row r="5997">
      <x:c r="A5997" s="139"/>
      <x:c r="B5997" s="139"/>
      <x:c r="C5997" s="139"/>
      <x:c r="D5997" s="139"/>
      <x:c r="E5997" s="139"/>
      <x:c r="F5997" s="139"/>
      <x:c r="G5997" s="139"/>
      <x:c r="H5997" s="139"/>
      <x:c r="I5997" s="266" t="n">
        <x:f>INT((ROW()-ROW($I$46))/((CARROT_CAP+1)*(MESCLUN_CAP+1)))</x:f>
        <x:v>9</x:v>
      </x:c>
      <x:c r="J5997" s="266" t="n">
        <x:f>MOD(INT((ROW()-ROW($I$46))/(MESCLUN_CAP+1)),CARROT_CAP+1)</x:f>
        <x:v>2</x:v>
      </x:c>
      <x:c r="K5997" s="266" t="n">
        <x:f>MOD(ROW()-ROW($I$46),MESCLUN_CAP+1)</x:f>
        <x:v>30</x:v>
      </x:c>
      <x:c r="L5997" s="266" t="n">
        <x:f>SUM(I5997:K5997)</x:f>
        <x:v>41</x:v>
      </x:c>
      <x:c r="M5997" s="267" t="n">
        <x:f>I5997*TOMATO_HOURS*WEEKS*(1+TOMATO_DIM)^I5997+J5997*CARROT_HOURS*WEEKS*(1+CARROT_DIM)^J5997+K5997*MESCLUN_HOURS*WEEKS*(1+MESCLUN_DIM)^K5997</x:f>
        <x:v>3932.6531657196483</x:v>
      </x:c>
      <x:c r="N5997" s="267" t="n">
        <x:f>MAX(M5997-FARMER_HOURS,0)/TEMP_HOURS_PER_WORKER</x:f>
        <x:v>2.231009142860867</x:v>
      </x:c>
      <x:c r="O5997" s="268" t="n">
        <x:f>I5997*TOMATO_PRICE+J5997*CARROT_PRICE+K5997*MESCLUN_PRICE</x:f>
        <x:v>164388</x:v>
      </x:c>
      <x:c r="P5997" s="268" t="n">
        <x:f>I5997*TOMATO_FERTILIZER+J5997*CARROT_FERTILIZER+K5997*MESCLUN_FERTILIZER</x:f>
        <x:v>35200</x:v>
      </x:c>
      <x:c r="Q5997" s="268" t="n">
        <x:f>MIN(M5997,FARMER_HOURS)*FARMER_RATE+MAX(M5997-FARMER_HOURS,0)*TEMP_RATE</x:f>
        <x:v>80775.22857152167</x:v>
      </x:c>
      <x:c r="R5997" s="268" t="n">
        <x:f>O5997-P5997-Q5997-FIXED_COST</x:f>
        <x:v>28412.77142847833</x:v>
      </x:c>
      <x:c r="S5997" s="139" t="str">
        <x:f>IF(AND(L5997&lt;=TOTAL_BED_CAP,N5997&lt;=TEMP_WORKER_CAP),"YES","NO")</x:f>
        <x:v>YES</x:v>
      </x:c>
      <x:c r="T5997" s="139" t="n">
        <x:f>IF(S5997="YES",R5997,-1E+99)</x:f>
        <x:v>28412.77142847833</x:v>
      </x:c>
    </x:row>
    <x:row r="5998">
      <x:c r="A5998" s="139"/>
      <x:c r="B5998" s="139"/>
      <x:c r="C5998" s="139"/>
      <x:c r="D5998" s="139"/>
      <x:c r="E5998" s="139"/>
      <x:c r="F5998" s="139"/>
      <x:c r="G5998" s="139"/>
      <x:c r="H5998" s="139"/>
      <x:c r="I5998" s="266" t="n">
        <x:f>INT((ROW()-ROW($I$46))/((CARROT_CAP+1)*(MESCLUN_CAP+1)))</x:f>
        <x:v>9</x:v>
      </x:c>
      <x:c r="J5998" s="266" t="n">
        <x:f>MOD(INT((ROW()-ROW($I$46))/(MESCLUN_CAP+1)),CARROT_CAP+1)</x:f>
        <x:v>3</x:v>
      </x:c>
      <x:c r="K5998" s="266" t="n">
        <x:f>MOD(ROW()-ROW($I$46),MESCLUN_CAP+1)</x:f>
        <x:v>0</x:v>
      </x:c>
      <x:c r="L5998" s="266" t="n">
        <x:f>SUM(I5998:K5998)</x:f>
        <x:v>12</x:v>
      </x:c>
      <x:c r="M5998" s="267" t="n">
        <x:f>I5998*TOMATO_HOURS*WEEKS*(1+TOMATO_DIM)^I5998+J5998*CARROT_HOURS*WEEKS*(1+CARROT_DIM)^J5998+K5998*MESCLUN_HOURS*WEEKS*(1+MESCLUN_DIM)^K5998</x:f>
        <x:v>2006.8577859600016</x:v>
      </x:c>
      <x:c r="N5998" s="267" t="n">
        <x:f>MAX(M5998-FARMER_HOURS,0)/TEMP_HOURS_PER_WORKER</x:f>
        <x:v>0.8936512402500011</x:v>
      </x:c>
      <x:c r="O5998" s="268" t="n">
        <x:f>I5998*TOMATO_PRICE+J5998*CARROT_PRICE+K5998*MESCLUN_PRICE</x:f>
        <x:v>85482</x:v>
      </x:c>
      <x:c r="P5998" s="268" t="n">
        <x:f>I5998*TOMATO_FERTILIZER+J5998*CARROT_FERTILIZER+K5998*MESCLUN_FERTILIZER</x:f>
        <x:v>9240</x:v>
      </x:c>
      <x:c r="Q5998" s="268" t="n">
        <x:f>MIN(M5998,FARMER_HOURS)*FARMER_RATE+MAX(M5998-FARMER_HOURS,0)*TEMP_RATE</x:f>
        <x:v>47341.28100625003</x:v>
      </x:c>
      <x:c r="R5998" s="268" t="n">
        <x:f>O5998-P5998-Q5998-FIXED_COST</x:f>
        <x:v>8900.718993749972</x:v>
      </x:c>
      <x:c r="S5998" s="139" t="str">
        <x:f>IF(AND(L5998&lt;=TOTAL_BED_CAP,N5998&lt;=TEMP_WORKER_CAP),"YES","NO")</x:f>
        <x:v>YES</x:v>
      </x:c>
      <x:c r="T5998" s="139" t="n">
        <x:f>IF(S5998="YES",R5998,-1E+99)</x:f>
        <x:v>8900.718993749972</x:v>
      </x:c>
    </x:row>
    <x:row r="5999">
      <x:c r="A5999" s="139"/>
      <x:c r="B5999" s="139"/>
      <x:c r="C5999" s="139"/>
      <x:c r="D5999" s="139"/>
      <x:c r="E5999" s="139"/>
      <x:c r="F5999" s="139"/>
      <x:c r="G5999" s="139"/>
      <x:c r="H5999" s="139"/>
      <x:c r="I5999" s="266" t="n">
        <x:f>INT((ROW()-ROW($I$46))/((CARROT_CAP+1)*(MESCLUN_CAP+1)))</x:f>
        <x:v>9</x:v>
      </x:c>
      <x:c r="J5999" s="266" t="n">
        <x:f>MOD(INT((ROW()-ROW($I$46))/(MESCLUN_CAP+1)),CARROT_CAP+1)</x:f>
        <x:v>3</x:v>
      </x:c>
      <x:c r="K5999" s="266" t="n">
        <x:f>MOD(ROW()-ROW($I$46),MESCLUN_CAP+1)</x:f>
        <x:v>1</x:v>
      </x:c>
      <x:c r="L5999" s="266" t="n">
        <x:f>SUM(I5999:K5999)</x:f>
        <x:v>13</x:v>
      </x:c>
      <x:c r="M5999" s="267" t="n">
        <x:f>I5999*TOMATO_HOURS*WEEKS*(1+TOMATO_DIM)^I5999+J5999*CARROT_HOURS*WEEKS*(1+CARROT_DIM)^J5999+K5999*MESCLUN_HOURS*WEEKS*(1+MESCLUN_DIM)^K5999</x:f>
        <x:v>2052.420285960002</x:v>
      </x:c>
      <x:c r="N5999" s="267" t="n">
        <x:f>MAX(M5999-FARMER_HOURS,0)/TEMP_HOURS_PER_WORKER</x:f>
        <x:v>0.9252918652500013</x:v>
      </x:c>
      <x:c r="O5999" s="268" t="n">
        <x:f>I5999*TOMATO_PRICE+J5999*CARROT_PRICE+K5999*MESCLUN_PRICE</x:f>
        <x:v>88182</x:v>
      </x:c>
      <x:c r="P5999" s="268" t="n">
        <x:f>I5999*TOMATO_FERTILIZER+J5999*CARROT_FERTILIZER+K5999*MESCLUN_FERTILIZER</x:f>
        <x:v>10120</x:v>
      </x:c>
      <x:c r="Q5999" s="268" t="n">
        <x:f>MIN(M5999,FARMER_HOURS)*FARMER_RATE+MAX(M5999-FARMER_HOURS,0)*TEMP_RATE</x:f>
        <x:v>48132.296631250036</x:v>
      </x:c>
      <x:c r="R5999" s="268" t="n">
        <x:f>O5999-P5999-Q5999-FIXED_COST</x:f>
        <x:v>9929.703368749964</x:v>
      </x:c>
      <x:c r="S5999" s="139" t="str">
        <x:f>IF(AND(L5999&lt;=TOTAL_BED_CAP,N5999&lt;=TEMP_WORKER_CAP),"YES","NO")</x:f>
        <x:v>YES</x:v>
      </x:c>
      <x:c r="T5999" s="139" t="n">
        <x:f>IF(S5999="YES",R5999,-1E+99)</x:f>
        <x:v>9929.703368749964</x:v>
      </x:c>
    </x:row>
    <x:row r="6000">
      <x:c r="A6000" s="139"/>
      <x:c r="B6000" s="139"/>
      <x:c r="C6000" s="139"/>
      <x:c r="D6000" s="139"/>
      <x:c r="E6000" s="139"/>
      <x:c r="F6000" s="139"/>
      <x:c r="G6000" s="139"/>
      <x:c r="H6000" s="139"/>
      <x:c r="I6000" s="266" t="n">
        <x:f>INT((ROW()-ROW($I$46))/((CARROT_CAP+1)*(MESCLUN_CAP+1)))</x:f>
        <x:v>9</x:v>
      </x:c>
      <x:c r="J6000" s="266" t="n">
        <x:f>MOD(INT((ROW()-ROW($I$46))/(MESCLUN_CAP+1)),CARROT_CAP+1)</x:f>
        <x:v>3</x:v>
      </x:c>
      <x:c r="K6000" s="266" t="n">
        <x:f>MOD(ROW()-ROW($I$46),MESCLUN_CAP+1)</x:f>
        <x:v>2</x:v>
      </x:c>
      <x:c r="L6000" s="266" t="n">
        <x:f>SUM(I6000:K6000)</x:f>
        <x:v>14</x:v>
      </x:c>
      <x:c r="M6000" s="267" t="n">
        <x:f>I6000*TOMATO_HOURS*WEEKS*(1+TOMATO_DIM)^I6000+J6000*CARROT_HOURS*WEEKS*(1+CARROT_DIM)^J6000+K6000*MESCLUN_HOURS*WEEKS*(1+MESCLUN_DIM)^K6000</x:f>
        <x:v>2099.1218484600017</x:v>
      </x:c>
      <x:c r="N6000" s="267" t="n">
        <x:f>MAX(M6000-FARMER_HOURS,0)/TEMP_HOURS_PER_WORKER</x:f>
        <x:v>0.9577235058750012</x:v>
      </x:c>
      <x:c r="O6000" s="268" t="n">
        <x:f>I6000*TOMATO_PRICE+J6000*CARROT_PRICE+K6000*MESCLUN_PRICE</x:f>
        <x:v>90882</x:v>
      </x:c>
      <x:c r="P6000" s="268" t="n">
        <x:f>I6000*TOMATO_FERTILIZER+J6000*CARROT_FERTILIZER+K6000*MESCLUN_FERTILIZER</x:f>
        <x:v>11000</x:v>
      </x:c>
      <x:c r="Q6000" s="268" t="n">
        <x:f>MIN(M6000,FARMER_HOURS)*FARMER_RATE+MAX(M6000-FARMER_HOURS,0)*TEMP_RATE</x:f>
        <x:v>48943.08764687503</x:v>
      </x:c>
      <x:c r="R6000" s="268" t="n">
        <x:f>O6000-P6000-Q6000-FIXED_COST</x:f>
        <x:v>10938.912353124972</x:v>
      </x:c>
      <x:c r="S6000" s="139" t="str">
        <x:f>IF(AND(L6000&lt;=TOTAL_BED_CAP,N6000&lt;=TEMP_WORKER_CAP),"YES","NO")</x:f>
        <x:v>YES</x:v>
      </x:c>
      <x:c r="T6000" s="139" t="n">
        <x:f>IF(S6000="YES",R6000,-1E+99)</x:f>
        <x:v>10938.912353124972</x:v>
      </x:c>
    </x:row>
    <x:row r="6001">
      <x:c r="A6001" s="139"/>
      <x:c r="B6001" s="139"/>
      <x:c r="C6001" s="139"/>
      <x:c r="D6001" s="139"/>
      <x:c r="E6001" s="139"/>
      <x:c r="F6001" s="139"/>
      <x:c r="G6001" s="139"/>
      <x:c r="H6001" s="139"/>
      <x:c r="I6001" s="266" t="n">
        <x:f>INT((ROW()-ROW($I$46))/((CARROT_CAP+1)*(MESCLUN_CAP+1)))</x:f>
        <x:v>9</x:v>
      </x:c>
      <x:c r="J6001" s="266" t="n">
        <x:f>MOD(INT((ROW()-ROW($I$46))/(MESCLUN_CAP+1)),CARROT_CAP+1)</x:f>
        <x:v>3</x:v>
      </x:c>
      <x:c r="K6001" s="266" t="n">
        <x:f>MOD(ROW()-ROW($I$46),MESCLUN_CAP+1)</x:f>
        <x:v>3</x:v>
      </x:c>
      <x:c r="L6001" s="266" t="n">
        <x:f>SUM(I6001:K6001)</x:f>
        <x:v>15</x:v>
      </x:c>
      <x:c r="M6001" s="267" t="n">
        <x:f>I6001*TOMATO_HOURS*WEEKS*(1+TOMATO_DIM)^I6001+J6001*CARROT_HOURS*WEEKS*(1+CARROT_DIM)^J6001+K6001*MESCLUN_HOURS*WEEKS*(1+MESCLUN_DIM)^K6001</x:f>
        <x:v>2146.9838308818767</x:v>
      </x:c>
      <x:c r="N6001" s="267" t="n">
        <x:f>MAX(M6001-FARMER_HOURS,0)/TEMP_HOURS_PER_WORKER</x:f>
        <x:v>0.9909609936679699</x:v>
      </x:c>
      <x:c r="O6001" s="268" t="n">
        <x:f>I6001*TOMATO_PRICE+J6001*CARROT_PRICE+K6001*MESCLUN_PRICE</x:f>
        <x:v>93582</x:v>
      </x:c>
      <x:c r="P6001" s="268" t="n">
        <x:f>I6001*TOMATO_FERTILIZER+J6001*CARROT_FERTILIZER+K6001*MESCLUN_FERTILIZER</x:f>
        <x:v>11880</x:v>
      </x:c>
      <x:c r="Q6001" s="268" t="n">
        <x:f>MIN(M6001,FARMER_HOURS)*FARMER_RATE+MAX(M6001-FARMER_HOURS,0)*TEMP_RATE</x:f>
        <x:v>49774.02484169925</x:v>
      </x:c>
      <x:c r="R6001" s="268" t="n">
        <x:f>O6001-P6001-Q6001-FIXED_COST</x:f>
        <x:v>11927.975158300753</x:v>
      </x:c>
      <x:c r="S6001" s="139" t="str">
        <x:f>IF(AND(L6001&lt;=TOTAL_BED_CAP,N6001&lt;=TEMP_WORKER_CAP),"YES","NO")</x:f>
        <x:v>YES</x:v>
      </x:c>
      <x:c r="T6001" s="139" t="n">
        <x:f>IF(S6001="YES",R6001,-1E+99)</x:f>
        <x:v>11927.975158300753</x:v>
      </x:c>
    </x:row>
    <x:row r="6002">
      <x:c r="A6002" s="139"/>
      <x:c r="B6002" s="139"/>
      <x:c r="C6002" s="139"/>
      <x:c r="D6002" s="139"/>
      <x:c r="E6002" s="139"/>
      <x:c r="F6002" s="139"/>
      <x:c r="G6002" s="139"/>
      <x:c r="H6002" s="139"/>
      <x:c r="I6002" s="266" t="n">
        <x:f>INT((ROW()-ROW($I$46))/((CARROT_CAP+1)*(MESCLUN_CAP+1)))</x:f>
        <x:v>9</x:v>
      </x:c>
      <x:c r="J6002" s="266" t="n">
        <x:f>MOD(INT((ROW()-ROW($I$46))/(MESCLUN_CAP+1)),CARROT_CAP+1)</x:f>
        <x:v>3</x:v>
      </x:c>
      <x:c r="K6002" s="266" t="n">
        <x:f>MOD(ROW()-ROW($I$46),MESCLUN_CAP+1)</x:f>
        <x:v>4</x:v>
      </x:c>
      <x:c r="L6002" s="266" t="n">
        <x:f>SUM(I6002:K6002)</x:f>
        <x:v>16</x:v>
      </x:c>
      <x:c r="M6002" s="267" t="n">
        <x:f>I6002*TOMATO_HOURS*WEEKS*(1+TOMATO_DIM)^I6002+J6002*CARROT_HOURS*WEEKS*(1+CARROT_DIM)^J6002+K6002*MESCLUN_HOURS*WEEKS*(1+MESCLUN_DIM)^K6002</x:f>
        <x:v>2196.0279466045326</x:v>
      </x:c>
      <x:c r="N6002" s="267" t="n">
        <x:f>MAX(M6002-FARMER_HOURS,0)/TEMP_HOURS_PER_WORKER</x:f>
        <x:v>1.0250194073642587</x:v>
      </x:c>
      <x:c r="O6002" s="268" t="n">
        <x:f>I6002*TOMATO_PRICE+J6002*CARROT_PRICE+K6002*MESCLUN_PRICE</x:f>
        <x:v>96282</x:v>
      </x:c>
      <x:c r="P6002" s="268" t="n">
        <x:f>I6002*TOMATO_FERTILIZER+J6002*CARROT_FERTILIZER+K6002*MESCLUN_FERTILIZER</x:f>
        <x:v>12760</x:v>
      </x:c>
      <x:c r="Q6002" s="268" t="n">
        <x:f>MIN(M6002,FARMER_HOURS)*FARMER_RATE+MAX(M6002-FARMER_HOURS,0)*TEMP_RATE</x:f>
        <x:v>50625.48518410647</x:v>
      </x:c>
      <x:c r="R6002" s="268" t="n">
        <x:f>O6002-P6002-Q6002-FIXED_COST</x:f>
        <x:v>12896.514815893534</x:v>
      </x:c>
      <x:c r="S6002" s="139" t="str">
        <x:f>IF(AND(L6002&lt;=TOTAL_BED_CAP,N6002&lt;=TEMP_WORKER_CAP),"YES","NO")</x:f>
        <x:v>YES</x:v>
      </x:c>
      <x:c r="T6002" s="139" t="n">
        <x:f>IF(S6002="YES",R6002,-1E+99)</x:f>
        <x:v>12896.514815893534</x:v>
      </x:c>
    </x:row>
    <x:row r="6003">
      <x:c r="A6003" s="139"/>
      <x:c r="B6003" s="139"/>
      <x:c r="C6003" s="139"/>
      <x:c r="D6003" s="139"/>
      <x:c r="E6003" s="139"/>
      <x:c r="F6003" s="139"/>
      <x:c r="G6003" s="139"/>
      <x:c r="H6003" s="139"/>
      <x:c r="I6003" s="266" t="n">
        <x:f>INT((ROW()-ROW($I$46))/((CARROT_CAP+1)*(MESCLUN_CAP+1)))</x:f>
        <x:v>9</x:v>
      </x:c>
      <x:c r="J6003" s="266" t="n">
        <x:f>MOD(INT((ROW()-ROW($I$46))/(MESCLUN_CAP+1)),CARROT_CAP+1)</x:f>
        <x:v>3</x:v>
      </x:c>
      <x:c r="K6003" s="266" t="n">
        <x:f>MOD(ROW()-ROW($I$46),MESCLUN_CAP+1)</x:f>
        <x:v>5</x:v>
      </x:c>
      <x:c r="L6003" s="266" t="n">
        <x:f>SUM(I6003:K6003)</x:f>
        <x:v>17</x:v>
      </x:c>
      <x:c r="M6003" s="267" t="n">
        <x:f>I6003*TOMATO_HOURS*WEEKS*(1+TOMATO_DIM)^I6003+J6003*CARROT_HOURS*WEEKS*(1+CARROT_DIM)^J6003+K6003*MESCLUN_HOURS*WEEKS*(1+MESCLUN_DIM)^K6003</x:f>
        <x:v>2246.2762705257364</x:v>
      </x:c>
      <x:c r="N6003" s="267" t="n">
        <x:f>MAX(M6003-FARMER_HOURS,0)/TEMP_HOURS_PER_WORKER</x:f>
        <x:v>1.0599140767539836</x:v>
      </x:c>
      <x:c r="O6003" s="268" t="n">
        <x:f>I6003*TOMATO_PRICE+J6003*CARROT_PRICE+K6003*MESCLUN_PRICE</x:f>
        <x:v>98982</x:v>
      </x:c>
      <x:c r="P6003" s="268" t="n">
        <x:f>I6003*TOMATO_FERTILIZER+J6003*CARROT_FERTILIZER+K6003*MESCLUN_FERTILIZER</x:f>
        <x:v>13640</x:v>
      </x:c>
      <x:c r="Q6003" s="268" t="n">
        <x:f>MIN(M6003,FARMER_HOURS)*FARMER_RATE+MAX(M6003-FARMER_HOURS,0)*TEMP_RATE</x:f>
        <x:v>51497.85191884959</x:v>
      </x:c>
      <x:c r="R6003" s="268" t="n">
        <x:f>O6003-P6003-Q6003-FIXED_COST</x:f>
        <x:v>13844.148081150408</x:v>
      </x:c>
      <x:c r="S6003" s="139" t="str">
        <x:f>IF(AND(L6003&lt;=TOTAL_BED_CAP,N6003&lt;=TEMP_WORKER_CAP),"YES","NO")</x:f>
        <x:v>YES</x:v>
      </x:c>
      <x:c r="T6003" s="139" t="n">
        <x:f>IF(S6003="YES",R6003,-1E+99)</x:f>
        <x:v>13844.148081150408</x:v>
      </x:c>
    </x:row>
    <x:row r="6004">
      <x:c r="A6004" s="139"/>
      <x:c r="B6004" s="139"/>
      <x:c r="C6004" s="139"/>
      <x:c r="D6004" s="139"/>
      <x:c r="E6004" s="139"/>
      <x:c r="F6004" s="139"/>
      <x:c r="G6004" s="139"/>
      <x:c r="H6004" s="139"/>
      <x:c r="I6004" s="266" t="n">
        <x:f>INT((ROW()-ROW($I$46))/((CARROT_CAP+1)*(MESCLUN_CAP+1)))</x:f>
        <x:v>9</x:v>
      </x:c>
      <x:c r="J6004" s="266" t="n">
        <x:f>MOD(INT((ROW()-ROW($I$46))/(MESCLUN_CAP+1)),CARROT_CAP+1)</x:f>
        <x:v>3</x:v>
      </x:c>
      <x:c r="K6004" s="266" t="n">
        <x:f>MOD(ROW()-ROW($I$46),MESCLUN_CAP+1)</x:f>
        <x:v>6</x:v>
      </x:c>
      <x:c r="L6004" s="266" t="n">
        <x:f>SUM(I6004:K6004)</x:f>
        <x:v>18</x:v>
      </x:c>
      <x:c r="M6004" s="267" t="n">
        <x:f>I6004*TOMATO_HOURS*WEEKS*(1+TOMATO_DIM)^I6004+J6004*CARROT_HOURS*WEEKS*(1+CARROT_DIM)^J6004+K6004*MESCLUN_HOURS*WEEKS*(1+MESCLUN_DIM)^K6004</x:f>
        <x:v>2297.7512447073696</x:v>
      </x:c>
      <x:c r="N6004" s="267" t="n">
        <x:f>MAX(M6004-FARMER_HOURS,0)/TEMP_HOURS_PER_WORKER</x:f>
        <x:v>1.09566058660234</x:v>
      </x:c>
      <x:c r="O6004" s="268" t="n">
        <x:f>I6004*TOMATO_PRICE+J6004*CARROT_PRICE+K6004*MESCLUN_PRICE</x:f>
        <x:v>101682</x:v>
      </x:c>
      <x:c r="P6004" s="268" t="n">
        <x:f>I6004*TOMATO_FERTILIZER+J6004*CARROT_FERTILIZER+K6004*MESCLUN_FERTILIZER</x:f>
        <x:v>14520</x:v>
      </x:c>
      <x:c r="Q6004" s="268" t="n">
        <x:f>MIN(M6004,FARMER_HOURS)*FARMER_RATE+MAX(M6004-FARMER_HOURS,0)*TEMP_RATE</x:f>
        <x:v>52391.514665058494</x:v>
      </x:c>
      <x:c r="R6004" s="268" t="n">
        <x:f>O6004-P6004-Q6004-FIXED_COST</x:f>
        <x:v>14770.485334941506</x:v>
      </x:c>
      <x:c r="S6004" s="139" t="str">
        <x:f>IF(AND(L6004&lt;=TOTAL_BED_CAP,N6004&lt;=TEMP_WORKER_CAP),"YES","NO")</x:f>
        <x:v>YES</x:v>
      </x:c>
      <x:c r="T6004" s="139" t="n">
        <x:f>IF(S6004="YES",R6004,-1E+99)</x:f>
        <x:v>14770.485334941506</x:v>
      </x:c>
    </x:row>
    <x:row r="6005">
      <x:c r="A6005" s="139"/>
      <x:c r="B6005" s="139"/>
      <x:c r="C6005" s="139"/>
      <x:c r="D6005" s="139"/>
      <x:c r="E6005" s="139"/>
      <x:c r="F6005" s="139"/>
      <x:c r="G6005" s="139"/>
      <x:c r="H6005" s="139"/>
      <x:c r="I6005" s="266" t="n">
        <x:f>INT((ROW()-ROW($I$46))/((CARROT_CAP+1)*(MESCLUN_CAP+1)))</x:f>
        <x:v>9</x:v>
      </x:c>
      <x:c r="J6005" s="266" t="n">
        <x:f>MOD(INT((ROW()-ROW($I$46))/(MESCLUN_CAP+1)),CARROT_CAP+1)</x:f>
        <x:v>3</x:v>
      </x:c>
      <x:c r="K6005" s="266" t="n">
        <x:f>MOD(ROW()-ROW($I$46),MESCLUN_CAP+1)</x:f>
        <x:v>7</x:v>
      </x:c>
      <x:c r="L6005" s="266" t="n">
        <x:f>SUM(I6005:K6005)</x:f>
        <x:v>19</x:v>
      </x:c>
      <x:c r="M6005" s="267" t="n">
        <x:f>I6005*TOMATO_HOURS*WEEKS*(1+TOMATO_DIM)^I6005+J6005*CARROT_HOURS*WEEKS*(1+CARROT_DIM)^J6005+K6005*MESCLUN_HOURS*WEEKS*(1+MESCLUN_DIM)^K6005</x:f>
        <x:v>2350.47568410533</x:v>
      </x:c>
      <x:c r="N6005" s="267" t="n">
        <x:f>MAX(M6005-FARMER_HOURS,0)/TEMP_HOURS_PER_WORKER</x:f>
        <x:v>1.1322747806287015</x:v>
      </x:c>
      <x:c r="O6005" s="268" t="n">
        <x:f>I6005*TOMATO_PRICE+J6005*CARROT_PRICE+K6005*MESCLUN_PRICE</x:f>
        <x:v>104382</x:v>
      </x:c>
      <x:c r="P6005" s="268" t="n">
        <x:f>I6005*TOMATO_FERTILIZER+J6005*CARROT_FERTILIZER+K6005*MESCLUN_FERTILIZER</x:f>
        <x:v>15400</x:v>
      </x:c>
      <x:c r="Q6005" s="268" t="n">
        <x:f>MIN(M6005,FARMER_HOURS)*FARMER_RATE+MAX(M6005-FARMER_HOURS,0)*TEMP_RATE</x:f>
        <x:v>53306.86951571753</x:v>
      </x:c>
      <x:c r="R6005" s="268" t="n">
        <x:f>O6005-P6005-Q6005-FIXED_COST</x:f>
        <x:v>15675.130484282468</x:v>
      </x:c>
      <x:c r="S6005" s="139" t="str">
        <x:f>IF(AND(L6005&lt;=TOTAL_BED_CAP,N6005&lt;=TEMP_WORKER_CAP),"YES","NO")</x:f>
        <x:v>YES</x:v>
      </x:c>
      <x:c r="T6005" s="139" t="n">
        <x:f>IF(S6005="YES",R6005,-1E+99)</x:f>
        <x:v>15675.130484282468</x:v>
      </x:c>
    </x:row>
    <x:row r="6006">
      <x:c r="A6006" s="139"/>
      <x:c r="B6006" s="139"/>
      <x:c r="C6006" s="139"/>
      <x:c r="D6006" s="139"/>
      <x:c r="E6006" s="139"/>
      <x:c r="F6006" s="139"/>
      <x:c r="G6006" s="139"/>
      <x:c r="H6006" s="139"/>
      <x:c r="I6006" s="266" t="n">
        <x:f>INT((ROW()-ROW($I$46))/((CARROT_CAP+1)*(MESCLUN_CAP+1)))</x:f>
        <x:v>9</x:v>
      </x:c>
      <x:c r="J6006" s="266" t="n">
        <x:f>MOD(INT((ROW()-ROW($I$46))/(MESCLUN_CAP+1)),CARROT_CAP+1)</x:f>
        <x:v>3</x:v>
      </x:c>
      <x:c r="K6006" s="266" t="n">
        <x:f>MOD(ROW()-ROW($I$46),MESCLUN_CAP+1)</x:f>
        <x:v>8</x:v>
      </x:c>
      <x:c r="L6006" s="266" t="n">
        <x:f>SUM(I6006:K6006)</x:f>
        <x:v>20</x:v>
      </x:c>
      <x:c r="M6006" s="267" t="n">
        <x:f>I6006*TOMATO_HOURS*WEEKS*(1+TOMATO_DIM)^I6006+J6006*CARROT_HOURS*WEEKS*(1+CARROT_DIM)^J6006+K6006*MESCLUN_HOURS*WEEKS*(1+MESCLUN_DIM)^K6006</x:f>
        <x:v>2404.47278238531</x:v>
      </x:c>
      <x:c r="N6006" s="267" t="n">
        <x:f>MAX(M6006-FARMER_HOURS,0)/TEMP_HOURS_PER_WORKER</x:f>
        <x:v>1.1697727655453543</x:v>
      </x:c>
      <x:c r="O6006" s="268" t="n">
        <x:f>I6006*TOMATO_PRICE+J6006*CARROT_PRICE+K6006*MESCLUN_PRICE</x:f>
        <x:v>107082</x:v>
      </x:c>
      <x:c r="P6006" s="268" t="n">
        <x:f>I6006*TOMATO_FERTILIZER+J6006*CARROT_FERTILIZER+K6006*MESCLUN_FERTILIZER</x:f>
        <x:v>16280</x:v>
      </x:c>
      <x:c r="Q6006" s="268" t="n">
        <x:f>MIN(M6006,FARMER_HOURS)*FARMER_RATE+MAX(M6006-FARMER_HOURS,0)*TEMP_RATE</x:f>
        <x:v>54244.31913863386</x:v>
      </x:c>
      <x:c r="R6006" s="268" t="n">
        <x:f>O6006-P6006-Q6006-FIXED_COST</x:f>
        <x:v>16557.68086136614</x:v>
      </x:c>
      <x:c r="S6006" s="139" t="str">
        <x:f>IF(AND(L6006&lt;=TOTAL_BED_CAP,N6006&lt;=TEMP_WORKER_CAP),"YES","NO")</x:f>
        <x:v>YES</x:v>
      </x:c>
      <x:c r="T6006" s="139" t="n">
        <x:f>IF(S6006="YES",R6006,-1E+99)</x:f>
        <x:v>16557.68086136614</x:v>
      </x:c>
    </x:row>
    <x:row r="6007">
      <x:c r="A6007" s="139"/>
      <x:c r="B6007" s="139"/>
      <x:c r="C6007" s="139"/>
      <x:c r="D6007" s="139"/>
      <x:c r="E6007" s="139"/>
      <x:c r="F6007" s="139"/>
      <x:c r="G6007" s="139"/>
      <x:c r="H6007" s="139"/>
      <x:c r="I6007" s="266" t="n">
        <x:f>INT((ROW()-ROW($I$46))/((CARROT_CAP+1)*(MESCLUN_CAP+1)))</x:f>
        <x:v>9</x:v>
      </x:c>
      <x:c r="J6007" s="266" t="n">
        <x:f>MOD(INT((ROW()-ROW($I$46))/(MESCLUN_CAP+1)),CARROT_CAP+1)</x:f>
        <x:v>3</x:v>
      </x:c>
      <x:c r="K6007" s="266" t="n">
        <x:f>MOD(ROW()-ROW($I$46),MESCLUN_CAP+1)</x:f>
        <x:v>9</x:v>
      </x:c>
      <x:c r="L6007" s="266" t="n">
        <x:f>SUM(I6007:K6007)</x:f>
        <x:v>21</x:v>
      </x:c>
      <x:c r="M6007" s="267" t="n">
        <x:f>I6007*TOMATO_HOURS*WEEKS*(1+TOMATO_DIM)^I6007+J6007*CARROT_HOURS*WEEKS*(1+CARROT_DIM)^J6007+K6007*MESCLUN_HOURS*WEEKS*(1+MESCLUN_DIM)^K6007</x:f>
        <x:v>2459.7661178257044</x:v>
      </x:c>
      <x:c r="N6007" s="267" t="n">
        <x:f>MAX(M6007-FARMER_HOURS,0)/TEMP_HOURS_PER_WORKER</x:f>
        <x:v>1.2081709151567392</x:v>
      </x:c>
      <x:c r="O6007" s="268" t="n">
        <x:f>I6007*TOMATO_PRICE+J6007*CARROT_PRICE+K6007*MESCLUN_PRICE</x:f>
        <x:v>109782</x:v>
      </x:c>
      <x:c r="P6007" s="268" t="n">
        <x:f>I6007*TOMATO_FERTILIZER+J6007*CARROT_FERTILIZER+K6007*MESCLUN_FERTILIZER</x:f>
        <x:v>17160</x:v>
      </x:c>
      <x:c r="Q6007" s="268" t="n">
        <x:f>MIN(M6007,FARMER_HOURS)*FARMER_RATE+MAX(M6007-FARMER_HOURS,0)*TEMP_RATE</x:f>
        <x:v>55204.27287891848</x:v>
      </x:c>
      <x:c r="R6007" s="268" t="n">
        <x:f>O6007-P6007-Q6007-FIXED_COST</x:f>
        <x:v>17417.727121081523</x:v>
      </x:c>
      <x:c r="S6007" s="139" t="str">
        <x:f>IF(AND(L6007&lt;=TOTAL_BED_CAP,N6007&lt;=TEMP_WORKER_CAP),"YES","NO")</x:f>
        <x:v>YES</x:v>
      </x:c>
      <x:c r="T6007" s="139" t="n">
        <x:f>IF(S6007="YES",R6007,-1E+99)</x:f>
        <x:v>17417.727121081523</x:v>
      </x:c>
    </x:row>
    <x:row r="6008">
      <x:c r="A6008" s="139"/>
      <x:c r="B6008" s="139"/>
      <x:c r="C6008" s="139"/>
      <x:c r="D6008" s="139"/>
      <x:c r="E6008" s="139"/>
      <x:c r="F6008" s="139"/>
      <x:c r="G6008" s="139"/>
      <x:c r="H6008" s="139"/>
      <x:c r="I6008" s="266" t="n">
        <x:f>INT((ROW()-ROW($I$46))/((CARROT_CAP+1)*(MESCLUN_CAP+1)))</x:f>
        <x:v>9</x:v>
      </x:c>
      <x:c r="J6008" s="266" t="n">
        <x:f>MOD(INT((ROW()-ROW($I$46))/(MESCLUN_CAP+1)),CARROT_CAP+1)</x:f>
        <x:v>3</x:v>
      </x:c>
      <x:c r="K6008" s="266" t="n">
        <x:f>MOD(ROW()-ROW($I$46),MESCLUN_CAP+1)</x:f>
        <x:v>10</x:v>
      </x:c>
      <x:c r="L6008" s="266" t="n">
        <x:f>SUM(I6008:K6008)</x:f>
        <x:v>22</x:v>
      </x:c>
      <x:c r="M6008" s="267" t="n">
        <x:f>I6008*TOMATO_HOURS*WEEKS*(1+TOMATO_DIM)^I6008+J6008*CARROT_HOURS*WEEKS*(1+CARROT_DIM)^J6008+K6008*MESCLUN_HOURS*WEEKS*(1+MESCLUN_DIM)^K6008</x:f>
        <x:v>2516.3796593089173</x:v>
      </x:c>
      <x:c r="N6008" s="267" t="n">
        <x:f>MAX(M6008-FARMER_HOURS,0)/TEMP_HOURS_PER_WORKER</x:f>
        <x:v>1.2474858745200814</x:v>
      </x:c>
      <x:c r="O6008" s="268" t="n">
        <x:f>I6008*TOMATO_PRICE+J6008*CARROT_PRICE+K6008*MESCLUN_PRICE</x:f>
        <x:v>112482</x:v>
      </x:c>
      <x:c r="P6008" s="268" t="n">
        <x:f>I6008*TOMATO_FERTILIZER+J6008*CARROT_FERTILIZER+K6008*MESCLUN_FERTILIZER</x:f>
        <x:v>18040</x:v>
      </x:c>
      <x:c r="Q6008" s="268" t="n">
        <x:f>MIN(M6008,FARMER_HOURS)*FARMER_RATE+MAX(M6008-FARMER_HOURS,0)*TEMP_RATE</x:f>
        <x:v>56187.14686300204</x:v>
      </x:c>
      <x:c r="R6008" s="268" t="n">
        <x:f>O6008-P6008-Q6008-FIXED_COST</x:f>
        <x:v>18254.85313699796</x:v>
      </x:c>
      <x:c r="S6008" s="139" t="str">
        <x:f>IF(AND(L6008&lt;=TOTAL_BED_CAP,N6008&lt;=TEMP_WORKER_CAP),"YES","NO")</x:f>
        <x:v>YES</x:v>
      </x:c>
      <x:c r="T6008" s="139" t="n">
        <x:f>IF(S6008="YES",R6008,-1E+99)</x:f>
        <x:v>18254.85313699796</x:v>
      </x:c>
    </x:row>
    <x:row r="6009">
      <x:c r="A6009" s="139"/>
      <x:c r="B6009" s="139"/>
      <x:c r="C6009" s="139"/>
      <x:c r="D6009" s="139"/>
      <x:c r="E6009" s="139"/>
      <x:c r="F6009" s="139"/>
      <x:c r="G6009" s="139"/>
      <x:c r="H6009" s="139"/>
      <x:c r="I6009" s="266" t="n">
        <x:f>INT((ROW()-ROW($I$46))/((CARROT_CAP+1)*(MESCLUN_CAP+1)))</x:f>
        <x:v>9</x:v>
      </x:c>
      <x:c r="J6009" s="266" t="n">
        <x:f>MOD(INT((ROW()-ROW($I$46))/(MESCLUN_CAP+1)),CARROT_CAP+1)</x:f>
        <x:v>3</x:v>
      </x:c>
      <x:c r="K6009" s="266" t="n">
        <x:f>MOD(ROW()-ROW($I$46),MESCLUN_CAP+1)</x:f>
        <x:v>11</x:v>
      </x:c>
      <x:c r="L6009" s="266" t="n">
        <x:f>SUM(I6009:K6009)</x:f>
        <x:v>23</x:v>
      </x:c>
      <x:c r="M6009" s="267" t="n">
        <x:f>I6009*TOMATO_HOURS*WEEKS*(1+TOMATO_DIM)^I6009+J6009*CARROT_HOURS*WEEKS*(1+CARROT_DIM)^J6009+K6009*MESCLUN_HOURS*WEEKS*(1+MESCLUN_DIM)^K6009</x:f>
        <x:v>2574.337772402356</x:v>
      </x:c>
      <x:c r="N6009" s="267" t="n">
        <x:f>MAX(M6009-FARMER_HOURS,0)/TEMP_HOURS_PER_WORKER</x:f>
        <x:v>1.287734564168303</x:v>
      </x:c>
      <x:c r="O6009" s="268" t="n">
        <x:f>I6009*TOMATO_PRICE+J6009*CARROT_PRICE+K6009*MESCLUN_PRICE</x:f>
        <x:v>115182</x:v>
      </x:c>
      <x:c r="P6009" s="268" t="n">
        <x:f>I6009*TOMATO_FERTILIZER+J6009*CARROT_FERTILIZER+K6009*MESCLUN_FERTILIZER</x:f>
        <x:v>18920</x:v>
      </x:c>
      <x:c r="Q6009" s="268" t="n">
        <x:f>MIN(M6009,FARMER_HOURS)*FARMER_RATE+MAX(M6009-FARMER_HOURS,0)*TEMP_RATE</x:f>
        <x:v>57193.364104207576</x:v>
      </x:c>
      <x:c r="R6009" s="268" t="n">
        <x:f>O6009-P6009-Q6009-FIXED_COST</x:f>
        <x:v>19068.635895792424</x:v>
      </x:c>
      <x:c r="S6009" s="139" t="str">
        <x:f>IF(AND(L6009&lt;=TOTAL_BED_CAP,N6009&lt;=TEMP_WORKER_CAP),"YES","NO")</x:f>
        <x:v>YES</x:v>
      </x:c>
      <x:c r="T6009" s="139" t="n">
        <x:f>IF(S6009="YES",R6009,-1E+99)</x:f>
        <x:v>19068.635895792424</x:v>
      </x:c>
    </x:row>
    <x:row r="6010">
      <x:c r="A6010" s="139"/>
      <x:c r="B6010" s="139"/>
      <x:c r="C6010" s="139"/>
      <x:c r="D6010" s="139"/>
      <x:c r="E6010" s="139"/>
      <x:c r="F6010" s="139"/>
      <x:c r="G6010" s="139"/>
      <x:c r="H6010" s="139"/>
      <x:c r="I6010" s="266" t="n">
        <x:f>INT((ROW()-ROW($I$46))/((CARROT_CAP+1)*(MESCLUN_CAP+1)))</x:f>
        <x:v>9</x:v>
      </x:c>
      <x:c r="J6010" s="266" t="n">
        <x:f>MOD(INT((ROW()-ROW($I$46))/(MESCLUN_CAP+1)),CARROT_CAP+1)</x:f>
        <x:v>3</x:v>
      </x:c>
      <x:c r="K6010" s="266" t="n">
        <x:f>MOD(ROW()-ROW($I$46),MESCLUN_CAP+1)</x:f>
        <x:v>12</x:v>
      </x:c>
      <x:c r="L6010" s="266" t="n">
        <x:f>SUM(I6010:K6010)</x:f>
        <x:v>24</x:v>
      </x:c>
      <x:c r="M6010" s="267" t="n">
        <x:f>I6010*TOMATO_HOURS*WEEKS*(1+TOMATO_DIM)^I6010+J6010*CARROT_HOURS*WEEKS*(1+CARROT_DIM)^J6010+K6010*MESCLUN_HOURS*WEEKS*(1+MESCLUN_DIM)^K6010</x:f>
        <x:v>2633.6652255304207</x:v>
      </x:c>
      <x:c r="N6010" s="267" t="n">
        <x:f>MAX(M6010-FARMER_HOURS,0)/TEMP_HOURS_PER_WORKER</x:f>
        <x:v>1.3289341843961255</x:v>
      </x:c>
      <x:c r="O6010" s="268" t="n">
        <x:f>I6010*TOMATO_PRICE+J6010*CARROT_PRICE+K6010*MESCLUN_PRICE</x:f>
        <x:v>117882</x:v>
      </x:c>
      <x:c r="P6010" s="268" t="n">
        <x:f>I6010*TOMATO_FERTILIZER+J6010*CARROT_FERTILIZER+K6010*MESCLUN_FERTILIZER</x:f>
        <x:v>19800</x:v>
      </x:c>
      <x:c r="Q6010" s="268" t="n">
        <x:f>MIN(M6010,FARMER_HOURS)*FARMER_RATE+MAX(M6010-FARMER_HOURS,0)*TEMP_RATE</x:f>
        <x:v>58223.35460990314</x:v>
      </x:c>
      <x:c r="R6010" s="268" t="n">
        <x:f>O6010-P6010-Q6010-FIXED_COST</x:f>
        <x:v>19858.645390096863</x:v>
      </x:c>
      <x:c r="S6010" s="139" t="str">
        <x:f>IF(AND(L6010&lt;=TOTAL_BED_CAP,N6010&lt;=TEMP_WORKER_CAP),"YES","NO")</x:f>
        <x:v>YES</x:v>
      </x:c>
      <x:c r="T6010" s="139" t="n">
        <x:f>IF(S6010="YES",R6010,-1E+99)</x:f>
        <x:v>19858.645390096863</x:v>
      </x:c>
    </x:row>
    <x:row r="6011">
      <x:c r="A6011" s="139"/>
      <x:c r="B6011" s="139"/>
      <x:c r="C6011" s="139"/>
      <x:c r="D6011" s="139"/>
      <x:c r="E6011" s="139"/>
      <x:c r="F6011" s="139"/>
      <x:c r="G6011" s="139"/>
      <x:c r="H6011" s="139"/>
      <x:c r="I6011" s="266" t="n">
        <x:f>INT((ROW()-ROW($I$46))/((CARROT_CAP+1)*(MESCLUN_CAP+1)))</x:f>
        <x:v>9</x:v>
      </x:c>
      <x:c r="J6011" s="266" t="n">
        <x:f>MOD(INT((ROW()-ROW($I$46))/(MESCLUN_CAP+1)),CARROT_CAP+1)</x:f>
        <x:v>3</x:v>
      </x:c>
      <x:c r="K6011" s="266" t="n">
        <x:f>MOD(ROW()-ROW($I$46),MESCLUN_CAP+1)</x:f>
        <x:v>13</x:v>
      </x:c>
      <x:c r="L6011" s="266" t="n">
        <x:f>SUM(I6011:K6011)</x:f>
        <x:v>25</x:v>
      </x:c>
      <x:c r="M6011" s="267" t="n">
        <x:f>I6011*TOMATO_HOURS*WEEKS*(1+TOMATO_DIM)^I6011+J6011*CARROT_HOURS*WEEKS*(1+CARROT_DIM)^J6011+K6011*MESCLUN_HOURS*WEEKS*(1+MESCLUN_DIM)^K6011</x:f>
        <x:v>2694.387196238805</x:v>
      </x:c>
      <x:c r="N6011" s="267" t="n">
        <x:f>MAX(M6011-FARMER_HOURS,0)/TEMP_HOURS_PER_WORKER</x:f>
        <x:v>1.3711022196102811</x:v>
      </x:c>
      <x:c r="O6011" s="268" t="n">
        <x:f>I6011*TOMATO_PRICE+J6011*CARROT_PRICE+K6011*MESCLUN_PRICE</x:f>
        <x:v>120582</x:v>
      </x:c>
      <x:c r="P6011" s="268" t="n">
        <x:f>I6011*TOMATO_FERTILIZER+J6011*CARROT_FERTILIZER+K6011*MESCLUN_FERTILIZER</x:f>
        <x:v>20680</x:v>
      </x:c>
      <x:c r="Q6011" s="268" t="n">
        <x:f>MIN(M6011,FARMER_HOURS)*FARMER_RATE+MAX(M6011-FARMER_HOURS,0)*TEMP_RATE</x:f>
        <x:v>59277.55549025703</x:v>
      </x:c>
      <x:c r="R6011" s="268" t="n">
        <x:f>O6011-P6011-Q6011-FIXED_COST</x:f>
        <x:v>20624.44450974297</x:v>
      </x:c>
      <x:c r="S6011" s="139" t="str">
        <x:f>IF(AND(L6011&lt;=TOTAL_BED_CAP,N6011&lt;=TEMP_WORKER_CAP),"YES","NO")</x:f>
        <x:v>YES</x:v>
      </x:c>
      <x:c r="T6011" s="139" t="n">
        <x:f>IF(S6011="YES",R6011,-1E+99)</x:f>
        <x:v>20624.44450974297</x:v>
      </x:c>
    </x:row>
    <x:row r="6012">
      <x:c r="A6012" s="139"/>
      <x:c r="B6012" s="139"/>
      <x:c r="C6012" s="139"/>
      <x:c r="D6012" s="139"/>
      <x:c r="E6012" s="139"/>
      <x:c r="F6012" s="139"/>
      <x:c r="G6012" s="139"/>
      <x:c r="H6012" s="139"/>
      <x:c r="I6012" s="266" t="n">
        <x:f>INT((ROW()-ROW($I$46))/((CARROT_CAP+1)*(MESCLUN_CAP+1)))</x:f>
        <x:v>9</x:v>
      </x:c>
      <x:c r="J6012" s="266" t="n">
        <x:f>MOD(INT((ROW()-ROW($I$46))/(MESCLUN_CAP+1)),CARROT_CAP+1)</x:f>
        <x:v>3</x:v>
      </x:c>
      <x:c r="K6012" s="266" t="n">
        <x:f>MOD(ROW()-ROW($I$46),MESCLUN_CAP+1)</x:f>
        <x:v>14</x:v>
      </x:c>
      <x:c r="L6012" s="266" t="n">
        <x:f>SUM(I6012:K6012)</x:f>
        <x:v>26</x:v>
      </x:c>
      <x:c r="M6012" s="267" t="n">
        <x:f>I6012*TOMATO_HOURS*WEEKS*(1+TOMATO_DIM)^I6012+J6012*CARROT_HOURS*WEEKS*(1+CARROT_DIM)^J6012+K6012*MESCLUN_HOURS*WEEKS*(1+MESCLUN_DIM)^K6012</x:f>
        <x:v>2756.529277552466</x:v>
      </x:c>
      <x:c r="N6012" s="267" t="n">
        <x:f>MAX(M6012-FARMER_HOURS,0)/TEMP_HOURS_PER_WORKER</x:f>
        <x:v>1.414256442744768</x:v>
      </x:c>
      <x:c r="O6012" s="268" t="n">
        <x:f>I6012*TOMATO_PRICE+J6012*CARROT_PRICE+K6012*MESCLUN_PRICE</x:f>
        <x:v>123282</x:v>
      </x:c>
      <x:c r="P6012" s="268" t="n">
        <x:f>I6012*TOMATO_FERTILIZER+J6012*CARROT_FERTILIZER+K6012*MESCLUN_FERTILIZER</x:f>
        <x:v>21560</x:v>
      </x:c>
      <x:c r="Q6012" s="268" t="n">
        <x:f>MIN(M6012,FARMER_HOURS)*FARMER_RATE+MAX(M6012-FARMER_HOURS,0)*TEMP_RATE</x:f>
        <x:v>60356.4110686192</x:v>
      </x:c>
      <x:c r="R6012" s="268" t="n">
        <x:f>O6012-P6012-Q6012-FIXED_COST</x:f>
        <x:v>21365.5889313808</x:v>
      </x:c>
      <x:c r="S6012" s="139" t="str">
        <x:f>IF(AND(L6012&lt;=TOTAL_BED_CAP,N6012&lt;=TEMP_WORKER_CAP),"YES","NO")</x:f>
        <x:v>YES</x:v>
      </x:c>
      <x:c r="T6012" s="139" t="n">
        <x:f>IF(S6012="YES",R6012,-1E+99)</x:f>
        <x:v>21365.5889313808</x:v>
      </x:c>
    </x:row>
    <x:row r="6013">
      <x:c r="A6013" s="139"/>
      <x:c r="B6013" s="139"/>
      <x:c r="C6013" s="139"/>
      <x:c r="D6013" s="139"/>
      <x:c r="E6013" s="139"/>
      <x:c r="F6013" s="139"/>
      <x:c r="G6013" s="139"/>
      <x:c r="H6013" s="139"/>
      <x:c r="I6013" s="266" t="n">
        <x:f>INT((ROW()-ROW($I$46))/((CARROT_CAP+1)*(MESCLUN_CAP+1)))</x:f>
        <x:v>9</x:v>
      </x:c>
      <x:c r="J6013" s="266" t="n">
        <x:f>MOD(INT((ROW()-ROW($I$46))/(MESCLUN_CAP+1)),CARROT_CAP+1)</x:f>
        <x:v>3</x:v>
      </x:c>
      <x:c r="K6013" s="266" t="n">
        <x:f>MOD(ROW()-ROW($I$46),MESCLUN_CAP+1)</x:f>
        <x:v>15</x:v>
      </x:c>
      <x:c r="L6013" s="266" t="n">
        <x:f>SUM(I6013:K6013)</x:f>
        <x:v>27</x:v>
      </x:c>
      <x:c r="M6013" s="267" t="n">
        <x:f>I6013*TOMATO_HOURS*WEEKS*(1+TOMATO_DIM)^I6013+J6013*CARROT_HOURS*WEEKS*(1+CARROT_DIM)^J6013+K6013*MESCLUN_HOURS*WEEKS*(1+MESCLUN_DIM)^K6013</x:f>
        <x:v>2820.1174844286124</x:v>
      </x:c>
      <x:c r="N6013" s="267" t="n">
        <x:f>MAX(M6013-FARMER_HOURS,0)/TEMP_HOURS_PER_WORKER</x:f>
        <x:v>1.458414919742092</x:v>
      </x:c>
      <x:c r="O6013" s="268" t="n">
        <x:f>I6013*TOMATO_PRICE+J6013*CARROT_PRICE+K6013*MESCLUN_PRICE</x:f>
        <x:v>125982</x:v>
      </x:c>
      <x:c r="P6013" s="268" t="n">
        <x:f>I6013*TOMATO_FERTILIZER+J6013*CARROT_FERTILIZER+K6013*MESCLUN_FERTILIZER</x:f>
        <x:v>22440</x:v>
      </x:c>
      <x:c r="Q6013" s="268" t="n">
        <x:f>MIN(M6013,FARMER_HOURS)*FARMER_RATE+MAX(M6013-FARMER_HOURS,0)*TEMP_RATE</x:f>
        <x:v>61460.3729935523</x:v>
      </x:c>
      <x:c r="R6013" s="268" t="n">
        <x:f>O6013-P6013-Q6013-FIXED_COST</x:f>
        <x:v>22081.6270064477</x:v>
      </x:c>
      <x:c r="S6013" s="139" t="str">
        <x:f>IF(AND(L6013&lt;=TOTAL_BED_CAP,N6013&lt;=TEMP_WORKER_CAP),"YES","NO")</x:f>
        <x:v>YES</x:v>
      </x:c>
      <x:c r="T6013" s="139" t="n">
        <x:f>IF(S6013="YES",R6013,-1E+99)</x:f>
        <x:v>22081.6270064477</x:v>
      </x:c>
    </x:row>
    <x:row r="6014">
      <x:c r="A6014" s="139"/>
      <x:c r="B6014" s="139"/>
      <x:c r="C6014" s="139"/>
      <x:c r="D6014" s="139"/>
      <x:c r="E6014" s="139"/>
      <x:c r="F6014" s="139"/>
      <x:c r="G6014" s="139"/>
      <x:c r="H6014" s="139"/>
      <x:c r="I6014" s="266" t="n">
        <x:f>INT((ROW()-ROW($I$46))/((CARROT_CAP+1)*(MESCLUN_CAP+1)))</x:f>
        <x:v>9</x:v>
      </x:c>
      <x:c r="J6014" s="266" t="n">
        <x:f>MOD(INT((ROW()-ROW($I$46))/(MESCLUN_CAP+1)),CARROT_CAP+1)</x:f>
        <x:v>3</x:v>
      </x:c>
      <x:c r="K6014" s="266" t="n">
        <x:f>MOD(ROW()-ROW($I$46),MESCLUN_CAP+1)</x:f>
        <x:v>16</x:v>
      </x:c>
      <x:c r="L6014" s="266" t="n">
        <x:f>SUM(I6014:K6014)</x:f>
        <x:v>28</x:v>
      </x:c>
      <x:c r="M6014" s="267" t="n">
        <x:f>I6014*TOMATO_HOURS*WEEKS*(1+TOMATO_DIM)^I6014+J6014*CARROT_HOURS*WEEKS*(1+CARROT_DIM)^J6014+K6014*MESCLUN_HOURS*WEEKS*(1+MESCLUN_DIM)^K6014</x:f>
        <x:v>2885.178260306101</x:v>
      </x:c>
      <x:c r="N6014" s="267" t="n">
        <x:f>MAX(M6014-FARMER_HOURS,0)/TEMP_HOURS_PER_WORKER</x:f>
        <x:v>1.503596014101459</x:v>
      </x:c>
      <x:c r="O6014" s="268" t="n">
        <x:f>I6014*TOMATO_PRICE+J6014*CARROT_PRICE+K6014*MESCLUN_PRICE</x:f>
        <x:v>128682</x:v>
      </x:c>
      <x:c r="P6014" s="268" t="n">
        <x:f>I6014*TOMATO_FERTILIZER+J6014*CARROT_FERTILIZER+K6014*MESCLUN_FERTILIZER</x:f>
        <x:v>23320</x:v>
      </x:c>
      <x:c r="Q6014" s="268" t="n">
        <x:f>MIN(M6014,FARMER_HOURS)*FARMER_RATE+MAX(M6014-FARMER_HOURS,0)*TEMP_RATE</x:f>
        <x:v>62589.900352536475</x:v>
      </x:c>
      <x:c r="R6014" s="268" t="n">
        <x:f>O6014-P6014-Q6014-FIXED_COST</x:f>
        <x:v>22772.099647463525</x:v>
      </x:c>
      <x:c r="S6014" s="139" t="str">
        <x:f>IF(AND(L6014&lt;=TOTAL_BED_CAP,N6014&lt;=TEMP_WORKER_CAP),"YES","NO")</x:f>
        <x:v>YES</x:v>
      </x:c>
      <x:c r="T6014" s="139" t="n">
        <x:f>IF(S6014="YES",R6014,-1E+99)</x:f>
        <x:v>22772.099647463525</x:v>
      </x:c>
    </x:row>
    <x:row r="6015">
      <x:c r="A6015" s="139"/>
      <x:c r="B6015" s="139"/>
      <x:c r="C6015" s="139"/>
      <x:c r="D6015" s="139"/>
      <x:c r="E6015" s="139"/>
      <x:c r="F6015" s="139"/>
      <x:c r="G6015" s="139"/>
      <x:c r="H6015" s="139"/>
      <x:c r="I6015" s="266" t="n">
        <x:f>INT((ROW()-ROW($I$46))/((CARROT_CAP+1)*(MESCLUN_CAP+1)))</x:f>
        <x:v>9</x:v>
      </x:c>
      <x:c r="J6015" s="266" t="n">
        <x:f>MOD(INT((ROW()-ROW($I$46))/(MESCLUN_CAP+1)),CARROT_CAP+1)</x:f>
        <x:v>3</x:v>
      </x:c>
      <x:c r="K6015" s="266" t="n">
        <x:f>MOD(ROW()-ROW($I$46),MESCLUN_CAP+1)</x:f>
        <x:v>17</x:v>
      </x:c>
      <x:c r="L6015" s="266" t="n">
        <x:f>SUM(I6015:K6015)</x:f>
        <x:v>29</x:v>
      </x:c>
      <x:c r="M6015" s="267" t="n">
        <x:f>I6015*TOMATO_HOURS*WEEKS*(1+TOMATO_DIM)^I6015+J6015*CARROT_HOURS*WEEKS*(1+CARROT_DIM)^J6015+K6015*MESCLUN_HOURS*WEEKS*(1+MESCLUN_DIM)^K6015</x:f>
        <x:v>2951.7384837526415</x:v>
      </x:c>
      <x:c r="N6015" s="267" t="n">
        <x:f>MAX(M6015-FARMER_HOURS,0)/TEMP_HOURS_PER_WORKER</x:f>
        <x:v>1.54981839149489</x:v>
      </x:c>
      <x:c r="O6015" s="268" t="n">
        <x:f>I6015*TOMATO_PRICE+J6015*CARROT_PRICE+K6015*MESCLUN_PRICE</x:f>
        <x:v>131382</x:v>
      </x:c>
      <x:c r="P6015" s="268" t="n">
        <x:f>I6015*TOMATO_FERTILIZER+J6015*CARROT_FERTILIZER+K6015*MESCLUN_FERTILIZER</x:f>
        <x:v>24200</x:v>
      </x:c>
      <x:c r="Q6015" s="268" t="n">
        <x:f>MIN(M6015,FARMER_HOURS)*FARMER_RATE+MAX(M6015-FARMER_HOURS,0)*TEMP_RATE</x:f>
        <x:v>63745.459787372245</x:v>
      </x:c>
      <x:c r="R6015" s="268" t="n">
        <x:f>O6015-P6015-Q6015-FIXED_COST</x:f>
        <x:v>23436.540212627755</x:v>
      </x:c>
      <x:c r="S6015" s="139" t="str">
        <x:f>IF(AND(L6015&lt;=TOTAL_BED_CAP,N6015&lt;=TEMP_WORKER_CAP),"YES","NO")</x:f>
        <x:v>YES</x:v>
      </x:c>
      <x:c r="T6015" s="139" t="n">
        <x:f>IF(S6015="YES",R6015,-1E+99)</x:f>
        <x:v>23436.540212627755</x:v>
      </x:c>
    </x:row>
    <x:row r="6016">
      <x:c r="A6016" s="139"/>
      <x:c r="B6016" s="139"/>
      <x:c r="C6016" s="139"/>
      <x:c r="D6016" s="139"/>
      <x:c r="E6016" s="139"/>
      <x:c r="F6016" s="139"/>
      <x:c r="G6016" s="139"/>
      <x:c r="H6016" s="139"/>
      <x:c r="I6016" s="266" t="n">
        <x:f>INT((ROW()-ROW($I$46))/((CARROT_CAP+1)*(MESCLUN_CAP+1)))</x:f>
        <x:v>9</x:v>
      </x:c>
      <x:c r="J6016" s="266" t="n">
        <x:f>MOD(INT((ROW()-ROW($I$46))/(MESCLUN_CAP+1)),CARROT_CAP+1)</x:f>
        <x:v>3</x:v>
      </x:c>
      <x:c r="K6016" s="266" t="n">
        <x:f>MOD(ROW()-ROW($I$46),MESCLUN_CAP+1)</x:f>
        <x:v>18</x:v>
      </x:c>
      <x:c r="L6016" s="266" t="n">
        <x:f>SUM(I6016:K6016)</x:f>
        <x:v>30</x:v>
      </x:c>
      <x:c r="M6016" s="267" t="n">
        <x:f>I6016*TOMATO_HOURS*WEEKS*(1+TOMATO_DIM)^I6016+J6016*CARROT_HOURS*WEEKS*(1+CARROT_DIM)^J6016+K6016*MESCLUN_HOURS*WEEKS*(1+MESCLUN_DIM)^K6016</x:f>
        <x:v>3019.825475211229</x:v>
      </x:c>
      <x:c r="N6016" s="267" t="n">
        <x:f>MAX(M6016-FARMER_HOURS,0)/TEMP_HOURS_PER_WORKER</x:f>
        <x:v>1.5971010244522423</x:v>
      </x:c>
      <x:c r="O6016" s="268" t="n">
        <x:f>I6016*TOMATO_PRICE+J6016*CARROT_PRICE+K6016*MESCLUN_PRICE</x:f>
        <x:v>134082</x:v>
      </x:c>
      <x:c r="P6016" s="268" t="n">
        <x:f>I6016*TOMATO_FERTILIZER+J6016*CARROT_FERTILIZER+K6016*MESCLUN_FERTILIZER</x:f>
        <x:v>25080</x:v>
      </x:c>
      <x:c r="Q6016" s="268" t="n">
        <x:f>MIN(M6016,FARMER_HOURS)*FARMER_RATE+MAX(M6016-FARMER_HOURS,0)*TEMP_RATE</x:f>
        <x:v>64927.52561130605</x:v>
      </x:c>
      <x:c r="R6016" s="268" t="n">
        <x:f>O6016-P6016-Q6016-FIXED_COST</x:f>
        <x:v>24074.474388693947</x:v>
      </x:c>
      <x:c r="S6016" s="139" t="str">
        <x:f>IF(AND(L6016&lt;=TOTAL_BED_CAP,N6016&lt;=TEMP_WORKER_CAP),"YES","NO")</x:f>
        <x:v>YES</x:v>
      </x:c>
      <x:c r="T6016" s="139" t="n">
        <x:f>IF(S6016="YES",R6016,-1E+99)</x:f>
        <x:v>24074.474388693947</x:v>
      </x:c>
    </x:row>
    <x:row r="6017">
      <x:c r="A6017" s="139"/>
      <x:c r="B6017" s="139"/>
      <x:c r="C6017" s="139"/>
      <x:c r="D6017" s="139"/>
      <x:c r="E6017" s="139"/>
      <x:c r="F6017" s="139"/>
      <x:c r="G6017" s="139"/>
      <x:c r="H6017" s="139"/>
      <x:c r="I6017" s="266" t="n">
        <x:f>INT((ROW()-ROW($I$46))/((CARROT_CAP+1)*(MESCLUN_CAP+1)))</x:f>
        <x:v>9</x:v>
      </x:c>
      <x:c r="J6017" s="266" t="n">
        <x:f>MOD(INT((ROW()-ROW($I$46))/(MESCLUN_CAP+1)),CARROT_CAP+1)</x:f>
        <x:v>3</x:v>
      </x:c>
      <x:c r="K6017" s="266" t="n">
        <x:f>MOD(ROW()-ROW($I$46),MESCLUN_CAP+1)</x:f>
        <x:v>19</x:v>
      </x:c>
      <x:c r="L6017" s="266" t="n">
        <x:f>SUM(I6017:K6017)</x:f>
        <x:v>31</x:v>
      </x:c>
      <x:c r="M6017" s="267" t="n">
        <x:f>I6017*TOMATO_HOURS*WEEKS*(1+TOMATO_DIM)^I6017+J6017*CARROT_HOURS*WEEKS*(1+CARROT_DIM)^J6017+K6017*MESCLUN_HOURS*WEEKS*(1+MESCLUN_DIM)^K6017</x:f>
        <x:v>3089.4670038472505</x:v>
      </x:c>
      <x:c r="N6017" s="267" t="n">
        <x:f>MAX(M6017-FARMER_HOURS,0)/TEMP_HOURS_PER_WORKER</x:f>
        <x:v>1.6454631971161462</x:v>
      </x:c>
      <x:c r="O6017" s="268" t="n">
        <x:f>I6017*TOMATO_PRICE+J6017*CARROT_PRICE+K6017*MESCLUN_PRICE</x:f>
        <x:v>136782</x:v>
      </x:c>
      <x:c r="P6017" s="268" t="n">
        <x:f>I6017*TOMATO_FERTILIZER+J6017*CARROT_FERTILIZER+K6017*MESCLUN_FERTILIZER</x:f>
        <x:v>25960</x:v>
      </x:c>
      <x:c r="Q6017" s="268" t="n">
        <x:f>MIN(M6017,FARMER_HOURS)*FARMER_RATE+MAX(M6017-FARMER_HOURS,0)*TEMP_RATE</x:f>
        <x:v>66136.57992790366</x:v>
      </x:c>
      <x:c r="R6017" s="268" t="n">
        <x:f>O6017-P6017-Q6017-FIXED_COST</x:f>
        <x:v>24685.42007209634</x:v>
      </x:c>
      <x:c r="S6017" s="139" t="str">
        <x:f>IF(AND(L6017&lt;=TOTAL_BED_CAP,N6017&lt;=TEMP_WORKER_CAP),"YES","NO")</x:f>
        <x:v>YES</x:v>
      </x:c>
      <x:c r="T6017" s="139" t="n">
        <x:f>IF(S6017="YES",R6017,-1E+99)</x:f>
        <x:v>24685.42007209634</x:v>
      </x:c>
    </x:row>
    <x:row r="6018">
      <x:c r="A6018" s="139"/>
      <x:c r="B6018" s="139"/>
      <x:c r="C6018" s="139"/>
      <x:c r="D6018" s="139"/>
      <x:c r="E6018" s="139"/>
      <x:c r="F6018" s="139"/>
      <x:c r="G6018" s="139"/>
      <x:c r="H6018" s="139"/>
      <x:c r="I6018" s="266" t="n">
        <x:f>INT((ROW()-ROW($I$46))/((CARROT_CAP+1)*(MESCLUN_CAP+1)))</x:f>
        <x:v>9</x:v>
      </x:c>
      <x:c r="J6018" s="266" t="n">
        <x:f>MOD(INT((ROW()-ROW($I$46))/(MESCLUN_CAP+1)),CARROT_CAP+1)</x:f>
        <x:v>3</x:v>
      </x:c>
      <x:c r="K6018" s="266" t="n">
        <x:f>MOD(ROW()-ROW($I$46),MESCLUN_CAP+1)</x:f>
        <x:v>20</x:v>
      </x:c>
      <x:c r="L6018" s="266" t="n">
        <x:f>SUM(I6018:K6018)</x:f>
        <x:v>32</x:v>
      </x:c>
      <x:c r="M6018" s="267" t="n">
        <x:f>I6018*TOMATO_HOURS*WEEKS*(1+TOMATO_DIM)^I6018+J6018*CARROT_HOURS*WEEKS*(1+CARROT_DIM)^J6018+K6018*MESCLUN_HOURS*WEEKS*(1+MESCLUN_DIM)^K6018</x:f>
        <x:v>3160.6912944977275</x:v>
      </x:c>
      <x:c r="N6018" s="267" t="n">
        <x:f>MAX(M6018-FARMER_HOURS,0)/TEMP_HOURS_PER_WORKER</x:f>
        <x:v>1.6949245100678663</x:v>
      </x:c>
      <x:c r="O6018" s="268" t="n">
        <x:f>I6018*TOMATO_PRICE+J6018*CARROT_PRICE+K6018*MESCLUN_PRICE</x:f>
        <x:v>139482</x:v>
      </x:c>
      <x:c r="P6018" s="268" t="n">
        <x:f>I6018*TOMATO_FERTILIZER+J6018*CARROT_FERTILIZER+K6018*MESCLUN_FERTILIZER</x:f>
        <x:v>26840</x:v>
      </x:c>
      <x:c r="Q6018" s="268" t="n">
        <x:f>MIN(M6018,FARMER_HOURS)*FARMER_RATE+MAX(M6018-FARMER_HOURS,0)*TEMP_RATE</x:f>
        <x:v>67373.11275169667</x:v>
      </x:c>
      <x:c r="R6018" s="268" t="n">
        <x:f>O6018-P6018-Q6018-FIXED_COST</x:f>
        <x:v>25268.887248303334</x:v>
      </x:c>
      <x:c r="S6018" s="139" t="str">
        <x:f>IF(AND(L6018&lt;=TOTAL_BED_CAP,N6018&lt;=TEMP_WORKER_CAP),"YES","NO")</x:f>
        <x:v>YES</x:v>
      </x:c>
      <x:c r="T6018" s="139" t="n">
        <x:f>IF(S6018="YES",R6018,-1E+99)</x:f>
        <x:v>25268.887248303334</x:v>
      </x:c>
    </x:row>
    <x:row r="6019">
      <x:c r="A6019" s="139"/>
      <x:c r="B6019" s="139"/>
      <x:c r="C6019" s="139"/>
      <x:c r="D6019" s="139"/>
      <x:c r="E6019" s="139"/>
      <x:c r="F6019" s="139"/>
      <x:c r="G6019" s="139"/>
      <x:c r="H6019" s="139"/>
      <x:c r="I6019" s="266" t="n">
        <x:f>INT((ROW()-ROW($I$46))/((CARROT_CAP+1)*(MESCLUN_CAP+1)))</x:f>
        <x:v>9</x:v>
      </x:c>
      <x:c r="J6019" s="266" t="n">
        <x:f>MOD(INT((ROW()-ROW($I$46))/(MESCLUN_CAP+1)),CARROT_CAP+1)</x:f>
        <x:v>3</x:v>
      </x:c>
      <x:c r="K6019" s="266" t="n">
        <x:f>MOD(ROW()-ROW($I$46),MESCLUN_CAP+1)</x:f>
        <x:v>21</x:v>
      </x:c>
      <x:c r="L6019" s="266" t="n">
        <x:f>SUM(I6019:K6019)</x:f>
        <x:v>33</x:v>
      </x:c>
      <x:c r="M6019" s="267" t="n">
        <x:f>I6019*TOMATO_HOURS*WEEKS*(1+TOMATO_DIM)^I6019+J6019*CARROT_HOURS*WEEKS*(1+CARROT_DIM)^J6019+K6019*MESCLUN_HOURS*WEEKS*(1+MESCLUN_DIM)^K6019</x:f>
        <x:v>3233.5270347241712</x:v>
      </x:c>
      <x:c r="N6019" s="267" t="n">
        <x:f>MAX(M6019-FARMER_HOURS,0)/TEMP_HOURS_PER_WORKER</x:f>
        <x:v>1.745504885225119</x:v>
      </x:c>
      <x:c r="O6019" s="268" t="n">
        <x:f>I6019*TOMATO_PRICE+J6019*CARROT_PRICE+K6019*MESCLUN_PRICE</x:f>
        <x:v>142182</x:v>
      </x:c>
      <x:c r="P6019" s="268" t="n">
        <x:f>I6019*TOMATO_FERTILIZER+J6019*CARROT_FERTILIZER+K6019*MESCLUN_FERTILIZER</x:f>
        <x:v>27720</x:v>
      </x:c>
      <x:c r="Q6019" s="268" t="n">
        <x:f>MIN(M6019,FARMER_HOURS)*FARMER_RATE+MAX(M6019-FARMER_HOURS,0)*TEMP_RATE</x:f>
        <x:v>68637.62213062798</x:v>
      </x:c>
      <x:c r="R6019" s="268" t="n">
        <x:f>O6019-P6019-Q6019-FIXED_COST</x:f>
        <x:v>25824.377869372023</x:v>
      </x:c>
      <x:c r="S6019" s="139" t="str">
        <x:f>IF(AND(L6019&lt;=TOTAL_BED_CAP,N6019&lt;=TEMP_WORKER_CAP),"YES","NO")</x:f>
        <x:v>YES</x:v>
      </x:c>
      <x:c r="T6019" s="139" t="n">
        <x:f>IF(S6019="YES",R6019,-1E+99)</x:f>
        <x:v>25824.377869372023</x:v>
      </x:c>
    </x:row>
    <x:row r="6020">
      <x:c r="A6020" s="139"/>
      <x:c r="B6020" s="139"/>
      <x:c r="C6020" s="139"/>
      <x:c r="D6020" s="139"/>
      <x:c r="E6020" s="139"/>
      <x:c r="F6020" s="139"/>
      <x:c r="G6020" s="139"/>
      <x:c r="H6020" s="139"/>
      <x:c r="I6020" s="266" t="n">
        <x:f>INT((ROW()-ROW($I$46))/((CARROT_CAP+1)*(MESCLUN_CAP+1)))</x:f>
        <x:v>9</x:v>
      </x:c>
      <x:c r="J6020" s="266" t="n">
        <x:f>MOD(INT((ROW()-ROW($I$46))/(MESCLUN_CAP+1)),CARROT_CAP+1)</x:f>
        <x:v>3</x:v>
      </x:c>
      <x:c r="K6020" s="266" t="n">
        <x:f>MOD(ROW()-ROW($I$46),MESCLUN_CAP+1)</x:f>
        <x:v>22</x:v>
      </x:c>
      <x:c r="L6020" s="266" t="n">
        <x:f>SUM(I6020:K6020)</x:f>
        <x:v>34</x:v>
      </x:c>
      <x:c r="M6020" s="267" t="n">
        <x:f>I6020*TOMATO_HOURS*WEEKS*(1+TOMATO_DIM)^I6020+J6020*CARROT_HOURS*WEEKS*(1+CARROT_DIM)^J6020+K6020*MESCLUN_HOURS*WEEKS*(1+MESCLUN_DIM)^K6020</x:f>
        <x:v>3308.0033819705677</x:v>
      </x:c>
      <x:c r="N6020" s="267" t="n">
        <x:f>MAX(M6020-FARMER_HOURS,0)/TEMP_HOURS_PER_WORKER</x:f>
        <x:v>1.7972245708128942</x:v>
      </x:c>
      <x:c r="O6020" s="268" t="n">
        <x:f>I6020*TOMATO_PRICE+J6020*CARROT_PRICE+K6020*MESCLUN_PRICE</x:f>
        <x:v>144882</x:v>
      </x:c>
      <x:c r="P6020" s="268" t="n">
        <x:f>I6020*TOMATO_FERTILIZER+J6020*CARROT_FERTILIZER+K6020*MESCLUN_FERTILIZER</x:f>
        <x:v>28600</x:v>
      </x:c>
      <x:c r="Q6020" s="268" t="n">
        <x:f>MIN(M6020,FARMER_HOURS)*FARMER_RATE+MAX(M6020-FARMER_HOURS,0)*TEMP_RATE</x:f>
        <x:v>69930.61427032234</x:v>
      </x:c>
      <x:c r="R6020" s="268" t="n">
        <x:f>O6020-P6020-Q6020-FIXED_COST</x:f>
        <x:v>26351.385729677655</x:v>
      </x:c>
      <x:c r="S6020" s="139" t="str">
        <x:f>IF(AND(L6020&lt;=TOTAL_BED_CAP,N6020&lt;=TEMP_WORKER_CAP),"YES","NO")</x:f>
        <x:v>YES</x:v>
      </x:c>
      <x:c r="T6020" s="139" t="n">
        <x:f>IF(S6020="YES",R6020,-1E+99)</x:f>
        <x:v>26351.385729677655</x:v>
      </x:c>
    </x:row>
    <x:row r="6021">
      <x:c r="A6021" s="139"/>
      <x:c r="B6021" s="139"/>
      <x:c r="C6021" s="139"/>
      <x:c r="D6021" s="139"/>
      <x:c r="E6021" s="139"/>
      <x:c r="F6021" s="139"/>
      <x:c r="G6021" s="139"/>
      <x:c r="H6021" s="139"/>
      <x:c r="I6021" s="266" t="n">
        <x:f>INT((ROW()-ROW($I$46))/((CARROT_CAP+1)*(MESCLUN_CAP+1)))</x:f>
        <x:v>9</x:v>
      </x:c>
      <x:c r="J6021" s="266" t="n">
        <x:f>MOD(INT((ROW()-ROW($I$46))/(MESCLUN_CAP+1)),CARROT_CAP+1)</x:f>
        <x:v>3</x:v>
      </x:c>
      <x:c r="K6021" s="266" t="n">
        <x:f>MOD(ROW()-ROW($I$46),MESCLUN_CAP+1)</x:f>
        <x:v>23</x:v>
      </x:c>
      <x:c r="L6021" s="266" t="n">
        <x:f>SUM(I6021:K6021)</x:f>
        <x:v>35</x:v>
      </x:c>
      <x:c r="M6021" s="267" t="n">
        <x:f>I6021*TOMATO_HOURS*WEEKS*(1+TOMATO_DIM)^I6021+J6021*CARROT_HOURS*WEEKS*(1+CARROT_DIM)^J6021+K6021*MESCLUN_HOURS*WEEKS*(1+MESCLUN_DIM)^K6021</x:f>
        <x:v>3384.149970828004</x:v>
      </x:c>
      <x:c r="N6021" s="267" t="n">
        <x:f>MAX(M6021-FARMER_HOURS,0)/TEMP_HOURS_PER_WORKER</x:f>
        <x:v>1.850104146408336</x:v>
      </x:c>
      <x:c r="O6021" s="268" t="n">
        <x:f>I6021*TOMATO_PRICE+J6021*CARROT_PRICE+K6021*MESCLUN_PRICE</x:f>
        <x:v>147582</x:v>
      </x:c>
      <x:c r="P6021" s="268" t="n">
        <x:f>I6021*TOMATO_FERTILIZER+J6021*CARROT_FERTILIZER+K6021*MESCLUN_FERTILIZER</x:f>
        <x:v>29480</x:v>
      </x:c>
      <x:c r="Q6021" s="268" t="n">
        <x:f>MIN(M6021,FARMER_HOURS)*FARMER_RATE+MAX(M6021-FARMER_HOURS,0)*TEMP_RATE</x:f>
        <x:v>71252.6036602084</x:v>
      </x:c>
      <x:c r="R6021" s="268" t="n">
        <x:f>O6021-P6021-Q6021-FIXED_COST</x:f>
        <x:v>26849.396339791594</x:v>
      </x:c>
      <x:c r="S6021" s="139" t="str">
        <x:f>IF(AND(L6021&lt;=TOTAL_BED_CAP,N6021&lt;=TEMP_WORKER_CAP),"YES","NO")</x:f>
        <x:v>YES</x:v>
      </x:c>
      <x:c r="T6021" s="139" t="n">
        <x:f>IF(S6021="YES",R6021,-1E+99)</x:f>
        <x:v>26849.396339791594</x:v>
      </x:c>
    </x:row>
    <x:row r="6022">
      <x:c r="A6022" s="139"/>
      <x:c r="B6022" s="139"/>
      <x:c r="C6022" s="139"/>
      <x:c r="D6022" s="139"/>
      <x:c r="E6022" s="139"/>
      <x:c r="F6022" s="139"/>
      <x:c r="G6022" s="139"/>
      <x:c r="H6022" s="139"/>
      <x:c r="I6022" s="266" t="n">
        <x:f>INT((ROW()-ROW($I$46))/((CARROT_CAP+1)*(MESCLUN_CAP+1)))</x:f>
        <x:v>9</x:v>
      </x:c>
      <x:c r="J6022" s="266" t="n">
        <x:f>MOD(INT((ROW()-ROW($I$46))/(MESCLUN_CAP+1)),CARROT_CAP+1)</x:f>
        <x:v>3</x:v>
      </x:c>
      <x:c r="K6022" s="266" t="n">
        <x:f>MOD(ROW()-ROW($I$46),MESCLUN_CAP+1)</x:f>
        <x:v>24</x:v>
      </x:c>
      <x:c r="L6022" s="266" t="n">
        <x:f>SUM(I6022:K6022)</x:f>
        <x:v>36</x:v>
      </x:c>
      <x:c r="M6022" s="267" t="n">
        <x:f>I6022*TOMATO_HOURS*WEEKS*(1+TOMATO_DIM)^I6022+J6022*CARROT_HOURS*WEEKS*(1+CARROT_DIM)^J6022+K6022*MESCLUN_HOURS*WEEKS*(1+MESCLUN_DIM)^K6022</x:f>
        <x:v>3461.9969204074996</x:v>
      </x:c>
      <x:c r="N6022" s="267" t="n">
        <x:f>MAX(M6022-FARMER_HOURS,0)/TEMP_HOURS_PER_WORKER</x:f>
        <x:v>1.9041645280607635</x:v>
      </x:c>
      <x:c r="O6022" s="268" t="n">
        <x:f>I6022*TOMATO_PRICE+J6022*CARROT_PRICE+K6022*MESCLUN_PRICE</x:f>
        <x:v>150282</x:v>
      </x:c>
      <x:c r="P6022" s="268" t="n">
        <x:f>I6022*TOMATO_FERTILIZER+J6022*CARROT_FERTILIZER+K6022*MESCLUN_FERTILIZER</x:f>
        <x:v>30360</x:v>
      </x:c>
      <x:c r="Q6022" s="268" t="n">
        <x:f>MIN(M6022,FARMER_HOURS)*FARMER_RATE+MAX(M6022-FARMER_HOURS,0)*TEMP_RATE</x:f>
        <x:v>72604.1132015191</x:v>
      </x:c>
      <x:c r="R6022" s="268" t="n">
        <x:f>O6022-P6022-Q6022-FIXED_COST</x:f>
        <x:v>27317.886798480904</x:v>
      </x:c>
      <x:c r="S6022" s="139" t="str">
        <x:f>IF(AND(L6022&lt;=TOTAL_BED_CAP,N6022&lt;=TEMP_WORKER_CAP),"YES","NO")</x:f>
        <x:v>YES</x:v>
      </x:c>
      <x:c r="T6022" s="139" t="n">
        <x:f>IF(S6022="YES",R6022,-1E+99)</x:f>
        <x:v>27317.886798480904</x:v>
      </x:c>
    </x:row>
    <x:row r="6023">
      <x:c r="A6023" s="139"/>
      <x:c r="B6023" s="139"/>
      <x:c r="C6023" s="139"/>
      <x:c r="D6023" s="139"/>
      <x:c r="E6023" s="139"/>
      <x:c r="F6023" s="139"/>
      <x:c r="G6023" s="139"/>
      <x:c r="H6023" s="139"/>
      <x:c r="I6023" s="266" t="n">
        <x:f>INT((ROW()-ROW($I$46))/((CARROT_CAP+1)*(MESCLUN_CAP+1)))</x:f>
        <x:v>9</x:v>
      </x:c>
      <x:c r="J6023" s="266" t="n">
        <x:f>MOD(INT((ROW()-ROW($I$46))/(MESCLUN_CAP+1)),CARROT_CAP+1)</x:f>
        <x:v>3</x:v>
      </x:c>
      <x:c r="K6023" s="266" t="n">
        <x:f>MOD(ROW()-ROW($I$46),MESCLUN_CAP+1)</x:f>
        <x:v>25</x:v>
      </x:c>
      <x:c r="L6023" s="266" t="n">
        <x:f>SUM(I6023:K6023)</x:f>
        <x:v>37</x:v>
      </x:c>
      <x:c r="M6023" s="267" t="n">
        <x:f>I6023*TOMATO_HOURS*WEEKS*(1+TOMATO_DIM)^I6023+J6023*CARROT_HOURS*WEEKS*(1+CARROT_DIM)^J6023+K6023*MESCLUN_HOURS*WEEKS*(1+MESCLUN_DIM)^K6023</x:f>
        <x:v>3541.574841822597</x:v>
      </x:c>
      <x:c r="N6023" s="267" t="n">
        <x:f>MAX(M6023-FARMER_HOURS,0)/TEMP_HOURS_PER_WORKER</x:f>
        <x:v>1.9594269734879146</x:v>
      </x:c>
      <x:c r="O6023" s="268" t="n">
        <x:f>I6023*TOMATO_PRICE+J6023*CARROT_PRICE+K6023*MESCLUN_PRICE</x:f>
        <x:v>152982</x:v>
      </x:c>
      <x:c r="P6023" s="268" t="n">
        <x:f>I6023*TOMATO_FERTILIZER+J6023*CARROT_FERTILIZER+K6023*MESCLUN_FERTILIZER</x:f>
        <x:v>31240</x:v>
      </x:c>
      <x:c r="Q6023" s="268" t="n">
        <x:f>MIN(M6023,FARMER_HOURS)*FARMER_RATE+MAX(M6023-FARMER_HOURS,0)*TEMP_RATE</x:f>
        <x:v>73985.67433719787</x:v>
      </x:c>
      <x:c r="R6023" s="268" t="n">
        <x:f>O6023-P6023-Q6023-FIXED_COST</x:f>
        <x:v>27756.325662802134</x:v>
      </x:c>
      <x:c r="S6023" s="139" t="str">
        <x:f>IF(AND(L6023&lt;=TOTAL_BED_CAP,N6023&lt;=TEMP_WORKER_CAP),"YES","NO")</x:f>
        <x:v>YES</x:v>
      </x:c>
      <x:c r="T6023" s="139" t="n">
        <x:f>IF(S6023="YES",R6023,-1E+99)</x:f>
        <x:v>27756.325662802134</x:v>
      </x:c>
    </x:row>
    <x:row r="6024">
      <x:c r="A6024" s="139"/>
      <x:c r="B6024" s="139"/>
      <x:c r="C6024" s="139"/>
      <x:c r="D6024" s="139"/>
      <x:c r="E6024" s="139"/>
      <x:c r="F6024" s="139"/>
      <x:c r="G6024" s="139"/>
      <x:c r="H6024" s="139"/>
      <x:c r="I6024" s="266" t="n">
        <x:f>INT((ROW()-ROW($I$46))/((CARROT_CAP+1)*(MESCLUN_CAP+1)))</x:f>
        <x:v>9</x:v>
      </x:c>
      <x:c r="J6024" s="266" t="n">
        <x:f>MOD(INT((ROW()-ROW($I$46))/(MESCLUN_CAP+1)),CARROT_CAP+1)</x:f>
        <x:v>3</x:v>
      </x:c>
      <x:c r="K6024" s="266" t="n">
        <x:f>MOD(ROW()-ROW($I$46),MESCLUN_CAP+1)</x:f>
        <x:v>26</x:v>
      </x:c>
      <x:c r="L6024" s="266" t="n">
        <x:f>SUM(I6024:K6024)</x:f>
        <x:v>38</x:v>
      </x:c>
      <x:c r="M6024" s="267" t="n">
        <x:f>I6024*TOMATO_HOURS*WEEKS*(1+TOMATO_DIM)^I6024+J6024*CARROT_HOURS*WEEKS*(1+CARROT_DIM)^J6024+K6024*MESCLUN_HOURS*WEEKS*(1+MESCLUN_DIM)^K6024</x:f>
        <x:v>3622.9148457833144</x:v>
      </x:c>
      <x:c r="N6024" s="267" t="n">
        <x:f>MAX(M6024-FARMER_HOURS,0)/TEMP_HOURS_PER_WORKER</x:f>
        <x:v>2.015913087349524</x:v>
      </x:c>
      <x:c r="O6024" s="268" t="n">
        <x:f>I6024*TOMATO_PRICE+J6024*CARROT_PRICE+K6024*MESCLUN_PRICE</x:f>
        <x:v>155682</x:v>
      </x:c>
      <x:c r="P6024" s="268" t="n">
        <x:f>I6024*TOMATO_FERTILIZER+J6024*CARROT_FERTILIZER+K6024*MESCLUN_FERTILIZER</x:f>
        <x:v>32120</x:v>
      </x:c>
      <x:c r="Q6024" s="268" t="n">
        <x:f>MIN(M6024,FARMER_HOURS)*FARMER_RATE+MAX(M6024-FARMER_HOURS,0)*TEMP_RATE</x:f>
        <x:v>75397.82718373809</x:v>
      </x:c>
      <x:c r="R6024" s="268" t="n">
        <x:f>O6024-P6024-Q6024-FIXED_COST</x:f>
        <x:v>28164.17281626191</x:v>
      </x:c>
      <x:c r="S6024" s="139" t="str">
        <x:f>IF(AND(L6024&lt;=TOTAL_BED_CAP,N6024&lt;=TEMP_WORKER_CAP),"YES","NO")</x:f>
        <x:v>YES</x:v>
      </x:c>
      <x:c r="T6024" s="139" t="n">
        <x:f>IF(S6024="YES",R6024,-1E+99)</x:f>
        <x:v>28164.17281626191</x:v>
      </x:c>
    </x:row>
    <x:row r="6025">
      <x:c r="A6025" s="139"/>
      <x:c r="B6025" s="139"/>
      <x:c r="C6025" s="139"/>
      <x:c r="D6025" s="139"/>
      <x:c r="E6025" s="139"/>
      <x:c r="F6025" s="139"/>
      <x:c r="G6025" s="139"/>
      <x:c r="H6025" s="139"/>
      <x:c r="I6025" s="266" t="n">
        <x:f>INT((ROW()-ROW($I$46))/((CARROT_CAP+1)*(MESCLUN_CAP+1)))</x:f>
        <x:v>9</x:v>
      </x:c>
      <x:c r="J6025" s="266" t="n">
        <x:f>MOD(INT((ROW()-ROW($I$46))/(MESCLUN_CAP+1)),CARROT_CAP+1)</x:f>
        <x:v>3</x:v>
      </x:c>
      <x:c r="K6025" s="266" t="n">
        <x:f>MOD(ROW()-ROW($I$46),MESCLUN_CAP+1)</x:f>
        <x:v>27</x:v>
      </x:c>
      <x:c r="L6025" s="266" t="n">
        <x:f>SUM(I6025:K6025)</x:f>
        <x:v>39</x:v>
      </x:c>
      <x:c r="M6025" s="267" t="n">
        <x:f>I6025*TOMATO_HOURS*WEEKS*(1+TOMATO_DIM)^I6025+J6025*CARROT_HOURS*WEEKS*(1+CARROT_DIM)^J6025+K6025*MESCLUN_HOURS*WEEKS*(1+MESCLUN_DIM)^K6025</x:f>
        <x:v>3706.0485503030714</x:v>
      </x:c>
      <x:c r="N6025" s="267" t="n">
        <x:f>MAX(M6025-FARMER_HOURS,0)/TEMP_HOURS_PER_WORKER</x:f>
        <x:v>2.073644826599355</x:v>
      </x:c>
      <x:c r="O6025" s="268" t="n">
        <x:f>I6025*TOMATO_PRICE+J6025*CARROT_PRICE+K6025*MESCLUN_PRICE</x:f>
        <x:v>158382</x:v>
      </x:c>
      <x:c r="P6025" s="268" t="n">
        <x:f>I6025*TOMATO_FERTILIZER+J6025*CARROT_FERTILIZER+K6025*MESCLUN_FERTILIZER</x:f>
        <x:v>33000</x:v>
      </x:c>
      <x:c r="Q6025" s="268" t="n">
        <x:f>MIN(M6025,FARMER_HOURS)*FARMER_RATE+MAX(M6025-FARMER_HOURS,0)*TEMP_RATE</x:f>
        <x:v>76841.12066498387</x:v>
      </x:c>
      <x:c r="R6025" s="268" t="n">
        <x:f>O6025-P6025-Q6025-FIXED_COST</x:f>
        <x:v>28540.87933501613</x:v>
      </x:c>
      <x:c r="S6025" s="139" t="str">
        <x:f>IF(AND(L6025&lt;=TOTAL_BED_CAP,N6025&lt;=TEMP_WORKER_CAP),"YES","NO")</x:f>
        <x:v>YES</x:v>
      </x:c>
      <x:c r="T6025" s="139" t="n">
        <x:f>IF(S6025="YES",R6025,-1E+99)</x:f>
        <x:v>28540.87933501613</x:v>
      </x:c>
    </x:row>
    <x:row r="6026">
      <x:c r="A6026" s="139"/>
      <x:c r="B6026" s="139"/>
      <x:c r="C6026" s="139"/>
      <x:c r="D6026" s="139"/>
      <x:c r="E6026" s="139"/>
      <x:c r="F6026" s="139"/>
      <x:c r="G6026" s="139"/>
      <x:c r="H6026" s="139"/>
      <x:c r="I6026" s="266" t="n">
        <x:f>INT((ROW()-ROW($I$46))/((CARROT_CAP+1)*(MESCLUN_CAP+1)))</x:f>
        <x:v>9</x:v>
      </x:c>
      <x:c r="J6026" s="266" t="n">
        <x:f>MOD(INT((ROW()-ROW($I$46))/(MESCLUN_CAP+1)),CARROT_CAP+1)</x:f>
        <x:v>3</x:v>
      </x:c>
      <x:c r="K6026" s="266" t="n">
        <x:f>MOD(ROW()-ROW($I$46),MESCLUN_CAP+1)</x:f>
        <x:v>28</x:v>
      </x:c>
      <x:c r="L6026" s="266" t="n">
        <x:f>SUM(I6026:K6026)</x:f>
        <x:v>40</x:v>
      </x:c>
      <x:c r="M6026" s="267" t="n">
        <x:f>I6026*TOMATO_HOURS*WEEKS*(1+TOMATO_DIM)^I6026+J6026*CARROT_HOURS*WEEKS*(1+CARROT_DIM)^J6026+K6026*MESCLUN_HOURS*WEEKS*(1+MESCLUN_DIM)^K6026</x:f>
        <x:v>3791.008088520225</x:v>
      </x:c>
      <x:c r="N6026" s="267" t="n">
        <x:f>MAX(M6026-FARMER_HOURS,0)/TEMP_HOURS_PER_WORKER</x:f>
        <x:v>2.132644505916823</x:v>
      </x:c>
      <x:c r="O6026" s="268" t="n">
        <x:f>I6026*TOMATO_PRICE+J6026*CARROT_PRICE+K6026*MESCLUN_PRICE</x:f>
        <x:v>161082</x:v>
      </x:c>
      <x:c r="P6026" s="268" t="n">
        <x:f>I6026*TOMATO_FERTILIZER+J6026*CARROT_FERTILIZER+K6026*MESCLUN_FERTILIZER</x:f>
        <x:v>33880</x:v>
      </x:c>
      <x:c r="Q6026" s="268" t="n">
        <x:f>MIN(M6026,FARMER_HOURS)*FARMER_RATE+MAX(M6026-FARMER_HOURS,0)*TEMP_RATE</x:f>
        <x:v>78316.11264792057</x:v>
      </x:c>
      <x:c r="R6026" s="268" t="n">
        <x:f>O6026-P6026-Q6026-FIXED_COST</x:f>
        <x:v>28885.88735207943</x:v>
      </x:c>
      <x:c r="S6026" s="139" t="str">
        <x:f>IF(AND(L6026&lt;=TOTAL_BED_CAP,N6026&lt;=TEMP_WORKER_CAP),"YES","NO")</x:f>
        <x:v>YES</x:v>
      </x:c>
      <x:c r="T6026" s="139" t="n">
        <x:f>IF(S6026="YES",R6026,-1E+99)</x:f>
        <x:v>28885.88735207943</x:v>
      </x:c>
    </x:row>
    <x:row r="6027">
      <x:c r="A6027" s="139"/>
      <x:c r="B6027" s="139"/>
      <x:c r="C6027" s="139"/>
      <x:c r="D6027" s="139"/>
      <x:c r="E6027" s="139"/>
      <x:c r="F6027" s="139"/>
      <x:c r="G6027" s="139"/>
      <x:c r="H6027" s="139"/>
      <x:c r="I6027" s="266" t="n">
        <x:f>INT((ROW()-ROW($I$46))/((CARROT_CAP+1)*(MESCLUN_CAP+1)))</x:f>
        <x:v>9</x:v>
      </x:c>
      <x:c r="J6027" s="266" t="n">
        <x:f>MOD(INT((ROW()-ROW($I$46))/(MESCLUN_CAP+1)),CARROT_CAP+1)</x:f>
        <x:v>3</x:v>
      </x:c>
      <x:c r="K6027" s="266" t="n">
        <x:f>MOD(ROW()-ROW($I$46),MESCLUN_CAP+1)</x:f>
        <x:v>29</x:v>
      </x:c>
      <x:c r="L6027" s="266" t="n">
        <x:f>SUM(I6027:K6027)</x:f>
        <x:v>41</x:v>
      </x:c>
      <x:c r="M6027" s="267" t="n">
        <x:f>I6027*TOMATO_HOURS*WEEKS*(1+TOMATO_DIM)^I6027+J6027*CARROT_HOURS*WEEKS*(1+CARROT_DIM)^J6027+K6027*MESCLUN_HOURS*WEEKS*(1+MESCLUN_DIM)^K6027</x:f>
        <x:v>3877.826116635878</x:v>
      </x:c>
      <x:c r="N6027" s="267" t="n">
        <x:f>MAX(M6027-FARMER_HOURS,0)/TEMP_HOURS_PER_WORKER</x:f>
        <x:v>2.1929348032193596</x:v>
      </x:c>
      <x:c r="O6027" s="268" t="n">
        <x:f>I6027*TOMATO_PRICE+J6027*CARROT_PRICE+K6027*MESCLUN_PRICE</x:f>
        <x:v>163782</x:v>
      </x:c>
      <x:c r="P6027" s="268" t="n">
        <x:f>I6027*TOMATO_FERTILIZER+J6027*CARROT_FERTILIZER+K6027*MESCLUN_FERTILIZER</x:f>
        <x:v>34760</x:v>
      </x:c>
      <x:c r="Q6027" s="268" t="n">
        <x:f>MIN(M6027,FARMER_HOURS)*FARMER_RATE+MAX(M6027-FARMER_HOURS,0)*TEMP_RATE</x:f>
        <x:v>79823.37008048399</x:v>
      </x:c>
      <x:c r="R6027" s="268" t="n">
        <x:f>O6027-P6027-Q6027-FIXED_COST</x:f>
        <x:v>29198.62991951601</x:v>
      </x:c>
      <x:c r="S6027" s="139" t="str">
        <x:f>IF(AND(L6027&lt;=TOTAL_BED_CAP,N6027&lt;=TEMP_WORKER_CAP),"YES","NO")</x:f>
        <x:v>YES</x:v>
      </x:c>
      <x:c r="T6027" s="139" t="n">
        <x:f>IF(S6027="YES",R6027,-1E+99)</x:f>
        <x:v>29198.62991951601</x:v>
      </x:c>
    </x:row>
    <x:row r="6028">
      <x:c r="A6028" s="139"/>
      <x:c r="B6028" s="139"/>
      <x:c r="C6028" s="139"/>
      <x:c r="D6028" s="139"/>
      <x:c r="E6028" s="139"/>
      <x:c r="F6028" s="139"/>
      <x:c r="G6028" s="139"/>
      <x:c r="H6028" s="139"/>
      <x:c r="I6028" s="266" t="n">
        <x:f>INT((ROW()-ROW($I$46))/((CARROT_CAP+1)*(MESCLUN_CAP+1)))</x:f>
        <x:v>9</x:v>
      </x:c>
      <x:c r="J6028" s="266" t="n">
        <x:f>MOD(INT((ROW()-ROW($I$46))/(MESCLUN_CAP+1)),CARROT_CAP+1)</x:f>
        <x:v>3</x:v>
      </x:c>
      <x:c r="K6028" s="266" t="n">
        <x:f>MOD(ROW()-ROW($I$46),MESCLUN_CAP+1)</x:f>
        <x:v>30</x:v>
      </x:c>
      <x:c r="L6028" s="266" t="n">
        <x:f>SUM(I6028:K6028)</x:f>
        <x:v>42</x:v>
      </x:c>
      <x:c r="M6028" s="267" t="n">
        <x:f>I6028*TOMATO_HOURS*WEEKS*(1+TOMATO_DIM)^I6028+J6028*CARROT_HOURS*WEEKS*(1+CARROT_DIM)^J6028+K6028*MESCLUN_HOURS*WEEKS*(1+MESCLUN_DIM)^K6028</x:f>
        <x:v>3966.535821969648</x:v>
      </x:c>
      <x:c r="N6028" s="267" t="n">
        <x:f>MAX(M6028-FARMER_HOURS,0)/TEMP_HOURS_PER_WORKER</x:f>
        <x:v>2.2545387652567</x:v>
      </x:c>
      <x:c r="O6028" s="268" t="n">
        <x:f>I6028*TOMATO_PRICE+J6028*CARROT_PRICE+K6028*MESCLUN_PRICE</x:f>
        <x:v>166482</x:v>
      </x:c>
      <x:c r="P6028" s="268" t="n">
        <x:f>I6028*TOMATO_FERTILIZER+J6028*CARROT_FERTILIZER+K6028*MESCLUN_FERTILIZER</x:f>
        <x:v>35640</x:v>
      </x:c>
      <x:c r="Q6028" s="268" t="n">
        <x:f>MIN(M6028,FARMER_HOURS)*FARMER_RATE+MAX(M6028-FARMER_HOURS,0)*TEMP_RATE</x:f>
        <x:v>81363.4691314175</x:v>
      </x:c>
      <x:c r="R6028" s="268" t="n">
        <x:f>O6028-P6028-Q6028-FIXED_COST</x:f>
        <x:v>29478.5308685825</x:v>
      </x:c>
      <x:c r="S6028" s="139" t="str">
        <x:f>IF(AND(L6028&lt;=TOTAL_BED_CAP,N6028&lt;=TEMP_WORKER_CAP),"YES","NO")</x:f>
        <x:v>YES</x:v>
      </x:c>
      <x:c r="T6028" s="139" t="n">
        <x:f>IF(S6028="YES",R6028,-1E+99)</x:f>
        <x:v>29478.5308685825</x:v>
      </x:c>
    </x:row>
    <x:row r="6029">
      <x:c r="A6029" s="139"/>
      <x:c r="B6029" s="139"/>
      <x:c r="C6029" s="139"/>
      <x:c r="D6029" s="139"/>
      <x:c r="E6029" s="139"/>
      <x:c r="F6029" s="139"/>
      <x:c r="G6029" s="139"/>
      <x:c r="H6029" s="139"/>
      <x:c r="I6029" s="266" t="n">
        <x:f>INT((ROW()-ROW($I$46))/((CARROT_CAP+1)*(MESCLUN_CAP+1)))</x:f>
        <x:v>9</x:v>
      </x:c>
      <x:c r="J6029" s="266" t="n">
        <x:f>MOD(INT((ROW()-ROW($I$46))/(MESCLUN_CAP+1)),CARROT_CAP+1)</x:f>
        <x:v>4</x:v>
      </x:c>
      <x:c r="K6029" s="266" t="n">
        <x:f>MOD(ROW()-ROW($I$46),MESCLUN_CAP+1)</x:f>
        <x:v>0</x:v>
      </x:c>
      <x:c r="L6029" s="266" t="n">
        <x:f>SUM(I6029:K6029)</x:f>
        <x:v>13</x:v>
      </x:c>
      <x:c r="M6029" s="267" t="n">
        <x:f>I6029*TOMATO_HOURS*WEEKS*(1+TOMATO_DIM)^I6029+J6029*CARROT_HOURS*WEEKS*(1+CARROT_DIM)^J6029+K6029*MESCLUN_HOURS*WEEKS*(1+MESCLUN_DIM)^K6029</x:f>
        <x:v>2042.3951765850015</x:v>
      </x:c>
      <x:c r="N6029" s="267" t="n">
        <x:f>MAX(M6029-FARMER_HOURS,0)/TEMP_HOURS_PER_WORKER</x:f>
        <x:v>0.9183299837395844</x:v>
      </x:c>
      <x:c r="O6029" s="268" t="n">
        <x:f>I6029*TOMATO_PRICE+J6029*CARROT_PRICE+K6029*MESCLUN_PRICE</x:f>
        <x:v>87576</x:v>
      </x:c>
      <x:c r="P6029" s="268" t="n">
        <x:f>I6029*TOMATO_FERTILIZER+J6029*CARROT_FERTILIZER+K6029*MESCLUN_FERTILIZER</x:f>
        <x:v>9680</x:v>
      </x:c>
      <x:c r="Q6029" s="268" t="n">
        <x:f>MIN(M6029,FARMER_HOURS)*FARMER_RATE+MAX(M6029-FARMER_HOURS,0)*TEMP_RATE</x:f>
        <x:v>47958.249593489614</x:v>
      </x:c>
      <x:c r="R6029" s="268" t="n">
        <x:f>O6029-P6029-Q6029-FIXED_COST</x:f>
        <x:v>9937.750406510386</x:v>
      </x:c>
      <x:c r="S6029" s="139" t="str">
        <x:f>IF(AND(L6029&lt;=TOTAL_BED_CAP,N6029&lt;=TEMP_WORKER_CAP),"YES","NO")</x:f>
        <x:v>YES</x:v>
      </x:c>
      <x:c r="T6029" s="139" t="n">
        <x:f>IF(S6029="YES",R6029,-1E+99)</x:f>
        <x:v>9937.750406510386</x:v>
      </x:c>
    </x:row>
    <x:row r="6030">
      <x:c r="A6030" s="139"/>
      <x:c r="B6030" s="139"/>
      <x:c r="C6030" s="139"/>
      <x:c r="D6030" s="139"/>
      <x:c r="E6030" s="139"/>
      <x:c r="F6030" s="139"/>
      <x:c r="G6030" s="139"/>
      <x:c r="H6030" s="139"/>
      <x:c r="I6030" s="266" t="n">
        <x:f>INT((ROW()-ROW($I$46))/((CARROT_CAP+1)*(MESCLUN_CAP+1)))</x:f>
        <x:v>9</x:v>
      </x:c>
      <x:c r="J6030" s="266" t="n">
        <x:f>MOD(INT((ROW()-ROW($I$46))/(MESCLUN_CAP+1)),CARROT_CAP+1)</x:f>
        <x:v>4</x:v>
      </x:c>
      <x:c r="K6030" s="266" t="n">
        <x:f>MOD(ROW()-ROW($I$46),MESCLUN_CAP+1)</x:f>
        <x:v>1</x:v>
      </x:c>
      <x:c r="L6030" s="266" t="n">
        <x:f>SUM(I6030:K6030)</x:f>
        <x:v>14</x:v>
      </x:c>
      <x:c r="M6030" s="267" t="n">
        <x:f>I6030*TOMATO_HOURS*WEEKS*(1+TOMATO_DIM)^I6030+J6030*CARROT_HOURS*WEEKS*(1+CARROT_DIM)^J6030+K6030*MESCLUN_HOURS*WEEKS*(1+MESCLUN_DIM)^K6030</x:f>
        <x:v>2087.9576765850015</x:v>
      </x:c>
      <x:c r="N6030" s="267" t="n">
        <x:f>MAX(M6030-FARMER_HOURS,0)/TEMP_HOURS_PER_WORKER</x:f>
        <x:v>0.9499706087395844</x:v>
      </x:c>
      <x:c r="O6030" s="268" t="n">
        <x:f>I6030*TOMATO_PRICE+J6030*CARROT_PRICE+K6030*MESCLUN_PRICE</x:f>
        <x:v>90276</x:v>
      </x:c>
      <x:c r="P6030" s="268" t="n">
        <x:f>I6030*TOMATO_FERTILIZER+J6030*CARROT_FERTILIZER+K6030*MESCLUN_FERTILIZER</x:f>
        <x:v>10560</x:v>
      </x:c>
      <x:c r="Q6030" s="268" t="n">
        <x:f>MIN(M6030,FARMER_HOURS)*FARMER_RATE+MAX(M6030-FARMER_HOURS,0)*TEMP_RATE</x:f>
        <x:v>48749.265218489614</x:v>
      </x:c>
      <x:c r="R6030" s="268" t="n">
        <x:f>O6030-P6030-Q6030-FIXED_COST</x:f>
        <x:v>10966.734781510386</x:v>
      </x:c>
      <x:c r="S6030" s="139" t="str">
        <x:f>IF(AND(L6030&lt;=TOTAL_BED_CAP,N6030&lt;=TEMP_WORKER_CAP),"YES","NO")</x:f>
        <x:v>YES</x:v>
      </x:c>
      <x:c r="T6030" s="139" t="n">
        <x:f>IF(S6030="YES",R6030,-1E+99)</x:f>
        <x:v>10966.734781510386</x:v>
      </x:c>
    </x:row>
    <x:row r="6031">
      <x:c r="A6031" s="139"/>
      <x:c r="B6031" s="139"/>
      <x:c r="C6031" s="139"/>
      <x:c r="D6031" s="139"/>
      <x:c r="E6031" s="139"/>
      <x:c r="F6031" s="139"/>
      <x:c r="G6031" s="139"/>
      <x:c r="H6031" s="139"/>
      <x:c r="I6031" s="266" t="n">
        <x:f>INT((ROW()-ROW($I$46))/((CARROT_CAP+1)*(MESCLUN_CAP+1)))</x:f>
        <x:v>9</x:v>
      </x:c>
      <x:c r="J6031" s="266" t="n">
        <x:f>MOD(INT((ROW()-ROW($I$46))/(MESCLUN_CAP+1)),CARROT_CAP+1)</x:f>
        <x:v>4</x:v>
      </x:c>
      <x:c r="K6031" s="266" t="n">
        <x:f>MOD(ROW()-ROW($I$46),MESCLUN_CAP+1)</x:f>
        <x:v>2</x:v>
      </x:c>
      <x:c r="L6031" s="266" t="n">
        <x:f>SUM(I6031:K6031)</x:f>
        <x:v>15</x:v>
      </x:c>
      <x:c r="M6031" s="267" t="n">
        <x:f>I6031*TOMATO_HOURS*WEEKS*(1+TOMATO_DIM)^I6031+J6031*CARROT_HOURS*WEEKS*(1+CARROT_DIM)^J6031+K6031*MESCLUN_HOURS*WEEKS*(1+MESCLUN_DIM)^K6031</x:f>
        <x:v>2134.6592390850014</x:v>
      </x:c>
      <x:c r="N6031" s="267" t="n">
        <x:f>MAX(M6031-FARMER_HOURS,0)/TEMP_HOURS_PER_WORKER</x:f>
        <x:v>0.9824022493645843</x:v>
      </x:c>
      <x:c r="O6031" s="268" t="n">
        <x:f>I6031*TOMATO_PRICE+J6031*CARROT_PRICE+K6031*MESCLUN_PRICE</x:f>
        <x:v>92976</x:v>
      </x:c>
      <x:c r="P6031" s="268" t="n">
        <x:f>I6031*TOMATO_FERTILIZER+J6031*CARROT_FERTILIZER+K6031*MESCLUN_FERTILIZER</x:f>
        <x:v>11440</x:v>
      </x:c>
      <x:c r="Q6031" s="268" t="n">
        <x:f>MIN(M6031,FARMER_HOURS)*FARMER_RATE+MAX(M6031-FARMER_HOURS,0)*TEMP_RATE</x:f>
        <x:v>49560.05623411461</x:v>
      </x:c>
      <x:c r="R6031" s="268" t="n">
        <x:f>O6031-P6031-Q6031-FIXED_COST</x:f>
        <x:v>11975.943765885393</x:v>
      </x:c>
      <x:c r="S6031" s="139" t="str">
        <x:f>IF(AND(L6031&lt;=TOTAL_BED_CAP,N6031&lt;=TEMP_WORKER_CAP),"YES","NO")</x:f>
        <x:v>YES</x:v>
      </x:c>
      <x:c r="T6031" s="139" t="n">
        <x:f>IF(S6031="YES",R6031,-1E+99)</x:f>
        <x:v>11975.943765885393</x:v>
      </x:c>
    </x:row>
    <x:row r="6032">
      <x:c r="A6032" s="139"/>
      <x:c r="B6032" s="139"/>
      <x:c r="C6032" s="139"/>
      <x:c r="D6032" s="139"/>
      <x:c r="E6032" s="139"/>
      <x:c r="F6032" s="139"/>
      <x:c r="G6032" s="139"/>
      <x:c r="H6032" s="139"/>
      <x:c r="I6032" s="266" t="n">
        <x:f>INT((ROW()-ROW($I$46))/((CARROT_CAP+1)*(MESCLUN_CAP+1)))</x:f>
        <x:v>9</x:v>
      </x:c>
      <x:c r="J6032" s="266" t="n">
        <x:f>MOD(INT((ROW()-ROW($I$46))/(MESCLUN_CAP+1)),CARROT_CAP+1)</x:f>
        <x:v>4</x:v>
      </x:c>
      <x:c r="K6032" s="266" t="n">
        <x:f>MOD(ROW()-ROW($I$46),MESCLUN_CAP+1)</x:f>
        <x:v>3</x:v>
      </x:c>
      <x:c r="L6032" s="266" t="n">
        <x:f>SUM(I6032:K6032)</x:f>
        <x:v>16</x:v>
      </x:c>
      <x:c r="M6032" s="267" t="n">
        <x:f>I6032*TOMATO_HOURS*WEEKS*(1+TOMATO_DIM)^I6032+J6032*CARROT_HOURS*WEEKS*(1+CARROT_DIM)^J6032+K6032*MESCLUN_HOURS*WEEKS*(1+MESCLUN_DIM)^K6032</x:f>
        <x:v>2182.5212215068764</x:v>
      </x:c>
      <x:c r="N6032" s="267" t="n">
        <x:f>MAX(M6032-FARMER_HOURS,0)/TEMP_HOURS_PER_WORKER</x:f>
        <x:v>1.015639737157553</x:v>
      </x:c>
      <x:c r="O6032" s="268" t="n">
        <x:f>I6032*TOMATO_PRICE+J6032*CARROT_PRICE+K6032*MESCLUN_PRICE</x:f>
        <x:v>95676</x:v>
      </x:c>
      <x:c r="P6032" s="268" t="n">
        <x:f>I6032*TOMATO_FERTILIZER+J6032*CARROT_FERTILIZER+K6032*MESCLUN_FERTILIZER</x:f>
        <x:v>12320</x:v>
      </x:c>
      <x:c r="Q6032" s="268" t="n">
        <x:f>MIN(M6032,FARMER_HOURS)*FARMER_RATE+MAX(M6032-FARMER_HOURS,0)*TEMP_RATE</x:f>
        <x:v>50390.993428938826</x:v>
      </x:c>
      <x:c r="R6032" s="268" t="n">
        <x:f>O6032-P6032-Q6032-FIXED_COST</x:f>
        <x:v>12965.006571061174</x:v>
      </x:c>
      <x:c r="S6032" s="139" t="str">
        <x:f>IF(AND(L6032&lt;=TOTAL_BED_CAP,N6032&lt;=TEMP_WORKER_CAP),"YES","NO")</x:f>
        <x:v>YES</x:v>
      </x:c>
      <x:c r="T6032" s="139" t="n">
        <x:f>IF(S6032="YES",R6032,-1E+99)</x:f>
        <x:v>12965.006571061174</x:v>
      </x:c>
    </x:row>
    <x:row r="6033">
      <x:c r="A6033" s="139"/>
      <x:c r="B6033" s="139"/>
      <x:c r="C6033" s="139"/>
      <x:c r="D6033" s="139"/>
      <x:c r="E6033" s="139"/>
      <x:c r="F6033" s="139"/>
      <x:c r="G6033" s="139"/>
      <x:c r="H6033" s="139"/>
      <x:c r="I6033" s="266" t="n">
        <x:f>INT((ROW()-ROW($I$46))/((CARROT_CAP+1)*(MESCLUN_CAP+1)))</x:f>
        <x:v>9</x:v>
      </x:c>
      <x:c r="J6033" s="266" t="n">
        <x:f>MOD(INT((ROW()-ROW($I$46))/(MESCLUN_CAP+1)),CARROT_CAP+1)</x:f>
        <x:v>4</x:v>
      </x:c>
      <x:c r="K6033" s="266" t="n">
        <x:f>MOD(ROW()-ROW($I$46),MESCLUN_CAP+1)</x:f>
        <x:v>4</x:v>
      </x:c>
      <x:c r="L6033" s="266" t="n">
        <x:f>SUM(I6033:K6033)</x:f>
        <x:v>17</x:v>
      </x:c>
      <x:c r="M6033" s="267" t="n">
        <x:f>I6033*TOMATO_HOURS*WEEKS*(1+TOMATO_DIM)^I6033+J6033*CARROT_HOURS*WEEKS*(1+CARROT_DIM)^J6033+K6033*MESCLUN_HOURS*WEEKS*(1+MESCLUN_DIM)^K6033</x:f>
        <x:v>2231.565337229533</x:v>
      </x:c>
      <x:c r="N6033" s="267" t="n">
        <x:f>MAX(M6033-FARMER_HOURS,0)/TEMP_HOURS_PER_WORKER</x:f>
        <x:v>1.0496981508538423</x:v>
      </x:c>
      <x:c r="O6033" s="268" t="n">
        <x:f>I6033*TOMATO_PRICE+J6033*CARROT_PRICE+K6033*MESCLUN_PRICE</x:f>
        <x:v>98376</x:v>
      </x:c>
      <x:c r="P6033" s="268" t="n">
        <x:f>I6033*TOMATO_FERTILIZER+J6033*CARROT_FERTILIZER+K6033*MESCLUN_FERTILIZER</x:f>
        <x:v>13200</x:v>
      </x:c>
      <x:c r="Q6033" s="268" t="n">
        <x:f>MIN(M6033,FARMER_HOURS)*FARMER_RATE+MAX(M6033-FARMER_HOURS,0)*TEMP_RATE</x:f>
        <x:v>51242.45377134606</x:v>
      </x:c>
      <x:c r="R6033" s="268" t="n">
        <x:f>O6033-P6033-Q6033-FIXED_COST</x:f>
        <x:v>13933.54622865394</x:v>
      </x:c>
      <x:c r="S6033" s="139" t="str">
        <x:f>IF(AND(L6033&lt;=TOTAL_BED_CAP,N6033&lt;=TEMP_WORKER_CAP),"YES","NO")</x:f>
        <x:v>YES</x:v>
      </x:c>
      <x:c r="T6033" s="139" t="n">
        <x:f>IF(S6033="YES",R6033,-1E+99)</x:f>
        <x:v>13933.54622865394</x:v>
      </x:c>
    </x:row>
    <x:row r="6034">
      <x:c r="A6034" s="139"/>
      <x:c r="B6034" s="139"/>
      <x:c r="C6034" s="139"/>
      <x:c r="D6034" s="139"/>
      <x:c r="E6034" s="139"/>
      <x:c r="F6034" s="139"/>
      <x:c r="G6034" s="139"/>
      <x:c r="H6034" s="139"/>
      <x:c r="I6034" s="266" t="n">
        <x:f>INT((ROW()-ROW($I$46))/((CARROT_CAP+1)*(MESCLUN_CAP+1)))</x:f>
        <x:v>9</x:v>
      </x:c>
      <x:c r="J6034" s="266" t="n">
        <x:f>MOD(INT((ROW()-ROW($I$46))/(MESCLUN_CAP+1)),CARROT_CAP+1)</x:f>
        <x:v>4</x:v>
      </x:c>
      <x:c r="K6034" s="266" t="n">
        <x:f>MOD(ROW()-ROW($I$46),MESCLUN_CAP+1)</x:f>
        <x:v>5</x:v>
      </x:c>
      <x:c r="L6034" s="266" t="n">
        <x:f>SUM(I6034:K6034)</x:f>
        <x:v>18</x:v>
      </x:c>
      <x:c r="M6034" s="267" t="n">
        <x:f>I6034*TOMATO_HOURS*WEEKS*(1+TOMATO_DIM)^I6034+J6034*CARROT_HOURS*WEEKS*(1+CARROT_DIM)^J6034+K6034*MESCLUN_HOURS*WEEKS*(1+MESCLUN_DIM)^K6034</x:f>
        <x:v>2281.813661150736</x:v>
      </x:c>
      <x:c r="N6034" s="267" t="n">
        <x:f>MAX(M6034-FARMER_HOURS,0)/TEMP_HOURS_PER_WORKER</x:f>
        <x:v>1.0845928202435668</x:v>
      </x:c>
      <x:c r="O6034" s="268" t="n">
        <x:f>I6034*TOMATO_PRICE+J6034*CARROT_PRICE+K6034*MESCLUN_PRICE</x:f>
        <x:v>101076</x:v>
      </x:c>
      <x:c r="P6034" s="268" t="n">
        <x:f>I6034*TOMATO_FERTILIZER+J6034*CARROT_FERTILIZER+K6034*MESCLUN_FERTILIZER</x:f>
        <x:v>14080</x:v>
      </x:c>
      <x:c r="Q6034" s="268" t="n">
        <x:f>MIN(M6034,FARMER_HOURS)*FARMER_RATE+MAX(M6034-FARMER_HOURS,0)*TEMP_RATE</x:f>
        <x:v>52114.82050608916</x:v>
      </x:c>
      <x:c r="R6034" s="268" t="n">
        <x:f>O6034-P6034-Q6034-FIXED_COST</x:f>
        <x:v>14881.179493910837</x:v>
      </x:c>
      <x:c r="S6034" s="139" t="str">
        <x:f>IF(AND(L6034&lt;=TOTAL_BED_CAP,N6034&lt;=TEMP_WORKER_CAP),"YES","NO")</x:f>
        <x:v>YES</x:v>
      </x:c>
      <x:c r="T6034" s="139" t="n">
        <x:f>IF(S6034="YES",R6034,-1E+99)</x:f>
        <x:v>14881.179493910837</x:v>
      </x:c>
    </x:row>
    <x:row r="6035">
      <x:c r="A6035" s="139"/>
      <x:c r="B6035" s="139"/>
      <x:c r="C6035" s="139"/>
      <x:c r="D6035" s="139"/>
      <x:c r="E6035" s="139"/>
      <x:c r="F6035" s="139"/>
      <x:c r="G6035" s="139"/>
      <x:c r="H6035" s="139"/>
      <x:c r="I6035" s="266" t="n">
        <x:f>INT((ROW()-ROW($I$46))/((CARROT_CAP+1)*(MESCLUN_CAP+1)))</x:f>
        <x:v>9</x:v>
      </x:c>
      <x:c r="J6035" s="266" t="n">
        <x:f>MOD(INT((ROW()-ROW($I$46))/(MESCLUN_CAP+1)),CARROT_CAP+1)</x:f>
        <x:v>4</x:v>
      </x:c>
      <x:c r="K6035" s="266" t="n">
        <x:f>MOD(ROW()-ROW($I$46),MESCLUN_CAP+1)</x:f>
        <x:v>6</x:v>
      </x:c>
      <x:c r="L6035" s="266" t="n">
        <x:f>SUM(I6035:K6035)</x:f>
        <x:v>19</x:v>
      </x:c>
      <x:c r="M6035" s="267" t="n">
        <x:f>I6035*TOMATO_HOURS*WEEKS*(1+TOMATO_DIM)^I6035+J6035*CARROT_HOURS*WEEKS*(1+CARROT_DIM)^J6035+K6035*MESCLUN_HOURS*WEEKS*(1+MESCLUN_DIM)^K6035</x:f>
        <x:v>2333.2886353323693</x:v>
      </x:c>
      <x:c r="N6035" s="267" t="n">
        <x:f>MAX(M6035-FARMER_HOURS,0)/TEMP_HOURS_PER_WORKER</x:f>
        <x:v>1.120339330091923</x:v>
      </x:c>
      <x:c r="O6035" s="268" t="n">
        <x:f>I6035*TOMATO_PRICE+J6035*CARROT_PRICE+K6035*MESCLUN_PRICE</x:f>
        <x:v>103776</x:v>
      </x:c>
      <x:c r="P6035" s="268" t="n">
        <x:f>I6035*TOMATO_FERTILIZER+J6035*CARROT_FERTILIZER+K6035*MESCLUN_FERTILIZER</x:f>
        <x:v>14960</x:v>
      </x:c>
      <x:c r="Q6035" s="268" t="n">
        <x:f>MIN(M6035,FARMER_HOURS)*FARMER_RATE+MAX(M6035-FARMER_HOURS,0)*TEMP_RATE</x:f>
        <x:v>53008.48325229807</x:v>
      </x:c>
      <x:c r="R6035" s="268" t="n">
        <x:f>O6035-P6035-Q6035-FIXED_COST</x:f>
        <x:v>15807.516747701928</x:v>
      </x:c>
      <x:c r="S6035" s="139" t="str">
        <x:f>IF(AND(L6035&lt;=TOTAL_BED_CAP,N6035&lt;=TEMP_WORKER_CAP),"YES","NO")</x:f>
        <x:v>YES</x:v>
      </x:c>
      <x:c r="T6035" s="139" t="n">
        <x:f>IF(S6035="YES",R6035,-1E+99)</x:f>
        <x:v>15807.516747701928</x:v>
      </x:c>
    </x:row>
    <x:row r="6036">
      <x:c r="A6036" s="139"/>
      <x:c r="B6036" s="139"/>
      <x:c r="C6036" s="139"/>
      <x:c r="D6036" s="139"/>
      <x:c r="E6036" s="139"/>
      <x:c r="F6036" s="139"/>
      <x:c r="G6036" s="139"/>
      <x:c r="H6036" s="139"/>
      <x:c r="I6036" s="266" t="n">
        <x:f>INT((ROW()-ROW($I$46))/((CARROT_CAP+1)*(MESCLUN_CAP+1)))</x:f>
        <x:v>9</x:v>
      </x:c>
      <x:c r="J6036" s="266" t="n">
        <x:f>MOD(INT((ROW()-ROW($I$46))/(MESCLUN_CAP+1)),CARROT_CAP+1)</x:f>
        <x:v>4</x:v>
      </x:c>
      <x:c r="K6036" s="266" t="n">
        <x:f>MOD(ROW()-ROW($I$46),MESCLUN_CAP+1)</x:f>
        <x:v>7</x:v>
      </x:c>
      <x:c r="L6036" s="266" t="n">
        <x:f>SUM(I6036:K6036)</x:f>
        <x:v>20</x:v>
      </x:c>
      <x:c r="M6036" s="267" t="n">
        <x:f>I6036*TOMATO_HOURS*WEEKS*(1+TOMATO_DIM)^I6036+J6036*CARROT_HOURS*WEEKS*(1+CARROT_DIM)^J6036+K6036*MESCLUN_HOURS*WEEKS*(1+MESCLUN_DIM)^K6036</x:f>
        <x:v>2386.0130747303297</x:v>
      </x:c>
      <x:c r="N6036" s="267" t="n">
        <x:f>MAX(M6036-FARMER_HOURS,0)/TEMP_HOURS_PER_WORKER</x:f>
        <x:v>1.1569535241182844</x:v>
      </x:c>
      <x:c r="O6036" s="268" t="n">
        <x:f>I6036*TOMATO_PRICE+J6036*CARROT_PRICE+K6036*MESCLUN_PRICE</x:f>
        <x:v>106476</x:v>
      </x:c>
      <x:c r="P6036" s="268" t="n">
        <x:f>I6036*TOMATO_FERTILIZER+J6036*CARROT_FERTILIZER+K6036*MESCLUN_FERTILIZER</x:f>
        <x:v>15840</x:v>
      </x:c>
      <x:c r="Q6036" s="268" t="n">
        <x:f>MIN(M6036,FARMER_HOURS)*FARMER_RATE+MAX(M6036-FARMER_HOURS,0)*TEMP_RATE</x:f>
        <x:v>53923.83810295711</x:v>
      </x:c>
      <x:c r="R6036" s="268" t="n">
        <x:f>O6036-P6036-Q6036-FIXED_COST</x:f>
        <x:v>16712.16189704289</x:v>
      </x:c>
      <x:c r="S6036" s="139" t="str">
        <x:f>IF(AND(L6036&lt;=TOTAL_BED_CAP,N6036&lt;=TEMP_WORKER_CAP),"YES","NO")</x:f>
        <x:v>YES</x:v>
      </x:c>
      <x:c r="T6036" s="139" t="n">
        <x:f>IF(S6036="YES",R6036,-1E+99)</x:f>
        <x:v>16712.16189704289</x:v>
      </x:c>
    </x:row>
    <x:row r="6037">
      <x:c r="A6037" s="139"/>
      <x:c r="B6037" s="139"/>
      <x:c r="C6037" s="139"/>
      <x:c r="D6037" s="139"/>
      <x:c r="E6037" s="139"/>
      <x:c r="F6037" s="139"/>
      <x:c r="G6037" s="139"/>
      <x:c r="H6037" s="139"/>
      <x:c r="I6037" s="266" t="n">
        <x:f>INT((ROW()-ROW($I$46))/((CARROT_CAP+1)*(MESCLUN_CAP+1)))</x:f>
        <x:v>9</x:v>
      </x:c>
      <x:c r="J6037" s="266" t="n">
        <x:f>MOD(INT((ROW()-ROW($I$46))/(MESCLUN_CAP+1)),CARROT_CAP+1)</x:f>
        <x:v>4</x:v>
      </x:c>
      <x:c r="K6037" s="266" t="n">
        <x:f>MOD(ROW()-ROW($I$46),MESCLUN_CAP+1)</x:f>
        <x:v>8</x:v>
      </x:c>
      <x:c r="L6037" s="266" t="n">
        <x:f>SUM(I6037:K6037)</x:f>
        <x:v>21</x:v>
      </x:c>
      <x:c r="M6037" s="267" t="n">
        <x:f>I6037*TOMATO_HOURS*WEEKS*(1+TOMATO_DIM)^I6037+J6037*CARROT_HOURS*WEEKS*(1+CARROT_DIM)^J6037+K6037*MESCLUN_HOURS*WEEKS*(1+MESCLUN_DIM)^K6037</x:f>
        <x:v>2440.0101730103097</x:v>
      </x:c>
      <x:c r="N6037" s="267" t="n">
        <x:f>MAX(M6037-FARMER_HOURS,0)/TEMP_HOURS_PER_WORKER</x:f>
        <x:v>1.1944515090349372</x:v>
      </x:c>
      <x:c r="O6037" s="268" t="n">
        <x:f>I6037*TOMATO_PRICE+J6037*CARROT_PRICE+K6037*MESCLUN_PRICE</x:f>
        <x:v>109176</x:v>
      </x:c>
      <x:c r="P6037" s="268" t="n">
        <x:f>I6037*TOMATO_FERTILIZER+J6037*CARROT_FERTILIZER+K6037*MESCLUN_FERTILIZER</x:f>
        <x:v>16720</x:v>
      </x:c>
      <x:c r="Q6037" s="268" t="n">
        <x:f>MIN(M6037,FARMER_HOURS)*FARMER_RATE+MAX(M6037-FARMER_HOURS,0)*TEMP_RATE</x:f>
        <x:v>54861.28772587344</x:v>
      </x:c>
      <x:c r="R6037" s="268" t="n">
        <x:f>O6037-P6037-Q6037-FIXED_COST</x:f>
        <x:v>17594.712274126563</x:v>
      </x:c>
      <x:c r="S6037" s="139" t="str">
        <x:f>IF(AND(L6037&lt;=TOTAL_BED_CAP,N6037&lt;=TEMP_WORKER_CAP),"YES","NO")</x:f>
        <x:v>YES</x:v>
      </x:c>
      <x:c r="T6037" s="139" t="n">
        <x:f>IF(S6037="YES",R6037,-1E+99)</x:f>
        <x:v>17594.712274126563</x:v>
      </x:c>
    </x:row>
    <x:row r="6038">
      <x:c r="A6038" s="139"/>
      <x:c r="B6038" s="139"/>
      <x:c r="C6038" s="139"/>
      <x:c r="D6038" s="139"/>
      <x:c r="E6038" s="139"/>
      <x:c r="F6038" s="139"/>
      <x:c r="G6038" s="139"/>
      <x:c r="H6038" s="139"/>
      <x:c r="I6038" s="266" t="n">
        <x:f>INT((ROW()-ROW($I$46))/((CARROT_CAP+1)*(MESCLUN_CAP+1)))</x:f>
        <x:v>9</x:v>
      </x:c>
      <x:c r="J6038" s="266" t="n">
        <x:f>MOD(INT((ROW()-ROW($I$46))/(MESCLUN_CAP+1)),CARROT_CAP+1)</x:f>
        <x:v>4</x:v>
      </x:c>
      <x:c r="K6038" s="266" t="n">
        <x:f>MOD(ROW()-ROW($I$46),MESCLUN_CAP+1)</x:f>
        <x:v>9</x:v>
      </x:c>
      <x:c r="L6038" s="266" t="n">
        <x:f>SUM(I6038:K6038)</x:f>
        <x:v>22</x:v>
      </x:c>
      <x:c r="M6038" s="267" t="n">
        <x:f>I6038*TOMATO_HOURS*WEEKS*(1+TOMATO_DIM)^I6038+J6038*CARROT_HOURS*WEEKS*(1+CARROT_DIM)^J6038+K6038*MESCLUN_HOURS*WEEKS*(1+MESCLUN_DIM)^K6038</x:f>
        <x:v>2495.303508450704</x:v>
      </x:c>
      <x:c r="N6038" s="267" t="n">
        <x:f>MAX(M6038-FARMER_HOURS,0)/TEMP_HOURS_PER_WORKER</x:f>
        <x:v>1.2328496586463222</x:v>
      </x:c>
      <x:c r="O6038" s="268" t="n">
        <x:f>I6038*TOMATO_PRICE+J6038*CARROT_PRICE+K6038*MESCLUN_PRICE</x:f>
        <x:v>111876</x:v>
      </x:c>
      <x:c r="P6038" s="268" t="n">
        <x:f>I6038*TOMATO_FERTILIZER+J6038*CARROT_FERTILIZER+K6038*MESCLUN_FERTILIZER</x:f>
        <x:v>17600</x:v>
      </x:c>
      <x:c r="Q6038" s="268" t="n">
        <x:f>MIN(M6038,FARMER_HOURS)*FARMER_RATE+MAX(M6038-FARMER_HOURS,0)*TEMP_RATE</x:f>
        <x:v>55821.241466158055</x:v>
      </x:c>
      <x:c r="R6038" s="268" t="n">
        <x:f>O6038-P6038-Q6038-FIXED_COST</x:f>
        <x:v>18454.758533841945</x:v>
      </x:c>
      <x:c r="S6038" s="139" t="str">
        <x:f>IF(AND(L6038&lt;=TOTAL_BED_CAP,N6038&lt;=TEMP_WORKER_CAP),"YES","NO")</x:f>
        <x:v>YES</x:v>
      </x:c>
      <x:c r="T6038" s="139" t="n">
        <x:f>IF(S6038="YES",R6038,-1E+99)</x:f>
        <x:v>18454.758533841945</x:v>
      </x:c>
    </x:row>
    <x:row r="6039">
      <x:c r="A6039" s="139"/>
      <x:c r="B6039" s="139"/>
      <x:c r="C6039" s="139"/>
      <x:c r="D6039" s="139"/>
      <x:c r="E6039" s="139"/>
      <x:c r="F6039" s="139"/>
      <x:c r="G6039" s="139"/>
      <x:c r="H6039" s="139"/>
      <x:c r="I6039" s="266" t="n">
        <x:f>INT((ROW()-ROW($I$46))/((CARROT_CAP+1)*(MESCLUN_CAP+1)))</x:f>
        <x:v>9</x:v>
      </x:c>
      <x:c r="J6039" s="266" t="n">
        <x:f>MOD(INT((ROW()-ROW($I$46))/(MESCLUN_CAP+1)),CARROT_CAP+1)</x:f>
        <x:v>4</x:v>
      </x:c>
      <x:c r="K6039" s="266" t="n">
        <x:f>MOD(ROW()-ROW($I$46),MESCLUN_CAP+1)</x:f>
        <x:v>10</x:v>
      </x:c>
      <x:c r="L6039" s="266" t="n">
        <x:f>SUM(I6039:K6039)</x:f>
        <x:v>23</x:v>
      </x:c>
      <x:c r="M6039" s="267" t="n">
        <x:f>I6039*TOMATO_HOURS*WEEKS*(1+TOMATO_DIM)^I6039+J6039*CARROT_HOURS*WEEKS*(1+CARROT_DIM)^J6039+K6039*MESCLUN_HOURS*WEEKS*(1+MESCLUN_DIM)^K6039</x:f>
        <x:v>2551.917049933917</x:v>
      </x:c>
      <x:c r="N6039" s="267" t="n">
        <x:f>MAX(M6039-FARMER_HOURS,0)/TEMP_HOURS_PER_WORKER</x:f>
        <x:v>1.2721646180096646</x:v>
      </x:c>
      <x:c r="O6039" s="268" t="n">
        <x:f>I6039*TOMATO_PRICE+J6039*CARROT_PRICE+K6039*MESCLUN_PRICE</x:f>
        <x:v>114576</x:v>
      </x:c>
      <x:c r="P6039" s="268" t="n">
        <x:f>I6039*TOMATO_FERTILIZER+J6039*CARROT_FERTILIZER+K6039*MESCLUN_FERTILIZER</x:f>
        <x:v>18480</x:v>
      </x:c>
      <x:c r="Q6039" s="268" t="n">
        <x:f>MIN(M6039,FARMER_HOURS)*FARMER_RATE+MAX(M6039-FARMER_HOURS,0)*TEMP_RATE</x:f>
        <x:v>56804.11545024162</x:v>
      </x:c>
      <x:c r="R6039" s="268" t="n">
        <x:f>O6039-P6039-Q6039-FIXED_COST</x:f>
        <x:v>19291.884549758382</x:v>
      </x:c>
      <x:c r="S6039" s="139" t="str">
        <x:f>IF(AND(L6039&lt;=TOTAL_BED_CAP,N6039&lt;=TEMP_WORKER_CAP),"YES","NO")</x:f>
        <x:v>YES</x:v>
      </x:c>
      <x:c r="T6039" s="139" t="n">
        <x:f>IF(S6039="YES",R6039,-1E+99)</x:f>
        <x:v>19291.884549758382</x:v>
      </x:c>
    </x:row>
    <x:row r="6040">
      <x:c r="A6040" s="139"/>
      <x:c r="B6040" s="139"/>
      <x:c r="C6040" s="139"/>
      <x:c r="D6040" s="139"/>
      <x:c r="E6040" s="139"/>
      <x:c r="F6040" s="139"/>
      <x:c r="G6040" s="139"/>
      <x:c r="H6040" s="139"/>
      <x:c r="I6040" s="266" t="n">
        <x:f>INT((ROW()-ROW($I$46))/((CARROT_CAP+1)*(MESCLUN_CAP+1)))</x:f>
        <x:v>9</x:v>
      </x:c>
      <x:c r="J6040" s="266" t="n">
        <x:f>MOD(INT((ROW()-ROW($I$46))/(MESCLUN_CAP+1)),CARROT_CAP+1)</x:f>
        <x:v>4</x:v>
      </x:c>
      <x:c r="K6040" s="266" t="n">
        <x:f>MOD(ROW()-ROW($I$46),MESCLUN_CAP+1)</x:f>
        <x:v>11</x:v>
      </x:c>
      <x:c r="L6040" s="266" t="n">
        <x:f>SUM(I6040:K6040)</x:f>
        <x:v>24</x:v>
      </x:c>
      <x:c r="M6040" s="267" t="n">
        <x:f>I6040*TOMATO_HOURS*WEEKS*(1+TOMATO_DIM)^I6040+J6040*CARROT_HOURS*WEEKS*(1+CARROT_DIM)^J6040+K6040*MESCLUN_HOURS*WEEKS*(1+MESCLUN_DIM)^K6040</x:f>
        <x:v>2609.8751630273564</x:v>
      </x:c>
      <x:c r="N6040" s="267" t="n">
        <x:f>MAX(M6040-FARMER_HOURS,0)/TEMP_HOURS_PER_WORKER</x:f>
        <x:v>1.3124133076578863</x:v>
      </x:c>
      <x:c r="O6040" s="268" t="n">
        <x:f>I6040*TOMATO_PRICE+J6040*CARROT_PRICE+K6040*MESCLUN_PRICE</x:f>
        <x:v>117276</x:v>
      </x:c>
      <x:c r="P6040" s="268" t="n">
        <x:f>I6040*TOMATO_FERTILIZER+J6040*CARROT_FERTILIZER+K6040*MESCLUN_FERTILIZER</x:f>
        <x:v>19360</x:v>
      </x:c>
      <x:c r="Q6040" s="268" t="n">
        <x:f>MIN(M6040,FARMER_HOURS)*FARMER_RATE+MAX(M6040-FARMER_HOURS,0)*TEMP_RATE</x:f>
        <x:v>57810.33269144716</x:v>
      </x:c>
      <x:c r="R6040" s="268" t="n">
        <x:f>O6040-P6040-Q6040-FIXED_COST</x:f>
        <x:v>20105.66730855284</x:v>
      </x:c>
      <x:c r="S6040" s="139" t="str">
        <x:f>IF(AND(L6040&lt;=TOTAL_BED_CAP,N6040&lt;=TEMP_WORKER_CAP),"YES","NO")</x:f>
        <x:v>YES</x:v>
      </x:c>
      <x:c r="T6040" s="139" t="n">
        <x:f>IF(S6040="YES",R6040,-1E+99)</x:f>
        <x:v>20105.66730855284</x:v>
      </x:c>
    </x:row>
    <x:row r="6041">
      <x:c r="A6041" s="139"/>
      <x:c r="B6041" s="139"/>
      <x:c r="C6041" s="139"/>
      <x:c r="D6041" s="139"/>
      <x:c r="E6041" s="139"/>
      <x:c r="F6041" s="139"/>
      <x:c r="G6041" s="139"/>
      <x:c r="H6041" s="139"/>
      <x:c r="I6041" s="266" t="n">
        <x:f>INT((ROW()-ROW($I$46))/((CARROT_CAP+1)*(MESCLUN_CAP+1)))</x:f>
        <x:v>9</x:v>
      </x:c>
      <x:c r="J6041" s="266" t="n">
        <x:f>MOD(INT((ROW()-ROW($I$46))/(MESCLUN_CAP+1)),CARROT_CAP+1)</x:f>
        <x:v>4</x:v>
      </x:c>
      <x:c r="K6041" s="266" t="n">
        <x:f>MOD(ROW()-ROW($I$46),MESCLUN_CAP+1)</x:f>
        <x:v>12</x:v>
      </x:c>
      <x:c r="L6041" s="266" t="n">
        <x:f>SUM(I6041:K6041)</x:f>
        <x:v>25</x:v>
      </x:c>
      <x:c r="M6041" s="267" t="n">
        <x:f>I6041*TOMATO_HOURS*WEEKS*(1+TOMATO_DIM)^I6041+J6041*CARROT_HOURS*WEEKS*(1+CARROT_DIM)^J6041+K6041*MESCLUN_HOURS*WEEKS*(1+MESCLUN_DIM)^K6041</x:f>
        <x:v>2669.2026161554204</x:v>
      </x:c>
      <x:c r="N6041" s="267" t="n">
        <x:f>MAX(M6041-FARMER_HOURS,0)/TEMP_HOURS_PER_WORKER</x:f>
        <x:v>1.3536129278857085</x:v>
      </x:c>
      <x:c r="O6041" s="268" t="n">
        <x:f>I6041*TOMATO_PRICE+J6041*CARROT_PRICE+K6041*MESCLUN_PRICE</x:f>
        <x:v>119976</x:v>
      </x:c>
      <x:c r="P6041" s="268" t="n">
        <x:f>I6041*TOMATO_FERTILIZER+J6041*CARROT_FERTILIZER+K6041*MESCLUN_FERTILIZER</x:f>
        <x:v>20240</x:v>
      </x:c>
      <x:c r="Q6041" s="268" t="n">
        <x:f>MIN(M6041,FARMER_HOURS)*FARMER_RATE+MAX(M6041-FARMER_HOURS,0)*TEMP_RATE</x:f>
        <x:v>58840.323197142716</x:v>
      </x:c>
      <x:c r="R6041" s="268" t="n">
        <x:f>O6041-P6041-Q6041-FIXED_COST</x:f>
        <x:v>20895.676802857284</x:v>
      </x:c>
      <x:c r="S6041" s="139" t="str">
        <x:f>IF(AND(L6041&lt;=TOTAL_BED_CAP,N6041&lt;=TEMP_WORKER_CAP),"YES","NO")</x:f>
        <x:v>YES</x:v>
      </x:c>
      <x:c r="T6041" s="139" t="n">
        <x:f>IF(S6041="YES",R6041,-1E+99)</x:f>
        <x:v>20895.676802857284</x:v>
      </x:c>
    </x:row>
    <x:row r="6042">
      <x:c r="A6042" s="139"/>
      <x:c r="B6042" s="139"/>
      <x:c r="C6042" s="139"/>
      <x:c r="D6042" s="139"/>
      <x:c r="E6042" s="139"/>
      <x:c r="F6042" s="139"/>
      <x:c r="G6042" s="139"/>
      <x:c r="H6042" s="139"/>
      <x:c r="I6042" s="266" t="n">
        <x:f>INT((ROW()-ROW($I$46))/((CARROT_CAP+1)*(MESCLUN_CAP+1)))</x:f>
        <x:v>9</x:v>
      </x:c>
      <x:c r="J6042" s="266" t="n">
        <x:f>MOD(INT((ROW()-ROW($I$46))/(MESCLUN_CAP+1)),CARROT_CAP+1)</x:f>
        <x:v>4</x:v>
      </x:c>
      <x:c r="K6042" s="266" t="n">
        <x:f>MOD(ROW()-ROW($I$46),MESCLUN_CAP+1)</x:f>
        <x:v>13</x:v>
      </x:c>
      <x:c r="L6042" s="266" t="n">
        <x:f>SUM(I6042:K6042)</x:f>
        <x:v>26</x:v>
      </x:c>
      <x:c r="M6042" s="267" t="n">
        <x:f>I6042*TOMATO_HOURS*WEEKS*(1+TOMATO_DIM)^I6042+J6042*CARROT_HOURS*WEEKS*(1+CARROT_DIM)^J6042+K6042*MESCLUN_HOURS*WEEKS*(1+MESCLUN_DIM)^K6042</x:f>
        <x:v>2729.924586863805</x:v>
      </x:c>
      <x:c r="N6042" s="267" t="n">
        <x:f>MAX(M6042-FARMER_HOURS,0)/TEMP_HOURS_PER_WORKER</x:f>
        <x:v>1.3957809630998645</x:v>
      </x:c>
      <x:c r="O6042" s="268" t="n">
        <x:f>I6042*TOMATO_PRICE+J6042*CARROT_PRICE+K6042*MESCLUN_PRICE</x:f>
        <x:v>122676</x:v>
      </x:c>
      <x:c r="P6042" s="268" t="n">
        <x:f>I6042*TOMATO_FERTILIZER+J6042*CARROT_FERTILIZER+K6042*MESCLUN_FERTILIZER</x:f>
        <x:v>21120</x:v>
      </x:c>
      <x:c r="Q6042" s="268" t="n">
        <x:f>MIN(M6042,FARMER_HOURS)*FARMER_RATE+MAX(M6042-FARMER_HOURS,0)*TEMP_RATE</x:f>
        <x:v>59894.524077496615</x:v>
      </x:c>
      <x:c r="R6042" s="268" t="n">
        <x:f>O6042-P6042-Q6042-FIXED_COST</x:f>
        <x:v>21661.475922503385</x:v>
      </x:c>
      <x:c r="S6042" s="139" t="str">
        <x:f>IF(AND(L6042&lt;=TOTAL_BED_CAP,N6042&lt;=TEMP_WORKER_CAP),"YES","NO")</x:f>
        <x:v>YES</x:v>
      </x:c>
      <x:c r="T6042" s="139" t="n">
        <x:f>IF(S6042="YES",R6042,-1E+99)</x:f>
        <x:v>21661.475922503385</x:v>
      </x:c>
    </x:row>
    <x:row r="6043">
      <x:c r="A6043" s="139"/>
      <x:c r="B6043" s="139"/>
      <x:c r="C6043" s="139"/>
      <x:c r="D6043" s="139"/>
      <x:c r="E6043" s="139"/>
      <x:c r="F6043" s="139"/>
      <x:c r="G6043" s="139"/>
      <x:c r="H6043" s="139"/>
      <x:c r="I6043" s="266" t="n">
        <x:f>INT((ROW()-ROW($I$46))/((CARROT_CAP+1)*(MESCLUN_CAP+1)))</x:f>
        <x:v>9</x:v>
      </x:c>
      <x:c r="J6043" s="266" t="n">
        <x:f>MOD(INT((ROW()-ROW($I$46))/(MESCLUN_CAP+1)),CARROT_CAP+1)</x:f>
        <x:v>4</x:v>
      </x:c>
      <x:c r="K6043" s="266" t="n">
        <x:f>MOD(ROW()-ROW($I$46),MESCLUN_CAP+1)</x:f>
        <x:v>14</x:v>
      </x:c>
      <x:c r="L6043" s="266" t="n">
        <x:f>SUM(I6043:K6043)</x:f>
        <x:v>27</x:v>
      </x:c>
      <x:c r="M6043" s="267" t="n">
        <x:f>I6043*TOMATO_HOURS*WEEKS*(1+TOMATO_DIM)^I6043+J6043*CARROT_HOURS*WEEKS*(1+CARROT_DIM)^J6043+K6043*MESCLUN_HOURS*WEEKS*(1+MESCLUN_DIM)^K6043</x:f>
        <x:v>2792.066668177466</x:v>
      </x:c>
      <x:c r="N6043" s="267" t="n">
        <x:f>MAX(M6043-FARMER_HOURS,0)/TEMP_HOURS_PER_WORKER</x:f>
        <x:v>1.4389351862343513</x:v>
      </x:c>
      <x:c r="O6043" s="268" t="n">
        <x:f>I6043*TOMATO_PRICE+J6043*CARROT_PRICE+K6043*MESCLUN_PRICE</x:f>
        <x:v>125376</x:v>
      </x:c>
      <x:c r="P6043" s="268" t="n">
        <x:f>I6043*TOMATO_FERTILIZER+J6043*CARROT_FERTILIZER+K6043*MESCLUN_FERTILIZER</x:f>
        <x:v>22000</x:v>
      </x:c>
      <x:c r="Q6043" s="268" t="n">
        <x:f>MIN(M6043,FARMER_HOURS)*FARMER_RATE+MAX(M6043-FARMER_HOURS,0)*TEMP_RATE</x:f>
        <x:v>60973.379655858786</x:v>
      </x:c>
      <x:c r="R6043" s="268" t="n">
        <x:f>O6043-P6043-Q6043-FIXED_COST</x:f>
        <x:v>22402.620344141214</x:v>
      </x:c>
      <x:c r="S6043" s="139" t="str">
        <x:f>IF(AND(L6043&lt;=TOTAL_BED_CAP,N6043&lt;=TEMP_WORKER_CAP),"YES","NO")</x:f>
        <x:v>YES</x:v>
      </x:c>
      <x:c r="T6043" s="139" t="n">
        <x:f>IF(S6043="YES",R6043,-1E+99)</x:f>
        <x:v>22402.620344141214</x:v>
      </x:c>
    </x:row>
    <x:row r="6044">
      <x:c r="A6044" s="139"/>
      <x:c r="B6044" s="139"/>
      <x:c r="C6044" s="139"/>
      <x:c r="D6044" s="139"/>
      <x:c r="E6044" s="139"/>
      <x:c r="F6044" s="139"/>
      <x:c r="G6044" s="139"/>
      <x:c r="H6044" s="139"/>
      <x:c r="I6044" s="266" t="n">
        <x:f>INT((ROW()-ROW($I$46))/((CARROT_CAP+1)*(MESCLUN_CAP+1)))</x:f>
        <x:v>9</x:v>
      </x:c>
      <x:c r="J6044" s="266" t="n">
        <x:f>MOD(INT((ROW()-ROW($I$46))/(MESCLUN_CAP+1)),CARROT_CAP+1)</x:f>
        <x:v>4</x:v>
      </x:c>
      <x:c r="K6044" s="266" t="n">
        <x:f>MOD(ROW()-ROW($I$46),MESCLUN_CAP+1)</x:f>
        <x:v>15</x:v>
      </x:c>
      <x:c r="L6044" s="266" t="n">
        <x:f>SUM(I6044:K6044)</x:f>
        <x:v>28</x:v>
      </x:c>
      <x:c r="M6044" s="267" t="n">
        <x:f>I6044*TOMATO_HOURS*WEEKS*(1+TOMATO_DIM)^I6044+J6044*CARROT_HOURS*WEEKS*(1+CARROT_DIM)^J6044+K6044*MESCLUN_HOURS*WEEKS*(1+MESCLUN_DIM)^K6044</x:f>
        <x:v>2855.654875053612</x:v>
      </x:c>
      <x:c r="N6044" s="267" t="n">
        <x:f>MAX(M6044-FARMER_HOURS,0)/TEMP_HOURS_PER_WORKER</x:f>
        <x:v>1.4830936632316751</x:v>
      </x:c>
      <x:c r="O6044" s="268" t="n">
        <x:f>I6044*TOMATO_PRICE+J6044*CARROT_PRICE+K6044*MESCLUN_PRICE</x:f>
        <x:v>128076</x:v>
      </x:c>
      <x:c r="P6044" s="268" t="n">
        <x:f>I6044*TOMATO_FERTILIZER+J6044*CARROT_FERTILIZER+K6044*MESCLUN_FERTILIZER</x:f>
        <x:v>22880</x:v>
      </x:c>
      <x:c r="Q6044" s="268" t="n">
        <x:f>MIN(M6044,FARMER_HOURS)*FARMER_RATE+MAX(M6044-FARMER_HOURS,0)*TEMP_RATE</x:f>
        <x:v>62077.34158079188</x:v>
      </x:c>
      <x:c r="R6044" s="268" t="n">
        <x:f>O6044-P6044-Q6044-FIXED_COST</x:f>
        <x:v>23118.65841920812</x:v>
      </x:c>
      <x:c r="S6044" s="139" t="str">
        <x:f>IF(AND(L6044&lt;=TOTAL_BED_CAP,N6044&lt;=TEMP_WORKER_CAP),"YES","NO")</x:f>
        <x:v>YES</x:v>
      </x:c>
      <x:c r="T6044" s="139" t="n">
        <x:f>IF(S6044="YES",R6044,-1E+99)</x:f>
        <x:v>23118.65841920812</x:v>
      </x:c>
    </x:row>
    <x:row r="6045">
      <x:c r="A6045" s="139"/>
      <x:c r="B6045" s="139"/>
      <x:c r="C6045" s="139"/>
      <x:c r="D6045" s="139"/>
      <x:c r="E6045" s="139"/>
      <x:c r="F6045" s="139"/>
      <x:c r="G6045" s="139"/>
      <x:c r="H6045" s="139"/>
      <x:c r="I6045" s="266" t="n">
        <x:f>INT((ROW()-ROW($I$46))/((CARROT_CAP+1)*(MESCLUN_CAP+1)))</x:f>
        <x:v>9</x:v>
      </x:c>
      <x:c r="J6045" s="266" t="n">
        <x:f>MOD(INT((ROW()-ROW($I$46))/(MESCLUN_CAP+1)),CARROT_CAP+1)</x:f>
        <x:v>4</x:v>
      </x:c>
      <x:c r="K6045" s="266" t="n">
        <x:f>MOD(ROW()-ROW($I$46),MESCLUN_CAP+1)</x:f>
        <x:v>16</x:v>
      </x:c>
      <x:c r="L6045" s="266" t="n">
        <x:f>SUM(I6045:K6045)</x:f>
        <x:v>29</x:v>
      </x:c>
      <x:c r="M6045" s="267" t="n">
        <x:f>I6045*TOMATO_HOURS*WEEKS*(1+TOMATO_DIM)^I6045+J6045*CARROT_HOURS*WEEKS*(1+CARROT_DIM)^J6045+K6045*MESCLUN_HOURS*WEEKS*(1+MESCLUN_DIM)^K6045</x:f>
        <x:v>2920.715650931101</x:v>
      </x:c>
      <x:c r="N6045" s="267" t="n">
        <x:f>MAX(M6045-FARMER_HOURS,0)/TEMP_HOURS_PER_WORKER</x:f>
        <x:v>1.5282747575910425</x:v>
      </x:c>
      <x:c r="O6045" s="268" t="n">
        <x:f>I6045*TOMATO_PRICE+J6045*CARROT_PRICE+K6045*MESCLUN_PRICE</x:f>
        <x:v>130776</x:v>
      </x:c>
      <x:c r="P6045" s="268" t="n">
        <x:f>I6045*TOMATO_FERTILIZER+J6045*CARROT_FERTILIZER+K6045*MESCLUN_FERTILIZER</x:f>
        <x:v>23760</x:v>
      </x:c>
      <x:c r="Q6045" s="268" t="n">
        <x:f>MIN(M6045,FARMER_HOURS)*FARMER_RATE+MAX(M6045-FARMER_HOURS,0)*TEMP_RATE</x:f>
        <x:v>63206.86893977606</x:v>
      </x:c>
      <x:c r="R6045" s="268" t="n">
        <x:f>O6045-P6045-Q6045-FIXED_COST</x:f>
        <x:v>23809.13106022394</x:v>
      </x:c>
      <x:c r="S6045" s="139" t="str">
        <x:f>IF(AND(L6045&lt;=TOTAL_BED_CAP,N6045&lt;=TEMP_WORKER_CAP),"YES","NO")</x:f>
        <x:v>YES</x:v>
      </x:c>
      <x:c r="T6045" s="139" t="n">
        <x:f>IF(S6045="YES",R6045,-1E+99)</x:f>
        <x:v>23809.13106022394</x:v>
      </x:c>
    </x:row>
    <x:row r="6046">
      <x:c r="A6046" s="139"/>
      <x:c r="B6046" s="139"/>
      <x:c r="C6046" s="139"/>
      <x:c r="D6046" s="139"/>
      <x:c r="E6046" s="139"/>
      <x:c r="F6046" s="139"/>
      <x:c r="G6046" s="139"/>
      <x:c r="H6046" s="139"/>
      <x:c r="I6046" s="266" t="n">
        <x:f>INT((ROW()-ROW($I$46))/((CARROT_CAP+1)*(MESCLUN_CAP+1)))</x:f>
        <x:v>9</x:v>
      </x:c>
      <x:c r="J6046" s="266" t="n">
        <x:f>MOD(INT((ROW()-ROW($I$46))/(MESCLUN_CAP+1)),CARROT_CAP+1)</x:f>
        <x:v>4</x:v>
      </x:c>
      <x:c r="K6046" s="266" t="n">
        <x:f>MOD(ROW()-ROW($I$46),MESCLUN_CAP+1)</x:f>
        <x:v>17</x:v>
      </x:c>
      <x:c r="L6046" s="266" t="n">
        <x:f>SUM(I6046:K6046)</x:f>
        <x:v>30</x:v>
      </x:c>
      <x:c r="M6046" s="267" t="n">
        <x:f>I6046*TOMATO_HOURS*WEEKS*(1+TOMATO_DIM)^I6046+J6046*CARROT_HOURS*WEEKS*(1+CARROT_DIM)^J6046+K6046*MESCLUN_HOURS*WEEKS*(1+MESCLUN_DIM)^K6046</x:f>
        <x:v>2987.2758743776412</x:v>
      </x:c>
      <x:c r="N6046" s="267" t="n">
        <x:f>MAX(M6046-FARMER_HOURS,0)/TEMP_HOURS_PER_WORKER</x:f>
        <x:v>1.574497134984473</x:v>
      </x:c>
      <x:c r="O6046" s="268" t="n">
        <x:f>I6046*TOMATO_PRICE+J6046*CARROT_PRICE+K6046*MESCLUN_PRICE</x:f>
        <x:v>133476</x:v>
      </x:c>
      <x:c r="P6046" s="268" t="n">
        <x:f>I6046*TOMATO_FERTILIZER+J6046*CARROT_FERTILIZER+K6046*MESCLUN_FERTILIZER</x:f>
        <x:v>24640</x:v>
      </x:c>
      <x:c r="Q6046" s="268" t="n">
        <x:f>MIN(M6046,FARMER_HOURS)*FARMER_RATE+MAX(M6046-FARMER_HOURS,0)*TEMP_RATE</x:f>
        <x:v>64362.42837461182</x:v>
      </x:c>
      <x:c r="R6046" s="268" t="n">
        <x:f>O6046-P6046-Q6046-FIXED_COST</x:f>
        <x:v>24473.571625388176</x:v>
      </x:c>
      <x:c r="S6046" s="139" t="str">
        <x:f>IF(AND(L6046&lt;=TOTAL_BED_CAP,N6046&lt;=TEMP_WORKER_CAP),"YES","NO")</x:f>
        <x:v>YES</x:v>
      </x:c>
      <x:c r="T6046" s="139" t="n">
        <x:f>IF(S6046="YES",R6046,-1E+99)</x:f>
        <x:v>24473.571625388176</x:v>
      </x:c>
    </x:row>
    <x:row r="6047">
      <x:c r="A6047" s="139"/>
      <x:c r="B6047" s="139"/>
      <x:c r="C6047" s="139"/>
      <x:c r="D6047" s="139"/>
      <x:c r="E6047" s="139"/>
      <x:c r="F6047" s="139"/>
      <x:c r="G6047" s="139"/>
      <x:c r="H6047" s="139"/>
      <x:c r="I6047" s="266" t="n">
        <x:f>INT((ROW()-ROW($I$46))/((CARROT_CAP+1)*(MESCLUN_CAP+1)))</x:f>
        <x:v>9</x:v>
      </x:c>
      <x:c r="J6047" s="266" t="n">
        <x:f>MOD(INT((ROW()-ROW($I$46))/(MESCLUN_CAP+1)),CARROT_CAP+1)</x:f>
        <x:v>4</x:v>
      </x:c>
      <x:c r="K6047" s="266" t="n">
        <x:f>MOD(ROW()-ROW($I$46),MESCLUN_CAP+1)</x:f>
        <x:v>18</x:v>
      </x:c>
      <x:c r="L6047" s="266" t="n">
        <x:f>SUM(I6047:K6047)</x:f>
        <x:v>31</x:v>
      </x:c>
      <x:c r="M6047" s="267" t="n">
        <x:f>I6047*TOMATO_HOURS*WEEKS*(1+TOMATO_DIM)^I6047+J6047*CARROT_HOURS*WEEKS*(1+CARROT_DIM)^J6047+K6047*MESCLUN_HOURS*WEEKS*(1+MESCLUN_DIM)^K6047</x:f>
        <x:v>3055.3628658362286</x:v>
      </x:c>
      <x:c r="N6047" s="267" t="n">
        <x:f>MAX(M6047-FARMER_HOURS,0)/TEMP_HOURS_PER_WORKER</x:f>
        <x:v>1.6217797679418253</x:v>
      </x:c>
      <x:c r="O6047" s="268" t="n">
        <x:f>I6047*TOMATO_PRICE+J6047*CARROT_PRICE+K6047*MESCLUN_PRICE</x:f>
        <x:v>136176</x:v>
      </x:c>
      <x:c r="P6047" s="268" t="n">
        <x:f>I6047*TOMATO_FERTILIZER+J6047*CARROT_FERTILIZER+K6047*MESCLUN_FERTILIZER</x:f>
        <x:v>25520</x:v>
      </x:c>
      <x:c r="Q6047" s="268" t="n">
        <x:f>MIN(M6047,FARMER_HOURS)*FARMER_RATE+MAX(M6047-FARMER_HOURS,0)*TEMP_RATE</x:f>
        <x:v>65544.49419854564</x:v>
      </x:c>
      <x:c r="R6047" s="268" t="n">
        <x:f>O6047-P6047-Q6047-FIXED_COST</x:f>
        <x:v>25111.50580145436</x:v>
      </x:c>
      <x:c r="S6047" s="139" t="str">
        <x:f>IF(AND(L6047&lt;=TOTAL_BED_CAP,N6047&lt;=TEMP_WORKER_CAP),"YES","NO")</x:f>
        <x:v>YES</x:v>
      </x:c>
      <x:c r="T6047" s="139" t="n">
        <x:f>IF(S6047="YES",R6047,-1E+99)</x:f>
        <x:v>25111.50580145436</x:v>
      </x:c>
    </x:row>
    <x:row r="6048">
      <x:c r="A6048" s="139"/>
      <x:c r="B6048" s="139"/>
      <x:c r="C6048" s="139"/>
      <x:c r="D6048" s="139"/>
      <x:c r="E6048" s="139"/>
      <x:c r="F6048" s="139"/>
      <x:c r="G6048" s="139"/>
      <x:c r="H6048" s="139"/>
      <x:c r="I6048" s="266" t="n">
        <x:f>INT((ROW()-ROW($I$46))/((CARROT_CAP+1)*(MESCLUN_CAP+1)))</x:f>
        <x:v>9</x:v>
      </x:c>
      <x:c r="J6048" s="266" t="n">
        <x:f>MOD(INT((ROW()-ROW($I$46))/(MESCLUN_CAP+1)),CARROT_CAP+1)</x:f>
        <x:v>4</x:v>
      </x:c>
      <x:c r="K6048" s="266" t="n">
        <x:f>MOD(ROW()-ROW($I$46),MESCLUN_CAP+1)</x:f>
        <x:v>19</x:v>
      </x:c>
      <x:c r="L6048" s="266" t="n">
        <x:f>SUM(I6048:K6048)</x:f>
        <x:v>32</x:v>
      </x:c>
      <x:c r="M6048" s="267" t="n">
        <x:f>I6048*TOMATO_HOURS*WEEKS*(1+TOMATO_DIM)^I6048+J6048*CARROT_HOURS*WEEKS*(1+CARROT_DIM)^J6048+K6048*MESCLUN_HOURS*WEEKS*(1+MESCLUN_DIM)^K6048</x:f>
        <x:v>3125.0043944722506</x:v>
      </x:c>
      <x:c r="N6048" s="267" t="n">
        <x:f>MAX(M6048-FARMER_HOURS,0)/TEMP_HOURS_PER_WORKER</x:f>
        <x:v>1.6701419406057296</x:v>
      </x:c>
      <x:c r="O6048" s="268" t="n">
        <x:f>I6048*TOMATO_PRICE+J6048*CARROT_PRICE+K6048*MESCLUN_PRICE</x:f>
        <x:v>138876</x:v>
      </x:c>
      <x:c r="P6048" s="268" t="n">
        <x:f>I6048*TOMATO_FERTILIZER+J6048*CARROT_FERTILIZER+K6048*MESCLUN_FERTILIZER</x:f>
        <x:v>26400</x:v>
      </x:c>
      <x:c r="Q6048" s="268" t="n">
        <x:f>MIN(M6048,FARMER_HOURS)*FARMER_RATE+MAX(M6048-FARMER_HOURS,0)*TEMP_RATE</x:f>
        <x:v>66753.54851514324</x:v>
      </x:c>
      <x:c r="R6048" s="268" t="n">
        <x:f>O6048-P6048-Q6048-FIXED_COST</x:f>
        <x:v>25722.451484856763</x:v>
      </x:c>
      <x:c r="S6048" s="139" t="str">
        <x:f>IF(AND(L6048&lt;=TOTAL_BED_CAP,N6048&lt;=TEMP_WORKER_CAP),"YES","NO")</x:f>
        <x:v>YES</x:v>
      </x:c>
      <x:c r="T6048" s="139" t="n">
        <x:f>IF(S6048="YES",R6048,-1E+99)</x:f>
        <x:v>25722.451484856763</x:v>
      </x:c>
    </x:row>
    <x:row r="6049">
      <x:c r="A6049" s="139"/>
      <x:c r="B6049" s="139"/>
      <x:c r="C6049" s="139"/>
      <x:c r="D6049" s="139"/>
      <x:c r="E6049" s="139"/>
      <x:c r="F6049" s="139"/>
      <x:c r="G6049" s="139"/>
      <x:c r="H6049" s="139"/>
      <x:c r="I6049" s="266" t="n">
        <x:f>INT((ROW()-ROW($I$46))/((CARROT_CAP+1)*(MESCLUN_CAP+1)))</x:f>
        <x:v>9</x:v>
      </x:c>
      <x:c r="J6049" s="266" t="n">
        <x:f>MOD(INT((ROW()-ROW($I$46))/(MESCLUN_CAP+1)),CARROT_CAP+1)</x:f>
        <x:v>4</x:v>
      </x:c>
      <x:c r="K6049" s="266" t="n">
        <x:f>MOD(ROW()-ROW($I$46),MESCLUN_CAP+1)</x:f>
        <x:v>20</x:v>
      </x:c>
      <x:c r="L6049" s="266" t="n">
        <x:f>SUM(I6049:K6049)</x:f>
        <x:v>33</x:v>
      </x:c>
      <x:c r="M6049" s="267" t="n">
        <x:f>I6049*TOMATO_HOURS*WEEKS*(1+TOMATO_DIM)^I6049+J6049*CARROT_HOURS*WEEKS*(1+CARROT_DIM)^J6049+K6049*MESCLUN_HOURS*WEEKS*(1+MESCLUN_DIM)^K6049</x:f>
        <x:v>3196.2286851227273</x:v>
      </x:c>
      <x:c r="N6049" s="267" t="n">
        <x:f>MAX(M6049-FARMER_HOURS,0)/TEMP_HOURS_PER_WORKER</x:f>
        <x:v>1.7196032535574495</x:v>
      </x:c>
      <x:c r="O6049" s="268" t="n">
        <x:f>I6049*TOMATO_PRICE+J6049*CARROT_PRICE+K6049*MESCLUN_PRICE</x:f>
        <x:v>141576</x:v>
      </x:c>
      <x:c r="P6049" s="268" t="n">
        <x:f>I6049*TOMATO_FERTILIZER+J6049*CARROT_FERTILIZER+K6049*MESCLUN_FERTILIZER</x:f>
        <x:v>27280</x:v>
      </x:c>
      <x:c r="Q6049" s="268" t="n">
        <x:f>MIN(M6049,FARMER_HOURS)*FARMER_RATE+MAX(M6049-FARMER_HOURS,0)*TEMP_RATE</x:f>
        <x:v>67990.08133893623</x:v>
      </x:c>
      <x:c r="R6049" s="268" t="n">
        <x:f>O6049-P6049-Q6049-FIXED_COST</x:f>
        <x:v>26305.91866106377</x:v>
      </x:c>
      <x:c r="S6049" s="139" t="str">
        <x:f>IF(AND(L6049&lt;=TOTAL_BED_CAP,N6049&lt;=TEMP_WORKER_CAP),"YES","NO")</x:f>
        <x:v>YES</x:v>
      </x:c>
      <x:c r="T6049" s="139" t="n">
        <x:f>IF(S6049="YES",R6049,-1E+99)</x:f>
        <x:v>26305.91866106377</x:v>
      </x:c>
    </x:row>
    <x:row r="6050">
      <x:c r="A6050" s="139"/>
      <x:c r="B6050" s="139"/>
      <x:c r="C6050" s="139"/>
      <x:c r="D6050" s="139"/>
      <x:c r="E6050" s="139"/>
      <x:c r="F6050" s="139"/>
      <x:c r="G6050" s="139"/>
      <x:c r="H6050" s="139"/>
      <x:c r="I6050" s="266" t="n">
        <x:f>INT((ROW()-ROW($I$46))/((CARROT_CAP+1)*(MESCLUN_CAP+1)))</x:f>
        <x:v>9</x:v>
      </x:c>
      <x:c r="J6050" s="266" t="n">
        <x:f>MOD(INT((ROW()-ROW($I$46))/(MESCLUN_CAP+1)),CARROT_CAP+1)</x:f>
        <x:v>4</x:v>
      </x:c>
      <x:c r="K6050" s="266" t="n">
        <x:f>MOD(ROW()-ROW($I$46),MESCLUN_CAP+1)</x:f>
        <x:v>21</x:v>
      </x:c>
      <x:c r="L6050" s="266" t="n">
        <x:f>SUM(I6050:K6050)</x:f>
        <x:v>34</x:v>
      </x:c>
      <x:c r="M6050" s="267" t="n">
        <x:f>I6050*TOMATO_HOURS*WEEKS*(1+TOMATO_DIM)^I6050+J6050*CARROT_HOURS*WEEKS*(1+CARROT_DIM)^J6050+K6050*MESCLUN_HOURS*WEEKS*(1+MESCLUN_DIM)^K6050</x:f>
        <x:v>3269.0644253491714</x:v>
      </x:c>
      <x:c r="N6050" s="267" t="n">
        <x:f>MAX(M6050-FARMER_HOURS,0)/TEMP_HOURS_PER_WORKER</x:f>
        <x:v>1.7701836287147024</x:v>
      </x:c>
      <x:c r="O6050" s="268" t="n">
        <x:f>I6050*TOMATO_PRICE+J6050*CARROT_PRICE+K6050*MESCLUN_PRICE</x:f>
        <x:v>144276</x:v>
      </x:c>
      <x:c r="P6050" s="268" t="n">
        <x:f>I6050*TOMATO_FERTILIZER+J6050*CARROT_FERTILIZER+K6050*MESCLUN_FERTILIZER</x:f>
        <x:v>28160</x:v>
      </x:c>
      <x:c r="Q6050" s="268" t="n">
        <x:f>MIN(M6050,FARMER_HOURS)*FARMER_RATE+MAX(M6050-FARMER_HOURS,0)*TEMP_RATE</x:f>
        <x:v>69254.59071786756</x:v>
      </x:c>
      <x:c r="R6050" s="268" t="n">
        <x:f>O6050-P6050-Q6050-FIXED_COST</x:f>
        <x:v>26861.409282132445</x:v>
      </x:c>
      <x:c r="S6050" s="139" t="str">
        <x:f>IF(AND(L6050&lt;=TOTAL_BED_CAP,N6050&lt;=TEMP_WORKER_CAP),"YES","NO")</x:f>
        <x:v>YES</x:v>
      </x:c>
      <x:c r="T6050" s="139" t="n">
        <x:f>IF(S6050="YES",R6050,-1E+99)</x:f>
        <x:v>26861.409282132445</x:v>
      </x:c>
    </x:row>
    <x:row r="6051">
      <x:c r="A6051" s="139"/>
      <x:c r="B6051" s="139"/>
      <x:c r="C6051" s="139"/>
      <x:c r="D6051" s="139"/>
      <x:c r="E6051" s="139"/>
      <x:c r="F6051" s="139"/>
      <x:c r="G6051" s="139"/>
      <x:c r="H6051" s="139"/>
      <x:c r="I6051" s="266" t="n">
        <x:f>INT((ROW()-ROW($I$46))/((CARROT_CAP+1)*(MESCLUN_CAP+1)))</x:f>
        <x:v>9</x:v>
      </x:c>
      <x:c r="J6051" s="266" t="n">
        <x:f>MOD(INT((ROW()-ROW($I$46))/(MESCLUN_CAP+1)),CARROT_CAP+1)</x:f>
        <x:v>4</x:v>
      </x:c>
      <x:c r="K6051" s="266" t="n">
        <x:f>MOD(ROW()-ROW($I$46),MESCLUN_CAP+1)</x:f>
        <x:v>22</x:v>
      </x:c>
      <x:c r="L6051" s="266" t="n">
        <x:f>SUM(I6051:K6051)</x:f>
        <x:v>35</x:v>
      </x:c>
      <x:c r="M6051" s="267" t="n">
        <x:f>I6051*TOMATO_HOURS*WEEKS*(1+TOMATO_DIM)^I6051+J6051*CARROT_HOURS*WEEKS*(1+CARROT_DIM)^J6051+K6051*MESCLUN_HOURS*WEEKS*(1+MESCLUN_DIM)^K6051</x:f>
        <x:v>3343.5407725955674</x:v>
      </x:c>
      <x:c r="N6051" s="267" t="n">
        <x:f>MAX(M6051-FARMER_HOURS,0)/TEMP_HOURS_PER_WORKER</x:f>
        <x:v>1.8219033143024774</x:v>
      </x:c>
      <x:c r="O6051" s="268" t="n">
        <x:f>I6051*TOMATO_PRICE+J6051*CARROT_PRICE+K6051*MESCLUN_PRICE</x:f>
        <x:v>146976</x:v>
      </x:c>
      <x:c r="P6051" s="268" t="n">
        <x:f>I6051*TOMATO_FERTILIZER+J6051*CARROT_FERTILIZER+K6051*MESCLUN_FERTILIZER</x:f>
        <x:v>29040</x:v>
      </x:c>
      <x:c r="Q6051" s="268" t="n">
        <x:f>MIN(M6051,FARMER_HOURS)*FARMER_RATE+MAX(M6051-FARMER_HOURS,0)*TEMP_RATE</x:f>
        <x:v>70547.58285756194</x:v>
      </x:c>
      <x:c r="R6051" s="268" t="n">
        <x:f>O6051-P6051-Q6051-FIXED_COST</x:f>
        <x:v>27388.417142438062</x:v>
      </x:c>
      <x:c r="S6051" s="139" t="str">
        <x:f>IF(AND(L6051&lt;=TOTAL_BED_CAP,N6051&lt;=TEMP_WORKER_CAP),"YES","NO")</x:f>
        <x:v>YES</x:v>
      </x:c>
      <x:c r="T6051" s="139" t="n">
        <x:f>IF(S6051="YES",R6051,-1E+99)</x:f>
        <x:v>27388.417142438062</x:v>
      </x:c>
    </x:row>
    <x:row r="6052">
      <x:c r="A6052" s="139"/>
      <x:c r="B6052" s="139"/>
      <x:c r="C6052" s="139"/>
      <x:c r="D6052" s="139"/>
      <x:c r="E6052" s="139"/>
      <x:c r="F6052" s="139"/>
      <x:c r="G6052" s="139"/>
      <x:c r="H6052" s="139"/>
      <x:c r="I6052" s="266" t="n">
        <x:f>INT((ROW()-ROW($I$46))/((CARROT_CAP+1)*(MESCLUN_CAP+1)))</x:f>
        <x:v>9</x:v>
      </x:c>
      <x:c r="J6052" s="266" t="n">
        <x:f>MOD(INT((ROW()-ROW($I$46))/(MESCLUN_CAP+1)),CARROT_CAP+1)</x:f>
        <x:v>4</x:v>
      </x:c>
      <x:c r="K6052" s="266" t="n">
        <x:f>MOD(ROW()-ROW($I$46),MESCLUN_CAP+1)</x:f>
        <x:v>23</x:v>
      </x:c>
      <x:c r="L6052" s="266" t="n">
        <x:f>SUM(I6052:K6052)</x:f>
        <x:v>36</x:v>
      </x:c>
      <x:c r="M6052" s="267" t="n">
        <x:f>I6052*TOMATO_HOURS*WEEKS*(1+TOMATO_DIM)^I6052+J6052*CARROT_HOURS*WEEKS*(1+CARROT_DIM)^J6052+K6052*MESCLUN_HOURS*WEEKS*(1+MESCLUN_DIM)^K6052</x:f>
        <x:v>3419.687361453004</x:v>
      </x:c>
      <x:c r="N6052" s="267" t="n">
        <x:f>MAX(M6052-FARMER_HOURS,0)/TEMP_HOURS_PER_WORKER</x:f>
        <x:v>1.8747828898979195</x:v>
      </x:c>
      <x:c r="O6052" s="268" t="n">
        <x:f>I6052*TOMATO_PRICE+J6052*CARROT_PRICE+K6052*MESCLUN_PRICE</x:f>
        <x:v>149676</x:v>
      </x:c>
      <x:c r="P6052" s="268" t="n">
        <x:f>I6052*TOMATO_FERTILIZER+J6052*CARROT_FERTILIZER+K6052*MESCLUN_FERTILIZER</x:f>
        <x:v>29920</x:v>
      </x:c>
      <x:c r="Q6052" s="268" t="n">
        <x:f>MIN(M6052,FARMER_HOURS)*FARMER_RATE+MAX(M6052-FARMER_HOURS,0)*TEMP_RATE</x:f>
        <x:v>71869.57224744798</x:v>
      </x:c>
      <x:c r="R6052" s="268" t="n">
        <x:f>O6052-P6052-Q6052-FIXED_COST</x:f>
        <x:v>27886.427752552016</x:v>
      </x:c>
      <x:c r="S6052" s="139" t="str">
        <x:f>IF(AND(L6052&lt;=TOTAL_BED_CAP,N6052&lt;=TEMP_WORKER_CAP),"YES","NO")</x:f>
        <x:v>YES</x:v>
      </x:c>
      <x:c r="T6052" s="139" t="n">
        <x:f>IF(S6052="YES",R6052,-1E+99)</x:f>
        <x:v>27886.427752552016</x:v>
      </x:c>
    </x:row>
    <x:row r="6053">
      <x:c r="A6053" s="139"/>
      <x:c r="B6053" s="139"/>
      <x:c r="C6053" s="139"/>
      <x:c r="D6053" s="139"/>
      <x:c r="E6053" s="139"/>
      <x:c r="F6053" s="139"/>
      <x:c r="G6053" s="139"/>
      <x:c r="H6053" s="139"/>
      <x:c r="I6053" s="266" t="n">
        <x:f>INT((ROW()-ROW($I$46))/((CARROT_CAP+1)*(MESCLUN_CAP+1)))</x:f>
        <x:v>9</x:v>
      </x:c>
      <x:c r="J6053" s="266" t="n">
        <x:f>MOD(INT((ROW()-ROW($I$46))/(MESCLUN_CAP+1)),CARROT_CAP+1)</x:f>
        <x:v>4</x:v>
      </x:c>
      <x:c r="K6053" s="266" t="n">
        <x:f>MOD(ROW()-ROW($I$46),MESCLUN_CAP+1)</x:f>
        <x:v>24</x:v>
      </x:c>
      <x:c r="L6053" s="266" t="n">
        <x:f>SUM(I6053:K6053)</x:f>
        <x:v>37</x:v>
      </x:c>
      <x:c r="M6053" s="267" t="n">
        <x:f>I6053*TOMATO_HOURS*WEEKS*(1+TOMATO_DIM)^I6053+J6053*CARROT_HOURS*WEEKS*(1+CARROT_DIM)^J6053+K6053*MESCLUN_HOURS*WEEKS*(1+MESCLUN_DIM)^K6053</x:f>
        <x:v>3497.5343110324993</x:v>
      </x:c>
      <x:c r="N6053" s="267" t="n">
        <x:f>MAX(M6053-FARMER_HOURS,0)/TEMP_HOURS_PER_WORKER</x:f>
        <x:v>1.9288432715503467</x:v>
      </x:c>
      <x:c r="O6053" s="268" t="n">
        <x:f>I6053*TOMATO_PRICE+J6053*CARROT_PRICE+K6053*MESCLUN_PRICE</x:f>
        <x:v>152376</x:v>
      </x:c>
      <x:c r="P6053" s="268" t="n">
        <x:f>I6053*TOMATO_FERTILIZER+J6053*CARROT_FERTILIZER+K6053*MESCLUN_FERTILIZER</x:f>
        <x:v>30800</x:v>
      </x:c>
      <x:c r="Q6053" s="268" t="n">
        <x:f>MIN(M6053,FARMER_HOURS)*FARMER_RATE+MAX(M6053-FARMER_HOURS,0)*TEMP_RATE</x:f>
        <x:v>73221.08178875866</x:v>
      </x:c>
      <x:c r="R6053" s="268" t="n">
        <x:f>O6053-P6053-Q6053-FIXED_COST</x:f>
        <x:v>28354.91821124134</x:v>
      </x:c>
      <x:c r="S6053" s="139" t="str">
        <x:f>IF(AND(L6053&lt;=TOTAL_BED_CAP,N6053&lt;=TEMP_WORKER_CAP),"YES","NO")</x:f>
        <x:v>YES</x:v>
      </x:c>
      <x:c r="T6053" s="139" t="n">
        <x:f>IF(S6053="YES",R6053,-1E+99)</x:f>
        <x:v>28354.91821124134</x:v>
      </x:c>
    </x:row>
    <x:row r="6054">
      <x:c r="A6054" s="139"/>
      <x:c r="B6054" s="139"/>
      <x:c r="C6054" s="139"/>
      <x:c r="D6054" s="139"/>
      <x:c r="E6054" s="139"/>
      <x:c r="F6054" s="139"/>
      <x:c r="G6054" s="139"/>
      <x:c r="H6054" s="139"/>
      <x:c r="I6054" s="266" t="n">
        <x:f>INT((ROW()-ROW($I$46))/((CARROT_CAP+1)*(MESCLUN_CAP+1)))</x:f>
        <x:v>9</x:v>
      </x:c>
      <x:c r="J6054" s="266" t="n">
        <x:f>MOD(INT((ROW()-ROW($I$46))/(MESCLUN_CAP+1)),CARROT_CAP+1)</x:f>
        <x:v>4</x:v>
      </x:c>
      <x:c r="K6054" s="266" t="n">
        <x:f>MOD(ROW()-ROW($I$46),MESCLUN_CAP+1)</x:f>
        <x:v>25</x:v>
      </x:c>
      <x:c r="L6054" s="266" t="n">
        <x:f>SUM(I6054:K6054)</x:f>
        <x:v>38</x:v>
      </x:c>
      <x:c r="M6054" s="267" t="n">
        <x:f>I6054*TOMATO_HOURS*WEEKS*(1+TOMATO_DIM)^I6054+J6054*CARROT_HOURS*WEEKS*(1+CARROT_DIM)^J6054+K6054*MESCLUN_HOURS*WEEKS*(1+MESCLUN_DIM)^K6054</x:f>
        <x:v>3577.1122324475973</x:v>
      </x:c>
      <x:c r="N6054" s="267" t="n">
        <x:f>MAX(M6054-FARMER_HOURS,0)/TEMP_HOURS_PER_WORKER</x:f>
        <x:v>1.984105716977498</x:v>
      </x:c>
      <x:c r="O6054" s="268" t="n">
        <x:f>I6054*TOMATO_PRICE+J6054*CARROT_PRICE+K6054*MESCLUN_PRICE</x:f>
        <x:v>155076</x:v>
      </x:c>
      <x:c r="P6054" s="268" t="n">
        <x:f>I6054*TOMATO_FERTILIZER+J6054*CARROT_FERTILIZER+K6054*MESCLUN_FERTILIZER</x:f>
        <x:v>31680</x:v>
      </x:c>
      <x:c r="Q6054" s="268" t="n">
        <x:f>MIN(M6054,FARMER_HOURS)*FARMER_RATE+MAX(M6054-FARMER_HOURS,0)*TEMP_RATE</x:f>
        <x:v>74602.64292443744</x:v>
      </x:c>
      <x:c r="R6054" s="268" t="n">
        <x:f>O6054-P6054-Q6054-FIXED_COST</x:f>
        <x:v>28793.357075562555</x:v>
      </x:c>
      <x:c r="S6054" s="139" t="str">
        <x:f>IF(AND(L6054&lt;=TOTAL_BED_CAP,N6054&lt;=TEMP_WORKER_CAP),"YES","NO")</x:f>
        <x:v>YES</x:v>
      </x:c>
      <x:c r="T6054" s="139" t="n">
        <x:f>IF(S6054="YES",R6054,-1E+99)</x:f>
        <x:v>28793.357075562555</x:v>
      </x:c>
    </x:row>
    <x:row r="6055">
      <x:c r="A6055" s="139"/>
      <x:c r="B6055" s="139"/>
      <x:c r="C6055" s="139"/>
      <x:c r="D6055" s="139"/>
      <x:c r="E6055" s="139"/>
      <x:c r="F6055" s="139"/>
      <x:c r="G6055" s="139"/>
      <x:c r="H6055" s="139"/>
      <x:c r="I6055" s="266" t="n">
        <x:f>INT((ROW()-ROW($I$46))/((CARROT_CAP+1)*(MESCLUN_CAP+1)))</x:f>
        <x:v>9</x:v>
      </x:c>
      <x:c r="J6055" s="266" t="n">
        <x:f>MOD(INT((ROW()-ROW($I$46))/(MESCLUN_CAP+1)),CARROT_CAP+1)</x:f>
        <x:v>4</x:v>
      </x:c>
      <x:c r="K6055" s="266" t="n">
        <x:f>MOD(ROW()-ROW($I$46),MESCLUN_CAP+1)</x:f>
        <x:v>26</x:v>
      </x:c>
      <x:c r="L6055" s="266" t="n">
        <x:f>SUM(I6055:K6055)</x:f>
        <x:v>39</x:v>
      </x:c>
      <x:c r="M6055" s="267" t="n">
        <x:f>I6055*TOMATO_HOURS*WEEKS*(1+TOMATO_DIM)^I6055+J6055*CARROT_HOURS*WEEKS*(1+CARROT_DIM)^J6055+K6055*MESCLUN_HOURS*WEEKS*(1+MESCLUN_DIM)^K6055</x:f>
        <x:v>3658.452236408314</x:v>
      </x:c>
      <x:c r="N6055" s="267" t="n">
        <x:f>MAX(M6055-FARMER_HOURS,0)/TEMP_HOURS_PER_WORKER</x:f>
        <x:v>2.040591830839107</x:v>
      </x:c>
      <x:c r="O6055" s="268" t="n">
        <x:f>I6055*TOMATO_PRICE+J6055*CARROT_PRICE+K6055*MESCLUN_PRICE</x:f>
        <x:v>157776</x:v>
      </x:c>
      <x:c r="P6055" s="268" t="n">
        <x:f>I6055*TOMATO_FERTILIZER+J6055*CARROT_FERTILIZER+K6055*MESCLUN_FERTILIZER</x:f>
        <x:v>32560</x:v>
      </x:c>
      <x:c r="Q6055" s="268" t="n">
        <x:f>MIN(M6055,FARMER_HOURS)*FARMER_RATE+MAX(M6055-FARMER_HOURS,0)*TEMP_RATE</x:f>
        <x:v>76014.79577097768</x:v>
      </x:c>
      <x:c r="R6055" s="268" t="n">
        <x:f>O6055-P6055-Q6055-FIXED_COST</x:f>
        <x:v>29201.204229022318</x:v>
      </x:c>
      <x:c r="S6055" s="139" t="str">
        <x:f>IF(AND(L6055&lt;=TOTAL_BED_CAP,N6055&lt;=TEMP_WORKER_CAP),"YES","NO")</x:f>
        <x:v>YES</x:v>
      </x:c>
      <x:c r="T6055" s="139" t="n">
        <x:f>IF(S6055="YES",R6055,-1E+99)</x:f>
        <x:v>29201.204229022318</x:v>
      </x:c>
    </x:row>
    <x:row r="6056">
      <x:c r="A6056" s="139"/>
      <x:c r="B6056" s="139"/>
      <x:c r="C6056" s="139"/>
      <x:c r="D6056" s="139"/>
      <x:c r="E6056" s="139"/>
      <x:c r="F6056" s="139"/>
      <x:c r="G6056" s="139"/>
      <x:c r="H6056" s="139"/>
      <x:c r="I6056" s="266" t="n">
        <x:f>INT((ROW()-ROW($I$46))/((CARROT_CAP+1)*(MESCLUN_CAP+1)))</x:f>
        <x:v>9</x:v>
      </x:c>
      <x:c r="J6056" s="266" t="n">
        <x:f>MOD(INT((ROW()-ROW($I$46))/(MESCLUN_CAP+1)),CARROT_CAP+1)</x:f>
        <x:v>4</x:v>
      </x:c>
      <x:c r="K6056" s="266" t="n">
        <x:f>MOD(ROW()-ROW($I$46),MESCLUN_CAP+1)</x:f>
        <x:v>27</x:v>
      </x:c>
      <x:c r="L6056" s="266" t="n">
        <x:f>SUM(I6056:K6056)</x:f>
        <x:v>40</x:v>
      </x:c>
      <x:c r="M6056" s="267" t="n">
        <x:f>I6056*TOMATO_HOURS*WEEKS*(1+TOMATO_DIM)^I6056+J6056*CARROT_HOURS*WEEKS*(1+CARROT_DIM)^J6056+K6056*MESCLUN_HOURS*WEEKS*(1+MESCLUN_DIM)^K6056</x:f>
        <x:v>3741.5859409280715</x:v>
      </x:c>
      <x:c r="N6056" s="267" t="n">
        <x:f>MAX(M6056-FARMER_HOURS,0)/TEMP_HOURS_PER_WORKER</x:f>
        <x:v>2.0983235700889384</x:v>
      </x:c>
      <x:c r="O6056" s="268" t="n">
        <x:f>I6056*TOMATO_PRICE+J6056*CARROT_PRICE+K6056*MESCLUN_PRICE</x:f>
        <x:v>160476</x:v>
      </x:c>
      <x:c r="P6056" s="268" t="n">
        <x:f>I6056*TOMATO_FERTILIZER+J6056*CARROT_FERTILIZER+K6056*MESCLUN_FERTILIZER</x:f>
        <x:v>33440</x:v>
      </x:c>
      <x:c r="Q6056" s="268" t="n">
        <x:f>MIN(M6056,FARMER_HOURS)*FARMER_RATE+MAX(M6056-FARMER_HOURS,0)*TEMP_RATE</x:f>
        <x:v>77458.08925222346</x:v>
      </x:c>
      <x:c r="R6056" s="268" t="n">
        <x:f>O6056-P6056-Q6056-FIXED_COST</x:f>
        <x:v>29577.910747776536</x:v>
      </x:c>
      <x:c r="S6056" s="139" t="str">
        <x:f>IF(AND(L6056&lt;=TOTAL_BED_CAP,N6056&lt;=TEMP_WORKER_CAP),"YES","NO")</x:f>
        <x:v>YES</x:v>
      </x:c>
      <x:c r="T6056" s="139" t="n">
        <x:f>IF(S6056="YES",R6056,-1E+99)</x:f>
        <x:v>29577.910747776536</x:v>
      </x:c>
    </x:row>
    <x:row r="6057">
      <x:c r="A6057" s="139"/>
      <x:c r="B6057" s="139"/>
      <x:c r="C6057" s="139"/>
      <x:c r="D6057" s="139"/>
      <x:c r="E6057" s="139"/>
      <x:c r="F6057" s="139"/>
      <x:c r="G6057" s="139"/>
      <x:c r="H6057" s="139"/>
      <x:c r="I6057" s="266" t="n">
        <x:f>INT((ROW()-ROW($I$46))/((CARROT_CAP+1)*(MESCLUN_CAP+1)))</x:f>
        <x:v>9</x:v>
      </x:c>
      <x:c r="J6057" s="266" t="n">
        <x:f>MOD(INT((ROW()-ROW($I$46))/(MESCLUN_CAP+1)),CARROT_CAP+1)</x:f>
        <x:v>4</x:v>
      </x:c>
      <x:c r="K6057" s="266" t="n">
        <x:f>MOD(ROW()-ROW($I$46),MESCLUN_CAP+1)</x:f>
        <x:v>28</x:v>
      </x:c>
      <x:c r="L6057" s="266" t="n">
        <x:f>SUM(I6057:K6057)</x:f>
        <x:v>41</x:v>
      </x:c>
      <x:c r="M6057" s="267" t="n">
        <x:f>I6057*TOMATO_HOURS*WEEKS*(1+TOMATO_DIM)^I6057+J6057*CARROT_HOURS*WEEKS*(1+CARROT_DIM)^J6057+K6057*MESCLUN_HOURS*WEEKS*(1+MESCLUN_DIM)^K6057</x:f>
        <x:v>3826.545479145225</x:v>
      </x:c>
      <x:c r="N6057" s="267" t="n">
        <x:f>MAX(M6057-FARMER_HOURS,0)/TEMP_HOURS_PER_WORKER</x:f>
        <x:v>2.157323249406406</x:v>
      </x:c>
      <x:c r="O6057" s="268" t="n">
        <x:f>I6057*TOMATO_PRICE+J6057*CARROT_PRICE+K6057*MESCLUN_PRICE</x:f>
        <x:v>163176</x:v>
      </x:c>
      <x:c r="P6057" s="268" t="n">
        <x:f>I6057*TOMATO_FERTILIZER+J6057*CARROT_FERTILIZER+K6057*MESCLUN_FERTILIZER</x:f>
        <x:v>34320</x:v>
      </x:c>
      <x:c r="Q6057" s="268" t="n">
        <x:f>MIN(M6057,FARMER_HOURS)*FARMER_RATE+MAX(M6057-FARMER_HOURS,0)*TEMP_RATE</x:f>
        <x:v>78933.08123516015</x:v>
      </x:c>
      <x:c r="R6057" s="268" t="n">
        <x:f>O6057-P6057-Q6057-FIXED_COST</x:f>
        <x:v>29922.91876483985</x:v>
      </x:c>
      <x:c r="S6057" s="139" t="str">
        <x:f>IF(AND(L6057&lt;=TOTAL_BED_CAP,N6057&lt;=TEMP_WORKER_CAP),"YES","NO")</x:f>
        <x:v>YES</x:v>
      </x:c>
      <x:c r="T6057" s="139" t="n">
        <x:f>IF(S6057="YES",R6057,-1E+99)</x:f>
        <x:v>29922.91876483985</x:v>
      </x:c>
    </x:row>
    <x:row r="6058">
      <x:c r="A6058" s="139"/>
      <x:c r="B6058" s="139"/>
      <x:c r="C6058" s="139"/>
      <x:c r="D6058" s="139"/>
      <x:c r="E6058" s="139"/>
      <x:c r="F6058" s="139"/>
      <x:c r="G6058" s="139"/>
      <x:c r="H6058" s="139"/>
      <x:c r="I6058" s="266" t="n">
        <x:f>INT((ROW()-ROW($I$46))/((CARROT_CAP+1)*(MESCLUN_CAP+1)))</x:f>
        <x:v>9</x:v>
      </x:c>
      <x:c r="J6058" s="266" t="n">
        <x:f>MOD(INT((ROW()-ROW($I$46))/(MESCLUN_CAP+1)),CARROT_CAP+1)</x:f>
        <x:v>4</x:v>
      </x:c>
      <x:c r="K6058" s="266" t="n">
        <x:f>MOD(ROW()-ROW($I$46),MESCLUN_CAP+1)</x:f>
        <x:v>29</x:v>
      </x:c>
      <x:c r="L6058" s="266" t="n">
        <x:f>SUM(I6058:K6058)</x:f>
        <x:v>42</x:v>
      </x:c>
      <x:c r="M6058" s="267" t="n">
        <x:f>I6058*TOMATO_HOURS*WEEKS*(1+TOMATO_DIM)^I6058+J6058*CARROT_HOURS*WEEKS*(1+CARROT_DIM)^J6058+K6058*MESCLUN_HOURS*WEEKS*(1+MESCLUN_DIM)^K6058</x:f>
        <x:v>3913.363507260878</x:v>
      </x:c>
      <x:c r="N6058" s="267" t="n">
        <x:f>MAX(M6058-FARMER_HOURS,0)/TEMP_HOURS_PER_WORKER</x:f>
        <x:v>2.217613546708943</x:v>
      </x:c>
      <x:c r="O6058" s="268" t="n">
        <x:f>I6058*TOMATO_PRICE+J6058*CARROT_PRICE+K6058*MESCLUN_PRICE</x:f>
        <x:v>165876</x:v>
      </x:c>
      <x:c r="P6058" s="268" t="n">
        <x:f>I6058*TOMATO_FERTILIZER+J6058*CARROT_FERTILIZER+K6058*MESCLUN_FERTILIZER</x:f>
        <x:v>35200</x:v>
      </x:c>
      <x:c r="Q6058" s="268" t="n">
        <x:f>MIN(M6058,FARMER_HOURS)*FARMER_RATE+MAX(M6058-FARMER_HOURS,0)*TEMP_RATE</x:f>
        <x:v>80440.33866772358</x:v>
      </x:c>
      <x:c r="R6058" s="268" t="n">
        <x:f>O6058-P6058-Q6058-FIXED_COST</x:f>
        <x:v>30235.661332276417</x:v>
      </x:c>
      <x:c r="S6058" s="139" t="str">
        <x:f>IF(AND(L6058&lt;=TOTAL_BED_CAP,N6058&lt;=TEMP_WORKER_CAP),"YES","NO")</x:f>
        <x:v>YES</x:v>
      </x:c>
      <x:c r="T6058" s="139" t="n">
        <x:f>IF(S6058="YES",R6058,-1E+99)</x:f>
        <x:v>30235.661332276417</x:v>
      </x:c>
    </x:row>
    <x:row r="6059">
      <x:c r="A6059" s="139"/>
      <x:c r="B6059" s="139"/>
      <x:c r="C6059" s="139"/>
      <x:c r="D6059" s="139"/>
      <x:c r="E6059" s="139"/>
      <x:c r="F6059" s="139"/>
      <x:c r="G6059" s="139"/>
      <x:c r="H6059" s="139"/>
      <x:c r="I6059" s="266" t="n">
        <x:f>INT((ROW()-ROW($I$46))/((CARROT_CAP+1)*(MESCLUN_CAP+1)))</x:f>
        <x:v>9</x:v>
      </x:c>
      <x:c r="J6059" s="266" t="n">
        <x:f>MOD(INT((ROW()-ROW($I$46))/(MESCLUN_CAP+1)),CARROT_CAP+1)</x:f>
        <x:v>4</x:v>
      </x:c>
      <x:c r="K6059" s="266" t="n">
        <x:f>MOD(ROW()-ROW($I$46),MESCLUN_CAP+1)</x:f>
        <x:v>30</x:v>
      </x:c>
      <x:c r="L6059" s="266" t="n">
        <x:f>SUM(I6059:K6059)</x:f>
        <x:v>43</x:v>
      </x:c>
      <x:c r="M6059" s="267" t="n">
        <x:f>I6059*TOMATO_HOURS*WEEKS*(1+TOMATO_DIM)^I6059+J6059*CARROT_HOURS*WEEKS*(1+CARROT_DIM)^J6059+K6059*MESCLUN_HOURS*WEEKS*(1+MESCLUN_DIM)^K6059</x:f>
        <x:v>4002.073212594648</x:v>
      </x:c>
      <x:c r="N6059" s="267" t="n">
        <x:f>MAX(M6059-FARMER_HOURS,0)/TEMP_HOURS_PER_WORKER</x:f>
        <x:v>2.2792175087462834</x:v>
      </x:c>
      <x:c r="O6059" s="268" t="n">
        <x:f>I6059*TOMATO_PRICE+J6059*CARROT_PRICE+K6059*MESCLUN_PRICE</x:f>
        <x:v>168576</x:v>
      </x:c>
      <x:c r="P6059" s="268" t="n">
        <x:f>I6059*TOMATO_FERTILIZER+J6059*CARROT_FERTILIZER+K6059*MESCLUN_FERTILIZER</x:f>
        <x:v>36080</x:v>
      </x:c>
      <x:c r="Q6059" s="268" t="n">
        <x:f>MIN(M6059,FARMER_HOURS)*FARMER_RATE+MAX(M6059-FARMER_HOURS,0)*TEMP_RATE</x:f>
        <x:v>81980.43771865708</x:v>
      </x:c>
      <x:c r="R6059" s="268" t="n">
        <x:f>O6059-P6059-Q6059-FIXED_COST</x:f>
        <x:v>30515.56228134292</x:v>
      </x:c>
      <x:c r="S6059" s="139" t="str">
        <x:f>IF(AND(L6059&lt;=TOTAL_BED_CAP,N6059&lt;=TEMP_WORKER_CAP),"YES","NO")</x:f>
        <x:v>YES</x:v>
      </x:c>
      <x:c r="T6059" s="139" t="n">
        <x:f>IF(S6059="YES",R6059,-1E+99)</x:f>
        <x:v>30515.56228134292</x:v>
      </x:c>
    </x:row>
    <x:row r="6060">
      <x:c r="A6060" s="139"/>
      <x:c r="B6060" s="139"/>
      <x:c r="C6060" s="139"/>
      <x:c r="D6060" s="139"/>
      <x:c r="E6060" s="139"/>
      <x:c r="F6060" s="139"/>
      <x:c r="G6060" s="139"/>
      <x:c r="H6060" s="139"/>
      <x:c r="I6060" s="266" t="n">
        <x:f>INT((ROW()-ROW($I$46))/((CARROT_CAP+1)*(MESCLUN_CAP+1)))</x:f>
        <x:v>9</x:v>
      </x:c>
      <x:c r="J6060" s="266" t="n">
        <x:f>MOD(INT((ROW()-ROW($I$46))/(MESCLUN_CAP+1)),CARROT_CAP+1)</x:f>
        <x:v>5</x:v>
      </x:c>
      <x:c r="K6060" s="266" t="n">
        <x:f>MOD(ROW()-ROW($I$46),MESCLUN_CAP+1)</x:f>
        <x:v>0</x:v>
      </x:c>
      <x:c r="L6060" s="266" t="n">
        <x:f>SUM(I6060:K6060)</x:f>
        <x:v>14</x:v>
      </x:c>
      <x:c r="M6060" s="267" t="n">
        <x:f>I6060*TOMATO_HOURS*WEEKS*(1+TOMATO_DIM)^I6060+J6060*CARROT_HOURS*WEEKS*(1+CARROT_DIM)^J6060+K6060*MESCLUN_HOURS*WEEKS*(1+MESCLUN_DIM)^K6060</x:f>
        <x:v>2079.6488616435954</x:v>
      </x:c>
      <x:c r="N6060" s="267" t="n">
        <x:f>MAX(M6060-FARMER_HOURS,0)/TEMP_HOURS_PER_WORKER</x:f>
        <x:v>0.9442005983636079</x:v>
      </x:c>
      <x:c r="O6060" s="268" t="n">
        <x:f>I6060*TOMATO_PRICE+J6060*CARROT_PRICE+K6060*MESCLUN_PRICE</x:f>
        <x:v>89670</x:v>
      </x:c>
      <x:c r="P6060" s="268" t="n">
        <x:f>I6060*TOMATO_FERTILIZER+J6060*CARROT_FERTILIZER+K6060*MESCLUN_FERTILIZER</x:f>
        <x:v>10120</x:v>
      </x:c>
      <x:c r="Q6060" s="268" t="n">
        <x:f>MIN(M6060,FARMER_HOURS)*FARMER_RATE+MAX(M6060-FARMER_HOURS,0)*TEMP_RATE</x:f>
        <x:v>48605.0149590902</x:v>
      </x:c>
      <x:c r="R6060" s="268" t="n">
        <x:f>O6060-P6060-Q6060-FIXED_COST</x:f>
        <x:v>10944.9850409098</x:v>
      </x:c>
      <x:c r="S6060" s="139" t="str">
        <x:f>IF(AND(L6060&lt;=TOTAL_BED_CAP,N6060&lt;=TEMP_WORKER_CAP),"YES","NO")</x:f>
        <x:v>YES</x:v>
      </x:c>
      <x:c r="T6060" s="139" t="n">
        <x:f>IF(S6060="YES",R6060,-1E+99)</x:f>
        <x:v>10944.9850409098</x:v>
      </x:c>
    </x:row>
    <x:row r="6061">
      <x:c r="A6061" s="139"/>
      <x:c r="B6061" s="139"/>
      <x:c r="C6061" s="139"/>
      <x:c r="D6061" s="139"/>
      <x:c r="E6061" s="139"/>
      <x:c r="F6061" s="139"/>
      <x:c r="G6061" s="139"/>
      <x:c r="H6061" s="139"/>
      <x:c r="I6061" s="266" t="n">
        <x:f>INT((ROW()-ROW($I$46))/((CARROT_CAP+1)*(MESCLUN_CAP+1)))</x:f>
        <x:v>9</x:v>
      </x:c>
      <x:c r="J6061" s="266" t="n">
        <x:f>MOD(INT((ROW()-ROW($I$46))/(MESCLUN_CAP+1)),CARROT_CAP+1)</x:f>
        <x:v>5</x:v>
      </x:c>
      <x:c r="K6061" s="266" t="n">
        <x:f>MOD(ROW()-ROW($I$46),MESCLUN_CAP+1)</x:f>
        <x:v>1</x:v>
      </x:c>
      <x:c r="L6061" s="266" t="n">
        <x:f>SUM(I6061:K6061)</x:f>
        <x:v>15</x:v>
      </x:c>
      <x:c r="M6061" s="267" t="n">
        <x:f>I6061*TOMATO_HOURS*WEEKS*(1+TOMATO_DIM)^I6061+J6061*CARROT_HOURS*WEEKS*(1+CARROT_DIM)^J6061+K6061*MESCLUN_HOURS*WEEKS*(1+MESCLUN_DIM)^K6061</x:f>
        <x:v>2125.2113616435954</x:v>
      </x:c>
      <x:c r="N6061" s="267" t="n">
        <x:f>MAX(M6061-FARMER_HOURS,0)/TEMP_HOURS_PER_WORKER</x:f>
        <x:v>0.9758412233636079</x:v>
      </x:c>
      <x:c r="O6061" s="268" t="n">
        <x:f>I6061*TOMATO_PRICE+J6061*CARROT_PRICE+K6061*MESCLUN_PRICE</x:f>
        <x:v>92370</x:v>
      </x:c>
      <x:c r="P6061" s="268" t="n">
        <x:f>I6061*TOMATO_FERTILIZER+J6061*CARROT_FERTILIZER+K6061*MESCLUN_FERTILIZER</x:f>
        <x:v>11000</x:v>
      </x:c>
      <x:c r="Q6061" s="268" t="n">
        <x:f>MIN(M6061,FARMER_HOURS)*FARMER_RATE+MAX(M6061-FARMER_HOURS,0)*TEMP_RATE</x:f>
        <x:v>49396.0305840902</x:v>
      </x:c>
      <x:c r="R6061" s="268" t="n">
        <x:f>O6061-P6061-Q6061-FIXED_COST</x:f>
        <x:v>11973.9694159098</x:v>
      </x:c>
      <x:c r="S6061" s="139" t="str">
        <x:f>IF(AND(L6061&lt;=TOTAL_BED_CAP,N6061&lt;=TEMP_WORKER_CAP),"YES","NO")</x:f>
        <x:v>YES</x:v>
      </x:c>
      <x:c r="T6061" s="139" t="n">
        <x:f>IF(S6061="YES",R6061,-1E+99)</x:f>
        <x:v>11973.9694159098</x:v>
      </x:c>
    </x:row>
    <x:row r="6062">
      <x:c r="A6062" s="139"/>
      <x:c r="B6062" s="139"/>
      <x:c r="C6062" s="139"/>
      <x:c r="D6062" s="139"/>
      <x:c r="E6062" s="139"/>
      <x:c r="F6062" s="139"/>
      <x:c r="G6062" s="139"/>
      <x:c r="H6062" s="139"/>
      <x:c r="I6062" s="266" t="n">
        <x:f>INT((ROW()-ROW($I$46))/((CARROT_CAP+1)*(MESCLUN_CAP+1)))</x:f>
        <x:v>9</x:v>
      </x:c>
      <x:c r="J6062" s="266" t="n">
        <x:f>MOD(INT((ROW()-ROW($I$46))/(MESCLUN_CAP+1)),CARROT_CAP+1)</x:f>
        <x:v>5</x:v>
      </x:c>
      <x:c r="K6062" s="266" t="n">
        <x:f>MOD(ROW()-ROW($I$46),MESCLUN_CAP+1)</x:f>
        <x:v>2</x:v>
      </x:c>
      <x:c r="L6062" s="266" t="n">
        <x:f>SUM(I6062:K6062)</x:f>
        <x:v>16</x:v>
      </x:c>
      <x:c r="M6062" s="267" t="n">
        <x:f>I6062*TOMATO_HOURS*WEEKS*(1+TOMATO_DIM)^I6062+J6062*CARROT_HOURS*WEEKS*(1+CARROT_DIM)^J6062+K6062*MESCLUN_HOURS*WEEKS*(1+MESCLUN_DIM)^K6062</x:f>
        <x:v>2171.9129241435953</x:v>
      </x:c>
      <x:c r="N6062" s="267" t="n">
        <x:f>MAX(M6062-FARMER_HOURS,0)/TEMP_HOURS_PER_WORKER</x:f>
        <x:v>1.0082728639886078</x:v>
      </x:c>
      <x:c r="O6062" s="268" t="n">
        <x:f>I6062*TOMATO_PRICE+J6062*CARROT_PRICE+K6062*MESCLUN_PRICE</x:f>
        <x:v>95070</x:v>
      </x:c>
      <x:c r="P6062" s="268" t="n">
        <x:f>I6062*TOMATO_FERTILIZER+J6062*CARROT_FERTILIZER+K6062*MESCLUN_FERTILIZER</x:f>
        <x:v>11880</x:v>
      </x:c>
      <x:c r="Q6062" s="268" t="n">
        <x:f>MIN(M6062,FARMER_HOURS)*FARMER_RATE+MAX(M6062-FARMER_HOURS,0)*TEMP_RATE</x:f>
        <x:v>50206.8215997152</x:v>
      </x:c>
      <x:c r="R6062" s="268" t="n">
        <x:f>O6062-P6062-Q6062-FIXED_COST</x:f>
        <x:v>12983.1784002848</x:v>
      </x:c>
      <x:c r="S6062" s="139" t="str">
        <x:f>IF(AND(L6062&lt;=TOTAL_BED_CAP,N6062&lt;=TEMP_WORKER_CAP),"YES","NO")</x:f>
        <x:v>YES</x:v>
      </x:c>
      <x:c r="T6062" s="139" t="n">
        <x:f>IF(S6062="YES",R6062,-1E+99)</x:f>
        <x:v>12983.1784002848</x:v>
      </x:c>
    </x:row>
    <x:row r="6063">
      <x:c r="A6063" s="139"/>
      <x:c r="B6063" s="139"/>
      <x:c r="C6063" s="139"/>
      <x:c r="D6063" s="139"/>
      <x:c r="E6063" s="139"/>
      <x:c r="F6063" s="139"/>
      <x:c r="G6063" s="139"/>
      <x:c r="H6063" s="139"/>
      <x:c r="I6063" s="266" t="n">
        <x:f>INT((ROW()-ROW($I$46))/((CARROT_CAP+1)*(MESCLUN_CAP+1)))</x:f>
        <x:v>9</x:v>
      </x:c>
      <x:c r="J6063" s="266" t="n">
        <x:f>MOD(INT((ROW()-ROW($I$46))/(MESCLUN_CAP+1)),CARROT_CAP+1)</x:f>
        <x:v>5</x:v>
      </x:c>
      <x:c r="K6063" s="266" t="n">
        <x:f>MOD(ROW()-ROW($I$46),MESCLUN_CAP+1)</x:f>
        <x:v>3</x:v>
      </x:c>
      <x:c r="L6063" s="266" t="n">
        <x:f>SUM(I6063:K6063)</x:f>
        <x:v>17</x:v>
      </x:c>
      <x:c r="M6063" s="267" t="n">
        <x:f>I6063*TOMATO_HOURS*WEEKS*(1+TOMATO_DIM)^I6063+J6063*CARROT_HOURS*WEEKS*(1+CARROT_DIM)^J6063+K6063*MESCLUN_HOURS*WEEKS*(1+MESCLUN_DIM)^K6063</x:f>
        <x:v>2219.7749065654702</x:v>
      </x:c>
      <x:c r="N6063" s="267" t="n">
        <x:f>MAX(M6063-FARMER_HOURS,0)/TEMP_HOURS_PER_WORKER</x:f>
        <x:v>1.0415103517815765</x:v>
      </x:c>
      <x:c r="O6063" s="268" t="n">
        <x:f>I6063*TOMATO_PRICE+J6063*CARROT_PRICE+K6063*MESCLUN_PRICE</x:f>
        <x:v>97770</x:v>
      </x:c>
      <x:c r="P6063" s="268" t="n">
        <x:f>I6063*TOMATO_FERTILIZER+J6063*CARROT_FERTILIZER+K6063*MESCLUN_FERTILIZER</x:f>
        <x:v>12760</x:v>
      </x:c>
      <x:c r="Q6063" s="268" t="n">
        <x:f>MIN(M6063,FARMER_HOURS)*FARMER_RATE+MAX(M6063-FARMER_HOURS,0)*TEMP_RATE</x:f>
        <x:v>51037.75879453941</x:v>
      </x:c>
      <x:c r="R6063" s="268" t="n">
        <x:f>O6063-P6063-Q6063-FIXED_COST</x:f>
        <x:v>13972.241205460588</x:v>
      </x:c>
      <x:c r="S6063" s="139" t="str">
        <x:f>IF(AND(L6063&lt;=TOTAL_BED_CAP,N6063&lt;=TEMP_WORKER_CAP),"YES","NO")</x:f>
        <x:v>YES</x:v>
      </x:c>
      <x:c r="T6063" s="139" t="n">
        <x:f>IF(S6063="YES",R6063,-1E+99)</x:f>
        <x:v>13972.241205460588</x:v>
      </x:c>
    </x:row>
    <x:row r="6064">
      <x:c r="A6064" s="139"/>
      <x:c r="B6064" s="139"/>
      <x:c r="C6064" s="139"/>
      <x:c r="D6064" s="139"/>
      <x:c r="E6064" s="139"/>
      <x:c r="F6064" s="139"/>
      <x:c r="G6064" s="139"/>
      <x:c r="H6064" s="139"/>
      <x:c r="I6064" s="266" t="n">
        <x:f>INT((ROW()-ROW($I$46))/((CARROT_CAP+1)*(MESCLUN_CAP+1)))</x:f>
        <x:v>9</x:v>
      </x:c>
      <x:c r="J6064" s="266" t="n">
        <x:f>MOD(INT((ROW()-ROW($I$46))/(MESCLUN_CAP+1)),CARROT_CAP+1)</x:f>
        <x:v>5</x:v>
      </x:c>
      <x:c r="K6064" s="266" t="n">
        <x:f>MOD(ROW()-ROW($I$46),MESCLUN_CAP+1)</x:f>
        <x:v>4</x:v>
      </x:c>
      <x:c r="L6064" s="266" t="n">
        <x:f>SUM(I6064:K6064)</x:f>
        <x:v>18</x:v>
      </x:c>
      <x:c r="M6064" s="267" t="n">
        <x:f>I6064*TOMATO_HOURS*WEEKS*(1+TOMATO_DIM)^I6064+J6064*CARROT_HOURS*WEEKS*(1+CARROT_DIM)^J6064+K6064*MESCLUN_HOURS*WEEKS*(1+MESCLUN_DIM)^K6064</x:f>
        <x:v>2268.8190222881267</x:v>
      </x:c>
      <x:c r="N6064" s="267" t="n">
        <x:f>MAX(M6064-FARMER_HOURS,0)/TEMP_HOURS_PER_WORKER</x:f>
        <x:v>1.0755687654778658</x:v>
      </x:c>
      <x:c r="O6064" s="268" t="n">
        <x:f>I6064*TOMATO_PRICE+J6064*CARROT_PRICE+K6064*MESCLUN_PRICE</x:f>
        <x:v>100470</x:v>
      </x:c>
      <x:c r="P6064" s="268" t="n">
        <x:f>I6064*TOMATO_FERTILIZER+J6064*CARROT_FERTILIZER+K6064*MESCLUN_FERTILIZER</x:f>
        <x:v>13640</x:v>
      </x:c>
      <x:c r="Q6064" s="268" t="n">
        <x:f>MIN(M6064,FARMER_HOURS)*FARMER_RATE+MAX(M6064-FARMER_HOURS,0)*TEMP_RATE</x:f>
        <x:v>51889.219136946645</x:v>
      </x:c>
      <x:c r="R6064" s="268" t="n">
        <x:f>O6064-P6064-Q6064-FIXED_COST</x:f>
        <x:v>14940.780863053355</x:v>
      </x:c>
      <x:c r="S6064" s="139" t="str">
        <x:f>IF(AND(L6064&lt;=TOTAL_BED_CAP,N6064&lt;=TEMP_WORKER_CAP),"YES","NO")</x:f>
        <x:v>YES</x:v>
      </x:c>
      <x:c r="T6064" s="139" t="n">
        <x:f>IF(S6064="YES",R6064,-1E+99)</x:f>
        <x:v>14940.780863053355</x:v>
      </x:c>
    </x:row>
    <x:row r="6065">
      <x:c r="A6065" s="139"/>
      <x:c r="B6065" s="139"/>
      <x:c r="C6065" s="139"/>
      <x:c r="D6065" s="139"/>
      <x:c r="E6065" s="139"/>
      <x:c r="F6065" s="139"/>
      <x:c r="G6065" s="139"/>
      <x:c r="H6065" s="139"/>
      <x:c r="I6065" s="266" t="n">
        <x:f>INT((ROW()-ROW($I$46))/((CARROT_CAP+1)*(MESCLUN_CAP+1)))</x:f>
        <x:v>9</x:v>
      </x:c>
      <x:c r="J6065" s="266" t="n">
        <x:f>MOD(INT((ROW()-ROW($I$46))/(MESCLUN_CAP+1)),CARROT_CAP+1)</x:f>
        <x:v>5</x:v>
      </x:c>
      <x:c r="K6065" s="266" t="n">
        <x:f>MOD(ROW()-ROW($I$46),MESCLUN_CAP+1)</x:f>
        <x:v>5</x:v>
      </x:c>
      <x:c r="L6065" s="266" t="n">
        <x:f>SUM(I6065:K6065)</x:f>
        <x:v>19</x:v>
      </x:c>
      <x:c r="M6065" s="267" t="n">
        <x:f>I6065*TOMATO_HOURS*WEEKS*(1+TOMATO_DIM)^I6065+J6065*CARROT_HOURS*WEEKS*(1+CARROT_DIM)^J6065+K6065*MESCLUN_HOURS*WEEKS*(1+MESCLUN_DIM)^K6065</x:f>
        <x:v>2319.06734620933</x:v>
      </x:c>
      <x:c r="N6065" s="267" t="n">
        <x:f>MAX(M6065-FARMER_HOURS,0)/TEMP_HOURS_PER_WORKER</x:f>
        <x:v>1.1104634348675904</x:v>
      </x:c>
      <x:c r="O6065" s="268" t="n">
        <x:f>I6065*TOMATO_PRICE+J6065*CARROT_PRICE+K6065*MESCLUN_PRICE</x:f>
        <x:v>103170</x:v>
      </x:c>
      <x:c r="P6065" s="268" t="n">
        <x:f>I6065*TOMATO_FERTILIZER+J6065*CARROT_FERTILIZER+K6065*MESCLUN_FERTILIZER</x:f>
        <x:v>14520</x:v>
      </x:c>
      <x:c r="Q6065" s="268" t="n">
        <x:f>MIN(M6065,FARMER_HOURS)*FARMER_RATE+MAX(M6065-FARMER_HOURS,0)*TEMP_RATE</x:f>
        <x:v>52761.58587168976</x:v>
      </x:c>
      <x:c r="R6065" s="268" t="n">
        <x:f>O6065-P6065-Q6065-FIXED_COST</x:f>
        <x:v>15888.414128310244</x:v>
      </x:c>
      <x:c r="S6065" s="139" t="str">
        <x:f>IF(AND(L6065&lt;=TOTAL_BED_CAP,N6065&lt;=TEMP_WORKER_CAP),"YES","NO")</x:f>
        <x:v>YES</x:v>
      </x:c>
      <x:c r="T6065" s="139" t="n">
        <x:f>IF(S6065="YES",R6065,-1E+99)</x:f>
        <x:v>15888.414128310244</x:v>
      </x:c>
    </x:row>
    <x:row r="6066">
      <x:c r="A6066" s="139"/>
      <x:c r="B6066" s="139"/>
      <x:c r="C6066" s="139"/>
      <x:c r="D6066" s="139"/>
      <x:c r="E6066" s="139"/>
      <x:c r="F6066" s="139"/>
      <x:c r="G6066" s="139"/>
      <x:c r="H6066" s="139"/>
      <x:c r="I6066" s="266" t="n">
        <x:f>INT((ROW()-ROW($I$46))/((CARROT_CAP+1)*(MESCLUN_CAP+1)))</x:f>
        <x:v>9</x:v>
      </x:c>
      <x:c r="J6066" s="266" t="n">
        <x:f>MOD(INT((ROW()-ROW($I$46))/(MESCLUN_CAP+1)),CARROT_CAP+1)</x:f>
        <x:v>5</x:v>
      </x:c>
      <x:c r="K6066" s="266" t="n">
        <x:f>MOD(ROW()-ROW($I$46),MESCLUN_CAP+1)</x:f>
        <x:v>6</x:v>
      </x:c>
      <x:c r="L6066" s="266" t="n">
        <x:f>SUM(I6066:K6066)</x:f>
        <x:v>20</x:v>
      </x:c>
      <x:c r="M6066" s="267" t="n">
        <x:f>I6066*TOMATO_HOURS*WEEKS*(1+TOMATO_DIM)^I6066+J6066*CARROT_HOURS*WEEKS*(1+CARROT_DIM)^J6066+K6066*MESCLUN_HOURS*WEEKS*(1+MESCLUN_DIM)^K6066</x:f>
        <x:v>2370.542320390963</x:v>
      </x:c>
      <x:c r="N6066" s="267" t="n">
        <x:f>MAX(M6066-FARMER_HOURS,0)/TEMP_HOURS_PER_WORKER</x:f>
        <x:v>1.1462099447159466</x:v>
      </x:c>
      <x:c r="O6066" s="268" t="n">
        <x:f>I6066*TOMATO_PRICE+J6066*CARROT_PRICE+K6066*MESCLUN_PRICE</x:f>
        <x:v>105870</x:v>
      </x:c>
      <x:c r="P6066" s="268" t="n">
        <x:f>I6066*TOMATO_FERTILIZER+J6066*CARROT_FERTILIZER+K6066*MESCLUN_FERTILIZER</x:f>
        <x:v>15400</x:v>
      </x:c>
      <x:c r="Q6066" s="268" t="n">
        <x:f>MIN(M6066,FARMER_HOURS)*FARMER_RATE+MAX(M6066-FARMER_HOURS,0)*TEMP_RATE</x:f>
        <x:v>53655.248617898666</x:v>
      </x:c>
      <x:c r="R6066" s="268" t="n">
        <x:f>O6066-P6066-Q6066-FIXED_COST</x:f>
        <x:v>16814.751382101334</x:v>
      </x:c>
      <x:c r="S6066" s="139" t="str">
        <x:f>IF(AND(L6066&lt;=TOTAL_BED_CAP,N6066&lt;=TEMP_WORKER_CAP),"YES","NO")</x:f>
        <x:v>YES</x:v>
      </x:c>
      <x:c r="T6066" s="139" t="n">
        <x:f>IF(S6066="YES",R6066,-1E+99)</x:f>
        <x:v>16814.751382101334</x:v>
      </x:c>
    </x:row>
    <x:row r="6067">
      <x:c r="A6067" s="139"/>
      <x:c r="B6067" s="139"/>
      <x:c r="C6067" s="139"/>
      <x:c r="D6067" s="139"/>
      <x:c r="E6067" s="139"/>
      <x:c r="F6067" s="139"/>
      <x:c r="G6067" s="139"/>
      <x:c r="H6067" s="139"/>
      <x:c r="I6067" s="266" t="n">
        <x:f>INT((ROW()-ROW($I$46))/((CARROT_CAP+1)*(MESCLUN_CAP+1)))</x:f>
        <x:v>9</x:v>
      </x:c>
      <x:c r="J6067" s="266" t="n">
        <x:f>MOD(INT((ROW()-ROW($I$46))/(MESCLUN_CAP+1)),CARROT_CAP+1)</x:f>
        <x:v>5</x:v>
      </x:c>
      <x:c r="K6067" s="266" t="n">
        <x:f>MOD(ROW()-ROW($I$46),MESCLUN_CAP+1)</x:f>
        <x:v>7</x:v>
      </x:c>
      <x:c r="L6067" s="266" t="n">
        <x:f>SUM(I6067:K6067)</x:f>
        <x:v>21</x:v>
      </x:c>
      <x:c r="M6067" s="267" t="n">
        <x:f>I6067*TOMATO_HOURS*WEEKS*(1+TOMATO_DIM)^I6067+J6067*CARROT_HOURS*WEEKS*(1+CARROT_DIM)^J6067+K6067*MESCLUN_HOURS*WEEKS*(1+MESCLUN_DIM)^K6067</x:f>
        <x:v>2423.2667597889235</x:v>
      </x:c>
      <x:c r="N6067" s="267" t="n">
        <x:f>MAX(M6067-FARMER_HOURS,0)/TEMP_HOURS_PER_WORKER</x:f>
        <x:v>1.182824138742308</x:v>
      </x:c>
      <x:c r="O6067" s="268" t="n">
        <x:f>I6067*TOMATO_PRICE+J6067*CARROT_PRICE+K6067*MESCLUN_PRICE</x:f>
        <x:v>108570</x:v>
      </x:c>
      <x:c r="P6067" s="268" t="n">
        <x:f>I6067*TOMATO_FERTILIZER+J6067*CARROT_FERTILIZER+K6067*MESCLUN_FERTILIZER</x:f>
        <x:v>16280</x:v>
      </x:c>
      <x:c r="Q6067" s="268" t="n">
        <x:f>MIN(M6067,FARMER_HOURS)*FARMER_RATE+MAX(M6067-FARMER_HOURS,0)*TEMP_RATE</x:f>
        <x:v>54570.6034685577</x:v>
      </x:c>
      <x:c r="R6067" s="268" t="n">
        <x:f>O6067-P6067-Q6067-FIXED_COST</x:f>
        <x:v>17719.396531442297</x:v>
      </x:c>
      <x:c r="S6067" s="139" t="str">
        <x:f>IF(AND(L6067&lt;=TOTAL_BED_CAP,N6067&lt;=TEMP_WORKER_CAP),"YES","NO")</x:f>
        <x:v>YES</x:v>
      </x:c>
      <x:c r="T6067" s="139" t="n">
        <x:f>IF(S6067="YES",R6067,-1E+99)</x:f>
        <x:v>17719.396531442297</x:v>
      </x:c>
    </x:row>
    <x:row r="6068">
      <x:c r="A6068" s="139"/>
      <x:c r="B6068" s="139"/>
      <x:c r="C6068" s="139"/>
      <x:c r="D6068" s="139"/>
      <x:c r="E6068" s="139"/>
      <x:c r="F6068" s="139"/>
      <x:c r="G6068" s="139"/>
      <x:c r="H6068" s="139"/>
      <x:c r="I6068" s="266" t="n">
        <x:f>INT((ROW()-ROW($I$46))/((CARROT_CAP+1)*(MESCLUN_CAP+1)))</x:f>
        <x:v>9</x:v>
      </x:c>
      <x:c r="J6068" s="266" t="n">
        <x:f>MOD(INT((ROW()-ROW($I$46))/(MESCLUN_CAP+1)),CARROT_CAP+1)</x:f>
        <x:v>5</x:v>
      </x:c>
      <x:c r="K6068" s="266" t="n">
        <x:f>MOD(ROW()-ROW($I$46),MESCLUN_CAP+1)</x:f>
        <x:v>8</x:v>
      </x:c>
      <x:c r="L6068" s="266" t="n">
        <x:f>SUM(I6068:K6068)</x:f>
        <x:v>22</x:v>
      </x:c>
      <x:c r="M6068" s="267" t="n">
        <x:f>I6068*TOMATO_HOURS*WEEKS*(1+TOMATO_DIM)^I6068+J6068*CARROT_HOURS*WEEKS*(1+CARROT_DIM)^J6068+K6068*MESCLUN_HOURS*WEEKS*(1+MESCLUN_DIM)^K6068</x:f>
        <x:v>2477.2638580689036</x:v>
      </x:c>
      <x:c r="N6068" s="267" t="n">
        <x:f>MAX(M6068-FARMER_HOURS,0)/TEMP_HOURS_PER_WORKER</x:f>
        <x:v>1.2203221236589608</x:v>
      </x:c>
      <x:c r="O6068" s="268" t="n">
        <x:f>I6068*TOMATO_PRICE+J6068*CARROT_PRICE+K6068*MESCLUN_PRICE</x:f>
        <x:v>111270</x:v>
      </x:c>
      <x:c r="P6068" s="268" t="n">
        <x:f>I6068*TOMATO_FERTILIZER+J6068*CARROT_FERTILIZER+K6068*MESCLUN_FERTILIZER</x:f>
        <x:v>17160</x:v>
      </x:c>
      <x:c r="Q6068" s="268" t="n">
        <x:f>MIN(M6068,FARMER_HOURS)*FARMER_RATE+MAX(M6068-FARMER_HOURS,0)*TEMP_RATE</x:f>
        <x:v>55508.05309147402</x:v>
      </x:c>
      <x:c r="R6068" s="268" t="n">
        <x:f>O6068-P6068-Q6068-FIXED_COST</x:f>
        <x:v>18601.946908525977</x:v>
      </x:c>
      <x:c r="S6068" s="139" t="str">
        <x:f>IF(AND(L6068&lt;=TOTAL_BED_CAP,N6068&lt;=TEMP_WORKER_CAP),"YES","NO")</x:f>
        <x:v>YES</x:v>
      </x:c>
      <x:c r="T6068" s="139" t="n">
        <x:f>IF(S6068="YES",R6068,-1E+99)</x:f>
        <x:v>18601.946908525977</x:v>
      </x:c>
    </x:row>
    <x:row r="6069">
      <x:c r="A6069" s="139"/>
      <x:c r="B6069" s="139"/>
      <x:c r="C6069" s="139"/>
      <x:c r="D6069" s="139"/>
      <x:c r="E6069" s="139"/>
      <x:c r="F6069" s="139"/>
      <x:c r="G6069" s="139"/>
      <x:c r="H6069" s="139"/>
      <x:c r="I6069" s="266" t="n">
        <x:f>INT((ROW()-ROW($I$46))/((CARROT_CAP+1)*(MESCLUN_CAP+1)))</x:f>
        <x:v>9</x:v>
      </x:c>
      <x:c r="J6069" s="266" t="n">
        <x:f>MOD(INT((ROW()-ROW($I$46))/(MESCLUN_CAP+1)),CARROT_CAP+1)</x:f>
        <x:v>5</x:v>
      </x:c>
      <x:c r="K6069" s="266" t="n">
        <x:f>MOD(ROW()-ROW($I$46),MESCLUN_CAP+1)</x:f>
        <x:v>9</x:v>
      </x:c>
      <x:c r="L6069" s="266" t="n">
        <x:f>SUM(I6069:K6069)</x:f>
        <x:v>23</x:v>
      </x:c>
      <x:c r="M6069" s="267" t="n">
        <x:f>I6069*TOMATO_HOURS*WEEKS*(1+TOMATO_DIM)^I6069+J6069*CARROT_HOURS*WEEKS*(1+CARROT_DIM)^J6069+K6069*MESCLUN_HOURS*WEEKS*(1+MESCLUN_DIM)^K6069</x:f>
        <x:v>2532.557193509298</x:v>
      </x:c>
      <x:c r="N6069" s="267" t="n">
        <x:f>MAX(M6069-FARMER_HOURS,0)/TEMP_HOURS_PER_WORKER</x:f>
        <x:v>1.2587202732703457</x:v>
      </x:c>
      <x:c r="O6069" s="268" t="n">
        <x:f>I6069*TOMATO_PRICE+J6069*CARROT_PRICE+K6069*MESCLUN_PRICE</x:f>
        <x:v>113970</x:v>
      </x:c>
      <x:c r="P6069" s="268" t="n">
        <x:f>I6069*TOMATO_FERTILIZER+J6069*CARROT_FERTILIZER+K6069*MESCLUN_FERTILIZER</x:f>
        <x:v>18040</x:v>
      </x:c>
      <x:c r="Q6069" s="268" t="n">
        <x:f>MIN(M6069,FARMER_HOURS)*FARMER_RATE+MAX(M6069-FARMER_HOURS,0)*TEMP_RATE</x:f>
        <x:v>56468.00683175864</x:v>
      </x:c>
      <x:c r="R6069" s="268" t="n">
        <x:f>O6069-P6069-Q6069-FIXED_COST</x:f>
        <x:v>19461.99316824136</x:v>
      </x:c>
      <x:c r="S6069" s="139" t="str">
        <x:f>IF(AND(L6069&lt;=TOTAL_BED_CAP,N6069&lt;=TEMP_WORKER_CAP),"YES","NO")</x:f>
        <x:v>YES</x:v>
      </x:c>
      <x:c r="T6069" s="139" t="n">
        <x:f>IF(S6069="YES",R6069,-1E+99)</x:f>
        <x:v>19461.99316824136</x:v>
      </x:c>
    </x:row>
    <x:row r="6070">
      <x:c r="A6070" s="139"/>
      <x:c r="B6070" s="139"/>
      <x:c r="C6070" s="139"/>
      <x:c r="D6070" s="139"/>
      <x:c r="E6070" s="139"/>
      <x:c r="F6070" s="139"/>
      <x:c r="G6070" s="139"/>
      <x:c r="H6070" s="139"/>
      <x:c r="I6070" s="266" t="n">
        <x:f>INT((ROW()-ROW($I$46))/((CARROT_CAP+1)*(MESCLUN_CAP+1)))</x:f>
        <x:v>9</x:v>
      </x:c>
      <x:c r="J6070" s="266" t="n">
        <x:f>MOD(INT((ROW()-ROW($I$46))/(MESCLUN_CAP+1)),CARROT_CAP+1)</x:f>
        <x:v>5</x:v>
      </x:c>
      <x:c r="K6070" s="266" t="n">
        <x:f>MOD(ROW()-ROW($I$46),MESCLUN_CAP+1)</x:f>
        <x:v>10</x:v>
      </x:c>
      <x:c r="L6070" s="266" t="n">
        <x:f>SUM(I6070:K6070)</x:f>
        <x:v>24</x:v>
      </x:c>
      <x:c r="M6070" s="267" t="n">
        <x:f>I6070*TOMATO_HOURS*WEEKS*(1+TOMATO_DIM)^I6070+J6070*CARROT_HOURS*WEEKS*(1+CARROT_DIM)^J6070+K6070*MESCLUN_HOURS*WEEKS*(1+MESCLUN_DIM)^K6070</x:f>
        <x:v>2589.170734992511</x:v>
      </x:c>
      <x:c r="N6070" s="267" t="n">
        <x:f>MAX(M6070-FARMER_HOURS,0)/TEMP_HOURS_PER_WORKER</x:f>
        <x:v>1.2980352326336881</x:v>
      </x:c>
      <x:c r="O6070" s="268" t="n">
        <x:f>I6070*TOMATO_PRICE+J6070*CARROT_PRICE+K6070*MESCLUN_PRICE</x:f>
        <x:v>116670</x:v>
      </x:c>
      <x:c r="P6070" s="268" t="n">
        <x:f>I6070*TOMATO_FERTILIZER+J6070*CARROT_FERTILIZER+K6070*MESCLUN_FERTILIZER</x:f>
        <x:v>18920</x:v>
      </x:c>
      <x:c r="Q6070" s="268" t="n">
        <x:f>MIN(M6070,FARMER_HOURS)*FARMER_RATE+MAX(M6070-FARMER_HOURS,0)*TEMP_RATE</x:f>
        <x:v>57450.8808158422</x:v>
      </x:c>
      <x:c r="R6070" s="268" t="n">
        <x:f>O6070-P6070-Q6070-FIXED_COST</x:f>
        <x:v>20299.119184157797</x:v>
      </x:c>
      <x:c r="S6070" s="139" t="str">
        <x:f>IF(AND(L6070&lt;=TOTAL_BED_CAP,N6070&lt;=TEMP_WORKER_CAP),"YES","NO")</x:f>
        <x:v>YES</x:v>
      </x:c>
      <x:c r="T6070" s="139" t="n">
        <x:f>IF(S6070="YES",R6070,-1E+99)</x:f>
        <x:v>20299.119184157797</x:v>
      </x:c>
    </x:row>
    <x:row r="6071">
      <x:c r="A6071" s="139"/>
      <x:c r="B6071" s="139"/>
      <x:c r="C6071" s="139"/>
      <x:c r="D6071" s="139"/>
      <x:c r="E6071" s="139"/>
      <x:c r="F6071" s="139"/>
      <x:c r="G6071" s="139"/>
      <x:c r="H6071" s="139"/>
      <x:c r="I6071" s="266" t="n">
        <x:f>INT((ROW()-ROW($I$46))/((CARROT_CAP+1)*(MESCLUN_CAP+1)))</x:f>
        <x:v>9</x:v>
      </x:c>
      <x:c r="J6071" s="266" t="n">
        <x:f>MOD(INT((ROW()-ROW($I$46))/(MESCLUN_CAP+1)),CARROT_CAP+1)</x:f>
        <x:v>5</x:v>
      </x:c>
      <x:c r="K6071" s="266" t="n">
        <x:f>MOD(ROW()-ROW($I$46),MESCLUN_CAP+1)</x:f>
        <x:v>11</x:v>
      </x:c>
      <x:c r="L6071" s="266" t="n">
        <x:f>SUM(I6071:K6071)</x:f>
        <x:v>25</x:v>
      </x:c>
      <x:c r="M6071" s="267" t="n">
        <x:f>I6071*TOMATO_HOURS*WEEKS*(1+TOMATO_DIM)^I6071+J6071*CARROT_HOURS*WEEKS*(1+CARROT_DIM)^J6071+K6071*MESCLUN_HOURS*WEEKS*(1+MESCLUN_DIM)^K6071</x:f>
        <x:v>2647.1288480859503</x:v>
      </x:c>
      <x:c r="N6071" s="267" t="n">
        <x:f>MAX(M6071-FARMER_HOURS,0)/TEMP_HOURS_PER_WORKER</x:f>
        <x:v>1.3382839222819098</x:v>
      </x:c>
      <x:c r="O6071" s="268" t="n">
        <x:f>I6071*TOMATO_PRICE+J6071*CARROT_PRICE+K6071*MESCLUN_PRICE</x:f>
        <x:v>119370</x:v>
      </x:c>
      <x:c r="P6071" s="268" t="n">
        <x:f>I6071*TOMATO_FERTILIZER+J6071*CARROT_FERTILIZER+K6071*MESCLUN_FERTILIZER</x:f>
        <x:v>19800</x:v>
      </x:c>
      <x:c r="Q6071" s="268" t="n">
        <x:f>MIN(M6071,FARMER_HOURS)*FARMER_RATE+MAX(M6071-FARMER_HOURS,0)*TEMP_RATE</x:f>
        <x:v>58457.09805704775</x:v>
      </x:c>
      <x:c r="R6071" s="268" t="n">
        <x:f>O6071-P6071-Q6071-FIXED_COST</x:f>
        <x:v>21112.901942952252</x:v>
      </x:c>
      <x:c r="S6071" s="139" t="str">
        <x:f>IF(AND(L6071&lt;=TOTAL_BED_CAP,N6071&lt;=TEMP_WORKER_CAP),"YES","NO")</x:f>
        <x:v>YES</x:v>
      </x:c>
      <x:c r="T6071" s="139" t="n">
        <x:f>IF(S6071="YES",R6071,-1E+99)</x:f>
        <x:v>21112.901942952252</x:v>
      </x:c>
    </x:row>
    <x:row r="6072">
      <x:c r="A6072" s="139"/>
      <x:c r="B6072" s="139"/>
      <x:c r="C6072" s="139"/>
      <x:c r="D6072" s="139"/>
      <x:c r="E6072" s="139"/>
      <x:c r="F6072" s="139"/>
      <x:c r="G6072" s="139"/>
      <x:c r="H6072" s="139"/>
      <x:c r="I6072" s="266" t="n">
        <x:f>INT((ROW()-ROW($I$46))/((CARROT_CAP+1)*(MESCLUN_CAP+1)))</x:f>
        <x:v>9</x:v>
      </x:c>
      <x:c r="J6072" s="266" t="n">
        <x:f>MOD(INT((ROW()-ROW($I$46))/(MESCLUN_CAP+1)),CARROT_CAP+1)</x:f>
        <x:v>5</x:v>
      </x:c>
      <x:c r="K6072" s="266" t="n">
        <x:f>MOD(ROW()-ROW($I$46),MESCLUN_CAP+1)</x:f>
        <x:v>12</x:v>
      </x:c>
      <x:c r="L6072" s="266" t="n">
        <x:f>SUM(I6072:K6072)</x:f>
        <x:v>26</x:v>
      </x:c>
      <x:c r="M6072" s="267" t="n">
        <x:f>I6072*TOMATO_HOURS*WEEKS*(1+TOMATO_DIM)^I6072+J6072*CARROT_HOURS*WEEKS*(1+CARROT_DIM)^J6072+K6072*MESCLUN_HOURS*WEEKS*(1+MESCLUN_DIM)^K6072</x:f>
        <x:v>2706.4563012140143</x:v>
      </x:c>
      <x:c r="N6072" s="267" t="n">
        <x:f>MAX(M6072-FARMER_HOURS,0)/TEMP_HOURS_PER_WORKER</x:f>
        <x:v>1.379483542509732</x:v>
      </x:c>
      <x:c r="O6072" s="268" t="n">
        <x:f>I6072*TOMATO_PRICE+J6072*CARROT_PRICE+K6072*MESCLUN_PRICE</x:f>
        <x:v>122070</x:v>
      </x:c>
      <x:c r="P6072" s="268" t="n">
        <x:f>I6072*TOMATO_FERTILIZER+J6072*CARROT_FERTILIZER+K6072*MESCLUN_FERTILIZER</x:f>
        <x:v>20680</x:v>
      </x:c>
      <x:c r="Q6072" s="268" t="n">
        <x:f>MIN(M6072,FARMER_HOURS)*FARMER_RATE+MAX(M6072-FARMER_HOURS,0)*TEMP_RATE</x:f>
        <x:v>59487.0885627433</x:v>
      </x:c>
      <x:c r="R6072" s="268" t="n">
        <x:f>O6072-P6072-Q6072-FIXED_COST</x:f>
        <x:v>21902.9114372567</x:v>
      </x:c>
      <x:c r="S6072" s="139" t="str">
        <x:f>IF(AND(L6072&lt;=TOTAL_BED_CAP,N6072&lt;=TEMP_WORKER_CAP),"YES","NO")</x:f>
        <x:v>YES</x:v>
      </x:c>
      <x:c r="T6072" s="139" t="n">
        <x:f>IF(S6072="YES",R6072,-1E+99)</x:f>
        <x:v>21902.9114372567</x:v>
      </x:c>
    </x:row>
    <x:row r="6073">
      <x:c r="A6073" s="139"/>
      <x:c r="B6073" s="139"/>
      <x:c r="C6073" s="139"/>
      <x:c r="D6073" s="139"/>
      <x:c r="E6073" s="139"/>
      <x:c r="F6073" s="139"/>
      <x:c r="G6073" s="139"/>
      <x:c r="H6073" s="139"/>
      <x:c r="I6073" s="266" t="n">
        <x:f>INT((ROW()-ROW($I$46))/((CARROT_CAP+1)*(MESCLUN_CAP+1)))</x:f>
        <x:v>9</x:v>
      </x:c>
      <x:c r="J6073" s="266" t="n">
        <x:f>MOD(INT((ROW()-ROW($I$46))/(MESCLUN_CAP+1)),CARROT_CAP+1)</x:f>
        <x:v>5</x:v>
      </x:c>
      <x:c r="K6073" s="266" t="n">
        <x:f>MOD(ROW()-ROW($I$46),MESCLUN_CAP+1)</x:f>
        <x:v>13</x:v>
      </x:c>
      <x:c r="L6073" s="266" t="n">
        <x:f>SUM(I6073:K6073)</x:f>
        <x:v>27</x:v>
      </x:c>
      <x:c r="M6073" s="267" t="n">
        <x:f>I6073*TOMATO_HOURS*WEEKS*(1+TOMATO_DIM)^I6073+J6073*CARROT_HOURS*WEEKS*(1+CARROT_DIM)^J6073+K6073*MESCLUN_HOURS*WEEKS*(1+MESCLUN_DIM)^K6073</x:f>
        <x:v>2767.178271922399</x:v>
      </x:c>
      <x:c r="N6073" s="267" t="n">
        <x:f>MAX(M6073-FARMER_HOURS,0)/TEMP_HOURS_PER_WORKER</x:f>
        <x:v>1.421651577723888</x:v>
      </x:c>
      <x:c r="O6073" s="268" t="n">
        <x:f>I6073*TOMATO_PRICE+J6073*CARROT_PRICE+K6073*MESCLUN_PRICE</x:f>
        <x:v>124770</x:v>
      </x:c>
      <x:c r="P6073" s="268" t="n">
        <x:f>I6073*TOMATO_FERTILIZER+J6073*CARROT_FERTILIZER+K6073*MESCLUN_FERTILIZER</x:f>
        <x:v>21560</x:v>
      </x:c>
      <x:c r="Q6073" s="268" t="n">
        <x:f>MIN(M6073,FARMER_HOURS)*FARMER_RATE+MAX(M6073-FARMER_HOURS,0)*TEMP_RATE</x:f>
        <x:v>60541.2894430972</x:v>
      </x:c>
      <x:c r="R6073" s="268" t="n">
        <x:f>O6073-P6073-Q6073-FIXED_COST</x:f>
        <x:v>22668.7105569028</x:v>
      </x:c>
      <x:c r="S6073" s="139" t="str">
        <x:f>IF(AND(L6073&lt;=TOTAL_BED_CAP,N6073&lt;=TEMP_WORKER_CAP),"YES","NO")</x:f>
        <x:v>YES</x:v>
      </x:c>
      <x:c r="T6073" s="139" t="n">
        <x:f>IF(S6073="YES",R6073,-1E+99)</x:f>
        <x:v>22668.7105569028</x:v>
      </x:c>
    </x:row>
    <x:row r="6074">
      <x:c r="A6074" s="139"/>
      <x:c r="B6074" s="139"/>
      <x:c r="C6074" s="139"/>
      <x:c r="D6074" s="139"/>
      <x:c r="E6074" s="139"/>
      <x:c r="F6074" s="139"/>
      <x:c r="G6074" s="139"/>
      <x:c r="H6074" s="139"/>
      <x:c r="I6074" s="266" t="n">
        <x:f>INT((ROW()-ROW($I$46))/((CARROT_CAP+1)*(MESCLUN_CAP+1)))</x:f>
        <x:v>9</x:v>
      </x:c>
      <x:c r="J6074" s="266" t="n">
        <x:f>MOD(INT((ROW()-ROW($I$46))/(MESCLUN_CAP+1)),CARROT_CAP+1)</x:f>
        <x:v>5</x:v>
      </x:c>
      <x:c r="K6074" s="266" t="n">
        <x:f>MOD(ROW()-ROW($I$46),MESCLUN_CAP+1)</x:f>
        <x:v>14</x:v>
      </x:c>
      <x:c r="L6074" s="266" t="n">
        <x:f>SUM(I6074:K6074)</x:f>
        <x:v>28</x:v>
      </x:c>
      <x:c r="M6074" s="267" t="n">
        <x:f>I6074*TOMATO_HOURS*WEEKS*(1+TOMATO_DIM)^I6074+J6074*CARROT_HOURS*WEEKS*(1+CARROT_DIM)^J6074+K6074*MESCLUN_HOURS*WEEKS*(1+MESCLUN_DIM)^K6074</x:f>
        <x:v>2829.32035323606</x:v>
      </x:c>
      <x:c r="N6074" s="267" t="n">
        <x:f>MAX(M6074-FARMER_HOURS,0)/TEMP_HOURS_PER_WORKER</x:f>
        <x:v>1.4648058008583749</x:v>
      </x:c>
      <x:c r="O6074" s="268" t="n">
        <x:f>I6074*TOMATO_PRICE+J6074*CARROT_PRICE+K6074*MESCLUN_PRICE</x:f>
        <x:v>127470</x:v>
      </x:c>
      <x:c r="P6074" s="268" t="n">
        <x:f>I6074*TOMATO_FERTILIZER+J6074*CARROT_FERTILIZER+K6074*MESCLUN_FERTILIZER</x:f>
        <x:v>22440</x:v>
      </x:c>
      <x:c r="Q6074" s="268" t="n">
        <x:f>MIN(M6074,FARMER_HOURS)*FARMER_RATE+MAX(M6074-FARMER_HOURS,0)*TEMP_RATE</x:f>
        <x:v>61620.14502145937</x:v>
      </x:c>
      <x:c r="R6074" s="268" t="n">
        <x:f>O6074-P6074-Q6074-FIXED_COST</x:f>
        <x:v>23409.85497854063</x:v>
      </x:c>
      <x:c r="S6074" s="139" t="str">
        <x:f>IF(AND(L6074&lt;=TOTAL_BED_CAP,N6074&lt;=TEMP_WORKER_CAP),"YES","NO")</x:f>
        <x:v>YES</x:v>
      </x:c>
      <x:c r="T6074" s="139" t="n">
        <x:f>IF(S6074="YES",R6074,-1E+99)</x:f>
        <x:v>23409.85497854063</x:v>
      </x:c>
    </x:row>
    <x:row r="6075">
      <x:c r="A6075" s="139"/>
      <x:c r="B6075" s="139"/>
      <x:c r="C6075" s="139"/>
      <x:c r="D6075" s="139"/>
      <x:c r="E6075" s="139"/>
      <x:c r="F6075" s="139"/>
      <x:c r="G6075" s="139"/>
      <x:c r="H6075" s="139"/>
      <x:c r="I6075" s="266" t="n">
        <x:f>INT((ROW()-ROW($I$46))/((CARROT_CAP+1)*(MESCLUN_CAP+1)))</x:f>
        <x:v>9</x:v>
      </x:c>
      <x:c r="J6075" s="266" t="n">
        <x:f>MOD(INT((ROW()-ROW($I$46))/(MESCLUN_CAP+1)),CARROT_CAP+1)</x:f>
        <x:v>5</x:v>
      </x:c>
      <x:c r="K6075" s="266" t="n">
        <x:f>MOD(ROW()-ROW($I$46),MESCLUN_CAP+1)</x:f>
        <x:v>15</x:v>
      </x:c>
      <x:c r="L6075" s="266" t="n">
        <x:f>SUM(I6075:K6075)</x:f>
        <x:v>29</x:v>
      </x:c>
      <x:c r="M6075" s="267" t="n">
        <x:f>I6075*TOMATO_HOURS*WEEKS*(1+TOMATO_DIM)^I6075+J6075*CARROT_HOURS*WEEKS*(1+CARROT_DIM)^J6075+K6075*MESCLUN_HOURS*WEEKS*(1+MESCLUN_DIM)^K6075</x:f>
        <x:v>2892.908560112206</x:v>
      </x:c>
      <x:c r="N6075" s="267" t="n">
        <x:f>MAX(M6075-FARMER_HOURS,0)/TEMP_HOURS_PER_WORKER</x:f>
        <x:v>1.5089642778556986</x:v>
      </x:c>
      <x:c r="O6075" s="268" t="n">
        <x:f>I6075*TOMATO_PRICE+J6075*CARROT_PRICE+K6075*MESCLUN_PRICE</x:f>
        <x:v>130170</x:v>
      </x:c>
      <x:c r="P6075" s="268" t="n">
        <x:f>I6075*TOMATO_FERTILIZER+J6075*CARROT_FERTILIZER+K6075*MESCLUN_FERTILIZER</x:f>
        <x:v>23320</x:v>
      </x:c>
      <x:c r="Q6075" s="268" t="n">
        <x:f>MIN(M6075,FARMER_HOURS)*FARMER_RATE+MAX(M6075-FARMER_HOURS,0)*TEMP_RATE</x:f>
        <x:v>62724.106946392465</x:v>
      </x:c>
      <x:c r="R6075" s="268" t="n">
        <x:f>O6075-P6075-Q6075-FIXED_COST</x:f>
        <x:v>24125.893053607535</x:v>
      </x:c>
      <x:c r="S6075" s="139" t="str">
        <x:f>IF(AND(L6075&lt;=TOTAL_BED_CAP,N6075&lt;=TEMP_WORKER_CAP),"YES","NO")</x:f>
        <x:v>YES</x:v>
      </x:c>
      <x:c r="T6075" s="139" t="n">
        <x:f>IF(S6075="YES",R6075,-1E+99)</x:f>
        <x:v>24125.893053607535</x:v>
      </x:c>
    </x:row>
    <x:row r="6076">
      <x:c r="A6076" s="139"/>
      <x:c r="B6076" s="139"/>
      <x:c r="C6076" s="139"/>
      <x:c r="D6076" s="139"/>
      <x:c r="E6076" s="139"/>
      <x:c r="F6076" s="139"/>
      <x:c r="G6076" s="139"/>
      <x:c r="H6076" s="139"/>
      <x:c r="I6076" s="266" t="n">
        <x:f>INT((ROW()-ROW($I$46))/((CARROT_CAP+1)*(MESCLUN_CAP+1)))</x:f>
        <x:v>9</x:v>
      </x:c>
      <x:c r="J6076" s="266" t="n">
        <x:f>MOD(INT((ROW()-ROW($I$46))/(MESCLUN_CAP+1)),CARROT_CAP+1)</x:f>
        <x:v>5</x:v>
      </x:c>
      <x:c r="K6076" s="266" t="n">
        <x:f>MOD(ROW()-ROW($I$46),MESCLUN_CAP+1)</x:f>
        <x:v>16</x:v>
      </x:c>
      <x:c r="L6076" s="266" t="n">
        <x:f>SUM(I6076:K6076)</x:f>
        <x:v>30</x:v>
      </x:c>
      <x:c r="M6076" s="267" t="n">
        <x:f>I6076*TOMATO_HOURS*WEEKS*(1+TOMATO_DIM)^I6076+J6076*CARROT_HOURS*WEEKS*(1+CARROT_DIM)^J6076+K6076*MESCLUN_HOURS*WEEKS*(1+MESCLUN_DIM)^K6076</x:f>
        <x:v>2957.969335989695</x:v>
      </x:c>
      <x:c r="N6076" s="267" t="n">
        <x:f>MAX(M6076-FARMER_HOURS,0)/TEMP_HOURS_PER_WORKER</x:f>
        <x:v>1.554145372215066</x:v>
      </x:c>
      <x:c r="O6076" s="268" t="n">
        <x:f>I6076*TOMATO_PRICE+J6076*CARROT_PRICE+K6076*MESCLUN_PRICE</x:f>
        <x:v>132870</x:v>
      </x:c>
      <x:c r="P6076" s="268" t="n">
        <x:f>I6076*TOMATO_FERTILIZER+J6076*CARROT_FERTILIZER+K6076*MESCLUN_FERTILIZER</x:f>
        <x:v>24200</x:v>
      </x:c>
      <x:c r="Q6076" s="268" t="n">
        <x:f>MIN(M6076,FARMER_HOURS)*FARMER_RATE+MAX(M6076-FARMER_HOURS,0)*TEMP_RATE</x:f>
        <x:v>63853.63430537665</x:v>
      </x:c>
      <x:c r="R6076" s="268" t="n">
        <x:f>O6076-P6076-Q6076-FIXED_COST</x:f>
        <x:v>24816.365694623353</x:v>
      </x:c>
      <x:c r="S6076" s="139" t="str">
        <x:f>IF(AND(L6076&lt;=TOTAL_BED_CAP,N6076&lt;=TEMP_WORKER_CAP),"YES","NO")</x:f>
        <x:v>YES</x:v>
      </x:c>
      <x:c r="T6076" s="139" t="n">
        <x:f>IF(S6076="YES",R6076,-1E+99)</x:f>
        <x:v>24816.365694623353</x:v>
      </x:c>
    </x:row>
    <x:row r="6077">
      <x:c r="A6077" s="139"/>
      <x:c r="B6077" s="139"/>
      <x:c r="C6077" s="139"/>
      <x:c r="D6077" s="139"/>
      <x:c r="E6077" s="139"/>
      <x:c r="F6077" s="139"/>
      <x:c r="G6077" s="139"/>
      <x:c r="H6077" s="139"/>
      <x:c r="I6077" s="266" t="n">
        <x:f>INT((ROW()-ROW($I$46))/((CARROT_CAP+1)*(MESCLUN_CAP+1)))</x:f>
        <x:v>9</x:v>
      </x:c>
      <x:c r="J6077" s="266" t="n">
        <x:f>MOD(INT((ROW()-ROW($I$46))/(MESCLUN_CAP+1)),CARROT_CAP+1)</x:f>
        <x:v>5</x:v>
      </x:c>
      <x:c r="K6077" s="266" t="n">
        <x:f>MOD(ROW()-ROW($I$46),MESCLUN_CAP+1)</x:f>
        <x:v>17</x:v>
      </x:c>
      <x:c r="L6077" s="266" t="n">
        <x:f>SUM(I6077:K6077)</x:f>
        <x:v>31</x:v>
      </x:c>
      <x:c r="M6077" s="267" t="n">
        <x:f>I6077*TOMATO_HOURS*WEEKS*(1+TOMATO_DIM)^I6077+J6077*CARROT_HOURS*WEEKS*(1+CARROT_DIM)^J6077+K6077*MESCLUN_HOURS*WEEKS*(1+MESCLUN_DIM)^K6077</x:f>
        <x:v>3024.529559436235</x:v>
      </x:c>
      <x:c r="N6077" s="267" t="n">
        <x:f>MAX(M6077-FARMER_HOURS,0)/TEMP_HOURS_PER_WORKER</x:f>
        <x:v>1.6003677496084967</x:v>
      </x:c>
      <x:c r="O6077" s="268" t="n">
        <x:f>I6077*TOMATO_PRICE+J6077*CARROT_PRICE+K6077*MESCLUN_PRICE</x:f>
        <x:v>135570</x:v>
      </x:c>
      <x:c r="P6077" s="268" t="n">
        <x:f>I6077*TOMATO_FERTILIZER+J6077*CARROT_FERTILIZER+K6077*MESCLUN_FERTILIZER</x:f>
        <x:v>25080</x:v>
      </x:c>
      <x:c r="Q6077" s="268" t="n">
        <x:f>MIN(M6077,FARMER_HOURS)*FARMER_RATE+MAX(M6077-FARMER_HOURS,0)*TEMP_RATE</x:f>
        <x:v>65009.19374021242</x:v>
      </x:c>
      <x:c r="R6077" s="268" t="n">
        <x:f>O6077-P6077-Q6077-FIXED_COST</x:f>
        <x:v>25480.806259787583</x:v>
      </x:c>
      <x:c r="S6077" s="139" t="str">
        <x:f>IF(AND(L6077&lt;=TOTAL_BED_CAP,N6077&lt;=TEMP_WORKER_CAP),"YES","NO")</x:f>
        <x:v>YES</x:v>
      </x:c>
      <x:c r="T6077" s="139" t="n">
        <x:f>IF(S6077="YES",R6077,-1E+99)</x:f>
        <x:v>25480.806259787583</x:v>
      </x:c>
    </x:row>
    <x:row r="6078">
      <x:c r="A6078" s="139"/>
      <x:c r="B6078" s="139"/>
      <x:c r="C6078" s="139"/>
      <x:c r="D6078" s="139"/>
      <x:c r="E6078" s="139"/>
      <x:c r="F6078" s="139"/>
      <x:c r="G6078" s="139"/>
      <x:c r="H6078" s="139"/>
      <x:c r="I6078" s="266" t="n">
        <x:f>INT((ROW()-ROW($I$46))/((CARROT_CAP+1)*(MESCLUN_CAP+1)))</x:f>
        <x:v>9</x:v>
      </x:c>
      <x:c r="J6078" s="266" t="n">
        <x:f>MOD(INT((ROW()-ROW($I$46))/(MESCLUN_CAP+1)),CARROT_CAP+1)</x:f>
        <x:v>5</x:v>
      </x:c>
      <x:c r="K6078" s="266" t="n">
        <x:f>MOD(ROW()-ROW($I$46),MESCLUN_CAP+1)</x:f>
        <x:v>18</x:v>
      </x:c>
      <x:c r="L6078" s="266" t="n">
        <x:f>SUM(I6078:K6078)</x:f>
        <x:v>32</x:v>
      </x:c>
      <x:c r="M6078" s="267" t="n">
        <x:f>I6078*TOMATO_HOURS*WEEKS*(1+TOMATO_DIM)^I6078+J6078*CARROT_HOURS*WEEKS*(1+CARROT_DIM)^J6078+K6078*MESCLUN_HOURS*WEEKS*(1+MESCLUN_DIM)^K6078</x:f>
        <x:v>3092.6165508948225</x:v>
      </x:c>
      <x:c r="N6078" s="267" t="n">
        <x:f>MAX(M6078-FARMER_HOURS,0)/TEMP_HOURS_PER_WORKER</x:f>
        <x:v>1.6476503825658488</x:v>
      </x:c>
      <x:c r="O6078" s="268" t="n">
        <x:f>I6078*TOMATO_PRICE+J6078*CARROT_PRICE+K6078*MESCLUN_PRICE</x:f>
        <x:v>138270</x:v>
      </x:c>
      <x:c r="P6078" s="268" t="n">
        <x:f>I6078*TOMATO_FERTILIZER+J6078*CARROT_FERTILIZER+K6078*MESCLUN_FERTILIZER</x:f>
        <x:v>25960</x:v>
      </x:c>
      <x:c r="Q6078" s="268" t="n">
        <x:f>MIN(M6078,FARMER_HOURS)*FARMER_RATE+MAX(M6078-FARMER_HOURS,0)*TEMP_RATE</x:f>
        <x:v>66191.25956414622</x:v>
      </x:c>
      <x:c r="R6078" s="268" t="n">
        <x:f>O6078-P6078-Q6078-FIXED_COST</x:f>
        <x:v>26118.740435853775</x:v>
      </x:c>
      <x:c r="S6078" s="139" t="str">
        <x:f>IF(AND(L6078&lt;=TOTAL_BED_CAP,N6078&lt;=TEMP_WORKER_CAP),"YES","NO")</x:f>
        <x:v>YES</x:v>
      </x:c>
      <x:c r="T6078" s="139" t="n">
        <x:f>IF(S6078="YES",R6078,-1E+99)</x:f>
        <x:v>26118.740435853775</x:v>
      </x:c>
    </x:row>
    <x:row r="6079">
      <x:c r="A6079" s="139"/>
      <x:c r="B6079" s="139"/>
      <x:c r="C6079" s="139"/>
      <x:c r="D6079" s="139"/>
      <x:c r="E6079" s="139"/>
      <x:c r="F6079" s="139"/>
      <x:c r="G6079" s="139"/>
      <x:c r="H6079" s="139"/>
      <x:c r="I6079" s="266" t="n">
        <x:f>INT((ROW()-ROW($I$46))/((CARROT_CAP+1)*(MESCLUN_CAP+1)))</x:f>
        <x:v>9</x:v>
      </x:c>
      <x:c r="J6079" s="266" t="n">
        <x:f>MOD(INT((ROW()-ROW($I$46))/(MESCLUN_CAP+1)),CARROT_CAP+1)</x:f>
        <x:v>5</x:v>
      </x:c>
      <x:c r="K6079" s="266" t="n">
        <x:f>MOD(ROW()-ROW($I$46),MESCLUN_CAP+1)</x:f>
        <x:v>19</x:v>
      </x:c>
      <x:c r="L6079" s="266" t="n">
        <x:f>SUM(I6079:K6079)</x:f>
        <x:v>33</x:v>
      </x:c>
      <x:c r="M6079" s="267" t="n">
        <x:f>I6079*TOMATO_HOURS*WEEKS*(1+TOMATO_DIM)^I6079+J6079*CARROT_HOURS*WEEKS*(1+CARROT_DIM)^J6079+K6079*MESCLUN_HOURS*WEEKS*(1+MESCLUN_DIM)^K6079</x:f>
        <x:v>3162.2580795308445</x:v>
      </x:c>
      <x:c r="N6079" s="267" t="n">
        <x:f>MAX(M6079-FARMER_HOURS,0)/TEMP_HOURS_PER_WORKER</x:f>
        <x:v>1.6960125552297531</x:v>
      </x:c>
      <x:c r="O6079" s="268" t="n">
        <x:f>I6079*TOMATO_PRICE+J6079*CARROT_PRICE+K6079*MESCLUN_PRICE</x:f>
        <x:v>140970</x:v>
      </x:c>
      <x:c r="P6079" s="268" t="n">
        <x:f>I6079*TOMATO_FERTILIZER+J6079*CARROT_FERTILIZER+K6079*MESCLUN_FERTILIZER</x:f>
        <x:v>26840</x:v>
      </x:c>
      <x:c r="Q6079" s="268" t="n">
        <x:f>MIN(M6079,FARMER_HOURS)*FARMER_RATE+MAX(M6079-FARMER_HOURS,0)*TEMP_RATE</x:f>
        <x:v>67400.31388074384</x:v>
      </x:c>
      <x:c r="R6079" s="268" t="n">
        <x:f>O6079-P6079-Q6079-FIXED_COST</x:f>
        <x:v>26729.686119256163</x:v>
      </x:c>
      <x:c r="S6079" s="139" t="str">
        <x:f>IF(AND(L6079&lt;=TOTAL_BED_CAP,N6079&lt;=TEMP_WORKER_CAP),"YES","NO")</x:f>
        <x:v>YES</x:v>
      </x:c>
      <x:c r="T6079" s="139" t="n">
        <x:f>IF(S6079="YES",R6079,-1E+99)</x:f>
        <x:v>26729.686119256163</x:v>
      </x:c>
    </x:row>
    <x:row r="6080">
      <x:c r="A6080" s="139"/>
      <x:c r="B6080" s="139"/>
      <x:c r="C6080" s="139"/>
      <x:c r="D6080" s="139"/>
      <x:c r="E6080" s="139"/>
      <x:c r="F6080" s="139"/>
      <x:c r="G6080" s="139"/>
      <x:c r="H6080" s="139"/>
      <x:c r="I6080" s="266" t="n">
        <x:f>INT((ROW()-ROW($I$46))/((CARROT_CAP+1)*(MESCLUN_CAP+1)))</x:f>
        <x:v>9</x:v>
      </x:c>
      <x:c r="J6080" s="266" t="n">
        <x:f>MOD(INT((ROW()-ROW($I$46))/(MESCLUN_CAP+1)),CARROT_CAP+1)</x:f>
        <x:v>5</x:v>
      </x:c>
      <x:c r="K6080" s="266" t="n">
        <x:f>MOD(ROW()-ROW($I$46),MESCLUN_CAP+1)</x:f>
        <x:v>20</x:v>
      </x:c>
      <x:c r="L6080" s="266" t="n">
        <x:f>SUM(I6080:K6080)</x:f>
        <x:v>34</x:v>
      </x:c>
      <x:c r="M6080" s="267" t="n">
        <x:f>I6080*TOMATO_HOURS*WEEKS*(1+TOMATO_DIM)^I6080+J6080*CARROT_HOURS*WEEKS*(1+CARROT_DIM)^J6080+K6080*MESCLUN_HOURS*WEEKS*(1+MESCLUN_DIM)^K6080</x:f>
        <x:v>3233.482370181321</x:v>
      </x:c>
      <x:c r="N6080" s="267" t="n">
        <x:f>MAX(M6080-FARMER_HOURS,0)/TEMP_HOURS_PER_WORKER</x:f>
        <x:v>1.745473868181473</x:v>
      </x:c>
      <x:c r="O6080" s="268" t="n">
        <x:f>I6080*TOMATO_PRICE+J6080*CARROT_PRICE+K6080*MESCLUN_PRICE</x:f>
        <x:v>143670</x:v>
      </x:c>
      <x:c r="P6080" s="268" t="n">
        <x:f>I6080*TOMATO_FERTILIZER+J6080*CARROT_FERTILIZER+K6080*MESCLUN_FERTILIZER</x:f>
        <x:v>27720</x:v>
      </x:c>
      <x:c r="Q6080" s="268" t="n">
        <x:f>MIN(M6080,FARMER_HOURS)*FARMER_RATE+MAX(M6080-FARMER_HOURS,0)*TEMP_RATE</x:f>
        <x:v>68636.84670453682</x:v>
      </x:c>
      <x:c r="R6080" s="268" t="n">
        <x:f>O6080-P6080-Q6080-FIXED_COST</x:f>
        <x:v>27313.153295463184</x:v>
      </x:c>
      <x:c r="S6080" s="139" t="str">
        <x:f>IF(AND(L6080&lt;=TOTAL_BED_CAP,N6080&lt;=TEMP_WORKER_CAP),"YES","NO")</x:f>
        <x:v>YES</x:v>
      </x:c>
      <x:c r="T6080" s="139" t="n">
        <x:f>IF(S6080="YES",R6080,-1E+99)</x:f>
        <x:v>27313.153295463184</x:v>
      </x:c>
    </x:row>
    <x:row r="6081">
      <x:c r="A6081" s="139"/>
      <x:c r="B6081" s="139"/>
      <x:c r="C6081" s="139"/>
      <x:c r="D6081" s="139"/>
      <x:c r="E6081" s="139"/>
      <x:c r="F6081" s="139"/>
      <x:c r="G6081" s="139"/>
      <x:c r="H6081" s="139"/>
      <x:c r="I6081" s="266" t="n">
        <x:f>INT((ROW()-ROW($I$46))/((CARROT_CAP+1)*(MESCLUN_CAP+1)))</x:f>
        <x:v>9</x:v>
      </x:c>
      <x:c r="J6081" s="266" t="n">
        <x:f>MOD(INT((ROW()-ROW($I$46))/(MESCLUN_CAP+1)),CARROT_CAP+1)</x:f>
        <x:v>5</x:v>
      </x:c>
      <x:c r="K6081" s="266" t="n">
        <x:f>MOD(ROW()-ROW($I$46),MESCLUN_CAP+1)</x:f>
        <x:v>21</x:v>
      </x:c>
      <x:c r="L6081" s="266" t="n">
        <x:f>SUM(I6081:K6081)</x:f>
        <x:v>35</x:v>
      </x:c>
      <x:c r="M6081" s="267" t="n">
        <x:f>I6081*TOMATO_HOURS*WEEKS*(1+TOMATO_DIM)^I6081+J6081*CARROT_HOURS*WEEKS*(1+CARROT_DIM)^J6081+K6081*MESCLUN_HOURS*WEEKS*(1+MESCLUN_DIM)^K6081</x:f>
        <x:v>3306.3181104077653</x:v>
      </x:c>
      <x:c r="N6081" s="267" t="n">
        <x:f>MAX(M6081-FARMER_HOURS,0)/TEMP_HOURS_PER_WORKER</x:f>
        <x:v>1.7960542433387259</x:v>
      </x:c>
      <x:c r="O6081" s="268" t="n">
        <x:f>I6081*TOMATO_PRICE+J6081*CARROT_PRICE+K6081*MESCLUN_PRICE</x:f>
        <x:v>146370</x:v>
      </x:c>
      <x:c r="P6081" s="268" t="n">
        <x:f>I6081*TOMATO_FERTILIZER+J6081*CARROT_FERTILIZER+K6081*MESCLUN_FERTILIZER</x:f>
        <x:v>28600</x:v>
      </x:c>
      <x:c r="Q6081" s="268" t="n">
        <x:f>MIN(M6081,FARMER_HOURS)*FARMER_RATE+MAX(M6081-FARMER_HOURS,0)*TEMP_RATE</x:f>
        <x:v>69901.35608346816</x:v>
      </x:c>
      <x:c r="R6081" s="268" t="n">
        <x:f>O6081-P6081-Q6081-FIXED_COST</x:f>
        <x:v>27868.643916531844</x:v>
      </x:c>
      <x:c r="S6081" s="139" t="str">
        <x:f>IF(AND(L6081&lt;=TOTAL_BED_CAP,N6081&lt;=TEMP_WORKER_CAP),"YES","NO")</x:f>
        <x:v>YES</x:v>
      </x:c>
      <x:c r="T6081" s="139" t="n">
        <x:f>IF(S6081="YES",R6081,-1E+99)</x:f>
        <x:v>27868.643916531844</x:v>
      </x:c>
    </x:row>
    <x:row r="6082">
      <x:c r="A6082" s="139"/>
      <x:c r="B6082" s="139"/>
      <x:c r="C6082" s="139"/>
      <x:c r="D6082" s="139"/>
      <x:c r="E6082" s="139"/>
      <x:c r="F6082" s="139"/>
      <x:c r="G6082" s="139"/>
      <x:c r="H6082" s="139"/>
      <x:c r="I6082" s="266" t="n">
        <x:f>INT((ROW()-ROW($I$46))/((CARROT_CAP+1)*(MESCLUN_CAP+1)))</x:f>
        <x:v>9</x:v>
      </x:c>
      <x:c r="J6082" s="266" t="n">
        <x:f>MOD(INT((ROW()-ROW($I$46))/(MESCLUN_CAP+1)),CARROT_CAP+1)</x:f>
        <x:v>5</x:v>
      </x:c>
      <x:c r="K6082" s="266" t="n">
        <x:f>MOD(ROW()-ROW($I$46),MESCLUN_CAP+1)</x:f>
        <x:v>22</x:v>
      </x:c>
      <x:c r="L6082" s="266" t="n">
        <x:f>SUM(I6082:K6082)</x:f>
        <x:v>36</x:v>
      </x:c>
      <x:c r="M6082" s="267" t="n">
        <x:f>I6082*TOMATO_HOURS*WEEKS*(1+TOMATO_DIM)^I6082+J6082*CARROT_HOURS*WEEKS*(1+CARROT_DIM)^J6082+K6082*MESCLUN_HOURS*WEEKS*(1+MESCLUN_DIM)^K6082</x:f>
        <x:v>3380.7944576541613</x:v>
      </x:c>
      <x:c r="N6082" s="267" t="n">
        <x:f>MAX(M6082-FARMER_HOURS,0)/TEMP_HOURS_PER_WORKER</x:f>
        <x:v>1.847773928926501</x:v>
      </x:c>
      <x:c r="O6082" s="268" t="n">
        <x:f>I6082*TOMATO_PRICE+J6082*CARROT_PRICE+K6082*MESCLUN_PRICE</x:f>
        <x:v>149070</x:v>
      </x:c>
      <x:c r="P6082" s="268" t="n">
        <x:f>I6082*TOMATO_FERTILIZER+J6082*CARROT_FERTILIZER+K6082*MESCLUN_FERTILIZER</x:f>
        <x:v>29480</x:v>
      </x:c>
      <x:c r="Q6082" s="268" t="n">
        <x:f>MIN(M6082,FARMER_HOURS)*FARMER_RATE+MAX(M6082-FARMER_HOURS,0)*TEMP_RATE</x:f>
        <x:v>71194.34822316252</x:v>
      </x:c>
      <x:c r="R6082" s="268" t="n">
        <x:f>O6082-P6082-Q6082-FIXED_COST</x:f>
        <x:v>28395.651776837476</x:v>
      </x:c>
      <x:c r="S6082" s="139" t="str">
        <x:f>IF(AND(L6082&lt;=TOTAL_BED_CAP,N6082&lt;=TEMP_WORKER_CAP),"YES","NO")</x:f>
        <x:v>YES</x:v>
      </x:c>
      <x:c r="T6082" s="139" t="n">
        <x:f>IF(S6082="YES",R6082,-1E+99)</x:f>
        <x:v>28395.651776837476</x:v>
      </x:c>
    </x:row>
    <x:row r="6083">
      <x:c r="A6083" s="139"/>
      <x:c r="B6083" s="139"/>
      <x:c r="C6083" s="139"/>
      <x:c r="D6083" s="139"/>
      <x:c r="E6083" s="139"/>
      <x:c r="F6083" s="139"/>
      <x:c r="G6083" s="139"/>
      <x:c r="H6083" s="139"/>
      <x:c r="I6083" s="266" t="n">
        <x:f>INT((ROW()-ROW($I$46))/((CARROT_CAP+1)*(MESCLUN_CAP+1)))</x:f>
        <x:v>9</x:v>
      </x:c>
      <x:c r="J6083" s="266" t="n">
        <x:f>MOD(INT((ROW()-ROW($I$46))/(MESCLUN_CAP+1)),CARROT_CAP+1)</x:f>
        <x:v>5</x:v>
      </x:c>
      <x:c r="K6083" s="266" t="n">
        <x:f>MOD(ROW()-ROW($I$46),MESCLUN_CAP+1)</x:f>
        <x:v>23</x:v>
      </x:c>
      <x:c r="L6083" s="266" t="n">
        <x:f>SUM(I6083:K6083)</x:f>
        <x:v>37</x:v>
      </x:c>
      <x:c r="M6083" s="267" t="n">
        <x:f>I6083*TOMATO_HOURS*WEEKS*(1+TOMATO_DIM)^I6083+J6083*CARROT_HOURS*WEEKS*(1+CARROT_DIM)^J6083+K6083*MESCLUN_HOURS*WEEKS*(1+MESCLUN_DIM)^K6083</x:f>
        <x:v>3456.941046511598</x:v>
      </x:c>
      <x:c r="N6083" s="267" t="n">
        <x:f>MAX(M6083-FARMER_HOURS,0)/TEMP_HOURS_PER_WORKER</x:f>
        <x:v>1.900653504521943</x:v>
      </x:c>
      <x:c r="O6083" s="268" t="n">
        <x:f>I6083*TOMATO_PRICE+J6083*CARROT_PRICE+K6083*MESCLUN_PRICE</x:f>
        <x:v>151770</x:v>
      </x:c>
      <x:c r="P6083" s="268" t="n">
        <x:f>I6083*TOMATO_FERTILIZER+J6083*CARROT_FERTILIZER+K6083*MESCLUN_FERTILIZER</x:f>
        <x:v>30360</x:v>
      </x:c>
      <x:c r="Q6083" s="268" t="n">
        <x:f>MIN(M6083,FARMER_HOURS)*FARMER_RATE+MAX(M6083-FARMER_HOURS,0)*TEMP_RATE</x:f>
        <x:v>72516.33761304858</x:v>
      </x:c>
      <x:c r="R6083" s="268" t="n">
        <x:f>O6083-P6083-Q6083-FIXED_COST</x:f>
        <x:v>28893.662386951415</x:v>
      </x:c>
      <x:c r="S6083" s="139" t="str">
        <x:f>IF(AND(L6083&lt;=TOTAL_BED_CAP,N6083&lt;=TEMP_WORKER_CAP),"YES","NO")</x:f>
        <x:v>YES</x:v>
      </x:c>
      <x:c r="T6083" s="139" t="n">
        <x:f>IF(S6083="YES",R6083,-1E+99)</x:f>
        <x:v>28893.662386951415</x:v>
      </x:c>
    </x:row>
    <x:row r="6084">
      <x:c r="A6084" s="139"/>
      <x:c r="B6084" s="139"/>
      <x:c r="C6084" s="139"/>
      <x:c r="D6084" s="139"/>
      <x:c r="E6084" s="139"/>
      <x:c r="F6084" s="139"/>
      <x:c r="G6084" s="139"/>
      <x:c r="H6084" s="139"/>
      <x:c r="I6084" s="266" t="n">
        <x:f>INT((ROW()-ROW($I$46))/((CARROT_CAP+1)*(MESCLUN_CAP+1)))</x:f>
        <x:v>9</x:v>
      </x:c>
      <x:c r="J6084" s="266" t="n">
        <x:f>MOD(INT((ROW()-ROW($I$46))/(MESCLUN_CAP+1)),CARROT_CAP+1)</x:f>
        <x:v>5</x:v>
      </x:c>
      <x:c r="K6084" s="266" t="n">
        <x:f>MOD(ROW()-ROW($I$46),MESCLUN_CAP+1)</x:f>
        <x:v>24</x:v>
      </x:c>
      <x:c r="L6084" s="266" t="n">
        <x:f>SUM(I6084:K6084)</x:f>
        <x:v>38</x:v>
      </x:c>
      <x:c r="M6084" s="267" t="n">
        <x:f>I6084*TOMATO_HOURS*WEEKS*(1+TOMATO_DIM)^I6084+J6084*CARROT_HOURS*WEEKS*(1+CARROT_DIM)^J6084+K6084*MESCLUN_HOURS*WEEKS*(1+MESCLUN_DIM)^K6084</x:f>
        <x:v>3534.787996091093</x:v>
      </x:c>
      <x:c r="N6084" s="267" t="n">
        <x:f>MAX(M6084-FARMER_HOURS,0)/TEMP_HOURS_PER_WORKER</x:f>
        <x:v>1.9547138861743703</x:v>
      </x:c>
      <x:c r="O6084" s="268" t="n">
        <x:f>I6084*TOMATO_PRICE+J6084*CARROT_PRICE+K6084*MESCLUN_PRICE</x:f>
        <x:v>154470</x:v>
      </x:c>
      <x:c r="P6084" s="268" t="n">
        <x:f>I6084*TOMATO_FERTILIZER+J6084*CARROT_FERTILIZER+K6084*MESCLUN_FERTILIZER</x:f>
        <x:v>31240</x:v>
      </x:c>
      <x:c r="Q6084" s="268" t="n">
        <x:f>MIN(M6084,FARMER_HOURS)*FARMER_RATE+MAX(M6084-FARMER_HOURS,0)*TEMP_RATE</x:f>
        <x:v>73867.84715435925</x:v>
      </x:c>
      <x:c r="R6084" s="268" t="n">
        <x:f>O6084-P6084-Q6084-FIXED_COST</x:f>
        <x:v>29362.152845640754</x:v>
      </x:c>
      <x:c r="S6084" s="139" t="str">
        <x:f>IF(AND(L6084&lt;=TOTAL_BED_CAP,N6084&lt;=TEMP_WORKER_CAP),"YES","NO")</x:f>
        <x:v>YES</x:v>
      </x:c>
      <x:c r="T6084" s="139" t="n">
        <x:f>IF(S6084="YES",R6084,-1E+99)</x:f>
        <x:v>29362.152845640754</x:v>
      </x:c>
    </x:row>
    <x:row r="6085">
      <x:c r="A6085" s="139"/>
      <x:c r="B6085" s="139"/>
      <x:c r="C6085" s="139"/>
      <x:c r="D6085" s="139"/>
      <x:c r="E6085" s="139"/>
      <x:c r="F6085" s="139"/>
      <x:c r="G6085" s="139"/>
      <x:c r="H6085" s="139"/>
      <x:c r="I6085" s="266" t="n">
        <x:f>INT((ROW()-ROW($I$46))/((CARROT_CAP+1)*(MESCLUN_CAP+1)))</x:f>
        <x:v>9</x:v>
      </x:c>
      <x:c r="J6085" s="266" t="n">
        <x:f>MOD(INT((ROW()-ROW($I$46))/(MESCLUN_CAP+1)),CARROT_CAP+1)</x:f>
        <x:v>5</x:v>
      </x:c>
      <x:c r="K6085" s="266" t="n">
        <x:f>MOD(ROW()-ROW($I$46),MESCLUN_CAP+1)</x:f>
        <x:v>25</x:v>
      </x:c>
      <x:c r="L6085" s="266" t="n">
        <x:f>SUM(I6085:K6085)</x:f>
        <x:v>39</x:v>
      </x:c>
      <x:c r="M6085" s="267" t="n">
        <x:f>I6085*TOMATO_HOURS*WEEKS*(1+TOMATO_DIM)^I6085+J6085*CARROT_HOURS*WEEKS*(1+CARROT_DIM)^J6085+K6085*MESCLUN_HOURS*WEEKS*(1+MESCLUN_DIM)^K6085</x:f>
        <x:v>3614.365917506191</x:v>
      </x:c>
      <x:c r="N6085" s="267" t="n">
        <x:f>MAX(M6085-FARMER_HOURS,0)/TEMP_HOURS_PER_WORKER</x:f>
        <x:v>2.009976331601522</x:v>
      </x:c>
      <x:c r="O6085" s="268" t="n">
        <x:f>I6085*TOMATO_PRICE+J6085*CARROT_PRICE+K6085*MESCLUN_PRICE</x:f>
        <x:v>157170</x:v>
      </x:c>
      <x:c r="P6085" s="268" t="n">
        <x:f>I6085*TOMATO_FERTILIZER+J6085*CARROT_FERTILIZER+K6085*MESCLUN_FERTILIZER</x:f>
        <x:v>32120</x:v>
      </x:c>
      <x:c r="Q6085" s="268" t="n">
        <x:f>MIN(M6085,FARMER_HOURS)*FARMER_RATE+MAX(M6085-FARMER_HOURS,0)*TEMP_RATE</x:f>
        <x:v>75249.40829003803</x:v>
      </x:c>
      <x:c r="R6085" s="268" t="n">
        <x:f>O6085-P6085-Q6085-FIXED_COST</x:f>
        <x:v>29800.59170996197</x:v>
      </x:c>
      <x:c r="S6085" s="139" t="str">
        <x:f>IF(AND(L6085&lt;=TOTAL_BED_CAP,N6085&lt;=TEMP_WORKER_CAP),"YES","NO")</x:f>
        <x:v>YES</x:v>
      </x:c>
      <x:c r="T6085" s="139" t="n">
        <x:f>IF(S6085="YES",R6085,-1E+99)</x:f>
        <x:v>29800.59170996197</x:v>
      </x:c>
    </x:row>
    <x:row r="6086">
      <x:c r="A6086" s="139"/>
      <x:c r="B6086" s="139"/>
      <x:c r="C6086" s="139"/>
      <x:c r="D6086" s="139"/>
      <x:c r="E6086" s="139"/>
      <x:c r="F6086" s="139"/>
      <x:c r="G6086" s="139"/>
      <x:c r="H6086" s="139"/>
      <x:c r="I6086" s="266" t="n">
        <x:f>INT((ROW()-ROW($I$46))/((CARROT_CAP+1)*(MESCLUN_CAP+1)))</x:f>
        <x:v>9</x:v>
      </x:c>
      <x:c r="J6086" s="266" t="n">
        <x:f>MOD(INT((ROW()-ROW($I$46))/(MESCLUN_CAP+1)),CARROT_CAP+1)</x:f>
        <x:v>5</x:v>
      </x:c>
      <x:c r="K6086" s="266" t="n">
        <x:f>MOD(ROW()-ROW($I$46),MESCLUN_CAP+1)</x:f>
        <x:v>26</x:v>
      </x:c>
      <x:c r="L6086" s="266" t="n">
        <x:f>SUM(I6086:K6086)</x:f>
        <x:v>40</x:v>
      </x:c>
      <x:c r="M6086" s="267" t="n">
        <x:f>I6086*TOMATO_HOURS*WEEKS*(1+TOMATO_DIM)^I6086+J6086*CARROT_HOURS*WEEKS*(1+CARROT_DIM)^J6086+K6086*MESCLUN_HOURS*WEEKS*(1+MESCLUN_DIM)^K6086</x:f>
        <x:v>3695.705921466908</x:v>
      </x:c>
      <x:c r="N6086" s="267" t="n">
        <x:f>MAX(M6086-FARMER_HOURS,0)/TEMP_HOURS_PER_WORKER</x:f>
        <x:v>2.0664624454631304</x:v>
      </x:c>
      <x:c r="O6086" s="268" t="n">
        <x:f>I6086*TOMATO_PRICE+J6086*CARROT_PRICE+K6086*MESCLUN_PRICE</x:f>
        <x:v>159870</x:v>
      </x:c>
      <x:c r="P6086" s="268" t="n">
        <x:f>I6086*TOMATO_FERTILIZER+J6086*CARROT_FERTILIZER+K6086*MESCLUN_FERTILIZER</x:f>
        <x:v>33000</x:v>
      </x:c>
      <x:c r="Q6086" s="268" t="n">
        <x:f>MIN(M6086,FARMER_HOURS)*FARMER_RATE+MAX(M6086-FARMER_HOURS,0)*TEMP_RATE</x:f>
        <x:v>76661.56113657827</x:v>
      </x:c>
      <x:c r="R6086" s="268" t="n">
        <x:f>O6086-P6086-Q6086-FIXED_COST</x:f>
        <x:v>30208.438863421732</x:v>
      </x:c>
      <x:c r="S6086" s="139" t="str">
        <x:f>IF(AND(L6086&lt;=TOTAL_BED_CAP,N6086&lt;=TEMP_WORKER_CAP),"YES","NO")</x:f>
        <x:v>YES</x:v>
      </x:c>
      <x:c r="T6086" s="139" t="n">
        <x:f>IF(S6086="YES",R6086,-1E+99)</x:f>
        <x:v>30208.438863421732</x:v>
      </x:c>
    </x:row>
    <x:row r="6087">
      <x:c r="A6087" s="139"/>
      <x:c r="B6087" s="139"/>
      <x:c r="C6087" s="139"/>
      <x:c r="D6087" s="139"/>
      <x:c r="E6087" s="139"/>
      <x:c r="F6087" s="139"/>
      <x:c r="G6087" s="139"/>
      <x:c r="H6087" s="139"/>
      <x:c r="I6087" s="266" t="n">
        <x:f>INT((ROW()-ROW($I$46))/((CARROT_CAP+1)*(MESCLUN_CAP+1)))</x:f>
        <x:v>9</x:v>
      </x:c>
      <x:c r="J6087" s="266" t="n">
        <x:f>MOD(INT((ROW()-ROW($I$46))/(MESCLUN_CAP+1)),CARROT_CAP+1)</x:f>
        <x:v>5</x:v>
      </x:c>
      <x:c r="K6087" s="266" t="n">
        <x:f>MOD(ROW()-ROW($I$46),MESCLUN_CAP+1)</x:f>
        <x:v>27</x:v>
      </x:c>
      <x:c r="L6087" s="266" t="n">
        <x:f>SUM(I6087:K6087)</x:f>
        <x:v>41</x:v>
      </x:c>
      <x:c r="M6087" s="267" t="n">
        <x:f>I6087*TOMATO_HOURS*WEEKS*(1+TOMATO_DIM)^I6087+J6087*CARROT_HOURS*WEEKS*(1+CARROT_DIM)^J6087+K6087*MESCLUN_HOURS*WEEKS*(1+MESCLUN_DIM)^K6087</x:f>
        <x:v>3778.8396259866654</x:v>
      </x:c>
      <x:c r="N6087" s="267" t="n">
        <x:f>MAX(M6087-FARMER_HOURS,0)/TEMP_HOURS_PER_WORKER</x:f>
        <x:v>2.124194184712962</x:v>
      </x:c>
      <x:c r="O6087" s="268" t="n">
        <x:f>I6087*TOMATO_PRICE+J6087*CARROT_PRICE+K6087*MESCLUN_PRICE</x:f>
        <x:v>162570</x:v>
      </x:c>
      <x:c r="P6087" s="268" t="n">
        <x:f>I6087*TOMATO_FERTILIZER+J6087*CARROT_FERTILIZER+K6087*MESCLUN_FERTILIZER</x:f>
        <x:v>33880</x:v>
      </x:c>
      <x:c r="Q6087" s="268" t="n">
        <x:f>MIN(M6087,FARMER_HOURS)*FARMER_RATE+MAX(M6087-FARMER_HOURS,0)*TEMP_RATE</x:f>
        <x:v>78104.85461782405</x:v>
      </x:c>
      <x:c r="R6087" s="268" t="n">
        <x:f>O6087-P6087-Q6087-FIXED_COST</x:f>
        <x:v>30585.14538217595</x:v>
      </x:c>
      <x:c r="S6087" s="139" t="str">
        <x:f>IF(AND(L6087&lt;=TOTAL_BED_CAP,N6087&lt;=TEMP_WORKER_CAP),"YES","NO")</x:f>
        <x:v>YES</x:v>
      </x:c>
      <x:c r="T6087" s="139" t="n">
        <x:f>IF(S6087="YES",R6087,-1E+99)</x:f>
        <x:v>30585.14538217595</x:v>
      </x:c>
    </x:row>
    <x:row r="6088">
      <x:c r="A6088" s="139"/>
      <x:c r="B6088" s="139"/>
      <x:c r="C6088" s="139"/>
      <x:c r="D6088" s="139"/>
      <x:c r="E6088" s="139"/>
      <x:c r="F6088" s="139"/>
      <x:c r="G6088" s="139"/>
      <x:c r="H6088" s="139"/>
      <x:c r="I6088" s="266" t="n">
        <x:f>INT((ROW()-ROW($I$46))/((CARROT_CAP+1)*(MESCLUN_CAP+1)))</x:f>
        <x:v>9</x:v>
      </x:c>
      <x:c r="J6088" s="266" t="n">
        <x:f>MOD(INT((ROW()-ROW($I$46))/(MESCLUN_CAP+1)),CARROT_CAP+1)</x:f>
        <x:v>5</x:v>
      </x:c>
      <x:c r="K6088" s="266" t="n">
        <x:f>MOD(ROW()-ROW($I$46),MESCLUN_CAP+1)</x:f>
        <x:v>28</x:v>
      </x:c>
      <x:c r="L6088" s="266" t="n">
        <x:f>SUM(I6088:K6088)</x:f>
        <x:v>42</x:v>
      </x:c>
      <x:c r="M6088" s="267" t="n">
        <x:f>I6088*TOMATO_HOURS*WEEKS*(1+TOMATO_DIM)^I6088+J6088*CARROT_HOURS*WEEKS*(1+CARROT_DIM)^J6088+K6088*MESCLUN_HOURS*WEEKS*(1+MESCLUN_DIM)^K6088</x:f>
        <x:v>3863.7991642038187</x:v>
      </x:c>
      <x:c r="N6088" s="267" t="n">
        <x:f>MAX(M6088-FARMER_HOURS,0)/TEMP_HOURS_PER_WORKER</x:f>
        <x:v>2.1831938640304296</x:v>
      </x:c>
      <x:c r="O6088" s="268" t="n">
        <x:f>I6088*TOMATO_PRICE+J6088*CARROT_PRICE+K6088*MESCLUN_PRICE</x:f>
        <x:v>165270</x:v>
      </x:c>
      <x:c r="P6088" s="268" t="n">
        <x:f>I6088*TOMATO_FERTILIZER+J6088*CARROT_FERTILIZER+K6088*MESCLUN_FERTILIZER</x:f>
        <x:v>34760</x:v>
      </x:c>
      <x:c r="Q6088" s="268" t="n">
        <x:f>MIN(M6088,FARMER_HOURS)*FARMER_RATE+MAX(M6088-FARMER_HOURS,0)*TEMP_RATE</x:f>
        <x:v>79579.84660076073</x:v>
      </x:c>
      <x:c r="R6088" s="268" t="n">
        <x:f>O6088-P6088-Q6088-FIXED_COST</x:f>
        <x:v>30930.153399239265</x:v>
      </x:c>
      <x:c r="S6088" s="139" t="str">
        <x:f>IF(AND(L6088&lt;=TOTAL_BED_CAP,N6088&lt;=TEMP_WORKER_CAP),"YES","NO")</x:f>
        <x:v>YES</x:v>
      </x:c>
      <x:c r="T6088" s="139" t="n">
        <x:f>IF(S6088="YES",R6088,-1E+99)</x:f>
        <x:v>30930.153399239265</x:v>
      </x:c>
    </x:row>
    <x:row r="6089">
      <x:c r="A6089" s="139"/>
      <x:c r="B6089" s="139"/>
      <x:c r="C6089" s="139"/>
      <x:c r="D6089" s="139"/>
      <x:c r="E6089" s="139"/>
      <x:c r="F6089" s="139"/>
      <x:c r="G6089" s="139"/>
      <x:c r="H6089" s="139"/>
      <x:c r="I6089" s="266" t="n">
        <x:f>INT((ROW()-ROW($I$46))/((CARROT_CAP+1)*(MESCLUN_CAP+1)))</x:f>
        <x:v>9</x:v>
      </x:c>
      <x:c r="J6089" s="266" t="n">
        <x:f>MOD(INT((ROW()-ROW($I$46))/(MESCLUN_CAP+1)),CARROT_CAP+1)</x:f>
        <x:v>5</x:v>
      </x:c>
      <x:c r="K6089" s="266" t="n">
        <x:f>MOD(ROW()-ROW($I$46),MESCLUN_CAP+1)</x:f>
        <x:v>29</x:v>
      </x:c>
      <x:c r="L6089" s="266" t="n">
        <x:f>SUM(I6089:K6089)</x:f>
        <x:v>43</x:v>
      </x:c>
      <x:c r="M6089" s="267" t="n">
        <x:f>I6089*TOMATO_HOURS*WEEKS*(1+TOMATO_DIM)^I6089+J6089*CARROT_HOURS*WEEKS*(1+CARROT_DIM)^J6089+K6089*MESCLUN_HOURS*WEEKS*(1+MESCLUN_DIM)^K6089</x:f>
        <x:v>3950.617192319472</x:v>
      </x:c>
      <x:c r="N6089" s="267" t="n">
        <x:f>MAX(M6089-FARMER_HOURS,0)/TEMP_HOURS_PER_WORKER</x:f>
        <x:v>2.2434841613329666</x:v>
      </x:c>
      <x:c r="O6089" s="268" t="n">
        <x:f>I6089*TOMATO_PRICE+J6089*CARROT_PRICE+K6089*MESCLUN_PRICE</x:f>
        <x:v>167970</x:v>
      </x:c>
      <x:c r="P6089" s="268" t="n">
        <x:f>I6089*TOMATO_FERTILIZER+J6089*CARROT_FERTILIZER+K6089*MESCLUN_FERTILIZER</x:f>
        <x:v>35640</x:v>
      </x:c>
      <x:c r="Q6089" s="268" t="n">
        <x:f>MIN(M6089,FARMER_HOURS)*FARMER_RATE+MAX(M6089-FARMER_HOURS,0)*TEMP_RATE</x:f>
        <x:v>81087.10403332417</x:v>
      </x:c>
      <x:c r="R6089" s="268" t="n">
        <x:f>O6089-P6089-Q6089-FIXED_COST</x:f>
        <x:v>31242.89596667583</x:v>
      </x:c>
      <x:c r="S6089" s="139" t="str">
        <x:f>IF(AND(L6089&lt;=TOTAL_BED_CAP,N6089&lt;=TEMP_WORKER_CAP),"YES","NO")</x:f>
        <x:v>YES</x:v>
      </x:c>
      <x:c r="T6089" s="139" t="n">
        <x:f>IF(S6089="YES",R6089,-1E+99)</x:f>
        <x:v>31242.89596667583</x:v>
      </x:c>
    </x:row>
    <x:row r="6090">
      <x:c r="A6090" s="139"/>
      <x:c r="B6090" s="139"/>
      <x:c r="C6090" s="139"/>
      <x:c r="D6090" s="139"/>
      <x:c r="E6090" s="139"/>
      <x:c r="F6090" s="139"/>
      <x:c r="G6090" s="139"/>
      <x:c r="H6090" s="139"/>
      <x:c r="I6090" s="266" t="n">
        <x:f>INT((ROW()-ROW($I$46))/((CARROT_CAP+1)*(MESCLUN_CAP+1)))</x:f>
        <x:v>9</x:v>
      </x:c>
      <x:c r="J6090" s="266" t="n">
        <x:f>MOD(INT((ROW()-ROW($I$46))/(MESCLUN_CAP+1)),CARROT_CAP+1)</x:f>
        <x:v>5</x:v>
      </x:c>
      <x:c r="K6090" s="266" t="n">
        <x:f>MOD(ROW()-ROW($I$46),MESCLUN_CAP+1)</x:f>
        <x:v>30</x:v>
      </x:c>
      <x:c r="L6090" s="266" t="n">
        <x:f>SUM(I6090:K6090)</x:f>
        <x:v>44</x:v>
      </x:c>
      <x:c r="M6090" s="267" t="n">
        <x:f>I6090*TOMATO_HOURS*WEEKS*(1+TOMATO_DIM)^I6090+J6090*CARROT_HOURS*WEEKS*(1+CARROT_DIM)^J6090+K6090*MESCLUN_HOURS*WEEKS*(1+MESCLUN_DIM)^K6090</x:f>
        <x:v>4039.3268976532418</x:v>
      </x:c>
      <x:c r="N6090" s="267" t="n">
        <x:f>MAX(M6090-FARMER_HOURS,0)/TEMP_HOURS_PER_WORKER</x:f>
        <x:v>2.305088123370307</x:v>
      </x:c>
      <x:c r="O6090" s="268" t="n">
        <x:f>I6090*TOMATO_PRICE+J6090*CARROT_PRICE+K6090*MESCLUN_PRICE</x:f>
        <x:v>170670</x:v>
      </x:c>
      <x:c r="P6090" s="268" t="n">
        <x:f>I6090*TOMATO_FERTILIZER+J6090*CARROT_FERTILIZER+K6090*MESCLUN_FERTILIZER</x:f>
        <x:v>36520</x:v>
      </x:c>
      <x:c r="Q6090" s="268" t="n">
        <x:f>MIN(M6090,FARMER_HOURS)*FARMER_RATE+MAX(M6090-FARMER_HOURS,0)*TEMP_RATE</x:f>
        <x:v>82627.20308425766</x:v>
      </x:c>
      <x:c r="R6090" s="268" t="n">
        <x:f>O6090-P6090-Q6090-FIXED_COST</x:f>
        <x:v>31522.796915742336</x:v>
      </x:c>
      <x:c r="S6090" s="139" t="str">
        <x:f>IF(AND(L6090&lt;=TOTAL_BED_CAP,N6090&lt;=TEMP_WORKER_CAP),"YES","NO")</x:f>
        <x:v>YES</x:v>
      </x:c>
      <x:c r="T6090" s="139" t="n">
        <x:f>IF(S6090="YES",R6090,-1E+99)</x:f>
        <x:v>31522.796915742336</x:v>
      </x:c>
    </x:row>
    <x:row r="6091">
      <x:c r="A6091" s="139"/>
      <x:c r="B6091" s="139"/>
      <x:c r="C6091" s="139"/>
      <x:c r="D6091" s="139"/>
      <x:c r="E6091" s="139"/>
      <x:c r="F6091" s="139"/>
      <x:c r="G6091" s="139"/>
      <x:c r="H6091" s="139"/>
      <x:c r="I6091" s="266" t="n">
        <x:f>INT((ROW()-ROW($I$46))/((CARROT_CAP+1)*(MESCLUN_CAP+1)))</x:f>
        <x:v>9</x:v>
      </x:c>
      <x:c r="J6091" s="266" t="n">
        <x:f>MOD(INT((ROW()-ROW($I$46))/(MESCLUN_CAP+1)),CARROT_CAP+1)</x:f>
        <x:v>6</x:v>
      </x:c>
      <x:c r="K6091" s="266" t="n">
        <x:f>MOD(ROW()-ROW($I$46),MESCLUN_CAP+1)</x:f>
        <x:v>0</x:v>
      </x:c>
      <x:c r="L6091" s="266" t="n">
        <x:f>SUM(I6091:K6091)</x:f>
        <x:v>15</x:v>
      </x:c>
      <x:c r="M6091" s="267" t="n">
        <x:f>I6091*TOMATO_HOURS*WEEKS*(1+TOMATO_DIM)^I6091+J6091*CARROT_HOURS*WEEKS*(1+CARROT_DIM)^J6091+K6091*MESCLUN_HOURS*WEEKS*(1+MESCLUN_DIM)^K6091</x:f>
        <x:v>2118.682444988322</x:v>
      </x:c>
      <x:c r="N6091" s="267" t="n">
        <x:f>MAX(M6091-FARMER_HOURS,0)/TEMP_HOURS_PER_WORKER</x:f>
        <x:v>0.9713072534641125</x:v>
      </x:c>
      <x:c r="O6091" s="268" t="n">
        <x:f>I6091*TOMATO_PRICE+J6091*CARROT_PRICE+K6091*MESCLUN_PRICE</x:f>
        <x:v>91764</x:v>
      </x:c>
      <x:c r="P6091" s="268" t="n">
        <x:f>I6091*TOMATO_FERTILIZER+J6091*CARROT_FERTILIZER+K6091*MESCLUN_FERTILIZER</x:f>
        <x:v>10560</x:v>
      </x:c>
      <x:c r="Q6091" s="268" t="n">
        <x:f>MIN(M6091,FARMER_HOURS)*FARMER_RATE+MAX(M6091-FARMER_HOURS,0)*TEMP_RATE</x:f>
        <x:v>49282.68133660281</x:v>
      </x:c>
      <x:c r="R6091" s="268" t="n">
        <x:f>O6091-P6091-Q6091-FIXED_COST</x:f>
        <x:v>11921.318663397193</x:v>
      </x:c>
      <x:c r="S6091" s="139" t="str">
        <x:f>IF(AND(L6091&lt;=TOTAL_BED_CAP,N6091&lt;=TEMP_WORKER_CAP),"YES","NO")</x:f>
        <x:v>YES</x:v>
      </x:c>
      <x:c r="T6091" s="139" t="n">
        <x:f>IF(S6091="YES",R6091,-1E+99)</x:f>
        <x:v>11921.318663397193</x:v>
      </x:c>
    </x:row>
    <x:row r="6092">
      <x:c r="A6092" s="139"/>
      <x:c r="B6092" s="139"/>
      <x:c r="C6092" s="139"/>
      <x:c r="D6092" s="139"/>
      <x:c r="E6092" s="139"/>
      <x:c r="F6092" s="139"/>
      <x:c r="G6092" s="139"/>
      <x:c r="H6092" s="139"/>
      <x:c r="I6092" s="266" t="n">
        <x:f>INT((ROW()-ROW($I$46))/((CARROT_CAP+1)*(MESCLUN_CAP+1)))</x:f>
        <x:v>9</x:v>
      </x:c>
      <x:c r="J6092" s="266" t="n">
        <x:f>MOD(INT((ROW()-ROW($I$46))/(MESCLUN_CAP+1)),CARROT_CAP+1)</x:f>
        <x:v>6</x:v>
      </x:c>
      <x:c r="K6092" s="266" t="n">
        <x:f>MOD(ROW()-ROW($I$46),MESCLUN_CAP+1)</x:f>
        <x:v>1</x:v>
      </x:c>
      <x:c r="L6092" s="266" t="n">
        <x:f>SUM(I6092:K6092)</x:f>
        <x:v>16</x:v>
      </x:c>
      <x:c r="M6092" s="267" t="n">
        <x:f>I6092*TOMATO_HOURS*WEEKS*(1+TOMATO_DIM)^I6092+J6092*CARROT_HOURS*WEEKS*(1+CARROT_DIM)^J6092+K6092*MESCLUN_HOURS*WEEKS*(1+MESCLUN_DIM)^K6092</x:f>
        <x:v>2164.244944988322</x:v>
      </x:c>
      <x:c r="N6092" s="267" t="n">
        <x:f>MAX(M6092-FARMER_HOURS,0)/TEMP_HOURS_PER_WORKER</x:f>
        <x:v>1.0029478784641126</x:v>
      </x:c>
      <x:c r="O6092" s="268" t="n">
        <x:f>I6092*TOMATO_PRICE+J6092*CARROT_PRICE+K6092*MESCLUN_PRICE</x:f>
        <x:v>94464</x:v>
      </x:c>
      <x:c r="P6092" s="268" t="n">
        <x:f>I6092*TOMATO_FERTILIZER+J6092*CARROT_FERTILIZER+K6092*MESCLUN_FERTILIZER</x:f>
        <x:v>11440</x:v>
      </x:c>
      <x:c r="Q6092" s="268" t="n">
        <x:f>MIN(M6092,FARMER_HOURS)*FARMER_RATE+MAX(M6092-FARMER_HOURS,0)*TEMP_RATE</x:f>
        <x:v>50073.69696160281</x:v>
      </x:c>
      <x:c r="R6092" s="268" t="n">
        <x:f>O6092-P6092-Q6092-FIXED_COST</x:f>
        <x:v>12950.303038397193</x:v>
      </x:c>
      <x:c r="S6092" s="139" t="str">
        <x:f>IF(AND(L6092&lt;=TOTAL_BED_CAP,N6092&lt;=TEMP_WORKER_CAP),"YES","NO")</x:f>
        <x:v>YES</x:v>
      </x:c>
      <x:c r="T6092" s="139" t="n">
        <x:f>IF(S6092="YES",R6092,-1E+99)</x:f>
        <x:v>12950.303038397193</x:v>
      </x:c>
    </x:row>
    <x:row r="6093">
      <x:c r="A6093" s="139"/>
      <x:c r="B6093" s="139"/>
      <x:c r="C6093" s="139"/>
      <x:c r="D6093" s="139"/>
      <x:c r="E6093" s="139"/>
      <x:c r="F6093" s="139"/>
      <x:c r="G6093" s="139"/>
      <x:c r="H6093" s="139"/>
      <x:c r="I6093" s="266" t="n">
        <x:f>INT((ROW()-ROW($I$46))/((CARROT_CAP+1)*(MESCLUN_CAP+1)))</x:f>
        <x:v>9</x:v>
      </x:c>
      <x:c r="J6093" s="266" t="n">
        <x:f>MOD(INT((ROW()-ROW($I$46))/(MESCLUN_CAP+1)),CARROT_CAP+1)</x:f>
        <x:v>6</x:v>
      </x:c>
      <x:c r="K6093" s="266" t="n">
        <x:f>MOD(ROW()-ROW($I$46),MESCLUN_CAP+1)</x:f>
        <x:v>2</x:v>
      </x:c>
      <x:c r="L6093" s="266" t="n">
        <x:f>SUM(I6093:K6093)</x:f>
        <x:v>17</x:v>
      </x:c>
      <x:c r="M6093" s="267" t="n">
        <x:f>I6093*TOMATO_HOURS*WEEKS*(1+TOMATO_DIM)^I6093+J6093*CARROT_HOURS*WEEKS*(1+CARROT_DIM)^J6093+K6093*MESCLUN_HOURS*WEEKS*(1+MESCLUN_DIM)^K6093</x:f>
        <x:v>2210.946507488322</x:v>
      </x:c>
      <x:c r="N6093" s="267" t="n">
        <x:f>MAX(M6093-FARMER_HOURS,0)/TEMP_HOURS_PER_WORKER</x:f>
        <x:v>1.0353795190891124</x:v>
      </x:c>
      <x:c r="O6093" s="268" t="n">
        <x:f>I6093*TOMATO_PRICE+J6093*CARROT_PRICE+K6093*MESCLUN_PRICE</x:f>
        <x:v>97164</x:v>
      </x:c>
      <x:c r="P6093" s="268" t="n">
        <x:f>I6093*TOMATO_FERTILIZER+J6093*CARROT_FERTILIZER+K6093*MESCLUN_FERTILIZER</x:f>
        <x:v>12320</x:v>
      </x:c>
      <x:c r="Q6093" s="268" t="n">
        <x:f>MIN(M6093,FARMER_HOURS)*FARMER_RATE+MAX(M6093-FARMER_HOURS,0)*TEMP_RATE</x:f>
        <x:v>50884.48797722781</x:v>
      </x:c>
      <x:c r="R6093" s="268" t="n">
        <x:f>O6093-P6093-Q6093-FIXED_COST</x:f>
        <x:v>13959.512022772193</x:v>
      </x:c>
      <x:c r="S6093" s="139" t="str">
        <x:f>IF(AND(L6093&lt;=TOTAL_BED_CAP,N6093&lt;=TEMP_WORKER_CAP),"YES","NO")</x:f>
        <x:v>YES</x:v>
      </x:c>
      <x:c r="T6093" s="139" t="n">
        <x:f>IF(S6093="YES",R6093,-1E+99)</x:f>
        <x:v>13959.512022772193</x:v>
      </x:c>
    </x:row>
    <x:row r="6094">
      <x:c r="A6094" s="139"/>
      <x:c r="B6094" s="139"/>
      <x:c r="C6094" s="139"/>
      <x:c r="D6094" s="139"/>
      <x:c r="E6094" s="139"/>
      <x:c r="F6094" s="139"/>
      <x:c r="G6094" s="139"/>
      <x:c r="H6094" s="139"/>
      <x:c r="I6094" s="266" t="n">
        <x:f>INT((ROW()-ROW($I$46))/((CARROT_CAP+1)*(MESCLUN_CAP+1)))</x:f>
        <x:v>9</x:v>
      </x:c>
      <x:c r="J6094" s="266" t="n">
        <x:f>MOD(INT((ROW()-ROW($I$46))/(MESCLUN_CAP+1)),CARROT_CAP+1)</x:f>
        <x:v>6</x:v>
      </x:c>
      <x:c r="K6094" s="266" t="n">
        <x:f>MOD(ROW()-ROW($I$46),MESCLUN_CAP+1)</x:f>
        <x:v>3</x:v>
      </x:c>
      <x:c r="L6094" s="266" t="n">
        <x:f>SUM(I6094:K6094)</x:f>
        <x:v>18</x:v>
      </x:c>
      <x:c r="M6094" s="267" t="n">
        <x:f>I6094*TOMATO_HOURS*WEEKS*(1+TOMATO_DIM)^I6094+J6094*CARROT_HOURS*WEEKS*(1+CARROT_DIM)^J6094+K6094*MESCLUN_HOURS*WEEKS*(1+MESCLUN_DIM)^K6094</x:f>
        <x:v>2258.808489910197</x:v>
      </x:c>
      <x:c r="N6094" s="267" t="n">
        <x:f>MAX(M6094-FARMER_HOURS,0)/TEMP_HOURS_PER_WORKER</x:f>
        <x:v>1.068617006882081</x:v>
      </x:c>
      <x:c r="O6094" s="268" t="n">
        <x:f>I6094*TOMATO_PRICE+J6094*CARROT_PRICE+K6094*MESCLUN_PRICE</x:f>
        <x:v>99864</x:v>
      </x:c>
      <x:c r="P6094" s="268" t="n">
        <x:f>I6094*TOMATO_FERTILIZER+J6094*CARROT_FERTILIZER+K6094*MESCLUN_FERTILIZER</x:f>
        <x:v>13200</x:v>
      </x:c>
      <x:c r="Q6094" s="268" t="n">
        <x:f>MIN(M6094,FARMER_HOURS)*FARMER_RATE+MAX(M6094-FARMER_HOURS,0)*TEMP_RATE</x:f>
        <x:v>51715.425172052026</x:v>
      </x:c>
      <x:c r="R6094" s="268" t="n">
        <x:f>O6094-P6094-Q6094-FIXED_COST</x:f>
        <x:v>14948.574827947974</x:v>
      </x:c>
      <x:c r="S6094" s="139" t="str">
        <x:f>IF(AND(L6094&lt;=TOTAL_BED_CAP,N6094&lt;=TEMP_WORKER_CAP),"YES","NO")</x:f>
        <x:v>YES</x:v>
      </x:c>
      <x:c r="T6094" s="139" t="n">
        <x:f>IF(S6094="YES",R6094,-1E+99)</x:f>
        <x:v>14948.574827947974</x:v>
      </x:c>
    </x:row>
    <x:row r="6095">
      <x:c r="A6095" s="139"/>
      <x:c r="B6095" s="139"/>
      <x:c r="C6095" s="139"/>
      <x:c r="D6095" s="139"/>
      <x:c r="E6095" s="139"/>
      <x:c r="F6095" s="139"/>
      <x:c r="G6095" s="139"/>
      <x:c r="H6095" s="139"/>
      <x:c r="I6095" s="266" t="n">
        <x:f>INT((ROW()-ROW($I$46))/((CARROT_CAP+1)*(MESCLUN_CAP+1)))</x:f>
        <x:v>9</x:v>
      </x:c>
      <x:c r="J6095" s="266" t="n">
        <x:f>MOD(INT((ROW()-ROW($I$46))/(MESCLUN_CAP+1)),CARROT_CAP+1)</x:f>
        <x:v>6</x:v>
      </x:c>
      <x:c r="K6095" s="266" t="n">
        <x:f>MOD(ROW()-ROW($I$46),MESCLUN_CAP+1)</x:f>
        <x:v>4</x:v>
      </x:c>
      <x:c r="L6095" s="266" t="n">
        <x:f>SUM(I6095:K6095)</x:f>
        <x:v>19</x:v>
      </x:c>
      <x:c r="M6095" s="267" t="n">
        <x:f>I6095*TOMATO_HOURS*WEEKS*(1+TOMATO_DIM)^I6095+J6095*CARROT_HOURS*WEEKS*(1+CARROT_DIM)^J6095+K6095*MESCLUN_HOURS*WEEKS*(1+MESCLUN_DIM)^K6095</x:f>
        <x:v>2307.8526056328533</x:v>
      </x:c>
      <x:c r="N6095" s="267" t="n">
        <x:f>MAX(M6095-FARMER_HOURS,0)/TEMP_HOURS_PER_WORKER</x:f>
        <x:v>1.1026754205783704</x:v>
      </x:c>
      <x:c r="O6095" s="268" t="n">
        <x:f>I6095*TOMATO_PRICE+J6095*CARROT_PRICE+K6095*MESCLUN_PRICE</x:f>
        <x:v>102564</x:v>
      </x:c>
      <x:c r="P6095" s="268" t="n">
        <x:f>I6095*TOMATO_FERTILIZER+J6095*CARROT_FERTILIZER+K6095*MESCLUN_FERTILIZER</x:f>
        <x:v>14080</x:v>
      </x:c>
      <x:c r="Q6095" s="268" t="n">
        <x:f>MIN(M6095,FARMER_HOURS)*FARMER_RATE+MAX(M6095-FARMER_HOURS,0)*TEMP_RATE</x:f>
        <x:v>52566.88551445925</x:v>
      </x:c>
      <x:c r="R6095" s="268" t="n">
        <x:f>O6095-P6095-Q6095-FIXED_COST</x:f>
        <x:v>15917.114485540747</x:v>
      </x:c>
      <x:c r="S6095" s="139" t="str">
        <x:f>IF(AND(L6095&lt;=TOTAL_BED_CAP,N6095&lt;=TEMP_WORKER_CAP),"YES","NO")</x:f>
        <x:v>YES</x:v>
      </x:c>
      <x:c r="T6095" s="139" t="n">
        <x:f>IF(S6095="YES",R6095,-1E+99)</x:f>
        <x:v>15917.114485540747</x:v>
      </x:c>
    </x:row>
    <x:row r="6096">
      <x:c r="A6096" s="139"/>
      <x:c r="B6096" s="139"/>
      <x:c r="C6096" s="139"/>
      <x:c r="D6096" s="139"/>
      <x:c r="E6096" s="139"/>
      <x:c r="F6096" s="139"/>
      <x:c r="G6096" s="139"/>
      <x:c r="H6096" s="139"/>
      <x:c r="I6096" s="266" t="n">
        <x:f>INT((ROW()-ROW($I$46))/((CARROT_CAP+1)*(MESCLUN_CAP+1)))</x:f>
        <x:v>9</x:v>
      </x:c>
      <x:c r="J6096" s="266" t="n">
        <x:f>MOD(INT((ROW()-ROW($I$46))/(MESCLUN_CAP+1)),CARROT_CAP+1)</x:f>
        <x:v>6</x:v>
      </x:c>
      <x:c r="K6096" s="266" t="n">
        <x:f>MOD(ROW()-ROW($I$46),MESCLUN_CAP+1)</x:f>
        <x:v>5</x:v>
      </x:c>
      <x:c r="L6096" s="266" t="n">
        <x:f>SUM(I6096:K6096)</x:f>
        <x:v>20</x:v>
      </x:c>
      <x:c r="M6096" s="267" t="n">
        <x:f>I6096*TOMATO_HOURS*WEEKS*(1+TOMATO_DIM)^I6096+J6096*CARROT_HOURS*WEEKS*(1+CARROT_DIM)^J6096+K6096*MESCLUN_HOURS*WEEKS*(1+MESCLUN_DIM)^K6096</x:f>
        <x:v>2358.1009295540566</x:v>
      </x:c>
      <x:c r="N6096" s="267" t="n">
        <x:f>MAX(M6096-FARMER_HOURS,0)/TEMP_HOURS_PER_WORKER</x:f>
        <x:v>1.137570089968095</x:v>
      </x:c>
      <x:c r="O6096" s="268" t="n">
        <x:f>I6096*TOMATO_PRICE+J6096*CARROT_PRICE+K6096*MESCLUN_PRICE</x:f>
        <x:v>105264</x:v>
      </x:c>
      <x:c r="P6096" s="268" t="n">
        <x:f>I6096*TOMATO_FERTILIZER+J6096*CARROT_FERTILIZER+K6096*MESCLUN_FERTILIZER</x:f>
        <x:v>14960</x:v>
      </x:c>
      <x:c r="Q6096" s="268" t="n">
        <x:f>MIN(M6096,FARMER_HOURS)*FARMER_RATE+MAX(M6096-FARMER_HOURS,0)*TEMP_RATE</x:f>
        <x:v>53439.25224920237</x:v>
      </x:c>
      <x:c r="R6096" s="268" t="n">
        <x:f>O6096-P6096-Q6096-FIXED_COST</x:f>
        <x:v>16864.74775079763</x:v>
      </x:c>
      <x:c r="S6096" s="139" t="str">
        <x:f>IF(AND(L6096&lt;=TOTAL_BED_CAP,N6096&lt;=TEMP_WORKER_CAP),"YES","NO")</x:f>
        <x:v>YES</x:v>
      </x:c>
      <x:c r="T6096" s="139" t="n">
        <x:f>IF(S6096="YES",R6096,-1E+99)</x:f>
        <x:v>16864.74775079763</x:v>
      </x:c>
    </x:row>
    <x:row r="6097">
      <x:c r="A6097" s="139"/>
      <x:c r="B6097" s="139"/>
      <x:c r="C6097" s="139"/>
      <x:c r="D6097" s="139"/>
      <x:c r="E6097" s="139"/>
      <x:c r="F6097" s="139"/>
      <x:c r="G6097" s="139"/>
      <x:c r="H6097" s="139"/>
      <x:c r="I6097" s="266" t="n">
        <x:f>INT((ROW()-ROW($I$46))/((CARROT_CAP+1)*(MESCLUN_CAP+1)))</x:f>
        <x:v>9</x:v>
      </x:c>
      <x:c r="J6097" s="266" t="n">
        <x:f>MOD(INT((ROW()-ROW($I$46))/(MESCLUN_CAP+1)),CARROT_CAP+1)</x:f>
        <x:v>6</x:v>
      </x:c>
      <x:c r="K6097" s="266" t="n">
        <x:f>MOD(ROW()-ROW($I$46),MESCLUN_CAP+1)</x:f>
        <x:v>6</x:v>
      </x:c>
      <x:c r="L6097" s="266" t="n">
        <x:f>SUM(I6097:K6097)</x:f>
        <x:v>21</x:v>
      </x:c>
      <x:c r="M6097" s="267" t="n">
        <x:f>I6097*TOMATO_HOURS*WEEKS*(1+TOMATO_DIM)^I6097+J6097*CARROT_HOURS*WEEKS*(1+CARROT_DIM)^J6097+K6097*MESCLUN_HOURS*WEEKS*(1+MESCLUN_DIM)^K6097</x:f>
        <x:v>2409.5759037356897</x:v>
      </x:c>
      <x:c r="N6097" s="267" t="n">
        <x:f>MAX(M6097-FARMER_HOURS,0)/TEMP_HOURS_PER_WORKER</x:f>
        <x:v>1.1733165998164512</x:v>
      </x:c>
      <x:c r="O6097" s="268" t="n">
        <x:f>I6097*TOMATO_PRICE+J6097*CARROT_PRICE+K6097*MESCLUN_PRICE</x:f>
        <x:v>107964</x:v>
      </x:c>
      <x:c r="P6097" s="268" t="n">
        <x:f>I6097*TOMATO_FERTILIZER+J6097*CARROT_FERTILIZER+K6097*MESCLUN_FERTILIZER</x:f>
        <x:v>15840</x:v>
      </x:c>
      <x:c r="Q6097" s="268" t="n">
        <x:f>MIN(M6097,FARMER_HOURS)*FARMER_RATE+MAX(M6097-FARMER_HOURS,0)*TEMP_RATE</x:f>
        <x:v>54332.91499541128</x:v>
      </x:c>
      <x:c r="R6097" s="268" t="n">
        <x:f>O6097-P6097-Q6097-FIXED_COST</x:f>
        <x:v>17791.08500458872</x:v>
      </x:c>
      <x:c r="S6097" s="139" t="str">
        <x:f>IF(AND(L6097&lt;=TOTAL_BED_CAP,N6097&lt;=TEMP_WORKER_CAP),"YES","NO")</x:f>
        <x:v>YES</x:v>
      </x:c>
      <x:c r="T6097" s="139" t="n">
        <x:f>IF(S6097="YES",R6097,-1E+99)</x:f>
        <x:v>17791.08500458872</x:v>
      </x:c>
    </x:row>
    <x:row r="6098">
      <x:c r="A6098" s="139"/>
      <x:c r="B6098" s="139"/>
      <x:c r="C6098" s="139"/>
      <x:c r="D6098" s="139"/>
      <x:c r="E6098" s="139"/>
      <x:c r="F6098" s="139"/>
      <x:c r="G6098" s="139"/>
      <x:c r="H6098" s="139"/>
      <x:c r="I6098" s="266" t="n">
        <x:f>INT((ROW()-ROW($I$46))/((CARROT_CAP+1)*(MESCLUN_CAP+1)))</x:f>
        <x:v>9</x:v>
      </x:c>
      <x:c r="J6098" s="266" t="n">
        <x:f>MOD(INT((ROW()-ROW($I$46))/(MESCLUN_CAP+1)),CARROT_CAP+1)</x:f>
        <x:v>6</x:v>
      </x:c>
      <x:c r="K6098" s="266" t="n">
        <x:f>MOD(ROW()-ROW($I$46),MESCLUN_CAP+1)</x:f>
        <x:v>7</x:v>
      </x:c>
      <x:c r="L6098" s="266" t="n">
        <x:f>SUM(I6098:K6098)</x:f>
        <x:v>22</x:v>
      </x:c>
      <x:c r="M6098" s="267" t="n">
        <x:f>I6098*TOMATO_HOURS*WEEKS*(1+TOMATO_DIM)^I6098+J6098*CARROT_HOURS*WEEKS*(1+CARROT_DIM)^J6098+K6098*MESCLUN_HOURS*WEEKS*(1+MESCLUN_DIM)^K6098</x:f>
        <x:v>2462.30034313365</x:v>
      </x:c>
      <x:c r="N6098" s="267" t="n">
        <x:f>MAX(M6098-FARMER_HOURS,0)/TEMP_HOURS_PER_WORKER</x:f>
        <x:v>1.2099307938428125</x:v>
      </x:c>
      <x:c r="O6098" s="268" t="n">
        <x:f>I6098*TOMATO_PRICE+J6098*CARROT_PRICE+K6098*MESCLUN_PRICE</x:f>
        <x:v>110664</x:v>
      </x:c>
      <x:c r="P6098" s="268" t="n">
        <x:f>I6098*TOMATO_FERTILIZER+J6098*CARROT_FERTILIZER+K6098*MESCLUN_FERTILIZER</x:f>
        <x:v>16720</x:v>
      </x:c>
      <x:c r="Q6098" s="268" t="n">
        <x:f>MIN(M6098,FARMER_HOURS)*FARMER_RATE+MAX(M6098-FARMER_HOURS,0)*TEMP_RATE</x:f>
        <x:v>55248.26984607031</x:v>
      </x:c>
      <x:c r="R6098" s="268" t="n">
        <x:f>O6098-P6098-Q6098-FIXED_COST</x:f>
        <x:v>18695.73015392969</x:v>
      </x:c>
      <x:c r="S6098" s="139" t="str">
        <x:f>IF(AND(L6098&lt;=TOTAL_BED_CAP,N6098&lt;=TEMP_WORKER_CAP),"YES","NO")</x:f>
        <x:v>YES</x:v>
      </x:c>
      <x:c r="T6098" s="139" t="n">
        <x:f>IF(S6098="YES",R6098,-1E+99)</x:f>
        <x:v>18695.73015392969</x:v>
      </x:c>
    </x:row>
    <x:row r="6099">
      <x:c r="A6099" s="139"/>
      <x:c r="B6099" s="139"/>
      <x:c r="C6099" s="139"/>
      <x:c r="D6099" s="139"/>
      <x:c r="E6099" s="139"/>
      <x:c r="F6099" s="139"/>
      <x:c r="G6099" s="139"/>
      <x:c r="H6099" s="139"/>
      <x:c r="I6099" s="266" t="n">
        <x:f>INT((ROW()-ROW($I$46))/((CARROT_CAP+1)*(MESCLUN_CAP+1)))</x:f>
        <x:v>9</x:v>
      </x:c>
      <x:c r="J6099" s="266" t="n">
        <x:f>MOD(INT((ROW()-ROW($I$46))/(MESCLUN_CAP+1)),CARROT_CAP+1)</x:f>
        <x:v>6</x:v>
      </x:c>
      <x:c r="K6099" s="266" t="n">
        <x:f>MOD(ROW()-ROW($I$46),MESCLUN_CAP+1)</x:f>
        <x:v>8</x:v>
      </x:c>
      <x:c r="L6099" s="266" t="n">
        <x:f>SUM(I6099:K6099)</x:f>
        <x:v>23</x:v>
      </x:c>
      <x:c r="M6099" s="267" t="n">
        <x:f>I6099*TOMATO_HOURS*WEEKS*(1+TOMATO_DIM)^I6099+J6099*CARROT_HOURS*WEEKS*(1+CARROT_DIM)^J6099+K6099*MESCLUN_HOURS*WEEKS*(1+MESCLUN_DIM)^K6099</x:f>
        <x:v>2516.29744141363</x:v>
      </x:c>
      <x:c r="N6099" s="267" t="n">
        <x:f>MAX(M6099-FARMER_HOURS,0)/TEMP_HOURS_PER_WORKER</x:f>
        <x:v>1.2474287787594653</x:v>
      </x:c>
      <x:c r="O6099" s="268" t="n">
        <x:f>I6099*TOMATO_PRICE+J6099*CARROT_PRICE+K6099*MESCLUN_PRICE</x:f>
        <x:v>113364</x:v>
      </x:c>
      <x:c r="P6099" s="268" t="n">
        <x:f>I6099*TOMATO_FERTILIZER+J6099*CARROT_FERTILIZER+K6099*MESCLUN_FERTILIZER</x:f>
        <x:v>17600</x:v>
      </x:c>
      <x:c r="Q6099" s="268" t="n">
        <x:f>MIN(M6099,FARMER_HOURS)*FARMER_RATE+MAX(M6099-FARMER_HOURS,0)*TEMP_RATE</x:f>
        <x:v>56185.71946898663</x:v>
      </x:c>
      <x:c r="R6099" s="268" t="n">
        <x:f>O6099-P6099-Q6099-FIXED_COST</x:f>
        <x:v>19578.28053101337</x:v>
      </x:c>
      <x:c r="S6099" s="139" t="str">
        <x:f>IF(AND(L6099&lt;=TOTAL_BED_CAP,N6099&lt;=TEMP_WORKER_CAP),"YES","NO")</x:f>
        <x:v>YES</x:v>
      </x:c>
      <x:c r="T6099" s="139" t="n">
        <x:f>IF(S6099="YES",R6099,-1E+99)</x:f>
        <x:v>19578.28053101337</x:v>
      </x:c>
    </x:row>
    <x:row r="6100">
      <x:c r="A6100" s="139"/>
      <x:c r="B6100" s="139"/>
      <x:c r="C6100" s="139"/>
      <x:c r="D6100" s="139"/>
      <x:c r="E6100" s="139"/>
      <x:c r="F6100" s="139"/>
      <x:c r="G6100" s="139"/>
      <x:c r="H6100" s="139"/>
      <x:c r="I6100" s="266" t="n">
        <x:f>INT((ROW()-ROW($I$46))/((CARROT_CAP+1)*(MESCLUN_CAP+1)))</x:f>
        <x:v>9</x:v>
      </x:c>
      <x:c r="J6100" s="266" t="n">
        <x:f>MOD(INT((ROW()-ROW($I$46))/(MESCLUN_CAP+1)),CARROT_CAP+1)</x:f>
        <x:v>6</x:v>
      </x:c>
      <x:c r="K6100" s="266" t="n">
        <x:f>MOD(ROW()-ROW($I$46),MESCLUN_CAP+1)</x:f>
        <x:v>9</x:v>
      </x:c>
      <x:c r="L6100" s="266" t="n">
        <x:f>SUM(I6100:K6100)</x:f>
        <x:v>24</x:v>
      </x:c>
      <x:c r="M6100" s="267" t="n">
        <x:f>I6100*TOMATO_HOURS*WEEKS*(1+TOMATO_DIM)^I6100+J6100*CARROT_HOURS*WEEKS*(1+CARROT_DIM)^J6100+K6100*MESCLUN_HOURS*WEEKS*(1+MESCLUN_DIM)^K6100</x:f>
        <x:v>2571.5907768540246</x:v>
      </x:c>
      <x:c r="N6100" s="267" t="n">
        <x:f>MAX(M6100-FARMER_HOURS,0)/TEMP_HOURS_PER_WORKER</x:f>
        <x:v>1.2858269283708503</x:v>
      </x:c>
      <x:c r="O6100" s="268" t="n">
        <x:f>I6100*TOMATO_PRICE+J6100*CARROT_PRICE+K6100*MESCLUN_PRICE</x:f>
        <x:v>116064</x:v>
      </x:c>
      <x:c r="P6100" s="268" t="n">
        <x:f>I6100*TOMATO_FERTILIZER+J6100*CARROT_FERTILIZER+K6100*MESCLUN_FERTILIZER</x:f>
        <x:v>18480</x:v>
      </x:c>
      <x:c r="Q6100" s="268" t="n">
        <x:f>MIN(M6100,FARMER_HOURS)*FARMER_RATE+MAX(M6100-FARMER_HOURS,0)*TEMP_RATE</x:f>
        <x:v>57145.67320927126</x:v>
      </x:c>
      <x:c r="R6100" s="268" t="n">
        <x:f>O6100-P6100-Q6100-FIXED_COST</x:f>
        <x:v>20438.326790728737</x:v>
      </x:c>
      <x:c r="S6100" s="139" t="str">
        <x:f>IF(AND(L6100&lt;=TOTAL_BED_CAP,N6100&lt;=TEMP_WORKER_CAP),"YES","NO")</x:f>
        <x:v>YES</x:v>
      </x:c>
      <x:c r="T6100" s="139" t="n">
        <x:f>IF(S6100="YES",R6100,-1E+99)</x:f>
        <x:v>20438.326790728737</x:v>
      </x:c>
    </x:row>
    <x:row r="6101">
      <x:c r="A6101" s="139"/>
      <x:c r="B6101" s="139"/>
      <x:c r="C6101" s="139"/>
      <x:c r="D6101" s="139"/>
      <x:c r="E6101" s="139"/>
      <x:c r="F6101" s="139"/>
      <x:c r="G6101" s="139"/>
      <x:c r="H6101" s="139"/>
      <x:c r="I6101" s="266" t="n">
        <x:f>INT((ROW()-ROW($I$46))/((CARROT_CAP+1)*(MESCLUN_CAP+1)))</x:f>
        <x:v>9</x:v>
      </x:c>
      <x:c r="J6101" s="266" t="n">
        <x:f>MOD(INT((ROW()-ROW($I$46))/(MESCLUN_CAP+1)),CARROT_CAP+1)</x:f>
        <x:v>6</x:v>
      </x:c>
      <x:c r="K6101" s="266" t="n">
        <x:f>MOD(ROW()-ROW($I$46),MESCLUN_CAP+1)</x:f>
        <x:v>10</x:v>
      </x:c>
      <x:c r="L6101" s="266" t="n">
        <x:f>SUM(I6101:K6101)</x:f>
        <x:v>25</x:v>
      </x:c>
      <x:c r="M6101" s="267" t="n">
        <x:f>I6101*TOMATO_HOURS*WEEKS*(1+TOMATO_DIM)^I6101+J6101*CARROT_HOURS*WEEKS*(1+CARROT_DIM)^J6101+K6101*MESCLUN_HOURS*WEEKS*(1+MESCLUN_DIM)^K6101</x:f>
        <x:v>2628.2043183372375</x:v>
      </x:c>
      <x:c r="N6101" s="267" t="n">
        <x:f>MAX(M6101-FARMER_HOURS,0)/TEMP_HOURS_PER_WORKER</x:f>
        <x:v>1.3251418877341927</x:v>
      </x:c>
      <x:c r="O6101" s="268" t="n">
        <x:f>I6101*TOMATO_PRICE+J6101*CARROT_PRICE+K6101*MESCLUN_PRICE</x:f>
        <x:v>118764</x:v>
      </x:c>
      <x:c r="P6101" s="268" t="n">
        <x:f>I6101*TOMATO_FERTILIZER+J6101*CARROT_FERTILIZER+K6101*MESCLUN_FERTILIZER</x:f>
        <x:v>19360</x:v>
      </x:c>
      <x:c r="Q6101" s="268" t="n">
        <x:f>MIN(M6101,FARMER_HOURS)*FARMER_RATE+MAX(M6101-FARMER_HOURS,0)*TEMP_RATE</x:f>
        <x:v>58128.54719335482</x:v>
      </x:c>
      <x:c r="R6101" s="268" t="n">
        <x:f>O6101-P6101-Q6101-FIXED_COST</x:f>
        <x:v>21275.452806645182</x:v>
      </x:c>
      <x:c r="S6101" s="139" t="str">
        <x:f>IF(AND(L6101&lt;=TOTAL_BED_CAP,N6101&lt;=TEMP_WORKER_CAP),"YES","NO")</x:f>
        <x:v>YES</x:v>
      </x:c>
      <x:c r="T6101" s="139" t="n">
        <x:f>IF(S6101="YES",R6101,-1E+99)</x:f>
        <x:v>21275.452806645182</x:v>
      </x:c>
    </x:row>
    <x:row r="6102">
      <x:c r="A6102" s="139"/>
      <x:c r="B6102" s="139"/>
      <x:c r="C6102" s="139"/>
      <x:c r="D6102" s="139"/>
      <x:c r="E6102" s="139"/>
      <x:c r="F6102" s="139"/>
      <x:c r="G6102" s="139"/>
      <x:c r="H6102" s="139"/>
      <x:c r="I6102" s="266" t="n">
        <x:f>INT((ROW()-ROW($I$46))/((CARROT_CAP+1)*(MESCLUN_CAP+1)))</x:f>
        <x:v>9</x:v>
      </x:c>
      <x:c r="J6102" s="266" t="n">
        <x:f>MOD(INT((ROW()-ROW($I$46))/(MESCLUN_CAP+1)),CARROT_CAP+1)</x:f>
        <x:v>6</x:v>
      </x:c>
      <x:c r="K6102" s="266" t="n">
        <x:f>MOD(ROW()-ROW($I$46),MESCLUN_CAP+1)</x:f>
        <x:v>11</x:v>
      </x:c>
      <x:c r="L6102" s="266" t="n">
        <x:f>SUM(I6102:K6102)</x:f>
        <x:v>26</x:v>
      </x:c>
      <x:c r="M6102" s="267" t="n">
        <x:f>I6102*TOMATO_HOURS*WEEKS*(1+TOMATO_DIM)^I6102+J6102*CARROT_HOURS*WEEKS*(1+CARROT_DIM)^J6102+K6102*MESCLUN_HOURS*WEEKS*(1+MESCLUN_DIM)^K6102</x:f>
        <x:v>2686.1624314306764</x:v>
      </x:c>
      <x:c r="N6102" s="267" t="n">
        <x:f>MAX(M6102-FARMER_HOURS,0)/TEMP_HOURS_PER_WORKER</x:f>
        <x:v>1.3653905773824142</x:v>
      </x:c>
      <x:c r="O6102" s="268" t="n">
        <x:f>I6102*TOMATO_PRICE+J6102*CARROT_PRICE+K6102*MESCLUN_PRICE</x:f>
        <x:v>121464</x:v>
      </x:c>
      <x:c r="P6102" s="268" t="n">
        <x:f>I6102*TOMATO_FERTILIZER+J6102*CARROT_FERTILIZER+K6102*MESCLUN_FERTILIZER</x:f>
        <x:v>20240</x:v>
      </x:c>
      <x:c r="Q6102" s="268" t="n">
        <x:f>MIN(M6102,FARMER_HOURS)*FARMER_RATE+MAX(M6102-FARMER_HOURS,0)*TEMP_RATE</x:f>
        <x:v>59134.764434560355</x:v>
      </x:c>
      <x:c r="R6102" s="268" t="n">
        <x:f>O6102-P6102-Q6102-FIXED_COST</x:f>
        <x:v>22089.235565439645</x:v>
      </x:c>
      <x:c r="S6102" s="139" t="str">
        <x:f>IF(AND(L6102&lt;=TOTAL_BED_CAP,N6102&lt;=TEMP_WORKER_CAP),"YES","NO")</x:f>
        <x:v>YES</x:v>
      </x:c>
      <x:c r="T6102" s="139" t="n">
        <x:f>IF(S6102="YES",R6102,-1E+99)</x:f>
        <x:v>22089.235565439645</x:v>
      </x:c>
    </x:row>
    <x:row r="6103">
      <x:c r="A6103" s="139"/>
      <x:c r="B6103" s="139"/>
      <x:c r="C6103" s="139"/>
      <x:c r="D6103" s="139"/>
      <x:c r="E6103" s="139"/>
      <x:c r="F6103" s="139"/>
      <x:c r="G6103" s="139"/>
      <x:c r="H6103" s="139"/>
      <x:c r="I6103" s="266" t="n">
        <x:f>INT((ROW()-ROW($I$46))/((CARROT_CAP+1)*(MESCLUN_CAP+1)))</x:f>
        <x:v>9</x:v>
      </x:c>
      <x:c r="J6103" s="266" t="n">
        <x:f>MOD(INT((ROW()-ROW($I$46))/(MESCLUN_CAP+1)),CARROT_CAP+1)</x:f>
        <x:v>6</x:v>
      </x:c>
      <x:c r="K6103" s="266" t="n">
        <x:f>MOD(ROW()-ROW($I$46),MESCLUN_CAP+1)</x:f>
        <x:v>12</x:v>
      </x:c>
      <x:c r="L6103" s="266" t="n">
        <x:f>SUM(I6103:K6103)</x:f>
        <x:v>27</x:v>
      </x:c>
      <x:c r="M6103" s="267" t="n">
        <x:f>I6103*TOMATO_HOURS*WEEKS*(1+TOMATO_DIM)^I6103+J6103*CARROT_HOURS*WEEKS*(1+CARROT_DIM)^J6103+K6103*MESCLUN_HOURS*WEEKS*(1+MESCLUN_DIM)^K6103</x:f>
        <x:v>2745.489884558741</x:v>
      </x:c>
      <x:c r="N6103" s="267" t="n">
        <x:f>MAX(M6103-FARMER_HOURS,0)/TEMP_HOURS_PER_WORKER</x:f>
        <x:v>1.4065901976102366</x:v>
      </x:c>
      <x:c r="O6103" s="268" t="n">
        <x:f>I6103*TOMATO_PRICE+J6103*CARROT_PRICE+K6103*MESCLUN_PRICE</x:f>
        <x:v>124164</x:v>
      </x:c>
      <x:c r="P6103" s="268" t="n">
        <x:f>I6103*TOMATO_FERTILIZER+J6103*CARROT_FERTILIZER+K6103*MESCLUN_FERTILIZER</x:f>
        <x:v>21120</x:v>
      </x:c>
      <x:c r="Q6103" s="268" t="n">
        <x:f>MIN(M6103,FARMER_HOURS)*FARMER_RATE+MAX(M6103-FARMER_HOURS,0)*TEMP_RATE</x:f>
        <x:v>60164.754940255916</x:v>
      </x:c>
      <x:c r="R6103" s="268" t="n">
        <x:f>O6103-P6103-Q6103-FIXED_COST</x:f>
        <x:v>22879.245059744084</x:v>
      </x:c>
      <x:c r="S6103" s="139" t="str">
        <x:f>IF(AND(L6103&lt;=TOTAL_BED_CAP,N6103&lt;=TEMP_WORKER_CAP),"YES","NO")</x:f>
        <x:v>YES</x:v>
      </x:c>
      <x:c r="T6103" s="139" t="n">
        <x:f>IF(S6103="YES",R6103,-1E+99)</x:f>
        <x:v>22879.245059744084</x:v>
      </x:c>
    </x:row>
    <x:row r="6104">
      <x:c r="A6104" s="139"/>
      <x:c r="B6104" s="139"/>
      <x:c r="C6104" s="139"/>
      <x:c r="D6104" s="139"/>
      <x:c r="E6104" s="139"/>
      <x:c r="F6104" s="139"/>
      <x:c r="G6104" s="139"/>
      <x:c r="H6104" s="139"/>
      <x:c r="I6104" s="266" t="n">
        <x:f>INT((ROW()-ROW($I$46))/((CARROT_CAP+1)*(MESCLUN_CAP+1)))</x:f>
        <x:v>9</x:v>
      </x:c>
      <x:c r="J6104" s="266" t="n">
        <x:f>MOD(INT((ROW()-ROW($I$46))/(MESCLUN_CAP+1)),CARROT_CAP+1)</x:f>
        <x:v>6</x:v>
      </x:c>
      <x:c r="K6104" s="266" t="n">
        <x:f>MOD(ROW()-ROW($I$46),MESCLUN_CAP+1)</x:f>
        <x:v>13</x:v>
      </x:c>
      <x:c r="L6104" s="266" t="n">
        <x:f>SUM(I6104:K6104)</x:f>
        <x:v>28</x:v>
      </x:c>
      <x:c r="M6104" s="267" t="n">
        <x:f>I6104*TOMATO_HOURS*WEEKS*(1+TOMATO_DIM)^I6104+J6104*CARROT_HOURS*WEEKS*(1+CARROT_DIM)^J6104+K6104*MESCLUN_HOURS*WEEKS*(1+MESCLUN_DIM)^K6104</x:f>
        <x:v>2806.2118552671254</x:v>
      </x:c>
      <x:c r="N6104" s="267" t="n">
        <x:f>MAX(M6104-FARMER_HOURS,0)/TEMP_HOURS_PER_WORKER</x:f>
        <x:v>1.4487582328243926</x:v>
      </x:c>
      <x:c r="O6104" s="268" t="n">
        <x:f>I6104*TOMATO_PRICE+J6104*CARROT_PRICE+K6104*MESCLUN_PRICE</x:f>
        <x:v>126864</x:v>
      </x:c>
      <x:c r="P6104" s="268" t="n">
        <x:f>I6104*TOMATO_FERTILIZER+J6104*CARROT_FERTILIZER+K6104*MESCLUN_FERTILIZER</x:f>
        <x:v>22000</x:v>
      </x:c>
      <x:c r="Q6104" s="268" t="n">
        <x:f>MIN(M6104,FARMER_HOURS)*FARMER_RATE+MAX(M6104-FARMER_HOURS,0)*TEMP_RATE</x:f>
        <x:v>61218.955820609815</x:v>
      </x:c>
      <x:c r="R6104" s="268" t="n">
        <x:f>O6104-P6104-Q6104-FIXED_COST</x:f>
        <x:v>23645.044179390185</x:v>
      </x:c>
      <x:c r="S6104" s="139" t="str">
        <x:f>IF(AND(L6104&lt;=TOTAL_BED_CAP,N6104&lt;=TEMP_WORKER_CAP),"YES","NO")</x:f>
        <x:v>YES</x:v>
      </x:c>
      <x:c r="T6104" s="139" t="n">
        <x:f>IF(S6104="YES",R6104,-1E+99)</x:f>
        <x:v>23645.044179390185</x:v>
      </x:c>
    </x:row>
    <x:row r="6105">
      <x:c r="A6105" s="139"/>
      <x:c r="B6105" s="139"/>
      <x:c r="C6105" s="139"/>
      <x:c r="D6105" s="139"/>
      <x:c r="E6105" s="139"/>
      <x:c r="F6105" s="139"/>
      <x:c r="G6105" s="139"/>
      <x:c r="H6105" s="139"/>
      <x:c r="I6105" s="266" t="n">
        <x:f>INT((ROW()-ROW($I$46))/((CARROT_CAP+1)*(MESCLUN_CAP+1)))</x:f>
        <x:v>9</x:v>
      </x:c>
      <x:c r="J6105" s="266" t="n">
        <x:f>MOD(INT((ROW()-ROW($I$46))/(MESCLUN_CAP+1)),CARROT_CAP+1)</x:f>
        <x:v>6</x:v>
      </x:c>
      <x:c r="K6105" s="266" t="n">
        <x:f>MOD(ROW()-ROW($I$46),MESCLUN_CAP+1)</x:f>
        <x:v>14</x:v>
      </x:c>
      <x:c r="L6105" s="266" t="n">
        <x:f>SUM(I6105:K6105)</x:f>
        <x:v>29</x:v>
      </x:c>
      <x:c r="M6105" s="267" t="n">
        <x:f>I6105*TOMATO_HOURS*WEEKS*(1+TOMATO_DIM)^I6105+J6105*CARROT_HOURS*WEEKS*(1+CARROT_DIM)^J6105+K6105*MESCLUN_HOURS*WEEKS*(1+MESCLUN_DIM)^K6105</x:f>
        <x:v>2868.3539365807865</x:v>
      </x:c>
      <x:c r="N6105" s="267" t="n">
        <x:f>MAX(M6105-FARMER_HOURS,0)/TEMP_HOURS_PER_WORKER</x:f>
        <x:v>1.4919124559588794</x:v>
      </x:c>
      <x:c r="O6105" s="268" t="n">
        <x:f>I6105*TOMATO_PRICE+J6105*CARROT_PRICE+K6105*MESCLUN_PRICE</x:f>
        <x:v>129564</x:v>
      </x:c>
      <x:c r="P6105" s="268" t="n">
        <x:f>I6105*TOMATO_FERTILIZER+J6105*CARROT_FERTILIZER+K6105*MESCLUN_FERTILIZER</x:f>
        <x:v>22880</x:v>
      </x:c>
      <x:c r="Q6105" s="268" t="n">
        <x:f>MIN(M6105,FARMER_HOURS)*FARMER_RATE+MAX(M6105-FARMER_HOURS,0)*TEMP_RATE</x:f>
        <x:v>62297.811398971986</x:v>
      </x:c>
      <x:c r="R6105" s="268" t="n">
        <x:f>O6105-P6105-Q6105-FIXED_COST</x:f>
        <x:v>24386.188601028014</x:v>
      </x:c>
      <x:c r="S6105" s="139" t="str">
        <x:f>IF(AND(L6105&lt;=TOTAL_BED_CAP,N6105&lt;=TEMP_WORKER_CAP),"YES","NO")</x:f>
        <x:v>YES</x:v>
      </x:c>
      <x:c r="T6105" s="139" t="n">
        <x:f>IF(S6105="YES",R6105,-1E+99)</x:f>
        <x:v>24386.188601028014</x:v>
      </x:c>
    </x:row>
    <x:row r="6106">
      <x:c r="A6106" s="139"/>
      <x:c r="B6106" s="139"/>
      <x:c r="C6106" s="139"/>
      <x:c r="D6106" s="139"/>
      <x:c r="E6106" s="139"/>
      <x:c r="F6106" s="139"/>
      <x:c r="G6106" s="139"/>
      <x:c r="H6106" s="139"/>
      <x:c r="I6106" s="266" t="n">
        <x:f>INT((ROW()-ROW($I$46))/((CARROT_CAP+1)*(MESCLUN_CAP+1)))</x:f>
        <x:v>9</x:v>
      </x:c>
      <x:c r="J6106" s="266" t="n">
        <x:f>MOD(INT((ROW()-ROW($I$46))/(MESCLUN_CAP+1)),CARROT_CAP+1)</x:f>
        <x:v>6</x:v>
      </x:c>
      <x:c r="K6106" s="266" t="n">
        <x:f>MOD(ROW()-ROW($I$46),MESCLUN_CAP+1)</x:f>
        <x:v>15</x:v>
      </x:c>
      <x:c r="L6106" s="266" t="n">
        <x:f>SUM(I6106:K6106)</x:f>
        <x:v>30</x:v>
      </x:c>
      <x:c r="M6106" s="267" t="n">
        <x:f>I6106*TOMATO_HOURS*WEEKS*(1+TOMATO_DIM)^I6106+J6106*CARROT_HOURS*WEEKS*(1+CARROT_DIM)^J6106+K6106*MESCLUN_HOURS*WEEKS*(1+MESCLUN_DIM)^K6106</x:f>
        <x:v>2931.9421434569326</x:v>
      </x:c>
      <x:c r="N6106" s="267" t="n">
        <x:f>MAX(M6106-FARMER_HOURS,0)/TEMP_HOURS_PER_WORKER</x:f>
        <x:v>1.5360709329562032</x:v>
      </x:c>
      <x:c r="O6106" s="268" t="n">
        <x:f>I6106*TOMATO_PRICE+J6106*CARROT_PRICE+K6106*MESCLUN_PRICE</x:f>
        <x:v>132264</x:v>
      </x:c>
      <x:c r="P6106" s="268" t="n">
        <x:f>I6106*TOMATO_FERTILIZER+J6106*CARROT_FERTILIZER+K6106*MESCLUN_FERTILIZER</x:f>
        <x:v>23760</x:v>
      </x:c>
      <x:c r="Q6106" s="268" t="n">
        <x:f>MIN(M6106,FARMER_HOURS)*FARMER_RATE+MAX(M6106-FARMER_HOURS,0)*TEMP_RATE</x:f>
        <x:v>63401.77332390508</x:v>
      </x:c>
      <x:c r="R6106" s="268" t="n">
        <x:f>O6106-P6106-Q6106-FIXED_COST</x:f>
        <x:v>25102.22667609492</x:v>
      </x:c>
      <x:c r="S6106" s="139" t="str">
        <x:f>IF(AND(L6106&lt;=TOTAL_BED_CAP,N6106&lt;=TEMP_WORKER_CAP),"YES","NO")</x:f>
        <x:v>YES</x:v>
      </x:c>
      <x:c r="T6106" s="139" t="n">
        <x:f>IF(S6106="YES",R6106,-1E+99)</x:f>
        <x:v>25102.22667609492</x:v>
      </x:c>
    </x:row>
    <x:row r="6107">
      <x:c r="A6107" s="139"/>
      <x:c r="B6107" s="139"/>
      <x:c r="C6107" s="139"/>
      <x:c r="D6107" s="139"/>
      <x:c r="E6107" s="139"/>
      <x:c r="F6107" s="139"/>
      <x:c r="G6107" s="139"/>
      <x:c r="H6107" s="139"/>
      <x:c r="I6107" s="266" t="n">
        <x:f>INT((ROW()-ROW($I$46))/((CARROT_CAP+1)*(MESCLUN_CAP+1)))</x:f>
        <x:v>9</x:v>
      </x:c>
      <x:c r="J6107" s="266" t="n">
        <x:f>MOD(INT((ROW()-ROW($I$46))/(MESCLUN_CAP+1)),CARROT_CAP+1)</x:f>
        <x:v>6</x:v>
      </x:c>
      <x:c r="K6107" s="266" t="n">
        <x:f>MOD(ROW()-ROW($I$46),MESCLUN_CAP+1)</x:f>
        <x:v>16</x:v>
      </x:c>
      <x:c r="L6107" s="266" t="n">
        <x:f>SUM(I6107:K6107)</x:f>
        <x:v>31</x:v>
      </x:c>
      <x:c r="M6107" s="267" t="n">
        <x:f>I6107*TOMATO_HOURS*WEEKS*(1+TOMATO_DIM)^I6107+J6107*CARROT_HOURS*WEEKS*(1+CARROT_DIM)^J6107+K6107*MESCLUN_HOURS*WEEKS*(1+MESCLUN_DIM)^K6107</x:f>
        <x:v>2997.0029193344217</x:v>
      </x:c>
      <x:c r="N6107" s="267" t="n">
        <x:f>MAX(M6107-FARMER_HOURS,0)/TEMP_HOURS_PER_WORKER</x:f>
        <x:v>1.5812520273155706</x:v>
      </x:c>
      <x:c r="O6107" s="268" t="n">
        <x:f>I6107*TOMATO_PRICE+J6107*CARROT_PRICE+K6107*MESCLUN_PRICE</x:f>
        <x:v>134964</x:v>
      </x:c>
      <x:c r="P6107" s="268" t="n">
        <x:f>I6107*TOMATO_FERTILIZER+J6107*CARROT_FERTILIZER+K6107*MESCLUN_FERTILIZER</x:f>
        <x:v>24640</x:v>
      </x:c>
      <x:c r="Q6107" s="268" t="n">
        <x:f>MIN(M6107,FARMER_HOURS)*FARMER_RATE+MAX(M6107-FARMER_HOURS,0)*TEMP_RATE</x:f>
        <x:v>64531.30068288926</x:v>
      </x:c>
      <x:c r="R6107" s="268" t="n">
        <x:f>O6107-P6107-Q6107-FIXED_COST</x:f>
        <x:v>25792.69931711074</x:v>
      </x:c>
      <x:c r="S6107" s="139" t="str">
        <x:f>IF(AND(L6107&lt;=TOTAL_BED_CAP,N6107&lt;=TEMP_WORKER_CAP),"YES","NO")</x:f>
        <x:v>YES</x:v>
      </x:c>
      <x:c r="T6107" s="139" t="n">
        <x:f>IF(S6107="YES",R6107,-1E+99)</x:f>
        <x:v>25792.69931711074</x:v>
      </x:c>
    </x:row>
    <x:row r="6108">
      <x:c r="A6108" s="139"/>
      <x:c r="B6108" s="139"/>
      <x:c r="C6108" s="139"/>
      <x:c r="D6108" s="139"/>
      <x:c r="E6108" s="139"/>
      <x:c r="F6108" s="139"/>
      <x:c r="G6108" s="139"/>
      <x:c r="H6108" s="139"/>
      <x:c r="I6108" s="266" t="n">
        <x:f>INT((ROW()-ROW($I$46))/((CARROT_CAP+1)*(MESCLUN_CAP+1)))</x:f>
        <x:v>9</x:v>
      </x:c>
      <x:c r="J6108" s="266" t="n">
        <x:f>MOD(INT((ROW()-ROW($I$46))/(MESCLUN_CAP+1)),CARROT_CAP+1)</x:f>
        <x:v>6</x:v>
      </x:c>
      <x:c r="K6108" s="266" t="n">
        <x:f>MOD(ROW()-ROW($I$46),MESCLUN_CAP+1)</x:f>
        <x:v>17</x:v>
      </x:c>
      <x:c r="L6108" s="266" t="n">
        <x:f>SUM(I6108:K6108)</x:f>
        <x:v>32</x:v>
      </x:c>
      <x:c r="M6108" s="267" t="n">
        <x:f>I6108*TOMATO_HOURS*WEEKS*(1+TOMATO_DIM)^I6108+J6108*CARROT_HOURS*WEEKS*(1+CARROT_DIM)^J6108+K6108*MESCLUN_HOURS*WEEKS*(1+MESCLUN_DIM)^K6108</x:f>
        <x:v>3063.563142780962</x:v>
      </x:c>
      <x:c r="N6108" s="267" t="n">
        <x:f>MAX(M6108-FARMER_HOURS,0)/TEMP_HOURS_PER_WORKER</x:f>
        <x:v>1.6274744047090015</x:v>
      </x:c>
      <x:c r="O6108" s="268" t="n">
        <x:f>I6108*TOMATO_PRICE+J6108*CARROT_PRICE+K6108*MESCLUN_PRICE</x:f>
        <x:v>137664</x:v>
      </x:c>
      <x:c r="P6108" s="268" t="n">
        <x:f>I6108*TOMATO_FERTILIZER+J6108*CARROT_FERTILIZER+K6108*MESCLUN_FERTILIZER</x:f>
        <x:v>25520</x:v>
      </x:c>
      <x:c r="Q6108" s="268" t="n">
        <x:f>MIN(M6108,FARMER_HOURS)*FARMER_RATE+MAX(M6108-FARMER_HOURS,0)*TEMP_RATE</x:f>
        <x:v>65686.86011772504</x:v>
      </x:c>
      <x:c r="R6108" s="268" t="n">
        <x:f>O6108-P6108-Q6108-FIXED_COST</x:f>
        <x:v>26457.13988227496</x:v>
      </x:c>
      <x:c r="S6108" s="139" t="str">
        <x:f>IF(AND(L6108&lt;=TOTAL_BED_CAP,N6108&lt;=TEMP_WORKER_CAP),"YES","NO")</x:f>
        <x:v>YES</x:v>
      </x:c>
      <x:c r="T6108" s="139" t="n">
        <x:f>IF(S6108="YES",R6108,-1E+99)</x:f>
        <x:v>26457.13988227496</x:v>
      </x:c>
    </x:row>
    <x:row r="6109">
      <x:c r="A6109" s="139"/>
      <x:c r="B6109" s="139"/>
      <x:c r="C6109" s="139"/>
      <x:c r="D6109" s="139"/>
      <x:c r="E6109" s="139"/>
      <x:c r="F6109" s="139"/>
      <x:c r="G6109" s="139"/>
      <x:c r="H6109" s="139"/>
      <x:c r="I6109" s="266" t="n">
        <x:f>INT((ROW()-ROW($I$46))/((CARROT_CAP+1)*(MESCLUN_CAP+1)))</x:f>
        <x:v>9</x:v>
      </x:c>
      <x:c r="J6109" s="266" t="n">
        <x:f>MOD(INT((ROW()-ROW($I$46))/(MESCLUN_CAP+1)),CARROT_CAP+1)</x:f>
        <x:v>6</x:v>
      </x:c>
      <x:c r="K6109" s="266" t="n">
        <x:f>MOD(ROW()-ROW($I$46),MESCLUN_CAP+1)</x:f>
        <x:v>18</x:v>
      </x:c>
      <x:c r="L6109" s="266" t="n">
        <x:f>SUM(I6109:K6109)</x:f>
        <x:v>33</x:v>
      </x:c>
      <x:c r="M6109" s="267" t="n">
        <x:f>I6109*TOMATO_HOURS*WEEKS*(1+TOMATO_DIM)^I6109+J6109*CARROT_HOURS*WEEKS*(1+CARROT_DIM)^J6109+K6109*MESCLUN_HOURS*WEEKS*(1+MESCLUN_DIM)^K6109</x:f>
        <x:v>3131.650134239549</x:v>
      </x:c>
      <x:c r="N6109" s="267" t="n">
        <x:f>MAX(M6109-FARMER_HOURS,0)/TEMP_HOURS_PER_WORKER</x:f>
        <x:v>1.6747570376663534</x:v>
      </x:c>
      <x:c r="O6109" s="268" t="n">
        <x:f>I6109*TOMATO_PRICE+J6109*CARROT_PRICE+K6109*MESCLUN_PRICE</x:f>
        <x:v>140364</x:v>
      </x:c>
      <x:c r="P6109" s="268" t="n">
        <x:f>I6109*TOMATO_FERTILIZER+J6109*CARROT_FERTILIZER+K6109*MESCLUN_FERTILIZER</x:f>
        <x:v>26400</x:v>
      </x:c>
      <x:c r="Q6109" s="268" t="n">
        <x:f>MIN(M6109,FARMER_HOURS)*FARMER_RATE+MAX(M6109-FARMER_HOURS,0)*TEMP_RATE</x:f>
        <x:v>66868.92594165885</x:v>
      </x:c>
      <x:c r="R6109" s="268" t="n">
        <x:f>O6109-P6109-Q6109-FIXED_COST</x:f>
        <x:v>27095.074058341153</x:v>
      </x:c>
      <x:c r="S6109" s="139" t="str">
        <x:f>IF(AND(L6109&lt;=TOTAL_BED_CAP,N6109&lt;=TEMP_WORKER_CAP),"YES","NO")</x:f>
        <x:v>YES</x:v>
      </x:c>
      <x:c r="T6109" s="139" t="n">
        <x:f>IF(S6109="YES",R6109,-1E+99)</x:f>
        <x:v>27095.074058341153</x:v>
      </x:c>
    </x:row>
    <x:row r="6110">
      <x:c r="A6110" s="139"/>
      <x:c r="B6110" s="139"/>
      <x:c r="C6110" s="139"/>
      <x:c r="D6110" s="139"/>
      <x:c r="E6110" s="139"/>
      <x:c r="F6110" s="139"/>
      <x:c r="G6110" s="139"/>
      <x:c r="H6110" s="139"/>
      <x:c r="I6110" s="266" t="n">
        <x:f>INT((ROW()-ROW($I$46))/((CARROT_CAP+1)*(MESCLUN_CAP+1)))</x:f>
        <x:v>9</x:v>
      </x:c>
      <x:c r="J6110" s="266" t="n">
        <x:f>MOD(INT((ROW()-ROW($I$46))/(MESCLUN_CAP+1)),CARROT_CAP+1)</x:f>
        <x:v>6</x:v>
      </x:c>
      <x:c r="K6110" s="266" t="n">
        <x:f>MOD(ROW()-ROW($I$46),MESCLUN_CAP+1)</x:f>
        <x:v>19</x:v>
      </x:c>
      <x:c r="L6110" s="266" t="n">
        <x:f>SUM(I6110:K6110)</x:f>
        <x:v>34</x:v>
      </x:c>
      <x:c r="M6110" s="267" t="n">
        <x:f>I6110*TOMATO_HOURS*WEEKS*(1+TOMATO_DIM)^I6110+J6110*CARROT_HOURS*WEEKS*(1+CARROT_DIM)^J6110+K6110*MESCLUN_HOURS*WEEKS*(1+MESCLUN_DIM)^K6110</x:f>
        <x:v>3201.291662875571</x:v>
      </x:c>
      <x:c r="N6110" s="267" t="n">
        <x:f>MAX(M6110-FARMER_HOURS,0)/TEMP_HOURS_PER_WORKER</x:f>
        <x:v>1.7231192103302577</x:v>
      </x:c>
      <x:c r="O6110" s="268" t="n">
        <x:f>I6110*TOMATO_PRICE+J6110*CARROT_PRICE+K6110*MESCLUN_PRICE</x:f>
        <x:v>143064</x:v>
      </x:c>
      <x:c r="P6110" s="268" t="n">
        <x:f>I6110*TOMATO_FERTILIZER+J6110*CARROT_FERTILIZER+K6110*MESCLUN_FERTILIZER</x:f>
        <x:v>27280</x:v>
      </x:c>
      <x:c r="Q6110" s="268" t="n">
        <x:f>MIN(M6110,FARMER_HOURS)*FARMER_RATE+MAX(M6110-FARMER_HOURS,0)*TEMP_RATE</x:f>
        <x:v>68077.98025825644</x:v>
      </x:c>
      <x:c r="R6110" s="268" t="n">
        <x:f>O6110-P6110-Q6110-FIXED_COST</x:f>
        <x:v>27706.019741743556</x:v>
      </x:c>
      <x:c r="S6110" s="139" t="str">
        <x:f>IF(AND(L6110&lt;=TOTAL_BED_CAP,N6110&lt;=TEMP_WORKER_CAP),"YES","NO")</x:f>
        <x:v>YES</x:v>
      </x:c>
      <x:c r="T6110" s="139" t="n">
        <x:f>IF(S6110="YES",R6110,-1E+99)</x:f>
        <x:v>27706.019741743556</x:v>
      </x:c>
    </x:row>
    <x:row r="6111">
      <x:c r="A6111" s="139"/>
      <x:c r="B6111" s="139"/>
      <x:c r="C6111" s="139"/>
      <x:c r="D6111" s="139"/>
      <x:c r="E6111" s="139"/>
      <x:c r="F6111" s="139"/>
      <x:c r="G6111" s="139"/>
      <x:c r="H6111" s="139"/>
      <x:c r="I6111" s="266" t="n">
        <x:f>INT((ROW()-ROW($I$46))/((CARROT_CAP+1)*(MESCLUN_CAP+1)))</x:f>
        <x:v>9</x:v>
      </x:c>
      <x:c r="J6111" s="266" t="n">
        <x:f>MOD(INT((ROW()-ROW($I$46))/(MESCLUN_CAP+1)),CARROT_CAP+1)</x:f>
        <x:v>6</x:v>
      </x:c>
      <x:c r="K6111" s="266" t="n">
        <x:f>MOD(ROW()-ROW($I$46),MESCLUN_CAP+1)</x:f>
        <x:v>20</x:v>
      </x:c>
      <x:c r="L6111" s="266" t="n">
        <x:f>SUM(I6111:K6111)</x:f>
        <x:v>35</x:v>
      </x:c>
      <x:c r="M6111" s="267" t="n">
        <x:f>I6111*TOMATO_HOURS*WEEKS*(1+TOMATO_DIM)^I6111+J6111*CARROT_HOURS*WEEKS*(1+CARROT_DIM)^J6111+K6111*MESCLUN_HOURS*WEEKS*(1+MESCLUN_DIM)^K6111</x:f>
        <x:v>3272.515953526048</x:v>
      </x:c>
      <x:c r="N6111" s="267" t="n">
        <x:f>MAX(M6111-FARMER_HOURS,0)/TEMP_HOURS_PER_WORKER</x:f>
        <x:v>1.7725805232819778</x:v>
      </x:c>
      <x:c r="O6111" s="268" t="n">
        <x:f>I6111*TOMATO_PRICE+J6111*CARROT_PRICE+K6111*MESCLUN_PRICE</x:f>
        <x:v>145764</x:v>
      </x:c>
      <x:c r="P6111" s="268" t="n">
        <x:f>I6111*TOMATO_FERTILIZER+J6111*CARROT_FERTILIZER+K6111*MESCLUN_FERTILIZER</x:f>
        <x:v>28160</x:v>
      </x:c>
      <x:c r="Q6111" s="268" t="n">
        <x:f>MIN(M6111,FARMER_HOURS)*FARMER_RATE+MAX(M6111-FARMER_HOURS,0)*TEMP_RATE</x:f>
        <x:v>69314.51308204944</x:v>
      </x:c>
      <x:c r="R6111" s="268" t="n">
        <x:f>O6111-P6111-Q6111-FIXED_COST</x:f>
        <x:v>28289.486917950562</x:v>
      </x:c>
      <x:c r="S6111" s="139" t="str">
        <x:f>IF(AND(L6111&lt;=TOTAL_BED_CAP,N6111&lt;=TEMP_WORKER_CAP),"YES","NO")</x:f>
        <x:v>YES</x:v>
      </x:c>
      <x:c r="T6111" s="139" t="n">
        <x:f>IF(S6111="YES",R6111,-1E+99)</x:f>
        <x:v>28289.486917950562</x:v>
      </x:c>
    </x:row>
    <x:row r="6112">
      <x:c r="A6112" s="139"/>
      <x:c r="B6112" s="139"/>
      <x:c r="C6112" s="139"/>
      <x:c r="D6112" s="139"/>
      <x:c r="E6112" s="139"/>
      <x:c r="F6112" s="139"/>
      <x:c r="G6112" s="139"/>
      <x:c r="H6112" s="139"/>
      <x:c r="I6112" s="266" t="n">
        <x:f>INT((ROW()-ROW($I$46))/((CARROT_CAP+1)*(MESCLUN_CAP+1)))</x:f>
        <x:v>9</x:v>
      </x:c>
      <x:c r="J6112" s="266" t="n">
        <x:f>MOD(INT((ROW()-ROW($I$46))/(MESCLUN_CAP+1)),CARROT_CAP+1)</x:f>
        <x:v>6</x:v>
      </x:c>
      <x:c r="K6112" s="266" t="n">
        <x:f>MOD(ROW()-ROW($I$46),MESCLUN_CAP+1)</x:f>
        <x:v>21</x:v>
      </x:c>
      <x:c r="L6112" s="266" t="n">
        <x:f>SUM(I6112:K6112)</x:f>
        <x:v>36</x:v>
      </x:c>
      <x:c r="M6112" s="267" t="n">
        <x:f>I6112*TOMATO_HOURS*WEEKS*(1+TOMATO_DIM)^I6112+J6112*CARROT_HOURS*WEEKS*(1+CARROT_DIM)^J6112+K6112*MESCLUN_HOURS*WEEKS*(1+MESCLUN_DIM)^K6112</x:f>
        <x:v>3345.351693752492</x:v>
      </x:c>
      <x:c r="N6112" s="267" t="n">
        <x:f>MAX(M6112-FARMER_HOURS,0)/TEMP_HOURS_PER_WORKER</x:f>
        <x:v>1.8231608984392305</x:v>
      </x:c>
      <x:c r="O6112" s="268" t="n">
        <x:f>I6112*TOMATO_PRICE+J6112*CARROT_PRICE+K6112*MESCLUN_PRICE</x:f>
        <x:v>148464</x:v>
      </x:c>
      <x:c r="P6112" s="268" t="n">
        <x:f>I6112*TOMATO_FERTILIZER+J6112*CARROT_FERTILIZER+K6112*MESCLUN_FERTILIZER</x:f>
        <x:v>29040</x:v>
      </x:c>
      <x:c r="Q6112" s="268" t="n">
        <x:f>MIN(M6112,FARMER_HOURS)*FARMER_RATE+MAX(M6112-FARMER_HOURS,0)*TEMP_RATE</x:f>
        <x:v>70579.02246098076</x:v>
      </x:c>
      <x:c r="R6112" s="268" t="n">
        <x:f>O6112-P6112-Q6112-FIXED_COST</x:f>
        <x:v>28844.977539019237</x:v>
      </x:c>
      <x:c r="S6112" s="139" t="str">
        <x:f>IF(AND(L6112&lt;=TOTAL_BED_CAP,N6112&lt;=TEMP_WORKER_CAP),"YES","NO")</x:f>
        <x:v>YES</x:v>
      </x:c>
      <x:c r="T6112" s="139" t="n">
        <x:f>IF(S6112="YES",R6112,-1E+99)</x:f>
        <x:v>28844.977539019237</x:v>
      </x:c>
    </x:row>
    <x:row r="6113">
      <x:c r="A6113" s="139"/>
      <x:c r="B6113" s="139"/>
      <x:c r="C6113" s="139"/>
      <x:c r="D6113" s="139"/>
      <x:c r="E6113" s="139"/>
      <x:c r="F6113" s="139"/>
      <x:c r="G6113" s="139"/>
      <x:c r="H6113" s="139"/>
      <x:c r="I6113" s="266" t="n">
        <x:f>INT((ROW()-ROW($I$46))/((CARROT_CAP+1)*(MESCLUN_CAP+1)))</x:f>
        <x:v>9</x:v>
      </x:c>
      <x:c r="J6113" s="266" t="n">
        <x:f>MOD(INT((ROW()-ROW($I$46))/(MESCLUN_CAP+1)),CARROT_CAP+1)</x:f>
        <x:v>6</x:v>
      </x:c>
      <x:c r="K6113" s="266" t="n">
        <x:f>MOD(ROW()-ROW($I$46),MESCLUN_CAP+1)</x:f>
        <x:v>22</x:v>
      </x:c>
      <x:c r="L6113" s="266" t="n">
        <x:f>SUM(I6113:K6113)</x:f>
        <x:v>37</x:v>
      </x:c>
      <x:c r="M6113" s="267" t="n">
        <x:f>I6113*TOMATO_HOURS*WEEKS*(1+TOMATO_DIM)^I6113+J6113*CARROT_HOURS*WEEKS*(1+CARROT_DIM)^J6113+K6113*MESCLUN_HOURS*WEEKS*(1+MESCLUN_DIM)^K6113</x:f>
        <x:v>3419.828040998888</x:v>
      </x:c>
      <x:c r="N6113" s="267" t="n">
        <x:f>MAX(M6113-FARMER_HOURS,0)/TEMP_HOURS_PER_WORKER</x:f>
        <x:v>1.8748805840270055</x:v>
      </x:c>
      <x:c r="O6113" s="268" t="n">
        <x:f>I6113*TOMATO_PRICE+J6113*CARROT_PRICE+K6113*MESCLUN_PRICE</x:f>
        <x:v>151164</x:v>
      </x:c>
      <x:c r="P6113" s="268" t="n">
        <x:f>I6113*TOMATO_FERTILIZER+J6113*CARROT_FERTILIZER+K6113*MESCLUN_FERTILIZER</x:f>
        <x:v>29920</x:v>
      </x:c>
      <x:c r="Q6113" s="268" t="n">
        <x:f>MIN(M6113,FARMER_HOURS)*FARMER_RATE+MAX(M6113-FARMER_HOURS,0)*TEMP_RATE</x:f>
        <x:v>71872.01460067515</x:v>
      </x:c>
      <x:c r="R6113" s="268" t="n">
        <x:f>O6113-P6113-Q6113-FIXED_COST</x:f>
        <x:v>29371.985399324854</x:v>
      </x:c>
      <x:c r="S6113" s="139" t="str">
        <x:f>IF(AND(L6113&lt;=TOTAL_BED_CAP,N6113&lt;=TEMP_WORKER_CAP),"YES","NO")</x:f>
        <x:v>YES</x:v>
      </x:c>
      <x:c r="T6113" s="139" t="n">
        <x:f>IF(S6113="YES",R6113,-1E+99)</x:f>
        <x:v>29371.985399324854</x:v>
      </x:c>
    </x:row>
    <x:row r="6114">
      <x:c r="A6114" s="139"/>
      <x:c r="B6114" s="139"/>
      <x:c r="C6114" s="139"/>
      <x:c r="D6114" s="139"/>
      <x:c r="E6114" s="139"/>
      <x:c r="F6114" s="139"/>
      <x:c r="G6114" s="139"/>
      <x:c r="H6114" s="139"/>
      <x:c r="I6114" s="266" t="n">
        <x:f>INT((ROW()-ROW($I$46))/((CARROT_CAP+1)*(MESCLUN_CAP+1)))</x:f>
        <x:v>9</x:v>
      </x:c>
      <x:c r="J6114" s="266" t="n">
        <x:f>MOD(INT((ROW()-ROW($I$46))/(MESCLUN_CAP+1)),CARROT_CAP+1)</x:f>
        <x:v>6</x:v>
      </x:c>
      <x:c r="K6114" s="266" t="n">
        <x:f>MOD(ROW()-ROW($I$46),MESCLUN_CAP+1)</x:f>
        <x:v>23</x:v>
      </x:c>
      <x:c r="L6114" s="266" t="n">
        <x:f>SUM(I6114:K6114)</x:f>
        <x:v>38</x:v>
      </x:c>
      <x:c r="M6114" s="267" t="n">
        <x:f>I6114*TOMATO_HOURS*WEEKS*(1+TOMATO_DIM)^I6114+J6114*CARROT_HOURS*WEEKS*(1+CARROT_DIM)^J6114+K6114*MESCLUN_HOURS*WEEKS*(1+MESCLUN_DIM)^K6114</x:f>
        <x:v>3495.974629856324</x:v>
      </x:c>
      <x:c r="N6114" s="267" t="n">
        <x:f>MAX(M6114-FARMER_HOURS,0)/TEMP_HOURS_PER_WORKER</x:f>
        <x:v>1.9277601596224474</x:v>
      </x:c>
      <x:c r="O6114" s="268" t="n">
        <x:f>I6114*TOMATO_PRICE+J6114*CARROT_PRICE+K6114*MESCLUN_PRICE</x:f>
        <x:v>153864</x:v>
      </x:c>
      <x:c r="P6114" s="268" t="n">
        <x:f>I6114*TOMATO_FERTILIZER+J6114*CARROT_FERTILIZER+K6114*MESCLUN_FERTILIZER</x:f>
        <x:v>30800</x:v>
      </x:c>
      <x:c r="Q6114" s="268" t="n">
        <x:f>MIN(M6114,FARMER_HOURS)*FARMER_RATE+MAX(M6114-FARMER_HOURS,0)*TEMP_RATE</x:f>
        <x:v>73194.00399056118</x:v>
      </x:c>
      <x:c r="R6114" s="268" t="n">
        <x:f>O6114-P6114-Q6114-FIXED_COST</x:f>
        <x:v>29869.996009438823</x:v>
      </x:c>
      <x:c r="S6114" s="139" t="str">
        <x:f>IF(AND(L6114&lt;=TOTAL_BED_CAP,N6114&lt;=TEMP_WORKER_CAP),"YES","NO")</x:f>
        <x:v>YES</x:v>
      </x:c>
      <x:c r="T6114" s="139" t="n">
        <x:f>IF(S6114="YES",R6114,-1E+99)</x:f>
        <x:v>29869.996009438823</x:v>
      </x:c>
    </x:row>
    <x:row r="6115">
      <x:c r="A6115" s="139"/>
      <x:c r="B6115" s="139"/>
      <x:c r="C6115" s="139"/>
      <x:c r="D6115" s="139"/>
      <x:c r="E6115" s="139"/>
      <x:c r="F6115" s="139"/>
      <x:c r="G6115" s="139"/>
      <x:c r="H6115" s="139"/>
      <x:c r="I6115" s="266" t="n">
        <x:f>INT((ROW()-ROW($I$46))/((CARROT_CAP+1)*(MESCLUN_CAP+1)))</x:f>
        <x:v>9</x:v>
      </x:c>
      <x:c r="J6115" s="266" t="n">
        <x:f>MOD(INT((ROW()-ROW($I$46))/(MESCLUN_CAP+1)),CARROT_CAP+1)</x:f>
        <x:v>6</x:v>
      </x:c>
      <x:c r="K6115" s="266" t="n">
        <x:f>MOD(ROW()-ROW($I$46),MESCLUN_CAP+1)</x:f>
        <x:v>24</x:v>
      </x:c>
      <x:c r="L6115" s="266" t="n">
        <x:f>SUM(I6115:K6115)</x:f>
        <x:v>39</x:v>
      </x:c>
      <x:c r="M6115" s="267" t="n">
        <x:f>I6115*TOMATO_HOURS*WEEKS*(1+TOMATO_DIM)^I6115+J6115*CARROT_HOURS*WEEKS*(1+CARROT_DIM)^J6115+K6115*MESCLUN_HOURS*WEEKS*(1+MESCLUN_DIM)^K6115</x:f>
        <x:v>3573.8215794358202</x:v>
      </x:c>
      <x:c r="N6115" s="267" t="n">
        <x:f>MAX(M6115-FARMER_HOURS,0)/TEMP_HOURS_PER_WORKER</x:f>
        <x:v>1.981820541274875</x:v>
      </x:c>
      <x:c r="O6115" s="268" t="n">
        <x:f>I6115*TOMATO_PRICE+J6115*CARROT_PRICE+K6115*MESCLUN_PRICE</x:f>
        <x:v>156564</x:v>
      </x:c>
      <x:c r="P6115" s="268" t="n">
        <x:f>I6115*TOMATO_FERTILIZER+J6115*CARROT_FERTILIZER+K6115*MESCLUN_FERTILIZER</x:f>
        <x:v>31680</x:v>
      </x:c>
      <x:c r="Q6115" s="268" t="n">
        <x:f>MIN(M6115,FARMER_HOURS)*FARMER_RATE+MAX(M6115-FARMER_HOURS,0)*TEMP_RATE</x:f>
        <x:v>74545.51353187187</x:v>
      </x:c>
      <x:c r="R6115" s="268" t="n">
        <x:f>O6115-P6115-Q6115-FIXED_COST</x:f>
        <x:v>30338.486468128132</x:v>
      </x:c>
      <x:c r="S6115" s="139" t="str">
        <x:f>IF(AND(L6115&lt;=TOTAL_BED_CAP,N6115&lt;=TEMP_WORKER_CAP),"YES","NO")</x:f>
        <x:v>YES</x:v>
      </x:c>
      <x:c r="T6115" s="139" t="n">
        <x:f>IF(S6115="YES",R6115,-1E+99)</x:f>
        <x:v>30338.486468128132</x:v>
      </x:c>
    </x:row>
    <x:row r="6116">
      <x:c r="A6116" s="139"/>
      <x:c r="B6116" s="139"/>
      <x:c r="C6116" s="139"/>
      <x:c r="D6116" s="139"/>
      <x:c r="E6116" s="139"/>
      <x:c r="F6116" s="139"/>
      <x:c r="G6116" s="139"/>
      <x:c r="H6116" s="139"/>
      <x:c r="I6116" s="266" t="n">
        <x:f>INT((ROW()-ROW($I$46))/((CARROT_CAP+1)*(MESCLUN_CAP+1)))</x:f>
        <x:v>9</x:v>
      </x:c>
      <x:c r="J6116" s="266" t="n">
        <x:f>MOD(INT((ROW()-ROW($I$46))/(MESCLUN_CAP+1)),CARROT_CAP+1)</x:f>
        <x:v>6</x:v>
      </x:c>
      <x:c r="K6116" s="266" t="n">
        <x:f>MOD(ROW()-ROW($I$46),MESCLUN_CAP+1)</x:f>
        <x:v>25</x:v>
      </x:c>
      <x:c r="L6116" s="266" t="n">
        <x:f>SUM(I6116:K6116)</x:f>
        <x:v>40</x:v>
      </x:c>
      <x:c r="M6116" s="267" t="n">
        <x:f>I6116*TOMATO_HOURS*WEEKS*(1+TOMATO_DIM)^I6116+J6116*CARROT_HOURS*WEEKS*(1+CARROT_DIM)^J6116+K6116*MESCLUN_HOURS*WEEKS*(1+MESCLUN_DIM)^K6116</x:f>
        <x:v>3653.3995008509173</x:v>
      </x:c>
      <x:c r="N6116" s="267" t="n">
        <x:f>MAX(M6116-FARMER_HOURS,0)/TEMP_HOURS_PER_WORKER</x:f>
        <x:v>2.0370829867020257</x:v>
      </x:c>
      <x:c r="O6116" s="268" t="n">
        <x:f>I6116*TOMATO_PRICE+J6116*CARROT_PRICE+K6116*MESCLUN_PRICE</x:f>
        <x:v>159264</x:v>
      </x:c>
      <x:c r="P6116" s="268" t="n">
        <x:f>I6116*TOMATO_FERTILIZER+J6116*CARROT_FERTILIZER+K6116*MESCLUN_FERTILIZER</x:f>
        <x:v>32560</x:v>
      </x:c>
      <x:c r="Q6116" s="268" t="n">
        <x:f>MIN(M6116,FARMER_HOURS)*FARMER_RATE+MAX(M6116-FARMER_HOURS,0)*TEMP_RATE</x:f>
        <x:v>75927.07466755065</x:v>
      </x:c>
      <x:c r="R6116" s="268" t="n">
        <x:f>O6116-P6116-Q6116-FIXED_COST</x:f>
        <x:v>30776.925332449347</x:v>
      </x:c>
      <x:c r="S6116" s="139" t="str">
        <x:f>IF(AND(L6116&lt;=TOTAL_BED_CAP,N6116&lt;=TEMP_WORKER_CAP),"YES","NO")</x:f>
        <x:v>YES</x:v>
      </x:c>
      <x:c r="T6116" s="139" t="n">
        <x:f>IF(S6116="YES",R6116,-1E+99)</x:f>
        <x:v>30776.925332449347</x:v>
      </x:c>
    </x:row>
    <x:row r="6117">
      <x:c r="A6117" s="139"/>
      <x:c r="B6117" s="139"/>
      <x:c r="C6117" s="139"/>
      <x:c r="D6117" s="139"/>
      <x:c r="E6117" s="139"/>
      <x:c r="F6117" s="139"/>
      <x:c r="G6117" s="139"/>
      <x:c r="H6117" s="139"/>
      <x:c r="I6117" s="266" t="n">
        <x:f>INT((ROW()-ROW($I$46))/((CARROT_CAP+1)*(MESCLUN_CAP+1)))</x:f>
        <x:v>9</x:v>
      </x:c>
      <x:c r="J6117" s="266" t="n">
        <x:f>MOD(INT((ROW()-ROW($I$46))/(MESCLUN_CAP+1)),CARROT_CAP+1)</x:f>
        <x:v>6</x:v>
      </x:c>
      <x:c r="K6117" s="266" t="n">
        <x:f>MOD(ROW()-ROW($I$46),MESCLUN_CAP+1)</x:f>
        <x:v>26</x:v>
      </x:c>
      <x:c r="L6117" s="266" t="n">
        <x:f>SUM(I6117:K6117)</x:f>
        <x:v>41</x:v>
      </x:c>
      <x:c r="M6117" s="267" t="n">
        <x:f>I6117*TOMATO_HOURS*WEEKS*(1+TOMATO_DIM)^I6117+J6117*CARROT_HOURS*WEEKS*(1+CARROT_DIM)^J6117+K6117*MESCLUN_HOURS*WEEKS*(1+MESCLUN_DIM)^K6117</x:f>
        <x:v>3734.739504811635</x:v>
      </x:c>
      <x:c r="N6117" s="267" t="n">
        <x:f>MAX(M6117-FARMER_HOURS,0)/TEMP_HOURS_PER_WORKER</x:f>
        <x:v>2.093569100563635</x:v>
      </x:c>
      <x:c r="O6117" s="268" t="n">
        <x:f>I6117*TOMATO_PRICE+J6117*CARROT_PRICE+K6117*MESCLUN_PRICE</x:f>
        <x:v>161964</x:v>
      </x:c>
      <x:c r="P6117" s="268" t="n">
        <x:f>I6117*TOMATO_FERTILIZER+J6117*CARROT_FERTILIZER+K6117*MESCLUN_FERTILIZER</x:f>
        <x:v>33440</x:v>
      </x:c>
      <x:c r="Q6117" s="268" t="n">
        <x:f>MIN(M6117,FARMER_HOURS)*FARMER_RATE+MAX(M6117-FARMER_HOURS,0)*TEMP_RATE</x:f>
        <x:v>77339.22751409089</x:v>
      </x:c>
      <x:c r="R6117" s="268" t="n">
        <x:f>O6117-P6117-Q6117-FIXED_COST</x:f>
        <x:v>31184.77248590911</x:v>
      </x:c>
      <x:c r="S6117" s="139" t="str">
        <x:f>IF(AND(L6117&lt;=TOTAL_BED_CAP,N6117&lt;=TEMP_WORKER_CAP),"YES","NO")</x:f>
        <x:v>YES</x:v>
      </x:c>
      <x:c r="T6117" s="139" t="n">
        <x:f>IF(S6117="YES",R6117,-1E+99)</x:f>
        <x:v>31184.77248590911</x:v>
      </x:c>
    </x:row>
    <x:row r="6118">
      <x:c r="A6118" s="139"/>
      <x:c r="B6118" s="139"/>
      <x:c r="C6118" s="139"/>
      <x:c r="D6118" s="139"/>
      <x:c r="E6118" s="139"/>
      <x:c r="F6118" s="139"/>
      <x:c r="G6118" s="139"/>
      <x:c r="H6118" s="139"/>
      <x:c r="I6118" s="266" t="n">
        <x:f>INT((ROW()-ROW($I$46))/((CARROT_CAP+1)*(MESCLUN_CAP+1)))</x:f>
        <x:v>9</x:v>
      </x:c>
      <x:c r="J6118" s="266" t="n">
        <x:f>MOD(INT((ROW()-ROW($I$46))/(MESCLUN_CAP+1)),CARROT_CAP+1)</x:f>
        <x:v>6</x:v>
      </x:c>
      <x:c r="K6118" s="266" t="n">
        <x:f>MOD(ROW()-ROW($I$46),MESCLUN_CAP+1)</x:f>
        <x:v>27</x:v>
      </x:c>
      <x:c r="L6118" s="266" t="n">
        <x:f>SUM(I6118:K6118)</x:f>
        <x:v>42</x:v>
      </x:c>
      <x:c r="M6118" s="267" t="n">
        <x:f>I6118*TOMATO_HOURS*WEEKS*(1+TOMATO_DIM)^I6118+J6118*CARROT_HOURS*WEEKS*(1+CARROT_DIM)^J6118+K6118*MESCLUN_HOURS*WEEKS*(1+MESCLUN_DIM)^K6118</x:f>
        <x:v>3817.873209331392</x:v>
      </x:c>
      <x:c r="N6118" s="267" t="n">
        <x:f>MAX(M6118-FARMER_HOURS,0)/TEMP_HOURS_PER_WORKER</x:f>
        <x:v>2.1513008398134668</x:v>
      </x:c>
      <x:c r="O6118" s="268" t="n">
        <x:f>I6118*TOMATO_PRICE+J6118*CARROT_PRICE+K6118*MESCLUN_PRICE</x:f>
        <x:v>164664</x:v>
      </x:c>
      <x:c r="P6118" s="268" t="n">
        <x:f>I6118*TOMATO_FERTILIZER+J6118*CARROT_FERTILIZER+K6118*MESCLUN_FERTILIZER</x:f>
        <x:v>34320</x:v>
      </x:c>
      <x:c r="Q6118" s="268" t="n">
        <x:f>MIN(M6118,FARMER_HOURS)*FARMER_RATE+MAX(M6118-FARMER_HOURS,0)*TEMP_RATE</x:f>
        <x:v>78782.52099533667</x:v>
      </x:c>
      <x:c r="R6118" s="268" t="n">
        <x:f>O6118-P6118-Q6118-FIXED_COST</x:f>
        <x:v>31561.479004663328</x:v>
      </x:c>
      <x:c r="S6118" s="139" t="str">
        <x:f>IF(AND(L6118&lt;=TOTAL_BED_CAP,N6118&lt;=TEMP_WORKER_CAP),"YES","NO")</x:f>
        <x:v>YES</x:v>
      </x:c>
      <x:c r="T6118" s="139" t="n">
        <x:f>IF(S6118="YES",R6118,-1E+99)</x:f>
        <x:v>31561.479004663328</x:v>
      </x:c>
    </x:row>
    <x:row r="6119">
      <x:c r="A6119" s="139"/>
      <x:c r="B6119" s="139"/>
      <x:c r="C6119" s="139"/>
      <x:c r="D6119" s="139"/>
      <x:c r="E6119" s="139"/>
      <x:c r="F6119" s="139"/>
      <x:c r="G6119" s="139"/>
      <x:c r="H6119" s="139"/>
      <x:c r="I6119" s="266" t="n">
        <x:f>INT((ROW()-ROW($I$46))/((CARROT_CAP+1)*(MESCLUN_CAP+1)))</x:f>
        <x:v>9</x:v>
      </x:c>
      <x:c r="J6119" s="266" t="n">
        <x:f>MOD(INT((ROW()-ROW($I$46))/(MESCLUN_CAP+1)),CARROT_CAP+1)</x:f>
        <x:v>6</x:v>
      </x:c>
      <x:c r="K6119" s="266" t="n">
        <x:f>MOD(ROW()-ROW($I$46),MESCLUN_CAP+1)</x:f>
        <x:v>28</x:v>
      </x:c>
      <x:c r="L6119" s="266" t="n">
        <x:f>SUM(I6119:K6119)</x:f>
        <x:v>43</x:v>
      </x:c>
      <x:c r="M6119" s="267" t="n">
        <x:f>I6119*TOMATO_HOURS*WEEKS*(1+TOMATO_DIM)^I6119+J6119*CARROT_HOURS*WEEKS*(1+CARROT_DIM)^J6119+K6119*MESCLUN_HOURS*WEEKS*(1+MESCLUN_DIM)^K6119</x:f>
        <x:v>3902.8327475485453</x:v>
      </x:c>
      <x:c r="N6119" s="267" t="n">
        <x:f>MAX(M6119-FARMER_HOURS,0)/TEMP_HOURS_PER_WORKER</x:f>
        <x:v>2.2103005191309344</x:v>
      </x:c>
      <x:c r="O6119" s="268" t="n">
        <x:f>I6119*TOMATO_PRICE+J6119*CARROT_PRICE+K6119*MESCLUN_PRICE</x:f>
        <x:v>167364</x:v>
      </x:c>
      <x:c r="P6119" s="268" t="n">
        <x:f>I6119*TOMATO_FERTILIZER+J6119*CARROT_FERTILIZER+K6119*MESCLUN_FERTILIZER</x:f>
        <x:v>35200</x:v>
      </x:c>
      <x:c r="Q6119" s="268" t="n">
        <x:f>MIN(M6119,FARMER_HOURS)*FARMER_RATE+MAX(M6119-FARMER_HOURS,0)*TEMP_RATE</x:f>
        <x:v>80257.51297827336</x:v>
      </x:c>
      <x:c r="R6119" s="268" t="n">
        <x:f>O6119-P6119-Q6119-FIXED_COST</x:f>
        <x:v>31906.487021726643</x:v>
      </x:c>
      <x:c r="S6119" s="139" t="str">
        <x:f>IF(AND(L6119&lt;=TOTAL_BED_CAP,N6119&lt;=TEMP_WORKER_CAP),"YES","NO")</x:f>
        <x:v>YES</x:v>
      </x:c>
      <x:c r="T6119" s="139" t="n">
        <x:f>IF(S6119="YES",R6119,-1E+99)</x:f>
        <x:v>31906.487021726643</x:v>
      </x:c>
    </x:row>
    <x:row r="6120">
      <x:c r="A6120" s="139"/>
      <x:c r="B6120" s="139"/>
      <x:c r="C6120" s="139"/>
      <x:c r="D6120" s="139"/>
      <x:c r="E6120" s="139"/>
      <x:c r="F6120" s="139"/>
      <x:c r="G6120" s="139"/>
      <x:c r="H6120" s="139"/>
      <x:c r="I6120" s="266" t="n">
        <x:f>INT((ROW()-ROW($I$46))/((CARROT_CAP+1)*(MESCLUN_CAP+1)))</x:f>
        <x:v>9</x:v>
      </x:c>
      <x:c r="J6120" s="266" t="n">
        <x:f>MOD(INT((ROW()-ROW($I$46))/(MESCLUN_CAP+1)),CARROT_CAP+1)</x:f>
        <x:v>6</x:v>
      </x:c>
      <x:c r="K6120" s="266" t="n">
        <x:f>MOD(ROW()-ROW($I$46),MESCLUN_CAP+1)</x:f>
        <x:v>29</x:v>
      </x:c>
      <x:c r="L6120" s="266" t="n">
        <x:f>SUM(I6120:K6120)</x:f>
        <x:v>44</x:v>
      </x:c>
      <x:c r="M6120" s="267" t="n">
        <x:f>I6120*TOMATO_HOURS*WEEKS*(1+TOMATO_DIM)^I6120+J6120*CARROT_HOURS*WEEKS*(1+CARROT_DIM)^J6120+K6120*MESCLUN_HOURS*WEEKS*(1+MESCLUN_DIM)^K6120</x:f>
        <x:v>3989.6507756641986</x:v>
      </x:c>
      <x:c r="N6120" s="267" t="n">
        <x:f>MAX(M6120-FARMER_HOURS,0)/TEMP_HOURS_PER_WORKER</x:f>
        <x:v>2.2705908164334714</x:v>
      </x:c>
      <x:c r="O6120" s="268" t="n">
        <x:f>I6120*TOMATO_PRICE+J6120*CARROT_PRICE+K6120*MESCLUN_PRICE</x:f>
        <x:v>170064</x:v>
      </x:c>
      <x:c r="P6120" s="268" t="n">
        <x:f>I6120*TOMATO_FERTILIZER+J6120*CARROT_FERTILIZER+K6120*MESCLUN_FERTILIZER</x:f>
        <x:v>36080</x:v>
      </x:c>
      <x:c r="Q6120" s="268" t="n">
        <x:f>MIN(M6120,FARMER_HOURS)*FARMER_RATE+MAX(M6120-FARMER_HOURS,0)*TEMP_RATE</x:f>
        <x:v>81764.77041083679</x:v>
      </x:c>
      <x:c r="R6120" s="268" t="n">
        <x:f>O6120-P6120-Q6120-FIXED_COST</x:f>
        <x:v>32219.22958916321</x:v>
      </x:c>
      <x:c r="S6120" s="139" t="str">
        <x:f>IF(AND(L6120&lt;=TOTAL_BED_CAP,N6120&lt;=TEMP_WORKER_CAP),"YES","NO")</x:f>
        <x:v>YES</x:v>
      </x:c>
      <x:c r="T6120" s="139" t="n">
        <x:f>IF(S6120="YES",R6120,-1E+99)</x:f>
        <x:v>32219.22958916321</x:v>
      </x:c>
    </x:row>
    <x:row r="6121">
      <x:c r="A6121" s="139"/>
      <x:c r="B6121" s="139"/>
      <x:c r="C6121" s="139"/>
      <x:c r="D6121" s="139"/>
      <x:c r="E6121" s="139"/>
      <x:c r="F6121" s="139"/>
      <x:c r="G6121" s="139"/>
      <x:c r="H6121" s="139"/>
      <x:c r="I6121" s="266" t="n">
        <x:f>INT((ROW()-ROW($I$46))/((CARROT_CAP+1)*(MESCLUN_CAP+1)))</x:f>
        <x:v>9</x:v>
      </x:c>
      <x:c r="J6121" s="266" t="n">
        <x:f>MOD(INT((ROW()-ROW($I$46))/(MESCLUN_CAP+1)),CARROT_CAP+1)</x:f>
        <x:v>6</x:v>
      </x:c>
      <x:c r="K6121" s="266" t="n">
        <x:f>MOD(ROW()-ROW($I$46),MESCLUN_CAP+1)</x:f>
        <x:v>30</x:v>
      </x:c>
      <x:c r="L6121" s="266" t="n">
        <x:f>SUM(I6121:K6121)</x:f>
        <x:v>45</x:v>
      </x:c>
      <x:c r="M6121" s="267" t="n">
        <x:f>I6121*TOMATO_HOURS*WEEKS*(1+TOMATO_DIM)^I6121+J6121*CARROT_HOURS*WEEKS*(1+CARROT_DIM)^J6121+K6121*MESCLUN_HOURS*WEEKS*(1+MESCLUN_DIM)^K6121</x:f>
        <x:v>4078.360480997969</x:v>
      </x:c>
      <x:c r="N6121" s="267" t="n">
        <x:f>MAX(M6121-FARMER_HOURS,0)/TEMP_HOURS_PER_WORKER</x:f>
        <x:v>2.3321947784708117</x:v>
      </x:c>
      <x:c r="O6121" s="268" t="n">
        <x:f>I6121*TOMATO_PRICE+J6121*CARROT_PRICE+K6121*MESCLUN_PRICE</x:f>
        <x:v>172764</x:v>
      </x:c>
      <x:c r="P6121" s="268" t="n">
        <x:f>I6121*TOMATO_FERTILIZER+J6121*CARROT_FERTILIZER+K6121*MESCLUN_FERTILIZER</x:f>
        <x:v>36960</x:v>
      </x:c>
      <x:c r="Q6121" s="268" t="n">
        <x:f>MIN(M6121,FARMER_HOURS)*FARMER_RATE+MAX(M6121-FARMER_HOURS,0)*TEMP_RATE</x:f>
        <x:v>83304.86946177029</x:v>
      </x:c>
      <x:c r="R6121" s="268" t="n">
        <x:f>O6121-P6121-Q6121-FIXED_COST</x:f>
        <x:v>32499.130538229714</x:v>
      </x:c>
      <x:c r="S6121" s="139" t="str">
        <x:f>IF(AND(L6121&lt;=TOTAL_BED_CAP,N6121&lt;=TEMP_WORKER_CAP),"YES","NO")</x:f>
        <x:v>YES</x:v>
      </x:c>
      <x:c r="T6121" s="139" t="n">
        <x:f>IF(S6121="YES",R6121,-1E+99)</x:f>
        <x:v>32499.130538229714</x:v>
      </x:c>
    </x:row>
    <x:row r="6122">
      <x:c r="A6122" s="139"/>
      <x:c r="B6122" s="139"/>
      <x:c r="C6122" s="139"/>
      <x:c r="D6122" s="139"/>
      <x:c r="E6122" s="139"/>
      <x:c r="F6122" s="139"/>
      <x:c r="G6122" s="139"/>
      <x:c r="H6122" s="139"/>
      <x:c r="I6122" s="266" t="n">
        <x:f>INT((ROW()-ROW($I$46))/((CARROT_CAP+1)*(MESCLUN_CAP+1)))</x:f>
        <x:v>9</x:v>
      </x:c>
      <x:c r="J6122" s="266" t="n">
        <x:f>MOD(INT((ROW()-ROW($I$46))/(MESCLUN_CAP+1)),CARROT_CAP+1)</x:f>
        <x:v>7</x:v>
      </x:c>
      <x:c r="K6122" s="266" t="n">
        <x:f>MOD(ROW()-ROW($I$46),MESCLUN_CAP+1)</x:f>
        <x:v>0</x:v>
      </x:c>
      <x:c r="L6122" s="266" t="n">
        <x:f>SUM(I6122:K6122)</x:f>
        <x:v>16</x:v>
      </x:c>
      <x:c r="M6122" s="267" t="n">
        <x:f>I6122*TOMATO_HOURS*WEEKS*(1+TOMATO_DIM)^I6122+J6122*CARROT_HOURS*WEEKS*(1+CARROT_DIM)^J6122+K6122*MESCLUN_HOURS*WEEKS*(1+MESCLUN_DIM)^K6122</x:f>
        <x:v>2159.5616379803264</x:v>
      </x:c>
      <x:c r="N6122" s="267" t="n">
        <x:f>MAX(M6122-FARMER_HOURS,0)/TEMP_HOURS_PER_WORKER</x:f>
        <x:v>0.9996955819307822</x:v>
      </x:c>
      <x:c r="O6122" s="268" t="n">
        <x:f>I6122*TOMATO_PRICE+J6122*CARROT_PRICE+K6122*MESCLUN_PRICE</x:f>
        <x:v>93858</x:v>
      </x:c>
      <x:c r="P6122" s="268" t="n">
        <x:f>I6122*TOMATO_FERTILIZER+J6122*CARROT_FERTILIZER+K6122*MESCLUN_FERTILIZER</x:f>
        <x:v>11000</x:v>
      </x:c>
      <x:c r="Q6122" s="268" t="n">
        <x:f>MIN(M6122,FARMER_HOURS)*FARMER_RATE+MAX(M6122-FARMER_HOURS,0)*TEMP_RATE</x:f>
        <x:v>49992.38954826955</x:v>
      </x:c>
      <x:c r="R6122" s="268" t="n">
        <x:f>O6122-P6122-Q6122-FIXED_COST</x:f>
        <x:v>12865.610451730448</x:v>
      </x:c>
      <x:c r="S6122" s="139" t="str">
        <x:f>IF(AND(L6122&lt;=TOTAL_BED_CAP,N6122&lt;=TEMP_WORKER_CAP),"YES","NO")</x:f>
        <x:v>YES</x:v>
      </x:c>
      <x:c r="T6122" s="139" t="n">
        <x:f>IF(S6122="YES",R6122,-1E+99)</x:f>
        <x:v>12865.610451730448</x:v>
      </x:c>
    </x:row>
    <x:row r="6123">
      <x:c r="A6123" s="139"/>
      <x:c r="B6123" s="139"/>
      <x:c r="C6123" s="139"/>
      <x:c r="D6123" s="139"/>
      <x:c r="E6123" s="139"/>
      <x:c r="F6123" s="139"/>
      <x:c r="G6123" s="139"/>
      <x:c r="H6123" s="139"/>
      <x:c r="I6123" s="266" t="n">
        <x:f>INT((ROW()-ROW($I$46))/((CARROT_CAP+1)*(MESCLUN_CAP+1)))</x:f>
        <x:v>9</x:v>
      </x:c>
      <x:c r="J6123" s="266" t="n">
        <x:f>MOD(INT((ROW()-ROW($I$46))/(MESCLUN_CAP+1)),CARROT_CAP+1)</x:f>
        <x:v>7</x:v>
      </x:c>
      <x:c r="K6123" s="266" t="n">
        <x:f>MOD(ROW()-ROW($I$46),MESCLUN_CAP+1)</x:f>
        <x:v>1</x:v>
      </x:c>
      <x:c r="L6123" s="266" t="n">
        <x:f>SUM(I6123:K6123)</x:f>
        <x:v>17</x:v>
      </x:c>
      <x:c r="M6123" s="267" t="n">
        <x:f>I6123*TOMATO_HOURS*WEEKS*(1+TOMATO_DIM)^I6123+J6123*CARROT_HOURS*WEEKS*(1+CARROT_DIM)^J6123+K6123*MESCLUN_HOURS*WEEKS*(1+MESCLUN_DIM)^K6123</x:f>
        <x:v>2205.1241379803264</x:v>
      </x:c>
      <x:c r="N6123" s="267" t="n">
        <x:f>MAX(M6123-FARMER_HOURS,0)/TEMP_HOURS_PER_WORKER</x:f>
        <x:v>1.0313362069307823</x:v>
      </x:c>
      <x:c r="O6123" s="268" t="n">
        <x:f>I6123*TOMATO_PRICE+J6123*CARROT_PRICE+K6123*MESCLUN_PRICE</x:f>
        <x:v>96558</x:v>
      </x:c>
      <x:c r="P6123" s="268" t="n">
        <x:f>I6123*TOMATO_FERTILIZER+J6123*CARROT_FERTILIZER+K6123*MESCLUN_FERTILIZER</x:f>
        <x:v>11880</x:v>
      </x:c>
      <x:c r="Q6123" s="268" t="n">
        <x:f>MIN(M6123,FARMER_HOURS)*FARMER_RATE+MAX(M6123-FARMER_HOURS,0)*TEMP_RATE</x:f>
        <x:v>50783.40517326955</x:v>
      </x:c>
      <x:c r="R6123" s="268" t="n">
        <x:f>O6123-P6123-Q6123-FIXED_COST</x:f>
        <x:v>13894.594826730448</x:v>
      </x:c>
      <x:c r="S6123" s="139" t="str">
        <x:f>IF(AND(L6123&lt;=TOTAL_BED_CAP,N6123&lt;=TEMP_WORKER_CAP),"YES","NO")</x:f>
        <x:v>YES</x:v>
      </x:c>
      <x:c r="T6123" s="139" t="n">
        <x:f>IF(S6123="YES",R6123,-1E+99)</x:f>
        <x:v>13894.594826730448</x:v>
      </x:c>
    </x:row>
    <x:row r="6124">
      <x:c r="A6124" s="139"/>
      <x:c r="B6124" s="139"/>
      <x:c r="C6124" s="139"/>
      <x:c r="D6124" s="139"/>
      <x:c r="E6124" s="139"/>
      <x:c r="F6124" s="139"/>
      <x:c r="G6124" s="139"/>
      <x:c r="H6124" s="139"/>
      <x:c r="I6124" s="266" t="n">
        <x:f>INT((ROW()-ROW($I$46))/((CARROT_CAP+1)*(MESCLUN_CAP+1)))</x:f>
        <x:v>9</x:v>
      </x:c>
      <x:c r="J6124" s="266" t="n">
        <x:f>MOD(INT((ROW()-ROW($I$46))/(MESCLUN_CAP+1)),CARROT_CAP+1)</x:f>
        <x:v>7</x:v>
      </x:c>
      <x:c r="K6124" s="266" t="n">
        <x:f>MOD(ROW()-ROW($I$46),MESCLUN_CAP+1)</x:f>
        <x:v>2</x:v>
      </x:c>
      <x:c r="L6124" s="266" t="n">
        <x:f>SUM(I6124:K6124)</x:f>
        <x:v>18</x:v>
      </x:c>
      <x:c r="M6124" s="267" t="n">
        <x:f>I6124*TOMATO_HOURS*WEEKS*(1+TOMATO_DIM)^I6124+J6124*CARROT_HOURS*WEEKS*(1+CARROT_DIM)^J6124+K6124*MESCLUN_HOURS*WEEKS*(1+MESCLUN_DIM)^K6124</x:f>
        <x:v>2251.8257004803263</x:v>
      </x:c>
      <x:c r="N6124" s="267" t="n">
        <x:f>MAX(M6124-FARMER_HOURS,0)/TEMP_HOURS_PER_WORKER</x:f>
        <x:v>1.0637678475557821</x:v>
      </x:c>
      <x:c r="O6124" s="268" t="n">
        <x:f>I6124*TOMATO_PRICE+J6124*CARROT_PRICE+K6124*MESCLUN_PRICE</x:f>
        <x:v>99258</x:v>
      </x:c>
      <x:c r="P6124" s="268" t="n">
        <x:f>I6124*TOMATO_FERTILIZER+J6124*CARROT_FERTILIZER+K6124*MESCLUN_FERTILIZER</x:f>
        <x:v>12760</x:v>
      </x:c>
      <x:c r="Q6124" s="268" t="n">
        <x:f>MIN(M6124,FARMER_HOURS)*FARMER_RATE+MAX(M6124-FARMER_HOURS,0)*TEMP_RATE</x:f>
        <x:v>51594.19618889455</x:v>
      </x:c>
      <x:c r="R6124" s="268" t="n">
        <x:f>O6124-P6124-Q6124-FIXED_COST</x:f>
        <x:v>14903.803811105448</x:v>
      </x:c>
      <x:c r="S6124" s="139" t="str">
        <x:f>IF(AND(L6124&lt;=TOTAL_BED_CAP,N6124&lt;=TEMP_WORKER_CAP),"YES","NO")</x:f>
        <x:v>YES</x:v>
      </x:c>
      <x:c r="T6124" s="139" t="n">
        <x:f>IF(S6124="YES",R6124,-1E+99)</x:f>
        <x:v>14903.803811105448</x:v>
      </x:c>
    </x:row>
    <x:row r="6125">
      <x:c r="A6125" s="139"/>
      <x:c r="B6125" s="139"/>
      <x:c r="C6125" s="139"/>
      <x:c r="D6125" s="139"/>
      <x:c r="E6125" s="139"/>
      <x:c r="F6125" s="139"/>
      <x:c r="G6125" s="139"/>
      <x:c r="H6125" s="139"/>
      <x:c r="I6125" s="266" t="n">
        <x:f>INT((ROW()-ROW($I$46))/((CARROT_CAP+1)*(MESCLUN_CAP+1)))</x:f>
        <x:v>9</x:v>
      </x:c>
      <x:c r="J6125" s="266" t="n">
        <x:f>MOD(INT((ROW()-ROW($I$46))/(MESCLUN_CAP+1)),CARROT_CAP+1)</x:f>
        <x:v>7</x:v>
      </x:c>
      <x:c r="K6125" s="266" t="n">
        <x:f>MOD(ROW()-ROW($I$46),MESCLUN_CAP+1)</x:f>
        <x:v>3</x:v>
      </x:c>
      <x:c r="L6125" s="266" t="n">
        <x:f>SUM(I6125:K6125)</x:f>
        <x:v>19</x:v>
      </x:c>
      <x:c r="M6125" s="267" t="n">
        <x:f>I6125*TOMATO_HOURS*WEEKS*(1+TOMATO_DIM)^I6125+J6125*CARROT_HOURS*WEEKS*(1+CARROT_DIM)^J6125+K6125*MESCLUN_HOURS*WEEKS*(1+MESCLUN_DIM)^K6125</x:f>
        <x:v>2299.6876829022012</x:v>
      </x:c>
      <x:c r="N6125" s="267" t="n">
        <x:f>MAX(M6125-FARMER_HOURS,0)/TEMP_HOURS_PER_WORKER</x:f>
        <x:v>1.0970053353487508</x:v>
      </x:c>
      <x:c r="O6125" s="268" t="n">
        <x:f>I6125*TOMATO_PRICE+J6125*CARROT_PRICE+K6125*MESCLUN_PRICE</x:f>
        <x:v>101958</x:v>
      </x:c>
      <x:c r="P6125" s="268" t="n">
        <x:f>I6125*TOMATO_FERTILIZER+J6125*CARROT_FERTILIZER+K6125*MESCLUN_FERTILIZER</x:f>
        <x:v>13640</x:v>
      </x:c>
      <x:c r="Q6125" s="268" t="n">
        <x:f>MIN(M6125,FARMER_HOURS)*FARMER_RATE+MAX(M6125-FARMER_HOURS,0)*TEMP_RATE</x:f>
        <x:v>52425.13338371877</x:v>
      </x:c>
      <x:c r="R6125" s="268" t="n">
        <x:f>O6125-P6125-Q6125-FIXED_COST</x:f>
        <x:v>15892.86661628123</x:v>
      </x:c>
      <x:c r="S6125" s="139" t="str">
        <x:f>IF(AND(L6125&lt;=TOTAL_BED_CAP,N6125&lt;=TEMP_WORKER_CAP),"YES","NO")</x:f>
        <x:v>YES</x:v>
      </x:c>
      <x:c r="T6125" s="139" t="n">
        <x:f>IF(S6125="YES",R6125,-1E+99)</x:f>
        <x:v>15892.86661628123</x:v>
      </x:c>
    </x:row>
    <x:row r="6126">
      <x:c r="A6126" s="139"/>
      <x:c r="B6126" s="139"/>
      <x:c r="C6126" s="139"/>
      <x:c r="D6126" s="139"/>
      <x:c r="E6126" s="139"/>
      <x:c r="F6126" s="139"/>
      <x:c r="G6126" s="139"/>
      <x:c r="H6126" s="139"/>
      <x:c r="I6126" s="266" t="n">
        <x:f>INT((ROW()-ROW($I$46))/((CARROT_CAP+1)*(MESCLUN_CAP+1)))</x:f>
        <x:v>9</x:v>
      </x:c>
      <x:c r="J6126" s="266" t="n">
        <x:f>MOD(INT((ROW()-ROW($I$46))/(MESCLUN_CAP+1)),CARROT_CAP+1)</x:f>
        <x:v>7</x:v>
      </x:c>
      <x:c r="K6126" s="266" t="n">
        <x:f>MOD(ROW()-ROW($I$46),MESCLUN_CAP+1)</x:f>
        <x:v>4</x:v>
      </x:c>
      <x:c r="L6126" s="266" t="n">
        <x:f>SUM(I6126:K6126)</x:f>
        <x:v>20</x:v>
      </x:c>
      <x:c r="M6126" s="267" t="n">
        <x:f>I6126*TOMATO_HOURS*WEEKS*(1+TOMATO_DIM)^I6126+J6126*CARROT_HOURS*WEEKS*(1+CARROT_DIM)^J6126+K6126*MESCLUN_HOURS*WEEKS*(1+MESCLUN_DIM)^K6126</x:f>
        <x:v>2348.7317986248577</x:v>
      </x:c>
      <x:c r="N6126" s="267" t="n">
        <x:f>MAX(M6126-FARMER_HOURS,0)/TEMP_HOURS_PER_WORKER</x:f>
        <x:v>1.1310637490450401</x:v>
      </x:c>
      <x:c r="O6126" s="268" t="n">
        <x:f>I6126*TOMATO_PRICE+J6126*CARROT_PRICE+K6126*MESCLUN_PRICE</x:f>
        <x:v>104658</x:v>
      </x:c>
      <x:c r="P6126" s="268" t="n">
        <x:f>I6126*TOMATO_FERTILIZER+J6126*CARROT_FERTILIZER+K6126*MESCLUN_FERTILIZER</x:f>
        <x:v>14520</x:v>
      </x:c>
      <x:c r="Q6126" s="268" t="n">
        <x:f>MIN(M6126,FARMER_HOURS)*FARMER_RATE+MAX(M6126-FARMER_HOURS,0)*TEMP_RATE</x:f>
        <x:v>53276.593726126</x:v>
      </x:c>
      <x:c r="R6126" s="268" t="n">
        <x:f>O6126-P6126-Q6126-FIXED_COST</x:f>
        <x:v>16861.406273874003</x:v>
      </x:c>
      <x:c r="S6126" s="139" t="str">
        <x:f>IF(AND(L6126&lt;=TOTAL_BED_CAP,N6126&lt;=TEMP_WORKER_CAP),"YES","NO")</x:f>
        <x:v>YES</x:v>
      </x:c>
      <x:c r="T6126" s="139" t="n">
        <x:f>IF(S6126="YES",R6126,-1E+99)</x:f>
        <x:v>16861.406273874003</x:v>
      </x:c>
    </x:row>
    <x:row r="6127">
      <x:c r="A6127" s="139"/>
      <x:c r="B6127" s="139"/>
      <x:c r="C6127" s="139"/>
      <x:c r="D6127" s="139"/>
      <x:c r="E6127" s="139"/>
      <x:c r="F6127" s="139"/>
      <x:c r="G6127" s="139"/>
      <x:c r="H6127" s="139"/>
      <x:c r="I6127" s="266" t="n">
        <x:f>INT((ROW()-ROW($I$46))/((CARROT_CAP+1)*(MESCLUN_CAP+1)))</x:f>
        <x:v>9</x:v>
      </x:c>
      <x:c r="J6127" s="266" t="n">
        <x:f>MOD(INT((ROW()-ROW($I$46))/(MESCLUN_CAP+1)),CARROT_CAP+1)</x:f>
        <x:v>7</x:v>
      </x:c>
      <x:c r="K6127" s="266" t="n">
        <x:f>MOD(ROW()-ROW($I$46),MESCLUN_CAP+1)</x:f>
        <x:v>5</x:v>
      </x:c>
      <x:c r="L6127" s="266" t="n">
        <x:f>SUM(I6127:K6127)</x:f>
        <x:v>21</x:v>
      </x:c>
      <x:c r="M6127" s="267" t="n">
        <x:f>I6127*TOMATO_HOURS*WEEKS*(1+TOMATO_DIM)^I6127+J6127*CARROT_HOURS*WEEKS*(1+CARROT_DIM)^J6127+K6127*MESCLUN_HOURS*WEEKS*(1+MESCLUN_DIM)^K6127</x:f>
        <x:v>2398.980122546061</x:v>
      </x:c>
      <x:c r="N6127" s="267" t="n">
        <x:f>MAX(M6127-FARMER_HOURS,0)/TEMP_HOURS_PER_WORKER</x:f>
        <x:v>1.1659584184347647</x:v>
      </x:c>
      <x:c r="O6127" s="268" t="n">
        <x:f>I6127*TOMATO_PRICE+J6127*CARROT_PRICE+K6127*MESCLUN_PRICE</x:f>
        <x:v>107358</x:v>
      </x:c>
      <x:c r="P6127" s="268" t="n">
        <x:f>I6127*TOMATO_FERTILIZER+J6127*CARROT_FERTILIZER+K6127*MESCLUN_FERTILIZER</x:f>
        <x:v>15400</x:v>
      </x:c>
      <x:c r="Q6127" s="268" t="n">
        <x:f>MIN(M6127,FARMER_HOURS)*FARMER_RATE+MAX(M6127-FARMER_HOURS,0)*TEMP_RATE</x:f>
        <x:v>54148.960460869115</x:v>
      </x:c>
      <x:c r="R6127" s="268" t="n">
        <x:f>O6127-P6127-Q6127-FIXED_COST</x:f>
        <x:v>17809.039539130885</x:v>
      </x:c>
      <x:c r="S6127" s="139" t="str">
        <x:f>IF(AND(L6127&lt;=TOTAL_BED_CAP,N6127&lt;=TEMP_WORKER_CAP),"YES","NO")</x:f>
        <x:v>YES</x:v>
      </x:c>
      <x:c r="T6127" s="139" t="n">
        <x:f>IF(S6127="YES",R6127,-1E+99)</x:f>
        <x:v>17809.039539130885</x:v>
      </x:c>
    </x:row>
    <x:row r="6128">
      <x:c r="A6128" s="139"/>
      <x:c r="B6128" s="139"/>
      <x:c r="C6128" s="139"/>
      <x:c r="D6128" s="139"/>
      <x:c r="E6128" s="139"/>
      <x:c r="F6128" s="139"/>
      <x:c r="G6128" s="139"/>
      <x:c r="H6128" s="139"/>
      <x:c r="I6128" s="266" t="n">
        <x:f>INT((ROW()-ROW($I$46))/((CARROT_CAP+1)*(MESCLUN_CAP+1)))</x:f>
        <x:v>9</x:v>
      </x:c>
      <x:c r="J6128" s="266" t="n">
        <x:f>MOD(INT((ROW()-ROW($I$46))/(MESCLUN_CAP+1)),CARROT_CAP+1)</x:f>
        <x:v>7</x:v>
      </x:c>
      <x:c r="K6128" s="266" t="n">
        <x:f>MOD(ROW()-ROW($I$46),MESCLUN_CAP+1)</x:f>
        <x:v>6</x:v>
      </x:c>
      <x:c r="L6128" s="266" t="n">
        <x:f>SUM(I6128:K6128)</x:f>
        <x:v>22</x:v>
      </x:c>
      <x:c r="M6128" s="267" t="n">
        <x:f>I6128*TOMATO_HOURS*WEEKS*(1+TOMATO_DIM)^I6128+J6128*CARROT_HOURS*WEEKS*(1+CARROT_DIM)^J6128+K6128*MESCLUN_HOURS*WEEKS*(1+MESCLUN_DIM)^K6128</x:f>
        <x:v>2450.455096727694</x:v>
      </x:c>
      <x:c r="N6128" s="267" t="n">
        <x:f>MAX(M6128-FARMER_HOURS,0)/TEMP_HOURS_PER_WORKER</x:f>
        <x:v>1.201704928283121</x:v>
      </x:c>
      <x:c r="O6128" s="268" t="n">
        <x:f>I6128*TOMATO_PRICE+J6128*CARROT_PRICE+K6128*MESCLUN_PRICE</x:f>
        <x:v>110058</x:v>
      </x:c>
      <x:c r="P6128" s="268" t="n">
        <x:f>I6128*TOMATO_FERTILIZER+J6128*CARROT_FERTILIZER+K6128*MESCLUN_FERTILIZER</x:f>
        <x:v>16280</x:v>
      </x:c>
      <x:c r="Q6128" s="268" t="n">
        <x:f>MIN(M6128,FARMER_HOURS)*FARMER_RATE+MAX(M6128-FARMER_HOURS,0)*TEMP_RATE</x:f>
        <x:v>55042.623207078024</x:v>
      </x:c>
      <x:c r="R6128" s="268" t="n">
        <x:f>O6128-P6128-Q6128-FIXED_COST</x:f>
        <x:v>18735.376792921976</x:v>
      </x:c>
      <x:c r="S6128" s="139" t="str">
        <x:f>IF(AND(L6128&lt;=TOTAL_BED_CAP,N6128&lt;=TEMP_WORKER_CAP),"YES","NO")</x:f>
        <x:v>YES</x:v>
      </x:c>
      <x:c r="T6128" s="139" t="n">
        <x:f>IF(S6128="YES",R6128,-1E+99)</x:f>
        <x:v>18735.376792921976</x:v>
      </x:c>
    </x:row>
    <x:row r="6129">
      <x:c r="A6129" s="139"/>
      <x:c r="B6129" s="139"/>
      <x:c r="C6129" s="139"/>
      <x:c r="D6129" s="139"/>
      <x:c r="E6129" s="139"/>
      <x:c r="F6129" s="139"/>
      <x:c r="G6129" s="139"/>
      <x:c r="H6129" s="139"/>
      <x:c r="I6129" s="266" t="n">
        <x:f>INT((ROW()-ROW($I$46))/((CARROT_CAP+1)*(MESCLUN_CAP+1)))</x:f>
        <x:v>9</x:v>
      </x:c>
      <x:c r="J6129" s="266" t="n">
        <x:f>MOD(INT((ROW()-ROW($I$46))/(MESCLUN_CAP+1)),CARROT_CAP+1)</x:f>
        <x:v>7</x:v>
      </x:c>
      <x:c r="K6129" s="266" t="n">
        <x:f>MOD(ROW()-ROW($I$46),MESCLUN_CAP+1)</x:f>
        <x:v>7</x:v>
      </x:c>
      <x:c r="L6129" s="266" t="n">
        <x:f>SUM(I6129:K6129)</x:f>
        <x:v>23</x:v>
      </x:c>
      <x:c r="M6129" s="267" t="n">
        <x:f>I6129*TOMATO_HOURS*WEEKS*(1+TOMATO_DIM)^I6129+J6129*CARROT_HOURS*WEEKS*(1+CARROT_DIM)^J6129+K6129*MESCLUN_HOURS*WEEKS*(1+MESCLUN_DIM)^K6129</x:f>
        <x:v>2503.1795361256545</x:v>
      </x:c>
      <x:c r="N6129" s="267" t="n">
        <x:f>MAX(M6129-FARMER_HOURS,0)/TEMP_HOURS_PER_WORKER</x:f>
        <x:v>1.2383191223094823</x:v>
      </x:c>
      <x:c r="O6129" s="268" t="n">
        <x:f>I6129*TOMATO_PRICE+J6129*CARROT_PRICE+K6129*MESCLUN_PRICE</x:f>
        <x:v>112758</x:v>
      </x:c>
      <x:c r="P6129" s="268" t="n">
        <x:f>I6129*TOMATO_FERTILIZER+J6129*CARROT_FERTILIZER+K6129*MESCLUN_FERTILIZER</x:f>
        <x:v>17160</x:v>
      </x:c>
      <x:c r="Q6129" s="268" t="n">
        <x:f>MIN(M6129,FARMER_HOURS)*FARMER_RATE+MAX(M6129-FARMER_HOURS,0)*TEMP_RATE</x:f>
        <x:v>55957.978057737055</x:v>
      </x:c>
      <x:c r="R6129" s="268" t="n">
        <x:f>O6129-P6129-Q6129-FIXED_COST</x:f>
        <x:v>19640.021942262945</x:v>
      </x:c>
      <x:c r="S6129" s="139" t="str">
        <x:f>IF(AND(L6129&lt;=TOTAL_BED_CAP,N6129&lt;=TEMP_WORKER_CAP),"YES","NO")</x:f>
        <x:v>YES</x:v>
      </x:c>
      <x:c r="T6129" s="139" t="n">
        <x:f>IF(S6129="YES",R6129,-1E+99)</x:f>
        <x:v>19640.021942262945</x:v>
      </x:c>
    </x:row>
    <x:row r="6130">
      <x:c r="A6130" s="139"/>
      <x:c r="B6130" s="139"/>
      <x:c r="C6130" s="139"/>
      <x:c r="D6130" s="139"/>
      <x:c r="E6130" s="139"/>
      <x:c r="F6130" s="139"/>
      <x:c r="G6130" s="139"/>
      <x:c r="H6130" s="139"/>
      <x:c r="I6130" s="266" t="n">
        <x:f>INT((ROW()-ROW($I$46))/((CARROT_CAP+1)*(MESCLUN_CAP+1)))</x:f>
        <x:v>9</x:v>
      </x:c>
      <x:c r="J6130" s="266" t="n">
        <x:f>MOD(INT((ROW()-ROW($I$46))/(MESCLUN_CAP+1)),CARROT_CAP+1)</x:f>
        <x:v>7</x:v>
      </x:c>
      <x:c r="K6130" s="266" t="n">
        <x:f>MOD(ROW()-ROW($I$46),MESCLUN_CAP+1)</x:f>
        <x:v>8</x:v>
      </x:c>
      <x:c r="L6130" s="266" t="n">
        <x:f>SUM(I6130:K6130)</x:f>
        <x:v>24</x:v>
      </x:c>
      <x:c r="M6130" s="267" t="n">
        <x:f>I6130*TOMATO_HOURS*WEEKS*(1+TOMATO_DIM)^I6130+J6130*CARROT_HOURS*WEEKS*(1+CARROT_DIM)^J6130+K6130*MESCLUN_HOURS*WEEKS*(1+MESCLUN_DIM)^K6130</x:f>
        <x:v>2557.1766344056346</x:v>
      </x:c>
      <x:c r="N6130" s="267" t="n">
        <x:f>MAX(M6130-FARMER_HOURS,0)/TEMP_HOURS_PER_WORKER</x:f>
        <x:v>1.275817107226135</x:v>
      </x:c>
      <x:c r="O6130" s="268" t="n">
        <x:f>I6130*TOMATO_PRICE+J6130*CARROT_PRICE+K6130*MESCLUN_PRICE</x:f>
        <x:v>115458</x:v>
      </x:c>
      <x:c r="P6130" s="268" t="n">
        <x:f>I6130*TOMATO_FERTILIZER+J6130*CARROT_FERTILIZER+K6130*MESCLUN_FERTILIZER</x:f>
        <x:v>18040</x:v>
      </x:c>
      <x:c r="Q6130" s="268" t="n">
        <x:f>MIN(M6130,FARMER_HOURS)*FARMER_RATE+MAX(M6130-FARMER_HOURS,0)*TEMP_RATE</x:f>
        <x:v>56895.427680653374</x:v>
      </x:c>
      <x:c r="R6130" s="268" t="n">
        <x:f>O6130-P6130-Q6130-FIXED_COST</x:f>
        <x:v>20522.572319346626</x:v>
      </x:c>
      <x:c r="S6130" s="139" t="str">
        <x:f>IF(AND(L6130&lt;=TOTAL_BED_CAP,N6130&lt;=TEMP_WORKER_CAP),"YES","NO")</x:f>
        <x:v>YES</x:v>
      </x:c>
      <x:c r="T6130" s="139" t="n">
        <x:f>IF(S6130="YES",R6130,-1E+99)</x:f>
        <x:v>20522.572319346626</x:v>
      </x:c>
    </x:row>
    <x:row r="6131">
      <x:c r="A6131" s="139"/>
      <x:c r="B6131" s="139"/>
      <x:c r="C6131" s="139"/>
      <x:c r="D6131" s="139"/>
      <x:c r="E6131" s="139"/>
      <x:c r="F6131" s="139"/>
      <x:c r="G6131" s="139"/>
      <x:c r="H6131" s="139"/>
      <x:c r="I6131" s="266" t="n">
        <x:f>INT((ROW()-ROW($I$46))/((CARROT_CAP+1)*(MESCLUN_CAP+1)))</x:f>
        <x:v>9</x:v>
      </x:c>
      <x:c r="J6131" s="266" t="n">
        <x:f>MOD(INT((ROW()-ROW($I$46))/(MESCLUN_CAP+1)),CARROT_CAP+1)</x:f>
        <x:v>7</x:v>
      </x:c>
      <x:c r="K6131" s="266" t="n">
        <x:f>MOD(ROW()-ROW($I$46),MESCLUN_CAP+1)</x:f>
        <x:v>9</x:v>
      </x:c>
      <x:c r="L6131" s="266" t="n">
        <x:f>SUM(I6131:K6131)</x:f>
        <x:v>25</x:v>
      </x:c>
      <x:c r="M6131" s="267" t="n">
        <x:f>I6131*TOMATO_HOURS*WEEKS*(1+TOMATO_DIM)^I6131+J6131*CARROT_HOURS*WEEKS*(1+CARROT_DIM)^J6131+K6131*MESCLUN_HOURS*WEEKS*(1+MESCLUN_DIM)^K6131</x:f>
        <x:v>2612.469969846029</x:v>
      </x:c>
      <x:c r="N6131" s="267" t="n">
        <x:f>MAX(M6131-FARMER_HOURS,0)/TEMP_HOURS_PER_WORKER</x:f>
        <x:v>1.31421525683752</x:v>
      </x:c>
      <x:c r="O6131" s="268" t="n">
        <x:f>I6131*TOMATO_PRICE+J6131*CARROT_PRICE+K6131*MESCLUN_PRICE</x:f>
        <x:v>118158</x:v>
      </x:c>
      <x:c r="P6131" s="268" t="n">
        <x:f>I6131*TOMATO_FERTILIZER+J6131*CARROT_FERTILIZER+K6131*MESCLUN_FERTILIZER</x:f>
        <x:v>18920</x:v>
      </x:c>
      <x:c r="Q6131" s="268" t="n">
        <x:f>MIN(M6131,FARMER_HOURS)*FARMER_RATE+MAX(M6131-FARMER_HOURS,0)*TEMP_RATE</x:f>
        <x:v>57855.381420938</x:v>
      </x:c>
      <x:c r="R6131" s="268" t="n">
        <x:f>O6131-P6131-Q6131-FIXED_COST</x:f>
        <x:v>21382.618579062</x:v>
      </x:c>
      <x:c r="S6131" s="139" t="str">
        <x:f>IF(AND(L6131&lt;=TOTAL_BED_CAP,N6131&lt;=TEMP_WORKER_CAP),"YES","NO")</x:f>
        <x:v>YES</x:v>
      </x:c>
      <x:c r="T6131" s="139" t="n">
        <x:f>IF(S6131="YES",R6131,-1E+99)</x:f>
        <x:v>21382.618579062</x:v>
      </x:c>
    </x:row>
    <x:row r="6132">
      <x:c r="A6132" s="139"/>
      <x:c r="B6132" s="139"/>
      <x:c r="C6132" s="139"/>
      <x:c r="D6132" s="139"/>
      <x:c r="E6132" s="139"/>
      <x:c r="F6132" s="139"/>
      <x:c r="G6132" s="139"/>
      <x:c r="H6132" s="139"/>
      <x:c r="I6132" s="266" t="n">
        <x:f>INT((ROW()-ROW($I$46))/((CARROT_CAP+1)*(MESCLUN_CAP+1)))</x:f>
        <x:v>9</x:v>
      </x:c>
      <x:c r="J6132" s="266" t="n">
        <x:f>MOD(INT((ROW()-ROW($I$46))/(MESCLUN_CAP+1)),CARROT_CAP+1)</x:f>
        <x:v>7</x:v>
      </x:c>
      <x:c r="K6132" s="266" t="n">
        <x:f>MOD(ROW()-ROW($I$46),MESCLUN_CAP+1)</x:f>
        <x:v>10</x:v>
      </x:c>
      <x:c r="L6132" s="266" t="n">
        <x:f>SUM(I6132:K6132)</x:f>
        <x:v>26</x:v>
      </x:c>
      <x:c r="M6132" s="267" t="n">
        <x:f>I6132*TOMATO_HOURS*WEEKS*(1+TOMATO_DIM)^I6132+J6132*CARROT_HOURS*WEEKS*(1+CARROT_DIM)^J6132+K6132*MESCLUN_HOURS*WEEKS*(1+MESCLUN_DIM)^K6132</x:f>
        <x:v>2669.083511329242</x:v>
      </x:c>
      <x:c r="N6132" s="267" t="n">
        <x:f>MAX(M6132-FARMER_HOURS,0)/TEMP_HOURS_PER_WORKER</x:f>
        <x:v>1.3535302162008624</x:v>
      </x:c>
      <x:c r="O6132" s="268" t="n">
        <x:f>I6132*TOMATO_PRICE+J6132*CARROT_PRICE+K6132*MESCLUN_PRICE</x:f>
        <x:v>120858</x:v>
      </x:c>
      <x:c r="P6132" s="268" t="n">
        <x:f>I6132*TOMATO_FERTILIZER+J6132*CARROT_FERTILIZER+K6132*MESCLUN_FERTILIZER</x:f>
        <x:v>19800</x:v>
      </x:c>
      <x:c r="Q6132" s="268" t="n">
        <x:f>MIN(M6132,FARMER_HOURS)*FARMER_RATE+MAX(M6132-FARMER_HOURS,0)*TEMP_RATE</x:f>
        <x:v>58838.25540502156</x:v>
      </x:c>
      <x:c r="R6132" s="268" t="n">
        <x:f>O6132-P6132-Q6132-FIXED_COST</x:f>
        <x:v>22219.744594978438</x:v>
      </x:c>
      <x:c r="S6132" s="139" t="str">
        <x:f>IF(AND(L6132&lt;=TOTAL_BED_CAP,N6132&lt;=TEMP_WORKER_CAP),"YES","NO")</x:f>
        <x:v>YES</x:v>
      </x:c>
      <x:c r="T6132" s="139" t="n">
        <x:f>IF(S6132="YES",R6132,-1E+99)</x:f>
        <x:v>22219.744594978438</x:v>
      </x:c>
    </x:row>
    <x:row r="6133">
      <x:c r="A6133" s="139"/>
      <x:c r="B6133" s="139"/>
      <x:c r="C6133" s="139"/>
      <x:c r="D6133" s="139"/>
      <x:c r="E6133" s="139"/>
      <x:c r="F6133" s="139"/>
      <x:c r="G6133" s="139"/>
      <x:c r="H6133" s="139"/>
      <x:c r="I6133" s="266" t="n">
        <x:f>INT((ROW()-ROW($I$46))/((CARROT_CAP+1)*(MESCLUN_CAP+1)))</x:f>
        <x:v>9</x:v>
      </x:c>
      <x:c r="J6133" s="266" t="n">
        <x:f>MOD(INT((ROW()-ROW($I$46))/(MESCLUN_CAP+1)),CARROT_CAP+1)</x:f>
        <x:v>7</x:v>
      </x:c>
      <x:c r="K6133" s="266" t="n">
        <x:f>MOD(ROW()-ROW($I$46),MESCLUN_CAP+1)</x:f>
        <x:v>11</x:v>
      </x:c>
      <x:c r="L6133" s="266" t="n">
        <x:f>SUM(I6133:K6133)</x:f>
        <x:v>27</x:v>
      </x:c>
      <x:c r="M6133" s="267" t="n">
        <x:f>I6133*TOMATO_HOURS*WEEKS*(1+TOMATO_DIM)^I6133+J6133*CARROT_HOURS*WEEKS*(1+CARROT_DIM)^J6133+K6133*MESCLUN_HOURS*WEEKS*(1+MESCLUN_DIM)^K6133</x:f>
        <x:v>2727.041624422681</x:v>
      </x:c>
      <x:c r="N6133" s="267" t="n">
        <x:f>MAX(M6133-FARMER_HOURS,0)/TEMP_HOURS_PER_WORKER</x:f>
        <x:v>1.393778905849084</x:v>
      </x:c>
      <x:c r="O6133" s="268" t="n">
        <x:f>I6133*TOMATO_PRICE+J6133*CARROT_PRICE+K6133*MESCLUN_PRICE</x:f>
        <x:v>123558</x:v>
      </x:c>
      <x:c r="P6133" s="268" t="n">
        <x:f>I6133*TOMATO_FERTILIZER+J6133*CARROT_FERTILIZER+K6133*MESCLUN_FERTILIZER</x:f>
        <x:v>20680</x:v>
      </x:c>
      <x:c r="Q6133" s="268" t="n">
        <x:f>MIN(M6133,FARMER_HOURS)*FARMER_RATE+MAX(M6133-FARMER_HOURS,0)*TEMP_RATE</x:f>
        <x:v>59844.4726462271</x:v>
      </x:c>
      <x:c r="R6133" s="268" t="n">
        <x:f>O6133-P6133-Q6133-FIXED_COST</x:f>
        <x:v>23033.5273537729</x:v>
      </x:c>
      <x:c r="S6133" s="139" t="str">
        <x:f>IF(AND(L6133&lt;=TOTAL_BED_CAP,N6133&lt;=TEMP_WORKER_CAP),"YES","NO")</x:f>
        <x:v>YES</x:v>
      </x:c>
      <x:c r="T6133" s="139" t="n">
        <x:f>IF(S6133="YES",R6133,-1E+99)</x:f>
        <x:v>23033.5273537729</x:v>
      </x:c>
    </x:row>
    <x:row r="6134">
      <x:c r="A6134" s="139"/>
      <x:c r="B6134" s="139"/>
      <x:c r="C6134" s="139"/>
      <x:c r="D6134" s="139"/>
      <x:c r="E6134" s="139"/>
      <x:c r="F6134" s="139"/>
      <x:c r="G6134" s="139"/>
      <x:c r="H6134" s="139"/>
      <x:c r="I6134" s="266" t="n">
        <x:f>INT((ROW()-ROW($I$46))/((CARROT_CAP+1)*(MESCLUN_CAP+1)))</x:f>
        <x:v>9</x:v>
      </x:c>
      <x:c r="J6134" s="266" t="n">
        <x:f>MOD(INT((ROW()-ROW($I$46))/(MESCLUN_CAP+1)),CARROT_CAP+1)</x:f>
        <x:v>7</x:v>
      </x:c>
      <x:c r="K6134" s="266" t="n">
        <x:f>MOD(ROW()-ROW($I$46),MESCLUN_CAP+1)</x:f>
        <x:v>12</x:v>
      </x:c>
      <x:c r="L6134" s="266" t="n">
        <x:f>SUM(I6134:K6134)</x:f>
        <x:v>28</x:v>
      </x:c>
      <x:c r="M6134" s="267" t="n">
        <x:f>I6134*TOMATO_HOURS*WEEKS*(1+TOMATO_DIM)^I6134+J6134*CARROT_HOURS*WEEKS*(1+CARROT_DIM)^J6134+K6134*MESCLUN_HOURS*WEEKS*(1+MESCLUN_DIM)^K6134</x:f>
        <x:v>2786.3690775507453</x:v>
      </x:c>
      <x:c r="N6134" s="267" t="n">
        <x:f>MAX(M6134-FARMER_HOURS,0)/TEMP_HOURS_PER_WORKER</x:f>
        <x:v>1.4349785260769063</x:v>
      </x:c>
      <x:c r="O6134" s="268" t="n">
        <x:f>I6134*TOMATO_PRICE+J6134*CARROT_PRICE+K6134*MESCLUN_PRICE</x:f>
        <x:v>126258</x:v>
      </x:c>
      <x:c r="P6134" s="268" t="n">
        <x:f>I6134*TOMATO_FERTILIZER+J6134*CARROT_FERTILIZER+K6134*MESCLUN_FERTILIZER</x:f>
        <x:v>21560</x:v>
      </x:c>
      <x:c r="Q6134" s="268" t="n">
        <x:f>MIN(M6134,FARMER_HOURS)*FARMER_RATE+MAX(M6134-FARMER_HOURS,0)*TEMP_RATE</x:f>
        <x:v>60874.46315192266</x:v>
      </x:c>
      <x:c r="R6134" s="268" t="n">
        <x:f>O6134-P6134-Q6134-FIXED_COST</x:f>
        <x:v>23823.53684807734</x:v>
      </x:c>
      <x:c r="S6134" s="139" t="str">
        <x:f>IF(AND(L6134&lt;=TOTAL_BED_CAP,N6134&lt;=TEMP_WORKER_CAP),"YES","NO")</x:f>
        <x:v>YES</x:v>
      </x:c>
      <x:c r="T6134" s="139" t="n">
        <x:f>IF(S6134="YES",R6134,-1E+99)</x:f>
        <x:v>23823.53684807734</x:v>
      </x:c>
    </x:row>
    <x:row r="6135">
      <x:c r="A6135" s="139"/>
      <x:c r="B6135" s="139"/>
      <x:c r="C6135" s="139"/>
      <x:c r="D6135" s="139"/>
      <x:c r="E6135" s="139"/>
      <x:c r="F6135" s="139"/>
      <x:c r="G6135" s="139"/>
      <x:c r="H6135" s="139"/>
      <x:c r="I6135" s="266" t="n">
        <x:f>INT((ROW()-ROW($I$46))/((CARROT_CAP+1)*(MESCLUN_CAP+1)))</x:f>
        <x:v>9</x:v>
      </x:c>
      <x:c r="J6135" s="266" t="n">
        <x:f>MOD(INT((ROW()-ROW($I$46))/(MESCLUN_CAP+1)),CARROT_CAP+1)</x:f>
        <x:v>7</x:v>
      </x:c>
      <x:c r="K6135" s="266" t="n">
        <x:f>MOD(ROW()-ROW($I$46),MESCLUN_CAP+1)</x:f>
        <x:v>13</x:v>
      </x:c>
      <x:c r="L6135" s="266" t="n">
        <x:f>SUM(I6135:K6135)</x:f>
        <x:v>29</x:v>
      </x:c>
      <x:c r="M6135" s="267" t="n">
        <x:f>I6135*TOMATO_HOURS*WEEKS*(1+TOMATO_DIM)^I6135+J6135*CARROT_HOURS*WEEKS*(1+CARROT_DIM)^J6135+K6135*MESCLUN_HOURS*WEEKS*(1+MESCLUN_DIM)^K6135</x:f>
        <x:v>2847.09104825913</x:v>
      </x:c>
      <x:c r="N6135" s="267" t="n">
        <x:f>MAX(M6135-FARMER_HOURS,0)/TEMP_HOURS_PER_WORKER</x:f>
        <x:v>1.4771465612910624</x:v>
      </x:c>
      <x:c r="O6135" s="268" t="n">
        <x:f>I6135*TOMATO_PRICE+J6135*CARROT_PRICE+K6135*MESCLUN_PRICE</x:f>
        <x:v>128958</x:v>
      </x:c>
      <x:c r="P6135" s="268" t="n">
        <x:f>I6135*TOMATO_FERTILIZER+J6135*CARROT_FERTILIZER+K6135*MESCLUN_FERTILIZER</x:f>
        <x:v>22440</x:v>
      </x:c>
      <x:c r="Q6135" s="268" t="n">
        <x:f>MIN(M6135,FARMER_HOURS)*FARMER_RATE+MAX(M6135-FARMER_HOURS,0)*TEMP_RATE</x:f>
        <x:v>61928.66403227656</x:v>
      </x:c>
      <x:c r="R6135" s="268" t="n">
        <x:f>O6135-P6135-Q6135-FIXED_COST</x:f>
        <x:v>24589.33596772344</x:v>
      </x:c>
      <x:c r="S6135" s="139" t="str">
        <x:f>IF(AND(L6135&lt;=TOTAL_BED_CAP,N6135&lt;=TEMP_WORKER_CAP),"YES","NO")</x:f>
        <x:v>YES</x:v>
      </x:c>
      <x:c r="T6135" s="139" t="n">
        <x:f>IF(S6135="YES",R6135,-1E+99)</x:f>
        <x:v>24589.33596772344</x:v>
      </x:c>
    </x:row>
    <x:row r="6136">
      <x:c r="A6136" s="139"/>
      <x:c r="B6136" s="139"/>
      <x:c r="C6136" s="139"/>
      <x:c r="D6136" s="139"/>
      <x:c r="E6136" s="139"/>
      <x:c r="F6136" s="139"/>
      <x:c r="G6136" s="139"/>
      <x:c r="H6136" s="139"/>
      <x:c r="I6136" s="266" t="n">
        <x:f>INT((ROW()-ROW($I$46))/((CARROT_CAP+1)*(MESCLUN_CAP+1)))</x:f>
        <x:v>9</x:v>
      </x:c>
      <x:c r="J6136" s="266" t="n">
        <x:f>MOD(INT((ROW()-ROW($I$46))/(MESCLUN_CAP+1)),CARROT_CAP+1)</x:f>
        <x:v>7</x:v>
      </x:c>
      <x:c r="K6136" s="266" t="n">
        <x:f>MOD(ROW()-ROW($I$46),MESCLUN_CAP+1)</x:f>
        <x:v>14</x:v>
      </x:c>
      <x:c r="L6136" s="266" t="n">
        <x:f>SUM(I6136:K6136)</x:f>
        <x:v>30</x:v>
      </x:c>
      <x:c r="M6136" s="267" t="n">
        <x:f>I6136*TOMATO_HOURS*WEEKS*(1+TOMATO_DIM)^I6136+J6136*CARROT_HOURS*WEEKS*(1+CARROT_DIM)^J6136+K6136*MESCLUN_HOURS*WEEKS*(1+MESCLUN_DIM)^K6136</x:f>
        <x:v>2909.233129572791</x:v>
      </x:c>
      <x:c r="N6136" s="267" t="n">
        <x:f>MAX(M6136-FARMER_HOURS,0)/TEMP_HOURS_PER_WORKER</x:f>
        <x:v>1.5203007844255492</x:v>
      </x:c>
      <x:c r="O6136" s="268" t="n">
        <x:f>I6136*TOMATO_PRICE+J6136*CARROT_PRICE+K6136*MESCLUN_PRICE</x:f>
        <x:v>131658</x:v>
      </x:c>
      <x:c r="P6136" s="268" t="n">
        <x:f>I6136*TOMATO_FERTILIZER+J6136*CARROT_FERTILIZER+K6136*MESCLUN_FERTILIZER</x:f>
        <x:v>23320</x:v>
      </x:c>
      <x:c r="Q6136" s="268" t="n">
        <x:f>MIN(M6136,FARMER_HOURS)*FARMER_RATE+MAX(M6136-FARMER_HOURS,0)*TEMP_RATE</x:f>
        <x:v>63007.51961063873</x:v>
      </x:c>
      <x:c r="R6136" s="268" t="n">
        <x:f>O6136-P6136-Q6136-FIXED_COST</x:f>
        <x:v>25330.48038936127</x:v>
      </x:c>
      <x:c r="S6136" s="139" t="str">
        <x:f>IF(AND(L6136&lt;=TOTAL_BED_CAP,N6136&lt;=TEMP_WORKER_CAP),"YES","NO")</x:f>
        <x:v>YES</x:v>
      </x:c>
      <x:c r="T6136" s="139" t="n">
        <x:f>IF(S6136="YES",R6136,-1E+99)</x:f>
        <x:v>25330.48038936127</x:v>
      </x:c>
    </x:row>
    <x:row r="6137">
      <x:c r="A6137" s="139"/>
      <x:c r="B6137" s="139"/>
      <x:c r="C6137" s="139"/>
      <x:c r="D6137" s="139"/>
      <x:c r="E6137" s="139"/>
      <x:c r="F6137" s="139"/>
      <x:c r="G6137" s="139"/>
      <x:c r="H6137" s="139"/>
      <x:c r="I6137" s="266" t="n">
        <x:f>INT((ROW()-ROW($I$46))/((CARROT_CAP+1)*(MESCLUN_CAP+1)))</x:f>
        <x:v>9</x:v>
      </x:c>
      <x:c r="J6137" s="266" t="n">
        <x:f>MOD(INT((ROW()-ROW($I$46))/(MESCLUN_CAP+1)),CARROT_CAP+1)</x:f>
        <x:v>7</x:v>
      </x:c>
      <x:c r="K6137" s="266" t="n">
        <x:f>MOD(ROW()-ROW($I$46),MESCLUN_CAP+1)</x:f>
        <x:v>15</x:v>
      </x:c>
      <x:c r="L6137" s="266" t="n">
        <x:f>SUM(I6137:K6137)</x:f>
        <x:v>31</x:v>
      </x:c>
      <x:c r="M6137" s="267" t="n">
        <x:f>I6137*TOMATO_HOURS*WEEKS*(1+TOMATO_DIM)^I6137+J6137*CARROT_HOURS*WEEKS*(1+CARROT_DIM)^J6137+K6137*MESCLUN_HOURS*WEEKS*(1+MESCLUN_DIM)^K6137</x:f>
        <x:v>2972.821336448937</x:v>
      </x:c>
      <x:c r="N6137" s="267" t="n">
        <x:f>MAX(M6137-FARMER_HOURS,0)/TEMP_HOURS_PER_WORKER</x:f>
        <x:v>1.564459261422873</x:v>
      </x:c>
      <x:c r="O6137" s="268" t="n">
        <x:f>I6137*TOMATO_PRICE+J6137*CARROT_PRICE+K6137*MESCLUN_PRICE</x:f>
        <x:v>134358</x:v>
      </x:c>
      <x:c r="P6137" s="268" t="n">
        <x:f>I6137*TOMATO_FERTILIZER+J6137*CARROT_FERTILIZER+K6137*MESCLUN_FERTILIZER</x:f>
        <x:v>24200</x:v>
      </x:c>
      <x:c r="Q6137" s="268" t="n">
        <x:f>MIN(M6137,FARMER_HOURS)*FARMER_RATE+MAX(M6137-FARMER_HOURS,0)*TEMP_RATE</x:f>
        <x:v>64111.481535571824</x:v>
      </x:c>
      <x:c r="R6137" s="268" t="n">
        <x:f>O6137-P6137-Q6137-FIXED_COST</x:f>
        <x:v>26046.518464428176</x:v>
      </x:c>
      <x:c r="S6137" s="139" t="str">
        <x:f>IF(AND(L6137&lt;=TOTAL_BED_CAP,N6137&lt;=TEMP_WORKER_CAP),"YES","NO")</x:f>
        <x:v>YES</x:v>
      </x:c>
      <x:c r="T6137" s="139" t="n">
        <x:f>IF(S6137="YES",R6137,-1E+99)</x:f>
        <x:v>26046.518464428176</x:v>
      </x:c>
    </x:row>
    <x:row r="6138">
      <x:c r="A6138" s="139"/>
      <x:c r="B6138" s="139"/>
      <x:c r="C6138" s="139"/>
      <x:c r="D6138" s="139"/>
      <x:c r="E6138" s="139"/>
      <x:c r="F6138" s="139"/>
      <x:c r="G6138" s="139"/>
      <x:c r="H6138" s="139"/>
      <x:c r="I6138" s="266" t="n">
        <x:f>INT((ROW()-ROW($I$46))/((CARROT_CAP+1)*(MESCLUN_CAP+1)))</x:f>
        <x:v>9</x:v>
      </x:c>
      <x:c r="J6138" s="266" t="n">
        <x:f>MOD(INT((ROW()-ROW($I$46))/(MESCLUN_CAP+1)),CARROT_CAP+1)</x:f>
        <x:v>7</x:v>
      </x:c>
      <x:c r="K6138" s="266" t="n">
        <x:f>MOD(ROW()-ROW($I$46),MESCLUN_CAP+1)</x:f>
        <x:v>16</x:v>
      </x:c>
      <x:c r="L6138" s="266" t="n">
        <x:f>SUM(I6138:K6138)</x:f>
        <x:v>32</x:v>
      </x:c>
      <x:c r="M6138" s="267" t="n">
        <x:f>I6138*TOMATO_HOURS*WEEKS*(1+TOMATO_DIM)^I6138+J6138*CARROT_HOURS*WEEKS*(1+CARROT_DIM)^J6138+K6138*MESCLUN_HOURS*WEEKS*(1+MESCLUN_DIM)^K6138</x:f>
        <x:v>3037.882112326426</x:v>
      </x:c>
      <x:c r="N6138" s="267" t="n">
        <x:f>MAX(M6138-FARMER_HOURS,0)/TEMP_HOURS_PER_WORKER</x:f>
        <x:v>1.6096403557822403</x:v>
      </x:c>
      <x:c r="O6138" s="268" t="n">
        <x:f>I6138*TOMATO_PRICE+J6138*CARROT_PRICE+K6138*MESCLUN_PRICE</x:f>
        <x:v>137058</x:v>
      </x:c>
      <x:c r="P6138" s="268" t="n">
        <x:f>I6138*TOMATO_FERTILIZER+J6138*CARROT_FERTILIZER+K6138*MESCLUN_FERTILIZER</x:f>
        <x:v>25080</x:v>
      </x:c>
      <x:c r="Q6138" s="268" t="n">
        <x:f>MIN(M6138,FARMER_HOURS)*FARMER_RATE+MAX(M6138-FARMER_HOURS,0)*TEMP_RATE</x:f>
        <x:v>65241.008894556006</x:v>
      </x:c>
      <x:c r="R6138" s="268" t="n">
        <x:f>O6138-P6138-Q6138-FIXED_COST</x:f>
        <x:v>26736.991105443994</x:v>
      </x:c>
      <x:c r="S6138" s="139" t="str">
        <x:f>IF(AND(L6138&lt;=TOTAL_BED_CAP,N6138&lt;=TEMP_WORKER_CAP),"YES","NO")</x:f>
        <x:v>YES</x:v>
      </x:c>
      <x:c r="T6138" s="139" t="n">
        <x:f>IF(S6138="YES",R6138,-1E+99)</x:f>
        <x:v>26736.991105443994</x:v>
      </x:c>
    </x:row>
    <x:row r="6139">
      <x:c r="A6139" s="139"/>
      <x:c r="B6139" s="139"/>
      <x:c r="C6139" s="139"/>
      <x:c r="D6139" s="139"/>
      <x:c r="E6139" s="139"/>
      <x:c r="F6139" s="139"/>
      <x:c r="G6139" s="139"/>
      <x:c r="H6139" s="139"/>
      <x:c r="I6139" s="266" t="n">
        <x:f>INT((ROW()-ROW($I$46))/((CARROT_CAP+1)*(MESCLUN_CAP+1)))</x:f>
        <x:v>9</x:v>
      </x:c>
      <x:c r="J6139" s="266" t="n">
        <x:f>MOD(INT((ROW()-ROW($I$46))/(MESCLUN_CAP+1)),CARROT_CAP+1)</x:f>
        <x:v>7</x:v>
      </x:c>
      <x:c r="K6139" s="266" t="n">
        <x:f>MOD(ROW()-ROW($I$46),MESCLUN_CAP+1)</x:f>
        <x:v>17</x:v>
      </x:c>
      <x:c r="L6139" s="266" t="n">
        <x:f>SUM(I6139:K6139)</x:f>
        <x:v>33</x:v>
      </x:c>
      <x:c r="M6139" s="267" t="n">
        <x:f>I6139*TOMATO_HOURS*WEEKS*(1+TOMATO_DIM)^I6139+J6139*CARROT_HOURS*WEEKS*(1+CARROT_DIM)^J6139+K6139*MESCLUN_HOURS*WEEKS*(1+MESCLUN_DIM)^K6139</x:f>
        <x:v>3104.4423357729665</x:v>
      </x:c>
      <x:c r="N6139" s="267" t="n">
        <x:f>MAX(M6139-FARMER_HOURS,0)/TEMP_HOURS_PER_WORKER</x:f>
        <x:v>1.6558627331756712</x:v>
      </x:c>
      <x:c r="O6139" s="268" t="n">
        <x:f>I6139*TOMATO_PRICE+J6139*CARROT_PRICE+K6139*MESCLUN_PRICE</x:f>
        <x:v>139758</x:v>
      </x:c>
      <x:c r="P6139" s="268" t="n">
        <x:f>I6139*TOMATO_FERTILIZER+J6139*CARROT_FERTILIZER+K6139*MESCLUN_FERTILIZER</x:f>
        <x:v>25960</x:v>
      </x:c>
      <x:c r="Q6139" s="268" t="n">
        <x:f>MIN(M6139,FARMER_HOURS)*FARMER_RATE+MAX(M6139-FARMER_HOURS,0)*TEMP_RATE</x:f>
        <x:v>66396.56832939178</x:v>
      </x:c>
      <x:c r="R6139" s="268" t="n">
        <x:f>O6139-P6139-Q6139-FIXED_COST</x:f>
        <x:v>27401.431670608217</x:v>
      </x:c>
      <x:c r="S6139" s="139" t="str">
        <x:f>IF(AND(L6139&lt;=TOTAL_BED_CAP,N6139&lt;=TEMP_WORKER_CAP),"YES","NO")</x:f>
        <x:v>YES</x:v>
      </x:c>
      <x:c r="T6139" s="139" t="n">
        <x:f>IF(S6139="YES",R6139,-1E+99)</x:f>
        <x:v>27401.431670608217</x:v>
      </x:c>
    </x:row>
    <x:row r="6140">
      <x:c r="A6140" s="139"/>
      <x:c r="B6140" s="139"/>
      <x:c r="C6140" s="139"/>
      <x:c r="D6140" s="139"/>
      <x:c r="E6140" s="139"/>
      <x:c r="F6140" s="139"/>
      <x:c r="G6140" s="139"/>
      <x:c r="H6140" s="139"/>
      <x:c r="I6140" s="266" t="n">
        <x:f>INT((ROW()-ROW($I$46))/((CARROT_CAP+1)*(MESCLUN_CAP+1)))</x:f>
        <x:v>9</x:v>
      </x:c>
      <x:c r="J6140" s="266" t="n">
        <x:f>MOD(INT((ROW()-ROW($I$46))/(MESCLUN_CAP+1)),CARROT_CAP+1)</x:f>
        <x:v>7</x:v>
      </x:c>
      <x:c r="K6140" s="266" t="n">
        <x:f>MOD(ROW()-ROW($I$46),MESCLUN_CAP+1)</x:f>
        <x:v>18</x:v>
      </x:c>
      <x:c r="L6140" s="266" t="n">
        <x:f>SUM(I6140:K6140)</x:f>
        <x:v>34</x:v>
      </x:c>
      <x:c r="M6140" s="267" t="n">
        <x:f>I6140*TOMATO_HOURS*WEEKS*(1+TOMATO_DIM)^I6140+J6140*CARROT_HOURS*WEEKS*(1+CARROT_DIM)^J6140+K6140*MESCLUN_HOURS*WEEKS*(1+MESCLUN_DIM)^K6140</x:f>
        <x:v>3172.5293272315535</x:v>
      </x:c>
      <x:c r="N6140" s="267" t="n">
        <x:f>MAX(M6140-FARMER_HOURS,0)/TEMP_HOURS_PER_WORKER</x:f>
        <x:v>1.7031453661330231</x:v>
      </x:c>
      <x:c r="O6140" s="268" t="n">
        <x:f>I6140*TOMATO_PRICE+J6140*CARROT_PRICE+K6140*MESCLUN_PRICE</x:f>
        <x:v>142458</x:v>
      </x:c>
      <x:c r="P6140" s="268" t="n">
        <x:f>I6140*TOMATO_FERTILIZER+J6140*CARROT_FERTILIZER+K6140*MESCLUN_FERTILIZER</x:f>
        <x:v>26840</x:v>
      </x:c>
      <x:c r="Q6140" s="268" t="n">
        <x:f>MIN(M6140,FARMER_HOURS)*FARMER_RATE+MAX(M6140-FARMER_HOURS,0)*TEMP_RATE</x:f>
        <x:v>67578.63415332558</x:v>
      </x:c>
      <x:c r="R6140" s="268" t="n">
        <x:f>O6140-P6140-Q6140-FIXED_COST</x:f>
        <x:v>28039.365846674424</x:v>
      </x:c>
      <x:c r="S6140" s="139" t="str">
        <x:f>IF(AND(L6140&lt;=TOTAL_BED_CAP,N6140&lt;=TEMP_WORKER_CAP),"YES","NO")</x:f>
        <x:v>YES</x:v>
      </x:c>
      <x:c r="T6140" s="139" t="n">
        <x:f>IF(S6140="YES",R6140,-1E+99)</x:f>
        <x:v>28039.365846674424</x:v>
      </x:c>
    </x:row>
    <x:row r="6141">
      <x:c r="A6141" s="139"/>
      <x:c r="B6141" s="139"/>
      <x:c r="C6141" s="139"/>
      <x:c r="D6141" s="139"/>
      <x:c r="E6141" s="139"/>
      <x:c r="F6141" s="139"/>
      <x:c r="G6141" s="139"/>
      <x:c r="H6141" s="139"/>
      <x:c r="I6141" s="266" t="n">
        <x:f>INT((ROW()-ROW($I$46))/((CARROT_CAP+1)*(MESCLUN_CAP+1)))</x:f>
        <x:v>9</x:v>
      </x:c>
      <x:c r="J6141" s="266" t="n">
        <x:f>MOD(INT((ROW()-ROW($I$46))/(MESCLUN_CAP+1)),CARROT_CAP+1)</x:f>
        <x:v>7</x:v>
      </x:c>
      <x:c r="K6141" s="266" t="n">
        <x:f>MOD(ROW()-ROW($I$46),MESCLUN_CAP+1)</x:f>
        <x:v>19</x:v>
      </x:c>
      <x:c r="L6141" s="266" t="n">
        <x:f>SUM(I6141:K6141)</x:f>
        <x:v>35</x:v>
      </x:c>
      <x:c r="M6141" s="267" t="n">
        <x:f>I6141*TOMATO_HOURS*WEEKS*(1+TOMATO_DIM)^I6141+J6141*CARROT_HOURS*WEEKS*(1+CARROT_DIM)^J6141+K6141*MESCLUN_HOURS*WEEKS*(1+MESCLUN_DIM)^K6141</x:f>
        <x:v>3242.1708558675755</x:v>
      </x:c>
      <x:c r="N6141" s="267" t="n">
        <x:f>MAX(M6141-FARMER_HOURS,0)/TEMP_HOURS_PER_WORKER</x:f>
        <x:v>1.7515075387969274</x:v>
      </x:c>
      <x:c r="O6141" s="268" t="n">
        <x:f>I6141*TOMATO_PRICE+J6141*CARROT_PRICE+K6141*MESCLUN_PRICE</x:f>
        <x:v>145158</x:v>
      </x:c>
      <x:c r="P6141" s="268" t="n">
        <x:f>I6141*TOMATO_FERTILIZER+J6141*CARROT_FERTILIZER+K6141*MESCLUN_FERTILIZER</x:f>
        <x:v>27720</x:v>
      </x:c>
      <x:c r="Q6141" s="268" t="n">
        <x:f>MIN(M6141,FARMER_HOURS)*FARMER_RATE+MAX(M6141-FARMER_HOURS,0)*TEMP_RATE</x:f>
        <x:v>68787.68846992319</x:v>
      </x:c>
      <x:c r="R6141" s="268" t="n">
        <x:f>O6141-P6141-Q6141-FIXED_COST</x:f>
        <x:v>28650.31153007681</x:v>
      </x:c>
      <x:c r="S6141" s="139" t="str">
        <x:f>IF(AND(L6141&lt;=TOTAL_BED_CAP,N6141&lt;=TEMP_WORKER_CAP),"YES","NO")</x:f>
        <x:v>YES</x:v>
      </x:c>
      <x:c r="T6141" s="139" t="n">
        <x:f>IF(S6141="YES",R6141,-1E+99)</x:f>
        <x:v>28650.31153007681</x:v>
      </x:c>
    </x:row>
    <x:row r="6142">
      <x:c r="A6142" s="139"/>
      <x:c r="B6142" s="139"/>
      <x:c r="C6142" s="139"/>
      <x:c r="D6142" s="139"/>
      <x:c r="E6142" s="139"/>
      <x:c r="F6142" s="139"/>
      <x:c r="G6142" s="139"/>
      <x:c r="H6142" s="139"/>
      <x:c r="I6142" s="266" t="n">
        <x:f>INT((ROW()-ROW($I$46))/((CARROT_CAP+1)*(MESCLUN_CAP+1)))</x:f>
        <x:v>9</x:v>
      </x:c>
      <x:c r="J6142" s="266" t="n">
        <x:f>MOD(INT((ROW()-ROW($I$46))/(MESCLUN_CAP+1)),CARROT_CAP+1)</x:f>
        <x:v>7</x:v>
      </x:c>
      <x:c r="K6142" s="266" t="n">
        <x:f>MOD(ROW()-ROW($I$46),MESCLUN_CAP+1)</x:f>
        <x:v>20</x:v>
      </x:c>
      <x:c r="L6142" s="266" t="n">
        <x:f>SUM(I6142:K6142)</x:f>
        <x:v>36</x:v>
      </x:c>
      <x:c r="M6142" s="267" t="n">
        <x:f>I6142*TOMATO_HOURS*WEEKS*(1+TOMATO_DIM)^I6142+J6142*CARROT_HOURS*WEEKS*(1+CARROT_DIM)^J6142+K6142*MESCLUN_HOURS*WEEKS*(1+MESCLUN_DIM)^K6142</x:f>
        <x:v>3313.3951465180526</x:v>
      </x:c>
      <x:c r="N6142" s="267" t="n">
        <x:f>MAX(M6142-FARMER_HOURS,0)/TEMP_HOURS_PER_WORKER</x:f>
        <x:v>1.8009688517486475</x:v>
      </x:c>
      <x:c r="O6142" s="268" t="n">
        <x:f>I6142*TOMATO_PRICE+J6142*CARROT_PRICE+K6142*MESCLUN_PRICE</x:f>
        <x:v>147858</x:v>
      </x:c>
      <x:c r="P6142" s="268" t="n">
        <x:f>I6142*TOMATO_FERTILIZER+J6142*CARROT_FERTILIZER+K6142*MESCLUN_FERTILIZER</x:f>
        <x:v>28600</x:v>
      </x:c>
      <x:c r="Q6142" s="268" t="n">
        <x:f>MIN(M6142,FARMER_HOURS)*FARMER_RATE+MAX(M6142-FARMER_HOURS,0)*TEMP_RATE</x:f>
        <x:v>70024.2212937162</x:v>
      </x:c>
      <x:c r="R6142" s="268" t="n">
        <x:f>O6142-P6142-Q6142-FIXED_COST</x:f>
        <x:v>29233.778706283803</x:v>
      </x:c>
      <x:c r="S6142" s="139" t="str">
        <x:f>IF(AND(L6142&lt;=TOTAL_BED_CAP,N6142&lt;=TEMP_WORKER_CAP),"YES","NO")</x:f>
        <x:v>YES</x:v>
      </x:c>
      <x:c r="T6142" s="139" t="n">
        <x:f>IF(S6142="YES",R6142,-1E+99)</x:f>
        <x:v>29233.778706283803</x:v>
      </x:c>
    </x:row>
    <x:row r="6143">
      <x:c r="A6143" s="139"/>
      <x:c r="B6143" s="139"/>
      <x:c r="C6143" s="139"/>
      <x:c r="D6143" s="139"/>
      <x:c r="E6143" s="139"/>
      <x:c r="F6143" s="139"/>
      <x:c r="G6143" s="139"/>
      <x:c r="H6143" s="139"/>
      <x:c r="I6143" s="266" t="n">
        <x:f>INT((ROW()-ROW($I$46))/((CARROT_CAP+1)*(MESCLUN_CAP+1)))</x:f>
        <x:v>9</x:v>
      </x:c>
      <x:c r="J6143" s="266" t="n">
        <x:f>MOD(INT((ROW()-ROW($I$46))/(MESCLUN_CAP+1)),CARROT_CAP+1)</x:f>
        <x:v>7</x:v>
      </x:c>
      <x:c r="K6143" s="266" t="n">
        <x:f>MOD(ROW()-ROW($I$46),MESCLUN_CAP+1)</x:f>
        <x:v>21</x:v>
      </x:c>
      <x:c r="L6143" s="266" t="n">
        <x:f>SUM(I6143:K6143)</x:f>
        <x:v>37</x:v>
      </x:c>
      <x:c r="M6143" s="267" t="n">
        <x:f>I6143*TOMATO_HOURS*WEEKS*(1+TOMATO_DIM)^I6143+J6143*CARROT_HOURS*WEEKS*(1+CARROT_DIM)^J6143+K6143*MESCLUN_HOURS*WEEKS*(1+MESCLUN_DIM)^K6143</x:f>
        <x:v>3386.2308867444963</x:v>
      </x:c>
      <x:c r="N6143" s="267" t="n">
        <x:f>MAX(M6143-FARMER_HOURS,0)/TEMP_HOURS_PER_WORKER</x:f>
        <x:v>1.8515492269059002</x:v>
      </x:c>
      <x:c r="O6143" s="268" t="n">
        <x:f>I6143*TOMATO_PRICE+J6143*CARROT_PRICE+K6143*MESCLUN_PRICE</x:f>
        <x:v>150558</x:v>
      </x:c>
      <x:c r="P6143" s="268" t="n">
        <x:f>I6143*TOMATO_FERTILIZER+J6143*CARROT_FERTILIZER+K6143*MESCLUN_FERTILIZER</x:f>
        <x:v>29480</x:v>
      </x:c>
      <x:c r="Q6143" s="268" t="n">
        <x:f>MIN(M6143,FARMER_HOURS)*FARMER_RATE+MAX(M6143-FARMER_HOURS,0)*TEMP_RATE</x:f>
        <x:v>71288.7306726475</x:v>
      </x:c>
      <x:c r="R6143" s="268" t="n">
        <x:f>O6143-P6143-Q6143-FIXED_COST</x:f>
        <x:v>29789.269327352493</x:v>
      </x:c>
      <x:c r="S6143" s="139" t="str">
        <x:f>IF(AND(L6143&lt;=TOTAL_BED_CAP,N6143&lt;=TEMP_WORKER_CAP),"YES","NO")</x:f>
        <x:v>YES</x:v>
      </x:c>
      <x:c r="T6143" s="139" t="n">
        <x:f>IF(S6143="YES",R6143,-1E+99)</x:f>
        <x:v>29789.269327352493</x:v>
      </x:c>
    </x:row>
    <x:row r="6144">
      <x:c r="A6144" s="139"/>
      <x:c r="B6144" s="139"/>
      <x:c r="C6144" s="139"/>
      <x:c r="D6144" s="139"/>
      <x:c r="E6144" s="139"/>
      <x:c r="F6144" s="139"/>
      <x:c r="G6144" s="139"/>
      <x:c r="H6144" s="139"/>
      <x:c r="I6144" s="266" t="n">
        <x:f>INT((ROW()-ROW($I$46))/((CARROT_CAP+1)*(MESCLUN_CAP+1)))</x:f>
        <x:v>9</x:v>
      </x:c>
      <x:c r="J6144" s="266" t="n">
        <x:f>MOD(INT((ROW()-ROW($I$46))/(MESCLUN_CAP+1)),CARROT_CAP+1)</x:f>
        <x:v>7</x:v>
      </x:c>
      <x:c r="K6144" s="266" t="n">
        <x:f>MOD(ROW()-ROW($I$46),MESCLUN_CAP+1)</x:f>
        <x:v>22</x:v>
      </x:c>
      <x:c r="L6144" s="266" t="n">
        <x:f>SUM(I6144:K6144)</x:f>
        <x:v>38</x:v>
      </x:c>
      <x:c r="M6144" s="267" t="n">
        <x:f>I6144*TOMATO_HOURS*WEEKS*(1+TOMATO_DIM)^I6144+J6144*CARROT_HOURS*WEEKS*(1+CARROT_DIM)^J6144+K6144*MESCLUN_HOURS*WEEKS*(1+MESCLUN_DIM)^K6144</x:f>
        <x:v>3460.7072339908923</x:v>
      </x:c>
      <x:c r="N6144" s="267" t="n">
        <x:f>MAX(M6144-FARMER_HOURS,0)/TEMP_HOURS_PER_WORKER</x:f>
        <x:v>1.9032689124936752</x:v>
      </x:c>
      <x:c r="O6144" s="268" t="n">
        <x:f>I6144*TOMATO_PRICE+J6144*CARROT_PRICE+K6144*MESCLUN_PRICE</x:f>
        <x:v>153258</x:v>
      </x:c>
      <x:c r="P6144" s="268" t="n">
        <x:f>I6144*TOMATO_FERTILIZER+J6144*CARROT_FERTILIZER+K6144*MESCLUN_FERTILIZER</x:f>
        <x:v>30360</x:v>
      </x:c>
      <x:c r="Q6144" s="268" t="n">
        <x:f>MIN(M6144,FARMER_HOURS)*FARMER_RATE+MAX(M6144-FARMER_HOURS,0)*TEMP_RATE</x:f>
        <x:v>72581.72281234188</x:v>
      </x:c>
      <x:c r="R6144" s="268" t="n">
        <x:f>O6144-P6144-Q6144-FIXED_COST</x:f>
        <x:v>30316.277187658125</x:v>
      </x:c>
      <x:c r="S6144" s="139" t="str">
        <x:f>IF(AND(L6144&lt;=TOTAL_BED_CAP,N6144&lt;=TEMP_WORKER_CAP),"YES","NO")</x:f>
        <x:v>YES</x:v>
      </x:c>
      <x:c r="T6144" s="139" t="n">
        <x:f>IF(S6144="YES",R6144,-1E+99)</x:f>
        <x:v>30316.277187658125</x:v>
      </x:c>
    </x:row>
    <x:row r="6145">
      <x:c r="A6145" s="139"/>
      <x:c r="B6145" s="139"/>
      <x:c r="C6145" s="139"/>
      <x:c r="D6145" s="139"/>
      <x:c r="E6145" s="139"/>
      <x:c r="F6145" s="139"/>
      <x:c r="G6145" s="139"/>
      <x:c r="H6145" s="139"/>
      <x:c r="I6145" s="266" t="n">
        <x:f>INT((ROW()-ROW($I$46))/((CARROT_CAP+1)*(MESCLUN_CAP+1)))</x:f>
        <x:v>9</x:v>
      </x:c>
      <x:c r="J6145" s="266" t="n">
        <x:f>MOD(INT((ROW()-ROW($I$46))/(MESCLUN_CAP+1)),CARROT_CAP+1)</x:f>
        <x:v>7</x:v>
      </x:c>
      <x:c r="K6145" s="266" t="n">
        <x:f>MOD(ROW()-ROW($I$46),MESCLUN_CAP+1)</x:f>
        <x:v>23</x:v>
      </x:c>
      <x:c r="L6145" s="266" t="n">
        <x:f>SUM(I6145:K6145)</x:f>
        <x:v>39</x:v>
      </x:c>
      <x:c r="M6145" s="267" t="n">
        <x:f>I6145*TOMATO_HOURS*WEEKS*(1+TOMATO_DIM)^I6145+J6145*CARROT_HOURS*WEEKS*(1+CARROT_DIM)^J6145+K6145*MESCLUN_HOURS*WEEKS*(1+MESCLUN_DIM)^K6145</x:f>
        <x:v>3536.8538228483285</x:v>
      </x:c>
      <x:c r="N6145" s="267" t="n">
        <x:f>MAX(M6145-FARMER_HOURS,0)/TEMP_HOURS_PER_WORKER</x:f>
        <x:v>1.956148488089117</x:v>
      </x:c>
      <x:c r="O6145" s="268" t="n">
        <x:f>I6145*TOMATO_PRICE+J6145*CARROT_PRICE+K6145*MESCLUN_PRICE</x:f>
        <x:v>155958</x:v>
      </x:c>
      <x:c r="P6145" s="268" t="n">
        <x:f>I6145*TOMATO_FERTILIZER+J6145*CARROT_FERTILIZER+K6145*MESCLUN_FERTILIZER</x:f>
        <x:v>31240</x:v>
      </x:c>
      <x:c r="Q6145" s="268" t="n">
        <x:f>MIN(M6145,FARMER_HOURS)*FARMER_RATE+MAX(M6145-FARMER_HOURS,0)*TEMP_RATE</x:f>
        <x:v>73903.71220222792</x:v>
      </x:c>
      <x:c r="R6145" s="268" t="n">
        <x:f>O6145-P6145-Q6145-FIXED_COST</x:f>
        <x:v>30814.28779777208</x:v>
      </x:c>
      <x:c r="S6145" s="139" t="str">
        <x:f>IF(AND(L6145&lt;=TOTAL_BED_CAP,N6145&lt;=TEMP_WORKER_CAP),"YES","NO")</x:f>
        <x:v>YES</x:v>
      </x:c>
      <x:c r="T6145" s="139" t="n">
        <x:f>IF(S6145="YES",R6145,-1E+99)</x:f>
        <x:v>30814.28779777208</x:v>
      </x:c>
    </x:row>
    <x:row r="6146">
      <x:c r="A6146" s="139"/>
      <x:c r="B6146" s="139"/>
      <x:c r="C6146" s="139"/>
      <x:c r="D6146" s="139"/>
      <x:c r="E6146" s="139"/>
      <x:c r="F6146" s="139"/>
      <x:c r="G6146" s="139"/>
      <x:c r="H6146" s="139"/>
      <x:c r="I6146" s="266" t="n">
        <x:f>INT((ROW()-ROW($I$46))/((CARROT_CAP+1)*(MESCLUN_CAP+1)))</x:f>
        <x:v>9</x:v>
      </x:c>
      <x:c r="J6146" s="266" t="n">
        <x:f>MOD(INT((ROW()-ROW($I$46))/(MESCLUN_CAP+1)),CARROT_CAP+1)</x:f>
        <x:v>7</x:v>
      </x:c>
      <x:c r="K6146" s="266" t="n">
        <x:f>MOD(ROW()-ROW($I$46),MESCLUN_CAP+1)</x:f>
        <x:v>24</x:v>
      </x:c>
      <x:c r="L6146" s="266" t="n">
        <x:f>SUM(I6146:K6146)</x:f>
        <x:v>40</x:v>
      </x:c>
      <x:c r="M6146" s="267" t="n">
        <x:f>I6146*TOMATO_HOURS*WEEKS*(1+TOMATO_DIM)^I6146+J6146*CARROT_HOURS*WEEKS*(1+CARROT_DIM)^J6146+K6146*MESCLUN_HOURS*WEEKS*(1+MESCLUN_DIM)^K6146</x:f>
        <x:v>3614.7007724278246</x:v>
      </x:c>
      <x:c r="N6146" s="267" t="n">
        <x:f>MAX(M6146-FARMER_HOURS,0)/TEMP_HOURS_PER_WORKER</x:f>
        <x:v>2.010208869741545</x:v>
      </x:c>
      <x:c r="O6146" s="268" t="n">
        <x:f>I6146*TOMATO_PRICE+J6146*CARROT_PRICE+K6146*MESCLUN_PRICE</x:f>
        <x:v>158658</x:v>
      </x:c>
      <x:c r="P6146" s="268" t="n">
        <x:f>I6146*TOMATO_FERTILIZER+J6146*CARROT_FERTILIZER+K6146*MESCLUN_FERTILIZER</x:f>
        <x:v>32120</x:v>
      </x:c>
      <x:c r="Q6146" s="268" t="n">
        <x:f>MIN(M6146,FARMER_HOURS)*FARMER_RATE+MAX(M6146-FARMER_HOURS,0)*TEMP_RATE</x:f>
        <x:v>75255.22174353863</x:v>
      </x:c>
      <x:c r="R6146" s="268" t="n">
        <x:f>O6146-P6146-Q6146-FIXED_COST</x:f>
        <x:v>31282.778256461374</x:v>
      </x:c>
      <x:c r="S6146" s="139" t="str">
        <x:f>IF(AND(L6146&lt;=TOTAL_BED_CAP,N6146&lt;=TEMP_WORKER_CAP),"YES","NO")</x:f>
        <x:v>YES</x:v>
      </x:c>
      <x:c r="T6146" s="139" t="n">
        <x:f>IF(S6146="YES",R6146,-1E+99)</x:f>
        <x:v>31282.778256461374</x:v>
      </x:c>
    </x:row>
    <x:row r="6147">
      <x:c r="A6147" s="139"/>
      <x:c r="B6147" s="139"/>
      <x:c r="C6147" s="139"/>
      <x:c r="D6147" s="139"/>
      <x:c r="E6147" s="139"/>
      <x:c r="F6147" s="139"/>
      <x:c r="G6147" s="139"/>
      <x:c r="H6147" s="139"/>
      <x:c r="I6147" s="266" t="n">
        <x:f>INT((ROW()-ROW($I$46))/((CARROT_CAP+1)*(MESCLUN_CAP+1)))</x:f>
        <x:v>9</x:v>
      </x:c>
      <x:c r="J6147" s="266" t="n">
        <x:f>MOD(INT((ROW()-ROW($I$46))/(MESCLUN_CAP+1)),CARROT_CAP+1)</x:f>
        <x:v>7</x:v>
      </x:c>
      <x:c r="K6147" s="266" t="n">
        <x:f>MOD(ROW()-ROW($I$46),MESCLUN_CAP+1)</x:f>
        <x:v>25</x:v>
      </x:c>
      <x:c r="L6147" s="266" t="n">
        <x:f>SUM(I6147:K6147)</x:f>
        <x:v>41</x:v>
      </x:c>
      <x:c r="M6147" s="267" t="n">
        <x:f>I6147*TOMATO_HOURS*WEEKS*(1+TOMATO_DIM)^I6147+J6147*CARROT_HOURS*WEEKS*(1+CARROT_DIM)^J6147+K6147*MESCLUN_HOURS*WEEKS*(1+MESCLUN_DIM)^K6147</x:f>
        <x:v>3694.2786938429217</x:v>
      </x:c>
      <x:c r="N6147" s="267" t="n">
        <x:f>MAX(M6147-FARMER_HOURS,0)/TEMP_HOURS_PER_WORKER</x:f>
        <x:v>2.0654713151686956</x:v>
      </x:c>
      <x:c r="O6147" s="268" t="n">
        <x:f>I6147*TOMATO_PRICE+J6147*CARROT_PRICE+K6147*MESCLUN_PRICE</x:f>
        <x:v>161358</x:v>
      </x:c>
      <x:c r="P6147" s="268" t="n">
        <x:f>I6147*TOMATO_FERTILIZER+J6147*CARROT_FERTILIZER+K6147*MESCLUN_FERTILIZER</x:f>
        <x:v>33000</x:v>
      </x:c>
      <x:c r="Q6147" s="268" t="n">
        <x:f>MIN(M6147,FARMER_HOURS)*FARMER_RATE+MAX(M6147-FARMER_HOURS,0)*TEMP_RATE</x:f>
        <x:v>76636.78287921738</x:v>
      </x:c>
      <x:c r="R6147" s="268" t="n">
        <x:f>O6147-P6147-Q6147-FIXED_COST</x:f>
        <x:v>31721.217120782618</x:v>
      </x:c>
      <x:c r="S6147" s="139" t="str">
        <x:f>IF(AND(L6147&lt;=TOTAL_BED_CAP,N6147&lt;=TEMP_WORKER_CAP),"YES","NO")</x:f>
        <x:v>YES</x:v>
      </x:c>
      <x:c r="T6147" s="139" t="n">
        <x:f>IF(S6147="YES",R6147,-1E+99)</x:f>
        <x:v>31721.217120782618</x:v>
      </x:c>
    </x:row>
    <x:row r="6148">
      <x:c r="A6148" s="139"/>
      <x:c r="B6148" s="139"/>
      <x:c r="C6148" s="139"/>
      <x:c r="D6148" s="139"/>
      <x:c r="E6148" s="139"/>
      <x:c r="F6148" s="139"/>
      <x:c r="G6148" s="139"/>
      <x:c r="H6148" s="139"/>
      <x:c r="I6148" s="266" t="n">
        <x:f>INT((ROW()-ROW($I$46))/((CARROT_CAP+1)*(MESCLUN_CAP+1)))</x:f>
        <x:v>9</x:v>
      </x:c>
      <x:c r="J6148" s="266" t="n">
        <x:f>MOD(INT((ROW()-ROW($I$46))/(MESCLUN_CAP+1)),CARROT_CAP+1)</x:f>
        <x:v>7</x:v>
      </x:c>
      <x:c r="K6148" s="266" t="n">
        <x:f>MOD(ROW()-ROW($I$46),MESCLUN_CAP+1)</x:f>
        <x:v>26</x:v>
      </x:c>
      <x:c r="L6148" s="266" t="n">
        <x:f>SUM(I6148:K6148)</x:f>
        <x:v>42</x:v>
      </x:c>
      <x:c r="M6148" s="267" t="n">
        <x:f>I6148*TOMATO_HOURS*WEEKS*(1+TOMATO_DIM)^I6148+J6148*CARROT_HOURS*WEEKS*(1+CARROT_DIM)^J6148+K6148*MESCLUN_HOURS*WEEKS*(1+MESCLUN_DIM)^K6148</x:f>
        <x:v>3775.6186978036394</x:v>
      </x:c>
      <x:c r="N6148" s="267" t="n">
        <x:f>MAX(M6148-FARMER_HOURS,0)/TEMP_HOURS_PER_WORKER</x:f>
        <x:v>2.121957429030305</x:v>
      </x:c>
      <x:c r="O6148" s="268" t="n">
        <x:f>I6148*TOMATO_PRICE+J6148*CARROT_PRICE+K6148*MESCLUN_PRICE</x:f>
        <x:v>164058</x:v>
      </x:c>
      <x:c r="P6148" s="268" t="n">
        <x:f>I6148*TOMATO_FERTILIZER+J6148*CARROT_FERTILIZER+K6148*MESCLUN_FERTILIZER</x:f>
        <x:v>33880</x:v>
      </x:c>
      <x:c r="Q6148" s="268" t="n">
        <x:f>MIN(M6148,FARMER_HOURS)*FARMER_RATE+MAX(M6148-FARMER_HOURS,0)*TEMP_RATE</x:f>
        <x:v>78048.93572575762</x:v>
      </x:c>
      <x:c r="R6148" s="268" t="n">
        <x:f>O6148-P6148-Q6148-FIXED_COST</x:f>
        <x:v>32129.06427424238</x:v>
      </x:c>
      <x:c r="S6148" s="139" t="str">
        <x:f>IF(AND(L6148&lt;=TOTAL_BED_CAP,N6148&lt;=TEMP_WORKER_CAP),"YES","NO")</x:f>
        <x:v>YES</x:v>
      </x:c>
      <x:c r="T6148" s="139" t="n">
        <x:f>IF(S6148="YES",R6148,-1E+99)</x:f>
        <x:v>32129.06427424238</x:v>
      </x:c>
    </x:row>
    <x:row r="6149">
      <x:c r="A6149" s="139"/>
      <x:c r="B6149" s="139"/>
      <x:c r="C6149" s="139"/>
      <x:c r="D6149" s="139"/>
      <x:c r="E6149" s="139"/>
      <x:c r="F6149" s="139"/>
      <x:c r="G6149" s="139"/>
      <x:c r="H6149" s="139"/>
      <x:c r="I6149" s="266" t="n">
        <x:f>INT((ROW()-ROW($I$46))/((CARROT_CAP+1)*(MESCLUN_CAP+1)))</x:f>
        <x:v>9</x:v>
      </x:c>
      <x:c r="J6149" s="266" t="n">
        <x:f>MOD(INT((ROW()-ROW($I$46))/(MESCLUN_CAP+1)),CARROT_CAP+1)</x:f>
        <x:v>7</x:v>
      </x:c>
      <x:c r="K6149" s="266" t="n">
        <x:f>MOD(ROW()-ROW($I$46),MESCLUN_CAP+1)</x:f>
        <x:v>27</x:v>
      </x:c>
      <x:c r="L6149" s="266" t="n">
        <x:f>SUM(I6149:K6149)</x:f>
        <x:v>43</x:v>
      </x:c>
      <x:c r="M6149" s="267" t="n">
        <x:f>I6149*TOMATO_HOURS*WEEKS*(1+TOMATO_DIM)^I6149+J6149*CARROT_HOURS*WEEKS*(1+CARROT_DIM)^J6149+K6149*MESCLUN_HOURS*WEEKS*(1+MESCLUN_DIM)^K6149</x:f>
        <x:v>3858.7524023233964</x:v>
      </x:c>
      <x:c r="N6149" s="267" t="n">
        <x:f>MAX(M6149-FARMER_HOURS,0)/TEMP_HOURS_PER_WORKER</x:f>
        <x:v>2.1796891682801363</x:v>
      </x:c>
      <x:c r="O6149" s="268" t="n">
        <x:f>I6149*TOMATO_PRICE+J6149*CARROT_PRICE+K6149*MESCLUN_PRICE</x:f>
        <x:v>166758</x:v>
      </x:c>
      <x:c r="P6149" s="268" t="n">
        <x:f>I6149*TOMATO_FERTILIZER+J6149*CARROT_FERTILIZER+K6149*MESCLUN_FERTILIZER</x:f>
        <x:v>34760</x:v>
      </x:c>
      <x:c r="Q6149" s="268" t="n">
        <x:f>MIN(M6149,FARMER_HOURS)*FARMER_RATE+MAX(M6149-FARMER_HOURS,0)*TEMP_RATE</x:f>
        <x:v>79492.2292070034</x:v>
      </x:c>
      <x:c r="R6149" s="268" t="n">
        <x:f>O6149-P6149-Q6149-FIXED_COST</x:f>
        <x:v>32505.770792996598</x:v>
      </x:c>
      <x:c r="S6149" s="139" t="str">
        <x:f>IF(AND(L6149&lt;=TOTAL_BED_CAP,N6149&lt;=TEMP_WORKER_CAP),"YES","NO")</x:f>
        <x:v>YES</x:v>
      </x:c>
      <x:c r="T6149" s="139" t="n">
        <x:f>IF(S6149="YES",R6149,-1E+99)</x:f>
        <x:v>32505.770792996598</x:v>
      </x:c>
    </x:row>
    <x:row r="6150">
      <x:c r="A6150" s="139"/>
      <x:c r="B6150" s="139"/>
      <x:c r="C6150" s="139"/>
      <x:c r="D6150" s="139"/>
      <x:c r="E6150" s="139"/>
      <x:c r="F6150" s="139"/>
      <x:c r="G6150" s="139"/>
      <x:c r="H6150" s="139"/>
      <x:c r="I6150" s="266" t="n">
        <x:f>INT((ROW()-ROW($I$46))/((CARROT_CAP+1)*(MESCLUN_CAP+1)))</x:f>
        <x:v>9</x:v>
      </x:c>
      <x:c r="J6150" s="266" t="n">
        <x:f>MOD(INT((ROW()-ROW($I$46))/(MESCLUN_CAP+1)),CARROT_CAP+1)</x:f>
        <x:v>7</x:v>
      </x:c>
      <x:c r="K6150" s="266" t="n">
        <x:f>MOD(ROW()-ROW($I$46),MESCLUN_CAP+1)</x:f>
        <x:v>28</x:v>
      </x:c>
      <x:c r="L6150" s="266" t="n">
        <x:f>SUM(I6150:K6150)</x:f>
        <x:v>44</x:v>
      </x:c>
      <x:c r="M6150" s="267" t="n">
        <x:f>I6150*TOMATO_HOURS*WEEKS*(1+TOMATO_DIM)^I6150+J6150*CARROT_HOURS*WEEKS*(1+CARROT_DIM)^J6150+K6150*MESCLUN_HOURS*WEEKS*(1+MESCLUN_DIM)^K6150</x:f>
        <x:v>3943.7119405405497</x:v>
      </x:c>
      <x:c r="N6150" s="267" t="n">
        <x:f>MAX(M6150-FARMER_HOURS,0)/TEMP_HOURS_PER_WORKER</x:f>
        <x:v>2.238688847597604</x:v>
      </x:c>
      <x:c r="O6150" s="268" t="n">
        <x:f>I6150*TOMATO_PRICE+J6150*CARROT_PRICE+K6150*MESCLUN_PRICE</x:f>
        <x:v>169458</x:v>
      </x:c>
      <x:c r="P6150" s="268" t="n">
        <x:f>I6150*TOMATO_FERTILIZER+J6150*CARROT_FERTILIZER+K6150*MESCLUN_FERTILIZER</x:f>
        <x:v>35640</x:v>
      </x:c>
      <x:c r="Q6150" s="268" t="n">
        <x:f>MIN(M6150,FARMER_HOURS)*FARMER_RATE+MAX(M6150-FARMER_HOURS,0)*TEMP_RATE</x:f>
        <x:v>80967.2211899401</x:v>
      </x:c>
      <x:c r="R6150" s="268" t="n">
        <x:f>O6150-P6150-Q6150-FIXED_COST</x:f>
        <x:v>32850.7788100599</x:v>
      </x:c>
      <x:c r="S6150" s="139" t="str">
        <x:f>IF(AND(L6150&lt;=TOTAL_BED_CAP,N6150&lt;=TEMP_WORKER_CAP),"YES","NO")</x:f>
        <x:v>YES</x:v>
      </x:c>
      <x:c r="T6150" s="139" t="n">
        <x:f>IF(S6150="YES",R6150,-1E+99)</x:f>
        <x:v>32850.7788100599</x:v>
      </x:c>
    </x:row>
    <x:row r="6151">
      <x:c r="A6151" s="139"/>
      <x:c r="B6151" s="139"/>
      <x:c r="C6151" s="139"/>
      <x:c r="D6151" s="139"/>
      <x:c r="E6151" s="139"/>
      <x:c r="F6151" s="139"/>
      <x:c r="G6151" s="139"/>
      <x:c r="H6151" s="139"/>
      <x:c r="I6151" s="266" t="n">
        <x:f>INT((ROW()-ROW($I$46))/((CARROT_CAP+1)*(MESCLUN_CAP+1)))</x:f>
        <x:v>9</x:v>
      </x:c>
      <x:c r="J6151" s="266" t="n">
        <x:f>MOD(INT((ROW()-ROW($I$46))/(MESCLUN_CAP+1)),CARROT_CAP+1)</x:f>
        <x:v>7</x:v>
      </x:c>
      <x:c r="K6151" s="266" t="n">
        <x:f>MOD(ROW()-ROW($I$46),MESCLUN_CAP+1)</x:f>
        <x:v>29</x:v>
      </x:c>
      <x:c r="L6151" s="266" t="n">
        <x:f>SUM(I6151:K6151)</x:f>
        <x:v>45</x:v>
      </x:c>
      <x:c r="M6151" s="267" t="n">
        <x:f>I6151*TOMATO_HOURS*WEEKS*(1+TOMATO_DIM)^I6151+J6151*CARROT_HOURS*WEEKS*(1+CARROT_DIM)^J6151+K6151*MESCLUN_HOURS*WEEKS*(1+MESCLUN_DIM)^K6151</x:f>
        <x:v>4030.529968656203</x:v>
      </x:c>
      <x:c r="N6151" s="267" t="n">
        <x:f>MAX(M6151-FARMER_HOURS,0)/TEMP_HOURS_PER_WORKER</x:f>
        <x:v>2.298979144900141</x:v>
      </x:c>
      <x:c r="O6151" s="268" t="n">
        <x:f>I6151*TOMATO_PRICE+J6151*CARROT_PRICE+K6151*MESCLUN_PRICE</x:f>
        <x:v>172158</x:v>
      </x:c>
      <x:c r="P6151" s="268" t="n">
        <x:f>I6151*TOMATO_FERTILIZER+J6151*CARROT_FERTILIZER+K6151*MESCLUN_FERTILIZER</x:f>
        <x:v>36520</x:v>
      </x:c>
      <x:c r="Q6151" s="268" t="n">
        <x:f>MIN(M6151,FARMER_HOURS)*FARMER_RATE+MAX(M6151-FARMER_HOURS,0)*TEMP_RATE</x:f>
        <x:v>82474.47862250352</x:v>
      </x:c>
      <x:c r="R6151" s="268" t="n">
        <x:f>O6151-P6151-Q6151-FIXED_COST</x:f>
        <x:v>33163.52137749648</x:v>
      </x:c>
      <x:c r="S6151" s="139" t="str">
        <x:f>IF(AND(L6151&lt;=TOTAL_BED_CAP,N6151&lt;=TEMP_WORKER_CAP),"YES","NO")</x:f>
        <x:v>YES</x:v>
      </x:c>
      <x:c r="T6151" s="139" t="n">
        <x:f>IF(S6151="YES",R6151,-1E+99)</x:f>
        <x:v>33163.52137749648</x:v>
      </x:c>
    </x:row>
    <x:row r="6152">
      <x:c r="A6152" s="139"/>
      <x:c r="B6152" s="139"/>
      <x:c r="C6152" s="139"/>
      <x:c r="D6152" s="139"/>
      <x:c r="E6152" s="139"/>
      <x:c r="F6152" s="139"/>
      <x:c r="G6152" s="139"/>
      <x:c r="H6152" s="139"/>
      <x:c r="I6152" s="266" t="n">
        <x:f>INT((ROW()-ROW($I$46))/((CARROT_CAP+1)*(MESCLUN_CAP+1)))</x:f>
        <x:v>9</x:v>
      </x:c>
      <x:c r="J6152" s="266" t="n">
        <x:f>MOD(INT((ROW()-ROW($I$46))/(MESCLUN_CAP+1)),CARROT_CAP+1)</x:f>
        <x:v>7</x:v>
      </x:c>
      <x:c r="K6152" s="266" t="n">
        <x:f>MOD(ROW()-ROW($I$46),MESCLUN_CAP+1)</x:f>
        <x:v>30</x:v>
      </x:c>
      <x:c r="L6152" s="266" t="n">
        <x:f>SUM(I6152:K6152)</x:f>
        <x:v>46</x:v>
      </x:c>
      <x:c r="M6152" s="267" t="n">
        <x:f>I6152*TOMATO_HOURS*WEEKS*(1+TOMATO_DIM)^I6152+J6152*CARROT_HOURS*WEEKS*(1+CARROT_DIM)^J6152+K6152*MESCLUN_HOURS*WEEKS*(1+MESCLUN_DIM)^K6152</x:f>
        <x:v>4119.239673989973</x:v>
      </x:c>
      <x:c r="N6152" s="267" t="n">
        <x:f>MAX(M6152-FARMER_HOURS,0)/TEMP_HOURS_PER_WORKER</x:f>
        <x:v>2.360583106937481</x:v>
      </x:c>
      <x:c r="O6152" s="268" t="n">
        <x:f>I6152*TOMATO_PRICE+J6152*CARROT_PRICE+K6152*MESCLUN_PRICE</x:f>
        <x:v>174858</x:v>
      </x:c>
      <x:c r="P6152" s="268" t="n">
        <x:f>I6152*TOMATO_FERTILIZER+J6152*CARROT_FERTILIZER+K6152*MESCLUN_FERTILIZER</x:f>
        <x:v>37400</x:v>
      </x:c>
      <x:c r="Q6152" s="268" t="n">
        <x:f>MIN(M6152,FARMER_HOURS)*FARMER_RATE+MAX(M6152-FARMER_HOURS,0)*TEMP_RATE</x:f>
        <x:v>84014.57767343703</x:v>
      </x:c>
      <x:c r="R6152" s="268" t="n">
        <x:f>O6152-P6152-Q6152-FIXED_COST</x:f>
        <x:v>33443.42232656297</x:v>
      </x:c>
      <x:c r="S6152" s="139" t="str">
        <x:f>IF(AND(L6152&lt;=TOTAL_BED_CAP,N6152&lt;=TEMP_WORKER_CAP),"YES","NO")</x:f>
        <x:v>YES</x:v>
      </x:c>
      <x:c r="T6152" s="139" t="n">
        <x:f>IF(S6152="YES",R6152,-1E+99)</x:f>
        <x:v>33443.42232656297</x:v>
      </x:c>
    </x:row>
    <x:row r="6153">
      <x:c r="A6153" s="139"/>
      <x:c r="B6153" s="139"/>
      <x:c r="C6153" s="139"/>
      <x:c r="D6153" s="139"/>
      <x:c r="E6153" s="139"/>
      <x:c r="F6153" s="139"/>
      <x:c r="G6153" s="139"/>
      <x:c r="H6153" s="139"/>
      <x:c r="I6153" s="266" t="n">
        <x:f>INT((ROW()-ROW($I$46))/((CARROT_CAP+1)*(MESCLUN_CAP+1)))</x:f>
        <x:v>9</x:v>
      </x:c>
      <x:c r="J6153" s="266" t="n">
        <x:f>MOD(INT((ROW()-ROW($I$46))/(MESCLUN_CAP+1)),CARROT_CAP+1)</x:f>
        <x:v>8</x:v>
      </x:c>
      <x:c r="K6153" s="266" t="n">
        <x:f>MOD(ROW()-ROW($I$46),MESCLUN_CAP+1)</x:f>
        <x:v>0</x:v>
      </x:c>
      <x:c r="L6153" s="266" t="n">
        <x:f>SUM(I6153:K6153)</x:f>
        <x:v>17</x:v>
      </x:c>
      <x:c r="M6153" s="267" t="n">
        <x:f>I6153*TOMATO_HOURS*WEEKS*(1+TOMATO_DIM)^I6153+J6153*CARROT_HOURS*WEEKS*(1+CARROT_DIM)^J6153+K6153*MESCLUN_HOURS*WEEKS*(1+MESCLUN_DIM)^K6153</x:f>
        <x:v>2202.354325112382</x:v>
      </x:c>
      <x:c r="N6153" s="267" t="n">
        <x:f>MAX(M6153-FARMER_HOURS,0)/TEMP_HOURS_PER_WORKER</x:f>
        <x:v>1.0294127257724874</x:v>
      </x:c>
      <x:c r="O6153" s="268" t="n">
        <x:f>I6153*TOMATO_PRICE+J6153*CARROT_PRICE+K6153*MESCLUN_PRICE</x:f>
        <x:v>95952</x:v>
      </x:c>
      <x:c r="P6153" s="268" t="n">
        <x:f>I6153*TOMATO_FERTILIZER+J6153*CARROT_FERTILIZER+K6153*MESCLUN_FERTILIZER</x:f>
        <x:v>11440</x:v>
      </x:c>
      <x:c r="Q6153" s="268" t="n">
        <x:f>MIN(M6153,FARMER_HOURS)*FARMER_RATE+MAX(M6153-FARMER_HOURS,0)*TEMP_RATE</x:f>
        <x:v>50735.31814431219</x:v>
      </x:c>
      <x:c r="R6153" s="268" t="n">
        <x:f>O6153-P6153-Q6153-FIXED_COST</x:f>
        <x:v>13776.681855687813</x:v>
      </x:c>
      <x:c r="S6153" s="139" t="str">
        <x:f>IF(AND(L6153&lt;=TOTAL_BED_CAP,N6153&lt;=TEMP_WORKER_CAP),"YES","NO")</x:f>
        <x:v>YES</x:v>
      </x:c>
      <x:c r="T6153" s="139" t="n">
        <x:f>IF(S6153="YES",R6153,-1E+99)</x:f>
        <x:v>13776.681855687813</x:v>
      </x:c>
    </x:row>
    <x:row r="6154">
      <x:c r="A6154" s="139"/>
      <x:c r="B6154" s="139"/>
      <x:c r="C6154" s="139"/>
      <x:c r="D6154" s="139"/>
      <x:c r="E6154" s="139"/>
      <x:c r="F6154" s="139"/>
      <x:c r="G6154" s="139"/>
      <x:c r="H6154" s="139"/>
      <x:c r="I6154" s="266" t="n">
        <x:f>INT((ROW()-ROW($I$46))/((CARROT_CAP+1)*(MESCLUN_CAP+1)))</x:f>
        <x:v>9</x:v>
      </x:c>
      <x:c r="J6154" s="266" t="n">
        <x:f>MOD(INT((ROW()-ROW($I$46))/(MESCLUN_CAP+1)),CARROT_CAP+1)</x:f>
        <x:v>8</x:v>
      </x:c>
      <x:c r="K6154" s="266" t="n">
        <x:f>MOD(ROW()-ROW($I$46),MESCLUN_CAP+1)</x:f>
        <x:v>1</x:v>
      </x:c>
      <x:c r="L6154" s="266" t="n">
        <x:f>SUM(I6154:K6154)</x:f>
        <x:v>18</x:v>
      </x:c>
      <x:c r="M6154" s="267" t="n">
        <x:f>I6154*TOMATO_HOURS*WEEKS*(1+TOMATO_DIM)^I6154+J6154*CARROT_HOURS*WEEKS*(1+CARROT_DIM)^J6154+K6154*MESCLUN_HOURS*WEEKS*(1+MESCLUN_DIM)^K6154</x:f>
        <x:v>2247.916825112382</x:v>
      </x:c>
      <x:c r="N6154" s="267" t="n">
        <x:f>MAX(M6154-FARMER_HOURS,0)/TEMP_HOURS_PER_WORKER</x:f>
        <x:v>1.0610533507724875</x:v>
      </x:c>
      <x:c r="O6154" s="268" t="n">
        <x:f>I6154*TOMATO_PRICE+J6154*CARROT_PRICE+K6154*MESCLUN_PRICE</x:f>
        <x:v>98652</x:v>
      </x:c>
      <x:c r="P6154" s="268" t="n">
        <x:f>I6154*TOMATO_FERTILIZER+J6154*CARROT_FERTILIZER+K6154*MESCLUN_FERTILIZER</x:f>
        <x:v>12320</x:v>
      </x:c>
      <x:c r="Q6154" s="268" t="n">
        <x:f>MIN(M6154,FARMER_HOURS)*FARMER_RATE+MAX(M6154-FARMER_HOURS,0)*TEMP_RATE</x:f>
        <x:v>51526.33376931219</x:v>
      </x:c>
      <x:c r="R6154" s="268" t="n">
        <x:f>O6154-P6154-Q6154-FIXED_COST</x:f>
        <x:v>14805.666230687813</x:v>
      </x:c>
      <x:c r="S6154" s="139" t="str">
        <x:f>IF(AND(L6154&lt;=TOTAL_BED_CAP,N6154&lt;=TEMP_WORKER_CAP),"YES","NO")</x:f>
        <x:v>YES</x:v>
      </x:c>
      <x:c r="T6154" s="139" t="n">
        <x:f>IF(S6154="YES",R6154,-1E+99)</x:f>
        <x:v>14805.666230687813</x:v>
      </x:c>
    </x:row>
    <x:row r="6155">
      <x:c r="A6155" s="139"/>
      <x:c r="B6155" s="139"/>
      <x:c r="C6155" s="139"/>
      <x:c r="D6155" s="139"/>
      <x:c r="E6155" s="139"/>
      <x:c r="F6155" s="139"/>
      <x:c r="G6155" s="139"/>
      <x:c r="H6155" s="139"/>
      <x:c r="I6155" s="266" t="n">
        <x:f>INT((ROW()-ROW($I$46))/((CARROT_CAP+1)*(MESCLUN_CAP+1)))</x:f>
        <x:v>9</x:v>
      </x:c>
      <x:c r="J6155" s="266" t="n">
        <x:f>MOD(INT((ROW()-ROW($I$46))/(MESCLUN_CAP+1)),CARROT_CAP+1)</x:f>
        <x:v>8</x:v>
      </x:c>
      <x:c r="K6155" s="266" t="n">
        <x:f>MOD(ROW()-ROW($I$46),MESCLUN_CAP+1)</x:f>
        <x:v>2</x:v>
      </x:c>
      <x:c r="L6155" s="266" t="n">
        <x:f>SUM(I6155:K6155)</x:f>
        <x:v>19</x:v>
      </x:c>
      <x:c r="M6155" s="267" t="n">
        <x:f>I6155*TOMATO_HOURS*WEEKS*(1+TOMATO_DIM)^I6155+J6155*CARROT_HOURS*WEEKS*(1+CARROT_DIM)^J6155+K6155*MESCLUN_HOURS*WEEKS*(1+MESCLUN_DIM)^K6155</x:f>
        <x:v>2294.618387612382</x:v>
      </x:c>
      <x:c r="N6155" s="267" t="n">
        <x:f>MAX(M6155-FARMER_HOURS,0)/TEMP_HOURS_PER_WORKER</x:f>
        <x:v>1.0934849913974873</x:v>
      </x:c>
      <x:c r="O6155" s="268" t="n">
        <x:f>I6155*TOMATO_PRICE+J6155*CARROT_PRICE+K6155*MESCLUN_PRICE</x:f>
        <x:v>101352</x:v>
      </x:c>
      <x:c r="P6155" s="268" t="n">
        <x:f>I6155*TOMATO_FERTILIZER+J6155*CARROT_FERTILIZER+K6155*MESCLUN_FERTILIZER</x:f>
        <x:v>13200</x:v>
      </x:c>
      <x:c r="Q6155" s="268" t="n">
        <x:f>MIN(M6155,FARMER_HOURS)*FARMER_RATE+MAX(M6155-FARMER_HOURS,0)*TEMP_RATE</x:f>
        <x:v>52337.12478493719</x:v>
      </x:c>
      <x:c r="R6155" s="268" t="n">
        <x:f>O6155-P6155-Q6155-FIXED_COST</x:f>
        <x:v>15814.875215062813</x:v>
      </x:c>
      <x:c r="S6155" s="139" t="str">
        <x:f>IF(AND(L6155&lt;=TOTAL_BED_CAP,N6155&lt;=TEMP_WORKER_CAP),"YES","NO")</x:f>
        <x:v>YES</x:v>
      </x:c>
      <x:c r="T6155" s="139" t="n">
        <x:f>IF(S6155="YES",R6155,-1E+99)</x:f>
        <x:v>15814.875215062813</x:v>
      </x:c>
    </x:row>
    <x:row r="6156">
      <x:c r="A6156" s="139"/>
      <x:c r="B6156" s="139"/>
      <x:c r="C6156" s="139"/>
      <x:c r="D6156" s="139"/>
      <x:c r="E6156" s="139"/>
      <x:c r="F6156" s="139"/>
      <x:c r="G6156" s="139"/>
      <x:c r="H6156" s="139"/>
      <x:c r="I6156" s="266" t="n">
        <x:f>INT((ROW()-ROW($I$46))/((CARROT_CAP+1)*(MESCLUN_CAP+1)))</x:f>
        <x:v>9</x:v>
      </x:c>
      <x:c r="J6156" s="266" t="n">
        <x:f>MOD(INT((ROW()-ROW($I$46))/(MESCLUN_CAP+1)),CARROT_CAP+1)</x:f>
        <x:v>8</x:v>
      </x:c>
      <x:c r="K6156" s="266" t="n">
        <x:f>MOD(ROW()-ROW($I$46),MESCLUN_CAP+1)</x:f>
        <x:v>3</x:v>
      </x:c>
      <x:c r="L6156" s="266" t="n">
        <x:f>SUM(I6156:K6156)</x:f>
        <x:v>20</x:v>
      </x:c>
      <x:c r="M6156" s="267" t="n">
        <x:f>I6156*TOMATO_HOURS*WEEKS*(1+TOMATO_DIM)^I6156+J6156*CARROT_HOURS*WEEKS*(1+CARROT_DIM)^J6156+K6156*MESCLUN_HOURS*WEEKS*(1+MESCLUN_DIM)^K6156</x:f>
        <x:v>2342.480370034257</x:v>
      </x:c>
      <x:c r="N6156" s="267" t="n">
        <x:f>MAX(M6156-FARMER_HOURS,0)/TEMP_HOURS_PER_WORKER</x:f>
        <x:v>1.1267224791904562</x:v>
      </x:c>
      <x:c r="O6156" s="268" t="n">
        <x:f>I6156*TOMATO_PRICE+J6156*CARROT_PRICE+K6156*MESCLUN_PRICE</x:f>
        <x:v>104052</x:v>
      </x:c>
      <x:c r="P6156" s="268" t="n">
        <x:f>I6156*TOMATO_FERTILIZER+J6156*CARROT_FERTILIZER+K6156*MESCLUN_FERTILIZER</x:f>
        <x:v>14080</x:v>
      </x:c>
      <x:c r="Q6156" s="268" t="n">
        <x:f>MIN(M6156,FARMER_HOURS)*FARMER_RATE+MAX(M6156-FARMER_HOURS,0)*TEMP_RATE</x:f>
        <x:v>53168.061979761405</x:v>
      </x:c>
      <x:c r="R6156" s="268" t="n">
        <x:f>O6156-P6156-Q6156-FIXED_COST</x:f>
        <x:v>16803.938020238595</x:v>
      </x:c>
      <x:c r="S6156" s="139" t="str">
        <x:f>IF(AND(L6156&lt;=TOTAL_BED_CAP,N6156&lt;=TEMP_WORKER_CAP),"YES","NO")</x:f>
        <x:v>YES</x:v>
      </x:c>
      <x:c r="T6156" s="139" t="n">
        <x:f>IF(S6156="YES",R6156,-1E+99)</x:f>
        <x:v>16803.938020238595</x:v>
      </x:c>
    </x:row>
    <x:row r="6157">
      <x:c r="A6157" s="139"/>
      <x:c r="B6157" s="139"/>
      <x:c r="C6157" s="139"/>
      <x:c r="D6157" s="139"/>
      <x:c r="E6157" s="139"/>
      <x:c r="F6157" s="139"/>
      <x:c r="G6157" s="139"/>
      <x:c r="H6157" s="139"/>
      <x:c r="I6157" s="266" t="n">
        <x:f>INT((ROW()-ROW($I$46))/((CARROT_CAP+1)*(MESCLUN_CAP+1)))</x:f>
        <x:v>9</x:v>
      </x:c>
      <x:c r="J6157" s="266" t="n">
        <x:f>MOD(INT((ROW()-ROW($I$46))/(MESCLUN_CAP+1)),CARROT_CAP+1)</x:f>
        <x:v>8</x:v>
      </x:c>
      <x:c r="K6157" s="266" t="n">
        <x:f>MOD(ROW()-ROW($I$46),MESCLUN_CAP+1)</x:f>
        <x:v>4</x:v>
      </x:c>
      <x:c r="L6157" s="266" t="n">
        <x:f>SUM(I6157:K6157)</x:f>
        <x:v>21</x:v>
      </x:c>
      <x:c r="M6157" s="267" t="n">
        <x:f>I6157*TOMATO_HOURS*WEEKS*(1+TOMATO_DIM)^I6157+J6157*CARROT_HOURS*WEEKS*(1+CARROT_DIM)^J6157+K6157*MESCLUN_HOURS*WEEKS*(1+MESCLUN_DIM)^K6157</x:f>
        <x:v>2391.5244857569132</x:v>
      </x:c>
      <x:c r="N6157" s="267" t="n">
        <x:f>MAX(M6157-FARMER_HOURS,0)/TEMP_HOURS_PER_WORKER</x:f>
        <x:v>1.1607808928867454</x:v>
      </x:c>
      <x:c r="O6157" s="268" t="n">
        <x:f>I6157*TOMATO_PRICE+J6157*CARROT_PRICE+K6157*MESCLUN_PRICE</x:f>
        <x:v>106752</x:v>
      </x:c>
      <x:c r="P6157" s="268" t="n">
        <x:f>I6157*TOMATO_FERTILIZER+J6157*CARROT_FERTILIZER+K6157*MESCLUN_FERTILIZER</x:f>
        <x:v>14960</x:v>
      </x:c>
      <x:c r="Q6157" s="268" t="n">
        <x:f>MIN(M6157,FARMER_HOURS)*FARMER_RATE+MAX(M6157-FARMER_HOURS,0)*TEMP_RATE</x:f>
        <x:v>54019.52232216863</x:v>
      </x:c>
      <x:c r="R6157" s="268" t="n">
        <x:f>O6157-P6157-Q6157-FIXED_COST</x:f>
        <x:v>17772.477677831368</x:v>
      </x:c>
      <x:c r="S6157" s="139" t="str">
        <x:f>IF(AND(L6157&lt;=TOTAL_BED_CAP,N6157&lt;=TEMP_WORKER_CAP),"YES","NO")</x:f>
        <x:v>YES</x:v>
      </x:c>
      <x:c r="T6157" s="139" t="n">
        <x:f>IF(S6157="YES",R6157,-1E+99)</x:f>
        <x:v>17772.477677831368</x:v>
      </x:c>
    </x:row>
    <x:row r="6158">
      <x:c r="A6158" s="139"/>
      <x:c r="B6158" s="139"/>
      <x:c r="C6158" s="139"/>
      <x:c r="D6158" s="139"/>
      <x:c r="E6158" s="139"/>
      <x:c r="F6158" s="139"/>
      <x:c r="G6158" s="139"/>
      <x:c r="H6158" s="139"/>
      <x:c r="I6158" s="266" t="n">
        <x:f>INT((ROW()-ROW($I$46))/((CARROT_CAP+1)*(MESCLUN_CAP+1)))</x:f>
        <x:v>9</x:v>
      </x:c>
      <x:c r="J6158" s="266" t="n">
        <x:f>MOD(INT((ROW()-ROW($I$46))/(MESCLUN_CAP+1)),CARROT_CAP+1)</x:f>
        <x:v>8</x:v>
      </x:c>
      <x:c r="K6158" s="266" t="n">
        <x:f>MOD(ROW()-ROW($I$46),MESCLUN_CAP+1)</x:f>
        <x:v>5</x:v>
      </x:c>
      <x:c r="L6158" s="266" t="n">
        <x:f>SUM(I6158:K6158)</x:f>
        <x:v>22</x:v>
      </x:c>
      <x:c r="M6158" s="267" t="n">
        <x:f>I6158*TOMATO_HOURS*WEEKS*(1+TOMATO_DIM)^I6158+J6158*CARROT_HOURS*WEEKS*(1+CARROT_DIM)^J6158+K6158*MESCLUN_HOURS*WEEKS*(1+MESCLUN_DIM)^K6158</x:f>
        <x:v>2441.7728096781166</x:v>
      </x:c>
      <x:c r="N6158" s="267" t="n">
        <x:f>MAX(M6158-FARMER_HOURS,0)/TEMP_HOURS_PER_WORKER</x:f>
        <x:v>1.1956755622764699</x:v>
      </x:c>
      <x:c r="O6158" s="268" t="n">
        <x:f>I6158*TOMATO_PRICE+J6158*CARROT_PRICE+K6158*MESCLUN_PRICE</x:f>
        <x:v>109452</x:v>
      </x:c>
      <x:c r="P6158" s="268" t="n">
        <x:f>I6158*TOMATO_FERTILIZER+J6158*CARROT_FERTILIZER+K6158*MESCLUN_FERTILIZER</x:f>
        <x:v>15840</x:v>
      </x:c>
      <x:c r="Q6158" s="268" t="n">
        <x:f>MIN(M6158,FARMER_HOURS)*FARMER_RATE+MAX(M6158-FARMER_HOURS,0)*TEMP_RATE</x:f>
        <x:v>54891.88905691175</x:v>
      </x:c>
      <x:c r="R6158" s="268" t="n">
        <x:f>O6158-P6158-Q6158-FIXED_COST</x:f>
        <x:v>18720.11094308825</x:v>
      </x:c>
      <x:c r="S6158" s="139" t="str">
        <x:f>IF(AND(L6158&lt;=TOTAL_BED_CAP,N6158&lt;=TEMP_WORKER_CAP),"YES","NO")</x:f>
        <x:v>YES</x:v>
      </x:c>
      <x:c r="T6158" s="139" t="n">
        <x:f>IF(S6158="YES",R6158,-1E+99)</x:f>
        <x:v>18720.11094308825</x:v>
      </x:c>
    </x:row>
    <x:row r="6159">
      <x:c r="A6159" s="139"/>
      <x:c r="B6159" s="139"/>
      <x:c r="C6159" s="139"/>
      <x:c r="D6159" s="139"/>
      <x:c r="E6159" s="139"/>
      <x:c r="F6159" s="139"/>
      <x:c r="G6159" s="139"/>
      <x:c r="H6159" s="139"/>
      <x:c r="I6159" s="266" t="n">
        <x:f>INT((ROW()-ROW($I$46))/((CARROT_CAP+1)*(MESCLUN_CAP+1)))</x:f>
        <x:v>9</x:v>
      </x:c>
      <x:c r="J6159" s="266" t="n">
        <x:f>MOD(INT((ROW()-ROW($I$46))/(MESCLUN_CAP+1)),CARROT_CAP+1)</x:f>
        <x:v>8</x:v>
      </x:c>
      <x:c r="K6159" s="266" t="n">
        <x:f>MOD(ROW()-ROW($I$46),MESCLUN_CAP+1)</x:f>
        <x:v>6</x:v>
      </x:c>
      <x:c r="L6159" s="266" t="n">
        <x:f>SUM(I6159:K6159)</x:f>
        <x:v>23</x:v>
      </x:c>
      <x:c r="M6159" s="267" t="n">
        <x:f>I6159*TOMATO_HOURS*WEEKS*(1+TOMATO_DIM)^I6159+J6159*CARROT_HOURS*WEEKS*(1+CARROT_DIM)^J6159+K6159*MESCLUN_HOURS*WEEKS*(1+MESCLUN_DIM)^K6159</x:f>
        <x:v>2493.2477838597497</x:v>
      </x:c>
      <x:c r="N6159" s="267" t="n">
        <x:f>MAX(M6159-FARMER_HOURS,0)/TEMP_HOURS_PER_WORKER</x:f>
        <x:v>1.2314220721248261</x:v>
      </x:c>
      <x:c r="O6159" s="268" t="n">
        <x:f>I6159*TOMATO_PRICE+J6159*CARROT_PRICE+K6159*MESCLUN_PRICE</x:f>
        <x:v>112152</x:v>
      </x:c>
      <x:c r="P6159" s="268" t="n">
        <x:f>I6159*TOMATO_FERTILIZER+J6159*CARROT_FERTILIZER+K6159*MESCLUN_FERTILIZER</x:f>
        <x:v>16720</x:v>
      </x:c>
      <x:c r="Q6159" s="268" t="n">
        <x:f>MIN(M6159,FARMER_HOURS)*FARMER_RATE+MAX(M6159-FARMER_HOURS,0)*TEMP_RATE</x:f>
        <x:v>55785.55180312065</x:v>
      </x:c>
      <x:c r="R6159" s="268" t="n">
        <x:f>O6159-P6159-Q6159-FIXED_COST</x:f>
        <x:v>19646.448196879348</x:v>
      </x:c>
      <x:c r="S6159" s="139" t="str">
        <x:f>IF(AND(L6159&lt;=TOTAL_BED_CAP,N6159&lt;=TEMP_WORKER_CAP),"YES","NO")</x:f>
        <x:v>YES</x:v>
      </x:c>
      <x:c r="T6159" s="139" t="n">
        <x:f>IF(S6159="YES",R6159,-1E+99)</x:f>
        <x:v>19646.448196879348</x:v>
      </x:c>
    </x:row>
    <x:row r="6160">
      <x:c r="A6160" s="139"/>
      <x:c r="B6160" s="139"/>
      <x:c r="C6160" s="139"/>
      <x:c r="D6160" s="139"/>
      <x:c r="E6160" s="139"/>
      <x:c r="F6160" s="139"/>
      <x:c r="G6160" s="139"/>
      <x:c r="H6160" s="139"/>
      <x:c r="I6160" s="266" t="n">
        <x:f>INT((ROW()-ROW($I$46))/((CARROT_CAP+1)*(MESCLUN_CAP+1)))</x:f>
        <x:v>9</x:v>
      </x:c>
      <x:c r="J6160" s="266" t="n">
        <x:f>MOD(INT((ROW()-ROW($I$46))/(MESCLUN_CAP+1)),CARROT_CAP+1)</x:f>
        <x:v>8</x:v>
      </x:c>
      <x:c r="K6160" s="266" t="n">
        <x:f>MOD(ROW()-ROW($I$46),MESCLUN_CAP+1)</x:f>
        <x:v>7</x:v>
      </x:c>
      <x:c r="L6160" s="266" t="n">
        <x:f>SUM(I6160:K6160)</x:f>
        <x:v>24</x:v>
      </x:c>
      <x:c r="M6160" s="267" t="n">
        <x:f>I6160*TOMATO_HOURS*WEEKS*(1+TOMATO_DIM)^I6160+J6160*CARROT_HOURS*WEEKS*(1+CARROT_DIM)^J6160+K6160*MESCLUN_HOURS*WEEKS*(1+MESCLUN_DIM)^K6160</x:f>
        <x:v>2545.97222325771</x:v>
      </x:c>
      <x:c r="N6160" s="267" t="n">
        <x:f>MAX(M6160-FARMER_HOURS,0)/TEMP_HOURS_PER_WORKER</x:f>
        <x:v>1.2680362661511875</x:v>
      </x:c>
      <x:c r="O6160" s="268" t="n">
        <x:f>I6160*TOMATO_PRICE+J6160*CARROT_PRICE+K6160*MESCLUN_PRICE</x:f>
        <x:v>114852</x:v>
      </x:c>
      <x:c r="P6160" s="268" t="n">
        <x:f>I6160*TOMATO_FERTILIZER+J6160*CARROT_FERTILIZER+K6160*MESCLUN_FERTILIZER</x:f>
        <x:v>17600</x:v>
      </x:c>
      <x:c r="Q6160" s="268" t="n">
        <x:f>MIN(M6160,FARMER_HOURS)*FARMER_RATE+MAX(M6160-FARMER_HOURS,0)*TEMP_RATE</x:f>
        <x:v>56700.90665377969</x:v>
      </x:c>
      <x:c r="R6160" s="268" t="n">
        <x:f>O6160-P6160-Q6160-FIXED_COST</x:f>
        <x:v>20551.09334622031</x:v>
      </x:c>
      <x:c r="S6160" s="139" t="str">
        <x:f>IF(AND(L6160&lt;=TOTAL_BED_CAP,N6160&lt;=TEMP_WORKER_CAP),"YES","NO")</x:f>
        <x:v>YES</x:v>
      </x:c>
      <x:c r="T6160" s="139" t="n">
        <x:f>IF(S6160="YES",R6160,-1E+99)</x:f>
        <x:v>20551.09334622031</x:v>
      </x:c>
    </x:row>
    <x:row r="6161">
      <x:c r="A6161" s="139"/>
      <x:c r="B6161" s="139"/>
      <x:c r="C6161" s="139"/>
      <x:c r="D6161" s="139"/>
      <x:c r="E6161" s="139"/>
      <x:c r="F6161" s="139"/>
      <x:c r="G6161" s="139"/>
      <x:c r="H6161" s="139"/>
      <x:c r="I6161" s="266" t="n">
        <x:f>INT((ROW()-ROW($I$46))/((CARROT_CAP+1)*(MESCLUN_CAP+1)))</x:f>
        <x:v>9</x:v>
      </x:c>
      <x:c r="J6161" s="266" t="n">
        <x:f>MOD(INT((ROW()-ROW($I$46))/(MESCLUN_CAP+1)),CARROT_CAP+1)</x:f>
        <x:v>8</x:v>
      </x:c>
      <x:c r="K6161" s="266" t="n">
        <x:f>MOD(ROW()-ROW($I$46),MESCLUN_CAP+1)</x:f>
        <x:v>8</x:v>
      </x:c>
      <x:c r="L6161" s="266" t="n">
        <x:f>SUM(I6161:K6161)</x:f>
        <x:v>25</x:v>
      </x:c>
      <x:c r="M6161" s="267" t="n">
        <x:f>I6161*TOMATO_HOURS*WEEKS*(1+TOMATO_DIM)^I6161+J6161*CARROT_HOURS*WEEKS*(1+CARROT_DIM)^J6161+K6161*MESCLUN_HOURS*WEEKS*(1+MESCLUN_DIM)^K6161</x:f>
        <x:v>2599.96932153769</x:v>
      </x:c>
      <x:c r="N6161" s="267" t="n">
        <x:f>MAX(M6161-FARMER_HOURS,0)/TEMP_HOURS_PER_WORKER</x:f>
        <x:v>1.3055342510678403</x:v>
      </x:c>
      <x:c r="O6161" s="268" t="n">
        <x:f>I6161*TOMATO_PRICE+J6161*CARROT_PRICE+K6161*MESCLUN_PRICE</x:f>
        <x:v>117552</x:v>
      </x:c>
      <x:c r="P6161" s="268" t="n">
        <x:f>I6161*TOMATO_FERTILIZER+J6161*CARROT_FERTILIZER+K6161*MESCLUN_FERTILIZER</x:f>
        <x:v>18480</x:v>
      </x:c>
      <x:c r="Q6161" s="268" t="n">
        <x:f>MIN(M6161,FARMER_HOURS)*FARMER_RATE+MAX(M6161-FARMER_HOURS,0)*TEMP_RATE</x:f>
        <x:v>57638.35627669601</x:v>
      </x:c>
      <x:c r="R6161" s="268" t="n">
        <x:f>O6161-P6161-Q6161-FIXED_COST</x:f>
        <x:v>21433.64372330399</x:v>
      </x:c>
      <x:c r="S6161" s="139" t="str">
        <x:f>IF(AND(L6161&lt;=TOTAL_BED_CAP,N6161&lt;=TEMP_WORKER_CAP),"YES","NO")</x:f>
        <x:v>YES</x:v>
      </x:c>
      <x:c r="T6161" s="139" t="n">
        <x:f>IF(S6161="YES",R6161,-1E+99)</x:f>
        <x:v>21433.64372330399</x:v>
      </x:c>
    </x:row>
    <x:row r="6162">
      <x:c r="A6162" s="139"/>
      <x:c r="B6162" s="139"/>
      <x:c r="C6162" s="139"/>
      <x:c r="D6162" s="139"/>
      <x:c r="E6162" s="139"/>
      <x:c r="F6162" s="139"/>
      <x:c r="G6162" s="139"/>
      <x:c r="H6162" s="139"/>
      <x:c r="I6162" s="266" t="n">
        <x:f>INT((ROW()-ROW($I$46))/((CARROT_CAP+1)*(MESCLUN_CAP+1)))</x:f>
        <x:v>9</x:v>
      </x:c>
      <x:c r="J6162" s="266" t="n">
        <x:f>MOD(INT((ROW()-ROW($I$46))/(MESCLUN_CAP+1)),CARROT_CAP+1)</x:f>
        <x:v>8</x:v>
      </x:c>
      <x:c r="K6162" s="266" t="n">
        <x:f>MOD(ROW()-ROW($I$46),MESCLUN_CAP+1)</x:f>
        <x:v>9</x:v>
      </x:c>
      <x:c r="L6162" s="266" t="n">
        <x:f>SUM(I6162:K6162)</x:f>
        <x:v>26</x:v>
      </x:c>
      <x:c r="M6162" s="267" t="n">
        <x:f>I6162*TOMATO_HOURS*WEEKS*(1+TOMATO_DIM)^I6162+J6162*CARROT_HOURS*WEEKS*(1+CARROT_DIM)^J6162+K6162*MESCLUN_HOURS*WEEKS*(1+MESCLUN_DIM)^K6162</x:f>
        <x:v>2655.2626569780846</x:v>
      </x:c>
      <x:c r="N6162" s="267" t="n">
        <x:f>MAX(M6162-FARMER_HOURS,0)/TEMP_HOURS_PER_WORKER</x:f>
        <x:v>1.3439324006792255</x:v>
      </x:c>
      <x:c r="O6162" s="268" t="n">
        <x:f>I6162*TOMATO_PRICE+J6162*CARROT_PRICE+K6162*MESCLUN_PRICE</x:f>
        <x:v>120252</x:v>
      </x:c>
      <x:c r="P6162" s="268" t="n">
        <x:f>I6162*TOMATO_FERTILIZER+J6162*CARROT_FERTILIZER+K6162*MESCLUN_FERTILIZER</x:f>
        <x:v>19360</x:v>
      </x:c>
      <x:c r="Q6162" s="268" t="n">
        <x:f>MIN(M6162,FARMER_HOURS)*FARMER_RATE+MAX(M6162-FARMER_HOURS,0)*TEMP_RATE</x:f>
        <x:v>58598.310016980635</x:v>
      </x:c>
      <x:c r="R6162" s="268" t="n">
        <x:f>O6162-P6162-Q6162-FIXED_COST</x:f>
        <x:v>22293.689983019365</x:v>
      </x:c>
      <x:c r="S6162" s="139" t="str">
        <x:f>IF(AND(L6162&lt;=TOTAL_BED_CAP,N6162&lt;=TEMP_WORKER_CAP),"YES","NO")</x:f>
        <x:v>YES</x:v>
      </x:c>
      <x:c r="T6162" s="139" t="n">
        <x:f>IF(S6162="YES",R6162,-1E+99)</x:f>
        <x:v>22293.689983019365</x:v>
      </x:c>
    </x:row>
    <x:row r="6163">
      <x:c r="A6163" s="139"/>
      <x:c r="B6163" s="139"/>
      <x:c r="C6163" s="139"/>
      <x:c r="D6163" s="139"/>
      <x:c r="E6163" s="139"/>
      <x:c r="F6163" s="139"/>
      <x:c r="G6163" s="139"/>
      <x:c r="H6163" s="139"/>
      <x:c r="I6163" s="266" t="n">
        <x:f>INT((ROW()-ROW($I$46))/((CARROT_CAP+1)*(MESCLUN_CAP+1)))</x:f>
        <x:v>9</x:v>
      </x:c>
      <x:c r="J6163" s="266" t="n">
        <x:f>MOD(INT((ROW()-ROW($I$46))/(MESCLUN_CAP+1)),CARROT_CAP+1)</x:f>
        <x:v>8</x:v>
      </x:c>
      <x:c r="K6163" s="266" t="n">
        <x:f>MOD(ROW()-ROW($I$46),MESCLUN_CAP+1)</x:f>
        <x:v>10</x:v>
      </x:c>
      <x:c r="L6163" s="266" t="n">
        <x:f>SUM(I6163:K6163)</x:f>
        <x:v>27</x:v>
      </x:c>
      <x:c r="M6163" s="267" t="n">
        <x:f>I6163*TOMATO_HOURS*WEEKS*(1+TOMATO_DIM)^I6163+J6163*CARROT_HOURS*WEEKS*(1+CARROT_DIM)^J6163+K6163*MESCLUN_HOURS*WEEKS*(1+MESCLUN_DIM)^K6163</x:f>
        <x:v>2711.8761984612975</x:v>
      </x:c>
      <x:c r="N6163" s="267" t="n">
        <x:f>MAX(M6163-FARMER_HOURS,0)/TEMP_HOURS_PER_WORKER</x:f>
        <x:v>1.3832473600425677</x:v>
      </x:c>
      <x:c r="O6163" s="268" t="n">
        <x:f>I6163*TOMATO_PRICE+J6163*CARROT_PRICE+K6163*MESCLUN_PRICE</x:f>
        <x:v>122952</x:v>
      </x:c>
      <x:c r="P6163" s="268" t="n">
        <x:f>I6163*TOMATO_FERTILIZER+J6163*CARROT_FERTILIZER+K6163*MESCLUN_FERTILIZER</x:f>
        <x:v>20240</x:v>
      </x:c>
      <x:c r="Q6163" s="268" t="n">
        <x:f>MIN(M6163,FARMER_HOURS)*FARMER_RATE+MAX(M6163-FARMER_HOURS,0)*TEMP_RATE</x:f>
        <x:v>59581.18400106419</x:v>
      </x:c>
      <x:c r="R6163" s="268" t="n">
        <x:f>O6163-P6163-Q6163-FIXED_COST</x:f>
        <x:v>23130.81599893581</x:v>
      </x:c>
      <x:c r="S6163" s="139" t="str">
        <x:f>IF(AND(L6163&lt;=TOTAL_BED_CAP,N6163&lt;=TEMP_WORKER_CAP),"YES","NO")</x:f>
        <x:v>YES</x:v>
      </x:c>
      <x:c r="T6163" s="139" t="n">
        <x:f>IF(S6163="YES",R6163,-1E+99)</x:f>
        <x:v>23130.81599893581</x:v>
      </x:c>
    </x:row>
    <x:row r="6164">
      <x:c r="A6164" s="139"/>
      <x:c r="B6164" s="139"/>
      <x:c r="C6164" s="139"/>
      <x:c r="D6164" s="139"/>
      <x:c r="E6164" s="139"/>
      <x:c r="F6164" s="139"/>
      <x:c r="G6164" s="139"/>
      <x:c r="H6164" s="139"/>
      <x:c r="I6164" s="266" t="n">
        <x:f>INT((ROW()-ROW($I$46))/((CARROT_CAP+1)*(MESCLUN_CAP+1)))</x:f>
        <x:v>9</x:v>
      </x:c>
      <x:c r="J6164" s="266" t="n">
        <x:f>MOD(INT((ROW()-ROW($I$46))/(MESCLUN_CAP+1)),CARROT_CAP+1)</x:f>
        <x:v>8</x:v>
      </x:c>
      <x:c r="K6164" s="266" t="n">
        <x:f>MOD(ROW()-ROW($I$46),MESCLUN_CAP+1)</x:f>
        <x:v>11</x:v>
      </x:c>
      <x:c r="L6164" s="266" t="n">
        <x:f>SUM(I6164:K6164)</x:f>
        <x:v>28</x:v>
      </x:c>
      <x:c r="M6164" s="267" t="n">
        <x:f>I6164*TOMATO_HOURS*WEEKS*(1+TOMATO_DIM)^I6164+J6164*CARROT_HOURS*WEEKS*(1+CARROT_DIM)^J6164+K6164*MESCLUN_HOURS*WEEKS*(1+MESCLUN_DIM)^K6164</x:f>
        <x:v>2769.834311554737</x:v>
      </x:c>
      <x:c r="N6164" s="267" t="n">
        <x:f>MAX(M6164-FARMER_HOURS,0)/TEMP_HOURS_PER_WORKER</x:f>
        <x:v>1.4234960496907894</x:v>
      </x:c>
      <x:c r="O6164" s="268" t="n">
        <x:f>I6164*TOMATO_PRICE+J6164*CARROT_PRICE+K6164*MESCLUN_PRICE</x:f>
        <x:v>125652</x:v>
      </x:c>
      <x:c r="P6164" s="268" t="n">
        <x:f>I6164*TOMATO_FERTILIZER+J6164*CARROT_FERTILIZER+K6164*MESCLUN_FERTILIZER</x:f>
        <x:v>21120</x:v>
      </x:c>
      <x:c r="Q6164" s="268" t="n">
        <x:f>MIN(M6164,FARMER_HOURS)*FARMER_RATE+MAX(M6164-FARMER_HOURS,0)*TEMP_RATE</x:f>
        <x:v>60587.401242269734</x:v>
      </x:c>
      <x:c r="R6164" s="268" t="n">
        <x:f>O6164-P6164-Q6164-FIXED_COST</x:f>
        <x:v>23944.598757730266</x:v>
      </x:c>
      <x:c r="S6164" s="139" t="str">
        <x:f>IF(AND(L6164&lt;=TOTAL_BED_CAP,N6164&lt;=TEMP_WORKER_CAP),"YES","NO")</x:f>
        <x:v>YES</x:v>
      </x:c>
      <x:c r="T6164" s="139" t="n">
        <x:f>IF(S6164="YES",R6164,-1E+99)</x:f>
        <x:v>23944.598757730266</x:v>
      </x:c>
    </x:row>
    <x:row r="6165">
      <x:c r="A6165" s="139"/>
      <x:c r="B6165" s="139"/>
      <x:c r="C6165" s="139"/>
      <x:c r="D6165" s="139"/>
      <x:c r="E6165" s="139"/>
      <x:c r="F6165" s="139"/>
      <x:c r="G6165" s="139"/>
      <x:c r="H6165" s="139"/>
      <x:c r="I6165" s="266" t="n">
        <x:f>INT((ROW()-ROW($I$46))/((CARROT_CAP+1)*(MESCLUN_CAP+1)))</x:f>
        <x:v>9</x:v>
      </x:c>
      <x:c r="J6165" s="266" t="n">
        <x:f>MOD(INT((ROW()-ROW($I$46))/(MESCLUN_CAP+1)),CARROT_CAP+1)</x:f>
        <x:v>8</x:v>
      </x:c>
      <x:c r="K6165" s="266" t="n">
        <x:f>MOD(ROW()-ROW($I$46),MESCLUN_CAP+1)</x:f>
        <x:v>12</x:v>
      </x:c>
      <x:c r="L6165" s="266" t="n">
        <x:f>SUM(I6165:K6165)</x:f>
        <x:v>29</x:v>
      </x:c>
      <x:c r="M6165" s="267" t="n">
        <x:f>I6165*TOMATO_HOURS*WEEKS*(1+TOMATO_DIM)^I6165+J6165*CARROT_HOURS*WEEKS*(1+CARROT_DIM)^J6165+K6165*MESCLUN_HOURS*WEEKS*(1+MESCLUN_DIM)^K6165</x:f>
        <x:v>2829.161764682801</x:v>
      </x:c>
      <x:c r="N6165" s="267" t="n">
        <x:f>MAX(M6165-FARMER_HOURS,0)/TEMP_HOURS_PER_WORKER</x:f>
        <x:v>1.4646956699186118</x:v>
      </x:c>
      <x:c r="O6165" s="268" t="n">
        <x:f>I6165*TOMATO_PRICE+J6165*CARROT_PRICE+K6165*MESCLUN_PRICE</x:f>
        <x:v>128352</x:v>
      </x:c>
      <x:c r="P6165" s="268" t="n">
        <x:f>I6165*TOMATO_FERTILIZER+J6165*CARROT_FERTILIZER+K6165*MESCLUN_FERTILIZER</x:f>
        <x:v>22000</x:v>
      </x:c>
      <x:c r="Q6165" s="268" t="n">
        <x:f>MIN(M6165,FARMER_HOURS)*FARMER_RATE+MAX(M6165-FARMER_HOURS,0)*TEMP_RATE</x:f>
        <x:v>61617.39174796529</x:v>
      </x:c>
      <x:c r="R6165" s="268" t="n">
        <x:f>O6165-P6165-Q6165-FIXED_COST</x:f>
        <x:v>24734.60825203471</x:v>
      </x:c>
      <x:c r="S6165" s="139" t="str">
        <x:f>IF(AND(L6165&lt;=TOTAL_BED_CAP,N6165&lt;=TEMP_WORKER_CAP),"YES","NO")</x:f>
        <x:v>YES</x:v>
      </x:c>
      <x:c r="T6165" s="139" t="n">
        <x:f>IF(S6165="YES",R6165,-1E+99)</x:f>
        <x:v>24734.60825203471</x:v>
      </x:c>
    </x:row>
    <x:row r="6166">
      <x:c r="A6166" s="139"/>
      <x:c r="B6166" s="139"/>
      <x:c r="C6166" s="139"/>
      <x:c r="D6166" s="139"/>
      <x:c r="E6166" s="139"/>
      <x:c r="F6166" s="139"/>
      <x:c r="G6166" s="139"/>
      <x:c r="H6166" s="139"/>
      <x:c r="I6166" s="266" t="n">
        <x:f>INT((ROW()-ROW($I$46))/((CARROT_CAP+1)*(MESCLUN_CAP+1)))</x:f>
        <x:v>9</x:v>
      </x:c>
      <x:c r="J6166" s="266" t="n">
        <x:f>MOD(INT((ROW()-ROW($I$46))/(MESCLUN_CAP+1)),CARROT_CAP+1)</x:f>
        <x:v>8</x:v>
      </x:c>
      <x:c r="K6166" s="266" t="n">
        <x:f>MOD(ROW()-ROW($I$46),MESCLUN_CAP+1)</x:f>
        <x:v>13</x:v>
      </x:c>
      <x:c r="L6166" s="266" t="n">
        <x:f>SUM(I6166:K6166)</x:f>
        <x:v>30</x:v>
      </x:c>
      <x:c r="M6166" s="267" t="n">
        <x:f>I6166*TOMATO_HOURS*WEEKS*(1+TOMATO_DIM)^I6166+J6166*CARROT_HOURS*WEEKS*(1+CARROT_DIM)^J6166+K6166*MESCLUN_HOURS*WEEKS*(1+MESCLUN_DIM)^K6166</x:f>
        <x:v>2889.8837353911854</x:v>
      </x:c>
      <x:c r="N6166" s="267" t="n">
        <x:f>MAX(M6166-FARMER_HOURS,0)/TEMP_HOURS_PER_WORKER</x:f>
        <x:v>1.5068637051327676</x:v>
      </x:c>
      <x:c r="O6166" s="268" t="n">
        <x:f>I6166*TOMATO_PRICE+J6166*CARROT_PRICE+K6166*MESCLUN_PRICE</x:f>
        <x:v>131052</x:v>
      </x:c>
      <x:c r="P6166" s="268" t="n">
        <x:f>I6166*TOMATO_FERTILIZER+J6166*CARROT_FERTILIZER+K6166*MESCLUN_FERTILIZER</x:f>
        <x:v>22880</x:v>
      </x:c>
      <x:c r="Q6166" s="268" t="n">
        <x:f>MIN(M6166,FARMER_HOURS)*FARMER_RATE+MAX(M6166-FARMER_HOURS,0)*TEMP_RATE</x:f>
        <x:v>62671.59262831919</x:v>
      </x:c>
      <x:c r="R6166" s="268" t="n">
        <x:f>O6166-P6166-Q6166-FIXED_COST</x:f>
        <x:v>25500.407371680813</x:v>
      </x:c>
      <x:c r="S6166" s="139" t="str">
        <x:f>IF(AND(L6166&lt;=TOTAL_BED_CAP,N6166&lt;=TEMP_WORKER_CAP),"YES","NO")</x:f>
        <x:v>YES</x:v>
      </x:c>
      <x:c r="T6166" s="139" t="n">
        <x:f>IF(S6166="YES",R6166,-1E+99)</x:f>
        <x:v>25500.407371680813</x:v>
      </x:c>
    </x:row>
    <x:row r="6167">
      <x:c r="A6167" s="139"/>
      <x:c r="B6167" s="139"/>
      <x:c r="C6167" s="139"/>
      <x:c r="D6167" s="139"/>
      <x:c r="E6167" s="139"/>
      <x:c r="F6167" s="139"/>
      <x:c r="G6167" s="139"/>
      <x:c r="H6167" s="139"/>
      <x:c r="I6167" s="266" t="n">
        <x:f>INT((ROW()-ROW($I$46))/((CARROT_CAP+1)*(MESCLUN_CAP+1)))</x:f>
        <x:v>9</x:v>
      </x:c>
      <x:c r="J6167" s="266" t="n">
        <x:f>MOD(INT((ROW()-ROW($I$46))/(MESCLUN_CAP+1)),CARROT_CAP+1)</x:f>
        <x:v>8</x:v>
      </x:c>
      <x:c r="K6167" s="266" t="n">
        <x:f>MOD(ROW()-ROW($I$46),MESCLUN_CAP+1)</x:f>
        <x:v>14</x:v>
      </x:c>
      <x:c r="L6167" s="266" t="n">
        <x:f>SUM(I6167:K6167)</x:f>
        <x:v>31</x:v>
      </x:c>
      <x:c r="M6167" s="267" t="n">
        <x:f>I6167*TOMATO_HOURS*WEEKS*(1+TOMATO_DIM)^I6167+J6167*CARROT_HOURS*WEEKS*(1+CARROT_DIM)^J6167+K6167*MESCLUN_HOURS*WEEKS*(1+MESCLUN_DIM)^K6167</x:f>
        <x:v>2952.0258167048464</x:v>
      </x:c>
      <x:c r="N6167" s="267" t="n">
        <x:f>MAX(M6167-FARMER_HOURS,0)/TEMP_HOURS_PER_WORKER</x:f>
        <x:v>1.5500179282672544</x:v>
      </x:c>
      <x:c r="O6167" s="268" t="n">
        <x:f>I6167*TOMATO_PRICE+J6167*CARROT_PRICE+K6167*MESCLUN_PRICE</x:f>
        <x:v>133752</x:v>
      </x:c>
      <x:c r="P6167" s="268" t="n">
        <x:f>I6167*TOMATO_FERTILIZER+J6167*CARROT_FERTILIZER+K6167*MESCLUN_FERTILIZER</x:f>
        <x:v>23760</x:v>
      </x:c>
      <x:c r="Q6167" s="268" t="n">
        <x:f>MIN(M6167,FARMER_HOURS)*FARMER_RATE+MAX(M6167-FARMER_HOURS,0)*TEMP_RATE</x:f>
        <x:v>63750.44820668136</x:v>
      </x:c>
      <x:c r="R6167" s="268" t="n">
        <x:f>O6167-P6167-Q6167-FIXED_COST</x:f>
        <x:v>26241.551793318642</x:v>
      </x:c>
      <x:c r="S6167" s="139" t="str">
        <x:f>IF(AND(L6167&lt;=TOTAL_BED_CAP,N6167&lt;=TEMP_WORKER_CAP),"YES","NO")</x:f>
        <x:v>YES</x:v>
      </x:c>
      <x:c r="T6167" s="139" t="n">
        <x:f>IF(S6167="YES",R6167,-1E+99)</x:f>
        <x:v>26241.551793318642</x:v>
      </x:c>
    </x:row>
    <x:row r="6168">
      <x:c r="A6168" s="139"/>
      <x:c r="B6168" s="139"/>
      <x:c r="C6168" s="139"/>
      <x:c r="D6168" s="139"/>
      <x:c r="E6168" s="139"/>
      <x:c r="F6168" s="139"/>
      <x:c r="G6168" s="139"/>
      <x:c r="H6168" s="139"/>
      <x:c r="I6168" s="266" t="n">
        <x:f>INT((ROW()-ROW($I$46))/((CARROT_CAP+1)*(MESCLUN_CAP+1)))</x:f>
        <x:v>9</x:v>
      </x:c>
      <x:c r="J6168" s="266" t="n">
        <x:f>MOD(INT((ROW()-ROW($I$46))/(MESCLUN_CAP+1)),CARROT_CAP+1)</x:f>
        <x:v>8</x:v>
      </x:c>
      <x:c r="K6168" s="266" t="n">
        <x:f>MOD(ROW()-ROW($I$46),MESCLUN_CAP+1)</x:f>
        <x:v>15</x:v>
      </x:c>
      <x:c r="L6168" s="266" t="n">
        <x:f>SUM(I6168:K6168)</x:f>
        <x:v>32</x:v>
      </x:c>
      <x:c r="M6168" s="267" t="n">
        <x:f>I6168*TOMATO_HOURS*WEEKS*(1+TOMATO_DIM)^I6168+J6168*CARROT_HOURS*WEEKS*(1+CARROT_DIM)^J6168+K6168*MESCLUN_HOURS*WEEKS*(1+MESCLUN_DIM)^K6168</x:f>
        <x:v>3015.6140235809926</x:v>
      </x:c>
      <x:c r="N6168" s="267" t="n">
        <x:f>MAX(M6168-FARMER_HOURS,0)/TEMP_HOURS_PER_WORKER</x:f>
        <x:v>1.5941764052645782</x:v>
      </x:c>
      <x:c r="O6168" s="268" t="n">
        <x:f>I6168*TOMATO_PRICE+J6168*CARROT_PRICE+K6168*MESCLUN_PRICE</x:f>
        <x:v>136452</x:v>
      </x:c>
      <x:c r="P6168" s="268" t="n">
        <x:f>I6168*TOMATO_FERTILIZER+J6168*CARROT_FERTILIZER+K6168*MESCLUN_FERTILIZER</x:f>
        <x:v>24640</x:v>
      </x:c>
      <x:c r="Q6168" s="268" t="n">
        <x:f>MIN(M6168,FARMER_HOURS)*FARMER_RATE+MAX(M6168-FARMER_HOURS,0)*TEMP_RATE</x:f>
        <x:v>64854.41013161445</x:v>
      </x:c>
      <x:c r="R6168" s="268" t="n">
        <x:f>O6168-P6168-Q6168-FIXED_COST</x:f>
        <x:v>26957.58986838555</x:v>
      </x:c>
      <x:c r="S6168" s="139" t="str">
        <x:f>IF(AND(L6168&lt;=TOTAL_BED_CAP,N6168&lt;=TEMP_WORKER_CAP),"YES","NO")</x:f>
        <x:v>YES</x:v>
      </x:c>
      <x:c r="T6168" s="139" t="n">
        <x:f>IF(S6168="YES",R6168,-1E+99)</x:f>
        <x:v>26957.58986838555</x:v>
      </x:c>
    </x:row>
    <x:row r="6169">
      <x:c r="A6169" s="139"/>
      <x:c r="B6169" s="139"/>
      <x:c r="C6169" s="139"/>
      <x:c r="D6169" s="139"/>
      <x:c r="E6169" s="139"/>
      <x:c r="F6169" s="139"/>
      <x:c r="G6169" s="139"/>
      <x:c r="H6169" s="139"/>
      <x:c r="I6169" s="266" t="n">
        <x:f>INT((ROW()-ROW($I$46))/((CARROT_CAP+1)*(MESCLUN_CAP+1)))</x:f>
        <x:v>9</x:v>
      </x:c>
      <x:c r="J6169" s="266" t="n">
        <x:f>MOD(INT((ROW()-ROW($I$46))/(MESCLUN_CAP+1)),CARROT_CAP+1)</x:f>
        <x:v>8</x:v>
      </x:c>
      <x:c r="K6169" s="266" t="n">
        <x:f>MOD(ROW()-ROW($I$46),MESCLUN_CAP+1)</x:f>
        <x:v>16</x:v>
      </x:c>
      <x:c r="L6169" s="266" t="n">
        <x:f>SUM(I6169:K6169)</x:f>
        <x:v>33</x:v>
      </x:c>
      <x:c r="M6169" s="267" t="n">
        <x:f>I6169*TOMATO_HOURS*WEEKS*(1+TOMATO_DIM)^I6169+J6169*CARROT_HOURS*WEEKS*(1+CARROT_DIM)^J6169+K6169*MESCLUN_HOURS*WEEKS*(1+MESCLUN_DIM)^K6169</x:f>
        <x:v>3080.6747994584816</x:v>
      </x:c>
      <x:c r="N6169" s="267" t="n">
        <x:f>MAX(M6169-FARMER_HOURS,0)/TEMP_HOURS_PER_WORKER</x:f>
        <x:v>1.6393574996239455</x:v>
      </x:c>
      <x:c r="O6169" s="268" t="n">
        <x:f>I6169*TOMATO_PRICE+J6169*CARROT_PRICE+K6169*MESCLUN_PRICE</x:f>
        <x:v>139152</x:v>
      </x:c>
      <x:c r="P6169" s="268" t="n">
        <x:f>I6169*TOMATO_FERTILIZER+J6169*CARROT_FERTILIZER+K6169*MESCLUN_FERTILIZER</x:f>
        <x:v>25520</x:v>
      </x:c>
      <x:c r="Q6169" s="268" t="n">
        <x:f>MIN(M6169,FARMER_HOURS)*FARMER_RATE+MAX(M6169-FARMER_HOURS,0)*TEMP_RATE</x:f>
        <x:v>65983.93749059865</x:v>
      </x:c>
      <x:c r="R6169" s="268" t="n">
        <x:f>O6169-P6169-Q6169-FIXED_COST</x:f>
        <x:v>27648.062509401352</x:v>
      </x:c>
      <x:c r="S6169" s="139" t="str">
        <x:f>IF(AND(L6169&lt;=TOTAL_BED_CAP,N6169&lt;=TEMP_WORKER_CAP),"YES","NO")</x:f>
        <x:v>YES</x:v>
      </x:c>
      <x:c r="T6169" s="139" t="n">
        <x:f>IF(S6169="YES",R6169,-1E+99)</x:f>
        <x:v>27648.062509401352</x:v>
      </x:c>
    </x:row>
    <x:row r="6170">
      <x:c r="A6170" s="139"/>
      <x:c r="B6170" s="139"/>
      <x:c r="C6170" s="139"/>
      <x:c r="D6170" s="139"/>
      <x:c r="E6170" s="139"/>
      <x:c r="F6170" s="139"/>
      <x:c r="G6170" s="139"/>
      <x:c r="H6170" s="139"/>
      <x:c r="I6170" s="266" t="n">
        <x:f>INT((ROW()-ROW($I$46))/((CARROT_CAP+1)*(MESCLUN_CAP+1)))</x:f>
        <x:v>9</x:v>
      </x:c>
      <x:c r="J6170" s="266" t="n">
        <x:f>MOD(INT((ROW()-ROW($I$46))/(MESCLUN_CAP+1)),CARROT_CAP+1)</x:f>
        <x:v>8</x:v>
      </x:c>
      <x:c r="K6170" s="266" t="n">
        <x:f>MOD(ROW()-ROW($I$46),MESCLUN_CAP+1)</x:f>
        <x:v>17</x:v>
      </x:c>
      <x:c r="L6170" s="266" t="n">
        <x:f>SUM(I6170:K6170)</x:f>
        <x:v>34</x:v>
      </x:c>
      <x:c r="M6170" s="267" t="n">
        <x:f>I6170*TOMATO_HOURS*WEEKS*(1+TOMATO_DIM)^I6170+J6170*CARROT_HOURS*WEEKS*(1+CARROT_DIM)^J6170+K6170*MESCLUN_HOURS*WEEKS*(1+MESCLUN_DIM)^K6170</x:f>
        <x:v>3147.2350229050217</x:v>
      </x:c>
      <x:c r="N6170" s="267" t="n">
        <x:f>MAX(M6170-FARMER_HOURS,0)/TEMP_HOURS_PER_WORKER</x:f>
        <x:v>1.6855798770173762</x:v>
      </x:c>
      <x:c r="O6170" s="268" t="n">
        <x:f>I6170*TOMATO_PRICE+J6170*CARROT_PRICE+K6170*MESCLUN_PRICE</x:f>
        <x:v>141852</x:v>
      </x:c>
      <x:c r="P6170" s="268" t="n">
        <x:f>I6170*TOMATO_FERTILIZER+J6170*CARROT_FERTILIZER+K6170*MESCLUN_FERTILIZER</x:f>
        <x:v>26400</x:v>
      </x:c>
      <x:c r="Q6170" s="268" t="n">
        <x:f>MIN(M6170,FARMER_HOURS)*FARMER_RATE+MAX(M6170-FARMER_HOURS,0)*TEMP_RATE</x:f>
        <x:v>67139.4969254344</x:v>
      </x:c>
      <x:c r="R6170" s="268" t="n">
        <x:f>O6170-P6170-Q6170-FIXED_COST</x:f>
        <x:v>28312.503074565597</x:v>
      </x:c>
      <x:c r="S6170" s="139" t="str">
        <x:f>IF(AND(L6170&lt;=TOTAL_BED_CAP,N6170&lt;=TEMP_WORKER_CAP),"YES","NO")</x:f>
        <x:v>YES</x:v>
      </x:c>
      <x:c r="T6170" s="139" t="n">
        <x:f>IF(S6170="YES",R6170,-1E+99)</x:f>
        <x:v>28312.503074565597</x:v>
      </x:c>
    </x:row>
    <x:row r="6171">
      <x:c r="A6171" s="139"/>
      <x:c r="B6171" s="139"/>
      <x:c r="C6171" s="139"/>
      <x:c r="D6171" s="139"/>
      <x:c r="E6171" s="139"/>
      <x:c r="F6171" s="139"/>
      <x:c r="G6171" s="139"/>
      <x:c r="H6171" s="139"/>
      <x:c r="I6171" s="266" t="n">
        <x:f>INT((ROW()-ROW($I$46))/((CARROT_CAP+1)*(MESCLUN_CAP+1)))</x:f>
        <x:v>9</x:v>
      </x:c>
      <x:c r="J6171" s="266" t="n">
        <x:f>MOD(INT((ROW()-ROW($I$46))/(MESCLUN_CAP+1)),CARROT_CAP+1)</x:f>
        <x:v>8</x:v>
      </x:c>
      <x:c r="K6171" s="266" t="n">
        <x:f>MOD(ROW()-ROW($I$46),MESCLUN_CAP+1)</x:f>
        <x:v>18</x:v>
      </x:c>
      <x:c r="L6171" s="266" t="n">
        <x:f>SUM(I6171:K6171)</x:f>
        <x:v>35</x:v>
      </x:c>
      <x:c r="M6171" s="267" t="n">
        <x:f>I6171*TOMATO_HOURS*WEEKS*(1+TOMATO_DIM)^I6171+J6171*CARROT_HOURS*WEEKS*(1+CARROT_DIM)^J6171+K6171*MESCLUN_HOURS*WEEKS*(1+MESCLUN_DIM)^K6171</x:f>
        <x:v>3215.322014363609</x:v>
      </x:c>
      <x:c r="N6171" s="267" t="n">
        <x:f>MAX(M6171-FARMER_HOURS,0)/TEMP_HOURS_PER_WORKER</x:f>
        <x:v>1.7328625099747286</x:v>
      </x:c>
      <x:c r="O6171" s="268" t="n">
        <x:f>I6171*TOMATO_PRICE+J6171*CARROT_PRICE+K6171*MESCLUN_PRICE</x:f>
        <x:v>144552</x:v>
      </x:c>
      <x:c r="P6171" s="268" t="n">
        <x:f>I6171*TOMATO_FERTILIZER+J6171*CARROT_FERTILIZER+K6171*MESCLUN_FERTILIZER</x:f>
        <x:v>27280</x:v>
      </x:c>
      <x:c r="Q6171" s="268" t="n">
        <x:f>MIN(M6171,FARMER_HOURS)*FARMER_RATE+MAX(M6171-FARMER_HOURS,0)*TEMP_RATE</x:f>
        <x:v>68321.56274936821</x:v>
      </x:c>
      <x:c r="R6171" s="268" t="n">
        <x:f>O6171-P6171-Q6171-FIXED_COST</x:f>
        <x:v>28950.43725063179</x:v>
      </x:c>
      <x:c r="S6171" s="139" t="str">
        <x:f>IF(AND(L6171&lt;=TOTAL_BED_CAP,N6171&lt;=TEMP_WORKER_CAP),"YES","NO")</x:f>
        <x:v>YES</x:v>
      </x:c>
      <x:c r="T6171" s="139" t="n">
        <x:f>IF(S6171="YES",R6171,-1E+99)</x:f>
        <x:v>28950.43725063179</x:v>
      </x:c>
    </x:row>
    <x:row r="6172">
      <x:c r="A6172" s="139"/>
      <x:c r="B6172" s="139"/>
      <x:c r="C6172" s="139"/>
      <x:c r="D6172" s="139"/>
      <x:c r="E6172" s="139"/>
      <x:c r="F6172" s="139"/>
      <x:c r="G6172" s="139"/>
      <x:c r="H6172" s="139"/>
      <x:c r="I6172" s="266" t="n">
        <x:f>INT((ROW()-ROW($I$46))/((CARROT_CAP+1)*(MESCLUN_CAP+1)))</x:f>
        <x:v>9</x:v>
      </x:c>
      <x:c r="J6172" s="266" t="n">
        <x:f>MOD(INT((ROW()-ROW($I$46))/(MESCLUN_CAP+1)),CARROT_CAP+1)</x:f>
        <x:v>8</x:v>
      </x:c>
      <x:c r="K6172" s="266" t="n">
        <x:f>MOD(ROW()-ROW($I$46),MESCLUN_CAP+1)</x:f>
        <x:v>19</x:v>
      </x:c>
      <x:c r="L6172" s="266" t="n">
        <x:f>SUM(I6172:K6172)</x:f>
        <x:v>36</x:v>
      </x:c>
      <x:c r="M6172" s="267" t="n">
        <x:f>I6172*TOMATO_HOURS*WEEKS*(1+TOMATO_DIM)^I6172+J6172*CARROT_HOURS*WEEKS*(1+CARROT_DIM)^J6172+K6172*MESCLUN_HOURS*WEEKS*(1+MESCLUN_DIM)^K6172</x:f>
        <x:v>3284.963542999631</x:v>
      </x:c>
      <x:c r="N6172" s="267" t="n">
        <x:f>MAX(M6172-FARMER_HOURS,0)/TEMP_HOURS_PER_WORKER</x:f>
        <x:v>1.7812246826386327</x:v>
      </x:c>
      <x:c r="O6172" s="268" t="n">
        <x:f>I6172*TOMATO_PRICE+J6172*CARROT_PRICE+K6172*MESCLUN_PRICE</x:f>
        <x:v>147252</x:v>
      </x:c>
      <x:c r="P6172" s="268" t="n">
        <x:f>I6172*TOMATO_FERTILIZER+J6172*CARROT_FERTILIZER+K6172*MESCLUN_FERTILIZER</x:f>
        <x:v>28160</x:v>
      </x:c>
      <x:c r="Q6172" s="268" t="n">
        <x:f>MIN(M6172,FARMER_HOURS)*FARMER_RATE+MAX(M6172-FARMER_HOURS,0)*TEMP_RATE</x:f>
        <x:v>69530.61706596581</x:v>
      </x:c>
      <x:c r="R6172" s="268" t="n">
        <x:f>O6172-P6172-Q6172-FIXED_COST</x:f>
        <x:v>29561.38293403419</x:v>
      </x:c>
      <x:c r="S6172" s="139" t="str">
        <x:f>IF(AND(L6172&lt;=TOTAL_BED_CAP,N6172&lt;=TEMP_WORKER_CAP),"YES","NO")</x:f>
        <x:v>YES</x:v>
      </x:c>
      <x:c r="T6172" s="139" t="n">
        <x:f>IF(S6172="YES",R6172,-1E+99)</x:f>
        <x:v>29561.38293403419</x:v>
      </x:c>
    </x:row>
    <x:row r="6173">
      <x:c r="A6173" s="139"/>
      <x:c r="B6173" s="139"/>
      <x:c r="C6173" s="139"/>
      <x:c r="D6173" s="139"/>
      <x:c r="E6173" s="139"/>
      <x:c r="F6173" s="139"/>
      <x:c r="G6173" s="139"/>
      <x:c r="H6173" s="139"/>
      <x:c r="I6173" s="266" t="n">
        <x:f>INT((ROW()-ROW($I$46))/((CARROT_CAP+1)*(MESCLUN_CAP+1)))</x:f>
        <x:v>9</x:v>
      </x:c>
      <x:c r="J6173" s="266" t="n">
        <x:f>MOD(INT((ROW()-ROW($I$46))/(MESCLUN_CAP+1)),CARROT_CAP+1)</x:f>
        <x:v>8</x:v>
      </x:c>
      <x:c r="K6173" s="266" t="n">
        <x:f>MOD(ROW()-ROW($I$46),MESCLUN_CAP+1)</x:f>
        <x:v>20</x:v>
      </x:c>
      <x:c r="L6173" s="266" t="n">
        <x:f>SUM(I6173:K6173)</x:f>
        <x:v>37</x:v>
      </x:c>
      <x:c r="M6173" s="267" t="n">
        <x:f>I6173*TOMATO_HOURS*WEEKS*(1+TOMATO_DIM)^I6173+J6173*CARROT_HOURS*WEEKS*(1+CARROT_DIM)^J6173+K6173*MESCLUN_HOURS*WEEKS*(1+MESCLUN_DIM)^K6173</x:f>
        <x:v>3356.1878336501077</x:v>
      </x:c>
      <x:c r="N6173" s="267" t="n">
        <x:f>MAX(M6173-FARMER_HOURS,0)/TEMP_HOURS_PER_WORKER</x:f>
        <x:v>1.8306859955903525</x:v>
      </x:c>
      <x:c r="O6173" s="268" t="n">
        <x:f>I6173*TOMATO_PRICE+J6173*CARROT_PRICE+K6173*MESCLUN_PRICE</x:f>
        <x:v>149952</x:v>
      </x:c>
      <x:c r="P6173" s="268" t="n">
        <x:f>I6173*TOMATO_FERTILIZER+J6173*CARROT_FERTILIZER+K6173*MESCLUN_FERTILIZER</x:f>
        <x:v>29040</x:v>
      </x:c>
      <x:c r="Q6173" s="268" t="n">
        <x:f>MIN(M6173,FARMER_HOURS)*FARMER_RATE+MAX(M6173-FARMER_HOURS,0)*TEMP_RATE</x:f>
        <x:v>70767.14988975882</x:v>
      </x:c>
      <x:c r="R6173" s="268" t="n">
        <x:f>O6173-P6173-Q6173-FIXED_COST</x:f>
        <x:v>30144.850110241183</x:v>
      </x:c>
      <x:c r="S6173" s="139" t="str">
        <x:f>IF(AND(L6173&lt;=TOTAL_BED_CAP,N6173&lt;=TEMP_WORKER_CAP),"YES","NO")</x:f>
        <x:v>YES</x:v>
      </x:c>
      <x:c r="T6173" s="139" t="n">
        <x:f>IF(S6173="YES",R6173,-1E+99)</x:f>
        <x:v>30144.850110241183</x:v>
      </x:c>
    </x:row>
    <x:row r="6174">
      <x:c r="A6174" s="139"/>
      <x:c r="B6174" s="139"/>
      <x:c r="C6174" s="139"/>
      <x:c r="D6174" s="139"/>
      <x:c r="E6174" s="139"/>
      <x:c r="F6174" s="139"/>
      <x:c r="G6174" s="139"/>
      <x:c r="H6174" s="139"/>
      <x:c r="I6174" s="266" t="n">
        <x:f>INT((ROW()-ROW($I$46))/((CARROT_CAP+1)*(MESCLUN_CAP+1)))</x:f>
        <x:v>9</x:v>
      </x:c>
      <x:c r="J6174" s="266" t="n">
        <x:f>MOD(INT((ROW()-ROW($I$46))/(MESCLUN_CAP+1)),CARROT_CAP+1)</x:f>
        <x:v>8</x:v>
      </x:c>
      <x:c r="K6174" s="266" t="n">
        <x:f>MOD(ROW()-ROW($I$46),MESCLUN_CAP+1)</x:f>
        <x:v>21</x:v>
      </x:c>
      <x:c r="L6174" s="266" t="n">
        <x:f>SUM(I6174:K6174)</x:f>
        <x:v>38</x:v>
      </x:c>
      <x:c r="M6174" s="267" t="n">
        <x:f>I6174*TOMATO_HOURS*WEEKS*(1+TOMATO_DIM)^I6174+J6174*CARROT_HOURS*WEEKS*(1+CARROT_DIM)^J6174+K6174*MESCLUN_HOURS*WEEKS*(1+MESCLUN_DIM)^K6174</x:f>
        <x:v>3429.023573876552</x:v>
      </x:c>
      <x:c r="N6174" s="267" t="n">
        <x:f>MAX(M6174-FARMER_HOURS,0)/TEMP_HOURS_PER_WORKER</x:f>
        <x:v>1.8812663707476054</x:v>
      </x:c>
      <x:c r="O6174" s="268" t="n">
        <x:f>I6174*TOMATO_PRICE+J6174*CARROT_PRICE+K6174*MESCLUN_PRICE</x:f>
        <x:v>152652</x:v>
      </x:c>
      <x:c r="P6174" s="268" t="n">
        <x:f>I6174*TOMATO_FERTILIZER+J6174*CARROT_FERTILIZER+K6174*MESCLUN_FERTILIZER</x:f>
        <x:v>29920</x:v>
      </x:c>
      <x:c r="Q6174" s="268" t="n">
        <x:f>MIN(M6174,FARMER_HOURS)*FARMER_RATE+MAX(M6174-FARMER_HOURS,0)*TEMP_RATE</x:f>
        <x:v>72031.65926869013</x:v>
      </x:c>
      <x:c r="R6174" s="268" t="n">
        <x:f>O6174-P6174-Q6174-FIXED_COST</x:f>
        <x:v>30700.340731309872</x:v>
      </x:c>
      <x:c r="S6174" s="139" t="str">
        <x:f>IF(AND(L6174&lt;=TOTAL_BED_CAP,N6174&lt;=TEMP_WORKER_CAP),"YES","NO")</x:f>
        <x:v>YES</x:v>
      </x:c>
      <x:c r="T6174" s="139" t="n">
        <x:f>IF(S6174="YES",R6174,-1E+99)</x:f>
        <x:v>30700.340731309872</x:v>
      </x:c>
    </x:row>
    <x:row r="6175">
      <x:c r="A6175" s="139"/>
      <x:c r="B6175" s="139"/>
      <x:c r="C6175" s="139"/>
      <x:c r="D6175" s="139"/>
      <x:c r="E6175" s="139"/>
      <x:c r="F6175" s="139"/>
      <x:c r="G6175" s="139"/>
      <x:c r="H6175" s="139"/>
      <x:c r="I6175" s="266" t="n">
        <x:f>INT((ROW()-ROW($I$46))/((CARROT_CAP+1)*(MESCLUN_CAP+1)))</x:f>
        <x:v>9</x:v>
      </x:c>
      <x:c r="J6175" s="266" t="n">
        <x:f>MOD(INT((ROW()-ROW($I$46))/(MESCLUN_CAP+1)),CARROT_CAP+1)</x:f>
        <x:v>8</x:v>
      </x:c>
      <x:c r="K6175" s="266" t="n">
        <x:f>MOD(ROW()-ROW($I$46),MESCLUN_CAP+1)</x:f>
        <x:v>22</x:v>
      </x:c>
      <x:c r="L6175" s="266" t="n">
        <x:f>SUM(I6175:K6175)</x:f>
        <x:v>39</x:v>
      </x:c>
      <x:c r="M6175" s="267" t="n">
        <x:f>I6175*TOMATO_HOURS*WEEKS*(1+TOMATO_DIM)^I6175+J6175*CARROT_HOURS*WEEKS*(1+CARROT_DIM)^J6175+K6175*MESCLUN_HOURS*WEEKS*(1+MESCLUN_DIM)^K6175</x:f>
        <x:v>3503.499921122948</x:v>
      </x:c>
      <x:c r="N6175" s="267" t="n">
        <x:f>MAX(M6175-FARMER_HOURS,0)/TEMP_HOURS_PER_WORKER</x:f>
        <x:v>1.9329860563353805</x:v>
      </x:c>
      <x:c r="O6175" s="268" t="n">
        <x:f>I6175*TOMATO_PRICE+J6175*CARROT_PRICE+K6175*MESCLUN_PRICE</x:f>
        <x:v>155352</x:v>
      </x:c>
      <x:c r="P6175" s="268" t="n">
        <x:f>I6175*TOMATO_FERTILIZER+J6175*CARROT_FERTILIZER+K6175*MESCLUN_FERTILIZER</x:f>
        <x:v>30800</x:v>
      </x:c>
      <x:c r="Q6175" s="268" t="n">
        <x:f>MIN(M6175,FARMER_HOURS)*FARMER_RATE+MAX(M6175-FARMER_HOURS,0)*TEMP_RATE</x:f>
        <x:v>73324.65140838451</x:v>
      </x:c>
      <x:c r="R6175" s="268" t="n">
        <x:f>O6175-P6175-Q6175-FIXED_COST</x:f>
        <x:v>31227.34859161549</x:v>
      </x:c>
      <x:c r="S6175" s="139" t="str">
        <x:f>IF(AND(L6175&lt;=TOTAL_BED_CAP,N6175&lt;=TEMP_WORKER_CAP),"YES","NO")</x:f>
        <x:v>YES</x:v>
      </x:c>
      <x:c r="T6175" s="139" t="n">
        <x:f>IF(S6175="YES",R6175,-1E+99)</x:f>
        <x:v>31227.34859161549</x:v>
      </x:c>
    </x:row>
    <x:row r="6176">
      <x:c r="A6176" s="139"/>
      <x:c r="B6176" s="139"/>
      <x:c r="C6176" s="139"/>
      <x:c r="D6176" s="139"/>
      <x:c r="E6176" s="139"/>
      <x:c r="F6176" s="139"/>
      <x:c r="G6176" s="139"/>
      <x:c r="H6176" s="139"/>
      <x:c r="I6176" s="266" t="n">
        <x:f>INT((ROW()-ROW($I$46))/((CARROT_CAP+1)*(MESCLUN_CAP+1)))</x:f>
        <x:v>9</x:v>
      </x:c>
      <x:c r="J6176" s="266" t="n">
        <x:f>MOD(INT((ROW()-ROW($I$46))/(MESCLUN_CAP+1)),CARROT_CAP+1)</x:f>
        <x:v>8</x:v>
      </x:c>
      <x:c r="K6176" s="266" t="n">
        <x:f>MOD(ROW()-ROW($I$46),MESCLUN_CAP+1)</x:f>
        <x:v>23</x:v>
      </x:c>
      <x:c r="L6176" s="266" t="n">
        <x:f>SUM(I6176:K6176)</x:f>
        <x:v>40</x:v>
      </x:c>
      <x:c r="M6176" s="267" t="n">
        <x:f>I6176*TOMATO_HOURS*WEEKS*(1+TOMATO_DIM)^I6176+J6176*CARROT_HOURS*WEEKS*(1+CARROT_DIM)^J6176+K6176*MESCLUN_HOURS*WEEKS*(1+MESCLUN_DIM)^K6176</x:f>
        <x:v>3579.6465099803845</x:v>
      </x:c>
      <x:c r="N6176" s="267" t="n">
        <x:f>MAX(M6176-FARMER_HOURS,0)/TEMP_HOURS_PER_WORKER</x:f>
        <x:v>1.9858656319308226</x:v>
      </x:c>
      <x:c r="O6176" s="268" t="n">
        <x:f>I6176*TOMATO_PRICE+J6176*CARROT_PRICE+K6176*MESCLUN_PRICE</x:f>
        <x:v>158052</x:v>
      </x:c>
      <x:c r="P6176" s="268" t="n">
        <x:f>I6176*TOMATO_FERTILIZER+J6176*CARROT_FERTILIZER+K6176*MESCLUN_FERTILIZER</x:f>
        <x:v>31680</x:v>
      </x:c>
      <x:c r="Q6176" s="268" t="n">
        <x:f>MIN(M6176,FARMER_HOURS)*FARMER_RATE+MAX(M6176-FARMER_HOURS,0)*TEMP_RATE</x:f>
        <x:v>74646.64079827056</x:v>
      </x:c>
      <x:c r="R6176" s="268" t="n">
        <x:f>O6176-P6176-Q6176-FIXED_COST</x:f>
        <x:v>31725.359201729443</x:v>
      </x:c>
      <x:c r="S6176" s="139" t="str">
        <x:f>IF(AND(L6176&lt;=TOTAL_BED_CAP,N6176&lt;=TEMP_WORKER_CAP),"YES","NO")</x:f>
        <x:v>YES</x:v>
      </x:c>
      <x:c r="T6176" s="139" t="n">
        <x:f>IF(S6176="YES",R6176,-1E+99)</x:f>
        <x:v>31725.359201729443</x:v>
      </x:c>
    </x:row>
    <x:row r="6177">
      <x:c r="A6177" s="139"/>
      <x:c r="B6177" s="139"/>
      <x:c r="C6177" s="139"/>
      <x:c r="D6177" s="139"/>
      <x:c r="E6177" s="139"/>
      <x:c r="F6177" s="139"/>
      <x:c r="G6177" s="139"/>
      <x:c r="H6177" s="139"/>
      <x:c r="I6177" s="266" t="n">
        <x:f>INT((ROW()-ROW($I$46))/((CARROT_CAP+1)*(MESCLUN_CAP+1)))</x:f>
        <x:v>9</x:v>
      </x:c>
      <x:c r="J6177" s="266" t="n">
        <x:f>MOD(INT((ROW()-ROW($I$46))/(MESCLUN_CAP+1)),CARROT_CAP+1)</x:f>
        <x:v>8</x:v>
      </x:c>
      <x:c r="K6177" s="266" t="n">
        <x:f>MOD(ROW()-ROW($I$46),MESCLUN_CAP+1)</x:f>
        <x:v>24</x:v>
      </x:c>
      <x:c r="L6177" s="266" t="n">
        <x:f>SUM(I6177:K6177)</x:f>
        <x:v>41</x:v>
      </x:c>
      <x:c r="M6177" s="267" t="n">
        <x:f>I6177*TOMATO_HOURS*WEEKS*(1+TOMATO_DIM)^I6177+J6177*CARROT_HOURS*WEEKS*(1+CARROT_DIM)^J6177+K6177*MESCLUN_HOURS*WEEKS*(1+MESCLUN_DIM)^K6177</x:f>
        <x:v>3657.4934595598797</x:v>
      </x:c>
      <x:c r="N6177" s="267" t="n">
        <x:f>MAX(M6177-FARMER_HOURS,0)/TEMP_HOURS_PER_WORKER</x:f>
        <x:v>2.03992601358325</x:v>
      </x:c>
      <x:c r="O6177" s="268" t="n">
        <x:f>I6177*TOMATO_PRICE+J6177*CARROT_PRICE+K6177*MESCLUN_PRICE</x:f>
        <x:v>160752</x:v>
      </x:c>
      <x:c r="P6177" s="268" t="n">
        <x:f>I6177*TOMATO_FERTILIZER+J6177*CARROT_FERTILIZER+K6177*MESCLUN_FERTILIZER</x:f>
        <x:v>32560</x:v>
      </x:c>
      <x:c r="Q6177" s="268" t="n">
        <x:f>MIN(M6177,FARMER_HOURS)*FARMER_RATE+MAX(M6177-FARMER_HOURS,0)*TEMP_RATE</x:f>
        <x:v>75998.15033958125</x:v>
      </x:c>
      <x:c r="R6177" s="268" t="n">
        <x:f>O6177-P6177-Q6177-FIXED_COST</x:f>
        <x:v>32193.849660418753</x:v>
      </x:c>
      <x:c r="S6177" s="139" t="str">
        <x:f>IF(AND(L6177&lt;=TOTAL_BED_CAP,N6177&lt;=TEMP_WORKER_CAP),"YES","NO")</x:f>
        <x:v>YES</x:v>
      </x:c>
      <x:c r="T6177" s="139" t="n">
        <x:f>IF(S6177="YES",R6177,-1E+99)</x:f>
        <x:v>32193.849660418753</x:v>
      </x:c>
    </x:row>
    <x:row r="6178">
      <x:c r="A6178" s="139"/>
      <x:c r="B6178" s="139"/>
      <x:c r="C6178" s="139"/>
      <x:c r="D6178" s="139"/>
      <x:c r="E6178" s="139"/>
      <x:c r="F6178" s="139"/>
      <x:c r="G6178" s="139"/>
      <x:c r="H6178" s="139"/>
      <x:c r="I6178" s="266" t="n">
        <x:f>INT((ROW()-ROW($I$46))/((CARROT_CAP+1)*(MESCLUN_CAP+1)))</x:f>
        <x:v>9</x:v>
      </x:c>
      <x:c r="J6178" s="266" t="n">
        <x:f>MOD(INT((ROW()-ROW($I$46))/(MESCLUN_CAP+1)),CARROT_CAP+1)</x:f>
        <x:v>8</x:v>
      </x:c>
      <x:c r="K6178" s="266" t="n">
        <x:f>MOD(ROW()-ROW($I$46),MESCLUN_CAP+1)</x:f>
        <x:v>25</x:v>
      </x:c>
      <x:c r="L6178" s="266" t="n">
        <x:f>SUM(I6178:K6178)</x:f>
        <x:v>42</x:v>
      </x:c>
      <x:c r="M6178" s="267" t="n">
        <x:f>I6178*TOMATO_HOURS*WEEKS*(1+TOMATO_DIM)^I6178+J6178*CARROT_HOURS*WEEKS*(1+CARROT_DIM)^J6178+K6178*MESCLUN_HOURS*WEEKS*(1+MESCLUN_DIM)^K6178</x:f>
        <x:v>3737.0713809749777</x:v>
      </x:c>
      <x:c r="N6178" s="267" t="n">
        <x:f>MAX(M6178-FARMER_HOURS,0)/TEMP_HOURS_PER_WORKER</x:f>
        <x:v>2.095188459010401</x:v>
      </x:c>
      <x:c r="O6178" s="268" t="n">
        <x:f>I6178*TOMATO_PRICE+J6178*CARROT_PRICE+K6178*MESCLUN_PRICE</x:f>
        <x:v>163452</x:v>
      </x:c>
      <x:c r="P6178" s="268" t="n">
        <x:f>I6178*TOMATO_FERTILIZER+J6178*CARROT_FERTILIZER+K6178*MESCLUN_FERTILIZER</x:f>
        <x:v>33440</x:v>
      </x:c>
      <x:c r="Q6178" s="268" t="n">
        <x:f>MIN(M6178,FARMER_HOURS)*FARMER_RATE+MAX(M6178-FARMER_HOURS,0)*TEMP_RATE</x:f>
        <x:v>77379.71147526003</x:v>
      </x:c>
      <x:c r="R6178" s="268" t="n">
        <x:f>O6178-P6178-Q6178-FIXED_COST</x:f>
        <x:v>32632.288524739968</x:v>
      </x:c>
      <x:c r="S6178" s="139" t="str">
        <x:f>IF(AND(L6178&lt;=TOTAL_BED_CAP,N6178&lt;=TEMP_WORKER_CAP),"YES","NO")</x:f>
        <x:v>YES</x:v>
      </x:c>
      <x:c r="T6178" s="139" t="n">
        <x:f>IF(S6178="YES",R6178,-1E+99)</x:f>
        <x:v>32632.288524739968</x:v>
      </x:c>
    </x:row>
    <x:row r="6179">
      <x:c r="A6179" s="139"/>
      <x:c r="B6179" s="139"/>
      <x:c r="C6179" s="139"/>
      <x:c r="D6179" s="139"/>
      <x:c r="E6179" s="139"/>
      <x:c r="F6179" s="139"/>
      <x:c r="G6179" s="139"/>
      <x:c r="H6179" s="139"/>
      <x:c r="I6179" s="266" t="n">
        <x:f>INT((ROW()-ROW($I$46))/((CARROT_CAP+1)*(MESCLUN_CAP+1)))</x:f>
        <x:v>9</x:v>
      </x:c>
      <x:c r="J6179" s="266" t="n">
        <x:f>MOD(INT((ROW()-ROW($I$46))/(MESCLUN_CAP+1)),CARROT_CAP+1)</x:f>
        <x:v>8</x:v>
      </x:c>
      <x:c r="K6179" s="266" t="n">
        <x:f>MOD(ROW()-ROW($I$46),MESCLUN_CAP+1)</x:f>
        <x:v>26</x:v>
      </x:c>
      <x:c r="L6179" s="266" t="n">
        <x:f>SUM(I6179:K6179)</x:f>
        <x:v>43</x:v>
      </x:c>
      <x:c r="M6179" s="267" t="n">
        <x:f>I6179*TOMATO_HOURS*WEEKS*(1+TOMATO_DIM)^I6179+J6179*CARROT_HOURS*WEEKS*(1+CARROT_DIM)^J6179+K6179*MESCLUN_HOURS*WEEKS*(1+MESCLUN_DIM)^K6179</x:f>
        <x:v>3818.4113849356945</x:v>
      </x:c>
      <x:c r="N6179" s="267" t="n">
        <x:f>MAX(M6179-FARMER_HOURS,0)/TEMP_HOURS_PER_WORKER</x:f>
        <x:v>2.15167457287201</x:v>
      </x:c>
      <x:c r="O6179" s="268" t="n">
        <x:f>I6179*TOMATO_PRICE+J6179*CARROT_PRICE+K6179*MESCLUN_PRICE</x:f>
        <x:v>166152</x:v>
      </x:c>
      <x:c r="P6179" s="268" t="n">
        <x:f>I6179*TOMATO_FERTILIZER+J6179*CARROT_FERTILIZER+K6179*MESCLUN_FERTILIZER</x:f>
        <x:v>34320</x:v>
      </x:c>
      <x:c r="Q6179" s="268" t="n">
        <x:f>MIN(M6179,FARMER_HOURS)*FARMER_RATE+MAX(M6179-FARMER_HOURS,0)*TEMP_RATE</x:f>
        <x:v>78791.86432180024</x:v>
      </x:c>
      <x:c r="R6179" s="268" t="n">
        <x:f>O6179-P6179-Q6179-FIXED_COST</x:f>
        <x:v>33040.13567819976</x:v>
      </x:c>
      <x:c r="S6179" s="139" t="str">
        <x:f>IF(AND(L6179&lt;=TOTAL_BED_CAP,N6179&lt;=TEMP_WORKER_CAP),"YES","NO")</x:f>
        <x:v>YES</x:v>
      </x:c>
      <x:c r="T6179" s="139" t="n">
        <x:f>IF(S6179="YES",R6179,-1E+99)</x:f>
        <x:v>33040.13567819976</x:v>
      </x:c>
    </x:row>
    <x:row r="6180">
      <x:c r="A6180" s="139"/>
      <x:c r="B6180" s="139"/>
      <x:c r="C6180" s="139"/>
      <x:c r="D6180" s="139"/>
      <x:c r="E6180" s="139"/>
      <x:c r="F6180" s="139"/>
      <x:c r="G6180" s="139"/>
      <x:c r="H6180" s="139"/>
      <x:c r="I6180" s="266" t="n">
        <x:f>INT((ROW()-ROW($I$46))/((CARROT_CAP+1)*(MESCLUN_CAP+1)))</x:f>
        <x:v>9</x:v>
      </x:c>
      <x:c r="J6180" s="266" t="n">
        <x:f>MOD(INT((ROW()-ROW($I$46))/(MESCLUN_CAP+1)),CARROT_CAP+1)</x:f>
        <x:v>8</x:v>
      </x:c>
      <x:c r="K6180" s="266" t="n">
        <x:f>MOD(ROW()-ROW($I$46),MESCLUN_CAP+1)</x:f>
        <x:v>27</x:v>
      </x:c>
      <x:c r="L6180" s="266" t="n">
        <x:f>SUM(I6180:K6180)</x:f>
        <x:v>44</x:v>
      </x:c>
      <x:c r="M6180" s="267" t="n">
        <x:f>I6180*TOMATO_HOURS*WEEKS*(1+TOMATO_DIM)^I6180+J6180*CARROT_HOURS*WEEKS*(1+CARROT_DIM)^J6180+K6180*MESCLUN_HOURS*WEEKS*(1+MESCLUN_DIM)^K6180</x:f>
        <x:v>3901.545089455452</x:v>
      </x:c>
      <x:c r="N6180" s="267" t="n">
        <x:f>MAX(M6180-FARMER_HOURS,0)/TEMP_HOURS_PER_WORKER</x:f>
        <x:v>2.2094063121218417</x:v>
      </x:c>
      <x:c r="O6180" s="268" t="n">
        <x:f>I6180*TOMATO_PRICE+J6180*CARROT_PRICE+K6180*MESCLUN_PRICE</x:f>
        <x:v>168852</x:v>
      </x:c>
      <x:c r="P6180" s="268" t="n">
        <x:f>I6180*TOMATO_FERTILIZER+J6180*CARROT_FERTILIZER+K6180*MESCLUN_FERTILIZER</x:f>
        <x:v>35200</x:v>
      </x:c>
      <x:c r="Q6180" s="268" t="n">
        <x:f>MIN(M6180,FARMER_HOURS)*FARMER_RATE+MAX(M6180-FARMER_HOURS,0)*TEMP_RATE</x:f>
        <x:v>80235.15780304604</x:v>
      </x:c>
      <x:c r="R6180" s="268" t="n">
        <x:f>O6180-P6180-Q6180-FIXED_COST</x:f>
        <x:v>33416.84219695396</x:v>
      </x:c>
      <x:c r="S6180" s="139" t="str">
        <x:f>IF(AND(L6180&lt;=TOTAL_BED_CAP,N6180&lt;=TEMP_WORKER_CAP),"YES","NO")</x:f>
        <x:v>YES</x:v>
      </x:c>
      <x:c r="T6180" s="139" t="n">
        <x:f>IF(S6180="YES",R6180,-1E+99)</x:f>
        <x:v>33416.84219695396</x:v>
      </x:c>
    </x:row>
    <x:row r="6181">
      <x:c r="A6181" s="139"/>
      <x:c r="B6181" s="139"/>
      <x:c r="C6181" s="139"/>
      <x:c r="D6181" s="139"/>
      <x:c r="E6181" s="139"/>
      <x:c r="F6181" s="139"/>
      <x:c r="G6181" s="139"/>
      <x:c r="H6181" s="139"/>
      <x:c r="I6181" s="266" t="n">
        <x:f>INT((ROW()-ROW($I$46))/((CARROT_CAP+1)*(MESCLUN_CAP+1)))</x:f>
        <x:v>9</x:v>
      </x:c>
      <x:c r="J6181" s="266" t="n">
        <x:f>MOD(INT((ROW()-ROW($I$46))/(MESCLUN_CAP+1)),CARROT_CAP+1)</x:f>
        <x:v>8</x:v>
      </x:c>
      <x:c r="K6181" s="266" t="n">
        <x:f>MOD(ROW()-ROW($I$46),MESCLUN_CAP+1)</x:f>
        <x:v>28</x:v>
      </x:c>
      <x:c r="L6181" s="266" t="n">
        <x:f>SUM(I6181:K6181)</x:f>
        <x:v>45</x:v>
      </x:c>
      <x:c r="M6181" s="267" t="n">
        <x:f>I6181*TOMATO_HOURS*WEEKS*(1+TOMATO_DIM)^I6181+J6181*CARROT_HOURS*WEEKS*(1+CARROT_DIM)^J6181+K6181*MESCLUN_HOURS*WEEKS*(1+MESCLUN_DIM)^K6181</x:f>
        <x:v>3986.5046276726052</x:v>
      </x:c>
      <x:c r="N6181" s="267" t="n">
        <x:f>MAX(M6181-FARMER_HOURS,0)/TEMP_HOURS_PER_WORKER</x:f>
        <x:v>2.2684059914393093</x:v>
      </x:c>
      <x:c r="O6181" s="268" t="n">
        <x:f>I6181*TOMATO_PRICE+J6181*CARROT_PRICE+K6181*MESCLUN_PRICE</x:f>
        <x:v>171552</x:v>
      </x:c>
      <x:c r="P6181" s="268" t="n">
        <x:f>I6181*TOMATO_FERTILIZER+J6181*CARROT_FERTILIZER+K6181*MESCLUN_FERTILIZER</x:f>
        <x:v>36080</x:v>
      </x:c>
      <x:c r="Q6181" s="268" t="n">
        <x:f>MIN(M6181,FARMER_HOURS)*FARMER_RATE+MAX(M6181-FARMER_HOURS,0)*TEMP_RATE</x:f>
        <x:v>81710.14978598274</x:v>
      </x:c>
      <x:c r="R6181" s="268" t="n">
        <x:f>O6181-P6181-Q6181-FIXED_COST</x:f>
        <x:v>33761.850214017264</x:v>
      </x:c>
      <x:c r="S6181" s="139" t="str">
        <x:f>IF(AND(L6181&lt;=TOTAL_BED_CAP,N6181&lt;=TEMP_WORKER_CAP),"YES","NO")</x:f>
        <x:v>YES</x:v>
      </x:c>
      <x:c r="T6181" s="139" t="n">
        <x:f>IF(S6181="YES",R6181,-1E+99)</x:f>
        <x:v>33761.850214017264</x:v>
      </x:c>
    </x:row>
    <x:row r="6182">
      <x:c r="A6182" s="139"/>
      <x:c r="B6182" s="139"/>
      <x:c r="C6182" s="139"/>
      <x:c r="D6182" s="139"/>
      <x:c r="E6182" s="139"/>
      <x:c r="F6182" s="139"/>
      <x:c r="G6182" s="139"/>
      <x:c r="H6182" s="139"/>
      <x:c r="I6182" s="266" t="n">
        <x:f>INT((ROW()-ROW($I$46))/((CARROT_CAP+1)*(MESCLUN_CAP+1)))</x:f>
        <x:v>9</x:v>
      </x:c>
      <x:c r="J6182" s="266" t="n">
        <x:f>MOD(INT((ROW()-ROW($I$46))/(MESCLUN_CAP+1)),CARROT_CAP+1)</x:f>
        <x:v>8</x:v>
      </x:c>
      <x:c r="K6182" s="266" t="n">
        <x:f>MOD(ROW()-ROW($I$46),MESCLUN_CAP+1)</x:f>
        <x:v>29</x:v>
      </x:c>
      <x:c r="L6182" s="266" t="n">
        <x:f>SUM(I6182:K6182)</x:f>
        <x:v>46</x:v>
      </x:c>
      <x:c r="M6182" s="267" t="n">
        <x:f>I6182*TOMATO_HOURS*WEEKS*(1+TOMATO_DIM)^I6182+J6182*CARROT_HOURS*WEEKS*(1+CARROT_DIM)^J6182+K6182*MESCLUN_HOURS*WEEKS*(1+MESCLUN_DIM)^K6182</x:f>
        <x:v>4073.3226557882585</x:v>
      </x:c>
      <x:c r="N6182" s="267" t="n">
        <x:f>MAX(M6182-FARMER_HOURS,0)/TEMP_HOURS_PER_WORKER</x:f>
        <x:v>2.3286962887418463</x:v>
      </x:c>
      <x:c r="O6182" s="268" t="n">
        <x:f>I6182*TOMATO_PRICE+J6182*CARROT_PRICE+K6182*MESCLUN_PRICE</x:f>
        <x:v>174252</x:v>
      </x:c>
      <x:c r="P6182" s="268" t="n">
        <x:f>I6182*TOMATO_FERTILIZER+J6182*CARROT_FERTILIZER+K6182*MESCLUN_FERTILIZER</x:f>
        <x:v>36960</x:v>
      </x:c>
      <x:c r="Q6182" s="268" t="n">
        <x:f>MIN(M6182,FARMER_HOURS)*FARMER_RATE+MAX(M6182-FARMER_HOURS,0)*TEMP_RATE</x:f>
        <x:v>83217.40721854616</x:v>
      </x:c>
      <x:c r="R6182" s="268" t="n">
        <x:f>O6182-P6182-Q6182-FIXED_COST</x:f>
        <x:v>34074.592781453845</x:v>
      </x:c>
      <x:c r="S6182" s="139" t="str">
        <x:f>IF(AND(L6182&lt;=TOTAL_BED_CAP,N6182&lt;=TEMP_WORKER_CAP),"YES","NO")</x:f>
        <x:v>YES</x:v>
      </x:c>
      <x:c r="T6182" s="139" t="n">
        <x:f>IF(S6182="YES",R6182,-1E+99)</x:f>
        <x:v>34074.592781453845</x:v>
      </x:c>
    </x:row>
    <x:row r="6183">
      <x:c r="A6183" s="139"/>
      <x:c r="B6183" s="139"/>
      <x:c r="C6183" s="139"/>
      <x:c r="D6183" s="139"/>
      <x:c r="E6183" s="139"/>
      <x:c r="F6183" s="139"/>
      <x:c r="G6183" s="139"/>
      <x:c r="H6183" s="139"/>
      <x:c r="I6183" s="266" t="n">
        <x:f>INT((ROW()-ROW($I$46))/((CARROT_CAP+1)*(MESCLUN_CAP+1)))</x:f>
        <x:v>9</x:v>
      </x:c>
      <x:c r="J6183" s="266" t="n">
        <x:f>MOD(INT((ROW()-ROW($I$46))/(MESCLUN_CAP+1)),CARROT_CAP+1)</x:f>
        <x:v>8</x:v>
      </x:c>
      <x:c r="K6183" s="266" t="n">
        <x:f>MOD(ROW()-ROW($I$46),MESCLUN_CAP+1)</x:f>
        <x:v>30</x:v>
      </x:c>
      <x:c r="L6183" s="266" t="n">
        <x:f>SUM(I6183:K6183)</x:f>
        <x:v>47</x:v>
      </x:c>
      <x:c r="M6183" s="267" t="n">
        <x:f>I6183*TOMATO_HOURS*WEEKS*(1+TOMATO_DIM)^I6183+J6183*CARROT_HOURS*WEEKS*(1+CARROT_DIM)^J6183+K6183*MESCLUN_HOURS*WEEKS*(1+MESCLUN_DIM)^K6183</x:f>
        <x:v>4162.032361122028</x:v>
      </x:c>
      <x:c r="N6183" s="267" t="n">
        <x:f>MAX(M6183-FARMER_HOURS,0)/TEMP_HOURS_PER_WORKER</x:f>
        <x:v>2.390300250779186</x:v>
      </x:c>
      <x:c r="O6183" s="268" t="n">
        <x:f>I6183*TOMATO_PRICE+J6183*CARROT_PRICE+K6183*MESCLUN_PRICE</x:f>
        <x:v>176952</x:v>
      </x:c>
      <x:c r="P6183" s="268" t="n">
        <x:f>I6183*TOMATO_FERTILIZER+J6183*CARROT_FERTILIZER+K6183*MESCLUN_FERTILIZER</x:f>
        <x:v>37840</x:v>
      </x:c>
      <x:c r="Q6183" s="268" t="n">
        <x:f>MIN(M6183,FARMER_HOURS)*FARMER_RATE+MAX(M6183-FARMER_HOURS,0)*TEMP_RATE</x:f>
        <x:v>84757.50626947967</x:v>
      </x:c>
      <x:c r="R6183" s="268" t="n">
        <x:f>O6183-P6183-Q6183-FIXED_COST</x:f>
        <x:v>34354.493730520335</x:v>
      </x:c>
      <x:c r="S6183" s="139" t="str">
        <x:f>IF(AND(L6183&lt;=TOTAL_BED_CAP,N6183&lt;=TEMP_WORKER_CAP),"YES","NO")</x:f>
        <x:v>YES</x:v>
      </x:c>
      <x:c r="T6183" s="139" t="n">
        <x:f>IF(S6183="YES",R6183,-1E+99)</x:f>
        <x:v>34354.493730520335</x:v>
      </x:c>
    </x:row>
    <x:row r="6184">
      <x:c r="A6184" s="139"/>
      <x:c r="B6184" s="139"/>
      <x:c r="C6184" s="139"/>
      <x:c r="D6184" s="139"/>
      <x:c r="E6184" s="139"/>
      <x:c r="F6184" s="139"/>
      <x:c r="G6184" s="139"/>
      <x:c r="H6184" s="139"/>
      <x:c r="I6184" s="266" t="n">
        <x:f>INT((ROW()-ROW($I$46))/((CARROT_CAP+1)*(MESCLUN_CAP+1)))</x:f>
        <x:v>9</x:v>
      </x:c>
      <x:c r="J6184" s="266" t="n">
        <x:f>MOD(INT((ROW()-ROW($I$46))/(MESCLUN_CAP+1)),CARROT_CAP+1)</x:f>
        <x:v>9</x:v>
      </x:c>
      <x:c r="K6184" s="266" t="n">
        <x:f>MOD(ROW()-ROW($I$46),MESCLUN_CAP+1)</x:f>
        <x:v>0</x:v>
      </x:c>
      <x:c r="L6184" s="266" t="n">
        <x:f>SUM(I6184:K6184)</x:f>
        <x:v>18</x:v>
      </x:c>
      <x:c r="M6184" s="267" t="n">
        <x:f>I6184*TOMATO_HOURS*WEEKS*(1+TOMATO_DIM)^I6184+J6184*CARROT_HOURS*WEEKS*(1+CARROT_DIM)^J6184+K6184*MESCLUN_HOURS*WEEKS*(1+MESCLUN_DIM)^K6184</x:f>
        <x:v>2247.1306315958714</x:v>
      </x:c>
      <x:c r="N6184" s="267" t="n">
        <x:f>MAX(M6184-FARMER_HOURS,0)/TEMP_HOURS_PER_WORKER</x:f>
        <x:v>1.0605073830526885</x:v>
      </x:c>
      <x:c r="O6184" s="268" t="n">
        <x:f>I6184*TOMATO_PRICE+J6184*CARROT_PRICE+K6184*MESCLUN_PRICE</x:f>
        <x:v>98046</x:v>
      </x:c>
      <x:c r="P6184" s="268" t="n">
        <x:f>I6184*TOMATO_FERTILIZER+J6184*CARROT_FERTILIZER+K6184*MESCLUN_FERTILIZER</x:f>
        <x:v>11880</x:v>
      </x:c>
      <x:c r="Q6184" s="268" t="n">
        <x:f>MIN(M6184,FARMER_HOURS)*FARMER_RATE+MAX(M6184-FARMER_HOURS,0)*TEMP_RATE</x:f>
        <x:v>51512.68457631721</x:v>
      </x:c>
      <x:c r="R6184" s="268" t="n">
        <x:f>O6184-P6184-Q6184-FIXED_COST</x:f>
        <x:v>14653.31542368279</x:v>
      </x:c>
      <x:c r="S6184" s="139" t="str">
        <x:f>IF(AND(L6184&lt;=TOTAL_BED_CAP,N6184&lt;=TEMP_WORKER_CAP),"YES","NO")</x:f>
        <x:v>YES</x:v>
      </x:c>
      <x:c r="T6184" s="139" t="n">
        <x:f>IF(S6184="YES",R6184,-1E+99)</x:f>
        <x:v>14653.31542368279</x:v>
      </x:c>
    </x:row>
    <x:row r="6185">
      <x:c r="A6185" s="139"/>
      <x:c r="B6185" s="139"/>
      <x:c r="C6185" s="139"/>
      <x:c r="D6185" s="139"/>
      <x:c r="E6185" s="139"/>
      <x:c r="F6185" s="139"/>
      <x:c r="G6185" s="139"/>
      <x:c r="H6185" s="139"/>
      <x:c r="I6185" s="266" t="n">
        <x:f>INT((ROW()-ROW($I$46))/((CARROT_CAP+1)*(MESCLUN_CAP+1)))</x:f>
        <x:v>9</x:v>
      </x:c>
      <x:c r="J6185" s="266" t="n">
        <x:f>MOD(INT((ROW()-ROW($I$46))/(MESCLUN_CAP+1)),CARROT_CAP+1)</x:f>
        <x:v>9</x:v>
      </x:c>
      <x:c r="K6185" s="266" t="n">
        <x:f>MOD(ROW()-ROW($I$46),MESCLUN_CAP+1)</x:f>
        <x:v>1</x:v>
      </x:c>
      <x:c r="L6185" s="266" t="n">
        <x:f>SUM(I6185:K6185)</x:f>
        <x:v>19</x:v>
      </x:c>
      <x:c r="M6185" s="267" t="n">
        <x:f>I6185*TOMATO_HOURS*WEEKS*(1+TOMATO_DIM)^I6185+J6185*CARROT_HOURS*WEEKS*(1+CARROT_DIM)^J6185+K6185*MESCLUN_HOURS*WEEKS*(1+MESCLUN_DIM)^K6185</x:f>
        <x:v>2292.6931315958714</x:v>
      </x:c>
      <x:c r="N6185" s="267" t="n">
        <x:f>MAX(M6185-FARMER_HOURS,0)/TEMP_HOURS_PER_WORKER</x:f>
        <x:v>1.0921480080526884</x:v>
      </x:c>
      <x:c r="O6185" s="268" t="n">
        <x:f>I6185*TOMATO_PRICE+J6185*CARROT_PRICE+K6185*MESCLUN_PRICE</x:f>
        <x:v>100746</x:v>
      </x:c>
      <x:c r="P6185" s="268" t="n">
        <x:f>I6185*TOMATO_FERTILIZER+J6185*CARROT_FERTILIZER+K6185*MESCLUN_FERTILIZER</x:f>
        <x:v>12760</x:v>
      </x:c>
      <x:c r="Q6185" s="268" t="n">
        <x:f>MIN(M6185,FARMER_HOURS)*FARMER_RATE+MAX(M6185-FARMER_HOURS,0)*TEMP_RATE</x:f>
        <x:v>52303.70020131721</x:v>
      </x:c>
      <x:c r="R6185" s="268" t="n">
        <x:f>O6185-P6185-Q6185-FIXED_COST</x:f>
        <x:v>15682.29979868279</x:v>
      </x:c>
      <x:c r="S6185" s="139" t="str">
        <x:f>IF(AND(L6185&lt;=TOTAL_BED_CAP,N6185&lt;=TEMP_WORKER_CAP),"YES","NO")</x:f>
        <x:v>YES</x:v>
      </x:c>
      <x:c r="T6185" s="139" t="n">
        <x:f>IF(S6185="YES",R6185,-1E+99)</x:f>
        <x:v>15682.29979868279</x:v>
      </x:c>
    </x:row>
    <x:row r="6186">
      <x:c r="A6186" s="139"/>
      <x:c r="B6186" s="139"/>
      <x:c r="C6186" s="139"/>
      <x:c r="D6186" s="139"/>
      <x:c r="E6186" s="139"/>
      <x:c r="F6186" s="139"/>
      <x:c r="G6186" s="139"/>
      <x:c r="H6186" s="139"/>
      <x:c r="I6186" s="266" t="n">
        <x:f>INT((ROW()-ROW($I$46))/((CARROT_CAP+1)*(MESCLUN_CAP+1)))</x:f>
        <x:v>9</x:v>
      </x:c>
      <x:c r="J6186" s="266" t="n">
        <x:f>MOD(INT((ROW()-ROW($I$46))/(MESCLUN_CAP+1)),CARROT_CAP+1)</x:f>
        <x:v>9</x:v>
      </x:c>
      <x:c r="K6186" s="266" t="n">
        <x:f>MOD(ROW()-ROW($I$46),MESCLUN_CAP+1)</x:f>
        <x:v>2</x:v>
      </x:c>
      <x:c r="L6186" s="266" t="n">
        <x:f>SUM(I6186:K6186)</x:f>
        <x:v>20</x:v>
      </x:c>
      <x:c r="M6186" s="267" t="n">
        <x:f>I6186*TOMATO_HOURS*WEEKS*(1+TOMATO_DIM)^I6186+J6186*CARROT_HOURS*WEEKS*(1+CARROT_DIM)^J6186+K6186*MESCLUN_HOURS*WEEKS*(1+MESCLUN_DIM)^K6186</x:f>
        <x:v>2339.3946940958713</x:v>
      </x:c>
      <x:c r="N6186" s="267" t="n">
        <x:f>MAX(M6186-FARMER_HOURS,0)/TEMP_HOURS_PER_WORKER</x:f>
        <x:v>1.1245796486776884</x:v>
      </x:c>
      <x:c r="O6186" s="268" t="n">
        <x:f>I6186*TOMATO_PRICE+J6186*CARROT_PRICE+K6186*MESCLUN_PRICE</x:f>
        <x:v>103446</x:v>
      </x:c>
      <x:c r="P6186" s="268" t="n">
        <x:f>I6186*TOMATO_FERTILIZER+J6186*CARROT_FERTILIZER+K6186*MESCLUN_FERTILIZER</x:f>
        <x:v>13640</x:v>
      </x:c>
      <x:c r="Q6186" s="268" t="n">
        <x:f>MIN(M6186,FARMER_HOURS)*FARMER_RATE+MAX(M6186-FARMER_HOURS,0)*TEMP_RATE</x:f>
        <x:v>53114.49121694221</x:v>
      </x:c>
      <x:c r="R6186" s="268" t="n">
        <x:f>O6186-P6186-Q6186-FIXED_COST</x:f>
        <x:v>16691.50878305779</x:v>
      </x:c>
      <x:c r="S6186" s="139" t="str">
        <x:f>IF(AND(L6186&lt;=TOTAL_BED_CAP,N6186&lt;=TEMP_WORKER_CAP),"YES","NO")</x:f>
        <x:v>YES</x:v>
      </x:c>
      <x:c r="T6186" s="139" t="n">
        <x:f>IF(S6186="YES",R6186,-1E+99)</x:f>
        <x:v>16691.50878305779</x:v>
      </x:c>
    </x:row>
    <x:row r="6187">
      <x:c r="A6187" s="139"/>
      <x:c r="B6187" s="139"/>
      <x:c r="C6187" s="139"/>
      <x:c r="D6187" s="139"/>
      <x:c r="E6187" s="139"/>
      <x:c r="F6187" s="139"/>
      <x:c r="G6187" s="139"/>
      <x:c r="H6187" s="139"/>
      <x:c r="I6187" s="266" t="n">
        <x:f>INT((ROW()-ROW($I$46))/((CARROT_CAP+1)*(MESCLUN_CAP+1)))</x:f>
        <x:v>9</x:v>
      </x:c>
      <x:c r="J6187" s="266" t="n">
        <x:f>MOD(INT((ROW()-ROW($I$46))/(MESCLUN_CAP+1)),CARROT_CAP+1)</x:f>
        <x:v>9</x:v>
      </x:c>
      <x:c r="K6187" s="266" t="n">
        <x:f>MOD(ROW()-ROW($I$46),MESCLUN_CAP+1)</x:f>
        <x:v>3</x:v>
      </x:c>
      <x:c r="L6187" s="266" t="n">
        <x:f>SUM(I6187:K6187)</x:f>
        <x:v>21</x:v>
      </x:c>
      <x:c r="M6187" s="267" t="n">
        <x:f>I6187*TOMATO_HOURS*WEEKS*(1+TOMATO_DIM)^I6187+J6187*CARROT_HOURS*WEEKS*(1+CARROT_DIM)^J6187+K6187*MESCLUN_HOURS*WEEKS*(1+MESCLUN_DIM)^K6187</x:f>
        <x:v>2387.256676517746</x:v>
      </x:c>
      <x:c r="N6187" s="267" t="n">
        <x:f>MAX(M6187-FARMER_HOURS,0)/TEMP_HOURS_PER_WORKER</x:f>
        <x:v>1.157817136470657</x:v>
      </x:c>
      <x:c r="O6187" s="268" t="n">
        <x:f>I6187*TOMATO_PRICE+J6187*CARROT_PRICE+K6187*MESCLUN_PRICE</x:f>
        <x:v>106146</x:v>
      </x:c>
      <x:c r="P6187" s="268" t="n">
        <x:f>I6187*TOMATO_FERTILIZER+J6187*CARROT_FERTILIZER+K6187*MESCLUN_FERTILIZER</x:f>
        <x:v>14520</x:v>
      </x:c>
      <x:c r="Q6187" s="268" t="n">
        <x:f>MIN(M6187,FARMER_HOURS)*FARMER_RATE+MAX(M6187-FARMER_HOURS,0)*TEMP_RATE</x:f>
        <x:v>53945.42841176642</x:v>
      </x:c>
      <x:c r="R6187" s="268" t="n">
        <x:f>O6187-P6187-Q6187-FIXED_COST</x:f>
        <x:v>17680.57158823358</x:v>
      </x:c>
      <x:c r="S6187" s="139" t="str">
        <x:f>IF(AND(L6187&lt;=TOTAL_BED_CAP,N6187&lt;=TEMP_WORKER_CAP),"YES","NO")</x:f>
        <x:v>YES</x:v>
      </x:c>
      <x:c r="T6187" s="139" t="n">
        <x:f>IF(S6187="YES",R6187,-1E+99)</x:f>
        <x:v>17680.57158823358</x:v>
      </x:c>
    </x:row>
    <x:row r="6188">
      <x:c r="A6188" s="139"/>
      <x:c r="B6188" s="139"/>
      <x:c r="C6188" s="139"/>
      <x:c r="D6188" s="139"/>
      <x:c r="E6188" s="139"/>
      <x:c r="F6188" s="139"/>
      <x:c r="G6188" s="139"/>
      <x:c r="H6188" s="139"/>
      <x:c r="I6188" s="266" t="n">
        <x:f>INT((ROW()-ROW($I$46))/((CARROT_CAP+1)*(MESCLUN_CAP+1)))</x:f>
        <x:v>9</x:v>
      </x:c>
      <x:c r="J6188" s="266" t="n">
        <x:f>MOD(INT((ROW()-ROW($I$46))/(MESCLUN_CAP+1)),CARROT_CAP+1)</x:f>
        <x:v>9</x:v>
      </x:c>
      <x:c r="K6188" s="266" t="n">
        <x:f>MOD(ROW()-ROW($I$46),MESCLUN_CAP+1)</x:f>
        <x:v>4</x:v>
      </x:c>
      <x:c r="L6188" s="266" t="n">
        <x:f>SUM(I6188:K6188)</x:f>
        <x:v>22</x:v>
      </x:c>
      <x:c r="M6188" s="267" t="n">
        <x:f>I6188*TOMATO_HOURS*WEEKS*(1+TOMATO_DIM)^I6188+J6188*CARROT_HOURS*WEEKS*(1+CARROT_DIM)^J6188+K6188*MESCLUN_HOURS*WEEKS*(1+MESCLUN_DIM)^K6188</x:f>
        <x:v>2436.3007922404026</x:v>
      </x:c>
      <x:c r="N6188" s="267" t="n">
        <x:f>MAX(M6188-FARMER_HOURS,0)/TEMP_HOURS_PER_WORKER</x:f>
        <x:v>1.1918755501669462</x:v>
      </x:c>
      <x:c r="O6188" s="268" t="n">
        <x:f>I6188*TOMATO_PRICE+J6188*CARROT_PRICE+K6188*MESCLUN_PRICE</x:f>
        <x:v>108846</x:v>
      </x:c>
      <x:c r="P6188" s="268" t="n">
        <x:f>I6188*TOMATO_FERTILIZER+J6188*CARROT_FERTILIZER+K6188*MESCLUN_FERTILIZER</x:f>
        <x:v>15400</x:v>
      </x:c>
      <x:c r="Q6188" s="268" t="n">
        <x:f>MIN(M6188,FARMER_HOURS)*FARMER_RATE+MAX(M6188-FARMER_HOURS,0)*TEMP_RATE</x:f>
        <x:v>54796.888754173655</x:v>
      </x:c>
      <x:c r="R6188" s="268" t="n">
        <x:f>O6188-P6188-Q6188-FIXED_COST</x:f>
        <x:v>18649.111245826345</x:v>
      </x:c>
      <x:c r="S6188" s="139" t="str">
        <x:f>IF(AND(L6188&lt;=TOTAL_BED_CAP,N6188&lt;=TEMP_WORKER_CAP),"YES","NO")</x:f>
        <x:v>YES</x:v>
      </x:c>
      <x:c r="T6188" s="139" t="n">
        <x:f>IF(S6188="YES",R6188,-1E+99)</x:f>
        <x:v>18649.111245826345</x:v>
      </x:c>
    </x:row>
    <x:row r="6189">
      <x:c r="A6189" s="139"/>
      <x:c r="B6189" s="139"/>
      <x:c r="C6189" s="139"/>
      <x:c r="D6189" s="139"/>
      <x:c r="E6189" s="139"/>
      <x:c r="F6189" s="139"/>
      <x:c r="G6189" s="139"/>
      <x:c r="H6189" s="139"/>
      <x:c r="I6189" s="266" t="n">
        <x:f>INT((ROW()-ROW($I$46))/((CARROT_CAP+1)*(MESCLUN_CAP+1)))</x:f>
        <x:v>9</x:v>
      </x:c>
      <x:c r="J6189" s="266" t="n">
        <x:f>MOD(INT((ROW()-ROW($I$46))/(MESCLUN_CAP+1)),CARROT_CAP+1)</x:f>
        <x:v>9</x:v>
      </x:c>
      <x:c r="K6189" s="266" t="n">
        <x:f>MOD(ROW()-ROW($I$46),MESCLUN_CAP+1)</x:f>
        <x:v>5</x:v>
      </x:c>
      <x:c r="L6189" s="266" t="n">
        <x:f>SUM(I6189:K6189)</x:f>
        <x:v>23</x:v>
      </x:c>
      <x:c r="M6189" s="267" t="n">
        <x:f>I6189*TOMATO_HOURS*WEEKS*(1+TOMATO_DIM)^I6189+J6189*CARROT_HOURS*WEEKS*(1+CARROT_DIM)^J6189+K6189*MESCLUN_HOURS*WEEKS*(1+MESCLUN_DIM)^K6189</x:f>
        <x:v>2486.549116161606</x:v>
      </x:c>
      <x:c r="N6189" s="267" t="n">
        <x:f>MAX(M6189-FARMER_HOURS,0)/TEMP_HOURS_PER_WORKER</x:f>
        <x:v>1.2267702195566708</x:v>
      </x:c>
      <x:c r="O6189" s="268" t="n">
        <x:f>I6189*TOMATO_PRICE+J6189*CARROT_PRICE+K6189*MESCLUN_PRICE</x:f>
        <x:v>111546</x:v>
      </x:c>
      <x:c r="P6189" s="268" t="n">
        <x:f>I6189*TOMATO_FERTILIZER+J6189*CARROT_FERTILIZER+K6189*MESCLUN_FERTILIZER</x:f>
        <x:v>16280</x:v>
      </x:c>
      <x:c r="Q6189" s="268" t="n">
        <x:f>MIN(M6189,FARMER_HOURS)*FARMER_RATE+MAX(M6189-FARMER_HOURS,0)*TEMP_RATE</x:f>
        <x:v>55669.255488916766</x:v>
      </x:c>
      <x:c r="R6189" s="268" t="n">
        <x:f>O6189-P6189-Q6189-FIXED_COST</x:f>
        <x:v>19596.744511083234</x:v>
      </x:c>
      <x:c r="S6189" s="139" t="str">
        <x:f>IF(AND(L6189&lt;=TOTAL_BED_CAP,N6189&lt;=TEMP_WORKER_CAP),"YES","NO")</x:f>
        <x:v>YES</x:v>
      </x:c>
      <x:c r="T6189" s="139" t="n">
        <x:f>IF(S6189="YES",R6189,-1E+99)</x:f>
        <x:v>19596.744511083234</x:v>
      </x:c>
    </x:row>
    <x:row r="6190">
      <x:c r="A6190" s="139"/>
      <x:c r="B6190" s="139"/>
      <x:c r="C6190" s="139"/>
      <x:c r="D6190" s="139"/>
      <x:c r="E6190" s="139"/>
      <x:c r="F6190" s="139"/>
      <x:c r="G6190" s="139"/>
      <x:c r="H6190" s="139"/>
      <x:c r="I6190" s="266" t="n">
        <x:f>INT((ROW()-ROW($I$46))/((CARROT_CAP+1)*(MESCLUN_CAP+1)))</x:f>
        <x:v>9</x:v>
      </x:c>
      <x:c r="J6190" s="266" t="n">
        <x:f>MOD(INT((ROW()-ROW($I$46))/(MESCLUN_CAP+1)),CARROT_CAP+1)</x:f>
        <x:v>9</x:v>
      </x:c>
      <x:c r="K6190" s="266" t="n">
        <x:f>MOD(ROW()-ROW($I$46),MESCLUN_CAP+1)</x:f>
        <x:v>6</x:v>
      </x:c>
      <x:c r="L6190" s="266" t="n">
        <x:f>SUM(I6190:K6190)</x:f>
        <x:v>24</x:v>
      </x:c>
      <x:c r="M6190" s="267" t="n">
        <x:f>I6190*TOMATO_HOURS*WEEKS*(1+TOMATO_DIM)^I6190+J6190*CARROT_HOURS*WEEKS*(1+CARROT_DIM)^J6190+K6190*MESCLUN_HOURS*WEEKS*(1+MESCLUN_DIM)^K6190</x:f>
        <x:v>2538.024090343239</x:v>
      </x:c>
      <x:c r="N6190" s="267" t="n">
        <x:f>MAX(M6190-FARMER_HOURS,0)/TEMP_HOURS_PER_WORKER</x:f>
        <x:v>1.2625167294050272</x:v>
      </x:c>
      <x:c r="O6190" s="268" t="n">
        <x:f>I6190*TOMATO_PRICE+J6190*CARROT_PRICE+K6190*MESCLUN_PRICE</x:f>
        <x:v>114246</x:v>
      </x:c>
      <x:c r="P6190" s="268" t="n">
        <x:f>I6190*TOMATO_FERTILIZER+J6190*CARROT_FERTILIZER+K6190*MESCLUN_FERTILIZER</x:f>
        <x:v>17160</x:v>
      </x:c>
      <x:c r="Q6190" s="268" t="n">
        <x:f>MIN(M6190,FARMER_HOURS)*FARMER_RATE+MAX(M6190-FARMER_HOURS,0)*TEMP_RATE</x:f>
        <x:v>56562.918235125675</x:v>
      </x:c>
      <x:c r="R6190" s="268" t="n">
        <x:f>O6190-P6190-Q6190-FIXED_COST</x:f>
        <x:v>20523.081764874325</x:v>
      </x:c>
      <x:c r="S6190" s="139" t="str">
        <x:f>IF(AND(L6190&lt;=TOTAL_BED_CAP,N6190&lt;=TEMP_WORKER_CAP),"YES","NO")</x:f>
        <x:v>YES</x:v>
      </x:c>
      <x:c r="T6190" s="139" t="n">
        <x:f>IF(S6190="YES",R6190,-1E+99)</x:f>
        <x:v>20523.081764874325</x:v>
      </x:c>
    </x:row>
    <x:row r="6191">
      <x:c r="A6191" s="139"/>
      <x:c r="B6191" s="139"/>
      <x:c r="C6191" s="139"/>
      <x:c r="D6191" s="139"/>
      <x:c r="E6191" s="139"/>
      <x:c r="F6191" s="139"/>
      <x:c r="G6191" s="139"/>
      <x:c r="H6191" s="139"/>
      <x:c r="I6191" s="266" t="n">
        <x:f>INT((ROW()-ROW($I$46))/((CARROT_CAP+1)*(MESCLUN_CAP+1)))</x:f>
        <x:v>9</x:v>
      </x:c>
      <x:c r="J6191" s="266" t="n">
        <x:f>MOD(INT((ROW()-ROW($I$46))/(MESCLUN_CAP+1)),CARROT_CAP+1)</x:f>
        <x:v>9</x:v>
      </x:c>
      <x:c r="K6191" s="266" t="n">
        <x:f>MOD(ROW()-ROW($I$46),MESCLUN_CAP+1)</x:f>
        <x:v>7</x:v>
      </x:c>
      <x:c r="L6191" s="266" t="n">
        <x:f>SUM(I6191:K6191)</x:f>
        <x:v>25</x:v>
      </x:c>
      <x:c r="M6191" s="267" t="n">
        <x:f>I6191*TOMATO_HOURS*WEEKS*(1+TOMATO_DIM)^I6191+J6191*CARROT_HOURS*WEEKS*(1+CARROT_DIM)^J6191+K6191*MESCLUN_HOURS*WEEKS*(1+MESCLUN_DIM)^K6191</x:f>
        <x:v>2590.7485297411995</x:v>
      </x:c>
      <x:c r="N6191" s="267" t="n">
        <x:f>MAX(M6191-FARMER_HOURS,0)/TEMP_HOURS_PER_WORKER</x:f>
        <x:v>1.2991309234313886</x:v>
      </x:c>
      <x:c r="O6191" s="268" t="n">
        <x:f>I6191*TOMATO_PRICE+J6191*CARROT_PRICE+K6191*MESCLUN_PRICE</x:f>
        <x:v>116946</x:v>
      </x:c>
      <x:c r="P6191" s="268" t="n">
        <x:f>I6191*TOMATO_FERTILIZER+J6191*CARROT_FERTILIZER+K6191*MESCLUN_FERTILIZER</x:f>
        <x:v>18040</x:v>
      </x:c>
      <x:c r="Q6191" s="268" t="n">
        <x:f>MIN(M6191,FARMER_HOURS)*FARMER_RATE+MAX(M6191-FARMER_HOURS,0)*TEMP_RATE</x:f>
        <x:v>57478.27308578471</x:v>
      </x:c>
      <x:c r="R6191" s="268" t="n">
        <x:f>O6191-P6191-Q6191-FIXED_COST</x:f>
        <x:v>21427.726914215287</x:v>
      </x:c>
      <x:c r="S6191" s="139" t="str">
        <x:f>IF(AND(L6191&lt;=TOTAL_BED_CAP,N6191&lt;=TEMP_WORKER_CAP),"YES","NO")</x:f>
        <x:v>YES</x:v>
      </x:c>
      <x:c r="T6191" s="139" t="n">
        <x:f>IF(S6191="YES",R6191,-1E+99)</x:f>
        <x:v>21427.726914215287</x:v>
      </x:c>
    </x:row>
    <x:row r="6192">
      <x:c r="A6192" s="139"/>
      <x:c r="B6192" s="139"/>
      <x:c r="C6192" s="139"/>
      <x:c r="D6192" s="139"/>
      <x:c r="E6192" s="139"/>
      <x:c r="F6192" s="139"/>
      <x:c r="G6192" s="139"/>
      <x:c r="H6192" s="139"/>
      <x:c r="I6192" s="266" t="n">
        <x:f>INT((ROW()-ROW($I$46))/((CARROT_CAP+1)*(MESCLUN_CAP+1)))</x:f>
        <x:v>9</x:v>
      </x:c>
      <x:c r="J6192" s="266" t="n">
        <x:f>MOD(INT((ROW()-ROW($I$46))/(MESCLUN_CAP+1)),CARROT_CAP+1)</x:f>
        <x:v>9</x:v>
      </x:c>
      <x:c r="K6192" s="266" t="n">
        <x:f>MOD(ROW()-ROW($I$46),MESCLUN_CAP+1)</x:f>
        <x:v>8</x:v>
      </x:c>
      <x:c r="L6192" s="266" t="n">
        <x:f>SUM(I6192:K6192)</x:f>
        <x:v>26</x:v>
      </x:c>
      <x:c r="M6192" s="267" t="n">
        <x:f>I6192*TOMATO_HOURS*WEEKS*(1+TOMATO_DIM)^I6192+J6192*CARROT_HOURS*WEEKS*(1+CARROT_DIM)^J6192+K6192*MESCLUN_HOURS*WEEKS*(1+MESCLUN_DIM)^K6192</x:f>
        <x:v>2644.7456280211795</x:v>
      </x:c>
      <x:c r="N6192" s="267" t="n">
        <x:f>MAX(M6192-FARMER_HOURS,0)/TEMP_HOURS_PER_WORKER</x:f>
        <x:v>1.3366289083480414</x:v>
      </x:c>
      <x:c r="O6192" s="268" t="n">
        <x:f>I6192*TOMATO_PRICE+J6192*CARROT_PRICE+K6192*MESCLUN_PRICE</x:f>
        <x:v>119646</x:v>
      </x:c>
      <x:c r="P6192" s="268" t="n">
        <x:f>I6192*TOMATO_FERTILIZER+J6192*CARROT_FERTILIZER+K6192*MESCLUN_FERTILIZER</x:f>
        <x:v>18920</x:v>
      </x:c>
      <x:c r="Q6192" s="268" t="n">
        <x:f>MIN(M6192,FARMER_HOURS)*FARMER_RATE+MAX(M6192-FARMER_HOURS,0)*TEMP_RATE</x:f>
        <x:v>58415.72270870103</x:v>
      </x:c>
      <x:c r="R6192" s="268" t="n">
        <x:f>O6192-P6192-Q6192-FIXED_COST</x:f>
        <x:v>22310.277291298968</x:v>
      </x:c>
      <x:c r="S6192" s="139" t="str">
        <x:f>IF(AND(L6192&lt;=TOTAL_BED_CAP,N6192&lt;=TEMP_WORKER_CAP),"YES","NO")</x:f>
        <x:v>YES</x:v>
      </x:c>
      <x:c r="T6192" s="139" t="n">
        <x:f>IF(S6192="YES",R6192,-1E+99)</x:f>
        <x:v>22310.277291298968</x:v>
      </x:c>
    </x:row>
    <x:row r="6193">
      <x:c r="A6193" s="139"/>
      <x:c r="B6193" s="139"/>
      <x:c r="C6193" s="139"/>
      <x:c r="D6193" s="139"/>
      <x:c r="E6193" s="139"/>
      <x:c r="F6193" s="139"/>
      <x:c r="G6193" s="139"/>
      <x:c r="H6193" s="139"/>
      <x:c r="I6193" s="266" t="n">
        <x:f>INT((ROW()-ROW($I$46))/((CARROT_CAP+1)*(MESCLUN_CAP+1)))</x:f>
        <x:v>9</x:v>
      </x:c>
      <x:c r="J6193" s="266" t="n">
        <x:f>MOD(INT((ROW()-ROW($I$46))/(MESCLUN_CAP+1)),CARROT_CAP+1)</x:f>
        <x:v>9</x:v>
      </x:c>
      <x:c r="K6193" s="266" t="n">
        <x:f>MOD(ROW()-ROW($I$46),MESCLUN_CAP+1)</x:f>
        <x:v>9</x:v>
      </x:c>
      <x:c r="L6193" s="266" t="n">
        <x:f>SUM(I6193:K6193)</x:f>
        <x:v>27</x:v>
      </x:c>
      <x:c r="M6193" s="267" t="n">
        <x:f>I6193*TOMATO_HOURS*WEEKS*(1+TOMATO_DIM)^I6193+J6193*CARROT_HOURS*WEEKS*(1+CARROT_DIM)^J6193+K6193*MESCLUN_HOURS*WEEKS*(1+MESCLUN_DIM)^K6193</x:f>
        <x:v>2700.038963461574</x:v>
      </x:c>
      <x:c r="N6193" s="267" t="n">
        <x:f>MAX(M6193-FARMER_HOURS,0)/TEMP_HOURS_PER_WORKER</x:f>
        <x:v>1.3750270579594264</x:v>
      </x:c>
      <x:c r="O6193" s="268" t="n">
        <x:f>I6193*TOMATO_PRICE+J6193*CARROT_PRICE+K6193*MESCLUN_PRICE</x:f>
        <x:v>122346</x:v>
      </x:c>
      <x:c r="P6193" s="268" t="n">
        <x:f>I6193*TOMATO_FERTILIZER+J6193*CARROT_FERTILIZER+K6193*MESCLUN_FERTILIZER</x:f>
        <x:v>19800</x:v>
      </x:c>
      <x:c r="Q6193" s="268" t="n">
        <x:f>MIN(M6193,FARMER_HOURS)*FARMER_RATE+MAX(M6193-FARMER_HOURS,0)*TEMP_RATE</x:f>
        <x:v>59375.67644898566</x:v>
      </x:c>
      <x:c r="R6193" s="268" t="n">
        <x:f>O6193-P6193-Q6193-FIXED_COST</x:f>
        <x:v>23170.323551014342</x:v>
      </x:c>
      <x:c r="S6193" s="139" t="str">
        <x:f>IF(AND(L6193&lt;=TOTAL_BED_CAP,N6193&lt;=TEMP_WORKER_CAP),"YES","NO")</x:f>
        <x:v>YES</x:v>
      </x:c>
      <x:c r="T6193" s="139" t="n">
        <x:f>IF(S6193="YES",R6193,-1E+99)</x:f>
        <x:v>23170.323551014342</x:v>
      </x:c>
    </x:row>
    <x:row r="6194">
      <x:c r="A6194" s="139"/>
      <x:c r="B6194" s="139"/>
      <x:c r="C6194" s="139"/>
      <x:c r="D6194" s="139"/>
      <x:c r="E6194" s="139"/>
      <x:c r="F6194" s="139"/>
      <x:c r="G6194" s="139"/>
      <x:c r="H6194" s="139"/>
      <x:c r="I6194" s="266" t="n">
        <x:f>INT((ROW()-ROW($I$46))/((CARROT_CAP+1)*(MESCLUN_CAP+1)))</x:f>
        <x:v>9</x:v>
      </x:c>
      <x:c r="J6194" s="266" t="n">
        <x:f>MOD(INT((ROW()-ROW($I$46))/(MESCLUN_CAP+1)),CARROT_CAP+1)</x:f>
        <x:v>9</x:v>
      </x:c>
      <x:c r="K6194" s="266" t="n">
        <x:f>MOD(ROW()-ROW($I$46),MESCLUN_CAP+1)</x:f>
        <x:v>10</x:v>
      </x:c>
      <x:c r="L6194" s="266" t="n">
        <x:f>SUM(I6194:K6194)</x:f>
        <x:v>28</x:v>
      </x:c>
      <x:c r="M6194" s="267" t="n">
        <x:f>I6194*TOMATO_HOURS*WEEKS*(1+TOMATO_DIM)^I6194+J6194*CARROT_HOURS*WEEKS*(1+CARROT_DIM)^J6194+K6194*MESCLUN_HOURS*WEEKS*(1+MESCLUN_DIM)^K6194</x:f>
        <x:v>2756.652504944787</x:v>
      </x:c>
      <x:c r="N6194" s="267" t="n">
        <x:f>MAX(M6194-FARMER_HOURS,0)/TEMP_HOURS_PER_WORKER</x:f>
        <x:v>1.4143420173227688</x:v>
      </x:c>
      <x:c r="O6194" s="268" t="n">
        <x:f>I6194*TOMATO_PRICE+J6194*CARROT_PRICE+K6194*MESCLUN_PRICE</x:f>
        <x:v>125046</x:v>
      </x:c>
      <x:c r="P6194" s="268" t="n">
        <x:f>I6194*TOMATO_FERTILIZER+J6194*CARROT_FERTILIZER+K6194*MESCLUN_FERTILIZER</x:f>
        <x:v>20680</x:v>
      </x:c>
      <x:c r="Q6194" s="268" t="n">
        <x:f>MIN(M6194,FARMER_HOURS)*FARMER_RATE+MAX(M6194-FARMER_HOURS,0)*TEMP_RATE</x:f>
        <x:v>60358.55043306921</x:v>
      </x:c>
      <x:c r="R6194" s="268" t="n">
        <x:f>O6194-P6194-Q6194-FIXED_COST</x:f>
        <x:v>24007.449566930787</x:v>
      </x:c>
      <x:c r="S6194" s="139" t="str">
        <x:f>IF(AND(L6194&lt;=TOTAL_BED_CAP,N6194&lt;=TEMP_WORKER_CAP),"YES","NO")</x:f>
        <x:v>YES</x:v>
      </x:c>
      <x:c r="T6194" s="139" t="n">
        <x:f>IF(S6194="YES",R6194,-1E+99)</x:f>
        <x:v>24007.449566930787</x:v>
      </x:c>
    </x:row>
    <x:row r="6195">
      <x:c r="A6195" s="139"/>
      <x:c r="B6195" s="139"/>
      <x:c r="C6195" s="139"/>
      <x:c r="D6195" s="139"/>
      <x:c r="E6195" s="139"/>
      <x:c r="F6195" s="139"/>
      <x:c r="G6195" s="139"/>
      <x:c r="H6195" s="139"/>
      <x:c r="I6195" s="266" t="n">
        <x:f>INT((ROW()-ROW($I$46))/((CARROT_CAP+1)*(MESCLUN_CAP+1)))</x:f>
        <x:v>9</x:v>
      </x:c>
      <x:c r="J6195" s="266" t="n">
        <x:f>MOD(INT((ROW()-ROW($I$46))/(MESCLUN_CAP+1)),CARROT_CAP+1)</x:f>
        <x:v>9</x:v>
      </x:c>
      <x:c r="K6195" s="266" t="n">
        <x:f>MOD(ROW()-ROW($I$46),MESCLUN_CAP+1)</x:f>
        <x:v>11</x:v>
      </x:c>
      <x:c r="L6195" s="266" t="n">
        <x:f>SUM(I6195:K6195)</x:f>
        <x:v>29</x:v>
      </x:c>
      <x:c r="M6195" s="267" t="n">
        <x:f>I6195*TOMATO_HOURS*WEEKS*(1+TOMATO_DIM)^I6195+J6195*CARROT_HOURS*WEEKS*(1+CARROT_DIM)^J6195+K6195*MESCLUN_HOURS*WEEKS*(1+MESCLUN_DIM)^K6195</x:f>
        <x:v>2814.6106180382258</x:v>
      </x:c>
      <x:c r="N6195" s="267" t="n">
        <x:f>MAX(M6195-FARMER_HOURS,0)/TEMP_HOURS_PER_WORKER</x:f>
        <x:v>1.45459070697099</x:v>
      </x:c>
      <x:c r="O6195" s="268" t="n">
        <x:f>I6195*TOMATO_PRICE+J6195*CARROT_PRICE+K6195*MESCLUN_PRICE</x:f>
        <x:v>127746</x:v>
      </x:c>
      <x:c r="P6195" s="268" t="n">
        <x:f>I6195*TOMATO_FERTILIZER+J6195*CARROT_FERTILIZER+K6195*MESCLUN_FERTILIZER</x:f>
        <x:v>21560</x:v>
      </x:c>
      <x:c r="Q6195" s="268" t="n">
        <x:f>MIN(M6195,FARMER_HOURS)*FARMER_RATE+MAX(M6195-FARMER_HOURS,0)*TEMP_RATE</x:f>
        <x:v>61364.76767427475</x:v>
      </x:c>
      <x:c r="R6195" s="268" t="n">
        <x:f>O6195-P6195-Q6195-FIXED_COST</x:f>
        <x:v>24821.23232572525</x:v>
      </x:c>
      <x:c r="S6195" s="139" t="str">
        <x:f>IF(AND(L6195&lt;=TOTAL_BED_CAP,N6195&lt;=TEMP_WORKER_CAP),"YES","NO")</x:f>
        <x:v>YES</x:v>
      </x:c>
      <x:c r="T6195" s="139" t="n">
        <x:f>IF(S6195="YES",R6195,-1E+99)</x:f>
        <x:v>24821.23232572525</x:v>
      </x:c>
    </x:row>
    <x:row r="6196">
      <x:c r="A6196" s="139"/>
      <x:c r="B6196" s="139"/>
      <x:c r="C6196" s="139"/>
      <x:c r="D6196" s="139"/>
      <x:c r="E6196" s="139"/>
      <x:c r="F6196" s="139"/>
      <x:c r="G6196" s="139"/>
      <x:c r="H6196" s="139"/>
      <x:c r="I6196" s="266" t="n">
        <x:f>INT((ROW()-ROW($I$46))/((CARROT_CAP+1)*(MESCLUN_CAP+1)))</x:f>
        <x:v>9</x:v>
      </x:c>
      <x:c r="J6196" s="266" t="n">
        <x:f>MOD(INT((ROW()-ROW($I$46))/(MESCLUN_CAP+1)),CARROT_CAP+1)</x:f>
        <x:v>9</x:v>
      </x:c>
      <x:c r="K6196" s="266" t="n">
        <x:f>MOD(ROW()-ROW($I$46),MESCLUN_CAP+1)</x:f>
        <x:v>12</x:v>
      </x:c>
      <x:c r="L6196" s="266" t="n">
        <x:f>SUM(I6196:K6196)</x:f>
        <x:v>30</x:v>
      </x:c>
      <x:c r="M6196" s="267" t="n">
        <x:f>I6196*TOMATO_HOURS*WEEKS*(1+TOMATO_DIM)^I6196+J6196*CARROT_HOURS*WEEKS*(1+CARROT_DIM)^J6196+K6196*MESCLUN_HOURS*WEEKS*(1+MESCLUN_DIM)^K6196</x:f>
        <x:v>2873.9380711662902</x:v>
      </x:c>
      <x:c r="N6196" s="267" t="n">
        <x:f>MAX(M6196-FARMER_HOURS,0)/TEMP_HOURS_PER_WORKER</x:f>
        <x:v>1.4957903271988127</x:v>
      </x:c>
      <x:c r="O6196" s="268" t="n">
        <x:f>I6196*TOMATO_PRICE+J6196*CARROT_PRICE+K6196*MESCLUN_PRICE</x:f>
        <x:v>130446</x:v>
      </x:c>
      <x:c r="P6196" s="268" t="n">
        <x:f>I6196*TOMATO_FERTILIZER+J6196*CARROT_FERTILIZER+K6196*MESCLUN_FERTILIZER</x:f>
        <x:v>22440</x:v>
      </x:c>
      <x:c r="Q6196" s="268" t="n">
        <x:f>MIN(M6196,FARMER_HOURS)*FARMER_RATE+MAX(M6196-FARMER_HOURS,0)*TEMP_RATE</x:f>
        <x:v>62394.75817997032</x:v>
      </x:c>
      <x:c r="R6196" s="268" t="n">
        <x:f>O6196-P6196-Q6196-FIXED_COST</x:f>
        <x:v>25611.24182002968</x:v>
      </x:c>
      <x:c r="S6196" s="139" t="str">
        <x:f>IF(AND(L6196&lt;=TOTAL_BED_CAP,N6196&lt;=TEMP_WORKER_CAP),"YES","NO")</x:f>
        <x:v>YES</x:v>
      </x:c>
      <x:c r="T6196" s="139" t="n">
        <x:f>IF(S6196="YES",R6196,-1E+99)</x:f>
        <x:v>25611.24182002968</x:v>
      </x:c>
    </x:row>
    <x:row r="6197">
      <x:c r="A6197" s="139"/>
      <x:c r="B6197" s="139"/>
      <x:c r="C6197" s="139"/>
      <x:c r="D6197" s="139"/>
      <x:c r="E6197" s="139"/>
      <x:c r="F6197" s="139"/>
      <x:c r="G6197" s="139"/>
      <x:c r="H6197" s="139"/>
      <x:c r="I6197" s="266" t="n">
        <x:f>INT((ROW()-ROW($I$46))/((CARROT_CAP+1)*(MESCLUN_CAP+1)))</x:f>
        <x:v>9</x:v>
      </x:c>
      <x:c r="J6197" s="266" t="n">
        <x:f>MOD(INT((ROW()-ROW($I$46))/(MESCLUN_CAP+1)),CARROT_CAP+1)</x:f>
        <x:v>9</x:v>
      </x:c>
      <x:c r="K6197" s="266" t="n">
        <x:f>MOD(ROW()-ROW($I$46),MESCLUN_CAP+1)</x:f>
        <x:v>13</x:v>
      </x:c>
      <x:c r="L6197" s="266" t="n">
        <x:f>SUM(I6197:K6197)</x:f>
        <x:v>31</x:v>
      </x:c>
      <x:c r="M6197" s="267" t="n">
        <x:f>I6197*TOMATO_HOURS*WEEKS*(1+TOMATO_DIM)^I6197+J6197*CARROT_HOURS*WEEKS*(1+CARROT_DIM)^J6197+K6197*MESCLUN_HOURS*WEEKS*(1+MESCLUN_DIM)^K6197</x:f>
        <x:v>2934.660041874675</x:v>
      </x:c>
      <x:c r="N6197" s="267" t="n">
        <x:f>MAX(M6197-FARMER_HOURS,0)/TEMP_HOURS_PER_WORKER</x:f>
        <x:v>1.5379583624129687</x:v>
      </x:c>
      <x:c r="O6197" s="268" t="n">
        <x:f>I6197*TOMATO_PRICE+J6197*CARROT_PRICE+K6197*MESCLUN_PRICE</x:f>
        <x:v>133146</x:v>
      </x:c>
      <x:c r="P6197" s="268" t="n">
        <x:f>I6197*TOMATO_FERTILIZER+J6197*CARROT_FERTILIZER+K6197*MESCLUN_FERTILIZER</x:f>
        <x:v>23320</x:v>
      </x:c>
      <x:c r="Q6197" s="268" t="n">
        <x:f>MIN(M6197,FARMER_HOURS)*FARMER_RATE+MAX(M6197-FARMER_HOURS,0)*TEMP_RATE</x:f>
        <x:v>63448.95906032422</x:v>
      </x:c>
      <x:c r="R6197" s="268" t="n">
        <x:f>O6197-P6197-Q6197-FIXED_COST</x:f>
        <x:v>26377.040939675782</x:v>
      </x:c>
      <x:c r="S6197" s="139" t="str">
        <x:f>IF(AND(L6197&lt;=TOTAL_BED_CAP,N6197&lt;=TEMP_WORKER_CAP),"YES","NO")</x:f>
        <x:v>YES</x:v>
      </x:c>
      <x:c r="T6197" s="139" t="n">
        <x:f>IF(S6197="YES",R6197,-1E+99)</x:f>
        <x:v>26377.040939675782</x:v>
      </x:c>
    </x:row>
    <x:row r="6198">
      <x:c r="A6198" s="139"/>
      <x:c r="B6198" s="139"/>
      <x:c r="C6198" s="139"/>
      <x:c r="D6198" s="139"/>
      <x:c r="E6198" s="139"/>
      <x:c r="F6198" s="139"/>
      <x:c r="G6198" s="139"/>
      <x:c r="H6198" s="139"/>
      <x:c r="I6198" s="266" t="n">
        <x:f>INT((ROW()-ROW($I$46))/((CARROT_CAP+1)*(MESCLUN_CAP+1)))</x:f>
        <x:v>9</x:v>
      </x:c>
      <x:c r="J6198" s="266" t="n">
        <x:f>MOD(INT((ROW()-ROW($I$46))/(MESCLUN_CAP+1)),CARROT_CAP+1)</x:f>
        <x:v>9</x:v>
      </x:c>
      <x:c r="K6198" s="266" t="n">
        <x:f>MOD(ROW()-ROW($I$46),MESCLUN_CAP+1)</x:f>
        <x:v>14</x:v>
      </x:c>
      <x:c r="L6198" s="266" t="n">
        <x:f>SUM(I6198:K6198)</x:f>
        <x:v>32</x:v>
      </x:c>
      <x:c r="M6198" s="267" t="n">
        <x:f>I6198*TOMATO_HOURS*WEEKS*(1+TOMATO_DIM)^I6198+J6198*CARROT_HOURS*WEEKS*(1+CARROT_DIM)^J6198+K6198*MESCLUN_HOURS*WEEKS*(1+MESCLUN_DIM)^K6198</x:f>
        <x:v>2996.802123188336</x:v>
      </x:c>
      <x:c r="N6198" s="267" t="n">
        <x:f>MAX(M6198-FARMER_HOURS,0)/TEMP_HOURS_PER_WORKER</x:f>
        <x:v>1.5811125855474555</x:v>
      </x:c>
      <x:c r="O6198" s="268" t="n">
        <x:f>I6198*TOMATO_PRICE+J6198*CARROT_PRICE+K6198*MESCLUN_PRICE</x:f>
        <x:v>135846</x:v>
      </x:c>
      <x:c r="P6198" s="268" t="n">
        <x:f>I6198*TOMATO_FERTILIZER+J6198*CARROT_FERTILIZER+K6198*MESCLUN_FERTILIZER</x:f>
        <x:v>24200</x:v>
      </x:c>
      <x:c r="Q6198" s="268" t="n">
        <x:f>MIN(M6198,FARMER_HOURS)*FARMER_RATE+MAX(M6198-FARMER_HOURS,0)*TEMP_RATE</x:f>
        <x:v>64527.81463868639</x:v>
      </x:c>
      <x:c r="R6198" s="268" t="n">
        <x:f>O6198-P6198-Q6198-FIXED_COST</x:f>
        <x:v>27118.18536131361</x:v>
      </x:c>
      <x:c r="S6198" s="139" t="str">
        <x:f>IF(AND(L6198&lt;=TOTAL_BED_CAP,N6198&lt;=TEMP_WORKER_CAP),"YES","NO")</x:f>
        <x:v>YES</x:v>
      </x:c>
      <x:c r="T6198" s="139" t="n">
        <x:f>IF(S6198="YES",R6198,-1E+99)</x:f>
        <x:v>27118.18536131361</x:v>
      </x:c>
    </x:row>
    <x:row r="6199">
      <x:c r="A6199" s="139"/>
      <x:c r="B6199" s="139"/>
      <x:c r="C6199" s="139"/>
      <x:c r="D6199" s="139"/>
      <x:c r="E6199" s="139"/>
      <x:c r="F6199" s="139"/>
      <x:c r="G6199" s="139"/>
      <x:c r="H6199" s="139"/>
      <x:c r="I6199" s="266" t="n">
        <x:f>INT((ROW()-ROW($I$46))/((CARROT_CAP+1)*(MESCLUN_CAP+1)))</x:f>
        <x:v>9</x:v>
      </x:c>
      <x:c r="J6199" s="266" t="n">
        <x:f>MOD(INT((ROW()-ROW($I$46))/(MESCLUN_CAP+1)),CARROT_CAP+1)</x:f>
        <x:v>9</x:v>
      </x:c>
      <x:c r="K6199" s="266" t="n">
        <x:f>MOD(ROW()-ROW($I$46),MESCLUN_CAP+1)</x:f>
        <x:v>15</x:v>
      </x:c>
      <x:c r="L6199" s="266" t="n">
        <x:f>SUM(I6199:K6199)</x:f>
        <x:v>33</x:v>
      </x:c>
      <x:c r="M6199" s="267" t="n">
        <x:f>I6199*TOMATO_HOURS*WEEKS*(1+TOMATO_DIM)^I6199+J6199*CARROT_HOURS*WEEKS*(1+CARROT_DIM)^J6199+K6199*MESCLUN_HOURS*WEEKS*(1+MESCLUN_DIM)^K6199</x:f>
        <x:v>3060.390330064482</x:v>
      </x:c>
      <x:c r="N6199" s="267" t="n">
        <x:f>MAX(M6199-FARMER_HOURS,0)/TEMP_HOURS_PER_WORKER</x:f>
        <x:v>1.6252710625447793</x:v>
      </x:c>
      <x:c r="O6199" s="268" t="n">
        <x:f>I6199*TOMATO_PRICE+J6199*CARROT_PRICE+K6199*MESCLUN_PRICE</x:f>
        <x:v>138546</x:v>
      </x:c>
      <x:c r="P6199" s="268" t="n">
        <x:f>I6199*TOMATO_FERTILIZER+J6199*CARROT_FERTILIZER+K6199*MESCLUN_FERTILIZER</x:f>
        <x:v>25080</x:v>
      </x:c>
      <x:c r="Q6199" s="268" t="n">
        <x:f>MIN(M6199,FARMER_HOURS)*FARMER_RATE+MAX(M6199-FARMER_HOURS,0)*TEMP_RATE</x:f>
        <x:v>65631.77656361947</x:v>
      </x:c>
      <x:c r="R6199" s="268" t="n">
        <x:f>O6199-P6199-Q6199-FIXED_COST</x:f>
        <x:v>27834.223436380533</x:v>
      </x:c>
      <x:c r="S6199" s="139" t="str">
        <x:f>IF(AND(L6199&lt;=TOTAL_BED_CAP,N6199&lt;=TEMP_WORKER_CAP),"YES","NO")</x:f>
        <x:v>YES</x:v>
      </x:c>
      <x:c r="T6199" s="139" t="n">
        <x:f>IF(S6199="YES",R6199,-1E+99)</x:f>
        <x:v>27834.223436380533</x:v>
      </x:c>
    </x:row>
    <x:row r="6200">
      <x:c r="A6200" s="139"/>
      <x:c r="B6200" s="139"/>
      <x:c r="C6200" s="139"/>
      <x:c r="D6200" s="139"/>
      <x:c r="E6200" s="139"/>
      <x:c r="F6200" s="139"/>
      <x:c r="G6200" s="139"/>
      <x:c r="H6200" s="139"/>
      <x:c r="I6200" s="266" t="n">
        <x:f>INT((ROW()-ROW($I$46))/((CARROT_CAP+1)*(MESCLUN_CAP+1)))</x:f>
        <x:v>9</x:v>
      </x:c>
      <x:c r="J6200" s="266" t="n">
        <x:f>MOD(INT((ROW()-ROW($I$46))/(MESCLUN_CAP+1)),CARROT_CAP+1)</x:f>
        <x:v>9</x:v>
      </x:c>
      <x:c r="K6200" s="266" t="n">
        <x:f>MOD(ROW()-ROW($I$46),MESCLUN_CAP+1)</x:f>
        <x:v>16</x:v>
      </x:c>
      <x:c r="L6200" s="266" t="n">
        <x:f>SUM(I6200:K6200)</x:f>
        <x:v>34</x:v>
      </x:c>
      <x:c r="M6200" s="267" t="n">
        <x:f>I6200*TOMATO_HOURS*WEEKS*(1+TOMATO_DIM)^I6200+J6200*CARROT_HOURS*WEEKS*(1+CARROT_DIM)^J6200+K6200*MESCLUN_HOURS*WEEKS*(1+MESCLUN_DIM)^K6200</x:f>
        <x:v>3125.451105941971</x:v>
      </x:c>
      <x:c r="N6200" s="267" t="n">
        <x:f>MAX(M6200-FARMER_HOURS,0)/TEMP_HOURS_PER_WORKER</x:f>
        <x:v>1.6704521569041466</x:v>
      </x:c>
      <x:c r="O6200" s="268" t="n">
        <x:f>I6200*TOMATO_PRICE+J6200*CARROT_PRICE+K6200*MESCLUN_PRICE</x:f>
        <x:v>141246</x:v>
      </x:c>
      <x:c r="P6200" s="268" t="n">
        <x:f>I6200*TOMATO_FERTILIZER+J6200*CARROT_FERTILIZER+K6200*MESCLUN_FERTILIZER</x:f>
        <x:v>25960</x:v>
      </x:c>
      <x:c r="Q6200" s="268" t="n">
        <x:f>MIN(M6200,FARMER_HOURS)*FARMER_RATE+MAX(M6200-FARMER_HOURS,0)*TEMP_RATE</x:f>
        <x:v>66761.30392260366</x:v>
      </x:c>
      <x:c r="R6200" s="268" t="n">
        <x:f>O6200-P6200-Q6200-FIXED_COST</x:f>
        <x:v>28524.696077396336</x:v>
      </x:c>
      <x:c r="S6200" s="139" t="str">
        <x:f>IF(AND(L6200&lt;=TOTAL_BED_CAP,N6200&lt;=TEMP_WORKER_CAP),"YES","NO")</x:f>
        <x:v>YES</x:v>
      </x:c>
      <x:c r="T6200" s="139" t="n">
        <x:f>IF(S6200="YES",R6200,-1E+99)</x:f>
        <x:v>28524.696077396336</x:v>
      </x:c>
    </x:row>
    <x:row r="6201">
      <x:c r="A6201" s="139"/>
      <x:c r="B6201" s="139"/>
      <x:c r="C6201" s="139"/>
      <x:c r="D6201" s="139"/>
      <x:c r="E6201" s="139"/>
      <x:c r="F6201" s="139"/>
      <x:c r="G6201" s="139"/>
      <x:c r="H6201" s="139"/>
      <x:c r="I6201" s="266" t="n">
        <x:f>INT((ROW()-ROW($I$46))/((CARROT_CAP+1)*(MESCLUN_CAP+1)))</x:f>
        <x:v>9</x:v>
      </x:c>
      <x:c r="J6201" s="266" t="n">
        <x:f>MOD(INT((ROW()-ROW($I$46))/(MESCLUN_CAP+1)),CARROT_CAP+1)</x:f>
        <x:v>9</x:v>
      </x:c>
      <x:c r="K6201" s="266" t="n">
        <x:f>MOD(ROW()-ROW($I$46),MESCLUN_CAP+1)</x:f>
        <x:v>17</x:v>
      </x:c>
      <x:c r="L6201" s="266" t="n">
        <x:f>SUM(I6201:K6201)</x:f>
        <x:v>35</x:v>
      </x:c>
      <x:c r="M6201" s="267" t="n">
        <x:f>I6201*TOMATO_HOURS*WEEKS*(1+TOMATO_DIM)^I6201+J6201*CARROT_HOURS*WEEKS*(1+CARROT_DIM)^J6201+K6201*MESCLUN_HOURS*WEEKS*(1+MESCLUN_DIM)^K6201</x:f>
        <x:v>3192.0113293885115</x:v>
      </x:c>
      <x:c r="N6201" s="267" t="n">
        <x:f>MAX(M6201-FARMER_HOURS,0)/TEMP_HOURS_PER_WORKER</x:f>
        <x:v>1.7166745342975775</x:v>
      </x:c>
      <x:c r="O6201" s="268" t="n">
        <x:f>I6201*TOMATO_PRICE+J6201*CARROT_PRICE+K6201*MESCLUN_PRICE</x:f>
        <x:v>143946</x:v>
      </x:c>
      <x:c r="P6201" s="268" t="n">
        <x:f>I6201*TOMATO_FERTILIZER+J6201*CARROT_FERTILIZER+K6201*MESCLUN_FERTILIZER</x:f>
        <x:v>26840</x:v>
      </x:c>
      <x:c r="Q6201" s="268" t="n">
        <x:f>MIN(M6201,FARMER_HOURS)*FARMER_RATE+MAX(M6201-FARMER_HOURS,0)*TEMP_RATE</x:f>
        <x:v>67916.86335743943</x:v>
      </x:c>
      <x:c r="R6201" s="268" t="n">
        <x:f>O6201-P6201-Q6201-FIXED_COST</x:f>
        <x:v>29189.136642560567</x:v>
      </x:c>
      <x:c r="S6201" s="139" t="str">
        <x:f>IF(AND(L6201&lt;=TOTAL_BED_CAP,N6201&lt;=TEMP_WORKER_CAP),"YES","NO")</x:f>
        <x:v>YES</x:v>
      </x:c>
      <x:c r="T6201" s="139" t="n">
        <x:f>IF(S6201="YES",R6201,-1E+99)</x:f>
        <x:v>29189.136642560567</x:v>
      </x:c>
    </x:row>
    <x:row r="6202">
      <x:c r="A6202" s="139"/>
      <x:c r="B6202" s="139"/>
      <x:c r="C6202" s="139"/>
      <x:c r="D6202" s="139"/>
      <x:c r="E6202" s="139"/>
      <x:c r="F6202" s="139"/>
      <x:c r="G6202" s="139"/>
      <x:c r="H6202" s="139"/>
      <x:c r="I6202" s="266" t="n">
        <x:f>INT((ROW()-ROW($I$46))/((CARROT_CAP+1)*(MESCLUN_CAP+1)))</x:f>
        <x:v>9</x:v>
      </x:c>
      <x:c r="J6202" s="266" t="n">
        <x:f>MOD(INT((ROW()-ROW($I$46))/(MESCLUN_CAP+1)),CARROT_CAP+1)</x:f>
        <x:v>9</x:v>
      </x:c>
      <x:c r="K6202" s="266" t="n">
        <x:f>MOD(ROW()-ROW($I$46),MESCLUN_CAP+1)</x:f>
        <x:v>18</x:v>
      </x:c>
      <x:c r="L6202" s="266" t="n">
        <x:f>SUM(I6202:K6202)</x:f>
        <x:v>36</x:v>
      </x:c>
      <x:c r="M6202" s="267" t="n">
        <x:f>I6202*TOMATO_HOURS*WEEKS*(1+TOMATO_DIM)^I6202+J6202*CARROT_HOURS*WEEKS*(1+CARROT_DIM)^J6202+K6202*MESCLUN_HOURS*WEEKS*(1+MESCLUN_DIM)^K6202</x:f>
        <x:v>3260.0983208470984</x:v>
      </x:c>
      <x:c r="N6202" s="267" t="n">
        <x:f>MAX(M6202-FARMER_HOURS,0)/TEMP_HOURS_PER_WORKER</x:f>
        <x:v>1.7639571672549295</x:v>
      </x:c>
      <x:c r="O6202" s="268" t="n">
        <x:f>I6202*TOMATO_PRICE+J6202*CARROT_PRICE+K6202*MESCLUN_PRICE</x:f>
        <x:v>146646</x:v>
      </x:c>
      <x:c r="P6202" s="268" t="n">
        <x:f>I6202*TOMATO_FERTILIZER+J6202*CARROT_FERTILIZER+K6202*MESCLUN_FERTILIZER</x:f>
        <x:v>27720</x:v>
      </x:c>
      <x:c r="Q6202" s="268" t="n">
        <x:f>MIN(M6202,FARMER_HOURS)*FARMER_RATE+MAX(M6202-FARMER_HOURS,0)*TEMP_RATE</x:f>
        <x:v>69098.92918137324</x:v>
      </x:c>
      <x:c r="R6202" s="268" t="n">
        <x:f>O6202-P6202-Q6202-FIXED_COST</x:f>
        <x:v>29827.07081862676</x:v>
      </x:c>
      <x:c r="S6202" s="139" t="str">
        <x:f>IF(AND(L6202&lt;=TOTAL_BED_CAP,N6202&lt;=TEMP_WORKER_CAP),"YES","NO")</x:f>
        <x:v>YES</x:v>
      </x:c>
      <x:c r="T6202" s="139" t="n">
        <x:f>IF(S6202="YES",R6202,-1E+99)</x:f>
        <x:v>29827.07081862676</x:v>
      </x:c>
    </x:row>
    <x:row r="6203">
      <x:c r="A6203" s="139"/>
      <x:c r="B6203" s="139"/>
      <x:c r="C6203" s="139"/>
      <x:c r="D6203" s="139"/>
      <x:c r="E6203" s="139"/>
      <x:c r="F6203" s="139"/>
      <x:c r="G6203" s="139"/>
      <x:c r="H6203" s="139"/>
      <x:c r="I6203" s="266" t="n">
        <x:f>INT((ROW()-ROW($I$46))/((CARROT_CAP+1)*(MESCLUN_CAP+1)))</x:f>
        <x:v>9</x:v>
      </x:c>
      <x:c r="J6203" s="266" t="n">
        <x:f>MOD(INT((ROW()-ROW($I$46))/(MESCLUN_CAP+1)),CARROT_CAP+1)</x:f>
        <x:v>9</x:v>
      </x:c>
      <x:c r="K6203" s="266" t="n">
        <x:f>MOD(ROW()-ROW($I$46),MESCLUN_CAP+1)</x:f>
        <x:v>19</x:v>
      </x:c>
      <x:c r="L6203" s="266" t="n">
        <x:f>SUM(I6203:K6203)</x:f>
        <x:v>37</x:v>
      </x:c>
      <x:c r="M6203" s="267" t="n">
        <x:f>I6203*TOMATO_HOURS*WEEKS*(1+TOMATO_DIM)^I6203+J6203*CARROT_HOURS*WEEKS*(1+CARROT_DIM)^J6203+K6203*MESCLUN_HOURS*WEEKS*(1+MESCLUN_DIM)^K6203</x:f>
        <x:v>3329.7398494831205</x:v>
      </x:c>
      <x:c r="N6203" s="267" t="n">
        <x:f>MAX(M6203-FARMER_HOURS,0)/TEMP_HOURS_PER_WORKER</x:f>
        <x:v>1.8123193399188335</x:v>
      </x:c>
      <x:c r="O6203" s="268" t="n">
        <x:f>I6203*TOMATO_PRICE+J6203*CARROT_PRICE+K6203*MESCLUN_PRICE</x:f>
        <x:v>149346</x:v>
      </x:c>
      <x:c r="P6203" s="268" t="n">
        <x:f>I6203*TOMATO_FERTILIZER+J6203*CARROT_FERTILIZER+K6203*MESCLUN_FERTILIZER</x:f>
        <x:v>28600</x:v>
      </x:c>
      <x:c r="Q6203" s="268" t="n">
        <x:f>MIN(M6203,FARMER_HOURS)*FARMER_RATE+MAX(M6203-FARMER_HOURS,0)*TEMP_RATE</x:f>
        <x:v>70307.98349797084</x:v>
      </x:c>
      <x:c r="R6203" s="268" t="n">
        <x:f>O6203-P6203-Q6203-FIXED_COST</x:f>
        <x:v>30438.01650202916</x:v>
      </x:c>
      <x:c r="S6203" s="139" t="str">
        <x:f>IF(AND(L6203&lt;=TOTAL_BED_CAP,N6203&lt;=TEMP_WORKER_CAP),"YES","NO")</x:f>
        <x:v>YES</x:v>
      </x:c>
      <x:c r="T6203" s="139" t="n">
        <x:f>IF(S6203="YES",R6203,-1E+99)</x:f>
        <x:v>30438.01650202916</x:v>
      </x:c>
    </x:row>
    <x:row r="6204">
      <x:c r="A6204" s="139"/>
      <x:c r="B6204" s="139"/>
      <x:c r="C6204" s="139"/>
      <x:c r="D6204" s="139"/>
      <x:c r="E6204" s="139"/>
      <x:c r="F6204" s="139"/>
      <x:c r="G6204" s="139"/>
      <x:c r="H6204" s="139"/>
      <x:c r="I6204" s="266" t="n">
        <x:f>INT((ROW()-ROW($I$46))/((CARROT_CAP+1)*(MESCLUN_CAP+1)))</x:f>
        <x:v>9</x:v>
      </x:c>
      <x:c r="J6204" s="266" t="n">
        <x:f>MOD(INT((ROW()-ROW($I$46))/(MESCLUN_CAP+1)),CARROT_CAP+1)</x:f>
        <x:v>9</x:v>
      </x:c>
      <x:c r="K6204" s="266" t="n">
        <x:f>MOD(ROW()-ROW($I$46),MESCLUN_CAP+1)</x:f>
        <x:v>20</x:v>
      </x:c>
      <x:c r="L6204" s="266" t="n">
        <x:f>SUM(I6204:K6204)</x:f>
        <x:v>38</x:v>
      </x:c>
      <x:c r="M6204" s="267" t="n">
        <x:f>I6204*TOMATO_HOURS*WEEKS*(1+TOMATO_DIM)^I6204+J6204*CARROT_HOURS*WEEKS*(1+CARROT_DIM)^J6204+K6204*MESCLUN_HOURS*WEEKS*(1+MESCLUN_DIM)^K6204</x:f>
        <x:v>3400.9641401335975</x:v>
      </x:c>
      <x:c r="N6204" s="267" t="n">
        <x:f>MAX(M6204-FARMER_HOURS,0)/TEMP_HOURS_PER_WORKER</x:f>
        <x:v>1.8617806528705538</x:v>
      </x:c>
      <x:c r="O6204" s="268" t="n">
        <x:f>I6204*TOMATO_PRICE+J6204*CARROT_PRICE+K6204*MESCLUN_PRICE</x:f>
        <x:v>152046</x:v>
      </x:c>
      <x:c r="P6204" s="268" t="n">
        <x:f>I6204*TOMATO_FERTILIZER+J6204*CARROT_FERTILIZER+K6204*MESCLUN_FERTILIZER</x:f>
        <x:v>29480</x:v>
      </x:c>
      <x:c r="Q6204" s="268" t="n">
        <x:f>MIN(M6204,FARMER_HOURS)*FARMER_RATE+MAX(M6204-FARMER_HOURS,0)*TEMP_RATE</x:f>
        <x:v>71544.51632176385</x:v>
      </x:c>
      <x:c r="R6204" s="268" t="n">
        <x:f>O6204-P6204-Q6204-FIXED_COST</x:f>
        <x:v>31021.483678236153</x:v>
      </x:c>
      <x:c r="S6204" s="139" t="str">
        <x:f>IF(AND(L6204&lt;=TOTAL_BED_CAP,N6204&lt;=TEMP_WORKER_CAP),"YES","NO")</x:f>
        <x:v>YES</x:v>
      </x:c>
      <x:c r="T6204" s="139" t="n">
        <x:f>IF(S6204="YES",R6204,-1E+99)</x:f>
        <x:v>31021.483678236153</x:v>
      </x:c>
    </x:row>
    <x:row r="6205">
      <x:c r="A6205" s="139"/>
      <x:c r="B6205" s="139"/>
      <x:c r="C6205" s="139"/>
      <x:c r="D6205" s="139"/>
      <x:c r="E6205" s="139"/>
      <x:c r="F6205" s="139"/>
      <x:c r="G6205" s="139"/>
      <x:c r="H6205" s="139"/>
      <x:c r="I6205" s="266" t="n">
        <x:f>INT((ROW()-ROW($I$46))/((CARROT_CAP+1)*(MESCLUN_CAP+1)))</x:f>
        <x:v>9</x:v>
      </x:c>
      <x:c r="J6205" s="266" t="n">
        <x:f>MOD(INT((ROW()-ROW($I$46))/(MESCLUN_CAP+1)),CARROT_CAP+1)</x:f>
        <x:v>9</x:v>
      </x:c>
      <x:c r="K6205" s="266" t="n">
        <x:f>MOD(ROW()-ROW($I$46),MESCLUN_CAP+1)</x:f>
        <x:v>21</x:v>
      </x:c>
      <x:c r="L6205" s="266" t="n">
        <x:f>SUM(I6205:K6205)</x:f>
        <x:v>39</x:v>
      </x:c>
      <x:c r="M6205" s="267" t="n">
        <x:f>I6205*TOMATO_HOURS*WEEKS*(1+TOMATO_DIM)^I6205+J6205*CARROT_HOURS*WEEKS*(1+CARROT_DIM)^J6205+K6205*MESCLUN_HOURS*WEEKS*(1+MESCLUN_DIM)^K6205</x:f>
        <x:v>3473.7998803600412</x:v>
      </x:c>
      <x:c r="N6205" s="267" t="n">
        <x:f>MAX(M6205-FARMER_HOURS,0)/TEMP_HOURS_PER_WORKER</x:f>
        <x:v>1.9123610280278065</x:v>
      </x:c>
      <x:c r="O6205" s="268" t="n">
        <x:f>I6205*TOMATO_PRICE+J6205*CARROT_PRICE+K6205*MESCLUN_PRICE</x:f>
        <x:v>154746</x:v>
      </x:c>
      <x:c r="P6205" s="268" t="n">
        <x:f>I6205*TOMATO_FERTILIZER+J6205*CARROT_FERTILIZER+K6205*MESCLUN_FERTILIZER</x:f>
        <x:v>30360</x:v>
      </x:c>
      <x:c r="Q6205" s="268" t="n">
        <x:f>MIN(M6205,FARMER_HOURS)*FARMER_RATE+MAX(M6205-FARMER_HOURS,0)*TEMP_RATE</x:f>
        <x:v>72809.02570069516</x:v>
      </x:c>
      <x:c r="R6205" s="268" t="n">
        <x:f>O6205-P6205-Q6205-FIXED_COST</x:f>
        <x:v>31576.974299304842</x:v>
      </x:c>
      <x:c r="S6205" s="139" t="str">
        <x:f>IF(AND(L6205&lt;=TOTAL_BED_CAP,N6205&lt;=TEMP_WORKER_CAP),"YES","NO")</x:f>
        <x:v>YES</x:v>
      </x:c>
      <x:c r="T6205" s="139" t="n">
        <x:f>IF(S6205="YES",R6205,-1E+99)</x:f>
        <x:v>31576.974299304842</x:v>
      </x:c>
    </x:row>
    <x:row r="6206">
      <x:c r="A6206" s="139"/>
      <x:c r="B6206" s="139"/>
      <x:c r="C6206" s="139"/>
      <x:c r="D6206" s="139"/>
      <x:c r="E6206" s="139"/>
      <x:c r="F6206" s="139"/>
      <x:c r="G6206" s="139"/>
      <x:c r="H6206" s="139"/>
      <x:c r="I6206" s="266" t="n">
        <x:f>INT((ROW()-ROW($I$46))/((CARROT_CAP+1)*(MESCLUN_CAP+1)))</x:f>
        <x:v>9</x:v>
      </x:c>
      <x:c r="J6206" s="266" t="n">
        <x:f>MOD(INT((ROW()-ROW($I$46))/(MESCLUN_CAP+1)),CARROT_CAP+1)</x:f>
        <x:v>9</x:v>
      </x:c>
      <x:c r="K6206" s="266" t="n">
        <x:f>MOD(ROW()-ROW($I$46),MESCLUN_CAP+1)</x:f>
        <x:v>22</x:v>
      </x:c>
      <x:c r="L6206" s="266" t="n">
        <x:f>SUM(I6206:K6206)</x:f>
        <x:v>40</x:v>
      </x:c>
      <x:c r="M6206" s="267" t="n">
        <x:f>I6206*TOMATO_HOURS*WEEKS*(1+TOMATO_DIM)^I6206+J6206*CARROT_HOURS*WEEKS*(1+CARROT_DIM)^J6206+K6206*MESCLUN_HOURS*WEEKS*(1+MESCLUN_DIM)^K6206</x:f>
        <x:v>3548.2762276064373</x:v>
      </x:c>
      <x:c r="N6206" s="267" t="n">
        <x:f>MAX(M6206-FARMER_HOURS,0)/TEMP_HOURS_PER_WORKER</x:f>
        <x:v>1.9640807136155813</x:v>
      </x:c>
      <x:c r="O6206" s="268" t="n">
        <x:f>I6206*TOMATO_PRICE+J6206*CARROT_PRICE+K6206*MESCLUN_PRICE</x:f>
        <x:v>157446</x:v>
      </x:c>
      <x:c r="P6206" s="268" t="n">
        <x:f>I6206*TOMATO_FERTILIZER+J6206*CARROT_FERTILIZER+K6206*MESCLUN_FERTILIZER</x:f>
        <x:v>31240</x:v>
      </x:c>
      <x:c r="Q6206" s="268" t="n">
        <x:f>MIN(M6206,FARMER_HOURS)*FARMER_RATE+MAX(M6206-FARMER_HOURS,0)*TEMP_RATE</x:f>
        <x:v>74102.01784038954</x:v>
      </x:c>
      <x:c r="R6206" s="268" t="n">
        <x:f>O6206-P6206-Q6206-FIXED_COST</x:f>
        <x:v>32103.98215961046</x:v>
      </x:c>
      <x:c r="S6206" s="139" t="str">
        <x:f>IF(AND(L6206&lt;=TOTAL_BED_CAP,N6206&lt;=TEMP_WORKER_CAP),"YES","NO")</x:f>
        <x:v>YES</x:v>
      </x:c>
      <x:c r="T6206" s="139" t="n">
        <x:f>IF(S6206="YES",R6206,-1E+99)</x:f>
        <x:v>32103.98215961046</x:v>
      </x:c>
    </x:row>
    <x:row r="6207">
      <x:c r="A6207" s="139"/>
      <x:c r="B6207" s="139"/>
      <x:c r="C6207" s="139"/>
      <x:c r="D6207" s="139"/>
      <x:c r="E6207" s="139"/>
      <x:c r="F6207" s="139"/>
      <x:c r="G6207" s="139"/>
      <x:c r="H6207" s="139"/>
      <x:c r="I6207" s="266" t="n">
        <x:f>INT((ROW()-ROW($I$46))/((CARROT_CAP+1)*(MESCLUN_CAP+1)))</x:f>
        <x:v>9</x:v>
      </x:c>
      <x:c r="J6207" s="266" t="n">
        <x:f>MOD(INT((ROW()-ROW($I$46))/(MESCLUN_CAP+1)),CARROT_CAP+1)</x:f>
        <x:v>9</x:v>
      </x:c>
      <x:c r="K6207" s="266" t="n">
        <x:f>MOD(ROW()-ROW($I$46),MESCLUN_CAP+1)</x:f>
        <x:v>23</x:v>
      </x:c>
      <x:c r="L6207" s="266" t="n">
        <x:f>SUM(I6207:K6207)</x:f>
        <x:v>41</x:v>
      </x:c>
      <x:c r="M6207" s="267" t="n">
        <x:f>I6207*TOMATO_HOURS*WEEKS*(1+TOMATO_DIM)^I6207+J6207*CARROT_HOURS*WEEKS*(1+CARROT_DIM)^J6207+K6207*MESCLUN_HOURS*WEEKS*(1+MESCLUN_DIM)^K6207</x:f>
        <x:v>3624.4228164638735</x:v>
      </x:c>
      <x:c r="N6207" s="267" t="n">
        <x:f>MAX(M6207-FARMER_HOURS,0)/TEMP_HOURS_PER_WORKER</x:f>
        <x:v>2.016960289211023</x:v>
      </x:c>
      <x:c r="O6207" s="268" t="n">
        <x:f>I6207*TOMATO_PRICE+J6207*CARROT_PRICE+K6207*MESCLUN_PRICE</x:f>
        <x:v>160146</x:v>
      </x:c>
      <x:c r="P6207" s="268" t="n">
        <x:f>I6207*TOMATO_FERTILIZER+J6207*CARROT_FERTILIZER+K6207*MESCLUN_FERTILIZER</x:f>
        <x:v>32120</x:v>
      </x:c>
      <x:c r="Q6207" s="268" t="n">
        <x:f>MIN(M6207,FARMER_HOURS)*FARMER_RATE+MAX(M6207-FARMER_HOURS,0)*TEMP_RATE</x:f>
        <x:v>75424.00723027557</x:v>
      </x:c>
      <x:c r="R6207" s="268" t="n">
        <x:f>O6207-P6207-Q6207-FIXED_COST</x:f>
        <x:v>32601.992769724427</x:v>
      </x:c>
      <x:c r="S6207" s="139" t="str">
        <x:f>IF(AND(L6207&lt;=TOTAL_BED_CAP,N6207&lt;=TEMP_WORKER_CAP),"YES","NO")</x:f>
        <x:v>YES</x:v>
      </x:c>
      <x:c r="T6207" s="139" t="n">
        <x:f>IF(S6207="YES",R6207,-1E+99)</x:f>
        <x:v>32601.992769724427</x:v>
      </x:c>
    </x:row>
    <x:row r="6208">
      <x:c r="A6208" s="139"/>
      <x:c r="B6208" s="139"/>
      <x:c r="C6208" s="139"/>
      <x:c r="D6208" s="139"/>
      <x:c r="E6208" s="139"/>
      <x:c r="F6208" s="139"/>
      <x:c r="G6208" s="139"/>
      <x:c r="H6208" s="139"/>
      <x:c r="I6208" s="266" t="n">
        <x:f>INT((ROW()-ROW($I$46))/((CARROT_CAP+1)*(MESCLUN_CAP+1)))</x:f>
        <x:v>9</x:v>
      </x:c>
      <x:c r="J6208" s="266" t="n">
        <x:f>MOD(INT((ROW()-ROW($I$46))/(MESCLUN_CAP+1)),CARROT_CAP+1)</x:f>
        <x:v>9</x:v>
      </x:c>
      <x:c r="K6208" s="266" t="n">
        <x:f>MOD(ROW()-ROW($I$46),MESCLUN_CAP+1)</x:f>
        <x:v>24</x:v>
      </x:c>
      <x:c r="L6208" s="266" t="n">
        <x:f>SUM(I6208:K6208)</x:f>
        <x:v>42</x:v>
      </x:c>
      <x:c r="M6208" s="267" t="n">
        <x:f>I6208*TOMATO_HOURS*WEEKS*(1+TOMATO_DIM)^I6208+J6208*CARROT_HOURS*WEEKS*(1+CARROT_DIM)^J6208+K6208*MESCLUN_HOURS*WEEKS*(1+MESCLUN_DIM)^K6208</x:f>
        <x:v>3702.2697660433696</x:v>
      </x:c>
      <x:c r="N6208" s="267" t="n">
        <x:f>MAX(M6208-FARMER_HOURS,0)/TEMP_HOURS_PER_WORKER</x:f>
        <x:v>2.0710206708634513</x:v>
      </x:c>
      <x:c r="O6208" s="268" t="n">
        <x:f>I6208*TOMATO_PRICE+J6208*CARROT_PRICE+K6208*MESCLUN_PRICE</x:f>
        <x:v>162846</x:v>
      </x:c>
      <x:c r="P6208" s="268" t="n">
        <x:f>I6208*TOMATO_FERTILIZER+J6208*CARROT_FERTILIZER+K6208*MESCLUN_FERTILIZER</x:f>
        <x:v>33000</x:v>
      </x:c>
      <x:c r="Q6208" s="268" t="n">
        <x:f>MIN(M6208,FARMER_HOURS)*FARMER_RATE+MAX(M6208-FARMER_HOURS,0)*TEMP_RATE</x:f>
        <x:v>76775.51677158628</x:v>
      </x:c>
      <x:c r="R6208" s="268" t="n">
        <x:f>O6208-P6208-Q6208-FIXED_COST</x:f>
        <x:v>33070.48322841372</x:v>
      </x:c>
      <x:c r="S6208" s="139" t="str">
        <x:f>IF(AND(L6208&lt;=TOTAL_BED_CAP,N6208&lt;=TEMP_WORKER_CAP),"YES","NO")</x:f>
        <x:v>YES</x:v>
      </x:c>
      <x:c r="T6208" s="139" t="n">
        <x:f>IF(S6208="YES",R6208,-1E+99)</x:f>
        <x:v>33070.48322841372</x:v>
      </x:c>
    </x:row>
    <x:row r="6209">
      <x:c r="A6209" s="139"/>
      <x:c r="B6209" s="139"/>
      <x:c r="C6209" s="139"/>
      <x:c r="D6209" s="139"/>
      <x:c r="E6209" s="139"/>
      <x:c r="F6209" s="139"/>
      <x:c r="G6209" s="139"/>
      <x:c r="H6209" s="139"/>
      <x:c r="I6209" s="266" t="n">
        <x:f>INT((ROW()-ROW($I$46))/((CARROT_CAP+1)*(MESCLUN_CAP+1)))</x:f>
        <x:v>9</x:v>
      </x:c>
      <x:c r="J6209" s="266" t="n">
        <x:f>MOD(INT((ROW()-ROW($I$46))/(MESCLUN_CAP+1)),CARROT_CAP+1)</x:f>
        <x:v>9</x:v>
      </x:c>
      <x:c r="K6209" s="266" t="n">
        <x:f>MOD(ROW()-ROW($I$46),MESCLUN_CAP+1)</x:f>
        <x:v>25</x:v>
      </x:c>
      <x:c r="L6209" s="266" t="n">
        <x:f>SUM(I6209:K6209)</x:f>
        <x:v>43</x:v>
      </x:c>
      <x:c r="M6209" s="267" t="n">
        <x:f>I6209*TOMATO_HOURS*WEEKS*(1+TOMATO_DIM)^I6209+J6209*CARROT_HOURS*WEEKS*(1+CARROT_DIM)^J6209+K6209*MESCLUN_HOURS*WEEKS*(1+MESCLUN_DIM)^K6209</x:f>
        <x:v>3781.8476874584667</x:v>
      </x:c>
      <x:c r="N6209" s="267" t="n">
        <x:f>MAX(M6209-FARMER_HOURS,0)/TEMP_HOURS_PER_WORKER</x:f>
        <x:v>2.126283116290602</x:v>
      </x:c>
      <x:c r="O6209" s="268" t="n">
        <x:f>I6209*TOMATO_PRICE+J6209*CARROT_PRICE+K6209*MESCLUN_PRICE</x:f>
        <x:v>165546</x:v>
      </x:c>
      <x:c r="P6209" s="268" t="n">
        <x:f>I6209*TOMATO_FERTILIZER+J6209*CARROT_FERTILIZER+K6209*MESCLUN_FERTILIZER</x:f>
        <x:v>33880</x:v>
      </x:c>
      <x:c r="Q6209" s="268" t="n">
        <x:f>MIN(M6209,FARMER_HOURS)*FARMER_RATE+MAX(M6209-FARMER_HOURS,0)*TEMP_RATE</x:f>
        <x:v>78157.07790726505</x:v>
      </x:c>
      <x:c r="R6209" s="268" t="n">
        <x:f>O6209-P6209-Q6209-FIXED_COST</x:f>
        <x:v>33508.92209273495</x:v>
      </x:c>
      <x:c r="S6209" s="139" t="str">
        <x:f>IF(AND(L6209&lt;=TOTAL_BED_CAP,N6209&lt;=TEMP_WORKER_CAP),"YES","NO")</x:f>
        <x:v>YES</x:v>
      </x:c>
      <x:c r="T6209" s="139" t="n">
        <x:f>IF(S6209="YES",R6209,-1E+99)</x:f>
        <x:v>33508.92209273495</x:v>
      </x:c>
    </x:row>
    <x:row r="6210">
      <x:c r="A6210" s="139"/>
      <x:c r="B6210" s="139"/>
      <x:c r="C6210" s="139"/>
      <x:c r="D6210" s="139"/>
      <x:c r="E6210" s="139"/>
      <x:c r="F6210" s="139"/>
      <x:c r="G6210" s="139"/>
      <x:c r="H6210" s="139"/>
      <x:c r="I6210" s="266" t="n">
        <x:f>INT((ROW()-ROW($I$46))/((CARROT_CAP+1)*(MESCLUN_CAP+1)))</x:f>
        <x:v>9</x:v>
      </x:c>
      <x:c r="J6210" s="266" t="n">
        <x:f>MOD(INT((ROW()-ROW($I$46))/(MESCLUN_CAP+1)),CARROT_CAP+1)</x:f>
        <x:v>9</x:v>
      </x:c>
      <x:c r="K6210" s="266" t="n">
        <x:f>MOD(ROW()-ROW($I$46),MESCLUN_CAP+1)</x:f>
        <x:v>26</x:v>
      </x:c>
      <x:c r="L6210" s="266" t="n">
        <x:f>SUM(I6210:K6210)</x:f>
        <x:v>44</x:v>
      </x:c>
      <x:c r="M6210" s="267" t="n">
        <x:f>I6210*TOMATO_HOURS*WEEKS*(1+TOMATO_DIM)^I6210+J6210*CARROT_HOURS*WEEKS*(1+CARROT_DIM)^J6210+K6210*MESCLUN_HOURS*WEEKS*(1+MESCLUN_DIM)^K6210</x:f>
        <x:v>3863.1876914191844</x:v>
      </x:c>
      <x:c r="N6210" s="267" t="n">
        <x:f>MAX(M6210-FARMER_HOURS,0)/TEMP_HOURS_PER_WORKER</x:f>
        <x:v>2.1827692301522115</x:v>
      </x:c>
      <x:c r="O6210" s="268" t="n">
        <x:f>I6210*TOMATO_PRICE+J6210*CARROT_PRICE+K6210*MESCLUN_PRICE</x:f>
        <x:v>168246</x:v>
      </x:c>
      <x:c r="P6210" s="268" t="n">
        <x:f>I6210*TOMATO_FERTILIZER+J6210*CARROT_FERTILIZER+K6210*MESCLUN_FERTILIZER</x:f>
        <x:v>34760</x:v>
      </x:c>
      <x:c r="Q6210" s="268" t="n">
        <x:f>MIN(M6210,FARMER_HOURS)*FARMER_RATE+MAX(M6210-FARMER_HOURS,0)*TEMP_RATE</x:f>
        <x:v>79569.23075380528</x:v>
      </x:c>
      <x:c r="R6210" s="268" t="n">
        <x:f>O6210-P6210-Q6210-FIXED_COST</x:f>
        <x:v>33916.769246194715</x:v>
      </x:c>
      <x:c r="S6210" s="139" t="str">
        <x:f>IF(AND(L6210&lt;=TOTAL_BED_CAP,N6210&lt;=TEMP_WORKER_CAP),"YES","NO")</x:f>
        <x:v>YES</x:v>
      </x:c>
      <x:c r="T6210" s="139" t="n">
        <x:f>IF(S6210="YES",R6210,-1E+99)</x:f>
        <x:v>33916.769246194715</x:v>
      </x:c>
    </x:row>
    <x:row r="6211">
      <x:c r="A6211" s="139"/>
      <x:c r="B6211" s="139"/>
      <x:c r="C6211" s="139"/>
      <x:c r="D6211" s="139"/>
      <x:c r="E6211" s="139"/>
      <x:c r="F6211" s="139"/>
      <x:c r="G6211" s="139"/>
      <x:c r="H6211" s="139"/>
      <x:c r="I6211" s="266" t="n">
        <x:f>INT((ROW()-ROW($I$46))/((CARROT_CAP+1)*(MESCLUN_CAP+1)))</x:f>
        <x:v>9</x:v>
      </x:c>
      <x:c r="J6211" s="266" t="n">
        <x:f>MOD(INT((ROW()-ROW($I$46))/(MESCLUN_CAP+1)),CARROT_CAP+1)</x:f>
        <x:v>9</x:v>
      </x:c>
      <x:c r="K6211" s="266" t="n">
        <x:f>MOD(ROW()-ROW($I$46),MESCLUN_CAP+1)</x:f>
        <x:v>27</x:v>
      </x:c>
      <x:c r="L6211" s="266" t="n">
        <x:f>SUM(I6211:K6211)</x:f>
        <x:v>45</x:v>
      </x:c>
      <x:c r="M6211" s="267" t="n">
        <x:f>I6211*TOMATO_HOURS*WEEKS*(1+TOMATO_DIM)^I6211+J6211*CARROT_HOURS*WEEKS*(1+CARROT_DIM)^J6211+K6211*MESCLUN_HOURS*WEEKS*(1+MESCLUN_DIM)^K6211</x:f>
        <x:v>3946.3213959389414</x:v>
      </x:c>
      <x:c r="N6211" s="267" t="n">
        <x:f>MAX(M6211-FARMER_HOURS,0)/TEMP_HOURS_PER_WORKER</x:f>
        <x:v>2.2405009694020426</x:v>
      </x:c>
      <x:c r="O6211" s="268" t="n">
        <x:f>I6211*TOMATO_PRICE+J6211*CARROT_PRICE+K6211*MESCLUN_PRICE</x:f>
        <x:v>170946</x:v>
      </x:c>
      <x:c r="P6211" s="268" t="n">
        <x:f>I6211*TOMATO_FERTILIZER+J6211*CARROT_FERTILIZER+K6211*MESCLUN_FERTILIZER</x:f>
        <x:v>35640</x:v>
      </x:c>
      <x:c r="Q6211" s="268" t="n">
        <x:f>MIN(M6211,FARMER_HOURS)*FARMER_RATE+MAX(M6211-FARMER_HOURS,0)*TEMP_RATE</x:f>
        <x:v>81012.52423505107</x:v>
      </x:c>
      <x:c r="R6211" s="268" t="n">
        <x:f>O6211-P6211-Q6211-FIXED_COST</x:f>
        <x:v>34293.47576494893</x:v>
      </x:c>
      <x:c r="S6211" s="139" t="str">
        <x:f>IF(AND(L6211&lt;=TOTAL_BED_CAP,N6211&lt;=TEMP_WORKER_CAP),"YES","NO")</x:f>
        <x:v>YES</x:v>
      </x:c>
      <x:c r="T6211" s="139" t="n">
        <x:f>IF(S6211="YES",R6211,-1E+99)</x:f>
        <x:v>34293.47576494893</x:v>
      </x:c>
    </x:row>
    <x:row r="6212">
      <x:c r="A6212" s="139"/>
      <x:c r="B6212" s="139"/>
      <x:c r="C6212" s="139"/>
      <x:c r="D6212" s="139"/>
      <x:c r="E6212" s="139"/>
      <x:c r="F6212" s="139"/>
      <x:c r="G6212" s="139"/>
      <x:c r="H6212" s="139"/>
      <x:c r="I6212" s="266" t="n">
        <x:f>INT((ROW()-ROW($I$46))/((CARROT_CAP+1)*(MESCLUN_CAP+1)))</x:f>
        <x:v>9</x:v>
      </x:c>
      <x:c r="J6212" s="266" t="n">
        <x:f>MOD(INT((ROW()-ROW($I$46))/(MESCLUN_CAP+1)),CARROT_CAP+1)</x:f>
        <x:v>9</x:v>
      </x:c>
      <x:c r="K6212" s="266" t="n">
        <x:f>MOD(ROW()-ROW($I$46),MESCLUN_CAP+1)</x:f>
        <x:v>28</x:v>
      </x:c>
      <x:c r="L6212" s="266" t="n">
        <x:f>SUM(I6212:K6212)</x:f>
        <x:v>46</x:v>
      </x:c>
      <x:c r="M6212" s="267" t="n">
        <x:f>I6212*TOMATO_HOURS*WEEKS*(1+TOMATO_DIM)^I6212+J6212*CARROT_HOURS*WEEKS*(1+CARROT_DIM)^J6212+K6212*MESCLUN_HOURS*WEEKS*(1+MESCLUN_DIM)^K6212</x:f>
        <x:v>4031.2809341560946</x:v>
      </x:c>
      <x:c r="N6212" s="267" t="n">
        <x:f>MAX(M6212-FARMER_HOURS,0)/TEMP_HOURS_PER_WORKER</x:f>
        <x:v>2.29950064871951</x:v>
      </x:c>
      <x:c r="O6212" s="268" t="n">
        <x:f>I6212*TOMATO_PRICE+J6212*CARROT_PRICE+K6212*MESCLUN_PRICE</x:f>
        <x:v>173646</x:v>
      </x:c>
      <x:c r="P6212" s="268" t="n">
        <x:f>I6212*TOMATO_FERTILIZER+J6212*CARROT_FERTILIZER+K6212*MESCLUN_FERTILIZER</x:f>
        <x:v>36520</x:v>
      </x:c>
      <x:c r="Q6212" s="268" t="n">
        <x:f>MIN(M6212,FARMER_HOURS)*FARMER_RATE+MAX(M6212-FARMER_HOURS,0)*TEMP_RATE</x:f>
        <x:v>82487.51621798775</x:v>
      </x:c>
      <x:c r="R6212" s="268" t="n">
        <x:f>O6212-P6212-Q6212-FIXED_COST</x:f>
        <x:v>34638.48378201225</x:v>
      </x:c>
      <x:c r="S6212" s="139" t="str">
        <x:f>IF(AND(L6212&lt;=TOTAL_BED_CAP,N6212&lt;=TEMP_WORKER_CAP),"YES","NO")</x:f>
        <x:v>YES</x:v>
      </x:c>
      <x:c r="T6212" s="139" t="n">
        <x:f>IF(S6212="YES",R6212,-1E+99)</x:f>
        <x:v>34638.48378201225</x:v>
      </x:c>
    </x:row>
    <x:row r="6213">
      <x:c r="A6213" s="139"/>
      <x:c r="B6213" s="139"/>
      <x:c r="C6213" s="139"/>
      <x:c r="D6213" s="139"/>
      <x:c r="E6213" s="139"/>
      <x:c r="F6213" s="139"/>
      <x:c r="G6213" s="139"/>
      <x:c r="H6213" s="139"/>
      <x:c r="I6213" s="266" t="n">
        <x:f>INT((ROW()-ROW($I$46))/((CARROT_CAP+1)*(MESCLUN_CAP+1)))</x:f>
        <x:v>9</x:v>
      </x:c>
      <x:c r="J6213" s="266" t="n">
        <x:f>MOD(INT((ROW()-ROW($I$46))/(MESCLUN_CAP+1)),CARROT_CAP+1)</x:f>
        <x:v>9</x:v>
      </x:c>
      <x:c r="K6213" s="266" t="n">
        <x:f>MOD(ROW()-ROW($I$46),MESCLUN_CAP+1)</x:f>
        <x:v>29</x:v>
      </x:c>
      <x:c r="L6213" s="266" t="n">
        <x:f>SUM(I6213:K6213)</x:f>
        <x:v>47</x:v>
      </x:c>
      <x:c r="M6213" s="267" t="n">
        <x:f>I6213*TOMATO_HOURS*WEEKS*(1+TOMATO_DIM)^I6213+J6213*CARROT_HOURS*WEEKS*(1+CARROT_DIM)^J6213+K6213*MESCLUN_HOURS*WEEKS*(1+MESCLUN_DIM)^K6213</x:f>
        <x:v>4118.098962271748</x:v>
      </x:c>
      <x:c r="N6213" s="267" t="n">
        <x:f>MAX(M6213-FARMER_HOURS,0)/TEMP_HOURS_PER_WORKER</x:f>
        <x:v>2.359790946022047</x:v>
      </x:c>
      <x:c r="O6213" s="268" t="n">
        <x:f>I6213*TOMATO_PRICE+J6213*CARROT_PRICE+K6213*MESCLUN_PRICE</x:f>
        <x:v>176346</x:v>
      </x:c>
      <x:c r="P6213" s="268" t="n">
        <x:f>I6213*TOMATO_FERTILIZER+J6213*CARROT_FERTILIZER+K6213*MESCLUN_FERTILIZER</x:f>
        <x:v>37400</x:v>
      </x:c>
      <x:c r="Q6213" s="268" t="n">
        <x:f>MIN(M6213,FARMER_HOURS)*FARMER_RATE+MAX(M6213-FARMER_HOURS,0)*TEMP_RATE</x:f>
        <x:v>83994.77365055119</x:v>
      </x:c>
      <x:c r="R6213" s="268" t="n">
        <x:f>O6213-P6213-Q6213-FIXED_COST</x:f>
        <x:v>34951.226349448814</x:v>
      </x:c>
      <x:c r="S6213" s="139" t="str">
        <x:f>IF(AND(L6213&lt;=TOTAL_BED_CAP,N6213&lt;=TEMP_WORKER_CAP),"YES","NO")</x:f>
        <x:v>YES</x:v>
      </x:c>
      <x:c r="T6213" s="139" t="n">
        <x:f>IF(S6213="YES",R6213,-1E+99)</x:f>
        <x:v>34951.226349448814</x:v>
      </x:c>
    </x:row>
    <x:row r="6214">
      <x:c r="A6214" s="139"/>
      <x:c r="B6214" s="139"/>
      <x:c r="C6214" s="139"/>
      <x:c r="D6214" s="139"/>
      <x:c r="E6214" s="139"/>
      <x:c r="F6214" s="139"/>
      <x:c r="G6214" s="139"/>
      <x:c r="H6214" s="139"/>
      <x:c r="I6214" s="266" t="n">
        <x:f>INT((ROW()-ROW($I$46))/((CARROT_CAP+1)*(MESCLUN_CAP+1)))</x:f>
        <x:v>9</x:v>
      </x:c>
      <x:c r="J6214" s="266" t="n">
        <x:f>MOD(INT((ROW()-ROW($I$46))/(MESCLUN_CAP+1)),CARROT_CAP+1)</x:f>
        <x:v>9</x:v>
      </x:c>
      <x:c r="K6214" s="266" t="n">
        <x:f>MOD(ROW()-ROW($I$46),MESCLUN_CAP+1)</x:f>
        <x:v>30</x:v>
      </x:c>
      <x:c r="L6214" s="266" t="n">
        <x:f>SUM(I6214:K6214)</x:f>
        <x:v>48</x:v>
      </x:c>
      <x:c r="M6214" s="267" t="n">
        <x:f>I6214*TOMATO_HOURS*WEEKS*(1+TOMATO_DIM)^I6214+J6214*CARROT_HOURS*WEEKS*(1+CARROT_DIM)^J6214+K6214*MESCLUN_HOURS*WEEKS*(1+MESCLUN_DIM)^K6214</x:f>
        <x:v>4206.808667605518</x:v>
      </x:c>
      <x:c r="N6214" s="267" t="n">
        <x:f>MAX(M6214-FARMER_HOURS,0)/TEMP_HOURS_PER_WORKER</x:f>
        <x:v>2.4213949080593875</x:v>
      </x:c>
      <x:c r="O6214" s="268" t="n">
        <x:f>I6214*TOMATO_PRICE+J6214*CARROT_PRICE+K6214*MESCLUN_PRICE</x:f>
        <x:v>179046</x:v>
      </x:c>
      <x:c r="P6214" s="268" t="n">
        <x:f>I6214*TOMATO_FERTILIZER+J6214*CARROT_FERTILIZER+K6214*MESCLUN_FERTILIZER</x:f>
        <x:v>38280</x:v>
      </x:c>
      <x:c r="Q6214" s="268" t="n">
        <x:f>MIN(M6214,FARMER_HOURS)*FARMER_RATE+MAX(M6214-FARMER_HOURS,0)*TEMP_RATE</x:f>
        <x:v>85534.87270148468</x:v>
      </x:c>
      <x:c r="R6214" s="268" t="n">
        <x:f>O6214-P6214-Q6214-FIXED_COST</x:f>
        <x:v>35231.12729851532</x:v>
      </x:c>
      <x:c r="S6214" s="139" t="str">
        <x:f>IF(AND(L6214&lt;=TOTAL_BED_CAP,N6214&lt;=TEMP_WORKER_CAP),"YES","NO")</x:f>
        <x:v>YES</x:v>
      </x:c>
      <x:c r="T6214" s="139" t="n">
        <x:f>IF(S6214="YES",R6214,-1E+99)</x:f>
        <x:v>35231.12729851532</x:v>
      </x:c>
    </x:row>
    <x:row r="6215">
      <x:c r="A6215" s="139"/>
      <x:c r="B6215" s="139"/>
      <x:c r="C6215" s="139"/>
      <x:c r="D6215" s="139"/>
      <x:c r="E6215" s="139"/>
      <x:c r="F6215" s="139"/>
      <x:c r="G6215" s="139"/>
      <x:c r="H6215" s="139"/>
      <x:c r="I6215" s="266" t="n">
        <x:f>INT((ROW()-ROW($I$46))/((CARROT_CAP+1)*(MESCLUN_CAP+1)))</x:f>
        <x:v>9</x:v>
      </x:c>
      <x:c r="J6215" s="266" t="n">
        <x:f>MOD(INT((ROW()-ROW($I$46))/(MESCLUN_CAP+1)),CARROT_CAP+1)</x:f>
        <x:v>10</x:v>
      </x:c>
      <x:c r="K6215" s="266" t="n">
        <x:f>MOD(ROW()-ROW($I$46),MESCLUN_CAP+1)</x:f>
        <x:v>0</x:v>
      </x:c>
      <x:c r="L6215" s="266" t="n">
        <x:f>SUM(I6215:K6215)</x:f>
        <x:v>19</x:v>
      </x:c>
      <x:c r="M6215" s="267" t="n">
        <x:f>I6215*TOMATO_HOURS*WEEKS*(1+TOMATO_DIM)^I6215+J6215*CARROT_HOURS*WEEKS*(1+CARROT_DIM)^J6215+K6215*MESCLUN_HOURS*WEEKS*(1+MESCLUN_DIM)^K6215</x:f>
        <x:v>2293.9629929689086</x:v>
      </x:c>
      <x:c r="N6215" s="267" t="n">
        <x:f>MAX(M6215-FARMER_HOURS,0)/TEMP_HOURS_PER_WORKER</x:f>
        <x:v>1.0930298562284086</x:v>
      </x:c>
      <x:c r="O6215" s="268" t="n">
        <x:f>I6215*TOMATO_PRICE+J6215*CARROT_PRICE+K6215*MESCLUN_PRICE</x:f>
        <x:v>100140</x:v>
      </x:c>
      <x:c r="P6215" s="268" t="n">
        <x:f>I6215*TOMATO_FERTILIZER+J6215*CARROT_FERTILIZER+K6215*MESCLUN_FERTILIZER</x:f>
        <x:v>12320</x:v>
      </x:c>
      <x:c r="Q6215" s="268" t="n">
        <x:f>MIN(M6215,FARMER_HOURS)*FARMER_RATE+MAX(M6215-FARMER_HOURS,0)*TEMP_RATE</x:f>
        <x:v>52325.74640571022</x:v>
      </x:c>
      <x:c r="R6215" s="268" t="n">
        <x:f>O6215-P6215-Q6215-FIXED_COST</x:f>
        <x:v>15494.253594289781</x:v>
      </x:c>
      <x:c r="S6215" s="139" t="str">
        <x:f>IF(AND(L6215&lt;=TOTAL_BED_CAP,N6215&lt;=TEMP_WORKER_CAP),"YES","NO")</x:f>
        <x:v>YES</x:v>
      </x:c>
      <x:c r="T6215" s="139" t="n">
        <x:f>IF(S6215="YES",R6215,-1E+99)</x:f>
        <x:v>15494.253594289781</x:v>
      </x:c>
    </x:row>
    <x:row r="6216">
      <x:c r="A6216" s="139"/>
      <x:c r="B6216" s="139"/>
      <x:c r="C6216" s="139"/>
      <x:c r="D6216" s="139"/>
      <x:c r="E6216" s="139"/>
      <x:c r="F6216" s="139"/>
      <x:c r="G6216" s="139"/>
      <x:c r="H6216" s="139"/>
      <x:c r="I6216" s="266" t="n">
        <x:f>INT((ROW()-ROW($I$46))/((CARROT_CAP+1)*(MESCLUN_CAP+1)))</x:f>
        <x:v>9</x:v>
      </x:c>
      <x:c r="J6216" s="266" t="n">
        <x:f>MOD(INT((ROW()-ROW($I$46))/(MESCLUN_CAP+1)),CARROT_CAP+1)</x:f>
        <x:v>10</x:v>
      </x:c>
      <x:c r="K6216" s="266" t="n">
        <x:f>MOD(ROW()-ROW($I$46),MESCLUN_CAP+1)</x:f>
        <x:v>1</x:v>
      </x:c>
      <x:c r="L6216" s="266" t="n">
        <x:f>SUM(I6216:K6216)</x:f>
        <x:v>20</x:v>
      </x:c>
      <x:c r="M6216" s="267" t="n">
        <x:f>I6216*TOMATO_HOURS*WEEKS*(1+TOMATO_DIM)^I6216+J6216*CARROT_HOURS*WEEKS*(1+CARROT_DIM)^J6216+K6216*MESCLUN_HOURS*WEEKS*(1+MESCLUN_DIM)^K6216</x:f>
        <x:v>2339.5254929689086</x:v>
      </x:c>
      <x:c r="N6216" s="267" t="n">
        <x:f>MAX(M6216-FARMER_HOURS,0)/TEMP_HOURS_PER_WORKER</x:f>
        <x:v>1.1246704812284087</x:v>
      </x:c>
      <x:c r="O6216" s="268" t="n">
        <x:f>I6216*TOMATO_PRICE+J6216*CARROT_PRICE+K6216*MESCLUN_PRICE</x:f>
        <x:v>102840</x:v>
      </x:c>
      <x:c r="P6216" s="268" t="n">
        <x:f>I6216*TOMATO_FERTILIZER+J6216*CARROT_FERTILIZER+K6216*MESCLUN_FERTILIZER</x:f>
        <x:v>13200</x:v>
      </x:c>
      <x:c r="Q6216" s="268" t="n">
        <x:f>MIN(M6216,FARMER_HOURS)*FARMER_RATE+MAX(M6216-FARMER_HOURS,0)*TEMP_RATE</x:f>
        <x:v>53116.76203071022</x:v>
      </x:c>
      <x:c r="R6216" s="268" t="n">
        <x:f>O6216-P6216-Q6216-FIXED_COST</x:f>
        <x:v>16523.23796928978</x:v>
      </x:c>
      <x:c r="S6216" s="139" t="str">
        <x:f>IF(AND(L6216&lt;=TOTAL_BED_CAP,N6216&lt;=TEMP_WORKER_CAP),"YES","NO")</x:f>
        <x:v>YES</x:v>
      </x:c>
      <x:c r="T6216" s="139" t="n">
        <x:f>IF(S6216="YES",R6216,-1E+99)</x:f>
        <x:v>16523.23796928978</x:v>
      </x:c>
    </x:row>
    <x:row r="6217">
      <x:c r="A6217" s="139"/>
      <x:c r="B6217" s="139"/>
      <x:c r="C6217" s="139"/>
      <x:c r="D6217" s="139"/>
      <x:c r="E6217" s="139"/>
      <x:c r="F6217" s="139"/>
      <x:c r="G6217" s="139"/>
      <x:c r="H6217" s="139"/>
      <x:c r="I6217" s="266" t="n">
        <x:f>INT((ROW()-ROW($I$46))/((CARROT_CAP+1)*(MESCLUN_CAP+1)))</x:f>
        <x:v>9</x:v>
      </x:c>
      <x:c r="J6217" s="266" t="n">
        <x:f>MOD(INT((ROW()-ROW($I$46))/(MESCLUN_CAP+1)),CARROT_CAP+1)</x:f>
        <x:v>10</x:v>
      </x:c>
      <x:c r="K6217" s="266" t="n">
        <x:f>MOD(ROW()-ROW($I$46),MESCLUN_CAP+1)</x:f>
        <x:v>2</x:v>
      </x:c>
      <x:c r="L6217" s="266" t="n">
        <x:f>SUM(I6217:K6217)</x:f>
        <x:v>21</x:v>
      </x:c>
      <x:c r="M6217" s="267" t="n">
        <x:f>I6217*TOMATO_HOURS*WEEKS*(1+TOMATO_DIM)^I6217+J6217*CARROT_HOURS*WEEKS*(1+CARROT_DIM)^J6217+K6217*MESCLUN_HOURS*WEEKS*(1+MESCLUN_DIM)^K6217</x:f>
        <x:v>2386.2270554689085</x:v>
      </x:c>
      <x:c r="N6217" s="267" t="n">
        <x:f>MAX(M6217-FARMER_HOURS,0)/TEMP_HOURS_PER_WORKER</x:f>
        <x:v>1.1571021218534088</x:v>
      </x:c>
      <x:c r="O6217" s="268" t="n">
        <x:f>I6217*TOMATO_PRICE+J6217*CARROT_PRICE+K6217*MESCLUN_PRICE</x:f>
        <x:v>105540</x:v>
      </x:c>
      <x:c r="P6217" s="268" t="n">
        <x:f>I6217*TOMATO_FERTILIZER+J6217*CARROT_FERTILIZER+K6217*MESCLUN_FERTILIZER</x:f>
        <x:v>14080</x:v>
      </x:c>
      <x:c r="Q6217" s="268" t="n">
        <x:f>MIN(M6217,FARMER_HOURS)*FARMER_RATE+MAX(M6217-FARMER_HOURS,0)*TEMP_RATE</x:f>
        <x:v>53927.55304633522</x:v>
      </x:c>
      <x:c r="R6217" s="268" t="n">
        <x:f>O6217-P6217-Q6217-FIXED_COST</x:f>
        <x:v>17532.44695366478</x:v>
      </x:c>
      <x:c r="S6217" s="139" t="str">
        <x:f>IF(AND(L6217&lt;=TOTAL_BED_CAP,N6217&lt;=TEMP_WORKER_CAP),"YES","NO")</x:f>
        <x:v>YES</x:v>
      </x:c>
      <x:c r="T6217" s="139" t="n">
        <x:f>IF(S6217="YES",R6217,-1E+99)</x:f>
        <x:v>17532.44695366478</x:v>
      </x:c>
    </x:row>
    <x:row r="6218">
      <x:c r="A6218" s="139"/>
      <x:c r="B6218" s="139"/>
      <x:c r="C6218" s="139"/>
      <x:c r="D6218" s="139"/>
      <x:c r="E6218" s="139"/>
      <x:c r="F6218" s="139"/>
      <x:c r="G6218" s="139"/>
      <x:c r="H6218" s="139"/>
      <x:c r="I6218" s="266" t="n">
        <x:f>INT((ROW()-ROW($I$46))/((CARROT_CAP+1)*(MESCLUN_CAP+1)))</x:f>
        <x:v>9</x:v>
      </x:c>
      <x:c r="J6218" s="266" t="n">
        <x:f>MOD(INT((ROW()-ROW($I$46))/(MESCLUN_CAP+1)),CARROT_CAP+1)</x:f>
        <x:v>10</x:v>
      </x:c>
      <x:c r="K6218" s="266" t="n">
        <x:f>MOD(ROW()-ROW($I$46),MESCLUN_CAP+1)</x:f>
        <x:v>3</x:v>
      </x:c>
      <x:c r="L6218" s="266" t="n">
        <x:f>SUM(I6218:K6218)</x:f>
        <x:v>22</x:v>
      </x:c>
      <x:c r="M6218" s="267" t="n">
        <x:f>I6218*TOMATO_HOURS*WEEKS*(1+TOMATO_DIM)^I6218+J6218*CARROT_HOURS*WEEKS*(1+CARROT_DIM)^J6218+K6218*MESCLUN_HOURS*WEEKS*(1+MESCLUN_DIM)^K6218</x:f>
        <x:v>2434.0890378907834</x:v>
      </x:c>
      <x:c r="N6218" s="267" t="n">
        <x:f>MAX(M6218-FARMER_HOURS,0)/TEMP_HOURS_PER_WORKER</x:f>
        <x:v>1.1903396096463774</x:v>
      </x:c>
      <x:c r="O6218" s="268" t="n">
        <x:f>I6218*TOMATO_PRICE+J6218*CARROT_PRICE+K6218*MESCLUN_PRICE</x:f>
        <x:v>108240</x:v>
      </x:c>
      <x:c r="P6218" s="268" t="n">
        <x:f>I6218*TOMATO_FERTILIZER+J6218*CARROT_FERTILIZER+K6218*MESCLUN_FERTILIZER</x:f>
        <x:v>14960</x:v>
      </x:c>
      <x:c r="Q6218" s="268" t="n">
        <x:f>MIN(M6218,FARMER_HOURS)*FARMER_RATE+MAX(M6218-FARMER_HOURS,0)*TEMP_RATE</x:f>
        <x:v>54758.49024115944</x:v>
      </x:c>
      <x:c r="R6218" s="268" t="n">
        <x:f>O6218-P6218-Q6218-FIXED_COST</x:f>
        <x:v>18521.509758840562</x:v>
      </x:c>
      <x:c r="S6218" s="139" t="str">
        <x:f>IF(AND(L6218&lt;=TOTAL_BED_CAP,N6218&lt;=TEMP_WORKER_CAP),"YES","NO")</x:f>
        <x:v>YES</x:v>
      </x:c>
      <x:c r="T6218" s="139" t="n">
        <x:f>IF(S6218="YES",R6218,-1E+99)</x:f>
        <x:v>18521.509758840562</x:v>
      </x:c>
    </x:row>
    <x:row r="6219">
      <x:c r="A6219" s="139"/>
      <x:c r="B6219" s="139"/>
      <x:c r="C6219" s="139"/>
      <x:c r="D6219" s="139"/>
      <x:c r="E6219" s="139"/>
      <x:c r="F6219" s="139"/>
      <x:c r="G6219" s="139"/>
      <x:c r="H6219" s="139"/>
      <x:c r="I6219" s="266" t="n">
        <x:f>INT((ROW()-ROW($I$46))/((CARROT_CAP+1)*(MESCLUN_CAP+1)))</x:f>
        <x:v>9</x:v>
      </x:c>
      <x:c r="J6219" s="266" t="n">
        <x:f>MOD(INT((ROW()-ROW($I$46))/(MESCLUN_CAP+1)),CARROT_CAP+1)</x:f>
        <x:v>10</x:v>
      </x:c>
      <x:c r="K6219" s="266" t="n">
        <x:f>MOD(ROW()-ROW($I$46),MESCLUN_CAP+1)</x:f>
        <x:v>4</x:v>
      </x:c>
      <x:c r="L6219" s="266" t="n">
        <x:f>SUM(I6219:K6219)</x:f>
        <x:v>23</x:v>
      </x:c>
      <x:c r="M6219" s="267" t="n">
        <x:f>I6219*TOMATO_HOURS*WEEKS*(1+TOMATO_DIM)^I6219+J6219*CARROT_HOURS*WEEKS*(1+CARROT_DIM)^J6219+K6219*MESCLUN_HOURS*WEEKS*(1+MESCLUN_DIM)^K6219</x:f>
        <x:v>2483.13315361344</x:v>
      </x:c>
      <x:c r="N6219" s="267" t="n">
        <x:f>MAX(M6219-FARMER_HOURS,0)/TEMP_HOURS_PER_WORKER</x:f>
        <x:v>1.2243980233426666</x:v>
      </x:c>
      <x:c r="O6219" s="268" t="n">
        <x:f>I6219*TOMATO_PRICE+J6219*CARROT_PRICE+K6219*MESCLUN_PRICE</x:f>
        <x:v>110940</x:v>
      </x:c>
      <x:c r="P6219" s="268" t="n">
        <x:f>I6219*TOMATO_FERTILIZER+J6219*CARROT_FERTILIZER+K6219*MESCLUN_FERTILIZER</x:f>
        <x:v>15840</x:v>
      </x:c>
      <x:c r="Q6219" s="268" t="n">
        <x:f>MIN(M6219,FARMER_HOURS)*FARMER_RATE+MAX(M6219-FARMER_HOURS,0)*TEMP_RATE</x:f>
        <x:v>55609.950583566664</x:v>
      </x:c>
      <x:c r="R6219" s="268" t="n">
        <x:f>O6219-P6219-Q6219-FIXED_COST</x:f>
        <x:v>19490.049416433336</x:v>
      </x:c>
      <x:c r="S6219" s="139" t="str">
        <x:f>IF(AND(L6219&lt;=TOTAL_BED_CAP,N6219&lt;=TEMP_WORKER_CAP),"YES","NO")</x:f>
        <x:v>YES</x:v>
      </x:c>
      <x:c r="T6219" s="139" t="n">
        <x:f>IF(S6219="YES",R6219,-1E+99)</x:f>
        <x:v>19490.049416433336</x:v>
      </x:c>
    </x:row>
    <x:row r="6220">
      <x:c r="A6220" s="139"/>
      <x:c r="B6220" s="139"/>
      <x:c r="C6220" s="139"/>
      <x:c r="D6220" s="139"/>
      <x:c r="E6220" s="139"/>
      <x:c r="F6220" s="139"/>
      <x:c r="G6220" s="139"/>
      <x:c r="H6220" s="139"/>
      <x:c r="I6220" s="266" t="n">
        <x:f>INT((ROW()-ROW($I$46))/((CARROT_CAP+1)*(MESCLUN_CAP+1)))</x:f>
        <x:v>9</x:v>
      </x:c>
      <x:c r="J6220" s="266" t="n">
        <x:f>MOD(INT((ROW()-ROW($I$46))/(MESCLUN_CAP+1)),CARROT_CAP+1)</x:f>
        <x:v>10</x:v>
      </x:c>
      <x:c r="K6220" s="266" t="n">
        <x:f>MOD(ROW()-ROW($I$46),MESCLUN_CAP+1)</x:f>
        <x:v>5</x:v>
      </x:c>
      <x:c r="L6220" s="266" t="n">
        <x:f>SUM(I6220:K6220)</x:f>
        <x:v>24</x:v>
      </x:c>
      <x:c r="M6220" s="267" t="n">
        <x:f>I6220*TOMATO_HOURS*WEEKS*(1+TOMATO_DIM)^I6220+J6220*CARROT_HOURS*WEEKS*(1+CARROT_DIM)^J6220+K6220*MESCLUN_HOURS*WEEKS*(1+MESCLUN_DIM)^K6220</x:f>
        <x:v>2533.381477534643</x:v>
      </x:c>
      <x:c r="N6220" s="267" t="n">
        <x:f>MAX(M6220-FARMER_HOURS,0)/TEMP_HOURS_PER_WORKER</x:f>
        <x:v>1.259292692732391</x:v>
      </x:c>
      <x:c r="O6220" s="268" t="n">
        <x:f>I6220*TOMATO_PRICE+J6220*CARROT_PRICE+K6220*MESCLUN_PRICE</x:f>
        <x:v>113640</x:v>
      </x:c>
      <x:c r="P6220" s="268" t="n">
        <x:f>I6220*TOMATO_FERTILIZER+J6220*CARROT_FERTILIZER+K6220*MESCLUN_FERTILIZER</x:f>
        <x:v>16720</x:v>
      </x:c>
      <x:c r="Q6220" s="268" t="n">
        <x:f>MIN(M6220,FARMER_HOURS)*FARMER_RATE+MAX(M6220-FARMER_HOURS,0)*TEMP_RATE</x:f>
        <x:v>56482.317318309775</x:v>
      </x:c>
      <x:c r="R6220" s="268" t="n">
        <x:f>O6220-P6220-Q6220-FIXED_COST</x:f>
        <x:v>20437.682681690225</x:v>
      </x:c>
      <x:c r="S6220" s="139" t="str">
        <x:f>IF(AND(L6220&lt;=TOTAL_BED_CAP,N6220&lt;=TEMP_WORKER_CAP),"YES","NO")</x:f>
        <x:v>YES</x:v>
      </x:c>
      <x:c r="T6220" s="139" t="n">
        <x:f>IF(S6220="YES",R6220,-1E+99)</x:f>
        <x:v>20437.682681690225</x:v>
      </x:c>
    </x:row>
    <x:row r="6221">
      <x:c r="A6221" s="139"/>
      <x:c r="B6221" s="139"/>
      <x:c r="C6221" s="139"/>
      <x:c r="D6221" s="139"/>
      <x:c r="E6221" s="139"/>
      <x:c r="F6221" s="139"/>
      <x:c r="G6221" s="139"/>
      <x:c r="H6221" s="139"/>
      <x:c r="I6221" s="266" t="n">
        <x:f>INT((ROW()-ROW($I$46))/((CARROT_CAP+1)*(MESCLUN_CAP+1)))</x:f>
        <x:v>9</x:v>
      </x:c>
      <x:c r="J6221" s="266" t="n">
        <x:f>MOD(INT((ROW()-ROW($I$46))/(MESCLUN_CAP+1)),CARROT_CAP+1)</x:f>
        <x:v>10</x:v>
      </x:c>
      <x:c r="K6221" s="266" t="n">
        <x:f>MOD(ROW()-ROW($I$46),MESCLUN_CAP+1)</x:f>
        <x:v>6</x:v>
      </x:c>
      <x:c r="L6221" s="266" t="n">
        <x:f>SUM(I6221:K6221)</x:f>
        <x:v>25</x:v>
      </x:c>
      <x:c r="M6221" s="267" t="n">
        <x:f>I6221*TOMATO_HOURS*WEEKS*(1+TOMATO_DIM)^I6221+J6221*CARROT_HOURS*WEEKS*(1+CARROT_DIM)^J6221+K6221*MESCLUN_HOURS*WEEKS*(1+MESCLUN_DIM)^K6221</x:f>
        <x:v>2584.8564517162763</x:v>
      </x:c>
      <x:c r="N6221" s="267" t="n">
        <x:f>MAX(M6221-FARMER_HOURS,0)/TEMP_HOURS_PER_WORKER</x:f>
        <x:v>1.2950392025807473</x:v>
      </x:c>
      <x:c r="O6221" s="268" t="n">
        <x:f>I6221*TOMATO_PRICE+J6221*CARROT_PRICE+K6221*MESCLUN_PRICE</x:f>
        <x:v>116340</x:v>
      </x:c>
      <x:c r="P6221" s="268" t="n">
        <x:f>I6221*TOMATO_FERTILIZER+J6221*CARROT_FERTILIZER+K6221*MESCLUN_FERTILIZER</x:f>
        <x:v>17600</x:v>
      </x:c>
      <x:c r="Q6221" s="268" t="n">
        <x:f>MIN(M6221,FARMER_HOURS)*FARMER_RATE+MAX(M6221-FARMER_HOURS,0)*TEMP_RATE</x:f>
        <x:v>57375.980064518684</x:v>
      </x:c>
      <x:c r="R6221" s="268" t="n">
        <x:f>O6221-P6221-Q6221-FIXED_COST</x:f>
        <x:v>21364.019935481316</x:v>
      </x:c>
      <x:c r="S6221" s="139" t="str">
        <x:f>IF(AND(L6221&lt;=TOTAL_BED_CAP,N6221&lt;=TEMP_WORKER_CAP),"YES","NO")</x:f>
        <x:v>YES</x:v>
      </x:c>
      <x:c r="T6221" s="139" t="n">
        <x:f>IF(S6221="YES",R6221,-1E+99)</x:f>
        <x:v>21364.019935481316</x:v>
      </x:c>
    </x:row>
    <x:row r="6222">
      <x:c r="A6222" s="139"/>
      <x:c r="B6222" s="139"/>
      <x:c r="C6222" s="139"/>
      <x:c r="D6222" s="139"/>
      <x:c r="E6222" s="139"/>
      <x:c r="F6222" s="139"/>
      <x:c r="G6222" s="139"/>
      <x:c r="H6222" s="139"/>
      <x:c r="I6222" s="266" t="n">
        <x:f>INT((ROW()-ROW($I$46))/((CARROT_CAP+1)*(MESCLUN_CAP+1)))</x:f>
        <x:v>9</x:v>
      </x:c>
      <x:c r="J6222" s="266" t="n">
        <x:f>MOD(INT((ROW()-ROW($I$46))/(MESCLUN_CAP+1)),CARROT_CAP+1)</x:f>
        <x:v>10</x:v>
      </x:c>
      <x:c r="K6222" s="266" t="n">
        <x:f>MOD(ROW()-ROW($I$46),MESCLUN_CAP+1)</x:f>
        <x:v>7</x:v>
      </x:c>
      <x:c r="L6222" s="266" t="n">
        <x:f>SUM(I6222:K6222)</x:f>
        <x:v>26</x:v>
      </x:c>
      <x:c r="M6222" s="267" t="n">
        <x:f>I6222*TOMATO_HOURS*WEEKS*(1+TOMATO_DIM)^I6222+J6222*CARROT_HOURS*WEEKS*(1+CARROT_DIM)^J6222+K6222*MESCLUN_HOURS*WEEKS*(1+MESCLUN_DIM)^K6222</x:f>
        <x:v>2637.5808911142367</x:v>
      </x:c>
      <x:c r="N6222" s="267" t="n">
        <x:f>MAX(M6222-FARMER_HOURS,0)/TEMP_HOURS_PER_WORKER</x:f>
        <x:v>1.331653396607109</x:v>
      </x:c>
      <x:c r="O6222" s="268" t="n">
        <x:f>I6222*TOMATO_PRICE+J6222*CARROT_PRICE+K6222*MESCLUN_PRICE</x:f>
        <x:v>119040</x:v>
      </x:c>
      <x:c r="P6222" s="268" t="n">
        <x:f>I6222*TOMATO_FERTILIZER+J6222*CARROT_FERTILIZER+K6222*MESCLUN_FERTILIZER</x:f>
        <x:v>18480</x:v>
      </x:c>
      <x:c r="Q6222" s="268" t="n">
        <x:f>MIN(M6222,FARMER_HOURS)*FARMER_RATE+MAX(M6222-FARMER_HOURS,0)*TEMP_RATE</x:f>
        <x:v>58291.33491517772</x:v>
      </x:c>
      <x:c r="R6222" s="268" t="n">
        <x:f>O6222-P6222-Q6222-FIXED_COST</x:f>
        <x:v>22268.665084822278</x:v>
      </x:c>
      <x:c r="S6222" s="139" t="str">
        <x:f>IF(AND(L6222&lt;=TOTAL_BED_CAP,N6222&lt;=TEMP_WORKER_CAP),"YES","NO")</x:f>
        <x:v>YES</x:v>
      </x:c>
      <x:c r="T6222" s="139" t="n">
        <x:f>IF(S6222="YES",R6222,-1E+99)</x:f>
        <x:v>22268.665084822278</x:v>
      </x:c>
    </x:row>
    <x:row r="6223">
      <x:c r="A6223" s="139"/>
      <x:c r="B6223" s="139"/>
      <x:c r="C6223" s="139"/>
      <x:c r="D6223" s="139"/>
      <x:c r="E6223" s="139"/>
      <x:c r="F6223" s="139"/>
      <x:c r="G6223" s="139"/>
      <x:c r="H6223" s="139"/>
      <x:c r="I6223" s="266" t="n">
        <x:f>INT((ROW()-ROW($I$46))/((CARROT_CAP+1)*(MESCLUN_CAP+1)))</x:f>
        <x:v>9</x:v>
      </x:c>
      <x:c r="J6223" s="266" t="n">
        <x:f>MOD(INT((ROW()-ROW($I$46))/(MESCLUN_CAP+1)),CARROT_CAP+1)</x:f>
        <x:v>10</x:v>
      </x:c>
      <x:c r="K6223" s="266" t="n">
        <x:f>MOD(ROW()-ROW($I$46),MESCLUN_CAP+1)</x:f>
        <x:v>8</x:v>
      </x:c>
      <x:c r="L6223" s="266" t="n">
        <x:f>SUM(I6223:K6223)</x:f>
        <x:v>27</x:v>
      </x:c>
      <x:c r="M6223" s="267" t="n">
        <x:f>I6223*TOMATO_HOURS*WEEKS*(1+TOMATO_DIM)^I6223+J6223*CARROT_HOURS*WEEKS*(1+CARROT_DIM)^J6223+K6223*MESCLUN_HOURS*WEEKS*(1+MESCLUN_DIM)^K6223</x:f>
        <x:v>2691.5779893942167</x:v>
      </x:c>
      <x:c r="N6223" s="267" t="n">
        <x:f>MAX(M6223-FARMER_HOURS,0)/TEMP_HOURS_PER_WORKER</x:f>
        <x:v>1.3691513815237617</x:v>
      </x:c>
      <x:c r="O6223" s="268" t="n">
        <x:f>I6223*TOMATO_PRICE+J6223*CARROT_PRICE+K6223*MESCLUN_PRICE</x:f>
        <x:v>121740</x:v>
      </x:c>
      <x:c r="P6223" s="268" t="n">
        <x:f>I6223*TOMATO_FERTILIZER+J6223*CARROT_FERTILIZER+K6223*MESCLUN_FERTILIZER</x:f>
        <x:v>19360</x:v>
      </x:c>
      <x:c r="Q6223" s="268" t="n">
        <x:f>MIN(M6223,FARMER_HOURS)*FARMER_RATE+MAX(M6223-FARMER_HOURS,0)*TEMP_RATE</x:f>
        <x:v>59228.78453809404</x:v>
      </x:c>
      <x:c r="R6223" s="268" t="n">
        <x:f>O6223-P6223-Q6223-FIXED_COST</x:f>
        <x:v>23151.21546190596</x:v>
      </x:c>
      <x:c r="S6223" s="139" t="str">
        <x:f>IF(AND(L6223&lt;=TOTAL_BED_CAP,N6223&lt;=TEMP_WORKER_CAP),"YES","NO")</x:f>
        <x:v>YES</x:v>
      </x:c>
      <x:c r="T6223" s="139" t="n">
        <x:f>IF(S6223="YES",R6223,-1E+99)</x:f>
        <x:v>23151.21546190596</x:v>
      </x:c>
    </x:row>
    <x:row r="6224">
      <x:c r="A6224" s="139"/>
      <x:c r="B6224" s="139"/>
      <x:c r="C6224" s="139"/>
      <x:c r="D6224" s="139"/>
      <x:c r="E6224" s="139"/>
      <x:c r="F6224" s="139"/>
      <x:c r="G6224" s="139"/>
      <x:c r="H6224" s="139"/>
      <x:c r="I6224" s="266" t="n">
        <x:f>INT((ROW()-ROW($I$46))/((CARROT_CAP+1)*(MESCLUN_CAP+1)))</x:f>
        <x:v>9</x:v>
      </x:c>
      <x:c r="J6224" s="266" t="n">
        <x:f>MOD(INT((ROW()-ROW($I$46))/(MESCLUN_CAP+1)),CARROT_CAP+1)</x:f>
        <x:v>10</x:v>
      </x:c>
      <x:c r="K6224" s="266" t="n">
        <x:f>MOD(ROW()-ROW($I$46),MESCLUN_CAP+1)</x:f>
        <x:v>9</x:v>
      </x:c>
      <x:c r="L6224" s="266" t="n">
        <x:f>SUM(I6224:K6224)</x:f>
        <x:v>28</x:v>
      </x:c>
      <x:c r="M6224" s="267" t="n">
        <x:f>I6224*TOMATO_HOURS*WEEKS*(1+TOMATO_DIM)^I6224+J6224*CARROT_HOURS*WEEKS*(1+CARROT_DIM)^J6224+K6224*MESCLUN_HOURS*WEEKS*(1+MESCLUN_DIM)^K6224</x:f>
        <x:v>2746.871324834611</x:v>
      </x:c>
      <x:c r="N6224" s="267" t="n">
        <x:f>MAX(M6224-FARMER_HOURS,0)/TEMP_HOURS_PER_WORKER</x:f>
        <x:v>1.4075495311351467</x:v>
      </x:c>
      <x:c r="O6224" s="268" t="n">
        <x:f>I6224*TOMATO_PRICE+J6224*CARROT_PRICE+K6224*MESCLUN_PRICE</x:f>
        <x:v>124440</x:v>
      </x:c>
      <x:c r="P6224" s="268" t="n">
        <x:f>I6224*TOMATO_FERTILIZER+J6224*CARROT_FERTILIZER+K6224*MESCLUN_FERTILIZER</x:f>
        <x:v>20240</x:v>
      </x:c>
      <x:c r="Q6224" s="268" t="n">
        <x:f>MIN(M6224,FARMER_HOURS)*FARMER_RATE+MAX(M6224-FARMER_HOURS,0)*TEMP_RATE</x:f>
        <x:v>60188.73827837867</x:v>
      </x:c>
      <x:c r="R6224" s="268" t="n">
        <x:f>O6224-P6224-Q6224-FIXED_COST</x:f>
        <x:v>24011.261721621333</x:v>
      </x:c>
      <x:c r="S6224" s="139" t="str">
        <x:f>IF(AND(L6224&lt;=TOTAL_BED_CAP,N6224&lt;=TEMP_WORKER_CAP),"YES","NO")</x:f>
        <x:v>YES</x:v>
      </x:c>
      <x:c r="T6224" s="139" t="n">
        <x:f>IF(S6224="YES",R6224,-1E+99)</x:f>
        <x:v>24011.261721621333</x:v>
      </x:c>
    </x:row>
    <x:row r="6225">
      <x:c r="A6225" s="139"/>
      <x:c r="B6225" s="139"/>
      <x:c r="C6225" s="139"/>
      <x:c r="D6225" s="139"/>
      <x:c r="E6225" s="139"/>
      <x:c r="F6225" s="139"/>
      <x:c r="G6225" s="139"/>
      <x:c r="H6225" s="139"/>
      <x:c r="I6225" s="266" t="n">
        <x:f>INT((ROW()-ROW($I$46))/((CARROT_CAP+1)*(MESCLUN_CAP+1)))</x:f>
        <x:v>9</x:v>
      </x:c>
      <x:c r="J6225" s="266" t="n">
        <x:f>MOD(INT((ROW()-ROW($I$46))/(MESCLUN_CAP+1)),CARROT_CAP+1)</x:f>
        <x:v>10</x:v>
      </x:c>
      <x:c r="K6225" s="266" t="n">
        <x:f>MOD(ROW()-ROW($I$46),MESCLUN_CAP+1)</x:f>
        <x:v>10</x:v>
      </x:c>
      <x:c r="L6225" s="266" t="n">
        <x:f>SUM(I6225:K6225)</x:f>
        <x:v>29</x:v>
      </x:c>
      <x:c r="M6225" s="267" t="n">
        <x:f>I6225*TOMATO_HOURS*WEEKS*(1+TOMATO_DIM)^I6225+J6225*CARROT_HOURS*WEEKS*(1+CARROT_DIM)^J6225+K6225*MESCLUN_HOURS*WEEKS*(1+MESCLUN_DIM)^K6225</x:f>
        <x:v>2803.484866317824</x:v>
      </x:c>
      <x:c r="N6225" s="267" t="n">
        <x:f>MAX(M6225-FARMER_HOURS,0)/TEMP_HOURS_PER_WORKER</x:f>
        <x:v>1.4468644904984889</x:v>
      </x:c>
      <x:c r="O6225" s="268" t="n">
        <x:f>I6225*TOMATO_PRICE+J6225*CARROT_PRICE+K6225*MESCLUN_PRICE</x:f>
        <x:v>127140</x:v>
      </x:c>
      <x:c r="P6225" s="268" t="n">
        <x:f>I6225*TOMATO_FERTILIZER+J6225*CARROT_FERTILIZER+K6225*MESCLUN_FERTILIZER</x:f>
        <x:v>21120</x:v>
      </x:c>
      <x:c r="Q6225" s="268" t="n">
        <x:f>MIN(M6225,FARMER_HOURS)*FARMER_RATE+MAX(M6225-FARMER_HOURS,0)*TEMP_RATE</x:f>
        <x:v>61171.61226246222</x:v>
      </x:c>
      <x:c r="R6225" s="268" t="n">
        <x:f>O6225-P6225-Q6225-FIXED_COST</x:f>
        <x:v>24848.387737537778</x:v>
      </x:c>
      <x:c r="S6225" s="139" t="str">
        <x:f>IF(AND(L6225&lt;=TOTAL_BED_CAP,N6225&lt;=TEMP_WORKER_CAP),"YES","NO")</x:f>
        <x:v>YES</x:v>
      </x:c>
      <x:c r="T6225" s="139" t="n">
        <x:f>IF(S6225="YES",R6225,-1E+99)</x:f>
        <x:v>24848.387737537778</x:v>
      </x:c>
    </x:row>
    <x:row r="6226">
      <x:c r="A6226" s="139"/>
      <x:c r="B6226" s="139"/>
      <x:c r="C6226" s="139"/>
      <x:c r="D6226" s="139"/>
      <x:c r="E6226" s="139"/>
      <x:c r="F6226" s="139"/>
      <x:c r="G6226" s="139"/>
      <x:c r="H6226" s="139"/>
      <x:c r="I6226" s="266" t="n">
        <x:f>INT((ROW()-ROW($I$46))/((CARROT_CAP+1)*(MESCLUN_CAP+1)))</x:f>
        <x:v>9</x:v>
      </x:c>
      <x:c r="J6226" s="266" t="n">
        <x:f>MOD(INT((ROW()-ROW($I$46))/(MESCLUN_CAP+1)),CARROT_CAP+1)</x:f>
        <x:v>10</x:v>
      </x:c>
      <x:c r="K6226" s="266" t="n">
        <x:f>MOD(ROW()-ROW($I$46),MESCLUN_CAP+1)</x:f>
        <x:v>11</x:v>
      </x:c>
      <x:c r="L6226" s="266" t="n">
        <x:f>SUM(I6226:K6226)</x:f>
        <x:v>30</x:v>
      </x:c>
      <x:c r="M6226" s="267" t="n">
        <x:f>I6226*TOMATO_HOURS*WEEKS*(1+TOMATO_DIM)^I6226+J6226*CARROT_HOURS*WEEKS*(1+CARROT_DIM)^J6226+K6226*MESCLUN_HOURS*WEEKS*(1+MESCLUN_DIM)^K6226</x:f>
        <x:v>2861.442979411263</x:v>
      </x:c>
      <x:c r="N6226" s="267" t="n">
        <x:f>MAX(M6226-FARMER_HOURS,0)/TEMP_HOURS_PER_WORKER</x:f>
        <x:v>1.4871131801467103</x:v>
      </x:c>
      <x:c r="O6226" s="268" t="n">
        <x:f>I6226*TOMATO_PRICE+J6226*CARROT_PRICE+K6226*MESCLUN_PRICE</x:f>
        <x:v>129840</x:v>
      </x:c>
      <x:c r="P6226" s="268" t="n">
        <x:f>I6226*TOMATO_FERTILIZER+J6226*CARROT_FERTILIZER+K6226*MESCLUN_FERTILIZER</x:f>
        <x:v>22000</x:v>
      </x:c>
      <x:c r="Q6226" s="268" t="n">
        <x:f>MIN(M6226,FARMER_HOURS)*FARMER_RATE+MAX(M6226-FARMER_HOURS,0)*TEMP_RATE</x:f>
        <x:v>62177.82950366776</x:v>
      </x:c>
      <x:c r="R6226" s="268" t="n">
        <x:f>O6226-P6226-Q6226-FIXED_COST</x:f>
        <x:v>25662.17049633224</x:v>
      </x:c>
      <x:c r="S6226" s="139" t="str">
        <x:f>IF(AND(L6226&lt;=TOTAL_BED_CAP,N6226&lt;=TEMP_WORKER_CAP),"YES","NO")</x:f>
        <x:v>YES</x:v>
      </x:c>
      <x:c r="T6226" s="139" t="n">
        <x:f>IF(S6226="YES",R6226,-1E+99)</x:f>
        <x:v>25662.17049633224</x:v>
      </x:c>
    </x:row>
    <x:row r="6227">
      <x:c r="A6227" s="139"/>
      <x:c r="B6227" s="139"/>
      <x:c r="C6227" s="139"/>
      <x:c r="D6227" s="139"/>
      <x:c r="E6227" s="139"/>
      <x:c r="F6227" s="139"/>
      <x:c r="G6227" s="139"/>
      <x:c r="H6227" s="139"/>
      <x:c r="I6227" s="266" t="n">
        <x:f>INT((ROW()-ROW($I$46))/((CARROT_CAP+1)*(MESCLUN_CAP+1)))</x:f>
        <x:v>9</x:v>
      </x:c>
      <x:c r="J6227" s="266" t="n">
        <x:f>MOD(INT((ROW()-ROW($I$46))/(MESCLUN_CAP+1)),CARROT_CAP+1)</x:f>
        <x:v>10</x:v>
      </x:c>
      <x:c r="K6227" s="266" t="n">
        <x:f>MOD(ROW()-ROW($I$46),MESCLUN_CAP+1)</x:f>
        <x:v>12</x:v>
      </x:c>
      <x:c r="L6227" s="266" t="n">
        <x:f>SUM(I6227:K6227)</x:f>
        <x:v>31</x:v>
      </x:c>
      <x:c r="M6227" s="267" t="n">
        <x:f>I6227*TOMATO_HOURS*WEEKS*(1+TOMATO_DIM)^I6227+J6227*CARROT_HOURS*WEEKS*(1+CARROT_DIM)^J6227+K6227*MESCLUN_HOURS*WEEKS*(1+MESCLUN_DIM)^K6227</x:f>
        <x:v>2920.7704325393274</x:v>
      </x:c>
      <x:c r="N6227" s="267" t="n">
        <x:f>MAX(M6227-FARMER_HOURS,0)/TEMP_HOURS_PER_WORKER</x:f>
        <x:v>1.528312800374533</x:v>
      </x:c>
      <x:c r="O6227" s="268" t="n">
        <x:f>I6227*TOMATO_PRICE+J6227*CARROT_PRICE+K6227*MESCLUN_PRICE</x:f>
        <x:v>132540</x:v>
      </x:c>
      <x:c r="P6227" s="268" t="n">
        <x:f>I6227*TOMATO_FERTILIZER+J6227*CARROT_FERTILIZER+K6227*MESCLUN_FERTILIZER</x:f>
        <x:v>22880</x:v>
      </x:c>
      <x:c r="Q6227" s="268" t="n">
        <x:f>MIN(M6227,FARMER_HOURS)*FARMER_RATE+MAX(M6227-FARMER_HOURS,0)*TEMP_RATE</x:f>
        <x:v>63207.82000936332</x:v>
      </x:c>
      <x:c r="R6227" s="268" t="n">
        <x:f>O6227-P6227-Q6227-FIXED_COST</x:f>
        <x:v>26452.17999063668</x:v>
      </x:c>
      <x:c r="S6227" s="139" t="str">
        <x:f>IF(AND(L6227&lt;=TOTAL_BED_CAP,N6227&lt;=TEMP_WORKER_CAP),"YES","NO")</x:f>
        <x:v>YES</x:v>
      </x:c>
      <x:c r="T6227" s="139" t="n">
        <x:f>IF(S6227="YES",R6227,-1E+99)</x:f>
        <x:v>26452.17999063668</x:v>
      </x:c>
    </x:row>
    <x:row r="6228">
      <x:c r="A6228" s="139"/>
      <x:c r="B6228" s="139"/>
      <x:c r="C6228" s="139"/>
      <x:c r="D6228" s="139"/>
      <x:c r="E6228" s="139"/>
      <x:c r="F6228" s="139"/>
      <x:c r="G6228" s="139"/>
      <x:c r="H6228" s="139"/>
      <x:c r="I6228" s="266" t="n">
        <x:f>INT((ROW()-ROW($I$46))/((CARROT_CAP+1)*(MESCLUN_CAP+1)))</x:f>
        <x:v>9</x:v>
      </x:c>
      <x:c r="J6228" s="266" t="n">
        <x:f>MOD(INT((ROW()-ROW($I$46))/(MESCLUN_CAP+1)),CARROT_CAP+1)</x:f>
        <x:v>10</x:v>
      </x:c>
      <x:c r="K6228" s="266" t="n">
        <x:f>MOD(ROW()-ROW($I$46),MESCLUN_CAP+1)</x:f>
        <x:v>13</x:v>
      </x:c>
      <x:c r="L6228" s="266" t="n">
        <x:f>SUM(I6228:K6228)</x:f>
        <x:v>32</x:v>
      </x:c>
      <x:c r="M6228" s="267" t="n">
        <x:f>I6228*TOMATO_HOURS*WEEKS*(1+TOMATO_DIM)^I6228+J6228*CARROT_HOURS*WEEKS*(1+CARROT_DIM)^J6228+K6228*MESCLUN_HOURS*WEEKS*(1+MESCLUN_DIM)^K6228</x:f>
        <x:v>2981.492403247712</x:v>
      </x:c>
      <x:c r="N6228" s="267" t="n">
        <x:f>MAX(M6228-FARMER_HOURS,0)/TEMP_HOURS_PER_WORKER</x:f>
        <x:v>1.5704808355886888</x:v>
      </x:c>
      <x:c r="O6228" s="268" t="n">
        <x:f>I6228*TOMATO_PRICE+J6228*CARROT_PRICE+K6228*MESCLUN_PRICE</x:f>
        <x:v>135240</x:v>
      </x:c>
      <x:c r="P6228" s="268" t="n">
        <x:f>I6228*TOMATO_FERTILIZER+J6228*CARROT_FERTILIZER+K6228*MESCLUN_FERTILIZER</x:f>
        <x:v>23760</x:v>
      </x:c>
      <x:c r="Q6228" s="268" t="n">
        <x:f>MIN(M6228,FARMER_HOURS)*FARMER_RATE+MAX(M6228-FARMER_HOURS,0)*TEMP_RATE</x:f>
        <x:v>64262.02088971722</x:v>
      </x:c>
      <x:c r="R6228" s="268" t="n">
        <x:f>O6228-P6228-Q6228-FIXED_COST</x:f>
        <x:v>27217.97911028278</x:v>
      </x:c>
      <x:c r="S6228" s="139" t="str">
        <x:f>IF(AND(L6228&lt;=TOTAL_BED_CAP,N6228&lt;=TEMP_WORKER_CAP),"YES","NO")</x:f>
        <x:v>YES</x:v>
      </x:c>
      <x:c r="T6228" s="139" t="n">
        <x:f>IF(S6228="YES",R6228,-1E+99)</x:f>
        <x:v>27217.97911028278</x:v>
      </x:c>
    </x:row>
    <x:row r="6229">
      <x:c r="A6229" s="139"/>
      <x:c r="B6229" s="139"/>
      <x:c r="C6229" s="139"/>
      <x:c r="D6229" s="139"/>
      <x:c r="E6229" s="139"/>
      <x:c r="F6229" s="139"/>
      <x:c r="G6229" s="139"/>
      <x:c r="H6229" s="139"/>
      <x:c r="I6229" s="266" t="n">
        <x:f>INT((ROW()-ROW($I$46))/((CARROT_CAP+1)*(MESCLUN_CAP+1)))</x:f>
        <x:v>9</x:v>
      </x:c>
      <x:c r="J6229" s="266" t="n">
        <x:f>MOD(INT((ROW()-ROW($I$46))/(MESCLUN_CAP+1)),CARROT_CAP+1)</x:f>
        <x:v>10</x:v>
      </x:c>
      <x:c r="K6229" s="266" t="n">
        <x:f>MOD(ROW()-ROW($I$46),MESCLUN_CAP+1)</x:f>
        <x:v>14</x:v>
      </x:c>
      <x:c r="L6229" s="266" t="n">
        <x:f>SUM(I6229:K6229)</x:f>
        <x:v>33</x:v>
      </x:c>
      <x:c r="M6229" s="267" t="n">
        <x:f>I6229*TOMATO_HOURS*WEEKS*(1+TOMATO_DIM)^I6229+J6229*CARROT_HOURS*WEEKS*(1+CARROT_DIM)^J6229+K6229*MESCLUN_HOURS*WEEKS*(1+MESCLUN_DIM)^K6229</x:f>
        <x:v>3043.634484561373</x:v>
      </x:c>
      <x:c r="N6229" s="267" t="n">
        <x:f>MAX(M6229-FARMER_HOURS,0)/TEMP_HOURS_PER_WORKER</x:f>
        <x:v>1.6136350587231758</x:v>
      </x:c>
      <x:c r="O6229" s="268" t="n">
        <x:f>I6229*TOMATO_PRICE+J6229*CARROT_PRICE+K6229*MESCLUN_PRICE</x:f>
        <x:v>137940</x:v>
      </x:c>
      <x:c r="P6229" s="268" t="n">
        <x:f>I6229*TOMATO_FERTILIZER+J6229*CARROT_FERTILIZER+K6229*MESCLUN_FERTILIZER</x:f>
        <x:v>24640</x:v>
      </x:c>
      <x:c r="Q6229" s="268" t="n">
        <x:f>MIN(M6229,FARMER_HOURS)*FARMER_RATE+MAX(M6229-FARMER_HOURS,0)*TEMP_RATE</x:f>
        <x:v>65340.87646807939</x:v>
      </x:c>
      <x:c r="R6229" s="268" t="n">
        <x:f>O6229-P6229-Q6229-FIXED_COST</x:f>
        <x:v>27959.12353192061</x:v>
      </x:c>
      <x:c r="S6229" s="139" t="str">
        <x:f>IF(AND(L6229&lt;=TOTAL_BED_CAP,N6229&lt;=TEMP_WORKER_CAP),"YES","NO")</x:f>
        <x:v>YES</x:v>
      </x:c>
      <x:c r="T6229" s="139" t="n">
        <x:f>IF(S6229="YES",R6229,-1E+99)</x:f>
        <x:v>27959.12353192061</x:v>
      </x:c>
    </x:row>
    <x:row r="6230">
      <x:c r="A6230" s="139"/>
      <x:c r="B6230" s="139"/>
      <x:c r="C6230" s="139"/>
      <x:c r="D6230" s="139"/>
      <x:c r="E6230" s="139"/>
      <x:c r="F6230" s="139"/>
      <x:c r="G6230" s="139"/>
      <x:c r="H6230" s="139"/>
      <x:c r="I6230" s="266" t="n">
        <x:f>INT((ROW()-ROW($I$46))/((CARROT_CAP+1)*(MESCLUN_CAP+1)))</x:f>
        <x:v>9</x:v>
      </x:c>
      <x:c r="J6230" s="266" t="n">
        <x:f>MOD(INT((ROW()-ROW($I$46))/(MESCLUN_CAP+1)),CARROT_CAP+1)</x:f>
        <x:v>10</x:v>
      </x:c>
      <x:c r="K6230" s="266" t="n">
        <x:f>MOD(ROW()-ROW($I$46),MESCLUN_CAP+1)</x:f>
        <x:v>15</x:v>
      </x:c>
      <x:c r="L6230" s="266" t="n">
        <x:f>SUM(I6230:K6230)</x:f>
        <x:v>34</x:v>
      </x:c>
      <x:c r="M6230" s="267" t="n">
        <x:f>I6230*TOMATO_HOURS*WEEKS*(1+TOMATO_DIM)^I6230+J6230*CARROT_HOURS*WEEKS*(1+CARROT_DIM)^J6230+K6230*MESCLUN_HOURS*WEEKS*(1+MESCLUN_DIM)^K6230</x:f>
        <x:v>3107.222691437519</x:v>
      </x:c>
      <x:c r="N6230" s="267" t="n">
        <x:f>MAX(M6230-FARMER_HOURS,0)/TEMP_HOURS_PER_WORKER</x:f>
        <x:v>1.6577935357204994</x:v>
      </x:c>
      <x:c r="O6230" s="268" t="n">
        <x:f>I6230*TOMATO_PRICE+J6230*CARROT_PRICE+K6230*MESCLUN_PRICE</x:f>
        <x:v>140640</x:v>
      </x:c>
      <x:c r="P6230" s="268" t="n">
        <x:f>I6230*TOMATO_FERTILIZER+J6230*CARROT_FERTILIZER+K6230*MESCLUN_FERTILIZER</x:f>
        <x:v>25520</x:v>
      </x:c>
      <x:c r="Q6230" s="268" t="n">
        <x:f>MIN(M6230,FARMER_HOURS)*FARMER_RATE+MAX(M6230-FARMER_HOURS,0)*TEMP_RATE</x:f>
        <x:v>66444.83839301248</x:v>
      </x:c>
      <x:c r="R6230" s="268" t="n">
        <x:f>O6230-P6230-Q6230-FIXED_COST</x:f>
        <x:v>28675.161606987516</x:v>
      </x:c>
      <x:c r="S6230" s="139" t="str">
        <x:f>IF(AND(L6230&lt;=TOTAL_BED_CAP,N6230&lt;=TEMP_WORKER_CAP),"YES","NO")</x:f>
        <x:v>YES</x:v>
      </x:c>
      <x:c r="T6230" s="139" t="n">
        <x:f>IF(S6230="YES",R6230,-1E+99)</x:f>
        <x:v>28675.161606987516</x:v>
      </x:c>
    </x:row>
    <x:row r="6231">
      <x:c r="A6231" s="139"/>
      <x:c r="B6231" s="139"/>
      <x:c r="C6231" s="139"/>
      <x:c r="D6231" s="139"/>
      <x:c r="E6231" s="139"/>
      <x:c r="F6231" s="139"/>
      <x:c r="G6231" s="139"/>
      <x:c r="H6231" s="139"/>
      <x:c r="I6231" s="266" t="n">
        <x:f>INT((ROW()-ROW($I$46))/((CARROT_CAP+1)*(MESCLUN_CAP+1)))</x:f>
        <x:v>9</x:v>
      </x:c>
      <x:c r="J6231" s="266" t="n">
        <x:f>MOD(INT((ROW()-ROW($I$46))/(MESCLUN_CAP+1)),CARROT_CAP+1)</x:f>
        <x:v>10</x:v>
      </x:c>
      <x:c r="K6231" s="266" t="n">
        <x:f>MOD(ROW()-ROW($I$46),MESCLUN_CAP+1)</x:f>
        <x:v>16</x:v>
      </x:c>
      <x:c r="L6231" s="266" t="n">
        <x:f>SUM(I6231:K6231)</x:f>
        <x:v>35</x:v>
      </x:c>
      <x:c r="M6231" s="267" t="n">
        <x:f>I6231*TOMATO_HOURS*WEEKS*(1+TOMATO_DIM)^I6231+J6231*CARROT_HOURS*WEEKS*(1+CARROT_DIM)^J6231+K6231*MESCLUN_HOURS*WEEKS*(1+MESCLUN_DIM)^K6231</x:f>
        <x:v>3172.2834673150082</x:v>
      </x:c>
      <x:c r="N6231" s="267" t="n">
        <x:f>MAX(M6231-FARMER_HOURS,0)/TEMP_HOURS_PER_WORKER</x:f>
        <x:v>1.702974630079867</x:v>
      </x:c>
      <x:c r="O6231" s="268" t="n">
        <x:f>I6231*TOMATO_PRICE+J6231*CARROT_PRICE+K6231*MESCLUN_PRICE</x:f>
        <x:v>143340</x:v>
      </x:c>
      <x:c r="P6231" s="268" t="n">
        <x:f>I6231*TOMATO_FERTILIZER+J6231*CARROT_FERTILIZER+K6231*MESCLUN_FERTILIZER</x:f>
        <x:v>26400</x:v>
      </x:c>
      <x:c r="Q6231" s="268" t="n">
        <x:f>MIN(M6231,FARMER_HOURS)*FARMER_RATE+MAX(M6231-FARMER_HOURS,0)*TEMP_RATE</x:f>
        <x:v>67574.36575199667</x:v>
      </x:c>
      <x:c r="R6231" s="268" t="n">
        <x:f>O6231-P6231-Q6231-FIXED_COST</x:f>
        <x:v>29365.634248003335</x:v>
      </x:c>
      <x:c r="S6231" s="139" t="str">
        <x:f>IF(AND(L6231&lt;=TOTAL_BED_CAP,N6231&lt;=TEMP_WORKER_CAP),"YES","NO")</x:f>
        <x:v>YES</x:v>
      </x:c>
      <x:c r="T6231" s="139" t="n">
        <x:f>IF(S6231="YES",R6231,-1E+99)</x:f>
        <x:v>29365.634248003335</x:v>
      </x:c>
    </x:row>
    <x:row r="6232">
      <x:c r="A6232" s="139"/>
      <x:c r="B6232" s="139"/>
      <x:c r="C6232" s="139"/>
      <x:c r="D6232" s="139"/>
      <x:c r="E6232" s="139"/>
      <x:c r="F6232" s="139"/>
      <x:c r="G6232" s="139"/>
      <x:c r="H6232" s="139"/>
      <x:c r="I6232" s="266" t="n">
        <x:f>INT((ROW()-ROW($I$46))/((CARROT_CAP+1)*(MESCLUN_CAP+1)))</x:f>
        <x:v>9</x:v>
      </x:c>
      <x:c r="J6232" s="266" t="n">
        <x:f>MOD(INT((ROW()-ROW($I$46))/(MESCLUN_CAP+1)),CARROT_CAP+1)</x:f>
        <x:v>10</x:v>
      </x:c>
      <x:c r="K6232" s="266" t="n">
        <x:f>MOD(ROW()-ROW($I$46),MESCLUN_CAP+1)</x:f>
        <x:v>17</x:v>
      </x:c>
      <x:c r="L6232" s="266" t="n">
        <x:f>SUM(I6232:K6232)</x:f>
        <x:v>36</x:v>
      </x:c>
      <x:c r="M6232" s="267" t="n">
        <x:f>I6232*TOMATO_HOURS*WEEKS*(1+TOMATO_DIM)^I6232+J6232*CARROT_HOURS*WEEKS*(1+CARROT_DIM)^J6232+K6232*MESCLUN_HOURS*WEEKS*(1+MESCLUN_DIM)^K6232</x:f>
        <x:v>3238.8436907615487</x:v>
      </x:c>
      <x:c r="N6232" s="267" t="n">
        <x:f>MAX(M6232-FARMER_HOURS,0)/TEMP_HOURS_PER_WORKER</x:f>
        <x:v>1.7491970074732976</x:v>
      </x:c>
      <x:c r="O6232" s="268" t="n">
        <x:f>I6232*TOMATO_PRICE+J6232*CARROT_PRICE+K6232*MESCLUN_PRICE</x:f>
        <x:v>146040</x:v>
      </x:c>
      <x:c r="P6232" s="268" t="n">
        <x:f>I6232*TOMATO_FERTILIZER+J6232*CARROT_FERTILIZER+K6232*MESCLUN_FERTILIZER</x:f>
        <x:v>27280</x:v>
      </x:c>
      <x:c r="Q6232" s="268" t="n">
        <x:f>MIN(M6232,FARMER_HOURS)*FARMER_RATE+MAX(M6232-FARMER_HOURS,0)*TEMP_RATE</x:f>
        <x:v>68729.92518683244</x:v>
      </x:c>
      <x:c r="R6232" s="268" t="n">
        <x:f>O6232-P6232-Q6232-FIXED_COST</x:f>
        <x:v>30030.074813167565</x:v>
      </x:c>
      <x:c r="S6232" s="139" t="str">
        <x:f>IF(AND(L6232&lt;=TOTAL_BED_CAP,N6232&lt;=TEMP_WORKER_CAP),"YES","NO")</x:f>
        <x:v>YES</x:v>
      </x:c>
      <x:c r="T6232" s="139" t="n">
        <x:f>IF(S6232="YES",R6232,-1E+99)</x:f>
        <x:v>30030.074813167565</x:v>
      </x:c>
    </x:row>
    <x:row r="6233">
      <x:c r="A6233" s="139"/>
      <x:c r="B6233" s="139"/>
      <x:c r="C6233" s="139"/>
      <x:c r="D6233" s="139"/>
      <x:c r="E6233" s="139"/>
      <x:c r="F6233" s="139"/>
      <x:c r="G6233" s="139"/>
      <x:c r="H6233" s="139"/>
      <x:c r="I6233" s="266" t="n">
        <x:f>INT((ROW()-ROW($I$46))/((CARROT_CAP+1)*(MESCLUN_CAP+1)))</x:f>
        <x:v>9</x:v>
      </x:c>
      <x:c r="J6233" s="266" t="n">
        <x:f>MOD(INT((ROW()-ROW($I$46))/(MESCLUN_CAP+1)),CARROT_CAP+1)</x:f>
        <x:v>10</x:v>
      </x:c>
      <x:c r="K6233" s="266" t="n">
        <x:f>MOD(ROW()-ROW($I$46),MESCLUN_CAP+1)</x:f>
        <x:v>18</x:v>
      </x:c>
      <x:c r="L6233" s="266" t="n">
        <x:f>SUM(I6233:K6233)</x:f>
        <x:v>37</x:v>
      </x:c>
      <x:c r="M6233" s="267" t="n">
        <x:f>I6233*TOMATO_HOURS*WEEKS*(1+TOMATO_DIM)^I6233+J6233*CARROT_HOURS*WEEKS*(1+CARROT_DIM)^J6233+K6233*MESCLUN_HOURS*WEEKS*(1+MESCLUN_DIM)^K6233</x:f>
        <x:v>3306.9306822201356</x:v>
      </x:c>
      <x:c r="N6233" s="267" t="n">
        <x:f>MAX(M6233-FARMER_HOURS,0)/TEMP_HOURS_PER_WORKER</x:f>
        <x:v>1.7964796404306498</x:v>
      </x:c>
      <x:c r="O6233" s="268" t="n">
        <x:f>I6233*TOMATO_PRICE+J6233*CARROT_PRICE+K6233*MESCLUN_PRICE</x:f>
        <x:v>148740</x:v>
      </x:c>
      <x:c r="P6233" s="268" t="n">
        <x:f>I6233*TOMATO_FERTILIZER+J6233*CARROT_FERTILIZER+K6233*MESCLUN_FERTILIZER</x:f>
        <x:v>28160</x:v>
      </x:c>
      <x:c r="Q6233" s="268" t="n">
        <x:f>MIN(M6233,FARMER_HOURS)*FARMER_RATE+MAX(M6233-FARMER_HOURS,0)*TEMP_RATE</x:f>
        <x:v>69911.99101076624</x:v>
      </x:c>
      <x:c r="R6233" s="268" t="n">
        <x:f>O6233-P6233-Q6233-FIXED_COST</x:f>
        <x:v>30668.008989233756</x:v>
      </x:c>
      <x:c r="S6233" s="139" t="str">
        <x:f>IF(AND(L6233&lt;=TOTAL_BED_CAP,N6233&lt;=TEMP_WORKER_CAP),"YES","NO")</x:f>
        <x:v>YES</x:v>
      </x:c>
      <x:c r="T6233" s="139" t="n">
        <x:f>IF(S6233="YES",R6233,-1E+99)</x:f>
        <x:v>30668.008989233756</x:v>
      </x:c>
    </x:row>
    <x:row r="6234">
      <x:c r="A6234" s="139"/>
      <x:c r="B6234" s="139"/>
      <x:c r="C6234" s="139"/>
      <x:c r="D6234" s="139"/>
      <x:c r="E6234" s="139"/>
      <x:c r="F6234" s="139"/>
      <x:c r="G6234" s="139"/>
      <x:c r="H6234" s="139"/>
      <x:c r="I6234" s="266" t="n">
        <x:f>INT((ROW()-ROW($I$46))/((CARROT_CAP+1)*(MESCLUN_CAP+1)))</x:f>
        <x:v>9</x:v>
      </x:c>
      <x:c r="J6234" s="266" t="n">
        <x:f>MOD(INT((ROW()-ROW($I$46))/(MESCLUN_CAP+1)),CARROT_CAP+1)</x:f>
        <x:v>10</x:v>
      </x:c>
      <x:c r="K6234" s="266" t="n">
        <x:f>MOD(ROW()-ROW($I$46),MESCLUN_CAP+1)</x:f>
        <x:v>19</x:v>
      </x:c>
      <x:c r="L6234" s="266" t="n">
        <x:f>SUM(I6234:K6234)</x:f>
        <x:v>38</x:v>
      </x:c>
      <x:c r="M6234" s="267" t="n">
        <x:f>I6234*TOMATO_HOURS*WEEKS*(1+TOMATO_DIM)^I6234+J6234*CARROT_HOURS*WEEKS*(1+CARROT_DIM)^J6234+K6234*MESCLUN_HOURS*WEEKS*(1+MESCLUN_DIM)^K6234</x:f>
        <x:v>3376.5722108561577</x:v>
      </x:c>
      <x:c r="N6234" s="267" t="n">
        <x:f>MAX(M6234-FARMER_HOURS,0)/TEMP_HOURS_PER_WORKER</x:f>
        <x:v>1.8448418130945539</x:v>
      </x:c>
      <x:c r="O6234" s="268" t="n">
        <x:f>I6234*TOMATO_PRICE+J6234*CARROT_PRICE+K6234*MESCLUN_PRICE</x:f>
        <x:v>151440</x:v>
      </x:c>
      <x:c r="P6234" s="268" t="n">
        <x:f>I6234*TOMATO_FERTILIZER+J6234*CARROT_FERTILIZER+K6234*MESCLUN_FERTILIZER</x:f>
        <x:v>29040</x:v>
      </x:c>
      <x:c r="Q6234" s="268" t="n">
        <x:f>MIN(M6234,FARMER_HOURS)*FARMER_RATE+MAX(M6234-FARMER_HOURS,0)*TEMP_RATE</x:f>
        <x:v>71121.04532736386</x:v>
      </x:c>
      <x:c r="R6234" s="268" t="n">
        <x:f>O6234-P6234-Q6234-FIXED_COST</x:f>
        <x:v>31278.954672636144</x:v>
      </x:c>
      <x:c r="S6234" s="139" t="str">
        <x:f>IF(AND(L6234&lt;=TOTAL_BED_CAP,N6234&lt;=TEMP_WORKER_CAP),"YES","NO")</x:f>
        <x:v>YES</x:v>
      </x:c>
      <x:c r="T6234" s="139" t="n">
        <x:f>IF(S6234="YES",R6234,-1E+99)</x:f>
        <x:v>31278.954672636144</x:v>
      </x:c>
    </x:row>
    <x:row r="6235">
      <x:c r="A6235" s="139"/>
      <x:c r="B6235" s="139"/>
      <x:c r="C6235" s="139"/>
      <x:c r="D6235" s="139"/>
      <x:c r="E6235" s="139"/>
      <x:c r="F6235" s="139"/>
      <x:c r="G6235" s="139"/>
      <x:c r="H6235" s="139"/>
      <x:c r="I6235" s="266" t="n">
        <x:f>INT((ROW()-ROW($I$46))/((CARROT_CAP+1)*(MESCLUN_CAP+1)))</x:f>
        <x:v>9</x:v>
      </x:c>
      <x:c r="J6235" s="266" t="n">
        <x:f>MOD(INT((ROW()-ROW($I$46))/(MESCLUN_CAP+1)),CARROT_CAP+1)</x:f>
        <x:v>10</x:v>
      </x:c>
      <x:c r="K6235" s="266" t="n">
        <x:f>MOD(ROW()-ROW($I$46),MESCLUN_CAP+1)</x:f>
        <x:v>20</x:v>
      </x:c>
      <x:c r="L6235" s="266" t="n">
        <x:f>SUM(I6235:K6235)</x:f>
        <x:v>39</x:v>
      </x:c>
      <x:c r="M6235" s="267" t="n">
        <x:f>I6235*TOMATO_HOURS*WEEKS*(1+TOMATO_DIM)^I6235+J6235*CARROT_HOURS*WEEKS*(1+CARROT_DIM)^J6235+K6235*MESCLUN_HOURS*WEEKS*(1+MESCLUN_DIM)^K6235</x:f>
        <x:v>3447.7965015066347</x:v>
      </x:c>
      <x:c r="N6235" s="267" t="n">
        <x:f>MAX(M6235-FARMER_HOURS,0)/TEMP_HOURS_PER_WORKER</x:f>
        <x:v>1.8943031260462742</x:v>
      </x:c>
      <x:c r="O6235" s="268" t="n">
        <x:f>I6235*TOMATO_PRICE+J6235*CARROT_PRICE+K6235*MESCLUN_PRICE</x:f>
        <x:v>154140</x:v>
      </x:c>
      <x:c r="P6235" s="268" t="n">
        <x:f>I6235*TOMATO_FERTILIZER+J6235*CARROT_FERTILIZER+K6235*MESCLUN_FERTILIZER</x:f>
        <x:v>29920</x:v>
      </x:c>
      <x:c r="Q6235" s="268" t="n">
        <x:f>MIN(M6235,FARMER_HOURS)*FARMER_RATE+MAX(M6235-FARMER_HOURS,0)*TEMP_RATE</x:f>
        <x:v>72357.57815115685</x:v>
      </x:c>
      <x:c r="R6235" s="268" t="n">
        <x:f>O6235-P6235-Q6235-FIXED_COST</x:f>
        <x:v>31862.42184884315</x:v>
      </x:c>
      <x:c r="S6235" s="139" t="str">
        <x:f>IF(AND(L6235&lt;=TOTAL_BED_CAP,N6235&lt;=TEMP_WORKER_CAP),"YES","NO")</x:f>
        <x:v>YES</x:v>
      </x:c>
      <x:c r="T6235" s="139" t="n">
        <x:f>IF(S6235="YES",R6235,-1E+99)</x:f>
        <x:v>31862.42184884315</x:v>
      </x:c>
    </x:row>
    <x:row r="6236">
      <x:c r="A6236" s="139"/>
      <x:c r="B6236" s="139"/>
      <x:c r="C6236" s="139"/>
      <x:c r="D6236" s="139"/>
      <x:c r="E6236" s="139"/>
      <x:c r="F6236" s="139"/>
      <x:c r="G6236" s="139"/>
      <x:c r="H6236" s="139"/>
      <x:c r="I6236" s="266" t="n">
        <x:f>INT((ROW()-ROW($I$46))/((CARROT_CAP+1)*(MESCLUN_CAP+1)))</x:f>
        <x:v>9</x:v>
      </x:c>
      <x:c r="J6236" s="266" t="n">
        <x:f>MOD(INT((ROW()-ROW($I$46))/(MESCLUN_CAP+1)),CARROT_CAP+1)</x:f>
        <x:v>10</x:v>
      </x:c>
      <x:c r="K6236" s="266" t="n">
        <x:f>MOD(ROW()-ROW($I$46),MESCLUN_CAP+1)</x:f>
        <x:v>21</x:v>
      </x:c>
      <x:c r="L6236" s="266" t="n">
        <x:f>SUM(I6236:K6236)</x:f>
        <x:v>40</x:v>
      </x:c>
      <x:c r="M6236" s="267" t="n">
        <x:f>I6236*TOMATO_HOURS*WEEKS*(1+TOMATO_DIM)^I6236+J6236*CARROT_HOURS*WEEKS*(1+CARROT_DIM)^J6236+K6236*MESCLUN_HOURS*WEEKS*(1+MESCLUN_DIM)^K6236</x:f>
        <x:v>3520.6322417330784</x:v>
      </x:c>
      <x:c r="N6236" s="267" t="n">
        <x:f>MAX(M6236-FARMER_HOURS,0)/TEMP_HOURS_PER_WORKER</x:f>
        <x:v>1.9448835012035266</x:v>
      </x:c>
      <x:c r="O6236" s="268" t="n">
        <x:f>I6236*TOMATO_PRICE+J6236*CARROT_PRICE+K6236*MESCLUN_PRICE</x:f>
        <x:v>156840</x:v>
      </x:c>
      <x:c r="P6236" s="268" t="n">
        <x:f>I6236*TOMATO_FERTILIZER+J6236*CARROT_FERTILIZER+K6236*MESCLUN_FERTILIZER</x:f>
        <x:v>30800</x:v>
      </x:c>
      <x:c r="Q6236" s="268" t="n">
        <x:f>MIN(M6236,FARMER_HOURS)*FARMER_RATE+MAX(M6236-FARMER_HOURS,0)*TEMP_RATE</x:f>
        <x:v>73622.08753008817</x:v>
      </x:c>
      <x:c r="R6236" s="268" t="n">
        <x:f>O6236-P6236-Q6236-FIXED_COST</x:f>
        <x:v>32417.912469911826</x:v>
      </x:c>
      <x:c r="S6236" s="139" t="str">
        <x:f>IF(AND(L6236&lt;=TOTAL_BED_CAP,N6236&lt;=TEMP_WORKER_CAP),"YES","NO")</x:f>
        <x:v>YES</x:v>
      </x:c>
      <x:c r="T6236" s="139" t="n">
        <x:f>IF(S6236="YES",R6236,-1E+99)</x:f>
        <x:v>32417.912469911826</x:v>
      </x:c>
    </x:row>
    <x:row r="6237">
      <x:c r="A6237" s="139"/>
      <x:c r="B6237" s="139"/>
      <x:c r="C6237" s="139"/>
      <x:c r="D6237" s="139"/>
      <x:c r="E6237" s="139"/>
      <x:c r="F6237" s="139"/>
      <x:c r="G6237" s="139"/>
      <x:c r="H6237" s="139"/>
      <x:c r="I6237" s="266" t="n">
        <x:f>INT((ROW()-ROW($I$46))/((CARROT_CAP+1)*(MESCLUN_CAP+1)))</x:f>
        <x:v>9</x:v>
      </x:c>
      <x:c r="J6237" s="266" t="n">
        <x:f>MOD(INT((ROW()-ROW($I$46))/(MESCLUN_CAP+1)),CARROT_CAP+1)</x:f>
        <x:v>10</x:v>
      </x:c>
      <x:c r="K6237" s="266" t="n">
        <x:f>MOD(ROW()-ROW($I$46),MESCLUN_CAP+1)</x:f>
        <x:v>22</x:v>
      </x:c>
      <x:c r="L6237" s="266" t="n">
        <x:f>SUM(I6237:K6237)</x:f>
        <x:v>41</x:v>
      </x:c>
      <x:c r="M6237" s="267" t="n">
        <x:f>I6237*TOMATO_HOURS*WEEKS*(1+TOMATO_DIM)^I6237+J6237*CARROT_HOURS*WEEKS*(1+CARROT_DIM)^J6237+K6237*MESCLUN_HOURS*WEEKS*(1+MESCLUN_DIM)^K6237</x:f>
        <x:v>3595.1085889794745</x:v>
      </x:c>
      <x:c r="N6237" s="267" t="n">
        <x:f>MAX(M6237-FARMER_HOURS,0)/TEMP_HOURS_PER_WORKER</x:f>
        <x:v>1.9966031867913017</x:v>
      </x:c>
      <x:c r="O6237" s="268" t="n">
        <x:f>I6237*TOMATO_PRICE+J6237*CARROT_PRICE+K6237*MESCLUN_PRICE</x:f>
        <x:v>159540</x:v>
      </x:c>
      <x:c r="P6237" s="268" t="n">
        <x:f>I6237*TOMATO_FERTILIZER+J6237*CARROT_FERTILIZER+K6237*MESCLUN_FERTILIZER</x:f>
        <x:v>31680</x:v>
      </x:c>
      <x:c r="Q6237" s="268" t="n">
        <x:f>MIN(M6237,FARMER_HOURS)*FARMER_RATE+MAX(M6237-FARMER_HOURS,0)*TEMP_RATE</x:f>
        <x:v>74915.07966978254</x:v>
      </x:c>
      <x:c r="R6237" s="268" t="n">
        <x:f>O6237-P6237-Q6237-FIXED_COST</x:f>
        <x:v>32944.92033021746</x:v>
      </x:c>
      <x:c r="S6237" s="139" t="str">
        <x:f>IF(AND(L6237&lt;=TOTAL_BED_CAP,N6237&lt;=TEMP_WORKER_CAP),"YES","NO")</x:f>
        <x:v>YES</x:v>
      </x:c>
      <x:c r="T6237" s="139" t="n">
        <x:f>IF(S6237="YES",R6237,-1E+99)</x:f>
        <x:v>32944.92033021746</x:v>
      </x:c>
    </x:row>
    <x:row r="6238">
      <x:c r="A6238" s="139"/>
      <x:c r="B6238" s="139"/>
      <x:c r="C6238" s="139"/>
      <x:c r="D6238" s="139"/>
      <x:c r="E6238" s="139"/>
      <x:c r="F6238" s="139"/>
      <x:c r="G6238" s="139"/>
      <x:c r="H6238" s="139"/>
      <x:c r="I6238" s="266" t="n">
        <x:f>INT((ROW()-ROW($I$46))/((CARROT_CAP+1)*(MESCLUN_CAP+1)))</x:f>
        <x:v>9</x:v>
      </x:c>
      <x:c r="J6238" s="266" t="n">
        <x:f>MOD(INT((ROW()-ROW($I$46))/(MESCLUN_CAP+1)),CARROT_CAP+1)</x:f>
        <x:v>10</x:v>
      </x:c>
      <x:c r="K6238" s="266" t="n">
        <x:f>MOD(ROW()-ROW($I$46),MESCLUN_CAP+1)</x:f>
        <x:v>23</x:v>
      </x:c>
      <x:c r="L6238" s="266" t="n">
        <x:f>SUM(I6238:K6238)</x:f>
        <x:v>42</x:v>
      </x:c>
      <x:c r="M6238" s="267" t="n">
        <x:f>I6238*TOMATO_HOURS*WEEKS*(1+TOMATO_DIM)^I6238+J6238*CARROT_HOURS*WEEKS*(1+CARROT_DIM)^J6238+K6238*MESCLUN_HOURS*WEEKS*(1+MESCLUN_DIM)^K6238</x:f>
        <x:v>3671.2551778369107</x:v>
      </x:c>
      <x:c r="N6238" s="267" t="n">
        <x:f>MAX(M6238-FARMER_HOURS,0)/TEMP_HOURS_PER_WORKER</x:f>
        <x:v>2.0494827623867433</x:v>
      </x:c>
      <x:c r="O6238" s="268" t="n">
        <x:f>I6238*TOMATO_PRICE+J6238*CARROT_PRICE+K6238*MESCLUN_PRICE</x:f>
        <x:v>162240</x:v>
      </x:c>
      <x:c r="P6238" s="268" t="n">
        <x:f>I6238*TOMATO_FERTILIZER+J6238*CARROT_FERTILIZER+K6238*MESCLUN_FERTILIZER</x:f>
        <x:v>32560</x:v>
      </x:c>
      <x:c r="Q6238" s="268" t="n">
        <x:f>MIN(M6238,FARMER_HOURS)*FARMER_RATE+MAX(M6238-FARMER_HOURS,0)*TEMP_RATE</x:f>
        <x:v>76237.06905966859</x:v>
      </x:c>
      <x:c r="R6238" s="268" t="n">
        <x:f>O6238-P6238-Q6238-FIXED_COST</x:f>
        <x:v>33442.93094033141</x:v>
      </x:c>
      <x:c r="S6238" s="139" t="str">
        <x:f>IF(AND(L6238&lt;=TOTAL_BED_CAP,N6238&lt;=TEMP_WORKER_CAP),"YES","NO")</x:f>
        <x:v>YES</x:v>
      </x:c>
      <x:c r="T6238" s="139" t="n">
        <x:f>IF(S6238="YES",R6238,-1E+99)</x:f>
        <x:v>33442.93094033141</x:v>
      </x:c>
    </x:row>
    <x:row r="6239">
      <x:c r="A6239" s="139"/>
      <x:c r="B6239" s="139"/>
      <x:c r="C6239" s="139"/>
      <x:c r="D6239" s="139"/>
      <x:c r="E6239" s="139"/>
      <x:c r="F6239" s="139"/>
      <x:c r="G6239" s="139"/>
      <x:c r="H6239" s="139"/>
      <x:c r="I6239" s="266" t="n">
        <x:f>INT((ROW()-ROW($I$46))/((CARROT_CAP+1)*(MESCLUN_CAP+1)))</x:f>
        <x:v>9</x:v>
      </x:c>
      <x:c r="J6239" s="266" t="n">
        <x:f>MOD(INT((ROW()-ROW($I$46))/(MESCLUN_CAP+1)),CARROT_CAP+1)</x:f>
        <x:v>10</x:v>
      </x:c>
      <x:c r="K6239" s="266" t="n">
        <x:f>MOD(ROW()-ROW($I$46),MESCLUN_CAP+1)</x:f>
        <x:v>24</x:v>
      </x:c>
      <x:c r="L6239" s="266" t="n">
        <x:f>SUM(I6239:K6239)</x:f>
        <x:v>43</x:v>
      </x:c>
      <x:c r="M6239" s="267" t="n">
        <x:f>I6239*TOMATO_HOURS*WEEKS*(1+TOMATO_DIM)^I6239+J6239*CARROT_HOURS*WEEKS*(1+CARROT_DIM)^J6239+K6239*MESCLUN_HOURS*WEEKS*(1+MESCLUN_DIM)^K6239</x:f>
        <x:v>3749.102127416407</x:v>
      </x:c>
      <x:c r="N6239" s="267" t="n">
        <x:f>MAX(M6239-FARMER_HOURS,0)/TEMP_HOURS_PER_WORKER</x:f>
        <x:v>2.1035431440391714</x:v>
      </x:c>
      <x:c r="O6239" s="268" t="n">
        <x:f>I6239*TOMATO_PRICE+J6239*CARROT_PRICE+K6239*MESCLUN_PRICE</x:f>
        <x:v>164940</x:v>
      </x:c>
      <x:c r="P6239" s="268" t="n">
        <x:f>I6239*TOMATO_FERTILIZER+J6239*CARROT_FERTILIZER+K6239*MESCLUN_FERTILIZER</x:f>
        <x:v>33440</x:v>
      </x:c>
      <x:c r="Q6239" s="268" t="n">
        <x:f>MIN(M6239,FARMER_HOURS)*FARMER_RATE+MAX(M6239-FARMER_HOURS,0)*TEMP_RATE</x:f>
        <x:v>77588.5786009793</x:v>
      </x:c>
      <x:c r="R6239" s="268" t="n">
        <x:f>O6239-P6239-Q6239-FIXED_COST</x:f>
        <x:v>33911.421399020706</x:v>
      </x:c>
      <x:c r="S6239" s="139" t="str">
        <x:f>IF(AND(L6239&lt;=TOTAL_BED_CAP,N6239&lt;=TEMP_WORKER_CAP),"YES","NO")</x:f>
        <x:v>YES</x:v>
      </x:c>
      <x:c r="T6239" s="139" t="n">
        <x:f>IF(S6239="YES",R6239,-1E+99)</x:f>
        <x:v>33911.421399020706</x:v>
      </x:c>
    </x:row>
    <x:row r="6240">
      <x:c r="A6240" s="139"/>
      <x:c r="B6240" s="139"/>
      <x:c r="C6240" s="139"/>
      <x:c r="D6240" s="139"/>
      <x:c r="E6240" s="139"/>
      <x:c r="F6240" s="139"/>
      <x:c r="G6240" s="139"/>
      <x:c r="H6240" s="139"/>
      <x:c r="I6240" s="266" t="n">
        <x:f>INT((ROW()-ROW($I$46))/((CARROT_CAP+1)*(MESCLUN_CAP+1)))</x:f>
        <x:v>9</x:v>
      </x:c>
      <x:c r="J6240" s="266" t="n">
        <x:f>MOD(INT((ROW()-ROW($I$46))/(MESCLUN_CAP+1)),CARROT_CAP+1)</x:f>
        <x:v>10</x:v>
      </x:c>
      <x:c r="K6240" s="266" t="n">
        <x:f>MOD(ROW()-ROW($I$46),MESCLUN_CAP+1)</x:f>
        <x:v>25</x:v>
      </x:c>
      <x:c r="L6240" s="266" t="n">
        <x:f>SUM(I6240:K6240)</x:f>
        <x:v>44</x:v>
      </x:c>
      <x:c r="M6240" s="267" t="n">
        <x:f>I6240*TOMATO_HOURS*WEEKS*(1+TOMATO_DIM)^I6240+J6240*CARROT_HOURS*WEEKS*(1+CARROT_DIM)^J6240+K6240*MESCLUN_HOURS*WEEKS*(1+MESCLUN_DIM)^K6240</x:f>
        <x:v>3828.680048831504</x:v>
      </x:c>
      <x:c r="N6240" s="267" t="n">
        <x:f>MAX(M6240-FARMER_HOURS,0)/TEMP_HOURS_PER_WORKER</x:f>
        <x:v>2.158805589466322</x:v>
      </x:c>
      <x:c r="O6240" s="268" t="n">
        <x:f>I6240*TOMATO_PRICE+J6240*CARROT_PRICE+K6240*MESCLUN_PRICE</x:f>
        <x:v>167640</x:v>
      </x:c>
      <x:c r="P6240" s="268" t="n">
        <x:f>I6240*TOMATO_FERTILIZER+J6240*CARROT_FERTILIZER+K6240*MESCLUN_FERTILIZER</x:f>
        <x:v>34320</x:v>
      </x:c>
      <x:c r="Q6240" s="268" t="n">
        <x:f>MIN(M6240,FARMER_HOURS)*FARMER_RATE+MAX(M6240-FARMER_HOURS,0)*TEMP_RATE</x:f>
        <x:v>78970.13973665805</x:v>
      </x:c>
      <x:c r="R6240" s="268" t="n">
        <x:f>O6240-P6240-Q6240-FIXED_COST</x:f>
        <x:v>34349.86026334195</x:v>
      </x:c>
      <x:c r="S6240" s="139" t="str">
        <x:f>IF(AND(L6240&lt;=TOTAL_BED_CAP,N6240&lt;=TEMP_WORKER_CAP),"YES","NO")</x:f>
        <x:v>YES</x:v>
      </x:c>
      <x:c r="T6240" s="139" t="n">
        <x:f>IF(S6240="YES",R6240,-1E+99)</x:f>
        <x:v>34349.86026334195</x:v>
      </x:c>
    </x:row>
    <x:row r="6241">
      <x:c r="A6241" s="139"/>
      <x:c r="B6241" s="139"/>
      <x:c r="C6241" s="139"/>
      <x:c r="D6241" s="139"/>
      <x:c r="E6241" s="139"/>
      <x:c r="F6241" s="139"/>
      <x:c r="G6241" s="139"/>
      <x:c r="H6241" s="139"/>
      <x:c r="I6241" s="266" t="n">
        <x:f>INT((ROW()-ROW($I$46))/((CARROT_CAP+1)*(MESCLUN_CAP+1)))</x:f>
        <x:v>9</x:v>
      </x:c>
      <x:c r="J6241" s="266" t="n">
        <x:f>MOD(INT((ROW()-ROW($I$46))/(MESCLUN_CAP+1)),CARROT_CAP+1)</x:f>
        <x:v>10</x:v>
      </x:c>
      <x:c r="K6241" s="266" t="n">
        <x:f>MOD(ROW()-ROW($I$46),MESCLUN_CAP+1)</x:f>
        <x:v>26</x:v>
      </x:c>
      <x:c r="L6241" s="266" t="n">
        <x:f>SUM(I6241:K6241)</x:f>
        <x:v>45</x:v>
      </x:c>
      <x:c r="M6241" s="267" t="n">
        <x:f>I6241*TOMATO_HOURS*WEEKS*(1+TOMATO_DIM)^I6241+J6241*CARROT_HOURS*WEEKS*(1+CARROT_DIM)^J6241+K6241*MESCLUN_HOURS*WEEKS*(1+MESCLUN_DIM)^K6241</x:f>
        <x:v>3910.0200527922216</x:v>
      </x:c>
      <x:c r="N6241" s="267" t="n">
        <x:f>MAX(M6241-FARMER_HOURS,0)/TEMP_HOURS_PER_WORKER</x:f>
        <x:v>2.2152917033279316</x:v>
      </x:c>
      <x:c r="O6241" s="268" t="n">
        <x:f>I6241*TOMATO_PRICE+J6241*CARROT_PRICE+K6241*MESCLUN_PRICE</x:f>
        <x:v>170340</x:v>
      </x:c>
      <x:c r="P6241" s="268" t="n">
        <x:f>I6241*TOMATO_FERTILIZER+J6241*CARROT_FERTILIZER+K6241*MESCLUN_FERTILIZER</x:f>
        <x:v>35200</x:v>
      </x:c>
      <x:c r="Q6241" s="268" t="n">
        <x:f>MIN(M6241,FARMER_HOURS)*FARMER_RATE+MAX(M6241-FARMER_HOURS,0)*TEMP_RATE</x:f>
        <x:v>80382.29258319829</x:v>
      </x:c>
      <x:c r="R6241" s="268" t="n">
        <x:f>O6241-P6241-Q6241-FIXED_COST</x:f>
        <x:v>34757.70741680171</x:v>
      </x:c>
      <x:c r="S6241" s="139" t="str">
        <x:f>IF(AND(L6241&lt;=TOTAL_BED_CAP,N6241&lt;=TEMP_WORKER_CAP),"YES","NO")</x:f>
        <x:v>YES</x:v>
      </x:c>
      <x:c r="T6241" s="139" t="n">
        <x:f>IF(S6241="YES",R6241,-1E+99)</x:f>
        <x:v>34757.70741680171</x:v>
      </x:c>
    </x:row>
    <x:row r="6242">
      <x:c r="A6242" s="139"/>
      <x:c r="B6242" s="139"/>
      <x:c r="C6242" s="139"/>
      <x:c r="D6242" s="139"/>
      <x:c r="E6242" s="139"/>
      <x:c r="F6242" s="139"/>
      <x:c r="G6242" s="139"/>
      <x:c r="H6242" s="139"/>
      <x:c r="I6242" s="266" t="n">
        <x:f>INT((ROW()-ROW($I$46))/((CARROT_CAP+1)*(MESCLUN_CAP+1)))</x:f>
        <x:v>9</x:v>
      </x:c>
      <x:c r="J6242" s="266" t="n">
        <x:f>MOD(INT((ROW()-ROW($I$46))/(MESCLUN_CAP+1)),CARROT_CAP+1)</x:f>
        <x:v>10</x:v>
      </x:c>
      <x:c r="K6242" s="266" t="n">
        <x:f>MOD(ROW()-ROW($I$46),MESCLUN_CAP+1)</x:f>
        <x:v>27</x:v>
      </x:c>
      <x:c r="L6242" s="266" t="n">
        <x:f>SUM(I6242:K6242)</x:f>
        <x:v>46</x:v>
      </x:c>
      <x:c r="M6242" s="267" t="n">
        <x:f>I6242*TOMATO_HOURS*WEEKS*(1+TOMATO_DIM)^I6242+J6242*CARROT_HOURS*WEEKS*(1+CARROT_DIM)^J6242+K6242*MESCLUN_HOURS*WEEKS*(1+MESCLUN_DIM)^K6242</x:f>
        <x:v>3993.1537573119786</x:v>
      </x:c>
      <x:c r="N6242" s="267" t="n">
        <x:f>MAX(M6242-FARMER_HOURS,0)/TEMP_HOURS_PER_WORKER</x:f>
        <x:v>2.2730234425777627</x:v>
      </x:c>
      <x:c r="O6242" s="268" t="n">
        <x:f>I6242*TOMATO_PRICE+J6242*CARROT_PRICE+K6242*MESCLUN_PRICE</x:f>
        <x:v>173040</x:v>
      </x:c>
      <x:c r="P6242" s="268" t="n">
        <x:f>I6242*TOMATO_FERTILIZER+J6242*CARROT_FERTILIZER+K6242*MESCLUN_FERTILIZER</x:f>
        <x:v>36080</x:v>
      </x:c>
      <x:c r="Q6242" s="268" t="n">
        <x:f>MIN(M6242,FARMER_HOURS)*FARMER_RATE+MAX(M6242-FARMER_HOURS,0)*TEMP_RATE</x:f>
        <x:v>81825.58606444407</x:v>
      </x:c>
      <x:c r="R6242" s="268" t="n">
        <x:f>O6242-P6242-Q6242-FIXED_COST</x:f>
        <x:v>35134.41393555593</x:v>
      </x:c>
      <x:c r="S6242" s="139" t="str">
        <x:f>IF(AND(L6242&lt;=TOTAL_BED_CAP,N6242&lt;=TEMP_WORKER_CAP),"YES","NO")</x:f>
        <x:v>YES</x:v>
      </x:c>
      <x:c r="T6242" s="139" t="n">
        <x:f>IF(S6242="YES",R6242,-1E+99)</x:f>
        <x:v>35134.41393555593</x:v>
      </x:c>
    </x:row>
    <x:row r="6243">
      <x:c r="A6243" s="139"/>
      <x:c r="B6243" s="139"/>
      <x:c r="C6243" s="139"/>
      <x:c r="D6243" s="139"/>
      <x:c r="E6243" s="139"/>
      <x:c r="F6243" s="139"/>
      <x:c r="G6243" s="139"/>
      <x:c r="H6243" s="139"/>
      <x:c r="I6243" s="266" t="n">
        <x:f>INT((ROW()-ROW($I$46))/((CARROT_CAP+1)*(MESCLUN_CAP+1)))</x:f>
        <x:v>9</x:v>
      </x:c>
      <x:c r="J6243" s="266" t="n">
        <x:f>MOD(INT((ROW()-ROW($I$46))/(MESCLUN_CAP+1)),CARROT_CAP+1)</x:f>
        <x:v>10</x:v>
      </x:c>
      <x:c r="K6243" s="266" t="n">
        <x:f>MOD(ROW()-ROW($I$46),MESCLUN_CAP+1)</x:f>
        <x:v>28</x:v>
      </x:c>
      <x:c r="L6243" s="266" t="n">
        <x:f>SUM(I6243:K6243)</x:f>
        <x:v>47</x:v>
      </x:c>
      <x:c r="M6243" s="267" t="n">
        <x:f>I6243*TOMATO_HOURS*WEEKS*(1+TOMATO_DIM)^I6243+J6243*CARROT_HOURS*WEEKS*(1+CARROT_DIM)^J6243+K6243*MESCLUN_HOURS*WEEKS*(1+MESCLUN_DIM)^K6243</x:f>
        <x:v>4078.113295529132</x:v>
      </x:c>
      <x:c r="N6243" s="267" t="n">
        <x:f>MAX(M6243-FARMER_HOURS,0)/TEMP_HOURS_PER_WORKER</x:f>
        <x:v>2.3320231218952303</x:v>
      </x:c>
      <x:c r="O6243" s="268" t="n">
        <x:f>I6243*TOMATO_PRICE+J6243*CARROT_PRICE+K6243*MESCLUN_PRICE</x:f>
        <x:v>175740</x:v>
      </x:c>
      <x:c r="P6243" s="268" t="n">
        <x:f>I6243*TOMATO_FERTILIZER+J6243*CARROT_FERTILIZER+K6243*MESCLUN_FERTILIZER</x:f>
        <x:v>36960</x:v>
      </x:c>
      <x:c r="Q6243" s="268" t="n">
        <x:f>MIN(M6243,FARMER_HOURS)*FARMER_RATE+MAX(M6243-FARMER_HOURS,0)*TEMP_RATE</x:f>
        <x:v>83300.57804738075</x:v>
      </x:c>
      <x:c r="R6243" s="268" t="n">
        <x:f>O6243-P6243-Q6243-FIXED_COST</x:f>
        <x:v>35479.42195261925</x:v>
      </x:c>
      <x:c r="S6243" s="139" t="str">
        <x:f>IF(AND(L6243&lt;=TOTAL_BED_CAP,N6243&lt;=TEMP_WORKER_CAP),"YES","NO")</x:f>
        <x:v>YES</x:v>
      </x:c>
      <x:c r="T6243" s="139" t="n">
        <x:f>IF(S6243="YES",R6243,-1E+99)</x:f>
        <x:v>35479.42195261925</x:v>
      </x:c>
    </x:row>
    <x:row r="6244">
      <x:c r="A6244" s="139"/>
      <x:c r="B6244" s="139"/>
      <x:c r="C6244" s="139"/>
      <x:c r="D6244" s="139"/>
      <x:c r="E6244" s="139"/>
      <x:c r="F6244" s="139"/>
      <x:c r="G6244" s="139"/>
      <x:c r="H6244" s="139"/>
      <x:c r="I6244" s="266" t="n">
        <x:f>INT((ROW()-ROW($I$46))/((CARROT_CAP+1)*(MESCLUN_CAP+1)))</x:f>
        <x:v>9</x:v>
      </x:c>
      <x:c r="J6244" s="266" t="n">
        <x:f>MOD(INT((ROW()-ROW($I$46))/(MESCLUN_CAP+1)),CARROT_CAP+1)</x:f>
        <x:v>10</x:v>
      </x:c>
      <x:c r="K6244" s="266" t="n">
        <x:f>MOD(ROW()-ROW($I$46),MESCLUN_CAP+1)</x:f>
        <x:v>29</x:v>
      </x:c>
      <x:c r="L6244" s="266" t="n">
        <x:f>SUM(I6244:K6244)</x:f>
        <x:v>48</x:v>
      </x:c>
      <x:c r="M6244" s="267" t="n">
        <x:f>I6244*TOMATO_HOURS*WEEKS*(1+TOMATO_DIM)^I6244+J6244*CARROT_HOURS*WEEKS*(1+CARROT_DIM)^J6244+K6244*MESCLUN_HOURS*WEEKS*(1+MESCLUN_DIM)^K6244</x:f>
        <x:v>4164.931323644785</x:v>
      </x:c>
      <x:c r="N6244" s="267" t="n">
        <x:f>MAX(M6244-FARMER_HOURS,0)/TEMP_HOURS_PER_WORKER</x:f>
        <x:v>2.3923134191977673</x:v>
      </x:c>
      <x:c r="O6244" s="268" t="n">
        <x:f>I6244*TOMATO_PRICE+J6244*CARROT_PRICE+K6244*MESCLUN_PRICE</x:f>
        <x:v>178440</x:v>
      </x:c>
      <x:c r="P6244" s="268" t="n">
        <x:f>I6244*TOMATO_FERTILIZER+J6244*CARROT_FERTILIZER+K6244*MESCLUN_FERTILIZER</x:f>
        <x:v>37840</x:v>
      </x:c>
      <x:c r="Q6244" s="268" t="n">
        <x:f>MIN(M6244,FARMER_HOURS)*FARMER_RATE+MAX(M6244-FARMER_HOURS,0)*TEMP_RATE</x:f>
        <x:v>84807.83547994419</x:v>
      </x:c>
      <x:c r="R6244" s="268" t="n">
        <x:f>O6244-P6244-Q6244-FIXED_COST</x:f>
        <x:v>35792.16452005581</x:v>
      </x:c>
      <x:c r="S6244" s="139" t="str">
        <x:f>IF(AND(L6244&lt;=TOTAL_BED_CAP,N6244&lt;=TEMP_WORKER_CAP),"YES","NO")</x:f>
        <x:v>YES</x:v>
      </x:c>
      <x:c r="T6244" s="139" t="n">
        <x:f>IF(S6244="YES",R6244,-1E+99)</x:f>
        <x:v>35792.16452005581</x:v>
      </x:c>
    </x:row>
    <x:row r="6245">
      <x:c r="A6245" s="139"/>
      <x:c r="B6245" s="139"/>
      <x:c r="C6245" s="139"/>
      <x:c r="D6245" s="139"/>
      <x:c r="E6245" s="139"/>
      <x:c r="F6245" s="139"/>
      <x:c r="G6245" s="139"/>
      <x:c r="H6245" s="139"/>
      <x:c r="I6245" s="266" t="n">
        <x:f>INT((ROW()-ROW($I$46))/((CARROT_CAP+1)*(MESCLUN_CAP+1)))</x:f>
        <x:v>9</x:v>
      </x:c>
      <x:c r="J6245" s="266" t="n">
        <x:f>MOD(INT((ROW()-ROW($I$46))/(MESCLUN_CAP+1)),CARROT_CAP+1)</x:f>
        <x:v>10</x:v>
      </x:c>
      <x:c r="K6245" s="266" t="n">
        <x:f>MOD(ROW()-ROW($I$46),MESCLUN_CAP+1)</x:f>
        <x:v>30</x:v>
      </x:c>
      <x:c r="L6245" s="266" t="n">
        <x:f>SUM(I6245:K6245)</x:f>
        <x:v>49</x:v>
      </x:c>
      <x:c r="M6245" s="267" t="n">
        <x:f>I6245*TOMATO_HOURS*WEEKS*(1+TOMATO_DIM)^I6245+J6245*CARROT_HOURS*WEEKS*(1+CARROT_DIM)^J6245+K6245*MESCLUN_HOURS*WEEKS*(1+MESCLUN_DIM)^K6245</x:f>
        <x:v>4253.641028978555</x:v>
      </x:c>
      <x:c r="N6245" s="267" t="n">
        <x:f>MAX(M6245-FARMER_HOURS,0)/TEMP_HOURS_PER_WORKER</x:f>
        <x:v>2.453917381235108</x:v>
      </x:c>
      <x:c r="O6245" s="268" t="n">
        <x:f>I6245*TOMATO_PRICE+J6245*CARROT_PRICE+K6245*MESCLUN_PRICE</x:f>
        <x:v>181140</x:v>
      </x:c>
      <x:c r="P6245" s="268" t="n">
        <x:f>I6245*TOMATO_FERTILIZER+J6245*CARROT_FERTILIZER+K6245*MESCLUN_FERTILIZER</x:f>
        <x:v>38720</x:v>
      </x:c>
      <x:c r="Q6245" s="268" t="n">
        <x:f>MIN(M6245,FARMER_HOURS)*FARMER_RATE+MAX(M6245-FARMER_HOURS,0)*TEMP_RATE</x:f>
        <x:v>86347.9345308777</x:v>
      </x:c>
      <x:c r="R6245" s="268" t="n">
        <x:f>O6245-P6245-Q6245-FIXED_COST</x:f>
        <x:v>36072.0654691223</x:v>
      </x:c>
      <x:c r="S6245" s="139" t="str">
        <x:f>IF(AND(L6245&lt;=TOTAL_BED_CAP,N6245&lt;=TEMP_WORKER_CAP),"YES","NO")</x:f>
        <x:v>YES</x:v>
      </x:c>
      <x:c r="T6245" s="139" t="n">
        <x:f>IF(S6245="YES",R6245,-1E+99)</x:f>
        <x:v>36072.0654691223</x:v>
      </x:c>
    </x:row>
    <x:row r="6246">
      <x:c r="A6246" s="139"/>
      <x:c r="B6246" s="139"/>
      <x:c r="C6246" s="139"/>
      <x:c r="D6246" s="139"/>
      <x:c r="E6246" s="139"/>
      <x:c r="F6246" s="139"/>
      <x:c r="G6246" s="139"/>
      <x:c r="H6246" s="139"/>
      <x:c r="I6246" s="266" t="n">
        <x:f>INT((ROW()-ROW($I$46))/((CARROT_CAP+1)*(MESCLUN_CAP+1)))</x:f>
        <x:v>9</x:v>
      </x:c>
      <x:c r="J6246" s="266" t="n">
        <x:f>MOD(INT((ROW()-ROW($I$46))/(MESCLUN_CAP+1)),CARROT_CAP+1)</x:f>
        <x:v>11</x:v>
      </x:c>
      <x:c r="K6246" s="266" t="n">
        <x:f>MOD(ROW()-ROW($I$46),MESCLUN_CAP+1)</x:f>
        <x:v>0</x:v>
      </x:c>
      <x:c r="L6246" s="266" t="n">
        <x:f>SUM(I6246:K6246)</x:f>
        <x:v>20</x:v>
      </x:c>
      <x:c r="M6246" s="267" t="n">
        <x:f>I6246*TOMATO_HOURS*WEEKS*(1+TOMATO_DIM)^I6246+J6246*CARROT_HOURS*WEEKS*(1+CARROT_DIM)^J6246+K6246*MESCLUN_HOURS*WEEKS*(1+MESCLUN_DIM)^K6246</x:f>
        <x:v>2342.926226784419</x:v>
      </x:c>
      <x:c r="N6246" s="267" t="n">
        <x:f>MAX(M6246-FARMER_HOURS,0)/TEMP_HOURS_PER_WORKER</x:f>
        <x:v>1.1270321019336245</x:v>
      </x:c>
      <x:c r="O6246" s="268" t="n">
        <x:f>I6246*TOMATO_PRICE+J6246*CARROT_PRICE+K6246*MESCLUN_PRICE</x:f>
        <x:v>102234</x:v>
      </x:c>
      <x:c r="P6246" s="268" t="n">
        <x:f>I6246*TOMATO_FERTILIZER+J6246*CARROT_FERTILIZER+K6246*MESCLUN_FERTILIZER</x:f>
        <x:v>12760</x:v>
      </x:c>
      <x:c r="Q6246" s="268" t="n">
        <x:f>MIN(M6246,FARMER_HOURS)*FARMER_RATE+MAX(M6246-FARMER_HOURS,0)*TEMP_RATE</x:f>
        <x:v>53175.80254834061</x:v>
      </x:c>
      <x:c r="R6246" s="268" t="n">
        <x:f>O6246-P6246-Q6246-FIXED_COST</x:f>
        <x:v>16298.197451659391</x:v>
      </x:c>
      <x:c r="S6246" s="139" t="str">
        <x:f>IF(AND(L6246&lt;=TOTAL_BED_CAP,N6246&lt;=TEMP_WORKER_CAP),"YES","NO")</x:f>
        <x:v>YES</x:v>
      </x:c>
      <x:c r="T6246" s="139" t="n">
        <x:f>IF(S6246="YES",R6246,-1E+99)</x:f>
        <x:v>16298.197451659391</x:v>
      </x:c>
    </x:row>
    <x:row r="6247">
      <x:c r="A6247" s="139"/>
      <x:c r="B6247" s="139"/>
      <x:c r="C6247" s="139"/>
      <x:c r="D6247" s="139"/>
      <x:c r="E6247" s="139"/>
      <x:c r="F6247" s="139"/>
      <x:c r="G6247" s="139"/>
      <x:c r="H6247" s="139"/>
      <x:c r="I6247" s="266" t="n">
        <x:f>INT((ROW()-ROW($I$46))/((CARROT_CAP+1)*(MESCLUN_CAP+1)))</x:f>
        <x:v>9</x:v>
      </x:c>
      <x:c r="J6247" s="266" t="n">
        <x:f>MOD(INT((ROW()-ROW($I$46))/(MESCLUN_CAP+1)),CARROT_CAP+1)</x:f>
        <x:v>11</x:v>
      </x:c>
      <x:c r="K6247" s="266" t="n">
        <x:f>MOD(ROW()-ROW($I$46),MESCLUN_CAP+1)</x:f>
        <x:v>1</x:v>
      </x:c>
      <x:c r="L6247" s="266" t="n">
        <x:f>SUM(I6247:K6247)</x:f>
        <x:v>21</x:v>
      </x:c>
      <x:c r="M6247" s="267" t="n">
        <x:f>I6247*TOMATO_HOURS*WEEKS*(1+TOMATO_DIM)^I6247+J6247*CARROT_HOURS*WEEKS*(1+CARROT_DIM)^J6247+K6247*MESCLUN_HOURS*WEEKS*(1+MESCLUN_DIM)^K6247</x:f>
        <x:v>2388.488726784419</x:v>
      </x:c>
      <x:c r="N6247" s="267" t="n">
        <x:f>MAX(M6247-FARMER_HOURS,0)/TEMP_HOURS_PER_WORKER</x:f>
        <x:v>1.1586727269336246</x:v>
      </x:c>
      <x:c r="O6247" s="268" t="n">
        <x:f>I6247*TOMATO_PRICE+J6247*CARROT_PRICE+K6247*MESCLUN_PRICE</x:f>
        <x:v>104934</x:v>
      </x:c>
      <x:c r="P6247" s="268" t="n">
        <x:f>I6247*TOMATO_FERTILIZER+J6247*CARROT_FERTILIZER+K6247*MESCLUN_FERTILIZER</x:f>
        <x:v>13640</x:v>
      </x:c>
      <x:c r="Q6247" s="268" t="n">
        <x:f>MIN(M6247,FARMER_HOURS)*FARMER_RATE+MAX(M6247-FARMER_HOURS,0)*TEMP_RATE</x:f>
        <x:v>53966.81817334061</x:v>
      </x:c>
      <x:c r="R6247" s="268" t="n">
        <x:f>O6247-P6247-Q6247-FIXED_COST</x:f>
        <x:v>17327.18182665939</x:v>
      </x:c>
      <x:c r="S6247" s="139" t="str">
        <x:f>IF(AND(L6247&lt;=TOTAL_BED_CAP,N6247&lt;=TEMP_WORKER_CAP),"YES","NO")</x:f>
        <x:v>YES</x:v>
      </x:c>
      <x:c r="T6247" s="139" t="n">
        <x:f>IF(S6247="YES",R6247,-1E+99)</x:f>
        <x:v>17327.18182665939</x:v>
      </x:c>
    </x:row>
    <x:row r="6248">
      <x:c r="A6248" s="139"/>
      <x:c r="B6248" s="139"/>
      <x:c r="C6248" s="139"/>
      <x:c r="D6248" s="139"/>
      <x:c r="E6248" s="139"/>
      <x:c r="F6248" s="139"/>
      <x:c r="G6248" s="139"/>
      <x:c r="H6248" s="139"/>
      <x:c r="I6248" s="266" t="n">
        <x:f>INT((ROW()-ROW($I$46))/((CARROT_CAP+1)*(MESCLUN_CAP+1)))</x:f>
        <x:v>9</x:v>
      </x:c>
      <x:c r="J6248" s="266" t="n">
        <x:f>MOD(INT((ROW()-ROW($I$46))/(MESCLUN_CAP+1)),CARROT_CAP+1)</x:f>
        <x:v>11</x:v>
      </x:c>
      <x:c r="K6248" s="266" t="n">
        <x:f>MOD(ROW()-ROW($I$46),MESCLUN_CAP+1)</x:f>
        <x:v>2</x:v>
      </x:c>
      <x:c r="L6248" s="266" t="n">
        <x:f>SUM(I6248:K6248)</x:f>
        <x:v>22</x:v>
      </x:c>
      <x:c r="M6248" s="267" t="n">
        <x:f>I6248*TOMATO_HOURS*WEEKS*(1+TOMATO_DIM)^I6248+J6248*CARROT_HOURS*WEEKS*(1+CARROT_DIM)^J6248+K6248*MESCLUN_HOURS*WEEKS*(1+MESCLUN_DIM)^K6248</x:f>
        <x:v>2435.190289284419</x:v>
      </x:c>
      <x:c r="N6248" s="267" t="n">
        <x:f>MAX(M6248-FARMER_HOURS,0)/TEMP_HOURS_PER_WORKER</x:f>
        <x:v>1.1911043675586244</x:v>
      </x:c>
      <x:c r="O6248" s="268" t="n">
        <x:f>I6248*TOMATO_PRICE+J6248*CARROT_PRICE+K6248*MESCLUN_PRICE</x:f>
        <x:v>107634</x:v>
      </x:c>
      <x:c r="P6248" s="268" t="n">
        <x:f>I6248*TOMATO_FERTILIZER+J6248*CARROT_FERTILIZER+K6248*MESCLUN_FERTILIZER</x:f>
        <x:v>14520</x:v>
      </x:c>
      <x:c r="Q6248" s="268" t="n">
        <x:f>MIN(M6248,FARMER_HOURS)*FARMER_RATE+MAX(M6248-FARMER_HOURS,0)*TEMP_RATE</x:f>
        <x:v>54777.60918896561</x:v>
      </x:c>
      <x:c r="R6248" s="268" t="n">
        <x:f>O6248-P6248-Q6248-FIXED_COST</x:f>
        <x:v>18336.39081103439</x:v>
      </x:c>
      <x:c r="S6248" s="139" t="str">
        <x:f>IF(AND(L6248&lt;=TOTAL_BED_CAP,N6248&lt;=TEMP_WORKER_CAP),"YES","NO")</x:f>
        <x:v>YES</x:v>
      </x:c>
      <x:c r="T6248" s="139" t="n">
        <x:f>IF(S6248="YES",R6248,-1E+99)</x:f>
        <x:v>18336.39081103439</x:v>
      </x:c>
    </x:row>
    <x:row r="6249">
      <x:c r="A6249" s="139"/>
      <x:c r="B6249" s="139"/>
      <x:c r="C6249" s="139"/>
      <x:c r="D6249" s="139"/>
      <x:c r="E6249" s="139"/>
      <x:c r="F6249" s="139"/>
      <x:c r="G6249" s="139"/>
      <x:c r="H6249" s="139"/>
      <x:c r="I6249" s="266" t="n">
        <x:f>INT((ROW()-ROW($I$46))/((CARROT_CAP+1)*(MESCLUN_CAP+1)))</x:f>
        <x:v>9</x:v>
      </x:c>
      <x:c r="J6249" s="266" t="n">
        <x:f>MOD(INT((ROW()-ROW($I$46))/(MESCLUN_CAP+1)),CARROT_CAP+1)</x:f>
        <x:v>11</x:v>
      </x:c>
      <x:c r="K6249" s="266" t="n">
        <x:f>MOD(ROW()-ROW($I$46),MESCLUN_CAP+1)</x:f>
        <x:v>3</x:v>
      </x:c>
      <x:c r="L6249" s="266" t="n">
        <x:f>SUM(I6249:K6249)</x:f>
        <x:v>23</x:v>
      </x:c>
      <x:c r="M6249" s="267" t="n">
        <x:f>I6249*TOMATO_HOURS*WEEKS*(1+TOMATO_DIM)^I6249+J6249*CARROT_HOURS*WEEKS*(1+CARROT_DIM)^J6249+K6249*MESCLUN_HOURS*WEEKS*(1+MESCLUN_DIM)^K6249</x:f>
        <x:v>2483.052271706294</x:v>
      </x:c>
      <x:c r="N6249" s="267" t="n">
        <x:f>MAX(M6249-FARMER_HOURS,0)/TEMP_HOURS_PER_WORKER</x:f>
        <x:v>1.224341855351593</x:v>
      </x:c>
      <x:c r="O6249" s="268" t="n">
        <x:f>I6249*TOMATO_PRICE+J6249*CARROT_PRICE+K6249*MESCLUN_PRICE</x:f>
        <x:v>110334</x:v>
      </x:c>
      <x:c r="P6249" s="268" t="n">
        <x:f>I6249*TOMATO_FERTILIZER+J6249*CARROT_FERTILIZER+K6249*MESCLUN_FERTILIZER</x:f>
        <x:v>15400</x:v>
      </x:c>
      <x:c r="Q6249" s="268" t="n">
        <x:f>MIN(M6249,FARMER_HOURS)*FARMER_RATE+MAX(M6249-FARMER_HOURS,0)*TEMP_RATE</x:f>
        <x:v>55608.54638378983</x:v>
      </x:c>
      <x:c r="R6249" s="268" t="n">
        <x:f>O6249-P6249-Q6249-FIXED_COST</x:f>
        <x:v>19325.453616210172</x:v>
      </x:c>
      <x:c r="S6249" s="139" t="str">
        <x:f>IF(AND(L6249&lt;=TOTAL_BED_CAP,N6249&lt;=TEMP_WORKER_CAP),"YES","NO")</x:f>
        <x:v>YES</x:v>
      </x:c>
      <x:c r="T6249" s="139" t="n">
        <x:f>IF(S6249="YES",R6249,-1E+99)</x:f>
        <x:v>19325.453616210172</x:v>
      </x:c>
    </x:row>
    <x:row r="6250">
      <x:c r="A6250" s="139"/>
      <x:c r="B6250" s="139"/>
      <x:c r="C6250" s="139"/>
      <x:c r="D6250" s="139"/>
      <x:c r="E6250" s="139"/>
      <x:c r="F6250" s="139"/>
      <x:c r="G6250" s="139"/>
      <x:c r="H6250" s="139"/>
      <x:c r="I6250" s="266" t="n">
        <x:f>INT((ROW()-ROW($I$46))/((CARROT_CAP+1)*(MESCLUN_CAP+1)))</x:f>
        <x:v>9</x:v>
      </x:c>
      <x:c r="J6250" s="266" t="n">
        <x:f>MOD(INT((ROW()-ROW($I$46))/(MESCLUN_CAP+1)),CARROT_CAP+1)</x:f>
        <x:v>11</x:v>
      </x:c>
      <x:c r="K6250" s="266" t="n">
        <x:f>MOD(ROW()-ROW($I$46),MESCLUN_CAP+1)</x:f>
        <x:v>4</x:v>
      </x:c>
      <x:c r="L6250" s="266" t="n">
        <x:f>SUM(I6250:K6250)</x:f>
        <x:v>24</x:v>
      </x:c>
      <x:c r="M6250" s="267" t="n">
        <x:f>I6250*TOMATO_HOURS*WEEKS*(1+TOMATO_DIM)^I6250+J6250*CARROT_HOURS*WEEKS*(1+CARROT_DIM)^J6250+K6250*MESCLUN_HOURS*WEEKS*(1+MESCLUN_DIM)^K6250</x:f>
        <x:v>2532.0963874289505</x:v>
      </x:c>
      <x:c r="N6250" s="267" t="n">
        <x:f>MAX(M6250-FARMER_HOURS,0)/TEMP_HOURS_PER_WORKER</x:f>
        <x:v>1.2584002690478824</x:v>
      </x:c>
      <x:c r="O6250" s="268" t="n">
        <x:f>I6250*TOMATO_PRICE+J6250*CARROT_PRICE+K6250*MESCLUN_PRICE</x:f>
        <x:v>113034</x:v>
      </x:c>
      <x:c r="P6250" s="268" t="n">
        <x:f>I6250*TOMATO_FERTILIZER+J6250*CARROT_FERTILIZER+K6250*MESCLUN_FERTILIZER</x:f>
        <x:v>16280</x:v>
      </x:c>
      <x:c r="Q6250" s="268" t="n">
        <x:f>MIN(M6250,FARMER_HOURS)*FARMER_RATE+MAX(M6250-FARMER_HOURS,0)*TEMP_RATE</x:f>
        <x:v>56460.006726197054</x:v>
      </x:c>
      <x:c r="R6250" s="268" t="n">
        <x:f>O6250-P6250-Q6250-FIXED_COST</x:f>
        <x:v>20293.993273802946</x:v>
      </x:c>
      <x:c r="S6250" s="139" t="str">
        <x:f>IF(AND(L6250&lt;=TOTAL_BED_CAP,N6250&lt;=TEMP_WORKER_CAP),"YES","NO")</x:f>
        <x:v>YES</x:v>
      </x:c>
      <x:c r="T6250" s="139" t="n">
        <x:f>IF(S6250="YES",R6250,-1E+99)</x:f>
        <x:v>20293.993273802946</x:v>
      </x:c>
    </x:row>
    <x:row r="6251">
      <x:c r="A6251" s="139"/>
      <x:c r="B6251" s="139"/>
      <x:c r="C6251" s="139"/>
      <x:c r="D6251" s="139"/>
      <x:c r="E6251" s="139"/>
      <x:c r="F6251" s="139"/>
      <x:c r="G6251" s="139"/>
      <x:c r="H6251" s="139"/>
      <x:c r="I6251" s="266" t="n">
        <x:f>INT((ROW()-ROW($I$46))/((CARROT_CAP+1)*(MESCLUN_CAP+1)))</x:f>
        <x:v>9</x:v>
      </x:c>
      <x:c r="J6251" s="266" t="n">
        <x:f>MOD(INT((ROW()-ROW($I$46))/(MESCLUN_CAP+1)),CARROT_CAP+1)</x:f>
        <x:v>11</x:v>
      </x:c>
      <x:c r="K6251" s="266" t="n">
        <x:f>MOD(ROW()-ROW($I$46),MESCLUN_CAP+1)</x:f>
        <x:v>5</x:v>
      </x:c>
      <x:c r="L6251" s="266" t="n">
        <x:f>SUM(I6251:K6251)</x:f>
        <x:v>25</x:v>
      </x:c>
      <x:c r="M6251" s="267" t="n">
        <x:f>I6251*TOMATO_HOURS*WEEKS*(1+TOMATO_DIM)^I6251+J6251*CARROT_HOURS*WEEKS*(1+CARROT_DIM)^J6251+K6251*MESCLUN_HOURS*WEEKS*(1+MESCLUN_DIM)^K6251</x:f>
        <x:v>2582.344711350154</x:v>
      </x:c>
      <x:c r="N6251" s="267" t="n">
        <x:f>MAX(M6251-FARMER_HOURS,0)/TEMP_HOURS_PER_WORKER</x:f>
        <x:v>1.293294938437607</x:v>
      </x:c>
      <x:c r="O6251" s="268" t="n">
        <x:f>I6251*TOMATO_PRICE+J6251*CARROT_PRICE+K6251*MESCLUN_PRICE</x:f>
        <x:v>115734</x:v>
      </x:c>
      <x:c r="P6251" s="268" t="n">
        <x:f>I6251*TOMATO_FERTILIZER+J6251*CARROT_FERTILIZER+K6251*MESCLUN_FERTILIZER</x:f>
        <x:v>17160</x:v>
      </x:c>
      <x:c r="Q6251" s="268" t="n">
        <x:f>MIN(M6251,FARMER_HOURS)*FARMER_RATE+MAX(M6251-FARMER_HOURS,0)*TEMP_RATE</x:f>
        <x:v>57332.37346094017</x:v>
      </x:c>
      <x:c r="R6251" s="268" t="n">
        <x:f>O6251-P6251-Q6251-FIXED_COST</x:f>
        <x:v>21241.626539059827</x:v>
      </x:c>
      <x:c r="S6251" s="139" t="str">
        <x:f>IF(AND(L6251&lt;=TOTAL_BED_CAP,N6251&lt;=TEMP_WORKER_CAP),"YES","NO")</x:f>
        <x:v>YES</x:v>
      </x:c>
      <x:c r="T6251" s="139" t="n">
        <x:f>IF(S6251="YES",R6251,-1E+99)</x:f>
        <x:v>21241.626539059827</x:v>
      </x:c>
    </x:row>
    <x:row r="6252">
      <x:c r="A6252" s="139"/>
      <x:c r="B6252" s="139"/>
      <x:c r="C6252" s="139"/>
      <x:c r="D6252" s="139"/>
      <x:c r="E6252" s="139"/>
      <x:c r="F6252" s="139"/>
      <x:c r="G6252" s="139"/>
      <x:c r="H6252" s="139"/>
      <x:c r="I6252" s="266" t="n">
        <x:f>INT((ROW()-ROW($I$46))/((CARROT_CAP+1)*(MESCLUN_CAP+1)))</x:f>
        <x:v>9</x:v>
      </x:c>
      <x:c r="J6252" s="266" t="n">
        <x:f>MOD(INT((ROW()-ROW($I$46))/(MESCLUN_CAP+1)),CARROT_CAP+1)</x:f>
        <x:v>11</x:v>
      </x:c>
      <x:c r="K6252" s="266" t="n">
        <x:f>MOD(ROW()-ROW($I$46),MESCLUN_CAP+1)</x:f>
        <x:v>6</x:v>
      </x:c>
      <x:c r="L6252" s="266" t="n">
        <x:f>SUM(I6252:K6252)</x:f>
        <x:v>26</x:v>
      </x:c>
      <x:c r="M6252" s="267" t="n">
        <x:f>I6252*TOMATO_HOURS*WEEKS*(1+TOMATO_DIM)^I6252+J6252*CARROT_HOURS*WEEKS*(1+CARROT_DIM)^J6252+K6252*MESCLUN_HOURS*WEEKS*(1+MESCLUN_DIM)^K6252</x:f>
        <x:v>2633.819685531787</x:v>
      </x:c>
      <x:c r="N6252" s="267" t="n">
        <x:f>MAX(M6252-FARMER_HOURS,0)/TEMP_HOURS_PER_WORKER</x:f>
        <x:v>1.3290414482859632</x:v>
      </x:c>
      <x:c r="O6252" s="268" t="n">
        <x:f>I6252*TOMATO_PRICE+J6252*CARROT_PRICE+K6252*MESCLUN_PRICE</x:f>
        <x:v>118434</x:v>
      </x:c>
      <x:c r="P6252" s="268" t="n">
        <x:f>I6252*TOMATO_FERTILIZER+J6252*CARROT_FERTILIZER+K6252*MESCLUN_FERTILIZER</x:f>
        <x:v>18040</x:v>
      </x:c>
      <x:c r="Q6252" s="268" t="n">
        <x:f>MIN(M6252,FARMER_HOURS)*FARMER_RATE+MAX(M6252-FARMER_HOURS,0)*TEMP_RATE</x:f>
        <x:v>58226.03620714908</x:v>
      </x:c>
      <x:c r="R6252" s="268" t="n">
        <x:f>O6252-P6252-Q6252-FIXED_COST</x:f>
        <x:v>22167.96379285092</x:v>
      </x:c>
      <x:c r="S6252" s="139" t="str">
        <x:f>IF(AND(L6252&lt;=TOTAL_BED_CAP,N6252&lt;=TEMP_WORKER_CAP),"YES","NO")</x:f>
        <x:v>YES</x:v>
      </x:c>
      <x:c r="T6252" s="139" t="n">
        <x:f>IF(S6252="YES",R6252,-1E+99)</x:f>
        <x:v>22167.96379285092</x:v>
      </x:c>
    </x:row>
    <x:row r="6253">
      <x:c r="A6253" s="139"/>
      <x:c r="B6253" s="139"/>
      <x:c r="C6253" s="139"/>
      <x:c r="D6253" s="139"/>
      <x:c r="E6253" s="139"/>
      <x:c r="F6253" s="139"/>
      <x:c r="G6253" s="139"/>
      <x:c r="H6253" s="139"/>
      <x:c r="I6253" s="266" t="n">
        <x:f>INT((ROW()-ROW($I$46))/((CARROT_CAP+1)*(MESCLUN_CAP+1)))</x:f>
        <x:v>9</x:v>
      </x:c>
      <x:c r="J6253" s="266" t="n">
        <x:f>MOD(INT((ROW()-ROW($I$46))/(MESCLUN_CAP+1)),CARROT_CAP+1)</x:f>
        <x:v>11</x:v>
      </x:c>
      <x:c r="K6253" s="266" t="n">
        <x:f>MOD(ROW()-ROW($I$46),MESCLUN_CAP+1)</x:f>
        <x:v>7</x:v>
      </x:c>
      <x:c r="L6253" s="266" t="n">
        <x:f>SUM(I6253:K6253)</x:f>
        <x:v>27</x:v>
      </x:c>
      <x:c r="M6253" s="267" t="n">
        <x:f>I6253*TOMATO_HOURS*WEEKS*(1+TOMATO_DIM)^I6253+J6253*CARROT_HOURS*WEEKS*(1+CARROT_DIM)^J6253+K6253*MESCLUN_HOURS*WEEKS*(1+MESCLUN_DIM)^K6253</x:f>
        <x:v>2686.5441249297473</x:v>
      </x:c>
      <x:c r="N6253" s="267" t="n">
        <x:f>MAX(M6253-FARMER_HOURS,0)/TEMP_HOURS_PER_WORKER</x:f>
        <x:v>1.3656556423123245</x:v>
      </x:c>
      <x:c r="O6253" s="268" t="n">
        <x:f>I6253*TOMATO_PRICE+J6253*CARROT_PRICE+K6253*MESCLUN_PRICE</x:f>
        <x:v>121134</x:v>
      </x:c>
      <x:c r="P6253" s="268" t="n">
        <x:f>I6253*TOMATO_FERTILIZER+J6253*CARROT_FERTILIZER+K6253*MESCLUN_FERTILIZER</x:f>
        <x:v>18920</x:v>
      </x:c>
      <x:c r="Q6253" s="268" t="n">
        <x:f>MIN(M6253,FARMER_HOURS)*FARMER_RATE+MAX(M6253-FARMER_HOURS,0)*TEMP_RATE</x:f>
        <x:v>59141.39105780811</x:v>
      </x:c>
      <x:c r="R6253" s="268" t="n">
        <x:f>O6253-P6253-Q6253-FIXED_COST</x:f>
        <x:v>23072.608942191888</x:v>
      </x:c>
      <x:c r="S6253" s="139" t="str">
        <x:f>IF(AND(L6253&lt;=TOTAL_BED_CAP,N6253&lt;=TEMP_WORKER_CAP),"YES","NO")</x:f>
        <x:v>YES</x:v>
      </x:c>
      <x:c r="T6253" s="139" t="n">
        <x:f>IF(S6253="YES",R6253,-1E+99)</x:f>
        <x:v>23072.608942191888</x:v>
      </x:c>
    </x:row>
    <x:row r="6254">
      <x:c r="A6254" s="139"/>
      <x:c r="B6254" s="139"/>
      <x:c r="C6254" s="139"/>
      <x:c r="D6254" s="139"/>
      <x:c r="E6254" s="139"/>
      <x:c r="F6254" s="139"/>
      <x:c r="G6254" s="139"/>
      <x:c r="H6254" s="139"/>
      <x:c r="I6254" s="266" t="n">
        <x:f>INT((ROW()-ROW($I$46))/((CARROT_CAP+1)*(MESCLUN_CAP+1)))</x:f>
        <x:v>9</x:v>
      </x:c>
      <x:c r="J6254" s="266" t="n">
        <x:f>MOD(INT((ROW()-ROW($I$46))/(MESCLUN_CAP+1)),CARROT_CAP+1)</x:f>
        <x:v>11</x:v>
      </x:c>
      <x:c r="K6254" s="266" t="n">
        <x:f>MOD(ROW()-ROW($I$46),MESCLUN_CAP+1)</x:f>
        <x:v>8</x:v>
      </x:c>
      <x:c r="L6254" s="266" t="n">
        <x:f>SUM(I6254:K6254)</x:f>
        <x:v>28</x:v>
      </x:c>
      <x:c r="M6254" s="267" t="n">
        <x:f>I6254*TOMATO_HOURS*WEEKS*(1+TOMATO_DIM)^I6254+J6254*CARROT_HOURS*WEEKS*(1+CARROT_DIM)^J6254+K6254*MESCLUN_HOURS*WEEKS*(1+MESCLUN_DIM)^K6254</x:f>
        <x:v>2740.5412232097274</x:v>
      </x:c>
      <x:c r="N6254" s="267" t="n">
        <x:f>MAX(M6254-FARMER_HOURS,0)/TEMP_HOURS_PER_WORKER</x:f>
        <x:v>1.4031536272289773</x:v>
      </x:c>
      <x:c r="O6254" s="268" t="n">
        <x:f>I6254*TOMATO_PRICE+J6254*CARROT_PRICE+K6254*MESCLUN_PRICE</x:f>
        <x:v>123834</x:v>
      </x:c>
      <x:c r="P6254" s="268" t="n">
        <x:f>I6254*TOMATO_FERTILIZER+J6254*CARROT_FERTILIZER+K6254*MESCLUN_FERTILIZER</x:f>
        <x:v>19800</x:v>
      </x:c>
      <x:c r="Q6254" s="268" t="n">
        <x:f>MIN(M6254,FARMER_HOURS)*FARMER_RATE+MAX(M6254-FARMER_HOURS,0)*TEMP_RATE</x:f>
        <x:v>60078.84068072443</x:v>
      </x:c>
      <x:c r="R6254" s="268" t="n">
        <x:f>O6254-P6254-Q6254-FIXED_COST</x:f>
        <x:v>23955.159319275568</x:v>
      </x:c>
      <x:c r="S6254" s="139" t="str">
        <x:f>IF(AND(L6254&lt;=TOTAL_BED_CAP,N6254&lt;=TEMP_WORKER_CAP),"YES","NO")</x:f>
        <x:v>YES</x:v>
      </x:c>
      <x:c r="T6254" s="139" t="n">
        <x:f>IF(S6254="YES",R6254,-1E+99)</x:f>
        <x:v>23955.159319275568</x:v>
      </x:c>
    </x:row>
    <x:row r="6255">
      <x:c r="A6255" s="139"/>
      <x:c r="B6255" s="139"/>
      <x:c r="C6255" s="139"/>
      <x:c r="D6255" s="139"/>
      <x:c r="E6255" s="139"/>
      <x:c r="F6255" s="139"/>
      <x:c r="G6255" s="139"/>
      <x:c r="H6255" s="139"/>
      <x:c r="I6255" s="266" t="n">
        <x:f>INT((ROW()-ROW($I$46))/((CARROT_CAP+1)*(MESCLUN_CAP+1)))</x:f>
        <x:v>9</x:v>
      </x:c>
      <x:c r="J6255" s="266" t="n">
        <x:f>MOD(INT((ROW()-ROW($I$46))/(MESCLUN_CAP+1)),CARROT_CAP+1)</x:f>
        <x:v>11</x:v>
      </x:c>
      <x:c r="K6255" s="266" t="n">
        <x:f>MOD(ROW()-ROW($I$46),MESCLUN_CAP+1)</x:f>
        <x:v>9</x:v>
      </x:c>
      <x:c r="L6255" s="266" t="n">
        <x:f>SUM(I6255:K6255)</x:f>
        <x:v>29</x:v>
      </x:c>
      <x:c r="M6255" s="267" t="n">
        <x:f>I6255*TOMATO_HOURS*WEEKS*(1+TOMATO_DIM)^I6255+J6255*CARROT_HOURS*WEEKS*(1+CARROT_DIM)^J6255+K6255*MESCLUN_HOURS*WEEKS*(1+MESCLUN_DIM)^K6255</x:f>
        <x:v>2795.834558650122</x:v>
      </x:c>
      <x:c r="N6255" s="267" t="n">
        <x:f>MAX(M6255-FARMER_HOURS,0)/TEMP_HOURS_PER_WORKER</x:f>
        <x:v>1.4415517768403623</x:v>
      </x:c>
      <x:c r="O6255" s="268" t="n">
        <x:f>I6255*TOMATO_PRICE+J6255*CARROT_PRICE+K6255*MESCLUN_PRICE</x:f>
        <x:v>126534</x:v>
      </x:c>
      <x:c r="P6255" s="268" t="n">
        <x:f>I6255*TOMATO_FERTILIZER+J6255*CARROT_FERTILIZER+K6255*MESCLUN_FERTILIZER</x:f>
        <x:v>20680</x:v>
      </x:c>
      <x:c r="Q6255" s="268" t="n">
        <x:f>MIN(M6255,FARMER_HOURS)*FARMER_RATE+MAX(M6255-FARMER_HOURS,0)*TEMP_RATE</x:f>
        <x:v>61038.79442100906</x:v>
      </x:c>
      <x:c r="R6255" s="268" t="n">
        <x:f>O6255-P6255-Q6255-FIXED_COST</x:f>
        <x:v>24815.205578990943</x:v>
      </x:c>
      <x:c r="S6255" s="139" t="str">
        <x:f>IF(AND(L6255&lt;=TOTAL_BED_CAP,N6255&lt;=TEMP_WORKER_CAP),"YES","NO")</x:f>
        <x:v>YES</x:v>
      </x:c>
      <x:c r="T6255" s="139" t="n">
        <x:f>IF(S6255="YES",R6255,-1E+99)</x:f>
        <x:v>24815.205578990943</x:v>
      </x:c>
    </x:row>
    <x:row r="6256">
      <x:c r="A6256" s="139"/>
      <x:c r="B6256" s="139"/>
      <x:c r="C6256" s="139"/>
      <x:c r="D6256" s="139"/>
      <x:c r="E6256" s="139"/>
      <x:c r="F6256" s="139"/>
      <x:c r="G6256" s="139"/>
      <x:c r="H6256" s="139"/>
      <x:c r="I6256" s="266" t="n">
        <x:f>INT((ROW()-ROW($I$46))/((CARROT_CAP+1)*(MESCLUN_CAP+1)))</x:f>
        <x:v>9</x:v>
      </x:c>
      <x:c r="J6256" s="266" t="n">
        <x:f>MOD(INT((ROW()-ROW($I$46))/(MESCLUN_CAP+1)),CARROT_CAP+1)</x:f>
        <x:v>11</x:v>
      </x:c>
      <x:c r="K6256" s="266" t="n">
        <x:f>MOD(ROW()-ROW($I$46),MESCLUN_CAP+1)</x:f>
        <x:v>10</x:v>
      </x:c>
      <x:c r="L6256" s="266" t="n">
        <x:f>SUM(I6256:K6256)</x:f>
        <x:v>30</x:v>
      </x:c>
      <x:c r="M6256" s="267" t="n">
        <x:f>I6256*TOMATO_HOURS*WEEKS*(1+TOMATO_DIM)^I6256+J6256*CARROT_HOURS*WEEKS*(1+CARROT_DIM)^J6256+K6256*MESCLUN_HOURS*WEEKS*(1+MESCLUN_DIM)^K6256</x:f>
        <x:v>2852.4481001333347</x:v>
      </x:c>
      <x:c r="N6256" s="267" t="n">
        <x:f>MAX(M6256-FARMER_HOURS,0)/TEMP_HOURS_PER_WORKER</x:f>
        <x:v>1.4808667362037047</x:v>
      </x:c>
      <x:c r="O6256" s="268" t="n">
        <x:f>I6256*TOMATO_PRICE+J6256*CARROT_PRICE+K6256*MESCLUN_PRICE</x:f>
        <x:v>129234</x:v>
      </x:c>
      <x:c r="P6256" s="268" t="n">
        <x:f>I6256*TOMATO_FERTILIZER+J6256*CARROT_FERTILIZER+K6256*MESCLUN_FERTILIZER</x:f>
        <x:v>21560</x:v>
      </x:c>
      <x:c r="Q6256" s="268" t="n">
        <x:f>MIN(M6256,FARMER_HOURS)*FARMER_RATE+MAX(M6256-FARMER_HOURS,0)*TEMP_RATE</x:f>
        <x:v>62021.66840509261</x:v>
      </x:c>
      <x:c r="R6256" s="268" t="n">
        <x:f>O6256-P6256-Q6256-FIXED_COST</x:f>
        <x:v>25652.331594907388</x:v>
      </x:c>
      <x:c r="S6256" s="139" t="str">
        <x:f>IF(AND(L6256&lt;=TOTAL_BED_CAP,N6256&lt;=TEMP_WORKER_CAP),"YES","NO")</x:f>
        <x:v>YES</x:v>
      </x:c>
      <x:c r="T6256" s="139" t="n">
        <x:f>IF(S6256="YES",R6256,-1E+99)</x:f>
        <x:v>25652.331594907388</x:v>
      </x:c>
    </x:row>
    <x:row r="6257">
      <x:c r="A6257" s="139"/>
      <x:c r="B6257" s="139"/>
      <x:c r="C6257" s="139"/>
      <x:c r="D6257" s="139"/>
      <x:c r="E6257" s="139"/>
      <x:c r="F6257" s="139"/>
      <x:c r="G6257" s="139"/>
      <x:c r="H6257" s="139"/>
      <x:c r="I6257" s="266" t="n">
        <x:f>INT((ROW()-ROW($I$46))/((CARROT_CAP+1)*(MESCLUN_CAP+1)))</x:f>
        <x:v>9</x:v>
      </x:c>
      <x:c r="J6257" s="266" t="n">
        <x:f>MOD(INT((ROW()-ROW($I$46))/(MESCLUN_CAP+1)),CARROT_CAP+1)</x:f>
        <x:v>11</x:v>
      </x:c>
      <x:c r="K6257" s="266" t="n">
        <x:f>MOD(ROW()-ROW($I$46),MESCLUN_CAP+1)</x:f>
        <x:v>11</x:v>
      </x:c>
      <x:c r="L6257" s="266" t="n">
        <x:f>SUM(I6257:K6257)</x:f>
        <x:v>31</x:v>
      </x:c>
      <x:c r="M6257" s="267" t="n">
        <x:f>I6257*TOMATO_HOURS*WEEKS*(1+TOMATO_DIM)^I6257+J6257*CARROT_HOURS*WEEKS*(1+CARROT_DIM)^J6257+K6257*MESCLUN_HOURS*WEEKS*(1+MESCLUN_DIM)^K6257</x:f>
        <x:v>2910.4062132267736</x:v>
      </x:c>
      <x:c r="N6257" s="267" t="n">
        <x:f>MAX(M6257-FARMER_HOURS,0)/TEMP_HOURS_PER_WORKER</x:f>
        <x:v>1.5211154258519262</x:v>
      </x:c>
      <x:c r="O6257" s="268" t="n">
        <x:f>I6257*TOMATO_PRICE+J6257*CARROT_PRICE+K6257*MESCLUN_PRICE</x:f>
        <x:v>131934</x:v>
      </x:c>
      <x:c r="P6257" s="268" t="n">
        <x:f>I6257*TOMATO_FERTILIZER+J6257*CARROT_FERTILIZER+K6257*MESCLUN_FERTILIZER</x:f>
        <x:v>22440</x:v>
      </x:c>
      <x:c r="Q6257" s="268" t="n">
        <x:f>MIN(M6257,FARMER_HOURS)*FARMER_RATE+MAX(M6257-FARMER_HOURS,0)*TEMP_RATE</x:f>
        <x:v>63027.88564629815</x:v>
      </x:c>
      <x:c r="R6257" s="268" t="n">
        <x:f>O6257-P6257-Q6257-FIXED_COST</x:f>
        <x:v>26466.11435370185</x:v>
      </x:c>
      <x:c r="S6257" s="139" t="str">
        <x:f>IF(AND(L6257&lt;=TOTAL_BED_CAP,N6257&lt;=TEMP_WORKER_CAP),"YES","NO")</x:f>
        <x:v>YES</x:v>
      </x:c>
      <x:c r="T6257" s="139" t="n">
        <x:f>IF(S6257="YES",R6257,-1E+99)</x:f>
        <x:v>26466.11435370185</x:v>
      </x:c>
    </x:row>
    <x:row r="6258">
      <x:c r="A6258" s="139"/>
      <x:c r="B6258" s="139"/>
      <x:c r="C6258" s="139"/>
      <x:c r="D6258" s="139"/>
      <x:c r="E6258" s="139"/>
      <x:c r="F6258" s="139"/>
      <x:c r="G6258" s="139"/>
      <x:c r="H6258" s="139"/>
      <x:c r="I6258" s="266" t="n">
        <x:f>INT((ROW()-ROW($I$46))/((CARROT_CAP+1)*(MESCLUN_CAP+1)))</x:f>
        <x:v>9</x:v>
      </x:c>
      <x:c r="J6258" s="266" t="n">
        <x:f>MOD(INT((ROW()-ROW($I$46))/(MESCLUN_CAP+1)),CARROT_CAP+1)</x:f>
        <x:v>11</x:v>
      </x:c>
      <x:c r="K6258" s="266" t="n">
        <x:f>MOD(ROW()-ROW($I$46),MESCLUN_CAP+1)</x:f>
        <x:v>12</x:v>
      </x:c>
      <x:c r="L6258" s="266" t="n">
        <x:f>SUM(I6258:K6258)</x:f>
        <x:v>32</x:v>
      </x:c>
      <x:c r="M6258" s="267" t="n">
        <x:f>I6258*TOMATO_HOURS*WEEKS*(1+TOMATO_DIM)^I6258+J6258*CARROT_HOURS*WEEKS*(1+CARROT_DIM)^J6258+K6258*MESCLUN_HOURS*WEEKS*(1+MESCLUN_DIM)^K6258</x:f>
        <x:v>2969.733666354838</x:v>
      </x:c>
      <x:c r="N6258" s="267" t="n">
        <x:f>MAX(M6258-FARMER_HOURS,0)/TEMP_HOURS_PER_WORKER</x:f>
        <x:v>1.5623150460797486</x:v>
      </x:c>
      <x:c r="O6258" s="268" t="n">
        <x:f>I6258*TOMATO_PRICE+J6258*CARROT_PRICE+K6258*MESCLUN_PRICE</x:f>
        <x:v>134634</x:v>
      </x:c>
      <x:c r="P6258" s="268" t="n">
        <x:f>I6258*TOMATO_FERTILIZER+J6258*CARROT_FERTILIZER+K6258*MESCLUN_FERTILIZER</x:f>
        <x:v>23320</x:v>
      </x:c>
      <x:c r="Q6258" s="268" t="n">
        <x:f>MIN(M6258,FARMER_HOURS)*FARMER_RATE+MAX(M6258-FARMER_HOURS,0)*TEMP_RATE</x:f>
        <x:v>64057.87615199372</x:v>
      </x:c>
      <x:c r="R6258" s="268" t="n">
        <x:f>O6258-P6258-Q6258-FIXED_COST</x:f>
        <x:v>27256.123848006282</x:v>
      </x:c>
      <x:c r="S6258" s="139" t="str">
        <x:f>IF(AND(L6258&lt;=TOTAL_BED_CAP,N6258&lt;=TEMP_WORKER_CAP),"YES","NO")</x:f>
        <x:v>YES</x:v>
      </x:c>
      <x:c r="T6258" s="139" t="n">
        <x:f>IF(S6258="YES",R6258,-1E+99)</x:f>
        <x:v>27256.123848006282</x:v>
      </x:c>
    </x:row>
    <x:row r="6259">
      <x:c r="A6259" s="139"/>
      <x:c r="B6259" s="139"/>
      <x:c r="C6259" s="139"/>
      <x:c r="D6259" s="139"/>
      <x:c r="E6259" s="139"/>
      <x:c r="F6259" s="139"/>
      <x:c r="G6259" s="139"/>
      <x:c r="H6259" s="139"/>
      <x:c r="I6259" s="266" t="n">
        <x:f>INT((ROW()-ROW($I$46))/((CARROT_CAP+1)*(MESCLUN_CAP+1)))</x:f>
        <x:v>9</x:v>
      </x:c>
      <x:c r="J6259" s="266" t="n">
        <x:f>MOD(INT((ROW()-ROW($I$46))/(MESCLUN_CAP+1)),CARROT_CAP+1)</x:f>
        <x:v>11</x:v>
      </x:c>
      <x:c r="K6259" s="266" t="n">
        <x:f>MOD(ROW()-ROW($I$46),MESCLUN_CAP+1)</x:f>
        <x:v>13</x:v>
      </x:c>
      <x:c r="L6259" s="266" t="n">
        <x:f>SUM(I6259:K6259)</x:f>
        <x:v>33</x:v>
      </x:c>
      <x:c r="M6259" s="267" t="n">
        <x:f>I6259*TOMATO_HOURS*WEEKS*(1+TOMATO_DIM)^I6259+J6259*CARROT_HOURS*WEEKS*(1+CARROT_DIM)^J6259+K6259*MESCLUN_HOURS*WEEKS*(1+MESCLUN_DIM)^K6259</x:f>
        <x:v>3030.4556370632226</x:v>
      </x:c>
      <x:c r="N6259" s="267" t="n">
        <x:f>MAX(M6259-FARMER_HOURS,0)/TEMP_HOURS_PER_WORKER</x:f>
        <x:v>1.6044830812939046</x:v>
      </x:c>
      <x:c r="O6259" s="268" t="n">
        <x:f>I6259*TOMATO_PRICE+J6259*CARROT_PRICE+K6259*MESCLUN_PRICE</x:f>
        <x:v>137334</x:v>
      </x:c>
      <x:c r="P6259" s="268" t="n">
        <x:f>I6259*TOMATO_FERTILIZER+J6259*CARROT_FERTILIZER+K6259*MESCLUN_FERTILIZER</x:f>
        <x:v>24200</x:v>
      </x:c>
      <x:c r="Q6259" s="268" t="n">
        <x:f>MIN(M6259,FARMER_HOURS)*FARMER_RATE+MAX(M6259-FARMER_HOURS,0)*TEMP_RATE</x:f>
        <x:v>65112.07703234762</x:v>
      </x:c>
      <x:c r="R6259" s="268" t="n">
        <x:f>O6259-P6259-Q6259-FIXED_COST</x:f>
        <x:v>28021.922967652383</x:v>
      </x:c>
      <x:c r="S6259" s="139" t="str">
        <x:f>IF(AND(L6259&lt;=TOTAL_BED_CAP,N6259&lt;=TEMP_WORKER_CAP),"YES","NO")</x:f>
        <x:v>YES</x:v>
      </x:c>
      <x:c r="T6259" s="139" t="n">
        <x:f>IF(S6259="YES",R6259,-1E+99)</x:f>
        <x:v>28021.922967652383</x:v>
      </x:c>
    </x:row>
    <x:row r="6260">
      <x:c r="A6260" s="139"/>
      <x:c r="B6260" s="139"/>
      <x:c r="C6260" s="139"/>
      <x:c r="D6260" s="139"/>
      <x:c r="E6260" s="139"/>
      <x:c r="F6260" s="139"/>
      <x:c r="G6260" s="139"/>
      <x:c r="H6260" s="139"/>
      <x:c r="I6260" s="266" t="n">
        <x:f>INT((ROW()-ROW($I$46))/((CARROT_CAP+1)*(MESCLUN_CAP+1)))</x:f>
        <x:v>9</x:v>
      </x:c>
      <x:c r="J6260" s="266" t="n">
        <x:f>MOD(INT((ROW()-ROW($I$46))/(MESCLUN_CAP+1)),CARROT_CAP+1)</x:f>
        <x:v>11</x:v>
      </x:c>
      <x:c r="K6260" s="266" t="n">
        <x:f>MOD(ROW()-ROW($I$46),MESCLUN_CAP+1)</x:f>
        <x:v>14</x:v>
      </x:c>
      <x:c r="L6260" s="266" t="n">
        <x:f>SUM(I6260:K6260)</x:f>
        <x:v>34</x:v>
      </x:c>
      <x:c r="M6260" s="267" t="n">
        <x:f>I6260*TOMATO_HOURS*WEEKS*(1+TOMATO_DIM)^I6260+J6260*CARROT_HOURS*WEEKS*(1+CARROT_DIM)^J6260+K6260*MESCLUN_HOURS*WEEKS*(1+MESCLUN_DIM)^K6260</x:f>
        <x:v>3092.5977183768837</x:v>
      </x:c>
      <x:c r="N6260" s="267" t="n">
        <x:f>MAX(M6260-FARMER_HOURS,0)/TEMP_HOURS_PER_WORKER</x:f>
        <x:v>1.6476373044283914</x:v>
      </x:c>
      <x:c r="O6260" s="268" t="n">
        <x:f>I6260*TOMATO_PRICE+J6260*CARROT_PRICE+K6260*MESCLUN_PRICE</x:f>
        <x:v>140034</x:v>
      </x:c>
      <x:c r="P6260" s="268" t="n">
        <x:f>I6260*TOMATO_FERTILIZER+J6260*CARROT_FERTILIZER+K6260*MESCLUN_FERTILIZER</x:f>
        <x:v>25080</x:v>
      </x:c>
      <x:c r="Q6260" s="268" t="n">
        <x:f>MIN(M6260,FARMER_HOURS)*FARMER_RATE+MAX(M6260-FARMER_HOURS,0)*TEMP_RATE</x:f>
        <x:v>66190.93261070979</x:v>
      </x:c>
      <x:c r="R6260" s="268" t="n">
        <x:f>O6260-P6260-Q6260-FIXED_COST</x:f>
        <x:v>28763.067389290212</x:v>
      </x:c>
      <x:c r="S6260" s="139" t="str">
        <x:f>IF(AND(L6260&lt;=TOTAL_BED_CAP,N6260&lt;=TEMP_WORKER_CAP),"YES","NO")</x:f>
        <x:v>YES</x:v>
      </x:c>
      <x:c r="T6260" s="139" t="n">
        <x:f>IF(S6260="YES",R6260,-1E+99)</x:f>
        <x:v>28763.067389290212</x:v>
      </x:c>
    </x:row>
    <x:row r="6261">
      <x:c r="A6261" s="139"/>
      <x:c r="B6261" s="139"/>
      <x:c r="C6261" s="139"/>
      <x:c r="D6261" s="139"/>
      <x:c r="E6261" s="139"/>
      <x:c r="F6261" s="139"/>
      <x:c r="G6261" s="139"/>
      <x:c r="H6261" s="139"/>
      <x:c r="I6261" s="266" t="n">
        <x:f>INT((ROW()-ROW($I$46))/((CARROT_CAP+1)*(MESCLUN_CAP+1)))</x:f>
        <x:v>9</x:v>
      </x:c>
      <x:c r="J6261" s="266" t="n">
        <x:f>MOD(INT((ROW()-ROW($I$46))/(MESCLUN_CAP+1)),CARROT_CAP+1)</x:f>
        <x:v>11</x:v>
      </x:c>
      <x:c r="K6261" s="266" t="n">
        <x:f>MOD(ROW()-ROW($I$46),MESCLUN_CAP+1)</x:f>
        <x:v>15</x:v>
      </x:c>
      <x:c r="L6261" s="266" t="n">
        <x:f>SUM(I6261:K6261)</x:f>
        <x:v>35</x:v>
      </x:c>
      <x:c r="M6261" s="267" t="n">
        <x:f>I6261*TOMATO_HOURS*WEEKS*(1+TOMATO_DIM)^I6261+J6261*CARROT_HOURS*WEEKS*(1+CARROT_DIM)^J6261+K6261*MESCLUN_HOURS*WEEKS*(1+MESCLUN_DIM)^K6261</x:f>
        <x:v>3156.18592525303</x:v>
      </x:c>
      <x:c r="N6261" s="267" t="n">
        <x:f>MAX(M6261-FARMER_HOURS,0)/TEMP_HOURS_PER_WORKER</x:f>
        <x:v>1.6917957814257152</x:v>
      </x:c>
      <x:c r="O6261" s="268" t="n">
        <x:f>I6261*TOMATO_PRICE+J6261*CARROT_PRICE+K6261*MESCLUN_PRICE</x:f>
        <x:v>142734</x:v>
      </x:c>
      <x:c r="P6261" s="268" t="n">
        <x:f>I6261*TOMATO_FERTILIZER+J6261*CARROT_FERTILIZER+K6261*MESCLUN_FERTILIZER</x:f>
        <x:v>25960</x:v>
      </x:c>
      <x:c r="Q6261" s="268" t="n">
        <x:f>MIN(M6261,FARMER_HOURS)*FARMER_RATE+MAX(M6261-FARMER_HOURS,0)*TEMP_RATE</x:f>
        <x:v>67294.89453564287</x:v>
      </x:c>
      <x:c r="R6261" s="268" t="n">
        <x:f>O6261-P6261-Q6261-FIXED_COST</x:f>
        <x:v>29479.105464357126</x:v>
      </x:c>
      <x:c r="S6261" s="139" t="str">
        <x:f>IF(AND(L6261&lt;=TOTAL_BED_CAP,N6261&lt;=TEMP_WORKER_CAP),"YES","NO")</x:f>
        <x:v>YES</x:v>
      </x:c>
      <x:c r="T6261" s="139" t="n">
        <x:f>IF(S6261="YES",R6261,-1E+99)</x:f>
        <x:v>29479.105464357126</x:v>
      </x:c>
    </x:row>
    <x:row r="6262">
      <x:c r="A6262" s="139"/>
      <x:c r="B6262" s="139"/>
      <x:c r="C6262" s="139"/>
      <x:c r="D6262" s="139"/>
      <x:c r="E6262" s="139"/>
      <x:c r="F6262" s="139"/>
      <x:c r="G6262" s="139"/>
      <x:c r="H6262" s="139"/>
      <x:c r="I6262" s="266" t="n">
        <x:f>INT((ROW()-ROW($I$46))/((CARROT_CAP+1)*(MESCLUN_CAP+1)))</x:f>
        <x:v>9</x:v>
      </x:c>
      <x:c r="J6262" s="266" t="n">
        <x:f>MOD(INT((ROW()-ROW($I$46))/(MESCLUN_CAP+1)),CARROT_CAP+1)</x:f>
        <x:v>11</x:v>
      </x:c>
      <x:c r="K6262" s="266" t="n">
        <x:f>MOD(ROW()-ROW($I$46),MESCLUN_CAP+1)</x:f>
        <x:v>16</x:v>
      </x:c>
      <x:c r="L6262" s="266" t="n">
        <x:f>SUM(I6262:K6262)</x:f>
        <x:v>36</x:v>
      </x:c>
      <x:c r="M6262" s="267" t="n">
        <x:f>I6262*TOMATO_HOURS*WEEKS*(1+TOMATO_DIM)^I6262+J6262*CARROT_HOURS*WEEKS*(1+CARROT_DIM)^J6262+K6262*MESCLUN_HOURS*WEEKS*(1+MESCLUN_DIM)^K6262</x:f>
        <x:v>3221.246701130519</x:v>
      </x:c>
      <x:c r="N6262" s="267" t="n">
        <x:f>MAX(M6262-FARMER_HOURS,0)/TEMP_HOURS_PER_WORKER</x:f>
        <x:v>1.7369768757850825</x:v>
      </x:c>
      <x:c r="O6262" s="268" t="n">
        <x:f>I6262*TOMATO_PRICE+J6262*CARROT_PRICE+K6262*MESCLUN_PRICE</x:f>
        <x:v>145434</x:v>
      </x:c>
      <x:c r="P6262" s="268" t="n">
        <x:f>I6262*TOMATO_FERTILIZER+J6262*CARROT_FERTILIZER+K6262*MESCLUN_FERTILIZER</x:f>
        <x:v>26840</x:v>
      </x:c>
      <x:c r="Q6262" s="268" t="n">
        <x:f>MIN(M6262,FARMER_HOURS)*FARMER_RATE+MAX(M6262-FARMER_HOURS,0)*TEMP_RATE</x:f>
        <x:v>68424.42189462707</x:v>
      </x:c>
      <x:c r="R6262" s="268" t="n">
        <x:f>O6262-P6262-Q6262-FIXED_COST</x:f>
        <x:v>30169.57810537293</x:v>
      </x:c>
      <x:c r="S6262" s="139" t="str">
        <x:f>IF(AND(L6262&lt;=TOTAL_BED_CAP,N6262&lt;=TEMP_WORKER_CAP),"YES","NO")</x:f>
        <x:v>YES</x:v>
      </x:c>
      <x:c r="T6262" s="139" t="n">
        <x:f>IF(S6262="YES",R6262,-1E+99)</x:f>
        <x:v>30169.57810537293</x:v>
      </x:c>
    </x:row>
    <x:row r="6263">
      <x:c r="A6263" s="139"/>
      <x:c r="B6263" s="139"/>
      <x:c r="C6263" s="139"/>
      <x:c r="D6263" s="139"/>
      <x:c r="E6263" s="139"/>
      <x:c r="F6263" s="139"/>
      <x:c r="G6263" s="139"/>
      <x:c r="H6263" s="139"/>
      <x:c r="I6263" s="266" t="n">
        <x:f>INT((ROW()-ROW($I$46))/((CARROT_CAP+1)*(MESCLUN_CAP+1)))</x:f>
        <x:v>9</x:v>
      </x:c>
      <x:c r="J6263" s="266" t="n">
        <x:f>MOD(INT((ROW()-ROW($I$46))/(MESCLUN_CAP+1)),CARROT_CAP+1)</x:f>
        <x:v>11</x:v>
      </x:c>
      <x:c r="K6263" s="266" t="n">
        <x:f>MOD(ROW()-ROW($I$46),MESCLUN_CAP+1)</x:f>
        <x:v>17</x:v>
      </x:c>
      <x:c r="L6263" s="266" t="n">
        <x:f>SUM(I6263:K6263)</x:f>
        <x:v>37</x:v>
      </x:c>
      <x:c r="M6263" s="267" t="n">
        <x:f>I6263*TOMATO_HOURS*WEEKS*(1+TOMATO_DIM)^I6263+J6263*CARROT_HOURS*WEEKS*(1+CARROT_DIM)^J6263+K6263*MESCLUN_HOURS*WEEKS*(1+MESCLUN_DIM)^K6263</x:f>
        <x:v>3287.8069245770594</x:v>
      </x:c>
      <x:c r="N6263" s="267" t="n">
        <x:f>MAX(M6263-FARMER_HOURS,0)/TEMP_HOURS_PER_WORKER</x:f>
        <x:v>1.7831992531785135</x:v>
      </x:c>
      <x:c r="O6263" s="268" t="n">
        <x:f>I6263*TOMATO_PRICE+J6263*CARROT_PRICE+K6263*MESCLUN_PRICE</x:f>
        <x:v>148134</x:v>
      </x:c>
      <x:c r="P6263" s="268" t="n">
        <x:f>I6263*TOMATO_FERTILIZER+J6263*CARROT_FERTILIZER+K6263*MESCLUN_FERTILIZER</x:f>
        <x:v>27720</x:v>
      </x:c>
      <x:c r="Q6263" s="268" t="n">
        <x:f>MIN(M6263,FARMER_HOURS)*FARMER_RATE+MAX(M6263-FARMER_HOURS,0)*TEMP_RATE</x:f>
        <x:v>69579.98132946284</x:v>
      </x:c>
      <x:c r="R6263" s="268" t="n">
        <x:f>O6263-P6263-Q6263-FIXED_COST</x:f>
        <x:v>30834.01867053716</x:v>
      </x:c>
      <x:c r="S6263" s="139" t="str">
        <x:f>IF(AND(L6263&lt;=TOTAL_BED_CAP,N6263&lt;=TEMP_WORKER_CAP),"YES","NO")</x:f>
        <x:v>YES</x:v>
      </x:c>
      <x:c r="T6263" s="139" t="n">
        <x:f>IF(S6263="YES",R6263,-1E+99)</x:f>
        <x:v>30834.01867053716</x:v>
      </x:c>
    </x:row>
    <x:row r="6264">
      <x:c r="A6264" s="139"/>
      <x:c r="B6264" s="139"/>
      <x:c r="C6264" s="139"/>
      <x:c r="D6264" s="139"/>
      <x:c r="E6264" s="139"/>
      <x:c r="F6264" s="139"/>
      <x:c r="G6264" s="139"/>
      <x:c r="H6264" s="139"/>
      <x:c r="I6264" s="266" t="n">
        <x:f>INT((ROW()-ROW($I$46))/((CARROT_CAP+1)*(MESCLUN_CAP+1)))</x:f>
        <x:v>9</x:v>
      </x:c>
      <x:c r="J6264" s="266" t="n">
        <x:f>MOD(INT((ROW()-ROW($I$46))/(MESCLUN_CAP+1)),CARROT_CAP+1)</x:f>
        <x:v>11</x:v>
      </x:c>
      <x:c r="K6264" s="266" t="n">
        <x:f>MOD(ROW()-ROW($I$46),MESCLUN_CAP+1)</x:f>
        <x:v>18</x:v>
      </x:c>
      <x:c r="L6264" s="266" t="n">
        <x:f>SUM(I6264:K6264)</x:f>
        <x:v>38</x:v>
      </x:c>
      <x:c r="M6264" s="267" t="n">
        <x:f>I6264*TOMATO_HOURS*WEEKS*(1+TOMATO_DIM)^I6264+J6264*CARROT_HOURS*WEEKS*(1+CARROT_DIM)^J6264+K6264*MESCLUN_HOURS*WEEKS*(1+MESCLUN_DIM)^K6264</x:f>
        <x:v>3355.8939160356463</x:v>
      </x:c>
      <x:c r="N6264" s="267" t="n">
        <x:f>MAX(M6264-FARMER_HOURS,0)/TEMP_HOURS_PER_WORKER</x:f>
        <x:v>1.8304818861358654</x:v>
      </x:c>
      <x:c r="O6264" s="268" t="n">
        <x:f>I6264*TOMATO_PRICE+J6264*CARROT_PRICE+K6264*MESCLUN_PRICE</x:f>
        <x:v>150834</x:v>
      </x:c>
      <x:c r="P6264" s="268" t="n">
        <x:f>I6264*TOMATO_FERTILIZER+J6264*CARROT_FERTILIZER+K6264*MESCLUN_FERTILIZER</x:f>
        <x:v>28600</x:v>
      </x:c>
      <x:c r="Q6264" s="268" t="n">
        <x:f>MIN(M6264,FARMER_HOURS)*FARMER_RATE+MAX(M6264-FARMER_HOURS,0)*TEMP_RATE</x:f>
        <x:v>70762.04715339663</x:v>
      </x:c>
      <x:c r="R6264" s="268" t="n">
        <x:f>O6264-P6264-Q6264-FIXED_COST</x:f>
        <x:v>31471.952846603366</x:v>
      </x:c>
      <x:c r="S6264" s="139" t="str">
        <x:f>IF(AND(L6264&lt;=TOTAL_BED_CAP,N6264&lt;=TEMP_WORKER_CAP),"YES","NO")</x:f>
        <x:v>YES</x:v>
      </x:c>
      <x:c r="T6264" s="139" t="n">
        <x:f>IF(S6264="YES",R6264,-1E+99)</x:f>
        <x:v>31471.952846603366</x:v>
      </x:c>
    </x:row>
    <x:row r="6265">
      <x:c r="A6265" s="139"/>
      <x:c r="B6265" s="139"/>
      <x:c r="C6265" s="139"/>
      <x:c r="D6265" s="139"/>
      <x:c r="E6265" s="139"/>
      <x:c r="F6265" s="139"/>
      <x:c r="G6265" s="139"/>
      <x:c r="H6265" s="139"/>
      <x:c r="I6265" s="266" t="n">
        <x:f>INT((ROW()-ROW($I$46))/((CARROT_CAP+1)*(MESCLUN_CAP+1)))</x:f>
        <x:v>9</x:v>
      </x:c>
      <x:c r="J6265" s="266" t="n">
        <x:f>MOD(INT((ROW()-ROW($I$46))/(MESCLUN_CAP+1)),CARROT_CAP+1)</x:f>
        <x:v>11</x:v>
      </x:c>
      <x:c r="K6265" s="266" t="n">
        <x:f>MOD(ROW()-ROW($I$46),MESCLUN_CAP+1)</x:f>
        <x:v>19</x:v>
      </x:c>
      <x:c r="L6265" s="266" t="n">
        <x:f>SUM(I6265:K6265)</x:f>
        <x:v>39</x:v>
      </x:c>
      <x:c r="M6265" s="267" t="n">
        <x:f>I6265*TOMATO_HOURS*WEEKS*(1+TOMATO_DIM)^I6265+J6265*CARROT_HOURS*WEEKS*(1+CARROT_DIM)^J6265+K6265*MESCLUN_HOURS*WEEKS*(1+MESCLUN_DIM)^K6265</x:f>
        <x:v>3425.5354446716683</x:v>
      </x:c>
      <x:c r="N6265" s="267" t="n">
        <x:f>MAX(M6265-FARMER_HOURS,0)/TEMP_HOURS_PER_WORKER</x:f>
        <x:v>1.8788440587997697</x:v>
      </x:c>
      <x:c r="O6265" s="268" t="n">
        <x:f>I6265*TOMATO_PRICE+J6265*CARROT_PRICE+K6265*MESCLUN_PRICE</x:f>
        <x:v>153534</x:v>
      </x:c>
      <x:c r="P6265" s="268" t="n">
        <x:f>I6265*TOMATO_FERTILIZER+J6265*CARROT_FERTILIZER+K6265*MESCLUN_FERTILIZER</x:f>
        <x:v>29480</x:v>
      </x:c>
      <x:c r="Q6265" s="268" t="n">
        <x:f>MIN(M6265,FARMER_HOURS)*FARMER_RATE+MAX(M6265-FARMER_HOURS,0)*TEMP_RATE</x:f>
        <x:v>71971.10146999423</x:v>
      </x:c>
      <x:c r="R6265" s="268" t="n">
        <x:f>O6265-P6265-Q6265-FIXED_COST</x:f>
        <x:v>32082.89853000577</x:v>
      </x:c>
      <x:c r="S6265" s="139" t="str">
        <x:f>IF(AND(L6265&lt;=TOTAL_BED_CAP,N6265&lt;=TEMP_WORKER_CAP),"YES","NO")</x:f>
        <x:v>YES</x:v>
      </x:c>
      <x:c r="T6265" s="139" t="n">
        <x:f>IF(S6265="YES",R6265,-1E+99)</x:f>
        <x:v>32082.89853000577</x:v>
      </x:c>
    </x:row>
    <x:row r="6266">
      <x:c r="A6266" s="139"/>
      <x:c r="B6266" s="139"/>
      <x:c r="C6266" s="139"/>
      <x:c r="D6266" s="139"/>
      <x:c r="E6266" s="139"/>
      <x:c r="F6266" s="139"/>
      <x:c r="G6266" s="139"/>
      <x:c r="H6266" s="139"/>
      <x:c r="I6266" s="266" t="n">
        <x:f>INT((ROW()-ROW($I$46))/((CARROT_CAP+1)*(MESCLUN_CAP+1)))</x:f>
        <x:v>9</x:v>
      </x:c>
      <x:c r="J6266" s="266" t="n">
        <x:f>MOD(INT((ROW()-ROW($I$46))/(MESCLUN_CAP+1)),CARROT_CAP+1)</x:f>
        <x:v>11</x:v>
      </x:c>
      <x:c r="K6266" s="266" t="n">
        <x:f>MOD(ROW()-ROW($I$46),MESCLUN_CAP+1)</x:f>
        <x:v>20</x:v>
      </x:c>
      <x:c r="L6266" s="266" t="n">
        <x:f>SUM(I6266:K6266)</x:f>
        <x:v>40</x:v>
      </x:c>
      <x:c r="M6266" s="267" t="n">
        <x:f>I6266*TOMATO_HOURS*WEEKS*(1+TOMATO_DIM)^I6266+J6266*CARROT_HOURS*WEEKS*(1+CARROT_DIM)^J6266+K6266*MESCLUN_HOURS*WEEKS*(1+MESCLUN_DIM)^K6266</x:f>
        <x:v>3496.7597353221454</x:v>
      </x:c>
      <x:c r="N6266" s="267" t="n">
        <x:f>MAX(M6266-FARMER_HOURS,0)/TEMP_HOURS_PER_WORKER</x:f>
        <x:v>1.9283053717514897</x:v>
      </x:c>
      <x:c r="O6266" s="268" t="n">
        <x:f>I6266*TOMATO_PRICE+J6266*CARROT_PRICE+K6266*MESCLUN_PRICE</x:f>
        <x:v>156234</x:v>
      </x:c>
      <x:c r="P6266" s="268" t="n">
        <x:f>I6266*TOMATO_FERTILIZER+J6266*CARROT_FERTILIZER+K6266*MESCLUN_FERTILIZER</x:f>
        <x:v>30360</x:v>
      </x:c>
      <x:c r="Q6266" s="268" t="n">
        <x:f>MIN(M6266,FARMER_HOURS)*FARMER_RATE+MAX(M6266-FARMER_HOURS,0)*TEMP_RATE</x:f>
        <x:v>73207.63429378724</x:v>
      </x:c>
      <x:c r="R6266" s="268" t="n">
        <x:f>O6266-P6266-Q6266-FIXED_COST</x:f>
        <x:v>32666.36570621276</x:v>
      </x:c>
      <x:c r="S6266" s="139" t="str">
        <x:f>IF(AND(L6266&lt;=TOTAL_BED_CAP,N6266&lt;=TEMP_WORKER_CAP),"YES","NO")</x:f>
        <x:v>YES</x:v>
      </x:c>
      <x:c r="T6266" s="139" t="n">
        <x:f>IF(S6266="YES",R6266,-1E+99)</x:f>
        <x:v>32666.36570621276</x:v>
      </x:c>
    </x:row>
    <x:row r="6267">
      <x:c r="A6267" s="139"/>
      <x:c r="B6267" s="139"/>
      <x:c r="C6267" s="139"/>
      <x:c r="D6267" s="139"/>
      <x:c r="E6267" s="139"/>
      <x:c r="F6267" s="139"/>
      <x:c r="G6267" s="139"/>
      <x:c r="H6267" s="139"/>
      <x:c r="I6267" s="266" t="n">
        <x:f>INT((ROW()-ROW($I$46))/((CARROT_CAP+1)*(MESCLUN_CAP+1)))</x:f>
        <x:v>9</x:v>
      </x:c>
      <x:c r="J6267" s="266" t="n">
        <x:f>MOD(INT((ROW()-ROW($I$46))/(MESCLUN_CAP+1)),CARROT_CAP+1)</x:f>
        <x:v>11</x:v>
      </x:c>
      <x:c r="K6267" s="266" t="n">
        <x:f>MOD(ROW()-ROW($I$46),MESCLUN_CAP+1)</x:f>
        <x:v>21</x:v>
      </x:c>
      <x:c r="L6267" s="266" t="n">
        <x:f>SUM(I6267:K6267)</x:f>
        <x:v>41</x:v>
      </x:c>
      <x:c r="M6267" s="267" t="n">
        <x:f>I6267*TOMATO_HOURS*WEEKS*(1+TOMATO_DIM)^I6267+J6267*CARROT_HOURS*WEEKS*(1+CARROT_DIM)^J6267+K6267*MESCLUN_HOURS*WEEKS*(1+MESCLUN_DIM)^K6267</x:f>
        <x:v>3569.595475548589</x:v>
      </x:c>
      <x:c r="N6267" s="267" t="n">
        <x:f>MAX(M6267-FARMER_HOURS,0)/TEMP_HOURS_PER_WORKER</x:f>
        <x:v>1.9788857469087424</x:v>
      </x:c>
      <x:c r="O6267" s="268" t="n">
        <x:f>I6267*TOMATO_PRICE+J6267*CARROT_PRICE+K6267*MESCLUN_PRICE</x:f>
        <x:v>158934</x:v>
      </x:c>
      <x:c r="P6267" s="268" t="n">
        <x:f>I6267*TOMATO_FERTILIZER+J6267*CARROT_FERTILIZER+K6267*MESCLUN_FERTILIZER</x:f>
        <x:v>31240</x:v>
      </x:c>
      <x:c r="Q6267" s="268" t="n">
        <x:f>MIN(M6267,FARMER_HOURS)*FARMER_RATE+MAX(M6267-FARMER_HOURS,0)*TEMP_RATE</x:f>
        <x:v>74472.14367271855</x:v>
      </x:c>
      <x:c r="R6267" s="268" t="n">
        <x:f>O6267-P6267-Q6267-FIXED_COST</x:f>
        <x:v>33221.85632728145</x:v>
      </x:c>
      <x:c r="S6267" s="139" t="str">
        <x:f>IF(AND(L6267&lt;=TOTAL_BED_CAP,N6267&lt;=TEMP_WORKER_CAP),"YES","NO")</x:f>
        <x:v>YES</x:v>
      </x:c>
      <x:c r="T6267" s="139" t="n">
        <x:f>IF(S6267="YES",R6267,-1E+99)</x:f>
        <x:v>33221.85632728145</x:v>
      </x:c>
    </x:row>
    <x:row r="6268">
      <x:c r="A6268" s="139"/>
      <x:c r="B6268" s="139"/>
      <x:c r="C6268" s="139"/>
      <x:c r="D6268" s="139"/>
      <x:c r="E6268" s="139"/>
      <x:c r="F6268" s="139"/>
      <x:c r="G6268" s="139"/>
      <x:c r="H6268" s="139"/>
      <x:c r="I6268" s="266" t="n">
        <x:f>INT((ROW()-ROW($I$46))/((CARROT_CAP+1)*(MESCLUN_CAP+1)))</x:f>
        <x:v>9</x:v>
      </x:c>
      <x:c r="J6268" s="266" t="n">
        <x:f>MOD(INT((ROW()-ROW($I$46))/(MESCLUN_CAP+1)),CARROT_CAP+1)</x:f>
        <x:v>11</x:v>
      </x:c>
      <x:c r="K6268" s="266" t="n">
        <x:f>MOD(ROW()-ROW($I$46),MESCLUN_CAP+1)</x:f>
        <x:v>22</x:v>
      </x:c>
      <x:c r="L6268" s="266" t="n">
        <x:f>SUM(I6268:K6268)</x:f>
        <x:v>42</x:v>
      </x:c>
      <x:c r="M6268" s="267" t="n">
        <x:f>I6268*TOMATO_HOURS*WEEKS*(1+TOMATO_DIM)^I6268+J6268*CARROT_HOURS*WEEKS*(1+CARROT_DIM)^J6268+K6268*MESCLUN_HOURS*WEEKS*(1+MESCLUN_DIM)^K6268</x:f>
        <x:v>3644.071822794985</x:v>
      </x:c>
      <x:c r="N6268" s="267" t="n">
        <x:f>MAX(M6268-FARMER_HOURS,0)/TEMP_HOURS_PER_WORKER</x:f>
        <x:v>2.0306054324965173</x:v>
      </x:c>
      <x:c r="O6268" s="268" t="n">
        <x:f>I6268*TOMATO_PRICE+J6268*CARROT_PRICE+K6268*MESCLUN_PRICE</x:f>
        <x:v>161634</x:v>
      </x:c>
      <x:c r="P6268" s="268" t="n">
        <x:f>I6268*TOMATO_FERTILIZER+J6268*CARROT_FERTILIZER+K6268*MESCLUN_FERTILIZER</x:f>
        <x:v>32120</x:v>
      </x:c>
      <x:c r="Q6268" s="268" t="n">
        <x:f>MIN(M6268,FARMER_HOURS)*FARMER_RATE+MAX(M6268-FARMER_HOURS,0)*TEMP_RATE</x:f>
        <x:v>75765.13581241293</x:v>
      </x:c>
      <x:c r="R6268" s="268" t="n">
        <x:f>O6268-P6268-Q6268-FIXED_COST</x:f>
        <x:v>33748.86418758707</x:v>
      </x:c>
      <x:c r="S6268" s="139" t="str">
        <x:f>IF(AND(L6268&lt;=TOTAL_BED_CAP,N6268&lt;=TEMP_WORKER_CAP),"YES","NO")</x:f>
        <x:v>YES</x:v>
      </x:c>
      <x:c r="T6268" s="139" t="n">
        <x:f>IF(S6268="YES",R6268,-1E+99)</x:f>
        <x:v>33748.86418758707</x:v>
      </x:c>
    </x:row>
    <x:row r="6269">
      <x:c r="A6269" s="139"/>
      <x:c r="B6269" s="139"/>
      <x:c r="C6269" s="139"/>
      <x:c r="D6269" s="139"/>
      <x:c r="E6269" s="139"/>
      <x:c r="F6269" s="139"/>
      <x:c r="G6269" s="139"/>
      <x:c r="H6269" s="139"/>
      <x:c r="I6269" s="266" t="n">
        <x:f>INT((ROW()-ROW($I$46))/((CARROT_CAP+1)*(MESCLUN_CAP+1)))</x:f>
        <x:v>9</x:v>
      </x:c>
      <x:c r="J6269" s="266" t="n">
        <x:f>MOD(INT((ROW()-ROW($I$46))/(MESCLUN_CAP+1)),CARROT_CAP+1)</x:f>
        <x:v>11</x:v>
      </x:c>
      <x:c r="K6269" s="266" t="n">
        <x:f>MOD(ROW()-ROW($I$46),MESCLUN_CAP+1)</x:f>
        <x:v>23</x:v>
      </x:c>
      <x:c r="L6269" s="266" t="n">
        <x:f>SUM(I6269:K6269)</x:f>
        <x:v>43</x:v>
      </x:c>
      <x:c r="M6269" s="267" t="n">
        <x:f>I6269*TOMATO_HOURS*WEEKS*(1+TOMATO_DIM)^I6269+J6269*CARROT_HOURS*WEEKS*(1+CARROT_DIM)^J6269+K6269*MESCLUN_HOURS*WEEKS*(1+MESCLUN_DIM)^K6269</x:f>
        <x:v>3720.2184116524213</x:v>
      </x:c>
      <x:c r="N6269" s="267" t="n">
        <x:f>MAX(M6269-FARMER_HOURS,0)/TEMP_HOURS_PER_WORKER</x:f>
        <x:v>2.083485008091959</x:v>
      </x:c>
      <x:c r="O6269" s="268" t="n">
        <x:f>I6269*TOMATO_PRICE+J6269*CARROT_PRICE+K6269*MESCLUN_PRICE</x:f>
        <x:v>164334</x:v>
      </x:c>
      <x:c r="P6269" s="268" t="n">
        <x:f>I6269*TOMATO_FERTILIZER+J6269*CARROT_FERTILIZER+K6269*MESCLUN_FERTILIZER</x:f>
        <x:v>33000</x:v>
      </x:c>
      <x:c r="Q6269" s="268" t="n">
        <x:f>MIN(M6269,FARMER_HOURS)*FARMER_RATE+MAX(M6269-FARMER_HOURS,0)*TEMP_RATE</x:f>
        <x:v>77087.12520229898</x:v>
      </x:c>
      <x:c r="R6269" s="268" t="n">
        <x:f>O6269-P6269-Q6269-FIXED_COST</x:f>
        <x:v>34246.87479770102</x:v>
      </x:c>
      <x:c r="S6269" s="139" t="str">
        <x:f>IF(AND(L6269&lt;=TOTAL_BED_CAP,N6269&lt;=TEMP_WORKER_CAP),"YES","NO")</x:f>
        <x:v>YES</x:v>
      </x:c>
      <x:c r="T6269" s="139" t="n">
        <x:f>IF(S6269="YES",R6269,-1E+99)</x:f>
        <x:v>34246.87479770102</x:v>
      </x:c>
    </x:row>
    <x:row r="6270">
      <x:c r="A6270" s="139"/>
      <x:c r="B6270" s="139"/>
      <x:c r="C6270" s="139"/>
      <x:c r="D6270" s="139"/>
      <x:c r="E6270" s="139"/>
      <x:c r="F6270" s="139"/>
      <x:c r="G6270" s="139"/>
      <x:c r="H6270" s="139"/>
      <x:c r="I6270" s="266" t="n">
        <x:f>INT((ROW()-ROW($I$46))/((CARROT_CAP+1)*(MESCLUN_CAP+1)))</x:f>
        <x:v>9</x:v>
      </x:c>
      <x:c r="J6270" s="266" t="n">
        <x:f>MOD(INT((ROW()-ROW($I$46))/(MESCLUN_CAP+1)),CARROT_CAP+1)</x:f>
        <x:v>11</x:v>
      </x:c>
      <x:c r="K6270" s="266" t="n">
        <x:f>MOD(ROW()-ROW($I$46),MESCLUN_CAP+1)</x:f>
        <x:v>24</x:v>
      </x:c>
      <x:c r="L6270" s="266" t="n">
        <x:f>SUM(I6270:K6270)</x:f>
        <x:v>44</x:v>
      </x:c>
      <x:c r="M6270" s="267" t="n">
        <x:f>I6270*TOMATO_HOURS*WEEKS*(1+TOMATO_DIM)^I6270+J6270*CARROT_HOURS*WEEKS*(1+CARROT_DIM)^J6270+K6270*MESCLUN_HOURS*WEEKS*(1+MESCLUN_DIM)^K6270</x:f>
        <x:v>3798.0653612319174</x:v>
      </x:c>
      <x:c r="N6270" s="267" t="n">
        <x:f>MAX(M6270-FARMER_HOURS,0)/TEMP_HOURS_PER_WORKER</x:f>
        <x:v>2.1375453897443872</x:v>
      </x:c>
      <x:c r="O6270" s="268" t="n">
        <x:f>I6270*TOMATO_PRICE+J6270*CARROT_PRICE+K6270*MESCLUN_PRICE</x:f>
        <x:v>167034</x:v>
      </x:c>
      <x:c r="P6270" s="268" t="n">
        <x:f>I6270*TOMATO_FERTILIZER+J6270*CARROT_FERTILIZER+K6270*MESCLUN_FERTILIZER</x:f>
        <x:v>33880</x:v>
      </x:c>
      <x:c r="Q6270" s="268" t="n">
        <x:f>MIN(M6270,FARMER_HOURS)*FARMER_RATE+MAX(M6270-FARMER_HOURS,0)*TEMP_RATE</x:f>
        <x:v>78438.63474360967</x:v>
      </x:c>
      <x:c r="R6270" s="268" t="n">
        <x:f>O6270-P6270-Q6270-FIXED_COST</x:f>
        <x:v>34715.36525639033</x:v>
      </x:c>
      <x:c r="S6270" s="139" t="str">
        <x:f>IF(AND(L6270&lt;=TOTAL_BED_CAP,N6270&lt;=TEMP_WORKER_CAP),"YES","NO")</x:f>
        <x:v>YES</x:v>
      </x:c>
      <x:c r="T6270" s="139" t="n">
        <x:f>IF(S6270="YES",R6270,-1E+99)</x:f>
        <x:v>34715.36525639033</x:v>
      </x:c>
    </x:row>
    <x:row r="6271">
      <x:c r="A6271" s="139"/>
      <x:c r="B6271" s="139"/>
      <x:c r="C6271" s="139"/>
      <x:c r="D6271" s="139"/>
      <x:c r="E6271" s="139"/>
      <x:c r="F6271" s="139"/>
      <x:c r="G6271" s="139"/>
      <x:c r="H6271" s="139"/>
      <x:c r="I6271" s="266" t="n">
        <x:f>INT((ROW()-ROW($I$46))/((CARROT_CAP+1)*(MESCLUN_CAP+1)))</x:f>
        <x:v>9</x:v>
      </x:c>
      <x:c r="J6271" s="266" t="n">
        <x:f>MOD(INT((ROW()-ROW($I$46))/(MESCLUN_CAP+1)),CARROT_CAP+1)</x:f>
        <x:v>11</x:v>
      </x:c>
      <x:c r="K6271" s="266" t="n">
        <x:f>MOD(ROW()-ROW($I$46),MESCLUN_CAP+1)</x:f>
        <x:v>25</x:v>
      </x:c>
      <x:c r="L6271" s="266" t="n">
        <x:f>SUM(I6271:K6271)</x:f>
        <x:v>45</x:v>
      </x:c>
      <x:c r="M6271" s="267" t="n">
        <x:f>I6271*TOMATO_HOURS*WEEKS*(1+TOMATO_DIM)^I6271+J6271*CARROT_HOURS*WEEKS*(1+CARROT_DIM)^J6271+K6271*MESCLUN_HOURS*WEEKS*(1+MESCLUN_DIM)^K6271</x:f>
        <x:v>3877.6432826470145</x:v>
      </x:c>
      <x:c r="N6271" s="267" t="n">
        <x:f>MAX(M6271-FARMER_HOURS,0)/TEMP_HOURS_PER_WORKER</x:f>
        <x:v>2.192807835171538</x:v>
      </x:c>
      <x:c r="O6271" s="268" t="n">
        <x:f>I6271*TOMATO_PRICE+J6271*CARROT_PRICE+K6271*MESCLUN_PRICE</x:f>
        <x:v>169734</x:v>
      </x:c>
      <x:c r="P6271" s="268" t="n">
        <x:f>I6271*TOMATO_FERTILIZER+J6271*CARROT_FERTILIZER+K6271*MESCLUN_FERTILIZER</x:f>
        <x:v>34760</x:v>
      </x:c>
      <x:c r="Q6271" s="268" t="n">
        <x:f>MIN(M6271,FARMER_HOURS)*FARMER_RATE+MAX(M6271-FARMER_HOURS,0)*TEMP_RATE</x:f>
        <x:v>79820.19587928845</x:v>
      </x:c>
      <x:c r="R6271" s="268" t="n">
        <x:f>O6271-P6271-Q6271-FIXED_COST</x:f>
        <x:v>35153.804120711546</x:v>
      </x:c>
      <x:c r="S6271" s="139" t="str">
        <x:f>IF(AND(L6271&lt;=TOTAL_BED_CAP,N6271&lt;=TEMP_WORKER_CAP),"YES","NO")</x:f>
        <x:v>YES</x:v>
      </x:c>
      <x:c r="T6271" s="139" t="n">
        <x:f>IF(S6271="YES",R6271,-1E+99)</x:f>
        <x:v>35153.804120711546</x:v>
      </x:c>
    </x:row>
    <x:row r="6272">
      <x:c r="A6272" s="139"/>
      <x:c r="B6272" s="139"/>
      <x:c r="C6272" s="139"/>
      <x:c r="D6272" s="139"/>
      <x:c r="E6272" s="139"/>
      <x:c r="F6272" s="139"/>
      <x:c r="G6272" s="139"/>
      <x:c r="H6272" s="139"/>
      <x:c r="I6272" s="266" t="n">
        <x:f>INT((ROW()-ROW($I$46))/((CARROT_CAP+1)*(MESCLUN_CAP+1)))</x:f>
        <x:v>9</x:v>
      </x:c>
      <x:c r="J6272" s="266" t="n">
        <x:f>MOD(INT((ROW()-ROW($I$46))/(MESCLUN_CAP+1)),CARROT_CAP+1)</x:f>
        <x:v>11</x:v>
      </x:c>
      <x:c r="K6272" s="266" t="n">
        <x:f>MOD(ROW()-ROW($I$46),MESCLUN_CAP+1)</x:f>
        <x:v>26</x:v>
      </x:c>
      <x:c r="L6272" s="266" t="n">
        <x:f>SUM(I6272:K6272)</x:f>
        <x:v>46</x:v>
      </x:c>
      <x:c r="M6272" s="267" t="n">
        <x:f>I6272*TOMATO_HOURS*WEEKS*(1+TOMATO_DIM)^I6272+J6272*CARROT_HOURS*WEEKS*(1+CARROT_DIM)^J6272+K6272*MESCLUN_HOURS*WEEKS*(1+MESCLUN_DIM)^K6272</x:f>
        <x:v>3958.983286607732</x:v>
      </x:c>
      <x:c r="N6272" s="267" t="n">
        <x:f>MAX(M6272-FARMER_HOURS,0)/TEMP_HOURS_PER_WORKER</x:f>
        <x:v>2.2492939490331474</x:v>
      </x:c>
      <x:c r="O6272" s="268" t="n">
        <x:f>I6272*TOMATO_PRICE+J6272*CARROT_PRICE+K6272*MESCLUN_PRICE</x:f>
        <x:v>172434</x:v>
      </x:c>
      <x:c r="P6272" s="268" t="n">
        <x:f>I6272*TOMATO_FERTILIZER+J6272*CARROT_FERTILIZER+K6272*MESCLUN_FERTILIZER</x:f>
        <x:v>35640</x:v>
      </x:c>
      <x:c r="Q6272" s="268" t="n">
        <x:f>MIN(M6272,FARMER_HOURS)*FARMER_RATE+MAX(M6272-FARMER_HOURS,0)*TEMP_RATE</x:f>
        <x:v>81232.34872582869</x:v>
      </x:c>
      <x:c r="R6272" s="268" t="n">
        <x:f>O6272-P6272-Q6272-FIXED_COST</x:f>
        <x:v>35561.65127417131</x:v>
      </x:c>
      <x:c r="S6272" s="139" t="str">
        <x:f>IF(AND(L6272&lt;=TOTAL_BED_CAP,N6272&lt;=TEMP_WORKER_CAP),"YES","NO")</x:f>
        <x:v>YES</x:v>
      </x:c>
      <x:c r="T6272" s="139" t="n">
        <x:f>IF(S6272="YES",R6272,-1E+99)</x:f>
        <x:v>35561.65127417131</x:v>
      </x:c>
    </x:row>
    <x:row r="6273">
      <x:c r="A6273" s="139"/>
      <x:c r="B6273" s="139"/>
      <x:c r="C6273" s="139"/>
      <x:c r="D6273" s="139"/>
      <x:c r="E6273" s="139"/>
      <x:c r="F6273" s="139"/>
      <x:c r="G6273" s="139"/>
      <x:c r="H6273" s="139"/>
      <x:c r="I6273" s="266" t="n">
        <x:f>INT((ROW()-ROW($I$46))/((CARROT_CAP+1)*(MESCLUN_CAP+1)))</x:f>
        <x:v>9</x:v>
      </x:c>
      <x:c r="J6273" s="266" t="n">
        <x:f>MOD(INT((ROW()-ROW($I$46))/(MESCLUN_CAP+1)),CARROT_CAP+1)</x:f>
        <x:v>11</x:v>
      </x:c>
      <x:c r="K6273" s="266" t="n">
        <x:f>MOD(ROW()-ROW($I$46),MESCLUN_CAP+1)</x:f>
        <x:v>27</x:v>
      </x:c>
      <x:c r="L6273" s="266" t="n">
        <x:f>SUM(I6273:K6273)</x:f>
        <x:v>47</x:v>
      </x:c>
      <x:c r="M6273" s="267" t="n">
        <x:f>I6273*TOMATO_HOURS*WEEKS*(1+TOMATO_DIM)^I6273+J6273*CARROT_HOURS*WEEKS*(1+CARROT_DIM)^J6273+K6273*MESCLUN_HOURS*WEEKS*(1+MESCLUN_DIM)^K6273</x:f>
        <x:v>4042.116991127489</x:v>
      </x:c>
      <x:c r="N6273" s="267" t="n">
        <x:f>MAX(M6273-FARMER_HOURS,0)/TEMP_HOURS_PER_WORKER</x:f>
        <x:v>2.3070256882829785</x:v>
      </x:c>
      <x:c r="O6273" s="268" t="n">
        <x:f>I6273*TOMATO_PRICE+J6273*CARROT_PRICE+K6273*MESCLUN_PRICE</x:f>
        <x:v>175134</x:v>
      </x:c>
      <x:c r="P6273" s="268" t="n">
        <x:f>I6273*TOMATO_FERTILIZER+J6273*CARROT_FERTILIZER+K6273*MESCLUN_FERTILIZER</x:f>
        <x:v>36520</x:v>
      </x:c>
      <x:c r="Q6273" s="268" t="n">
        <x:f>MIN(M6273,FARMER_HOURS)*FARMER_RATE+MAX(M6273-FARMER_HOURS,0)*TEMP_RATE</x:f>
        <x:v>82675.64220707447</x:v>
      </x:c>
      <x:c r="R6273" s="268" t="n">
        <x:f>O6273-P6273-Q6273-FIXED_COST</x:f>
        <x:v>35938.357792925526</x:v>
      </x:c>
      <x:c r="S6273" s="139" t="str">
        <x:f>IF(AND(L6273&lt;=TOTAL_BED_CAP,N6273&lt;=TEMP_WORKER_CAP),"YES","NO")</x:f>
        <x:v>YES</x:v>
      </x:c>
      <x:c r="T6273" s="139" t="n">
        <x:f>IF(S6273="YES",R6273,-1E+99)</x:f>
        <x:v>35938.357792925526</x:v>
      </x:c>
    </x:row>
    <x:row r="6274">
      <x:c r="A6274" s="139"/>
      <x:c r="B6274" s="139"/>
      <x:c r="C6274" s="139"/>
      <x:c r="D6274" s="139"/>
      <x:c r="E6274" s="139"/>
      <x:c r="F6274" s="139"/>
      <x:c r="G6274" s="139"/>
      <x:c r="H6274" s="139"/>
      <x:c r="I6274" s="266" t="n">
        <x:f>INT((ROW()-ROW($I$46))/((CARROT_CAP+1)*(MESCLUN_CAP+1)))</x:f>
        <x:v>9</x:v>
      </x:c>
      <x:c r="J6274" s="266" t="n">
        <x:f>MOD(INT((ROW()-ROW($I$46))/(MESCLUN_CAP+1)),CARROT_CAP+1)</x:f>
        <x:v>11</x:v>
      </x:c>
      <x:c r="K6274" s="266" t="n">
        <x:f>MOD(ROW()-ROW($I$46),MESCLUN_CAP+1)</x:f>
        <x:v>28</x:v>
      </x:c>
      <x:c r="L6274" s="266" t="n">
        <x:f>SUM(I6274:K6274)</x:f>
        <x:v>48</x:v>
      </x:c>
      <x:c r="M6274" s="267" t="n">
        <x:f>I6274*TOMATO_HOURS*WEEKS*(1+TOMATO_DIM)^I6274+J6274*CARROT_HOURS*WEEKS*(1+CARROT_DIM)^J6274+K6274*MESCLUN_HOURS*WEEKS*(1+MESCLUN_DIM)^K6274</x:f>
        <x:v>4127.076529344642</x:v>
      </x:c>
      <x:c r="N6274" s="267" t="n">
        <x:f>MAX(M6274-FARMER_HOURS,0)/TEMP_HOURS_PER_WORKER</x:f>
        <x:v>2.3660253676004457</x:v>
      </x:c>
      <x:c r="O6274" s="268" t="n">
        <x:f>I6274*TOMATO_PRICE+J6274*CARROT_PRICE+K6274*MESCLUN_PRICE</x:f>
        <x:v>177834</x:v>
      </x:c>
      <x:c r="P6274" s="268" t="n">
        <x:f>I6274*TOMATO_FERTILIZER+J6274*CARROT_FERTILIZER+K6274*MESCLUN_FERTILIZER</x:f>
        <x:v>37400</x:v>
      </x:c>
      <x:c r="Q6274" s="268" t="n">
        <x:f>MIN(M6274,FARMER_HOURS)*FARMER_RATE+MAX(M6274-FARMER_HOURS,0)*TEMP_RATE</x:f>
        <x:v>84150.63419001114</x:v>
      </x:c>
      <x:c r="R6274" s="268" t="n">
        <x:f>O6274-P6274-Q6274-FIXED_COST</x:f>
        <x:v>36283.365809988856</x:v>
      </x:c>
      <x:c r="S6274" s="139" t="str">
        <x:f>IF(AND(L6274&lt;=TOTAL_BED_CAP,N6274&lt;=TEMP_WORKER_CAP),"YES","NO")</x:f>
        <x:v>YES</x:v>
      </x:c>
      <x:c r="T6274" s="139" t="n">
        <x:f>IF(S6274="YES",R6274,-1E+99)</x:f>
        <x:v>36283.365809988856</x:v>
      </x:c>
    </x:row>
    <x:row r="6275">
      <x:c r="A6275" s="139"/>
      <x:c r="B6275" s="139"/>
      <x:c r="C6275" s="139"/>
      <x:c r="D6275" s="139"/>
      <x:c r="E6275" s="139"/>
      <x:c r="F6275" s="139"/>
      <x:c r="G6275" s="139"/>
      <x:c r="H6275" s="139"/>
      <x:c r="I6275" s="266" t="n">
        <x:f>INT((ROW()-ROW($I$46))/((CARROT_CAP+1)*(MESCLUN_CAP+1)))</x:f>
        <x:v>9</x:v>
      </x:c>
      <x:c r="J6275" s="266" t="n">
        <x:f>MOD(INT((ROW()-ROW($I$46))/(MESCLUN_CAP+1)),CARROT_CAP+1)</x:f>
        <x:v>11</x:v>
      </x:c>
      <x:c r="K6275" s="266" t="n">
        <x:f>MOD(ROW()-ROW($I$46),MESCLUN_CAP+1)</x:f>
        <x:v>29</x:v>
      </x:c>
      <x:c r="L6275" s="266" t="n">
        <x:f>SUM(I6275:K6275)</x:f>
        <x:v>49</x:v>
      </x:c>
      <x:c r="M6275" s="267" t="n">
        <x:f>I6275*TOMATO_HOURS*WEEKS*(1+TOMATO_DIM)^I6275+J6275*CARROT_HOURS*WEEKS*(1+CARROT_DIM)^J6275+K6275*MESCLUN_HOURS*WEEKS*(1+MESCLUN_DIM)^K6275</x:f>
        <x:v>4213.894557460296</x:v>
      </x:c>
      <x:c r="N6275" s="267" t="n">
        <x:f>MAX(M6275-FARMER_HOURS,0)/TEMP_HOURS_PER_WORKER</x:f>
        <x:v>2.426315664902983</x:v>
      </x:c>
      <x:c r="O6275" s="268" t="n">
        <x:f>I6275*TOMATO_PRICE+J6275*CARROT_PRICE+K6275*MESCLUN_PRICE</x:f>
        <x:v>180534</x:v>
      </x:c>
      <x:c r="P6275" s="268" t="n">
        <x:f>I6275*TOMATO_FERTILIZER+J6275*CARROT_FERTILIZER+K6275*MESCLUN_FERTILIZER</x:f>
        <x:v>38280</x:v>
      </x:c>
      <x:c r="Q6275" s="268" t="n">
        <x:f>MIN(M6275,FARMER_HOURS)*FARMER_RATE+MAX(M6275-FARMER_HOURS,0)*TEMP_RATE</x:f>
        <x:v>85657.89162257458</x:v>
      </x:c>
      <x:c r="R6275" s="268" t="n">
        <x:f>O6275-P6275-Q6275-FIXED_COST</x:f>
        <x:v>36596.10837742542</x:v>
      </x:c>
      <x:c r="S6275" s="139" t="str">
        <x:f>IF(AND(L6275&lt;=TOTAL_BED_CAP,N6275&lt;=TEMP_WORKER_CAP),"YES","NO")</x:f>
        <x:v>YES</x:v>
      </x:c>
      <x:c r="T6275" s="139" t="n">
        <x:f>IF(S6275="YES",R6275,-1E+99)</x:f>
        <x:v>36596.10837742542</x:v>
      </x:c>
    </x:row>
    <x:row r="6276">
      <x:c r="A6276" s="139"/>
      <x:c r="B6276" s="139"/>
      <x:c r="C6276" s="139"/>
      <x:c r="D6276" s="139"/>
      <x:c r="E6276" s="139"/>
      <x:c r="F6276" s="139"/>
      <x:c r="G6276" s="139"/>
      <x:c r="H6276" s="139"/>
      <x:c r="I6276" s="266" t="n">
        <x:f>INT((ROW()-ROW($I$46))/((CARROT_CAP+1)*(MESCLUN_CAP+1)))</x:f>
        <x:v>9</x:v>
      </x:c>
      <x:c r="J6276" s="266" t="n">
        <x:f>MOD(INT((ROW()-ROW($I$46))/(MESCLUN_CAP+1)),CARROT_CAP+1)</x:f>
        <x:v>11</x:v>
      </x:c>
      <x:c r="K6276" s="266" t="n">
        <x:f>MOD(ROW()-ROW($I$46),MESCLUN_CAP+1)</x:f>
        <x:v>30</x:v>
      </x:c>
      <x:c r="L6276" s="266" t="n">
        <x:f>SUM(I6276:K6276)</x:f>
        <x:v>50</x:v>
      </x:c>
      <x:c r="M6276" s="267" t="n">
        <x:f>I6276*TOMATO_HOURS*WEEKS*(1+TOMATO_DIM)^I6276+J6276*CARROT_HOURS*WEEKS*(1+CARROT_DIM)^J6276+K6276*MESCLUN_HOURS*WEEKS*(1+MESCLUN_DIM)^K6276</x:f>
        <x:v>4302.604262794066</x:v>
      </x:c>
      <x:c r="N6276" s="267" t="n">
        <x:f>MAX(M6276-FARMER_HOURS,0)/TEMP_HOURS_PER_WORKER</x:f>
        <x:v>2.4879196269403234</x:v>
      </x:c>
      <x:c r="O6276" s="268" t="n">
        <x:f>I6276*TOMATO_PRICE+J6276*CARROT_PRICE+K6276*MESCLUN_PRICE</x:f>
        <x:v>183234</x:v>
      </x:c>
      <x:c r="P6276" s="268" t="n">
        <x:f>I6276*TOMATO_FERTILIZER+J6276*CARROT_FERTILIZER+K6276*MESCLUN_FERTILIZER</x:f>
        <x:v>39160</x:v>
      </x:c>
      <x:c r="Q6276" s="268" t="n">
        <x:f>MIN(M6276,FARMER_HOURS)*FARMER_RATE+MAX(M6276-FARMER_HOURS,0)*TEMP_RATE</x:f>
        <x:v>87197.99067350809</x:v>
      </x:c>
      <x:c r="R6276" s="268" t="n">
        <x:f>O6276-P6276-Q6276-FIXED_COST</x:f>
        <x:v>36876.00932649191</x:v>
      </x:c>
      <x:c r="S6276" s="139" t="str">
        <x:f>IF(AND(L6276&lt;=TOTAL_BED_CAP,N6276&lt;=TEMP_WORKER_CAP),"YES","NO")</x:f>
        <x:v>YES</x:v>
      </x:c>
      <x:c r="T6276" s="139" t="n">
        <x:f>IF(S6276="YES",R6276,-1E+99)</x:f>
        <x:v>36876.00932649191</x:v>
      </x:c>
    </x:row>
    <x:row r="6277">
      <x:c r="A6277" s="139"/>
      <x:c r="B6277" s="139"/>
      <x:c r="C6277" s="139"/>
      <x:c r="D6277" s="139"/>
      <x:c r="E6277" s="139"/>
      <x:c r="F6277" s="139"/>
      <x:c r="G6277" s="139"/>
      <x:c r="H6277" s="139"/>
      <x:c r="I6277" s="266" t="n">
        <x:f>INT((ROW()-ROW($I$46))/((CARROT_CAP+1)*(MESCLUN_CAP+1)))</x:f>
        <x:v>9</x:v>
      </x:c>
      <x:c r="J6277" s="266" t="n">
        <x:f>MOD(INT((ROW()-ROW($I$46))/(MESCLUN_CAP+1)),CARROT_CAP+1)</x:f>
        <x:v>12</x:v>
      </x:c>
      <x:c r="K6277" s="266" t="n">
        <x:f>MOD(ROW()-ROW($I$46),MESCLUN_CAP+1)</x:f>
        <x:v>0</x:v>
      </x:c>
      <x:c r="L6277" s="266" t="n">
        <x:f>SUM(I6277:K6277)</x:f>
        <x:v>21</x:v>
      </x:c>
      <x:c r="M6277" s="267" t="n">
        <x:f>I6277*TOMATO_HOURS*WEEKS*(1+TOMATO_DIM)^I6277+J6277*CARROT_HOURS*WEEKS*(1+CARROT_DIM)^J6277+K6277*MESCLUN_HOURS*WEEKS*(1+MESCLUN_DIM)^K6277</x:f>
        <x:v>2394.0976064386687</x:v>
      </x:c>
      <x:c r="N6277" s="267" t="n">
        <x:f>MAX(M6277-FARMER_HOURS,0)/TEMP_HOURS_PER_WORKER</x:f>
        <x:v>1.1625677822490754</x:v>
      </x:c>
      <x:c r="O6277" s="268" t="n">
        <x:f>I6277*TOMATO_PRICE+J6277*CARROT_PRICE+K6277*MESCLUN_PRICE</x:f>
        <x:v>104328</x:v>
      </x:c>
      <x:c r="P6277" s="268" t="n">
        <x:f>I6277*TOMATO_FERTILIZER+J6277*CARROT_FERTILIZER+K6277*MESCLUN_FERTILIZER</x:f>
        <x:v>13200</x:v>
      </x:c>
      <x:c r="Q6277" s="268" t="n">
        <x:f>MIN(M6277,FARMER_HOURS)*FARMER_RATE+MAX(M6277-FARMER_HOURS,0)*TEMP_RATE</x:f>
        <x:v>54064.19455622688</x:v>
      </x:c>
      <x:c r="R6277" s="268" t="n">
        <x:f>O6277-P6277-Q6277-FIXED_COST</x:f>
        <x:v>17063.80544377312</x:v>
      </x:c>
      <x:c r="S6277" s="139" t="str">
        <x:f>IF(AND(L6277&lt;=TOTAL_BED_CAP,N6277&lt;=TEMP_WORKER_CAP),"YES","NO")</x:f>
        <x:v>YES</x:v>
      </x:c>
      <x:c r="T6277" s="139" t="n">
        <x:f>IF(S6277="YES",R6277,-1E+99)</x:f>
        <x:v>17063.80544377312</x:v>
      </x:c>
    </x:row>
    <x:row r="6278">
      <x:c r="A6278" s="139"/>
      <x:c r="B6278" s="139"/>
      <x:c r="C6278" s="139"/>
      <x:c r="D6278" s="139"/>
      <x:c r="E6278" s="139"/>
      <x:c r="F6278" s="139"/>
      <x:c r="G6278" s="139"/>
      <x:c r="H6278" s="139"/>
      <x:c r="I6278" s="266" t="n">
        <x:f>INT((ROW()-ROW($I$46))/((CARROT_CAP+1)*(MESCLUN_CAP+1)))</x:f>
        <x:v>9</x:v>
      </x:c>
      <x:c r="J6278" s="266" t="n">
        <x:f>MOD(INT((ROW()-ROW($I$46))/(MESCLUN_CAP+1)),CARROT_CAP+1)</x:f>
        <x:v>12</x:v>
      </x:c>
      <x:c r="K6278" s="266" t="n">
        <x:f>MOD(ROW()-ROW($I$46),MESCLUN_CAP+1)</x:f>
        <x:v>1</x:v>
      </x:c>
      <x:c r="L6278" s="266" t="n">
        <x:f>SUM(I6278:K6278)</x:f>
        <x:v>22</x:v>
      </x:c>
      <x:c r="M6278" s="267" t="n">
        <x:f>I6278*TOMATO_HOURS*WEEKS*(1+TOMATO_DIM)^I6278+J6278*CARROT_HOURS*WEEKS*(1+CARROT_DIM)^J6278+K6278*MESCLUN_HOURS*WEEKS*(1+MESCLUN_DIM)^K6278</x:f>
        <x:v>2439.6601064386687</x:v>
      </x:c>
      <x:c r="N6278" s="267" t="n">
        <x:f>MAX(M6278-FARMER_HOURS,0)/TEMP_HOURS_PER_WORKER</x:f>
        <x:v>1.1942084072490755</x:v>
      </x:c>
      <x:c r="O6278" s="268" t="n">
        <x:f>I6278*TOMATO_PRICE+J6278*CARROT_PRICE+K6278*MESCLUN_PRICE</x:f>
        <x:v>107028</x:v>
      </x:c>
      <x:c r="P6278" s="268" t="n">
        <x:f>I6278*TOMATO_FERTILIZER+J6278*CARROT_FERTILIZER+K6278*MESCLUN_FERTILIZER</x:f>
        <x:v>14080</x:v>
      </x:c>
      <x:c r="Q6278" s="268" t="n">
        <x:f>MIN(M6278,FARMER_HOURS)*FARMER_RATE+MAX(M6278-FARMER_HOURS,0)*TEMP_RATE</x:f>
        <x:v>54855.21018122688</x:v>
      </x:c>
      <x:c r="R6278" s="268" t="n">
        <x:f>O6278-P6278-Q6278-FIXED_COST</x:f>
        <x:v>18092.78981877312</x:v>
      </x:c>
      <x:c r="S6278" s="139" t="str">
        <x:f>IF(AND(L6278&lt;=TOTAL_BED_CAP,N6278&lt;=TEMP_WORKER_CAP),"YES","NO")</x:f>
        <x:v>YES</x:v>
      </x:c>
      <x:c r="T6278" s="139" t="n">
        <x:f>IF(S6278="YES",R6278,-1E+99)</x:f>
        <x:v>18092.78981877312</x:v>
      </x:c>
    </x:row>
    <x:row r="6279">
      <x:c r="A6279" s="139"/>
      <x:c r="B6279" s="139"/>
      <x:c r="C6279" s="139"/>
      <x:c r="D6279" s="139"/>
      <x:c r="E6279" s="139"/>
      <x:c r="F6279" s="139"/>
      <x:c r="G6279" s="139"/>
      <x:c r="H6279" s="139"/>
      <x:c r="I6279" s="266" t="n">
        <x:f>INT((ROW()-ROW($I$46))/((CARROT_CAP+1)*(MESCLUN_CAP+1)))</x:f>
        <x:v>9</x:v>
      </x:c>
      <x:c r="J6279" s="266" t="n">
        <x:f>MOD(INT((ROW()-ROW($I$46))/(MESCLUN_CAP+1)),CARROT_CAP+1)</x:f>
        <x:v>12</x:v>
      </x:c>
      <x:c r="K6279" s="266" t="n">
        <x:f>MOD(ROW()-ROW($I$46),MESCLUN_CAP+1)</x:f>
        <x:v>2</x:v>
      </x:c>
      <x:c r="L6279" s="266" t="n">
        <x:f>SUM(I6279:K6279)</x:f>
        <x:v>23</x:v>
      </x:c>
      <x:c r="M6279" s="267" t="n">
        <x:f>I6279*TOMATO_HOURS*WEEKS*(1+TOMATO_DIM)^I6279+J6279*CARROT_HOURS*WEEKS*(1+CARROT_DIM)^J6279+K6279*MESCLUN_HOURS*WEEKS*(1+MESCLUN_DIM)^K6279</x:f>
        <x:v>2486.3616689386686</x:v>
      </x:c>
      <x:c r="N6279" s="267" t="n">
        <x:f>MAX(M6279-FARMER_HOURS,0)/TEMP_HOURS_PER_WORKER</x:f>
        <x:v>1.2266400478740753</x:v>
      </x:c>
      <x:c r="O6279" s="268" t="n">
        <x:f>I6279*TOMATO_PRICE+J6279*CARROT_PRICE+K6279*MESCLUN_PRICE</x:f>
        <x:v>109728</x:v>
      </x:c>
      <x:c r="P6279" s="268" t="n">
        <x:f>I6279*TOMATO_FERTILIZER+J6279*CARROT_FERTILIZER+K6279*MESCLUN_FERTILIZER</x:f>
        <x:v>14960</x:v>
      </x:c>
      <x:c r="Q6279" s="268" t="n">
        <x:f>MIN(M6279,FARMER_HOURS)*FARMER_RATE+MAX(M6279-FARMER_HOURS,0)*TEMP_RATE</x:f>
        <x:v>55666.00119685188</x:v>
      </x:c>
      <x:c r="R6279" s="268" t="n">
        <x:f>O6279-P6279-Q6279-FIXED_COST</x:f>
        <x:v>19101.99880314812</x:v>
      </x:c>
      <x:c r="S6279" s="139" t="str">
        <x:f>IF(AND(L6279&lt;=TOTAL_BED_CAP,N6279&lt;=TEMP_WORKER_CAP),"YES","NO")</x:f>
        <x:v>YES</x:v>
      </x:c>
      <x:c r="T6279" s="139" t="n">
        <x:f>IF(S6279="YES",R6279,-1E+99)</x:f>
        <x:v>19101.99880314812</x:v>
      </x:c>
    </x:row>
    <x:row r="6280">
      <x:c r="A6280" s="139"/>
      <x:c r="B6280" s="139"/>
      <x:c r="C6280" s="139"/>
      <x:c r="D6280" s="139"/>
      <x:c r="E6280" s="139"/>
      <x:c r="F6280" s="139"/>
      <x:c r="G6280" s="139"/>
      <x:c r="H6280" s="139"/>
      <x:c r="I6280" s="266" t="n">
        <x:f>INT((ROW()-ROW($I$46))/((CARROT_CAP+1)*(MESCLUN_CAP+1)))</x:f>
        <x:v>9</x:v>
      </x:c>
      <x:c r="J6280" s="266" t="n">
        <x:f>MOD(INT((ROW()-ROW($I$46))/(MESCLUN_CAP+1)),CARROT_CAP+1)</x:f>
        <x:v>12</x:v>
      </x:c>
      <x:c r="K6280" s="266" t="n">
        <x:f>MOD(ROW()-ROW($I$46),MESCLUN_CAP+1)</x:f>
        <x:v>3</x:v>
      </x:c>
      <x:c r="L6280" s="266" t="n">
        <x:f>SUM(I6280:K6280)</x:f>
        <x:v>24</x:v>
      </x:c>
      <x:c r="M6280" s="267" t="n">
        <x:f>I6280*TOMATO_HOURS*WEEKS*(1+TOMATO_DIM)^I6280+J6280*CARROT_HOURS*WEEKS*(1+CARROT_DIM)^J6280+K6280*MESCLUN_HOURS*WEEKS*(1+MESCLUN_DIM)^K6280</x:f>
        <x:v>2534.2236513605435</x:v>
      </x:c>
      <x:c r="N6280" s="267" t="n">
        <x:f>MAX(M6280-FARMER_HOURS,0)/TEMP_HOURS_PER_WORKER</x:f>
        <x:v>1.2598775356670442</x:v>
      </x:c>
      <x:c r="O6280" s="268" t="n">
        <x:f>I6280*TOMATO_PRICE+J6280*CARROT_PRICE+K6280*MESCLUN_PRICE</x:f>
        <x:v>112428</x:v>
      </x:c>
      <x:c r="P6280" s="268" t="n">
        <x:f>I6280*TOMATO_FERTILIZER+J6280*CARROT_FERTILIZER+K6280*MESCLUN_FERTILIZER</x:f>
        <x:v>15840</x:v>
      </x:c>
      <x:c r="Q6280" s="268" t="n">
        <x:f>MIN(M6280,FARMER_HOURS)*FARMER_RATE+MAX(M6280-FARMER_HOURS,0)*TEMP_RATE</x:f>
        <x:v>56496.9383916761</x:v>
      </x:c>
      <x:c r="R6280" s="268" t="n">
        <x:f>O6280-P6280-Q6280-FIXED_COST</x:f>
        <x:v>20091.0616083239</x:v>
      </x:c>
      <x:c r="S6280" s="139" t="str">
        <x:f>IF(AND(L6280&lt;=TOTAL_BED_CAP,N6280&lt;=TEMP_WORKER_CAP),"YES","NO")</x:f>
        <x:v>YES</x:v>
      </x:c>
      <x:c r="T6280" s="139" t="n">
        <x:f>IF(S6280="YES",R6280,-1E+99)</x:f>
        <x:v>20091.0616083239</x:v>
      </x:c>
    </x:row>
    <x:row r="6281">
      <x:c r="A6281" s="139"/>
      <x:c r="B6281" s="139"/>
      <x:c r="C6281" s="139"/>
      <x:c r="D6281" s="139"/>
      <x:c r="E6281" s="139"/>
      <x:c r="F6281" s="139"/>
      <x:c r="G6281" s="139"/>
      <x:c r="H6281" s="139"/>
      <x:c r="I6281" s="266" t="n">
        <x:f>INT((ROW()-ROW($I$46))/((CARROT_CAP+1)*(MESCLUN_CAP+1)))</x:f>
        <x:v>9</x:v>
      </x:c>
      <x:c r="J6281" s="266" t="n">
        <x:f>MOD(INT((ROW()-ROW($I$46))/(MESCLUN_CAP+1)),CARROT_CAP+1)</x:f>
        <x:v>12</x:v>
      </x:c>
      <x:c r="K6281" s="266" t="n">
        <x:f>MOD(ROW()-ROW($I$46),MESCLUN_CAP+1)</x:f>
        <x:v>4</x:v>
      </x:c>
      <x:c r="L6281" s="266" t="n">
        <x:f>SUM(I6281:K6281)</x:f>
        <x:v>25</x:v>
      </x:c>
      <x:c r="M6281" s="267" t="n">
        <x:f>I6281*TOMATO_HOURS*WEEKS*(1+TOMATO_DIM)^I6281+J6281*CARROT_HOURS*WEEKS*(1+CARROT_DIM)^J6281+K6281*MESCLUN_HOURS*WEEKS*(1+MESCLUN_DIM)^K6281</x:f>
        <x:v>2583.2677670832</x:v>
      </x:c>
      <x:c r="N6281" s="267" t="n">
        <x:f>MAX(M6281-FARMER_HOURS,0)/TEMP_HOURS_PER_WORKER</x:f>
        <x:v>1.2939359493633333</x:v>
      </x:c>
      <x:c r="O6281" s="268" t="n">
        <x:f>I6281*TOMATO_PRICE+J6281*CARROT_PRICE+K6281*MESCLUN_PRICE</x:f>
        <x:v>115128</x:v>
      </x:c>
      <x:c r="P6281" s="268" t="n">
        <x:f>I6281*TOMATO_FERTILIZER+J6281*CARROT_FERTILIZER+K6281*MESCLUN_FERTILIZER</x:f>
        <x:v>16720</x:v>
      </x:c>
      <x:c r="Q6281" s="268" t="n">
        <x:f>MIN(M6281,FARMER_HOURS)*FARMER_RATE+MAX(M6281-FARMER_HOURS,0)*TEMP_RATE</x:f>
        <x:v>57348.39873408333</x:v>
      </x:c>
      <x:c r="R6281" s="268" t="n">
        <x:f>O6281-P6281-Q6281-FIXED_COST</x:f>
        <x:v>21059.601265916674</x:v>
      </x:c>
      <x:c r="S6281" s="139" t="str">
        <x:f>IF(AND(L6281&lt;=TOTAL_BED_CAP,N6281&lt;=TEMP_WORKER_CAP),"YES","NO")</x:f>
        <x:v>YES</x:v>
      </x:c>
      <x:c r="T6281" s="139" t="n">
        <x:f>IF(S6281="YES",R6281,-1E+99)</x:f>
        <x:v>21059.601265916674</x:v>
      </x:c>
    </x:row>
    <x:row r="6282">
      <x:c r="A6282" s="139"/>
      <x:c r="B6282" s="139"/>
      <x:c r="C6282" s="139"/>
      <x:c r="D6282" s="139"/>
      <x:c r="E6282" s="139"/>
      <x:c r="F6282" s="139"/>
      <x:c r="G6282" s="139"/>
      <x:c r="H6282" s="139"/>
      <x:c r="I6282" s="266" t="n">
        <x:f>INT((ROW()-ROW($I$46))/((CARROT_CAP+1)*(MESCLUN_CAP+1)))</x:f>
        <x:v>9</x:v>
      </x:c>
      <x:c r="J6282" s="266" t="n">
        <x:f>MOD(INT((ROW()-ROW($I$46))/(MESCLUN_CAP+1)),CARROT_CAP+1)</x:f>
        <x:v>12</x:v>
      </x:c>
      <x:c r="K6282" s="266" t="n">
        <x:f>MOD(ROW()-ROW($I$46),MESCLUN_CAP+1)</x:f>
        <x:v>5</x:v>
      </x:c>
      <x:c r="L6282" s="266" t="n">
        <x:f>SUM(I6282:K6282)</x:f>
        <x:v>26</x:v>
      </x:c>
      <x:c r="M6282" s="267" t="n">
        <x:f>I6282*TOMATO_HOURS*WEEKS*(1+TOMATO_DIM)^I6282+J6282*CARROT_HOURS*WEEKS*(1+CARROT_DIM)^J6282+K6282*MESCLUN_HOURS*WEEKS*(1+MESCLUN_DIM)^K6282</x:f>
        <x:v>2633.5160910044033</x:v>
      </x:c>
      <x:c r="N6282" s="267" t="n">
        <x:f>MAX(M6282-FARMER_HOURS,0)/TEMP_HOURS_PER_WORKER</x:f>
        <x:v>1.3288306187530579</x:v>
      </x:c>
      <x:c r="O6282" s="268" t="n">
        <x:f>I6282*TOMATO_PRICE+J6282*CARROT_PRICE+K6282*MESCLUN_PRICE</x:f>
        <x:v>117828</x:v>
      </x:c>
      <x:c r="P6282" s="268" t="n">
        <x:f>I6282*TOMATO_FERTILIZER+J6282*CARROT_FERTILIZER+K6282*MESCLUN_FERTILIZER</x:f>
        <x:v>17600</x:v>
      </x:c>
      <x:c r="Q6282" s="268" t="n">
        <x:f>MIN(M6282,FARMER_HOURS)*FARMER_RATE+MAX(M6282-FARMER_HOURS,0)*TEMP_RATE</x:f>
        <x:v>58220.765468826445</x:v>
      </x:c>
      <x:c r="R6282" s="268" t="n">
        <x:f>O6282-P6282-Q6282-FIXED_COST</x:f>
        <x:v>22007.234531173555</x:v>
      </x:c>
      <x:c r="S6282" s="139" t="str">
        <x:f>IF(AND(L6282&lt;=TOTAL_BED_CAP,N6282&lt;=TEMP_WORKER_CAP),"YES","NO")</x:f>
        <x:v>YES</x:v>
      </x:c>
      <x:c r="T6282" s="139" t="n">
        <x:f>IF(S6282="YES",R6282,-1E+99)</x:f>
        <x:v>22007.234531173555</x:v>
      </x:c>
    </x:row>
    <x:row r="6283">
      <x:c r="A6283" s="139"/>
      <x:c r="B6283" s="139"/>
      <x:c r="C6283" s="139"/>
      <x:c r="D6283" s="139"/>
      <x:c r="E6283" s="139"/>
      <x:c r="F6283" s="139"/>
      <x:c r="G6283" s="139"/>
      <x:c r="H6283" s="139"/>
      <x:c r="I6283" s="266" t="n">
        <x:f>INT((ROW()-ROW($I$46))/((CARROT_CAP+1)*(MESCLUN_CAP+1)))</x:f>
        <x:v>9</x:v>
      </x:c>
      <x:c r="J6283" s="266" t="n">
        <x:f>MOD(INT((ROW()-ROW($I$46))/(MESCLUN_CAP+1)),CARROT_CAP+1)</x:f>
        <x:v>12</x:v>
      </x:c>
      <x:c r="K6283" s="266" t="n">
        <x:f>MOD(ROW()-ROW($I$46),MESCLUN_CAP+1)</x:f>
        <x:v>6</x:v>
      </x:c>
      <x:c r="L6283" s="266" t="n">
        <x:f>SUM(I6283:K6283)</x:f>
        <x:v>27</x:v>
      </x:c>
      <x:c r="M6283" s="267" t="n">
        <x:f>I6283*TOMATO_HOURS*WEEKS*(1+TOMATO_DIM)^I6283+J6283*CARROT_HOURS*WEEKS*(1+CARROT_DIM)^J6283+K6283*MESCLUN_HOURS*WEEKS*(1+MESCLUN_DIM)^K6283</x:f>
        <x:v>2684.9910651860364</x:v>
      </x:c>
      <x:c r="N6283" s="267" t="n">
        <x:f>MAX(M6283-FARMER_HOURS,0)/TEMP_HOURS_PER_WORKER</x:f>
        <x:v>1.3645771286014141</x:v>
      </x:c>
      <x:c r="O6283" s="268" t="n">
        <x:f>I6283*TOMATO_PRICE+J6283*CARROT_PRICE+K6283*MESCLUN_PRICE</x:f>
        <x:v>120528</x:v>
      </x:c>
      <x:c r="P6283" s="268" t="n">
        <x:f>I6283*TOMATO_FERTILIZER+J6283*CARROT_FERTILIZER+K6283*MESCLUN_FERTILIZER</x:f>
        <x:v>18480</x:v>
      </x:c>
      <x:c r="Q6283" s="268" t="n">
        <x:f>MIN(M6283,FARMER_HOURS)*FARMER_RATE+MAX(M6283-FARMER_HOURS,0)*TEMP_RATE</x:f>
        <x:v>59114.428215035354</x:v>
      </x:c>
      <x:c r="R6283" s="268" t="n">
        <x:f>O6283-P6283-Q6283-FIXED_COST</x:f>
        <x:v>22933.571784964646</x:v>
      </x:c>
      <x:c r="S6283" s="139" t="str">
        <x:f>IF(AND(L6283&lt;=TOTAL_BED_CAP,N6283&lt;=TEMP_WORKER_CAP),"YES","NO")</x:f>
        <x:v>YES</x:v>
      </x:c>
      <x:c r="T6283" s="139" t="n">
        <x:f>IF(S6283="YES",R6283,-1E+99)</x:f>
        <x:v>22933.571784964646</x:v>
      </x:c>
    </x:row>
    <x:row r="6284">
      <x:c r="A6284" s="139"/>
      <x:c r="B6284" s="139"/>
      <x:c r="C6284" s="139"/>
      <x:c r="D6284" s="139"/>
      <x:c r="E6284" s="139"/>
      <x:c r="F6284" s="139"/>
      <x:c r="G6284" s="139"/>
      <x:c r="H6284" s="139"/>
      <x:c r="I6284" s="266" t="n">
        <x:f>INT((ROW()-ROW($I$46))/((CARROT_CAP+1)*(MESCLUN_CAP+1)))</x:f>
        <x:v>9</x:v>
      </x:c>
      <x:c r="J6284" s="266" t="n">
        <x:f>MOD(INT((ROW()-ROW($I$46))/(MESCLUN_CAP+1)),CARROT_CAP+1)</x:f>
        <x:v>12</x:v>
      </x:c>
      <x:c r="K6284" s="266" t="n">
        <x:f>MOD(ROW()-ROW($I$46),MESCLUN_CAP+1)</x:f>
        <x:v>7</x:v>
      </x:c>
      <x:c r="L6284" s="266" t="n">
        <x:f>SUM(I6284:K6284)</x:f>
        <x:v>28</x:v>
      </x:c>
      <x:c r="M6284" s="267" t="n">
        <x:f>I6284*TOMATO_HOURS*WEEKS*(1+TOMATO_DIM)^I6284+J6284*CARROT_HOURS*WEEKS*(1+CARROT_DIM)^J6284+K6284*MESCLUN_HOURS*WEEKS*(1+MESCLUN_DIM)^K6284</x:f>
        <x:v>2737.715504583997</x:v>
      </x:c>
      <x:c r="N6284" s="267" t="n">
        <x:f>MAX(M6284-FARMER_HOURS,0)/TEMP_HOURS_PER_WORKER</x:f>
        <x:v>1.4011913226277755</x:v>
      </x:c>
      <x:c r="O6284" s="268" t="n">
        <x:f>I6284*TOMATO_PRICE+J6284*CARROT_PRICE+K6284*MESCLUN_PRICE</x:f>
        <x:v>123228</x:v>
      </x:c>
      <x:c r="P6284" s="268" t="n">
        <x:f>I6284*TOMATO_FERTILIZER+J6284*CARROT_FERTILIZER+K6284*MESCLUN_FERTILIZER</x:f>
        <x:v>19360</x:v>
      </x:c>
      <x:c r="Q6284" s="268" t="n">
        <x:f>MIN(M6284,FARMER_HOURS)*FARMER_RATE+MAX(M6284-FARMER_HOURS,0)*TEMP_RATE</x:f>
        <x:v>60029.783065694384</x:v>
      </x:c>
      <x:c r="R6284" s="268" t="n">
        <x:f>O6284-P6284-Q6284-FIXED_COST</x:f>
        <x:v>23838.216934305616</x:v>
      </x:c>
      <x:c r="S6284" s="139" t="str">
        <x:f>IF(AND(L6284&lt;=TOTAL_BED_CAP,N6284&lt;=TEMP_WORKER_CAP),"YES","NO")</x:f>
        <x:v>YES</x:v>
      </x:c>
      <x:c r="T6284" s="139" t="n">
        <x:f>IF(S6284="YES",R6284,-1E+99)</x:f>
        <x:v>23838.216934305616</x:v>
      </x:c>
    </x:row>
    <x:row r="6285">
      <x:c r="A6285" s="139"/>
      <x:c r="B6285" s="139"/>
      <x:c r="C6285" s="139"/>
      <x:c r="D6285" s="139"/>
      <x:c r="E6285" s="139"/>
      <x:c r="F6285" s="139"/>
      <x:c r="G6285" s="139"/>
      <x:c r="H6285" s="139"/>
      <x:c r="I6285" s="266" t="n">
        <x:f>INT((ROW()-ROW($I$46))/((CARROT_CAP+1)*(MESCLUN_CAP+1)))</x:f>
        <x:v>9</x:v>
      </x:c>
      <x:c r="J6285" s="266" t="n">
        <x:f>MOD(INT((ROW()-ROW($I$46))/(MESCLUN_CAP+1)),CARROT_CAP+1)</x:f>
        <x:v>12</x:v>
      </x:c>
      <x:c r="K6285" s="266" t="n">
        <x:f>MOD(ROW()-ROW($I$46),MESCLUN_CAP+1)</x:f>
        <x:v>8</x:v>
      </x:c>
      <x:c r="L6285" s="266" t="n">
        <x:f>SUM(I6285:K6285)</x:f>
        <x:v>29</x:v>
      </x:c>
      <x:c r="M6285" s="267" t="n">
        <x:f>I6285*TOMATO_HOURS*WEEKS*(1+TOMATO_DIM)^I6285+J6285*CARROT_HOURS*WEEKS*(1+CARROT_DIM)^J6285+K6285*MESCLUN_HOURS*WEEKS*(1+MESCLUN_DIM)^K6285</x:f>
        <x:v>2791.712602863977</x:v>
      </x:c>
      <x:c r="N6285" s="267" t="n">
        <x:f>MAX(M6285-FARMER_HOURS,0)/TEMP_HOURS_PER_WORKER</x:f>
        <x:v>1.4386893075444283</x:v>
      </x:c>
      <x:c r="O6285" s="268" t="n">
        <x:f>I6285*TOMATO_PRICE+J6285*CARROT_PRICE+K6285*MESCLUN_PRICE</x:f>
        <x:v>125928</x:v>
      </x:c>
      <x:c r="P6285" s="268" t="n">
        <x:f>I6285*TOMATO_FERTILIZER+J6285*CARROT_FERTILIZER+K6285*MESCLUN_FERTILIZER</x:f>
        <x:v>20240</x:v>
      </x:c>
      <x:c r="Q6285" s="268" t="n">
        <x:f>MIN(M6285,FARMER_HOURS)*FARMER_RATE+MAX(M6285-FARMER_HOURS,0)*TEMP_RATE</x:f>
        <x:v>60967.23268861071</x:v>
      </x:c>
      <x:c r="R6285" s="268" t="n">
        <x:f>O6285-P6285-Q6285-FIXED_COST</x:f>
        <x:v>24720.76731138929</x:v>
      </x:c>
      <x:c r="S6285" s="139" t="str">
        <x:f>IF(AND(L6285&lt;=TOTAL_BED_CAP,N6285&lt;=TEMP_WORKER_CAP),"YES","NO")</x:f>
        <x:v>YES</x:v>
      </x:c>
      <x:c r="T6285" s="139" t="n">
        <x:f>IF(S6285="YES",R6285,-1E+99)</x:f>
        <x:v>24720.76731138929</x:v>
      </x:c>
    </x:row>
    <x:row r="6286">
      <x:c r="A6286" s="139"/>
      <x:c r="B6286" s="139"/>
      <x:c r="C6286" s="139"/>
      <x:c r="D6286" s="139"/>
      <x:c r="E6286" s="139"/>
      <x:c r="F6286" s="139"/>
      <x:c r="G6286" s="139"/>
      <x:c r="H6286" s="139"/>
      <x:c r="I6286" s="266" t="n">
        <x:f>INT((ROW()-ROW($I$46))/((CARROT_CAP+1)*(MESCLUN_CAP+1)))</x:f>
        <x:v>9</x:v>
      </x:c>
      <x:c r="J6286" s="266" t="n">
        <x:f>MOD(INT((ROW()-ROW($I$46))/(MESCLUN_CAP+1)),CARROT_CAP+1)</x:f>
        <x:v>12</x:v>
      </x:c>
      <x:c r="K6286" s="266" t="n">
        <x:f>MOD(ROW()-ROW($I$46),MESCLUN_CAP+1)</x:f>
        <x:v>9</x:v>
      </x:c>
      <x:c r="L6286" s="266" t="n">
        <x:f>SUM(I6286:K6286)</x:f>
        <x:v>30</x:v>
      </x:c>
      <x:c r="M6286" s="267" t="n">
        <x:f>I6286*TOMATO_HOURS*WEEKS*(1+TOMATO_DIM)^I6286+J6286*CARROT_HOURS*WEEKS*(1+CARROT_DIM)^J6286+K6286*MESCLUN_HOURS*WEEKS*(1+MESCLUN_DIM)^K6286</x:f>
        <x:v>2847.0059383043713</x:v>
      </x:c>
      <x:c r="N6286" s="267" t="n">
        <x:f>MAX(M6286-FARMER_HOURS,0)/TEMP_HOURS_PER_WORKER</x:f>
        <x:v>1.4770874571558135</x:v>
      </x:c>
      <x:c r="O6286" s="268" t="n">
        <x:f>I6286*TOMATO_PRICE+J6286*CARROT_PRICE+K6286*MESCLUN_PRICE</x:f>
        <x:v>128628</x:v>
      </x:c>
      <x:c r="P6286" s="268" t="n">
        <x:f>I6286*TOMATO_FERTILIZER+J6286*CARROT_FERTILIZER+K6286*MESCLUN_FERTILIZER</x:f>
        <x:v>21120</x:v>
      </x:c>
      <x:c r="Q6286" s="268" t="n">
        <x:f>MIN(M6286,FARMER_HOURS)*FARMER_RATE+MAX(M6286-FARMER_HOURS,0)*TEMP_RATE</x:f>
        <x:v>61927.18642889534</x:v>
      </x:c>
      <x:c r="R6286" s="268" t="n">
        <x:f>O6286-P6286-Q6286-FIXED_COST</x:f>
        <x:v>25580.813571104663</x:v>
      </x:c>
      <x:c r="S6286" s="139" t="str">
        <x:f>IF(AND(L6286&lt;=TOTAL_BED_CAP,N6286&lt;=TEMP_WORKER_CAP),"YES","NO")</x:f>
        <x:v>YES</x:v>
      </x:c>
      <x:c r="T6286" s="139" t="n">
        <x:f>IF(S6286="YES",R6286,-1E+99)</x:f>
        <x:v>25580.813571104663</x:v>
      </x:c>
    </x:row>
    <x:row r="6287">
      <x:c r="A6287" s="139"/>
      <x:c r="B6287" s="139"/>
      <x:c r="C6287" s="139"/>
      <x:c r="D6287" s="139"/>
      <x:c r="E6287" s="139"/>
      <x:c r="F6287" s="139"/>
      <x:c r="G6287" s="139"/>
      <x:c r="H6287" s="139"/>
      <x:c r="I6287" s="266" t="n">
        <x:f>INT((ROW()-ROW($I$46))/((CARROT_CAP+1)*(MESCLUN_CAP+1)))</x:f>
        <x:v>9</x:v>
      </x:c>
      <x:c r="J6287" s="266" t="n">
        <x:f>MOD(INT((ROW()-ROW($I$46))/(MESCLUN_CAP+1)),CARROT_CAP+1)</x:f>
        <x:v>12</x:v>
      </x:c>
      <x:c r="K6287" s="266" t="n">
        <x:f>MOD(ROW()-ROW($I$46),MESCLUN_CAP+1)</x:f>
        <x:v>10</x:v>
      </x:c>
      <x:c r="L6287" s="266" t="n">
        <x:f>SUM(I6287:K6287)</x:f>
        <x:v>31</x:v>
      </x:c>
      <x:c r="M6287" s="267" t="n">
        <x:f>I6287*TOMATO_HOURS*WEEKS*(1+TOMATO_DIM)^I6287+J6287*CARROT_HOURS*WEEKS*(1+CARROT_DIM)^J6287+K6287*MESCLUN_HOURS*WEEKS*(1+MESCLUN_DIM)^K6287</x:f>
        <x:v>2903.619479787584</x:v>
      </x:c>
      <x:c r="N6287" s="267" t="n">
        <x:f>MAX(M6287-FARMER_HOURS,0)/TEMP_HOURS_PER_WORKER</x:f>
        <x:v>1.5164024165191556</x:v>
      </x:c>
      <x:c r="O6287" s="268" t="n">
        <x:f>I6287*TOMATO_PRICE+J6287*CARROT_PRICE+K6287*MESCLUN_PRICE</x:f>
        <x:v>131328</x:v>
      </x:c>
      <x:c r="P6287" s="268" t="n">
        <x:f>I6287*TOMATO_FERTILIZER+J6287*CARROT_FERTILIZER+K6287*MESCLUN_FERTILIZER</x:f>
        <x:v>22000</x:v>
      </x:c>
      <x:c r="Q6287" s="268" t="n">
        <x:f>MIN(M6287,FARMER_HOURS)*FARMER_RATE+MAX(M6287-FARMER_HOURS,0)*TEMP_RATE</x:f>
        <x:v>62910.06041297889</x:v>
      </x:c>
      <x:c r="R6287" s="268" t="n">
        <x:f>O6287-P6287-Q6287-FIXED_COST</x:f>
        <x:v>26417.93958702111</x:v>
      </x:c>
      <x:c r="S6287" s="139" t="str">
        <x:f>IF(AND(L6287&lt;=TOTAL_BED_CAP,N6287&lt;=TEMP_WORKER_CAP),"YES","NO")</x:f>
        <x:v>YES</x:v>
      </x:c>
      <x:c r="T6287" s="139" t="n">
        <x:f>IF(S6287="YES",R6287,-1E+99)</x:f>
        <x:v>26417.93958702111</x:v>
      </x:c>
    </x:row>
    <x:row r="6288">
      <x:c r="A6288" s="139"/>
      <x:c r="B6288" s="139"/>
      <x:c r="C6288" s="139"/>
      <x:c r="D6288" s="139"/>
      <x:c r="E6288" s="139"/>
      <x:c r="F6288" s="139"/>
      <x:c r="G6288" s="139"/>
      <x:c r="H6288" s="139"/>
      <x:c r="I6288" s="266" t="n">
        <x:f>INT((ROW()-ROW($I$46))/((CARROT_CAP+1)*(MESCLUN_CAP+1)))</x:f>
        <x:v>9</x:v>
      </x:c>
      <x:c r="J6288" s="266" t="n">
        <x:f>MOD(INT((ROW()-ROW($I$46))/(MESCLUN_CAP+1)),CARROT_CAP+1)</x:f>
        <x:v>12</x:v>
      </x:c>
      <x:c r="K6288" s="266" t="n">
        <x:f>MOD(ROW()-ROW($I$46),MESCLUN_CAP+1)</x:f>
        <x:v>11</x:v>
      </x:c>
      <x:c r="L6288" s="266" t="n">
        <x:f>SUM(I6288:K6288)</x:f>
        <x:v>32</x:v>
      </x:c>
      <x:c r="M6288" s="267" t="n">
        <x:f>I6288*TOMATO_HOURS*WEEKS*(1+TOMATO_DIM)^I6288+J6288*CARROT_HOURS*WEEKS*(1+CARROT_DIM)^J6288+K6288*MESCLUN_HOURS*WEEKS*(1+MESCLUN_DIM)^K6288</x:f>
        <x:v>2961.5775928810235</x:v>
      </x:c>
      <x:c r="N6288" s="267" t="n">
        <x:f>MAX(M6288-FARMER_HOURS,0)/TEMP_HOURS_PER_WORKER</x:f>
        <x:v>1.5566511061673773</x:v>
      </x:c>
      <x:c r="O6288" s="268" t="n">
        <x:f>I6288*TOMATO_PRICE+J6288*CARROT_PRICE+K6288*MESCLUN_PRICE</x:f>
        <x:v>134028</x:v>
      </x:c>
      <x:c r="P6288" s="268" t="n">
        <x:f>I6288*TOMATO_FERTILIZER+J6288*CARROT_FERTILIZER+K6288*MESCLUN_FERTILIZER</x:f>
        <x:v>22880</x:v>
      </x:c>
      <x:c r="Q6288" s="268" t="n">
        <x:f>MIN(M6288,FARMER_HOURS)*FARMER_RATE+MAX(M6288-FARMER_HOURS,0)*TEMP_RATE</x:f>
        <x:v>63916.277654184436</x:v>
      </x:c>
      <x:c r="R6288" s="268" t="n">
        <x:f>O6288-P6288-Q6288-FIXED_COST</x:f>
        <x:v>27231.722345815564</x:v>
      </x:c>
      <x:c r="S6288" s="139" t="str">
        <x:f>IF(AND(L6288&lt;=TOTAL_BED_CAP,N6288&lt;=TEMP_WORKER_CAP),"YES","NO")</x:f>
        <x:v>YES</x:v>
      </x:c>
      <x:c r="T6288" s="139" t="n">
        <x:f>IF(S6288="YES",R6288,-1E+99)</x:f>
        <x:v>27231.722345815564</x:v>
      </x:c>
    </x:row>
    <x:row r="6289">
      <x:c r="A6289" s="139"/>
      <x:c r="B6289" s="139"/>
      <x:c r="C6289" s="139"/>
      <x:c r="D6289" s="139"/>
      <x:c r="E6289" s="139"/>
      <x:c r="F6289" s="139"/>
      <x:c r="G6289" s="139"/>
      <x:c r="H6289" s="139"/>
      <x:c r="I6289" s="266" t="n">
        <x:f>INT((ROW()-ROW($I$46))/((CARROT_CAP+1)*(MESCLUN_CAP+1)))</x:f>
        <x:v>9</x:v>
      </x:c>
      <x:c r="J6289" s="266" t="n">
        <x:f>MOD(INT((ROW()-ROW($I$46))/(MESCLUN_CAP+1)),CARROT_CAP+1)</x:f>
        <x:v>12</x:v>
      </x:c>
      <x:c r="K6289" s="266" t="n">
        <x:f>MOD(ROW()-ROW($I$46),MESCLUN_CAP+1)</x:f>
        <x:v>12</x:v>
      </x:c>
      <x:c r="L6289" s="266" t="n">
        <x:f>SUM(I6289:K6289)</x:f>
        <x:v>33</x:v>
      </x:c>
      <x:c r="M6289" s="267" t="n">
        <x:f>I6289*TOMATO_HOURS*WEEKS*(1+TOMATO_DIM)^I6289+J6289*CARROT_HOURS*WEEKS*(1+CARROT_DIM)^J6289+K6289*MESCLUN_HOURS*WEEKS*(1+MESCLUN_DIM)^K6289</x:f>
        <x:v>3020.9050460090875</x:v>
      </x:c>
      <x:c r="N6289" s="267" t="n">
        <x:f>MAX(M6289-FARMER_HOURS,0)/TEMP_HOURS_PER_WORKER</x:f>
        <x:v>1.5978507263951998</x:v>
      </x:c>
      <x:c r="O6289" s="268" t="n">
        <x:f>I6289*TOMATO_PRICE+J6289*CARROT_PRICE+K6289*MESCLUN_PRICE</x:f>
        <x:v>136728</x:v>
      </x:c>
      <x:c r="P6289" s="268" t="n">
        <x:f>I6289*TOMATO_FERTILIZER+J6289*CARROT_FERTILIZER+K6289*MESCLUN_FERTILIZER</x:f>
        <x:v>23760</x:v>
      </x:c>
      <x:c r="Q6289" s="268" t="n">
        <x:f>MIN(M6289,FARMER_HOURS)*FARMER_RATE+MAX(M6289-FARMER_HOURS,0)*TEMP_RATE</x:f>
        <x:v>64946.26815987999</x:v>
      </x:c>
      <x:c r="R6289" s="268" t="n">
        <x:f>O6289-P6289-Q6289-FIXED_COST</x:f>
        <x:v>28021.73184012001</x:v>
      </x:c>
      <x:c r="S6289" s="139" t="str">
        <x:f>IF(AND(L6289&lt;=TOTAL_BED_CAP,N6289&lt;=TEMP_WORKER_CAP),"YES","NO")</x:f>
        <x:v>YES</x:v>
      </x:c>
      <x:c r="T6289" s="139" t="n">
        <x:f>IF(S6289="YES",R6289,-1E+99)</x:f>
        <x:v>28021.73184012001</x:v>
      </x:c>
    </x:row>
    <x:row r="6290">
      <x:c r="A6290" s="139"/>
      <x:c r="B6290" s="139"/>
      <x:c r="C6290" s="139"/>
      <x:c r="D6290" s="139"/>
      <x:c r="E6290" s="139"/>
      <x:c r="F6290" s="139"/>
      <x:c r="G6290" s="139"/>
      <x:c r="H6290" s="139"/>
      <x:c r="I6290" s="266" t="n">
        <x:f>INT((ROW()-ROW($I$46))/((CARROT_CAP+1)*(MESCLUN_CAP+1)))</x:f>
        <x:v>9</x:v>
      </x:c>
      <x:c r="J6290" s="266" t="n">
        <x:f>MOD(INT((ROW()-ROW($I$46))/(MESCLUN_CAP+1)),CARROT_CAP+1)</x:f>
        <x:v>12</x:v>
      </x:c>
      <x:c r="K6290" s="266" t="n">
        <x:f>MOD(ROW()-ROW($I$46),MESCLUN_CAP+1)</x:f>
        <x:v>13</x:v>
      </x:c>
      <x:c r="L6290" s="266" t="n">
        <x:f>SUM(I6290:K6290)</x:f>
        <x:v>34</x:v>
      </x:c>
      <x:c r="M6290" s="267" t="n">
        <x:f>I6290*TOMATO_HOURS*WEEKS*(1+TOMATO_DIM)^I6290+J6290*CARROT_HOURS*WEEKS*(1+CARROT_DIM)^J6290+K6290*MESCLUN_HOURS*WEEKS*(1+MESCLUN_DIM)^K6290</x:f>
        <x:v>3081.627016717472</x:v>
      </x:c>
      <x:c r="N6290" s="267" t="n">
        <x:f>MAX(M6290-FARMER_HOURS,0)/TEMP_HOURS_PER_WORKER</x:f>
        <x:v>1.6400187616093556</x:v>
      </x:c>
      <x:c r="O6290" s="268" t="n">
        <x:f>I6290*TOMATO_PRICE+J6290*CARROT_PRICE+K6290*MESCLUN_PRICE</x:f>
        <x:v>139428</x:v>
      </x:c>
      <x:c r="P6290" s="268" t="n">
        <x:f>I6290*TOMATO_FERTILIZER+J6290*CARROT_FERTILIZER+K6290*MESCLUN_FERTILIZER</x:f>
        <x:v>24640</x:v>
      </x:c>
      <x:c r="Q6290" s="268" t="n">
        <x:f>MIN(M6290,FARMER_HOURS)*FARMER_RATE+MAX(M6290-FARMER_HOURS,0)*TEMP_RATE</x:f>
        <x:v>66000.46904023389</x:v>
      </x:c>
      <x:c r="R6290" s="268" t="n">
        <x:f>O6290-P6290-Q6290-FIXED_COST</x:f>
        <x:v>28787.53095976611</x:v>
      </x:c>
      <x:c r="S6290" s="139" t="str">
        <x:f>IF(AND(L6290&lt;=TOTAL_BED_CAP,N6290&lt;=TEMP_WORKER_CAP),"YES","NO")</x:f>
        <x:v>YES</x:v>
      </x:c>
      <x:c r="T6290" s="139" t="n">
        <x:f>IF(S6290="YES",R6290,-1E+99)</x:f>
        <x:v>28787.53095976611</x:v>
      </x:c>
    </x:row>
    <x:row r="6291">
      <x:c r="A6291" s="139"/>
      <x:c r="B6291" s="139"/>
      <x:c r="C6291" s="139"/>
      <x:c r="D6291" s="139"/>
      <x:c r="E6291" s="139"/>
      <x:c r="F6291" s="139"/>
      <x:c r="G6291" s="139"/>
      <x:c r="H6291" s="139"/>
      <x:c r="I6291" s="266" t="n">
        <x:f>INT((ROW()-ROW($I$46))/((CARROT_CAP+1)*(MESCLUN_CAP+1)))</x:f>
        <x:v>9</x:v>
      </x:c>
      <x:c r="J6291" s="266" t="n">
        <x:f>MOD(INT((ROW()-ROW($I$46))/(MESCLUN_CAP+1)),CARROT_CAP+1)</x:f>
        <x:v>12</x:v>
      </x:c>
      <x:c r="K6291" s="266" t="n">
        <x:f>MOD(ROW()-ROW($I$46),MESCLUN_CAP+1)</x:f>
        <x:v>14</x:v>
      </x:c>
      <x:c r="L6291" s="266" t="n">
        <x:f>SUM(I6291:K6291)</x:f>
        <x:v>35</x:v>
      </x:c>
      <x:c r="M6291" s="267" t="n">
        <x:f>I6291*TOMATO_HOURS*WEEKS*(1+TOMATO_DIM)^I6291+J6291*CARROT_HOURS*WEEKS*(1+CARROT_DIM)^J6291+K6291*MESCLUN_HOURS*WEEKS*(1+MESCLUN_DIM)^K6291</x:f>
        <x:v>3143.769098031133</x:v>
      </x:c>
      <x:c r="N6291" s="267" t="n">
        <x:f>MAX(M6291-FARMER_HOURS,0)/TEMP_HOURS_PER_WORKER</x:f>
        <x:v>1.6831729847438424</x:v>
      </x:c>
      <x:c r="O6291" s="268" t="n">
        <x:f>I6291*TOMATO_PRICE+J6291*CARROT_PRICE+K6291*MESCLUN_PRICE</x:f>
        <x:v>142128</x:v>
      </x:c>
      <x:c r="P6291" s="268" t="n">
        <x:f>I6291*TOMATO_FERTILIZER+J6291*CARROT_FERTILIZER+K6291*MESCLUN_FERTILIZER</x:f>
        <x:v>25520</x:v>
      </x:c>
      <x:c r="Q6291" s="268" t="n">
        <x:f>MIN(M6291,FARMER_HOURS)*FARMER_RATE+MAX(M6291-FARMER_HOURS,0)*TEMP_RATE</x:f>
        <x:v>67079.32461859606</x:v>
      </x:c>
      <x:c r="R6291" s="268" t="n">
        <x:f>O6291-P6291-Q6291-FIXED_COST</x:f>
        <x:v>29528.67538140394</x:v>
      </x:c>
      <x:c r="S6291" s="139" t="str">
        <x:f>IF(AND(L6291&lt;=TOTAL_BED_CAP,N6291&lt;=TEMP_WORKER_CAP),"YES","NO")</x:f>
        <x:v>YES</x:v>
      </x:c>
      <x:c r="T6291" s="139" t="n">
        <x:f>IF(S6291="YES",R6291,-1E+99)</x:f>
        <x:v>29528.67538140394</x:v>
      </x:c>
    </x:row>
    <x:row r="6292">
      <x:c r="A6292" s="139"/>
      <x:c r="B6292" s="139"/>
      <x:c r="C6292" s="139"/>
      <x:c r="D6292" s="139"/>
      <x:c r="E6292" s="139"/>
      <x:c r="F6292" s="139"/>
      <x:c r="G6292" s="139"/>
      <x:c r="H6292" s="139"/>
      <x:c r="I6292" s="266" t="n">
        <x:f>INT((ROW()-ROW($I$46))/((CARROT_CAP+1)*(MESCLUN_CAP+1)))</x:f>
        <x:v>9</x:v>
      </x:c>
      <x:c r="J6292" s="266" t="n">
        <x:f>MOD(INT((ROW()-ROW($I$46))/(MESCLUN_CAP+1)),CARROT_CAP+1)</x:f>
        <x:v>12</x:v>
      </x:c>
      <x:c r="K6292" s="266" t="n">
        <x:f>MOD(ROW()-ROW($I$46),MESCLUN_CAP+1)</x:f>
        <x:v>15</x:v>
      </x:c>
      <x:c r="L6292" s="266" t="n">
        <x:f>SUM(I6292:K6292)</x:f>
        <x:v>36</x:v>
      </x:c>
      <x:c r="M6292" s="267" t="n">
        <x:f>I6292*TOMATO_HOURS*WEEKS*(1+TOMATO_DIM)^I6292+J6292*CARROT_HOURS*WEEKS*(1+CARROT_DIM)^J6292+K6292*MESCLUN_HOURS*WEEKS*(1+MESCLUN_DIM)^K6292</x:f>
        <x:v>3207.3573049072793</x:v>
      </x:c>
      <x:c r="N6292" s="267" t="n">
        <x:f>MAX(M6292-FARMER_HOURS,0)/TEMP_HOURS_PER_WORKER</x:f>
        <x:v>1.7273314617411661</x:v>
      </x:c>
      <x:c r="O6292" s="268" t="n">
        <x:f>I6292*TOMATO_PRICE+J6292*CARROT_PRICE+K6292*MESCLUN_PRICE</x:f>
        <x:v>144828</x:v>
      </x:c>
      <x:c r="P6292" s="268" t="n">
        <x:f>I6292*TOMATO_FERTILIZER+J6292*CARROT_FERTILIZER+K6292*MESCLUN_FERTILIZER</x:f>
        <x:v>26400</x:v>
      </x:c>
      <x:c r="Q6292" s="268" t="n">
        <x:f>MIN(M6292,FARMER_HOURS)*FARMER_RATE+MAX(M6292-FARMER_HOURS,0)*TEMP_RATE</x:f>
        <x:v>68183.28654352916</x:v>
      </x:c>
      <x:c r="R6292" s="268" t="n">
        <x:f>O6292-P6292-Q6292-FIXED_COST</x:f>
        <x:v>30244.71345647084</x:v>
      </x:c>
      <x:c r="S6292" s="139" t="str">
        <x:f>IF(AND(L6292&lt;=TOTAL_BED_CAP,N6292&lt;=TEMP_WORKER_CAP),"YES","NO")</x:f>
        <x:v>YES</x:v>
      </x:c>
      <x:c r="T6292" s="139" t="n">
        <x:f>IF(S6292="YES",R6292,-1E+99)</x:f>
        <x:v>30244.71345647084</x:v>
      </x:c>
    </x:row>
    <x:row r="6293">
      <x:c r="A6293" s="139"/>
      <x:c r="B6293" s="139"/>
      <x:c r="C6293" s="139"/>
      <x:c r="D6293" s="139"/>
      <x:c r="E6293" s="139"/>
      <x:c r="F6293" s="139"/>
      <x:c r="G6293" s="139"/>
      <x:c r="H6293" s="139"/>
      <x:c r="I6293" s="266" t="n">
        <x:f>INT((ROW()-ROW($I$46))/((CARROT_CAP+1)*(MESCLUN_CAP+1)))</x:f>
        <x:v>9</x:v>
      </x:c>
      <x:c r="J6293" s="266" t="n">
        <x:f>MOD(INT((ROW()-ROW($I$46))/(MESCLUN_CAP+1)),CARROT_CAP+1)</x:f>
        <x:v>12</x:v>
      </x:c>
      <x:c r="K6293" s="266" t="n">
        <x:f>MOD(ROW()-ROW($I$46),MESCLUN_CAP+1)</x:f>
        <x:v>16</x:v>
      </x:c>
      <x:c r="L6293" s="266" t="n">
        <x:f>SUM(I6293:K6293)</x:f>
        <x:v>37</x:v>
      </x:c>
      <x:c r="M6293" s="267" t="n">
        <x:f>I6293*TOMATO_HOURS*WEEKS*(1+TOMATO_DIM)^I6293+J6293*CARROT_HOURS*WEEKS*(1+CARROT_DIM)^J6293+K6293*MESCLUN_HOURS*WEEKS*(1+MESCLUN_DIM)^K6293</x:f>
        <x:v>3272.4180807847683</x:v>
      </x:c>
      <x:c r="N6293" s="267" t="n">
        <x:f>MAX(M6293-FARMER_HOURS,0)/TEMP_HOURS_PER_WORKER</x:f>
        <x:v>1.7725125561005335</x:v>
      </x:c>
      <x:c r="O6293" s="268" t="n">
        <x:f>I6293*TOMATO_PRICE+J6293*CARROT_PRICE+K6293*MESCLUN_PRICE</x:f>
        <x:v>147528</x:v>
      </x:c>
      <x:c r="P6293" s="268" t="n">
        <x:f>I6293*TOMATO_FERTILIZER+J6293*CARROT_FERTILIZER+K6293*MESCLUN_FERTILIZER</x:f>
        <x:v>27280</x:v>
      </x:c>
      <x:c r="Q6293" s="268" t="n">
        <x:f>MIN(M6293,FARMER_HOURS)*FARMER_RATE+MAX(M6293-FARMER_HOURS,0)*TEMP_RATE</x:f>
        <x:v>69312.81390251333</x:v>
      </x:c>
      <x:c r="R6293" s="268" t="n">
        <x:f>O6293-P6293-Q6293-FIXED_COST</x:f>
        <x:v>30935.186097486672</x:v>
      </x:c>
      <x:c r="S6293" s="139" t="str">
        <x:f>IF(AND(L6293&lt;=TOTAL_BED_CAP,N6293&lt;=TEMP_WORKER_CAP),"YES","NO")</x:f>
        <x:v>YES</x:v>
      </x:c>
      <x:c r="T6293" s="139" t="n">
        <x:f>IF(S6293="YES",R6293,-1E+99)</x:f>
        <x:v>30935.186097486672</x:v>
      </x:c>
    </x:row>
    <x:row r="6294">
      <x:c r="A6294" s="139"/>
      <x:c r="B6294" s="139"/>
      <x:c r="C6294" s="139"/>
      <x:c r="D6294" s="139"/>
      <x:c r="E6294" s="139"/>
      <x:c r="F6294" s="139"/>
      <x:c r="G6294" s="139"/>
      <x:c r="H6294" s="139"/>
      <x:c r="I6294" s="266" t="n">
        <x:f>INT((ROW()-ROW($I$46))/((CARROT_CAP+1)*(MESCLUN_CAP+1)))</x:f>
        <x:v>9</x:v>
      </x:c>
      <x:c r="J6294" s="266" t="n">
        <x:f>MOD(INT((ROW()-ROW($I$46))/(MESCLUN_CAP+1)),CARROT_CAP+1)</x:f>
        <x:v>12</x:v>
      </x:c>
      <x:c r="K6294" s="266" t="n">
        <x:f>MOD(ROW()-ROW($I$46),MESCLUN_CAP+1)</x:f>
        <x:v>17</x:v>
      </x:c>
      <x:c r="L6294" s="266" t="n">
        <x:f>SUM(I6294:K6294)</x:f>
        <x:v>38</x:v>
      </x:c>
      <x:c r="M6294" s="267" t="n">
        <x:f>I6294*TOMATO_HOURS*WEEKS*(1+TOMATO_DIM)^I6294+J6294*CARROT_HOURS*WEEKS*(1+CARROT_DIM)^J6294+K6294*MESCLUN_HOURS*WEEKS*(1+MESCLUN_DIM)^K6294</x:f>
        <x:v>3338.9783042313084</x:v>
      </x:c>
      <x:c r="N6294" s="267" t="n">
        <x:f>MAX(M6294-FARMER_HOURS,0)/TEMP_HOURS_PER_WORKER</x:f>
        <x:v>1.8187349334939642</x:v>
      </x:c>
      <x:c r="O6294" s="268" t="n">
        <x:f>I6294*TOMATO_PRICE+J6294*CARROT_PRICE+K6294*MESCLUN_PRICE</x:f>
        <x:v>150228</x:v>
      </x:c>
      <x:c r="P6294" s="268" t="n">
        <x:f>I6294*TOMATO_FERTILIZER+J6294*CARROT_FERTILIZER+K6294*MESCLUN_FERTILIZER</x:f>
        <x:v>28160</x:v>
      </x:c>
      <x:c r="Q6294" s="268" t="n">
        <x:f>MIN(M6294,FARMER_HOURS)*FARMER_RATE+MAX(M6294-FARMER_HOURS,0)*TEMP_RATE</x:f>
        <x:v>70468.3733373491</x:v>
      </x:c>
      <x:c r="R6294" s="268" t="n">
        <x:f>O6294-P6294-Q6294-FIXED_COST</x:f>
        <x:v>31599.626662650902</x:v>
      </x:c>
      <x:c r="S6294" s="139" t="str">
        <x:f>IF(AND(L6294&lt;=TOTAL_BED_CAP,N6294&lt;=TEMP_WORKER_CAP),"YES","NO")</x:f>
        <x:v>YES</x:v>
      </x:c>
      <x:c r="T6294" s="139" t="n">
        <x:f>IF(S6294="YES",R6294,-1E+99)</x:f>
        <x:v>31599.626662650902</x:v>
      </x:c>
    </x:row>
    <x:row r="6295">
      <x:c r="A6295" s="139"/>
      <x:c r="B6295" s="139"/>
      <x:c r="C6295" s="139"/>
      <x:c r="D6295" s="139"/>
      <x:c r="E6295" s="139"/>
      <x:c r="F6295" s="139"/>
      <x:c r="G6295" s="139"/>
      <x:c r="H6295" s="139"/>
      <x:c r="I6295" s="266" t="n">
        <x:f>INT((ROW()-ROW($I$46))/((CARROT_CAP+1)*(MESCLUN_CAP+1)))</x:f>
        <x:v>9</x:v>
      </x:c>
      <x:c r="J6295" s="266" t="n">
        <x:f>MOD(INT((ROW()-ROW($I$46))/(MESCLUN_CAP+1)),CARROT_CAP+1)</x:f>
        <x:v>12</x:v>
      </x:c>
      <x:c r="K6295" s="266" t="n">
        <x:f>MOD(ROW()-ROW($I$46),MESCLUN_CAP+1)</x:f>
        <x:v>18</x:v>
      </x:c>
      <x:c r="L6295" s="266" t="n">
        <x:f>SUM(I6295:K6295)</x:f>
        <x:v>39</x:v>
      </x:c>
      <x:c r="M6295" s="267" t="n">
        <x:f>I6295*TOMATO_HOURS*WEEKS*(1+TOMATO_DIM)^I6295+J6295*CARROT_HOURS*WEEKS*(1+CARROT_DIM)^J6295+K6295*MESCLUN_HOURS*WEEKS*(1+MESCLUN_DIM)^K6295</x:f>
        <x:v>3407.0652956898957</x:v>
      </x:c>
      <x:c r="N6295" s="267" t="n">
        <x:f>MAX(M6295-FARMER_HOURS,0)/TEMP_HOURS_PER_WORKER</x:f>
        <x:v>1.8660175664513166</x:v>
      </x:c>
      <x:c r="O6295" s="268" t="n">
        <x:f>I6295*TOMATO_PRICE+J6295*CARROT_PRICE+K6295*MESCLUN_PRICE</x:f>
        <x:v>152928</x:v>
      </x:c>
      <x:c r="P6295" s="268" t="n">
        <x:f>I6295*TOMATO_FERTILIZER+J6295*CARROT_FERTILIZER+K6295*MESCLUN_FERTILIZER</x:f>
        <x:v>29040</x:v>
      </x:c>
      <x:c r="Q6295" s="268" t="n">
        <x:f>MIN(M6295,FARMER_HOURS)*FARMER_RATE+MAX(M6295-FARMER_HOURS,0)*TEMP_RATE</x:f>
        <x:v>71650.4391612829</x:v>
      </x:c>
      <x:c r="R6295" s="268" t="n">
        <x:f>O6295-P6295-Q6295-FIXED_COST</x:f>
        <x:v>32237.560838717094</x:v>
      </x:c>
      <x:c r="S6295" s="139" t="str">
        <x:f>IF(AND(L6295&lt;=TOTAL_BED_CAP,N6295&lt;=TEMP_WORKER_CAP),"YES","NO")</x:f>
        <x:v>YES</x:v>
      </x:c>
      <x:c r="T6295" s="139" t="n">
        <x:f>IF(S6295="YES",R6295,-1E+99)</x:f>
        <x:v>32237.560838717094</x:v>
      </x:c>
    </x:row>
    <x:row r="6296">
      <x:c r="A6296" s="139"/>
      <x:c r="B6296" s="139"/>
      <x:c r="C6296" s="139"/>
      <x:c r="D6296" s="139"/>
      <x:c r="E6296" s="139"/>
      <x:c r="F6296" s="139"/>
      <x:c r="G6296" s="139"/>
      <x:c r="H6296" s="139"/>
      <x:c r="I6296" s="266" t="n">
        <x:f>INT((ROW()-ROW($I$46))/((CARROT_CAP+1)*(MESCLUN_CAP+1)))</x:f>
        <x:v>9</x:v>
      </x:c>
      <x:c r="J6296" s="266" t="n">
        <x:f>MOD(INT((ROW()-ROW($I$46))/(MESCLUN_CAP+1)),CARROT_CAP+1)</x:f>
        <x:v>12</x:v>
      </x:c>
      <x:c r="K6296" s="266" t="n">
        <x:f>MOD(ROW()-ROW($I$46),MESCLUN_CAP+1)</x:f>
        <x:v>19</x:v>
      </x:c>
      <x:c r="L6296" s="266" t="n">
        <x:f>SUM(I6296:K6296)</x:f>
        <x:v>40</x:v>
      </x:c>
      <x:c r="M6296" s="267" t="n">
        <x:f>I6296*TOMATO_HOURS*WEEKS*(1+TOMATO_DIM)^I6296+J6296*CARROT_HOURS*WEEKS*(1+CARROT_DIM)^J6296+K6296*MESCLUN_HOURS*WEEKS*(1+MESCLUN_DIM)^K6296</x:f>
        <x:v>3476.7068243259178</x:v>
      </x:c>
      <x:c r="N6296" s="267" t="n">
        <x:f>MAX(M6296-FARMER_HOURS,0)/TEMP_HOURS_PER_WORKER</x:f>
        <x:v>1.9143797391152206</x:v>
      </x:c>
      <x:c r="O6296" s="268" t="n">
        <x:f>I6296*TOMATO_PRICE+J6296*CARROT_PRICE+K6296*MESCLUN_PRICE</x:f>
        <x:v>155628</x:v>
      </x:c>
      <x:c r="P6296" s="268" t="n">
        <x:f>I6296*TOMATO_FERTILIZER+J6296*CARROT_FERTILIZER+K6296*MESCLUN_FERTILIZER</x:f>
        <x:v>29920</x:v>
      </x:c>
      <x:c r="Q6296" s="268" t="n">
        <x:f>MIN(M6296,FARMER_HOURS)*FARMER_RATE+MAX(M6296-FARMER_HOURS,0)*TEMP_RATE</x:f>
        <x:v>72859.49347788052</x:v>
      </x:c>
      <x:c r="R6296" s="268" t="n">
        <x:f>O6296-P6296-Q6296-FIXED_COST</x:f>
        <x:v>32848.50652211948</x:v>
      </x:c>
      <x:c r="S6296" s="139" t="str">
        <x:f>IF(AND(L6296&lt;=TOTAL_BED_CAP,N6296&lt;=TEMP_WORKER_CAP),"YES","NO")</x:f>
        <x:v>YES</x:v>
      </x:c>
      <x:c r="T6296" s="139" t="n">
        <x:f>IF(S6296="YES",R6296,-1E+99)</x:f>
        <x:v>32848.50652211948</x:v>
      </x:c>
    </x:row>
    <x:row r="6297">
      <x:c r="A6297" s="139"/>
      <x:c r="B6297" s="139"/>
      <x:c r="C6297" s="139"/>
      <x:c r="D6297" s="139"/>
      <x:c r="E6297" s="139"/>
      <x:c r="F6297" s="139"/>
      <x:c r="G6297" s="139"/>
      <x:c r="H6297" s="139"/>
      <x:c r="I6297" s="266" t="n">
        <x:f>INT((ROW()-ROW($I$46))/((CARROT_CAP+1)*(MESCLUN_CAP+1)))</x:f>
        <x:v>9</x:v>
      </x:c>
      <x:c r="J6297" s="266" t="n">
        <x:f>MOD(INT((ROW()-ROW($I$46))/(MESCLUN_CAP+1)),CARROT_CAP+1)</x:f>
        <x:v>12</x:v>
      </x:c>
      <x:c r="K6297" s="266" t="n">
        <x:f>MOD(ROW()-ROW($I$46),MESCLUN_CAP+1)</x:f>
        <x:v>20</x:v>
      </x:c>
      <x:c r="L6297" s="266" t="n">
        <x:f>SUM(I6297:K6297)</x:f>
        <x:v>41</x:v>
      </x:c>
      <x:c r="M6297" s="267" t="n">
        <x:f>I6297*TOMATO_HOURS*WEEKS*(1+TOMATO_DIM)^I6297+J6297*CARROT_HOURS*WEEKS*(1+CARROT_DIM)^J6297+K6297*MESCLUN_HOURS*WEEKS*(1+MESCLUN_DIM)^K6297</x:f>
        <x:v>3547.9311149763944</x:v>
      </x:c>
      <x:c r="N6297" s="267" t="n">
        <x:f>MAX(M6297-FARMER_HOURS,0)/TEMP_HOURS_PER_WORKER</x:f>
        <x:v>1.9638410520669405</x:v>
      </x:c>
      <x:c r="O6297" s="268" t="n">
        <x:f>I6297*TOMATO_PRICE+J6297*CARROT_PRICE+K6297*MESCLUN_PRICE</x:f>
        <x:v>158328</x:v>
      </x:c>
      <x:c r="P6297" s="268" t="n">
        <x:f>I6297*TOMATO_FERTILIZER+J6297*CARROT_FERTILIZER+K6297*MESCLUN_FERTILIZER</x:f>
        <x:v>30800</x:v>
      </x:c>
      <x:c r="Q6297" s="268" t="n">
        <x:f>MIN(M6297,FARMER_HOURS)*FARMER_RATE+MAX(M6297-FARMER_HOURS,0)*TEMP_RATE</x:f>
        <x:v>74096.02630167351</x:v>
      </x:c>
      <x:c r="R6297" s="268" t="n">
        <x:f>O6297-P6297-Q6297-FIXED_COST</x:f>
        <x:v>33431.97369832649</x:v>
      </x:c>
      <x:c r="S6297" s="139" t="str">
        <x:f>IF(AND(L6297&lt;=TOTAL_BED_CAP,N6297&lt;=TEMP_WORKER_CAP),"YES","NO")</x:f>
        <x:v>YES</x:v>
      </x:c>
      <x:c r="T6297" s="139" t="n">
        <x:f>IF(S6297="YES",R6297,-1E+99)</x:f>
        <x:v>33431.97369832649</x:v>
      </x:c>
    </x:row>
    <x:row r="6298">
      <x:c r="A6298" s="139"/>
      <x:c r="B6298" s="139"/>
      <x:c r="C6298" s="139"/>
      <x:c r="D6298" s="139"/>
      <x:c r="E6298" s="139"/>
      <x:c r="F6298" s="139"/>
      <x:c r="G6298" s="139"/>
      <x:c r="H6298" s="139"/>
      <x:c r="I6298" s="266" t="n">
        <x:f>INT((ROW()-ROW($I$46))/((CARROT_CAP+1)*(MESCLUN_CAP+1)))</x:f>
        <x:v>9</x:v>
      </x:c>
      <x:c r="J6298" s="266" t="n">
        <x:f>MOD(INT((ROW()-ROW($I$46))/(MESCLUN_CAP+1)),CARROT_CAP+1)</x:f>
        <x:v>12</x:v>
      </x:c>
      <x:c r="K6298" s="266" t="n">
        <x:f>MOD(ROW()-ROW($I$46),MESCLUN_CAP+1)</x:f>
        <x:v>21</x:v>
      </x:c>
      <x:c r="L6298" s="266" t="n">
        <x:f>SUM(I6298:K6298)</x:f>
        <x:v>42</x:v>
      </x:c>
      <x:c r="M6298" s="267" t="n">
        <x:f>I6298*TOMATO_HOURS*WEEKS*(1+TOMATO_DIM)^I6298+J6298*CARROT_HOURS*WEEKS*(1+CARROT_DIM)^J6298+K6298*MESCLUN_HOURS*WEEKS*(1+MESCLUN_DIM)^K6298</x:f>
        <x:v>3620.7668552028385</x:v>
      </x:c>
      <x:c r="N6298" s="267" t="n">
        <x:f>MAX(M6298-FARMER_HOURS,0)/TEMP_HOURS_PER_WORKER</x:f>
        <x:v>2.0144214272241934</x:v>
      </x:c>
      <x:c r="O6298" s="268" t="n">
        <x:f>I6298*TOMATO_PRICE+J6298*CARROT_PRICE+K6298*MESCLUN_PRICE</x:f>
        <x:v>161028</x:v>
      </x:c>
      <x:c r="P6298" s="268" t="n">
        <x:f>I6298*TOMATO_FERTILIZER+J6298*CARROT_FERTILIZER+K6298*MESCLUN_FERTILIZER</x:f>
        <x:v>31680</x:v>
      </x:c>
      <x:c r="Q6298" s="268" t="n">
        <x:f>MIN(M6298,FARMER_HOURS)*FARMER_RATE+MAX(M6298-FARMER_HOURS,0)*TEMP_RATE</x:f>
        <x:v>75360.53568060484</x:v>
      </x:c>
      <x:c r="R6298" s="268" t="n">
        <x:f>O6298-P6298-Q6298-FIXED_COST</x:f>
        <x:v>33987.46431939516</x:v>
      </x:c>
      <x:c r="S6298" s="139" t="str">
        <x:f>IF(AND(L6298&lt;=TOTAL_BED_CAP,N6298&lt;=TEMP_WORKER_CAP),"YES","NO")</x:f>
        <x:v>YES</x:v>
      </x:c>
      <x:c r="T6298" s="139" t="n">
        <x:f>IF(S6298="YES",R6298,-1E+99)</x:f>
        <x:v>33987.46431939516</x:v>
      </x:c>
    </x:row>
    <x:row r="6299">
      <x:c r="A6299" s="139"/>
      <x:c r="B6299" s="139"/>
      <x:c r="C6299" s="139"/>
      <x:c r="D6299" s="139"/>
      <x:c r="E6299" s="139"/>
      <x:c r="F6299" s="139"/>
      <x:c r="G6299" s="139"/>
      <x:c r="H6299" s="139"/>
      <x:c r="I6299" s="266" t="n">
        <x:f>INT((ROW()-ROW($I$46))/((CARROT_CAP+1)*(MESCLUN_CAP+1)))</x:f>
        <x:v>9</x:v>
      </x:c>
      <x:c r="J6299" s="266" t="n">
        <x:f>MOD(INT((ROW()-ROW($I$46))/(MESCLUN_CAP+1)),CARROT_CAP+1)</x:f>
        <x:v>12</x:v>
      </x:c>
      <x:c r="K6299" s="266" t="n">
        <x:f>MOD(ROW()-ROW($I$46),MESCLUN_CAP+1)</x:f>
        <x:v>22</x:v>
      </x:c>
      <x:c r="L6299" s="266" t="n">
        <x:f>SUM(I6299:K6299)</x:f>
        <x:v>43</x:v>
      </x:c>
      <x:c r="M6299" s="267" t="n">
        <x:f>I6299*TOMATO_HOURS*WEEKS*(1+TOMATO_DIM)^I6299+J6299*CARROT_HOURS*WEEKS*(1+CARROT_DIM)^J6299+K6299*MESCLUN_HOURS*WEEKS*(1+MESCLUN_DIM)^K6299</x:f>
        <x:v>3695.2432024492346</x:v>
      </x:c>
      <x:c r="N6299" s="267" t="n">
        <x:f>MAX(M6299-FARMER_HOURS,0)/TEMP_HOURS_PER_WORKER</x:f>
        <x:v>2.0661411128119687</x:v>
      </x:c>
      <x:c r="O6299" s="268" t="n">
        <x:f>I6299*TOMATO_PRICE+J6299*CARROT_PRICE+K6299*MESCLUN_PRICE</x:f>
        <x:v>163728</x:v>
      </x:c>
      <x:c r="P6299" s="268" t="n">
        <x:f>I6299*TOMATO_FERTILIZER+J6299*CARROT_FERTILIZER+K6299*MESCLUN_FERTILIZER</x:f>
        <x:v>32560</x:v>
      </x:c>
      <x:c r="Q6299" s="268" t="n">
        <x:f>MIN(M6299,FARMER_HOURS)*FARMER_RATE+MAX(M6299-FARMER_HOURS,0)*TEMP_RATE</x:f>
        <x:v>76653.5278202992</x:v>
      </x:c>
      <x:c r="R6299" s="268" t="n">
        <x:f>O6299-P6299-Q6299-FIXED_COST</x:f>
        <x:v>34514.472179700795</x:v>
      </x:c>
      <x:c r="S6299" s="139" t="str">
        <x:f>IF(AND(L6299&lt;=TOTAL_BED_CAP,N6299&lt;=TEMP_WORKER_CAP),"YES","NO")</x:f>
        <x:v>YES</x:v>
      </x:c>
      <x:c r="T6299" s="139" t="n">
        <x:f>IF(S6299="YES",R6299,-1E+99)</x:f>
        <x:v>34514.472179700795</x:v>
      </x:c>
    </x:row>
    <x:row r="6300">
      <x:c r="A6300" s="139"/>
      <x:c r="B6300" s="139"/>
      <x:c r="C6300" s="139"/>
      <x:c r="D6300" s="139"/>
      <x:c r="E6300" s="139"/>
      <x:c r="F6300" s="139"/>
      <x:c r="G6300" s="139"/>
      <x:c r="H6300" s="139"/>
      <x:c r="I6300" s="266" t="n">
        <x:f>INT((ROW()-ROW($I$46))/((CARROT_CAP+1)*(MESCLUN_CAP+1)))</x:f>
        <x:v>9</x:v>
      </x:c>
      <x:c r="J6300" s="266" t="n">
        <x:f>MOD(INT((ROW()-ROW($I$46))/(MESCLUN_CAP+1)),CARROT_CAP+1)</x:f>
        <x:v>12</x:v>
      </x:c>
      <x:c r="K6300" s="266" t="n">
        <x:f>MOD(ROW()-ROW($I$46),MESCLUN_CAP+1)</x:f>
        <x:v>23</x:v>
      </x:c>
      <x:c r="L6300" s="266" t="n">
        <x:f>SUM(I6300:K6300)</x:f>
        <x:v>44</x:v>
      </x:c>
      <x:c r="M6300" s="267" t="n">
        <x:f>I6300*TOMATO_HOURS*WEEKS*(1+TOMATO_DIM)^I6300+J6300*CARROT_HOURS*WEEKS*(1+CARROT_DIM)^J6300+K6300*MESCLUN_HOURS*WEEKS*(1+MESCLUN_DIM)^K6300</x:f>
        <x:v>3771.389791306671</x:v>
      </x:c>
      <x:c r="N6300" s="267" t="n">
        <x:f>MAX(M6300-FARMER_HOURS,0)/TEMP_HOURS_PER_WORKER</x:f>
        <x:v>2.1190206884074105</x:v>
      </x:c>
      <x:c r="O6300" s="268" t="n">
        <x:f>I6300*TOMATO_PRICE+J6300*CARROT_PRICE+K6300*MESCLUN_PRICE</x:f>
        <x:v>166428</x:v>
      </x:c>
      <x:c r="P6300" s="268" t="n">
        <x:f>I6300*TOMATO_FERTILIZER+J6300*CARROT_FERTILIZER+K6300*MESCLUN_FERTILIZER</x:f>
        <x:v>33440</x:v>
      </x:c>
      <x:c r="Q6300" s="268" t="n">
        <x:f>MIN(M6300,FARMER_HOURS)*FARMER_RATE+MAX(M6300-FARMER_HOURS,0)*TEMP_RATE</x:f>
        <x:v>77975.51721018527</x:v>
      </x:c>
      <x:c r="R6300" s="268" t="n">
        <x:f>O6300-P6300-Q6300-FIXED_COST</x:f>
        <x:v>35012.482789814734</x:v>
      </x:c>
      <x:c r="S6300" s="139" t="str">
        <x:f>IF(AND(L6300&lt;=TOTAL_BED_CAP,N6300&lt;=TEMP_WORKER_CAP),"YES","NO")</x:f>
        <x:v>YES</x:v>
      </x:c>
      <x:c r="T6300" s="139" t="n">
        <x:f>IF(S6300="YES",R6300,-1E+99)</x:f>
        <x:v>35012.482789814734</x:v>
      </x:c>
    </x:row>
    <x:row r="6301">
      <x:c r="A6301" s="139"/>
      <x:c r="B6301" s="139"/>
      <x:c r="C6301" s="139"/>
      <x:c r="D6301" s="139"/>
      <x:c r="E6301" s="139"/>
      <x:c r="F6301" s="139"/>
      <x:c r="G6301" s="139"/>
      <x:c r="H6301" s="139"/>
      <x:c r="I6301" s="266" t="n">
        <x:f>INT((ROW()-ROW($I$46))/((CARROT_CAP+1)*(MESCLUN_CAP+1)))</x:f>
        <x:v>9</x:v>
      </x:c>
      <x:c r="J6301" s="266" t="n">
        <x:f>MOD(INT((ROW()-ROW($I$46))/(MESCLUN_CAP+1)),CARROT_CAP+1)</x:f>
        <x:v>12</x:v>
      </x:c>
      <x:c r="K6301" s="266" t="n">
        <x:f>MOD(ROW()-ROW($I$46),MESCLUN_CAP+1)</x:f>
        <x:v>24</x:v>
      </x:c>
      <x:c r="L6301" s="266" t="n">
        <x:f>SUM(I6301:K6301)</x:f>
        <x:v>45</x:v>
      </x:c>
      <x:c r="M6301" s="267" t="n">
        <x:f>I6301*TOMATO_HOURS*WEEKS*(1+TOMATO_DIM)^I6301+J6301*CARROT_HOURS*WEEKS*(1+CARROT_DIM)^J6301+K6301*MESCLUN_HOURS*WEEKS*(1+MESCLUN_DIM)^K6301</x:f>
        <x:v>3849.2367408861664</x:v>
      </x:c>
      <x:c r="N6301" s="267" t="n">
        <x:f>MAX(M6301-FARMER_HOURS,0)/TEMP_HOURS_PER_WORKER</x:f>
        <x:v>2.1730810700598377</x:v>
      </x:c>
      <x:c r="O6301" s="268" t="n">
        <x:f>I6301*TOMATO_PRICE+J6301*CARROT_PRICE+K6301*MESCLUN_PRICE</x:f>
        <x:v>169128</x:v>
      </x:c>
      <x:c r="P6301" s="268" t="n">
        <x:f>I6301*TOMATO_FERTILIZER+J6301*CARROT_FERTILIZER+K6301*MESCLUN_FERTILIZER</x:f>
        <x:v>34320</x:v>
      </x:c>
      <x:c r="Q6301" s="268" t="n">
        <x:f>MIN(M6301,FARMER_HOURS)*FARMER_RATE+MAX(M6301-FARMER_HOURS,0)*TEMP_RATE</x:f>
        <x:v>79327.02675149594</x:v>
      </x:c>
      <x:c r="R6301" s="268" t="n">
        <x:f>O6301-P6301-Q6301-FIXED_COST</x:f>
        <x:v>35480.97324850406</x:v>
      </x:c>
      <x:c r="S6301" s="139" t="str">
        <x:f>IF(AND(L6301&lt;=TOTAL_BED_CAP,N6301&lt;=TEMP_WORKER_CAP),"YES","NO")</x:f>
        <x:v>YES</x:v>
      </x:c>
      <x:c r="T6301" s="139" t="n">
        <x:f>IF(S6301="YES",R6301,-1E+99)</x:f>
        <x:v>35480.97324850406</x:v>
      </x:c>
    </x:row>
    <x:row r="6302">
      <x:c r="A6302" s="139"/>
      <x:c r="B6302" s="139"/>
      <x:c r="C6302" s="139"/>
      <x:c r="D6302" s="139"/>
      <x:c r="E6302" s="139"/>
      <x:c r="F6302" s="139"/>
      <x:c r="G6302" s="139"/>
      <x:c r="H6302" s="139"/>
      <x:c r="I6302" s="266" t="n">
        <x:f>INT((ROW()-ROW($I$46))/((CARROT_CAP+1)*(MESCLUN_CAP+1)))</x:f>
        <x:v>9</x:v>
      </x:c>
      <x:c r="J6302" s="266" t="n">
        <x:f>MOD(INT((ROW()-ROW($I$46))/(MESCLUN_CAP+1)),CARROT_CAP+1)</x:f>
        <x:v>12</x:v>
      </x:c>
      <x:c r="K6302" s="266" t="n">
        <x:f>MOD(ROW()-ROW($I$46),MESCLUN_CAP+1)</x:f>
        <x:v>25</x:v>
      </x:c>
      <x:c r="L6302" s="266" t="n">
        <x:f>SUM(I6302:K6302)</x:f>
        <x:v>46</x:v>
      </x:c>
      <x:c r="M6302" s="267" t="n">
        <x:f>I6302*TOMATO_HOURS*WEEKS*(1+TOMATO_DIM)^I6302+J6302*CARROT_HOURS*WEEKS*(1+CARROT_DIM)^J6302+K6302*MESCLUN_HOURS*WEEKS*(1+MESCLUN_DIM)^K6302</x:f>
        <x:v>3928.8146623012644</x:v>
      </x:c>
      <x:c r="N6302" s="267" t="n">
        <x:f>MAX(M6302-FARMER_HOURS,0)/TEMP_HOURS_PER_WORKER</x:f>
        <x:v>2.2283435154869893</x:v>
      </x:c>
      <x:c r="O6302" s="268" t="n">
        <x:f>I6302*TOMATO_PRICE+J6302*CARROT_PRICE+K6302*MESCLUN_PRICE</x:f>
        <x:v>171828</x:v>
      </x:c>
      <x:c r="P6302" s="268" t="n">
        <x:f>I6302*TOMATO_FERTILIZER+J6302*CARROT_FERTILIZER+K6302*MESCLUN_FERTILIZER</x:f>
        <x:v>35200</x:v>
      </x:c>
      <x:c r="Q6302" s="268" t="n">
        <x:f>MIN(M6302,FARMER_HOURS)*FARMER_RATE+MAX(M6302-FARMER_HOURS,0)*TEMP_RATE</x:f>
        <x:v>80708.58788717473</x:v>
      </x:c>
      <x:c r="R6302" s="268" t="n">
        <x:f>O6302-P6302-Q6302-FIXED_COST</x:f>
        <x:v>35919.412112825274</x:v>
      </x:c>
      <x:c r="S6302" s="139" t="str">
        <x:f>IF(AND(L6302&lt;=TOTAL_BED_CAP,N6302&lt;=TEMP_WORKER_CAP),"YES","NO")</x:f>
        <x:v>YES</x:v>
      </x:c>
      <x:c r="T6302" s="139" t="n">
        <x:f>IF(S6302="YES",R6302,-1E+99)</x:f>
        <x:v>35919.412112825274</x:v>
      </x:c>
    </x:row>
    <x:row r="6303">
      <x:c r="A6303" s="139"/>
      <x:c r="B6303" s="139"/>
      <x:c r="C6303" s="139"/>
      <x:c r="D6303" s="139"/>
      <x:c r="E6303" s="139"/>
      <x:c r="F6303" s="139"/>
      <x:c r="G6303" s="139"/>
      <x:c r="H6303" s="139"/>
      <x:c r="I6303" s="266" t="n">
        <x:f>INT((ROW()-ROW($I$46))/((CARROT_CAP+1)*(MESCLUN_CAP+1)))</x:f>
        <x:v>9</x:v>
      </x:c>
      <x:c r="J6303" s="266" t="n">
        <x:f>MOD(INT((ROW()-ROW($I$46))/(MESCLUN_CAP+1)),CARROT_CAP+1)</x:f>
        <x:v>12</x:v>
      </x:c>
      <x:c r="K6303" s="266" t="n">
        <x:f>MOD(ROW()-ROW($I$46),MESCLUN_CAP+1)</x:f>
        <x:v>26</x:v>
      </x:c>
      <x:c r="L6303" s="266" t="n">
        <x:f>SUM(I6303:K6303)</x:f>
        <x:v>47</x:v>
      </x:c>
      <x:c r="M6303" s="267" t="n">
        <x:f>I6303*TOMATO_HOURS*WEEKS*(1+TOMATO_DIM)^I6303+J6303*CARROT_HOURS*WEEKS*(1+CARROT_DIM)^J6303+K6303*MESCLUN_HOURS*WEEKS*(1+MESCLUN_DIM)^K6303</x:f>
        <x:v>4010.154666261981</x:v>
      </x:c>
      <x:c r="N6303" s="267" t="n">
        <x:f>MAX(M6303-FARMER_HOURS,0)/TEMP_HOURS_PER_WORKER</x:f>
        <x:v>2.284829629348598</x:v>
      </x:c>
      <x:c r="O6303" s="268" t="n">
        <x:f>I6303*TOMATO_PRICE+J6303*CARROT_PRICE+K6303*MESCLUN_PRICE</x:f>
        <x:v>174528</x:v>
      </x:c>
      <x:c r="P6303" s="268" t="n">
        <x:f>I6303*TOMATO_FERTILIZER+J6303*CARROT_FERTILIZER+K6303*MESCLUN_FERTILIZER</x:f>
        <x:v>36080</x:v>
      </x:c>
      <x:c r="Q6303" s="268" t="n">
        <x:f>MIN(M6303,FARMER_HOURS)*FARMER_RATE+MAX(M6303-FARMER_HOURS,0)*TEMP_RATE</x:f>
        <x:v>82120.74073371495</x:v>
      </x:c>
      <x:c r="R6303" s="268" t="n">
        <x:f>O6303-P6303-Q6303-FIXED_COST</x:f>
        <x:v>36327.25926628505</x:v>
      </x:c>
      <x:c r="S6303" s="139" t="str">
        <x:f>IF(AND(L6303&lt;=TOTAL_BED_CAP,N6303&lt;=TEMP_WORKER_CAP),"YES","NO")</x:f>
        <x:v>YES</x:v>
      </x:c>
      <x:c r="T6303" s="139" t="n">
        <x:f>IF(S6303="YES",R6303,-1E+99)</x:f>
        <x:v>36327.25926628505</x:v>
      </x:c>
    </x:row>
    <x:row r="6304">
      <x:c r="A6304" s="139"/>
      <x:c r="B6304" s="139"/>
      <x:c r="C6304" s="139"/>
      <x:c r="D6304" s="139"/>
      <x:c r="E6304" s="139"/>
      <x:c r="F6304" s="139"/>
      <x:c r="G6304" s="139"/>
      <x:c r="H6304" s="139"/>
      <x:c r="I6304" s="266" t="n">
        <x:f>INT((ROW()-ROW($I$46))/((CARROT_CAP+1)*(MESCLUN_CAP+1)))</x:f>
        <x:v>9</x:v>
      </x:c>
      <x:c r="J6304" s="266" t="n">
        <x:f>MOD(INT((ROW()-ROW($I$46))/(MESCLUN_CAP+1)),CARROT_CAP+1)</x:f>
        <x:v>12</x:v>
      </x:c>
      <x:c r="K6304" s="266" t="n">
        <x:f>MOD(ROW()-ROW($I$46),MESCLUN_CAP+1)</x:f>
        <x:v>27</x:v>
      </x:c>
      <x:c r="L6304" s="266" t="n">
        <x:f>SUM(I6304:K6304)</x:f>
        <x:v>48</x:v>
      </x:c>
      <x:c r="M6304" s="267" t="n">
        <x:f>I6304*TOMATO_HOURS*WEEKS*(1+TOMATO_DIM)^I6304+J6304*CARROT_HOURS*WEEKS*(1+CARROT_DIM)^J6304+K6304*MESCLUN_HOURS*WEEKS*(1+MESCLUN_DIM)^K6304</x:f>
        <x:v>4093.2883707817386</x:v>
      </x:c>
      <x:c r="N6304" s="267" t="n">
        <x:f>MAX(M6304-FARMER_HOURS,0)/TEMP_HOURS_PER_WORKER</x:f>
        <x:v>2.3425613685984294</x:v>
      </x:c>
      <x:c r="O6304" s="268" t="n">
        <x:f>I6304*TOMATO_PRICE+J6304*CARROT_PRICE+K6304*MESCLUN_PRICE</x:f>
        <x:v>177228</x:v>
      </x:c>
      <x:c r="P6304" s="268" t="n">
        <x:f>I6304*TOMATO_FERTILIZER+J6304*CARROT_FERTILIZER+K6304*MESCLUN_FERTILIZER</x:f>
        <x:v>36960</x:v>
      </x:c>
      <x:c r="Q6304" s="268" t="n">
        <x:f>MIN(M6304,FARMER_HOURS)*FARMER_RATE+MAX(M6304-FARMER_HOURS,0)*TEMP_RATE</x:f>
        <x:v>83564.03421496073</x:v>
      </x:c>
      <x:c r="R6304" s="268" t="n">
        <x:f>O6304-P6304-Q6304-FIXED_COST</x:f>
        <x:v>36703.96578503927</x:v>
      </x:c>
      <x:c r="S6304" s="139" t="str">
        <x:f>IF(AND(L6304&lt;=TOTAL_BED_CAP,N6304&lt;=TEMP_WORKER_CAP),"YES","NO")</x:f>
        <x:v>YES</x:v>
      </x:c>
      <x:c r="T6304" s="139" t="n">
        <x:f>IF(S6304="YES",R6304,-1E+99)</x:f>
        <x:v>36703.96578503927</x:v>
      </x:c>
    </x:row>
    <x:row r="6305">
      <x:c r="A6305" s="139"/>
      <x:c r="B6305" s="139"/>
      <x:c r="C6305" s="139"/>
      <x:c r="D6305" s="139"/>
      <x:c r="E6305" s="139"/>
      <x:c r="F6305" s="139"/>
      <x:c r="G6305" s="139"/>
      <x:c r="H6305" s="139"/>
      <x:c r="I6305" s="266" t="n">
        <x:f>INT((ROW()-ROW($I$46))/((CARROT_CAP+1)*(MESCLUN_CAP+1)))</x:f>
        <x:v>9</x:v>
      </x:c>
      <x:c r="J6305" s="266" t="n">
        <x:f>MOD(INT((ROW()-ROW($I$46))/(MESCLUN_CAP+1)),CARROT_CAP+1)</x:f>
        <x:v>12</x:v>
      </x:c>
      <x:c r="K6305" s="266" t="n">
        <x:f>MOD(ROW()-ROW($I$46),MESCLUN_CAP+1)</x:f>
        <x:v>28</x:v>
      </x:c>
      <x:c r="L6305" s="266" t="n">
        <x:f>SUM(I6305:K6305)</x:f>
        <x:v>49</x:v>
      </x:c>
      <x:c r="M6305" s="267" t="n">
        <x:f>I6305*TOMATO_HOURS*WEEKS*(1+TOMATO_DIM)^I6305+J6305*CARROT_HOURS*WEEKS*(1+CARROT_DIM)^J6305+K6305*MESCLUN_HOURS*WEEKS*(1+MESCLUN_DIM)^K6305</x:f>
        <x:v>4178.247908998892</x:v>
      </x:c>
      <x:c r="N6305" s="267" t="n">
        <x:f>MAX(M6305-FARMER_HOURS,0)/TEMP_HOURS_PER_WORKER</x:f>
        <x:v>2.401561047915897</x:v>
      </x:c>
      <x:c r="O6305" s="268" t="n">
        <x:f>I6305*TOMATO_PRICE+J6305*CARROT_PRICE+K6305*MESCLUN_PRICE</x:f>
        <x:v>179928</x:v>
      </x:c>
      <x:c r="P6305" s="268" t="n">
        <x:f>I6305*TOMATO_FERTILIZER+J6305*CARROT_FERTILIZER+K6305*MESCLUN_FERTILIZER</x:f>
        <x:v>37840</x:v>
      </x:c>
      <x:c r="Q6305" s="268" t="n">
        <x:f>MIN(M6305,FARMER_HOURS)*FARMER_RATE+MAX(M6305-FARMER_HOURS,0)*TEMP_RATE</x:f>
        <x:v>85039.02619789743</x:v>
      </x:c>
      <x:c r="R6305" s="268" t="n">
        <x:f>O6305-P6305-Q6305-FIXED_COST</x:f>
        <x:v>37048.97380210257</x:v>
      </x:c>
      <x:c r="S6305" s="139" t="str">
        <x:f>IF(AND(L6305&lt;=TOTAL_BED_CAP,N6305&lt;=TEMP_WORKER_CAP),"YES","NO")</x:f>
        <x:v>YES</x:v>
      </x:c>
      <x:c r="T6305" s="139" t="n">
        <x:f>IF(S6305="YES",R6305,-1E+99)</x:f>
        <x:v>37048.97380210257</x:v>
      </x:c>
    </x:row>
    <x:row r="6306">
      <x:c r="A6306" s="139"/>
      <x:c r="B6306" s="139"/>
      <x:c r="C6306" s="139"/>
      <x:c r="D6306" s="139"/>
      <x:c r="E6306" s="139"/>
      <x:c r="F6306" s="139"/>
      <x:c r="G6306" s="139"/>
      <x:c r="H6306" s="139"/>
      <x:c r="I6306" s="266" t="n">
        <x:f>INT((ROW()-ROW($I$46))/((CARROT_CAP+1)*(MESCLUN_CAP+1)))</x:f>
        <x:v>9</x:v>
      </x:c>
      <x:c r="J6306" s="266" t="n">
        <x:f>MOD(INT((ROW()-ROW($I$46))/(MESCLUN_CAP+1)),CARROT_CAP+1)</x:f>
        <x:v>12</x:v>
      </x:c>
      <x:c r="K6306" s="266" t="n">
        <x:f>MOD(ROW()-ROW($I$46),MESCLUN_CAP+1)</x:f>
        <x:v>29</x:v>
      </x:c>
      <x:c r="L6306" s="266" t="n">
        <x:f>SUM(I6306:K6306)</x:f>
        <x:v>50</x:v>
      </x:c>
      <x:c r="M6306" s="267" t="n">
        <x:f>I6306*TOMATO_HOURS*WEEKS*(1+TOMATO_DIM)^I6306+J6306*CARROT_HOURS*WEEKS*(1+CARROT_DIM)^J6306+K6306*MESCLUN_HOURS*WEEKS*(1+MESCLUN_DIM)^K6306</x:f>
        <x:v>4265.065937114545</x:v>
      </x:c>
      <x:c r="N6306" s="267" t="n">
        <x:f>MAX(M6306-FARMER_HOURS,0)/TEMP_HOURS_PER_WORKER</x:f>
        <x:v>2.461851345218434</x:v>
      </x:c>
      <x:c r="O6306" s="268" t="n">
        <x:f>I6306*TOMATO_PRICE+J6306*CARROT_PRICE+K6306*MESCLUN_PRICE</x:f>
        <x:v>182628</x:v>
      </x:c>
      <x:c r="P6306" s="268" t="n">
        <x:f>I6306*TOMATO_FERTILIZER+J6306*CARROT_FERTILIZER+K6306*MESCLUN_FERTILIZER</x:f>
        <x:v>38720</x:v>
      </x:c>
      <x:c r="Q6306" s="268" t="n">
        <x:f>MIN(M6306,FARMER_HOURS)*FARMER_RATE+MAX(M6306-FARMER_HOURS,0)*TEMP_RATE</x:f>
        <x:v>86546.28363046085</x:v>
      </x:c>
      <x:c r="R6306" s="268" t="n">
        <x:f>O6306-P6306-Q6306-FIXED_COST</x:f>
        <x:v>37361.71636953915</x:v>
      </x:c>
      <x:c r="S6306" s="139" t="str">
        <x:f>IF(AND(L6306&lt;=TOTAL_BED_CAP,N6306&lt;=TEMP_WORKER_CAP),"YES","NO")</x:f>
        <x:v>YES</x:v>
      </x:c>
      <x:c r="T6306" s="139" t="n">
        <x:f>IF(S6306="YES",R6306,-1E+99)</x:f>
        <x:v>37361.71636953915</x:v>
      </x:c>
    </x:row>
    <x:row r="6307">
      <x:c r="A6307" s="139"/>
      <x:c r="B6307" s="139"/>
      <x:c r="C6307" s="139"/>
      <x:c r="D6307" s="139"/>
      <x:c r="E6307" s="139"/>
      <x:c r="F6307" s="139"/>
      <x:c r="G6307" s="139"/>
      <x:c r="H6307" s="139"/>
      <x:c r="I6307" s="266" t="n">
        <x:f>INT((ROW()-ROW($I$46))/((CARROT_CAP+1)*(MESCLUN_CAP+1)))</x:f>
        <x:v>9</x:v>
      </x:c>
      <x:c r="J6307" s="266" t="n">
        <x:f>MOD(INT((ROW()-ROW($I$46))/(MESCLUN_CAP+1)),CARROT_CAP+1)</x:f>
        <x:v>12</x:v>
      </x:c>
      <x:c r="K6307" s="266" t="n">
        <x:f>MOD(ROW()-ROW($I$46),MESCLUN_CAP+1)</x:f>
        <x:v>30</x:v>
      </x:c>
      <x:c r="L6307" s="266" t="n">
        <x:f>SUM(I6307:K6307)</x:f>
        <x:v>51</x:v>
      </x:c>
      <x:c r="M6307" s="267" t="n">
        <x:f>I6307*TOMATO_HOURS*WEEKS*(1+TOMATO_DIM)^I6307+J6307*CARROT_HOURS*WEEKS*(1+CARROT_DIM)^J6307+K6307*MESCLUN_HOURS*WEEKS*(1+MESCLUN_DIM)^K6307</x:f>
        <x:v>4353.775642448315</x:v>
      </x:c>
      <x:c r="N6307" s="267" t="n">
        <x:f>MAX(M6307-FARMER_HOURS,0)/TEMP_HOURS_PER_WORKER</x:f>
        <x:v>2.5234553072557744</x:v>
      </x:c>
      <x:c r="O6307" s="268" t="n">
        <x:f>I6307*TOMATO_PRICE+J6307*CARROT_PRICE+K6307*MESCLUN_PRICE</x:f>
        <x:v>185328</x:v>
      </x:c>
      <x:c r="P6307" s="268" t="n">
        <x:f>I6307*TOMATO_FERTILIZER+J6307*CARROT_FERTILIZER+K6307*MESCLUN_FERTILIZER</x:f>
        <x:v>39600</x:v>
      </x:c>
      <x:c r="Q6307" s="268" t="n">
        <x:f>MIN(M6307,FARMER_HOURS)*FARMER_RATE+MAX(M6307-FARMER_HOURS,0)*TEMP_RATE</x:f>
        <x:v>88086.38268139436</x:v>
      </x:c>
      <x:c r="R6307" s="268" t="n">
        <x:f>O6307-P6307-Q6307-FIXED_COST</x:f>
        <x:v>37641.61731860564</x:v>
      </x:c>
      <x:c r="S6307" s="139" t="str">
        <x:f>IF(AND(L6307&lt;=TOTAL_BED_CAP,N6307&lt;=TEMP_WORKER_CAP),"YES","NO")</x:f>
        <x:v>YES</x:v>
      </x:c>
      <x:c r="T6307" s="139" t="n">
        <x:f>IF(S6307="YES",R6307,-1E+99)</x:f>
        <x:v>37641.61731860564</x:v>
      </x:c>
    </x:row>
    <x:row r="6308">
      <x:c r="A6308" s="139"/>
      <x:c r="B6308" s="139"/>
      <x:c r="C6308" s="139"/>
      <x:c r="D6308" s="139"/>
      <x:c r="E6308" s="139"/>
      <x:c r="F6308" s="139"/>
      <x:c r="G6308" s="139"/>
      <x:c r="H6308" s="139"/>
      <x:c r="I6308" s="266" t="n">
        <x:f>INT((ROW()-ROW($I$46))/((CARROT_CAP+1)*(MESCLUN_CAP+1)))</x:f>
        <x:v>9</x:v>
      </x:c>
      <x:c r="J6308" s="266" t="n">
        <x:f>MOD(INT((ROW()-ROW($I$46))/(MESCLUN_CAP+1)),CARROT_CAP+1)</x:f>
        <x:v>13</x:v>
      </x:c>
      <x:c r="K6308" s="266" t="n">
        <x:f>MOD(ROW()-ROW($I$46),MESCLUN_CAP+1)</x:f>
        <x:v>0</x:v>
      </x:c>
      <x:c r="L6308" s="266" t="n">
        <x:f>SUM(I6308:K6308)</x:f>
        <x:v>22</x:v>
      </x:c>
      <x:c r="M6308" s="267" t="n">
        <x:f>I6308*TOMATO_HOURS*WEEKS*(1+TOMATO_DIM)^I6308+J6308*CARROT_HOURS*WEEKS*(1+CARROT_DIM)^J6308+K6308*MESCLUN_HOURS*WEEKS*(1+MESCLUN_DIM)^K6308</x:f>
        <x:v>2447.556937202459</x:v>
      </x:c>
      <x:c r="N6308" s="267" t="n">
        <x:f>MAX(M6308-FARMER_HOURS,0)/TEMP_HOURS_PER_WORKER</x:f>
        <x:v>1.1996923175017076</x:v>
      </x:c>
      <x:c r="O6308" s="268" t="n">
        <x:f>I6308*TOMATO_PRICE+J6308*CARROT_PRICE+K6308*MESCLUN_PRICE</x:f>
        <x:v>106422</x:v>
      </x:c>
      <x:c r="P6308" s="268" t="n">
        <x:f>I6308*TOMATO_FERTILIZER+J6308*CARROT_FERTILIZER+K6308*MESCLUN_FERTILIZER</x:f>
        <x:v>13640</x:v>
      </x:c>
      <x:c r="Q6308" s="268" t="n">
        <x:f>MIN(M6308,FARMER_HOURS)*FARMER_RATE+MAX(M6308-FARMER_HOURS,0)*TEMP_RATE</x:f>
        <x:v>54992.30793754269</x:v>
      </x:c>
      <x:c r="R6308" s="268" t="n">
        <x:f>O6308-P6308-Q6308-FIXED_COST</x:f>
        <x:v>17789.69206245731</x:v>
      </x:c>
      <x:c r="S6308" s="139" t="str">
        <x:f>IF(AND(L6308&lt;=TOTAL_BED_CAP,N6308&lt;=TEMP_WORKER_CAP),"YES","NO")</x:f>
        <x:v>YES</x:v>
      </x:c>
      <x:c r="T6308" s="139" t="n">
        <x:f>IF(S6308="YES",R6308,-1E+99)</x:f>
        <x:v>17789.69206245731</x:v>
      </x:c>
    </x:row>
    <x:row r="6309">
      <x:c r="A6309" s="139"/>
      <x:c r="B6309" s="139"/>
      <x:c r="C6309" s="139"/>
      <x:c r="D6309" s="139"/>
      <x:c r="E6309" s="139"/>
      <x:c r="F6309" s="139"/>
      <x:c r="G6309" s="139"/>
      <x:c r="H6309" s="139"/>
      <x:c r="I6309" s="266" t="n">
        <x:f>INT((ROW()-ROW($I$46))/((CARROT_CAP+1)*(MESCLUN_CAP+1)))</x:f>
        <x:v>9</x:v>
      </x:c>
      <x:c r="J6309" s="266" t="n">
        <x:f>MOD(INT((ROW()-ROW($I$46))/(MESCLUN_CAP+1)),CARROT_CAP+1)</x:f>
        <x:v>13</x:v>
      </x:c>
      <x:c r="K6309" s="266" t="n">
        <x:f>MOD(ROW()-ROW($I$46),MESCLUN_CAP+1)</x:f>
        <x:v>1</x:v>
      </x:c>
      <x:c r="L6309" s="266" t="n">
        <x:f>SUM(I6309:K6309)</x:f>
        <x:v>23</x:v>
      </x:c>
      <x:c r="M6309" s="267" t="n">
        <x:f>I6309*TOMATO_HOURS*WEEKS*(1+TOMATO_DIM)^I6309+J6309*CARROT_HOURS*WEEKS*(1+CARROT_DIM)^J6309+K6309*MESCLUN_HOURS*WEEKS*(1+MESCLUN_DIM)^K6309</x:f>
        <x:v>2493.119437202459</x:v>
      </x:c>
      <x:c r="N6309" s="267" t="n">
        <x:f>MAX(M6309-FARMER_HOURS,0)/TEMP_HOURS_PER_WORKER</x:f>
        <x:v>1.2313329425017074</x:v>
      </x:c>
      <x:c r="O6309" s="268" t="n">
        <x:f>I6309*TOMATO_PRICE+J6309*CARROT_PRICE+K6309*MESCLUN_PRICE</x:f>
        <x:v>109122</x:v>
      </x:c>
      <x:c r="P6309" s="268" t="n">
        <x:f>I6309*TOMATO_FERTILIZER+J6309*CARROT_FERTILIZER+K6309*MESCLUN_FERTILIZER</x:f>
        <x:v>14520</x:v>
      </x:c>
      <x:c r="Q6309" s="268" t="n">
        <x:f>MIN(M6309,FARMER_HOURS)*FARMER_RATE+MAX(M6309-FARMER_HOURS,0)*TEMP_RATE</x:f>
        <x:v>55783.32356254269</x:v>
      </x:c>
      <x:c r="R6309" s="268" t="n">
        <x:f>O6309-P6309-Q6309-FIXED_COST</x:f>
        <x:v>18818.67643745731</x:v>
      </x:c>
      <x:c r="S6309" s="139" t="str">
        <x:f>IF(AND(L6309&lt;=TOTAL_BED_CAP,N6309&lt;=TEMP_WORKER_CAP),"YES","NO")</x:f>
        <x:v>YES</x:v>
      </x:c>
      <x:c r="T6309" s="139" t="n">
        <x:f>IF(S6309="YES",R6309,-1E+99)</x:f>
        <x:v>18818.67643745731</x:v>
      </x:c>
    </x:row>
    <x:row r="6310">
      <x:c r="A6310" s="139"/>
      <x:c r="B6310" s="139"/>
      <x:c r="C6310" s="139"/>
      <x:c r="D6310" s="139"/>
      <x:c r="E6310" s="139"/>
      <x:c r="F6310" s="139"/>
      <x:c r="G6310" s="139"/>
      <x:c r="H6310" s="139"/>
      <x:c r="I6310" s="266" t="n">
        <x:f>INT((ROW()-ROW($I$46))/((CARROT_CAP+1)*(MESCLUN_CAP+1)))</x:f>
        <x:v>9</x:v>
      </x:c>
      <x:c r="J6310" s="266" t="n">
        <x:f>MOD(INT((ROW()-ROW($I$46))/(MESCLUN_CAP+1)),CARROT_CAP+1)</x:f>
        <x:v>13</x:v>
      </x:c>
      <x:c r="K6310" s="266" t="n">
        <x:f>MOD(ROW()-ROW($I$46),MESCLUN_CAP+1)</x:f>
        <x:v>2</x:v>
      </x:c>
      <x:c r="L6310" s="266" t="n">
        <x:f>SUM(I6310:K6310)</x:f>
        <x:v>24</x:v>
      </x:c>
      <x:c r="M6310" s="267" t="n">
        <x:f>I6310*TOMATO_HOURS*WEEKS*(1+TOMATO_DIM)^I6310+J6310*CARROT_HOURS*WEEKS*(1+CARROT_DIM)^J6310+K6310*MESCLUN_HOURS*WEEKS*(1+MESCLUN_DIM)^K6310</x:f>
        <x:v>2539.8209997024587</x:v>
      </x:c>
      <x:c r="N6310" s="267" t="n">
        <x:f>MAX(M6310-FARMER_HOURS,0)/TEMP_HOURS_PER_WORKER</x:f>
        <x:v>1.2637645831267075</x:v>
      </x:c>
      <x:c r="O6310" s="268" t="n">
        <x:f>I6310*TOMATO_PRICE+J6310*CARROT_PRICE+K6310*MESCLUN_PRICE</x:f>
        <x:v>111822</x:v>
      </x:c>
      <x:c r="P6310" s="268" t="n">
        <x:f>I6310*TOMATO_FERTILIZER+J6310*CARROT_FERTILIZER+K6310*MESCLUN_FERTILIZER</x:f>
        <x:v>15400</x:v>
      </x:c>
      <x:c r="Q6310" s="268" t="n">
        <x:f>MIN(M6310,FARMER_HOURS)*FARMER_RATE+MAX(M6310-FARMER_HOURS,0)*TEMP_RATE</x:f>
        <x:v>56594.11457816769</x:v>
      </x:c>
      <x:c r="R6310" s="268" t="n">
        <x:f>O6310-P6310-Q6310-FIXED_COST</x:f>
        <x:v>19827.88542183231</x:v>
      </x:c>
      <x:c r="S6310" s="139" t="str">
        <x:f>IF(AND(L6310&lt;=TOTAL_BED_CAP,N6310&lt;=TEMP_WORKER_CAP),"YES","NO")</x:f>
        <x:v>YES</x:v>
      </x:c>
      <x:c r="T6310" s="139" t="n">
        <x:f>IF(S6310="YES",R6310,-1E+99)</x:f>
        <x:v>19827.88542183231</x:v>
      </x:c>
    </x:row>
    <x:row r="6311">
      <x:c r="A6311" s="139"/>
      <x:c r="B6311" s="139"/>
      <x:c r="C6311" s="139"/>
      <x:c r="D6311" s="139"/>
      <x:c r="E6311" s="139"/>
      <x:c r="F6311" s="139"/>
      <x:c r="G6311" s="139"/>
      <x:c r="H6311" s="139"/>
      <x:c r="I6311" s="266" t="n">
        <x:f>INT((ROW()-ROW($I$46))/((CARROT_CAP+1)*(MESCLUN_CAP+1)))</x:f>
        <x:v>9</x:v>
      </x:c>
      <x:c r="J6311" s="266" t="n">
        <x:f>MOD(INT((ROW()-ROW($I$46))/(MESCLUN_CAP+1)),CARROT_CAP+1)</x:f>
        <x:v>13</x:v>
      </x:c>
      <x:c r="K6311" s="266" t="n">
        <x:f>MOD(ROW()-ROW($I$46),MESCLUN_CAP+1)</x:f>
        <x:v>3</x:v>
      </x:c>
      <x:c r="L6311" s="266" t="n">
        <x:f>SUM(I6311:K6311)</x:f>
        <x:v>25</x:v>
      </x:c>
      <x:c r="M6311" s="267" t="n">
        <x:f>I6311*TOMATO_HOURS*WEEKS*(1+TOMATO_DIM)^I6311+J6311*CARROT_HOURS*WEEKS*(1+CARROT_DIM)^J6311+K6311*MESCLUN_HOURS*WEEKS*(1+MESCLUN_DIM)^K6311</x:f>
        <x:v>2587.6829821243336</x:v>
      </x:c>
      <x:c r="N6311" s="267" t="n">
        <x:f>MAX(M6311-FARMER_HOURS,0)/TEMP_HOURS_PER_WORKER</x:f>
        <x:v>1.2970020709196761</x:v>
      </x:c>
      <x:c r="O6311" s="268" t="n">
        <x:f>I6311*TOMATO_PRICE+J6311*CARROT_PRICE+K6311*MESCLUN_PRICE</x:f>
        <x:v>114522</x:v>
      </x:c>
      <x:c r="P6311" s="268" t="n">
        <x:f>I6311*TOMATO_FERTILIZER+J6311*CARROT_FERTILIZER+K6311*MESCLUN_FERTILIZER</x:f>
        <x:v>16280</x:v>
      </x:c>
      <x:c r="Q6311" s="268" t="n">
        <x:f>MIN(M6311,FARMER_HOURS)*FARMER_RATE+MAX(M6311-FARMER_HOURS,0)*TEMP_RATE</x:f>
        <x:v>57425.0517729919</x:v>
      </x:c>
      <x:c r="R6311" s="268" t="n">
        <x:f>O6311-P6311-Q6311-FIXED_COST</x:f>
        <x:v>20816.9482270081</x:v>
      </x:c>
      <x:c r="S6311" s="139" t="str">
        <x:f>IF(AND(L6311&lt;=TOTAL_BED_CAP,N6311&lt;=TEMP_WORKER_CAP),"YES","NO")</x:f>
        <x:v>YES</x:v>
      </x:c>
      <x:c r="T6311" s="139" t="n">
        <x:f>IF(S6311="YES",R6311,-1E+99)</x:f>
        <x:v>20816.9482270081</x:v>
      </x:c>
    </x:row>
    <x:row r="6312">
      <x:c r="A6312" s="139"/>
      <x:c r="B6312" s="139"/>
      <x:c r="C6312" s="139"/>
      <x:c r="D6312" s="139"/>
      <x:c r="E6312" s="139"/>
      <x:c r="F6312" s="139"/>
      <x:c r="G6312" s="139"/>
      <x:c r="H6312" s="139"/>
      <x:c r="I6312" s="266" t="n">
        <x:f>INT((ROW()-ROW($I$46))/((CARROT_CAP+1)*(MESCLUN_CAP+1)))</x:f>
        <x:v>9</x:v>
      </x:c>
      <x:c r="J6312" s="266" t="n">
        <x:f>MOD(INT((ROW()-ROW($I$46))/(MESCLUN_CAP+1)),CARROT_CAP+1)</x:f>
        <x:v>13</x:v>
      </x:c>
      <x:c r="K6312" s="266" t="n">
        <x:f>MOD(ROW()-ROW($I$46),MESCLUN_CAP+1)</x:f>
        <x:v>4</x:v>
      </x:c>
      <x:c r="L6312" s="266" t="n">
        <x:f>SUM(I6312:K6312)</x:f>
        <x:v>26</x:v>
      </x:c>
      <x:c r="M6312" s="267" t="n">
        <x:f>I6312*TOMATO_HOURS*WEEKS*(1+TOMATO_DIM)^I6312+J6312*CARROT_HOURS*WEEKS*(1+CARROT_DIM)^J6312+K6312*MESCLUN_HOURS*WEEKS*(1+MESCLUN_DIM)^K6312</x:f>
        <x:v>2636.72709784699</x:v>
      </x:c>
      <x:c r="N6312" s="267" t="n">
        <x:f>MAX(M6312-FARMER_HOURS,0)/TEMP_HOURS_PER_WORKER</x:f>
        <x:v>1.3310604846159653</x:v>
      </x:c>
      <x:c r="O6312" s="268" t="n">
        <x:f>I6312*TOMATO_PRICE+J6312*CARROT_PRICE+K6312*MESCLUN_PRICE</x:f>
        <x:v>117222</x:v>
      </x:c>
      <x:c r="P6312" s="268" t="n">
        <x:f>I6312*TOMATO_FERTILIZER+J6312*CARROT_FERTILIZER+K6312*MESCLUN_FERTILIZER</x:f>
        <x:v>17160</x:v>
      </x:c>
      <x:c r="Q6312" s="268" t="n">
        <x:f>MIN(M6312,FARMER_HOURS)*FARMER_RATE+MAX(M6312-FARMER_HOURS,0)*TEMP_RATE</x:f>
        <x:v>58276.512115399135</x:v>
      </x:c>
      <x:c r="R6312" s="268" t="n">
        <x:f>O6312-P6312-Q6312-FIXED_COST</x:f>
        <x:v>21785.487884600865</x:v>
      </x:c>
      <x:c r="S6312" s="139" t="str">
        <x:f>IF(AND(L6312&lt;=TOTAL_BED_CAP,N6312&lt;=TEMP_WORKER_CAP),"YES","NO")</x:f>
        <x:v>YES</x:v>
      </x:c>
      <x:c r="T6312" s="139" t="n">
        <x:f>IF(S6312="YES",R6312,-1E+99)</x:f>
        <x:v>21785.487884600865</x:v>
      </x:c>
    </x:row>
    <x:row r="6313">
      <x:c r="A6313" s="139"/>
      <x:c r="B6313" s="139"/>
      <x:c r="C6313" s="139"/>
      <x:c r="D6313" s="139"/>
      <x:c r="E6313" s="139"/>
      <x:c r="F6313" s="139"/>
      <x:c r="G6313" s="139"/>
      <x:c r="H6313" s="139"/>
      <x:c r="I6313" s="266" t="n">
        <x:f>INT((ROW()-ROW($I$46))/((CARROT_CAP+1)*(MESCLUN_CAP+1)))</x:f>
        <x:v>9</x:v>
      </x:c>
      <x:c r="J6313" s="266" t="n">
        <x:f>MOD(INT((ROW()-ROW($I$46))/(MESCLUN_CAP+1)),CARROT_CAP+1)</x:f>
        <x:v>13</x:v>
      </x:c>
      <x:c r="K6313" s="266" t="n">
        <x:f>MOD(ROW()-ROW($I$46),MESCLUN_CAP+1)</x:f>
        <x:v>5</x:v>
      </x:c>
      <x:c r="L6313" s="266" t="n">
        <x:f>SUM(I6313:K6313)</x:f>
        <x:v>27</x:v>
      </x:c>
      <x:c r="M6313" s="267" t="n">
        <x:f>I6313*TOMATO_HOURS*WEEKS*(1+TOMATO_DIM)^I6313+J6313*CARROT_HOURS*WEEKS*(1+CARROT_DIM)^J6313+K6313*MESCLUN_HOURS*WEEKS*(1+MESCLUN_DIM)^K6313</x:f>
        <x:v>2686.9754217681934</x:v>
      </x:c>
      <x:c r="N6313" s="267" t="n">
        <x:f>MAX(M6313-FARMER_HOURS,0)/TEMP_HOURS_PER_WORKER</x:f>
        <x:v>1.3659551540056898</x:v>
      </x:c>
      <x:c r="O6313" s="268" t="n">
        <x:f>I6313*TOMATO_PRICE+J6313*CARROT_PRICE+K6313*MESCLUN_PRICE</x:f>
        <x:v>119922</x:v>
      </x:c>
      <x:c r="P6313" s="268" t="n">
        <x:f>I6313*TOMATO_FERTILIZER+J6313*CARROT_FERTILIZER+K6313*MESCLUN_FERTILIZER</x:f>
        <x:v>18040</x:v>
      </x:c>
      <x:c r="Q6313" s="268" t="n">
        <x:f>MIN(M6313,FARMER_HOURS)*FARMER_RATE+MAX(M6313-FARMER_HOURS,0)*TEMP_RATE</x:f>
        <x:v>59148.878850142246</x:v>
      </x:c>
      <x:c r="R6313" s="268" t="n">
        <x:f>O6313-P6313-Q6313-FIXED_COST</x:f>
        <x:v>22733.121149857754</x:v>
      </x:c>
      <x:c r="S6313" s="139" t="str">
        <x:f>IF(AND(L6313&lt;=TOTAL_BED_CAP,N6313&lt;=TEMP_WORKER_CAP),"YES","NO")</x:f>
        <x:v>YES</x:v>
      </x:c>
      <x:c r="T6313" s="139" t="n">
        <x:f>IF(S6313="YES",R6313,-1E+99)</x:f>
        <x:v>22733.121149857754</x:v>
      </x:c>
    </x:row>
    <x:row r="6314">
      <x:c r="A6314" s="139"/>
      <x:c r="B6314" s="139"/>
      <x:c r="C6314" s="139"/>
      <x:c r="D6314" s="139"/>
      <x:c r="E6314" s="139"/>
      <x:c r="F6314" s="139"/>
      <x:c r="G6314" s="139"/>
      <x:c r="H6314" s="139"/>
      <x:c r="I6314" s="266" t="n">
        <x:f>INT((ROW()-ROW($I$46))/((CARROT_CAP+1)*(MESCLUN_CAP+1)))</x:f>
        <x:v>9</x:v>
      </x:c>
      <x:c r="J6314" s="266" t="n">
        <x:f>MOD(INT((ROW()-ROW($I$46))/(MESCLUN_CAP+1)),CARROT_CAP+1)</x:f>
        <x:v>13</x:v>
      </x:c>
      <x:c r="K6314" s="266" t="n">
        <x:f>MOD(ROW()-ROW($I$46),MESCLUN_CAP+1)</x:f>
        <x:v>6</x:v>
      </x:c>
      <x:c r="L6314" s="266" t="n">
        <x:f>SUM(I6314:K6314)</x:f>
        <x:v>28</x:v>
      </x:c>
      <x:c r="M6314" s="267" t="n">
        <x:f>I6314*TOMATO_HOURS*WEEKS*(1+TOMATO_DIM)^I6314+J6314*CARROT_HOURS*WEEKS*(1+CARROT_DIM)^J6314+K6314*MESCLUN_HOURS*WEEKS*(1+MESCLUN_DIM)^K6314</x:f>
        <x:v>2738.4503959498265</x:v>
      </x:c>
      <x:c r="N6314" s="267" t="n">
        <x:f>MAX(M6314-FARMER_HOURS,0)/TEMP_HOURS_PER_WORKER</x:f>
        <x:v>1.4017016638540463</x:v>
      </x:c>
      <x:c r="O6314" s="268" t="n">
        <x:f>I6314*TOMATO_PRICE+J6314*CARROT_PRICE+K6314*MESCLUN_PRICE</x:f>
        <x:v>122622</x:v>
      </x:c>
      <x:c r="P6314" s="268" t="n">
        <x:f>I6314*TOMATO_FERTILIZER+J6314*CARROT_FERTILIZER+K6314*MESCLUN_FERTILIZER</x:f>
        <x:v>18920</x:v>
      </x:c>
      <x:c r="Q6314" s="268" t="n">
        <x:f>MIN(M6314,FARMER_HOURS)*FARMER_RATE+MAX(M6314-FARMER_HOURS,0)*TEMP_RATE</x:f>
        <x:v>60042.541596351155</x:v>
      </x:c>
      <x:c r="R6314" s="268" t="n">
        <x:f>O6314-P6314-Q6314-FIXED_COST</x:f>
        <x:v>23659.458403648845</x:v>
      </x:c>
      <x:c r="S6314" s="139" t="str">
        <x:f>IF(AND(L6314&lt;=TOTAL_BED_CAP,N6314&lt;=TEMP_WORKER_CAP),"YES","NO")</x:f>
        <x:v>YES</x:v>
      </x:c>
      <x:c r="T6314" s="139" t="n">
        <x:f>IF(S6314="YES",R6314,-1E+99)</x:f>
        <x:v>23659.458403648845</x:v>
      </x:c>
    </x:row>
    <x:row r="6315">
      <x:c r="A6315" s="139"/>
      <x:c r="B6315" s="139"/>
      <x:c r="C6315" s="139"/>
      <x:c r="D6315" s="139"/>
      <x:c r="E6315" s="139"/>
      <x:c r="F6315" s="139"/>
      <x:c r="G6315" s="139"/>
      <x:c r="H6315" s="139"/>
      <x:c r="I6315" s="266" t="n">
        <x:f>INT((ROW()-ROW($I$46))/((CARROT_CAP+1)*(MESCLUN_CAP+1)))</x:f>
        <x:v>9</x:v>
      </x:c>
      <x:c r="J6315" s="266" t="n">
        <x:f>MOD(INT((ROW()-ROW($I$46))/(MESCLUN_CAP+1)),CARROT_CAP+1)</x:f>
        <x:v>13</x:v>
      </x:c>
      <x:c r="K6315" s="266" t="n">
        <x:f>MOD(ROW()-ROW($I$46),MESCLUN_CAP+1)</x:f>
        <x:v>7</x:v>
      </x:c>
      <x:c r="L6315" s="266" t="n">
        <x:f>SUM(I6315:K6315)</x:f>
        <x:v>29</x:v>
      </x:c>
      <x:c r="M6315" s="267" t="n">
        <x:f>I6315*TOMATO_HOURS*WEEKS*(1+TOMATO_DIM)^I6315+J6315*CARROT_HOURS*WEEKS*(1+CARROT_DIM)^J6315+K6315*MESCLUN_HOURS*WEEKS*(1+MESCLUN_DIM)^K6315</x:f>
        <x:v>2791.174835347787</x:v>
      </x:c>
      <x:c r="N6315" s="267" t="n">
        <x:f>MAX(M6315-FARMER_HOURS,0)/TEMP_HOURS_PER_WORKER</x:f>
        <x:v>1.4383158578804076</x:v>
      </x:c>
      <x:c r="O6315" s="268" t="n">
        <x:f>I6315*TOMATO_PRICE+J6315*CARROT_PRICE+K6315*MESCLUN_PRICE</x:f>
        <x:v>125322</x:v>
      </x:c>
      <x:c r="P6315" s="268" t="n">
        <x:f>I6315*TOMATO_FERTILIZER+J6315*CARROT_FERTILIZER+K6315*MESCLUN_FERTILIZER</x:f>
        <x:v>19800</x:v>
      </x:c>
      <x:c r="Q6315" s="268" t="n">
        <x:f>MIN(M6315,FARMER_HOURS)*FARMER_RATE+MAX(M6315-FARMER_HOURS,0)*TEMP_RATE</x:f>
        <x:v>60957.896447010186</x:v>
      </x:c>
      <x:c r="R6315" s="268" t="n">
        <x:f>O6315-P6315-Q6315-FIXED_COST</x:f>
        <x:v>24564.103552989814</x:v>
      </x:c>
      <x:c r="S6315" s="139" t="str">
        <x:f>IF(AND(L6315&lt;=TOTAL_BED_CAP,N6315&lt;=TEMP_WORKER_CAP),"YES","NO")</x:f>
        <x:v>YES</x:v>
      </x:c>
      <x:c r="T6315" s="139" t="n">
        <x:f>IF(S6315="YES",R6315,-1E+99)</x:f>
        <x:v>24564.103552989814</x:v>
      </x:c>
    </x:row>
    <x:row r="6316">
      <x:c r="A6316" s="139"/>
      <x:c r="B6316" s="139"/>
      <x:c r="C6316" s="139"/>
      <x:c r="D6316" s="139"/>
      <x:c r="E6316" s="139"/>
      <x:c r="F6316" s="139"/>
      <x:c r="G6316" s="139"/>
      <x:c r="H6316" s="139"/>
      <x:c r="I6316" s="266" t="n">
        <x:f>INT((ROW()-ROW($I$46))/((CARROT_CAP+1)*(MESCLUN_CAP+1)))</x:f>
        <x:v>9</x:v>
      </x:c>
      <x:c r="J6316" s="266" t="n">
        <x:f>MOD(INT((ROW()-ROW($I$46))/(MESCLUN_CAP+1)),CARROT_CAP+1)</x:f>
        <x:v>13</x:v>
      </x:c>
      <x:c r="K6316" s="266" t="n">
        <x:f>MOD(ROW()-ROW($I$46),MESCLUN_CAP+1)</x:f>
        <x:v>8</x:v>
      </x:c>
      <x:c r="L6316" s="266" t="n">
        <x:f>SUM(I6316:K6316)</x:f>
        <x:v>30</x:v>
      </x:c>
      <x:c r="M6316" s="267" t="n">
        <x:f>I6316*TOMATO_HOURS*WEEKS*(1+TOMATO_DIM)^I6316+J6316*CARROT_HOURS*WEEKS*(1+CARROT_DIM)^J6316+K6316*MESCLUN_HOURS*WEEKS*(1+MESCLUN_DIM)^K6316</x:f>
        <x:v>2845.171933627767</x:v>
      </x:c>
      <x:c r="N6316" s="267" t="n">
        <x:f>MAX(M6316-FARMER_HOURS,0)/TEMP_HOURS_PER_WORKER</x:f>
        <x:v>1.4758138427970604</x:v>
      </x:c>
      <x:c r="O6316" s="268" t="n">
        <x:f>I6316*TOMATO_PRICE+J6316*CARROT_PRICE+K6316*MESCLUN_PRICE</x:f>
        <x:v>128022</x:v>
      </x:c>
      <x:c r="P6316" s="268" t="n">
        <x:f>I6316*TOMATO_FERTILIZER+J6316*CARROT_FERTILIZER+K6316*MESCLUN_FERTILIZER</x:f>
        <x:v>20680</x:v>
      </x:c>
      <x:c r="Q6316" s="268" t="n">
        <x:f>MIN(M6316,FARMER_HOURS)*FARMER_RATE+MAX(M6316-FARMER_HOURS,0)*TEMP_RATE</x:f>
        <x:v>61895.34606992651</x:v>
      </x:c>
      <x:c r="R6316" s="268" t="n">
        <x:f>O6316-P6316-Q6316-FIXED_COST</x:f>
        <x:v>25446.653930073488</x:v>
      </x:c>
      <x:c r="S6316" s="139" t="str">
        <x:f>IF(AND(L6316&lt;=TOTAL_BED_CAP,N6316&lt;=TEMP_WORKER_CAP),"YES","NO")</x:f>
        <x:v>YES</x:v>
      </x:c>
      <x:c r="T6316" s="139" t="n">
        <x:f>IF(S6316="YES",R6316,-1E+99)</x:f>
        <x:v>25446.653930073488</x:v>
      </x:c>
    </x:row>
    <x:row r="6317">
      <x:c r="A6317" s="139"/>
      <x:c r="B6317" s="139"/>
      <x:c r="C6317" s="139"/>
      <x:c r="D6317" s="139"/>
      <x:c r="E6317" s="139"/>
      <x:c r="F6317" s="139"/>
      <x:c r="G6317" s="139"/>
      <x:c r="H6317" s="139"/>
      <x:c r="I6317" s="266" t="n">
        <x:f>INT((ROW()-ROW($I$46))/((CARROT_CAP+1)*(MESCLUN_CAP+1)))</x:f>
        <x:v>9</x:v>
      </x:c>
      <x:c r="J6317" s="266" t="n">
        <x:f>MOD(INT((ROW()-ROW($I$46))/(MESCLUN_CAP+1)),CARROT_CAP+1)</x:f>
        <x:v>13</x:v>
      </x:c>
      <x:c r="K6317" s="266" t="n">
        <x:f>MOD(ROW()-ROW($I$46),MESCLUN_CAP+1)</x:f>
        <x:v>9</x:v>
      </x:c>
      <x:c r="L6317" s="266" t="n">
        <x:f>SUM(I6317:K6317)</x:f>
        <x:v>31</x:v>
      </x:c>
      <x:c r="M6317" s="267" t="n">
        <x:f>I6317*TOMATO_HOURS*WEEKS*(1+TOMATO_DIM)^I6317+J6317*CARROT_HOURS*WEEKS*(1+CARROT_DIM)^J6317+K6317*MESCLUN_HOURS*WEEKS*(1+MESCLUN_DIM)^K6317</x:f>
        <x:v>2900.4652690681614</x:v>
      </x:c>
      <x:c r="N6317" s="267" t="n">
        <x:f>MAX(M6317-FARMER_HOURS,0)/TEMP_HOURS_PER_WORKER</x:f>
        <x:v>1.5142119924084454</x:v>
      </x:c>
      <x:c r="O6317" s="268" t="n">
        <x:f>I6317*TOMATO_PRICE+J6317*CARROT_PRICE+K6317*MESCLUN_PRICE</x:f>
        <x:v>130722</x:v>
      </x:c>
      <x:c r="P6317" s="268" t="n">
        <x:f>I6317*TOMATO_FERTILIZER+J6317*CARROT_FERTILIZER+K6317*MESCLUN_FERTILIZER</x:f>
        <x:v>21560</x:v>
      </x:c>
      <x:c r="Q6317" s="268" t="n">
        <x:f>MIN(M6317,FARMER_HOURS)*FARMER_RATE+MAX(M6317-FARMER_HOURS,0)*TEMP_RATE</x:f>
        <x:v>62855.29981021114</x:v>
      </x:c>
      <x:c r="R6317" s="268" t="n">
        <x:f>O6317-P6317-Q6317-FIXED_COST</x:f>
        <x:v>26306.700189788862</x:v>
      </x:c>
      <x:c r="S6317" s="139" t="str">
        <x:f>IF(AND(L6317&lt;=TOTAL_BED_CAP,N6317&lt;=TEMP_WORKER_CAP),"YES","NO")</x:f>
        <x:v>YES</x:v>
      </x:c>
      <x:c r="T6317" s="139" t="n">
        <x:f>IF(S6317="YES",R6317,-1E+99)</x:f>
        <x:v>26306.700189788862</x:v>
      </x:c>
    </x:row>
    <x:row r="6318">
      <x:c r="A6318" s="139"/>
      <x:c r="B6318" s="139"/>
      <x:c r="C6318" s="139"/>
      <x:c r="D6318" s="139"/>
      <x:c r="E6318" s="139"/>
      <x:c r="F6318" s="139"/>
      <x:c r="G6318" s="139"/>
      <x:c r="H6318" s="139"/>
      <x:c r="I6318" s="266" t="n">
        <x:f>INT((ROW()-ROW($I$46))/((CARROT_CAP+1)*(MESCLUN_CAP+1)))</x:f>
        <x:v>9</x:v>
      </x:c>
      <x:c r="J6318" s="266" t="n">
        <x:f>MOD(INT((ROW()-ROW($I$46))/(MESCLUN_CAP+1)),CARROT_CAP+1)</x:f>
        <x:v>13</x:v>
      </x:c>
      <x:c r="K6318" s="266" t="n">
        <x:f>MOD(ROW()-ROW($I$46),MESCLUN_CAP+1)</x:f>
        <x:v>10</x:v>
      </x:c>
      <x:c r="L6318" s="266" t="n">
        <x:f>SUM(I6318:K6318)</x:f>
        <x:v>32</x:v>
      </x:c>
      <x:c r="M6318" s="267" t="n">
        <x:f>I6318*TOMATO_HOURS*WEEKS*(1+TOMATO_DIM)^I6318+J6318*CARROT_HOURS*WEEKS*(1+CARROT_DIM)^J6318+K6318*MESCLUN_HOURS*WEEKS*(1+MESCLUN_DIM)^K6318</x:f>
        <x:v>2957.0788105513743</x:v>
      </x:c>
      <x:c r="N6318" s="267" t="n">
        <x:f>MAX(M6318-FARMER_HOURS,0)/TEMP_HOURS_PER_WORKER</x:f>
        <x:v>1.5535269517717878</x:v>
      </x:c>
      <x:c r="O6318" s="268" t="n">
        <x:f>I6318*TOMATO_PRICE+J6318*CARROT_PRICE+K6318*MESCLUN_PRICE</x:f>
        <x:v>133422</x:v>
      </x:c>
      <x:c r="P6318" s="268" t="n">
        <x:f>I6318*TOMATO_FERTILIZER+J6318*CARROT_FERTILIZER+K6318*MESCLUN_FERTILIZER</x:f>
        <x:v>22440</x:v>
      </x:c>
      <x:c r="Q6318" s="268" t="n">
        <x:f>MIN(M6318,FARMER_HOURS)*FARMER_RATE+MAX(M6318-FARMER_HOURS,0)*TEMP_RATE</x:f>
        <x:v>63838.17379429469</x:v>
      </x:c>
      <x:c r="R6318" s="268" t="n">
        <x:f>O6318-P6318-Q6318-FIXED_COST</x:f>
        <x:v>27143.826205705307</x:v>
      </x:c>
      <x:c r="S6318" s="139" t="str">
        <x:f>IF(AND(L6318&lt;=TOTAL_BED_CAP,N6318&lt;=TEMP_WORKER_CAP),"YES","NO")</x:f>
        <x:v>YES</x:v>
      </x:c>
      <x:c r="T6318" s="139" t="n">
        <x:f>IF(S6318="YES",R6318,-1E+99)</x:f>
        <x:v>27143.826205705307</x:v>
      </x:c>
    </x:row>
    <x:row r="6319">
      <x:c r="A6319" s="139"/>
      <x:c r="B6319" s="139"/>
      <x:c r="C6319" s="139"/>
      <x:c r="D6319" s="139"/>
      <x:c r="E6319" s="139"/>
      <x:c r="F6319" s="139"/>
      <x:c r="G6319" s="139"/>
      <x:c r="H6319" s="139"/>
      <x:c r="I6319" s="266" t="n">
        <x:f>INT((ROW()-ROW($I$46))/((CARROT_CAP+1)*(MESCLUN_CAP+1)))</x:f>
        <x:v>9</x:v>
      </x:c>
      <x:c r="J6319" s="266" t="n">
        <x:f>MOD(INT((ROW()-ROW($I$46))/(MESCLUN_CAP+1)),CARROT_CAP+1)</x:f>
        <x:v>13</x:v>
      </x:c>
      <x:c r="K6319" s="266" t="n">
        <x:f>MOD(ROW()-ROW($I$46),MESCLUN_CAP+1)</x:f>
        <x:v>11</x:v>
      </x:c>
      <x:c r="L6319" s="266" t="n">
        <x:f>SUM(I6319:K6319)</x:f>
        <x:v>33</x:v>
      </x:c>
      <x:c r="M6319" s="267" t="n">
        <x:f>I6319*TOMATO_HOURS*WEEKS*(1+TOMATO_DIM)^I6319+J6319*CARROT_HOURS*WEEKS*(1+CARROT_DIM)^J6319+K6319*MESCLUN_HOURS*WEEKS*(1+MESCLUN_DIM)^K6319</x:f>
        <x:v>3015.036923644813</x:v>
      </x:c>
      <x:c r="N6319" s="267" t="n">
        <x:f>MAX(M6319-FARMER_HOURS,0)/TEMP_HOURS_PER_WORKER</x:f>
        <x:v>1.5937756414200093</x:v>
      </x:c>
      <x:c r="O6319" s="268" t="n">
        <x:f>I6319*TOMATO_PRICE+J6319*CARROT_PRICE+K6319*MESCLUN_PRICE</x:f>
        <x:v>136122</x:v>
      </x:c>
      <x:c r="P6319" s="268" t="n">
        <x:f>I6319*TOMATO_FERTILIZER+J6319*CARROT_FERTILIZER+K6319*MESCLUN_FERTILIZER</x:f>
        <x:v>23320</x:v>
      </x:c>
      <x:c r="Q6319" s="268" t="n">
        <x:f>MIN(M6319,FARMER_HOURS)*FARMER_RATE+MAX(M6319-FARMER_HOURS,0)*TEMP_RATE</x:f>
        <x:v>64844.39103550023</x:v>
      </x:c>
      <x:c r="R6319" s="268" t="n">
        <x:f>O6319-P6319-Q6319-FIXED_COST</x:f>
        <x:v>27957.60896449977</x:v>
      </x:c>
      <x:c r="S6319" s="139" t="str">
        <x:f>IF(AND(L6319&lt;=TOTAL_BED_CAP,N6319&lt;=TEMP_WORKER_CAP),"YES","NO")</x:f>
        <x:v>YES</x:v>
      </x:c>
      <x:c r="T6319" s="139" t="n">
        <x:f>IF(S6319="YES",R6319,-1E+99)</x:f>
        <x:v>27957.60896449977</x:v>
      </x:c>
    </x:row>
    <x:row r="6320">
      <x:c r="A6320" s="139"/>
      <x:c r="B6320" s="139"/>
      <x:c r="C6320" s="139"/>
      <x:c r="D6320" s="139"/>
      <x:c r="E6320" s="139"/>
      <x:c r="F6320" s="139"/>
      <x:c r="G6320" s="139"/>
      <x:c r="H6320" s="139"/>
      <x:c r="I6320" s="266" t="n">
        <x:f>INT((ROW()-ROW($I$46))/((CARROT_CAP+1)*(MESCLUN_CAP+1)))</x:f>
        <x:v>9</x:v>
      </x:c>
      <x:c r="J6320" s="266" t="n">
        <x:f>MOD(INT((ROW()-ROW($I$46))/(MESCLUN_CAP+1)),CARROT_CAP+1)</x:f>
        <x:v>13</x:v>
      </x:c>
      <x:c r="K6320" s="266" t="n">
        <x:f>MOD(ROW()-ROW($I$46),MESCLUN_CAP+1)</x:f>
        <x:v>12</x:v>
      </x:c>
      <x:c r="L6320" s="266" t="n">
        <x:f>SUM(I6320:K6320)</x:f>
        <x:v>34</x:v>
      </x:c>
      <x:c r="M6320" s="267" t="n">
        <x:f>I6320*TOMATO_HOURS*WEEKS*(1+TOMATO_DIM)^I6320+J6320*CARROT_HOURS*WEEKS*(1+CARROT_DIM)^J6320+K6320*MESCLUN_HOURS*WEEKS*(1+MESCLUN_DIM)^K6320</x:f>
        <x:v>3074.3643767728777</x:v>
      </x:c>
      <x:c r="N6320" s="267" t="n">
        <x:f>MAX(M6320-FARMER_HOURS,0)/TEMP_HOURS_PER_WORKER</x:f>
        <x:v>1.6349752616478317</x:v>
      </x:c>
      <x:c r="O6320" s="268" t="n">
        <x:f>I6320*TOMATO_PRICE+J6320*CARROT_PRICE+K6320*MESCLUN_PRICE</x:f>
        <x:v>138822</x:v>
      </x:c>
      <x:c r="P6320" s="268" t="n">
        <x:f>I6320*TOMATO_FERTILIZER+J6320*CARROT_FERTILIZER+K6320*MESCLUN_FERTILIZER</x:f>
        <x:v>24200</x:v>
      </x:c>
      <x:c r="Q6320" s="268" t="n">
        <x:f>MIN(M6320,FARMER_HOURS)*FARMER_RATE+MAX(M6320-FARMER_HOURS,0)*TEMP_RATE</x:f>
        <x:v>65874.38154119579</x:v>
      </x:c>
      <x:c r="R6320" s="268" t="n">
        <x:f>O6320-P6320-Q6320-FIXED_COST</x:f>
        <x:v>28747.61845880421</x:v>
      </x:c>
      <x:c r="S6320" s="139" t="str">
        <x:f>IF(AND(L6320&lt;=TOTAL_BED_CAP,N6320&lt;=TEMP_WORKER_CAP),"YES","NO")</x:f>
        <x:v>YES</x:v>
      </x:c>
      <x:c r="T6320" s="139" t="n">
        <x:f>IF(S6320="YES",R6320,-1E+99)</x:f>
        <x:v>28747.61845880421</x:v>
      </x:c>
    </x:row>
    <x:row r="6321">
      <x:c r="A6321" s="139"/>
      <x:c r="B6321" s="139"/>
      <x:c r="C6321" s="139"/>
      <x:c r="D6321" s="139"/>
      <x:c r="E6321" s="139"/>
      <x:c r="F6321" s="139"/>
      <x:c r="G6321" s="139"/>
      <x:c r="H6321" s="139"/>
      <x:c r="I6321" s="266" t="n">
        <x:f>INT((ROW()-ROW($I$46))/((CARROT_CAP+1)*(MESCLUN_CAP+1)))</x:f>
        <x:v>9</x:v>
      </x:c>
      <x:c r="J6321" s="266" t="n">
        <x:f>MOD(INT((ROW()-ROW($I$46))/(MESCLUN_CAP+1)),CARROT_CAP+1)</x:f>
        <x:v>13</x:v>
      </x:c>
      <x:c r="K6321" s="266" t="n">
        <x:f>MOD(ROW()-ROW($I$46),MESCLUN_CAP+1)</x:f>
        <x:v>13</x:v>
      </x:c>
      <x:c r="L6321" s="266" t="n">
        <x:f>SUM(I6321:K6321)</x:f>
        <x:v>35</x:v>
      </x:c>
      <x:c r="M6321" s="267" t="n">
        <x:f>I6321*TOMATO_HOURS*WEEKS*(1+TOMATO_DIM)^I6321+J6321*CARROT_HOURS*WEEKS*(1+CARROT_DIM)^J6321+K6321*MESCLUN_HOURS*WEEKS*(1+MESCLUN_DIM)^K6321</x:f>
        <x:v>3135.0863474812622</x:v>
      </x:c>
      <x:c r="N6321" s="267" t="n">
        <x:f>MAX(M6321-FARMER_HOURS,0)/TEMP_HOURS_PER_WORKER</x:f>
        <x:v>1.6771432968619877</x:v>
      </x:c>
      <x:c r="O6321" s="268" t="n">
        <x:f>I6321*TOMATO_PRICE+J6321*CARROT_PRICE+K6321*MESCLUN_PRICE</x:f>
        <x:v>141522</x:v>
      </x:c>
      <x:c r="P6321" s="268" t="n">
        <x:f>I6321*TOMATO_FERTILIZER+J6321*CARROT_FERTILIZER+K6321*MESCLUN_FERTILIZER</x:f>
        <x:v>25080</x:v>
      </x:c>
      <x:c r="Q6321" s="268" t="n">
        <x:f>MIN(M6321,FARMER_HOURS)*FARMER_RATE+MAX(M6321-FARMER_HOURS,0)*TEMP_RATE</x:f>
        <x:v>66928.58242154968</x:v>
      </x:c>
      <x:c r="R6321" s="268" t="n">
        <x:f>O6321-P6321-Q6321-FIXED_COST</x:f>
        <x:v>29513.417578450317</x:v>
      </x:c>
      <x:c r="S6321" s="139" t="str">
        <x:f>IF(AND(L6321&lt;=TOTAL_BED_CAP,N6321&lt;=TEMP_WORKER_CAP),"YES","NO")</x:f>
        <x:v>YES</x:v>
      </x:c>
      <x:c r="T6321" s="139" t="n">
        <x:f>IF(S6321="YES",R6321,-1E+99)</x:f>
        <x:v>29513.417578450317</x:v>
      </x:c>
    </x:row>
    <x:row r="6322">
      <x:c r="A6322" s="139"/>
      <x:c r="B6322" s="139"/>
      <x:c r="C6322" s="139"/>
      <x:c r="D6322" s="139"/>
      <x:c r="E6322" s="139"/>
      <x:c r="F6322" s="139"/>
      <x:c r="G6322" s="139"/>
      <x:c r="H6322" s="139"/>
      <x:c r="I6322" s="266" t="n">
        <x:f>INT((ROW()-ROW($I$46))/((CARROT_CAP+1)*(MESCLUN_CAP+1)))</x:f>
        <x:v>9</x:v>
      </x:c>
      <x:c r="J6322" s="266" t="n">
        <x:f>MOD(INT((ROW()-ROW($I$46))/(MESCLUN_CAP+1)),CARROT_CAP+1)</x:f>
        <x:v>13</x:v>
      </x:c>
      <x:c r="K6322" s="266" t="n">
        <x:f>MOD(ROW()-ROW($I$46),MESCLUN_CAP+1)</x:f>
        <x:v>14</x:v>
      </x:c>
      <x:c r="L6322" s="266" t="n">
        <x:f>SUM(I6322:K6322)</x:f>
        <x:v>36</x:v>
      </x:c>
      <x:c r="M6322" s="267" t="n">
        <x:f>I6322*TOMATO_HOURS*WEEKS*(1+TOMATO_DIM)^I6322+J6322*CARROT_HOURS*WEEKS*(1+CARROT_DIM)^J6322+K6322*MESCLUN_HOURS*WEEKS*(1+MESCLUN_DIM)^K6322</x:f>
        <x:v>3197.2284287949233</x:v>
      </x:c>
      <x:c r="N6322" s="267" t="n">
        <x:f>MAX(M6322-FARMER_HOURS,0)/TEMP_HOURS_PER_WORKER</x:f>
        <x:v>1.7202975199964745</x:v>
      </x:c>
      <x:c r="O6322" s="268" t="n">
        <x:f>I6322*TOMATO_PRICE+J6322*CARROT_PRICE+K6322*MESCLUN_PRICE</x:f>
        <x:v>144222</x:v>
      </x:c>
      <x:c r="P6322" s="268" t="n">
        <x:f>I6322*TOMATO_FERTILIZER+J6322*CARROT_FERTILIZER+K6322*MESCLUN_FERTILIZER</x:f>
        <x:v>25960</x:v>
      </x:c>
      <x:c r="Q6322" s="268" t="n">
        <x:f>MIN(M6322,FARMER_HOURS)*FARMER_RATE+MAX(M6322-FARMER_HOURS,0)*TEMP_RATE</x:f>
        <x:v>68007.43799991187</x:v>
      </x:c>
      <x:c r="R6322" s="268" t="n">
        <x:f>O6322-P6322-Q6322-FIXED_COST</x:f>
        <x:v>30254.56200008813</x:v>
      </x:c>
      <x:c r="S6322" s="139" t="str">
        <x:f>IF(AND(L6322&lt;=TOTAL_BED_CAP,N6322&lt;=TEMP_WORKER_CAP),"YES","NO")</x:f>
        <x:v>YES</x:v>
      </x:c>
      <x:c r="T6322" s="139" t="n">
        <x:f>IF(S6322="YES",R6322,-1E+99)</x:f>
        <x:v>30254.56200008813</x:v>
      </x:c>
    </x:row>
    <x:row r="6323">
      <x:c r="A6323" s="139"/>
      <x:c r="B6323" s="139"/>
      <x:c r="C6323" s="139"/>
      <x:c r="D6323" s="139"/>
      <x:c r="E6323" s="139"/>
      <x:c r="F6323" s="139"/>
      <x:c r="G6323" s="139"/>
      <x:c r="H6323" s="139"/>
      <x:c r="I6323" s="266" t="n">
        <x:f>INT((ROW()-ROW($I$46))/((CARROT_CAP+1)*(MESCLUN_CAP+1)))</x:f>
        <x:v>9</x:v>
      </x:c>
      <x:c r="J6323" s="266" t="n">
        <x:f>MOD(INT((ROW()-ROW($I$46))/(MESCLUN_CAP+1)),CARROT_CAP+1)</x:f>
        <x:v>13</x:v>
      </x:c>
      <x:c r="K6323" s="266" t="n">
        <x:f>MOD(ROW()-ROW($I$46),MESCLUN_CAP+1)</x:f>
        <x:v>15</x:v>
      </x:c>
      <x:c r="L6323" s="266" t="n">
        <x:f>SUM(I6323:K6323)</x:f>
        <x:v>37</x:v>
      </x:c>
      <x:c r="M6323" s="267" t="n">
        <x:f>I6323*TOMATO_HOURS*WEEKS*(1+TOMATO_DIM)^I6323+J6323*CARROT_HOURS*WEEKS*(1+CARROT_DIM)^J6323+K6323*MESCLUN_HOURS*WEEKS*(1+MESCLUN_DIM)^K6323</x:f>
        <x:v>3260.8166356710694</x:v>
      </x:c>
      <x:c r="N6323" s="267" t="n">
        <x:f>MAX(M6323-FARMER_HOURS,0)/TEMP_HOURS_PER_WORKER</x:f>
        <x:v>1.7644559969937983</x:v>
      </x:c>
      <x:c r="O6323" s="268" t="n">
        <x:f>I6323*TOMATO_PRICE+J6323*CARROT_PRICE+K6323*MESCLUN_PRICE</x:f>
        <x:v>146922</x:v>
      </x:c>
      <x:c r="P6323" s="268" t="n">
        <x:f>I6323*TOMATO_FERTILIZER+J6323*CARROT_FERTILIZER+K6323*MESCLUN_FERTILIZER</x:f>
        <x:v>26840</x:v>
      </x:c>
      <x:c r="Q6323" s="268" t="n">
        <x:f>MIN(M6323,FARMER_HOURS)*FARMER_RATE+MAX(M6323-FARMER_HOURS,0)*TEMP_RATE</x:f>
        <x:v>69111.39992484495</x:v>
      </x:c>
      <x:c r="R6323" s="268" t="n">
        <x:f>O6323-P6323-Q6323-FIXED_COST</x:f>
        <x:v>30970.600075155045</x:v>
      </x:c>
      <x:c r="S6323" s="139" t="str">
        <x:f>IF(AND(L6323&lt;=TOTAL_BED_CAP,N6323&lt;=TEMP_WORKER_CAP),"YES","NO")</x:f>
        <x:v>YES</x:v>
      </x:c>
      <x:c r="T6323" s="139" t="n">
        <x:f>IF(S6323="YES",R6323,-1E+99)</x:f>
        <x:v>30970.600075155045</x:v>
      </x:c>
    </x:row>
    <x:row r="6324">
      <x:c r="A6324" s="139"/>
      <x:c r="B6324" s="139"/>
      <x:c r="C6324" s="139"/>
      <x:c r="D6324" s="139"/>
      <x:c r="E6324" s="139"/>
      <x:c r="F6324" s="139"/>
      <x:c r="G6324" s="139"/>
      <x:c r="H6324" s="139"/>
      <x:c r="I6324" s="266" t="n">
        <x:f>INT((ROW()-ROW($I$46))/((CARROT_CAP+1)*(MESCLUN_CAP+1)))</x:f>
        <x:v>9</x:v>
      </x:c>
      <x:c r="J6324" s="266" t="n">
        <x:f>MOD(INT((ROW()-ROW($I$46))/(MESCLUN_CAP+1)),CARROT_CAP+1)</x:f>
        <x:v>13</x:v>
      </x:c>
      <x:c r="K6324" s="266" t="n">
        <x:f>MOD(ROW()-ROW($I$46),MESCLUN_CAP+1)</x:f>
        <x:v>16</x:v>
      </x:c>
      <x:c r="L6324" s="266" t="n">
        <x:f>SUM(I6324:K6324)</x:f>
        <x:v>38</x:v>
      </x:c>
      <x:c r="M6324" s="267" t="n">
        <x:f>I6324*TOMATO_HOURS*WEEKS*(1+TOMATO_DIM)^I6324+J6324*CARROT_HOURS*WEEKS*(1+CARROT_DIM)^J6324+K6324*MESCLUN_HOURS*WEEKS*(1+MESCLUN_DIM)^K6324</x:f>
        <x:v>3325.8774115485585</x:v>
      </x:c>
      <x:c r="N6324" s="267" t="n">
        <x:f>MAX(M6324-FARMER_HOURS,0)/TEMP_HOURS_PER_WORKER</x:f>
        <x:v>1.8096370913531656</x:v>
      </x:c>
      <x:c r="O6324" s="268" t="n">
        <x:f>I6324*TOMATO_PRICE+J6324*CARROT_PRICE+K6324*MESCLUN_PRICE</x:f>
        <x:v>149622</x:v>
      </x:c>
      <x:c r="P6324" s="268" t="n">
        <x:f>I6324*TOMATO_FERTILIZER+J6324*CARROT_FERTILIZER+K6324*MESCLUN_FERTILIZER</x:f>
        <x:v>27720</x:v>
      </x:c>
      <x:c r="Q6324" s="268" t="n">
        <x:f>MIN(M6324,FARMER_HOURS)*FARMER_RATE+MAX(M6324-FARMER_HOURS,0)*TEMP_RATE</x:f>
        <x:v>70240.92728382914</x:v>
      </x:c>
      <x:c r="R6324" s="268" t="n">
        <x:f>O6324-P6324-Q6324-FIXED_COST</x:f>
        <x:v>31661.072716170864</x:v>
      </x:c>
      <x:c r="S6324" s="139" t="str">
        <x:f>IF(AND(L6324&lt;=TOTAL_BED_CAP,N6324&lt;=TEMP_WORKER_CAP),"YES","NO")</x:f>
        <x:v>YES</x:v>
      </x:c>
      <x:c r="T6324" s="139" t="n">
        <x:f>IF(S6324="YES",R6324,-1E+99)</x:f>
        <x:v>31661.072716170864</x:v>
      </x:c>
    </x:row>
    <x:row r="6325">
      <x:c r="A6325" s="139"/>
      <x:c r="B6325" s="139"/>
      <x:c r="C6325" s="139"/>
      <x:c r="D6325" s="139"/>
      <x:c r="E6325" s="139"/>
      <x:c r="F6325" s="139"/>
      <x:c r="G6325" s="139"/>
      <x:c r="H6325" s="139"/>
      <x:c r="I6325" s="266" t="n">
        <x:f>INT((ROW()-ROW($I$46))/((CARROT_CAP+1)*(MESCLUN_CAP+1)))</x:f>
        <x:v>9</x:v>
      </x:c>
      <x:c r="J6325" s="266" t="n">
        <x:f>MOD(INT((ROW()-ROW($I$46))/(MESCLUN_CAP+1)),CARROT_CAP+1)</x:f>
        <x:v>13</x:v>
      </x:c>
      <x:c r="K6325" s="266" t="n">
        <x:f>MOD(ROW()-ROW($I$46),MESCLUN_CAP+1)</x:f>
        <x:v>17</x:v>
      </x:c>
      <x:c r="L6325" s="266" t="n">
        <x:f>SUM(I6325:K6325)</x:f>
        <x:v>39</x:v>
      </x:c>
      <x:c r="M6325" s="267" t="n">
        <x:f>I6325*TOMATO_HOURS*WEEKS*(1+TOMATO_DIM)^I6325+J6325*CARROT_HOURS*WEEKS*(1+CARROT_DIM)^J6325+K6325*MESCLUN_HOURS*WEEKS*(1+MESCLUN_DIM)^K6325</x:f>
        <x:v>3392.437634995099</x:v>
      </x:c>
      <x:c r="N6325" s="267" t="n">
        <x:f>MAX(M6325-FARMER_HOURS,0)/TEMP_HOURS_PER_WORKER</x:f>
        <x:v>1.8558594687465966</x:v>
      </x:c>
      <x:c r="O6325" s="268" t="n">
        <x:f>I6325*TOMATO_PRICE+J6325*CARROT_PRICE+K6325*MESCLUN_PRICE</x:f>
        <x:v>152322</x:v>
      </x:c>
      <x:c r="P6325" s="268" t="n">
        <x:f>I6325*TOMATO_FERTILIZER+J6325*CARROT_FERTILIZER+K6325*MESCLUN_FERTILIZER</x:f>
        <x:v>28600</x:v>
      </x:c>
      <x:c r="Q6325" s="268" t="n">
        <x:f>MIN(M6325,FARMER_HOURS)*FARMER_RATE+MAX(M6325-FARMER_HOURS,0)*TEMP_RATE</x:f>
        <x:v>71396.4867186649</x:v>
      </x:c>
      <x:c r="R6325" s="268" t="n">
        <x:f>O6325-P6325-Q6325-FIXED_COST</x:f>
        <x:v>32325.513281335094</x:v>
      </x:c>
      <x:c r="S6325" s="139" t="str">
        <x:f>IF(AND(L6325&lt;=TOTAL_BED_CAP,N6325&lt;=TEMP_WORKER_CAP),"YES","NO")</x:f>
        <x:v>YES</x:v>
      </x:c>
      <x:c r="T6325" s="139" t="n">
        <x:f>IF(S6325="YES",R6325,-1E+99)</x:f>
        <x:v>32325.513281335094</x:v>
      </x:c>
    </x:row>
    <x:row r="6326">
      <x:c r="A6326" s="139"/>
      <x:c r="B6326" s="139"/>
      <x:c r="C6326" s="139"/>
      <x:c r="D6326" s="139"/>
      <x:c r="E6326" s="139"/>
      <x:c r="F6326" s="139"/>
      <x:c r="G6326" s="139"/>
      <x:c r="H6326" s="139"/>
      <x:c r="I6326" s="266" t="n">
        <x:f>INT((ROW()-ROW($I$46))/((CARROT_CAP+1)*(MESCLUN_CAP+1)))</x:f>
        <x:v>9</x:v>
      </x:c>
      <x:c r="J6326" s="266" t="n">
        <x:f>MOD(INT((ROW()-ROW($I$46))/(MESCLUN_CAP+1)),CARROT_CAP+1)</x:f>
        <x:v>13</x:v>
      </x:c>
      <x:c r="K6326" s="266" t="n">
        <x:f>MOD(ROW()-ROW($I$46),MESCLUN_CAP+1)</x:f>
        <x:v>18</x:v>
      </x:c>
      <x:c r="L6326" s="266" t="n">
        <x:f>SUM(I6326:K6326)</x:f>
        <x:v>40</x:v>
      </x:c>
      <x:c r="M6326" s="267" t="n">
        <x:f>I6326*TOMATO_HOURS*WEEKS*(1+TOMATO_DIM)^I6326+J6326*CARROT_HOURS*WEEKS*(1+CARROT_DIM)^J6326+K6326*MESCLUN_HOURS*WEEKS*(1+MESCLUN_DIM)^K6326</x:f>
        <x:v>3460.524626453686</x:v>
      </x:c>
      <x:c r="N6326" s="267" t="n">
        <x:f>MAX(M6326-FARMER_HOURS,0)/TEMP_HOURS_PER_WORKER</x:f>
        <x:v>1.9031421017039485</x:v>
      </x:c>
      <x:c r="O6326" s="268" t="n">
        <x:f>I6326*TOMATO_PRICE+J6326*CARROT_PRICE+K6326*MESCLUN_PRICE</x:f>
        <x:v>155022</x:v>
      </x:c>
      <x:c r="P6326" s="268" t="n">
        <x:f>I6326*TOMATO_FERTILIZER+J6326*CARROT_FERTILIZER+K6326*MESCLUN_FERTILIZER</x:f>
        <x:v>29480</x:v>
      </x:c>
      <x:c r="Q6326" s="268" t="n">
        <x:f>MIN(M6326,FARMER_HOURS)*FARMER_RATE+MAX(M6326-FARMER_HOURS,0)*TEMP_RATE</x:f>
        <x:v>72578.55254259871</x:v>
      </x:c>
      <x:c r="R6326" s="268" t="n">
        <x:f>O6326-P6326-Q6326-FIXED_COST</x:f>
        <x:v>32963.447457401286</x:v>
      </x:c>
      <x:c r="S6326" s="139" t="str">
        <x:f>IF(AND(L6326&lt;=TOTAL_BED_CAP,N6326&lt;=TEMP_WORKER_CAP),"YES","NO")</x:f>
        <x:v>YES</x:v>
      </x:c>
      <x:c r="T6326" s="139" t="n">
        <x:f>IF(S6326="YES",R6326,-1E+99)</x:f>
        <x:v>32963.447457401286</x:v>
      </x:c>
    </x:row>
    <x:row r="6327">
      <x:c r="A6327" s="139"/>
      <x:c r="B6327" s="139"/>
      <x:c r="C6327" s="139"/>
      <x:c r="D6327" s="139"/>
      <x:c r="E6327" s="139"/>
      <x:c r="F6327" s="139"/>
      <x:c r="G6327" s="139"/>
      <x:c r="H6327" s="139"/>
      <x:c r="I6327" s="266" t="n">
        <x:f>INT((ROW()-ROW($I$46))/((CARROT_CAP+1)*(MESCLUN_CAP+1)))</x:f>
        <x:v>9</x:v>
      </x:c>
      <x:c r="J6327" s="266" t="n">
        <x:f>MOD(INT((ROW()-ROW($I$46))/(MESCLUN_CAP+1)),CARROT_CAP+1)</x:f>
        <x:v>13</x:v>
      </x:c>
      <x:c r="K6327" s="266" t="n">
        <x:f>MOD(ROW()-ROW($I$46),MESCLUN_CAP+1)</x:f>
        <x:v>19</x:v>
      </x:c>
      <x:c r="L6327" s="266" t="n">
        <x:f>SUM(I6327:K6327)</x:f>
        <x:v>41</x:v>
      </x:c>
      <x:c r="M6327" s="267" t="n">
        <x:f>I6327*TOMATO_HOURS*WEEKS*(1+TOMATO_DIM)^I6327+J6327*CARROT_HOURS*WEEKS*(1+CARROT_DIM)^J6327+K6327*MESCLUN_HOURS*WEEKS*(1+MESCLUN_DIM)^K6327</x:f>
        <x:v>3530.166155089708</x:v>
      </x:c>
      <x:c r="N6327" s="267" t="n">
        <x:f>MAX(M6327-FARMER_HOURS,0)/TEMP_HOURS_PER_WORKER</x:f>
        <x:v>1.9515042743678528</x:v>
      </x:c>
      <x:c r="O6327" s="268" t="n">
        <x:f>I6327*TOMATO_PRICE+J6327*CARROT_PRICE+K6327*MESCLUN_PRICE</x:f>
        <x:v>157722</x:v>
      </x:c>
      <x:c r="P6327" s="268" t="n">
        <x:f>I6327*TOMATO_FERTILIZER+J6327*CARROT_FERTILIZER+K6327*MESCLUN_FERTILIZER</x:f>
        <x:v>30360</x:v>
      </x:c>
      <x:c r="Q6327" s="268" t="n">
        <x:f>MIN(M6327,FARMER_HOURS)*FARMER_RATE+MAX(M6327-FARMER_HOURS,0)*TEMP_RATE</x:f>
        <x:v>73787.60685919633</x:v>
      </x:c>
      <x:c r="R6327" s="268" t="n">
        <x:f>O6327-P6327-Q6327-FIXED_COST</x:f>
        <x:v>33574.39314080367</x:v>
      </x:c>
      <x:c r="S6327" s="139" t="str">
        <x:f>IF(AND(L6327&lt;=TOTAL_BED_CAP,N6327&lt;=TEMP_WORKER_CAP),"YES","NO")</x:f>
        <x:v>YES</x:v>
      </x:c>
      <x:c r="T6327" s="139" t="n">
        <x:f>IF(S6327="YES",R6327,-1E+99)</x:f>
        <x:v>33574.39314080367</x:v>
      </x:c>
    </x:row>
    <x:row r="6328">
      <x:c r="A6328" s="139"/>
      <x:c r="B6328" s="139"/>
      <x:c r="C6328" s="139"/>
      <x:c r="D6328" s="139"/>
      <x:c r="E6328" s="139"/>
      <x:c r="F6328" s="139"/>
      <x:c r="G6328" s="139"/>
      <x:c r="H6328" s="139"/>
      <x:c r="I6328" s="266" t="n">
        <x:f>INT((ROW()-ROW($I$46))/((CARROT_CAP+1)*(MESCLUN_CAP+1)))</x:f>
        <x:v>9</x:v>
      </x:c>
      <x:c r="J6328" s="266" t="n">
        <x:f>MOD(INT((ROW()-ROW($I$46))/(MESCLUN_CAP+1)),CARROT_CAP+1)</x:f>
        <x:v>13</x:v>
      </x:c>
      <x:c r="K6328" s="266" t="n">
        <x:f>MOD(ROW()-ROW($I$46),MESCLUN_CAP+1)</x:f>
        <x:v>20</x:v>
      </x:c>
      <x:c r="L6328" s="266" t="n">
        <x:f>SUM(I6328:K6328)</x:f>
        <x:v>42</x:v>
      </x:c>
      <x:c r="M6328" s="267" t="n">
        <x:f>I6328*TOMATO_HOURS*WEEKS*(1+TOMATO_DIM)^I6328+J6328*CARROT_HOURS*WEEKS*(1+CARROT_DIM)^J6328+K6328*MESCLUN_HOURS*WEEKS*(1+MESCLUN_DIM)^K6328</x:f>
        <x:v>3601.390445740185</x:v>
      </x:c>
      <x:c r="N6328" s="267" t="n">
        <x:f>MAX(M6328-FARMER_HOURS,0)/TEMP_HOURS_PER_WORKER</x:f>
        <x:v>2.000965587319573</x:v>
      </x:c>
      <x:c r="O6328" s="268" t="n">
        <x:f>I6328*TOMATO_PRICE+J6328*CARROT_PRICE+K6328*MESCLUN_PRICE</x:f>
        <x:v>160422</x:v>
      </x:c>
      <x:c r="P6328" s="268" t="n">
        <x:f>I6328*TOMATO_FERTILIZER+J6328*CARROT_FERTILIZER+K6328*MESCLUN_FERTILIZER</x:f>
        <x:v>31240</x:v>
      </x:c>
      <x:c r="Q6328" s="268" t="n">
        <x:f>MIN(M6328,FARMER_HOURS)*FARMER_RATE+MAX(M6328-FARMER_HOURS,0)*TEMP_RATE</x:f>
        <x:v>75024.13968298932</x:v>
      </x:c>
      <x:c r="R6328" s="268" t="n">
        <x:f>O6328-P6328-Q6328-FIXED_COST</x:f>
        <x:v>34157.86031701068</x:v>
      </x:c>
      <x:c r="S6328" s="139" t="str">
        <x:f>IF(AND(L6328&lt;=TOTAL_BED_CAP,N6328&lt;=TEMP_WORKER_CAP),"YES","NO")</x:f>
        <x:v>YES</x:v>
      </x:c>
      <x:c r="T6328" s="139" t="n">
        <x:f>IF(S6328="YES",R6328,-1E+99)</x:f>
        <x:v>34157.86031701068</x:v>
      </x:c>
    </x:row>
    <x:row r="6329">
      <x:c r="A6329" s="139"/>
      <x:c r="B6329" s="139"/>
      <x:c r="C6329" s="139"/>
      <x:c r="D6329" s="139"/>
      <x:c r="E6329" s="139"/>
      <x:c r="F6329" s="139"/>
      <x:c r="G6329" s="139"/>
      <x:c r="H6329" s="139"/>
      <x:c r="I6329" s="266" t="n">
        <x:f>INT((ROW()-ROW($I$46))/((CARROT_CAP+1)*(MESCLUN_CAP+1)))</x:f>
        <x:v>9</x:v>
      </x:c>
      <x:c r="J6329" s="266" t="n">
        <x:f>MOD(INT((ROW()-ROW($I$46))/(MESCLUN_CAP+1)),CARROT_CAP+1)</x:f>
        <x:v>13</x:v>
      </x:c>
      <x:c r="K6329" s="266" t="n">
        <x:f>MOD(ROW()-ROW($I$46),MESCLUN_CAP+1)</x:f>
        <x:v>21</x:v>
      </x:c>
      <x:c r="L6329" s="266" t="n">
        <x:f>SUM(I6329:K6329)</x:f>
        <x:v>43</x:v>
      </x:c>
      <x:c r="M6329" s="267" t="n">
        <x:f>I6329*TOMATO_HOURS*WEEKS*(1+TOMATO_DIM)^I6329+J6329*CARROT_HOURS*WEEKS*(1+CARROT_DIM)^J6329+K6329*MESCLUN_HOURS*WEEKS*(1+MESCLUN_DIM)^K6329</x:f>
        <x:v>3674.2261859666287</x:v>
      </x:c>
      <x:c r="N6329" s="267" t="n">
        <x:f>MAX(M6329-FARMER_HOURS,0)/TEMP_HOURS_PER_WORKER</x:f>
        <x:v>2.0515459624768253</x:v>
      </x:c>
      <x:c r="O6329" s="268" t="n">
        <x:f>I6329*TOMATO_PRICE+J6329*CARROT_PRICE+K6329*MESCLUN_PRICE</x:f>
        <x:v>163122</x:v>
      </x:c>
      <x:c r="P6329" s="268" t="n">
        <x:f>I6329*TOMATO_FERTILIZER+J6329*CARROT_FERTILIZER+K6329*MESCLUN_FERTILIZER</x:f>
        <x:v>32120</x:v>
      </x:c>
      <x:c r="Q6329" s="268" t="n">
        <x:f>MIN(M6329,FARMER_HOURS)*FARMER_RATE+MAX(M6329-FARMER_HOURS,0)*TEMP_RATE</x:f>
        <x:v>76288.64906192065</x:v>
      </x:c>
      <x:c r="R6329" s="268" t="n">
        <x:f>O6329-P6329-Q6329-FIXED_COST</x:f>
        <x:v>34713.350938079355</x:v>
      </x:c>
      <x:c r="S6329" s="139" t="str">
        <x:f>IF(AND(L6329&lt;=TOTAL_BED_CAP,N6329&lt;=TEMP_WORKER_CAP),"YES","NO")</x:f>
        <x:v>YES</x:v>
      </x:c>
      <x:c r="T6329" s="139" t="n">
        <x:f>IF(S6329="YES",R6329,-1E+99)</x:f>
        <x:v>34713.350938079355</x:v>
      </x:c>
    </x:row>
    <x:row r="6330">
      <x:c r="A6330" s="139"/>
      <x:c r="B6330" s="139"/>
      <x:c r="C6330" s="139"/>
      <x:c r="D6330" s="139"/>
      <x:c r="E6330" s="139"/>
      <x:c r="F6330" s="139"/>
      <x:c r="G6330" s="139"/>
      <x:c r="H6330" s="139"/>
      <x:c r="I6330" s="266" t="n">
        <x:f>INT((ROW()-ROW($I$46))/((CARROT_CAP+1)*(MESCLUN_CAP+1)))</x:f>
        <x:v>9</x:v>
      </x:c>
      <x:c r="J6330" s="266" t="n">
        <x:f>MOD(INT((ROW()-ROW($I$46))/(MESCLUN_CAP+1)),CARROT_CAP+1)</x:f>
        <x:v>13</x:v>
      </x:c>
      <x:c r="K6330" s="266" t="n">
        <x:f>MOD(ROW()-ROW($I$46),MESCLUN_CAP+1)</x:f>
        <x:v>22</x:v>
      </x:c>
      <x:c r="L6330" s="266" t="n">
        <x:f>SUM(I6330:K6330)</x:f>
        <x:v>44</x:v>
      </x:c>
      <x:c r="M6330" s="267" t="n">
        <x:f>I6330*TOMATO_HOURS*WEEKS*(1+TOMATO_DIM)^I6330+J6330*CARROT_HOURS*WEEKS*(1+CARROT_DIM)^J6330+K6330*MESCLUN_HOURS*WEEKS*(1+MESCLUN_DIM)^K6330</x:f>
        <x:v>3748.7025332130247</x:v>
      </x:c>
      <x:c r="N6330" s="267" t="n">
        <x:f>MAX(M6330-FARMER_HOURS,0)/TEMP_HOURS_PER_WORKER</x:f>
        <x:v>2.1032656480646006</x:v>
      </x:c>
      <x:c r="O6330" s="268" t="n">
        <x:f>I6330*TOMATO_PRICE+J6330*CARROT_PRICE+K6330*MESCLUN_PRICE</x:f>
        <x:v>165822</x:v>
      </x:c>
      <x:c r="P6330" s="268" t="n">
        <x:f>I6330*TOMATO_FERTILIZER+J6330*CARROT_FERTILIZER+K6330*MESCLUN_FERTILIZER</x:f>
        <x:v>33000</x:v>
      </x:c>
      <x:c r="Q6330" s="268" t="n">
        <x:f>MIN(M6330,FARMER_HOURS)*FARMER_RATE+MAX(M6330-FARMER_HOURS,0)*TEMP_RATE</x:f>
        <x:v>77581.64120161501</x:v>
      </x:c>
      <x:c r="R6330" s="268" t="n">
        <x:f>O6330-P6330-Q6330-FIXED_COST</x:f>
        <x:v>35240.35879838499</x:v>
      </x:c>
      <x:c r="S6330" s="139" t="str">
        <x:f>IF(AND(L6330&lt;=TOTAL_BED_CAP,N6330&lt;=TEMP_WORKER_CAP),"YES","NO")</x:f>
        <x:v>YES</x:v>
      </x:c>
      <x:c r="T6330" s="139" t="n">
        <x:f>IF(S6330="YES",R6330,-1E+99)</x:f>
        <x:v>35240.35879838499</x:v>
      </x:c>
    </x:row>
    <x:row r="6331">
      <x:c r="A6331" s="139"/>
      <x:c r="B6331" s="139"/>
      <x:c r="C6331" s="139"/>
      <x:c r="D6331" s="139"/>
      <x:c r="E6331" s="139"/>
      <x:c r="F6331" s="139"/>
      <x:c r="G6331" s="139"/>
      <x:c r="H6331" s="139"/>
      <x:c r="I6331" s="266" t="n">
        <x:f>INT((ROW()-ROW($I$46))/((CARROT_CAP+1)*(MESCLUN_CAP+1)))</x:f>
        <x:v>9</x:v>
      </x:c>
      <x:c r="J6331" s="266" t="n">
        <x:f>MOD(INT((ROW()-ROW($I$46))/(MESCLUN_CAP+1)),CARROT_CAP+1)</x:f>
        <x:v>13</x:v>
      </x:c>
      <x:c r="K6331" s="266" t="n">
        <x:f>MOD(ROW()-ROW($I$46),MESCLUN_CAP+1)</x:f>
        <x:v>23</x:v>
      </x:c>
      <x:c r="L6331" s="266" t="n">
        <x:f>SUM(I6331:K6331)</x:f>
        <x:v>45</x:v>
      </x:c>
      <x:c r="M6331" s="267" t="n">
        <x:f>I6331*TOMATO_HOURS*WEEKS*(1+TOMATO_DIM)^I6331+J6331*CARROT_HOURS*WEEKS*(1+CARROT_DIM)^J6331+K6331*MESCLUN_HOURS*WEEKS*(1+MESCLUN_DIM)^K6331</x:f>
        <x:v>3824.849122070461</x:v>
      </x:c>
      <x:c r="N6331" s="267" t="n">
        <x:f>MAX(M6331-FARMER_HOURS,0)/TEMP_HOURS_PER_WORKER</x:f>
        <x:v>2.1561452236600425</x:v>
      </x:c>
      <x:c r="O6331" s="268" t="n">
        <x:f>I6331*TOMATO_PRICE+J6331*CARROT_PRICE+K6331*MESCLUN_PRICE</x:f>
        <x:v>168522</x:v>
      </x:c>
      <x:c r="P6331" s="268" t="n">
        <x:f>I6331*TOMATO_FERTILIZER+J6331*CARROT_FERTILIZER+K6331*MESCLUN_FERTILIZER</x:f>
        <x:v>33880</x:v>
      </x:c>
      <x:c r="Q6331" s="268" t="n">
        <x:f>MIN(M6331,FARMER_HOURS)*FARMER_RATE+MAX(M6331-FARMER_HOURS,0)*TEMP_RATE</x:f>
        <x:v>78903.63059150106</x:v>
      </x:c>
      <x:c r="R6331" s="268" t="n">
        <x:f>O6331-P6331-Q6331-FIXED_COST</x:f>
        <x:v>35738.36940849894</x:v>
      </x:c>
      <x:c r="S6331" s="139" t="str">
        <x:f>IF(AND(L6331&lt;=TOTAL_BED_CAP,N6331&lt;=TEMP_WORKER_CAP),"YES","NO")</x:f>
        <x:v>YES</x:v>
      </x:c>
      <x:c r="T6331" s="139" t="n">
        <x:f>IF(S6331="YES",R6331,-1E+99)</x:f>
        <x:v>35738.36940849894</x:v>
      </x:c>
    </x:row>
    <x:row r="6332">
      <x:c r="A6332" s="139"/>
      <x:c r="B6332" s="139"/>
      <x:c r="C6332" s="139"/>
      <x:c r="D6332" s="139"/>
      <x:c r="E6332" s="139"/>
      <x:c r="F6332" s="139"/>
      <x:c r="G6332" s="139"/>
      <x:c r="H6332" s="139"/>
      <x:c r="I6332" s="266" t="n">
        <x:f>INT((ROW()-ROW($I$46))/((CARROT_CAP+1)*(MESCLUN_CAP+1)))</x:f>
        <x:v>9</x:v>
      </x:c>
      <x:c r="J6332" s="266" t="n">
        <x:f>MOD(INT((ROW()-ROW($I$46))/(MESCLUN_CAP+1)),CARROT_CAP+1)</x:f>
        <x:v>13</x:v>
      </x:c>
      <x:c r="K6332" s="266" t="n">
        <x:f>MOD(ROW()-ROW($I$46),MESCLUN_CAP+1)</x:f>
        <x:v>24</x:v>
      </x:c>
      <x:c r="L6332" s="266" t="n">
        <x:f>SUM(I6332:K6332)</x:f>
        <x:v>46</x:v>
      </x:c>
      <x:c r="M6332" s="267" t="n">
        <x:f>I6332*TOMATO_HOURS*WEEKS*(1+TOMATO_DIM)^I6332+J6332*CARROT_HOURS*WEEKS*(1+CARROT_DIM)^J6332+K6332*MESCLUN_HOURS*WEEKS*(1+MESCLUN_DIM)^K6332</x:f>
        <x:v>3902.696071649957</x:v>
      </x:c>
      <x:c r="N6332" s="267" t="n">
        <x:f>MAX(M6332-FARMER_HOURS,0)/TEMP_HOURS_PER_WORKER</x:f>
        <x:v>2.21020560531247</x:v>
      </x:c>
      <x:c r="O6332" s="268" t="n">
        <x:f>I6332*TOMATO_PRICE+J6332*CARROT_PRICE+K6332*MESCLUN_PRICE</x:f>
        <x:v>171222</x:v>
      </x:c>
      <x:c r="P6332" s="268" t="n">
        <x:f>I6332*TOMATO_FERTILIZER+J6332*CARROT_FERTILIZER+K6332*MESCLUN_FERTILIZER</x:f>
        <x:v>34760</x:v>
      </x:c>
      <x:c r="Q6332" s="268" t="n">
        <x:f>MIN(M6332,FARMER_HOURS)*FARMER_RATE+MAX(M6332-FARMER_HOURS,0)*TEMP_RATE</x:f>
        <x:v>80255.14013281175</x:v>
      </x:c>
      <x:c r="R6332" s="268" t="n">
        <x:f>O6332-P6332-Q6332-FIXED_COST</x:f>
        <x:v>36206.85986718825</x:v>
      </x:c>
      <x:c r="S6332" s="139" t="str">
        <x:f>IF(AND(L6332&lt;=TOTAL_BED_CAP,N6332&lt;=TEMP_WORKER_CAP),"YES","NO")</x:f>
        <x:v>YES</x:v>
      </x:c>
      <x:c r="T6332" s="139" t="n">
        <x:f>IF(S6332="YES",R6332,-1E+99)</x:f>
        <x:v>36206.85986718825</x:v>
      </x:c>
    </x:row>
    <x:row r="6333">
      <x:c r="A6333" s="139"/>
      <x:c r="B6333" s="139"/>
      <x:c r="C6333" s="139"/>
      <x:c r="D6333" s="139"/>
      <x:c r="E6333" s="139"/>
      <x:c r="F6333" s="139"/>
      <x:c r="G6333" s="139"/>
      <x:c r="H6333" s="139"/>
      <x:c r="I6333" s="266" t="n">
        <x:f>INT((ROW()-ROW($I$46))/((CARROT_CAP+1)*(MESCLUN_CAP+1)))</x:f>
        <x:v>9</x:v>
      </x:c>
      <x:c r="J6333" s="266" t="n">
        <x:f>MOD(INT((ROW()-ROW($I$46))/(MESCLUN_CAP+1)),CARROT_CAP+1)</x:f>
        <x:v>13</x:v>
      </x:c>
      <x:c r="K6333" s="266" t="n">
        <x:f>MOD(ROW()-ROW($I$46),MESCLUN_CAP+1)</x:f>
        <x:v>25</x:v>
      </x:c>
      <x:c r="L6333" s="266" t="n">
        <x:f>SUM(I6333:K6333)</x:f>
        <x:v>47</x:v>
      </x:c>
      <x:c r="M6333" s="267" t="n">
        <x:f>I6333*TOMATO_HOURS*WEEKS*(1+TOMATO_DIM)^I6333+J6333*CARROT_HOURS*WEEKS*(1+CARROT_DIM)^J6333+K6333*MESCLUN_HOURS*WEEKS*(1+MESCLUN_DIM)^K6333</x:f>
        <x:v>3982.273993065054</x:v>
      </x:c>
      <x:c r="N6333" s="267" t="n">
        <x:f>MAX(M6333-FARMER_HOURS,0)/TEMP_HOURS_PER_WORKER</x:f>
        <x:v>2.2654680507396208</x:v>
      </x:c>
      <x:c r="O6333" s="268" t="n">
        <x:f>I6333*TOMATO_PRICE+J6333*CARROT_PRICE+K6333*MESCLUN_PRICE</x:f>
        <x:v>173922</x:v>
      </x:c>
      <x:c r="P6333" s="268" t="n">
        <x:f>I6333*TOMATO_FERTILIZER+J6333*CARROT_FERTILIZER+K6333*MESCLUN_FERTILIZER</x:f>
        <x:v>35640</x:v>
      </x:c>
      <x:c r="Q6333" s="268" t="n">
        <x:f>MIN(M6333,FARMER_HOURS)*FARMER_RATE+MAX(M6333-FARMER_HOURS,0)*TEMP_RATE</x:f>
        <x:v>81636.70126849052</x:v>
      </x:c>
      <x:c r="R6333" s="268" t="n">
        <x:f>O6333-P6333-Q6333-FIXED_COST</x:f>
        <x:v>36645.29873150948</x:v>
      </x:c>
      <x:c r="S6333" s="139" t="str">
        <x:f>IF(AND(L6333&lt;=TOTAL_BED_CAP,N6333&lt;=TEMP_WORKER_CAP),"YES","NO")</x:f>
        <x:v>YES</x:v>
      </x:c>
      <x:c r="T6333" s="139" t="n">
        <x:f>IF(S6333="YES",R6333,-1E+99)</x:f>
        <x:v>36645.29873150948</x:v>
      </x:c>
    </x:row>
    <x:row r="6334">
      <x:c r="A6334" s="139"/>
      <x:c r="B6334" s="139"/>
      <x:c r="C6334" s="139"/>
      <x:c r="D6334" s="139"/>
      <x:c r="E6334" s="139"/>
      <x:c r="F6334" s="139"/>
      <x:c r="G6334" s="139"/>
      <x:c r="H6334" s="139"/>
      <x:c r="I6334" s="266" t="n">
        <x:f>INT((ROW()-ROW($I$46))/((CARROT_CAP+1)*(MESCLUN_CAP+1)))</x:f>
        <x:v>9</x:v>
      </x:c>
      <x:c r="J6334" s="266" t="n">
        <x:f>MOD(INT((ROW()-ROW($I$46))/(MESCLUN_CAP+1)),CARROT_CAP+1)</x:f>
        <x:v>13</x:v>
      </x:c>
      <x:c r="K6334" s="266" t="n">
        <x:f>MOD(ROW()-ROW($I$46),MESCLUN_CAP+1)</x:f>
        <x:v>26</x:v>
      </x:c>
      <x:c r="L6334" s="266" t="n">
        <x:f>SUM(I6334:K6334)</x:f>
        <x:v>48</x:v>
      </x:c>
      <x:c r="M6334" s="267" t="n">
        <x:f>I6334*TOMATO_HOURS*WEEKS*(1+TOMATO_DIM)^I6334+J6334*CARROT_HOURS*WEEKS*(1+CARROT_DIM)^J6334+K6334*MESCLUN_HOURS*WEEKS*(1+MESCLUN_DIM)^K6334</x:f>
        <x:v>4063.613997025772</x:v>
      </x:c>
      <x:c r="N6334" s="267" t="n">
        <x:f>MAX(M6334-FARMER_HOURS,0)/TEMP_HOURS_PER_WORKER</x:f>
        <x:v>2.3219541646012303</x:v>
      </x:c>
      <x:c r="O6334" s="268" t="n">
        <x:f>I6334*TOMATO_PRICE+J6334*CARROT_PRICE+K6334*MESCLUN_PRICE</x:f>
        <x:v>176622</x:v>
      </x:c>
      <x:c r="P6334" s="268" t="n">
        <x:f>I6334*TOMATO_FERTILIZER+J6334*CARROT_FERTILIZER+K6334*MESCLUN_FERTILIZER</x:f>
        <x:v>36520</x:v>
      </x:c>
      <x:c r="Q6334" s="268" t="n">
        <x:f>MIN(M6334,FARMER_HOURS)*FARMER_RATE+MAX(M6334-FARMER_HOURS,0)*TEMP_RATE</x:f>
        <x:v>83048.85411503076</x:v>
      </x:c>
      <x:c r="R6334" s="268" t="n">
        <x:f>O6334-P6334-Q6334-FIXED_COST</x:f>
        <x:v>37053.14588496924</x:v>
      </x:c>
      <x:c r="S6334" s="139" t="str">
        <x:f>IF(AND(L6334&lt;=TOTAL_BED_CAP,N6334&lt;=TEMP_WORKER_CAP),"YES","NO")</x:f>
        <x:v>YES</x:v>
      </x:c>
      <x:c r="T6334" s="139" t="n">
        <x:f>IF(S6334="YES",R6334,-1E+99)</x:f>
        <x:v>37053.14588496924</x:v>
      </x:c>
    </x:row>
    <x:row r="6335">
      <x:c r="A6335" s="139"/>
      <x:c r="B6335" s="139"/>
      <x:c r="C6335" s="139"/>
      <x:c r="D6335" s="139"/>
      <x:c r="E6335" s="139"/>
      <x:c r="F6335" s="139"/>
      <x:c r="G6335" s="139"/>
      <x:c r="H6335" s="139"/>
      <x:c r="I6335" s="266" t="n">
        <x:f>INT((ROW()-ROW($I$46))/((CARROT_CAP+1)*(MESCLUN_CAP+1)))</x:f>
        <x:v>9</x:v>
      </x:c>
      <x:c r="J6335" s="266" t="n">
        <x:f>MOD(INT((ROW()-ROW($I$46))/(MESCLUN_CAP+1)),CARROT_CAP+1)</x:f>
        <x:v>13</x:v>
      </x:c>
      <x:c r="K6335" s="266" t="n">
        <x:f>MOD(ROW()-ROW($I$46),MESCLUN_CAP+1)</x:f>
        <x:v>27</x:v>
      </x:c>
      <x:c r="L6335" s="266" t="n">
        <x:f>SUM(I6335:K6335)</x:f>
        <x:v>49</x:v>
      </x:c>
      <x:c r="M6335" s="267" t="n">
        <x:f>I6335*TOMATO_HOURS*WEEKS*(1+TOMATO_DIM)^I6335+J6335*CARROT_HOURS*WEEKS*(1+CARROT_DIM)^J6335+K6335*MESCLUN_HOURS*WEEKS*(1+MESCLUN_DIM)^K6335</x:f>
        <x:v>4146.747701545529</x:v>
      </x:c>
      <x:c r="N6335" s="267" t="n">
        <x:f>MAX(M6335-FARMER_HOURS,0)/TEMP_HOURS_PER_WORKER</x:f>
        <x:v>2.379685903851062</x:v>
      </x:c>
      <x:c r="O6335" s="268" t="n">
        <x:f>I6335*TOMATO_PRICE+J6335*CARROT_PRICE+K6335*MESCLUN_PRICE</x:f>
        <x:v>179322</x:v>
      </x:c>
      <x:c r="P6335" s="268" t="n">
        <x:f>I6335*TOMATO_FERTILIZER+J6335*CARROT_FERTILIZER+K6335*MESCLUN_FERTILIZER</x:f>
        <x:v>37400</x:v>
      </x:c>
      <x:c r="Q6335" s="268" t="n">
        <x:f>MIN(M6335,FARMER_HOURS)*FARMER_RATE+MAX(M6335-FARMER_HOURS,0)*TEMP_RATE</x:f>
        <x:v>84492.14759627654</x:v>
      </x:c>
      <x:c r="R6335" s="268" t="n">
        <x:f>O6335-P6335-Q6335-FIXED_COST</x:f>
        <x:v>37429.85240372346</x:v>
      </x:c>
      <x:c r="S6335" s="139" t="str">
        <x:f>IF(AND(L6335&lt;=TOTAL_BED_CAP,N6335&lt;=TEMP_WORKER_CAP),"YES","NO")</x:f>
        <x:v>YES</x:v>
      </x:c>
      <x:c r="T6335" s="139" t="n">
        <x:f>IF(S6335="YES",R6335,-1E+99)</x:f>
        <x:v>37429.85240372346</x:v>
      </x:c>
    </x:row>
    <x:row r="6336">
      <x:c r="A6336" s="139"/>
      <x:c r="B6336" s="139"/>
      <x:c r="C6336" s="139"/>
      <x:c r="D6336" s="139"/>
      <x:c r="E6336" s="139"/>
      <x:c r="F6336" s="139"/>
      <x:c r="G6336" s="139"/>
      <x:c r="H6336" s="139"/>
      <x:c r="I6336" s="266" t="n">
        <x:f>INT((ROW()-ROW($I$46))/((CARROT_CAP+1)*(MESCLUN_CAP+1)))</x:f>
        <x:v>9</x:v>
      </x:c>
      <x:c r="J6336" s="266" t="n">
        <x:f>MOD(INT((ROW()-ROW($I$46))/(MESCLUN_CAP+1)),CARROT_CAP+1)</x:f>
        <x:v>13</x:v>
      </x:c>
      <x:c r="K6336" s="266" t="n">
        <x:f>MOD(ROW()-ROW($I$46),MESCLUN_CAP+1)</x:f>
        <x:v>28</x:v>
      </x:c>
      <x:c r="L6336" s="266" t="n">
        <x:f>SUM(I6336:K6336)</x:f>
        <x:v>50</x:v>
      </x:c>
      <x:c r="M6336" s="267" t="n">
        <x:f>I6336*TOMATO_HOURS*WEEKS*(1+TOMATO_DIM)^I6336+J6336*CARROT_HOURS*WEEKS*(1+CARROT_DIM)^J6336+K6336*MESCLUN_HOURS*WEEKS*(1+MESCLUN_DIM)^K6336</x:f>
        <x:v>4231.707239762682</x:v>
      </x:c>
      <x:c r="N6336" s="267" t="n">
        <x:f>MAX(M6336-FARMER_HOURS,0)/TEMP_HOURS_PER_WORKER</x:f>
        <x:v>2.438685583168529</x:v>
      </x:c>
      <x:c r="O6336" s="268" t="n">
        <x:f>I6336*TOMATO_PRICE+J6336*CARROT_PRICE+K6336*MESCLUN_PRICE</x:f>
        <x:v>182022</x:v>
      </x:c>
      <x:c r="P6336" s="268" t="n">
        <x:f>I6336*TOMATO_FERTILIZER+J6336*CARROT_FERTILIZER+K6336*MESCLUN_FERTILIZER</x:f>
        <x:v>38280</x:v>
      </x:c>
      <x:c r="Q6336" s="268" t="n">
        <x:f>MIN(M6336,FARMER_HOURS)*FARMER_RATE+MAX(M6336-FARMER_HOURS,0)*TEMP_RATE</x:f>
        <x:v>85967.13957921322</x:v>
      </x:c>
      <x:c r="R6336" s="268" t="n">
        <x:f>O6336-P6336-Q6336-FIXED_COST</x:f>
        <x:v>37774.860420786776</x:v>
      </x:c>
      <x:c r="S6336" s="139" t="str">
        <x:f>IF(AND(L6336&lt;=TOTAL_BED_CAP,N6336&lt;=TEMP_WORKER_CAP),"YES","NO")</x:f>
        <x:v>YES</x:v>
      </x:c>
      <x:c r="T6336" s="139" t="n">
        <x:f>IF(S6336="YES",R6336,-1E+99)</x:f>
        <x:v>37774.860420786776</x:v>
      </x:c>
    </x:row>
    <x:row r="6337">
      <x:c r="A6337" s="139"/>
      <x:c r="B6337" s="139"/>
      <x:c r="C6337" s="139"/>
      <x:c r="D6337" s="139"/>
      <x:c r="E6337" s="139"/>
      <x:c r="F6337" s="139"/>
      <x:c r="G6337" s="139"/>
      <x:c r="H6337" s="139"/>
      <x:c r="I6337" s="266" t="n">
        <x:f>INT((ROW()-ROW($I$46))/((CARROT_CAP+1)*(MESCLUN_CAP+1)))</x:f>
        <x:v>9</x:v>
      </x:c>
      <x:c r="J6337" s="266" t="n">
        <x:f>MOD(INT((ROW()-ROW($I$46))/(MESCLUN_CAP+1)),CARROT_CAP+1)</x:f>
        <x:v>13</x:v>
      </x:c>
      <x:c r="K6337" s="266" t="n">
        <x:f>MOD(ROW()-ROW($I$46),MESCLUN_CAP+1)</x:f>
        <x:v>29</x:v>
      </x:c>
      <x:c r="L6337" s="266" t="n">
        <x:f>SUM(I6337:K6337)</x:f>
        <x:v>51</x:v>
      </x:c>
      <x:c r="M6337" s="267" t="n">
        <x:f>I6337*TOMATO_HOURS*WEEKS*(1+TOMATO_DIM)^I6337+J6337*CARROT_HOURS*WEEKS*(1+CARROT_DIM)^J6337+K6337*MESCLUN_HOURS*WEEKS*(1+MESCLUN_DIM)^K6337</x:f>
        <x:v>4318.525267878335</x:v>
      </x:c>
      <x:c r="N6337" s="267" t="n">
        <x:f>MAX(M6337-FARMER_HOURS,0)/TEMP_HOURS_PER_WORKER</x:f>
        <x:v>2.4989758804710664</x:v>
      </x:c>
      <x:c r="O6337" s="268" t="n">
        <x:f>I6337*TOMATO_PRICE+J6337*CARROT_PRICE+K6337*MESCLUN_PRICE</x:f>
        <x:v>184722</x:v>
      </x:c>
      <x:c r="P6337" s="268" t="n">
        <x:f>I6337*TOMATO_FERTILIZER+J6337*CARROT_FERTILIZER+K6337*MESCLUN_FERTILIZER</x:f>
        <x:v>39160</x:v>
      </x:c>
      <x:c r="Q6337" s="268" t="n">
        <x:f>MIN(M6337,FARMER_HOURS)*FARMER_RATE+MAX(M6337-FARMER_HOURS,0)*TEMP_RATE</x:f>
        <x:v>87474.39701177666</x:v>
      </x:c>
      <x:c r="R6337" s="268" t="n">
        <x:f>O6337-P6337-Q6337-FIXED_COST</x:f>
        <x:v>38087.60298822334</x:v>
      </x:c>
      <x:c r="S6337" s="139" t="str">
        <x:f>IF(AND(L6337&lt;=TOTAL_BED_CAP,N6337&lt;=TEMP_WORKER_CAP),"YES","NO")</x:f>
        <x:v>YES</x:v>
      </x:c>
      <x:c r="T6337" s="139" t="n">
        <x:f>IF(S6337="YES",R6337,-1E+99)</x:f>
        <x:v>38087.60298822334</x:v>
      </x:c>
    </x:row>
    <x:row r="6338">
      <x:c r="A6338" s="139"/>
      <x:c r="B6338" s="139"/>
      <x:c r="C6338" s="139"/>
      <x:c r="D6338" s="139"/>
      <x:c r="E6338" s="139"/>
      <x:c r="F6338" s="139"/>
      <x:c r="G6338" s="139"/>
      <x:c r="H6338" s="139"/>
      <x:c r="I6338" s="266" t="n">
        <x:f>INT((ROW()-ROW($I$46))/((CARROT_CAP+1)*(MESCLUN_CAP+1)))</x:f>
        <x:v>9</x:v>
      </x:c>
      <x:c r="J6338" s="266" t="n">
        <x:f>MOD(INT((ROW()-ROW($I$46))/(MESCLUN_CAP+1)),CARROT_CAP+1)</x:f>
        <x:v>13</x:v>
      </x:c>
      <x:c r="K6338" s="266" t="n">
        <x:f>MOD(ROW()-ROW($I$46),MESCLUN_CAP+1)</x:f>
        <x:v>30</x:v>
      </x:c>
      <x:c r="L6338" s="266" t="n">
        <x:f>SUM(I6338:K6338)</x:f>
        <x:v>52</x:v>
      </x:c>
      <x:c r="M6338" s="267" t="n">
        <x:f>I6338*TOMATO_HOURS*WEEKS*(1+TOMATO_DIM)^I6338+J6338*CARROT_HOURS*WEEKS*(1+CARROT_DIM)^J6338+K6338*MESCLUN_HOURS*WEEKS*(1+MESCLUN_DIM)^K6338</x:f>
        <x:v>4407.234973212106</x:v>
      </x:c>
      <x:c r="N6338" s="267" t="n">
        <x:f>MAX(M6338-FARMER_HOURS,0)/TEMP_HOURS_PER_WORKER</x:f>
        <x:v>2.5605798425084068</x:v>
      </x:c>
      <x:c r="O6338" s="268" t="n">
        <x:f>I6338*TOMATO_PRICE+J6338*CARROT_PRICE+K6338*MESCLUN_PRICE</x:f>
        <x:v>187422</x:v>
      </x:c>
      <x:c r="P6338" s="268" t="n">
        <x:f>I6338*TOMATO_FERTILIZER+J6338*CARROT_FERTILIZER+K6338*MESCLUN_FERTILIZER</x:f>
        <x:v>40040</x:v>
      </x:c>
      <x:c r="Q6338" s="268" t="n">
        <x:f>MIN(M6338,FARMER_HOURS)*FARMER_RATE+MAX(M6338-FARMER_HOURS,0)*TEMP_RATE</x:f>
        <x:v>89014.49606271017</x:v>
      </x:c>
      <x:c r="R6338" s="268" t="n">
        <x:f>O6338-P6338-Q6338-FIXED_COST</x:f>
        <x:v>38367.50393728983</x:v>
      </x:c>
      <x:c r="S6338" s="139" t="str">
        <x:f>IF(AND(L6338&lt;=TOTAL_BED_CAP,N6338&lt;=TEMP_WORKER_CAP),"YES","NO")</x:f>
        <x:v>YES</x:v>
      </x:c>
      <x:c r="T6338" s="139" t="n">
        <x:f>IF(S6338="YES",R6338,-1E+99)</x:f>
        <x:v>38367.50393728983</x:v>
      </x:c>
    </x:row>
    <x:row r="6339">
      <x:c r="A6339" s="139"/>
      <x:c r="B6339" s="139"/>
      <x:c r="C6339" s="139"/>
      <x:c r="D6339" s="139"/>
      <x:c r="E6339" s="139"/>
      <x:c r="F6339" s="139"/>
      <x:c r="G6339" s="139"/>
      <x:c r="H6339" s="139"/>
      <x:c r="I6339" s="266" t="n">
        <x:f>INT((ROW()-ROW($I$46))/((CARROT_CAP+1)*(MESCLUN_CAP+1)))</x:f>
        <x:v>9</x:v>
      </x:c>
      <x:c r="J6339" s="266" t="n">
        <x:f>MOD(INT((ROW()-ROW($I$46))/(MESCLUN_CAP+1)),CARROT_CAP+1)</x:f>
        <x:v>14</x:v>
      </x:c>
      <x:c r="K6339" s="266" t="n">
        <x:f>MOD(ROW()-ROW($I$46),MESCLUN_CAP+1)</x:f>
        <x:v>0</x:v>
      </x:c>
      <x:c r="L6339" s="266" t="n">
        <x:f>SUM(I6339:K6339)</x:f>
        <x:v>23</x:v>
      </x:c>
      <x:c r="M6339" s="267" t="n">
        <x:f>I6339*TOMATO_HOURS*WEEKS*(1+TOMATO_DIM)^I6339+J6339*CARROT_HOURS*WEEKS*(1+CARROT_DIM)^J6339+K6339*MESCLUN_HOURS*WEEKS*(1+MESCLUN_DIM)^K6339</x:f>
        <x:v>2503.386634518983</x:v>
      </x:c>
      <x:c r="N6339" s="267" t="n">
        <x:f>MAX(M6339-FARMER_HOURS,0)/TEMP_HOURS_PER_WORKER</x:f>
        <x:v>1.2384629406381826</x:v>
      </x:c>
      <x:c r="O6339" s="268" t="n">
        <x:f>I6339*TOMATO_PRICE+J6339*CARROT_PRICE+K6339*MESCLUN_PRICE</x:f>
        <x:v>108516</x:v>
      </x:c>
      <x:c r="P6339" s="268" t="n">
        <x:f>I6339*TOMATO_FERTILIZER+J6339*CARROT_FERTILIZER+K6339*MESCLUN_FERTILIZER</x:f>
        <x:v>14080</x:v>
      </x:c>
      <x:c r="Q6339" s="268" t="n">
        <x:f>MIN(M6339,FARMER_HOURS)*FARMER_RATE+MAX(M6339-FARMER_HOURS,0)*TEMP_RATE</x:f>
        <x:v>55961.573515954566</x:v>
      </x:c>
      <x:c r="R6339" s="268" t="n">
        <x:f>O6339-P6339-Q6339-FIXED_COST</x:f>
        <x:v>18474.426484045434</x:v>
      </x:c>
      <x:c r="S6339" s="139" t="str">
        <x:f>IF(AND(L6339&lt;=TOTAL_BED_CAP,N6339&lt;=TEMP_WORKER_CAP),"YES","NO")</x:f>
        <x:v>YES</x:v>
      </x:c>
      <x:c r="T6339" s="139" t="n">
        <x:f>IF(S6339="YES",R6339,-1E+99)</x:f>
        <x:v>18474.426484045434</x:v>
      </x:c>
    </x:row>
    <x:row r="6340">
      <x:c r="A6340" s="139"/>
      <x:c r="B6340" s="139"/>
      <x:c r="C6340" s="139"/>
      <x:c r="D6340" s="139"/>
      <x:c r="E6340" s="139"/>
      <x:c r="F6340" s="139"/>
      <x:c r="G6340" s="139"/>
      <x:c r="H6340" s="139"/>
      <x:c r="I6340" s="266" t="n">
        <x:f>INT((ROW()-ROW($I$46))/((CARROT_CAP+1)*(MESCLUN_CAP+1)))</x:f>
        <x:v>9</x:v>
      </x:c>
      <x:c r="J6340" s="266" t="n">
        <x:f>MOD(INT((ROW()-ROW($I$46))/(MESCLUN_CAP+1)),CARROT_CAP+1)</x:f>
        <x:v>14</x:v>
      </x:c>
      <x:c r="K6340" s="266" t="n">
        <x:f>MOD(ROW()-ROW($I$46),MESCLUN_CAP+1)</x:f>
        <x:v>1</x:v>
      </x:c>
      <x:c r="L6340" s="266" t="n">
        <x:f>SUM(I6340:K6340)</x:f>
        <x:v>24</x:v>
      </x:c>
      <x:c r="M6340" s="267" t="n">
        <x:f>I6340*TOMATO_HOURS*WEEKS*(1+TOMATO_DIM)^I6340+J6340*CARROT_HOURS*WEEKS*(1+CARROT_DIM)^J6340+K6340*MESCLUN_HOURS*WEEKS*(1+MESCLUN_DIM)^K6340</x:f>
        <x:v>2548.949134518983</x:v>
      </x:c>
      <x:c r="N6340" s="267" t="n">
        <x:f>MAX(M6340-FARMER_HOURS,0)/TEMP_HOURS_PER_WORKER</x:f>
        <x:v>1.2701035656381827</x:v>
      </x:c>
      <x:c r="O6340" s="268" t="n">
        <x:f>I6340*TOMATO_PRICE+J6340*CARROT_PRICE+K6340*MESCLUN_PRICE</x:f>
        <x:v>111216</x:v>
      </x:c>
      <x:c r="P6340" s="268" t="n">
        <x:f>I6340*TOMATO_FERTILIZER+J6340*CARROT_FERTILIZER+K6340*MESCLUN_FERTILIZER</x:f>
        <x:v>14960</x:v>
      </x:c>
      <x:c r="Q6340" s="268" t="n">
        <x:f>MIN(M6340,FARMER_HOURS)*FARMER_RATE+MAX(M6340-FARMER_HOURS,0)*TEMP_RATE</x:f>
        <x:v>56752.589140954566</x:v>
      </x:c>
      <x:c r="R6340" s="268" t="n">
        <x:f>O6340-P6340-Q6340-FIXED_COST</x:f>
        <x:v>19503.410859045434</x:v>
      </x:c>
      <x:c r="S6340" s="139" t="str">
        <x:f>IF(AND(L6340&lt;=TOTAL_BED_CAP,N6340&lt;=TEMP_WORKER_CAP),"YES","NO")</x:f>
        <x:v>YES</x:v>
      </x:c>
      <x:c r="T6340" s="139" t="n">
        <x:f>IF(S6340="YES",R6340,-1E+99)</x:f>
        <x:v>19503.410859045434</x:v>
      </x:c>
    </x:row>
    <x:row r="6341">
      <x:c r="A6341" s="139"/>
      <x:c r="B6341" s="139"/>
      <x:c r="C6341" s="139"/>
      <x:c r="D6341" s="139"/>
      <x:c r="E6341" s="139"/>
      <x:c r="F6341" s="139"/>
      <x:c r="G6341" s="139"/>
      <x:c r="H6341" s="139"/>
      <x:c r="I6341" s="266" t="n">
        <x:f>INT((ROW()-ROW($I$46))/((CARROT_CAP+1)*(MESCLUN_CAP+1)))</x:f>
        <x:v>9</x:v>
      </x:c>
      <x:c r="J6341" s="266" t="n">
        <x:f>MOD(INT((ROW()-ROW($I$46))/(MESCLUN_CAP+1)),CARROT_CAP+1)</x:f>
        <x:v>14</x:v>
      </x:c>
      <x:c r="K6341" s="266" t="n">
        <x:f>MOD(ROW()-ROW($I$46),MESCLUN_CAP+1)</x:f>
        <x:v>2</x:v>
      </x:c>
      <x:c r="L6341" s="266" t="n">
        <x:f>SUM(I6341:K6341)</x:f>
        <x:v>25</x:v>
      </x:c>
      <x:c r="M6341" s="267" t="n">
        <x:f>I6341*TOMATO_HOURS*WEEKS*(1+TOMATO_DIM)^I6341+J6341*CARROT_HOURS*WEEKS*(1+CARROT_DIM)^J6341+K6341*MESCLUN_HOURS*WEEKS*(1+MESCLUN_DIM)^K6341</x:f>
        <x:v>2595.650697018983</x:v>
      </x:c>
      <x:c r="N6341" s="267" t="n">
        <x:f>MAX(M6341-FARMER_HOURS,0)/TEMP_HOURS_PER_WORKER</x:f>
        <x:v>1.3025352062631828</x:v>
      </x:c>
      <x:c r="O6341" s="268" t="n">
        <x:f>I6341*TOMATO_PRICE+J6341*CARROT_PRICE+K6341*MESCLUN_PRICE</x:f>
        <x:v>113916</x:v>
      </x:c>
      <x:c r="P6341" s="268" t="n">
        <x:f>I6341*TOMATO_FERTILIZER+J6341*CARROT_FERTILIZER+K6341*MESCLUN_FERTILIZER</x:f>
        <x:v>15840</x:v>
      </x:c>
      <x:c r="Q6341" s="268" t="n">
        <x:f>MIN(M6341,FARMER_HOURS)*FARMER_RATE+MAX(M6341-FARMER_HOURS,0)*TEMP_RATE</x:f>
        <x:v>57563.380156579566</x:v>
      </x:c>
      <x:c r="R6341" s="268" t="n">
        <x:f>O6341-P6341-Q6341-FIXED_COST</x:f>
        <x:v>20512.619843420434</x:v>
      </x:c>
      <x:c r="S6341" s="139" t="str">
        <x:f>IF(AND(L6341&lt;=TOTAL_BED_CAP,N6341&lt;=TEMP_WORKER_CAP),"YES","NO")</x:f>
        <x:v>YES</x:v>
      </x:c>
      <x:c r="T6341" s="139" t="n">
        <x:f>IF(S6341="YES",R6341,-1E+99)</x:f>
        <x:v>20512.619843420434</x:v>
      </x:c>
    </x:row>
    <x:row r="6342">
      <x:c r="A6342" s="139"/>
      <x:c r="B6342" s="139"/>
      <x:c r="C6342" s="139"/>
      <x:c r="D6342" s="139"/>
      <x:c r="E6342" s="139"/>
      <x:c r="F6342" s="139"/>
      <x:c r="G6342" s="139"/>
      <x:c r="H6342" s="139"/>
      <x:c r="I6342" s="266" t="n">
        <x:f>INT((ROW()-ROW($I$46))/((CARROT_CAP+1)*(MESCLUN_CAP+1)))</x:f>
        <x:v>9</x:v>
      </x:c>
      <x:c r="J6342" s="266" t="n">
        <x:f>MOD(INT((ROW()-ROW($I$46))/(MESCLUN_CAP+1)),CARROT_CAP+1)</x:f>
        <x:v>14</x:v>
      </x:c>
      <x:c r="K6342" s="266" t="n">
        <x:f>MOD(ROW()-ROW($I$46),MESCLUN_CAP+1)</x:f>
        <x:v>3</x:v>
      </x:c>
      <x:c r="L6342" s="266" t="n">
        <x:f>SUM(I6342:K6342)</x:f>
        <x:v>26</x:v>
      </x:c>
      <x:c r="M6342" s="267" t="n">
        <x:f>I6342*TOMATO_HOURS*WEEKS*(1+TOMATO_DIM)^I6342+J6342*CARROT_HOURS*WEEKS*(1+CARROT_DIM)^J6342+K6342*MESCLUN_HOURS*WEEKS*(1+MESCLUN_DIM)^K6342</x:f>
        <x:v>2643.512679440858</x:v>
      </x:c>
      <x:c r="N6342" s="267" t="n">
        <x:f>MAX(M6342-FARMER_HOURS,0)/TEMP_HOURS_PER_WORKER</x:f>
        <x:v>1.3357726940561514</x:v>
      </x:c>
      <x:c r="O6342" s="268" t="n">
        <x:f>I6342*TOMATO_PRICE+J6342*CARROT_PRICE+K6342*MESCLUN_PRICE</x:f>
        <x:v>116616</x:v>
      </x:c>
      <x:c r="P6342" s="268" t="n">
        <x:f>I6342*TOMATO_FERTILIZER+J6342*CARROT_FERTILIZER+K6342*MESCLUN_FERTILIZER</x:f>
        <x:v>16720</x:v>
      </x:c>
      <x:c r="Q6342" s="268" t="n">
        <x:f>MIN(M6342,FARMER_HOURS)*FARMER_RATE+MAX(M6342-FARMER_HOURS,0)*TEMP_RATE</x:f>
        <x:v>58394.317351403784</x:v>
      </x:c>
      <x:c r="R6342" s="268" t="n">
        <x:f>O6342-P6342-Q6342-FIXED_COST</x:f>
        <x:v>21501.682648596216</x:v>
      </x:c>
      <x:c r="S6342" s="139" t="str">
        <x:f>IF(AND(L6342&lt;=TOTAL_BED_CAP,N6342&lt;=TEMP_WORKER_CAP),"YES","NO")</x:f>
        <x:v>YES</x:v>
      </x:c>
      <x:c r="T6342" s="139" t="n">
        <x:f>IF(S6342="YES",R6342,-1E+99)</x:f>
        <x:v>21501.682648596216</x:v>
      </x:c>
    </x:row>
    <x:row r="6343">
      <x:c r="A6343" s="139"/>
      <x:c r="B6343" s="139"/>
      <x:c r="C6343" s="139"/>
      <x:c r="D6343" s="139"/>
      <x:c r="E6343" s="139"/>
      <x:c r="F6343" s="139"/>
      <x:c r="G6343" s="139"/>
      <x:c r="H6343" s="139"/>
      <x:c r="I6343" s="266" t="n">
        <x:f>INT((ROW()-ROW($I$46))/((CARROT_CAP+1)*(MESCLUN_CAP+1)))</x:f>
        <x:v>9</x:v>
      </x:c>
      <x:c r="J6343" s="266" t="n">
        <x:f>MOD(INT((ROW()-ROW($I$46))/(MESCLUN_CAP+1)),CARROT_CAP+1)</x:f>
        <x:v>14</x:v>
      </x:c>
      <x:c r="K6343" s="266" t="n">
        <x:f>MOD(ROW()-ROW($I$46),MESCLUN_CAP+1)</x:f>
        <x:v>4</x:v>
      </x:c>
      <x:c r="L6343" s="266" t="n">
        <x:f>SUM(I6343:K6343)</x:f>
        <x:v>27</x:v>
      </x:c>
      <x:c r="M6343" s="267" t="n">
        <x:f>I6343*TOMATO_HOURS*WEEKS*(1+TOMATO_DIM)^I6343+J6343*CARROT_HOURS*WEEKS*(1+CARROT_DIM)^J6343+K6343*MESCLUN_HOURS*WEEKS*(1+MESCLUN_DIM)^K6343</x:f>
        <x:v>2692.5567951635144</x:v>
      </x:c>
      <x:c r="N6343" s="267" t="n">
        <x:f>MAX(M6343-FARMER_HOURS,0)/TEMP_HOURS_PER_WORKER</x:f>
        <x:v>1.3698311077524405</x:v>
      </x:c>
      <x:c r="O6343" s="268" t="n">
        <x:f>I6343*TOMATO_PRICE+J6343*CARROT_PRICE+K6343*MESCLUN_PRICE</x:f>
        <x:v>119316</x:v>
      </x:c>
      <x:c r="P6343" s="268" t="n">
        <x:f>I6343*TOMATO_FERTILIZER+J6343*CARROT_FERTILIZER+K6343*MESCLUN_FERTILIZER</x:f>
        <x:v>17600</x:v>
      </x:c>
      <x:c r="Q6343" s="268" t="n">
        <x:f>MIN(M6343,FARMER_HOURS)*FARMER_RATE+MAX(M6343-FARMER_HOURS,0)*TEMP_RATE</x:f>
        <x:v>59245.77769381101</x:v>
      </x:c>
      <x:c r="R6343" s="268" t="n">
        <x:f>O6343-P6343-Q6343-FIXED_COST</x:f>
        <x:v>22470.22230618899</x:v>
      </x:c>
      <x:c r="S6343" s="139" t="str">
        <x:f>IF(AND(L6343&lt;=TOTAL_BED_CAP,N6343&lt;=TEMP_WORKER_CAP),"YES","NO")</x:f>
        <x:v>YES</x:v>
      </x:c>
      <x:c r="T6343" s="139" t="n">
        <x:f>IF(S6343="YES",R6343,-1E+99)</x:f>
        <x:v>22470.22230618899</x:v>
      </x:c>
    </x:row>
    <x:row r="6344">
      <x:c r="A6344" s="139"/>
      <x:c r="B6344" s="139"/>
      <x:c r="C6344" s="139"/>
      <x:c r="D6344" s="139"/>
      <x:c r="E6344" s="139"/>
      <x:c r="F6344" s="139"/>
      <x:c r="G6344" s="139"/>
      <x:c r="H6344" s="139"/>
      <x:c r="I6344" s="266" t="n">
        <x:f>INT((ROW()-ROW($I$46))/((CARROT_CAP+1)*(MESCLUN_CAP+1)))</x:f>
        <x:v>9</x:v>
      </x:c>
      <x:c r="J6344" s="266" t="n">
        <x:f>MOD(INT((ROW()-ROW($I$46))/(MESCLUN_CAP+1)),CARROT_CAP+1)</x:f>
        <x:v>14</x:v>
      </x:c>
      <x:c r="K6344" s="266" t="n">
        <x:f>MOD(ROW()-ROW($I$46),MESCLUN_CAP+1)</x:f>
        <x:v>5</x:v>
      </x:c>
      <x:c r="L6344" s="266" t="n">
        <x:f>SUM(I6344:K6344)</x:f>
        <x:v>28</x:v>
      </x:c>
      <x:c r="M6344" s="267" t="n">
        <x:f>I6344*TOMATO_HOURS*WEEKS*(1+TOMATO_DIM)^I6344+J6344*CARROT_HOURS*WEEKS*(1+CARROT_DIM)^J6344+K6344*MESCLUN_HOURS*WEEKS*(1+MESCLUN_DIM)^K6344</x:f>
        <x:v>2742.8051190847177</x:v>
      </x:c>
      <x:c r="N6344" s="267" t="n">
        <x:f>MAX(M6344-FARMER_HOURS,0)/TEMP_HOURS_PER_WORKER</x:f>
        <x:v>1.404725777142165</x:v>
      </x:c>
      <x:c r="O6344" s="268" t="n">
        <x:f>I6344*TOMATO_PRICE+J6344*CARROT_PRICE+K6344*MESCLUN_PRICE</x:f>
        <x:v>122016</x:v>
      </x:c>
      <x:c r="P6344" s="268" t="n">
        <x:f>I6344*TOMATO_FERTILIZER+J6344*CARROT_FERTILIZER+K6344*MESCLUN_FERTILIZER</x:f>
        <x:v>18480</x:v>
      </x:c>
      <x:c r="Q6344" s="268" t="n">
        <x:f>MIN(M6344,FARMER_HOURS)*FARMER_RATE+MAX(M6344-FARMER_HOURS,0)*TEMP_RATE</x:f>
        <x:v>60118.14442855413</x:v>
      </x:c>
      <x:c r="R6344" s="268" t="n">
        <x:f>O6344-P6344-Q6344-FIXED_COST</x:f>
        <x:v>23417.85557144587</x:v>
      </x:c>
      <x:c r="S6344" s="139" t="str">
        <x:f>IF(AND(L6344&lt;=TOTAL_BED_CAP,N6344&lt;=TEMP_WORKER_CAP),"YES","NO")</x:f>
        <x:v>YES</x:v>
      </x:c>
      <x:c r="T6344" s="139" t="n">
        <x:f>IF(S6344="YES",R6344,-1E+99)</x:f>
        <x:v>23417.85557144587</x:v>
      </x:c>
    </x:row>
    <x:row r="6345">
      <x:c r="A6345" s="139"/>
      <x:c r="B6345" s="139"/>
      <x:c r="C6345" s="139"/>
      <x:c r="D6345" s="139"/>
      <x:c r="E6345" s="139"/>
      <x:c r="F6345" s="139"/>
      <x:c r="G6345" s="139"/>
      <x:c r="H6345" s="139"/>
      <x:c r="I6345" s="266" t="n">
        <x:f>INT((ROW()-ROW($I$46))/((CARROT_CAP+1)*(MESCLUN_CAP+1)))</x:f>
        <x:v>9</x:v>
      </x:c>
      <x:c r="J6345" s="266" t="n">
        <x:f>MOD(INT((ROW()-ROW($I$46))/(MESCLUN_CAP+1)),CARROT_CAP+1)</x:f>
        <x:v>14</x:v>
      </x:c>
      <x:c r="K6345" s="266" t="n">
        <x:f>MOD(ROW()-ROW($I$46),MESCLUN_CAP+1)</x:f>
        <x:v>6</x:v>
      </x:c>
      <x:c r="L6345" s="266" t="n">
        <x:f>SUM(I6345:K6345)</x:f>
        <x:v>29</x:v>
      </x:c>
      <x:c r="M6345" s="267" t="n">
        <x:f>I6345*TOMATO_HOURS*WEEKS*(1+TOMATO_DIM)^I6345+J6345*CARROT_HOURS*WEEKS*(1+CARROT_DIM)^J6345+K6345*MESCLUN_HOURS*WEEKS*(1+MESCLUN_DIM)^K6345</x:f>
        <x:v>2794.280093266351</x:v>
      </x:c>
      <x:c r="N6345" s="267" t="n">
        <x:f>MAX(M6345-FARMER_HOURS,0)/TEMP_HOURS_PER_WORKER</x:f>
        <x:v>1.4404722869905213</x:v>
      </x:c>
      <x:c r="O6345" s="268" t="n">
        <x:f>I6345*TOMATO_PRICE+J6345*CARROT_PRICE+K6345*MESCLUN_PRICE</x:f>
        <x:v>124716</x:v>
      </x:c>
      <x:c r="P6345" s="268" t="n">
        <x:f>I6345*TOMATO_FERTILIZER+J6345*CARROT_FERTILIZER+K6345*MESCLUN_FERTILIZER</x:f>
        <x:v>19360</x:v>
      </x:c>
      <x:c r="Q6345" s="268" t="n">
        <x:f>MIN(M6345,FARMER_HOURS)*FARMER_RATE+MAX(M6345-FARMER_HOURS,0)*TEMP_RATE</x:f>
        <x:v>61011.80717476303</x:v>
      </x:c>
      <x:c r="R6345" s="268" t="n">
        <x:f>O6345-P6345-Q6345-FIXED_COST</x:f>
        <x:v>24344.19282523697</x:v>
      </x:c>
      <x:c r="S6345" s="139" t="str">
        <x:f>IF(AND(L6345&lt;=TOTAL_BED_CAP,N6345&lt;=TEMP_WORKER_CAP),"YES","NO")</x:f>
        <x:v>YES</x:v>
      </x:c>
      <x:c r="T6345" s="139" t="n">
        <x:f>IF(S6345="YES",R6345,-1E+99)</x:f>
        <x:v>24344.19282523697</x:v>
      </x:c>
    </x:row>
    <x:row r="6346">
      <x:c r="A6346" s="139"/>
      <x:c r="B6346" s="139"/>
      <x:c r="C6346" s="139"/>
      <x:c r="D6346" s="139"/>
      <x:c r="E6346" s="139"/>
      <x:c r="F6346" s="139"/>
      <x:c r="G6346" s="139"/>
      <x:c r="H6346" s="139"/>
      <x:c r="I6346" s="266" t="n">
        <x:f>INT((ROW()-ROW($I$46))/((CARROT_CAP+1)*(MESCLUN_CAP+1)))</x:f>
        <x:v>9</x:v>
      </x:c>
      <x:c r="J6346" s="266" t="n">
        <x:f>MOD(INT((ROW()-ROW($I$46))/(MESCLUN_CAP+1)),CARROT_CAP+1)</x:f>
        <x:v>14</x:v>
      </x:c>
      <x:c r="K6346" s="266" t="n">
        <x:f>MOD(ROW()-ROW($I$46),MESCLUN_CAP+1)</x:f>
        <x:v>7</x:v>
      </x:c>
      <x:c r="L6346" s="266" t="n">
        <x:f>SUM(I6346:K6346)</x:f>
        <x:v>30</x:v>
      </x:c>
      <x:c r="M6346" s="267" t="n">
        <x:f>I6346*TOMATO_HOURS*WEEKS*(1+TOMATO_DIM)^I6346+J6346*CARROT_HOURS*WEEKS*(1+CARROT_DIM)^J6346+K6346*MESCLUN_HOURS*WEEKS*(1+MESCLUN_DIM)^K6346</x:f>
        <x:v>2847.0045326643112</x:v>
      </x:c>
      <x:c r="N6346" s="267" t="n">
        <x:f>MAX(M6346-FARMER_HOURS,0)/TEMP_HOURS_PER_WORKER</x:f>
        <x:v>1.477086481016883</x:v>
      </x:c>
      <x:c r="O6346" s="268" t="n">
        <x:f>I6346*TOMATO_PRICE+J6346*CARROT_PRICE+K6346*MESCLUN_PRICE</x:f>
        <x:v>127416</x:v>
      </x:c>
      <x:c r="P6346" s="268" t="n">
        <x:f>I6346*TOMATO_FERTILIZER+J6346*CARROT_FERTILIZER+K6346*MESCLUN_FERTILIZER</x:f>
        <x:v>20240</x:v>
      </x:c>
      <x:c r="Q6346" s="268" t="n">
        <x:f>MIN(M6346,FARMER_HOURS)*FARMER_RATE+MAX(M6346-FARMER_HOURS,0)*TEMP_RATE</x:f>
        <x:v>61927.16202542207</x:v>
      </x:c>
      <x:c r="R6346" s="268" t="n">
        <x:f>O6346-P6346-Q6346-FIXED_COST</x:f>
        <x:v>25248.83797457793</x:v>
      </x:c>
      <x:c r="S6346" s="139" t="str">
        <x:f>IF(AND(L6346&lt;=TOTAL_BED_CAP,N6346&lt;=TEMP_WORKER_CAP),"YES","NO")</x:f>
        <x:v>YES</x:v>
      </x:c>
      <x:c r="T6346" s="139" t="n">
        <x:f>IF(S6346="YES",R6346,-1E+99)</x:f>
        <x:v>25248.83797457793</x:v>
      </x:c>
    </x:row>
    <x:row r="6347">
      <x:c r="A6347" s="139"/>
      <x:c r="B6347" s="139"/>
      <x:c r="C6347" s="139"/>
      <x:c r="D6347" s="139"/>
      <x:c r="E6347" s="139"/>
      <x:c r="F6347" s="139"/>
      <x:c r="G6347" s="139"/>
      <x:c r="H6347" s="139"/>
      <x:c r="I6347" s="266" t="n">
        <x:f>INT((ROW()-ROW($I$46))/((CARROT_CAP+1)*(MESCLUN_CAP+1)))</x:f>
        <x:v>9</x:v>
      </x:c>
      <x:c r="J6347" s="266" t="n">
        <x:f>MOD(INT((ROW()-ROW($I$46))/(MESCLUN_CAP+1)),CARROT_CAP+1)</x:f>
        <x:v>14</x:v>
      </x:c>
      <x:c r="K6347" s="266" t="n">
        <x:f>MOD(ROW()-ROW($I$46),MESCLUN_CAP+1)</x:f>
        <x:v>8</x:v>
      </x:c>
      <x:c r="L6347" s="266" t="n">
        <x:f>SUM(I6347:K6347)</x:f>
        <x:v>31</x:v>
      </x:c>
      <x:c r="M6347" s="267" t="n">
        <x:f>I6347*TOMATO_HOURS*WEEKS*(1+TOMATO_DIM)^I6347+J6347*CARROT_HOURS*WEEKS*(1+CARROT_DIM)^J6347+K6347*MESCLUN_HOURS*WEEKS*(1+MESCLUN_DIM)^K6347</x:f>
        <x:v>2901.0016309442913</x:v>
      </x:c>
      <x:c r="N6347" s="267" t="n">
        <x:f>MAX(M6347-FARMER_HOURS,0)/TEMP_HOURS_PER_WORKER</x:f>
        <x:v>1.5145844659335357</x:v>
      </x:c>
      <x:c r="O6347" s="268" t="n">
        <x:f>I6347*TOMATO_PRICE+J6347*CARROT_PRICE+K6347*MESCLUN_PRICE</x:f>
        <x:v>130116</x:v>
      </x:c>
      <x:c r="P6347" s="268" t="n">
        <x:f>I6347*TOMATO_FERTILIZER+J6347*CARROT_FERTILIZER+K6347*MESCLUN_FERTILIZER</x:f>
        <x:v>21120</x:v>
      </x:c>
      <x:c r="Q6347" s="268" t="n">
        <x:f>MIN(M6347,FARMER_HOURS)*FARMER_RATE+MAX(M6347-FARMER_HOURS,0)*TEMP_RATE</x:f>
        <x:v>62864.61164833839</x:v>
      </x:c>
      <x:c r="R6347" s="268" t="n">
        <x:f>O6347-P6347-Q6347-FIXED_COST</x:f>
        <x:v>26131.38835166161</x:v>
      </x:c>
      <x:c r="S6347" s="139" t="str">
        <x:f>IF(AND(L6347&lt;=TOTAL_BED_CAP,N6347&lt;=TEMP_WORKER_CAP),"YES","NO")</x:f>
        <x:v>YES</x:v>
      </x:c>
      <x:c r="T6347" s="139" t="n">
        <x:f>IF(S6347="YES",R6347,-1E+99)</x:f>
        <x:v>26131.38835166161</x:v>
      </x:c>
    </x:row>
    <x:row r="6348">
      <x:c r="A6348" s="139"/>
      <x:c r="B6348" s="139"/>
      <x:c r="C6348" s="139"/>
      <x:c r="D6348" s="139"/>
      <x:c r="E6348" s="139"/>
      <x:c r="F6348" s="139"/>
      <x:c r="G6348" s="139"/>
      <x:c r="H6348" s="139"/>
      <x:c r="I6348" s="266" t="n">
        <x:f>INT((ROW()-ROW($I$46))/((CARROT_CAP+1)*(MESCLUN_CAP+1)))</x:f>
        <x:v>9</x:v>
      </x:c>
      <x:c r="J6348" s="266" t="n">
        <x:f>MOD(INT((ROW()-ROW($I$46))/(MESCLUN_CAP+1)),CARROT_CAP+1)</x:f>
        <x:v>14</x:v>
      </x:c>
      <x:c r="K6348" s="266" t="n">
        <x:f>MOD(ROW()-ROW($I$46),MESCLUN_CAP+1)</x:f>
        <x:v>9</x:v>
      </x:c>
      <x:c r="L6348" s="266" t="n">
        <x:f>SUM(I6348:K6348)</x:f>
        <x:v>32</x:v>
      </x:c>
      <x:c r="M6348" s="267" t="n">
        <x:f>I6348*TOMATO_HOURS*WEEKS*(1+TOMATO_DIM)^I6348+J6348*CARROT_HOURS*WEEKS*(1+CARROT_DIM)^J6348+K6348*MESCLUN_HOURS*WEEKS*(1+MESCLUN_DIM)^K6348</x:f>
        <x:v>2956.2949663846857</x:v>
      </x:c>
      <x:c r="N6348" s="267" t="n">
        <x:f>MAX(M6348-FARMER_HOURS,0)/TEMP_HOURS_PER_WORKER</x:f>
        <x:v>1.5529826155449207</x:v>
      </x:c>
      <x:c r="O6348" s="268" t="n">
        <x:f>I6348*TOMATO_PRICE+J6348*CARROT_PRICE+K6348*MESCLUN_PRICE</x:f>
        <x:v>132816</x:v>
      </x:c>
      <x:c r="P6348" s="268" t="n">
        <x:f>I6348*TOMATO_FERTILIZER+J6348*CARROT_FERTILIZER+K6348*MESCLUN_FERTILIZER</x:f>
        <x:v>22000</x:v>
      </x:c>
      <x:c r="Q6348" s="268" t="n">
        <x:f>MIN(M6348,FARMER_HOURS)*FARMER_RATE+MAX(M6348-FARMER_HOURS,0)*TEMP_RATE</x:f>
        <x:v>63824.565388623014</x:v>
      </x:c>
      <x:c r="R6348" s="268" t="n">
        <x:f>O6348-P6348-Q6348-FIXED_COST</x:f>
        <x:v>26991.434611376986</x:v>
      </x:c>
      <x:c r="S6348" s="139" t="str">
        <x:f>IF(AND(L6348&lt;=TOTAL_BED_CAP,N6348&lt;=TEMP_WORKER_CAP),"YES","NO")</x:f>
        <x:v>YES</x:v>
      </x:c>
      <x:c r="T6348" s="139" t="n">
        <x:f>IF(S6348="YES",R6348,-1E+99)</x:f>
        <x:v>26991.434611376986</x:v>
      </x:c>
    </x:row>
    <x:row r="6349">
      <x:c r="A6349" s="139"/>
      <x:c r="B6349" s="139"/>
      <x:c r="C6349" s="139"/>
      <x:c r="D6349" s="139"/>
      <x:c r="E6349" s="139"/>
      <x:c r="F6349" s="139"/>
      <x:c r="G6349" s="139"/>
      <x:c r="H6349" s="139"/>
      <x:c r="I6349" s="266" t="n">
        <x:f>INT((ROW()-ROW($I$46))/((CARROT_CAP+1)*(MESCLUN_CAP+1)))</x:f>
        <x:v>9</x:v>
      </x:c>
      <x:c r="J6349" s="266" t="n">
        <x:f>MOD(INT((ROW()-ROW($I$46))/(MESCLUN_CAP+1)),CARROT_CAP+1)</x:f>
        <x:v>14</x:v>
      </x:c>
      <x:c r="K6349" s="266" t="n">
        <x:f>MOD(ROW()-ROW($I$46),MESCLUN_CAP+1)</x:f>
        <x:v>10</x:v>
      </x:c>
      <x:c r="L6349" s="266" t="n">
        <x:f>SUM(I6349:K6349)</x:f>
        <x:v>33</x:v>
      </x:c>
      <x:c r="M6349" s="267" t="n">
        <x:f>I6349*TOMATO_HOURS*WEEKS*(1+TOMATO_DIM)^I6349+J6349*CARROT_HOURS*WEEKS*(1+CARROT_DIM)^J6349+K6349*MESCLUN_HOURS*WEEKS*(1+MESCLUN_DIM)^K6349</x:f>
        <x:v>3012.9085078678986</x:v>
      </x:c>
      <x:c r="N6349" s="267" t="n">
        <x:f>MAX(M6349-FARMER_HOURS,0)/TEMP_HOURS_PER_WORKER</x:f>
        <x:v>1.5922975749082628</x:v>
      </x:c>
      <x:c r="O6349" s="268" t="n">
        <x:f>I6349*TOMATO_PRICE+J6349*CARROT_PRICE+K6349*MESCLUN_PRICE</x:f>
        <x:v>135516</x:v>
      </x:c>
      <x:c r="P6349" s="268" t="n">
        <x:f>I6349*TOMATO_FERTILIZER+J6349*CARROT_FERTILIZER+K6349*MESCLUN_FERTILIZER</x:f>
        <x:v>22880</x:v>
      </x:c>
      <x:c r="Q6349" s="268" t="n">
        <x:f>MIN(M6349,FARMER_HOURS)*FARMER_RATE+MAX(M6349-FARMER_HOURS,0)*TEMP_RATE</x:f>
        <x:v>64807.43937270657</x:v>
      </x:c>
      <x:c r="R6349" s="268" t="n">
        <x:f>O6349-P6349-Q6349-FIXED_COST</x:f>
        <x:v>27828.56062729343</x:v>
      </x:c>
      <x:c r="S6349" s="139" t="str">
        <x:f>IF(AND(L6349&lt;=TOTAL_BED_CAP,N6349&lt;=TEMP_WORKER_CAP),"YES","NO")</x:f>
        <x:v>YES</x:v>
      </x:c>
      <x:c r="T6349" s="139" t="n">
        <x:f>IF(S6349="YES",R6349,-1E+99)</x:f>
        <x:v>27828.56062729343</x:v>
      </x:c>
    </x:row>
    <x:row r="6350">
      <x:c r="A6350" s="139"/>
      <x:c r="B6350" s="139"/>
      <x:c r="C6350" s="139"/>
      <x:c r="D6350" s="139"/>
      <x:c r="E6350" s="139"/>
      <x:c r="F6350" s="139"/>
      <x:c r="G6350" s="139"/>
      <x:c r="H6350" s="139"/>
      <x:c r="I6350" s="266" t="n">
        <x:f>INT((ROW()-ROW($I$46))/((CARROT_CAP+1)*(MESCLUN_CAP+1)))</x:f>
        <x:v>9</x:v>
      </x:c>
      <x:c r="J6350" s="266" t="n">
        <x:f>MOD(INT((ROW()-ROW($I$46))/(MESCLUN_CAP+1)),CARROT_CAP+1)</x:f>
        <x:v>14</x:v>
      </x:c>
      <x:c r="K6350" s="266" t="n">
        <x:f>MOD(ROW()-ROW($I$46),MESCLUN_CAP+1)</x:f>
        <x:v>11</x:v>
      </x:c>
      <x:c r="L6350" s="266" t="n">
        <x:f>SUM(I6350:K6350)</x:f>
        <x:v>34</x:v>
      </x:c>
      <x:c r="M6350" s="267" t="n">
        <x:f>I6350*TOMATO_HOURS*WEEKS*(1+TOMATO_DIM)^I6350+J6350*CARROT_HOURS*WEEKS*(1+CARROT_DIM)^J6350+K6350*MESCLUN_HOURS*WEEKS*(1+MESCLUN_DIM)^K6350</x:f>
        <x:v>3070.8666209613375</x:v>
      </x:c>
      <x:c r="N6350" s="267" t="n">
        <x:f>MAX(M6350-FARMER_HOURS,0)/TEMP_HOURS_PER_WORKER</x:f>
        <x:v>1.6325462645564843</x:v>
      </x:c>
      <x:c r="O6350" s="268" t="n">
        <x:f>I6350*TOMATO_PRICE+J6350*CARROT_PRICE+K6350*MESCLUN_PRICE</x:f>
        <x:v>138216</x:v>
      </x:c>
      <x:c r="P6350" s="268" t="n">
        <x:f>I6350*TOMATO_FERTILIZER+J6350*CARROT_FERTILIZER+K6350*MESCLUN_FERTILIZER</x:f>
        <x:v>23760</x:v>
      </x:c>
      <x:c r="Q6350" s="268" t="n">
        <x:f>MIN(M6350,FARMER_HOURS)*FARMER_RATE+MAX(M6350-FARMER_HOURS,0)*TEMP_RATE</x:f>
        <x:v>65813.65661391211</x:v>
      </x:c>
      <x:c r="R6350" s="268" t="n">
        <x:f>O6350-P6350-Q6350-FIXED_COST</x:f>
        <x:v>28642.343386087887</x:v>
      </x:c>
      <x:c r="S6350" s="139" t="str">
        <x:f>IF(AND(L6350&lt;=TOTAL_BED_CAP,N6350&lt;=TEMP_WORKER_CAP),"YES","NO")</x:f>
        <x:v>YES</x:v>
      </x:c>
      <x:c r="T6350" s="139" t="n">
        <x:f>IF(S6350="YES",R6350,-1E+99)</x:f>
        <x:v>28642.343386087887</x:v>
      </x:c>
    </x:row>
    <x:row r="6351">
      <x:c r="A6351" s="139"/>
      <x:c r="B6351" s="139"/>
      <x:c r="C6351" s="139"/>
      <x:c r="D6351" s="139"/>
      <x:c r="E6351" s="139"/>
      <x:c r="F6351" s="139"/>
      <x:c r="G6351" s="139"/>
      <x:c r="H6351" s="139"/>
      <x:c r="I6351" s="266" t="n">
        <x:f>INT((ROW()-ROW($I$46))/((CARROT_CAP+1)*(MESCLUN_CAP+1)))</x:f>
        <x:v>9</x:v>
      </x:c>
      <x:c r="J6351" s="266" t="n">
        <x:f>MOD(INT((ROW()-ROW($I$46))/(MESCLUN_CAP+1)),CARROT_CAP+1)</x:f>
        <x:v>14</x:v>
      </x:c>
      <x:c r="K6351" s="266" t="n">
        <x:f>MOD(ROW()-ROW($I$46),MESCLUN_CAP+1)</x:f>
        <x:v>12</x:v>
      </x:c>
      <x:c r="L6351" s="266" t="n">
        <x:f>SUM(I6351:K6351)</x:f>
        <x:v>35</x:v>
      </x:c>
      <x:c r="M6351" s="267" t="n">
        <x:f>I6351*TOMATO_HOURS*WEEKS*(1+TOMATO_DIM)^I6351+J6351*CARROT_HOURS*WEEKS*(1+CARROT_DIM)^J6351+K6351*MESCLUN_HOURS*WEEKS*(1+MESCLUN_DIM)^K6351</x:f>
        <x:v>3130.194074089402</x:v>
      </x:c>
      <x:c r="N6351" s="267" t="n">
        <x:f>MAX(M6351-FARMER_HOURS,0)/TEMP_HOURS_PER_WORKER</x:f>
        <x:v>1.673745884784307</x:v>
      </x:c>
      <x:c r="O6351" s="268" t="n">
        <x:f>I6351*TOMATO_PRICE+J6351*CARROT_PRICE+K6351*MESCLUN_PRICE</x:f>
        <x:v>140916</x:v>
      </x:c>
      <x:c r="P6351" s="268" t="n">
        <x:f>I6351*TOMATO_FERTILIZER+J6351*CARROT_FERTILIZER+K6351*MESCLUN_FERTILIZER</x:f>
        <x:v>24640</x:v>
      </x:c>
      <x:c r="Q6351" s="268" t="n">
        <x:f>MIN(M6351,FARMER_HOURS)*FARMER_RATE+MAX(M6351-FARMER_HOURS,0)*TEMP_RATE</x:f>
        <x:v>66843.64711960767</x:v>
      </x:c>
      <x:c r="R6351" s="268" t="n">
        <x:f>O6351-P6351-Q6351-FIXED_COST</x:f>
        <x:v>29432.352880392325</x:v>
      </x:c>
      <x:c r="S6351" s="139" t="str">
        <x:f>IF(AND(L6351&lt;=TOTAL_BED_CAP,N6351&lt;=TEMP_WORKER_CAP),"YES","NO")</x:f>
        <x:v>YES</x:v>
      </x:c>
      <x:c r="T6351" s="139" t="n">
        <x:f>IF(S6351="YES",R6351,-1E+99)</x:f>
        <x:v>29432.352880392325</x:v>
      </x:c>
    </x:row>
    <x:row r="6352">
      <x:c r="A6352" s="139"/>
      <x:c r="B6352" s="139"/>
      <x:c r="C6352" s="139"/>
      <x:c r="D6352" s="139"/>
      <x:c r="E6352" s="139"/>
      <x:c r="F6352" s="139"/>
      <x:c r="G6352" s="139"/>
      <x:c r="H6352" s="139"/>
      <x:c r="I6352" s="266" t="n">
        <x:f>INT((ROW()-ROW($I$46))/((CARROT_CAP+1)*(MESCLUN_CAP+1)))</x:f>
        <x:v>9</x:v>
      </x:c>
      <x:c r="J6352" s="266" t="n">
        <x:f>MOD(INT((ROW()-ROW($I$46))/(MESCLUN_CAP+1)),CARROT_CAP+1)</x:f>
        <x:v>14</x:v>
      </x:c>
      <x:c r="K6352" s="266" t="n">
        <x:f>MOD(ROW()-ROW($I$46),MESCLUN_CAP+1)</x:f>
        <x:v>13</x:v>
      </x:c>
      <x:c r="L6352" s="266" t="n">
        <x:f>SUM(I6352:K6352)</x:f>
        <x:v>36</x:v>
      </x:c>
      <x:c r="M6352" s="267" t="n">
        <x:f>I6352*TOMATO_HOURS*WEEKS*(1+TOMATO_DIM)^I6352+J6352*CARROT_HOURS*WEEKS*(1+CARROT_DIM)^J6352+K6352*MESCLUN_HOURS*WEEKS*(1+MESCLUN_DIM)^K6352</x:f>
        <x:v>3190.9160447977865</x:v>
      </x:c>
      <x:c r="N6352" s="267" t="n">
        <x:f>MAX(M6352-FARMER_HOURS,0)/TEMP_HOURS_PER_WORKER</x:f>
        <x:v>1.7159139199984628</x:v>
      </x:c>
      <x:c r="O6352" s="268" t="n">
        <x:f>I6352*TOMATO_PRICE+J6352*CARROT_PRICE+K6352*MESCLUN_PRICE</x:f>
        <x:v>143616</x:v>
      </x:c>
      <x:c r="P6352" s="268" t="n">
        <x:f>I6352*TOMATO_FERTILIZER+J6352*CARROT_FERTILIZER+K6352*MESCLUN_FERTILIZER</x:f>
        <x:v>25520</x:v>
      </x:c>
      <x:c r="Q6352" s="268" t="n">
        <x:f>MIN(M6352,FARMER_HOURS)*FARMER_RATE+MAX(M6352-FARMER_HOURS,0)*TEMP_RATE</x:f>
        <x:v>67897.84799996158</x:v>
      </x:c>
      <x:c r="R6352" s="268" t="n">
        <x:f>O6352-P6352-Q6352-FIXED_COST</x:f>
        <x:v>30198.15200003842</x:v>
      </x:c>
      <x:c r="S6352" s="139" t="str">
        <x:f>IF(AND(L6352&lt;=TOTAL_BED_CAP,N6352&lt;=TEMP_WORKER_CAP),"YES","NO")</x:f>
        <x:v>YES</x:v>
      </x:c>
      <x:c r="T6352" s="139" t="n">
        <x:f>IF(S6352="YES",R6352,-1E+99)</x:f>
        <x:v>30198.15200003842</x:v>
      </x:c>
    </x:row>
    <x:row r="6353">
      <x:c r="A6353" s="139"/>
      <x:c r="B6353" s="139"/>
      <x:c r="C6353" s="139"/>
      <x:c r="D6353" s="139"/>
      <x:c r="E6353" s="139"/>
      <x:c r="F6353" s="139"/>
      <x:c r="G6353" s="139"/>
      <x:c r="H6353" s="139"/>
      <x:c r="I6353" s="266" t="n">
        <x:f>INT((ROW()-ROW($I$46))/((CARROT_CAP+1)*(MESCLUN_CAP+1)))</x:f>
        <x:v>9</x:v>
      </x:c>
      <x:c r="J6353" s="266" t="n">
        <x:f>MOD(INT((ROW()-ROW($I$46))/(MESCLUN_CAP+1)),CARROT_CAP+1)</x:f>
        <x:v>14</x:v>
      </x:c>
      <x:c r="K6353" s="266" t="n">
        <x:f>MOD(ROW()-ROW($I$46),MESCLUN_CAP+1)</x:f>
        <x:v>14</x:v>
      </x:c>
      <x:c r="L6353" s="266" t="n">
        <x:f>SUM(I6353:K6353)</x:f>
        <x:v>37</x:v>
      </x:c>
      <x:c r="M6353" s="267" t="n">
        <x:f>I6353*TOMATO_HOURS*WEEKS*(1+TOMATO_DIM)^I6353+J6353*CARROT_HOURS*WEEKS*(1+CARROT_DIM)^J6353+K6353*MESCLUN_HOURS*WEEKS*(1+MESCLUN_DIM)^K6353</x:f>
        <x:v>3253.0581261114476</x:v>
      </x:c>
      <x:c r="N6353" s="267" t="n">
        <x:f>MAX(M6353-FARMER_HOURS,0)/TEMP_HOURS_PER_WORKER</x:f>
        <x:v>1.7590681431329498</x:v>
      </x:c>
      <x:c r="O6353" s="268" t="n">
        <x:f>I6353*TOMATO_PRICE+J6353*CARROT_PRICE+K6353*MESCLUN_PRICE</x:f>
        <x:v>146316</x:v>
      </x:c>
      <x:c r="P6353" s="268" t="n">
        <x:f>I6353*TOMATO_FERTILIZER+J6353*CARROT_FERTILIZER+K6353*MESCLUN_FERTILIZER</x:f>
        <x:v>26400</x:v>
      </x:c>
      <x:c r="Q6353" s="268" t="n">
        <x:f>MIN(M6353,FARMER_HOURS)*FARMER_RATE+MAX(M6353-FARMER_HOURS,0)*TEMP_RATE</x:f>
        <x:v>68976.70357832374</x:v>
      </x:c>
      <x:c r="R6353" s="268" t="n">
        <x:f>O6353-P6353-Q6353-FIXED_COST</x:f>
        <x:v>30939.296421676263</x:v>
      </x:c>
      <x:c r="S6353" s="139" t="str">
        <x:f>IF(AND(L6353&lt;=TOTAL_BED_CAP,N6353&lt;=TEMP_WORKER_CAP),"YES","NO")</x:f>
        <x:v>YES</x:v>
      </x:c>
      <x:c r="T6353" s="139" t="n">
        <x:f>IF(S6353="YES",R6353,-1E+99)</x:f>
        <x:v>30939.296421676263</x:v>
      </x:c>
    </x:row>
    <x:row r="6354">
      <x:c r="A6354" s="139"/>
      <x:c r="B6354" s="139"/>
      <x:c r="C6354" s="139"/>
      <x:c r="D6354" s="139"/>
      <x:c r="E6354" s="139"/>
      <x:c r="F6354" s="139"/>
      <x:c r="G6354" s="139"/>
      <x:c r="H6354" s="139"/>
      <x:c r="I6354" s="266" t="n">
        <x:f>INT((ROW()-ROW($I$46))/((CARROT_CAP+1)*(MESCLUN_CAP+1)))</x:f>
        <x:v>9</x:v>
      </x:c>
      <x:c r="J6354" s="266" t="n">
        <x:f>MOD(INT((ROW()-ROW($I$46))/(MESCLUN_CAP+1)),CARROT_CAP+1)</x:f>
        <x:v>14</x:v>
      </x:c>
      <x:c r="K6354" s="266" t="n">
        <x:f>MOD(ROW()-ROW($I$46),MESCLUN_CAP+1)</x:f>
        <x:v>15</x:v>
      </x:c>
      <x:c r="L6354" s="266" t="n">
        <x:f>SUM(I6354:K6354)</x:f>
        <x:v>38</x:v>
      </x:c>
      <x:c r="M6354" s="267" t="n">
        <x:f>I6354*TOMATO_HOURS*WEEKS*(1+TOMATO_DIM)^I6354+J6354*CARROT_HOURS*WEEKS*(1+CARROT_DIM)^J6354+K6354*MESCLUN_HOURS*WEEKS*(1+MESCLUN_DIM)^K6354</x:f>
        <x:v>3316.6463329875937</x:v>
      </x:c>
      <x:c r="N6354" s="267" t="n">
        <x:f>MAX(M6354-FARMER_HOURS,0)/TEMP_HOURS_PER_WORKER</x:f>
        <x:v>1.8032266201302733</x:v>
      </x:c>
      <x:c r="O6354" s="268" t="n">
        <x:f>I6354*TOMATO_PRICE+J6354*CARROT_PRICE+K6354*MESCLUN_PRICE</x:f>
        <x:v>149016</x:v>
      </x:c>
      <x:c r="P6354" s="268" t="n">
        <x:f>I6354*TOMATO_FERTILIZER+J6354*CARROT_FERTILIZER+K6354*MESCLUN_FERTILIZER</x:f>
        <x:v>27280</x:v>
      </x:c>
      <x:c r="Q6354" s="268" t="n">
        <x:f>MIN(M6354,FARMER_HOURS)*FARMER_RATE+MAX(M6354-FARMER_HOURS,0)*TEMP_RATE</x:f>
        <x:v>70080.66550325684</x:v>
      </x:c>
      <x:c r="R6354" s="268" t="n">
        <x:f>O6354-P6354-Q6354-FIXED_COST</x:f>
        <x:v>31655.334496743162</x:v>
      </x:c>
      <x:c r="S6354" s="139" t="str">
        <x:f>IF(AND(L6354&lt;=TOTAL_BED_CAP,N6354&lt;=TEMP_WORKER_CAP),"YES","NO")</x:f>
        <x:v>YES</x:v>
      </x:c>
      <x:c r="T6354" s="139" t="n">
        <x:f>IF(S6354="YES",R6354,-1E+99)</x:f>
        <x:v>31655.334496743162</x:v>
      </x:c>
    </x:row>
    <x:row r="6355">
      <x:c r="A6355" s="139"/>
      <x:c r="B6355" s="139"/>
      <x:c r="C6355" s="139"/>
      <x:c r="D6355" s="139"/>
      <x:c r="E6355" s="139"/>
      <x:c r="F6355" s="139"/>
      <x:c r="G6355" s="139"/>
      <x:c r="H6355" s="139"/>
      <x:c r="I6355" s="266" t="n">
        <x:f>INT((ROW()-ROW($I$46))/((CARROT_CAP+1)*(MESCLUN_CAP+1)))</x:f>
        <x:v>9</x:v>
      </x:c>
      <x:c r="J6355" s="266" t="n">
        <x:f>MOD(INT((ROW()-ROW($I$46))/(MESCLUN_CAP+1)),CARROT_CAP+1)</x:f>
        <x:v>14</x:v>
      </x:c>
      <x:c r="K6355" s="266" t="n">
        <x:f>MOD(ROW()-ROW($I$46),MESCLUN_CAP+1)</x:f>
        <x:v>16</x:v>
      </x:c>
      <x:c r="L6355" s="266" t="n">
        <x:f>SUM(I6355:K6355)</x:f>
        <x:v>39</x:v>
      </x:c>
      <x:c r="M6355" s="267" t="n">
        <x:f>I6355*TOMATO_HOURS*WEEKS*(1+TOMATO_DIM)^I6355+J6355*CARROT_HOURS*WEEKS*(1+CARROT_DIM)^J6355+K6355*MESCLUN_HOURS*WEEKS*(1+MESCLUN_DIM)^K6355</x:f>
        <x:v>3381.707108865083</x:v>
      </x:c>
      <x:c r="N6355" s="267" t="n">
        <x:f>MAX(M6355-FARMER_HOURS,0)/TEMP_HOURS_PER_WORKER</x:f>
        <x:v>1.848407714489641</x:v>
      </x:c>
      <x:c r="O6355" s="268" t="n">
        <x:f>I6355*TOMATO_PRICE+J6355*CARROT_PRICE+K6355*MESCLUN_PRICE</x:f>
        <x:v>151716</x:v>
      </x:c>
      <x:c r="P6355" s="268" t="n">
        <x:f>I6355*TOMATO_FERTILIZER+J6355*CARROT_FERTILIZER+K6355*MESCLUN_FERTILIZER</x:f>
        <x:v>28160</x:v>
      </x:c>
      <x:c r="Q6355" s="268" t="n">
        <x:f>MIN(M6355,FARMER_HOURS)*FARMER_RATE+MAX(M6355-FARMER_HOURS,0)*TEMP_RATE</x:f>
        <x:v>71210.19286224102</x:v>
      </x:c>
      <x:c r="R6355" s="268" t="n">
        <x:f>O6355-P6355-Q6355-FIXED_COST</x:f>
        <x:v>32345.80713775898</x:v>
      </x:c>
      <x:c r="S6355" s="139" t="str">
        <x:f>IF(AND(L6355&lt;=TOTAL_BED_CAP,N6355&lt;=TEMP_WORKER_CAP),"YES","NO")</x:f>
        <x:v>YES</x:v>
      </x:c>
      <x:c r="T6355" s="139" t="n">
        <x:f>IF(S6355="YES",R6355,-1E+99)</x:f>
        <x:v>32345.80713775898</x:v>
      </x:c>
    </x:row>
    <x:row r="6356">
      <x:c r="A6356" s="139"/>
      <x:c r="B6356" s="139"/>
      <x:c r="C6356" s="139"/>
      <x:c r="D6356" s="139"/>
      <x:c r="E6356" s="139"/>
      <x:c r="F6356" s="139"/>
      <x:c r="G6356" s="139"/>
      <x:c r="H6356" s="139"/>
      <x:c r="I6356" s="266" t="n">
        <x:f>INT((ROW()-ROW($I$46))/((CARROT_CAP+1)*(MESCLUN_CAP+1)))</x:f>
        <x:v>9</x:v>
      </x:c>
      <x:c r="J6356" s="266" t="n">
        <x:f>MOD(INT((ROW()-ROW($I$46))/(MESCLUN_CAP+1)),CARROT_CAP+1)</x:f>
        <x:v>14</x:v>
      </x:c>
      <x:c r="K6356" s="266" t="n">
        <x:f>MOD(ROW()-ROW($I$46),MESCLUN_CAP+1)</x:f>
        <x:v>17</x:v>
      </x:c>
      <x:c r="L6356" s="266" t="n">
        <x:f>SUM(I6356:K6356)</x:f>
        <x:v>40</x:v>
      </x:c>
      <x:c r="M6356" s="267" t="n">
        <x:f>I6356*TOMATO_HOURS*WEEKS*(1+TOMATO_DIM)^I6356+J6356*CARROT_HOURS*WEEKS*(1+CARROT_DIM)^J6356+K6356*MESCLUN_HOURS*WEEKS*(1+MESCLUN_DIM)^K6356</x:f>
        <x:v>3448.2673323116232</x:v>
      </x:c>
      <x:c r="N6356" s="267" t="n">
        <x:f>MAX(M6356-FARMER_HOURS,0)/TEMP_HOURS_PER_WORKER</x:f>
        <x:v>1.8946300918830716</x:v>
      </x:c>
      <x:c r="O6356" s="268" t="n">
        <x:f>I6356*TOMATO_PRICE+J6356*CARROT_PRICE+K6356*MESCLUN_PRICE</x:f>
        <x:v>154416</x:v>
      </x:c>
      <x:c r="P6356" s="268" t="n">
        <x:f>I6356*TOMATO_FERTILIZER+J6356*CARROT_FERTILIZER+K6356*MESCLUN_FERTILIZER</x:f>
        <x:v>29040</x:v>
      </x:c>
      <x:c r="Q6356" s="268" t="n">
        <x:f>MIN(M6356,FARMER_HOURS)*FARMER_RATE+MAX(M6356-FARMER_HOURS,0)*TEMP_RATE</x:f>
        <x:v>72365.75229707679</x:v>
      </x:c>
      <x:c r="R6356" s="268" t="n">
        <x:f>O6356-P6356-Q6356-FIXED_COST</x:f>
        <x:v>33010.24770292321</x:v>
      </x:c>
      <x:c r="S6356" s="139" t="str">
        <x:f>IF(AND(L6356&lt;=TOTAL_BED_CAP,N6356&lt;=TEMP_WORKER_CAP),"YES","NO")</x:f>
        <x:v>YES</x:v>
      </x:c>
      <x:c r="T6356" s="139" t="n">
        <x:f>IF(S6356="YES",R6356,-1E+99)</x:f>
        <x:v>33010.24770292321</x:v>
      </x:c>
    </x:row>
    <x:row r="6357">
      <x:c r="A6357" s="139"/>
      <x:c r="B6357" s="139"/>
      <x:c r="C6357" s="139"/>
      <x:c r="D6357" s="139"/>
      <x:c r="E6357" s="139"/>
      <x:c r="F6357" s="139"/>
      <x:c r="G6357" s="139"/>
      <x:c r="H6357" s="139"/>
      <x:c r="I6357" s="266" t="n">
        <x:f>INT((ROW()-ROW($I$46))/((CARROT_CAP+1)*(MESCLUN_CAP+1)))</x:f>
        <x:v>9</x:v>
      </x:c>
      <x:c r="J6357" s="266" t="n">
        <x:f>MOD(INT((ROW()-ROW($I$46))/(MESCLUN_CAP+1)),CARROT_CAP+1)</x:f>
        <x:v>14</x:v>
      </x:c>
      <x:c r="K6357" s="266" t="n">
        <x:f>MOD(ROW()-ROW($I$46),MESCLUN_CAP+1)</x:f>
        <x:v>18</x:v>
      </x:c>
      <x:c r="L6357" s="266" t="n">
        <x:f>SUM(I6357:K6357)</x:f>
        <x:v>41</x:v>
      </x:c>
      <x:c r="M6357" s="267" t="n">
        <x:f>I6357*TOMATO_HOURS*WEEKS*(1+TOMATO_DIM)^I6357+J6357*CARROT_HOURS*WEEKS*(1+CARROT_DIM)^J6357+K6357*MESCLUN_HOURS*WEEKS*(1+MESCLUN_DIM)^K6357</x:f>
        <x:v>3516.35432377021</x:v>
      </x:c>
      <x:c r="N6357" s="267" t="n">
        <x:f>MAX(M6357-FARMER_HOURS,0)/TEMP_HOURS_PER_WORKER</x:f>
        <x:v>1.9419127248404238</x:v>
      </x:c>
      <x:c r="O6357" s="268" t="n">
        <x:f>I6357*TOMATO_PRICE+J6357*CARROT_PRICE+K6357*MESCLUN_PRICE</x:f>
        <x:v>157116</x:v>
      </x:c>
      <x:c r="P6357" s="268" t="n">
        <x:f>I6357*TOMATO_FERTILIZER+J6357*CARROT_FERTILIZER+K6357*MESCLUN_FERTILIZER</x:f>
        <x:v>29920</x:v>
      </x:c>
      <x:c r="Q6357" s="268" t="n">
        <x:f>MIN(M6357,FARMER_HOURS)*FARMER_RATE+MAX(M6357-FARMER_HOURS,0)*TEMP_RATE</x:f>
        <x:v>73547.81812101058</x:v>
      </x:c>
      <x:c r="R6357" s="268" t="n">
        <x:f>O6357-P6357-Q6357-FIXED_COST</x:f>
        <x:v>33648.18187898942</x:v>
      </x:c>
      <x:c r="S6357" s="139" t="str">
        <x:f>IF(AND(L6357&lt;=TOTAL_BED_CAP,N6357&lt;=TEMP_WORKER_CAP),"YES","NO")</x:f>
        <x:v>YES</x:v>
      </x:c>
      <x:c r="T6357" s="139" t="n">
        <x:f>IF(S6357="YES",R6357,-1E+99)</x:f>
        <x:v>33648.18187898942</x:v>
      </x:c>
    </x:row>
    <x:row r="6358">
      <x:c r="A6358" s="139"/>
      <x:c r="B6358" s="139"/>
      <x:c r="C6358" s="139"/>
      <x:c r="D6358" s="139"/>
      <x:c r="E6358" s="139"/>
      <x:c r="F6358" s="139"/>
      <x:c r="G6358" s="139"/>
      <x:c r="H6358" s="139"/>
      <x:c r="I6358" s="266" t="n">
        <x:f>INT((ROW()-ROW($I$46))/((CARROT_CAP+1)*(MESCLUN_CAP+1)))</x:f>
        <x:v>9</x:v>
      </x:c>
      <x:c r="J6358" s="266" t="n">
        <x:f>MOD(INT((ROW()-ROW($I$46))/(MESCLUN_CAP+1)),CARROT_CAP+1)</x:f>
        <x:v>14</x:v>
      </x:c>
      <x:c r="K6358" s="266" t="n">
        <x:f>MOD(ROW()-ROW($I$46),MESCLUN_CAP+1)</x:f>
        <x:v>19</x:v>
      </x:c>
      <x:c r="L6358" s="266" t="n">
        <x:f>SUM(I6358:K6358)</x:f>
        <x:v>42</x:v>
      </x:c>
      <x:c r="M6358" s="267" t="n">
        <x:f>I6358*TOMATO_HOURS*WEEKS*(1+TOMATO_DIM)^I6358+J6358*CARROT_HOURS*WEEKS*(1+CARROT_DIM)^J6358+K6358*MESCLUN_HOURS*WEEKS*(1+MESCLUN_DIM)^K6358</x:f>
        <x:v>3585.995852406232</x:v>
      </x:c>
      <x:c r="N6358" s="267" t="n">
        <x:f>MAX(M6358-FARMER_HOURS,0)/TEMP_HOURS_PER_WORKER</x:f>
        <x:v>1.9902748975043278</x:v>
      </x:c>
      <x:c r="O6358" s="268" t="n">
        <x:f>I6358*TOMATO_PRICE+J6358*CARROT_PRICE+K6358*MESCLUN_PRICE</x:f>
        <x:v>159816</x:v>
      </x:c>
      <x:c r="P6358" s="268" t="n">
        <x:f>I6358*TOMATO_FERTILIZER+J6358*CARROT_FERTILIZER+K6358*MESCLUN_FERTILIZER</x:f>
        <x:v>30800</x:v>
      </x:c>
      <x:c r="Q6358" s="268" t="n">
        <x:f>MIN(M6358,FARMER_HOURS)*FARMER_RATE+MAX(M6358-FARMER_HOURS,0)*TEMP_RATE</x:f>
        <x:v>74756.8724376082</x:v>
      </x:c>
      <x:c r="R6358" s="268" t="n">
        <x:f>O6358-P6358-Q6358-FIXED_COST</x:f>
        <x:v>34259.127562391805</x:v>
      </x:c>
      <x:c r="S6358" s="139" t="str">
        <x:f>IF(AND(L6358&lt;=TOTAL_BED_CAP,N6358&lt;=TEMP_WORKER_CAP),"YES","NO")</x:f>
        <x:v>YES</x:v>
      </x:c>
      <x:c r="T6358" s="139" t="n">
        <x:f>IF(S6358="YES",R6358,-1E+99)</x:f>
        <x:v>34259.127562391805</x:v>
      </x:c>
    </x:row>
    <x:row r="6359">
      <x:c r="A6359" s="139"/>
      <x:c r="B6359" s="139"/>
      <x:c r="C6359" s="139"/>
      <x:c r="D6359" s="139"/>
      <x:c r="E6359" s="139"/>
      <x:c r="F6359" s="139"/>
      <x:c r="G6359" s="139"/>
      <x:c r="H6359" s="139"/>
      <x:c r="I6359" s="266" t="n">
        <x:f>INT((ROW()-ROW($I$46))/((CARROT_CAP+1)*(MESCLUN_CAP+1)))</x:f>
        <x:v>9</x:v>
      </x:c>
      <x:c r="J6359" s="266" t="n">
        <x:f>MOD(INT((ROW()-ROW($I$46))/(MESCLUN_CAP+1)),CARROT_CAP+1)</x:f>
        <x:v>14</x:v>
      </x:c>
      <x:c r="K6359" s="266" t="n">
        <x:f>MOD(ROW()-ROW($I$46),MESCLUN_CAP+1)</x:f>
        <x:v>20</x:v>
      </x:c>
      <x:c r="L6359" s="266" t="n">
        <x:f>SUM(I6359:K6359)</x:f>
        <x:v>43</x:v>
      </x:c>
      <x:c r="M6359" s="267" t="n">
        <x:f>I6359*TOMATO_HOURS*WEEKS*(1+TOMATO_DIM)^I6359+J6359*CARROT_HOURS*WEEKS*(1+CARROT_DIM)^J6359+K6359*MESCLUN_HOURS*WEEKS*(1+MESCLUN_DIM)^K6359</x:f>
        <x:v>3657.2201430567093</x:v>
      </x:c>
      <x:c r="N6359" s="267" t="n">
        <x:f>MAX(M6359-FARMER_HOURS,0)/TEMP_HOURS_PER_WORKER</x:f>
        <x:v>2.039736210456048</x:v>
      </x:c>
      <x:c r="O6359" s="268" t="n">
        <x:f>I6359*TOMATO_PRICE+J6359*CARROT_PRICE+K6359*MESCLUN_PRICE</x:f>
        <x:v>162516</x:v>
      </x:c>
      <x:c r="P6359" s="268" t="n">
        <x:f>I6359*TOMATO_FERTILIZER+J6359*CARROT_FERTILIZER+K6359*MESCLUN_FERTILIZER</x:f>
        <x:v>31680</x:v>
      </x:c>
      <x:c r="Q6359" s="268" t="n">
        <x:f>MIN(M6359,FARMER_HOURS)*FARMER_RATE+MAX(M6359-FARMER_HOURS,0)*TEMP_RATE</x:f>
        <x:v>75993.4052614012</x:v>
      </x:c>
      <x:c r="R6359" s="268" t="n">
        <x:f>O6359-P6359-Q6359-FIXED_COST</x:f>
        <x:v>34842.5947385988</x:v>
      </x:c>
      <x:c r="S6359" s="139" t="str">
        <x:f>IF(AND(L6359&lt;=TOTAL_BED_CAP,N6359&lt;=TEMP_WORKER_CAP),"YES","NO")</x:f>
        <x:v>YES</x:v>
      </x:c>
      <x:c r="T6359" s="139" t="n">
        <x:f>IF(S6359="YES",R6359,-1E+99)</x:f>
        <x:v>34842.5947385988</x:v>
      </x:c>
    </x:row>
    <x:row r="6360">
      <x:c r="A6360" s="139"/>
      <x:c r="B6360" s="139"/>
      <x:c r="C6360" s="139"/>
      <x:c r="D6360" s="139"/>
      <x:c r="E6360" s="139"/>
      <x:c r="F6360" s="139"/>
      <x:c r="G6360" s="139"/>
      <x:c r="H6360" s="139"/>
      <x:c r="I6360" s="266" t="n">
        <x:f>INT((ROW()-ROW($I$46))/((CARROT_CAP+1)*(MESCLUN_CAP+1)))</x:f>
        <x:v>9</x:v>
      </x:c>
      <x:c r="J6360" s="266" t="n">
        <x:f>MOD(INT((ROW()-ROW($I$46))/(MESCLUN_CAP+1)),CARROT_CAP+1)</x:f>
        <x:v>14</x:v>
      </x:c>
      <x:c r="K6360" s="266" t="n">
        <x:f>MOD(ROW()-ROW($I$46),MESCLUN_CAP+1)</x:f>
        <x:v>21</x:v>
      </x:c>
      <x:c r="L6360" s="266" t="n">
        <x:f>SUM(I6360:K6360)</x:f>
        <x:v>44</x:v>
      </x:c>
      <x:c r="M6360" s="267" t="n">
        <x:f>I6360*TOMATO_HOURS*WEEKS*(1+TOMATO_DIM)^I6360+J6360*CARROT_HOURS*WEEKS*(1+CARROT_DIM)^J6360+K6360*MESCLUN_HOURS*WEEKS*(1+MESCLUN_DIM)^K6360</x:f>
        <x:v>3730.055883283153</x:v>
      </x:c>
      <x:c r="N6360" s="267" t="n">
        <x:f>MAX(M6360-FARMER_HOURS,0)/TEMP_HOURS_PER_WORKER</x:f>
        <x:v>2.0903165856133006</x:v>
      </x:c>
      <x:c r="O6360" s="268" t="n">
        <x:f>I6360*TOMATO_PRICE+J6360*CARROT_PRICE+K6360*MESCLUN_PRICE</x:f>
        <x:v>165216</x:v>
      </x:c>
      <x:c r="P6360" s="268" t="n">
        <x:f>I6360*TOMATO_FERTILIZER+J6360*CARROT_FERTILIZER+K6360*MESCLUN_FERTILIZER</x:f>
        <x:v>32560</x:v>
      </x:c>
      <x:c r="Q6360" s="268" t="n">
        <x:f>MIN(M6360,FARMER_HOURS)*FARMER_RATE+MAX(M6360-FARMER_HOURS,0)*TEMP_RATE</x:f>
        <x:v>77257.91464033251</x:v>
      </x:c>
      <x:c r="R6360" s="268" t="n">
        <x:f>O6360-P6360-Q6360-FIXED_COST</x:f>
        <x:v>35398.085359667486</x:v>
      </x:c>
      <x:c r="S6360" s="139" t="str">
        <x:f>IF(AND(L6360&lt;=TOTAL_BED_CAP,N6360&lt;=TEMP_WORKER_CAP),"YES","NO")</x:f>
        <x:v>YES</x:v>
      </x:c>
      <x:c r="T6360" s="139" t="n">
        <x:f>IF(S6360="YES",R6360,-1E+99)</x:f>
        <x:v>35398.085359667486</x:v>
      </x:c>
    </x:row>
    <x:row r="6361">
      <x:c r="A6361" s="139"/>
      <x:c r="B6361" s="139"/>
      <x:c r="C6361" s="139"/>
      <x:c r="D6361" s="139"/>
      <x:c r="E6361" s="139"/>
      <x:c r="F6361" s="139"/>
      <x:c r="G6361" s="139"/>
      <x:c r="H6361" s="139"/>
      <x:c r="I6361" s="266" t="n">
        <x:f>INT((ROW()-ROW($I$46))/((CARROT_CAP+1)*(MESCLUN_CAP+1)))</x:f>
        <x:v>9</x:v>
      </x:c>
      <x:c r="J6361" s="266" t="n">
        <x:f>MOD(INT((ROW()-ROW($I$46))/(MESCLUN_CAP+1)),CARROT_CAP+1)</x:f>
        <x:v>14</x:v>
      </x:c>
      <x:c r="K6361" s="266" t="n">
        <x:f>MOD(ROW()-ROW($I$46),MESCLUN_CAP+1)</x:f>
        <x:v>22</x:v>
      </x:c>
      <x:c r="L6361" s="266" t="n">
        <x:f>SUM(I6361:K6361)</x:f>
        <x:v>45</x:v>
      </x:c>
      <x:c r="M6361" s="267" t="n">
        <x:f>I6361*TOMATO_HOURS*WEEKS*(1+TOMATO_DIM)^I6361+J6361*CARROT_HOURS*WEEKS*(1+CARROT_DIM)^J6361+K6361*MESCLUN_HOURS*WEEKS*(1+MESCLUN_DIM)^K6361</x:f>
        <x:v>3804.532230529549</x:v>
      </x:c>
      <x:c r="N6361" s="267" t="n">
        <x:f>MAX(M6361-FARMER_HOURS,0)/TEMP_HOURS_PER_WORKER</x:f>
        <x:v>2.142036271201076</x:v>
      </x:c>
      <x:c r="O6361" s="268" t="n">
        <x:f>I6361*TOMATO_PRICE+J6361*CARROT_PRICE+K6361*MESCLUN_PRICE</x:f>
        <x:v>167916</x:v>
      </x:c>
      <x:c r="P6361" s="268" t="n">
        <x:f>I6361*TOMATO_FERTILIZER+J6361*CARROT_FERTILIZER+K6361*MESCLUN_FERTILIZER</x:f>
        <x:v>33440</x:v>
      </x:c>
      <x:c r="Q6361" s="268" t="n">
        <x:f>MIN(M6361,FARMER_HOURS)*FARMER_RATE+MAX(M6361-FARMER_HOURS,0)*TEMP_RATE</x:f>
        <x:v>78550.90678002688</x:v>
      </x:c>
      <x:c r="R6361" s="268" t="n">
        <x:f>O6361-P6361-Q6361-FIXED_COST</x:f>
        <x:v>35925.09321997312</x:v>
      </x:c>
      <x:c r="S6361" s="139" t="str">
        <x:f>IF(AND(L6361&lt;=TOTAL_BED_CAP,N6361&lt;=TEMP_WORKER_CAP),"YES","NO")</x:f>
        <x:v>YES</x:v>
      </x:c>
      <x:c r="T6361" s="139" t="n">
        <x:f>IF(S6361="YES",R6361,-1E+99)</x:f>
        <x:v>35925.09321997312</x:v>
      </x:c>
    </x:row>
    <x:row r="6362">
      <x:c r="A6362" s="139"/>
      <x:c r="B6362" s="139"/>
      <x:c r="C6362" s="139"/>
      <x:c r="D6362" s="139"/>
      <x:c r="E6362" s="139"/>
      <x:c r="F6362" s="139"/>
      <x:c r="G6362" s="139"/>
      <x:c r="H6362" s="139"/>
      <x:c r="I6362" s="266" t="n">
        <x:f>INT((ROW()-ROW($I$46))/((CARROT_CAP+1)*(MESCLUN_CAP+1)))</x:f>
        <x:v>9</x:v>
      </x:c>
      <x:c r="J6362" s="266" t="n">
        <x:f>MOD(INT((ROW()-ROW($I$46))/(MESCLUN_CAP+1)),CARROT_CAP+1)</x:f>
        <x:v>14</x:v>
      </x:c>
      <x:c r="K6362" s="266" t="n">
        <x:f>MOD(ROW()-ROW($I$46),MESCLUN_CAP+1)</x:f>
        <x:v>23</x:v>
      </x:c>
      <x:c r="L6362" s="266" t="n">
        <x:f>SUM(I6362:K6362)</x:f>
        <x:v>46</x:v>
      </x:c>
      <x:c r="M6362" s="267" t="n">
        <x:f>I6362*TOMATO_HOURS*WEEKS*(1+TOMATO_DIM)^I6362+J6362*CARROT_HOURS*WEEKS*(1+CARROT_DIM)^J6362+K6362*MESCLUN_HOURS*WEEKS*(1+MESCLUN_DIM)^K6362</x:f>
        <x:v>3880.678819386985</x:v>
      </x:c>
      <x:c r="N6362" s="267" t="n">
        <x:f>MAX(M6362-FARMER_HOURS,0)/TEMP_HOURS_PER_WORKER</x:f>
        <x:v>2.1949158467965173</x:v>
      </x:c>
      <x:c r="O6362" s="268" t="n">
        <x:f>I6362*TOMATO_PRICE+J6362*CARROT_PRICE+K6362*MESCLUN_PRICE</x:f>
        <x:v>170616</x:v>
      </x:c>
      <x:c r="P6362" s="268" t="n">
        <x:f>I6362*TOMATO_FERTILIZER+J6362*CARROT_FERTILIZER+K6362*MESCLUN_FERTILIZER</x:f>
        <x:v>34320</x:v>
      </x:c>
      <x:c r="Q6362" s="268" t="n">
        <x:f>MIN(M6362,FARMER_HOURS)*FARMER_RATE+MAX(M6362-FARMER_HOURS,0)*TEMP_RATE</x:f>
        <x:v>79872.89616991294</x:v>
      </x:c>
      <x:c r="R6362" s="268" t="n">
        <x:f>O6362-P6362-Q6362-FIXED_COST</x:f>
        <x:v>36423.10383008706</x:v>
      </x:c>
      <x:c r="S6362" s="139" t="str">
        <x:f>IF(AND(L6362&lt;=TOTAL_BED_CAP,N6362&lt;=TEMP_WORKER_CAP),"YES","NO")</x:f>
        <x:v>YES</x:v>
      </x:c>
      <x:c r="T6362" s="139" t="n">
        <x:f>IF(S6362="YES",R6362,-1E+99)</x:f>
        <x:v>36423.10383008706</x:v>
      </x:c>
    </x:row>
    <x:row r="6363">
      <x:c r="A6363" s="139"/>
      <x:c r="B6363" s="139"/>
      <x:c r="C6363" s="139"/>
      <x:c r="D6363" s="139"/>
      <x:c r="E6363" s="139"/>
      <x:c r="F6363" s="139"/>
      <x:c r="G6363" s="139"/>
      <x:c r="H6363" s="139"/>
      <x:c r="I6363" s="266" t="n">
        <x:f>INT((ROW()-ROW($I$46))/((CARROT_CAP+1)*(MESCLUN_CAP+1)))</x:f>
        <x:v>9</x:v>
      </x:c>
      <x:c r="J6363" s="266" t="n">
        <x:f>MOD(INT((ROW()-ROW($I$46))/(MESCLUN_CAP+1)),CARROT_CAP+1)</x:f>
        <x:v>14</x:v>
      </x:c>
      <x:c r="K6363" s="266" t="n">
        <x:f>MOD(ROW()-ROW($I$46),MESCLUN_CAP+1)</x:f>
        <x:v>24</x:v>
      </x:c>
      <x:c r="L6363" s="266" t="n">
        <x:f>SUM(I6363:K6363)</x:f>
        <x:v>47</x:v>
      </x:c>
      <x:c r="M6363" s="267" t="n">
        <x:f>I6363*TOMATO_HOURS*WEEKS*(1+TOMATO_DIM)^I6363+J6363*CARROT_HOURS*WEEKS*(1+CARROT_DIM)^J6363+K6363*MESCLUN_HOURS*WEEKS*(1+MESCLUN_DIM)^K6363</x:f>
        <x:v>3958.5257689664813</x:v>
      </x:c>
      <x:c r="N6363" s="267" t="n">
        <x:f>MAX(M6363-FARMER_HOURS,0)/TEMP_HOURS_PER_WORKER</x:f>
        <x:v>2.2489762284489454</x:v>
      </x:c>
      <x:c r="O6363" s="268" t="n">
        <x:f>I6363*TOMATO_PRICE+J6363*CARROT_PRICE+K6363*MESCLUN_PRICE</x:f>
        <x:v>173316</x:v>
      </x:c>
      <x:c r="P6363" s="268" t="n">
        <x:f>I6363*TOMATO_FERTILIZER+J6363*CARROT_FERTILIZER+K6363*MESCLUN_FERTILIZER</x:f>
        <x:v>35200</x:v>
      </x:c>
      <x:c r="Q6363" s="268" t="n">
        <x:f>MIN(M6363,FARMER_HOURS)*FARMER_RATE+MAX(M6363-FARMER_HOURS,0)*TEMP_RATE</x:f>
        <x:v>81224.40571122363</x:v>
      </x:c>
      <x:c r="R6363" s="268" t="n">
        <x:f>O6363-P6363-Q6363-FIXED_COST</x:f>
        <x:v>36891.59428877637</x:v>
      </x:c>
      <x:c r="S6363" s="139" t="str">
        <x:f>IF(AND(L6363&lt;=TOTAL_BED_CAP,N6363&lt;=TEMP_WORKER_CAP),"YES","NO")</x:f>
        <x:v>YES</x:v>
      </x:c>
      <x:c r="T6363" s="139" t="n">
        <x:f>IF(S6363="YES",R6363,-1E+99)</x:f>
        <x:v>36891.59428877637</x:v>
      </x:c>
    </x:row>
    <x:row r="6364">
      <x:c r="A6364" s="139"/>
      <x:c r="B6364" s="139"/>
      <x:c r="C6364" s="139"/>
      <x:c r="D6364" s="139"/>
      <x:c r="E6364" s="139"/>
      <x:c r="F6364" s="139"/>
      <x:c r="G6364" s="139"/>
      <x:c r="H6364" s="139"/>
      <x:c r="I6364" s="266" t="n">
        <x:f>INT((ROW()-ROW($I$46))/((CARROT_CAP+1)*(MESCLUN_CAP+1)))</x:f>
        <x:v>9</x:v>
      </x:c>
      <x:c r="J6364" s="266" t="n">
        <x:f>MOD(INT((ROW()-ROW($I$46))/(MESCLUN_CAP+1)),CARROT_CAP+1)</x:f>
        <x:v>14</x:v>
      </x:c>
      <x:c r="K6364" s="266" t="n">
        <x:f>MOD(ROW()-ROW($I$46),MESCLUN_CAP+1)</x:f>
        <x:v>25</x:v>
      </x:c>
      <x:c r="L6364" s="266" t="n">
        <x:f>SUM(I6364:K6364)</x:f>
        <x:v>48</x:v>
      </x:c>
      <x:c r="M6364" s="267" t="n">
        <x:f>I6364*TOMATO_HOURS*WEEKS*(1+TOMATO_DIM)^I6364+J6364*CARROT_HOURS*WEEKS*(1+CARROT_DIM)^J6364+K6364*MESCLUN_HOURS*WEEKS*(1+MESCLUN_DIM)^K6364</x:f>
        <x:v>4038.1036903815784</x:v>
      </x:c>
      <x:c r="N6364" s="267" t="n">
        <x:f>MAX(M6364-FARMER_HOURS,0)/TEMP_HOURS_PER_WORKER</x:f>
        <x:v>2.304238673876096</x:v>
      </x:c>
      <x:c r="O6364" s="268" t="n">
        <x:f>I6364*TOMATO_PRICE+J6364*CARROT_PRICE+K6364*MESCLUN_PRICE</x:f>
        <x:v>176016</x:v>
      </x:c>
      <x:c r="P6364" s="268" t="n">
        <x:f>I6364*TOMATO_FERTILIZER+J6364*CARROT_FERTILIZER+K6364*MESCLUN_FERTILIZER</x:f>
        <x:v>36080</x:v>
      </x:c>
      <x:c r="Q6364" s="268" t="n">
        <x:f>MIN(M6364,FARMER_HOURS)*FARMER_RATE+MAX(M6364-FARMER_HOURS,0)*TEMP_RATE</x:f>
        <x:v>82605.9668469024</x:v>
      </x:c>
      <x:c r="R6364" s="268" t="n">
        <x:f>O6364-P6364-Q6364-FIXED_COST</x:f>
        <x:v>37330.0331530976</x:v>
      </x:c>
      <x:c r="S6364" s="139" t="str">
        <x:f>IF(AND(L6364&lt;=TOTAL_BED_CAP,N6364&lt;=TEMP_WORKER_CAP),"YES","NO")</x:f>
        <x:v>YES</x:v>
      </x:c>
      <x:c r="T6364" s="139" t="n">
        <x:f>IF(S6364="YES",R6364,-1E+99)</x:f>
        <x:v>37330.0331530976</x:v>
      </x:c>
    </x:row>
    <x:row r="6365">
      <x:c r="A6365" s="139"/>
      <x:c r="B6365" s="139"/>
      <x:c r="C6365" s="139"/>
      <x:c r="D6365" s="139"/>
      <x:c r="E6365" s="139"/>
      <x:c r="F6365" s="139"/>
      <x:c r="G6365" s="139"/>
      <x:c r="H6365" s="139"/>
      <x:c r="I6365" s="266" t="n">
        <x:f>INT((ROW()-ROW($I$46))/((CARROT_CAP+1)*(MESCLUN_CAP+1)))</x:f>
        <x:v>9</x:v>
      </x:c>
      <x:c r="J6365" s="266" t="n">
        <x:f>MOD(INT((ROW()-ROW($I$46))/(MESCLUN_CAP+1)),CARROT_CAP+1)</x:f>
        <x:v>14</x:v>
      </x:c>
      <x:c r="K6365" s="266" t="n">
        <x:f>MOD(ROW()-ROW($I$46),MESCLUN_CAP+1)</x:f>
        <x:v>26</x:v>
      </x:c>
      <x:c r="L6365" s="266" t="n">
        <x:f>SUM(I6365:K6365)</x:f>
        <x:v>49</x:v>
      </x:c>
      <x:c r="M6365" s="267" t="n">
        <x:f>I6365*TOMATO_HOURS*WEEKS*(1+TOMATO_DIM)^I6365+J6365*CARROT_HOURS*WEEKS*(1+CARROT_DIM)^J6365+K6365*MESCLUN_HOURS*WEEKS*(1+MESCLUN_DIM)^K6365</x:f>
        <x:v>4119.443694342296</x:v>
      </x:c>
      <x:c r="N6365" s="267" t="n">
        <x:f>MAX(M6365-FARMER_HOURS,0)/TEMP_HOURS_PER_WORKER</x:f>
        <x:v>2.3607247877377056</x:v>
      </x:c>
      <x:c r="O6365" s="268" t="n">
        <x:f>I6365*TOMATO_PRICE+J6365*CARROT_PRICE+K6365*MESCLUN_PRICE</x:f>
        <x:v>178716</x:v>
      </x:c>
      <x:c r="P6365" s="268" t="n">
        <x:f>I6365*TOMATO_FERTILIZER+J6365*CARROT_FERTILIZER+K6365*MESCLUN_FERTILIZER</x:f>
        <x:v>36960</x:v>
      </x:c>
      <x:c r="Q6365" s="268" t="n">
        <x:f>MIN(M6365,FARMER_HOURS)*FARMER_RATE+MAX(M6365-FARMER_HOURS,0)*TEMP_RATE</x:f>
        <x:v>84018.11969344264</x:v>
      </x:c>
      <x:c r="R6365" s="268" t="n">
        <x:f>O6365-P6365-Q6365-FIXED_COST</x:f>
        <x:v>37737.88030655736</x:v>
      </x:c>
      <x:c r="S6365" s="139" t="str">
        <x:f>IF(AND(L6365&lt;=TOTAL_BED_CAP,N6365&lt;=TEMP_WORKER_CAP),"YES","NO")</x:f>
        <x:v>YES</x:v>
      </x:c>
      <x:c r="T6365" s="139" t="n">
        <x:f>IF(S6365="YES",R6365,-1E+99)</x:f>
        <x:v>37737.88030655736</x:v>
      </x:c>
    </x:row>
    <x:row r="6366">
      <x:c r="A6366" s="139"/>
      <x:c r="B6366" s="139"/>
      <x:c r="C6366" s="139"/>
      <x:c r="D6366" s="139"/>
      <x:c r="E6366" s="139"/>
      <x:c r="F6366" s="139"/>
      <x:c r="G6366" s="139"/>
      <x:c r="H6366" s="139"/>
      <x:c r="I6366" s="266" t="n">
        <x:f>INT((ROW()-ROW($I$46))/((CARROT_CAP+1)*(MESCLUN_CAP+1)))</x:f>
        <x:v>9</x:v>
      </x:c>
      <x:c r="J6366" s="266" t="n">
        <x:f>MOD(INT((ROW()-ROW($I$46))/(MESCLUN_CAP+1)),CARROT_CAP+1)</x:f>
        <x:v>14</x:v>
      </x:c>
      <x:c r="K6366" s="266" t="n">
        <x:f>MOD(ROW()-ROW($I$46),MESCLUN_CAP+1)</x:f>
        <x:v>27</x:v>
      </x:c>
      <x:c r="L6366" s="266" t="n">
        <x:f>SUM(I6366:K6366)</x:f>
        <x:v>50</x:v>
      </x:c>
      <x:c r="M6366" s="267" t="n">
        <x:f>I6366*TOMATO_HOURS*WEEKS*(1+TOMATO_DIM)^I6366+J6366*CARROT_HOURS*WEEKS*(1+CARROT_DIM)^J6366+K6366*MESCLUN_HOURS*WEEKS*(1+MESCLUN_DIM)^K6366</x:f>
        <x:v>4202.577398862053</x:v>
      </x:c>
      <x:c r="N6366" s="267" t="n">
        <x:f>MAX(M6366-FARMER_HOURS,0)/TEMP_HOURS_PER_WORKER</x:f>
        <x:v>2.4184565269875367</x:v>
      </x:c>
      <x:c r="O6366" s="268" t="n">
        <x:f>I6366*TOMATO_PRICE+J6366*CARROT_PRICE+K6366*MESCLUN_PRICE</x:f>
        <x:v>181416</x:v>
      </x:c>
      <x:c r="P6366" s="268" t="n">
        <x:f>I6366*TOMATO_FERTILIZER+J6366*CARROT_FERTILIZER+K6366*MESCLUN_FERTILIZER</x:f>
        <x:v>37840</x:v>
      </x:c>
      <x:c r="Q6366" s="268" t="n">
        <x:f>MIN(M6366,FARMER_HOURS)*FARMER_RATE+MAX(M6366-FARMER_HOURS,0)*TEMP_RATE</x:f>
        <x:v>85461.41317468842</x:v>
      </x:c>
      <x:c r="R6366" s="268" t="n">
        <x:f>O6366-P6366-Q6366-FIXED_COST</x:f>
        <x:v>38114.58682531158</x:v>
      </x:c>
      <x:c r="S6366" s="139" t="str">
        <x:f>IF(AND(L6366&lt;=TOTAL_BED_CAP,N6366&lt;=TEMP_WORKER_CAP),"YES","NO")</x:f>
        <x:v>YES</x:v>
      </x:c>
      <x:c r="T6366" s="139" t="n">
        <x:f>IF(S6366="YES",R6366,-1E+99)</x:f>
        <x:v>38114.58682531158</x:v>
      </x:c>
    </x:row>
    <x:row r="6367">
      <x:c r="A6367" s="139"/>
      <x:c r="B6367" s="139"/>
      <x:c r="C6367" s="139"/>
      <x:c r="D6367" s="139"/>
      <x:c r="E6367" s="139"/>
      <x:c r="F6367" s="139"/>
      <x:c r="G6367" s="139"/>
      <x:c r="H6367" s="139"/>
      <x:c r="I6367" s="266" t="n">
        <x:f>INT((ROW()-ROW($I$46))/((CARROT_CAP+1)*(MESCLUN_CAP+1)))</x:f>
        <x:v>9</x:v>
      </x:c>
      <x:c r="J6367" s="266" t="n">
        <x:f>MOD(INT((ROW()-ROW($I$46))/(MESCLUN_CAP+1)),CARROT_CAP+1)</x:f>
        <x:v>14</x:v>
      </x:c>
      <x:c r="K6367" s="266" t="n">
        <x:f>MOD(ROW()-ROW($I$46),MESCLUN_CAP+1)</x:f>
        <x:v>28</x:v>
      </x:c>
      <x:c r="L6367" s="266" t="n">
        <x:f>SUM(I6367:K6367)</x:f>
        <x:v>51</x:v>
      </x:c>
      <x:c r="M6367" s="267" t="n">
        <x:f>I6367*TOMATO_HOURS*WEEKS*(1+TOMATO_DIM)^I6367+J6367*CARROT_HOURS*WEEKS*(1+CARROT_DIM)^J6367+K6367*MESCLUN_HOURS*WEEKS*(1+MESCLUN_DIM)^K6367</x:f>
        <x:v>4287.536937079207</x:v>
      </x:c>
      <x:c r="N6367" s="267" t="n">
        <x:f>MAX(M6367-FARMER_HOURS,0)/TEMP_HOURS_PER_WORKER</x:f>
        <x:v>2.4774562063050047</x:v>
      </x:c>
      <x:c r="O6367" s="268" t="n">
        <x:f>I6367*TOMATO_PRICE+J6367*CARROT_PRICE+K6367*MESCLUN_PRICE</x:f>
        <x:v>184116</x:v>
      </x:c>
      <x:c r="P6367" s="268" t="n">
        <x:f>I6367*TOMATO_FERTILIZER+J6367*CARROT_FERTILIZER+K6367*MESCLUN_FERTILIZER</x:f>
        <x:v>38720</x:v>
      </x:c>
      <x:c r="Q6367" s="268" t="n">
        <x:f>MIN(M6367,FARMER_HOURS)*FARMER_RATE+MAX(M6367-FARMER_HOURS,0)*TEMP_RATE</x:f>
        <x:v>86936.40515762512</x:v>
      </x:c>
      <x:c r="R6367" s="268" t="n">
        <x:f>O6367-P6367-Q6367-FIXED_COST</x:f>
        <x:v>38459.59484237488</x:v>
      </x:c>
      <x:c r="S6367" s="139" t="str">
        <x:f>IF(AND(L6367&lt;=TOTAL_BED_CAP,N6367&lt;=TEMP_WORKER_CAP),"YES","NO")</x:f>
        <x:v>YES</x:v>
      </x:c>
      <x:c r="T6367" s="139" t="n">
        <x:f>IF(S6367="YES",R6367,-1E+99)</x:f>
        <x:v>38459.59484237488</x:v>
      </x:c>
    </x:row>
    <x:row r="6368">
      <x:c r="A6368" s="139"/>
      <x:c r="B6368" s="139"/>
      <x:c r="C6368" s="139"/>
      <x:c r="D6368" s="139"/>
      <x:c r="E6368" s="139"/>
      <x:c r="F6368" s="139"/>
      <x:c r="G6368" s="139"/>
      <x:c r="H6368" s="139"/>
      <x:c r="I6368" s="266" t="n">
        <x:f>INT((ROW()-ROW($I$46))/((CARROT_CAP+1)*(MESCLUN_CAP+1)))</x:f>
        <x:v>9</x:v>
      </x:c>
      <x:c r="J6368" s="266" t="n">
        <x:f>MOD(INT((ROW()-ROW($I$46))/(MESCLUN_CAP+1)),CARROT_CAP+1)</x:f>
        <x:v>14</x:v>
      </x:c>
      <x:c r="K6368" s="266" t="n">
        <x:f>MOD(ROW()-ROW($I$46),MESCLUN_CAP+1)</x:f>
        <x:v>29</x:v>
      </x:c>
      <x:c r="L6368" s="266" t="n">
        <x:f>SUM(I6368:K6368)</x:f>
        <x:v>52</x:v>
      </x:c>
      <x:c r="M6368" s="267" t="n">
        <x:f>I6368*TOMATO_HOURS*WEEKS*(1+TOMATO_DIM)^I6368+J6368*CARROT_HOURS*WEEKS*(1+CARROT_DIM)^J6368+K6368*MESCLUN_HOURS*WEEKS*(1+MESCLUN_DIM)^K6368</x:f>
        <x:v>4374.35496519486</x:v>
      </x:c>
      <x:c r="N6368" s="267" t="n">
        <x:f>MAX(M6368-FARMER_HOURS,0)/TEMP_HOURS_PER_WORKER</x:f>
        <x:v>2.5377465036075413</x:v>
      </x:c>
      <x:c r="O6368" s="268" t="n">
        <x:f>I6368*TOMATO_PRICE+J6368*CARROT_PRICE+K6368*MESCLUN_PRICE</x:f>
        <x:v>186816</x:v>
      </x:c>
      <x:c r="P6368" s="268" t="n">
        <x:f>I6368*TOMATO_FERTILIZER+J6368*CARROT_FERTILIZER+K6368*MESCLUN_FERTILIZER</x:f>
        <x:v>39600</x:v>
      </x:c>
      <x:c r="Q6368" s="268" t="n">
        <x:f>MIN(M6368,FARMER_HOURS)*FARMER_RATE+MAX(M6368-FARMER_HOURS,0)*TEMP_RATE</x:f>
        <x:v>88443.66259018853</x:v>
      </x:c>
      <x:c r="R6368" s="268" t="n">
        <x:f>O6368-P6368-Q6368-FIXED_COST</x:f>
        <x:v>38772.33740981147</x:v>
      </x:c>
      <x:c r="S6368" s="139" t="str">
        <x:f>IF(AND(L6368&lt;=TOTAL_BED_CAP,N6368&lt;=TEMP_WORKER_CAP),"YES","NO")</x:f>
        <x:v>YES</x:v>
      </x:c>
      <x:c r="T6368" s="139" t="n">
        <x:f>IF(S6368="YES",R6368,-1E+99)</x:f>
        <x:v>38772.33740981147</x:v>
      </x:c>
    </x:row>
    <x:row r="6369">
      <x:c r="A6369" s="139"/>
      <x:c r="B6369" s="139"/>
      <x:c r="C6369" s="139"/>
      <x:c r="D6369" s="139"/>
      <x:c r="E6369" s="139"/>
      <x:c r="F6369" s="139"/>
      <x:c r="G6369" s="139"/>
      <x:c r="H6369" s="139"/>
      <x:c r="I6369" s="266" t="n">
        <x:f>INT((ROW()-ROW($I$46))/((CARROT_CAP+1)*(MESCLUN_CAP+1)))</x:f>
        <x:v>9</x:v>
      </x:c>
      <x:c r="J6369" s="266" t="n">
        <x:f>MOD(INT((ROW()-ROW($I$46))/(MESCLUN_CAP+1)),CARROT_CAP+1)</x:f>
        <x:v>14</x:v>
      </x:c>
      <x:c r="K6369" s="266" t="n">
        <x:f>MOD(ROW()-ROW($I$46),MESCLUN_CAP+1)</x:f>
        <x:v>30</x:v>
      </x:c>
      <x:c r="L6369" s="266" t="n">
        <x:f>SUM(I6369:K6369)</x:f>
        <x:v>53</x:v>
      </x:c>
      <x:c r="M6369" s="267" t="n">
        <x:f>I6369*TOMATO_HOURS*WEEKS*(1+TOMATO_DIM)^I6369+J6369*CARROT_HOURS*WEEKS*(1+CARROT_DIM)^J6369+K6369*MESCLUN_HOURS*WEEKS*(1+MESCLUN_DIM)^K6369</x:f>
        <x:v>4463.06467052863</x:v>
      </x:c>
      <x:c r="N6369" s="267" t="n">
        <x:f>MAX(M6369-FARMER_HOURS,0)/TEMP_HOURS_PER_WORKER</x:f>
        <x:v>2.599350465644882</x:v>
      </x:c>
      <x:c r="O6369" s="268" t="n">
        <x:f>I6369*TOMATO_PRICE+J6369*CARROT_PRICE+K6369*MESCLUN_PRICE</x:f>
        <x:v>189516</x:v>
      </x:c>
      <x:c r="P6369" s="268" t="n">
        <x:f>I6369*TOMATO_FERTILIZER+J6369*CARROT_FERTILIZER+K6369*MESCLUN_FERTILIZER</x:f>
        <x:v>40480</x:v>
      </x:c>
      <x:c r="Q6369" s="268" t="n">
        <x:f>MIN(M6369,FARMER_HOURS)*FARMER_RATE+MAX(M6369-FARMER_HOURS,0)*TEMP_RATE</x:f>
        <x:v>89983.76164112205</x:v>
      </x:c>
      <x:c r="R6369" s="268" t="n">
        <x:f>O6369-P6369-Q6369-FIXED_COST</x:f>
        <x:v>39052.23835887795</x:v>
      </x:c>
      <x:c r="S6369" s="139" t="str">
        <x:f>IF(AND(L6369&lt;=TOTAL_BED_CAP,N6369&lt;=TEMP_WORKER_CAP),"YES","NO")</x:f>
        <x:v>YES</x:v>
      </x:c>
      <x:c r="T6369" s="139" t="n">
        <x:f>IF(S6369="YES",R6369,-1E+99)</x:f>
        <x:v>39052.23835887795</x:v>
      </x:c>
    </x:row>
    <x:row r="6370">
      <x:c r="A6370" s="139"/>
      <x:c r="B6370" s="139"/>
      <x:c r="C6370" s="139"/>
      <x:c r="D6370" s="139"/>
      <x:c r="E6370" s="139"/>
      <x:c r="F6370" s="139"/>
      <x:c r="G6370" s="139"/>
      <x:c r="H6370" s="139"/>
      <x:c r="I6370" s="266" t="n">
        <x:f>INT((ROW()-ROW($I$46))/((CARROT_CAP+1)*(MESCLUN_CAP+1)))</x:f>
        <x:v>9</x:v>
      </x:c>
      <x:c r="J6370" s="266" t="n">
        <x:f>MOD(INT((ROW()-ROW($I$46))/(MESCLUN_CAP+1)),CARROT_CAP+1)</x:f>
        <x:v>15</x:v>
      </x:c>
      <x:c r="K6370" s="266" t="n">
        <x:f>MOD(ROW()-ROW($I$46),MESCLUN_CAP+1)</x:f>
        <x:v>0</x:v>
      </x:c>
      <x:c r="L6370" s="266" t="n">
        <x:f>SUM(I6370:K6370)</x:f>
        <x:v>24</x:v>
      </x:c>
      <x:c r="M6370" s="267" t="n">
        <x:f>I6370*TOMATO_HOURS*WEEKS*(1+TOMATO_DIM)^I6370+J6370*CARROT_HOURS*WEEKS*(1+CARROT_DIM)^J6370+K6370*MESCLUN_HOURS*WEEKS*(1+MESCLUN_DIM)^K6370</x:f>
        <x:v>2561.671804634151</x:v>
      </x:c>
      <x:c r="N6370" s="267" t="n">
        <x:f>MAX(M6370-FARMER_HOURS,0)/TEMP_HOURS_PER_WORKER</x:f>
        <x:v>1.2789387532181604</x:v>
      </x:c>
      <x:c r="O6370" s="268" t="n">
        <x:f>I6370*TOMATO_PRICE+J6370*CARROT_PRICE+K6370*MESCLUN_PRICE</x:f>
        <x:v>110610</x:v>
      </x:c>
      <x:c r="P6370" s="268" t="n">
        <x:f>I6370*TOMATO_FERTILIZER+J6370*CARROT_FERTILIZER+K6370*MESCLUN_FERTILIZER</x:f>
        <x:v>14520</x:v>
      </x:c>
      <x:c r="Q6370" s="268" t="n">
        <x:f>MIN(M6370,FARMER_HOURS)*FARMER_RATE+MAX(M6370-FARMER_HOURS,0)*TEMP_RATE</x:f>
        <x:v>56973.46883045402</x:v>
      </x:c>
      <x:c r="R6370" s="268" t="n">
        <x:f>O6370-P6370-Q6370-FIXED_COST</x:f>
        <x:v>19116.531169545982</x:v>
      </x:c>
      <x:c r="S6370" s="139" t="str">
        <x:f>IF(AND(L6370&lt;=TOTAL_BED_CAP,N6370&lt;=TEMP_WORKER_CAP),"YES","NO")</x:f>
        <x:v>YES</x:v>
      </x:c>
      <x:c r="T6370" s="139" t="n">
        <x:f>IF(S6370="YES",R6370,-1E+99)</x:f>
        <x:v>19116.531169545982</x:v>
      </x:c>
    </x:row>
    <x:row r="6371">
      <x:c r="A6371" s="139"/>
      <x:c r="B6371" s="139"/>
      <x:c r="C6371" s="139"/>
      <x:c r="D6371" s="139"/>
      <x:c r="E6371" s="139"/>
      <x:c r="F6371" s="139"/>
      <x:c r="G6371" s="139"/>
      <x:c r="H6371" s="139"/>
      <x:c r="I6371" s="266" t="n">
        <x:f>INT((ROW()-ROW($I$46))/((CARROT_CAP+1)*(MESCLUN_CAP+1)))</x:f>
        <x:v>9</x:v>
      </x:c>
      <x:c r="J6371" s="266" t="n">
        <x:f>MOD(INT((ROW()-ROW($I$46))/(MESCLUN_CAP+1)),CARROT_CAP+1)</x:f>
        <x:v>15</x:v>
      </x:c>
      <x:c r="K6371" s="266" t="n">
        <x:f>MOD(ROW()-ROW($I$46),MESCLUN_CAP+1)</x:f>
        <x:v>1</x:v>
      </x:c>
      <x:c r="L6371" s="266" t="n">
        <x:f>SUM(I6371:K6371)</x:f>
        <x:v>25</x:v>
      </x:c>
      <x:c r="M6371" s="267" t="n">
        <x:f>I6371*TOMATO_HOURS*WEEKS*(1+TOMATO_DIM)^I6371+J6371*CARROT_HOURS*WEEKS*(1+CARROT_DIM)^J6371+K6371*MESCLUN_HOURS*WEEKS*(1+MESCLUN_DIM)^K6371</x:f>
        <x:v>2607.234304634151</x:v>
      </x:c>
      <x:c r="N6371" s="267" t="n">
        <x:f>MAX(M6371-FARMER_HOURS,0)/TEMP_HOURS_PER_WORKER</x:f>
        <x:v>1.3105793782181605</x:v>
      </x:c>
      <x:c r="O6371" s="268" t="n">
        <x:f>I6371*TOMATO_PRICE+J6371*CARROT_PRICE+K6371*MESCLUN_PRICE</x:f>
        <x:v>113310</x:v>
      </x:c>
      <x:c r="P6371" s="268" t="n">
        <x:f>I6371*TOMATO_FERTILIZER+J6371*CARROT_FERTILIZER+K6371*MESCLUN_FERTILIZER</x:f>
        <x:v>15400</x:v>
      </x:c>
      <x:c r="Q6371" s="268" t="n">
        <x:f>MIN(M6371,FARMER_HOURS)*FARMER_RATE+MAX(M6371-FARMER_HOURS,0)*TEMP_RATE</x:f>
        <x:v>57764.48445545402</x:v>
      </x:c>
      <x:c r="R6371" s="268" t="n">
        <x:f>O6371-P6371-Q6371-FIXED_COST</x:f>
        <x:v>20145.515544545982</x:v>
      </x:c>
      <x:c r="S6371" s="139" t="str">
        <x:f>IF(AND(L6371&lt;=TOTAL_BED_CAP,N6371&lt;=TEMP_WORKER_CAP),"YES","NO")</x:f>
        <x:v>YES</x:v>
      </x:c>
      <x:c r="T6371" s="139" t="n">
        <x:f>IF(S6371="YES",R6371,-1E+99)</x:f>
        <x:v>20145.515544545982</x:v>
      </x:c>
    </x:row>
    <x:row r="6372">
      <x:c r="A6372" s="139"/>
      <x:c r="B6372" s="139"/>
      <x:c r="C6372" s="139"/>
      <x:c r="D6372" s="139"/>
      <x:c r="E6372" s="139"/>
      <x:c r="F6372" s="139"/>
      <x:c r="G6372" s="139"/>
      <x:c r="H6372" s="139"/>
      <x:c r="I6372" s="266" t="n">
        <x:f>INT((ROW()-ROW($I$46))/((CARROT_CAP+1)*(MESCLUN_CAP+1)))</x:f>
        <x:v>9</x:v>
      </x:c>
      <x:c r="J6372" s="266" t="n">
        <x:f>MOD(INT((ROW()-ROW($I$46))/(MESCLUN_CAP+1)),CARROT_CAP+1)</x:f>
        <x:v>15</x:v>
      </x:c>
      <x:c r="K6372" s="266" t="n">
        <x:f>MOD(ROW()-ROW($I$46),MESCLUN_CAP+1)</x:f>
        <x:v>2</x:v>
      </x:c>
      <x:c r="L6372" s="266" t="n">
        <x:f>SUM(I6372:K6372)</x:f>
        <x:v>26</x:v>
      </x:c>
      <x:c r="M6372" s="267" t="n">
        <x:f>I6372*TOMATO_HOURS*WEEKS*(1+TOMATO_DIM)^I6372+J6372*CARROT_HOURS*WEEKS*(1+CARROT_DIM)^J6372+K6372*MESCLUN_HOURS*WEEKS*(1+MESCLUN_DIM)^K6372</x:f>
        <x:v>2653.935867134151</x:v>
      </x:c>
      <x:c r="N6372" s="267" t="n">
        <x:f>MAX(M6372-FARMER_HOURS,0)/TEMP_HOURS_PER_WORKER</x:f>
        <x:v>1.3430110188431605</x:v>
      </x:c>
      <x:c r="O6372" s="268" t="n">
        <x:f>I6372*TOMATO_PRICE+J6372*CARROT_PRICE+K6372*MESCLUN_PRICE</x:f>
        <x:v>116010</x:v>
      </x:c>
      <x:c r="P6372" s="268" t="n">
        <x:f>I6372*TOMATO_FERTILIZER+J6372*CARROT_FERTILIZER+K6372*MESCLUN_FERTILIZER</x:f>
        <x:v>16280</x:v>
      </x:c>
      <x:c r="Q6372" s="268" t="n">
        <x:f>MIN(M6372,FARMER_HOURS)*FARMER_RATE+MAX(M6372-FARMER_HOURS,0)*TEMP_RATE</x:f>
        <x:v>58575.27547107901</x:v>
      </x:c>
      <x:c r="R6372" s="268" t="n">
        <x:f>O6372-P6372-Q6372-FIXED_COST</x:f>
        <x:v>21154.72452892099</x:v>
      </x:c>
      <x:c r="S6372" s="139" t="str">
        <x:f>IF(AND(L6372&lt;=TOTAL_BED_CAP,N6372&lt;=TEMP_WORKER_CAP),"YES","NO")</x:f>
        <x:v>YES</x:v>
      </x:c>
      <x:c r="T6372" s="139" t="n">
        <x:f>IF(S6372="YES",R6372,-1E+99)</x:f>
        <x:v>21154.72452892099</x:v>
      </x:c>
    </x:row>
    <x:row r="6373">
      <x:c r="A6373" s="139"/>
      <x:c r="B6373" s="139"/>
      <x:c r="C6373" s="139"/>
      <x:c r="D6373" s="139"/>
      <x:c r="E6373" s="139"/>
      <x:c r="F6373" s="139"/>
      <x:c r="G6373" s="139"/>
      <x:c r="H6373" s="139"/>
      <x:c r="I6373" s="266" t="n">
        <x:f>INT((ROW()-ROW($I$46))/((CARROT_CAP+1)*(MESCLUN_CAP+1)))</x:f>
        <x:v>9</x:v>
      </x:c>
      <x:c r="J6373" s="266" t="n">
        <x:f>MOD(INT((ROW()-ROW($I$46))/(MESCLUN_CAP+1)),CARROT_CAP+1)</x:f>
        <x:v>15</x:v>
      </x:c>
      <x:c r="K6373" s="266" t="n">
        <x:f>MOD(ROW()-ROW($I$46),MESCLUN_CAP+1)</x:f>
        <x:v>3</x:v>
      </x:c>
      <x:c r="L6373" s="266" t="n">
        <x:f>SUM(I6373:K6373)</x:f>
        <x:v>27</x:v>
      </x:c>
      <x:c r="M6373" s="267" t="n">
        <x:f>I6373*TOMATO_HOURS*WEEKS*(1+TOMATO_DIM)^I6373+J6373*CARROT_HOURS*WEEKS*(1+CARROT_DIM)^J6373+K6373*MESCLUN_HOURS*WEEKS*(1+MESCLUN_DIM)^K6373</x:f>
        <x:v>2701.797849556026</x:v>
      </x:c>
      <x:c r="N6373" s="267" t="n">
        <x:f>MAX(M6373-FARMER_HOURS,0)/TEMP_HOURS_PER_WORKER</x:f>
        <x:v>1.3762485066361292</x:v>
      </x:c>
      <x:c r="O6373" s="268" t="n">
        <x:f>I6373*TOMATO_PRICE+J6373*CARROT_PRICE+K6373*MESCLUN_PRICE</x:f>
        <x:v>118710</x:v>
      </x:c>
      <x:c r="P6373" s="268" t="n">
        <x:f>I6373*TOMATO_FERTILIZER+J6373*CARROT_FERTILIZER+K6373*MESCLUN_FERTILIZER</x:f>
        <x:v>17160</x:v>
      </x:c>
      <x:c r="Q6373" s="268" t="n">
        <x:f>MIN(M6373,FARMER_HOURS)*FARMER_RATE+MAX(M6373-FARMER_HOURS,0)*TEMP_RATE</x:f>
        <x:v>59406.21266590323</x:v>
      </x:c>
      <x:c r="R6373" s="268" t="n">
        <x:f>O6373-P6373-Q6373-FIXED_COST</x:f>
        <x:v>22143.78733409677</x:v>
      </x:c>
      <x:c r="S6373" s="139" t="str">
        <x:f>IF(AND(L6373&lt;=TOTAL_BED_CAP,N6373&lt;=TEMP_WORKER_CAP),"YES","NO")</x:f>
        <x:v>YES</x:v>
      </x:c>
      <x:c r="T6373" s="139" t="n">
        <x:f>IF(S6373="YES",R6373,-1E+99)</x:f>
        <x:v>22143.78733409677</x:v>
      </x:c>
    </x:row>
    <x:row r="6374">
      <x:c r="A6374" s="139"/>
      <x:c r="B6374" s="139"/>
      <x:c r="C6374" s="139"/>
      <x:c r="D6374" s="139"/>
      <x:c r="E6374" s="139"/>
      <x:c r="F6374" s="139"/>
      <x:c r="G6374" s="139"/>
      <x:c r="H6374" s="139"/>
      <x:c r="I6374" s="266" t="n">
        <x:f>INT((ROW()-ROW($I$46))/((CARROT_CAP+1)*(MESCLUN_CAP+1)))</x:f>
        <x:v>9</x:v>
      </x:c>
      <x:c r="J6374" s="266" t="n">
        <x:f>MOD(INT((ROW()-ROW($I$46))/(MESCLUN_CAP+1)),CARROT_CAP+1)</x:f>
        <x:v>15</x:v>
      </x:c>
      <x:c r="K6374" s="266" t="n">
        <x:f>MOD(ROW()-ROW($I$46),MESCLUN_CAP+1)</x:f>
        <x:v>4</x:v>
      </x:c>
      <x:c r="L6374" s="266" t="n">
        <x:f>SUM(I6374:K6374)</x:f>
        <x:v>28</x:v>
      </x:c>
      <x:c r="M6374" s="267" t="n">
        <x:f>I6374*TOMATO_HOURS*WEEKS*(1+TOMATO_DIM)^I6374+J6374*CARROT_HOURS*WEEKS*(1+CARROT_DIM)^J6374+K6374*MESCLUN_HOURS*WEEKS*(1+MESCLUN_DIM)^K6374</x:f>
        <x:v>2750.8419652786824</x:v>
      </x:c>
      <x:c r="N6374" s="267" t="n">
        <x:f>MAX(M6374-FARMER_HOURS,0)/TEMP_HOURS_PER_WORKER</x:f>
        <x:v>1.4103069203324183</x:v>
      </x:c>
      <x:c r="O6374" s="268" t="n">
        <x:f>I6374*TOMATO_PRICE+J6374*CARROT_PRICE+K6374*MESCLUN_PRICE</x:f>
        <x:v>121410</x:v>
      </x:c>
      <x:c r="P6374" s="268" t="n">
        <x:f>I6374*TOMATO_FERTILIZER+J6374*CARROT_FERTILIZER+K6374*MESCLUN_FERTILIZER</x:f>
        <x:v>18040</x:v>
      </x:c>
      <x:c r="Q6374" s="268" t="n">
        <x:f>MIN(M6374,FARMER_HOURS)*FARMER_RATE+MAX(M6374-FARMER_HOURS,0)*TEMP_RATE</x:f>
        <x:v>60257.673008310456</x:v>
      </x:c>
      <x:c r="R6374" s="268" t="n">
        <x:f>O6374-P6374-Q6374-FIXED_COST</x:f>
        <x:v>23112.326991689544</x:v>
      </x:c>
      <x:c r="S6374" s="139" t="str">
        <x:f>IF(AND(L6374&lt;=TOTAL_BED_CAP,N6374&lt;=TEMP_WORKER_CAP),"YES","NO")</x:f>
        <x:v>YES</x:v>
      </x:c>
      <x:c r="T6374" s="139" t="n">
        <x:f>IF(S6374="YES",R6374,-1E+99)</x:f>
        <x:v>23112.326991689544</x:v>
      </x:c>
    </x:row>
    <x:row r="6375">
      <x:c r="A6375" s="139"/>
      <x:c r="B6375" s="139"/>
      <x:c r="C6375" s="139"/>
      <x:c r="D6375" s="139"/>
      <x:c r="E6375" s="139"/>
      <x:c r="F6375" s="139"/>
      <x:c r="G6375" s="139"/>
      <x:c r="H6375" s="139"/>
      <x:c r="I6375" s="266" t="n">
        <x:f>INT((ROW()-ROW($I$46))/((CARROT_CAP+1)*(MESCLUN_CAP+1)))</x:f>
        <x:v>9</x:v>
      </x:c>
      <x:c r="J6375" s="266" t="n">
        <x:f>MOD(INT((ROW()-ROW($I$46))/(MESCLUN_CAP+1)),CARROT_CAP+1)</x:f>
        <x:v>15</x:v>
      </x:c>
      <x:c r="K6375" s="266" t="n">
        <x:f>MOD(ROW()-ROW($I$46),MESCLUN_CAP+1)</x:f>
        <x:v>5</x:v>
      </x:c>
      <x:c r="L6375" s="266" t="n">
        <x:f>SUM(I6375:K6375)</x:f>
        <x:v>29</x:v>
      </x:c>
      <x:c r="M6375" s="267" t="n">
        <x:f>I6375*TOMATO_HOURS*WEEKS*(1+TOMATO_DIM)^I6375+J6375*CARROT_HOURS*WEEKS*(1+CARROT_DIM)^J6375+K6375*MESCLUN_HOURS*WEEKS*(1+MESCLUN_DIM)^K6375</x:f>
        <x:v>2801.090289199886</x:v>
      </x:c>
      <x:c r="N6375" s="267" t="n">
        <x:f>MAX(M6375-FARMER_HOURS,0)/TEMP_HOURS_PER_WORKER</x:f>
        <x:v>1.4452015897221429</x:v>
      </x:c>
      <x:c r="O6375" s="268" t="n">
        <x:f>I6375*TOMATO_PRICE+J6375*CARROT_PRICE+K6375*MESCLUN_PRICE</x:f>
        <x:v>124110</x:v>
      </x:c>
      <x:c r="P6375" s="268" t="n">
        <x:f>I6375*TOMATO_FERTILIZER+J6375*CARROT_FERTILIZER+K6375*MESCLUN_FERTILIZER</x:f>
        <x:v>18920</x:v>
      </x:c>
      <x:c r="Q6375" s="268" t="n">
        <x:f>MIN(M6375,FARMER_HOURS)*FARMER_RATE+MAX(M6375-FARMER_HOURS,0)*TEMP_RATE</x:f>
        <x:v>61130.039743053574</x:v>
      </x:c>
      <x:c r="R6375" s="268" t="n">
        <x:f>O6375-P6375-Q6375-FIXED_COST</x:f>
        <x:v>24059.960256946426</x:v>
      </x:c>
      <x:c r="S6375" s="139" t="str">
        <x:f>IF(AND(L6375&lt;=TOTAL_BED_CAP,N6375&lt;=TEMP_WORKER_CAP),"YES","NO")</x:f>
        <x:v>YES</x:v>
      </x:c>
      <x:c r="T6375" s="139" t="n">
        <x:f>IF(S6375="YES",R6375,-1E+99)</x:f>
        <x:v>24059.960256946426</x:v>
      </x:c>
    </x:row>
    <x:row r="6376">
      <x:c r="A6376" s="139"/>
      <x:c r="B6376" s="139"/>
      <x:c r="C6376" s="139"/>
      <x:c r="D6376" s="139"/>
      <x:c r="E6376" s="139"/>
      <x:c r="F6376" s="139"/>
      <x:c r="G6376" s="139"/>
      <x:c r="H6376" s="139"/>
      <x:c r="I6376" s="266" t="n">
        <x:f>INT((ROW()-ROW($I$46))/((CARROT_CAP+1)*(MESCLUN_CAP+1)))</x:f>
        <x:v>9</x:v>
      </x:c>
      <x:c r="J6376" s="266" t="n">
        <x:f>MOD(INT((ROW()-ROW($I$46))/(MESCLUN_CAP+1)),CARROT_CAP+1)</x:f>
        <x:v>15</x:v>
      </x:c>
      <x:c r="K6376" s="266" t="n">
        <x:f>MOD(ROW()-ROW($I$46),MESCLUN_CAP+1)</x:f>
        <x:v>6</x:v>
      </x:c>
      <x:c r="L6376" s="266" t="n">
        <x:f>SUM(I6376:K6376)</x:f>
        <x:v>30</x:v>
      </x:c>
      <x:c r="M6376" s="267" t="n">
        <x:f>I6376*TOMATO_HOURS*WEEKS*(1+TOMATO_DIM)^I6376+J6376*CARROT_HOURS*WEEKS*(1+CARROT_DIM)^J6376+K6376*MESCLUN_HOURS*WEEKS*(1+MESCLUN_DIM)^K6376</x:f>
        <x:v>2852.565263381519</x:v>
      </x:c>
      <x:c r="N6376" s="267" t="n">
        <x:f>MAX(M6376-FARMER_HOURS,0)/TEMP_HOURS_PER_WORKER</x:f>
        <x:v>1.4809480995704993</x:v>
      </x:c>
      <x:c r="O6376" s="268" t="n">
        <x:f>I6376*TOMATO_PRICE+J6376*CARROT_PRICE+K6376*MESCLUN_PRICE</x:f>
        <x:v>126810</x:v>
      </x:c>
      <x:c r="P6376" s="268" t="n">
        <x:f>I6376*TOMATO_FERTILIZER+J6376*CARROT_FERTILIZER+K6376*MESCLUN_FERTILIZER</x:f>
        <x:v>19800</x:v>
      </x:c>
      <x:c r="Q6376" s="268" t="n">
        <x:f>MIN(M6376,FARMER_HOURS)*FARMER_RATE+MAX(M6376-FARMER_HOURS,0)*TEMP_RATE</x:f>
        <x:v>62023.70248926248</x:v>
      </x:c>
      <x:c r="R6376" s="268" t="n">
        <x:f>O6376-P6376-Q6376-FIXED_COST</x:f>
        <x:v>24986.297510737517</x:v>
      </x:c>
      <x:c r="S6376" s="139" t="str">
        <x:f>IF(AND(L6376&lt;=TOTAL_BED_CAP,N6376&lt;=TEMP_WORKER_CAP),"YES","NO")</x:f>
        <x:v>YES</x:v>
      </x:c>
      <x:c r="T6376" s="139" t="n">
        <x:f>IF(S6376="YES",R6376,-1E+99)</x:f>
        <x:v>24986.297510737517</x:v>
      </x:c>
    </x:row>
    <x:row r="6377">
      <x:c r="A6377" s="139"/>
      <x:c r="B6377" s="139"/>
      <x:c r="C6377" s="139"/>
      <x:c r="D6377" s="139"/>
      <x:c r="E6377" s="139"/>
      <x:c r="F6377" s="139"/>
      <x:c r="G6377" s="139"/>
      <x:c r="H6377" s="139"/>
      <x:c r="I6377" s="266" t="n">
        <x:f>INT((ROW()-ROW($I$46))/((CARROT_CAP+1)*(MESCLUN_CAP+1)))</x:f>
        <x:v>9</x:v>
      </x:c>
      <x:c r="J6377" s="266" t="n">
        <x:f>MOD(INT((ROW()-ROW($I$46))/(MESCLUN_CAP+1)),CARROT_CAP+1)</x:f>
        <x:v>15</x:v>
      </x:c>
      <x:c r="K6377" s="266" t="n">
        <x:f>MOD(ROW()-ROW($I$46),MESCLUN_CAP+1)</x:f>
        <x:v>7</x:v>
      </x:c>
      <x:c r="L6377" s="266" t="n">
        <x:f>SUM(I6377:K6377)</x:f>
        <x:v>31</x:v>
      </x:c>
      <x:c r="M6377" s="267" t="n">
        <x:f>I6377*TOMATO_HOURS*WEEKS*(1+TOMATO_DIM)^I6377+J6377*CARROT_HOURS*WEEKS*(1+CARROT_DIM)^J6377+K6377*MESCLUN_HOURS*WEEKS*(1+MESCLUN_DIM)^K6377</x:f>
        <x:v>2905.2897027794793</x:v>
      </x:c>
      <x:c r="N6377" s="267" t="n">
        <x:f>MAX(M6377-FARMER_HOURS,0)/TEMP_HOURS_PER_WORKER</x:f>
        <x:v>1.5175622935968607</x:v>
      </x:c>
      <x:c r="O6377" s="268" t="n">
        <x:f>I6377*TOMATO_PRICE+J6377*CARROT_PRICE+K6377*MESCLUN_PRICE</x:f>
        <x:v>129510</x:v>
      </x:c>
      <x:c r="P6377" s="268" t="n">
        <x:f>I6377*TOMATO_FERTILIZER+J6377*CARROT_FERTILIZER+K6377*MESCLUN_FERTILIZER</x:f>
        <x:v>20680</x:v>
      </x:c>
      <x:c r="Q6377" s="268" t="n">
        <x:f>MIN(M6377,FARMER_HOURS)*FARMER_RATE+MAX(M6377-FARMER_HOURS,0)*TEMP_RATE</x:f>
        <x:v>62939.05733992151</x:v>
      </x:c>
      <x:c r="R6377" s="268" t="n">
        <x:f>O6377-P6377-Q6377-FIXED_COST</x:f>
        <x:v>25890.942660078486</x:v>
      </x:c>
      <x:c r="S6377" s="139" t="str">
        <x:f>IF(AND(L6377&lt;=TOTAL_BED_CAP,N6377&lt;=TEMP_WORKER_CAP),"YES","NO")</x:f>
        <x:v>YES</x:v>
      </x:c>
      <x:c r="T6377" s="139" t="n">
        <x:f>IF(S6377="YES",R6377,-1E+99)</x:f>
        <x:v>25890.942660078486</x:v>
      </x:c>
    </x:row>
    <x:row r="6378">
      <x:c r="A6378" s="139"/>
      <x:c r="B6378" s="139"/>
      <x:c r="C6378" s="139"/>
      <x:c r="D6378" s="139"/>
      <x:c r="E6378" s="139"/>
      <x:c r="F6378" s="139"/>
      <x:c r="G6378" s="139"/>
      <x:c r="H6378" s="139"/>
      <x:c r="I6378" s="266" t="n">
        <x:f>INT((ROW()-ROW($I$46))/((CARROT_CAP+1)*(MESCLUN_CAP+1)))</x:f>
        <x:v>9</x:v>
      </x:c>
      <x:c r="J6378" s="266" t="n">
        <x:f>MOD(INT((ROW()-ROW($I$46))/(MESCLUN_CAP+1)),CARROT_CAP+1)</x:f>
        <x:v>15</x:v>
      </x:c>
      <x:c r="K6378" s="266" t="n">
        <x:f>MOD(ROW()-ROW($I$46),MESCLUN_CAP+1)</x:f>
        <x:v>8</x:v>
      </x:c>
      <x:c r="L6378" s="266" t="n">
        <x:f>SUM(I6378:K6378)</x:f>
        <x:v>32</x:v>
      </x:c>
      <x:c r="M6378" s="267" t="n">
        <x:f>I6378*TOMATO_HOURS*WEEKS*(1+TOMATO_DIM)^I6378+J6378*CARROT_HOURS*WEEKS*(1+CARROT_DIM)^J6378+K6378*MESCLUN_HOURS*WEEKS*(1+MESCLUN_DIM)^K6378</x:f>
        <x:v>2959.2868010594593</x:v>
      </x:c>
      <x:c r="N6378" s="267" t="n">
        <x:f>MAX(M6378-FARMER_HOURS,0)/TEMP_HOURS_PER_WORKER</x:f>
        <x:v>1.5550602785135135</x:v>
      </x:c>
      <x:c r="O6378" s="268" t="n">
        <x:f>I6378*TOMATO_PRICE+J6378*CARROT_PRICE+K6378*MESCLUN_PRICE</x:f>
        <x:v>132210</x:v>
      </x:c>
      <x:c r="P6378" s="268" t="n">
        <x:f>I6378*TOMATO_FERTILIZER+J6378*CARROT_FERTILIZER+K6378*MESCLUN_FERTILIZER</x:f>
        <x:v>21560</x:v>
      </x:c>
      <x:c r="Q6378" s="268" t="n">
        <x:f>MIN(M6378,FARMER_HOURS)*FARMER_RATE+MAX(M6378-FARMER_HOURS,0)*TEMP_RATE</x:f>
        <x:v>63876.50696283783</x:v>
      </x:c>
      <x:c r="R6378" s="268" t="n">
        <x:f>O6378-P6378-Q6378-FIXED_COST</x:f>
        <x:v>26773.493037162167</x:v>
      </x:c>
      <x:c r="S6378" s="139" t="str">
        <x:f>IF(AND(L6378&lt;=TOTAL_BED_CAP,N6378&lt;=TEMP_WORKER_CAP),"YES","NO")</x:f>
        <x:v>YES</x:v>
      </x:c>
      <x:c r="T6378" s="139" t="n">
        <x:f>IF(S6378="YES",R6378,-1E+99)</x:f>
        <x:v>26773.493037162167</x:v>
      </x:c>
    </x:row>
    <x:row r="6379">
      <x:c r="A6379" s="139"/>
      <x:c r="B6379" s="139"/>
      <x:c r="C6379" s="139"/>
      <x:c r="D6379" s="139"/>
      <x:c r="E6379" s="139"/>
      <x:c r="F6379" s="139"/>
      <x:c r="G6379" s="139"/>
      <x:c r="H6379" s="139"/>
      <x:c r="I6379" s="266" t="n">
        <x:f>INT((ROW()-ROW($I$46))/((CARROT_CAP+1)*(MESCLUN_CAP+1)))</x:f>
        <x:v>9</x:v>
      </x:c>
      <x:c r="J6379" s="266" t="n">
        <x:f>MOD(INT((ROW()-ROW($I$46))/(MESCLUN_CAP+1)),CARROT_CAP+1)</x:f>
        <x:v>15</x:v>
      </x:c>
      <x:c r="K6379" s="266" t="n">
        <x:f>MOD(ROW()-ROW($I$46),MESCLUN_CAP+1)</x:f>
        <x:v>9</x:v>
      </x:c>
      <x:c r="L6379" s="266" t="n">
        <x:f>SUM(I6379:K6379)</x:f>
        <x:v>33</x:v>
      </x:c>
      <x:c r="M6379" s="267" t="n">
        <x:f>I6379*TOMATO_HOURS*WEEKS*(1+TOMATO_DIM)^I6379+J6379*CARROT_HOURS*WEEKS*(1+CARROT_DIM)^J6379+K6379*MESCLUN_HOURS*WEEKS*(1+MESCLUN_DIM)^K6379</x:f>
        <x:v>3014.580136499854</x:v>
      </x:c>
      <x:c r="N6379" s="267" t="n">
        <x:f>MAX(M6379-FARMER_HOURS,0)/TEMP_HOURS_PER_WORKER</x:f>
        <x:v>1.5934584281248985</x:v>
      </x:c>
      <x:c r="O6379" s="268" t="n">
        <x:f>I6379*TOMATO_PRICE+J6379*CARROT_PRICE+K6379*MESCLUN_PRICE</x:f>
        <x:v>134910</x:v>
      </x:c>
      <x:c r="P6379" s="268" t="n">
        <x:f>I6379*TOMATO_FERTILIZER+J6379*CARROT_FERTILIZER+K6379*MESCLUN_FERTILIZER</x:f>
        <x:v>22440</x:v>
      </x:c>
      <x:c r="Q6379" s="268" t="n">
        <x:f>MIN(M6379,FARMER_HOURS)*FARMER_RATE+MAX(M6379-FARMER_HOURS,0)*TEMP_RATE</x:f>
        <x:v>64836.46070312246</x:v>
      </x:c>
      <x:c r="R6379" s="268" t="n">
        <x:f>O6379-P6379-Q6379-FIXED_COST</x:f>
        <x:v>27633.53929687754</x:v>
      </x:c>
      <x:c r="S6379" s="139" t="str">
        <x:f>IF(AND(L6379&lt;=TOTAL_BED_CAP,N6379&lt;=TEMP_WORKER_CAP),"YES","NO")</x:f>
        <x:v>YES</x:v>
      </x:c>
      <x:c r="T6379" s="139" t="n">
        <x:f>IF(S6379="YES",R6379,-1E+99)</x:f>
        <x:v>27633.53929687754</x:v>
      </x:c>
    </x:row>
    <x:row r="6380">
      <x:c r="A6380" s="139"/>
      <x:c r="B6380" s="139"/>
      <x:c r="C6380" s="139"/>
      <x:c r="D6380" s="139"/>
      <x:c r="E6380" s="139"/>
      <x:c r="F6380" s="139"/>
      <x:c r="G6380" s="139"/>
      <x:c r="H6380" s="139"/>
      <x:c r="I6380" s="266" t="n">
        <x:f>INT((ROW()-ROW($I$46))/((CARROT_CAP+1)*(MESCLUN_CAP+1)))</x:f>
        <x:v>9</x:v>
      </x:c>
      <x:c r="J6380" s="266" t="n">
        <x:f>MOD(INT((ROW()-ROW($I$46))/(MESCLUN_CAP+1)),CARROT_CAP+1)</x:f>
        <x:v>15</x:v>
      </x:c>
      <x:c r="K6380" s="266" t="n">
        <x:f>MOD(ROW()-ROW($I$46),MESCLUN_CAP+1)</x:f>
        <x:v>10</x:v>
      </x:c>
      <x:c r="L6380" s="266" t="n">
        <x:f>SUM(I6380:K6380)</x:f>
        <x:v>34</x:v>
      </x:c>
      <x:c r="M6380" s="267" t="n">
        <x:f>I6380*TOMATO_HOURS*WEEKS*(1+TOMATO_DIM)^I6380+J6380*CARROT_HOURS*WEEKS*(1+CARROT_DIM)^J6380+K6380*MESCLUN_HOURS*WEEKS*(1+MESCLUN_DIM)^K6380</x:f>
        <x:v>3071.1936779830667</x:v>
      </x:c>
      <x:c r="N6380" s="267" t="n">
        <x:f>MAX(M6380-FARMER_HOURS,0)/TEMP_HOURS_PER_WORKER</x:f>
        <x:v>1.6327733874882406</x:v>
      </x:c>
      <x:c r="O6380" s="268" t="n">
        <x:f>I6380*TOMATO_PRICE+J6380*CARROT_PRICE+K6380*MESCLUN_PRICE</x:f>
        <x:v>137610</x:v>
      </x:c>
      <x:c r="P6380" s="268" t="n">
        <x:f>I6380*TOMATO_FERTILIZER+J6380*CARROT_FERTILIZER+K6380*MESCLUN_FERTILIZER</x:f>
        <x:v>23320</x:v>
      </x:c>
      <x:c r="Q6380" s="268" t="n">
        <x:f>MIN(M6380,FARMER_HOURS)*FARMER_RATE+MAX(M6380-FARMER_HOURS,0)*TEMP_RATE</x:f>
        <x:v>65819.33468720602</x:v>
      </x:c>
      <x:c r="R6380" s="268" t="n">
        <x:f>O6380-P6380-Q6380-FIXED_COST</x:f>
        <x:v>28470.66531279398</x:v>
      </x:c>
      <x:c r="S6380" s="139" t="str">
        <x:f>IF(AND(L6380&lt;=TOTAL_BED_CAP,N6380&lt;=TEMP_WORKER_CAP),"YES","NO")</x:f>
        <x:v>YES</x:v>
      </x:c>
      <x:c r="T6380" s="139" t="n">
        <x:f>IF(S6380="YES",R6380,-1E+99)</x:f>
        <x:v>28470.66531279398</x:v>
      </x:c>
    </x:row>
    <x:row r="6381">
      <x:c r="A6381" s="139"/>
      <x:c r="B6381" s="139"/>
      <x:c r="C6381" s="139"/>
      <x:c r="D6381" s="139"/>
      <x:c r="E6381" s="139"/>
      <x:c r="F6381" s="139"/>
      <x:c r="G6381" s="139"/>
      <x:c r="H6381" s="139"/>
      <x:c r="I6381" s="266" t="n">
        <x:f>INT((ROW()-ROW($I$46))/((CARROT_CAP+1)*(MESCLUN_CAP+1)))</x:f>
        <x:v>9</x:v>
      </x:c>
      <x:c r="J6381" s="266" t="n">
        <x:f>MOD(INT((ROW()-ROW($I$46))/(MESCLUN_CAP+1)),CARROT_CAP+1)</x:f>
        <x:v>15</x:v>
      </x:c>
      <x:c r="K6381" s="266" t="n">
        <x:f>MOD(ROW()-ROW($I$46),MESCLUN_CAP+1)</x:f>
        <x:v>11</x:v>
      </x:c>
      <x:c r="L6381" s="266" t="n">
        <x:f>SUM(I6381:K6381)</x:f>
        <x:v>35</x:v>
      </x:c>
      <x:c r="M6381" s="267" t="n">
        <x:f>I6381*TOMATO_HOURS*WEEKS*(1+TOMATO_DIM)^I6381+J6381*CARROT_HOURS*WEEKS*(1+CARROT_DIM)^J6381+K6381*MESCLUN_HOURS*WEEKS*(1+MESCLUN_DIM)^K6381</x:f>
        <x:v>3129.151791076506</x:v>
      </x:c>
      <x:c r="N6381" s="267" t="n">
        <x:f>MAX(M6381-FARMER_HOURS,0)/TEMP_HOURS_PER_WORKER</x:f>
        <x:v>1.6730220771364626</x:v>
      </x:c>
      <x:c r="O6381" s="268" t="n">
        <x:f>I6381*TOMATO_PRICE+J6381*CARROT_PRICE+K6381*MESCLUN_PRICE</x:f>
        <x:v>140310</x:v>
      </x:c>
      <x:c r="P6381" s="268" t="n">
        <x:f>I6381*TOMATO_FERTILIZER+J6381*CARROT_FERTILIZER+K6381*MESCLUN_FERTILIZER</x:f>
        <x:v>24200</x:v>
      </x:c>
      <x:c r="Q6381" s="268" t="n">
        <x:f>MIN(M6381,FARMER_HOURS)*FARMER_RATE+MAX(M6381-FARMER_HOURS,0)*TEMP_RATE</x:f>
        <x:v>66825.55192841156</x:v>
      </x:c>
      <x:c r="R6381" s="268" t="n">
        <x:f>O6381-P6381-Q6381-FIXED_COST</x:f>
        <x:v>29284.448071588442</x:v>
      </x:c>
      <x:c r="S6381" s="139" t="str">
        <x:f>IF(AND(L6381&lt;=TOTAL_BED_CAP,N6381&lt;=TEMP_WORKER_CAP),"YES","NO")</x:f>
        <x:v>YES</x:v>
      </x:c>
      <x:c r="T6381" s="139" t="n">
        <x:f>IF(S6381="YES",R6381,-1E+99)</x:f>
        <x:v>29284.448071588442</x:v>
      </x:c>
    </x:row>
    <x:row r="6382">
      <x:c r="A6382" s="139"/>
      <x:c r="B6382" s="139"/>
      <x:c r="C6382" s="139"/>
      <x:c r="D6382" s="139"/>
      <x:c r="E6382" s="139"/>
      <x:c r="F6382" s="139"/>
      <x:c r="G6382" s="139"/>
      <x:c r="H6382" s="139"/>
      <x:c r="I6382" s="266" t="n">
        <x:f>INT((ROW()-ROW($I$46))/((CARROT_CAP+1)*(MESCLUN_CAP+1)))</x:f>
        <x:v>9</x:v>
      </x:c>
      <x:c r="J6382" s="266" t="n">
        <x:f>MOD(INT((ROW()-ROW($I$46))/(MESCLUN_CAP+1)),CARROT_CAP+1)</x:f>
        <x:v>15</x:v>
      </x:c>
      <x:c r="K6382" s="266" t="n">
        <x:f>MOD(ROW()-ROW($I$46),MESCLUN_CAP+1)</x:f>
        <x:v>12</x:v>
      </x:c>
      <x:c r="L6382" s="266" t="n">
        <x:f>SUM(I6382:K6382)</x:f>
        <x:v>36</x:v>
      </x:c>
      <x:c r="M6382" s="267" t="n">
        <x:f>I6382*TOMATO_HOURS*WEEKS*(1+TOMATO_DIM)^I6382+J6382*CARROT_HOURS*WEEKS*(1+CARROT_DIM)^J6382+K6382*MESCLUN_HOURS*WEEKS*(1+MESCLUN_DIM)^K6382</x:f>
        <x:v>3188.47924420457</x:v>
      </x:c>
      <x:c r="N6382" s="267" t="n">
        <x:f>MAX(M6382-FARMER_HOURS,0)/TEMP_HOURS_PER_WORKER</x:f>
        <x:v>1.7142216973642848</x:v>
      </x:c>
      <x:c r="O6382" s="268" t="n">
        <x:f>I6382*TOMATO_PRICE+J6382*CARROT_PRICE+K6382*MESCLUN_PRICE</x:f>
        <x:v>143010</x:v>
      </x:c>
      <x:c r="P6382" s="268" t="n">
        <x:f>I6382*TOMATO_FERTILIZER+J6382*CARROT_FERTILIZER+K6382*MESCLUN_FERTILIZER</x:f>
        <x:v>25080</x:v>
      </x:c>
      <x:c r="Q6382" s="268" t="n">
        <x:f>MIN(M6382,FARMER_HOURS)*FARMER_RATE+MAX(M6382-FARMER_HOURS,0)*TEMP_RATE</x:f>
        <x:v>67855.54243410712</x:v>
      </x:c>
      <x:c r="R6382" s="268" t="n">
        <x:f>O6382-P6382-Q6382-FIXED_COST</x:f>
        <x:v>30074.45756589288</x:v>
      </x:c>
      <x:c r="S6382" s="139" t="str">
        <x:f>IF(AND(L6382&lt;=TOTAL_BED_CAP,N6382&lt;=TEMP_WORKER_CAP),"YES","NO")</x:f>
        <x:v>YES</x:v>
      </x:c>
      <x:c r="T6382" s="139" t="n">
        <x:f>IF(S6382="YES",R6382,-1E+99)</x:f>
        <x:v>30074.45756589288</x:v>
      </x:c>
    </x:row>
    <x:row r="6383">
      <x:c r="A6383" s="139"/>
      <x:c r="B6383" s="139"/>
      <x:c r="C6383" s="139"/>
      <x:c r="D6383" s="139"/>
      <x:c r="E6383" s="139"/>
      <x:c r="F6383" s="139"/>
      <x:c r="G6383" s="139"/>
      <x:c r="H6383" s="139"/>
      <x:c r="I6383" s="266" t="n">
        <x:f>INT((ROW()-ROW($I$46))/((CARROT_CAP+1)*(MESCLUN_CAP+1)))</x:f>
        <x:v>9</x:v>
      </x:c>
      <x:c r="J6383" s="266" t="n">
        <x:f>MOD(INT((ROW()-ROW($I$46))/(MESCLUN_CAP+1)),CARROT_CAP+1)</x:f>
        <x:v>15</x:v>
      </x:c>
      <x:c r="K6383" s="266" t="n">
        <x:f>MOD(ROW()-ROW($I$46),MESCLUN_CAP+1)</x:f>
        <x:v>13</x:v>
      </x:c>
      <x:c r="L6383" s="266" t="n">
        <x:f>SUM(I6383:K6383)</x:f>
        <x:v>37</x:v>
      </x:c>
      <x:c r="M6383" s="267" t="n">
        <x:f>I6383*TOMATO_HOURS*WEEKS*(1+TOMATO_DIM)^I6383+J6383*CARROT_HOURS*WEEKS*(1+CARROT_DIM)^J6383+K6383*MESCLUN_HOURS*WEEKS*(1+MESCLUN_DIM)^K6383</x:f>
        <x:v>3249.2012149129546</x:v>
      </x:c>
      <x:c r="N6383" s="267" t="n">
        <x:f>MAX(M6383-FARMER_HOURS,0)/TEMP_HOURS_PER_WORKER</x:f>
        <x:v>1.7563897325784408</x:v>
      </x:c>
      <x:c r="O6383" s="268" t="n">
        <x:f>I6383*TOMATO_PRICE+J6383*CARROT_PRICE+K6383*MESCLUN_PRICE</x:f>
        <x:v>145710</x:v>
      </x:c>
      <x:c r="P6383" s="268" t="n">
        <x:f>I6383*TOMATO_FERTILIZER+J6383*CARROT_FERTILIZER+K6383*MESCLUN_FERTILIZER</x:f>
        <x:v>25960</x:v>
      </x:c>
      <x:c r="Q6383" s="268" t="n">
        <x:f>MIN(M6383,FARMER_HOURS)*FARMER_RATE+MAX(M6383-FARMER_HOURS,0)*TEMP_RATE</x:f>
        <x:v>68909.74331446103</x:v>
      </x:c>
      <x:c r="R6383" s="268" t="n">
        <x:f>O6383-P6383-Q6383-FIXED_COST</x:f>
        <x:v>30840.256685538974</x:v>
      </x:c>
      <x:c r="S6383" s="139" t="str">
        <x:f>IF(AND(L6383&lt;=TOTAL_BED_CAP,N6383&lt;=TEMP_WORKER_CAP),"YES","NO")</x:f>
        <x:v>YES</x:v>
      </x:c>
      <x:c r="T6383" s="139" t="n">
        <x:f>IF(S6383="YES",R6383,-1E+99)</x:f>
        <x:v>30840.256685538974</x:v>
      </x:c>
    </x:row>
    <x:row r="6384">
      <x:c r="A6384" s="139"/>
      <x:c r="B6384" s="139"/>
      <x:c r="C6384" s="139"/>
      <x:c r="D6384" s="139"/>
      <x:c r="E6384" s="139"/>
      <x:c r="F6384" s="139"/>
      <x:c r="G6384" s="139"/>
      <x:c r="H6384" s="139"/>
      <x:c r="I6384" s="266" t="n">
        <x:f>INT((ROW()-ROW($I$46))/((CARROT_CAP+1)*(MESCLUN_CAP+1)))</x:f>
        <x:v>9</x:v>
      </x:c>
      <x:c r="J6384" s="266" t="n">
        <x:f>MOD(INT((ROW()-ROW($I$46))/(MESCLUN_CAP+1)),CARROT_CAP+1)</x:f>
        <x:v>15</x:v>
      </x:c>
      <x:c r="K6384" s="266" t="n">
        <x:f>MOD(ROW()-ROW($I$46),MESCLUN_CAP+1)</x:f>
        <x:v>14</x:v>
      </x:c>
      <x:c r="L6384" s="266" t="n">
        <x:f>SUM(I6384:K6384)</x:f>
        <x:v>38</x:v>
      </x:c>
      <x:c r="M6384" s="267" t="n">
        <x:f>I6384*TOMATO_HOURS*WEEKS*(1+TOMATO_DIM)^I6384+J6384*CARROT_HOURS*WEEKS*(1+CARROT_DIM)^J6384+K6384*MESCLUN_HOURS*WEEKS*(1+MESCLUN_DIM)^K6384</x:f>
        <x:v>3311.3432962266156</x:v>
      </x:c>
      <x:c r="N6384" s="267" t="n">
        <x:f>MAX(M6384-FARMER_HOURS,0)/TEMP_HOURS_PER_WORKER</x:f>
        <x:v>1.7995439557129276</x:v>
      </x:c>
      <x:c r="O6384" s="268" t="n">
        <x:f>I6384*TOMATO_PRICE+J6384*CARROT_PRICE+K6384*MESCLUN_PRICE</x:f>
        <x:v>148410</x:v>
      </x:c>
      <x:c r="P6384" s="268" t="n">
        <x:f>I6384*TOMATO_FERTILIZER+J6384*CARROT_FERTILIZER+K6384*MESCLUN_FERTILIZER</x:f>
        <x:v>26840</x:v>
      </x:c>
      <x:c r="Q6384" s="268" t="n">
        <x:f>MIN(M6384,FARMER_HOURS)*FARMER_RATE+MAX(M6384-FARMER_HOURS,0)*TEMP_RATE</x:f>
        <x:v>69988.59889282318</x:v>
      </x:c>
      <x:c r="R6384" s="268" t="n">
        <x:f>O6384-P6384-Q6384-FIXED_COST</x:f>
        <x:v>31581.40110717682</x:v>
      </x:c>
      <x:c r="S6384" s="139" t="str">
        <x:f>IF(AND(L6384&lt;=TOTAL_BED_CAP,N6384&lt;=TEMP_WORKER_CAP),"YES","NO")</x:f>
        <x:v>YES</x:v>
      </x:c>
      <x:c r="T6384" s="139" t="n">
        <x:f>IF(S6384="YES",R6384,-1E+99)</x:f>
        <x:v>31581.40110717682</x:v>
      </x:c>
    </x:row>
    <x:row r="6385">
      <x:c r="A6385" s="139"/>
      <x:c r="B6385" s="139"/>
      <x:c r="C6385" s="139"/>
      <x:c r="D6385" s="139"/>
      <x:c r="E6385" s="139"/>
      <x:c r="F6385" s="139"/>
      <x:c r="G6385" s="139"/>
      <x:c r="H6385" s="139"/>
      <x:c r="I6385" s="266" t="n">
        <x:f>INT((ROW()-ROW($I$46))/((CARROT_CAP+1)*(MESCLUN_CAP+1)))</x:f>
        <x:v>9</x:v>
      </x:c>
      <x:c r="J6385" s="266" t="n">
        <x:f>MOD(INT((ROW()-ROW($I$46))/(MESCLUN_CAP+1)),CARROT_CAP+1)</x:f>
        <x:v>15</x:v>
      </x:c>
      <x:c r="K6385" s="266" t="n">
        <x:f>MOD(ROW()-ROW($I$46),MESCLUN_CAP+1)</x:f>
        <x:v>15</x:v>
      </x:c>
      <x:c r="L6385" s="266" t="n">
        <x:f>SUM(I6385:K6385)</x:f>
        <x:v>39</x:v>
      </x:c>
      <x:c r="M6385" s="267" t="n">
        <x:f>I6385*TOMATO_HOURS*WEEKS*(1+TOMATO_DIM)^I6385+J6385*CARROT_HOURS*WEEKS*(1+CARROT_DIM)^J6385+K6385*MESCLUN_HOURS*WEEKS*(1+MESCLUN_DIM)^K6385</x:f>
        <x:v>3374.931503102762</x:v>
      </x:c>
      <x:c r="N6385" s="267" t="n">
        <x:f>MAX(M6385-FARMER_HOURS,0)/TEMP_HOURS_PER_WORKER</x:f>
        <x:v>1.8437024327102511</x:v>
      </x:c>
      <x:c r="O6385" s="268" t="n">
        <x:f>I6385*TOMATO_PRICE+J6385*CARROT_PRICE+K6385*MESCLUN_PRICE</x:f>
        <x:v>151110</x:v>
      </x:c>
      <x:c r="P6385" s="268" t="n">
        <x:f>I6385*TOMATO_FERTILIZER+J6385*CARROT_FERTILIZER+K6385*MESCLUN_FERTILIZER</x:f>
        <x:v>27720</x:v>
      </x:c>
      <x:c r="Q6385" s="268" t="n">
        <x:f>MIN(M6385,FARMER_HOURS)*FARMER_RATE+MAX(M6385-FARMER_HOURS,0)*TEMP_RATE</x:f>
        <x:v>71092.56081775628</x:v>
      </x:c>
      <x:c r="R6385" s="268" t="n">
        <x:f>O6385-P6385-Q6385-FIXED_COST</x:f>
        <x:v>32297.439182243717</x:v>
      </x:c>
      <x:c r="S6385" s="139" t="str">
        <x:f>IF(AND(L6385&lt;=TOTAL_BED_CAP,N6385&lt;=TEMP_WORKER_CAP),"YES","NO")</x:f>
        <x:v>YES</x:v>
      </x:c>
      <x:c r="T6385" s="139" t="n">
        <x:f>IF(S6385="YES",R6385,-1E+99)</x:f>
        <x:v>32297.439182243717</x:v>
      </x:c>
    </x:row>
    <x:row r="6386">
      <x:c r="A6386" s="139"/>
      <x:c r="B6386" s="139"/>
      <x:c r="C6386" s="139"/>
      <x:c r="D6386" s="139"/>
      <x:c r="E6386" s="139"/>
      <x:c r="F6386" s="139"/>
      <x:c r="G6386" s="139"/>
      <x:c r="H6386" s="139"/>
      <x:c r="I6386" s="266" t="n">
        <x:f>INT((ROW()-ROW($I$46))/((CARROT_CAP+1)*(MESCLUN_CAP+1)))</x:f>
        <x:v>9</x:v>
      </x:c>
      <x:c r="J6386" s="266" t="n">
        <x:f>MOD(INT((ROW()-ROW($I$46))/(MESCLUN_CAP+1)),CARROT_CAP+1)</x:f>
        <x:v>15</x:v>
      </x:c>
      <x:c r="K6386" s="266" t="n">
        <x:f>MOD(ROW()-ROW($I$46),MESCLUN_CAP+1)</x:f>
        <x:v>16</x:v>
      </x:c>
      <x:c r="L6386" s="266" t="n">
        <x:f>SUM(I6386:K6386)</x:f>
        <x:v>40</x:v>
      </x:c>
      <x:c r="M6386" s="267" t="n">
        <x:f>I6386*TOMATO_HOURS*WEEKS*(1+TOMATO_DIM)^I6386+J6386*CARROT_HOURS*WEEKS*(1+CARROT_DIM)^J6386+K6386*MESCLUN_HOURS*WEEKS*(1+MESCLUN_DIM)^K6386</x:f>
        <x:v>3439.992278980251</x:v>
      </x:c>
      <x:c r="N6386" s="267" t="n">
        <x:f>MAX(M6386-FARMER_HOURS,0)/TEMP_HOURS_PER_WORKER</x:f>
        <x:v>1.8888835270696187</x:v>
      </x:c>
      <x:c r="O6386" s="268" t="n">
        <x:f>I6386*TOMATO_PRICE+J6386*CARROT_PRICE+K6386*MESCLUN_PRICE</x:f>
        <x:v>153810</x:v>
      </x:c>
      <x:c r="P6386" s="268" t="n">
        <x:f>I6386*TOMATO_FERTILIZER+J6386*CARROT_FERTILIZER+K6386*MESCLUN_FERTILIZER</x:f>
        <x:v>28600</x:v>
      </x:c>
      <x:c r="Q6386" s="268" t="n">
        <x:f>MIN(M6386,FARMER_HOURS)*FARMER_RATE+MAX(M6386-FARMER_HOURS,0)*TEMP_RATE</x:f>
        <x:v>72222.08817674046</x:v>
      </x:c>
      <x:c r="R6386" s="268" t="n">
        <x:f>O6386-P6386-Q6386-FIXED_COST</x:f>
        <x:v>32987.911823259536</x:v>
      </x:c>
      <x:c r="S6386" s="139" t="str">
        <x:f>IF(AND(L6386&lt;=TOTAL_BED_CAP,N6386&lt;=TEMP_WORKER_CAP),"YES","NO")</x:f>
        <x:v>YES</x:v>
      </x:c>
      <x:c r="T6386" s="139" t="n">
        <x:f>IF(S6386="YES",R6386,-1E+99)</x:f>
        <x:v>32987.911823259536</x:v>
      </x:c>
    </x:row>
    <x:row r="6387">
      <x:c r="A6387" s="139"/>
      <x:c r="B6387" s="139"/>
      <x:c r="C6387" s="139"/>
      <x:c r="D6387" s="139"/>
      <x:c r="E6387" s="139"/>
      <x:c r="F6387" s="139"/>
      <x:c r="G6387" s="139"/>
      <x:c r="H6387" s="139"/>
      <x:c r="I6387" s="266" t="n">
        <x:f>INT((ROW()-ROW($I$46))/((CARROT_CAP+1)*(MESCLUN_CAP+1)))</x:f>
        <x:v>9</x:v>
      </x:c>
      <x:c r="J6387" s="266" t="n">
        <x:f>MOD(INT((ROW()-ROW($I$46))/(MESCLUN_CAP+1)),CARROT_CAP+1)</x:f>
        <x:v>15</x:v>
      </x:c>
      <x:c r="K6387" s="266" t="n">
        <x:f>MOD(ROW()-ROW($I$46),MESCLUN_CAP+1)</x:f>
        <x:v>17</x:v>
      </x:c>
      <x:c r="L6387" s="266" t="n">
        <x:f>SUM(I6387:K6387)</x:f>
        <x:v>41</x:v>
      </x:c>
      <x:c r="M6387" s="267" t="n">
        <x:f>I6387*TOMATO_HOURS*WEEKS*(1+TOMATO_DIM)^I6387+J6387*CARROT_HOURS*WEEKS*(1+CARROT_DIM)^J6387+K6387*MESCLUN_HOURS*WEEKS*(1+MESCLUN_DIM)^K6387</x:f>
        <x:v>3506.552502426791</x:v>
      </x:c>
      <x:c r="N6387" s="267" t="n">
        <x:f>MAX(M6387-FARMER_HOURS,0)/TEMP_HOURS_PER_WORKER</x:f>
        <x:v>1.9351059044630492</x:v>
      </x:c>
      <x:c r="O6387" s="268" t="n">
        <x:f>I6387*TOMATO_PRICE+J6387*CARROT_PRICE+K6387*MESCLUN_PRICE</x:f>
        <x:v>156510</x:v>
      </x:c>
      <x:c r="P6387" s="268" t="n">
        <x:f>I6387*TOMATO_FERTILIZER+J6387*CARROT_FERTILIZER+K6387*MESCLUN_FERTILIZER</x:f>
        <x:v>29480</x:v>
      </x:c>
      <x:c r="Q6387" s="268" t="n">
        <x:f>MIN(M6387,FARMER_HOURS)*FARMER_RATE+MAX(M6387-FARMER_HOURS,0)*TEMP_RATE</x:f>
        <x:v>73377.64761157622</x:v>
      </x:c>
      <x:c r="R6387" s="268" t="n">
        <x:f>O6387-P6387-Q6387-FIXED_COST</x:f>
        <x:v>33652.35238842378</x:v>
      </x:c>
      <x:c r="S6387" s="139" t="str">
        <x:f>IF(AND(L6387&lt;=TOTAL_BED_CAP,N6387&lt;=TEMP_WORKER_CAP),"YES","NO")</x:f>
        <x:v>YES</x:v>
      </x:c>
      <x:c r="T6387" s="139" t="n">
        <x:f>IF(S6387="YES",R6387,-1E+99)</x:f>
        <x:v>33652.35238842378</x:v>
      </x:c>
    </x:row>
    <x:row r="6388">
      <x:c r="A6388" s="139"/>
      <x:c r="B6388" s="139"/>
      <x:c r="C6388" s="139"/>
      <x:c r="D6388" s="139"/>
      <x:c r="E6388" s="139"/>
      <x:c r="F6388" s="139"/>
      <x:c r="G6388" s="139"/>
      <x:c r="H6388" s="139"/>
      <x:c r="I6388" s="266" t="n">
        <x:f>INT((ROW()-ROW($I$46))/((CARROT_CAP+1)*(MESCLUN_CAP+1)))</x:f>
        <x:v>9</x:v>
      </x:c>
      <x:c r="J6388" s="266" t="n">
        <x:f>MOD(INT((ROW()-ROW($I$46))/(MESCLUN_CAP+1)),CARROT_CAP+1)</x:f>
        <x:v>15</x:v>
      </x:c>
      <x:c r="K6388" s="266" t="n">
        <x:f>MOD(ROW()-ROW($I$46),MESCLUN_CAP+1)</x:f>
        <x:v>18</x:v>
      </x:c>
      <x:c r="L6388" s="266" t="n">
        <x:f>SUM(I6388:K6388)</x:f>
        <x:v>42</x:v>
      </x:c>
      <x:c r="M6388" s="267" t="n">
        <x:f>I6388*TOMATO_HOURS*WEEKS*(1+TOMATO_DIM)^I6388+J6388*CARROT_HOURS*WEEKS*(1+CARROT_DIM)^J6388+K6388*MESCLUN_HOURS*WEEKS*(1+MESCLUN_DIM)^K6388</x:f>
        <x:v>3574.639493885378</x:v>
      </x:c>
      <x:c r="N6388" s="267" t="n">
        <x:f>MAX(M6388-FARMER_HOURS,0)/TEMP_HOURS_PER_WORKER</x:f>
        <x:v>1.9823885374204016</x:v>
      </x:c>
      <x:c r="O6388" s="268" t="n">
        <x:f>I6388*TOMATO_PRICE+J6388*CARROT_PRICE+K6388*MESCLUN_PRICE</x:f>
        <x:v>159210</x:v>
      </x:c>
      <x:c r="P6388" s="268" t="n">
        <x:f>I6388*TOMATO_FERTILIZER+J6388*CARROT_FERTILIZER+K6388*MESCLUN_FERTILIZER</x:f>
        <x:v>30360</x:v>
      </x:c>
      <x:c r="Q6388" s="268" t="n">
        <x:f>MIN(M6388,FARMER_HOURS)*FARMER_RATE+MAX(M6388-FARMER_HOURS,0)*TEMP_RATE</x:f>
        <x:v>74559.71343551003</x:v>
      </x:c>
      <x:c r="R6388" s="268" t="n">
        <x:f>O6388-P6388-Q6388-FIXED_COST</x:f>
        <x:v>34290.28656448997</x:v>
      </x:c>
      <x:c r="S6388" s="139" t="str">
        <x:f>IF(AND(L6388&lt;=TOTAL_BED_CAP,N6388&lt;=TEMP_WORKER_CAP),"YES","NO")</x:f>
        <x:v>YES</x:v>
      </x:c>
      <x:c r="T6388" s="139" t="n">
        <x:f>IF(S6388="YES",R6388,-1E+99)</x:f>
        <x:v>34290.28656448997</x:v>
      </x:c>
    </x:row>
    <x:row r="6389">
      <x:c r="A6389" s="139"/>
      <x:c r="B6389" s="139"/>
      <x:c r="C6389" s="139"/>
      <x:c r="D6389" s="139"/>
      <x:c r="E6389" s="139"/>
      <x:c r="F6389" s="139"/>
      <x:c r="G6389" s="139"/>
      <x:c r="H6389" s="139"/>
      <x:c r="I6389" s="266" t="n">
        <x:f>INT((ROW()-ROW($I$46))/((CARROT_CAP+1)*(MESCLUN_CAP+1)))</x:f>
        <x:v>9</x:v>
      </x:c>
      <x:c r="J6389" s="266" t="n">
        <x:f>MOD(INT((ROW()-ROW($I$46))/(MESCLUN_CAP+1)),CARROT_CAP+1)</x:f>
        <x:v>15</x:v>
      </x:c>
      <x:c r="K6389" s="266" t="n">
        <x:f>MOD(ROW()-ROW($I$46),MESCLUN_CAP+1)</x:f>
        <x:v>19</x:v>
      </x:c>
      <x:c r="L6389" s="266" t="n">
        <x:f>SUM(I6389:K6389)</x:f>
        <x:v>43</x:v>
      </x:c>
      <x:c r="M6389" s="267" t="n">
        <x:f>I6389*TOMATO_HOURS*WEEKS*(1+TOMATO_DIM)^I6389+J6389*CARROT_HOURS*WEEKS*(1+CARROT_DIM)^J6389+K6389*MESCLUN_HOURS*WEEKS*(1+MESCLUN_DIM)^K6389</x:f>
        <x:v>3644.2810225214002</x:v>
      </x:c>
      <x:c r="N6389" s="267" t="n">
        <x:f>MAX(M6389-FARMER_HOURS,0)/TEMP_HOURS_PER_WORKER</x:f>
        <x:v>2.030750710084306</x:v>
      </x:c>
      <x:c r="O6389" s="268" t="n">
        <x:f>I6389*TOMATO_PRICE+J6389*CARROT_PRICE+K6389*MESCLUN_PRICE</x:f>
        <x:v>161910</x:v>
      </x:c>
      <x:c r="P6389" s="268" t="n">
        <x:f>I6389*TOMATO_FERTILIZER+J6389*CARROT_FERTILIZER+K6389*MESCLUN_FERTILIZER</x:f>
        <x:v>31240</x:v>
      </x:c>
      <x:c r="Q6389" s="268" t="n">
        <x:f>MIN(M6389,FARMER_HOURS)*FARMER_RATE+MAX(M6389-FARMER_HOURS,0)*TEMP_RATE</x:f>
        <x:v>75768.76775210764</x:v>
      </x:c>
      <x:c r="R6389" s="268" t="n">
        <x:f>O6389-P6389-Q6389-FIXED_COST</x:f>
        <x:v>34901.23224789236</x:v>
      </x:c>
      <x:c r="S6389" s="139" t="str">
        <x:f>IF(AND(L6389&lt;=TOTAL_BED_CAP,N6389&lt;=TEMP_WORKER_CAP),"YES","NO")</x:f>
        <x:v>YES</x:v>
      </x:c>
      <x:c r="T6389" s="139" t="n">
        <x:f>IF(S6389="YES",R6389,-1E+99)</x:f>
        <x:v>34901.23224789236</x:v>
      </x:c>
    </x:row>
    <x:row r="6390">
      <x:c r="A6390" s="139"/>
      <x:c r="B6390" s="139"/>
      <x:c r="C6390" s="139"/>
      <x:c r="D6390" s="139"/>
      <x:c r="E6390" s="139"/>
      <x:c r="F6390" s="139"/>
      <x:c r="G6390" s="139"/>
      <x:c r="H6390" s="139"/>
      <x:c r="I6390" s="266" t="n">
        <x:f>INT((ROW()-ROW($I$46))/((CARROT_CAP+1)*(MESCLUN_CAP+1)))</x:f>
        <x:v>9</x:v>
      </x:c>
      <x:c r="J6390" s="266" t="n">
        <x:f>MOD(INT((ROW()-ROW($I$46))/(MESCLUN_CAP+1)),CARROT_CAP+1)</x:f>
        <x:v>15</x:v>
      </x:c>
      <x:c r="K6390" s="266" t="n">
        <x:f>MOD(ROW()-ROW($I$46),MESCLUN_CAP+1)</x:f>
        <x:v>20</x:v>
      </x:c>
      <x:c r="L6390" s="266" t="n">
        <x:f>SUM(I6390:K6390)</x:f>
        <x:v>44</x:v>
      </x:c>
      <x:c r="M6390" s="267" t="n">
        <x:f>I6390*TOMATO_HOURS*WEEKS*(1+TOMATO_DIM)^I6390+J6390*CARROT_HOURS*WEEKS*(1+CARROT_DIM)^J6390+K6390*MESCLUN_HOURS*WEEKS*(1+MESCLUN_DIM)^K6390</x:f>
        <x:v>3715.505313171877</x:v>
      </x:c>
      <x:c r="N6390" s="267" t="n">
        <x:f>MAX(M6390-FARMER_HOURS,0)/TEMP_HOURS_PER_WORKER</x:f>
        <x:v>2.0802120230360255</x:v>
      </x:c>
      <x:c r="O6390" s="268" t="n">
        <x:f>I6390*TOMATO_PRICE+J6390*CARROT_PRICE+K6390*MESCLUN_PRICE</x:f>
        <x:v>164610</x:v>
      </x:c>
      <x:c r="P6390" s="268" t="n">
        <x:f>I6390*TOMATO_FERTILIZER+J6390*CARROT_FERTILIZER+K6390*MESCLUN_FERTILIZER</x:f>
        <x:v>32120</x:v>
      </x:c>
      <x:c r="Q6390" s="268" t="n">
        <x:f>MIN(M6390,FARMER_HOURS)*FARMER_RATE+MAX(M6390-FARMER_HOURS,0)*TEMP_RATE</x:f>
        <x:v>77005.30057590065</x:v>
      </x:c>
      <x:c r="R6390" s="268" t="n">
        <x:f>O6390-P6390-Q6390-FIXED_COST</x:f>
        <x:v>35484.69942409935</x:v>
      </x:c>
      <x:c r="S6390" s="139" t="str">
        <x:f>IF(AND(L6390&lt;=TOTAL_BED_CAP,N6390&lt;=TEMP_WORKER_CAP),"YES","NO")</x:f>
        <x:v>YES</x:v>
      </x:c>
      <x:c r="T6390" s="139" t="n">
        <x:f>IF(S6390="YES",R6390,-1E+99)</x:f>
        <x:v>35484.69942409935</x:v>
      </x:c>
    </x:row>
    <x:row r="6391">
      <x:c r="A6391" s="139"/>
      <x:c r="B6391" s="139"/>
      <x:c r="C6391" s="139"/>
      <x:c r="D6391" s="139"/>
      <x:c r="E6391" s="139"/>
      <x:c r="F6391" s="139"/>
      <x:c r="G6391" s="139"/>
      <x:c r="H6391" s="139"/>
      <x:c r="I6391" s="266" t="n">
        <x:f>INT((ROW()-ROW($I$46))/((CARROT_CAP+1)*(MESCLUN_CAP+1)))</x:f>
        <x:v>9</x:v>
      </x:c>
      <x:c r="J6391" s="266" t="n">
        <x:f>MOD(INT((ROW()-ROW($I$46))/(MESCLUN_CAP+1)),CARROT_CAP+1)</x:f>
        <x:v>15</x:v>
      </x:c>
      <x:c r="K6391" s="266" t="n">
        <x:f>MOD(ROW()-ROW($I$46),MESCLUN_CAP+1)</x:f>
        <x:v>21</x:v>
      </x:c>
      <x:c r="L6391" s="266" t="n">
        <x:f>SUM(I6391:K6391)</x:f>
        <x:v>45</x:v>
      </x:c>
      <x:c r="M6391" s="267" t="n">
        <x:f>I6391*TOMATO_HOURS*WEEKS*(1+TOMATO_DIM)^I6391+J6391*CARROT_HOURS*WEEKS*(1+CARROT_DIM)^J6391+K6391*MESCLUN_HOURS*WEEKS*(1+MESCLUN_DIM)^K6391</x:f>
        <x:v>3788.341053398321</x:v>
      </x:c>
      <x:c r="N6391" s="267" t="n">
        <x:f>MAX(M6391-FARMER_HOURS,0)/TEMP_HOURS_PER_WORKER</x:f>
        <x:v>2.1307923981932784</x:v>
      </x:c>
      <x:c r="O6391" s="268" t="n">
        <x:f>I6391*TOMATO_PRICE+J6391*CARROT_PRICE+K6391*MESCLUN_PRICE</x:f>
        <x:v>167310</x:v>
      </x:c>
      <x:c r="P6391" s="268" t="n">
        <x:f>I6391*TOMATO_FERTILIZER+J6391*CARROT_FERTILIZER+K6391*MESCLUN_FERTILIZER</x:f>
        <x:v>33000</x:v>
      </x:c>
      <x:c r="Q6391" s="268" t="n">
        <x:f>MIN(M6391,FARMER_HOURS)*FARMER_RATE+MAX(M6391-FARMER_HOURS,0)*TEMP_RATE</x:f>
        <x:v>78269.80995483196</x:v>
      </x:c>
      <x:c r="R6391" s="268" t="n">
        <x:f>O6391-P6391-Q6391-FIXED_COST</x:f>
        <x:v>36040.19004516804</x:v>
      </x:c>
      <x:c r="S6391" s="139" t="str">
        <x:f>IF(AND(L6391&lt;=TOTAL_BED_CAP,N6391&lt;=TEMP_WORKER_CAP),"YES","NO")</x:f>
        <x:v>YES</x:v>
      </x:c>
      <x:c r="T6391" s="139" t="n">
        <x:f>IF(S6391="YES",R6391,-1E+99)</x:f>
        <x:v>36040.19004516804</x:v>
      </x:c>
    </x:row>
    <x:row r="6392">
      <x:c r="A6392" s="139"/>
      <x:c r="B6392" s="139"/>
      <x:c r="C6392" s="139"/>
      <x:c r="D6392" s="139"/>
      <x:c r="E6392" s="139"/>
      <x:c r="F6392" s="139"/>
      <x:c r="G6392" s="139"/>
      <x:c r="H6392" s="139"/>
      <x:c r="I6392" s="266" t="n">
        <x:f>INT((ROW()-ROW($I$46))/((CARROT_CAP+1)*(MESCLUN_CAP+1)))</x:f>
        <x:v>9</x:v>
      </x:c>
      <x:c r="J6392" s="266" t="n">
        <x:f>MOD(INT((ROW()-ROW($I$46))/(MESCLUN_CAP+1)),CARROT_CAP+1)</x:f>
        <x:v>15</x:v>
      </x:c>
      <x:c r="K6392" s="266" t="n">
        <x:f>MOD(ROW()-ROW($I$46),MESCLUN_CAP+1)</x:f>
        <x:v>22</x:v>
      </x:c>
      <x:c r="L6392" s="266" t="n">
        <x:f>SUM(I6392:K6392)</x:f>
        <x:v>46</x:v>
      </x:c>
      <x:c r="M6392" s="267" t="n">
        <x:f>I6392*TOMATO_HOURS*WEEKS*(1+TOMATO_DIM)^I6392+J6392*CARROT_HOURS*WEEKS*(1+CARROT_DIM)^J6392+K6392*MESCLUN_HOURS*WEEKS*(1+MESCLUN_DIM)^K6392</x:f>
        <x:v>3862.817400644717</x:v>
      </x:c>
      <x:c r="N6392" s="267" t="n">
        <x:f>MAX(M6392-FARMER_HOURS,0)/TEMP_HOURS_PER_WORKER</x:f>
        <x:v>2.1825120837810537</x:v>
      </x:c>
      <x:c r="O6392" s="268" t="n">
        <x:f>I6392*TOMATO_PRICE+J6392*CARROT_PRICE+K6392*MESCLUN_PRICE</x:f>
        <x:v>170010</x:v>
      </x:c>
      <x:c r="P6392" s="268" t="n">
        <x:f>I6392*TOMATO_FERTILIZER+J6392*CARROT_FERTILIZER+K6392*MESCLUN_FERTILIZER</x:f>
        <x:v>33880</x:v>
      </x:c>
      <x:c r="Q6392" s="268" t="n">
        <x:f>MIN(M6392,FARMER_HOURS)*FARMER_RATE+MAX(M6392-FARMER_HOURS,0)*TEMP_RATE</x:f>
        <x:v>79562.80209452633</x:v>
      </x:c>
      <x:c r="R6392" s="268" t="n">
        <x:f>O6392-P6392-Q6392-FIXED_COST</x:f>
        <x:v>36567.19790547367</x:v>
      </x:c>
      <x:c r="S6392" s="139" t="str">
        <x:f>IF(AND(L6392&lt;=TOTAL_BED_CAP,N6392&lt;=TEMP_WORKER_CAP),"YES","NO")</x:f>
        <x:v>YES</x:v>
      </x:c>
      <x:c r="T6392" s="139" t="n">
        <x:f>IF(S6392="YES",R6392,-1E+99)</x:f>
        <x:v>36567.19790547367</x:v>
      </x:c>
    </x:row>
    <x:row r="6393">
      <x:c r="A6393" s="139"/>
      <x:c r="B6393" s="139"/>
      <x:c r="C6393" s="139"/>
      <x:c r="D6393" s="139"/>
      <x:c r="E6393" s="139"/>
      <x:c r="F6393" s="139"/>
      <x:c r="G6393" s="139"/>
      <x:c r="H6393" s="139"/>
      <x:c r="I6393" s="266" t="n">
        <x:f>INT((ROW()-ROW($I$46))/((CARROT_CAP+1)*(MESCLUN_CAP+1)))</x:f>
        <x:v>9</x:v>
      </x:c>
      <x:c r="J6393" s="266" t="n">
        <x:f>MOD(INT((ROW()-ROW($I$46))/(MESCLUN_CAP+1)),CARROT_CAP+1)</x:f>
        <x:v>15</x:v>
      </x:c>
      <x:c r="K6393" s="266" t="n">
        <x:f>MOD(ROW()-ROW($I$46),MESCLUN_CAP+1)</x:f>
        <x:v>23</x:v>
      </x:c>
      <x:c r="L6393" s="266" t="n">
        <x:f>SUM(I6393:K6393)</x:f>
        <x:v>47</x:v>
      </x:c>
      <x:c r="M6393" s="267" t="n">
        <x:f>I6393*TOMATO_HOURS*WEEKS*(1+TOMATO_DIM)^I6393+J6393*CARROT_HOURS*WEEKS*(1+CARROT_DIM)^J6393+K6393*MESCLUN_HOURS*WEEKS*(1+MESCLUN_DIM)^K6393</x:f>
        <x:v>3938.9639895021537</x:v>
      </x:c>
      <x:c r="N6393" s="267" t="n">
        <x:f>MAX(M6393-FARMER_HOURS,0)/TEMP_HOURS_PER_WORKER</x:f>
        <x:v>2.2353916593764955</x:v>
      </x:c>
      <x:c r="O6393" s="268" t="n">
        <x:f>I6393*TOMATO_PRICE+J6393*CARROT_PRICE+K6393*MESCLUN_PRICE</x:f>
        <x:v>172710</x:v>
      </x:c>
      <x:c r="P6393" s="268" t="n">
        <x:f>I6393*TOMATO_FERTILIZER+J6393*CARROT_FERTILIZER+K6393*MESCLUN_FERTILIZER</x:f>
        <x:v>34760</x:v>
      </x:c>
      <x:c r="Q6393" s="268" t="n">
        <x:f>MIN(M6393,FARMER_HOURS)*FARMER_RATE+MAX(M6393-FARMER_HOURS,0)*TEMP_RATE</x:f>
        <x:v>80884.79148441239</x:v>
      </x:c>
      <x:c r="R6393" s="268" t="n">
        <x:f>O6393-P6393-Q6393-FIXED_COST</x:f>
        <x:v>37065.20851558761</x:v>
      </x:c>
      <x:c r="S6393" s="139" t="str">
        <x:f>IF(AND(L6393&lt;=TOTAL_BED_CAP,N6393&lt;=TEMP_WORKER_CAP),"YES","NO")</x:f>
        <x:v>YES</x:v>
      </x:c>
      <x:c r="T6393" s="139" t="n">
        <x:f>IF(S6393="YES",R6393,-1E+99)</x:f>
        <x:v>37065.20851558761</x:v>
      </x:c>
    </x:row>
    <x:row r="6394">
      <x:c r="A6394" s="139"/>
      <x:c r="B6394" s="139"/>
      <x:c r="C6394" s="139"/>
      <x:c r="D6394" s="139"/>
      <x:c r="E6394" s="139"/>
      <x:c r="F6394" s="139"/>
      <x:c r="G6394" s="139"/>
      <x:c r="H6394" s="139"/>
      <x:c r="I6394" s="266" t="n">
        <x:f>INT((ROW()-ROW($I$46))/((CARROT_CAP+1)*(MESCLUN_CAP+1)))</x:f>
        <x:v>9</x:v>
      </x:c>
      <x:c r="J6394" s="266" t="n">
        <x:f>MOD(INT((ROW()-ROW($I$46))/(MESCLUN_CAP+1)),CARROT_CAP+1)</x:f>
        <x:v>15</x:v>
      </x:c>
      <x:c r="K6394" s="266" t="n">
        <x:f>MOD(ROW()-ROW($I$46),MESCLUN_CAP+1)</x:f>
        <x:v>24</x:v>
      </x:c>
      <x:c r="L6394" s="266" t="n">
        <x:f>SUM(I6394:K6394)</x:f>
        <x:v>48</x:v>
      </x:c>
      <x:c r="M6394" s="267" t="n">
        <x:f>I6394*TOMATO_HOURS*WEEKS*(1+TOMATO_DIM)^I6394+J6394*CARROT_HOURS*WEEKS*(1+CARROT_DIM)^J6394+K6394*MESCLUN_HOURS*WEEKS*(1+MESCLUN_DIM)^K6394</x:f>
        <x:v>4016.810939081649</x:v>
      </x:c>
      <x:c r="N6394" s="267" t="n">
        <x:f>MAX(M6394-FARMER_HOURS,0)/TEMP_HOURS_PER_WORKER</x:f>
        <x:v>2.2894520410289227</x:v>
      </x:c>
      <x:c r="O6394" s="268" t="n">
        <x:f>I6394*TOMATO_PRICE+J6394*CARROT_PRICE+K6394*MESCLUN_PRICE</x:f>
        <x:v>175410</x:v>
      </x:c>
      <x:c r="P6394" s="268" t="n">
        <x:f>I6394*TOMATO_FERTILIZER+J6394*CARROT_FERTILIZER+K6394*MESCLUN_FERTILIZER</x:f>
        <x:v>35640</x:v>
      </x:c>
      <x:c r="Q6394" s="268" t="n">
        <x:f>MIN(M6394,FARMER_HOURS)*FARMER_RATE+MAX(M6394-FARMER_HOURS,0)*TEMP_RATE</x:f>
        <x:v>82236.30102572308</x:v>
      </x:c>
      <x:c r="R6394" s="268" t="n">
        <x:f>O6394-P6394-Q6394-FIXED_COST</x:f>
        <x:v>37533.69897427692</x:v>
      </x:c>
      <x:c r="S6394" s="139" t="str">
        <x:f>IF(AND(L6394&lt;=TOTAL_BED_CAP,N6394&lt;=TEMP_WORKER_CAP),"YES","NO")</x:f>
        <x:v>YES</x:v>
      </x:c>
      <x:c r="T6394" s="139" t="n">
        <x:f>IF(S6394="YES",R6394,-1E+99)</x:f>
        <x:v>37533.69897427692</x:v>
      </x:c>
    </x:row>
    <x:row r="6395">
      <x:c r="A6395" s="139"/>
      <x:c r="B6395" s="139"/>
      <x:c r="C6395" s="139"/>
      <x:c r="D6395" s="139"/>
      <x:c r="E6395" s="139"/>
      <x:c r="F6395" s="139"/>
      <x:c r="G6395" s="139"/>
      <x:c r="H6395" s="139"/>
      <x:c r="I6395" s="266" t="n">
        <x:f>INT((ROW()-ROW($I$46))/((CARROT_CAP+1)*(MESCLUN_CAP+1)))</x:f>
        <x:v>9</x:v>
      </x:c>
      <x:c r="J6395" s="266" t="n">
        <x:f>MOD(INT((ROW()-ROW($I$46))/(MESCLUN_CAP+1)),CARROT_CAP+1)</x:f>
        <x:v>15</x:v>
      </x:c>
      <x:c r="K6395" s="266" t="n">
        <x:f>MOD(ROW()-ROW($I$46),MESCLUN_CAP+1)</x:f>
        <x:v>25</x:v>
      </x:c>
      <x:c r="L6395" s="266" t="n">
        <x:f>SUM(I6395:K6395)</x:f>
        <x:v>49</x:v>
      </x:c>
      <x:c r="M6395" s="267" t="n">
        <x:f>I6395*TOMATO_HOURS*WEEKS*(1+TOMATO_DIM)^I6395+J6395*CARROT_HOURS*WEEKS*(1+CARROT_DIM)^J6395+K6395*MESCLUN_HOURS*WEEKS*(1+MESCLUN_DIM)^K6395</x:f>
        <x:v>4096.388860496747</x:v>
      </x:c>
      <x:c r="N6395" s="267" t="n">
        <x:f>MAX(M6395-FARMER_HOURS,0)/TEMP_HOURS_PER_WORKER</x:f>
        <x:v>2.3447144864560743</x:v>
      </x:c>
      <x:c r="O6395" s="268" t="n">
        <x:f>I6395*TOMATO_PRICE+J6395*CARROT_PRICE+K6395*MESCLUN_PRICE</x:f>
        <x:v>178110</x:v>
      </x:c>
      <x:c r="P6395" s="268" t="n">
        <x:f>I6395*TOMATO_FERTILIZER+J6395*CARROT_FERTILIZER+K6395*MESCLUN_FERTILIZER</x:f>
        <x:v>36520</x:v>
      </x:c>
      <x:c r="Q6395" s="268" t="n">
        <x:f>MIN(M6395,FARMER_HOURS)*FARMER_RATE+MAX(M6395-FARMER_HOURS,0)*TEMP_RATE</x:f>
        <x:v>83617.86216140186</x:v>
      </x:c>
      <x:c r="R6395" s="268" t="n">
        <x:f>O6395-P6395-Q6395-FIXED_COST</x:f>
        <x:v>37972.13783859814</x:v>
      </x:c>
      <x:c r="S6395" s="139" t="str">
        <x:f>IF(AND(L6395&lt;=TOTAL_BED_CAP,N6395&lt;=TEMP_WORKER_CAP),"YES","NO")</x:f>
        <x:v>YES</x:v>
      </x:c>
      <x:c r="T6395" s="139" t="n">
        <x:f>IF(S6395="YES",R6395,-1E+99)</x:f>
        <x:v>37972.13783859814</x:v>
      </x:c>
    </x:row>
    <x:row r="6396">
      <x:c r="A6396" s="139"/>
      <x:c r="B6396" s="139"/>
      <x:c r="C6396" s="139"/>
      <x:c r="D6396" s="139"/>
      <x:c r="E6396" s="139"/>
      <x:c r="F6396" s="139"/>
      <x:c r="G6396" s="139"/>
      <x:c r="H6396" s="139"/>
      <x:c r="I6396" s="266" t="n">
        <x:f>INT((ROW()-ROW($I$46))/((CARROT_CAP+1)*(MESCLUN_CAP+1)))</x:f>
        <x:v>9</x:v>
      </x:c>
      <x:c r="J6396" s="266" t="n">
        <x:f>MOD(INT((ROW()-ROW($I$46))/(MESCLUN_CAP+1)),CARROT_CAP+1)</x:f>
        <x:v>15</x:v>
      </x:c>
      <x:c r="K6396" s="266" t="n">
        <x:f>MOD(ROW()-ROW($I$46),MESCLUN_CAP+1)</x:f>
        <x:v>26</x:v>
      </x:c>
      <x:c r="L6396" s="266" t="n">
        <x:f>SUM(I6396:K6396)</x:f>
        <x:v>50</x:v>
      </x:c>
      <x:c r="M6396" s="267" t="n">
        <x:f>I6396*TOMATO_HOURS*WEEKS*(1+TOMATO_DIM)^I6396+J6396*CARROT_HOURS*WEEKS*(1+CARROT_DIM)^J6396+K6396*MESCLUN_HOURS*WEEKS*(1+MESCLUN_DIM)^K6396</x:f>
        <x:v>4177.728864457464</x:v>
      </x:c>
      <x:c r="N6396" s="267" t="n">
        <x:f>MAX(M6396-FARMER_HOURS,0)/TEMP_HOURS_PER_WORKER</x:f>
        <x:v>2.4012006003176833</x:v>
      </x:c>
      <x:c r="O6396" s="268" t="n">
        <x:f>I6396*TOMATO_PRICE+J6396*CARROT_PRICE+K6396*MESCLUN_PRICE</x:f>
        <x:v>180810</x:v>
      </x:c>
      <x:c r="P6396" s="268" t="n">
        <x:f>I6396*TOMATO_FERTILIZER+J6396*CARROT_FERTILIZER+K6396*MESCLUN_FERTILIZER</x:f>
        <x:v>37400</x:v>
      </x:c>
      <x:c r="Q6396" s="268" t="n">
        <x:f>MIN(M6396,FARMER_HOURS)*FARMER_RATE+MAX(M6396-FARMER_HOURS,0)*TEMP_RATE</x:f>
        <x:v>85030.01500794207</x:v>
      </x:c>
      <x:c r="R6396" s="268" t="n">
        <x:f>O6396-P6396-Q6396-FIXED_COST</x:f>
        <x:v>38379.98499205793</x:v>
      </x:c>
      <x:c r="S6396" s="139" t="str">
        <x:f>IF(AND(L6396&lt;=TOTAL_BED_CAP,N6396&lt;=TEMP_WORKER_CAP),"YES","NO")</x:f>
        <x:v>YES</x:v>
      </x:c>
      <x:c r="T6396" s="139" t="n">
        <x:f>IF(S6396="YES",R6396,-1E+99)</x:f>
        <x:v>38379.98499205793</x:v>
      </x:c>
    </x:row>
    <x:row r="6397">
      <x:c r="A6397" s="139"/>
      <x:c r="B6397" s="139"/>
      <x:c r="C6397" s="139"/>
      <x:c r="D6397" s="139"/>
      <x:c r="E6397" s="139"/>
      <x:c r="F6397" s="139"/>
      <x:c r="G6397" s="139"/>
      <x:c r="H6397" s="139"/>
      <x:c r="I6397" s="266" t="n">
        <x:f>INT((ROW()-ROW($I$46))/((CARROT_CAP+1)*(MESCLUN_CAP+1)))</x:f>
        <x:v>9</x:v>
      </x:c>
      <x:c r="J6397" s="266" t="n">
        <x:f>MOD(INT((ROW()-ROW($I$46))/(MESCLUN_CAP+1)),CARROT_CAP+1)</x:f>
        <x:v>15</x:v>
      </x:c>
      <x:c r="K6397" s="266" t="n">
        <x:f>MOD(ROW()-ROW($I$46),MESCLUN_CAP+1)</x:f>
        <x:v>27</x:v>
      </x:c>
      <x:c r="L6397" s="266" t="n">
        <x:f>SUM(I6397:K6397)</x:f>
        <x:v>51</x:v>
      </x:c>
      <x:c r="M6397" s="267" t="n">
        <x:f>I6397*TOMATO_HOURS*WEEKS*(1+TOMATO_DIM)^I6397+J6397*CARROT_HOURS*WEEKS*(1+CARROT_DIM)^J6397+K6397*MESCLUN_HOURS*WEEKS*(1+MESCLUN_DIM)^K6397</x:f>
        <x:v>4260.862568977222</x:v>
      </x:c>
      <x:c r="N6397" s="267" t="n">
        <x:f>MAX(M6397-FARMER_HOURS,0)/TEMP_HOURS_PER_WORKER</x:f>
        <x:v>2.458932339567515</x:v>
      </x:c>
      <x:c r="O6397" s="268" t="n">
        <x:f>I6397*TOMATO_PRICE+J6397*CARROT_PRICE+K6397*MESCLUN_PRICE</x:f>
        <x:v>183510</x:v>
      </x:c>
      <x:c r="P6397" s="268" t="n">
        <x:f>I6397*TOMATO_FERTILIZER+J6397*CARROT_FERTILIZER+K6397*MESCLUN_FERTILIZER</x:f>
        <x:v>38280</x:v>
      </x:c>
      <x:c r="Q6397" s="268" t="n">
        <x:f>MIN(M6397,FARMER_HOURS)*FARMER_RATE+MAX(M6397-FARMER_HOURS,0)*TEMP_RATE</x:f>
        <x:v>86473.30848918788</x:v>
      </x:c>
      <x:c r="R6397" s="268" t="n">
        <x:f>O6397-P6397-Q6397-FIXED_COST</x:f>
        <x:v>38756.69151081212</x:v>
      </x:c>
      <x:c r="S6397" s="139" t="str">
        <x:f>IF(AND(L6397&lt;=TOTAL_BED_CAP,N6397&lt;=TEMP_WORKER_CAP),"YES","NO")</x:f>
        <x:v>YES</x:v>
      </x:c>
      <x:c r="T6397" s="139" t="n">
        <x:f>IF(S6397="YES",R6397,-1E+99)</x:f>
        <x:v>38756.69151081212</x:v>
      </x:c>
    </x:row>
    <x:row r="6398">
      <x:c r="A6398" s="139"/>
      <x:c r="B6398" s="139"/>
      <x:c r="C6398" s="139"/>
      <x:c r="D6398" s="139"/>
      <x:c r="E6398" s="139"/>
      <x:c r="F6398" s="139"/>
      <x:c r="G6398" s="139"/>
      <x:c r="H6398" s="139"/>
      <x:c r="I6398" s="266" t="n">
        <x:f>INT((ROW()-ROW($I$46))/((CARROT_CAP+1)*(MESCLUN_CAP+1)))</x:f>
        <x:v>9</x:v>
      </x:c>
      <x:c r="J6398" s="266" t="n">
        <x:f>MOD(INT((ROW()-ROW($I$46))/(MESCLUN_CAP+1)),CARROT_CAP+1)</x:f>
        <x:v>15</x:v>
      </x:c>
      <x:c r="K6398" s="266" t="n">
        <x:f>MOD(ROW()-ROW($I$46),MESCLUN_CAP+1)</x:f>
        <x:v>28</x:v>
      </x:c>
      <x:c r="L6398" s="266" t="n">
        <x:f>SUM(I6398:K6398)</x:f>
        <x:v>52</x:v>
      </x:c>
      <x:c r="M6398" s="267" t="n">
        <x:f>I6398*TOMATO_HOURS*WEEKS*(1+TOMATO_DIM)^I6398+J6398*CARROT_HOURS*WEEKS*(1+CARROT_DIM)^J6398+K6398*MESCLUN_HOURS*WEEKS*(1+MESCLUN_DIM)^K6398</x:f>
        <x:v>4345.822107194374</x:v>
      </x:c>
      <x:c r="N6398" s="267" t="n">
        <x:f>MAX(M6398-FARMER_HOURS,0)/TEMP_HOURS_PER_WORKER</x:f>
        <x:v>2.517932018884982</x:v>
      </x:c>
      <x:c r="O6398" s="268" t="n">
        <x:f>I6398*TOMATO_PRICE+J6398*CARROT_PRICE+K6398*MESCLUN_PRICE</x:f>
        <x:v>186210</x:v>
      </x:c>
      <x:c r="P6398" s="268" t="n">
        <x:f>I6398*TOMATO_FERTILIZER+J6398*CARROT_FERTILIZER+K6398*MESCLUN_FERTILIZER</x:f>
        <x:v>39160</x:v>
      </x:c>
      <x:c r="Q6398" s="268" t="n">
        <x:f>MIN(M6398,FARMER_HOURS)*FARMER_RATE+MAX(M6398-FARMER_HOURS,0)*TEMP_RATE</x:f>
        <x:v>87948.30047212455</x:v>
      </x:c>
      <x:c r="R6398" s="268" t="n">
        <x:f>O6398-P6398-Q6398-FIXED_COST</x:f>
        <x:v>39101.69952787545</x:v>
      </x:c>
      <x:c r="S6398" s="139" t="str">
        <x:f>IF(AND(L6398&lt;=TOTAL_BED_CAP,N6398&lt;=TEMP_WORKER_CAP),"YES","NO")</x:f>
        <x:v>YES</x:v>
      </x:c>
      <x:c r="T6398" s="139" t="n">
        <x:f>IF(S6398="YES",R6398,-1E+99)</x:f>
        <x:v>39101.69952787545</x:v>
      </x:c>
    </x:row>
    <x:row r="6399">
      <x:c r="A6399" s="139"/>
      <x:c r="B6399" s="139"/>
      <x:c r="C6399" s="139"/>
      <x:c r="D6399" s="139"/>
      <x:c r="E6399" s="139"/>
      <x:c r="F6399" s="139"/>
      <x:c r="G6399" s="139"/>
      <x:c r="H6399" s="139"/>
      <x:c r="I6399" s="266" t="n">
        <x:f>INT((ROW()-ROW($I$46))/((CARROT_CAP+1)*(MESCLUN_CAP+1)))</x:f>
        <x:v>9</x:v>
      </x:c>
      <x:c r="J6399" s="266" t="n">
        <x:f>MOD(INT((ROW()-ROW($I$46))/(MESCLUN_CAP+1)),CARROT_CAP+1)</x:f>
        <x:v>15</x:v>
      </x:c>
      <x:c r="K6399" s="266" t="n">
        <x:f>MOD(ROW()-ROW($I$46),MESCLUN_CAP+1)</x:f>
        <x:v>29</x:v>
      </x:c>
      <x:c r="L6399" s="266" t="n">
        <x:f>SUM(I6399:K6399)</x:f>
        <x:v>53</x:v>
      </x:c>
      <x:c r="M6399" s="267" t="n">
        <x:f>I6399*TOMATO_HOURS*WEEKS*(1+TOMATO_DIM)^I6399+J6399*CARROT_HOURS*WEEKS*(1+CARROT_DIM)^J6399+K6399*MESCLUN_HOURS*WEEKS*(1+MESCLUN_DIM)^K6399</x:f>
        <x:v>4432.640135310028</x:v>
      </x:c>
      <x:c r="N6399" s="267" t="n">
        <x:f>MAX(M6399-FARMER_HOURS,0)/TEMP_HOURS_PER_WORKER</x:f>
        <x:v>2.5782223161875195</x:v>
      </x:c>
      <x:c r="O6399" s="268" t="n">
        <x:f>I6399*TOMATO_PRICE+J6399*CARROT_PRICE+K6399*MESCLUN_PRICE</x:f>
        <x:v>188910</x:v>
      </x:c>
      <x:c r="P6399" s="268" t="n">
        <x:f>I6399*TOMATO_FERTILIZER+J6399*CARROT_FERTILIZER+K6399*MESCLUN_FERTILIZER</x:f>
        <x:v>40040</x:v>
      </x:c>
      <x:c r="Q6399" s="268" t="n">
        <x:f>MIN(M6399,FARMER_HOURS)*FARMER_RATE+MAX(M6399-FARMER_HOURS,0)*TEMP_RATE</x:f>
        <x:v>89455.55790468799</x:v>
      </x:c>
      <x:c r="R6399" s="268" t="n">
        <x:f>O6399-P6399-Q6399-FIXED_COST</x:f>
        <x:v>39414.44209531201</x:v>
      </x:c>
      <x:c r="S6399" s="139" t="str">
        <x:f>IF(AND(L6399&lt;=TOTAL_BED_CAP,N6399&lt;=TEMP_WORKER_CAP),"YES","NO")</x:f>
        <x:v>YES</x:v>
      </x:c>
      <x:c r="T6399" s="139" t="n">
        <x:f>IF(S6399="YES",R6399,-1E+99)</x:f>
        <x:v>39414.44209531201</x:v>
      </x:c>
    </x:row>
    <x:row r="6400">
      <x:c r="A6400" s="139"/>
      <x:c r="B6400" s="139"/>
      <x:c r="C6400" s="139"/>
      <x:c r="D6400" s="139"/>
      <x:c r="E6400" s="139"/>
      <x:c r="F6400" s="139"/>
      <x:c r="G6400" s="139"/>
      <x:c r="H6400" s="139"/>
      <x:c r="I6400" s="266" t="n">
        <x:f>INT((ROW()-ROW($I$46))/((CARROT_CAP+1)*(MESCLUN_CAP+1)))</x:f>
        <x:v>9</x:v>
      </x:c>
      <x:c r="J6400" s="266" t="n">
        <x:f>MOD(INT((ROW()-ROW($I$46))/(MESCLUN_CAP+1)),CARROT_CAP+1)</x:f>
        <x:v>15</x:v>
      </x:c>
      <x:c r="K6400" s="266" t="n">
        <x:f>MOD(ROW()-ROW($I$46),MESCLUN_CAP+1)</x:f>
        <x:v>30</x:v>
      </x:c>
      <x:c r="L6400" s="266" t="n">
        <x:f>SUM(I6400:K6400)</x:f>
        <x:v>54</x:v>
      </x:c>
      <x:c r="M6400" s="267" t="n">
        <x:f>I6400*TOMATO_HOURS*WEEKS*(1+TOMATO_DIM)^I6400+J6400*CARROT_HOURS*WEEKS*(1+CARROT_DIM)^J6400+K6400*MESCLUN_HOURS*WEEKS*(1+MESCLUN_DIM)^K6400</x:f>
        <x:v>4521.3498406437975</x:v>
      </x:c>
      <x:c r="N6400" s="267" t="n">
        <x:f>MAX(M6400-FARMER_HOURS,0)/TEMP_HOURS_PER_WORKER</x:f>
        <x:v>2.6398262782248594</x:v>
      </x:c>
      <x:c r="O6400" s="268" t="n">
        <x:f>I6400*TOMATO_PRICE+J6400*CARROT_PRICE+K6400*MESCLUN_PRICE</x:f>
        <x:v>191610</x:v>
      </x:c>
      <x:c r="P6400" s="268" t="n">
        <x:f>I6400*TOMATO_FERTILIZER+J6400*CARROT_FERTILIZER+K6400*MESCLUN_FERTILIZER</x:f>
        <x:v>40920</x:v>
      </x:c>
      <x:c r="Q6400" s="268" t="n">
        <x:f>MIN(M6400,FARMER_HOURS)*FARMER_RATE+MAX(M6400-FARMER_HOURS,0)*TEMP_RATE</x:f>
        <x:v>90995.65695562148</x:v>
      </x:c>
      <x:c r="R6400" s="268" t="n">
        <x:f>O6400-P6400-Q6400-FIXED_COST</x:f>
        <x:v>39694.34304437852</x:v>
      </x:c>
      <x:c r="S6400" s="139" t="str">
        <x:f>IF(AND(L6400&lt;=TOTAL_BED_CAP,N6400&lt;=TEMP_WORKER_CAP),"YES","NO")</x:f>
        <x:v>YES</x:v>
      </x:c>
      <x:c r="T6400" s="139" t="n">
        <x:f>IF(S6400="YES",R6400,-1E+99)</x:f>
        <x:v>39694.34304437852</x:v>
      </x:c>
    </x:row>
    <x:row r="6401">
      <x:c r="A6401" s="139"/>
      <x:c r="B6401" s="139"/>
      <x:c r="C6401" s="139"/>
      <x:c r="D6401" s="139"/>
      <x:c r="E6401" s="139"/>
      <x:c r="F6401" s="139"/>
      <x:c r="G6401" s="139"/>
      <x:c r="H6401" s="139"/>
      <x:c r="I6401" s="266" t="n">
        <x:f>INT((ROW()-ROW($I$46))/((CARROT_CAP+1)*(MESCLUN_CAP+1)))</x:f>
        <x:v>9</x:v>
      </x:c>
      <x:c r="J6401" s="266" t="n">
        <x:f>MOD(INT((ROW()-ROW($I$46))/(MESCLUN_CAP+1)),CARROT_CAP+1)</x:f>
        <x:v>16</x:v>
      </x:c>
      <x:c r="K6401" s="266" t="n">
        <x:f>MOD(ROW()-ROW($I$46),MESCLUN_CAP+1)</x:f>
        <x:v>0</x:v>
      </x:c>
      <x:c r="L6401" s="266" t="n">
        <x:f>SUM(I6401:K6401)</x:f>
        <x:v>25</x:v>
      </x:c>
      <x:c r="M6401" s="267" t="n">
        <x:f>I6401*TOMATO_HOURS*WEEKS*(1+TOMATO_DIM)^I6401+J6401*CARROT_HOURS*WEEKS*(1+CARROT_DIM)^J6401+K6401*MESCLUN_HOURS*WEEKS*(1+MESCLUN_DIM)^K6401</x:f>
        <x:v>2622.5003276270713</x:v>
      </x:c>
      <x:c r="N6401" s="267" t="n">
        <x:f>MAX(M6401-FARMER_HOURS,0)/TEMP_HOURS_PER_WORKER</x:f>
        <x:v>1.3211807830743552</x:v>
      </x:c>
      <x:c r="O6401" s="268" t="n">
        <x:f>I6401*TOMATO_PRICE+J6401*CARROT_PRICE+K6401*MESCLUN_PRICE</x:f>
        <x:v>112704</x:v>
      </x:c>
      <x:c r="P6401" s="268" t="n">
        <x:f>I6401*TOMATO_FERTILIZER+J6401*CARROT_FERTILIZER+K6401*MESCLUN_FERTILIZER</x:f>
        <x:v>14960</x:v>
      </x:c>
      <x:c r="Q6401" s="268" t="n">
        <x:f>MIN(M6401,FARMER_HOURS)*FARMER_RATE+MAX(M6401-FARMER_HOURS,0)*TEMP_RATE</x:f>
        <x:v>58029.519576858875</x:v>
      </x:c>
      <x:c r="R6401" s="268" t="n">
        <x:f>O6401-P6401-Q6401-FIXED_COST</x:f>
        <x:v>19714.480423141125</x:v>
      </x:c>
      <x:c r="S6401" s="139" t="str">
        <x:f>IF(AND(L6401&lt;=TOTAL_BED_CAP,N6401&lt;=TEMP_WORKER_CAP),"YES","NO")</x:f>
        <x:v>YES</x:v>
      </x:c>
      <x:c r="T6401" s="139" t="n">
        <x:f>IF(S6401="YES",R6401,-1E+99)</x:f>
        <x:v>19714.480423141125</x:v>
      </x:c>
    </x:row>
    <x:row r="6402">
      <x:c r="A6402" s="139"/>
      <x:c r="B6402" s="139"/>
      <x:c r="C6402" s="139"/>
      <x:c r="D6402" s="139"/>
      <x:c r="E6402" s="139"/>
      <x:c r="F6402" s="139"/>
      <x:c r="G6402" s="139"/>
      <x:c r="H6402" s="139"/>
      <x:c r="I6402" s="266" t="n">
        <x:f>INT((ROW()-ROW($I$46))/((CARROT_CAP+1)*(MESCLUN_CAP+1)))</x:f>
        <x:v>9</x:v>
      </x:c>
      <x:c r="J6402" s="266" t="n">
        <x:f>MOD(INT((ROW()-ROW($I$46))/(MESCLUN_CAP+1)),CARROT_CAP+1)</x:f>
        <x:v>16</x:v>
      </x:c>
      <x:c r="K6402" s="266" t="n">
        <x:f>MOD(ROW()-ROW($I$46),MESCLUN_CAP+1)</x:f>
        <x:v>1</x:v>
      </x:c>
      <x:c r="L6402" s="266" t="n">
        <x:f>SUM(I6402:K6402)</x:f>
        <x:v>26</x:v>
      </x:c>
      <x:c r="M6402" s="267" t="n">
        <x:f>I6402*TOMATO_HOURS*WEEKS*(1+TOMATO_DIM)^I6402+J6402*CARROT_HOURS*WEEKS*(1+CARROT_DIM)^J6402+K6402*MESCLUN_HOURS*WEEKS*(1+MESCLUN_DIM)^K6402</x:f>
        <x:v>2668.0628276270713</x:v>
      </x:c>
      <x:c r="N6402" s="267" t="n">
        <x:f>MAX(M6402-FARMER_HOURS,0)/TEMP_HOURS_PER_WORKER</x:f>
        <x:v>1.352821408074355</x:v>
      </x:c>
      <x:c r="O6402" s="268" t="n">
        <x:f>I6402*TOMATO_PRICE+J6402*CARROT_PRICE+K6402*MESCLUN_PRICE</x:f>
        <x:v>115404</x:v>
      </x:c>
      <x:c r="P6402" s="268" t="n">
        <x:f>I6402*TOMATO_FERTILIZER+J6402*CARROT_FERTILIZER+K6402*MESCLUN_FERTILIZER</x:f>
        <x:v>15840</x:v>
      </x:c>
      <x:c r="Q6402" s="268" t="n">
        <x:f>MIN(M6402,FARMER_HOURS)*FARMER_RATE+MAX(M6402-FARMER_HOURS,0)*TEMP_RATE</x:f>
        <x:v>58820.535201858875</x:v>
      </x:c>
      <x:c r="R6402" s="268" t="n">
        <x:f>O6402-P6402-Q6402-FIXED_COST</x:f>
        <x:v>20743.464798141125</x:v>
      </x:c>
      <x:c r="S6402" s="139" t="str">
        <x:f>IF(AND(L6402&lt;=TOTAL_BED_CAP,N6402&lt;=TEMP_WORKER_CAP),"YES","NO")</x:f>
        <x:v>YES</x:v>
      </x:c>
      <x:c r="T6402" s="139" t="n">
        <x:f>IF(S6402="YES",R6402,-1E+99)</x:f>
        <x:v>20743.464798141125</x:v>
      </x:c>
    </x:row>
    <x:row r="6403">
      <x:c r="A6403" s="139"/>
      <x:c r="B6403" s="139"/>
      <x:c r="C6403" s="139"/>
      <x:c r="D6403" s="139"/>
      <x:c r="E6403" s="139"/>
      <x:c r="F6403" s="139"/>
      <x:c r="G6403" s="139"/>
      <x:c r="H6403" s="139"/>
      <x:c r="I6403" s="266" t="n">
        <x:f>INT((ROW()-ROW($I$46))/((CARROT_CAP+1)*(MESCLUN_CAP+1)))</x:f>
        <x:v>9</x:v>
      </x:c>
      <x:c r="J6403" s="266" t="n">
        <x:f>MOD(INT((ROW()-ROW($I$46))/(MESCLUN_CAP+1)),CARROT_CAP+1)</x:f>
        <x:v>16</x:v>
      </x:c>
      <x:c r="K6403" s="266" t="n">
        <x:f>MOD(ROW()-ROW($I$46),MESCLUN_CAP+1)</x:f>
        <x:v>2</x:v>
      </x:c>
      <x:c r="L6403" s="266" t="n">
        <x:f>SUM(I6403:K6403)</x:f>
        <x:v>27</x:v>
      </x:c>
      <x:c r="M6403" s="267" t="n">
        <x:f>I6403*TOMATO_HOURS*WEEKS*(1+TOMATO_DIM)^I6403+J6403*CARROT_HOURS*WEEKS*(1+CARROT_DIM)^J6403+K6403*MESCLUN_HOURS*WEEKS*(1+MESCLUN_DIM)^K6403</x:f>
        <x:v>2714.7643901270712</x:v>
      </x:c>
      <x:c r="N6403" s="267" t="n">
        <x:f>MAX(M6403-FARMER_HOURS,0)/TEMP_HOURS_PER_WORKER</x:f>
        <x:v>1.385253048699355</x:v>
      </x:c>
      <x:c r="O6403" s="268" t="n">
        <x:f>I6403*TOMATO_PRICE+J6403*CARROT_PRICE+K6403*MESCLUN_PRICE</x:f>
        <x:v>118104</x:v>
      </x:c>
      <x:c r="P6403" s="268" t="n">
        <x:f>I6403*TOMATO_FERTILIZER+J6403*CARROT_FERTILIZER+K6403*MESCLUN_FERTILIZER</x:f>
        <x:v>16720</x:v>
      </x:c>
      <x:c r="Q6403" s="268" t="n">
        <x:f>MIN(M6403,FARMER_HOURS)*FARMER_RATE+MAX(M6403-FARMER_HOURS,0)*TEMP_RATE</x:f>
        <x:v>59631.326217483875</x:v>
      </x:c>
      <x:c r="R6403" s="268" t="n">
        <x:f>O6403-P6403-Q6403-FIXED_COST</x:f>
        <x:v>21752.673782516125</x:v>
      </x:c>
      <x:c r="S6403" s="139" t="str">
        <x:f>IF(AND(L6403&lt;=TOTAL_BED_CAP,N6403&lt;=TEMP_WORKER_CAP),"YES","NO")</x:f>
        <x:v>YES</x:v>
      </x:c>
      <x:c r="T6403" s="139" t="n">
        <x:f>IF(S6403="YES",R6403,-1E+99)</x:f>
        <x:v>21752.673782516125</x:v>
      </x:c>
    </x:row>
    <x:row r="6404">
      <x:c r="A6404" s="139"/>
      <x:c r="B6404" s="139"/>
      <x:c r="C6404" s="139"/>
      <x:c r="D6404" s="139"/>
      <x:c r="E6404" s="139"/>
      <x:c r="F6404" s="139"/>
      <x:c r="G6404" s="139"/>
      <x:c r="H6404" s="139"/>
      <x:c r="I6404" s="266" t="n">
        <x:f>INT((ROW()-ROW($I$46))/((CARROT_CAP+1)*(MESCLUN_CAP+1)))</x:f>
        <x:v>9</x:v>
      </x:c>
      <x:c r="J6404" s="266" t="n">
        <x:f>MOD(INT((ROW()-ROW($I$46))/(MESCLUN_CAP+1)),CARROT_CAP+1)</x:f>
        <x:v>16</x:v>
      </x:c>
      <x:c r="K6404" s="266" t="n">
        <x:f>MOD(ROW()-ROW($I$46),MESCLUN_CAP+1)</x:f>
        <x:v>3</x:v>
      </x:c>
      <x:c r="L6404" s="266" t="n">
        <x:f>SUM(I6404:K6404)</x:f>
        <x:v>28</x:v>
      </x:c>
      <x:c r="M6404" s="267" t="n">
        <x:f>I6404*TOMATO_HOURS*WEEKS*(1+TOMATO_DIM)^I6404+J6404*CARROT_HOURS*WEEKS*(1+CARROT_DIM)^J6404+K6404*MESCLUN_HOURS*WEEKS*(1+MESCLUN_DIM)^K6404</x:f>
        <x:v>2762.626372548946</x:v>
      </x:c>
      <x:c r="N6404" s="267" t="n">
        <x:f>MAX(M6404-FARMER_HOURS,0)/TEMP_HOURS_PER_WORKER</x:f>
        <x:v>1.4184905364923237</x:v>
      </x:c>
      <x:c r="O6404" s="268" t="n">
        <x:f>I6404*TOMATO_PRICE+J6404*CARROT_PRICE+K6404*MESCLUN_PRICE</x:f>
        <x:v>120804</x:v>
      </x:c>
      <x:c r="P6404" s="268" t="n">
        <x:f>I6404*TOMATO_FERTILIZER+J6404*CARROT_FERTILIZER+K6404*MESCLUN_FERTILIZER</x:f>
        <x:v>17600</x:v>
      </x:c>
      <x:c r="Q6404" s="268" t="n">
        <x:f>MIN(M6404,FARMER_HOURS)*FARMER_RATE+MAX(M6404-FARMER_HOURS,0)*TEMP_RATE</x:f>
        <x:v>60462.26341230809</x:v>
      </x:c>
      <x:c r="R6404" s="268" t="n">
        <x:f>O6404-P6404-Q6404-FIXED_COST</x:f>
        <x:v>22741.736587691907</x:v>
      </x:c>
      <x:c r="S6404" s="139" t="str">
        <x:f>IF(AND(L6404&lt;=TOTAL_BED_CAP,N6404&lt;=TEMP_WORKER_CAP),"YES","NO")</x:f>
        <x:v>YES</x:v>
      </x:c>
      <x:c r="T6404" s="139" t="n">
        <x:f>IF(S6404="YES",R6404,-1E+99)</x:f>
        <x:v>22741.736587691907</x:v>
      </x:c>
    </x:row>
    <x:row r="6405">
      <x:c r="A6405" s="139"/>
      <x:c r="B6405" s="139"/>
      <x:c r="C6405" s="139"/>
      <x:c r="D6405" s="139"/>
      <x:c r="E6405" s="139"/>
      <x:c r="F6405" s="139"/>
      <x:c r="G6405" s="139"/>
      <x:c r="H6405" s="139"/>
      <x:c r="I6405" s="266" t="n">
        <x:f>INT((ROW()-ROW($I$46))/((CARROT_CAP+1)*(MESCLUN_CAP+1)))</x:f>
        <x:v>9</x:v>
      </x:c>
      <x:c r="J6405" s="266" t="n">
        <x:f>MOD(INT((ROW()-ROW($I$46))/(MESCLUN_CAP+1)),CARROT_CAP+1)</x:f>
        <x:v>16</x:v>
      </x:c>
      <x:c r="K6405" s="266" t="n">
        <x:f>MOD(ROW()-ROW($I$46),MESCLUN_CAP+1)</x:f>
        <x:v>4</x:v>
      </x:c>
      <x:c r="L6405" s="266" t="n">
        <x:f>SUM(I6405:K6405)</x:f>
        <x:v>29</x:v>
      </x:c>
      <x:c r="M6405" s="267" t="n">
        <x:f>I6405*TOMATO_HOURS*WEEKS*(1+TOMATO_DIM)^I6405+J6405*CARROT_HOURS*WEEKS*(1+CARROT_DIM)^J6405+K6405*MESCLUN_HOURS*WEEKS*(1+MESCLUN_DIM)^K6405</x:f>
        <x:v>2811.6704882716026</x:v>
      </x:c>
      <x:c r="N6405" s="267" t="n">
        <x:f>MAX(M6405-FARMER_HOURS,0)/TEMP_HOURS_PER_WORKER</x:f>
        <x:v>1.4525489501886129</x:v>
      </x:c>
      <x:c r="O6405" s="268" t="n">
        <x:f>I6405*TOMATO_PRICE+J6405*CARROT_PRICE+K6405*MESCLUN_PRICE</x:f>
        <x:v>123504</x:v>
      </x:c>
      <x:c r="P6405" s="268" t="n">
        <x:f>I6405*TOMATO_FERTILIZER+J6405*CARROT_FERTILIZER+K6405*MESCLUN_FERTILIZER</x:f>
        <x:v>18480</x:v>
      </x:c>
      <x:c r="Q6405" s="268" t="n">
        <x:f>MIN(M6405,FARMER_HOURS)*FARMER_RATE+MAX(M6405-FARMER_HOURS,0)*TEMP_RATE</x:f>
        <x:v>61313.72375471532</x:v>
      </x:c>
      <x:c r="R6405" s="268" t="n">
        <x:f>O6405-P6405-Q6405-FIXED_COST</x:f>
        <x:v>23710.27624528468</x:v>
      </x:c>
      <x:c r="S6405" s="139" t="str">
        <x:f>IF(AND(L6405&lt;=TOTAL_BED_CAP,N6405&lt;=TEMP_WORKER_CAP),"YES","NO")</x:f>
        <x:v>YES</x:v>
      </x:c>
      <x:c r="T6405" s="139" t="n">
        <x:f>IF(S6405="YES",R6405,-1E+99)</x:f>
        <x:v>23710.27624528468</x:v>
      </x:c>
    </x:row>
    <x:row r="6406">
      <x:c r="A6406" s="139"/>
      <x:c r="B6406" s="139"/>
      <x:c r="C6406" s="139"/>
      <x:c r="D6406" s="139"/>
      <x:c r="E6406" s="139"/>
      <x:c r="F6406" s="139"/>
      <x:c r="G6406" s="139"/>
      <x:c r="H6406" s="139"/>
      <x:c r="I6406" s="266" t="n">
        <x:f>INT((ROW()-ROW($I$46))/((CARROT_CAP+1)*(MESCLUN_CAP+1)))</x:f>
        <x:v>9</x:v>
      </x:c>
      <x:c r="J6406" s="266" t="n">
        <x:f>MOD(INT((ROW()-ROW($I$46))/(MESCLUN_CAP+1)),CARROT_CAP+1)</x:f>
        <x:v>16</x:v>
      </x:c>
      <x:c r="K6406" s="266" t="n">
        <x:f>MOD(ROW()-ROW($I$46),MESCLUN_CAP+1)</x:f>
        <x:v>5</x:v>
      </x:c>
      <x:c r="L6406" s="266" t="n">
        <x:f>SUM(I6406:K6406)</x:f>
        <x:v>30</x:v>
      </x:c>
      <x:c r="M6406" s="267" t="n">
        <x:f>I6406*TOMATO_HOURS*WEEKS*(1+TOMATO_DIM)^I6406+J6406*CARROT_HOURS*WEEKS*(1+CARROT_DIM)^J6406+K6406*MESCLUN_HOURS*WEEKS*(1+MESCLUN_DIM)^K6406</x:f>
        <x:v>2861.918812192806</x:v>
      </x:c>
      <x:c r="N6406" s="267" t="n">
        <x:f>MAX(M6406-FARMER_HOURS,0)/TEMP_HOURS_PER_WORKER</x:f>
        <x:v>1.4874436195783374</x:v>
      </x:c>
      <x:c r="O6406" s="268" t="n">
        <x:f>I6406*TOMATO_PRICE+J6406*CARROT_PRICE+K6406*MESCLUN_PRICE</x:f>
        <x:v>126204</x:v>
      </x:c>
      <x:c r="P6406" s="268" t="n">
        <x:f>I6406*TOMATO_FERTILIZER+J6406*CARROT_FERTILIZER+K6406*MESCLUN_FERTILIZER</x:f>
        <x:v>19360</x:v>
      </x:c>
      <x:c r="Q6406" s="268" t="n">
        <x:f>MIN(M6406,FARMER_HOURS)*FARMER_RATE+MAX(M6406-FARMER_HOURS,0)*TEMP_RATE</x:f>
        <x:v>62186.09048945844</x:v>
      </x:c>
      <x:c r="R6406" s="268" t="n">
        <x:f>O6406-P6406-Q6406-FIXED_COST</x:f>
        <x:v>24657.90951054156</x:v>
      </x:c>
      <x:c r="S6406" s="139" t="str">
        <x:f>IF(AND(L6406&lt;=TOTAL_BED_CAP,N6406&lt;=TEMP_WORKER_CAP),"YES","NO")</x:f>
        <x:v>YES</x:v>
      </x:c>
      <x:c r="T6406" s="139" t="n">
        <x:f>IF(S6406="YES",R6406,-1E+99)</x:f>
        <x:v>24657.90951054156</x:v>
      </x:c>
    </x:row>
    <x:row r="6407">
      <x:c r="A6407" s="139"/>
      <x:c r="B6407" s="139"/>
      <x:c r="C6407" s="139"/>
      <x:c r="D6407" s="139"/>
      <x:c r="E6407" s="139"/>
      <x:c r="F6407" s="139"/>
      <x:c r="G6407" s="139"/>
      <x:c r="H6407" s="139"/>
      <x:c r="I6407" s="266" t="n">
        <x:f>INT((ROW()-ROW($I$46))/((CARROT_CAP+1)*(MESCLUN_CAP+1)))</x:f>
        <x:v>9</x:v>
      </x:c>
      <x:c r="J6407" s="266" t="n">
        <x:f>MOD(INT((ROW()-ROW($I$46))/(MESCLUN_CAP+1)),CARROT_CAP+1)</x:f>
        <x:v>16</x:v>
      </x:c>
      <x:c r="K6407" s="266" t="n">
        <x:f>MOD(ROW()-ROW($I$46),MESCLUN_CAP+1)</x:f>
        <x:v>6</x:v>
      </x:c>
      <x:c r="L6407" s="266" t="n">
        <x:f>SUM(I6407:K6407)</x:f>
        <x:v>31</x:v>
      </x:c>
      <x:c r="M6407" s="267" t="n">
        <x:f>I6407*TOMATO_HOURS*WEEKS*(1+TOMATO_DIM)^I6407+J6407*CARROT_HOURS*WEEKS*(1+CARROT_DIM)^J6407+K6407*MESCLUN_HOURS*WEEKS*(1+MESCLUN_DIM)^K6407</x:f>
        <x:v>2913.393786374439</x:v>
      </x:c>
      <x:c r="N6407" s="267" t="n">
        <x:f>MAX(M6407-FARMER_HOURS,0)/TEMP_HOURS_PER_WORKER</x:f>
        <x:v>1.5231901294266939</x:v>
      </x:c>
      <x:c r="O6407" s="268" t="n">
        <x:f>I6407*TOMATO_PRICE+J6407*CARROT_PRICE+K6407*MESCLUN_PRICE</x:f>
        <x:v>128904</x:v>
      </x:c>
      <x:c r="P6407" s="268" t="n">
        <x:f>I6407*TOMATO_FERTILIZER+J6407*CARROT_FERTILIZER+K6407*MESCLUN_FERTILIZER</x:f>
        <x:v>20240</x:v>
      </x:c>
      <x:c r="Q6407" s="268" t="n">
        <x:f>MIN(M6407,FARMER_HOURS)*FARMER_RATE+MAX(M6407-FARMER_HOURS,0)*TEMP_RATE</x:f>
        <x:v>63079.75323566735</x:v>
      </x:c>
      <x:c r="R6407" s="268" t="n">
        <x:f>O6407-P6407-Q6407-FIXED_COST</x:f>
        <x:v>25584.246764332653</x:v>
      </x:c>
      <x:c r="S6407" s="139" t="str">
        <x:f>IF(AND(L6407&lt;=TOTAL_BED_CAP,N6407&lt;=TEMP_WORKER_CAP),"YES","NO")</x:f>
        <x:v>YES</x:v>
      </x:c>
      <x:c r="T6407" s="139" t="n">
        <x:f>IF(S6407="YES",R6407,-1E+99)</x:f>
        <x:v>25584.246764332653</x:v>
      </x:c>
    </x:row>
    <x:row r="6408">
      <x:c r="A6408" s="139"/>
      <x:c r="B6408" s="139"/>
      <x:c r="C6408" s="139"/>
      <x:c r="D6408" s="139"/>
      <x:c r="E6408" s="139"/>
      <x:c r="F6408" s="139"/>
      <x:c r="G6408" s="139"/>
      <x:c r="H6408" s="139"/>
      <x:c r="I6408" s="266" t="n">
        <x:f>INT((ROW()-ROW($I$46))/((CARROT_CAP+1)*(MESCLUN_CAP+1)))</x:f>
        <x:v>9</x:v>
      </x:c>
      <x:c r="J6408" s="266" t="n">
        <x:f>MOD(INT((ROW()-ROW($I$46))/(MESCLUN_CAP+1)),CARROT_CAP+1)</x:f>
        <x:v>16</x:v>
      </x:c>
      <x:c r="K6408" s="266" t="n">
        <x:f>MOD(ROW()-ROW($I$46),MESCLUN_CAP+1)</x:f>
        <x:v>7</x:v>
      </x:c>
      <x:c r="L6408" s="266" t="n">
        <x:f>SUM(I6408:K6408)</x:f>
        <x:v>32</x:v>
      </x:c>
      <x:c r="M6408" s="267" t="n">
        <x:f>I6408*TOMATO_HOURS*WEEKS*(1+TOMATO_DIM)^I6408+J6408*CARROT_HOURS*WEEKS*(1+CARROT_DIM)^J6408+K6408*MESCLUN_HOURS*WEEKS*(1+MESCLUN_DIM)^K6408</x:f>
        <x:v>2966.1182257723995</x:v>
      </x:c>
      <x:c r="N6408" s="267" t="n">
        <x:f>MAX(M6408-FARMER_HOURS,0)/TEMP_HOURS_PER_WORKER</x:f>
        <x:v>1.5598043234530552</x:v>
      </x:c>
      <x:c r="O6408" s="268" t="n">
        <x:f>I6408*TOMATO_PRICE+J6408*CARROT_PRICE+K6408*MESCLUN_PRICE</x:f>
        <x:v>131604</x:v>
      </x:c>
      <x:c r="P6408" s="268" t="n">
        <x:f>I6408*TOMATO_FERTILIZER+J6408*CARROT_FERTILIZER+K6408*MESCLUN_FERTILIZER</x:f>
        <x:v>21120</x:v>
      </x:c>
      <x:c r="Q6408" s="268" t="n">
        <x:f>MIN(M6408,FARMER_HOURS)*FARMER_RATE+MAX(M6408-FARMER_HOURS,0)*TEMP_RATE</x:f>
        <x:v>63995.10808632638</x:v>
      </x:c>
      <x:c r="R6408" s="268" t="n">
        <x:f>O6408-P6408-Q6408-FIXED_COST</x:f>
        <x:v>26488.891913673622</x:v>
      </x:c>
      <x:c r="S6408" s="139" t="str">
        <x:f>IF(AND(L6408&lt;=TOTAL_BED_CAP,N6408&lt;=TEMP_WORKER_CAP),"YES","NO")</x:f>
        <x:v>YES</x:v>
      </x:c>
      <x:c r="T6408" s="139" t="n">
        <x:f>IF(S6408="YES",R6408,-1E+99)</x:f>
        <x:v>26488.891913673622</x:v>
      </x:c>
    </x:row>
    <x:row r="6409">
      <x:c r="A6409" s="139"/>
      <x:c r="B6409" s="139"/>
      <x:c r="C6409" s="139"/>
      <x:c r="D6409" s="139"/>
      <x:c r="E6409" s="139"/>
      <x:c r="F6409" s="139"/>
      <x:c r="G6409" s="139"/>
      <x:c r="H6409" s="139"/>
      <x:c r="I6409" s="266" t="n">
        <x:f>INT((ROW()-ROW($I$46))/((CARROT_CAP+1)*(MESCLUN_CAP+1)))</x:f>
        <x:v>9</x:v>
      </x:c>
      <x:c r="J6409" s="266" t="n">
        <x:f>MOD(INT((ROW()-ROW($I$46))/(MESCLUN_CAP+1)),CARROT_CAP+1)</x:f>
        <x:v>16</x:v>
      </x:c>
      <x:c r="K6409" s="266" t="n">
        <x:f>MOD(ROW()-ROW($I$46),MESCLUN_CAP+1)</x:f>
        <x:v>8</x:v>
      </x:c>
      <x:c r="L6409" s="266" t="n">
        <x:f>SUM(I6409:K6409)</x:f>
        <x:v>33</x:v>
      </x:c>
      <x:c r="M6409" s="267" t="n">
        <x:f>I6409*TOMATO_HOURS*WEEKS*(1+TOMATO_DIM)^I6409+J6409*CARROT_HOURS*WEEKS*(1+CARROT_DIM)^J6409+K6409*MESCLUN_HOURS*WEEKS*(1+MESCLUN_DIM)^K6409</x:f>
        <x:v>3020.1153240523795</x:v>
      </x:c>
      <x:c r="N6409" s="267" t="n">
        <x:f>MAX(M6409-FARMER_HOURS,0)/TEMP_HOURS_PER_WORKER</x:f>
        <x:v>1.597302308369708</x:v>
      </x:c>
      <x:c r="O6409" s="268" t="n">
        <x:f>I6409*TOMATO_PRICE+J6409*CARROT_PRICE+K6409*MESCLUN_PRICE</x:f>
        <x:v>134304</x:v>
      </x:c>
      <x:c r="P6409" s="268" t="n">
        <x:f>I6409*TOMATO_FERTILIZER+J6409*CARROT_FERTILIZER+K6409*MESCLUN_FERTILIZER</x:f>
        <x:v>22000</x:v>
      </x:c>
      <x:c r="Q6409" s="268" t="n">
        <x:f>MIN(M6409,FARMER_HOURS)*FARMER_RATE+MAX(M6409-FARMER_HOURS,0)*TEMP_RATE</x:f>
        <x:v>64932.5577092427</x:v>
      </x:c>
      <x:c r="R6409" s="268" t="n">
        <x:f>O6409-P6409-Q6409-FIXED_COST</x:f>
        <x:v>27371.442290757303</x:v>
      </x:c>
      <x:c r="S6409" s="139" t="str">
        <x:f>IF(AND(L6409&lt;=TOTAL_BED_CAP,N6409&lt;=TEMP_WORKER_CAP),"YES","NO")</x:f>
        <x:v>YES</x:v>
      </x:c>
      <x:c r="T6409" s="139" t="n">
        <x:f>IF(S6409="YES",R6409,-1E+99)</x:f>
        <x:v>27371.442290757303</x:v>
      </x:c>
    </x:row>
    <x:row r="6410">
      <x:c r="A6410" s="139"/>
      <x:c r="B6410" s="139"/>
      <x:c r="C6410" s="139"/>
      <x:c r="D6410" s="139"/>
      <x:c r="E6410" s="139"/>
      <x:c r="F6410" s="139"/>
      <x:c r="G6410" s="139"/>
      <x:c r="H6410" s="139"/>
      <x:c r="I6410" s="266" t="n">
        <x:f>INT((ROW()-ROW($I$46))/((CARROT_CAP+1)*(MESCLUN_CAP+1)))</x:f>
        <x:v>9</x:v>
      </x:c>
      <x:c r="J6410" s="266" t="n">
        <x:f>MOD(INT((ROW()-ROW($I$46))/(MESCLUN_CAP+1)),CARROT_CAP+1)</x:f>
        <x:v>16</x:v>
      </x:c>
      <x:c r="K6410" s="266" t="n">
        <x:f>MOD(ROW()-ROW($I$46),MESCLUN_CAP+1)</x:f>
        <x:v>9</x:v>
      </x:c>
      <x:c r="L6410" s="266" t="n">
        <x:f>SUM(I6410:K6410)</x:f>
        <x:v>34</x:v>
      </x:c>
      <x:c r="M6410" s="267" t="n">
        <x:f>I6410*TOMATO_HOURS*WEEKS*(1+TOMATO_DIM)^I6410+J6410*CARROT_HOURS*WEEKS*(1+CARROT_DIM)^J6410+K6410*MESCLUN_HOURS*WEEKS*(1+MESCLUN_DIM)^K6410</x:f>
        <x:v>3075.408659492774</x:v>
      </x:c>
      <x:c r="N6410" s="267" t="n">
        <x:f>MAX(M6410-FARMER_HOURS,0)/TEMP_HOURS_PER_WORKER</x:f>
        <x:v>1.635700457981093</x:v>
      </x:c>
      <x:c r="O6410" s="268" t="n">
        <x:f>I6410*TOMATO_PRICE+J6410*CARROT_PRICE+K6410*MESCLUN_PRICE</x:f>
        <x:v>137004</x:v>
      </x:c>
      <x:c r="P6410" s="268" t="n">
        <x:f>I6410*TOMATO_FERTILIZER+J6410*CARROT_FERTILIZER+K6410*MESCLUN_FERTILIZER</x:f>
        <x:v>22880</x:v>
      </x:c>
      <x:c r="Q6410" s="268" t="n">
        <x:f>MIN(M6410,FARMER_HOURS)*FARMER_RATE+MAX(M6410-FARMER_HOURS,0)*TEMP_RATE</x:f>
        <x:v>65892.51144952732</x:v>
      </x:c>
      <x:c r="R6410" s="268" t="n">
        <x:f>O6410-P6410-Q6410-FIXED_COST</x:f>
        <x:v>28231.488550472684</x:v>
      </x:c>
      <x:c r="S6410" s="139" t="str">
        <x:f>IF(AND(L6410&lt;=TOTAL_BED_CAP,N6410&lt;=TEMP_WORKER_CAP),"YES","NO")</x:f>
        <x:v>YES</x:v>
      </x:c>
      <x:c r="T6410" s="139" t="n">
        <x:f>IF(S6410="YES",R6410,-1E+99)</x:f>
        <x:v>28231.488550472684</x:v>
      </x:c>
    </x:row>
    <x:row r="6411">
      <x:c r="A6411" s="139"/>
      <x:c r="B6411" s="139"/>
      <x:c r="C6411" s="139"/>
      <x:c r="D6411" s="139"/>
      <x:c r="E6411" s="139"/>
      <x:c r="F6411" s="139"/>
      <x:c r="G6411" s="139"/>
      <x:c r="H6411" s="139"/>
      <x:c r="I6411" s="266" t="n">
        <x:f>INT((ROW()-ROW($I$46))/((CARROT_CAP+1)*(MESCLUN_CAP+1)))</x:f>
        <x:v>9</x:v>
      </x:c>
      <x:c r="J6411" s="266" t="n">
        <x:f>MOD(INT((ROW()-ROW($I$46))/(MESCLUN_CAP+1)),CARROT_CAP+1)</x:f>
        <x:v>16</x:v>
      </x:c>
      <x:c r="K6411" s="266" t="n">
        <x:f>MOD(ROW()-ROW($I$46),MESCLUN_CAP+1)</x:f>
        <x:v>10</x:v>
      </x:c>
      <x:c r="L6411" s="266" t="n">
        <x:f>SUM(I6411:K6411)</x:f>
        <x:v>35</x:v>
      </x:c>
      <x:c r="M6411" s="267" t="n">
        <x:f>I6411*TOMATO_HOURS*WEEKS*(1+TOMATO_DIM)^I6411+J6411*CARROT_HOURS*WEEKS*(1+CARROT_DIM)^J6411+K6411*MESCLUN_HOURS*WEEKS*(1+MESCLUN_DIM)^K6411</x:f>
        <x:v>3132.022200975987</x:v>
      </x:c>
      <x:c r="N6411" s="267" t="n">
        <x:f>MAX(M6411-FARMER_HOURS,0)/TEMP_HOURS_PER_WORKER</x:f>
        <x:v>1.6750154173444354</x:v>
      </x:c>
      <x:c r="O6411" s="268" t="n">
        <x:f>I6411*TOMATO_PRICE+J6411*CARROT_PRICE+K6411*MESCLUN_PRICE</x:f>
        <x:v>139704</x:v>
      </x:c>
      <x:c r="P6411" s="268" t="n">
        <x:f>I6411*TOMATO_FERTILIZER+J6411*CARROT_FERTILIZER+K6411*MESCLUN_FERTILIZER</x:f>
        <x:v>23760</x:v>
      </x:c>
      <x:c r="Q6411" s="268" t="n">
        <x:f>MIN(M6411,FARMER_HOURS)*FARMER_RATE+MAX(M6411-FARMER_HOURS,0)*TEMP_RATE</x:f>
        <x:v>66875.38543361088</x:v>
      </x:c>
      <x:c r="R6411" s="268" t="n">
        <x:f>O6411-P6411-Q6411-FIXED_COST</x:f>
        <x:v>29068.614566389122</x:v>
      </x:c>
      <x:c r="S6411" s="139" t="str">
        <x:f>IF(AND(L6411&lt;=TOTAL_BED_CAP,N6411&lt;=TEMP_WORKER_CAP),"YES","NO")</x:f>
        <x:v>YES</x:v>
      </x:c>
      <x:c r="T6411" s="139" t="n">
        <x:f>IF(S6411="YES",R6411,-1E+99)</x:f>
        <x:v>29068.614566389122</x:v>
      </x:c>
    </x:row>
    <x:row r="6412">
      <x:c r="A6412" s="139"/>
      <x:c r="B6412" s="139"/>
      <x:c r="C6412" s="139"/>
      <x:c r="D6412" s="139"/>
      <x:c r="E6412" s="139"/>
      <x:c r="F6412" s="139"/>
      <x:c r="G6412" s="139"/>
      <x:c r="H6412" s="139"/>
      <x:c r="I6412" s="266" t="n">
        <x:f>INT((ROW()-ROW($I$46))/((CARROT_CAP+1)*(MESCLUN_CAP+1)))</x:f>
        <x:v>9</x:v>
      </x:c>
      <x:c r="J6412" s="266" t="n">
        <x:f>MOD(INT((ROW()-ROW($I$46))/(MESCLUN_CAP+1)),CARROT_CAP+1)</x:f>
        <x:v>16</x:v>
      </x:c>
      <x:c r="K6412" s="266" t="n">
        <x:f>MOD(ROW()-ROW($I$46),MESCLUN_CAP+1)</x:f>
        <x:v>11</x:v>
      </x:c>
      <x:c r="L6412" s="266" t="n">
        <x:f>SUM(I6412:K6412)</x:f>
        <x:v>36</x:v>
      </x:c>
      <x:c r="M6412" s="267" t="n">
        <x:f>I6412*TOMATO_HOURS*WEEKS*(1+TOMATO_DIM)^I6412+J6412*CARROT_HOURS*WEEKS*(1+CARROT_DIM)^J6412+K6412*MESCLUN_HOURS*WEEKS*(1+MESCLUN_DIM)^K6412</x:f>
        <x:v>3189.9803140694257</x:v>
      </x:c>
      <x:c r="N6412" s="267" t="n">
        <x:f>MAX(M6412-FARMER_HOURS,0)/TEMP_HOURS_PER_WORKER</x:f>
        <x:v>1.7152641069926569</x:v>
      </x:c>
      <x:c r="O6412" s="268" t="n">
        <x:f>I6412*TOMATO_PRICE+J6412*CARROT_PRICE+K6412*MESCLUN_PRICE</x:f>
        <x:v>142404</x:v>
      </x:c>
      <x:c r="P6412" s="268" t="n">
        <x:f>I6412*TOMATO_FERTILIZER+J6412*CARROT_FERTILIZER+K6412*MESCLUN_FERTILIZER</x:f>
        <x:v>24640</x:v>
      </x:c>
      <x:c r="Q6412" s="268" t="n">
        <x:f>MIN(M6412,FARMER_HOURS)*FARMER_RATE+MAX(M6412-FARMER_HOURS,0)*TEMP_RATE</x:f>
        <x:v>67881.60267481641</x:v>
      </x:c>
      <x:c r="R6412" s="268" t="n">
        <x:f>O6412-P6412-Q6412-FIXED_COST</x:f>
        <x:v>29882.397325183585</x:v>
      </x:c>
      <x:c r="S6412" s="139" t="str">
        <x:f>IF(AND(L6412&lt;=TOTAL_BED_CAP,N6412&lt;=TEMP_WORKER_CAP),"YES","NO")</x:f>
        <x:v>YES</x:v>
      </x:c>
      <x:c r="T6412" s="139" t="n">
        <x:f>IF(S6412="YES",R6412,-1E+99)</x:f>
        <x:v>29882.397325183585</x:v>
      </x:c>
    </x:row>
    <x:row r="6413">
      <x:c r="A6413" s="139"/>
      <x:c r="B6413" s="139"/>
      <x:c r="C6413" s="139"/>
      <x:c r="D6413" s="139"/>
      <x:c r="E6413" s="139"/>
      <x:c r="F6413" s="139"/>
      <x:c r="G6413" s="139"/>
      <x:c r="H6413" s="139"/>
      <x:c r="I6413" s="266" t="n">
        <x:f>INT((ROW()-ROW($I$46))/((CARROT_CAP+1)*(MESCLUN_CAP+1)))</x:f>
        <x:v>9</x:v>
      </x:c>
      <x:c r="J6413" s="266" t="n">
        <x:f>MOD(INT((ROW()-ROW($I$46))/(MESCLUN_CAP+1)),CARROT_CAP+1)</x:f>
        <x:v>16</x:v>
      </x:c>
      <x:c r="K6413" s="266" t="n">
        <x:f>MOD(ROW()-ROW($I$46),MESCLUN_CAP+1)</x:f>
        <x:v>12</x:v>
      </x:c>
      <x:c r="L6413" s="266" t="n">
        <x:f>SUM(I6413:K6413)</x:f>
        <x:v>37</x:v>
      </x:c>
      <x:c r="M6413" s="267" t="n">
        <x:f>I6413*TOMATO_HOURS*WEEKS*(1+TOMATO_DIM)^I6413+J6413*CARROT_HOURS*WEEKS*(1+CARROT_DIM)^J6413+K6413*MESCLUN_HOURS*WEEKS*(1+MESCLUN_DIM)^K6413</x:f>
        <x:v>3249.30776719749</x:v>
      </x:c>
      <x:c r="N6413" s="267" t="n">
        <x:f>MAX(M6413-FARMER_HOURS,0)/TEMP_HOURS_PER_WORKER</x:f>
        <x:v>1.7564637272204793</x:v>
      </x:c>
      <x:c r="O6413" s="268" t="n">
        <x:f>I6413*TOMATO_PRICE+J6413*CARROT_PRICE+K6413*MESCLUN_PRICE</x:f>
        <x:v>145104</x:v>
      </x:c>
      <x:c r="P6413" s="268" t="n">
        <x:f>I6413*TOMATO_FERTILIZER+J6413*CARROT_FERTILIZER+K6413*MESCLUN_FERTILIZER</x:f>
        <x:v>25520</x:v>
      </x:c>
      <x:c r="Q6413" s="268" t="n">
        <x:f>MIN(M6413,FARMER_HOURS)*FARMER_RATE+MAX(M6413-FARMER_HOURS,0)*TEMP_RATE</x:f>
        <x:v>68911.59318051199</x:v>
      </x:c>
      <x:c r="R6413" s="268" t="n">
        <x:f>O6413-P6413-Q6413-FIXED_COST</x:f>
        <x:v>30672.40681948801</x:v>
      </x:c>
      <x:c r="S6413" s="139" t="str">
        <x:f>IF(AND(L6413&lt;=TOTAL_BED_CAP,N6413&lt;=TEMP_WORKER_CAP),"YES","NO")</x:f>
        <x:v>YES</x:v>
      </x:c>
      <x:c r="T6413" s="139" t="n">
        <x:f>IF(S6413="YES",R6413,-1E+99)</x:f>
        <x:v>30672.40681948801</x:v>
      </x:c>
    </x:row>
    <x:row r="6414">
      <x:c r="A6414" s="139"/>
      <x:c r="B6414" s="139"/>
      <x:c r="C6414" s="139"/>
      <x:c r="D6414" s="139"/>
      <x:c r="E6414" s="139"/>
      <x:c r="F6414" s="139"/>
      <x:c r="G6414" s="139"/>
      <x:c r="H6414" s="139"/>
      <x:c r="I6414" s="266" t="n">
        <x:f>INT((ROW()-ROW($I$46))/((CARROT_CAP+1)*(MESCLUN_CAP+1)))</x:f>
        <x:v>9</x:v>
      </x:c>
      <x:c r="J6414" s="266" t="n">
        <x:f>MOD(INT((ROW()-ROW($I$46))/(MESCLUN_CAP+1)),CARROT_CAP+1)</x:f>
        <x:v>16</x:v>
      </x:c>
      <x:c r="K6414" s="266" t="n">
        <x:f>MOD(ROW()-ROW($I$46),MESCLUN_CAP+1)</x:f>
        <x:v>13</x:v>
      </x:c>
      <x:c r="L6414" s="266" t="n">
        <x:f>SUM(I6414:K6414)</x:f>
        <x:v>38</x:v>
      </x:c>
      <x:c r="M6414" s="267" t="n">
        <x:f>I6414*TOMATO_HOURS*WEEKS*(1+TOMATO_DIM)^I6414+J6414*CARROT_HOURS*WEEKS*(1+CARROT_DIM)^J6414+K6414*MESCLUN_HOURS*WEEKS*(1+MESCLUN_DIM)^K6414</x:f>
        <x:v>3310.0297379058748</x:v>
      </x:c>
      <x:c r="N6414" s="267" t="n">
        <x:f>MAX(M6414-FARMER_HOURS,0)/TEMP_HOURS_PER_WORKER</x:f>
        <x:v>1.7986317624346353</x:v>
      </x:c>
      <x:c r="O6414" s="268" t="n">
        <x:f>I6414*TOMATO_PRICE+J6414*CARROT_PRICE+K6414*MESCLUN_PRICE</x:f>
        <x:v>147804</x:v>
      </x:c>
      <x:c r="P6414" s="268" t="n">
        <x:f>I6414*TOMATO_FERTILIZER+J6414*CARROT_FERTILIZER+K6414*MESCLUN_FERTILIZER</x:f>
        <x:v>26400</x:v>
      </x:c>
      <x:c r="Q6414" s="268" t="n">
        <x:f>MIN(M6414,FARMER_HOURS)*FARMER_RATE+MAX(M6414-FARMER_HOURS,0)*TEMP_RATE</x:f>
        <x:v>69965.79406086588</x:v>
      </x:c>
      <x:c r="R6414" s="268" t="n">
        <x:f>O6414-P6414-Q6414-FIXED_COST</x:f>
        <x:v>31438.205939134117</x:v>
      </x:c>
      <x:c r="S6414" s="139" t="str">
        <x:f>IF(AND(L6414&lt;=TOTAL_BED_CAP,N6414&lt;=TEMP_WORKER_CAP),"YES","NO")</x:f>
        <x:v>YES</x:v>
      </x:c>
      <x:c r="T6414" s="139" t="n">
        <x:f>IF(S6414="YES",R6414,-1E+99)</x:f>
        <x:v>31438.205939134117</x:v>
      </x:c>
    </x:row>
    <x:row r="6415">
      <x:c r="A6415" s="139"/>
      <x:c r="B6415" s="139"/>
      <x:c r="C6415" s="139"/>
      <x:c r="D6415" s="139"/>
      <x:c r="E6415" s="139"/>
      <x:c r="F6415" s="139"/>
      <x:c r="G6415" s="139"/>
      <x:c r="H6415" s="139"/>
      <x:c r="I6415" s="266" t="n">
        <x:f>INT((ROW()-ROW($I$46))/((CARROT_CAP+1)*(MESCLUN_CAP+1)))</x:f>
        <x:v>9</x:v>
      </x:c>
      <x:c r="J6415" s="266" t="n">
        <x:f>MOD(INT((ROW()-ROW($I$46))/(MESCLUN_CAP+1)),CARROT_CAP+1)</x:f>
        <x:v>16</x:v>
      </x:c>
      <x:c r="K6415" s="266" t="n">
        <x:f>MOD(ROW()-ROW($I$46),MESCLUN_CAP+1)</x:f>
        <x:v>14</x:v>
      </x:c>
      <x:c r="L6415" s="266" t="n">
        <x:f>SUM(I6415:K6415)</x:f>
        <x:v>39</x:v>
      </x:c>
      <x:c r="M6415" s="267" t="n">
        <x:f>I6415*TOMATO_HOURS*WEEKS*(1+TOMATO_DIM)^I6415+J6415*CARROT_HOURS*WEEKS*(1+CARROT_DIM)^J6415+K6415*MESCLUN_HOURS*WEEKS*(1+MESCLUN_DIM)^K6415</x:f>
        <x:v>3372.171819219536</x:v>
      </x:c>
      <x:c r="N6415" s="267" t="n">
        <x:f>MAX(M6415-FARMER_HOURS,0)/TEMP_HOURS_PER_WORKER</x:f>
        <x:v>1.841785985569122</x:v>
      </x:c>
      <x:c r="O6415" s="268" t="n">
        <x:f>I6415*TOMATO_PRICE+J6415*CARROT_PRICE+K6415*MESCLUN_PRICE</x:f>
        <x:v>150504</x:v>
      </x:c>
      <x:c r="P6415" s="268" t="n">
        <x:f>I6415*TOMATO_FERTILIZER+J6415*CARROT_FERTILIZER+K6415*MESCLUN_FERTILIZER</x:f>
        <x:v>27280</x:v>
      </x:c>
      <x:c r="Q6415" s="268" t="n">
        <x:f>MIN(M6415,FARMER_HOURS)*FARMER_RATE+MAX(M6415-FARMER_HOURS,0)*TEMP_RATE</x:f>
        <x:v>71044.64963922805</x:v>
      </x:c>
      <x:c r="R6415" s="268" t="n">
        <x:f>O6415-P6415-Q6415-FIXED_COST</x:f>
        <x:v>32179.350360771947</x:v>
      </x:c>
      <x:c r="S6415" s="139" t="str">
        <x:f>IF(AND(L6415&lt;=TOTAL_BED_CAP,N6415&lt;=TEMP_WORKER_CAP),"YES","NO")</x:f>
        <x:v>YES</x:v>
      </x:c>
      <x:c r="T6415" s="139" t="n">
        <x:f>IF(S6415="YES",R6415,-1E+99)</x:f>
        <x:v>32179.350360771947</x:v>
      </x:c>
    </x:row>
    <x:row r="6416">
      <x:c r="A6416" s="139"/>
      <x:c r="B6416" s="139"/>
      <x:c r="C6416" s="139"/>
      <x:c r="D6416" s="139"/>
      <x:c r="E6416" s="139"/>
      <x:c r="F6416" s="139"/>
      <x:c r="G6416" s="139"/>
      <x:c r="H6416" s="139"/>
      <x:c r="I6416" s="266" t="n">
        <x:f>INT((ROW()-ROW($I$46))/((CARROT_CAP+1)*(MESCLUN_CAP+1)))</x:f>
        <x:v>9</x:v>
      </x:c>
      <x:c r="J6416" s="266" t="n">
        <x:f>MOD(INT((ROW()-ROW($I$46))/(MESCLUN_CAP+1)),CARROT_CAP+1)</x:f>
        <x:v>16</x:v>
      </x:c>
      <x:c r="K6416" s="266" t="n">
        <x:f>MOD(ROW()-ROW($I$46),MESCLUN_CAP+1)</x:f>
        <x:v>15</x:v>
      </x:c>
      <x:c r="L6416" s="266" t="n">
        <x:f>SUM(I6416:K6416)</x:f>
        <x:v>40</x:v>
      </x:c>
      <x:c r="M6416" s="267" t="n">
        <x:f>I6416*TOMATO_HOURS*WEEKS*(1+TOMATO_DIM)^I6416+J6416*CARROT_HOURS*WEEKS*(1+CARROT_DIM)^J6416+K6416*MESCLUN_HOURS*WEEKS*(1+MESCLUN_DIM)^K6416</x:f>
        <x:v>3435.760026095682</x:v>
      </x:c>
      <x:c r="N6416" s="267" t="n">
        <x:f>MAX(M6416-FARMER_HOURS,0)/TEMP_HOURS_PER_WORKER</x:f>
        <x:v>1.8859444625664459</x:v>
      </x:c>
      <x:c r="O6416" s="268" t="n">
        <x:f>I6416*TOMATO_PRICE+J6416*CARROT_PRICE+K6416*MESCLUN_PRICE</x:f>
        <x:v>153204</x:v>
      </x:c>
      <x:c r="P6416" s="268" t="n">
        <x:f>I6416*TOMATO_FERTILIZER+J6416*CARROT_FERTILIZER+K6416*MESCLUN_FERTILIZER</x:f>
        <x:v>28160</x:v>
      </x:c>
      <x:c r="Q6416" s="268" t="n">
        <x:f>MIN(M6416,FARMER_HOURS)*FARMER_RATE+MAX(M6416-FARMER_HOURS,0)*TEMP_RATE</x:f>
        <x:v>72148.61156416114</x:v>
      </x:c>
      <x:c r="R6416" s="268" t="n">
        <x:f>O6416-P6416-Q6416-FIXED_COST</x:f>
        <x:v>32895.38843583886</x:v>
      </x:c>
      <x:c r="S6416" s="139" t="str">
        <x:f>IF(AND(L6416&lt;=TOTAL_BED_CAP,N6416&lt;=TEMP_WORKER_CAP),"YES","NO")</x:f>
        <x:v>YES</x:v>
      </x:c>
      <x:c r="T6416" s="139" t="n">
        <x:f>IF(S6416="YES",R6416,-1E+99)</x:f>
        <x:v>32895.38843583886</x:v>
      </x:c>
    </x:row>
    <x:row r="6417">
      <x:c r="A6417" s="139"/>
      <x:c r="B6417" s="139"/>
      <x:c r="C6417" s="139"/>
      <x:c r="D6417" s="139"/>
      <x:c r="E6417" s="139"/>
      <x:c r="F6417" s="139"/>
      <x:c r="G6417" s="139"/>
      <x:c r="H6417" s="139"/>
      <x:c r="I6417" s="266" t="n">
        <x:f>INT((ROW()-ROW($I$46))/((CARROT_CAP+1)*(MESCLUN_CAP+1)))</x:f>
        <x:v>9</x:v>
      </x:c>
      <x:c r="J6417" s="266" t="n">
        <x:f>MOD(INT((ROW()-ROW($I$46))/(MESCLUN_CAP+1)),CARROT_CAP+1)</x:f>
        <x:v>16</x:v>
      </x:c>
      <x:c r="K6417" s="266" t="n">
        <x:f>MOD(ROW()-ROW($I$46),MESCLUN_CAP+1)</x:f>
        <x:v>16</x:v>
      </x:c>
      <x:c r="L6417" s="266" t="n">
        <x:f>SUM(I6417:K6417)</x:f>
        <x:v>41</x:v>
      </x:c>
      <x:c r="M6417" s="267" t="n">
        <x:f>I6417*TOMATO_HOURS*WEEKS*(1+TOMATO_DIM)^I6417+J6417*CARROT_HOURS*WEEKS*(1+CARROT_DIM)^J6417+K6417*MESCLUN_HOURS*WEEKS*(1+MESCLUN_DIM)^K6417</x:f>
        <x:v>3500.820801973171</x:v>
      </x:c>
      <x:c r="N6417" s="267" t="n">
        <x:f>MAX(M6417-FARMER_HOURS,0)/TEMP_HOURS_PER_WORKER</x:f>
        <x:v>1.9311255569258132</x:v>
      </x:c>
      <x:c r="O6417" s="268" t="n">
        <x:f>I6417*TOMATO_PRICE+J6417*CARROT_PRICE+K6417*MESCLUN_PRICE</x:f>
        <x:v>155904</x:v>
      </x:c>
      <x:c r="P6417" s="268" t="n">
        <x:f>I6417*TOMATO_FERTILIZER+J6417*CARROT_FERTILIZER+K6417*MESCLUN_FERTILIZER</x:f>
        <x:v>29040</x:v>
      </x:c>
      <x:c r="Q6417" s="268" t="n">
        <x:f>MIN(M6417,FARMER_HOURS)*FARMER_RATE+MAX(M6417-FARMER_HOURS,0)*TEMP_RATE</x:f>
        <x:v>73278.13892314534</x:v>
      </x:c>
      <x:c r="R6417" s="268" t="n">
        <x:f>O6417-P6417-Q6417-FIXED_COST</x:f>
        <x:v>33585.861076854664</x:v>
      </x:c>
      <x:c r="S6417" s="139" t="str">
        <x:f>IF(AND(L6417&lt;=TOTAL_BED_CAP,N6417&lt;=TEMP_WORKER_CAP),"YES","NO")</x:f>
        <x:v>YES</x:v>
      </x:c>
      <x:c r="T6417" s="139" t="n">
        <x:f>IF(S6417="YES",R6417,-1E+99)</x:f>
        <x:v>33585.861076854664</x:v>
      </x:c>
    </x:row>
    <x:row r="6418">
      <x:c r="A6418" s="139"/>
      <x:c r="B6418" s="139"/>
      <x:c r="C6418" s="139"/>
      <x:c r="D6418" s="139"/>
      <x:c r="E6418" s="139"/>
      <x:c r="F6418" s="139"/>
      <x:c r="G6418" s="139"/>
      <x:c r="H6418" s="139"/>
      <x:c r="I6418" s="266" t="n">
        <x:f>INT((ROW()-ROW($I$46))/((CARROT_CAP+1)*(MESCLUN_CAP+1)))</x:f>
        <x:v>9</x:v>
      </x:c>
      <x:c r="J6418" s="266" t="n">
        <x:f>MOD(INT((ROW()-ROW($I$46))/(MESCLUN_CAP+1)),CARROT_CAP+1)</x:f>
        <x:v>16</x:v>
      </x:c>
      <x:c r="K6418" s="266" t="n">
        <x:f>MOD(ROW()-ROW($I$46),MESCLUN_CAP+1)</x:f>
        <x:v>17</x:v>
      </x:c>
      <x:c r="L6418" s="266" t="n">
        <x:f>SUM(I6418:K6418)</x:f>
        <x:v>42</x:v>
      </x:c>
      <x:c r="M6418" s="267" t="n">
        <x:f>I6418*TOMATO_HOURS*WEEKS*(1+TOMATO_DIM)^I6418+J6418*CARROT_HOURS*WEEKS*(1+CARROT_DIM)^J6418+K6418*MESCLUN_HOURS*WEEKS*(1+MESCLUN_DIM)^K6418</x:f>
        <x:v>3567.3810254197115</x:v>
      </x:c>
      <x:c r="N6418" s="267" t="n">
        <x:f>MAX(M6418-FARMER_HOURS,0)/TEMP_HOURS_PER_WORKER</x:f>
        <x:v>1.9773479343192442</x:v>
      </x:c>
      <x:c r="O6418" s="268" t="n">
        <x:f>I6418*TOMATO_PRICE+J6418*CARROT_PRICE+K6418*MESCLUN_PRICE</x:f>
        <x:v>158604</x:v>
      </x:c>
      <x:c r="P6418" s="268" t="n">
        <x:f>I6418*TOMATO_FERTILIZER+J6418*CARROT_FERTILIZER+K6418*MESCLUN_FERTILIZER</x:f>
        <x:v>29920</x:v>
      </x:c>
      <x:c r="Q6418" s="268" t="n">
        <x:f>MIN(M6418,FARMER_HOURS)*FARMER_RATE+MAX(M6418-FARMER_HOURS,0)*TEMP_RATE</x:f>
        <x:v>74433.6983579811</x:v>
      </x:c>
      <x:c r="R6418" s="268" t="n">
        <x:f>O6418-P6418-Q6418-FIXED_COST</x:f>
        <x:v>34250.301642018894</x:v>
      </x:c>
      <x:c r="S6418" s="139" t="str">
        <x:f>IF(AND(L6418&lt;=TOTAL_BED_CAP,N6418&lt;=TEMP_WORKER_CAP),"YES","NO")</x:f>
        <x:v>YES</x:v>
      </x:c>
      <x:c r="T6418" s="139" t="n">
        <x:f>IF(S6418="YES",R6418,-1E+99)</x:f>
        <x:v>34250.301642018894</x:v>
      </x:c>
    </x:row>
    <x:row r="6419">
      <x:c r="A6419" s="139"/>
      <x:c r="B6419" s="139"/>
      <x:c r="C6419" s="139"/>
      <x:c r="D6419" s="139"/>
      <x:c r="E6419" s="139"/>
      <x:c r="F6419" s="139"/>
      <x:c r="G6419" s="139"/>
      <x:c r="H6419" s="139"/>
      <x:c r="I6419" s="266" t="n">
        <x:f>INT((ROW()-ROW($I$46))/((CARROT_CAP+1)*(MESCLUN_CAP+1)))</x:f>
        <x:v>9</x:v>
      </x:c>
      <x:c r="J6419" s="266" t="n">
        <x:f>MOD(INT((ROW()-ROW($I$46))/(MESCLUN_CAP+1)),CARROT_CAP+1)</x:f>
        <x:v>16</x:v>
      </x:c>
      <x:c r="K6419" s="266" t="n">
        <x:f>MOD(ROW()-ROW($I$46),MESCLUN_CAP+1)</x:f>
        <x:v>18</x:v>
      </x:c>
      <x:c r="L6419" s="266" t="n">
        <x:f>SUM(I6419:K6419)</x:f>
        <x:v>43</x:v>
      </x:c>
      <x:c r="M6419" s="267" t="n">
        <x:f>I6419*TOMATO_HOURS*WEEKS*(1+TOMATO_DIM)^I6419+J6419*CARROT_HOURS*WEEKS*(1+CARROT_DIM)^J6419+K6419*MESCLUN_HOURS*WEEKS*(1+MESCLUN_DIM)^K6419</x:f>
        <x:v>3635.4680168782984</x:v>
      </x:c>
      <x:c r="N6419" s="267" t="n">
        <x:f>MAX(M6419-FARMER_HOURS,0)/TEMP_HOURS_PER_WORKER</x:f>
        <x:v>2.024630567276596</x:v>
      </x:c>
      <x:c r="O6419" s="268" t="n">
        <x:f>I6419*TOMATO_PRICE+J6419*CARROT_PRICE+K6419*MESCLUN_PRICE</x:f>
        <x:v>161304</x:v>
      </x:c>
      <x:c r="P6419" s="268" t="n">
        <x:f>I6419*TOMATO_FERTILIZER+J6419*CARROT_FERTILIZER+K6419*MESCLUN_FERTILIZER</x:f>
        <x:v>30800</x:v>
      </x:c>
      <x:c r="Q6419" s="268" t="n">
        <x:f>MIN(M6419,FARMER_HOURS)*FARMER_RATE+MAX(M6419-FARMER_HOURS,0)*TEMP_RATE</x:f>
        <x:v>75615.7641819149</x:v>
      </x:c>
      <x:c r="R6419" s="268" t="n">
        <x:f>O6419-P6419-Q6419-FIXED_COST</x:f>
        <x:v>34888.2358180851</x:v>
      </x:c>
      <x:c r="S6419" s="139" t="str">
        <x:f>IF(AND(L6419&lt;=TOTAL_BED_CAP,N6419&lt;=TEMP_WORKER_CAP),"YES","NO")</x:f>
        <x:v>YES</x:v>
      </x:c>
      <x:c r="T6419" s="139" t="n">
        <x:f>IF(S6419="YES",R6419,-1E+99)</x:f>
        <x:v>34888.2358180851</x:v>
      </x:c>
    </x:row>
    <x:row r="6420">
      <x:c r="A6420" s="139"/>
      <x:c r="B6420" s="139"/>
      <x:c r="C6420" s="139"/>
      <x:c r="D6420" s="139"/>
      <x:c r="E6420" s="139"/>
      <x:c r="F6420" s="139"/>
      <x:c r="G6420" s="139"/>
      <x:c r="H6420" s="139"/>
      <x:c r="I6420" s="266" t="n">
        <x:f>INT((ROW()-ROW($I$46))/((CARROT_CAP+1)*(MESCLUN_CAP+1)))</x:f>
        <x:v>9</x:v>
      </x:c>
      <x:c r="J6420" s="266" t="n">
        <x:f>MOD(INT((ROW()-ROW($I$46))/(MESCLUN_CAP+1)),CARROT_CAP+1)</x:f>
        <x:v>16</x:v>
      </x:c>
      <x:c r="K6420" s="266" t="n">
        <x:f>MOD(ROW()-ROW($I$46),MESCLUN_CAP+1)</x:f>
        <x:v>19</x:v>
      </x:c>
      <x:c r="L6420" s="266" t="n">
        <x:f>SUM(I6420:K6420)</x:f>
        <x:v>44</x:v>
      </x:c>
      <x:c r="M6420" s="267" t="n">
        <x:f>I6420*TOMATO_HOURS*WEEKS*(1+TOMATO_DIM)^I6420+J6420*CARROT_HOURS*WEEKS*(1+CARROT_DIM)^J6420+K6420*MESCLUN_HOURS*WEEKS*(1+MESCLUN_DIM)^K6420</x:f>
        <x:v>3705.1095455143204</x:v>
      </x:c>
      <x:c r="N6420" s="267" t="n">
        <x:f>MAX(M6420-FARMER_HOURS,0)/TEMP_HOURS_PER_WORKER</x:f>
        <x:v>2.0729927399405</x:v>
      </x:c>
      <x:c r="O6420" s="268" t="n">
        <x:f>I6420*TOMATO_PRICE+J6420*CARROT_PRICE+K6420*MESCLUN_PRICE</x:f>
        <x:v>164004</x:v>
      </x:c>
      <x:c r="P6420" s="268" t="n">
        <x:f>I6420*TOMATO_FERTILIZER+J6420*CARROT_FERTILIZER+K6420*MESCLUN_FERTILIZER</x:f>
        <x:v>31680</x:v>
      </x:c>
      <x:c r="Q6420" s="268" t="n">
        <x:f>MIN(M6420,FARMER_HOURS)*FARMER_RATE+MAX(M6420-FARMER_HOURS,0)*TEMP_RATE</x:f>
        <x:v>76824.8184985125</x:v>
      </x:c>
      <x:c r="R6420" s="268" t="n">
        <x:f>O6420-P6420-Q6420-FIXED_COST</x:f>
        <x:v>35499.1815014875</x:v>
      </x:c>
      <x:c r="S6420" s="139" t="str">
        <x:f>IF(AND(L6420&lt;=TOTAL_BED_CAP,N6420&lt;=TEMP_WORKER_CAP),"YES","NO")</x:f>
        <x:v>YES</x:v>
      </x:c>
      <x:c r="T6420" s="139" t="n">
        <x:f>IF(S6420="YES",R6420,-1E+99)</x:f>
        <x:v>35499.1815014875</x:v>
      </x:c>
    </x:row>
    <x:row r="6421">
      <x:c r="A6421" s="139"/>
      <x:c r="B6421" s="139"/>
      <x:c r="C6421" s="139"/>
      <x:c r="D6421" s="139"/>
      <x:c r="E6421" s="139"/>
      <x:c r="F6421" s="139"/>
      <x:c r="G6421" s="139"/>
      <x:c r="H6421" s="139"/>
      <x:c r="I6421" s="266" t="n">
        <x:f>INT((ROW()-ROW($I$46))/((CARROT_CAP+1)*(MESCLUN_CAP+1)))</x:f>
        <x:v>9</x:v>
      </x:c>
      <x:c r="J6421" s="266" t="n">
        <x:f>MOD(INT((ROW()-ROW($I$46))/(MESCLUN_CAP+1)),CARROT_CAP+1)</x:f>
        <x:v>16</x:v>
      </x:c>
      <x:c r="K6421" s="266" t="n">
        <x:f>MOD(ROW()-ROW($I$46),MESCLUN_CAP+1)</x:f>
        <x:v>20</x:v>
      </x:c>
      <x:c r="L6421" s="266" t="n">
        <x:f>SUM(I6421:K6421)</x:f>
        <x:v>45</x:v>
      </x:c>
      <x:c r="M6421" s="267" t="n">
        <x:f>I6421*TOMATO_HOURS*WEEKS*(1+TOMATO_DIM)^I6421+J6421*CARROT_HOURS*WEEKS*(1+CARROT_DIM)^J6421+K6421*MESCLUN_HOURS*WEEKS*(1+MESCLUN_DIM)^K6421</x:f>
        <x:v>3776.3338361647975</x:v>
      </x:c>
      <x:c r="N6421" s="267" t="n">
        <x:f>MAX(M6421-FARMER_HOURS,0)/TEMP_HOURS_PER_WORKER</x:f>
        <x:v>2.1224540528922207</x:v>
      </x:c>
      <x:c r="O6421" s="268" t="n">
        <x:f>I6421*TOMATO_PRICE+J6421*CARROT_PRICE+K6421*MESCLUN_PRICE</x:f>
        <x:v>166704</x:v>
      </x:c>
      <x:c r="P6421" s="268" t="n">
        <x:f>I6421*TOMATO_FERTILIZER+J6421*CARROT_FERTILIZER+K6421*MESCLUN_FERTILIZER</x:f>
        <x:v>32560</x:v>
      </x:c>
      <x:c r="Q6421" s="268" t="n">
        <x:f>MIN(M6421,FARMER_HOURS)*FARMER_RATE+MAX(M6421-FARMER_HOURS,0)*TEMP_RATE</x:f>
        <x:v>78061.3513223055</x:v>
      </x:c>
      <x:c r="R6421" s="268" t="n">
        <x:f>O6421-P6421-Q6421-FIXED_COST</x:f>
        <x:v>36082.648677694495</x:v>
      </x:c>
      <x:c r="S6421" s="139" t="str">
        <x:f>IF(AND(L6421&lt;=TOTAL_BED_CAP,N6421&lt;=TEMP_WORKER_CAP),"YES","NO")</x:f>
        <x:v>YES</x:v>
      </x:c>
      <x:c r="T6421" s="139" t="n">
        <x:f>IF(S6421="YES",R6421,-1E+99)</x:f>
        <x:v>36082.648677694495</x:v>
      </x:c>
    </x:row>
    <x:row r="6422">
      <x:c r="A6422" s="139"/>
      <x:c r="B6422" s="139"/>
      <x:c r="C6422" s="139"/>
      <x:c r="D6422" s="139"/>
      <x:c r="E6422" s="139"/>
      <x:c r="F6422" s="139"/>
      <x:c r="G6422" s="139"/>
      <x:c r="H6422" s="139"/>
      <x:c r="I6422" s="266" t="n">
        <x:f>INT((ROW()-ROW($I$46))/((CARROT_CAP+1)*(MESCLUN_CAP+1)))</x:f>
        <x:v>9</x:v>
      </x:c>
      <x:c r="J6422" s="266" t="n">
        <x:f>MOD(INT((ROW()-ROW($I$46))/(MESCLUN_CAP+1)),CARROT_CAP+1)</x:f>
        <x:v>16</x:v>
      </x:c>
      <x:c r="K6422" s="266" t="n">
        <x:f>MOD(ROW()-ROW($I$46),MESCLUN_CAP+1)</x:f>
        <x:v>21</x:v>
      </x:c>
      <x:c r="L6422" s="266" t="n">
        <x:f>SUM(I6422:K6422)</x:f>
        <x:v>46</x:v>
      </x:c>
      <x:c r="M6422" s="267" t="n">
        <x:f>I6422*TOMATO_HOURS*WEEKS*(1+TOMATO_DIM)^I6422+J6422*CARROT_HOURS*WEEKS*(1+CARROT_DIM)^J6422+K6422*MESCLUN_HOURS*WEEKS*(1+MESCLUN_DIM)^K6422</x:f>
        <x:v>3849.169576391241</x:v>
      </x:c>
      <x:c r="N6422" s="267" t="n">
        <x:f>MAX(M6422-FARMER_HOURS,0)/TEMP_HOURS_PER_WORKER</x:f>
        <x:v>2.173034428049473</x:v>
      </x:c>
      <x:c r="O6422" s="268" t="n">
        <x:f>I6422*TOMATO_PRICE+J6422*CARROT_PRICE+K6422*MESCLUN_PRICE</x:f>
        <x:v>169404</x:v>
      </x:c>
      <x:c r="P6422" s="268" t="n">
        <x:f>I6422*TOMATO_FERTILIZER+J6422*CARROT_FERTILIZER+K6422*MESCLUN_FERTILIZER</x:f>
        <x:v>33440</x:v>
      </x:c>
      <x:c r="Q6422" s="268" t="n">
        <x:f>MIN(M6422,FARMER_HOURS)*FARMER_RATE+MAX(M6422-FARMER_HOURS,0)*TEMP_RATE</x:f>
        <x:v>79325.86070123682</x:v>
      </x:c>
      <x:c r="R6422" s="268" t="n">
        <x:f>O6422-P6422-Q6422-FIXED_COST</x:f>
        <x:v>36638.139298763184</x:v>
      </x:c>
      <x:c r="S6422" s="139" t="str">
        <x:f>IF(AND(L6422&lt;=TOTAL_BED_CAP,N6422&lt;=TEMP_WORKER_CAP),"YES","NO")</x:f>
        <x:v>YES</x:v>
      </x:c>
      <x:c r="T6422" s="139" t="n">
        <x:f>IF(S6422="YES",R6422,-1E+99)</x:f>
        <x:v>36638.139298763184</x:v>
      </x:c>
    </x:row>
    <x:row r="6423">
      <x:c r="A6423" s="139"/>
      <x:c r="B6423" s="139"/>
      <x:c r="C6423" s="139"/>
      <x:c r="D6423" s="139"/>
      <x:c r="E6423" s="139"/>
      <x:c r="F6423" s="139"/>
      <x:c r="G6423" s="139"/>
      <x:c r="H6423" s="139"/>
      <x:c r="I6423" s="266" t="n">
        <x:f>INT((ROW()-ROW($I$46))/((CARROT_CAP+1)*(MESCLUN_CAP+1)))</x:f>
        <x:v>9</x:v>
      </x:c>
      <x:c r="J6423" s="266" t="n">
        <x:f>MOD(INT((ROW()-ROW($I$46))/(MESCLUN_CAP+1)),CARROT_CAP+1)</x:f>
        <x:v>16</x:v>
      </x:c>
      <x:c r="K6423" s="266" t="n">
        <x:f>MOD(ROW()-ROW($I$46),MESCLUN_CAP+1)</x:f>
        <x:v>22</x:v>
      </x:c>
      <x:c r="L6423" s="266" t="n">
        <x:f>SUM(I6423:K6423)</x:f>
        <x:v>47</x:v>
      </x:c>
      <x:c r="M6423" s="267" t="n">
        <x:f>I6423*TOMATO_HOURS*WEEKS*(1+TOMATO_DIM)^I6423+J6423*CARROT_HOURS*WEEKS*(1+CARROT_DIM)^J6423+K6423*MESCLUN_HOURS*WEEKS*(1+MESCLUN_DIM)^K6423</x:f>
        <x:v>3923.645923637637</x:v>
      </x:c>
      <x:c r="N6423" s="267" t="n">
        <x:f>MAX(M6423-FARMER_HOURS,0)/TEMP_HOURS_PER_WORKER</x:f>
        <x:v>2.224754113637248</x:v>
      </x:c>
      <x:c r="O6423" s="268" t="n">
        <x:f>I6423*TOMATO_PRICE+J6423*CARROT_PRICE+K6423*MESCLUN_PRICE</x:f>
        <x:v>172104</x:v>
      </x:c>
      <x:c r="P6423" s="268" t="n">
        <x:f>I6423*TOMATO_FERTILIZER+J6423*CARROT_FERTILIZER+K6423*MESCLUN_FERTILIZER</x:f>
        <x:v>34320</x:v>
      </x:c>
      <x:c r="Q6423" s="268" t="n">
        <x:f>MIN(M6423,FARMER_HOURS)*FARMER_RATE+MAX(M6423-FARMER_HOURS,0)*TEMP_RATE</x:f>
        <x:v>80618.8528409312</x:v>
      </x:c>
      <x:c r="R6423" s="268" t="n">
        <x:f>O6423-P6423-Q6423-FIXED_COST</x:f>
        <x:v>37165.1471590688</x:v>
      </x:c>
      <x:c r="S6423" s="139" t="str">
        <x:f>IF(AND(L6423&lt;=TOTAL_BED_CAP,N6423&lt;=TEMP_WORKER_CAP),"YES","NO")</x:f>
        <x:v>YES</x:v>
      </x:c>
      <x:c r="T6423" s="139" t="n">
        <x:f>IF(S6423="YES",R6423,-1E+99)</x:f>
        <x:v>37165.1471590688</x:v>
      </x:c>
    </x:row>
    <x:row r="6424">
      <x:c r="A6424" s="139"/>
      <x:c r="B6424" s="139"/>
      <x:c r="C6424" s="139"/>
      <x:c r="D6424" s="139"/>
      <x:c r="E6424" s="139"/>
      <x:c r="F6424" s="139"/>
      <x:c r="G6424" s="139"/>
      <x:c r="H6424" s="139"/>
      <x:c r="I6424" s="266" t="n">
        <x:f>INT((ROW()-ROW($I$46))/((CARROT_CAP+1)*(MESCLUN_CAP+1)))</x:f>
        <x:v>9</x:v>
      </x:c>
      <x:c r="J6424" s="266" t="n">
        <x:f>MOD(INT((ROW()-ROW($I$46))/(MESCLUN_CAP+1)),CARROT_CAP+1)</x:f>
        <x:v>16</x:v>
      </x:c>
      <x:c r="K6424" s="266" t="n">
        <x:f>MOD(ROW()-ROW($I$46),MESCLUN_CAP+1)</x:f>
        <x:v>23</x:v>
      </x:c>
      <x:c r="L6424" s="266" t="n">
        <x:f>SUM(I6424:K6424)</x:f>
        <x:v>48</x:v>
      </x:c>
      <x:c r="M6424" s="267" t="n">
        <x:f>I6424*TOMATO_HOURS*WEEKS*(1+TOMATO_DIM)^I6424+J6424*CARROT_HOURS*WEEKS*(1+CARROT_DIM)^J6424+K6424*MESCLUN_HOURS*WEEKS*(1+MESCLUN_DIM)^K6424</x:f>
        <x:v>3999.7925124950734</x:v>
      </x:c>
      <x:c r="N6424" s="267" t="n">
        <x:f>MAX(M6424-FARMER_HOURS,0)/TEMP_HOURS_PER_WORKER</x:f>
        <x:v>2.27763368923269</x:v>
      </x:c>
      <x:c r="O6424" s="268" t="n">
        <x:f>I6424*TOMATO_PRICE+J6424*CARROT_PRICE+K6424*MESCLUN_PRICE</x:f>
        <x:v>174804</x:v>
      </x:c>
      <x:c r="P6424" s="268" t="n">
        <x:f>I6424*TOMATO_FERTILIZER+J6424*CARROT_FERTILIZER+K6424*MESCLUN_FERTILIZER</x:f>
        <x:v>35200</x:v>
      </x:c>
      <x:c r="Q6424" s="268" t="n">
        <x:f>MIN(M6424,FARMER_HOURS)*FARMER_RATE+MAX(M6424-FARMER_HOURS,0)*TEMP_RATE</x:f>
        <x:v>81940.84223081724</x:v>
      </x:c>
      <x:c r="R6424" s="268" t="n">
        <x:f>O6424-P6424-Q6424-FIXED_COST</x:f>
        <x:v>37663.157769182755</x:v>
      </x:c>
      <x:c r="S6424" s="139" t="str">
        <x:f>IF(AND(L6424&lt;=TOTAL_BED_CAP,N6424&lt;=TEMP_WORKER_CAP),"YES","NO")</x:f>
        <x:v>YES</x:v>
      </x:c>
      <x:c r="T6424" s="139" t="n">
        <x:f>IF(S6424="YES",R6424,-1E+99)</x:f>
        <x:v>37663.157769182755</x:v>
      </x:c>
    </x:row>
    <x:row r="6425">
      <x:c r="A6425" s="139"/>
      <x:c r="B6425" s="139"/>
      <x:c r="C6425" s="139"/>
      <x:c r="D6425" s="139"/>
      <x:c r="E6425" s="139"/>
      <x:c r="F6425" s="139"/>
      <x:c r="G6425" s="139"/>
      <x:c r="H6425" s="139"/>
      <x:c r="I6425" s="266" t="n">
        <x:f>INT((ROW()-ROW($I$46))/((CARROT_CAP+1)*(MESCLUN_CAP+1)))</x:f>
        <x:v>9</x:v>
      </x:c>
      <x:c r="J6425" s="266" t="n">
        <x:f>MOD(INT((ROW()-ROW($I$46))/(MESCLUN_CAP+1)),CARROT_CAP+1)</x:f>
        <x:v>16</x:v>
      </x:c>
      <x:c r="K6425" s="266" t="n">
        <x:f>MOD(ROW()-ROW($I$46),MESCLUN_CAP+1)</x:f>
        <x:v>24</x:v>
      </x:c>
      <x:c r="L6425" s="266" t="n">
        <x:f>SUM(I6425:K6425)</x:f>
        <x:v>49</x:v>
      </x:c>
      <x:c r="M6425" s="267" t="n">
        <x:f>I6425*TOMATO_HOURS*WEEKS*(1+TOMATO_DIM)^I6425+J6425*CARROT_HOURS*WEEKS*(1+CARROT_DIM)^J6425+K6425*MESCLUN_HOURS*WEEKS*(1+MESCLUN_DIM)^K6425</x:f>
        <x:v>4077.6394620745696</x:v>
      </x:c>
      <x:c r="N6425" s="267" t="n">
        <x:f>MAX(M6425-FARMER_HOURS,0)/TEMP_HOURS_PER_WORKER</x:f>
        <x:v>2.331694070885118</x:v>
      </x:c>
      <x:c r="O6425" s="268" t="n">
        <x:f>I6425*TOMATO_PRICE+J6425*CARROT_PRICE+K6425*MESCLUN_PRICE</x:f>
        <x:v>177504</x:v>
      </x:c>
      <x:c r="P6425" s="268" t="n">
        <x:f>I6425*TOMATO_FERTILIZER+J6425*CARROT_FERTILIZER+K6425*MESCLUN_FERTILIZER</x:f>
        <x:v>36080</x:v>
      </x:c>
      <x:c r="Q6425" s="268" t="n">
        <x:f>MIN(M6425,FARMER_HOURS)*FARMER_RATE+MAX(M6425-FARMER_HOURS,0)*TEMP_RATE</x:f>
        <x:v>83292.35177212793</x:v>
      </x:c>
      <x:c r="R6425" s="268" t="n">
        <x:f>O6425-P6425-Q6425-FIXED_COST</x:f>
        <x:v>38131.648227872065</x:v>
      </x:c>
      <x:c r="S6425" s="139" t="str">
        <x:f>IF(AND(L6425&lt;=TOTAL_BED_CAP,N6425&lt;=TEMP_WORKER_CAP),"YES","NO")</x:f>
        <x:v>YES</x:v>
      </x:c>
      <x:c r="T6425" s="139" t="n">
        <x:f>IF(S6425="YES",R6425,-1E+99)</x:f>
        <x:v>38131.648227872065</x:v>
      </x:c>
    </x:row>
    <x:row r="6426">
      <x:c r="A6426" s="139"/>
      <x:c r="B6426" s="139"/>
      <x:c r="C6426" s="139"/>
      <x:c r="D6426" s="139"/>
      <x:c r="E6426" s="139"/>
      <x:c r="F6426" s="139"/>
      <x:c r="G6426" s="139"/>
      <x:c r="H6426" s="139"/>
      <x:c r="I6426" s="266" t="n">
        <x:f>INT((ROW()-ROW($I$46))/((CARROT_CAP+1)*(MESCLUN_CAP+1)))</x:f>
        <x:v>9</x:v>
      </x:c>
      <x:c r="J6426" s="266" t="n">
        <x:f>MOD(INT((ROW()-ROW($I$46))/(MESCLUN_CAP+1)),CARROT_CAP+1)</x:f>
        <x:v>16</x:v>
      </x:c>
      <x:c r="K6426" s="266" t="n">
        <x:f>MOD(ROW()-ROW($I$46),MESCLUN_CAP+1)</x:f>
        <x:v>25</x:v>
      </x:c>
      <x:c r="L6426" s="266" t="n">
        <x:f>SUM(I6426:K6426)</x:f>
        <x:v>50</x:v>
      </x:c>
      <x:c r="M6426" s="267" t="n">
        <x:f>I6426*TOMATO_HOURS*WEEKS*(1+TOMATO_DIM)^I6426+J6426*CARROT_HOURS*WEEKS*(1+CARROT_DIM)^J6426+K6426*MESCLUN_HOURS*WEEKS*(1+MESCLUN_DIM)^K6426</x:f>
        <x:v>4157.217383489667</x:v>
      </x:c>
      <x:c r="N6426" s="267" t="n">
        <x:f>MAX(M6426-FARMER_HOURS,0)/TEMP_HOURS_PER_WORKER</x:f>
        <x:v>2.3869565163122686</x:v>
      </x:c>
      <x:c r="O6426" s="268" t="n">
        <x:f>I6426*TOMATO_PRICE+J6426*CARROT_PRICE+K6426*MESCLUN_PRICE</x:f>
        <x:v>180204</x:v>
      </x:c>
      <x:c r="P6426" s="268" t="n">
        <x:f>I6426*TOMATO_FERTILIZER+J6426*CARROT_FERTILIZER+K6426*MESCLUN_FERTILIZER</x:f>
        <x:v>36960</x:v>
      </x:c>
      <x:c r="Q6426" s="268" t="n">
        <x:f>MIN(M6426,FARMER_HOURS)*FARMER_RATE+MAX(M6426-FARMER_HOURS,0)*TEMP_RATE</x:f>
        <x:v>84673.91290780672</x:v>
      </x:c>
      <x:c r="R6426" s="268" t="n">
        <x:f>O6426-P6426-Q6426-FIXED_COST</x:f>
        <x:v>38570.08709219328</x:v>
      </x:c>
      <x:c r="S6426" s="139" t="str">
        <x:f>IF(AND(L6426&lt;=TOTAL_BED_CAP,N6426&lt;=TEMP_WORKER_CAP),"YES","NO")</x:f>
        <x:v>YES</x:v>
      </x:c>
      <x:c r="T6426" s="139" t="n">
        <x:f>IF(S6426="YES",R6426,-1E+99)</x:f>
        <x:v>38570.08709219328</x:v>
      </x:c>
    </x:row>
    <x:row r="6427">
      <x:c r="A6427" s="139"/>
      <x:c r="B6427" s="139"/>
      <x:c r="C6427" s="139"/>
      <x:c r="D6427" s="139"/>
      <x:c r="E6427" s="139"/>
      <x:c r="F6427" s="139"/>
      <x:c r="G6427" s="139"/>
      <x:c r="H6427" s="139"/>
      <x:c r="I6427" s="266" t="n">
        <x:f>INT((ROW()-ROW($I$46))/((CARROT_CAP+1)*(MESCLUN_CAP+1)))</x:f>
        <x:v>9</x:v>
      </x:c>
      <x:c r="J6427" s="266" t="n">
        <x:f>MOD(INT((ROW()-ROW($I$46))/(MESCLUN_CAP+1)),CARROT_CAP+1)</x:f>
        <x:v>16</x:v>
      </x:c>
      <x:c r="K6427" s="266" t="n">
        <x:f>MOD(ROW()-ROW($I$46),MESCLUN_CAP+1)</x:f>
        <x:v>26</x:v>
      </x:c>
      <x:c r="L6427" s="266" t="n">
        <x:f>SUM(I6427:K6427)</x:f>
        <x:v>51</x:v>
      </x:c>
      <x:c r="M6427" s="267" t="n">
        <x:f>I6427*TOMATO_HOURS*WEEKS*(1+TOMATO_DIM)^I6427+J6427*CARROT_HOURS*WEEKS*(1+CARROT_DIM)^J6427+K6427*MESCLUN_HOURS*WEEKS*(1+MESCLUN_DIM)^K6427</x:f>
        <x:v>4238.557387450384</x:v>
      </x:c>
      <x:c r="N6427" s="267" t="n">
        <x:f>MAX(M6427-FARMER_HOURS,0)/TEMP_HOURS_PER_WORKER</x:f>
        <x:v>2.443442630173878</x:v>
      </x:c>
      <x:c r="O6427" s="268" t="n">
        <x:f>I6427*TOMATO_PRICE+J6427*CARROT_PRICE+K6427*MESCLUN_PRICE</x:f>
        <x:v>182904</x:v>
      </x:c>
      <x:c r="P6427" s="268" t="n">
        <x:f>I6427*TOMATO_FERTILIZER+J6427*CARROT_FERTILIZER+K6427*MESCLUN_FERTILIZER</x:f>
        <x:v>37840</x:v>
      </x:c>
      <x:c r="Q6427" s="268" t="n">
        <x:f>MIN(M6427,FARMER_HOURS)*FARMER_RATE+MAX(M6427-FARMER_HOURS,0)*TEMP_RATE</x:f>
        <x:v>86086.06575434696</x:v>
      </x:c>
      <x:c r="R6427" s="268" t="n">
        <x:f>O6427-P6427-Q6427-FIXED_COST</x:f>
        <x:v>38977.93424565304</x:v>
      </x:c>
      <x:c r="S6427" s="139" t="str">
        <x:f>IF(AND(L6427&lt;=TOTAL_BED_CAP,N6427&lt;=TEMP_WORKER_CAP),"YES","NO")</x:f>
        <x:v>YES</x:v>
      </x:c>
      <x:c r="T6427" s="139" t="n">
        <x:f>IF(S6427="YES",R6427,-1E+99)</x:f>
        <x:v>38977.93424565304</x:v>
      </x:c>
    </x:row>
    <x:row r="6428">
      <x:c r="A6428" s="139"/>
      <x:c r="B6428" s="139"/>
      <x:c r="C6428" s="139"/>
      <x:c r="D6428" s="139"/>
      <x:c r="E6428" s="139"/>
      <x:c r="F6428" s="139"/>
      <x:c r="G6428" s="139"/>
      <x:c r="H6428" s="139"/>
      <x:c r="I6428" s="266" t="n">
        <x:f>INT((ROW()-ROW($I$46))/((CARROT_CAP+1)*(MESCLUN_CAP+1)))</x:f>
        <x:v>9</x:v>
      </x:c>
      <x:c r="J6428" s="266" t="n">
        <x:f>MOD(INT((ROW()-ROW($I$46))/(MESCLUN_CAP+1)),CARROT_CAP+1)</x:f>
        <x:v>16</x:v>
      </x:c>
      <x:c r="K6428" s="266" t="n">
        <x:f>MOD(ROW()-ROW($I$46),MESCLUN_CAP+1)</x:f>
        <x:v>27</x:v>
      </x:c>
      <x:c r="L6428" s="266" t="n">
        <x:f>SUM(I6428:K6428)</x:f>
        <x:v>52</x:v>
      </x:c>
      <x:c r="M6428" s="267" t="n">
        <x:f>I6428*TOMATO_HOURS*WEEKS*(1+TOMATO_DIM)^I6428+J6428*CARROT_HOURS*WEEKS*(1+CARROT_DIM)^J6428+K6428*MESCLUN_HOURS*WEEKS*(1+MESCLUN_DIM)^K6428</x:f>
        <x:v>4321.691091970141</x:v>
      </x:c>
      <x:c r="N6428" s="267" t="n">
        <x:f>MAX(M6428-FARMER_HOURS,0)/TEMP_HOURS_PER_WORKER</x:f>
        <x:v>2.501174369423709</x:v>
      </x:c>
      <x:c r="O6428" s="268" t="n">
        <x:f>I6428*TOMATO_PRICE+J6428*CARROT_PRICE+K6428*MESCLUN_PRICE</x:f>
        <x:v>185604</x:v>
      </x:c>
      <x:c r="P6428" s="268" t="n">
        <x:f>I6428*TOMATO_FERTILIZER+J6428*CARROT_FERTILIZER+K6428*MESCLUN_FERTILIZER</x:f>
        <x:v>38720</x:v>
      </x:c>
      <x:c r="Q6428" s="268" t="n">
        <x:f>MIN(M6428,FARMER_HOURS)*FARMER_RATE+MAX(M6428-FARMER_HOURS,0)*TEMP_RATE</x:f>
        <x:v>87529.35923559274</x:v>
      </x:c>
      <x:c r="R6428" s="268" t="n">
        <x:f>O6428-P6428-Q6428-FIXED_COST</x:f>
        <x:v>39354.64076440726</x:v>
      </x:c>
      <x:c r="S6428" s="139" t="str">
        <x:f>IF(AND(L6428&lt;=TOTAL_BED_CAP,N6428&lt;=TEMP_WORKER_CAP),"YES","NO")</x:f>
        <x:v>YES</x:v>
      </x:c>
      <x:c r="T6428" s="139" t="n">
        <x:f>IF(S6428="YES",R6428,-1E+99)</x:f>
        <x:v>39354.64076440726</x:v>
      </x:c>
    </x:row>
    <x:row r="6429">
      <x:c r="A6429" s="139"/>
      <x:c r="B6429" s="139"/>
      <x:c r="C6429" s="139"/>
      <x:c r="D6429" s="139"/>
      <x:c r="E6429" s="139"/>
      <x:c r="F6429" s="139"/>
      <x:c r="G6429" s="139"/>
      <x:c r="H6429" s="139"/>
      <x:c r="I6429" s="266" t="n">
        <x:f>INT((ROW()-ROW($I$46))/((CARROT_CAP+1)*(MESCLUN_CAP+1)))</x:f>
        <x:v>9</x:v>
      </x:c>
      <x:c r="J6429" s="266" t="n">
        <x:f>MOD(INT((ROW()-ROW($I$46))/(MESCLUN_CAP+1)),CARROT_CAP+1)</x:f>
        <x:v>16</x:v>
      </x:c>
      <x:c r="K6429" s="266" t="n">
        <x:f>MOD(ROW()-ROW($I$46),MESCLUN_CAP+1)</x:f>
        <x:v>28</x:v>
      </x:c>
      <x:c r="L6429" s="266" t="n">
        <x:f>SUM(I6429:K6429)</x:f>
        <x:v>53</x:v>
      </x:c>
      <x:c r="M6429" s="267" t="n">
        <x:f>I6429*TOMATO_HOURS*WEEKS*(1+TOMATO_DIM)^I6429+J6429*CARROT_HOURS*WEEKS*(1+CARROT_DIM)^J6429+K6429*MESCLUN_HOURS*WEEKS*(1+MESCLUN_DIM)^K6429</x:f>
        <x:v>4406.650630187294</x:v>
      </x:c>
      <x:c r="N6429" s="267" t="n">
        <x:f>MAX(M6429-FARMER_HOURS,0)/TEMP_HOURS_PER_WORKER</x:f>
        <x:v>2.5601740487411764</x:v>
      </x:c>
      <x:c r="O6429" s="268" t="n">
        <x:f>I6429*TOMATO_PRICE+J6429*CARROT_PRICE+K6429*MESCLUN_PRICE</x:f>
        <x:v>188304</x:v>
      </x:c>
      <x:c r="P6429" s="268" t="n">
        <x:f>I6429*TOMATO_FERTILIZER+J6429*CARROT_FERTILIZER+K6429*MESCLUN_FERTILIZER</x:f>
        <x:v>39600</x:v>
      </x:c>
      <x:c r="Q6429" s="268" t="n">
        <x:f>MIN(M6429,FARMER_HOURS)*FARMER_RATE+MAX(M6429-FARMER_HOURS,0)*TEMP_RATE</x:f>
        <x:v>89004.35121852941</x:v>
      </x:c>
      <x:c r="R6429" s="268" t="n">
        <x:f>O6429-P6429-Q6429-FIXED_COST</x:f>
        <x:v>39699.64878147059</x:v>
      </x:c>
      <x:c r="S6429" s="139" t="str">
        <x:f>IF(AND(L6429&lt;=TOTAL_BED_CAP,N6429&lt;=TEMP_WORKER_CAP),"YES","NO")</x:f>
        <x:v>YES</x:v>
      </x:c>
      <x:c r="T6429" s="139" t="n">
        <x:f>IF(S6429="YES",R6429,-1E+99)</x:f>
        <x:v>39699.64878147059</x:v>
      </x:c>
    </x:row>
    <x:row r="6430">
      <x:c r="A6430" s="139"/>
      <x:c r="B6430" s="139"/>
      <x:c r="C6430" s="139"/>
      <x:c r="D6430" s="139"/>
      <x:c r="E6430" s="139"/>
      <x:c r="F6430" s="139"/>
      <x:c r="G6430" s="139"/>
      <x:c r="H6430" s="139"/>
      <x:c r="I6430" s="266" t="n">
        <x:f>INT((ROW()-ROW($I$46))/((CARROT_CAP+1)*(MESCLUN_CAP+1)))</x:f>
        <x:v>9</x:v>
      </x:c>
      <x:c r="J6430" s="266" t="n">
        <x:f>MOD(INT((ROW()-ROW($I$46))/(MESCLUN_CAP+1)),CARROT_CAP+1)</x:f>
        <x:v>16</x:v>
      </x:c>
      <x:c r="K6430" s="266" t="n">
        <x:f>MOD(ROW()-ROW($I$46),MESCLUN_CAP+1)</x:f>
        <x:v>29</x:v>
      </x:c>
      <x:c r="L6430" s="266" t="n">
        <x:f>SUM(I6430:K6430)</x:f>
        <x:v>54</x:v>
      </x:c>
      <x:c r="M6430" s="267" t="n">
        <x:f>I6430*TOMATO_HOURS*WEEKS*(1+TOMATO_DIM)^I6430+J6430*CARROT_HOURS*WEEKS*(1+CARROT_DIM)^J6430+K6430*MESCLUN_HOURS*WEEKS*(1+MESCLUN_DIM)^K6430</x:f>
        <x:v>4493.468658302948</x:v>
      </x:c>
      <x:c r="N6430" s="267" t="n">
        <x:f>MAX(M6430-FARMER_HOURS,0)/TEMP_HOURS_PER_WORKER</x:f>
        <x:v>2.620464346043714</x:v>
      </x:c>
      <x:c r="O6430" s="268" t="n">
        <x:f>I6430*TOMATO_PRICE+J6430*CARROT_PRICE+K6430*MESCLUN_PRICE</x:f>
        <x:v>191004</x:v>
      </x:c>
      <x:c r="P6430" s="268" t="n">
        <x:f>I6430*TOMATO_FERTILIZER+J6430*CARROT_FERTILIZER+K6430*MESCLUN_FERTILIZER</x:f>
        <x:v>40480</x:v>
      </x:c>
      <x:c r="Q6430" s="268" t="n">
        <x:f>MIN(M6430,FARMER_HOURS)*FARMER_RATE+MAX(M6430-FARMER_HOURS,0)*TEMP_RATE</x:f>
        <x:v>90511.60865109284</x:v>
      </x:c>
      <x:c r="R6430" s="268" t="n">
        <x:f>O6430-P6430-Q6430-FIXED_COST</x:f>
        <x:v>40012.39134890716</x:v>
      </x:c>
      <x:c r="S6430" s="139" t="str">
        <x:f>IF(AND(L6430&lt;=TOTAL_BED_CAP,N6430&lt;=TEMP_WORKER_CAP),"YES","NO")</x:f>
        <x:v>YES</x:v>
      </x:c>
      <x:c r="T6430" s="139" t="n">
        <x:f>IF(S6430="YES",R6430,-1E+99)</x:f>
        <x:v>40012.39134890716</x:v>
      </x:c>
    </x:row>
    <x:row r="6431">
      <x:c r="A6431" s="139"/>
      <x:c r="B6431" s="139"/>
      <x:c r="C6431" s="139"/>
      <x:c r="D6431" s="139"/>
      <x:c r="E6431" s="139"/>
      <x:c r="F6431" s="139"/>
      <x:c r="G6431" s="139"/>
      <x:c r="H6431" s="139"/>
      <x:c r="I6431" s="266" t="n">
        <x:f>INT((ROW()-ROW($I$46))/((CARROT_CAP+1)*(MESCLUN_CAP+1)))</x:f>
        <x:v>9</x:v>
      </x:c>
      <x:c r="J6431" s="266" t="n">
        <x:f>MOD(INT((ROW()-ROW($I$46))/(MESCLUN_CAP+1)),CARROT_CAP+1)</x:f>
        <x:v>16</x:v>
      </x:c>
      <x:c r="K6431" s="266" t="n">
        <x:f>MOD(ROW()-ROW($I$46),MESCLUN_CAP+1)</x:f>
        <x:v>30</x:v>
      </x:c>
      <x:c r="L6431" s="266" t="n">
        <x:f>SUM(I6431:K6431)</x:f>
        <x:v>55</x:v>
      </x:c>
      <x:c r="M6431" s="267" t="n">
        <x:f>I6431*TOMATO_HOURS*WEEKS*(1+TOMATO_DIM)^I6431+J6431*CARROT_HOURS*WEEKS*(1+CARROT_DIM)^J6431+K6431*MESCLUN_HOURS*WEEKS*(1+MESCLUN_DIM)^K6431</x:f>
        <x:v>4582.178363636718</x:v>
      </x:c>
      <x:c r="N6431" s="267" t="n">
        <x:f>MAX(M6431-FARMER_HOURS,0)/TEMP_HOURS_PER_WORKER</x:f>
        <x:v>2.682068308081054</x:v>
      </x:c>
      <x:c r="O6431" s="268" t="n">
        <x:f>I6431*TOMATO_PRICE+J6431*CARROT_PRICE+K6431*MESCLUN_PRICE</x:f>
        <x:v>193704</x:v>
      </x:c>
      <x:c r="P6431" s="268" t="n">
        <x:f>I6431*TOMATO_FERTILIZER+J6431*CARROT_FERTILIZER+K6431*MESCLUN_FERTILIZER</x:f>
        <x:v>41360</x:v>
      </x:c>
      <x:c r="Q6431" s="268" t="n">
        <x:f>MIN(M6431,FARMER_HOURS)*FARMER_RATE+MAX(M6431-FARMER_HOURS,0)*TEMP_RATE</x:f>
        <x:v>92051.70770202635</x:v>
      </x:c>
      <x:c r="R6431" s="268" t="n">
        <x:f>O6431-P6431-Q6431-FIXED_COST</x:f>
        <x:v>40292.29229797365</x:v>
      </x:c>
      <x:c r="S6431" s="139" t="str">
        <x:f>IF(AND(L6431&lt;=TOTAL_BED_CAP,N6431&lt;=TEMP_WORKER_CAP),"YES","NO")</x:f>
        <x:v>YES</x:v>
      </x:c>
      <x:c r="T6431" s="139" t="n">
        <x:f>IF(S6431="YES",R6431,-1E+99)</x:f>
        <x:v>40292.29229797365</x:v>
      </x:c>
    </x:row>
    <x:row r="6432">
      <x:c r="A6432" s="139"/>
      <x:c r="B6432" s="139"/>
      <x:c r="C6432" s="139"/>
      <x:c r="D6432" s="139"/>
      <x:c r="E6432" s="139"/>
      <x:c r="F6432" s="139"/>
      <x:c r="G6432" s="139"/>
      <x:c r="H6432" s="139"/>
      <x:c r="I6432" s="266" t="n">
        <x:f>INT((ROW()-ROW($I$46))/((CARROT_CAP+1)*(MESCLUN_CAP+1)))</x:f>
        <x:v>9</x:v>
      </x:c>
      <x:c r="J6432" s="266" t="n">
        <x:f>MOD(INT((ROW()-ROW($I$46))/(MESCLUN_CAP+1)),CARROT_CAP+1)</x:f>
        <x:v>17</x:v>
      </x:c>
      <x:c r="K6432" s="266" t="n">
        <x:f>MOD(ROW()-ROW($I$46),MESCLUN_CAP+1)</x:f>
        <x:v>0</x:v>
      </x:c>
      <x:c r="L6432" s="266" t="n">
        <x:f>SUM(I6432:K6432)</x:f>
        <x:v>26</x:v>
      </x:c>
      <x:c r="M6432" s="267" t="n">
        <x:f>I6432*TOMATO_HOURS*WEEKS*(1+TOMATO_DIM)^I6432+J6432*CARROT_HOURS*WEEKS*(1+CARROT_DIM)^J6432+K6432*MESCLUN_HOURS*WEEKS*(1+MESCLUN_DIM)^K6432</x:f>
        <x:v>2685.9629429103106</x:v>
      </x:c>
      <x:c r="N6432" s="267" t="n">
        <x:f>MAX(M6432-FARMER_HOURS,0)/TEMP_HOURS_PER_WORKER</x:f>
        <x:v>1.3652520436877158</x:v>
      </x:c>
      <x:c r="O6432" s="268" t="n">
        <x:f>I6432*TOMATO_PRICE+J6432*CARROT_PRICE+K6432*MESCLUN_PRICE</x:f>
        <x:v>114798</x:v>
      </x:c>
      <x:c r="P6432" s="268" t="n">
        <x:f>I6432*TOMATO_FERTILIZER+J6432*CARROT_FERTILIZER+K6432*MESCLUN_FERTILIZER</x:f>
        <x:v>15400</x:v>
      </x:c>
      <x:c r="Q6432" s="268" t="n">
        <x:f>MIN(M6432,FARMER_HOURS)*FARMER_RATE+MAX(M6432-FARMER_HOURS,0)*TEMP_RATE</x:f>
        <x:v>59131.301092192894</x:v>
      </x:c>
      <x:c r="R6432" s="268" t="n">
        <x:f>O6432-P6432-Q6432-FIXED_COST</x:f>
        <x:v>20266.698907807106</x:v>
      </x:c>
      <x:c r="S6432" s="139" t="str">
        <x:f>IF(AND(L6432&lt;=TOTAL_BED_CAP,N6432&lt;=TEMP_WORKER_CAP),"YES","NO")</x:f>
        <x:v>YES</x:v>
      </x:c>
      <x:c r="T6432" s="139" t="n">
        <x:f>IF(S6432="YES",R6432,-1E+99)</x:f>
        <x:v>20266.698907807106</x:v>
      </x:c>
    </x:row>
    <x:row r="6433">
      <x:c r="A6433" s="139"/>
      <x:c r="B6433" s="139"/>
      <x:c r="C6433" s="139"/>
      <x:c r="D6433" s="139"/>
      <x:c r="E6433" s="139"/>
      <x:c r="F6433" s="139"/>
      <x:c r="G6433" s="139"/>
      <x:c r="H6433" s="139"/>
      <x:c r="I6433" s="266" t="n">
        <x:f>INT((ROW()-ROW($I$46))/((CARROT_CAP+1)*(MESCLUN_CAP+1)))</x:f>
        <x:v>9</x:v>
      </x:c>
      <x:c r="J6433" s="266" t="n">
        <x:f>MOD(INT((ROW()-ROW($I$46))/(MESCLUN_CAP+1)),CARROT_CAP+1)</x:f>
        <x:v>17</x:v>
      </x:c>
      <x:c r="K6433" s="266" t="n">
        <x:f>MOD(ROW()-ROW($I$46),MESCLUN_CAP+1)</x:f>
        <x:v>1</x:v>
      </x:c>
      <x:c r="L6433" s="266" t="n">
        <x:f>SUM(I6433:K6433)</x:f>
        <x:v>27</x:v>
      </x:c>
      <x:c r="M6433" s="267" t="n">
        <x:f>I6433*TOMATO_HOURS*WEEKS*(1+TOMATO_DIM)^I6433+J6433*CARROT_HOURS*WEEKS*(1+CARROT_DIM)^J6433+K6433*MESCLUN_HOURS*WEEKS*(1+MESCLUN_DIM)^K6433</x:f>
        <x:v>2731.5254429103106</x:v>
      </x:c>
      <x:c r="N6433" s="267" t="n">
        <x:f>MAX(M6433-FARMER_HOURS,0)/TEMP_HOURS_PER_WORKER</x:f>
        <x:v>1.3968926686877157</x:v>
      </x:c>
      <x:c r="O6433" s="268" t="n">
        <x:f>I6433*TOMATO_PRICE+J6433*CARROT_PRICE+K6433*MESCLUN_PRICE</x:f>
        <x:v>117498</x:v>
      </x:c>
      <x:c r="P6433" s="268" t="n">
        <x:f>I6433*TOMATO_FERTILIZER+J6433*CARROT_FERTILIZER+K6433*MESCLUN_FERTILIZER</x:f>
        <x:v>16280</x:v>
      </x:c>
      <x:c r="Q6433" s="268" t="n">
        <x:f>MIN(M6433,FARMER_HOURS)*FARMER_RATE+MAX(M6433-FARMER_HOURS,0)*TEMP_RATE</x:f>
        <x:v>59922.316717192894</x:v>
      </x:c>
      <x:c r="R6433" s="268" t="n">
        <x:f>O6433-P6433-Q6433-FIXED_COST</x:f>
        <x:v>21295.683282807106</x:v>
      </x:c>
      <x:c r="S6433" s="139" t="str">
        <x:f>IF(AND(L6433&lt;=TOTAL_BED_CAP,N6433&lt;=TEMP_WORKER_CAP),"YES","NO")</x:f>
        <x:v>YES</x:v>
      </x:c>
      <x:c r="T6433" s="139" t="n">
        <x:f>IF(S6433="YES",R6433,-1E+99)</x:f>
        <x:v>21295.683282807106</x:v>
      </x:c>
    </x:row>
    <x:row r="6434">
      <x:c r="A6434" s="139"/>
      <x:c r="B6434" s="139"/>
      <x:c r="C6434" s="139"/>
      <x:c r="D6434" s="139"/>
      <x:c r="E6434" s="139"/>
      <x:c r="F6434" s="139"/>
      <x:c r="G6434" s="139"/>
      <x:c r="H6434" s="139"/>
      <x:c r="I6434" s="266" t="n">
        <x:f>INT((ROW()-ROW($I$46))/((CARROT_CAP+1)*(MESCLUN_CAP+1)))</x:f>
        <x:v>9</x:v>
      </x:c>
      <x:c r="J6434" s="266" t="n">
        <x:f>MOD(INT((ROW()-ROW($I$46))/(MESCLUN_CAP+1)),CARROT_CAP+1)</x:f>
        <x:v>17</x:v>
      </x:c>
      <x:c r="K6434" s="266" t="n">
        <x:f>MOD(ROW()-ROW($I$46),MESCLUN_CAP+1)</x:f>
        <x:v>2</x:v>
      </x:c>
      <x:c r="L6434" s="266" t="n">
        <x:f>SUM(I6434:K6434)</x:f>
        <x:v>28</x:v>
      </x:c>
      <x:c r="M6434" s="267" t="n">
        <x:f>I6434*TOMATO_HOURS*WEEKS*(1+TOMATO_DIM)^I6434+J6434*CARROT_HOURS*WEEKS*(1+CARROT_DIM)^J6434+K6434*MESCLUN_HOURS*WEEKS*(1+MESCLUN_DIM)^K6434</x:f>
        <x:v>2778.2270054103105</x:v>
      </x:c>
      <x:c r="N6434" s="267" t="n">
        <x:f>MAX(M6434-FARMER_HOURS,0)/TEMP_HOURS_PER_WORKER</x:f>
        <x:v>1.4293243093127157</x:v>
      </x:c>
      <x:c r="O6434" s="268" t="n">
        <x:f>I6434*TOMATO_PRICE+J6434*CARROT_PRICE+K6434*MESCLUN_PRICE</x:f>
        <x:v>120198</x:v>
      </x:c>
      <x:c r="P6434" s="268" t="n">
        <x:f>I6434*TOMATO_FERTILIZER+J6434*CARROT_FERTILIZER+K6434*MESCLUN_FERTILIZER</x:f>
        <x:v>17160</x:v>
      </x:c>
      <x:c r="Q6434" s="268" t="n">
        <x:f>MIN(M6434,FARMER_HOURS)*FARMER_RATE+MAX(M6434-FARMER_HOURS,0)*TEMP_RATE</x:f>
        <x:v>60733.10773281789</x:v>
      </x:c>
      <x:c r="R6434" s="268" t="n">
        <x:f>O6434-P6434-Q6434-FIXED_COST</x:f>
        <x:v>22304.892267182113</x:v>
      </x:c>
      <x:c r="S6434" s="139" t="str">
        <x:f>IF(AND(L6434&lt;=TOTAL_BED_CAP,N6434&lt;=TEMP_WORKER_CAP),"YES","NO")</x:f>
        <x:v>YES</x:v>
      </x:c>
      <x:c r="T6434" s="139" t="n">
        <x:f>IF(S6434="YES",R6434,-1E+99)</x:f>
        <x:v>22304.892267182113</x:v>
      </x:c>
    </x:row>
    <x:row r="6435">
      <x:c r="A6435" s="139"/>
      <x:c r="B6435" s="139"/>
      <x:c r="C6435" s="139"/>
      <x:c r="D6435" s="139"/>
      <x:c r="E6435" s="139"/>
      <x:c r="F6435" s="139"/>
      <x:c r="G6435" s="139"/>
      <x:c r="H6435" s="139"/>
      <x:c r="I6435" s="266" t="n">
        <x:f>INT((ROW()-ROW($I$46))/((CARROT_CAP+1)*(MESCLUN_CAP+1)))</x:f>
        <x:v>9</x:v>
      </x:c>
      <x:c r="J6435" s="266" t="n">
        <x:f>MOD(INT((ROW()-ROW($I$46))/(MESCLUN_CAP+1)),CARROT_CAP+1)</x:f>
        <x:v>17</x:v>
      </x:c>
      <x:c r="K6435" s="266" t="n">
        <x:f>MOD(ROW()-ROW($I$46),MESCLUN_CAP+1)</x:f>
        <x:v>3</x:v>
      </x:c>
      <x:c r="L6435" s="266" t="n">
        <x:f>SUM(I6435:K6435)</x:f>
        <x:v>29</x:v>
      </x:c>
      <x:c r="M6435" s="267" t="n">
        <x:f>I6435*TOMATO_HOURS*WEEKS*(1+TOMATO_DIM)^I6435+J6435*CARROT_HOURS*WEEKS*(1+CARROT_DIM)^J6435+K6435*MESCLUN_HOURS*WEEKS*(1+MESCLUN_DIM)^K6435</x:f>
        <x:v>2826.0889878321855</x:v>
      </x:c>
      <x:c r="N6435" s="267" t="n">
        <x:f>MAX(M6435-FARMER_HOURS,0)/TEMP_HOURS_PER_WORKER</x:f>
        <x:v>1.4625617971056843</x:v>
      </x:c>
      <x:c r="O6435" s="268" t="n">
        <x:f>I6435*TOMATO_PRICE+J6435*CARROT_PRICE+K6435*MESCLUN_PRICE</x:f>
        <x:v>122898</x:v>
      </x:c>
      <x:c r="P6435" s="268" t="n">
        <x:f>I6435*TOMATO_FERTILIZER+J6435*CARROT_FERTILIZER+K6435*MESCLUN_FERTILIZER</x:f>
        <x:v>18040</x:v>
      </x:c>
      <x:c r="Q6435" s="268" t="n">
        <x:f>MIN(M6435,FARMER_HOURS)*FARMER_RATE+MAX(M6435-FARMER_HOURS,0)*TEMP_RATE</x:f>
        <x:v>61564.044927642106</x:v>
      </x:c>
      <x:c r="R6435" s="268" t="n">
        <x:f>O6435-P6435-Q6435-FIXED_COST</x:f>
        <x:v>23293.955072357894</x:v>
      </x:c>
      <x:c r="S6435" s="139" t="str">
        <x:f>IF(AND(L6435&lt;=TOTAL_BED_CAP,N6435&lt;=TEMP_WORKER_CAP),"YES","NO")</x:f>
        <x:v>YES</x:v>
      </x:c>
      <x:c r="T6435" s="139" t="n">
        <x:f>IF(S6435="YES",R6435,-1E+99)</x:f>
        <x:v>23293.955072357894</x:v>
      </x:c>
    </x:row>
    <x:row r="6436">
      <x:c r="A6436" s="139"/>
      <x:c r="B6436" s="139"/>
      <x:c r="C6436" s="139"/>
      <x:c r="D6436" s="139"/>
      <x:c r="E6436" s="139"/>
      <x:c r="F6436" s="139"/>
      <x:c r="G6436" s="139"/>
      <x:c r="H6436" s="139"/>
      <x:c r="I6436" s="266" t="n">
        <x:f>INT((ROW()-ROW($I$46))/((CARROT_CAP+1)*(MESCLUN_CAP+1)))</x:f>
        <x:v>9</x:v>
      </x:c>
      <x:c r="J6436" s="266" t="n">
        <x:f>MOD(INT((ROW()-ROW($I$46))/(MESCLUN_CAP+1)),CARROT_CAP+1)</x:f>
        <x:v>17</x:v>
      </x:c>
      <x:c r="K6436" s="266" t="n">
        <x:f>MOD(ROW()-ROW($I$46),MESCLUN_CAP+1)</x:f>
        <x:v>4</x:v>
      </x:c>
      <x:c r="L6436" s="266" t="n">
        <x:f>SUM(I6436:K6436)</x:f>
        <x:v>30</x:v>
      </x:c>
      <x:c r="M6436" s="267" t="n">
        <x:f>I6436*TOMATO_HOURS*WEEKS*(1+TOMATO_DIM)^I6436+J6436*CARROT_HOURS*WEEKS*(1+CARROT_DIM)^J6436+K6436*MESCLUN_HOURS*WEEKS*(1+MESCLUN_DIM)^K6436</x:f>
        <x:v>2875.133103554842</x:v>
      </x:c>
      <x:c r="N6436" s="267" t="n">
        <x:f>MAX(M6436-FARMER_HOURS,0)/TEMP_HOURS_PER_WORKER</x:f>
        <x:v>1.4966202108019735</x:v>
      </x:c>
      <x:c r="O6436" s="268" t="n">
        <x:f>I6436*TOMATO_PRICE+J6436*CARROT_PRICE+K6436*MESCLUN_PRICE</x:f>
        <x:v>125598</x:v>
      </x:c>
      <x:c r="P6436" s="268" t="n">
        <x:f>I6436*TOMATO_FERTILIZER+J6436*CARROT_FERTILIZER+K6436*MESCLUN_FERTILIZER</x:f>
        <x:v>18920</x:v>
      </x:c>
      <x:c r="Q6436" s="268" t="n">
        <x:f>MIN(M6436,FARMER_HOURS)*FARMER_RATE+MAX(M6436-FARMER_HOURS,0)*TEMP_RATE</x:f>
        <x:v>62415.50527004934</x:v>
      </x:c>
      <x:c r="R6436" s="268" t="n">
        <x:f>O6436-P6436-Q6436-FIXED_COST</x:f>
        <x:v>24262.49472995066</x:v>
      </x:c>
      <x:c r="S6436" s="139" t="str">
        <x:f>IF(AND(L6436&lt;=TOTAL_BED_CAP,N6436&lt;=TEMP_WORKER_CAP),"YES","NO")</x:f>
        <x:v>YES</x:v>
      </x:c>
      <x:c r="T6436" s="139" t="n">
        <x:f>IF(S6436="YES",R6436,-1E+99)</x:f>
        <x:v>24262.49472995066</x:v>
      </x:c>
    </x:row>
    <x:row r="6437">
      <x:c r="A6437" s="139"/>
      <x:c r="B6437" s="139"/>
      <x:c r="C6437" s="139"/>
      <x:c r="D6437" s="139"/>
      <x:c r="E6437" s="139"/>
      <x:c r="F6437" s="139"/>
      <x:c r="G6437" s="139"/>
      <x:c r="H6437" s="139"/>
      <x:c r="I6437" s="266" t="n">
        <x:f>INT((ROW()-ROW($I$46))/((CARROT_CAP+1)*(MESCLUN_CAP+1)))</x:f>
        <x:v>9</x:v>
      </x:c>
      <x:c r="J6437" s="266" t="n">
        <x:f>MOD(INT((ROW()-ROW($I$46))/(MESCLUN_CAP+1)),CARROT_CAP+1)</x:f>
        <x:v>17</x:v>
      </x:c>
      <x:c r="K6437" s="266" t="n">
        <x:f>MOD(ROW()-ROW($I$46),MESCLUN_CAP+1)</x:f>
        <x:v>5</x:v>
      </x:c>
      <x:c r="L6437" s="266" t="n">
        <x:f>SUM(I6437:K6437)</x:f>
        <x:v>31</x:v>
      </x:c>
      <x:c r="M6437" s="267" t="n">
        <x:f>I6437*TOMATO_HOURS*WEEKS*(1+TOMATO_DIM)^I6437+J6437*CARROT_HOURS*WEEKS*(1+CARROT_DIM)^J6437+K6437*MESCLUN_HOURS*WEEKS*(1+MESCLUN_DIM)^K6437</x:f>
        <x:v>2925.3814274760452</x:v>
      </x:c>
      <x:c r="N6437" s="267" t="n">
        <x:f>MAX(M6437-FARMER_HOURS,0)/TEMP_HOURS_PER_WORKER</x:f>
        <x:v>1.531514880191698</x:v>
      </x:c>
      <x:c r="O6437" s="268" t="n">
        <x:f>I6437*TOMATO_PRICE+J6437*CARROT_PRICE+K6437*MESCLUN_PRICE</x:f>
        <x:v>128298</x:v>
      </x:c>
      <x:c r="P6437" s="268" t="n">
        <x:f>I6437*TOMATO_FERTILIZER+J6437*CARROT_FERTILIZER+K6437*MESCLUN_FERTILIZER</x:f>
        <x:v>19800</x:v>
      </x:c>
      <x:c r="Q6437" s="268" t="n">
        <x:f>MIN(M6437,FARMER_HOURS)*FARMER_RATE+MAX(M6437-FARMER_HOURS,0)*TEMP_RATE</x:f>
        <x:v>63287.87200479245</x:v>
      </x:c>
      <x:c r="R6437" s="268" t="n">
        <x:f>O6437-P6437-Q6437-FIXED_COST</x:f>
        <x:v>25210.12799520755</x:v>
      </x:c>
      <x:c r="S6437" s="139" t="str">
        <x:f>IF(AND(L6437&lt;=TOTAL_BED_CAP,N6437&lt;=TEMP_WORKER_CAP),"YES","NO")</x:f>
        <x:v>YES</x:v>
      </x:c>
      <x:c r="T6437" s="139" t="n">
        <x:f>IF(S6437="YES",R6437,-1E+99)</x:f>
        <x:v>25210.12799520755</x:v>
      </x:c>
    </x:row>
    <x:row r="6438">
      <x:c r="A6438" s="139"/>
      <x:c r="B6438" s="139"/>
      <x:c r="C6438" s="139"/>
      <x:c r="D6438" s="139"/>
      <x:c r="E6438" s="139"/>
      <x:c r="F6438" s="139"/>
      <x:c r="G6438" s="139"/>
      <x:c r="H6438" s="139"/>
      <x:c r="I6438" s="266" t="n">
        <x:f>INT((ROW()-ROW($I$46))/((CARROT_CAP+1)*(MESCLUN_CAP+1)))</x:f>
        <x:v>9</x:v>
      </x:c>
      <x:c r="J6438" s="266" t="n">
        <x:f>MOD(INT((ROW()-ROW($I$46))/(MESCLUN_CAP+1)),CARROT_CAP+1)</x:f>
        <x:v>17</x:v>
      </x:c>
      <x:c r="K6438" s="266" t="n">
        <x:f>MOD(ROW()-ROW($I$46),MESCLUN_CAP+1)</x:f>
        <x:v>6</x:v>
      </x:c>
      <x:c r="L6438" s="266" t="n">
        <x:f>SUM(I6438:K6438)</x:f>
        <x:v>32</x:v>
      </x:c>
      <x:c r="M6438" s="267" t="n">
        <x:f>I6438*TOMATO_HOURS*WEEKS*(1+TOMATO_DIM)^I6438+J6438*CARROT_HOURS*WEEKS*(1+CARROT_DIM)^J6438+K6438*MESCLUN_HOURS*WEEKS*(1+MESCLUN_DIM)^K6438</x:f>
        <x:v>2976.8564016576784</x:v>
      </x:c>
      <x:c r="N6438" s="267" t="n">
        <x:f>MAX(M6438-FARMER_HOURS,0)/TEMP_HOURS_PER_WORKER</x:f>
        <x:v>1.5672613900400545</x:v>
      </x:c>
      <x:c r="O6438" s="268" t="n">
        <x:f>I6438*TOMATO_PRICE+J6438*CARROT_PRICE+K6438*MESCLUN_PRICE</x:f>
        <x:v>130998</x:v>
      </x:c>
      <x:c r="P6438" s="268" t="n">
        <x:f>I6438*TOMATO_FERTILIZER+J6438*CARROT_FERTILIZER+K6438*MESCLUN_FERTILIZER</x:f>
        <x:v>20680</x:v>
      </x:c>
      <x:c r="Q6438" s="268" t="n">
        <x:f>MIN(M6438,FARMER_HOURS)*FARMER_RATE+MAX(M6438-FARMER_HOURS,0)*TEMP_RATE</x:f>
        <x:v>64181.53475100136</x:v>
      </x:c>
      <x:c r="R6438" s="268" t="n">
        <x:f>O6438-P6438-Q6438-FIXED_COST</x:f>
        <x:v>26136.46524899864</x:v>
      </x:c>
      <x:c r="S6438" s="139" t="str">
        <x:f>IF(AND(L6438&lt;=TOTAL_BED_CAP,N6438&lt;=TEMP_WORKER_CAP),"YES","NO")</x:f>
        <x:v>YES</x:v>
      </x:c>
      <x:c r="T6438" s="139" t="n">
        <x:f>IF(S6438="YES",R6438,-1E+99)</x:f>
        <x:v>26136.46524899864</x:v>
      </x:c>
    </x:row>
    <x:row r="6439">
      <x:c r="A6439" s="139"/>
      <x:c r="B6439" s="139"/>
      <x:c r="C6439" s="139"/>
      <x:c r="D6439" s="139"/>
      <x:c r="E6439" s="139"/>
      <x:c r="F6439" s="139"/>
      <x:c r="G6439" s="139"/>
      <x:c r="H6439" s="139"/>
      <x:c r="I6439" s="266" t="n">
        <x:f>INT((ROW()-ROW($I$46))/((CARROT_CAP+1)*(MESCLUN_CAP+1)))</x:f>
        <x:v>9</x:v>
      </x:c>
      <x:c r="J6439" s="266" t="n">
        <x:f>MOD(INT((ROW()-ROW($I$46))/(MESCLUN_CAP+1)),CARROT_CAP+1)</x:f>
        <x:v>17</x:v>
      </x:c>
      <x:c r="K6439" s="266" t="n">
        <x:f>MOD(ROW()-ROW($I$46),MESCLUN_CAP+1)</x:f>
        <x:v>7</x:v>
      </x:c>
      <x:c r="L6439" s="266" t="n">
        <x:f>SUM(I6439:K6439)</x:f>
        <x:v>33</x:v>
      </x:c>
      <x:c r="M6439" s="267" t="n">
        <x:f>I6439*TOMATO_HOURS*WEEKS*(1+TOMATO_DIM)^I6439+J6439*CARROT_HOURS*WEEKS*(1+CARROT_DIM)^J6439+K6439*MESCLUN_HOURS*WEEKS*(1+MESCLUN_DIM)^K6439</x:f>
        <x:v>3029.5808410556388</x:v>
      </x:c>
      <x:c r="N6439" s="267" t="n">
        <x:f>MAX(M6439-FARMER_HOURS,0)/TEMP_HOURS_PER_WORKER</x:f>
        <x:v>1.6038755840664158</x:v>
      </x:c>
      <x:c r="O6439" s="268" t="n">
        <x:f>I6439*TOMATO_PRICE+J6439*CARROT_PRICE+K6439*MESCLUN_PRICE</x:f>
        <x:v>133698</x:v>
      </x:c>
      <x:c r="P6439" s="268" t="n">
        <x:f>I6439*TOMATO_FERTILIZER+J6439*CARROT_FERTILIZER+K6439*MESCLUN_FERTILIZER</x:f>
        <x:v>21560</x:v>
      </x:c>
      <x:c r="Q6439" s="268" t="n">
        <x:f>MIN(M6439,FARMER_HOURS)*FARMER_RATE+MAX(M6439-FARMER_HOURS,0)*TEMP_RATE</x:f>
        <x:v>65096.8896016604</x:v>
      </x:c>
      <x:c r="R6439" s="268" t="n">
        <x:f>O6439-P6439-Q6439-FIXED_COST</x:f>
        <x:v>27041.110398339602</x:v>
      </x:c>
      <x:c r="S6439" s="139" t="str">
        <x:f>IF(AND(L6439&lt;=TOTAL_BED_CAP,N6439&lt;=TEMP_WORKER_CAP),"YES","NO")</x:f>
        <x:v>YES</x:v>
      </x:c>
      <x:c r="T6439" s="139" t="n">
        <x:f>IF(S6439="YES",R6439,-1E+99)</x:f>
        <x:v>27041.110398339602</x:v>
      </x:c>
    </x:row>
    <x:row r="6440">
      <x:c r="A6440" s="139"/>
      <x:c r="B6440" s="139"/>
      <x:c r="C6440" s="139"/>
      <x:c r="D6440" s="139"/>
      <x:c r="E6440" s="139"/>
      <x:c r="F6440" s="139"/>
      <x:c r="G6440" s="139"/>
      <x:c r="H6440" s="139"/>
      <x:c r="I6440" s="266" t="n">
        <x:f>INT((ROW()-ROW($I$46))/((CARROT_CAP+1)*(MESCLUN_CAP+1)))</x:f>
        <x:v>9</x:v>
      </x:c>
      <x:c r="J6440" s="266" t="n">
        <x:f>MOD(INT((ROW()-ROW($I$46))/(MESCLUN_CAP+1)),CARROT_CAP+1)</x:f>
        <x:v>17</x:v>
      </x:c>
      <x:c r="K6440" s="266" t="n">
        <x:f>MOD(ROW()-ROW($I$46),MESCLUN_CAP+1)</x:f>
        <x:v>8</x:v>
      </x:c>
      <x:c r="L6440" s="266" t="n">
        <x:f>SUM(I6440:K6440)</x:f>
        <x:v>34</x:v>
      </x:c>
      <x:c r="M6440" s="267" t="n">
        <x:f>I6440*TOMATO_HOURS*WEEKS*(1+TOMATO_DIM)^I6440+J6440*CARROT_HOURS*WEEKS*(1+CARROT_DIM)^J6440+K6440*MESCLUN_HOURS*WEEKS*(1+MESCLUN_DIM)^K6440</x:f>
        <x:v>3083.577939335619</x:v>
      </x:c>
      <x:c r="N6440" s="267" t="n">
        <x:f>MAX(M6440-FARMER_HOURS,0)/TEMP_HOURS_PER_WORKER</x:f>
        <x:v>1.6413735689830686</x:v>
      </x:c>
      <x:c r="O6440" s="268" t="n">
        <x:f>I6440*TOMATO_PRICE+J6440*CARROT_PRICE+K6440*MESCLUN_PRICE</x:f>
        <x:v>136398</x:v>
      </x:c>
      <x:c r="P6440" s="268" t="n">
        <x:f>I6440*TOMATO_FERTILIZER+J6440*CARROT_FERTILIZER+K6440*MESCLUN_FERTILIZER</x:f>
        <x:v>22440</x:v>
      </x:c>
      <x:c r="Q6440" s="268" t="n">
        <x:f>MIN(M6440,FARMER_HOURS)*FARMER_RATE+MAX(M6440-FARMER_HOURS,0)*TEMP_RATE</x:f>
        <x:v>66034.33922457672</x:v>
      </x:c>
      <x:c r="R6440" s="268" t="n">
        <x:f>O6440-P6440-Q6440-FIXED_COST</x:f>
        <x:v>27923.660775423283</x:v>
      </x:c>
      <x:c r="S6440" s="139" t="str">
        <x:f>IF(AND(L6440&lt;=TOTAL_BED_CAP,N6440&lt;=TEMP_WORKER_CAP),"YES","NO")</x:f>
        <x:v>YES</x:v>
      </x:c>
      <x:c r="T6440" s="139" t="n">
        <x:f>IF(S6440="YES",R6440,-1E+99)</x:f>
        <x:v>27923.660775423283</x:v>
      </x:c>
    </x:row>
    <x:row r="6441">
      <x:c r="A6441" s="139"/>
      <x:c r="B6441" s="139"/>
      <x:c r="C6441" s="139"/>
      <x:c r="D6441" s="139"/>
      <x:c r="E6441" s="139"/>
      <x:c r="F6441" s="139"/>
      <x:c r="G6441" s="139"/>
      <x:c r="H6441" s="139"/>
      <x:c r="I6441" s="266" t="n">
        <x:f>INT((ROW()-ROW($I$46))/((CARROT_CAP+1)*(MESCLUN_CAP+1)))</x:f>
        <x:v>9</x:v>
      </x:c>
      <x:c r="J6441" s="266" t="n">
        <x:f>MOD(INT((ROW()-ROW($I$46))/(MESCLUN_CAP+1)),CARROT_CAP+1)</x:f>
        <x:v>17</x:v>
      </x:c>
      <x:c r="K6441" s="266" t="n">
        <x:f>MOD(ROW()-ROW($I$46),MESCLUN_CAP+1)</x:f>
        <x:v>9</x:v>
      </x:c>
      <x:c r="L6441" s="266" t="n">
        <x:f>SUM(I6441:K6441)</x:f>
        <x:v>35</x:v>
      </x:c>
      <x:c r="M6441" s="267" t="n">
        <x:f>I6441*TOMATO_HOURS*WEEKS*(1+TOMATO_DIM)^I6441+J6441*CARROT_HOURS*WEEKS*(1+CARROT_DIM)^J6441+K6441*MESCLUN_HOURS*WEEKS*(1+MESCLUN_DIM)^K6441</x:f>
        <x:v>3138.8712747760133</x:v>
      </x:c>
      <x:c r="N6441" s="267" t="n">
        <x:f>MAX(M6441-FARMER_HOURS,0)/TEMP_HOURS_PER_WORKER</x:f>
        <x:v>1.6797717185944536</x:v>
      </x:c>
      <x:c r="O6441" s="268" t="n">
        <x:f>I6441*TOMATO_PRICE+J6441*CARROT_PRICE+K6441*MESCLUN_PRICE</x:f>
        <x:v>139098</x:v>
      </x:c>
      <x:c r="P6441" s="268" t="n">
        <x:f>I6441*TOMATO_FERTILIZER+J6441*CARROT_FERTILIZER+K6441*MESCLUN_FERTILIZER</x:f>
        <x:v>23320</x:v>
      </x:c>
      <x:c r="Q6441" s="268" t="n">
        <x:f>MIN(M6441,FARMER_HOURS)*FARMER_RATE+MAX(M6441-FARMER_HOURS,0)*TEMP_RATE</x:f>
        <x:v>66994.29296486135</x:v>
      </x:c>
      <x:c r="R6441" s="268" t="n">
        <x:f>O6441-P6441-Q6441-FIXED_COST</x:f>
        <x:v>28783.70703513865</x:v>
      </x:c>
      <x:c r="S6441" s="139" t="str">
        <x:f>IF(AND(L6441&lt;=TOTAL_BED_CAP,N6441&lt;=TEMP_WORKER_CAP),"YES","NO")</x:f>
        <x:v>YES</x:v>
      </x:c>
      <x:c r="T6441" s="139" t="n">
        <x:f>IF(S6441="YES",R6441,-1E+99)</x:f>
        <x:v>28783.70703513865</x:v>
      </x:c>
    </x:row>
    <x:row r="6442">
      <x:c r="A6442" s="139"/>
      <x:c r="B6442" s="139"/>
      <x:c r="C6442" s="139"/>
      <x:c r="D6442" s="139"/>
      <x:c r="E6442" s="139"/>
      <x:c r="F6442" s="139"/>
      <x:c r="G6442" s="139"/>
      <x:c r="H6442" s="139"/>
      <x:c r="I6442" s="266" t="n">
        <x:f>INT((ROW()-ROW($I$46))/((CARROT_CAP+1)*(MESCLUN_CAP+1)))</x:f>
        <x:v>9</x:v>
      </x:c>
      <x:c r="J6442" s="266" t="n">
        <x:f>MOD(INT((ROW()-ROW($I$46))/(MESCLUN_CAP+1)),CARROT_CAP+1)</x:f>
        <x:v>17</x:v>
      </x:c>
      <x:c r="K6442" s="266" t="n">
        <x:f>MOD(ROW()-ROW($I$46),MESCLUN_CAP+1)</x:f>
        <x:v>10</x:v>
      </x:c>
      <x:c r="L6442" s="266" t="n">
        <x:f>SUM(I6442:K6442)</x:f>
        <x:v>36</x:v>
      </x:c>
      <x:c r="M6442" s="267" t="n">
        <x:f>I6442*TOMATO_HOURS*WEEKS*(1+TOMATO_DIM)^I6442+J6442*CARROT_HOURS*WEEKS*(1+CARROT_DIM)^J6442+K6442*MESCLUN_HOURS*WEEKS*(1+MESCLUN_DIM)^K6442</x:f>
        <x:v>3195.484816259226</x:v>
      </x:c>
      <x:c r="N6442" s="267" t="n">
        <x:f>MAX(M6442-FARMER_HOURS,0)/TEMP_HOURS_PER_WORKER</x:f>
        <x:v>1.719086677957796</x:v>
      </x:c>
      <x:c r="O6442" s="268" t="n">
        <x:f>I6442*TOMATO_PRICE+J6442*CARROT_PRICE+K6442*MESCLUN_PRICE</x:f>
        <x:v>141798</x:v>
      </x:c>
      <x:c r="P6442" s="268" t="n">
        <x:f>I6442*TOMATO_FERTILIZER+J6442*CARROT_FERTILIZER+K6442*MESCLUN_FERTILIZER</x:f>
        <x:v>24200</x:v>
      </x:c>
      <x:c r="Q6442" s="268" t="n">
        <x:f>MIN(M6442,FARMER_HOURS)*FARMER_RATE+MAX(M6442-FARMER_HOURS,0)*TEMP_RATE</x:f>
        <x:v>67977.1669489449</x:v>
      </x:c>
      <x:c r="R6442" s="268" t="n">
        <x:f>O6442-P6442-Q6442-FIXED_COST</x:f>
        <x:v>29620.833051055102</x:v>
      </x:c>
      <x:c r="S6442" s="139" t="str">
        <x:f>IF(AND(L6442&lt;=TOTAL_BED_CAP,N6442&lt;=TEMP_WORKER_CAP),"YES","NO")</x:f>
        <x:v>YES</x:v>
      </x:c>
      <x:c r="T6442" s="139" t="n">
        <x:f>IF(S6442="YES",R6442,-1E+99)</x:f>
        <x:v>29620.833051055102</x:v>
      </x:c>
    </x:row>
    <x:row r="6443">
      <x:c r="A6443" s="139"/>
      <x:c r="B6443" s="139"/>
      <x:c r="C6443" s="139"/>
      <x:c r="D6443" s="139"/>
      <x:c r="E6443" s="139"/>
      <x:c r="F6443" s="139"/>
      <x:c r="G6443" s="139"/>
      <x:c r="H6443" s="139"/>
      <x:c r="I6443" s="266" t="n">
        <x:f>INT((ROW()-ROW($I$46))/((CARROT_CAP+1)*(MESCLUN_CAP+1)))</x:f>
        <x:v>9</x:v>
      </x:c>
      <x:c r="J6443" s="266" t="n">
        <x:f>MOD(INT((ROW()-ROW($I$46))/(MESCLUN_CAP+1)),CARROT_CAP+1)</x:f>
        <x:v>17</x:v>
      </x:c>
      <x:c r="K6443" s="266" t="n">
        <x:f>MOD(ROW()-ROW($I$46),MESCLUN_CAP+1)</x:f>
        <x:v>11</x:v>
      </x:c>
      <x:c r="L6443" s="266" t="n">
        <x:f>SUM(I6443:K6443)</x:f>
        <x:v>37</x:v>
      </x:c>
      <x:c r="M6443" s="267" t="n">
        <x:f>I6443*TOMATO_HOURS*WEEKS*(1+TOMATO_DIM)^I6443+J6443*CARROT_HOURS*WEEKS*(1+CARROT_DIM)^J6443+K6443*MESCLUN_HOURS*WEEKS*(1+MESCLUN_DIM)^K6443</x:f>
        <x:v>3253.4429293526655</x:v>
      </x:c>
      <x:c r="N6443" s="267" t="n">
        <x:f>MAX(M6443-FARMER_HOURS,0)/TEMP_HOURS_PER_WORKER</x:f>
        <x:v>1.7593353676060177</x:v>
      </x:c>
      <x:c r="O6443" s="268" t="n">
        <x:f>I6443*TOMATO_PRICE+J6443*CARROT_PRICE+K6443*MESCLUN_PRICE</x:f>
        <x:v>144498</x:v>
      </x:c>
      <x:c r="P6443" s="268" t="n">
        <x:f>I6443*TOMATO_FERTILIZER+J6443*CARROT_FERTILIZER+K6443*MESCLUN_FERTILIZER</x:f>
        <x:v>25080</x:v>
      </x:c>
      <x:c r="Q6443" s="268" t="n">
        <x:f>MIN(M6443,FARMER_HOURS)*FARMER_RATE+MAX(M6443-FARMER_HOURS,0)*TEMP_RATE</x:f>
        <x:v>68983.38419015045</x:v>
      </x:c>
      <x:c r="R6443" s="268" t="n">
        <x:f>O6443-P6443-Q6443-FIXED_COST</x:f>
        <x:v>30434.61580984955</x:v>
      </x:c>
      <x:c r="S6443" s="139" t="str">
        <x:f>IF(AND(L6443&lt;=TOTAL_BED_CAP,N6443&lt;=TEMP_WORKER_CAP),"YES","NO")</x:f>
        <x:v>YES</x:v>
      </x:c>
      <x:c r="T6443" s="139" t="n">
        <x:f>IF(S6443="YES",R6443,-1E+99)</x:f>
        <x:v>30434.61580984955</x:v>
      </x:c>
    </x:row>
    <x:row r="6444">
      <x:c r="A6444" s="139"/>
      <x:c r="B6444" s="139"/>
      <x:c r="C6444" s="139"/>
      <x:c r="D6444" s="139"/>
      <x:c r="E6444" s="139"/>
      <x:c r="F6444" s="139"/>
      <x:c r="G6444" s="139"/>
      <x:c r="H6444" s="139"/>
      <x:c r="I6444" s="266" t="n">
        <x:f>INT((ROW()-ROW($I$46))/((CARROT_CAP+1)*(MESCLUN_CAP+1)))</x:f>
        <x:v>9</x:v>
      </x:c>
      <x:c r="J6444" s="266" t="n">
        <x:f>MOD(INT((ROW()-ROW($I$46))/(MESCLUN_CAP+1)),CARROT_CAP+1)</x:f>
        <x:v>17</x:v>
      </x:c>
      <x:c r="K6444" s="266" t="n">
        <x:f>MOD(ROW()-ROW($I$46),MESCLUN_CAP+1)</x:f>
        <x:v>12</x:v>
      </x:c>
      <x:c r="L6444" s="266" t="n">
        <x:f>SUM(I6444:K6444)</x:f>
        <x:v>38</x:v>
      </x:c>
      <x:c r="M6444" s="267" t="n">
        <x:f>I6444*TOMATO_HOURS*WEEKS*(1+TOMATO_DIM)^I6444+J6444*CARROT_HOURS*WEEKS*(1+CARROT_DIM)^J6444+K6444*MESCLUN_HOURS*WEEKS*(1+MESCLUN_DIM)^K6444</x:f>
        <x:v>3312.7703824807295</x:v>
      </x:c>
      <x:c r="N6444" s="267" t="n">
        <x:f>MAX(M6444-FARMER_HOURS,0)/TEMP_HOURS_PER_WORKER</x:f>
        <x:v>1.80053498783384</x:v>
      </x:c>
      <x:c r="O6444" s="268" t="n">
        <x:f>I6444*TOMATO_PRICE+J6444*CARROT_PRICE+K6444*MESCLUN_PRICE</x:f>
        <x:v>147198</x:v>
      </x:c>
      <x:c r="P6444" s="268" t="n">
        <x:f>I6444*TOMATO_FERTILIZER+J6444*CARROT_FERTILIZER+K6444*MESCLUN_FERTILIZER</x:f>
        <x:v>25960</x:v>
      </x:c>
      <x:c r="Q6444" s="268" t="n">
        <x:f>MIN(M6444,FARMER_HOURS)*FARMER_RATE+MAX(M6444-FARMER_HOURS,0)*TEMP_RATE</x:f>
        <x:v>70013.374695846</x:v>
      </x:c>
      <x:c r="R6444" s="268" t="n">
        <x:f>O6444-P6444-Q6444-FIXED_COST</x:f>
        <x:v>31224.625304154004</x:v>
      </x:c>
      <x:c r="S6444" s="139" t="str">
        <x:f>IF(AND(L6444&lt;=TOTAL_BED_CAP,N6444&lt;=TEMP_WORKER_CAP),"YES","NO")</x:f>
        <x:v>YES</x:v>
      </x:c>
      <x:c r="T6444" s="139" t="n">
        <x:f>IF(S6444="YES",R6444,-1E+99)</x:f>
        <x:v>31224.625304154004</x:v>
      </x:c>
    </x:row>
    <x:row r="6445">
      <x:c r="A6445" s="139"/>
      <x:c r="B6445" s="139"/>
      <x:c r="C6445" s="139"/>
      <x:c r="D6445" s="139"/>
      <x:c r="E6445" s="139"/>
      <x:c r="F6445" s="139"/>
      <x:c r="G6445" s="139"/>
      <x:c r="H6445" s="139"/>
      <x:c r="I6445" s="266" t="n">
        <x:f>INT((ROW()-ROW($I$46))/((CARROT_CAP+1)*(MESCLUN_CAP+1)))</x:f>
        <x:v>9</x:v>
      </x:c>
      <x:c r="J6445" s="266" t="n">
        <x:f>MOD(INT((ROW()-ROW($I$46))/(MESCLUN_CAP+1)),CARROT_CAP+1)</x:f>
        <x:v>17</x:v>
      </x:c>
      <x:c r="K6445" s="266" t="n">
        <x:f>MOD(ROW()-ROW($I$46),MESCLUN_CAP+1)</x:f>
        <x:v>13</x:v>
      </x:c>
      <x:c r="L6445" s="266" t="n">
        <x:f>SUM(I6445:K6445)</x:f>
        <x:v>39</x:v>
      </x:c>
      <x:c r="M6445" s="267" t="n">
        <x:f>I6445*TOMATO_HOURS*WEEKS*(1+TOMATO_DIM)^I6445+J6445*CARROT_HOURS*WEEKS*(1+CARROT_DIM)^J6445+K6445*MESCLUN_HOURS*WEEKS*(1+MESCLUN_DIM)^K6445</x:f>
        <x:v>3373.492353189114</x:v>
      </x:c>
      <x:c r="N6445" s="267" t="n">
        <x:f>MAX(M6445-FARMER_HOURS,0)/TEMP_HOURS_PER_WORKER</x:f>
        <x:v>1.842703023047996</x:v>
      </x:c>
      <x:c r="O6445" s="268" t="n">
        <x:f>I6445*TOMATO_PRICE+J6445*CARROT_PRICE+K6445*MESCLUN_PRICE</x:f>
        <x:v>149898</x:v>
      </x:c>
      <x:c r="P6445" s="268" t="n">
        <x:f>I6445*TOMATO_FERTILIZER+J6445*CARROT_FERTILIZER+K6445*MESCLUN_FERTILIZER</x:f>
        <x:v>26840</x:v>
      </x:c>
      <x:c r="Q6445" s="268" t="n">
        <x:f>MIN(M6445,FARMER_HOURS)*FARMER_RATE+MAX(M6445-FARMER_HOURS,0)*TEMP_RATE</x:f>
        <x:v>71067.57557619989</x:v>
      </x:c>
      <x:c r="R6445" s="268" t="n">
        <x:f>O6445-P6445-Q6445-FIXED_COST</x:f>
        <x:v>31990.424423800112</x:v>
      </x:c>
      <x:c r="S6445" s="139" t="str">
        <x:f>IF(AND(L6445&lt;=TOTAL_BED_CAP,N6445&lt;=TEMP_WORKER_CAP),"YES","NO")</x:f>
        <x:v>YES</x:v>
      </x:c>
      <x:c r="T6445" s="139" t="n">
        <x:f>IF(S6445="YES",R6445,-1E+99)</x:f>
        <x:v>31990.424423800112</x:v>
      </x:c>
    </x:row>
    <x:row r="6446">
      <x:c r="A6446" s="139"/>
      <x:c r="B6446" s="139"/>
      <x:c r="C6446" s="139"/>
      <x:c r="D6446" s="139"/>
      <x:c r="E6446" s="139"/>
      <x:c r="F6446" s="139"/>
      <x:c r="G6446" s="139"/>
      <x:c r="H6446" s="139"/>
      <x:c r="I6446" s="266" t="n">
        <x:f>INT((ROW()-ROW($I$46))/((CARROT_CAP+1)*(MESCLUN_CAP+1)))</x:f>
        <x:v>9</x:v>
      </x:c>
      <x:c r="J6446" s="266" t="n">
        <x:f>MOD(INT((ROW()-ROW($I$46))/(MESCLUN_CAP+1)),CARROT_CAP+1)</x:f>
        <x:v>17</x:v>
      </x:c>
      <x:c r="K6446" s="266" t="n">
        <x:f>MOD(ROW()-ROW($I$46),MESCLUN_CAP+1)</x:f>
        <x:v>14</x:v>
      </x:c>
      <x:c r="L6446" s="266" t="n">
        <x:f>SUM(I6446:K6446)</x:f>
        <x:v>40</x:v>
      </x:c>
      <x:c r="M6446" s="267" t="n">
        <x:f>I6446*TOMATO_HOURS*WEEKS*(1+TOMATO_DIM)^I6446+J6446*CARROT_HOURS*WEEKS*(1+CARROT_DIM)^J6446+K6446*MESCLUN_HOURS*WEEKS*(1+MESCLUN_DIM)^K6446</x:f>
        <x:v>3435.634434502775</x:v>
      </x:c>
      <x:c r="N6446" s="267" t="n">
        <x:f>MAX(M6446-FARMER_HOURS,0)/TEMP_HOURS_PER_WORKER</x:f>
        <x:v>1.8858572461824827</x:v>
      </x:c>
      <x:c r="O6446" s="268" t="n">
        <x:f>I6446*TOMATO_PRICE+J6446*CARROT_PRICE+K6446*MESCLUN_PRICE</x:f>
        <x:v>152598</x:v>
      </x:c>
      <x:c r="P6446" s="268" t="n">
        <x:f>I6446*TOMATO_FERTILIZER+J6446*CARROT_FERTILIZER+K6446*MESCLUN_FERTILIZER</x:f>
        <x:v>27720</x:v>
      </x:c>
      <x:c r="Q6446" s="268" t="n">
        <x:f>MIN(M6446,FARMER_HOURS)*FARMER_RATE+MAX(M6446-FARMER_HOURS,0)*TEMP_RATE</x:f>
        <x:v>72146.43115456207</x:v>
      </x:c>
      <x:c r="R6446" s="268" t="n">
        <x:f>O6446-P6446-Q6446-FIXED_COST</x:f>
        <x:v>32731.568845437927</x:v>
      </x:c>
      <x:c r="S6446" s="139" t="str">
        <x:f>IF(AND(L6446&lt;=TOTAL_BED_CAP,N6446&lt;=TEMP_WORKER_CAP),"YES","NO")</x:f>
        <x:v>YES</x:v>
      </x:c>
      <x:c r="T6446" s="139" t="n">
        <x:f>IF(S6446="YES",R6446,-1E+99)</x:f>
        <x:v>32731.568845437927</x:v>
      </x:c>
    </x:row>
    <x:row r="6447">
      <x:c r="A6447" s="139"/>
      <x:c r="B6447" s="139"/>
      <x:c r="C6447" s="139"/>
      <x:c r="D6447" s="139"/>
      <x:c r="E6447" s="139"/>
      <x:c r="F6447" s="139"/>
      <x:c r="G6447" s="139"/>
      <x:c r="H6447" s="139"/>
      <x:c r="I6447" s="266" t="n">
        <x:f>INT((ROW()-ROW($I$46))/((CARROT_CAP+1)*(MESCLUN_CAP+1)))</x:f>
        <x:v>9</x:v>
      </x:c>
      <x:c r="J6447" s="266" t="n">
        <x:f>MOD(INT((ROW()-ROW($I$46))/(MESCLUN_CAP+1)),CARROT_CAP+1)</x:f>
        <x:v>17</x:v>
      </x:c>
      <x:c r="K6447" s="266" t="n">
        <x:f>MOD(ROW()-ROW($I$46),MESCLUN_CAP+1)</x:f>
        <x:v>15</x:v>
      </x:c>
      <x:c r="L6447" s="266" t="n">
        <x:f>SUM(I6447:K6447)</x:f>
        <x:v>41</x:v>
      </x:c>
      <x:c r="M6447" s="267" t="n">
        <x:f>I6447*TOMATO_HOURS*WEEKS*(1+TOMATO_DIM)^I6447+J6447*CARROT_HOURS*WEEKS*(1+CARROT_DIM)^J6447+K6447*MESCLUN_HOURS*WEEKS*(1+MESCLUN_DIM)^K6447</x:f>
        <x:v>3499.2226413789213</x:v>
      </x:c>
      <x:c r="N6447" s="267" t="n">
        <x:f>MAX(M6447-FARMER_HOURS,0)/TEMP_HOURS_PER_WORKER</x:f>
        <x:v>1.9300157231798065</x:v>
      </x:c>
      <x:c r="O6447" s="268" t="n">
        <x:f>I6447*TOMATO_PRICE+J6447*CARROT_PRICE+K6447*MESCLUN_PRICE</x:f>
        <x:v>155298</x:v>
      </x:c>
      <x:c r="P6447" s="268" t="n">
        <x:f>I6447*TOMATO_FERTILIZER+J6447*CARROT_FERTILIZER+K6447*MESCLUN_FERTILIZER</x:f>
        <x:v>28600</x:v>
      </x:c>
      <x:c r="Q6447" s="268" t="n">
        <x:f>MIN(M6447,FARMER_HOURS)*FARMER_RATE+MAX(M6447-FARMER_HOURS,0)*TEMP_RATE</x:f>
        <x:v>73250.39307949516</x:v>
      </x:c>
      <x:c r="R6447" s="268" t="n">
        <x:f>O6447-P6447-Q6447-FIXED_COST</x:f>
        <x:v>33447.60692050484</x:v>
      </x:c>
      <x:c r="S6447" s="139" t="str">
        <x:f>IF(AND(L6447&lt;=TOTAL_BED_CAP,N6447&lt;=TEMP_WORKER_CAP),"YES","NO")</x:f>
        <x:v>YES</x:v>
      </x:c>
      <x:c r="T6447" s="139" t="n">
        <x:f>IF(S6447="YES",R6447,-1E+99)</x:f>
        <x:v>33447.60692050484</x:v>
      </x:c>
    </x:row>
    <x:row r="6448">
      <x:c r="A6448" s="139"/>
      <x:c r="B6448" s="139"/>
      <x:c r="C6448" s="139"/>
      <x:c r="D6448" s="139"/>
      <x:c r="E6448" s="139"/>
      <x:c r="F6448" s="139"/>
      <x:c r="G6448" s="139"/>
      <x:c r="H6448" s="139"/>
      <x:c r="I6448" s="266" t="n">
        <x:f>INT((ROW()-ROW($I$46))/((CARROT_CAP+1)*(MESCLUN_CAP+1)))</x:f>
        <x:v>9</x:v>
      </x:c>
      <x:c r="J6448" s="266" t="n">
        <x:f>MOD(INT((ROW()-ROW($I$46))/(MESCLUN_CAP+1)),CARROT_CAP+1)</x:f>
        <x:v>17</x:v>
      </x:c>
      <x:c r="K6448" s="266" t="n">
        <x:f>MOD(ROW()-ROW($I$46),MESCLUN_CAP+1)</x:f>
        <x:v>16</x:v>
      </x:c>
      <x:c r="L6448" s="266" t="n">
        <x:f>SUM(I6448:K6448)</x:f>
        <x:v>42</x:v>
      </x:c>
      <x:c r="M6448" s="267" t="n">
        <x:f>I6448*TOMATO_HOURS*WEEKS*(1+TOMATO_DIM)^I6448+J6448*CARROT_HOURS*WEEKS*(1+CARROT_DIM)^J6448+K6448*MESCLUN_HOURS*WEEKS*(1+MESCLUN_DIM)^K6448</x:f>
        <x:v>3564.2834172564103</x:v>
      </x:c>
      <x:c r="N6448" s="267" t="n">
        <x:f>MAX(M6448-FARMER_HOURS,0)/TEMP_HOURS_PER_WORKER</x:f>
        <x:v>1.9751968175391739</x:v>
      </x:c>
      <x:c r="O6448" s="268" t="n">
        <x:f>I6448*TOMATO_PRICE+J6448*CARROT_PRICE+K6448*MESCLUN_PRICE</x:f>
        <x:v>157998</x:v>
      </x:c>
      <x:c r="P6448" s="268" t="n">
        <x:f>I6448*TOMATO_FERTILIZER+J6448*CARROT_FERTILIZER+K6448*MESCLUN_FERTILIZER</x:f>
        <x:v>29480</x:v>
      </x:c>
      <x:c r="Q6448" s="268" t="n">
        <x:f>MIN(M6448,FARMER_HOURS)*FARMER_RATE+MAX(M6448-FARMER_HOURS,0)*TEMP_RATE</x:f>
        <x:v>74379.92043847934</x:v>
      </x:c>
      <x:c r="R6448" s="268" t="n">
        <x:f>O6448-P6448-Q6448-FIXED_COST</x:f>
        <x:v>34138.07956152066</x:v>
      </x:c>
      <x:c r="S6448" s="139" t="str">
        <x:f>IF(AND(L6448&lt;=TOTAL_BED_CAP,N6448&lt;=TEMP_WORKER_CAP),"YES","NO")</x:f>
        <x:v>YES</x:v>
      </x:c>
      <x:c r="T6448" s="139" t="n">
        <x:f>IF(S6448="YES",R6448,-1E+99)</x:f>
        <x:v>34138.07956152066</x:v>
      </x:c>
    </x:row>
    <x:row r="6449">
      <x:c r="A6449" s="139"/>
      <x:c r="B6449" s="139"/>
      <x:c r="C6449" s="139"/>
      <x:c r="D6449" s="139"/>
      <x:c r="E6449" s="139"/>
      <x:c r="F6449" s="139"/>
      <x:c r="G6449" s="139"/>
      <x:c r="H6449" s="139"/>
      <x:c r="I6449" s="266" t="n">
        <x:f>INT((ROW()-ROW($I$46))/((CARROT_CAP+1)*(MESCLUN_CAP+1)))</x:f>
        <x:v>9</x:v>
      </x:c>
      <x:c r="J6449" s="266" t="n">
        <x:f>MOD(INT((ROW()-ROW($I$46))/(MESCLUN_CAP+1)),CARROT_CAP+1)</x:f>
        <x:v>17</x:v>
      </x:c>
      <x:c r="K6449" s="266" t="n">
        <x:f>MOD(ROW()-ROW($I$46),MESCLUN_CAP+1)</x:f>
        <x:v>17</x:v>
      </x:c>
      <x:c r="L6449" s="266" t="n">
        <x:f>SUM(I6449:K6449)</x:f>
        <x:v>43</x:v>
      </x:c>
      <x:c r="M6449" s="267" t="n">
        <x:f>I6449*TOMATO_HOURS*WEEKS*(1+TOMATO_DIM)^I6449+J6449*CARROT_HOURS*WEEKS*(1+CARROT_DIM)^J6449+K6449*MESCLUN_HOURS*WEEKS*(1+MESCLUN_DIM)^K6449</x:f>
        <x:v>3630.8436407029503</x:v>
      </x:c>
      <x:c r="N6449" s="267" t="n">
        <x:f>MAX(M6449-FARMER_HOURS,0)/TEMP_HOURS_PER_WORKER</x:f>
        <x:v>2.0214191949326046</x:v>
      </x:c>
      <x:c r="O6449" s="268" t="n">
        <x:f>I6449*TOMATO_PRICE+J6449*CARROT_PRICE+K6449*MESCLUN_PRICE</x:f>
        <x:v>160698</x:v>
      </x:c>
      <x:c r="P6449" s="268" t="n">
        <x:f>I6449*TOMATO_FERTILIZER+J6449*CARROT_FERTILIZER+K6449*MESCLUN_FERTILIZER</x:f>
        <x:v>30360</x:v>
      </x:c>
      <x:c r="Q6449" s="268" t="n">
        <x:f>MIN(M6449,FARMER_HOURS)*FARMER_RATE+MAX(M6449-FARMER_HOURS,0)*TEMP_RATE</x:f>
        <x:v>75535.47987331511</x:v>
      </x:c>
      <x:c r="R6449" s="268" t="n">
        <x:f>O6449-P6449-Q6449-FIXED_COST</x:f>
        <x:v>34802.52012668489</x:v>
      </x:c>
      <x:c r="S6449" s="139" t="str">
        <x:f>IF(AND(L6449&lt;=TOTAL_BED_CAP,N6449&lt;=TEMP_WORKER_CAP),"YES","NO")</x:f>
        <x:v>YES</x:v>
      </x:c>
      <x:c r="T6449" s="139" t="n">
        <x:f>IF(S6449="YES",R6449,-1E+99)</x:f>
        <x:v>34802.52012668489</x:v>
      </x:c>
    </x:row>
    <x:row r="6450">
      <x:c r="A6450" s="139"/>
      <x:c r="B6450" s="139"/>
      <x:c r="C6450" s="139"/>
      <x:c r="D6450" s="139"/>
      <x:c r="E6450" s="139"/>
      <x:c r="F6450" s="139"/>
      <x:c r="G6450" s="139"/>
      <x:c r="H6450" s="139"/>
      <x:c r="I6450" s="266" t="n">
        <x:f>INT((ROW()-ROW($I$46))/((CARROT_CAP+1)*(MESCLUN_CAP+1)))</x:f>
        <x:v>9</x:v>
      </x:c>
      <x:c r="J6450" s="266" t="n">
        <x:f>MOD(INT((ROW()-ROW($I$46))/(MESCLUN_CAP+1)),CARROT_CAP+1)</x:f>
        <x:v>17</x:v>
      </x:c>
      <x:c r="K6450" s="266" t="n">
        <x:f>MOD(ROW()-ROW($I$46),MESCLUN_CAP+1)</x:f>
        <x:v>18</x:v>
      </x:c>
      <x:c r="L6450" s="266" t="n">
        <x:f>SUM(I6450:K6450)</x:f>
        <x:v>44</x:v>
      </x:c>
      <x:c r="M6450" s="267" t="n">
        <x:f>I6450*TOMATO_HOURS*WEEKS*(1+TOMATO_DIM)^I6450+J6450*CARROT_HOURS*WEEKS*(1+CARROT_DIM)^J6450+K6450*MESCLUN_HOURS*WEEKS*(1+MESCLUN_DIM)^K6450</x:f>
        <x:v>3698.9306321615377</x:v>
      </x:c>
      <x:c r="N6450" s="267" t="n">
        <x:f>MAX(M6450-FARMER_HOURS,0)/TEMP_HOURS_PER_WORKER</x:f>
        <x:v>2.068701827889957</x:v>
      </x:c>
      <x:c r="O6450" s="268" t="n">
        <x:f>I6450*TOMATO_PRICE+J6450*CARROT_PRICE+K6450*MESCLUN_PRICE</x:f>
        <x:v>163398</x:v>
      </x:c>
      <x:c r="P6450" s="268" t="n">
        <x:f>I6450*TOMATO_FERTILIZER+J6450*CARROT_FERTILIZER+K6450*MESCLUN_FERTILIZER</x:f>
        <x:v>31240</x:v>
      </x:c>
      <x:c r="Q6450" s="268" t="n">
        <x:f>MIN(M6450,FARMER_HOURS)*FARMER_RATE+MAX(M6450-FARMER_HOURS,0)*TEMP_RATE</x:f>
        <x:v>76717.54569724892</x:v>
      </x:c>
      <x:c r="R6450" s="268" t="n">
        <x:f>O6450-P6450-Q6450-FIXED_COST</x:f>
        <x:v>35440.45430275108</x:v>
      </x:c>
      <x:c r="S6450" s="139" t="str">
        <x:f>IF(AND(L6450&lt;=TOTAL_BED_CAP,N6450&lt;=TEMP_WORKER_CAP),"YES","NO")</x:f>
        <x:v>YES</x:v>
      </x:c>
      <x:c r="T6450" s="139" t="n">
        <x:f>IF(S6450="YES",R6450,-1E+99)</x:f>
        <x:v>35440.45430275108</x:v>
      </x:c>
    </x:row>
    <x:row r="6451">
      <x:c r="A6451" s="139"/>
      <x:c r="B6451" s="139"/>
      <x:c r="C6451" s="139"/>
      <x:c r="D6451" s="139"/>
      <x:c r="E6451" s="139"/>
      <x:c r="F6451" s="139"/>
      <x:c r="G6451" s="139"/>
      <x:c r="H6451" s="139"/>
      <x:c r="I6451" s="266" t="n">
        <x:f>INT((ROW()-ROW($I$46))/((CARROT_CAP+1)*(MESCLUN_CAP+1)))</x:f>
        <x:v>9</x:v>
      </x:c>
      <x:c r="J6451" s="266" t="n">
        <x:f>MOD(INT((ROW()-ROW($I$46))/(MESCLUN_CAP+1)),CARROT_CAP+1)</x:f>
        <x:v>17</x:v>
      </x:c>
      <x:c r="K6451" s="266" t="n">
        <x:f>MOD(ROW()-ROW($I$46),MESCLUN_CAP+1)</x:f>
        <x:v>19</x:v>
      </x:c>
      <x:c r="L6451" s="266" t="n">
        <x:f>SUM(I6451:K6451)</x:f>
        <x:v>45</x:v>
      </x:c>
      <x:c r="M6451" s="267" t="n">
        <x:f>I6451*TOMATO_HOURS*WEEKS*(1+TOMATO_DIM)^I6451+J6451*CARROT_HOURS*WEEKS*(1+CARROT_DIM)^J6451+K6451*MESCLUN_HOURS*WEEKS*(1+MESCLUN_DIM)^K6451</x:f>
        <x:v>3768.5721607975597</x:v>
      </x:c>
      <x:c r="N6451" s="267" t="n">
        <x:f>MAX(M6451-FARMER_HOURS,0)/TEMP_HOURS_PER_WORKER</x:f>
        <x:v>2.117064000553861</x:v>
      </x:c>
      <x:c r="O6451" s="268" t="n">
        <x:f>I6451*TOMATO_PRICE+J6451*CARROT_PRICE+K6451*MESCLUN_PRICE</x:f>
        <x:v>166098</x:v>
      </x:c>
      <x:c r="P6451" s="268" t="n">
        <x:f>I6451*TOMATO_FERTILIZER+J6451*CARROT_FERTILIZER+K6451*MESCLUN_FERTILIZER</x:f>
        <x:v>32120</x:v>
      </x:c>
      <x:c r="Q6451" s="268" t="n">
        <x:f>MIN(M6451,FARMER_HOURS)*FARMER_RATE+MAX(M6451-FARMER_HOURS,0)*TEMP_RATE</x:f>
        <x:v>77926.60001384653</x:v>
      </x:c>
      <x:c r="R6451" s="268" t="n">
        <x:f>O6451-P6451-Q6451-FIXED_COST</x:f>
        <x:v>36051.39998615347</x:v>
      </x:c>
      <x:c r="S6451" s="139" t="str">
        <x:f>IF(AND(L6451&lt;=TOTAL_BED_CAP,N6451&lt;=TEMP_WORKER_CAP),"YES","NO")</x:f>
        <x:v>YES</x:v>
      </x:c>
      <x:c r="T6451" s="139" t="n">
        <x:f>IF(S6451="YES",R6451,-1E+99)</x:f>
        <x:v>36051.39998615347</x:v>
      </x:c>
    </x:row>
    <x:row r="6452">
      <x:c r="A6452" s="139"/>
      <x:c r="B6452" s="139"/>
      <x:c r="C6452" s="139"/>
      <x:c r="D6452" s="139"/>
      <x:c r="E6452" s="139"/>
      <x:c r="F6452" s="139"/>
      <x:c r="G6452" s="139"/>
      <x:c r="H6452" s="139"/>
      <x:c r="I6452" s="266" t="n">
        <x:f>INT((ROW()-ROW($I$46))/((CARROT_CAP+1)*(MESCLUN_CAP+1)))</x:f>
        <x:v>9</x:v>
      </x:c>
      <x:c r="J6452" s="266" t="n">
        <x:f>MOD(INT((ROW()-ROW($I$46))/(MESCLUN_CAP+1)),CARROT_CAP+1)</x:f>
        <x:v>17</x:v>
      </x:c>
      <x:c r="K6452" s="266" t="n">
        <x:f>MOD(ROW()-ROW($I$46),MESCLUN_CAP+1)</x:f>
        <x:v>20</x:v>
      </x:c>
      <x:c r="L6452" s="266" t="n">
        <x:f>SUM(I6452:K6452)</x:f>
        <x:v>46</x:v>
      </x:c>
      <x:c r="M6452" s="267" t="n">
        <x:f>I6452*TOMATO_HOURS*WEEKS*(1+TOMATO_DIM)^I6452+J6452*CARROT_HOURS*WEEKS*(1+CARROT_DIM)^J6452+K6452*MESCLUN_HOURS*WEEKS*(1+MESCLUN_DIM)^K6452</x:f>
        <x:v>3839.7964514480364</x:v>
      </x:c>
      <x:c r="N6452" s="267" t="n">
        <x:f>MAX(M6452-FARMER_HOURS,0)/TEMP_HOURS_PER_WORKER</x:f>
        <x:v>2.1665253135055806</x:v>
      </x:c>
      <x:c r="O6452" s="268" t="n">
        <x:f>I6452*TOMATO_PRICE+J6452*CARROT_PRICE+K6452*MESCLUN_PRICE</x:f>
        <x:v>168798</x:v>
      </x:c>
      <x:c r="P6452" s="268" t="n">
        <x:f>I6452*TOMATO_FERTILIZER+J6452*CARROT_FERTILIZER+K6452*MESCLUN_FERTILIZER</x:f>
        <x:v>33000</x:v>
      </x:c>
      <x:c r="Q6452" s="268" t="n">
        <x:f>MIN(M6452,FARMER_HOURS)*FARMER_RATE+MAX(M6452-FARMER_HOURS,0)*TEMP_RATE</x:f>
        <x:v>79163.13283763951</x:v>
      </x:c>
      <x:c r="R6452" s="268" t="n">
        <x:f>O6452-P6452-Q6452-FIXED_COST</x:f>
        <x:v>36634.86716236049</x:v>
      </x:c>
      <x:c r="S6452" s="139" t="str">
        <x:f>IF(AND(L6452&lt;=TOTAL_BED_CAP,N6452&lt;=TEMP_WORKER_CAP),"YES","NO")</x:f>
        <x:v>YES</x:v>
      </x:c>
      <x:c r="T6452" s="139" t="n">
        <x:f>IF(S6452="YES",R6452,-1E+99)</x:f>
        <x:v>36634.86716236049</x:v>
      </x:c>
    </x:row>
    <x:row r="6453">
      <x:c r="A6453" s="139"/>
      <x:c r="B6453" s="139"/>
      <x:c r="C6453" s="139"/>
      <x:c r="D6453" s="139"/>
      <x:c r="E6453" s="139"/>
      <x:c r="F6453" s="139"/>
      <x:c r="G6453" s="139"/>
      <x:c r="H6453" s="139"/>
      <x:c r="I6453" s="266" t="n">
        <x:f>INT((ROW()-ROW($I$46))/((CARROT_CAP+1)*(MESCLUN_CAP+1)))</x:f>
        <x:v>9</x:v>
      </x:c>
      <x:c r="J6453" s="266" t="n">
        <x:f>MOD(INT((ROW()-ROW($I$46))/(MESCLUN_CAP+1)),CARROT_CAP+1)</x:f>
        <x:v>17</x:v>
      </x:c>
      <x:c r="K6453" s="266" t="n">
        <x:f>MOD(ROW()-ROW($I$46),MESCLUN_CAP+1)</x:f>
        <x:v>21</x:v>
      </x:c>
      <x:c r="L6453" s="266" t="n">
        <x:f>SUM(I6453:K6453)</x:f>
        <x:v>47</x:v>
      </x:c>
      <x:c r="M6453" s="267" t="n">
        <x:f>I6453*TOMATO_HOURS*WEEKS*(1+TOMATO_DIM)^I6453+J6453*CARROT_HOURS*WEEKS*(1+CARROT_DIM)^J6453+K6453*MESCLUN_HOURS*WEEKS*(1+MESCLUN_DIM)^K6453</x:f>
        <x:v>3912.6321916744805</x:v>
      </x:c>
      <x:c r="N6453" s="267" t="n">
        <x:f>MAX(M6453-FARMER_HOURS,0)/TEMP_HOURS_PER_WORKER</x:f>
        <x:v>2.2171056886628335</x:v>
      </x:c>
      <x:c r="O6453" s="268" t="n">
        <x:f>I6453*TOMATO_PRICE+J6453*CARROT_PRICE+K6453*MESCLUN_PRICE</x:f>
        <x:v>171498</x:v>
      </x:c>
      <x:c r="P6453" s="268" t="n">
        <x:f>I6453*TOMATO_FERTILIZER+J6453*CARROT_FERTILIZER+K6453*MESCLUN_FERTILIZER</x:f>
        <x:v>33880</x:v>
      </x:c>
      <x:c r="Q6453" s="268" t="n">
        <x:f>MIN(M6453,FARMER_HOURS)*FARMER_RATE+MAX(M6453-FARMER_HOURS,0)*TEMP_RATE</x:f>
        <x:v>80427.64221657085</x:v>
      </x:c>
      <x:c r="R6453" s="268" t="n">
        <x:f>O6453-P6453-Q6453-FIXED_COST</x:f>
        <x:v>37190.35778342915</x:v>
      </x:c>
      <x:c r="S6453" s="139" t="str">
        <x:f>IF(AND(L6453&lt;=TOTAL_BED_CAP,N6453&lt;=TEMP_WORKER_CAP),"YES","NO")</x:f>
        <x:v>YES</x:v>
      </x:c>
      <x:c r="T6453" s="139" t="n">
        <x:f>IF(S6453="YES",R6453,-1E+99)</x:f>
        <x:v>37190.35778342915</x:v>
      </x:c>
    </x:row>
    <x:row r="6454">
      <x:c r="A6454" s="139"/>
      <x:c r="B6454" s="139"/>
      <x:c r="C6454" s="139"/>
      <x:c r="D6454" s="139"/>
      <x:c r="E6454" s="139"/>
      <x:c r="F6454" s="139"/>
      <x:c r="G6454" s="139"/>
      <x:c r="H6454" s="139"/>
      <x:c r="I6454" s="266" t="n">
        <x:f>INT((ROW()-ROW($I$46))/((CARROT_CAP+1)*(MESCLUN_CAP+1)))</x:f>
        <x:v>9</x:v>
      </x:c>
      <x:c r="J6454" s="266" t="n">
        <x:f>MOD(INT((ROW()-ROW($I$46))/(MESCLUN_CAP+1)),CARROT_CAP+1)</x:f>
        <x:v>17</x:v>
      </x:c>
      <x:c r="K6454" s="266" t="n">
        <x:f>MOD(ROW()-ROW($I$46),MESCLUN_CAP+1)</x:f>
        <x:v>22</x:v>
      </x:c>
      <x:c r="L6454" s="266" t="n">
        <x:f>SUM(I6454:K6454)</x:f>
        <x:v>48</x:v>
      </x:c>
      <x:c r="M6454" s="267" t="n">
        <x:f>I6454*TOMATO_HOURS*WEEKS*(1+TOMATO_DIM)^I6454+J6454*CARROT_HOURS*WEEKS*(1+CARROT_DIM)^J6454+K6454*MESCLUN_HOURS*WEEKS*(1+MESCLUN_DIM)^K6454</x:f>
        <x:v>3987.1085389208765</x:v>
      </x:c>
      <x:c r="N6454" s="267" t="n">
        <x:f>MAX(M6454-FARMER_HOURS,0)/TEMP_HOURS_PER_WORKER</x:f>
        <x:v>2.268825374250609</x:v>
      </x:c>
      <x:c r="O6454" s="268" t="n">
        <x:f>I6454*TOMATO_PRICE+J6454*CARROT_PRICE+K6454*MESCLUN_PRICE</x:f>
        <x:v>174198</x:v>
      </x:c>
      <x:c r="P6454" s="268" t="n">
        <x:f>I6454*TOMATO_FERTILIZER+J6454*CARROT_FERTILIZER+K6454*MESCLUN_FERTILIZER</x:f>
        <x:v>34760</x:v>
      </x:c>
      <x:c r="Q6454" s="268" t="n">
        <x:f>MIN(M6454,FARMER_HOURS)*FARMER_RATE+MAX(M6454-FARMER_HOURS,0)*TEMP_RATE</x:f>
        <x:v>81720.63435626522</x:v>
      </x:c>
      <x:c r="R6454" s="268" t="n">
        <x:f>O6454-P6454-Q6454-FIXED_COST</x:f>
        <x:v>37717.36564373478</x:v>
      </x:c>
      <x:c r="S6454" s="139" t="str">
        <x:f>IF(AND(L6454&lt;=TOTAL_BED_CAP,N6454&lt;=TEMP_WORKER_CAP),"YES","NO")</x:f>
        <x:v>YES</x:v>
      </x:c>
      <x:c r="T6454" s="139" t="n">
        <x:f>IF(S6454="YES",R6454,-1E+99)</x:f>
        <x:v>37717.36564373478</x:v>
      </x:c>
    </x:row>
    <x:row r="6455">
      <x:c r="A6455" s="139"/>
      <x:c r="B6455" s="139"/>
      <x:c r="C6455" s="139"/>
      <x:c r="D6455" s="139"/>
      <x:c r="E6455" s="139"/>
      <x:c r="F6455" s="139"/>
      <x:c r="G6455" s="139"/>
      <x:c r="H6455" s="139"/>
      <x:c r="I6455" s="266" t="n">
        <x:f>INT((ROW()-ROW($I$46))/((CARROT_CAP+1)*(MESCLUN_CAP+1)))</x:f>
        <x:v>9</x:v>
      </x:c>
      <x:c r="J6455" s="266" t="n">
        <x:f>MOD(INT((ROW()-ROW($I$46))/(MESCLUN_CAP+1)),CARROT_CAP+1)</x:f>
        <x:v>17</x:v>
      </x:c>
      <x:c r="K6455" s="266" t="n">
        <x:f>MOD(ROW()-ROW($I$46),MESCLUN_CAP+1)</x:f>
        <x:v>23</x:v>
      </x:c>
      <x:c r="L6455" s="266" t="n">
        <x:f>SUM(I6455:K6455)</x:f>
        <x:v>49</x:v>
      </x:c>
      <x:c r="M6455" s="267" t="n">
        <x:f>I6455*TOMATO_HOURS*WEEKS*(1+TOMATO_DIM)^I6455+J6455*CARROT_HOURS*WEEKS*(1+CARROT_DIM)^J6455+K6455*MESCLUN_HOURS*WEEKS*(1+MESCLUN_DIM)^K6455</x:f>
        <x:v>4063.255127778313</x:v>
      </x:c>
      <x:c r="N6455" s="267" t="n">
        <x:f>MAX(M6455-FARMER_HOURS,0)/TEMP_HOURS_PER_WORKER</x:f>
        <x:v>2.3217049498460507</x:v>
      </x:c>
      <x:c r="O6455" s="268" t="n">
        <x:f>I6455*TOMATO_PRICE+J6455*CARROT_PRICE+K6455*MESCLUN_PRICE</x:f>
        <x:v>176898</x:v>
      </x:c>
      <x:c r="P6455" s="268" t="n">
        <x:f>I6455*TOMATO_FERTILIZER+J6455*CARROT_FERTILIZER+K6455*MESCLUN_FERTILIZER</x:f>
        <x:v>35640</x:v>
      </x:c>
      <x:c r="Q6455" s="268" t="n">
        <x:f>MIN(M6455,FARMER_HOURS)*FARMER_RATE+MAX(M6455-FARMER_HOURS,0)*TEMP_RATE</x:f>
        <x:v>83042.62374615128</x:v>
      </x:c>
      <x:c r="R6455" s="268" t="n">
        <x:f>O6455-P6455-Q6455-FIXED_COST</x:f>
        <x:v>38215.37625384872</x:v>
      </x:c>
      <x:c r="S6455" s="139" t="str">
        <x:f>IF(AND(L6455&lt;=TOTAL_BED_CAP,N6455&lt;=TEMP_WORKER_CAP),"YES","NO")</x:f>
        <x:v>YES</x:v>
      </x:c>
      <x:c r="T6455" s="139" t="n">
        <x:f>IF(S6455="YES",R6455,-1E+99)</x:f>
        <x:v>38215.37625384872</x:v>
      </x:c>
    </x:row>
    <x:row r="6456">
      <x:c r="A6456" s="139"/>
      <x:c r="B6456" s="139"/>
      <x:c r="C6456" s="139"/>
      <x:c r="D6456" s="139"/>
      <x:c r="E6456" s="139"/>
      <x:c r="F6456" s="139"/>
      <x:c r="G6456" s="139"/>
      <x:c r="H6456" s="139"/>
      <x:c r="I6456" s="266" t="n">
        <x:f>INT((ROW()-ROW($I$46))/((CARROT_CAP+1)*(MESCLUN_CAP+1)))</x:f>
        <x:v>9</x:v>
      </x:c>
      <x:c r="J6456" s="266" t="n">
        <x:f>MOD(INT((ROW()-ROW($I$46))/(MESCLUN_CAP+1)),CARROT_CAP+1)</x:f>
        <x:v>17</x:v>
      </x:c>
      <x:c r="K6456" s="266" t="n">
        <x:f>MOD(ROW()-ROW($I$46),MESCLUN_CAP+1)</x:f>
        <x:v>24</x:v>
      </x:c>
      <x:c r="L6456" s="266" t="n">
        <x:f>SUM(I6456:K6456)</x:f>
        <x:v>50</x:v>
      </x:c>
      <x:c r="M6456" s="267" t="n">
        <x:f>I6456*TOMATO_HOURS*WEEKS*(1+TOMATO_DIM)^I6456+J6456*CARROT_HOURS*WEEKS*(1+CARROT_DIM)^J6456+K6456*MESCLUN_HOURS*WEEKS*(1+MESCLUN_DIM)^K6456</x:f>
        <x:v>4141.102077357808</x:v>
      </x:c>
      <x:c r="N6456" s="267" t="n">
        <x:f>MAX(M6456-FARMER_HOURS,0)/TEMP_HOURS_PER_WORKER</x:f>
        <x:v>2.375765331498478</x:v>
      </x:c>
      <x:c r="O6456" s="268" t="n">
        <x:f>I6456*TOMATO_PRICE+J6456*CARROT_PRICE+K6456*MESCLUN_PRICE</x:f>
        <x:v>179598</x:v>
      </x:c>
      <x:c r="P6456" s="268" t="n">
        <x:f>I6456*TOMATO_FERTILIZER+J6456*CARROT_FERTILIZER+K6456*MESCLUN_FERTILIZER</x:f>
        <x:v>36520</x:v>
      </x:c>
      <x:c r="Q6456" s="268" t="n">
        <x:f>MIN(M6456,FARMER_HOURS)*FARMER_RATE+MAX(M6456-FARMER_HOURS,0)*TEMP_RATE</x:f>
        <x:v>84394.13328746194</x:v>
      </x:c>
      <x:c r="R6456" s="268" t="n">
        <x:f>O6456-P6456-Q6456-FIXED_COST</x:f>
        <x:v>38683.86671253806</x:v>
      </x:c>
      <x:c r="S6456" s="139" t="str">
        <x:f>IF(AND(L6456&lt;=TOTAL_BED_CAP,N6456&lt;=TEMP_WORKER_CAP),"YES","NO")</x:f>
        <x:v>YES</x:v>
      </x:c>
      <x:c r="T6456" s="139" t="n">
        <x:f>IF(S6456="YES",R6456,-1E+99)</x:f>
        <x:v>38683.86671253806</x:v>
      </x:c>
    </x:row>
    <x:row r="6457">
      <x:c r="A6457" s="139"/>
      <x:c r="B6457" s="139"/>
      <x:c r="C6457" s="139"/>
      <x:c r="D6457" s="139"/>
      <x:c r="E6457" s="139"/>
      <x:c r="F6457" s="139"/>
      <x:c r="G6457" s="139"/>
      <x:c r="H6457" s="139"/>
      <x:c r="I6457" s="266" t="n">
        <x:f>INT((ROW()-ROW($I$46))/((CARROT_CAP+1)*(MESCLUN_CAP+1)))</x:f>
        <x:v>9</x:v>
      </x:c>
      <x:c r="J6457" s="266" t="n">
        <x:f>MOD(INT((ROW()-ROW($I$46))/(MESCLUN_CAP+1)),CARROT_CAP+1)</x:f>
        <x:v>17</x:v>
      </x:c>
      <x:c r="K6457" s="266" t="n">
        <x:f>MOD(ROW()-ROW($I$46),MESCLUN_CAP+1)</x:f>
        <x:v>25</x:v>
      </x:c>
      <x:c r="L6457" s="266" t="n">
        <x:f>SUM(I6457:K6457)</x:f>
        <x:v>51</x:v>
      </x:c>
      <x:c r="M6457" s="267" t="n">
        <x:f>I6457*TOMATO_HOURS*WEEKS*(1+TOMATO_DIM)^I6457+J6457*CARROT_HOURS*WEEKS*(1+CARROT_DIM)^J6457+K6457*MESCLUN_HOURS*WEEKS*(1+MESCLUN_DIM)^K6457</x:f>
        <x:v>4220.679998772906</x:v>
      </x:c>
      <x:c r="N6457" s="267" t="n">
        <x:f>MAX(M6457-FARMER_HOURS,0)/TEMP_HOURS_PER_WORKER</x:f>
        <x:v>2.4310277769256294</x:v>
      </x:c>
      <x:c r="O6457" s="268" t="n">
        <x:f>I6457*TOMATO_PRICE+J6457*CARROT_PRICE+K6457*MESCLUN_PRICE</x:f>
        <x:v>182298</x:v>
      </x:c>
      <x:c r="P6457" s="268" t="n">
        <x:f>I6457*TOMATO_FERTILIZER+J6457*CARROT_FERTILIZER+K6457*MESCLUN_FERTILIZER</x:f>
        <x:v>37400</x:v>
      </x:c>
      <x:c r="Q6457" s="268" t="n">
        <x:f>MIN(M6457,FARMER_HOURS)*FARMER_RATE+MAX(M6457-FARMER_HOURS,0)*TEMP_RATE</x:f>
        <x:v>85775.69442314073</x:v>
      </x:c>
      <x:c r="R6457" s="268" t="n">
        <x:f>O6457-P6457-Q6457-FIXED_COST</x:f>
        <x:v>39122.305576859275</x:v>
      </x:c>
      <x:c r="S6457" s="139" t="str">
        <x:f>IF(AND(L6457&lt;=TOTAL_BED_CAP,N6457&lt;=TEMP_WORKER_CAP),"YES","NO")</x:f>
        <x:v>YES</x:v>
      </x:c>
      <x:c r="T6457" s="139" t="n">
        <x:f>IF(S6457="YES",R6457,-1E+99)</x:f>
        <x:v>39122.305576859275</x:v>
      </x:c>
    </x:row>
    <x:row r="6458">
      <x:c r="A6458" s="139"/>
      <x:c r="B6458" s="139"/>
      <x:c r="C6458" s="139"/>
      <x:c r="D6458" s="139"/>
      <x:c r="E6458" s="139"/>
      <x:c r="F6458" s="139"/>
      <x:c r="G6458" s="139"/>
      <x:c r="H6458" s="139"/>
      <x:c r="I6458" s="266" t="n">
        <x:f>INT((ROW()-ROW($I$46))/((CARROT_CAP+1)*(MESCLUN_CAP+1)))</x:f>
        <x:v>9</x:v>
      </x:c>
      <x:c r="J6458" s="266" t="n">
        <x:f>MOD(INT((ROW()-ROW($I$46))/(MESCLUN_CAP+1)),CARROT_CAP+1)</x:f>
        <x:v>17</x:v>
      </x:c>
      <x:c r="K6458" s="266" t="n">
        <x:f>MOD(ROW()-ROW($I$46),MESCLUN_CAP+1)</x:f>
        <x:v>26</x:v>
      </x:c>
      <x:c r="L6458" s="266" t="n">
        <x:f>SUM(I6458:K6458)</x:f>
        <x:v>52</x:v>
      </x:c>
      <x:c r="M6458" s="267" t="n">
        <x:f>I6458*TOMATO_HOURS*WEEKS*(1+TOMATO_DIM)^I6458+J6458*CARROT_HOURS*WEEKS*(1+CARROT_DIM)^J6458+K6458*MESCLUN_HOURS*WEEKS*(1+MESCLUN_DIM)^K6458</x:f>
        <x:v>4302.020002733623</x:v>
      </x:c>
      <x:c r="N6458" s="267" t="n">
        <x:f>MAX(M6458-FARMER_HOURS,0)/TEMP_HOURS_PER_WORKER</x:f>
        <x:v>2.4875138907872385</x:v>
      </x:c>
      <x:c r="O6458" s="268" t="n">
        <x:f>I6458*TOMATO_PRICE+J6458*CARROT_PRICE+K6458*MESCLUN_PRICE</x:f>
        <x:v>184998</x:v>
      </x:c>
      <x:c r="P6458" s="268" t="n">
        <x:f>I6458*TOMATO_FERTILIZER+J6458*CARROT_FERTILIZER+K6458*MESCLUN_FERTILIZER</x:f>
        <x:v>38280</x:v>
      </x:c>
      <x:c r="Q6458" s="268" t="n">
        <x:f>MIN(M6458,FARMER_HOURS)*FARMER_RATE+MAX(M6458-FARMER_HOURS,0)*TEMP_RATE</x:f>
        <x:v>87187.84726968096</x:v>
      </x:c>
      <x:c r="R6458" s="268" t="n">
        <x:f>O6458-P6458-Q6458-FIXED_COST</x:f>
        <x:v>39530.15273031904</x:v>
      </x:c>
      <x:c r="S6458" s="139" t="str">
        <x:f>IF(AND(L6458&lt;=TOTAL_BED_CAP,N6458&lt;=TEMP_WORKER_CAP),"YES","NO")</x:f>
        <x:v>YES</x:v>
      </x:c>
      <x:c r="T6458" s="139" t="n">
        <x:f>IF(S6458="YES",R6458,-1E+99)</x:f>
        <x:v>39530.15273031904</x:v>
      </x:c>
    </x:row>
    <x:row r="6459">
      <x:c r="A6459" s="139"/>
      <x:c r="B6459" s="139"/>
      <x:c r="C6459" s="139"/>
      <x:c r="D6459" s="139"/>
      <x:c r="E6459" s="139"/>
      <x:c r="F6459" s="139"/>
      <x:c r="G6459" s="139"/>
      <x:c r="H6459" s="139"/>
      <x:c r="I6459" s="266" t="n">
        <x:f>INT((ROW()-ROW($I$46))/((CARROT_CAP+1)*(MESCLUN_CAP+1)))</x:f>
        <x:v>9</x:v>
      </x:c>
      <x:c r="J6459" s="266" t="n">
        <x:f>MOD(INT((ROW()-ROW($I$46))/(MESCLUN_CAP+1)),CARROT_CAP+1)</x:f>
        <x:v>17</x:v>
      </x:c>
      <x:c r="K6459" s="266" t="n">
        <x:f>MOD(ROW()-ROW($I$46),MESCLUN_CAP+1)</x:f>
        <x:v>27</x:v>
      </x:c>
      <x:c r="L6459" s="266" t="n">
        <x:f>SUM(I6459:K6459)</x:f>
        <x:v>53</x:v>
      </x:c>
      <x:c r="M6459" s="267" t="n">
        <x:f>I6459*TOMATO_HOURS*WEEKS*(1+TOMATO_DIM)^I6459+J6459*CARROT_HOURS*WEEKS*(1+CARROT_DIM)^J6459+K6459*MESCLUN_HOURS*WEEKS*(1+MESCLUN_DIM)^K6459</x:f>
        <x:v>4385.153707253381</x:v>
      </x:c>
      <x:c r="N6459" s="267" t="n">
        <x:f>MAX(M6459-FARMER_HOURS,0)/TEMP_HOURS_PER_WORKER</x:f>
        <x:v>2.54524563003707</x:v>
      </x:c>
      <x:c r="O6459" s="268" t="n">
        <x:f>I6459*TOMATO_PRICE+J6459*CARROT_PRICE+K6459*MESCLUN_PRICE</x:f>
        <x:v>187698</x:v>
      </x:c>
      <x:c r="P6459" s="268" t="n">
        <x:f>I6459*TOMATO_FERTILIZER+J6459*CARROT_FERTILIZER+K6459*MESCLUN_FERTILIZER</x:f>
        <x:v>39160</x:v>
      </x:c>
      <x:c r="Q6459" s="268" t="n">
        <x:f>MIN(M6459,FARMER_HOURS)*FARMER_RATE+MAX(M6459-FARMER_HOURS,0)*TEMP_RATE</x:f>
        <x:v>88631.14075092674</x:v>
      </x:c>
      <x:c r="R6459" s="268" t="n">
        <x:f>O6459-P6459-Q6459-FIXED_COST</x:f>
        <x:v>39906.859249073255</x:v>
      </x:c>
      <x:c r="S6459" s="139" t="str">
        <x:f>IF(AND(L6459&lt;=TOTAL_BED_CAP,N6459&lt;=TEMP_WORKER_CAP),"YES","NO")</x:f>
        <x:v>YES</x:v>
      </x:c>
      <x:c r="T6459" s="139" t="n">
        <x:f>IF(S6459="YES",R6459,-1E+99)</x:f>
        <x:v>39906.859249073255</x:v>
      </x:c>
    </x:row>
    <x:row r="6460">
      <x:c r="A6460" s="139"/>
      <x:c r="B6460" s="139"/>
      <x:c r="C6460" s="139"/>
      <x:c r="D6460" s="139"/>
      <x:c r="E6460" s="139"/>
      <x:c r="F6460" s="139"/>
      <x:c r="G6460" s="139"/>
      <x:c r="H6460" s="139"/>
      <x:c r="I6460" s="266" t="n">
        <x:f>INT((ROW()-ROW($I$46))/((CARROT_CAP+1)*(MESCLUN_CAP+1)))</x:f>
        <x:v>9</x:v>
      </x:c>
      <x:c r="J6460" s="266" t="n">
        <x:f>MOD(INT((ROW()-ROW($I$46))/(MESCLUN_CAP+1)),CARROT_CAP+1)</x:f>
        <x:v>17</x:v>
      </x:c>
      <x:c r="K6460" s="266" t="n">
        <x:f>MOD(ROW()-ROW($I$46),MESCLUN_CAP+1)</x:f>
        <x:v>28</x:v>
      </x:c>
      <x:c r="L6460" s="266" t="n">
        <x:f>SUM(I6460:K6460)</x:f>
        <x:v>54</x:v>
      </x:c>
      <x:c r="M6460" s="267" t="n">
        <x:f>I6460*TOMATO_HOURS*WEEKS*(1+TOMATO_DIM)^I6460+J6460*CARROT_HOURS*WEEKS*(1+CARROT_DIM)^J6460+K6460*MESCLUN_HOURS*WEEKS*(1+MESCLUN_DIM)^K6460</x:f>
        <x:v>4470.113245470534</x:v>
      </x:c>
      <x:c r="N6460" s="267" t="n">
        <x:f>MAX(M6460-FARMER_HOURS,0)/TEMP_HOURS_PER_WORKER</x:f>
        <x:v>2.6042453093545372</x:v>
      </x:c>
      <x:c r="O6460" s="268" t="n">
        <x:f>I6460*TOMATO_PRICE+J6460*CARROT_PRICE+K6460*MESCLUN_PRICE</x:f>
        <x:v>190398</x:v>
      </x:c>
      <x:c r="P6460" s="268" t="n">
        <x:f>I6460*TOMATO_FERTILIZER+J6460*CARROT_FERTILIZER+K6460*MESCLUN_FERTILIZER</x:f>
        <x:v>40040</x:v>
      </x:c>
      <x:c r="Q6460" s="268" t="n">
        <x:f>MIN(M6460,FARMER_HOURS)*FARMER_RATE+MAX(M6460-FARMER_HOURS,0)*TEMP_RATE</x:f>
        <x:v>90106.13273386343</x:v>
      </x:c>
      <x:c r="R6460" s="268" t="n">
        <x:f>O6460-P6460-Q6460-FIXED_COST</x:f>
        <x:v>40251.86726613657</x:v>
      </x:c>
      <x:c r="S6460" s="139" t="str">
        <x:f>IF(AND(L6460&lt;=TOTAL_BED_CAP,N6460&lt;=TEMP_WORKER_CAP),"YES","NO")</x:f>
        <x:v>YES</x:v>
      </x:c>
      <x:c r="T6460" s="139" t="n">
        <x:f>IF(S6460="YES",R6460,-1E+99)</x:f>
        <x:v>40251.86726613657</x:v>
      </x:c>
    </x:row>
    <x:row r="6461">
      <x:c r="A6461" s="139"/>
      <x:c r="B6461" s="139"/>
      <x:c r="C6461" s="139"/>
      <x:c r="D6461" s="139"/>
      <x:c r="E6461" s="139"/>
      <x:c r="F6461" s="139"/>
      <x:c r="G6461" s="139"/>
      <x:c r="H6461" s="139"/>
      <x:c r="I6461" s="266" t="n">
        <x:f>INT((ROW()-ROW($I$46))/((CARROT_CAP+1)*(MESCLUN_CAP+1)))</x:f>
        <x:v>9</x:v>
      </x:c>
      <x:c r="J6461" s="266" t="n">
        <x:f>MOD(INT((ROW()-ROW($I$46))/(MESCLUN_CAP+1)),CARROT_CAP+1)</x:f>
        <x:v>17</x:v>
      </x:c>
      <x:c r="K6461" s="266" t="n">
        <x:f>MOD(ROW()-ROW($I$46),MESCLUN_CAP+1)</x:f>
        <x:v>29</x:v>
      </x:c>
      <x:c r="L6461" s="266" t="n">
        <x:f>SUM(I6461:K6461)</x:f>
        <x:v>55</x:v>
      </x:c>
      <x:c r="M6461" s="267" t="n">
        <x:f>I6461*TOMATO_HOURS*WEEKS*(1+TOMATO_DIM)^I6461+J6461*CARROT_HOURS*WEEKS*(1+CARROT_DIM)^J6461+K6461*MESCLUN_HOURS*WEEKS*(1+MESCLUN_DIM)^K6461</x:f>
        <x:v>4556.931273586188</x:v>
      </x:c>
      <x:c r="N6461" s="267" t="n">
        <x:f>MAX(M6461-FARMER_HOURS,0)/TEMP_HOURS_PER_WORKER</x:f>
        <x:v>2.6645356066570747</x:v>
      </x:c>
      <x:c r="O6461" s="268" t="n">
        <x:f>I6461*TOMATO_PRICE+J6461*CARROT_PRICE+K6461*MESCLUN_PRICE</x:f>
        <x:v>193098</x:v>
      </x:c>
      <x:c r="P6461" s="268" t="n">
        <x:f>I6461*TOMATO_FERTILIZER+J6461*CARROT_FERTILIZER+K6461*MESCLUN_FERTILIZER</x:f>
        <x:v>40920</x:v>
      </x:c>
      <x:c r="Q6461" s="268" t="n">
        <x:f>MIN(M6461,FARMER_HOURS)*FARMER_RATE+MAX(M6461-FARMER_HOURS,0)*TEMP_RATE</x:f>
        <x:v>91613.39016642686</x:v>
      </x:c>
      <x:c r="R6461" s="268" t="n">
        <x:f>O6461-P6461-Q6461-FIXED_COST</x:f>
        <x:v>40564.60983357314</x:v>
      </x:c>
      <x:c r="S6461" s="139" t="str">
        <x:f>IF(AND(L6461&lt;=TOTAL_BED_CAP,N6461&lt;=TEMP_WORKER_CAP),"YES","NO")</x:f>
        <x:v>YES</x:v>
      </x:c>
      <x:c r="T6461" s="139" t="n">
        <x:f>IF(S6461="YES",R6461,-1E+99)</x:f>
        <x:v>40564.60983357314</x:v>
      </x:c>
    </x:row>
    <x:row r="6462">
      <x:c r="A6462" s="139"/>
      <x:c r="B6462" s="139"/>
      <x:c r="C6462" s="139"/>
      <x:c r="D6462" s="139"/>
      <x:c r="E6462" s="139"/>
      <x:c r="F6462" s="139"/>
      <x:c r="G6462" s="139"/>
      <x:c r="H6462" s="139"/>
      <x:c r="I6462" s="266" t="n">
        <x:f>INT((ROW()-ROW($I$46))/((CARROT_CAP+1)*(MESCLUN_CAP+1)))</x:f>
        <x:v>9</x:v>
      </x:c>
      <x:c r="J6462" s="266" t="n">
        <x:f>MOD(INT((ROW()-ROW($I$46))/(MESCLUN_CAP+1)),CARROT_CAP+1)</x:f>
        <x:v>17</x:v>
      </x:c>
      <x:c r="K6462" s="266" t="n">
        <x:f>MOD(ROW()-ROW($I$46),MESCLUN_CAP+1)</x:f>
        <x:v>30</x:v>
      </x:c>
      <x:c r="L6462" s="266" t="n">
        <x:f>SUM(I6462:K6462)</x:f>
        <x:v>56</x:v>
      </x:c>
      <x:c r="M6462" s="267" t="n">
        <x:f>I6462*TOMATO_HOURS*WEEKS*(1+TOMATO_DIM)^I6462+J6462*CARROT_HOURS*WEEKS*(1+CARROT_DIM)^J6462+K6462*MESCLUN_HOURS*WEEKS*(1+MESCLUN_DIM)^K6462</x:f>
        <x:v>4645.640978919957</x:v>
      </x:c>
      <x:c r="N6462" s="267" t="n">
        <x:f>MAX(M6462-FARMER_HOURS,0)/TEMP_HOURS_PER_WORKER</x:f>
        <x:v>2.7261395686944145</x:v>
      </x:c>
      <x:c r="O6462" s="268" t="n">
        <x:f>I6462*TOMATO_PRICE+J6462*CARROT_PRICE+K6462*MESCLUN_PRICE</x:f>
        <x:v>195798</x:v>
      </x:c>
      <x:c r="P6462" s="268" t="n">
        <x:f>I6462*TOMATO_FERTILIZER+J6462*CARROT_FERTILIZER+K6462*MESCLUN_FERTILIZER</x:f>
        <x:v>41800</x:v>
      </x:c>
      <x:c r="Q6462" s="268" t="n">
        <x:f>MIN(M6462,FARMER_HOURS)*FARMER_RATE+MAX(M6462-FARMER_HOURS,0)*TEMP_RATE</x:f>
        <x:v>93153.48921736036</x:v>
      </x:c>
      <x:c r="R6462" s="268" t="n">
        <x:f>O6462-P6462-Q6462-FIXED_COST</x:f>
        <x:v>40844.51078263964</x:v>
      </x:c>
      <x:c r="S6462" s="139" t="str">
        <x:f>IF(AND(L6462&lt;=TOTAL_BED_CAP,N6462&lt;=TEMP_WORKER_CAP),"YES","NO")</x:f>
        <x:v>YES</x:v>
      </x:c>
      <x:c r="T6462" s="139" t="n">
        <x:f>IF(S6462="YES",R6462,-1E+99)</x:f>
        <x:v>40844.51078263964</x:v>
      </x:c>
    </x:row>
    <x:row r="6463">
      <x:c r="A6463" s="139"/>
      <x:c r="B6463" s="139"/>
      <x:c r="C6463" s="139"/>
      <x:c r="D6463" s="139"/>
      <x:c r="E6463" s="139"/>
      <x:c r="F6463" s="139"/>
      <x:c r="G6463" s="139"/>
      <x:c r="H6463" s="139"/>
      <x:c r="I6463" s="266" t="n">
        <x:f>INT((ROW()-ROW($I$46))/((CARROT_CAP+1)*(MESCLUN_CAP+1)))</x:f>
        <x:v>9</x:v>
      </x:c>
      <x:c r="J6463" s="266" t="n">
        <x:f>MOD(INT((ROW()-ROW($I$46))/(MESCLUN_CAP+1)),CARROT_CAP+1)</x:f>
        <x:v>18</x:v>
      </x:c>
      <x:c r="K6463" s="266" t="n">
        <x:f>MOD(ROW()-ROW($I$46),MESCLUN_CAP+1)</x:f>
        <x:v>0</x:v>
      </x:c>
      <x:c r="L6463" s="266" t="n">
        <x:f>SUM(I6463:K6463)</x:f>
        <x:v>27</x:v>
      </x:c>
      <x:c r="M6463" s="267" t="n">
        <x:f>I6463*TOMATO_HOURS*WEEKS*(1+TOMATO_DIM)^I6463+J6463*CARROT_HOURS*WEEKS*(1+CARROT_DIM)^J6463+K6463*MESCLUN_HOURS*WEEKS*(1+MESCLUN_DIM)^K6463</x:f>
        <x:v>2752.153337271513</x:v>
      </x:c>
      <x:c r="N6463" s="267" t="n">
        <x:f>MAX(M6463-FARMER_HOURS,0)/TEMP_HOURS_PER_WORKER</x:f>
        <x:v>1.4112175953274395</x:v>
      </x:c>
      <x:c r="O6463" s="268" t="n">
        <x:f>I6463*TOMATO_PRICE+J6463*CARROT_PRICE+K6463*MESCLUN_PRICE</x:f>
        <x:v>116892</x:v>
      </x:c>
      <x:c r="P6463" s="268" t="n">
        <x:f>I6463*TOMATO_FERTILIZER+J6463*CARROT_FERTILIZER+K6463*MESCLUN_FERTILIZER</x:f>
        <x:v>15840</x:v>
      </x:c>
      <x:c r="Q6463" s="268" t="n">
        <x:f>MIN(M6463,FARMER_HOURS)*FARMER_RATE+MAX(M6463-FARMER_HOURS,0)*TEMP_RATE</x:f>
        <x:v>60280.43988318599</x:v>
      </x:c>
      <x:c r="R6463" s="268" t="n">
        <x:f>O6463-P6463-Q6463-FIXED_COST</x:f>
        <x:v>20771.560116814013</x:v>
      </x:c>
      <x:c r="S6463" s="139" t="str">
        <x:f>IF(AND(L6463&lt;=TOTAL_BED_CAP,N6463&lt;=TEMP_WORKER_CAP),"YES","NO")</x:f>
        <x:v>YES</x:v>
      </x:c>
      <x:c r="T6463" s="139" t="n">
        <x:f>IF(S6463="YES",R6463,-1E+99)</x:f>
        <x:v>20771.560116814013</x:v>
      </x:c>
    </x:row>
    <x:row r="6464">
      <x:c r="A6464" s="139"/>
      <x:c r="B6464" s="139"/>
      <x:c r="C6464" s="139"/>
      <x:c r="D6464" s="139"/>
      <x:c r="E6464" s="139"/>
      <x:c r="F6464" s="139"/>
      <x:c r="G6464" s="139"/>
      <x:c r="H6464" s="139"/>
      <x:c r="I6464" s="266" t="n">
        <x:f>INT((ROW()-ROW($I$46))/((CARROT_CAP+1)*(MESCLUN_CAP+1)))</x:f>
        <x:v>9</x:v>
      </x:c>
      <x:c r="J6464" s="266" t="n">
        <x:f>MOD(INT((ROW()-ROW($I$46))/(MESCLUN_CAP+1)),CARROT_CAP+1)</x:f>
        <x:v>18</x:v>
      </x:c>
      <x:c r="K6464" s="266" t="n">
        <x:f>MOD(ROW()-ROW($I$46),MESCLUN_CAP+1)</x:f>
        <x:v>1</x:v>
      </x:c>
      <x:c r="L6464" s="266" t="n">
        <x:f>SUM(I6464:K6464)</x:f>
        <x:v>28</x:v>
      </x:c>
      <x:c r="M6464" s="267" t="n">
        <x:f>I6464*TOMATO_HOURS*WEEKS*(1+TOMATO_DIM)^I6464+J6464*CARROT_HOURS*WEEKS*(1+CARROT_DIM)^J6464+K6464*MESCLUN_HOURS*WEEKS*(1+MESCLUN_DIM)^K6464</x:f>
        <x:v>2797.715837271513</x:v>
      </x:c>
      <x:c r="N6464" s="267" t="n">
        <x:f>MAX(M6464-FARMER_HOURS,0)/TEMP_HOURS_PER_WORKER</x:f>
        <x:v>1.4428582203274396</x:v>
      </x:c>
      <x:c r="O6464" s="268" t="n">
        <x:f>I6464*TOMATO_PRICE+J6464*CARROT_PRICE+K6464*MESCLUN_PRICE</x:f>
        <x:v>119592</x:v>
      </x:c>
      <x:c r="P6464" s="268" t="n">
        <x:f>I6464*TOMATO_FERTILIZER+J6464*CARROT_FERTILIZER+K6464*MESCLUN_FERTILIZER</x:f>
        <x:v>16720</x:v>
      </x:c>
      <x:c r="Q6464" s="268" t="n">
        <x:f>MIN(M6464,FARMER_HOURS)*FARMER_RATE+MAX(M6464-FARMER_HOURS,0)*TEMP_RATE</x:f>
        <x:v>61071.45550818599</x:v>
      </x:c>
      <x:c r="R6464" s="268" t="n">
        <x:f>O6464-P6464-Q6464-FIXED_COST</x:f>
        <x:v>21800.544491814013</x:v>
      </x:c>
      <x:c r="S6464" s="139" t="str">
        <x:f>IF(AND(L6464&lt;=TOTAL_BED_CAP,N6464&lt;=TEMP_WORKER_CAP),"YES","NO")</x:f>
        <x:v>YES</x:v>
      </x:c>
      <x:c r="T6464" s="139" t="n">
        <x:f>IF(S6464="YES",R6464,-1E+99)</x:f>
        <x:v>21800.544491814013</x:v>
      </x:c>
    </x:row>
    <x:row r="6465">
      <x:c r="A6465" s="139"/>
      <x:c r="B6465" s="139"/>
      <x:c r="C6465" s="139"/>
      <x:c r="D6465" s="139"/>
      <x:c r="E6465" s="139"/>
      <x:c r="F6465" s="139"/>
      <x:c r="G6465" s="139"/>
      <x:c r="H6465" s="139"/>
      <x:c r="I6465" s="266" t="n">
        <x:f>INT((ROW()-ROW($I$46))/((CARROT_CAP+1)*(MESCLUN_CAP+1)))</x:f>
        <x:v>9</x:v>
      </x:c>
      <x:c r="J6465" s="266" t="n">
        <x:f>MOD(INT((ROW()-ROW($I$46))/(MESCLUN_CAP+1)),CARROT_CAP+1)</x:f>
        <x:v>18</x:v>
      </x:c>
      <x:c r="K6465" s="266" t="n">
        <x:f>MOD(ROW()-ROW($I$46),MESCLUN_CAP+1)</x:f>
        <x:v>2</x:v>
      </x:c>
      <x:c r="L6465" s="266" t="n">
        <x:f>SUM(I6465:K6465)</x:f>
        <x:v>29</x:v>
      </x:c>
      <x:c r="M6465" s="267" t="n">
        <x:f>I6465*TOMATO_HOURS*WEEKS*(1+TOMATO_DIM)^I6465+J6465*CARROT_HOURS*WEEKS*(1+CARROT_DIM)^J6465+K6465*MESCLUN_HOURS*WEEKS*(1+MESCLUN_DIM)^K6465</x:f>
        <x:v>2844.417399771513</x:v>
      </x:c>
      <x:c r="N6465" s="267" t="n">
        <x:f>MAX(M6465-FARMER_HOURS,0)/TEMP_HOURS_PER_WORKER</x:f>
        <x:v>1.4752898609524396</x:v>
      </x:c>
      <x:c r="O6465" s="268" t="n">
        <x:f>I6465*TOMATO_PRICE+J6465*CARROT_PRICE+K6465*MESCLUN_PRICE</x:f>
        <x:v>122292</x:v>
      </x:c>
      <x:c r="P6465" s="268" t="n">
        <x:f>I6465*TOMATO_FERTILIZER+J6465*CARROT_FERTILIZER+K6465*MESCLUN_FERTILIZER</x:f>
        <x:v>17600</x:v>
      </x:c>
      <x:c r="Q6465" s="268" t="n">
        <x:f>MIN(M6465,FARMER_HOURS)*FARMER_RATE+MAX(M6465-FARMER_HOURS,0)*TEMP_RATE</x:f>
        <x:v>61882.24652381099</x:v>
      </x:c>
      <x:c r="R6465" s="268" t="n">
        <x:f>O6465-P6465-Q6465-FIXED_COST</x:f>
        <x:v>22809.753476189013</x:v>
      </x:c>
      <x:c r="S6465" s="139" t="str">
        <x:f>IF(AND(L6465&lt;=TOTAL_BED_CAP,N6465&lt;=TEMP_WORKER_CAP),"YES","NO")</x:f>
        <x:v>YES</x:v>
      </x:c>
      <x:c r="T6465" s="139" t="n">
        <x:f>IF(S6465="YES",R6465,-1E+99)</x:f>
        <x:v>22809.753476189013</x:v>
      </x:c>
    </x:row>
    <x:row r="6466">
      <x:c r="A6466" s="139"/>
      <x:c r="B6466" s="139"/>
      <x:c r="C6466" s="139"/>
      <x:c r="D6466" s="139"/>
      <x:c r="E6466" s="139"/>
      <x:c r="F6466" s="139"/>
      <x:c r="G6466" s="139"/>
      <x:c r="H6466" s="139"/>
      <x:c r="I6466" s="266" t="n">
        <x:f>INT((ROW()-ROW($I$46))/((CARROT_CAP+1)*(MESCLUN_CAP+1)))</x:f>
        <x:v>9</x:v>
      </x:c>
      <x:c r="J6466" s="266" t="n">
        <x:f>MOD(INT((ROW()-ROW($I$46))/(MESCLUN_CAP+1)),CARROT_CAP+1)</x:f>
        <x:v>18</x:v>
      </x:c>
      <x:c r="K6466" s="266" t="n">
        <x:f>MOD(ROW()-ROW($I$46),MESCLUN_CAP+1)</x:f>
        <x:v>3</x:v>
      </x:c>
      <x:c r="L6466" s="266" t="n">
        <x:f>SUM(I6466:K6466)</x:f>
        <x:v>30</x:v>
      </x:c>
      <x:c r="M6466" s="267" t="n">
        <x:f>I6466*TOMATO_HOURS*WEEKS*(1+TOMATO_DIM)^I6466+J6466*CARROT_HOURS*WEEKS*(1+CARROT_DIM)^J6466+K6466*MESCLUN_HOURS*WEEKS*(1+MESCLUN_DIM)^K6466</x:f>
        <x:v>2892.279382193388</x:v>
      </x:c>
      <x:c r="N6466" s="267" t="n">
        <x:f>MAX(M6466-FARMER_HOURS,0)/TEMP_HOURS_PER_WORKER</x:f>
        <x:v>1.5085273487454083</x:v>
      </x:c>
      <x:c r="O6466" s="268" t="n">
        <x:f>I6466*TOMATO_PRICE+J6466*CARROT_PRICE+K6466*MESCLUN_PRICE</x:f>
        <x:v>124992</x:v>
      </x:c>
      <x:c r="P6466" s="268" t="n">
        <x:f>I6466*TOMATO_FERTILIZER+J6466*CARROT_FERTILIZER+K6466*MESCLUN_FERTILIZER</x:f>
        <x:v>18480</x:v>
      </x:c>
      <x:c r="Q6466" s="268" t="n">
        <x:f>MIN(M6466,FARMER_HOURS)*FARMER_RATE+MAX(M6466-FARMER_HOURS,0)*TEMP_RATE</x:f>
        <x:v>62713.183718635206</x:v>
      </x:c>
      <x:c r="R6466" s="268" t="n">
        <x:f>O6466-P6466-Q6466-FIXED_COST</x:f>
        <x:v>23798.816281364794</x:v>
      </x:c>
      <x:c r="S6466" s="139" t="str">
        <x:f>IF(AND(L6466&lt;=TOTAL_BED_CAP,N6466&lt;=TEMP_WORKER_CAP),"YES","NO")</x:f>
        <x:v>YES</x:v>
      </x:c>
      <x:c r="T6466" s="139" t="n">
        <x:f>IF(S6466="YES",R6466,-1E+99)</x:f>
        <x:v>23798.816281364794</x:v>
      </x:c>
    </x:row>
    <x:row r="6467">
      <x:c r="A6467" s="139"/>
      <x:c r="B6467" s="139"/>
      <x:c r="C6467" s="139"/>
      <x:c r="D6467" s="139"/>
      <x:c r="E6467" s="139"/>
      <x:c r="F6467" s="139"/>
      <x:c r="G6467" s="139"/>
      <x:c r="H6467" s="139"/>
      <x:c r="I6467" s="266" t="n">
        <x:f>INT((ROW()-ROW($I$46))/((CARROT_CAP+1)*(MESCLUN_CAP+1)))</x:f>
        <x:v>9</x:v>
      </x:c>
      <x:c r="J6467" s="266" t="n">
        <x:f>MOD(INT((ROW()-ROW($I$46))/(MESCLUN_CAP+1)),CARROT_CAP+1)</x:f>
        <x:v>18</x:v>
      </x:c>
      <x:c r="K6467" s="266" t="n">
        <x:f>MOD(ROW()-ROW($I$46),MESCLUN_CAP+1)</x:f>
        <x:v>4</x:v>
      </x:c>
      <x:c r="L6467" s="266" t="n">
        <x:f>SUM(I6467:K6467)</x:f>
        <x:v>31</x:v>
      </x:c>
      <x:c r="M6467" s="267" t="n">
        <x:f>I6467*TOMATO_HOURS*WEEKS*(1+TOMATO_DIM)^I6467+J6467*CARROT_HOURS*WEEKS*(1+CARROT_DIM)^J6467+K6467*MESCLUN_HOURS*WEEKS*(1+MESCLUN_DIM)^K6467</x:f>
        <x:v>2941.3234979160443</x:v>
      </x:c>
      <x:c r="N6467" s="267" t="n">
        <x:f>MAX(M6467-FARMER_HOURS,0)/TEMP_HOURS_PER_WORKER</x:f>
        <x:v>1.5425857624416974</x:v>
      </x:c>
      <x:c r="O6467" s="268" t="n">
        <x:f>I6467*TOMATO_PRICE+J6467*CARROT_PRICE+K6467*MESCLUN_PRICE</x:f>
        <x:v>127692</x:v>
      </x:c>
      <x:c r="P6467" s="268" t="n">
        <x:f>I6467*TOMATO_FERTILIZER+J6467*CARROT_FERTILIZER+K6467*MESCLUN_FERTILIZER</x:f>
        <x:v>19360</x:v>
      </x:c>
      <x:c r="Q6467" s="268" t="n">
        <x:f>MIN(M6467,FARMER_HOURS)*FARMER_RATE+MAX(M6467-FARMER_HOURS,0)*TEMP_RATE</x:f>
        <x:v>63564.64406104243</x:v>
      </x:c>
      <x:c r="R6467" s="268" t="n">
        <x:f>O6467-P6467-Q6467-FIXED_COST</x:f>
        <x:v>24767.355938957568</x:v>
      </x:c>
      <x:c r="S6467" s="139" t="str">
        <x:f>IF(AND(L6467&lt;=TOTAL_BED_CAP,N6467&lt;=TEMP_WORKER_CAP),"YES","NO")</x:f>
        <x:v>YES</x:v>
      </x:c>
      <x:c r="T6467" s="139" t="n">
        <x:f>IF(S6467="YES",R6467,-1E+99)</x:f>
        <x:v>24767.355938957568</x:v>
      </x:c>
    </x:row>
    <x:row r="6468">
      <x:c r="A6468" s="139"/>
      <x:c r="B6468" s="139"/>
      <x:c r="C6468" s="139"/>
      <x:c r="D6468" s="139"/>
      <x:c r="E6468" s="139"/>
      <x:c r="F6468" s="139"/>
      <x:c r="G6468" s="139"/>
      <x:c r="H6468" s="139"/>
      <x:c r="I6468" s="266" t="n">
        <x:f>INT((ROW()-ROW($I$46))/((CARROT_CAP+1)*(MESCLUN_CAP+1)))</x:f>
        <x:v>9</x:v>
      </x:c>
      <x:c r="J6468" s="266" t="n">
        <x:f>MOD(INT((ROW()-ROW($I$46))/(MESCLUN_CAP+1)),CARROT_CAP+1)</x:f>
        <x:v>18</x:v>
      </x:c>
      <x:c r="K6468" s="266" t="n">
        <x:f>MOD(ROW()-ROW($I$46),MESCLUN_CAP+1)</x:f>
        <x:v>5</x:v>
      </x:c>
      <x:c r="L6468" s="266" t="n">
        <x:f>SUM(I6468:K6468)</x:f>
        <x:v>32</x:v>
      </x:c>
      <x:c r="M6468" s="267" t="n">
        <x:f>I6468*TOMATO_HOURS*WEEKS*(1+TOMATO_DIM)^I6468+J6468*CARROT_HOURS*WEEKS*(1+CARROT_DIM)^J6468+K6468*MESCLUN_HOURS*WEEKS*(1+MESCLUN_DIM)^K6468</x:f>
        <x:v>2991.5718218372476</x:v>
      </x:c>
      <x:c r="N6468" s="267" t="n">
        <x:f>MAX(M6468-FARMER_HOURS,0)/TEMP_HOURS_PER_WORKER</x:f>
        <x:v>1.577480431831422</x:v>
      </x:c>
      <x:c r="O6468" s="268" t="n">
        <x:f>I6468*TOMATO_PRICE+J6468*CARROT_PRICE+K6468*MESCLUN_PRICE</x:f>
        <x:v>130392</x:v>
      </x:c>
      <x:c r="P6468" s="268" t="n">
        <x:f>I6468*TOMATO_FERTILIZER+J6468*CARROT_FERTILIZER+K6468*MESCLUN_FERTILIZER</x:f>
        <x:v>20240</x:v>
      </x:c>
      <x:c r="Q6468" s="268" t="n">
        <x:f>MIN(M6468,FARMER_HOURS)*FARMER_RATE+MAX(M6468-FARMER_HOURS,0)*TEMP_RATE</x:f>
        <x:v>64437.01079578555</x:v>
      </x:c>
      <x:c r="R6468" s="268" t="n">
        <x:f>O6468-P6468-Q6468-FIXED_COST</x:f>
        <x:v>25714.98920421445</x:v>
      </x:c>
      <x:c r="S6468" s="139" t="str">
        <x:f>IF(AND(L6468&lt;=TOTAL_BED_CAP,N6468&lt;=TEMP_WORKER_CAP),"YES","NO")</x:f>
        <x:v>YES</x:v>
      </x:c>
      <x:c r="T6468" s="139" t="n">
        <x:f>IF(S6468="YES",R6468,-1E+99)</x:f>
        <x:v>25714.98920421445</x:v>
      </x:c>
    </x:row>
    <x:row r="6469">
      <x:c r="A6469" s="139"/>
      <x:c r="B6469" s="139"/>
      <x:c r="C6469" s="139"/>
      <x:c r="D6469" s="139"/>
      <x:c r="E6469" s="139"/>
      <x:c r="F6469" s="139"/>
      <x:c r="G6469" s="139"/>
      <x:c r="H6469" s="139"/>
      <x:c r="I6469" s="266" t="n">
        <x:f>INT((ROW()-ROW($I$46))/((CARROT_CAP+1)*(MESCLUN_CAP+1)))</x:f>
        <x:v>9</x:v>
      </x:c>
      <x:c r="J6469" s="266" t="n">
        <x:f>MOD(INT((ROW()-ROW($I$46))/(MESCLUN_CAP+1)),CARROT_CAP+1)</x:f>
        <x:v>18</x:v>
      </x:c>
      <x:c r="K6469" s="266" t="n">
        <x:f>MOD(ROW()-ROW($I$46),MESCLUN_CAP+1)</x:f>
        <x:v>6</x:v>
      </x:c>
      <x:c r="L6469" s="266" t="n">
        <x:f>SUM(I6469:K6469)</x:f>
        <x:v>33</x:v>
      </x:c>
      <x:c r="M6469" s="267" t="n">
        <x:f>I6469*TOMATO_HOURS*WEEKS*(1+TOMATO_DIM)^I6469+J6469*CARROT_HOURS*WEEKS*(1+CARROT_DIM)^J6469+K6469*MESCLUN_HOURS*WEEKS*(1+MESCLUN_DIM)^K6469</x:f>
        <x:v>3043.0467960188807</x:v>
      </x:c>
      <x:c r="N6469" s="267" t="n">
        <x:f>MAX(M6469-FARMER_HOURS,0)/TEMP_HOURS_PER_WORKER</x:f>
        <x:v>1.6132269416797782</x:v>
      </x:c>
      <x:c r="O6469" s="268" t="n">
        <x:f>I6469*TOMATO_PRICE+J6469*CARROT_PRICE+K6469*MESCLUN_PRICE</x:f>
        <x:v>133092</x:v>
      </x:c>
      <x:c r="P6469" s="268" t="n">
        <x:f>I6469*TOMATO_FERTILIZER+J6469*CARROT_FERTILIZER+K6469*MESCLUN_FERTILIZER</x:f>
        <x:v>21120</x:v>
      </x:c>
      <x:c r="Q6469" s="268" t="n">
        <x:f>MIN(M6469,FARMER_HOURS)*FARMER_RATE+MAX(M6469-FARMER_HOURS,0)*TEMP_RATE</x:f>
        <x:v>65330.67354199446</x:v>
      </x:c>
      <x:c r="R6469" s="268" t="n">
        <x:f>O6469-P6469-Q6469-FIXED_COST</x:f>
        <x:v>26641.32645800554</x:v>
      </x:c>
      <x:c r="S6469" s="139" t="str">
        <x:f>IF(AND(L6469&lt;=TOTAL_BED_CAP,N6469&lt;=TEMP_WORKER_CAP),"YES","NO")</x:f>
        <x:v>YES</x:v>
      </x:c>
      <x:c r="T6469" s="139" t="n">
        <x:f>IF(S6469="YES",R6469,-1E+99)</x:f>
        <x:v>26641.32645800554</x:v>
      </x:c>
    </x:row>
    <x:row r="6470">
      <x:c r="A6470" s="139"/>
      <x:c r="B6470" s="139"/>
      <x:c r="C6470" s="139"/>
      <x:c r="D6470" s="139"/>
      <x:c r="E6470" s="139"/>
      <x:c r="F6470" s="139"/>
      <x:c r="G6470" s="139"/>
      <x:c r="H6470" s="139"/>
      <x:c r="I6470" s="266" t="n">
        <x:f>INT((ROW()-ROW($I$46))/((CARROT_CAP+1)*(MESCLUN_CAP+1)))</x:f>
        <x:v>9</x:v>
      </x:c>
      <x:c r="J6470" s="266" t="n">
        <x:f>MOD(INT((ROW()-ROW($I$46))/(MESCLUN_CAP+1)),CARROT_CAP+1)</x:f>
        <x:v>18</x:v>
      </x:c>
      <x:c r="K6470" s="266" t="n">
        <x:f>MOD(ROW()-ROW($I$46),MESCLUN_CAP+1)</x:f>
        <x:v>7</x:v>
      </x:c>
      <x:c r="L6470" s="266" t="n">
        <x:f>SUM(I6470:K6470)</x:f>
        <x:v>34</x:v>
      </x:c>
      <x:c r="M6470" s="267" t="n">
        <x:f>I6470*TOMATO_HOURS*WEEKS*(1+TOMATO_DIM)^I6470+J6470*CARROT_HOURS*WEEKS*(1+CARROT_DIM)^J6470+K6470*MESCLUN_HOURS*WEEKS*(1+MESCLUN_DIM)^K6470</x:f>
        <x:v>3095.771235416841</x:v>
      </x:c>
      <x:c r="N6470" s="267" t="n">
        <x:f>MAX(M6470-FARMER_HOURS,0)/TEMP_HOURS_PER_WORKER</x:f>
        <x:v>1.6498411357061398</x:v>
      </x:c>
      <x:c r="O6470" s="268" t="n">
        <x:f>I6470*TOMATO_PRICE+J6470*CARROT_PRICE+K6470*MESCLUN_PRICE</x:f>
        <x:v>135792</x:v>
      </x:c>
      <x:c r="P6470" s="268" t="n">
        <x:f>I6470*TOMATO_FERTILIZER+J6470*CARROT_FERTILIZER+K6470*MESCLUN_FERTILIZER</x:f>
        <x:v>22000</x:v>
      </x:c>
      <x:c r="Q6470" s="268" t="n">
        <x:f>MIN(M6470,FARMER_HOURS)*FARMER_RATE+MAX(M6470-FARMER_HOURS,0)*TEMP_RATE</x:f>
        <x:v>66246.02839265349</x:v>
      </x:c>
      <x:c r="R6470" s="268" t="n">
        <x:f>O6470-P6470-Q6470-FIXED_COST</x:f>
        <x:v>27545.97160734651</x:v>
      </x:c>
      <x:c r="S6470" s="139" t="str">
        <x:f>IF(AND(L6470&lt;=TOTAL_BED_CAP,N6470&lt;=TEMP_WORKER_CAP),"YES","NO")</x:f>
        <x:v>YES</x:v>
      </x:c>
      <x:c r="T6470" s="139" t="n">
        <x:f>IF(S6470="YES",R6470,-1E+99)</x:f>
        <x:v>27545.97160734651</x:v>
      </x:c>
    </x:row>
    <x:row r="6471">
      <x:c r="A6471" s="139"/>
      <x:c r="B6471" s="139"/>
      <x:c r="C6471" s="139"/>
      <x:c r="D6471" s="139"/>
      <x:c r="E6471" s="139"/>
      <x:c r="F6471" s="139"/>
      <x:c r="G6471" s="139"/>
      <x:c r="H6471" s="139"/>
      <x:c r="I6471" s="266" t="n">
        <x:f>INT((ROW()-ROW($I$46))/((CARROT_CAP+1)*(MESCLUN_CAP+1)))</x:f>
        <x:v>9</x:v>
      </x:c>
      <x:c r="J6471" s="266" t="n">
        <x:f>MOD(INT((ROW()-ROW($I$46))/(MESCLUN_CAP+1)),CARROT_CAP+1)</x:f>
        <x:v>18</x:v>
      </x:c>
      <x:c r="K6471" s="266" t="n">
        <x:f>MOD(ROW()-ROW($I$46),MESCLUN_CAP+1)</x:f>
        <x:v>8</x:v>
      </x:c>
      <x:c r="L6471" s="266" t="n">
        <x:f>SUM(I6471:K6471)</x:f>
        <x:v>35</x:v>
      </x:c>
      <x:c r="M6471" s="267" t="n">
        <x:f>I6471*TOMATO_HOURS*WEEKS*(1+TOMATO_DIM)^I6471+J6471*CARROT_HOURS*WEEKS*(1+CARROT_DIM)^J6471+K6471*MESCLUN_HOURS*WEEKS*(1+MESCLUN_DIM)^K6471</x:f>
        <x:v>3149.768333696821</x:v>
      </x:c>
      <x:c r="N6471" s="267" t="n">
        <x:f>MAX(M6471-FARMER_HOURS,0)/TEMP_HOURS_PER_WORKER</x:f>
        <x:v>1.6873391206227926</x:v>
      </x:c>
      <x:c r="O6471" s="268" t="n">
        <x:f>I6471*TOMATO_PRICE+J6471*CARROT_PRICE+K6471*MESCLUN_PRICE</x:f>
        <x:v>138492</x:v>
      </x:c>
      <x:c r="P6471" s="268" t="n">
        <x:f>I6471*TOMATO_FERTILIZER+J6471*CARROT_FERTILIZER+K6471*MESCLUN_FERTILIZER</x:f>
        <x:v>22880</x:v>
      </x:c>
      <x:c r="Q6471" s="268" t="n">
        <x:f>MIN(M6471,FARMER_HOURS)*FARMER_RATE+MAX(M6471-FARMER_HOURS,0)*TEMP_RATE</x:f>
        <x:v>67183.47801556981</x:v>
      </x:c>
      <x:c r="R6471" s="268" t="n">
        <x:f>O6471-P6471-Q6471-FIXED_COST</x:f>
        <x:v>28428.52198443019</x:v>
      </x:c>
      <x:c r="S6471" s="139" t="str">
        <x:f>IF(AND(L6471&lt;=TOTAL_BED_CAP,N6471&lt;=TEMP_WORKER_CAP),"YES","NO")</x:f>
        <x:v>YES</x:v>
      </x:c>
      <x:c r="T6471" s="139" t="n">
        <x:f>IF(S6471="YES",R6471,-1E+99)</x:f>
        <x:v>28428.52198443019</x:v>
      </x:c>
    </x:row>
    <x:row r="6472">
      <x:c r="A6472" s="139"/>
      <x:c r="B6472" s="139"/>
      <x:c r="C6472" s="139"/>
      <x:c r="D6472" s="139"/>
      <x:c r="E6472" s="139"/>
      <x:c r="F6472" s="139"/>
      <x:c r="G6472" s="139"/>
      <x:c r="H6472" s="139"/>
      <x:c r="I6472" s="266" t="n">
        <x:f>INT((ROW()-ROW($I$46))/((CARROT_CAP+1)*(MESCLUN_CAP+1)))</x:f>
        <x:v>9</x:v>
      </x:c>
      <x:c r="J6472" s="266" t="n">
        <x:f>MOD(INT((ROW()-ROW($I$46))/(MESCLUN_CAP+1)),CARROT_CAP+1)</x:f>
        <x:v>18</x:v>
      </x:c>
      <x:c r="K6472" s="266" t="n">
        <x:f>MOD(ROW()-ROW($I$46),MESCLUN_CAP+1)</x:f>
        <x:v>9</x:v>
      </x:c>
      <x:c r="L6472" s="266" t="n">
        <x:f>SUM(I6472:K6472)</x:f>
        <x:v>36</x:v>
      </x:c>
      <x:c r="M6472" s="267" t="n">
        <x:f>I6472*TOMATO_HOURS*WEEKS*(1+TOMATO_DIM)^I6472+J6472*CARROT_HOURS*WEEKS*(1+CARROT_DIM)^J6472+K6472*MESCLUN_HOURS*WEEKS*(1+MESCLUN_DIM)^K6472</x:f>
        <x:v>3205.0616691372156</x:v>
      </x:c>
      <x:c r="N6472" s="267" t="n">
        <x:f>MAX(M6472-FARMER_HOURS,0)/TEMP_HOURS_PER_WORKER</x:f>
        <x:v>1.7257372702341776</x:v>
      </x:c>
      <x:c r="O6472" s="268" t="n">
        <x:f>I6472*TOMATO_PRICE+J6472*CARROT_PRICE+K6472*MESCLUN_PRICE</x:f>
        <x:v>141192</x:v>
      </x:c>
      <x:c r="P6472" s="268" t="n">
        <x:f>I6472*TOMATO_FERTILIZER+J6472*CARROT_FERTILIZER+K6472*MESCLUN_FERTILIZER</x:f>
        <x:v>23760</x:v>
      </x:c>
      <x:c r="Q6472" s="268" t="n">
        <x:f>MIN(M6472,FARMER_HOURS)*FARMER_RATE+MAX(M6472-FARMER_HOURS,0)*TEMP_RATE</x:f>
        <x:v>68143.43175585443</x:v>
      </x:c>
      <x:c r="R6472" s="268" t="n">
        <x:f>O6472-P6472-Q6472-FIXED_COST</x:f>
        <x:v>29288.568244145572</x:v>
      </x:c>
      <x:c r="S6472" s="139" t="str">
        <x:f>IF(AND(L6472&lt;=TOTAL_BED_CAP,N6472&lt;=TEMP_WORKER_CAP),"YES","NO")</x:f>
        <x:v>YES</x:v>
      </x:c>
      <x:c r="T6472" s="139" t="n">
        <x:f>IF(S6472="YES",R6472,-1E+99)</x:f>
        <x:v>29288.568244145572</x:v>
      </x:c>
    </x:row>
    <x:row r="6473">
      <x:c r="A6473" s="139"/>
      <x:c r="B6473" s="139"/>
      <x:c r="C6473" s="139"/>
      <x:c r="D6473" s="139"/>
      <x:c r="E6473" s="139"/>
      <x:c r="F6473" s="139"/>
      <x:c r="G6473" s="139"/>
      <x:c r="H6473" s="139"/>
      <x:c r="I6473" s="266" t="n">
        <x:f>INT((ROW()-ROW($I$46))/((CARROT_CAP+1)*(MESCLUN_CAP+1)))</x:f>
        <x:v>9</x:v>
      </x:c>
      <x:c r="J6473" s="266" t="n">
        <x:f>MOD(INT((ROW()-ROW($I$46))/(MESCLUN_CAP+1)),CARROT_CAP+1)</x:f>
        <x:v>18</x:v>
      </x:c>
      <x:c r="K6473" s="266" t="n">
        <x:f>MOD(ROW()-ROW($I$46),MESCLUN_CAP+1)</x:f>
        <x:v>10</x:v>
      </x:c>
      <x:c r="L6473" s="266" t="n">
        <x:f>SUM(I6473:K6473)</x:f>
        <x:v>37</x:v>
      </x:c>
      <x:c r="M6473" s="267" t="n">
        <x:f>I6473*TOMATO_HOURS*WEEKS*(1+TOMATO_DIM)^I6473+J6473*CARROT_HOURS*WEEKS*(1+CARROT_DIM)^J6473+K6473*MESCLUN_HOURS*WEEKS*(1+MESCLUN_DIM)^K6473</x:f>
        <x:v>3261.6752106204285</x:v>
      </x:c>
      <x:c r="N6473" s="267" t="n">
        <x:f>MAX(M6473-FARMER_HOURS,0)/TEMP_HOURS_PER_WORKER</x:f>
        <x:v>1.7650522295975197</x:v>
      </x:c>
      <x:c r="O6473" s="268" t="n">
        <x:f>I6473*TOMATO_PRICE+J6473*CARROT_PRICE+K6473*MESCLUN_PRICE</x:f>
        <x:v>143892</x:v>
      </x:c>
      <x:c r="P6473" s="268" t="n">
        <x:f>I6473*TOMATO_FERTILIZER+J6473*CARROT_FERTILIZER+K6473*MESCLUN_FERTILIZER</x:f>
        <x:v>24640</x:v>
      </x:c>
      <x:c r="Q6473" s="268" t="n">
        <x:f>MIN(M6473,FARMER_HOURS)*FARMER_RATE+MAX(M6473-FARMER_HOURS,0)*TEMP_RATE</x:f>
        <x:v>69126.30573993799</x:v>
      </x:c>
      <x:c r="R6473" s="268" t="n">
        <x:f>O6473-P6473-Q6473-FIXED_COST</x:f>
        <x:v>30125.69426006201</x:v>
      </x:c>
      <x:c r="S6473" s="139" t="str">
        <x:f>IF(AND(L6473&lt;=TOTAL_BED_CAP,N6473&lt;=TEMP_WORKER_CAP),"YES","NO")</x:f>
        <x:v>YES</x:v>
      </x:c>
      <x:c r="T6473" s="139" t="n">
        <x:f>IF(S6473="YES",R6473,-1E+99)</x:f>
        <x:v>30125.69426006201</x:v>
      </x:c>
    </x:row>
    <x:row r="6474">
      <x:c r="A6474" s="139"/>
      <x:c r="B6474" s="139"/>
      <x:c r="C6474" s="139"/>
      <x:c r="D6474" s="139"/>
      <x:c r="E6474" s="139"/>
      <x:c r="F6474" s="139"/>
      <x:c r="G6474" s="139"/>
      <x:c r="H6474" s="139"/>
      <x:c r="I6474" s="266" t="n">
        <x:f>INT((ROW()-ROW($I$46))/((CARROT_CAP+1)*(MESCLUN_CAP+1)))</x:f>
        <x:v>9</x:v>
      </x:c>
      <x:c r="J6474" s="266" t="n">
        <x:f>MOD(INT((ROW()-ROW($I$46))/(MESCLUN_CAP+1)),CARROT_CAP+1)</x:f>
        <x:v>18</x:v>
      </x:c>
      <x:c r="K6474" s="266" t="n">
        <x:f>MOD(ROW()-ROW($I$46),MESCLUN_CAP+1)</x:f>
        <x:v>11</x:v>
      </x:c>
      <x:c r="L6474" s="266" t="n">
        <x:f>SUM(I6474:K6474)</x:f>
        <x:v>38</x:v>
      </x:c>
      <x:c r="M6474" s="267" t="n">
        <x:f>I6474*TOMATO_HOURS*WEEKS*(1+TOMATO_DIM)^I6474+J6474*CARROT_HOURS*WEEKS*(1+CARROT_DIM)^J6474+K6474*MESCLUN_HOURS*WEEKS*(1+MESCLUN_DIM)^K6474</x:f>
        <x:v>3319.633323713868</x:v>
      </x:c>
      <x:c r="N6474" s="267" t="n">
        <x:f>MAX(M6474-FARMER_HOURS,0)/TEMP_HOURS_PER_WORKER</x:f>
        <x:v>1.8053009192457417</x:v>
      </x:c>
      <x:c r="O6474" s="268" t="n">
        <x:f>I6474*TOMATO_PRICE+J6474*CARROT_PRICE+K6474*MESCLUN_PRICE</x:f>
        <x:v>146592</x:v>
      </x:c>
      <x:c r="P6474" s="268" t="n">
        <x:f>I6474*TOMATO_FERTILIZER+J6474*CARROT_FERTILIZER+K6474*MESCLUN_FERTILIZER</x:f>
        <x:v>25520</x:v>
      </x:c>
      <x:c r="Q6474" s="268" t="n">
        <x:f>MIN(M6474,FARMER_HOURS)*FARMER_RATE+MAX(M6474-FARMER_HOURS,0)*TEMP_RATE</x:f>
        <x:v>70132.52298114353</x:v>
      </x:c>
      <x:c r="R6474" s="268" t="n">
        <x:f>O6474-P6474-Q6474-FIXED_COST</x:f>
        <x:v>30939.477018856473</x:v>
      </x:c>
      <x:c r="S6474" s="139" t="str">
        <x:f>IF(AND(L6474&lt;=TOTAL_BED_CAP,N6474&lt;=TEMP_WORKER_CAP),"YES","NO")</x:f>
        <x:v>YES</x:v>
      </x:c>
      <x:c r="T6474" s="139" t="n">
        <x:f>IF(S6474="YES",R6474,-1E+99)</x:f>
        <x:v>30939.477018856473</x:v>
      </x:c>
    </x:row>
    <x:row r="6475">
      <x:c r="A6475" s="139"/>
      <x:c r="B6475" s="139"/>
      <x:c r="C6475" s="139"/>
      <x:c r="D6475" s="139"/>
      <x:c r="E6475" s="139"/>
      <x:c r="F6475" s="139"/>
      <x:c r="G6475" s="139"/>
      <x:c r="H6475" s="139"/>
      <x:c r="I6475" s="266" t="n">
        <x:f>INT((ROW()-ROW($I$46))/((CARROT_CAP+1)*(MESCLUN_CAP+1)))</x:f>
        <x:v>9</x:v>
      </x:c>
      <x:c r="J6475" s="266" t="n">
        <x:f>MOD(INT((ROW()-ROW($I$46))/(MESCLUN_CAP+1)),CARROT_CAP+1)</x:f>
        <x:v>18</x:v>
      </x:c>
      <x:c r="K6475" s="266" t="n">
        <x:f>MOD(ROW()-ROW($I$46),MESCLUN_CAP+1)</x:f>
        <x:v>12</x:v>
      </x:c>
      <x:c r="L6475" s="266" t="n">
        <x:f>SUM(I6475:K6475)</x:f>
        <x:v>39</x:v>
      </x:c>
      <x:c r="M6475" s="267" t="n">
        <x:f>I6475*TOMATO_HOURS*WEEKS*(1+TOMATO_DIM)^I6475+J6475*CARROT_HOURS*WEEKS*(1+CARROT_DIM)^J6475+K6475*MESCLUN_HOURS*WEEKS*(1+MESCLUN_DIM)^K6475</x:f>
        <x:v>3378.960776841932</x:v>
      </x:c>
      <x:c r="N6475" s="267" t="n">
        <x:f>MAX(M6475-FARMER_HOURS,0)/TEMP_HOURS_PER_WORKER</x:f>
        <x:v>1.8465005394735639</x:v>
      </x:c>
      <x:c r="O6475" s="268" t="n">
        <x:f>I6475*TOMATO_PRICE+J6475*CARROT_PRICE+K6475*MESCLUN_PRICE</x:f>
        <x:v>149292</x:v>
      </x:c>
      <x:c r="P6475" s="268" t="n">
        <x:f>I6475*TOMATO_FERTILIZER+J6475*CARROT_FERTILIZER+K6475*MESCLUN_FERTILIZER</x:f>
        <x:v>26400</x:v>
      </x:c>
      <x:c r="Q6475" s="268" t="n">
        <x:f>MIN(M6475,FARMER_HOURS)*FARMER_RATE+MAX(M6475-FARMER_HOURS,0)*TEMP_RATE</x:f>
        <x:v>71162.5134868391</x:v>
      </x:c>
      <x:c r="R6475" s="268" t="n">
        <x:f>O6475-P6475-Q6475-FIXED_COST</x:f>
        <x:v>31729.486513160897</x:v>
      </x:c>
      <x:c r="S6475" s="139" t="str">
        <x:f>IF(AND(L6475&lt;=TOTAL_BED_CAP,N6475&lt;=TEMP_WORKER_CAP),"YES","NO")</x:f>
        <x:v>YES</x:v>
      </x:c>
      <x:c r="T6475" s="139" t="n">
        <x:f>IF(S6475="YES",R6475,-1E+99)</x:f>
        <x:v>31729.486513160897</x:v>
      </x:c>
    </x:row>
    <x:row r="6476">
      <x:c r="A6476" s="139"/>
      <x:c r="B6476" s="139"/>
      <x:c r="C6476" s="139"/>
      <x:c r="D6476" s="139"/>
      <x:c r="E6476" s="139"/>
      <x:c r="F6476" s="139"/>
      <x:c r="G6476" s="139"/>
      <x:c r="H6476" s="139"/>
      <x:c r="I6476" s="266" t="n">
        <x:f>INT((ROW()-ROW($I$46))/((CARROT_CAP+1)*(MESCLUN_CAP+1)))</x:f>
        <x:v>9</x:v>
      </x:c>
      <x:c r="J6476" s="266" t="n">
        <x:f>MOD(INT((ROW()-ROW($I$46))/(MESCLUN_CAP+1)),CARROT_CAP+1)</x:f>
        <x:v>18</x:v>
      </x:c>
      <x:c r="K6476" s="266" t="n">
        <x:f>MOD(ROW()-ROW($I$46),MESCLUN_CAP+1)</x:f>
        <x:v>13</x:v>
      </x:c>
      <x:c r="L6476" s="266" t="n">
        <x:f>SUM(I6476:K6476)</x:f>
        <x:v>40</x:v>
      </x:c>
      <x:c r="M6476" s="267" t="n">
        <x:f>I6476*TOMATO_HOURS*WEEKS*(1+TOMATO_DIM)^I6476+J6476*CARROT_HOURS*WEEKS*(1+CARROT_DIM)^J6476+K6476*MESCLUN_HOURS*WEEKS*(1+MESCLUN_DIM)^K6476</x:f>
        <x:v>3439.6827475503164</x:v>
      </x:c>
      <x:c r="N6476" s="267" t="n">
        <x:f>MAX(M6476-FARMER_HOURS,0)/TEMP_HOURS_PER_WORKER</x:f>
        <x:v>1.8886685746877196</x:v>
      </x:c>
      <x:c r="O6476" s="268" t="n">
        <x:f>I6476*TOMATO_PRICE+J6476*CARROT_PRICE+K6476*MESCLUN_PRICE</x:f>
        <x:v>151992</x:v>
      </x:c>
      <x:c r="P6476" s="268" t="n">
        <x:f>I6476*TOMATO_FERTILIZER+J6476*CARROT_FERTILIZER+K6476*MESCLUN_FERTILIZER</x:f>
        <x:v>27280</x:v>
      </x:c>
      <x:c r="Q6476" s="268" t="n">
        <x:f>MIN(M6476,FARMER_HOURS)*FARMER_RATE+MAX(M6476-FARMER_HOURS,0)*TEMP_RATE</x:f>
        <x:v>72216.714367193</x:v>
      </x:c>
      <x:c r="R6476" s="268" t="n">
        <x:f>O6476-P6476-Q6476-FIXED_COST</x:f>
        <x:v>32495.285632807005</x:v>
      </x:c>
      <x:c r="S6476" s="139" t="str">
        <x:f>IF(AND(L6476&lt;=TOTAL_BED_CAP,N6476&lt;=TEMP_WORKER_CAP),"YES","NO")</x:f>
        <x:v>YES</x:v>
      </x:c>
      <x:c r="T6476" s="139" t="n">
        <x:f>IF(S6476="YES",R6476,-1E+99)</x:f>
        <x:v>32495.285632807005</x:v>
      </x:c>
    </x:row>
    <x:row r="6477">
      <x:c r="A6477" s="139"/>
      <x:c r="B6477" s="139"/>
      <x:c r="C6477" s="139"/>
      <x:c r="D6477" s="139"/>
      <x:c r="E6477" s="139"/>
      <x:c r="F6477" s="139"/>
      <x:c r="G6477" s="139"/>
      <x:c r="H6477" s="139"/>
      <x:c r="I6477" s="266" t="n">
        <x:f>INT((ROW()-ROW($I$46))/((CARROT_CAP+1)*(MESCLUN_CAP+1)))</x:f>
        <x:v>9</x:v>
      </x:c>
      <x:c r="J6477" s="266" t="n">
        <x:f>MOD(INT((ROW()-ROW($I$46))/(MESCLUN_CAP+1)),CARROT_CAP+1)</x:f>
        <x:v>18</x:v>
      </x:c>
      <x:c r="K6477" s="266" t="n">
        <x:f>MOD(ROW()-ROW($I$46),MESCLUN_CAP+1)</x:f>
        <x:v>14</x:v>
      </x:c>
      <x:c r="L6477" s="266" t="n">
        <x:f>SUM(I6477:K6477)</x:f>
        <x:v>41</x:v>
      </x:c>
      <x:c r="M6477" s="267" t="n">
        <x:f>I6477*TOMATO_HOURS*WEEKS*(1+TOMATO_DIM)^I6477+J6477*CARROT_HOURS*WEEKS*(1+CARROT_DIM)^J6477+K6477*MESCLUN_HOURS*WEEKS*(1+MESCLUN_DIM)^K6477</x:f>
        <x:v>3501.8248288639775</x:v>
      </x:c>
      <x:c r="N6477" s="267" t="n">
        <x:f>MAX(M6477-FARMER_HOURS,0)/TEMP_HOURS_PER_WORKER</x:f>
        <x:v>1.9318227978222067</x:v>
      </x:c>
      <x:c r="O6477" s="268" t="n">
        <x:f>I6477*TOMATO_PRICE+J6477*CARROT_PRICE+K6477*MESCLUN_PRICE</x:f>
        <x:v>154692</x:v>
      </x:c>
      <x:c r="P6477" s="268" t="n">
        <x:f>I6477*TOMATO_FERTILIZER+J6477*CARROT_FERTILIZER+K6477*MESCLUN_FERTILIZER</x:f>
        <x:v>28160</x:v>
      </x:c>
      <x:c r="Q6477" s="268" t="n">
        <x:f>MIN(M6477,FARMER_HOURS)*FARMER_RATE+MAX(M6477-FARMER_HOURS,0)*TEMP_RATE</x:f>
        <x:v>73295.56994555517</x:v>
      </x:c>
      <x:c r="R6477" s="268" t="n">
        <x:f>O6477-P6477-Q6477-FIXED_COST</x:f>
        <x:v>33236.430054444834</x:v>
      </x:c>
      <x:c r="S6477" s="139" t="str">
        <x:f>IF(AND(L6477&lt;=TOTAL_BED_CAP,N6477&lt;=TEMP_WORKER_CAP),"YES","NO")</x:f>
        <x:v>YES</x:v>
      </x:c>
      <x:c r="T6477" s="139" t="n">
        <x:f>IF(S6477="YES",R6477,-1E+99)</x:f>
        <x:v>33236.430054444834</x:v>
      </x:c>
    </x:row>
    <x:row r="6478">
      <x:c r="A6478" s="139"/>
      <x:c r="B6478" s="139"/>
      <x:c r="C6478" s="139"/>
      <x:c r="D6478" s="139"/>
      <x:c r="E6478" s="139"/>
      <x:c r="F6478" s="139"/>
      <x:c r="G6478" s="139"/>
      <x:c r="H6478" s="139"/>
      <x:c r="I6478" s="266" t="n">
        <x:f>INT((ROW()-ROW($I$46))/((CARROT_CAP+1)*(MESCLUN_CAP+1)))</x:f>
        <x:v>9</x:v>
      </x:c>
      <x:c r="J6478" s="266" t="n">
        <x:f>MOD(INT((ROW()-ROW($I$46))/(MESCLUN_CAP+1)),CARROT_CAP+1)</x:f>
        <x:v>18</x:v>
      </x:c>
      <x:c r="K6478" s="266" t="n">
        <x:f>MOD(ROW()-ROW($I$46),MESCLUN_CAP+1)</x:f>
        <x:v>15</x:v>
      </x:c>
      <x:c r="L6478" s="266" t="n">
        <x:f>SUM(I6478:K6478)</x:f>
        <x:v>42</x:v>
      </x:c>
      <x:c r="M6478" s="267" t="n">
        <x:f>I6478*TOMATO_HOURS*WEEKS*(1+TOMATO_DIM)^I6478+J6478*CARROT_HOURS*WEEKS*(1+CARROT_DIM)^J6478+K6478*MESCLUN_HOURS*WEEKS*(1+MESCLUN_DIM)^K6478</x:f>
        <x:v>3565.4130357401236</x:v>
      </x:c>
      <x:c r="N6478" s="267" t="n">
        <x:f>MAX(M6478-FARMER_HOURS,0)/TEMP_HOURS_PER_WORKER</x:f>
        <x:v>1.9759812748195302</x:v>
      </x:c>
      <x:c r="O6478" s="268" t="n">
        <x:f>I6478*TOMATO_PRICE+J6478*CARROT_PRICE+K6478*MESCLUN_PRICE</x:f>
        <x:v>157392</x:v>
      </x:c>
      <x:c r="P6478" s="268" t="n">
        <x:f>I6478*TOMATO_FERTILIZER+J6478*CARROT_FERTILIZER+K6478*MESCLUN_FERTILIZER</x:f>
        <x:v>29040</x:v>
      </x:c>
      <x:c r="Q6478" s="268" t="n">
        <x:f>MIN(M6478,FARMER_HOURS)*FARMER_RATE+MAX(M6478-FARMER_HOURS,0)*TEMP_RATE</x:f>
        <x:v>74399.53187048825</x:v>
      </x:c>
      <x:c r="R6478" s="268" t="n">
        <x:f>O6478-P6478-Q6478-FIXED_COST</x:f>
        <x:v>33952.46812951175</x:v>
      </x:c>
      <x:c r="S6478" s="139" t="str">
        <x:f>IF(AND(L6478&lt;=TOTAL_BED_CAP,N6478&lt;=TEMP_WORKER_CAP),"YES","NO")</x:f>
        <x:v>YES</x:v>
      </x:c>
      <x:c r="T6478" s="139" t="n">
        <x:f>IF(S6478="YES",R6478,-1E+99)</x:f>
        <x:v>33952.46812951175</x:v>
      </x:c>
    </x:row>
    <x:row r="6479">
      <x:c r="A6479" s="139"/>
      <x:c r="B6479" s="139"/>
      <x:c r="C6479" s="139"/>
      <x:c r="D6479" s="139"/>
      <x:c r="E6479" s="139"/>
      <x:c r="F6479" s="139"/>
      <x:c r="G6479" s="139"/>
      <x:c r="H6479" s="139"/>
      <x:c r="I6479" s="266" t="n">
        <x:f>INT((ROW()-ROW($I$46))/((CARROT_CAP+1)*(MESCLUN_CAP+1)))</x:f>
        <x:v>9</x:v>
      </x:c>
      <x:c r="J6479" s="266" t="n">
        <x:f>MOD(INT((ROW()-ROW($I$46))/(MESCLUN_CAP+1)),CARROT_CAP+1)</x:f>
        <x:v>18</x:v>
      </x:c>
      <x:c r="K6479" s="266" t="n">
        <x:f>MOD(ROW()-ROW($I$46),MESCLUN_CAP+1)</x:f>
        <x:v>16</x:v>
      </x:c>
      <x:c r="L6479" s="266" t="n">
        <x:f>SUM(I6479:K6479)</x:f>
        <x:v>43</x:v>
      </x:c>
      <x:c r="M6479" s="267" t="n">
        <x:f>I6479*TOMATO_HOURS*WEEKS*(1+TOMATO_DIM)^I6479+J6479*CARROT_HOURS*WEEKS*(1+CARROT_DIM)^J6479+K6479*MESCLUN_HOURS*WEEKS*(1+MESCLUN_DIM)^K6479</x:f>
        <x:v>3630.4738116176127</x:v>
      </x:c>
      <x:c r="N6479" s="267" t="n">
        <x:f>MAX(M6479-FARMER_HOURS,0)/TEMP_HOURS_PER_WORKER</x:f>
        <x:v>2.0211623691788976</x:v>
      </x:c>
      <x:c r="O6479" s="268" t="n">
        <x:f>I6479*TOMATO_PRICE+J6479*CARROT_PRICE+K6479*MESCLUN_PRICE</x:f>
        <x:v>160092</x:v>
      </x:c>
      <x:c r="P6479" s="268" t="n">
        <x:f>I6479*TOMATO_FERTILIZER+J6479*CARROT_FERTILIZER+K6479*MESCLUN_FERTILIZER</x:f>
        <x:v>29920</x:v>
      </x:c>
      <x:c r="Q6479" s="268" t="n">
        <x:f>MIN(M6479,FARMER_HOURS)*FARMER_RATE+MAX(M6479-FARMER_HOURS,0)*TEMP_RATE</x:f>
        <x:v>75529.05922947245</x:v>
      </x:c>
      <x:c r="R6479" s="268" t="n">
        <x:f>O6479-P6479-Q6479-FIXED_COST</x:f>
        <x:v>34642.94077052755</x:v>
      </x:c>
      <x:c r="S6479" s="139" t="str">
        <x:f>IF(AND(L6479&lt;=TOTAL_BED_CAP,N6479&lt;=TEMP_WORKER_CAP),"YES","NO")</x:f>
        <x:v>YES</x:v>
      </x:c>
      <x:c r="T6479" s="139" t="n">
        <x:f>IF(S6479="YES",R6479,-1E+99)</x:f>
        <x:v>34642.94077052755</x:v>
      </x:c>
    </x:row>
    <x:row r="6480">
      <x:c r="A6480" s="139"/>
      <x:c r="B6480" s="139"/>
      <x:c r="C6480" s="139"/>
      <x:c r="D6480" s="139"/>
      <x:c r="E6480" s="139"/>
      <x:c r="F6480" s="139"/>
      <x:c r="G6480" s="139"/>
      <x:c r="H6480" s="139"/>
      <x:c r="I6480" s="266" t="n">
        <x:f>INT((ROW()-ROW($I$46))/((CARROT_CAP+1)*(MESCLUN_CAP+1)))</x:f>
        <x:v>9</x:v>
      </x:c>
      <x:c r="J6480" s="266" t="n">
        <x:f>MOD(INT((ROW()-ROW($I$46))/(MESCLUN_CAP+1)),CARROT_CAP+1)</x:f>
        <x:v>18</x:v>
      </x:c>
      <x:c r="K6480" s="266" t="n">
        <x:f>MOD(ROW()-ROW($I$46),MESCLUN_CAP+1)</x:f>
        <x:v>17</x:v>
      </x:c>
      <x:c r="L6480" s="266" t="n">
        <x:f>SUM(I6480:K6480)</x:f>
        <x:v>44</x:v>
      </x:c>
      <x:c r="M6480" s="267" t="n">
        <x:f>I6480*TOMATO_HOURS*WEEKS*(1+TOMATO_DIM)^I6480+J6480*CARROT_HOURS*WEEKS*(1+CARROT_DIM)^J6480+K6480*MESCLUN_HOURS*WEEKS*(1+MESCLUN_DIM)^K6480</x:f>
        <x:v>3697.0340350641527</x:v>
      </x:c>
      <x:c r="N6480" s="267" t="n">
        <x:f>MAX(M6480-FARMER_HOURS,0)/TEMP_HOURS_PER_WORKER</x:f>
        <x:v>2.067384746572328</x:v>
      </x:c>
      <x:c r="O6480" s="268" t="n">
        <x:f>I6480*TOMATO_PRICE+J6480*CARROT_PRICE+K6480*MESCLUN_PRICE</x:f>
        <x:v>162792</x:v>
      </x:c>
      <x:c r="P6480" s="268" t="n">
        <x:f>I6480*TOMATO_FERTILIZER+J6480*CARROT_FERTILIZER+K6480*MESCLUN_FERTILIZER</x:f>
        <x:v>30800</x:v>
      </x:c>
      <x:c r="Q6480" s="268" t="n">
        <x:f>MIN(M6480,FARMER_HOURS)*FARMER_RATE+MAX(M6480-FARMER_HOURS,0)*TEMP_RATE</x:f>
        <x:v>76684.6186643082</x:v>
      </x:c>
      <x:c r="R6480" s="268" t="n">
        <x:f>O6480-P6480-Q6480-FIXED_COST</x:f>
        <x:v>35307.381335691796</x:v>
      </x:c>
      <x:c r="S6480" s="139" t="str">
        <x:f>IF(AND(L6480&lt;=TOTAL_BED_CAP,N6480&lt;=TEMP_WORKER_CAP),"YES","NO")</x:f>
        <x:v>YES</x:v>
      </x:c>
      <x:c r="T6480" s="139" t="n">
        <x:f>IF(S6480="YES",R6480,-1E+99)</x:f>
        <x:v>35307.381335691796</x:v>
      </x:c>
    </x:row>
    <x:row r="6481">
      <x:c r="A6481" s="139"/>
      <x:c r="B6481" s="139"/>
      <x:c r="C6481" s="139"/>
      <x:c r="D6481" s="139"/>
      <x:c r="E6481" s="139"/>
      <x:c r="F6481" s="139"/>
      <x:c r="G6481" s="139"/>
      <x:c r="H6481" s="139"/>
      <x:c r="I6481" s="266" t="n">
        <x:f>INT((ROW()-ROW($I$46))/((CARROT_CAP+1)*(MESCLUN_CAP+1)))</x:f>
        <x:v>9</x:v>
      </x:c>
      <x:c r="J6481" s="266" t="n">
        <x:f>MOD(INT((ROW()-ROW($I$46))/(MESCLUN_CAP+1)),CARROT_CAP+1)</x:f>
        <x:v>18</x:v>
      </x:c>
      <x:c r="K6481" s="266" t="n">
        <x:f>MOD(ROW()-ROW($I$46),MESCLUN_CAP+1)</x:f>
        <x:v>18</x:v>
      </x:c>
      <x:c r="L6481" s="266" t="n">
        <x:f>SUM(I6481:K6481)</x:f>
        <x:v>45</x:v>
      </x:c>
      <x:c r="M6481" s="267" t="n">
        <x:f>I6481*TOMATO_HOURS*WEEKS*(1+TOMATO_DIM)^I6481+J6481*CARROT_HOURS*WEEKS*(1+CARROT_DIM)^J6481+K6481*MESCLUN_HOURS*WEEKS*(1+MESCLUN_DIM)^K6481</x:f>
        <x:v>3765.12102652274</x:v>
      </x:c>
      <x:c r="N6481" s="267" t="n">
        <x:f>MAX(M6481-FARMER_HOURS,0)/TEMP_HOURS_PER_WORKER</x:f>
        <x:v>2.1146673795296804</x:v>
      </x:c>
      <x:c r="O6481" s="268" t="n">
        <x:f>I6481*TOMATO_PRICE+J6481*CARROT_PRICE+K6481*MESCLUN_PRICE</x:f>
        <x:v>165492</x:v>
      </x:c>
      <x:c r="P6481" s="268" t="n">
        <x:f>I6481*TOMATO_FERTILIZER+J6481*CARROT_FERTILIZER+K6481*MESCLUN_FERTILIZER</x:f>
        <x:v>31680</x:v>
      </x:c>
      <x:c r="Q6481" s="268" t="n">
        <x:f>MIN(M6481,FARMER_HOURS)*FARMER_RATE+MAX(M6481-FARMER_HOURS,0)*TEMP_RATE</x:f>
        <x:v>77866.68448824201</x:v>
      </x:c>
      <x:c r="R6481" s="268" t="n">
        <x:f>O6481-P6481-Q6481-FIXED_COST</x:f>
        <x:v>35945.31551175799</x:v>
      </x:c>
      <x:c r="S6481" s="139" t="str">
        <x:f>IF(AND(L6481&lt;=TOTAL_BED_CAP,N6481&lt;=TEMP_WORKER_CAP),"YES","NO")</x:f>
        <x:v>YES</x:v>
      </x:c>
      <x:c r="T6481" s="139" t="n">
        <x:f>IF(S6481="YES",R6481,-1E+99)</x:f>
        <x:v>35945.31551175799</x:v>
      </x:c>
    </x:row>
    <x:row r="6482">
      <x:c r="A6482" s="139"/>
      <x:c r="B6482" s="139"/>
      <x:c r="C6482" s="139"/>
      <x:c r="D6482" s="139"/>
      <x:c r="E6482" s="139"/>
      <x:c r="F6482" s="139"/>
      <x:c r="G6482" s="139"/>
      <x:c r="H6482" s="139"/>
      <x:c r="I6482" s="266" t="n">
        <x:f>INT((ROW()-ROW($I$46))/((CARROT_CAP+1)*(MESCLUN_CAP+1)))</x:f>
        <x:v>9</x:v>
      </x:c>
      <x:c r="J6482" s="266" t="n">
        <x:f>MOD(INT((ROW()-ROW($I$46))/(MESCLUN_CAP+1)),CARROT_CAP+1)</x:f>
        <x:v>18</x:v>
      </x:c>
      <x:c r="K6482" s="266" t="n">
        <x:f>MOD(ROW()-ROW($I$46),MESCLUN_CAP+1)</x:f>
        <x:v>19</x:v>
      </x:c>
      <x:c r="L6482" s="266" t="n">
        <x:f>SUM(I6482:K6482)</x:f>
        <x:v>46</x:v>
      </x:c>
      <x:c r="M6482" s="267" t="n">
        <x:f>I6482*TOMATO_HOURS*WEEKS*(1+TOMATO_DIM)^I6482+J6482*CARROT_HOURS*WEEKS*(1+CARROT_DIM)^J6482+K6482*MESCLUN_HOURS*WEEKS*(1+MESCLUN_DIM)^K6482</x:f>
        <x:v>3834.762555158762</x:v>
      </x:c>
      <x:c r="N6482" s="267" t="n">
        <x:f>MAX(M6482-FARMER_HOURS,0)/TEMP_HOURS_PER_WORKER</x:f>
        <x:v>2.163029552193585</x:v>
      </x:c>
      <x:c r="O6482" s="268" t="n">
        <x:f>I6482*TOMATO_PRICE+J6482*CARROT_PRICE+K6482*MESCLUN_PRICE</x:f>
        <x:v>168192</x:v>
      </x:c>
      <x:c r="P6482" s="268" t="n">
        <x:f>I6482*TOMATO_FERTILIZER+J6482*CARROT_FERTILIZER+K6482*MESCLUN_FERTILIZER</x:f>
        <x:v>32560</x:v>
      </x:c>
      <x:c r="Q6482" s="268" t="n">
        <x:f>MIN(M6482,FARMER_HOURS)*FARMER_RATE+MAX(M6482-FARMER_HOURS,0)*TEMP_RATE</x:f>
        <x:v>79075.73880483961</x:v>
      </x:c>
      <x:c r="R6482" s="268" t="n">
        <x:f>O6482-P6482-Q6482-FIXED_COST</x:f>
        <x:v>36556.26119516039</x:v>
      </x:c>
      <x:c r="S6482" s="139" t="str">
        <x:f>IF(AND(L6482&lt;=TOTAL_BED_CAP,N6482&lt;=TEMP_WORKER_CAP),"YES","NO")</x:f>
        <x:v>YES</x:v>
      </x:c>
      <x:c r="T6482" s="139" t="n">
        <x:f>IF(S6482="YES",R6482,-1E+99)</x:f>
        <x:v>36556.26119516039</x:v>
      </x:c>
    </x:row>
    <x:row r="6483">
      <x:c r="A6483" s="139"/>
      <x:c r="B6483" s="139"/>
      <x:c r="C6483" s="139"/>
      <x:c r="D6483" s="139"/>
      <x:c r="E6483" s="139"/>
      <x:c r="F6483" s="139"/>
      <x:c r="G6483" s="139"/>
      <x:c r="H6483" s="139"/>
      <x:c r="I6483" s="266" t="n">
        <x:f>INT((ROW()-ROW($I$46))/((CARROT_CAP+1)*(MESCLUN_CAP+1)))</x:f>
        <x:v>9</x:v>
      </x:c>
      <x:c r="J6483" s="266" t="n">
        <x:f>MOD(INT((ROW()-ROW($I$46))/(MESCLUN_CAP+1)),CARROT_CAP+1)</x:f>
        <x:v>18</x:v>
      </x:c>
      <x:c r="K6483" s="266" t="n">
        <x:f>MOD(ROW()-ROW($I$46),MESCLUN_CAP+1)</x:f>
        <x:v>20</x:v>
      </x:c>
      <x:c r="L6483" s="266" t="n">
        <x:f>SUM(I6483:K6483)</x:f>
        <x:v>47</x:v>
      </x:c>
      <x:c r="M6483" s="267" t="n">
        <x:f>I6483*TOMATO_HOURS*WEEKS*(1+TOMATO_DIM)^I6483+J6483*CARROT_HOURS*WEEKS*(1+CARROT_DIM)^J6483+K6483*MESCLUN_HOURS*WEEKS*(1+MESCLUN_DIM)^K6483</x:f>
        <x:v>3905.9868458092387</x:v>
      </x:c>
      <x:c r="N6483" s="267" t="n">
        <x:f>MAX(M6483-FARMER_HOURS,0)/TEMP_HOURS_PER_WORKER</x:f>
        <x:v>2.2124908651453046</x:v>
      </x:c>
      <x:c r="O6483" s="268" t="n">
        <x:f>I6483*TOMATO_PRICE+J6483*CARROT_PRICE+K6483*MESCLUN_PRICE</x:f>
        <x:v>170892</x:v>
      </x:c>
      <x:c r="P6483" s="268" t="n">
        <x:f>I6483*TOMATO_FERTILIZER+J6483*CARROT_FERTILIZER+K6483*MESCLUN_FERTILIZER</x:f>
        <x:v>33440</x:v>
      </x:c>
      <x:c r="Q6483" s="268" t="n">
        <x:f>MIN(M6483,FARMER_HOURS)*FARMER_RATE+MAX(M6483-FARMER_HOURS,0)*TEMP_RATE</x:f>
        <x:v>80312.27162863262</x:v>
      </x:c>
      <x:c r="R6483" s="268" t="n">
        <x:f>O6483-P6483-Q6483-FIXED_COST</x:f>
        <x:v>37139.72837136738</x:v>
      </x:c>
      <x:c r="S6483" s="139" t="str">
        <x:f>IF(AND(L6483&lt;=TOTAL_BED_CAP,N6483&lt;=TEMP_WORKER_CAP),"YES","NO")</x:f>
        <x:v>YES</x:v>
      </x:c>
      <x:c r="T6483" s="139" t="n">
        <x:f>IF(S6483="YES",R6483,-1E+99)</x:f>
        <x:v>37139.72837136738</x:v>
      </x:c>
    </x:row>
    <x:row r="6484">
      <x:c r="A6484" s="139"/>
      <x:c r="B6484" s="139"/>
      <x:c r="C6484" s="139"/>
      <x:c r="D6484" s="139"/>
      <x:c r="E6484" s="139"/>
      <x:c r="F6484" s="139"/>
      <x:c r="G6484" s="139"/>
      <x:c r="H6484" s="139"/>
      <x:c r="I6484" s="266" t="n">
        <x:f>INT((ROW()-ROW($I$46))/((CARROT_CAP+1)*(MESCLUN_CAP+1)))</x:f>
        <x:v>9</x:v>
      </x:c>
      <x:c r="J6484" s="266" t="n">
        <x:f>MOD(INT((ROW()-ROW($I$46))/(MESCLUN_CAP+1)),CARROT_CAP+1)</x:f>
        <x:v>18</x:v>
      </x:c>
      <x:c r="K6484" s="266" t="n">
        <x:f>MOD(ROW()-ROW($I$46),MESCLUN_CAP+1)</x:f>
        <x:v>21</x:v>
      </x:c>
      <x:c r="L6484" s="266" t="n">
        <x:f>SUM(I6484:K6484)</x:f>
        <x:v>48</x:v>
      </x:c>
      <x:c r="M6484" s="267" t="n">
        <x:f>I6484*TOMATO_HOURS*WEEKS*(1+TOMATO_DIM)^I6484+J6484*CARROT_HOURS*WEEKS*(1+CARROT_DIM)^J6484+K6484*MESCLUN_HOURS*WEEKS*(1+MESCLUN_DIM)^K6484</x:f>
        <x:v>3978.822586035683</x:v>
      </x:c>
      <x:c r="N6484" s="267" t="n">
        <x:f>MAX(M6484-FARMER_HOURS,0)/TEMP_HOURS_PER_WORKER</x:f>
        <x:v>2.2630712403025575</x:v>
      </x:c>
      <x:c r="O6484" s="268" t="n">
        <x:f>I6484*TOMATO_PRICE+J6484*CARROT_PRICE+K6484*MESCLUN_PRICE</x:f>
        <x:v>173592</x:v>
      </x:c>
      <x:c r="P6484" s="268" t="n">
        <x:f>I6484*TOMATO_FERTILIZER+J6484*CARROT_FERTILIZER+K6484*MESCLUN_FERTILIZER</x:f>
        <x:v>34320</x:v>
      </x:c>
      <x:c r="Q6484" s="268" t="n">
        <x:f>MIN(M6484,FARMER_HOURS)*FARMER_RATE+MAX(M6484-FARMER_HOURS,0)*TEMP_RATE</x:f>
        <x:v>81576.78100756393</x:v>
      </x:c>
      <x:c r="R6484" s="268" t="n">
        <x:f>O6484-P6484-Q6484-FIXED_COST</x:f>
        <x:v>37695.21899243607</x:v>
      </x:c>
      <x:c r="S6484" s="139" t="str">
        <x:f>IF(AND(L6484&lt;=TOTAL_BED_CAP,N6484&lt;=TEMP_WORKER_CAP),"YES","NO")</x:f>
        <x:v>YES</x:v>
      </x:c>
      <x:c r="T6484" s="139" t="n">
        <x:f>IF(S6484="YES",R6484,-1E+99)</x:f>
        <x:v>37695.21899243607</x:v>
      </x:c>
    </x:row>
    <x:row r="6485">
      <x:c r="A6485" s="139"/>
      <x:c r="B6485" s="139"/>
      <x:c r="C6485" s="139"/>
      <x:c r="D6485" s="139"/>
      <x:c r="E6485" s="139"/>
      <x:c r="F6485" s="139"/>
      <x:c r="G6485" s="139"/>
      <x:c r="H6485" s="139"/>
      <x:c r="I6485" s="266" t="n">
        <x:f>INT((ROW()-ROW($I$46))/((CARROT_CAP+1)*(MESCLUN_CAP+1)))</x:f>
        <x:v>9</x:v>
      </x:c>
      <x:c r="J6485" s="266" t="n">
        <x:f>MOD(INT((ROW()-ROW($I$46))/(MESCLUN_CAP+1)),CARROT_CAP+1)</x:f>
        <x:v>18</x:v>
      </x:c>
      <x:c r="K6485" s="266" t="n">
        <x:f>MOD(ROW()-ROW($I$46),MESCLUN_CAP+1)</x:f>
        <x:v>22</x:v>
      </x:c>
      <x:c r="L6485" s="266" t="n">
        <x:f>SUM(I6485:K6485)</x:f>
        <x:v>49</x:v>
      </x:c>
      <x:c r="M6485" s="267" t="n">
        <x:f>I6485*TOMATO_HOURS*WEEKS*(1+TOMATO_DIM)^I6485+J6485*CARROT_HOURS*WEEKS*(1+CARROT_DIM)^J6485+K6485*MESCLUN_HOURS*WEEKS*(1+MESCLUN_DIM)^K6485</x:f>
        <x:v>4053.298933282079</x:v>
      </x:c>
      <x:c r="N6485" s="267" t="n">
        <x:f>MAX(M6485-FARMER_HOURS,0)/TEMP_HOURS_PER_WORKER</x:f>
        <x:v>2.3147909258903328</x:v>
      </x:c>
      <x:c r="O6485" s="268" t="n">
        <x:f>I6485*TOMATO_PRICE+J6485*CARROT_PRICE+K6485*MESCLUN_PRICE</x:f>
        <x:v>176292</x:v>
      </x:c>
      <x:c r="P6485" s="268" t="n">
        <x:f>I6485*TOMATO_FERTILIZER+J6485*CARROT_FERTILIZER+K6485*MESCLUN_FERTILIZER</x:f>
        <x:v>35200</x:v>
      </x:c>
      <x:c r="Q6485" s="268" t="n">
        <x:f>MIN(M6485,FARMER_HOURS)*FARMER_RATE+MAX(M6485-FARMER_HOURS,0)*TEMP_RATE</x:f>
        <x:v>82869.77314725831</x:v>
      </x:c>
      <x:c r="R6485" s="268" t="n">
        <x:f>O6485-P6485-Q6485-FIXED_COST</x:f>
        <x:v>38222.22685274169</x:v>
      </x:c>
      <x:c r="S6485" s="139" t="str">
        <x:f>IF(AND(L6485&lt;=TOTAL_BED_CAP,N6485&lt;=TEMP_WORKER_CAP),"YES","NO")</x:f>
        <x:v>YES</x:v>
      </x:c>
      <x:c r="T6485" s="139" t="n">
        <x:f>IF(S6485="YES",R6485,-1E+99)</x:f>
        <x:v>38222.22685274169</x:v>
      </x:c>
    </x:row>
    <x:row r="6486">
      <x:c r="A6486" s="139"/>
      <x:c r="B6486" s="139"/>
      <x:c r="C6486" s="139"/>
      <x:c r="D6486" s="139"/>
      <x:c r="E6486" s="139"/>
      <x:c r="F6486" s="139"/>
      <x:c r="G6486" s="139"/>
      <x:c r="H6486" s="139"/>
      <x:c r="I6486" s="266" t="n">
        <x:f>INT((ROW()-ROW($I$46))/((CARROT_CAP+1)*(MESCLUN_CAP+1)))</x:f>
        <x:v>9</x:v>
      </x:c>
      <x:c r="J6486" s="266" t="n">
        <x:f>MOD(INT((ROW()-ROW($I$46))/(MESCLUN_CAP+1)),CARROT_CAP+1)</x:f>
        <x:v>18</x:v>
      </x:c>
      <x:c r="K6486" s="266" t="n">
        <x:f>MOD(ROW()-ROW($I$46),MESCLUN_CAP+1)</x:f>
        <x:v>23</x:v>
      </x:c>
      <x:c r="L6486" s="266" t="n">
        <x:f>SUM(I6486:K6486)</x:f>
        <x:v>50</x:v>
      </x:c>
      <x:c r="M6486" s="267" t="n">
        <x:f>I6486*TOMATO_HOURS*WEEKS*(1+TOMATO_DIM)^I6486+J6486*CARROT_HOURS*WEEKS*(1+CARROT_DIM)^J6486+K6486*MESCLUN_HOURS*WEEKS*(1+MESCLUN_DIM)^K6486</x:f>
        <x:v>4129.445522139516</x:v>
      </x:c>
      <x:c r="N6486" s="267" t="n">
        <x:f>MAX(M6486-FARMER_HOURS,0)/TEMP_HOURS_PER_WORKER</x:f>
        <x:v>2.3676705014857746</x:v>
      </x:c>
      <x:c r="O6486" s="268" t="n">
        <x:f>I6486*TOMATO_PRICE+J6486*CARROT_PRICE+K6486*MESCLUN_PRICE</x:f>
        <x:v>178992</x:v>
      </x:c>
      <x:c r="P6486" s="268" t="n">
        <x:f>I6486*TOMATO_FERTILIZER+J6486*CARROT_FERTILIZER+K6486*MESCLUN_FERTILIZER</x:f>
        <x:v>36080</x:v>
      </x:c>
      <x:c r="Q6486" s="268" t="n">
        <x:f>MIN(M6486,FARMER_HOURS)*FARMER_RATE+MAX(M6486-FARMER_HOURS,0)*TEMP_RATE</x:f>
        <x:v>84191.76253714436</x:v>
      </x:c>
      <x:c r="R6486" s="268" t="n">
        <x:f>O6486-P6486-Q6486-FIXED_COST</x:f>
        <x:v>38720.23746285564</x:v>
      </x:c>
      <x:c r="S6486" s="139" t="str">
        <x:f>IF(AND(L6486&lt;=TOTAL_BED_CAP,N6486&lt;=TEMP_WORKER_CAP),"YES","NO")</x:f>
        <x:v>YES</x:v>
      </x:c>
      <x:c r="T6486" s="139" t="n">
        <x:f>IF(S6486="YES",R6486,-1E+99)</x:f>
        <x:v>38720.23746285564</x:v>
      </x:c>
    </x:row>
    <x:row r="6487">
      <x:c r="A6487" s="139"/>
      <x:c r="B6487" s="139"/>
      <x:c r="C6487" s="139"/>
      <x:c r="D6487" s="139"/>
      <x:c r="E6487" s="139"/>
      <x:c r="F6487" s="139"/>
      <x:c r="G6487" s="139"/>
      <x:c r="H6487" s="139"/>
      <x:c r="I6487" s="266" t="n">
        <x:f>INT((ROW()-ROW($I$46))/((CARROT_CAP+1)*(MESCLUN_CAP+1)))</x:f>
        <x:v>9</x:v>
      </x:c>
      <x:c r="J6487" s="266" t="n">
        <x:f>MOD(INT((ROW()-ROW($I$46))/(MESCLUN_CAP+1)),CARROT_CAP+1)</x:f>
        <x:v>18</x:v>
      </x:c>
      <x:c r="K6487" s="266" t="n">
        <x:f>MOD(ROW()-ROW($I$46),MESCLUN_CAP+1)</x:f>
        <x:v>24</x:v>
      </x:c>
      <x:c r="L6487" s="266" t="n">
        <x:f>SUM(I6487:K6487)</x:f>
        <x:v>51</x:v>
      </x:c>
      <x:c r="M6487" s="267" t="n">
        <x:f>I6487*TOMATO_HOURS*WEEKS*(1+TOMATO_DIM)^I6487+J6487*CARROT_HOURS*WEEKS*(1+CARROT_DIM)^J6487+K6487*MESCLUN_HOURS*WEEKS*(1+MESCLUN_DIM)^K6487</x:f>
        <x:v>4207.292471719011</x:v>
      </x:c>
      <x:c r="N6487" s="267" t="n">
        <x:f>MAX(M6487-FARMER_HOURS,0)/TEMP_HOURS_PER_WORKER</x:f>
        <x:v>2.421730883138202</x:v>
      </x:c>
      <x:c r="O6487" s="268" t="n">
        <x:f>I6487*TOMATO_PRICE+J6487*CARROT_PRICE+K6487*MESCLUN_PRICE</x:f>
        <x:v>181692</x:v>
      </x:c>
      <x:c r="P6487" s="268" t="n">
        <x:f>I6487*TOMATO_FERTILIZER+J6487*CARROT_FERTILIZER+K6487*MESCLUN_FERTILIZER</x:f>
        <x:v>36960</x:v>
      </x:c>
      <x:c r="Q6487" s="268" t="n">
        <x:f>MIN(M6487,FARMER_HOURS)*FARMER_RATE+MAX(M6487-FARMER_HOURS,0)*TEMP_RATE</x:f>
        <x:v>85543.27207845505</x:v>
      </x:c>
      <x:c r="R6487" s="268" t="n">
        <x:f>O6487-P6487-Q6487-FIXED_COST</x:f>
        <x:v>39188.72792154495</x:v>
      </x:c>
      <x:c r="S6487" s="139" t="str">
        <x:f>IF(AND(L6487&lt;=TOTAL_BED_CAP,N6487&lt;=TEMP_WORKER_CAP),"YES","NO")</x:f>
        <x:v>YES</x:v>
      </x:c>
      <x:c r="T6487" s="139" t="n">
        <x:f>IF(S6487="YES",R6487,-1E+99)</x:f>
        <x:v>39188.72792154495</x:v>
      </x:c>
    </x:row>
    <x:row r="6488">
      <x:c r="A6488" s="139"/>
      <x:c r="B6488" s="139"/>
      <x:c r="C6488" s="139"/>
      <x:c r="D6488" s="139"/>
      <x:c r="E6488" s="139"/>
      <x:c r="F6488" s="139"/>
      <x:c r="G6488" s="139"/>
      <x:c r="H6488" s="139"/>
      <x:c r="I6488" s="266" t="n">
        <x:f>INT((ROW()-ROW($I$46))/((CARROT_CAP+1)*(MESCLUN_CAP+1)))</x:f>
        <x:v>9</x:v>
      </x:c>
      <x:c r="J6488" s="266" t="n">
        <x:f>MOD(INT((ROW()-ROW($I$46))/(MESCLUN_CAP+1)),CARROT_CAP+1)</x:f>
        <x:v>18</x:v>
      </x:c>
      <x:c r="K6488" s="266" t="n">
        <x:f>MOD(ROW()-ROW($I$46),MESCLUN_CAP+1)</x:f>
        <x:v>25</x:v>
      </x:c>
      <x:c r="L6488" s="266" t="n">
        <x:f>SUM(I6488:K6488)</x:f>
        <x:v>52</x:v>
      </x:c>
      <x:c r="M6488" s="267" t="n">
        <x:f>I6488*TOMATO_HOURS*WEEKS*(1+TOMATO_DIM)^I6488+J6488*CARROT_HOURS*WEEKS*(1+CARROT_DIM)^J6488+K6488*MESCLUN_HOURS*WEEKS*(1+MESCLUN_DIM)^K6488</x:f>
        <x:v>4286.870393134109</x:v>
      </x:c>
      <x:c r="N6488" s="267" t="n">
        <x:f>MAX(M6488-FARMER_HOURS,0)/TEMP_HOURS_PER_WORKER</x:f>
        <x:v>2.4769933285653534</x:v>
      </x:c>
      <x:c r="O6488" s="268" t="n">
        <x:f>I6488*TOMATO_PRICE+J6488*CARROT_PRICE+K6488*MESCLUN_PRICE</x:f>
        <x:v>184392</x:v>
      </x:c>
      <x:c r="P6488" s="268" t="n">
        <x:f>I6488*TOMATO_FERTILIZER+J6488*CARROT_FERTILIZER+K6488*MESCLUN_FERTILIZER</x:f>
        <x:v>37840</x:v>
      </x:c>
      <x:c r="Q6488" s="268" t="n">
        <x:f>MIN(M6488,FARMER_HOURS)*FARMER_RATE+MAX(M6488-FARMER_HOURS,0)*TEMP_RATE</x:f>
        <x:v>86924.83321413383</x:v>
      </x:c>
      <x:c r="R6488" s="268" t="n">
        <x:f>O6488-P6488-Q6488-FIXED_COST</x:f>
        <x:v>39627.16678586617</x:v>
      </x:c>
      <x:c r="S6488" s="139" t="str">
        <x:f>IF(AND(L6488&lt;=TOTAL_BED_CAP,N6488&lt;=TEMP_WORKER_CAP),"YES","NO")</x:f>
        <x:v>YES</x:v>
      </x:c>
      <x:c r="T6488" s="139" t="n">
        <x:f>IF(S6488="YES",R6488,-1E+99)</x:f>
        <x:v>39627.16678586617</x:v>
      </x:c>
    </x:row>
    <x:row r="6489">
      <x:c r="A6489" s="139"/>
      <x:c r="B6489" s="139"/>
      <x:c r="C6489" s="139"/>
      <x:c r="D6489" s="139"/>
      <x:c r="E6489" s="139"/>
      <x:c r="F6489" s="139"/>
      <x:c r="G6489" s="139"/>
      <x:c r="H6489" s="139"/>
      <x:c r="I6489" s="266" t="n">
        <x:f>INT((ROW()-ROW($I$46))/((CARROT_CAP+1)*(MESCLUN_CAP+1)))</x:f>
        <x:v>9</x:v>
      </x:c>
      <x:c r="J6489" s="266" t="n">
        <x:f>MOD(INT((ROW()-ROW($I$46))/(MESCLUN_CAP+1)),CARROT_CAP+1)</x:f>
        <x:v>18</x:v>
      </x:c>
      <x:c r="K6489" s="266" t="n">
        <x:f>MOD(ROW()-ROW($I$46),MESCLUN_CAP+1)</x:f>
        <x:v>26</x:v>
      </x:c>
      <x:c r="L6489" s="266" t="n">
        <x:f>SUM(I6489:K6489)</x:f>
        <x:v>53</x:v>
      </x:c>
      <x:c r="M6489" s="267" t="n">
        <x:f>I6489*TOMATO_HOURS*WEEKS*(1+TOMATO_DIM)^I6489+J6489*CARROT_HOURS*WEEKS*(1+CARROT_DIM)^J6489+K6489*MESCLUN_HOURS*WEEKS*(1+MESCLUN_DIM)^K6489</x:f>
        <x:v>4368.210397094826</x:v>
      </x:c>
      <x:c r="N6489" s="267" t="n">
        <x:f>MAX(M6489-FARMER_HOURS,0)/TEMP_HOURS_PER_WORKER</x:f>
        <x:v>2.533479442426962</x:v>
      </x:c>
      <x:c r="O6489" s="268" t="n">
        <x:f>I6489*TOMATO_PRICE+J6489*CARROT_PRICE+K6489*MESCLUN_PRICE</x:f>
        <x:v>187092</x:v>
      </x:c>
      <x:c r="P6489" s="268" t="n">
        <x:f>I6489*TOMATO_FERTILIZER+J6489*CARROT_FERTILIZER+K6489*MESCLUN_FERTILIZER</x:f>
        <x:v>38720</x:v>
      </x:c>
      <x:c r="Q6489" s="268" t="n">
        <x:f>MIN(M6489,FARMER_HOURS)*FARMER_RATE+MAX(M6489-FARMER_HOURS,0)*TEMP_RATE</x:f>
        <x:v>88336.98606067405</x:v>
      </x:c>
      <x:c r="R6489" s="268" t="n">
        <x:f>O6489-P6489-Q6489-FIXED_COST</x:f>
        <x:v>40035.013939325945</x:v>
      </x:c>
      <x:c r="S6489" s="139" t="str">
        <x:f>IF(AND(L6489&lt;=TOTAL_BED_CAP,N6489&lt;=TEMP_WORKER_CAP),"YES","NO")</x:f>
        <x:v>YES</x:v>
      </x:c>
      <x:c r="T6489" s="139" t="n">
        <x:f>IF(S6489="YES",R6489,-1E+99)</x:f>
        <x:v>40035.013939325945</x:v>
      </x:c>
    </x:row>
    <x:row r="6490">
      <x:c r="A6490" s="139"/>
      <x:c r="B6490" s="139"/>
      <x:c r="C6490" s="139"/>
      <x:c r="D6490" s="139"/>
      <x:c r="E6490" s="139"/>
      <x:c r="F6490" s="139"/>
      <x:c r="G6490" s="139"/>
      <x:c r="H6490" s="139"/>
      <x:c r="I6490" s="266" t="n">
        <x:f>INT((ROW()-ROW($I$46))/((CARROT_CAP+1)*(MESCLUN_CAP+1)))</x:f>
        <x:v>9</x:v>
      </x:c>
      <x:c r="J6490" s="266" t="n">
        <x:f>MOD(INT((ROW()-ROW($I$46))/(MESCLUN_CAP+1)),CARROT_CAP+1)</x:f>
        <x:v>18</x:v>
      </x:c>
      <x:c r="K6490" s="266" t="n">
        <x:f>MOD(ROW()-ROW($I$46),MESCLUN_CAP+1)</x:f>
        <x:v>27</x:v>
      </x:c>
      <x:c r="L6490" s="266" t="n">
        <x:f>SUM(I6490:K6490)</x:f>
        <x:v>54</x:v>
      </x:c>
      <x:c r="M6490" s="267" t="n">
        <x:f>I6490*TOMATO_HOURS*WEEKS*(1+TOMATO_DIM)^I6490+J6490*CARROT_HOURS*WEEKS*(1+CARROT_DIM)^J6490+K6490*MESCLUN_HOURS*WEEKS*(1+MESCLUN_DIM)^K6490</x:f>
        <x:v>4451.3441016145825</x:v>
      </x:c>
      <x:c r="N6490" s="267" t="n">
        <x:f>MAX(M6490-FARMER_HOURS,0)/TEMP_HOURS_PER_WORKER</x:f>
        <x:v>2.5912111816767935</x:v>
      </x:c>
      <x:c r="O6490" s="268" t="n">
        <x:f>I6490*TOMATO_PRICE+J6490*CARROT_PRICE+K6490*MESCLUN_PRICE</x:f>
        <x:v>189792</x:v>
      </x:c>
      <x:c r="P6490" s="268" t="n">
        <x:f>I6490*TOMATO_FERTILIZER+J6490*CARROT_FERTILIZER+K6490*MESCLUN_FERTILIZER</x:f>
        <x:v>39600</x:v>
      </x:c>
      <x:c r="Q6490" s="268" t="n">
        <x:f>MIN(M6490,FARMER_HOURS)*FARMER_RATE+MAX(M6490-FARMER_HOURS,0)*TEMP_RATE</x:f>
        <x:v>89780.27954191984</x:v>
      </x:c>
      <x:c r="R6490" s="268" t="n">
        <x:f>O6490-P6490-Q6490-FIXED_COST</x:f>
        <x:v>40411.72045808016</x:v>
      </x:c>
      <x:c r="S6490" s="139" t="str">
        <x:f>IF(AND(L6490&lt;=TOTAL_BED_CAP,N6490&lt;=TEMP_WORKER_CAP),"YES","NO")</x:f>
        <x:v>YES</x:v>
      </x:c>
      <x:c r="T6490" s="139" t="n">
        <x:f>IF(S6490="YES",R6490,-1E+99)</x:f>
        <x:v>40411.72045808016</x:v>
      </x:c>
    </x:row>
    <x:row r="6491">
      <x:c r="A6491" s="139"/>
      <x:c r="B6491" s="139"/>
      <x:c r="C6491" s="139"/>
      <x:c r="D6491" s="139"/>
      <x:c r="E6491" s="139"/>
      <x:c r="F6491" s="139"/>
      <x:c r="G6491" s="139"/>
      <x:c r="H6491" s="139"/>
      <x:c r="I6491" s="266" t="n">
        <x:f>INT((ROW()-ROW($I$46))/((CARROT_CAP+1)*(MESCLUN_CAP+1)))</x:f>
        <x:v>9</x:v>
      </x:c>
      <x:c r="J6491" s="266" t="n">
        <x:f>MOD(INT((ROW()-ROW($I$46))/(MESCLUN_CAP+1)),CARROT_CAP+1)</x:f>
        <x:v>18</x:v>
      </x:c>
      <x:c r="K6491" s="266" t="n">
        <x:f>MOD(ROW()-ROW($I$46),MESCLUN_CAP+1)</x:f>
        <x:v>28</x:v>
      </x:c>
      <x:c r="L6491" s="266" t="n">
        <x:f>SUM(I6491:K6491)</x:f>
        <x:v>55</x:v>
      </x:c>
      <x:c r="M6491" s="267" t="n">
        <x:f>I6491*TOMATO_HOURS*WEEKS*(1+TOMATO_DIM)^I6491+J6491*CARROT_HOURS*WEEKS*(1+CARROT_DIM)^J6491+K6491*MESCLUN_HOURS*WEEKS*(1+MESCLUN_DIM)^K6491</x:f>
        <x:v>4536.303639831736</x:v>
      </x:c>
      <x:c r="N6491" s="267" t="n">
        <x:f>MAX(M6491-FARMER_HOURS,0)/TEMP_HOURS_PER_WORKER</x:f>
        <x:v>2.650210860994261</x:v>
      </x:c>
      <x:c r="O6491" s="268" t="n">
        <x:f>I6491*TOMATO_PRICE+J6491*CARROT_PRICE+K6491*MESCLUN_PRICE</x:f>
        <x:v>192492</x:v>
      </x:c>
      <x:c r="P6491" s="268" t="n">
        <x:f>I6491*TOMATO_FERTILIZER+J6491*CARROT_FERTILIZER+K6491*MESCLUN_FERTILIZER</x:f>
        <x:v>40480</x:v>
      </x:c>
      <x:c r="Q6491" s="268" t="n">
        <x:f>MIN(M6491,FARMER_HOURS)*FARMER_RATE+MAX(M6491-FARMER_HOURS,0)*TEMP_RATE</x:f>
        <x:v>91255.27152485654</x:v>
      </x:c>
      <x:c r="R6491" s="268" t="n">
        <x:f>O6491-P6491-Q6491-FIXED_COST</x:f>
        <x:v>40756.72847514346</x:v>
      </x:c>
      <x:c r="S6491" s="139" t="str">
        <x:f>IF(AND(L6491&lt;=TOTAL_BED_CAP,N6491&lt;=TEMP_WORKER_CAP),"YES","NO")</x:f>
        <x:v>YES</x:v>
      </x:c>
      <x:c r="T6491" s="139" t="n">
        <x:f>IF(S6491="YES",R6491,-1E+99)</x:f>
        <x:v>40756.72847514346</x:v>
      </x:c>
    </x:row>
    <x:row r="6492">
      <x:c r="A6492" s="139"/>
      <x:c r="B6492" s="139"/>
      <x:c r="C6492" s="139"/>
      <x:c r="D6492" s="139"/>
      <x:c r="E6492" s="139"/>
      <x:c r="F6492" s="139"/>
      <x:c r="G6492" s="139"/>
      <x:c r="H6492" s="139"/>
      <x:c r="I6492" s="266" t="n">
        <x:f>INT((ROW()-ROW($I$46))/((CARROT_CAP+1)*(MESCLUN_CAP+1)))</x:f>
        <x:v>9</x:v>
      </x:c>
      <x:c r="J6492" s="266" t="n">
        <x:f>MOD(INT((ROW()-ROW($I$46))/(MESCLUN_CAP+1)),CARROT_CAP+1)</x:f>
        <x:v>18</x:v>
      </x:c>
      <x:c r="K6492" s="266" t="n">
        <x:f>MOD(ROW()-ROW($I$46),MESCLUN_CAP+1)</x:f>
        <x:v>29</x:v>
      </x:c>
      <x:c r="L6492" s="266" t="n">
        <x:f>SUM(I6492:K6492)</x:f>
        <x:v>56</x:v>
      </x:c>
      <x:c r="M6492" s="267" t="n">
        <x:f>I6492*TOMATO_HOURS*WEEKS*(1+TOMATO_DIM)^I6492+J6492*CARROT_HOURS*WEEKS*(1+CARROT_DIM)^J6492+K6492*MESCLUN_HOURS*WEEKS*(1+MESCLUN_DIM)^K6492</x:f>
        <x:v>4623.121667947389</x:v>
      </x:c>
      <x:c r="N6492" s="267" t="n">
        <x:f>MAX(M6492-FARMER_HOURS,0)/TEMP_HOURS_PER_WORKER</x:f>
        <x:v>2.710501158296798</x:v>
      </x:c>
      <x:c r="O6492" s="268" t="n">
        <x:f>I6492*TOMATO_PRICE+J6492*CARROT_PRICE+K6492*MESCLUN_PRICE</x:f>
        <x:v>195192</x:v>
      </x:c>
      <x:c r="P6492" s="268" t="n">
        <x:f>I6492*TOMATO_FERTILIZER+J6492*CARROT_FERTILIZER+K6492*MESCLUN_FERTILIZER</x:f>
        <x:v>41360</x:v>
      </x:c>
      <x:c r="Q6492" s="268" t="n">
        <x:f>MIN(M6492,FARMER_HOURS)*FARMER_RATE+MAX(M6492-FARMER_HOURS,0)*TEMP_RATE</x:f>
        <x:v>92762.52895741996</x:v>
      </x:c>
      <x:c r="R6492" s="268" t="n">
        <x:f>O6492-P6492-Q6492-FIXED_COST</x:f>
        <x:v>41069.471042580044</x:v>
      </x:c>
      <x:c r="S6492" s="139" t="str">
        <x:f>IF(AND(L6492&lt;=TOTAL_BED_CAP,N6492&lt;=TEMP_WORKER_CAP),"YES","NO")</x:f>
        <x:v>YES</x:v>
      </x:c>
      <x:c r="T6492" s="139" t="n">
        <x:f>IF(S6492="YES",R6492,-1E+99)</x:f>
        <x:v>41069.471042580044</x:v>
      </x:c>
    </x:row>
    <x:row r="6493">
      <x:c r="A6493" s="139"/>
      <x:c r="B6493" s="139"/>
      <x:c r="C6493" s="139"/>
      <x:c r="D6493" s="139"/>
      <x:c r="E6493" s="139"/>
      <x:c r="F6493" s="139"/>
      <x:c r="G6493" s="139"/>
      <x:c r="H6493" s="139"/>
      <x:c r="I6493" s="266" t="n">
        <x:f>INT((ROW()-ROW($I$46))/((CARROT_CAP+1)*(MESCLUN_CAP+1)))</x:f>
        <x:v>9</x:v>
      </x:c>
      <x:c r="J6493" s="266" t="n">
        <x:f>MOD(INT((ROW()-ROW($I$46))/(MESCLUN_CAP+1)),CARROT_CAP+1)</x:f>
        <x:v>18</x:v>
      </x:c>
      <x:c r="K6493" s="266" t="n">
        <x:f>MOD(ROW()-ROW($I$46),MESCLUN_CAP+1)</x:f>
        <x:v>30</x:v>
      </x:c>
      <x:c r="L6493" s="266" t="n">
        <x:f>SUM(I6493:K6493)</x:f>
        <x:v>57</x:v>
      </x:c>
      <x:c r="M6493" s="267" t="n">
        <x:f>I6493*TOMATO_HOURS*WEEKS*(1+TOMATO_DIM)^I6493+J6493*CARROT_HOURS*WEEKS*(1+CARROT_DIM)^J6493+K6493*MESCLUN_HOURS*WEEKS*(1+MESCLUN_DIM)^K6493</x:f>
        <x:v>4711.831373281159</x:v>
      </x:c>
      <x:c r="N6493" s="267" t="n">
        <x:f>MAX(M6493-FARMER_HOURS,0)/TEMP_HOURS_PER_WORKER</x:f>
        <x:v>2.7721051203341385</x:v>
      </x:c>
      <x:c r="O6493" s="268" t="n">
        <x:f>I6493*TOMATO_PRICE+J6493*CARROT_PRICE+K6493*MESCLUN_PRICE</x:f>
        <x:v>197892</x:v>
      </x:c>
      <x:c r="P6493" s="268" t="n">
        <x:f>I6493*TOMATO_FERTILIZER+J6493*CARROT_FERTILIZER+K6493*MESCLUN_FERTILIZER</x:f>
        <x:v>42240</x:v>
      </x:c>
      <x:c r="Q6493" s="268" t="n">
        <x:f>MIN(M6493,FARMER_HOURS)*FARMER_RATE+MAX(M6493-FARMER_HOURS,0)*TEMP_RATE</x:f>
        <x:v>94302.62800835347</x:v>
      </x:c>
      <x:c r="R6493" s="268" t="n">
        <x:f>O6493-P6493-Q6493-FIXED_COST</x:f>
        <x:v>41349.371991646534</x:v>
      </x:c>
      <x:c r="S6493" s="139" t="str">
        <x:f>IF(AND(L6493&lt;=TOTAL_BED_CAP,N6493&lt;=TEMP_WORKER_CAP),"YES","NO")</x:f>
        <x:v>YES</x:v>
      </x:c>
      <x:c r="T6493" s="139" t="n">
        <x:f>IF(S6493="YES",R6493,-1E+99)</x:f>
        <x:v>41349.371991646534</x:v>
      </x:c>
    </x:row>
    <x:row r="6494">
      <x:c r="A6494" s="139"/>
      <x:c r="B6494" s="139"/>
      <x:c r="C6494" s="139"/>
      <x:c r="D6494" s="139"/>
      <x:c r="E6494" s="139"/>
      <x:c r="F6494" s="139"/>
      <x:c r="G6494" s="139"/>
      <x:c r="H6494" s="139"/>
      <x:c r="I6494" s="266" t="n">
        <x:f>INT((ROW()-ROW($I$46))/((CARROT_CAP+1)*(MESCLUN_CAP+1)))</x:f>
        <x:v>9</x:v>
      </x:c>
      <x:c r="J6494" s="266" t="n">
        <x:f>MOD(INT((ROW()-ROW($I$46))/(MESCLUN_CAP+1)),CARROT_CAP+1)</x:f>
        <x:v>19</x:v>
      </x:c>
      <x:c r="K6494" s="266" t="n">
        <x:f>MOD(ROW()-ROW($I$46),MESCLUN_CAP+1)</x:f>
        <x:v>0</x:v>
      </x:c>
      <x:c r="L6494" s="266" t="n">
        <x:f>SUM(I6494:K6494)</x:f>
        <x:v>28</x:v>
      </x:c>
      <x:c r="M6494" s="267" t="n">
        <x:f>I6494*TOMATO_HOURS*WEEKS*(1+TOMATO_DIM)^I6494+J6494*CARROT_HOURS*WEEKS*(1+CARROT_DIM)^J6494+K6494*MESCLUN_HOURS*WEEKS*(1+MESCLUN_DIM)^K6494</x:f>
        <x:v>2821.168235530026</x:v>
      </x:c>
      <x:c r="N6494" s="267" t="n">
        <x:f>MAX(M6494-FARMER_HOURS,0)/TEMP_HOURS_PER_WORKER</x:f>
        <x:v>1.4591446080069623</x:v>
      </x:c>
      <x:c r="O6494" s="268" t="n">
        <x:f>I6494*TOMATO_PRICE+J6494*CARROT_PRICE+K6494*MESCLUN_PRICE</x:f>
        <x:v>118986</x:v>
      </x:c>
      <x:c r="P6494" s="268" t="n">
        <x:f>I6494*TOMATO_FERTILIZER+J6494*CARROT_FERTILIZER+K6494*MESCLUN_FERTILIZER</x:f>
        <x:v>16280</x:v>
      </x:c>
      <x:c r="Q6494" s="268" t="n">
        <x:f>MIN(M6494,FARMER_HOURS)*FARMER_RATE+MAX(M6494-FARMER_HOURS,0)*TEMP_RATE</x:f>
        <x:v>61478.61520017406</x:v>
      </x:c>
      <x:c r="R6494" s="268" t="n">
        <x:f>O6494-P6494-Q6494-FIXED_COST</x:f>
        <x:v>21227.384799825937</x:v>
      </x:c>
      <x:c r="S6494" s="139" t="str">
        <x:f>IF(AND(L6494&lt;=TOTAL_BED_CAP,N6494&lt;=TEMP_WORKER_CAP),"YES","NO")</x:f>
        <x:v>YES</x:v>
      </x:c>
      <x:c r="T6494" s="139" t="n">
        <x:f>IF(S6494="YES",R6494,-1E+99)</x:f>
        <x:v>21227.384799825937</x:v>
      </x:c>
    </x:row>
    <x:row r="6495">
      <x:c r="A6495" s="139"/>
      <x:c r="B6495" s="139"/>
      <x:c r="C6495" s="139"/>
      <x:c r="D6495" s="139"/>
      <x:c r="E6495" s="139"/>
      <x:c r="F6495" s="139"/>
      <x:c r="G6495" s="139"/>
      <x:c r="H6495" s="139"/>
      <x:c r="I6495" s="266" t="n">
        <x:f>INT((ROW()-ROW($I$46))/((CARROT_CAP+1)*(MESCLUN_CAP+1)))</x:f>
        <x:v>9</x:v>
      </x:c>
      <x:c r="J6495" s="266" t="n">
        <x:f>MOD(INT((ROW()-ROW($I$46))/(MESCLUN_CAP+1)),CARROT_CAP+1)</x:f>
        <x:v>19</x:v>
      </x:c>
      <x:c r="K6495" s="266" t="n">
        <x:f>MOD(ROW()-ROW($I$46),MESCLUN_CAP+1)</x:f>
        <x:v>1</x:v>
      </x:c>
      <x:c r="L6495" s="266" t="n">
        <x:f>SUM(I6495:K6495)</x:f>
        <x:v>29</x:v>
      </x:c>
      <x:c r="M6495" s="267" t="n">
        <x:f>I6495*TOMATO_HOURS*WEEKS*(1+TOMATO_DIM)^I6495+J6495*CARROT_HOURS*WEEKS*(1+CARROT_DIM)^J6495+K6495*MESCLUN_HOURS*WEEKS*(1+MESCLUN_DIM)^K6495</x:f>
        <x:v>2866.730735530026</x:v>
      </x:c>
      <x:c r="N6495" s="267" t="n">
        <x:f>MAX(M6495-FARMER_HOURS,0)/TEMP_HOURS_PER_WORKER</x:f>
        <x:v>1.4907852330069624</x:v>
      </x:c>
      <x:c r="O6495" s="268" t="n">
        <x:f>I6495*TOMATO_PRICE+J6495*CARROT_PRICE+K6495*MESCLUN_PRICE</x:f>
        <x:v>121686</x:v>
      </x:c>
      <x:c r="P6495" s="268" t="n">
        <x:f>I6495*TOMATO_FERTILIZER+J6495*CARROT_FERTILIZER+K6495*MESCLUN_FERTILIZER</x:f>
        <x:v>17160</x:v>
      </x:c>
      <x:c r="Q6495" s="268" t="n">
        <x:f>MIN(M6495,FARMER_HOURS)*FARMER_RATE+MAX(M6495-FARMER_HOURS,0)*TEMP_RATE</x:f>
        <x:v>62269.63082517406</x:v>
      </x:c>
      <x:c r="R6495" s="268" t="n">
        <x:f>O6495-P6495-Q6495-FIXED_COST</x:f>
        <x:v>22256.369174825937</x:v>
      </x:c>
      <x:c r="S6495" s="139" t="str">
        <x:f>IF(AND(L6495&lt;=TOTAL_BED_CAP,N6495&lt;=TEMP_WORKER_CAP),"YES","NO")</x:f>
        <x:v>YES</x:v>
      </x:c>
      <x:c r="T6495" s="139" t="n">
        <x:f>IF(S6495="YES",R6495,-1E+99)</x:f>
        <x:v>22256.369174825937</x:v>
      </x:c>
    </x:row>
    <x:row r="6496">
      <x:c r="A6496" s="139"/>
      <x:c r="B6496" s="139"/>
      <x:c r="C6496" s="139"/>
      <x:c r="D6496" s="139"/>
      <x:c r="E6496" s="139"/>
      <x:c r="F6496" s="139"/>
      <x:c r="G6496" s="139"/>
      <x:c r="H6496" s="139"/>
      <x:c r="I6496" s="266" t="n">
        <x:f>INT((ROW()-ROW($I$46))/((CARROT_CAP+1)*(MESCLUN_CAP+1)))</x:f>
        <x:v>9</x:v>
      </x:c>
      <x:c r="J6496" s="266" t="n">
        <x:f>MOD(INT((ROW()-ROW($I$46))/(MESCLUN_CAP+1)),CARROT_CAP+1)</x:f>
        <x:v>19</x:v>
      </x:c>
      <x:c r="K6496" s="266" t="n">
        <x:f>MOD(ROW()-ROW($I$46),MESCLUN_CAP+1)</x:f>
        <x:v>2</x:v>
      </x:c>
      <x:c r="L6496" s="266" t="n">
        <x:f>SUM(I6496:K6496)</x:f>
        <x:v>30</x:v>
      </x:c>
      <x:c r="M6496" s="267" t="n">
        <x:f>I6496*TOMATO_HOURS*WEEKS*(1+TOMATO_DIM)^I6496+J6496*CARROT_HOURS*WEEKS*(1+CARROT_DIM)^J6496+K6496*MESCLUN_HOURS*WEEKS*(1+MESCLUN_DIM)^K6496</x:f>
        <x:v>2913.432298030026</x:v>
      </x:c>
      <x:c r="N6496" s="267" t="n">
        <x:f>MAX(M6496-FARMER_HOURS,0)/TEMP_HOURS_PER_WORKER</x:f>
        <x:v>1.5232168736319625</x:v>
      </x:c>
      <x:c r="O6496" s="268" t="n">
        <x:f>I6496*TOMATO_PRICE+J6496*CARROT_PRICE+K6496*MESCLUN_PRICE</x:f>
        <x:v>124386</x:v>
      </x:c>
      <x:c r="P6496" s="268" t="n">
        <x:f>I6496*TOMATO_FERTILIZER+J6496*CARROT_FERTILIZER+K6496*MESCLUN_FERTILIZER</x:f>
        <x:v>18040</x:v>
      </x:c>
      <x:c r="Q6496" s="268" t="n">
        <x:f>MIN(M6496,FARMER_HOURS)*FARMER_RATE+MAX(M6496-FARMER_HOURS,0)*TEMP_RATE</x:f>
        <x:v>63080.421840799056</x:v>
      </x:c>
      <x:c r="R6496" s="268" t="n">
        <x:f>O6496-P6496-Q6496-FIXED_COST</x:f>
        <x:v>23265.578159200944</x:v>
      </x:c>
      <x:c r="S6496" s="139" t="str">
        <x:f>IF(AND(L6496&lt;=TOTAL_BED_CAP,N6496&lt;=TEMP_WORKER_CAP),"YES","NO")</x:f>
        <x:v>YES</x:v>
      </x:c>
      <x:c r="T6496" s="139" t="n">
        <x:f>IF(S6496="YES",R6496,-1E+99)</x:f>
        <x:v>23265.578159200944</x:v>
      </x:c>
    </x:row>
    <x:row r="6497">
      <x:c r="A6497" s="139"/>
      <x:c r="B6497" s="139"/>
      <x:c r="C6497" s="139"/>
      <x:c r="D6497" s="139"/>
      <x:c r="E6497" s="139"/>
      <x:c r="F6497" s="139"/>
      <x:c r="G6497" s="139"/>
      <x:c r="H6497" s="139"/>
      <x:c r="I6497" s="266" t="n">
        <x:f>INT((ROW()-ROW($I$46))/((CARROT_CAP+1)*(MESCLUN_CAP+1)))</x:f>
        <x:v>9</x:v>
      </x:c>
      <x:c r="J6497" s="266" t="n">
        <x:f>MOD(INT((ROW()-ROW($I$46))/(MESCLUN_CAP+1)),CARROT_CAP+1)</x:f>
        <x:v>19</x:v>
      </x:c>
      <x:c r="K6497" s="266" t="n">
        <x:f>MOD(ROW()-ROW($I$46),MESCLUN_CAP+1)</x:f>
        <x:v>3</x:v>
      </x:c>
      <x:c r="L6497" s="266" t="n">
        <x:f>SUM(I6497:K6497)</x:f>
        <x:v>31</x:v>
      </x:c>
      <x:c r="M6497" s="267" t="n">
        <x:f>I6497*TOMATO_HOURS*WEEKS*(1+TOMATO_DIM)^I6497+J6497*CARROT_HOURS*WEEKS*(1+CARROT_DIM)^J6497+K6497*MESCLUN_HOURS*WEEKS*(1+MESCLUN_DIM)^K6497</x:f>
        <x:v>2961.2942804519007</x:v>
      </x:c>
      <x:c r="N6497" s="267" t="n">
        <x:f>MAX(M6497-FARMER_HOURS,0)/TEMP_HOURS_PER_WORKER</x:f>
        <x:v>1.556454361424931</x:v>
      </x:c>
      <x:c r="O6497" s="268" t="n">
        <x:f>I6497*TOMATO_PRICE+J6497*CARROT_PRICE+K6497*MESCLUN_PRICE</x:f>
        <x:v>127086</x:v>
      </x:c>
      <x:c r="P6497" s="268" t="n">
        <x:f>I6497*TOMATO_FERTILIZER+J6497*CARROT_FERTILIZER+K6497*MESCLUN_FERTILIZER</x:f>
        <x:v>18920</x:v>
      </x:c>
      <x:c r="Q6497" s="268" t="n">
        <x:f>MIN(M6497,FARMER_HOURS)*FARMER_RATE+MAX(M6497-FARMER_HOURS,0)*TEMP_RATE</x:f>
        <x:v>63911.359035623274</x:v>
      </x:c>
      <x:c r="R6497" s="268" t="n">
        <x:f>O6497-P6497-Q6497-FIXED_COST</x:f>
        <x:v>24254.640964376726</x:v>
      </x:c>
      <x:c r="S6497" s="139" t="str">
        <x:f>IF(AND(L6497&lt;=TOTAL_BED_CAP,N6497&lt;=TEMP_WORKER_CAP),"YES","NO")</x:f>
        <x:v>YES</x:v>
      </x:c>
      <x:c r="T6497" s="139" t="n">
        <x:f>IF(S6497="YES",R6497,-1E+99)</x:f>
        <x:v>24254.640964376726</x:v>
      </x:c>
    </x:row>
    <x:row r="6498">
      <x:c r="A6498" s="139"/>
      <x:c r="B6498" s="139"/>
      <x:c r="C6498" s="139"/>
      <x:c r="D6498" s="139"/>
      <x:c r="E6498" s="139"/>
      <x:c r="F6498" s="139"/>
      <x:c r="G6498" s="139"/>
      <x:c r="H6498" s="139"/>
      <x:c r="I6498" s="266" t="n">
        <x:f>INT((ROW()-ROW($I$46))/((CARROT_CAP+1)*(MESCLUN_CAP+1)))</x:f>
        <x:v>9</x:v>
      </x:c>
      <x:c r="J6498" s="266" t="n">
        <x:f>MOD(INT((ROW()-ROW($I$46))/(MESCLUN_CAP+1)),CARROT_CAP+1)</x:f>
        <x:v>19</x:v>
      </x:c>
      <x:c r="K6498" s="266" t="n">
        <x:f>MOD(ROW()-ROW($I$46),MESCLUN_CAP+1)</x:f>
        <x:v>4</x:v>
      </x:c>
      <x:c r="L6498" s="266" t="n">
        <x:f>SUM(I6498:K6498)</x:f>
        <x:v>32</x:v>
      </x:c>
      <x:c r="M6498" s="267" t="n">
        <x:f>I6498*TOMATO_HOURS*WEEKS*(1+TOMATO_DIM)^I6498+J6498*CARROT_HOURS*WEEKS*(1+CARROT_DIM)^J6498+K6498*MESCLUN_HOURS*WEEKS*(1+MESCLUN_DIM)^K6498</x:f>
        <x:v>3010.338396174557</x:v>
      </x:c>
      <x:c r="N6498" s="267" t="n">
        <x:f>MAX(M6498-FARMER_HOURS,0)/TEMP_HOURS_PER_WORKER</x:f>
        <x:v>1.5905127751212202</x:v>
      </x:c>
      <x:c r="O6498" s="268" t="n">
        <x:f>I6498*TOMATO_PRICE+J6498*CARROT_PRICE+K6498*MESCLUN_PRICE</x:f>
        <x:v>129786</x:v>
      </x:c>
      <x:c r="P6498" s="268" t="n">
        <x:f>I6498*TOMATO_FERTILIZER+J6498*CARROT_FERTILIZER+K6498*MESCLUN_FERTILIZER</x:f>
        <x:v>19800</x:v>
      </x:c>
      <x:c r="Q6498" s="268" t="n">
        <x:f>MIN(M6498,FARMER_HOURS)*FARMER_RATE+MAX(M6498-FARMER_HOURS,0)*TEMP_RATE</x:f>
        <x:v>64762.81937803051</x:v>
      </x:c>
      <x:c r="R6498" s="268" t="n">
        <x:f>O6498-P6498-Q6498-FIXED_COST</x:f>
        <x:v>25223.18062196949</x:v>
      </x:c>
      <x:c r="S6498" s="139" t="str">
        <x:f>IF(AND(L6498&lt;=TOTAL_BED_CAP,N6498&lt;=TEMP_WORKER_CAP),"YES","NO")</x:f>
        <x:v>YES</x:v>
      </x:c>
      <x:c r="T6498" s="139" t="n">
        <x:f>IF(S6498="YES",R6498,-1E+99)</x:f>
        <x:v>25223.18062196949</x:v>
      </x:c>
    </x:row>
    <x:row r="6499">
      <x:c r="A6499" s="139"/>
      <x:c r="B6499" s="139"/>
      <x:c r="C6499" s="139"/>
      <x:c r="D6499" s="139"/>
      <x:c r="E6499" s="139"/>
      <x:c r="F6499" s="139"/>
      <x:c r="G6499" s="139"/>
      <x:c r="H6499" s="139"/>
      <x:c r="I6499" s="266" t="n">
        <x:f>INT((ROW()-ROW($I$46))/((CARROT_CAP+1)*(MESCLUN_CAP+1)))</x:f>
        <x:v>9</x:v>
      </x:c>
      <x:c r="J6499" s="266" t="n">
        <x:f>MOD(INT((ROW()-ROW($I$46))/(MESCLUN_CAP+1)),CARROT_CAP+1)</x:f>
        <x:v>19</x:v>
      </x:c>
      <x:c r="K6499" s="266" t="n">
        <x:f>MOD(ROW()-ROW($I$46),MESCLUN_CAP+1)</x:f>
        <x:v>5</x:v>
      </x:c>
      <x:c r="L6499" s="266" t="n">
        <x:f>SUM(I6499:K6499)</x:f>
        <x:v>33</x:v>
      </x:c>
      <x:c r="M6499" s="267" t="n">
        <x:f>I6499*TOMATO_HOURS*WEEKS*(1+TOMATO_DIM)^I6499+J6499*CARROT_HOURS*WEEKS*(1+CARROT_DIM)^J6499+K6499*MESCLUN_HOURS*WEEKS*(1+MESCLUN_DIM)^K6499</x:f>
        <x:v>3060.5867200957605</x:v>
      </x:c>
      <x:c r="N6499" s="267" t="n">
        <x:f>MAX(M6499-FARMER_HOURS,0)/TEMP_HOURS_PER_WORKER</x:f>
        <x:v>1.6254074445109448</x:v>
      </x:c>
      <x:c r="O6499" s="268" t="n">
        <x:f>I6499*TOMATO_PRICE+J6499*CARROT_PRICE+K6499*MESCLUN_PRICE</x:f>
        <x:v>132486</x:v>
      </x:c>
      <x:c r="P6499" s="268" t="n">
        <x:f>I6499*TOMATO_FERTILIZER+J6499*CARROT_FERTILIZER+K6499*MESCLUN_FERTILIZER</x:f>
        <x:v>20680</x:v>
      </x:c>
      <x:c r="Q6499" s="268" t="n">
        <x:f>MIN(M6499,FARMER_HOURS)*FARMER_RATE+MAX(M6499-FARMER_HOURS,0)*TEMP_RATE</x:f>
        <x:v>65635.18611277362</x:v>
      </x:c>
      <x:c r="R6499" s="268" t="n">
        <x:f>O6499-P6499-Q6499-FIXED_COST</x:f>
        <x:v>26170.81388722638</x:v>
      </x:c>
      <x:c r="S6499" s="139" t="str">
        <x:f>IF(AND(L6499&lt;=TOTAL_BED_CAP,N6499&lt;=TEMP_WORKER_CAP),"YES","NO")</x:f>
        <x:v>YES</x:v>
      </x:c>
      <x:c r="T6499" s="139" t="n">
        <x:f>IF(S6499="YES",R6499,-1E+99)</x:f>
        <x:v>26170.81388722638</x:v>
      </x:c>
    </x:row>
    <x:row r="6500">
      <x:c r="A6500" s="139"/>
      <x:c r="B6500" s="139"/>
      <x:c r="C6500" s="139"/>
      <x:c r="D6500" s="139"/>
      <x:c r="E6500" s="139"/>
      <x:c r="F6500" s="139"/>
      <x:c r="G6500" s="139"/>
      <x:c r="H6500" s="139"/>
      <x:c r="I6500" s="266" t="n">
        <x:f>INT((ROW()-ROW($I$46))/((CARROT_CAP+1)*(MESCLUN_CAP+1)))</x:f>
        <x:v>9</x:v>
      </x:c>
      <x:c r="J6500" s="266" t="n">
        <x:f>MOD(INT((ROW()-ROW($I$46))/(MESCLUN_CAP+1)),CARROT_CAP+1)</x:f>
        <x:v>19</x:v>
      </x:c>
      <x:c r="K6500" s="266" t="n">
        <x:f>MOD(ROW()-ROW($I$46),MESCLUN_CAP+1)</x:f>
        <x:v>6</x:v>
      </x:c>
      <x:c r="L6500" s="266" t="n">
        <x:f>SUM(I6500:K6500)</x:f>
        <x:v>34</x:v>
      </x:c>
      <x:c r="M6500" s="267" t="n">
        <x:f>I6500*TOMATO_HOURS*WEEKS*(1+TOMATO_DIM)^I6500+J6500*CARROT_HOURS*WEEKS*(1+CARROT_DIM)^J6500+K6500*MESCLUN_HOURS*WEEKS*(1+MESCLUN_DIM)^K6500</x:f>
        <x:v>3112.0616942773936</x:v>
      </x:c>
      <x:c r="N6500" s="267" t="n">
        <x:f>MAX(M6500-FARMER_HOURS,0)/TEMP_HOURS_PER_WORKER</x:f>
        <x:v>1.661153954359301</x:v>
      </x:c>
      <x:c r="O6500" s="268" t="n">
        <x:f>I6500*TOMATO_PRICE+J6500*CARROT_PRICE+K6500*MESCLUN_PRICE</x:f>
        <x:v>135186</x:v>
      </x:c>
      <x:c r="P6500" s="268" t="n">
        <x:f>I6500*TOMATO_FERTILIZER+J6500*CARROT_FERTILIZER+K6500*MESCLUN_FERTILIZER</x:f>
        <x:v>21560</x:v>
      </x:c>
      <x:c r="Q6500" s="268" t="n">
        <x:f>MIN(M6500,FARMER_HOURS)*FARMER_RATE+MAX(M6500-FARMER_HOURS,0)*TEMP_RATE</x:f>
        <x:v>66528.84885898253</x:v>
      </x:c>
      <x:c r="R6500" s="268" t="n">
        <x:f>O6500-P6500-Q6500-FIXED_COST</x:f>
        <x:v>27097.15114101747</x:v>
      </x:c>
      <x:c r="S6500" s="139" t="str">
        <x:f>IF(AND(L6500&lt;=TOTAL_BED_CAP,N6500&lt;=TEMP_WORKER_CAP),"YES","NO")</x:f>
        <x:v>YES</x:v>
      </x:c>
      <x:c r="T6500" s="139" t="n">
        <x:f>IF(S6500="YES",R6500,-1E+99)</x:f>
        <x:v>27097.15114101747</x:v>
      </x:c>
    </x:row>
    <x:row r="6501">
      <x:c r="A6501" s="139"/>
      <x:c r="B6501" s="139"/>
      <x:c r="C6501" s="139"/>
      <x:c r="D6501" s="139"/>
      <x:c r="E6501" s="139"/>
      <x:c r="F6501" s="139"/>
      <x:c r="G6501" s="139"/>
      <x:c r="H6501" s="139"/>
      <x:c r="I6501" s="266" t="n">
        <x:f>INT((ROW()-ROW($I$46))/((CARROT_CAP+1)*(MESCLUN_CAP+1)))</x:f>
        <x:v>9</x:v>
      </x:c>
      <x:c r="J6501" s="266" t="n">
        <x:f>MOD(INT((ROW()-ROW($I$46))/(MESCLUN_CAP+1)),CARROT_CAP+1)</x:f>
        <x:v>19</x:v>
      </x:c>
      <x:c r="K6501" s="266" t="n">
        <x:f>MOD(ROW()-ROW($I$46),MESCLUN_CAP+1)</x:f>
        <x:v>7</x:v>
      </x:c>
      <x:c r="L6501" s="266" t="n">
        <x:f>SUM(I6501:K6501)</x:f>
        <x:v>35</x:v>
      </x:c>
      <x:c r="M6501" s="267" t="n">
        <x:f>I6501*TOMATO_HOURS*WEEKS*(1+TOMATO_DIM)^I6501+J6501*CARROT_HOURS*WEEKS*(1+CARROT_DIM)^J6501+K6501*MESCLUN_HOURS*WEEKS*(1+MESCLUN_DIM)^K6501</x:f>
        <x:v>3164.786133675354</x:v>
      </x:c>
      <x:c r="N6501" s="267" t="n">
        <x:f>MAX(M6501-FARMER_HOURS,0)/TEMP_HOURS_PER_WORKER</x:f>
        <x:v>1.6977681483856626</x:v>
      </x:c>
      <x:c r="O6501" s="268" t="n">
        <x:f>I6501*TOMATO_PRICE+J6501*CARROT_PRICE+K6501*MESCLUN_PRICE</x:f>
        <x:v>137886</x:v>
      </x:c>
      <x:c r="P6501" s="268" t="n">
        <x:f>I6501*TOMATO_FERTILIZER+J6501*CARROT_FERTILIZER+K6501*MESCLUN_FERTILIZER</x:f>
        <x:v>22440</x:v>
      </x:c>
      <x:c r="Q6501" s="268" t="n">
        <x:f>MIN(M6501,FARMER_HOURS)*FARMER_RATE+MAX(M6501-FARMER_HOURS,0)*TEMP_RATE</x:f>
        <x:v>67444.20370964156</x:v>
      </x:c>
      <x:c r="R6501" s="268" t="n">
        <x:f>O6501-P6501-Q6501-FIXED_COST</x:f>
        <x:v>28001.79629035844</x:v>
      </x:c>
      <x:c r="S6501" s="139" t="str">
        <x:f>IF(AND(L6501&lt;=TOTAL_BED_CAP,N6501&lt;=TEMP_WORKER_CAP),"YES","NO")</x:f>
        <x:v>YES</x:v>
      </x:c>
      <x:c r="T6501" s="139" t="n">
        <x:f>IF(S6501="YES",R6501,-1E+99)</x:f>
        <x:v>28001.79629035844</x:v>
      </x:c>
    </x:row>
    <x:row r="6502">
      <x:c r="A6502" s="139"/>
      <x:c r="B6502" s="139"/>
      <x:c r="C6502" s="139"/>
      <x:c r="D6502" s="139"/>
      <x:c r="E6502" s="139"/>
      <x:c r="F6502" s="139"/>
      <x:c r="G6502" s="139"/>
      <x:c r="H6502" s="139"/>
      <x:c r="I6502" s="266" t="n">
        <x:f>INT((ROW()-ROW($I$46))/((CARROT_CAP+1)*(MESCLUN_CAP+1)))</x:f>
        <x:v>9</x:v>
      </x:c>
      <x:c r="J6502" s="266" t="n">
        <x:f>MOD(INT((ROW()-ROW($I$46))/(MESCLUN_CAP+1)),CARROT_CAP+1)</x:f>
        <x:v>19</x:v>
      </x:c>
      <x:c r="K6502" s="266" t="n">
        <x:f>MOD(ROW()-ROW($I$46),MESCLUN_CAP+1)</x:f>
        <x:v>8</x:v>
      </x:c>
      <x:c r="L6502" s="266" t="n">
        <x:f>SUM(I6502:K6502)</x:f>
        <x:v>36</x:v>
      </x:c>
      <x:c r="M6502" s="267" t="n">
        <x:f>I6502*TOMATO_HOURS*WEEKS*(1+TOMATO_DIM)^I6502+J6502*CARROT_HOURS*WEEKS*(1+CARROT_DIM)^J6502+K6502*MESCLUN_HOURS*WEEKS*(1+MESCLUN_DIM)^K6502</x:f>
        <x:v>3218.783231955334</x:v>
      </x:c>
      <x:c r="N6502" s="267" t="n">
        <x:f>MAX(M6502-FARMER_HOURS,0)/TEMP_HOURS_PER_WORKER</x:f>
        <x:v>1.7352661333023154</x:v>
      </x:c>
      <x:c r="O6502" s="268" t="n">
        <x:f>I6502*TOMATO_PRICE+J6502*CARROT_PRICE+K6502*MESCLUN_PRICE</x:f>
        <x:v>140586</x:v>
      </x:c>
      <x:c r="P6502" s="268" t="n">
        <x:f>I6502*TOMATO_FERTILIZER+J6502*CARROT_FERTILIZER+K6502*MESCLUN_FERTILIZER</x:f>
        <x:v>23320</x:v>
      </x:c>
      <x:c r="Q6502" s="268" t="n">
        <x:f>MIN(M6502,FARMER_HOURS)*FARMER_RATE+MAX(M6502-FARMER_HOURS,0)*TEMP_RATE</x:f>
        <x:v>68381.65333255788</x:v>
      </x:c>
      <x:c r="R6502" s="268" t="n">
        <x:f>O6502-P6502-Q6502-FIXED_COST</x:f>
        <x:v>28884.34666744212</x:v>
      </x:c>
      <x:c r="S6502" s="139" t="str">
        <x:f>IF(AND(L6502&lt;=TOTAL_BED_CAP,N6502&lt;=TEMP_WORKER_CAP),"YES","NO")</x:f>
        <x:v>YES</x:v>
      </x:c>
      <x:c r="T6502" s="139" t="n">
        <x:f>IF(S6502="YES",R6502,-1E+99)</x:f>
        <x:v>28884.34666744212</x:v>
      </x:c>
    </x:row>
    <x:row r="6503">
      <x:c r="A6503" s="139"/>
      <x:c r="B6503" s="139"/>
      <x:c r="C6503" s="139"/>
      <x:c r="D6503" s="139"/>
      <x:c r="E6503" s="139"/>
      <x:c r="F6503" s="139"/>
      <x:c r="G6503" s="139"/>
      <x:c r="H6503" s="139"/>
      <x:c r="I6503" s="266" t="n">
        <x:f>INT((ROW()-ROW($I$46))/((CARROT_CAP+1)*(MESCLUN_CAP+1)))</x:f>
        <x:v>9</x:v>
      </x:c>
      <x:c r="J6503" s="266" t="n">
        <x:f>MOD(INT((ROW()-ROW($I$46))/(MESCLUN_CAP+1)),CARROT_CAP+1)</x:f>
        <x:v>19</x:v>
      </x:c>
      <x:c r="K6503" s="266" t="n">
        <x:f>MOD(ROW()-ROW($I$46),MESCLUN_CAP+1)</x:f>
        <x:v>9</x:v>
      </x:c>
      <x:c r="L6503" s="266" t="n">
        <x:f>SUM(I6503:K6503)</x:f>
        <x:v>37</x:v>
      </x:c>
      <x:c r="M6503" s="267" t="n">
        <x:f>I6503*TOMATO_HOURS*WEEKS*(1+TOMATO_DIM)^I6503+J6503*CARROT_HOURS*WEEKS*(1+CARROT_DIM)^J6503+K6503*MESCLUN_HOURS*WEEKS*(1+MESCLUN_DIM)^K6503</x:f>
        <x:v>3274.0765673957285</x:v>
      </x:c>
      <x:c r="N6503" s="267" t="n">
        <x:f>MAX(M6503-FARMER_HOURS,0)/TEMP_HOURS_PER_WORKER</x:f>
        <x:v>1.7736642829137004</x:v>
      </x:c>
      <x:c r="O6503" s="268" t="n">
        <x:f>I6503*TOMATO_PRICE+J6503*CARROT_PRICE+K6503*MESCLUN_PRICE</x:f>
        <x:v>143286</x:v>
      </x:c>
      <x:c r="P6503" s="268" t="n">
        <x:f>I6503*TOMATO_FERTILIZER+J6503*CARROT_FERTILIZER+K6503*MESCLUN_FERTILIZER</x:f>
        <x:v>24200</x:v>
      </x:c>
      <x:c r="Q6503" s="268" t="n">
        <x:f>MIN(M6503,FARMER_HOURS)*FARMER_RATE+MAX(M6503-FARMER_HOURS,0)*TEMP_RATE</x:f>
        <x:v>69341.60707284251</x:v>
      </x:c>
      <x:c r="R6503" s="268" t="n">
        <x:f>O6503-P6503-Q6503-FIXED_COST</x:f>
        <x:v>29744.39292715749</x:v>
      </x:c>
      <x:c r="S6503" s="139" t="str">
        <x:f>IF(AND(L6503&lt;=TOTAL_BED_CAP,N6503&lt;=TEMP_WORKER_CAP),"YES","NO")</x:f>
        <x:v>YES</x:v>
      </x:c>
      <x:c r="T6503" s="139" t="n">
        <x:f>IF(S6503="YES",R6503,-1E+99)</x:f>
        <x:v>29744.39292715749</x:v>
      </x:c>
    </x:row>
    <x:row r="6504">
      <x:c r="A6504" s="139"/>
      <x:c r="B6504" s="139"/>
      <x:c r="C6504" s="139"/>
      <x:c r="D6504" s="139"/>
      <x:c r="E6504" s="139"/>
      <x:c r="F6504" s="139"/>
      <x:c r="G6504" s="139"/>
      <x:c r="H6504" s="139"/>
      <x:c r="I6504" s="266" t="n">
        <x:f>INT((ROW()-ROW($I$46))/((CARROT_CAP+1)*(MESCLUN_CAP+1)))</x:f>
        <x:v>9</x:v>
      </x:c>
      <x:c r="J6504" s="266" t="n">
        <x:f>MOD(INT((ROW()-ROW($I$46))/(MESCLUN_CAP+1)),CARROT_CAP+1)</x:f>
        <x:v>19</x:v>
      </x:c>
      <x:c r="K6504" s="266" t="n">
        <x:f>MOD(ROW()-ROW($I$46),MESCLUN_CAP+1)</x:f>
        <x:v>10</x:v>
      </x:c>
      <x:c r="L6504" s="266" t="n">
        <x:f>SUM(I6504:K6504)</x:f>
        <x:v>38</x:v>
      </x:c>
      <x:c r="M6504" s="267" t="n">
        <x:f>I6504*TOMATO_HOURS*WEEKS*(1+TOMATO_DIM)^I6504+J6504*CARROT_HOURS*WEEKS*(1+CARROT_DIM)^J6504+K6504*MESCLUN_HOURS*WEEKS*(1+MESCLUN_DIM)^K6504</x:f>
        <x:v>3330.6901088789414</x:v>
      </x:c>
      <x:c r="N6504" s="267" t="n">
        <x:f>MAX(M6504-FARMER_HOURS,0)/TEMP_HOURS_PER_WORKER</x:f>
        <x:v>1.8129792422770425</x:v>
      </x:c>
      <x:c r="O6504" s="268" t="n">
        <x:f>I6504*TOMATO_PRICE+J6504*CARROT_PRICE+K6504*MESCLUN_PRICE</x:f>
        <x:v>145986</x:v>
      </x:c>
      <x:c r="P6504" s="268" t="n">
        <x:f>I6504*TOMATO_FERTILIZER+J6504*CARROT_FERTILIZER+K6504*MESCLUN_FERTILIZER</x:f>
        <x:v>25080</x:v>
      </x:c>
      <x:c r="Q6504" s="268" t="n">
        <x:f>MIN(M6504,FARMER_HOURS)*FARMER_RATE+MAX(M6504-FARMER_HOURS,0)*TEMP_RATE</x:f>
        <x:v>70324.48105692607</x:v>
      </x:c>
      <x:c r="R6504" s="268" t="n">
        <x:f>O6504-P6504-Q6504-FIXED_COST</x:f>
        <x:v>30581.518943073926</x:v>
      </x:c>
      <x:c r="S6504" s="139" t="str">
        <x:f>IF(AND(L6504&lt;=TOTAL_BED_CAP,N6504&lt;=TEMP_WORKER_CAP),"YES","NO")</x:f>
        <x:v>YES</x:v>
      </x:c>
      <x:c r="T6504" s="139" t="n">
        <x:f>IF(S6504="YES",R6504,-1E+99)</x:f>
        <x:v>30581.518943073926</x:v>
      </x:c>
    </x:row>
    <x:row r="6505">
      <x:c r="A6505" s="139"/>
      <x:c r="B6505" s="139"/>
      <x:c r="C6505" s="139"/>
      <x:c r="D6505" s="139"/>
      <x:c r="E6505" s="139"/>
      <x:c r="F6505" s="139"/>
      <x:c r="G6505" s="139"/>
      <x:c r="H6505" s="139"/>
      <x:c r="I6505" s="266" t="n">
        <x:f>INT((ROW()-ROW($I$46))/((CARROT_CAP+1)*(MESCLUN_CAP+1)))</x:f>
        <x:v>9</x:v>
      </x:c>
      <x:c r="J6505" s="266" t="n">
        <x:f>MOD(INT((ROW()-ROW($I$46))/(MESCLUN_CAP+1)),CARROT_CAP+1)</x:f>
        <x:v>19</x:v>
      </x:c>
      <x:c r="K6505" s="266" t="n">
        <x:f>MOD(ROW()-ROW($I$46),MESCLUN_CAP+1)</x:f>
        <x:v>11</x:v>
      </x:c>
      <x:c r="L6505" s="266" t="n">
        <x:f>SUM(I6505:K6505)</x:f>
        <x:v>39</x:v>
      </x:c>
      <x:c r="M6505" s="267" t="n">
        <x:f>I6505*TOMATO_HOURS*WEEKS*(1+TOMATO_DIM)^I6505+J6505*CARROT_HOURS*WEEKS*(1+CARROT_DIM)^J6505+K6505*MESCLUN_HOURS*WEEKS*(1+MESCLUN_DIM)^K6505</x:f>
        <x:v>3388.6482219723803</x:v>
      </x:c>
      <x:c r="N6505" s="267" t="n">
        <x:f>MAX(M6505-FARMER_HOURS,0)/TEMP_HOURS_PER_WORKER</x:f>
        <x:v>1.853227931925264</x:v>
      </x:c>
      <x:c r="O6505" s="268" t="n">
        <x:f>I6505*TOMATO_PRICE+J6505*CARROT_PRICE+K6505*MESCLUN_PRICE</x:f>
        <x:v>148686</x:v>
      </x:c>
      <x:c r="P6505" s="268" t="n">
        <x:f>I6505*TOMATO_FERTILIZER+J6505*CARROT_FERTILIZER+K6505*MESCLUN_FERTILIZER</x:f>
        <x:v>25960</x:v>
      </x:c>
      <x:c r="Q6505" s="268" t="n">
        <x:f>MIN(M6505,FARMER_HOURS)*FARMER_RATE+MAX(M6505-FARMER_HOURS,0)*TEMP_RATE</x:f>
        <x:v>71330.69829813161</x:v>
      </x:c>
      <x:c r="R6505" s="268" t="n">
        <x:f>O6505-P6505-Q6505-FIXED_COST</x:f>
        <x:v>31395.30170186839</x:v>
      </x:c>
      <x:c r="S6505" s="139" t="str">
        <x:f>IF(AND(L6505&lt;=TOTAL_BED_CAP,N6505&lt;=TEMP_WORKER_CAP),"YES","NO")</x:f>
        <x:v>YES</x:v>
      </x:c>
      <x:c r="T6505" s="139" t="n">
        <x:f>IF(S6505="YES",R6505,-1E+99)</x:f>
        <x:v>31395.30170186839</x:v>
      </x:c>
    </x:row>
    <x:row r="6506">
      <x:c r="A6506" s="139"/>
      <x:c r="B6506" s="139"/>
      <x:c r="C6506" s="139"/>
      <x:c r="D6506" s="139"/>
      <x:c r="E6506" s="139"/>
      <x:c r="F6506" s="139"/>
      <x:c r="G6506" s="139"/>
      <x:c r="H6506" s="139"/>
      <x:c r="I6506" s="266" t="n">
        <x:f>INT((ROW()-ROW($I$46))/((CARROT_CAP+1)*(MESCLUN_CAP+1)))</x:f>
        <x:v>9</x:v>
      </x:c>
      <x:c r="J6506" s="266" t="n">
        <x:f>MOD(INT((ROW()-ROW($I$46))/(MESCLUN_CAP+1)),CARROT_CAP+1)</x:f>
        <x:v>19</x:v>
      </x:c>
      <x:c r="K6506" s="266" t="n">
        <x:f>MOD(ROW()-ROW($I$46),MESCLUN_CAP+1)</x:f>
        <x:v>12</x:v>
      </x:c>
      <x:c r="L6506" s="266" t="n">
        <x:f>SUM(I6506:K6506)</x:f>
        <x:v>40</x:v>
      </x:c>
      <x:c r="M6506" s="267" t="n">
        <x:f>I6506*TOMATO_HOURS*WEEKS*(1+TOMATO_DIM)^I6506+J6506*CARROT_HOURS*WEEKS*(1+CARROT_DIM)^J6506+K6506*MESCLUN_HOURS*WEEKS*(1+MESCLUN_DIM)^K6506</x:f>
        <x:v>3447.9756751004447</x:v>
      </x:c>
      <x:c r="N6506" s="267" t="n">
        <x:f>MAX(M6506-FARMER_HOURS,0)/TEMP_HOURS_PER_WORKER</x:f>
        <x:v>1.8944275521530867</x:v>
      </x:c>
      <x:c r="O6506" s="268" t="n">
        <x:f>I6506*TOMATO_PRICE+J6506*CARROT_PRICE+K6506*MESCLUN_PRICE</x:f>
        <x:v>151386</x:v>
      </x:c>
      <x:c r="P6506" s="268" t="n">
        <x:f>I6506*TOMATO_FERTILIZER+J6506*CARROT_FERTILIZER+K6506*MESCLUN_FERTILIZER</x:f>
        <x:v>26840</x:v>
      </x:c>
      <x:c r="Q6506" s="268" t="n">
        <x:f>MIN(M6506,FARMER_HOURS)*FARMER_RATE+MAX(M6506-FARMER_HOURS,0)*TEMP_RATE</x:f>
        <x:v>72360.68880382716</x:v>
      </x:c>
      <x:c r="R6506" s="268" t="n">
        <x:f>O6506-P6506-Q6506-FIXED_COST</x:f>
        <x:v>32185.311196172843</x:v>
      </x:c>
      <x:c r="S6506" s="139" t="str">
        <x:f>IF(AND(L6506&lt;=TOTAL_BED_CAP,N6506&lt;=TEMP_WORKER_CAP),"YES","NO")</x:f>
        <x:v>YES</x:v>
      </x:c>
      <x:c r="T6506" s="139" t="n">
        <x:f>IF(S6506="YES",R6506,-1E+99)</x:f>
        <x:v>32185.311196172843</x:v>
      </x:c>
    </x:row>
    <x:row r="6507">
      <x:c r="A6507" s="139"/>
      <x:c r="B6507" s="139"/>
      <x:c r="C6507" s="139"/>
      <x:c r="D6507" s="139"/>
      <x:c r="E6507" s="139"/>
      <x:c r="F6507" s="139"/>
      <x:c r="G6507" s="139"/>
      <x:c r="H6507" s="139"/>
      <x:c r="I6507" s="266" t="n">
        <x:f>INT((ROW()-ROW($I$46))/((CARROT_CAP+1)*(MESCLUN_CAP+1)))</x:f>
        <x:v>9</x:v>
      </x:c>
      <x:c r="J6507" s="266" t="n">
        <x:f>MOD(INT((ROW()-ROW($I$46))/(MESCLUN_CAP+1)),CARROT_CAP+1)</x:f>
        <x:v>19</x:v>
      </x:c>
      <x:c r="K6507" s="266" t="n">
        <x:f>MOD(ROW()-ROW($I$46),MESCLUN_CAP+1)</x:f>
        <x:v>13</x:v>
      </x:c>
      <x:c r="L6507" s="266" t="n">
        <x:f>SUM(I6507:K6507)</x:f>
        <x:v>41</x:v>
      </x:c>
      <x:c r="M6507" s="267" t="n">
        <x:f>I6507*TOMATO_HOURS*WEEKS*(1+TOMATO_DIM)^I6507+J6507*CARROT_HOURS*WEEKS*(1+CARROT_DIM)^J6507+K6507*MESCLUN_HOURS*WEEKS*(1+MESCLUN_DIM)^K6507</x:f>
        <x:v>3508.6976458088293</x:v>
      </x:c>
      <x:c r="N6507" s="267" t="n">
        <x:f>MAX(M6507-FARMER_HOURS,0)/TEMP_HOURS_PER_WORKER</x:f>
        <x:v>1.9365955873672425</x:v>
      </x:c>
      <x:c r="O6507" s="268" t="n">
        <x:f>I6507*TOMATO_PRICE+J6507*CARROT_PRICE+K6507*MESCLUN_PRICE</x:f>
        <x:v>154086</x:v>
      </x:c>
      <x:c r="P6507" s="268" t="n">
        <x:f>I6507*TOMATO_FERTILIZER+J6507*CARROT_FERTILIZER+K6507*MESCLUN_FERTILIZER</x:f>
        <x:v>27720</x:v>
      </x:c>
      <x:c r="Q6507" s="268" t="n">
        <x:f>MIN(M6507,FARMER_HOURS)*FARMER_RATE+MAX(M6507-FARMER_HOURS,0)*TEMP_RATE</x:f>
        <x:v>73414.88968418106</x:v>
      </x:c>
      <x:c r="R6507" s="268" t="n">
        <x:f>O6507-P6507-Q6507-FIXED_COST</x:f>
        <x:v>32951.110315818936</x:v>
      </x:c>
      <x:c r="S6507" s="139" t="str">
        <x:f>IF(AND(L6507&lt;=TOTAL_BED_CAP,N6507&lt;=TEMP_WORKER_CAP),"YES","NO")</x:f>
        <x:v>YES</x:v>
      </x:c>
      <x:c r="T6507" s="139" t="n">
        <x:f>IF(S6507="YES",R6507,-1E+99)</x:f>
        <x:v>32951.110315818936</x:v>
      </x:c>
    </x:row>
    <x:row r="6508">
      <x:c r="A6508" s="139"/>
      <x:c r="B6508" s="139"/>
      <x:c r="C6508" s="139"/>
      <x:c r="D6508" s="139"/>
      <x:c r="E6508" s="139"/>
      <x:c r="F6508" s="139"/>
      <x:c r="G6508" s="139"/>
      <x:c r="H6508" s="139"/>
      <x:c r="I6508" s="266" t="n">
        <x:f>INT((ROW()-ROW($I$46))/((CARROT_CAP+1)*(MESCLUN_CAP+1)))</x:f>
        <x:v>9</x:v>
      </x:c>
      <x:c r="J6508" s="266" t="n">
        <x:f>MOD(INT((ROW()-ROW($I$46))/(MESCLUN_CAP+1)),CARROT_CAP+1)</x:f>
        <x:v>19</x:v>
      </x:c>
      <x:c r="K6508" s="266" t="n">
        <x:f>MOD(ROW()-ROW($I$46),MESCLUN_CAP+1)</x:f>
        <x:v>14</x:v>
      </x:c>
      <x:c r="L6508" s="266" t="n">
        <x:f>SUM(I6508:K6508)</x:f>
        <x:v>42</x:v>
      </x:c>
      <x:c r="M6508" s="267" t="n">
        <x:f>I6508*TOMATO_HOURS*WEEKS*(1+TOMATO_DIM)^I6508+J6508*CARROT_HOURS*WEEKS*(1+CARROT_DIM)^J6508+K6508*MESCLUN_HOURS*WEEKS*(1+MESCLUN_DIM)^K6508</x:f>
        <x:v>3570.8397271224903</x:v>
      </x:c>
      <x:c r="N6508" s="267" t="n">
        <x:f>MAX(M6508-FARMER_HOURS,0)/TEMP_HOURS_PER_WORKER</x:f>
        <x:v>1.9797498105017295</x:v>
      </x:c>
      <x:c r="O6508" s="268" t="n">
        <x:f>I6508*TOMATO_PRICE+J6508*CARROT_PRICE+K6508*MESCLUN_PRICE</x:f>
        <x:v>156786</x:v>
      </x:c>
      <x:c r="P6508" s="268" t="n">
        <x:f>I6508*TOMATO_FERTILIZER+J6508*CARROT_FERTILIZER+K6508*MESCLUN_FERTILIZER</x:f>
        <x:v>28600</x:v>
      </x:c>
      <x:c r="Q6508" s="268" t="n">
        <x:f>MIN(M6508,FARMER_HOURS)*FARMER_RATE+MAX(M6508-FARMER_HOURS,0)*TEMP_RATE</x:f>
        <x:v>74493.74526254323</x:v>
      </x:c>
      <x:c r="R6508" s="268" t="n">
        <x:f>O6508-P6508-Q6508-FIXED_COST</x:f>
        <x:v>33692.254737456766</x:v>
      </x:c>
      <x:c r="S6508" s="139" t="str">
        <x:f>IF(AND(L6508&lt;=TOTAL_BED_CAP,N6508&lt;=TEMP_WORKER_CAP),"YES","NO")</x:f>
        <x:v>YES</x:v>
      </x:c>
      <x:c r="T6508" s="139" t="n">
        <x:f>IF(S6508="YES",R6508,-1E+99)</x:f>
        <x:v>33692.254737456766</x:v>
      </x:c>
    </x:row>
    <x:row r="6509">
      <x:c r="A6509" s="139"/>
      <x:c r="B6509" s="139"/>
      <x:c r="C6509" s="139"/>
      <x:c r="D6509" s="139"/>
      <x:c r="E6509" s="139"/>
      <x:c r="F6509" s="139"/>
      <x:c r="G6509" s="139"/>
      <x:c r="H6509" s="139"/>
      <x:c r="I6509" s="266" t="n">
        <x:f>INT((ROW()-ROW($I$46))/((CARROT_CAP+1)*(MESCLUN_CAP+1)))</x:f>
        <x:v>9</x:v>
      </x:c>
      <x:c r="J6509" s="266" t="n">
        <x:f>MOD(INT((ROW()-ROW($I$46))/(MESCLUN_CAP+1)),CARROT_CAP+1)</x:f>
        <x:v>19</x:v>
      </x:c>
      <x:c r="K6509" s="266" t="n">
        <x:f>MOD(ROW()-ROW($I$46),MESCLUN_CAP+1)</x:f>
        <x:v>15</x:v>
      </x:c>
      <x:c r="L6509" s="266" t="n">
        <x:f>SUM(I6509:K6509)</x:f>
        <x:v>43</x:v>
      </x:c>
      <x:c r="M6509" s="267" t="n">
        <x:f>I6509*TOMATO_HOURS*WEEKS*(1+TOMATO_DIM)^I6509+J6509*CARROT_HOURS*WEEKS*(1+CARROT_DIM)^J6509+K6509*MESCLUN_HOURS*WEEKS*(1+MESCLUN_DIM)^K6509</x:f>
        <x:v>3634.4279339986365</x:v>
      </x:c>
      <x:c r="N6509" s="267" t="n">
        <x:f>MAX(M6509-FARMER_HOURS,0)/TEMP_HOURS_PER_WORKER</x:f>
        <x:v>2.023908287499053</x:v>
      </x:c>
      <x:c r="O6509" s="268" t="n">
        <x:f>I6509*TOMATO_PRICE+J6509*CARROT_PRICE+K6509*MESCLUN_PRICE</x:f>
        <x:v>159486</x:v>
      </x:c>
      <x:c r="P6509" s="268" t="n">
        <x:f>I6509*TOMATO_FERTILIZER+J6509*CARROT_FERTILIZER+K6509*MESCLUN_FERTILIZER</x:f>
        <x:v>29480</x:v>
      </x:c>
      <x:c r="Q6509" s="268" t="n">
        <x:f>MIN(M6509,FARMER_HOURS)*FARMER_RATE+MAX(M6509-FARMER_HOURS,0)*TEMP_RATE</x:f>
        <x:v>75597.70718747634</x:v>
      </x:c>
      <x:c r="R6509" s="268" t="n">
        <x:f>O6509-P6509-Q6509-FIXED_COST</x:f>
        <x:v>34408.292812523665</x:v>
      </x:c>
      <x:c r="S6509" s="139" t="str">
        <x:f>IF(AND(L6509&lt;=TOTAL_BED_CAP,N6509&lt;=TEMP_WORKER_CAP),"YES","NO")</x:f>
        <x:v>YES</x:v>
      </x:c>
      <x:c r="T6509" s="139" t="n">
        <x:f>IF(S6509="YES",R6509,-1E+99)</x:f>
        <x:v>34408.292812523665</x:v>
      </x:c>
    </x:row>
    <x:row r="6510">
      <x:c r="A6510" s="139"/>
      <x:c r="B6510" s="139"/>
      <x:c r="C6510" s="139"/>
      <x:c r="D6510" s="139"/>
      <x:c r="E6510" s="139"/>
      <x:c r="F6510" s="139"/>
      <x:c r="G6510" s="139"/>
      <x:c r="H6510" s="139"/>
      <x:c r="I6510" s="266" t="n">
        <x:f>INT((ROW()-ROW($I$46))/((CARROT_CAP+1)*(MESCLUN_CAP+1)))</x:f>
        <x:v>9</x:v>
      </x:c>
      <x:c r="J6510" s="266" t="n">
        <x:f>MOD(INT((ROW()-ROW($I$46))/(MESCLUN_CAP+1)),CARROT_CAP+1)</x:f>
        <x:v>19</x:v>
      </x:c>
      <x:c r="K6510" s="266" t="n">
        <x:f>MOD(ROW()-ROW($I$46),MESCLUN_CAP+1)</x:f>
        <x:v>16</x:v>
      </x:c>
      <x:c r="L6510" s="266" t="n">
        <x:f>SUM(I6510:K6510)</x:f>
        <x:v>44</x:v>
      </x:c>
      <x:c r="M6510" s="267" t="n">
        <x:f>I6510*TOMATO_HOURS*WEEKS*(1+TOMATO_DIM)^I6510+J6510*CARROT_HOURS*WEEKS*(1+CARROT_DIM)^J6510+K6510*MESCLUN_HOURS*WEEKS*(1+MESCLUN_DIM)^K6510</x:f>
        <x:v>3699.4887098761255</x:v>
      </x:c>
      <x:c r="N6510" s="267" t="n">
        <x:f>MAX(M6510-FARMER_HOURS,0)/TEMP_HOURS_PER_WORKER</x:f>
        <x:v>2.0690893818584204</x:v>
      </x:c>
      <x:c r="O6510" s="268" t="n">
        <x:f>I6510*TOMATO_PRICE+J6510*CARROT_PRICE+K6510*MESCLUN_PRICE</x:f>
        <x:v>162186</x:v>
      </x:c>
      <x:c r="P6510" s="268" t="n">
        <x:f>I6510*TOMATO_FERTILIZER+J6510*CARROT_FERTILIZER+K6510*MESCLUN_FERTILIZER</x:f>
        <x:v>30360</x:v>
      </x:c>
      <x:c r="Q6510" s="268" t="n">
        <x:f>MIN(M6510,FARMER_HOURS)*FARMER_RATE+MAX(M6510-FARMER_HOURS,0)*TEMP_RATE</x:f>
        <x:v>76727.2345464605</x:v>
      </x:c>
      <x:c r="R6510" s="268" t="n">
        <x:f>O6510-P6510-Q6510-FIXED_COST</x:f>
        <x:v>35098.7654535395</x:v>
      </x:c>
      <x:c r="S6510" s="139" t="str">
        <x:f>IF(AND(L6510&lt;=TOTAL_BED_CAP,N6510&lt;=TEMP_WORKER_CAP),"YES","NO")</x:f>
        <x:v>YES</x:v>
      </x:c>
      <x:c r="T6510" s="139" t="n">
        <x:f>IF(S6510="YES",R6510,-1E+99)</x:f>
        <x:v>35098.7654535395</x:v>
      </x:c>
    </x:row>
    <x:row r="6511">
      <x:c r="A6511" s="139"/>
      <x:c r="B6511" s="139"/>
      <x:c r="C6511" s="139"/>
      <x:c r="D6511" s="139"/>
      <x:c r="E6511" s="139"/>
      <x:c r="F6511" s="139"/>
      <x:c r="G6511" s="139"/>
      <x:c r="H6511" s="139"/>
      <x:c r="I6511" s="266" t="n">
        <x:f>INT((ROW()-ROW($I$46))/((CARROT_CAP+1)*(MESCLUN_CAP+1)))</x:f>
        <x:v>9</x:v>
      </x:c>
      <x:c r="J6511" s="266" t="n">
        <x:f>MOD(INT((ROW()-ROW($I$46))/(MESCLUN_CAP+1)),CARROT_CAP+1)</x:f>
        <x:v>19</x:v>
      </x:c>
      <x:c r="K6511" s="266" t="n">
        <x:f>MOD(ROW()-ROW($I$46),MESCLUN_CAP+1)</x:f>
        <x:v>17</x:v>
      </x:c>
      <x:c r="L6511" s="266" t="n">
        <x:f>SUM(I6511:K6511)</x:f>
        <x:v>45</x:v>
      </x:c>
      <x:c r="M6511" s="267" t="n">
        <x:f>I6511*TOMATO_HOURS*WEEKS*(1+TOMATO_DIM)^I6511+J6511*CARROT_HOURS*WEEKS*(1+CARROT_DIM)^J6511+K6511*MESCLUN_HOURS*WEEKS*(1+MESCLUN_DIM)^K6511</x:f>
        <x:v>3766.048933322666</x:v>
      </x:c>
      <x:c r="N6511" s="267" t="n">
        <x:f>MAX(M6511-FARMER_HOURS,0)/TEMP_HOURS_PER_WORKER</x:f>
        <x:v>2.1153117592518513</x:v>
      </x:c>
      <x:c r="O6511" s="268" t="n">
        <x:f>I6511*TOMATO_PRICE+J6511*CARROT_PRICE+K6511*MESCLUN_PRICE</x:f>
        <x:v>164886</x:v>
      </x:c>
      <x:c r="P6511" s="268" t="n">
        <x:f>I6511*TOMATO_FERTILIZER+J6511*CARROT_FERTILIZER+K6511*MESCLUN_FERTILIZER</x:f>
        <x:v>31240</x:v>
      </x:c>
      <x:c r="Q6511" s="268" t="n">
        <x:f>MIN(M6511,FARMER_HOURS)*FARMER_RATE+MAX(M6511-FARMER_HOURS,0)*TEMP_RATE</x:f>
        <x:v>77882.79398129629</x:v>
      </x:c>
      <x:c r="R6511" s="268" t="n">
        <x:f>O6511-P6511-Q6511-FIXED_COST</x:f>
        <x:v>35763.20601870371</x:v>
      </x:c>
      <x:c r="S6511" s="139" t="str">
        <x:f>IF(AND(L6511&lt;=TOTAL_BED_CAP,N6511&lt;=TEMP_WORKER_CAP),"YES","NO")</x:f>
        <x:v>YES</x:v>
      </x:c>
      <x:c r="T6511" s="139" t="n">
        <x:f>IF(S6511="YES",R6511,-1E+99)</x:f>
        <x:v>35763.20601870371</x:v>
      </x:c>
    </x:row>
    <x:row r="6512">
      <x:c r="A6512" s="139"/>
      <x:c r="B6512" s="139"/>
      <x:c r="C6512" s="139"/>
      <x:c r="D6512" s="139"/>
      <x:c r="E6512" s="139"/>
      <x:c r="F6512" s="139"/>
      <x:c r="G6512" s="139"/>
      <x:c r="H6512" s="139"/>
      <x:c r="I6512" s="266" t="n">
        <x:f>INT((ROW()-ROW($I$46))/((CARROT_CAP+1)*(MESCLUN_CAP+1)))</x:f>
        <x:v>9</x:v>
      </x:c>
      <x:c r="J6512" s="266" t="n">
        <x:f>MOD(INT((ROW()-ROW($I$46))/(MESCLUN_CAP+1)),CARROT_CAP+1)</x:f>
        <x:v>19</x:v>
      </x:c>
      <x:c r="K6512" s="266" t="n">
        <x:f>MOD(ROW()-ROW($I$46),MESCLUN_CAP+1)</x:f>
        <x:v>18</x:v>
      </x:c>
      <x:c r="L6512" s="266" t="n">
        <x:f>SUM(I6512:K6512)</x:f>
        <x:v>46</x:v>
      </x:c>
      <x:c r="M6512" s="267" t="n">
        <x:f>I6512*TOMATO_HOURS*WEEKS*(1+TOMATO_DIM)^I6512+J6512*CARROT_HOURS*WEEKS*(1+CARROT_DIM)^J6512+K6512*MESCLUN_HOURS*WEEKS*(1+MESCLUN_DIM)^K6512</x:f>
        <x:v>3834.135924781253</x:v>
      </x:c>
      <x:c r="N6512" s="267" t="n">
        <x:f>MAX(M6512-FARMER_HOURS,0)/TEMP_HOURS_PER_WORKER</x:f>
        <x:v>2.1625943922092032</x:v>
      </x:c>
      <x:c r="O6512" s="268" t="n">
        <x:f>I6512*TOMATO_PRICE+J6512*CARROT_PRICE+K6512*MESCLUN_PRICE</x:f>
        <x:v>167586</x:v>
      </x:c>
      <x:c r="P6512" s="268" t="n">
        <x:f>I6512*TOMATO_FERTILIZER+J6512*CARROT_FERTILIZER+K6512*MESCLUN_FERTILIZER</x:f>
        <x:v>32120</x:v>
      </x:c>
      <x:c r="Q6512" s="268" t="n">
        <x:f>MIN(M6512,FARMER_HOURS)*FARMER_RATE+MAX(M6512-FARMER_HOURS,0)*TEMP_RATE</x:f>
        <x:v>79064.85980523008</x:v>
      </x:c>
      <x:c r="R6512" s="268" t="n">
        <x:f>O6512-P6512-Q6512-FIXED_COST</x:f>
        <x:v>36401.14019476992</x:v>
      </x:c>
      <x:c r="S6512" s="139" t="str">
        <x:f>IF(AND(L6512&lt;=TOTAL_BED_CAP,N6512&lt;=TEMP_WORKER_CAP),"YES","NO")</x:f>
        <x:v>YES</x:v>
      </x:c>
      <x:c r="T6512" s="139" t="n">
        <x:f>IF(S6512="YES",R6512,-1E+99)</x:f>
        <x:v>36401.14019476992</x:v>
      </x:c>
    </x:row>
    <x:row r="6513">
      <x:c r="A6513" s="139"/>
      <x:c r="B6513" s="139"/>
      <x:c r="C6513" s="139"/>
      <x:c r="D6513" s="139"/>
      <x:c r="E6513" s="139"/>
      <x:c r="F6513" s="139"/>
      <x:c r="G6513" s="139"/>
      <x:c r="H6513" s="139"/>
      <x:c r="I6513" s="266" t="n">
        <x:f>INT((ROW()-ROW($I$46))/((CARROT_CAP+1)*(MESCLUN_CAP+1)))</x:f>
        <x:v>9</x:v>
      </x:c>
      <x:c r="J6513" s="266" t="n">
        <x:f>MOD(INT((ROW()-ROW($I$46))/(MESCLUN_CAP+1)),CARROT_CAP+1)</x:f>
        <x:v>19</x:v>
      </x:c>
      <x:c r="K6513" s="266" t="n">
        <x:f>MOD(ROW()-ROW($I$46),MESCLUN_CAP+1)</x:f>
        <x:v>19</x:v>
      </x:c>
      <x:c r="L6513" s="266" t="n">
        <x:f>SUM(I6513:K6513)</x:f>
        <x:v>47</x:v>
      </x:c>
      <x:c r="M6513" s="267" t="n">
        <x:f>I6513*TOMATO_HOURS*WEEKS*(1+TOMATO_DIM)^I6513+J6513*CARROT_HOURS*WEEKS*(1+CARROT_DIM)^J6513+K6513*MESCLUN_HOURS*WEEKS*(1+MESCLUN_DIM)^K6513</x:f>
        <x:v>3903.777453417275</x:v>
      </x:c>
      <x:c r="N6513" s="267" t="n">
        <x:f>MAX(M6513-FARMER_HOURS,0)/TEMP_HOURS_PER_WORKER</x:f>
        <x:v>2.2109565648731078</x:v>
      </x:c>
      <x:c r="O6513" s="268" t="n">
        <x:f>I6513*TOMATO_PRICE+J6513*CARROT_PRICE+K6513*MESCLUN_PRICE</x:f>
        <x:v>170286</x:v>
      </x:c>
      <x:c r="P6513" s="268" t="n">
        <x:f>I6513*TOMATO_FERTILIZER+J6513*CARROT_FERTILIZER+K6513*MESCLUN_FERTILIZER</x:f>
        <x:v>33000</x:v>
      </x:c>
      <x:c r="Q6513" s="268" t="n">
        <x:f>MIN(M6513,FARMER_HOURS)*FARMER_RATE+MAX(M6513-FARMER_HOURS,0)*TEMP_RATE</x:f>
        <x:v>80273.9141218277</x:v>
      </x:c>
      <x:c r="R6513" s="268" t="n">
        <x:f>O6513-P6513-Q6513-FIXED_COST</x:f>
        <x:v>37012.08587817231</x:v>
      </x:c>
      <x:c r="S6513" s="139" t="str">
        <x:f>IF(AND(L6513&lt;=TOTAL_BED_CAP,N6513&lt;=TEMP_WORKER_CAP),"YES","NO")</x:f>
        <x:v>YES</x:v>
      </x:c>
      <x:c r="T6513" s="139" t="n">
        <x:f>IF(S6513="YES",R6513,-1E+99)</x:f>
        <x:v>37012.08587817231</x:v>
      </x:c>
    </x:row>
    <x:row r="6514">
      <x:c r="A6514" s="139"/>
      <x:c r="B6514" s="139"/>
      <x:c r="C6514" s="139"/>
      <x:c r="D6514" s="139"/>
      <x:c r="E6514" s="139"/>
      <x:c r="F6514" s="139"/>
      <x:c r="G6514" s="139"/>
      <x:c r="H6514" s="139"/>
      <x:c r="I6514" s="266" t="n">
        <x:f>INT((ROW()-ROW($I$46))/((CARROT_CAP+1)*(MESCLUN_CAP+1)))</x:f>
        <x:v>9</x:v>
      </x:c>
      <x:c r="J6514" s="266" t="n">
        <x:f>MOD(INT((ROW()-ROW($I$46))/(MESCLUN_CAP+1)),CARROT_CAP+1)</x:f>
        <x:v>19</x:v>
      </x:c>
      <x:c r="K6514" s="266" t="n">
        <x:f>MOD(ROW()-ROW($I$46),MESCLUN_CAP+1)</x:f>
        <x:v>20</x:v>
      </x:c>
      <x:c r="L6514" s="266" t="n">
        <x:f>SUM(I6514:K6514)</x:f>
        <x:v>48</x:v>
      </x:c>
      <x:c r="M6514" s="267" t="n">
        <x:f>I6514*TOMATO_HOURS*WEEKS*(1+TOMATO_DIM)^I6514+J6514*CARROT_HOURS*WEEKS*(1+CARROT_DIM)^J6514+K6514*MESCLUN_HOURS*WEEKS*(1+MESCLUN_DIM)^K6514</x:f>
        <x:v>3975.001744067752</x:v>
      </x:c>
      <x:c r="N6514" s="267" t="n">
        <x:f>MAX(M6514-FARMER_HOURS,0)/TEMP_HOURS_PER_WORKER</x:f>
        <x:v>2.260417877824828</x:v>
      </x:c>
      <x:c r="O6514" s="268" t="n">
        <x:f>I6514*TOMATO_PRICE+J6514*CARROT_PRICE+K6514*MESCLUN_PRICE</x:f>
        <x:v>172986</x:v>
      </x:c>
      <x:c r="P6514" s="268" t="n">
        <x:f>I6514*TOMATO_FERTILIZER+J6514*CARROT_FERTILIZER+K6514*MESCLUN_FERTILIZER</x:f>
        <x:v>33880</x:v>
      </x:c>
      <x:c r="Q6514" s="268" t="n">
        <x:f>MIN(M6514,FARMER_HOURS)*FARMER_RATE+MAX(M6514-FARMER_HOURS,0)*TEMP_RATE</x:f>
        <x:v>81510.4469456207</x:v>
      </x:c>
      <x:c r="R6514" s="268" t="n">
        <x:f>O6514-P6514-Q6514-FIXED_COST</x:f>
        <x:v>37595.5530543793</x:v>
      </x:c>
      <x:c r="S6514" s="139" t="str">
        <x:f>IF(AND(L6514&lt;=TOTAL_BED_CAP,N6514&lt;=TEMP_WORKER_CAP),"YES","NO")</x:f>
        <x:v>YES</x:v>
      </x:c>
      <x:c r="T6514" s="139" t="n">
        <x:f>IF(S6514="YES",R6514,-1E+99)</x:f>
        <x:v>37595.5530543793</x:v>
      </x:c>
    </x:row>
    <x:row r="6515">
      <x:c r="A6515" s="139"/>
      <x:c r="B6515" s="139"/>
      <x:c r="C6515" s="139"/>
      <x:c r="D6515" s="139"/>
      <x:c r="E6515" s="139"/>
      <x:c r="F6515" s="139"/>
      <x:c r="G6515" s="139"/>
      <x:c r="H6515" s="139"/>
      <x:c r="I6515" s="266" t="n">
        <x:f>INT((ROW()-ROW($I$46))/((CARROT_CAP+1)*(MESCLUN_CAP+1)))</x:f>
        <x:v>9</x:v>
      </x:c>
      <x:c r="J6515" s="266" t="n">
        <x:f>MOD(INT((ROW()-ROW($I$46))/(MESCLUN_CAP+1)),CARROT_CAP+1)</x:f>
        <x:v>19</x:v>
      </x:c>
      <x:c r="K6515" s="266" t="n">
        <x:f>MOD(ROW()-ROW($I$46),MESCLUN_CAP+1)</x:f>
        <x:v>21</x:v>
      </x:c>
      <x:c r="L6515" s="266" t="n">
        <x:f>SUM(I6515:K6515)</x:f>
        <x:v>49</x:v>
      </x:c>
      <x:c r="M6515" s="267" t="n">
        <x:f>I6515*TOMATO_HOURS*WEEKS*(1+TOMATO_DIM)^I6515+J6515*CARROT_HOURS*WEEKS*(1+CARROT_DIM)^J6515+K6515*MESCLUN_HOURS*WEEKS*(1+MESCLUN_DIM)^K6515</x:f>
        <x:v>4047.8374842941957</x:v>
      </x:c>
      <x:c r="N6515" s="267" t="n">
        <x:f>MAX(M6515-FARMER_HOURS,0)/TEMP_HOURS_PER_WORKER</x:f>
        <x:v>2.3109982529820803</x:v>
      </x:c>
      <x:c r="O6515" s="268" t="n">
        <x:f>I6515*TOMATO_PRICE+J6515*CARROT_PRICE+K6515*MESCLUN_PRICE</x:f>
        <x:v>175686</x:v>
      </x:c>
      <x:c r="P6515" s="268" t="n">
        <x:f>I6515*TOMATO_FERTILIZER+J6515*CARROT_FERTILIZER+K6515*MESCLUN_FERTILIZER</x:f>
        <x:v>34760</x:v>
      </x:c>
      <x:c r="Q6515" s="268" t="n">
        <x:f>MIN(M6515,FARMER_HOURS)*FARMER_RATE+MAX(M6515-FARMER_HOURS,0)*TEMP_RATE</x:f>
        <x:v>82774.95632455201</x:v>
      </x:c>
      <x:c r="R6515" s="268" t="n">
        <x:f>O6515-P6515-Q6515-FIXED_COST</x:f>
        <x:v>38151.04367544799</x:v>
      </x:c>
      <x:c r="S6515" s="139" t="str">
        <x:f>IF(AND(L6515&lt;=TOTAL_BED_CAP,N6515&lt;=TEMP_WORKER_CAP),"YES","NO")</x:f>
        <x:v>YES</x:v>
      </x:c>
      <x:c r="T6515" s="139" t="n">
        <x:f>IF(S6515="YES",R6515,-1E+99)</x:f>
        <x:v>38151.04367544799</x:v>
      </x:c>
    </x:row>
    <x:row r="6516">
      <x:c r="A6516" s="139"/>
      <x:c r="B6516" s="139"/>
      <x:c r="C6516" s="139"/>
      <x:c r="D6516" s="139"/>
      <x:c r="E6516" s="139"/>
      <x:c r="F6516" s="139"/>
      <x:c r="G6516" s="139"/>
      <x:c r="H6516" s="139"/>
      <x:c r="I6516" s="266" t="n">
        <x:f>INT((ROW()-ROW($I$46))/((CARROT_CAP+1)*(MESCLUN_CAP+1)))</x:f>
        <x:v>9</x:v>
      </x:c>
      <x:c r="J6516" s="266" t="n">
        <x:f>MOD(INT((ROW()-ROW($I$46))/(MESCLUN_CAP+1)),CARROT_CAP+1)</x:f>
        <x:v>19</x:v>
      </x:c>
      <x:c r="K6516" s="266" t="n">
        <x:f>MOD(ROW()-ROW($I$46),MESCLUN_CAP+1)</x:f>
        <x:v>22</x:v>
      </x:c>
      <x:c r="L6516" s="266" t="n">
        <x:f>SUM(I6516:K6516)</x:f>
        <x:v>50</x:v>
      </x:c>
      <x:c r="M6516" s="267" t="n">
        <x:f>I6516*TOMATO_HOURS*WEEKS*(1+TOMATO_DIM)^I6516+J6516*CARROT_HOURS*WEEKS*(1+CARROT_DIM)^J6516+K6516*MESCLUN_HOURS*WEEKS*(1+MESCLUN_DIM)^K6516</x:f>
        <x:v>4122.313831540592</x:v>
      </x:c>
      <x:c r="N6516" s="267" t="n">
        <x:f>MAX(M6516-FARMER_HOURS,0)/TEMP_HOURS_PER_WORKER</x:f>
        <x:v>2.3627179385698556</x:v>
      </x:c>
      <x:c r="O6516" s="268" t="n">
        <x:f>I6516*TOMATO_PRICE+J6516*CARROT_PRICE+K6516*MESCLUN_PRICE</x:f>
        <x:v>178386</x:v>
      </x:c>
      <x:c r="P6516" s="268" t="n">
        <x:f>I6516*TOMATO_FERTILIZER+J6516*CARROT_FERTILIZER+K6516*MESCLUN_FERTILIZER</x:f>
        <x:v>35640</x:v>
      </x:c>
      <x:c r="Q6516" s="268" t="n">
        <x:f>MIN(M6516,FARMER_HOURS)*FARMER_RATE+MAX(M6516-FARMER_HOURS,0)*TEMP_RATE</x:f>
        <x:v>84067.9484642464</x:v>
      </x:c>
      <x:c r="R6516" s="268" t="n">
        <x:f>O6516-P6516-Q6516-FIXED_COST</x:f>
        <x:v>38678.051535753606</x:v>
      </x:c>
      <x:c r="S6516" s="139" t="str">
        <x:f>IF(AND(L6516&lt;=TOTAL_BED_CAP,N6516&lt;=TEMP_WORKER_CAP),"YES","NO")</x:f>
        <x:v>YES</x:v>
      </x:c>
      <x:c r="T6516" s="139" t="n">
        <x:f>IF(S6516="YES",R6516,-1E+99)</x:f>
        <x:v>38678.051535753606</x:v>
      </x:c>
    </x:row>
    <x:row r="6517">
      <x:c r="A6517" s="139"/>
      <x:c r="B6517" s="139"/>
      <x:c r="C6517" s="139"/>
      <x:c r="D6517" s="139"/>
      <x:c r="E6517" s="139"/>
      <x:c r="F6517" s="139"/>
      <x:c r="G6517" s="139"/>
      <x:c r="H6517" s="139"/>
      <x:c r="I6517" s="266" t="n">
        <x:f>INT((ROW()-ROW($I$46))/((CARROT_CAP+1)*(MESCLUN_CAP+1)))</x:f>
        <x:v>9</x:v>
      </x:c>
      <x:c r="J6517" s="266" t="n">
        <x:f>MOD(INT((ROW()-ROW($I$46))/(MESCLUN_CAP+1)),CARROT_CAP+1)</x:f>
        <x:v>19</x:v>
      </x:c>
      <x:c r="K6517" s="266" t="n">
        <x:f>MOD(ROW()-ROW($I$46),MESCLUN_CAP+1)</x:f>
        <x:v>23</x:v>
      </x:c>
      <x:c r="L6517" s="266" t="n">
        <x:f>SUM(I6517:K6517)</x:f>
        <x:v>51</x:v>
      </x:c>
      <x:c r="M6517" s="267" t="n">
        <x:f>I6517*TOMATO_HOURS*WEEKS*(1+TOMATO_DIM)^I6517+J6517*CARROT_HOURS*WEEKS*(1+CARROT_DIM)^J6517+K6517*MESCLUN_HOURS*WEEKS*(1+MESCLUN_DIM)^K6517</x:f>
        <x:v>4198.460420398028</x:v>
      </x:c>
      <x:c r="N6517" s="267" t="n">
        <x:f>MAX(M6517-FARMER_HOURS,0)/TEMP_HOURS_PER_WORKER</x:f>
        <x:v>2.415597514165297</x:v>
      </x:c>
      <x:c r="O6517" s="268" t="n">
        <x:f>I6517*TOMATO_PRICE+J6517*CARROT_PRICE+K6517*MESCLUN_PRICE</x:f>
        <x:v>181086</x:v>
      </x:c>
      <x:c r="P6517" s="268" t="n">
        <x:f>I6517*TOMATO_FERTILIZER+J6517*CARROT_FERTILIZER+K6517*MESCLUN_FERTILIZER</x:f>
        <x:v>36520</x:v>
      </x:c>
      <x:c r="Q6517" s="268" t="n">
        <x:f>MIN(M6517,FARMER_HOURS)*FARMER_RATE+MAX(M6517-FARMER_HOURS,0)*TEMP_RATE</x:f>
        <x:v>85389.93785413243</x:v>
      </x:c>
      <x:c r="R6517" s="268" t="n">
        <x:f>O6517-P6517-Q6517-FIXED_COST</x:f>
        <x:v>39176.062145867574</x:v>
      </x:c>
      <x:c r="S6517" s="139" t="str">
        <x:f>IF(AND(L6517&lt;=TOTAL_BED_CAP,N6517&lt;=TEMP_WORKER_CAP),"YES","NO")</x:f>
        <x:v>YES</x:v>
      </x:c>
      <x:c r="T6517" s="139" t="n">
        <x:f>IF(S6517="YES",R6517,-1E+99)</x:f>
        <x:v>39176.062145867574</x:v>
      </x:c>
    </x:row>
    <x:row r="6518">
      <x:c r="A6518" s="139"/>
      <x:c r="B6518" s="139"/>
      <x:c r="C6518" s="139"/>
      <x:c r="D6518" s="139"/>
      <x:c r="E6518" s="139"/>
      <x:c r="F6518" s="139"/>
      <x:c r="G6518" s="139"/>
      <x:c r="H6518" s="139"/>
      <x:c r="I6518" s="266" t="n">
        <x:f>INT((ROW()-ROW($I$46))/((CARROT_CAP+1)*(MESCLUN_CAP+1)))</x:f>
        <x:v>9</x:v>
      </x:c>
      <x:c r="J6518" s="266" t="n">
        <x:f>MOD(INT((ROW()-ROW($I$46))/(MESCLUN_CAP+1)),CARROT_CAP+1)</x:f>
        <x:v>19</x:v>
      </x:c>
      <x:c r="K6518" s="266" t="n">
        <x:f>MOD(ROW()-ROW($I$46),MESCLUN_CAP+1)</x:f>
        <x:v>24</x:v>
      </x:c>
      <x:c r="L6518" s="266" t="n">
        <x:f>SUM(I6518:K6518)</x:f>
        <x:v>52</x:v>
      </x:c>
      <x:c r="M6518" s="267" t="n">
        <x:f>I6518*TOMATO_HOURS*WEEKS*(1+TOMATO_DIM)^I6518+J6518*CARROT_HOURS*WEEKS*(1+CARROT_DIM)^J6518+K6518*MESCLUN_HOURS*WEEKS*(1+MESCLUN_DIM)^K6518</x:f>
        <x:v>4276.307369977524</x:v>
      </x:c>
      <x:c r="N6518" s="267" t="n">
        <x:f>MAX(M6518-FARMER_HOURS,0)/TEMP_HOURS_PER_WORKER</x:f>
        <x:v>2.469657895817725</x:v>
      </x:c>
      <x:c r="O6518" s="268" t="n">
        <x:f>I6518*TOMATO_PRICE+J6518*CARROT_PRICE+K6518*MESCLUN_PRICE</x:f>
        <x:v>183786</x:v>
      </x:c>
      <x:c r="P6518" s="268" t="n">
        <x:f>I6518*TOMATO_FERTILIZER+J6518*CARROT_FERTILIZER+K6518*MESCLUN_FERTILIZER</x:f>
        <x:v>37400</x:v>
      </x:c>
      <x:c r="Q6518" s="268" t="n">
        <x:f>MIN(M6518,FARMER_HOURS)*FARMER_RATE+MAX(M6518-FARMER_HOURS,0)*TEMP_RATE</x:f>
        <x:v>86741.44739544313</x:v>
      </x:c>
      <x:c r="R6518" s="268" t="n">
        <x:f>O6518-P6518-Q6518-FIXED_COST</x:f>
        <x:v>39644.55260455687</x:v>
      </x:c>
      <x:c r="S6518" s="139" t="str">
        <x:f>IF(AND(L6518&lt;=TOTAL_BED_CAP,N6518&lt;=TEMP_WORKER_CAP),"YES","NO")</x:f>
        <x:v>YES</x:v>
      </x:c>
      <x:c r="T6518" s="139" t="n">
        <x:f>IF(S6518="YES",R6518,-1E+99)</x:f>
        <x:v>39644.55260455687</x:v>
      </x:c>
    </x:row>
    <x:row r="6519">
      <x:c r="A6519" s="139"/>
      <x:c r="B6519" s="139"/>
      <x:c r="C6519" s="139"/>
      <x:c r="D6519" s="139"/>
      <x:c r="E6519" s="139"/>
      <x:c r="F6519" s="139"/>
      <x:c r="G6519" s="139"/>
      <x:c r="H6519" s="139"/>
      <x:c r="I6519" s="266" t="n">
        <x:f>INT((ROW()-ROW($I$46))/((CARROT_CAP+1)*(MESCLUN_CAP+1)))</x:f>
        <x:v>9</x:v>
      </x:c>
      <x:c r="J6519" s="266" t="n">
        <x:f>MOD(INT((ROW()-ROW($I$46))/(MESCLUN_CAP+1)),CARROT_CAP+1)</x:f>
        <x:v>19</x:v>
      </x:c>
      <x:c r="K6519" s="266" t="n">
        <x:f>MOD(ROW()-ROW($I$46),MESCLUN_CAP+1)</x:f>
        <x:v>25</x:v>
      </x:c>
      <x:c r="L6519" s="266" t="n">
        <x:f>SUM(I6519:K6519)</x:f>
        <x:v>53</x:v>
      </x:c>
      <x:c r="M6519" s="267" t="n">
        <x:f>I6519*TOMATO_HOURS*WEEKS*(1+TOMATO_DIM)^I6519+J6519*CARROT_HOURS*WEEKS*(1+CARROT_DIM)^J6519+K6519*MESCLUN_HOURS*WEEKS*(1+MESCLUN_DIM)^K6519</x:f>
        <x:v>4355.885291392621</x:v>
      </x:c>
      <x:c r="N6519" s="267" t="n">
        <x:f>MAX(M6519-FARMER_HOURS,0)/TEMP_HOURS_PER_WORKER</x:f>
        <x:v>2.5249203412448757</x:v>
      </x:c>
      <x:c r="O6519" s="268" t="n">
        <x:f>I6519*TOMATO_PRICE+J6519*CARROT_PRICE+K6519*MESCLUN_PRICE</x:f>
        <x:v>186486</x:v>
      </x:c>
      <x:c r="P6519" s="268" t="n">
        <x:f>I6519*TOMATO_FERTILIZER+J6519*CARROT_FERTILIZER+K6519*MESCLUN_FERTILIZER</x:f>
        <x:v>38280</x:v>
      </x:c>
      <x:c r="Q6519" s="268" t="n">
        <x:f>MIN(M6519,FARMER_HOURS)*FARMER_RATE+MAX(M6519-FARMER_HOURS,0)*TEMP_RATE</x:f>
        <x:v>88123.00853112189</x:v>
      </x:c>
      <x:c r="R6519" s="268" t="n">
        <x:f>O6519-P6519-Q6519-FIXED_COST</x:f>
        <x:v>40082.991468878114</x:v>
      </x:c>
      <x:c r="S6519" s="139" t="str">
        <x:f>IF(AND(L6519&lt;=TOTAL_BED_CAP,N6519&lt;=TEMP_WORKER_CAP),"YES","NO")</x:f>
        <x:v>YES</x:v>
      </x:c>
      <x:c r="T6519" s="139" t="n">
        <x:f>IF(S6519="YES",R6519,-1E+99)</x:f>
        <x:v>40082.991468878114</x:v>
      </x:c>
    </x:row>
    <x:row r="6520">
      <x:c r="A6520" s="139"/>
      <x:c r="B6520" s="139"/>
      <x:c r="C6520" s="139"/>
      <x:c r="D6520" s="139"/>
      <x:c r="E6520" s="139"/>
      <x:c r="F6520" s="139"/>
      <x:c r="G6520" s="139"/>
      <x:c r="H6520" s="139"/>
      <x:c r="I6520" s="266" t="n">
        <x:f>INT((ROW()-ROW($I$46))/((CARROT_CAP+1)*(MESCLUN_CAP+1)))</x:f>
        <x:v>9</x:v>
      </x:c>
      <x:c r="J6520" s="266" t="n">
        <x:f>MOD(INT((ROW()-ROW($I$46))/(MESCLUN_CAP+1)),CARROT_CAP+1)</x:f>
        <x:v>19</x:v>
      </x:c>
      <x:c r="K6520" s="266" t="n">
        <x:f>MOD(ROW()-ROW($I$46),MESCLUN_CAP+1)</x:f>
        <x:v>26</x:v>
      </x:c>
      <x:c r="L6520" s="266" t="n">
        <x:f>SUM(I6520:K6520)</x:f>
        <x:v>54</x:v>
      </x:c>
      <x:c r="M6520" s="267" t="n">
        <x:f>I6520*TOMATO_HOURS*WEEKS*(1+TOMATO_DIM)^I6520+J6520*CARROT_HOURS*WEEKS*(1+CARROT_DIM)^J6520+K6520*MESCLUN_HOURS*WEEKS*(1+MESCLUN_DIM)^K6520</x:f>
        <x:v>4437.225295353339</x:v>
      </x:c>
      <x:c r="N6520" s="267" t="n">
        <x:f>MAX(M6520-FARMER_HOURS,0)/TEMP_HOURS_PER_WORKER</x:f>
        <x:v>2.5814064551064853</x:v>
      </x:c>
      <x:c r="O6520" s="268" t="n">
        <x:f>I6520*TOMATO_PRICE+J6520*CARROT_PRICE+K6520*MESCLUN_PRICE</x:f>
        <x:v>189186</x:v>
      </x:c>
      <x:c r="P6520" s="268" t="n">
        <x:f>I6520*TOMATO_FERTILIZER+J6520*CARROT_FERTILIZER+K6520*MESCLUN_FERTILIZER</x:f>
        <x:v>39160</x:v>
      </x:c>
      <x:c r="Q6520" s="268" t="n">
        <x:f>MIN(M6520,FARMER_HOURS)*FARMER_RATE+MAX(M6520-FARMER_HOURS,0)*TEMP_RATE</x:f>
        <x:v>89535.16137766212</x:v>
      </x:c>
      <x:c r="R6520" s="268" t="n">
        <x:f>O6520-P6520-Q6520-FIXED_COST</x:f>
        <x:v>40490.83862233788</x:v>
      </x:c>
      <x:c r="S6520" s="139" t="str">
        <x:f>IF(AND(L6520&lt;=TOTAL_BED_CAP,N6520&lt;=TEMP_WORKER_CAP),"YES","NO")</x:f>
        <x:v>YES</x:v>
      </x:c>
      <x:c r="T6520" s="139" t="n">
        <x:f>IF(S6520="YES",R6520,-1E+99)</x:f>
        <x:v>40490.83862233788</x:v>
      </x:c>
    </x:row>
    <x:row r="6521">
      <x:c r="A6521" s="139"/>
      <x:c r="B6521" s="139"/>
      <x:c r="C6521" s="139"/>
      <x:c r="D6521" s="139"/>
      <x:c r="E6521" s="139"/>
      <x:c r="F6521" s="139"/>
      <x:c r="G6521" s="139"/>
      <x:c r="H6521" s="139"/>
      <x:c r="I6521" s="266" t="n">
        <x:f>INT((ROW()-ROW($I$46))/((CARROT_CAP+1)*(MESCLUN_CAP+1)))</x:f>
        <x:v>9</x:v>
      </x:c>
      <x:c r="J6521" s="266" t="n">
        <x:f>MOD(INT((ROW()-ROW($I$46))/(MESCLUN_CAP+1)),CARROT_CAP+1)</x:f>
        <x:v>19</x:v>
      </x:c>
      <x:c r="K6521" s="266" t="n">
        <x:f>MOD(ROW()-ROW($I$46),MESCLUN_CAP+1)</x:f>
        <x:v>27</x:v>
      </x:c>
      <x:c r="L6521" s="266" t="n">
        <x:f>SUM(I6521:K6521)</x:f>
        <x:v>55</x:v>
      </x:c>
      <x:c r="M6521" s="267" t="n">
        <x:f>I6521*TOMATO_HOURS*WEEKS*(1+TOMATO_DIM)^I6521+J6521*CARROT_HOURS*WEEKS*(1+CARROT_DIM)^J6521+K6521*MESCLUN_HOURS*WEEKS*(1+MESCLUN_DIM)^K6521</x:f>
        <x:v>4520.358999873096</x:v>
      </x:c>
      <x:c r="N6521" s="267" t="n">
        <x:f>MAX(M6521-FARMER_HOURS,0)/TEMP_HOURS_PER_WORKER</x:f>
        <x:v>2.6391381943563164</x:v>
      </x:c>
      <x:c r="O6521" s="268" t="n">
        <x:f>I6521*TOMATO_PRICE+J6521*CARROT_PRICE+K6521*MESCLUN_PRICE</x:f>
        <x:v>191886</x:v>
      </x:c>
      <x:c r="P6521" s="268" t="n">
        <x:f>I6521*TOMATO_FERTILIZER+J6521*CARROT_FERTILIZER+K6521*MESCLUN_FERTILIZER</x:f>
        <x:v>40040</x:v>
      </x:c>
      <x:c r="Q6521" s="268" t="n">
        <x:f>MIN(M6521,FARMER_HOURS)*FARMER_RATE+MAX(M6521-FARMER_HOURS,0)*TEMP_RATE</x:f>
        <x:v>90978.4548589079</x:v>
      </x:c>
      <x:c r="R6521" s="268" t="n">
        <x:f>O6521-P6521-Q6521-FIXED_COST</x:f>
        <x:v>40867.545141092094</x:v>
      </x:c>
      <x:c r="S6521" s="139" t="str">
        <x:f>IF(AND(L6521&lt;=TOTAL_BED_CAP,N6521&lt;=TEMP_WORKER_CAP),"YES","NO")</x:f>
        <x:v>YES</x:v>
      </x:c>
      <x:c r="T6521" s="139" t="n">
        <x:f>IF(S6521="YES",R6521,-1E+99)</x:f>
        <x:v>40867.545141092094</x:v>
      </x:c>
    </x:row>
    <x:row r="6522">
      <x:c r="A6522" s="139"/>
      <x:c r="B6522" s="139"/>
      <x:c r="C6522" s="139"/>
      <x:c r="D6522" s="139"/>
      <x:c r="E6522" s="139"/>
      <x:c r="F6522" s="139"/>
      <x:c r="G6522" s="139"/>
      <x:c r="H6522" s="139"/>
      <x:c r="I6522" s="266" t="n">
        <x:f>INT((ROW()-ROW($I$46))/((CARROT_CAP+1)*(MESCLUN_CAP+1)))</x:f>
        <x:v>9</x:v>
      </x:c>
      <x:c r="J6522" s="266" t="n">
        <x:f>MOD(INT((ROW()-ROW($I$46))/(MESCLUN_CAP+1)),CARROT_CAP+1)</x:f>
        <x:v>19</x:v>
      </x:c>
      <x:c r="K6522" s="266" t="n">
        <x:f>MOD(ROW()-ROW($I$46),MESCLUN_CAP+1)</x:f>
        <x:v>28</x:v>
      </x:c>
      <x:c r="L6522" s="266" t="n">
        <x:f>SUM(I6522:K6522)</x:f>
        <x:v>56</x:v>
      </x:c>
      <x:c r="M6522" s="267" t="n">
        <x:f>I6522*TOMATO_HOURS*WEEKS*(1+TOMATO_DIM)^I6522+J6522*CARROT_HOURS*WEEKS*(1+CARROT_DIM)^J6522+K6522*MESCLUN_HOURS*WEEKS*(1+MESCLUN_DIM)^K6522</x:f>
        <x:v>4605.318538090249</x:v>
      </x:c>
      <x:c r="N6522" s="267" t="n">
        <x:f>MAX(M6522-FARMER_HOURS,0)/TEMP_HOURS_PER_WORKER</x:f>
        <x:v>2.698137873673784</x:v>
      </x:c>
      <x:c r="O6522" s="268" t="n">
        <x:f>I6522*TOMATO_PRICE+J6522*CARROT_PRICE+K6522*MESCLUN_PRICE</x:f>
        <x:v>194586</x:v>
      </x:c>
      <x:c r="P6522" s="268" t="n">
        <x:f>I6522*TOMATO_FERTILIZER+J6522*CARROT_FERTILIZER+K6522*MESCLUN_FERTILIZER</x:f>
        <x:v>40920</x:v>
      </x:c>
      <x:c r="Q6522" s="268" t="n">
        <x:f>MIN(M6522,FARMER_HOURS)*FARMER_RATE+MAX(M6522-FARMER_HOURS,0)*TEMP_RATE</x:f>
        <x:v>92453.44684184459</x:v>
      </x:c>
      <x:c r="R6522" s="268" t="n">
        <x:f>O6522-P6522-Q6522-FIXED_COST</x:f>
        <x:v>41212.55315815541</x:v>
      </x:c>
      <x:c r="S6522" s="139" t="str">
        <x:f>IF(AND(L6522&lt;=TOTAL_BED_CAP,N6522&lt;=TEMP_WORKER_CAP),"YES","NO")</x:f>
        <x:v>YES</x:v>
      </x:c>
      <x:c r="T6522" s="139" t="n">
        <x:f>IF(S6522="YES",R6522,-1E+99)</x:f>
        <x:v>41212.55315815541</x:v>
      </x:c>
    </x:row>
    <x:row r="6523">
      <x:c r="A6523" s="139"/>
      <x:c r="B6523" s="139"/>
      <x:c r="C6523" s="139"/>
      <x:c r="D6523" s="139"/>
      <x:c r="E6523" s="139"/>
      <x:c r="F6523" s="139"/>
      <x:c r="G6523" s="139"/>
      <x:c r="H6523" s="139"/>
      <x:c r="I6523" s="266" t="n">
        <x:f>INT((ROW()-ROW($I$46))/((CARROT_CAP+1)*(MESCLUN_CAP+1)))</x:f>
        <x:v>9</x:v>
      </x:c>
      <x:c r="J6523" s="266" t="n">
        <x:f>MOD(INT((ROW()-ROW($I$46))/(MESCLUN_CAP+1)),CARROT_CAP+1)</x:f>
        <x:v>19</x:v>
      </x:c>
      <x:c r="K6523" s="266" t="n">
        <x:f>MOD(ROW()-ROW($I$46),MESCLUN_CAP+1)</x:f>
        <x:v>29</x:v>
      </x:c>
      <x:c r="L6523" s="266" t="n">
        <x:f>SUM(I6523:K6523)</x:f>
        <x:v>57</x:v>
      </x:c>
      <x:c r="M6523" s="267" t="n">
        <x:f>I6523*TOMATO_HOURS*WEEKS*(1+TOMATO_DIM)^I6523+J6523*CARROT_HOURS*WEEKS*(1+CARROT_DIM)^J6523+K6523*MESCLUN_HOURS*WEEKS*(1+MESCLUN_DIM)^K6523</x:f>
        <x:v>4692.136566205902</x:v>
      </x:c>
      <x:c r="N6523" s="267" t="n">
        <x:f>MAX(M6523-FARMER_HOURS,0)/TEMP_HOURS_PER_WORKER</x:f>
        <x:v>2.758428170976321</x:v>
      </x:c>
      <x:c r="O6523" s="268" t="n">
        <x:f>I6523*TOMATO_PRICE+J6523*CARROT_PRICE+K6523*MESCLUN_PRICE</x:f>
        <x:v>197286</x:v>
      </x:c>
      <x:c r="P6523" s="268" t="n">
        <x:f>I6523*TOMATO_FERTILIZER+J6523*CARROT_FERTILIZER+K6523*MESCLUN_FERTILIZER</x:f>
        <x:v>41800</x:v>
      </x:c>
      <x:c r="Q6523" s="268" t="n">
        <x:f>MIN(M6523,FARMER_HOURS)*FARMER_RATE+MAX(M6523-FARMER_HOURS,0)*TEMP_RATE</x:f>
        <x:v>93960.70427440802</x:v>
      </x:c>
      <x:c r="R6523" s="268" t="n">
        <x:f>O6523-P6523-Q6523-FIXED_COST</x:f>
        <x:v>41525.295725591975</x:v>
      </x:c>
      <x:c r="S6523" s="139" t="str">
        <x:f>IF(AND(L6523&lt;=TOTAL_BED_CAP,N6523&lt;=TEMP_WORKER_CAP),"YES","NO")</x:f>
        <x:v>YES</x:v>
      </x:c>
      <x:c r="T6523" s="139" t="n">
        <x:f>IF(S6523="YES",R6523,-1E+99)</x:f>
        <x:v>41525.295725591975</x:v>
      </x:c>
    </x:row>
    <x:row r="6524">
      <x:c r="A6524" s="139"/>
      <x:c r="B6524" s="139"/>
      <x:c r="C6524" s="139"/>
      <x:c r="D6524" s="139"/>
      <x:c r="E6524" s="139"/>
      <x:c r="F6524" s="139"/>
      <x:c r="G6524" s="139"/>
      <x:c r="H6524" s="139"/>
      <x:c r="I6524" s="266" t="n">
        <x:f>INT((ROW()-ROW($I$46))/((CARROT_CAP+1)*(MESCLUN_CAP+1)))</x:f>
        <x:v>9</x:v>
      </x:c>
      <x:c r="J6524" s="266" t="n">
        <x:f>MOD(INT((ROW()-ROW($I$46))/(MESCLUN_CAP+1)),CARROT_CAP+1)</x:f>
        <x:v>19</x:v>
      </x:c>
      <x:c r="K6524" s="266" t="n">
        <x:f>MOD(ROW()-ROW($I$46),MESCLUN_CAP+1)</x:f>
        <x:v>30</x:v>
      </x:c>
      <x:c r="L6524" s="266" t="n">
        <x:f>SUM(I6524:K6524)</x:f>
        <x:v>58</x:v>
      </x:c>
      <x:c r="M6524" s="267" t="n">
        <x:f>I6524*TOMATO_HOURS*WEEKS*(1+TOMATO_DIM)^I6524+J6524*CARROT_HOURS*WEEKS*(1+CARROT_DIM)^J6524+K6524*MESCLUN_HOURS*WEEKS*(1+MESCLUN_DIM)^K6524</x:f>
        <x:v>4780.846271539673</x:v>
      </x:c>
      <x:c r="N6524" s="267" t="n">
        <x:f>MAX(M6524-FARMER_HOURS,0)/TEMP_HOURS_PER_WORKER</x:f>
        <x:v>2.8200321330136617</x:v>
      </x:c>
      <x:c r="O6524" s="268" t="n">
        <x:f>I6524*TOMATO_PRICE+J6524*CARROT_PRICE+K6524*MESCLUN_PRICE</x:f>
        <x:v>199986</x:v>
      </x:c>
      <x:c r="P6524" s="268" t="n">
        <x:f>I6524*TOMATO_FERTILIZER+J6524*CARROT_FERTILIZER+K6524*MESCLUN_FERTILIZER</x:f>
        <x:v>42680</x:v>
      </x:c>
      <x:c r="Q6524" s="268" t="n">
        <x:f>MIN(M6524,FARMER_HOURS)*FARMER_RATE+MAX(M6524-FARMER_HOURS,0)*TEMP_RATE</x:f>
        <x:v>95500.80332534153</x:v>
      </x:c>
      <x:c r="R6524" s="268" t="n">
        <x:f>O6524-P6524-Q6524-FIXED_COST</x:f>
        <x:v>41805.196674658466</x:v>
      </x:c>
      <x:c r="S6524" s="139" t="str">
        <x:f>IF(AND(L6524&lt;=TOTAL_BED_CAP,N6524&lt;=TEMP_WORKER_CAP),"YES","NO")</x:f>
        <x:v>YES</x:v>
      </x:c>
      <x:c r="T6524" s="139" t="n">
        <x:f>IF(S6524="YES",R6524,-1E+99)</x:f>
        <x:v>41805.196674658466</x:v>
      </x:c>
    </x:row>
    <x:row r="6525">
      <x:c r="A6525" s="139"/>
      <x:c r="B6525" s="139"/>
      <x:c r="C6525" s="139"/>
      <x:c r="D6525" s="139"/>
      <x:c r="E6525" s="139"/>
      <x:c r="F6525" s="139"/>
      <x:c r="G6525" s="139"/>
      <x:c r="H6525" s="139"/>
      <x:c r="I6525" s="266" t="n">
        <x:f>INT((ROW()-ROW($I$46))/((CARROT_CAP+1)*(MESCLUN_CAP+1)))</x:f>
        <x:v>9</x:v>
      </x:c>
      <x:c r="J6525" s="266" t="n">
        <x:f>MOD(INT((ROW()-ROW($I$46))/(MESCLUN_CAP+1)),CARROT_CAP+1)</x:f>
        <x:v>20</x:v>
      </x:c>
      <x:c r="K6525" s="266" t="n">
        <x:f>MOD(ROW()-ROW($I$46),MESCLUN_CAP+1)</x:f>
        <x:v>0</x:v>
      </x:c>
      <x:c r="L6525" s="266" t="n">
        <x:f>SUM(I6525:K6525)</x:f>
        <x:v>29</x:v>
      </x:c>
      <x:c r="M6525" s="267" t="n">
        <x:f>I6525*TOMATO_HOURS*WEEKS*(1+TOMATO_DIM)^I6525+J6525*CARROT_HOURS*WEEKS*(1+CARROT_DIM)^J6525+K6525*MESCLUN_HOURS*WEEKS*(1+MESCLUN_DIM)^K6525</x:f>
        <x:v>2893.107493884238</x:v>
      </x:c>
      <x:c r="N6525" s="267" t="n">
        <x:f>MAX(M6525-FARMER_HOURS,0)/TEMP_HOURS_PER_WORKER</x:f>
        <x:v>1.5091024263084987</x:v>
      </x:c>
      <x:c r="O6525" s="268" t="n">
        <x:f>I6525*TOMATO_PRICE+J6525*CARROT_PRICE+K6525*MESCLUN_PRICE</x:f>
        <x:v>121080</x:v>
      </x:c>
      <x:c r="P6525" s="268" t="n">
        <x:f>I6525*TOMATO_FERTILIZER+J6525*CARROT_FERTILIZER+K6525*MESCLUN_FERTILIZER</x:f>
        <x:v>16720</x:v>
      </x:c>
      <x:c r="Q6525" s="268" t="n">
        <x:f>MIN(M6525,FARMER_HOURS)*FARMER_RATE+MAX(M6525-FARMER_HOURS,0)*TEMP_RATE</x:f>
        <x:v>62727.56065771246</x:v>
      </x:c>
      <x:c r="R6525" s="268" t="n">
        <x:f>O6525-P6525-Q6525-FIXED_COST</x:f>
        <x:v>21632.439342287536</x:v>
      </x:c>
      <x:c r="S6525" s="139" t="str">
        <x:f>IF(AND(L6525&lt;=TOTAL_BED_CAP,N6525&lt;=TEMP_WORKER_CAP),"YES","NO")</x:f>
        <x:v>YES</x:v>
      </x:c>
      <x:c r="T6525" s="139" t="n">
        <x:f>IF(S6525="YES",R6525,-1E+99)</x:f>
        <x:v>21632.439342287536</x:v>
      </x:c>
    </x:row>
    <x:row r="6526">
      <x:c r="A6526" s="139"/>
      <x:c r="B6526" s="139"/>
      <x:c r="C6526" s="139"/>
      <x:c r="D6526" s="139"/>
      <x:c r="E6526" s="139"/>
      <x:c r="F6526" s="139"/>
      <x:c r="G6526" s="139"/>
      <x:c r="H6526" s="139"/>
      <x:c r="I6526" s="266" t="n">
        <x:f>INT((ROW()-ROW($I$46))/((CARROT_CAP+1)*(MESCLUN_CAP+1)))</x:f>
        <x:v>9</x:v>
      </x:c>
      <x:c r="J6526" s="266" t="n">
        <x:f>MOD(INT((ROW()-ROW($I$46))/(MESCLUN_CAP+1)),CARROT_CAP+1)</x:f>
        <x:v>20</x:v>
      </x:c>
      <x:c r="K6526" s="266" t="n">
        <x:f>MOD(ROW()-ROW($I$46),MESCLUN_CAP+1)</x:f>
        <x:v>1</x:v>
      </x:c>
      <x:c r="L6526" s="266" t="n">
        <x:f>SUM(I6526:K6526)</x:f>
        <x:v>30</x:v>
      </x:c>
      <x:c r="M6526" s="267" t="n">
        <x:f>I6526*TOMATO_HOURS*WEEKS*(1+TOMATO_DIM)^I6526+J6526*CARROT_HOURS*WEEKS*(1+CARROT_DIM)^J6526+K6526*MESCLUN_HOURS*WEEKS*(1+MESCLUN_DIM)^K6526</x:f>
        <x:v>2938.669993884238</x:v>
      </x:c>
      <x:c r="N6526" s="267" t="n">
        <x:f>MAX(M6526-FARMER_HOURS,0)/TEMP_HOURS_PER_WORKER</x:f>
        <x:v>1.5407430513084985</x:v>
      </x:c>
      <x:c r="O6526" s="268" t="n">
        <x:f>I6526*TOMATO_PRICE+J6526*CARROT_PRICE+K6526*MESCLUN_PRICE</x:f>
        <x:v>123780</x:v>
      </x:c>
      <x:c r="P6526" s="268" t="n">
        <x:f>I6526*TOMATO_FERTILIZER+J6526*CARROT_FERTILIZER+K6526*MESCLUN_FERTILIZER</x:f>
        <x:v>17600</x:v>
      </x:c>
      <x:c r="Q6526" s="268" t="n">
        <x:f>MIN(M6526,FARMER_HOURS)*FARMER_RATE+MAX(M6526-FARMER_HOURS,0)*TEMP_RATE</x:f>
        <x:v>63518.57628271246</x:v>
      </x:c>
      <x:c r="R6526" s="268" t="n">
        <x:f>O6526-P6526-Q6526-FIXED_COST</x:f>
        <x:v>22661.423717287536</x:v>
      </x:c>
      <x:c r="S6526" s="139" t="str">
        <x:f>IF(AND(L6526&lt;=TOTAL_BED_CAP,N6526&lt;=TEMP_WORKER_CAP),"YES","NO")</x:f>
        <x:v>YES</x:v>
      </x:c>
      <x:c r="T6526" s="139" t="n">
        <x:f>IF(S6526="YES",R6526,-1E+99)</x:f>
        <x:v>22661.423717287536</x:v>
      </x:c>
    </x:row>
    <x:row r="6527">
      <x:c r="A6527" s="139"/>
      <x:c r="B6527" s="139"/>
      <x:c r="C6527" s="139"/>
      <x:c r="D6527" s="139"/>
      <x:c r="E6527" s="139"/>
      <x:c r="F6527" s="139"/>
      <x:c r="G6527" s="139"/>
      <x:c r="H6527" s="139"/>
      <x:c r="I6527" s="266" t="n">
        <x:f>INT((ROW()-ROW($I$46))/((CARROT_CAP+1)*(MESCLUN_CAP+1)))</x:f>
        <x:v>9</x:v>
      </x:c>
      <x:c r="J6527" s="266" t="n">
        <x:f>MOD(INT((ROW()-ROW($I$46))/(MESCLUN_CAP+1)),CARROT_CAP+1)</x:f>
        <x:v>20</x:v>
      </x:c>
      <x:c r="K6527" s="266" t="n">
        <x:f>MOD(ROW()-ROW($I$46),MESCLUN_CAP+1)</x:f>
        <x:v>2</x:v>
      </x:c>
      <x:c r="L6527" s="266" t="n">
        <x:f>SUM(I6527:K6527)</x:f>
        <x:v>31</x:v>
      </x:c>
      <x:c r="M6527" s="267" t="n">
        <x:f>I6527*TOMATO_HOURS*WEEKS*(1+TOMATO_DIM)^I6527+J6527*CARROT_HOURS*WEEKS*(1+CARROT_DIM)^J6527+K6527*MESCLUN_HOURS*WEEKS*(1+MESCLUN_DIM)^K6527</x:f>
        <x:v>2985.371556384238</x:v>
      </x:c>
      <x:c r="N6527" s="267" t="n">
        <x:f>MAX(M6527-FARMER_HOURS,0)/TEMP_HOURS_PER_WORKER</x:f>
        <x:v>1.5731746919334986</x:v>
      </x:c>
      <x:c r="O6527" s="268" t="n">
        <x:f>I6527*TOMATO_PRICE+J6527*CARROT_PRICE+K6527*MESCLUN_PRICE</x:f>
        <x:v>126480</x:v>
      </x:c>
      <x:c r="P6527" s="268" t="n">
        <x:f>I6527*TOMATO_FERTILIZER+J6527*CARROT_FERTILIZER+K6527*MESCLUN_FERTILIZER</x:f>
        <x:v>18480</x:v>
      </x:c>
      <x:c r="Q6527" s="268" t="n">
        <x:f>MIN(M6527,FARMER_HOURS)*FARMER_RATE+MAX(M6527-FARMER_HOURS,0)*TEMP_RATE</x:f>
        <x:v>64329.36729833746</x:v>
      </x:c>
      <x:c r="R6527" s="268" t="n">
        <x:f>O6527-P6527-Q6527-FIXED_COST</x:f>
        <x:v>23670.632701662536</x:v>
      </x:c>
      <x:c r="S6527" s="139" t="str">
        <x:f>IF(AND(L6527&lt;=TOTAL_BED_CAP,N6527&lt;=TEMP_WORKER_CAP),"YES","NO")</x:f>
        <x:v>YES</x:v>
      </x:c>
      <x:c r="T6527" s="139" t="n">
        <x:f>IF(S6527="YES",R6527,-1E+99)</x:f>
        <x:v>23670.632701662536</x:v>
      </x:c>
    </x:row>
    <x:row r="6528">
      <x:c r="A6528" s="139"/>
      <x:c r="B6528" s="139"/>
      <x:c r="C6528" s="139"/>
      <x:c r="D6528" s="139"/>
      <x:c r="E6528" s="139"/>
      <x:c r="F6528" s="139"/>
      <x:c r="G6528" s="139"/>
      <x:c r="H6528" s="139"/>
      <x:c r="I6528" s="266" t="n">
        <x:f>INT((ROW()-ROW($I$46))/((CARROT_CAP+1)*(MESCLUN_CAP+1)))</x:f>
        <x:v>9</x:v>
      </x:c>
      <x:c r="J6528" s="266" t="n">
        <x:f>MOD(INT((ROW()-ROW($I$46))/(MESCLUN_CAP+1)),CARROT_CAP+1)</x:f>
        <x:v>20</x:v>
      </x:c>
      <x:c r="K6528" s="266" t="n">
        <x:f>MOD(ROW()-ROW($I$46),MESCLUN_CAP+1)</x:f>
        <x:v>3</x:v>
      </x:c>
      <x:c r="L6528" s="266" t="n">
        <x:f>SUM(I6528:K6528)</x:f>
        <x:v>32</x:v>
      </x:c>
      <x:c r="M6528" s="267" t="n">
        <x:f>I6528*TOMATO_HOURS*WEEKS*(1+TOMATO_DIM)^I6528+J6528*CARROT_HOURS*WEEKS*(1+CARROT_DIM)^J6528+K6528*MESCLUN_HOURS*WEEKS*(1+MESCLUN_DIM)^K6528</x:f>
        <x:v>3033.233538806113</x:v>
      </x:c>
      <x:c r="N6528" s="267" t="n">
        <x:f>MAX(M6528-FARMER_HOURS,0)/TEMP_HOURS_PER_WORKER</x:f>
        <x:v>1.6064121797264672</x:v>
      </x:c>
      <x:c r="O6528" s="268" t="n">
        <x:f>I6528*TOMATO_PRICE+J6528*CARROT_PRICE+K6528*MESCLUN_PRICE</x:f>
        <x:v>129180</x:v>
      </x:c>
      <x:c r="P6528" s="268" t="n">
        <x:f>I6528*TOMATO_FERTILIZER+J6528*CARROT_FERTILIZER+K6528*MESCLUN_FERTILIZER</x:f>
        <x:v>19360</x:v>
      </x:c>
      <x:c r="Q6528" s="268" t="n">
        <x:f>MIN(M6528,FARMER_HOURS)*FARMER_RATE+MAX(M6528-FARMER_HOURS,0)*TEMP_RATE</x:f>
        <x:v>65160.30449316168</x:v>
      </x:c>
      <x:c r="R6528" s="268" t="n">
        <x:f>O6528-P6528-Q6528-FIXED_COST</x:f>
        <x:v>24659.695506838318</x:v>
      </x:c>
      <x:c r="S6528" s="139" t="str">
        <x:f>IF(AND(L6528&lt;=TOTAL_BED_CAP,N6528&lt;=TEMP_WORKER_CAP),"YES","NO")</x:f>
        <x:v>YES</x:v>
      </x:c>
      <x:c r="T6528" s="139" t="n">
        <x:f>IF(S6528="YES",R6528,-1E+99)</x:f>
        <x:v>24659.695506838318</x:v>
      </x:c>
    </x:row>
    <x:row r="6529">
      <x:c r="A6529" s="139"/>
      <x:c r="B6529" s="139"/>
      <x:c r="C6529" s="139"/>
      <x:c r="D6529" s="139"/>
      <x:c r="E6529" s="139"/>
      <x:c r="F6529" s="139"/>
      <x:c r="G6529" s="139"/>
      <x:c r="H6529" s="139"/>
      <x:c r="I6529" s="266" t="n">
        <x:f>INT((ROW()-ROW($I$46))/((CARROT_CAP+1)*(MESCLUN_CAP+1)))</x:f>
        <x:v>9</x:v>
      </x:c>
      <x:c r="J6529" s="266" t="n">
        <x:f>MOD(INT((ROW()-ROW($I$46))/(MESCLUN_CAP+1)),CARROT_CAP+1)</x:f>
        <x:v>20</x:v>
      </x:c>
      <x:c r="K6529" s="266" t="n">
        <x:f>MOD(ROW()-ROW($I$46),MESCLUN_CAP+1)</x:f>
        <x:v>4</x:v>
      </x:c>
      <x:c r="L6529" s="266" t="n">
        <x:f>SUM(I6529:K6529)</x:f>
        <x:v>33</x:v>
      </x:c>
      <x:c r="M6529" s="267" t="n">
        <x:f>I6529*TOMATO_HOURS*WEEKS*(1+TOMATO_DIM)^I6529+J6529*CARROT_HOURS*WEEKS*(1+CARROT_DIM)^J6529+K6529*MESCLUN_HOURS*WEEKS*(1+MESCLUN_DIM)^K6529</x:f>
        <x:v>3082.2776545287693</x:v>
      </x:c>
      <x:c r="N6529" s="267" t="n">
        <x:f>MAX(M6529-FARMER_HOURS,0)/TEMP_HOURS_PER_WORKER</x:f>
        <x:v>1.6404705934227564</x:v>
      </x:c>
      <x:c r="O6529" s="268" t="n">
        <x:f>I6529*TOMATO_PRICE+J6529*CARROT_PRICE+K6529*MESCLUN_PRICE</x:f>
        <x:v>131880</x:v>
      </x:c>
      <x:c r="P6529" s="268" t="n">
        <x:f>I6529*TOMATO_FERTILIZER+J6529*CARROT_FERTILIZER+K6529*MESCLUN_FERTILIZER</x:f>
        <x:v>20240</x:v>
      </x:c>
      <x:c r="Q6529" s="268" t="n">
        <x:f>MIN(M6529,FARMER_HOURS)*FARMER_RATE+MAX(M6529-FARMER_HOURS,0)*TEMP_RATE</x:f>
        <x:v>66011.7648355689</x:v>
      </x:c>
      <x:c r="R6529" s="268" t="n">
        <x:f>O6529-P6529-Q6529-FIXED_COST</x:f>
        <x:v>25628.2351644311</x:v>
      </x:c>
      <x:c r="S6529" s="139" t="str">
        <x:f>IF(AND(L6529&lt;=TOTAL_BED_CAP,N6529&lt;=TEMP_WORKER_CAP),"YES","NO")</x:f>
        <x:v>YES</x:v>
      </x:c>
      <x:c r="T6529" s="139" t="n">
        <x:f>IF(S6529="YES",R6529,-1E+99)</x:f>
        <x:v>25628.2351644311</x:v>
      </x:c>
    </x:row>
    <x:row r="6530">
      <x:c r="A6530" s="139"/>
      <x:c r="B6530" s="139"/>
      <x:c r="C6530" s="139"/>
      <x:c r="D6530" s="139"/>
      <x:c r="E6530" s="139"/>
      <x:c r="F6530" s="139"/>
      <x:c r="G6530" s="139"/>
      <x:c r="H6530" s="139"/>
      <x:c r="I6530" s="266" t="n">
        <x:f>INT((ROW()-ROW($I$46))/((CARROT_CAP+1)*(MESCLUN_CAP+1)))</x:f>
        <x:v>9</x:v>
      </x:c>
      <x:c r="J6530" s="266" t="n">
        <x:f>MOD(INT((ROW()-ROW($I$46))/(MESCLUN_CAP+1)),CARROT_CAP+1)</x:f>
        <x:v>20</x:v>
      </x:c>
      <x:c r="K6530" s="266" t="n">
        <x:f>MOD(ROW()-ROW($I$46),MESCLUN_CAP+1)</x:f>
        <x:v>5</x:v>
      </x:c>
      <x:c r="L6530" s="266" t="n">
        <x:f>SUM(I6530:K6530)</x:f>
        <x:v>34</x:v>
      </x:c>
      <x:c r="M6530" s="267" t="n">
        <x:f>I6530*TOMATO_HOURS*WEEKS*(1+TOMATO_DIM)^I6530+J6530*CARROT_HOURS*WEEKS*(1+CARROT_DIM)^J6530+K6530*MESCLUN_HOURS*WEEKS*(1+MESCLUN_DIM)^K6530</x:f>
        <x:v>3132.5259784499726</x:v>
      </x:c>
      <x:c r="N6530" s="267" t="n">
        <x:f>MAX(M6530-FARMER_HOURS,0)/TEMP_HOURS_PER_WORKER</x:f>
        <x:v>1.6753652628124809</x:v>
      </x:c>
      <x:c r="O6530" s="268" t="n">
        <x:f>I6530*TOMATO_PRICE+J6530*CARROT_PRICE+K6530*MESCLUN_PRICE</x:f>
        <x:v>134580</x:v>
      </x:c>
      <x:c r="P6530" s="268" t="n">
        <x:f>I6530*TOMATO_FERTILIZER+J6530*CARROT_FERTILIZER+K6530*MESCLUN_FERTILIZER</x:f>
        <x:v>21120</x:v>
      </x:c>
      <x:c r="Q6530" s="268" t="n">
        <x:f>MIN(M6530,FARMER_HOURS)*FARMER_RATE+MAX(M6530-FARMER_HOURS,0)*TEMP_RATE</x:f>
        <x:v>66884.13157031202</x:v>
      </x:c>
      <x:c r="R6530" s="268" t="n">
        <x:f>O6530-P6530-Q6530-FIXED_COST</x:f>
        <x:v>26575.86842968798</x:v>
      </x:c>
      <x:c r="S6530" s="139" t="str">
        <x:f>IF(AND(L6530&lt;=TOTAL_BED_CAP,N6530&lt;=TEMP_WORKER_CAP),"YES","NO")</x:f>
        <x:v>YES</x:v>
      </x:c>
      <x:c r="T6530" s="139" t="n">
        <x:f>IF(S6530="YES",R6530,-1E+99)</x:f>
        <x:v>26575.86842968798</x:v>
      </x:c>
    </x:row>
    <x:row r="6531">
      <x:c r="A6531" s="139"/>
      <x:c r="B6531" s="139"/>
      <x:c r="C6531" s="139"/>
      <x:c r="D6531" s="139"/>
      <x:c r="E6531" s="139"/>
      <x:c r="F6531" s="139"/>
      <x:c r="G6531" s="139"/>
      <x:c r="H6531" s="139"/>
      <x:c r="I6531" s="266" t="n">
        <x:f>INT((ROW()-ROW($I$46))/((CARROT_CAP+1)*(MESCLUN_CAP+1)))</x:f>
        <x:v>9</x:v>
      </x:c>
      <x:c r="J6531" s="266" t="n">
        <x:f>MOD(INT((ROW()-ROW($I$46))/(MESCLUN_CAP+1)),CARROT_CAP+1)</x:f>
        <x:v>20</x:v>
      </x:c>
      <x:c r="K6531" s="266" t="n">
        <x:f>MOD(ROW()-ROW($I$46),MESCLUN_CAP+1)</x:f>
        <x:v>6</x:v>
      </x:c>
      <x:c r="L6531" s="266" t="n">
        <x:f>SUM(I6531:K6531)</x:f>
        <x:v>35</x:v>
      </x:c>
      <x:c r="M6531" s="267" t="n">
        <x:f>I6531*TOMATO_HOURS*WEEKS*(1+TOMATO_DIM)^I6531+J6531*CARROT_HOURS*WEEKS*(1+CARROT_DIM)^J6531+K6531*MESCLUN_HOURS*WEEKS*(1+MESCLUN_DIM)^K6531</x:f>
        <x:v>3184.0009526316057</x:v>
      </x:c>
      <x:c r="N6531" s="267" t="n">
        <x:f>MAX(M6531-FARMER_HOURS,0)/TEMP_HOURS_PER_WORKER</x:f>
        <x:v>1.7111117726608374</x:v>
      </x:c>
      <x:c r="O6531" s="268" t="n">
        <x:f>I6531*TOMATO_PRICE+J6531*CARROT_PRICE+K6531*MESCLUN_PRICE</x:f>
        <x:v>137280</x:v>
      </x:c>
      <x:c r="P6531" s="268" t="n">
        <x:f>I6531*TOMATO_FERTILIZER+J6531*CARROT_FERTILIZER+K6531*MESCLUN_FERTILIZER</x:f>
        <x:v>22000</x:v>
      </x:c>
      <x:c r="Q6531" s="268" t="n">
        <x:f>MIN(M6531,FARMER_HOURS)*FARMER_RATE+MAX(M6531-FARMER_HOURS,0)*TEMP_RATE</x:f>
        <x:v>67777.79431652093</x:v>
      </x:c>
      <x:c r="R6531" s="268" t="n">
        <x:f>O6531-P6531-Q6531-FIXED_COST</x:f>
        <x:v>27502.20568347907</x:v>
      </x:c>
      <x:c r="S6531" s="139" t="str">
        <x:f>IF(AND(L6531&lt;=TOTAL_BED_CAP,N6531&lt;=TEMP_WORKER_CAP),"YES","NO")</x:f>
        <x:v>YES</x:v>
      </x:c>
      <x:c r="T6531" s="139" t="n">
        <x:f>IF(S6531="YES",R6531,-1E+99)</x:f>
        <x:v>27502.20568347907</x:v>
      </x:c>
    </x:row>
    <x:row r="6532">
      <x:c r="A6532" s="139"/>
      <x:c r="B6532" s="139"/>
      <x:c r="C6532" s="139"/>
      <x:c r="D6532" s="139"/>
      <x:c r="E6532" s="139"/>
      <x:c r="F6532" s="139"/>
      <x:c r="G6532" s="139"/>
      <x:c r="H6532" s="139"/>
      <x:c r="I6532" s="266" t="n">
        <x:f>INT((ROW()-ROW($I$46))/((CARROT_CAP+1)*(MESCLUN_CAP+1)))</x:f>
        <x:v>9</x:v>
      </x:c>
      <x:c r="J6532" s="266" t="n">
        <x:f>MOD(INT((ROW()-ROW($I$46))/(MESCLUN_CAP+1)),CARROT_CAP+1)</x:f>
        <x:v>20</x:v>
      </x:c>
      <x:c r="K6532" s="266" t="n">
        <x:f>MOD(ROW()-ROW($I$46),MESCLUN_CAP+1)</x:f>
        <x:v>7</x:v>
      </x:c>
      <x:c r="L6532" s="266" t="n">
        <x:f>SUM(I6532:K6532)</x:f>
        <x:v>36</x:v>
      </x:c>
      <x:c r="M6532" s="267" t="n">
        <x:f>I6532*TOMATO_HOURS*WEEKS*(1+TOMATO_DIM)^I6532+J6532*CARROT_HOURS*WEEKS*(1+CARROT_DIM)^J6532+K6532*MESCLUN_HOURS*WEEKS*(1+MESCLUN_DIM)^K6532</x:f>
        <x:v>3236.725392029566</x:v>
      </x:c>
      <x:c r="N6532" s="267" t="n">
        <x:f>MAX(M6532-FARMER_HOURS,0)/TEMP_HOURS_PER_WORKER</x:f>
        <x:v>1.7477259666871987</x:v>
      </x:c>
      <x:c r="O6532" s="268" t="n">
        <x:f>I6532*TOMATO_PRICE+J6532*CARROT_PRICE+K6532*MESCLUN_PRICE</x:f>
        <x:v>139980</x:v>
      </x:c>
      <x:c r="P6532" s="268" t="n">
        <x:f>I6532*TOMATO_FERTILIZER+J6532*CARROT_FERTILIZER+K6532*MESCLUN_FERTILIZER</x:f>
        <x:v>22880</x:v>
      </x:c>
      <x:c r="Q6532" s="268" t="n">
        <x:f>MIN(M6532,FARMER_HOURS)*FARMER_RATE+MAX(M6532-FARMER_HOURS,0)*TEMP_RATE</x:f>
        <x:v>68693.14916717997</x:v>
      </x:c>
      <x:c r="R6532" s="268" t="n">
        <x:f>O6532-P6532-Q6532-FIXED_COST</x:f>
        <x:v>28406.850832820026</x:v>
      </x:c>
      <x:c r="S6532" s="139" t="str">
        <x:f>IF(AND(L6532&lt;=TOTAL_BED_CAP,N6532&lt;=TEMP_WORKER_CAP),"YES","NO")</x:f>
        <x:v>YES</x:v>
      </x:c>
      <x:c r="T6532" s="139" t="n">
        <x:f>IF(S6532="YES",R6532,-1E+99)</x:f>
        <x:v>28406.850832820026</x:v>
      </x:c>
    </x:row>
    <x:row r="6533">
      <x:c r="A6533" s="139"/>
      <x:c r="B6533" s="139"/>
      <x:c r="C6533" s="139"/>
      <x:c r="D6533" s="139"/>
      <x:c r="E6533" s="139"/>
      <x:c r="F6533" s="139"/>
      <x:c r="G6533" s="139"/>
      <x:c r="H6533" s="139"/>
      <x:c r="I6533" s="266" t="n">
        <x:f>INT((ROW()-ROW($I$46))/((CARROT_CAP+1)*(MESCLUN_CAP+1)))</x:f>
        <x:v>9</x:v>
      </x:c>
      <x:c r="J6533" s="266" t="n">
        <x:f>MOD(INT((ROW()-ROW($I$46))/(MESCLUN_CAP+1)),CARROT_CAP+1)</x:f>
        <x:v>20</x:v>
      </x:c>
      <x:c r="K6533" s="266" t="n">
        <x:f>MOD(ROW()-ROW($I$46),MESCLUN_CAP+1)</x:f>
        <x:v>8</x:v>
      </x:c>
      <x:c r="L6533" s="266" t="n">
        <x:f>SUM(I6533:K6533)</x:f>
        <x:v>37</x:v>
      </x:c>
      <x:c r="M6533" s="267" t="n">
        <x:f>I6533*TOMATO_HOURS*WEEKS*(1+TOMATO_DIM)^I6533+J6533*CARROT_HOURS*WEEKS*(1+CARROT_DIM)^J6533+K6533*MESCLUN_HOURS*WEEKS*(1+MESCLUN_DIM)^K6533</x:f>
        <x:v>3290.722490309546</x:v>
      </x:c>
      <x:c r="N6533" s="267" t="n">
        <x:f>MAX(M6533-FARMER_HOURS,0)/TEMP_HOURS_PER_WORKER</x:f>
        <x:v>1.7852239516038515</x:v>
      </x:c>
      <x:c r="O6533" s="268" t="n">
        <x:f>I6533*TOMATO_PRICE+J6533*CARROT_PRICE+K6533*MESCLUN_PRICE</x:f>
        <x:v>142680</x:v>
      </x:c>
      <x:c r="P6533" s="268" t="n">
        <x:f>I6533*TOMATO_FERTILIZER+J6533*CARROT_FERTILIZER+K6533*MESCLUN_FERTILIZER</x:f>
        <x:v>23760</x:v>
      </x:c>
      <x:c r="Q6533" s="268" t="n">
        <x:f>MIN(M6533,FARMER_HOURS)*FARMER_RATE+MAX(M6533-FARMER_HOURS,0)*TEMP_RATE</x:f>
        <x:v>69630.5987900963</x:v>
      </x:c>
      <x:c r="R6533" s="268" t="n">
        <x:f>O6533-P6533-Q6533-FIXED_COST</x:f>
        <x:v>29289.401209903706</x:v>
      </x:c>
      <x:c r="S6533" s="139" t="str">
        <x:f>IF(AND(L6533&lt;=TOTAL_BED_CAP,N6533&lt;=TEMP_WORKER_CAP),"YES","NO")</x:f>
        <x:v>YES</x:v>
      </x:c>
      <x:c r="T6533" s="139" t="n">
        <x:f>IF(S6533="YES",R6533,-1E+99)</x:f>
        <x:v>29289.401209903706</x:v>
      </x:c>
    </x:row>
    <x:row r="6534">
      <x:c r="A6534" s="139"/>
      <x:c r="B6534" s="139"/>
      <x:c r="C6534" s="139"/>
      <x:c r="D6534" s="139"/>
      <x:c r="E6534" s="139"/>
      <x:c r="F6534" s="139"/>
      <x:c r="G6534" s="139"/>
      <x:c r="H6534" s="139"/>
      <x:c r="I6534" s="266" t="n">
        <x:f>INT((ROW()-ROW($I$46))/((CARROT_CAP+1)*(MESCLUN_CAP+1)))</x:f>
        <x:v>9</x:v>
      </x:c>
      <x:c r="J6534" s="266" t="n">
        <x:f>MOD(INT((ROW()-ROW($I$46))/(MESCLUN_CAP+1)),CARROT_CAP+1)</x:f>
        <x:v>20</x:v>
      </x:c>
      <x:c r="K6534" s="266" t="n">
        <x:f>MOD(ROW()-ROW($I$46),MESCLUN_CAP+1)</x:f>
        <x:v>9</x:v>
      </x:c>
      <x:c r="L6534" s="266" t="n">
        <x:f>SUM(I6534:K6534)</x:f>
        <x:v>38</x:v>
      </x:c>
      <x:c r="M6534" s="267" t="n">
        <x:f>I6534*TOMATO_HOURS*WEEKS*(1+TOMATO_DIM)^I6534+J6534*CARROT_HOURS*WEEKS*(1+CARROT_DIM)^J6534+K6534*MESCLUN_HOURS*WEEKS*(1+MESCLUN_DIM)^K6534</x:f>
        <x:v>3346.0158257499406</x:v>
      </x:c>
      <x:c r="N6534" s="267" t="n">
        <x:f>MAX(M6534-FARMER_HOURS,0)/TEMP_HOURS_PER_WORKER</x:f>
        <x:v>1.8236221012152365</x:v>
      </x:c>
      <x:c r="O6534" s="268" t="n">
        <x:f>I6534*TOMATO_PRICE+J6534*CARROT_PRICE+K6534*MESCLUN_PRICE</x:f>
        <x:v>145380</x:v>
      </x:c>
      <x:c r="P6534" s="268" t="n">
        <x:f>I6534*TOMATO_FERTILIZER+J6534*CARROT_FERTILIZER+K6534*MESCLUN_FERTILIZER</x:f>
        <x:v>24640</x:v>
      </x:c>
      <x:c r="Q6534" s="268" t="n">
        <x:f>MIN(M6534,FARMER_HOURS)*FARMER_RATE+MAX(M6534-FARMER_HOURS,0)*TEMP_RATE</x:f>
        <x:v>70590.55253038091</x:v>
      </x:c>
      <x:c r="R6534" s="268" t="n">
        <x:f>O6534-P6534-Q6534-FIXED_COST</x:f>
        <x:v>30149.44746961909</x:v>
      </x:c>
      <x:c r="S6534" s="139" t="str">
        <x:f>IF(AND(L6534&lt;=TOTAL_BED_CAP,N6534&lt;=TEMP_WORKER_CAP),"YES","NO")</x:f>
        <x:v>YES</x:v>
      </x:c>
      <x:c r="T6534" s="139" t="n">
        <x:f>IF(S6534="YES",R6534,-1E+99)</x:f>
        <x:v>30149.44746961909</x:v>
      </x:c>
    </x:row>
    <x:row r="6535">
      <x:c r="A6535" s="139"/>
      <x:c r="B6535" s="139"/>
      <x:c r="C6535" s="139"/>
      <x:c r="D6535" s="139"/>
      <x:c r="E6535" s="139"/>
      <x:c r="F6535" s="139"/>
      <x:c r="G6535" s="139"/>
      <x:c r="H6535" s="139"/>
      <x:c r="I6535" s="266" t="n">
        <x:f>INT((ROW()-ROW($I$46))/((CARROT_CAP+1)*(MESCLUN_CAP+1)))</x:f>
        <x:v>9</x:v>
      </x:c>
      <x:c r="J6535" s="266" t="n">
        <x:f>MOD(INT((ROW()-ROW($I$46))/(MESCLUN_CAP+1)),CARROT_CAP+1)</x:f>
        <x:v>20</x:v>
      </x:c>
      <x:c r="K6535" s="266" t="n">
        <x:f>MOD(ROW()-ROW($I$46),MESCLUN_CAP+1)</x:f>
        <x:v>10</x:v>
      </x:c>
      <x:c r="L6535" s="266" t="n">
        <x:f>SUM(I6535:K6535)</x:f>
        <x:v>39</x:v>
      </x:c>
      <x:c r="M6535" s="267" t="n">
        <x:f>I6535*TOMATO_HOURS*WEEKS*(1+TOMATO_DIM)^I6535+J6535*CARROT_HOURS*WEEKS*(1+CARROT_DIM)^J6535+K6535*MESCLUN_HOURS*WEEKS*(1+MESCLUN_DIM)^K6535</x:f>
        <x:v>3402.6293672331535</x:v>
      </x:c>
      <x:c r="N6535" s="267" t="n">
        <x:f>MAX(M6535-FARMER_HOURS,0)/TEMP_HOURS_PER_WORKER</x:f>
        <x:v>1.8629370605785789</x:v>
      </x:c>
      <x:c r="O6535" s="268" t="n">
        <x:f>I6535*TOMATO_PRICE+J6535*CARROT_PRICE+K6535*MESCLUN_PRICE</x:f>
        <x:v>148080</x:v>
      </x:c>
      <x:c r="P6535" s="268" t="n">
        <x:f>I6535*TOMATO_FERTILIZER+J6535*CARROT_FERTILIZER+K6535*MESCLUN_FERTILIZER</x:f>
        <x:v>25520</x:v>
      </x:c>
      <x:c r="Q6535" s="268" t="n">
        <x:f>MIN(M6535,FARMER_HOURS)*FARMER_RATE+MAX(M6535-FARMER_HOURS,0)*TEMP_RATE</x:f>
        <x:v>71573.42651446446</x:v>
      </x:c>
      <x:c r="R6535" s="268" t="n">
        <x:f>O6535-P6535-Q6535-FIXED_COST</x:f>
        <x:v>30986.57348553554</x:v>
      </x:c>
      <x:c r="S6535" s="139" t="str">
        <x:f>IF(AND(L6535&lt;=TOTAL_BED_CAP,N6535&lt;=TEMP_WORKER_CAP),"YES","NO")</x:f>
        <x:v>YES</x:v>
      </x:c>
      <x:c r="T6535" s="139" t="n">
        <x:f>IF(S6535="YES",R6535,-1E+99)</x:f>
        <x:v>30986.57348553554</x:v>
      </x:c>
    </x:row>
    <x:row r="6536">
      <x:c r="A6536" s="139"/>
      <x:c r="B6536" s="139"/>
      <x:c r="C6536" s="139"/>
      <x:c r="D6536" s="139"/>
      <x:c r="E6536" s="139"/>
      <x:c r="F6536" s="139"/>
      <x:c r="G6536" s="139"/>
      <x:c r="H6536" s="139"/>
      <x:c r="I6536" s="266" t="n">
        <x:f>INT((ROW()-ROW($I$46))/((CARROT_CAP+1)*(MESCLUN_CAP+1)))</x:f>
        <x:v>9</x:v>
      </x:c>
      <x:c r="J6536" s="266" t="n">
        <x:f>MOD(INT((ROW()-ROW($I$46))/(MESCLUN_CAP+1)),CARROT_CAP+1)</x:f>
        <x:v>20</x:v>
      </x:c>
      <x:c r="K6536" s="266" t="n">
        <x:f>MOD(ROW()-ROW($I$46),MESCLUN_CAP+1)</x:f>
        <x:v>11</x:v>
      </x:c>
      <x:c r="L6536" s="266" t="n">
        <x:f>SUM(I6536:K6536)</x:f>
        <x:v>40</x:v>
      </x:c>
      <x:c r="M6536" s="267" t="n">
        <x:f>I6536*TOMATO_HOURS*WEEKS*(1+TOMATO_DIM)^I6536+J6536*CARROT_HOURS*WEEKS*(1+CARROT_DIM)^J6536+K6536*MESCLUN_HOURS*WEEKS*(1+MESCLUN_DIM)^K6536</x:f>
        <x:v>3460.5874803265924</x:v>
      </x:c>
      <x:c r="N6536" s="267" t="n">
        <x:f>MAX(M6536-FARMER_HOURS,0)/TEMP_HOURS_PER_WORKER</x:f>
        <x:v>1.9031857502268004</x:v>
      </x:c>
      <x:c r="O6536" s="268" t="n">
        <x:f>I6536*TOMATO_PRICE+J6536*CARROT_PRICE+K6536*MESCLUN_PRICE</x:f>
        <x:v>150780</x:v>
      </x:c>
      <x:c r="P6536" s="268" t="n">
        <x:f>I6536*TOMATO_FERTILIZER+J6536*CARROT_FERTILIZER+K6536*MESCLUN_FERTILIZER</x:f>
        <x:v>26400</x:v>
      </x:c>
      <x:c r="Q6536" s="268" t="n">
        <x:f>MIN(M6536,FARMER_HOURS)*FARMER_RATE+MAX(M6536-FARMER_HOURS,0)*TEMP_RATE</x:f>
        <x:v>72579.64375567</x:v>
      </x:c>
      <x:c r="R6536" s="268" t="n">
        <x:f>O6536-P6536-Q6536-FIXED_COST</x:f>
        <x:v>31800.356244330003</x:v>
      </x:c>
      <x:c r="S6536" s="139" t="str">
        <x:f>IF(AND(L6536&lt;=TOTAL_BED_CAP,N6536&lt;=TEMP_WORKER_CAP),"YES","NO")</x:f>
        <x:v>YES</x:v>
      </x:c>
      <x:c r="T6536" s="139" t="n">
        <x:f>IF(S6536="YES",R6536,-1E+99)</x:f>
        <x:v>31800.356244330003</x:v>
      </x:c>
    </x:row>
    <x:row r="6537">
      <x:c r="A6537" s="139"/>
      <x:c r="B6537" s="139"/>
      <x:c r="C6537" s="139"/>
      <x:c r="D6537" s="139"/>
      <x:c r="E6537" s="139"/>
      <x:c r="F6537" s="139"/>
      <x:c r="G6537" s="139"/>
      <x:c r="H6537" s="139"/>
      <x:c r="I6537" s="266" t="n">
        <x:f>INT((ROW()-ROW($I$46))/((CARROT_CAP+1)*(MESCLUN_CAP+1)))</x:f>
        <x:v>9</x:v>
      </x:c>
      <x:c r="J6537" s="266" t="n">
        <x:f>MOD(INT((ROW()-ROW($I$46))/(MESCLUN_CAP+1)),CARROT_CAP+1)</x:f>
        <x:v>20</x:v>
      </x:c>
      <x:c r="K6537" s="266" t="n">
        <x:f>MOD(ROW()-ROW($I$46),MESCLUN_CAP+1)</x:f>
        <x:v>12</x:v>
      </x:c>
      <x:c r="L6537" s="266" t="n">
        <x:f>SUM(I6537:K6537)</x:f>
        <x:v>41</x:v>
      </x:c>
      <x:c r="M6537" s="267" t="n">
        <x:f>I6537*TOMATO_HOURS*WEEKS*(1+TOMATO_DIM)^I6537+J6537*CARROT_HOURS*WEEKS*(1+CARROT_DIM)^J6537+K6537*MESCLUN_HOURS*WEEKS*(1+MESCLUN_DIM)^K6537</x:f>
        <x:v>3519.914933454657</x:v>
      </x:c>
      <x:c r="N6537" s="267" t="n">
        <x:f>MAX(M6537-FARMER_HOURS,0)/TEMP_HOURS_PER_WORKER</x:f>
        <x:v>1.9443853704546228</x:v>
      </x:c>
      <x:c r="O6537" s="268" t="n">
        <x:f>I6537*TOMATO_PRICE+J6537*CARROT_PRICE+K6537*MESCLUN_PRICE</x:f>
        <x:v>153480</x:v>
      </x:c>
      <x:c r="P6537" s="268" t="n">
        <x:f>I6537*TOMATO_FERTILIZER+J6537*CARROT_FERTILIZER+K6537*MESCLUN_FERTILIZER</x:f>
        <x:v>27280</x:v>
      </x:c>
      <x:c r="Q6537" s="268" t="n">
        <x:f>MIN(M6537,FARMER_HOURS)*FARMER_RATE+MAX(M6537-FARMER_HOURS,0)*TEMP_RATE</x:f>
        <x:v>73609.63426136557</x:v>
      </x:c>
      <x:c r="R6537" s="268" t="n">
        <x:f>O6537-P6537-Q6537-FIXED_COST</x:f>
        <x:v>32590.365738634428</x:v>
      </x:c>
      <x:c r="S6537" s="139" t="str">
        <x:f>IF(AND(L6537&lt;=TOTAL_BED_CAP,N6537&lt;=TEMP_WORKER_CAP),"YES","NO")</x:f>
        <x:v>YES</x:v>
      </x:c>
      <x:c r="T6537" s="139" t="n">
        <x:f>IF(S6537="YES",R6537,-1E+99)</x:f>
        <x:v>32590.365738634428</x:v>
      </x:c>
    </x:row>
    <x:row r="6538">
      <x:c r="A6538" s="139"/>
      <x:c r="B6538" s="139"/>
      <x:c r="C6538" s="139"/>
      <x:c r="D6538" s="139"/>
      <x:c r="E6538" s="139"/>
      <x:c r="F6538" s="139"/>
      <x:c r="G6538" s="139"/>
      <x:c r="H6538" s="139"/>
      <x:c r="I6538" s="266" t="n">
        <x:f>INT((ROW()-ROW($I$46))/((CARROT_CAP+1)*(MESCLUN_CAP+1)))</x:f>
        <x:v>9</x:v>
      </x:c>
      <x:c r="J6538" s="266" t="n">
        <x:f>MOD(INT((ROW()-ROW($I$46))/(MESCLUN_CAP+1)),CARROT_CAP+1)</x:f>
        <x:v>20</x:v>
      </x:c>
      <x:c r="K6538" s="266" t="n">
        <x:f>MOD(ROW()-ROW($I$46),MESCLUN_CAP+1)</x:f>
        <x:v>13</x:v>
      </x:c>
      <x:c r="L6538" s="266" t="n">
        <x:f>SUM(I6538:K6538)</x:f>
        <x:v>42</x:v>
      </x:c>
      <x:c r="M6538" s="267" t="n">
        <x:f>I6538*TOMATO_HOURS*WEEKS*(1+TOMATO_DIM)^I6538+J6538*CARROT_HOURS*WEEKS*(1+CARROT_DIM)^J6538+K6538*MESCLUN_HOURS*WEEKS*(1+MESCLUN_DIM)^K6538</x:f>
        <x:v>3580.6369041630414</x:v>
      </x:c>
      <x:c r="N6538" s="267" t="n">
        <x:f>MAX(M6538-FARMER_HOURS,0)/TEMP_HOURS_PER_WORKER</x:f>
        <x:v>1.9865534056687788</x:v>
      </x:c>
      <x:c r="O6538" s="268" t="n">
        <x:f>I6538*TOMATO_PRICE+J6538*CARROT_PRICE+K6538*MESCLUN_PRICE</x:f>
        <x:v>156180</x:v>
      </x:c>
      <x:c r="P6538" s="268" t="n">
        <x:f>I6538*TOMATO_FERTILIZER+J6538*CARROT_FERTILIZER+K6538*MESCLUN_FERTILIZER</x:f>
        <x:v>28160</x:v>
      </x:c>
      <x:c r="Q6538" s="268" t="n">
        <x:f>MIN(M6538,FARMER_HOURS)*FARMER_RATE+MAX(M6538-FARMER_HOURS,0)*TEMP_RATE</x:f>
        <x:v>74663.83514171946</x:v>
      </x:c>
      <x:c r="R6538" s="268" t="n">
        <x:f>O6538-P6538-Q6538-FIXED_COST</x:f>
        <x:v>33356.164858280536</x:v>
      </x:c>
      <x:c r="S6538" s="139" t="str">
        <x:f>IF(AND(L6538&lt;=TOTAL_BED_CAP,N6538&lt;=TEMP_WORKER_CAP),"YES","NO")</x:f>
        <x:v>YES</x:v>
      </x:c>
      <x:c r="T6538" s="139" t="n">
        <x:f>IF(S6538="YES",R6538,-1E+99)</x:f>
        <x:v>33356.164858280536</x:v>
      </x:c>
    </x:row>
    <x:row r="6539">
      <x:c r="A6539" s="139"/>
      <x:c r="B6539" s="139"/>
      <x:c r="C6539" s="139"/>
      <x:c r="D6539" s="139"/>
      <x:c r="E6539" s="139"/>
      <x:c r="F6539" s="139"/>
      <x:c r="G6539" s="139"/>
      <x:c r="H6539" s="139"/>
      <x:c r="I6539" s="266" t="n">
        <x:f>INT((ROW()-ROW($I$46))/((CARROT_CAP+1)*(MESCLUN_CAP+1)))</x:f>
        <x:v>9</x:v>
      </x:c>
      <x:c r="J6539" s="266" t="n">
        <x:f>MOD(INT((ROW()-ROW($I$46))/(MESCLUN_CAP+1)),CARROT_CAP+1)</x:f>
        <x:v>20</x:v>
      </x:c>
      <x:c r="K6539" s="266" t="n">
        <x:f>MOD(ROW()-ROW($I$46),MESCLUN_CAP+1)</x:f>
        <x:v>14</x:v>
      </x:c>
      <x:c r="L6539" s="266" t="n">
        <x:f>SUM(I6539:K6539)</x:f>
        <x:v>43</x:v>
      </x:c>
      <x:c r="M6539" s="267" t="n">
        <x:f>I6539*TOMATO_HOURS*WEEKS*(1+TOMATO_DIM)^I6539+J6539*CARROT_HOURS*WEEKS*(1+CARROT_DIM)^J6539+K6539*MESCLUN_HOURS*WEEKS*(1+MESCLUN_DIM)^K6539</x:f>
        <x:v>3642.7789854767025</x:v>
      </x:c>
      <x:c r="N6539" s="267" t="n">
        <x:f>MAX(M6539-FARMER_HOURS,0)/TEMP_HOURS_PER_WORKER</x:f>
        <x:v>2.0297076288032656</x:v>
      </x:c>
      <x:c r="O6539" s="268" t="n">
        <x:f>I6539*TOMATO_PRICE+J6539*CARROT_PRICE+K6539*MESCLUN_PRICE</x:f>
        <x:v>158880</x:v>
      </x:c>
      <x:c r="P6539" s="268" t="n">
        <x:f>I6539*TOMATO_FERTILIZER+J6539*CARROT_FERTILIZER+K6539*MESCLUN_FERTILIZER</x:f>
        <x:v>29040</x:v>
      </x:c>
      <x:c r="Q6539" s="268" t="n">
        <x:f>MIN(M6539,FARMER_HOURS)*FARMER_RATE+MAX(M6539-FARMER_HOURS,0)*TEMP_RATE</x:f>
        <x:v>75742.69072008165</x:v>
      </x:c>
      <x:c r="R6539" s="268" t="n">
        <x:f>O6539-P6539-Q6539-FIXED_COST</x:f>
        <x:v>34097.30927991835</x:v>
      </x:c>
      <x:c r="S6539" s="139" t="str">
        <x:f>IF(AND(L6539&lt;=TOTAL_BED_CAP,N6539&lt;=TEMP_WORKER_CAP),"YES","NO")</x:f>
        <x:v>YES</x:v>
      </x:c>
      <x:c r="T6539" s="139" t="n">
        <x:f>IF(S6539="YES",R6539,-1E+99)</x:f>
        <x:v>34097.30927991835</x:v>
      </x:c>
    </x:row>
    <x:row r="6540">
      <x:c r="A6540" s="139"/>
      <x:c r="B6540" s="139"/>
      <x:c r="C6540" s="139"/>
      <x:c r="D6540" s="139"/>
      <x:c r="E6540" s="139"/>
      <x:c r="F6540" s="139"/>
      <x:c r="G6540" s="139"/>
      <x:c r="H6540" s="139"/>
      <x:c r="I6540" s="266" t="n">
        <x:f>INT((ROW()-ROW($I$46))/((CARROT_CAP+1)*(MESCLUN_CAP+1)))</x:f>
        <x:v>9</x:v>
      </x:c>
      <x:c r="J6540" s="266" t="n">
        <x:f>MOD(INT((ROW()-ROW($I$46))/(MESCLUN_CAP+1)),CARROT_CAP+1)</x:f>
        <x:v>20</x:v>
      </x:c>
      <x:c r="K6540" s="266" t="n">
        <x:f>MOD(ROW()-ROW($I$46),MESCLUN_CAP+1)</x:f>
        <x:v>15</x:v>
      </x:c>
      <x:c r="L6540" s="266" t="n">
        <x:f>SUM(I6540:K6540)</x:f>
        <x:v>44</x:v>
      </x:c>
      <x:c r="M6540" s="267" t="n">
        <x:f>I6540*TOMATO_HOURS*WEEKS*(1+TOMATO_DIM)^I6540+J6540*CARROT_HOURS*WEEKS*(1+CARROT_DIM)^J6540+K6540*MESCLUN_HOURS*WEEKS*(1+MESCLUN_DIM)^K6540</x:f>
        <x:v>3706.3671923528486</x:v>
      </x:c>
      <x:c r="N6540" s="267" t="n">
        <x:f>MAX(M6540-FARMER_HOURS,0)/TEMP_HOURS_PER_WORKER</x:f>
        <x:v>2.0738661058005894</x:v>
      </x:c>
      <x:c r="O6540" s="268" t="n">
        <x:f>I6540*TOMATO_PRICE+J6540*CARROT_PRICE+K6540*MESCLUN_PRICE</x:f>
        <x:v>161580</x:v>
      </x:c>
      <x:c r="P6540" s="268" t="n">
        <x:f>I6540*TOMATO_FERTILIZER+J6540*CARROT_FERTILIZER+K6540*MESCLUN_FERTILIZER</x:f>
        <x:v>29920</x:v>
      </x:c>
      <x:c r="Q6540" s="268" t="n">
        <x:f>MIN(M6540,FARMER_HOURS)*FARMER_RATE+MAX(M6540-FARMER_HOURS,0)*TEMP_RATE</x:f>
        <x:v>76846.65264501472</x:v>
      </x:c>
      <x:c r="R6540" s="268" t="n">
        <x:f>O6540-P6540-Q6540-FIXED_COST</x:f>
        <x:v>34813.34735498528</x:v>
      </x:c>
      <x:c r="S6540" s="139" t="str">
        <x:f>IF(AND(L6540&lt;=TOTAL_BED_CAP,N6540&lt;=TEMP_WORKER_CAP),"YES","NO")</x:f>
        <x:v>YES</x:v>
      </x:c>
      <x:c r="T6540" s="139" t="n">
        <x:f>IF(S6540="YES",R6540,-1E+99)</x:f>
        <x:v>34813.34735498528</x:v>
      </x:c>
    </x:row>
    <x:row r="6541">
      <x:c r="A6541" s="139"/>
      <x:c r="B6541" s="139"/>
      <x:c r="C6541" s="139"/>
      <x:c r="D6541" s="139"/>
      <x:c r="E6541" s="139"/>
      <x:c r="F6541" s="139"/>
      <x:c r="G6541" s="139"/>
      <x:c r="H6541" s="139"/>
      <x:c r="I6541" s="266" t="n">
        <x:f>INT((ROW()-ROW($I$46))/((CARROT_CAP+1)*(MESCLUN_CAP+1)))</x:f>
        <x:v>9</x:v>
      </x:c>
      <x:c r="J6541" s="266" t="n">
        <x:f>MOD(INT((ROW()-ROW($I$46))/(MESCLUN_CAP+1)),CARROT_CAP+1)</x:f>
        <x:v>20</x:v>
      </x:c>
      <x:c r="K6541" s="266" t="n">
        <x:f>MOD(ROW()-ROW($I$46),MESCLUN_CAP+1)</x:f>
        <x:v>16</x:v>
      </x:c>
      <x:c r="L6541" s="266" t="n">
        <x:f>SUM(I6541:K6541)</x:f>
        <x:v>45</x:v>
      </x:c>
      <x:c r="M6541" s="267" t="n">
        <x:f>I6541*TOMATO_HOURS*WEEKS*(1+TOMATO_DIM)^I6541+J6541*CARROT_HOURS*WEEKS*(1+CARROT_DIM)^J6541+K6541*MESCLUN_HOURS*WEEKS*(1+MESCLUN_DIM)^K6541</x:f>
        <x:v>3771.4279682303377</x:v>
      </x:c>
      <x:c r="N6541" s="267" t="n">
        <x:f>MAX(M6541-FARMER_HOURS,0)/TEMP_HOURS_PER_WORKER</x:f>
        <x:v>2.1190472001599567</x:v>
      </x:c>
      <x:c r="O6541" s="268" t="n">
        <x:f>I6541*TOMATO_PRICE+J6541*CARROT_PRICE+K6541*MESCLUN_PRICE</x:f>
        <x:v>164280</x:v>
      </x:c>
      <x:c r="P6541" s="268" t="n">
        <x:f>I6541*TOMATO_FERTILIZER+J6541*CARROT_FERTILIZER+K6541*MESCLUN_FERTILIZER</x:f>
        <x:v>30800</x:v>
      </x:c>
      <x:c r="Q6541" s="268" t="n">
        <x:f>MIN(M6541,FARMER_HOURS)*FARMER_RATE+MAX(M6541-FARMER_HOURS,0)*TEMP_RATE</x:f>
        <x:v>77976.18000399892</x:v>
      </x:c>
      <x:c r="R6541" s="268" t="n">
        <x:f>O6541-P6541-Q6541-FIXED_COST</x:f>
        <x:v>35503.81999600108</x:v>
      </x:c>
      <x:c r="S6541" s="139" t="str">
        <x:f>IF(AND(L6541&lt;=TOTAL_BED_CAP,N6541&lt;=TEMP_WORKER_CAP),"YES","NO")</x:f>
        <x:v>YES</x:v>
      </x:c>
      <x:c r="T6541" s="139" t="n">
        <x:f>IF(S6541="YES",R6541,-1E+99)</x:f>
        <x:v>35503.81999600108</x:v>
      </x:c>
    </x:row>
    <x:row r="6542">
      <x:c r="A6542" s="139"/>
      <x:c r="B6542" s="139"/>
      <x:c r="C6542" s="139"/>
      <x:c r="D6542" s="139"/>
      <x:c r="E6542" s="139"/>
      <x:c r="F6542" s="139"/>
      <x:c r="G6542" s="139"/>
      <x:c r="H6542" s="139"/>
      <x:c r="I6542" s="266" t="n">
        <x:f>INT((ROW()-ROW($I$46))/((CARROT_CAP+1)*(MESCLUN_CAP+1)))</x:f>
        <x:v>9</x:v>
      </x:c>
      <x:c r="J6542" s="266" t="n">
        <x:f>MOD(INT((ROW()-ROW($I$46))/(MESCLUN_CAP+1)),CARROT_CAP+1)</x:f>
        <x:v>20</x:v>
      </x:c>
      <x:c r="K6542" s="266" t="n">
        <x:f>MOD(ROW()-ROW($I$46),MESCLUN_CAP+1)</x:f>
        <x:v>17</x:v>
      </x:c>
      <x:c r="L6542" s="266" t="n">
        <x:f>SUM(I6542:K6542)</x:f>
        <x:v>46</x:v>
      </x:c>
      <x:c r="M6542" s="267" t="n">
        <x:f>I6542*TOMATO_HOURS*WEEKS*(1+TOMATO_DIM)^I6542+J6542*CARROT_HOURS*WEEKS*(1+CARROT_DIM)^J6542+K6542*MESCLUN_HOURS*WEEKS*(1+MESCLUN_DIM)^K6542</x:f>
        <x:v>3837.988191676878</x:v>
      </x:c>
      <x:c r="N6542" s="267" t="n">
        <x:f>MAX(M6542-FARMER_HOURS,0)/TEMP_HOURS_PER_WORKER</x:f>
        <x:v>2.1652695775533877</x:v>
      </x:c>
      <x:c r="O6542" s="268" t="n">
        <x:f>I6542*TOMATO_PRICE+J6542*CARROT_PRICE+K6542*MESCLUN_PRICE</x:f>
        <x:v>166980</x:v>
      </x:c>
      <x:c r="P6542" s="268" t="n">
        <x:f>I6542*TOMATO_FERTILIZER+J6542*CARROT_FERTILIZER+K6542*MESCLUN_FERTILIZER</x:f>
        <x:v>31680</x:v>
      </x:c>
      <x:c r="Q6542" s="268" t="n">
        <x:f>MIN(M6542,FARMER_HOURS)*FARMER_RATE+MAX(M6542-FARMER_HOURS,0)*TEMP_RATE</x:f>
        <x:v>79131.73943883469</x:v>
      </x:c>
      <x:c r="R6542" s="268" t="n">
        <x:f>O6542-P6542-Q6542-FIXED_COST</x:f>
        <x:v>36168.26056116531</x:v>
      </x:c>
      <x:c r="S6542" s="139" t="str">
        <x:f>IF(AND(L6542&lt;=TOTAL_BED_CAP,N6542&lt;=TEMP_WORKER_CAP),"YES","NO")</x:f>
        <x:v>YES</x:v>
      </x:c>
      <x:c r="T6542" s="139" t="n">
        <x:f>IF(S6542="YES",R6542,-1E+99)</x:f>
        <x:v>36168.26056116531</x:v>
      </x:c>
    </x:row>
    <x:row r="6543">
      <x:c r="A6543" s="139"/>
      <x:c r="B6543" s="139"/>
      <x:c r="C6543" s="139"/>
      <x:c r="D6543" s="139"/>
      <x:c r="E6543" s="139"/>
      <x:c r="F6543" s="139"/>
      <x:c r="G6543" s="139"/>
      <x:c r="H6543" s="139"/>
      <x:c r="I6543" s="266" t="n">
        <x:f>INT((ROW()-ROW($I$46))/((CARROT_CAP+1)*(MESCLUN_CAP+1)))</x:f>
        <x:v>9</x:v>
      </x:c>
      <x:c r="J6543" s="266" t="n">
        <x:f>MOD(INT((ROW()-ROW($I$46))/(MESCLUN_CAP+1)),CARROT_CAP+1)</x:f>
        <x:v>20</x:v>
      </x:c>
      <x:c r="K6543" s="266" t="n">
        <x:f>MOD(ROW()-ROW($I$46),MESCLUN_CAP+1)</x:f>
        <x:v>18</x:v>
      </x:c>
      <x:c r="L6543" s="266" t="n">
        <x:f>SUM(I6543:K6543)</x:f>
        <x:v>47</x:v>
      </x:c>
      <x:c r="M6543" s="267" t="n">
        <x:f>I6543*TOMATO_HOURS*WEEKS*(1+TOMATO_DIM)^I6543+J6543*CARROT_HOURS*WEEKS*(1+CARROT_DIM)^J6543+K6543*MESCLUN_HOURS*WEEKS*(1+MESCLUN_DIM)^K6543</x:f>
        <x:v>3906.075183135465</x:v>
      </x:c>
      <x:c r="N6543" s="267" t="n">
        <x:f>MAX(M6543-FARMER_HOURS,0)/TEMP_HOURS_PER_WORKER</x:f>
        <x:v>2.2125522105107396</x:v>
      </x:c>
      <x:c r="O6543" s="268" t="n">
        <x:f>I6543*TOMATO_PRICE+J6543*CARROT_PRICE+K6543*MESCLUN_PRICE</x:f>
        <x:v>169680</x:v>
      </x:c>
      <x:c r="P6543" s="268" t="n">
        <x:f>I6543*TOMATO_FERTILIZER+J6543*CARROT_FERTILIZER+K6543*MESCLUN_FERTILIZER</x:f>
        <x:v>32560</x:v>
      </x:c>
      <x:c r="Q6543" s="268" t="n">
        <x:f>MIN(M6543,FARMER_HOURS)*FARMER_RATE+MAX(M6543-FARMER_HOURS,0)*TEMP_RATE</x:f>
        <x:v>80313.8052627685</x:v>
      </x:c>
      <x:c r="R6543" s="268" t="n">
        <x:f>O6543-P6543-Q6543-FIXED_COST</x:f>
        <x:v>36806.194737231504</x:v>
      </x:c>
      <x:c r="S6543" s="139" t="str">
        <x:f>IF(AND(L6543&lt;=TOTAL_BED_CAP,N6543&lt;=TEMP_WORKER_CAP),"YES","NO")</x:f>
        <x:v>YES</x:v>
      </x:c>
      <x:c r="T6543" s="139" t="n">
        <x:f>IF(S6543="YES",R6543,-1E+99)</x:f>
        <x:v>36806.194737231504</x:v>
      </x:c>
    </x:row>
    <x:row r="6544">
      <x:c r="A6544" s="139"/>
      <x:c r="B6544" s="139"/>
      <x:c r="C6544" s="139"/>
      <x:c r="D6544" s="139"/>
      <x:c r="E6544" s="139"/>
      <x:c r="F6544" s="139"/>
      <x:c r="G6544" s="139"/>
      <x:c r="H6544" s="139"/>
      <x:c r="I6544" s="266" t="n">
        <x:f>INT((ROW()-ROW($I$46))/((CARROT_CAP+1)*(MESCLUN_CAP+1)))</x:f>
        <x:v>9</x:v>
      </x:c>
      <x:c r="J6544" s="266" t="n">
        <x:f>MOD(INT((ROW()-ROW($I$46))/(MESCLUN_CAP+1)),CARROT_CAP+1)</x:f>
        <x:v>20</x:v>
      </x:c>
      <x:c r="K6544" s="266" t="n">
        <x:f>MOD(ROW()-ROW($I$46),MESCLUN_CAP+1)</x:f>
        <x:v>19</x:v>
      </x:c>
      <x:c r="L6544" s="266" t="n">
        <x:f>SUM(I6544:K6544)</x:f>
        <x:v>48</x:v>
      </x:c>
      <x:c r="M6544" s="267" t="n">
        <x:f>I6544*TOMATO_HOURS*WEEKS*(1+TOMATO_DIM)^I6544+J6544*CARROT_HOURS*WEEKS*(1+CARROT_DIM)^J6544+K6544*MESCLUN_HOURS*WEEKS*(1+MESCLUN_DIM)^K6544</x:f>
        <x:v>3975.716711771487</x:v>
      </x:c>
      <x:c r="N6544" s="267" t="n">
        <x:f>MAX(M6544-FARMER_HOURS,0)/TEMP_HOURS_PER_WORKER</x:f>
        <x:v>2.2609143831746437</x:v>
      </x:c>
      <x:c r="O6544" s="268" t="n">
        <x:f>I6544*TOMATO_PRICE+J6544*CARROT_PRICE+K6544*MESCLUN_PRICE</x:f>
        <x:v>172380</x:v>
      </x:c>
      <x:c r="P6544" s="268" t="n">
        <x:f>I6544*TOMATO_FERTILIZER+J6544*CARROT_FERTILIZER+K6544*MESCLUN_FERTILIZER</x:f>
        <x:v>33440</x:v>
      </x:c>
      <x:c r="Q6544" s="268" t="n">
        <x:f>MIN(M6544,FARMER_HOURS)*FARMER_RATE+MAX(M6544-FARMER_HOURS,0)*TEMP_RATE</x:f>
        <x:v>81522.8595793661</x:v>
      </x:c>
      <x:c r="R6544" s="268" t="n">
        <x:f>O6544-P6544-Q6544-FIXED_COST</x:f>
        <x:v>37417.14042063391</x:v>
      </x:c>
      <x:c r="S6544" s="139" t="str">
        <x:f>IF(AND(L6544&lt;=TOTAL_BED_CAP,N6544&lt;=TEMP_WORKER_CAP),"YES","NO")</x:f>
        <x:v>YES</x:v>
      </x:c>
      <x:c r="T6544" s="139" t="n">
        <x:f>IF(S6544="YES",R6544,-1E+99)</x:f>
        <x:v>37417.14042063391</x:v>
      </x:c>
    </x:row>
    <x:row r="6545">
      <x:c r="A6545" s="139"/>
      <x:c r="B6545" s="139"/>
      <x:c r="C6545" s="139"/>
      <x:c r="D6545" s="139"/>
      <x:c r="E6545" s="139"/>
      <x:c r="F6545" s="139"/>
      <x:c r="G6545" s="139"/>
      <x:c r="H6545" s="139"/>
      <x:c r="I6545" s="266" t="n">
        <x:f>INT((ROW()-ROW($I$46))/((CARROT_CAP+1)*(MESCLUN_CAP+1)))</x:f>
        <x:v>9</x:v>
      </x:c>
      <x:c r="J6545" s="266" t="n">
        <x:f>MOD(INT((ROW()-ROW($I$46))/(MESCLUN_CAP+1)),CARROT_CAP+1)</x:f>
        <x:v>20</x:v>
      </x:c>
      <x:c r="K6545" s="266" t="n">
        <x:f>MOD(ROW()-ROW($I$46),MESCLUN_CAP+1)</x:f>
        <x:v>20</x:v>
      </x:c>
      <x:c r="L6545" s="266" t="n">
        <x:f>SUM(I6545:K6545)</x:f>
        <x:v>49</x:v>
      </x:c>
      <x:c r="M6545" s="267" t="n">
        <x:f>I6545*TOMATO_HOURS*WEEKS*(1+TOMATO_DIM)^I6545+J6545*CARROT_HOURS*WEEKS*(1+CARROT_DIM)^J6545+K6545*MESCLUN_HOURS*WEEKS*(1+MESCLUN_DIM)^K6545</x:f>
        <x:v>4046.941002421964</x:v>
      </x:c>
      <x:c r="N6545" s="267" t="n">
        <x:f>MAX(M6545-FARMER_HOURS,0)/TEMP_HOURS_PER_WORKER</x:f>
        <x:v>2.310375696126364</x:v>
      </x:c>
      <x:c r="O6545" s="268" t="n">
        <x:f>I6545*TOMATO_PRICE+J6545*CARROT_PRICE+K6545*MESCLUN_PRICE</x:f>
        <x:v>175080</x:v>
      </x:c>
      <x:c r="P6545" s="268" t="n">
        <x:f>I6545*TOMATO_FERTILIZER+J6545*CARROT_FERTILIZER+K6545*MESCLUN_FERTILIZER</x:f>
        <x:v>34320</x:v>
      </x:c>
      <x:c r="Q6545" s="268" t="n">
        <x:f>MIN(M6545,FARMER_HOURS)*FARMER_RATE+MAX(M6545-FARMER_HOURS,0)*TEMP_RATE</x:f>
        <x:v>82759.3924031591</x:v>
      </x:c>
      <x:c r="R6545" s="268" t="n">
        <x:f>O6545-P6545-Q6545-FIXED_COST</x:f>
        <x:v>38000.6075968409</x:v>
      </x:c>
      <x:c r="S6545" s="139" t="str">
        <x:f>IF(AND(L6545&lt;=TOTAL_BED_CAP,N6545&lt;=TEMP_WORKER_CAP),"YES","NO")</x:f>
        <x:v>YES</x:v>
      </x:c>
      <x:c r="T6545" s="139" t="n">
        <x:f>IF(S6545="YES",R6545,-1E+99)</x:f>
        <x:v>38000.6075968409</x:v>
      </x:c>
    </x:row>
    <x:row r="6546">
      <x:c r="A6546" s="139"/>
      <x:c r="B6546" s="139"/>
      <x:c r="C6546" s="139"/>
      <x:c r="D6546" s="139"/>
      <x:c r="E6546" s="139"/>
      <x:c r="F6546" s="139"/>
      <x:c r="G6546" s="139"/>
      <x:c r="H6546" s="139"/>
      <x:c r="I6546" s="266" t="n">
        <x:f>INT((ROW()-ROW($I$46))/((CARROT_CAP+1)*(MESCLUN_CAP+1)))</x:f>
        <x:v>9</x:v>
      </x:c>
      <x:c r="J6546" s="266" t="n">
        <x:f>MOD(INT((ROW()-ROW($I$46))/(MESCLUN_CAP+1)),CARROT_CAP+1)</x:f>
        <x:v>20</x:v>
      </x:c>
      <x:c r="K6546" s="266" t="n">
        <x:f>MOD(ROW()-ROW($I$46),MESCLUN_CAP+1)</x:f>
        <x:v>21</x:v>
      </x:c>
      <x:c r="L6546" s="266" t="n">
        <x:f>SUM(I6546:K6546)</x:f>
        <x:v>50</x:v>
      </x:c>
      <x:c r="M6546" s="267" t="n">
        <x:f>I6546*TOMATO_HOURS*WEEKS*(1+TOMATO_DIM)^I6546+J6546*CARROT_HOURS*WEEKS*(1+CARROT_DIM)^J6546+K6546*MESCLUN_HOURS*WEEKS*(1+MESCLUN_DIM)^K6546</x:f>
        <x:v>4119.776742648408</x:v>
      </x:c>
      <x:c r="N6546" s="267" t="n">
        <x:f>MAX(M6546-FARMER_HOURS,0)/TEMP_HOURS_PER_WORKER</x:f>
        <x:v>2.3609560712836166</x:v>
      </x:c>
      <x:c r="O6546" s="268" t="n">
        <x:f>I6546*TOMATO_PRICE+J6546*CARROT_PRICE+K6546*MESCLUN_PRICE</x:f>
        <x:v>177780</x:v>
      </x:c>
      <x:c r="P6546" s="268" t="n">
        <x:f>I6546*TOMATO_FERTILIZER+J6546*CARROT_FERTILIZER+K6546*MESCLUN_FERTILIZER</x:f>
        <x:v>35200</x:v>
      </x:c>
      <x:c r="Q6546" s="268" t="n">
        <x:f>MIN(M6546,FARMER_HOURS)*FARMER_RATE+MAX(M6546-FARMER_HOURS,0)*TEMP_RATE</x:f>
        <x:v>84023.90178209041</x:v>
      </x:c>
      <x:c r="R6546" s="268" t="n">
        <x:f>O6546-P6546-Q6546-FIXED_COST</x:f>
        <x:v>38556.09821790959</x:v>
      </x:c>
      <x:c r="S6546" s="139" t="str">
        <x:f>IF(AND(L6546&lt;=TOTAL_BED_CAP,N6546&lt;=TEMP_WORKER_CAP),"YES","NO")</x:f>
        <x:v>YES</x:v>
      </x:c>
      <x:c r="T6546" s="139" t="n">
        <x:f>IF(S6546="YES",R6546,-1E+99)</x:f>
        <x:v>38556.09821790959</x:v>
      </x:c>
    </x:row>
    <x:row r="6547">
      <x:c r="A6547" s="139"/>
      <x:c r="B6547" s="139"/>
      <x:c r="C6547" s="139"/>
      <x:c r="D6547" s="139"/>
      <x:c r="E6547" s="139"/>
      <x:c r="F6547" s="139"/>
      <x:c r="G6547" s="139"/>
      <x:c r="H6547" s="139"/>
      <x:c r="I6547" s="266" t="n">
        <x:f>INT((ROW()-ROW($I$46))/((CARROT_CAP+1)*(MESCLUN_CAP+1)))</x:f>
        <x:v>9</x:v>
      </x:c>
      <x:c r="J6547" s="266" t="n">
        <x:f>MOD(INT((ROW()-ROW($I$46))/(MESCLUN_CAP+1)),CARROT_CAP+1)</x:f>
        <x:v>20</x:v>
      </x:c>
      <x:c r="K6547" s="266" t="n">
        <x:f>MOD(ROW()-ROW($I$46),MESCLUN_CAP+1)</x:f>
        <x:v>22</x:v>
      </x:c>
      <x:c r="L6547" s="266" t="n">
        <x:f>SUM(I6547:K6547)</x:f>
        <x:v>51</x:v>
      </x:c>
      <x:c r="M6547" s="267" t="n">
        <x:f>I6547*TOMATO_HOURS*WEEKS*(1+TOMATO_DIM)^I6547+J6547*CARROT_HOURS*WEEKS*(1+CARROT_DIM)^J6547+K6547*MESCLUN_HOURS*WEEKS*(1+MESCLUN_DIM)^K6547</x:f>
        <x:v>4194.253089894804</x:v>
      </x:c>
      <x:c r="N6547" s="267" t="n">
        <x:f>MAX(M6547-FARMER_HOURS,0)/TEMP_HOURS_PER_WORKER</x:f>
        <x:v>2.412675756871392</x:v>
      </x:c>
      <x:c r="O6547" s="268" t="n">
        <x:f>I6547*TOMATO_PRICE+J6547*CARROT_PRICE+K6547*MESCLUN_PRICE</x:f>
        <x:v>180480</x:v>
      </x:c>
      <x:c r="P6547" s="268" t="n">
        <x:f>I6547*TOMATO_FERTILIZER+J6547*CARROT_FERTILIZER+K6547*MESCLUN_FERTILIZER</x:f>
        <x:v>36080</x:v>
      </x:c>
      <x:c r="Q6547" s="268" t="n">
        <x:f>MIN(M6547,FARMER_HOURS)*FARMER_RATE+MAX(M6547-FARMER_HOURS,0)*TEMP_RATE</x:f>
        <x:v>85316.8939217848</x:v>
      </x:c>
      <x:c r="R6547" s="268" t="n">
        <x:f>O6547-P6547-Q6547-FIXED_COST</x:f>
        <x:v>39083.106078215205</x:v>
      </x:c>
      <x:c r="S6547" s="139" t="str">
        <x:f>IF(AND(L6547&lt;=TOTAL_BED_CAP,N6547&lt;=TEMP_WORKER_CAP),"YES","NO")</x:f>
        <x:v>YES</x:v>
      </x:c>
      <x:c r="T6547" s="139" t="n">
        <x:f>IF(S6547="YES",R6547,-1E+99)</x:f>
        <x:v>39083.106078215205</x:v>
      </x:c>
    </x:row>
    <x:row r="6548">
      <x:c r="A6548" s="139"/>
      <x:c r="B6548" s="139"/>
      <x:c r="C6548" s="139"/>
      <x:c r="D6548" s="139"/>
      <x:c r="E6548" s="139"/>
      <x:c r="F6548" s="139"/>
      <x:c r="G6548" s="139"/>
      <x:c r="H6548" s="139"/>
      <x:c r="I6548" s="266" t="n">
        <x:f>INT((ROW()-ROW($I$46))/((CARROT_CAP+1)*(MESCLUN_CAP+1)))</x:f>
        <x:v>9</x:v>
      </x:c>
      <x:c r="J6548" s="266" t="n">
        <x:f>MOD(INT((ROW()-ROW($I$46))/(MESCLUN_CAP+1)),CARROT_CAP+1)</x:f>
        <x:v>20</x:v>
      </x:c>
      <x:c r="K6548" s="266" t="n">
        <x:f>MOD(ROW()-ROW($I$46),MESCLUN_CAP+1)</x:f>
        <x:v>23</x:v>
      </x:c>
      <x:c r="L6548" s="266" t="n">
        <x:f>SUM(I6548:K6548)</x:f>
        <x:v>52</x:v>
      </x:c>
      <x:c r="M6548" s="267" t="n">
        <x:f>I6548*TOMATO_HOURS*WEEKS*(1+TOMATO_DIM)^I6548+J6548*CARROT_HOURS*WEEKS*(1+CARROT_DIM)^J6548+K6548*MESCLUN_HOURS*WEEKS*(1+MESCLUN_DIM)^K6548</x:f>
        <x:v>4270.39967875224</x:v>
      </x:c>
      <x:c r="N6548" s="267" t="n">
        <x:f>MAX(M6548-FARMER_HOURS,0)/TEMP_HOURS_PER_WORKER</x:f>
        <x:v>2.4655553324668333</x:v>
      </x:c>
      <x:c r="O6548" s="268" t="n">
        <x:f>I6548*TOMATO_PRICE+J6548*CARROT_PRICE+K6548*MESCLUN_PRICE</x:f>
        <x:v>183180</x:v>
      </x:c>
      <x:c r="P6548" s="268" t="n">
        <x:f>I6548*TOMATO_FERTILIZER+J6548*CARROT_FERTILIZER+K6548*MESCLUN_FERTILIZER</x:f>
        <x:v>36960</x:v>
      </x:c>
      <x:c r="Q6548" s="268" t="n">
        <x:f>MIN(M6548,FARMER_HOURS)*FARMER_RATE+MAX(M6548-FARMER_HOURS,0)*TEMP_RATE</x:f>
        <x:v>86638.88331167083</x:v>
      </x:c>
      <x:c r="R6548" s="268" t="n">
        <x:f>O6548-P6548-Q6548-FIXED_COST</x:f>
        <x:v>39581.11668832917</x:v>
      </x:c>
      <x:c r="S6548" s="139" t="str">
        <x:f>IF(AND(L6548&lt;=TOTAL_BED_CAP,N6548&lt;=TEMP_WORKER_CAP),"YES","NO")</x:f>
        <x:v>YES</x:v>
      </x:c>
      <x:c r="T6548" s="139" t="n">
        <x:f>IF(S6548="YES",R6548,-1E+99)</x:f>
        <x:v>39581.11668832917</x:v>
      </x:c>
    </x:row>
    <x:row r="6549">
      <x:c r="A6549" s="139"/>
      <x:c r="B6549" s="139"/>
      <x:c r="C6549" s="139"/>
      <x:c r="D6549" s="139"/>
      <x:c r="E6549" s="139"/>
      <x:c r="F6549" s="139"/>
      <x:c r="G6549" s="139"/>
      <x:c r="H6549" s="139"/>
      <x:c r="I6549" s="266" t="n">
        <x:f>INT((ROW()-ROW($I$46))/((CARROT_CAP+1)*(MESCLUN_CAP+1)))</x:f>
        <x:v>9</x:v>
      </x:c>
      <x:c r="J6549" s="266" t="n">
        <x:f>MOD(INT((ROW()-ROW($I$46))/(MESCLUN_CAP+1)),CARROT_CAP+1)</x:f>
        <x:v>20</x:v>
      </x:c>
      <x:c r="K6549" s="266" t="n">
        <x:f>MOD(ROW()-ROW($I$46),MESCLUN_CAP+1)</x:f>
        <x:v>24</x:v>
      </x:c>
      <x:c r="L6549" s="266" t="n">
        <x:f>SUM(I6549:K6549)</x:f>
        <x:v>53</x:v>
      </x:c>
      <x:c r="M6549" s="267" t="n">
        <x:f>I6549*TOMATO_HOURS*WEEKS*(1+TOMATO_DIM)^I6549+J6549*CARROT_HOURS*WEEKS*(1+CARROT_DIM)^J6549+K6549*MESCLUN_HOURS*WEEKS*(1+MESCLUN_DIM)^K6549</x:f>
        <x:v>4348.246628331736</x:v>
      </x:c>
      <x:c r="N6549" s="267" t="n">
        <x:f>MAX(M6549-FARMER_HOURS,0)/TEMP_HOURS_PER_WORKER</x:f>
        <x:v>2.5196157141192614</x:v>
      </x:c>
      <x:c r="O6549" s="268" t="n">
        <x:f>I6549*TOMATO_PRICE+J6549*CARROT_PRICE+K6549*MESCLUN_PRICE</x:f>
        <x:v>185880</x:v>
      </x:c>
      <x:c r="P6549" s="268" t="n">
        <x:f>I6549*TOMATO_FERTILIZER+J6549*CARROT_FERTILIZER+K6549*MESCLUN_FERTILIZER</x:f>
        <x:v>37840</x:v>
      </x:c>
      <x:c r="Q6549" s="268" t="n">
        <x:f>MIN(M6549,FARMER_HOURS)*FARMER_RATE+MAX(M6549-FARMER_HOURS,0)*TEMP_RATE</x:f>
        <x:v>87990.39285298153</x:v>
      </x:c>
      <x:c r="R6549" s="268" t="n">
        <x:f>O6549-P6549-Q6549-FIXED_COST</x:f>
        <x:v>40049.60714701847</x:v>
      </x:c>
      <x:c r="S6549" s="139" t="str">
        <x:f>IF(AND(L6549&lt;=TOTAL_BED_CAP,N6549&lt;=TEMP_WORKER_CAP),"YES","NO")</x:f>
        <x:v>YES</x:v>
      </x:c>
      <x:c r="T6549" s="139" t="n">
        <x:f>IF(S6549="YES",R6549,-1E+99)</x:f>
        <x:v>40049.60714701847</x:v>
      </x:c>
    </x:row>
    <x:row r="6550">
      <x:c r="A6550" s="139"/>
      <x:c r="B6550" s="139"/>
      <x:c r="C6550" s="139"/>
      <x:c r="D6550" s="139"/>
      <x:c r="E6550" s="139"/>
      <x:c r="F6550" s="139"/>
      <x:c r="G6550" s="139"/>
      <x:c r="H6550" s="139"/>
      <x:c r="I6550" s="266" t="n">
        <x:f>INT((ROW()-ROW($I$46))/((CARROT_CAP+1)*(MESCLUN_CAP+1)))</x:f>
        <x:v>9</x:v>
      </x:c>
      <x:c r="J6550" s="266" t="n">
        <x:f>MOD(INT((ROW()-ROW($I$46))/(MESCLUN_CAP+1)),CARROT_CAP+1)</x:f>
        <x:v>20</x:v>
      </x:c>
      <x:c r="K6550" s="266" t="n">
        <x:f>MOD(ROW()-ROW($I$46),MESCLUN_CAP+1)</x:f>
        <x:v>25</x:v>
      </x:c>
      <x:c r="L6550" s="266" t="n">
        <x:f>SUM(I6550:K6550)</x:f>
        <x:v>54</x:v>
      </x:c>
      <x:c r="M6550" s="267" t="n">
        <x:f>I6550*TOMATO_HOURS*WEEKS*(1+TOMATO_DIM)^I6550+J6550*CARROT_HOURS*WEEKS*(1+CARROT_DIM)^J6550+K6550*MESCLUN_HOURS*WEEKS*(1+MESCLUN_DIM)^K6550</x:f>
        <x:v>4427.824549746833</x:v>
      </x:c>
      <x:c r="N6550" s="267" t="n">
        <x:f>MAX(M6550-FARMER_HOURS,0)/TEMP_HOURS_PER_WORKER</x:f>
        <x:v>2.574878159546412</x:v>
      </x:c>
      <x:c r="O6550" s="268" t="n">
        <x:f>I6550*TOMATO_PRICE+J6550*CARROT_PRICE+K6550*MESCLUN_PRICE</x:f>
        <x:v>188580</x:v>
      </x:c>
      <x:c r="P6550" s="268" t="n">
        <x:f>I6550*TOMATO_FERTILIZER+J6550*CARROT_FERTILIZER+K6550*MESCLUN_FERTILIZER</x:f>
        <x:v>38720</x:v>
      </x:c>
      <x:c r="Q6550" s="268" t="n">
        <x:f>MIN(M6550,FARMER_HOURS)*FARMER_RATE+MAX(M6550-FARMER_HOURS,0)*TEMP_RATE</x:f>
        <x:v>89371.9539886603</x:v>
      </x:c>
      <x:c r="R6550" s="268" t="n">
        <x:f>O6550-P6550-Q6550-FIXED_COST</x:f>
        <x:v>40488.0460113397</x:v>
      </x:c>
      <x:c r="S6550" s="139" t="str">
        <x:f>IF(AND(L6550&lt;=TOTAL_BED_CAP,N6550&lt;=TEMP_WORKER_CAP),"YES","NO")</x:f>
        <x:v>YES</x:v>
      </x:c>
      <x:c r="T6550" s="139" t="n">
        <x:f>IF(S6550="YES",R6550,-1E+99)</x:f>
        <x:v>40488.0460113397</x:v>
      </x:c>
    </x:row>
    <x:row r="6551">
      <x:c r="A6551" s="139"/>
      <x:c r="B6551" s="139"/>
      <x:c r="C6551" s="139"/>
      <x:c r="D6551" s="139"/>
      <x:c r="E6551" s="139"/>
      <x:c r="F6551" s="139"/>
      <x:c r="G6551" s="139"/>
      <x:c r="H6551" s="139"/>
      <x:c r="I6551" s="266" t="n">
        <x:f>INT((ROW()-ROW($I$46))/((CARROT_CAP+1)*(MESCLUN_CAP+1)))</x:f>
        <x:v>9</x:v>
      </x:c>
      <x:c r="J6551" s="266" t="n">
        <x:f>MOD(INT((ROW()-ROW($I$46))/(MESCLUN_CAP+1)),CARROT_CAP+1)</x:f>
        <x:v>20</x:v>
      </x:c>
      <x:c r="K6551" s="266" t="n">
        <x:f>MOD(ROW()-ROW($I$46),MESCLUN_CAP+1)</x:f>
        <x:v>26</x:v>
      </x:c>
      <x:c r="L6551" s="266" t="n">
        <x:f>SUM(I6551:K6551)</x:f>
        <x:v>55</x:v>
      </x:c>
      <x:c r="M6551" s="267" t="n">
        <x:f>I6551*TOMATO_HOURS*WEEKS*(1+TOMATO_DIM)^I6551+J6551*CARROT_HOURS*WEEKS*(1+CARROT_DIM)^J6551+K6551*MESCLUN_HOURS*WEEKS*(1+MESCLUN_DIM)^K6551</x:f>
        <x:v>4509.164553707551</x:v>
      </x:c>
      <x:c r="N6551" s="267" t="n">
        <x:f>MAX(M6551-FARMER_HOURS,0)/TEMP_HOURS_PER_WORKER</x:f>
        <x:v>2.6313642734080216</x:v>
      </x:c>
      <x:c r="O6551" s="268" t="n">
        <x:f>I6551*TOMATO_PRICE+J6551*CARROT_PRICE+K6551*MESCLUN_PRICE</x:f>
        <x:v>191280</x:v>
      </x:c>
      <x:c r="P6551" s="268" t="n">
        <x:f>I6551*TOMATO_FERTILIZER+J6551*CARROT_FERTILIZER+K6551*MESCLUN_FERTILIZER</x:f>
        <x:v>39600</x:v>
      </x:c>
      <x:c r="Q6551" s="268" t="n">
        <x:f>MIN(M6551,FARMER_HOURS)*FARMER_RATE+MAX(M6551-FARMER_HOURS,0)*TEMP_RATE</x:f>
        <x:v>90784.10683520054</x:v>
      </x:c>
      <x:c r="R6551" s="268" t="n">
        <x:f>O6551-P6551-Q6551-FIXED_COST</x:f>
        <x:v>40895.89316479946</x:v>
      </x:c>
      <x:c r="S6551" s="139" t="str">
        <x:f>IF(AND(L6551&lt;=TOTAL_BED_CAP,N6551&lt;=TEMP_WORKER_CAP),"YES","NO")</x:f>
        <x:v>YES</x:v>
      </x:c>
      <x:c r="T6551" s="139" t="n">
        <x:f>IF(S6551="YES",R6551,-1E+99)</x:f>
        <x:v>40895.89316479946</x:v>
      </x:c>
    </x:row>
    <x:row r="6552">
      <x:c r="A6552" s="139"/>
      <x:c r="B6552" s="139"/>
      <x:c r="C6552" s="139"/>
      <x:c r="D6552" s="139"/>
      <x:c r="E6552" s="139"/>
      <x:c r="F6552" s="139"/>
      <x:c r="G6552" s="139"/>
      <x:c r="H6552" s="139"/>
      <x:c r="I6552" s="266" t="n">
        <x:f>INT((ROW()-ROW($I$46))/((CARROT_CAP+1)*(MESCLUN_CAP+1)))</x:f>
        <x:v>9</x:v>
      </x:c>
      <x:c r="J6552" s="266" t="n">
        <x:f>MOD(INT((ROW()-ROW($I$46))/(MESCLUN_CAP+1)),CARROT_CAP+1)</x:f>
        <x:v>20</x:v>
      </x:c>
      <x:c r="K6552" s="266" t="n">
        <x:f>MOD(ROW()-ROW($I$46),MESCLUN_CAP+1)</x:f>
        <x:v>27</x:v>
      </x:c>
      <x:c r="L6552" s="266" t="n">
        <x:f>SUM(I6552:K6552)</x:f>
        <x:v>56</x:v>
      </x:c>
      <x:c r="M6552" s="267" t="n">
        <x:f>I6552*TOMATO_HOURS*WEEKS*(1+TOMATO_DIM)^I6552+J6552*CARROT_HOURS*WEEKS*(1+CARROT_DIM)^J6552+K6552*MESCLUN_HOURS*WEEKS*(1+MESCLUN_DIM)^K6552</x:f>
        <x:v>4592.298258227308</x:v>
      </x:c>
      <x:c r="N6552" s="267" t="n">
        <x:f>MAX(M6552-FARMER_HOURS,0)/TEMP_HOURS_PER_WORKER</x:f>
        <x:v>2.6890960126578527</x:v>
      </x:c>
      <x:c r="O6552" s="268" t="n">
        <x:f>I6552*TOMATO_PRICE+J6552*CARROT_PRICE+K6552*MESCLUN_PRICE</x:f>
        <x:v>193980</x:v>
      </x:c>
      <x:c r="P6552" s="268" t="n">
        <x:f>I6552*TOMATO_FERTILIZER+J6552*CARROT_FERTILIZER+K6552*MESCLUN_FERTILIZER</x:f>
        <x:v>40480</x:v>
      </x:c>
      <x:c r="Q6552" s="268" t="n">
        <x:f>MIN(M6552,FARMER_HOURS)*FARMER_RATE+MAX(M6552-FARMER_HOURS,0)*TEMP_RATE</x:f>
        <x:v>92227.40031644632</x:v>
      </x:c>
      <x:c r="R6552" s="268" t="n">
        <x:f>O6552-P6552-Q6552-FIXED_COST</x:f>
        <x:v>41272.59968355368</x:v>
      </x:c>
      <x:c r="S6552" s="139" t="str">
        <x:f>IF(AND(L6552&lt;=TOTAL_BED_CAP,N6552&lt;=TEMP_WORKER_CAP),"YES","NO")</x:f>
        <x:v>YES</x:v>
      </x:c>
      <x:c r="T6552" s="139" t="n">
        <x:f>IF(S6552="YES",R6552,-1E+99)</x:f>
        <x:v>41272.59968355368</x:v>
      </x:c>
    </x:row>
    <x:row r="6553">
      <x:c r="A6553" s="139"/>
      <x:c r="B6553" s="139"/>
      <x:c r="C6553" s="139"/>
      <x:c r="D6553" s="139"/>
      <x:c r="E6553" s="139"/>
      <x:c r="F6553" s="139"/>
      <x:c r="G6553" s="139"/>
      <x:c r="H6553" s="139"/>
      <x:c r="I6553" s="266" t="n">
        <x:f>INT((ROW()-ROW($I$46))/((CARROT_CAP+1)*(MESCLUN_CAP+1)))</x:f>
        <x:v>9</x:v>
      </x:c>
      <x:c r="J6553" s="266" t="n">
        <x:f>MOD(INT((ROW()-ROW($I$46))/(MESCLUN_CAP+1)),CARROT_CAP+1)</x:f>
        <x:v>20</x:v>
      </x:c>
      <x:c r="K6553" s="266" t="n">
        <x:f>MOD(ROW()-ROW($I$46),MESCLUN_CAP+1)</x:f>
        <x:v>28</x:v>
      </x:c>
      <x:c r="L6553" s="266" t="n">
        <x:f>SUM(I6553:K6553)</x:f>
        <x:v>57</x:v>
      </x:c>
      <x:c r="M6553" s="267" t="n">
        <x:f>I6553*TOMATO_HOURS*WEEKS*(1+TOMATO_DIM)^I6553+J6553*CARROT_HOURS*WEEKS*(1+CARROT_DIM)^J6553+K6553*MESCLUN_HOURS*WEEKS*(1+MESCLUN_DIM)^K6553</x:f>
        <x:v>4677.257796444461</x:v>
      </x:c>
      <x:c r="N6553" s="267" t="n">
        <x:f>MAX(M6553-FARMER_HOURS,0)/TEMP_HOURS_PER_WORKER</x:f>
        <x:v>2.74809569197532</x:v>
      </x:c>
      <x:c r="O6553" s="268" t="n">
        <x:f>I6553*TOMATO_PRICE+J6553*CARROT_PRICE+K6553*MESCLUN_PRICE</x:f>
        <x:v>196680</x:v>
      </x:c>
      <x:c r="P6553" s="268" t="n">
        <x:f>I6553*TOMATO_FERTILIZER+J6553*CARROT_FERTILIZER+K6553*MESCLUN_FERTILIZER</x:f>
        <x:v>41360</x:v>
      </x:c>
      <x:c r="Q6553" s="268" t="n">
        <x:f>MIN(M6553,FARMER_HOURS)*FARMER_RATE+MAX(M6553-FARMER_HOURS,0)*TEMP_RATE</x:f>
        <x:v>93702.392299383</x:v>
      </x:c>
      <x:c r="R6553" s="268" t="n">
        <x:f>O6553-P6553-Q6553-FIXED_COST</x:f>
        <x:v>41617.607700616994</x:v>
      </x:c>
      <x:c r="S6553" s="139" t="str">
        <x:f>IF(AND(L6553&lt;=TOTAL_BED_CAP,N6553&lt;=TEMP_WORKER_CAP),"YES","NO")</x:f>
        <x:v>YES</x:v>
      </x:c>
      <x:c r="T6553" s="139" t="n">
        <x:f>IF(S6553="YES",R6553,-1E+99)</x:f>
        <x:v>41617.607700616994</x:v>
      </x:c>
    </x:row>
    <x:row r="6554">
      <x:c r="A6554" s="139"/>
      <x:c r="B6554" s="139"/>
      <x:c r="C6554" s="139"/>
      <x:c r="D6554" s="139"/>
      <x:c r="E6554" s="139"/>
      <x:c r="F6554" s="139"/>
      <x:c r="G6554" s="139"/>
      <x:c r="H6554" s="139"/>
      <x:c r="I6554" s="266" t="n">
        <x:f>INT((ROW()-ROW($I$46))/((CARROT_CAP+1)*(MESCLUN_CAP+1)))</x:f>
        <x:v>9</x:v>
      </x:c>
      <x:c r="J6554" s="266" t="n">
        <x:f>MOD(INT((ROW()-ROW($I$46))/(MESCLUN_CAP+1)),CARROT_CAP+1)</x:f>
        <x:v>20</x:v>
      </x:c>
      <x:c r="K6554" s="266" t="n">
        <x:f>MOD(ROW()-ROW($I$46),MESCLUN_CAP+1)</x:f>
        <x:v>29</x:v>
      </x:c>
      <x:c r="L6554" s="266" t="n">
        <x:f>SUM(I6554:K6554)</x:f>
        <x:v>58</x:v>
      </x:c>
      <x:c r="M6554" s="267" t="n">
        <x:f>I6554*TOMATO_HOURS*WEEKS*(1+TOMATO_DIM)^I6554+J6554*CARROT_HOURS*WEEKS*(1+CARROT_DIM)^J6554+K6554*MESCLUN_HOURS*WEEKS*(1+MESCLUN_DIM)^K6554</x:f>
        <x:v>4764.075824560115</x:v>
      </x:c>
      <x:c r="N6554" s="267" t="n">
        <x:f>MAX(M6554-FARMER_HOURS,0)/TEMP_HOURS_PER_WORKER</x:f>
        <x:v>2.8083859892778573</x:v>
      </x:c>
      <x:c r="O6554" s="268" t="n">
        <x:f>I6554*TOMATO_PRICE+J6554*CARROT_PRICE+K6554*MESCLUN_PRICE</x:f>
        <x:v>199380</x:v>
      </x:c>
      <x:c r="P6554" s="268" t="n">
        <x:f>I6554*TOMATO_FERTILIZER+J6554*CARROT_FERTILIZER+K6554*MESCLUN_FERTILIZER</x:f>
        <x:v>42240</x:v>
      </x:c>
      <x:c r="Q6554" s="268" t="n">
        <x:f>MIN(M6554,FARMER_HOURS)*FARMER_RATE+MAX(M6554-FARMER_HOURS,0)*TEMP_RATE</x:f>
        <x:v>95209.64973194643</x:v>
      </x:c>
      <x:c r="R6554" s="268" t="n">
        <x:f>O6554-P6554-Q6554-FIXED_COST</x:f>
        <x:v>41930.350268053575</x:v>
      </x:c>
      <x:c r="S6554" s="139" t="str">
        <x:f>IF(AND(L6554&lt;=TOTAL_BED_CAP,N6554&lt;=TEMP_WORKER_CAP),"YES","NO")</x:f>
        <x:v>YES</x:v>
      </x:c>
      <x:c r="T6554" s="139" t="n">
        <x:f>IF(S6554="YES",R6554,-1E+99)</x:f>
        <x:v>41930.350268053575</x:v>
      </x:c>
    </x:row>
    <x:row r="6555">
      <x:c r="A6555" s="139"/>
      <x:c r="B6555" s="139"/>
      <x:c r="C6555" s="139"/>
      <x:c r="D6555" s="139"/>
      <x:c r="E6555" s="139"/>
      <x:c r="F6555" s="139"/>
      <x:c r="G6555" s="139"/>
      <x:c r="H6555" s="139"/>
      <x:c r="I6555" s="266" t="n">
        <x:f>INT((ROW()-ROW($I$46))/((CARROT_CAP+1)*(MESCLUN_CAP+1)))</x:f>
        <x:v>9</x:v>
      </x:c>
      <x:c r="J6555" s="266" t="n">
        <x:f>MOD(INT((ROW()-ROW($I$46))/(MESCLUN_CAP+1)),CARROT_CAP+1)</x:f>
        <x:v>20</x:v>
      </x:c>
      <x:c r="K6555" s="266" t="n">
        <x:f>MOD(ROW()-ROW($I$46),MESCLUN_CAP+1)</x:f>
        <x:v>30</x:v>
      </x:c>
      <x:c r="L6555" s="266" t="n">
        <x:f>SUM(I6555:K6555)</x:f>
        <x:v>59</x:v>
      </x:c>
      <x:c r="M6555" s="267" t="n">
        <x:f>I6555*TOMATO_HOURS*WEEKS*(1+TOMATO_DIM)^I6555+J6555*CARROT_HOURS*WEEKS*(1+CARROT_DIM)^J6555+K6555*MESCLUN_HOURS*WEEKS*(1+MESCLUN_DIM)^K6555</x:f>
        <x:v>4852.785529893885</x:v>
      </x:c>
      <x:c r="N6555" s="267" t="n">
        <x:f>MAX(M6555-FARMER_HOURS,0)/TEMP_HOURS_PER_WORKER</x:f>
        <x:v>2.8699899513151976</x:v>
      </x:c>
      <x:c r="O6555" s="268" t="n">
        <x:f>I6555*TOMATO_PRICE+J6555*CARROT_PRICE+K6555*MESCLUN_PRICE</x:f>
        <x:v>202080</x:v>
      </x:c>
      <x:c r="P6555" s="268" t="n">
        <x:f>I6555*TOMATO_FERTILIZER+J6555*CARROT_FERTILIZER+K6555*MESCLUN_FERTILIZER</x:f>
        <x:v>43120</x:v>
      </x:c>
      <x:c r="Q6555" s="268" t="n">
        <x:f>MIN(M6555,FARMER_HOURS)*FARMER_RATE+MAX(M6555-FARMER_HOURS,0)*TEMP_RATE</x:f>
        <x:v>96749.74878287995</x:v>
      </x:c>
      <x:c r="R6555" s="268" t="n">
        <x:f>O6555-P6555-Q6555-FIXED_COST</x:f>
        <x:v>42210.25121712005</x:v>
      </x:c>
      <x:c r="S6555" s="139" t="str">
        <x:f>IF(AND(L6555&lt;=TOTAL_BED_CAP,N6555&lt;=TEMP_WORKER_CAP),"YES","NO")</x:f>
        <x:v>YES</x:v>
      </x:c>
      <x:c r="T6555" s="139" t="n">
        <x:f>IF(S6555="YES",R6555,-1E+99)</x:f>
        <x:v>42210.25121712005</x:v>
      </x:c>
    </x:row>
    <x:row r="6556">
      <x:c r="A6556" s="139"/>
      <x:c r="B6556" s="139"/>
      <x:c r="C6556" s="139"/>
      <x:c r="D6556" s="139"/>
      <x:c r="E6556" s="139"/>
      <x:c r="F6556" s="139"/>
      <x:c r="G6556" s="139"/>
      <x:c r="H6556" s="139"/>
      <x:c r="I6556" s="266" t="n">
        <x:f>INT((ROW()-ROW($I$46))/((CARROT_CAP+1)*(MESCLUN_CAP+1)))</x:f>
        <x:v>10</x:v>
      </x:c>
      <x:c r="J6556" s="266" t="n">
        <x:f>MOD(INT((ROW()-ROW($I$46))/(MESCLUN_CAP+1)),CARROT_CAP+1)</x:f>
        <x:v>0</x:v>
      </x:c>
      <x:c r="K6556" s="266" t="n">
        <x:f>MOD(ROW()-ROW($I$46),MESCLUN_CAP+1)</x:f>
        <x:v>0</x:v>
      </x:c>
      <x:c r="L6556" s="266" t="n">
        <x:f>SUM(I6556:K6556)</x:f>
        <x:v>10</x:v>
      </x:c>
      <x:c r="M6556" s="267" t="n">
        <x:f>I6556*TOMATO_HOURS*WEEKS*(1+TOMATO_DIM)^I6556+J6556*CARROT_HOURS*WEEKS*(1+CARROT_DIM)^J6556+K6556*MESCLUN_HOURS*WEEKS*(1+MESCLUN_DIM)^K6556</x:f>
        <x:v>2334.368214090002</x:v>
      </x:c>
      <x:c r="N6556" s="267" t="n">
        <x:f>MAX(M6556-FARMER_HOURS,0)/TEMP_HOURS_PER_WORKER</x:f>
        <x:v>1.1210890375625013</x:v>
      </x:c>
      <x:c r="O6556" s="268" t="n">
        <x:f>I6556*TOMATO_PRICE+J6556*CARROT_PRICE+K6556*MESCLUN_PRICE</x:f>
        <x:v>88000</x:v>
      </x:c>
      <x:c r="P6556" s="268" t="n">
        <x:f>I6556*TOMATO_FERTILIZER+J6556*CARROT_FERTILIZER+K6556*MESCLUN_FERTILIZER</x:f>
        <x:v>8800</x:v>
      </x:c>
      <x:c r="Q6556" s="268" t="n">
        <x:f>MIN(M6556,FARMER_HOURS)*FARMER_RATE+MAX(M6556-FARMER_HOURS,0)*TEMP_RATE</x:f>
        <x:v>53027.22593906253</x:v>
      </x:c>
      <x:c r="R6556" s="268" t="n">
        <x:f>O6556-P6556-Q6556-FIXED_COST</x:f>
        <x:v>6172.774060937467</x:v>
      </x:c>
      <x:c r="S6556" s="139" t="str">
        <x:f>IF(AND(L6556&lt;=TOTAL_BED_CAP,N6556&lt;=TEMP_WORKER_CAP),"YES","NO")</x:f>
        <x:v>YES</x:v>
      </x:c>
      <x:c r="T6556" s="139" t="n">
        <x:f>IF(S6556="YES",R6556,-1E+99)</x:f>
        <x:v>6172.774060937467</x:v>
      </x:c>
    </x:row>
    <x:row r="6557">
      <x:c r="A6557" s="139"/>
      <x:c r="B6557" s="139"/>
      <x:c r="C6557" s="139"/>
      <x:c r="D6557" s="139"/>
      <x:c r="E6557" s="139"/>
      <x:c r="F6557" s="139"/>
      <x:c r="G6557" s="139"/>
      <x:c r="H6557" s="139"/>
      <x:c r="I6557" s="266" t="n">
        <x:f>INT((ROW()-ROW($I$46))/((CARROT_CAP+1)*(MESCLUN_CAP+1)))</x:f>
        <x:v>10</x:v>
      </x:c>
      <x:c r="J6557" s="266" t="n">
        <x:f>MOD(INT((ROW()-ROW($I$46))/(MESCLUN_CAP+1)),CARROT_CAP+1)</x:f>
        <x:v>0</x:v>
      </x:c>
      <x:c r="K6557" s="266" t="n">
        <x:f>MOD(ROW()-ROW($I$46),MESCLUN_CAP+1)</x:f>
        <x:v>1</x:v>
      </x:c>
      <x:c r="L6557" s="266" t="n">
        <x:f>SUM(I6557:K6557)</x:f>
        <x:v>11</x:v>
      </x:c>
      <x:c r="M6557" s="267" t="n">
        <x:f>I6557*TOMATO_HOURS*WEEKS*(1+TOMATO_DIM)^I6557+J6557*CARROT_HOURS*WEEKS*(1+CARROT_DIM)^J6557+K6557*MESCLUN_HOURS*WEEKS*(1+MESCLUN_DIM)^K6557</x:f>
        <x:v>2379.930714090002</x:v>
      </x:c>
      <x:c r="N6557" s="267" t="n">
        <x:f>MAX(M6557-FARMER_HOURS,0)/TEMP_HOURS_PER_WORKER</x:f>
        <x:v>1.1527296625625012</x:v>
      </x:c>
      <x:c r="O6557" s="268" t="n">
        <x:f>I6557*TOMATO_PRICE+J6557*CARROT_PRICE+K6557*MESCLUN_PRICE</x:f>
        <x:v>90700</x:v>
      </x:c>
      <x:c r="P6557" s="268" t="n">
        <x:f>I6557*TOMATO_FERTILIZER+J6557*CARROT_FERTILIZER+K6557*MESCLUN_FERTILIZER</x:f>
        <x:v>9680</x:v>
      </x:c>
      <x:c r="Q6557" s="268" t="n">
        <x:f>MIN(M6557,FARMER_HOURS)*FARMER_RATE+MAX(M6557-FARMER_HOURS,0)*TEMP_RATE</x:f>
        <x:v>53818.24156406253</x:v>
      </x:c>
      <x:c r="R6557" s="268" t="n">
        <x:f>O6557-P6557-Q6557-FIXED_COST</x:f>
        <x:v>7201.758435937467</x:v>
      </x:c>
      <x:c r="S6557" s="139" t="str">
        <x:f>IF(AND(L6557&lt;=TOTAL_BED_CAP,N6557&lt;=TEMP_WORKER_CAP),"YES","NO")</x:f>
        <x:v>YES</x:v>
      </x:c>
      <x:c r="T6557" s="139" t="n">
        <x:f>IF(S6557="YES",R6557,-1E+99)</x:f>
        <x:v>7201.758435937467</x:v>
      </x:c>
    </x:row>
    <x:row r="6558">
      <x:c r="A6558" s="139"/>
      <x:c r="B6558" s="139"/>
      <x:c r="C6558" s="139"/>
      <x:c r="D6558" s="139"/>
      <x:c r="E6558" s="139"/>
      <x:c r="F6558" s="139"/>
      <x:c r="G6558" s="139"/>
      <x:c r="H6558" s="139"/>
      <x:c r="I6558" s="266" t="n">
        <x:f>INT((ROW()-ROW($I$46))/((CARROT_CAP+1)*(MESCLUN_CAP+1)))</x:f>
        <x:v>10</x:v>
      </x:c>
      <x:c r="J6558" s="266" t="n">
        <x:f>MOD(INT((ROW()-ROW($I$46))/(MESCLUN_CAP+1)),CARROT_CAP+1)</x:f>
        <x:v>0</x:v>
      </x:c>
      <x:c r="K6558" s="266" t="n">
        <x:f>MOD(ROW()-ROW($I$46),MESCLUN_CAP+1)</x:f>
        <x:v>2</x:v>
      </x:c>
      <x:c r="L6558" s="266" t="n">
        <x:f>SUM(I6558:K6558)</x:f>
        <x:v>12</x:v>
      </x:c>
      <x:c r="M6558" s="267" t="n">
        <x:f>I6558*TOMATO_HOURS*WEEKS*(1+TOMATO_DIM)^I6558+J6558*CARROT_HOURS*WEEKS*(1+CARROT_DIM)^J6558+K6558*MESCLUN_HOURS*WEEKS*(1+MESCLUN_DIM)^K6558</x:f>
        <x:v>2426.6322765900018</x:v>
      </x:c>
      <x:c r="N6558" s="267" t="n">
        <x:f>MAX(M6558-FARMER_HOURS,0)/TEMP_HOURS_PER_WORKER</x:f>
        <x:v>1.1851613031875012</x:v>
      </x:c>
      <x:c r="O6558" s="268" t="n">
        <x:f>I6558*TOMATO_PRICE+J6558*CARROT_PRICE+K6558*MESCLUN_PRICE</x:f>
        <x:v>93400</x:v>
      </x:c>
      <x:c r="P6558" s="268" t="n">
        <x:f>I6558*TOMATO_FERTILIZER+J6558*CARROT_FERTILIZER+K6558*MESCLUN_FERTILIZER</x:f>
        <x:v>10560</x:v>
      </x:c>
      <x:c r="Q6558" s="268" t="n">
        <x:f>MIN(M6558,FARMER_HOURS)*FARMER_RATE+MAX(M6558-FARMER_HOURS,0)*TEMP_RATE</x:f>
        <x:v>54629.032579687526</x:v>
      </x:c>
      <x:c r="R6558" s="268" t="n">
        <x:f>O6558-P6558-Q6558-FIXED_COST</x:f>
        <x:v>8210.967420312474</x:v>
      </x:c>
      <x:c r="S6558" s="139" t="str">
        <x:f>IF(AND(L6558&lt;=TOTAL_BED_CAP,N6558&lt;=TEMP_WORKER_CAP),"YES","NO")</x:f>
        <x:v>YES</x:v>
      </x:c>
      <x:c r="T6558" s="139" t="n">
        <x:f>IF(S6558="YES",R6558,-1E+99)</x:f>
        <x:v>8210.967420312474</x:v>
      </x:c>
    </x:row>
    <x:row r="6559">
      <x:c r="A6559" s="139"/>
      <x:c r="B6559" s="139"/>
      <x:c r="C6559" s="139"/>
      <x:c r="D6559" s="139"/>
      <x:c r="E6559" s="139"/>
      <x:c r="F6559" s="139"/>
      <x:c r="G6559" s="139"/>
      <x:c r="H6559" s="139"/>
      <x:c r="I6559" s="266" t="n">
        <x:f>INT((ROW()-ROW($I$46))/((CARROT_CAP+1)*(MESCLUN_CAP+1)))</x:f>
        <x:v>10</x:v>
      </x:c>
      <x:c r="J6559" s="266" t="n">
        <x:f>MOD(INT((ROW()-ROW($I$46))/(MESCLUN_CAP+1)),CARROT_CAP+1)</x:f>
        <x:v>0</x:v>
      </x:c>
      <x:c r="K6559" s="266" t="n">
        <x:f>MOD(ROW()-ROW($I$46),MESCLUN_CAP+1)</x:f>
        <x:v>3</x:v>
      </x:c>
      <x:c r="L6559" s="266" t="n">
        <x:f>SUM(I6559:K6559)</x:f>
        <x:v>13</x:v>
      </x:c>
      <x:c r="M6559" s="267" t="n">
        <x:f>I6559*TOMATO_HOURS*WEEKS*(1+TOMATO_DIM)^I6559+J6559*CARROT_HOURS*WEEKS*(1+CARROT_DIM)^J6559+K6559*MESCLUN_HOURS*WEEKS*(1+MESCLUN_DIM)^K6559</x:f>
        <x:v>2474.4942590118767</x:v>
      </x:c>
      <x:c r="N6559" s="267" t="n">
        <x:f>MAX(M6559-FARMER_HOURS,0)/TEMP_HOURS_PER_WORKER</x:f>
        <x:v>1.2183987909804699</x:v>
      </x:c>
      <x:c r="O6559" s="268" t="n">
        <x:f>I6559*TOMATO_PRICE+J6559*CARROT_PRICE+K6559*MESCLUN_PRICE</x:f>
        <x:v>96100</x:v>
      </x:c>
      <x:c r="P6559" s="268" t="n">
        <x:f>I6559*TOMATO_FERTILIZER+J6559*CARROT_FERTILIZER+K6559*MESCLUN_FERTILIZER</x:f>
        <x:v>11440</x:v>
      </x:c>
      <x:c r="Q6559" s="268" t="n">
        <x:f>MIN(M6559,FARMER_HOURS)*FARMER_RATE+MAX(M6559-FARMER_HOURS,0)*TEMP_RATE</x:f>
        <x:v>55459.969774511745</x:v>
      </x:c>
      <x:c r="R6559" s="268" t="n">
        <x:f>O6559-P6559-Q6559-FIXED_COST</x:f>
        <x:v>9200.030225488255</x:v>
      </x:c>
      <x:c r="S6559" s="139" t="str">
        <x:f>IF(AND(L6559&lt;=TOTAL_BED_CAP,N6559&lt;=TEMP_WORKER_CAP),"YES","NO")</x:f>
        <x:v>YES</x:v>
      </x:c>
      <x:c r="T6559" s="139" t="n">
        <x:f>IF(S6559="YES",R6559,-1E+99)</x:f>
        <x:v>9200.030225488255</x:v>
      </x:c>
    </x:row>
    <x:row r="6560">
      <x:c r="A6560" s="139"/>
      <x:c r="B6560" s="139"/>
      <x:c r="C6560" s="139"/>
      <x:c r="D6560" s="139"/>
      <x:c r="E6560" s="139"/>
      <x:c r="F6560" s="139"/>
      <x:c r="G6560" s="139"/>
      <x:c r="H6560" s="139"/>
      <x:c r="I6560" s="266" t="n">
        <x:f>INT((ROW()-ROW($I$46))/((CARROT_CAP+1)*(MESCLUN_CAP+1)))</x:f>
        <x:v>10</x:v>
      </x:c>
      <x:c r="J6560" s="266" t="n">
        <x:f>MOD(INT((ROW()-ROW($I$46))/(MESCLUN_CAP+1)),CARROT_CAP+1)</x:f>
        <x:v>0</x:v>
      </x:c>
      <x:c r="K6560" s="266" t="n">
        <x:f>MOD(ROW()-ROW($I$46),MESCLUN_CAP+1)</x:f>
        <x:v>4</x:v>
      </x:c>
      <x:c r="L6560" s="266" t="n">
        <x:f>SUM(I6560:K6560)</x:f>
        <x:v>14</x:v>
      </x:c>
      <x:c r="M6560" s="267" t="n">
        <x:f>I6560*TOMATO_HOURS*WEEKS*(1+TOMATO_DIM)^I6560+J6560*CARROT_HOURS*WEEKS*(1+CARROT_DIM)^J6560+K6560*MESCLUN_HOURS*WEEKS*(1+MESCLUN_DIM)^K6560</x:f>
        <x:v>2523.538374734533</x:v>
      </x:c>
      <x:c r="N6560" s="267" t="n">
        <x:f>MAX(M6560-FARMER_HOURS,0)/TEMP_HOURS_PER_WORKER</x:f>
        <x:v>1.252457204676759</x:v>
      </x:c>
      <x:c r="O6560" s="268" t="n">
        <x:f>I6560*TOMATO_PRICE+J6560*CARROT_PRICE+K6560*MESCLUN_PRICE</x:f>
        <x:v>98800</x:v>
      </x:c>
      <x:c r="P6560" s="268" t="n">
        <x:f>I6560*TOMATO_FERTILIZER+J6560*CARROT_FERTILIZER+K6560*MESCLUN_FERTILIZER</x:f>
        <x:v>12320</x:v>
      </x:c>
      <x:c r="Q6560" s="268" t="n">
        <x:f>MIN(M6560,FARMER_HOURS)*FARMER_RATE+MAX(M6560-FARMER_HOURS,0)*TEMP_RATE</x:f>
        <x:v>56311.43011691898</x:v>
      </x:c>
      <x:c r="R6560" s="268" t="n">
        <x:f>O6560-P6560-Q6560-FIXED_COST</x:f>
        <x:v>10168.569883081022</x:v>
      </x:c>
      <x:c r="S6560" s="139" t="str">
        <x:f>IF(AND(L6560&lt;=TOTAL_BED_CAP,N6560&lt;=TEMP_WORKER_CAP),"YES","NO")</x:f>
        <x:v>YES</x:v>
      </x:c>
      <x:c r="T6560" s="139" t="n">
        <x:f>IF(S6560="YES",R6560,-1E+99)</x:f>
        <x:v>10168.569883081022</x:v>
      </x:c>
    </x:row>
    <x:row r="6561">
      <x:c r="A6561" s="139"/>
      <x:c r="B6561" s="139"/>
      <x:c r="C6561" s="139"/>
      <x:c r="D6561" s="139"/>
      <x:c r="E6561" s="139"/>
      <x:c r="F6561" s="139"/>
      <x:c r="G6561" s="139"/>
      <x:c r="H6561" s="139"/>
      <x:c r="I6561" s="266" t="n">
        <x:f>INT((ROW()-ROW($I$46))/((CARROT_CAP+1)*(MESCLUN_CAP+1)))</x:f>
        <x:v>10</x:v>
      </x:c>
      <x:c r="J6561" s="266" t="n">
        <x:f>MOD(INT((ROW()-ROW($I$46))/(MESCLUN_CAP+1)),CARROT_CAP+1)</x:f>
        <x:v>0</x:v>
      </x:c>
      <x:c r="K6561" s="266" t="n">
        <x:f>MOD(ROW()-ROW($I$46),MESCLUN_CAP+1)</x:f>
        <x:v>5</x:v>
      </x:c>
      <x:c r="L6561" s="266" t="n">
        <x:f>SUM(I6561:K6561)</x:f>
        <x:v>15</x:v>
      </x:c>
      <x:c r="M6561" s="267" t="n">
        <x:f>I6561*TOMATO_HOURS*WEEKS*(1+TOMATO_DIM)^I6561+J6561*CARROT_HOURS*WEEKS*(1+CARROT_DIM)^J6561+K6561*MESCLUN_HOURS*WEEKS*(1+MESCLUN_DIM)^K6561</x:f>
        <x:v>2573.7866986557365</x:v>
      </x:c>
      <x:c r="N6561" s="267" t="n">
        <x:f>MAX(M6561-FARMER_HOURS,0)/TEMP_HOURS_PER_WORKER</x:f>
        <x:v>1.2873518740664838</x:v>
      </x:c>
      <x:c r="O6561" s="268" t="n">
        <x:f>I6561*TOMATO_PRICE+J6561*CARROT_PRICE+K6561*MESCLUN_PRICE</x:f>
        <x:v>101500</x:v>
      </x:c>
      <x:c r="P6561" s="268" t="n">
        <x:f>I6561*TOMATO_FERTILIZER+J6561*CARROT_FERTILIZER+K6561*MESCLUN_FERTILIZER</x:f>
        <x:v>13200</x:v>
      </x:c>
      <x:c r="Q6561" s="268" t="n">
        <x:f>MIN(M6561,FARMER_HOURS)*FARMER_RATE+MAX(M6561-FARMER_HOURS,0)*TEMP_RATE</x:f>
        <x:v>57183.79685166209</x:v>
      </x:c>
      <x:c r="R6561" s="268" t="n">
        <x:f>O6561-P6561-Q6561-FIXED_COST</x:f>
        <x:v>11116.20314833791</x:v>
      </x:c>
      <x:c r="S6561" s="139" t="str">
        <x:f>IF(AND(L6561&lt;=TOTAL_BED_CAP,N6561&lt;=TEMP_WORKER_CAP),"YES","NO")</x:f>
        <x:v>YES</x:v>
      </x:c>
      <x:c r="T6561" s="139" t="n">
        <x:f>IF(S6561="YES",R6561,-1E+99)</x:f>
        <x:v>11116.20314833791</x:v>
      </x:c>
    </x:row>
    <x:row r="6562">
      <x:c r="A6562" s="139"/>
      <x:c r="B6562" s="139"/>
      <x:c r="C6562" s="139"/>
      <x:c r="D6562" s="139"/>
      <x:c r="E6562" s="139"/>
      <x:c r="F6562" s="139"/>
      <x:c r="G6562" s="139"/>
      <x:c r="H6562" s="139"/>
      <x:c r="I6562" s="266" t="n">
        <x:f>INT((ROW()-ROW($I$46))/((CARROT_CAP+1)*(MESCLUN_CAP+1)))</x:f>
        <x:v>10</x:v>
      </x:c>
      <x:c r="J6562" s="266" t="n">
        <x:f>MOD(INT((ROW()-ROW($I$46))/(MESCLUN_CAP+1)),CARROT_CAP+1)</x:f>
        <x:v>0</x:v>
      </x:c>
      <x:c r="K6562" s="266" t="n">
        <x:f>MOD(ROW()-ROW($I$46),MESCLUN_CAP+1)</x:f>
        <x:v>6</x:v>
      </x:c>
      <x:c r="L6562" s="266" t="n">
        <x:f>SUM(I6562:K6562)</x:f>
        <x:v>16</x:v>
      </x:c>
      <x:c r="M6562" s="267" t="n">
        <x:f>I6562*TOMATO_HOURS*WEEKS*(1+TOMATO_DIM)^I6562+J6562*CARROT_HOURS*WEEKS*(1+CARROT_DIM)^J6562+K6562*MESCLUN_HOURS*WEEKS*(1+MESCLUN_DIM)^K6562</x:f>
        <x:v>2625.2616728373696</x:v>
      </x:c>
      <x:c r="N6562" s="267" t="n">
        <x:f>MAX(M6562-FARMER_HOURS,0)/TEMP_HOURS_PER_WORKER</x:f>
        <x:v>1.32309838391484</x:v>
      </x:c>
      <x:c r="O6562" s="268" t="n">
        <x:f>I6562*TOMATO_PRICE+J6562*CARROT_PRICE+K6562*MESCLUN_PRICE</x:f>
        <x:v>104200</x:v>
      </x:c>
      <x:c r="P6562" s="268" t="n">
        <x:f>I6562*TOMATO_FERTILIZER+J6562*CARROT_FERTILIZER+K6562*MESCLUN_FERTILIZER</x:f>
        <x:v>14080</x:v>
      </x:c>
      <x:c r="Q6562" s="268" t="n">
        <x:f>MIN(M6562,FARMER_HOURS)*FARMER_RATE+MAX(M6562-FARMER_HOURS,0)*TEMP_RATE</x:f>
        <x:v>58077.459597871</x:v>
      </x:c>
      <x:c r="R6562" s="268" t="n">
        <x:f>O6562-P6562-Q6562-FIXED_COST</x:f>
        <x:v>12042.540402129001</x:v>
      </x:c>
      <x:c r="S6562" s="139" t="str">
        <x:f>IF(AND(L6562&lt;=TOTAL_BED_CAP,N6562&lt;=TEMP_WORKER_CAP),"YES","NO")</x:f>
        <x:v>YES</x:v>
      </x:c>
      <x:c r="T6562" s="139" t="n">
        <x:f>IF(S6562="YES",R6562,-1E+99)</x:f>
        <x:v>12042.540402129001</x:v>
      </x:c>
    </x:row>
    <x:row r="6563">
      <x:c r="A6563" s="139"/>
      <x:c r="B6563" s="139"/>
      <x:c r="C6563" s="139"/>
      <x:c r="D6563" s="139"/>
      <x:c r="E6563" s="139"/>
      <x:c r="F6563" s="139"/>
      <x:c r="G6563" s="139"/>
      <x:c r="H6563" s="139"/>
      <x:c r="I6563" s="266" t="n">
        <x:f>INT((ROW()-ROW($I$46))/((CARROT_CAP+1)*(MESCLUN_CAP+1)))</x:f>
        <x:v>10</x:v>
      </x:c>
      <x:c r="J6563" s="266" t="n">
        <x:f>MOD(INT((ROW()-ROW($I$46))/(MESCLUN_CAP+1)),CARROT_CAP+1)</x:f>
        <x:v>0</x:v>
      </x:c>
      <x:c r="K6563" s="266" t="n">
        <x:f>MOD(ROW()-ROW($I$46),MESCLUN_CAP+1)</x:f>
        <x:v>7</x:v>
      </x:c>
      <x:c r="L6563" s="266" t="n">
        <x:f>SUM(I6563:K6563)</x:f>
        <x:v>17</x:v>
      </x:c>
      <x:c r="M6563" s="267" t="n">
        <x:f>I6563*TOMATO_HOURS*WEEKS*(1+TOMATO_DIM)^I6563+J6563*CARROT_HOURS*WEEKS*(1+CARROT_DIM)^J6563+K6563*MESCLUN_HOURS*WEEKS*(1+MESCLUN_DIM)^K6563</x:f>
        <x:v>2677.98611223533</x:v>
      </x:c>
      <x:c r="N6563" s="267" t="n">
        <x:f>MAX(M6563-FARMER_HOURS,0)/TEMP_HOURS_PER_WORKER</x:f>
        <x:v>1.3597125779412014</x:v>
      </x:c>
      <x:c r="O6563" s="268" t="n">
        <x:f>I6563*TOMATO_PRICE+J6563*CARROT_PRICE+K6563*MESCLUN_PRICE</x:f>
        <x:v>106900</x:v>
      </x:c>
      <x:c r="P6563" s="268" t="n">
        <x:f>I6563*TOMATO_FERTILIZER+J6563*CARROT_FERTILIZER+K6563*MESCLUN_FERTILIZER</x:f>
        <x:v>14960</x:v>
      </x:c>
      <x:c r="Q6563" s="268" t="n">
        <x:f>MIN(M6563,FARMER_HOURS)*FARMER_RATE+MAX(M6563-FARMER_HOURS,0)*TEMP_RATE</x:f>
        <x:v>58992.814448530036</x:v>
      </x:c>
      <x:c r="R6563" s="268" t="n">
        <x:f>O6563-P6563-Q6563-FIXED_COST</x:f>
        <x:v>12947.185551469964</x:v>
      </x:c>
      <x:c r="S6563" s="139" t="str">
        <x:f>IF(AND(L6563&lt;=TOTAL_BED_CAP,N6563&lt;=TEMP_WORKER_CAP),"YES","NO")</x:f>
        <x:v>YES</x:v>
      </x:c>
      <x:c r="T6563" s="139" t="n">
        <x:f>IF(S6563="YES",R6563,-1E+99)</x:f>
        <x:v>12947.185551469964</x:v>
      </x:c>
    </x:row>
    <x:row r="6564">
      <x:c r="A6564" s="139"/>
      <x:c r="B6564" s="139"/>
      <x:c r="C6564" s="139"/>
      <x:c r="D6564" s="139"/>
      <x:c r="E6564" s="139"/>
      <x:c r="F6564" s="139"/>
      <x:c r="G6564" s="139"/>
      <x:c r="H6564" s="139"/>
      <x:c r="I6564" s="266" t="n">
        <x:f>INT((ROW()-ROW($I$46))/((CARROT_CAP+1)*(MESCLUN_CAP+1)))</x:f>
        <x:v>10</x:v>
      </x:c>
      <x:c r="J6564" s="266" t="n">
        <x:f>MOD(INT((ROW()-ROW($I$46))/(MESCLUN_CAP+1)),CARROT_CAP+1)</x:f>
        <x:v>0</x:v>
      </x:c>
      <x:c r="K6564" s="266" t="n">
        <x:f>MOD(ROW()-ROW($I$46),MESCLUN_CAP+1)</x:f>
        <x:v>8</x:v>
      </x:c>
      <x:c r="L6564" s="266" t="n">
        <x:f>SUM(I6564:K6564)</x:f>
        <x:v>18</x:v>
      </x:c>
      <x:c r="M6564" s="267" t="n">
        <x:f>I6564*TOMATO_HOURS*WEEKS*(1+TOMATO_DIM)^I6564+J6564*CARROT_HOURS*WEEKS*(1+CARROT_DIM)^J6564+K6564*MESCLUN_HOURS*WEEKS*(1+MESCLUN_DIM)^K6564</x:f>
        <x:v>2731.98321051531</x:v>
      </x:c>
      <x:c r="N6564" s="267" t="n">
        <x:f>MAX(M6564-FARMER_HOURS,0)/TEMP_HOURS_PER_WORKER</x:f>
        <x:v>1.3972105628578542</x:v>
      </x:c>
      <x:c r="O6564" s="268" t="n">
        <x:f>I6564*TOMATO_PRICE+J6564*CARROT_PRICE+K6564*MESCLUN_PRICE</x:f>
        <x:v>109600</x:v>
      </x:c>
      <x:c r="P6564" s="268" t="n">
        <x:f>I6564*TOMATO_FERTILIZER+J6564*CARROT_FERTILIZER+K6564*MESCLUN_FERTILIZER</x:f>
        <x:v>15840</x:v>
      </x:c>
      <x:c r="Q6564" s="268" t="n">
        <x:f>MIN(M6564,FARMER_HOURS)*FARMER_RATE+MAX(M6564-FARMER_HOURS,0)*TEMP_RATE</x:f>
        <x:v>59930.264071446356</x:v>
      </x:c>
      <x:c r="R6564" s="268" t="n">
        <x:f>O6564-P6564-Q6564-FIXED_COST</x:f>
        <x:v>13829.735928553644</x:v>
      </x:c>
      <x:c r="S6564" s="139" t="str">
        <x:f>IF(AND(L6564&lt;=TOTAL_BED_CAP,N6564&lt;=TEMP_WORKER_CAP),"YES","NO")</x:f>
        <x:v>YES</x:v>
      </x:c>
      <x:c r="T6564" s="139" t="n">
        <x:f>IF(S6564="YES",R6564,-1E+99)</x:f>
        <x:v>13829.735928553644</x:v>
      </x:c>
    </x:row>
    <x:row r="6565">
      <x:c r="A6565" s="139"/>
      <x:c r="B6565" s="139"/>
      <x:c r="C6565" s="139"/>
      <x:c r="D6565" s="139"/>
      <x:c r="E6565" s="139"/>
      <x:c r="F6565" s="139"/>
      <x:c r="G6565" s="139"/>
      <x:c r="H6565" s="139"/>
      <x:c r="I6565" s="266" t="n">
        <x:f>INT((ROW()-ROW($I$46))/((CARROT_CAP+1)*(MESCLUN_CAP+1)))</x:f>
        <x:v>10</x:v>
      </x:c>
      <x:c r="J6565" s="266" t="n">
        <x:f>MOD(INT((ROW()-ROW($I$46))/(MESCLUN_CAP+1)),CARROT_CAP+1)</x:f>
        <x:v>0</x:v>
      </x:c>
      <x:c r="K6565" s="266" t="n">
        <x:f>MOD(ROW()-ROW($I$46),MESCLUN_CAP+1)</x:f>
        <x:v>9</x:v>
      </x:c>
      <x:c r="L6565" s="266" t="n">
        <x:f>SUM(I6565:K6565)</x:f>
        <x:v>19</x:v>
      </x:c>
      <x:c r="M6565" s="267" t="n">
        <x:f>I6565*TOMATO_HOURS*WEEKS*(1+TOMATO_DIM)^I6565+J6565*CARROT_HOURS*WEEKS*(1+CARROT_DIM)^J6565+K6565*MESCLUN_HOURS*WEEKS*(1+MESCLUN_DIM)^K6565</x:f>
        <x:v>2787.2765459557045</x:v>
      </x:c>
      <x:c r="N6565" s="267" t="n">
        <x:f>MAX(M6565-FARMER_HOURS,0)/TEMP_HOURS_PER_WORKER</x:f>
        <x:v>1.4356087124692392</x:v>
      </x:c>
      <x:c r="O6565" s="268" t="n">
        <x:f>I6565*TOMATO_PRICE+J6565*CARROT_PRICE+K6565*MESCLUN_PRICE</x:f>
        <x:v>112300</x:v>
      </x:c>
      <x:c r="P6565" s="268" t="n">
        <x:f>I6565*TOMATO_FERTILIZER+J6565*CARROT_FERTILIZER+K6565*MESCLUN_FERTILIZER</x:f>
        <x:v>16720</x:v>
      </x:c>
      <x:c r="Q6565" s="268" t="n">
        <x:f>MIN(M6565,FARMER_HOURS)*FARMER_RATE+MAX(M6565-FARMER_HOURS,0)*TEMP_RATE</x:f>
        <x:v>60890.21781173098</x:v>
      </x:c>
      <x:c r="R6565" s="268" t="n">
        <x:f>O6565-P6565-Q6565-FIXED_COST</x:f>
        <x:v>14689.782188269019</x:v>
      </x:c>
      <x:c r="S6565" s="139" t="str">
        <x:f>IF(AND(L6565&lt;=TOTAL_BED_CAP,N6565&lt;=TEMP_WORKER_CAP),"YES","NO")</x:f>
        <x:v>YES</x:v>
      </x:c>
      <x:c r="T6565" s="139" t="n">
        <x:f>IF(S6565="YES",R6565,-1E+99)</x:f>
        <x:v>14689.782188269019</x:v>
      </x:c>
    </x:row>
    <x:row r="6566">
      <x:c r="A6566" s="139"/>
      <x:c r="B6566" s="139"/>
      <x:c r="C6566" s="139"/>
      <x:c r="D6566" s="139"/>
      <x:c r="E6566" s="139"/>
      <x:c r="F6566" s="139"/>
      <x:c r="G6566" s="139"/>
      <x:c r="H6566" s="139"/>
      <x:c r="I6566" s="266" t="n">
        <x:f>INT((ROW()-ROW($I$46))/((CARROT_CAP+1)*(MESCLUN_CAP+1)))</x:f>
        <x:v>10</x:v>
      </x:c>
      <x:c r="J6566" s="266" t="n">
        <x:f>MOD(INT((ROW()-ROW($I$46))/(MESCLUN_CAP+1)),CARROT_CAP+1)</x:f>
        <x:v>0</x:v>
      </x:c>
      <x:c r="K6566" s="266" t="n">
        <x:f>MOD(ROW()-ROW($I$46),MESCLUN_CAP+1)</x:f>
        <x:v>10</x:v>
      </x:c>
      <x:c r="L6566" s="266" t="n">
        <x:f>SUM(I6566:K6566)</x:f>
        <x:v>20</x:v>
      </x:c>
      <x:c r="M6566" s="267" t="n">
        <x:f>I6566*TOMATO_HOURS*WEEKS*(1+TOMATO_DIM)^I6566+J6566*CARROT_HOURS*WEEKS*(1+CARROT_DIM)^J6566+K6566*MESCLUN_HOURS*WEEKS*(1+MESCLUN_DIM)^K6566</x:f>
        <x:v>2843.8900874389174</x:v>
      </x:c>
      <x:c r="N6566" s="267" t="n">
        <x:f>MAX(M6566-FARMER_HOURS,0)/TEMP_HOURS_PER_WORKER</x:f>
        <x:v>1.4749236718325816</x:v>
      </x:c>
      <x:c r="O6566" s="268" t="n">
        <x:f>I6566*TOMATO_PRICE+J6566*CARROT_PRICE+K6566*MESCLUN_PRICE</x:f>
        <x:v>115000</x:v>
      </x:c>
      <x:c r="P6566" s="268" t="n">
        <x:f>I6566*TOMATO_FERTILIZER+J6566*CARROT_FERTILIZER+K6566*MESCLUN_FERTILIZER</x:f>
        <x:v>17600</x:v>
      </x:c>
      <x:c r="Q6566" s="268" t="n">
        <x:f>MIN(M6566,FARMER_HOURS)*FARMER_RATE+MAX(M6566-FARMER_HOURS,0)*TEMP_RATE</x:f>
        <x:v>61873.09179581454</x:v>
      </x:c>
      <x:c r="R6566" s="268" t="n">
        <x:f>O6566-P6566-Q6566-FIXED_COST</x:f>
        <x:v>15526.908204185464</x:v>
      </x:c>
      <x:c r="S6566" s="139" t="str">
        <x:f>IF(AND(L6566&lt;=TOTAL_BED_CAP,N6566&lt;=TEMP_WORKER_CAP),"YES","NO")</x:f>
        <x:v>YES</x:v>
      </x:c>
      <x:c r="T6566" s="139" t="n">
        <x:f>IF(S6566="YES",R6566,-1E+99)</x:f>
        <x:v>15526.908204185464</x:v>
      </x:c>
    </x:row>
    <x:row r="6567">
      <x:c r="A6567" s="139"/>
      <x:c r="B6567" s="139"/>
      <x:c r="C6567" s="139"/>
      <x:c r="D6567" s="139"/>
      <x:c r="E6567" s="139"/>
      <x:c r="F6567" s="139"/>
      <x:c r="G6567" s="139"/>
      <x:c r="H6567" s="139"/>
      <x:c r="I6567" s="266" t="n">
        <x:f>INT((ROW()-ROW($I$46))/((CARROT_CAP+1)*(MESCLUN_CAP+1)))</x:f>
        <x:v>10</x:v>
      </x:c>
      <x:c r="J6567" s="266" t="n">
        <x:f>MOD(INT((ROW()-ROW($I$46))/(MESCLUN_CAP+1)),CARROT_CAP+1)</x:f>
        <x:v>0</x:v>
      </x:c>
      <x:c r="K6567" s="266" t="n">
        <x:f>MOD(ROW()-ROW($I$46),MESCLUN_CAP+1)</x:f>
        <x:v>11</x:v>
      </x:c>
      <x:c r="L6567" s="266" t="n">
        <x:f>SUM(I6567:K6567)</x:f>
        <x:v>21</x:v>
      </x:c>
      <x:c r="M6567" s="267" t="n">
        <x:f>I6567*TOMATO_HOURS*WEEKS*(1+TOMATO_DIM)^I6567+J6567*CARROT_HOURS*WEEKS*(1+CARROT_DIM)^J6567+K6567*MESCLUN_HOURS*WEEKS*(1+MESCLUN_DIM)^K6567</x:f>
        <x:v>2901.8482005323567</x:v>
      </x:c>
      <x:c r="N6567" s="267" t="n">
        <x:f>MAX(M6567-FARMER_HOURS,0)/TEMP_HOURS_PER_WORKER</x:f>
        <x:v>1.5151723614808033</x:v>
      </x:c>
      <x:c r="O6567" s="268" t="n">
        <x:f>I6567*TOMATO_PRICE+J6567*CARROT_PRICE+K6567*MESCLUN_PRICE</x:f>
        <x:v>117700</x:v>
      </x:c>
      <x:c r="P6567" s="268" t="n">
        <x:f>I6567*TOMATO_FERTILIZER+J6567*CARROT_FERTILIZER+K6567*MESCLUN_FERTILIZER</x:f>
        <x:v>18480</x:v>
      </x:c>
      <x:c r="Q6567" s="268" t="n">
        <x:f>MIN(M6567,FARMER_HOURS)*FARMER_RATE+MAX(M6567-FARMER_HOURS,0)*TEMP_RATE</x:f>
        <x:v>62879.30903702008</x:v>
      </x:c>
      <x:c r="R6567" s="268" t="n">
        <x:f>O6567-P6567-Q6567-FIXED_COST</x:f>
        <x:v>16340.69096297992</x:v>
      </x:c>
      <x:c r="S6567" s="139" t="str">
        <x:f>IF(AND(L6567&lt;=TOTAL_BED_CAP,N6567&lt;=TEMP_WORKER_CAP),"YES","NO")</x:f>
        <x:v>YES</x:v>
      </x:c>
      <x:c r="T6567" s="139" t="n">
        <x:f>IF(S6567="YES",R6567,-1E+99)</x:f>
        <x:v>16340.69096297992</x:v>
      </x:c>
    </x:row>
    <x:row r="6568">
      <x:c r="A6568" s="139"/>
      <x:c r="B6568" s="139"/>
      <x:c r="C6568" s="139"/>
      <x:c r="D6568" s="139"/>
      <x:c r="E6568" s="139"/>
      <x:c r="F6568" s="139"/>
      <x:c r="G6568" s="139"/>
      <x:c r="H6568" s="139"/>
      <x:c r="I6568" s="266" t="n">
        <x:f>INT((ROW()-ROW($I$46))/((CARROT_CAP+1)*(MESCLUN_CAP+1)))</x:f>
        <x:v>10</x:v>
      </x:c>
      <x:c r="J6568" s="266" t="n">
        <x:f>MOD(INT((ROW()-ROW($I$46))/(MESCLUN_CAP+1)),CARROT_CAP+1)</x:f>
        <x:v>0</x:v>
      </x:c>
      <x:c r="K6568" s="266" t="n">
        <x:f>MOD(ROW()-ROW($I$46),MESCLUN_CAP+1)</x:f>
        <x:v>12</x:v>
      </x:c>
      <x:c r="L6568" s="266" t="n">
        <x:f>SUM(I6568:K6568)</x:f>
        <x:v>22</x:v>
      </x:c>
      <x:c r="M6568" s="267" t="n">
        <x:f>I6568*TOMATO_HOURS*WEEKS*(1+TOMATO_DIM)^I6568+J6568*CARROT_HOURS*WEEKS*(1+CARROT_DIM)^J6568+K6568*MESCLUN_HOURS*WEEKS*(1+MESCLUN_DIM)^K6568</x:f>
        <x:v>2961.1756536604207</x:v>
      </x:c>
      <x:c r="N6568" s="267" t="n">
        <x:f>MAX(M6568-FARMER_HOURS,0)/TEMP_HOURS_PER_WORKER</x:f>
        <x:v>1.5563719817086255</x:v>
      </x:c>
      <x:c r="O6568" s="268" t="n">
        <x:f>I6568*TOMATO_PRICE+J6568*CARROT_PRICE+K6568*MESCLUN_PRICE</x:f>
        <x:v>120400</x:v>
      </x:c>
      <x:c r="P6568" s="268" t="n">
        <x:f>I6568*TOMATO_FERTILIZER+J6568*CARROT_FERTILIZER+K6568*MESCLUN_FERTILIZER</x:f>
        <x:v>19360</x:v>
      </x:c>
      <x:c r="Q6568" s="268" t="n">
        <x:f>MIN(M6568,FARMER_HOURS)*FARMER_RATE+MAX(M6568-FARMER_HOURS,0)*TEMP_RATE</x:f>
        <x:v>63909.299542715635</x:v>
      </x:c>
      <x:c r="R6568" s="268" t="n">
        <x:f>O6568-P6568-Q6568-FIXED_COST</x:f>
        <x:v>17130.700457284365</x:v>
      </x:c>
      <x:c r="S6568" s="139" t="str">
        <x:f>IF(AND(L6568&lt;=TOTAL_BED_CAP,N6568&lt;=TEMP_WORKER_CAP),"YES","NO")</x:f>
        <x:v>YES</x:v>
      </x:c>
      <x:c r="T6568" s="139" t="n">
        <x:f>IF(S6568="YES",R6568,-1E+99)</x:f>
        <x:v>17130.700457284365</x:v>
      </x:c>
    </x:row>
    <x:row r="6569">
      <x:c r="A6569" s="139"/>
      <x:c r="B6569" s="139"/>
      <x:c r="C6569" s="139"/>
      <x:c r="D6569" s="139"/>
      <x:c r="E6569" s="139"/>
      <x:c r="F6569" s="139"/>
      <x:c r="G6569" s="139"/>
      <x:c r="H6569" s="139"/>
      <x:c r="I6569" s="266" t="n">
        <x:f>INT((ROW()-ROW($I$46))/((CARROT_CAP+1)*(MESCLUN_CAP+1)))</x:f>
        <x:v>10</x:v>
      </x:c>
      <x:c r="J6569" s="266" t="n">
        <x:f>MOD(INT((ROW()-ROW($I$46))/(MESCLUN_CAP+1)),CARROT_CAP+1)</x:f>
        <x:v>0</x:v>
      </x:c>
      <x:c r="K6569" s="266" t="n">
        <x:f>MOD(ROW()-ROW($I$46),MESCLUN_CAP+1)</x:f>
        <x:v>13</x:v>
      </x:c>
      <x:c r="L6569" s="266" t="n">
        <x:f>SUM(I6569:K6569)</x:f>
        <x:v>23</x:v>
      </x:c>
      <x:c r="M6569" s="267" t="n">
        <x:f>I6569*TOMATO_HOURS*WEEKS*(1+TOMATO_DIM)^I6569+J6569*CARROT_HOURS*WEEKS*(1+CARROT_DIM)^J6569+K6569*MESCLUN_HOURS*WEEKS*(1+MESCLUN_DIM)^K6569</x:f>
        <x:v>3021.8976243688053</x:v>
      </x:c>
      <x:c r="N6569" s="267" t="n">
        <x:f>MAX(M6569-FARMER_HOURS,0)/TEMP_HOURS_PER_WORKER</x:f>
        <x:v>1.5985400169227815</x:v>
      </x:c>
      <x:c r="O6569" s="268" t="n">
        <x:f>I6569*TOMATO_PRICE+J6569*CARROT_PRICE+K6569*MESCLUN_PRICE</x:f>
        <x:v>123100</x:v>
      </x:c>
      <x:c r="P6569" s="268" t="n">
        <x:f>I6569*TOMATO_FERTILIZER+J6569*CARROT_FERTILIZER+K6569*MESCLUN_FERTILIZER</x:f>
        <x:v>20240</x:v>
      </x:c>
      <x:c r="Q6569" s="268" t="n">
        <x:f>MIN(M6569,FARMER_HOURS)*FARMER_RATE+MAX(M6569-FARMER_HOURS,0)*TEMP_RATE</x:f>
        <x:v>64963.500423069534</x:v>
      </x:c>
      <x:c r="R6569" s="268" t="n">
        <x:f>O6569-P6569-Q6569-FIXED_COST</x:f>
        <x:v>17896.499576930466</x:v>
      </x:c>
      <x:c r="S6569" s="139" t="str">
        <x:f>IF(AND(L6569&lt;=TOTAL_BED_CAP,N6569&lt;=TEMP_WORKER_CAP),"YES","NO")</x:f>
        <x:v>YES</x:v>
      </x:c>
      <x:c r="T6569" s="139" t="n">
        <x:f>IF(S6569="YES",R6569,-1E+99)</x:f>
        <x:v>17896.499576930466</x:v>
      </x:c>
    </x:row>
    <x:row r="6570">
      <x:c r="A6570" s="139"/>
      <x:c r="B6570" s="139"/>
      <x:c r="C6570" s="139"/>
      <x:c r="D6570" s="139"/>
      <x:c r="E6570" s="139"/>
      <x:c r="F6570" s="139"/>
      <x:c r="G6570" s="139"/>
      <x:c r="H6570" s="139"/>
      <x:c r="I6570" s="266" t="n">
        <x:f>INT((ROW()-ROW($I$46))/((CARROT_CAP+1)*(MESCLUN_CAP+1)))</x:f>
        <x:v>10</x:v>
      </x:c>
      <x:c r="J6570" s="266" t="n">
        <x:f>MOD(INT((ROW()-ROW($I$46))/(MESCLUN_CAP+1)),CARROT_CAP+1)</x:f>
        <x:v>0</x:v>
      </x:c>
      <x:c r="K6570" s="266" t="n">
        <x:f>MOD(ROW()-ROW($I$46),MESCLUN_CAP+1)</x:f>
        <x:v>14</x:v>
      </x:c>
      <x:c r="L6570" s="266" t="n">
        <x:f>SUM(I6570:K6570)</x:f>
        <x:v>24</x:v>
      </x:c>
      <x:c r="M6570" s="267" t="n">
        <x:f>I6570*TOMATO_HOURS*WEEKS*(1+TOMATO_DIM)^I6570+J6570*CARROT_HOURS*WEEKS*(1+CARROT_DIM)^J6570+K6570*MESCLUN_HOURS*WEEKS*(1+MESCLUN_DIM)^K6570</x:f>
        <x:v>3084.0397056824663</x:v>
      </x:c>
      <x:c r="N6570" s="267" t="n">
        <x:f>MAX(M6570-FARMER_HOURS,0)/TEMP_HOURS_PER_WORKER</x:f>
        <x:v>1.6416942400572683</x:v>
      </x:c>
      <x:c r="O6570" s="268" t="n">
        <x:f>I6570*TOMATO_PRICE+J6570*CARROT_PRICE+K6570*MESCLUN_PRICE</x:f>
        <x:v>125800</x:v>
      </x:c>
      <x:c r="P6570" s="268" t="n">
        <x:f>I6570*TOMATO_FERTILIZER+J6570*CARROT_FERTILIZER+K6570*MESCLUN_FERTILIZER</x:f>
        <x:v>21120</x:v>
      </x:c>
      <x:c r="Q6570" s="268" t="n">
        <x:f>MIN(M6570,FARMER_HOURS)*FARMER_RATE+MAX(M6570-FARMER_HOURS,0)*TEMP_RATE</x:f>
        <x:v>66042.3560014317</x:v>
      </x:c>
      <x:c r="R6570" s="268" t="n">
        <x:f>O6570-P6570-Q6570-FIXED_COST</x:f>
        <x:v>18637.643998568296</x:v>
      </x:c>
      <x:c r="S6570" s="139" t="str">
        <x:f>IF(AND(L6570&lt;=TOTAL_BED_CAP,N6570&lt;=TEMP_WORKER_CAP),"YES","NO")</x:f>
        <x:v>YES</x:v>
      </x:c>
      <x:c r="T6570" s="139" t="n">
        <x:f>IF(S6570="YES",R6570,-1E+99)</x:f>
        <x:v>18637.643998568296</x:v>
      </x:c>
    </x:row>
    <x:row r="6571">
      <x:c r="A6571" s="139"/>
      <x:c r="B6571" s="139"/>
      <x:c r="C6571" s="139"/>
      <x:c r="D6571" s="139"/>
      <x:c r="E6571" s="139"/>
      <x:c r="F6571" s="139"/>
      <x:c r="G6571" s="139"/>
      <x:c r="H6571" s="139"/>
      <x:c r="I6571" s="266" t="n">
        <x:f>INT((ROW()-ROW($I$46))/((CARROT_CAP+1)*(MESCLUN_CAP+1)))</x:f>
        <x:v>10</x:v>
      </x:c>
      <x:c r="J6571" s="266" t="n">
        <x:f>MOD(INT((ROW()-ROW($I$46))/(MESCLUN_CAP+1)),CARROT_CAP+1)</x:f>
        <x:v>0</x:v>
      </x:c>
      <x:c r="K6571" s="266" t="n">
        <x:f>MOD(ROW()-ROW($I$46),MESCLUN_CAP+1)</x:f>
        <x:v>15</x:v>
      </x:c>
      <x:c r="L6571" s="266" t="n">
        <x:f>SUM(I6571:K6571)</x:f>
        <x:v>25</x:v>
      </x:c>
      <x:c r="M6571" s="267" t="n">
        <x:f>I6571*TOMATO_HOURS*WEEKS*(1+TOMATO_DIM)^I6571+J6571*CARROT_HOURS*WEEKS*(1+CARROT_DIM)^J6571+K6571*MESCLUN_HOURS*WEEKS*(1+MESCLUN_DIM)^K6571</x:f>
        <x:v>3147.6279125586125</x:v>
      </x:c>
      <x:c r="N6571" s="267" t="n">
        <x:f>MAX(M6571-FARMER_HOURS,0)/TEMP_HOURS_PER_WORKER</x:f>
        <x:v>1.685852717054592</x:v>
      </x:c>
      <x:c r="O6571" s="268" t="n">
        <x:f>I6571*TOMATO_PRICE+J6571*CARROT_PRICE+K6571*MESCLUN_PRICE</x:f>
        <x:v>128500</x:v>
      </x:c>
      <x:c r="P6571" s="268" t="n">
        <x:f>I6571*TOMATO_FERTILIZER+J6571*CARROT_FERTILIZER+K6571*MESCLUN_FERTILIZER</x:f>
        <x:v>22000</x:v>
      </x:c>
      <x:c r="Q6571" s="268" t="n">
        <x:f>MIN(M6571,FARMER_HOURS)*FARMER_RATE+MAX(M6571-FARMER_HOURS,0)*TEMP_RATE</x:f>
        <x:v>67146.3179263648</x:v>
      </x:c>
      <x:c r="R6571" s="268" t="n">
        <x:f>O6571-P6571-Q6571-FIXED_COST</x:f>
        <x:v>19353.682073635195</x:v>
      </x:c>
      <x:c r="S6571" s="139" t="str">
        <x:f>IF(AND(L6571&lt;=TOTAL_BED_CAP,N6571&lt;=TEMP_WORKER_CAP),"YES","NO")</x:f>
        <x:v>YES</x:v>
      </x:c>
      <x:c r="T6571" s="139" t="n">
        <x:f>IF(S6571="YES",R6571,-1E+99)</x:f>
        <x:v>19353.682073635195</x:v>
      </x:c>
    </x:row>
    <x:row r="6572">
      <x:c r="A6572" s="139"/>
      <x:c r="B6572" s="139"/>
      <x:c r="C6572" s="139"/>
      <x:c r="D6572" s="139"/>
      <x:c r="E6572" s="139"/>
      <x:c r="F6572" s="139"/>
      <x:c r="G6572" s="139"/>
      <x:c r="H6572" s="139"/>
      <x:c r="I6572" s="266" t="n">
        <x:f>INT((ROW()-ROW($I$46))/((CARROT_CAP+1)*(MESCLUN_CAP+1)))</x:f>
        <x:v>10</x:v>
      </x:c>
      <x:c r="J6572" s="266" t="n">
        <x:f>MOD(INT((ROW()-ROW($I$46))/(MESCLUN_CAP+1)),CARROT_CAP+1)</x:f>
        <x:v>0</x:v>
      </x:c>
      <x:c r="K6572" s="266" t="n">
        <x:f>MOD(ROW()-ROW($I$46),MESCLUN_CAP+1)</x:f>
        <x:v>16</x:v>
      </x:c>
      <x:c r="L6572" s="266" t="n">
        <x:f>SUM(I6572:K6572)</x:f>
        <x:v>26</x:v>
      </x:c>
      <x:c r="M6572" s="267" t="n">
        <x:f>I6572*TOMATO_HOURS*WEEKS*(1+TOMATO_DIM)^I6572+J6572*CARROT_HOURS*WEEKS*(1+CARROT_DIM)^J6572+K6572*MESCLUN_HOURS*WEEKS*(1+MESCLUN_DIM)^K6572</x:f>
        <x:v>3212.6886884361015</x:v>
      </x:c>
      <x:c r="N6572" s="267" t="n">
        <x:f>MAX(M6572-FARMER_HOURS,0)/TEMP_HOURS_PER_WORKER</x:f>
        <x:v>1.7310338114139594</x:v>
      </x:c>
      <x:c r="O6572" s="268" t="n">
        <x:f>I6572*TOMATO_PRICE+J6572*CARROT_PRICE+K6572*MESCLUN_PRICE</x:f>
        <x:v>131200</x:v>
      </x:c>
      <x:c r="P6572" s="268" t="n">
        <x:f>I6572*TOMATO_FERTILIZER+J6572*CARROT_FERTILIZER+K6572*MESCLUN_FERTILIZER</x:f>
        <x:v>22880</x:v>
      </x:c>
      <x:c r="Q6572" s="268" t="n">
        <x:f>MIN(M6572,FARMER_HOURS)*FARMER_RATE+MAX(M6572-FARMER_HOURS,0)*TEMP_RATE</x:f>
        <x:v>68275.84528534899</x:v>
      </x:c>
      <x:c r="R6572" s="268" t="n">
        <x:f>O6572-P6572-Q6572-FIXED_COST</x:f>
        <x:v>20044.154714651013</x:v>
      </x:c>
      <x:c r="S6572" s="139" t="str">
        <x:f>IF(AND(L6572&lt;=TOTAL_BED_CAP,N6572&lt;=TEMP_WORKER_CAP),"YES","NO")</x:f>
        <x:v>YES</x:v>
      </x:c>
      <x:c r="T6572" s="139" t="n">
        <x:f>IF(S6572="YES",R6572,-1E+99)</x:f>
        <x:v>20044.154714651013</x:v>
      </x:c>
    </x:row>
    <x:row r="6573">
      <x:c r="A6573" s="139"/>
      <x:c r="B6573" s="139"/>
      <x:c r="C6573" s="139"/>
      <x:c r="D6573" s="139"/>
      <x:c r="E6573" s="139"/>
      <x:c r="F6573" s="139"/>
      <x:c r="G6573" s="139"/>
      <x:c r="H6573" s="139"/>
      <x:c r="I6573" s="266" t="n">
        <x:f>INT((ROW()-ROW($I$46))/((CARROT_CAP+1)*(MESCLUN_CAP+1)))</x:f>
        <x:v>10</x:v>
      </x:c>
      <x:c r="J6573" s="266" t="n">
        <x:f>MOD(INT((ROW()-ROW($I$46))/(MESCLUN_CAP+1)),CARROT_CAP+1)</x:f>
        <x:v>0</x:v>
      </x:c>
      <x:c r="K6573" s="266" t="n">
        <x:f>MOD(ROW()-ROW($I$46),MESCLUN_CAP+1)</x:f>
        <x:v>17</x:v>
      </x:c>
      <x:c r="L6573" s="266" t="n">
        <x:f>SUM(I6573:K6573)</x:f>
        <x:v>27</x:v>
      </x:c>
      <x:c r="M6573" s="267" t="n">
        <x:f>I6573*TOMATO_HOURS*WEEKS*(1+TOMATO_DIM)^I6573+J6573*CARROT_HOURS*WEEKS*(1+CARROT_DIM)^J6573+K6573*MESCLUN_HOURS*WEEKS*(1+MESCLUN_DIM)^K6573</x:f>
        <x:v>3279.2489118826416</x:v>
      </x:c>
      <x:c r="N6573" s="267" t="n">
        <x:f>MAX(M6573-FARMER_HOURS,0)/TEMP_HOURS_PER_WORKER</x:f>
        <x:v>1.77725618880739</x:v>
      </x:c>
      <x:c r="O6573" s="268" t="n">
        <x:f>I6573*TOMATO_PRICE+J6573*CARROT_PRICE+K6573*MESCLUN_PRICE</x:f>
        <x:v>133900</x:v>
      </x:c>
      <x:c r="P6573" s="268" t="n">
        <x:f>I6573*TOMATO_FERTILIZER+J6573*CARROT_FERTILIZER+K6573*MESCLUN_FERTILIZER</x:f>
        <x:v>23760</x:v>
      </x:c>
      <x:c r="Q6573" s="268" t="n">
        <x:f>MIN(M6573,FARMER_HOURS)*FARMER_RATE+MAX(M6573-FARMER_HOURS,0)*TEMP_RATE</x:f>
        <x:v>69431.40472018474</x:v>
      </x:c>
      <x:c r="R6573" s="268" t="n">
        <x:f>O6573-P6573-Q6573-FIXED_COST</x:f>
        <x:v>20708.595279815258</x:v>
      </x:c>
      <x:c r="S6573" s="139" t="str">
        <x:f>IF(AND(L6573&lt;=TOTAL_BED_CAP,N6573&lt;=TEMP_WORKER_CAP),"YES","NO")</x:f>
        <x:v>YES</x:v>
      </x:c>
      <x:c r="T6573" s="139" t="n">
        <x:f>IF(S6573="YES",R6573,-1E+99)</x:f>
        <x:v>20708.595279815258</x:v>
      </x:c>
    </x:row>
    <x:row r="6574">
      <x:c r="A6574" s="139"/>
      <x:c r="B6574" s="139"/>
      <x:c r="C6574" s="139"/>
      <x:c r="D6574" s="139"/>
      <x:c r="E6574" s="139"/>
      <x:c r="F6574" s="139"/>
      <x:c r="G6574" s="139"/>
      <x:c r="H6574" s="139"/>
      <x:c r="I6574" s="266" t="n">
        <x:f>INT((ROW()-ROW($I$46))/((CARROT_CAP+1)*(MESCLUN_CAP+1)))</x:f>
        <x:v>10</x:v>
      </x:c>
      <x:c r="J6574" s="266" t="n">
        <x:f>MOD(INT((ROW()-ROW($I$46))/(MESCLUN_CAP+1)),CARROT_CAP+1)</x:f>
        <x:v>0</x:v>
      </x:c>
      <x:c r="K6574" s="266" t="n">
        <x:f>MOD(ROW()-ROW($I$46),MESCLUN_CAP+1)</x:f>
        <x:v>18</x:v>
      </x:c>
      <x:c r="L6574" s="266" t="n">
        <x:f>SUM(I6574:K6574)</x:f>
        <x:v>28</x:v>
      </x:c>
      <x:c r="M6574" s="267" t="n">
        <x:f>I6574*TOMATO_HOURS*WEEKS*(1+TOMATO_DIM)^I6574+J6574*CARROT_HOURS*WEEKS*(1+CARROT_DIM)^J6574+K6574*MESCLUN_HOURS*WEEKS*(1+MESCLUN_DIM)^K6574</x:f>
        <x:v>3347.335903341229</x:v>
      </x:c>
      <x:c r="N6574" s="267" t="n">
        <x:f>MAX(M6574-FARMER_HOURS,0)/TEMP_HOURS_PER_WORKER</x:f>
        <x:v>1.8245388217647422</x:v>
      </x:c>
      <x:c r="O6574" s="268" t="n">
        <x:f>I6574*TOMATO_PRICE+J6574*CARROT_PRICE+K6574*MESCLUN_PRICE</x:f>
        <x:v>136600</x:v>
      </x:c>
      <x:c r="P6574" s="268" t="n">
        <x:f>I6574*TOMATO_FERTILIZER+J6574*CARROT_FERTILIZER+K6574*MESCLUN_FERTILIZER</x:f>
        <x:v>24640</x:v>
      </x:c>
      <x:c r="Q6574" s="268" t="n">
        <x:f>MIN(M6574,FARMER_HOURS)*FARMER_RATE+MAX(M6574-FARMER_HOURS,0)*TEMP_RATE</x:f>
        <x:v>70613.47054411855</x:v>
      </x:c>
      <x:c r="R6574" s="268" t="n">
        <x:f>O6574-P6574-Q6574-FIXED_COST</x:f>
        <x:v>21346.52945588145</x:v>
      </x:c>
      <x:c r="S6574" s="139" t="str">
        <x:f>IF(AND(L6574&lt;=TOTAL_BED_CAP,N6574&lt;=TEMP_WORKER_CAP),"YES","NO")</x:f>
        <x:v>YES</x:v>
      </x:c>
      <x:c r="T6574" s="139" t="n">
        <x:f>IF(S6574="YES",R6574,-1E+99)</x:f>
        <x:v>21346.52945588145</x:v>
      </x:c>
    </x:row>
    <x:row r="6575">
      <x:c r="A6575" s="139"/>
      <x:c r="B6575" s="139"/>
      <x:c r="C6575" s="139"/>
      <x:c r="D6575" s="139"/>
      <x:c r="E6575" s="139"/>
      <x:c r="F6575" s="139"/>
      <x:c r="G6575" s="139"/>
      <x:c r="H6575" s="139"/>
      <x:c r="I6575" s="266" t="n">
        <x:f>INT((ROW()-ROW($I$46))/((CARROT_CAP+1)*(MESCLUN_CAP+1)))</x:f>
        <x:v>10</x:v>
      </x:c>
      <x:c r="J6575" s="266" t="n">
        <x:f>MOD(INT((ROW()-ROW($I$46))/(MESCLUN_CAP+1)),CARROT_CAP+1)</x:f>
        <x:v>0</x:v>
      </x:c>
      <x:c r="K6575" s="266" t="n">
        <x:f>MOD(ROW()-ROW($I$46),MESCLUN_CAP+1)</x:f>
        <x:v>19</x:v>
      </x:c>
      <x:c r="L6575" s="266" t="n">
        <x:f>SUM(I6575:K6575)</x:f>
        <x:v>29</x:v>
      </x:c>
      <x:c r="M6575" s="267" t="n">
        <x:f>I6575*TOMATO_HOURS*WEEKS*(1+TOMATO_DIM)^I6575+J6575*CARROT_HOURS*WEEKS*(1+CARROT_DIM)^J6575+K6575*MESCLUN_HOURS*WEEKS*(1+MESCLUN_DIM)^K6575</x:f>
        <x:v>3416.977431977251</x:v>
      </x:c>
      <x:c r="N6575" s="267" t="n">
        <x:f>MAX(M6575-FARMER_HOURS,0)/TEMP_HOURS_PER_WORKER</x:f>
        <x:v>1.8729009944286465</x:v>
      </x:c>
      <x:c r="O6575" s="268" t="n">
        <x:f>I6575*TOMATO_PRICE+J6575*CARROT_PRICE+K6575*MESCLUN_PRICE</x:f>
        <x:v>139300</x:v>
      </x:c>
      <x:c r="P6575" s="268" t="n">
        <x:f>I6575*TOMATO_FERTILIZER+J6575*CARROT_FERTILIZER+K6575*MESCLUN_FERTILIZER</x:f>
        <x:v>25520</x:v>
      </x:c>
      <x:c r="Q6575" s="268" t="n">
        <x:f>MIN(M6575,FARMER_HOURS)*FARMER_RATE+MAX(M6575-FARMER_HOURS,0)*TEMP_RATE</x:f>
        <x:v>71822.52486071616</x:v>
      </x:c>
      <x:c r="R6575" s="268" t="n">
        <x:f>O6575-P6575-Q6575-FIXED_COST</x:f>
        <x:v>21957.475139283837</x:v>
      </x:c>
      <x:c r="S6575" s="139" t="str">
        <x:f>IF(AND(L6575&lt;=TOTAL_BED_CAP,N6575&lt;=TEMP_WORKER_CAP),"YES","NO")</x:f>
        <x:v>YES</x:v>
      </x:c>
      <x:c r="T6575" s="139" t="n">
        <x:f>IF(S6575="YES",R6575,-1E+99)</x:f>
        <x:v>21957.475139283837</x:v>
      </x:c>
    </x:row>
    <x:row r="6576">
      <x:c r="A6576" s="139"/>
      <x:c r="B6576" s="139"/>
      <x:c r="C6576" s="139"/>
      <x:c r="D6576" s="139"/>
      <x:c r="E6576" s="139"/>
      <x:c r="F6576" s="139"/>
      <x:c r="G6576" s="139"/>
      <x:c r="H6576" s="139"/>
      <x:c r="I6576" s="266" t="n">
        <x:f>INT((ROW()-ROW($I$46))/((CARROT_CAP+1)*(MESCLUN_CAP+1)))</x:f>
        <x:v>10</x:v>
      </x:c>
      <x:c r="J6576" s="266" t="n">
        <x:f>MOD(INT((ROW()-ROW($I$46))/(MESCLUN_CAP+1)),CARROT_CAP+1)</x:f>
        <x:v>0</x:v>
      </x:c>
      <x:c r="K6576" s="266" t="n">
        <x:f>MOD(ROW()-ROW($I$46),MESCLUN_CAP+1)</x:f>
        <x:v>20</x:v>
      </x:c>
      <x:c r="L6576" s="266" t="n">
        <x:f>SUM(I6576:K6576)</x:f>
        <x:v>30</x:v>
      </x:c>
      <x:c r="M6576" s="267" t="n">
        <x:f>I6576*TOMATO_HOURS*WEEKS*(1+TOMATO_DIM)^I6576+J6576*CARROT_HOURS*WEEKS*(1+CARROT_DIM)^J6576+K6576*MESCLUN_HOURS*WEEKS*(1+MESCLUN_DIM)^K6576</x:f>
        <x:v>3488.2017226277276</x:v>
      </x:c>
      <x:c r="N6576" s="267" t="n">
        <x:f>MAX(M6576-FARMER_HOURS,0)/TEMP_HOURS_PER_WORKER</x:f>
        <x:v>1.9223623073803664</x:v>
      </x:c>
      <x:c r="O6576" s="268" t="n">
        <x:f>I6576*TOMATO_PRICE+J6576*CARROT_PRICE+K6576*MESCLUN_PRICE</x:f>
        <x:v>142000</x:v>
      </x:c>
      <x:c r="P6576" s="268" t="n">
        <x:f>I6576*TOMATO_FERTILIZER+J6576*CARROT_FERTILIZER+K6576*MESCLUN_FERTILIZER</x:f>
        <x:v>26400</x:v>
      </x:c>
      <x:c r="Q6576" s="268" t="n">
        <x:f>MIN(M6576,FARMER_HOURS)*FARMER_RATE+MAX(M6576-FARMER_HOURS,0)*TEMP_RATE</x:f>
        <x:v>73059.05768450916</x:v>
      </x:c>
      <x:c r="R6576" s="268" t="n">
        <x:f>O6576-P6576-Q6576-FIXED_COST</x:f>
        <x:v>22540.942315490844</x:v>
      </x:c>
      <x:c r="S6576" s="139" t="str">
        <x:f>IF(AND(L6576&lt;=TOTAL_BED_CAP,N6576&lt;=TEMP_WORKER_CAP),"YES","NO")</x:f>
        <x:v>YES</x:v>
      </x:c>
      <x:c r="T6576" s="139" t="n">
        <x:f>IF(S6576="YES",R6576,-1E+99)</x:f>
        <x:v>22540.942315490844</x:v>
      </x:c>
    </x:row>
    <x:row r="6577">
      <x:c r="A6577" s="139"/>
      <x:c r="B6577" s="139"/>
      <x:c r="C6577" s="139"/>
      <x:c r="D6577" s="139"/>
      <x:c r="E6577" s="139"/>
      <x:c r="F6577" s="139"/>
      <x:c r="G6577" s="139"/>
      <x:c r="H6577" s="139"/>
      <x:c r="I6577" s="266" t="n">
        <x:f>INT((ROW()-ROW($I$46))/((CARROT_CAP+1)*(MESCLUN_CAP+1)))</x:f>
        <x:v>10</x:v>
      </x:c>
      <x:c r="J6577" s="266" t="n">
        <x:f>MOD(INT((ROW()-ROW($I$46))/(MESCLUN_CAP+1)),CARROT_CAP+1)</x:f>
        <x:v>0</x:v>
      </x:c>
      <x:c r="K6577" s="266" t="n">
        <x:f>MOD(ROW()-ROW($I$46),MESCLUN_CAP+1)</x:f>
        <x:v>21</x:v>
      </x:c>
      <x:c r="L6577" s="266" t="n">
        <x:f>SUM(I6577:K6577)</x:f>
        <x:v>31</x:v>
      </x:c>
      <x:c r="M6577" s="267" t="n">
        <x:f>I6577*TOMATO_HOURS*WEEKS*(1+TOMATO_DIM)^I6577+J6577*CARROT_HOURS*WEEKS*(1+CARROT_DIM)^J6577+K6577*MESCLUN_HOURS*WEEKS*(1+MESCLUN_DIM)^K6577</x:f>
        <x:v>3561.0374628541717</x:v>
      </x:c>
      <x:c r="N6577" s="267" t="n">
        <x:f>MAX(M6577-FARMER_HOURS,0)/TEMP_HOURS_PER_WORKER</x:f>
        <x:v>1.9729426825376193</x:v>
      </x:c>
      <x:c r="O6577" s="268" t="n">
        <x:f>I6577*TOMATO_PRICE+J6577*CARROT_PRICE+K6577*MESCLUN_PRICE</x:f>
        <x:v>144700</x:v>
      </x:c>
      <x:c r="P6577" s="268" t="n">
        <x:f>I6577*TOMATO_FERTILIZER+J6577*CARROT_FERTILIZER+K6577*MESCLUN_FERTILIZER</x:f>
        <x:v>27280</x:v>
      </x:c>
      <x:c r="Q6577" s="268" t="n">
        <x:f>MIN(M6577,FARMER_HOURS)*FARMER_RATE+MAX(M6577-FARMER_HOURS,0)*TEMP_RATE</x:f>
        <x:v>74323.56706344048</x:v>
      </x:c>
      <x:c r="R6577" s="268" t="n">
        <x:f>O6577-P6577-Q6577-FIXED_COST</x:f>
        <x:v>23096.43293655952</x:v>
      </x:c>
      <x:c r="S6577" s="139" t="str">
        <x:f>IF(AND(L6577&lt;=TOTAL_BED_CAP,N6577&lt;=TEMP_WORKER_CAP),"YES","NO")</x:f>
        <x:v>YES</x:v>
      </x:c>
      <x:c r="T6577" s="139" t="n">
        <x:f>IF(S6577="YES",R6577,-1E+99)</x:f>
        <x:v>23096.43293655952</x:v>
      </x:c>
    </x:row>
    <x:row r="6578">
      <x:c r="A6578" s="139"/>
      <x:c r="B6578" s="139"/>
      <x:c r="C6578" s="139"/>
      <x:c r="D6578" s="139"/>
      <x:c r="E6578" s="139"/>
      <x:c r="F6578" s="139"/>
      <x:c r="G6578" s="139"/>
      <x:c r="H6578" s="139"/>
      <x:c r="I6578" s="266" t="n">
        <x:f>INT((ROW()-ROW($I$46))/((CARROT_CAP+1)*(MESCLUN_CAP+1)))</x:f>
        <x:v>10</x:v>
      </x:c>
      <x:c r="J6578" s="266" t="n">
        <x:f>MOD(INT((ROW()-ROW($I$46))/(MESCLUN_CAP+1)),CARROT_CAP+1)</x:f>
        <x:v>0</x:v>
      </x:c>
      <x:c r="K6578" s="266" t="n">
        <x:f>MOD(ROW()-ROW($I$46),MESCLUN_CAP+1)</x:f>
        <x:v>22</x:v>
      </x:c>
      <x:c r="L6578" s="266" t="n">
        <x:f>SUM(I6578:K6578)</x:f>
        <x:v>32</x:v>
      </x:c>
      <x:c r="M6578" s="267" t="n">
        <x:f>I6578*TOMATO_HOURS*WEEKS*(1+TOMATO_DIM)^I6578+J6578*CARROT_HOURS*WEEKS*(1+CARROT_DIM)^J6578+K6578*MESCLUN_HOURS*WEEKS*(1+MESCLUN_DIM)^K6578</x:f>
        <x:v>3635.5138101005678</x:v>
      </x:c>
      <x:c r="N6578" s="267" t="n">
        <x:f>MAX(M6578-FARMER_HOURS,0)/TEMP_HOURS_PER_WORKER</x:f>
        <x:v>2.0246623681253944</x:v>
      </x:c>
      <x:c r="O6578" s="268" t="n">
        <x:f>I6578*TOMATO_PRICE+J6578*CARROT_PRICE+K6578*MESCLUN_PRICE</x:f>
        <x:v>147400</x:v>
      </x:c>
      <x:c r="P6578" s="268" t="n">
        <x:f>I6578*TOMATO_FERTILIZER+J6578*CARROT_FERTILIZER+K6578*MESCLUN_FERTILIZER</x:f>
        <x:v>28160</x:v>
      </x:c>
      <x:c r="Q6578" s="268" t="n">
        <x:f>MIN(M6578,FARMER_HOURS)*FARMER_RATE+MAX(M6578-FARMER_HOURS,0)*TEMP_RATE</x:f>
        <x:v>75616.55920313485</x:v>
      </x:c>
      <x:c r="R6578" s="268" t="n">
        <x:f>O6578-P6578-Q6578-FIXED_COST</x:f>
        <x:v>23623.44079686515</x:v>
      </x:c>
      <x:c r="S6578" s="139" t="str">
        <x:f>IF(AND(L6578&lt;=TOTAL_BED_CAP,N6578&lt;=TEMP_WORKER_CAP),"YES","NO")</x:f>
        <x:v>YES</x:v>
      </x:c>
      <x:c r="T6578" s="139" t="n">
        <x:f>IF(S6578="YES",R6578,-1E+99)</x:f>
        <x:v>23623.44079686515</x:v>
      </x:c>
    </x:row>
    <x:row r="6579">
      <x:c r="A6579" s="139"/>
      <x:c r="B6579" s="139"/>
      <x:c r="C6579" s="139"/>
      <x:c r="D6579" s="139"/>
      <x:c r="E6579" s="139"/>
      <x:c r="F6579" s="139"/>
      <x:c r="G6579" s="139"/>
      <x:c r="H6579" s="139"/>
      <x:c r="I6579" s="266" t="n">
        <x:f>INT((ROW()-ROW($I$46))/((CARROT_CAP+1)*(MESCLUN_CAP+1)))</x:f>
        <x:v>10</x:v>
      </x:c>
      <x:c r="J6579" s="266" t="n">
        <x:f>MOD(INT((ROW()-ROW($I$46))/(MESCLUN_CAP+1)),CARROT_CAP+1)</x:f>
        <x:v>0</x:v>
      </x:c>
      <x:c r="K6579" s="266" t="n">
        <x:f>MOD(ROW()-ROW($I$46),MESCLUN_CAP+1)</x:f>
        <x:v>23</x:v>
      </x:c>
      <x:c r="L6579" s="266" t="n">
        <x:f>SUM(I6579:K6579)</x:f>
        <x:v>33</x:v>
      </x:c>
      <x:c r="M6579" s="267" t="n">
        <x:f>I6579*TOMATO_HOURS*WEEKS*(1+TOMATO_DIM)^I6579+J6579*CARROT_HOURS*WEEKS*(1+CARROT_DIM)^J6579+K6579*MESCLUN_HOURS*WEEKS*(1+MESCLUN_DIM)^K6579</x:f>
        <x:v>3711.6603989580044</x:v>
      </x:c>
      <x:c r="N6579" s="267" t="n">
        <x:f>MAX(M6579-FARMER_HOURS,0)/TEMP_HOURS_PER_WORKER</x:f>
        <x:v>2.0775419437208362</x:v>
      </x:c>
      <x:c r="O6579" s="268" t="n">
        <x:f>I6579*TOMATO_PRICE+J6579*CARROT_PRICE+K6579*MESCLUN_PRICE</x:f>
        <x:v>150100</x:v>
      </x:c>
      <x:c r="P6579" s="268" t="n">
        <x:f>I6579*TOMATO_FERTILIZER+J6579*CARROT_FERTILIZER+K6579*MESCLUN_FERTILIZER</x:f>
        <x:v>29040</x:v>
      </x:c>
      <x:c r="Q6579" s="268" t="n">
        <x:f>MIN(M6579,FARMER_HOURS)*FARMER_RATE+MAX(M6579-FARMER_HOURS,0)*TEMP_RATE</x:f>
        <x:v>76938.54859302091</x:v>
      </x:c>
      <x:c r="R6579" s="268" t="n">
        <x:f>O6579-P6579-Q6579-FIXED_COST</x:f>
        <x:v>24121.45140697909</x:v>
      </x:c>
      <x:c r="S6579" s="139" t="str">
        <x:f>IF(AND(L6579&lt;=TOTAL_BED_CAP,N6579&lt;=TEMP_WORKER_CAP),"YES","NO")</x:f>
        <x:v>YES</x:v>
      </x:c>
      <x:c r="T6579" s="139" t="n">
        <x:f>IF(S6579="YES",R6579,-1E+99)</x:f>
        <x:v>24121.45140697909</x:v>
      </x:c>
    </x:row>
    <x:row r="6580">
      <x:c r="A6580" s="139"/>
      <x:c r="B6580" s="139"/>
      <x:c r="C6580" s="139"/>
      <x:c r="D6580" s="139"/>
      <x:c r="E6580" s="139"/>
      <x:c r="F6580" s="139"/>
      <x:c r="G6580" s="139"/>
      <x:c r="H6580" s="139"/>
      <x:c r="I6580" s="266" t="n">
        <x:f>INT((ROW()-ROW($I$46))/((CARROT_CAP+1)*(MESCLUN_CAP+1)))</x:f>
        <x:v>10</x:v>
      </x:c>
      <x:c r="J6580" s="266" t="n">
        <x:f>MOD(INT((ROW()-ROW($I$46))/(MESCLUN_CAP+1)),CARROT_CAP+1)</x:f>
        <x:v>0</x:v>
      </x:c>
      <x:c r="K6580" s="266" t="n">
        <x:f>MOD(ROW()-ROW($I$46),MESCLUN_CAP+1)</x:f>
        <x:v>24</x:v>
      </x:c>
      <x:c r="L6580" s="266" t="n">
        <x:f>SUM(I6580:K6580)</x:f>
        <x:v>34</x:v>
      </x:c>
      <x:c r="M6580" s="267" t="n">
        <x:f>I6580*TOMATO_HOURS*WEEKS*(1+TOMATO_DIM)^I6580+J6580*CARROT_HOURS*WEEKS*(1+CARROT_DIM)^J6580+K6580*MESCLUN_HOURS*WEEKS*(1+MESCLUN_DIM)^K6580</x:f>
        <x:v>3789.5073485374996</x:v>
      </x:c>
      <x:c r="N6580" s="267" t="n">
        <x:f>MAX(M6580-FARMER_HOURS,0)/TEMP_HOURS_PER_WORKER</x:f>
        <x:v>2.1316023253732634</x:v>
      </x:c>
      <x:c r="O6580" s="268" t="n">
        <x:f>I6580*TOMATO_PRICE+J6580*CARROT_PRICE+K6580*MESCLUN_PRICE</x:f>
        <x:v>152800</x:v>
      </x:c>
      <x:c r="P6580" s="268" t="n">
        <x:f>I6580*TOMATO_FERTILIZER+J6580*CARROT_FERTILIZER+K6580*MESCLUN_FERTILIZER</x:f>
        <x:v>29920</x:v>
      </x:c>
      <x:c r="Q6580" s="268" t="n">
        <x:f>MIN(M6580,FARMER_HOURS)*FARMER_RATE+MAX(M6580-FARMER_HOURS,0)*TEMP_RATE</x:f>
        <x:v>78290.05813433159</x:v>
      </x:c>
      <x:c r="R6580" s="268" t="n">
        <x:f>O6580-P6580-Q6580-FIXED_COST</x:f>
        <x:v>24589.941865668414</x:v>
      </x:c>
      <x:c r="S6580" s="139" t="str">
        <x:f>IF(AND(L6580&lt;=TOTAL_BED_CAP,N6580&lt;=TEMP_WORKER_CAP),"YES","NO")</x:f>
        <x:v>YES</x:v>
      </x:c>
      <x:c r="T6580" s="139" t="n">
        <x:f>IF(S6580="YES",R6580,-1E+99)</x:f>
        <x:v>24589.941865668414</x:v>
      </x:c>
    </x:row>
    <x:row r="6581">
      <x:c r="A6581" s="139"/>
      <x:c r="B6581" s="139"/>
      <x:c r="C6581" s="139"/>
      <x:c r="D6581" s="139"/>
      <x:c r="E6581" s="139"/>
      <x:c r="F6581" s="139"/>
      <x:c r="G6581" s="139"/>
      <x:c r="H6581" s="139"/>
      <x:c r="I6581" s="266" t="n">
        <x:f>INT((ROW()-ROW($I$46))/((CARROT_CAP+1)*(MESCLUN_CAP+1)))</x:f>
        <x:v>10</x:v>
      </x:c>
      <x:c r="J6581" s="266" t="n">
        <x:f>MOD(INT((ROW()-ROW($I$46))/(MESCLUN_CAP+1)),CARROT_CAP+1)</x:f>
        <x:v>0</x:v>
      </x:c>
      <x:c r="K6581" s="266" t="n">
        <x:f>MOD(ROW()-ROW($I$46),MESCLUN_CAP+1)</x:f>
        <x:v>25</x:v>
      </x:c>
      <x:c r="L6581" s="266" t="n">
        <x:f>SUM(I6581:K6581)</x:f>
        <x:v>35</x:v>
      </x:c>
      <x:c r="M6581" s="267" t="n">
        <x:f>I6581*TOMATO_HOURS*WEEKS*(1+TOMATO_DIM)^I6581+J6581*CARROT_HOURS*WEEKS*(1+CARROT_DIM)^J6581+K6581*MESCLUN_HOURS*WEEKS*(1+MESCLUN_DIM)^K6581</x:f>
        <x:v>3869.0852699525976</x:v>
      </x:c>
      <x:c r="N6581" s="267" t="n">
        <x:f>MAX(M6581-FARMER_HOURS,0)/TEMP_HOURS_PER_WORKER</x:f>
        <x:v>2.186864770800415</x:v>
      </x:c>
      <x:c r="O6581" s="268" t="n">
        <x:f>I6581*TOMATO_PRICE+J6581*CARROT_PRICE+K6581*MESCLUN_PRICE</x:f>
        <x:v>155500</x:v>
      </x:c>
      <x:c r="P6581" s="268" t="n">
        <x:f>I6581*TOMATO_FERTILIZER+J6581*CARROT_FERTILIZER+K6581*MESCLUN_FERTILIZER</x:f>
        <x:v>30800</x:v>
      </x:c>
      <x:c r="Q6581" s="268" t="n">
        <x:f>MIN(M6581,FARMER_HOURS)*FARMER_RATE+MAX(M6581-FARMER_HOURS,0)*TEMP_RATE</x:f>
        <x:v>79671.61927001037</x:v>
      </x:c>
      <x:c r="R6581" s="268" t="n">
        <x:f>O6581-P6581-Q6581-FIXED_COST</x:f>
        <x:v>25028.38072998963</x:v>
      </x:c>
      <x:c r="S6581" s="139" t="str">
        <x:f>IF(AND(L6581&lt;=TOTAL_BED_CAP,N6581&lt;=TEMP_WORKER_CAP),"YES","NO")</x:f>
        <x:v>YES</x:v>
      </x:c>
      <x:c r="T6581" s="139" t="n">
        <x:f>IF(S6581="YES",R6581,-1E+99)</x:f>
        <x:v>25028.38072998963</x:v>
      </x:c>
    </x:row>
    <x:row r="6582">
      <x:c r="A6582" s="139"/>
      <x:c r="B6582" s="139"/>
      <x:c r="C6582" s="139"/>
      <x:c r="D6582" s="139"/>
      <x:c r="E6582" s="139"/>
      <x:c r="F6582" s="139"/>
      <x:c r="G6582" s="139"/>
      <x:c r="H6582" s="139"/>
      <x:c r="I6582" s="266" t="n">
        <x:f>INT((ROW()-ROW($I$46))/((CARROT_CAP+1)*(MESCLUN_CAP+1)))</x:f>
        <x:v>10</x:v>
      </x:c>
      <x:c r="J6582" s="266" t="n">
        <x:f>MOD(INT((ROW()-ROW($I$46))/(MESCLUN_CAP+1)),CARROT_CAP+1)</x:f>
        <x:v>0</x:v>
      </x:c>
      <x:c r="K6582" s="266" t="n">
        <x:f>MOD(ROW()-ROW($I$46),MESCLUN_CAP+1)</x:f>
        <x:v>26</x:v>
      </x:c>
      <x:c r="L6582" s="266" t="n">
        <x:f>SUM(I6582:K6582)</x:f>
        <x:v>36</x:v>
      </x:c>
      <x:c r="M6582" s="267" t="n">
        <x:f>I6582*TOMATO_HOURS*WEEKS*(1+TOMATO_DIM)^I6582+J6582*CARROT_HOURS*WEEKS*(1+CARROT_DIM)^J6582+K6582*MESCLUN_HOURS*WEEKS*(1+MESCLUN_DIM)^K6582</x:f>
        <x:v>3950.4252739133144</x:v>
      </x:c>
      <x:c r="N6582" s="267" t="n">
        <x:f>MAX(M6582-FARMER_HOURS,0)/TEMP_HOURS_PER_WORKER</x:f>
        <x:v>2.243350884662024</x:v>
      </x:c>
      <x:c r="O6582" s="268" t="n">
        <x:f>I6582*TOMATO_PRICE+J6582*CARROT_PRICE+K6582*MESCLUN_PRICE</x:f>
        <x:v>158200</x:v>
      </x:c>
      <x:c r="P6582" s="268" t="n">
        <x:f>I6582*TOMATO_FERTILIZER+J6582*CARROT_FERTILIZER+K6582*MESCLUN_FERTILIZER</x:f>
        <x:v>31680</x:v>
      </x:c>
      <x:c r="Q6582" s="268" t="n">
        <x:f>MIN(M6582,FARMER_HOURS)*FARMER_RATE+MAX(M6582-FARMER_HOURS,0)*TEMP_RATE</x:f>
        <x:v>81083.7721165506</x:v>
      </x:c>
      <x:c r="R6582" s="268" t="n">
        <x:f>O6582-P6582-Q6582-FIXED_COST</x:f>
        <x:v>25436.227883449406</x:v>
      </x:c>
      <x:c r="S6582" s="139" t="str">
        <x:f>IF(AND(L6582&lt;=TOTAL_BED_CAP,N6582&lt;=TEMP_WORKER_CAP),"YES","NO")</x:f>
        <x:v>YES</x:v>
      </x:c>
      <x:c r="T6582" s="139" t="n">
        <x:f>IF(S6582="YES",R6582,-1E+99)</x:f>
        <x:v>25436.227883449406</x:v>
      </x:c>
    </x:row>
    <x:row r="6583">
      <x:c r="A6583" s="139"/>
      <x:c r="B6583" s="139"/>
      <x:c r="C6583" s="139"/>
      <x:c r="D6583" s="139"/>
      <x:c r="E6583" s="139"/>
      <x:c r="F6583" s="139"/>
      <x:c r="G6583" s="139"/>
      <x:c r="H6583" s="139"/>
      <x:c r="I6583" s="266" t="n">
        <x:f>INT((ROW()-ROW($I$46))/((CARROT_CAP+1)*(MESCLUN_CAP+1)))</x:f>
        <x:v>10</x:v>
      </x:c>
      <x:c r="J6583" s="266" t="n">
        <x:f>MOD(INT((ROW()-ROW($I$46))/(MESCLUN_CAP+1)),CARROT_CAP+1)</x:f>
        <x:v>0</x:v>
      </x:c>
      <x:c r="K6583" s="266" t="n">
        <x:f>MOD(ROW()-ROW($I$46),MESCLUN_CAP+1)</x:f>
        <x:v>27</x:v>
      </x:c>
      <x:c r="L6583" s="266" t="n">
        <x:f>SUM(I6583:K6583)</x:f>
        <x:v>37</x:v>
      </x:c>
      <x:c r="M6583" s="267" t="n">
        <x:f>I6583*TOMATO_HOURS*WEEKS*(1+TOMATO_DIM)^I6583+J6583*CARROT_HOURS*WEEKS*(1+CARROT_DIM)^J6583+K6583*MESCLUN_HOURS*WEEKS*(1+MESCLUN_DIM)^K6583</x:f>
        <x:v>4033.558978433072</x:v>
      </x:c>
      <x:c r="N6583" s="267" t="n">
        <x:f>MAX(M6583-FARMER_HOURS,0)/TEMP_HOURS_PER_WORKER</x:f>
        <x:v>2.3010826239118556</x:v>
      </x:c>
      <x:c r="O6583" s="268" t="n">
        <x:f>I6583*TOMATO_PRICE+J6583*CARROT_PRICE+K6583*MESCLUN_PRICE</x:f>
        <x:v>160900</x:v>
      </x:c>
      <x:c r="P6583" s="268" t="n">
        <x:f>I6583*TOMATO_FERTILIZER+J6583*CARROT_FERTILIZER+K6583*MESCLUN_FERTILIZER</x:f>
        <x:v>32560</x:v>
      </x:c>
      <x:c r="Q6583" s="268" t="n">
        <x:f>MIN(M6583,FARMER_HOURS)*FARMER_RATE+MAX(M6583-FARMER_HOURS,0)*TEMP_RATE</x:f>
        <x:v>82527.06559779638</x:v>
      </x:c>
      <x:c r="R6583" s="268" t="n">
        <x:f>O6583-P6583-Q6583-FIXED_COST</x:f>
        <x:v>25812.934402203624</x:v>
      </x:c>
      <x:c r="S6583" s="139" t="str">
        <x:f>IF(AND(L6583&lt;=TOTAL_BED_CAP,N6583&lt;=TEMP_WORKER_CAP),"YES","NO")</x:f>
        <x:v>YES</x:v>
      </x:c>
      <x:c r="T6583" s="139" t="n">
        <x:f>IF(S6583="YES",R6583,-1E+99)</x:f>
        <x:v>25812.934402203624</x:v>
      </x:c>
    </x:row>
    <x:row r="6584">
      <x:c r="A6584" s="139"/>
      <x:c r="B6584" s="139"/>
      <x:c r="C6584" s="139"/>
      <x:c r="D6584" s="139"/>
      <x:c r="E6584" s="139"/>
      <x:c r="F6584" s="139"/>
      <x:c r="G6584" s="139"/>
      <x:c r="H6584" s="139"/>
      <x:c r="I6584" s="266" t="n">
        <x:f>INT((ROW()-ROW($I$46))/((CARROT_CAP+1)*(MESCLUN_CAP+1)))</x:f>
        <x:v>10</x:v>
      </x:c>
      <x:c r="J6584" s="266" t="n">
        <x:f>MOD(INT((ROW()-ROW($I$46))/(MESCLUN_CAP+1)),CARROT_CAP+1)</x:f>
        <x:v>0</x:v>
      </x:c>
      <x:c r="K6584" s="266" t="n">
        <x:f>MOD(ROW()-ROW($I$46),MESCLUN_CAP+1)</x:f>
        <x:v>28</x:v>
      </x:c>
      <x:c r="L6584" s="266" t="n">
        <x:f>SUM(I6584:K6584)</x:f>
        <x:v>38</x:v>
      </x:c>
      <x:c r="M6584" s="267" t="n">
        <x:f>I6584*TOMATO_HOURS*WEEKS*(1+TOMATO_DIM)^I6584+J6584*CARROT_HOURS*WEEKS*(1+CARROT_DIM)^J6584+K6584*MESCLUN_HOURS*WEEKS*(1+MESCLUN_DIM)^K6584</x:f>
        <x:v>4118.518516650225</x:v>
      </x:c>
      <x:c r="N6584" s="267" t="n">
        <x:f>MAX(M6584-FARMER_HOURS,0)/TEMP_HOURS_PER_WORKER</x:f>
        <x:v>2.360082303229323</x:v>
      </x:c>
      <x:c r="O6584" s="268" t="n">
        <x:f>I6584*TOMATO_PRICE+J6584*CARROT_PRICE+K6584*MESCLUN_PRICE</x:f>
        <x:v>163600</x:v>
      </x:c>
      <x:c r="P6584" s="268" t="n">
        <x:f>I6584*TOMATO_FERTILIZER+J6584*CARROT_FERTILIZER+K6584*MESCLUN_FERTILIZER</x:f>
        <x:v>33440</x:v>
      </x:c>
      <x:c r="Q6584" s="268" t="n">
        <x:f>MIN(M6584,FARMER_HOURS)*FARMER_RATE+MAX(M6584-FARMER_HOURS,0)*TEMP_RATE</x:f>
        <x:v>84002.05758073308</x:v>
      </x:c>
      <x:c r="R6584" s="268" t="n">
        <x:f>O6584-P6584-Q6584-FIXED_COST</x:f>
        <x:v>26157.942419266925</x:v>
      </x:c>
      <x:c r="S6584" s="139" t="str">
        <x:f>IF(AND(L6584&lt;=TOTAL_BED_CAP,N6584&lt;=TEMP_WORKER_CAP),"YES","NO")</x:f>
        <x:v>YES</x:v>
      </x:c>
      <x:c r="T6584" s="139" t="n">
        <x:f>IF(S6584="YES",R6584,-1E+99)</x:f>
        <x:v>26157.942419266925</x:v>
      </x:c>
    </x:row>
    <x:row r="6585">
      <x:c r="A6585" s="139"/>
      <x:c r="B6585" s="139"/>
      <x:c r="C6585" s="139"/>
      <x:c r="D6585" s="139"/>
      <x:c r="E6585" s="139"/>
      <x:c r="F6585" s="139"/>
      <x:c r="G6585" s="139"/>
      <x:c r="H6585" s="139"/>
      <x:c r="I6585" s="266" t="n">
        <x:f>INT((ROW()-ROW($I$46))/((CARROT_CAP+1)*(MESCLUN_CAP+1)))</x:f>
        <x:v>10</x:v>
      </x:c>
      <x:c r="J6585" s="266" t="n">
        <x:f>MOD(INT((ROW()-ROW($I$46))/(MESCLUN_CAP+1)),CARROT_CAP+1)</x:f>
        <x:v>0</x:v>
      </x:c>
      <x:c r="K6585" s="266" t="n">
        <x:f>MOD(ROW()-ROW($I$46),MESCLUN_CAP+1)</x:f>
        <x:v>29</x:v>
      </x:c>
      <x:c r="L6585" s="266" t="n">
        <x:f>SUM(I6585:K6585)</x:f>
        <x:v>39</x:v>
      </x:c>
      <x:c r="M6585" s="267" t="n">
        <x:f>I6585*TOMATO_HOURS*WEEKS*(1+TOMATO_DIM)^I6585+J6585*CARROT_HOURS*WEEKS*(1+CARROT_DIM)^J6585+K6585*MESCLUN_HOURS*WEEKS*(1+MESCLUN_DIM)^K6585</x:f>
        <x:v>4205.336544765878</x:v>
      </x:c>
      <x:c r="N6585" s="267" t="n">
        <x:f>MAX(M6585-FARMER_HOURS,0)/TEMP_HOURS_PER_WORKER</x:f>
        <x:v>2.4203726005318598</x:v>
      </x:c>
      <x:c r="O6585" s="268" t="n">
        <x:f>I6585*TOMATO_PRICE+J6585*CARROT_PRICE+K6585*MESCLUN_PRICE</x:f>
        <x:v>166300</x:v>
      </x:c>
      <x:c r="P6585" s="268" t="n">
        <x:f>I6585*TOMATO_FERTILIZER+J6585*CARROT_FERTILIZER+K6585*MESCLUN_FERTILIZER</x:f>
        <x:v>34320</x:v>
      </x:c>
      <x:c r="Q6585" s="268" t="n">
        <x:f>MIN(M6585,FARMER_HOURS)*FARMER_RATE+MAX(M6585-FARMER_HOURS,0)*TEMP_RATE</x:f>
        <x:v>85509.3150132965</x:v>
      </x:c>
      <x:c r="R6585" s="268" t="n">
        <x:f>O6585-P6585-Q6585-FIXED_COST</x:f>
        <x:v>26470.684986703505</x:v>
      </x:c>
      <x:c r="S6585" s="139" t="str">
        <x:f>IF(AND(L6585&lt;=TOTAL_BED_CAP,N6585&lt;=TEMP_WORKER_CAP),"YES","NO")</x:f>
        <x:v>YES</x:v>
      </x:c>
      <x:c r="T6585" s="139" t="n">
        <x:f>IF(S6585="YES",R6585,-1E+99)</x:f>
        <x:v>26470.684986703505</x:v>
      </x:c>
    </x:row>
    <x:row r="6586">
      <x:c r="A6586" s="139"/>
      <x:c r="B6586" s="139"/>
      <x:c r="C6586" s="139"/>
      <x:c r="D6586" s="139"/>
      <x:c r="E6586" s="139"/>
      <x:c r="F6586" s="139"/>
      <x:c r="G6586" s="139"/>
      <x:c r="H6586" s="139"/>
      <x:c r="I6586" s="266" t="n">
        <x:f>INT((ROW()-ROW($I$46))/((CARROT_CAP+1)*(MESCLUN_CAP+1)))</x:f>
        <x:v>10</x:v>
      </x:c>
      <x:c r="J6586" s="266" t="n">
        <x:f>MOD(INT((ROW()-ROW($I$46))/(MESCLUN_CAP+1)),CARROT_CAP+1)</x:f>
        <x:v>0</x:v>
      </x:c>
      <x:c r="K6586" s="266" t="n">
        <x:f>MOD(ROW()-ROW($I$46),MESCLUN_CAP+1)</x:f>
        <x:v>30</x:v>
      </x:c>
      <x:c r="L6586" s="266" t="n">
        <x:f>SUM(I6586:K6586)</x:f>
        <x:v>40</x:v>
      </x:c>
      <x:c r="M6586" s="267" t="n">
        <x:f>I6586*TOMATO_HOURS*WEEKS*(1+TOMATO_DIM)^I6586+J6586*CARROT_HOURS*WEEKS*(1+CARROT_DIM)^J6586+K6586*MESCLUN_HOURS*WEEKS*(1+MESCLUN_DIM)^K6586</x:f>
        <x:v>4294.046250099648</x:v>
      </x:c>
      <x:c r="N6586" s="267" t="n">
        <x:f>MAX(M6586-FARMER_HOURS,0)/TEMP_HOURS_PER_WORKER</x:f>
        <x:v>2.4819765625692</x:v>
      </x:c>
      <x:c r="O6586" s="268" t="n">
        <x:f>I6586*TOMATO_PRICE+J6586*CARROT_PRICE+K6586*MESCLUN_PRICE</x:f>
        <x:v>169000</x:v>
      </x:c>
      <x:c r="P6586" s="268" t="n">
        <x:f>I6586*TOMATO_FERTILIZER+J6586*CARROT_FERTILIZER+K6586*MESCLUN_FERTILIZER</x:f>
        <x:v>35200</x:v>
      </x:c>
      <x:c r="Q6586" s="268" t="n">
        <x:f>MIN(M6586,FARMER_HOURS)*FARMER_RATE+MAX(M6586-FARMER_HOURS,0)*TEMP_RATE</x:f>
        <x:v>87049.41406423</x:v>
      </x:c>
      <x:c r="R6586" s="268" t="n">
        <x:f>O6586-P6586-Q6586-FIXED_COST</x:f>
        <x:v>26750.585935769996</x:v>
      </x:c>
      <x:c r="S6586" s="139" t="str">
        <x:f>IF(AND(L6586&lt;=TOTAL_BED_CAP,N6586&lt;=TEMP_WORKER_CAP),"YES","NO")</x:f>
        <x:v>YES</x:v>
      </x:c>
      <x:c r="T6586" s="139" t="n">
        <x:f>IF(S6586="YES",R6586,-1E+99)</x:f>
        <x:v>26750.585935769996</x:v>
      </x:c>
    </x:row>
    <x:row r="6587">
      <x:c r="A6587" s="139"/>
      <x:c r="B6587" s="139"/>
      <x:c r="C6587" s="139"/>
      <x:c r="D6587" s="139"/>
      <x:c r="E6587" s="139"/>
      <x:c r="F6587" s="139"/>
      <x:c r="G6587" s="139"/>
      <x:c r="H6587" s="139"/>
      <x:c r="I6587" s="266" t="n">
        <x:f>INT((ROW()-ROW($I$46))/((CARROT_CAP+1)*(MESCLUN_CAP+1)))</x:f>
        <x:v>10</x:v>
      </x:c>
      <x:c r="J6587" s="266" t="n">
        <x:f>MOD(INT((ROW()-ROW($I$46))/(MESCLUN_CAP+1)),CARROT_CAP+1)</x:f>
        <x:v>1</x:v>
      </x:c>
      <x:c r="K6587" s="266" t="n">
        <x:f>MOD(ROW()-ROW($I$46),MESCLUN_CAP+1)</x:f>
        <x:v>0</x:v>
      </x:c>
      <x:c r="L6587" s="266" t="n">
        <x:f>SUM(I6587:K6587)</x:f>
        <x:v>11</x:v>
      </x:c>
      <x:c r="M6587" s="267" t="n">
        <x:f>I6587*TOMATO_HOURS*WEEKS*(1+TOMATO_DIM)^I6587+J6587*CARROT_HOURS*WEEKS*(1+CARROT_DIM)^J6587+K6587*MESCLUN_HOURS*WEEKS*(1+MESCLUN_DIM)^K6587</x:f>
        <x:v>2365.118214090002</x:v>
      </x:c>
      <x:c r="N6587" s="267" t="n">
        <x:f>MAX(M6587-FARMER_HOURS,0)/TEMP_HOURS_PER_WORKER</x:f>
        <x:v>1.142443204229168</x:v>
      </x:c>
      <x:c r="O6587" s="268" t="n">
        <x:f>I6587*TOMATO_PRICE+J6587*CARROT_PRICE+K6587*MESCLUN_PRICE</x:f>
        <x:v>90094</x:v>
      </x:c>
      <x:c r="P6587" s="268" t="n">
        <x:f>I6587*TOMATO_FERTILIZER+J6587*CARROT_FERTILIZER+K6587*MESCLUN_FERTILIZER</x:f>
        <x:v>9240</x:v>
      </x:c>
      <x:c r="Q6587" s="268" t="n">
        <x:f>MIN(M6587,FARMER_HOURS)*FARMER_RATE+MAX(M6587-FARMER_HOURS,0)*TEMP_RATE</x:f>
        <x:v>53561.0801057292</x:v>
      </x:c>
      <x:c r="R6587" s="268" t="n">
        <x:f>O6587-P6587-Q6587-FIXED_COST</x:f>
        <x:v>7292.919894270803</x:v>
      </x:c>
      <x:c r="S6587" s="139" t="str">
        <x:f>IF(AND(L6587&lt;=TOTAL_BED_CAP,N6587&lt;=TEMP_WORKER_CAP),"YES","NO")</x:f>
        <x:v>YES</x:v>
      </x:c>
      <x:c r="T6587" s="139" t="n">
        <x:f>IF(S6587="YES",R6587,-1E+99)</x:f>
        <x:v>7292.919894270803</x:v>
      </x:c>
    </x:row>
    <x:row r="6588">
      <x:c r="A6588" s="139"/>
      <x:c r="B6588" s="139"/>
      <x:c r="C6588" s="139"/>
      <x:c r="D6588" s="139"/>
      <x:c r="E6588" s="139"/>
      <x:c r="F6588" s="139"/>
      <x:c r="G6588" s="139"/>
      <x:c r="H6588" s="139"/>
      <x:c r="I6588" s="266" t="n">
        <x:f>INT((ROW()-ROW($I$46))/((CARROT_CAP+1)*(MESCLUN_CAP+1)))</x:f>
        <x:v>10</x:v>
      </x:c>
      <x:c r="J6588" s="266" t="n">
        <x:f>MOD(INT((ROW()-ROW($I$46))/(MESCLUN_CAP+1)),CARROT_CAP+1)</x:f>
        <x:v>1</x:v>
      </x:c>
      <x:c r="K6588" s="266" t="n">
        <x:f>MOD(ROW()-ROW($I$46),MESCLUN_CAP+1)</x:f>
        <x:v>1</x:v>
      </x:c>
      <x:c r="L6588" s="266" t="n">
        <x:f>SUM(I6588:K6588)</x:f>
        <x:v>12</x:v>
      </x:c>
      <x:c r="M6588" s="267" t="n">
        <x:f>I6588*TOMATO_HOURS*WEEKS*(1+TOMATO_DIM)^I6588+J6588*CARROT_HOURS*WEEKS*(1+CARROT_DIM)^J6588+K6588*MESCLUN_HOURS*WEEKS*(1+MESCLUN_DIM)^K6588</x:f>
        <x:v>2410.680714090002</x:v>
      </x:c>
      <x:c r="N6588" s="267" t="n">
        <x:f>MAX(M6588-FARMER_HOURS,0)/TEMP_HOURS_PER_WORKER</x:f>
        <x:v>1.174083829229168</x:v>
      </x:c>
      <x:c r="O6588" s="268" t="n">
        <x:f>I6588*TOMATO_PRICE+J6588*CARROT_PRICE+K6588*MESCLUN_PRICE</x:f>
        <x:v>92794</x:v>
      </x:c>
      <x:c r="P6588" s="268" t="n">
        <x:f>I6588*TOMATO_FERTILIZER+J6588*CARROT_FERTILIZER+K6588*MESCLUN_FERTILIZER</x:f>
        <x:v>10120</x:v>
      </x:c>
      <x:c r="Q6588" s="268" t="n">
        <x:f>MIN(M6588,FARMER_HOURS)*FARMER_RATE+MAX(M6588-FARMER_HOURS,0)*TEMP_RATE</x:f>
        <x:v>54352.0957307292</x:v>
      </x:c>
      <x:c r="R6588" s="268" t="n">
        <x:f>O6588-P6588-Q6588-FIXED_COST</x:f>
        <x:v>8321.904269270803</x:v>
      </x:c>
      <x:c r="S6588" s="139" t="str">
        <x:f>IF(AND(L6588&lt;=TOTAL_BED_CAP,N6588&lt;=TEMP_WORKER_CAP),"YES","NO")</x:f>
        <x:v>YES</x:v>
      </x:c>
      <x:c r="T6588" s="139" t="n">
        <x:f>IF(S6588="YES",R6588,-1E+99)</x:f>
        <x:v>8321.904269270803</x:v>
      </x:c>
    </x:row>
    <x:row r="6589">
      <x:c r="A6589" s="139"/>
      <x:c r="B6589" s="139"/>
      <x:c r="C6589" s="139"/>
      <x:c r="D6589" s="139"/>
      <x:c r="E6589" s="139"/>
      <x:c r="F6589" s="139"/>
      <x:c r="G6589" s="139"/>
      <x:c r="H6589" s="139"/>
      <x:c r="I6589" s="266" t="n">
        <x:f>INT((ROW()-ROW($I$46))/((CARROT_CAP+1)*(MESCLUN_CAP+1)))</x:f>
        <x:v>10</x:v>
      </x:c>
      <x:c r="J6589" s="266" t="n">
        <x:f>MOD(INT((ROW()-ROW($I$46))/(MESCLUN_CAP+1)),CARROT_CAP+1)</x:f>
        <x:v>1</x:v>
      </x:c>
      <x:c r="K6589" s="266" t="n">
        <x:f>MOD(ROW()-ROW($I$46),MESCLUN_CAP+1)</x:f>
        <x:v>2</x:v>
      </x:c>
      <x:c r="L6589" s="266" t="n">
        <x:f>SUM(I6589:K6589)</x:f>
        <x:v>13</x:v>
      </x:c>
      <x:c r="M6589" s="267" t="n">
        <x:f>I6589*TOMATO_HOURS*WEEKS*(1+TOMATO_DIM)^I6589+J6589*CARROT_HOURS*WEEKS*(1+CARROT_DIM)^J6589+K6589*MESCLUN_HOURS*WEEKS*(1+MESCLUN_DIM)^K6589</x:f>
        <x:v>2457.3822765900018</x:v>
      </x:c>
      <x:c r="N6589" s="267" t="n">
        <x:f>MAX(M6589-FARMER_HOURS,0)/TEMP_HOURS_PER_WORKER</x:f>
        <x:v>1.2065154698541678</x:v>
      </x:c>
      <x:c r="O6589" s="268" t="n">
        <x:f>I6589*TOMATO_PRICE+J6589*CARROT_PRICE+K6589*MESCLUN_PRICE</x:f>
        <x:v>95494</x:v>
      </x:c>
      <x:c r="P6589" s="268" t="n">
        <x:f>I6589*TOMATO_FERTILIZER+J6589*CARROT_FERTILIZER+K6589*MESCLUN_FERTILIZER</x:f>
        <x:v>11000</x:v>
      </x:c>
      <x:c r="Q6589" s="268" t="n">
        <x:f>MIN(M6589,FARMER_HOURS)*FARMER_RATE+MAX(M6589-FARMER_HOURS,0)*TEMP_RATE</x:f>
        <x:v>55162.8867463542</x:v>
      </x:c>
      <x:c r="R6589" s="268" t="n">
        <x:f>O6589-P6589-Q6589-FIXED_COST</x:f>
        <x:v>9331.113253645803</x:v>
      </x:c>
      <x:c r="S6589" s="139" t="str">
        <x:f>IF(AND(L6589&lt;=TOTAL_BED_CAP,N6589&lt;=TEMP_WORKER_CAP),"YES","NO")</x:f>
        <x:v>YES</x:v>
      </x:c>
      <x:c r="T6589" s="139" t="n">
        <x:f>IF(S6589="YES",R6589,-1E+99)</x:f>
        <x:v>9331.113253645803</x:v>
      </x:c>
    </x:row>
    <x:row r="6590">
      <x:c r="A6590" s="139"/>
      <x:c r="B6590" s="139"/>
      <x:c r="C6590" s="139"/>
      <x:c r="D6590" s="139"/>
      <x:c r="E6590" s="139"/>
      <x:c r="F6590" s="139"/>
      <x:c r="G6590" s="139"/>
      <x:c r="H6590" s="139"/>
      <x:c r="I6590" s="266" t="n">
        <x:f>INT((ROW()-ROW($I$46))/((CARROT_CAP+1)*(MESCLUN_CAP+1)))</x:f>
        <x:v>10</x:v>
      </x:c>
      <x:c r="J6590" s="266" t="n">
        <x:f>MOD(INT((ROW()-ROW($I$46))/(MESCLUN_CAP+1)),CARROT_CAP+1)</x:f>
        <x:v>1</x:v>
      </x:c>
      <x:c r="K6590" s="266" t="n">
        <x:f>MOD(ROW()-ROW($I$46),MESCLUN_CAP+1)</x:f>
        <x:v>3</x:v>
      </x:c>
      <x:c r="L6590" s="266" t="n">
        <x:f>SUM(I6590:K6590)</x:f>
        <x:v>14</x:v>
      </x:c>
      <x:c r="M6590" s="267" t="n">
        <x:f>I6590*TOMATO_HOURS*WEEKS*(1+TOMATO_DIM)^I6590+J6590*CARROT_HOURS*WEEKS*(1+CARROT_DIM)^J6590+K6590*MESCLUN_HOURS*WEEKS*(1+MESCLUN_DIM)^K6590</x:f>
        <x:v>2505.2442590118767</x:v>
      </x:c>
      <x:c r="N6590" s="267" t="n">
        <x:f>MAX(M6590-FARMER_HOURS,0)/TEMP_HOURS_PER_WORKER</x:f>
        <x:v>1.2397529576471367</x:v>
      </x:c>
      <x:c r="O6590" s="268" t="n">
        <x:f>I6590*TOMATO_PRICE+J6590*CARROT_PRICE+K6590*MESCLUN_PRICE</x:f>
        <x:v>98194</x:v>
      </x:c>
      <x:c r="P6590" s="268" t="n">
        <x:f>I6590*TOMATO_FERTILIZER+J6590*CARROT_FERTILIZER+K6590*MESCLUN_FERTILIZER</x:f>
        <x:v>11880</x:v>
      </x:c>
      <x:c r="Q6590" s="268" t="n">
        <x:f>MIN(M6590,FARMER_HOURS)*FARMER_RATE+MAX(M6590-FARMER_HOURS,0)*TEMP_RATE</x:f>
        <x:v>55993.823941178416</x:v>
      </x:c>
      <x:c r="R6590" s="268" t="n">
        <x:f>O6590-P6590-Q6590-FIXED_COST</x:f>
        <x:v>10320.176058821584</x:v>
      </x:c>
      <x:c r="S6590" s="139" t="str">
        <x:f>IF(AND(L6590&lt;=TOTAL_BED_CAP,N6590&lt;=TEMP_WORKER_CAP),"YES","NO")</x:f>
        <x:v>YES</x:v>
      </x:c>
      <x:c r="T6590" s="139" t="n">
        <x:f>IF(S6590="YES",R6590,-1E+99)</x:f>
        <x:v>10320.176058821584</x:v>
      </x:c>
    </x:row>
    <x:row r="6591">
      <x:c r="A6591" s="139"/>
      <x:c r="B6591" s="139"/>
      <x:c r="C6591" s="139"/>
      <x:c r="D6591" s="139"/>
      <x:c r="E6591" s="139"/>
      <x:c r="F6591" s="139"/>
      <x:c r="G6591" s="139"/>
      <x:c r="H6591" s="139"/>
      <x:c r="I6591" s="266" t="n">
        <x:f>INT((ROW()-ROW($I$46))/((CARROT_CAP+1)*(MESCLUN_CAP+1)))</x:f>
        <x:v>10</x:v>
      </x:c>
      <x:c r="J6591" s="266" t="n">
        <x:f>MOD(INT((ROW()-ROW($I$46))/(MESCLUN_CAP+1)),CARROT_CAP+1)</x:f>
        <x:v>1</x:v>
      </x:c>
      <x:c r="K6591" s="266" t="n">
        <x:f>MOD(ROW()-ROW($I$46),MESCLUN_CAP+1)</x:f>
        <x:v>4</x:v>
      </x:c>
      <x:c r="L6591" s="266" t="n">
        <x:f>SUM(I6591:K6591)</x:f>
        <x:v>15</x:v>
      </x:c>
      <x:c r="M6591" s="267" t="n">
        <x:f>I6591*TOMATO_HOURS*WEEKS*(1+TOMATO_DIM)^I6591+J6591*CARROT_HOURS*WEEKS*(1+CARROT_DIM)^J6591+K6591*MESCLUN_HOURS*WEEKS*(1+MESCLUN_DIM)^K6591</x:f>
        <x:v>2554.288374734533</x:v>
      </x:c>
      <x:c r="N6591" s="267" t="n">
        <x:f>MAX(M6591-FARMER_HOURS,0)/TEMP_HOURS_PER_WORKER</x:f>
        <x:v>1.2738113713434258</x:v>
      </x:c>
      <x:c r="O6591" s="268" t="n">
        <x:f>I6591*TOMATO_PRICE+J6591*CARROT_PRICE+K6591*MESCLUN_PRICE</x:f>
        <x:v>100894</x:v>
      </x:c>
      <x:c r="P6591" s="268" t="n">
        <x:f>I6591*TOMATO_FERTILIZER+J6591*CARROT_FERTILIZER+K6591*MESCLUN_FERTILIZER</x:f>
        <x:v>12760</x:v>
      </x:c>
      <x:c r="Q6591" s="268" t="n">
        <x:f>MIN(M6591,FARMER_HOURS)*FARMER_RATE+MAX(M6591-FARMER_HOURS,0)*TEMP_RATE</x:f>
        <x:v>56845.28428358564</x:v>
      </x:c>
      <x:c r="R6591" s="268" t="n">
        <x:f>O6591-P6591-Q6591-FIXED_COST</x:f>
        <x:v>11288.715716414357</x:v>
      </x:c>
      <x:c r="S6591" s="139" t="str">
        <x:f>IF(AND(L6591&lt;=TOTAL_BED_CAP,N6591&lt;=TEMP_WORKER_CAP),"YES","NO")</x:f>
        <x:v>YES</x:v>
      </x:c>
      <x:c r="T6591" s="139" t="n">
        <x:f>IF(S6591="YES",R6591,-1E+99)</x:f>
        <x:v>11288.715716414357</x:v>
      </x:c>
    </x:row>
    <x:row r="6592">
      <x:c r="A6592" s="139"/>
      <x:c r="B6592" s="139"/>
      <x:c r="C6592" s="139"/>
      <x:c r="D6592" s="139"/>
      <x:c r="E6592" s="139"/>
      <x:c r="F6592" s="139"/>
      <x:c r="G6592" s="139"/>
      <x:c r="H6592" s="139"/>
      <x:c r="I6592" s="266" t="n">
        <x:f>INT((ROW()-ROW($I$46))/((CARROT_CAP+1)*(MESCLUN_CAP+1)))</x:f>
        <x:v>10</x:v>
      </x:c>
      <x:c r="J6592" s="266" t="n">
        <x:f>MOD(INT((ROW()-ROW($I$46))/(MESCLUN_CAP+1)),CARROT_CAP+1)</x:f>
        <x:v>1</x:v>
      </x:c>
      <x:c r="K6592" s="266" t="n">
        <x:f>MOD(ROW()-ROW($I$46),MESCLUN_CAP+1)</x:f>
        <x:v>5</x:v>
      </x:c>
      <x:c r="L6592" s="266" t="n">
        <x:f>SUM(I6592:K6592)</x:f>
        <x:v>16</x:v>
      </x:c>
      <x:c r="M6592" s="267" t="n">
        <x:f>I6592*TOMATO_HOURS*WEEKS*(1+TOMATO_DIM)^I6592+J6592*CARROT_HOURS*WEEKS*(1+CARROT_DIM)^J6592+K6592*MESCLUN_HOURS*WEEKS*(1+MESCLUN_DIM)^K6592</x:f>
        <x:v>2604.5366986557365</x:v>
      </x:c>
      <x:c r="N6592" s="267" t="n">
        <x:f>MAX(M6592-FARMER_HOURS,0)/TEMP_HOURS_PER_WORKER</x:f>
        <x:v>1.3087060407331503</x:v>
      </x:c>
      <x:c r="O6592" s="268" t="n">
        <x:f>I6592*TOMATO_PRICE+J6592*CARROT_PRICE+K6592*MESCLUN_PRICE</x:f>
        <x:v>103594</x:v>
      </x:c>
      <x:c r="P6592" s="268" t="n">
        <x:f>I6592*TOMATO_FERTILIZER+J6592*CARROT_FERTILIZER+K6592*MESCLUN_FERTILIZER</x:f>
        <x:v>13640</x:v>
      </x:c>
      <x:c r="Q6592" s="268" t="n">
        <x:f>MIN(M6592,FARMER_HOURS)*FARMER_RATE+MAX(M6592-FARMER_HOURS,0)*TEMP_RATE</x:f>
        <x:v>57717.65101832876</x:v>
      </x:c>
      <x:c r="R6592" s="268" t="n">
        <x:f>O6592-P6592-Q6592-FIXED_COST</x:f>
        <x:v>12236.348981671239</x:v>
      </x:c>
      <x:c r="S6592" s="139" t="str">
        <x:f>IF(AND(L6592&lt;=TOTAL_BED_CAP,N6592&lt;=TEMP_WORKER_CAP),"YES","NO")</x:f>
        <x:v>YES</x:v>
      </x:c>
      <x:c r="T6592" s="139" t="n">
        <x:f>IF(S6592="YES",R6592,-1E+99)</x:f>
        <x:v>12236.348981671239</x:v>
      </x:c>
    </x:row>
    <x:row r="6593">
      <x:c r="A6593" s="139"/>
      <x:c r="B6593" s="139"/>
      <x:c r="C6593" s="139"/>
      <x:c r="D6593" s="139"/>
      <x:c r="E6593" s="139"/>
      <x:c r="F6593" s="139"/>
      <x:c r="G6593" s="139"/>
      <x:c r="H6593" s="139"/>
      <x:c r="I6593" s="266" t="n">
        <x:f>INT((ROW()-ROW($I$46))/((CARROT_CAP+1)*(MESCLUN_CAP+1)))</x:f>
        <x:v>10</x:v>
      </x:c>
      <x:c r="J6593" s="266" t="n">
        <x:f>MOD(INT((ROW()-ROW($I$46))/(MESCLUN_CAP+1)),CARROT_CAP+1)</x:f>
        <x:v>1</x:v>
      </x:c>
      <x:c r="K6593" s="266" t="n">
        <x:f>MOD(ROW()-ROW($I$46),MESCLUN_CAP+1)</x:f>
        <x:v>6</x:v>
      </x:c>
      <x:c r="L6593" s="266" t="n">
        <x:f>SUM(I6593:K6593)</x:f>
        <x:v>17</x:v>
      </x:c>
      <x:c r="M6593" s="267" t="n">
        <x:f>I6593*TOMATO_HOURS*WEEKS*(1+TOMATO_DIM)^I6593+J6593*CARROT_HOURS*WEEKS*(1+CARROT_DIM)^J6593+K6593*MESCLUN_HOURS*WEEKS*(1+MESCLUN_DIM)^K6593</x:f>
        <x:v>2656.0116728373696</x:v>
      </x:c>
      <x:c r="N6593" s="267" t="n">
        <x:f>MAX(M6593-FARMER_HOURS,0)/TEMP_HOURS_PER_WORKER</x:f>
        <x:v>1.3444525505815066</x:v>
      </x:c>
      <x:c r="O6593" s="268" t="n">
        <x:f>I6593*TOMATO_PRICE+J6593*CARROT_PRICE+K6593*MESCLUN_PRICE</x:f>
        <x:v>106294</x:v>
      </x:c>
      <x:c r="P6593" s="268" t="n">
        <x:f>I6593*TOMATO_FERTILIZER+J6593*CARROT_FERTILIZER+K6593*MESCLUN_FERTILIZER</x:f>
        <x:v>14520</x:v>
      </x:c>
      <x:c r="Q6593" s="268" t="n">
        <x:f>MIN(M6593,FARMER_HOURS)*FARMER_RATE+MAX(M6593-FARMER_HOURS,0)*TEMP_RATE</x:f>
        <x:v>58611.31376453766</x:v>
      </x:c>
      <x:c r="R6593" s="268" t="n">
        <x:f>O6593-P6593-Q6593-FIXED_COST</x:f>
        <x:v>13162.686235462337</x:v>
      </x:c>
      <x:c r="S6593" s="139" t="str">
        <x:f>IF(AND(L6593&lt;=TOTAL_BED_CAP,N6593&lt;=TEMP_WORKER_CAP),"YES","NO")</x:f>
        <x:v>YES</x:v>
      </x:c>
      <x:c r="T6593" s="139" t="n">
        <x:f>IF(S6593="YES",R6593,-1E+99)</x:f>
        <x:v>13162.686235462337</x:v>
      </x:c>
    </x:row>
    <x:row r="6594">
      <x:c r="A6594" s="139"/>
      <x:c r="B6594" s="139"/>
      <x:c r="C6594" s="139"/>
      <x:c r="D6594" s="139"/>
      <x:c r="E6594" s="139"/>
      <x:c r="F6594" s="139"/>
      <x:c r="G6594" s="139"/>
      <x:c r="H6594" s="139"/>
      <x:c r="I6594" s="266" t="n">
        <x:f>INT((ROW()-ROW($I$46))/((CARROT_CAP+1)*(MESCLUN_CAP+1)))</x:f>
        <x:v>10</x:v>
      </x:c>
      <x:c r="J6594" s="266" t="n">
        <x:f>MOD(INT((ROW()-ROW($I$46))/(MESCLUN_CAP+1)),CARROT_CAP+1)</x:f>
        <x:v>1</x:v>
      </x:c>
      <x:c r="K6594" s="266" t="n">
        <x:f>MOD(ROW()-ROW($I$46),MESCLUN_CAP+1)</x:f>
        <x:v>7</x:v>
      </x:c>
      <x:c r="L6594" s="266" t="n">
        <x:f>SUM(I6594:K6594)</x:f>
        <x:v>18</x:v>
      </x:c>
      <x:c r="M6594" s="267" t="n">
        <x:f>I6594*TOMATO_HOURS*WEEKS*(1+TOMATO_DIM)^I6594+J6594*CARROT_HOURS*WEEKS*(1+CARROT_DIM)^J6594+K6594*MESCLUN_HOURS*WEEKS*(1+MESCLUN_DIM)^K6594</x:f>
        <x:v>2708.73611223533</x:v>
      </x:c>
      <x:c r="N6594" s="267" t="n">
        <x:f>MAX(M6594-FARMER_HOURS,0)/TEMP_HOURS_PER_WORKER</x:f>
        <x:v>1.381066744607868</x:v>
      </x:c>
      <x:c r="O6594" s="268" t="n">
        <x:f>I6594*TOMATO_PRICE+J6594*CARROT_PRICE+K6594*MESCLUN_PRICE</x:f>
        <x:v>108994</x:v>
      </x:c>
      <x:c r="P6594" s="268" t="n">
        <x:f>I6594*TOMATO_FERTILIZER+J6594*CARROT_FERTILIZER+K6594*MESCLUN_FERTILIZER</x:f>
        <x:v>15400</x:v>
      </x:c>
      <x:c r="Q6594" s="268" t="n">
        <x:f>MIN(M6594,FARMER_HOURS)*FARMER_RATE+MAX(M6594-FARMER_HOURS,0)*TEMP_RATE</x:f>
        <x:v>59526.6686151967</x:v>
      </x:c>
      <x:c r="R6594" s="268" t="n">
        <x:f>O6594-P6594-Q6594-FIXED_COST</x:f>
        <x:v>14067.3313848033</x:v>
      </x:c>
      <x:c r="S6594" s="139" t="str">
        <x:f>IF(AND(L6594&lt;=TOTAL_BED_CAP,N6594&lt;=TEMP_WORKER_CAP),"YES","NO")</x:f>
        <x:v>YES</x:v>
      </x:c>
      <x:c r="T6594" s="139" t="n">
        <x:f>IF(S6594="YES",R6594,-1E+99)</x:f>
        <x:v>14067.3313848033</x:v>
      </x:c>
    </x:row>
    <x:row r="6595">
      <x:c r="A6595" s="139"/>
      <x:c r="B6595" s="139"/>
      <x:c r="C6595" s="139"/>
      <x:c r="D6595" s="139"/>
      <x:c r="E6595" s="139"/>
      <x:c r="F6595" s="139"/>
      <x:c r="G6595" s="139"/>
      <x:c r="H6595" s="139"/>
      <x:c r="I6595" s="266" t="n">
        <x:f>INT((ROW()-ROW($I$46))/((CARROT_CAP+1)*(MESCLUN_CAP+1)))</x:f>
        <x:v>10</x:v>
      </x:c>
      <x:c r="J6595" s="266" t="n">
        <x:f>MOD(INT((ROW()-ROW($I$46))/(MESCLUN_CAP+1)),CARROT_CAP+1)</x:f>
        <x:v>1</x:v>
      </x:c>
      <x:c r="K6595" s="266" t="n">
        <x:f>MOD(ROW()-ROW($I$46),MESCLUN_CAP+1)</x:f>
        <x:v>8</x:v>
      </x:c>
      <x:c r="L6595" s="266" t="n">
        <x:f>SUM(I6595:K6595)</x:f>
        <x:v>19</x:v>
      </x:c>
      <x:c r="M6595" s="267" t="n">
        <x:f>I6595*TOMATO_HOURS*WEEKS*(1+TOMATO_DIM)^I6595+J6595*CARROT_HOURS*WEEKS*(1+CARROT_DIM)^J6595+K6595*MESCLUN_HOURS*WEEKS*(1+MESCLUN_DIM)^K6595</x:f>
        <x:v>2762.73321051531</x:v>
      </x:c>
      <x:c r="N6595" s="267" t="n">
        <x:f>MAX(M6595-FARMER_HOURS,0)/TEMP_HOURS_PER_WORKER</x:f>
        <x:v>1.418564729524521</x:v>
      </x:c>
      <x:c r="O6595" s="268" t="n">
        <x:f>I6595*TOMATO_PRICE+J6595*CARROT_PRICE+K6595*MESCLUN_PRICE</x:f>
        <x:v>111694</x:v>
      </x:c>
      <x:c r="P6595" s="268" t="n">
        <x:f>I6595*TOMATO_FERTILIZER+J6595*CARROT_FERTILIZER+K6595*MESCLUN_FERTILIZER</x:f>
        <x:v>16280</x:v>
      </x:c>
      <x:c r="Q6595" s="268" t="n">
        <x:f>MIN(M6595,FARMER_HOURS)*FARMER_RATE+MAX(M6595-FARMER_HOURS,0)*TEMP_RATE</x:f>
        <x:v>60464.11823811302</x:v>
      </x:c>
      <x:c r="R6595" s="268" t="n">
        <x:f>O6595-P6595-Q6595-FIXED_COST</x:f>
        <x:v>14949.88176188698</x:v>
      </x:c>
      <x:c r="S6595" s="139" t="str">
        <x:f>IF(AND(L6595&lt;=TOTAL_BED_CAP,N6595&lt;=TEMP_WORKER_CAP),"YES","NO")</x:f>
        <x:v>YES</x:v>
      </x:c>
      <x:c r="T6595" s="139" t="n">
        <x:f>IF(S6595="YES",R6595,-1E+99)</x:f>
        <x:v>14949.88176188698</x:v>
      </x:c>
    </x:row>
    <x:row r="6596">
      <x:c r="A6596" s="139"/>
      <x:c r="B6596" s="139"/>
      <x:c r="C6596" s="139"/>
      <x:c r="D6596" s="139"/>
      <x:c r="E6596" s="139"/>
      <x:c r="F6596" s="139"/>
      <x:c r="G6596" s="139"/>
      <x:c r="H6596" s="139"/>
      <x:c r="I6596" s="266" t="n">
        <x:f>INT((ROW()-ROW($I$46))/((CARROT_CAP+1)*(MESCLUN_CAP+1)))</x:f>
        <x:v>10</x:v>
      </x:c>
      <x:c r="J6596" s="266" t="n">
        <x:f>MOD(INT((ROW()-ROW($I$46))/(MESCLUN_CAP+1)),CARROT_CAP+1)</x:f>
        <x:v>1</x:v>
      </x:c>
      <x:c r="K6596" s="266" t="n">
        <x:f>MOD(ROW()-ROW($I$46),MESCLUN_CAP+1)</x:f>
        <x:v>9</x:v>
      </x:c>
      <x:c r="L6596" s="266" t="n">
        <x:f>SUM(I6596:K6596)</x:f>
        <x:v>20</x:v>
      </x:c>
      <x:c r="M6596" s="267" t="n">
        <x:f>I6596*TOMATO_HOURS*WEEKS*(1+TOMATO_DIM)^I6596+J6596*CARROT_HOURS*WEEKS*(1+CARROT_DIM)^J6596+K6596*MESCLUN_HOURS*WEEKS*(1+MESCLUN_DIM)^K6596</x:f>
        <x:v>2818.0265459557045</x:v>
      </x:c>
      <x:c r="N6596" s="267" t="n">
        <x:f>MAX(M6596-FARMER_HOURS,0)/TEMP_HOURS_PER_WORKER</x:f>
        <x:v>1.456962879135906</x:v>
      </x:c>
      <x:c r="O6596" s="268" t="n">
        <x:f>I6596*TOMATO_PRICE+J6596*CARROT_PRICE+K6596*MESCLUN_PRICE</x:f>
        <x:v>114394</x:v>
      </x:c>
      <x:c r="P6596" s="268" t="n">
        <x:f>I6596*TOMATO_FERTILIZER+J6596*CARROT_FERTILIZER+K6596*MESCLUN_FERTILIZER</x:f>
        <x:v>17160</x:v>
      </x:c>
      <x:c r="Q6596" s="268" t="n">
        <x:f>MIN(M6596,FARMER_HOURS)*FARMER_RATE+MAX(M6596-FARMER_HOURS,0)*TEMP_RATE</x:f>
        <x:v>61424.071978397646</x:v>
      </x:c>
      <x:c r="R6596" s="268" t="n">
        <x:f>O6596-P6596-Q6596-FIXED_COST</x:f>
        <x:v>15809.928021602354</x:v>
      </x:c>
      <x:c r="S6596" s="139" t="str">
        <x:f>IF(AND(L6596&lt;=TOTAL_BED_CAP,N6596&lt;=TEMP_WORKER_CAP),"YES","NO")</x:f>
        <x:v>YES</x:v>
      </x:c>
      <x:c r="T6596" s="139" t="n">
        <x:f>IF(S6596="YES",R6596,-1E+99)</x:f>
        <x:v>15809.928021602354</x:v>
      </x:c>
    </x:row>
    <x:row r="6597">
      <x:c r="A6597" s="139"/>
      <x:c r="B6597" s="139"/>
      <x:c r="C6597" s="139"/>
      <x:c r="D6597" s="139"/>
      <x:c r="E6597" s="139"/>
      <x:c r="F6597" s="139"/>
      <x:c r="G6597" s="139"/>
      <x:c r="H6597" s="139"/>
      <x:c r="I6597" s="266" t="n">
        <x:f>INT((ROW()-ROW($I$46))/((CARROT_CAP+1)*(MESCLUN_CAP+1)))</x:f>
        <x:v>10</x:v>
      </x:c>
      <x:c r="J6597" s="266" t="n">
        <x:f>MOD(INT((ROW()-ROW($I$46))/(MESCLUN_CAP+1)),CARROT_CAP+1)</x:f>
        <x:v>1</x:v>
      </x:c>
      <x:c r="K6597" s="266" t="n">
        <x:f>MOD(ROW()-ROW($I$46),MESCLUN_CAP+1)</x:f>
        <x:v>10</x:v>
      </x:c>
      <x:c r="L6597" s="266" t="n">
        <x:f>SUM(I6597:K6597)</x:f>
        <x:v>21</x:v>
      </x:c>
      <x:c r="M6597" s="267" t="n">
        <x:f>I6597*TOMATO_HOURS*WEEKS*(1+TOMATO_DIM)^I6597+J6597*CARROT_HOURS*WEEKS*(1+CARROT_DIM)^J6597+K6597*MESCLUN_HOURS*WEEKS*(1+MESCLUN_DIM)^K6597</x:f>
        <x:v>2874.6400874389174</x:v>
      </x:c>
      <x:c r="N6597" s="267" t="n">
        <x:f>MAX(M6597-FARMER_HOURS,0)/TEMP_HOURS_PER_WORKER</x:f>
        <x:v>1.4962778384992481</x:v>
      </x:c>
      <x:c r="O6597" s="268" t="n">
        <x:f>I6597*TOMATO_PRICE+J6597*CARROT_PRICE+K6597*MESCLUN_PRICE</x:f>
        <x:v>117094</x:v>
      </x:c>
      <x:c r="P6597" s="268" t="n">
        <x:f>I6597*TOMATO_FERTILIZER+J6597*CARROT_FERTILIZER+K6597*MESCLUN_FERTILIZER</x:f>
        <x:v>18040</x:v>
      </x:c>
      <x:c r="Q6597" s="268" t="n">
        <x:f>MIN(M6597,FARMER_HOURS)*FARMER_RATE+MAX(M6597-FARMER_HOURS,0)*TEMP_RATE</x:f>
        <x:v>62406.9459624812</x:v>
      </x:c>
      <x:c r="R6597" s="268" t="n">
        <x:f>O6597-P6597-Q6597-FIXED_COST</x:f>
        <x:v>16647.0540375188</x:v>
      </x:c>
      <x:c r="S6597" s="139" t="str">
        <x:f>IF(AND(L6597&lt;=TOTAL_BED_CAP,N6597&lt;=TEMP_WORKER_CAP),"YES","NO")</x:f>
        <x:v>YES</x:v>
      </x:c>
      <x:c r="T6597" s="139" t="n">
        <x:f>IF(S6597="YES",R6597,-1E+99)</x:f>
        <x:v>16647.0540375188</x:v>
      </x:c>
    </x:row>
    <x:row r="6598">
      <x:c r="A6598" s="139"/>
      <x:c r="B6598" s="139"/>
      <x:c r="C6598" s="139"/>
      <x:c r="D6598" s="139"/>
      <x:c r="E6598" s="139"/>
      <x:c r="F6598" s="139"/>
      <x:c r="G6598" s="139"/>
      <x:c r="H6598" s="139"/>
      <x:c r="I6598" s="266" t="n">
        <x:f>INT((ROW()-ROW($I$46))/((CARROT_CAP+1)*(MESCLUN_CAP+1)))</x:f>
        <x:v>10</x:v>
      </x:c>
      <x:c r="J6598" s="266" t="n">
        <x:f>MOD(INT((ROW()-ROW($I$46))/(MESCLUN_CAP+1)),CARROT_CAP+1)</x:f>
        <x:v>1</x:v>
      </x:c>
      <x:c r="K6598" s="266" t="n">
        <x:f>MOD(ROW()-ROW($I$46),MESCLUN_CAP+1)</x:f>
        <x:v>11</x:v>
      </x:c>
      <x:c r="L6598" s="266" t="n">
        <x:f>SUM(I6598:K6598)</x:f>
        <x:v>22</x:v>
      </x:c>
      <x:c r="M6598" s="267" t="n">
        <x:f>I6598*TOMATO_HOURS*WEEKS*(1+TOMATO_DIM)^I6598+J6598*CARROT_HOURS*WEEKS*(1+CARROT_DIM)^J6598+K6598*MESCLUN_HOURS*WEEKS*(1+MESCLUN_DIM)^K6598</x:f>
        <x:v>2932.5982005323567</x:v>
      </x:c>
      <x:c r="N6598" s="267" t="n">
        <x:f>MAX(M6598-FARMER_HOURS,0)/TEMP_HOURS_PER_WORKER</x:f>
        <x:v>1.53652652814747</x:v>
      </x:c>
      <x:c r="O6598" s="268" t="n">
        <x:f>I6598*TOMATO_PRICE+J6598*CARROT_PRICE+K6598*MESCLUN_PRICE</x:f>
        <x:v>119794</x:v>
      </x:c>
      <x:c r="P6598" s="268" t="n">
        <x:f>I6598*TOMATO_FERTILIZER+J6598*CARROT_FERTILIZER+K6598*MESCLUN_FERTILIZER</x:f>
        <x:v>18920</x:v>
      </x:c>
      <x:c r="Q6598" s="268" t="n">
        <x:f>MIN(M6598,FARMER_HOURS)*FARMER_RATE+MAX(M6598-FARMER_HOURS,0)*TEMP_RATE</x:f>
        <x:v>63413.163203686745</x:v>
      </x:c>
      <x:c r="R6598" s="268" t="n">
        <x:f>O6598-P6598-Q6598-FIXED_COST</x:f>
        <x:v>17460.836796313255</x:v>
      </x:c>
      <x:c r="S6598" s="139" t="str">
        <x:f>IF(AND(L6598&lt;=TOTAL_BED_CAP,N6598&lt;=TEMP_WORKER_CAP),"YES","NO")</x:f>
        <x:v>YES</x:v>
      </x:c>
      <x:c r="T6598" s="139" t="n">
        <x:f>IF(S6598="YES",R6598,-1E+99)</x:f>
        <x:v>17460.836796313255</x:v>
      </x:c>
    </x:row>
    <x:row r="6599">
      <x:c r="A6599" s="139"/>
      <x:c r="B6599" s="139"/>
      <x:c r="C6599" s="139"/>
      <x:c r="D6599" s="139"/>
      <x:c r="E6599" s="139"/>
      <x:c r="F6599" s="139"/>
      <x:c r="G6599" s="139"/>
      <x:c r="H6599" s="139"/>
      <x:c r="I6599" s="266" t="n">
        <x:f>INT((ROW()-ROW($I$46))/((CARROT_CAP+1)*(MESCLUN_CAP+1)))</x:f>
        <x:v>10</x:v>
      </x:c>
      <x:c r="J6599" s="266" t="n">
        <x:f>MOD(INT((ROW()-ROW($I$46))/(MESCLUN_CAP+1)),CARROT_CAP+1)</x:f>
        <x:v>1</x:v>
      </x:c>
      <x:c r="K6599" s="266" t="n">
        <x:f>MOD(ROW()-ROW($I$46),MESCLUN_CAP+1)</x:f>
        <x:v>12</x:v>
      </x:c>
      <x:c r="L6599" s="266" t="n">
        <x:f>SUM(I6599:K6599)</x:f>
        <x:v>23</x:v>
      </x:c>
      <x:c r="M6599" s="267" t="n">
        <x:f>I6599*TOMATO_HOURS*WEEKS*(1+TOMATO_DIM)^I6599+J6599*CARROT_HOURS*WEEKS*(1+CARROT_DIM)^J6599+K6599*MESCLUN_HOURS*WEEKS*(1+MESCLUN_DIM)^K6599</x:f>
        <x:v>2991.9256536604207</x:v>
      </x:c>
      <x:c r="N6599" s="267" t="n">
        <x:f>MAX(M6599-FARMER_HOURS,0)/TEMP_HOURS_PER_WORKER</x:f>
        <x:v>1.5777261483752922</x:v>
      </x:c>
      <x:c r="O6599" s="268" t="n">
        <x:f>I6599*TOMATO_PRICE+J6599*CARROT_PRICE+K6599*MESCLUN_PRICE</x:f>
        <x:v>122494</x:v>
      </x:c>
      <x:c r="P6599" s="268" t="n">
        <x:f>I6599*TOMATO_FERTILIZER+J6599*CARROT_FERTILIZER+K6599*MESCLUN_FERTILIZER</x:f>
        <x:v>19800</x:v>
      </x:c>
      <x:c r="Q6599" s="268" t="n">
        <x:f>MIN(M6599,FARMER_HOURS)*FARMER_RATE+MAX(M6599-FARMER_HOURS,0)*TEMP_RATE</x:f>
        <x:v>64443.153709382306</x:v>
      </x:c>
      <x:c r="R6599" s="268" t="n">
        <x:f>O6599-P6599-Q6599-FIXED_COST</x:f>
        <x:v>18250.846290617694</x:v>
      </x:c>
      <x:c r="S6599" s="139" t="str">
        <x:f>IF(AND(L6599&lt;=TOTAL_BED_CAP,N6599&lt;=TEMP_WORKER_CAP),"YES","NO")</x:f>
        <x:v>YES</x:v>
      </x:c>
      <x:c r="T6599" s="139" t="n">
        <x:f>IF(S6599="YES",R6599,-1E+99)</x:f>
        <x:v>18250.846290617694</x:v>
      </x:c>
    </x:row>
    <x:row r="6600">
      <x:c r="A6600" s="139"/>
      <x:c r="B6600" s="139"/>
      <x:c r="C6600" s="139"/>
      <x:c r="D6600" s="139"/>
      <x:c r="E6600" s="139"/>
      <x:c r="F6600" s="139"/>
      <x:c r="G6600" s="139"/>
      <x:c r="H6600" s="139"/>
      <x:c r="I6600" s="266" t="n">
        <x:f>INT((ROW()-ROW($I$46))/((CARROT_CAP+1)*(MESCLUN_CAP+1)))</x:f>
        <x:v>10</x:v>
      </x:c>
      <x:c r="J6600" s="266" t="n">
        <x:f>MOD(INT((ROW()-ROW($I$46))/(MESCLUN_CAP+1)),CARROT_CAP+1)</x:f>
        <x:v>1</x:v>
      </x:c>
      <x:c r="K6600" s="266" t="n">
        <x:f>MOD(ROW()-ROW($I$46),MESCLUN_CAP+1)</x:f>
        <x:v>13</x:v>
      </x:c>
      <x:c r="L6600" s="266" t="n">
        <x:f>SUM(I6600:K6600)</x:f>
        <x:v>24</x:v>
      </x:c>
      <x:c r="M6600" s="267" t="n">
        <x:f>I6600*TOMATO_HOURS*WEEKS*(1+TOMATO_DIM)^I6600+J6600*CARROT_HOURS*WEEKS*(1+CARROT_DIM)^J6600+K6600*MESCLUN_HOURS*WEEKS*(1+MESCLUN_DIM)^K6600</x:f>
        <x:v>3052.6476243688053</x:v>
      </x:c>
      <x:c r="N6600" s="267" t="n">
        <x:f>MAX(M6600-FARMER_HOURS,0)/TEMP_HOURS_PER_WORKER</x:f>
        <x:v>1.619894183589448</x:v>
      </x:c>
      <x:c r="O6600" s="268" t="n">
        <x:f>I6600*TOMATO_PRICE+J6600*CARROT_PRICE+K6600*MESCLUN_PRICE</x:f>
        <x:v>125194</x:v>
      </x:c>
      <x:c r="P6600" s="268" t="n">
        <x:f>I6600*TOMATO_FERTILIZER+J6600*CARROT_FERTILIZER+K6600*MESCLUN_FERTILIZER</x:f>
        <x:v>20680</x:v>
      </x:c>
      <x:c r="Q6600" s="268" t="n">
        <x:f>MIN(M6600,FARMER_HOURS)*FARMER_RATE+MAX(M6600-FARMER_HOURS,0)*TEMP_RATE</x:f>
        <x:v>65497.354589736206</x:v>
      </x:c>
      <x:c r="R6600" s="268" t="n">
        <x:f>O6600-P6600-Q6600-FIXED_COST</x:f>
        <x:v>19016.645410263794</x:v>
      </x:c>
      <x:c r="S6600" s="139" t="str">
        <x:f>IF(AND(L6600&lt;=TOTAL_BED_CAP,N6600&lt;=TEMP_WORKER_CAP),"YES","NO")</x:f>
        <x:v>YES</x:v>
      </x:c>
      <x:c r="T6600" s="139" t="n">
        <x:f>IF(S6600="YES",R6600,-1E+99)</x:f>
        <x:v>19016.645410263794</x:v>
      </x:c>
    </x:row>
    <x:row r="6601">
      <x:c r="A6601" s="139"/>
      <x:c r="B6601" s="139"/>
      <x:c r="C6601" s="139"/>
      <x:c r="D6601" s="139"/>
      <x:c r="E6601" s="139"/>
      <x:c r="F6601" s="139"/>
      <x:c r="G6601" s="139"/>
      <x:c r="H6601" s="139"/>
      <x:c r="I6601" s="266" t="n">
        <x:f>INT((ROW()-ROW($I$46))/((CARROT_CAP+1)*(MESCLUN_CAP+1)))</x:f>
        <x:v>10</x:v>
      </x:c>
      <x:c r="J6601" s="266" t="n">
        <x:f>MOD(INT((ROW()-ROW($I$46))/(MESCLUN_CAP+1)),CARROT_CAP+1)</x:f>
        <x:v>1</x:v>
      </x:c>
      <x:c r="K6601" s="266" t="n">
        <x:f>MOD(ROW()-ROW($I$46),MESCLUN_CAP+1)</x:f>
        <x:v>14</x:v>
      </x:c>
      <x:c r="L6601" s="266" t="n">
        <x:f>SUM(I6601:K6601)</x:f>
        <x:v>25</x:v>
      </x:c>
      <x:c r="M6601" s="267" t="n">
        <x:f>I6601*TOMATO_HOURS*WEEKS*(1+TOMATO_DIM)^I6601+J6601*CARROT_HOURS*WEEKS*(1+CARROT_DIM)^J6601+K6601*MESCLUN_HOURS*WEEKS*(1+MESCLUN_DIM)^K6601</x:f>
        <x:v>3114.7897056824663</x:v>
      </x:c>
      <x:c r="N6601" s="267" t="n">
        <x:f>MAX(M6601-FARMER_HOURS,0)/TEMP_HOURS_PER_WORKER</x:f>
        <x:v>1.6630484067239348</x:v>
      </x:c>
      <x:c r="O6601" s="268" t="n">
        <x:f>I6601*TOMATO_PRICE+J6601*CARROT_PRICE+K6601*MESCLUN_PRICE</x:f>
        <x:v>127894</x:v>
      </x:c>
      <x:c r="P6601" s="268" t="n">
        <x:f>I6601*TOMATO_FERTILIZER+J6601*CARROT_FERTILIZER+K6601*MESCLUN_FERTILIZER</x:f>
        <x:v>21560</x:v>
      </x:c>
      <x:c r="Q6601" s="268" t="n">
        <x:f>MIN(M6601,FARMER_HOURS)*FARMER_RATE+MAX(M6601-FARMER_HOURS,0)*TEMP_RATE</x:f>
        <x:v>66576.21016809838</x:v>
      </x:c>
      <x:c r="R6601" s="268" t="n">
        <x:f>O6601-P6601-Q6601-FIXED_COST</x:f>
        <x:v>19757.789831901624</x:v>
      </x:c>
      <x:c r="S6601" s="139" t="str">
        <x:f>IF(AND(L6601&lt;=TOTAL_BED_CAP,N6601&lt;=TEMP_WORKER_CAP),"YES","NO")</x:f>
        <x:v>YES</x:v>
      </x:c>
      <x:c r="T6601" s="139" t="n">
        <x:f>IF(S6601="YES",R6601,-1E+99)</x:f>
        <x:v>19757.789831901624</x:v>
      </x:c>
    </x:row>
    <x:row r="6602">
      <x:c r="A6602" s="139"/>
      <x:c r="B6602" s="139"/>
      <x:c r="C6602" s="139"/>
      <x:c r="D6602" s="139"/>
      <x:c r="E6602" s="139"/>
      <x:c r="F6602" s="139"/>
      <x:c r="G6602" s="139"/>
      <x:c r="H6602" s="139"/>
      <x:c r="I6602" s="266" t="n">
        <x:f>INT((ROW()-ROW($I$46))/((CARROT_CAP+1)*(MESCLUN_CAP+1)))</x:f>
        <x:v>10</x:v>
      </x:c>
      <x:c r="J6602" s="266" t="n">
        <x:f>MOD(INT((ROW()-ROW($I$46))/(MESCLUN_CAP+1)),CARROT_CAP+1)</x:f>
        <x:v>1</x:v>
      </x:c>
      <x:c r="K6602" s="266" t="n">
        <x:f>MOD(ROW()-ROW($I$46),MESCLUN_CAP+1)</x:f>
        <x:v>15</x:v>
      </x:c>
      <x:c r="L6602" s="266" t="n">
        <x:f>SUM(I6602:K6602)</x:f>
        <x:v>26</x:v>
      </x:c>
      <x:c r="M6602" s="267" t="n">
        <x:f>I6602*TOMATO_HOURS*WEEKS*(1+TOMATO_DIM)^I6602+J6602*CARROT_HOURS*WEEKS*(1+CARROT_DIM)^J6602+K6602*MESCLUN_HOURS*WEEKS*(1+MESCLUN_DIM)^K6602</x:f>
        <x:v>3178.3779125586125</x:v>
      </x:c>
      <x:c r="N6602" s="267" t="n">
        <x:f>MAX(M6602-FARMER_HOURS,0)/TEMP_HOURS_PER_WORKER</x:f>
        <x:v>1.7072068837212586</x:v>
      </x:c>
      <x:c r="O6602" s="268" t="n">
        <x:f>I6602*TOMATO_PRICE+J6602*CARROT_PRICE+K6602*MESCLUN_PRICE</x:f>
        <x:v>130594</x:v>
      </x:c>
      <x:c r="P6602" s="268" t="n">
        <x:f>I6602*TOMATO_FERTILIZER+J6602*CARROT_FERTILIZER+K6602*MESCLUN_FERTILIZER</x:f>
        <x:v>22440</x:v>
      </x:c>
      <x:c r="Q6602" s="268" t="n">
        <x:f>MIN(M6602,FARMER_HOURS)*FARMER_RATE+MAX(M6602-FARMER_HOURS,0)*TEMP_RATE</x:f>
        <x:v>67680.17209303146</x:v>
      </x:c>
      <x:c r="R6602" s="268" t="n">
        <x:f>O6602-P6602-Q6602-FIXED_COST</x:f>
        <x:v>20473.827906968538</x:v>
      </x:c>
      <x:c r="S6602" s="139" t="str">
        <x:f>IF(AND(L6602&lt;=TOTAL_BED_CAP,N6602&lt;=TEMP_WORKER_CAP),"YES","NO")</x:f>
        <x:v>YES</x:v>
      </x:c>
      <x:c r="T6602" s="139" t="n">
        <x:f>IF(S6602="YES",R6602,-1E+99)</x:f>
        <x:v>20473.827906968538</x:v>
      </x:c>
    </x:row>
    <x:row r="6603">
      <x:c r="A6603" s="139"/>
      <x:c r="B6603" s="139"/>
      <x:c r="C6603" s="139"/>
      <x:c r="D6603" s="139"/>
      <x:c r="E6603" s="139"/>
      <x:c r="F6603" s="139"/>
      <x:c r="G6603" s="139"/>
      <x:c r="H6603" s="139"/>
      <x:c r="I6603" s="266" t="n">
        <x:f>INT((ROW()-ROW($I$46))/((CARROT_CAP+1)*(MESCLUN_CAP+1)))</x:f>
        <x:v>10</x:v>
      </x:c>
      <x:c r="J6603" s="266" t="n">
        <x:f>MOD(INT((ROW()-ROW($I$46))/(MESCLUN_CAP+1)),CARROT_CAP+1)</x:f>
        <x:v>1</x:v>
      </x:c>
      <x:c r="K6603" s="266" t="n">
        <x:f>MOD(ROW()-ROW($I$46),MESCLUN_CAP+1)</x:f>
        <x:v>16</x:v>
      </x:c>
      <x:c r="L6603" s="266" t="n">
        <x:f>SUM(I6603:K6603)</x:f>
        <x:v>27</x:v>
      </x:c>
      <x:c r="M6603" s="267" t="n">
        <x:f>I6603*TOMATO_HOURS*WEEKS*(1+TOMATO_DIM)^I6603+J6603*CARROT_HOURS*WEEKS*(1+CARROT_DIM)^J6603+K6603*MESCLUN_HOURS*WEEKS*(1+MESCLUN_DIM)^K6603</x:f>
        <x:v>3243.4386884361015</x:v>
      </x:c>
      <x:c r="N6603" s="267" t="n">
        <x:f>MAX(M6603-FARMER_HOURS,0)/TEMP_HOURS_PER_WORKER</x:f>
        <x:v>1.752387978080626</x:v>
      </x:c>
      <x:c r="O6603" s="268" t="n">
        <x:f>I6603*TOMATO_PRICE+J6603*CARROT_PRICE+K6603*MESCLUN_PRICE</x:f>
        <x:v>133294</x:v>
      </x:c>
      <x:c r="P6603" s="268" t="n">
        <x:f>I6603*TOMATO_FERTILIZER+J6603*CARROT_FERTILIZER+K6603*MESCLUN_FERTILIZER</x:f>
        <x:v>23320</x:v>
      </x:c>
      <x:c r="Q6603" s="268" t="n">
        <x:f>MIN(M6603,FARMER_HOURS)*FARMER_RATE+MAX(M6603-FARMER_HOURS,0)*TEMP_RATE</x:f>
        <x:v>68809.69945201566</x:v>
      </x:c>
      <x:c r="R6603" s="268" t="n">
        <x:f>O6603-P6603-Q6603-FIXED_COST</x:f>
        <x:v>21164.30054798434</x:v>
      </x:c>
      <x:c r="S6603" s="139" t="str">
        <x:f>IF(AND(L6603&lt;=TOTAL_BED_CAP,N6603&lt;=TEMP_WORKER_CAP),"YES","NO")</x:f>
        <x:v>YES</x:v>
      </x:c>
      <x:c r="T6603" s="139" t="n">
        <x:f>IF(S6603="YES",R6603,-1E+99)</x:f>
        <x:v>21164.30054798434</x:v>
      </x:c>
    </x:row>
    <x:row r="6604">
      <x:c r="A6604" s="139"/>
      <x:c r="B6604" s="139"/>
      <x:c r="C6604" s="139"/>
      <x:c r="D6604" s="139"/>
      <x:c r="E6604" s="139"/>
      <x:c r="F6604" s="139"/>
      <x:c r="G6604" s="139"/>
      <x:c r="H6604" s="139"/>
      <x:c r="I6604" s="266" t="n">
        <x:f>INT((ROW()-ROW($I$46))/((CARROT_CAP+1)*(MESCLUN_CAP+1)))</x:f>
        <x:v>10</x:v>
      </x:c>
      <x:c r="J6604" s="266" t="n">
        <x:f>MOD(INT((ROW()-ROW($I$46))/(MESCLUN_CAP+1)),CARROT_CAP+1)</x:f>
        <x:v>1</x:v>
      </x:c>
      <x:c r="K6604" s="266" t="n">
        <x:f>MOD(ROW()-ROW($I$46),MESCLUN_CAP+1)</x:f>
        <x:v>17</x:v>
      </x:c>
      <x:c r="L6604" s="266" t="n">
        <x:f>SUM(I6604:K6604)</x:f>
        <x:v>28</x:v>
      </x:c>
      <x:c r="M6604" s="267" t="n">
        <x:f>I6604*TOMATO_HOURS*WEEKS*(1+TOMATO_DIM)^I6604+J6604*CARROT_HOURS*WEEKS*(1+CARROT_DIM)^J6604+K6604*MESCLUN_HOURS*WEEKS*(1+MESCLUN_DIM)^K6604</x:f>
        <x:v>3309.9989118826416</x:v>
      </x:c>
      <x:c r="N6604" s="267" t="n">
        <x:f>MAX(M6604-FARMER_HOURS,0)/TEMP_HOURS_PER_WORKER</x:f>
        <x:v>1.7986103554740567</x:v>
      </x:c>
      <x:c r="O6604" s="268" t="n">
        <x:f>I6604*TOMATO_PRICE+J6604*CARROT_PRICE+K6604*MESCLUN_PRICE</x:f>
        <x:v>135994</x:v>
      </x:c>
      <x:c r="P6604" s="268" t="n">
        <x:f>I6604*TOMATO_FERTILIZER+J6604*CARROT_FERTILIZER+K6604*MESCLUN_FERTILIZER</x:f>
        <x:v>24200</x:v>
      </x:c>
      <x:c r="Q6604" s="268" t="n">
        <x:f>MIN(M6604,FARMER_HOURS)*FARMER_RATE+MAX(M6604-FARMER_HOURS,0)*TEMP_RATE</x:f>
        <x:v>69965.25888685141</x:v>
      </x:c>
      <x:c r="R6604" s="268" t="n">
        <x:f>O6604-P6604-Q6604-FIXED_COST</x:f>
        <x:v>21828.741113148586</x:v>
      </x:c>
      <x:c r="S6604" s="139" t="str">
        <x:f>IF(AND(L6604&lt;=TOTAL_BED_CAP,N6604&lt;=TEMP_WORKER_CAP),"YES","NO")</x:f>
        <x:v>YES</x:v>
      </x:c>
      <x:c r="T6604" s="139" t="n">
        <x:f>IF(S6604="YES",R6604,-1E+99)</x:f>
        <x:v>21828.741113148586</x:v>
      </x:c>
    </x:row>
    <x:row r="6605">
      <x:c r="A6605" s="139"/>
      <x:c r="B6605" s="139"/>
      <x:c r="C6605" s="139"/>
      <x:c r="D6605" s="139"/>
      <x:c r="E6605" s="139"/>
      <x:c r="F6605" s="139"/>
      <x:c r="G6605" s="139"/>
      <x:c r="H6605" s="139"/>
      <x:c r="I6605" s="266" t="n">
        <x:f>INT((ROW()-ROW($I$46))/((CARROT_CAP+1)*(MESCLUN_CAP+1)))</x:f>
        <x:v>10</x:v>
      </x:c>
      <x:c r="J6605" s="266" t="n">
        <x:f>MOD(INT((ROW()-ROW($I$46))/(MESCLUN_CAP+1)),CARROT_CAP+1)</x:f>
        <x:v>1</x:v>
      </x:c>
      <x:c r="K6605" s="266" t="n">
        <x:f>MOD(ROW()-ROW($I$46),MESCLUN_CAP+1)</x:f>
        <x:v>18</x:v>
      </x:c>
      <x:c r="L6605" s="266" t="n">
        <x:f>SUM(I6605:K6605)</x:f>
        <x:v>29</x:v>
      </x:c>
      <x:c r="M6605" s="267" t="n">
        <x:f>I6605*TOMATO_HOURS*WEEKS*(1+TOMATO_DIM)^I6605+J6605*CARROT_HOURS*WEEKS*(1+CARROT_DIM)^J6605+K6605*MESCLUN_HOURS*WEEKS*(1+MESCLUN_DIM)^K6605</x:f>
        <x:v>3378.085903341229</x:v>
      </x:c>
      <x:c r="N6605" s="267" t="n">
        <x:f>MAX(M6605-FARMER_HOURS,0)/TEMP_HOURS_PER_WORKER</x:f>
        <x:v>1.845892988431409</x:v>
      </x:c>
      <x:c r="O6605" s="268" t="n">
        <x:f>I6605*TOMATO_PRICE+J6605*CARROT_PRICE+K6605*MESCLUN_PRICE</x:f>
        <x:v>138694</x:v>
      </x:c>
      <x:c r="P6605" s="268" t="n">
        <x:f>I6605*TOMATO_FERTILIZER+J6605*CARROT_FERTILIZER+K6605*MESCLUN_FERTILIZER</x:f>
        <x:v>25080</x:v>
      </x:c>
      <x:c r="Q6605" s="268" t="n">
        <x:f>MIN(M6605,FARMER_HOURS)*FARMER_RATE+MAX(M6605-FARMER_HOURS,0)*TEMP_RATE</x:f>
        <x:v>71147.32471078522</x:v>
      </x:c>
      <x:c r="R6605" s="268" t="n">
        <x:f>O6605-P6605-Q6605-FIXED_COST</x:f>
        <x:v>22466.675289214778</x:v>
      </x:c>
      <x:c r="S6605" s="139" t="str">
        <x:f>IF(AND(L6605&lt;=TOTAL_BED_CAP,N6605&lt;=TEMP_WORKER_CAP),"YES","NO")</x:f>
        <x:v>YES</x:v>
      </x:c>
      <x:c r="T6605" s="139" t="n">
        <x:f>IF(S6605="YES",R6605,-1E+99)</x:f>
        <x:v>22466.675289214778</x:v>
      </x:c>
    </x:row>
    <x:row r="6606">
      <x:c r="A6606" s="139"/>
      <x:c r="B6606" s="139"/>
      <x:c r="C6606" s="139"/>
      <x:c r="D6606" s="139"/>
      <x:c r="E6606" s="139"/>
      <x:c r="F6606" s="139"/>
      <x:c r="G6606" s="139"/>
      <x:c r="H6606" s="139"/>
      <x:c r="I6606" s="266" t="n">
        <x:f>INT((ROW()-ROW($I$46))/((CARROT_CAP+1)*(MESCLUN_CAP+1)))</x:f>
        <x:v>10</x:v>
      </x:c>
      <x:c r="J6606" s="266" t="n">
        <x:f>MOD(INT((ROW()-ROW($I$46))/(MESCLUN_CAP+1)),CARROT_CAP+1)</x:f>
        <x:v>1</x:v>
      </x:c>
      <x:c r="K6606" s="266" t="n">
        <x:f>MOD(ROW()-ROW($I$46),MESCLUN_CAP+1)</x:f>
        <x:v>19</x:v>
      </x:c>
      <x:c r="L6606" s="266" t="n">
        <x:f>SUM(I6606:K6606)</x:f>
        <x:v>30</x:v>
      </x:c>
      <x:c r="M6606" s="267" t="n">
        <x:f>I6606*TOMATO_HOURS*WEEKS*(1+TOMATO_DIM)^I6606+J6606*CARROT_HOURS*WEEKS*(1+CARROT_DIM)^J6606+K6606*MESCLUN_HOURS*WEEKS*(1+MESCLUN_DIM)^K6606</x:f>
        <x:v>3447.727431977251</x:v>
      </x:c>
      <x:c r="N6606" s="267" t="n">
        <x:f>MAX(M6606-FARMER_HOURS,0)/TEMP_HOURS_PER_WORKER</x:f>
        <x:v>1.8942551610953131</x:v>
      </x:c>
      <x:c r="O6606" s="268" t="n">
        <x:f>I6606*TOMATO_PRICE+J6606*CARROT_PRICE+K6606*MESCLUN_PRICE</x:f>
        <x:v>141394</x:v>
      </x:c>
      <x:c r="P6606" s="268" t="n">
        <x:f>I6606*TOMATO_FERTILIZER+J6606*CARROT_FERTILIZER+K6606*MESCLUN_FERTILIZER</x:f>
        <x:v>25960</x:v>
      </x:c>
      <x:c r="Q6606" s="268" t="n">
        <x:f>MIN(M6606,FARMER_HOURS)*FARMER_RATE+MAX(M6606-FARMER_HOURS,0)*TEMP_RATE</x:f>
        <x:v>72356.37902738282</x:v>
      </x:c>
      <x:c r="R6606" s="268" t="n">
        <x:f>O6606-P6606-Q6606-FIXED_COST</x:f>
        <x:v>23077.62097261718</x:v>
      </x:c>
      <x:c r="S6606" s="139" t="str">
        <x:f>IF(AND(L6606&lt;=TOTAL_BED_CAP,N6606&lt;=TEMP_WORKER_CAP),"YES","NO")</x:f>
        <x:v>YES</x:v>
      </x:c>
      <x:c r="T6606" s="139" t="n">
        <x:f>IF(S6606="YES",R6606,-1E+99)</x:f>
        <x:v>23077.62097261718</x:v>
      </x:c>
    </x:row>
    <x:row r="6607">
      <x:c r="A6607" s="139"/>
      <x:c r="B6607" s="139"/>
      <x:c r="C6607" s="139"/>
      <x:c r="D6607" s="139"/>
      <x:c r="E6607" s="139"/>
      <x:c r="F6607" s="139"/>
      <x:c r="G6607" s="139"/>
      <x:c r="H6607" s="139"/>
      <x:c r="I6607" s="266" t="n">
        <x:f>INT((ROW()-ROW($I$46))/((CARROT_CAP+1)*(MESCLUN_CAP+1)))</x:f>
        <x:v>10</x:v>
      </x:c>
      <x:c r="J6607" s="266" t="n">
        <x:f>MOD(INT((ROW()-ROW($I$46))/(MESCLUN_CAP+1)),CARROT_CAP+1)</x:f>
        <x:v>1</x:v>
      </x:c>
      <x:c r="K6607" s="266" t="n">
        <x:f>MOD(ROW()-ROW($I$46),MESCLUN_CAP+1)</x:f>
        <x:v>20</x:v>
      </x:c>
      <x:c r="L6607" s="266" t="n">
        <x:f>SUM(I6607:K6607)</x:f>
        <x:v>31</x:v>
      </x:c>
      <x:c r="M6607" s="267" t="n">
        <x:f>I6607*TOMATO_HOURS*WEEKS*(1+TOMATO_DIM)^I6607+J6607*CARROT_HOURS*WEEKS*(1+CARROT_DIM)^J6607+K6607*MESCLUN_HOURS*WEEKS*(1+MESCLUN_DIM)^K6607</x:f>
        <x:v>3518.9517226277276</x:v>
      </x:c>
      <x:c r="N6607" s="267" t="n">
        <x:f>MAX(M6607-FARMER_HOURS,0)/TEMP_HOURS_PER_WORKER</x:f>
        <x:v>1.943716474047033</x:v>
      </x:c>
      <x:c r="O6607" s="268" t="n">
        <x:f>I6607*TOMATO_PRICE+J6607*CARROT_PRICE+K6607*MESCLUN_PRICE</x:f>
        <x:v>144094</x:v>
      </x:c>
      <x:c r="P6607" s="268" t="n">
        <x:f>I6607*TOMATO_FERTILIZER+J6607*CARROT_FERTILIZER+K6607*MESCLUN_FERTILIZER</x:f>
        <x:v>26840</x:v>
      </x:c>
      <x:c r="Q6607" s="268" t="n">
        <x:f>MIN(M6607,FARMER_HOURS)*FARMER_RATE+MAX(M6607-FARMER_HOURS,0)*TEMP_RATE</x:f>
        <x:v>73592.91185117583</x:v>
      </x:c>
      <x:c r="R6607" s="268" t="n">
        <x:f>O6607-P6607-Q6607-FIXED_COST</x:f>
        <x:v>23661.088148824172</x:v>
      </x:c>
      <x:c r="S6607" s="139" t="str">
        <x:f>IF(AND(L6607&lt;=TOTAL_BED_CAP,N6607&lt;=TEMP_WORKER_CAP),"YES","NO")</x:f>
        <x:v>YES</x:v>
      </x:c>
      <x:c r="T6607" s="139" t="n">
        <x:f>IF(S6607="YES",R6607,-1E+99)</x:f>
        <x:v>23661.088148824172</x:v>
      </x:c>
    </x:row>
    <x:row r="6608">
      <x:c r="A6608" s="139"/>
      <x:c r="B6608" s="139"/>
      <x:c r="C6608" s="139"/>
      <x:c r="D6608" s="139"/>
      <x:c r="E6608" s="139"/>
      <x:c r="F6608" s="139"/>
      <x:c r="G6608" s="139"/>
      <x:c r="H6608" s="139"/>
      <x:c r="I6608" s="266" t="n">
        <x:f>INT((ROW()-ROW($I$46))/((CARROT_CAP+1)*(MESCLUN_CAP+1)))</x:f>
        <x:v>10</x:v>
      </x:c>
      <x:c r="J6608" s="266" t="n">
        <x:f>MOD(INT((ROW()-ROW($I$46))/(MESCLUN_CAP+1)),CARROT_CAP+1)</x:f>
        <x:v>1</x:v>
      </x:c>
      <x:c r="K6608" s="266" t="n">
        <x:f>MOD(ROW()-ROW($I$46),MESCLUN_CAP+1)</x:f>
        <x:v>21</x:v>
      </x:c>
      <x:c r="L6608" s="266" t="n">
        <x:f>SUM(I6608:K6608)</x:f>
        <x:v>32</x:v>
      </x:c>
      <x:c r="M6608" s="267" t="n">
        <x:f>I6608*TOMATO_HOURS*WEEKS*(1+TOMATO_DIM)^I6608+J6608*CARROT_HOURS*WEEKS*(1+CARROT_DIM)^J6608+K6608*MESCLUN_HOURS*WEEKS*(1+MESCLUN_DIM)^K6608</x:f>
        <x:v>3591.7874628541717</x:v>
      </x:c>
      <x:c r="N6608" s="267" t="n">
        <x:f>MAX(M6608-FARMER_HOURS,0)/TEMP_HOURS_PER_WORKER</x:f>
        <x:v>1.9942968492042858</x:v>
      </x:c>
      <x:c r="O6608" s="268" t="n">
        <x:f>I6608*TOMATO_PRICE+J6608*CARROT_PRICE+K6608*MESCLUN_PRICE</x:f>
        <x:v>146794</x:v>
      </x:c>
      <x:c r="P6608" s="268" t="n">
        <x:f>I6608*TOMATO_FERTILIZER+J6608*CARROT_FERTILIZER+K6608*MESCLUN_FERTILIZER</x:f>
        <x:v>27720</x:v>
      </x:c>
      <x:c r="Q6608" s="268" t="n">
        <x:f>MIN(M6608,FARMER_HOURS)*FARMER_RATE+MAX(M6608-FARMER_HOURS,0)*TEMP_RATE</x:f>
        <x:v>74857.42123010714</x:v>
      </x:c>
      <x:c r="R6608" s="268" t="n">
        <x:f>O6608-P6608-Q6608-FIXED_COST</x:f>
        <x:v>24216.57876989286</x:v>
      </x:c>
      <x:c r="S6608" s="139" t="str">
        <x:f>IF(AND(L6608&lt;=TOTAL_BED_CAP,N6608&lt;=TEMP_WORKER_CAP),"YES","NO")</x:f>
        <x:v>YES</x:v>
      </x:c>
      <x:c r="T6608" s="139" t="n">
        <x:f>IF(S6608="YES",R6608,-1E+99)</x:f>
        <x:v>24216.57876989286</x:v>
      </x:c>
    </x:row>
    <x:row r="6609">
      <x:c r="A6609" s="139"/>
      <x:c r="B6609" s="139"/>
      <x:c r="C6609" s="139"/>
      <x:c r="D6609" s="139"/>
      <x:c r="E6609" s="139"/>
      <x:c r="F6609" s="139"/>
      <x:c r="G6609" s="139"/>
      <x:c r="H6609" s="139"/>
      <x:c r="I6609" s="266" t="n">
        <x:f>INT((ROW()-ROW($I$46))/((CARROT_CAP+1)*(MESCLUN_CAP+1)))</x:f>
        <x:v>10</x:v>
      </x:c>
      <x:c r="J6609" s="266" t="n">
        <x:f>MOD(INT((ROW()-ROW($I$46))/(MESCLUN_CAP+1)),CARROT_CAP+1)</x:f>
        <x:v>1</x:v>
      </x:c>
      <x:c r="K6609" s="266" t="n">
        <x:f>MOD(ROW()-ROW($I$46),MESCLUN_CAP+1)</x:f>
        <x:v>22</x:v>
      </x:c>
      <x:c r="L6609" s="266" t="n">
        <x:f>SUM(I6609:K6609)</x:f>
        <x:v>33</x:v>
      </x:c>
      <x:c r="M6609" s="267" t="n">
        <x:f>I6609*TOMATO_HOURS*WEEKS*(1+TOMATO_DIM)^I6609+J6609*CARROT_HOURS*WEEKS*(1+CARROT_DIM)^J6609+K6609*MESCLUN_HOURS*WEEKS*(1+MESCLUN_DIM)^K6609</x:f>
        <x:v>3666.2638101005678</x:v>
      </x:c>
      <x:c r="N6609" s="267" t="n">
        <x:f>MAX(M6609-FARMER_HOURS,0)/TEMP_HOURS_PER_WORKER</x:f>
        <x:v>2.046016534792061</x:v>
      </x:c>
      <x:c r="O6609" s="268" t="n">
        <x:f>I6609*TOMATO_PRICE+J6609*CARROT_PRICE+K6609*MESCLUN_PRICE</x:f>
        <x:v>149494</x:v>
      </x:c>
      <x:c r="P6609" s="268" t="n">
        <x:f>I6609*TOMATO_FERTILIZER+J6609*CARROT_FERTILIZER+K6609*MESCLUN_FERTILIZER</x:f>
        <x:v>28600</x:v>
      </x:c>
      <x:c r="Q6609" s="268" t="n">
        <x:f>MIN(M6609,FARMER_HOURS)*FARMER_RATE+MAX(M6609-FARMER_HOURS,0)*TEMP_RATE</x:f>
        <x:v>76150.41336980152</x:v>
      </x:c>
      <x:c r="R6609" s="268" t="n">
        <x:f>O6609-P6609-Q6609-FIXED_COST</x:f>
        <x:v>24743.58663019848</x:v>
      </x:c>
      <x:c r="S6609" s="139" t="str">
        <x:f>IF(AND(L6609&lt;=TOTAL_BED_CAP,N6609&lt;=TEMP_WORKER_CAP),"YES","NO")</x:f>
        <x:v>YES</x:v>
      </x:c>
      <x:c r="T6609" s="139" t="n">
        <x:f>IF(S6609="YES",R6609,-1E+99)</x:f>
        <x:v>24743.58663019848</x:v>
      </x:c>
    </x:row>
    <x:row r="6610">
      <x:c r="A6610" s="139"/>
      <x:c r="B6610" s="139"/>
      <x:c r="C6610" s="139"/>
      <x:c r="D6610" s="139"/>
      <x:c r="E6610" s="139"/>
      <x:c r="F6610" s="139"/>
      <x:c r="G6610" s="139"/>
      <x:c r="H6610" s="139"/>
      <x:c r="I6610" s="266" t="n">
        <x:f>INT((ROW()-ROW($I$46))/((CARROT_CAP+1)*(MESCLUN_CAP+1)))</x:f>
        <x:v>10</x:v>
      </x:c>
      <x:c r="J6610" s="266" t="n">
        <x:f>MOD(INT((ROW()-ROW($I$46))/(MESCLUN_CAP+1)),CARROT_CAP+1)</x:f>
        <x:v>1</x:v>
      </x:c>
      <x:c r="K6610" s="266" t="n">
        <x:f>MOD(ROW()-ROW($I$46),MESCLUN_CAP+1)</x:f>
        <x:v>23</x:v>
      </x:c>
      <x:c r="L6610" s="266" t="n">
        <x:f>SUM(I6610:K6610)</x:f>
        <x:v>34</x:v>
      </x:c>
      <x:c r="M6610" s="267" t="n">
        <x:f>I6610*TOMATO_HOURS*WEEKS*(1+TOMATO_DIM)^I6610+J6610*CARROT_HOURS*WEEKS*(1+CARROT_DIM)^J6610+K6610*MESCLUN_HOURS*WEEKS*(1+MESCLUN_DIM)^K6610</x:f>
        <x:v>3742.4103989580044</x:v>
      </x:c>
      <x:c r="N6610" s="267" t="n">
        <x:f>MAX(M6610-FARMER_HOURS,0)/TEMP_HOURS_PER_WORKER</x:f>
        <x:v>2.098896110387503</x:v>
      </x:c>
      <x:c r="O6610" s="268" t="n">
        <x:f>I6610*TOMATO_PRICE+J6610*CARROT_PRICE+K6610*MESCLUN_PRICE</x:f>
        <x:v>152194</x:v>
      </x:c>
      <x:c r="P6610" s="268" t="n">
        <x:f>I6610*TOMATO_FERTILIZER+J6610*CARROT_FERTILIZER+K6610*MESCLUN_FERTILIZER</x:f>
        <x:v>29480</x:v>
      </x:c>
      <x:c r="Q6610" s="268" t="n">
        <x:f>MIN(M6610,FARMER_HOURS)*FARMER_RATE+MAX(M6610-FARMER_HOURS,0)*TEMP_RATE</x:f>
        <x:v>77472.40275968757</x:v>
      </x:c>
      <x:c r="R6610" s="268" t="n">
        <x:f>O6610-P6610-Q6610-FIXED_COST</x:f>
        <x:v>25241.597240312432</x:v>
      </x:c>
      <x:c r="S6610" s="139" t="str">
        <x:f>IF(AND(L6610&lt;=TOTAL_BED_CAP,N6610&lt;=TEMP_WORKER_CAP),"YES","NO")</x:f>
        <x:v>YES</x:v>
      </x:c>
      <x:c r="T6610" s="139" t="n">
        <x:f>IF(S6610="YES",R6610,-1E+99)</x:f>
        <x:v>25241.597240312432</x:v>
      </x:c>
    </x:row>
    <x:row r="6611">
      <x:c r="A6611" s="139"/>
      <x:c r="B6611" s="139"/>
      <x:c r="C6611" s="139"/>
      <x:c r="D6611" s="139"/>
      <x:c r="E6611" s="139"/>
      <x:c r="F6611" s="139"/>
      <x:c r="G6611" s="139"/>
      <x:c r="H6611" s="139"/>
      <x:c r="I6611" s="266" t="n">
        <x:f>INT((ROW()-ROW($I$46))/((CARROT_CAP+1)*(MESCLUN_CAP+1)))</x:f>
        <x:v>10</x:v>
      </x:c>
      <x:c r="J6611" s="266" t="n">
        <x:f>MOD(INT((ROW()-ROW($I$46))/(MESCLUN_CAP+1)),CARROT_CAP+1)</x:f>
        <x:v>1</x:v>
      </x:c>
      <x:c r="K6611" s="266" t="n">
        <x:f>MOD(ROW()-ROW($I$46),MESCLUN_CAP+1)</x:f>
        <x:v>24</x:v>
      </x:c>
      <x:c r="L6611" s="266" t="n">
        <x:f>SUM(I6611:K6611)</x:f>
        <x:v>35</x:v>
      </x:c>
      <x:c r="M6611" s="267" t="n">
        <x:f>I6611*TOMATO_HOURS*WEEKS*(1+TOMATO_DIM)^I6611+J6611*CARROT_HOURS*WEEKS*(1+CARROT_DIM)^J6611+K6611*MESCLUN_HOURS*WEEKS*(1+MESCLUN_DIM)^K6611</x:f>
        <x:v>3820.2573485374996</x:v>
      </x:c>
      <x:c r="N6611" s="267" t="n">
        <x:f>MAX(M6611-FARMER_HOURS,0)/TEMP_HOURS_PER_WORKER</x:f>
        <x:v>2.1529564920399302</x:v>
      </x:c>
      <x:c r="O6611" s="268" t="n">
        <x:f>I6611*TOMATO_PRICE+J6611*CARROT_PRICE+K6611*MESCLUN_PRICE</x:f>
        <x:v>154894</x:v>
      </x:c>
      <x:c r="P6611" s="268" t="n">
        <x:f>I6611*TOMATO_FERTILIZER+J6611*CARROT_FERTILIZER+K6611*MESCLUN_FERTILIZER</x:f>
        <x:v>30360</x:v>
      </x:c>
      <x:c r="Q6611" s="268" t="n">
        <x:f>MIN(M6611,FARMER_HOURS)*FARMER_RATE+MAX(M6611-FARMER_HOURS,0)*TEMP_RATE</x:f>
        <x:v>78823.91230099826</x:v>
      </x:c>
      <x:c r="R6611" s="268" t="n">
        <x:f>O6611-P6611-Q6611-FIXED_COST</x:f>
        <x:v>25710.087699001742</x:v>
      </x:c>
      <x:c r="S6611" s="139" t="str">
        <x:f>IF(AND(L6611&lt;=TOTAL_BED_CAP,N6611&lt;=TEMP_WORKER_CAP),"YES","NO")</x:f>
        <x:v>YES</x:v>
      </x:c>
      <x:c r="T6611" s="139" t="n">
        <x:f>IF(S6611="YES",R6611,-1E+99)</x:f>
        <x:v>25710.087699001742</x:v>
      </x:c>
    </x:row>
    <x:row r="6612">
      <x:c r="A6612" s="139"/>
      <x:c r="B6612" s="139"/>
      <x:c r="C6612" s="139"/>
      <x:c r="D6612" s="139"/>
      <x:c r="E6612" s="139"/>
      <x:c r="F6612" s="139"/>
      <x:c r="G6612" s="139"/>
      <x:c r="H6612" s="139"/>
      <x:c r="I6612" s="266" t="n">
        <x:f>INT((ROW()-ROW($I$46))/((CARROT_CAP+1)*(MESCLUN_CAP+1)))</x:f>
        <x:v>10</x:v>
      </x:c>
      <x:c r="J6612" s="266" t="n">
        <x:f>MOD(INT((ROW()-ROW($I$46))/(MESCLUN_CAP+1)),CARROT_CAP+1)</x:f>
        <x:v>1</x:v>
      </x:c>
      <x:c r="K6612" s="266" t="n">
        <x:f>MOD(ROW()-ROW($I$46),MESCLUN_CAP+1)</x:f>
        <x:v>25</x:v>
      </x:c>
      <x:c r="L6612" s="266" t="n">
        <x:f>SUM(I6612:K6612)</x:f>
        <x:v>36</x:v>
      </x:c>
      <x:c r="M6612" s="267" t="n">
        <x:f>I6612*TOMATO_HOURS*WEEKS*(1+TOMATO_DIM)^I6612+J6612*CARROT_HOURS*WEEKS*(1+CARROT_DIM)^J6612+K6612*MESCLUN_HOURS*WEEKS*(1+MESCLUN_DIM)^K6612</x:f>
        <x:v>3899.8352699525976</x:v>
      </x:c>
      <x:c r="N6612" s="267" t="n">
        <x:f>MAX(M6612-FARMER_HOURS,0)/TEMP_HOURS_PER_WORKER</x:f>
        <x:v>2.2082189374670818</x:v>
      </x:c>
      <x:c r="O6612" s="268" t="n">
        <x:f>I6612*TOMATO_PRICE+J6612*CARROT_PRICE+K6612*MESCLUN_PRICE</x:f>
        <x:v>157594</x:v>
      </x:c>
      <x:c r="P6612" s="268" t="n">
        <x:f>I6612*TOMATO_FERTILIZER+J6612*CARROT_FERTILIZER+K6612*MESCLUN_FERTILIZER</x:f>
        <x:v>31240</x:v>
      </x:c>
      <x:c r="Q6612" s="268" t="n">
        <x:f>MIN(M6612,FARMER_HOURS)*FARMER_RATE+MAX(M6612-FARMER_HOURS,0)*TEMP_RATE</x:f>
        <x:v>80205.47343667704</x:v>
      </x:c>
      <x:c r="R6612" s="268" t="n">
        <x:f>O6612-P6612-Q6612-FIXED_COST</x:f>
        <x:v>26148.526563322957</x:v>
      </x:c>
      <x:c r="S6612" s="139" t="str">
        <x:f>IF(AND(L6612&lt;=TOTAL_BED_CAP,N6612&lt;=TEMP_WORKER_CAP),"YES","NO")</x:f>
        <x:v>YES</x:v>
      </x:c>
      <x:c r="T6612" s="139" t="n">
        <x:f>IF(S6612="YES",R6612,-1E+99)</x:f>
        <x:v>26148.526563322957</x:v>
      </x:c>
    </x:row>
    <x:row r="6613">
      <x:c r="A6613" s="139"/>
      <x:c r="B6613" s="139"/>
      <x:c r="C6613" s="139"/>
      <x:c r="D6613" s="139"/>
      <x:c r="E6613" s="139"/>
      <x:c r="F6613" s="139"/>
      <x:c r="G6613" s="139"/>
      <x:c r="H6613" s="139"/>
      <x:c r="I6613" s="266" t="n">
        <x:f>INT((ROW()-ROW($I$46))/((CARROT_CAP+1)*(MESCLUN_CAP+1)))</x:f>
        <x:v>10</x:v>
      </x:c>
      <x:c r="J6613" s="266" t="n">
        <x:f>MOD(INT((ROW()-ROW($I$46))/(MESCLUN_CAP+1)),CARROT_CAP+1)</x:f>
        <x:v>1</x:v>
      </x:c>
      <x:c r="K6613" s="266" t="n">
        <x:f>MOD(ROW()-ROW($I$46),MESCLUN_CAP+1)</x:f>
        <x:v>26</x:v>
      </x:c>
      <x:c r="L6613" s="266" t="n">
        <x:f>SUM(I6613:K6613)</x:f>
        <x:v>37</x:v>
      </x:c>
      <x:c r="M6613" s="267" t="n">
        <x:f>I6613*TOMATO_HOURS*WEEKS*(1+TOMATO_DIM)^I6613+J6613*CARROT_HOURS*WEEKS*(1+CARROT_DIM)^J6613+K6613*MESCLUN_HOURS*WEEKS*(1+MESCLUN_DIM)^K6613</x:f>
        <x:v>3981.1752739133144</x:v>
      </x:c>
      <x:c r="N6613" s="267" t="n">
        <x:f>MAX(M6613-FARMER_HOURS,0)/TEMP_HOURS_PER_WORKER</x:f>
        <x:v>2.2647050513286904</x:v>
      </x:c>
      <x:c r="O6613" s="268" t="n">
        <x:f>I6613*TOMATO_PRICE+J6613*CARROT_PRICE+K6613*MESCLUN_PRICE</x:f>
        <x:v>160294</x:v>
      </x:c>
      <x:c r="P6613" s="268" t="n">
        <x:f>I6613*TOMATO_FERTILIZER+J6613*CARROT_FERTILIZER+K6613*MESCLUN_FERTILIZER</x:f>
        <x:v>32120</x:v>
      </x:c>
      <x:c r="Q6613" s="268" t="n">
        <x:f>MIN(M6613,FARMER_HOURS)*FARMER_RATE+MAX(M6613-FARMER_HOURS,0)*TEMP_RATE</x:f>
        <x:v>81617.62628321727</x:v>
      </x:c>
      <x:c r="R6613" s="268" t="n">
        <x:f>O6613-P6613-Q6613-FIXED_COST</x:f>
        <x:v>26556.373716782735</x:v>
      </x:c>
      <x:c r="S6613" s="139" t="str">
        <x:f>IF(AND(L6613&lt;=TOTAL_BED_CAP,N6613&lt;=TEMP_WORKER_CAP),"YES","NO")</x:f>
        <x:v>YES</x:v>
      </x:c>
      <x:c r="T6613" s="139" t="n">
        <x:f>IF(S6613="YES",R6613,-1E+99)</x:f>
        <x:v>26556.373716782735</x:v>
      </x:c>
    </x:row>
    <x:row r="6614">
      <x:c r="A6614" s="139"/>
      <x:c r="B6614" s="139"/>
      <x:c r="C6614" s="139"/>
      <x:c r="D6614" s="139"/>
      <x:c r="E6614" s="139"/>
      <x:c r="F6614" s="139"/>
      <x:c r="G6614" s="139"/>
      <x:c r="H6614" s="139"/>
      <x:c r="I6614" s="266" t="n">
        <x:f>INT((ROW()-ROW($I$46))/((CARROT_CAP+1)*(MESCLUN_CAP+1)))</x:f>
        <x:v>10</x:v>
      </x:c>
      <x:c r="J6614" s="266" t="n">
        <x:f>MOD(INT((ROW()-ROW($I$46))/(MESCLUN_CAP+1)),CARROT_CAP+1)</x:f>
        <x:v>1</x:v>
      </x:c>
      <x:c r="K6614" s="266" t="n">
        <x:f>MOD(ROW()-ROW($I$46),MESCLUN_CAP+1)</x:f>
        <x:v>27</x:v>
      </x:c>
      <x:c r="L6614" s="266" t="n">
        <x:f>SUM(I6614:K6614)</x:f>
        <x:v>38</x:v>
      </x:c>
      <x:c r="M6614" s="267" t="n">
        <x:f>I6614*TOMATO_HOURS*WEEKS*(1+TOMATO_DIM)^I6614+J6614*CARROT_HOURS*WEEKS*(1+CARROT_DIM)^J6614+K6614*MESCLUN_HOURS*WEEKS*(1+MESCLUN_DIM)^K6614</x:f>
        <x:v>4064.308978433072</x:v>
      </x:c>
      <x:c r="N6614" s="267" t="n">
        <x:f>MAX(M6614-FARMER_HOURS,0)/TEMP_HOURS_PER_WORKER</x:f>
        <x:v>2.322436790578522</x:v>
      </x:c>
      <x:c r="O6614" s="268" t="n">
        <x:f>I6614*TOMATO_PRICE+J6614*CARROT_PRICE+K6614*MESCLUN_PRICE</x:f>
        <x:v>162994</x:v>
      </x:c>
      <x:c r="P6614" s="268" t="n">
        <x:f>I6614*TOMATO_FERTILIZER+J6614*CARROT_FERTILIZER+K6614*MESCLUN_FERTILIZER</x:f>
        <x:v>33000</x:v>
      </x:c>
      <x:c r="Q6614" s="268" t="n">
        <x:f>MIN(M6614,FARMER_HOURS)*FARMER_RATE+MAX(M6614-FARMER_HOURS,0)*TEMP_RATE</x:f>
        <x:v>83060.91976446306</x:v>
      </x:c>
      <x:c r="R6614" s="268" t="n">
        <x:f>O6614-P6614-Q6614-FIXED_COST</x:f>
        <x:v>26933.080235536938</x:v>
      </x:c>
      <x:c r="S6614" s="139" t="str">
        <x:f>IF(AND(L6614&lt;=TOTAL_BED_CAP,N6614&lt;=TEMP_WORKER_CAP),"YES","NO")</x:f>
        <x:v>YES</x:v>
      </x:c>
      <x:c r="T6614" s="139" t="n">
        <x:f>IF(S6614="YES",R6614,-1E+99)</x:f>
        <x:v>26933.080235536938</x:v>
      </x:c>
    </x:row>
    <x:row r="6615">
      <x:c r="A6615" s="139"/>
      <x:c r="B6615" s="139"/>
      <x:c r="C6615" s="139"/>
      <x:c r="D6615" s="139"/>
      <x:c r="E6615" s="139"/>
      <x:c r="F6615" s="139"/>
      <x:c r="G6615" s="139"/>
      <x:c r="H6615" s="139"/>
      <x:c r="I6615" s="266" t="n">
        <x:f>INT((ROW()-ROW($I$46))/((CARROT_CAP+1)*(MESCLUN_CAP+1)))</x:f>
        <x:v>10</x:v>
      </x:c>
      <x:c r="J6615" s="266" t="n">
        <x:f>MOD(INT((ROW()-ROW($I$46))/(MESCLUN_CAP+1)),CARROT_CAP+1)</x:f>
        <x:v>1</x:v>
      </x:c>
      <x:c r="K6615" s="266" t="n">
        <x:f>MOD(ROW()-ROW($I$46),MESCLUN_CAP+1)</x:f>
        <x:v>28</x:v>
      </x:c>
      <x:c r="L6615" s="266" t="n">
        <x:f>SUM(I6615:K6615)</x:f>
        <x:v>39</x:v>
      </x:c>
      <x:c r="M6615" s="267" t="n">
        <x:f>I6615*TOMATO_HOURS*WEEKS*(1+TOMATO_DIM)^I6615+J6615*CARROT_HOURS*WEEKS*(1+CARROT_DIM)^J6615+K6615*MESCLUN_HOURS*WEEKS*(1+MESCLUN_DIM)^K6615</x:f>
        <x:v>4149.268516650225</x:v>
      </x:c>
      <x:c r="N6615" s="267" t="n">
        <x:f>MAX(M6615-FARMER_HOURS,0)/TEMP_HOURS_PER_WORKER</x:f>
        <x:v>2.3814364698959896</x:v>
      </x:c>
      <x:c r="O6615" s="268" t="n">
        <x:f>I6615*TOMATO_PRICE+J6615*CARROT_PRICE+K6615*MESCLUN_PRICE</x:f>
        <x:v>165694</x:v>
      </x:c>
      <x:c r="P6615" s="268" t="n">
        <x:f>I6615*TOMATO_FERTILIZER+J6615*CARROT_FERTILIZER+K6615*MESCLUN_FERTILIZER</x:f>
        <x:v>33880</x:v>
      </x:c>
      <x:c r="Q6615" s="268" t="n">
        <x:f>MIN(M6615,FARMER_HOURS)*FARMER_RATE+MAX(M6615-FARMER_HOURS,0)*TEMP_RATE</x:f>
        <x:v>84535.91174739975</x:v>
      </x:c>
      <x:c r="R6615" s="268" t="n">
        <x:f>O6615-P6615-Q6615-FIXED_COST</x:f>
        <x:v>27278.088252600253</x:v>
      </x:c>
      <x:c r="S6615" s="139" t="str">
        <x:f>IF(AND(L6615&lt;=TOTAL_BED_CAP,N6615&lt;=TEMP_WORKER_CAP),"YES","NO")</x:f>
        <x:v>YES</x:v>
      </x:c>
      <x:c r="T6615" s="139" t="n">
        <x:f>IF(S6615="YES",R6615,-1E+99)</x:f>
        <x:v>27278.088252600253</x:v>
      </x:c>
    </x:row>
    <x:row r="6616">
      <x:c r="A6616" s="139"/>
      <x:c r="B6616" s="139"/>
      <x:c r="C6616" s="139"/>
      <x:c r="D6616" s="139"/>
      <x:c r="E6616" s="139"/>
      <x:c r="F6616" s="139"/>
      <x:c r="G6616" s="139"/>
      <x:c r="H6616" s="139"/>
      <x:c r="I6616" s="266" t="n">
        <x:f>INT((ROW()-ROW($I$46))/((CARROT_CAP+1)*(MESCLUN_CAP+1)))</x:f>
        <x:v>10</x:v>
      </x:c>
      <x:c r="J6616" s="266" t="n">
        <x:f>MOD(INT((ROW()-ROW($I$46))/(MESCLUN_CAP+1)),CARROT_CAP+1)</x:f>
        <x:v>1</x:v>
      </x:c>
      <x:c r="K6616" s="266" t="n">
        <x:f>MOD(ROW()-ROW($I$46),MESCLUN_CAP+1)</x:f>
        <x:v>29</x:v>
      </x:c>
      <x:c r="L6616" s="266" t="n">
        <x:f>SUM(I6616:K6616)</x:f>
        <x:v>40</x:v>
      </x:c>
      <x:c r="M6616" s="267" t="n">
        <x:f>I6616*TOMATO_HOURS*WEEKS*(1+TOMATO_DIM)^I6616+J6616*CARROT_HOURS*WEEKS*(1+CARROT_DIM)^J6616+K6616*MESCLUN_HOURS*WEEKS*(1+MESCLUN_DIM)^K6616</x:f>
        <x:v>4236.086544765878</x:v>
      </x:c>
      <x:c r="N6616" s="267" t="n">
        <x:f>MAX(M6616-FARMER_HOURS,0)/TEMP_HOURS_PER_WORKER</x:f>
        <x:v>2.4417267671985265</x:v>
      </x:c>
      <x:c r="O6616" s="268" t="n">
        <x:f>I6616*TOMATO_PRICE+J6616*CARROT_PRICE+K6616*MESCLUN_PRICE</x:f>
        <x:v>168394</x:v>
      </x:c>
      <x:c r="P6616" s="268" t="n">
        <x:f>I6616*TOMATO_FERTILIZER+J6616*CARROT_FERTILIZER+K6616*MESCLUN_FERTILIZER</x:f>
        <x:v>34760</x:v>
      </x:c>
      <x:c r="Q6616" s="268" t="n">
        <x:f>MIN(M6616,FARMER_HOURS)*FARMER_RATE+MAX(M6616-FARMER_HOURS,0)*TEMP_RATE</x:f>
        <x:v>86043.16917996315</x:v>
      </x:c>
      <x:c r="R6616" s="268" t="n">
        <x:f>O6616-P6616-Q6616-FIXED_COST</x:f>
        <x:v>27590.83082003685</x:v>
      </x:c>
      <x:c r="S6616" s="139" t="str">
        <x:f>IF(AND(L6616&lt;=TOTAL_BED_CAP,N6616&lt;=TEMP_WORKER_CAP),"YES","NO")</x:f>
        <x:v>YES</x:v>
      </x:c>
      <x:c r="T6616" s="139" t="n">
        <x:f>IF(S6616="YES",R6616,-1E+99)</x:f>
        <x:v>27590.83082003685</x:v>
      </x:c>
    </x:row>
    <x:row r="6617">
      <x:c r="A6617" s="139"/>
      <x:c r="B6617" s="139"/>
      <x:c r="C6617" s="139"/>
      <x:c r="D6617" s="139"/>
      <x:c r="E6617" s="139"/>
      <x:c r="F6617" s="139"/>
      <x:c r="G6617" s="139"/>
      <x:c r="H6617" s="139"/>
      <x:c r="I6617" s="266" t="n">
        <x:f>INT((ROW()-ROW($I$46))/((CARROT_CAP+1)*(MESCLUN_CAP+1)))</x:f>
        <x:v>10</x:v>
      </x:c>
      <x:c r="J6617" s="266" t="n">
        <x:f>MOD(INT((ROW()-ROW($I$46))/(MESCLUN_CAP+1)),CARROT_CAP+1)</x:f>
        <x:v>1</x:v>
      </x:c>
      <x:c r="K6617" s="266" t="n">
        <x:f>MOD(ROW()-ROW($I$46),MESCLUN_CAP+1)</x:f>
        <x:v>30</x:v>
      </x:c>
      <x:c r="L6617" s="266" t="n">
        <x:f>SUM(I6617:K6617)</x:f>
        <x:v>41</x:v>
      </x:c>
      <x:c r="M6617" s="267" t="n">
        <x:f>I6617*TOMATO_HOURS*WEEKS*(1+TOMATO_DIM)^I6617+J6617*CARROT_HOURS*WEEKS*(1+CARROT_DIM)^J6617+K6617*MESCLUN_HOURS*WEEKS*(1+MESCLUN_DIM)^K6617</x:f>
        <x:v>4324.796250099648</x:v>
      </x:c>
      <x:c r="N6617" s="267" t="n">
        <x:f>MAX(M6617-FARMER_HOURS,0)/TEMP_HOURS_PER_WORKER</x:f>
        <x:v>2.503330729235867</x:v>
      </x:c>
      <x:c r="O6617" s="268" t="n">
        <x:f>I6617*TOMATO_PRICE+J6617*CARROT_PRICE+K6617*MESCLUN_PRICE</x:f>
        <x:v>171094</x:v>
      </x:c>
      <x:c r="P6617" s="268" t="n">
        <x:f>I6617*TOMATO_FERTILIZER+J6617*CARROT_FERTILIZER+K6617*MESCLUN_FERTILIZER</x:f>
        <x:v>35640</x:v>
      </x:c>
      <x:c r="Q6617" s="268" t="n">
        <x:f>MIN(M6617,FARMER_HOURS)*FARMER_RATE+MAX(M6617-FARMER_HOURS,0)*TEMP_RATE</x:f>
        <x:v>87583.26823089668</x:v>
      </x:c>
      <x:c r="R6617" s="268" t="n">
        <x:f>O6617-P6617-Q6617-FIXED_COST</x:f>
        <x:v>27870.731769103324</x:v>
      </x:c>
      <x:c r="S6617" s="139" t="str">
        <x:f>IF(AND(L6617&lt;=TOTAL_BED_CAP,N6617&lt;=TEMP_WORKER_CAP),"YES","NO")</x:f>
        <x:v>YES</x:v>
      </x:c>
      <x:c r="T6617" s="139" t="n">
        <x:f>IF(S6617="YES",R6617,-1E+99)</x:f>
        <x:v>27870.731769103324</x:v>
      </x:c>
    </x:row>
    <x:row r="6618">
      <x:c r="A6618" s="139"/>
      <x:c r="B6618" s="139"/>
      <x:c r="C6618" s="139"/>
      <x:c r="D6618" s="139"/>
      <x:c r="E6618" s="139"/>
      <x:c r="F6618" s="139"/>
      <x:c r="G6618" s="139"/>
      <x:c r="H6618" s="139"/>
      <x:c r="I6618" s="266" t="n">
        <x:f>INT((ROW()-ROW($I$46))/((CARROT_CAP+1)*(MESCLUN_CAP+1)))</x:f>
        <x:v>10</x:v>
      </x:c>
      <x:c r="J6618" s="266" t="n">
        <x:f>MOD(INT((ROW()-ROW($I$46))/(MESCLUN_CAP+1)),CARROT_CAP+1)</x:f>
        <x:v>2</x:v>
      </x:c>
      <x:c r="K6618" s="266" t="n">
        <x:f>MOD(ROW()-ROW($I$46),MESCLUN_CAP+1)</x:f>
        <x:v>0</x:v>
      </x:c>
      <x:c r="L6618" s="266" t="n">
        <x:f>SUM(I6618:K6618)</x:f>
        <x:v>12</x:v>
      </x:c>
      <x:c r="M6618" s="267" t="n">
        <x:f>I6618*TOMATO_HOURS*WEEKS*(1+TOMATO_DIM)^I6618+J6618*CARROT_HOURS*WEEKS*(1+CARROT_DIM)^J6618+K6618*MESCLUN_HOURS*WEEKS*(1+MESCLUN_DIM)^K6618</x:f>
        <x:v>2397.4057140900018</x:v>
      </x:c>
      <x:c r="N6618" s="267" t="n">
        <x:f>MAX(M6618-FARMER_HOURS,0)/TEMP_HOURS_PER_WORKER</x:f>
        <x:v>1.164865079229168</x:v>
      </x:c>
      <x:c r="O6618" s="268" t="n">
        <x:f>I6618*TOMATO_PRICE+J6618*CARROT_PRICE+K6618*MESCLUN_PRICE</x:f>
        <x:v>92188</x:v>
      </x:c>
      <x:c r="P6618" s="268" t="n">
        <x:f>I6618*TOMATO_FERTILIZER+J6618*CARROT_FERTILIZER+K6618*MESCLUN_FERTILIZER</x:f>
        <x:v>9680</x:v>
      </x:c>
      <x:c r="Q6618" s="268" t="n">
        <x:f>MIN(M6618,FARMER_HOURS)*FARMER_RATE+MAX(M6618-FARMER_HOURS,0)*TEMP_RATE</x:f>
        <x:v>54121.6269807292</x:v>
      </x:c>
      <x:c r="R6618" s="268" t="n">
        <x:f>O6618-P6618-Q6618-FIXED_COST</x:f>
        <x:v>8386.373019270803</x:v>
      </x:c>
      <x:c r="S6618" s="139" t="str">
        <x:f>IF(AND(L6618&lt;=TOTAL_BED_CAP,N6618&lt;=TEMP_WORKER_CAP),"YES","NO")</x:f>
        <x:v>YES</x:v>
      </x:c>
      <x:c r="T6618" s="139" t="n">
        <x:f>IF(S6618="YES",R6618,-1E+99)</x:f>
        <x:v>8386.373019270803</x:v>
      </x:c>
    </x:row>
    <x:row r="6619">
      <x:c r="A6619" s="139"/>
      <x:c r="B6619" s="139"/>
      <x:c r="C6619" s="139"/>
      <x:c r="D6619" s="139"/>
      <x:c r="E6619" s="139"/>
      <x:c r="F6619" s="139"/>
      <x:c r="G6619" s="139"/>
      <x:c r="H6619" s="139"/>
      <x:c r="I6619" s="266" t="n">
        <x:f>INT((ROW()-ROW($I$46))/((CARROT_CAP+1)*(MESCLUN_CAP+1)))</x:f>
        <x:v>10</x:v>
      </x:c>
      <x:c r="J6619" s="266" t="n">
        <x:f>MOD(INT((ROW()-ROW($I$46))/(MESCLUN_CAP+1)),CARROT_CAP+1)</x:f>
        <x:v>2</x:v>
      </x:c>
      <x:c r="K6619" s="266" t="n">
        <x:f>MOD(ROW()-ROW($I$46),MESCLUN_CAP+1)</x:f>
        <x:v>1</x:v>
      </x:c>
      <x:c r="L6619" s="266" t="n">
        <x:f>SUM(I6619:K6619)</x:f>
        <x:v>13</x:v>
      </x:c>
      <x:c r="M6619" s="267" t="n">
        <x:f>I6619*TOMATO_HOURS*WEEKS*(1+TOMATO_DIM)^I6619+J6619*CARROT_HOURS*WEEKS*(1+CARROT_DIM)^J6619+K6619*MESCLUN_HOURS*WEEKS*(1+MESCLUN_DIM)^K6619</x:f>
        <x:v>2442.9682140900018</x:v>
      </x:c>
      <x:c r="N6619" s="267" t="n">
        <x:f>MAX(M6619-FARMER_HOURS,0)/TEMP_HOURS_PER_WORKER</x:f>
        <x:v>1.1965057042291678</x:v>
      </x:c>
      <x:c r="O6619" s="268" t="n">
        <x:f>I6619*TOMATO_PRICE+J6619*CARROT_PRICE+K6619*MESCLUN_PRICE</x:f>
        <x:v>94888</x:v>
      </x:c>
      <x:c r="P6619" s="268" t="n">
        <x:f>I6619*TOMATO_FERTILIZER+J6619*CARROT_FERTILIZER+K6619*MESCLUN_FERTILIZER</x:f>
        <x:v>10560</x:v>
      </x:c>
      <x:c r="Q6619" s="268" t="n">
        <x:f>MIN(M6619,FARMER_HOURS)*FARMER_RATE+MAX(M6619-FARMER_HOURS,0)*TEMP_RATE</x:f>
        <x:v>54912.6426057292</x:v>
      </x:c>
      <x:c r="R6619" s="268" t="n">
        <x:f>O6619-P6619-Q6619-FIXED_COST</x:f>
        <x:v>9415.357394270803</x:v>
      </x:c>
      <x:c r="S6619" s="139" t="str">
        <x:f>IF(AND(L6619&lt;=TOTAL_BED_CAP,N6619&lt;=TEMP_WORKER_CAP),"YES","NO")</x:f>
        <x:v>YES</x:v>
      </x:c>
      <x:c r="T6619" s="139" t="n">
        <x:f>IF(S6619="YES",R6619,-1E+99)</x:f>
        <x:v>9415.357394270803</x:v>
      </x:c>
    </x:row>
    <x:row r="6620">
      <x:c r="A6620" s="139"/>
      <x:c r="B6620" s="139"/>
      <x:c r="C6620" s="139"/>
      <x:c r="D6620" s="139"/>
      <x:c r="E6620" s="139"/>
      <x:c r="F6620" s="139"/>
      <x:c r="G6620" s="139"/>
      <x:c r="H6620" s="139"/>
      <x:c r="I6620" s="266" t="n">
        <x:f>INT((ROW()-ROW($I$46))/((CARROT_CAP+1)*(MESCLUN_CAP+1)))</x:f>
        <x:v>10</x:v>
      </x:c>
      <x:c r="J6620" s="266" t="n">
        <x:f>MOD(INT((ROW()-ROW($I$46))/(MESCLUN_CAP+1)),CARROT_CAP+1)</x:f>
        <x:v>2</x:v>
      </x:c>
      <x:c r="K6620" s="266" t="n">
        <x:f>MOD(ROW()-ROW($I$46),MESCLUN_CAP+1)</x:f>
        <x:v>2</x:v>
      </x:c>
      <x:c r="L6620" s="266" t="n">
        <x:f>SUM(I6620:K6620)</x:f>
        <x:v>14</x:v>
      </x:c>
      <x:c r="M6620" s="267" t="n">
        <x:f>I6620*TOMATO_HOURS*WEEKS*(1+TOMATO_DIM)^I6620+J6620*CARROT_HOURS*WEEKS*(1+CARROT_DIM)^J6620+K6620*MESCLUN_HOURS*WEEKS*(1+MESCLUN_DIM)^K6620</x:f>
        <x:v>2489.6697765900017</x:v>
      </x:c>
      <x:c r="N6620" s="267" t="n">
        <x:f>MAX(M6620-FARMER_HOURS,0)/TEMP_HOURS_PER_WORKER</x:f>
        <x:v>1.2289373448541678</x:v>
      </x:c>
      <x:c r="O6620" s="268" t="n">
        <x:f>I6620*TOMATO_PRICE+J6620*CARROT_PRICE+K6620*MESCLUN_PRICE</x:f>
        <x:v>97588</x:v>
      </x:c>
      <x:c r="P6620" s="268" t="n">
        <x:f>I6620*TOMATO_FERTILIZER+J6620*CARROT_FERTILIZER+K6620*MESCLUN_FERTILIZER</x:f>
        <x:v>11440</x:v>
      </x:c>
      <x:c r="Q6620" s="268" t="n">
        <x:f>MIN(M6620,FARMER_HOURS)*FARMER_RATE+MAX(M6620-FARMER_HOURS,0)*TEMP_RATE</x:f>
        <x:v>55723.4336213542</x:v>
      </x:c>
      <x:c r="R6620" s="268" t="n">
        <x:f>O6620-P6620-Q6620-FIXED_COST</x:f>
        <x:v>10424.566378645803</x:v>
      </x:c>
      <x:c r="S6620" s="139" t="str">
        <x:f>IF(AND(L6620&lt;=TOTAL_BED_CAP,N6620&lt;=TEMP_WORKER_CAP),"YES","NO")</x:f>
        <x:v>YES</x:v>
      </x:c>
      <x:c r="T6620" s="139" t="n">
        <x:f>IF(S6620="YES",R6620,-1E+99)</x:f>
        <x:v>10424.566378645803</x:v>
      </x:c>
    </x:row>
    <x:row r="6621">
      <x:c r="A6621" s="139"/>
      <x:c r="B6621" s="139"/>
      <x:c r="C6621" s="139"/>
      <x:c r="D6621" s="139"/>
      <x:c r="E6621" s="139"/>
      <x:c r="F6621" s="139"/>
      <x:c r="G6621" s="139"/>
      <x:c r="H6621" s="139"/>
      <x:c r="I6621" s="266" t="n">
        <x:f>INT((ROW()-ROW($I$46))/((CARROT_CAP+1)*(MESCLUN_CAP+1)))</x:f>
        <x:v>10</x:v>
      </x:c>
      <x:c r="J6621" s="266" t="n">
        <x:f>MOD(INT((ROW()-ROW($I$46))/(MESCLUN_CAP+1)),CARROT_CAP+1)</x:f>
        <x:v>2</x:v>
      </x:c>
      <x:c r="K6621" s="266" t="n">
        <x:f>MOD(ROW()-ROW($I$46),MESCLUN_CAP+1)</x:f>
        <x:v>3</x:v>
      </x:c>
      <x:c r="L6621" s="266" t="n">
        <x:f>SUM(I6621:K6621)</x:f>
        <x:v>15</x:v>
      </x:c>
      <x:c r="M6621" s="267" t="n">
        <x:f>I6621*TOMATO_HOURS*WEEKS*(1+TOMATO_DIM)^I6621+J6621*CARROT_HOURS*WEEKS*(1+CARROT_DIM)^J6621+K6621*MESCLUN_HOURS*WEEKS*(1+MESCLUN_DIM)^K6621</x:f>
        <x:v>2537.5317590118766</x:v>
      </x:c>
      <x:c r="N6621" s="267" t="n">
        <x:f>MAX(M6621-FARMER_HOURS,0)/TEMP_HOURS_PER_WORKER</x:f>
        <x:v>1.2621748326471365</x:v>
      </x:c>
      <x:c r="O6621" s="268" t="n">
        <x:f>I6621*TOMATO_PRICE+J6621*CARROT_PRICE+K6621*MESCLUN_PRICE</x:f>
        <x:v>100288</x:v>
      </x:c>
      <x:c r="P6621" s="268" t="n">
        <x:f>I6621*TOMATO_FERTILIZER+J6621*CARROT_FERTILIZER+K6621*MESCLUN_FERTILIZER</x:f>
        <x:v>12320</x:v>
      </x:c>
      <x:c r="Q6621" s="268" t="n">
        <x:f>MIN(M6621,FARMER_HOURS)*FARMER_RATE+MAX(M6621-FARMER_HOURS,0)*TEMP_RATE</x:f>
        <x:v>56554.370816178416</x:v>
      </x:c>
      <x:c r="R6621" s="268" t="n">
        <x:f>O6621-P6621-Q6621-FIXED_COST</x:f>
        <x:v>11413.629183821584</x:v>
      </x:c>
      <x:c r="S6621" s="139" t="str">
        <x:f>IF(AND(L6621&lt;=TOTAL_BED_CAP,N6621&lt;=TEMP_WORKER_CAP),"YES","NO")</x:f>
        <x:v>YES</x:v>
      </x:c>
      <x:c r="T6621" s="139" t="n">
        <x:f>IF(S6621="YES",R6621,-1E+99)</x:f>
        <x:v>11413.629183821584</x:v>
      </x:c>
    </x:row>
    <x:row r="6622">
      <x:c r="A6622" s="139"/>
      <x:c r="B6622" s="139"/>
      <x:c r="C6622" s="139"/>
      <x:c r="D6622" s="139"/>
      <x:c r="E6622" s="139"/>
      <x:c r="F6622" s="139"/>
      <x:c r="G6622" s="139"/>
      <x:c r="H6622" s="139"/>
      <x:c r="I6622" s="266" t="n">
        <x:f>INT((ROW()-ROW($I$46))/((CARROT_CAP+1)*(MESCLUN_CAP+1)))</x:f>
        <x:v>10</x:v>
      </x:c>
      <x:c r="J6622" s="266" t="n">
        <x:f>MOD(INT((ROW()-ROW($I$46))/(MESCLUN_CAP+1)),CARROT_CAP+1)</x:f>
        <x:v>2</x:v>
      </x:c>
      <x:c r="K6622" s="266" t="n">
        <x:f>MOD(ROW()-ROW($I$46),MESCLUN_CAP+1)</x:f>
        <x:v>4</x:v>
      </x:c>
      <x:c r="L6622" s="266" t="n">
        <x:f>SUM(I6622:K6622)</x:f>
        <x:v>16</x:v>
      </x:c>
      <x:c r="M6622" s="267" t="n">
        <x:f>I6622*TOMATO_HOURS*WEEKS*(1+TOMATO_DIM)^I6622+J6622*CARROT_HOURS*WEEKS*(1+CARROT_DIM)^J6622+K6622*MESCLUN_HOURS*WEEKS*(1+MESCLUN_DIM)^K6622</x:f>
        <x:v>2586.575874734533</x:v>
      </x:c>
      <x:c r="N6622" s="267" t="n">
        <x:f>MAX(M6622-FARMER_HOURS,0)/TEMP_HOURS_PER_WORKER</x:f>
        <x:v>1.2962332463434256</x:v>
      </x:c>
      <x:c r="O6622" s="268" t="n">
        <x:f>I6622*TOMATO_PRICE+J6622*CARROT_PRICE+K6622*MESCLUN_PRICE</x:f>
        <x:v>102988</x:v>
      </x:c>
      <x:c r="P6622" s="268" t="n">
        <x:f>I6622*TOMATO_FERTILIZER+J6622*CARROT_FERTILIZER+K6622*MESCLUN_FERTILIZER</x:f>
        <x:v>13200</x:v>
      </x:c>
      <x:c r="Q6622" s="268" t="n">
        <x:f>MIN(M6622,FARMER_HOURS)*FARMER_RATE+MAX(M6622-FARMER_HOURS,0)*TEMP_RATE</x:f>
        <x:v>57405.83115858564</x:v>
      </x:c>
      <x:c r="R6622" s="268" t="n">
        <x:f>O6622-P6622-Q6622-FIXED_COST</x:f>
        <x:v>12382.168841414357</x:v>
      </x:c>
      <x:c r="S6622" s="139" t="str">
        <x:f>IF(AND(L6622&lt;=TOTAL_BED_CAP,N6622&lt;=TEMP_WORKER_CAP),"YES","NO")</x:f>
        <x:v>YES</x:v>
      </x:c>
      <x:c r="T6622" s="139" t="n">
        <x:f>IF(S6622="YES",R6622,-1E+99)</x:f>
        <x:v>12382.168841414357</x:v>
      </x:c>
    </x:row>
    <x:row r="6623">
      <x:c r="A6623" s="139"/>
      <x:c r="B6623" s="139"/>
      <x:c r="C6623" s="139"/>
      <x:c r="D6623" s="139"/>
      <x:c r="E6623" s="139"/>
      <x:c r="F6623" s="139"/>
      <x:c r="G6623" s="139"/>
      <x:c r="H6623" s="139"/>
      <x:c r="I6623" s="266" t="n">
        <x:f>INT((ROW()-ROW($I$46))/((CARROT_CAP+1)*(MESCLUN_CAP+1)))</x:f>
        <x:v>10</x:v>
      </x:c>
      <x:c r="J6623" s="266" t="n">
        <x:f>MOD(INT((ROW()-ROW($I$46))/(MESCLUN_CAP+1)),CARROT_CAP+1)</x:f>
        <x:v>2</x:v>
      </x:c>
      <x:c r="K6623" s="266" t="n">
        <x:f>MOD(ROW()-ROW($I$46),MESCLUN_CAP+1)</x:f>
        <x:v>5</x:v>
      </x:c>
      <x:c r="L6623" s="266" t="n">
        <x:f>SUM(I6623:K6623)</x:f>
        <x:v>17</x:v>
      </x:c>
      <x:c r="M6623" s="267" t="n">
        <x:f>I6623*TOMATO_HOURS*WEEKS*(1+TOMATO_DIM)^I6623+J6623*CARROT_HOURS*WEEKS*(1+CARROT_DIM)^J6623+K6623*MESCLUN_HOURS*WEEKS*(1+MESCLUN_DIM)^K6623</x:f>
        <x:v>2636.8241986557364</x:v>
      </x:c>
      <x:c r="N6623" s="267" t="n">
        <x:f>MAX(M6623-FARMER_HOURS,0)/TEMP_HOURS_PER_WORKER</x:f>
        <x:v>1.3311279157331504</x:v>
      </x:c>
      <x:c r="O6623" s="268" t="n">
        <x:f>I6623*TOMATO_PRICE+J6623*CARROT_PRICE+K6623*MESCLUN_PRICE</x:f>
        <x:v>105688</x:v>
      </x:c>
      <x:c r="P6623" s="268" t="n">
        <x:f>I6623*TOMATO_FERTILIZER+J6623*CARROT_FERTILIZER+K6623*MESCLUN_FERTILIZER</x:f>
        <x:v>14080</x:v>
      </x:c>
      <x:c r="Q6623" s="268" t="n">
        <x:f>MIN(M6623,FARMER_HOURS)*FARMER_RATE+MAX(M6623-FARMER_HOURS,0)*TEMP_RATE</x:f>
        <x:v>58278.197893328754</x:v>
      </x:c>
      <x:c r="R6623" s="268" t="n">
        <x:f>O6623-P6623-Q6623-FIXED_COST</x:f>
        <x:v>13329.802106671246</x:v>
      </x:c>
      <x:c r="S6623" s="139" t="str">
        <x:f>IF(AND(L6623&lt;=TOTAL_BED_CAP,N6623&lt;=TEMP_WORKER_CAP),"YES","NO")</x:f>
        <x:v>YES</x:v>
      </x:c>
      <x:c r="T6623" s="139" t="n">
        <x:f>IF(S6623="YES",R6623,-1E+99)</x:f>
        <x:v>13329.802106671246</x:v>
      </x:c>
    </x:row>
    <x:row r="6624">
      <x:c r="A6624" s="139"/>
      <x:c r="B6624" s="139"/>
      <x:c r="C6624" s="139"/>
      <x:c r="D6624" s="139"/>
      <x:c r="E6624" s="139"/>
      <x:c r="F6624" s="139"/>
      <x:c r="G6624" s="139"/>
      <x:c r="H6624" s="139"/>
      <x:c r="I6624" s="266" t="n">
        <x:f>INT((ROW()-ROW($I$46))/((CARROT_CAP+1)*(MESCLUN_CAP+1)))</x:f>
        <x:v>10</x:v>
      </x:c>
      <x:c r="J6624" s="266" t="n">
        <x:f>MOD(INT((ROW()-ROW($I$46))/(MESCLUN_CAP+1)),CARROT_CAP+1)</x:f>
        <x:v>2</x:v>
      </x:c>
      <x:c r="K6624" s="266" t="n">
        <x:f>MOD(ROW()-ROW($I$46),MESCLUN_CAP+1)</x:f>
        <x:v>6</x:v>
      </x:c>
      <x:c r="L6624" s="266" t="n">
        <x:f>SUM(I6624:K6624)</x:f>
        <x:v>18</x:v>
      </x:c>
      <x:c r="M6624" s="267" t="n">
        <x:f>I6624*TOMATO_HOURS*WEEKS*(1+TOMATO_DIM)^I6624+J6624*CARROT_HOURS*WEEKS*(1+CARROT_DIM)^J6624+K6624*MESCLUN_HOURS*WEEKS*(1+MESCLUN_DIM)^K6624</x:f>
        <x:v>2688.2991728373695</x:v>
      </x:c>
      <x:c r="N6624" s="267" t="n">
        <x:f>MAX(M6624-FARMER_HOURS,0)/TEMP_HOURS_PER_WORKER</x:f>
        <x:v>1.3668744255815066</x:v>
      </x:c>
      <x:c r="O6624" s="268" t="n">
        <x:f>I6624*TOMATO_PRICE+J6624*CARROT_PRICE+K6624*MESCLUN_PRICE</x:f>
        <x:v>108388</x:v>
      </x:c>
      <x:c r="P6624" s="268" t="n">
        <x:f>I6624*TOMATO_FERTILIZER+J6624*CARROT_FERTILIZER+K6624*MESCLUN_FERTILIZER</x:f>
        <x:v>14960</x:v>
      </x:c>
      <x:c r="Q6624" s="268" t="n">
        <x:f>MIN(M6624,FARMER_HOURS)*FARMER_RATE+MAX(M6624-FARMER_HOURS,0)*TEMP_RATE</x:f>
        <x:v>59171.86063953766</x:v>
      </x:c>
      <x:c r="R6624" s="268" t="n">
        <x:f>O6624-P6624-Q6624-FIXED_COST</x:f>
        <x:v>14256.139360462337</x:v>
      </x:c>
      <x:c r="S6624" s="139" t="str">
        <x:f>IF(AND(L6624&lt;=TOTAL_BED_CAP,N6624&lt;=TEMP_WORKER_CAP),"YES","NO")</x:f>
        <x:v>YES</x:v>
      </x:c>
      <x:c r="T6624" s="139" t="n">
        <x:f>IF(S6624="YES",R6624,-1E+99)</x:f>
        <x:v>14256.139360462337</x:v>
      </x:c>
    </x:row>
    <x:row r="6625">
      <x:c r="A6625" s="139"/>
      <x:c r="B6625" s="139"/>
      <x:c r="C6625" s="139"/>
      <x:c r="D6625" s="139"/>
      <x:c r="E6625" s="139"/>
      <x:c r="F6625" s="139"/>
      <x:c r="G6625" s="139"/>
      <x:c r="H6625" s="139"/>
      <x:c r="I6625" s="266" t="n">
        <x:f>INT((ROW()-ROW($I$46))/((CARROT_CAP+1)*(MESCLUN_CAP+1)))</x:f>
        <x:v>10</x:v>
      </x:c>
      <x:c r="J6625" s="266" t="n">
        <x:f>MOD(INT((ROW()-ROW($I$46))/(MESCLUN_CAP+1)),CARROT_CAP+1)</x:f>
        <x:v>2</x:v>
      </x:c>
      <x:c r="K6625" s="266" t="n">
        <x:f>MOD(ROW()-ROW($I$46),MESCLUN_CAP+1)</x:f>
        <x:v>7</x:v>
      </x:c>
      <x:c r="L6625" s="266" t="n">
        <x:f>SUM(I6625:K6625)</x:f>
        <x:v>19</x:v>
      </x:c>
      <x:c r="M6625" s="267" t="n">
        <x:f>I6625*TOMATO_HOURS*WEEKS*(1+TOMATO_DIM)^I6625+J6625*CARROT_HOURS*WEEKS*(1+CARROT_DIM)^J6625+K6625*MESCLUN_HOURS*WEEKS*(1+MESCLUN_DIM)^K6625</x:f>
        <x:v>2741.02361223533</x:v>
      </x:c>
      <x:c r="N6625" s="267" t="n">
        <x:f>MAX(M6625-FARMER_HOURS,0)/TEMP_HOURS_PER_WORKER</x:f>
        <x:v>1.403488619607868</x:v>
      </x:c>
      <x:c r="O6625" s="268" t="n">
        <x:f>I6625*TOMATO_PRICE+J6625*CARROT_PRICE+K6625*MESCLUN_PRICE</x:f>
        <x:v>111088</x:v>
      </x:c>
      <x:c r="P6625" s="268" t="n">
        <x:f>I6625*TOMATO_FERTILIZER+J6625*CARROT_FERTILIZER+K6625*MESCLUN_FERTILIZER</x:f>
        <x:v>15840</x:v>
      </x:c>
      <x:c r="Q6625" s="268" t="n">
        <x:f>MIN(M6625,FARMER_HOURS)*FARMER_RATE+MAX(M6625-FARMER_HOURS,0)*TEMP_RATE</x:f>
        <x:v>60087.2154901967</x:v>
      </x:c>
      <x:c r="R6625" s="268" t="n">
        <x:f>O6625-P6625-Q6625-FIXED_COST</x:f>
        <x:v>15160.7845098033</x:v>
      </x:c>
      <x:c r="S6625" s="139" t="str">
        <x:f>IF(AND(L6625&lt;=TOTAL_BED_CAP,N6625&lt;=TEMP_WORKER_CAP),"YES","NO")</x:f>
        <x:v>YES</x:v>
      </x:c>
      <x:c r="T6625" s="139" t="n">
        <x:f>IF(S6625="YES",R6625,-1E+99)</x:f>
        <x:v>15160.7845098033</x:v>
      </x:c>
    </x:row>
    <x:row r="6626">
      <x:c r="A6626" s="139"/>
      <x:c r="B6626" s="139"/>
      <x:c r="C6626" s="139"/>
      <x:c r="D6626" s="139"/>
      <x:c r="E6626" s="139"/>
      <x:c r="F6626" s="139"/>
      <x:c r="G6626" s="139"/>
      <x:c r="H6626" s="139"/>
      <x:c r="I6626" s="266" t="n">
        <x:f>INT((ROW()-ROW($I$46))/((CARROT_CAP+1)*(MESCLUN_CAP+1)))</x:f>
        <x:v>10</x:v>
      </x:c>
      <x:c r="J6626" s="266" t="n">
        <x:f>MOD(INT((ROW()-ROW($I$46))/(MESCLUN_CAP+1)),CARROT_CAP+1)</x:f>
        <x:v>2</x:v>
      </x:c>
      <x:c r="K6626" s="266" t="n">
        <x:f>MOD(ROW()-ROW($I$46),MESCLUN_CAP+1)</x:f>
        <x:v>8</x:v>
      </x:c>
      <x:c r="L6626" s="266" t="n">
        <x:f>SUM(I6626:K6626)</x:f>
        <x:v>20</x:v>
      </x:c>
      <x:c r="M6626" s="267" t="n">
        <x:f>I6626*TOMATO_HOURS*WEEKS*(1+TOMATO_DIM)^I6626+J6626*CARROT_HOURS*WEEKS*(1+CARROT_DIM)^J6626+K6626*MESCLUN_HOURS*WEEKS*(1+MESCLUN_DIM)^K6626</x:f>
        <x:v>2795.02071051531</x:v>
      </x:c>
      <x:c r="N6626" s="267" t="n">
        <x:f>MAX(M6626-FARMER_HOURS,0)/TEMP_HOURS_PER_WORKER</x:f>
        <x:v>1.4409866045245208</x:v>
      </x:c>
      <x:c r="O6626" s="268" t="n">
        <x:f>I6626*TOMATO_PRICE+J6626*CARROT_PRICE+K6626*MESCLUN_PRICE</x:f>
        <x:v>113788</x:v>
      </x:c>
      <x:c r="P6626" s="268" t="n">
        <x:f>I6626*TOMATO_FERTILIZER+J6626*CARROT_FERTILIZER+K6626*MESCLUN_FERTILIZER</x:f>
        <x:v>16720</x:v>
      </x:c>
      <x:c r="Q6626" s="268" t="n">
        <x:f>MIN(M6626,FARMER_HOURS)*FARMER_RATE+MAX(M6626-FARMER_HOURS,0)*TEMP_RATE</x:f>
        <x:v>61024.66511311302</x:v>
      </x:c>
      <x:c r="R6626" s="268" t="n">
        <x:f>O6626-P6626-Q6626-FIXED_COST</x:f>
        <x:v>16043.33488688698</x:v>
      </x:c>
      <x:c r="S6626" s="139" t="str">
        <x:f>IF(AND(L6626&lt;=TOTAL_BED_CAP,N6626&lt;=TEMP_WORKER_CAP),"YES","NO")</x:f>
        <x:v>YES</x:v>
      </x:c>
      <x:c r="T6626" s="139" t="n">
        <x:f>IF(S6626="YES",R6626,-1E+99)</x:f>
        <x:v>16043.33488688698</x:v>
      </x:c>
    </x:row>
    <x:row r="6627">
      <x:c r="A6627" s="139"/>
      <x:c r="B6627" s="139"/>
      <x:c r="C6627" s="139"/>
      <x:c r="D6627" s="139"/>
      <x:c r="E6627" s="139"/>
      <x:c r="F6627" s="139"/>
      <x:c r="G6627" s="139"/>
      <x:c r="H6627" s="139"/>
      <x:c r="I6627" s="266" t="n">
        <x:f>INT((ROW()-ROW($I$46))/((CARROT_CAP+1)*(MESCLUN_CAP+1)))</x:f>
        <x:v>10</x:v>
      </x:c>
      <x:c r="J6627" s="266" t="n">
        <x:f>MOD(INT((ROW()-ROW($I$46))/(MESCLUN_CAP+1)),CARROT_CAP+1)</x:f>
        <x:v>2</x:v>
      </x:c>
      <x:c r="K6627" s="266" t="n">
        <x:f>MOD(ROW()-ROW($I$46),MESCLUN_CAP+1)</x:f>
        <x:v>9</x:v>
      </x:c>
      <x:c r="L6627" s="266" t="n">
        <x:f>SUM(I6627:K6627)</x:f>
        <x:v>21</x:v>
      </x:c>
      <x:c r="M6627" s="267" t="n">
        <x:f>I6627*TOMATO_HOURS*WEEKS*(1+TOMATO_DIM)^I6627+J6627*CARROT_HOURS*WEEKS*(1+CARROT_DIM)^J6627+K6627*MESCLUN_HOURS*WEEKS*(1+MESCLUN_DIM)^K6627</x:f>
        <x:v>2850.3140459557044</x:v>
      </x:c>
      <x:c r="N6627" s="267" t="n">
        <x:f>MAX(M6627-FARMER_HOURS,0)/TEMP_HOURS_PER_WORKER</x:f>
        <x:v>1.4793847541359058</x:v>
      </x:c>
      <x:c r="O6627" s="268" t="n">
        <x:f>I6627*TOMATO_PRICE+J6627*CARROT_PRICE+K6627*MESCLUN_PRICE</x:f>
        <x:v>116488</x:v>
      </x:c>
      <x:c r="P6627" s="268" t="n">
        <x:f>I6627*TOMATO_FERTILIZER+J6627*CARROT_FERTILIZER+K6627*MESCLUN_FERTILIZER</x:f>
        <x:v>17600</x:v>
      </x:c>
      <x:c r="Q6627" s="268" t="n">
        <x:f>MIN(M6627,FARMER_HOURS)*FARMER_RATE+MAX(M6627-FARMER_HOURS,0)*TEMP_RATE</x:f>
        <x:v>61984.618853397646</x:v>
      </x:c>
      <x:c r="R6627" s="268" t="n">
        <x:f>O6627-P6627-Q6627-FIXED_COST</x:f>
        <x:v>16903.381146602354</x:v>
      </x:c>
      <x:c r="S6627" s="139" t="str">
        <x:f>IF(AND(L6627&lt;=TOTAL_BED_CAP,N6627&lt;=TEMP_WORKER_CAP),"YES","NO")</x:f>
        <x:v>YES</x:v>
      </x:c>
      <x:c r="T6627" s="139" t="n">
        <x:f>IF(S6627="YES",R6627,-1E+99)</x:f>
        <x:v>16903.381146602354</x:v>
      </x:c>
    </x:row>
    <x:row r="6628">
      <x:c r="A6628" s="139"/>
      <x:c r="B6628" s="139"/>
      <x:c r="C6628" s="139"/>
      <x:c r="D6628" s="139"/>
      <x:c r="E6628" s="139"/>
      <x:c r="F6628" s="139"/>
      <x:c r="G6628" s="139"/>
      <x:c r="H6628" s="139"/>
      <x:c r="I6628" s="266" t="n">
        <x:f>INT((ROW()-ROW($I$46))/((CARROT_CAP+1)*(MESCLUN_CAP+1)))</x:f>
        <x:v>10</x:v>
      </x:c>
      <x:c r="J6628" s="266" t="n">
        <x:f>MOD(INT((ROW()-ROW($I$46))/(MESCLUN_CAP+1)),CARROT_CAP+1)</x:f>
        <x:v>2</x:v>
      </x:c>
      <x:c r="K6628" s="266" t="n">
        <x:f>MOD(ROW()-ROW($I$46),MESCLUN_CAP+1)</x:f>
        <x:v>10</x:v>
      </x:c>
      <x:c r="L6628" s="266" t="n">
        <x:f>SUM(I6628:K6628)</x:f>
        <x:v>22</x:v>
      </x:c>
      <x:c r="M6628" s="267" t="n">
        <x:f>I6628*TOMATO_HOURS*WEEKS*(1+TOMATO_DIM)^I6628+J6628*CARROT_HOURS*WEEKS*(1+CARROT_DIM)^J6628+K6628*MESCLUN_HOURS*WEEKS*(1+MESCLUN_DIM)^K6628</x:f>
        <x:v>2906.9275874389173</x:v>
      </x:c>
      <x:c r="N6628" s="267" t="n">
        <x:f>MAX(M6628-FARMER_HOURS,0)/TEMP_HOURS_PER_WORKER</x:f>
        <x:v>1.5186997134992481</x:v>
      </x:c>
      <x:c r="O6628" s="268" t="n">
        <x:f>I6628*TOMATO_PRICE+J6628*CARROT_PRICE+K6628*MESCLUN_PRICE</x:f>
        <x:v>119188</x:v>
      </x:c>
      <x:c r="P6628" s="268" t="n">
        <x:f>I6628*TOMATO_FERTILIZER+J6628*CARROT_FERTILIZER+K6628*MESCLUN_FERTILIZER</x:f>
        <x:v>18480</x:v>
      </x:c>
      <x:c r="Q6628" s="268" t="n">
        <x:f>MIN(M6628,FARMER_HOURS)*FARMER_RATE+MAX(M6628-FARMER_HOURS,0)*TEMP_RATE</x:f>
        <x:v>62967.4928374812</x:v>
      </x:c>
      <x:c r="R6628" s="268" t="n">
        <x:f>O6628-P6628-Q6628-FIXED_COST</x:f>
        <x:v>17740.5071625188</x:v>
      </x:c>
      <x:c r="S6628" s="139" t="str">
        <x:f>IF(AND(L6628&lt;=TOTAL_BED_CAP,N6628&lt;=TEMP_WORKER_CAP),"YES","NO")</x:f>
        <x:v>YES</x:v>
      </x:c>
      <x:c r="T6628" s="139" t="n">
        <x:f>IF(S6628="YES",R6628,-1E+99)</x:f>
        <x:v>17740.5071625188</x:v>
      </x:c>
    </x:row>
    <x:row r="6629">
      <x:c r="A6629" s="139"/>
      <x:c r="B6629" s="139"/>
      <x:c r="C6629" s="139"/>
      <x:c r="D6629" s="139"/>
      <x:c r="E6629" s="139"/>
      <x:c r="F6629" s="139"/>
      <x:c r="G6629" s="139"/>
      <x:c r="H6629" s="139"/>
      <x:c r="I6629" s="266" t="n">
        <x:f>INT((ROW()-ROW($I$46))/((CARROT_CAP+1)*(MESCLUN_CAP+1)))</x:f>
        <x:v>10</x:v>
      </x:c>
      <x:c r="J6629" s="266" t="n">
        <x:f>MOD(INT((ROW()-ROW($I$46))/(MESCLUN_CAP+1)),CARROT_CAP+1)</x:f>
        <x:v>2</x:v>
      </x:c>
      <x:c r="K6629" s="266" t="n">
        <x:f>MOD(ROW()-ROW($I$46),MESCLUN_CAP+1)</x:f>
        <x:v>11</x:v>
      </x:c>
      <x:c r="L6629" s="266" t="n">
        <x:f>SUM(I6629:K6629)</x:f>
        <x:v>23</x:v>
      </x:c>
      <x:c r="M6629" s="267" t="n">
        <x:f>I6629*TOMATO_HOURS*WEEKS*(1+TOMATO_DIM)^I6629+J6629*CARROT_HOURS*WEEKS*(1+CARROT_DIM)^J6629+K6629*MESCLUN_HOURS*WEEKS*(1+MESCLUN_DIM)^K6629</x:f>
        <x:v>2964.885700532356</x:v>
      </x:c>
      <x:c r="N6629" s="267" t="n">
        <x:f>MAX(M6629-FARMER_HOURS,0)/TEMP_HOURS_PER_WORKER</x:f>
        <x:v>1.5589484031474696</x:v>
      </x:c>
      <x:c r="O6629" s="268" t="n">
        <x:f>I6629*TOMATO_PRICE+J6629*CARROT_PRICE+K6629*MESCLUN_PRICE</x:f>
        <x:v>121888</x:v>
      </x:c>
      <x:c r="P6629" s="268" t="n">
        <x:f>I6629*TOMATO_FERTILIZER+J6629*CARROT_FERTILIZER+K6629*MESCLUN_FERTILIZER</x:f>
        <x:v>19360</x:v>
      </x:c>
      <x:c r="Q6629" s="268" t="n">
        <x:f>MIN(M6629,FARMER_HOURS)*FARMER_RATE+MAX(M6629-FARMER_HOURS,0)*TEMP_RATE</x:f>
        <x:v>63973.71007868674</x:v>
      </x:c>
      <x:c r="R6629" s="268" t="n">
        <x:f>O6629-P6629-Q6629-FIXED_COST</x:f>
        <x:v>18554.289921313262</x:v>
      </x:c>
      <x:c r="S6629" s="139" t="str">
        <x:f>IF(AND(L6629&lt;=TOTAL_BED_CAP,N6629&lt;=TEMP_WORKER_CAP),"YES","NO")</x:f>
        <x:v>YES</x:v>
      </x:c>
      <x:c r="T6629" s="139" t="n">
        <x:f>IF(S6629="YES",R6629,-1E+99)</x:f>
        <x:v>18554.289921313262</x:v>
      </x:c>
    </x:row>
    <x:row r="6630">
      <x:c r="A6630" s="139"/>
      <x:c r="B6630" s="139"/>
      <x:c r="C6630" s="139"/>
      <x:c r="D6630" s="139"/>
      <x:c r="E6630" s="139"/>
      <x:c r="F6630" s="139"/>
      <x:c r="G6630" s="139"/>
      <x:c r="H6630" s="139"/>
      <x:c r="I6630" s="266" t="n">
        <x:f>INT((ROW()-ROW($I$46))/((CARROT_CAP+1)*(MESCLUN_CAP+1)))</x:f>
        <x:v>10</x:v>
      </x:c>
      <x:c r="J6630" s="266" t="n">
        <x:f>MOD(INT((ROW()-ROW($I$46))/(MESCLUN_CAP+1)),CARROT_CAP+1)</x:f>
        <x:v>2</x:v>
      </x:c>
      <x:c r="K6630" s="266" t="n">
        <x:f>MOD(ROW()-ROW($I$46),MESCLUN_CAP+1)</x:f>
        <x:v>12</x:v>
      </x:c>
      <x:c r="L6630" s="266" t="n">
        <x:f>SUM(I6630:K6630)</x:f>
        <x:v>24</x:v>
      </x:c>
      <x:c r="M6630" s="267" t="n">
        <x:f>I6630*TOMATO_HOURS*WEEKS*(1+TOMATO_DIM)^I6630+J6630*CARROT_HOURS*WEEKS*(1+CARROT_DIM)^J6630+K6630*MESCLUN_HOURS*WEEKS*(1+MESCLUN_DIM)^K6630</x:f>
        <x:v>3024.2131536604206</x:v>
      </x:c>
      <x:c r="N6630" s="267" t="n">
        <x:f>MAX(M6630-FARMER_HOURS,0)/TEMP_HOURS_PER_WORKER</x:f>
        <x:v>1.600148023375292</x:v>
      </x:c>
      <x:c r="O6630" s="268" t="n">
        <x:f>I6630*TOMATO_PRICE+J6630*CARROT_PRICE+K6630*MESCLUN_PRICE</x:f>
        <x:v>124588</x:v>
      </x:c>
      <x:c r="P6630" s="268" t="n">
        <x:f>I6630*TOMATO_FERTILIZER+J6630*CARROT_FERTILIZER+K6630*MESCLUN_FERTILIZER</x:f>
        <x:v>20240</x:v>
      </x:c>
      <x:c r="Q6630" s="268" t="n">
        <x:f>MIN(M6630,FARMER_HOURS)*FARMER_RATE+MAX(M6630-FARMER_HOURS,0)*TEMP_RATE</x:f>
        <x:v>65003.7005843823</x:v>
      </x:c>
      <x:c r="R6630" s="268" t="n">
        <x:f>O6630-P6630-Q6630-FIXED_COST</x:f>
        <x:v>19344.2994156177</x:v>
      </x:c>
      <x:c r="S6630" s="139" t="str">
        <x:f>IF(AND(L6630&lt;=TOTAL_BED_CAP,N6630&lt;=TEMP_WORKER_CAP),"YES","NO")</x:f>
        <x:v>YES</x:v>
      </x:c>
      <x:c r="T6630" s="139" t="n">
        <x:f>IF(S6630="YES",R6630,-1E+99)</x:f>
        <x:v>19344.2994156177</x:v>
      </x:c>
    </x:row>
    <x:row r="6631">
      <x:c r="A6631" s="139"/>
      <x:c r="B6631" s="139"/>
      <x:c r="C6631" s="139"/>
      <x:c r="D6631" s="139"/>
      <x:c r="E6631" s="139"/>
      <x:c r="F6631" s="139"/>
      <x:c r="G6631" s="139"/>
      <x:c r="H6631" s="139"/>
      <x:c r="I6631" s="266" t="n">
        <x:f>INT((ROW()-ROW($I$46))/((CARROT_CAP+1)*(MESCLUN_CAP+1)))</x:f>
        <x:v>10</x:v>
      </x:c>
      <x:c r="J6631" s="266" t="n">
        <x:f>MOD(INT((ROW()-ROW($I$46))/(MESCLUN_CAP+1)),CARROT_CAP+1)</x:f>
        <x:v>2</x:v>
      </x:c>
      <x:c r="K6631" s="266" t="n">
        <x:f>MOD(ROW()-ROW($I$46),MESCLUN_CAP+1)</x:f>
        <x:v>13</x:v>
      </x:c>
      <x:c r="L6631" s="266" t="n">
        <x:f>SUM(I6631:K6631)</x:f>
        <x:v>25</x:v>
      </x:c>
      <x:c r="M6631" s="267" t="n">
        <x:f>I6631*TOMATO_HOURS*WEEKS*(1+TOMATO_DIM)^I6631+J6631*CARROT_HOURS*WEEKS*(1+CARROT_DIM)^J6631+K6631*MESCLUN_HOURS*WEEKS*(1+MESCLUN_DIM)^K6631</x:f>
        <x:v>3084.935124368805</x:v>
      </x:c>
      <x:c r="N6631" s="267" t="n">
        <x:f>MAX(M6631-FARMER_HOURS,0)/TEMP_HOURS_PER_WORKER</x:f>
        <x:v>1.642316058589448</x:v>
      </x:c>
      <x:c r="O6631" s="268" t="n">
        <x:f>I6631*TOMATO_PRICE+J6631*CARROT_PRICE+K6631*MESCLUN_PRICE</x:f>
        <x:v>127288</x:v>
      </x:c>
      <x:c r="P6631" s="268" t="n">
        <x:f>I6631*TOMATO_FERTILIZER+J6631*CARROT_FERTILIZER+K6631*MESCLUN_FERTILIZER</x:f>
        <x:v>21120</x:v>
      </x:c>
      <x:c r="Q6631" s="268" t="n">
        <x:f>MIN(M6631,FARMER_HOURS)*FARMER_RATE+MAX(M6631-FARMER_HOURS,0)*TEMP_RATE</x:f>
        <x:v>66057.9014647362</x:v>
      </x:c>
      <x:c r="R6631" s="268" t="n">
        <x:f>O6631-P6631-Q6631-FIXED_COST</x:f>
        <x:v>20110.098535263794</x:v>
      </x:c>
      <x:c r="S6631" s="139" t="str">
        <x:f>IF(AND(L6631&lt;=TOTAL_BED_CAP,N6631&lt;=TEMP_WORKER_CAP),"YES","NO")</x:f>
        <x:v>YES</x:v>
      </x:c>
      <x:c r="T6631" s="139" t="n">
        <x:f>IF(S6631="YES",R6631,-1E+99)</x:f>
        <x:v>20110.098535263794</x:v>
      </x:c>
    </x:row>
    <x:row r="6632">
      <x:c r="A6632" s="139"/>
      <x:c r="B6632" s="139"/>
      <x:c r="C6632" s="139"/>
      <x:c r="D6632" s="139"/>
      <x:c r="E6632" s="139"/>
      <x:c r="F6632" s="139"/>
      <x:c r="G6632" s="139"/>
      <x:c r="H6632" s="139"/>
      <x:c r="I6632" s="266" t="n">
        <x:f>INT((ROW()-ROW($I$46))/((CARROT_CAP+1)*(MESCLUN_CAP+1)))</x:f>
        <x:v>10</x:v>
      </x:c>
      <x:c r="J6632" s="266" t="n">
        <x:f>MOD(INT((ROW()-ROW($I$46))/(MESCLUN_CAP+1)),CARROT_CAP+1)</x:f>
        <x:v>2</x:v>
      </x:c>
      <x:c r="K6632" s="266" t="n">
        <x:f>MOD(ROW()-ROW($I$46),MESCLUN_CAP+1)</x:f>
        <x:v>14</x:v>
      </x:c>
      <x:c r="L6632" s="266" t="n">
        <x:f>SUM(I6632:K6632)</x:f>
        <x:v>26</x:v>
      </x:c>
      <x:c r="M6632" s="267" t="n">
        <x:f>I6632*TOMATO_HOURS*WEEKS*(1+TOMATO_DIM)^I6632+J6632*CARROT_HOURS*WEEKS*(1+CARROT_DIM)^J6632+K6632*MESCLUN_HOURS*WEEKS*(1+MESCLUN_DIM)^K6632</x:f>
        <x:v>3147.0772056824662</x:v>
      </x:c>
      <x:c r="N6632" s="267" t="n">
        <x:f>MAX(M6632-FARMER_HOURS,0)/TEMP_HOURS_PER_WORKER</x:f>
        <x:v>1.6854702817239349</x:v>
      </x:c>
      <x:c r="O6632" s="268" t="n">
        <x:f>I6632*TOMATO_PRICE+J6632*CARROT_PRICE+K6632*MESCLUN_PRICE</x:f>
        <x:v>129988</x:v>
      </x:c>
      <x:c r="P6632" s="268" t="n">
        <x:f>I6632*TOMATO_FERTILIZER+J6632*CARROT_FERTILIZER+K6632*MESCLUN_FERTILIZER</x:f>
        <x:v>22000</x:v>
      </x:c>
      <x:c r="Q6632" s="268" t="n">
        <x:f>MIN(M6632,FARMER_HOURS)*FARMER_RATE+MAX(M6632-FARMER_HOURS,0)*TEMP_RATE</x:f>
        <x:v>67136.75704309836</x:v>
      </x:c>
      <x:c r="R6632" s="268" t="n">
        <x:f>O6632-P6632-Q6632-FIXED_COST</x:f>
        <x:v>20851.24295690164</x:v>
      </x:c>
      <x:c r="S6632" s="139" t="str">
        <x:f>IF(AND(L6632&lt;=TOTAL_BED_CAP,N6632&lt;=TEMP_WORKER_CAP),"YES","NO")</x:f>
        <x:v>YES</x:v>
      </x:c>
      <x:c r="T6632" s="139" t="n">
        <x:f>IF(S6632="YES",R6632,-1E+99)</x:f>
        <x:v>20851.24295690164</x:v>
      </x:c>
    </x:row>
    <x:row r="6633">
      <x:c r="A6633" s="139"/>
      <x:c r="B6633" s="139"/>
      <x:c r="C6633" s="139"/>
      <x:c r="D6633" s="139"/>
      <x:c r="E6633" s="139"/>
      <x:c r="F6633" s="139"/>
      <x:c r="G6633" s="139"/>
      <x:c r="H6633" s="139"/>
      <x:c r="I6633" s="266" t="n">
        <x:f>INT((ROW()-ROW($I$46))/((CARROT_CAP+1)*(MESCLUN_CAP+1)))</x:f>
        <x:v>10</x:v>
      </x:c>
      <x:c r="J6633" s="266" t="n">
        <x:f>MOD(INT((ROW()-ROW($I$46))/(MESCLUN_CAP+1)),CARROT_CAP+1)</x:f>
        <x:v>2</x:v>
      </x:c>
      <x:c r="K6633" s="266" t="n">
        <x:f>MOD(ROW()-ROW($I$46),MESCLUN_CAP+1)</x:f>
        <x:v>15</x:v>
      </x:c>
      <x:c r="L6633" s="266" t="n">
        <x:f>SUM(I6633:K6633)</x:f>
        <x:v>27</x:v>
      </x:c>
      <x:c r="M6633" s="267" t="n">
        <x:f>I6633*TOMATO_HOURS*WEEKS*(1+TOMATO_DIM)^I6633+J6633*CARROT_HOURS*WEEKS*(1+CARROT_DIM)^J6633+K6633*MESCLUN_HOURS*WEEKS*(1+MESCLUN_DIM)^K6633</x:f>
        <x:v>3210.6654125586124</x:v>
      </x:c>
      <x:c r="N6633" s="267" t="n">
        <x:f>MAX(M6633-FARMER_HOURS,0)/TEMP_HOURS_PER_WORKER</x:f>
        <x:v>1.7296287587212587</x:v>
      </x:c>
      <x:c r="O6633" s="268" t="n">
        <x:f>I6633*TOMATO_PRICE+J6633*CARROT_PRICE+K6633*MESCLUN_PRICE</x:f>
        <x:v>132688</x:v>
      </x:c>
      <x:c r="P6633" s="268" t="n">
        <x:f>I6633*TOMATO_FERTILIZER+J6633*CARROT_FERTILIZER+K6633*MESCLUN_FERTILIZER</x:f>
        <x:v>22880</x:v>
      </x:c>
      <x:c r="Q6633" s="268" t="n">
        <x:f>MIN(M6633,FARMER_HOURS)*FARMER_RATE+MAX(M6633-FARMER_HOURS,0)*TEMP_RATE</x:f>
        <x:v>68240.71896803146</x:v>
      </x:c>
      <x:c r="R6633" s="268" t="n">
        <x:f>O6633-P6633-Q6633-FIXED_COST</x:f>
        <x:v>21567.281031968538</x:v>
      </x:c>
      <x:c r="S6633" s="139" t="str">
        <x:f>IF(AND(L6633&lt;=TOTAL_BED_CAP,N6633&lt;=TEMP_WORKER_CAP),"YES","NO")</x:f>
        <x:v>YES</x:v>
      </x:c>
      <x:c r="T6633" s="139" t="n">
        <x:f>IF(S6633="YES",R6633,-1E+99)</x:f>
        <x:v>21567.281031968538</x:v>
      </x:c>
    </x:row>
    <x:row r="6634">
      <x:c r="A6634" s="139"/>
      <x:c r="B6634" s="139"/>
      <x:c r="C6634" s="139"/>
      <x:c r="D6634" s="139"/>
      <x:c r="E6634" s="139"/>
      <x:c r="F6634" s="139"/>
      <x:c r="G6634" s="139"/>
      <x:c r="H6634" s="139"/>
      <x:c r="I6634" s="266" t="n">
        <x:f>INT((ROW()-ROW($I$46))/((CARROT_CAP+1)*(MESCLUN_CAP+1)))</x:f>
        <x:v>10</x:v>
      </x:c>
      <x:c r="J6634" s="266" t="n">
        <x:f>MOD(INT((ROW()-ROW($I$46))/(MESCLUN_CAP+1)),CARROT_CAP+1)</x:f>
        <x:v>2</x:v>
      </x:c>
      <x:c r="K6634" s="266" t="n">
        <x:f>MOD(ROW()-ROW($I$46),MESCLUN_CAP+1)</x:f>
        <x:v>16</x:v>
      </x:c>
      <x:c r="L6634" s="266" t="n">
        <x:f>SUM(I6634:K6634)</x:f>
        <x:v>28</x:v>
      </x:c>
      <x:c r="M6634" s="267" t="n">
        <x:f>I6634*TOMATO_HOURS*WEEKS*(1+TOMATO_DIM)^I6634+J6634*CARROT_HOURS*WEEKS*(1+CARROT_DIM)^J6634+K6634*MESCLUN_HOURS*WEEKS*(1+MESCLUN_DIM)^K6634</x:f>
        <x:v>3275.7261884361014</x:v>
      </x:c>
      <x:c r="N6634" s="267" t="n">
        <x:f>MAX(M6634-FARMER_HOURS,0)/TEMP_HOURS_PER_WORKER</x:f>
        <x:v>1.774809853080626</x:v>
      </x:c>
      <x:c r="O6634" s="268" t="n">
        <x:f>I6634*TOMATO_PRICE+J6634*CARROT_PRICE+K6634*MESCLUN_PRICE</x:f>
        <x:v>135388</x:v>
      </x:c>
      <x:c r="P6634" s="268" t="n">
        <x:f>I6634*TOMATO_FERTILIZER+J6634*CARROT_FERTILIZER+K6634*MESCLUN_FERTILIZER</x:f>
        <x:v>23760</x:v>
      </x:c>
      <x:c r="Q6634" s="268" t="n">
        <x:f>MIN(M6634,FARMER_HOURS)*FARMER_RATE+MAX(M6634-FARMER_HOURS,0)*TEMP_RATE</x:f>
        <x:v>69370.24632701566</x:v>
      </x:c>
      <x:c r="R6634" s="268" t="n">
        <x:f>O6634-P6634-Q6634-FIXED_COST</x:f>
        <x:v>22257.75367298434</x:v>
      </x:c>
      <x:c r="S6634" s="139" t="str">
        <x:f>IF(AND(L6634&lt;=TOTAL_BED_CAP,N6634&lt;=TEMP_WORKER_CAP),"YES","NO")</x:f>
        <x:v>YES</x:v>
      </x:c>
      <x:c r="T6634" s="139" t="n">
        <x:f>IF(S6634="YES",R6634,-1E+99)</x:f>
        <x:v>22257.75367298434</x:v>
      </x:c>
    </x:row>
    <x:row r="6635">
      <x:c r="A6635" s="139"/>
      <x:c r="B6635" s="139"/>
      <x:c r="C6635" s="139"/>
      <x:c r="D6635" s="139"/>
      <x:c r="E6635" s="139"/>
      <x:c r="F6635" s="139"/>
      <x:c r="G6635" s="139"/>
      <x:c r="H6635" s="139"/>
      <x:c r="I6635" s="266" t="n">
        <x:f>INT((ROW()-ROW($I$46))/((CARROT_CAP+1)*(MESCLUN_CAP+1)))</x:f>
        <x:v>10</x:v>
      </x:c>
      <x:c r="J6635" s="266" t="n">
        <x:f>MOD(INT((ROW()-ROW($I$46))/(MESCLUN_CAP+1)),CARROT_CAP+1)</x:f>
        <x:v>2</x:v>
      </x:c>
      <x:c r="K6635" s="266" t="n">
        <x:f>MOD(ROW()-ROW($I$46),MESCLUN_CAP+1)</x:f>
        <x:v>17</x:v>
      </x:c>
      <x:c r="L6635" s="266" t="n">
        <x:f>SUM(I6635:K6635)</x:f>
        <x:v>29</x:v>
      </x:c>
      <x:c r="M6635" s="267" t="n">
        <x:f>I6635*TOMATO_HOURS*WEEKS*(1+TOMATO_DIM)^I6635+J6635*CARROT_HOURS*WEEKS*(1+CARROT_DIM)^J6635+K6635*MESCLUN_HOURS*WEEKS*(1+MESCLUN_DIM)^K6635</x:f>
        <x:v>3342.286411882642</x:v>
      </x:c>
      <x:c r="N6635" s="267" t="n">
        <x:f>MAX(M6635-FARMER_HOURS,0)/TEMP_HOURS_PER_WORKER</x:f>
        <x:v>1.821032230474057</x:v>
      </x:c>
      <x:c r="O6635" s="268" t="n">
        <x:f>I6635*TOMATO_PRICE+J6635*CARROT_PRICE+K6635*MESCLUN_PRICE</x:f>
        <x:v>138088</x:v>
      </x:c>
      <x:c r="P6635" s="268" t="n">
        <x:f>I6635*TOMATO_FERTILIZER+J6635*CARROT_FERTILIZER+K6635*MESCLUN_FERTILIZER</x:f>
        <x:v>24640</x:v>
      </x:c>
      <x:c r="Q6635" s="268" t="n">
        <x:f>MIN(M6635,FARMER_HOURS)*FARMER_RATE+MAX(M6635-FARMER_HOURS,0)*TEMP_RATE</x:f>
        <x:v>70525.80576185143</x:v>
      </x:c>
      <x:c r="R6635" s="268" t="n">
        <x:f>O6635-P6635-Q6635-FIXED_COST</x:f>
        <x:v>22922.19423814857</x:v>
      </x:c>
      <x:c r="S6635" s="139" t="str">
        <x:f>IF(AND(L6635&lt;=TOTAL_BED_CAP,N6635&lt;=TEMP_WORKER_CAP),"YES","NO")</x:f>
        <x:v>YES</x:v>
      </x:c>
      <x:c r="T6635" s="139" t="n">
        <x:f>IF(S6635="YES",R6635,-1E+99)</x:f>
        <x:v>22922.19423814857</x:v>
      </x:c>
    </x:row>
    <x:row r="6636">
      <x:c r="A6636" s="139"/>
      <x:c r="B6636" s="139"/>
      <x:c r="C6636" s="139"/>
      <x:c r="D6636" s="139"/>
      <x:c r="E6636" s="139"/>
      <x:c r="F6636" s="139"/>
      <x:c r="G6636" s="139"/>
      <x:c r="H6636" s="139"/>
      <x:c r="I6636" s="266" t="n">
        <x:f>INT((ROW()-ROW($I$46))/((CARROT_CAP+1)*(MESCLUN_CAP+1)))</x:f>
        <x:v>10</x:v>
      </x:c>
      <x:c r="J6636" s="266" t="n">
        <x:f>MOD(INT((ROW()-ROW($I$46))/(MESCLUN_CAP+1)),CARROT_CAP+1)</x:f>
        <x:v>2</x:v>
      </x:c>
      <x:c r="K6636" s="266" t="n">
        <x:f>MOD(ROW()-ROW($I$46),MESCLUN_CAP+1)</x:f>
        <x:v>18</x:v>
      </x:c>
      <x:c r="L6636" s="266" t="n">
        <x:f>SUM(I6636:K6636)</x:f>
        <x:v>30</x:v>
      </x:c>
      <x:c r="M6636" s="267" t="n">
        <x:f>I6636*TOMATO_HOURS*WEEKS*(1+TOMATO_DIM)^I6636+J6636*CARROT_HOURS*WEEKS*(1+CARROT_DIM)^J6636+K6636*MESCLUN_HOURS*WEEKS*(1+MESCLUN_DIM)^K6636</x:f>
        <x:v>3410.373403341229</x:v>
      </x:c>
      <x:c r="N6636" s="267" t="n">
        <x:f>MAX(M6636-FARMER_HOURS,0)/TEMP_HOURS_PER_WORKER</x:f>
        <x:v>1.8683148634314088</x:v>
      </x:c>
      <x:c r="O6636" s="268" t="n">
        <x:f>I6636*TOMATO_PRICE+J6636*CARROT_PRICE+K6636*MESCLUN_PRICE</x:f>
        <x:v>140788</x:v>
      </x:c>
      <x:c r="P6636" s="268" t="n">
        <x:f>I6636*TOMATO_FERTILIZER+J6636*CARROT_FERTILIZER+K6636*MESCLUN_FERTILIZER</x:f>
        <x:v>25520</x:v>
      </x:c>
      <x:c r="Q6636" s="268" t="n">
        <x:f>MIN(M6636,FARMER_HOURS)*FARMER_RATE+MAX(M6636-FARMER_HOURS,0)*TEMP_RATE</x:f>
        <x:v>71707.87158578522</x:v>
      </x:c>
      <x:c r="R6636" s="268" t="n">
        <x:f>O6636-P6636-Q6636-FIXED_COST</x:f>
        <x:v>23560.128414214778</x:v>
      </x:c>
      <x:c r="S6636" s="139" t="str">
        <x:f>IF(AND(L6636&lt;=TOTAL_BED_CAP,N6636&lt;=TEMP_WORKER_CAP),"YES","NO")</x:f>
        <x:v>YES</x:v>
      </x:c>
      <x:c r="T6636" s="139" t="n">
        <x:f>IF(S6636="YES",R6636,-1E+99)</x:f>
        <x:v>23560.128414214778</x:v>
      </x:c>
    </x:row>
    <x:row r="6637">
      <x:c r="A6637" s="139"/>
      <x:c r="B6637" s="139"/>
      <x:c r="C6637" s="139"/>
      <x:c r="D6637" s="139"/>
      <x:c r="E6637" s="139"/>
      <x:c r="F6637" s="139"/>
      <x:c r="G6637" s="139"/>
      <x:c r="H6637" s="139"/>
      <x:c r="I6637" s="266" t="n">
        <x:f>INT((ROW()-ROW($I$46))/((CARROT_CAP+1)*(MESCLUN_CAP+1)))</x:f>
        <x:v>10</x:v>
      </x:c>
      <x:c r="J6637" s="266" t="n">
        <x:f>MOD(INT((ROW()-ROW($I$46))/(MESCLUN_CAP+1)),CARROT_CAP+1)</x:f>
        <x:v>2</x:v>
      </x:c>
      <x:c r="K6637" s="266" t="n">
        <x:f>MOD(ROW()-ROW($I$46),MESCLUN_CAP+1)</x:f>
        <x:v>19</x:v>
      </x:c>
      <x:c r="L6637" s="266" t="n">
        <x:f>SUM(I6637:K6637)</x:f>
        <x:v>31</x:v>
      </x:c>
      <x:c r="M6637" s="267" t="n">
        <x:f>I6637*TOMATO_HOURS*WEEKS*(1+TOMATO_DIM)^I6637+J6637*CARROT_HOURS*WEEKS*(1+CARROT_DIM)^J6637+K6637*MESCLUN_HOURS*WEEKS*(1+MESCLUN_DIM)^K6637</x:f>
        <x:v>3480.014931977251</x:v>
      </x:c>
      <x:c r="N6637" s="267" t="n">
        <x:f>MAX(M6637-FARMER_HOURS,0)/TEMP_HOURS_PER_WORKER</x:f>
        <x:v>1.9166770360953131</x:v>
      </x:c>
      <x:c r="O6637" s="268" t="n">
        <x:f>I6637*TOMATO_PRICE+J6637*CARROT_PRICE+K6637*MESCLUN_PRICE</x:f>
        <x:v>143488</x:v>
      </x:c>
      <x:c r="P6637" s="268" t="n">
        <x:f>I6637*TOMATO_FERTILIZER+J6637*CARROT_FERTILIZER+K6637*MESCLUN_FERTILIZER</x:f>
        <x:v>26400</x:v>
      </x:c>
      <x:c r="Q6637" s="268" t="n">
        <x:f>MIN(M6637,FARMER_HOURS)*FARMER_RATE+MAX(M6637-FARMER_HOURS,0)*TEMP_RATE</x:f>
        <x:v>72916.92590238282</x:v>
      </x:c>
      <x:c r="R6637" s="268" t="n">
        <x:f>O6637-P6637-Q6637-FIXED_COST</x:f>
        <x:v>24171.07409761718</x:v>
      </x:c>
      <x:c r="S6637" s="139" t="str">
        <x:f>IF(AND(L6637&lt;=TOTAL_BED_CAP,N6637&lt;=TEMP_WORKER_CAP),"YES","NO")</x:f>
        <x:v>YES</x:v>
      </x:c>
      <x:c r="T6637" s="139" t="n">
        <x:f>IF(S6637="YES",R6637,-1E+99)</x:f>
        <x:v>24171.07409761718</x:v>
      </x:c>
    </x:row>
    <x:row r="6638">
      <x:c r="A6638" s="139"/>
      <x:c r="B6638" s="139"/>
      <x:c r="C6638" s="139"/>
      <x:c r="D6638" s="139"/>
      <x:c r="E6638" s="139"/>
      <x:c r="F6638" s="139"/>
      <x:c r="G6638" s="139"/>
      <x:c r="H6638" s="139"/>
      <x:c r="I6638" s="266" t="n">
        <x:f>INT((ROW()-ROW($I$46))/((CARROT_CAP+1)*(MESCLUN_CAP+1)))</x:f>
        <x:v>10</x:v>
      </x:c>
      <x:c r="J6638" s="266" t="n">
        <x:f>MOD(INT((ROW()-ROW($I$46))/(MESCLUN_CAP+1)),CARROT_CAP+1)</x:f>
        <x:v>2</x:v>
      </x:c>
      <x:c r="K6638" s="266" t="n">
        <x:f>MOD(ROW()-ROW($I$46),MESCLUN_CAP+1)</x:f>
        <x:v>20</x:v>
      </x:c>
      <x:c r="L6638" s="266" t="n">
        <x:f>SUM(I6638:K6638)</x:f>
        <x:v>32</x:v>
      </x:c>
      <x:c r="M6638" s="267" t="n">
        <x:f>I6638*TOMATO_HOURS*WEEKS*(1+TOMATO_DIM)^I6638+J6638*CARROT_HOURS*WEEKS*(1+CARROT_DIM)^J6638+K6638*MESCLUN_HOURS*WEEKS*(1+MESCLUN_DIM)^K6638</x:f>
        <x:v>3551.239222627728</x:v>
      </x:c>
      <x:c r="N6638" s="267" t="n">
        <x:f>MAX(M6638-FARMER_HOURS,0)/TEMP_HOURS_PER_WORKER</x:f>
        <x:v>1.9661383490470332</x:v>
      </x:c>
      <x:c r="O6638" s="268" t="n">
        <x:f>I6638*TOMATO_PRICE+J6638*CARROT_PRICE+K6638*MESCLUN_PRICE</x:f>
        <x:v>146188</x:v>
      </x:c>
      <x:c r="P6638" s="268" t="n">
        <x:f>I6638*TOMATO_FERTILIZER+J6638*CARROT_FERTILIZER+K6638*MESCLUN_FERTILIZER</x:f>
        <x:v>27280</x:v>
      </x:c>
      <x:c r="Q6638" s="268" t="n">
        <x:f>MIN(M6638,FARMER_HOURS)*FARMER_RATE+MAX(M6638-FARMER_HOURS,0)*TEMP_RATE</x:f>
        <x:v>74153.45872617583</x:v>
      </x:c>
      <x:c r="R6638" s="268" t="n">
        <x:f>O6638-P6638-Q6638-FIXED_COST</x:f>
        <x:v>24754.541273824172</x:v>
      </x:c>
      <x:c r="S6638" s="139" t="str">
        <x:f>IF(AND(L6638&lt;=TOTAL_BED_CAP,N6638&lt;=TEMP_WORKER_CAP),"YES","NO")</x:f>
        <x:v>YES</x:v>
      </x:c>
      <x:c r="T6638" s="139" t="n">
        <x:f>IF(S6638="YES",R6638,-1E+99)</x:f>
        <x:v>24754.541273824172</x:v>
      </x:c>
    </x:row>
    <x:row r="6639">
      <x:c r="A6639" s="139"/>
      <x:c r="B6639" s="139"/>
      <x:c r="C6639" s="139"/>
      <x:c r="D6639" s="139"/>
      <x:c r="E6639" s="139"/>
      <x:c r="F6639" s="139"/>
      <x:c r="G6639" s="139"/>
      <x:c r="H6639" s="139"/>
      <x:c r="I6639" s="266" t="n">
        <x:f>INT((ROW()-ROW($I$46))/((CARROT_CAP+1)*(MESCLUN_CAP+1)))</x:f>
        <x:v>10</x:v>
      </x:c>
      <x:c r="J6639" s="266" t="n">
        <x:f>MOD(INT((ROW()-ROW($I$46))/(MESCLUN_CAP+1)),CARROT_CAP+1)</x:f>
        <x:v>2</x:v>
      </x:c>
      <x:c r="K6639" s="266" t="n">
        <x:f>MOD(ROW()-ROW($I$46),MESCLUN_CAP+1)</x:f>
        <x:v>21</x:v>
      </x:c>
      <x:c r="L6639" s="266" t="n">
        <x:f>SUM(I6639:K6639)</x:f>
        <x:v>33</x:v>
      </x:c>
      <x:c r="M6639" s="267" t="n">
        <x:f>I6639*TOMATO_HOURS*WEEKS*(1+TOMATO_DIM)^I6639+J6639*CARROT_HOURS*WEEKS*(1+CARROT_DIM)^J6639+K6639*MESCLUN_HOURS*WEEKS*(1+MESCLUN_DIM)^K6639</x:f>
        <x:v>3624.0749628541716</x:v>
      </x:c>
      <x:c r="N6639" s="267" t="n">
        <x:f>MAX(M6639-FARMER_HOURS,0)/TEMP_HOURS_PER_WORKER</x:f>
        <x:v>2.016718724204286</x:v>
      </x:c>
      <x:c r="O6639" s="268" t="n">
        <x:f>I6639*TOMATO_PRICE+J6639*CARROT_PRICE+K6639*MESCLUN_PRICE</x:f>
        <x:v>148888</x:v>
      </x:c>
      <x:c r="P6639" s="268" t="n">
        <x:f>I6639*TOMATO_FERTILIZER+J6639*CARROT_FERTILIZER+K6639*MESCLUN_FERTILIZER</x:f>
        <x:v>28160</x:v>
      </x:c>
      <x:c r="Q6639" s="268" t="n">
        <x:f>MIN(M6639,FARMER_HOURS)*FARMER_RATE+MAX(M6639-FARMER_HOURS,0)*TEMP_RATE</x:f>
        <x:v>75417.96810510714</x:v>
      </x:c>
      <x:c r="R6639" s="268" t="n">
        <x:f>O6639-P6639-Q6639-FIXED_COST</x:f>
        <x:v>25310.03189489286</x:v>
      </x:c>
      <x:c r="S6639" s="139" t="str">
        <x:f>IF(AND(L6639&lt;=TOTAL_BED_CAP,N6639&lt;=TEMP_WORKER_CAP),"YES","NO")</x:f>
        <x:v>YES</x:v>
      </x:c>
      <x:c r="T6639" s="139" t="n">
        <x:f>IF(S6639="YES",R6639,-1E+99)</x:f>
        <x:v>25310.03189489286</x:v>
      </x:c>
    </x:row>
    <x:row r="6640">
      <x:c r="A6640" s="139"/>
      <x:c r="B6640" s="139"/>
      <x:c r="C6640" s="139"/>
      <x:c r="D6640" s="139"/>
      <x:c r="E6640" s="139"/>
      <x:c r="F6640" s="139"/>
      <x:c r="G6640" s="139"/>
      <x:c r="H6640" s="139"/>
      <x:c r="I6640" s="266" t="n">
        <x:f>INT((ROW()-ROW($I$46))/((CARROT_CAP+1)*(MESCLUN_CAP+1)))</x:f>
        <x:v>10</x:v>
      </x:c>
      <x:c r="J6640" s="266" t="n">
        <x:f>MOD(INT((ROW()-ROW($I$46))/(MESCLUN_CAP+1)),CARROT_CAP+1)</x:f>
        <x:v>2</x:v>
      </x:c>
      <x:c r="K6640" s="266" t="n">
        <x:f>MOD(ROW()-ROW($I$46),MESCLUN_CAP+1)</x:f>
        <x:v>22</x:v>
      </x:c>
      <x:c r="L6640" s="266" t="n">
        <x:f>SUM(I6640:K6640)</x:f>
        <x:v>34</x:v>
      </x:c>
      <x:c r="M6640" s="267" t="n">
        <x:f>I6640*TOMATO_HOURS*WEEKS*(1+TOMATO_DIM)^I6640+J6640*CARROT_HOURS*WEEKS*(1+CARROT_DIM)^J6640+K6640*MESCLUN_HOURS*WEEKS*(1+MESCLUN_DIM)^K6640</x:f>
        <x:v>3698.5513101005677</x:v>
      </x:c>
      <x:c r="N6640" s="267" t="n">
        <x:f>MAX(M6640-FARMER_HOURS,0)/TEMP_HOURS_PER_WORKER</x:f>
        <x:v>2.0684384097920607</x:v>
      </x:c>
      <x:c r="O6640" s="268" t="n">
        <x:f>I6640*TOMATO_PRICE+J6640*CARROT_PRICE+K6640*MESCLUN_PRICE</x:f>
        <x:v>151588</x:v>
      </x:c>
      <x:c r="P6640" s="268" t="n">
        <x:f>I6640*TOMATO_FERTILIZER+J6640*CARROT_FERTILIZER+K6640*MESCLUN_FERTILIZER</x:f>
        <x:v>29040</x:v>
      </x:c>
      <x:c r="Q6640" s="268" t="n">
        <x:f>MIN(M6640,FARMER_HOURS)*FARMER_RATE+MAX(M6640-FARMER_HOURS,0)*TEMP_RATE</x:f>
        <x:v>76710.96024480152</x:v>
      </x:c>
      <x:c r="R6640" s="268" t="n">
        <x:f>O6640-P6640-Q6640-FIXED_COST</x:f>
        <x:v>25837.03975519848</x:v>
      </x:c>
      <x:c r="S6640" s="139" t="str">
        <x:f>IF(AND(L6640&lt;=TOTAL_BED_CAP,N6640&lt;=TEMP_WORKER_CAP),"YES","NO")</x:f>
        <x:v>YES</x:v>
      </x:c>
      <x:c r="T6640" s="139" t="n">
        <x:f>IF(S6640="YES",R6640,-1E+99)</x:f>
        <x:v>25837.03975519848</x:v>
      </x:c>
    </x:row>
    <x:row r="6641">
      <x:c r="A6641" s="139"/>
      <x:c r="B6641" s="139"/>
      <x:c r="C6641" s="139"/>
      <x:c r="D6641" s="139"/>
      <x:c r="E6641" s="139"/>
      <x:c r="F6641" s="139"/>
      <x:c r="G6641" s="139"/>
      <x:c r="H6641" s="139"/>
      <x:c r="I6641" s="266" t="n">
        <x:f>INT((ROW()-ROW($I$46))/((CARROT_CAP+1)*(MESCLUN_CAP+1)))</x:f>
        <x:v>10</x:v>
      </x:c>
      <x:c r="J6641" s="266" t="n">
        <x:f>MOD(INT((ROW()-ROW($I$46))/(MESCLUN_CAP+1)),CARROT_CAP+1)</x:f>
        <x:v>2</x:v>
      </x:c>
      <x:c r="K6641" s="266" t="n">
        <x:f>MOD(ROW()-ROW($I$46),MESCLUN_CAP+1)</x:f>
        <x:v>23</x:v>
      </x:c>
      <x:c r="L6641" s="266" t="n">
        <x:f>SUM(I6641:K6641)</x:f>
        <x:v>35</x:v>
      </x:c>
      <x:c r="M6641" s="267" t="n">
        <x:f>I6641*TOMATO_HOURS*WEEKS*(1+TOMATO_DIM)^I6641+J6641*CARROT_HOURS*WEEKS*(1+CARROT_DIM)^J6641+K6641*MESCLUN_HOURS*WEEKS*(1+MESCLUN_DIM)^K6641</x:f>
        <x:v>3774.697898958004</x:v>
      </x:c>
      <x:c r="N6641" s="267" t="n">
        <x:f>MAX(M6641-FARMER_HOURS,0)/TEMP_HOURS_PER_WORKER</x:f>
        <x:v>2.1213179853875026</x:v>
      </x:c>
      <x:c r="O6641" s="268" t="n">
        <x:f>I6641*TOMATO_PRICE+J6641*CARROT_PRICE+K6641*MESCLUN_PRICE</x:f>
        <x:v>154288</x:v>
      </x:c>
      <x:c r="P6641" s="268" t="n">
        <x:f>I6641*TOMATO_FERTILIZER+J6641*CARROT_FERTILIZER+K6641*MESCLUN_FERTILIZER</x:f>
        <x:v>29920</x:v>
      </x:c>
      <x:c r="Q6641" s="268" t="n">
        <x:f>MIN(M6641,FARMER_HOURS)*FARMER_RATE+MAX(M6641-FARMER_HOURS,0)*TEMP_RATE</x:f>
        <x:v>78032.94963468757</x:v>
      </x:c>
      <x:c r="R6641" s="268" t="n">
        <x:f>O6641-P6641-Q6641-FIXED_COST</x:f>
        <x:v>26335.050365312432</x:v>
      </x:c>
      <x:c r="S6641" s="139" t="str">
        <x:f>IF(AND(L6641&lt;=TOTAL_BED_CAP,N6641&lt;=TEMP_WORKER_CAP),"YES","NO")</x:f>
        <x:v>YES</x:v>
      </x:c>
      <x:c r="T6641" s="139" t="n">
        <x:f>IF(S6641="YES",R6641,-1E+99)</x:f>
        <x:v>26335.050365312432</x:v>
      </x:c>
    </x:row>
    <x:row r="6642">
      <x:c r="A6642" s="139"/>
      <x:c r="B6642" s="139"/>
      <x:c r="C6642" s="139"/>
      <x:c r="D6642" s="139"/>
      <x:c r="E6642" s="139"/>
      <x:c r="F6642" s="139"/>
      <x:c r="G6642" s="139"/>
      <x:c r="H6642" s="139"/>
      <x:c r="I6642" s="266" t="n">
        <x:f>INT((ROW()-ROW($I$46))/((CARROT_CAP+1)*(MESCLUN_CAP+1)))</x:f>
        <x:v>10</x:v>
      </x:c>
      <x:c r="J6642" s="266" t="n">
        <x:f>MOD(INT((ROW()-ROW($I$46))/(MESCLUN_CAP+1)),CARROT_CAP+1)</x:f>
        <x:v>2</x:v>
      </x:c>
      <x:c r="K6642" s="266" t="n">
        <x:f>MOD(ROW()-ROW($I$46),MESCLUN_CAP+1)</x:f>
        <x:v>24</x:v>
      </x:c>
      <x:c r="L6642" s="266" t="n">
        <x:f>SUM(I6642:K6642)</x:f>
        <x:v>36</x:v>
      </x:c>
      <x:c r="M6642" s="267" t="n">
        <x:f>I6642*TOMATO_HOURS*WEEKS*(1+TOMATO_DIM)^I6642+J6642*CARROT_HOURS*WEEKS*(1+CARROT_DIM)^J6642+K6642*MESCLUN_HOURS*WEEKS*(1+MESCLUN_DIM)^K6642</x:f>
        <x:v>3852.5448485375</x:v>
      </x:c>
      <x:c r="N6642" s="267" t="n">
        <x:f>MAX(M6642-FARMER_HOURS,0)/TEMP_HOURS_PER_WORKER</x:f>
        <x:v>2.1753783670399307</x:v>
      </x:c>
      <x:c r="O6642" s="268" t="n">
        <x:f>I6642*TOMATO_PRICE+J6642*CARROT_PRICE+K6642*MESCLUN_PRICE</x:f>
        <x:v>156988</x:v>
      </x:c>
      <x:c r="P6642" s="268" t="n">
        <x:f>I6642*TOMATO_FERTILIZER+J6642*CARROT_FERTILIZER+K6642*MESCLUN_FERTILIZER</x:f>
        <x:v>30800</x:v>
      </x:c>
      <x:c r="Q6642" s="268" t="n">
        <x:f>MIN(M6642,FARMER_HOURS)*FARMER_RATE+MAX(M6642-FARMER_HOURS,0)*TEMP_RATE</x:f>
        <x:v>79384.45917599826</x:v>
      </x:c>
      <x:c r="R6642" s="268" t="n">
        <x:f>O6642-P6642-Q6642-FIXED_COST</x:f>
        <x:v>26803.540824001742</x:v>
      </x:c>
      <x:c r="S6642" s="139" t="str">
        <x:f>IF(AND(L6642&lt;=TOTAL_BED_CAP,N6642&lt;=TEMP_WORKER_CAP),"YES","NO")</x:f>
        <x:v>YES</x:v>
      </x:c>
      <x:c r="T6642" s="139" t="n">
        <x:f>IF(S6642="YES",R6642,-1E+99)</x:f>
        <x:v>26803.540824001742</x:v>
      </x:c>
    </x:row>
    <x:row r="6643">
      <x:c r="A6643" s="139"/>
      <x:c r="B6643" s="139"/>
      <x:c r="C6643" s="139"/>
      <x:c r="D6643" s="139"/>
      <x:c r="E6643" s="139"/>
      <x:c r="F6643" s="139"/>
      <x:c r="G6643" s="139"/>
      <x:c r="H6643" s="139"/>
      <x:c r="I6643" s="266" t="n">
        <x:f>INT((ROW()-ROW($I$46))/((CARROT_CAP+1)*(MESCLUN_CAP+1)))</x:f>
        <x:v>10</x:v>
      </x:c>
      <x:c r="J6643" s="266" t="n">
        <x:f>MOD(INT((ROW()-ROW($I$46))/(MESCLUN_CAP+1)),CARROT_CAP+1)</x:f>
        <x:v>2</x:v>
      </x:c>
      <x:c r="K6643" s="266" t="n">
        <x:f>MOD(ROW()-ROW($I$46),MESCLUN_CAP+1)</x:f>
        <x:v>25</x:v>
      </x:c>
      <x:c r="L6643" s="266" t="n">
        <x:f>SUM(I6643:K6643)</x:f>
        <x:v>37</x:v>
      </x:c>
      <x:c r="M6643" s="267" t="n">
        <x:f>I6643*TOMATO_HOURS*WEEKS*(1+TOMATO_DIM)^I6643+J6643*CARROT_HOURS*WEEKS*(1+CARROT_DIM)^J6643+K6643*MESCLUN_HOURS*WEEKS*(1+MESCLUN_DIM)^K6643</x:f>
        <x:v>3932.122769952597</x:v>
      </x:c>
      <x:c r="N6643" s="267" t="n">
        <x:f>MAX(M6643-FARMER_HOURS,0)/TEMP_HOURS_PER_WORKER</x:f>
        <x:v>2.2306408124670813</x:v>
      </x:c>
      <x:c r="O6643" s="268" t="n">
        <x:f>I6643*TOMATO_PRICE+J6643*CARROT_PRICE+K6643*MESCLUN_PRICE</x:f>
        <x:v>159688</x:v>
      </x:c>
      <x:c r="P6643" s="268" t="n">
        <x:f>I6643*TOMATO_FERTILIZER+J6643*CARROT_FERTILIZER+K6643*MESCLUN_FERTILIZER</x:f>
        <x:v>31680</x:v>
      </x:c>
      <x:c r="Q6643" s="268" t="n">
        <x:f>MIN(M6643,FARMER_HOURS)*FARMER_RATE+MAX(M6643-FARMER_HOURS,0)*TEMP_RATE</x:f>
        <x:v>80766.02031167703</x:v>
      </x:c>
      <x:c r="R6643" s="268" t="n">
        <x:f>O6643-P6643-Q6643-FIXED_COST</x:f>
        <x:v>27241.979688322972</x:v>
      </x:c>
      <x:c r="S6643" s="139" t="str">
        <x:f>IF(AND(L6643&lt;=TOTAL_BED_CAP,N6643&lt;=TEMP_WORKER_CAP),"YES","NO")</x:f>
        <x:v>YES</x:v>
      </x:c>
      <x:c r="T6643" s="139" t="n">
        <x:f>IF(S6643="YES",R6643,-1E+99)</x:f>
        <x:v>27241.979688322972</x:v>
      </x:c>
    </x:row>
    <x:row r="6644">
      <x:c r="A6644" s="139"/>
      <x:c r="B6644" s="139"/>
      <x:c r="C6644" s="139"/>
      <x:c r="D6644" s="139"/>
      <x:c r="E6644" s="139"/>
      <x:c r="F6644" s="139"/>
      <x:c r="G6644" s="139"/>
      <x:c r="H6644" s="139"/>
      <x:c r="I6644" s="266" t="n">
        <x:f>INT((ROW()-ROW($I$46))/((CARROT_CAP+1)*(MESCLUN_CAP+1)))</x:f>
        <x:v>10</x:v>
      </x:c>
      <x:c r="J6644" s="266" t="n">
        <x:f>MOD(INT((ROW()-ROW($I$46))/(MESCLUN_CAP+1)),CARROT_CAP+1)</x:f>
        <x:v>2</x:v>
      </x:c>
      <x:c r="K6644" s="266" t="n">
        <x:f>MOD(ROW()-ROW($I$46),MESCLUN_CAP+1)</x:f>
        <x:v>26</x:v>
      </x:c>
      <x:c r="L6644" s="266" t="n">
        <x:f>SUM(I6644:K6644)</x:f>
        <x:v>38</x:v>
      </x:c>
      <x:c r="M6644" s="267" t="n">
        <x:f>I6644*TOMATO_HOURS*WEEKS*(1+TOMATO_DIM)^I6644+J6644*CARROT_HOURS*WEEKS*(1+CARROT_DIM)^J6644+K6644*MESCLUN_HOURS*WEEKS*(1+MESCLUN_DIM)^K6644</x:f>
        <x:v>4013.462773913315</x:v>
      </x:c>
      <x:c r="N6644" s="267" t="n">
        <x:f>MAX(M6644-FARMER_HOURS,0)/TEMP_HOURS_PER_WORKER</x:f>
        <x:v>2.287126926328691</x:v>
      </x:c>
      <x:c r="O6644" s="268" t="n">
        <x:f>I6644*TOMATO_PRICE+J6644*CARROT_PRICE+K6644*MESCLUN_PRICE</x:f>
        <x:v>162388</x:v>
      </x:c>
      <x:c r="P6644" s="268" t="n">
        <x:f>I6644*TOMATO_FERTILIZER+J6644*CARROT_FERTILIZER+K6644*MESCLUN_FERTILIZER</x:f>
        <x:v>32560</x:v>
      </x:c>
      <x:c r="Q6644" s="268" t="n">
        <x:f>MIN(M6644,FARMER_HOURS)*FARMER_RATE+MAX(M6644-FARMER_HOURS,0)*TEMP_RATE</x:f>
        <x:v>82178.17315821728</x:v>
      </x:c>
      <x:c r="R6644" s="268" t="n">
        <x:f>O6644-P6644-Q6644-FIXED_COST</x:f>
        <x:v>27649.82684178272</x:v>
      </x:c>
      <x:c r="S6644" s="139" t="str">
        <x:f>IF(AND(L6644&lt;=TOTAL_BED_CAP,N6644&lt;=TEMP_WORKER_CAP),"YES","NO")</x:f>
        <x:v>YES</x:v>
      </x:c>
      <x:c r="T6644" s="139" t="n">
        <x:f>IF(S6644="YES",R6644,-1E+99)</x:f>
        <x:v>27649.82684178272</x:v>
      </x:c>
    </x:row>
    <x:row r="6645">
      <x:c r="A6645" s="139"/>
      <x:c r="B6645" s="139"/>
      <x:c r="C6645" s="139"/>
      <x:c r="D6645" s="139"/>
      <x:c r="E6645" s="139"/>
      <x:c r="F6645" s="139"/>
      <x:c r="G6645" s="139"/>
      <x:c r="H6645" s="139"/>
      <x:c r="I6645" s="266" t="n">
        <x:f>INT((ROW()-ROW($I$46))/((CARROT_CAP+1)*(MESCLUN_CAP+1)))</x:f>
        <x:v>10</x:v>
      </x:c>
      <x:c r="J6645" s="266" t="n">
        <x:f>MOD(INT((ROW()-ROW($I$46))/(MESCLUN_CAP+1)),CARROT_CAP+1)</x:f>
        <x:v>2</x:v>
      </x:c>
      <x:c r="K6645" s="266" t="n">
        <x:f>MOD(ROW()-ROW($I$46),MESCLUN_CAP+1)</x:f>
        <x:v>27</x:v>
      </x:c>
      <x:c r="L6645" s="266" t="n">
        <x:f>SUM(I6645:K6645)</x:f>
        <x:v>39</x:v>
      </x:c>
      <x:c r="M6645" s="267" t="n">
        <x:f>I6645*TOMATO_HOURS*WEEKS*(1+TOMATO_DIM)^I6645+J6645*CARROT_HOURS*WEEKS*(1+CARROT_DIM)^J6645+K6645*MESCLUN_HOURS*WEEKS*(1+MESCLUN_DIM)^K6645</x:f>
        <x:v>4096.596478433072</x:v>
      </x:c>
      <x:c r="N6645" s="267" t="n">
        <x:f>MAX(M6645-FARMER_HOURS,0)/TEMP_HOURS_PER_WORKER</x:f>
        <x:v>2.344858665578522</x:v>
      </x:c>
      <x:c r="O6645" s="268" t="n">
        <x:f>I6645*TOMATO_PRICE+J6645*CARROT_PRICE+K6645*MESCLUN_PRICE</x:f>
        <x:v>165088</x:v>
      </x:c>
      <x:c r="P6645" s="268" t="n">
        <x:f>I6645*TOMATO_FERTILIZER+J6645*CARROT_FERTILIZER+K6645*MESCLUN_FERTILIZER</x:f>
        <x:v>33440</x:v>
      </x:c>
      <x:c r="Q6645" s="268" t="n">
        <x:f>MIN(M6645,FARMER_HOURS)*FARMER_RATE+MAX(M6645-FARMER_HOURS,0)*TEMP_RATE</x:f>
        <x:v>83621.46663946305</x:v>
      </x:c>
      <x:c r="R6645" s="268" t="n">
        <x:f>O6645-P6645-Q6645-FIXED_COST</x:f>
        <x:v>28026.533360536952</x:v>
      </x:c>
      <x:c r="S6645" s="139" t="str">
        <x:f>IF(AND(L6645&lt;=TOTAL_BED_CAP,N6645&lt;=TEMP_WORKER_CAP),"YES","NO")</x:f>
        <x:v>YES</x:v>
      </x:c>
      <x:c r="T6645" s="139" t="n">
        <x:f>IF(S6645="YES",R6645,-1E+99)</x:f>
        <x:v>28026.533360536952</x:v>
      </x:c>
    </x:row>
    <x:row r="6646">
      <x:c r="A6646" s="139"/>
      <x:c r="B6646" s="139"/>
      <x:c r="C6646" s="139"/>
      <x:c r="D6646" s="139"/>
      <x:c r="E6646" s="139"/>
      <x:c r="F6646" s="139"/>
      <x:c r="G6646" s="139"/>
      <x:c r="H6646" s="139"/>
      <x:c r="I6646" s="266" t="n">
        <x:f>INT((ROW()-ROW($I$46))/((CARROT_CAP+1)*(MESCLUN_CAP+1)))</x:f>
        <x:v>10</x:v>
      </x:c>
      <x:c r="J6646" s="266" t="n">
        <x:f>MOD(INT((ROW()-ROW($I$46))/(MESCLUN_CAP+1)),CARROT_CAP+1)</x:f>
        <x:v>2</x:v>
      </x:c>
      <x:c r="K6646" s="266" t="n">
        <x:f>MOD(ROW()-ROW($I$46),MESCLUN_CAP+1)</x:f>
        <x:v>28</x:v>
      </x:c>
      <x:c r="L6646" s="266" t="n">
        <x:f>SUM(I6646:K6646)</x:f>
        <x:v>40</x:v>
      </x:c>
      <x:c r="M6646" s="267" t="n">
        <x:f>I6646*TOMATO_HOURS*WEEKS*(1+TOMATO_DIM)^I6646+J6646*CARROT_HOURS*WEEKS*(1+CARROT_DIM)^J6646+K6646*MESCLUN_HOURS*WEEKS*(1+MESCLUN_DIM)^K6646</x:f>
        <x:v>4181.5560166502255</x:v>
      </x:c>
      <x:c r="N6646" s="267" t="n">
        <x:f>MAX(M6646-FARMER_HOURS,0)/TEMP_HOURS_PER_WORKER</x:f>
        <x:v>2.40385834489599</x:v>
      </x:c>
      <x:c r="O6646" s="268" t="n">
        <x:f>I6646*TOMATO_PRICE+J6646*CARROT_PRICE+K6646*MESCLUN_PRICE</x:f>
        <x:v>167788</x:v>
      </x:c>
      <x:c r="P6646" s="268" t="n">
        <x:f>I6646*TOMATO_FERTILIZER+J6646*CARROT_FERTILIZER+K6646*MESCLUN_FERTILIZER</x:f>
        <x:v>34320</x:v>
      </x:c>
      <x:c r="Q6646" s="268" t="n">
        <x:f>MIN(M6646,FARMER_HOURS)*FARMER_RATE+MAX(M6646-FARMER_HOURS,0)*TEMP_RATE</x:f>
        <x:v>85096.45862239975</x:v>
      </x:c>
      <x:c r="R6646" s="268" t="n">
        <x:f>O6646-P6646-Q6646-FIXED_COST</x:f>
        <x:v>28371.541377600253</x:v>
      </x:c>
      <x:c r="S6646" s="139" t="str">
        <x:f>IF(AND(L6646&lt;=TOTAL_BED_CAP,N6646&lt;=TEMP_WORKER_CAP),"YES","NO")</x:f>
        <x:v>YES</x:v>
      </x:c>
      <x:c r="T6646" s="139" t="n">
        <x:f>IF(S6646="YES",R6646,-1E+99)</x:f>
        <x:v>28371.541377600253</x:v>
      </x:c>
    </x:row>
    <x:row r="6647">
      <x:c r="A6647" s="139"/>
      <x:c r="B6647" s="139"/>
      <x:c r="C6647" s="139"/>
      <x:c r="D6647" s="139"/>
      <x:c r="E6647" s="139"/>
      <x:c r="F6647" s="139"/>
      <x:c r="G6647" s="139"/>
      <x:c r="H6647" s="139"/>
      <x:c r="I6647" s="266" t="n">
        <x:f>INT((ROW()-ROW($I$46))/((CARROT_CAP+1)*(MESCLUN_CAP+1)))</x:f>
        <x:v>10</x:v>
      </x:c>
      <x:c r="J6647" s="266" t="n">
        <x:f>MOD(INT((ROW()-ROW($I$46))/(MESCLUN_CAP+1)),CARROT_CAP+1)</x:f>
        <x:v>2</x:v>
      </x:c>
      <x:c r="K6647" s="266" t="n">
        <x:f>MOD(ROW()-ROW($I$46),MESCLUN_CAP+1)</x:f>
        <x:v>29</x:v>
      </x:c>
      <x:c r="L6647" s="266" t="n">
        <x:f>SUM(I6647:K6647)</x:f>
        <x:v>41</x:v>
      </x:c>
      <x:c r="M6647" s="267" t="n">
        <x:f>I6647*TOMATO_HOURS*WEEKS*(1+TOMATO_DIM)^I6647+J6647*CARROT_HOURS*WEEKS*(1+CARROT_DIM)^J6647+K6647*MESCLUN_HOURS*WEEKS*(1+MESCLUN_DIM)^K6647</x:f>
        <x:v>4268.374044765878</x:v>
      </x:c>
      <x:c r="N6647" s="267" t="n">
        <x:f>MAX(M6647-FARMER_HOURS,0)/TEMP_HOURS_PER_WORKER</x:f>
        <x:v>2.4641486421985266</x:v>
      </x:c>
      <x:c r="O6647" s="268" t="n">
        <x:f>I6647*TOMATO_PRICE+J6647*CARROT_PRICE+K6647*MESCLUN_PRICE</x:f>
        <x:v>170488</x:v>
      </x:c>
      <x:c r="P6647" s="268" t="n">
        <x:f>I6647*TOMATO_FERTILIZER+J6647*CARROT_FERTILIZER+K6647*MESCLUN_FERTILIZER</x:f>
        <x:v>35200</x:v>
      </x:c>
      <x:c r="Q6647" s="268" t="n">
        <x:f>MIN(M6647,FARMER_HOURS)*FARMER_RATE+MAX(M6647-FARMER_HOURS,0)*TEMP_RATE</x:f>
        <x:v>86603.71605496317</x:v>
      </x:c>
      <x:c r="R6647" s="268" t="n">
        <x:f>O6647-P6647-Q6647-FIXED_COST</x:f>
        <x:v>28684.283945036834</x:v>
      </x:c>
      <x:c r="S6647" s="139" t="str">
        <x:f>IF(AND(L6647&lt;=TOTAL_BED_CAP,N6647&lt;=TEMP_WORKER_CAP),"YES","NO")</x:f>
        <x:v>YES</x:v>
      </x:c>
      <x:c r="T6647" s="139" t="n">
        <x:f>IF(S6647="YES",R6647,-1E+99)</x:f>
        <x:v>28684.283945036834</x:v>
      </x:c>
    </x:row>
    <x:row r="6648">
      <x:c r="A6648" s="139"/>
      <x:c r="B6648" s="139"/>
      <x:c r="C6648" s="139"/>
      <x:c r="D6648" s="139"/>
      <x:c r="E6648" s="139"/>
      <x:c r="F6648" s="139"/>
      <x:c r="G6648" s="139"/>
      <x:c r="H6648" s="139"/>
      <x:c r="I6648" s="266" t="n">
        <x:f>INT((ROW()-ROW($I$46))/((CARROT_CAP+1)*(MESCLUN_CAP+1)))</x:f>
        <x:v>10</x:v>
      </x:c>
      <x:c r="J6648" s="266" t="n">
        <x:f>MOD(INT((ROW()-ROW($I$46))/(MESCLUN_CAP+1)),CARROT_CAP+1)</x:f>
        <x:v>2</x:v>
      </x:c>
      <x:c r="K6648" s="266" t="n">
        <x:f>MOD(ROW()-ROW($I$46),MESCLUN_CAP+1)</x:f>
        <x:v>30</x:v>
      </x:c>
      <x:c r="L6648" s="266" t="n">
        <x:f>SUM(I6648:K6648)</x:f>
        <x:v>42</x:v>
      </x:c>
      <x:c r="M6648" s="267" t="n">
        <x:f>I6648*TOMATO_HOURS*WEEKS*(1+TOMATO_DIM)^I6648+J6648*CARROT_HOURS*WEEKS*(1+CARROT_DIM)^J6648+K6648*MESCLUN_HOURS*WEEKS*(1+MESCLUN_DIM)^K6648</x:f>
        <x:v>4357.083750099649</x:v>
      </x:c>
      <x:c r="N6648" s="267" t="n">
        <x:f>MAX(M6648-FARMER_HOURS,0)/TEMP_HOURS_PER_WORKER</x:f>
        <x:v>2.525752604235867</x:v>
      </x:c>
      <x:c r="O6648" s="268" t="n">
        <x:f>I6648*TOMATO_PRICE+J6648*CARROT_PRICE+K6648*MESCLUN_PRICE</x:f>
        <x:v>173188</x:v>
      </x:c>
      <x:c r="P6648" s="268" t="n">
        <x:f>I6648*TOMATO_FERTILIZER+J6648*CARROT_FERTILIZER+K6648*MESCLUN_FERTILIZER</x:f>
        <x:v>36080</x:v>
      </x:c>
      <x:c r="Q6648" s="268" t="n">
        <x:f>MIN(M6648,FARMER_HOURS)*FARMER_RATE+MAX(M6648-FARMER_HOURS,0)*TEMP_RATE</x:f>
        <x:v>88143.81510589668</x:v>
      </x:c>
      <x:c r="R6648" s="268" t="n">
        <x:f>O6648-P6648-Q6648-FIXED_COST</x:f>
        <x:v>28964.184894103324</x:v>
      </x:c>
      <x:c r="S6648" s="139" t="str">
        <x:f>IF(AND(L6648&lt;=TOTAL_BED_CAP,N6648&lt;=TEMP_WORKER_CAP),"YES","NO")</x:f>
        <x:v>YES</x:v>
      </x:c>
      <x:c r="T6648" s="139" t="n">
        <x:f>IF(S6648="YES",R6648,-1E+99)</x:f>
        <x:v>28964.184894103324</x:v>
      </x:c>
    </x:row>
    <x:row r="6649">
      <x:c r="A6649" s="139"/>
      <x:c r="B6649" s="139"/>
      <x:c r="C6649" s="139"/>
      <x:c r="D6649" s="139"/>
      <x:c r="E6649" s="139"/>
      <x:c r="F6649" s="139"/>
      <x:c r="G6649" s="139"/>
      <x:c r="H6649" s="139"/>
      <x:c r="I6649" s="266" t="n">
        <x:f>INT((ROW()-ROW($I$46))/((CARROT_CAP+1)*(MESCLUN_CAP+1)))</x:f>
        <x:v>10</x:v>
      </x:c>
      <x:c r="J6649" s="266" t="n">
        <x:f>MOD(INT((ROW()-ROW($I$46))/(MESCLUN_CAP+1)),CARROT_CAP+1)</x:f>
        <x:v>3</x:v>
      </x:c>
      <x:c r="K6649" s="266" t="n">
        <x:f>MOD(ROW()-ROW($I$46),MESCLUN_CAP+1)</x:f>
        <x:v>0</x:v>
      </x:c>
      <x:c r="L6649" s="266" t="n">
        <x:f>SUM(I6649:K6649)</x:f>
        <x:v>13</x:v>
      </x:c>
      <x:c r="M6649" s="267" t="n">
        <x:f>I6649*TOMATO_HOURS*WEEKS*(1+TOMATO_DIM)^I6649+J6649*CARROT_HOURS*WEEKS*(1+CARROT_DIM)^J6649+K6649*MESCLUN_HOURS*WEEKS*(1+MESCLUN_DIM)^K6649</x:f>
        <x:v>2431.2883703400016</x:v>
      </x:c>
      <x:c r="N6649" s="267" t="n">
        <x:f>MAX(M6649-FARMER_HOURS,0)/TEMP_HOURS_PER_WORKER</x:f>
        <x:v>1.1883947016250012</x:v>
      </x:c>
      <x:c r="O6649" s="268" t="n">
        <x:f>I6649*TOMATO_PRICE+J6649*CARROT_PRICE+K6649*MESCLUN_PRICE</x:f>
        <x:v>94282</x:v>
      </x:c>
      <x:c r="P6649" s="268" t="n">
        <x:f>I6649*TOMATO_FERTILIZER+J6649*CARROT_FERTILIZER+K6649*MESCLUN_FERTILIZER</x:f>
        <x:v>10120</x:v>
      </x:c>
      <x:c r="Q6649" s="268" t="n">
        <x:f>MIN(M6649,FARMER_HOURS)*FARMER_RATE+MAX(M6649-FARMER_HOURS,0)*TEMP_RATE</x:f>
        <x:v>54709.867540625026</x:v>
      </x:c>
      <x:c r="R6649" s="268" t="n">
        <x:f>O6649-P6649-Q6649-FIXED_COST</x:f>
        <x:v>9452.132459374974</x:v>
      </x:c>
      <x:c r="S6649" s="139" t="str">
        <x:f>IF(AND(L6649&lt;=TOTAL_BED_CAP,N6649&lt;=TEMP_WORKER_CAP),"YES","NO")</x:f>
        <x:v>YES</x:v>
      </x:c>
      <x:c r="T6649" s="139" t="n">
        <x:f>IF(S6649="YES",R6649,-1E+99)</x:f>
        <x:v>9452.132459374974</x:v>
      </x:c>
    </x:row>
    <x:row r="6650">
      <x:c r="A6650" s="139"/>
      <x:c r="B6650" s="139"/>
      <x:c r="C6650" s="139"/>
      <x:c r="D6650" s="139"/>
      <x:c r="E6650" s="139"/>
      <x:c r="F6650" s="139"/>
      <x:c r="G6650" s="139"/>
      <x:c r="H6650" s="139"/>
      <x:c r="I6650" s="266" t="n">
        <x:f>INT((ROW()-ROW($I$46))/((CARROT_CAP+1)*(MESCLUN_CAP+1)))</x:f>
        <x:v>10</x:v>
      </x:c>
      <x:c r="J6650" s="266" t="n">
        <x:f>MOD(INT((ROW()-ROW($I$46))/(MESCLUN_CAP+1)),CARROT_CAP+1)</x:f>
        <x:v>3</x:v>
      </x:c>
      <x:c r="K6650" s="266" t="n">
        <x:f>MOD(ROW()-ROW($I$46),MESCLUN_CAP+1)</x:f>
        <x:v>1</x:v>
      </x:c>
      <x:c r="L6650" s="266" t="n">
        <x:f>SUM(I6650:K6650)</x:f>
        <x:v>14</x:v>
      </x:c>
      <x:c r="M6650" s="267" t="n">
        <x:f>I6650*TOMATO_HOURS*WEEKS*(1+TOMATO_DIM)^I6650+J6650*CARROT_HOURS*WEEKS*(1+CARROT_DIM)^J6650+K6650*MESCLUN_HOURS*WEEKS*(1+MESCLUN_DIM)^K6650</x:f>
        <x:v>2476.8508703400016</x:v>
      </x:c>
      <x:c r="N6650" s="267" t="n">
        <x:f>MAX(M6650-FARMER_HOURS,0)/TEMP_HOURS_PER_WORKER</x:f>
        <x:v>1.220035326625001</x:v>
      </x:c>
      <x:c r="O6650" s="268" t="n">
        <x:f>I6650*TOMATO_PRICE+J6650*CARROT_PRICE+K6650*MESCLUN_PRICE</x:f>
        <x:v>96982</x:v>
      </x:c>
      <x:c r="P6650" s="268" t="n">
        <x:f>I6650*TOMATO_FERTILIZER+J6650*CARROT_FERTILIZER+K6650*MESCLUN_FERTILIZER</x:f>
        <x:v>11000</x:v>
      </x:c>
      <x:c r="Q6650" s="268" t="n">
        <x:f>MIN(M6650,FARMER_HOURS)*FARMER_RATE+MAX(M6650-FARMER_HOURS,0)*TEMP_RATE</x:f>
        <x:v>55500.883165625026</x:v>
      </x:c>
      <x:c r="R6650" s="268" t="n">
        <x:f>O6650-P6650-Q6650-FIXED_COST</x:f>
        <x:v>10481.116834374974</x:v>
      </x:c>
      <x:c r="S6650" s="139" t="str">
        <x:f>IF(AND(L6650&lt;=TOTAL_BED_CAP,N6650&lt;=TEMP_WORKER_CAP),"YES","NO")</x:f>
        <x:v>YES</x:v>
      </x:c>
      <x:c r="T6650" s="139" t="n">
        <x:f>IF(S6650="YES",R6650,-1E+99)</x:f>
        <x:v>10481.116834374974</x:v>
      </x:c>
    </x:row>
    <x:row r="6651">
      <x:c r="A6651" s="139"/>
      <x:c r="B6651" s="139"/>
      <x:c r="C6651" s="139"/>
      <x:c r="D6651" s="139"/>
      <x:c r="E6651" s="139"/>
      <x:c r="F6651" s="139"/>
      <x:c r="G6651" s="139"/>
      <x:c r="H6651" s="139"/>
      <x:c r="I6651" s="266" t="n">
        <x:f>INT((ROW()-ROW($I$46))/((CARROT_CAP+1)*(MESCLUN_CAP+1)))</x:f>
        <x:v>10</x:v>
      </x:c>
      <x:c r="J6651" s="266" t="n">
        <x:f>MOD(INT((ROW()-ROW($I$46))/(MESCLUN_CAP+1)),CARROT_CAP+1)</x:f>
        <x:v>3</x:v>
      </x:c>
      <x:c r="K6651" s="266" t="n">
        <x:f>MOD(ROW()-ROW($I$46),MESCLUN_CAP+1)</x:f>
        <x:v>2</x:v>
      </x:c>
      <x:c r="L6651" s="266" t="n">
        <x:f>SUM(I6651:K6651)</x:f>
        <x:v>15</x:v>
      </x:c>
      <x:c r="M6651" s="267" t="n">
        <x:f>I6651*TOMATO_HOURS*WEEKS*(1+TOMATO_DIM)^I6651+J6651*CARROT_HOURS*WEEKS*(1+CARROT_DIM)^J6651+K6651*MESCLUN_HOURS*WEEKS*(1+MESCLUN_DIM)^K6651</x:f>
        <x:v>2523.5524328400015</x:v>
      </x:c>
      <x:c r="N6651" s="267" t="n">
        <x:f>MAX(M6651-FARMER_HOURS,0)/TEMP_HOURS_PER_WORKER</x:f>
        <x:v>1.252466967250001</x:v>
      </x:c>
      <x:c r="O6651" s="268" t="n">
        <x:f>I6651*TOMATO_PRICE+J6651*CARROT_PRICE+K6651*MESCLUN_PRICE</x:f>
        <x:v>99682</x:v>
      </x:c>
      <x:c r="P6651" s="268" t="n">
        <x:f>I6651*TOMATO_FERTILIZER+J6651*CARROT_FERTILIZER+K6651*MESCLUN_FERTILIZER</x:f>
        <x:v>11880</x:v>
      </x:c>
      <x:c r="Q6651" s="268" t="n">
        <x:f>MIN(M6651,FARMER_HOURS)*FARMER_RATE+MAX(M6651-FARMER_HOURS,0)*TEMP_RATE</x:f>
        <x:v>56311.674181250026</x:v>
      </x:c>
      <x:c r="R6651" s="268" t="n">
        <x:f>O6651-P6651-Q6651-FIXED_COST</x:f>
        <x:v>11490.325818749974</x:v>
      </x:c>
      <x:c r="S6651" s="139" t="str">
        <x:f>IF(AND(L6651&lt;=TOTAL_BED_CAP,N6651&lt;=TEMP_WORKER_CAP),"YES","NO")</x:f>
        <x:v>YES</x:v>
      </x:c>
      <x:c r="T6651" s="139" t="n">
        <x:f>IF(S6651="YES",R6651,-1E+99)</x:f>
        <x:v>11490.325818749974</x:v>
      </x:c>
    </x:row>
    <x:row r="6652">
      <x:c r="A6652" s="139"/>
      <x:c r="B6652" s="139"/>
      <x:c r="C6652" s="139"/>
      <x:c r="D6652" s="139"/>
      <x:c r="E6652" s="139"/>
      <x:c r="F6652" s="139"/>
      <x:c r="G6652" s="139"/>
      <x:c r="H6652" s="139"/>
      <x:c r="I6652" s="266" t="n">
        <x:f>INT((ROW()-ROW($I$46))/((CARROT_CAP+1)*(MESCLUN_CAP+1)))</x:f>
        <x:v>10</x:v>
      </x:c>
      <x:c r="J6652" s="266" t="n">
        <x:f>MOD(INT((ROW()-ROW($I$46))/(MESCLUN_CAP+1)),CARROT_CAP+1)</x:f>
        <x:v>3</x:v>
      </x:c>
      <x:c r="K6652" s="266" t="n">
        <x:f>MOD(ROW()-ROW($I$46),MESCLUN_CAP+1)</x:f>
        <x:v>3</x:v>
      </x:c>
      <x:c r="L6652" s="266" t="n">
        <x:f>SUM(I6652:K6652)</x:f>
        <x:v>16</x:v>
      </x:c>
      <x:c r="M6652" s="267" t="n">
        <x:f>I6652*TOMATO_HOURS*WEEKS*(1+TOMATO_DIM)^I6652+J6652*CARROT_HOURS*WEEKS*(1+CARROT_DIM)^J6652+K6652*MESCLUN_HOURS*WEEKS*(1+MESCLUN_DIM)^K6652</x:f>
        <x:v>2571.4144152618765</x:v>
      </x:c>
      <x:c r="N6652" s="267" t="n">
        <x:f>MAX(M6652-FARMER_HOURS,0)/TEMP_HOURS_PER_WORKER</x:f>
        <x:v>1.2857044550429697</x:v>
      </x:c>
      <x:c r="O6652" s="268" t="n">
        <x:f>I6652*TOMATO_PRICE+J6652*CARROT_PRICE+K6652*MESCLUN_PRICE</x:f>
        <x:v>102382</x:v>
      </x:c>
      <x:c r="P6652" s="268" t="n">
        <x:f>I6652*TOMATO_FERTILIZER+J6652*CARROT_FERTILIZER+K6652*MESCLUN_FERTILIZER</x:f>
        <x:v>12760</x:v>
      </x:c>
      <x:c r="Q6652" s="268" t="n">
        <x:f>MIN(M6652,FARMER_HOURS)*FARMER_RATE+MAX(M6652-FARMER_HOURS,0)*TEMP_RATE</x:f>
        <x:v>57142.611376074245</x:v>
      </x:c>
      <x:c r="R6652" s="268" t="n">
        <x:f>O6652-P6652-Q6652-FIXED_COST</x:f>
        <x:v>12479.388623925755</x:v>
      </x:c>
      <x:c r="S6652" s="139" t="str">
        <x:f>IF(AND(L6652&lt;=TOTAL_BED_CAP,N6652&lt;=TEMP_WORKER_CAP),"YES","NO")</x:f>
        <x:v>YES</x:v>
      </x:c>
      <x:c r="T6652" s="139" t="n">
        <x:f>IF(S6652="YES",R6652,-1E+99)</x:f>
        <x:v>12479.388623925755</x:v>
      </x:c>
    </x:row>
    <x:row r="6653">
      <x:c r="A6653" s="139"/>
      <x:c r="B6653" s="139"/>
      <x:c r="C6653" s="139"/>
      <x:c r="D6653" s="139"/>
      <x:c r="E6653" s="139"/>
      <x:c r="F6653" s="139"/>
      <x:c r="G6653" s="139"/>
      <x:c r="H6653" s="139"/>
      <x:c r="I6653" s="266" t="n">
        <x:f>INT((ROW()-ROW($I$46))/((CARROT_CAP+1)*(MESCLUN_CAP+1)))</x:f>
        <x:v>10</x:v>
      </x:c>
      <x:c r="J6653" s="266" t="n">
        <x:f>MOD(INT((ROW()-ROW($I$46))/(MESCLUN_CAP+1)),CARROT_CAP+1)</x:f>
        <x:v>3</x:v>
      </x:c>
      <x:c r="K6653" s="266" t="n">
        <x:f>MOD(ROW()-ROW($I$46),MESCLUN_CAP+1)</x:f>
        <x:v>4</x:v>
      </x:c>
      <x:c r="L6653" s="266" t="n">
        <x:f>SUM(I6653:K6653)</x:f>
        <x:v>17</x:v>
      </x:c>
      <x:c r="M6653" s="267" t="n">
        <x:f>I6653*TOMATO_HOURS*WEEKS*(1+TOMATO_DIM)^I6653+J6653*CARROT_HOURS*WEEKS*(1+CARROT_DIM)^J6653+K6653*MESCLUN_HOURS*WEEKS*(1+MESCLUN_DIM)^K6653</x:f>
        <x:v>2620.458530984533</x:v>
      </x:c>
      <x:c r="N6653" s="267" t="n">
        <x:f>MAX(M6653-FARMER_HOURS,0)/TEMP_HOURS_PER_WORKER</x:f>
        <x:v>1.3197628687392589</x:v>
      </x:c>
      <x:c r="O6653" s="268" t="n">
        <x:f>I6653*TOMATO_PRICE+J6653*CARROT_PRICE+K6653*MESCLUN_PRICE</x:f>
        <x:v>105082</x:v>
      </x:c>
      <x:c r="P6653" s="268" t="n">
        <x:f>I6653*TOMATO_FERTILIZER+J6653*CARROT_FERTILIZER+K6653*MESCLUN_FERTILIZER</x:f>
        <x:v>13640</x:v>
      </x:c>
      <x:c r="Q6653" s="268" t="n">
        <x:f>MIN(M6653,FARMER_HOURS)*FARMER_RATE+MAX(M6653-FARMER_HOURS,0)*TEMP_RATE</x:f>
        <x:v>57994.07171848147</x:v>
      </x:c>
      <x:c r="R6653" s="268" t="n">
        <x:f>O6653-P6653-Q6653-FIXED_COST</x:f>
        <x:v>13447.928281518529</x:v>
      </x:c>
      <x:c r="S6653" s="139" t="str">
        <x:f>IF(AND(L6653&lt;=TOTAL_BED_CAP,N6653&lt;=TEMP_WORKER_CAP),"YES","NO")</x:f>
        <x:v>YES</x:v>
      </x:c>
      <x:c r="T6653" s="139" t="n">
        <x:f>IF(S6653="YES",R6653,-1E+99)</x:f>
        <x:v>13447.928281518529</x:v>
      </x:c>
    </x:row>
    <x:row r="6654">
      <x:c r="A6654" s="139"/>
      <x:c r="B6654" s="139"/>
      <x:c r="C6654" s="139"/>
      <x:c r="D6654" s="139"/>
      <x:c r="E6654" s="139"/>
      <x:c r="F6654" s="139"/>
      <x:c r="G6654" s="139"/>
      <x:c r="H6654" s="139"/>
      <x:c r="I6654" s="266" t="n">
        <x:f>INT((ROW()-ROW($I$46))/((CARROT_CAP+1)*(MESCLUN_CAP+1)))</x:f>
        <x:v>10</x:v>
      </x:c>
      <x:c r="J6654" s="266" t="n">
        <x:f>MOD(INT((ROW()-ROW($I$46))/(MESCLUN_CAP+1)),CARROT_CAP+1)</x:f>
        <x:v>3</x:v>
      </x:c>
      <x:c r="K6654" s="266" t="n">
        <x:f>MOD(ROW()-ROW($I$46),MESCLUN_CAP+1)</x:f>
        <x:v>5</x:v>
      </x:c>
      <x:c r="L6654" s="266" t="n">
        <x:f>SUM(I6654:K6654)</x:f>
        <x:v>18</x:v>
      </x:c>
      <x:c r="M6654" s="267" t="n">
        <x:f>I6654*TOMATO_HOURS*WEEKS*(1+TOMATO_DIM)^I6654+J6654*CARROT_HOURS*WEEKS*(1+CARROT_DIM)^J6654+K6654*MESCLUN_HOURS*WEEKS*(1+MESCLUN_DIM)^K6654</x:f>
        <x:v>2670.7068549057362</x:v>
      </x:c>
      <x:c r="N6654" s="267" t="n">
        <x:f>MAX(M6654-FARMER_HOURS,0)/TEMP_HOURS_PER_WORKER</x:f>
        <x:v>1.3546575381289836</x:v>
      </x:c>
      <x:c r="O6654" s="268" t="n">
        <x:f>I6654*TOMATO_PRICE+J6654*CARROT_PRICE+K6654*MESCLUN_PRICE</x:f>
        <x:v>107782</x:v>
      </x:c>
      <x:c r="P6654" s="268" t="n">
        <x:f>I6654*TOMATO_FERTILIZER+J6654*CARROT_FERTILIZER+K6654*MESCLUN_FERTILIZER</x:f>
        <x:v>14520</x:v>
      </x:c>
      <x:c r="Q6654" s="268" t="n">
        <x:f>MIN(M6654,FARMER_HOURS)*FARMER_RATE+MAX(M6654-FARMER_HOURS,0)*TEMP_RATE</x:f>
        <x:v>58866.43845322459</x:v>
      </x:c>
      <x:c r="R6654" s="268" t="n">
        <x:f>O6654-P6654-Q6654-FIXED_COST</x:f>
        <x:v>14395.56154677541</x:v>
      </x:c>
      <x:c r="S6654" s="139" t="str">
        <x:f>IF(AND(L6654&lt;=TOTAL_BED_CAP,N6654&lt;=TEMP_WORKER_CAP),"YES","NO")</x:f>
        <x:v>YES</x:v>
      </x:c>
      <x:c r="T6654" s="139" t="n">
        <x:f>IF(S6654="YES",R6654,-1E+99)</x:f>
        <x:v>14395.56154677541</x:v>
      </x:c>
    </x:row>
    <x:row r="6655">
      <x:c r="A6655" s="139"/>
      <x:c r="B6655" s="139"/>
      <x:c r="C6655" s="139"/>
      <x:c r="D6655" s="139"/>
      <x:c r="E6655" s="139"/>
      <x:c r="F6655" s="139"/>
      <x:c r="G6655" s="139"/>
      <x:c r="H6655" s="139"/>
      <x:c r="I6655" s="266" t="n">
        <x:f>INT((ROW()-ROW($I$46))/((CARROT_CAP+1)*(MESCLUN_CAP+1)))</x:f>
        <x:v>10</x:v>
      </x:c>
      <x:c r="J6655" s="266" t="n">
        <x:f>MOD(INT((ROW()-ROW($I$46))/(MESCLUN_CAP+1)),CARROT_CAP+1)</x:f>
        <x:v>3</x:v>
      </x:c>
      <x:c r="K6655" s="266" t="n">
        <x:f>MOD(ROW()-ROW($I$46),MESCLUN_CAP+1)</x:f>
        <x:v>6</x:v>
      </x:c>
      <x:c r="L6655" s="266" t="n">
        <x:f>SUM(I6655:K6655)</x:f>
        <x:v>19</x:v>
      </x:c>
      <x:c r="M6655" s="267" t="n">
        <x:f>I6655*TOMATO_HOURS*WEEKS*(1+TOMATO_DIM)^I6655+J6655*CARROT_HOURS*WEEKS*(1+CARROT_DIM)^J6655+K6655*MESCLUN_HOURS*WEEKS*(1+MESCLUN_DIM)^K6655</x:f>
        <x:v>2722.1818290873694</x:v>
      </x:c>
      <x:c r="N6655" s="267" t="n">
        <x:f>MAX(M6655-FARMER_HOURS,0)/TEMP_HOURS_PER_WORKER</x:f>
        <x:v>1.3904040479773399</x:v>
      </x:c>
      <x:c r="O6655" s="268" t="n">
        <x:f>I6655*TOMATO_PRICE+J6655*CARROT_PRICE+K6655*MESCLUN_PRICE</x:f>
        <x:v>110482</x:v>
      </x:c>
      <x:c r="P6655" s="268" t="n">
        <x:f>I6655*TOMATO_FERTILIZER+J6655*CARROT_FERTILIZER+K6655*MESCLUN_FERTILIZER</x:f>
        <x:v>15400</x:v>
      </x:c>
      <x:c r="Q6655" s="268" t="n">
        <x:f>MIN(M6655,FARMER_HOURS)*FARMER_RATE+MAX(M6655-FARMER_HOURS,0)*TEMP_RATE</x:f>
        <x:v>59760.10119943349</x:v>
      </x:c>
      <x:c r="R6655" s="268" t="n">
        <x:f>O6655-P6655-Q6655-FIXED_COST</x:f>
        <x:v>15321.898800566509</x:v>
      </x:c>
      <x:c r="S6655" s="139" t="str">
        <x:f>IF(AND(L6655&lt;=TOTAL_BED_CAP,N6655&lt;=TEMP_WORKER_CAP),"YES","NO")</x:f>
        <x:v>YES</x:v>
      </x:c>
      <x:c r="T6655" s="139" t="n">
        <x:f>IF(S6655="YES",R6655,-1E+99)</x:f>
        <x:v>15321.898800566509</x:v>
      </x:c>
    </x:row>
    <x:row r="6656">
      <x:c r="A6656" s="139"/>
      <x:c r="B6656" s="139"/>
      <x:c r="C6656" s="139"/>
      <x:c r="D6656" s="139"/>
      <x:c r="E6656" s="139"/>
      <x:c r="F6656" s="139"/>
      <x:c r="G6656" s="139"/>
      <x:c r="H6656" s="139"/>
      <x:c r="I6656" s="266" t="n">
        <x:f>INT((ROW()-ROW($I$46))/((CARROT_CAP+1)*(MESCLUN_CAP+1)))</x:f>
        <x:v>10</x:v>
      </x:c>
      <x:c r="J6656" s="266" t="n">
        <x:f>MOD(INT((ROW()-ROW($I$46))/(MESCLUN_CAP+1)),CARROT_CAP+1)</x:f>
        <x:v>3</x:v>
      </x:c>
      <x:c r="K6656" s="266" t="n">
        <x:f>MOD(ROW()-ROW($I$46),MESCLUN_CAP+1)</x:f>
        <x:v>7</x:v>
      </x:c>
      <x:c r="L6656" s="266" t="n">
        <x:f>SUM(I6656:K6656)</x:f>
        <x:v>20</x:v>
      </x:c>
      <x:c r="M6656" s="267" t="n">
        <x:f>I6656*TOMATO_HOURS*WEEKS*(1+TOMATO_DIM)^I6656+J6656*CARROT_HOURS*WEEKS*(1+CARROT_DIM)^J6656+K6656*MESCLUN_HOURS*WEEKS*(1+MESCLUN_DIM)^K6656</x:f>
        <x:v>2774.9062684853297</x:v>
      </x:c>
      <x:c r="N6656" s="267" t="n">
        <x:f>MAX(M6656-FARMER_HOURS,0)/TEMP_HOURS_PER_WORKER</x:f>
        <x:v>1.4270182420037012</x:v>
      </x:c>
      <x:c r="O6656" s="268" t="n">
        <x:f>I6656*TOMATO_PRICE+J6656*CARROT_PRICE+K6656*MESCLUN_PRICE</x:f>
        <x:v>113182</x:v>
      </x:c>
      <x:c r="P6656" s="268" t="n">
        <x:f>I6656*TOMATO_FERTILIZER+J6656*CARROT_FERTILIZER+K6656*MESCLUN_FERTILIZER</x:f>
        <x:v>16280</x:v>
      </x:c>
      <x:c r="Q6656" s="268" t="n">
        <x:f>MIN(M6656,FARMER_HOURS)*FARMER_RATE+MAX(M6656-FARMER_HOURS,0)*TEMP_RATE</x:f>
        <x:v>60675.45605009253</x:v>
      </x:c>
      <x:c r="R6656" s="268" t="n">
        <x:f>O6656-P6656-Q6656-FIXED_COST</x:f>
        <x:v>16226.543949907471</x:v>
      </x:c>
      <x:c r="S6656" s="139" t="str">
        <x:f>IF(AND(L6656&lt;=TOTAL_BED_CAP,N6656&lt;=TEMP_WORKER_CAP),"YES","NO")</x:f>
        <x:v>YES</x:v>
      </x:c>
      <x:c r="T6656" s="139" t="n">
        <x:f>IF(S6656="YES",R6656,-1E+99)</x:f>
        <x:v>16226.543949907471</x:v>
      </x:c>
    </x:row>
    <x:row r="6657">
      <x:c r="A6657" s="139"/>
      <x:c r="B6657" s="139"/>
      <x:c r="C6657" s="139"/>
      <x:c r="D6657" s="139"/>
      <x:c r="E6657" s="139"/>
      <x:c r="F6657" s="139"/>
      <x:c r="G6657" s="139"/>
      <x:c r="H6657" s="139"/>
      <x:c r="I6657" s="266" t="n">
        <x:f>INT((ROW()-ROW($I$46))/((CARROT_CAP+1)*(MESCLUN_CAP+1)))</x:f>
        <x:v>10</x:v>
      </x:c>
      <x:c r="J6657" s="266" t="n">
        <x:f>MOD(INT((ROW()-ROW($I$46))/(MESCLUN_CAP+1)),CARROT_CAP+1)</x:f>
        <x:v>3</x:v>
      </x:c>
      <x:c r="K6657" s="266" t="n">
        <x:f>MOD(ROW()-ROW($I$46),MESCLUN_CAP+1)</x:f>
        <x:v>8</x:v>
      </x:c>
      <x:c r="L6657" s="266" t="n">
        <x:f>SUM(I6657:K6657)</x:f>
        <x:v>21</x:v>
      </x:c>
      <x:c r="M6657" s="267" t="n">
        <x:f>I6657*TOMATO_HOURS*WEEKS*(1+TOMATO_DIM)^I6657+J6657*CARROT_HOURS*WEEKS*(1+CARROT_DIM)^J6657+K6657*MESCLUN_HOURS*WEEKS*(1+MESCLUN_DIM)^K6657</x:f>
        <x:v>2828.90336676531</x:v>
      </x:c>
      <x:c r="N6657" s="267" t="n">
        <x:f>MAX(M6657-FARMER_HOURS,0)/TEMP_HOURS_PER_WORKER</x:f>
        <x:v>1.464516226920354</x:v>
      </x:c>
      <x:c r="O6657" s="268" t="n">
        <x:f>I6657*TOMATO_PRICE+J6657*CARROT_PRICE+K6657*MESCLUN_PRICE</x:f>
        <x:v>115882</x:v>
      </x:c>
      <x:c r="P6657" s="268" t="n">
        <x:f>I6657*TOMATO_FERTILIZER+J6657*CARROT_FERTILIZER+K6657*MESCLUN_FERTILIZER</x:f>
        <x:v>17160</x:v>
      </x:c>
      <x:c r="Q6657" s="268" t="n">
        <x:f>MIN(M6657,FARMER_HOURS)*FARMER_RATE+MAX(M6657-FARMER_HOURS,0)*TEMP_RATE</x:f>
        <x:v>61612.90567300885</x:v>
      </x:c>
      <x:c r="R6657" s="268" t="n">
        <x:f>O6657-P6657-Q6657-FIXED_COST</x:f>
        <x:v>17109.09432699115</x:v>
      </x:c>
      <x:c r="S6657" s="139" t="str">
        <x:f>IF(AND(L6657&lt;=TOTAL_BED_CAP,N6657&lt;=TEMP_WORKER_CAP),"YES","NO")</x:f>
        <x:v>YES</x:v>
      </x:c>
      <x:c r="T6657" s="139" t="n">
        <x:f>IF(S6657="YES",R6657,-1E+99)</x:f>
        <x:v>17109.09432699115</x:v>
      </x:c>
    </x:row>
    <x:row r="6658">
      <x:c r="A6658" s="139"/>
      <x:c r="B6658" s="139"/>
      <x:c r="C6658" s="139"/>
      <x:c r="D6658" s="139"/>
      <x:c r="E6658" s="139"/>
      <x:c r="F6658" s="139"/>
      <x:c r="G6658" s="139"/>
      <x:c r="H6658" s="139"/>
      <x:c r="I6658" s="266" t="n">
        <x:f>INT((ROW()-ROW($I$46))/((CARROT_CAP+1)*(MESCLUN_CAP+1)))</x:f>
        <x:v>10</x:v>
      </x:c>
      <x:c r="J6658" s="266" t="n">
        <x:f>MOD(INT((ROW()-ROW($I$46))/(MESCLUN_CAP+1)),CARROT_CAP+1)</x:f>
        <x:v>3</x:v>
      </x:c>
      <x:c r="K6658" s="266" t="n">
        <x:f>MOD(ROW()-ROW($I$46),MESCLUN_CAP+1)</x:f>
        <x:v>9</x:v>
      </x:c>
      <x:c r="L6658" s="266" t="n">
        <x:f>SUM(I6658:K6658)</x:f>
        <x:v>22</x:v>
      </x:c>
      <x:c r="M6658" s="267" t="n">
        <x:f>I6658*TOMATO_HOURS*WEEKS*(1+TOMATO_DIM)^I6658+J6658*CARROT_HOURS*WEEKS*(1+CARROT_DIM)^J6658+K6658*MESCLUN_HOURS*WEEKS*(1+MESCLUN_DIM)^K6658</x:f>
        <x:v>2884.1967022057042</x:v>
      </x:c>
      <x:c r="N6658" s="267" t="n">
        <x:f>MAX(M6658-FARMER_HOURS,0)/TEMP_HOURS_PER_WORKER</x:f>
        <x:v>1.502914376531739</x:v>
      </x:c>
      <x:c r="O6658" s="268" t="n">
        <x:f>I6658*TOMATO_PRICE+J6658*CARROT_PRICE+K6658*MESCLUN_PRICE</x:f>
        <x:v>118582</x:v>
      </x:c>
      <x:c r="P6658" s="268" t="n">
        <x:f>I6658*TOMATO_FERTILIZER+J6658*CARROT_FERTILIZER+K6658*MESCLUN_FERTILIZER</x:f>
        <x:v>18040</x:v>
      </x:c>
      <x:c r="Q6658" s="268" t="n">
        <x:f>MIN(M6658,FARMER_HOURS)*FARMER_RATE+MAX(M6658-FARMER_HOURS,0)*TEMP_RATE</x:f>
        <x:v>62572.859413293474</x:v>
      </x:c>
      <x:c r="R6658" s="268" t="n">
        <x:f>O6658-P6658-Q6658-FIXED_COST</x:f>
        <x:v>17969.140586706526</x:v>
      </x:c>
      <x:c r="S6658" s="139" t="str">
        <x:f>IF(AND(L6658&lt;=TOTAL_BED_CAP,N6658&lt;=TEMP_WORKER_CAP),"YES","NO")</x:f>
        <x:v>YES</x:v>
      </x:c>
      <x:c r="T6658" s="139" t="n">
        <x:f>IF(S6658="YES",R6658,-1E+99)</x:f>
        <x:v>17969.140586706526</x:v>
      </x:c>
    </x:row>
    <x:row r="6659">
      <x:c r="A6659" s="139"/>
      <x:c r="B6659" s="139"/>
      <x:c r="C6659" s="139"/>
      <x:c r="D6659" s="139"/>
      <x:c r="E6659" s="139"/>
      <x:c r="F6659" s="139"/>
      <x:c r="G6659" s="139"/>
      <x:c r="H6659" s="139"/>
      <x:c r="I6659" s="266" t="n">
        <x:f>INT((ROW()-ROW($I$46))/((CARROT_CAP+1)*(MESCLUN_CAP+1)))</x:f>
        <x:v>10</x:v>
      </x:c>
      <x:c r="J6659" s="266" t="n">
        <x:f>MOD(INT((ROW()-ROW($I$46))/(MESCLUN_CAP+1)),CARROT_CAP+1)</x:f>
        <x:v>3</x:v>
      </x:c>
      <x:c r="K6659" s="266" t="n">
        <x:f>MOD(ROW()-ROW($I$46),MESCLUN_CAP+1)</x:f>
        <x:v>10</x:v>
      </x:c>
      <x:c r="L6659" s="266" t="n">
        <x:f>SUM(I6659:K6659)</x:f>
        <x:v>23</x:v>
      </x:c>
      <x:c r="M6659" s="267" t="n">
        <x:f>I6659*TOMATO_HOURS*WEEKS*(1+TOMATO_DIM)^I6659+J6659*CARROT_HOURS*WEEKS*(1+CARROT_DIM)^J6659+K6659*MESCLUN_HOURS*WEEKS*(1+MESCLUN_DIM)^K6659</x:f>
        <x:v>2940.810243688917</x:v>
      </x:c>
      <x:c r="N6659" s="267" t="n">
        <x:f>MAX(M6659-FARMER_HOURS,0)/TEMP_HOURS_PER_WORKER</x:f>
        <x:v>1.5422293358950814</x:v>
      </x:c>
      <x:c r="O6659" s="268" t="n">
        <x:f>I6659*TOMATO_PRICE+J6659*CARROT_PRICE+K6659*MESCLUN_PRICE</x:f>
        <x:v>121282</x:v>
      </x:c>
      <x:c r="P6659" s="268" t="n">
        <x:f>I6659*TOMATO_FERTILIZER+J6659*CARROT_FERTILIZER+K6659*MESCLUN_FERTILIZER</x:f>
        <x:v>18920</x:v>
      </x:c>
      <x:c r="Q6659" s="268" t="n">
        <x:f>MIN(M6659,FARMER_HOURS)*FARMER_RATE+MAX(M6659-FARMER_HOURS,0)*TEMP_RATE</x:f>
        <x:v>63555.73339737703</x:v>
      </x:c>
      <x:c r="R6659" s="268" t="n">
        <x:f>O6659-P6659-Q6659-FIXED_COST</x:f>
        <x:v>18806.26660262297</x:v>
      </x:c>
      <x:c r="S6659" s="139" t="str">
        <x:f>IF(AND(L6659&lt;=TOTAL_BED_CAP,N6659&lt;=TEMP_WORKER_CAP),"YES","NO")</x:f>
        <x:v>YES</x:v>
      </x:c>
      <x:c r="T6659" s="139" t="n">
        <x:f>IF(S6659="YES",R6659,-1E+99)</x:f>
        <x:v>18806.26660262297</x:v>
      </x:c>
    </x:row>
    <x:row r="6660">
      <x:c r="A6660" s="139"/>
      <x:c r="B6660" s="139"/>
      <x:c r="C6660" s="139"/>
      <x:c r="D6660" s="139"/>
      <x:c r="E6660" s="139"/>
      <x:c r="F6660" s="139"/>
      <x:c r="G6660" s="139"/>
      <x:c r="H6660" s="139"/>
      <x:c r="I6660" s="266" t="n">
        <x:f>INT((ROW()-ROW($I$46))/((CARROT_CAP+1)*(MESCLUN_CAP+1)))</x:f>
        <x:v>10</x:v>
      </x:c>
      <x:c r="J6660" s="266" t="n">
        <x:f>MOD(INT((ROW()-ROW($I$46))/(MESCLUN_CAP+1)),CARROT_CAP+1)</x:f>
        <x:v>3</x:v>
      </x:c>
      <x:c r="K6660" s="266" t="n">
        <x:f>MOD(ROW()-ROW($I$46),MESCLUN_CAP+1)</x:f>
        <x:v>11</x:v>
      </x:c>
      <x:c r="L6660" s="266" t="n">
        <x:f>SUM(I6660:K6660)</x:f>
        <x:v>24</x:v>
      </x:c>
      <x:c r="M6660" s="267" t="n">
        <x:f>I6660*TOMATO_HOURS*WEEKS*(1+TOMATO_DIM)^I6660+J6660*CARROT_HOURS*WEEKS*(1+CARROT_DIM)^J6660+K6660*MESCLUN_HOURS*WEEKS*(1+MESCLUN_DIM)^K6660</x:f>
        <x:v>2998.768356782356</x:v>
      </x:c>
      <x:c r="N6660" s="267" t="n">
        <x:f>MAX(M6660-FARMER_HOURS,0)/TEMP_HOURS_PER_WORKER</x:f>
        <x:v>1.5824780255433029</x:v>
      </x:c>
      <x:c r="O6660" s="268" t="n">
        <x:f>I6660*TOMATO_PRICE+J6660*CARROT_PRICE+K6660*MESCLUN_PRICE</x:f>
        <x:v>123982</x:v>
      </x:c>
      <x:c r="P6660" s="268" t="n">
        <x:f>I6660*TOMATO_FERTILIZER+J6660*CARROT_FERTILIZER+K6660*MESCLUN_FERTILIZER</x:f>
        <x:v>19800</x:v>
      </x:c>
      <x:c r="Q6660" s="268" t="n">
        <x:f>MIN(M6660,FARMER_HOURS)*FARMER_RATE+MAX(M6660-FARMER_HOURS,0)*TEMP_RATE</x:f>
        <x:v>64561.950638582566</x:v>
      </x:c>
      <x:c r="R6660" s="268" t="n">
        <x:f>O6660-P6660-Q6660-FIXED_COST</x:f>
        <x:v>19620.049361417434</x:v>
      </x:c>
      <x:c r="S6660" s="139" t="str">
        <x:f>IF(AND(L6660&lt;=TOTAL_BED_CAP,N6660&lt;=TEMP_WORKER_CAP),"YES","NO")</x:f>
        <x:v>YES</x:v>
      </x:c>
      <x:c r="T6660" s="139" t="n">
        <x:f>IF(S6660="YES",R6660,-1E+99)</x:f>
        <x:v>19620.049361417434</x:v>
      </x:c>
    </x:row>
    <x:row r="6661">
      <x:c r="A6661" s="139"/>
      <x:c r="B6661" s="139"/>
      <x:c r="C6661" s="139"/>
      <x:c r="D6661" s="139"/>
      <x:c r="E6661" s="139"/>
      <x:c r="F6661" s="139"/>
      <x:c r="G6661" s="139"/>
      <x:c r="H6661" s="139"/>
      <x:c r="I6661" s="266" t="n">
        <x:f>INT((ROW()-ROW($I$46))/((CARROT_CAP+1)*(MESCLUN_CAP+1)))</x:f>
        <x:v>10</x:v>
      </x:c>
      <x:c r="J6661" s="266" t="n">
        <x:f>MOD(INT((ROW()-ROW($I$46))/(MESCLUN_CAP+1)),CARROT_CAP+1)</x:f>
        <x:v>3</x:v>
      </x:c>
      <x:c r="K6661" s="266" t="n">
        <x:f>MOD(ROW()-ROW($I$46),MESCLUN_CAP+1)</x:f>
        <x:v>12</x:v>
      </x:c>
      <x:c r="L6661" s="266" t="n">
        <x:f>SUM(I6661:K6661)</x:f>
        <x:v>25</x:v>
      </x:c>
      <x:c r="M6661" s="267" t="n">
        <x:f>I6661*TOMATO_HOURS*WEEKS*(1+TOMATO_DIM)^I6661+J6661*CARROT_HOURS*WEEKS*(1+CARROT_DIM)^J6661+K6661*MESCLUN_HOURS*WEEKS*(1+MESCLUN_DIM)^K6661</x:f>
        <x:v>3058.0958099104205</x:v>
      </x:c>
      <x:c r="N6661" s="267" t="n">
        <x:f>MAX(M6661-FARMER_HOURS,0)/TEMP_HOURS_PER_WORKER</x:f>
        <x:v>1.6236776457711253</x:v>
      </x:c>
      <x:c r="O6661" s="268" t="n">
        <x:f>I6661*TOMATO_PRICE+J6661*CARROT_PRICE+K6661*MESCLUN_PRICE</x:f>
        <x:v>126682</x:v>
      </x:c>
      <x:c r="P6661" s="268" t="n">
        <x:f>I6661*TOMATO_FERTILIZER+J6661*CARROT_FERTILIZER+K6661*MESCLUN_FERTILIZER</x:f>
        <x:v>20680</x:v>
      </x:c>
      <x:c r="Q6661" s="268" t="n">
        <x:f>MIN(M6661,FARMER_HOURS)*FARMER_RATE+MAX(M6661-FARMER_HOURS,0)*TEMP_RATE</x:f>
        <x:v>65591.94114427813</x:v>
      </x:c>
      <x:c r="R6661" s="268" t="n">
        <x:f>O6661-P6661-Q6661-FIXED_COST</x:f>
        <x:v>20410.058855721873</x:v>
      </x:c>
      <x:c r="S6661" s="139" t="str">
        <x:f>IF(AND(L6661&lt;=TOTAL_BED_CAP,N6661&lt;=TEMP_WORKER_CAP),"YES","NO")</x:f>
        <x:v>YES</x:v>
      </x:c>
      <x:c r="T6661" s="139" t="n">
        <x:f>IF(S6661="YES",R6661,-1E+99)</x:f>
        <x:v>20410.058855721873</x:v>
      </x:c>
    </x:row>
    <x:row r="6662">
      <x:c r="A6662" s="139"/>
      <x:c r="B6662" s="139"/>
      <x:c r="C6662" s="139"/>
      <x:c r="D6662" s="139"/>
      <x:c r="E6662" s="139"/>
      <x:c r="F6662" s="139"/>
      <x:c r="G6662" s="139"/>
      <x:c r="H6662" s="139"/>
      <x:c r="I6662" s="266" t="n">
        <x:f>INT((ROW()-ROW($I$46))/((CARROT_CAP+1)*(MESCLUN_CAP+1)))</x:f>
        <x:v>10</x:v>
      </x:c>
      <x:c r="J6662" s="266" t="n">
        <x:f>MOD(INT((ROW()-ROW($I$46))/(MESCLUN_CAP+1)),CARROT_CAP+1)</x:f>
        <x:v>3</x:v>
      </x:c>
      <x:c r="K6662" s="266" t="n">
        <x:f>MOD(ROW()-ROW($I$46),MESCLUN_CAP+1)</x:f>
        <x:v>13</x:v>
      </x:c>
      <x:c r="L6662" s="266" t="n">
        <x:f>SUM(I6662:K6662)</x:f>
        <x:v>26</x:v>
      </x:c>
      <x:c r="M6662" s="267" t="n">
        <x:f>I6662*TOMATO_HOURS*WEEKS*(1+TOMATO_DIM)^I6662+J6662*CARROT_HOURS*WEEKS*(1+CARROT_DIM)^J6662+K6662*MESCLUN_HOURS*WEEKS*(1+MESCLUN_DIM)^K6662</x:f>
        <x:v>3118.817780618805</x:v>
      </x:c>
      <x:c r="N6662" s="267" t="n">
        <x:f>MAX(M6662-FARMER_HOURS,0)/TEMP_HOURS_PER_WORKER</x:f>
        <x:v>1.6658456809852813</x:v>
      </x:c>
      <x:c r="O6662" s="268" t="n">
        <x:f>I6662*TOMATO_PRICE+J6662*CARROT_PRICE+K6662*MESCLUN_PRICE</x:f>
        <x:v>129382</x:v>
      </x:c>
      <x:c r="P6662" s="268" t="n">
        <x:f>I6662*TOMATO_FERTILIZER+J6662*CARROT_FERTILIZER+K6662*MESCLUN_FERTILIZER</x:f>
        <x:v>21560</x:v>
      </x:c>
      <x:c r="Q6662" s="268" t="n">
        <x:f>MIN(M6662,FARMER_HOURS)*FARMER_RATE+MAX(M6662-FARMER_HOURS,0)*TEMP_RATE</x:f>
        <x:v>66646.14202463203</x:v>
      </x:c>
      <x:c r="R6662" s="268" t="n">
        <x:f>O6662-P6662-Q6662-FIXED_COST</x:f>
        <x:v>21175.857975367966</x:v>
      </x:c>
      <x:c r="S6662" s="139" t="str">
        <x:f>IF(AND(L6662&lt;=TOTAL_BED_CAP,N6662&lt;=TEMP_WORKER_CAP),"YES","NO")</x:f>
        <x:v>YES</x:v>
      </x:c>
      <x:c r="T6662" s="139" t="n">
        <x:f>IF(S6662="YES",R6662,-1E+99)</x:f>
        <x:v>21175.857975367966</x:v>
      </x:c>
    </x:row>
    <x:row r="6663">
      <x:c r="A6663" s="139"/>
      <x:c r="B6663" s="139"/>
      <x:c r="C6663" s="139"/>
      <x:c r="D6663" s="139"/>
      <x:c r="E6663" s="139"/>
      <x:c r="F6663" s="139"/>
      <x:c r="G6663" s="139"/>
      <x:c r="H6663" s="139"/>
      <x:c r="I6663" s="266" t="n">
        <x:f>INT((ROW()-ROW($I$46))/((CARROT_CAP+1)*(MESCLUN_CAP+1)))</x:f>
        <x:v>10</x:v>
      </x:c>
      <x:c r="J6663" s="266" t="n">
        <x:f>MOD(INT((ROW()-ROW($I$46))/(MESCLUN_CAP+1)),CARROT_CAP+1)</x:f>
        <x:v>3</x:v>
      </x:c>
      <x:c r="K6663" s="266" t="n">
        <x:f>MOD(ROW()-ROW($I$46),MESCLUN_CAP+1)</x:f>
        <x:v>14</x:v>
      </x:c>
      <x:c r="L6663" s="266" t="n">
        <x:f>SUM(I6663:K6663)</x:f>
        <x:v>27</x:v>
      </x:c>
      <x:c r="M6663" s="267" t="n">
        <x:f>I6663*TOMATO_HOURS*WEEKS*(1+TOMATO_DIM)^I6663+J6663*CARROT_HOURS*WEEKS*(1+CARROT_DIM)^J6663+K6663*MESCLUN_HOURS*WEEKS*(1+MESCLUN_DIM)^K6663</x:f>
        <x:v>3180.959861932466</x:v>
      </x:c>
      <x:c r="N6663" s="267" t="n">
        <x:f>MAX(M6663-FARMER_HOURS,0)/TEMP_HOURS_PER_WORKER</x:f>
        <x:v>1.708999904119768</x:v>
      </x:c>
      <x:c r="O6663" s="268" t="n">
        <x:f>I6663*TOMATO_PRICE+J6663*CARROT_PRICE+K6663*MESCLUN_PRICE</x:f>
        <x:v>132082</x:v>
      </x:c>
      <x:c r="P6663" s="268" t="n">
        <x:f>I6663*TOMATO_FERTILIZER+J6663*CARROT_FERTILIZER+K6663*MESCLUN_FERTILIZER</x:f>
        <x:v>22440</x:v>
      </x:c>
      <x:c r="Q6663" s="268" t="n">
        <x:f>MIN(M6663,FARMER_HOURS)*FARMER_RATE+MAX(M6663-FARMER_HOURS,0)*TEMP_RATE</x:f>
        <x:v>67724.9976029942</x:v>
      </x:c>
      <x:c r="R6663" s="268" t="n">
        <x:f>O6663-P6663-Q6663-FIXED_COST</x:f>
        <x:v>21917.002397005796</x:v>
      </x:c>
      <x:c r="S6663" s="139" t="str">
        <x:f>IF(AND(L6663&lt;=TOTAL_BED_CAP,N6663&lt;=TEMP_WORKER_CAP),"YES","NO")</x:f>
        <x:v>YES</x:v>
      </x:c>
      <x:c r="T6663" s="139" t="n">
        <x:f>IF(S6663="YES",R6663,-1E+99)</x:f>
        <x:v>21917.002397005796</x:v>
      </x:c>
    </x:row>
    <x:row r="6664">
      <x:c r="A6664" s="139"/>
      <x:c r="B6664" s="139"/>
      <x:c r="C6664" s="139"/>
      <x:c r="D6664" s="139"/>
      <x:c r="E6664" s="139"/>
      <x:c r="F6664" s="139"/>
      <x:c r="G6664" s="139"/>
      <x:c r="H6664" s="139"/>
      <x:c r="I6664" s="266" t="n">
        <x:f>INT((ROW()-ROW($I$46))/((CARROT_CAP+1)*(MESCLUN_CAP+1)))</x:f>
        <x:v>10</x:v>
      </x:c>
      <x:c r="J6664" s="266" t="n">
        <x:f>MOD(INT((ROW()-ROW($I$46))/(MESCLUN_CAP+1)),CARROT_CAP+1)</x:f>
        <x:v>3</x:v>
      </x:c>
      <x:c r="K6664" s="266" t="n">
        <x:f>MOD(ROW()-ROW($I$46),MESCLUN_CAP+1)</x:f>
        <x:v>15</x:v>
      </x:c>
      <x:c r="L6664" s="266" t="n">
        <x:f>SUM(I6664:K6664)</x:f>
        <x:v>28</x:v>
      </x:c>
      <x:c r="M6664" s="267" t="n">
        <x:f>I6664*TOMATO_HOURS*WEEKS*(1+TOMATO_DIM)^I6664+J6664*CARROT_HOURS*WEEKS*(1+CARROT_DIM)^J6664+K6664*MESCLUN_HOURS*WEEKS*(1+MESCLUN_DIM)^K6664</x:f>
        <x:v>3244.5480688086122</x:v>
      </x:c>
      <x:c r="N6664" s="267" t="n">
        <x:f>MAX(M6664-FARMER_HOURS,0)/TEMP_HOURS_PER_WORKER</x:f>
        <x:v>1.7531583811170919</x:v>
      </x:c>
      <x:c r="O6664" s="268" t="n">
        <x:f>I6664*TOMATO_PRICE+J6664*CARROT_PRICE+K6664*MESCLUN_PRICE</x:f>
        <x:v>134782</x:v>
      </x:c>
      <x:c r="P6664" s="268" t="n">
        <x:f>I6664*TOMATO_FERTILIZER+J6664*CARROT_FERTILIZER+K6664*MESCLUN_FERTILIZER</x:f>
        <x:v>23320</x:v>
      </x:c>
      <x:c r="Q6664" s="268" t="n">
        <x:f>MIN(M6664,FARMER_HOURS)*FARMER_RATE+MAX(M6664-FARMER_HOURS,0)*TEMP_RATE</x:f>
        <x:v>68828.9595279273</x:v>
      </x:c>
      <x:c r="R6664" s="268" t="n">
        <x:f>O6664-P6664-Q6664-FIXED_COST</x:f>
        <x:v>22633.040472072695</x:v>
      </x:c>
      <x:c r="S6664" s="139" t="str">
        <x:f>IF(AND(L6664&lt;=TOTAL_BED_CAP,N6664&lt;=TEMP_WORKER_CAP),"YES","NO")</x:f>
        <x:v>YES</x:v>
      </x:c>
      <x:c r="T6664" s="139" t="n">
        <x:f>IF(S6664="YES",R6664,-1E+99)</x:f>
        <x:v>22633.040472072695</x:v>
      </x:c>
    </x:row>
    <x:row r="6665">
      <x:c r="A6665" s="139"/>
      <x:c r="B6665" s="139"/>
      <x:c r="C6665" s="139"/>
      <x:c r="D6665" s="139"/>
      <x:c r="E6665" s="139"/>
      <x:c r="F6665" s="139"/>
      <x:c r="G6665" s="139"/>
      <x:c r="H6665" s="139"/>
      <x:c r="I6665" s="266" t="n">
        <x:f>INT((ROW()-ROW($I$46))/((CARROT_CAP+1)*(MESCLUN_CAP+1)))</x:f>
        <x:v>10</x:v>
      </x:c>
      <x:c r="J6665" s="266" t="n">
        <x:f>MOD(INT((ROW()-ROW($I$46))/(MESCLUN_CAP+1)),CARROT_CAP+1)</x:f>
        <x:v>3</x:v>
      </x:c>
      <x:c r="K6665" s="266" t="n">
        <x:f>MOD(ROW()-ROW($I$46),MESCLUN_CAP+1)</x:f>
        <x:v>16</x:v>
      </x:c>
      <x:c r="L6665" s="266" t="n">
        <x:f>SUM(I6665:K6665)</x:f>
        <x:v>29</x:v>
      </x:c>
      <x:c r="M6665" s="267" t="n">
        <x:f>I6665*TOMATO_HOURS*WEEKS*(1+TOMATO_DIM)^I6665+J6665*CARROT_HOURS*WEEKS*(1+CARROT_DIM)^J6665+K6665*MESCLUN_HOURS*WEEKS*(1+MESCLUN_DIM)^K6665</x:f>
        <x:v>3309.6088446861013</x:v>
      </x:c>
      <x:c r="N6665" s="267" t="n">
        <x:f>MAX(M6665-FARMER_HOURS,0)/TEMP_HOURS_PER_WORKER</x:f>
        <x:v>1.7983394754764592</x:v>
      </x:c>
      <x:c r="O6665" s="268" t="n">
        <x:f>I6665*TOMATO_PRICE+J6665*CARROT_PRICE+K6665*MESCLUN_PRICE</x:f>
        <x:v>137482</x:v>
      </x:c>
      <x:c r="P6665" s="268" t="n">
        <x:f>I6665*TOMATO_FERTILIZER+J6665*CARROT_FERTILIZER+K6665*MESCLUN_FERTILIZER</x:f>
        <x:v>24200</x:v>
      </x:c>
      <x:c r="Q6665" s="268" t="n">
        <x:f>MIN(M6665,FARMER_HOURS)*FARMER_RATE+MAX(M6665-FARMER_HOURS,0)*TEMP_RATE</x:f>
        <x:v>69958.48688691147</x:v>
      </x:c>
      <x:c r="R6665" s="268" t="n">
        <x:f>O6665-P6665-Q6665-FIXED_COST</x:f>
        <x:v>23323.513113088527</x:v>
      </x:c>
      <x:c r="S6665" s="139" t="str">
        <x:f>IF(AND(L6665&lt;=TOTAL_BED_CAP,N6665&lt;=TEMP_WORKER_CAP),"YES","NO")</x:f>
        <x:v>YES</x:v>
      </x:c>
      <x:c r="T6665" s="139" t="n">
        <x:f>IF(S6665="YES",R6665,-1E+99)</x:f>
        <x:v>23323.513113088527</x:v>
      </x:c>
    </x:row>
    <x:row r="6666">
      <x:c r="A6666" s="139"/>
      <x:c r="B6666" s="139"/>
      <x:c r="C6666" s="139"/>
      <x:c r="D6666" s="139"/>
      <x:c r="E6666" s="139"/>
      <x:c r="F6666" s="139"/>
      <x:c r="G6666" s="139"/>
      <x:c r="H6666" s="139"/>
      <x:c r="I6666" s="266" t="n">
        <x:f>INT((ROW()-ROW($I$46))/((CARROT_CAP+1)*(MESCLUN_CAP+1)))</x:f>
        <x:v>10</x:v>
      </x:c>
      <x:c r="J6666" s="266" t="n">
        <x:f>MOD(INT((ROW()-ROW($I$46))/(MESCLUN_CAP+1)),CARROT_CAP+1)</x:f>
        <x:v>3</x:v>
      </x:c>
      <x:c r="K6666" s="266" t="n">
        <x:f>MOD(ROW()-ROW($I$46),MESCLUN_CAP+1)</x:f>
        <x:v>17</x:v>
      </x:c>
      <x:c r="L6666" s="266" t="n">
        <x:f>SUM(I6666:K6666)</x:f>
        <x:v>30</x:v>
      </x:c>
      <x:c r="M6666" s="267" t="n">
        <x:f>I6666*TOMATO_HOURS*WEEKS*(1+TOMATO_DIM)^I6666+J6666*CARROT_HOURS*WEEKS*(1+CARROT_DIM)^J6666+K6666*MESCLUN_HOURS*WEEKS*(1+MESCLUN_DIM)^K6666</x:f>
        <x:v>3376.1690681326418</x:v>
      </x:c>
      <x:c r="N6666" s="267" t="n">
        <x:f>MAX(M6666-FARMER_HOURS,0)/TEMP_HOURS_PER_WORKER</x:f>
        <x:v>1.8445618528698902</x:v>
      </x:c>
      <x:c r="O6666" s="268" t="n">
        <x:f>I6666*TOMATO_PRICE+J6666*CARROT_PRICE+K6666*MESCLUN_PRICE</x:f>
        <x:v>140182</x:v>
      </x:c>
      <x:c r="P6666" s="268" t="n">
        <x:f>I6666*TOMATO_FERTILIZER+J6666*CARROT_FERTILIZER+K6666*MESCLUN_FERTILIZER</x:f>
        <x:v>25080</x:v>
      </x:c>
      <x:c r="Q6666" s="268" t="n">
        <x:f>MIN(M6666,FARMER_HOURS)*FARMER_RATE+MAX(M6666-FARMER_HOURS,0)*TEMP_RATE</x:f>
        <x:v>71114.04632174724</x:v>
      </x:c>
      <x:c r="R6666" s="268" t="n">
        <x:f>O6666-P6666-Q6666-FIXED_COST</x:f>
        <x:v>23987.953678252758</x:v>
      </x:c>
      <x:c r="S6666" s="139" t="str">
        <x:f>IF(AND(L6666&lt;=TOTAL_BED_CAP,N6666&lt;=TEMP_WORKER_CAP),"YES","NO")</x:f>
        <x:v>YES</x:v>
      </x:c>
      <x:c r="T6666" s="139" t="n">
        <x:f>IF(S6666="YES",R6666,-1E+99)</x:f>
        <x:v>23987.953678252758</x:v>
      </x:c>
    </x:row>
    <x:row r="6667">
      <x:c r="A6667" s="139"/>
      <x:c r="B6667" s="139"/>
      <x:c r="C6667" s="139"/>
      <x:c r="D6667" s="139"/>
      <x:c r="E6667" s="139"/>
      <x:c r="F6667" s="139"/>
      <x:c r="G6667" s="139"/>
      <x:c r="H6667" s="139"/>
      <x:c r="I6667" s="266" t="n">
        <x:f>INT((ROW()-ROW($I$46))/((CARROT_CAP+1)*(MESCLUN_CAP+1)))</x:f>
        <x:v>10</x:v>
      </x:c>
      <x:c r="J6667" s="266" t="n">
        <x:f>MOD(INT((ROW()-ROW($I$46))/(MESCLUN_CAP+1)),CARROT_CAP+1)</x:f>
        <x:v>3</x:v>
      </x:c>
      <x:c r="K6667" s="266" t="n">
        <x:f>MOD(ROW()-ROW($I$46),MESCLUN_CAP+1)</x:f>
        <x:v>18</x:v>
      </x:c>
      <x:c r="L6667" s="266" t="n">
        <x:f>SUM(I6667:K6667)</x:f>
        <x:v>31</x:v>
      </x:c>
      <x:c r="M6667" s="267" t="n">
        <x:f>I6667*TOMATO_HOURS*WEEKS*(1+TOMATO_DIM)^I6667+J6667*CARROT_HOURS*WEEKS*(1+CARROT_DIM)^J6667+K6667*MESCLUN_HOURS*WEEKS*(1+MESCLUN_DIM)^K6667</x:f>
        <x:v>3444.2560595912287</x:v>
      </x:c>
      <x:c r="N6667" s="267" t="n">
        <x:f>MAX(M6667-FARMER_HOURS,0)/TEMP_HOURS_PER_WORKER</x:f>
        <x:v>1.891844485827242</x:v>
      </x:c>
      <x:c r="O6667" s="268" t="n">
        <x:f>I6667*TOMATO_PRICE+J6667*CARROT_PRICE+K6667*MESCLUN_PRICE</x:f>
        <x:v>142882</x:v>
      </x:c>
      <x:c r="P6667" s="268" t="n">
        <x:f>I6667*TOMATO_FERTILIZER+J6667*CARROT_FERTILIZER+K6667*MESCLUN_FERTILIZER</x:f>
        <x:v>25960</x:v>
      </x:c>
      <x:c r="Q6667" s="268" t="n">
        <x:f>MIN(M6667,FARMER_HOURS)*FARMER_RATE+MAX(M6667-FARMER_HOURS,0)*TEMP_RATE</x:f>
        <x:v>72296.11214568105</x:v>
      </x:c>
      <x:c r="R6667" s="268" t="n">
        <x:f>O6667-P6667-Q6667-FIXED_COST</x:f>
        <x:v>24625.88785431895</x:v>
      </x:c>
      <x:c r="S6667" s="139" t="str">
        <x:f>IF(AND(L6667&lt;=TOTAL_BED_CAP,N6667&lt;=TEMP_WORKER_CAP),"YES","NO")</x:f>
        <x:v>YES</x:v>
      </x:c>
      <x:c r="T6667" s="139" t="n">
        <x:f>IF(S6667="YES",R6667,-1E+99)</x:f>
        <x:v>24625.88785431895</x:v>
      </x:c>
    </x:row>
    <x:row r="6668">
      <x:c r="A6668" s="139"/>
      <x:c r="B6668" s="139"/>
      <x:c r="C6668" s="139"/>
      <x:c r="D6668" s="139"/>
      <x:c r="E6668" s="139"/>
      <x:c r="F6668" s="139"/>
      <x:c r="G6668" s="139"/>
      <x:c r="H6668" s="139"/>
      <x:c r="I6668" s="266" t="n">
        <x:f>INT((ROW()-ROW($I$46))/((CARROT_CAP+1)*(MESCLUN_CAP+1)))</x:f>
        <x:v>10</x:v>
      </x:c>
      <x:c r="J6668" s="266" t="n">
        <x:f>MOD(INT((ROW()-ROW($I$46))/(MESCLUN_CAP+1)),CARROT_CAP+1)</x:f>
        <x:v>3</x:v>
      </x:c>
      <x:c r="K6668" s="266" t="n">
        <x:f>MOD(ROW()-ROW($I$46),MESCLUN_CAP+1)</x:f>
        <x:v>19</x:v>
      </x:c>
      <x:c r="L6668" s="266" t="n">
        <x:f>SUM(I6668:K6668)</x:f>
        <x:v>32</x:v>
      </x:c>
      <x:c r="M6668" s="267" t="n">
        <x:f>I6668*TOMATO_HOURS*WEEKS*(1+TOMATO_DIM)^I6668+J6668*CARROT_HOURS*WEEKS*(1+CARROT_DIM)^J6668+K6668*MESCLUN_HOURS*WEEKS*(1+MESCLUN_DIM)^K6668</x:f>
        <x:v>3513.8975882272507</x:v>
      </x:c>
      <x:c r="N6668" s="267" t="n">
        <x:f>MAX(M6668-FARMER_HOURS,0)/TEMP_HOURS_PER_WORKER</x:f>
        <x:v>1.9402066584911464</x:v>
      </x:c>
      <x:c r="O6668" s="268" t="n">
        <x:f>I6668*TOMATO_PRICE+J6668*CARROT_PRICE+K6668*MESCLUN_PRICE</x:f>
        <x:v>145582</x:v>
      </x:c>
      <x:c r="P6668" s="268" t="n">
        <x:f>I6668*TOMATO_FERTILIZER+J6668*CARROT_FERTILIZER+K6668*MESCLUN_FERTILIZER</x:f>
        <x:v>26840</x:v>
      </x:c>
      <x:c r="Q6668" s="268" t="n">
        <x:f>MIN(M6668,FARMER_HOURS)*FARMER_RATE+MAX(M6668-FARMER_HOURS,0)*TEMP_RATE</x:f>
        <x:v>73505.16646227866</x:v>
      </x:c>
      <x:c r="R6668" s="268" t="n">
        <x:f>O6668-P6668-Q6668-FIXED_COST</x:f>
        <x:v>25236.833537721337</x:v>
      </x:c>
      <x:c r="S6668" s="139" t="str">
        <x:f>IF(AND(L6668&lt;=TOTAL_BED_CAP,N6668&lt;=TEMP_WORKER_CAP),"YES","NO")</x:f>
        <x:v>YES</x:v>
      </x:c>
      <x:c r="T6668" s="139" t="n">
        <x:f>IF(S6668="YES",R6668,-1E+99)</x:f>
        <x:v>25236.833537721337</x:v>
      </x:c>
    </x:row>
    <x:row r="6669">
      <x:c r="A6669" s="139"/>
      <x:c r="B6669" s="139"/>
      <x:c r="C6669" s="139"/>
      <x:c r="D6669" s="139"/>
      <x:c r="E6669" s="139"/>
      <x:c r="F6669" s="139"/>
      <x:c r="G6669" s="139"/>
      <x:c r="H6669" s="139"/>
      <x:c r="I6669" s="266" t="n">
        <x:f>INT((ROW()-ROW($I$46))/((CARROT_CAP+1)*(MESCLUN_CAP+1)))</x:f>
        <x:v>10</x:v>
      </x:c>
      <x:c r="J6669" s="266" t="n">
        <x:f>MOD(INT((ROW()-ROW($I$46))/(MESCLUN_CAP+1)),CARROT_CAP+1)</x:f>
        <x:v>3</x:v>
      </x:c>
      <x:c r="K6669" s="266" t="n">
        <x:f>MOD(ROW()-ROW($I$46),MESCLUN_CAP+1)</x:f>
        <x:v>20</x:v>
      </x:c>
      <x:c r="L6669" s="266" t="n">
        <x:f>SUM(I6669:K6669)</x:f>
        <x:v>33</x:v>
      </x:c>
      <x:c r="M6669" s="267" t="n">
        <x:f>I6669*TOMATO_HOURS*WEEKS*(1+TOMATO_DIM)^I6669+J6669*CARROT_HOURS*WEEKS*(1+CARROT_DIM)^J6669+K6669*MESCLUN_HOURS*WEEKS*(1+MESCLUN_DIM)^K6669</x:f>
        <x:v>3585.121878877728</x:v>
      </x:c>
      <x:c r="N6669" s="267" t="n">
        <x:f>MAX(M6669-FARMER_HOURS,0)/TEMP_HOURS_PER_WORKER</x:f>
        <x:v>1.9896679714428664</x:v>
      </x:c>
      <x:c r="O6669" s="268" t="n">
        <x:f>I6669*TOMATO_PRICE+J6669*CARROT_PRICE+K6669*MESCLUN_PRICE</x:f>
        <x:v>148282</x:v>
      </x:c>
      <x:c r="P6669" s="268" t="n">
        <x:f>I6669*TOMATO_FERTILIZER+J6669*CARROT_FERTILIZER+K6669*MESCLUN_FERTILIZER</x:f>
        <x:v>27720</x:v>
      </x:c>
      <x:c r="Q6669" s="268" t="n">
        <x:f>MIN(M6669,FARMER_HOURS)*FARMER_RATE+MAX(M6669-FARMER_HOURS,0)*TEMP_RATE</x:f>
        <x:v>74741.69928607167</x:v>
      </x:c>
      <x:c r="R6669" s="268" t="n">
        <x:f>O6669-P6669-Q6669-FIXED_COST</x:f>
        <x:v>25820.30071392833</x:v>
      </x:c>
      <x:c r="S6669" s="139" t="str">
        <x:f>IF(AND(L6669&lt;=TOTAL_BED_CAP,N6669&lt;=TEMP_WORKER_CAP),"YES","NO")</x:f>
        <x:v>YES</x:v>
      </x:c>
      <x:c r="T6669" s="139" t="n">
        <x:f>IF(S6669="YES",R6669,-1E+99)</x:f>
        <x:v>25820.30071392833</x:v>
      </x:c>
    </x:row>
    <x:row r="6670">
      <x:c r="A6670" s="139"/>
      <x:c r="B6670" s="139"/>
      <x:c r="C6670" s="139"/>
      <x:c r="D6670" s="139"/>
      <x:c r="E6670" s="139"/>
      <x:c r="F6670" s="139"/>
      <x:c r="G6670" s="139"/>
      <x:c r="H6670" s="139"/>
      <x:c r="I6670" s="266" t="n">
        <x:f>INT((ROW()-ROW($I$46))/((CARROT_CAP+1)*(MESCLUN_CAP+1)))</x:f>
        <x:v>10</x:v>
      </x:c>
      <x:c r="J6670" s="266" t="n">
        <x:f>MOD(INT((ROW()-ROW($I$46))/(MESCLUN_CAP+1)),CARROT_CAP+1)</x:f>
        <x:v>3</x:v>
      </x:c>
      <x:c r="K6670" s="266" t="n">
        <x:f>MOD(ROW()-ROW($I$46),MESCLUN_CAP+1)</x:f>
        <x:v>21</x:v>
      </x:c>
      <x:c r="L6670" s="266" t="n">
        <x:f>SUM(I6670:K6670)</x:f>
        <x:v>34</x:v>
      </x:c>
      <x:c r="M6670" s="267" t="n">
        <x:f>I6670*TOMATO_HOURS*WEEKS*(1+TOMATO_DIM)^I6670+J6670*CARROT_HOURS*WEEKS*(1+CARROT_DIM)^J6670+K6670*MESCLUN_HOURS*WEEKS*(1+MESCLUN_DIM)^K6670</x:f>
        <x:v>3657.9576191041715</x:v>
      </x:c>
      <x:c r="N6670" s="267" t="n">
        <x:f>MAX(M6670-FARMER_HOURS,0)/TEMP_HOURS_PER_WORKER</x:f>
        <x:v>2.040248346600119</x:v>
      </x:c>
      <x:c r="O6670" s="268" t="n">
        <x:f>I6670*TOMATO_PRICE+J6670*CARROT_PRICE+K6670*MESCLUN_PRICE</x:f>
        <x:v>150982</x:v>
      </x:c>
      <x:c r="P6670" s="268" t="n">
        <x:f>I6670*TOMATO_FERTILIZER+J6670*CARROT_FERTILIZER+K6670*MESCLUN_FERTILIZER</x:f>
        <x:v>28600</x:v>
      </x:c>
      <x:c r="Q6670" s="268" t="n">
        <x:f>MIN(M6670,FARMER_HOURS)*FARMER_RATE+MAX(M6670-FARMER_HOURS,0)*TEMP_RATE</x:f>
        <x:v>76006.20866500298</x:v>
      </x:c>
      <x:c r="R6670" s="268" t="n">
        <x:f>O6670-P6670-Q6670-FIXED_COST</x:f>
        <x:v>26375.79133499702</x:v>
      </x:c>
      <x:c r="S6670" s="139" t="str">
        <x:f>IF(AND(L6670&lt;=TOTAL_BED_CAP,N6670&lt;=TEMP_WORKER_CAP),"YES","NO")</x:f>
        <x:v>YES</x:v>
      </x:c>
      <x:c r="T6670" s="139" t="n">
        <x:f>IF(S6670="YES",R6670,-1E+99)</x:f>
        <x:v>26375.79133499702</x:v>
      </x:c>
    </x:row>
    <x:row r="6671">
      <x:c r="A6671" s="139"/>
      <x:c r="B6671" s="139"/>
      <x:c r="C6671" s="139"/>
      <x:c r="D6671" s="139"/>
      <x:c r="E6671" s="139"/>
      <x:c r="F6671" s="139"/>
      <x:c r="G6671" s="139"/>
      <x:c r="H6671" s="139"/>
      <x:c r="I6671" s="266" t="n">
        <x:f>INT((ROW()-ROW($I$46))/((CARROT_CAP+1)*(MESCLUN_CAP+1)))</x:f>
        <x:v>10</x:v>
      </x:c>
      <x:c r="J6671" s="266" t="n">
        <x:f>MOD(INT((ROW()-ROW($I$46))/(MESCLUN_CAP+1)),CARROT_CAP+1)</x:f>
        <x:v>3</x:v>
      </x:c>
      <x:c r="K6671" s="266" t="n">
        <x:f>MOD(ROW()-ROW($I$46),MESCLUN_CAP+1)</x:f>
        <x:v>22</x:v>
      </x:c>
      <x:c r="L6671" s="266" t="n">
        <x:f>SUM(I6671:K6671)</x:f>
        <x:v>35</x:v>
      </x:c>
      <x:c r="M6671" s="267" t="n">
        <x:f>I6671*TOMATO_HOURS*WEEKS*(1+TOMATO_DIM)^I6671+J6671*CARROT_HOURS*WEEKS*(1+CARROT_DIM)^J6671+K6671*MESCLUN_HOURS*WEEKS*(1+MESCLUN_DIM)^K6671</x:f>
        <x:v>3732.4339663505675</x:v>
      </x:c>
      <x:c r="N6671" s="267" t="n">
        <x:f>MAX(M6671-FARMER_HOURS,0)/TEMP_HOURS_PER_WORKER</x:f>
        <x:v>2.091968032187894</x:v>
      </x:c>
      <x:c r="O6671" s="268" t="n">
        <x:f>I6671*TOMATO_PRICE+J6671*CARROT_PRICE+K6671*MESCLUN_PRICE</x:f>
        <x:v>153682</x:v>
      </x:c>
      <x:c r="P6671" s="268" t="n">
        <x:f>I6671*TOMATO_FERTILIZER+J6671*CARROT_FERTILIZER+K6671*MESCLUN_FERTILIZER</x:f>
        <x:v>29480</x:v>
      </x:c>
      <x:c r="Q6671" s="268" t="n">
        <x:f>MIN(M6671,FARMER_HOURS)*FARMER_RATE+MAX(M6671-FARMER_HOURS,0)*TEMP_RATE</x:f>
        <x:v>77299.20080469735</x:v>
      </x:c>
      <x:c r="R6671" s="268" t="n">
        <x:f>O6671-P6671-Q6671-FIXED_COST</x:f>
        <x:v>26902.79919530265</x:v>
      </x:c>
      <x:c r="S6671" s="139" t="str">
        <x:f>IF(AND(L6671&lt;=TOTAL_BED_CAP,N6671&lt;=TEMP_WORKER_CAP),"YES","NO")</x:f>
        <x:v>YES</x:v>
      </x:c>
      <x:c r="T6671" s="139" t="n">
        <x:f>IF(S6671="YES",R6671,-1E+99)</x:f>
        <x:v>26902.79919530265</x:v>
      </x:c>
    </x:row>
    <x:row r="6672">
      <x:c r="A6672" s="139"/>
      <x:c r="B6672" s="139"/>
      <x:c r="C6672" s="139"/>
      <x:c r="D6672" s="139"/>
      <x:c r="E6672" s="139"/>
      <x:c r="F6672" s="139"/>
      <x:c r="G6672" s="139"/>
      <x:c r="H6672" s="139"/>
      <x:c r="I6672" s="266" t="n">
        <x:f>INT((ROW()-ROW($I$46))/((CARROT_CAP+1)*(MESCLUN_CAP+1)))</x:f>
        <x:v>10</x:v>
      </x:c>
      <x:c r="J6672" s="266" t="n">
        <x:f>MOD(INT((ROW()-ROW($I$46))/(MESCLUN_CAP+1)),CARROT_CAP+1)</x:f>
        <x:v>3</x:v>
      </x:c>
      <x:c r="K6672" s="266" t="n">
        <x:f>MOD(ROW()-ROW($I$46),MESCLUN_CAP+1)</x:f>
        <x:v>23</x:v>
      </x:c>
      <x:c r="L6672" s="266" t="n">
        <x:f>SUM(I6672:K6672)</x:f>
        <x:v>36</x:v>
      </x:c>
      <x:c r="M6672" s="267" t="n">
        <x:f>I6672*TOMATO_HOURS*WEEKS*(1+TOMATO_DIM)^I6672+J6672*CARROT_HOURS*WEEKS*(1+CARROT_DIM)^J6672+K6672*MESCLUN_HOURS*WEEKS*(1+MESCLUN_DIM)^K6672</x:f>
        <x:v>3808.5805552080037</x:v>
      </x:c>
      <x:c r="N6672" s="267" t="n">
        <x:f>MAX(M6672-FARMER_HOURS,0)/TEMP_HOURS_PER_WORKER</x:f>
        <x:v>2.144847607783336</x:v>
      </x:c>
      <x:c r="O6672" s="268" t="n">
        <x:f>I6672*TOMATO_PRICE+J6672*CARROT_PRICE+K6672*MESCLUN_PRICE</x:f>
        <x:v>156382</x:v>
      </x:c>
      <x:c r="P6672" s="268" t="n">
        <x:f>I6672*TOMATO_FERTILIZER+J6672*CARROT_FERTILIZER+K6672*MESCLUN_FERTILIZER</x:f>
        <x:v>30360</x:v>
      </x:c>
      <x:c r="Q6672" s="268" t="n">
        <x:f>MIN(M6672,FARMER_HOURS)*FARMER_RATE+MAX(M6672-FARMER_HOURS,0)*TEMP_RATE</x:f>
        <x:v>78621.1901945834</x:v>
      </x:c>
      <x:c r="R6672" s="268" t="n">
        <x:f>O6672-P6672-Q6672-FIXED_COST</x:f>
        <x:v>27400.809805416604</x:v>
      </x:c>
      <x:c r="S6672" s="139" t="str">
        <x:f>IF(AND(L6672&lt;=TOTAL_BED_CAP,N6672&lt;=TEMP_WORKER_CAP),"YES","NO")</x:f>
        <x:v>YES</x:v>
      </x:c>
      <x:c r="T6672" s="139" t="n">
        <x:f>IF(S6672="YES",R6672,-1E+99)</x:f>
        <x:v>27400.809805416604</x:v>
      </x:c>
    </x:row>
    <x:row r="6673">
      <x:c r="A6673" s="139"/>
      <x:c r="B6673" s="139"/>
      <x:c r="C6673" s="139"/>
      <x:c r="D6673" s="139"/>
      <x:c r="E6673" s="139"/>
      <x:c r="F6673" s="139"/>
      <x:c r="G6673" s="139"/>
      <x:c r="H6673" s="139"/>
      <x:c r="I6673" s="266" t="n">
        <x:f>INT((ROW()-ROW($I$46))/((CARROT_CAP+1)*(MESCLUN_CAP+1)))</x:f>
        <x:v>10</x:v>
      </x:c>
      <x:c r="J6673" s="266" t="n">
        <x:f>MOD(INT((ROW()-ROW($I$46))/(MESCLUN_CAP+1)),CARROT_CAP+1)</x:f>
        <x:v>3</x:v>
      </x:c>
      <x:c r="K6673" s="266" t="n">
        <x:f>MOD(ROW()-ROW($I$46),MESCLUN_CAP+1)</x:f>
        <x:v>24</x:v>
      </x:c>
      <x:c r="L6673" s="266" t="n">
        <x:f>SUM(I6673:K6673)</x:f>
        <x:v>37</x:v>
      </x:c>
      <x:c r="M6673" s="267" t="n">
        <x:f>I6673*TOMATO_HOURS*WEEKS*(1+TOMATO_DIM)^I6673+J6673*CARROT_HOURS*WEEKS*(1+CARROT_DIM)^J6673+K6673*MESCLUN_HOURS*WEEKS*(1+MESCLUN_DIM)^K6673</x:f>
        <x:v>3886.4275047875</x:v>
      </x:c>
      <x:c r="N6673" s="267" t="n">
        <x:f>MAX(M6673-FARMER_HOURS,0)/TEMP_HOURS_PER_WORKER</x:f>
        <x:v>2.1989079894357637</x:v>
      </x:c>
      <x:c r="O6673" s="268" t="n">
        <x:f>I6673*TOMATO_PRICE+J6673*CARROT_PRICE+K6673*MESCLUN_PRICE</x:f>
        <x:v>159082</x:v>
      </x:c>
      <x:c r="P6673" s="268" t="n">
        <x:f>I6673*TOMATO_FERTILIZER+J6673*CARROT_FERTILIZER+K6673*MESCLUN_FERTILIZER</x:f>
        <x:v>31240</x:v>
      </x:c>
      <x:c r="Q6673" s="268" t="n">
        <x:f>MIN(M6673,FARMER_HOURS)*FARMER_RATE+MAX(M6673-FARMER_HOURS,0)*TEMP_RATE</x:f>
        <x:v>79972.6997358941</x:v>
      </x:c>
      <x:c r="R6673" s="268" t="n">
        <x:f>O6673-P6673-Q6673-FIXED_COST</x:f>
        <x:v>27869.3002641059</x:v>
      </x:c>
      <x:c r="S6673" s="139" t="str">
        <x:f>IF(AND(L6673&lt;=TOTAL_BED_CAP,N6673&lt;=TEMP_WORKER_CAP),"YES","NO")</x:f>
        <x:v>YES</x:v>
      </x:c>
      <x:c r="T6673" s="139" t="n">
        <x:f>IF(S6673="YES",R6673,-1E+99)</x:f>
        <x:v>27869.3002641059</x:v>
      </x:c>
    </x:row>
    <x:row r="6674">
      <x:c r="A6674" s="139"/>
      <x:c r="B6674" s="139"/>
      <x:c r="C6674" s="139"/>
      <x:c r="D6674" s="139"/>
      <x:c r="E6674" s="139"/>
      <x:c r="F6674" s="139"/>
      <x:c r="G6674" s="139"/>
      <x:c r="H6674" s="139"/>
      <x:c r="I6674" s="266" t="n">
        <x:f>INT((ROW()-ROW($I$46))/((CARROT_CAP+1)*(MESCLUN_CAP+1)))</x:f>
        <x:v>10</x:v>
      </x:c>
      <x:c r="J6674" s="266" t="n">
        <x:f>MOD(INT((ROW()-ROW($I$46))/(MESCLUN_CAP+1)),CARROT_CAP+1)</x:f>
        <x:v>3</x:v>
      </x:c>
      <x:c r="K6674" s="266" t="n">
        <x:f>MOD(ROW()-ROW($I$46),MESCLUN_CAP+1)</x:f>
        <x:v>25</x:v>
      </x:c>
      <x:c r="L6674" s="266" t="n">
        <x:f>SUM(I6674:K6674)</x:f>
        <x:v>38</x:v>
      </x:c>
      <x:c r="M6674" s="267" t="n">
        <x:f>I6674*TOMATO_HOURS*WEEKS*(1+TOMATO_DIM)^I6674+J6674*CARROT_HOURS*WEEKS*(1+CARROT_DIM)^J6674+K6674*MESCLUN_HOURS*WEEKS*(1+MESCLUN_DIM)^K6674</x:f>
        <x:v>3966.005426202597</x:v>
      </x:c>
      <x:c r="N6674" s="267" t="n">
        <x:f>MAX(M6674-FARMER_HOURS,0)/TEMP_HOURS_PER_WORKER</x:f>
        <x:v>2.2541704348629144</x:v>
      </x:c>
      <x:c r="O6674" s="268" t="n">
        <x:f>I6674*TOMATO_PRICE+J6674*CARROT_PRICE+K6674*MESCLUN_PRICE</x:f>
        <x:v>161782</x:v>
      </x:c>
      <x:c r="P6674" s="268" t="n">
        <x:f>I6674*TOMATO_FERTILIZER+J6674*CARROT_FERTILIZER+K6674*MESCLUN_FERTILIZER</x:f>
        <x:v>32120</x:v>
      </x:c>
      <x:c r="Q6674" s="268" t="n">
        <x:f>MIN(M6674,FARMER_HOURS)*FARMER_RATE+MAX(M6674-FARMER_HOURS,0)*TEMP_RATE</x:f>
        <x:v>81354.26087157286</x:v>
      </x:c>
      <x:c r="R6674" s="268" t="n">
        <x:f>O6674-P6674-Q6674-FIXED_COST</x:f>
        <x:v>28307.739128427143</x:v>
      </x:c>
      <x:c r="S6674" s="139" t="str">
        <x:f>IF(AND(L6674&lt;=TOTAL_BED_CAP,N6674&lt;=TEMP_WORKER_CAP),"YES","NO")</x:f>
        <x:v>YES</x:v>
      </x:c>
      <x:c r="T6674" s="139" t="n">
        <x:f>IF(S6674="YES",R6674,-1E+99)</x:f>
        <x:v>28307.739128427143</x:v>
      </x:c>
    </x:row>
    <x:row r="6675">
      <x:c r="A6675" s="139"/>
      <x:c r="B6675" s="139"/>
      <x:c r="C6675" s="139"/>
      <x:c r="D6675" s="139"/>
      <x:c r="E6675" s="139"/>
      <x:c r="F6675" s="139"/>
      <x:c r="G6675" s="139"/>
      <x:c r="H6675" s="139"/>
      <x:c r="I6675" s="266" t="n">
        <x:f>INT((ROW()-ROW($I$46))/((CARROT_CAP+1)*(MESCLUN_CAP+1)))</x:f>
        <x:v>10</x:v>
      </x:c>
      <x:c r="J6675" s="266" t="n">
        <x:f>MOD(INT((ROW()-ROW($I$46))/(MESCLUN_CAP+1)),CARROT_CAP+1)</x:f>
        <x:v>3</x:v>
      </x:c>
      <x:c r="K6675" s="266" t="n">
        <x:f>MOD(ROW()-ROW($I$46),MESCLUN_CAP+1)</x:f>
        <x:v>26</x:v>
      </x:c>
      <x:c r="L6675" s="266" t="n">
        <x:f>SUM(I6675:K6675)</x:f>
        <x:v>39</x:v>
      </x:c>
      <x:c r="M6675" s="267" t="n">
        <x:f>I6675*TOMATO_HOURS*WEEKS*(1+TOMATO_DIM)^I6675+J6675*CARROT_HOURS*WEEKS*(1+CARROT_DIM)^J6675+K6675*MESCLUN_HOURS*WEEKS*(1+MESCLUN_DIM)^K6675</x:f>
        <x:v>4047.3454301633146</x:v>
      </x:c>
      <x:c r="N6675" s="267" t="n">
        <x:f>MAX(M6675-FARMER_HOURS,0)/TEMP_HOURS_PER_WORKER</x:f>
        <x:v>2.310656548724524</x:v>
      </x:c>
      <x:c r="O6675" s="268" t="n">
        <x:f>I6675*TOMATO_PRICE+J6675*CARROT_PRICE+K6675*MESCLUN_PRICE</x:f>
        <x:v>164482</x:v>
      </x:c>
      <x:c r="P6675" s="268" t="n">
        <x:f>I6675*TOMATO_FERTILIZER+J6675*CARROT_FERTILIZER+K6675*MESCLUN_FERTILIZER</x:f>
        <x:v>33000</x:v>
      </x:c>
      <x:c r="Q6675" s="268" t="n">
        <x:f>MIN(M6675,FARMER_HOURS)*FARMER_RATE+MAX(M6675-FARMER_HOURS,0)*TEMP_RATE</x:f>
        <x:v>82766.4137181131</x:v>
      </x:c>
      <x:c r="R6675" s="268" t="n">
        <x:f>O6675-P6675-Q6675-FIXED_COST</x:f>
        <x:v>28715.586281886906</x:v>
      </x:c>
      <x:c r="S6675" s="139" t="str">
        <x:f>IF(AND(L6675&lt;=TOTAL_BED_CAP,N6675&lt;=TEMP_WORKER_CAP),"YES","NO")</x:f>
        <x:v>YES</x:v>
      </x:c>
      <x:c r="T6675" s="139" t="n">
        <x:f>IF(S6675="YES",R6675,-1E+99)</x:f>
        <x:v>28715.586281886906</x:v>
      </x:c>
    </x:row>
    <x:row r="6676">
      <x:c r="A6676" s="139"/>
      <x:c r="B6676" s="139"/>
      <x:c r="C6676" s="139"/>
      <x:c r="D6676" s="139"/>
      <x:c r="E6676" s="139"/>
      <x:c r="F6676" s="139"/>
      <x:c r="G6676" s="139"/>
      <x:c r="H6676" s="139"/>
      <x:c r="I6676" s="266" t="n">
        <x:f>INT((ROW()-ROW($I$46))/((CARROT_CAP+1)*(MESCLUN_CAP+1)))</x:f>
        <x:v>10</x:v>
      </x:c>
      <x:c r="J6676" s="266" t="n">
        <x:f>MOD(INT((ROW()-ROW($I$46))/(MESCLUN_CAP+1)),CARROT_CAP+1)</x:f>
        <x:v>3</x:v>
      </x:c>
      <x:c r="K6676" s="266" t="n">
        <x:f>MOD(ROW()-ROW($I$46),MESCLUN_CAP+1)</x:f>
        <x:v>27</x:v>
      </x:c>
      <x:c r="L6676" s="266" t="n">
        <x:f>SUM(I6676:K6676)</x:f>
        <x:v>40</x:v>
      </x:c>
      <x:c r="M6676" s="267" t="n">
        <x:f>I6676*TOMATO_HOURS*WEEKS*(1+TOMATO_DIM)^I6676+J6676*CARROT_HOURS*WEEKS*(1+CARROT_DIM)^J6676+K6676*MESCLUN_HOURS*WEEKS*(1+MESCLUN_DIM)^K6676</x:f>
        <x:v>4130.479134683072</x:v>
      </x:c>
      <x:c r="N6676" s="267" t="n">
        <x:f>MAX(M6676-FARMER_HOURS,0)/TEMP_HOURS_PER_WORKER</x:f>
        <x:v>2.3683882879743554</x:v>
      </x:c>
      <x:c r="O6676" s="268" t="n">
        <x:f>I6676*TOMATO_PRICE+J6676*CARROT_PRICE+K6676*MESCLUN_PRICE</x:f>
        <x:v>167182</x:v>
      </x:c>
      <x:c r="P6676" s="268" t="n">
        <x:f>I6676*TOMATO_FERTILIZER+J6676*CARROT_FERTILIZER+K6676*MESCLUN_FERTILIZER</x:f>
        <x:v>33880</x:v>
      </x:c>
      <x:c r="Q6676" s="268" t="n">
        <x:f>MIN(M6676,FARMER_HOURS)*FARMER_RATE+MAX(M6676-FARMER_HOURS,0)*TEMP_RATE</x:f>
        <x:v>84209.70719935888</x:v>
      </x:c>
      <x:c r="R6676" s="268" t="n">
        <x:f>O6676-P6676-Q6676-FIXED_COST</x:f>
        <x:v>29092.292800641124</x:v>
      </x:c>
      <x:c r="S6676" s="139" t="str">
        <x:f>IF(AND(L6676&lt;=TOTAL_BED_CAP,N6676&lt;=TEMP_WORKER_CAP),"YES","NO")</x:f>
        <x:v>YES</x:v>
      </x:c>
      <x:c r="T6676" s="139" t="n">
        <x:f>IF(S6676="YES",R6676,-1E+99)</x:f>
        <x:v>29092.292800641124</x:v>
      </x:c>
    </x:row>
    <x:row r="6677">
      <x:c r="A6677" s="139"/>
      <x:c r="B6677" s="139"/>
      <x:c r="C6677" s="139"/>
      <x:c r="D6677" s="139"/>
      <x:c r="E6677" s="139"/>
      <x:c r="F6677" s="139"/>
      <x:c r="G6677" s="139"/>
      <x:c r="H6677" s="139"/>
      <x:c r="I6677" s="266" t="n">
        <x:f>INT((ROW()-ROW($I$46))/((CARROT_CAP+1)*(MESCLUN_CAP+1)))</x:f>
        <x:v>10</x:v>
      </x:c>
      <x:c r="J6677" s="266" t="n">
        <x:f>MOD(INT((ROW()-ROW($I$46))/(MESCLUN_CAP+1)),CARROT_CAP+1)</x:f>
        <x:v>3</x:v>
      </x:c>
      <x:c r="K6677" s="266" t="n">
        <x:f>MOD(ROW()-ROW($I$46),MESCLUN_CAP+1)</x:f>
        <x:v>28</x:v>
      </x:c>
      <x:c r="L6677" s="266" t="n">
        <x:f>SUM(I6677:K6677)</x:f>
        <x:v>41</x:v>
      </x:c>
      <x:c r="M6677" s="267" t="n">
        <x:f>I6677*TOMATO_HOURS*WEEKS*(1+TOMATO_DIM)^I6677+J6677*CARROT_HOURS*WEEKS*(1+CARROT_DIM)^J6677+K6677*MESCLUN_HOURS*WEEKS*(1+MESCLUN_DIM)^K6677</x:f>
        <x:v>4215.438672900225</x:v>
      </x:c>
      <x:c r="N6677" s="267" t="n">
        <x:f>MAX(M6677-FARMER_HOURS,0)/TEMP_HOURS_PER_WORKER</x:f>
        <x:v>2.427387967291823</x:v>
      </x:c>
      <x:c r="O6677" s="268" t="n">
        <x:f>I6677*TOMATO_PRICE+J6677*CARROT_PRICE+K6677*MESCLUN_PRICE</x:f>
        <x:v>169882</x:v>
      </x:c>
      <x:c r="P6677" s="268" t="n">
        <x:f>I6677*TOMATO_FERTILIZER+J6677*CARROT_FERTILIZER+K6677*MESCLUN_FERTILIZER</x:f>
        <x:v>34760</x:v>
      </x:c>
      <x:c r="Q6677" s="268" t="n">
        <x:f>MIN(M6677,FARMER_HOURS)*FARMER_RATE+MAX(M6677-FARMER_HOURS,0)*TEMP_RATE</x:f>
        <x:v>85684.69918229558</x:v>
      </x:c>
      <x:c r="R6677" s="268" t="n">
        <x:f>O6677-P6677-Q6677-FIXED_COST</x:f>
        <x:v>29437.300817704425</x:v>
      </x:c>
      <x:c r="S6677" s="139" t="str">
        <x:f>IF(AND(L6677&lt;=TOTAL_BED_CAP,N6677&lt;=TEMP_WORKER_CAP),"YES","NO")</x:f>
        <x:v>YES</x:v>
      </x:c>
      <x:c r="T6677" s="139" t="n">
        <x:f>IF(S6677="YES",R6677,-1E+99)</x:f>
        <x:v>29437.300817704425</x:v>
      </x:c>
    </x:row>
    <x:row r="6678">
      <x:c r="A6678" s="139"/>
      <x:c r="B6678" s="139"/>
      <x:c r="C6678" s="139"/>
      <x:c r="D6678" s="139"/>
      <x:c r="E6678" s="139"/>
      <x:c r="F6678" s="139"/>
      <x:c r="G6678" s="139"/>
      <x:c r="H6678" s="139"/>
      <x:c r="I6678" s="266" t="n">
        <x:f>INT((ROW()-ROW($I$46))/((CARROT_CAP+1)*(MESCLUN_CAP+1)))</x:f>
        <x:v>10</x:v>
      </x:c>
      <x:c r="J6678" s="266" t="n">
        <x:f>MOD(INT((ROW()-ROW($I$46))/(MESCLUN_CAP+1)),CARROT_CAP+1)</x:f>
        <x:v>3</x:v>
      </x:c>
      <x:c r="K6678" s="266" t="n">
        <x:f>MOD(ROW()-ROW($I$46),MESCLUN_CAP+1)</x:f>
        <x:v>29</x:v>
      </x:c>
      <x:c r="L6678" s="266" t="n">
        <x:f>SUM(I6678:K6678)</x:f>
        <x:v>42</x:v>
      </x:c>
      <x:c r="M6678" s="267" t="n">
        <x:f>I6678*TOMATO_HOURS*WEEKS*(1+TOMATO_DIM)^I6678+J6678*CARROT_HOURS*WEEKS*(1+CARROT_DIM)^J6678+K6678*MESCLUN_HOURS*WEEKS*(1+MESCLUN_DIM)^K6678</x:f>
        <x:v>4302.256701015878</x:v>
      </x:c>
      <x:c r="N6678" s="267" t="n">
        <x:f>MAX(M6678-FARMER_HOURS,0)/TEMP_HOURS_PER_WORKER</x:f>
        <x:v>2.48767826459436</x:v>
      </x:c>
      <x:c r="O6678" s="268" t="n">
        <x:f>I6678*TOMATO_PRICE+J6678*CARROT_PRICE+K6678*MESCLUN_PRICE</x:f>
        <x:v>172582</x:v>
      </x:c>
      <x:c r="P6678" s="268" t="n">
        <x:f>I6678*TOMATO_FERTILIZER+J6678*CARROT_FERTILIZER+K6678*MESCLUN_FERTILIZER</x:f>
        <x:v>35640</x:v>
      </x:c>
      <x:c r="Q6678" s="268" t="n">
        <x:f>MIN(M6678,FARMER_HOURS)*FARMER_RATE+MAX(M6678-FARMER_HOURS,0)*TEMP_RATE</x:f>
        <x:v>87191.956614859</x:v>
      </x:c>
      <x:c r="R6678" s="268" t="n">
        <x:f>O6678-P6678-Q6678-FIXED_COST</x:f>
        <x:v>29750.043385141005</x:v>
      </x:c>
      <x:c r="S6678" s="139" t="str">
        <x:f>IF(AND(L6678&lt;=TOTAL_BED_CAP,N6678&lt;=TEMP_WORKER_CAP),"YES","NO")</x:f>
        <x:v>YES</x:v>
      </x:c>
      <x:c r="T6678" s="139" t="n">
        <x:f>IF(S6678="YES",R6678,-1E+99)</x:f>
        <x:v>29750.043385141005</x:v>
      </x:c>
    </x:row>
    <x:row r="6679">
      <x:c r="A6679" s="139"/>
      <x:c r="B6679" s="139"/>
      <x:c r="C6679" s="139"/>
      <x:c r="D6679" s="139"/>
      <x:c r="E6679" s="139"/>
      <x:c r="F6679" s="139"/>
      <x:c r="G6679" s="139"/>
      <x:c r="H6679" s="139"/>
      <x:c r="I6679" s="266" t="n">
        <x:f>INT((ROW()-ROW($I$46))/((CARROT_CAP+1)*(MESCLUN_CAP+1)))</x:f>
        <x:v>10</x:v>
      </x:c>
      <x:c r="J6679" s="266" t="n">
        <x:f>MOD(INT((ROW()-ROW($I$46))/(MESCLUN_CAP+1)),CARROT_CAP+1)</x:f>
        <x:v>3</x:v>
      </x:c>
      <x:c r="K6679" s="266" t="n">
        <x:f>MOD(ROW()-ROW($I$46),MESCLUN_CAP+1)</x:f>
        <x:v>30</x:v>
      </x:c>
      <x:c r="L6679" s="266" t="n">
        <x:f>SUM(I6679:K6679)</x:f>
        <x:v>43</x:v>
      </x:c>
      <x:c r="M6679" s="267" t="n">
        <x:f>I6679*TOMATO_HOURS*WEEKS*(1+TOMATO_DIM)^I6679+J6679*CARROT_HOURS*WEEKS*(1+CARROT_DIM)^J6679+K6679*MESCLUN_HOURS*WEEKS*(1+MESCLUN_DIM)^K6679</x:f>
        <x:v>4390.966406349648</x:v>
      </x:c>
      <x:c r="N6679" s="267" t="n">
        <x:f>MAX(M6679-FARMER_HOURS,0)/TEMP_HOURS_PER_WORKER</x:f>
        <x:v>2.5492822266317003</x:v>
      </x:c>
      <x:c r="O6679" s="268" t="n">
        <x:f>I6679*TOMATO_PRICE+J6679*CARROT_PRICE+K6679*MESCLUN_PRICE</x:f>
        <x:v>175282</x:v>
      </x:c>
      <x:c r="P6679" s="268" t="n">
        <x:f>I6679*TOMATO_FERTILIZER+J6679*CARROT_FERTILIZER+K6679*MESCLUN_FERTILIZER</x:f>
        <x:v>36520</x:v>
      </x:c>
      <x:c r="Q6679" s="268" t="n">
        <x:f>MIN(M6679,FARMER_HOURS)*FARMER_RATE+MAX(M6679-FARMER_HOURS,0)*TEMP_RATE</x:f>
        <x:v>88732.0556657925</x:v>
      </x:c>
      <x:c r="R6679" s="268" t="n">
        <x:f>O6679-P6679-Q6679-FIXED_COST</x:f>
        <x:v>30029.944334207496</x:v>
      </x:c>
      <x:c r="S6679" s="139" t="str">
        <x:f>IF(AND(L6679&lt;=TOTAL_BED_CAP,N6679&lt;=TEMP_WORKER_CAP),"YES","NO")</x:f>
        <x:v>YES</x:v>
      </x:c>
      <x:c r="T6679" s="139" t="n">
        <x:f>IF(S6679="YES",R6679,-1E+99)</x:f>
        <x:v>30029.944334207496</x:v>
      </x:c>
    </x:row>
    <x:row r="6680">
      <x:c r="A6680" s="139"/>
      <x:c r="B6680" s="139"/>
      <x:c r="C6680" s="139"/>
      <x:c r="D6680" s="139"/>
      <x:c r="E6680" s="139"/>
      <x:c r="F6680" s="139"/>
      <x:c r="G6680" s="139"/>
      <x:c r="H6680" s="139"/>
      <x:c r="I6680" s="266" t="n">
        <x:f>INT((ROW()-ROW($I$46))/((CARROT_CAP+1)*(MESCLUN_CAP+1)))</x:f>
        <x:v>10</x:v>
      </x:c>
      <x:c r="J6680" s="266" t="n">
        <x:f>MOD(INT((ROW()-ROW($I$46))/(MESCLUN_CAP+1)),CARROT_CAP+1)</x:f>
        <x:v>4</x:v>
      </x:c>
      <x:c r="K6680" s="266" t="n">
        <x:f>MOD(ROW()-ROW($I$46),MESCLUN_CAP+1)</x:f>
        <x:v>0</x:v>
      </x:c>
      <x:c r="L6680" s="266" t="n">
        <x:f>SUM(I6680:K6680)</x:f>
        <x:v>14</x:v>
      </x:c>
      <x:c r="M6680" s="267" t="n">
        <x:f>I6680*TOMATO_HOURS*WEEKS*(1+TOMATO_DIM)^I6680+J6680*CARROT_HOURS*WEEKS*(1+CARROT_DIM)^J6680+K6680*MESCLUN_HOURS*WEEKS*(1+MESCLUN_DIM)^K6680</x:f>
        <x:v>2466.825760965002</x:v>
      </x:c>
      <x:c r="N6680" s="267" t="n">
        <x:f>MAX(M6680-FARMER_HOURS,0)/TEMP_HOURS_PER_WORKER</x:f>
        <x:v>1.2130734451145846</x:v>
      </x:c>
      <x:c r="O6680" s="268" t="n">
        <x:f>I6680*TOMATO_PRICE+J6680*CARROT_PRICE+K6680*MESCLUN_PRICE</x:f>
        <x:v>96376</x:v>
      </x:c>
      <x:c r="P6680" s="268" t="n">
        <x:f>I6680*TOMATO_FERTILIZER+J6680*CARROT_FERTILIZER+K6680*MESCLUN_FERTILIZER</x:f>
        <x:v>10560</x:v>
      </x:c>
      <x:c r="Q6680" s="268" t="n">
        <x:f>MIN(M6680,FARMER_HOURS)*FARMER_RATE+MAX(M6680-FARMER_HOURS,0)*TEMP_RATE</x:f>
        <x:v>55326.83612786462</x:v>
      </x:c>
      <x:c r="R6680" s="268" t="n">
        <x:f>O6680-P6680-Q6680-FIXED_COST</x:f>
        <x:v>10489.163872135381</x:v>
      </x:c>
      <x:c r="S6680" s="139" t="str">
        <x:f>IF(AND(L6680&lt;=TOTAL_BED_CAP,N6680&lt;=TEMP_WORKER_CAP),"YES","NO")</x:f>
        <x:v>YES</x:v>
      </x:c>
      <x:c r="T6680" s="139" t="n">
        <x:f>IF(S6680="YES",R6680,-1E+99)</x:f>
        <x:v>10489.163872135381</x:v>
      </x:c>
    </x:row>
    <x:row r="6681">
      <x:c r="A6681" s="139"/>
      <x:c r="B6681" s="139"/>
      <x:c r="C6681" s="139"/>
      <x:c r="D6681" s="139"/>
      <x:c r="E6681" s="139"/>
      <x:c r="F6681" s="139"/>
      <x:c r="G6681" s="139"/>
      <x:c r="H6681" s="139"/>
      <x:c r="I6681" s="266" t="n">
        <x:f>INT((ROW()-ROW($I$46))/((CARROT_CAP+1)*(MESCLUN_CAP+1)))</x:f>
        <x:v>10</x:v>
      </x:c>
      <x:c r="J6681" s="266" t="n">
        <x:f>MOD(INT((ROW()-ROW($I$46))/(MESCLUN_CAP+1)),CARROT_CAP+1)</x:f>
        <x:v>4</x:v>
      </x:c>
      <x:c r="K6681" s="266" t="n">
        <x:f>MOD(ROW()-ROW($I$46),MESCLUN_CAP+1)</x:f>
        <x:v>1</x:v>
      </x:c>
      <x:c r="L6681" s="266" t="n">
        <x:f>SUM(I6681:K6681)</x:f>
        <x:v>15</x:v>
      </x:c>
      <x:c r="M6681" s="267" t="n">
        <x:f>I6681*TOMATO_HOURS*WEEKS*(1+TOMATO_DIM)^I6681+J6681*CARROT_HOURS*WEEKS*(1+CARROT_DIM)^J6681+K6681*MESCLUN_HOURS*WEEKS*(1+MESCLUN_DIM)^K6681</x:f>
        <x:v>2512.388260965002</x:v>
      </x:c>
      <x:c r="N6681" s="267" t="n">
        <x:f>MAX(M6681-FARMER_HOURS,0)/TEMP_HOURS_PER_WORKER</x:f>
        <x:v>1.2447140701145847</x:v>
      </x:c>
      <x:c r="O6681" s="268" t="n">
        <x:f>I6681*TOMATO_PRICE+J6681*CARROT_PRICE+K6681*MESCLUN_PRICE</x:f>
        <x:v>99076</x:v>
      </x:c>
      <x:c r="P6681" s="268" t="n">
        <x:f>I6681*TOMATO_FERTILIZER+J6681*CARROT_FERTILIZER+K6681*MESCLUN_FERTILIZER</x:f>
        <x:v>11440</x:v>
      </x:c>
      <x:c r="Q6681" s="268" t="n">
        <x:f>MIN(M6681,FARMER_HOURS)*FARMER_RATE+MAX(M6681-FARMER_HOURS,0)*TEMP_RATE</x:f>
        <x:v>56117.85175286462</x:v>
      </x:c>
      <x:c r="R6681" s="268" t="n">
        <x:f>O6681-P6681-Q6681-FIXED_COST</x:f>
        <x:v>11518.148247135381</x:v>
      </x:c>
      <x:c r="S6681" s="139" t="str">
        <x:f>IF(AND(L6681&lt;=TOTAL_BED_CAP,N6681&lt;=TEMP_WORKER_CAP),"YES","NO")</x:f>
        <x:v>YES</x:v>
      </x:c>
      <x:c r="T6681" s="139" t="n">
        <x:f>IF(S6681="YES",R6681,-1E+99)</x:f>
        <x:v>11518.148247135381</x:v>
      </x:c>
    </x:row>
    <x:row r="6682">
      <x:c r="A6682" s="139"/>
      <x:c r="B6682" s="139"/>
      <x:c r="C6682" s="139"/>
      <x:c r="D6682" s="139"/>
      <x:c r="E6682" s="139"/>
      <x:c r="F6682" s="139"/>
      <x:c r="G6682" s="139"/>
      <x:c r="H6682" s="139"/>
      <x:c r="I6682" s="266" t="n">
        <x:f>INT((ROW()-ROW($I$46))/((CARROT_CAP+1)*(MESCLUN_CAP+1)))</x:f>
        <x:v>10</x:v>
      </x:c>
      <x:c r="J6682" s="266" t="n">
        <x:f>MOD(INT((ROW()-ROW($I$46))/(MESCLUN_CAP+1)),CARROT_CAP+1)</x:f>
        <x:v>4</x:v>
      </x:c>
      <x:c r="K6682" s="266" t="n">
        <x:f>MOD(ROW()-ROW($I$46),MESCLUN_CAP+1)</x:f>
        <x:v>2</x:v>
      </x:c>
      <x:c r="L6682" s="266" t="n">
        <x:f>SUM(I6682:K6682)</x:f>
        <x:v>16</x:v>
      </x:c>
      <x:c r="M6682" s="267" t="n">
        <x:f>I6682*TOMATO_HOURS*WEEKS*(1+TOMATO_DIM)^I6682+J6682*CARROT_HOURS*WEEKS*(1+CARROT_DIM)^J6682+K6682*MESCLUN_HOURS*WEEKS*(1+MESCLUN_DIM)^K6682</x:f>
        <x:v>2559.0898234650017</x:v>
      </x:c>
      <x:c r="N6682" s="267" t="n">
        <x:f>MAX(M6682-FARMER_HOURS,0)/TEMP_HOURS_PER_WORKER</x:f>
        <x:v>1.2771457107395845</x:v>
      </x:c>
      <x:c r="O6682" s="268" t="n">
        <x:f>I6682*TOMATO_PRICE+J6682*CARROT_PRICE+K6682*MESCLUN_PRICE</x:f>
        <x:v>101776</x:v>
      </x:c>
      <x:c r="P6682" s="268" t="n">
        <x:f>I6682*TOMATO_FERTILIZER+J6682*CARROT_FERTILIZER+K6682*MESCLUN_FERTILIZER</x:f>
        <x:v>12320</x:v>
      </x:c>
      <x:c r="Q6682" s="268" t="n">
        <x:f>MIN(M6682,FARMER_HOURS)*FARMER_RATE+MAX(M6682-FARMER_HOURS,0)*TEMP_RATE</x:f>
        <x:v>56928.64276848961</x:v>
      </x:c>
      <x:c r="R6682" s="268" t="n">
        <x:f>O6682-P6682-Q6682-FIXED_COST</x:f>
        <x:v>12527.357231510388</x:v>
      </x:c>
      <x:c r="S6682" s="139" t="str">
        <x:f>IF(AND(L6682&lt;=TOTAL_BED_CAP,N6682&lt;=TEMP_WORKER_CAP),"YES","NO")</x:f>
        <x:v>YES</x:v>
      </x:c>
      <x:c r="T6682" s="139" t="n">
        <x:f>IF(S6682="YES",R6682,-1E+99)</x:f>
        <x:v>12527.357231510388</x:v>
      </x:c>
    </x:row>
    <x:row r="6683">
      <x:c r="A6683" s="139"/>
      <x:c r="B6683" s="139"/>
      <x:c r="C6683" s="139"/>
      <x:c r="D6683" s="139"/>
      <x:c r="E6683" s="139"/>
      <x:c r="F6683" s="139"/>
      <x:c r="G6683" s="139"/>
      <x:c r="H6683" s="139"/>
      <x:c r="I6683" s="266" t="n">
        <x:f>INT((ROW()-ROW($I$46))/((CARROT_CAP+1)*(MESCLUN_CAP+1)))</x:f>
        <x:v>10</x:v>
      </x:c>
      <x:c r="J6683" s="266" t="n">
        <x:f>MOD(INT((ROW()-ROW($I$46))/(MESCLUN_CAP+1)),CARROT_CAP+1)</x:f>
        <x:v>4</x:v>
      </x:c>
      <x:c r="K6683" s="266" t="n">
        <x:f>MOD(ROW()-ROW($I$46),MESCLUN_CAP+1)</x:f>
        <x:v>3</x:v>
      </x:c>
      <x:c r="L6683" s="266" t="n">
        <x:f>SUM(I6683:K6683)</x:f>
        <x:v>17</x:v>
      </x:c>
      <x:c r="M6683" s="267" t="n">
        <x:f>I6683*TOMATO_HOURS*WEEKS*(1+TOMATO_DIM)^I6683+J6683*CARROT_HOURS*WEEKS*(1+CARROT_DIM)^J6683+K6683*MESCLUN_HOURS*WEEKS*(1+MESCLUN_DIM)^K6683</x:f>
        <x:v>2606.9518058868766</x:v>
      </x:c>
      <x:c r="N6683" s="267" t="n">
        <x:f>MAX(M6683-FARMER_HOURS,0)/TEMP_HOURS_PER_WORKER</x:f>
        <x:v>1.3103831985325531</x:v>
      </x:c>
      <x:c r="O6683" s="268" t="n">
        <x:f>I6683*TOMATO_PRICE+J6683*CARROT_PRICE+K6683*MESCLUN_PRICE</x:f>
        <x:v>104476</x:v>
      </x:c>
      <x:c r="P6683" s="268" t="n">
        <x:f>I6683*TOMATO_FERTILIZER+J6683*CARROT_FERTILIZER+K6683*MESCLUN_FERTILIZER</x:f>
        <x:v>13200</x:v>
      </x:c>
      <x:c r="Q6683" s="268" t="n">
        <x:f>MIN(M6683,FARMER_HOURS)*FARMER_RATE+MAX(M6683-FARMER_HOURS,0)*TEMP_RATE</x:f>
        <x:v>57759.57996331383</x:v>
      </x:c>
      <x:c r="R6683" s="268" t="n">
        <x:f>O6683-P6683-Q6683-FIXED_COST</x:f>
        <x:v>13516.42003668617</x:v>
      </x:c>
      <x:c r="S6683" s="139" t="str">
        <x:f>IF(AND(L6683&lt;=TOTAL_BED_CAP,N6683&lt;=TEMP_WORKER_CAP),"YES","NO")</x:f>
        <x:v>YES</x:v>
      </x:c>
      <x:c r="T6683" s="139" t="n">
        <x:f>IF(S6683="YES",R6683,-1E+99)</x:f>
        <x:v>13516.42003668617</x:v>
      </x:c>
    </x:row>
    <x:row r="6684">
      <x:c r="A6684" s="139"/>
      <x:c r="B6684" s="139"/>
      <x:c r="C6684" s="139"/>
      <x:c r="D6684" s="139"/>
      <x:c r="E6684" s="139"/>
      <x:c r="F6684" s="139"/>
      <x:c r="G6684" s="139"/>
      <x:c r="H6684" s="139"/>
      <x:c r="I6684" s="266" t="n">
        <x:f>INT((ROW()-ROW($I$46))/((CARROT_CAP+1)*(MESCLUN_CAP+1)))</x:f>
        <x:v>10</x:v>
      </x:c>
      <x:c r="J6684" s="266" t="n">
        <x:f>MOD(INT((ROW()-ROW($I$46))/(MESCLUN_CAP+1)),CARROT_CAP+1)</x:f>
        <x:v>4</x:v>
      </x:c>
      <x:c r="K6684" s="266" t="n">
        <x:f>MOD(ROW()-ROW($I$46),MESCLUN_CAP+1)</x:f>
        <x:v>4</x:v>
      </x:c>
      <x:c r="L6684" s="266" t="n">
        <x:f>SUM(I6684:K6684)</x:f>
        <x:v>18</x:v>
      </x:c>
      <x:c r="M6684" s="267" t="n">
        <x:f>I6684*TOMATO_HOURS*WEEKS*(1+TOMATO_DIM)^I6684+J6684*CARROT_HOURS*WEEKS*(1+CARROT_DIM)^J6684+K6684*MESCLUN_HOURS*WEEKS*(1+MESCLUN_DIM)^K6684</x:f>
        <x:v>2655.995921609533</x:v>
      </x:c>
      <x:c r="N6684" s="267" t="n">
        <x:f>MAX(M6684-FARMER_HOURS,0)/TEMP_HOURS_PER_WORKER</x:f>
        <x:v>1.3444416122288425</x:v>
      </x:c>
      <x:c r="O6684" s="268" t="n">
        <x:f>I6684*TOMATO_PRICE+J6684*CARROT_PRICE+K6684*MESCLUN_PRICE</x:f>
        <x:v>107176</x:v>
      </x:c>
      <x:c r="P6684" s="268" t="n">
        <x:f>I6684*TOMATO_FERTILIZER+J6684*CARROT_FERTILIZER+K6684*MESCLUN_FERTILIZER</x:f>
        <x:v>14080</x:v>
      </x:c>
      <x:c r="Q6684" s="268" t="n">
        <x:f>MIN(M6684,FARMER_HOURS)*FARMER_RATE+MAX(M6684-FARMER_HOURS,0)*TEMP_RATE</x:f>
        <x:v>58611.04030572106</x:v>
      </x:c>
      <x:c r="R6684" s="268" t="n">
        <x:f>O6684-P6684-Q6684-FIXED_COST</x:f>
        <x:v>14484.959694278943</x:v>
      </x:c>
      <x:c r="S6684" s="139" t="str">
        <x:f>IF(AND(L6684&lt;=TOTAL_BED_CAP,N6684&lt;=TEMP_WORKER_CAP),"YES","NO")</x:f>
        <x:v>YES</x:v>
      </x:c>
      <x:c r="T6684" s="139" t="n">
        <x:f>IF(S6684="YES",R6684,-1E+99)</x:f>
        <x:v>14484.959694278943</x:v>
      </x:c>
    </x:row>
    <x:row r="6685">
      <x:c r="A6685" s="139"/>
      <x:c r="B6685" s="139"/>
      <x:c r="C6685" s="139"/>
      <x:c r="D6685" s="139"/>
      <x:c r="E6685" s="139"/>
      <x:c r="F6685" s="139"/>
      <x:c r="G6685" s="139"/>
      <x:c r="H6685" s="139"/>
      <x:c r="I6685" s="266" t="n">
        <x:f>INT((ROW()-ROW($I$46))/((CARROT_CAP+1)*(MESCLUN_CAP+1)))</x:f>
        <x:v>10</x:v>
      </x:c>
      <x:c r="J6685" s="266" t="n">
        <x:f>MOD(INT((ROW()-ROW($I$46))/(MESCLUN_CAP+1)),CARROT_CAP+1)</x:f>
        <x:v>4</x:v>
      </x:c>
      <x:c r="K6685" s="266" t="n">
        <x:f>MOD(ROW()-ROW($I$46),MESCLUN_CAP+1)</x:f>
        <x:v>5</x:v>
      </x:c>
      <x:c r="L6685" s="266" t="n">
        <x:f>SUM(I6685:K6685)</x:f>
        <x:v>19</x:v>
      </x:c>
      <x:c r="M6685" s="267" t="n">
        <x:f>I6685*TOMATO_HOURS*WEEKS*(1+TOMATO_DIM)^I6685+J6685*CARROT_HOURS*WEEKS*(1+CARROT_DIM)^J6685+K6685*MESCLUN_HOURS*WEEKS*(1+MESCLUN_DIM)^K6685</x:f>
        <x:v>2706.2442455307364</x:v>
      </x:c>
      <x:c r="N6685" s="267" t="n">
        <x:f>MAX(M6685-FARMER_HOURS,0)/TEMP_HOURS_PER_WORKER</x:f>
        <x:v>1.379336281618567</x:v>
      </x:c>
      <x:c r="O6685" s="268" t="n">
        <x:f>I6685*TOMATO_PRICE+J6685*CARROT_PRICE+K6685*MESCLUN_PRICE</x:f>
        <x:v>109876</x:v>
      </x:c>
      <x:c r="P6685" s="268" t="n">
        <x:f>I6685*TOMATO_FERTILIZER+J6685*CARROT_FERTILIZER+K6685*MESCLUN_FERTILIZER</x:f>
        <x:v>14960</x:v>
      </x:c>
      <x:c r="Q6685" s="268" t="n">
        <x:f>MIN(M6685,FARMER_HOURS)*FARMER_RATE+MAX(M6685-FARMER_HOURS,0)*TEMP_RATE</x:f>
        <x:v>59483.407040464175</x:v>
      </x:c>
      <x:c r="R6685" s="268" t="n">
        <x:f>O6685-P6685-Q6685-FIXED_COST</x:f>
        <x:v>15432.592959535825</x:v>
      </x:c>
      <x:c r="S6685" s="139" t="str">
        <x:f>IF(AND(L6685&lt;=TOTAL_BED_CAP,N6685&lt;=TEMP_WORKER_CAP),"YES","NO")</x:f>
        <x:v>YES</x:v>
      </x:c>
      <x:c r="T6685" s="139" t="n">
        <x:f>IF(S6685="YES",R6685,-1E+99)</x:f>
        <x:v>15432.592959535825</x:v>
      </x:c>
    </x:row>
    <x:row r="6686">
      <x:c r="A6686" s="139"/>
      <x:c r="B6686" s="139"/>
      <x:c r="C6686" s="139"/>
      <x:c r="D6686" s="139"/>
      <x:c r="E6686" s="139"/>
      <x:c r="F6686" s="139"/>
      <x:c r="G6686" s="139"/>
      <x:c r="H6686" s="139"/>
      <x:c r="I6686" s="266" t="n">
        <x:f>INT((ROW()-ROW($I$46))/((CARROT_CAP+1)*(MESCLUN_CAP+1)))</x:f>
        <x:v>10</x:v>
      </x:c>
      <x:c r="J6686" s="266" t="n">
        <x:f>MOD(INT((ROW()-ROW($I$46))/(MESCLUN_CAP+1)),CARROT_CAP+1)</x:f>
        <x:v>4</x:v>
      </x:c>
      <x:c r="K6686" s="266" t="n">
        <x:f>MOD(ROW()-ROW($I$46),MESCLUN_CAP+1)</x:f>
        <x:v>6</x:v>
      </x:c>
      <x:c r="L6686" s="266" t="n">
        <x:f>SUM(I6686:K6686)</x:f>
        <x:v>20</x:v>
      </x:c>
      <x:c r="M6686" s="267" t="n">
        <x:f>I6686*TOMATO_HOURS*WEEKS*(1+TOMATO_DIM)^I6686+J6686*CARROT_HOURS*WEEKS*(1+CARROT_DIM)^J6686+K6686*MESCLUN_HOURS*WEEKS*(1+MESCLUN_DIM)^K6686</x:f>
        <x:v>2757.7192197123695</x:v>
      </x:c>
      <x:c r="N6686" s="267" t="n">
        <x:f>MAX(M6686-FARMER_HOURS,0)/TEMP_HOURS_PER_WORKER</x:f>
        <x:v>1.4150827914669233</x:v>
      </x:c>
      <x:c r="O6686" s="268" t="n">
        <x:f>I6686*TOMATO_PRICE+J6686*CARROT_PRICE+K6686*MESCLUN_PRICE</x:f>
        <x:v>112576</x:v>
      </x:c>
      <x:c r="P6686" s="268" t="n">
        <x:f>I6686*TOMATO_FERTILIZER+J6686*CARROT_FERTILIZER+K6686*MESCLUN_FERTILIZER</x:f>
        <x:v>15840</x:v>
      </x:c>
      <x:c r="Q6686" s="268" t="n">
        <x:f>MIN(M6686,FARMER_HOURS)*FARMER_RATE+MAX(M6686-FARMER_HOURS,0)*TEMP_RATE</x:f>
        <x:v>60377.069786673084</x:v>
      </x:c>
      <x:c r="R6686" s="268" t="n">
        <x:f>O6686-P6686-Q6686-FIXED_COST</x:f>
        <x:v>16358.930213326916</x:v>
      </x:c>
      <x:c r="S6686" s="139" t="str">
        <x:f>IF(AND(L6686&lt;=TOTAL_BED_CAP,N6686&lt;=TEMP_WORKER_CAP),"YES","NO")</x:f>
        <x:v>YES</x:v>
      </x:c>
      <x:c r="T6686" s="139" t="n">
        <x:f>IF(S6686="YES",R6686,-1E+99)</x:f>
        <x:v>16358.930213326916</x:v>
      </x:c>
    </x:row>
    <x:row r="6687">
      <x:c r="A6687" s="139"/>
      <x:c r="B6687" s="139"/>
      <x:c r="C6687" s="139"/>
      <x:c r="D6687" s="139"/>
      <x:c r="E6687" s="139"/>
      <x:c r="F6687" s="139"/>
      <x:c r="G6687" s="139"/>
      <x:c r="H6687" s="139"/>
      <x:c r="I6687" s="266" t="n">
        <x:f>INT((ROW()-ROW($I$46))/((CARROT_CAP+1)*(MESCLUN_CAP+1)))</x:f>
        <x:v>10</x:v>
      </x:c>
      <x:c r="J6687" s="266" t="n">
        <x:f>MOD(INT((ROW()-ROW($I$46))/(MESCLUN_CAP+1)),CARROT_CAP+1)</x:f>
        <x:v>4</x:v>
      </x:c>
      <x:c r="K6687" s="266" t="n">
        <x:f>MOD(ROW()-ROW($I$46),MESCLUN_CAP+1)</x:f>
        <x:v>7</x:v>
      </x:c>
      <x:c r="L6687" s="266" t="n">
        <x:f>SUM(I6687:K6687)</x:f>
        <x:v>21</x:v>
      </x:c>
      <x:c r="M6687" s="267" t="n">
        <x:f>I6687*TOMATO_HOURS*WEEKS*(1+TOMATO_DIM)^I6687+J6687*CARROT_HOURS*WEEKS*(1+CARROT_DIM)^J6687+K6687*MESCLUN_HOURS*WEEKS*(1+MESCLUN_DIM)^K6687</x:f>
        <x:v>2810.44365911033</x:v>
      </x:c>
      <x:c r="N6687" s="267" t="n">
        <x:f>MAX(M6687-FARMER_HOURS,0)/TEMP_HOURS_PER_WORKER</x:f>
        <x:v>1.4516969854932846</x:v>
      </x:c>
      <x:c r="O6687" s="268" t="n">
        <x:f>I6687*TOMATO_PRICE+J6687*CARROT_PRICE+K6687*MESCLUN_PRICE</x:f>
        <x:v>115276</x:v>
      </x:c>
      <x:c r="P6687" s="268" t="n">
        <x:f>I6687*TOMATO_FERTILIZER+J6687*CARROT_FERTILIZER+K6687*MESCLUN_FERTILIZER</x:f>
        <x:v>16720</x:v>
      </x:c>
      <x:c r="Q6687" s="268" t="n">
        <x:f>MIN(M6687,FARMER_HOURS)*FARMER_RATE+MAX(M6687-FARMER_HOURS,0)*TEMP_RATE</x:f>
        <x:v>61292.424637332115</x:v>
      </x:c>
      <x:c r="R6687" s="268" t="n">
        <x:f>O6687-P6687-Q6687-FIXED_COST</x:f>
        <x:v>17263.575362667885</x:v>
      </x:c>
      <x:c r="S6687" s="139" t="str">
        <x:f>IF(AND(L6687&lt;=TOTAL_BED_CAP,N6687&lt;=TEMP_WORKER_CAP),"YES","NO")</x:f>
        <x:v>YES</x:v>
      </x:c>
      <x:c r="T6687" s="139" t="n">
        <x:f>IF(S6687="YES",R6687,-1E+99)</x:f>
        <x:v>17263.575362667885</x:v>
      </x:c>
    </x:row>
    <x:row r="6688">
      <x:c r="A6688" s="139"/>
      <x:c r="B6688" s="139"/>
      <x:c r="C6688" s="139"/>
      <x:c r="D6688" s="139"/>
      <x:c r="E6688" s="139"/>
      <x:c r="F6688" s="139"/>
      <x:c r="G6688" s="139"/>
      <x:c r="H6688" s="139"/>
      <x:c r="I6688" s="266" t="n">
        <x:f>INT((ROW()-ROW($I$46))/((CARROT_CAP+1)*(MESCLUN_CAP+1)))</x:f>
        <x:v>10</x:v>
      </x:c>
      <x:c r="J6688" s="266" t="n">
        <x:f>MOD(INT((ROW()-ROW($I$46))/(MESCLUN_CAP+1)),CARROT_CAP+1)</x:f>
        <x:v>4</x:v>
      </x:c>
      <x:c r="K6688" s="266" t="n">
        <x:f>MOD(ROW()-ROW($I$46),MESCLUN_CAP+1)</x:f>
        <x:v>8</x:v>
      </x:c>
      <x:c r="L6688" s="266" t="n">
        <x:f>SUM(I6688:K6688)</x:f>
        <x:v>22</x:v>
      </x:c>
      <x:c r="M6688" s="267" t="n">
        <x:f>I6688*TOMATO_HOURS*WEEKS*(1+TOMATO_DIM)^I6688+J6688*CARROT_HOURS*WEEKS*(1+CARROT_DIM)^J6688+K6688*MESCLUN_HOURS*WEEKS*(1+MESCLUN_DIM)^K6688</x:f>
        <x:v>2864.44075739031</x:v>
      </x:c>
      <x:c r="N6688" s="267" t="n">
        <x:f>MAX(M6688-FARMER_HOURS,0)/TEMP_HOURS_PER_WORKER</x:f>
        <x:v>1.4891949704099374</x:v>
      </x:c>
      <x:c r="O6688" s="268" t="n">
        <x:f>I6688*TOMATO_PRICE+J6688*CARROT_PRICE+K6688*MESCLUN_PRICE</x:f>
        <x:v>117976</x:v>
      </x:c>
      <x:c r="P6688" s="268" t="n">
        <x:f>I6688*TOMATO_FERTILIZER+J6688*CARROT_FERTILIZER+K6688*MESCLUN_FERTILIZER</x:f>
        <x:v>17600</x:v>
      </x:c>
      <x:c r="Q6688" s="268" t="n">
        <x:f>MIN(M6688,FARMER_HOURS)*FARMER_RATE+MAX(M6688-FARMER_HOURS,0)*TEMP_RATE</x:f>
        <x:v>62229.874260248434</x:v>
      </x:c>
      <x:c r="R6688" s="268" t="n">
        <x:f>O6688-P6688-Q6688-FIXED_COST</x:f>
        <x:v>18146.125739751566</x:v>
      </x:c>
      <x:c r="S6688" s="139" t="str">
        <x:f>IF(AND(L6688&lt;=TOTAL_BED_CAP,N6688&lt;=TEMP_WORKER_CAP),"YES","NO")</x:f>
        <x:v>YES</x:v>
      </x:c>
      <x:c r="T6688" s="139" t="n">
        <x:f>IF(S6688="YES",R6688,-1E+99)</x:f>
        <x:v>18146.125739751566</x:v>
      </x:c>
    </x:row>
    <x:row r="6689">
      <x:c r="A6689" s="139"/>
      <x:c r="B6689" s="139"/>
      <x:c r="C6689" s="139"/>
      <x:c r="D6689" s="139"/>
      <x:c r="E6689" s="139"/>
      <x:c r="F6689" s="139"/>
      <x:c r="G6689" s="139"/>
      <x:c r="H6689" s="139"/>
      <x:c r="I6689" s="266" t="n">
        <x:f>INT((ROW()-ROW($I$46))/((CARROT_CAP+1)*(MESCLUN_CAP+1)))</x:f>
        <x:v>10</x:v>
      </x:c>
      <x:c r="J6689" s="266" t="n">
        <x:f>MOD(INT((ROW()-ROW($I$46))/(MESCLUN_CAP+1)),CARROT_CAP+1)</x:f>
        <x:v>4</x:v>
      </x:c>
      <x:c r="K6689" s="266" t="n">
        <x:f>MOD(ROW()-ROW($I$46),MESCLUN_CAP+1)</x:f>
        <x:v>9</x:v>
      </x:c>
      <x:c r="L6689" s="266" t="n">
        <x:f>SUM(I6689:K6689)</x:f>
        <x:v>23</x:v>
      </x:c>
      <x:c r="M6689" s="267" t="n">
        <x:f>I6689*TOMATO_HOURS*WEEKS*(1+TOMATO_DIM)^I6689+J6689*CARROT_HOURS*WEEKS*(1+CARROT_DIM)^J6689+K6689*MESCLUN_HOURS*WEEKS*(1+MESCLUN_DIM)^K6689</x:f>
        <x:v>2919.7340928307044</x:v>
      </x:c>
      <x:c r="N6689" s="267" t="n">
        <x:f>MAX(M6689-FARMER_HOURS,0)/TEMP_HOURS_PER_WORKER</x:f>
        <x:v>1.5275931200213224</x:v>
      </x:c>
      <x:c r="O6689" s="268" t="n">
        <x:f>I6689*TOMATO_PRICE+J6689*CARROT_PRICE+K6689*MESCLUN_PRICE</x:f>
        <x:v>120676</x:v>
      </x:c>
      <x:c r="P6689" s="268" t="n">
        <x:f>I6689*TOMATO_FERTILIZER+J6689*CARROT_FERTILIZER+K6689*MESCLUN_FERTILIZER</x:f>
        <x:v>18480</x:v>
      </x:c>
      <x:c r="Q6689" s="268" t="n">
        <x:f>MIN(M6689,FARMER_HOURS)*FARMER_RATE+MAX(M6689-FARMER_HOURS,0)*TEMP_RATE</x:f>
        <x:v>63189.82800053306</x:v>
      </x:c>
      <x:c r="R6689" s="268" t="n">
        <x:f>O6689-P6689-Q6689-FIXED_COST</x:f>
        <x:v>19006.17199946694</x:v>
      </x:c>
      <x:c r="S6689" s="139" t="str">
        <x:f>IF(AND(L6689&lt;=TOTAL_BED_CAP,N6689&lt;=TEMP_WORKER_CAP),"YES","NO")</x:f>
        <x:v>YES</x:v>
      </x:c>
      <x:c r="T6689" s="139" t="n">
        <x:f>IF(S6689="YES",R6689,-1E+99)</x:f>
        <x:v>19006.17199946694</x:v>
      </x:c>
    </x:row>
    <x:row r="6690">
      <x:c r="A6690" s="139"/>
      <x:c r="B6690" s="139"/>
      <x:c r="C6690" s="139"/>
      <x:c r="D6690" s="139"/>
      <x:c r="E6690" s="139"/>
      <x:c r="F6690" s="139"/>
      <x:c r="G6690" s="139"/>
      <x:c r="H6690" s="139"/>
      <x:c r="I6690" s="266" t="n">
        <x:f>INT((ROW()-ROW($I$46))/((CARROT_CAP+1)*(MESCLUN_CAP+1)))</x:f>
        <x:v>10</x:v>
      </x:c>
      <x:c r="J6690" s="266" t="n">
        <x:f>MOD(INT((ROW()-ROW($I$46))/(MESCLUN_CAP+1)),CARROT_CAP+1)</x:f>
        <x:v>4</x:v>
      </x:c>
      <x:c r="K6690" s="266" t="n">
        <x:f>MOD(ROW()-ROW($I$46),MESCLUN_CAP+1)</x:f>
        <x:v>10</x:v>
      </x:c>
      <x:c r="L6690" s="266" t="n">
        <x:f>SUM(I6690:K6690)</x:f>
        <x:v>24</x:v>
      </x:c>
      <x:c r="M6690" s="267" t="n">
        <x:f>I6690*TOMATO_HOURS*WEEKS*(1+TOMATO_DIM)^I6690+J6690*CARROT_HOURS*WEEKS*(1+CARROT_DIM)^J6690+K6690*MESCLUN_HOURS*WEEKS*(1+MESCLUN_DIM)^K6690</x:f>
        <x:v>2976.3476343139173</x:v>
      </x:c>
      <x:c r="N6690" s="267" t="n">
        <x:f>MAX(M6690-FARMER_HOURS,0)/TEMP_HOURS_PER_WORKER</x:f>
        <x:v>1.5669080793846648</x:v>
      </x:c>
      <x:c r="O6690" s="268" t="n">
        <x:f>I6690*TOMATO_PRICE+J6690*CARROT_PRICE+K6690*MESCLUN_PRICE</x:f>
        <x:v>123376</x:v>
      </x:c>
      <x:c r="P6690" s="268" t="n">
        <x:f>I6690*TOMATO_FERTILIZER+J6690*CARROT_FERTILIZER+K6690*MESCLUN_FERTILIZER</x:f>
        <x:v>19360</x:v>
      </x:c>
      <x:c r="Q6690" s="268" t="n">
        <x:f>MIN(M6690,FARMER_HOURS)*FARMER_RATE+MAX(M6690-FARMER_HOURS,0)*TEMP_RATE</x:f>
        <x:v>64172.70198461662</x:v>
      </x:c>
      <x:c r="R6690" s="268" t="n">
        <x:f>O6690-P6690-Q6690-FIXED_COST</x:f>
        <x:v>19843.298015383378</x:v>
      </x:c>
      <x:c r="S6690" s="139" t="str">
        <x:f>IF(AND(L6690&lt;=TOTAL_BED_CAP,N6690&lt;=TEMP_WORKER_CAP),"YES","NO")</x:f>
        <x:v>YES</x:v>
      </x:c>
      <x:c r="T6690" s="139" t="n">
        <x:f>IF(S6690="YES",R6690,-1E+99)</x:f>
        <x:v>19843.298015383378</x:v>
      </x:c>
    </x:row>
    <x:row r="6691">
      <x:c r="A6691" s="139"/>
      <x:c r="B6691" s="139"/>
      <x:c r="C6691" s="139"/>
      <x:c r="D6691" s="139"/>
      <x:c r="E6691" s="139"/>
      <x:c r="F6691" s="139"/>
      <x:c r="G6691" s="139"/>
      <x:c r="H6691" s="139"/>
      <x:c r="I6691" s="266" t="n">
        <x:f>INT((ROW()-ROW($I$46))/((CARROT_CAP+1)*(MESCLUN_CAP+1)))</x:f>
        <x:v>10</x:v>
      </x:c>
      <x:c r="J6691" s="266" t="n">
        <x:f>MOD(INT((ROW()-ROW($I$46))/(MESCLUN_CAP+1)),CARROT_CAP+1)</x:f>
        <x:v>4</x:v>
      </x:c>
      <x:c r="K6691" s="266" t="n">
        <x:f>MOD(ROW()-ROW($I$46),MESCLUN_CAP+1)</x:f>
        <x:v>11</x:v>
      </x:c>
      <x:c r="L6691" s="266" t="n">
        <x:f>SUM(I6691:K6691)</x:f>
        <x:v>25</x:v>
      </x:c>
      <x:c r="M6691" s="267" t="n">
        <x:f>I6691*TOMATO_HOURS*WEEKS*(1+TOMATO_DIM)^I6691+J6691*CARROT_HOURS*WEEKS*(1+CARROT_DIM)^J6691+K6691*MESCLUN_HOURS*WEEKS*(1+MESCLUN_DIM)^K6691</x:f>
        <x:v>3034.3057474073566</x:v>
      </x:c>
      <x:c r="N6691" s="267" t="n">
        <x:f>MAX(M6691-FARMER_HOURS,0)/TEMP_HOURS_PER_WORKER</x:f>
        <x:v>1.6071567690328865</x:v>
      </x:c>
      <x:c r="O6691" s="268" t="n">
        <x:f>I6691*TOMATO_PRICE+J6691*CARROT_PRICE+K6691*MESCLUN_PRICE</x:f>
        <x:v>126076</x:v>
      </x:c>
      <x:c r="P6691" s="268" t="n">
        <x:f>I6691*TOMATO_FERTILIZER+J6691*CARROT_FERTILIZER+K6691*MESCLUN_FERTILIZER</x:f>
        <x:v>20240</x:v>
      </x:c>
      <x:c r="Q6691" s="268" t="n">
        <x:f>MIN(M6691,FARMER_HOURS)*FARMER_RATE+MAX(M6691-FARMER_HOURS,0)*TEMP_RATE</x:f>
        <x:v>65178.91922582217</x:v>
      </x:c>
      <x:c r="R6691" s="268" t="n">
        <x:f>O6691-P6691-Q6691-FIXED_COST</x:f>
        <x:v>20657.080774177834</x:v>
      </x:c>
      <x:c r="S6691" s="139" t="str">
        <x:f>IF(AND(L6691&lt;=TOTAL_BED_CAP,N6691&lt;=TEMP_WORKER_CAP),"YES","NO")</x:f>
        <x:v>YES</x:v>
      </x:c>
      <x:c r="T6691" s="139" t="n">
        <x:f>IF(S6691="YES",R6691,-1E+99)</x:f>
        <x:v>20657.080774177834</x:v>
      </x:c>
    </x:row>
    <x:row r="6692">
      <x:c r="A6692" s="139"/>
      <x:c r="B6692" s="139"/>
      <x:c r="C6692" s="139"/>
      <x:c r="D6692" s="139"/>
      <x:c r="E6692" s="139"/>
      <x:c r="F6692" s="139"/>
      <x:c r="G6692" s="139"/>
      <x:c r="H6692" s="139"/>
      <x:c r="I6692" s="266" t="n">
        <x:f>INT((ROW()-ROW($I$46))/((CARROT_CAP+1)*(MESCLUN_CAP+1)))</x:f>
        <x:v>10</x:v>
      </x:c>
      <x:c r="J6692" s="266" t="n">
        <x:f>MOD(INT((ROW()-ROW($I$46))/(MESCLUN_CAP+1)),CARROT_CAP+1)</x:f>
        <x:v>4</x:v>
      </x:c>
      <x:c r="K6692" s="266" t="n">
        <x:f>MOD(ROW()-ROW($I$46),MESCLUN_CAP+1)</x:f>
        <x:v>12</x:v>
      </x:c>
      <x:c r="L6692" s="266" t="n">
        <x:f>SUM(I6692:K6692)</x:f>
        <x:v>26</x:v>
      </x:c>
      <x:c r="M6692" s="267" t="n">
        <x:f>I6692*TOMATO_HOURS*WEEKS*(1+TOMATO_DIM)^I6692+J6692*CARROT_HOURS*WEEKS*(1+CARROT_DIM)^J6692+K6692*MESCLUN_HOURS*WEEKS*(1+MESCLUN_DIM)^K6692</x:f>
        <x:v>3093.6332005354207</x:v>
      </x:c>
      <x:c r="N6692" s="267" t="n">
        <x:f>MAX(M6692-FARMER_HOURS,0)/TEMP_HOURS_PER_WORKER</x:f>
        <x:v>1.6483563892607087</x:v>
      </x:c>
      <x:c r="O6692" s="268" t="n">
        <x:f>I6692*TOMATO_PRICE+J6692*CARROT_PRICE+K6692*MESCLUN_PRICE</x:f>
        <x:v>128776</x:v>
      </x:c>
      <x:c r="P6692" s="268" t="n">
        <x:f>I6692*TOMATO_FERTILIZER+J6692*CARROT_FERTILIZER+K6692*MESCLUN_FERTILIZER</x:f>
        <x:v>21120</x:v>
      </x:c>
      <x:c r="Q6692" s="268" t="n">
        <x:f>MIN(M6692,FARMER_HOURS)*FARMER_RATE+MAX(M6692-FARMER_HOURS,0)*TEMP_RATE</x:f>
        <x:v>66208.90973151772</x:v>
      </x:c>
      <x:c r="R6692" s="268" t="n">
        <x:f>O6692-P6692-Q6692-FIXED_COST</x:f>
        <x:v>21447.09026848228</x:v>
      </x:c>
      <x:c r="S6692" s="139" t="str">
        <x:f>IF(AND(L6692&lt;=TOTAL_BED_CAP,N6692&lt;=TEMP_WORKER_CAP),"YES","NO")</x:f>
        <x:v>YES</x:v>
      </x:c>
      <x:c r="T6692" s="139" t="n">
        <x:f>IF(S6692="YES",R6692,-1E+99)</x:f>
        <x:v>21447.09026848228</x:v>
      </x:c>
    </x:row>
    <x:row r="6693">
      <x:c r="A6693" s="139"/>
      <x:c r="B6693" s="139"/>
      <x:c r="C6693" s="139"/>
      <x:c r="D6693" s="139"/>
      <x:c r="E6693" s="139"/>
      <x:c r="F6693" s="139"/>
      <x:c r="G6693" s="139"/>
      <x:c r="H6693" s="139"/>
      <x:c r="I6693" s="266" t="n">
        <x:f>INT((ROW()-ROW($I$46))/((CARROT_CAP+1)*(MESCLUN_CAP+1)))</x:f>
        <x:v>10</x:v>
      </x:c>
      <x:c r="J6693" s="266" t="n">
        <x:f>MOD(INT((ROW()-ROW($I$46))/(MESCLUN_CAP+1)),CARROT_CAP+1)</x:f>
        <x:v>4</x:v>
      </x:c>
      <x:c r="K6693" s="266" t="n">
        <x:f>MOD(ROW()-ROW($I$46),MESCLUN_CAP+1)</x:f>
        <x:v>13</x:v>
      </x:c>
      <x:c r="L6693" s="266" t="n">
        <x:f>SUM(I6693:K6693)</x:f>
        <x:v>27</x:v>
      </x:c>
      <x:c r="M6693" s="267" t="n">
        <x:f>I6693*TOMATO_HOURS*WEEKS*(1+TOMATO_DIM)^I6693+J6693*CARROT_HOURS*WEEKS*(1+CARROT_DIM)^J6693+K6693*MESCLUN_HOURS*WEEKS*(1+MESCLUN_DIM)^K6693</x:f>
        <x:v>3154.355171243805</x:v>
      </x:c>
      <x:c r="N6693" s="267" t="n">
        <x:f>MAX(M6693-FARMER_HOURS,0)/TEMP_HOURS_PER_WORKER</x:f>
        <x:v>1.6905244244748647</x:v>
      </x:c>
      <x:c r="O6693" s="268" t="n">
        <x:f>I6693*TOMATO_PRICE+J6693*CARROT_PRICE+K6693*MESCLUN_PRICE</x:f>
        <x:v>131476</x:v>
      </x:c>
      <x:c r="P6693" s="268" t="n">
        <x:f>I6693*TOMATO_FERTILIZER+J6693*CARROT_FERTILIZER+K6693*MESCLUN_FERTILIZER</x:f>
        <x:v>22000</x:v>
      </x:c>
      <x:c r="Q6693" s="268" t="n">
        <x:f>MIN(M6693,FARMER_HOURS)*FARMER_RATE+MAX(M6693-FARMER_HOURS,0)*TEMP_RATE</x:f>
        <x:v>67263.11061187161</x:v>
      </x:c>
      <x:c r="R6693" s="268" t="n">
        <x:f>O6693-P6693-Q6693-FIXED_COST</x:f>
        <x:v>22212.889388128388</x:v>
      </x:c>
      <x:c r="S6693" s="139" t="str">
        <x:f>IF(AND(L6693&lt;=TOTAL_BED_CAP,N6693&lt;=TEMP_WORKER_CAP),"YES","NO")</x:f>
        <x:v>YES</x:v>
      </x:c>
      <x:c r="T6693" s="139" t="n">
        <x:f>IF(S6693="YES",R6693,-1E+99)</x:f>
        <x:v>22212.889388128388</x:v>
      </x:c>
    </x:row>
    <x:row r="6694">
      <x:c r="A6694" s="139"/>
      <x:c r="B6694" s="139"/>
      <x:c r="C6694" s="139"/>
      <x:c r="D6694" s="139"/>
      <x:c r="E6694" s="139"/>
      <x:c r="F6694" s="139"/>
      <x:c r="G6694" s="139"/>
      <x:c r="H6694" s="139"/>
      <x:c r="I6694" s="266" t="n">
        <x:f>INT((ROW()-ROW($I$46))/((CARROT_CAP+1)*(MESCLUN_CAP+1)))</x:f>
        <x:v>10</x:v>
      </x:c>
      <x:c r="J6694" s="266" t="n">
        <x:f>MOD(INT((ROW()-ROW($I$46))/(MESCLUN_CAP+1)),CARROT_CAP+1)</x:f>
        <x:v>4</x:v>
      </x:c>
      <x:c r="K6694" s="266" t="n">
        <x:f>MOD(ROW()-ROW($I$46),MESCLUN_CAP+1)</x:f>
        <x:v>14</x:v>
      </x:c>
      <x:c r="L6694" s="266" t="n">
        <x:f>SUM(I6694:K6694)</x:f>
        <x:v>28</x:v>
      </x:c>
      <x:c r="M6694" s="267" t="n">
        <x:f>I6694*TOMATO_HOURS*WEEKS*(1+TOMATO_DIM)^I6694+J6694*CARROT_HOURS*WEEKS*(1+CARROT_DIM)^J6694+K6694*MESCLUN_HOURS*WEEKS*(1+MESCLUN_DIM)^K6694</x:f>
        <x:v>3216.4972525574663</x:v>
      </x:c>
      <x:c r="N6694" s="267" t="n">
        <x:f>MAX(M6694-FARMER_HOURS,0)/TEMP_HOURS_PER_WORKER</x:f>
        <x:v>1.7336786476093515</x:v>
      </x:c>
      <x:c r="O6694" s="268" t="n">
        <x:f>I6694*TOMATO_PRICE+J6694*CARROT_PRICE+K6694*MESCLUN_PRICE</x:f>
        <x:v>134176</x:v>
      </x:c>
      <x:c r="P6694" s="268" t="n">
        <x:f>I6694*TOMATO_FERTILIZER+J6694*CARROT_FERTILIZER+K6694*MESCLUN_FERTILIZER</x:f>
        <x:v>22880</x:v>
      </x:c>
      <x:c r="Q6694" s="268" t="n">
        <x:f>MIN(M6694,FARMER_HOURS)*FARMER_RATE+MAX(M6694-FARMER_HOURS,0)*TEMP_RATE</x:f>
        <x:v>68341.9661902338</x:v>
      </x:c>
      <x:c r="R6694" s="268" t="n">
        <x:f>O6694-P6694-Q6694-FIXED_COST</x:f>
        <x:v>22954.033809766202</x:v>
      </x:c>
      <x:c r="S6694" s="139" t="str">
        <x:f>IF(AND(L6694&lt;=TOTAL_BED_CAP,N6694&lt;=TEMP_WORKER_CAP),"YES","NO")</x:f>
        <x:v>YES</x:v>
      </x:c>
      <x:c r="T6694" s="139" t="n">
        <x:f>IF(S6694="YES",R6694,-1E+99)</x:f>
        <x:v>22954.033809766202</x:v>
      </x:c>
    </x:row>
    <x:row r="6695">
      <x:c r="A6695" s="139"/>
      <x:c r="B6695" s="139"/>
      <x:c r="C6695" s="139"/>
      <x:c r="D6695" s="139"/>
      <x:c r="E6695" s="139"/>
      <x:c r="F6695" s="139"/>
      <x:c r="G6695" s="139"/>
      <x:c r="H6695" s="139"/>
      <x:c r="I6695" s="266" t="n">
        <x:f>INT((ROW()-ROW($I$46))/((CARROT_CAP+1)*(MESCLUN_CAP+1)))</x:f>
        <x:v>10</x:v>
      </x:c>
      <x:c r="J6695" s="266" t="n">
        <x:f>MOD(INT((ROW()-ROW($I$46))/(MESCLUN_CAP+1)),CARROT_CAP+1)</x:f>
        <x:v>4</x:v>
      </x:c>
      <x:c r="K6695" s="266" t="n">
        <x:f>MOD(ROW()-ROW($I$46),MESCLUN_CAP+1)</x:f>
        <x:v>15</x:v>
      </x:c>
      <x:c r="L6695" s="266" t="n">
        <x:f>SUM(I6695:K6695)</x:f>
        <x:v>29</x:v>
      </x:c>
      <x:c r="M6695" s="267" t="n">
        <x:f>I6695*TOMATO_HOURS*WEEKS*(1+TOMATO_DIM)^I6695+J6695*CARROT_HOURS*WEEKS*(1+CARROT_DIM)^J6695+K6695*MESCLUN_HOURS*WEEKS*(1+MESCLUN_DIM)^K6695</x:f>
        <x:v>3280.0854594336124</x:v>
      </x:c>
      <x:c r="N6695" s="267" t="n">
        <x:f>MAX(M6695-FARMER_HOURS,0)/TEMP_HOURS_PER_WORKER</x:f>
        <x:v>1.7778371246066753</x:v>
      </x:c>
      <x:c r="O6695" s="268" t="n">
        <x:f>I6695*TOMATO_PRICE+J6695*CARROT_PRICE+K6695*MESCLUN_PRICE</x:f>
        <x:v>136876</x:v>
      </x:c>
      <x:c r="P6695" s="268" t="n">
        <x:f>I6695*TOMATO_FERTILIZER+J6695*CARROT_FERTILIZER+K6695*MESCLUN_FERTILIZER</x:f>
        <x:v>23760</x:v>
      </x:c>
      <x:c r="Q6695" s="268" t="n">
        <x:f>MIN(M6695,FARMER_HOURS)*FARMER_RATE+MAX(M6695-FARMER_HOURS,0)*TEMP_RATE</x:f>
        <x:v>69445.92811516688</x:v>
      </x:c>
      <x:c r="R6695" s="268" t="n">
        <x:f>O6695-P6695-Q6695-FIXED_COST</x:f>
        <x:v>23670.071884833116</x:v>
      </x:c>
      <x:c r="S6695" s="139" t="str">
        <x:f>IF(AND(L6695&lt;=TOTAL_BED_CAP,N6695&lt;=TEMP_WORKER_CAP),"YES","NO")</x:f>
        <x:v>YES</x:v>
      </x:c>
      <x:c r="T6695" s="139" t="n">
        <x:f>IF(S6695="YES",R6695,-1E+99)</x:f>
        <x:v>23670.071884833116</x:v>
      </x:c>
    </x:row>
    <x:row r="6696">
      <x:c r="A6696" s="139"/>
      <x:c r="B6696" s="139"/>
      <x:c r="C6696" s="139"/>
      <x:c r="D6696" s="139"/>
      <x:c r="E6696" s="139"/>
      <x:c r="F6696" s="139"/>
      <x:c r="G6696" s="139"/>
      <x:c r="H6696" s="139"/>
      <x:c r="I6696" s="266" t="n">
        <x:f>INT((ROW()-ROW($I$46))/((CARROT_CAP+1)*(MESCLUN_CAP+1)))</x:f>
        <x:v>10</x:v>
      </x:c>
      <x:c r="J6696" s="266" t="n">
        <x:f>MOD(INT((ROW()-ROW($I$46))/(MESCLUN_CAP+1)),CARROT_CAP+1)</x:f>
        <x:v>4</x:v>
      </x:c>
      <x:c r="K6696" s="266" t="n">
        <x:f>MOD(ROW()-ROW($I$46),MESCLUN_CAP+1)</x:f>
        <x:v>16</x:v>
      </x:c>
      <x:c r="L6696" s="266" t="n">
        <x:f>SUM(I6696:K6696)</x:f>
        <x:v>30</x:v>
      </x:c>
      <x:c r="M6696" s="267" t="n">
        <x:f>I6696*TOMATO_HOURS*WEEKS*(1+TOMATO_DIM)^I6696+J6696*CARROT_HOURS*WEEKS*(1+CARROT_DIM)^J6696+K6696*MESCLUN_HOURS*WEEKS*(1+MESCLUN_DIM)^K6696</x:f>
        <x:v>3345.1462353111015</x:v>
      </x:c>
      <x:c r="N6696" s="267" t="n">
        <x:f>MAX(M6696-FARMER_HOURS,0)/TEMP_HOURS_PER_WORKER</x:f>
        <x:v>1.8230182189660427</x:v>
      </x:c>
      <x:c r="O6696" s="268" t="n">
        <x:f>I6696*TOMATO_PRICE+J6696*CARROT_PRICE+K6696*MESCLUN_PRICE</x:f>
        <x:v>139576</x:v>
      </x:c>
      <x:c r="P6696" s="268" t="n">
        <x:f>I6696*TOMATO_FERTILIZER+J6696*CARROT_FERTILIZER+K6696*MESCLUN_FERTILIZER</x:f>
        <x:v>24640</x:v>
      </x:c>
      <x:c r="Q6696" s="268" t="n">
        <x:f>MIN(M6696,FARMER_HOURS)*FARMER_RATE+MAX(M6696-FARMER_HOURS,0)*TEMP_RATE</x:f>
        <x:v>70575.45547415107</x:v>
      </x:c>
      <x:c r="R6696" s="268" t="n">
        <x:f>O6696-P6696-Q6696-FIXED_COST</x:f>
        <x:v>24360.544525848934</x:v>
      </x:c>
      <x:c r="S6696" s="139" t="str">
        <x:f>IF(AND(L6696&lt;=TOTAL_BED_CAP,N6696&lt;=TEMP_WORKER_CAP),"YES","NO")</x:f>
        <x:v>YES</x:v>
      </x:c>
      <x:c r="T6696" s="139" t="n">
        <x:f>IF(S6696="YES",R6696,-1E+99)</x:f>
        <x:v>24360.544525848934</x:v>
      </x:c>
    </x:row>
    <x:row r="6697">
      <x:c r="A6697" s="139"/>
      <x:c r="B6697" s="139"/>
      <x:c r="C6697" s="139"/>
      <x:c r="D6697" s="139"/>
      <x:c r="E6697" s="139"/>
      <x:c r="F6697" s="139"/>
      <x:c r="G6697" s="139"/>
      <x:c r="H6697" s="139"/>
      <x:c r="I6697" s="266" t="n">
        <x:f>INT((ROW()-ROW($I$46))/((CARROT_CAP+1)*(MESCLUN_CAP+1)))</x:f>
        <x:v>10</x:v>
      </x:c>
      <x:c r="J6697" s="266" t="n">
        <x:f>MOD(INT((ROW()-ROW($I$46))/(MESCLUN_CAP+1)),CARROT_CAP+1)</x:f>
        <x:v>4</x:v>
      </x:c>
      <x:c r="K6697" s="266" t="n">
        <x:f>MOD(ROW()-ROW($I$46),MESCLUN_CAP+1)</x:f>
        <x:v>17</x:v>
      </x:c>
      <x:c r="L6697" s="266" t="n">
        <x:f>SUM(I6697:K6697)</x:f>
        <x:v>31</x:v>
      </x:c>
      <x:c r="M6697" s="267" t="n">
        <x:f>I6697*TOMATO_HOURS*WEEKS*(1+TOMATO_DIM)^I6697+J6697*CARROT_HOURS*WEEKS*(1+CARROT_DIM)^J6697+K6697*MESCLUN_HOURS*WEEKS*(1+MESCLUN_DIM)^K6697</x:f>
        <x:v>3411.7064587576415</x:v>
      </x:c>
      <x:c r="N6697" s="267" t="n">
        <x:f>MAX(M6697-FARMER_HOURS,0)/TEMP_HOURS_PER_WORKER</x:f>
        <x:v>1.8692405963594731</x:v>
      </x:c>
      <x:c r="O6697" s="268" t="n">
        <x:f>I6697*TOMATO_PRICE+J6697*CARROT_PRICE+K6697*MESCLUN_PRICE</x:f>
        <x:v>142276</x:v>
      </x:c>
      <x:c r="P6697" s="268" t="n">
        <x:f>I6697*TOMATO_FERTILIZER+J6697*CARROT_FERTILIZER+K6697*MESCLUN_FERTILIZER</x:f>
        <x:v>25520</x:v>
      </x:c>
      <x:c r="Q6697" s="268" t="n">
        <x:f>MIN(M6697,FARMER_HOURS)*FARMER_RATE+MAX(M6697-FARMER_HOURS,0)*TEMP_RATE</x:f>
        <x:v>71731.01490898684</x:v>
      </x:c>
      <x:c r="R6697" s="268" t="n">
        <x:f>O6697-P6697-Q6697-FIXED_COST</x:f>
        <x:v>25024.985091013164</x:v>
      </x:c>
      <x:c r="S6697" s="139" t="str">
        <x:f>IF(AND(L6697&lt;=TOTAL_BED_CAP,N6697&lt;=TEMP_WORKER_CAP),"YES","NO")</x:f>
        <x:v>YES</x:v>
      </x:c>
      <x:c r="T6697" s="139" t="n">
        <x:f>IF(S6697="YES",R6697,-1E+99)</x:f>
        <x:v>25024.985091013164</x:v>
      </x:c>
    </x:row>
    <x:row r="6698">
      <x:c r="A6698" s="139"/>
      <x:c r="B6698" s="139"/>
      <x:c r="C6698" s="139"/>
      <x:c r="D6698" s="139"/>
      <x:c r="E6698" s="139"/>
      <x:c r="F6698" s="139"/>
      <x:c r="G6698" s="139"/>
      <x:c r="H6698" s="139"/>
      <x:c r="I6698" s="266" t="n">
        <x:f>INT((ROW()-ROW($I$46))/((CARROT_CAP+1)*(MESCLUN_CAP+1)))</x:f>
        <x:v>10</x:v>
      </x:c>
      <x:c r="J6698" s="266" t="n">
        <x:f>MOD(INT((ROW()-ROW($I$46))/(MESCLUN_CAP+1)),CARROT_CAP+1)</x:f>
        <x:v>4</x:v>
      </x:c>
      <x:c r="K6698" s="266" t="n">
        <x:f>MOD(ROW()-ROW($I$46),MESCLUN_CAP+1)</x:f>
        <x:v>18</x:v>
      </x:c>
      <x:c r="L6698" s="266" t="n">
        <x:f>SUM(I6698:K6698)</x:f>
        <x:v>32</x:v>
      </x:c>
      <x:c r="M6698" s="267" t="n">
        <x:f>I6698*TOMATO_HOURS*WEEKS*(1+TOMATO_DIM)^I6698+J6698*CARROT_HOURS*WEEKS*(1+CARROT_DIM)^J6698+K6698*MESCLUN_HOURS*WEEKS*(1+MESCLUN_DIM)^K6698</x:f>
        <x:v>3479.793450216229</x:v>
      </x:c>
      <x:c r="N6698" s="267" t="n">
        <x:f>MAX(M6698-FARMER_HOURS,0)/TEMP_HOURS_PER_WORKER</x:f>
        <x:v>1.9165232293168255</x:v>
      </x:c>
      <x:c r="O6698" s="268" t="n">
        <x:f>I6698*TOMATO_PRICE+J6698*CARROT_PRICE+K6698*MESCLUN_PRICE</x:f>
        <x:v>144976</x:v>
      </x:c>
      <x:c r="P6698" s="268" t="n">
        <x:f>I6698*TOMATO_FERTILIZER+J6698*CARROT_FERTILIZER+K6698*MESCLUN_FERTILIZER</x:f>
        <x:v>26400</x:v>
      </x:c>
      <x:c r="Q6698" s="268" t="n">
        <x:f>MIN(M6698,FARMER_HOURS)*FARMER_RATE+MAX(M6698-FARMER_HOURS,0)*TEMP_RATE</x:f>
        <x:v>72913.08073292064</x:v>
      </x:c>
      <x:c r="R6698" s="268" t="n">
        <x:f>O6698-P6698-Q6698-FIXED_COST</x:f>
        <x:v>25662.919267079356</x:v>
      </x:c>
      <x:c r="S6698" s="139" t="str">
        <x:f>IF(AND(L6698&lt;=TOTAL_BED_CAP,N6698&lt;=TEMP_WORKER_CAP),"YES","NO")</x:f>
        <x:v>YES</x:v>
      </x:c>
      <x:c r="T6698" s="139" t="n">
        <x:f>IF(S6698="YES",R6698,-1E+99)</x:f>
        <x:v>25662.919267079356</x:v>
      </x:c>
    </x:row>
    <x:row r="6699">
      <x:c r="A6699" s="139"/>
      <x:c r="B6699" s="139"/>
      <x:c r="C6699" s="139"/>
      <x:c r="D6699" s="139"/>
      <x:c r="E6699" s="139"/>
      <x:c r="F6699" s="139"/>
      <x:c r="G6699" s="139"/>
      <x:c r="H6699" s="139"/>
      <x:c r="I6699" s="266" t="n">
        <x:f>INT((ROW()-ROW($I$46))/((CARROT_CAP+1)*(MESCLUN_CAP+1)))</x:f>
        <x:v>10</x:v>
      </x:c>
      <x:c r="J6699" s="266" t="n">
        <x:f>MOD(INT((ROW()-ROW($I$46))/(MESCLUN_CAP+1)),CARROT_CAP+1)</x:f>
        <x:v>4</x:v>
      </x:c>
      <x:c r="K6699" s="266" t="n">
        <x:f>MOD(ROW()-ROW($I$46),MESCLUN_CAP+1)</x:f>
        <x:v>19</x:v>
      </x:c>
      <x:c r="L6699" s="266" t="n">
        <x:f>SUM(I6699:K6699)</x:f>
        <x:v>33</x:v>
      </x:c>
      <x:c r="M6699" s="267" t="n">
        <x:f>I6699*TOMATO_HOURS*WEEKS*(1+TOMATO_DIM)^I6699+J6699*CARROT_HOURS*WEEKS*(1+CARROT_DIM)^J6699+K6699*MESCLUN_HOURS*WEEKS*(1+MESCLUN_DIM)^K6699</x:f>
        <x:v>3549.434978852251</x:v>
      </x:c>
      <x:c r="N6699" s="267" t="n">
        <x:f>MAX(M6699-FARMER_HOURS,0)/TEMP_HOURS_PER_WORKER</x:f>
        <x:v>1.9648854019807298</x:v>
      </x:c>
      <x:c r="O6699" s="268" t="n">
        <x:f>I6699*TOMATO_PRICE+J6699*CARROT_PRICE+K6699*MESCLUN_PRICE</x:f>
        <x:v>147676</x:v>
      </x:c>
      <x:c r="P6699" s="268" t="n">
        <x:f>I6699*TOMATO_FERTILIZER+J6699*CARROT_FERTILIZER+K6699*MESCLUN_FERTILIZER</x:f>
        <x:v>27280</x:v>
      </x:c>
      <x:c r="Q6699" s="268" t="n">
        <x:f>MIN(M6699,FARMER_HOURS)*FARMER_RATE+MAX(M6699-FARMER_HOURS,0)*TEMP_RATE</x:f>
        <x:v>74122.13504951824</x:v>
      </x:c>
      <x:c r="R6699" s="268" t="n">
        <x:f>O6699-P6699-Q6699-FIXED_COST</x:f>
        <x:v>26273.86495048176</x:v>
      </x:c>
      <x:c r="S6699" s="139" t="str">
        <x:f>IF(AND(L6699&lt;=TOTAL_BED_CAP,N6699&lt;=TEMP_WORKER_CAP),"YES","NO")</x:f>
        <x:v>YES</x:v>
      </x:c>
      <x:c r="T6699" s="139" t="n">
        <x:f>IF(S6699="YES",R6699,-1E+99)</x:f>
        <x:v>26273.86495048176</x:v>
      </x:c>
    </x:row>
    <x:row r="6700">
      <x:c r="A6700" s="139"/>
      <x:c r="B6700" s="139"/>
      <x:c r="C6700" s="139"/>
      <x:c r="D6700" s="139"/>
      <x:c r="E6700" s="139"/>
      <x:c r="F6700" s="139"/>
      <x:c r="G6700" s="139"/>
      <x:c r="H6700" s="139"/>
      <x:c r="I6700" s="266" t="n">
        <x:f>INT((ROW()-ROW($I$46))/((CARROT_CAP+1)*(MESCLUN_CAP+1)))</x:f>
        <x:v>10</x:v>
      </x:c>
      <x:c r="J6700" s="266" t="n">
        <x:f>MOD(INT((ROW()-ROW($I$46))/(MESCLUN_CAP+1)),CARROT_CAP+1)</x:f>
        <x:v>4</x:v>
      </x:c>
      <x:c r="K6700" s="266" t="n">
        <x:f>MOD(ROW()-ROW($I$46),MESCLUN_CAP+1)</x:f>
        <x:v>20</x:v>
      </x:c>
      <x:c r="L6700" s="266" t="n">
        <x:f>SUM(I6700:K6700)</x:f>
        <x:v>34</x:v>
      </x:c>
      <x:c r="M6700" s="267" t="n">
        <x:f>I6700*TOMATO_HOURS*WEEKS*(1+TOMATO_DIM)^I6700+J6700*CARROT_HOURS*WEEKS*(1+CARROT_DIM)^J6700+K6700*MESCLUN_HOURS*WEEKS*(1+MESCLUN_DIM)^K6700</x:f>
        <x:v>3620.6592695027275</x:v>
      </x:c>
      <x:c r="N6700" s="267" t="n">
        <x:f>MAX(M6700-FARMER_HOURS,0)/TEMP_HOURS_PER_WORKER</x:f>
        <x:v>2.01434671493245</x:v>
      </x:c>
      <x:c r="O6700" s="268" t="n">
        <x:f>I6700*TOMATO_PRICE+J6700*CARROT_PRICE+K6700*MESCLUN_PRICE</x:f>
        <x:v>150376</x:v>
      </x:c>
      <x:c r="P6700" s="268" t="n">
        <x:f>I6700*TOMATO_FERTILIZER+J6700*CARROT_FERTILIZER+K6700*MESCLUN_FERTILIZER</x:f>
        <x:v>28160</x:v>
      </x:c>
      <x:c r="Q6700" s="268" t="n">
        <x:f>MIN(M6700,FARMER_HOURS)*FARMER_RATE+MAX(M6700-FARMER_HOURS,0)*TEMP_RATE</x:f>
        <x:v>75358.66787331123</x:v>
      </x:c>
      <x:c r="R6700" s="268" t="n">
        <x:f>O6700-P6700-Q6700-FIXED_COST</x:f>
        <x:v>26857.332126688765</x:v>
      </x:c>
      <x:c r="S6700" s="139" t="str">
        <x:f>IF(AND(L6700&lt;=TOTAL_BED_CAP,N6700&lt;=TEMP_WORKER_CAP),"YES","NO")</x:f>
        <x:v>YES</x:v>
      </x:c>
      <x:c r="T6700" s="139" t="n">
        <x:f>IF(S6700="YES",R6700,-1E+99)</x:f>
        <x:v>26857.332126688765</x:v>
      </x:c>
    </x:row>
    <x:row r="6701">
      <x:c r="A6701" s="139"/>
      <x:c r="B6701" s="139"/>
      <x:c r="C6701" s="139"/>
      <x:c r="D6701" s="139"/>
      <x:c r="E6701" s="139"/>
      <x:c r="F6701" s="139"/>
      <x:c r="G6701" s="139"/>
      <x:c r="H6701" s="139"/>
      <x:c r="I6701" s="266" t="n">
        <x:f>INT((ROW()-ROW($I$46))/((CARROT_CAP+1)*(MESCLUN_CAP+1)))</x:f>
        <x:v>10</x:v>
      </x:c>
      <x:c r="J6701" s="266" t="n">
        <x:f>MOD(INT((ROW()-ROW($I$46))/(MESCLUN_CAP+1)),CARROT_CAP+1)</x:f>
        <x:v>4</x:v>
      </x:c>
      <x:c r="K6701" s="266" t="n">
        <x:f>MOD(ROW()-ROW($I$46),MESCLUN_CAP+1)</x:f>
        <x:v>21</x:v>
      </x:c>
      <x:c r="L6701" s="266" t="n">
        <x:f>SUM(I6701:K6701)</x:f>
        <x:v>35</x:v>
      </x:c>
      <x:c r="M6701" s="267" t="n">
        <x:f>I6701*TOMATO_HOURS*WEEKS*(1+TOMATO_DIM)^I6701+J6701*CARROT_HOURS*WEEKS*(1+CARROT_DIM)^J6701+K6701*MESCLUN_HOURS*WEEKS*(1+MESCLUN_DIM)^K6701</x:f>
        <x:v>3693.4950097291717</x:v>
      </x:c>
      <x:c r="N6701" s="267" t="n">
        <x:f>MAX(M6701-FARMER_HOURS,0)/TEMP_HOURS_PER_WORKER</x:f>
        <x:v>2.0649270900897028</x:v>
      </x:c>
      <x:c r="O6701" s="268" t="n">
        <x:f>I6701*TOMATO_PRICE+J6701*CARROT_PRICE+K6701*MESCLUN_PRICE</x:f>
        <x:v>153076</x:v>
      </x:c>
      <x:c r="P6701" s="268" t="n">
        <x:f>I6701*TOMATO_FERTILIZER+J6701*CARROT_FERTILIZER+K6701*MESCLUN_FERTILIZER</x:f>
        <x:v>29040</x:v>
      </x:c>
      <x:c r="Q6701" s="268" t="n">
        <x:f>MIN(M6701,FARMER_HOURS)*FARMER_RATE+MAX(M6701-FARMER_HOURS,0)*TEMP_RATE</x:f>
        <x:v>76623.17725224256</x:v>
      </x:c>
      <x:c r="R6701" s="268" t="n">
        <x:f>O6701-P6701-Q6701-FIXED_COST</x:f>
        <x:v>27412.82274775744</x:v>
      </x:c>
      <x:c r="S6701" s="139" t="str">
        <x:f>IF(AND(L6701&lt;=TOTAL_BED_CAP,N6701&lt;=TEMP_WORKER_CAP),"YES","NO")</x:f>
        <x:v>YES</x:v>
      </x:c>
      <x:c r="T6701" s="139" t="n">
        <x:f>IF(S6701="YES",R6701,-1E+99)</x:f>
        <x:v>27412.82274775744</x:v>
      </x:c>
    </x:row>
    <x:row r="6702">
      <x:c r="A6702" s="139"/>
      <x:c r="B6702" s="139"/>
      <x:c r="C6702" s="139"/>
      <x:c r="D6702" s="139"/>
      <x:c r="E6702" s="139"/>
      <x:c r="F6702" s="139"/>
      <x:c r="G6702" s="139"/>
      <x:c r="H6702" s="139"/>
      <x:c r="I6702" s="266" t="n">
        <x:f>INT((ROW()-ROW($I$46))/((CARROT_CAP+1)*(MESCLUN_CAP+1)))</x:f>
        <x:v>10</x:v>
      </x:c>
      <x:c r="J6702" s="266" t="n">
        <x:f>MOD(INT((ROW()-ROW($I$46))/(MESCLUN_CAP+1)),CARROT_CAP+1)</x:f>
        <x:v>4</x:v>
      </x:c>
      <x:c r="K6702" s="266" t="n">
        <x:f>MOD(ROW()-ROW($I$46),MESCLUN_CAP+1)</x:f>
        <x:v>22</x:v>
      </x:c>
      <x:c r="L6702" s="266" t="n">
        <x:f>SUM(I6702:K6702)</x:f>
        <x:v>36</x:v>
      </x:c>
      <x:c r="M6702" s="267" t="n">
        <x:f>I6702*TOMATO_HOURS*WEEKS*(1+TOMATO_DIM)^I6702+J6702*CARROT_HOURS*WEEKS*(1+CARROT_DIM)^J6702+K6702*MESCLUN_HOURS*WEEKS*(1+MESCLUN_DIM)^K6702</x:f>
        <x:v>3767.9713569755677</x:v>
      </x:c>
      <x:c r="N6702" s="267" t="n">
        <x:f>MAX(M6702-FARMER_HOURS,0)/TEMP_HOURS_PER_WORKER</x:f>
        <x:v>2.1166467756774776</x:v>
      </x:c>
      <x:c r="O6702" s="268" t="n">
        <x:f>I6702*TOMATO_PRICE+J6702*CARROT_PRICE+K6702*MESCLUN_PRICE</x:f>
        <x:v>155776</x:v>
      </x:c>
      <x:c r="P6702" s="268" t="n">
        <x:f>I6702*TOMATO_FERTILIZER+J6702*CARROT_FERTILIZER+K6702*MESCLUN_FERTILIZER</x:f>
        <x:v>29920</x:v>
      </x:c>
      <x:c r="Q6702" s="268" t="n">
        <x:f>MIN(M6702,FARMER_HOURS)*FARMER_RATE+MAX(M6702-FARMER_HOURS,0)*TEMP_RATE</x:f>
        <x:v>77916.16939193694</x:v>
      </x:c>
      <x:c r="R6702" s="268" t="n">
        <x:f>O6702-P6702-Q6702-FIXED_COST</x:f>
        <x:v>27939.830608063057</x:v>
      </x:c>
      <x:c r="S6702" s="139" t="str">
        <x:f>IF(AND(L6702&lt;=TOTAL_BED_CAP,N6702&lt;=TEMP_WORKER_CAP),"YES","NO")</x:f>
        <x:v>YES</x:v>
      </x:c>
      <x:c r="T6702" s="139" t="n">
        <x:f>IF(S6702="YES",R6702,-1E+99)</x:f>
        <x:v>27939.830608063057</x:v>
      </x:c>
    </x:row>
    <x:row r="6703">
      <x:c r="A6703" s="139"/>
      <x:c r="B6703" s="139"/>
      <x:c r="C6703" s="139"/>
      <x:c r="D6703" s="139"/>
      <x:c r="E6703" s="139"/>
      <x:c r="F6703" s="139"/>
      <x:c r="G6703" s="139"/>
      <x:c r="H6703" s="139"/>
      <x:c r="I6703" s="266" t="n">
        <x:f>INT((ROW()-ROW($I$46))/((CARROT_CAP+1)*(MESCLUN_CAP+1)))</x:f>
        <x:v>10</x:v>
      </x:c>
      <x:c r="J6703" s="266" t="n">
        <x:f>MOD(INT((ROW()-ROW($I$46))/(MESCLUN_CAP+1)),CARROT_CAP+1)</x:f>
        <x:v>4</x:v>
      </x:c>
      <x:c r="K6703" s="266" t="n">
        <x:f>MOD(ROW()-ROW($I$46),MESCLUN_CAP+1)</x:f>
        <x:v>23</x:v>
      </x:c>
      <x:c r="L6703" s="266" t="n">
        <x:f>SUM(I6703:K6703)</x:f>
        <x:v>37</x:v>
      </x:c>
      <x:c r="M6703" s="267" t="n">
        <x:f>I6703*TOMATO_HOURS*WEEKS*(1+TOMATO_DIM)^I6703+J6703*CARROT_HOURS*WEEKS*(1+CARROT_DIM)^J6703+K6703*MESCLUN_HOURS*WEEKS*(1+MESCLUN_DIM)^K6703</x:f>
        <x:v>3844.1179458330043</x:v>
      </x:c>
      <x:c r="N6703" s="267" t="n">
        <x:f>MAX(M6703-FARMER_HOURS,0)/TEMP_HOURS_PER_WORKER</x:f>
        <x:v>2.1695263512729195</x:v>
      </x:c>
      <x:c r="O6703" s="268" t="n">
        <x:f>I6703*TOMATO_PRICE+J6703*CARROT_PRICE+K6703*MESCLUN_PRICE</x:f>
        <x:v>158476</x:v>
      </x:c>
      <x:c r="P6703" s="268" t="n">
        <x:f>I6703*TOMATO_FERTILIZER+J6703*CARROT_FERTILIZER+K6703*MESCLUN_FERTILIZER</x:f>
        <x:v>30800</x:v>
      </x:c>
      <x:c r="Q6703" s="268" t="n">
        <x:f>MIN(M6703,FARMER_HOURS)*FARMER_RATE+MAX(M6703-FARMER_HOURS,0)*TEMP_RATE</x:f>
        <x:v>79238.15878182299</x:v>
      </x:c>
      <x:c r="R6703" s="268" t="n">
        <x:f>O6703-P6703-Q6703-FIXED_COST</x:f>
        <x:v>28437.84121817701</x:v>
      </x:c>
      <x:c r="S6703" s="139" t="str">
        <x:f>IF(AND(L6703&lt;=TOTAL_BED_CAP,N6703&lt;=TEMP_WORKER_CAP),"YES","NO")</x:f>
        <x:v>YES</x:v>
      </x:c>
      <x:c r="T6703" s="139" t="n">
        <x:f>IF(S6703="YES",R6703,-1E+99)</x:f>
        <x:v>28437.84121817701</x:v>
      </x:c>
    </x:row>
    <x:row r="6704">
      <x:c r="A6704" s="139"/>
      <x:c r="B6704" s="139"/>
      <x:c r="C6704" s="139"/>
      <x:c r="D6704" s="139"/>
      <x:c r="E6704" s="139"/>
      <x:c r="F6704" s="139"/>
      <x:c r="G6704" s="139"/>
      <x:c r="H6704" s="139"/>
      <x:c r="I6704" s="266" t="n">
        <x:f>INT((ROW()-ROW($I$46))/((CARROT_CAP+1)*(MESCLUN_CAP+1)))</x:f>
        <x:v>10</x:v>
      </x:c>
      <x:c r="J6704" s="266" t="n">
        <x:f>MOD(INT((ROW()-ROW($I$46))/(MESCLUN_CAP+1)),CARROT_CAP+1)</x:f>
        <x:v>4</x:v>
      </x:c>
      <x:c r="K6704" s="266" t="n">
        <x:f>MOD(ROW()-ROW($I$46),MESCLUN_CAP+1)</x:f>
        <x:v>24</x:v>
      </x:c>
      <x:c r="L6704" s="266" t="n">
        <x:f>SUM(I6704:K6704)</x:f>
        <x:v>38</x:v>
      </x:c>
      <x:c r="M6704" s="267" t="n">
        <x:f>I6704*TOMATO_HOURS*WEEKS*(1+TOMATO_DIM)^I6704+J6704*CARROT_HOURS*WEEKS*(1+CARROT_DIM)^J6704+K6704*MESCLUN_HOURS*WEEKS*(1+MESCLUN_DIM)^K6704</x:f>
        <x:v>3921.9648954124996</x:v>
      </x:c>
      <x:c r="N6704" s="267" t="n">
        <x:f>MAX(M6704-FARMER_HOURS,0)/TEMP_HOURS_PER_WORKER</x:f>
        <x:v>2.223586732925347</x:v>
      </x:c>
      <x:c r="O6704" s="268" t="n">
        <x:f>I6704*TOMATO_PRICE+J6704*CARROT_PRICE+K6704*MESCLUN_PRICE</x:f>
        <x:v>161176</x:v>
      </x:c>
      <x:c r="P6704" s="268" t="n">
        <x:f>I6704*TOMATO_FERTILIZER+J6704*CARROT_FERTILIZER+K6704*MESCLUN_FERTILIZER</x:f>
        <x:v>31680</x:v>
      </x:c>
      <x:c r="Q6704" s="268" t="n">
        <x:f>MIN(M6704,FARMER_HOURS)*FARMER_RATE+MAX(M6704-FARMER_HOURS,0)*TEMP_RATE</x:f>
        <x:v>80589.66832313366</x:v>
      </x:c>
      <x:c r="R6704" s="268" t="n">
        <x:f>O6704-P6704-Q6704-FIXED_COST</x:f>
        <x:v>28906.331676866335</x:v>
      </x:c>
      <x:c r="S6704" s="139" t="str">
        <x:f>IF(AND(L6704&lt;=TOTAL_BED_CAP,N6704&lt;=TEMP_WORKER_CAP),"YES","NO")</x:f>
        <x:v>YES</x:v>
      </x:c>
      <x:c r="T6704" s="139" t="n">
        <x:f>IF(S6704="YES",R6704,-1E+99)</x:f>
        <x:v>28906.331676866335</x:v>
      </x:c>
    </x:row>
    <x:row r="6705">
      <x:c r="A6705" s="139"/>
      <x:c r="B6705" s="139"/>
      <x:c r="C6705" s="139"/>
      <x:c r="D6705" s="139"/>
      <x:c r="E6705" s="139"/>
      <x:c r="F6705" s="139"/>
      <x:c r="G6705" s="139"/>
      <x:c r="H6705" s="139"/>
      <x:c r="I6705" s="266" t="n">
        <x:f>INT((ROW()-ROW($I$46))/((CARROT_CAP+1)*(MESCLUN_CAP+1)))</x:f>
        <x:v>10</x:v>
      </x:c>
      <x:c r="J6705" s="266" t="n">
        <x:f>MOD(INT((ROW()-ROW($I$46))/(MESCLUN_CAP+1)),CARROT_CAP+1)</x:f>
        <x:v>4</x:v>
      </x:c>
      <x:c r="K6705" s="266" t="n">
        <x:f>MOD(ROW()-ROW($I$46),MESCLUN_CAP+1)</x:f>
        <x:v>25</x:v>
      </x:c>
      <x:c r="L6705" s="266" t="n">
        <x:f>SUM(I6705:K6705)</x:f>
        <x:v>39</x:v>
      </x:c>
      <x:c r="M6705" s="267" t="n">
        <x:f>I6705*TOMATO_HOURS*WEEKS*(1+TOMATO_DIM)^I6705+J6705*CARROT_HOURS*WEEKS*(1+CARROT_DIM)^J6705+K6705*MESCLUN_HOURS*WEEKS*(1+MESCLUN_DIM)^K6705</x:f>
        <x:v>4001.5428168275976</x:v>
      </x:c>
      <x:c r="N6705" s="267" t="n">
        <x:f>MAX(M6705-FARMER_HOURS,0)/TEMP_HOURS_PER_WORKER</x:f>
        <x:v>2.2788491783524982</x:v>
      </x:c>
      <x:c r="O6705" s="268" t="n">
        <x:f>I6705*TOMATO_PRICE+J6705*CARROT_PRICE+K6705*MESCLUN_PRICE</x:f>
        <x:v>163876</x:v>
      </x:c>
      <x:c r="P6705" s="268" t="n">
        <x:f>I6705*TOMATO_FERTILIZER+J6705*CARROT_FERTILIZER+K6705*MESCLUN_FERTILIZER</x:f>
        <x:v>32560</x:v>
      </x:c>
      <x:c r="Q6705" s="268" t="n">
        <x:f>MIN(M6705,FARMER_HOURS)*FARMER_RATE+MAX(M6705-FARMER_HOURS,0)*TEMP_RATE</x:f>
        <x:v>81971.22945881245</x:v>
      </x:c>
      <x:c r="R6705" s="268" t="n">
        <x:f>O6705-P6705-Q6705-FIXED_COST</x:f>
        <x:v>29344.77054118755</x:v>
      </x:c>
      <x:c r="S6705" s="139" t="str">
        <x:f>IF(AND(L6705&lt;=TOTAL_BED_CAP,N6705&lt;=TEMP_WORKER_CAP),"YES","NO")</x:f>
        <x:v>YES</x:v>
      </x:c>
      <x:c r="T6705" s="139" t="n">
        <x:f>IF(S6705="YES",R6705,-1E+99)</x:f>
        <x:v>29344.77054118755</x:v>
      </x:c>
    </x:row>
    <x:row r="6706">
      <x:c r="A6706" s="139"/>
      <x:c r="B6706" s="139"/>
      <x:c r="C6706" s="139"/>
      <x:c r="D6706" s="139"/>
      <x:c r="E6706" s="139"/>
      <x:c r="F6706" s="139"/>
      <x:c r="G6706" s="139"/>
      <x:c r="H6706" s="139"/>
      <x:c r="I6706" s="266" t="n">
        <x:f>INT((ROW()-ROW($I$46))/((CARROT_CAP+1)*(MESCLUN_CAP+1)))</x:f>
        <x:v>10</x:v>
      </x:c>
      <x:c r="J6706" s="266" t="n">
        <x:f>MOD(INT((ROW()-ROW($I$46))/(MESCLUN_CAP+1)),CARROT_CAP+1)</x:f>
        <x:v>4</x:v>
      </x:c>
      <x:c r="K6706" s="266" t="n">
        <x:f>MOD(ROW()-ROW($I$46),MESCLUN_CAP+1)</x:f>
        <x:v>26</x:v>
      </x:c>
      <x:c r="L6706" s="266" t="n">
        <x:f>SUM(I6706:K6706)</x:f>
        <x:v>40</x:v>
      </x:c>
      <x:c r="M6706" s="267" t="n">
        <x:f>I6706*TOMATO_HOURS*WEEKS*(1+TOMATO_DIM)^I6706+J6706*CARROT_HOURS*WEEKS*(1+CARROT_DIM)^J6706+K6706*MESCLUN_HOURS*WEEKS*(1+MESCLUN_DIM)^K6706</x:f>
        <x:v>4082.8828207883143</x:v>
      </x:c>
      <x:c r="N6706" s="267" t="n">
        <x:f>MAX(M6706-FARMER_HOURS,0)/TEMP_HOURS_PER_WORKER</x:f>
        <x:v>2.3353352922141073</x:v>
      </x:c>
      <x:c r="O6706" s="268" t="n">
        <x:f>I6706*TOMATO_PRICE+J6706*CARROT_PRICE+K6706*MESCLUN_PRICE</x:f>
        <x:v>166576</x:v>
      </x:c>
      <x:c r="P6706" s="268" t="n">
        <x:f>I6706*TOMATO_FERTILIZER+J6706*CARROT_FERTILIZER+K6706*MESCLUN_FERTILIZER</x:f>
        <x:v>33440</x:v>
      </x:c>
      <x:c r="Q6706" s="268" t="n">
        <x:f>MIN(M6706,FARMER_HOURS)*FARMER_RATE+MAX(M6706-FARMER_HOURS,0)*TEMP_RATE</x:f>
        <x:v>83383.38230535269</x:v>
      </x:c>
      <x:c r="R6706" s="268" t="n">
        <x:f>O6706-P6706-Q6706-FIXED_COST</x:f>
        <x:v>29752.617694647313</x:v>
      </x:c>
      <x:c r="S6706" s="139" t="str">
        <x:f>IF(AND(L6706&lt;=TOTAL_BED_CAP,N6706&lt;=TEMP_WORKER_CAP),"YES","NO")</x:f>
        <x:v>YES</x:v>
      </x:c>
      <x:c r="T6706" s="139" t="n">
        <x:f>IF(S6706="YES",R6706,-1E+99)</x:f>
        <x:v>29752.617694647313</x:v>
      </x:c>
    </x:row>
    <x:row r="6707">
      <x:c r="A6707" s="139"/>
      <x:c r="B6707" s="139"/>
      <x:c r="C6707" s="139"/>
      <x:c r="D6707" s="139"/>
      <x:c r="E6707" s="139"/>
      <x:c r="F6707" s="139"/>
      <x:c r="G6707" s="139"/>
      <x:c r="H6707" s="139"/>
      <x:c r="I6707" s="266" t="n">
        <x:f>INT((ROW()-ROW($I$46))/((CARROT_CAP+1)*(MESCLUN_CAP+1)))</x:f>
        <x:v>10</x:v>
      </x:c>
      <x:c r="J6707" s="266" t="n">
        <x:f>MOD(INT((ROW()-ROW($I$46))/(MESCLUN_CAP+1)),CARROT_CAP+1)</x:f>
        <x:v>4</x:v>
      </x:c>
      <x:c r="K6707" s="266" t="n">
        <x:f>MOD(ROW()-ROW($I$46),MESCLUN_CAP+1)</x:f>
        <x:v>27</x:v>
      </x:c>
      <x:c r="L6707" s="266" t="n">
        <x:f>SUM(I6707:K6707)</x:f>
        <x:v>41</x:v>
      </x:c>
      <x:c r="M6707" s="267" t="n">
        <x:f>I6707*TOMATO_HOURS*WEEKS*(1+TOMATO_DIM)^I6707+J6707*CARROT_HOURS*WEEKS*(1+CARROT_DIM)^J6707+K6707*MESCLUN_HOURS*WEEKS*(1+MESCLUN_DIM)^K6707</x:f>
        <x:v>4166.016525308072</x:v>
      </x:c>
      <x:c r="N6707" s="267" t="n">
        <x:f>MAX(M6707-FARMER_HOURS,0)/TEMP_HOURS_PER_WORKER</x:f>
        <x:v>2.393067031463939</x:v>
      </x:c>
      <x:c r="O6707" s="268" t="n">
        <x:f>I6707*TOMATO_PRICE+J6707*CARROT_PRICE+K6707*MESCLUN_PRICE</x:f>
        <x:v>169276</x:v>
      </x:c>
      <x:c r="P6707" s="268" t="n">
        <x:f>I6707*TOMATO_FERTILIZER+J6707*CARROT_FERTILIZER+K6707*MESCLUN_FERTILIZER</x:f>
        <x:v>34320</x:v>
      </x:c>
      <x:c r="Q6707" s="268" t="n">
        <x:f>MIN(M6707,FARMER_HOURS)*FARMER_RATE+MAX(M6707-FARMER_HOURS,0)*TEMP_RATE</x:f>
        <x:v>84826.67578659847</x:v>
      </x:c>
      <x:c r="R6707" s="268" t="n">
        <x:f>O6707-P6707-Q6707-FIXED_COST</x:f>
        <x:v>30129.32421340153</x:v>
      </x:c>
      <x:c r="S6707" s="139" t="str">
        <x:f>IF(AND(L6707&lt;=TOTAL_BED_CAP,N6707&lt;=TEMP_WORKER_CAP),"YES","NO")</x:f>
        <x:v>YES</x:v>
      </x:c>
      <x:c r="T6707" s="139" t="n">
        <x:f>IF(S6707="YES",R6707,-1E+99)</x:f>
        <x:v>30129.32421340153</x:v>
      </x:c>
    </x:row>
    <x:row r="6708">
      <x:c r="A6708" s="139"/>
      <x:c r="B6708" s="139"/>
      <x:c r="C6708" s="139"/>
      <x:c r="D6708" s="139"/>
      <x:c r="E6708" s="139"/>
      <x:c r="F6708" s="139"/>
      <x:c r="G6708" s="139"/>
      <x:c r="H6708" s="139"/>
      <x:c r="I6708" s="266" t="n">
        <x:f>INT((ROW()-ROW($I$46))/((CARROT_CAP+1)*(MESCLUN_CAP+1)))</x:f>
        <x:v>10</x:v>
      </x:c>
      <x:c r="J6708" s="266" t="n">
        <x:f>MOD(INT((ROW()-ROW($I$46))/(MESCLUN_CAP+1)),CARROT_CAP+1)</x:f>
        <x:v>4</x:v>
      </x:c>
      <x:c r="K6708" s="266" t="n">
        <x:f>MOD(ROW()-ROW($I$46),MESCLUN_CAP+1)</x:f>
        <x:v>28</x:v>
      </x:c>
      <x:c r="L6708" s="266" t="n">
        <x:f>SUM(I6708:K6708)</x:f>
        <x:v>42</x:v>
      </x:c>
      <x:c r="M6708" s="267" t="n">
        <x:f>I6708*TOMATO_HOURS*WEEKS*(1+TOMATO_DIM)^I6708+J6708*CARROT_HOURS*WEEKS*(1+CARROT_DIM)^J6708+K6708*MESCLUN_HOURS*WEEKS*(1+MESCLUN_DIM)^K6708</x:f>
        <x:v>4250.976063525225</x:v>
      </x:c>
      <x:c r="N6708" s="267" t="n">
        <x:f>MAX(M6708-FARMER_HOURS,0)/TEMP_HOURS_PER_WORKER</x:f>
        <x:v>2.4520667107814065</x:v>
      </x:c>
      <x:c r="O6708" s="268" t="n">
        <x:f>I6708*TOMATO_PRICE+J6708*CARROT_PRICE+K6708*MESCLUN_PRICE</x:f>
        <x:v>171976</x:v>
      </x:c>
      <x:c r="P6708" s="268" t="n">
        <x:f>I6708*TOMATO_FERTILIZER+J6708*CARROT_FERTILIZER+K6708*MESCLUN_FERTILIZER</x:f>
        <x:v>35200</x:v>
      </x:c>
      <x:c r="Q6708" s="268" t="n">
        <x:f>MIN(M6708,FARMER_HOURS)*FARMER_RATE+MAX(M6708-FARMER_HOURS,0)*TEMP_RATE</x:f>
        <x:v>86301.66776953515</x:v>
      </x:c>
      <x:c r="R6708" s="268" t="n">
        <x:f>O6708-P6708-Q6708-FIXED_COST</x:f>
        <x:v>30474.332230464846</x:v>
      </x:c>
      <x:c r="S6708" s="139" t="str">
        <x:f>IF(AND(L6708&lt;=TOTAL_BED_CAP,N6708&lt;=TEMP_WORKER_CAP),"YES","NO")</x:f>
        <x:v>YES</x:v>
      </x:c>
      <x:c r="T6708" s="139" t="n">
        <x:f>IF(S6708="YES",R6708,-1E+99)</x:f>
        <x:v>30474.332230464846</x:v>
      </x:c>
    </x:row>
    <x:row r="6709">
      <x:c r="A6709" s="139"/>
      <x:c r="B6709" s="139"/>
      <x:c r="C6709" s="139"/>
      <x:c r="D6709" s="139"/>
      <x:c r="E6709" s="139"/>
      <x:c r="F6709" s="139"/>
      <x:c r="G6709" s="139"/>
      <x:c r="H6709" s="139"/>
      <x:c r="I6709" s="266" t="n">
        <x:f>INT((ROW()-ROW($I$46))/((CARROT_CAP+1)*(MESCLUN_CAP+1)))</x:f>
        <x:v>10</x:v>
      </x:c>
      <x:c r="J6709" s="266" t="n">
        <x:f>MOD(INT((ROW()-ROW($I$46))/(MESCLUN_CAP+1)),CARROT_CAP+1)</x:f>
        <x:v>4</x:v>
      </x:c>
      <x:c r="K6709" s="266" t="n">
        <x:f>MOD(ROW()-ROW($I$46),MESCLUN_CAP+1)</x:f>
        <x:v>29</x:v>
      </x:c>
      <x:c r="L6709" s="266" t="n">
        <x:f>SUM(I6709:K6709)</x:f>
        <x:v>43</x:v>
      </x:c>
      <x:c r="M6709" s="267" t="n">
        <x:f>I6709*TOMATO_HOURS*WEEKS*(1+TOMATO_DIM)^I6709+J6709*CARROT_HOURS*WEEKS*(1+CARROT_DIM)^J6709+K6709*MESCLUN_HOURS*WEEKS*(1+MESCLUN_DIM)^K6709</x:f>
        <x:v>4337.794091640879</x:v>
      </x:c>
      <x:c r="N6709" s="267" t="n">
        <x:f>MAX(M6709-FARMER_HOURS,0)/TEMP_HOURS_PER_WORKER</x:f>
        <x:v>2.5123570080839435</x:v>
      </x:c>
      <x:c r="O6709" s="268" t="n">
        <x:f>I6709*TOMATO_PRICE+J6709*CARROT_PRICE+K6709*MESCLUN_PRICE</x:f>
        <x:v>174676</x:v>
      </x:c>
      <x:c r="P6709" s="268" t="n">
        <x:f>I6709*TOMATO_FERTILIZER+J6709*CARROT_FERTILIZER+K6709*MESCLUN_FERTILIZER</x:f>
        <x:v>36080</x:v>
      </x:c>
      <x:c r="Q6709" s="268" t="n">
        <x:f>MIN(M6709,FARMER_HOURS)*FARMER_RATE+MAX(M6709-FARMER_HOURS,0)*TEMP_RATE</x:f>
        <x:v>87808.92520209859</x:v>
      </x:c>
      <x:c r="R6709" s="268" t="n">
        <x:f>O6709-P6709-Q6709-FIXED_COST</x:f>
        <x:v>30787.074797901412</x:v>
      </x:c>
      <x:c r="S6709" s="139" t="str">
        <x:f>IF(AND(L6709&lt;=TOTAL_BED_CAP,N6709&lt;=TEMP_WORKER_CAP),"YES","NO")</x:f>
        <x:v>YES</x:v>
      </x:c>
      <x:c r="T6709" s="139" t="n">
        <x:f>IF(S6709="YES",R6709,-1E+99)</x:f>
        <x:v>30787.074797901412</x:v>
      </x:c>
    </x:row>
    <x:row r="6710">
      <x:c r="A6710" s="139"/>
      <x:c r="B6710" s="139"/>
      <x:c r="C6710" s="139"/>
      <x:c r="D6710" s="139"/>
      <x:c r="E6710" s="139"/>
      <x:c r="F6710" s="139"/>
      <x:c r="G6710" s="139"/>
      <x:c r="H6710" s="139"/>
      <x:c r="I6710" s="266" t="n">
        <x:f>INT((ROW()-ROW($I$46))/((CARROT_CAP+1)*(MESCLUN_CAP+1)))</x:f>
        <x:v>10</x:v>
      </x:c>
      <x:c r="J6710" s="266" t="n">
        <x:f>MOD(INT((ROW()-ROW($I$46))/(MESCLUN_CAP+1)),CARROT_CAP+1)</x:f>
        <x:v>4</x:v>
      </x:c>
      <x:c r="K6710" s="266" t="n">
        <x:f>MOD(ROW()-ROW($I$46),MESCLUN_CAP+1)</x:f>
        <x:v>30</x:v>
      </x:c>
      <x:c r="L6710" s="266" t="n">
        <x:f>SUM(I6710:K6710)</x:f>
        <x:v>44</x:v>
      </x:c>
      <x:c r="M6710" s="267" t="n">
        <x:f>I6710*TOMATO_HOURS*WEEKS*(1+TOMATO_DIM)^I6710+J6710*CARROT_HOURS*WEEKS*(1+CARROT_DIM)^J6710+K6710*MESCLUN_HOURS*WEEKS*(1+MESCLUN_DIM)^K6710</x:f>
        <x:v>4426.503796974648</x:v>
      </x:c>
      <x:c r="N6710" s="267" t="n">
        <x:f>MAX(M6710-FARMER_HOURS,0)/TEMP_HOURS_PER_WORKER</x:f>
        <x:v>2.5739609701212833</x:v>
      </x:c>
      <x:c r="O6710" s="268" t="n">
        <x:f>I6710*TOMATO_PRICE+J6710*CARROT_PRICE+K6710*MESCLUN_PRICE</x:f>
        <x:v>177376</x:v>
      </x:c>
      <x:c r="P6710" s="268" t="n">
        <x:f>I6710*TOMATO_FERTILIZER+J6710*CARROT_FERTILIZER+K6710*MESCLUN_FERTILIZER</x:f>
        <x:v>36960</x:v>
      </x:c>
      <x:c r="Q6710" s="268" t="n">
        <x:f>MIN(M6710,FARMER_HOURS)*FARMER_RATE+MAX(M6710-FARMER_HOURS,0)*TEMP_RATE</x:f>
        <x:v>89349.02425303208</x:v>
      </x:c>
      <x:c r="R6710" s="268" t="n">
        <x:f>O6710-P6710-Q6710-FIXED_COST</x:f>
        <x:v>31066.975746967917</x:v>
      </x:c>
      <x:c r="S6710" s="139" t="str">
        <x:f>IF(AND(L6710&lt;=TOTAL_BED_CAP,N6710&lt;=TEMP_WORKER_CAP),"YES","NO")</x:f>
        <x:v>YES</x:v>
      </x:c>
      <x:c r="T6710" s="139" t="n">
        <x:f>IF(S6710="YES",R6710,-1E+99)</x:f>
        <x:v>31066.975746967917</x:v>
      </x:c>
    </x:row>
    <x:row r="6711">
      <x:c r="A6711" s="139"/>
      <x:c r="B6711" s="139"/>
      <x:c r="C6711" s="139"/>
      <x:c r="D6711" s="139"/>
      <x:c r="E6711" s="139"/>
      <x:c r="F6711" s="139"/>
      <x:c r="G6711" s="139"/>
      <x:c r="H6711" s="139"/>
      <x:c r="I6711" s="266" t="n">
        <x:f>INT((ROW()-ROW($I$46))/((CARROT_CAP+1)*(MESCLUN_CAP+1)))</x:f>
        <x:v>10</x:v>
      </x:c>
      <x:c r="J6711" s="266" t="n">
        <x:f>MOD(INT((ROW()-ROW($I$46))/(MESCLUN_CAP+1)),CARROT_CAP+1)</x:f>
        <x:v>5</x:v>
      </x:c>
      <x:c r="K6711" s="266" t="n">
        <x:f>MOD(ROW()-ROW($I$46),MESCLUN_CAP+1)</x:f>
        <x:v>0</x:v>
      </x:c>
      <x:c r="L6711" s="266" t="n">
        <x:f>SUM(I6711:K6711)</x:f>
        <x:v>15</x:v>
      </x:c>
      <x:c r="M6711" s="267" t="n">
        <x:f>I6711*TOMATO_HOURS*WEEKS*(1+TOMATO_DIM)^I6711+J6711*CARROT_HOURS*WEEKS*(1+CARROT_DIM)^J6711+K6711*MESCLUN_HOURS*WEEKS*(1+MESCLUN_DIM)^K6711</x:f>
        <x:v>2504.0794460235957</x:v>
      </x:c>
      <x:c r="N6711" s="267" t="n">
        <x:f>MAX(M6711-FARMER_HOURS,0)/TEMP_HOURS_PER_WORKER</x:f>
        <x:v>1.238944059738608</x:v>
      </x:c>
      <x:c r="O6711" s="268" t="n">
        <x:f>I6711*TOMATO_PRICE+J6711*CARROT_PRICE+K6711*MESCLUN_PRICE</x:f>
        <x:v>98470</x:v>
      </x:c>
      <x:c r="P6711" s="268" t="n">
        <x:f>I6711*TOMATO_FERTILIZER+J6711*CARROT_FERTILIZER+K6711*MESCLUN_FERTILIZER</x:f>
        <x:v>11000</x:v>
      </x:c>
      <x:c r="Q6711" s="268" t="n">
        <x:f>MIN(M6711,FARMER_HOURS)*FARMER_RATE+MAX(M6711-FARMER_HOURS,0)*TEMP_RATE</x:f>
        <x:v>55973.601493465205</x:v>
      </x:c>
      <x:c r="R6711" s="268" t="n">
        <x:f>O6711-P6711-Q6711-FIXED_COST</x:f>
        <x:v>11496.398506534795</x:v>
      </x:c>
      <x:c r="S6711" s="139" t="str">
        <x:f>IF(AND(L6711&lt;=TOTAL_BED_CAP,N6711&lt;=TEMP_WORKER_CAP),"YES","NO")</x:f>
        <x:v>YES</x:v>
      </x:c>
      <x:c r="T6711" s="139" t="n">
        <x:f>IF(S6711="YES",R6711,-1E+99)</x:f>
        <x:v>11496.398506534795</x:v>
      </x:c>
    </x:row>
    <x:row r="6712">
      <x:c r="A6712" s="139"/>
      <x:c r="B6712" s="139"/>
      <x:c r="C6712" s="139"/>
      <x:c r="D6712" s="139"/>
      <x:c r="E6712" s="139"/>
      <x:c r="F6712" s="139"/>
      <x:c r="G6712" s="139"/>
      <x:c r="H6712" s="139"/>
      <x:c r="I6712" s="266" t="n">
        <x:f>INT((ROW()-ROW($I$46))/((CARROT_CAP+1)*(MESCLUN_CAP+1)))</x:f>
        <x:v>10</x:v>
      </x:c>
      <x:c r="J6712" s="266" t="n">
        <x:f>MOD(INT((ROW()-ROW($I$46))/(MESCLUN_CAP+1)),CARROT_CAP+1)</x:f>
        <x:v>5</x:v>
      </x:c>
      <x:c r="K6712" s="266" t="n">
        <x:f>MOD(ROW()-ROW($I$46),MESCLUN_CAP+1)</x:f>
        <x:v>1</x:v>
      </x:c>
      <x:c r="L6712" s="266" t="n">
        <x:f>SUM(I6712:K6712)</x:f>
        <x:v>16</x:v>
      </x:c>
      <x:c r="M6712" s="267" t="n">
        <x:f>I6712*TOMATO_HOURS*WEEKS*(1+TOMATO_DIM)^I6712+J6712*CARROT_HOURS*WEEKS*(1+CARROT_DIM)^J6712+K6712*MESCLUN_HOURS*WEEKS*(1+MESCLUN_DIM)^K6712</x:f>
        <x:v>2549.6419460235957</x:v>
      </x:c>
      <x:c r="N6712" s="267" t="n">
        <x:f>MAX(M6712-FARMER_HOURS,0)/TEMP_HOURS_PER_WORKER</x:f>
        <x:v>1.2705846847386082</x:v>
      </x:c>
      <x:c r="O6712" s="268" t="n">
        <x:f>I6712*TOMATO_PRICE+J6712*CARROT_PRICE+K6712*MESCLUN_PRICE</x:f>
        <x:v>101170</x:v>
      </x:c>
      <x:c r="P6712" s="268" t="n">
        <x:f>I6712*TOMATO_FERTILIZER+J6712*CARROT_FERTILIZER+K6712*MESCLUN_FERTILIZER</x:f>
        <x:v>11880</x:v>
      </x:c>
      <x:c r="Q6712" s="268" t="n">
        <x:f>MIN(M6712,FARMER_HOURS)*FARMER_RATE+MAX(M6712-FARMER_HOURS,0)*TEMP_RATE</x:f>
        <x:v>56764.617118465205</x:v>
      </x:c>
      <x:c r="R6712" s="268" t="n">
        <x:f>O6712-P6712-Q6712-FIXED_COST</x:f>
        <x:v>12525.382881534795</x:v>
      </x:c>
      <x:c r="S6712" s="139" t="str">
        <x:f>IF(AND(L6712&lt;=TOTAL_BED_CAP,N6712&lt;=TEMP_WORKER_CAP),"YES","NO")</x:f>
        <x:v>YES</x:v>
      </x:c>
      <x:c r="T6712" s="139" t="n">
        <x:f>IF(S6712="YES",R6712,-1E+99)</x:f>
        <x:v>12525.382881534795</x:v>
      </x:c>
    </x:row>
    <x:row r="6713">
      <x:c r="A6713" s="139"/>
      <x:c r="B6713" s="139"/>
      <x:c r="C6713" s="139"/>
      <x:c r="D6713" s="139"/>
      <x:c r="E6713" s="139"/>
      <x:c r="F6713" s="139"/>
      <x:c r="G6713" s="139"/>
      <x:c r="H6713" s="139"/>
      <x:c r="I6713" s="266" t="n">
        <x:f>INT((ROW()-ROW($I$46))/((CARROT_CAP+1)*(MESCLUN_CAP+1)))</x:f>
        <x:v>10</x:v>
      </x:c>
      <x:c r="J6713" s="266" t="n">
        <x:f>MOD(INT((ROW()-ROW($I$46))/(MESCLUN_CAP+1)),CARROT_CAP+1)</x:f>
        <x:v>5</x:v>
      </x:c>
      <x:c r="K6713" s="266" t="n">
        <x:f>MOD(ROW()-ROW($I$46),MESCLUN_CAP+1)</x:f>
        <x:v>2</x:v>
      </x:c>
      <x:c r="L6713" s="266" t="n">
        <x:f>SUM(I6713:K6713)</x:f>
        <x:v>17</x:v>
      </x:c>
      <x:c r="M6713" s="267" t="n">
        <x:f>I6713*TOMATO_HOURS*WEEKS*(1+TOMATO_DIM)^I6713+J6713*CARROT_HOURS*WEEKS*(1+CARROT_DIM)^J6713+K6713*MESCLUN_HOURS*WEEKS*(1+MESCLUN_DIM)^K6713</x:f>
        <x:v>2596.3435085235956</x:v>
      </x:c>
      <x:c r="N6713" s="267" t="n">
        <x:f>MAX(M6713-FARMER_HOURS,0)/TEMP_HOURS_PER_WORKER</x:f>
        <x:v>1.303016325363608</x:v>
      </x:c>
      <x:c r="O6713" s="268" t="n">
        <x:f>I6713*TOMATO_PRICE+J6713*CARROT_PRICE+K6713*MESCLUN_PRICE</x:f>
        <x:v>103870</x:v>
      </x:c>
      <x:c r="P6713" s="268" t="n">
        <x:f>I6713*TOMATO_FERTILIZER+J6713*CARROT_FERTILIZER+K6713*MESCLUN_FERTILIZER</x:f>
        <x:v>12760</x:v>
      </x:c>
      <x:c r="Q6713" s="268" t="n">
        <x:f>MIN(M6713,FARMER_HOURS)*FARMER_RATE+MAX(M6713-FARMER_HOURS,0)*TEMP_RATE</x:f>
        <x:v>57575.408134090205</x:v>
      </x:c>
      <x:c r="R6713" s="268" t="n">
        <x:f>O6713-P6713-Q6713-FIXED_COST</x:f>
        <x:v>13534.591865909795</x:v>
      </x:c>
      <x:c r="S6713" s="139" t="str">
        <x:f>IF(AND(L6713&lt;=TOTAL_BED_CAP,N6713&lt;=TEMP_WORKER_CAP),"YES","NO")</x:f>
        <x:v>YES</x:v>
      </x:c>
      <x:c r="T6713" s="139" t="n">
        <x:f>IF(S6713="YES",R6713,-1E+99)</x:f>
        <x:v>13534.591865909795</x:v>
      </x:c>
    </x:row>
    <x:row r="6714">
      <x:c r="A6714" s="139"/>
      <x:c r="B6714" s="139"/>
      <x:c r="C6714" s="139"/>
      <x:c r="D6714" s="139"/>
      <x:c r="E6714" s="139"/>
      <x:c r="F6714" s="139"/>
      <x:c r="G6714" s="139"/>
      <x:c r="H6714" s="139"/>
      <x:c r="I6714" s="266" t="n">
        <x:f>INT((ROW()-ROW($I$46))/((CARROT_CAP+1)*(MESCLUN_CAP+1)))</x:f>
        <x:v>10</x:v>
      </x:c>
      <x:c r="J6714" s="266" t="n">
        <x:f>MOD(INT((ROW()-ROW($I$46))/(MESCLUN_CAP+1)),CARROT_CAP+1)</x:f>
        <x:v>5</x:v>
      </x:c>
      <x:c r="K6714" s="266" t="n">
        <x:f>MOD(ROW()-ROW($I$46),MESCLUN_CAP+1)</x:f>
        <x:v>3</x:v>
      </x:c>
      <x:c r="L6714" s="266" t="n">
        <x:f>SUM(I6714:K6714)</x:f>
        <x:v>18</x:v>
      </x:c>
      <x:c r="M6714" s="267" t="n">
        <x:f>I6714*TOMATO_HOURS*WEEKS*(1+TOMATO_DIM)^I6714+J6714*CARROT_HOURS*WEEKS*(1+CARROT_DIM)^J6714+K6714*MESCLUN_HOURS*WEEKS*(1+MESCLUN_DIM)^K6714</x:f>
        <x:v>2644.2054909454705</x:v>
      </x:c>
      <x:c r="N6714" s="267" t="n">
        <x:f>MAX(M6714-FARMER_HOURS,0)/TEMP_HOURS_PER_WORKER</x:f>
        <x:v>1.3362538131565767</x:v>
      </x:c>
      <x:c r="O6714" s="268" t="n">
        <x:f>I6714*TOMATO_PRICE+J6714*CARROT_PRICE+K6714*MESCLUN_PRICE</x:f>
        <x:v>106570</x:v>
      </x:c>
      <x:c r="P6714" s="268" t="n">
        <x:f>I6714*TOMATO_FERTILIZER+J6714*CARROT_FERTILIZER+K6714*MESCLUN_FERTILIZER</x:f>
        <x:v>13640</x:v>
      </x:c>
      <x:c r="Q6714" s="268" t="n">
        <x:f>MIN(M6714,FARMER_HOURS)*FARMER_RATE+MAX(M6714-FARMER_HOURS,0)*TEMP_RATE</x:f>
        <x:v>58406.345328914416</x:v>
      </x:c>
      <x:c r="R6714" s="268" t="n">
        <x:f>O6714-P6714-Q6714-FIXED_COST</x:f>
        <x:v>14523.654671085584</x:v>
      </x:c>
      <x:c r="S6714" s="139" t="str">
        <x:f>IF(AND(L6714&lt;=TOTAL_BED_CAP,N6714&lt;=TEMP_WORKER_CAP),"YES","NO")</x:f>
        <x:v>YES</x:v>
      </x:c>
      <x:c r="T6714" s="139" t="n">
        <x:f>IF(S6714="YES",R6714,-1E+99)</x:f>
        <x:v>14523.654671085584</x:v>
      </x:c>
    </x:row>
    <x:row r="6715">
      <x:c r="A6715" s="139"/>
      <x:c r="B6715" s="139"/>
      <x:c r="C6715" s="139"/>
      <x:c r="D6715" s="139"/>
      <x:c r="E6715" s="139"/>
      <x:c r="F6715" s="139"/>
      <x:c r="G6715" s="139"/>
      <x:c r="H6715" s="139"/>
      <x:c r="I6715" s="266" t="n">
        <x:f>INT((ROW()-ROW($I$46))/((CARROT_CAP+1)*(MESCLUN_CAP+1)))</x:f>
        <x:v>10</x:v>
      </x:c>
      <x:c r="J6715" s="266" t="n">
        <x:f>MOD(INT((ROW()-ROW($I$46))/(MESCLUN_CAP+1)),CARROT_CAP+1)</x:f>
        <x:v>5</x:v>
      </x:c>
      <x:c r="K6715" s="266" t="n">
        <x:f>MOD(ROW()-ROW($I$46),MESCLUN_CAP+1)</x:f>
        <x:v>4</x:v>
      </x:c>
      <x:c r="L6715" s="266" t="n">
        <x:f>SUM(I6715:K6715)</x:f>
        <x:v>19</x:v>
      </x:c>
      <x:c r="M6715" s="267" t="n">
        <x:f>I6715*TOMATO_HOURS*WEEKS*(1+TOMATO_DIM)^I6715+J6715*CARROT_HOURS*WEEKS*(1+CARROT_DIM)^J6715+K6715*MESCLUN_HOURS*WEEKS*(1+MESCLUN_DIM)^K6715</x:f>
        <x:v>2693.249606668127</x:v>
      </x:c>
      <x:c r="N6715" s="267" t="n">
        <x:f>MAX(M6715-FARMER_HOURS,0)/TEMP_HOURS_PER_WORKER</x:f>
        <x:v>1.370312226852866</x:v>
      </x:c>
      <x:c r="O6715" s="268" t="n">
        <x:f>I6715*TOMATO_PRICE+J6715*CARROT_PRICE+K6715*MESCLUN_PRICE</x:f>
        <x:v>109270</x:v>
      </x:c>
      <x:c r="P6715" s="268" t="n">
        <x:f>I6715*TOMATO_FERTILIZER+J6715*CARROT_FERTILIZER+K6715*MESCLUN_FERTILIZER</x:f>
        <x:v>14520</x:v>
      </x:c>
      <x:c r="Q6715" s="268" t="n">
        <x:f>MIN(M6715,FARMER_HOURS)*FARMER_RATE+MAX(M6715-FARMER_HOURS,0)*TEMP_RATE</x:f>
        <x:v>59257.80567132165</x:v>
      </x:c>
      <x:c r="R6715" s="268" t="n">
        <x:f>O6715-P6715-Q6715-FIXED_COST</x:f>
        <x:v>15492.19432867835</x:v>
      </x:c>
      <x:c r="S6715" s="139" t="str">
        <x:f>IF(AND(L6715&lt;=TOTAL_BED_CAP,N6715&lt;=TEMP_WORKER_CAP),"YES","NO")</x:f>
        <x:v>YES</x:v>
      </x:c>
      <x:c r="T6715" s="139" t="n">
        <x:f>IF(S6715="YES",R6715,-1E+99)</x:f>
        <x:v>15492.19432867835</x:v>
      </x:c>
    </x:row>
    <x:row r="6716">
      <x:c r="A6716" s="139"/>
      <x:c r="B6716" s="139"/>
      <x:c r="C6716" s="139"/>
      <x:c r="D6716" s="139"/>
      <x:c r="E6716" s="139"/>
      <x:c r="F6716" s="139"/>
      <x:c r="G6716" s="139"/>
      <x:c r="H6716" s="139"/>
      <x:c r="I6716" s="266" t="n">
        <x:f>INT((ROW()-ROW($I$46))/((CARROT_CAP+1)*(MESCLUN_CAP+1)))</x:f>
        <x:v>10</x:v>
      </x:c>
      <x:c r="J6716" s="266" t="n">
        <x:f>MOD(INT((ROW()-ROW($I$46))/(MESCLUN_CAP+1)),CARROT_CAP+1)</x:f>
        <x:v>5</x:v>
      </x:c>
      <x:c r="K6716" s="266" t="n">
        <x:f>MOD(ROW()-ROW($I$46),MESCLUN_CAP+1)</x:f>
        <x:v>5</x:v>
      </x:c>
      <x:c r="L6716" s="266" t="n">
        <x:f>SUM(I6716:K6716)</x:f>
        <x:v>20</x:v>
      </x:c>
      <x:c r="M6716" s="267" t="n">
        <x:f>I6716*TOMATO_HOURS*WEEKS*(1+TOMATO_DIM)^I6716+J6716*CARROT_HOURS*WEEKS*(1+CARROT_DIM)^J6716+K6716*MESCLUN_HOURS*WEEKS*(1+MESCLUN_DIM)^K6716</x:f>
        <x:v>2743.4979305893303</x:v>
      </x:c>
      <x:c r="N6716" s="267" t="n">
        <x:f>MAX(M6716-FARMER_HOURS,0)/TEMP_HOURS_PER_WORKER</x:f>
        <x:v>1.4052068962425905</x:v>
      </x:c>
      <x:c r="O6716" s="268" t="n">
        <x:f>I6716*TOMATO_PRICE+J6716*CARROT_PRICE+K6716*MESCLUN_PRICE</x:f>
        <x:v>111970</x:v>
      </x:c>
      <x:c r="P6716" s="268" t="n">
        <x:f>I6716*TOMATO_FERTILIZER+J6716*CARROT_FERTILIZER+K6716*MESCLUN_FERTILIZER</x:f>
        <x:v>15400</x:v>
      </x:c>
      <x:c r="Q6716" s="268" t="n">
        <x:f>MIN(M6716,FARMER_HOURS)*FARMER_RATE+MAX(M6716-FARMER_HOURS,0)*TEMP_RATE</x:f>
        <x:v>60130.17240606476</x:v>
      </x:c>
      <x:c r="R6716" s="268" t="n">
        <x:f>O6716-P6716-Q6716-FIXED_COST</x:f>
        <x:v>16439.82759393524</x:v>
      </x:c>
      <x:c r="S6716" s="139" t="str">
        <x:f>IF(AND(L6716&lt;=TOTAL_BED_CAP,N6716&lt;=TEMP_WORKER_CAP),"YES","NO")</x:f>
        <x:v>YES</x:v>
      </x:c>
      <x:c r="T6716" s="139" t="n">
        <x:f>IF(S6716="YES",R6716,-1E+99)</x:f>
        <x:v>16439.82759393524</x:v>
      </x:c>
    </x:row>
    <x:row r="6717">
      <x:c r="A6717" s="139"/>
      <x:c r="B6717" s="139"/>
      <x:c r="C6717" s="139"/>
      <x:c r="D6717" s="139"/>
      <x:c r="E6717" s="139"/>
      <x:c r="F6717" s="139"/>
      <x:c r="G6717" s="139"/>
      <x:c r="H6717" s="139"/>
      <x:c r="I6717" s="266" t="n">
        <x:f>INT((ROW()-ROW($I$46))/((CARROT_CAP+1)*(MESCLUN_CAP+1)))</x:f>
        <x:v>10</x:v>
      </x:c>
      <x:c r="J6717" s="266" t="n">
        <x:f>MOD(INT((ROW()-ROW($I$46))/(MESCLUN_CAP+1)),CARROT_CAP+1)</x:f>
        <x:v>5</x:v>
      </x:c>
      <x:c r="K6717" s="266" t="n">
        <x:f>MOD(ROW()-ROW($I$46),MESCLUN_CAP+1)</x:f>
        <x:v>6</x:v>
      </x:c>
      <x:c r="L6717" s="266" t="n">
        <x:f>SUM(I6717:K6717)</x:f>
        <x:v>21</x:v>
      </x:c>
      <x:c r="M6717" s="267" t="n">
        <x:f>I6717*TOMATO_HOURS*WEEKS*(1+TOMATO_DIM)^I6717+J6717*CARROT_HOURS*WEEKS*(1+CARROT_DIM)^J6717+K6717*MESCLUN_HOURS*WEEKS*(1+MESCLUN_DIM)^K6717</x:f>
        <x:v>2794.9729047709634</x:v>
      </x:c>
      <x:c r="N6717" s="267" t="n">
        <x:f>MAX(M6717-FARMER_HOURS,0)/TEMP_HOURS_PER_WORKER</x:f>
        <x:v>1.4409534060909468</x:v>
      </x:c>
      <x:c r="O6717" s="268" t="n">
        <x:f>I6717*TOMATO_PRICE+J6717*CARROT_PRICE+K6717*MESCLUN_PRICE</x:f>
        <x:v>114670</x:v>
      </x:c>
      <x:c r="P6717" s="268" t="n">
        <x:f>I6717*TOMATO_FERTILIZER+J6717*CARROT_FERTILIZER+K6717*MESCLUN_FERTILIZER</x:f>
        <x:v>16280</x:v>
      </x:c>
      <x:c r="Q6717" s="268" t="n">
        <x:f>MIN(M6717,FARMER_HOURS)*FARMER_RATE+MAX(M6717-FARMER_HOURS,0)*TEMP_RATE</x:f>
        <x:v>61023.83515227367</x:v>
      </x:c>
      <x:c r="R6717" s="268" t="n">
        <x:f>O6717-P6717-Q6717-FIXED_COST</x:f>
        <x:v>17366.16484772633</x:v>
      </x:c>
      <x:c r="S6717" s="139" t="str">
        <x:f>IF(AND(L6717&lt;=TOTAL_BED_CAP,N6717&lt;=TEMP_WORKER_CAP),"YES","NO")</x:f>
        <x:v>YES</x:v>
      </x:c>
      <x:c r="T6717" s="139" t="n">
        <x:f>IF(S6717="YES",R6717,-1E+99)</x:f>
        <x:v>17366.16484772633</x:v>
      </x:c>
    </x:row>
    <x:row r="6718">
      <x:c r="A6718" s="139"/>
      <x:c r="B6718" s="139"/>
      <x:c r="C6718" s="139"/>
      <x:c r="D6718" s="139"/>
      <x:c r="E6718" s="139"/>
      <x:c r="F6718" s="139"/>
      <x:c r="G6718" s="139"/>
      <x:c r="H6718" s="139"/>
      <x:c r="I6718" s="266" t="n">
        <x:f>INT((ROW()-ROW($I$46))/((CARROT_CAP+1)*(MESCLUN_CAP+1)))</x:f>
        <x:v>10</x:v>
      </x:c>
      <x:c r="J6718" s="266" t="n">
        <x:f>MOD(INT((ROW()-ROW($I$46))/(MESCLUN_CAP+1)),CARROT_CAP+1)</x:f>
        <x:v>5</x:v>
      </x:c>
      <x:c r="K6718" s="266" t="n">
        <x:f>MOD(ROW()-ROW($I$46),MESCLUN_CAP+1)</x:f>
        <x:v>7</x:v>
      </x:c>
      <x:c r="L6718" s="266" t="n">
        <x:f>SUM(I6718:K6718)</x:f>
        <x:v>22</x:v>
      </x:c>
      <x:c r="M6718" s="267" t="n">
        <x:f>I6718*TOMATO_HOURS*WEEKS*(1+TOMATO_DIM)^I6718+J6718*CARROT_HOURS*WEEKS*(1+CARROT_DIM)^J6718+K6718*MESCLUN_HOURS*WEEKS*(1+MESCLUN_DIM)^K6718</x:f>
        <x:v>2847.697344168924</x:v>
      </x:c>
      <x:c r="N6718" s="267" t="n">
        <x:f>MAX(M6718-FARMER_HOURS,0)/TEMP_HOURS_PER_WORKER</x:f>
        <x:v>1.4775676001173081</x:v>
      </x:c>
      <x:c r="O6718" s="268" t="n">
        <x:f>I6718*TOMATO_PRICE+J6718*CARROT_PRICE+K6718*MESCLUN_PRICE</x:f>
        <x:v>117370</x:v>
      </x:c>
      <x:c r="P6718" s="268" t="n">
        <x:f>I6718*TOMATO_FERTILIZER+J6718*CARROT_FERTILIZER+K6718*MESCLUN_FERTILIZER</x:f>
        <x:v>17160</x:v>
      </x:c>
      <x:c r="Q6718" s="268" t="n">
        <x:f>MIN(M6718,FARMER_HOURS)*FARMER_RATE+MAX(M6718-FARMER_HOURS,0)*TEMP_RATE</x:f>
        <x:v>61939.1900029327</x:v>
      </x:c>
      <x:c r="R6718" s="268" t="n">
        <x:f>O6718-P6718-Q6718-FIXED_COST</x:f>
        <x:v>18270.8099970673</x:v>
      </x:c>
      <x:c r="S6718" s="139" t="str">
        <x:f>IF(AND(L6718&lt;=TOTAL_BED_CAP,N6718&lt;=TEMP_WORKER_CAP),"YES","NO")</x:f>
        <x:v>YES</x:v>
      </x:c>
      <x:c r="T6718" s="139" t="n">
        <x:f>IF(S6718="YES",R6718,-1E+99)</x:f>
        <x:v>18270.8099970673</x:v>
      </x:c>
    </x:row>
    <x:row r="6719">
      <x:c r="A6719" s="139"/>
      <x:c r="B6719" s="139"/>
      <x:c r="C6719" s="139"/>
      <x:c r="D6719" s="139"/>
      <x:c r="E6719" s="139"/>
      <x:c r="F6719" s="139"/>
      <x:c r="G6719" s="139"/>
      <x:c r="H6719" s="139"/>
      <x:c r="I6719" s="266" t="n">
        <x:f>INT((ROW()-ROW($I$46))/((CARROT_CAP+1)*(MESCLUN_CAP+1)))</x:f>
        <x:v>10</x:v>
      </x:c>
      <x:c r="J6719" s="266" t="n">
        <x:f>MOD(INT((ROW()-ROW($I$46))/(MESCLUN_CAP+1)),CARROT_CAP+1)</x:f>
        <x:v>5</x:v>
      </x:c>
      <x:c r="K6719" s="266" t="n">
        <x:f>MOD(ROW()-ROW($I$46),MESCLUN_CAP+1)</x:f>
        <x:v>8</x:v>
      </x:c>
      <x:c r="L6719" s="266" t="n">
        <x:f>SUM(I6719:K6719)</x:f>
        <x:v>23</x:v>
      </x:c>
      <x:c r="M6719" s="267" t="n">
        <x:f>I6719*TOMATO_HOURS*WEEKS*(1+TOMATO_DIM)^I6719+J6719*CARROT_HOURS*WEEKS*(1+CARROT_DIM)^J6719+K6719*MESCLUN_HOURS*WEEKS*(1+MESCLUN_DIM)^K6719</x:f>
        <x:v>2901.694442448904</x:v>
      </x:c>
      <x:c r="N6719" s="267" t="n">
        <x:f>MAX(M6719-FARMER_HOURS,0)/TEMP_HOURS_PER_WORKER</x:f>
        <x:v>1.515065585033961</x:v>
      </x:c>
      <x:c r="O6719" s="268" t="n">
        <x:f>I6719*TOMATO_PRICE+J6719*CARROT_PRICE+K6719*MESCLUN_PRICE</x:f>
        <x:v>120070</x:v>
      </x:c>
      <x:c r="P6719" s="268" t="n">
        <x:f>I6719*TOMATO_FERTILIZER+J6719*CARROT_FERTILIZER+K6719*MESCLUN_FERTILIZER</x:f>
        <x:v>18040</x:v>
      </x:c>
      <x:c r="Q6719" s="268" t="n">
        <x:f>MIN(M6719,FARMER_HOURS)*FARMER_RATE+MAX(M6719-FARMER_HOURS,0)*TEMP_RATE</x:f>
        <x:v>62876.63962584902</x:v>
      </x:c>
      <x:c r="R6719" s="268" t="n">
        <x:f>O6719-P6719-Q6719-FIXED_COST</x:f>
        <x:v>19153.36037415098</x:v>
      </x:c>
      <x:c r="S6719" s="139" t="str">
        <x:f>IF(AND(L6719&lt;=TOTAL_BED_CAP,N6719&lt;=TEMP_WORKER_CAP),"YES","NO")</x:f>
        <x:v>YES</x:v>
      </x:c>
      <x:c r="T6719" s="139" t="n">
        <x:f>IF(S6719="YES",R6719,-1E+99)</x:f>
        <x:v>19153.36037415098</x:v>
      </x:c>
    </x:row>
    <x:row r="6720">
      <x:c r="A6720" s="139"/>
      <x:c r="B6720" s="139"/>
      <x:c r="C6720" s="139"/>
      <x:c r="D6720" s="139"/>
      <x:c r="E6720" s="139"/>
      <x:c r="F6720" s="139"/>
      <x:c r="G6720" s="139"/>
      <x:c r="H6720" s="139"/>
      <x:c r="I6720" s="266" t="n">
        <x:f>INT((ROW()-ROW($I$46))/((CARROT_CAP+1)*(MESCLUN_CAP+1)))</x:f>
        <x:v>10</x:v>
      </x:c>
      <x:c r="J6720" s="266" t="n">
        <x:f>MOD(INT((ROW()-ROW($I$46))/(MESCLUN_CAP+1)),CARROT_CAP+1)</x:f>
        <x:v>5</x:v>
      </x:c>
      <x:c r="K6720" s="266" t="n">
        <x:f>MOD(ROW()-ROW($I$46),MESCLUN_CAP+1)</x:f>
        <x:v>9</x:v>
      </x:c>
      <x:c r="L6720" s="266" t="n">
        <x:f>SUM(I6720:K6720)</x:f>
        <x:v>24</x:v>
      </x:c>
      <x:c r="M6720" s="267" t="n">
        <x:f>I6720*TOMATO_HOURS*WEEKS*(1+TOMATO_DIM)^I6720+J6720*CARROT_HOURS*WEEKS*(1+CARROT_DIM)^J6720+K6720*MESCLUN_HOURS*WEEKS*(1+MESCLUN_DIM)^K6720</x:f>
        <x:v>2956.9877778892983</x:v>
      </x:c>
      <x:c r="N6720" s="267" t="n">
        <x:f>MAX(M6720-FARMER_HOURS,0)/TEMP_HOURS_PER_WORKER</x:f>
        <x:v>1.553463734645346</x:v>
      </x:c>
      <x:c r="O6720" s="268" t="n">
        <x:f>I6720*TOMATO_PRICE+J6720*CARROT_PRICE+K6720*MESCLUN_PRICE</x:f>
        <x:v>122770</x:v>
      </x:c>
      <x:c r="P6720" s="268" t="n">
        <x:f>I6720*TOMATO_FERTILIZER+J6720*CARROT_FERTILIZER+K6720*MESCLUN_FERTILIZER</x:f>
        <x:v>18920</x:v>
      </x:c>
      <x:c r="Q6720" s="268" t="n">
        <x:f>MIN(M6720,FARMER_HOURS)*FARMER_RATE+MAX(M6720-FARMER_HOURS,0)*TEMP_RATE</x:f>
        <x:v>63836.59336613365</x:v>
      </x:c>
      <x:c r="R6720" s="268" t="n">
        <x:f>O6720-P6720-Q6720-FIXED_COST</x:f>
        <x:v>20013.406633866347</x:v>
      </x:c>
      <x:c r="S6720" s="139" t="str">
        <x:f>IF(AND(L6720&lt;=TOTAL_BED_CAP,N6720&lt;=TEMP_WORKER_CAP),"YES","NO")</x:f>
        <x:v>YES</x:v>
      </x:c>
      <x:c r="T6720" s="139" t="n">
        <x:f>IF(S6720="YES",R6720,-1E+99)</x:f>
        <x:v>20013.406633866347</x:v>
      </x:c>
    </x:row>
    <x:row r="6721">
      <x:c r="A6721" s="139"/>
      <x:c r="B6721" s="139"/>
      <x:c r="C6721" s="139"/>
      <x:c r="D6721" s="139"/>
      <x:c r="E6721" s="139"/>
      <x:c r="F6721" s="139"/>
      <x:c r="G6721" s="139"/>
      <x:c r="H6721" s="139"/>
      <x:c r="I6721" s="266" t="n">
        <x:f>INT((ROW()-ROW($I$46))/((CARROT_CAP+1)*(MESCLUN_CAP+1)))</x:f>
        <x:v>10</x:v>
      </x:c>
      <x:c r="J6721" s="266" t="n">
        <x:f>MOD(INT((ROW()-ROW($I$46))/(MESCLUN_CAP+1)),CARROT_CAP+1)</x:f>
        <x:v>5</x:v>
      </x:c>
      <x:c r="K6721" s="266" t="n">
        <x:f>MOD(ROW()-ROW($I$46),MESCLUN_CAP+1)</x:f>
        <x:v>10</x:v>
      </x:c>
      <x:c r="L6721" s="266" t="n">
        <x:f>SUM(I6721:K6721)</x:f>
        <x:v>25</x:v>
      </x:c>
      <x:c r="M6721" s="267" t="n">
        <x:f>I6721*TOMATO_HOURS*WEEKS*(1+TOMATO_DIM)^I6721+J6721*CARROT_HOURS*WEEKS*(1+CARROT_DIM)^J6721+K6721*MESCLUN_HOURS*WEEKS*(1+MESCLUN_DIM)^K6721</x:f>
        <x:v>3013.601319372511</x:v>
      </x:c>
      <x:c r="N6721" s="267" t="n">
        <x:f>MAX(M6721-FARMER_HOURS,0)/TEMP_HOURS_PER_WORKER</x:f>
        <x:v>1.5927786940086883</x:v>
      </x:c>
      <x:c r="O6721" s="268" t="n">
        <x:f>I6721*TOMATO_PRICE+J6721*CARROT_PRICE+K6721*MESCLUN_PRICE</x:f>
        <x:v>125470</x:v>
      </x:c>
      <x:c r="P6721" s="268" t="n">
        <x:f>I6721*TOMATO_FERTILIZER+J6721*CARROT_FERTILIZER+K6721*MESCLUN_FERTILIZER</x:f>
        <x:v>19800</x:v>
      </x:c>
      <x:c r="Q6721" s="268" t="n">
        <x:f>MIN(M6721,FARMER_HOURS)*FARMER_RATE+MAX(M6721-FARMER_HOURS,0)*TEMP_RATE</x:f>
        <x:v>64819.46735021721</x:v>
      </x:c>
      <x:c r="R6721" s="268" t="n">
        <x:f>O6721-P6721-Q6721-FIXED_COST</x:f>
        <x:v>20850.532649782792</x:v>
      </x:c>
      <x:c r="S6721" s="139" t="str">
        <x:f>IF(AND(L6721&lt;=TOTAL_BED_CAP,N6721&lt;=TEMP_WORKER_CAP),"YES","NO")</x:f>
        <x:v>YES</x:v>
      </x:c>
      <x:c r="T6721" s="139" t="n">
        <x:f>IF(S6721="YES",R6721,-1E+99)</x:f>
        <x:v>20850.532649782792</x:v>
      </x:c>
    </x:row>
    <x:row r="6722">
      <x:c r="A6722" s="139"/>
      <x:c r="B6722" s="139"/>
      <x:c r="C6722" s="139"/>
      <x:c r="D6722" s="139"/>
      <x:c r="E6722" s="139"/>
      <x:c r="F6722" s="139"/>
      <x:c r="G6722" s="139"/>
      <x:c r="H6722" s="139"/>
      <x:c r="I6722" s="266" t="n">
        <x:f>INT((ROW()-ROW($I$46))/((CARROT_CAP+1)*(MESCLUN_CAP+1)))</x:f>
        <x:v>10</x:v>
      </x:c>
      <x:c r="J6722" s="266" t="n">
        <x:f>MOD(INT((ROW()-ROW($I$46))/(MESCLUN_CAP+1)),CARROT_CAP+1)</x:f>
        <x:v>5</x:v>
      </x:c>
      <x:c r="K6722" s="266" t="n">
        <x:f>MOD(ROW()-ROW($I$46),MESCLUN_CAP+1)</x:f>
        <x:v>11</x:v>
      </x:c>
      <x:c r="L6722" s="266" t="n">
        <x:f>SUM(I6722:K6722)</x:f>
        <x:v>26</x:v>
      </x:c>
      <x:c r="M6722" s="267" t="n">
        <x:f>I6722*TOMATO_HOURS*WEEKS*(1+TOMATO_DIM)^I6722+J6722*CARROT_HOURS*WEEKS*(1+CARROT_DIM)^J6722+K6722*MESCLUN_HOURS*WEEKS*(1+MESCLUN_DIM)^K6722</x:f>
        <x:v>3071.5594324659505</x:v>
      </x:c>
      <x:c r="N6722" s="267" t="n">
        <x:f>MAX(M6722-FARMER_HOURS,0)/TEMP_HOURS_PER_WORKER</x:f>
        <x:v>1.63302738365691</x:v>
      </x:c>
      <x:c r="O6722" s="268" t="n">
        <x:f>I6722*TOMATO_PRICE+J6722*CARROT_PRICE+K6722*MESCLUN_PRICE</x:f>
        <x:v>128170</x:v>
      </x:c>
      <x:c r="P6722" s="268" t="n">
        <x:f>I6722*TOMATO_FERTILIZER+J6722*CARROT_FERTILIZER+K6722*MESCLUN_FERTILIZER</x:f>
        <x:v>20680</x:v>
      </x:c>
      <x:c r="Q6722" s="268" t="n">
        <x:f>MIN(M6722,FARMER_HOURS)*FARMER_RATE+MAX(M6722-FARMER_HOURS,0)*TEMP_RATE</x:f>
        <x:v>65825.68459142276</x:v>
      </x:c>
      <x:c r="R6722" s="268" t="n">
        <x:f>O6722-P6722-Q6722-FIXED_COST</x:f>
        <x:v>21664.31540857724</x:v>
      </x:c>
      <x:c r="S6722" s="139" t="str">
        <x:f>IF(AND(L6722&lt;=TOTAL_BED_CAP,N6722&lt;=TEMP_WORKER_CAP),"YES","NO")</x:f>
        <x:v>YES</x:v>
      </x:c>
      <x:c r="T6722" s="139" t="n">
        <x:f>IF(S6722="YES",R6722,-1E+99)</x:f>
        <x:v>21664.31540857724</x:v>
      </x:c>
    </x:row>
    <x:row r="6723">
      <x:c r="A6723" s="139"/>
      <x:c r="B6723" s="139"/>
      <x:c r="C6723" s="139"/>
      <x:c r="D6723" s="139"/>
      <x:c r="E6723" s="139"/>
      <x:c r="F6723" s="139"/>
      <x:c r="G6723" s="139"/>
      <x:c r="H6723" s="139"/>
      <x:c r="I6723" s="266" t="n">
        <x:f>INT((ROW()-ROW($I$46))/((CARROT_CAP+1)*(MESCLUN_CAP+1)))</x:f>
        <x:v>10</x:v>
      </x:c>
      <x:c r="J6723" s="266" t="n">
        <x:f>MOD(INT((ROW()-ROW($I$46))/(MESCLUN_CAP+1)),CARROT_CAP+1)</x:f>
        <x:v>5</x:v>
      </x:c>
      <x:c r="K6723" s="266" t="n">
        <x:f>MOD(ROW()-ROW($I$46),MESCLUN_CAP+1)</x:f>
        <x:v>12</x:v>
      </x:c>
      <x:c r="L6723" s="266" t="n">
        <x:f>SUM(I6723:K6723)</x:f>
        <x:v>27</x:v>
      </x:c>
      <x:c r="M6723" s="267" t="n">
        <x:f>I6723*TOMATO_HOURS*WEEKS*(1+TOMATO_DIM)^I6723+J6723*CARROT_HOURS*WEEKS*(1+CARROT_DIM)^J6723+K6723*MESCLUN_HOURS*WEEKS*(1+MESCLUN_DIM)^K6723</x:f>
        <x:v>3130.8868855940145</x:v>
      </x:c>
      <x:c r="N6723" s="267" t="n">
        <x:f>MAX(M6723-FARMER_HOURS,0)/TEMP_HOURS_PER_WORKER</x:f>
        <x:v>1.6742270038847322</x:v>
      </x:c>
      <x:c r="O6723" s="268" t="n">
        <x:f>I6723*TOMATO_PRICE+J6723*CARROT_PRICE+K6723*MESCLUN_PRICE</x:f>
        <x:v>130870</x:v>
      </x:c>
      <x:c r="P6723" s="268" t="n">
        <x:f>I6723*TOMATO_FERTILIZER+J6723*CARROT_FERTILIZER+K6723*MESCLUN_FERTILIZER</x:f>
        <x:v>21560</x:v>
      </x:c>
      <x:c r="Q6723" s="268" t="n">
        <x:f>MIN(M6723,FARMER_HOURS)*FARMER_RATE+MAX(M6723-FARMER_HOURS,0)*TEMP_RATE</x:f>
        <x:v>66855.6750971183</x:v>
      </x:c>
      <x:c r="R6723" s="268" t="n">
        <x:f>O6723-P6723-Q6723-FIXED_COST</x:f>
        <x:v>22454.324902881694</x:v>
      </x:c>
      <x:c r="S6723" s="139" t="str">
        <x:f>IF(AND(L6723&lt;=TOTAL_BED_CAP,N6723&lt;=TEMP_WORKER_CAP),"YES","NO")</x:f>
        <x:v>YES</x:v>
      </x:c>
      <x:c r="T6723" s="139" t="n">
        <x:f>IF(S6723="YES",R6723,-1E+99)</x:f>
        <x:v>22454.324902881694</x:v>
      </x:c>
    </x:row>
    <x:row r="6724">
      <x:c r="A6724" s="139"/>
      <x:c r="B6724" s="139"/>
      <x:c r="C6724" s="139"/>
      <x:c r="D6724" s="139"/>
      <x:c r="E6724" s="139"/>
      <x:c r="F6724" s="139"/>
      <x:c r="G6724" s="139"/>
      <x:c r="H6724" s="139"/>
      <x:c r="I6724" s="266" t="n">
        <x:f>INT((ROW()-ROW($I$46))/((CARROT_CAP+1)*(MESCLUN_CAP+1)))</x:f>
        <x:v>10</x:v>
      </x:c>
      <x:c r="J6724" s="266" t="n">
        <x:f>MOD(INT((ROW()-ROW($I$46))/(MESCLUN_CAP+1)),CARROT_CAP+1)</x:f>
        <x:v>5</x:v>
      </x:c>
      <x:c r="K6724" s="266" t="n">
        <x:f>MOD(ROW()-ROW($I$46),MESCLUN_CAP+1)</x:f>
        <x:v>13</x:v>
      </x:c>
      <x:c r="L6724" s="266" t="n">
        <x:f>SUM(I6724:K6724)</x:f>
        <x:v>28</x:v>
      </x:c>
      <x:c r="M6724" s="267" t="n">
        <x:f>I6724*TOMATO_HOURS*WEEKS*(1+TOMATO_DIM)^I6724+J6724*CARROT_HOURS*WEEKS*(1+CARROT_DIM)^J6724+K6724*MESCLUN_HOURS*WEEKS*(1+MESCLUN_DIM)^K6724</x:f>
        <x:v>3191.608856302399</x:v>
      </x:c>
      <x:c r="N6724" s="267" t="n">
        <x:f>MAX(M6724-FARMER_HOURS,0)/TEMP_HOURS_PER_WORKER</x:f>
        <x:v>1.7163950390988882</x:v>
      </x:c>
      <x:c r="O6724" s="268" t="n">
        <x:f>I6724*TOMATO_PRICE+J6724*CARROT_PRICE+K6724*MESCLUN_PRICE</x:f>
        <x:v>133570</x:v>
      </x:c>
      <x:c r="P6724" s="268" t="n">
        <x:f>I6724*TOMATO_FERTILIZER+J6724*CARROT_FERTILIZER+K6724*MESCLUN_FERTILIZER</x:f>
        <x:v>22440</x:v>
      </x:c>
      <x:c r="Q6724" s="268" t="n">
        <x:f>MIN(M6724,FARMER_HOURS)*FARMER_RATE+MAX(M6724-FARMER_HOURS,0)*TEMP_RATE</x:f>
        <x:v>67909.8759774722</x:v>
      </x:c>
      <x:c r="R6724" s="268" t="n">
        <x:f>O6724-P6724-Q6724-FIXED_COST</x:f>
        <x:v>23220.1240225278</x:v>
      </x:c>
      <x:c r="S6724" s="139" t="str">
        <x:f>IF(AND(L6724&lt;=TOTAL_BED_CAP,N6724&lt;=TEMP_WORKER_CAP),"YES","NO")</x:f>
        <x:v>YES</x:v>
      </x:c>
      <x:c r="T6724" s="139" t="n">
        <x:f>IF(S6724="YES",R6724,-1E+99)</x:f>
        <x:v>23220.1240225278</x:v>
      </x:c>
    </x:row>
    <x:row r="6725">
      <x:c r="A6725" s="139"/>
      <x:c r="B6725" s="139"/>
      <x:c r="C6725" s="139"/>
      <x:c r="D6725" s="139"/>
      <x:c r="E6725" s="139"/>
      <x:c r="F6725" s="139"/>
      <x:c r="G6725" s="139"/>
      <x:c r="H6725" s="139"/>
      <x:c r="I6725" s="266" t="n">
        <x:f>INT((ROW()-ROW($I$46))/((CARROT_CAP+1)*(MESCLUN_CAP+1)))</x:f>
        <x:v>10</x:v>
      </x:c>
      <x:c r="J6725" s="266" t="n">
        <x:f>MOD(INT((ROW()-ROW($I$46))/(MESCLUN_CAP+1)),CARROT_CAP+1)</x:f>
        <x:v>5</x:v>
      </x:c>
      <x:c r="K6725" s="266" t="n">
        <x:f>MOD(ROW()-ROW($I$46),MESCLUN_CAP+1)</x:f>
        <x:v>14</x:v>
      </x:c>
      <x:c r="L6725" s="266" t="n">
        <x:f>SUM(I6725:K6725)</x:f>
        <x:v>29</x:v>
      </x:c>
      <x:c r="M6725" s="267" t="n">
        <x:f>I6725*TOMATO_HOURS*WEEKS*(1+TOMATO_DIM)^I6725+J6725*CARROT_HOURS*WEEKS*(1+CARROT_DIM)^J6725+K6725*MESCLUN_HOURS*WEEKS*(1+MESCLUN_DIM)^K6725</x:f>
        <x:v>3253.75093761606</x:v>
      </x:c>
      <x:c r="N6725" s="267" t="n">
        <x:f>MAX(M6725-FARMER_HOURS,0)/TEMP_HOURS_PER_WORKER</x:f>
        <x:v>1.759549262233375</x:v>
      </x:c>
      <x:c r="O6725" s="268" t="n">
        <x:f>I6725*TOMATO_PRICE+J6725*CARROT_PRICE+K6725*MESCLUN_PRICE</x:f>
        <x:v>136270</x:v>
      </x:c>
      <x:c r="P6725" s="268" t="n">
        <x:f>I6725*TOMATO_FERTILIZER+J6725*CARROT_FERTILIZER+K6725*MESCLUN_FERTILIZER</x:f>
        <x:v>23320</x:v>
      </x:c>
      <x:c r="Q6725" s="268" t="n">
        <x:f>MIN(M6725,FARMER_HOURS)*FARMER_RATE+MAX(M6725-FARMER_HOURS,0)*TEMP_RATE</x:f>
        <x:v>68988.73155583438</x:v>
      </x:c>
      <x:c r="R6725" s="268" t="n">
        <x:f>O6725-P6725-Q6725-FIXED_COST</x:f>
        <x:v>23961.268444165617</x:v>
      </x:c>
      <x:c r="S6725" s="139" t="str">
        <x:f>IF(AND(L6725&lt;=TOTAL_BED_CAP,N6725&lt;=TEMP_WORKER_CAP),"YES","NO")</x:f>
        <x:v>YES</x:v>
      </x:c>
      <x:c r="T6725" s="139" t="n">
        <x:f>IF(S6725="YES",R6725,-1E+99)</x:f>
        <x:v>23961.268444165617</x:v>
      </x:c>
    </x:row>
    <x:row r="6726">
      <x:c r="A6726" s="139"/>
      <x:c r="B6726" s="139"/>
      <x:c r="C6726" s="139"/>
      <x:c r="D6726" s="139"/>
      <x:c r="E6726" s="139"/>
      <x:c r="F6726" s="139"/>
      <x:c r="G6726" s="139"/>
      <x:c r="H6726" s="139"/>
      <x:c r="I6726" s="266" t="n">
        <x:f>INT((ROW()-ROW($I$46))/((CARROT_CAP+1)*(MESCLUN_CAP+1)))</x:f>
        <x:v>10</x:v>
      </x:c>
      <x:c r="J6726" s="266" t="n">
        <x:f>MOD(INT((ROW()-ROW($I$46))/(MESCLUN_CAP+1)),CARROT_CAP+1)</x:f>
        <x:v>5</x:v>
      </x:c>
      <x:c r="K6726" s="266" t="n">
        <x:f>MOD(ROW()-ROW($I$46),MESCLUN_CAP+1)</x:f>
        <x:v>15</x:v>
      </x:c>
      <x:c r="L6726" s="266" t="n">
        <x:f>SUM(I6726:K6726)</x:f>
        <x:v>30</x:v>
      </x:c>
      <x:c r="M6726" s="267" t="n">
        <x:f>I6726*TOMATO_HOURS*WEEKS*(1+TOMATO_DIM)^I6726+J6726*CARROT_HOURS*WEEKS*(1+CARROT_DIM)^J6726+K6726*MESCLUN_HOURS*WEEKS*(1+MESCLUN_DIM)^K6726</x:f>
        <x:v>3317.3391444922063</x:v>
      </x:c>
      <x:c r="N6726" s="267" t="n">
        <x:f>MAX(M6726-FARMER_HOURS,0)/TEMP_HOURS_PER_WORKER</x:f>
        <x:v>1.8037077392306988</x:v>
      </x:c>
      <x:c r="O6726" s="268" t="n">
        <x:f>I6726*TOMATO_PRICE+J6726*CARROT_PRICE+K6726*MESCLUN_PRICE</x:f>
        <x:v>138970</x:v>
      </x:c>
      <x:c r="P6726" s="268" t="n">
        <x:f>I6726*TOMATO_FERTILIZER+J6726*CARROT_FERTILIZER+K6726*MESCLUN_FERTILIZER</x:f>
        <x:v>24200</x:v>
      </x:c>
      <x:c r="Q6726" s="268" t="n">
        <x:f>MIN(M6726,FARMER_HOURS)*FARMER_RATE+MAX(M6726-FARMER_HOURS,0)*TEMP_RATE</x:f>
        <x:v>70092.69348076747</x:v>
      </x:c>
      <x:c r="R6726" s="268" t="n">
        <x:f>O6726-P6726-Q6726-FIXED_COST</x:f>
        <x:v>24677.30651923253</x:v>
      </x:c>
      <x:c r="S6726" s="139" t="str">
        <x:f>IF(AND(L6726&lt;=TOTAL_BED_CAP,N6726&lt;=TEMP_WORKER_CAP),"YES","NO")</x:f>
        <x:v>YES</x:v>
      </x:c>
      <x:c r="T6726" s="139" t="n">
        <x:f>IF(S6726="YES",R6726,-1E+99)</x:f>
        <x:v>24677.30651923253</x:v>
      </x:c>
    </x:row>
    <x:row r="6727">
      <x:c r="A6727" s="139"/>
      <x:c r="B6727" s="139"/>
      <x:c r="C6727" s="139"/>
      <x:c r="D6727" s="139"/>
      <x:c r="E6727" s="139"/>
      <x:c r="F6727" s="139"/>
      <x:c r="G6727" s="139"/>
      <x:c r="H6727" s="139"/>
      <x:c r="I6727" s="266" t="n">
        <x:f>INT((ROW()-ROW($I$46))/((CARROT_CAP+1)*(MESCLUN_CAP+1)))</x:f>
        <x:v>10</x:v>
      </x:c>
      <x:c r="J6727" s="266" t="n">
        <x:f>MOD(INT((ROW()-ROW($I$46))/(MESCLUN_CAP+1)),CARROT_CAP+1)</x:f>
        <x:v>5</x:v>
      </x:c>
      <x:c r="K6727" s="266" t="n">
        <x:f>MOD(ROW()-ROW($I$46),MESCLUN_CAP+1)</x:f>
        <x:v>16</x:v>
      </x:c>
      <x:c r="L6727" s="266" t="n">
        <x:f>SUM(I6727:K6727)</x:f>
        <x:v>31</x:v>
      </x:c>
      <x:c r="M6727" s="267" t="n">
        <x:f>I6727*TOMATO_HOURS*WEEKS*(1+TOMATO_DIM)^I6727+J6727*CARROT_HOURS*WEEKS*(1+CARROT_DIM)^J6727+K6727*MESCLUN_HOURS*WEEKS*(1+MESCLUN_DIM)^K6727</x:f>
        <x:v>3382.3999203696953</x:v>
      </x:c>
      <x:c r="N6727" s="267" t="n">
        <x:f>MAX(M6727-FARMER_HOURS,0)/TEMP_HOURS_PER_WORKER</x:f>
        <x:v>1.8488888335900662</x:v>
      </x:c>
      <x:c r="O6727" s="268" t="n">
        <x:f>I6727*TOMATO_PRICE+J6727*CARROT_PRICE+K6727*MESCLUN_PRICE</x:f>
        <x:v>141670</x:v>
      </x:c>
      <x:c r="P6727" s="268" t="n">
        <x:f>I6727*TOMATO_FERTILIZER+J6727*CARROT_FERTILIZER+K6727*MESCLUN_FERTILIZER</x:f>
        <x:v>25080</x:v>
      </x:c>
      <x:c r="Q6727" s="268" t="n">
        <x:f>MIN(M6727,FARMER_HOURS)*FARMER_RATE+MAX(M6727-FARMER_HOURS,0)*TEMP_RATE</x:f>
        <x:v>71222.22083975165</x:v>
      </x:c>
      <x:c r="R6727" s="268" t="n">
        <x:f>O6727-P6727-Q6727-FIXED_COST</x:f>
        <x:v>25367.77916024835</x:v>
      </x:c>
      <x:c r="S6727" s="139" t="str">
        <x:f>IF(AND(L6727&lt;=TOTAL_BED_CAP,N6727&lt;=TEMP_WORKER_CAP),"YES","NO")</x:f>
        <x:v>YES</x:v>
      </x:c>
      <x:c r="T6727" s="139" t="n">
        <x:f>IF(S6727="YES",R6727,-1E+99)</x:f>
        <x:v>25367.77916024835</x:v>
      </x:c>
    </x:row>
    <x:row r="6728">
      <x:c r="A6728" s="139"/>
      <x:c r="B6728" s="139"/>
      <x:c r="C6728" s="139"/>
      <x:c r="D6728" s="139"/>
      <x:c r="E6728" s="139"/>
      <x:c r="F6728" s="139"/>
      <x:c r="G6728" s="139"/>
      <x:c r="H6728" s="139"/>
      <x:c r="I6728" s="266" t="n">
        <x:f>INT((ROW()-ROW($I$46))/((CARROT_CAP+1)*(MESCLUN_CAP+1)))</x:f>
        <x:v>10</x:v>
      </x:c>
      <x:c r="J6728" s="266" t="n">
        <x:f>MOD(INT((ROW()-ROW($I$46))/(MESCLUN_CAP+1)),CARROT_CAP+1)</x:f>
        <x:v>5</x:v>
      </x:c>
      <x:c r="K6728" s="266" t="n">
        <x:f>MOD(ROW()-ROW($I$46),MESCLUN_CAP+1)</x:f>
        <x:v>17</x:v>
      </x:c>
      <x:c r="L6728" s="266" t="n">
        <x:f>SUM(I6728:K6728)</x:f>
        <x:v>32</x:v>
      </x:c>
      <x:c r="M6728" s="267" t="n">
        <x:f>I6728*TOMATO_HOURS*WEEKS*(1+TOMATO_DIM)^I6728+J6728*CARROT_HOURS*WEEKS*(1+CARROT_DIM)^J6728+K6728*MESCLUN_HOURS*WEEKS*(1+MESCLUN_DIM)^K6728</x:f>
        <x:v>3448.9601438162354</x:v>
      </x:c>
      <x:c r="N6728" s="267" t="n">
        <x:f>MAX(M6728-FARMER_HOURS,0)/TEMP_HOURS_PER_WORKER</x:f>
        <x:v>1.8951112109834969</x:v>
      </x:c>
      <x:c r="O6728" s="268" t="n">
        <x:f>I6728*TOMATO_PRICE+J6728*CARROT_PRICE+K6728*MESCLUN_PRICE</x:f>
        <x:v>144370</x:v>
      </x:c>
      <x:c r="P6728" s="268" t="n">
        <x:f>I6728*TOMATO_FERTILIZER+J6728*CARROT_FERTILIZER+K6728*MESCLUN_FERTILIZER</x:f>
        <x:v>25960</x:v>
      </x:c>
      <x:c r="Q6728" s="268" t="n">
        <x:f>MIN(M6728,FARMER_HOURS)*FARMER_RATE+MAX(M6728-FARMER_HOURS,0)*TEMP_RATE</x:f>
        <x:v>72377.78027458742</x:v>
      </x:c>
      <x:c r="R6728" s="268" t="n">
        <x:f>O6728-P6728-Q6728-FIXED_COST</x:f>
        <x:v>26032.21972541258</x:v>
      </x:c>
      <x:c r="S6728" s="139" t="str">
        <x:f>IF(AND(L6728&lt;=TOTAL_BED_CAP,N6728&lt;=TEMP_WORKER_CAP),"YES","NO")</x:f>
        <x:v>YES</x:v>
      </x:c>
      <x:c r="T6728" s="139" t="n">
        <x:f>IF(S6728="YES",R6728,-1E+99)</x:f>
        <x:v>26032.21972541258</x:v>
      </x:c>
    </x:row>
    <x:row r="6729">
      <x:c r="A6729" s="139"/>
      <x:c r="B6729" s="139"/>
      <x:c r="C6729" s="139"/>
      <x:c r="D6729" s="139"/>
      <x:c r="E6729" s="139"/>
      <x:c r="F6729" s="139"/>
      <x:c r="G6729" s="139"/>
      <x:c r="H6729" s="139"/>
      <x:c r="I6729" s="266" t="n">
        <x:f>INT((ROW()-ROW($I$46))/((CARROT_CAP+1)*(MESCLUN_CAP+1)))</x:f>
        <x:v>10</x:v>
      </x:c>
      <x:c r="J6729" s="266" t="n">
        <x:f>MOD(INT((ROW()-ROW($I$46))/(MESCLUN_CAP+1)),CARROT_CAP+1)</x:f>
        <x:v>5</x:v>
      </x:c>
      <x:c r="K6729" s="266" t="n">
        <x:f>MOD(ROW()-ROW($I$46),MESCLUN_CAP+1)</x:f>
        <x:v>18</x:v>
      </x:c>
      <x:c r="L6729" s="266" t="n">
        <x:f>SUM(I6729:K6729)</x:f>
        <x:v>33</x:v>
      </x:c>
      <x:c r="M6729" s="267" t="n">
        <x:f>I6729*TOMATO_HOURS*WEEKS*(1+TOMATO_DIM)^I6729+J6729*CARROT_HOURS*WEEKS*(1+CARROT_DIM)^J6729+K6729*MESCLUN_HOURS*WEEKS*(1+MESCLUN_DIM)^K6729</x:f>
        <x:v>3517.0471352748227</x:v>
      </x:c>
      <x:c r="N6729" s="267" t="n">
        <x:f>MAX(M6729-FARMER_HOURS,0)/TEMP_HOURS_PER_WORKER</x:f>
        <x:v>1.942393843940849</x:v>
      </x:c>
      <x:c r="O6729" s="268" t="n">
        <x:f>I6729*TOMATO_PRICE+J6729*CARROT_PRICE+K6729*MESCLUN_PRICE</x:f>
        <x:v>147070</x:v>
      </x:c>
      <x:c r="P6729" s="268" t="n">
        <x:f>I6729*TOMATO_FERTILIZER+J6729*CARROT_FERTILIZER+K6729*MESCLUN_FERTILIZER</x:f>
        <x:v>26840</x:v>
      </x:c>
      <x:c r="Q6729" s="268" t="n">
        <x:f>MIN(M6729,FARMER_HOURS)*FARMER_RATE+MAX(M6729-FARMER_HOURS,0)*TEMP_RATE</x:f>
        <x:v>73559.84609852123</x:v>
      </x:c>
      <x:c r="R6729" s="268" t="n">
        <x:f>O6729-P6729-Q6729-FIXED_COST</x:f>
        <x:v>26670.15390147877</x:v>
      </x:c>
      <x:c r="S6729" s="139" t="str">
        <x:f>IF(AND(L6729&lt;=TOTAL_BED_CAP,N6729&lt;=TEMP_WORKER_CAP),"YES","NO")</x:f>
        <x:v>YES</x:v>
      </x:c>
      <x:c r="T6729" s="139" t="n">
        <x:f>IF(S6729="YES",R6729,-1E+99)</x:f>
        <x:v>26670.15390147877</x:v>
      </x:c>
    </x:row>
    <x:row r="6730">
      <x:c r="A6730" s="139"/>
      <x:c r="B6730" s="139"/>
      <x:c r="C6730" s="139"/>
      <x:c r="D6730" s="139"/>
      <x:c r="E6730" s="139"/>
      <x:c r="F6730" s="139"/>
      <x:c r="G6730" s="139"/>
      <x:c r="H6730" s="139"/>
      <x:c r="I6730" s="266" t="n">
        <x:f>INT((ROW()-ROW($I$46))/((CARROT_CAP+1)*(MESCLUN_CAP+1)))</x:f>
        <x:v>10</x:v>
      </x:c>
      <x:c r="J6730" s="266" t="n">
        <x:f>MOD(INT((ROW()-ROW($I$46))/(MESCLUN_CAP+1)),CARROT_CAP+1)</x:f>
        <x:v>5</x:v>
      </x:c>
      <x:c r="K6730" s="266" t="n">
        <x:f>MOD(ROW()-ROW($I$46),MESCLUN_CAP+1)</x:f>
        <x:v>19</x:v>
      </x:c>
      <x:c r="L6730" s="266" t="n">
        <x:f>SUM(I6730:K6730)</x:f>
        <x:v>34</x:v>
      </x:c>
      <x:c r="M6730" s="267" t="n">
        <x:f>I6730*TOMATO_HOURS*WEEKS*(1+TOMATO_DIM)^I6730+J6730*CARROT_HOURS*WEEKS*(1+CARROT_DIM)^J6730+K6730*MESCLUN_HOURS*WEEKS*(1+MESCLUN_DIM)^K6730</x:f>
        <x:v>3586.6886639108448</x:v>
      </x:c>
      <x:c r="N6730" s="267" t="n">
        <x:f>MAX(M6730-FARMER_HOURS,0)/TEMP_HOURS_PER_WORKER</x:f>
        <x:v>1.9907560166047533</x:v>
      </x:c>
      <x:c r="O6730" s="268" t="n">
        <x:f>I6730*TOMATO_PRICE+J6730*CARROT_PRICE+K6730*MESCLUN_PRICE</x:f>
        <x:v>149770</x:v>
      </x:c>
      <x:c r="P6730" s="268" t="n">
        <x:f>I6730*TOMATO_FERTILIZER+J6730*CARROT_FERTILIZER+K6730*MESCLUN_FERTILIZER</x:f>
        <x:v>27720</x:v>
      </x:c>
      <x:c r="Q6730" s="268" t="n">
        <x:f>MIN(M6730,FARMER_HOURS)*FARMER_RATE+MAX(M6730-FARMER_HOURS,0)*TEMP_RATE</x:f>
        <x:v>74768.90041511884</x:v>
      </x:c>
      <x:c r="R6730" s="268" t="n">
        <x:f>O6730-P6730-Q6730-FIXED_COST</x:f>
        <x:v>27281.099584881158</x:v>
      </x:c>
      <x:c r="S6730" s="139" t="str">
        <x:f>IF(AND(L6730&lt;=TOTAL_BED_CAP,N6730&lt;=TEMP_WORKER_CAP),"YES","NO")</x:f>
        <x:v>YES</x:v>
      </x:c>
      <x:c r="T6730" s="139" t="n">
        <x:f>IF(S6730="YES",R6730,-1E+99)</x:f>
        <x:v>27281.099584881158</x:v>
      </x:c>
    </x:row>
    <x:row r="6731">
      <x:c r="A6731" s="139"/>
      <x:c r="B6731" s="139"/>
      <x:c r="C6731" s="139"/>
      <x:c r="D6731" s="139"/>
      <x:c r="E6731" s="139"/>
      <x:c r="F6731" s="139"/>
      <x:c r="G6731" s="139"/>
      <x:c r="H6731" s="139"/>
      <x:c r="I6731" s="266" t="n">
        <x:f>INT((ROW()-ROW($I$46))/((CARROT_CAP+1)*(MESCLUN_CAP+1)))</x:f>
        <x:v>10</x:v>
      </x:c>
      <x:c r="J6731" s="266" t="n">
        <x:f>MOD(INT((ROW()-ROW($I$46))/(MESCLUN_CAP+1)),CARROT_CAP+1)</x:f>
        <x:v>5</x:v>
      </x:c>
      <x:c r="K6731" s="266" t="n">
        <x:f>MOD(ROW()-ROW($I$46),MESCLUN_CAP+1)</x:f>
        <x:v>20</x:v>
      </x:c>
      <x:c r="L6731" s="266" t="n">
        <x:f>SUM(I6731:K6731)</x:f>
        <x:v>35</x:v>
      </x:c>
      <x:c r="M6731" s="267" t="n">
        <x:f>I6731*TOMATO_HOURS*WEEKS*(1+TOMATO_DIM)^I6731+J6731*CARROT_HOURS*WEEKS*(1+CARROT_DIM)^J6731+K6731*MESCLUN_HOURS*WEEKS*(1+MESCLUN_DIM)^K6731</x:f>
        <x:v>3657.9129545613214</x:v>
      </x:c>
      <x:c r="N6731" s="267" t="n">
        <x:f>MAX(M6731-FARMER_HOURS,0)/TEMP_HOURS_PER_WORKER</x:f>
        <x:v>2.0402173295564734</x:v>
      </x:c>
      <x:c r="O6731" s="268" t="n">
        <x:f>I6731*TOMATO_PRICE+J6731*CARROT_PRICE+K6731*MESCLUN_PRICE</x:f>
        <x:v>152470</x:v>
      </x:c>
      <x:c r="P6731" s="268" t="n">
        <x:f>I6731*TOMATO_FERTILIZER+J6731*CARROT_FERTILIZER+K6731*MESCLUN_FERTILIZER</x:f>
        <x:v>28600</x:v>
      </x:c>
      <x:c r="Q6731" s="268" t="n">
        <x:f>MIN(M6731,FARMER_HOURS)*FARMER_RATE+MAX(M6731-FARMER_HOURS,0)*TEMP_RATE</x:f>
        <x:v>76005.43323891182</x:v>
      </x:c>
      <x:c r="R6731" s="268" t="n">
        <x:f>O6731-P6731-Q6731-FIXED_COST</x:f>
        <x:v>27864.56676108818</x:v>
      </x:c>
      <x:c r="S6731" s="139" t="str">
        <x:f>IF(AND(L6731&lt;=TOTAL_BED_CAP,N6731&lt;=TEMP_WORKER_CAP),"YES","NO")</x:f>
        <x:v>YES</x:v>
      </x:c>
      <x:c r="T6731" s="139" t="n">
        <x:f>IF(S6731="YES",R6731,-1E+99)</x:f>
        <x:v>27864.56676108818</x:v>
      </x:c>
    </x:row>
    <x:row r="6732">
      <x:c r="A6732" s="139"/>
      <x:c r="B6732" s="139"/>
      <x:c r="C6732" s="139"/>
      <x:c r="D6732" s="139"/>
      <x:c r="E6732" s="139"/>
      <x:c r="F6732" s="139"/>
      <x:c r="G6732" s="139"/>
      <x:c r="H6732" s="139"/>
      <x:c r="I6732" s="266" t="n">
        <x:f>INT((ROW()-ROW($I$46))/((CARROT_CAP+1)*(MESCLUN_CAP+1)))</x:f>
        <x:v>10</x:v>
      </x:c>
      <x:c r="J6732" s="266" t="n">
        <x:f>MOD(INT((ROW()-ROW($I$46))/(MESCLUN_CAP+1)),CARROT_CAP+1)</x:f>
        <x:v>5</x:v>
      </x:c>
      <x:c r="K6732" s="266" t="n">
        <x:f>MOD(ROW()-ROW($I$46),MESCLUN_CAP+1)</x:f>
        <x:v>21</x:v>
      </x:c>
      <x:c r="L6732" s="266" t="n">
        <x:f>SUM(I6732:K6732)</x:f>
        <x:v>36</x:v>
      </x:c>
      <x:c r="M6732" s="267" t="n">
        <x:f>I6732*TOMATO_HOURS*WEEKS*(1+TOMATO_DIM)^I6732+J6732*CARROT_HOURS*WEEKS*(1+CARROT_DIM)^J6732+K6732*MESCLUN_HOURS*WEEKS*(1+MESCLUN_DIM)^K6732</x:f>
        <x:v>3730.7486947877655</x:v>
      </x:c>
      <x:c r="N6732" s="267" t="n">
        <x:f>MAX(M6732-FARMER_HOURS,0)/TEMP_HOURS_PER_WORKER</x:f>
        <x:v>2.0907977047137263</x:v>
      </x:c>
      <x:c r="O6732" s="268" t="n">
        <x:f>I6732*TOMATO_PRICE+J6732*CARROT_PRICE+K6732*MESCLUN_PRICE</x:f>
        <x:v>155170</x:v>
      </x:c>
      <x:c r="P6732" s="268" t="n">
        <x:f>I6732*TOMATO_FERTILIZER+J6732*CARROT_FERTILIZER+K6732*MESCLUN_FERTILIZER</x:f>
        <x:v>29480</x:v>
      </x:c>
      <x:c r="Q6732" s="268" t="n">
        <x:f>MIN(M6732,FARMER_HOURS)*FARMER_RATE+MAX(M6732-FARMER_HOURS,0)*TEMP_RATE</x:f>
        <x:v>77269.94261784316</x:v>
      </x:c>
      <x:c r="R6732" s="268" t="n">
        <x:f>O6732-P6732-Q6732-FIXED_COST</x:f>
        <x:v>28420.05738215684</x:v>
      </x:c>
      <x:c r="S6732" s="139" t="str">
        <x:f>IF(AND(L6732&lt;=TOTAL_BED_CAP,N6732&lt;=TEMP_WORKER_CAP),"YES","NO")</x:f>
        <x:v>YES</x:v>
      </x:c>
      <x:c r="T6732" s="139" t="n">
        <x:f>IF(S6732="YES",R6732,-1E+99)</x:f>
        <x:v>28420.05738215684</x:v>
      </x:c>
    </x:row>
    <x:row r="6733">
      <x:c r="A6733" s="139"/>
      <x:c r="B6733" s="139"/>
      <x:c r="C6733" s="139"/>
      <x:c r="D6733" s="139"/>
      <x:c r="E6733" s="139"/>
      <x:c r="F6733" s="139"/>
      <x:c r="G6733" s="139"/>
      <x:c r="H6733" s="139"/>
      <x:c r="I6733" s="266" t="n">
        <x:f>INT((ROW()-ROW($I$46))/((CARROT_CAP+1)*(MESCLUN_CAP+1)))</x:f>
        <x:v>10</x:v>
      </x:c>
      <x:c r="J6733" s="266" t="n">
        <x:f>MOD(INT((ROW()-ROW($I$46))/(MESCLUN_CAP+1)),CARROT_CAP+1)</x:f>
        <x:v>5</x:v>
      </x:c>
      <x:c r="K6733" s="266" t="n">
        <x:f>MOD(ROW()-ROW($I$46),MESCLUN_CAP+1)</x:f>
        <x:v>22</x:v>
      </x:c>
      <x:c r="L6733" s="266" t="n">
        <x:f>SUM(I6733:K6733)</x:f>
        <x:v>37</x:v>
      </x:c>
      <x:c r="M6733" s="267" t="n">
        <x:f>I6733*TOMATO_HOURS*WEEKS*(1+TOMATO_DIM)^I6733+J6733*CARROT_HOURS*WEEKS*(1+CARROT_DIM)^J6733+K6733*MESCLUN_HOURS*WEEKS*(1+MESCLUN_DIM)^K6733</x:f>
        <x:v>3805.2250420341616</x:v>
      </x:c>
      <x:c r="N6733" s="267" t="n">
        <x:f>MAX(M6733-FARMER_HOURS,0)/TEMP_HOURS_PER_WORKER</x:f>
        <x:v>2.142517390301501</x:v>
      </x:c>
      <x:c r="O6733" s="268" t="n">
        <x:f>I6733*TOMATO_PRICE+J6733*CARROT_PRICE+K6733*MESCLUN_PRICE</x:f>
        <x:v>157870</x:v>
      </x:c>
      <x:c r="P6733" s="268" t="n">
        <x:f>I6733*TOMATO_FERTILIZER+J6733*CARROT_FERTILIZER+K6733*MESCLUN_FERTILIZER</x:f>
        <x:v>30360</x:v>
      </x:c>
      <x:c r="Q6733" s="268" t="n">
        <x:f>MIN(M6733,FARMER_HOURS)*FARMER_RATE+MAX(M6733-FARMER_HOURS,0)*TEMP_RATE</x:f>
        <x:v>78562.93475753753</x:v>
      </x:c>
      <x:c r="R6733" s="268" t="n">
        <x:f>O6733-P6733-Q6733-FIXED_COST</x:f>
        <x:v>28947.06524246247</x:v>
      </x:c>
      <x:c r="S6733" s="139" t="str">
        <x:f>IF(AND(L6733&lt;=TOTAL_BED_CAP,N6733&lt;=TEMP_WORKER_CAP),"YES","NO")</x:f>
        <x:v>YES</x:v>
      </x:c>
      <x:c r="T6733" s="139" t="n">
        <x:f>IF(S6733="YES",R6733,-1E+99)</x:f>
        <x:v>28947.06524246247</x:v>
      </x:c>
    </x:row>
    <x:row r="6734">
      <x:c r="A6734" s="139"/>
      <x:c r="B6734" s="139"/>
      <x:c r="C6734" s="139"/>
      <x:c r="D6734" s="139"/>
      <x:c r="E6734" s="139"/>
      <x:c r="F6734" s="139"/>
      <x:c r="G6734" s="139"/>
      <x:c r="H6734" s="139"/>
      <x:c r="I6734" s="266" t="n">
        <x:f>INT((ROW()-ROW($I$46))/((CARROT_CAP+1)*(MESCLUN_CAP+1)))</x:f>
        <x:v>10</x:v>
      </x:c>
      <x:c r="J6734" s="266" t="n">
        <x:f>MOD(INT((ROW()-ROW($I$46))/(MESCLUN_CAP+1)),CARROT_CAP+1)</x:f>
        <x:v>5</x:v>
      </x:c>
      <x:c r="K6734" s="266" t="n">
        <x:f>MOD(ROW()-ROW($I$46),MESCLUN_CAP+1)</x:f>
        <x:v>23</x:v>
      </x:c>
      <x:c r="L6734" s="266" t="n">
        <x:f>SUM(I6734:K6734)</x:f>
        <x:v>38</x:v>
      </x:c>
      <x:c r="M6734" s="267" t="n">
        <x:f>I6734*TOMATO_HOURS*WEEKS*(1+TOMATO_DIM)^I6734+J6734*CARROT_HOURS*WEEKS*(1+CARROT_DIM)^J6734+K6734*MESCLUN_HOURS*WEEKS*(1+MESCLUN_DIM)^K6734</x:f>
        <x:v>3881.371630891598</x:v>
      </x:c>
      <x:c r="N6734" s="267" t="n">
        <x:f>MAX(M6734-FARMER_HOURS,0)/TEMP_HOURS_PER_WORKER</x:f>
        <x:v>2.195396965896943</x:v>
      </x:c>
      <x:c r="O6734" s="268" t="n">
        <x:f>I6734*TOMATO_PRICE+J6734*CARROT_PRICE+K6734*MESCLUN_PRICE</x:f>
        <x:v>160570</x:v>
      </x:c>
      <x:c r="P6734" s="268" t="n">
        <x:f>I6734*TOMATO_FERTILIZER+J6734*CARROT_FERTILIZER+K6734*MESCLUN_FERTILIZER</x:f>
        <x:v>31240</x:v>
      </x:c>
      <x:c r="Q6734" s="268" t="n">
        <x:f>MIN(M6734,FARMER_HOURS)*FARMER_RATE+MAX(M6734-FARMER_HOURS,0)*TEMP_RATE</x:f>
        <x:v>79884.92414742359</x:v>
      </x:c>
      <x:c r="R6734" s="268" t="n">
        <x:f>O6734-P6734-Q6734-FIXED_COST</x:f>
        <x:v>29445.07585257641</x:v>
      </x:c>
      <x:c r="S6734" s="139" t="str">
        <x:f>IF(AND(L6734&lt;=TOTAL_BED_CAP,N6734&lt;=TEMP_WORKER_CAP),"YES","NO")</x:f>
        <x:v>YES</x:v>
      </x:c>
      <x:c r="T6734" s="139" t="n">
        <x:f>IF(S6734="YES",R6734,-1E+99)</x:f>
        <x:v>29445.07585257641</x:v>
      </x:c>
    </x:row>
    <x:row r="6735">
      <x:c r="A6735" s="139"/>
      <x:c r="B6735" s="139"/>
      <x:c r="C6735" s="139"/>
      <x:c r="D6735" s="139"/>
      <x:c r="E6735" s="139"/>
      <x:c r="F6735" s="139"/>
      <x:c r="G6735" s="139"/>
      <x:c r="H6735" s="139"/>
      <x:c r="I6735" s="266" t="n">
        <x:f>INT((ROW()-ROW($I$46))/((CARROT_CAP+1)*(MESCLUN_CAP+1)))</x:f>
        <x:v>10</x:v>
      </x:c>
      <x:c r="J6735" s="266" t="n">
        <x:f>MOD(INT((ROW()-ROW($I$46))/(MESCLUN_CAP+1)),CARROT_CAP+1)</x:f>
        <x:v>5</x:v>
      </x:c>
      <x:c r="K6735" s="266" t="n">
        <x:f>MOD(ROW()-ROW($I$46),MESCLUN_CAP+1)</x:f>
        <x:v>24</x:v>
      </x:c>
      <x:c r="L6735" s="266" t="n">
        <x:f>SUM(I6735:K6735)</x:f>
        <x:v>39</x:v>
      </x:c>
      <x:c r="M6735" s="267" t="n">
        <x:f>I6735*TOMATO_HOURS*WEEKS*(1+TOMATO_DIM)^I6735+J6735*CARROT_HOURS*WEEKS*(1+CARROT_DIM)^J6735+K6735*MESCLUN_HOURS*WEEKS*(1+MESCLUN_DIM)^K6735</x:f>
        <x:v>3959.2185804710934</x:v>
      </x:c>
      <x:c r="N6735" s="267" t="n">
        <x:f>MAX(M6735-FARMER_HOURS,0)/TEMP_HOURS_PER_WORKER</x:f>
        <x:v>2.2494573475493707</x:v>
      </x:c>
      <x:c r="O6735" s="268" t="n">
        <x:f>I6735*TOMATO_PRICE+J6735*CARROT_PRICE+K6735*MESCLUN_PRICE</x:f>
        <x:v>163270</x:v>
      </x:c>
      <x:c r="P6735" s="268" t="n">
        <x:f>I6735*TOMATO_FERTILIZER+J6735*CARROT_FERTILIZER+K6735*MESCLUN_FERTILIZER</x:f>
        <x:v>32120</x:v>
      </x:c>
      <x:c r="Q6735" s="268" t="n">
        <x:f>MIN(M6735,FARMER_HOURS)*FARMER_RATE+MAX(M6735-FARMER_HOURS,0)*TEMP_RATE</x:f>
        <x:v>81236.43368873425</x:v>
      </x:c>
      <x:c r="R6735" s="268" t="n">
        <x:f>O6735-P6735-Q6735-FIXED_COST</x:f>
        <x:v>29913.56631126575</x:v>
      </x:c>
      <x:c r="S6735" s="139" t="str">
        <x:f>IF(AND(L6735&lt;=TOTAL_BED_CAP,N6735&lt;=TEMP_WORKER_CAP),"YES","NO")</x:f>
        <x:v>YES</x:v>
      </x:c>
      <x:c r="T6735" s="139" t="n">
        <x:f>IF(S6735="YES",R6735,-1E+99)</x:f>
        <x:v>29913.56631126575</x:v>
      </x:c>
    </x:row>
    <x:row r="6736">
      <x:c r="A6736" s="139"/>
      <x:c r="B6736" s="139"/>
      <x:c r="C6736" s="139"/>
      <x:c r="D6736" s="139"/>
      <x:c r="E6736" s="139"/>
      <x:c r="F6736" s="139"/>
      <x:c r="G6736" s="139"/>
      <x:c r="H6736" s="139"/>
      <x:c r="I6736" s="266" t="n">
        <x:f>INT((ROW()-ROW($I$46))/((CARROT_CAP+1)*(MESCLUN_CAP+1)))</x:f>
        <x:v>10</x:v>
      </x:c>
      <x:c r="J6736" s="266" t="n">
        <x:f>MOD(INT((ROW()-ROW($I$46))/(MESCLUN_CAP+1)),CARROT_CAP+1)</x:f>
        <x:v>5</x:v>
      </x:c>
      <x:c r="K6736" s="266" t="n">
        <x:f>MOD(ROW()-ROW($I$46),MESCLUN_CAP+1)</x:f>
        <x:v>25</x:v>
      </x:c>
      <x:c r="L6736" s="266" t="n">
        <x:f>SUM(I6736:K6736)</x:f>
        <x:v>40</x:v>
      </x:c>
      <x:c r="M6736" s="267" t="n">
        <x:f>I6736*TOMATO_HOURS*WEEKS*(1+TOMATO_DIM)^I6736+J6736*CARROT_HOURS*WEEKS*(1+CARROT_DIM)^J6736+K6736*MESCLUN_HOURS*WEEKS*(1+MESCLUN_DIM)^K6736</x:f>
        <x:v>4038.7965018861914</x:v>
      </x:c>
      <x:c r="N6736" s="267" t="n">
        <x:f>MAX(M6736-FARMER_HOURS,0)/TEMP_HOURS_PER_WORKER</x:f>
        <x:v>2.3047197929765217</x:v>
      </x:c>
      <x:c r="O6736" s="268" t="n">
        <x:f>I6736*TOMATO_PRICE+J6736*CARROT_PRICE+K6736*MESCLUN_PRICE</x:f>
        <x:v>165970</x:v>
      </x:c>
      <x:c r="P6736" s="268" t="n">
        <x:f>I6736*TOMATO_FERTILIZER+J6736*CARROT_FERTILIZER+K6736*MESCLUN_FERTILIZER</x:f>
        <x:v>33000</x:v>
      </x:c>
      <x:c r="Q6736" s="268" t="n">
        <x:f>MIN(M6736,FARMER_HOURS)*FARMER_RATE+MAX(M6736-FARMER_HOURS,0)*TEMP_RATE</x:f>
        <x:v>82617.99482441304</x:v>
      </x:c>
      <x:c r="R6736" s="268" t="n">
        <x:f>O6736-P6736-Q6736-FIXED_COST</x:f>
        <x:v>30352.005175586964</x:v>
      </x:c>
      <x:c r="S6736" s="139" t="str">
        <x:f>IF(AND(L6736&lt;=TOTAL_BED_CAP,N6736&lt;=TEMP_WORKER_CAP),"YES","NO")</x:f>
        <x:v>YES</x:v>
      </x:c>
      <x:c r="T6736" s="139" t="n">
        <x:f>IF(S6736="YES",R6736,-1E+99)</x:f>
        <x:v>30352.005175586964</x:v>
      </x:c>
    </x:row>
    <x:row r="6737">
      <x:c r="A6737" s="139"/>
      <x:c r="B6737" s="139"/>
      <x:c r="C6737" s="139"/>
      <x:c r="D6737" s="139"/>
      <x:c r="E6737" s="139"/>
      <x:c r="F6737" s="139"/>
      <x:c r="G6737" s="139"/>
      <x:c r="H6737" s="139"/>
      <x:c r="I6737" s="266" t="n">
        <x:f>INT((ROW()-ROW($I$46))/((CARROT_CAP+1)*(MESCLUN_CAP+1)))</x:f>
        <x:v>10</x:v>
      </x:c>
      <x:c r="J6737" s="266" t="n">
        <x:f>MOD(INT((ROW()-ROW($I$46))/(MESCLUN_CAP+1)),CARROT_CAP+1)</x:f>
        <x:v>5</x:v>
      </x:c>
      <x:c r="K6737" s="266" t="n">
        <x:f>MOD(ROW()-ROW($I$46),MESCLUN_CAP+1)</x:f>
        <x:v>26</x:v>
      </x:c>
      <x:c r="L6737" s="266" t="n">
        <x:f>SUM(I6737:K6737)</x:f>
        <x:v>41</x:v>
      </x:c>
      <x:c r="M6737" s="267" t="n">
        <x:f>I6737*TOMATO_HOURS*WEEKS*(1+TOMATO_DIM)^I6737+J6737*CARROT_HOURS*WEEKS*(1+CARROT_DIM)^J6737+K6737*MESCLUN_HOURS*WEEKS*(1+MESCLUN_DIM)^K6737</x:f>
        <x:v>4120.136505846908</x:v>
      </x:c>
      <x:c r="N6737" s="267" t="n">
        <x:f>MAX(M6737-FARMER_HOURS,0)/TEMP_HOURS_PER_WORKER</x:f>
        <x:v>2.361205906838131</x:v>
      </x:c>
      <x:c r="O6737" s="268" t="n">
        <x:f>I6737*TOMATO_PRICE+J6737*CARROT_PRICE+K6737*MESCLUN_PRICE</x:f>
        <x:v>168670</x:v>
      </x:c>
      <x:c r="P6737" s="268" t="n">
        <x:f>I6737*TOMATO_FERTILIZER+J6737*CARROT_FERTILIZER+K6737*MESCLUN_FERTILIZER</x:f>
        <x:v>33880</x:v>
      </x:c>
      <x:c r="Q6737" s="268" t="n">
        <x:f>MIN(M6737,FARMER_HOURS)*FARMER_RATE+MAX(M6737-FARMER_HOURS,0)*TEMP_RATE</x:f>
        <x:v>84030.14767095327</x:v>
      </x:c>
      <x:c r="R6737" s="268" t="n">
        <x:f>O6737-P6737-Q6737-FIXED_COST</x:f>
        <x:v>30759.852329046727</x:v>
      </x:c>
      <x:c r="S6737" s="139" t="str">
        <x:f>IF(AND(L6737&lt;=TOTAL_BED_CAP,N6737&lt;=TEMP_WORKER_CAP),"YES","NO")</x:f>
        <x:v>YES</x:v>
      </x:c>
      <x:c r="T6737" s="139" t="n">
        <x:f>IF(S6737="YES",R6737,-1E+99)</x:f>
        <x:v>30759.852329046727</x:v>
      </x:c>
    </x:row>
    <x:row r="6738">
      <x:c r="A6738" s="139"/>
      <x:c r="B6738" s="139"/>
      <x:c r="C6738" s="139"/>
      <x:c r="D6738" s="139"/>
      <x:c r="E6738" s="139"/>
      <x:c r="F6738" s="139"/>
      <x:c r="G6738" s="139"/>
      <x:c r="H6738" s="139"/>
      <x:c r="I6738" s="266" t="n">
        <x:f>INT((ROW()-ROW($I$46))/((CARROT_CAP+1)*(MESCLUN_CAP+1)))</x:f>
        <x:v>10</x:v>
      </x:c>
      <x:c r="J6738" s="266" t="n">
        <x:f>MOD(INT((ROW()-ROW($I$46))/(MESCLUN_CAP+1)),CARROT_CAP+1)</x:f>
        <x:v>5</x:v>
      </x:c>
      <x:c r="K6738" s="266" t="n">
        <x:f>MOD(ROW()-ROW($I$46),MESCLUN_CAP+1)</x:f>
        <x:v>27</x:v>
      </x:c>
      <x:c r="L6738" s="266" t="n">
        <x:f>SUM(I6738:K6738)</x:f>
        <x:v>42</x:v>
      </x:c>
      <x:c r="M6738" s="267" t="n">
        <x:f>I6738*TOMATO_HOURS*WEEKS*(1+TOMATO_DIM)^I6738+J6738*CARROT_HOURS*WEEKS*(1+CARROT_DIM)^J6738+K6738*MESCLUN_HOURS*WEEKS*(1+MESCLUN_DIM)^K6738</x:f>
        <x:v>4203.270210366665</x:v>
      </x:c>
      <x:c r="N6738" s="267" t="n">
        <x:f>MAX(M6738-FARMER_HOURS,0)/TEMP_HOURS_PER_WORKER</x:f>
        <x:v>2.418937646087962</x:v>
      </x:c>
      <x:c r="O6738" s="268" t="n">
        <x:f>I6738*TOMATO_PRICE+J6738*CARROT_PRICE+K6738*MESCLUN_PRICE</x:f>
        <x:v>171370</x:v>
      </x:c>
      <x:c r="P6738" s="268" t="n">
        <x:f>I6738*TOMATO_FERTILIZER+J6738*CARROT_FERTILIZER+K6738*MESCLUN_FERTILIZER</x:f>
        <x:v>34760</x:v>
      </x:c>
      <x:c r="Q6738" s="268" t="n">
        <x:f>MIN(M6738,FARMER_HOURS)*FARMER_RATE+MAX(M6738-FARMER_HOURS,0)*TEMP_RATE</x:f>
        <x:v>85473.44115219906</x:v>
      </x:c>
      <x:c r="R6738" s="268" t="n">
        <x:f>O6738-P6738-Q6738-FIXED_COST</x:f>
        <x:v>31136.558847800945</x:v>
      </x:c>
      <x:c r="S6738" s="139" t="str">
        <x:f>IF(AND(L6738&lt;=TOTAL_BED_CAP,N6738&lt;=TEMP_WORKER_CAP),"YES","NO")</x:f>
        <x:v>YES</x:v>
      </x:c>
      <x:c r="T6738" s="139" t="n">
        <x:f>IF(S6738="YES",R6738,-1E+99)</x:f>
        <x:v>31136.558847800945</x:v>
      </x:c>
    </x:row>
    <x:row r="6739">
      <x:c r="A6739" s="139"/>
      <x:c r="B6739" s="139"/>
      <x:c r="C6739" s="139"/>
      <x:c r="D6739" s="139"/>
      <x:c r="E6739" s="139"/>
      <x:c r="F6739" s="139"/>
      <x:c r="G6739" s="139"/>
      <x:c r="H6739" s="139"/>
      <x:c r="I6739" s="266" t="n">
        <x:f>INT((ROW()-ROW($I$46))/((CARROT_CAP+1)*(MESCLUN_CAP+1)))</x:f>
        <x:v>10</x:v>
      </x:c>
      <x:c r="J6739" s="266" t="n">
        <x:f>MOD(INT((ROW()-ROW($I$46))/(MESCLUN_CAP+1)),CARROT_CAP+1)</x:f>
        <x:v>5</x:v>
      </x:c>
      <x:c r="K6739" s="266" t="n">
        <x:f>MOD(ROW()-ROW($I$46),MESCLUN_CAP+1)</x:f>
        <x:v>28</x:v>
      </x:c>
      <x:c r="L6739" s="266" t="n">
        <x:f>SUM(I6739:K6739)</x:f>
        <x:v>43</x:v>
      </x:c>
      <x:c r="M6739" s="267" t="n">
        <x:f>I6739*TOMATO_HOURS*WEEKS*(1+TOMATO_DIM)^I6739+J6739*CARROT_HOURS*WEEKS*(1+CARROT_DIM)^J6739+K6739*MESCLUN_HOURS*WEEKS*(1+MESCLUN_DIM)^K6739</x:f>
        <x:v>4288.229748583819</x:v>
      </x:c>
      <x:c r="N6739" s="267" t="n">
        <x:f>MAX(M6739-FARMER_HOURS,0)/TEMP_HOURS_PER_WORKER</x:f>
        <x:v>2.47793732540543</x:v>
      </x:c>
      <x:c r="O6739" s="268" t="n">
        <x:f>I6739*TOMATO_PRICE+J6739*CARROT_PRICE+K6739*MESCLUN_PRICE</x:f>
        <x:v>174070</x:v>
      </x:c>
      <x:c r="P6739" s="268" t="n">
        <x:f>I6739*TOMATO_FERTILIZER+J6739*CARROT_FERTILIZER+K6739*MESCLUN_FERTILIZER</x:f>
        <x:v>35640</x:v>
      </x:c>
      <x:c r="Q6739" s="268" t="n">
        <x:f>MIN(M6739,FARMER_HOURS)*FARMER_RATE+MAX(M6739-FARMER_HOURS,0)*TEMP_RATE</x:f>
        <x:v>86948.43313513574</x:v>
      </x:c>
      <x:c r="R6739" s="268" t="n">
        <x:f>O6739-P6739-Q6739-FIXED_COST</x:f>
        <x:v>31481.56686486426</x:v>
      </x:c>
      <x:c r="S6739" s="139" t="str">
        <x:f>IF(AND(L6739&lt;=TOTAL_BED_CAP,N6739&lt;=TEMP_WORKER_CAP),"YES","NO")</x:f>
        <x:v>YES</x:v>
      </x:c>
      <x:c r="T6739" s="139" t="n">
        <x:f>IF(S6739="YES",R6739,-1E+99)</x:f>
        <x:v>31481.56686486426</x:v>
      </x:c>
    </x:row>
    <x:row r="6740">
      <x:c r="A6740" s="139"/>
      <x:c r="B6740" s="139"/>
      <x:c r="C6740" s="139"/>
      <x:c r="D6740" s="139"/>
      <x:c r="E6740" s="139"/>
      <x:c r="F6740" s="139"/>
      <x:c r="G6740" s="139"/>
      <x:c r="H6740" s="139"/>
      <x:c r="I6740" s="266" t="n">
        <x:f>INT((ROW()-ROW($I$46))/((CARROT_CAP+1)*(MESCLUN_CAP+1)))</x:f>
        <x:v>10</x:v>
      </x:c>
      <x:c r="J6740" s="266" t="n">
        <x:f>MOD(INT((ROW()-ROW($I$46))/(MESCLUN_CAP+1)),CARROT_CAP+1)</x:f>
        <x:v>5</x:v>
      </x:c>
      <x:c r="K6740" s="266" t="n">
        <x:f>MOD(ROW()-ROW($I$46),MESCLUN_CAP+1)</x:f>
        <x:v>29</x:v>
      </x:c>
      <x:c r="L6740" s="266" t="n">
        <x:f>SUM(I6740:K6740)</x:f>
        <x:v>44</x:v>
      </x:c>
      <x:c r="M6740" s="267" t="n">
        <x:f>I6740*TOMATO_HOURS*WEEKS*(1+TOMATO_DIM)^I6740+J6740*CARROT_HOURS*WEEKS*(1+CARROT_DIM)^J6740+K6740*MESCLUN_HOURS*WEEKS*(1+MESCLUN_DIM)^K6740</x:f>
        <x:v>4375.047776699472</x:v>
      </x:c>
      <x:c r="N6740" s="267" t="n">
        <x:f>MAX(M6740-FARMER_HOURS,0)/TEMP_HOURS_PER_WORKER</x:f>
        <x:v>2.5382276227079665</x:v>
      </x:c>
      <x:c r="O6740" s="268" t="n">
        <x:f>I6740*TOMATO_PRICE+J6740*CARROT_PRICE+K6740*MESCLUN_PRICE</x:f>
        <x:v>176770</x:v>
      </x:c>
      <x:c r="P6740" s="268" t="n">
        <x:f>I6740*TOMATO_FERTILIZER+J6740*CARROT_FERTILIZER+K6740*MESCLUN_FERTILIZER</x:f>
        <x:v>36520</x:v>
      </x:c>
      <x:c r="Q6740" s="268" t="n">
        <x:f>MIN(M6740,FARMER_HOURS)*FARMER_RATE+MAX(M6740-FARMER_HOURS,0)*TEMP_RATE</x:f>
        <x:v>88455.69056769916</x:v>
      </x:c>
      <x:c r="R6740" s="268" t="n">
        <x:f>O6740-P6740-Q6740-FIXED_COST</x:f>
        <x:v>31794.30943230084</x:v>
      </x:c>
      <x:c r="S6740" s="139" t="str">
        <x:f>IF(AND(L6740&lt;=TOTAL_BED_CAP,N6740&lt;=TEMP_WORKER_CAP),"YES","NO")</x:f>
        <x:v>YES</x:v>
      </x:c>
      <x:c r="T6740" s="139" t="n">
        <x:f>IF(S6740="YES",R6740,-1E+99)</x:f>
        <x:v>31794.30943230084</x:v>
      </x:c>
    </x:row>
    <x:row r="6741">
      <x:c r="A6741" s="139"/>
      <x:c r="B6741" s="139"/>
      <x:c r="C6741" s="139"/>
      <x:c r="D6741" s="139"/>
      <x:c r="E6741" s="139"/>
      <x:c r="F6741" s="139"/>
      <x:c r="G6741" s="139"/>
      <x:c r="H6741" s="139"/>
      <x:c r="I6741" s="266" t="n">
        <x:f>INT((ROW()-ROW($I$46))/((CARROT_CAP+1)*(MESCLUN_CAP+1)))</x:f>
        <x:v>10</x:v>
      </x:c>
      <x:c r="J6741" s="266" t="n">
        <x:f>MOD(INT((ROW()-ROW($I$46))/(MESCLUN_CAP+1)),CARROT_CAP+1)</x:f>
        <x:v>5</x:v>
      </x:c>
      <x:c r="K6741" s="266" t="n">
        <x:f>MOD(ROW()-ROW($I$46),MESCLUN_CAP+1)</x:f>
        <x:v>30</x:v>
      </x:c>
      <x:c r="L6741" s="266" t="n">
        <x:f>SUM(I6741:K6741)</x:f>
        <x:v>45</x:v>
      </x:c>
      <x:c r="M6741" s="267" t="n">
        <x:f>I6741*TOMATO_HOURS*WEEKS*(1+TOMATO_DIM)^I6741+J6741*CARROT_HOURS*WEEKS*(1+CARROT_DIM)^J6741+K6741*MESCLUN_HOURS*WEEKS*(1+MESCLUN_DIM)^K6741</x:f>
        <x:v>4463.757482033242</x:v>
      </x:c>
      <x:c r="N6741" s="267" t="n">
        <x:f>MAX(M6741-FARMER_HOURS,0)/TEMP_HOURS_PER_WORKER</x:f>
        <x:v>2.599831584745307</x:v>
      </x:c>
      <x:c r="O6741" s="268" t="n">
        <x:f>I6741*TOMATO_PRICE+J6741*CARROT_PRICE+K6741*MESCLUN_PRICE</x:f>
        <x:v>179470</x:v>
      </x:c>
      <x:c r="P6741" s="268" t="n">
        <x:f>I6741*TOMATO_FERTILIZER+J6741*CARROT_FERTILIZER+K6741*MESCLUN_FERTILIZER</x:f>
        <x:v>37400</x:v>
      </x:c>
      <x:c r="Q6741" s="268" t="n">
        <x:f>MIN(M6741,FARMER_HOURS)*FARMER_RATE+MAX(M6741-FARMER_HOURS,0)*TEMP_RATE</x:f>
        <x:v>89995.78961863267</x:v>
      </x:c>
      <x:c r="R6741" s="268" t="n">
        <x:f>O6741-P6741-Q6741-FIXED_COST</x:f>
        <x:v>32074.21038136733</x:v>
      </x:c>
      <x:c r="S6741" s="139" t="str">
        <x:f>IF(AND(L6741&lt;=TOTAL_BED_CAP,N6741&lt;=TEMP_WORKER_CAP),"YES","NO")</x:f>
        <x:v>YES</x:v>
      </x:c>
      <x:c r="T6741" s="139" t="n">
        <x:f>IF(S6741="YES",R6741,-1E+99)</x:f>
        <x:v>32074.21038136733</x:v>
      </x:c>
    </x:row>
    <x:row r="6742">
      <x:c r="A6742" s="139"/>
      <x:c r="B6742" s="139"/>
      <x:c r="C6742" s="139"/>
      <x:c r="D6742" s="139"/>
      <x:c r="E6742" s="139"/>
      <x:c r="F6742" s="139"/>
      <x:c r="G6742" s="139"/>
      <x:c r="H6742" s="139"/>
      <x:c r="I6742" s="266" t="n">
        <x:f>INT((ROW()-ROW($I$46))/((CARROT_CAP+1)*(MESCLUN_CAP+1)))</x:f>
        <x:v>10</x:v>
      </x:c>
      <x:c r="J6742" s="266" t="n">
        <x:f>MOD(INT((ROW()-ROW($I$46))/(MESCLUN_CAP+1)),CARROT_CAP+1)</x:f>
        <x:v>6</x:v>
      </x:c>
      <x:c r="K6742" s="266" t="n">
        <x:f>MOD(ROW()-ROW($I$46),MESCLUN_CAP+1)</x:f>
        <x:v>0</x:v>
      </x:c>
      <x:c r="L6742" s="266" t="n">
        <x:f>SUM(I6742:K6742)</x:f>
        <x:v>16</x:v>
      </x:c>
      <x:c r="M6742" s="267" t="n">
        <x:f>I6742*TOMATO_HOURS*WEEKS*(1+TOMATO_DIM)^I6742+J6742*CARROT_HOURS*WEEKS*(1+CARROT_DIM)^J6742+K6742*MESCLUN_HOURS*WEEKS*(1+MESCLUN_DIM)^K6742</x:f>
        <x:v>2543.1130293683223</x:v>
      </x:c>
      <x:c r="N6742" s="267" t="n">
        <x:f>MAX(M6742-FARMER_HOURS,0)/TEMP_HOURS_PER_WORKER</x:f>
        <x:v>1.2660507148391127</x:v>
      </x:c>
      <x:c r="O6742" s="268" t="n">
        <x:f>I6742*TOMATO_PRICE+J6742*CARROT_PRICE+K6742*MESCLUN_PRICE</x:f>
        <x:v>100564</x:v>
      </x:c>
      <x:c r="P6742" s="268" t="n">
        <x:f>I6742*TOMATO_FERTILIZER+J6742*CARROT_FERTILIZER+K6742*MESCLUN_FERTILIZER</x:f>
        <x:v>11440</x:v>
      </x:c>
      <x:c r="Q6742" s="268" t="n">
        <x:f>MIN(M6742,FARMER_HOURS)*FARMER_RATE+MAX(M6742-FARMER_HOURS,0)*TEMP_RATE</x:f>
        <x:v>56651.26787097781</x:v>
      </x:c>
      <x:c r="R6742" s="268" t="n">
        <x:f>O6742-P6742-Q6742-FIXED_COST</x:f>
        <x:v>12472.732129022188</x:v>
      </x:c>
      <x:c r="S6742" s="139" t="str">
        <x:f>IF(AND(L6742&lt;=TOTAL_BED_CAP,N6742&lt;=TEMP_WORKER_CAP),"YES","NO")</x:f>
        <x:v>YES</x:v>
      </x:c>
      <x:c r="T6742" s="139" t="n">
        <x:f>IF(S6742="YES",R6742,-1E+99)</x:f>
        <x:v>12472.732129022188</x:v>
      </x:c>
    </x:row>
    <x:row r="6743">
      <x:c r="A6743" s="139"/>
      <x:c r="B6743" s="139"/>
      <x:c r="C6743" s="139"/>
      <x:c r="D6743" s="139"/>
      <x:c r="E6743" s="139"/>
      <x:c r="F6743" s="139"/>
      <x:c r="G6743" s="139"/>
      <x:c r="H6743" s="139"/>
      <x:c r="I6743" s="266" t="n">
        <x:f>INT((ROW()-ROW($I$46))/((CARROT_CAP+1)*(MESCLUN_CAP+1)))</x:f>
        <x:v>10</x:v>
      </x:c>
      <x:c r="J6743" s="266" t="n">
        <x:f>MOD(INT((ROW()-ROW($I$46))/(MESCLUN_CAP+1)),CARROT_CAP+1)</x:f>
        <x:v>6</x:v>
      </x:c>
      <x:c r="K6743" s="266" t="n">
        <x:f>MOD(ROW()-ROW($I$46),MESCLUN_CAP+1)</x:f>
        <x:v>1</x:v>
      </x:c>
      <x:c r="L6743" s="266" t="n">
        <x:f>SUM(I6743:K6743)</x:f>
        <x:v>17</x:v>
      </x:c>
      <x:c r="M6743" s="267" t="n">
        <x:f>I6743*TOMATO_HOURS*WEEKS*(1+TOMATO_DIM)^I6743+J6743*CARROT_HOURS*WEEKS*(1+CARROT_DIM)^J6743+K6743*MESCLUN_HOURS*WEEKS*(1+MESCLUN_DIM)^K6743</x:f>
        <x:v>2588.6755293683223</x:v>
      </x:c>
      <x:c r="N6743" s="267" t="n">
        <x:f>MAX(M6743-FARMER_HOURS,0)/TEMP_HOURS_PER_WORKER</x:f>
        <x:v>1.2976913398391128</x:v>
      </x:c>
      <x:c r="O6743" s="268" t="n">
        <x:f>I6743*TOMATO_PRICE+J6743*CARROT_PRICE+K6743*MESCLUN_PRICE</x:f>
        <x:v>103264</x:v>
      </x:c>
      <x:c r="P6743" s="268" t="n">
        <x:f>I6743*TOMATO_FERTILIZER+J6743*CARROT_FERTILIZER+K6743*MESCLUN_FERTILIZER</x:f>
        <x:v>12320</x:v>
      </x:c>
      <x:c r="Q6743" s="268" t="n">
        <x:f>MIN(M6743,FARMER_HOURS)*FARMER_RATE+MAX(M6743-FARMER_HOURS,0)*TEMP_RATE</x:f>
        <x:v>57442.28349597781</x:v>
      </x:c>
      <x:c r="R6743" s="268" t="n">
        <x:f>O6743-P6743-Q6743-FIXED_COST</x:f>
        <x:v>13501.716504022188</x:v>
      </x:c>
      <x:c r="S6743" s="139" t="str">
        <x:f>IF(AND(L6743&lt;=TOTAL_BED_CAP,N6743&lt;=TEMP_WORKER_CAP),"YES","NO")</x:f>
        <x:v>YES</x:v>
      </x:c>
      <x:c r="T6743" s="139" t="n">
        <x:f>IF(S6743="YES",R6743,-1E+99)</x:f>
        <x:v>13501.716504022188</x:v>
      </x:c>
    </x:row>
    <x:row r="6744">
      <x:c r="A6744" s="139"/>
      <x:c r="B6744" s="139"/>
      <x:c r="C6744" s="139"/>
      <x:c r="D6744" s="139"/>
      <x:c r="E6744" s="139"/>
      <x:c r="F6744" s="139"/>
      <x:c r="G6744" s="139"/>
      <x:c r="H6744" s="139"/>
      <x:c r="I6744" s="266" t="n">
        <x:f>INT((ROW()-ROW($I$46))/((CARROT_CAP+1)*(MESCLUN_CAP+1)))</x:f>
        <x:v>10</x:v>
      </x:c>
      <x:c r="J6744" s="266" t="n">
        <x:f>MOD(INT((ROW()-ROW($I$46))/(MESCLUN_CAP+1)),CARROT_CAP+1)</x:f>
        <x:v>6</x:v>
      </x:c>
      <x:c r="K6744" s="266" t="n">
        <x:f>MOD(ROW()-ROW($I$46),MESCLUN_CAP+1)</x:f>
        <x:v>2</x:v>
      </x:c>
      <x:c r="L6744" s="266" t="n">
        <x:f>SUM(I6744:K6744)</x:f>
        <x:v>18</x:v>
      </x:c>
      <x:c r="M6744" s="267" t="n">
        <x:f>I6744*TOMATO_HOURS*WEEKS*(1+TOMATO_DIM)^I6744+J6744*CARROT_HOURS*WEEKS*(1+CARROT_DIM)^J6744+K6744*MESCLUN_HOURS*WEEKS*(1+MESCLUN_DIM)^K6744</x:f>
        <x:v>2635.377091868322</x:v>
      </x:c>
      <x:c r="N6744" s="267" t="n">
        <x:f>MAX(M6744-FARMER_HOURS,0)/TEMP_HOURS_PER_WORKER</x:f>
        <x:v>1.3301229804641126</x:v>
      </x:c>
      <x:c r="O6744" s="268" t="n">
        <x:f>I6744*TOMATO_PRICE+J6744*CARROT_PRICE+K6744*MESCLUN_PRICE</x:f>
        <x:v>105964</x:v>
      </x:c>
      <x:c r="P6744" s="268" t="n">
        <x:f>I6744*TOMATO_FERTILIZER+J6744*CARROT_FERTILIZER+K6744*MESCLUN_FERTILIZER</x:f>
        <x:v>13200</x:v>
      </x:c>
      <x:c r="Q6744" s="268" t="n">
        <x:f>MIN(M6744,FARMER_HOURS)*FARMER_RATE+MAX(M6744-FARMER_HOURS,0)*TEMP_RATE</x:f>
        <x:v>58253.07451160281</x:v>
      </x:c>
      <x:c r="R6744" s="268" t="n">
        <x:f>O6744-P6744-Q6744-FIXED_COST</x:f>
        <x:v>14510.925488397188</x:v>
      </x:c>
      <x:c r="S6744" s="139" t="str">
        <x:f>IF(AND(L6744&lt;=TOTAL_BED_CAP,N6744&lt;=TEMP_WORKER_CAP),"YES","NO")</x:f>
        <x:v>YES</x:v>
      </x:c>
      <x:c r="T6744" s="139" t="n">
        <x:f>IF(S6744="YES",R6744,-1E+99)</x:f>
        <x:v>14510.925488397188</x:v>
      </x:c>
    </x:row>
    <x:row r="6745">
      <x:c r="A6745" s="139"/>
      <x:c r="B6745" s="139"/>
      <x:c r="C6745" s="139"/>
      <x:c r="D6745" s="139"/>
      <x:c r="E6745" s="139"/>
      <x:c r="F6745" s="139"/>
      <x:c r="G6745" s="139"/>
      <x:c r="H6745" s="139"/>
      <x:c r="I6745" s="266" t="n">
        <x:f>INT((ROW()-ROW($I$46))/((CARROT_CAP+1)*(MESCLUN_CAP+1)))</x:f>
        <x:v>10</x:v>
      </x:c>
      <x:c r="J6745" s="266" t="n">
        <x:f>MOD(INT((ROW()-ROW($I$46))/(MESCLUN_CAP+1)),CARROT_CAP+1)</x:f>
        <x:v>6</x:v>
      </x:c>
      <x:c r="K6745" s="266" t="n">
        <x:f>MOD(ROW()-ROW($I$46),MESCLUN_CAP+1)</x:f>
        <x:v>3</x:v>
      </x:c>
      <x:c r="L6745" s="266" t="n">
        <x:f>SUM(I6745:K6745)</x:f>
        <x:v>19</x:v>
      </x:c>
      <x:c r="M6745" s="267" t="n">
        <x:f>I6745*TOMATO_HOURS*WEEKS*(1+TOMATO_DIM)^I6745+J6745*CARROT_HOURS*WEEKS*(1+CARROT_DIM)^J6745+K6745*MESCLUN_HOURS*WEEKS*(1+MESCLUN_DIM)^K6745</x:f>
        <x:v>2683.239074290197</x:v>
      </x:c>
      <x:c r="N6745" s="267" t="n">
        <x:f>MAX(M6745-FARMER_HOURS,0)/TEMP_HOURS_PER_WORKER</x:f>
        <x:v>1.3633604682570812</x:v>
      </x:c>
      <x:c r="O6745" s="268" t="n">
        <x:f>I6745*TOMATO_PRICE+J6745*CARROT_PRICE+K6745*MESCLUN_PRICE</x:f>
        <x:v>108664</x:v>
      </x:c>
      <x:c r="P6745" s="268" t="n">
        <x:f>I6745*TOMATO_FERTILIZER+J6745*CARROT_FERTILIZER+K6745*MESCLUN_FERTILIZER</x:f>
        <x:v>14080</x:v>
      </x:c>
      <x:c r="Q6745" s="268" t="n">
        <x:f>MIN(M6745,FARMER_HOURS)*FARMER_RATE+MAX(M6745-FARMER_HOURS,0)*TEMP_RATE</x:f>
        <x:v>59084.01170642703</x:v>
      </x:c>
      <x:c r="R6745" s="268" t="n">
        <x:f>O6745-P6745-Q6745-FIXED_COST</x:f>
        <x:v>15499.98829357297</x:v>
      </x:c>
      <x:c r="S6745" s="139" t="str">
        <x:f>IF(AND(L6745&lt;=TOTAL_BED_CAP,N6745&lt;=TEMP_WORKER_CAP),"YES","NO")</x:f>
        <x:v>YES</x:v>
      </x:c>
      <x:c r="T6745" s="139" t="n">
        <x:f>IF(S6745="YES",R6745,-1E+99)</x:f>
        <x:v>15499.98829357297</x:v>
      </x:c>
    </x:row>
    <x:row r="6746">
      <x:c r="A6746" s="139"/>
      <x:c r="B6746" s="139"/>
      <x:c r="C6746" s="139"/>
      <x:c r="D6746" s="139"/>
      <x:c r="E6746" s="139"/>
      <x:c r="F6746" s="139"/>
      <x:c r="G6746" s="139"/>
      <x:c r="H6746" s="139"/>
      <x:c r="I6746" s="266" t="n">
        <x:f>INT((ROW()-ROW($I$46))/((CARROT_CAP+1)*(MESCLUN_CAP+1)))</x:f>
        <x:v>10</x:v>
      </x:c>
      <x:c r="J6746" s="266" t="n">
        <x:f>MOD(INT((ROW()-ROW($I$46))/(MESCLUN_CAP+1)),CARROT_CAP+1)</x:f>
        <x:v>6</x:v>
      </x:c>
      <x:c r="K6746" s="266" t="n">
        <x:f>MOD(ROW()-ROW($I$46),MESCLUN_CAP+1)</x:f>
        <x:v>4</x:v>
      </x:c>
      <x:c r="L6746" s="266" t="n">
        <x:f>SUM(I6746:K6746)</x:f>
        <x:v>20</x:v>
      </x:c>
      <x:c r="M6746" s="267" t="n">
        <x:f>I6746*TOMATO_HOURS*WEEKS*(1+TOMATO_DIM)^I6746+J6746*CARROT_HOURS*WEEKS*(1+CARROT_DIM)^J6746+K6746*MESCLUN_HOURS*WEEKS*(1+MESCLUN_DIM)^K6746</x:f>
        <x:v>2732.2831900128535</x:v>
      </x:c>
      <x:c r="N6746" s="267" t="n">
        <x:f>MAX(M6746-FARMER_HOURS,0)/TEMP_HOURS_PER_WORKER</x:f>
        <x:v>1.3974188819533706</x:v>
      </x:c>
      <x:c r="O6746" s="268" t="n">
        <x:f>I6746*TOMATO_PRICE+J6746*CARROT_PRICE+K6746*MESCLUN_PRICE</x:f>
        <x:v>111364</x:v>
      </x:c>
      <x:c r="P6746" s="268" t="n">
        <x:f>I6746*TOMATO_FERTILIZER+J6746*CARROT_FERTILIZER+K6746*MESCLUN_FERTILIZER</x:f>
        <x:v>14960</x:v>
      </x:c>
      <x:c r="Q6746" s="268" t="n">
        <x:f>MIN(M6746,FARMER_HOURS)*FARMER_RATE+MAX(M6746-FARMER_HOURS,0)*TEMP_RATE</x:f>
        <x:v>59935.472048834265</x:v>
      </x:c>
      <x:c r="R6746" s="268" t="n">
        <x:f>O6746-P6746-Q6746-FIXED_COST</x:f>
        <x:v>16468.527951165735</x:v>
      </x:c>
      <x:c r="S6746" s="139" t="str">
        <x:f>IF(AND(L6746&lt;=TOTAL_BED_CAP,N6746&lt;=TEMP_WORKER_CAP),"YES","NO")</x:f>
        <x:v>YES</x:v>
      </x:c>
      <x:c r="T6746" s="139" t="n">
        <x:f>IF(S6746="YES",R6746,-1E+99)</x:f>
        <x:v>16468.527951165735</x:v>
      </x:c>
    </x:row>
    <x:row r="6747">
      <x:c r="A6747" s="139"/>
      <x:c r="B6747" s="139"/>
      <x:c r="C6747" s="139"/>
      <x:c r="D6747" s="139"/>
      <x:c r="E6747" s="139"/>
      <x:c r="F6747" s="139"/>
      <x:c r="G6747" s="139"/>
      <x:c r="H6747" s="139"/>
      <x:c r="I6747" s="266" t="n">
        <x:f>INT((ROW()-ROW($I$46))/((CARROT_CAP+1)*(MESCLUN_CAP+1)))</x:f>
        <x:v>10</x:v>
      </x:c>
      <x:c r="J6747" s="266" t="n">
        <x:f>MOD(INT((ROW()-ROW($I$46))/(MESCLUN_CAP+1)),CARROT_CAP+1)</x:f>
        <x:v>6</x:v>
      </x:c>
      <x:c r="K6747" s="266" t="n">
        <x:f>MOD(ROW()-ROW($I$46),MESCLUN_CAP+1)</x:f>
        <x:v>5</x:v>
      </x:c>
      <x:c r="L6747" s="266" t="n">
        <x:f>SUM(I6747:K6747)</x:f>
        <x:v>21</x:v>
      </x:c>
      <x:c r="M6747" s="267" t="n">
        <x:f>I6747*TOMATO_HOURS*WEEKS*(1+TOMATO_DIM)^I6747+J6747*CARROT_HOURS*WEEKS*(1+CARROT_DIM)^J6747+K6747*MESCLUN_HOURS*WEEKS*(1+MESCLUN_DIM)^K6747</x:f>
        <x:v>2782.531513934057</x:v>
      </x:c>
      <x:c r="N6747" s="267" t="n">
        <x:f>MAX(M6747-FARMER_HOURS,0)/TEMP_HOURS_PER_WORKER</x:f>
        <x:v>1.4323135513430951</x:v>
      </x:c>
      <x:c r="O6747" s="268" t="n">
        <x:f>I6747*TOMATO_PRICE+J6747*CARROT_PRICE+K6747*MESCLUN_PRICE</x:f>
        <x:v>114064</x:v>
      </x:c>
      <x:c r="P6747" s="268" t="n">
        <x:f>I6747*TOMATO_FERTILIZER+J6747*CARROT_FERTILIZER+K6747*MESCLUN_FERTILIZER</x:f>
        <x:v>15840</x:v>
      </x:c>
      <x:c r="Q6747" s="268" t="n">
        <x:f>MIN(M6747,FARMER_HOURS)*FARMER_RATE+MAX(M6747-FARMER_HOURS,0)*TEMP_RATE</x:f>
        <x:v>60807.838783577376</x:v>
      </x:c>
      <x:c r="R6747" s="268" t="n">
        <x:f>O6747-P6747-Q6747-FIXED_COST</x:f>
        <x:v>17416.161216422624</x:v>
      </x:c>
      <x:c r="S6747" s="139" t="str">
        <x:f>IF(AND(L6747&lt;=TOTAL_BED_CAP,N6747&lt;=TEMP_WORKER_CAP),"YES","NO")</x:f>
        <x:v>YES</x:v>
      </x:c>
      <x:c r="T6747" s="139" t="n">
        <x:f>IF(S6747="YES",R6747,-1E+99)</x:f>
        <x:v>17416.161216422624</x:v>
      </x:c>
    </x:row>
    <x:row r="6748">
      <x:c r="A6748" s="139"/>
      <x:c r="B6748" s="139"/>
      <x:c r="C6748" s="139"/>
      <x:c r="D6748" s="139"/>
      <x:c r="E6748" s="139"/>
      <x:c r="F6748" s="139"/>
      <x:c r="G6748" s="139"/>
      <x:c r="H6748" s="139"/>
      <x:c r="I6748" s="266" t="n">
        <x:f>INT((ROW()-ROW($I$46))/((CARROT_CAP+1)*(MESCLUN_CAP+1)))</x:f>
        <x:v>10</x:v>
      </x:c>
      <x:c r="J6748" s="266" t="n">
        <x:f>MOD(INT((ROW()-ROW($I$46))/(MESCLUN_CAP+1)),CARROT_CAP+1)</x:f>
        <x:v>6</x:v>
      </x:c>
      <x:c r="K6748" s="266" t="n">
        <x:f>MOD(ROW()-ROW($I$46),MESCLUN_CAP+1)</x:f>
        <x:v>6</x:v>
      </x:c>
      <x:c r="L6748" s="266" t="n">
        <x:f>SUM(I6748:K6748)</x:f>
        <x:v>22</x:v>
      </x:c>
      <x:c r="M6748" s="267" t="n">
        <x:f>I6748*TOMATO_HOURS*WEEKS*(1+TOMATO_DIM)^I6748+J6748*CARROT_HOURS*WEEKS*(1+CARROT_DIM)^J6748+K6748*MESCLUN_HOURS*WEEKS*(1+MESCLUN_DIM)^K6748</x:f>
        <x:v>2834.00648811569</x:v>
      </x:c>
      <x:c r="N6748" s="267" t="n">
        <x:f>MAX(M6748-FARMER_HOURS,0)/TEMP_HOURS_PER_WORKER</x:f>
        <x:v>1.4680600611914514</x:v>
      </x:c>
      <x:c r="O6748" s="268" t="n">
        <x:f>I6748*TOMATO_PRICE+J6748*CARROT_PRICE+K6748*MESCLUN_PRICE</x:f>
        <x:v>116764</x:v>
      </x:c>
      <x:c r="P6748" s="268" t="n">
        <x:f>I6748*TOMATO_FERTILIZER+J6748*CARROT_FERTILIZER+K6748*MESCLUN_FERTILIZER</x:f>
        <x:v>16720</x:v>
      </x:c>
      <x:c r="Q6748" s="268" t="n">
        <x:f>MIN(M6748,FARMER_HOURS)*FARMER_RATE+MAX(M6748-FARMER_HOURS,0)*TEMP_RATE</x:f>
        <x:v>61701.501529786285</x:v>
      </x:c>
      <x:c r="R6748" s="268" t="n">
        <x:f>O6748-P6748-Q6748-FIXED_COST</x:f>
        <x:v>18342.498470213715</x:v>
      </x:c>
      <x:c r="S6748" s="139" t="str">
        <x:f>IF(AND(L6748&lt;=TOTAL_BED_CAP,N6748&lt;=TEMP_WORKER_CAP),"YES","NO")</x:f>
        <x:v>YES</x:v>
      </x:c>
      <x:c r="T6748" s="139" t="n">
        <x:f>IF(S6748="YES",R6748,-1E+99)</x:f>
        <x:v>18342.498470213715</x:v>
      </x:c>
    </x:row>
    <x:row r="6749">
      <x:c r="A6749" s="139"/>
      <x:c r="B6749" s="139"/>
      <x:c r="C6749" s="139"/>
      <x:c r="D6749" s="139"/>
      <x:c r="E6749" s="139"/>
      <x:c r="F6749" s="139"/>
      <x:c r="G6749" s="139"/>
      <x:c r="H6749" s="139"/>
      <x:c r="I6749" s="266" t="n">
        <x:f>INT((ROW()-ROW($I$46))/((CARROT_CAP+1)*(MESCLUN_CAP+1)))</x:f>
        <x:v>10</x:v>
      </x:c>
      <x:c r="J6749" s="266" t="n">
        <x:f>MOD(INT((ROW()-ROW($I$46))/(MESCLUN_CAP+1)),CARROT_CAP+1)</x:f>
        <x:v>6</x:v>
      </x:c>
      <x:c r="K6749" s="266" t="n">
        <x:f>MOD(ROW()-ROW($I$46),MESCLUN_CAP+1)</x:f>
        <x:v>7</x:v>
      </x:c>
      <x:c r="L6749" s="266" t="n">
        <x:f>SUM(I6749:K6749)</x:f>
        <x:v>23</x:v>
      </x:c>
      <x:c r="M6749" s="267" t="n">
        <x:f>I6749*TOMATO_HOURS*WEEKS*(1+TOMATO_DIM)^I6749+J6749*CARROT_HOURS*WEEKS*(1+CARROT_DIM)^J6749+K6749*MESCLUN_HOURS*WEEKS*(1+MESCLUN_DIM)^K6749</x:f>
        <x:v>2886.7309275136504</x:v>
      </x:c>
      <x:c r="N6749" s="267" t="n">
        <x:f>MAX(M6749-FARMER_HOURS,0)/TEMP_HOURS_PER_WORKER</x:f>
        <x:v>1.5046742552178127</x:v>
      </x:c>
      <x:c r="O6749" s="268" t="n">
        <x:f>I6749*TOMATO_PRICE+J6749*CARROT_PRICE+K6749*MESCLUN_PRICE</x:f>
        <x:v>119464</x:v>
      </x:c>
      <x:c r="P6749" s="268" t="n">
        <x:f>I6749*TOMATO_FERTILIZER+J6749*CARROT_FERTILIZER+K6749*MESCLUN_FERTILIZER</x:f>
        <x:v>17600</x:v>
      </x:c>
      <x:c r="Q6749" s="268" t="n">
        <x:f>MIN(M6749,FARMER_HOURS)*FARMER_RATE+MAX(M6749-FARMER_HOURS,0)*TEMP_RATE</x:f>
        <x:v>62616.856380445315</x:v>
      </x:c>
      <x:c r="R6749" s="268" t="n">
        <x:f>O6749-P6749-Q6749-FIXED_COST</x:f>
        <x:v>19247.143619554685</x:v>
      </x:c>
      <x:c r="S6749" s="139" t="str">
        <x:f>IF(AND(L6749&lt;=TOTAL_BED_CAP,N6749&lt;=TEMP_WORKER_CAP),"YES","NO")</x:f>
        <x:v>YES</x:v>
      </x:c>
      <x:c r="T6749" s="139" t="n">
        <x:f>IF(S6749="YES",R6749,-1E+99)</x:f>
        <x:v>19247.143619554685</x:v>
      </x:c>
    </x:row>
    <x:row r="6750">
      <x:c r="A6750" s="139"/>
      <x:c r="B6750" s="139"/>
      <x:c r="C6750" s="139"/>
      <x:c r="D6750" s="139"/>
      <x:c r="E6750" s="139"/>
      <x:c r="F6750" s="139"/>
      <x:c r="G6750" s="139"/>
      <x:c r="H6750" s="139"/>
      <x:c r="I6750" s="266" t="n">
        <x:f>INT((ROW()-ROW($I$46))/((CARROT_CAP+1)*(MESCLUN_CAP+1)))</x:f>
        <x:v>10</x:v>
      </x:c>
      <x:c r="J6750" s="266" t="n">
        <x:f>MOD(INT((ROW()-ROW($I$46))/(MESCLUN_CAP+1)),CARROT_CAP+1)</x:f>
        <x:v>6</x:v>
      </x:c>
      <x:c r="K6750" s="266" t="n">
        <x:f>MOD(ROW()-ROW($I$46),MESCLUN_CAP+1)</x:f>
        <x:v>8</x:v>
      </x:c>
      <x:c r="L6750" s="266" t="n">
        <x:f>SUM(I6750:K6750)</x:f>
        <x:v>24</x:v>
      </x:c>
      <x:c r="M6750" s="267" t="n">
        <x:f>I6750*TOMATO_HOURS*WEEKS*(1+TOMATO_DIM)^I6750+J6750*CARROT_HOURS*WEEKS*(1+CARROT_DIM)^J6750+K6750*MESCLUN_HOURS*WEEKS*(1+MESCLUN_DIM)^K6750</x:f>
        <x:v>2940.7280257936304</x:v>
      </x:c>
      <x:c r="N6750" s="267" t="n">
        <x:f>MAX(M6750-FARMER_HOURS,0)/TEMP_HOURS_PER_WORKER</x:f>
        <x:v>1.5421722401344655</x:v>
      </x:c>
      <x:c r="O6750" s="268" t="n">
        <x:f>I6750*TOMATO_PRICE+J6750*CARROT_PRICE+K6750*MESCLUN_PRICE</x:f>
        <x:v>122164</x:v>
      </x:c>
      <x:c r="P6750" s="268" t="n">
        <x:f>I6750*TOMATO_FERTILIZER+J6750*CARROT_FERTILIZER+K6750*MESCLUN_FERTILIZER</x:f>
        <x:v>18480</x:v>
      </x:c>
      <x:c r="Q6750" s="268" t="n">
        <x:f>MIN(M6750,FARMER_HOURS)*FARMER_RATE+MAX(M6750-FARMER_HOURS,0)*TEMP_RATE</x:f>
        <x:v>63554.306003361635</x:v>
      </x:c>
      <x:c r="R6750" s="268" t="n">
        <x:f>O6750-P6750-Q6750-FIXED_COST</x:f>
        <x:v>20129.693996638365</x:v>
      </x:c>
      <x:c r="S6750" s="139" t="str">
        <x:f>IF(AND(L6750&lt;=TOTAL_BED_CAP,N6750&lt;=TEMP_WORKER_CAP),"YES","NO")</x:f>
        <x:v>YES</x:v>
      </x:c>
      <x:c r="T6750" s="139" t="n">
        <x:f>IF(S6750="YES",R6750,-1E+99)</x:f>
        <x:v>20129.693996638365</x:v>
      </x:c>
    </x:row>
    <x:row r="6751">
      <x:c r="A6751" s="139"/>
      <x:c r="B6751" s="139"/>
      <x:c r="C6751" s="139"/>
      <x:c r="D6751" s="139"/>
      <x:c r="E6751" s="139"/>
      <x:c r="F6751" s="139"/>
      <x:c r="G6751" s="139"/>
      <x:c r="H6751" s="139"/>
      <x:c r="I6751" s="266" t="n">
        <x:f>INT((ROW()-ROW($I$46))/((CARROT_CAP+1)*(MESCLUN_CAP+1)))</x:f>
        <x:v>10</x:v>
      </x:c>
      <x:c r="J6751" s="266" t="n">
        <x:f>MOD(INT((ROW()-ROW($I$46))/(MESCLUN_CAP+1)),CARROT_CAP+1)</x:f>
        <x:v>6</x:v>
      </x:c>
      <x:c r="K6751" s="266" t="n">
        <x:f>MOD(ROW()-ROW($I$46),MESCLUN_CAP+1)</x:f>
        <x:v>9</x:v>
      </x:c>
      <x:c r="L6751" s="266" t="n">
        <x:f>SUM(I6751:K6751)</x:f>
        <x:v>25</x:v>
      </x:c>
      <x:c r="M6751" s="267" t="n">
        <x:f>I6751*TOMATO_HOURS*WEEKS*(1+TOMATO_DIM)^I6751+J6751*CARROT_HOURS*WEEKS*(1+CARROT_DIM)^J6751+K6751*MESCLUN_HOURS*WEEKS*(1+MESCLUN_DIM)^K6751</x:f>
        <x:v>2996.021361234025</x:v>
      </x:c>
      <x:c r="N6751" s="267" t="n">
        <x:f>MAX(M6751-FARMER_HOURS,0)/TEMP_HOURS_PER_WORKER</x:f>
        <x:v>1.5805703897458505</x:v>
      </x:c>
      <x:c r="O6751" s="268" t="n">
        <x:f>I6751*TOMATO_PRICE+J6751*CARROT_PRICE+K6751*MESCLUN_PRICE</x:f>
        <x:v>124864</x:v>
      </x:c>
      <x:c r="P6751" s="268" t="n">
        <x:f>I6751*TOMATO_FERTILIZER+J6751*CARROT_FERTILIZER+K6751*MESCLUN_FERTILIZER</x:f>
        <x:v>19360</x:v>
      </x:c>
      <x:c r="Q6751" s="268" t="n">
        <x:f>MIN(M6751,FARMER_HOURS)*FARMER_RATE+MAX(M6751-FARMER_HOURS,0)*TEMP_RATE</x:f>
        <x:v>64514.25974364627</x:v>
      </x:c>
      <x:c r="R6751" s="268" t="n">
        <x:f>O6751-P6751-Q6751-FIXED_COST</x:f>
        <x:v>20989.740256353733</x:v>
      </x:c>
      <x:c r="S6751" s="139" t="str">
        <x:f>IF(AND(L6751&lt;=TOTAL_BED_CAP,N6751&lt;=TEMP_WORKER_CAP),"YES","NO")</x:f>
        <x:v>YES</x:v>
      </x:c>
      <x:c r="T6751" s="139" t="n">
        <x:f>IF(S6751="YES",R6751,-1E+99)</x:f>
        <x:v>20989.740256353733</x:v>
      </x:c>
    </x:row>
    <x:row r="6752">
      <x:c r="A6752" s="139"/>
      <x:c r="B6752" s="139"/>
      <x:c r="C6752" s="139"/>
      <x:c r="D6752" s="139"/>
      <x:c r="E6752" s="139"/>
      <x:c r="F6752" s="139"/>
      <x:c r="G6752" s="139"/>
      <x:c r="H6752" s="139"/>
      <x:c r="I6752" s="266" t="n">
        <x:f>INT((ROW()-ROW($I$46))/((CARROT_CAP+1)*(MESCLUN_CAP+1)))</x:f>
        <x:v>10</x:v>
      </x:c>
      <x:c r="J6752" s="266" t="n">
        <x:f>MOD(INT((ROW()-ROW($I$46))/(MESCLUN_CAP+1)),CARROT_CAP+1)</x:f>
        <x:v>6</x:v>
      </x:c>
      <x:c r="K6752" s="266" t="n">
        <x:f>MOD(ROW()-ROW($I$46),MESCLUN_CAP+1)</x:f>
        <x:v>10</x:v>
      </x:c>
      <x:c r="L6752" s="266" t="n">
        <x:f>SUM(I6752:K6752)</x:f>
        <x:v>26</x:v>
      </x:c>
      <x:c r="M6752" s="267" t="n">
        <x:f>I6752*TOMATO_HOURS*WEEKS*(1+TOMATO_DIM)^I6752+J6752*CARROT_HOURS*WEEKS*(1+CARROT_DIM)^J6752+K6752*MESCLUN_HOURS*WEEKS*(1+MESCLUN_DIM)^K6752</x:f>
        <x:v>3052.6349027172378</x:v>
      </x:c>
      <x:c r="N6752" s="267" t="n">
        <x:f>MAX(M6752-FARMER_HOURS,0)/TEMP_HOURS_PER_WORKER</x:f>
        <x:v>1.619885349109193</x:v>
      </x:c>
      <x:c r="O6752" s="268" t="n">
        <x:f>I6752*TOMATO_PRICE+J6752*CARROT_PRICE+K6752*MESCLUN_PRICE</x:f>
        <x:v>127564</x:v>
      </x:c>
      <x:c r="P6752" s="268" t="n">
        <x:f>I6752*TOMATO_FERTILIZER+J6752*CARROT_FERTILIZER+K6752*MESCLUN_FERTILIZER</x:f>
        <x:v>20240</x:v>
      </x:c>
      <x:c r="Q6752" s="268" t="n">
        <x:f>MIN(M6752,FARMER_HOURS)*FARMER_RATE+MAX(M6752-FARMER_HOURS,0)*TEMP_RATE</x:f>
        <x:v>65497.13372772982</x:v>
      </x:c>
      <x:c r="R6752" s="268" t="n">
        <x:f>O6752-P6752-Q6752-FIXED_COST</x:f>
        <x:v>21826.866272270177</x:v>
      </x:c>
      <x:c r="S6752" s="139" t="str">
        <x:f>IF(AND(L6752&lt;=TOTAL_BED_CAP,N6752&lt;=TEMP_WORKER_CAP),"YES","NO")</x:f>
        <x:v>YES</x:v>
      </x:c>
      <x:c r="T6752" s="139" t="n">
        <x:f>IF(S6752="YES",R6752,-1E+99)</x:f>
        <x:v>21826.866272270177</x:v>
      </x:c>
    </x:row>
    <x:row r="6753">
      <x:c r="A6753" s="139"/>
      <x:c r="B6753" s="139"/>
      <x:c r="C6753" s="139"/>
      <x:c r="D6753" s="139"/>
      <x:c r="E6753" s="139"/>
      <x:c r="F6753" s="139"/>
      <x:c r="G6753" s="139"/>
      <x:c r="H6753" s="139"/>
      <x:c r="I6753" s="266" t="n">
        <x:f>INT((ROW()-ROW($I$46))/((CARROT_CAP+1)*(MESCLUN_CAP+1)))</x:f>
        <x:v>10</x:v>
      </x:c>
      <x:c r="J6753" s="266" t="n">
        <x:f>MOD(INT((ROW()-ROW($I$46))/(MESCLUN_CAP+1)),CARROT_CAP+1)</x:f>
        <x:v>6</x:v>
      </x:c>
      <x:c r="K6753" s="266" t="n">
        <x:f>MOD(ROW()-ROW($I$46),MESCLUN_CAP+1)</x:f>
        <x:v>11</x:v>
      </x:c>
      <x:c r="L6753" s="266" t="n">
        <x:f>SUM(I6753:K6753)</x:f>
        <x:v>27</x:v>
      </x:c>
      <x:c r="M6753" s="267" t="n">
        <x:f>I6753*TOMATO_HOURS*WEEKS*(1+TOMATO_DIM)^I6753+J6753*CARROT_HOURS*WEEKS*(1+CARROT_DIM)^J6753+K6753*MESCLUN_HOURS*WEEKS*(1+MESCLUN_DIM)^K6753</x:f>
        <x:v>3110.5930158106767</x:v>
      </x:c>
      <x:c r="N6753" s="267" t="n">
        <x:f>MAX(M6753-FARMER_HOURS,0)/TEMP_HOURS_PER_WORKER</x:f>
        <x:v>1.6601340387574144</x:v>
      </x:c>
      <x:c r="O6753" s="268" t="n">
        <x:f>I6753*TOMATO_PRICE+J6753*CARROT_PRICE+K6753*MESCLUN_PRICE</x:f>
        <x:v>130264</x:v>
      </x:c>
      <x:c r="P6753" s="268" t="n">
        <x:f>I6753*TOMATO_FERTILIZER+J6753*CARROT_FERTILIZER+K6753*MESCLUN_FERTILIZER</x:f>
        <x:v>21120</x:v>
      </x:c>
      <x:c r="Q6753" s="268" t="n">
        <x:f>MIN(M6753,FARMER_HOURS)*FARMER_RATE+MAX(M6753-FARMER_HOURS,0)*TEMP_RATE</x:f>
        <x:v>66503.35096893535</x:v>
      </x:c>
      <x:c r="R6753" s="268" t="n">
        <x:f>O6753-P6753-Q6753-FIXED_COST</x:f>
        <x:v>22640.649031064648</x:v>
      </x:c>
      <x:c r="S6753" s="139" t="str">
        <x:f>IF(AND(L6753&lt;=TOTAL_BED_CAP,N6753&lt;=TEMP_WORKER_CAP),"YES","NO")</x:f>
        <x:v>YES</x:v>
      </x:c>
      <x:c r="T6753" s="139" t="n">
        <x:f>IF(S6753="YES",R6753,-1E+99)</x:f>
        <x:v>22640.649031064648</x:v>
      </x:c>
    </x:row>
    <x:row r="6754">
      <x:c r="A6754" s="139"/>
      <x:c r="B6754" s="139"/>
      <x:c r="C6754" s="139"/>
      <x:c r="D6754" s="139"/>
      <x:c r="E6754" s="139"/>
      <x:c r="F6754" s="139"/>
      <x:c r="G6754" s="139"/>
      <x:c r="H6754" s="139"/>
      <x:c r="I6754" s="266" t="n">
        <x:f>INT((ROW()-ROW($I$46))/((CARROT_CAP+1)*(MESCLUN_CAP+1)))</x:f>
        <x:v>10</x:v>
      </x:c>
      <x:c r="J6754" s="266" t="n">
        <x:f>MOD(INT((ROW()-ROW($I$46))/(MESCLUN_CAP+1)),CARROT_CAP+1)</x:f>
        <x:v>6</x:v>
      </x:c>
      <x:c r="K6754" s="266" t="n">
        <x:f>MOD(ROW()-ROW($I$46),MESCLUN_CAP+1)</x:f>
        <x:v>12</x:v>
      </x:c>
      <x:c r="L6754" s="266" t="n">
        <x:f>SUM(I6754:K6754)</x:f>
        <x:v>28</x:v>
      </x:c>
      <x:c r="M6754" s="267" t="n">
        <x:f>I6754*TOMATO_HOURS*WEEKS*(1+TOMATO_DIM)^I6754+J6754*CARROT_HOURS*WEEKS*(1+CARROT_DIM)^J6754+K6754*MESCLUN_HOURS*WEEKS*(1+MESCLUN_DIM)^K6754</x:f>
        <x:v>3169.920468938741</x:v>
      </x:c>
      <x:c r="N6754" s="267" t="n">
        <x:f>MAX(M6754-FARMER_HOURS,0)/TEMP_HOURS_PER_WORKER</x:f>
        <x:v>1.7013336589852368</x:v>
      </x:c>
      <x:c r="O6754" s="268" t="n">
        <x:f>I6754*TOMATO_PRICE+J6754*CARROT_PRICE+K6754*MESCLUN_PRICE</x:f>
        <x:v>132964</x:v>
      </x:c>
      <x:c r="P6754" s="268" t="n">
        <x:f>I6754*TOMATO_FERTILIZER+J6754*CARROT_FERTILIZER+K6754*MESCLUN_FERTILIZER</x:f>
        <x:v>22000</x:v>
      </x:c>
      <x:c r="Q6754" s="268" t="n">
        <x:f>MIN(M6754,FARMER_HOURS)*FARMER_RATE+MAX(M6754-FARMER_HOURS,0)*TEMP_RATE</x:f>
        <x:v>67533.34147463093</x:v>
      </x:c>
      <x:c r="R6754" s="268" t="n">
        <x:f>O6754-P6754-Q6754-FIXED_COST</x:f>
        <x:v>23430.658525369072</x:v>
      </x:c>
      <x:c r="S6754" s="139" t="str">
        <x:f>IF(AND(L6754&lt;=TOTAL_BED_CAP,N6754&lt;=TEMP_WORKER_CAP),"YES","NO")</x:f>
        <x:v>YES</x:v>
      </x:c>
      <x:c r="T6754" s="139" t="n">
        <x:f>IF(S6754="YES",R6754,-1E+99)</x:f>
        <x:v>23430.658525369072</x:v>
      </x:c>
    </x:row>
    <x:row r="6755">
      <x:c r="A6755" s="139"/>
      <x:c r="B6755" s="139"/>
      <x:c r="C6755" s="139"/>
      <x:c r="D6755" s="139"/>
      <x:c r="E6755" s="139"/>
      <x:c r="F6755" s="139"/>
      <x:c r="G6755" s="139"/>
      <x:c r="H6755" s="139"/>
      <x:c r="I6755" s="266" t="n">
        <x:f>INT((ROW()-ROW($I$46))/((CARROT_CAP+1)*(MESCLUN_CAP+1)))</x:f>
        <x:v>10</x:v>
      </x:c>
      <x:c r="J6755" s="266" t="n">
        <x:f>MOD(INT((ROW()-ROW($I$46))/(MESCLUN_CAP+1)),CARROT_CAP+1)</x:f>
        <x:v>6</x:v>
      </x:c>
      <x:c r="K6755" s="266" t="n">
        <x:f>MOD(ROW()-ROW($I$46),MESCLUN_CAP+1)</x:f>
        <x:v>13</x:v>
      </x:c>
      <x:c r="L6755" s="266" t="n">
        <x:f>SUM(I6755:K6755)</x:f>
        <x:v>29</x:v>
      </x:c>
      <x:c r="M6755" s="267" t="n">
        <x:f>I6755*TOMATO_HOURS*WEEKS*(1+TOMATO_DIM)^I6755+J6755*CARROT_HOURS*WEEKS*(1+CARROT_DIM)^J6755+K6755*MESCLUN_HOURS*WEEKS*(1+MESCLUN_DIM)^K6755</x:f>
        <x:v>3230.6424396471257</x:v>
      </x:c>
      <x:c r="N6755" s="267" t="n">
        <x:f>MAX(M6755-FARMER_HOURS,0)/TEMP_HOURS_PER_WORKER</x:f>
        <x:v>1.7435016941993928</x:v>
      </x:c>
      <x:c r="O6755" s="268" t="n">
        <x:f>I6755*TOMATO_PRICE+J6755*CARROT_PRICE+K6755*MESCLUN_PRICE</x:f>
        <x:v>135664</x:v>
      </x:c>
      <x:c r="P6755" s="268" t="n">
        <x:f>I6755*TOMATO_FERTILIZER+J6755*CARROT_FERTILIZER+K6755*MESCLUN_FERTILIZER</x:f>
        <x:v>22880</x:v>
      </x:c>
      <x:c r="Q6755" s="268" t="n">
        <x:f>MIN(M6755,FARMER_HOURS)*FARMER_RATE+MAX(M6755-FARMER_HOURS,0)*TEMP_RATE</x:f>
        <x:v>68587.54235498482</x:v>
      </x:c>
      <x:c r="R6755" s="268" t="n">
        <x:f>O6755-P6755-Q6755-FIXED_COST</x:f>
        <x:v>24196.45764501518</x:v>
      </x:c>
      <x:c r="S6755" s="139" t="str">
        <x:f>IF(AND(L6755&lt;=TOTAL_BED_CAP,N6755&lt;=TEMP_WORKER_CAP),"YES","NO")</x:f>
        <x:v>YES</x:v>
      </x:c>
      <x:c r="T6755" s="139" t="n">
        <x:f>IF(S6755="YES",R6755,-1E+99)</x:f>
        <x:v>24196.45764501518</x:v>
      </x:c>
    </x:row>
    <x:row r="6756">
      <x:c r="A6756" s="139"/>
      <x:c r="B6756" s="139"/>
      <x:c r="C6756" s="139"/>
      <x:c r="D6756" s="139"/>
      <x:c r="E6756" s="139"/>
      <x:c r="F6756" s="139"/>
      <x:c r="G6756" s="139"/>
      <x:c r="H6756" s="139"/>
      <x:c r="I6756" s="266" t="n">
        <x:f>INT((ROW()-ROW($I$46))/((CARROT_CAP+1)*(MESCLUN_CAP+1)))</x:f>
        <x:v>10</x:v>
      </x:c>
      <x:c r="J6756" s="266" t="n">
        <x:f>MOD(INT((ROW()-ROW($I$46))/(MESCLUN_CAP+1)),CARROT_CAP+1)</x:f>
        <x:v>6</x:v>
      </x:c>
      <x:c r="K6756" s="266" t="n">
        <x:f>MOD(ROW()-ROW($I$46),MESCLUN_CAP+1)</x:f>
        <x:v>14</x:v>
      </x:c>
      <x:c r="L6756" s="266" t="n">
        <x:f>SUM(I6756:K6756)</x:f>
        <x:v>30</x:v>
      </x:c>
      <x:c r="M6756" s="267" t="n">
        <x:f>I6756*TOMATO_HOURS*WEEKS*(1+TOMATO_DIM)^I6756+J6756*CARROT_HOURS*WEEKS*(1+CARROT_DIM)^J6756+K6756*MESCLUN_HOURS*WEEKS*(1+MESCLUN_DIM)^K6756</x:f>
        <x:v>3292.7845209607867</x:v>
      </x:c>
      <x:c r="N6756" s="267" t="n">
        <x:f>MAX(M6756-FARMER_HOURS,0)/TEMP_HOURS_PER_WORKER</x:f>
        <x:v>1.7866559173338796</x:v>
      </x:c>
      <x:c r="O6756" s="268" t="n">
        <x:f>I6756*TOMATO_PRICE+J6756*CARROT_PRICE+K6756*MESCLUN_PRICE</x:f>
        <x:v>138364</x:v>
      </x:c>
      <x:c r="P6756" s="268" t="n">
        <x:f>I6756*TOMATO_FERTILIZER+J6756*CARROT_FERTILIZER+K6756*MESCLUN_FERTILIZER</x:f>
        <x:v>23760</x:v>
      </x:c>
      <x:c r="Q6756" s="268" t="n">
        <x:f>MIN(M6756,FARMER_HOURS)*FARMER_RATE+MAX(M6756-FARMER_HOURS,0)*TEMP_RATE</x:f>
        <x:v>69666.39793334699</x:v>
      </x:c>
      <x:c r="R6756" s="268" t="n">
        <x:f>O6756-P6756-Q6756-FIXED_COST</x:f>
        <x:v>24937.60206665301</x:v>
      </x:c>
      <x:c r="S6756" s="139" t="str">
        <x:f>IF(AND(L6756&lt;=TOTAL_BED_CAP,N6756&lt;=TEMP_WORKER_CAP),"YES","NO")</x:f>
        <x:v>YES</x:v>
      </x:c>
      <x:c r="T6756" s="139" t="n">
        <x:f>IF(S6756="YES",R6756,-1E+99)</x:f>
        <x:v>24937.60206665301</x:v>
      </x:c>
    </x:row>
    <x:row r="6757">
      <x:c r="A6757" s="139"/>
      <x:c r="B6757" s="139"/>
      <x:c r="C6757" s="139"/>
      <x:c r="D6757" s="139"/>
      <x:c r="E6757" s="139"/>
      <x:c r="F6757" s="139"/>
      <x:c r="G6757" s="139"/>
      <x:c r="H6757" s="139"/>
      <x:c r="I6757" s="266" t="n">
        <x:f>INT((ROW()-ROW($I$46))/((CARROT_CAP+1)*(MESCLUN_CAP+1)))</x:f>
        <x:v>10</x:v>
      </x:c>
      <x:c r="J6757" s="266" t="n">
        <x:f>MOD(INT((ROW()-ROW($I$46))/(MESCLUN_CAP+1)),CARROT_CAP+1)</x:f>
        <x:v>6</x:v>
      </x:c>
      <x:c r="K6757" s="266" t="n">
        <x:f>MOD(ROW()-ROW($I$46),MESCLUN_CAP+1)</x:f>
        <x:v>15</x:v>
      </x:c>
      <x:c r="L6757" s="266" t="n">
        <x:f>SUM(I6757:K6757)</x:f>
        <x:v>31</x:v>
      </x:c>
      <x:c r="M6757" s="267" t="n">
        <x:f>I6757*TOMATO_HOURS*WEEKS*(1+TOMATO_DIM)^I6757+J6757*CARROT_HOURS*WEEKS*(1+CARROT_DIM)^J6757+K6757*MESCLUN_HOURS*WEEKS*(1+MESCLUN_DIM)^K6757</x:f>
        <x:v>3356.372727836933</x:v>
      </x:c>
      <x:c r="N6757" s="267" t="n">
        <x:f>MAX(M6757-FARMER_HOURS,0)/TEMP_HOURS_PER_WORKER</x:f>
        <x:v>1.8308143943312034</x:v>
      </x:c>
      <x:c r="O6757" s="268" t="n">
        <x:f>I6757*TOMATO_PRICE+J6757*CARROT_PRICE+K6757*MESCLUN_PRICE</x:f>
        <x:v>141064</x:v>
      </x:c>
      <x:c r="P6757" s="268" t="n">
        <x:f>I6757*TOMATO_FERTILIZER+J6757*CARROT_FERTILIZER+K6757*MESCLUN_FERTILIZER</x:f>
        <x:v>24640</x:v>
      </x:c>
      <x:c r="Q6757" s="268" t="n">
        <x:f>MIN(M6757,FARMER_HOURS)*FARMER_RATE+MAX(M6757-FARMER_HOURS,0)*TEMP_RATE</x:f>
        <x:v>70770.35985828008</x:v>
      </x:c>
      <x:c r="R6757" s="268" t="n">
        <x:f>O6757-P6757-Q6757-FIXED_COST</x:f>
        <x:v>25653.640141719923</x:v>
      </x:c>
      <x:c r="S6757" s="139" t="str">
        <x:f>IF(AND(L6757&lt;=TOTAL_BED_CAP,N6757&lt;=TEMP_WORKER_CAP),"YES","NO")</x:f>
        <x:v>YES</x:v>
      </x:c>
      <x:c r="T6757" s="139" t="n">
        <x:f>IF(S6757="YES",R6757,-1E+99)</x:f>
        <x:v>25653.640141719923</x:v>
      </x:c>
    </x:row>
    <x:row r="6758">
      <x:c r="A6758" s="139"/>
      <x:c r="B6758" s="139"/>
      <x:c r="C6758" s="139"/>
      <x:c r="D6758" s="139"/>
      <x:c r="E6758" s="139"/>
      <x:c r="F6758" s="139"/>
      <x:c r="G6758" s="139"/>
      <x:c r="H6758" s="139"/>
      <x:c r="I6758" s="266" t="n">
        <x:f>INT((ROW()-ROW($I$46))/((CARROT_CAP+1)*(MESCLUN_CAP+1)))</x:f>
        <x:v>10</x:v>
      </x:c>
      <x:c r="J6758" s="266" t="n">
        <x:f>MOD(INT((ROW()-ROW($I$46))/(MESCLUN_CAP+1)),CARROT_CAP+1)</x:f>
        <x:v>6</x:v>
      </x:c>
      <x:c r="K6758" s="266" t="n">
        <x:f>MOD(ROW()-ROW($I$46),MESCLUN_CAP+1)</x:f>
        <x:v>16</x:v>
      </x:c>
      <x:c r="L6758" s="266" t="n">
        <x:f>SUM(I6758:K6758)</x:f>
        <x:v>32</x:v>
      </x:c>
      <x:c r="M6758" s="267" t="n">
        <x:f>I6758*TOMATO_HOURS*WEEKS*(1+TOMATO_DIM)^I6758+J6758*CARROT_HOURS*WEEKS*(1+CARROT_DIM)^J6758+K6758*MESCLUN_HOURS*WEEKS*(1+MESCLUN_DIM)^K6758</x:f>
        <x:v>3421.433503714422</x:v>
      </x:c>
      <x:c r="N6758" s="267" t="n">
        <x:f>MAX(M6758-FARMER_HOURS,0)/TEMP_HOURS_PER_WORKER</x:f>
        <x:v>1.8759954886905708</x:v>
      </x:c>
      <x:c r="O6758" s="268" t="n">
        <x:f>I6758*TOMATO_PRICE+J6758*CARROT_PRICE+K6758*MESCLUN_PRICE</x:f>
        <x:v>143764</x:v>
      </x:c>
      <x:c r="P6758" s="268" t="n">
        <x:f>I6758*TOMATO_FERTILIZER+J6758*CARROT_FERTILIZER+K6758*MESCLUN_FERTILIZER</x:f>
        <x:v>25520</x:v>
      </x:c>
      <x:c r="Q6758" s="268" t="n">
        <x:f>MIN(M6758,FARMER_HOURS)*FARMER_RATE+MAX(M6758-FARMER_HOURS,0)*TEMP_RATE</x:f>
        <x:v>71899.88721726427</x:v>
      </x:c>
      <x:c r="R6758" s="268" t="n">
        <x:f>O6758-P6758-Q6758-FIXED_COST</x:f>
        <x:v>26344.112782735727</x:v>
      </x:c>
      <x:c r="S6758" s="139" t="str">
        <x:f>IF(AND(L6758&lt;=TOTAL_BED_CAP,N6758&lt;=TEMP_WORKER_CAP),"YES","NO")</x:f>
        <x:v>YES</x:v>
      </x:c>
      <x:c r="T6758" s="139" t="n">
        <x:f>IF(S6758="YES",R6758,-1E+99)</x:f>
        <x:v>26344.112782735727</x:v>
      </x:c>
    </x:row>
    <x:row r="6759">
      <x:c r="A6759" s="139"/>
      <x:c r="B6759" s="139"/>
      <x:c r="C6759" s="139"/>
      <x:c r="D6759" s="139"/>
      <x:c r="E6759" s="139"/>
      <x:c r="F6759" s="139"/>
      <x:c r="G6759" s="139"/>
      <x:c r="H6759" s="139"/>
      <x:c r="I6759" s="266" t="n">
        <x:f>INT((ROW()-ROW($I$46))/((CARROT_CAP+1)*(MESCLUN_CAP+1)))</x:f>
        <x:v>10</x:v>
      </x:c>
      <x:c r="J6759" s="266" t="n">
        <x:f>MOD(INT((ROW()-ROW($I$46))/(MESCLUN_CAP+1)),CARROT_CAP+1)</x:f>
        <x:v>6</x:v>
      </x:c>
      <x:c r="K6759" s="266" t="n">
        <x:f>MOD(ROW()-ROW($I$46),MESCLUN_CAP+1)</x:f>
        <x:v>17</x:v>
      </x:c>
      <x:c r="L6759" s="266" t="n">
        <x:f>SUM(I6759:K6759)</x:f>
        <x:v>33</x:v>
      </x:c>
      <x:c r="M6759" s="267" t="n">
        <x:f>I6759*TOMATO_HOURS*WEEKS*(1+TOMATO_DIM)^I6759+J6759*CARROT_HOURS*WEEKS*(1+CARROT_DIM)^J6759+K6759*MESCLUN_HOURS*WEEKS*(1+MESCLUN_DIM)^K6759</x:f>
        <x:v>3487.9937271609624</x:v>
      </x:c>
      <x:c r="N6759" s="267" t="n">
        <x:f>MAX(M6759-FARMER_HOURS,0)/TEMP_HOURS_PER_WORKER</x:f>
        <x:v>1.9222178660840017</x:v>
      </x:c>
      <x:c r="O6759" s="268" t="n">
        <x:f>I6759*TOMATO_PRICE+J6759*CARROT_PRICE+K6759*MESCLUN_PRICE</x:f>
        <x:v>146464</x:v>
      </x:c>
      <x:c r="P6759" s="268" t="n">
        <x:f>I6759*TOMATO_FERTILIZER+J6759*CARROT_FERTILIZER+K6759*MESCLUN_FERTILIZER</x:f>
        <x:v>26400</x:v>
      </x:c>
      <x:c r="Q6759" s="268" t="n">
        <x:f>MIN(M6759,FARMER_HOURS)*FARMER_RATE+MAX(M6759-FARMER_HOURS,0)*TEMP_RATE</x:f>
        <x:v>73055.44665210004</x:v>
      </x:c>
      <x:c r="R6759" s="268" t="n">
        <x:f>O6759-P6759-Q6759-FIXED_COST</x:f>
        <x:v>27008.553347899957</x:v>
      </x:c>
      <x:c r="S6759" s="139" t="str">
        <x:f>IF(AND(L6759&lt;=TOTAL_BED_CAP,N6759&lt;=TEMP_WORKER_CAP),"YES","NO")</x:f>
        <x:v>YES</x:v>
      </x:c>
      <x:c r="T6759" s="139" t="n">
        <x:f>IF(S6759="YES",R6759,-1E+99)</x:f>
        <x:v>27008.553347899957</x:v>
      </x:c>
    </x:row>
    <x:row r="6760">
      <x:c r="A6760" s="139"/>
      <x:c r="B6760" s="139"/>
      <x:c r="C6760" s="139"/>
      <x:c r="D6760" s="139"/>
      <x:c r="E6760" s="139"/>
      <x:c r="F6760" s="139"/>
      <x:c r="G6760" s="139"/>
      <x:c r="H6760" s="139"/>
      <x:c r="I6760" s="266" t="n">
        <x:f>INT((ROW()-ROW($I$46))/((CARROT_CAP+1)*(MESCLUN_CAP+1)))</x:f>
        <x:v>10</x:v>
      </x:c>
      <x:c r="J6760" s="266" t="n">
        <x:f>MOD(INT((ROW()-ROW($I$46))/(MESCLUN_CAP+1)),CARROT_CAP+1)</x:f>
        <x:v>6</x:v>
      </x:c>
      <x:c r="K6760" s="266" t="n">
        <x:f>MOD(ROW()-ROW($I$46),MESCLUN_CAP+1)</x:f>
        <x:v>18</x:v>
      </x:c>
      <x:c r="L6760" s="266" t="n">
        <x:f>SUM(I6760:K6760)</x:f>
        <x:v>34</x:v>
      </x:c>
      <x:c r="M6760" s="267" t="n">
        <x:f>I6760*TOMATO_HOURS*WEEKS*(1+TOMATO_DIM)^I6760+J6760*CARROT_HOURS*WEEKS*(1+CARROT_DIM)^J6760+K6760*MESCLUN_HOURS*WEEKS*(1+MESCLUN_DIM)^K6760</x:f>
        <x:v>3556.0807186195493</x:v>
      </x:c>
      <x:c r="N6760" s="267" t="n">
        <x:f>MAX(M6760-FARMER_HOURS,0)/TEMP_HOURS_PER_WORKER</x:f>
        <x:v>1.9695004990413536</x:v>
      </x:c>
      <x:c r="O6760" s="268" t="n">
        <x:f>I6760*TOMATO_PRICE+J6760*CARROT_PRICE+K6760*MESCLUN_PRICE</x:f>
        <x:v>149164</x:v>
      </x:c>
      <x:c r="P6760" s="268" t="n">
        <x:f>I6760*TOMATO_FERTILIZER+J6760*CARROT_FERTILIZER+K6760*MESCLUN_FERTILIZER</x:f>
        <x:v>27280</x:v>
      </x:c>
      <x:c r="Q6760" s="268" t="n">
        <x:f>MIN(M6760,FARMER_HOURS)*FARMER_RATE+MAX(M6760-FARMER_HOURS,0)*TEMP_RATE</x:f>
        <x:v>74237.51247603385</x:v>
      </x:c>
      <x:c r="R6760" s="268" t="n">
        <x:f>O6760-P6760-Q6760-FIXED_COST</x:f>
        <x:v>27646.48752396615</x:v>
      </x:c>
      <x:c r="S6760" s="139" t="str">
        <x:f>IF(AND(L6760&lt;=TOTAL_BED_CAP,N6760&lt;=TEMP_WORKER_CAP),"YES","NO")</x:f>
        <x:v>YES</x:v>
      </x:c>
      <x:c r="T6760" s="139" t="n">
        <x:f>IF(S6760="YES",R6760,-1E+99)</x:f>
        <x:v>27646.48752396615</x:v>
      </x:c>
    </x:row>
    <x:row r="6761">
      <x:c r="A6761" s="139"/>
      <x:c r="B6761" s="139"/>
      <x:c r="C6761" s="139"/>
      <x:c r="D6761" s="139"/>
      <x:c r="E6761" s="139"/>
      <x:c r="F6761" s="139"/>
      <x:c r="G6761" s="139"/>
      <x:c r="H6761" s="139"/>
      <x:c r="I6761" s="266" t="n">
        <x:f>INT((ROW()-ROW($I$46))/((CARROT_CAP+1)*(MESCLUN_CAP+1)))</x:f>
        <x:v>10</x:v>
      </x:c>
      <x:c r="J6761" s="266" t="n">
        <x:f>MOD(INT((ROW()-ROW($I$46))/(MESCLUN_CAP+1)),CARROT_CAP+1)</x:f>
        <x:v>6</x:v>
      </x:c>
      <x:c r="K6761" s="266" t="n">
        <x:f>MOD(ROW()-ROW($I$46),MESCLUN_CAP+1)</x:f>
        <x:v>19</x:v>
      </x:c>
      <x:c r="L6761" s="266" t="n">
        <x:f>SUM(I6761:K6761)</x:f>
        <x:v>35</x:v>
      </x:c>
      <x:c r="M6761" s="267" t="n">
        <x:f>I6761*TOMATO_HOURS*WEEKS*(1+TOMATO_DIM)^I6761+J6761*CARROT_HOURS*WEEKS*(1+CARROT_DIM)^J6761+K6761*MESCLUN_HOURS*WEEKS*(1+MESCLUN_DIM)^K6761</x:f>
        <x:v>3625.7222472555713</x:v>
      </x:c>
      <x:c r="N6761" s="267" t="n">
        <x:f>MAX(M6761-FARMER_HOURS,0)/TEMP_HOURS_PER_WORKER</x:f>
        <x:v>2.0178626717052577</x:v>
      </x:c>
      <x:c r="O6761" s="268" t="n">
        <x:f>I6761*TOMATO_PRICE+J6761*CARROT_PRICE+K6761*MESCLUN_PRICE</x:f>
        <x:v>151864</x:v>
      </x:c>
      <x:c r="P6761" s="268" t="n">
        <x:f>I6761*TOMATO_FERTILIZER+J6761*CARROT_FERTILIZER+K6761*MESCLUN_FERTILIZER</x:f>
        <x:v>28160</x:v>
      </x:c>
      <x:c r="Q6761" s="268" t="n">
        <x:f>MIN(M6761,FARMER_HOURS)*FARMER_RATE+MAX(M6761-FARMER_HOURS,0)*TEMP_RATE</x:f>
        <x:v>75446.56679263145</x:v>
      </x:c>
      <x:c r="R6761" s="268" t="n">
        <x:f>O6761-P6761-Q6761-FIXED_COST</x:f>
        <x:v>28257.43320736855</x:v>
      </x:c>
      <x:c r="S6761" s="139" t="str">
        <x:f>IF(AND(L6761&lt;=TOTAL_BED_CAP,N6761&lt;=TEMP_WORKER_CAP),"YES","NO")</x:f>
        <x:v>YES</x:v>
      </x:c>
      <x:c r="T6761" s="139" t="n">
        <x:f>IF(S6761="YES",R6761,-1E+99)</x:f>
        <x:v>28257.43320736855</x:v>
      </x:c>
    </x:row>
    <x:row r="6762">
      <x:c r="A6762" s="139"/>
      <x:c r="B6762" s="139"/>
      <x:c r="C6762" s="139"/>
      <x:c r="D6762" s="139"/>
      <x:c r="E6762" s="139"/>
      <x:c r="F6762" s="139"/>
      <x:c r="G6762" s="139"/>
      <x:c r="H6762" s="139"/>
      <x:c r="I6762" s="266" t="n">
        <x:f>INT((ROW()-ROW($I$46))/((CARROT_CAP+1)*(MESCLUN_CAP+1)))</x:f>
        <x:v>10</x:v>
      </x:c>
      <x:c r="J6762" s="266" t="n">
        <x:f>MOD(INT((ROW()-ROW($I$46))/(MESCLUN_CAP+1)),CARROT_CAP+1)</x:f>
        <x:v>6</x:v>
      </x:c>
      <x:c r="K6762" s="266" t="n">
        <x:f>MOD(ROW()-ROW($I$46),MESCLUN_CAP+1)</x:f>
        <x:v>20</x:v>
      </x:c>
      <x:c r="L6762" s="266" t="n">
        <x:f>SUM(I6762:K6762)</x:f>
        <x:v>36</x:v>
      </x:c>
      <x:c r="M6762" s="267" t="n">
        <x:f>I6762*TOMATO_HOURS*WEEKS*(1+TOMATO_DIM)^I6762+J6762*CARROT_HOURS*WEEKS*(1+CARROT_DIM)^J6762+K6762*MESCLUN_HOURS*WEEKS*(1+MESCLUN_DIM)^K6762</x:f>
        <x:v>3696.9465379060484</x:v>
      </x:c>
      <x:c r="N6762" s="267" t="n">
        <x:f>MAX(M6762-FARMER_HOURS,0)/TEMP_HOURS_PER_WORKER</x:f>
        <x:v>2.067323984656978</x:v>
      </x:c>
      <x:c r="O6762" s="268" t="n">
        <x:f>I6762*TOMATO_PRICE+J6762*CARROT_PRICE+K6762*MESCLUN_PRICE</x:f>
        <x:v>154564</x:v>
      </x:c>
      <x:c r="P6762" s="268" t="n">
        <x:f>I6762*TOMATO_FERTILIZER+J6762*CARROT_FERTILIZER+K6762*MESCLUN_FERTILIZER</x:f>
        <x:v>29040</x:v>
      </x:c>
      <x:c r="Q6762" s="268" t="n">
        <x:f>MIN(M6762,FARMER_HOURS)*FARMER_RATE+MAX(M6762-FARMER_HOURS,0)*TEMP_RATE</x:f>
        <x:v>76683.09961642444</x:v>
      </x:c>
      <x:c r="R6762" s="268" t="n">
        <x:f>O6762-P6762-Q6762-FIXED_COST</x:f>
        <x:v>28840.900383575557</x:v>
      </x:c>
      <x:c r="S6762" s="139" t="str">
        <x:f>IF(AND(L6762&lt;=TOTAL_BED_CAP,N6762&lt;=TEMP_WORKER_CAP),"YES","NO")</x:f>
        <x:v>YES</x:v>
      </x:c>
      <x:c r="T6762" s="139" t="n">
        <x:f>IF(S6762="YES",R6762,-1E+99)</x:f>
        <x:v>28840.900383575557</x:v>
      </x:c>
    </x:row>
    <x:row r="6763">
      <x:c r="A6763" s="139"/>
      <x:c r="B6763" s="139"/>
      <x:c r="C6763" s="139"/>
      <x:c r="D6763" s="139"/>
      <x:c r="E6763" s="139"/>
      <x:c r="F6763" s="139"/>
      <x:c r="G6763" s="139"/>
      <x:c r="H6763" s="139"/>
      <x:c r="I6763" s="266" t="n">
        <x:f>INT((ROW()-ROW($I$46))/((CARROT_CAP+1)*(MESCLUN_CAP+1)))</x:f>
        <x:v>10</x:v>
      </x:c>
      <x:c r="J6763" s="266" t="n">
        <x:f>MOD(INT((ROW()-ROW($I$46))/(MESCLUN_CAP+1)),CARROT_CAP+1)</x:f>
        <x:v>6</x:v>
      </x:c>
      <x:c r="K6763" s="266" t="n">
        <x:f>MOD(ROW()-ROW($I$46),MESCLUN_CAP+1)</x:f>
        <x:v>21</x:v>
      </x:c>
      <x:c r="L6763" s="266" t="n">
        <x:f>SUM(I6763:K6763)</x:f>
        <x:v>37</x:v>
      </x:c>
      <x:c r="M6763" s="267" t="n">
        <x:f>I6763*TOMATO_HOURS*WEEKS*(1+TOMATO_DIM)^I6763+J6763*CARROT_HOURS*WEEKS*(1+CARROT_DIM)^J6763+K6763*MESCLUN_HOURS*WEEKS*(1+MESCLUN_DIM)^K6763</x:f>
        <x:v>3769.782278132492</x:v>
      </x:c>
      <x:c r="N6763" s="267" t="n">
        <x:f>MAX(M6763-FARMER_HOURS,0)/TEMP_HOURS_PER_WORKER</x:f>
        <x:v>2.1179043598142306</x:v>
      </x:c>
      <x:c r="O6763" s="268" t="n">
        <x:f>I6763*TOMATO_PRICE+J6763*CARROT_PRICE+K6763*MESCLUN_PRICE</x:f>
        <x:v>157264</x:v>
      </x:c>
      <x:c r="P6763" s="268" t="n">
        <x:f>I6763*TOMATO_FERTILIZER+J6763*CARROT_FERTILIZER+K6763*MESCLUN_FERTILIZER</x:f>
        <x:v>29920</x:v>
      </x:c>
      <x:c r="Q6763" s="268" t="n">
        <x:f>MIN(M6763,FARMER_HOURS)*FARMER_RATE+MAX(M6763-FARMER_HOURS,0)*TEMP_RATE</x:f>
        <x:v>77947.60899535577</x:v>
      </x:c>
      <x:c r="R6763" s="268" t="n">
        <x:f>O6763-P6763-Q6763-FIXED_COST</x:f>
        <x:v>29396.391004644232</x:v>
      </x:c>
      <x:c r="S6763" s="139" t="str">
        <x:f>IF(AND(L6763&lt;=TOTAL_BED_CAP,N6763&lt;=TEMP_WORKER_CAP),"YES","NO")</x:f>
        <x:v>YES</x:v>
      </x:c>
      <x:c r="T6763" s="139" t="n">
        <x:f>IF(S6763="YES",R6763,-1E+99)</x:f>
        <x:v>29396.391004644232</x:v>
      </x:c>
    </x:row>
    <x:row r="6764">
      <x:c r="A6764" s="139"/>
      <x:c r="B6764" s="139"/>
      <x:c r="C6764" s="139"/>
      <x:c r="D6764" s="139"/>
      <x:c r="E6764" s="139"/>
      <x:c r="F6764" s="139"/>
      <x:c r="G6764" s="139"/>
      <x:c r="H6764" s="139"/>
      <x:c r="I6764" s="266" t="n">
        <x:f>INT((ROW()-ROW($I$46))/((CARROT_CAP+1)*(MESCLUN_CAP+1)))</x:f>
        <x:v>10</x:v>
      </x:c>
      <x:c r="J6764" s="266" t="n">
        <x:f>MOD(INT((ROW()-ROW($I$46))/(MESCLUN_CAP+1)),CARROT_CAP+1)</x:f>
        <x:v>6</x:v>
      </x:c>
      <x:c r="K6764" s="266" t="n">
        <x:f>MOD(ROW()-ROW($I$46),MESCLUN_CAP+1)</x:f>
        <x:v>22</x:v>
      </x:c>
      <x:c r="L6764" s="266" t="n">
        <x:f>SUM(I6764:K6764)</x:f>
        <x:v>38</x:v>
      </x:c>
      <x:c r="M6764" s="267" t="n">
        <x:f>I6764*TOMATO_HOURS*WEEKS*(1+TOMATO_DIM)^I6764+J6764*CARROT_HOURS*WEEKS*(1+CARROT_DIM)^J6764+K6764*MESCLUN_HOURS*WEEKS*(1+MESCLUN_DIM)^K6764</x:f>
        <x:v>3844.258625378888</x:v>
      </x:c>
      <x:c r="N6764" s="267" t="n">
        <x:f>MAX(M6764-FARMER_HOURS,0)/TEMP_HOURS_PER_WORKER</x:f>
        <x:v>2.1696240454020055</x:v>
      </x:c>
      <x:c r="O6764" s="268" t="n">
        <x:f>I6764*TOMATO_PRICE+J6764*CARROT_PRICE+K6764*MESCLUN_PRICE</x:f>
        <x:v>159964</x:v>
      </x:c>
      <x:c r="P6764" s="268" t="n">
        <x:f>I6764*TOMATO_FERTILIZER+J6764*CARROT_FERTILIZER+K6764*MESCLUN_FERTILIZER</x:f>
        <x:v>30800</x:v>
      </x:c>
      <x:c r="Q6764" s="268" t="n">
        <x:f>MIN(M6764,FARMER_HOURS)*FARMER_RATE+MAX(M6764-FARMER_HOURS,0)*TEMP_RATE</x:f>
        <x:v>79240.60113505015</x:v>
      </x:c>
      <x:c r="R6764" s="268" t="n">
        <x:f>O6764-P6764-Q6764-FIXED_COST</x:f>
        <x:v>29923.39886494985</x:v>
      </x:c>
      <x:c r="S6764" s="139" t="str">
        <x:f>IF(AND(L6764&lt;=TOTAL_BED_CAP,N6764&lt;=TEMP_WORKER_CAP),"YES","NO")</x:f>
        <x:v>YES</x:v>
      </x:c>
      <x:c r="T6764" s="139" t="n">
        <x:f>IF(S6764="YES",R6764,-1E+99)</x:f>
        <x:v>29923.39886494985</x:v>
      </x:c>
    </x:row>
    <x:row r="6765">
      <x:c r="A6765" s="139"/>
      <x:c r="B6765" s="139"/>
      <x:c r="C6765" s="139"/>
      <x:c r="D6765" s="139"/>
      <x:c r="E6765" s="139"/>
      <x:c r="F6765" s="139"/>
      <x:c r="G6765" s="139"/>
      <x:c r="H6765" s="139"/>
      <x:c r="I6765" s="266" t="n">
        <x:f>INT((ROW()-ROW($I$46))/((CARROT_CAP+1)*(MESCLUN_CAP+1)))</x:f>
        <x:v>10</x:v>
      </x:c>
      <x:c r="J6765" s="266" t="n">
        <x:f>MOD(INT((ROW()-ROW($I$46))/(MESCLUN_CAP+1)),CARROT_CAP+1)</x:f>
        <x:v>6</x:v>
      </x:c>
      <x:c r="K6765" s="266" t="n">
        <x:f>MOD(ROW()-ROW($I$46),MESCLUN_CAP+1)</x:f>
        <x:v>23</x:v>
      </x:c>
      <x:c r="L6765" s="266" t="n">
        <x:f>SUM(I6765:K6765)</x:f>
        <x:v>39</x:v>
      </x:c>
      <x:c r="M6765" s="267" t="n">
        <x:f>I6765*TOMATO_HOURS*WEEKS*(1+TOMATO_DIM)^I6765+J6765*CARROT_HOURS*WEEKS*(1+CARROT_DIM)^J6765+K6765*MESCLUN_HOURS*WEEKS*(1+MESCLUN_DIM)^K6765</x:f>
        <x:v>3920.4052142363244</x:v>
      </x:c>
      <x:c r="N6765" s="267" t="n">
        <x:f>MAX(M6765-FARMER_HOURS,0)/TEMP_HOURS_PER_WORKER</x:f>
        <x:v>2.2225036209974474</x:v>
      </x:c>
      <x:c r="O6765" s="268" t="n">
        <x:f>I6765*TOMATO_PRICE+J6765*CARROT_PRICE+K6765*MESCLUN_PRICE</x:f>
        <x:v>162664</x:v>
      </x:c>
      <x:c r="P6765" s="268" t="n">
        <x:f>I6765*TOMATO_FERTILIZER+J6765*CARROT_FERTILIZER+K6765*MESCLUN_FERTILIZER</x:f>
        <x:v>31680</x:v>
      </x:c>
      <x:c r="Q6765" s="268" t="n">
        <x:f>MIN(M6765,FARMER_HOURS)*FARMER_RATE+MAX(M6765-FARMER_HOURS,0)*TEMP_RATE</x:f>
        <x:v>80562.59052493618</x:v>
      </x:c>
      <x:c r="R6765" s="268" t="n">
        <x:f>O6765-P6765-Q6765-FIXED_COST</x:f>
        <x:v>30421.409475063818</x:v>
      </x:c>
      <x:c r="S6765" s="139" t="str">
        <x:f>IF(AND(L6765&lt;=TOTAL_BED_CAP,N6765&lt;=TEMP_WORKER_CAP),"YES","NO")</x:f>
        <x:v>YES</x:v>
      </x:c>
      <x:c r="T6765" s="139" t="n">
        <x:f>IF(S6765="YES",R6765,-1E+99)</x:f>
        <x:v>30421.409475063818</x:v>
      </x:c>
    </x:row>
    <x:row r="6766">
      <x:c r="A6766" s="139"/>
      <x:c r="B6766" s="139"/>
      <x:c r="C6766" s="139"/>
      <x:c r="D6766" s="139"/>
      <x:c r="E6766" s="139"/>
      <x:c r="F6766" s="139"/>
      <x:c r="G6766" s="139"/>
      <x:c r="H6766" s="139"/>
      <x:c r="I6766" s="266" t="n">
        <x:f>INT((ROW()-ROW($I$46))/((CARROT_CAP+1)*(MESCLUN_CAP+1)))</x:f>
        <x:v>10</x:v>
      </x:c>
      <x:c r="J6766" s="266" t="n">
        <x:f>MOD(INT((ROW()-ROW($I$46))/(MESCLUN_CAP+1)),CARROT_CAP+1)</x:f>
        <x:v>6</x:v>
      </x:c>
      <x:c r="K6766" s="266" t="n">
        <x:f>MOD(ROW()-ROW($I$46),MESCLUN_CAP+1)</x:f>
        <x:v>24</x:v>
      </x:c>
      <x:c r="L6766" s="266" t="n">
        <x:f>SUM(I6766:K6766)</x:f>
        <x:v>40</x:v>
      </x:c>
      <x:c r="M6766" s="267" t="n">
        <x:f>I6766*TOMATO_HOURS*WEEKS*(1+TOMATO_DIM)^I6766+J6766*CARROT_HOURS*WEEKS*(1+CARROT_DIM)^J6766+K6766*MESCLUN_HOURS*WEEKS*(1+MESCLUN_DIM)^K6766</x:f>
        <x:v>3998.2521638158205</x:v>
      </x:c>
      <x:c r="N6766" s="267" t="n">
        <x:f>MAX(M6766-FARMER_HOURS,0)/TEMP_HOURS_PER_WORKER</x:f>
        <x:v>2.2765640026498755</x:v>
      </x:c>
      <x:c r="O6766" s="268" t="n">
        <x:f>I6766*TOMATO_PRICE+J6766*CARROT_PRICE+K6766*MESCLUN_PRICE</x:f>
        <x:v>165364</x:v>
      </x:c>
      <x:c r="P6766" s="268" t="n">
        <x:f>I6766*TOMATO_FERTILIZER+J6766*CARROT_FERTILIZER+K6766*MESCLUN_FERTILIZER</x:f>
        <x:v>32560</x:v>
      </x:c>
      <x:c r="Q6766" s="268" t="n">
        <x:f>MIN(M6766,FARMER_HOURS)*FARMER_RATE+MAX(M6766-FARMER_HOURS,0)*TEMP_RATE</x:f>
        <x:v>81914.10006624687</x:v>
      </x:c>
      <x:c r="R6766" s="268" t="n">
        <x:f>O6766-P6766-Q6766-FIXED_COST</x:f>
        <x:v>30889.899933753128</x:v>
      </x:c>
      <x:c r="S6766" s="139" t="str">
        <x:f>IF(AND(L6766&lt;=TOTAL_BED_CAP,N6766&lt;=TEMP_WORKER_CAP),"YES","NO")</x:f>
        <x:v>YES</x:v>
      </x:c>
      <x:c r="T6766" s="139" t="n">
        <x:f>IF(S6766="YES",R6766,-1E+99)</x:f>
        <x:v>30889.899933753128</x:v>
      </x:c>
    </x:row>
    <x:row r="6767">
      <x:c r="A6767" s="139"/>
      <x:c r="B6767" s="139"/>
      <x:c r="C6767" s="139"/>
      <x:c r="D6767" s="139"/>
      <x:c r="E6767" s="139"/>
      <x:c r="F6767" s="139"/>
      <x:c r="G6767" s="139"/>
      <x:c r="H6767" s="139"/>
      <x:c r="I6767" s="266" t="n">
        <x:f>INT((ROW()-ROW($I$46))/((CARROT_CAP+1)*(MESCLUN_CAP+1)))</x:f>
        <x:v>10</x:v>
      </x:c>
      <x:c r="J6767" s="266" t="n">
        <x:f>MOD(INT((ROW()-ROW($I$46))/(MESCLUN_CAP+1)),CARROT_CAP+1)</x:f>
        <x:v>6</x:v>
      </x:c>
      <x:c r="K6767" s="266" t="n">
        <x:f>MOD(ROW()-ROW($I$46),MESCLUN_CAP+1)</x:f>
        <x:v>25</x:v>
      </x:c>
      <x:c r="L6767" s="266" t="n">
        <x:f>SUM(I6767:K6767)</x:f>
        <x:v>41</x:v>
      </x:c>
      <x:c r="M6767" s="267" t="n">
        <x:f>I6767*TOMATO_HOURS*WEEKS*(1+TOMATO_DIM)^I6767+J6767*CARROT_HOURS*WEEKS*(1+CARROT_DIM)^J6767+K6767*MESCLUN_HOURS*WEEKS*(1+MESCLUN_DIM)^K6767</x:f>
        <x:v>4077.8300852309176</x:v>
      </x:c>
      <x:c r="N6767" s="267" t="n">
        <x:f>MAX(M6767-FARMER_HOURS,0)/TEMP_HOURS_PER_WORKER</x:f>
        <x:v>2.331826448077026</x:v>
      </x:c>
      <x:c r="O6767" s="268" t="n">
        <x:f>I6767*TOMATO_PRICE+J6767*CARROT_PRICE+K6767*MESCLUN_PRICE</x:f>
        <x:v>168064</x:v>
      </x:c>
      <x:c r="P6767" s="268" t="n">
        <x:f>I6767*TOMATO_FERTILIZER+J6767*CARROT_FERTILIZER+K6767*MESCLUN_FERTILIZER</x:f>
        <x:v>33440</x:v>
      </x:c>
      <x:c r="Q6767" s="268" t="n">
        <x:f>MIN(M6767,FARMER_HOURS)*FARMER_RATE+MAX(M6767-FARMER_HOURS,0)*TEMP_RATE</x:f>
        <x:v>83295.66120192566</x:v>
      </x:c>
      <x:c r="R6767" s="268" t="n">
        <x:f>O6767-P6767-Q6767-FIXED_COST</x:f>
        <x:v>31328.338798074343</x:v>
      </x:c>
      <x:c r="S6767" s="139" t="str">
        <x:f>IF(AND(L6767&lt;=TOTAL_BED_CAP,N6767&lt;=TEMP_WORKER_CAP),"YES","NO")</x:f>
        <x:v>YES</x:v>
      </x:c>
      <x:c r="T6767" s="139" t="n">
        <x:f>IF(S6767="YES",R6767,-1E+99)</x:f>
        <x:v>31328.338798074343</x:v>
      </x:c>
    </x:row>
    <x:row r="6768">
      <x:c r="A6768" s="139"/>
      <x:c r="B6768" s="139"/>
      <x:c r="C6768" s="139"/>
      <x:c r="D6768" s="139"/>
      <x:c r="E6768" s="139"/>
      <x:c r="F6768" s="139"/>
      <x:c r="G6768" s="139"/>
      <x:c r="H6768" s="139"/>
      <x:c r="I6768" s="266" t="n">
        <x:f>INT((ROW()-ROW($I$46))/((CARROT_CAP+1)*(MESCLUN_CAP+1)))</x:f>
        <x:v>10</x:v>
      </x:c>
      <x:c r="J6768" s="266" t="n">
        <x:f>MOD(INT((ROW()-ROW($I$46))/(MESCLUN_CAP+1)),CARROT_CAP+1)</x:f>
        <x:v>6</x:v>
      </x:c>
      <x:c r="K6768" s="266" t="n">
        <x:f>MOD(ROW()-ROW($I$46),MESCLUN_CAP+1)</x:f>
        <x:v>26</x:v>
      </x:c>
      <x:c r="L6768" s="266" t="n">
        <x:f>SUM(I6768:K6768)</x:f>
        <x:v>42</x:v>
      </x:c>
      <x:c r="M6768" s="267" t="n">
        <x:f>I6768*TOMATO_HOURS*WEEKS*(1+TOMATO_DIM)^I6768+J6768*CARROT_HOURS*WEEKS*(1+CARROT_DIM)^J6768+K6768*MESCLUN_HOURS*WEEKS*(1+MESCLUN_DIM)^K6768</x:f>
        <x:v>4159.170089191635</x:v>
      </x:c>
      <x:c r="N6768" s="267" t="n">
        <x:f>MAX(M6768-FARMER_HOURS,0)/TEMP_HOURS_PER_WORKER</x:f>
        <x:v>2.3883125619386356</x:v>
      </x:c>
      <x:c r="O6768" s="268" t="n">
        <x:f>I6768*TOMATO_PRICE+J6768*CARROT_PRICE+K6768*MESCLUN_PRICE</x:f>
        <x:v>170764</x:v>
      </x:c>
      <x:c r="P6768" s="268" t="n">
        <x:f>I6768*TOMATO_FERTILIZER+J6768*CARROT_FERTILIZER+K6768*MESCLUN_FERTILIZER</x:f>
        <x:v>34320</x:v>
      </x:c>
      <x:c r="Q6768" s="268" t="n">
        <x:f>MIN(M6768,FARMER_HOURS)*FARMER_RATE+MAX(M6768-FARMER_HOURS,0)*TEMP_RATE</x:f>
        <x:v>84707.8140484659</x:v>
      </x:c>
      <x:c r="R6768" s="268" t="n">
        <x:f>O6768-P6768-Q6768-FIXED_COST</x:f>
        <x:v>31736.185951534106</x:v>
      </x:c>
      <x:c r="S6768" s="139" t="str">
        <x:f>IF(AND(L6768&lt;=TOTAL_BED_CAP,N6768&lt;=TEMP_WORKER_CAP),"YES","NO")</x:f>
        <x:v>YES</x:v>
      </x:c>
      <x:c r="T6768" s="139" t="n">
        <x:f>IF(S6768="YES",R6768,-1E+99)</x:f>
        <x:v>31736.185951534106</x:v>
      </x:c>
    </x:row>
    <x:row r="6769">
      <x:c r="A6769" s="139"/>
      <x:c r="B6769" s="139"/>
      <x:c r="C6769" s="139"/>
      <x:c r="D6769" s="139"/>
      <x:c r="E6769" s="139"/>
      <x:c r="F6769" s="139"/>
      <x:c r="G6769" s="139"/>
      <x:c r="H6769" s="139"/>
      <x:c r="I6769" s="266" t="n">
        <x:f>INT((ROW()-ROW($I$46))/((CARROT_CAP+1)*(MESCLUN_CAP+1)))</x:f>
        <x:v>10</x:v>
      </x:c>
      <x:c r="J6769" s="266" t="n">
        <x:f>MOD(INT((ROW()-ROW($I$46))/(MESCLUN_CAP+1)),CARROT_CAP+1)</x:f>
        <x:v>6</x:v>
      </x:c>
      <x:c r="K6769" s="266" t="n">
        <x:f>MOD(ROW()-ROW($I$46),MESCLUN_CAP+1)</x:f>
        <x:v>27</x:v>
      </x:c>
      <x:c r="L6769" s="266" t="n">
        <x:f>SUM(I6769:K6769)</x:f>
        <x:v>43</x:v>
      </x:c>
      <x:c r="M6769" s="267" t="n">
        <x:f>I6769*TOMATO_HOURS*WEEKS*(1+TOMATO_DIM)^I6769+J6769*CARROT_HOURS*WEEKS*(1+CARROT_DIM)^J6769+K6769*MESCLUN_HOURS*WEEKS*(1+MESCLUN_DIM)^K6769</x:f>
        <x:v>4242.303793711392</x:v>
      </x:c>
      <x:c r="N6769" s="267" t="n">
        <x:f>MAX(M6769-FARMER_HOURS,0)/TEMP_HOURS_PER_WORKER</x:f>
        <x:v>2.4460443011884667</x:v>
      </x:c>
      <x:c r="O6769" s="268" t="n">
        <x:f>I6769*TOMATO_PRICE+J6769*CARROT_PRICE+K6769*MESCLUN_PRICE</x:f>
        <x:v>173464</x:v>
      </x:c>
      <x:c r="P6769" s="268" t="n">
        <x:f>I6769*TOMATO_FERTILIZER+J6769*CARROT_FERTILIZER+K6769*MESCLUN_FERTILIZER</x:f>
        <x:v>35200</x:v>
      </x:c>
      <x:c r="Q6769" s="268" t="n">
        <x:f>MIN(M6769,FARMER_HOURS)*FARMER_RATE+MAX(M6769-FARMER_HOURS,0)*TEMP_RATE</x:f>
        <x:v>86151.10752971168</x:v>
      </x:c>
      <x:c r="R6769" s="268" t="n">
        <x:f>O6769-P6769-Q6769-FIXED_COST</x:f>
        <x:v>32112.892470288323</x:v>
      </x:c>
      <x:c r="S6769" s="139" t="str">
        <x:f>IF(AND(L6769&lt;=TOTAL_BED_CAP,N6769&lt;=TEMP_WORKER_CAP),"YES","NO")</x:f>
        <x:v>YES</x:v>
      </x:c>
      <x:c r="T6769" s="139" t="n">
        <x:f>IF(S6769="YES",R6769,-1E+99)</x:f>
        <x:v>32112.892470288323</x:v>
      </x:c>
    </x:row>
    <x:row r="6770">
      <x:c r="A6770" s="139"/>
      <x:c r="B6770" s="139"/>
      <x:c r="C6770" s="139"/>
      <x:c r="D6770" s="139"/>
      <x:c r="E6770" s="139"/>
      <x:c r="F6770" s="139"/>
      <x:c r="G6770" s="139"/>
      <x:c r="H6770" s="139"/>
      <x:c r="I6770" s="266" t="n">
        <x:f>INT((ROW()-ROW($I$46))/((CARROT_CAP+1)*(MESCLUN_CAP+1)))</x:f>
        <x:v>10</x:v>
      </x:c>
      <x:c r="J6770" s="266" t="n">
        <x:f>MOD(INT((ROW()-ROW($I$46))/(MESCLUN_CAP+1)),CARROT_CAP+1)</x:f>
        <x:v>6</x:v>
      </x:c>
      <x:c r="K6770" s="266" t="n">
        <x:f>MOD(ROW()-ROW($I$46),MESCLUN_CAP+1)</x:f>
        <x:v>28</x:v>
      </x:c>
      <x:c r="L6770" s="266" t="n">
        <x:f>SUM(I6770:K6770)</x:f>
        <x:v>44</x:v>
      </x:c>
      <x:c r="M6770" s="267" t="n">
        <x:f>I6770*TOMATO_HOURS*WEEKS*(1+TOMATO_DIM)^I6770+J6770*CARROT_HOURS*WEEKS*(1+CARROT_DIM)^J6770+K6770*MESCLUN_HOURS*WEEKS*(1+MESCLUN_DIM)^K6770</x:f>
        <x:v>4327.263331928545</x:v>
      </x:c>
      <x:c r="N6770" s="267" t="n">
        <x:f>MAX(M6770-FARMER_HOURS,0)/TEMP_HOURS_PER_WORKER</x:f>
        <x:v>2.505043980505934</x:v>
      </x:c>
      <x:c r="O6770" s="268" t="n">
        <x:f>I6770*TOMATO_PRICE+J6770*CARROT_PRICE+K6770*MESCLUN_PRICE</x:f>
        <x:v>176164</x:v>
      </x:c>
      <x:c r="P6770" s="268" t="n">
        <x:f>I6770*TOMATO_FERTILIZER+J6770*CARROT_FERTILIZER+K6770*MESCLUN_FERTILIZER</x:f>
        <x:v>36080</x:v>
      </x:c>
      <x:c r="Q6770" s="268" t="n">
        <x:f>MIN(M6770,FARMER_HOURS)*FARMER_RATE+MAX(M6770-FARMER_HOURS,0)*TEMP_RATE</x:f>
        <x:v>87626.09951264836</x:v>
      </x:c>
      <x:c r="R6770" s="268" t="n">
        <x:f>O6770-P6770-Q6770-FIXED_COST</x:f>
        <x:v>32457.90048735164</x:v>
      </x:c>
      <x:c r="S6770" s="139" t="str">
        <x:f>IF(AND(L6770&lt;=TOTAL_BED_CAP,N6770&lt;=TEMP_WORKER_CAP),"YES","NO")</x:f>
        <x:v>YES</x:v>
      </x:c>
      <x:c r="T6770" s="139" t="n">
        <x:f>IF(S6770="YES",R6770,-1E+99)</x:f>
        <x:v>32457.90048735164</x:v>
      </x:c>
    </x:row>
    <x:row r="6771">
      <x:c r="A6771" s="139"/>
      <x:c r="B6771" s="139"/>
      <x:c r="C6771" s="139"/>
      <x:c r="D6771" s="139"/>
      <x:c r="E6771" s="139"/>
      <x:c r="F6771" s="139"/>
      <x:c r="G6771" s="139"/>
      <x:c r="H6771" s="139"/>
      <x:c r="I6771" s="266" t="n">
        <x:f>INT((ROW()-ROW($I$46))/((CARROT_CAP+1)*(MESCLUN_CAP+1)))</x:f>
        <x:v>10</x:v>
      </x:c>
      <x:c r="J6771" s="266" t="n">
        <x:f>MOD(INT((ROW()-ROW($I$46))/(MESCLUN_CAP+1)),CARROT_CAP+1)</x:f>
        <x:v>6</x:v>
      </x:c>
      <x:c r="K6771" s="266" t="n">
        <x:f>MOD(ROW()-ROW($I$46),MESCLUN_CAP+1)</x:f>
        <x:v>29</x:v>
      </x:c>
      <x:c r="L6771" s="266" t="n">
        <x:f>SUM(I6771:K6771)</x:f>
        <x:v>45</x:v>
      </x:c>
      <x:c r="M6771" s="267" t="n">
        <x:f>I6771*TOMATO_HOURS*WEEKS*(1+TOMATO_DIM)^I6771+J6771*CARROT_HOURS*WEEKS*(1+CARROT_DIM)^J6771+K6771*MESCLUN_HOURS*WEEKS*(1+MESCLUN_DIM)^K6771</x:f>
        <x:v>4414.081360044199</x:v>
      </x:c>
      <x:c r="N6771" s="267" t="n">
        <x:f>MAX(M6771-FARMER_HOURS,0)/TEMP_HOURS_PER_WORKER</x:f>
        <x:v>2.5653342778084713</x:v>
      </x:c>
      <x:c r="O6771" s="268" t="n">
        <x:f>I6771*TOMATO_PRICE+J6771*CARROT_PRICE+K6771*MESCLUN_PRICE</x:f>
        <x:v>178864</x:v>
      </x:c>
      <x:c r="P6771" s="268" t="n">
        <x:f>I6771*TOMATO_FERTILIZER+J6771*CARROT_FERTILIZER+K6771*MESCLUN_FERTILIZER</x:f>
        <x:v>36960</x:v>
      </x:c>
      <x:c r="Q6771" s="268" t="n">
        <x:f>MIN(M6771,FARMER_HOURS)*FARMER_RATE+MAX(M6771-FARMER_HOURS,0)*TEMP_RATE</x:f>
        <x:v>89133.35694521178</x:v>
      </x:c>
      <x:c r="R6771" s="268" t="n">
        <x:f>O6771-P6771-Q6771-FIXED_COST</x:f>
        <x:v>32770.64305478822</x:v>
      </x:c>
      <x:c r="S6771" s="139" t="str">
        <x:f>IF(AND(L6771&lt;=TOTAL_BED_CAP,N6771&lt;=TEMP_WORKER_CAP),"YES","NO")</x:f>
        <x:v>YES</x:v>
      </x:c>
      <x:c r="T6771" s="139" t="n">
        <x:f>IF(S6771="YES",R6771,-1E+99)</x:f>
        <x:v>32770.64305478822</x:v>
      </x:c>
    </x:row>
    <x:row r="6772">
      <x:c r="A6772" s="139"/>
      <x:c r="B6772" s="139"/>
      <x:c r="C6772" s="139"/>
      <x:c r="D6772" s="139"/>
      <x:c r="E6772" s="139"/>
      <x:c r="F6772" s="139"/>
      <x:c r="G6772" s="139"/>
      <x:c r="H6772" s="139"/>
      <x:c r="I6772" s="266" t="n">
        <x:f>INT((ROW()-ROW($I$46))/((CARROT_CAP+1)*(MESCLUN_CAP+1)))</x:f>
        <x:v>10</x:v>
      </x:c>
      <x:c r="J6772" s="266" t="n">
        <x:f>MOD(INT((ROW()-ROW($I$46))/(MESCLUN_CAP+1)),CARROT_CAP+1)</x:f>
        <x:v>6</x:v>
      </x:c>
      <x:c r="K6772" s="266" t="n">
        <x:f>MOD(ROW()-ROW($I$46),MESCLUN_CAP+1)</x:f>
        <x:v>30</x:v>
      </x:c>
      <x:c r="L6772" s="266" t="n">
        <x:f>SUM(I6772:K6772)</x:f>
        <x:v>46</x:v>
      </x:c>
      <x:c r="M6772" s="267" t="n">
        <x:f>I6772*TOMATO_HOURS*WEEKS*(1+TOMATO_DIM)^I6772+J6772*CARROT_HOURS*WEEKS*(1+CARROT_DIM)^J6772+K6772*MESCLUN_HOURS*WEEKS*(1+MESCLUN_DIM)^K6772</x:f>
        <x:v>4502.791065377969</x:v>
      </x:c>
      <x:c r="N6772" s="267" t="n">
        <x:f>MAX(M6772-FARMER_HOURS,0)/TEMP_HOURS_PER_WORKER</x:f>
        <x:v>2.6269382398458117</x:v>
      </x:c>
      <x:c r="O6772" s="268" t="n">
        <x:f>I6772*TOMATO_PRICE+J6772*CARROT_PRICE+K6772*MESCLUN_PRICE</x:f>
        <x:v>181564</x:v>
      </x:c>
      <x:c r="P6772" s="268" t="n">
        <x:f>I6772*TOMATO_FERTILIZER+J6772*CARROT_FERTILIZER+K6772*MESCLUN_FERTILIZER</x:f>
        <x:v>37840</x:v>
      </x:c>
      <x:c r="Q6772" s="268" t="n">
        <x:f>MIN(M6772,FARMER_HOURS)*FARMER_RATE+MAX(M6772-FARMER_HOURS,0)*TEMP_RATE</x:f>
        <x:v>90673.45599614529</x:v>
      </x:c>
      <x:c r="R6772" s="268" t="n">
        <x:f>O6772-P6772-Q6772-FIXED_COST</x:f>
        <x:v>33050.54400385471</x:v>
      </x:c>
      <x:c r="S6772" s="139" t="str">
        <x:f>IF(AND(L6772&lt;=TOTAL_BED_CAP,N6772&lt;=TEMP_WORKER_CAP),"YES","NO")</x:f>
        <x:v>YES</x:v>
      </x:c>
      <x:c r="T6772" s="139" t="n">
        <x:f>IF(S6772="YES",R6772,-1E+99)</x:f>
        <x:v>33050.54400385471</x:v>
      </x:c>
    </x:row>
    <x:row r="6773">
      <x:c r="A6773" s="139"/>
      <x:c r="B6773" s="139"/>
      <x:c r="C6773" s="139"/>
      <x:c r="D6773" s="139"/>
      <x:c r="E6773" s="139"/>
      <x:c r="F6773" s="139"/>
      <x:c r="G6773" s="139"/>
      <x:c r="H6773" s="139"/>
      <x:c r="I6773" s="266" t="n">
        <x:f>INT((ROW()-ROW($I$46))/((CARROT_CAP+1)*(MESCLUN_CAP+1)))</x:f>
        <x:v>10</x:v>
      </x:c>
      <x:c r="J6773" s="266" t="n">
        <x:f>MOD(INT((ROW()-ROW($I$46))/(MESCLUN_CAP+1)),CARROT_CAP+1)</x:f>
        <x:v>7</x:v>
      </x:c>
      <x:c r="K6773" s="266" t="n">
        <x:f>MOD(ROW()-ROW($I$46),MESCLUN_CAP+1)</x:f>
        <x:v>0</x:v>
      </x:c>
      <x:c r="L6773" s="266" t="n">
        <x:f>SUM(I6773:K6773)</x:f>
        <x:v>17</x:v>
      </x:c>
      <x:c r="M6773" s="267" t="n">
        <x:f>I6773*TOMATO_HOURS*WEEKS*(1+TOMATO_DIM)^I6773+J6773*CARROT_HOURS*WEEKS*(1+CARROT_DIM)^J6773+K6773*MESCLUN_HOURS*WEEKS*(1+MESCLUN_DIM)^K6773</x:f>
        <x:v>2583.9922223603267</x:v>
      </x:c>
      <x:c r="N6773" s="267" t="n">
        <x:f>MAX(M6773-FARMER_HOURS,0)/TEMP_HOURS_PER_WORKER</x:f>
        <x:v>1.2944390433057824</x:v>
      </x:c>
      <x:c r="O6773" s="268" t="n">
        <x:f>I6773*TOMATO_PRICE+J6773*CARROT_PRICE+K6773*MESCLUN_PRICE</x:f>
        <x:v>102658</x:v>
      </x:c>
      <x:c r="P6773" s="268" t="n">
        <x:f>I6773*TOMATO_FERTILIZER+J6773*CARROT_FERTILIZER+K6773*MESCLUN_FERTILIZER</x:f>
        <x:v>11880</x:v>
      </x:c>
      <x:c r="Q6773" s="268" t="n">
        <x:f>MIN(M6773,FARMER_HOURS)*FARMER_RATE+MAX(M6773-FARMER_HOURS,0)*TEMP_RATE</x:f>
        <x:v>57360.976082644556</x:v>
      </x:c>
      <x:c r="R6773" s="268" t="n">
        <x:f>O6773-P6773-Q6773-FIXED_COST</x:f>
        <x:v>13417.023917355444</x:v>
      </x:c>
      <x:c r="S6773" s="139" t="str">
        <x:f>IF(AND(L6773&lt;=TOTAL_BED_CAP,N6773&lt;=TEMP_WORKER_CAP),"YES","NO")</x:f>
        <x:v>YES</x:v>
      </x:c>
      <x:c r="T6773" s="139" t="n">
        <x:f>IF(S6773="YES",R6773,-1E+99)</x:f>
        <x:v>13417.023917355444</x:v>
      </x:c>
    </x:row>
    <x:row r="6774">
      <x:c r="A6774" s="139"/>
      <x:c r="B6774" s="139"/>
      <x:c r="C6774" s="139"/>
      <x:c r="D6774" s="139"/>
      <x:c r="E6774" s="139"/>
      <x:c r="F6774" s="139"/>
      <x:c r="G6774" s="139"/>
      <x:c r="H6774" s="139"/>
      <x:c r="I6774" s="266" t="n">
        <x:f>INT((ROW()-ROW($I$46))/((CARROT_CAP+1)*(MESCLUN_CAP+1)))</x:f>
        <x:v>10</x:v>
      </x:c>
      <x:c r="J6774" s="266" t="n">
        <x:f>MOD(INT((ROW()-ROW($I$46))/(MESCLUN_CAP+1)),CARROT_CAP+1)</x:f>
        <x:v>7</x:v>
      </x:c>
      <x:c r="K6774" s="266" t="n">
        <x:f>MOD(ROW()-ROW($I$46),MESCLUN_CAP+1)</x:f>
        <x:v>1</x:v>
      </x:c>
      <x:c r="L6774" s="266" t="n">
        <x:f>SUM(I6774:K6774)</x:f>
        <x:v>18</x:v>
      </x:c>
      <x:c r="M6774" s="267" t="n">
        <x:f>I6774*TOMATO_HOURS*WEEKS*(1+TOMATO_DIM)^I6774+J6774*CARROT_HOURS*WEEKS*(1+CARROT_DIM)^J6774+K6774*MESCLUN_HOURS*WEEKS*(1+MESCLUN_DIM)^K6774</x:f>
        <x:v>2629.5547223603267</x:v>
      </x:c>
      <x:c r="N6774" s="267" t="n">
        <x:f>MAX(M6774-FARMER_HOURS,0)/TEMP_HOURS_PER_WORKER</x:f>
        <x:v>1.3260796683057825</x:v>
      </x:c>
      <x:c r="O6774" s="268" t="n">
        <x:f>I6774*TOMATO_PRICE+J6774*CARROT_PRICE+K6774*MESCLUN_PRICE</x:f>
        <x:v>105358</x:v>
      </x:c>
      <x:c r="P6774" s="268" t="n">
        <x:f>I6774*TOMATO_FERTILIZER+J6774*CARROT_FERTILIZER+K6774*MESCLUN_FERTILIZER</x:f>
        <x:v>12760</x:v>
      </x:c>
      <x:c r="Q6774" s="268" t="n">
        <x:f>MIN(M6774,FARMER_HOURS)*FARMER_RATE+MAX(M6774-FARMER_HOURS,0)*TEMP_RATE</x:f>
        <x:v>58151.991707644556</x:v>
      </x:c>
      <x:c r="R6774" s="268" t="n">
        <x:f>O6774-P6774-Q6774-FIXED_COST</x:f>
        <x:v>14446.008292355444</x:v>
      </x:c>
      <x:c r="S6774" s="139" t="str">
        <x:f>IF(AND(L6774&lt;=TOTAL_BED_CAP,N6774&lt;=TEMP_WORKER_CAP),"YES","NO")</x:f>
        <x:v>YES</x:v>
      </x:c>
      <x:c r="T6774" s="139" t="n">
        <x:f>IF(S6774="YES",R6774,-1E+99)</x:f>
        <x:v>14446.008292355444</x:v>
      </x:c>
    </x:row>
    <x:row r="6775">
      <x:c r="A6775" s="139"/>
      <x:c r="B6775" s="139"/>
      <x:c r="C6775" s="139"/>
      <x:c r="D6775" s="139"/>
      <x:c r="E6775" s="139"/>
      <x:c r="F6775" s="139"/>
      <x:c r="G6775" s="139"/>
      <x:c r="H6775" s="139"/>
      <x:c r="I6775" s="266" t="n">
        <x:f>INT((ROW()-ROW($I$46))/((CARROT_CAP+1)*(MESCLUN_CAP+1)))</x:f>
        <x:v>10</x:v>
      </x:c>
      <x:c r="J6775" s="266" t="n">
        <x:f>MOD(INT((ROW()-ROW($I$46))/(MESCLUN_CAP+1)),CARROT_CAP+1)</x:f>
        <x:v>7</x:v>
      </x:c>
      <x:c r="K6775" s="266" t="n">
        <x:f>MOD(ROW()-ROW($I$46),MESCLUN_CAP+1)</x:f>
        <x:v>2</x:v>
      </x:c>
      <x:c r="L6775" s="266" t="n">
        <x:f>SUM(I6775:K6775)</x:f>
        <x:v>19</x:v>
      </x:c>
      <x:c r="M6775" s="267" t="n">
        <x:f>I6775*TOMATO_HOURS*WEEKS*(1+TOMATO_DIM)^I6775+J6775*CARROT_HOURS*WEEKS*(1+CARROT_DIM)^J6775+K6775*MESCLUN_HOURS*WEEKS*(1+MESCLUN_DIM)^K6775</x:f>
        <x:v>2676.2562848603266</x:v>
      </x:c>
      <x:c r="N6775" s="267" t="n">
        <x:f>MAX(M6775-FARMER_HOURS,0)/TEMP_HOURS_PER_WORKER</x:f>
        <x:v>1.3585113089307823</x:v>
      </x:c>
      <x:c r="O6775" s="268" t="n">
        <x:f>I6775*TOMATO_PRICE+J6775*CARROT_PRICE+K6775*MESCLUN_PRICE</x:f>
        <x:v>108058</x:v>
      </x:c>
      <x:c r="P6775" s="268" t="n">
        <x:f>I6775*TOMATO_FERTILIZER+J6775*CARROT_FERTILIZER+K6775*MESCLUN_FERTILIZER</x:f>
        <x:v>13640</x:v>
      </x:c>
      <x:c r="Q6775" s="268" t="n">
        <x:f>MIN(M6775,FARMER_HOURS)*FARMER_RATE+MAX(M6775-FARMER_HOURS,0)*TEMP_RATE</x:f>
        <x:v>58962.782723269556</x:v>
      </x:c>
      <x:c r="R6775" s="268" t="n">
        <x:f>O6775-P6775-Q6775-FIXED_COST</x:f>
        <x:v>15455.217276730444</x:v>
      </x:c>
      <x:c r="S6775" s="139" t="str">
        <x:f>IF(AND(L6775&lt;=TOTAL_BED_CAP,N6775&lt;=TEMP_WORKER_CAP),"YES","NO")</x:f>
        <x:v>YES</x:v>
      </x:c>
      <x:c r="T6775" s="139" t="n">
        <x:f>IF(S6775="YES",R6775,-1E+99)</x:f>
        <x:v>15455.217276730444</x:v>
      </x:c>
    </x:row>
    <x:row r="6776">
      <x:c r="A6776" s="139"/>
      <x:c r="B6776" s="139"/>
      <x:c r="C6776" s="139"/>
      <x:c r="D6776" s="139"/>
      <x:c r="E6776" s="139"/>
      <x:c r="F6776" s="139"/>
      <x:c r="G6776" s="139"/>
      <x:c r="H6776" s="139"/>
      <x:c r="I6776" s="266" t="n">
        <x:f>INT((ROW()-ROW($I$46))/((CARROT_CAP+1)*(MESCLUN_CAP+1)))</x:f>
        <x:v>10</x:v>
      </x:c>
      <x:c r="J6776" s="266" t="n">
        <x:f>MOD(INT((ROW()-ROW($I$46))/(MESCLUN_CAP+1)),CARROT_CAP+1)</x:f>
        <x:v>7</x:v>
      </x:c>
      <x:c r="K6776" s="266" t="n">
        <x:f>MOD(ROW()-ROW($I$46),MESCLUN_CAP+1)</x:f>
        <x:v>3</x:v>
      </x:c>
      <x:c r="L6776" s="266" t="n">
        <x:f>SUM(I6776:K6776)</x:f>
        <x:v>20</x:v>
      </x:c>
      <x:c r="M6776" s="267" t="n">
        <x:f>I6776*TOMATO_HOURS*WEEKS*(1+TOMATO_DIM)^I6776+J6776*CARROT_HOURS*WEEKS*(1+CARROT_DIM)^J6776+K6776*MESCLUN_HOURS*WEEKS*(1+MESCLUN_DIM)^K6776</x:f>
        <x:v>2724.1182672822015</x:v>
      </x:c>
      <x:c r="N6776" s="267" t="n">
        <x:f>MAX(M6776-FARMER_HOURS,0)/TEMP_HOURS_PER_WORKER</x:f>
        <x:v>1.391748796723751</x:v>
      </x:c>
      <x:c r="O6776" s="268" t="n">
        <x:f>I6776*TOMATO_PRICE+J6776*CARROT_PRICE+K6776*MESCLUN_PRICE</x:f>
        <x:v>110758</x:v>
      </x:c>
      <x:c r="P6776" s="268" t="n">
        <x:f>I6776*TOMATO_FERTILIZER+J6776*CARROT_FERTILIZER+K6776*MESCLUN_FERTILIZER</x:f>
        <x:v>14520</x:v>
      </x:c>
      <x:c r="Q6776" s="268" t="n">
        <x:f>MIN(M6776,FARMER_HOURS)*FARMER_RATE+MAX(M6776-FARMER_HOURS,0)*TEMP_RATE</x:f>
        <x:v>59793.719918093775</x:v>
      </x:c>
      <x:c r="R6776" s="268" t="n">
        <x:f>O6776-P6776-Q6776-FIXED_COST</x:f>
        <x:v>16444.280081906225</x:v>
      </x:c>
      <x:c r="S6776" s="139" t="str">
        <x:f>IF(AND(L6776&lt;=TOTAL_BED_CAP,N6776&lt;=TEMP_WORKER_CAP),"YES","NO")</x:f>
        <x:v>YES</x:v>
      </x:c>
      <x:c r="T6776" s="139" t="n">
        <x:f>IF(S6776="YES",R6776,-1E+99)</x:f>
        <x:v>16444.280081906225</x:v>
      </x:c>
    </x:row>
    <x:row r="6777">
      <x:c r="A6777" s="139"/>
      <x:c r="B6777" s="139"/>
      <x:c r="C6777" s="139"/>
      <x:c r="D6777" s="139"/>
      <x:c r="E6777" s="139"/>
      <x:c r="F6777" s="139"/>
      <x:c r="G6777" s="139"/>
      <x:c r="H6777" s="139"/>
      <x:c r="I6777" s="266" t="n">
        <x:f>INT((ROW()-ROW($I$46))/((CARROT_CAP+1)*(MESCLUN_CAP+1)))</x:f>
        <x:v>10</x:v>
      </x:c>
      <x:c r="J6777" s="266" t="n">
        <x:f>MOD(INT((ROW()-ROW($I$46))/(MESCLUN_CAP+1)),CARROT_CAP+1)</x:f>
        <x:v>7</x:v>
      </x:c>
      <x:c r="K6777" s="266" t="n">
        <x:f>MOD(ROW()-ROW($I$46),MESCLUN_CAP+1)</x:f>
        <x:v>4</x:v>
      </x:c>
      <x:c r="L6777" s="266" t="n">
        <x:f>SUM(I6777:K6777)</x:f>
        <x:v>21</x:v>
      </x:c>
      <x:c r="M6777" s="267" t="n">
        <x:f>I6777*TOMATO_HOURS*WEEKS*(1+TOMATO_DIM)^I6777+J6777*CARROT_HOURS*WEEKS*(1+CARROT_DIM)^J6777+K6777*MESCLUN_HOURS*WEEKS*(1+MESCLUN_DIM)^K6777</x:f>
        <x:v>2773.162383004858</x:v>
      </x:c>
      <x:c r="N6777" s="267" t="n">
        <x:f>MAX(M6777-FARMER_HOURS,0)/TEMP_HOURS_PER_WORKER</x:f>
        <x:v>1.4258072104200403</x:v>
      </x:c>
      <x:c r="O6777" s="268" t="n">
        <x:f>I6777*TOMATO_PRICE+J6777*CARROT_PRICE+K6777*MESCLUN_PRICE</x:f>
        <x:v>113458</x:v>
      </x:c>
      <x:c r="P6777" s="268" t="n">
        <x:f>I6777*TOMATO_FERTILIZER+J6777*CARROT_FERTILIZER+K6777*MESCLUN_FERTILIZER</x:f>
        <x:v>15400</x:v>
      </x:c>
      <x:c r="Q6777" s="268" t="n">
        <x:f>MIN(M6777,FARMER_HOURS)*FARMER_RATE+MAX(M6777-FARMER_HOURS,0)*TEMP_RATE</x:f>
        <x:v>60645.180260501</x:v>
      </x:c>
      <x:c r="R6777" s="268" t="n">
        <x:f>O6777-P6777-Q6777-FIXED_COST</x:f>
        <x:v>17412.819739499</x:v>
      </x:c>
      <x:c r="S6777" s="139" t="str">
        <x:f>IF(AND(L6777&lt;=TOTAL_BED_CAP,N6777&lt;=TEMP_WORKER_CAP),"YES","NO")</x:f>
        <x:v>YES</x:v>
      </x:c>
      <x:c r="T6777" s="139" t="n">
        <x:f>IF(S6777="YES",R6777,-1E+99)</x:f>
        <x:v>17412.819739499</x:v>
      </x:c>
    </x:row>
    <x:row r="6778">
      <x:c r="A6778" s="139"/>
      <x:c r="B6778" s="139"/>
      <x:c r="C6778" s="139"/>
      <x:c r="D6778" s="139"/>
      <x:c r="E6778" s="139"/>
      <x:c r="F6778" s="139"/>
      <x:c r="G6778" s="139"/>
      <x:c r="H6778" s="139"/>
      <x:c r="I6778" s="266" t="n">
        <x:f>INT((ROW()-ROW($I$46))/((CARROT_CAP+1)*(MESCLUN_CAP+1)))</x:f>
        <x:v>10</x:v>
      </x:c>
      <x:c r="J6778" s="266" t="n">
        <x:f>MOD(INT((ROW()-ROW($I$46))/(MESCLUN_CAP+1)),CARROT_CAP+1)</x:f>
        <x:v>7</x:v>
      </x:c>
      <x:c r="K6778" s="266" t="n">
        <x:f>MOD(ROW()-ROW($I$46),MESCLUN_CAP+1)</x:f>
        <x:v>5</x:v>
      </x:c>
      <x:c r="L6778" s="266" t="n">
        <x:f>SUM(I6778:K6778)</x:f>
        <x:v>22</x:v>
      </x:c>
      <x:c r="M6778" s="267" t="n">
        <x:f>I6778*TOMATO_HOURS*WEEKS*(1+TOMATO_DIM)^I6778+J6778*CARROT_HOURS*WEEKS*(1+CARROT_DIM)^J6778+K6778*MESCLUN_HOURS*WEEKS*(1+MESCLUN_DIM)^K6778</x:f>
        <x:v>2823.4107069260613</x:v>
      </x:c>
      <x:c r="N6778" s="267" t="n">
        <x:f>MAX(M6778-FARMER_HOURS,0)/TEMP_HOURS_PER_WORKER</x:f>
        <x:v>1.4607018798097648</x:v>
      </x:c>
      <x:c r="O6778" s="268" t="n">
        <x:f>I6778*TOMATO_PRICE+J6778*CARROT_PRICE+K6778*MESCLUN_PRICE</x:f>
        <x:v>116158</x:v>
      </x:c>
      <x:c r="P6778" s="268" t="n">
        <x:f>I6778*TOMATO_FERTILIZER+J6778*CARROT_FERTILIZER+K6778*MESCLUN_FERTILIZER</x:f>
        <x:v>16280</x:v>
      </x:c>
      <x:c r="Q6778" s="268" t="n">
        <x:f>MIN(M6778,FARMER_HOURS)*FARMER_RATE+MAX(M6778-FARMER_HOURS,0)*TEMP_RATE</x:f>
        <x:v>61517.54699524412</x:v>
      </x:c>
      <x:c r="R6778" s="268" t="n">
        <x:f>O6778-P6778-Q6778-FIXED_COST</x:f>
        <x:v>18360.45300475588</x:v>
      </x:c>
      <x:c r="S6778" s="139" t="str">
        <x:f>IF(AND(L6778&lt;=TOTAL_BED_CAP,N6778&lt;=TEMP_WORKER_CAP),"YES","NO")</x:f>
        <x:v>YES</x:v>
      </x:c>
      <x:c r="T6778" s="139" t="n">
        <x:f>IF(S6778="YES",R6778,-1E+99)</x:f>
        <x:v>18360.45300475588</x:v>
      </x:c>
    </x:row>
    <x:row r="6779">
      <x:c r="A6779" s="139"/>
      <x:c r="B6779" s="139"/>
      <x:c r="C6779" s="139"/>
      <x:c r="D6779" s="139"/>
      <x:c r="E6779" s="139"/>
      <x:c r="F6779" s="139"/>
      <x:c r="G6779" s="139"/>
      <x:c r="H6779" s="139"/>
      <x:c r="I6779" s="266" t="n">
        <x:f>INT((ROW()-ROW($I$46))/((CARROT_CAP+1)*(MESCLUN_CAP+1)))</x:f>
        <x:v>10</x:v>
      </x:c>
      <x:c r="J6779" s="266" t="n">
        <x:f>MOD(INT((ROW()-ROW($I$46))/(MESCLUN_CAP+1)),CARROT_CAP+1)</x:f>
        <x:v>7</x:v>
      </x:c>
      <x:c r="K6779" s="266" t="n">
        <x:f>MOD(ROW()-ROW($I$46),MESCLUN_CAP+1)</x:f>
        <x:v>6</x:v>
      </x:c>
      <x:c r="L6779" s="266" t="n">
        <x:f>SUM(I6779:K6779)</x:f>
        <x:v>23</x:v>
      </x:c>
      <x:c r="M6779" s="267" t="n">
        <x:f>I6779*TOMATO_HOURS*WEEKS*(1+TOMATO_DIM)^I6779+J6779*CARROT_HOURS*WEEKS*(1+CARROT_DIM)^J6779+K6779*MESCLUN_HOURS*WEEKS*(1+MESCLUN_DIM)^K6779</x:f>
        <x:v>2874.8856811076944</x:v>
      </x:c>
      <x:c r="N6779" s="267" t="n">
        <x:f>MAX(M6779-FARMER_HOURS,0)/TEMP_HOURS_PER_WORKER</x:f>
        <x:v>1.496448389658121</x:v>
      </x:c>
      <x:c r="O6779" s="268" t="n">
        <x:f>I6779*TOMATO_PRICE+J6779*CARROT_PRICE+K6779*MESCLUN_PRICE</x:f>
        <x:v>118858</x:v>
      </x:c>
      <x:c r="P6779" s="268" t="n">
        <x:f>I6779*TOMATO_FERTILIZER+J6779*CARROT_FERTILIZER+K6779*MESCLUN_FERTILIZER</x:f>
        <x:v>17160</x:v>
      </x:c>
      <x:c r="Q6779" s="268" t="n">
        <x:f>MIN(M6779,FARMER_HOURS)*FARMER_RATE+MAX(M6779-FARMER_HOURS,0)*TEMP_RATE</x:f>
        <x:v>62411.20974145303</x:v>
      </x:c>
      <x:c r="R6779" s="268" t="n">
        <x:f>O6779-P6779-Q6779-FIXED_COST</x:f>
        <x:v>19286.79025854697</x:v>
      </x:c>
      <x:c r="S6779" s="139" t="str">
        <x:f>IF(AND(L6779&lt;=TOTAL_BED_CAP,N6779&lt;=TEMP_WORKER_CAP),"YES","NO")</x:f>
        <x:v>YES</x:v>
      </x:c>
      <x:c r="T6779" s="139" t="n">
        <x:f>IF(S6779="YES",R6779,-1E+99)</x:f>
        <x:v>19286.79025854697</x:v>
      </x:c>
    </x:row>
    <x:row r="6780">
      <x:c r="A6780" s="139"/>
      <x:c r="B6780" s="139"/>
      <x:c r="C6780" s="139"/>
      <x:c r="D6780" s="139"/>
      <x:c r="E6780" s="139"/>
      <x:c r="F6780" s="139"/>
      <x:c r="G6780" s="139"/>
      <x:c r="H6780" s="139"/>
      <x:c r="I6780" s="266" t="n">
        <x:f>INT((ROW()-ROW($I$46))/((CARROT_CAP+1)*(MESCLUN_CAP+1)))</x:f>
        <x:v>10</x:v>
      </x:c>
      <x:c r="J6780" s="266" t="n">
        <x:f>MOD(INT((ROW()-ROW($I$46))/(MESCLUN_CAP+1)),CARROT_CAP+1)</x:f>
        <x:v>7</x:v>
      </x:c>
      <x:c r="K6780" s="266" t="n">
        <x:f>MOD(ROW()-ROW($I$46),MESCLUN_CAP+1)</x:f>
        <x:v>7</x:v>
      </x:c>
      <x:c r="L6780" s="266" t="n">
        <x:f>SUM(I6780:K6780)</x:f>
        <x:v>24</x:v>
      </x:c>
      <x:c r="M6780" s="267" t="n">
        <x:f>I6780*TOMATO_HOURS*WEEKS*(1+TOMATO_DIM)^I6780+J6780*CARROT_HOURS*WEEKS*(1+CARROT_DIM)^J6780+K6780*MESCLUN_HOURS*WEEKS*(1+MESCLUN_DIM)^K6780</x:f>
        <x:v>2927.610120505655</x:v>
      </x:c>
      <x:c r="N6780" s="267" t="n">
        <x:f>MAX(M6780-FARMER_HOURS,0)/TEMP_HOURS_PER_WORKER</x:f>
        <x:v>1.5330625836844824</x:v>
      </x:c>
      <x:c r="O6780" s="268" t="n">
        <x:f>I6780*TOMATO_PRICE+J6780*CARROT_PRICE+K6780*MESCLUN_PRICE</x:f>
        <x:v>121558</x:v>
      </x:c>
      <x:c r="P6780" s="268" t="n">
        <x:f>I6780*TOMATO_FERTILIZER+J6780*CARROT_FERTILIZER+K6780*MESCLUN_FERTILIZER</x:f>
        <x:v>18040</x:v>
      </x:c>
      <x:c r="Q6780" s="268" t="n">
        <x:f>MIN(M6780,FARMER_HOURS)*FARMER_RATE+MAX(M6780-FARMER_HOURS,0)*TEMP_RATE</x:f>
        <x:v>63326.56459211206</x:v>
      </x:c>
      <x:c r="R6780" s="268" t="n">
        <x:f>O6780-P6780-Q6780-FIXED_COST</x:f>
        <x:v>20191.43540788794</x:v>
      </x:c>
      <x:c r="S6780" s="139" t="str">
        <x:f>IF(AND(L6780&lt;=TOTAL_BED_CAP,N6780&lt;=TEMP_WORKER_CAP),"YES","NO")</x:f>
        <x:v>YES</x:v>
      </x:c>
      <x:c r="T6780" s="139" t="n">
        <x:f>IF(S6780="YES",R6780,-1E+99)</x:f>
        <x:v>20191.43540788794</x:v>
      </x:c>
    </x:row>
    <x:row r="6781">
      <x:c r="A6781" s="139"/>
      <x:c r="B6781" s="139"/>
      <x:c r="C6781" s="139"/>
      <x:c r="D6781" s="139"/>
      <x:c r="E6781" s="139"/>
      <x:c r="F6781" s="139"/>
      <x:c r="G6781" s="139"/>
      <x:c r="H6781" s="139"/>
      <x:c r="I6781" s="266" t="n">
        <x:f>INT((ROW()-ROW($I$46))/((CARROT_CAP+1)*(MESCLUN_CAP+1)))</x:f>
        <x:v>10</x:v>
      </x:c>
      <x:c r="J6781" s="266" t="n">
        <x:f>MOD(INT((ROW()-ROW($I$46))/(MESCLUN_CAP+1)),CARROT_CAP+1)</x:f>
        <x:v>7</x:v>
      </x:c>
      <x:c r="K6781" s="266" t="n">
        <x:f>MOD(ROW()-ROW($I$46),MESCLUN_CAP+1)</x:f>
        <x:v>8</x:v>
      </x:c>
      <x:c r="L6781" s="266" t="n">
        <x:f>SUM(I6781:K6781)</x:f>
        <x:v>25</x:v>
      </x:c>
      <x:c r="M6781" s="267" t="n">
        <x:f>I6781*TOMATO_HOURS*WEEKS*(1+TOMATO_DIM)^I6781+J6781*CARROT_HOURS*WEEKS*(1+CARROT_DIM)^J6781+K6781*MESCLUN_HOURS*WEEKS*(1+MESCLUN_DIM)^K6781</x:f>
        <x:v>2981.607218785635</x:v>
      </x:c>
      <x:c r="N6781" s="267" t="n">
        <x:f>MAX(M6781-FARMER_HOURS,0)/TEMP_HOURS_PER_WORKER</x:f>
        <x:v>1.5705605686011352</x:v>
      </x:c>
      <x:c r="O6781" s="268" t="n">
        <x:f>I6781*TOMATO_PRICE+J6781*CARROT_PRICE+K6781*MESCLUN_PRICE</x:f>
        <x:v>124258</x:v>
      </x:c>
      <x:c r="P6781" s="268" t="n">
        <x:f>I6781*TOMATO_FERTILIZER+J6781*CARROT_FERTILIZER+K6781*MESCLUN_FERTILIZER</x:f>
        <x:v>18920</x:v>
      </x:c>
      <x:c r="Q6781" s="268" t="n">
        <x:f>MIN(M6781,FARMER_HOURS)*FARMER_RATE+MAX(M6781-FARMER_HOURS,0)*TEMP_RATE</x:f>
        <x:v>64264.01421502838</x:v>
      </x:c>
      <x:c r="R6781" s="268" t="n">
        <x:f>O6781-P6781-Q6781-FIXED_COST</x:f>
        <x:v>21073.98578497162</x:v>
      </x:c>
      <x:c r="S6781" s="139" t="str">
        <x:f>IF(AND(L6781&lt;=TOTAL_BED_CAP,N6781&lt;=TEMP_WORKER_CAP),"YES","NO")</x:f>
        <x:v>YES</x:v>
      </x:c>
      <x:c r="T6781" s="139" t="n">
        <x:f>IF(S6781="YES",R6781,-1E+99)</x:f>
        <x:v>21073.98578497162</x:v>
      </x:c>
    </x:row>
    <x:row r="6782">
      <x:c r="A6782" s="139"/>
      <x:c r="B6782" s="139"/>
      <x:c r="C6782" s="139"/>
      <x:c r="D6782" s="139"/>
      <x:c r="E6782" s="139"/>
      <x:c r="F6782" s="139"/>
      <x:c r="G6782" s="139"/>
      <x:c r="H6782" s="139"/>
      <x:c r="I6782" s="266" t="n">
        <x:f>INT((ROW()-ROW($I$46))/((CARROT_CAP+1)*(MESCLUN_CAP+1)))</x:f>
        <x:v>10</x:v>
      </x:c>
      <x:c r="J6782" s="266" t="n">
        <x:f>MOD(INT((ROW()-ROW($I$46))/(MESCLUN_CAP+1)),CARROT_CAP+1)</x:f>
        <x:v>7</x:v>
      </x:c>
      <x:c r="K6782" s="266" t="n">
        <x:f>MOD(ROW()-ROW($I$46),MESCLUN_CAP+1)</x:f>
        <x:v>9</x:v>
      </x:c>
      <x:c r="L6782" s="266" t="n">
        <x:f>SUM(I6782:K6782)</x:f>
        <x:v>26</x:v>
      </x:c>
      <x:c r="M6782" s="267" t="n">
        <x:f>I6782*TOMATO_HOURS*WEEKS*(1+TOMATO_DIM)^I6782+J6782*CARROT_HOURS*WEEKS*(1+CARROT_DIM)^J6782+K6782*MESCLUN_HOURS*WEEKS*(1+MESCLUN_DIM)^K6782</x:f>
        <x:v>3036.9005542260293</x:v>
      </x:c>
      <x:c r="N6782" s="267" t="n">
        <x:f>MAX(M6782-FARMER_HOURS,0)/TEMP_HOURS_PER_WORKER</x:f>
        <x:v>1.6089587182125202</x:v>
      </x:c>
      <x:c r="O6782" s="268" t="n">
        <x:f>I6782*TOMATO_PRICE+J6782*CARROT_PRICE+K6782*MESCLUN_PRICE</x:f>
        <x:v>126958</x:v>
      </x:c>
      <x:c r="P6782" s="268" t="n">
        <x:f>I6782*TOMATO_FERTILIZER+J6782*CARROT_FERTILIZER+K6782*MESCLUN_FERTILIZER</x:f>
        <x:v>19800</x:v>
      </x:c>
      <x:c r="Q6782" s="268" t="n">
        <x:f>MIN(M6782,FARMER_HOURS)*FARMER_RATE+MAX(M6782-FARMER_HOURS,0)*TEMP_RATE</x:f>
        <x:v>65223.967955313004</x:v>
      </x:c>
      <x:c r="R6782" s="268" t="n">
        <x:f>O6782-P6782-Q6782-FIXED_COST</x:f>
        <x:v>21934.032044686996</x:v>
      </x:c>
      <x:c r="S6782" s="139" t="str">
        <x:f>IF(AND(L6782&lt;=TOTAL_BED_CAP,N6782&lt;=TEMP_WORKER_CAP),"YES","NO")</x:f>
        <x:v>YES</x:v>
      </x:c>
      <x:c r="T6782" s="139" t="n">
        <x:f>IF(S6782="YES",R6782,-1E+99)</x:f>
        <x:v>21934.032044686996</x:v>
      </x:c>
    </x:row>
    <x:row r="6783">
      <x:c r="A6783" s="139"/>
      <x:c r="B6783" s="139"/>
      <x:c r="C6783" s="139"/>
      <x:c r="D6783" s="139"/>
      <x:c r="E6783" s="139"/>
      <x:c r="F6783" s="139"/>
      <x:c r="G6783" s="139"/>
      <x:c r="H6783" s="139"/>
      <x:c r="I6783" s="266" t="n">
        <x:f>INT((ROW()-ROW($I$46))/((CARROT_CAP+1)*(MESCLUN_CAP+1)))</x:f>
        <x:v>10</x:v>
      </x:c>
      <x:c r="J6783" s="266" t="n">
        <x:f>MOD(INT((ROW()-ROW($I$46))/(MESCLUN_CAP+1)),CARROT_CAP+1)</x:f>
        <x:v>7</x:v>
      </x:c>
      <x:c r="K6783" s="266" t="n">
        <x:f>MOD(ROW()-ROW($I$46),MESCLUN_CAP+1)</x:f>
        <x:v>10</x:v>
      </x:c>
      <x:c r="L6783" s="266" t="n">
        <x:f>SUM(I6783:K6783)</x:f>
        <x:v>27</x:v>
      </x:c>
      <x:c r="M6783" s="267" t="n">
        <x:f>I6783*TOMATO_HOURS*WEEKS*(1+TOMATO_DIM)^I6783+J6783*CARROT_HOURS*WEEKS*(1+CARROT_DIM)^J6783+K6783*MESCLUN_HOURS*WEEKS*(1+MESCLUN_DIM)^K6783</x:f>
        <x:v>3093.514095709242</x:v>
      </x:c>
      <x:c r="N6783" s="267" t="n">
        <x:f>MAX(M6783-FARMER_HOURS,0)/TEMP_HOURS_PER_WORKER</x:f>
        <x:v>1.6482736775758626</x:v>
      </x:c>
      <x:c r="O6783" s="268" t="n">
        <x:f>I6783*TOMATO_PRICE+J6783*CARROT_PRICE+K6783*MESCLUN_PRICE</x:f>
        <x:v>129658</x:v>
      </x:c>
      <x:c r="P6783" s="268" t="n">
        <x:f>I6783*TOMATO_FERTILIZER+J6783*CARROT_FERTILIZER+K6783*MESCLUN_FERTILIZER</x:f>
        <x:v>20680</x:v>
      </x:c>
      <x:c r="Q6783" s="268" t="n">
        <x:f>MIN(M6783,FARMER_HOURS)*FARMER_RATE+MAX(M6783-FARMER_HOURS,0)*TEMP_RATE</x:f>
        <x:v>66206.84193939657</x:v>
      </x:c>
      <x:c r="R6783" s="268" t="n">
        <x:f>O6783-P6783-Q6783-FIXED_COST</x:f>
        <x:v>22771.158060603426</x:v>
      </x:c>
      <x:c r="S6783" s="139" t="str">
        <x:f>IF(AND(L6783&lt;=TOTAL_BED_CAP,N6783&lt;=TEMP_WORKER_CAP),"YES","NO")</x:f>
        <x:v>YES</x:v>
      </x:c>
      <x:c r="T6783" s="139" t="n">
        <x:f>IF(S6783="YES",R6783,-1E+99)</x:f>
        <x:v>22771.158060603426</x:v>
      </x:c>
    </x:row>
    <x:row r="6784">
      <x:c r="A6784" s="139"/>
      <x:c r="B6784" s="139"/>
      <x:c r="C6784" s="139"/>
      <x:c r="D6784" s="139"/>
      <x:c r="E6784" s="139"/>
      <x:c r="F6784" s="139"/>
      <x:c r="G6784" s="139"/>
      <x:c r="H6784" s="139"/>
      <x:c r="I6784" s="266" t="n">
        <x:f>INT((ROW()-ROW($I$46))/((CARROT_CAP+1)*(MESCLUN_CAP+1)))</x:f>
        <x:v>10</x:v>
      </x:c>
      <x:c r="J6784" s="266" t="n">
        <x:f>MOD(INT((ROW()-ROW($I$46))/(MESCLUN_CAP+1)),CARROT_CAP+1)</x:f>
        <x:v>7</x:v>
      </x:c>
      <x:c r="K6784" s="266" t="n">
        <x:f>MOD(ROW()-ROW($I$46),MESCLUN_CAP+1)</x:f>
        <x:v>11</x:v>
      </x:c>
      <x:c r="L6784" s="266" t="n">
        <x:f>SUM(I6784:K6784)</x:f>
        <x:v>28</x:v>
      </x:c>
      <x:c r="M6784" s="267" t="n">
        <x:f>I6784*TOMATO_HOURS*WEEKS*(1+TOMATO_DIM)^I6784+J6784*CARROT_HOURS*WEEKS*(1+CARROT_DIM)^J6784+K6784*MESCLUN_HOURS*WEEKS*(1+MESCLUN_DIM)^K6784</x:f>
        <x:v>3151.472208802681</x:v>
      </x:c>
      <x:c r="N6784" s="267" t="n">
        <x:f>MAX(M6784-FARMER_HOURS,0)/TEMP_HOURS_PER_WORKER</x:f>
        <x:v>1.688522367224084</x:v>
      </x:c>
      <x:c r="O6784" s="268" t="n">
        <x:f>I6784*TOMATO_PRICE+J6784*CARROT_PRICE+K6784*MESCLUN_PRICE</x:f>
        <x:v>132358</x:v>
      </x:c>
      <x:c r="P6784" s="268" t="n">
        <x:f>I6784*TOMATO_FERTILIZER+J6784*CARROT_FERTILIZER+K6784*MESCLUN_FERTILIZER</x:f>
        <x:v>21560</x:v>
      </x:c>
      <x:c r="Q6784" s="268" t="n">
        <x:f>MIN(M6784,FARMER_HOURS)*FARMER_RATE+MAX(M6784-FARMER_HOURS,0)*TEMP_RATE</x:f>
        <x:v>67213.05918060211</x:v>
      </x:c>
      <x:c r="R6784" s="268" t="n">
        <x:f>O6784-P6784-Q6784-FIXED_COST</x:f>
        <x:v>23584.94081939789</x:v>
      </x:c>
      <x:c r="S6784" s="139" t="str">
        <x:f>IF(AND(L6784&lt;=TOTAL_BED_CAP,N6784&lt;=TEMP_WORKER_CAP),"YES","NO")</x:f>
        <x:v>YES</x:v>
      </x:c>
      <x:c r="T6784" s="139" t="n">
        <x:f>IF(S6784="YES",R6784,-1E+99)</x:f>
        <x:v>23584.94081939789</x:v>
      </x:c>
    </x:row>
    <x:row r="6785">
      <x:c r="A6785" s="139"/>
      <x:c r="B6785" s="139"/>
      <x:c r="C6785" s="139"/>
      <x:c r="D6785" s="139"/>
      <x:c r="E6785" s="139"/>
      <x:c r="F6785" s="139"/>
      <x:c r="G6785" s="139"/>
      <x:c r="H6785" s="139"/>
      <x:c r="I6785" s="266" t="n">
        <x:f>INT((ROW()-ROW($I$46))/((CARROT_CAP+1)*(MESCLUN_CAP+1)))</x:f>
        <x:v>10</x:v>
      </x:c>
      <x:c r="J6785" s="266" t="n">
        <x:f>MOD(INT((ROW()-ROW($I$46))/(MESCLUN_CAP+1)),CARROT_CAP+1)</x:f>
        <x:v>7</x:v>
      </x:c>
      <x:c r="K6785" s="266" t="n">
        <x:f>MOD(ROW()-ROW($I$46),MESCLUN_CAP+1)</x:f>
        <x:v>12</x:v>
      </x:c>
      <x:c r="L6785" s="266" t="n">
        <x:f>SUM(I6785:K6785)</x:f>
        <x:v>29</x:v>
      </x:c>
      <x:c r="M6785" s="267" t="n">
        <x:f>I6785*TOMATO_HOURS*WEEKS*(1+TOMATO_DIM)^I6785+J6785*CARROT_HOURS*WEEKS*(1+CARROT_DIM)^J6785+K6785*MESCLUN_HOURS*WEEKS*(1+MESCLUN_DIM)^K6785</x:f>
        <x:v>3210.7996619307455</x:v>
      </x:c>
      <x:c r="N6785" s="267" t="n">
        <x:f>MAX(M6785-FARMER_HOURS,0)/TEMP_HOURS_PER_WORKER</x:f>
        <x:v>1.7297219874519065</x:v>
      </x:c>
      <x:c r="O6785" s="268" t="n">
        <x:f>I6785*TOMATO_PRICE+J6785*CARROT_PRICE+K6785*MESCLUN_PRICE</x:f>
        <x:v>135058</x:v>
      </x:c>
      <x:c r="P6785" s="268" t="n">
        <x:f>I6785*TOMATO_FERTILIZER+J6785*CARROT_FERTILIZER+K6785*MESCLUN_FERTILIZER</x:f>
        <x:v>22440</x:v>
      </x:c>
      <x:c r="Q6785" s="268" t="n">
        <x:f>MIN(M6785,FARMER_HOURS)*FARMER_RATE+MAX(M6785-FARMER_HOURS,0)*TEMP_RATE</x:f>
        <x:v>68243.04968629766</x:v>
      </x:c>
      <x:c r="R6785" s="268" t="n">
        <x:f>O6785-P6785-Q6785-FIXED_COST</x:f>
        <x:v>24374.950313702342</x:v>
      </x:c>
      <x:c r="S6785" s="139" t="str">
        <x:f>IF(AND(L6785&lt;=TOTAL_BED_CAP,N6785&lt;=TEMP_WORKER_CAP),"YES","NO")</x:f>
        <x:v>YES</x:v>
      </x:c>
      <x:c r="T6785" s="139" t="n">
        <x:f>IF(S6785="YES",R6785,-1E+99)</x:f>
        <x:v>24374.950313702342</x:v>
      </x:c>
    </x:row>
    <x:row r="6786">
      <x:c r="A6786" s="139"/>
      <x:c r="B6786" s="139"/>
      <x:c r="C6786" s="139"/>
      <x:c r="D6786" s="139"/>
      <x:c r="E6786" s="139"/>
      <x:c r="F6786" s="139"/>
      <x:c r="G6786" s="139"/>
      <x:c r="H6786" s="139"/>
      <x:c r="I6786" s="266" t="n">
        <x:f>INT((ROW()-ROW($I$46))/((CARROT_CAP+1)*(MESCLUN_CAP+1)))</x:f>
        <x:v>10</x:v>
      </x:c>
      <x:c r="J6786" s="266" t="n">
        <x:f>MOD(INT((ROW()-ROW($I$46))/(MESCLUN_CAP+1)),CARROT_CAP+1)</x:f>
        <x:v>7</x:v>
      </x:c>
      <x:c r="K6786" s="266" t="n">
        <x:f>MOD(ROW()-ROW($I$46),MESCLUN_CAP+1)</x:f>
        <x:v>13</x:v>
      </x:c>
      <x:c r="L6786" s="266" t="n">
        <x:f>SUM(I6786:K6786)</x:f>
        <x:v>30</x:v>
      </x:c>
      <x:c r="M6786" s="267" t="n">
        <x:f>I6786*TOMATO_HOURS*WEEKS*(1+TOMATO_DIM)^I6786+J6786*CARROT_HOURS*WEEKS*(1+CARROT_DIM)^J6786+K6786*MESCLUN_HOURS*WEEKS*(1+MESCLUN_DIM)^K6786</x:f>
        <x:v>3271.52163263913</x:v>
      </x:c>
      <x:c r="N6786" s="267" t="n">
        <x:f>MAX(M6786-FARMER_HOURS,0)/TEMP_HOURS_PER_WORKER</x:f>
        <x:v>1.7718900226660625</x:v>
      </x:c>
      <x:c r="O6786" s="268" t="n">
        <x:f>I6786*TOMATO_PRICE+J6786*CARROT_PRICE+K6786*MESCLUN_PRICE</x:f>
        <x:v>137758</x:v>
      </x:c>
      <x:c r="P6786" s="268" t="n">
        <x:f>I6786*TOMATO_FERTILIZER+J6786*CARROT_FERTILIZER+K6786*MESCLUN_FERTILIZER</x:f>
        <x:v>23320</x:v>
      </x:c>
      <x:c r="Q6786" s="268" t="n">
        <x:f>MIN(M6786,FARMER_HOURS)*FARMER_RATE+MAX(M6786-FARMER_HOURS,0)*TEMP_RATE</x:f>
        <x:v>69297.25056665156</x:v>
      </x:c>
      <x:c r="R6786" s="268" t="n">
        <x:f>O6786-P6786-Q6786-FIXED_COST</x:f>
        <x:v>25140.749433348436</x:v>
      </x:c>
      <x:c r="S6786" s="139" t="str">
        <x:f>IF(AND(L6786&lt;=TOTAL_BED_CAP,N6786&lt;=TEMP_WORKER_CAP),"YES","NO")</x:f>
        <x:v>YES</x:v>
      </x:c>
      <x:c r="T6786" s="139" t="n">
        <x:f>IF(S6786="YES",R6786,-1E+99)</x:f>
        <x:v>25140.749433348436</x:v>
      </x:c>
    </x:row>
    <x:row r="6787">
      <x:c r="A6787" s="139"/>
      <x:c r="B6787" s="139"/>
      <x:c r="C6787" s="139"/>
      <x:c r="D6787" s="139"/>
      <x:c r="E6787" s="139"/>
      <x:c r="F6787" s="139"/>
      <x:c r="G6787" s="139"/>
      <x:c r="H6787" s="139"/>
      <x:c r="I6787" s="266" t="n">
        <x:f>INT((ROW()-ROW($I$46))/((CARROT_CAP+1)*(MESCLUN_CAP+1)))</x:f>
        <x:v>10</x:v>
      </x:c>
      <x:c r="J6787" s="266" t="n">
        <x:f>MOD(INT((ROW()-ROW($I$46))/(MESCLUN_CAP+1)),CARROT_CAP+1)</x:f>
        <x:v>7</x:v>
      </x:c>
      <x:c r="K6787" s="266" t="n">
        <x:f>MOD(ROW()-ROW($I$46),MESCLUN_CAP+1)</x:f>
        <x:v>14</x:v>
      </x:c>
      <x:c r="L6787" s="266" t="n">
        <x:f>SUM(I6787:K6787)</x:f>
        <x:v>31</x:v>
      </x:c>
      <x:c r="M6787" s="267" t="n">
        <x:f>I6787*TOMATO_HOURS*WEEKS*(1+TOMATO_DIM)^I6787+J6787*CARROT_HOURS*WEEKS*(1+CARROT_DIM)^J6787+K6787*MESCLUN_HOURS*WEEKS*(1+MESCLUN_DIM)^K6787</x:f>
        <x:v>3333.663713952791</x:v>
      </x:c>
      <x:c r="N6787" s="267" t="n">
        <x:f>MAX(M6787-FARMER_HOURS,0)/TEMP_HOURS_PER_WORKER</x:f>
        <x:v>1.8150442458005493</x:v>
      </x:c>
      <x:c r="O6787" s="268" t="n">
        <x:f>I6787*TOMATO_PRICE+J6787*CARROT_PRICE+K6787*MESCLUN_PRICE</x:f>
        <x:v>140458</x:v>
      </x:c>
      <x:c r="P6787" s="268" t="n">
        <x:f>I6787*TOMATO_FERTILIZER+J6787*CARROT_FERTILIZER+K6787*MESCLUN_FERTILIZER</x:f>
        <x:v>24200</x:v>
      </x:c>
      <x:c r="Q6787" s="268" t="n">
        <x:f>MIN(M6787,FARMER_HOURS)*FARMER_RATE+MAX(M6787-FARMER_HOURS,0)*TEMP_RATE</x:f>
        <x:v>70376.10614501373</x:v>
      </x:c>
      <x:c r="R6787" s="268" t="n">
        <x:f>O6787-P6787-Q6787-FIXED_COST</x:f>
        <x:v>25881.893854986265</x:v>
      </x:c>
      <x:c r="S6787" s="139" t="str">
        <x:f>IF(AND(L6787&lt;=TOTAL_BED_CAP,N6787&lt;=TEMP_WORKER_CAP),"YES","NO")</x:f>
        <x:v>YES</x:v>
      </x:c>
      <x:c r="T6787" s="139" t="n">
        <x:f>IF(S6787="YES",R6787,-1E+99)</x:f>
        <x:v>25881.893854986265</x:v>
      </x:c>
    </x:row>
    <x:row r="6788">
      <x:c r="A6788" s="139"/>
      <x:c r="B6788" s="139"/>
      <x:c r="C6788" s="139"/>
      <x:c r="D6788" s="139"/>
      <x:c r="E6788" s="139"/>
      <x:c r="F6788" s="139"/>
      <x:c r="G6788" s="139"/>
      <x:c r="H6788" s="139"/>
      <x:c r="I6788" s="266" t="n">
        <x:f>INT((ROW()-ROW($I$46))/((CARROT_CAP+1)*(MESCLUN_CAP+1)))</x:f>
        <x:v>10</x:v>
      </x:c>
      <x:c r="J6788" s="266" t="n">
        <x:f>MOD(INT((ROW()-ROW($I$46))/(MESCLUN_CAP+1)),CARROT_CAP+1)</x:f>
        <x:v>7</x:v>
      </x:c>
      <x:c r="K6788" s="266" t="n">
        <x:f>MOD(ROW()-ROW($I$46),MESCLUN_CAP+1)</x:f>
        <x:v>15</x:v>
      </x:c>
      <x:c r="L6788" s="266" t="n">
        <x:f>SUM(I6788:K6788)</x:f>
        <x:v>32</x:v>
      </x:c>
      <x:c r="M6788" s="267" t="n">
        <x:f>I6788*TOMATO_HOURS*WEEKS*(1+TOMATO_DIM)^I6788+J6788*CARROT_HOURS*WEEKS*(1+CARROT_DIM)^J6788+K6788*MESCLUN_HOURS*WEEKS*(1+MESCLUN_DIM)^K6788</x:f>
        <x:v>3397.2519208289373</x:v>
      </x:c>
      <x:c r="N6788" s="267" t="n">
        <x:f>MAX(M6788-FARMER_HOURS,0)/TEMP_HOURS_PER_WORKER</x:f>
        <x:v>1.8592027227978731</x:v>
      </x:c>
      <x:c r="O6788" s="268" t="n">
        <x:f>I6788*TOMATO_PRICE+J6788*CARROT_PRICE+K6788*MESCLUN_PRICE</x:f>
        <x:v>143158</x:v>
      </x:c>
      <x:c r="P6788" s="268" t="n">
        <x:f>I6788*TOMATO_FERTILIZER+J6788*CARROT_FERTILIZER+K6788*MESCLUN_FERTILIZER</x:f>
        <x:v>25080</x:v>
      </x:c>
      <x:c r="Q6788" s="268" t="n">
        <x:f>MIN(M6788,FARMER_HOURS)*FARMER_RATE+MAX(M6788-FARMER_HOURS,0)*TEMP_RATE</x:f>
        <x:v>71480.06806994684</x:v>
      </x:c>
      <x:c r="R6788" s="268" t="n">
        <x:f>O6788-P6788-Q6788-FIXED_COST</x:f>
        <x:v>26597.931930053164</x:v>
      </x:c>
      <x:c r="S6788" s="139" t="str">
        <x:f>IF(AND(L6788&lt;=TOTAL_BED_CAP,N6788&lt;=TEMP_WORKER_CAP),"YES","NO")</x:f>
        <x:v>YES</x:v>
      </x:c>
      <x:c r="T6788" s="139" t="n">
        <x:f>IF(S6788="YES",R6788,-1E+99)</x:f>
        <x:v>26597.931930053164</x:v>
      </x:c>
    </x:row>
    <x:row r="6789">
      <x:c r="A6789" s="139"/>
      <x:c r="B6789" s="139"/>
      <x:c r="C6789" s="139"/>
      <x:c r="D6789" s="139"/>
      <x:c r="E6789" s="139"/>
      <x:c r="F6789" s="139"/>
      <x:c r="G6789" s="139"/>
      <x:c r="H6789" s="139"/>
      <x:c r="I6789" s="266" t="n">
        <x:f>INT((ROW()-ROW($I$46))/((CARROT_CAP+1)*(MESCLUN_CAP+1)))</x:f>
        <x:v>10</x:v>
      </x:c>
      <x:c r="J6789" s="266" t="n">
        <x:f>MOD(INT((ROW()-ROW($I$46))/(MESCLUN_CAP+1)),CARROT_CAP+1)</x:f>
        <x:v>7</x:v>
      </x:c>
      <x:c r="K6789" s="266" t="n">
        <x:f>MOD(ROW()-ROW($I$46),MESCLUN_CAP+1)</x:f>
        <x:v>16</x:v>
      </x:c>
      <x:c r="L6789" s="266" t="n">
        <x:f>SUM(I6789:K6789)</x:f>
        <x:v>33</x:v>
      </x:c>
      <x:c r="M6789" s="267" t="n">
        <x:f>I6789*TOMATO_HOURS*WEEKS*(1+TOMATO_DIM)^I6789+J6789*CARROT_HOURS*WEEKS*(1+CARROT_DIM)^J6789+K6789*MESCLUN_HOURS*WEEKS*(1+MESCLUN_DIM)^K6789</x:f>
        <x:v>3462.3126967064263</x:v>
      </x:c>
      <x:c r="N6789" s="267" t="n">
        <x:f>MAX(M6789-FARMER_HOURS,0)/TEMP_HOURS_PER_WORKER</x:f>
        <x:v>1.9043838171572405</x:v>
      </x:c>
      <x:c r="O6789" s="268" t="n">
        <x:f>I6789*TOMATO_PRICE+J6789*CARROT_PRICE+K6789*MESCLUN_PRICE</x:f>
        <x:v>145858</x:v>
      </x:c>
      <x:c r="P6789" s="268" t="n">
        <x:f>I6789*TOMATO_FERTILIZER+J6789*CARROT_FERTILIZER+K6789*MESCLUN_FERTILIZER</x:f>
        <x:v>25960</x:v>
      </x:c>
      <x:c r="Q6789" s="268" t="n">
        <x:f>MIN(M6789,FARMER_HOURS)*FARMER_RATE+MAX(M6789-FARMER_HOURS,0)*TEMP_RATE</x:f>
        <x:v>72609.595428931</x:v>
      </x:c>
      <x:c r="R6789" s="268" t="n">
        <x:f>O6789-P6789-Q6789-FIXED_COST</x:f>
        <x:v>27288.404571068997</x:v>
      </x:c>
      <x:c r="S6789" s="139" t="str">
        <x:f>IF(AND(L6789&lt;=TOTAL_BED_CAP,N6789&lt;=TEMP_WORKER_CAP),"YES","NO")</x:f>
        <x:v>YES</x:v>
      </x:c>
      <x:c r="T6789" s="139" t="n">
        <x:f>IF(S6789="YES",R6789,-1E+99)</x:f>
        <x:v>27288.404571068997</x:v>
      </x:c>
    </x:row>
    <x:row r="6790">
      <x:c r="A6790" s="139"/>
      <x:c r="B6790" s="139"/>
      <x:c r="C6790" s="139"/>
      <x:c r="D6790" s="139"/>
      <x:c r="E6790" s="139"/>
      <x:c r="F6790" s="139"/>
      <x:c r="G6790" s="139"/>
      <x:c r="H6790" s="139"/>
      <x:c r="I6790" s="266" t="n">
        <x:f>INT((ROW()-ROW($I$46))/((CARROT_CAP+1)*(MESCLUN_CAP+1)))</x:f>
        <x:v>10</x:v>
      </x:c>
      <x:c r="J6790" s="266" t="n">
        <x:f>MOD(INT((ROW()-ROW($I$46))/(MESCLUN_CAP+1)),CARROT_CAP+1)</x:f>
        <x:v>7</x:v>
      </x:c>
      <x:c r="K6790" s="266" t="n">
        <x:f>MOD(ROW()-ROW($I$46),MESCLUN_CAP+1)</x:f>
        <x:v>17</x:v>
      </x:c>
      <x:c r="L6790" s="266" t="n">
        <x:f>SUM(I6790:K6790)</x:f>
        <x:v>34</x:v>
      </x:c>
      <x:c r="M6790" s="267" t="n">
        <x:f>I6790*TOMATO_HOURS*WEEKS*(1+TOMATO_DIM)^I6790+J6790*CARROT_HOURS*WEEKS*(1+CARROT_DIM)^J6790+K6790*MESCLUN_HOURS*WEEKS*(1+MESCLUN_DIM)^K6790</x:f>
        <x:v>3528.872920152967</x:v>
      </x:c>
      <x:c r="N6790" s="267" t="n">
        <x:f>MAX(M6790-FARMER_HOURS,0)/TEMP_HOURS_PER_WORKER</x:f>
        <x:v>1.9506061945506714</x:v>
      </x:c>
      <x:c r="O6790" s="268" t="n">
        <x:f>I6790*TOMATO_PRICE+J6790*CARROT_PRICE+K6790*MESCLUN_PRICE</x:f>
        <x:v>148558</x:v>
      </x:c>
      <x:c r="P6790" s="268" t="n">
        <x:f>I6790*TOMATO_FERTILIZER+J6790*CARROT_FERTILIZER+K6790*MESCLUN_FERTILIZER</x:f>
        <x:v>26840</x:v>
      </x:c>
      <x:c r="Q6790" s="268" t="n">
        <x:f>MIN(M6790,FARMER_HOURS)*FARMER_RATE+MAX(M6790-FARMER_HOURS,0)*TEMP_RATE</x:f>
        <x:v>73765.15486376677</x:v>
      </x:c>
      <x:c r="R6790" s="268" t="n">
        <x:f>O6790-P6790-Q6790-FIXED_COST</x:f>
        <x:v>27952.845136233227</x:v>
      </x:c>
      <x:c r="S6790" s="139" t="str">
        <x:f>IF(AND(L6790&lt;=TOTAL_BED_CAP,N6790&lt;=TEMP_WORKER_CAP),"YES","NO")</x:f>
        <x:v>YES</x:v>
      </x:c>
      <x:c r="T6790" s="139" t="n">
        <x:f>IF(S6790="YES",R6790,-1E+99)</x:f>
        <x:v>27952.845136233227</x:v>
      </x:c>
    </x:row>
    <x:row r="6791">
      <x:c r="A6791" s="139"/>
      <x:c r="B6791" s="139"/>
      <x:c r="C6791" s="139"/>
      <x:c r="D6791" s="139"/>
      <x:c r="E6791" s="139"/>
      <x:c r="F6791" s="139"/>
      <x:c r="G6791" s="139"/>
      <x:c r="H6791" s="139"/>
      <x:c r="I6791" s="266" t="n">
        <x:f>INT((ROW()-ROW($I$46))/((CARROT_CAP+1)*(MESCLUN_CAP+1)))</x:f>
        <x:v>10</x:v>
      </x:c>
      <x:c r="J6791" s="266" t="n">
        <x:f>MOD(INT((ROW()-ROW($I$46))/(MESCLUN_CAP+1)),CARROT_CAP+1)</x:f>
        <x:v>7</x:v>
      </x:c>
      <x:c r="K6791" s="266" t="n">
        <x:f>MOD(ROW()-ROW($I$46),MESCLUN_CAP+1)</x:f>
        <x:v>18</x:v>
      </x:c>
      <x:c r="L6791" s="266" t="n">
        <x:f>SUM(I6791:K6791)</x:f>
        <x:v>35</x:v>
      </x:c>
      <x:c r="M6791" s="267" t="n">
        <x:f>I6791*TOMATO_HOURS*WEEKS*(1+TOMATO_DIM)^I6791+J6791*CARROT_HOURS*WEEKS*(1+CARROT_DIM)^J6791+K6791*MESCLUN_HOURS*WEEKS*(1+MESCLUN_DIM)^K6791</x:f>
        <x:v>3596.9599116115537</x:v>
      </x:c>
      <x:c r="N6791" s="267" t="n">
        <x:f>MAX(M6791-FARMER_HOURS,0)/TEMP_HOURS_PER_WORKER</x:f>
        <x:v>1.9978888275080233</x:v>
      </x:c>
      <x:c r="O6791" s="268" t="n">
        <x:f>I6791*TOMATO_PRICE+J6791*CARROT_PRICE+K6791*MESCLUN_PRICE</x:f>
        <x:v>151258</x:v>
      </x:c>
      <x:c r="P6791" s="268" t="n">
        <x:f>I6791*TOMATO_FERTILIZER+J6791*CARROT_FERTILIZER+K6791*MESCLUN_FERTILIZER</x:f>
        <x:v>27720</x:v>
      </x:c>
      <x:c r="Q6791" s="268" t="n">
        <x:f>MIN(M6791,FARMER_HOURS)*FARMER_RATE+MAX(M6791-FARMER_HOURS,0)*TEMP_RATE</x:f>
        <x:v>74947.22068770058</x:v>
      </x:c>
      <x:c r="R6791" s="268" t="n">
        <x:f>O6791-P6791-Q6791-FIXED_COST</x:f>
        <x:v>28590.77931229942</x:v>
      </x:c>
      <x:c r="S6791" s="139" t="str">
        <x:f>IF(AND(L6791&lt;=TOTAL_BED_CAP,N6791&lt;=TEMP_WORKER_CAP),"YES","NO")</x:f>
        <x:v>YES</x:v>
      </x:c>
      <x:c r="T6791" s="139" t="n">
        <x:f>IF(S6791="YES",R6791,-1E+99)</x:f>
        <x:v>28590.77931229942</x:v>
      </x:c>
    </x:row>
    <x:row r="6792">
      <x:c r="A6792" s="139"/>
      <x:c r="B6792" s="139"/>
      <x:c r="C6792" s="139"/>
      <x:c r="D6792" s="139"/>
      <x:c r="E6792" s="139"/>
      <x:c r="F6792" s="139"/>
      <x:c r="G6792" s="139"/>
      <x:c r="H6792" s="139"/>
      <x:c r="I6792" s="266" t="n">
        <x:f>INT((ROW()-ROW($I$46))/((CARROT_CAP+1)*(MESCLUN_CAP+1)))</x:f>
        <x:v>10</x:v>
      </x:c>
      <x:c r="J6792" s="266" t="n">
        <x:f>MOD(INT((ROW()-ROW($I$46))/(MESCLUN_CAP+1)),CARROT_CAP+1)</x:f>
        <x:v>7</x:v>
      </x:c>
      <x:c r="K6792" s="266" t="n">
        <x:f>MOD(ROW()-ROW($I$46),MESCLUN_CAP+1)</x:f>
        <x:v>19</x:v>
      </x:c>
      <x:c r="L6792" s="266" t="n">
        <x:f>SUM(I6792:K6792)</x:f>
        <x:v>36</x:v>
      </x:c>
      <x:c r="M6792" s="267" t="n">
        <x:f>I6792*TOMATO_HOURS*WEEKS*(1+TOMATO_DIM)^I6792+J6792*CARROT_HOURS*WEEKS*(1+CARROT_DIM)^J6792+K6792*MESCLUN_HOURS*WEEKS*(1+MESCLUN_DIM)^K6792</x:f>
        <x:v>3666.6014402475757</x:v>
      </x:c>
      <x:c r="N6792" s="267" t="n">
        <x:f>MAX(M6792-FARMER_HOURS,0)/TEMP_HOURS_PER_WORKER</x:f>
        <x:v>2.0462510001719276</x:v>
      </x:c>
      <x:c r="O6792" s="268" t="n">
        <x:f>I6792*TOMATO_PRICE+J6792*CARROT_PRICE+K6792*MESCLUN_PRICE</x:f>
        <x:v>153958</x:v>
      </x:c>
      <x:c r="P6792" s="268" t="n">
        <x:f>I6792*TOMATO_FERTILIZER+J6792*CARROT_FERTILIZER+K6792*MESCLUN_FERTILIZER</x:f>
        <x:v>28600</x:v>
      </x:c>
      <x:c r="Q6792" s="268" t="n">
        <x:f>MIN(M6792,FARMER_HOURS)*FARMER_RATE+MAX(M6792-FARMER_HOURS,0)*TEMP_RATE</x:f>
        <x:v>76156.2750042982</x:v>
      </x:c>
      <x:c r="R6792" s="268" t="n">
        <x:f>O6792-P6792-Q6792-FIXED_COST</x:f>
        <x:v>29201.724995701807</x:v>
      </x:c>
      <x:c r="S6792" s="139" t="str">
        <x:f>IF(AND(L6792&lt;=TOTAL_BED_CAP,N6792&lt;=TEMP_WORKER_CAP),"YES","NO")</x:f>
        <x:v>YES</x:v>
      </x:c>
      <x:c r="T6792" s="139" t="n">
        <x:f>IF(S6792="YES",R6792,-1E+99)</x:f>
        <x:v>29201.724995701807</x:v>
      </x:c>
    </x:row>
    <x:row r="6793">
      <x:c r="A6793" s="139"/>
      <x:c r="B6793" s="139"/>
      <x:c r="C6793" s="139"/>
      <x:c r="D6793" s="139"/>
      <x:c r="E6793" s="139"/>
      <x:c r="F6793" s="139"/>
      <x:c r="G6793" s="139"/>
      <x:c r="H6793" s="139"/>
      <x:c r="I6793" s="266" t="n">
        <x:f>INT((ROW()-ROW($I$46))/((CARROT_CAP+1)*(MESCLUN_CAP+1)))</x:f>
        <x:v>10</x:v>
      </x:c>
      <x:c r="J6793" s="266" t="n">
        <x:f>MOD(INT((ROW()-ROW($I$46))/(MESCLUN_CAP+1)),CARROT_CAP+1)</x:f>
        <x:v>7</x:v>
      </x:c>
      <x:c r="K6793" s="266" t="n">
        <x:f>MOD(ROW()-ROW($I$46),MESCLUN_CAP+1)</x:f>
        <x:v>20</x:v>
      </x:c>
      <x:c r="L6793" s="266" t="n">
        <x:f>SUM(I6793:K6793)</x:f>
        <x:v>37</x:v>
      </x:c>
      <x:c r="M6793" s="267" t="n">
        <x:f>I6793*TOMATO_HOURS*WEEKS*(1+TOMATO_DIM)^I6793+J6793*CARROT_HOURS*WEEKS*(1+CARROT_DIM)^J6793+K6793*MESCLUN_HOURS*WEEKS*(1+MESCLUN_DIM)^K6793</x:f>
        <x:v>3737.825730898053</x:v>
      </x:c>
      <x:c r="N6793" s="267" t="n">
        <x:f>MAX(M6793-FARMER_HOURS,0)/TEMP_HOURS_PER_WORKER</x:f>
        <x:v>2.0957123131236477</x:v>
      </x:c>
      <x:c r="O6793" s="268" t="n">
        <x:f>I6793*TOMATO_PRICE+J6793*CARROT_PRICE+K6793*MESCLUN_PRICE</x:f>
        <x:v>156658</x:v>
      </x:c>
      <x:c r="P6793" s="268" t="n">
        <x:f>I6793*TOMATO_FERTILIZER+J6793*CARROT_FERTILIZER+K6793*MESCLUN_FERTILIZER</x:f>
        <x:v>29480</x:v>
      </x:c>
      <x:c r="Q6793" s="268" t="n">
        <x:f>MIN(M6793,FARMER_HOURS)*FARMER_RATE+MAX(M6793-FARMER_HOURS,0)*TEMP_RATE</x:f>
        <x:v>77392.8078280912</x:v>
      </x:c>
      <x:c r="R6793" s="268" t="n">
        <x:f>O6793-P6793-Q6793-FIXED_COST</x:f>
        <x:v>29785.1921719088</x:v>
      </x:c>
      <x:c r="S6793" s="139" t="str">
        <x:f>IF(AND(L6793&lt;=TOTAL_BED_CAP,N6793&lt;=TEMP_WORKER_CAP),"YES","NO")</x:f>
        <x:v>YES</x:v>
      </x:c>
      <x:c r="T6793" s="139" t="n">
        <x:f>IF(S6793="YES",R6793,-1E+99)</x:f>
        <x:v>29785.1921719088</x:v>
      </x:c>
    </x:row>
    <x:row r="6794">
      <x:c r="A6794" s="139"/>
      <x:c r="B6794" s="139"/>
      <x:c r="C6794" s="139"/>
      <x:c r="D6794" s="139"/>
      <x:c r="E6794" s="139"/>
      <x:c r="F6794" s="139"/>
      <x:c r="G6794" s="139"/>
      <x:c r="H6794" s="139"/>
      <x:c r="I6794" s="266" t="n">
        <x:f>INT((ROW()-ROW($I$46))/((CARROT_CAP+1)*(MESCLUN_CAP+1)))</x:f>
        <x:v>10</x:v>
      </x:c>
      <x:c r="J6794" s="266" t="n">
        <x:f>MOD(INT((ROW()-ROW($I$46))/(MESCLUN_CAP+1)),CARROT_CAP+1)</x:f>
        <x:v>7</x:v>
      </x:c>
      <x:c r="K6794" s="266" t="n">
        <x:f>MOD(ROW()-ROW($I$46),MESCLUN_CAP+1)</x:f>
        <x:v>21</x:v>
      </x:c>
      <x:c r="L6794" s="266" t="n">
        <x:f>SUM(I6794:K6794)</x:f>
        <x:v>38</x:v>
      </x:c>
      <x:c r="M6794" s="267" t="n">
        <x:f>I6794*TOMATO_HOURS*WEEKS*(1+TOMATO_DIM)^I6794+J6794*CARROT_HOURS*WEEKS*(1+CARROT_DIM)^J6794+K6794*MESCLUN_HOURS*WEEKS*(1+MESCLUN_DIM)^K6794</x:f>
        <x:v>3810.6614711244965</x:v>
      </x:c>
      <x:c r="N6794" s="267" t="n">
        <x:f>MAX(M6794-FARMER_HOURS,0)/TEMP_HOURS_PER_WORKER</x:f>
        <x:v>2.1462926882809006</x:v>
      </x:c>
      <x:c r="O6794" s="268" t="n">
        <x:f>I6794*TOMATO_PRICE+J6794*CARROT_PRICE+K6794*MESCLUN_PRICE</x:f>
        <x:v>159358</x:v>
      </x:c>
      <x:c r="P6794" s="268" t="n">
        <x:f>I6794*TOMATO_FERTILIZER+J6794*CARROT_FERTILIZER+K6794*MESCLUN_FERTILIZER</x:f>
        <x:v>30360</x:v>
      </x:c>
      <x:c r="Q6794" s="268" t="n">
        <x:f>MIN(M6794,FARMER_HOURS)*FARMER_RATE+MAX(M6794-FARMER_HOURS,0)*TEMP_RATE</x:f>
        <x:v>78657.31720702251</x:v>
      </x:c>
      <x:c r="R6794" s="268" t="n">
        <x:f>O6794-P6794-Q6794-FIXED_COST</x:f>
        <x:v>30340.682792977488</x:v>
      </x:c>
      <x:c r="S6794" s="139" t="str">
        <x:f>IF(AND(L6794&lt;=TOTAL_BED_CAP,N6794&lt;=TEMP_WORKER_CAP),"YES","NO")</x:f>
        <x:v>YES</x:v>
      </x:c>
      <x:c r="T6794" s="139" t="n">
        <x:f>IF(S6794="YES",R6794,-1E+99)</x:f>
        <x:v>30340.682792977488</x:v>
      </x:c>
    </x:row>
    <x:row r="6795">
      <x:c r="A6795" s="139"/>
      <x:c r="B6795" s="139"/>
      <x:c r="C6795" s="139"/>
      <x:c r="D6795" s="139"/>
      <x:c r="E6795" s="139"/>
      <x:c r="F6795" s="139"/>
      <x:c r="G6795" s="139"/>
      <x:c r="H6795" s="139"/>
      <x:c r="I6795" s="266" t="n">
        <x:f>INT((ROW()-ROW($I$46))/((CARROT_CAP+1)*(MESCLUN_CAP+1)))</x:f>
        <x:v>10</x:v>
      </x:c>
      <x:c r="J6795" s="266" t="n">
        <x:f>MOD(INT((ROW()-ROW($I$46))/(MESCLUN_CAP+1)),CARROT_CAP+1)</x:f>
        <x:v>7</x:v>
      </x:c>
      <x:c r="K6795" s="266" t="n">
        <x:f>MOD(ROW()-ROW($I$46),MESCLUN_CAP+1)</x:f>
        <x:v>22</x:v>
      </x:c>
      <x:c r="L6795" s="266" t="n">
        <x:f>SUM(I6795:K6795)</x:f>
        <x:v>39</x:v>
      </x:c>
      <x:c r="M6795" s="267" t="n">
        <x:f>I6795*TOMATO_HOURS*WEEKS*(1+TOMATO_DIM)^I6795+J6795*CARROT_HOURS*WEEKS*(1+CARROT_DIM)^J6795+K6795*MESCLUN_HOURS*WEEKS*(1+MESCLUN_DIM)^K6795</x:f>
        <x:v>3885.1378183708925</x:v>
      </x:c>
      <x:c r="N6795" s="267" t="n">
        <x:f>MAX(M6795-FARMER_HOURS,0)/TEMP_HOURS_PER_WORKER</x:f>
        <x:v>2.1980123738686754</x:v>
      </x:c>
      <x:c r="O6795" s="268" t="n">
        <x:f>I6795*TOMATO_PRICE+J6795*CARROT_PRICE+K6795*MESCLUN_PRICE</x:f>
        <x:v>162058</x:v>
      </x:c>
      <x:c r="P6795" s="268" t="n">
        <x:f>I6795*TOMATO_FERTILIZER+J6795*CARROT_FERTILIZER+K6795*MESCLUN_FERTILIZER</x:f>
        <x:v>31240</x:v>
      </x:c>
      <x:c r="Q6795" s="268" t="n">
        <x:f>MIN(M6795,FARMER_HOURS)*FARMER_RATE+MAX(M6795-FARMER_HOURS,0)*TEMP_RATE</x:f>
        <x:v>79950.30934671688</x:v>
      </x:c>
      <x:c r="R6795" s="268" t="n">
        <x:f>O6795-P6795-Q6795-FIXED_COST</x:f>
        <x:v>30867.69065328312</x:v>
      </x:c>
      <x:c r="S6795" s="139" t="str">
        <x:f>IF(AND(L6795&lt;=TOTAL_BED_CAP,N6795&lt;=TEMP_WORKER_CAP),"YES","NO")</x:f>
        <x:v>YES</x:v>
      </x:c>
      <x:c r="T6795" s="139" t="n">
        <x:f>IF(S6795="YES",R6795,-1E+99)</x:f>
        <x:v>30867.69065328312</x:v>
      </x:c>
    </x:row>
    <x:row r="6796">
      <x:c r="A6796" s="139"/>
      <x:c r="B6796" s="139"/>
      <x:c r="C6796" s="139"/>
      <x:c r="D6796" s="139"/>
      <x:c r="E6796" s="139"/>
      <x:c r="F6796" s="139"/>
      <x:c r="G6796" s="139"/>
      <x:c r="H6796" s="139"/>
      <x:c r="I6796" s="266" t="n">
        <x:f>INT((ROW()-ROW($I$46))/((CARROT_CAP+1)*(MESCLUN_CAP+1)))</x:f>
        <x:v>10</x:v>
      </x:c>
      <x:c r="J6796" s="266" t="n">
        <x:f>MOD(INT((ROW()-ROW($I$46))/(MESCLUN_CAP+1)),CARROT_CAP+1)</x:f>
        <x:v>7</x:v>
      </x:c>
      <x:c r="K6796" s="266" t="n">
        <x:f>MOD(ROW()-ROW($I$46),MESCLUN_CAP+1)</x:f>
        <x:v>23</x:v>
      </x:c>
      <x:c r="L6796" s="266" t="n">
        <x:f>SUM(I6796:K6796)</x:f>
        <x:v>40</x:v>
      </x:c>
      <x:c r="M6796" s="267" t="n">
        <x:f>I6796*TOMATO_HOURS*WEEKS*(1+TOMATO_DIM)^I6796+J6796*CARROT_HOURS*WEEKS*(1+CARROT_DIM)^J6796+K6796*MESCLUN_HOURS*WEEKS*(1+MESCLUN_DIM)^K6796</x:f>
        <x:v>3961.2844072283287</x:v>
      </x:c>
      <x:c r="N6796" s="267" t="n">
        <x:f>MAX(M6796-FARMER_HOURS,0)/TEMP_HOURS_PER_WORKER</x:f>
        <x:v>2.2508919494641173</x:v>
      </x:c>
      <x:c r="O6796" s="268" t="n">
        <x:f>I6796*TOMATO_PRICE+J6796*CARROT_PRICE+K6796*MESCLUN_PRICE</x:f>
        <x:v>164758</x:v>
      </x:c>
      <x:c r="P6796" s="268" t="n">
        <x:f>I6796*TOMATO_FERTILIZER+J6796*CARROT_FERTILIZER+K6796*MESCLUN_FERTILIZER</x:f>
        <x:v>32120</x:v>
      </x:c>
      <x:c r="Q6796" s="268" t="n">
        <x:f>MIN(M6796,FARMER_HOURS)*FARMER_RATE+MAX(M6796-FARMER_HOURS,0)*TEMP_RATE</x:f>
        <x:v>81272.29873660293</x:v>
      </x:c>
      <x:c r="R6796" s="268" t="n">
        <x:f>O6796-P6796-Q6796-FIXED_COST</x:f>
        <x:v>31365.701263397073</x:v>
      </x:c>
      <x:c r="S6796" s="139" t="str">
        <x:f>IF(AND(L6796&lt;=TOTAL_BED_CAP,N6796&lt;=TEMP_WORKER_CAP),"YES","NO")</x:f>
        <x:v>YES</x:v>
      </x:c>
      <x:c r="T6796" s="139" t="n">
        <x:f>IF(S6796="YES",R6796,-1E+99)</x:f>
        <x:v>31365.701263397073</x:v>
      </x:c>
    </x:row>
    <x:row r="6797">
      <x:c r="A6797" s="139"/>
      <x:c r="B6797" s="139"/>
      <x:c r="C6797" s="139"/>
      <x:c r="D6797" s="139"/>
      <x:c r="E6797" s="139"/>
      <x:c r="F6797" s="139"/>
      <x:c r="G6797" s="139"/>
      <x:c r="H6797" s="139"/>
      <x:c r="I6797" s="266" t="n">
        <x:f>INT((ROW()-ROW($I$46))/((CARROT_CAP+1)*(MESCLUN_CAP+1)))</x:f>
        <x:v>10</x:v>
      </x:c>
      <x:c r="J6797" s="266" t="n">
        <x:f>MOD(INT((ROW()-ROW($I$46))/(MESCLUN_CAP+1)),CARROT_CAP+1)</x:f>
        <x:v>7</x:v>
      </x:c>
      <x:c r="K6797" s="266" t="n">
        <x:f>MOD(ROW()-ROW($I$46),MESCLUN_CAP+1)</x:f>
        <x:v>24</x:v>
      </x:c>
      <x:c r="L6797" s="266" t="n">
        <x:f>SUM(I6797:K6797)</x:f>
        <x:v>41</x:v>
      </x:c>
      <x:c r="M6797" s="267" t="n">
        <x:f>I6797*TOMATO_HOURS*WEEKS*(1+TOMATO_DIM)^I6797+J6797*CARROT_HOURS*WEEKS*(1+CARROT_DIM)^J6797+K6797*MESCLUN_HOURS*WEEKS*(1+MESCLUN_DIM)^K6797</x:f>
        <x:v>4039.131356807825</x:v>
      </x:c>
      <x:c r="N6797" s="267" t="n">
        <x:f>MAX(M6797-FARMER_HOURS,0)/TEMP_HOURS_PER_WORKER</x:f>
        <x:v>2.304952331116545</x:v>
      </x:c>
      <x:c r="O6797" s="268" t="n">
        <x:f>I6797*TOMATO_PRICE+J6797*CARROT_PRICE+K6797*MESCLUN_PRICE</x:f>
        <x:v>167458</x:v>
      </x:c>
      <x:c r="P6797" s="268" t="n">
        <x:f>I6797*TOMATO_FERTILIZER+J6797*CARROT_FERTILIZER+K6797*MESCLUN_FERTILIZER</x:f>
        <x:v>33000</x:v>
      </x:c>
      <x:c r="Q6797" s="268" t="n">
        <x:f>MIN(M6797,FARMER_HOURS)*FARMER_RATE+MAX(M6797-FARMER_HOURS,0)*TEMP_RATE</x:f>
        <x:v>82623.80827791363</x:v>
      </x:c>
      <x:c r="R6797" s="268" t="n">
        <x:f>O6797-P6797-Q6797-FIXED_COST</x:f>
        <x:v>31834.19172208637</x:v>
      </x:c>
      <x:c r="S6797" s="139" t="str">
        <x:f>IF(AND(L6797&lt;=TOTAL_BED_CAP,N6797&lt;=TEMP_WORKER_CAP),"YES","NO")</x:f>
        <x:v>YES</x:v>
      </x:c>
      <x:c r="T6797" s="139" t="n">
        <x:f>IF(S6797="YES",R6797,-1E+99)</x:f>
        <x:v>31834.19172208637</x:v>
      </x:c>
    </x:row>
    <x:row r="6798">
      <x:c r="A6798" s="139"/>
      <x:c r="B6798" s="139"/>
      <x:c r="C6798" s="139"/>
      <x:c r="D6798" s="139"/>
      <x:c r="E6798" s="139"/>
      <x:c r="F6798" s="139"/>
      <x:c r="G6798" s="139"/>
      <x:c r="H6798" s="139"/>
      <x:c r="I6798" s="266" t="n">
        <x:f>INT((ROW()-ROW($I$46))/((CARROT_CAP+1)*(MESCLUN_CAP+1)))</x:f>
        <x:v>10</x:v>
      </x:c>
      <x:c r="J6798" s="266" t="n">
        <x:f>MOD(INT((ROW()-ROW($I$46))/(MESCLUN_CAP+1)),CARROT_CAP+1)</x:f>
        <x:v>7</x:v>
      </x:c>
      <x:c r="K6798" s="266" t="n">
        <x:f>MOD(ROW()-ROW($I$46),MESCLUN_CAP+1)</x:f>
        <x:v>25</x:v>
      </x:c>
      <x:c r="L6798" s="266" t="n">
        <x:f>SUM(I6798:K6798)</x:f>
        <x:v>42</x:v>
      </x:c>
      <x:c r="M6798" s="267" t="n">
        <x:f>I6798*TOMATO_HOURS*WEEKS*(1+TOMATO_DIM)^I6798+J6798*CARROT_HOURS*WEEKS*(1+CARROT_DIM)^J6798+K6798*MESCLUN_HOURS*WEEKS*(1+MESCLUN_DIM)^K6798</x:f>
        <x:v>4118.709278222922</x:v>
      </x:c>
      <x:c r="N6798" s="267" t="n">
        <x:f>MAX(M6798-FARMER_HOURS,0)/TEMP_HOURS_PER_WORKER</x:f>
        <x:v>2.3602147765436956</x:v>
      </x:c>
      <x:c r="O6798" s="268" t="n">
        <x:f>I6798*TOMATO_PRICE+J6798*CARROT_PRICE+K6798*MESCLUN_PRICE</x:f>
        <x:v>170158</x:v>
      </x:c>
      <x:c r="P6798" s="268" t="n">
        <x:f>I6798*TOMATO_FERTILIZER+J6798*CARROT_FERTILIZER+K6798*MESCLUN_FERTILIZER</x:f>
        <x:v>33880</x:v>
      </x:c>
      <x:c r="Q6798" s="268" t="n">
        <x:f>MIN(M6798,FARMER_HOURS)*FARMER_RATE+MAX(M6798-FARMER_HOURS,0)*TEMP_RATE</x:f>
        <x:v>84005.36941359239</x:v>
      </x:c>
      <x:c r="R6798" s="268" t="n">
        <x:f>O6798-P6798-Q6798-FIXED_COST</x:f>
        <x:v>32272.630586407613</x:v>
      </x:c>
      <x:c r="S6798" s="139" t="str">
        <x:f>IF(AND(L6798&lt;=TOTAL_BED_CAP,N6798&lt;=TEMP_WORKER_CAP),"YES","NO")</x:f>
        <x:v>YES</x:v>
      </x:c>
      <x:c r="T6798" s="139" t="n">
        <x:f>IF(S6798="YES",R6798,-1E+99)</x:f>
        <x:v>32272.630586407613</x:v>
      </x:c>
    </x:row>
    <x:row r="6799">
      <x:c r="A6799" s="139"/>
      <x:c r="B6799" s="139"/>
      <x:c r="C6799" s="139"/>
      <x:c r="D6799" s="139"/>
      <x:c r="E6799" s="139"/>
      <x:c r="F6799" s="139"/>
      <x:c r="G6799" s="139"/>
      <x:c r="H6799" s="139"/>
      <x:c r="I6799" s="266" t="n">
        <x:f>INT((ROW()-ROW($I$46))/((CARROT_CAP+1)*(MESCLUN_CAP+1)))</x:f>
        <x:v>10</x:v>
      </x:c>
      <x:c r="J6799" s="266" t="n">
        <x:f>MOD(INT((ROW()-ROW($I$46))/(MESCLUN_CAP+1)),CARROT_CAP+1)</x:f>
        <x:v>7</x:v>
      </x:c>
      <x:c r="K6799" s="266" t="n">
        <x:f>MOD(ROW()-ROW($I$46),MESCLUN_CAP+1)</x:f>
        <x:v>26</x:v>
      </x:c>
      <x:c r="L6799" s="266" t="n">
        <x:f>SUM(I6799:K6799)</x:f>
        <x:v>43</x:v>
      </x:c>
      <x:c r="M6799" s="267" t="n">
        <x:f>I6799*TOMATO_HOURS*WEEKS*(1+TOMATO_DIM)^I6799+J6799*CARROT_HOURS*WEEKS*(1+CARROT_DIM)^J6799+K6799*MESCLUN_HOURS*WEEKS*(1+MESCLUN_DIM)^K6799</x:f>
        <x:v>4200.04928218364</x:v>
      </x:c>
      <x:c r="N6799" s="267" t="n">
        <x:f>MAX(M6799-FARMER_HOURS,0)/TEMP_HOURS_PER_WORKER</x:f>
        <x:v>2.416700890405305</x:v>
      </x:c>
      <x:c r="O6799" s="268" t="n">
        <x:f>I6799*TOMATO_PRICE+J6799*CARROT_PRICE+K6799*MESCLUN_PRICE</x:f>
        <x:v>172858</x:v>
      </x:c>
      <x:c r="P6799" s="268" t="n">
        <x:f>I6799*TOMATO_FERTILIZER+J6799*CARROT_FERTILIZER+K6799*MESCLUN_FERTILIZER</x:f>
        <x:v>34760</x:v>
      </x:c>
      <x:c r="Q6799" s="268" t="n">
        <x:f>MIN(M6799,FARMER_HOURS)*FARMER_RATE+MAX(M6799-FARMER_HOURS,0)*TEMP_RATE</x:f>
        <x:v>85417.52226013262</x:v>
      </x:c>
      <x:c r="R6799" s="268" t="n">
        <x:f>O6799-P6799-Q6799-FIXED_COST</x:f>
        <x:v>32680.477739867376</x:v>
      </x:c>
      <x:c r="S6799" s="139" t="str">
        <x:f>IF(AND(L6799&lt;=TOTAL_BED_CAP,N6799&lt;=TEMP_WORKER_CAP),"YES","NO")</x:f>
        <x:v>YES</x:v>
      </x:c>
      <x:c r="T6799" s="139" t="n">
        <x:f>IF(S6799="YES",R6799,-1E+99)</x:f>
        <x:v>32680.477739867376</x:v>
      </x:c>
    </x:row>
    <x:row r="6800">
      <x:c r="A6800" s="139"/>
      <x:c r="B6800" s="139"/>
      <x:c r="C6800" s="139"/>
      <x:c r="D6800" s="139"/>
      <x:c r="E6800" s="139"/>
      <x:c r="F6800" s="139"/>
      <x:c r="G6800" s="139"/>
      <x:c r="H6800" s="139"/>
      <x:c r="I6800" s="266" t="n">
        <x:f>INT((ROW()-ROW($I$46))/((CARROT_CAP+1)*(MESCLUN_CAP+1)))</x:f>
        <x:v>10</x:v>
      </x:c>
      <x:c r="J6800" s="266" t="n">
        <x:f>MOD(INT((ROW()-ROW($I$46))/(MESCLUN_CAP+1)),CARROT_CAP+1)</x:f>
        <x:v>7</x:v>
      </x:c>
      <x:c r="K6800" s="266" t="n">
        <x:f>MOD(ROW()-ROW($I$46),MESCLUN_CAP+1)</x:f>
        <x:v>27</x:v>
      </x:c>
      <x:c r="L6800" s="266" t="n">
        <x:f>SUM(I6800:K6800)</x:f>
        <x:v>44</x:v>
      </x:c>
      <x:c r="M6800" s="267" t="n">
        <x:f>I6800*TOMATO_HOURS*WEEKS*(1+TOMATO_DIM)^I6800+J6800*CARROT_HOURS*WEEKS*(1+CARROT_DIM)^J6800+K6800*MESCLUN_HOURS*WEEKS*(1+MESCLUN_DIM)^K6800</x:f>
        <x:v>4283.182986703397</x:v>
      </x:c>
      <x:c r="N6800" s="267" t="n">
        <x:f>MAX(M6800-FARMER_HOURS,0)/TEMP_HOURS_PER_WORKER</x:f>
        <x:v>2.4744326296551367</x:v>
      </x:c>
      <x:c r="O6800" s="268" t="n">
        <x:f>I6800*TOMATO_PRICE+J6800*CARROT_PRICE+K6800*MESCLUN_PRICE</x:f>
        <x:v>175558</x:v>
      </x:c>
      <x:c r="P6800" s="268" t="n">
        <x:f>I6800*TOMATO_FERTILIZER+J6800*CARROT_FERTILIZER+K6800*MESCLUN_FERTILIZER</x:f>
        <x:v>35640</x:v>
      </x:c>
      <x:c r="Q6800" s="268" t="n">
        <x:f>MIN(M6800,FARMER_HOURS)*FARMER_RATE+MAX(M6800-FARMER_HOURS,0)*TEMP_RATE</x:f>
        <x:v>86860.8157413784</x:v>
      </x:c>
      <x:c r="R6800" s="268" t="n">
        <x:f>O6800-P6800-Q6800-FIXED_COST</x:f>
        <x:v>33057.18425862159</x:v>
      </x:c>
      <x:c r="S6800" s="139" t="str">
        <x:f>IF(AND(L6800&lt;=TOTAL_BED_CAP,N6800&lt;=TEMP_WORKER_CAP),"YES","NO")</x:f>
        <x:v>YES</x:v>
      </x:c>
      <x:c r="T6800" s="139" t="n">
        <x:f>IF(S6800="YES",R6800,-1E+99)</x:f>
        <x:v>33057.18425862159</x:v>
      </x:c>
    </x:row>
    <x:row r="6801">
      <x:c r="A6801" s="139"/>
      <x:c r="B6801" s="139"/>
      <x:c r="C6801" s="139"/>
      <x:c r="D6801" s="139"/>
      <x:c r="E6801" s="139"/>
      <x:c r="F6801" s="139"/>
      <x:c r="G6801" s="139"/>
      <x:c r="H6801" s="139"/>
      <x:c r="I6801" s="266" t="n">
        <x:f>INT((ROW()-ROW($I$46))/((CARROT_CAP+1)*(MESCLUN_CAP+1)))</x:f>
        <x:v>10</x:v>
      </x:c>
      <x:c r="J6801" s="266" t="n">
        <x:f>MOD(INT((ROW()-ROW($I$46))/(MESCLUN_CAP+1)),CARROT_CAP+1)</x:f>
        <x:v>7</x:v>
      </x:c>
      <x:c r="K6801" s="266" t="n">
        <x:f>MOD(ROW()-ROW($I$46),MESCLUN_CAP+1)</x:f>
        <x:v>28</x:v>
      </x:c>
      <x:c r="L6801" s="266" t="n">
        <x:f>SUM(I6801:K6801)</x:f>
        <x:v>45</x:v>
      </x:c>
      <x:c r="M6801" s="267" t="n">
        <x:f>I6801*TOMATO_HOURS*WEEKS*(1+TOMATO_DIM)^I6801+J6801*CARROT_HOURS*WEEKS*(1+CARROT_DIM)^J6801+K6801*MESCLUN_HOURS*WEEKS*(1+MESCLUN_DIM)^K6801</x:f>
        <x:v>4368.1425249205495</x:v>
      </x:c>
      <x:c r="N6801" s="267" t="n">
        <x:f>MAX(M6801-FARMER_HOURS,0)/TEMP_HOURS_PER_WORKER</x:f>
        <x:v>2.533432308972604</x:v>
      </x:c>
      <x:c r="O6801" s="268" t="n">
        <x:f>I6801*TOMATO_PRICE+J6801*CARROT_PRICE+K6801*MESCLUN_PRICE</x:f>
        <x:v>178258</x:v>
      </x:c>
      <x:c r="P6801" s="268" t="n">
        <x:f>I6801*TOMATO_FERTILIZER+J6801*CARROT_FERTILIZER+K6801*MESCLUN_FERTILIZER</x:f>
        <x:v>36520</x:v>
      </x:c>
      <x:c r="Q6801" s="268" t="n">
        <x:f>MIN(M6801,FARMER_HOURS)*FARMER_RATE+MAX(M6801-FARMER_HOURS,0)*TEMP_RATE</x:f>
        <x:v>88335.80772431509</x:v>
      </x:c>
      <x:c r="R6801" s="268" t="n">
        <x:f>O6801-P6801-Q6801-FIXED_COST</x:f>
        <x:v>33402.19227568491</x:v>
      </x:c>
      <x:c r="S6801" s="139" t="str">
        <x:f>IF(AND(L6801&lt;=TOTAL_BED_CAP,N6801&lt;=TEMP_WORKER_CAP),"YES","NO")</x:f>
        <x:v>YES</x:v>
      </x:c>
      <x:c r="T6801" s="139" t="n">
        <x:f>IF(S6801="YES",R6801,-1E+99)</x:f>
        <x:v>33402.19227568491</x:v>
      </x:c>
    </x:row>
    <x:row r="6802">
      <x:c r="A6802" s="139"/>
      <x:c r="B6802" s="139"/>
      <x:c r="C6802" s="139"/>
      <x:c r="D6802" s="139"/>
      <x:c r="E6802" s="139"/>
      <x:c r="F6802" s="139"/>
      <x:c r="G6802" s="139"/>
      <x:c r="H6802" s="139"/>
      <x:c r="I6802" s="266" t="n">
        <x:f>INT((ROW()-ROW($I$46))/((CARROT_CAP+1)*(MESCLUN_CAP+1)))</x:f>
        <x:v>10</x:v>
      </x:c>
      <x:c r="J6802" s="266" t="n">
        <x:f>MOD(INT((ROW()-ROW($I$46))/(MESCLUN_CAP+1)),CARROT_CAP+1)</x:f>
        <x:v>7</x:v>
      </x:c>
      <x:c r="K6802" s="266" t="n">
        <x:f>MOD(ROW()-ROW($I$46),MESCLUN_CAP+1)</x:f>
        <x:v>29</x:v>
      </x:c>
      <x:c r="L6802" s="266" t="n">
        <x:f>SUM(I6802:K6802)</x:f>
        <x:v>46</x:v>
      </x:c>
      <x:c r="M6802" s="267" t="n">
        <x:f>I6802*TOMATO_HOURS*WEEKS*(1+TOMATO_DIM)^I6802+J6802*CARROT_HOURS*WEEKS*(1+CARROT_DIM)^J6802+K6802*MESCLUN_HOURS*WEEKS*(1+MESCLUN_DIM)^K6802</x:f>
        <x:v>4454.960553036203</x:v>
      </x:c>
      <x:c r="N6802" s="267" t="n">
        <x:f>MAX(M6802-FARMER_HOURS,0)/TEMP_HOURS_PER_WORKER</x:f>
        <x:v>2.5937226062751413</x:v>
      </x:c>
      <x:c r="O6802" s="268" t="n">
        <x:f>I6802*TOMATO_PRICE+J6802*CARROT_PRICE+K6802*MESCLUN_PRICE</x:f>
        <x:v>180958</x:v>
      </x:c>
      <x:c r="P6802" s="268" t="n">
        <x:f>I6802*TOMATO_FERTILIZER+J6802*CARROT_FERTILIZER+K6802*MESCLUN_FERTILIZER</x:f>
        <x:v>37400</x:v>
      </x:c>
      <x:c r="Q6802" s="268" t="n">
        <x:f>MIN(M6802,FARMER_HOURS)*FARMER_RATE+MAX(M6802-FARMER_HOURS,0)*TEMP_RATE</x:f>
        <x:v>89843.06515687853</x:v>
      </x:c>
      <x:c r="R6802" s="268" t="n">
        <x:f>O6802-P6802-Q6802-FIXED_COST</x:f>
        <x:v>33714.934843121475</x:v>
      </x:c>
      <x:c r="S6802" s="139" t="str">
        <x:f>IF(AND(L6802&lt;=TOTAL_BED_CAP,N6802&lt;=TEMP_WORKER_CAP),"YES","NO")</x:f>
        <x:v>YES</x:v>
      </x:c>
      <x:c r="T6802" s="139" t="n">
        <x:f>IF(S6802="YES",R6802,-1E+99)</x:f>
        <x:v>33714.934843121475</x:v>
      </x:c>
    </x:row>
    <x:row r="6803">
      <x:c r="A6803" s="139"/>
      <x:c r="B6803" s="139"/>
      <x:c r="C6803" s="139"/>
      <x:c r="D6803" s="139"/>
      <x:c r="E6803" s="139"/>
      <x:c r="F6803" s="139"/>
      <x:c r="G6803" s="139"/>
      <x:c r="H6803" s="139"/>
      <x:c r="I6803" s="266" t="n">
        <x:f>INT((ROW()-ROW($I$46))/((CARROT_CAP+1)*(MESCLUN_CAP+1)))</x:f>
        <x:v>10</x:v>
      </x:c>
      <x:c r="J6803" s="266" t="n">
        <x:f>MOD(INT((ROW()-ROW($I$46))/(MESCLUN_CAP+1)),CARROT_CAP+1)</x:f>
        <x:v>7</x:v>
      </x:c>
      <x:c r="K6803" s="266" t="n">
        <x:f>MOD(ROW()-ROW($I$46),MESCLUN_CAP+1)</x:f>
        <x:v>30</x:v>
      </x:c>
      <x:c r="L6803" s="266" t="n">
        <x:f>SUM(I6803:K6803)</x:f>
        <x:v>47</x:v>
      </x:c>
      <x:c r="M6803" s="267" t="n">
        <x:f>I6803*TOMATO_HOURS*WEEKS*(1+TOMATO_DIM)^I6803+J6803*CARROT_HOURS*WEEKS*(1+CARROT_DIM)^J6803+K6803*MESCLUN_HOURS*WEEKS*(1+MESCLUN_DIM)^K6803</x:f>
        <x:v>4543.670258369973</x:v>
      </x:c>
      <x:c r="N6803" s="267" t="n">
        <x:f>MAX(M6803-FARMER_HOURS,0)/TEMP_HOURS_PER_WORKER</x:f>
        <x:v>2.6553265683124816</x:v>
      </x:c>
      <x:c r="O6803" s="268" t="n">
        <x:f>I6803*TOMATO_PRICE+J6803*CARROT_PRICE+K6803*MESCLUN_PRICE</x:f>
        <x:v>183658</x:v>
      </x:c>
      <x:c r="P6803" s="268" t="n">
        <x:f>I6803*TOMATO_FERTILIZER+J6803*CARROT_FERTILIZER+K6803*MESCLUN_FERTILIZER</x:f>
        <x:v>38280</x:v>
      </x:c>
      <x:c r="Q6803" s="268" t="n">
        <x:f>MIN(M6803,FARMER_HOURS)*FARMER_RATE+MAX(M6803-FARMER_HOURS,0)*TEMP_RATE</x:f>
        <x:v>91383.16420781203</x:v>
      </x:c>
      <x:c r="R6803" s="268" t="n">
        <x:f>O6803-P6803-Q6803-FIXED_COST</x:f>
        <x:v>33994.835792187965</x:v>
      </x:c>
      <x:c r="S6803" s="139" t="str">
        <x:f>IF(AND(L6803&lt;=TOTAL_BED_CAP,N6803&lt;=TEMP_WORKER_CAP),"YES","NO")</x:f>
        <x:v>YES</x:v>
      </x:c>
      <x:c r="T6803" s="139" t="n">
        <x:f>IF(S6803="YES",R6803,-1E+99)</x:f>
        <x:v>33994.835792187965</x:v>
      </x:c>
    </x:row>
    <x:row r="6804">
      <x:c r="A6804" s="139"/>
      <x:c r="B6804" s="139"/>
      <x:c r="C6804" s="139"/>
      <x:c r="D6804" s="139"/>
      <x:c r="E6804" s="139"/>
      <x:c r="F6804" s="139"/>
      <x:c r="G6804" s="139"/>
      <x:c r="H6804" s="139"/>
      <x:c r="I6804" s="266" t="n">
        <x:f>INT((ROW()-ROW($I$46))/((CARROT_CAP+1)*(MESCLUN_CAP+1)))</x:f>
        <x:v>10</x:v>
      </x:c>
      <x:c r="J6804" s="266" t="n">
        <x:f>MOD(INT((ROW()-ROW($I$46))/(MESCLUN_CAP+1)),CARROT_CAP+1)</x:f>
        <x:v>8</x:v>
      </x:c>
      <x:c r="K6804" s="266" t="n">
        <x:f>MOD(ROW()-ROW($I$46),MESCLUN_CAP+1)</x:f>
        <x:v>0</x:v>
      </x:c>
      <x:c r="L6804" s="266" t="n">
        <x:f>SUM(I6804:K6804)</x:f>
        <x:v>18</x:v>
      </x:c>
      <x:c r="M6804" s="267" t="n">
        <x:f>I6804*TOMATO_HOURS*WEEKS*(1+TOMATO_DIM)^I6804+J6804*CARROT_HOURS*WEEKS*(1+CARROT_DIM)^J6804+K6804*MESCLUN_HOURS*WEEKS*(1+MESCLUN_DIM)^K6804</x:f>
        <x:v>2626.784909492382</x:v>
      </x:c>
      <x:c r="N6804" s="267" t="n">
        <x:f>MAX(M6804-FARMER_HOURS,0)/TEMP_HOURS_PER_WORKER</x:f>
        <x:v>1.3241561871474876</x:v>
      </x:c>
      <x:c r="O6804" s="268" t="n">
        <x:f>I6804*TOMATO_PRICE+J6804*CARROT_PRICE+K6804*MESCLUN_PRICE</x:f>
        <x:v>104752</x:v>
      </x:c>
      <x:c r="P6804" s="268" t="n">
        <x:f>I6804*TOMATO_FERTILIZER+J6804*CARROT_FERTILIZER+K6804*MESCLUN_FERTILIZER</x:f>
        <x:v>12320</x:v>
      </x:c>
      <x:c r="Q6804" s="268" t="n">
        <x:f>MIN(M6804,FARMER_HOURS)*FARMER_RATE+MAX(M6804-FARMER_HOURS,0)*TEMP_RATE</x:f>
        <x:v>58103.90467868719</x:v>
      </x:c>
      <x:c r="R6804" s="268" t="n">
        <x:f>O6804-P6804-Q6804-FIXED_COST</x:f>
        <x:v>14328.095321312809</x:v>
      </x:c>
      <x:c r="S6804" s="139" t="str">
        <x:f>IF(AND(L6804&lt;=TOTAL_BED_CAP,N6804&lt;=TEMP_WORKER_CAP),"YES","NO")</x:f>
        <x:v>YES</x:v>
      </x:c>
      <x:c r="T6804" s="139" t="n">
        <x:f>IF(S6804="YES",R6804,-1E+99)</x:f>
        <x:v>14328.095321312809</x:v>
      </x:c>
    </x:row>
    <x:row r="6805">
      <x:c r="A6805" s="139"/>
      <x:c r="B6805" s="139"/>
      <x:c r="C6805" s="139"/>
      <x:c r="D6805" s="139"/>
      <x:c r="E6805" s="139"/>
      <x:c r="F6805" s="139"/>
      <x:c r="G6805" s="139"/>
      <x:c r="H6805" s="139"/>
      <x:c r="I6805" s="266" t="n">
        <x:f>INT((ROW()-ROW($I$46))/((CARROT_CAP+1)*(MESCLUN_CAP+1)))</x:f>
        <x:v>10</x:v>
      </x:c>
      <x:c r="J6805" s="266" t="n">
        <x:f>MOD(INT((ROW()-ROW($I$46))/(MESCLUN_CAP+1)),CARROT_CAP+1)</x:f>
        <x:v>8</x:v>
      </x:c>
      <x:c r="K6805" s="266" t="n">
        <x:f>MOD(ROW()-ROW($I$46),MESCLUN_CAP+1)</x:f>
        <x:v>1</x:v>
      </x:c>
      <x:c r="L6805" s="266" t="n">
        <x:f>SUM(I6805:K6805)</x:f>
        <x:v>19</x:v>
      </x:c>
      <x:c r="M6805" s="267" t="n">
        <x:f>I6805*TOMATO_HOURS*WEEKS*(1+TOMATO_DIM)^I6805+J6805*CARROT_HOURS*WEEKS*(1+CARROT_DIM)^J6805+K6805*MESCLUN_HOURS*WEEKS*(1+MESCLUN_DIM)^K6805</x:f>
        <x:v>2672.347409492382</x:v>
      </x:c>
      <x:c r="N6805" s="267" t="n">
        <x:f>MAX(M6805-FARMER_HOURS,0)/TEMP_HOURS_PER_WORKER</x:f>
        <x:v>1.3557968121474877</x:v>
      </x:c>
      <x:c r="O6805" s="268" t="n">
        <x:f>I6805*TOMATO_PRICE+J6805*CARROT_PRICE+K6805*MESCLUN_PRICE</x:f>
        <x:v>107452</x:v>
      </x:c>
      <x:c r="P6805" s="268" t="n">
        <x:f>I6805*TOMATO_FERTILIZER+J6805*CARROT_FERTILIZER+K6805*MESCLUN_FERTILIZER</x:f>
        <x:v>13200</x:v>
      </x:c>
      <x:c r="Q6805" s="268" t="n">
        <x:f>MIN(M6805,FARMER_HOURS)*FARMER_RATE+MAX(M6805-FARMER_HOURS,0)*TEMP_RATE</x:f>
        <x:v>58894.92030368719</x:v>
      </x:c>
      <x:c r="R6805" s="268" t="n">
        <x:f>O6805-P6805-Q6805-FIXED_COST</x:f>
        <x:v>15357.079696312809</x:v>
      </x:c>
      <x:c r="S6805" s="139" t="str">
        <x:f>IF(AND(L6805&lt;=TOTAL_BED_CAP,N6805&lt;=TEMP_WORKER_CAP),"YES","NO")</x:f>
        <x:v>YES</x:v>
      </x:c>
      <x:c r="T6805" s="139" t="n">
        <x:f>IF(S6805="YES",R6805,-1E+99)</x:f>
        <x:v>15357.079696312809</x:v>
      </x:c>
    </x:row>
    <x:row r="6806">
      <x:c r="A6806" s="139"/>
      <x:c r="B6806" s="139"/>
      <x:c r="C6806" s="139"/>
      <x:c r="D6806" s="139"/>
      <x:c r="E6806" s="139"/>
      <x:c r="F6806" s="139"/>
      <x:c r="G6806" s="139"/>
      <x:c r="H6806" s="139"/>
      <x:c r="I6806" s="266" t="n">
        <x:f>INT((ROW()-ROW($I$46))/((CARROT_CAP+1)*(MESCLUN_CAP+1)))</x:f>
        <x:v>10</x:v>
      </x:c>
      <x:c r="J6806" s="266" t="n">
        <x:f>MOD(INT((ROW()-ROW($I$46))/(MESCLUN_CAP+1)),CARROT_CAP+1)</x:f>
        <x:v>8</x:v>
      </x:c>
      <x:c r="K6806" s="266" t="n">
        <x:f>MOD(ROW()-ROW($I$46),MESCLUN_CAP+1)</x:f>
        <x:v>2</x:v>
      </x:c>
      <x:c r="L6806" s="266" t="n">
        <x:f>SUM(I6806:K6806)</x:f>
        <x:v>20</x:v>
      </x:c>
      <x:c r="M6806" s="267" t="n">
        <x:f>I6806*TOMATO_HOURS*WEEKS*(1+TOMATO_DIM)^I6806+J6806*CARROT_HOURS*WEEKS*(1+CARROT_DIM)^J6806+K6806*MESCLUN_HOURS*WEEKS*(1+MESCLUN_DIM)^K6806</x:f>
        <x:v>2719.048971992382</x:v>
      </x:c>
      <x:c r="N6806" s="267" t="n">
        <x:f>MAX(M6806-FARMER_HOURS,0)/TEMP_HOURS_PER_WORKER</x:f>
        <x:v>1.3882284527724875</x:v>
      </x:c>
      <x:c r="O6806" s="268" t="n">
        <x:f>I6806*TOMATO_PRICE+J6806*CARROT_PRICE+K6806*MESCLUN_PRICE</x:f>
        <x:v>110152</x:v>
      </x:c>
      <x:c r="P6806" s="268" t="n">
        <x:f>I6806*TOMATO_FERTILIZER+J6806*CARROT_FERTILIZER+K6806*MESCLUN_FERTILIZER</x:f>
        <x:v>14080</x:v>
      </x:c>
      <x:c r="Q6806" s="268" t="n">
        <x:f>MIN(M6806,FARMER_HOURS)*FARMER_RATE+MAX(M6806-FARMER_HOURS,0)*TEMP_RATE</x:f>
        <x:v>59705.71131931219</x:v>
      </x:c>
      <x:c r="R6806" s="268" t="n">
        <x:f>O6806-P6806-Q6806-FIXED_COST</x:f>
        <x:v>16366.288680687809</x:v>
      </x:c>
      <x:c r="S6806" s="139" t="str">
        <x:f>IF(AND(L6806&lt;=TOTAL_BED_CAP,N6806&lt;=TEMP_WORKER_CAP),"YES","NO")</x:f>
        <x:v>YES</x:v>
      </x:c>
      <x:c r="T6806" s="139" t="n">
        <x:f>IF(S6806="YES",R6806,-1E+99)</x:f>
        <x:v>16366.288680687809</x:v>
      </x:c>
    </x:row>
    <x:row r="6807">
      <x:c r="A6807" s="139"/>
      <x:c r="B6807" s="139"/>
      <x:c r="C6807" s="139"/>
      <x:c r="D6807" s="139"/>
      <x:c r="E6807" s="139"/>
      <x:c r="F6807" s="139"/>
      <x:c r="G6807" s="139"/>
      <x:c r="H6807" s="139"/>
      <x:c r="I6807" s="266" t="n">
        <x:f>INT((ROW()-ROW($I$46))/((CARROT_CAP+1)*(MESCLUN_CAP+1)))</x:f>
        <x:v>10</x:v>
      </x:c>
      <x:c r="J6807" s="266" t="n">
        <x:f>MOD(INT((ROW()-ROW($I$46))/(MESCLUN_CAP+1)),CARROT_CAP+1)</x:f>
        <x:v>8</x:v>
      </x:c>
      <x:c r="K6807" s="266" t="n">
        <x:f>MOD(ROW()-ROW($I$46),MESCLUN_CAP+1)</x:f>
        <x:v>3</x:v>
      </x:c>
      <x:c r="L6807" s="266" t="n">
        <x:f>SUM(I6807:K6807)</x:f>
        <x:v>21</x:v>
      </x:c>
      <x:c r="M6807" s="267" t="n">
        <x:f>I6807*TOMATO_HOURS*WEEKS*(1+TOMATO_DIM)^I6807+J6807*CARROT_HOURS*WEEKS*(1+CARROT_DIM)^J6807+K6807*MESCLUN_HOURS*WEEKS*(1+MESCLUN_DIM)^K6807</x:f>
        <x:v>2766.910954414257</x:v>
      </x:c>
      <x:c r="N6807" s="267" t="n">
        <x:f>MAX(M6807-FARMER_HOURS,0)/TEMP_HOURS_PER_WORKER</x:f>
        <x:v>1.4214659405654564</x:v>
      </x:c>
      <x:c r="O6807" s="268" t="n">
        <x:f>I6807*TOMATO_PRICE+J6807*CARROT_PRICE+K6807*MESCLUN_PRICE</x:f>
        <x:v>112852</x:v>
      </x:c>
      <x:c r="P6807" s="268" t="n">
        <x:f>I6807*TOMATO_FERTILIZER+J6807*CARROT_FERTILIZER+K6807*MESCLUN_FERTILIZER</x:f>
        <x:v>14960</x:v>
      </x:c>
      <x:c r="Q6807" s="268" t="n">
        <x:f>MIN(M6807,FARMER_HOURS)*FARMER_RATE+MAX(M6807-FARMER_HOURS,0)*TEMP_RATE</x:f>
        <x:v>60536.6485141364</x:v>
      </x:c>
      <x:c r="R6807" s="268" t="n">
        <x:f>O6807-P6807-Q6807-FIXED_COST</x:f>
        <x:v>17355.351485863597</x:v>
      </x:c>
      <x:c r="S6807" s="139" t="str">
        <x:f>IF(AND(L6807&lt;=TOTAL_BED_CAP,N6807&lt;=TEMP_WORKER_CAP),"YES","NO")</x:f>
        <x:v>YES</x:v>
      </x:c>
      <x:c r="T6807" s="139" t="n">
        <x:f>IF(S6807="YES",R6807,-1E+99)</x:f>
        <x:v>17355.351485863597</x:v>
      </x:c>
    </x:row>
    <x:row r="6808">
      <x:c r="A6808" s="139"/>
      <x:c r="B6808" s="139"/>
      <x:c r="C6808" s="139"/>
      <x:c r="D6808" s="139"/>
      <x:c r="E6808" s="139"/>
      <x:c r="F6808" s="139"/>
      <x:c r="G6808" s="139"/>
      <x:c r="H6808" s="139"/>
      <x:c r="I6808" s="266" t="n">
        <x:f>INT((ROW()-ROW($I$46))/((CARROT_CAP+1)*(MESCLUN_CAP+1)))</x:f>
        <x:v>10</x:v>
      </x:c>
      <x:c r="J6808" s="266" t="n">
        <x:f>MOD(INT((ROW()-ROW($I$46))/(MESCLUN_CAP+1)),CARROT_CAP+1)</x:f>
        <x:v>8</x:v>
      </x:c>
      <x:c r="K6808" s="266" t="n">
        <x:f>MOD(ROW()-ROW($I$46),MESCLUN_CAP+1)</x:f>
        <x:v>4</x:v>
      </x:c>
      <x:c r="L6808" s="266" t="n">
        <x:f>SUM(I6808:K6808)</x:f>
        <x:v>22</x:v>
      </x:c>
      <x:c r="M6808" s="267" t="n">
        <x:f>I6808*TOMATO_HOURS*WEEKS*(1+TOMATO_DIM)^I6808+J6808*CARROT_HOURS*WEEKS*(1+CARROT_DIM)^J6808+K6808*MESCLUN_HOURS*WEEKS*(1+MESCLUN_DIM)^K6808</x:f>
        <x:v>2815.9550701369135</x:v>
      </x:c>
      <x:c r="N6808" s="267" t="n">
        <x:f>MAX(M6808-FARMER_HOURS,0)/TEMP_HOURS_PER_WORKER</x:f>
        <x:v>1.4555243542617455</x:v>
      </x:c>
      <x:c r="O6808" s="268" t="n">
        <x:f>I6808*TOMATO_PRICE+J6808*CARROT_PRICE+K6808*MESCLUN_PRICE</x:f>
        <x:v>115552</x:v>
      </x:c>
      <x:c r="P6808" s="268" t="n">
        <x:f>I6808*TOMATO_FERTILIZER+J6808*CARROT_FERTILIZER+K6808*MESCLUN_FERTILIZER</x:f>
        <x:v>15840</x:v>
      </x:c>
      <x:c r="Q6808" s="268" t="n">
        <x:f>MIN(M6808,FARMER_HOURS)*FARMER_RATE+MAX(M6808-FARMER_HOURS,0)*TEMP_RATE</x:f>
        <x:v>61388.10885654364</x:v>
      </x:c>
      <x:c r="R6808" s="268" t="n">
        <x:f>O6808-P6808-Q6808-FIXED_COST</x:f>
        <x:v>18323.891143456363</x:v>
      </x:c>
      <x:c r="S6808" s="139" t="str">
        <x:f>IF(AND(L6808&lt;=TOTAL_BED_CAP,N6808&lt;=TEMP_WORKER_CAP),"YES","NO")</x:f>
        <x:v>YES</x:v>
      </x:c>
      <x:c r="T6808" s="139" t="n">
        <x:f>IF(S6808="YES",R6808,-1E+99)</x:f>
        <x:v>18323.891143456363</x:v>
      </x:c>
    </x:row>
    <x:row r="6809">
      <x:c r="A6809" s="139"/>
      <x:c r="B6809" s="139"/>
      <x:c r="C6809" s="139"/>
      <x:c r="D6809" s="139"/>
      <x:c r="E6809" s="139"/>
      <x:c r="F6809" s="139"/>
      <x:c r="G6809" s="139"/>
      <x:c r="H6809" s="139"/>
      <x:c r="I6809" s="266" t="n">
        <x:f>INT((ROW()-ROW($I$46))/((CARROT_CAP+1)*(MESCLUN_CAP+1)))</x:f>
        <x:v>10</x:v>
      </x:c>
      <x:c r="J6809" s="266" t="n">
        <x:f>MOD(INT((ROW()-ROW($I$46))/(MESCLUN_CAP+1)),CARROT_CAP+1)</x:f>
        <x:v>8</x:v>
      </x:c>
      <x:c r="K6809" s="266" t="n">
        <x:f>MOD(ROW()-ROW($I$46),MESCLUN_CAP+1)</x:f>
        <x:v>5</x:v>
      </x:c>
      <x:c r="L6809" s="266" t="n">
        <x:f>SUM(I6809:K6809)</x:f>
        <x:v>23</x:v>
      </x:c>
      <x:c r="M6809" s="267" t="n">
        <x:f>I6809*TOMATO_HOURS*WEEKS*(1+TOMATO_DIM)^I6809+J6809*CARROT_HOURS*WEEKS*(1+CARROT_DIM)^J6809+K6809*MESCLUN_HOURS*WEEKS*(1+MESCLUN_DIM)^K6809</x:f>
        <x:v>2866.203394058117</x:v>
      </x:c>
      <x:c r="N6809" s="267" t="n">
        <x:f>MAX(M6809-FARMER_HOURS,0)/TEMP_HOURS_PER_WORKER</x:f>
        <x:v>1.49041902365147</x:v>
      </x:c>
      <x:c r="O6809" s="268" t="n">
        <x:f>I6809*TOMATO_PRICE+J6809*CARROT_PRICE+K6809*MESCLUN_PRICE</x:f>
        <x:v>118252</x:v>
      </x:c>
      <x:c r="P6809" s="268" t="n">
        <x:f>I6809*TOMATO_FERTILIZER+J6809*CARROT_FERTILIZER+K6809*MESCLUN_FERTILIZER</x:f>
        <x:v>16720</x:v>
      </x:c>
      <x:c r="Q6809" s="268" t="n">
        <x:f>MIN(M6809,FARMER_HOURS)*FARMER_RATE+MAX(M6809-FARMER_HOURS,0)*TEMP_RATE</x:f>
        <x:v>62260.47559128675</x:v>
      </x:c>
      <x:c r="R6809" s="268" t="n">
        <x:f>O6809-P6809-Q6809-FIXED_COST</x:f>
        <x:v>19271.524408713252</x:v>
      </x:c>
      <x:c r="S6809" s="139" t="str">
        <x:f>IF(AND(L6809&lt;=TOTAL_BED_CAP,N6809&lt;=TEMP_WORKER_CAP),"YES","NO")</x:f>
        <x:v>YES</x:v>
      </x:c>
      <x:c r="T6809" s="139" t="n">
        <x:f>IF(S6809="YES",R6809,-1E+99)</x:f>
        <x:v>19271.524408713252</x:v>
      </x:c>
    </x:row>
    <x:row r="6810">
      <x:c r="A6810" s="139"/>
      <x:c r="B6810" s="139"/>
      <x:c r="C6810" s="139"/>
      <x:c r="D6810" s="139"/>
      <x:c r="E6810" s="139"/>
      <x:c r="F6810" s="139"/>
      <x:c r="G6810" s="139"/>
      <x:c r="H6810" s="139"/>
      <x:c r="I6810" s="266" t="n">
        <x:f>INT((ROW()-ROW($I$46))/((CARROT_CAP+1)*(MESCLUN_CAP+1)))</x:f>
        <x:v>10</x:v>
      </x:c>
      <x:c r="J6810" s="266" t="n">
        <x:f>MOD(INT((ROW()-ROW($I$46))/(MESCLUN_CAP+1)),CARROT_CAP+1)</x:f>
        <x:v>8</x:v>
      </x:c>
      <x:c r="K6810" s="266" t="n">
        <x:f>MOD(ROW()-ROW($I$46),MESCLUN_CAP+1)</x:f>
        <x:v>6</x:v>
      </x:c>
      <x:c r="L6810" s="266" t="n">
        <x:f>SUM(I6810:K6810)</x:f>
        <x:v>24</x:v>
      </x:c>
      <x:c r="M6810" s="267" t="n">
        <x:f>I6810*TOMATO_HOURS*WEEKS*(1+TOMATO_DIM)^I6810+J6810*CARROT_HOURS*WEEKS*(1+CARROT_DIM)^J6810+K6810*MESCLUN_HOURS*WEEKS*(1+MESCLUN_DIM)^K6810</x:f>
        <x:v>2917.67836823975</x:v>
      </x:c>
      <x:c r="N6810" s="267" t="n">
        <x:f>MAX(M6810-FARMER_HOURS,0)/TEMP_HOURS_PER_WORKER</x:f>
        <x:v>1.5261655334998263</x:v>
      </x:c>
      <x:c r="O6810" s="268" t="n">
        <x:f>I6810*TOMATO_PRICE+J6810*CARROT_PRICE+K6810*MESCLUN_PRICE</x:f>
        <x:v>120952</x:v>
      </x:c>
      <x:c r="P6810" s="268" t="n">
        <x:f>I6810*TOMATO_FERTILIZER+J6810*CARROT_FERTILIZER+K6810*MESCLUN_FERTILIZER</x:f>
        <x:v>17600</x:v>
      </x:c>
      <x:c r="Q6810" s="268" t="n">
        <x:f>MIN(M6810,FARMER_HOURS)*FARMER_RATE+MAX(M6810-FARMER_HOURS,0)*TEMP_RATE</x:f>
        <x:v>63154.13833749566</x:v>
      </x:c>
      <x:c r="R6810" s="268" t="n">
        <x:f>O6810-P6810-Q6810-FIXED_COST</x:f>
        <x:v>20197.861662504343</x:v>
      </x:c>
      <x:c r="S6810" s="139" t="str">
        <x:f>IF(AND(L6810&lt;=TOTAL_BED_CAP,N6810&lt;=TEMP_WORKER_CAP),"YES","NO")</x:f>
        <x:v>YES</x:v>
      </x:c>
      <x:c r="T6810" s="139" t="n">
        <x:f>IF(S6810="YES",R6810,-1E+99)</x:f>
        <x:v>20197.861662504343</x:v>
      </x:c>
    </x:row>
    <x:row r="6811">
      <x:c r="A6811" s="139"/>
      <x:c r="B6811" s="139"/>
      <x:c r="C6811" s="139"/>
      <x:c r="D6811" s="139"/>
      <x:c r="E6811" s="139"/>
      <x:c r="F6811" s="139"/>
      <x:c r="G6811" s="139"/>
      <x:c r="H6811" s="139"/>
      <x:c r="I6811" s="266" t="n">
        <x:f>INT((ROW()-ROW($I$46))/((CARROT_CAP+1)*(MESCLUN_CAP+1)))</x:f>
        <x:v>10</x:v>
      </x:c>
      <x:c r="J6811" s="266" t="n">
        <x:f>MOD(INT((ROW()-ROW($I$46))/(MESCLUN_CAP+1)),CARROT_CAP+1)</x:f>
        <x:v>8</x:v>
      </x:c>
      <x:c r="K6811" s="266" t="n">
        <x:f>MOD(ROW()-ROW($I$46),MESCLUN_CAP+1)</x:f>
        <x:v>7</x:v>
      </x:c>
      <x:c r="L6811" s="266" t="n">
        <x:f>SUM(I6811:K6811)</x:f>
        <x:v>25</x:v>
      </x:c>
      <x:c r="M6811" s="267" t="n">
        <x:f>I6811*TOMATO_HOURS*WEEKS*(1+TOMATO_DIM)^I6811+J6811*CARROT_HOURS*WEEKS*(1+CARROT_DIM)^J6811+K6811*MESCLUN_HOURS*WEEKS*(1+MESCLUN_DIM)^K6811</x:f>
        <x:v>2970.4028076377103</x:v>
      </x:c>
      <x:c r="N6811" s="267" t="n">
        <x:f>MAX(M6811-FARMER_HOURS,0)/TEMP_HOURS_PER_WORKER</x:f>
        <x:v>1.5627797275261877</x:v>
      </x:c>
      <x:c r="O6811" s="268" t="n">
        <x:f>I6811*TOMATO_PRICE+J6811*CARROT_PRICE+K6811*MESCLUN_PRICE</x:f>
        <x:v>123652</x:v>
      </x:c>
      <x:c r="P6811" s="268" t="n">
        <x:f>I6811*TOMATO_FERTILIZER+J6811*CARROT_FERTILIZER+K6811*MESCLUN_FERTILIZER</x:f>
        <x:v>18480</x:v>
      </x:c>
      <x:c r="Q6811" s="268" t="n">
        <x:f>MIN(M6811,FARMER_HOURS)*FARMER_RATE+MAX(M6811-FARMER_HOURS,0)*TEMP_RATE</x:f>
        <x:v>64069.493188154695</x:v>
      </x:c>
      <x:c r="R6811" s="268" t="n">
        <x:f>O6811-P6811-Q6811-FIXED_COST</x:f>
        <x:v>21102.506811845305</x:v>
      </x:c>
      <x:c r="S6811" s="139" t="str">
        <x:f>IF(AND(L6811&lt;=TOTAL_BED_CAP,N6811&lt;=TEMP_WORKER_CAP),"YES","NO")</x:f>
        <x:v>YES</x:v>
      </x:c>
      <x:c r="T6811" s="139" t="n">
        <x:f>IF(S6811="YES",R6811,-1E+99)</x:f>
        <x:v>21102.506811845305</x:v>
      </x:c>
    </x:row>
    <x:row r="6812">
      <x:c r="A6812" s="139"/>
      <x:c r="B6812" s="139"/>
      <x:c r="C6812" s="139"/>
      <x:c r="D6812" s="139"/>
      <x:c r="E6812" s="139"/>
      <x:c r="F6812" s="139"/>
      <x:c r="G6812" s="139"/>
      <x:c r="H6812" s="139"/>
      <x:c r="I6812" s="266" t="n">
        <x:f>INT((ROW()-ROW($I$46))/((CARROT_CAP+1)*(MESCLUN_CAP+1)))</x:f>
        <x:v>10</x:v>
      </x:c>
      <x:c r="J6812" s="266" t="n">
        <x:f>MOD(INT((ROW()-ROW($I$46))/(MESCLUN_CAP+1)),CARROT_CAP+1)</x:f>
        <x:v>8</x:v>
      </x:c>
      <x:c r="K6812" s="266" t="n">
        <x:f>MOD(ROW()-ROW($I$46),MESCLUN_CAP+1)</x:f>
        <x:v>8</x:v>
      </x:c>
      <x:c r="L6812" s="266" t="n">
        <x:f>SUM(I6812:K6812)</x:f>
        <x:v>26</x:v>
      </x:c>
      <x:c r="M6812" s="267" t="n">
        <x:f>I6812*TOMATO_HOURS*WEEKS*(1+TOMATO_DIM)^I6812+J6812*CARROT_HOURS*WEEKS*(1+CARROT_DIM)^J6812+K6812*MESCLUN_HOURS*WEEKS*(1+MESCLUN_DIM)^K6812</x:f>
        <x:v>3024.3999059176904</x:v>
      </x:c>
      <x:c r="N6812" s="267" t="n">
        <x:f>MAX(M6812-FARMER_HOURS,0)/TEMP_HOURS_PER_WORKER</x:f>
        <x:v>1.6002777124428404</x:v>
      </x:c>
      <x:c r="O6812" s="268" t="n">
        <x:f>I6812*TOMATO_PRICE+J6812*CARROT_PRICE+K6812*MESCLUN_PRICE</x:f>
        <x:v>126352</x:v>
      </x:c>
      <x:c r="P6812" s="268" t="n">
        <x:f>I6812*TOMATO_FERTILIZER+J6812*CARROT_FERTILIZER+K6812*MESCLUN_FERTILIZER</x:f>
        <x:v>19360</x:v>
      </x:c>
      <x:c r="Q6812" s="268" t="n">
        <x:f>MIN(M6812,FARMER_HOURS)*FARMER_RATE+MAX(M6812-FARMER_HOURS,0)*TEMP_RATE</x:f>
        <x:v>65006.942811071014</x:v>
      </x:c>
      <x:c r="R6812" s="268" t="n">
        <x:f>O6812-P6812-Q6812-FIXED_COST</x:f>
        <x:v>21985.057188928986</x:v>
      </x:c>
      <x:c r="S6812" s="139" t="str">
        <x:f>IF(AND(L6812&lt;=TOTAL_BED_CAP,N6812&lt;=TEMP_WORKER_CAP),"YES","NO")</x:f>
        <x:v>YES</x:v>
      </x:c>
      <x:c r="T6812" s="139" t="n">
        <x:f>IF(S6812="YES",R6812,-1E+99)</x:f>
        <x:v>21985.057188928986</x:v>
      </x:c>
    </x:row>
    <x:row r="6813">
      <x:c r="A6813" s="139"/>
      <x:c r="B6813" s="139"/>
      <x:c r="C6813" s="139"/>
      <x:c r="D6813" s="139"/>
      <x:c r="E6813" s="139"/>
      <x:c r="F6813" s="139"/>
      <x:c r="G6813" s="139"/>
      <x:c r="H6813" s="139"/>
      <x:c r="I6813" s="266" t="n">
        <x:f>INT((ROW()-ROW($I$46))/((CARROT_CAP+1)*(MESCLUN_CAP+1)))</x:f>
        <x:v>10</x:v>
      </x:c>
      <x:c r="J6813" s="266" t="n">
        <x:f>MOD(INT((ROW()-ROW($I$46))/(MESCLUN_CAP+1)),CARROT_CAP+1)</x:f>
        <x:v>8</x:v>
      </x:c>
      <x:c r="K6813" s="266" t="n">
        <x:f>MOD(ROW()-ROW($I$46),MESCLUN_CAP+1)</x:f>
        <x:v>9</x:v>
      </x:c>
      <x:c r="L6813" s="266" t="n">
        <x:f>SUM(I6813:K6813)</x:f>
        <x:v>27</x:v>
      </x:c>
      <x:c r="M6813" s="267" t="n">
        <x:f>I6813*TOMATO_HOURS*WEEKS*(1+TOMATO_DIM)^I6813+J6813*CARROT_HOURS*WEEKS*(1+CARROT_DIM)^J6813+K6813*MESCLUN_HOURS*WEEKS*(1+MESCLUN_DIM)^K6813</x:f>
        <x:v>3079.693241358085</x:v>
      </x:c>
      <x:c r="N6813" s="267" t="n">
        <x:f>MAX(M6813-FARMER_HOURS,0)/TEMP_HOURS_PER_WORKER</x:f>
        <x:v>1.6386758620542257</x:v>
      </x:c>
      <x:c r="O6813" s="268" t="n">
        <x:f>I6813*TOMATO_PRICE+J6813*CARROT_PRICE+K6813*MESCLUN_PRICE</x:f>
        <x:v>129052</x:v>
      </x:c>
      <x:c r="P6813" s="268" t="n">
        <x:f>I6813*TOMATO_FERTILIZER+J6813*CARROT_FERTILIZER+K6813*MESCLUN_FERTILIZER</x:f>
        <x:v>20240</x:v>
      </x:c>
      <x:c r="Q6813" s="268" t="n">
        <x:f>MIN(M6813,FARMER_HOURS)*FARMER_RATE+MAX(M6813-FARMER_HOURS,0)*TEMP_RATE</x:f>
        <x:v>65966.89655135563</x:v>
      </x:c>
      <x:c r="R6813" s="268" t="n">
        <x:f>O6813-P6813-Q6813-FIXED_COST</x:f>
        <x:v>22845.103448644368</x:v>
      </x:c>
      <x:c r="S6813" s="139" t="str">
        <x:f>IF(AND(L6813&lt;=TOTAL_BED_CAP,N6813&lt;=TEMP_WORKER_CAP),"YES","NO")</x:f>
        <x:v>YES</x:v>
      </x:c>
      <x:c r="T6813" s="139" t="n">
        <x:f>IF(S6813="YES",R6813,-1E+99)</x:f>
        <x:v>22845.103448644368</x:v>
      </x:c>
    </x:row>
    <x:row r="6814">
      <x:c r="A6814" s="139"/>
      <x:c r="B6814" s="139"/>
      <x:c r="C6814" s="139"/>
      <x:c r="D6814" s="139"/>
      <x:c r="E6814" s="139"/>
      <x:c r="F6814" s="139"/>
      <x:c r="G6814" s="139"/>
      <x:c r="H6814" s="139"/>
      <x:c r="I6814" s="266" t="n">
        <x:f>INT((ROW()-ROW($I$46))/((CARROT_CAP+1)*(MESCLUN_CAP+1)))</x:f>
        <x:v>10</x:v>
      </x:c>
      <x:c r="J6814" s="266" t="n">
        <x:f>MOD(INT((ROW()-ROW($I$46))/(MESCLUN_CAP+1)),CARROT_CAP+1)</x:f>
        <x:v>8</x:v>
      </x:c>
      <x:c r="K6814" s="266" t="n">
        <x:f>MOD(ROW()-ROW($I$46),MESCLUN_CAP+1)</x:f>
        <x:v>10</x:v>
      </x:c>
      <x:c r="L6814" s="266" t="n">
        <x:f>SUM(I6814:K6814)</x:f>
        <x:v>28</x:v>
      </x:c>
      <x:c r="M6814" s="267" t="n">
        <x:f>I6814*TOMATO_HOURS*WEEKS*(1+TOMATO_DIM)^I6814+J6814*CARROT_HOURS*WEEKS*(1+CARROT_DIM)^J6814+K6814*MESCLUN_HOURS*WEEKS*(1+MESCLUN_DIM)^K6814</x:f>
        <x:v>3136.3067828412977</x:v>
      </x:c>
      <x:c r="N6814" s="267" t="n">
        <x:f>MAX(M6814-FARMER_HOURS,0)/TEMP_HOURS_PER_WORKER</x:f>
        <x:v>1.6779908214175678</x:v>
      </x:c>
      <x:c r="O6814" s="268" t="n">
        <x:f>I6814*TOMATO_PRICE+J6814*CARROT_PRICE+K6814*MESCLUN_PRICE</x:f>
        <x:v>131752</x:v>
      </x:c>
      <x:c r="P6814" s="268" t="n">
        <x:f>I6814*TOMATO_FERTILIZER+J6814*CARROT_FERTILIZER+K6814*MESCLUN_FERTILIZER</x:f>
        <x:v>21120</x:v>
      </x:c>
      <x:c r="Q6814" s="268" t="n">
        <x:f>MIN(M6814,FARMER_HOURS)*FARMER_RATE+MAX(M6814-FARMER_HOURS,0)*TEMP_RATE</x:f>
        <x:v>66949.7705354392</x:v>
      </x:c>
      <x:c r="R6814" s="268" t="n">
        <x:f>O6814-P6814-Q6814-FIXED_COST</x:f>
        <x:v>23682.229464560805</x:v>
      </x:c>
      <x:c r="S6814" s="139" t="str">
        <x:f>IF(AND(L6814&lt;=TOTAL_BED_CAP,N6814&lt;=TEMP_WORKER_CAP),"YES","NO")</x:f>
        <x:v>YES</x:v>
      </x:c>
      <x:c r="T6814" s="139" t="n">
        <x:f>IF(S6814="YES",R6814,-1E+99)</x:f>
        <x:v>23682.229464560805</x:v>
      </x:c>
    </x:row>
    <x:row r="6815">
      <x:c r="A6815" s="139"/>
      <x:c r="B6815" s="139"/>
      <x:c r="C6815" s="139"/>
      <x:c r="D6815" s="139"/>
      <x:c r="E6815" s="139"/>
      <x:c r="F6815" s="139"/>
      <x:c r="G6815" s="139"/>
      <x:c r="H6815" s="139"/>
      <x:c r="I6815" s="266" t="n">
        <x:f>INT((ROW()-ROW($I$46))/((CARROT_CAP+1)*(MESCLUN_CAP+1)))</x:f>
        <x:v>10</x:v>
      </x:c>
      <x:c r="J6815" s="266" t="n">
        <x:f>MOD(INT((ROW()-ROW($I$46))/(MESCLUN_CAP+1)),CARROT_CAP+1)</x:f>
        <x:v>8</x:v>
      </x:c>
      <x:c r="K6815" s="266" t="n">
        <x:f>MOD(ROW()-ROW($I$46),MESCLUN_CAP+1)</x:f>
        <x:v>11</x:v>
      </x:c>
      <x:c r="L6815" s="266" t="n">
        <x:f>SUM(I6815:K6815)</x:f>
        <x:v>29</x:v>
      </x:c>
      <x:c r="M6815" s="267" t="n">
        <x:f>I6815*TOMATO_HOURS*WEEKS*(1+TOMATO_DIM)^I6815+J6815*CARROT_HOURS*WEEKS*(1+CARROT_DIM)^J6815+K6815*MESCLUN_HOURS*WEEKS*(1+MESCLUN_DIM)^K6815</x:f>
        <x:v>3194.264895934737</x:v>
      </x:c>
      <x:c r="N6815" s="267" t="n">
        <x:f>MAX(M6815-FARMER_HOURS,0)/TEMP_HOURS_PER_WORKER</x:f>
        <x:v>1.7182395110657895</x:v>
      </x:c>
      <x:c r="O6815" s="268" t="n">
        <x:f>I6815*TOMATO_PRICE+J6815*CARROT_PRICE+K6815*MESCLUN_PRICE</x:f>
        <x:v>134452</x:v>
      </x:c>
      <x:c r="P6815" s="268" t="n">
        <x:f>I6815*TOMATO_FERTILIZER+J6815*CARROT_FERTILIZER+K6815*MESCLUN_FERTILIZER</x:f>
        <x:v>22000</x:v>
      </x:c>
      <x:c r="Q6815" s="268" t="n">
        <x:f>MIN(M6815,FARMER_HOURS)*FARMER_RATE+MAX(M6815-FARMER_HOURS,0)*TEMP_RATE</x:f>
        <x:v>67955.98777664473</x:v>
      </x:c>
      <x:c r="R6815" s="268" t="n">
        <x:f>O6815-P6815-Q6815-FIXED_COST</x:f>
        <x:v>24496.01222335527</x:v>
      </x:c>
      <x:c r="S6815" s="139" t="str">
        <x:f>IF(AND(L6815&lt;=TOTAL_BED_CAP,N6815&lt;=TEMP_WORKER_CAP),"YES","NO")</x:f>
        <x:v>YES</x:v>
      </x:c>
      <x:c r="T6815" s="139" t="n">
        <x:f>IF(S6815="YES",R6815,-1E+99)</x:f>
        <x:v>24496.01222335527</x:v>
      </x:c>
    </x:row>
    <x:row r="6816">
      <x:c r="A6816" s="139"/>
      <x:c r="B6816" s="139"/>
      <x:c r="C6816" s="139"/>
      <x:c r="D6816" s="139"/>
      <x:c r="E6816" s="139"/>
      <x:c r="F6816" s="139"/>
      <x:c r="G6816" s="139"/>
      <x:c r="H6816" s="139"/>
      <x:c r="I6816" s="266" t="n">
        <x:f>INT((ROW()-ROW($I$46))/((CARROT_CAP+1)*(MESCLUN_CAP+1)))</x:f>
        <x:v>10</x:v>
      </x:c>
      <x:c r="J6816" s="266" t="n">
        <x:f>MOD(INT((ROW()-ROW($I$46))/(MESCLUN_CAP+1)),CARROT_CAP+1)</x:f>
        <x:v>8</x:v>
      </x:c>
      <x:c r="K6816" s="266" t="n">
        <x:f>MOD(ROW()-ROW($I$46),MESCLUN_CAP+1)</x:f>
        <x:v>12</x:v>
      </x:c>
      <x:c r="L6816" s="266" t="n">
        <x:f>SUM(I6816:K6816)</x:f>
        <x:v>30</x:v>
      </x:c>
      <x:c r="M6816" s="267" t="n">
        <x:f>I6816*TOMATO_HOURS*WEEKS*(1+TOMATO_DIM)^I6816+J6816*CARROT_HOURS*WEEKS*(1+CARROT_DIM)^J6816+K6816*MESCLUN_HOURS*WEEKS*(1+MESCLUN_DIM)^K6816</x:f>
        <x:v>3253.592349062801</x:v>
      </x:c>
      <x:c r="N6816" s="267" t="n">
        <x:f>MAX(M6816-FARMER_HOURS,0)/TEMP_HOURS_PER_WORKER</x:f>
        <x:v>1.759439131293612</x:v>
      </x:c>
      <x:c r="O6816" s="268" t="n">
        <x:f>I6816*TOMATO_PRICE+J6816*CARROT_PRICE+K6816*MESCLUN_PRICE</x:f>
        <x:v>137152</x:v>
      </x:c>
      <x:c r="P6816" s="268" t="n">
        <x:f>I6816*TOMATO_FERTILIZER+J6816*CARROT_FERTILIZER+K6816*MESCLUN_FERTILIZER</x:f>
        <x:v>22880</x:v>
      </x:c>
      <x:c r="Q6816" s="268" t="n">
        <x:f>MIN(M6816,FARMER_HOURS)*FARMER_RATE+MAX(M6816-FARMER_HOURS,0)*TEMP_RATE</x:f>
        <x:v>68985.9782823403</x:v>
      </x:c>
      <x:c r="R6816" s="268" t="n">
        <x:f>O6816-P6816-Q6816-FIXED_COST</x:f>
        <x:v>25286.021717659707</x:v>
      </x:c>
      <x:c r="S6816" s="139" t="str">
        <x:f>IF(AND(L6816&lt;=TOTAL_BED_CAP,N6816&lt;=TEMP_WORKER_CAP),"YES","NO")</x:f>
        <x:v>YES</x:v>
      </x:c>
      <x:c r="T6816" s="139" t="n">
        <x:f>IF(S6816="YES",R6816,-1E+99)</x:f>
        <x:v>25286.021717659707</x:v>
      </x:c>
    </x:row>
    <x:row r="6817">
      <x:c r="A6817" s="139"/>
      <x:c r="B6817" s="139"/>
      <x:c r="C6817" s="139"/>
      <x:c r="D6817" s="139"/>
      <x:c r="E6817" s="139"/>
      <x:c r="F6817" s="139"/>
      <x:c r="G6817" s="139"/>
      <x:c r="H6817" s="139"/>
      <x:c r="I6817" s="266" t="n">
        <x:f>INT((ROW()-ROW($I$46))/((CARROT_CAP+1)*(MESCLUN_CAP+1)))</x:f>
        <x:v>10</x:v>
      </x:c>
      <x:c r="J6817" s="266" t="n">
        <x:f>MOD(INT((ROW()-ROW($I$46))/(MESCLUN_CAP+1)),CARROT_CAP+1)</x:f>
        <x:v>8</x:v>
      </x:c>
      <x:c r="K6817" s="266" t="n">
        <x:f>MOD(ROW()-ROW($I$46),MESCLUN_CAP+1)</x:f>
        <x:v>13</x:v>
      </x:c>
      <x:c r="L6817" s="266" t="n">
        <x:f>SUM(I6817:K6817)</x:f>
        <x:v>31</x:v>
      </x:c>
      <x:c r="M6817" s="267" t="n">
        <x:f>I6817*TOMATO_HOURS*WEEKS*(1+TOMATO_DIM)^I6817+J6817*CARROT_HOURS*WEEKS*(1+CARROT_DIM)^J6817+K6817*MESCLUN_HOURS*WEEKS*(1+MESCLUN_DIM)^K6817</x:f>
        <x:v>3314.3143197711856</x:v>
      </x:c>
      <x:c r="N6817" s="267" t="n">
        <x:f>MAX(M6817-FARMER_HOURS,0)/TEMP_HOURS_PER_WORKER</x:f>
        <x:v>1.8016071665077678</x:v>
      </x:c>
      <x:c r="O6817" s="268" t="n">
        <x:f>I6817*TOMATO_PRICE+J6817*CARROT_PRICE+K6817*MESCLUN_PRICE</x:f>
        <x:v>139852</x:v>
      </x:c>
      <x:c r="P6817" s="268" t="n">
        <x:f>I6817*TOMATO_FERTILIZER+J6817*CARROT_FERTILIZER+K6817*MESCLUN_FERTILIZER</x:f>
        <x:v>23760</x:v>
      </x:c>
      <x:c r="Q6817" s="268" t="n">
        <x:f>MIN(M6817,FARMER_HOURS)*FARMER_RATE+MAX(M6817-FARMER_HOURS,0)*TEMP_RATE</x:f>
        <x:v>70040.1791626942</x:v>
      </x:c>
      <x:c r="R6817" s="268" t="n">
        <x:f>O6817-P6817-Q6817-FIXED_COST</x:f>
        <x:v>26051.8208373058</x:v>
      </x:c>
      <x:c r="S6817" s="139" t="str">
        <x:f>IF(AND(L6817&lt;=TOTAL_BED_CAP,N6817&lt;=TEMP_WORKER_CAP),"YES","NO")</x:f>
        <x:v>YES</x:v>
      </x:c>
      <x:c r="T6817" s="139" t="n">
        <x:f>IF(S6817="YES",R6817,-1E+99)</x:f>
        <x:v>26051.8208373058</x:v>
      </x:c>
    </x:row>
    <x:row r="6818">
      <x:c r="A6818" s="139"/>
      <x:c r="B6818" s="139"/>
      <x:c r="C6818" s="139"/>
      <x:c r="D6818" s="139"/>
      <x:c r="E6818" s="139"/>
      <x:c r="F6818" s="139"/>
      <x:c r="G6818" s="139"/>
      <x:c r="H6818" s="139"/>
      <x:c r="I6818" s="266" t="n">
        <x:f>INT((ROW()-ROW($I$46))/((CARROT_CAP+1)*(MESCLUN_CAP+1)))</x:f>
        <x:v>10</x:v>
      </x:c>
      <x:c r="J6818" s="266" t="n">
        <x:f>MOD(INT((ROW()-ROW($I$46))/(MESCLUN_CAP+1)),CARROT_CAP+1)</x:f>
        <x:v>8</x:v>
      </x:c>
      <x:c r="K6818" s="266" t="n">
        <x:f>MOD(ROW()-ROW($I$46),MESCLUN_CAP+1)</x:f>
        <x:v>14</x:v>
      </x:c>
      <x:c r="L6818" s="266" t="n">
        <x:f>SUM(I6818:K6818)</x:f>
        <x:v>32</x:v>
      </x:c>
      <x:c r="M6818" s="267" t="n">
        <x:f>I6818*TOMATO_HOURS*WEEKS*(1+TOMATO_DIM)^I6818+J6818*CARROT_HOURS*WEEKS*(1+CARROT_DIM)^J6818+K6818*MESCLUN_HOURS*WEEKS*(1+MESCLUN_DIM)^K6818</x:f>
        <x:v>3376.4564010848467</x:v>
      </x:c>
      <x:c r="N6818" s="267" t="n">
        <x:f>MAX(M6818-FARMER_HOURS,0)/TEMP_HOURS_PER_WORKER</x:f>
        <x:v>1.8447613896422546</x:v>
      </x:c>
      <x:c r="O6818" s="268" t="n">
        <x:f>I6818*TOMATO_PRICE+J6818*CARROT_PRICE+K6818*MESCLUN_PRICE</x:f>
        <x:v>142552</x:v>
      </x:c>
      <x:c r="P6818" s="268" t="n">
        <x:f>I6818*TOMATO_FERTILIZER+J6818*CARROT_FERTILIZER+K6818*MESCLUN_FERTILIZER</x:f>
        <x:v>24640</x:v>
      </x:c>
      <x:c r="Q6818" s="268" t="n">
        <x:f>MIN(M6818,FARMER_HOURS)*FARMER_RATE+MAX(M6818-FARMER_HOURS,0)*TEMP_RATE</x:f>
        <x:v>71119.03474105636</x:v>
      </x:c>
      <x:c r="R6818" s="268" t="n">
        <x:f>O6818-P6818-Q6818-FIXED_COST</x:f>
        <x:v>26792.965258943645</x:v>
      </x:c>
      <x:c r="S6818" s="139" t="str">
        <x:f>IF(AND(L6818&lt;=TOTAL_BED_CAP,N6818&lt;=TEMP_WORKER_CAP),"YES","NO")</x:f>
        <x:v>YES</x:v>
      </x:c>
      <x:c r="T6818" s="139" t="n">
        <x:f>IF(S6818="YES",R6818,-1E+99)</x:f>
        <x:v>26792.965258943645</x:v>
      </x:c>
    </x:row>
    <x:row r="6819">
      <x:c r="A6819" s="139"/>
      <x:c r="B6819" s="139"/>
      <x:c r="C6819" s="139"/>
      <x:c r="D6819" s="139"/>
      <x:c r="E6819" s="139"/>
      <x:c r="F6819" s="139"/>
      <x:c r="G6819" s="139"/>
      <x:c r="H6819" s="139"/>
      <x:c r="I6819" s="266" t="n">
        <x:f>INT((ROW()-ROW($I$46))/((CARROT_CAP+1)*(MESCLUN_CAP+1)))</x:f>
        <x:v>10</x:v>
      </x:c>
      <x:c r="J6819" s="266" t="n">
        <x:f>MOD(INT((ROW()-ROW($I$46))/(MESCLUN_CAP+1)),CARROT_CAP+1)</x:f>
        <x:v>8</x:v>
      </x:c>
      <x:c r="K6819" s="266" t="n">
        <x:f>MOD(ROW()-ROW($I$46),MESCLUN_CAP+1)</x:f>
        <x:v>15</x:v>
      </x:c>
      <x:c r="L6819" s="266" t="n">
        <x:f>SUM(I6819:K6819)</x:f>
        <x:v>33</x:v>
      </x:c>
      <x:c r="M6819" s="267" t="n">
        <x:f>I6819*TOMATO_HOURS*WEEKS*(1+TOMATO_DIM)^I6819+J6819*CARROT_HOURS*WEEKS*(1+CARROT_DIM)^J6819+K6819*MESCLUN_HOURS*WEEKS*(1+MESCLUN_DIM)^K6819</x:f>
        <x:v>3440.044607960993</x:v>
      </x:c>
      <x:c r="N6819" s="267" t="n">
        <x:f>MAX(M6819-FARMER_HOURS,0)/TEMP_HOURS_PER_WORKER</x:f>
        <x:v>1.8889198666395783</x:v>
      </x:c>
      <x:c r="O6819" s="268" t="n">
        <x:f>I6819*TOMATO_PRICE+J6819*CARROT_PRICE+K6819*MESCLUN_PRICE</x:f>
        <x:v>145252</x:v>
      </x:c>
      <x:c r="P6819" s="268" t="n">
        <x:f>I6819*TOMATO_FERTILIZER+J6819*CARROT_FERTILIZER+K6819*MESCLUN_FERTILIZER</x:f>
        <x:v>25520</x:v>
      </x:c>
      <x:c r="Q6819" s="268" t="n">
        <x:f>MIN(M6819,FARMER_HOURS)*FARMER_RATE+MAX(M6819-FARMER_HOURS,0)*TEMP_RATE</x:f>
        <x:v>72222.99666598946</x:v>
      </x:c>
      <x:c r="R6819" s="268" t="n">
        <x:f>O6819-P6819-Q6819-FIXED_COST</x:f>
        <x:v>27509.003334010544</x:v>
      </x:c>
      <x:c r="S6819" s="139" t="str">
        <x:f>IF(AND(L6819&lt;=TOTAL_BED_CAP,N6819&lt;=TEMP_WORKER_CAP),"YES","NO")</x:f>
        <x:v>YES</x:v>
      </x:c>
      <x:c r="T6819" s="139" t="n">
        <x:f>IF(S6819="YES",R6819,-1E+99)</x:f>
        <x:v>27509.003334010544</x:v>
      </x:c>
    </x:row>
    <x:row r="6820">
      <x:c r="A6820" s="139"/>
      <x:c r="B6820" s="139"/>
      <x:c r="C6820" s="139"/>
      <x:c r="D6820" s="139"/>
      <x:c r="E6820" s="139"/>
      <x:c r="F6820" s="139"/>
      <x:c r="G6820" s="139"/>
      <x:c r="H6820" s="139"/>
      <x:c r="I6820" s="266" t="n">
        <x:f>INT((ROW()-ROW($I$46))/((CARROT_CAP+1)*(MESCLUN_CAP+1)))</x:f>
        <x:v>10</x:v>
      </x:c>
      <x:c r="J6820" s="266" t="n">
        <x:f>MOD(INT((ROW()-ROW($I$46))/(MESCLUN_CAP+1)),CARROT_CAP+1)</x:f>
        <x:v>8</x:v>
      </x:c>
      <x:c r="K6820" s="266" t="n">
        <x:f>MOD(ROW()-ROW($I$46),MESCLUN_CAP+1)</x:f>
        <x:v>16</x:v>
      </x:c>
      <x:c r="L6820" s="266" t="n">
        <x:f>SUM(I6820:K6820)</x:f>
        <x:v>34</x:v>
      </x:c>
      <x:c r="M6820" s="267" t="n">
        <x:f>I6820*TOMATO_HOURS*WEEKS*(1+TOMATO_DIM)^I6820+J6820*CARROT_HOURS*WEEKS*(1+CARROT_DIM)^J6820+K6820*MESCLUN_HOURS*WEEKS*(1+MESCLUN_DIM)^K6820</x:f>
        <x:v>3505.105383838482</x:v>
      </x:c>
      <x:c r="N6820" s="267" t="n">
        <x:f>MAX(M6820-FARMER_HOURS,0)/TEMP_HOURS_PER_WORKER</x:f>
        <x:v>1.9341009609989457</x:v>
      </x:c>
      <x:c r="O6820" s="268" t="n">
        <x:f>I6820*TOMATO_PRICE+J6820*CARROT_PRICE+K6820*MESCLUN_PRICE</x:f>
        <x:v>147952</x:v>
      </x:c>
      <x:c r="P6820" s="268" t="n">
        <x:f>I6820*TOMATO_FERTILIZER+J6820*CARROT_FERTILIZER+K6820*MESCLUN_FERTILIZER</x:f>
        <x:v>26400</x:v>
      </x:c>
      <x:c r="Q6820" s="268" t="n">
        <x:f>MIN(M6820,FARMER_HOURS)*FARMER_RATE+MAX(M6820-FARMER_HOURS,0)*TEMP_RATE</x:f>
        <x:v>73352.52402497365</x:v>
      </x:c>
      <x:c r="R6820" s="268" t="n">
        <x:f>O6820-P6820-Q6820-FIXED_COST</x:f>
        <x:v>28199.475975026347</x:v>
      </x:c>
      <x:c r="S6820" s="139" t="str">
        <x:f>IF(AND(L6820&lt;=TOTAL_BED_CAP,N6820&lt;=TEMP_WORKER_CAP),"YES","NO")</x:f>
        <x:v>YES</x:v>
      </x:c>
      <x:c r="T6820" s="139" t="n">
        <x:f>IF(S6820="YES",R6820,-1E+99)</x:f>
        <x:v>28199.475975026347</x:v>
      </x:c>
    </x:row>
    <x:row r="6821">
      <x:c r="A6821" s="139"/>
      <x:c r="B6821" s="139"/>
      <x:c r="C6821" s="139"/>
      <x:c r="D6821" s="139"/>
      <x:c r="E6821" s="139"/>
      <x:c r="F6821" s="139"/>
      <x:c r="G6821" s="139"/>
      <x:c r="H6821" s="139"/>
      <x:c r="I6821" s="266" t="n">
        <x:f>INT((ROW()-ROW($I$46))/((CARROT_CAP+1)*(MESCLUN_CAP+1)))</x:f>
        <x:v>10</x:v>
      </x:c>
      <x:c r="J6821" s="266" t="n">
        <x:f>MOD(INT((ROW()-ROW($I$46))/(MESCLUN_CAP+1)),CARROT_CAP+1)</x:f>
        <x:v>8</x:v>
      </x:c>
      <x:c r="K6821" s="266" t="n">
        <x:f>MOD(ROW()-ROW($I$46),MESCLUN_CAP+1)</x:f>
        <x:v>17</x:v>
      </x:c>
      <x:c r="L6821" s="266" t="n">
        <x:f>SUM(I6821:K6821)</x:f>
        <x:v>35</x:v>
      </x:c>
      <x:c r="M6821" s="267" t="n">
        <x:f>I6821*TOMATO_HOURS*WEEKS*(1+TOMATO_DIM)^I6821+J6821*CARROT_HOURS*WEEKS*(1+CARROT_DIM)^J6821+K6821*MESCLUN_HOURS*WEEKS*(1+MESCLUN_DIM)^K6821</x:f>
        <x:v>3571.665607285022</x:v>
      </x:c>
      <x:c r="N6821" s="267" t="n">
        <x:f>MAX(M6821-FARMER_HOURS,0)/TEMP_HOURS_PER_WORKER</x:f>
        <x:v>1.9803233383923764</x:v>
      </x:c>
      <x:c r="O6821" s="268" t="n">
        <x:f>I6821*TOMATO_PRICE+J6821*CARROT_PRICE+K6821*MESCLUN_PRICE</x:f>
        <x:v>150652</x:v>
      </x:c>
      <x:c r="P6821" s="268" t="n">
        <x:f>I6821*TOMATO_FERTILIZER+J6821*CARROT_FERTILIZER+K6821*MESCLUN_FERTILIZER</x:f>
        <x:v>27280</x:v>
      </x:c>
      <x:c r="Q6821" s="268" t="n">
        <x:f>MIN(M6821,FARMER_HOURS)*FARMER_RATE+MAX(M6821-FARMER_HOURS,0)*TEMP_RATE</x:f>
        <x:v>74508.08345980941</x:v>
      </x:c>
      <x:c r="R6821" s="268" t="n">
        <x:f>O6821-P6821-Q6821-FIXED_COST</x:f>
        <x:v>28863.916540190592</x:v>
      </x:c>
      <x:c r="S6821" s="139" t="str">
        <x:f>IF(AND(L6821&lt;=TOTAL_BED_CAP,N6821&lt;=TEMP_WORKER_CAP),"YES","NO")</x:f>
        <x:v>YES</x:v>
      </x:c>
      <x:c r="T6821" s="139" t="n">
        <x:f>IF(S6821="YES",R6821,-1E+99)</x:f>
        <x:v>28863.916540190592</x:v>
      </x:c>
    </x:row>
    <x:row r="6822">
      <x:c r="A6822" s="139"/>
      <x:c r="B6822" s="139"/>
      <x:c r="C6822" s="139"/>
      <x:c r="D6822" s="139"/>
      <x:c r="E6822" s="139"/>
      <x:c r="F6822" s="139"/>
      <x:c r="G6822" s="139"/>
      <x:c r="H6822" s="139"/>
      <x:c r="I6822" s="266" t="n">
        <x:f>INT((ROW()-ROW($I$46))/((CARROT_CAP+1)*(MESCLUN_CAP+1)))</x:f>
        <x:v>10</x:v>
      </x:c>
      <x:c r="J6822" s="266" t="n">
        <x:f>MOD(INT((ROW()-ROW($I$46))/(MESCLUN_CAP+1)),CARROT_CAP+1)</x:f>
        <x:v>8</x:v>
      </x:c>
      <x:c r="K6822" s="266" t="n">
        <x:f>MOD(ROW()-ROW($I$46),MESCLUN_CAP+1)</x:f>
        <x:v>18</x:v>
      </x:c>
      <x:c r="L6822" s="266" t="n">
        <x:f>SUM(I6822:K6822)</x:f>
        <x:v>36</x:v>
      </x:c>
      <x:c r="M6822" s="267" t="n">
        <x:f>I6822*TOMATO_HOURS*WEEKS*(1+TOMATO_DIM)^I6822+J6822*CARROT_HOURS*WEEKS*(1+CARROT_DIM)^J6822+K6822*MESCLUN_HOURS*WEEKS*(1+MESCLUN_DIM)^K6822</x:f>
        <x:v>3639.7525987436093</x:v>
      </x:c>
      <x:c r="N6822" s="267" t="n">
        <x:f>MAX(M6822-FARMER_HOURS,0)/TEMP_HOURS_PER_WORKER</x:f>
        <x:v>2.0276059713497285</x:v>
      </x:c>
      <x:c r="O6822" s="268" t="n">
        <x:f>I6822*TOMATO_PRICE+J6822*CARROT_PRICE+K6822*MESCLUN_PRICE</x:f>
        <x:v>153352</x:v>
      </x:c>
      <x:c r="P6822" s="268" t="n">
        <x:f>I6822*TOMATO_FERTILIZER+J6822*CARROT_FERTILIZER+K6822*MESCLUN_FERTILIZER</x:f>
        <x:v>28160</x:v>
      </x:c>
      <x:c r="Q6822" s="268" t="n">
        <x:f>MIN(M6822,FARMER_HOURS)*FARMER_RATE+MAX(M6822-FARMER_HOURS,0)*TEMP_RATE</x:f>
        <x:v>75690.14928374322</x:v>
      </x:c>
      <x:c r="R6822" s="268" t="n">
        <x:f>O6822-P6822-Q6822-FIXED_COST</x:f>
        <x:v>29501.850716256784</x:v>
      </x:c>
      <x:c r="S6822" s="139" t="str">
        <x:f>IF(AND(L6822&lt;=TOTAL_BED_CAP,N6822&lt;=TEMP_WORKER_CAP),"YES","NO")</x:f>
        <x:v>YES</x:v>
      </x:c>
      <x:c r="T6822" s="139" t="n">
        <x:f>IF(S6822="YES",R6822,-1E+99)</x:f>
        <x:v>29501.850716256784</x:v>
      </x:c>
    </x:row>
    <x:row r="6823">
      <x:c r="A6823" s="139"/>
      <x:c r="B6823" s="139"/>
      <x:c r="C6823" s="139"/>
      <x:c r="D6823" s="139"/>
      <x:c r="E6823" s="139"/>
      <x:c r="F6823" s="139"/>
      <x:c r="G6823" s="139"/>
      <x:c r="H6823" s="139"/>
      <x:c r="I6823" s="266" t="n">
        <x:f>INT((ROW()-ROW($I$46))/((CARROT_CAP+1)*(MESCLUN_CAP+1)))</x:f>
        <x:v>10</x:v>
      </x:c>
      <x:c r="J6823" s="266" t="n">
        <x:f>MOD(INT((ROW()-ROW($I$46))/(MESCLUN_CAP+1)),CARROT_CAP+1)</x:f>
        <x:v>8</x:v>
      </x:c>
      <x:c r="K6823" s="266" t="n">
        <x:f>MOD(ROW()-ROW($I$46),MESCLUN_CAP+1)</x:f>
        <x:v>19</x:v>
      </x:c>
      <x:c r="L6823" s="266" t="n">
        <x:f>SUM(I6823:K6823)</x:f>
        <x:v>37</x:v>
      </x:c>
      <x:c r="M6823" s="267" t="n">
        <x:f>I6823*TOMATO_HOURS*WEEKS*(1+TOMATO_DIM)^I6823+J6823*CARROT_HOURS*WEEKS*(1+CARROT_DIM)^J6823+K6823*MESCLUN_HOURS*WEEKS*(1+MESCLUN_DIM)^K6823</x:f>
        <x:v>3709.3941273796313</x:v>
      </x:c>
      <x:c r="N6823" s="267" t="n">
        <x:f>MAX(M6823-FARMER_HOURS,0)/TEMP_HOURS_PER_WORKER</x:f>
        <x:v>2.075968144013633</x:v>
      </x:c>
      <x:c r="O6823" s="268" t="n">
        <x:f>I6823*TOMATO_PRICE+J6823*CARROT_PRICE+K6823*MESCLUN_PRICE</x:f>
        <x:v>156052</x:v>
      </x:c>
      <x:c r="P6823" s="268" t="n">
        <x:f>I6823*TOMATO_FERTILIZER+J6823*CARROT_FERTILIZER+K6823*MESCLUN_FERTILIZER</x:f>
        <x:v>29040</x:v>
      </x:c>
      <x:c r="Q6823" s="268" t="n">
        <x:f>MIN(M6823,FARMER_HOURS)*FARMER_RATE+MAX(M6823-FARMER_HOURS,0)*TEMP_RATE</x:f>
        <x:v>76899.20360034081</x:v>
      </x:c>
      <x:c r="R6823" s="268" t="n">
        <x:f>O6823-P6823-Q6823-FIXED_COST</x:f>
        <x:v>30112.796399659186</x:v>
      </x:c>
      <x:c r="S6823" s="139" t="str">
        <x:f>IF(AND(L6823&lt;=TOTAL_BED_CAP,N6823&lt;=TEMP_WORKER_CAP),"YES","NO")</x:f>
        <x:v>YES</x:v>
      </x:c>
      <x:c r="T6823" s="139" t="n">
        <x:f>IF(S6823="YES",R6823,-1E+99)</x:f>
        <x:v>30112.796399659186</x:v>
      </x:c>
    </x:row>
    <x:row r="6824">
      <x:c r="A6824" s="139"/>
      <x:c r="B6824" s="139"/>
      <x:c r="C6824" s="139"/>
      <x:c r="D6824" s="139"/>
      <x:c r="E6824" s="139"/>
      <x:c r="F6824" s="139"/>
      <x:c r="G6824" s="139"/>
      <x:c r="H6824" s="139"/>
      <x:c r="I6824" s="266" t="n">
        <x:f>INT((ROW()-ROW($I$46))/((CARROT_CAP+1)*(MESCLUN_CAP+1)))</x:f>
        <x:v>10</x:v>
      </x:c>
      <x:c r="J6824" s="266" t="n">
        <x:f>MOD(INT((ROW()-ROW($I$46))/(MESCLUN_CAP+1)),CARROT_CAP+1)</x:f>
        <x:v>8</x:v>
      </x:c>
      <x:c r="K6824" s="266" t="n">
        <x:f>MOD(ROW()-ROW($I$46),MESCLUN_CAP+1)</x:f>
        <x:v>20</x:v>
      </x:c>
      <x:c r="L6824" s="266" t="n">
        <x:f>SUM(I6824:K6824)</x:f>
        <x:v>38</x:v>
      </x:c>
      <x:c r="M6824" s="267" t="n">
        <x:f>I6824*TOMATO_HOURS*WEEKS*(1+TOMATO_DIM)^I6824+J6824*CARROT_HOURS*WEEKS*(1+CARROT_DIM)^J6824+K6824*MESCLUN_HOURS*WEEKS*(1+MESCLUN_DIM)^K6824</x:f>
        <x:v>3780.618418030108</x:v>
      </x:c>
      <x:c r="N6824" s="267" t="n">
        <x:f>MAX(M6824-FARMER_HOURS,0)/TEMP_HOURS_PER_WORKER</x:f>
        <x:v>2.1254294569653527</x:v>
      </x:c>
      <x:c r="O6824" s="268" t="n">
        <x:f>I6824*TOMATO_PRICE+J6824*CARROT_PRICE+K6824*MESCLUN_PRICE</x:f>
        <x:v>158752</x:v>
      </x:c>
      <x:c r="P6824" s="268" t="n">
        <x:f>I6824*TOMATO_FERTILIZER+J6824*CARROT_FERTILIZER+K6824*MESCLUN_FERTILIZER</x:f>
        <x:v>29920</x:v>
      </x:c>
      <x:c r="Q6824" s="268" t="n">
        <x:f>MIN(M6824,FARMER_HOURS)*FARMER_RATE+MAX(M6824-FARMER_HOURS,0)*TEMP_RATE</x:f>
        <x:v>78135.73642413382</x:v>
      </x:c>
      <x:c r="R6824" s="268" t="n">
        <x:f>O6824-P6824-Q6824-FIXED_COST</x:f>
        <x:v>30696.263575866178</x:v>
      </x:c>
      <x:c r="S6824" s="139" t="str">
        <x:f>IF(AND(L6824&lt;=TOTAL_BED_CAP,N6824&lt;=TEMP_WORKER_CAP),"YES","NO")</x:f>
        <x:v>YES</x:v>
      </x:c>
      <x:c r="T6824" s="139" t="n">
        <x:f>IF(S6824="YES",R6824,-1E+99)</x:f>
        <x:v>30696.263575866178</x:v>
      </x:c>
    </x:row>
    <x:row r="6825">
      <x:c r="A6825" s="139"/>
      <x:c r="B6825" s="139"/>
      <x:c r="C6825" s="139"/>
      <x:c r="D6825" s="139"/>
      <x:c r="E6825" s="139"/>
      <x:c r="F6825" s="139"/>
      <x:c r="G6825" s="139"/>
      <x:c r="H6825" s="139"/>
      <x:c r="I6825" s="266" t="n">
        <x:f>INT((ROW()-ROW($I$46))/((CARROT_CAP+1)*(MESCLUN_CAP+1)))</x:f>
        <x:v>10</x:v>
      </x:c>
      <x:c r="J6825" s="266" t="n">
        <x:f>MOD(INT((ROW()-ROW($I$46))/(MESCLUN_CAP+1)),CARROT_CAP+1)</x:f>
        <x:v>8</x:v>
      </x:c>
      <x:c r="K6825" s="266" t="n">
        <x:f>MOD(ROW()-ROW($I$46),MESCLUN_CAP+1)</x:f>
        <x:v>21</x:v>
      </x:c>
      <x:c r="L6825" s="266" t="n">
        <x:f>SUM(I6825:K6825)</x:f>
        <x:v>39</x:v>
      </x:c>
      <x:c r="M6825" s="267" t="n">
        <x:f>I6825*TOMATO_HOURS*WEEKS*(1+TOMATO_DIM)^I6825+J6825*CARROT_HOURS*WEEKS*(1+CARROT_DIM)^J6825+K6825*MESCLUN_HOURS*WEEKS*(1+MESCLUN_DIM)^K6825</x:f>
        <x:v>3853.454158256552</x:v>
      </x:c>
      <x:c r="N6825" s="267" t="n">
        <x:f>MAX(M6825-FARMER_HOURS,0)/TEMP_HOURS_PER_WORKER</x:f>
        <x:v>2.1760098321226056</x:v>
      </x:c>
      <x:c r="O6825" s="268" t="n">
        <x:f>I6825*TOMATO_PRICE+J6825*CARROT_PRICE+K6825*MESCLUN_PRICE</x:f>
        <x:v>161452</x:v>
      </x:c>
      <x:c r="P6825" s="268" t="n">
        <x:f>I6825*TOMATO_FERTILIZER+J6825*CARROT_FERTILIZER+K6825*MESCLUN_FERTILIZER</x:f>
        <x:v>30800</x:v>
      </x:c>
      <x:c r="Q6825" s="268" t="n">
        <x:f>MIN(M6825,FARMER_HOURS)*FARMER_RATE+MAX(M6825-FARMER_HOURS,0)*TEMP_RATE</x:f>
        <x:v>79400.24580306513</x:v>
      </x:c>
      <x:c r="R6825" s="268" t="n">
        <x:f>O6825-P6825-Q6825-FIXED_COST</x:f>
        <x:v>31251.754196934868</x:v>
      </x:c>
      <x:c r="S6825" s="139" t="str">
        <x:f>IF(AND(L6825&lt;=TOTAL_BED_CAP,N6825&lt;=TEMP_WORKER_CAP),"YES","NO")</x:f>
        <x:v>YES</x:v>
      </x:c>
      <x:c r="T6825" s="139" t="n">
        <x:f>IF(S6825="YES",R6825,-1E+99)</x:f>
        <x:v>31251.754196934868</x:v>
      </x:c>
    </x:row>
    <x:row r="6826">
      <x:c r="A6826" s="139"/>
      <x:c r="B6826" s="139"/>
      <x:c r="C6826" s="139"/>
      <x:c r="D6826" s="139"/>
      <x:c r="E6826" s="139"/>
      <x:c r="F6826" s="139"/>
      <x:c r="G6826" s="139"/>
      <x:c r="H6826" s="139"/>
      <x:c r="I6826" s="266" t="n">
        <x:f>INT((ROW()-ROW($I$46))/((CARROT_CAP+1)*(MESCLUN_CAP+1)))</x:f>
        <x:v>10</x:v>
      </x:c>
      <x:c r="J6826" s="266" t="n">
        <x:f>MOD(INT((ROW()-ROW($I$46))/(MESCLUN_CAP+1)),CARROT_CAP+1)</x:f>
        <x:v>8</x:v>
      </x:c>
      <x:c r="K6826" s="266" t="n">
        <x:f>MOD(ROW()-ROW($I$46),MESCLUN_CAP+1)</x:f>
        <x:v>22</x:v>
      </x:c>
      <x:c r="L6826" s="266" t="n">
        <x:f>SUM(I6826:K6826)</x:f>
        <x:v>40</x:v>
      </x:c>
      <x:c r="M6826" s="267" t="n">
        <x:f>I6826*TOMATO_HOURS*WEEKS*(1+TOMATO_DIM)^I6826+J6826*CARROT_HOURS*WEEKS*(1+CARROT_DIM)^J6826+K6826*MESCLUN_HOURS*WEEKS*(1+MESCLUN_DIM)^K6826</x:f>
        <x:v>3927.930505502948</x:v>
      </x:c>
      <x:c r="N6826" s="267" t="n">
        <x:f>MAX(M6826-FARMER_HOURS,0)/TEMP_HOURS_PER_WORKER</x:f>
        <x:v>2.2277295177103804</x:v>
      </x:c>
      <x:c r="O6826" s="268" t="n">
        <x:f>I6826*TOMATO_PRICE+J6826*CARROT_PRICE+K6826*MESCLUN_PRICE</x:f>
        <x:v>164152</x:v>
      </x:c>
      <x:c r="P6826" s="268" t="n">
        <x:f>I6826*TOMATO_FERTILIZER+J6826*CARROT_FERTILIZER+K6826*MESCLUN_FERTILIZER</x:f>
        <x:v>31680</x:v>
      </x:c>
      <x:c r="Q6826" s="268" t="n">
        <x:f>MIN(M6826,FARMER_HOURS)*FARMER_RATE+MAX(M6826-FARMER_HOURS,0)*TEMP_RATE</x:f>
        <x:v>80693.23794275952</x:v>
      </x:c>
      <x:c r="R6826" s="268" t="n">
        <x:f>O6826-P6826-Q6826-FIXED_COST</x:f>
        <x:v>31778.762057240485</x:v>
      </x:c>
      <x:c r="S6826" s="139" t="str">
        <x:f>IF(AND(L6826&lt;=TOTAL_BED_CAP,N6826&lt;=TEMP_WORKER_CAP),"YES","NO")</x:f>
        <x:v>YES</x:v>
      </x:c>
      <x:c r="T6826" s="139" t="n">
        <x:f>IF(S6826="YES",R6826,-1E+99)</x:f>
        <x:v>31778.762057240485</x:v>
      </x:c>
    </x:row>
    <x:row r="6827">
      <x:c r="A6827" s="139"/>
      <x:c r="B6827" s="139"/>
      <x:c r="C6827" s="139"/>
      <x:c r="D6827" s="139"/>
      <x:c r="E6827" s="139"/>
      <x:c r="F6827" s="139"/>
      <x:c r="G6827" s="139"/>
      <x:c r="H6827" s="139"/>
      <x:c r="I6827" s="266" t="n">
        <x:f>INT((ROW()-ROW($I$46))/((CARROT_CAP+1)*(MESCLUN_CAP+1)))</x:f>
        <x:v>10</x:v>
      </x:c>
      <x:c r="J6827" s="266" t="n">
        <x:f>MOD(INT((ROW()-ROW($I$46))/(MESCLUN_CAP+1)),CARROT_CAP+1)</x:f>
        <x:v>8</x:v>
      </x:c>
      <x:c r="K6827" s="266" t="n">
        <x:f>MOD(ROW()-ROW($I$46),MESCLUN_CAP+1)</x:f>
        <x:v>23</x:v>
      </x:c>
      <x:c r="L6827" s="266" t="n">
        <x:f>SUM(I6827:K6827)</x:f>
        <x:v>41</x:v>
      </x:c>
      <x:c r="M6827" s="267" t="n">
        <x:f>I6827*TOMATO_HOURS*WEEKS*(1+TOMATO_DIM)^I6827+J6827*CARROT_HOURS*WEEKS*(1+CARROT_DIM)^J6827+K6827*MESCLUN_HOURS*WEEKS*(1+MESCLUN_DIM)^K6827</x:f>
        <x:v>4004.0770943603848</x:v>
      </x:c>
      <x:c r="N6827" s="267" t="n">
        <x:f>MAX(M6827-FARMER_HOURS,0)/TEMP_HOURS_PER_WORKER</x:f>
        <x:v>2.2806090933058227</x:v>
      </x:c>
      <x:c r="O6827" s="268" t="n">
        <x:f>I6827*TOMATO_PRICE+J6827*CARROT_PRICE+K6827*MESCLUN_PRICE</x:f>
        <x:v>166852</x:v>
      </x:c>
      <x:c r="P6827" s="268" t="n">
        <x:f>I6827*TOMATO_FERTILIZER+J6827*CARROT_FERTILIZER+K6827*MESCLUN_FERTILIZER</x:f>
        <x:v>32560</x:v>
      </x:c>
      <x:c r="Q6827" s="268" t="n">
        <x:f>MIN(M6827,FARMER_HOURS)*FARMER_RATE+MAX(M6827-FARMER_HOURS,0)*TEMP_RATE</x:f>
        <x:v>82015.22733264556</x:v>
      </x:c>
      <x:c r="R6827" s="268" t="n">
        <x:f>O6827-P6827-Q6827-FIXED_COST</x:f>
        <x:v>32276.77266735444</x:v>
      </x:c>
      <x:c r="S6827" s="139" t="str">
        <x:f>IF(AND(L6827&lt;=TOTAL_BED_CAP,N6827&lt;=TEMP_WORKER_CAP),"YES","NO")</x:f>
        <x:v>YES</x:v>
      </x:c>
      <x:c r="T6827" s="139" t="n">
        <x:f>IF(S6827="YES",R6827,-1E+99)</x:f>
        <x:v>32276.77266735444</x:v>
      </x:c>
    </x:row>
    <x:row r="6828">
      <x:c r="A6828" s="139"/>
      <x:c r="B6828" s="139"/>
      <x:c r="C6828" s="139"/>
      <x:c r="D6828" s="139"/>
      <x:c r="E6828" s="139"/>
      <x:c r="F6828" s="139"/>
      <x:c r="G6828" s="139"/>
      <x:c r="H6828" s="139"/>
      <x:c r="I6828" s="266" t="n">
        <x:f>INT((ROW()-ROW($I$46))/((CARROT_CAP+1)*(MESCLUN_CAP+1)))</x:f>
        <x:v>10</x:v>
      </x:c>
      <x:c r="J6828" s="266" t="n">
        <x:f>MOD(INT((ROW()-ROW($I$46))/(MESCLUN_CAP+1)),CARROT_CAP+1)</x:f>
        <x:v>8</x:v>
      </x:c>
      <x:c r="K6828" s="266" t="n">
        <x:f>MOD(ROW()-ROW($I$46),MESCLUN_CAP+1)</x:f>
        <x:v>24</x:v>
      </x:c>
      <x:c r="L6828" s="266" t="n">
        <x:f>SUM(I6828:K6828)</x:f>
        <x:v>42</x:v>
      </x:c>
      <x:c r="M6828" s="267" t="n">
        <x:f>I6828*TOMATO_HOURS*WEEKS*(1+TOMATO_DIM)^I6828+J6828*CARROT_HOURS*WEEKS*(1+CARROT_DIM)^J6828+K6828*MESCLUN_HOURS*WEEKS*(1+MESCLUN_DIM)^K6828</x:f>
        <x:v>4081.92404393988</x:v>
      </x:c>
      <x:c r="N6828" s="267" t="n">
        <x:f>MAX(M6828-FARMER_HOURS,0)/TEMP_HOURS_PER_WORKER</x:f>
        <x:v>2.33466947495825</x:v>
      </x:c>
      <x:c r="O6828" s="268" t="n">
        <x:f>I6828*TOMATO_PRICE+J6828*CARROT_PRICE+K6828*MESCLUN_PRICE</x:f>
        <x:v>169552</x:v>
      </x:c>
      <x:c r="P6828" s="268" t="n">
        <x:f>I6828*TOMATO_FERTILIZER+J6828*CARROT_FERTILIZER+K6828*MESCLUN_FERTILIZER</x:f>
        <x:v>33440</x:v>
      </x:c>
      <x:c r="Q6828" s="268" t="n">
        <x:f>MIN(M6828,FARMER_HOURS)*FARMER_RATE+MAX(M6828-FARMER_HOURS,0)*TEMP_RATE</x:f>
        <x:v>83366.73687395625</x:v>
      </x:c>
      <x:c r="R6828" s="268" t="n">
        <x:f>O6828-P6828-Q6828-FIXED_COST</x:f>
        <x:v>32745.26312604375</x:v>
      </x:c>
      <x:c r="S6828" s="139" t="str">
        <x:f>IF(AND(L6828&lt;=TOTAL_BED_CAP,N6828&lt;=TEMP_WORKER_CAP),"YES","NO")</x:f>
        <x:v>YES</x:v>
      </x:c>
      <x:c r="T6828" s="139" t="n">
        <x:f>IF(S6828="YES",R6828,-1E+99)</x:f>
        <x:v>32745.26312604375</x:v>
      </x:c>
    </x:row>
    <x:row r="6829">
      <x:c r="A6829" s="139"/>
      <x:c r="B6829" s="139"/>
      <x:c r="C6829" s="139"/>
      <x:c r="D6829" s="139"/>
      <x:c r="E6829" s="139"/>
      <x:c r="F6829" s="139"/>
      <x:c r="G6829" s="139"/>
      <x:c r="H6829" s="139"/>
      <x:c r="I6829" s="266" t="n">
        <x:f>INT((ROW()-ROW($I$46))/((CARROT_CAP+1)*(MESCLUN_CAP+1)))</x:f>
        <x:v>10</x:v>
      </x:c>
      <x:c r="J6829" s="266" t="n">
        <x:f>MOD(INT((ROW()-ROW($I$46))/(MESCLUN_CAP+1)),CARROT_CAP+1)</x:f>
        <x:v>8</x:v>
      </x:c>
      <x:c r="K6829" s="266" t="n">
        <x:f>MOD(ROW()-ROW($I$46),MESCLUN_CAP+1)</x:f>
        <x:v>25</x:v>
      </x:c>
      <x:c r="L6829" s="266" t="n">
        <x:f>SUM(I6829:K6829)</x:f>
        <x:v>43</x:v>
      </x:c>
      <x:c r="M6829" s="267" t="n">
        <x:f>I6829*TOMATO_HOURS*WEEKS*(1+TOMATO_DIM)^I6829+J6829*CARROT_HOURS*WEEKS*(1+CARROT_DIM)^J6829+K6829*MESCLUN_HOURS*WEEKS*(1+MESCLUN_DIM)^K6829</x:f>
        <x:v>4161.501965354978</x:v>
      </x:c>
      <x:c r="N6829" s="267" t="n">
        <x:f>MAX(M6829-FARMER_HOURS,0)/TEMP_HOURS_PER_WORKER</x:f>
        <x:v>2.3899319203854015</x:v>
      </x:c>
      <x:c r="O6829" s="268" t="n">
        <x:f>I6829*TOMATO_PRICE+J6829*CARROT_PRICE+K6829*MESCLUN_PRICE</x:f>
        <x:v>172252</x:v>
      </x:c>
      <x:c r="P6829" s="268" t="n">
        <x:f>I6829*TOMATO_FERTILIZER+J6829*CARROT_FERTILIZER+K6829*MESCLUN_FERTILIZER</x:f>
        <x:v>34320</x:v>
      </x:c>
      <x:c r="Q6829" s="268" t="n">
        <x:f>MIN(M6829,FARMER_HOURS)*FARMER_RATE+MAX(M6829-FARMER_HOURS,0)*TEMP_RATE</x:f>
        <x:v>84748.29800963504</x:v>
      </x:c>
      <x:c r="R6829" s="268" t="n">
        <x:f>O6829-P6829-Q6829-FIXED_COST</x:f>
        <x:v>33183.70199036496</x:v>
      </x:c>
      <x:c r="S6829" s="139" t="str">
        <x:f>IF(AND(L6829&lt;=TOTAL_BED_CAP,N6829&lt;=TEMP_WORKER_CAP),"YES","NO")</x:f>
        <x:v>YES</x:v>
      </x:c>
      <x:c r="T6829" s="139" t="n">
        <x:f>IF(S6829="YES",R6829,-1E+99)</x:f>
        <x:v>33183.70199036496</x:v>
      </x:c>
    </x:row>
    <x:row r="6830">
      <x:c r="A6830" s="139"/>
      <x:c r="B6830" s="139"/>
      <x:c r="C6830" s="139"/>
      <x:c r="D6830" s="139"/>
      <x:c r="E6830" s="139"/>
      <x:c r="F6830" s="139"/>
      <x:c r="G6830" s="139"/>
      <x:c r="H6830" s="139"/>
      <x:c r="I6830" s="266" t="n">
        <x:f>INT((ROW()-ROW($I$46))/((CARROT_CAP+1)*(MESCLUN_CAP+1)))</x:f>
        <x:v>10</x:v>
      </x:c>
      <x:c r="J6830" s="266" t="n">
        <x:f>MOD(INT((ROW()-ROW($I$46))/(MESCLUN_CAP+1)),CARROT_CAP+1)</x:f>
        <x:v>8</x:v>
      </x:c>
      <x:c r="K6830" s="266" t="n">
        <x:f>MOD(ROW()-ROW($I$46),MESCLUN_CAP+1)</x:f>
        <x:v>26</x:v>
      </x:c>
      <x:c r="L6830" s="266" t="n">
        <x:f>SUM(I6830:K6830)</x:f>
        <x:v>44</x:v>
      </x:c>
      <x:c r="M6830" s="267" t="n">
        <x:f>I6830*TOMATO_HOURS*WEEKS*(1+TOMATO_DIM)^I6830+J6830*CARROT_HOURS*WEEKS*(1+CARROT_DIM)^J6830+K6830*MESCLUN_HOURS*WEEKS*(1+MESCLUN_DIM)^K6830</x:f>
        <x:v>4242.841969315695</x:v>
      </x:c>
      <x:c r="N6830" s="267" t="n">
        <x:f>MAX(M6830-FARMER_HOURS,0)/TEMP_HOURS_PER_WORKER</x:f>
        <x:v>2.44641803424701</x:v>
      </x:c>
      <x:c r="O6830" s="268" t="n">
        <x:f>I6830*TOMATO_PRICE+J6830*CARROT_PRICE+K6830*MESCLUN_PRICE</x:f>
        <x:v>174952</x:v>
      </x:c>
      <x:c r="P6830" s="268" t="n">
        <x:f>I6830*TOMATO_FERTILIZER+J6830*CARROT_FERTILIZER+K6830*MESCLUN_FERTILIZER</x:f>
        <x:v>35200</x:v>
      </x:c>
      <x:c r="Q6830" s="268" t="n">
        <x:f>MIN(M6830,FARMER_HOURS)*FARMER_RATE+MAX(M6830-FARMER_HOURS,0)*TEMP_RATE</x:f>
        <x:v>86160.45085617524</x:v>
      </x:c>
      <x:c r="R6830" s="268" t="n">
        <x:f>O6830-P6830-Q6830-FIXED_COST</x:f>
        <x:v>33591.549143824755</x:v>
      </x:c>
      <x:c r="S6830" s="139" t="str">
        <x:f>IF(AND(L6830&lt;=TOTAL_BED_CAP,N6830&lt;=TEMP_WORKER_CAP),"YES","NO")</x:f>
        <x:v>YES</x:v>
      </x:c>
      <x:c r="T6830" s="139" t="n">
        <x:f>IF(S6830="YES",R6830,-1E+99)</x:f>
        <x:v>33591.549143824755</x:v>
      </x:c>
    </x:row>
    <x:row r="6831">
      <x:c r="A6831" s="139"/>
      <x:c r="B6831" s="139"/>
      <x:c r="C6831" s="139"/>
      <x:c r="D6831" s="139"/>
      <x:c r="E6831" s="139"/>
      <x:c r="F6831" s="139"/>
      <x:c r="G6831" s="139"/>
      <x:c r="H6831" s="139"/>
      <x:c r="I6831" s="266" t="n">
        <x:f>INT((ROW()-ROW($I$46))/((CARROT_CAP+1)*(MESCLUN_CAP+1)))</x:f>
        <x:v>10</x:v>
      </x:c>
      <x:c r="J6831" s="266" t="n">
        <x:f>MOD(INT((ROW()-ROW($I$46))/(MESCLUN_CAP+1)),CARROT_CAP+1)</x:f>
        <x:v>8</x:v>
      </x:c>
      <x:c r="K6831" s="266" t="n">
        <x:f>MOD(ROW()-ROW($I$46),MESCLUN_CAP+1)</x:f>
        <x:v>27</x:v>
      </x:c>
      <x:c r="L6831" s="266" t="n">
        <x:f>SUM(I6831:K6831)</x:f>
        <x:v>45</x:v>
      </x:c>
      <x:c r="M6831" s="267" t="n">
        <x:f>I6831*TOMATO_HOURS*WEEKS*(1+TOMATO_DIM)^I6831+J6831*CARROT_HOURS*WEEKS*(1+CARROT_DIM)^J6831+K6831*MESCLUN_HOURS*WEEKS*(1+MESCLUN_DIM)^K6831</x:f>
        <x:v>4325.975673835452</x:v>
      </x:c>
      <x:c r="N6831" s="267" t="n">
        <x:f>MAX(M6831-FARMER_HOURS,0)/TEMP_HOURS_PER_WORKER</x:f>
        <x:v>2.5041497734968416</x:v>
      </x:c>
      <x:c r="O6831" s="268" t="n">
        <x:f>I6831*TOMATO_PRICE+J6831*CARROT_PRICE+K6831*MESCLUN_PRICE</x:f>
        <x:v>177652</x:v>
      </x:c>
      <x:c r="P6831" s="268" t="n">
        <x:f>I6831*TOMATO_FERTILIZER+J6831*CARROT_FERTILIZER+K6831*MESCLUN_FERTILIZER</x:f>
        <x:v>36080</x:v>
      </x:c>
      <x:c r="Q6831" s="268" t="n">
        <x:f>MIN(M6831,FARMER_HOURS)*FARMER_RATE+MAX(M6831-FARMER_HOURS,0)*TEMP_RATE</x:f>
        <x:v>87603.74433742103</x:v>
      </x:c>
      <x:c r="R6831" s="268" t="n">
        <x:f>O6831-P6831-Q6831-FIXED_COST</x:f>
        <x:v>33968.25566257897</x:v>
      </x:c>
      <x:c r="S6831" s="139" t="str">
        <x:f>IF(AND(L6831&lt;=TOTAL_BED_CAP,N6831&lt;=TEMP_WORKER_CAP),"YES","NO")</x:f>
        <x:v>YES</x:v>
      </x:c>
      <x:c r="T6831" s="139" t="n">
        <x:f>IF(S6831="YES",R6831,-1E+99)</x:f>
        <x:v>33968.25566257897</x:v>
      </x:c>
    </x:row>
    <x:row r="6832">
      <x:c r="A6832" s="139"/>
      <x:c r="B6832" s="139"/>
      <x:c r="C6832" s="139"/>
      <x:c r="D6832" s="139"/>
      <x:c r="E6832" s="139"/>
      <x:c r="F6832" s="139"/>
      <x:c r="G6832" s="139"/>
      <x:c r="H6832" s="139"/>
      <x:c r="I6832" s="266" t="n">
        <x:f>INT((ROW()-ROW($I$46))/((CARROT_CAP+1)*(MESCLUN_CAP+1)))</x:f>
        <x:v>10</x:v>
      </x:c>
      <x:c r="J6832" s="266" t="n">
        <x:f>MOD(INT((ROW()-ROW($I$46))/(MESCLUN_CAP+1)),CARROT_CAP+1)</x:f>
        <x:v>8</x:v>
      </x:c>
      <x:c r="K6832" s="266" t="n">
        <x:f>MOD(ROW()-ROW($I$46),MESCLUN_CAP+1)</x:f>
        <x:v>28</x:v>
      </x:c>
      <x:c r="L6832" s="266" t="n">
        <x:f>SUM(I6832:K6832)</x:f>
        <x:v>46</x:v>
      </x:c>
      <x:c r="M6832" s="267" t="n">
        <x:f>I6832*TOMATO_HOURS*WEEKS*(1+TOMATO_DIM)^I6832+J6832*CARROT_HOURS*WEEKS*(1+CARROT_DIM)^J6832+K6832*MESCLUN_HOURS*WEEKS*(1+MESCLUN_DIM)^K6832</x:f>
        <x:v>4410.9352120526055</x:v>
      </x:c>
      <x:c r="N6832" s="267" t="n">
        <x:f>MAX(M6832-FARMER_HOURS,0)/TEMP_HOURS_PER_WORKER</x:f>
        <x:v>2.5631494528143093</x:v>
      </x:c>
      <x:c r="O6832" s="268" t="n">
        <x:f>I6832*TOMATO_PRICE+J6832*CARROT_PRICE+K6832*MESCLUN_PRICE</x:f>
        <x:v>180352</x:v>
      </x:c>
      <x:c r="P6832" s="268" t="n">
        <x:f>I6832*TOMATO_FERTILIZER+J6832*CARROT_FERTILIZER+K6832*MESCLUN_FERTILIZER</x:f>
        <x:v>36960</x:v>
      </x:c>
      <x:c r="Q6832" s="268" t="n">
        <x:f>MIN(M6832,FARMER_HOURS)*FARMER_RATE+MAX(M6832-FARMER_HOURS,0)*TEMP_RATE</x:f>
        <x:v>89078.73632035774</x:v>
      </x:c>
      <x:c r="R6832" s="268" t="n">
        <x:f>O6832-P6832-Q6832-FIXED_COST</x:f>
        <x:v>34313.26367964226</x:v>
      </x:c>
      <x:c r="S6832" s="139" t="str">
        <x:f>IF(AND(L6832&lt;=TOTAL_BED_CAP,N6832&lt;=TEMP_WORKER_CAP),"YES","NO")</x:f>
        <x:v>YES</x:v>
      </x:c>
      <x:c r="T6832" s="139" t="n">
        <x:f>IF(S6832="YES",R6832,-1E+99)</x:f>
        <x:v>34313.26367964226</x:v>
      </x:c>
    </x:row>
    <x:row r="6833">
      <x:c r="A6833" s="139"/>
      <x:c r="B6833" s="139"/>
      <x:c r="C6833" s="139"/>
      <x:c r="D6833" s="139"/>
      <x:c r="E6833" s="139"/>
      <x:c r="F6833" s="139"/>
      <x:c r="G6833" s="139"/>
      <x:c r="H6833" s="139"/>
      <x:c r="I6833" s="266" t="n">
        <x:f>INT((ROW()-ROW($I$46))/((CARROT_CAP+1)*(MESCLUN_CAP+1)))</x:f>
        <x:v>10</x:v>
      </x:c>
      <x:c r="J6833" s="266" t="n">
        <x:f>MOD(INT((ROW()-ROW($I$46))/(MESCLUN_CAP+1)),CARROT_CAP+1)</x:f>
        <x:v>8</x:v>
      </x:c>
      <x:c r="K6833" s="266" t="n">
        <x:f>MOD(ROW()-ROW($I$46),MESCLUN_CAP+1)</x:f>
        <x:v>29</x:v>
      </x:c>
      <x:c r="L6833" s="266" t="n">
        <x:f>SUM(I6833:K6833)</x:f>
        <x:v>47</x:v>
      </x:c>
      <x:c r="M6833" s="267" t="n">
        <x:f>I6833*TOMATO_HOURS*WEEKS*(1+TOMATO_DIM)^I6833+J6833*CARROT_HOURS*WEEKS*(1+CARROT_DIM)^J6833+K6833*MESCLUN_HOURS*WEEKS*(1+MESCLUN_DIM)^K6833</x:f>
        <x:v>4497.753240168258</x:v>
      </x:c>
      <x:c r="N6833" s="267" t="n">
        <x:f>MAX(M6833-FARMER_HOURS,0)/TEMP_HOURS_PER_WORKER</x:f>
        <x:v>2.6234397501168463</x:v>
      </x:c>
      <x:c r="O6833" s="268" t="n">
        <x:f>I6833*TOMATO_PRICE+J6833*CARROT_PRICE+K6833*MESCLUN_PRICE</x:f>
        <x:v>183052</x:v>
      </x:c>
      <x:c r="P6833" s="268" t="n">
        <x:f>I6833*TOMATO_FERTILIZER+J6833*CARROT_FERTILIZER+K6833*MESCLUN_FERTILIZER</x:f>
        <x:v>37840</x:v>
      </x:c>
      <x:c r="Q6833" s="268" t="n">
        <x:f>MIN(M6833,FARMER_HOURS)*FARMER_RATE+MAX(M6833-FARMER_HOURS,0)*TEMP_RATE</x:f>
        <x:v>90585.99375292115</x:v>
      </x:c>
      <x:c r="R6833" s="268" t="n">
        <x:f>O6833-P6833-Q6833-FIXED_COST</x:f>
        <x:v>34626.006247078854</x:v>
      </x:c>
      <x:c r="S6833" s="139" t="str">
        <x:f>IF(AND(L6833&lt;=TOTAL_BED_CAP,N6833&lt;=TEMP_WORKER_CAP),"YES","NO")</x:f>
        <x:v>YES</x:v>
      </x:c>
      <x:c r="T6833" s="139" t="n">
        <x:f>IF(S6833="YES",R6833,-1E+99)</x:f>
        <x:v>34626.006247078854</x:v>
      </x:c>
    </x:row>
    <x:row r="6834">
      <x:c r="A6834" s="139"/>
      <x:c r="B6834" s="139"/>
      <x:c r="C6834" s="139"/>
      <x:c r="D6834" s="139"/>
      <x:c r="E6834" s="139"/>
      <x:c r="F6834" s="139"/>
      <x:c r="G6834" s="139"/>
      <x:c r="H6834" s="139"/>
      <x:c r="I6834" s="266" t="n">
        <x:f>INT((ROW()-ROW($I$46))/((CARROT_CAP+1)*(MESCLUN_CAP+1)))</x:f>
        <x:v>10</x:v>
      </x:c>
      <x:c r="J6834" s="266" t="n">
        <x:f>MOD(INT((ROW()-ROW($I$46))/(MESCLUN_CAP+1)),CARROT_CAP+1)</x:f>
        <x:v>8</x:v>
      </x:c>
      <x:c r="K6834" s="266" t="n">
        <x:f>MOD(ROW()-ROW($I$46),MESCLUN_CAP+1)</x:f>
        <x:v>30</x:v>
      </x:c>
      <x:c r="L6834" s="266" t="n">
        <x:f>SUM(I6834:K6834)</x:f>
        <x:v>48</x:v>
      </x:c>
      <x:c r="M6834" s="267" t="n">
        <x:f>I6834*TOMATO_HOURS*WEEKS*(1+TOMATO_DIM)^I6834+J6834*CARROT_HOURS*WEEKS*(1+CARROT_DIM)^J6834+K6834*MESCLUN_HOURS*WEEKS*(1+MESCLUN_DIM)^K6834</x:f>
        <x:v>4586.462945502029</x:v>
      </x:c>
      <x:c r="N6834" s="267" t="n">
        <x:f>MAX(M6834-FARMER_HOURS,0)/TEMP_HOURS_PER_WORKER</x:f>
        <x:v>2.6850437121541866</x:v>
      </x:c>
      <x:c r="O6834" s="268" t="n">
        <x:f>I6834*TOMATO_PRICE+J6834*CARROT_PRICE+K6834*MESCLUN_PRICE</x:f>
        <x:v>185752</x:v>
      </x:c>
      <x:c r="P6834" s="268" t="n">
        <x:f>I6834*TOMATO_FERTILIZER+J6834*CARROT_FERTILIZER+K6834*MESCLUN_FERTILIZER</x:f>
        <x:v>38720</x:v>
      </x:c>
      <x:c r="Q6834" s="268" t="n">
        <x:f>MIN(M6834,FARMER_HOURS)*FARMER_RATE+MAX(M6834-FARMER_HOURS,0)*TEMP_RATE</x:f>
        <x:v>92126.09280385466</x:v>
      </x:c>
      <x:c r="R6834" s="268" t="n">
        <x:f>O6834-P6834-Q6834-FIXED_COST</x:f>
        <x:v>34905.907196145345</x:v>
      </x:c>
      <x:c r="S6834" s="139" t="str">
        <x:f>IF(AND(L6834&lt;=TOTAL_BED_CAP,N6834&lt;=TEMP_WORKER_CAP),"YES","NO")</x:f>
        <x:v>YES</x:v>
      </x:c>
      <x:c r="T6834" s="139" t="n">
        <x:f>IF(S6834="YES",R6834,-1E+99)</x:f>
        <x:v>34905.907196145345</x:v>
      </x:c>
    </x:row>
    <x:row r="6835">
      <x:c r="A6835" s="139"/>
      <x:c r="B6835" s="139"/>
      <x:c r="C6835" s="139"/>
      <x:c r="D6835" s="139"/>
      <x:c r="E6835" s="139"/>
      <x:c r="F6835" s="139"/>
      <x:c r="G6835" s="139"/>
      <x:c r="H6835" s="139"/>
      <x:c r="I6835" s="266" t="n">
        <x:f>INT((ROW()-ROW($I$46))/((CARROT_CAP+1)*(MESCLUN_CAP+1)))</x:f>
        <x:v>10</x:v>
      </x:c>
      <x:c r="J6835" s="266" t="n">
        <x:f>MOD(INT((ROW()-ROW($I$46))/(MESCLUN_CAP+1)),CARROT_CAP+1)</x:f>
        <x:v>9</x:v>
      </x:c>
      <x:c r="K6835" s="266" t="n">
        <x:f>MOD(ROW()-ROW($I$46),MESCLUN_CAP+1)</x:f>
        <x:v>0</x:v>
      </x:c>
      <x:c r="L6835" s="266" t="n">
        <x:f>SUM(I6835:K6835)</x:f>
        <x:v>19</x:v>
      </x:c>
      <x:c r="M6835" s="267" t="n">
        <x:f>I6835*TOMATO_HOURS*WEEKS*(1+TOMATO_DIM)^I6835+J6835*CARROT_HOURS*WEEKS*(1+CARROT_DIM)^J6835+K6835*MESCLUN_HOURS*WEEKS*(1+MESCLUN_DIM)^K6835</x:f>
        <x:v>2671.5612159758716</x:v>
      </x:c>
      <x:c r="N6835" s="267" t="n">
        <x:f>MAX(M6835-FARMER_HOURS,0)/TEMP_HOURS_PER_WORKER</x:f>
        <x:v>1.3552508444276887</x:v>
      </x:c>
      <x:c r="O6835" s="268" t="n">
        <x:f>I6835*TOMATO_PRICE+J6835*CARROT_PRICE+K6835*MESCLUN_PRICE</x:f>
        <x:v>106846</x:v>
      </x:c>
      <x:c r="P6835" s="268" t="n">
        <x:f>I6835*TOMATO_FERTILIZER+J6835*CARROT_FERTILIZER+K6835*MESCLUN_FERTILIZER</x:f>
        <x:v>12760</x:v>
      </x:c>
      <x:c r="Q6835" s="268" t="n">
        <x:f>MIN(M6835,FARMER_HOURS)*FARMER_RATE+MAX(M6835-FARMER_HOURS,0)*TEMP_RATE</x:f>
        <x:v>58881.271110692214</x:v>
      </x:c>
      <x:c r="R6835" s="268" t="n">
        <x:f>O6835-P6835-Q6835-FIXED_COST</x:f>
        <x:v>15204.728889307786</x:v>
      </x:c>
      <x:c r="S6835" s="139" t="str">
        <x:f>IF(AND(L6835&lt;=TOTAL_BED_CAP,N6835&lt;=TEMP_WORKER_CAP),"YES","NO")</x:f>
        <x:v>YES</x:v>
      </x:c>
      <x:c r="T6835" s="139" t="n">
        <x:f>IF(S6835="YES",R6835,-1E+99)</x:f>
        <x:v>15204.728889307786</x:v>
      </x:c>
    </x:row>
    <x:row r="6836">
      <x:c r="A6836" s="139"/>
      <x:c r="B6836" s="139"/>
      <x:c r="C6836" s="139"/>
      <x:c r="D6836" s="139"/>
      <x:c r="E6836" s="139"/>
      <x:c r="F6836" s="139"/>
      <x:c r="G6836" s="139"/>
      <x:c r="H6836" s="139"/>
      <x:c r="I6836" s="266" t="n">
        <x:f>INT((ROW()-ROW($I$46))/((CARROT_CAP+1)*(MESCLUN_CAP+1)))</x:f>
        <x:v>10</x:v>
      </x:c>
      <x:c r="J6836" s="266" t="n">
        <x:f>MOD(INT((ROW()-ROW($I$46))/(MESCLUN_CAP+1)),CARROT_CAP+1)</x:f>
        <x:v>9</x:v>
      </x:c>
      <x:c r="K6836" s="266" t="n">
        <x:f>MOD(ROW()-ROW($I$46),MESCLUN_CAP+1)</x:f>
        <x:v>1</x:v>
      </x:c>
      <x:c r="L6836" s="266" t="n">
        <x:f>SUM(I6836:K6836)</x:f>
        <x:v>20</x:v>
      </x:c>
      <x:c r="M6836" s="267" t="n">
        <x:f>I6836*TOMATO_HOURS*WEEKS*(1+TOMATO_DIM)^I6836+J6836*CARROT_HOURS*WEEKS*(1+CARROT_DIM)^J6836+K6836*MESCLUN_HOURS*WEEKS*(1+MESCLUN_DIM)^K6836</x:f>
        <x:v>2717.1237159758716</x:v>
      </x:c>
      <x:c r="N6836" s="267" t="n">
        <x:f>MAX(M6836-FARMER_HOURS,0)/TEMP_HOURS_PER_WORKER</x:f>
        <x:v>1.3868914694276886</x:v>
      </x:c>
      <x:c r="O6836" s="268" t="n">
        <x:f>I6836*TOMATO_PRICE+J6836*CARROT_PRICE+K6836*MESCLUN_PRICE</x:f>
        <x:v>109546</x:v>
      </x:c>
      <x:c r="P6836" s="268" t="n">
        <x:f>I6836*TOMATO_FERTILIZER+J6836*CARROT_FERTILIZER+K6836*MESCLUN_FERTILIZER</x:f>
        <x:v>13640</x:v>
      </x:c>
      <x:c r="Q6836" s="268" t="n">
        <x:f>MIN(M6836,FARMER_HOURS)*FARMER_RATE+MAX(M6836-FARMER_HOURS,0)*TEMP_RATE</x:f>
        <x:v>59672.286735692214</x:v>
      </x:c>
      <x:c r="R6836" s="268" t="n">
        <x:f>O6836-P6836-Q6836-FIXED_COST</x:f>
        <x:v>16233.713264307786</x:v>
      </x:c>
      <x:c r="S6836" s="139" t="str">
        <x:f>IF(AND(L6836&lt;=TOTAL_BED_CAP,N6836&lt;=TEMP_WORKER_CAP),"YES","NO")</x:f>
        <x:v>YES</x:v>
      </x:c>
      <x:c r="T6836" s="139" t="n">
        <x:f>IF(S6836="YES",R6836,-1E+99)</x:f>
        <x:v>16233.713264307786</x:v>
      </x:c>
    </x:row>
    <x:row r="6837">
      <x:c r="A6837" s="139"/>
      <x:c r="B6837" s="139"/>
      <x:c r="C6837" s="139"/>
      <x:c r="D6837" s="139"/>
      <x:c r="E6837" s="139"/>
      <x:c r="F6837" s="139"/>
      <x:c r="G6837" s="139"/>
      <x:c r="H6837" s="139"/>
      <x:c r="I6837" s="266" t="n">
        <x:f>INT((ROW()-ROW($I$46))/((CARROT_CAP+1)*(MESCLUN_CAP+1)))</x:f>
        <x:v>10</x:v>
      </x:c>
      <x:c r="J6837" s="266" t="n">
        <x:f>MOD(INT((ROW()-ROW($I$46))/(MESCLUN_CAP+1)),CARROT_CAP+1)</x:f>
        <x:v>9</x:v>
      </x:c>
      <x:c r="K6837" s="266" t="n">
        <x:f>MOD(ROW()-ROW($I$46),MESCLUN_CAP+1)</x:f>
        <x:v>2</x:v>
      </x:c>
      <x:c r="L6837" s="266" t="n">
        <x:f>SUM(I6837:K6837)</x:f>
        <x:v>21</x:v>
      </x:c>
      <x:c r="M6837" s="267" t="n">
        <x:f>I6837*TOMATO_HOURS*WEEKS*(1+TOMATO_DIM)^I6837+J6837*CARROT_HOURS*WEEKS*(1+CARROT_DIM)^J6837+K6837*MESCLUN_HOURS*WEEKS*(1+MESCLUN_DIM)^K6837</x:f>
        <x:v>2763.8252784758715</x:v>
      </x:c>
      <x:c r="N6837" s="267" t="n">
        <x:f>MAX(M6837-FARMER_HOURS,0)/TEMP_HOURS_PER_WORKER</x:f>
        <x:v>1.4193231100526886</x:v>
      </x:c>
      <x:c r="O6837" s="268" t="n">
        <x:f>I6837*TOMATO_PRICE+J6837*CARROT_PRICE+K6837*MESCLUN_PRICE</x:f>
        <x:v>112246</x:v>
      </x:c>
      <x:c r="P6837" s="268" t="n">
        <x:f>I6837*TOMATO_FERTILIZER+J6837*CARROT_FERTILIZER+K6837*MESCLUN_FERTILIZER</x:f>
        <x:v>14520</x:v>
      </x:c>
      <x:c r="Q6837" s="268" t="n">
        <x:f>MIN(M6837,FARMER_HOURS)*FARMER_RATE+MAX(M6837-FARMER_HOURS,0)*TEMP_RATE</x:f>
        <x:v>60483.077751317214</x:v>
      </x:c>
      <x:c r="R6837" s="268" t="n">
        <x:f>O6837-P6837-Q6837-FIXED_COST</x:f>
        <x:v>17242.922248682786</x:v>
      </x:c>
      <x:c r="S6837" s="139" t="str">
        <x:f>IF(AND(L6837&lt;=TOTAL_BED_CAP,N6837&lt;=TEMP_WORKER_CAP),"YES","NO")</x:f>
        <x:v>YES</x:v>
      </x:c>
      <x:c r="T6837" s="139" t="n">
        <x:f>IF(S6837="YES",R6837,-1E+99)</x:f>
        <x:v>17242.922248682786</x:v>
      </x:c>
    </x:row>
    <x:row r="6838">
      <x:c r="A6838" s="139"/>
      <x:c r="B6838" s="139"/>
      <x:c r="C6838" s="139"/>
      <x:c r="D6838" s="139"/>
      <x:c r="E6838" s="139"/>
      <x:c r="F6838" s="139"/>
      <x:c r="G6838" s="139"/>
      <x:c r="H6838" s="139"/>
      <x:c r="I6838" s="266" t="n">
        <x:f>INT((ROW()-ROW($I$46))/((CARROT_CAP+1)*(MESCLUN_CAP+1)))</x:f>
        <x:v>10</x:v>
      </x:c>
      <x:c r="J6838" s="266" t="n">
        <x:f>MOD(INT((ROW()-ROW($I$46))/(MESCLUN_CAP+1)),CARROT_CAP+1)</x:f>
        <x:v>9</x:v>
      </x:c>
      <x:c r="K6838" s="266" t="n">
        <x:f>MOD(ROW()-ROW($I$46),MESCLUN_CAP+1)</x:f>
        <x:v>3</x:v>
      </x:c>
      <x:c r="L6838" s="266" t="n">
        <x:f>SUM(I6838:K6838)</x:f>
        <x:v>22</x:v>
      </x:c>
      <x:c r="M6838" s="267" t="n">
        <x:f>I6838*TOMATO_HOURS*WEEKS*(1+TOMATO_DIM)^I6838+J6838*CARROT_HOURS*WEEKS*(1+CARROT_DIM)^J6838+K6838*MESCLUN_HOURS*WEEKS*(1+MESCLUN_DIM)^K6838</x:f>
        <x:v>2811.6872608977465</x:v>
      </x:c>
      <x:c r="N6838" s="267" t="n">
        <x:f>MAX(M6838-FARMER_HOURS,0)/TEMP_HOURS_PER_WORKER</x:f>
        <x:v>1.4525605978456573</x:v>
      </x:c>
      <x:c r="O6838" s="268" t="n">
        <x:f>I6838*TOMATO_PRICE+J6838*CARROT_PRICE+K6838*MESCLUN_PRICE</x:f>
        <x:v>114946</x:v>
      </x:c>
      <x:c r="P6838" s="268" t="n">
        <x:f>I6838*TOMATO_FERTILIZER+J6838*CARROT_FERTILIZER+K6838*MESCLUN_FERTILIZER</x:f>
        <x:v>15400</x:v>
      </x:c>
      <x:c r="Q6838" s="268" t="n">
        <x:f>MIN(M6838,FARMER_HOURS)*FARMER_RATE+MAX(M6838-FARMER_HOURS,0)*TEMP_RATE</x:f>
        <x:v>61314.01494614143</x:v>
      </x:c>
      <x:c r="R6838" s="268" t="n">
        <x:f>O6838-P6838-Q6838-FIXED_COST</x:f>
        <x:v>18231.985053858567</x:v>
      </x:c>
      <x:c r="S6838" s="139" t="str">
        <x:f>IF(AND(L6838&lt;=TOTAL_BED_CAP,N6838&lt;=TEMP_WORKER_CAP),"YES","NO")</x:f>
        <x:v>YES</x:v>
      </x:c>
      <x:c r="T6838" s="139" t="n">
        <x:f>IF(S6838="YES",R6838,-1E+99)</x:f>
        <x:v>18231.985053858567</x:v>
      </x:c>
    </x:row>
    <x:row r="6839">
      <x:c r="A6839" s="139"/>
      <x:c r="B6839" s="139"/>
      <x:c r="C6839" s="139"/>
      <x:c r="D6839" s="139"/>
      <x:c r="E6839" s="139"/>
      <x:c r="F6839" s="139"/>
      <x:c r="G6839" s="139"/>
      <x:c r="H6839" s="139"/>
      <x:c r="I6839" s="266" t="n">
        <x:f>INT((ROW()-ROW($I$46))/((CARROT_CAP+1)*(MESCLUN_CAP+1)))</x:f>
        <x:v>10</x:v>
      </x:c>
      <x:c r="J6839" s="266" t="n">
        <x:f>MOD(INT((ROW()-ROW($I$46))/(MESCLUN_CAP+1)),CARROT_CAP+1)</x:f>
        <x:v>9</x:v>
      </x:c>
      <x:c r="K6839" s="266" t="n">
        <x:f>MOD(ROW()-ROW($I$46),MESCLUN_CAP+1)</x:f>
        <x:v>4</x:v>
      </x:c>
      <x:c r="L6839" s="266" t="n">
        <x:f>SUM(I6839:K6839)</x:f>
        <x:v>23</x:v>
      </x:c>
      <x:c r="M6839" s="267" t="n">
        <x:f>I6839*TOMATO_HOURS*WEEKS*(1+TOMATO_DIM)^I6839+J6839*CARROT_HOURS*WEEKS*(1+CARROT_DIM)^J6839+K6839*MESCLUN_HOURS*WEEKS*(1+MESCLUN_DIM)^K6839</x:f>
        <x:v>2860.731376620403</x:v>
      </x:c>
      <x:c r="N6839" s="267" t="n">
        <x:f>MAX(M6839-FARMER_HOURS,0)/TEMP_HOURS_PER_WORKER</x:f>
        <x:v>1.4866190115419464</x:v>
      </x:c>
      <x:c r="O6839" s="268" t="n">
        <x:f>I6839*TOMATO_PRICE+J6839*CARROT_PRICE+K6839*MESCLUN_PRICE</x:f>
        <x:v>117646</x:v>
      </x:c>
      <x:c r="P6839" s="268" t="n">
        <x:f>I6839*TOMATO_FERTILIZER+J6839*CARROT_FERTILIZER+K6839*MESCLUN_FERTILIZER</x:f>
        <x:v>16280</x:v>
      </x:c>
      <x:c r="Q6839" s="268" t="n">
        <x:f>MIN(M6839,FARMER_HOURS)*FARMER_RATE+MAX(M6839-FARMER_HOURS,0)*TEMP_RATE</x:f>
        <x:v>62165.47528854866</x:v>
      </x:c>
      <x:c r="R6839" s="268" t="n">
        <x:f>O6839-P6839-Q6839-FIXED_COST</x:f>
        <x:v>19200.52471145134</x:v>
      </x:c>
      <x:c r="S6839" s="139" t="str">
        <x:f>IF(AND(L6839&lt;=TOTAL_BED_CAP,N6839&lt;=TEMP_WORKER_CAP),"YES","NO")</x:f>
        <x:v>YES</x:v>
      </x:c>
      <x:c r="T6839" s="139" t="n">
        <x:f>IF(S6839="YES",R6839,-1E+99)</x:f>
        <x:v>19200.52471145134</x:v>
      </x:c>
    </x:row>
    <x:row r="6840">
      <x:c r="A6840" s="139"/>
      <x:c r="B6840" s="139"/>
      <x:c r="C6840" s="139"/>
      <x:c r="D6840" s="139"/>
      <x:c r="E6840" s="139"/>
      <x:c r="F6840" s="139"/>
      <x:c r="G6840" s="139"/>
      <x:c r="H6840" s="139"/>
      <x:c r="I6840" s="266" t="n">
        <x:f>INT((ROW()-ROW($I$46))/((CARROT_CAP+1)*(MESCLUN_CAP+1)))</x:f>
        <x:v>10</x:v>
      </x:c>
      <x:c r="J6840" s="266" t="n">
        <x:f>MOD(INT((ROW()-ROW($I$46))/(MESCLUN_CAP+1)),CARROT_CAP+1)</x:f>
        <x:v>9</x:v>
      </x:c>
      <x:c r="K6840" s="266" t="n">
        <x:f>MOD(ROW()-ROW($I$46),MESCLUN_CAP+1)</x:f>
        <x:v>5</x:v>
      </x:c>
      <x:c r="L6840" s="266" t="n">
        <x:f>SUM(I6840:K6840)</x:f>
        <x:v>24</x:v>
      </x:c>
      <x:c r="M6840" s="267" t="n">
        <x:f>I6840*TOMATO_HOURS*WEEKS*(1+TOMATO_DIM)^I6840+J6840*CARROT_HOURS*WEEKS*(1+CARROT_DIM)^J6840+K6840*MESCLUN_HOURS*WEEKS*(1+MESCLUN_DIM)^K6840</x:f>
        <x:v>2910.9797005416062</x:v>
      </x:c>
      <x:c r="N6840" s="267" t="n">
        <x:f>MAX(M6840-FARMER_HOURS,0)/TEMP_HOURS_PER_WORKER</x:f>
        <x:v>1.521513680931671</x:v>
      </x:c>
      <x:c r="O6840" s="268" t="n">
        <x:f>I6840*TOMATO_PRICE+J6840*CARROT_PRICE+K6840*MESCLUN_PRICE</x:f>
        <x:v>120346</x:v>
      </x:c>
      <x:c r="P6840" s="268" t="n">
        <x:f>I6840*TOMATO_FERTILIZER+J6840*CARROT_FERTILIZER+K6840*MESCLUN_FERTILIZER</x:f>
        <x:v>17160</x:v>
      </x:c>
      <x:c r="Q6840" s="268" t="n">
        <x:f>MIN(M6840,FARMER_HOURS)*FARMER_RATE+MAX(M6840-FARMER_HOURS,0)*TEMP_RATE</x:f>
        <x:v>63037.84202329177</x:v>
      </x:c>
      <x:c r="R6840" s="268" t="n">
        <x:f>O6840-P6840-Q6840-FIXED_COST</x:f>
        <x:v>20148.15797670823</x:v>
      </x:c>
      <x:c r="S6840" s="139" t="str">
        <x:f>IF(AND(L6840&lt;=TOTAL_BED_CAP,N6840&lt;=TEMP_WORKER_CAP),"YES","NO")</x:f>
        <x:v>YES</x:v>
      </x:c>
      <x:c r="T6840" s="139" t="n">
        <x:f>IF(S6840="YES",R6840,-1E+99)</x:f>
        <x:v>20148.15797670823</x:v>
      </x:c>
    </x:row>
    <x:row r="6841">
      <x:c r="A6841" s="139"/>
      <x:c r="B6841" s="139"/>
      <x:c r="C6841" s="139"/>
      <x:c r="D6841" s="139"/>
      <x:c r="E6841" s="139"/>
      <x:c r="F6841" s="139"/>
      <x:c r="G6841" s="139"/>
      <x:c r="H6841" s="139"/>
      <x:c r="I6841" s="266" t="n">
        <x:f>INT((ROW()-ROW($I$46))/((CARROT_CAP+1)*(MESCLUN_CAP+1)))</x:f>
        <x:v>10</x:v>
      </x:c>
      <x:c r="J6841" s="266" t="n">
        <x:f>MOD(INT((ROW()-ROW($I$46))/(MESCLUN_CAP+1)),CARROT_CAP+1)</x:f>
        <x:v>9</x:v>
      </x:c>
      <x:c r="K6841" s="266" t="n">
        <x:f>MOD(ROW()-ROW($I$46),MESCLUN_CAP+1)</x:f>
        <x:v>6</x:v>
      </x:c>
      <x:c r="L6841" s="266" t="n">
        <x:f>SUM(I6841:K6841)</x:f>
        <x:v>25</x:v>
      </x:c>
      <x:c r="M6841" s="267" t="n">
        <x:f>I6841*TOMATO_HOURS*WEEKS*(1+TOMATO_DIM)^I6841+J6841*CARROT_HOURS*WEEKS*(1+CARROT_DIM)^J6841+K6841*MESCLUN_HOURS*WEEKS*(1+MESCLUN_DIM)^K6841</x:f>
        <x:v>2962.4546747232393</x:v>
      </x:c>
      <x:c r="N6841" s="267" t="n">
        <x:f>MAX(M6841-FARMER_HOURS,0)/TEMP_HOURS_PER_WORKER</x:f>
        <x:v>1.5572601907800274</x:v>
      </x:c>
      <x:c r="O6841" s="268" t="n">
        <x:f>I6841*TOMATO_PRICE+J6841*CARROT_PRICE+K6841*MESCLUN_PRICE</x:f>
        <x:v>123046</x:v>
      </x:c>
      <x:c r="P6841" s="268" t="n">
        <x:f>I6841*TOMATO_FERTILIZER+J6841*CARROT_FERTILIZER+K6841*MESCLUN_FERTILIZER</x:f>
        <x:v>18040</x:v>
      </x:c>
      <x:c r="Q6841" s="268" t="n">
        <x:f>MIN(M6841,FARMER_HOURS)*FARMER_RATE+MAX(M6841-FARMER_HOURS,0)*TEMP_RATE</x:f>
        <x:v>63931.50476950068</x:v>
      </x:c>
      <x:c r="R6841" s="268" t="n">
        <x:f>O6841-P6841-Q6841-FIXED_COST</x:f>
        <x:v>21074.49523049932</x:v>
      </x:c>
      <x:c r="S6841" s="139" t="str">
        <x:f>IF(AND(L6841&lt;=TOTAL_BED_CAP,N6841&lt;=TEMP_WORKER_CAP),"YES","NO")</x:f>
        <x:v>YES</x:v>
      </x:c>
      <x:c r="T6841" s="139" t="n">
        <x:f>IF(S6841="YES",R6841,-1E+99)</x:f>
        <x:v>21074.49523049932</x:v>
      </x:c>
    </x:row>
    <x:row r="6842">
      <x:c r="A6842" s="139"/>
      <x:c r="B6842" s="139"/>
      <x:c r="C6842" s="139"/>
      <x:c r="D6842" s="139"/>
      <x:c r="E6842" s="139"/>
      <x:c r="F6842" s="139"/>
      <x:c r="G6842" s="139"/>
      <x:c r="H6842" s="139"/>
      <x:c r="I6842" s="266" t="n">
        <x:f>INT((ROW()-ROW($I$46))/((CARROT_CAP+1)*(MESCLUN_CAP+1)))</x:f>
        <x:v>10</x:v>
      </x:c>
      <x:c r="J6842" s="266" t="n">
        <x:f>MOD(INT((ROW()-ROW($I$46))/(MESCLUN_CAP+1)),CARROT_CAP+1)</x:f>
        <x:v>9</x:v>
      </x:c>
      <x:c r="K6842" s="266" t="n">
        <x:f>MOD(ROW()-ROW($I$46),MESCLUN_CAP+1)</x:f>
        <x:v>7</x:v>
      </x:c>
      <x:c r="L6842" s="266" t="n">
        <x:f>SUM(I6842:K6842)</x:f>
        <x:v>26</x:v>
      </x:c>
      <x:c r="M6842" s="267" t="n">
        <x:f>I6842*TOMATO_HOURS*WEEKS*(1+TOMATO_DIM)^I6842+J6842*CARROT_HOURS*WEEKS*(1+CARROT_DIM)^J6842+K6842*MESCLUN_HOURS*WEEKS*(1+MESCLUN_DIM)^K6842</x:f>
        <x:v>3015.1791141211997</x:v>
      </x:c>
      <x:c r="N6842" s="267" t="n">
        <x:f>MAX(M6842-FARMER_HOURS,0)/TEMP_HOURS_PER_WORKER</x:f>
        <x:v>1.5938743848063888</x:v>
      </x:c>
      <x:c r="O6842" s="268" t="n">
        <x:f>I6842*TOMATO_PRICE+J6842*CARROT_PRICE+K6842*MESCLUN_PRICE</x:f>
        <x:v>125746</x:v>
      </x:c>
      <x:c r="P6842" s="268" t="n">
        <x:f>I6842*TOMATO_FERTILIZER+J6842*CARROT_FERTILIZER+K6842*MESCLUN_FERTILIZER</x:f>
        <x:v>18920</x:v>
      </x:c>
      <x:c r="Q6842" s="268" t="n">
        <x:f>MIN(M6842,FARMER_HOURS)*FARMER_RATE+MAX(M6842-FARMER_HOURS,0)*TEMP_RATE</x:f>
        <x:v>64846.85962015972</x:v>
      </x:c>
      <x:c r="R6842" s="268" t="n">
        <x:f>O6842-P6842-Q6842-FIXED_COST</x:f>
        <x:v>21979.140379840283</x:v>
      </x:c>
      <x:c r="S6842" s="139" t="str">
        <x:f>IF(AND(L6842&lt;=TOTAL_BED_CAP,N6842&lt;=TEMP_WORKER_CAP),"YES","NO")</x:f>
        <x:v>YES</x:v>
      </x:c>
      <x:c r="T6842" s="139" t="n">
        <x:f>IF(S6842="YES",R6842,-1E+99)</x:f>
        <x:v>21979.140379840283</x:v>
      </x:c>
    </x:row>
    <x:row r="6843">
      <x:c r="A6843" s="139"/>
      <x:c r="B6843" s="139"/>
      <x:c r="C6843" s="139"/>
      <x:c r="D6843" s="139"/>
      <x:c r="E6843" s="139"/>
      <x:c r="F6843" s="139"/>
      <x:c r="G6843" s="139"/>
      <x:c r="H6843" s="139"/>
      <x:c r="I6843" s="266" t="n">
        <x:f>INT((ROW()-ROW($I$46))/((CARROT_CAP+1)*(MESCLUN_CAP+1)))</x:f>
        <x:v>10</x:v>
      </x:c>
      <x:c r="J6843" s="266" t="n">
        <x:f>MOD(INT((ROW()-ROW($I$46))/(MESCLUN_CAP+1)),CARROT_CAP+1)</x:f>
        <x:v>9</x:v>
      </x:c>
      <x:c r="K6843" s="266" t="n">
        <x:f>MOD(ROW()-ROW($I$46),MESCLUN_CAP+1)</x:f>
        <x:v>8</x:v>
      </x:c>
      <x:c r="L6843" s="266" t="n">
        <x:f>SUM(I6843:K6843)</x:f>
        <x:v>27</x:v>
      </x:c>
      <x:c r="M6843" s="267" t="n">
        <x:f>I6843*TOMATO_HOURS*WEEKS*(1+TOMATO_DIM)^I6843+J6843*CARROT_HOURS*WEEKS*(1+CARROT_DIM)^J6843+K6843*MESCLUN_HOURS*WEEKS*(1+MESCLUN_DIM)^K6843</x:f>
        <x:v>3069.17621240118</x:v>
      </x:c>
      <x:c r="N6843" s="267" t="n">
        <x:f>MAX(M6843-FARMER_HOURS,0)/TEMP_HOURS_PER_WORKER</x:f>
        <x:v>1.6313723697230416</x:v>
      </x:c>
      <x:c r="O6843" s="268" t="n">
        <x:f>I6843*TOMATO_PRICE+J6843*CARROT_PRICE+K6843*MESCLUN_PRICE</x:f>
        <x:v>128446</x:v>
      </x:c>
      <x:c r="P6843" s="268" t="n">
        <x:f>I6843*TOMATO_FERTILIZER+J6843*CARROT_FERTILIZER+K6843*MESCLUN_FERTILIZER</x:f>
        <x:v>19800</x:v>
      </x:c>
      <x:c r="Q6843" s="268" t="n">
        <x:f>MIN(M6843,FARMER_HOURS)*FARMER_RATE+MAX(M6843-FARMER_HOURS,0)*TEMP_RATE</x:f>
        <x:v>65784.30924307604</x:v>
      </x:c>
      <x:c r="R6843" s="268" t="n">
        <x:f>O6843-P6843-Q6843-FIXED_COST</x:f>
        <x:v>22861.690756923956</x:v>
      </x:c>
      <x:c r="S6843" s="139" t="str">
        <x:f>IF(AND(L6843&lt;=TOTAL_BED_CAP,N6843&lt;=TEMP_WORKER_CAP),"YES","NO")</x:f>
        <x:v>YES</x:v>
      </x:c>
      <x:c r="T6843" s="139" t="n">
        <x:f>IF(S6843="YES",R6843,-1E+99)</x:f>
        <x:v>22861.690756923956</x:v>
      </x:c>
    </x:row>
    <x:row r="6844">
      <x:c r="A6844" s="139"/>
      <x:c r="B6844" s="139"/>
      <x:c r="C6844" s="139"/>
      <x:c r="D6844" s="139"/>
      <x:c r="E6844" s="139"/>
      <x:c r="F6844" s="139"/>
      <x:c r="G6844" s="139"/>
      <x:c r="H6844" s="139"/>
      <x:c r="I6844" s="266" t="n">
        <x:f>INT((ROW()-ROW($I$46))/((CARROT_CAP+1)*(MESCLUN_CAP+1)))</x:f>
        <x:v>10</x:v>
      </x:c>
      <x:c r="J6844" s="266" t="n">
        <x:f>MOD(INT((ROW()-ROW($I$46))/(MESCLUN_CAP+1)),CARROT_CAP+1)</x:f>
        <x:v>9</x:v>
      </x:c>
      <x:c r="K6844" s="266" t="n">
        <x:f>MOD(ROW()-ROW($I$46),MESCLUN_CAP+1)</x:f>
        <x:v>9</x:v>
      </x:c>
      <x:c r="L6844" s="266" t="n">
        <x:f>SUM(I6844:K6844)</x:f>
        <x:v>28</x:v>
      </x:c>
      <x:c r="M6844" s="267" t="n">
        <x:f>I6844*TOMATO_HOURS*WEEKS*(1+TOMATO_DIM)^I6844+J6844*CARROT_HOURS*WEEKS*(1+CARROT_DIM)^J6844+K6844*MESCLUN_HOURS*WEEKS*(1+MESCLUN_DIM)^K6844</x:f>
        <x:v>3124.4695478415742</x:v>
      </x:c>
      <x:c r="N6844" s="267" t="n">
        <x:f>MAX(M6844-FARMER_HOURS,0)/TEMP_HOURS_PER_WORKER</x:f>
        <x:v>1.6697705193344266</x:v>
      </x:c>
      <x:c r="O6844" s="268" t="n">
        <x:f>I6844*TOMATO_PRICE+J6844*CARROT_PRICE+K6844*MESCLUN_PRICE</x:f>
        <x:v>131146</x:v>
      </x:c>
      <x:c r="P6844" s="268" t="n">
        <x:f>I6844*TOMATO_FERTILIZER+J6844*CARROT_FERTILIZER+K6844*MESCLUN_FERTILIZER</x:f>
        <x:v>20680</x:v>
      </x:c>
      <x:c r="Q6844" s="268" t="n">
        <x:f>MIN(M6844,FARMER_HOURS)*FARMER_RATE+MAX(M6844-FARMER_HOURS,0)*TEMP_RATE</x:f>
        <x:v>66744.26298336066</x:v>
      </x:c>
      <x:c r="R6844" s="268" t="n">
        <x:f>O6844-P6844-Q6844-FIXED_COST</x:f>
        <x:v>23721.737016639338</x:v>
      </x:c>
      <x:c r="S6844" s="139" t="str">
        <x:f>IF(AND(L6844&lt;=TOTAL_BED_CAP,N6844&lt;=TEMP_WORKER_CAP),"YES","NO")</x:f>
        <x:v>YES</x:v>
      </x:c>
      <x:c r="T6844" s="139" t="n">
        <x:f>IF(S6844="YES",R6844,-1E+99)</x:f>
        <x:v>23721.737016639338</x:v>
      </x:c>
    </x:row>
    <x:row r="6845">
      <x:c r="A6845" s="139"/>
      <x:c r="B6845" s="139"/>
      <x:c r="C6845" s="139"/>
      <x:c r="D6845" s="139"/>
      <x:c r="E6845" s="139"/>
      <x:c r="F6845" s="139"/>
      <x:c r="G6845" s="139"/>
      <x:c r="H6845" s="139"/>
      <x:c r="I6845" s="266" t="n">
        <x:f>INT((ROW()-ROW($I$46))/((CARROT_CAP+1)*(MESCLUN_CAP+1)))</x:f>
        <x:v>10</x:v>
      </x:c>
      <x:c r="J6845" s="266" t="n">
        <x:f>MOD(INT((ROW()-ROW($I$46))/(MESCLUN_CAP+1)),CARROT_CAP+1)</x:f>
        <x:v>9</x:v>
      </x:c>
      <x:c r="K6845" s="266" t="n">
        <x:f>MOD(ROW()-ROW($I$46),MESCLUN_CAP+1)</x:f>
        <x:v>10</x:v>
      </x:c>
      <x:c r="L6845" s="266" t="n">
        <x:f>SUM(I6845:K6845)</x:f>
        <x:v>29</x:v>
      </x:c>
      <x:c r="M6845" s="267" t="n">
        <x:f>I6845*TOMATO_HOURS*WEEKS*(1+TOMATO_DIM)^I6845+J6845*CARROT_HOURS*WEEKS*(1+CARROT_DIM)^J6845+K6845*MESCLUN_HOURS*WEEKS*(1+MESCLUN_DIM)^K6845</x:f>
        <x:v>3181.083089324787</x:v>
      </x:c>
      <x:c r="N6845" s="267" t="n">
        <x:f>MAX(M6845-FARMER_HOURS,0)/TEMP_HOURS_PER_WORKER</x:f>
        <x:v>1.709085478697769</x:v>
      </x:c>
      <x:c r="O6845" s="268" t="n">
        <x:f>I6845*TOMATO_PRICE+J6845*CARROT_PRICE+K6845*MESCLUN_PRICE</x:f>
        <x:v>133846</x:v>
      </x:c>
      <x:c r="P6845" s="268" t="n">
        <x:f>I6845*TOMATO_FERTILIZER+J6845*CARROT_FERTILIZER+K6845*MESCLUN_FERTILIZER</x:f>
        <x:v>21560</x:v>
      </x:c>
      <x:c r="Q6845" s="268" t="n">
        <x:f>MIN(M6845,FARMER_HOURS)*FARMER_RATE+MAX(M6845-FARMER_HOURS,0)*TEMP_RATE</x:f>
        <x:v>67727.13696744421</x:v>
      </x:c>
      <x:c r="R6845" s="268" t="n">
        <x:f>O6845-P6845-Q6845-FIXED_COST</x:f>
        <x:v>24558.86303255579</x:v>
      </x:c>
      <x:c r="S6845" s="139" t="str">
        <x:f>IF(AND(L6845&lt;=TOTAL_BED_CAP,N6845&lt;=TEMP_WORKER_CAP),"YES","NO")</x:f>
        <x:v>YES</x:v>
      </x:c>
      <x:c r="T6845" s="139" t="n">
        <x:f>IF(S6845="YES",R6845,-1E+99)</x:f>
        <x:v>24558.86303255579</x:v>
      </x:c>
    </x:row>
    <x:row r="6846">
      <x:c r="A6846" s="139"/>
      <x:c r="B6846" s="139"/>
      <x:c r="C6846" s="139"/>
      <x:c r="D6846" s="139"/>
      <x:c r="E6846" s="139"/>
      <x:c r="F6846" s="139"/>
      <x:c r="G6846" s="139"/>
      <x:c r="H6846" s="139"/>
      <x:c r="I6846" s="266" t="n">
        <x:f>INT((ROW()-ROW($I$46))/((CARROT_CAP+1)*(MESCLUN_CAP+1)))</x:f>
        <x:v>10</x:v>
      </x:c>
      <x:c r="J6846" s="266" t="n">
        <x:f>MOD(INT((ROW()-ROW($I$46))/(MESCLUN_CAP+1)),CARROT_CAP+1)</x:f>
        <x:v>9</x:v>
      </x:c>
      <x:c r="K6846" s="266" t="n">
        <x:f>MOD(ROW()-ROW($I$46),MESCLUN_CAP+1)</x:f>
        <x:v>11</x:v>
      </x:c>
      <x:c r="L6846" s="266" t="n">
        <x:f>SUM(I6846:K6846)</x:f>
        <x:v>30</x:v>
      </x:c>
      <x:c r="M6846" s="267" t="n">
        <x:f>I6846*TOMATO_HOURS*WEEKS*(1+TOMATO_DIM)^I6846+J6846*CARROT_HOURS*WEEKS*(1+CARROT_DIM)^J6846+K6846*MESCLUN_HOURS*WEEKS*(1+MESCLUN_DIM)^K6846</x:f>
        <x:v>3239.041202418226</x:v>
      </x:c>
      <x:c r="N6846" s="267" t="n">
        <x:f>MAX(M6846-FARMER_HOURS,0)/TEMP_HOURS_PER_WORKER</x:f>
        <x:v>1.7493341683459902</x:v>
      </x:c>
      <x:c r="O6846" s="268" t="n">
        <x:f>I6846*TOMATO_PRICE+J6846*CARROT_PRICE+K6846*MESCLUN_PRICE</x:f>
        <x:v>136546</x:v>
      </x:c>
      <x:c r="P6846" s="268" t="n">
        <x:f>I6846*TOMATO_FERTILIZER+J6846*CARROT_FERTILIZER+K6846*MESCLUN_FERTILIZER</x:f>
        <x:v>22440</x:v>
      </x:c>
      <x:c r="Q6846" s="268" t="n">
        <x:f>MIN(M6846,FARMER_HOURS)*FARMER_RATE+MAX(M6846-FARMER_HOURS,0)*TEMP_RATE</x:f>
        <x:v>68733.35420864975</x:v>
      </x:c>
      <x:c r="R6846" s="268" t="n">
        <x:f>O6846-P6846-Q6846-FIXED_COST</x:f>
        <x:v>25372.645791350253</x:v>
      </x:c>
      <x:c r="S6846" s="139" t="str">
        <x:f>IF(AND(L6846&lt;=TOTAL_BED_CAP,N6846&lt;=TEMP_WORKER_CAP),"YES","NO")</x:f>
        <x:v>YES</x:v>
      </x:c>
      <x:c r="T6846" s="139" t="n">
        <x:f>IF(S6846="YES",R6846,-1E+99)</x:f>
        <x:v>25372.645791350253</x:v>
      </x:c>
    </x:row>
    <x:row r="6847">
      <x:c r="A6847" s="139"/>
      <x:c r="B6847" s="139"/>
      <x:c r="C6847" s="139"/>
      <x:c r="D6847" s="139"/>
      <x:c r="E6847" s="139"/>
      <x:c r="F6847" s="139"/>
      <x:c r="G6847" s="139"/>
      <x:c r="H6847" s="139"/>
      <x:c r="I6847" s="266" t="n">
        <x:f>INT((ROW()-ROW($I$46))/((CARROT_CAP+1)*(MESCLUN_CAP+1)))</x:f>
        <x:v>10</x:v>
      </x:c>
      <x:c r="J6847" s="266" t="n">
        <x:f>MOD(INT((ROW()-ROW($I$46))/(MESCLUN_CAP+1)),CARROT_CAP+1)</x:f>
        <x:v>9</x:v>
      </x:c>
      <x:c r="K6847" s="266" t="n">
        <x:f>MOD(ROW()-ROW($I$46),MESCLUN_CAP+1)</x:f>
        <x:v>12</x:v>
      </x:c>
      <x:c r="L6847" s="266" t="n">
        <x:f>SUM(I6847:K6847)</x:f>
        <x:v>31</x:v>
      </x:c>
      <x:c r="M6847" s="267" t="n">
        <x:f>I6847*TOMATO_HOURS*WEEKS*(1+TOMATO_DIM)^I6847+J6847*CARROT_HOURS*WEEKS*(1+CARROT_DIM)^J6847+K6847*MESCLUN_HOURS*WEEKS*(1+MESCLUN_DIM)^K6847</x:f>
        <x:v>3298.3686555462905</x:v>
      </x:c>
      <x:c r="N6847" s="267" t="n">
        <x:f>MAX(M6847-FARMER_HOURS,0)/TEMP_HOURS_PER_WORKER</x:f>
        <x:v>1.7905337885738128</x:v>
      </x:c>
      <x:c r="O6847" s="268" t="n">
        <x:f>I6847*TOMATO_PRICE+J6847*CARROT_PRICE+K6847*MESCLUN_PRICE</x:f>
        <x:v>139246</x:v>
      </x:c>
      <x:c r="P6847" s="268" t="n">
        <x:f>I6847*TOMATO_FERTILIZER+J6847*CARROT_FERTILIZER+K6847*MESCLUN_FERTILIZER</x:f>
        <x:v>23320</x:v>
      </x:c>
      <x:c r="Q6847" s="268" t="n">
        <x:f>MIN(M6847,FARMER_HOURS)*FARMER_RATE+MAX(M6847-FARMER_HOURS,0)*TEMP_RATE</x:f>
        <x:v>69763.34471434532</x:v>
      </x:c>
      <x:c r="R6847" s="268" t="n">
        <x:f>O6847-P6847-Q6847-FIXED_COST</x:f>
        <x:v>26162.655285654677</x:v>
      </x:c>
      <x:c r="S6847" s="139" t="str">
        <x:f>IF(AND(L6847&lt;=TOTAL_BED_CAP,N6847&lt;=TEMP_WORKER_CAP),"YES","NO")</x:f>
        <x:v>YES</x:v>
      </x:c>
      <x:c r="T6847" s="139" t="n">
        <x:f>IF(S6847="YES",R6847,-1E+99)</x:f>
        <x:v>26162.655285654677</x:v>
      </x:c>
    </x:row>
    <x:row r="6848">
      <x:c r="A6848" s="139"/>
      <x:c r="B6848" s="139"/>
      <x:c r="C6848" s="139"/>
      <x:c r="D6848" s="139"/>
      <x:c r="E6848" s="139"/>
      <x:c r="F6848" s="139"/>
      <x:c r="G6848" s="139"/>
      <x:c r="H6848" s="139"/>
      <x:c r="I6848" s="266" t="n">
        <x:f>INT((ROW()-ROW($I$46))/((CARROT_CAP+1)*(MESCLUN_CAP+1)))</x:f>
        <x:v>10</x:v>
      </x:c>
      <x:c r="J6848" s="266" t="n">
        <x:f>MOD(INT((ROW()-ROW($I$46))/(MESCLUN_CAP+1)),CARROT_CAP+1)</x:f>
        <x:v>9</x:v>
      </x:c>
      <x:c r="K6848" s="266" t="n">
        <x:f>MOD(ROW()-ROW($I$46),MESCLUN_CAP+1)</x:f>
        <x:v>13</x:v>
      </x:c>
      <x:c r="L6848" s="266" t="n">
        <x:f>SUM(I6848:K6848)</x:f>
        <x:v>32</x:v>
      </x:c>
      <x:c r="M6848" s="267" t="n">
        <x:f>I6848*TOMATO_HOURS*WEEKS*(1+TOMATO_DIM)^I6848+J6848*CARROT_HOURS*WEEKS*(1+CARROT_DIM)^J6848+K6848*MESCLUN_HOURS*WEEKS*(1+MESCLUN_DIM)^K6848</x:f>
        <x:v>3359.090626254675</x:v>
      </x:c>
      <x:c r="N6848" s="267" t="n">
        <x:f>MAX(M6848-FARMER_HOURS,0)/TEMP_HOURS_PER_WORKER</x:f>
        <x:v>1.8327018237879689</x:v>
      </x:c>
      <x:c r="O6848" s="268" t="n">
        <x:f>I6848*TOMATO_PRICE+J6848*CARROT_PRICE+K6848*MESCLUN_PRICE</x:f>
        <x:v>141946</x:v>
      </x:c>
      <x:c r="P6848" s="268" t="n">
        <x:f>I6848*TOMATO_FERTILIZER+J6848*CARROT_FERTILIZER+K6848*MESCLUN_FERTILIZER</x:f>
        <x:v>24200</x:v>
      </x:c>
      <x:c r="Q6848" s="268" t="n">
        <x:f>MIN(M6848,FARMER_HOURS)*FARMER_RATE+MAX(M6848-FARMER_HOURS,0)*TEMP_RATE</x:f>
        <x:v>70817.54559469922</x:v>
      </x:c>
      <x:c r="R6848" s="268" t="n">
        <x:f>O6848-P6848-Q6848-FIXED_COST</x:f>
        <x:v>26928.454405300785</x:v>
      </x:c>
      <x:c r="S6848" s="139" t="str">
        <x:f>IF(AND(L6848&lt;=TOTAL_BED_CAP,N6848&lt;=TEMP_WORKER_CAP),"YES","NO")</x:f>
        <x:v>YES</x:v>
      </x:c>
      <x:c r="T6848" s="139" t="n">
        <x:f>IF(S6848="YES",R6848,-1E+99)</x:f>
        <x:v>26928.454405300785</x:v>
      </x:c>
    </x:row>
    <x:row r="6849">
      <x:c r="A6849" s="139"/>
      <x:c r="B6849" s="139"/>
      <x:c r="C6849" s="139"/>
      <x:c r="D6849" s="139"/>
      <x:c r="E6849" s="139"/>
      <x:c r="F6849" s="139"/>
      <x:c r="G6849" s="139"/>
      <x:c r="H6849" s="139"/>
      <x:c r="I6849" s="266" t="n">
        <x:f>INT((ROW()-ROW($I$46))/((CARROT_CAP+1)*(MESCLUN_CAP+1)))</x:f>
        <x:v>10</x:v>
      </x:c>
      <x:c r="J6849" s="266" t="n">
        <x:f>MOD(INT((ROW()-ROW($I$46))/(MESCLUN_CAP+1)),CARROT_CAP+1)</x:f>
        <x:v>9</x:v>
      </x:c>
      <x:c r="K6849" s="266" t="n">
        <x:f>MOD(ROW()-ROW($I$46),MESCLUN_CAP+1)</x:f>
        <x:v>14</x:v>
      </x:c>
      <x:c r="L6849" s="266" t="n">
        <x:f>SUM(I6849:K6849)</x:f>
        <x:v>33</x:v>
      </x:c>
      <x:c r="M6849" s="267" t="n">
        <x:f>I6849*TOMATO_HOURS*WEEKS*(1+TOMATO_DIM)^I6849+J6849*CARROT_HOURS*WEEKS*(1+CARROT_DIM)^J6849+K6849*MESCLUN_HOURS*WEEKS*(1+MESCLUN_DIM)^K6849</x:f>
        <x:v>3421.232707568336</x:v>
      </x:c>
      <x:c r="N6849" s="267" t="n">
        <x:f>MAX(M6849-FARMER_HOURS,0)/TEMP_HOURS_PER_WORKER</x:f>
        <x:v>1.8758560469224557</x:v>
      </x:c>
      <x:c r="O6849" s="268" t="n">
        <x:f>I6849*TOMATO_PRICE+J6849*CARROT_PRICE+K6849*MESCLUN_PRICE</x:f>
        <x:v>144646</x:v>
      </x:c>
      <x:c r="P6849" s="268" t="n">
        <x:f>I6849*TOMATO_FERTILIZER+J6849*CARROT_FERTILIZER+K6849*MESCLUN_FERTILIZER</x:f>
        <x:v>25080</x:v>
      </x:c>
      <x:c r="Q6849" s="268" t="n">
        <x:f>MIN(M6849,FARMER_HOURS)*FARMER_RATE+MAX(M6849-FARMER_HOURS,0)*TEMP_RATE</x:f>
        <x:v>71896.40117306139</x:v>
      </x:c>
      <x:c r="R6849" s="268" t="n">
        <x:f>O6849-P6849-Q6849-FIXED_COST</x:f>
        <x:v>27669.598826938614</x:v>
      </x:c>
      <x:c r="S6849" s="139" t="str">
        <x:f>IF(AND(L6849&lt;=TOTAL_BED_CAP,N6849&lt;=TEMP_WORKER_CAP),"YES","NO")</x:f>
        <x:v>YES</x:v>
      </x:c>
      <x:c r="T6849" s="139" t="n">
        <x:f>IF(S6849="YES",R6849,-1E+99)</x:f>
        <x:v>27669.598826938614</x:v>
      </x:c>
    </x:row>
    <x:row r="6850">
      <x:c r="A6850" s="139"/>
      <x:c r="B6850" s="139"/>
      <x:c r="C6850" s="139"/>
      <x:c r="D6850" s="139"/>
      <x:c r="E6850" s="139"/>
      <x:c r="F6850" s="139"/>
      <x:c r="G6850" s="139"/>
      <x:c r="H6850" s="139"/>
      <x:c r="I6850" s="266" t="n">
        <x:f>INT((ROW()-ROW($I$46))/((CARROT_CAP+1)*(MESCLUN_CAP+1)))</x:f>
        <x:v>10</x:v>
      </x:c>
      <x:c r="J6850" s="266" t="n">
        <x:f>MOD(INT((ROW()-ROW($I$46))/(MESCLUN_CAP+1)),CARROT_CAP+1)</x:f>
        <x:v>9</x:v>
      </x:c>
      <x:c r="K6850" s="266" t="n">
        <x:f>MOD(ROW()-ROW($I$46),MESCLUN_CAP+1)</x:f>
        <x:v>15</x:v>
      </x:c>
      <x:c r="L6850" s="266" t="n">
        <x:f>SUM(I6850:K6850)</x:f>
        <x:v>34</x:v>
      </x:c>
      <x:c r="M6850" s="267" t="n">
        <x:f>I6850*TOMATO_HOURS*WEEKS*(1+TOMATO_DIM)^I6850+J6850*CARROT_HOURS*WEEKS*(1+CARROT_DIM)^J6850+K6850*MESCLUN_HOURS*WEEKS*(1+MESCLUN_DIM)^K6850</x:f>
        <x:v>3484.8209144444822</x:v>
      </x:c>
      <x:c r="N6850" s="267" t="n">
        <x:f>MAX(M6850-FARMER_HOURS,0)/TEMP_HOURS_PER_WORKER</x:f>
        <x:v>1.9200145239197792</x:v>
      </x:c>
      <x:c r="O6850" s="268" t="n">
        <x:f>I6850*TOMATO_PRICE+J6850*CARROT_PRICE+K6850*MESCLUN_PRICE</x:f>
        <x:v>147346</x:v>
      </x:c>
      <x:c r="P6850" s="268" t="n">
        <x:f>I6850*TOMATO_FERTILIZER+J6850*CARROT_FERTILIZER+K6850*MESCLUN_FERTILIZER</x:f>
        <x:v>25960</x:v>
      </x:c>
      <x:c r="Q6850" s="268" t="n">
        <x:f>MIN(M6850,FARMER_HOURS)*FARMER_RATE+MAX(M6850-FARMER_HOURS,0)*TEMP_RATE</x:f>
        <x:v>73000.36309799447</x:v>
      </x:c>
      <x:c r="R6850" s="268" t="n">
        <x:f>O6850-P6850-Q6850-FIXED_COST</x:f>
        <x:v>28385.636902005528</x:v>
      </x:c>
      <x:c r="S6850" s="139" t="str">
        <x:f>IF(AND(L6850&lt;=TOTAL_BED_CAP,N6850&lt;=TEMP_WORKER_CAP),"YES","NO")</x:f>
        <x:v>YES</x:v>
      </x:c>
      <x:c r="T6850" s="139" t="n">
        <x:f>IF(S6850="YES",R6850,-1E+99)</x:f>
        <x:v>28385.636902005528</x:v>
      </x:c>
    </x:row>
    <x:row r="6851">
      <x:c r="A6851" s="139"/>
      <x:c r="B6851" s="139"/>
      <x:c r="C6851" s="139"/>
      <x:c r="D6851" s="139"/>
      <x:c r="E6851" s="139"/>
      <x:c r="F6851" s="139"/>
      <x:c r="G6851" s="139"/>
      <x:c r="H6851" s="139"/>
      <x:c r="I6851" s="266" t="n">
        <x:f>INT((ROW()-ROW($I$46))/((CARROT_CAP+1)*(MESCLUN_CAP+1)))</x:f>
        <x:v>10</x:v>
      </x:c>
      <x:c r="J6851" s="266" t="n">
        <x:f>MOD(INT((ROW()-ROW($I$46))/(MESCLUN_CAP+1)),CARROT_CAP+1)</x:f>
        <x:v>9</x:v>
      </x:c>
      <x:c r="K6851" s="266" t="n">
        <x:f>MOD(ROW()-ROW($I$46),MESCLUN_CAP+1)</x:f>
        <x:v>16</x:v>
      </x:c>
      <x:c r="L6851" s="266" t="n">
        <x:f>SUM(I6851:K6851)</x:f>
        <x:v>35</x:v>
      </x:c>
      <x:c r="M6851" s="267" t="n">
        <x:f>I6851*TOMATO_HOURS*WEEKS*(1+TOMATO_DIM)^I6851+J6851*CARROT_HOURS*WEEKS*(1+CARROT_DIM)^J6851+K6851*MESCLUN_HOURS*WEEKS*(1+MESCLUN_DIM)^K6851</x:f>
        <x:v>3549.8816903219713</x:v>
      </x:c>
      <x:c r="N6851" s="267" t="n">
        <x:f>MAX(M6851-FARMER_HOURS,0)/TEMP_HOURS_PER_WORKER</x:f>
        <x:v>1.9651956182791468</x:v>
      </x:c>
      <x:c r="O6851" s="268" t="n">
        <x:f>I6851*TOMATO_PRICE+J6851*CARROT_PRICE+K6851*MESCLUN_PRICE</x:f>
        <x:v>150046</x:v>
      </x:c>
      <x:c r="P6851" s="268" t="n">
        <x:f>I6851*TOMATO_FERTILIZER+J6851*CARROT_FERTILIZER+K6851*MESCLUN_FERTILIZER</x:f>
        <x:v>26840</x:v>
      </x:c>
      <x:c r="Q6851" s="268" t="n">
        <x:f>MIN(M6851,FARMER_HOURS)*FARMER_RATE+MAX(M6851-FARMER_HOURS,0)*TEMP_RATE</x:f>
        <x:v>74129.89045697867</x:v>
      </x:c>
      <x:c r="R6851" s="268" t="n">
        <x:f>O6851-P6851-Q6851-FIXED_COST</x:f>
        <x:v>29076.10954302133</x:v>
      </x:c>
      <x:c r="S6851" s="139" t="str">
        <x:f>IF(AND(L6851&lt;=TOTAL_BED_CAP,N6851&lt;=TEMP_WORKER_CAP),"YES","NO")</x:f>
        <x:v>YES</x:v>
      </x:c>
      <x:c r="T6851" s="139" t="n">
        <x:f>IF(S6851="YES",R6851,-1E+99)</x:f>
        <x:v>29076.10954302133</x:v>
      </x:c>
    </x:row>
    <x:row r="6852">
      <x:c r="A6852" s="139"/>
      <x:c r="B6852" s="139"/>
      <x:c r="C6852" s="139"/>
      <x:c r="D6852" s="139"/>
      <x:c r="E6852" s="139"/>
      <x:c r="F6852" s="139"/>
      <x:c r="G6852" s="139"/>
      <x:c r="H6852" s="139"/>
      <x:c r="I6852" s="266" t="n">
        <x:f>INT((ROW()-ROW($I$46))/((CARROT_CAP+1)*(MESCLUN_CAP+1)))</x:f>
        <x:v>10</x:v>
      </x:c>
      <x:c r="J6852" s="266" t="n">
        <x:f>MOD(INT((ROW()-ROW($I$46))/(MESCLUN_CAP+1)),CARROT_CAP+1)</x:f>
        <x:v>9</x:v>
      </x:c>
      <x:c r="K6852" s="266" t="n">
        <x:f>MOD(ROW()-ROW($I$46),MESCLUN_CAP+1)</x:f>
        <x:v>17</x:v>
      </x:c>
      <x:c r="L6852" s="266" t="n">
        <x:f>SUM(I6852:K6852)</x:f>
        <x:v>36</x:v>
      </x:c>
      <x:c r="M6852" s="267" t="n">
        <x:f>I6852*TOMATO_HOURS*WEEKS*(1+TOMATO_DIM)^I6852+J6852*CARROT_HOURS*WEEKS*(1+CARROT_DIM)^J6852+K6852*MESCLUN_HOURS*WEEKS*(1+MESCLUN_DIM)^K6852</x:f>
        <x:v>3616.4419137685118</x:v>
      </x:c>
      <x:c r="N6852" s="267" t="n">
        <x:f>MAX(M6852-FARMER_HOURS,0)/TEMP_HOURS_PER_WORKER</x:f>
        <x:v>2.0114179956725775</x:v>
      </x:c>
      <x:c r="O6852" s="268" t="n">
        <x:f>I6852*TOMATO_PRICE+J6852*CARROT_PRICE+K6852*MESCLUN_PRICE</x:f>
        <x:v>152746</x:v>
      </x:c>
      <x:c r="P6852" s="268" t="n">
        <x:f>I6852*TOMATO_FERTILIZER+J6852*CARROT_FERTILIZER+K6852*MESCLUN_FERTILIZER</x:f>
        <x:v>27720</x:v>
      </x:c>
      <x:c r="Q6852" s="268" t="n">
        <x:f>MIN(M6852,FARMER_HOURS)*FARMER_RATE+MAX(M6852-FARMER_HOURS,0)*TEMP_RATE</x:f>
        <x:v>75285.44989181444</x:v>
      </x:c>
      <x:c r="R6852" s="268" t="n">
        <x:f>O6852-P6852-Q6852-FIXED_COST</x:f>
        <x:v>29740.550108185562</x:v>
      </x:c>
      <x:c r="S6852" s="139" t="str">
        <x:f>IF(AND(L6852&lt;=TOTAL_BED_CAP,N6852&lt;=TEMP_WORKER_CAP),"YES","NO")</x:f>
        <x:v>YES</x:v>
      </x:c>
      <x:c r="T6852" s="139" t="n">
        <x:f>IF(S6852="YES",R6852,-1E+99)</x:f>
        <x:v>29740.550108185562</x:v>
      </x:c>
    </x:row>
    <x:row r="6853">
      <x:c r="A6853" s="139"/>
      <x:c r="B6853" s="139"/>
      <x:c r="C6853" s="139"/>
      <x:c r="D6853" s="139"/>
      <x:c r="E6853" s="139"/>
      <x:c r="F6853" s="139"/>
      <x:c r="G6853" s="139"/>
      <x:c r="H6853" s="139"/>
      <x:c r="I6853" s="266" t="n">
        <x:f>INT((ROW()-ROW($I$46))/((CARROT_CAP+1)*(MESCLUN_CAP+1)))</x:f>
        <x:v>10</x:v>
      </x:c>
      <x:c r="J6853" s="266" t="n">
        <x:f>MOD(INT((ROW()-ROW($I$46))/(MESCLUN_CAP+1)),CARROT_CAP+1)</x:f>
        <x:v>9</x:v>
      </x:c>
      <x:c r="K6853" s="266" t="n">
        <x:f>MOD(ROW()-ROW($I$46),MESCLUN_CAP+1)</x:f>
        <x:v>18</x:v>
      </x:c>
      <x:c r="L6853" s="266" t="n">
        <x:f>SUM(I6853:K6853)</x:f>
        <x:v>37</x:v>
      </x:c>
      <x:c r="M6853" s="267" t="n">
        <x:f>I6853*TOMATO_HOURS*WEEKS*(1+TOMATO_DIM)^I6853+J6853*CARROT_HOURS*WEEKS*(1+CARROT_DIM)^J6853+K6853*MESCLUN_HOURS*WEEKS*(1+MESCLUN_DIM)^K6853</x:f>
        <x:v>3684.5289052270987</x:v>
      </x:c>
      <x:c r="N6853" s="267" t="n">
        <x:f>MAX(M6853-FARMER_HOURS,0)/TEMP_HOURS_PER_WORKER</x:f>
        <x:v>2.0587006286299294</x:v>
      </x:c>
      <x:c r="O6853" s="268" t="n">
        <x:f>I6853*TOMATO_PRICE+J6853*CARROT_PRICE+K6853*MESCLUN_PRICE</x:f>
        <x:v>155446</x:v>
      </x:c>
      <x:c r="P6853" s="268" t="n">
        <x:f>I6853*TOMATO_FERTILIZER+J6853*CARROT_FERTILIZER+K6853*MESCLUN_FERTILIZER</x:f>
        <x:v>28600</x:v>
      </x:c>
      <x:c r="Q6853" s="268" t="n">
        <x:f>MIN(M6853,FARMER_HOURS)*FARMER_RATE+MAX(M6853-FARMER_HOURS,0)*TEMP_RATE</x:f>
        <x:v>76467.51571574825</x:v>
      </x:c>
      <x:c r="R6853" s="268" t="n">
        <x:f>O6853-P6853-Q6853-FIXED_COST</x:f>
        <x:v>30378.484284251754</x:v>
      </x:c>
      <x:c r="S6853" s="139" t="str">
        <x:f>IF(AND(L6853&lt;=TOTAL_BED_CAP,N6853&lt;=TEMP_WORKER_CAP),"YES","NO")</x:f>
        <x:v>YES</x:v>
      </x:c>
      <x:c r="T6853" s="139" t="n">
        <x:f>IF(S6853="YES",R6853,-1E+99)</x:f>
        <x:v>30378.484284251754</x:v>
      </x:c>
    </x:row>
    <x:row r="6854">
      <x:c r="A6854" s="139"/>
      <x:c r="B6854" s="139"/>
      <x:c r="C6854" s="139"/>
      <x:c r="D6854" s="139"/>
      <x:c r="E6854" s="139"/>
      <x:c r="F6854" s="139"/>
      <x:c r="G6854" s="139"/>
      <x:c r="H6854" s="139"/>
      <x:c r="I6854" s="266" t="n">
        <x:f>INT((ROW()-ROW($I$46))/((CARROT_CAP+1)*(MESCLUN_CAP+1)))</x:f>
        <x:v>10</x:v>
      </x:c>
      <x:c r="J6854" s="266" t="n">
        <x:f>MOD(INT((ROW()-ROW($I$46))/(MESCLUN_CAP+1)),CARROT_CAP+1)</x:f>
        <x:v>9</x:v>
      </x:c>
      <x:c r="K6854" s="266" t="n">
        <x:f>MOD(ROW()-ROW($I$46),MESCLUN_CAP+1)</x:f>
        <x:v>19</x:v>
      </x:c>
      <x:c r="L6854" s="266" t="n">
        <x:f>SUM(I6854:K6854)</x:f>
        <x:v>38</x:v>
      </x:c>
      <x:c r="M6854" s="267" t="n">
        <x:f>I6854*TOMATO_HOURS*WEEKS*(1+TOMATO_DIM)^I6854+J6854*CARROT_HOURS*WEEKS*(1+CARROT_DIM)^J6854+K6854*MESCLUN_HOURS*WEEKS*(1+MESCLUN_DIM)^K6854</x:f>
        <x:v>3754.1704338631207</x:v>
      </x:c>
      <x:c r="N6854" s="267" t="n">
        <x:f>MAX(M6854-FARMER_HOURS,0)/TEMP_HOURS_PER_WORKER</x:f>
        <x:v>2.107062801293834</x:v>
      </x:c>
      <x:c r="O6854" s="268" t="n">
        <x:f>I6854*TOMATO_PRICE+J6854*CARROT_PRICE+K6854*MESCLUN_PRICE</x:f>
        <x:v>158146</x:v>
      </x:c>
      <x:c r="P6854" s="268" t="n">
        <x:f>I6854*TOMATO_FERTILIZER+J6854*CARROT_FERTILIZER+K6854*MESCLUN_FERTILIZER</x:f>
        <x:v>29480</x:v>
      </x:c>
      <x:c r="Q6854" s="268" t="n">
        <x:f>MIN(M6854,FARMER_HOURS)*FARMER_RATE+MAX(M6854-FARMER_HOURS,0)*TEMP_RATE</x:f>
        <x:v>77676.57003234584</x:v>
      </x:c>
      <x:c r="R6854" s="268" t="n">
        <x:f>O6854-P6854-Q6854-FIXED_COST</x:f>
        <x:v>30989.429967654156</x:v>
      </x:c>
      <x:c r="S6854" s="139" t="str">
        <x:f>IF(AND(L6854&lt;=TOTAL_BED_CAP,N6854&lt;=TEMP_WORKER_CAP),"YES","NO")</x:f>
        <x:v>YES</x:v>
      </x:c>
      <x:c r="T6854" s="139" t="n">
        <x:f>IF(S6854="YES",R6854,-1E+99)</x:f>
        <x:v>30989.429967654156</x:v>
      </x:c>
    </x:row>
    <x:row r="6855">
      <x:c r="A6855" s="139"/>
      <x:c r="B6855" s="139"/>
      <x:c r="C6855" s="139"/>
      <x:c r="D6855" s="139"/>
      <x:c r="E6855" s="139"/>
      <x:c r="F6855" s="139"/>
      <x:c r="G6855" s="139"/>
      <x:c r="H6855" s="139"/>
      <x:c r="I6855" s="266" t="n">
        <x:f>INT((ROW()-ROW($I$46))/((CARROT_CAP+1)*(MESCLUN_CAP+1)))</x:f>
        <x:v>10</x:v>
      </x:c>
      <x:c r="J6855" s="266" t="n">
        <x:f>MOD(INT((ROW()-ROW($I$46))/(MESCLUN_CAP+1)),CARROT_CAP+1)</x:f>
        <x:v>9</x:v>
      </x:c>
      <x:c r="K6855" s="266" t="n">
        <x:f>MOD(ROW()-ROW($I$46),MESCLUN_CAP+1)</x:f>
        <x:v>20</x:v>
      </x:c>
      <x:c r="L6855" s="266" t="n">
        <x:f>SUM(I6855:K6855)</x:f>
        <x:v>39</x:v>
      </x:c>
      <x:c r="M6855" s="267" t="n">
        <x:f>I6855*TOMATO_HOURS*WEEKS*(1+TOMATO_DIM)^I6855+J6855*CARROT_HOURS*WEEKS*(1+CARROT_DIM)^J6855+K6855*MESCLUN_HOURS*WEEKS*(1+MESCLUN_DIM)^K6855</x:f>
        <x:v>3825.394724513598</x:v>
      </x:c>
      <x:c r="N6855" s="267" t="n">
        <x:f>MAX(M6855-FARMER_HOURS,0)/TEMP_HOURS_PER_WORKER</x:f>
        <x:v>2.156524114245554</x:v>
      </x:c>
      <x:c r="O6855" s="268" t="n">
        <x:f>I6855*TOMATO_PRICE+J6855*CARROT_PRICE+K6855*MESCLUN_PRICE</x:f>
        <x:v>160846</x:v>
      </x:c>
      <x:c r="P6855" s="268" t="n">
        <x:f>I6855*TOMATO_FERTILIZER+J6855*CARROT_FERTILIZER+K6855*MESCLUN_FERTILIZER</x:f>
        <x:v>30360</x:v>
      </x:c>
      <x:c r="Q6855" s="268" t="n">
        <x:f>MIN(M6855,FARMER_HOURS)*FARMER_RATE+MAX(M6855-FARMER_HOURS,0)*TEMP_RATE</x:f>
        <x:v>78913.10285613885</x:v>
      </x:c>
      <x:c r="R6855" s="268" t="n">
        <x:f>O6855-P6855-Q6855-FIXED_COST</x:f>
        <x:v>31572.897143861148</x:v>
      </x:c>
      <x:c r="S6855" s="139" t="str">
        <x:f>IF(AND(L6855&lt;=TOTAL_BED_CAP,N6855&lt;=TEMP_WORKER_CAP),"YES","NO")</x:f>
        <x:v>YES</x:v>
      </x:c>
      <x:c r="T6855" s="139" t="n">
        <x:f>IF(S6855="YES",R6855,-1E+99)</x:f>
        <x:v>31572.897143861148</x:v>
      </x:c>
    </x:row>
    <x:row r="6856">
      <x:c r="A6856" s="139"/>
      <x:c r="B6856" s="139"/>
      <x:c r="C6856" s="139"/>
      <x:c r="D6856" s="139"/>
      <x:c r="E6856" s="139"/>
      <x:c r="F6856" s="139"/>
      <x:c r="G6856" s="139"/>
      <x:c r="H6856" s="139"/>
      <x:c r="I6856" s="266" t="n">
        <x:f>INT((ROW()-ROW($I$46))/((CARROT_CAP+1)*(MESCLUN_CAP+1)))</x:f>
        <x:v>10</x:v>
      </x:c>
      <x:c r="J6856" s="266" t="n">
        <x:f>MOD(INT((ROW()-ROW($I$46))/(MESCLUN_CAP+1)),CARROT_CAP+1)</x:f>
        <x:v>9</x:v>
      </x:c>
      <x:c r="K6856" s="266" t="n">
        <x:f>MOD(ROW()-ROW($I$46),MESCLUN_CAP+1)</x:f>
        <x:v>21</x:v>
      </x:c>
      <x:c r="L6856" s="266" t="n">
        <x:f>SUM(I6856:K6856)</x:f>
        <x:v>40</x:v>
      </x:c>
      <x:c r="M6856" s="267" t="n">
        <x:f>I6856*TOMATO_HOURS*WEEKS*(1+TOMATO_DIM)^I6856+J6856*CARROT_HOURS*WEEKS*(1+CARROT_DIM)^J6856+K6856*MESCLUN_HOURS*WEEKS*(1+MESCLUN_DIM)^K6856</x:f>
        <x:v>3898.2304647400415</x:v>
      </x:c>
      <x:c r="N6856" s="267" t="n">
        <x:f>MAX(M6856-FARMER_HOURS,0)/TEMP_HOURS_PER_WORKER</x:f>
        <x:v>2.2071044894028065</x:v>
      </x:c>
      <x:c r="O6856" s="268" t="n">
        <x:f>I6856*TOMATO_PRICE+J6856*CARROT_PRICE+K6856*MESCLUN_PRICE</x:f>
        <x:v>163546</x:v>
      </x:c>
      <x:c r="P6856" s="268" t="n">
        <x:f>I6856*TOMATO_FERTILIZER+J6856*CARROT_FERTILIZER+K6856*MESCLUN_FERTILIZER</x:f>
        <x:v>31240</x:v>
      </x:c>
      <x:c r="Q6856" s="268" t="n">
        <x:f>MIN(M6856,FARMER_HOURS)*FARMER_RATE+MAX(M6856-FARMER_HOURS,0)*TEMP_RATE</x:f>
        <x:v>80177.61223507016</x:v>
      </x:c>
      <x:c r="R6856" s="268" t="n">
        <x:f>O6856-P6856-Q6856-FIXED_COST</x:f>
        <x:v>32128.387764929837</x:v>
      </x:c>
      <x:c r="S6856" s="139" t="str">
        <x:f>IF(AND(L6856&lt;=TOTAL_BED_CAP,N6856&lt;=TEMP_WORKER_CAP),"YES","NO")</x:f>
        <x:v>YES</x:v>
      </x:c>
      <x:c r="T6856" s="139" t="n">
        <x:f>IF(S6856="YES",R6856,-1E+99)</x:f>
        <x:v>32128.387764929837</x:v>
      </x:c>
    </x:row>
    <x:row r="6857">
      <x:c r="A6857" s="139"/>
      <x:c r="B6857" s="139"/>
      <x:c r="C6857" s="139"/>
      <x:c r="D6857" s="139"/>
      <x:c r="E6857" s="139"/>
      <x:c r="F6857" s="139"/>
      <x:c r="G6857" s="139"/>
      <x:c r="H6857" s="139"/>
      <x:c r="I6857" s="266" t="n">
        <x:f>INT((ROW()-ROW($I$46))/((CARROT_CAP+1)*(MESCLUN_CAP+1)))</x:f>
        <x:v>10</x:v>
      </x:c>
      <x:c r="J6857" s="266" t="n">
        <x:f>MOD(INT((ROW()-ROW($I$46))/(MESCLUN_CAP+1)),CARROT_CAP+1)</x:f>
        <x:v>9</x:v>
      </x:c>
      <x:c r="K6857" s="266" t="n">
        <x:f>MOD(ROW()-ROW($I$46),MESCLUN_CAP+1)</x:f>
        <x:v>22</x:v>
      </x:c>
      <x:c r="L6857" s="266" t="n">
        <x:f>SUM(I6857:K6857)</x:f>
        <x:v>41</x:v>
      </x:c>
      <x:c r="M6857" s="267" t="n">
        <x:f>I6857*TOMATO_HOURS*WEEKS*(1+TOMATO_DIM)^I6857+J6857*CARROT_HOURS*WEEKS*(1+CARROT_DIM)^J6857+K6857*MESCLUN_HOURS*WEEKS*(1+MESCLUN_DIM)^K6857</x:f>
        <x:v>3972.7068119864375</x:v>
      </x:c>
      <x:c r="N6857" s="267" t="n">
        <x:f>MAX(M6857-FARMER_HOURS,0)/TEMP_HOURS_PER_WORKER</x:f>
        <x:v>2.2588241749905817</x:v>
      </x:c>
      <x:c r="O6857" s="268" t="n">
        <x:f>I6857*TOMATO_PRICE+J6857*CARROT_PRICE+K6857*MESCLUN_PRICE</x:f>
        <x:v>166246</x:v>
      </x:c>
      <x:c r="P6857" s="268" t="n">
        <x:f>I6857*TOMATO_FERTILIZER+J6857*CARROT_FERTILIZER+K6857*MESCLUN_FERTILIZER</x:f>
        <x:v>32120</x:v>
      </x:c>
      <x:c r="Q6857" s="268" t="n">
        <x:f>MIN(M6857,FARMER_HOURS)*FARMER_RATE+MAX(M6857-FARMER_HOURS,0)*TEMP_RATE</x:f>
        <x:v>81470.60437476455</x:v>
      </x:c>
      <x:c r="R6857" s="268" t="n">
        <x:f>O6857-P6857-Q6857-FIXED_COST</x:f>
        <x:v>32655.395625235455</x:v>
      </x:c>
      <x:c r="S6857" s="139" t="str">
        <x:f>IF(AND(L6857&lt;=TOTAL_BED_CAP,N6857&lt;=TEMP_WORKER_CAP),"YES","NO")</x:f>
        <x:v>YES</x:v>
      </x:c>
      <x:c r="T6857" s="139" t="n">
        <x:f>IF(S6857="YES",R6857,-1E+99)</x:f>
        <x:v>32655.395625235455</x:v>
      </x:c>
    </x:row>
    <x:row r="6858">
      <x:c r="A6858" s="139"/>
      <x:c r="B6858" s="139"/>
      <x:c r="C6858" s="139"/>
      <x:c r="D6858" s="139"/>
      <x:c r="E6858" s="139"/>
      <x:c r="F6858" s="139"/>
      <x:c r="G6858" s="139"/>
      <x:c r="H6858" s="139"/>
      <x:c r="I6858" s="266" t="n">
        <x:f>INT((ROW()-ROW($I$46))/((CARROT_CAP+1)*(MESCLUN_CAP+1)))</x:f>
        <x:v>10</x:v>
      </x:c>
      <x:c r="J6858" s="266" t="n">
        <x:f>MOD(INT((ROW()-ROW($I$46))/(MESCLUN_CAP+1)),CARROT_CAP+1)</x:f>
        <x:v>9</x:v>
      </x:c>
      <x:c r="K6858" s="266" t="n">
        <x:f>MOD(ROW()-ROW($I$46),MESCLUN_CAP+1)</x:f>
        <x:v>23</x:v>
      </x:c>
      <x:c r="L6858" s="266" t="n">
        <x:f>SUM(I6858:K6858)</x:f>
        <x:v>42</x:v>
      </x:c>
      <x:c r="M6858" s="267" t="n">
        <x:f>I6858*TOMATO_HOURS*WEEKS*(1+TOMATO_DIM)^I6858+J6858*CARROT_HOURS*WEEKS*(1+CARROT_DIM)^J6858+K6858*MESCLUN_HOURS*WEEKS*(1+MESCLUN_DIM)^K6858</x:f>
        <x:v>4048.8534008438737</x:v>
      </x:c>
      <x:c r="N6858" s="267" t="n">
        <x:f>MAX(M6858-FARMER_HOURS,0)/TEMP_HOURS_PER_WORKER</x:f>
        <x:v>2.3117037505860236</x:v>
      </x:c>
      <x:c r="O6858" s="268" t="n">
        <x:f>I6858*TOMATO_PRICE+J6858*CARROT_PRICE+K6858*MESCLUN_PRICE</x:f>
        <x:v>168946</x:v>
      </x:c>
      <x:c r="P6858" s="268" t="n">
        <x:f>I6858*TOMATO_FERTILIZER+J6858*CARROT_FERTILIZER+K6858*MESCLUN_FERTILIZER</x:f>
        <x:v>33000</x:v>
      </x:c>
      <x:c r="Q6858" s="268" t="n">
        <x:f>MIN(M6858,FARMER_HOURS)*FARMER_RATE+MAX(M6858-FARMER_HOURS,0)*TEMP_RATE</x:f>
        <x:v>82792.59376465058</x:v>
      </x:c>
      <x:c r="R6858" s="268" t="n">
        <x:f>O6858-P6858-Q6858-FIXED_COST</x:f>
        <x:v>33153.40623534942</x:v>
      </x:c>
      <x:c r="S6858" s="139" t="str">
        <x:f>IF(AND(L6858&lt;=TOTAL_BED_CAP,N6858&lt;=TEMP_WORKER_CAP),"YES","NO")</x:f>
        <x:v>YES</x:v>
      </x:c>
      <x:c r="T6858" s="139" t="n">
        <x:f>IF(S6858="YES",R6858,-1E+99)</x:f>
        <x:v>33153.40623534942</x:v>
      </x:c>
    </x:row>
    <x:row r="6859">
      <x:c r="A6859" s="139"/>
      <x:c r="B6859" s="139"/>
      <x:c r="C6859" s="139"/>
      <x:c r="D6859" s="139"/>
      <x:c r="E6859" s="139"/>
      <x:c r="F6859" s="139"/>
      <x:c r="G6859" s="139"/>
      <x:c r="H6859" s="139"/>
      <x:c r="I6859" s="266" t="n">
        <x:f>INT((ROW()-ROW($I$46))/((CARROT_CAP+1)*(MESCLUN_CAP+1)))</x:f>
        <x:v>10</x:v>
      </x:c>
      <x:c r="J6859" s="266" t="n">
        <x:f>MOD(INT((ROW()-ROW($I$46))/(MESCLUN_CAP+1)),CARROT_CAP+1)</x:f>
        <x:v>9</x:v>
      </x:c>
      <x:c r="K6859" s="266" t="n">
        <x:f>MOD(ROW()-ROW($I$46),MESCLUN_CAP+1)</x:f>
        <x:v>24</x:v>
      </x:c>
      <x:c r="L6859" s="266" t="n">
        <x:f>SUM(I6859:K6859)</x:f>
        <x:v>43</x:v>
      </x:c>
      <x:c r="M6859" s="267" t="n">
        <x:f>I6859*TOMATO_HOURS*WEEKS*(1+TOMATO_DIM)^I6859+J6859*CARROT_HOURS*WEEKS*(1+CARROT_DIM)^J6859+K6859*MESCLUN_HOURS*WEEKS*(1+MESCLUN_DIM)^K6859</x:f>
        <x:v>4126.70035042337</x:v>
      </x:c>
      <x:c r="N6859" s="267" t="n">
        <x:f>MAX(M6859-FARMER_HOURS,0)/TEMP_HOURS_PER_WORKER</x:f>
        <x:v>2.3657641322384513</x:v>
      </x:c>
      <x:c r="O6859" s="268" t="n">
        <x:f>I6859*TOMATO_PRICE+J6859*CARROT_PRICE+K6859*MESCLUN_PRICE</x:f>
        <x:v>171646</x:v>
      </x:c>
      <x:c r="P6859" s="268" t="n">
        <x:f>I6859*TOMATO_FERTILIZER+J6859*CARROT_FERTILIZER+K6859*MESCLUN_FERTILIZER</x:f>
        <x:v>33880</x:v>
      </x:c>
      <x:c r="Q6859" s="268" t="n">
        <x:f>MIN(M6859,FARMER_HOURS)*FARMER_RATE+MAX(M6859-FARMER_HOURS,0)*TEMP_RATE</x:f>
        <x:v>84144.10330596128</x:v>
      </x:c>
      <x:c r="R6859" s="268" t="n">
        <x:f>O6859-P6859-Q6859-FIXED_COST</x:f>
        <x:v>33621.89669403872</x:v>
      </x:c>
      <x:c r="S6859" s="139" t="str">
        <x:f>IF(AND(L6859&lt;=TOTAL_BED_CAP,N6859&lt;=TEMP_WORKER_CAP),"YES","NO")</x:f>
        <x:v>YES</x:v>
      </x:c>
      <x:c r="T6859" s="139" t="n">
        <x:f>IF(S6859="YES",R6859,-1E+99)</x:f>
        <x:v>33621.89669403872</x:v>
      </x:c>
    </x:row>
    <x:row r="6860">
      <x:c r="A6860" s="139"/>
      <x:c r="B6860" s="139"/>
      <x:c r="C6860" s="139"/>
      <x:c r="D6860" s="139"/>
      <x:c r="E6860" s="139"/>
      <x:c r="F6860" s="139"/>
      <x:c r="G6860" s="139"/>
      <x:c r="H6860" s="139"/>
      <x:c r="I6860" s="266" t="n">
        <x:f>INT((ROW()-ROW($I$46))/((CARROT_CAP+1)*(MESCLUN_CAP+1)))</x:f>
        <x:v>10</x:v>
      </x:c>
      <x:c r="J6860" s="266" t="n">
        <x:f>MOD(INT((ROW()-ROW($I$46))/(MESCLUN_CAP+1)),CARROT_CAP+1)</x:f>
        <x:v>9</x:v>
      </x:c>
      <x:c r="K6860" s="266" t="n">
        <x:f>MOD(ROW()-ROW($I$46),MESCLUN_CAP+1)</x:f>
        <x:v>25</x:v>
      </x:c>
      <x:c r="L6860" s="266" t="n">
        <x:f>SUM(I6860:K6860)</x:f>
        <x:v>44</x:v>
      </x:c>
      <x:c r="M6860" s="267" t="n">
        <x:f>I6860*TOMATO_HOURS*WEEKS*(1+TOMATO_DIM)^I6860+J6860*CARROT_HOURS*WEEKS*(1+CARROT_DIM)^J6860+K6860*MESCLUN_HOURS*WEEKS*(1+MESCLUN_DIM)^K6860</x:f>
        <x:v>4206.278271838467</x:v>
      </x:c>
      <x:c r="N6860" s="267" t="n">
        <x:f>MAX(M6860-FARMER_HOURS,0)/TEMP_HOURS_PER_WORKER</x:f>
        <x:v>2.421026577665602</x:v>
      </x:c>
      <x:c r="O6860" s="268" t="n">
        <x:f>I6860*TOMATO_PRICE+J6860*CARROT_PRICE+K6860*MESCLUN_PRICE</x:f>
        <x:v>174346</x:v>
      </x:c>
      <x:c r="P6860" s="268" t="n">
        <x:f>I6860*TOMATO_FERTILIZER+J6860*CARROT_FERTILIZER+K6860*MESCLUN_FERTILIZER</x:f>
        <x:v>34760</x:v>
      </x:c>
      <x:c r="Q6860" s="268" t="n">
        <x:f>MIN(M6860,FARMER_HOURS)*FARMER_RATE+MAX(M6860-FARMER_HOURS,0)*TEMP_RATE</x:f>
        <x:v>85525.66444164005</x:v>
      </x:c>
      <x:c r="R6860" s="268" t="n">
        <x:f>O6860-P6860-Q6860-FIXED_COST</x:f>
        <x:v>34060.33555835995</x:v>
      </x:c>
      <x:c r="S6860" s="139" t="str">
        <x:f>IF(AND(L6860&lt;=TOTAL_BED_CAP,N6860&lt;=TEMP_WORKER_CAP),"YES","NO")</x:f>
        <x:v>YES</x:v>
      </x:c>
      <x:c r="T6860" s="139" t="n">
        <x:f>IF(S6860="YES",R6860,-1E+99)</x:f>
        <x:v>34060.33555835995</x:v>
      </x:c>
    </x:row>
    <x:row r="6861">
      <x:c r="A6861" s="139"/>
      <x:c r="B6861" s="139"/>
      <x:c r="C6861" s="139"/>
      <x:c r="D6861" s="139"/>
      <x:c r="E6861" s="139"/>
      <x:c r="F6861" s="139"/>
      <x:c r="G6861" s="139"/>
      <x:c r="H6861" s="139"/>
      <x:c r="I6861" s="266" t="n">
        <x:f>INT((ROW()-ROW($I$46))/((CARROT_CAP+1)*(MESCLUN_CAP+1)))</x:f>
        <x:v>10</x:v>
      </x:c>
      <x:c r="J6861" s="266" t="n">
        <x:f>MOD(INT((ROW()-ROW($I$46))/(MESCLUN_CAP+1)),CARROT_CAP+1)</x:f>
        <x:v>9</x:v>
      </x:c>
      <x:c r="K6861" s="266" t="n">
        <x:f>MOD(ROW()-ROW($I$46),MESCLUN_CAP+1)</x:f>
        <x:v>26</x:v>
      </x:c>
      <x:c r="L6861" s="266" t="n">
        <x:f>SUM(I6861:K6861)</x:f>
        <x:v>45</x:v>
      </x:c>
      <x:c r="M6861" s="267" t="n">
        <x:f>I6861*TOMATO_HOURS*WEEKS*(1+TOMATO_DIM)^I6861+J6861*CARROT_HOURS*WEEKS*(1+CARROT_DIM)^J6861+K6861*MESCLUN_HOURS*WEEKS*(1+MESCLUN_DIM)^K6861</x:f>
        <x:v>4287.618275799185</x:v>
      </x:c>
      <x:c r="N6861" s="267" t="n">
        <x:f>MAX(M6861-FARMER_HOURS,0)/TEMP_HOURS_PER_WORKER</x:f>
        <x:v>2.4775126915272114</x:v>
      </x:c>
      <x:c r="O6861" s="268" t="n">
        <x:f>I6861*TOMATO_PRICE+J6861*CARROT_PRICE+K6861*MESCLUN_PRICE</x:f>
        <x:v>177046</x:v>
      </x:c>
      <x:c r="P6861" s="268" t="n">
        <x:f>I6861*TOMATO_FERTILIZER+J6861*CARROT_FERTILIZER+K6861*MESCLUN_FERTILIZER</x:f>
        <x:v>35640</x:v>
      </x:c>
      <x:c r="Q6861" s="268" t="n">
        <x:f>MIN(M6861,FARMER_HOURS)*FARMER_RATE+MAX(M6861-FARMER_HOURS,0)*TEMP_RATE</x:f>
        <x:v>86937.81728818029</x:v>
      </x:c>
      <x:c r="R6861" s="268" t="n">
        <x:f>O6861-P6861-Q6861-FIXED_COST</x:f>
        <x:v>34468.18271181971</x:v>
      </x:c>
      <x:c r="S6861" s="139" t="str">
        <x:f>IF(AND(L6861&lt;=TOTAL_BED_CAP,N6861&lt;=TEMP_WORKER_CAP),"YES","NO")</x:f>
        <x:v>YES</x:v>
      </x:c>
      <x:c r="T6861" s="139" t="n">
        <x:f>IF(S6861="YES",R6861,-1E+99)</x:f>
        <x:v>34468.18271181971</x:v>
      </x:c>
    </x:row>
    <x:row r="6862">
      <x:c r="A6862" s="139"/>
      <x:c r="B6862" s="139"/>
      <x:c r="C6862" s="139"/>
      <x:c r="D6862" s="139"/>
      <x:c r="E6862" s="139"/>
      <x:c r="F6862" s="139"/>
      <x:c r="G6862" s="139"/>
      <x:c r="H6862" s="139"/>
      <x:c r="I6862" s="266" t="n">
        <x:f>INT((ROW()-ROW($I$46))/((CARROT_CAP+1)*(MESCLUN_CAP+1)))</x:f>
        <x:v>10</x:v>
      </x:c>
      <x:c r="J6862" s="266" t="n">
        <x:f>MOD(INT((ROW()-ROW($I$46))/(MESCLUN_CAP+1)),CARROT_CAP+1)</x:f>
        <x:v>9</x:v>
      </x:c>
      <x:c r="K6862" s="266" t="n">
        <x:f>MOD(ROW()-ROW($I$46),MESCLUN_CAP+1)</x:f>
        <x:v>27</x:v>
      </x:c>
      <x:c r="L6862" s="266" t="n">
        <x:f>SUM(I6862:K6862)</x:f>
        <x:v>46</x:v>
      </x:c>
      <x:c r="M6862" s="267" t="n">
        <x:f>I6862*TOMATO_HOURS*WEEKS*(1+TOMATO_DIM)^I6862+J6862*CARROT_HOURS*WEEKS*(1+CARROT_DIM)^J6862+K6862*MESCLUN_HOURS*WEEKS*(1+MESCLUN_DIM)^K6862</x:f>
        <x:v>4370.751980318942</x:v>
      </x:c>
      <x:c r="N6862" s="267" t="n">
        <x:f>MAX(M6862-FARMER_HOURS,0)/TEMP_HOURS_PER_WORKER</x:f>
        <x:v>2.535244430777043</x:v>
      </x:c>
      <x:c r="O6862" s="268" t="n">
        <x:f>I6862*TOMATO_PRICE+J6862*CARROT_PRICE+K6862*MESCLUN_PRICE</x:f>
        <x:v>179746</x:v>
      </x:c>
      <x:c r="P6862" s="268" t="n">
        <x:f>I6862*TOMATO_FERTILIZER+J6862*CARROT_FERTILIZER+K6862*MESCLUN_FERTILIZER</x:f>
        <x:v>36520</x:v>
      </x:c>
      <x:c r="Q6862" s="268" t="n">
        <x:f>MIN(M6862,FARMER_HOURS)*FARMER_RATE+MAX(M6862-FARMER_HOURS,0)*TEMP_RATE</x:f>
        <x:v>88381.11076942607</x:v>
      </x:c>
      <x:c r="R6862" s="268" t="n">
        <x:f>O6862-P6862-Q6862-FIXED_COST</x:f>
        <x:v>34844.88923057393</x:v>
      </x:c>
      <x:c r="S6862" s="139" t="str">
        <x:f>IF(AND(L6862&lt;=TOTAL_BED_CAP,N6862&lt;=TEMP_WORKER_CAP),"YES","NO")</x:f>
        <x:v>YES</x:v>
      </x:c>
      <x:c r="T6862" s="139" t="n">
        <x:f>IF(S6862="YES",R6862,-1E+99)</x:f>
        <x:v>34844.88923057393</x:v>
      </x:c>
    </x:row>
    <x:row r="6863">
      <x:c r="A6863" s="139"/>
      <x:c r="B6863" s="139"/>
      <x:c r="C6863" s="139"/>
      <x:c r="D6863" s="139"/>
      <x:c r="E6863" s="139"/>
      <x:c r="F6863" s="139"/>
      <x:c r="G6863" s="139"/>
      <x:c r="H6863" s="139"/>
      <x:c r="I6863" s="266" t="n">
        <x:f>INT((ROW()-ROW($I$46))/((CARROT_CAP+1)*(MESCLUN_CAP+1)))</x:f>
        <x:v>10</x:v>
      </x:c>
      <x:c r="J6863" s="266" t="n">
        <x:f>MOD(INT((ROW()-ROW($I$46))/(MESCLUN_CAP+1)),CARROT_CAP+1)</x:f>
        <x:v>9</x:v>
      </x:c>
      <x:c r="K6863" s="266" t="n">
        <x:f>MOD(ROW()-ROW($I$46),MESCLUN_CAP+1)</x:f>
        <x:v>28</x:v>
      </x:c>
      <x:c r="L6863" s="266" t="n">
        <x:f>SUM(I6863:K6863)</x:f>
        <x:v>47</x:v>
      </x:c>
      <x:c r="M6863" s="267" t="n">
        <x:f>I6863*TOMATO_HOURS*WEEKS*(1+TOMATO_DIM)^I6863+J6863*CARROT_HOURS*WEEKS*(1+CARROT_DIM)^J6863+K6863*MESCLUN_HOURS*WEEKS*(1+MESCLUN_DIM)^K6863</x:f>
        <x:v>4455.711518536094</x:v>
      </x:c>
      <x:c r="N6863" s="267" t="n">
        <x:f>MAX(M6863-FARMER_HOURS,0)/TEMP_HOURS_PER_WORKER</x:f>
        <x:v>2.59424411009451</x:v>
      </x:c>
      <x:c r="O6863" s="268" t="n">
        <x:f>I6863*TOMATO_PRICE+J6863*CARROT_PRICE+K6863*MESCLUN_PRICE</x:f>
        <x:v>182446</x:v>
      </x:c>
      <x:c r="P6863" s="268" t="n">
        <x:f>I6863*TOMATO_FERTILIZER+J6863*CARROT_FERTILIZER+K6863*MESCLUN_FERTILIZER</x:f>
        <x:v>37400</x:v>
      </x:c>
      <x:c r="Q6863" s="268" t="n">
        <x:f>MIN(M6863,FARMER_HOURS)*FARMER_RATE+MAX(M6863-FARMER_HOURS,0)*TEMP_RATE</x:f>
        <x:v>89856.10275236276</x:v>
      </x:c>
      <x:c r="R6863" s="268" t="n">
        <x:f>O6863-P6863-Q6863-FIXED_COST</x:f>
        <x:v>35189.897247637244</x:v>
      </x:c>
      <x:c r="S6863" s="139" t="str">
        <x:f>IF(AND(L6863&lt;=TOTAL_BED_CAP,N6863&lt;=TEMP_WORKER_CAP),"YES","NO")</x:f>
        <x:v>YES</x:v>
      </x:c>
      <x:c r="T6863" s="139" t="n">
        <x:f>IF(S6863="YES",R6863,-1E+99)</x:f>
        <x:v>35189.897247637244</x:v>
      </x:c>
    </x:row>
    <x:row r="6864">
      <x:c r="A6864" s="139"/>
      <x:c r="B6864" s="139"/>
      <x:c r="C6864" s="139"/>
      <x:c r="D6864" s="139"/>
      <x:c r="E6864" s="139"/>
      <x:c r="F6864" s="139"/>
      <x:c r="G6864" s="139"/>
      <x:c r="H6864" s="139"/>
      <x:c r="I6864" s="266" t="n">
        <x:f>INT((ROW()-ROW($I$46))/((CARROT_CAP+1)*(MESCLUN_CAP+1)))</x:f>
        <x:v>10</x:v>
      </x:c>
      <x:c r="J6864" s="266" t="n">
        <x:f>MOD(INT((ROW()-ROW($I$46))/(MESCLUN_CAP+1)),CARROT_CAP+1)</x:f>
        <x:v>9</x:v>
      </x:c>
      <x:c r="K6864" s="266" t="n">
        <x:f>MOD(ROW()-ROW($I$46),MESCLUN_CAP+1)</x:f>
        <x:v>29</x:v>
      </x:c>
      <x:c r="L6864" s="266" t="n">
        <x:f>SUM(I6864:K6864)</x:f>
        <x:v>48</x:v>
      </x:c>
      <x:c r="M6864" s="267" t="n">
        <x:f>I6864*TOMATO_HOURS*WEEKS*(1+TOMATO_DIM)^I6864+J6864*CARROT_HOURS*WEEKS*(1+CARROT_DIM)^J6864+K6864*MESCLUN_HOURS*WEEKS*(1+MESCLUN_DIM)^K6864</x:f>
        <x:v>4542.529546651748</x:v>
      </x:c>
      <x:c r="N6864" s="267" t="n">
        <x:f>MAX(M6864-FARMER_HOURS,0)/TEMP_HOURS_PER_WORKER</x:f>
        <x:v>2.654534407397047</x:v>
      </x:c>
      <x:c r="O6864" s="268" t="n">
        <x:f>I6864*TOMATO_PRICE+J6864*CARROT_PRICE+K6864*MESCLUN_PRICE</x:f>
        <x:v>185146</x:v>
      </x:c>
      <x:c r="P6864" s="268" t="n">
        <x:f>I6864*TOMATO_FERTILIZER+J6864*CARROT_FERTILIZER+K6864*MESCLUN_FERTILIZER</x:f>
        <x:v>38280</x:v>
      </x:c>
      <x:c r="Q6864" s="268" t="n">
        <x:f>MIN(M6864,FARMER_HOURS)*FARMER_RATE+MAX(M6864-FARMER_HOURS,0)*TEMP_RATE</x:f>
        <x:v>91363.36018492618</x:v>
      </x:c>
      <x:c r="R6864" s="268" t="n">
        <x:f>O6864-P6864-Q6864-FIXED_COST</x:f>
        <x:v>35502.639815073824</x:v>
      </x:c>
      <x:c r="S6864" s="139" t="str">
        <x:f>IF(AND(L6864&lt;=TOTAL_BED_CAP,N6864&lt;=TEMP_WORKER_CAP),"YES","NO")</x:f>
        <x:v>YES</x:v>
      </x:c>
      <x:c r="T6864" s="139" t="n">
        <x:f>IF(S6864="YES",R6864,-1E+99)</x:f>
        <x:v>35502.639815073824</x:v>
      </x:c>
    </x:row>
    <x:row r="6865">
      <x:c r="A6865" s="139"/>
      <x:c r="B6865" s="139"/>
      <x:c r="C6865" s="139"/>
      <x:c r="D6865" s="139"/>
      <x:c r="E6865" s="139"/>
      <x:c r="F6865" s="139"/>
      <x:c r="G6865" s="139"/>
      <x:c r="H6865" s="139"/>
      <x:c r="I6865" s="266" t="n">
        <x:f>INT((ROW()-ROW($I$46))/((CARROT_CAP+1)*(MESCLUN_CAP+1)))</x:f>
        <x:v>10</x:v>
      </x:c>
      <x:c r="J6865" s="266" t="n">
        <x:f>MOD(INT((ROW()-ROW($I$46))/(MESCLUN_CAP+1)),CARROT_CAP+1)</x:f>
        <x:v>9</x:v>
      </x:c>
      <x:c r="K6865" s="266" t="n">
        <x:f>MOD(ROW()-ROW($I$46),MESCLUN_CAP+1)</x:f>
        <x:v>30</x:v>
      </x:c>
      <x:c r="L6865" s="266" t="n">
        <x:f>SUM(I6865:K6865)</x:f>
        <x:v>49</x:v>
      </x:c>
      <x:c r="M6865" s="267" t="n">
        <x:f>I6865*TOMATO_HOURS*WEEKS*(1+TOMATO_DIM)^I6865+J6865*CARROT_HOURS*WEEKS*(1+CARROT_DIM)^J6865+K6865*MESCLUN_HOURS*WEEKS*(1+MESCLUN_DIM)^K6865</x:f>
        <x:v>4631.239251985518</x:v>
      </x:c>
      <x:c r="N6865" s="267" t="n">
        <x:f>MAX(M6865-FARMER_HOURS,0)/TEMP_HOURS_PER_WORKER</x:f>
        <x:v>2.716138369434388</x:v>
      </x:c>
      <x:c r="O6865" s="268" t="n">
        <x:f>I6865*TOMATO_PRICE+J6865*CARROT_PRICE+K6865*MESCLUN_PRICE</x:f>
        <x:v>187846</x:v>
      </x:c>
      <x:c r="P6865" s="268" t="n">
        <x:f>I6865*TOMATO_FERTILIZER+J6865*CARROT_FERTILIZER+K6865*MESCLUN_FERTILIZER</x:f>
        <x:v>39160</x:v>
      </x:c>
      <x:c r="Q6865" s="268" t="n">
        <x:f>MIN(M6865,FARMER_HOURS)*FARMER_RATE+MAX(M6865-FARMER_HOURS,0)*TEMP_RATE</x:f>
        <x:v>92903.4592358597</x:v>
      </x:c>
      <x:c r="R6865" s="268" t="n">
        <x:f>O6865-P6865-Q6865-FIXED_COST</x:f>
        <x:v>35782.5407641403</x:v>
      </x:c>
      <x:c r="S6865" s="139" t="str">
        <x:f>IF(AND(L6865&lt;=TOTAL_BED_CAP,N6865&lt;=TEMP_WORKER_CAP),"YES","NO")</x:f>
        <x:v>YES</x:v>
      </x:c>
      <x:c r="T6865" s="139" t="n">
        <x:f>IF(S6865="YES",R6865,-1E+99)</x:f>
        <x:v>35782.5407641403</x:v>
      </x:c>
    </x:row>
    <x:row r="6866">
      <x:c r="A6866" s="139"/>
      <x:c r="B6866" s="139"/>
      <x:c r="C6866" s="139"/>
      <x:c r="D6866" s="139"/>
      <x:c r="E6866" s="139"/>
      <x:c r="F6866" s="139"/>
      <x:c r="G6866" s="139"/>
      <x:c r="H6866" s="139"/>
      <x:c r="I6866" s="266" t="n">
        <x:f>INT((ROW()-ROW($I$46))/((CARROT_CAP+1)*(MESCLUN_CAP+1)))</x:f>
        <x:v>10</x:v>
      </x:c>
      <x:c r="J6866" s="266" t="n">
        <x:f>MOD(INT((ROW()-ROW($I$46))/(MESCLUN_CAP+1)),CARROT_CAP+1)</x:f>
        <x:v>10</x:v>
      </x:c>
      <x:c r="K6866" s="266" t="n">
        <x:f>MOD(ROW()-ROW($I$46),MESCLUN_CAP+1)</x:f>
        <x:v>0</x:v>
      </x:c>
      <x:c r="L6866" s="266" t="n">
        <x:f>SUM(I6866:K6866)</x:f>
        <x:v>20</x:v>
      </x:c>
      <x:c r="M6866" s="267" t="n">
        <x:f>I6866*TOMATO_HOURS*WEEKS*(1+TOMATO_DIM)^I6866+J6866*CARROT_HOURS*WEEKS*(1+CARROT_DIM)^J6866+K6866*MESCLUN_HOURS*WEEKS*(1+MESCLUN_DIM)^K6866</x:f>
        <x:v>2718.393577348909</x:v>
      </x:c>
      <x:c r="N6866" s="267" t="n">
        <x:f>MAX(M6866-FARMER_HOURS,0)/TEMP_HOURS_PER_WORKER</x:f>
        <x:v>1.3877733176034088</x:v>
      </x:c>
      <x:c r="O6866" s="268" t="n">
        <x:f>I6866*TOMATO_PRICE+J6866*CARROT_PRICE+K6866*MESCLUN_PRICE</x:f>
        <x:v>108940</x:v>
      </x:c>
      <x:c r="P6866" s="268" t="n">
        <x:f>I6866*TOMATO_FERTILIZER+J6866*CARROT_FERTILIZER+K6866*MESCLUN_FERTILIZER</x:f>
        <x:v>13200</x:v>
      </x:c>
      <x:c r="Q6866" s="268" t="n">
        <x:f>MIN(M6866,FARMER_HOURS)*FARMER_RATE+MAX(M6866-FARMER_HOURS,0)*TEMP_RATE</x:f>
        <x:v>59694.33294008522</x:v>
      </x:c>
      <x:c r="R6866" s="268" t="n">
        <x:f>O6866-P6866-Q6866-FIXED_COST</x:f>
        <x:v>16045.667059914776</x:v>
      </x:c>
      <x:c r="S6866" s="139" t="str">
        <x:f>IF(AND(L6866&lt;=TOTAL_BED_CAP,N6866&lt;=TEMP_WORKER_CAP),"YES","NO")</x:f>
        <x:v>YES</x:v>
      </x:c>
      <x:c r="T6866" s="139" t="n">
        <x:f>IF(S6866="YES",R6866,-1E+99)</x:f>
        <x:v>16045.667059914776</x:v>
      </x:c>
    </x:row>
    <x:row r="6867">
      <x:c r="A6867" s="139"/>
      <x:c r="B6867" s="139"/>
      <x:c r="C6867" s="139"/>
      <x:c r="D6867" s="139"/>
      <x:c r="E6867" s="139"/>
      <x:c r="F6867" s="139"/>
      <x:c r="G6867" s="139"/>
      <x:c r="H6867" s="139"/>
      <x:c r="I6867" s="266" t="n">
        <x:f>INT((ROW()-ROW($I$46))/((CARROT_CAP+1)*(MESCLUN_CAP+1)))</x:f>
        <x:v>10</x:v>
      </x:c>
      <x:c r="J6867" s="266" t="n">
        <x:f>MOD(INT((ROW()-ROW($I$46))/(MESCLUN_CAP+1)),CARROT_CAP+1)</x:f>
        <x:v>10</x:v>
      </x:c>
      <x:c r="K6867" s="266" t="n">
        <x:f>MOD(ROW()-ROW($I$46),MESCLUN_CAP+1)</x:f>
        <x:v>1</x:v>
      </x:c>
      <x:c r="L6867" s="266" t="n">
        <x:f>SUM(I6867:K6867)</x:f>
        <x:v>21</x:v>
      </x:c>
      <x:c r="M6867" s="267" t="n">
        <x:f>I6867*TOMATO_HOURS*WEEKS*(1+TOMATO_DIM)^I6867+J6867*CARROT_HOURS*WEEKS*(1+CARROT_DIM)^J6867+K6867*MESCLUN_HOURS*WEEKS*(1+MESCLUN_DIM)^K6867</x:f>
        <x:v>2763.956077348909</x:v>
      </x:c>
      <x:c r="N6867" s="267" t="n">
        <x:f>MAX(M6867-FARMER_HOURS,0)/TEMP_HOURS_PER_WORKER</x:f>
        <x:v>1.419413942603409</x:v>
      </x:c>
      <x:c r="O6867" s="268" t="n">
        <x:f>I6867*TOMATO_PRICE+J6867*CARROT_PRICE+K6867*MESCLUN_PRICE</x:f>
        <x:v>111640</x:v>
      </x:c>
      <x:c r="P6867" s="268" t="n">
        <x:f>I6867*TOMATO_FERTILIZER+J6867*CARROT_FERTILIZER+K6867*MESCLUN_FERTILIZER</x:f>
        <x:v>14080</x:v>
      </x:c>
      <x:c r="Q6867" s="268" t="n">
        <x:f>MIN(M6867,FARMER_HOURS)*FARMER_RATE+MAX(M6867-FARMER_HOURS,0)*TEMP_RATE</x:f>
        <x:v>60485.34856508522</x:v>
      </x:c>
      <x:c r="R6867" s="268" t="n">
        <x:f>O6867-P6867-Q6867-FIXED_COST</x:f>
        <x:v>17074.651434914776</x:v>
      </x:c>
      <x:c r="S6867" s="139" t="str">
        <x:f>IF(AND(L6867&lt;=TOTAL_BED_CAP,N6867&lt;=TEMP_WORKER_CAP),"YES","NO")</x:f>
        <x:v>YES</x:v>
      </x:c>
      <x:c r="T6867" s="139" t="n">
        <x:f>IF(S6867="YES",R6867,-1E+99)</x:f>
        <x:v>17074.651434914776</x:v>
      </x:c>
    </x:row>
    <x:row r="6868">
      <x:c r="A6868" s="139"/>
      <x:c r="B6868" s="139"/>
      <x:c r="C6868" s="139"/>
      <x:c r="D6868" s="139"/>
      <x:c r="E6868" s="139"/>
      <x:c r="F6868" s="139"/>
      <x:c r="G6868" s="139"/>
      <x:c r="H6868" s="139"/>
      <x:c r="I6868" s="266" t="n">
        <x:f>INT((ROW()-ROW($I$46))/((CARROT_CAP+1)*(MESCLUN_CAP+1)))</x:f>
        <x:v>10</x:v>
      </x:c>
      <x:c r="J6868" s="266" t="n">
        <x:f>MOD(INT((ROW()-ROW($I$46))/(MESCLUN_CAP+1)),CARROT_CAP+1)</x:f>
        <x:v>10</x:v>
      </x:c>
      <x:c r="K6868" s="266" t="n">
        <x:f>MOD(ROW()-ROW($I$46),MESCLUN_CAP+1)</x:f>
        <x:v>2</x:v>
      </x:c>
      <x:c r="L6868" s="266" t="n">
        <x:f>SUM(I6868:K6868)</x:f>
        <x:v>22</x:v>
      </x:c>
      <x:c r="M6868" s="267" t="n">
        <x:f>I6868*TOMATO_HOURS*WEEKS*(1+TOMATO_DIM)^I6868+J6868*CARROT_HOURS*WEEKS*(1+CARROT_DIM)^J6868+K6868*MESCLUN_HOURS*WEEKS*(1+MESCLUN_DIM)^K6868</x:f>
        <x:v>2810.6576398489087</x:v>
      </x:c>
      <x:c r="N6868" s="267" t="n">
        <x:f>MAX(M6868-FARMER_HOURS,0)/TEMP_HOURS_PER_WORKER</x:f>
        <x:v>1.4518455832284087</x:v>
      </x:c>
      <x:c r="O6868" s="268" t="n">
        <x:f>I6868*TOMATO_PRICE+J6868*CARROT_PRICE+K6868*MESCLUN_PRICE</x:f>
        <x:v>114340</x:v>
      </x:c>
      <x:c r="P6868" s="268" t="n">
        <x:f>I6868*TOMATO_FERTILIZER+J6868*CARROT_FERTILIZER+K6868*MESCLUN_FERTILIZER</x:f>
        <x:v>14960</x:v>
      </x:c>
      <x:c r="Q6868" s="268" t="n">
        <x:f>MIN(M6868,FARMER_HOURS)*FARMER_RATE+MAX(M6868-FARMER_HOURS,0)*TEMP_RATE</x:f>
        <x:v>61296.13958071022</x:v>
      </x:c>
      <x:c r="R6868" s="268" t="n">
        <x:f>O6868-P6868-Q6868-FIXED_COST</x:f>
        <x:v>18083.860419289776</x:v>
      </x:c>
      <x:c r="S6868" s="139" t="str">
        <x:f>IF(AND(L6868&lt;=TOTAL_BED_CAP,N6868&lt;=TEMP_WORKER_CAP),"YES","NO")</x:f>
        <x:v>YES</x:v>
      </x:c>
      <x:c r="T6868" s="139" t="n">
        <x:f>IF(S6868="YES",R6868,-1E+99)</x:f>
        <x:v>18083.860419289776</x:v>
      </x:c>
    </x:row>
    <x:row r="6869">
      <x:c r="A6869" s="139"/>
      <x:c r="B6869" s="139"/>
      <x:c r="C6869" s="139"/>
      <x:c r="D6869" s="139"/>
      <x:c r="E6869" s="139"/>
      <x:c r="F6869" s="139"/>
      <x:c r="G6869" s="139"/>
      <x:c r="H6869" s="139"/>
      <x:c r="I6869" s="266" t="n">
        <x:f>INT((ROW()-ROW($I$46))/((CARROT_CAP+1)*(MESCLUN_CAP+1)))</x:f>
        <x:v>10</x:v>
      </x:c>
      <x:c r="J6869" s="266" t="n">
        <x:f>MOD(INT((ROW()-ROW($I$46))/(MESCLUN_CAP+1)),CARROT_CAP+1)</x:f>
        <x:v>10</x:v>
      </x:c>
      <x:c r="K6869" s="266" t="n">
        <x:f>MOD(ROW()-ROW($I$46),MESCLUN_CAP+1)</x:f>
        <x:v>3</x:v>
      </x:c>
      <x:c r="L6869" s="266" t="n">
        <x:f>SUM(I6869:K6869)</x:f>
        <x:v>23</x:v>
      </x:c>
      <x:c r="M6869" s="267" t="n">
        <x:f>I6869*TOMATO_HOURS*WEEKS*(1+TOMATO_DIM)^I6869+J6869*CARROT_HOURS*WEEKS*(1+CARROT_DIM)^J6869+K6869*MESCLUN_HOURS*WEEKS*(1+MESCLUN_DIM)^K6869</x:f>
        <x:v>2858.5196222707837</x:v>
      </x:c>
      <x:c r="N6869" s="267" t="n">
        <x:f>MAX(M6869-FARMER_HOURS,0)/TEMP_HOURS_PER_WORKER</x:f>
        <x:v>1.4850830710213776</x:v>
      </x:c>
      <x:c r="O6869" s="268" t="n">
        <x:f>I6869*TOMATO_PRICE+J6869*CARROT_PRICE+K6869*MESCLUN_PRICE</x:f>
        <x:v>117040</x:v>
      </x:c>
      <x:c r="P6869" s="268" t="n">
        <x:f>I6869*TOMATO_FERTILIZER+J6869*CARROT_FERTILIZER+K6869*MESCLUN_FERTILIZER</x:f>
        <x:v>15840</x:v>
      </x:c>
      <x:c r="Q6869" s="268" t="n">
        <x:f>MIN(M6869,FARMER_HOURS)*FARMER_RATE+MAX(M6869-FARMER_HOURS,0)*TEMP_RATE</x:f>
        <x:v>62127.076775534435</x:v>
      </x:c>
      <x:c r="R6869" s="268" t="n">
        <x:f>O6869-P6869-Q6869-FIXED_COST</x:f>
        <x:v>19072.923224465565</x:v>
      </x:c>
      <x:c r="S6869" s="139" t="str">
        <x:f>IF(AND(L6869&lt;=TOTAL_BED_CAP,N6869&lt;=TEMP_WORKER_CAP),"YES","NO")</x:f>
        <x:v>YES</x:v>
      </x:c>
      <x:c r="T6869" s="139" t="n">
        <x:f>IF(S6869="YES",R6869,-1E+99)</x:f>
        <x:v>19072.923224465565</x:v>
      </x:c>
    </x:row>
    <x:row r="6870">
      <x:c r="A6870" s="139"/>
      <x:c r="B6870" s="139"/>
      <x:c r="C6870" s="139"/>
      <x:c r="D6870" s="139"/>
      <x:c r="E6870" s="139"/>
      <x:c r="F6870" s="139"/>
      <x:c r="G6870" s="139"/>
      <x:c r="H6870" s="139"/>
      <x:c r="I6870" s="266" t="n">
        <x:f>INT((ROW()-ROW($I$46))/((CARROT_CAP+1)*(MESCLUN_CAP+1)))</x:f>
        <x:v>10</x:v>
      </x:c>
      <x:c r="J6870" s="266" t="n">
        <x:f>MOD(INT((ROW()-ROW($I$46))/(MESCLUN_CAP+1)),CARROT_CAP+1)</x:f>
        <x:v>10</x:v>
      </x:c>
      <x:c r="K6870" s="266" t="n">
        <x:f>MOD(ROW()-ROW($I$46),MESCLUN_CAP+1)</x:f>
        <x:v>4</x:v>
      </x:c>
      <x:c r="L6870" s="266" t="n">
        <x:f>SUM(I6870:K6870)</x:f>
        <x:v>24</x:v>
      </x:c>
      <x:c r="M6870" s="267" t="n">
        <x:f>I6870*TOMATO_HOURS*WEEKS*(1+TOMATO_DIM)^I6870+J6870*CARROT_HOURS*WEEKS*(1+CARROT_DIM)^J6870+K6870*MESCLUN_HOURS*WEEKS*(1+MESCLUN_DIM)^K6870</x:f>
        <x:v>2907.56373799344</x:v>
      </x:c>
      <x:c r="N6870" s="267" t="n">
        <x:f>MAX(M6870-FARMER_HOURS,0)/TEMP_HOURS_PER_WORKER</x:f>
        <x:v>1.5191414847176667</x:v>
      </x:c>
      <x:c r="O6870" s="268" t="n">
        <x:f>I6870*TOMATO_PRICE+J6870*CARROT_PRICE+K6870*MESCLUN_PRICE</x:f>
        <x:v>119740</x:v>
      </x:c>
      <x:c r="P6870" s="268" t="n">
        <x:f>I6870*TOMATO_FERTILIZER+J6870*CARROT_FERTILIZER+K6870*MESCLUN_FERTILIZER</x:f>
        <x:v>16720</x:v>
      </x:c>
      <x:c r="Q6870" s="268" t="n">
        <x:f>MIN(M6870,FARMER_HOURS)*FARMER_RATE+MAX(M6870-FARMER_HOURS,0)*TEMP_RATE</x:f>
        <x:v>62978.53711794167</x:v>
      </x:c>
      <x:c r="R6870" s="268" t="n">
        <x:f>O6870-P6870-Q6870-FIXED_COST</x:f>
        <x:v>20041.46288205833</x:v>
      </x:c>
      <x:c r="S6870" s="139" t="str">
        <x:f>IF(AND(L6870&lt;=TOTAL_BED_CAP,N6870&lt;=TEMP_WORKER_CAP),"YES","NO")</x:f>
        <x:v>YES</x:v>
      </x:c>
      <x:c r="T6870" s="139" t="n">
        <x:f>IF(S6870="YES",R6870,-1E+99)</x:f>
        <x:v>20041.46288205833</x:v>
      </x:c>
    </x:row>
    <x:row r="6871">
      <x:c r="A6871" s="139"/>
      <x:c r="B6871" s="139"/>
      <x:c r="C6871" s="139"/>
      <x:c r="D6871" s="139"/>
      <x:c r="E6871" s="139"/>
      <x:c r="F6871" s="139"/>
      <x:c r="G6871" s="139"/>
      <x:c r="H6871" s="139"/>
      <x:c r="I6871" s="266" t="n">
        <x:f>INT((ROW()-ROW($I$46))/((CARROT_CAP+1)*(MESCLUN_CAP+1)))</x:f>
        <x:v>10</x:v>
      </x:c>
      <x:c r="J6871" s="266" t="n">
        <x:f>MOD(INT((ROW()-ROW($I$46))/(MESCLUN_CAP+1)),CARROT_CAP+1)</x:f>
        <x:v>10</x:v>
      </x:c>
      <x:c r="K6871" s="266" t="n">
        <x:f>MOD(ROW()-ROW($I$46),MESCLUN_CAP+1)</x:f>
        <x:v>5</x:v>
      </x:c>
      <x:c r="L6871" s="266" t="n">
        <x:f>SUM(I6871:K6871)</x:f>
        <x:v>25</x:v>
      </x:c>
      <x:c r="M6871" s="267" t="n">
        <x:f>I6871*TOMATO_HOURS*WEEKS*(1+TOMATO_DIM)^I6871+J6871*CARROT_HOURS*WEEKS*(1+CARROT_DIM)^J6871+K6871*MESCLUN_HOURS*WEEKS*(1+MESCLUN_DIM)^K6871</x:f>
        <x:v>2957.8120619146434</x:v>
      </x:c>
      <x:c r="N6871" s="267" t="n">
        <x:f>MAX(M6871-FARMER_HOURS,0)/TEMP_HOURS_PER_WORKER</x:f>
        <x:v>1.5540361541073913</x:v>
      </x:c>
      <x:c r="O6871" s="268" t="n">
        <x:f>I6871*TOMATO_PRICE+J6871*CARROT_PRICE+K6871*MESCLUN_PRICE</x:f>
        <x:v>122440</x:v>
      </x:c>
      <x:c r="P6871" s="268" t="n">
        <x:f>I6871*TOMATO_FERTILIZER+J6871*CARROT_FERTILIZER+K6871*MESCLUN_FERTILIZER</x:f>
        <x:v>17600</x:v>
      </x:c>
      <x:c r="Q6871" s="268" t="n">
        <x:f>MIN(M6871,FARMER_HOURS)*FARMER_RATE+MAX(M6871-FARMER_HOURS,0)*TEMP_RATE</x:f>
        <x:v>63850.90385268478</x:v>
      </x:c>
      <x:c r="R6871" s="268" t="n">
        <x:f>O6871-P6871-Q6871-FIXED_COST</x:f>
        <x:v>20989.09614731522</x:v>
      </x:c>
      <x:c r="S6871" s="139" t="str">
        <x:f>IF(AND(L6871&lt;=TOTAL_BED_CAP,N6871&lt;=TEMP_WORKER_CAP),"YES","NO")</x:f>
        <x:v>YES</x:v>
      </x:c>
      <x:c r="T6871" s="139" t="n">
        <x:f>IF(S6871="YES",R6871,-1E+99)</x:f>
        <x:v>20989.09614731522</x:v>
      </x:c>
    </x:row>
    <x:row r="6872">
      <x:c r="A6872" s="139"/>
      <x:c r="B6872" s="139"/>
      <x:c r="C6872" s="139"/>
      <x:c r="D6872" s="139"/>
      <x:c r="E6872" s="139"/>
      <x:c r="F6872" s="139"/>
      <x:c r="G6872" s="139"/>
      <x:c r="H6872" s="139"/>
      <x:c r="I6872" s="266" t="n">
        <x:f>INT((ROW()-ROW($I$46))/((CARROT_CAP+1)*(MESCLUN_CAP+1)))</x:f>
        <x:v>10</x:v>
      </x:c>
      <x:c r="J6872" s="266" t="n">
        <x:f>MOD(INT((ROW()-ROW($I$46))/(MESCLUN_CAP+1)),CARROT_CAP+1)</x:f>
        <x:v>10</x:v>
      </x:c>
      <x:c r="K6872" s="266" t="n">
        <x:f>MOD(ROW()-ROW($I$46),MESCLUN_CAP+1)</x:f>
        <x:v>6</x:v>
      </x:c>
      <x:c r="L6872" s="266" t="n">
        <x:f>SUM(I6872:K6872)</x:f>
        <x:v>26</x:v>
      </x:c>
      <x:c r="M6872" s="267" t="n">
        <x:f>I6872*TOMATO_HOURS*WEEKS*(1+TOMATO_DIM)^I6872+J6872*CARROT_HOURS*WEEKS*(1+CARROT_DIM)^J6872+K6872*MESCLUN_HOURS*WEEKS*(1+MESCLUN_DIM)^K6872</x:f>
        <x:v>3009.2870360962766</x:v>
      </x:c>
      <x:c r="N6872" s="267" t="n">
        <x:f>MAX(M6872-FARMER_HOURS,0)/TEMP_HOURS_PER_WORKER</x:f>
        <x:v>1.5897826639557475</x:v>
      </x:c>
      <x:c r="O6872" s="268" t="n">
        <x:f>I6872*TOMATO_PRICE+J6872*CARROT_PRICE+K6872*MESCLUN_PRICE</x:f>
        <x:v>125140</x:v>
      </x:c>
      <x:c r="P6872" s="268" t="n">
        <x:f>I6872*TOMATO_FERTILIZER+J6872*CARROT_FERTILIZER+K6872*MESCLUN_FERTILIZER</x:f>
        <x:v>18480</x:v>
      </x:c>
      <x:c r="Q6872" s="268" t="n">
        <x:f>MIN(M6872,FARMER_HOURS)*FARMER_RATE+MAX(M6872-FARMER_HOURS,0)*TEMP_RATE</x:f>
        <x:v>64744.56659889369</x:v>
      </x:c>
      <x:c r="R6872" s="268" t="n">
        <x:f>O6872-P6872-Q6872-FIXED_COST</x:f>
        <x:v>21915.43340110631</x:v>
      </x:c>
      <x:c r="S6872" s="139" t="str">
        <x:f>IF(AND(L6872&lt;=TOTAL_BED_CAP,N6872&lt;=TEMP_WORKER_CAP),"YES","NO")</x:f>
        <x:v>YES</x:v>
      </x:c>
      <x:c r="T6872" s="139" t="n">
        <x:f>IF(S6872="YES",R6872,-1E+99)</x:f>
        <x:v>21915.43340110631</x:v>
      </x:c>
    </x:row>
    <x:row r="6873">
      <x:c r="A6873" s="139"/>
      <x:c r="B6873" s="139"/>
      <x:c r="C6873" s="139"/>
      <x:c r="D6873" s="139"/>
      <x:c r="E6873" s="139"/>
      <x:c r="F6873" s="139"/>
      <x:c r="G6873" s="139"/>
      <x:c r="H6873" s="139"/>
      <x:c r="I6873" s="266" t="n">
        <x:f>INT((ROW()-ROW($I$46))/((CARROT_CAP+1)*(MESCLUN_CAP+1)))</x:f>
        <x:v>10</x:v>
      </x:c>
      <x:c r="J6873" s="266" t="n">
        <x:f>MOD(INT((ROW()-ROW($I$46))/(MESCLUN_CAP+1)),CARROT_CAP+1)</x:f>
        <x:v>10</x:v>
      </x:c>
      <x:c r="K6873" s="266" t="n">
        <x:f>MOD(ROW()-ROW($I$46),MESCLUN_CAP+1)</x:f>
        <x:v>7</x:v>
      </x:c>
      <x:c r="L6873" s="266" t="n">
        <x:f>SUM(I6873:K6873)</x:f>
        <x:v>27</x:v>
      </x:c>
      <x:c r="M6873" s="267" t="n">
        <x:f>I6873*TOMATO_HOURS*WEEKS*(1+TOMATO_DIM)^I6873+J6873*CARROT_HOURS*WEEKS*(1+CARROT_DIM)^J6873+K6873*MESCLUN_HOURS*WEEKS*(1+MESCLUN_DIM)^K6873</x:f>
        <x:v>3062.011475494237</x:v>
      </x:c>
      <x:c r="N6873" s="267" t="n">
        <x:f>MAX(M6873-FARMER_HOURS,0)/TEMP_HOURS_PER_WORKER</x:f>
        <x:v>1.626396857982109</x:v>
      </x:c>
      <x:c r="O6873" s="268" t="n">
        <x:f>I6873*TOMATO_PRICE+J6873*CARROT_PRICE+K6873*MESCLUN_PRICE</x:f>
        <x:v>127840</x:v>
      </x:c>
      <x:c r="P6873" s="268" t="n">
        <x:f>I6873*TOMATO_FERTILIZER+J6873*CARROT_FERTILIZER+K6873*MESCLUN_FERTILIZER</x:f>
        <x:v>19360</x:v>
      </x:c>
      <x:c r="Q6873" s="268" t="n">
        <x:f>MIN(M6873,FARMER_HOURS)*FARMER_RATE+MAX(M6873-FARMER_HOURS,0)*TEMP_RATE</x:f>
        <x:v>65659.92144955273</x:v>
      </x:c>
      <x:c r="R6873" s="268" t="n">
        <x:f>O6873-P6873-Q6873-FIXED_COST</x:f>
        <x:v>22820.078550447273</x:v>
      </x:c>
      <x:c r="S6873" s="139" t="str">
        <x:f>IF(AND(L6873&lt;=TOTAL_BED_CAP,N6873&lt;=TEMP_WORKER_CAP),"YES","NO")</x:f>
        <x:v>YES</x:v>
      </x:c>
      <x:c r="T6873" s="139" t="n">
        <x:f>IF(S6873="YES",R6873,-1E+99)</x:f>
        <x:v>22820.078550447273</x:v>
      </x:c>
    </x:row>
    <x:row r="6874">
      <x:c r="A6874" s="139"/>
      <x:c r="B6874" s="139"/>
      <x:c r="C6874" s="139"/>
      <x:c r="D6874" s="139"/>
      <x:c r="E6874" s="139"/>
      <x:c r="F6874" s="139"/>
      <x:c r="G6874" s="139"/>
      <x:c r="H6874" s="139"/>
      <x:c r="I6874" s="266" t="n">
        <x:f>INT((ROW()-ROW($I$46))/((CARROT_CAP+1)*(MESCLUN_CAP+1)))</x:f>
        <x:v>10</x:v>
      </x:c>
      <x:c r="J6874" s="266" t="n">
        <x:f>MOD(INT((ROW()-ROW($I$46))/(MESCLUN_CAP+1)),CARROT_CAP+1)</x:f>
        <x:v>10</x:v>
      </x:c>
      <x:c r="K6874" s="266" t="n">
        <x:f>MOD(ROW()-ROW($I$46),MESCLUN_CAP+1)</x:f>
        <x:v>8</x:v>
      </x:c>
      <x:c r="L6874" s="266" t="n">
        <x:f>SUM(I6874:K6874)</x:f>
        <x:v>28</x:v>
      </x:c>
      <x:c r="M6874" s="267" t="n">
        <x:f>I6874*TOMATO_HOURS*WEEKS*(1+TOMATO_DIM)^I6874+J6874*CARROT_HOURS*WEEKS*(1+CARROT_DIM)^J6874+K6874*MESCLUN_HOURS*WEEKS*(1+MESCLUN_DIM)^K6874</x:f>
        <x:v>3116.008573774217</x:v>
      </x:c>
      <x:c r="N6874" s="267" t="n">
        <x:f>MAX(M6874-FARMER_HOURS,0)/TEMP_HOURS_PER_WORKER</x:f>
        <x:v>1.6638948428987619</x:v>
      </x:c>
      <x:c r="O6874" s="268" t="n">
        <x:f>I6874*TOMATO_PRICE+J6874*CARROT_PRICE+K6874*MESCLUN_PRICE</x:f>
        <x:v>130540</x:v>
      </x:c>
      <x:c r="P6874" s="268" t="n">
        <x:f>I6874*TOMATO_FERTILIZER+J6874*CARROT_FERTILIZER+K6874*MESCLUN_FERTILIZER</x:f>
        <x:v>20240</x:v>
      </x:c>
      <x:c r="Q6874" s="268" t="n">
        <x:f>MIN(M6874,FARMER_HOURS)*FARMER_RATE+MAX(M6874-FARMER_HOURS,0)*TEMP_RATE</x:f>
        <x:v>66597.37107246905</x:v>
      </x:c>
      <x:c r="R6874" s="268" t="n">
        <x:f>O6874-P6874-Q6874-FIXED_COST</x:f>
        <x:v>23702.628927530954</x:v>
      </x:c>
      <x:c r="S6874" s="139" t="str">
        <x:f>IF(AND(L6874&lt;=TOTAL_BED_CAP,N6874&lt;=TEMP_WORKER_CAP),"YES","NO")</x:f>
        <x:v>YES</x:v>
      </x:c>
      <x:c r="T6874" s="139" t="n">
        <x:f>IF(S6874="YES",R6874,-1E+99)</x:f>
        <x:v>23702.628927530954</x:v>
      </x:c>
    </x:row>
    <x:row r="6875">
      <x:c r="A6875" s="139"/>
      <x:c r="B6875" s="139"/>
      <x:c r="C6875" s="139"/>
      <x:c r="D6875" s="139"/>
      <x:c r="E6875" s="139"/>
      <x:c r="F6875" s="139"/>
      <x:c r="G6875" s="139"/>
      <x:c r="H6875" s="139"/>
      <x:c r="I6875" s="266" t="n">
        <x:f>INT((ROW()-ROW($I$46))/((CARROT_CAP+1)*(MESCLUN_CAP+1)))</x:f>
        <x:v>10</x:v>
      </x:c>
      <x:c r="J6875" s="266" t="n">
        <x:f>MOD(INT((ROW()-ROW($I$46))/(MESCLUN_CAP+1)),CARROT_CAP+1)</x:f>
        <x:v>10</x:v>
      </x:c>
      <x:c r="K6875" s="266" t="n">
        <x:f>MOD(ROW()-ROW($I$46),MESCLUN_CAP+1)</x:f>
        <x:v>9</x:v>
      </x:c>
      <x:c r="L6875" s="266" t="n">
        <x:f>SUM(I6875:K6875)</x:f>
        <x:v>29</x:v>
      </x:c>
      <x:c r="M6875" s="267" t="n">
        <x:f>I6875*TOMATO_HOURS*WEEKS*(1+TOMATO_DIM)^I6875+J6875*CARROT_HOURS*WEEKS*(1+CARROT_DIM)^J6875+K6875*MESCLUN_HOURS*WEEKS*(1+MESCLUN_DIM)^K6875</x:f>
        <x:v>3171.3019092146114</x:v>
      </x:c>
      <x:c r="N6875" s="267" t="n">
        <x:f>MAX(M6875-FARMER_HOURS,0)/TEMP_HOURS_PER_WORKER</x:f>
        <x:v>1.7022929925101469</x:v>
      </x:c>
      <x:c r="O6875" s="268" t="n">
        <x:f>I6875*TOMATO_PRICE+J6875*CARROT_PRICE+K6875*MESCLUN_PRICE</x:f>
        <x:v>133240</x:v>
      </x:c>
      <x:c r="P6875" s="268" t="n">
        <x:f>I6875*TOMATO_FERTILIZER+J6875*CARROT_FERTILIZER+K6875*MESCLUN_FERTILIZER</x:f>
        <x:v>21120</x:v>
      </x:c>
      <x:c r="Q6875" s="268" t="n">
        <x:f>MIN(M6875,FARMER_HOURS)*FARMER_RATE+MAX(M6875-FARMER_HOURS,0)*TEMP_RATE</x:f>
        <x:v>67557.32481275368</x:v>
      </x:c>
      <x:c r="R6875" s="268" t="n">
        <x:f>O6875-P6875-Q6875-FIXED_COST</x:f>
        <x:v>24562.67518724632</x:v>
      </x:c>
      <x:c r="S6875" s="139" t="str">
        <x:f>IF(AND(L6875&lt;=TOTAL_BED_CAP,N6875&lt;=TEMP_WORKER_CAP),"YES","NO")</x:f>
        <x:v>YES</x:v>
      </x:c>
      <x:c r="T6875" s="139" t="n">
        <x:f>IF(S6875="YES",R6875,-1E+99)</x:f>
        <x:v>24562.67518724632</x:v>
      </x:c>
    </x:row>
    <x:row r="6876">
      <x:c r="A6876" s="139"/>
      <x:c r="B6876" s="139"/>
      <x:c r="C6876" s="139"/>
      <x:c r="D6876" s="139"/>
      <x:c r="E6876" s="139"/>
      <x:c r="F6876" s="139"/>
      <x:c r="G6876" s="139"/>
      <x:c r="H6876" s="139"/>
      <x:c r="I6876" s="266" t="n">
        <x:f>INT((ROW()-ROW($I$46))/((CARROT_CAP+1)*(MESCLUN_CAP+1)))</x:f>
        <x:v>10</x:v>
      </x:c>
      <x:c r="J6876" s="266" t="n">
        <x:f>MOD(INT((ROW()-ROW($I$46))/(MESCLUN_CAP+1)),CARROT_CAP+1)</x:f>
        <x:v>10</x:v>
      </x:c>
      <x:c r="K6876" s="266" t="n">
        <x:f>MOD(ROW()-ROW($I$46),MESCLUN_CAP+1)</x:f>
        <x:v>10</x:v>
      </x:c>
      <x:c r="L6876" s="266" t="n">
        <x:f>SUM(I6876:K6876)</x:f>
        <x:v>30</x:v>
      </x:c>
      <x:c r="M6876" s="267" t="n">
        <x:f>I6876*TOMATO_HOURS*WEEKS*(1+TOMATO_DIM)^I6876+J6876*CARROT_HOURS*WEEKS*(1+CARROT_DIM)^J6876+K6876*MESCLUN_HOURS*WEEKS*(1+MESCLUN_DIM)^K6876</x:f>
        <x:v>3227.9154506978243</x:v>
      </x:c>
      <x:c r="N6876" s="267" t="n">
        <x:f>MAX(M6876-FARMER_HOURS,0)/TEMP_HOURS_PER_WORKER</x:f>
        <x:v>1.741607951873489</x:v>
      </x:c>
      <x:c r="O6876" s="268" t="n">
        <x:f>I6876*TOMATO_PRICE+J6876*CARROT_PRICE+K6876*MESCLUN_PRICE</x:f>
        <x:v>135940</x:v>
      </x:c>
      <x:c r="P6876" s="268" t="n">
        <x:f>I6876*TOMATO_FERTILIZER+J6876*CARROT_FERTILIZER+K6876*MESCLUN_FERTILIZER</x:f>
        <x:v>22000</x:v>
      </x:c>
      <x:c r="Q6876" s="268" t="n">
        <x:f>MIN(M6876,FARMER_HOURS)*FARMER_RATE+MAX(M6876-FARMER_HOURS,0)*TEMP_RATE</x:f>
        <x:v>68540.19879683723</x:v>
      </x:c>
      <x:c r="R6876" s="268" t="n">
        <x:f>O6876-P6876-Q6876-FIXED_COST</x:f>
        <x:v>25399.801203162773</x:v>
      </x:c>
      <x:c r="S6876" s="139" t="str">
        <x:f>IF(AND(L6876&lt;=TOTAL_BED_CAP,N6876&lt;=TEMP_WORKER_CAP),"YES","NO")</x:f>
        <x:v>YES</x:v>
      </x:c>
      <x:c r="T6876" s="139" t="n">
        <x:f>IF(S6876="YES",R6876,-1E+99)</x:f>
        <x:v>25399.801203162773</x:v>
      </x:c>
    </x:row>
    <x:row r="6877">
      <x:c r="A6877" s="139"/>
      <x:c r="B6877" s="139"/>
      <x:c r="C6877" s="139"/>
      <x:c r="D6877" s="139"/>
      <x:c r="E6877" s="139"/>
      <x:c r="F6877" s="139"/>
      <x:c r="G6877" s="139"/>
      <x:c r="H6877" s="139"/>
      <x:c r="I6877" s="266" t="n">
        <x:f>INT((ROW()-ROW($I$46))/((CARROT_CAP+1)*(MESCLUN_CAP+1)))</x:f>
        <x:v>10</x:v>
      </x:c>
      <x:c r="J6877" s="266" t="n">
        <x:f>MOD(INT((ROW()-ROW($I$46))/(MESCLUN_CAP+1)),CARROT_CAP+1)</x:f>
        <x:v>10</x:v>
      </x:c>
      <x:c r="K6877" s="266" t="n">
        <x:f>MOD(ROW()-ROW($I$46),MESCLUN_CAP+1)</x:f>
        <x:v>11</x:v>
      </x:c>
      <x:c r="L6877" s="266" t="n">
        <x:f>SUM(I6877:K6877)</x:f>
        <x:v>31</x:v>
      </x:c>
      <x:c r="M6877" s="267" t="n">
        <x:f>I6877*TOMATO_HOURS*WEEKS*(1+TOMATO_DIM)^I6877+J6877*CARROT_HOURS*WEEKS*(1+CARROT_DIM)^J6877+K6877*MESCLUN_HOURS*WEEKS*(1+MESCLUN_DIM)^K6877</x:f>
        <x:v>3285.873563791263</x:v>
      </x:c>
      <x:c r="N6877" s="267" t="n">
        <x:f>MAX(M6877-FARMER_HOURS,0)/TEMP_HOURS_PER_WORKER</x:f>
        <x:v>1.7818566415217105</x:v>
      </x:c>
      <x:c r="O6877" s="268" t="n">
        <x:f>I6877*TOMATO_PRICE+J6877*CARROT_PRICE+K6877*MESCLUN_PRICE</x:f>
        <x:v>138640</x:v>
      </x:c>
      <x:c r="P6877" s="268" t="n">
        <x:f>I6877*TOMATO_FERTILIZER+J6877*CARROT_FERTILIZER+K6877*MESCLUN_FERTILIZER</x:f>
        <x:v>22880</x:v>
      </x:c>
      <x:c r="Q6877" s="268" t="n">
        <x:f>MIN(M6877,FARMER_HOURS)*FARMER_RATE+MAX(M6877-FARMER_HOURS,0)*TEMP_RATE</x:f>
        <x:v>69546.41603804276</x:v>
      </x:c>
      <x:c r="R6877" s="268" t="n">
        <x:f>O6877-P6877-Q6877-FIXED_COST</x:f>
        <x:v>26213.583961957236</x:v>
      </x:c>
      <x:c r="S6877" s="139" t="str">
        <x:f>IF(AND(L6877&lt;=TOTAL_BED_CAP,N6877&lt;=TEMP_WORKER_CAP),"YES","NO")</x:f>
        <x:v>YES</x:v>
      </x:c>
      <x:c r="T6877" s="139" t="n">
        <x:f>IF(S6877="YES",R6877,-1E+99)</x:f>
        <x:v>26213.583961957236</x:v>
      </x:c>
    </x:row>
    <x:row r="6878">
      <x:c r="A6878" s="139"/>
      <x:c r="B6878" s="139"/>
      <x:c r="C6878" s="139"/>
      <x:c r="D6878" s="139"/>
      <x:c r="E6878" s="139"/>
      <x:c r="F6878" s="139"/>
      <x:c r="G6878" s="139"/>
      <x:c r="H6878" s="139"/>
      <x:c r="I6878" s="266" t="n">
        <x:f>INT((ROW()-ROW($I$46))/((CARROT_CAP+1)*(MESCLUN_CAP+1)))</x:f>
        <x:v>10</x:v>
      </x:c>
      <x:c r="J6878" s="266" t="n">
        <x:f>MOD(INT((ROW()-ROW($I$46))/(MESCLUN_CAP+1)),CARROT_CAP+1)</x:f>
        <x:v>10</x:v>
      </x:c>
      <x:c r="K6878" s="266" t="n">
        <x:f>MOD(ROW()-ROW($I$46),MESCLUN_CAP+1)</x:f>
        <x:v>12</x:v>
      </x:c>
      <x:c r="L6878" s="266" t="n">
        <x:f>SUM(I6878:K6878)</x:f>
        <x:v>32</x:v>
      </x:c>
      <x:c r="M6878" s="267" t="n">
        <x:f>I6878*TOMATO_HOURS*WEEKS*(1+TOMATO_DIM)^I6878+J6878*CARROT_HOURS*WEEKS*(1+CARROT_DIM)^J6878+K6878*MESCLUN_HOURS*WEEKS*(1+MESCLUN_DIM)^K6878</x:f>
        <x:v>3345.2010169193277</x:v>
      </x:c>
      <x:c r="N6878" s="267" t="n">
        <x:f>MAX(M6878-FARMER_HOURS,0)/TEMP_HOURS_PER_WORKER</x:f>
        <x:v>1.8230562617495332</x:v>
      </x:c>
      <x:c r="O6878" s="268" t="n">
        <x:f>I6878*TOMATO_PRICE+J6878*CARROT_PRICE+K6878*MESCLUN_PRICE</x:f>
        <x:v>141340</x:v>
      </x:c>
      <x:c r="P6878" s="268" t="n">
        <x:f>I6878*TOMATO_FERTILIZER+J6878*CARROT_FERTILIZER+K6878*MESCLUN_FERTILIZER</x:f>
        <x:v>23760</x:v>
      </x:c>
      <x:c r="Q6878" s="268" t="n">
        <x:f>MIN(M6878,FARMER_HOURS)*FARMER_RATE+MAX(M6878-FARMER_HOURS,0)*TEMP_RATE</x:f>
        <x:v>70576.40654373833</x:v>
      </x:c>
      <x:c r="R6878" s="268" t="n">
        <x:f>O6878-P6878-Q6878-FIXED_COST</x:f>
        <x:v>27003.593456261675</x:v>
      </x:c>
      <x:c r="S6878" s="139" t="str">
        <x:f>IF(AND(L6878&lt;=TOTAL_BED_CAP,N6878&lt;=TEMP_WORKER_CAP),"YES","NO")</x:f>
        <x:v>YES</x:v>
      </x:c>
      <x:c r="T6878" s="139" t="n">
        <x:f>IF(S6878="YES",R6878,-1E+99)</x:f>
        <x:v>27003.593456261675</x:v>
      </x:c>
    </x:row>
    <x:row r="6879">
      <x:c r="A6879" s="139"/>
      <x:c r="B6879" s="139"/>
      <x:c r="C6879" s="139"/>
      <x:c r="D6879" s="139"/>
      <x:c r="E6879" s="139"/>
      <x:c r="F6879" s="139"/>
      <x:c r="G6879" s="139"/>
      <x:c r="H6879" s="139"/>
      <x:c r="I6879" s="266" t="n">
        <x:f>INT((ROW()-ROW($I$46))/((CARROT_CAP+1)*(MESCLUN_CAP+1)))</x:f>
        <x:v>10</x:v>
      </x:c>
      <x:c r="J6879" s="266" t="n">
        <x:f>MOD(INT((ROW()-ROW($I$46))/(MESCLUN_CAP+1)),CARROT_CAP+1)</x:f>
        <x:v>10</x:v>
      </x:c>
      <x:c r="K6879" s="266" t="n">
        <x:f>MOD(ROW()-ROW($I$46),MESCLUN_CAP+1)</x:f>
        <x:v>13</x:v>
      </x:c>
      <x:c r="L6879" s="266" t="n">
        <x:f>SUM(I6879:K6879)</x:f>
        <x:v>33</x:v>
      </x:c>
      <x:c r="M6879" s="267" t="n">
        <x:f>I6879*TOMATO_HOURS*WEEKS*(1+TOMATO_DIM)^I6879+J6879*CARROT_HOURS*WEEKS*(1+CARROT_DIM)^J6879+K6879*MESCLUN_HOURS*WEEKS*(1+MESCLUN_DIM)^K6879</x:f>
        <x:v>3405.9229876277122</x:v>
      </x:c>
      <x:c r="N6879" s="267" t="n">
        <x:f>MAX(M6879-FARMER_HOURS,0)/TEMP_HOURS_PER_WORKER</x:f>
        <x:v>1.865224296963689</x:v>
      </x:c>
      <x:c r="O6879" s="268" t="n">
        <x:f>I6879*TOMATO_PRICE+J6879*CARROT_PRICE+K6879*MESCLUN_PRICE</x:f>
        <x:v>144040</x:v>
      </x:c>
      <x:c r="P6879" s="268" t="n">
        <x:f>I6879*TOMATO_FERTILIZER+J6879*CARROT_FERTILIZER+K6879*MESCLUN_FERTILIZER</x:f>
        <x:v>24640</x:v>
      </x:c>
      <x:c r="Q6879" s="268" t="n">
        <x:f>MIN(M6879,FARMER_HOURS)*FARMER_RATE+MAX(M6879-FARMER_HOURS,0)*TEMP_RATE</x:f>
        <x:v>71630.60742409222</x:v>
      </x:c>
      <x:c r="R6879" s="268" t="n">
        <x:f>O6879-P6879-Q6879-FIXED_COST</x:f>
        <x:v>27769.392575907783</x:v>
      </x:c>
      <x:c r="S6879" s="139" t="str">
        <x:f>IF(AND(L6879&lt;=TOTAL_BED_CAP,N6879&lt;=TEMP_WORKER_CAP),"YES","NO")</x:f>
        <x:v>YES</x:v>
      </x:c>
      <x:c r="T6879" s="139" t="n">
        <x:f>IF(S6879="YES",R6879,-1E+99)</x:f>
        <x:v>27769.392575907783</x:v>
      </x:c>
    </x:row>
    <x:row r="6880">
      <x:c r="A6880" s="139"/>
      <x:c r="B6880" s="139"/>
      <x:c r="C6880" s="139"/>
      <x:c r="D6880" s="139"/>
      <x:c r="E6880" s="139"/>
      <x:c r="F6880" s="139"/>
      <x:c r="G6880" s="139"/>
      <x:c r="H6880" s="139"/>
      <x:c r="I6880" s="266" t="n">
        <x:f>INT((ROW()-ROW($I$46))/((CARROT_CAP+1)*(MESCLUN_CAP+1)))</x:f>
        <x:v>10</x:v>
      </x:c>
      <x:c r="J6880" s="266" t="n">
        <x:f>MOD(INT((ROW()-ROW($I$46))/(MESCLUN_CAP+1)),CARROT_CAP+1)</x:f>
        <x:v>10</x:v>
      </x:c>
      <x:c r="K6880" s="266" t="n">
        <x:f>MOD(ROW()-ROW($I$46),MESCLUN_CAP+1)</x:f>
        <x:v>14</x:v>
      </x:c>
      <x:c r="L6880" s="266" t="n">
        <x:f>SUM(I6880:K6880)</x:f>
        <x:v>34</x:v>
      </x:c>
      <x:c r="M6880" s="267" t="n">
        <x:f>I6880*TOMATO_HOURS*WEEKS*(1+TOMATO_DIM)^I6880+J6880*CARROT_HOURS*WEEKS*(1+CARROT_DIM)^J6880+K6880*MESCLUN_HOURS*WEEKS*(1+MESCLUN_DIM)^K6880</x:f>
        <x:v>3468.0650689413733</x:v>
      </x:c>
      <x:c r="N6880" s="267" t="n">
        <x:f>MAX(M6880-FARMER_HOURS,0)/TEMP_HOURS_PER_WORKER</x:f>
        <x:v>1.908378520098176</x:v>
      </x:c>
      <x:c r="O6880" s="268" t="n">
        <x:f>I6880*TOMATO_PRICE+J6880*CARROT_PRICE+K6880*MESCLUN_PRICE</x:f>
        <x:v>146740</x:v>
      </x:c>
      <x:c r="P6880" s="268" t="n">
        <x:f>I6880*TOMATO_FERTILIZER+J6880*CARROT_FERTILIZER+K6880*MESCLUN_FERTILIZER</x:f>
        <x:v>25520</x:v>
      </x:c>
      <x:c r="Q6880" s="268" t="n">
        <x:f>MIN(M6880,FARMER_HOURS)*FARMER_RATE+MAX(M6880-FARMER_HOURS,0)*TEMP_RATE</x:f>
        <x:v>72709.4630024544</x:v>
      </x:c>
      <x:c r="R6880" s="268" t="n">
        <x:f>O6880-P6880-Q6880-FIXED_COST</x:f>
        <x:v>28510.536997545598</x:v>
      </x:c>
      <x:c r="S6880" s="139" t="str">
        <x:f>IF(AND(L6880&lt;=TOTAL_BED_CAP,N6880&lt;=TEMP_WORKER_CAP),"YES","NO")</x:f>
        <x:v>YES</x:v>
      </x:c>
      <x:c r="T6880" s="139" t="n">
        <x:f>IF(S6880="YES",R6880,-1E+99)</x:f>
        <x:v>28510.536997545598</x:v>
      </x:c>
    </x:row>
    <x:row r="6881">
      <x:c r="A6881" s="139"/>
      <x:c r="B6881" s="139"/>
      <x:c r="C6881" s="139"/>
      <x:c r="D6881" s="139"/>
      <x:c r="E6881" s="139"/>
      <x:c r="F6881" s="139"/>
      <x:c r="G6881" s="139"/>
      <x:c r="H6881" s="139"/>
      <x:c r="I6881" s="266" t="n">
        <x:f>INT((ROW()-ROW($I$46))/((CARROT_CAP+1)*(MESCLUN_CAP+1)))</x:f>
        <x:v>10</x:v>
      </x:c>
      <x:c r="J6881" s="266" t="n">
        <x:f>MOD(INT((ROW()-ROW($I$46))/(MESCLUN_CAP+1)),CARROT_CAP+1)</x:f>
        <x:v>10</x:v>
      </x:c>
      <x:c r="K6881" s="266" t="n">
        <x:f>MOD(ROW()-ROW($I$46),MESCLUN_CAP+1)</x:f>
        <x:v>15</x:v>
      </x:c>
      <x:c r="L6881" s="266" t="n">
        <x:f>SUM(I6881:K6881)</x:f>
        <x:v>35</x:v>
      </x:c>
      <x:c r="M6881" s="267" t="n">
        <x:f>I6881*TOMATO_HOURS*WEEKS*(1+TOMATO_DIM)^I6881+J6881*CARROT_HOURS*WEEKS*(1+CARROT_DIM)^J6881+K6881*MESCLUN_HOURS*WEEKS*(1+MESCLUN_DIM)^K6881</x:f>
        <x:v>3531.6532758175194</x:v>
      </x:c>
      <x:c r="N6881" s="267" t="n">
        <x:f>MAX(M6881-FARMER_HOURS,0)/TEMP_HOURS_PER_WORKER</x:f>
        <x:v>1.9525369970954995</x:v>
      </x:c>
      <x:c r="O6881" s="268" t="n">
        <x:f>I6881*TOMATO_PRICE+J6881*CARROT_PRICE+K6881*MESCLUN_PRICE</x:f>
        <x:v>149440</x:v>
      </x:c>
      <x:c r="P6881" s="268" t="n">
        <x:f>I6881*TOMATO_FERTILIZER+J6881*CARROT_FERTILIZER+K6881*MESCLUN_FERTILIZER</x:f>
        <x:v>26400</x:v>
      </x:c>
      <x:c r="Q6881" s="268" t="n">
        <x:f>MIN(M6881,FARMER_HOURS)*FARMER_RATE+MAX(M6881-FARMER_HOURS,0)*TEMP_RATE</x:f>
        <x:v>73813.42492738749</x:v>
      </x:c>
      <x:c r="R6881" s="268" t="n">
        <x:f>O6881-P6881-Q6881-FIXED_COST</x:f>
        <x:v>29226.57507261251</x:v>
      </x:c>
      <x:c r="S6881" s="139" t="str">
        <x:f>IF(AND(L6881&lt;=TOTAL_BED_CAP,N6881&lt;=TEMP_WORKER_CAP),"YES","NO")</x:f>
        <x:v>YES</x:v>
      </x:c>
      <x:c r="T6881" s="139" t="n">
        <x:f>IF(S6881="YES",R6881,-1E+99)</x:f>
        <x:v>29226.57507261251</x:v>
      </x:c>
    </x:row>
    <x:row r="6882">
      <x:c r="A6882" s="139"/>
      <x:c r="B6882" s="139"/>
      <x:c r="C6882" s="139"/>
      <x:c r="D6882" s="139"/>
      <x:c r="E6882" s="139"/>
      <x:c r="F6882" s="139"/>
      <x:c r="G6882" s="139"/>
      <x:c r="H6882" s="139"/>
      <x:c r="I6882" s="266" t="n">
        <x:f>INT((ROW()-ROW($I$46))/((CARROT_CAP+1)*(MESCLUN_CAP+1)))</x:f>
        <x:v>10</x:v>
      </x:c>
      <x:c r="J6882" s="266" t="n">
        <x:f>MOD(INT((ROW()-ROW($I$46))/(MESCLUN_CAP+1)),CARROT_CAP+1)</x:f>
        <x:v>10</x:v>
      </x:c>
      <x:c r="K6882" s="266" t="n">
        <x:f>MOD(ROW()-ROW($I$46),MESCLUN_CAP+1)</x:f>
        <x:v>16</x:v>
      </x:c>
      <x:c r="L6882" s="266" t="n">
        <x:f>SUM(I6882:K6882)</x:f>
        <x:v>36</x:v>
      </x:c>
      <x:c r="M6882" s="267" t="n">
        <x:f>I6882*TOMATO_HOURS*WEEKS*(1+TOMATO_DIM)^I6882+J6882*CARROT_HOURS*WEEKS*(1+CARROT_DIM)^J6882+K6882*MESCLUN_HOURS*WEEKS*(1+MESCLUN_DIM)^K6882</x:f>
        <x:v>3596.7140516950085</x:v>
      </x:c>
      <x:c r="N6882" s="267" t="n">
        <x:f>MAX(M6882-FARMER_HOURS,0)/TEMP_HOURS_PER_WORKER</x:f>
        <x:v>1.9977180914548671</x:v>
      </x:c>
      <x:c r="O6882" s="268" t="n">
        <x:f>I6882*TOMATO_PRICE+J6882*CARROT_PRICE+K6882*MESCLUN_PRICE</x:f>
        <x:v>152140</x:v>
      </x:c>
      <x:c r="P6882" s="268" t="n">
        <x:f>I6882*TOMATO_FERTILIZER+J6882*CARROT_FERTILIZER+K6882*MESCLUN_FERTILIZER</x:f>
        <x:v>27280</x:v>
      </x:c>
      <x:c r="Q6882" s="268" t="n">
        <x:f>MIN(M6882,FARMER_HOURS)*FARMER_RATE+MAX(M6882-FARMER_HOURS,0)*TEMP_RATE</x:f>
        <x:v>74942.95228637167</x:v>
      </x:c>
      <x:c r="R6882" s="268" t="n">
        <x:f>O6882-P6882-Q6882-FIXED_COST</x:f>
        <x:v>29917.04771362833</x:v>
      </x:c>
      <x:c r="S6882" s="139" t="str">
        <x:f>IF(AND(L6882&lt;=TOTAL_BED_CAP,N6882&lt;=TEMP_WORKER_CAP),"YES","NO")</x:f>
        <x:v>YES</x:v>
      </x:c>
      <x:c r="T6882" s="139" t="n">
        <x:f>IF(S6882="YES",R6882,-1E+99)</x:f>
        <x:v>29917.04771362833</x:v>
      </x:c>
    </x:row>
    <x:row r="6883">
      <x:c r="A6883" s="139"/>
      <x:c r="B6883" s="139"/>
      <x:c r="C6883" s="139"/>
      <x:c r="D6883" s="139"/>
      <x:c r="E6883" s="139"/>
      <x:c r="F6883" s="139"/>
      <x:c r="G6883" s="139"/>
      <x:c r="H6883" s="139"/>
      <x:c r="I6883" s="266" t="n">
        <x:f>INT((ROW()-ROW($I$46))/((CARROT_CAP+1)*(MESCLUN_CAP+1)))</x:f>
        <x:v>10</x:v>
      </x:c>
      <x:c r="J6883" s="266" t="n">
        <x:f>MOD(INT((ROW()-ROW($I$46))/(MESCLUN_CAP+1)),CARROT_CAP+1)</x:f>
        <x:v>10</x:v>
      </x:c>
      <x:c r="K6883" s="266" t="n">
        <x:f>MOD(ROW()-ROW($I$46),MESCLUN_CAP+1)</x:f>
        <x:v>17</x:v>
      </x:c>
      <x:c r="L6883" s="266" t="n">
        <x:f>SUM(I6883:K6883)</x:f>
        <x:v>37</x:v>
      </x:c>
      <x:c r="M6883" s="267" t="n">
        <x:f>I6883*TOMATO_HOURS*WEEKS*(1+TOMATO_DIM)^I6883+J6883*CARROT_HOURS*WEEKS*(1+CARROT_DIM)^J6883+K6883*MESCLUN_HOURS*WEEKS*(1+MESCLUN_DIM)^K6883</x:f>
        <x:v>3663.274275141549</x:v>
      </x:c>
      <x:c r="N6883" s="267" t="n">
        <x:f>MAX(M6883-FARMER_HOURS,0)/TEMP_HOURS_PER_WORKER</x:f>
        <x:v>2.043940468848298</x:v>
      </x:c>
      <x:c r="O6883" s="268" t="n">
        <x:f>I6883*TOMATO_PRICE+J6883*CARROT_PRICE+K6883*MESCLUN_PRICE</x:f>
        <x:v>154840</x:v>
      </x:c>
      <x:c r="P6883" s="268" t="n">
        <x:f>I6883*TOMATO_FERTILIZER+J6883*CARROT_FERTILIZER+K6883*MESCLUN_FERTILIZER</x:f>
        <x:v>28160</x:v>
      </x:c>
      <x:c r="Q6883" s="268" t="n">
        <x:f>MIN(M6883,FARMER_HOURS)*FARMER_RATE+MAX(M6883-FARMER_HOURS,0)*TEMP_RATE</x:f>
        <x:v>76098.51172120744</x:v>
      </x:c>
      <x:c r="R6883" s="268" t="n">
        <x:f>O6883-P6883-Q6883-FIXED_COST</x:f>
        <x:v>30581.48827879256</x:v>
      </x:c>
      <x:c r="S6883" s="139" t="str">
        <x:f>IF(AND(L6883&lt;=TOTAL_BED_CAP,N6883&lt;=TEMP_WORKER_CAP),"YES","NO")</x:f>
        <x:v>YES</x:v>
      </x:c>
      <x:c r="T6883" s="139" t="n">
        <x:f>IF(S6883="YES",R6883,-1E+99)</x:f>
        <x:v>30581.48827879256</x:v>
      </x:c>
    </x:row>
    <x:row r="6884">
      <x:c r="A6884" s="139"/>
      <x:c r="B6884" s="139"/>
      <x:c r="C6884" s="139"/>
      <x:c r="D6884" s="139"/>
      <x:c r="E6884" s="139"/>
      <x:c r="F6884" s="139"/>
      <x:c r="G6884" s="139"/>
      <x:c r="H6884" s="139"/>
      <x:c r="I6884" s="266" t="n">
        <x:f>INT((ROW()-ROW($I$46))/((CARROT_CAP+1)*(MESCLUN_CAP+1)))</x:f>
        <x:v>10</x:v>
      </x:c>
      <x:c r="J6884" s="266" t="n">
        <x:f>MOD(INT((ROW()-ROW($I$46))/(MESCLUN_CAP+1)),CARROT_CAP+1)</x:f>
        <x:v>10</x:v>
      </x:c>
      <x:c r="K6884" s="266" t="n">
        <x:f>MOD(ROW()-ROW($I$46),MESCLUN_CAP+1)</x:f>
        <x:v>18</x:v>
      </x:c>
      <x:c r="L6884" s="266" t="n">
        <x:f>SUM(I6884:K6884)</x:f>
        <x:v>38</x:v>
      </x:c>
      <x:c r="M6884" s="267" t="n">
        <x:f>I6884*TOMATO_HOURS*WEEKS*(1+TOMATO_DIM)^I6884+J6884*CARROT_HOURS*WEEKS*(1+CARROT_DIM)^J6884+K6884*MESCLUN_HOURS*WEEKS*(1+MESCLUN_DIM)^K6884</x:f>
        <x:v>3731.361266600136</x:v>
      </x:c>
      <x:c r="N6884" s="267" t="n">
        <x:f>MAX(M6884-FARMER_HOURS,0)/TEMP_HOURS_PER_WORKER</x:f>
        <x:v>2.09122310180565</x:v>
      </x:c>
      <x:c r="O6884" s="268" t="n">
        <x:f>I6884*TOMATO_PRICE+J6884*CARROT_PRICE+K6884*MESCLUN_PRICE</x:f>
        <x:v>157540</x:v>
      </x:c>
      <x:c r="P6884" s="268" t="n">
        <x:f>I6884*TOMATO_FERTILIZER+J6884*CARROT_FERTILIZER+K6884*MESCLUN_FERTILIZER</x:f>
        <x:v>29040</x:v>
      </x:c>
      <x:c r="Q6884" s="268" t="n">
        <x:f>MIN(M6884,FARMER_HOURS)*FARMER_RATE+MAX(M6884-FARMER_HOURS,0)*TEMP_RATE</x:f>
        <x:v>77280.57754514125</x:v>
      </x:c>
      <x:c r="R6884" s="268" t="n">
        <x:f>O6884-P6884-Q6884-FIXED_COST</x:f>
        <x:v>31219.42245485875</x:v>
      </x:c>
      <x:c r="S6884" s="139" t="str">
        <x:f>IF(AND(L6884&lt;=TOTAL_BED_CAP,N6884&lt;=TEMP_WORKER_CAP),"YES","NO")</x:f>
        <x:v>YES</x:v>
      </x:c>
      <x:c r="T6884" s="139" t="n">
        <x:f>IF(S6884="YES",R6884,-1E+99)</x:f>
        <x:v>31219.42245485875</x:v>
      </x:c>
    </x:row>
    <x:row r="6885">
      <x:c r="A6885" s="139"/>
      <x:c r="B6885" s="139"/>
      <x:c r="C6885" s="139"/>
      <x:c r="D6885" s="139"/>
      <x:c r="E6885" s="139"/>
      <x:c r="F6885" s="139"/>
      <x:c r="G6885" s="139"/>
      <x:c r="H6885" s="139"/>
      <x:c r="I6885" s="266" t="n">
        <x:f>INT((ROW()-ROW($I$46))/((CARROT_CAP+1)*(MESCLUN_CAP+1)))</x:f>
        <x:v>10</x:v>
      </x:c>
      <x:c r="J6885" s="266" t="n">
        <x:f>MOD(INT((ROW()-ROW($I$46))/(MESCLUN_CAP+1)),CARROT_CAP+1)</x:f>
        <x:v>10</x:v>
      </x:c>
      <x:c r="K6885" s="266" t="n">
        <x:f>MOD(ROW()-ROW($I$46),MESCLUN_CAP+1)</x:f>
        <x:v>19</x:v>
      </x:c>
      <x:c r="L6885" s="266" t="n">
        <x:f>SUM(I6885:K6885)</x:f>
        <x:v>39</x:v>
      </x:c>
      <x:c r="M6885" s="267" t="n">
        <x:f>I6885*TOMATO_HOURS*WEEKS*(1+TOMATO_DIM)^I6885+J6885*CARROT_HOURS*WEEKS*(1+CARROT_DIM)^J6885+K6885*MESCLUN_HOURS*WEEKS*(1+MESCLUN_DIM)^K6885</x:f>
        <x:v>3801.002795236158</x:v>
      </x:c>
      <x:c r="N6885" s="267" t="n">
        <x:f>MAX(M6885-FARMER_HOURS,0)/TEMP_HOURS_PER_WORKER</x:f>
        <x:v>2.139585274469554</x:v>
      </x:c>
      <x:c r="O6885" s="268" t="n">
        <x:f>I6885*TOMATO_PRICE+J6885*CARROT_PRICE+K6885*MESCLUN_PRICE</x:f>
        <x:v>160240</x:v>
      </x:c>
      <x:c r="P6885" s="268" t="n">
        <x:f>I6885*TOMATO_FERTILIZER+J6885*CARROT_FERTILIZER+K6885*MESCLUN_FERTILIZER</x:f>
        <x:v>29920</x:v>
      </x:c>
      <x:c r="Q6885" s="268" t="n">
        <x:f>MIN(M6885,FARMER_HOURS)*FARMER_RATE+MAX(M6885-FARMER_HOURS,0)*TEMP_RATE</x:f>
        <x:v>78489.63186173886</x:v>
      </x:c>
      <x:c r="R6885" s="268" t="n">
        <x:f>O6885-P6885-Q6885-FIXED_COST</x:f>
        <x:v>31830.36813826114</x:v>
      </x:c>
      <x:c r="S6885" s="139" t="str">
        <x:f>IF(AND(L6885&lt;=TOTAL_BED_CAP,N6885&lt;=TEMP_WORKER_CAP),"YES","NO")</x:f>
        <x:v>YES</x:v>
      </x:c>
      <x:c r="T6885" s="139" t="n">
        <x:f>IF(S6885="YES",R6885,-1E+99)</x:f>
        <x:v>31830.36813826114</x:v>
      </x:c>
    </x:row>
    <x:row r="6886">
      <x:c r="A6886" s="139"/>
      <x:c r="B6886" s="139"/>
      <x:c r="C6886" s="139"/>
      <x:c r="D6886" s="139"/>
      <x:c r="E6886" s="139"/>
      <x:c r="F6886" s="139"/>
      <x:c r="G6886" s="139"/>
      <x:c r="H6886" s="139"/>
      <x:c r="I6886" s="266" t="n">
        <x:f>INT((ROW()-ROW($I$46))/((CARROT_CAP+1)*(MESCLUN_CAP+1)))</x:f>
        <x:v>10</x:v>
      </x:c>
      <x:c r="J6886" s="266" t="n">
        <x:f>MOD(INT((ROW()-ROW($I$46))/(MESCLUN_CAP+1)),CARROT_CAP+1)</x:f>
        <x:v>10</x:v>
      </x:c>
      <x:c r="K6886" s="266" t="n">
        <x:f>MOD(ROW()-ROW($I$46),MESCLUN_CAP+1)</x:f>
        <x:v>20</x:v>
      </x:c>
      <x:c r="L6886" s="266" t="n">
        <x:f>SUM(I6886:K6886)</x:f>
        <x:v>40</x:v>
      </x:c>
      <x:c r="M6886" s="267" t="n">
        <x:f>I6886*TOMATO_HOURS*WEEKS*(1+TOMATO_DIM)^I6886+J6886*CARROT_HOURS*WEEKS*(1+CARROT_DIM)^J6886+K6886*MESCLUN_HOURS*WEEKS*(1+MESCLUN_DIM)^K6886</x:f>
        <x:v>3872.227085886635</x:v>
      </x:c>
      <x:c r="N6886" s="267" t="n">
        <x:f>MAX(M6886-FARMER_HOURS,0)/TEMP_HOURS_PER_WORKER</x:f>
        <x:v>2.189046587421274</x:v>
      </x:c>
      <x:c r="O6886" s="268" t="n">
        <x:f>I6886*TOMATO_PRICE+J6886*CARROT_PRICE+K6886*MESCLUN_PRICE</x:f>
        <x:v>162940</x:v>
      </x:c>
      <x:c r="P6886" s="268" t="n">
        <x:f>I6886*TOMATO_FERTILIZER+J6886*CARROT_FERTILIZER+K6886*MESCLUN_FERTILIZER</x:f>
        <x:v>30800</x:v>
      </x:c>
      <x:c r="Q6886" s="268" t="n">
        <x:f>MIN(M6886,FARMER_HOURS)*FARMER_RATE+MAX(M6886-FARMER_HOURS,0)*TEMP_RATE</x:f>
        <x:v>79726.16468553185</x:v>
      </x:c>
      <x:c r="R6886" s="268" t="n">
        <x:f>O6886-P6886-Q6886-FIXED_COST</x:f>
        <x:v>32413.835314468146</x:v>
      </x:c>
      <x:c r="S6886" s="139" t="str">
        <x:f>IF(AND(L6886&lt;=TOTAL_BED_CAP,N6886&lt;=TEMP_WORKER_CAP),"YES","NO")</x:f>
        <x:v>YES</x:v>
      </x:c>
      <x:c r="T6886" s="139" t="n">
        <x:f>IF(S6886="YES",R6886,-1E+99)</x:f>
        <x:v>32413.835314468146</x:v>
      </x:c>
    </x:row>
    <x:row r="6887">
      <x:c r="A6887" s="139"/>
      <x:c r="B6887" s="139"/>
      <x:c r="C6887" s="139"/>
      <x:c r="D6887" s="139"/>
      <x:c r="E6887" s="139"/>
      <x:c r="F6887" s="139"/>
      <x:c r="G6887" s="139"/>
      <x:c r="H6887" s="139"/>
      <x:c r="I6887" s="266" t="n">
        <x:f>INT((ROW()-ROW($I$46))/((CARROT_CAP+1)*(MESCLUN_CAP+1)))</x:f>
        <x:v>10</x:v>
      </x:c>
      <x:c r="J6887" s="266" t="n">
        <x:f>MOD(INT((ROW()-ROW($I$46))/(MESCLUN_CAP+1)),CARROT_CAP+1)</x:f>
        <x:v>10</x:v>
      </x:c>
      <x:c r="K6887" s="266" t="n">
        <x:f>MOD(ROW()-ROW($I$46),MESCLUN_CAP+1)</x:f>
        <x:v>21</x:v>
      </x:c>
      <x:c r="L6887" s="266" t="n">
        <x:f>SUM(I6887:K6887)</x:f>
        <x:v>41</x:v>
      </x:c>
      <x:c r="M6887" s="267" t="n">
        <x:f>I6887*TOMATO_HOURS*WEEKS*(1+TOMATO_DIM)^I6887+J6887*CARROT_HOURS*WEEKS*(1+CARROT_DIM)^J6887+K6887*MESCLUN_HOURS*WEEKS*(1+MESCLUN_DIM)^K6887</x:f>
        <x:v>3945.0628261130787</x:v>
      </x:c>
      <x:c r="N6887" s="267" t="n">
        <x:f>MAX(M6887-FARMER_HOURS,0)/TEMP_HOURS_PER_WORKER</x:f>
        <x:v>2.239626962578527</x:v>
      </x:c>
      <x:c r="O6887" s="268" t="n">
        <x:f>I6887*TOMATO_PRICE+J6887*CARROT_PRICE+K6887*MESCLUN_PRICE</x:f>
        <x:v>165640</x:v>
      </x:c>
      <x:c r="P6887" s="268" t="n">
        <x:f>I6887*TOMATO_FERTILIZER+J6887*CARROT_FERTILIZER+K6887*MESCLUN_FERTILIZER</x:f>
        <x:v>31680</x:v>
      </x:c>
      <x:c r="Q6887" s="268" t="n">
        <x:f>MIN(M6887,FARMER_HOURS)*FARMER_RATE+MAX(M6887-FARMER_HOURS,0)*TEMP_RATE</x:f>
        <x:v>80990.67406446318</x:v>
      </x:c>
      <x:c r="R6887" s="268" t="n">
        <x:f>O6887-P6887-Q6887-FIXED_COST</x:f>
        <x:v>32969.32593553682</x:v>
      </x:c>
      <x:c r="S6887" s="139" t="str">
        <x:f>IF(AND(L6887&lt;=TOTAL_BED_CAP,N6887&lt;=TEMP_WORKER_CAP),"YES","NO")</x:f>
        <x:v>YES</x:v>
      </x:c>
      <x:c r="T6887" s="139" t="n">
        <x:f>IF(S6887="YES",R6887,-1E+99)</x:f>
        <x:v>32969.32593553682</x:v>
      </x:c>
    </x:row>
    <x:row r="6888">
      <x:c r="A6888" s="139"/>
      <x:c r="B6888" s="139"/>
      <x:c r="C6888" s="139"/>
      <x:c r="D6888" s="139"/>
      <x:c r="E6888" s="139"/>
      <x:c r="F6888" s="139"/>
      <x:c r="G6888" s="139"/>
      <x:c r="H6888" s="139"/>
      <x:c r="I6888" s="266" t="n">
        <x:f>INT((ROW()-ROW($I$46))/((CARROT_CAP+1)*(MESCLUN_CAP+1)))</x:f>
        <x:v>10</x:v>
      </x:c>
      <x:c r="J6888" s="266" t="n">
        <x:f>MOD(INT((ROW()-ROW($I$46))/(MESCLUN_CAP+1)),CARROT_CAP+1)</x:f>
        <x:v>10</x:v>
      </x:c>
      <x:c r="K6888" s="266" t="n">
        <x:f>MOD(ROW()-ROW($I$46),MESCLUN_CAP+1)</x:f>
        <x:v>22</x:v>
      </x:c>
      <x:c r="L6888" s="266" t="n">
        <x:f>SUM(I6888:K6888)</x:f>
        <x:v>42</x:v>
      </x:c>
      <x:c r="M6888" s="267" t="n">
        <x:f>I6888*TOMATO_HOURS*WEEKS*(1+TOMATO_DIM)^I6888+J6888*CARROT_HOURS*WEEKS*(1+CARROT_DIM)^J6888+K6888*MESCLUN_HOURS*WEEKS*(1+MESCLUN_DIM)^K6888</x:f>
        <x:v>4019.5391733594747</x:v>
      </x:c>
      <x:c r="N6888" s="267" t="n">
        <x:f>MAX(M6888-FARMER_HOURS,0)/TEMP_HOURS_PER_WORKER</x:f>
        <x:v>2.291346648166302</x:v>
      </x:c>
      <x:c r="O6888" s="268" t="n">
        <x:f>I6888*TOMATO_PRICE+J6888*CARROT_PRICE+K6888*MESCLUN_PRICE</x:f>
        <x:v>168340</x:v>
      </x:c>
      <x:c r="P6888" s="268" t="n">
        <x:f>I6888*TOMATO_FERTILIZER+J6888*CARROT_FERTILIZER+K6888*MESCLUN_FERTILIZER</x:f>
        <x:v>32560</x:v>
      </x:c>
      <x:c r="Q6888" s="268" t="n">
        <x:f>MIN(M6888,FARMER_HOURS)*FARMER_RATE+MAX(M6888-FARMER_HOURS,0)*TEMP_RATE</x:f>
        <x:v>82283.66620415755</x:v>
      </x:c>
      <x:c r="R6888" s="268" t="n">
        <x:f>O6888-P6888-Q6888-FIXED_COST</x:f>
        <x:v>33496.33379584245</x:v>
      </x:c>
      <x:c r="S6888" s="139" t="str">
        <x:f>IF(AND(L6888&lt;=TOTAL_BED_CAP,N6888&lt;=TEMP_WORKER_CAP),"YES","NO")</x:f>
        <x:v>YES</x:v>
      </x:c>
      <x:c r="T6888" s="139" t="n">
        <x:f>IF(S6888="YES",R6888,-1E+99)</x:f>
        <x:v>33496.33379584245</x:v>
      </x:c>
    </x:row>
    <x:row r="6889">
      <x:c r="A6889" s="139"/>
      <x:c r="B6889" s="139"/>
      <x:c r="C6889" s="139"/>
      <x:c r="D6889" s="139"/>
      <x:c r="E6889" s="139"/>
      <x:c r="F6889" s="139"/>
      <x:c r="G6889" s="139"/>
      <x:c r="H6889" s="139"/>
      <x:c r="I6889" s="266" t="n">
        <x:f>INT((ROW()-ROW($I$46))/((CARROT_CAP+1)*(MESCLUN_CAP+1)))</x:f>
        <x:v>10</x:v>
      </x:c>
      <x:c r="J6889" s="266" t="n">
        <x:f>MOD(INT((ROW()-ROW($I$46))/(MESCLUN_CAP+1)),CARROT_CAP+1)</x:f>
        <x:v>10</x:v>
      </x:c>
      <x:c r="K6889" s="266" t="n">
        <x:f>MOD(ROW()-ROW($I$46),MESCLUN_CAP+1)</x:f>
        <x:v>23</x:v>
      </x:c>
      <x:c r="L6889" s="266" t="n">
        <x:f>SUM(I6889:K6889)</x:f>
        <x:v>43</x:v>
      </x:c>
      <x:c r="M6889" s="267" t="n">
        <x:f>I6889*TOMATO_HOURS*WEEKS*(1+TOMATO_DIM)^I6889+J6889*CARROT_HOURS*WEEKS*(1+CARROT_DIM)^J6889+K6889*MESCLUN_HOURS*WEEKS*(1+MESCLUN_DIM)^K6889</x:f>
        <x:v>4095.685762216911</x:v>
      </x:c>
      <x:c r="N6889" s="267" t="n">
        <x:f>MAX(M6889-FARMER_HOURS,0)/TEMP_HOURS_PER_WORKER</x:f>
        <x:v>2.3442262237617437</x:v>
      </x:c>
      <x:c r="O6889" s="268" t="n">
        <x:f>I6889*TOMATO_PRICE+J6889*CARROT_PRICE+K6889*MESCLUN_PRICE</x:f>
        <x:v>171040</x:v>
      </x:c>
      <x:c r="P6889" s="268" t="n">
        <x:f>I6889*TOMATO_FERTILIZER+J6889*CARROT_FERTILIZER+K6889*MESCLUN_FERTILIZER</x:f>
        <x:v>33440</x:v>
      </x:c>
      <x:c r="Q6889" s="268" t="n">
        <x:f>MIN(M6889,FARMER_HOURS)*FARMER_RATE+MAX(M6889-FARMER_HOURS,0)*TEMP_RATE</x:f>
        <x:v>83605.6555940436</x:v>
      </x:c>
      <x:c r="R6889" s="268" t="n">
        <x:f>O6889-P6889-Q6889-FIXED_COST</x:f>
        <x:v>33994.344405956406</x:v>
      </x:c>
      <x:c r="S6889" s="139" t="str">
        <x:f>IF(AND(L6889&lt;=TOTAL_BED_CAP,N6889&lt;=TEMP_WORKER_CAP),"YES","NO")</x:f>
        <x:v>YES</x:v>
      </x:c>
      <x:c r="T6889" s="139" t="n">
        <x:f>IF(S6889="YES",R6889,-1E+99)</x:f>
        <x:v>33994.344405956406</x:v>
      </x:c>
    </x:row>
    <x:row r="6890">
      <x:c r="A6890" s="139"/>
      <x:c r="B6890" s="139"/>
      <x:c r="C6890" s="139"/>
      <x:c r="D6890" s="139"/>
      <x:c r="E6890" s="139"/>
      <x:c r="F6890" s="139"/>
      <x:c r="G6890" s="139"/>
      <x:c r="H6890" s="139"/>
      <x:c r="I6890" s="266" t="n">
        <x:f>INT((ROW()-ROW($I$46))/((CARROT_CAP+1)*(MESCLUN_CAP+1)))</x:f>
        <x:v>10</x:v>
      </x:c>
      <x:c r="J6890" s="266" t="n">
        <x:f>MOD(INT((ROW()-ROW($I$46))/(MESCLUN_CAP+1)),CARROT_CAP+1)</x:f>
        <x:v>10</x:v>
      </x:c>
      <x:c r="K6890" s="266" t="n">
        <x:f>MOD(ROW()-ROW($I$46),MESCLUN_CAP+1)</x:f>
        <x:v>24</x:v>
      </x:c>
      <x:c r="L6890" s="266" t="n">
        <x:f>SUM(I6890:K6890)</x:f>
        <x:v>44</x:v>
      </x:c>
      <x:c r="M6890" s="267" t="n">
        <x:f>I6890*TOMATO_HOURS*WEEKS*(1+TOMATO_DIM)^I6890+J6890*CARROT_HOURS*WEEKS*(1+CARROT_DIM)^J6890+K6890*MESCLUN_HOURS*WEEKS*(1+MESCLUN_DIM)^K6890</x:f>
        <x:v>4173.532711796407</x:v>
      </x:c>
      <x:c r="N6890" s="267" t="n">
        <x:f>MAX(M6890-FARMER_HOURS,0)/TEMP_HOURS_PER_WORKER</x:f>
        <x:v>2.3982866054141714</x:v>
      </x:c>
      <x:c r="O6890" s="268" t="n">
        <x:f>I6890*TOMATO_PRICE+J6890*CARROT_PRICE+K6890*MESCLUN_PRICE</x:f>
        <x:v>173740</x:v>
      </x:c>
      <x:c r="P6890" s="268" t="n">
        <x:f>I6890*TOMATO_FERTILIZER+J6890*CARROT_FERTILIZER+K6890*MESCLUN_FERTILIZER</x:f>
        <x:v>34320</x:v>
      </x:c>
      <x:c r="Q6890" s="268" t="n">
        <x:f>MIN(M6890,FARMER_HOURS)*FARMER_RATE+MAX(M6890-FARMER_HOURS,0)*TEMP_RATE</x:f>
        <x:v>84957.1651353543</x:v>
      </x:c>
      <x:c r="R6890" s="268" t="n">
        <x:f>O6890-P6890-Q6890-FIXED_COST</x:f>
        <x:v>34462.8348646457</x:v>
      </x:c>
      <x:c r="S6890" s="139" t="str">
        <x:f>IF(AND(L6890&lt;=TOTAL_BED_CAP,N6890&lt;=TEMP_WORKER_CAP),"YES","NO")</x:f>
        <x:v>YES</x:v>
      </x:c>
      <x:c r="T6890" s="139" t="n">
        <x:f>IF(S6890="YES",R6890,-1E+99)</x:f>
        <x:v>34462.8348646457</x:v>
      </x:c>
    </x:row>
    <x:row r="6891">
      <x:c r="A6891" s="139"/>
      <x:c r="B6891" s="139"/>
      <x:c r="C6891" s="139"/>
      <x:c r="D6891" s="139"/>
      <x:c r="E6891" s="139"/>
      <x:c r="F6891" s="139"/>
      <x:c r="G6891" s="139"/>
      <x:c r="H6891" s="139"/>
      <x:c r="I6891" s="266" t="n">
        <x:f>INT((ROW()-ROW($I$46))/((CARROT_CAP+1)*(MESCLUN_CAP+1)))</x:f>
        <x:v>10</x:v>
      </x:c>
      <x:c r="J6891" s="266" t="n">
        <x:f>MOD(INT((ROW()-ROW($I$46))/(MESCLUN_CAP+1)),CARROT_CAP+1)</x:f>
        <x:v>10</x:v>
      </x:c>
      <x:c r="K6891" s="266" t="n">
        <x:f>MOD(ROW()-ROW($I$46),MESCLUN_CAP+1)</x:f>
        <x:v>25</x:v>
      </x:c>
      <x:c r="L6891" s="266" t="n">
        <x:f>SUM(I6891:K6891)</x:f>
        <x:v>45</x:v>
      </x:c>
      <x:c r="M6891" s="267" t="n">
        <x:f>I6891*TOMATO_HOURS*WEEKS*(1+TOMATO_DIM)^I6891+J6891*CARROT_HOURS*WEEKS*(1+CARROT_DIM)^J6891+K6891*MESCLUN_HOURS*WEEKS*(1+MESCLUN_DIM)^K6891</x:f>
        <x:v>4253.110633211504</x:v>
      </x:c>
      <x:c r="N6891" s="267" t="n">
        <x:f>MAX(M6891-FARMER_HOURS,0)/TEMP_HOURS_PER_WORKER</x:f>
        <x:v>2.4535490508413225</x:v>
      </x:c>
      <x:c r="O6891" s="268" t="n">
        <x:f>I6891*TOMATO_PRICE+J6891*CARROT_PRICE+K6891*MESCLUN_PRICE</x:f>
        <x:v>176440</x:v>
      </x:c>
      <x:c r="P6891" s="268" t="n">
        <x:f>I6891*TOMATO_FERTILIZER+J6891*CARROT_FERTILIZER+K6891*MESCLUN_FERTILIZER</x:f>
        <x:v>35200</x:v>
      </x:c>
      <x:c r="Q6891" s="268" t="n">
        <x:f>MIN(M6891,FARMER_HOURS)*FARMER_RATE+MAX(M6891-FARMER_HOURS,0)*TEMP_RATE</x:f>
        <x:v>86338.72627103305</x:v>
      </x:c>
      <x:c r="R6891" s="268" t="n">
        <x:f>O6891-P6891-Q6891-FIXED_COST</x:f>
        <x:v>34901.273728966946</x:v>
      </x:c>
      <x:c r="S6891" s="139" t="str">
        <x:f>IF(AND(L6891&lt;=TOTAL_BED_CAP,N6891&lt;=TEMP_WORKER_CAP),"YES","NO")</x:f>
        <x:v>YES</x:v>
      </x:c>
      <x:c r="T6891" s="139" t="n">
        <x:f>IF(S6891="YES",R6891,-1E+99)</x:f>
        <x:v>34901.273728966946</x:v>
      </x:c>
    </x:row>
    <x:row r="6892">
      <x:c r="A6892" s="139"/>
      <x:c r="B6892" s="139"/>
      <x:c r="C6892" s="139"/>
      <x:c r="D6892" s="139"/>
      <x:c r="E6892" s="139"/>
      <x:c r="F6892" s="139"/>
      <x:c r="G6892" s="139"/>
      <x:c r="H6892" s="139"/>
      <x:c r="I6892" s="266" t="n">
        <x:f>INT((ROW()-ROW($I$46))/((CARROT_CAP+1)*(MESCLUN_CAP+1)))</x:f>
        <x:v>10</x:v>
      </x:c>
      <x:c r="J6892" s="266" t="n">
        <x:f>MOD(INT((ROW()-ROW($I$46))/(MESCLUN_CAP+1)),CARROT_CAP+1)</x:f>
        <x:v>10</x:v>
      </x:c>
      <x:c r="K6892" s="266" t="n">
        <x:f>MOD(ROW()-ROW($I$46),MESCLUN_CAP+1)</x:f>
        <x:v>26</x:v>
      </x:c>
      <x:c r="L6892" s="266" t="n">
        <x:f>SUM(I6892:K6892)</x:f>
        <x:v>46</x:v>
      </x:c>
      <x:c r="M6892" s="267" t="n">
        <x:f>I6892*TOMATO_HOURS*WEEKS*(1+TOMATO_DIM)^I6892+J6892*CARROT_HOURS*WEEKS*(1+CARROT_DIM)^J6892+K6892*MESCLUN_HOURS*WEEKS*(1+MESCLUN_DIM)^K6892</x:f>
        <x:v>4334.450637172222</x:v>
      </x:c>
      <x:c r="N6892" s="267" t="n">
        <x:f>MAX(M6892-FARMER_HOURS,0)/TEMP_HOURS_PER_WORKER</x:f>
        <x:v>2.510035164702932</x:v>
      </x:c>
      <x:c r="O6892" s="268" t="n">
        <x:f>I6892*TOMATO_PRICE+J6892*CARROT_PRICE+K6892*MESCLUN_PRICE</x:f>
        <x:v>179140</x:v>
      </x:c>
      <x:c r="P6892" s="268" t="n">
        <x:f>I6892*TOMATO_FERTILIZER+J6892*CARROT_FERTILIZER+K6892*MESCLUN_FERTILIZER</x:f>
        <x:v>36080</x:v>
      </x:c>
      <x:c r="Q6892" s="268" t="n">
        <x:f>MIN(M6892,FARMER_HOURS)*FARMER_RATE+MAX(M6892-FARMER_HOURS,0)*TEMP_RATE</x:f>
        <x:v>87750.87911757329</x:v>
      </x:c>
      <x:c r="R6892" s="268" t="n">
        <x:f>O6892-P6892-Q6892-FIXED_COST</x:f>
        <x:v>35309.12088242671</x:v>
      </x:c>
      <x:c r="S6892" s="139" t="str">
        <x:f>IF(AND(L6892&lt;=TOTAL_BED_CAP,N6892&lt;=TEMP_WORKER_CAP),"YES","NO")</x:f>
        <x:v>YES</x:v>
      </x:c>
      <x:c r="T6892" s="139" t="n">
        <x:f>IF(S6892="YES",R6892,-1E+99)</x:f>
        <x:v>35309.12088242671</x:v>
      </x:c>
    </x:row>
    <x:row r="6893">
      <x:c r="A6893" s="139"/>
      <x:c r="B6893" s="139"/>
      <x:c r="C6893" s="139"/>
      <x:c r="D6893" s="139"/>
      <x:c r="E6893" s="139"/>
      <x:c r="F6893" s="139"/>
      <x:c r="G6893" s="139"/>
      <x:c r="H6893" s="139"/>
      <x:c r="I6893" s="266" t="n">
        <x:f>INT((ROW()-ROW($I$46))/((CARROT_CAP+1)*(MESCLUN_CAP+1)))</x:f>
        <x:v>10</x:v>
      </x:c>
      <x:c r="J6893" s="266" t="n">
        <x:f>MOD(INT((ROW()-ROW($I$46))/(MESCLUN_CAP+1)),CARROT_CAP+1)</x:f>
        <x:v>10</x:v>
      </x:c>
      <x:c r="K6893" s="266" t="n">
        <x:f>MOD(ROW()-ROW($I$46),MESCLUN_CAP+1)</x:f>
        <x:v>27</x:v>
      </x:c>
      <x:c r="L6893" s="266" t="n">
        <x:f>SUM(I6893:K6893)</x:f>
        <x:v>47</x:v>
      </x:c>
      <x:c r="M6893" s="267" t="n">
        <x:f>I6893*TOMATO_HOURS*WEEKS*(1+TOMATO_DIM)^I6893+J6893*CARROT_HOURS*WEEKS*(1+CARROT_DIM)^J6893+K6893*MESCLUN_HOURS*WEEKS*(1+MESCLUN_DIM)^K6893</x:f>
        <x:v>4417.584341691979</x:v>
      </x:c>
      <x:c r="N6893" s="267" t="n">
        <x:f>MAX(M6893-FARMER_HOURS,0)/TEMP_HOURS_PER_WORKER</x:f>
        <x:v>2.567766903952763</x:v>
      </x:c>
      <x:c r="O6893" s="268" t="n">
        <x:f>I6893*TOMATO_PRICE+J6893*CARROT_PRICE+K6893*MESCLUN_PRICE</x:f>
        <x:v>181840</x:v>
      </x:c>
      <x:c r="P6893" s="268" t="n">
        <x:f>I6893*TOMATO_FERTILIZER+J6893*CARROT_FERTILIZER+K6893*MESCLUN_FERTILIZER</x:f>
        <x:v>36960</x:v>
      </x:c>
      <x:c r="Q6893" s="268" t="n">
        <x:f>MIN(M6893,FARMER_HOURS)*FARMER_RATE+MAX(M6893-FARMER_HOURS,0)*TEMP_RATE</x:f>
        <x:v>89194.17259881907</x:v>
      </x:c>
      <x:c r="R6893" s="268" t="n">
        <x:f>O6893-P6893-Q6893-FIXED_COST</x:f>
        <x:v>35685.827401180926</x:v>
      </x:c>
      <x:c r="S6893" s="139" t="str">
        <x:f>IF(AND(L6893&lt;=TOTAL_BED_CAP,N6893&lt;=TEMP_WORKER_CAP),"YES","NO")</x:f>
        <x:v>YES</x:v>
      </x:c>
      <x:c r="T6893" s="139" t="n">
        <x:f>IF(S6893="YES",R6893,-1E+99)</x:f>
        <x:v>35685.827401180926</x:v>
      </x:c>
    </x:row>
    <x:row r="6894">
      <x:c r="A6894" s="139"/>
      <x:c r="B6894" s="139"/>
      <x:c r="C6894" s="139"/>
      <x:c r="D6894" s="139"/>
      <x:c r="E6894" s="139"/>
      <x:c r="F6894" s="139"/>
      <x:c r="G6894" s="139"/>
      <x:c r="H6894" s="139"/>
      <x:c r="I6894" s="266" t="n">
        <x:f>INT((ROW()-ROW($I$46))/((CARROT_CAP+1)*(MESCLUN_CAP+1)))</x:f>
        <x:v>10</x:v>
      </x:c>
      <x:c r="J6894" s="266" t="n">
        <x:f>MOD(INT((ROW()-ROW($I$46))/(MESCLUN_CAP+1)),CARROT_CAP+1)</x:f>
        <x:v>10</x:v>
      </x:c>
      <x:c r="K6894" s="266" t="n">
        <x:f>MOD(ROW()-ROW($I$46),MESCLUN_CAP+1)</x:f>
        <x:v>28</x:v>
      </x:c>
      <x:c r="L6894" s="266" t="n">
        <x:f>SUM(I6894:K6894)</x:f>
        <x:v>48</x:v>
      </x:c>
      <x:c r="M6894" s="267" t="n">
        <x:f>I6894*TOMATO_HOURS*WEEKS*(1+TOMATO_DIM)^I6894+J6894*CARROT_HOURS*WEEKS*(1+CARROT_DIM)^J6894+K6894*MESCLUN_HOURS*WEEKS*(1+MESCLUN_DIM)^K6894</x:f>
        <x:v>4502.543879909132</x:v>
      </x:c>
      <x:c r="N6894" s="267" t="n">
        <x:f>MAX(M6894-FARMER_HOURS,0)/TEMP_HOURS_PER_WORKER</x:f>
        <x:v>2.6267665832702303</x:v>
      </x:c>
      <x:c r="O6894" s="268" t="n">
        <x:f>I6894*TOMATO_PRICE+J6894*CARROT_PRICE+K6894*MESCLUN_PRICE</x:f>
        <x:v>184540</x:v>
      </x:c>
      <x:c r="P6894" s="268" t="n">
        <x:f>I6894*TOMATO_FERTILIZER+J6894*CARROT_FERTILIZER+K6894*MESCLUN_FERTILIZER</x:f>
        <x:v>37840</x:v>
      </x:c>
      <x:c r="Q6894" s="268" t="n">
        <x:f>MIN(M6894,FARMER_HOURS)*FARMER_RATE+MAX(M6894-FARMER_HOURS,0)*TEMP_RATE</x:f>
        <x:v>90669.16458175576</x:v>
      </x:c>
      <x:c r="R6894" s="268" t="n">
        <x:f>O6894-P6894-Q6894-FIXED_COST</x:f>
        <x:v>36030.83541824424</x:v>
      </x:c>
      <x:c r="S6894" s="139" t="str">
        <x:f>IF(AND(L6894&lt;=TOTAL_BED_CAP,N6894&lt;=TEMP_WORKER_CAP),"YES","NO")</x:f>
        <x:v>YES</x:v>
      </x:c>
      <x:c r="T6894" s="139" t="n">
        <x:f>IF(S6894="YES",R6894,-1E+99)</x:f>
        <x:v>36030.83541824424</x:v>
      </x:c>
    </x:row>
    <x:row r="6895">
      <x:c r="A6895" s="139"/>
      <x:c r="B6895" s="139"/>
      <x:c r="C6895" s="139"/>
      <x:c r="D6895" s="139"/>
      <x:c r="E6895" s="139"/>
      <x:c r="F6895" s="139"/>
      <x:c r="G6895" s="139"/>
      <x:c r="H6895" s="139"/>
      <x:c r="I6895" s="266" t="n">
        <x:f>INT((ROW()-ROW($I$46))/((CARROT_CAP+1)*(MESCLUN_CAP+1)))</x:f>
        <x:v>10</x:v>
      </x:c>
      <x:c r="J6895" s="266" t="n">
        <x:f>MOD(INT((ROW()-ROW($I$46))/(MESCLUN_CAP+1)),CARROT_CAP+1)</x:f>
        <x:v>10</x:v>
      </x:c>
      <x:c r="K6895" s="266" t="n">
        <x:f>MOD(ROW()-ROW($I$46),MESCLUN_CAP+1)</x:f>
        <x:v>29</x:v>
      </x:c>
      <x:c r="L6895" s="266" t="n">
        <x:f>SUM(I6895:K6895)</x:f>
        <x:v>49</x:v>
      </x:c>
      <x:c r="M6895" s="267" t="n">
        <x:f>I6895*TOMATO_HOURS*WEEKS*(1+TOMATO_DIM)^I6895+J6895*CARROT_HOURS*WEEKS*(1+CARROT_DIM)^J6895+K6895*MESCLUN_HOURS*WEEKS*(1+MESCLUN_DIM)^K6895</x:f>
        <x:v>4589.361908024785</x:v>
      </x:c>
      <x:c r="N6895" s="267" t="n">
        <x:f>MAX(M6895-FARMER_HOURS,0)/TEMP_HOURS_PER_WORKER</x:f>
        <x:v>2.6870568805727677</x:v>
      </x:c>
      <x:c r="O6895" s="268" t="n">
        <x:f>I6895*TOMATO_PRICE+J6895*CARROT_PRICE+K6895*MESCLUN_PRICE</x:f>
        <x:v>187240</x:v>
      </x:c>
      <x:c r="P6895" s="268" t="n">
        <x:f>I6895*TOMATO_FERTILIZER+J6895*CARROT_FERTILIZER+K6895*MESCLUN_FERTILIZER</x:f>
        <x:v>38720</x:v>
      </x:c>
      <x:c r="Q6895" s="268" t="n">
        <x:f>MIN(M6895,FARMER_HOURS)*FARMER_RATE+MAX(M6895-FARMER_HOURS,0)*TEMP_RATE</x:f>
        <x:v>92176.42201431919</x:v>
      </x:c>
      <x:c r="R6895" s="268" t="n">
        <x:f>O6895-P6895-Q6895-FIXED_COST</x:f>
        <x:v>36343.57798568081</x:v>
      </x:c>
      <x:c r="S6895" s="139" t="str">
        <x:f>IF(AND(L6895&lt;=TOTAL_BED_CAP,N6895&lt;=TEMP_WORKER_CAP),"YES","NO")</x:f>
        <x:v>YES</x:v>
      </x:c>
      <x:c r="T6895" s="139" t="n">
        <x:f>IF(S6895="YES",R6895,-1E+99)</x:f>
        <x:v>36343.57798568081</x:v>
      </x:c>
    </x:row>
    <x:row r="6896">
      <x:c r="A6896" s="139"/>
      <x:c r="B6896" s="139"/>
      <x:c r="C6896" s="139"/>
      <x:c r="D6896" s="139"/>
      <x:c r="E6896" s="139"/>
      <x:c r="F6896" s="139"/>
      <x:c r="G6896" s="139"/>
      <x:c r="H6896" s="139"/>
      <x:c r="I6896" s="266" t="n">
        <x:f>INT((ROW()-ROW($I$46))/((CARROT_CAP+1)*(MESCLUN_CAP+1)))</x:f>
        <x:v>10</x:v>
      </x:c>
      <x:c r="J6896" s="266" t="n">
        <x:f>MOD(INT((ROW()-ROW($I$46))/(MESCLUN_CAP+1)),CARROT_CAP+1)</x:f>
        <x:v>10</x:v>
      </x:c>
      <x:c r="K6896" s="266" t="n">
        <x:f>MOD(ROW()-ROW($I$46),MESCLUN_CAP+1)</x:f>
        <x:v>30</x:v>
      </x:c>
      <x:c r="L6896" s="266" t="n">
        <x:f>SUM(I6896:K6896)</x:f>
        <x:v>50</x:v>
      </x:c>
      <x:c r="M6896" s="267" t="n">
        <x:f>I6896*TOMATO_HOURS*WEEKS*(1+TOMATO_DIM)^I6896+J6896*CARROT_HOURS*WEEKS*(1+CARROT_DIM)^J6896+K6896*MESCLUN_HOURS*WEEKS*(1+MESCLUN_DIM)^K6896</x:f>
        <x:v>4678.071613358556</x:v>
      </x:c>
      <x:c r="N6896" s="267" t="n">
        <x:f>MAX(M6896-FARMER_HOURS,0)/TEMP_HOURS_PER_WORKER</x:f>
        <x:v>2.748660842610108</x:v>
      </x:c>
      <x:c r="O6896" s="268" t="n">
        <x:f>I6896*TOMATO_PRICE+J6896*CARROT_PRICE+K6896*MESCLUN_PRICE</x:f>
        <x:v>189940</x:v>
      </x:c>
      <x:c r="P6896" s="268" t="n">
        <x:f>I6896*TOMATO_FERTILIZER+J6896*CARROT_FERTILIZER+K6896*MESCLUN_FERTILIZER</x:f>
        <x:v>39600</x:v>
      </x:c>
      <x:c r="Q6896" s="268" t="n">
        <x:f>MIN(M6896,FARMER_HOURS)*FARMER_RATE+MAX(M6896-FARMER_HOURS,0)*TEMP_RATE</x:f>
        <x:v>93716.5210652527</x:v>
      </x:c>
      <x:c r="R6896" s="268" t="n">
        <x:f>O6896-P6896-Q6896-FIXED_COST</x:f>
        <x:v>36623.4789347473</x:v>
      </x:c>
      <x:c r="S6896" s="139" t="str">
        <x:f>IF(AND(L6896&lt;=TOTAL_BED_CAP,N6896&lt;=TEMP_WORKER_CAP),"YES","NO")</x:f>
        <x:v>YES</x:v>
      </x:c>
      <x:c r="T6896" s="139" t="n">
        <x:f>IF(S6896="YES",R6896,-1E+99)</x:f>
        <x:v>36623.4789347473</x:v>
      </x:c>
    </x:row>
    <x:row r="6897">
      <x:c r="A6897" s="139"/>
      <x:c r="B6897" s="139"/>
      <x:c r="C6897" s="139"/>
      <x:c r="D6897" s="139"/>
      <x:c r="E6897" s="139"/>
      <x:c r="F6897" s="139"/>
      <x:c r="G6897" s="139"/>
      <x:c r="H6897" s="139"/>
      <x:c r="I6897" s="266" t="n">
        <x:f>INT((ROW()-ROW($I$46))/((CARROT_CAP+1)*(MESCLUN_CAP+1)))</x:f>
        <x:v>10</x:v>
      </x:c>
      <x:c r="J6897" s="266" t="n">
        <x:f>MOD(INT((ROW()-ROW($I$46))/(MESCLUN_CAP+1)),CARROT_CAP+1)</x:f>
        <x:v>11</x:v>
      </x:c>
      <x:c r="K6897" s="266" t="n">
        <x:f>MOD(ROW()-ROW($I$46),MESCLUN_CAP+1)</x:f>
        <x:v>0</x:v>
      </x:c>
      <x:c r="L6897" s="266" t="n">
        <x:f>SUM(I6897:K6897)</x:f>
        <x:v>21</x:v>
      </x:c>
      <x:c r="M6897" s="267" t="n">
        <x:f>I6897*TOMATO_HOURS*WEEKS*(1+TOMATO_DIM)^I6897+J6897*CARROT_HOURS*WEEKS*(1+CARROT_DIM)^J6897+K6897*MESCLUN_HOURS*WEEKS*(1+MESCLUN_DIM)^K6897</x:f>
        <x:v>2767.3568111644195</x:v>
      </x:c>
      <x:c r="N6897" s="267" t="n">
        <x:f>MAX(M6897-FARMER_HOURS,0)/TEMP_HOURS_PER_WORKER</x:f>
        <x:v>1.4217755633086246</x:v>
      </x:c>
      <x:c r="O6897" s="268" t="n">
        <x:f>I6897*TOMATO_PRICE+J6897*CARROT_PRICE+K6897*MESCLUN_PRICE</x:f>
        <x:v>111034</x:v>
      </x:c>
      <x:c r="P6897" s="268" t="n">
        <x:f>I6897*TOMATO_FERTILIZER+J6897*CARROT_FERTILIZER+K6897*MESCLUN_FERTILIZER</x:f>
        <x:v>13640</x:v>
      </x:c>
      <x:c r="Q6897" s="268" t="n">
        <x:f>MIN(M6897,FARMER_HOURS)*FARMER_RATE+MAX(M6897-FARMER_HOURS,0)*TEMP_RATE</x:f>
        <x:v>60544.389082715614</x:v>
      </x:c>
      <x:c r="R6897" s="268" t="n">
        <x:f>O6897-P6897-Q6897-FIXED_COST</x:f>
        <x:v>16849.610917284386</x:v>
      </x:c>
      <x:c r="S6897" s="139" t="str">
        <x:f>IF(AND(L6897&lt;=TOTAL_BED_CAP,N6897&lt;=TEMP_WORKER_CAP),"YES","NO")</x:f>
        <x:v>YES</x:v>
      </x:c>
      <x:c r="T6897" s="139" t="n">
        <x:f>IF(S6897="YES",R6897,-1E+99)</x:f>
        <x:v>16849.610917284386</x:v>
      </x:c>
    </x:row>
    <x:row r="6898">
      <x:c r="A6898" s="139"/>
      <x:c r="B6898" s="139"/>
      <x:c r="C6898" s="139"/>
      <x:c r="D6898" s="139"/>
      <x:c r="E6898" s="139"/>
      <x:c r="F6898" s="139"/>
      <x:c r="G6898" s="139"/>
      <x:c r="H6898" s="139"/>
      <x:c r="I6898" s="266" t="n">
        <x:f>INT((ROW()-ROW($I$46))/((CARROT_CAP+1)*(MESCLUN_CAP+1)))</x:f>
        <x:v>10</x:v>
      </x:c>
      <x:c r="J6898" s="266" t="n">
        <x:f>MOD(INT((ROW()-ROW($I$46))/(MESCLUN_CAP+1)),CARROT_CAP+1)</x:f>
        <x:v>11</x:v>
      </x:c>
      <x:c r="K6898" s="266" t="n">
        <x:f>MOD(ROW()-ROW($I$46),MESCLUN_CAP+1)</x:f>
        <x:v>1</x:v>
      </x:c>
      <x:c r="L6898" s="266" t="n">
        <x:f>SUM(I6898:K6898)</x:f>
        <x:v>22</x:v>
      </x:c>
      <x:c r="M6898" s="267" t="n">
        <x:f>I6898*TOMATO_HOURS*WEEKS*(1+TOMATO_DIM)^I6898+J6898*CARROT_HOURS*WEEKS*(1+CARROT_DIM)^J6898+K6898*MESCLUN_HOURS*WEEKS*(1+MESCLUN_DIM)^K6898</x:f>
        <x:v>2812.9193111644195</x:v>
      </x:c>
      <x:c r="N6898" s="267" t="n">
        <x:f>MAX(M6898-FARMER_HOURS,0)/TEMP_HOURS_PER_WORKER</x:f>
        <x:v>1.4534161883086247</x:v>
      </x:c>
      <x:c r="O6898" s="268" t="n">
        <x:f>I6898*TOMATO_PRICE+J6898*CARROT_PRICE+K6898*MESCLUN_PRICE</x:f>
        <x:v>113734</x:v>
      </x:c>
      <x:c r="P6898" s="268" t="n">
        <x:f>I6898*TOMATO_FERTILIZER+J6898*CARROT_FERTILIZER+K6898*MESCLUN_FERTILIZER</x:f>
        <x:v>14520</x:v>
      </x:c>
      <x:c r="Q6898" s="268" t="n">
        <x:f>MIN(M6898,FARMER_HOURS)*FARMER_RATE+MAX(M6898-FARMER_HOURS,0)*TEMP_RATE</x:f>
        <x:v>61335.404707715614</x:v>
      </x:c>
      <x:c r="R6898" s="268" t="n">
        <x:f>O6898-P6898-Q6898-FIXED_COST</x:f>
        <x:v>17878.595292284386</x:v>
      </x:c>
      <x:c r="S6898" s="139" t="str">
        <x:f>IF(AND(L6898&lt;=TOTAL_BED_CAP,N6898&lt;=TEMP_WORKER_CAP),"YES","NO")</x:f>
        <x:v>YES</x:v>
      </x:c>
      <x:c r="T6898" s="139" t="n">
        <x:f>IF(S6898="YES",R6898,-1E+99)</x:f>
        <x:v>17878.595292284386</x:v>
      </x:c>
    </x:row>
    <x:row r="6899">
      <x:c r="A6899" s="139"/>
      <x:c r="B6899" s="139"/>
      <x:c r="C6899" s="139"/>
      <x:c r="D6899" s="139"/>
      <x:c r="E6899" s="139"/>
      <x:c r="F6899" s="139"/>
      <x:c r="G6899" s="139"/>
      <x:c r="H6899" s="139"/>
      <x:c r="I6899" s="266" t="n">
        <x:f>INT((ROW()-ROW($I$46))/((CARROT_CAP+1)*(MESCLUN_CAP+1)))</x:f>
        <x:v>10</x:v>
      </x:c>
      <x:c r="J6899" s="266" t="n">
        <x:f>MOD(INT((ROW()-ROW($I$46))/(MESCLUN_CAP+1)),CARROT_CAP+1)</x:f>
        <x:v>11</x:v>
      </x:c>
      <x:c r="K6899" s="266" t="n">
        <x:f>MOD(ROW()-ROW($I$46),MESCLUN_CAP+1)</x:f>
        <x:v>2</x:v>
      </x:c>
      <x:c r="L6899" s="266" t="n">
        <x:f>SUM(I6899:K6899)</x:f>
        <x:v>23</x:v>
      </x:c>
      <x:c r="M6899" s="267" t="n">
        <x:f>I6899*TOMATO_HOURS*WEEKS*(1+TOMATO_DIM)^I6899+J6899*CARROT_HOURS*WEEKS*(1+CARROT_DIM)^J6899+K6899*MESCLUN_HOURS*WEEKS*(1+MESCLUN_DIM)^K6899</x:f>
        <x:v>2859.6208736644194</x:v>
      </x:c>
      <x:c r="N6899" s="267" t="n">
        <x:f>MAX(M6899-FARMER_HOURS,0)/TEMP_HOURS_PER_WORKER</x:f>
        <x:v>1.4858478289336245</x:v>
      </x:c>
      <x:c r="O6899" s="268" t="n">
        <x:f>I6899*TOMATO_PRICE+J6899*CARROT_PRICE+K6899*MESCLUN_PRICE</x:f>
        <x:v>116434</x:v>
      </x:c>
      <x:c r="P6899" s="268" t="n">
        <x:f>I6899*TOMATO_FERTILIZER+J6899*CARROT_FERTILIZER+K6899*MESCLUN_FERTILIZER</x:f>
        <x:v>15400</x:v>
      </x:c>
      <x:c r="Q6899" s="268" t="n">
        <x:f>MIN(M6899,FARMER_HOURS)*FARMER_RATE+MAX(M6899-FARMER_HOURS,0)*TEMP_RATE</x:f>
        <x:v>62146.195723340614</x:v>
      </x:c>
      <x:c r="R6899" s="268" t="n">
        <x:f>O6899-P6899-Q6899-FIXED_COST</x:f>
        <x:v>18887.804276659386</x:v>
      </x:c>
      <x:c r="S6899" s="139" t="str">
        <x:f>IF(AND(L6899&lt;=TOTAL_BED_CAP,N6899&lt;=TEMP_WORKER_CAP),"YES","NO")</x:f>
        <x:v>YES</x:v>
      </x:c>
      <x:c r="T6899" s="139" t="n">
        <x:f>IF(S6899="YES",R6899,-1E+99)</x:f>
        <x:v>18887.804276659386</x:v>
      </x:c>
    </x:row>
    <x:row r="6900">
      <x:c r="A6900" s="139"/>
      <x:c r="B6900" s="139"/>
      <x:c r="C6900" s="139"/>
      <x:c r="D6900" s="139"/>
      <x:c r="E6900" s="139"/>
      <x:c r="F6900" s="139"/>
      <x:c r="G6900" s="139"/>
      <x:c r="H6900" s="139"/>
      <x:c r="I6900" s="266" t="n">
        <x:f>INT((ROW()-ROW($I$46))/((CARROT_CAP+1)*(MESCLUN_CAP+1)))</x:f>
        <x:v>10</x:v>
      </x:c>
      <x:c r="J6900" s="266" t="n">
        <x:f>MOD(INT((ROW()-ROW($I$46))/(MESCLUN_CAP+1)),CARROT_CAP+1)</x:f>
        <x:v>11</x:v>
      </x:c>
      <x:c r="K6900" s="266" t="n">
        <x:f>MOD(ROW()-ROW($I$46),MESCLUN_CAP+1)</x:f>
        <x:v>3</x:v>
      </x:c>
      <x:c r="L6900" s="266" t="n">
        <x:f>SUM(I6900:K6900)</x:f>
        <x:v>24</x:v>
      </x:c>
      <x:c r="M6900" s="267" t="n">
        <x:f>I6900*TOMATO_HOURS*WEEKS*(1+TOMATO_DIM)^I6900+J6900*CARROT_HOURS*WEEKS*(1+CARROT_DIM)^J6900+K6900*MESCLUN_HOURS*WEEKS*(1+MESCLUN_DIM)^K6900</x:f>
        <x:v>2907.4828560862943</x:v>
      </x:c>
      <x:c r="N6900" s="267" t="n">
        <x:f>MAX(M6900-FARMER_HOURS,0)/TEMP_HOURS_PER_WORKER</x:f>
        <x:v>1.5190853167265932</x:v>
      </x:c>
      <x:c r="O6900" s="268" t="n">
        <x:f>I6900*TOMATO_PRICE+J6900*CARROT_PRICE+K6900*MESCLUN_PRICE</x:f>
        <x:v>119134</x:v>
      </x:c>
      <x:c r="P6900" s="268" t="n">
        <x:f>I6900*TOMATO_FERTILIZER+J6900*CARROT_FERTILIZER+K6900*MESCLUN_FERTILIZER</x:f>
        <x:v>16280</x:v>
      </x:c>
      <x:c r="Q6900" s="268" t="n">
        <x:f>MIN(M6900,FARMER_HOURS)*FARMER_RATE+MAX(M6900-FARMER_HOURS,0)*TEMP_RATE</x:f>
        <x:v>62977.13291816483</x:v>
      </x:c>
      <x:c r="R6900" s="268" t="n">
        <x:f>O6900-P6900-Q6900-FIXED_COST</x:f>
        <x:v>19876.867081835167</x:v>
      </x:c>
      <x:c r="S6900" s="139" t="str">
        <x:f>IF(AND(L6900&lt;=TOTAL_BED_CAP,N6900&lt;=TEMP_WORKER_CAP),"YES","NO")</x:f>
        <x:v>YES</x:v>
      </x:c>
      <x:c r="T6900" s="139" t="n">
        <x:f>IF(S6900="YES",R6900,-1E+99)</x:f>
        <x:v>19876.867081835167</x:v>
      </x:c>
    </x:row>
    <x:row r="6901">
      <x:c r="A6901" s="139"/>
      <x:c r="B6901" s="139"/>
      <x:c r="C6901" s="139"/>
      <x:c r="D6901" s="139"/>
      <x:c r="E6901" s="139"/>
      <x:c r="F6901" s="139"/>
      <x:c r="G6901" s="139"/>
      <x:c r="H6901" s="139"/>
      <x:c r="I6901" s="266" t="n">
        <x:f>INT((ROW()-ROW($I$46))/((CARROT_CAP+1)*(MESCLUN_CAP+1)))</x:f>
        <x:v>10</x:v>
      </x:c>
      <x:c r="J6901" s="266" t="n">
        <x:f>MOD(INT((ROW()-ROW($I$46))/(MESCLUN_CAP+1)),CARROT_CAP+1)</x:f>
        <x:v>11</x:v>
      </x:c>
      <x:c r="K6901" s="266" t="n">
        <x:f>MOD(ROW()-ROW($I$46),MESCLUN_CAP+1)</x:f>
        <x:v>4</x:v>
      </x:c>
      <x:c r="L6901" s="266" t="n">
        <x:f>SUM(I6901:K6901)</x:f>
        <x:v>25</x:v>
      </x:c>
      <x:c r="M6901" s="267" t="n">
        <x:f>I6901*TOMATO_HOURS*WEEKS*(1+TOMATO_DIM)^I6901+J6901*CARROT_HOURS*WEEKS*(1+CARROT_DIM)^J6901+K6901*MESCLUN_HOURS*WEEKS*(1+MESCLUN_DIM)^K6901</x:f>
        <x:v>2956.5269718089507</x:v>
      </x:c>
      <x:c r="N6901" s="267" t="n">
        <x:f>MAX(M6901-FARMER_HOURS,0)/TEMP_HOURS_PER_WORKER</x:f>
        <x:v>1.5531437304228826</x:v>
      </x:c>
      <x:c r="O6901" s="268" t="n">
        <x:f>I6901*TOMATO_PRICE+J6901*CARROT_PRICE+K6901*MESCLUN_PRICE</x:f>
        <x:v>121834</x:v>
      </x:c>
      <x:c r="P6901" s="268" t="n">
        <x:f>I6901*TOMATO_FERTILIZER+J6901*CARROT_FERTILIZER+K6901*MESCLUN_FERTILIZER</x:f>
        <x:v>17160</x:v>
      </x:c>
      <x:c r="Q6901" s="268" t="n">
        <x:f>MIN(M6901,FARMER_HOURS)*FARMER_RATE+MAX(M6901-FARMER_HOURS,0)*TEMP_RATE</x:f>
        <x:v>63828.59326057206</x:v>
      </x:c>
      <x:c r="R6901" s="268" t="n">
        <x:f>O6901-P6901-Q6901-FIXED_COST</x:f>
        <x:v>20845.40673942794</x:v>
      </x:c>
      <x:c r="S6901" s="139" t="str">
        <x:f>IF(AND(L6901&lt;=TOTAL_BED_CAP,N6901&lt;=TEMP_WORKER_CAP),"YES","NO")</x:f>
        <x:v>YES</x:v>
      </x:c>
      <x:c r="T6901" s="139" t="n">
        <x:f>IF(S6901="YES",R6901,-1E+99)</x:f>
        <x:v>20845.40673942794</x:v>
      </x:c>
    </x:row>
    <x:row r="6902">
      <x:c r="A6902" s="139"/>
      <x:c r="B6902" s="139"/>
      <x:c r="C6902" s="139"/>
      <x:c r="D6902" s="139"/>
      <x:c r="E6902" s="139"/>
      <x:c r="F6902" s="139"/>
      <x:c r="G6902" s="139"/>
      <x:c r="H6902" s="139"/>
      <x:c r="I6902" s="266" t="n">
        <x:f>INT((ROW()-ROW($I$46))/((CARROT_CAP+1)*(MESCLUN_CAP+1)))</x:f>
        <x:v>10</x:v>
      </x:c>
      <x:c r="J6902" s="266" t="n">
        <x:f>MOD(INT((ROW()-ROW($I$46))/(MESCLUN_CAP+1)),CARROT_CAP+1)</x:f>
        <x:v>11</x:v>
      </x:c>
      <x:c r="K6902" s="266" t="n">
        <x:f>MOD(ROW()-ROW($I$46),MESCLUN_CAP+1)</x:f>
        <x:v>5</x:v>
      </x:c>
      <x:c r="L6902" s="266" t="n">
        <x:f>SUM(I6902:K6902)</x:f>
        <x:v>26</x:v>
      </x:c>
      <x:c r="M6902" s="267" t="n">
        <x:f>I6902*TOMATO_HOURS*WEEKS*(1+TOMATO_DIM)^I6902+J6902*CARROT_HOURS*WEEKS*(1+CARROT_DIM)^J6902+K6902*MESCLUN_HOURS*WEEKS*(1+MESCLUN_DIM)^K6902</x:f>
        <x:v>3006.775295730154</x:v>
      </x:c>
      <x:c r="N6902" s="267" t="n">
        <x:f>MAX(M6902-FARMER_HOURS,0)/TEMP_HOURS_PER_WORKER</x:f>
        <x:v>1.588038399812607</x:v>
      </x:c>
      <x:c r="O6902" s="268" t="n">
        <x:f>I6902*TOMATO_PRICE+J6902*CARROT_PRICE+K6902*MESCLUN_PRICE</x:f>
        <x:v>124534</x:v>
      </x:c>
      <x:c r="P6902" s="268" t="n">
        <x:f>I6902*TOMATO_FERTILIZER+J6902*CARROT_FERTILIZER+K6902*MESCLUN_FERTILIZER</x:f>
        <x:v>18040</x:v>
      </x:c>
      <x:c r="Q6902" s="268" t="n">
        <x:f>MIN(M6902,FARMER_HOURS)*FARMER_RATE+MAX(M6902-FARMER_HOURS,0)*TEMP_RATE</x:f>
        <x:v>64700.95999531518</x:v>
      </x:c>
      <x:c r="R6902" s="268" t="n">
        <x:f>O6902-P6902-Q6902-FIXED_COST</x:f>
        <x:v>21793.040004684823</x:v>
      </x:c>
      <x:c r="S6902" s="139" t="str">
        <x:f>IF(AND(L6902&lt;=TOTAL_BED_CAP,N6902&lt;=TEMP_WORKER_CAP),"YES","NO")</x:f>
        <x:v>YES</x:v>
      </x:c>
      <x:c r="T6902" s="139" t="n">
        <x:f>IF(S6902="YES",R6902,-1E+99)</x:f>
        <x:v>21793.040004684823</x:v>
      </x:c>
    </x:row>
    <x:row r="6903">
      <x:c r="A6903" s="139"/>
      <x:c r="B6903" s="139"/>
      <x:c r="C6903" s="139"/>
      <x:c r="D6903" s="139"/>
      <x:c r="E6903" s="139"/>
      <x:c r="F6903" s="139"/>
      <x:c r="G6903" s="139"/>
      <x:c r="H6903" s="139"/>
      <x:c r="I6903" s="266" t="n">
        <x:f>INT((ROW()-ROW($I$46))/((CARROT_CAP+1)*(MESCLUN_CAP+1)))</x:f>
        <x:v>10</x:v>
      </x:c>
      <x:c r="J6903" s="266" t="n">
        <x:f>MOD(INT((ROW()-ROW($I$46))/(MESCLUN_CAP+1)),CARROT_CAP+1)</x:f>
        <x:v>11</x:v>
      </x:c>
      <x:c r="K6903" s="266" t="n">
        <x:f>MOD(ROW()-ROW($I$46),MESCLUN_CAP+1)</x:f>
        <x:v>6</x:v>
      </x:c>
      <x:c r="L6903" s="266" t="n">
        <x:f>SUM(I6903:K6903)</x:f>
        <x:v>27</x:v>
      </x:c>
      <x:c r="M6903" s="267" t="n">
        <x:f>I6903*TOMATO_HOURS*WEEKS*(1+TOMATO_DIM)^I6903+J6903*CARROT_HOURS*WEEKS*(1+CARROT_DIM)^J6903+K6903*MESCLUN_HOURS*WEEKS*(1+MESCLUN_DIM)^K6903</x:f>
        <x:v>3058.250269911787</x:v>
      </x:c>
      <x:c r="N6903" s="267" t="n">
        <x:f>MAX(M6903-FARMER_HOURS,0)/TEMP_HOURS_PER_WORKER</x:f>
        <x:v>1.6237849096609633</x:v>
      </x:c>
      <x:c r="O6903" s="268" t="n">
        <x:f>I6903*TOMATO_PRICE+J6903*CARROT_PRICE+K6903*MESCLUN_PRICE</x:f>
        <x:v>127234</x:v>
      </x:c>
      <x:c r="P6903" s="268" t="n">
        <x:f>I6903*TOMATO_FERTILIZER+J6903*CARROT_FERTILIZER+K6903*MESCLUN_FERTILIZER</x:f>
        <x:v>18920</x:v>
      </x:c>
      <x:c r="Q6903" s="268" t="n">
        <x:f>MIN(M6903,FARMER_HOURS)*FARMER_RATE+MAX(M6903-FARMER_HOURS,0)*TEMP_RATE</x:f>
        <x:v>65594.62274152407</x:v>
      </x:c>
      <x:c r="R6903" s="268" t="n">
        <x:f>O6903-P6903-Q6903-FIXED_COST</x:f>
        <x:v>22719.377258475928</x:v>
      </x:c>
      <x:c r="S6903" s="139" t="str">
        <x:f>IF(AND(L6903&lt;=TOTAL_BED_CAP,N6903&lt;=TEMP_WORKER_CAP),"YES","NO")</x:f>
        <x:v>YES</x:v>
      </x:c>
      <x:c r="T6903" s="139" t="n">
        <x:f>IF(S6903="YES",R6903,-1E+99)</x:f>
        <x:v>22719.377258475928</x:v>
      </x:c>
    </x:row>
    <x:row r="6904">
      <x:c r="A6904" s="139"/>
      <x:c r="B6904" s="139"/>
      <x:c r="C6904" s="139"/>
      <x:c r="D6904" s="139"/>
      <x:c r="E6904" s="139"/>
      <x:c r="F6904" s="139"/>
      <x:c r="G6904" s="139"/>
      <x:c r="H6904" s="139"/>
      <x:c r="I6904" s="266" t="n">
        <x:f>INT((ROW()-ROW($I$46))/((CARROT_CAP+1)*(MESCLUN_CAP+1)))</x:f>
        <x:v>10</x:v>
      </x:c>
      <x:c r="J6904" s="266" t="n">
        <x:f>MOD(INT((ROW()-ROW($I$46))/(MESCLUN_CAP+1)),CARROT_CAP+1)</x:f>
        <x:v>11</x:v>
      </x:c>
      <x:c r="K6904" s="266" t="n">
        <x:f>MOD(ROW()-ROW($I$46),MESCLUN_CAP+1)</x:f>
        <x:v>7</x:v>
      </x:c>
      <x:c r="L6904" s="266" t="n">
        <x:f>SUM(I6904:K6904)</x:f>
        <x:v>28</x:v>
      </x:c>
      <x:c r="M6904" s="267" t="n">
        <x:f>I6904*TOMATO_HOURS*WEEKS*(1+TOMATO_DIM)^I6904+J6904*CARROT_HOURS*WEEKS*(1+CARROT_DIM)^J6904+K6904*MESCLUN_HOURS*WEEKS*(1+MESCLUN_DIM)^K6904</x:f>
        <x:v>3110.9747093097476</x:v>
      </x:c>
      <x:c r="N6904" s="267" t="n">
        <x:f>MAX(M6904-FARMER_HOURS,0)/TEMP_HOURS_PER_WORKER</x:f>
        <x:v>1.6603991036873247</x:v>
      </x:c>
      <x:c r="O6904" s="268" t="n">
        <x:f>I6904*TOMATO_PRICE+J6904*CARROT_PRICE+K6904*MESCLUN_PRICE</x:f>
        <x:v>129934</x:v>
      </x:c>
      <x:c r="P6904" s="268" t="n">
        <x:f>I6904*TOMATO_FERTILIZER+J6904*CARROT_FERTILIZER+K6904*MESCLUN_FERTILIZER</x:f>
        <x:v>19800</x:v>
      </x:c>
      <x:c r="Q6904" s="268" t="n">
        <x:f>MIN(M6904,FARMER_HOURS)*FARMER_RATE+MAX(M6904-FARMER_HOURS,0)*TEMP_RATE</x:f>
        <x:v>66509.97759218312</x:v>
      </x:c>
      <x:c r="R6904" s="268" t="n">
        <x:f>O6904-P6904-Q6904-FIXED_COST</x:f>
        <x:v>23624.022407816883</x:v>
      </x:c>
      <x:c r="S6904" s="139" t="str">
        <x:f>IF(AND(L6904&lt;=TOTAL_BED_CAP,N6904&lt;=TEMP_WORKER_CAP),"YES","NO")</x:f>
        <x:v>YES</x:v>
      </x:c>
      <x:c r="T6904" s="139" t="n">
        <x:f>IF(S6904="YES",R6904,-1E+99)</x:f>
        <x:v>23624.022407816883</x:v>
      </x:c>
    </x:row>
    <x:row r="6905">
      <x:c r="A6905" s="139"/>
      <x:c r="B6905" s="139"/>
      <x:c r="C6905" s="139"/>
      <x:c r="D6905" s="139"/>
      <x:c r="E6905" s="139"/>
      <x:c r="F6905" s="139"/>
      <x:c r="G6905" s="139"/>
      <x:c r="H6905" s="139"/>
      <x:c r="I6905" s="266" t="n">
        <x:f>INT((ROW()-ROW($I$46))/((CARROT_CAP+1)*(MESCLUN_CAP+1)))</x:f>
        <x:v>10</x:v>
      </x:c>
      <x:c r="J6905" s="266" t="n">
        <x:f>MOD(INT((ROW()-ROW($I$46))/(MESCLUN_CAP+1)),CARROT_CAP+1)</x:f>
        <x:v>11</x:v>
      </x:c>
      <x:c r="K6905" s="266" t="n">
        <x:f>MOD(ROW()-ROW($I$46),MESCLUN_CAP+1)</x:f>
        <x:v>8</x:v>
      </x:c>
      <x:c r="L6905" s="266" t="n">
        <x:f>SUM(I6905:K6905)</x:f>
        <x:v>29</x:v>
      </x:c>
      <x:c r="M6905" s="267" t="n">
        <x:f>I6905*TOMATO_HOURS*WEEKS*(1+TOMATO_DIM)^I6905+J6905*CARROT_HOURS*WEEKS*(1+CARROT_DIM)^J6905+K6905*MESCLUN_HOURS*WEEKS*(1+MESCLUN_DIM)^K6905</x:f>
        <x:v>3164.9718075897276</x:v>
      </x:c>
      <x:c r="N6905" s="267" t="n">
        <x:f>MAX(M6905-FARMER_HOURS,0)/TEMP_HOURS_PER_WORKER</x:f>
        <x:v>1.6978970886039775</x:v>
      </x:c>
      <x:c r="O6905" s="268" t="n">
        <x:f>I6905*TOMATO_PRICE+J6905*CARROT_PRICE+K6905*MESCLUN_PRICE</x:f>
        <x:v>132634</x:v>
      </x:c>
      <x:c r="P6905" s="268" t="n">
        <x:f>I6905*TOMATO_FERTILIZER+J6905*CARROT_FERTILIZER+K6905*MESCLUN_FERTILIZER</x:f>
        <x:v>20680</x:v>
      </x:c>
      <x:c r="Q6905" s="268" t="n">
        <x:f>MIN(M6905,FARMER_HOURS)*FARMER_RATE+MAX(M6905-FARMER_HOURS,0)*TEMP_RATE</x:f>
        <x:v>67447.42721509944</x:v>
      </x:c>
      <x:c r="R6905" s="268" t="n">
        <x:f>O6905-P6905-Q6905-FIXED_COST</x:f>
        <x:v>24506.572784900563</x:v>
      </x:c>
      <x:c r="S6905" s="139" t="str">
        <x:f>IF(AND(L6905&lt;=TOTAL_BED_CAP,N6905&lt;=TEMP_WORKER_CAP),"YES","NO")</x:f>
        <x:v>YES</x:v>
      </x:c>
      <x:c r="T6905" s="139" t="n">
        <x:f>IF(S6905="YES",R6905,-1E+99)</x:f>
        <x:v>24506.572784900563</x:v>
      </x:c>
    </x:row>
    <x:row r="6906">
      <x:c r="A6906" s="139"/>
      <x:c r="B6906" s="139"/>
      <x:c r="C6906" s="139"/>
      <x:c r="D6906" s="139"/>
      <x:c r="E6906" s="139"/>
      <x:c r="F6906" s="139"/>
      <x:c r="G6906" s="139"/>
      <x:c r="H6906" s="139"/>
      <x:c r="I6906" s="266" t="n">
        <x:f>INT((ROW()-ROW($I$46))/((CARROT_CAP+1)*(MESCLUN_CAP+1)))</x:f>
        <x:v>10</x:v>
      </x:c>
      <x:c r="J6906" s="266" t="n">
        <x:f>MOD(INT((ROW()-ROW($I$46))/(MESCLUN_CAP+1)),CARROT_CAP+1)</x:f>
        <x:v>11</x:v>
      </x:c>
      <x:c r="K6906" s="266" t="n">
        <x:f>MOD(ROW()-ROW($I$46),MESCLUN_CAP+1)</x:f>
        <x:v>9</x:v>
      </x:c>
      <x:c r="L6906" s="266" t="n">
        <x:f>SUM(I6906:K6906)</x:f>
        <x:v>30</x:v>
      </x:c>
      <x:c r="M6906" s="267" t="n">
        <x:f>I6906*TOMATO_HOURS*WEEKS*(1+TOMATO_DIM)^I6906+J6906*CARROT_HOURS*WEEKS*(1+CARROT_DIM)^J6906+K6906*MESCLUN_HOURS*WEEKS*(1+MESCLUN_DIM)^K6906</x:f>
        <x:v>3220.265143030122</x:v>
      </x:c>
      <x:c r="N6906" s="267" t="n">
        <x:f>MAX(M6906-FARMER_HOURS,0)/TEMP_HOURS_PER_WORKER</x:f>
        <x:v>1.7362952382153625</x:v>
      </x:c>
      <x:c r="O6906" s="268" t="n">
        <x:f>I6906*TOMATO_PRICE+J6906*CARROT_PRICE+K6906*MESCLUN_PRICE</x:f>
        <x:v>135334</x:v>
      </x:c>
      <x:c r="P6906" s="268" t="n">
        <x:f>I6906*TOMATO_FERTILIZER+J6906*CARROT_FERTILIZER+K6906*MESCLUN_FERTILIZER</x:f>
        <x:v>21560</x:v>
      </x:c>
      <x:c r="Q6906" s="268" t="n">
        <x:f>MIN(M6906,FARMER_HOURS)*FARMER_RATE+MAX(M6906-FARMER_HOURS,0)*TEMP_RATE</x:f>
        <x:v>68407.38095538405</x:v>
      </x:c>
      <x:c r="R6906" s="268" t="n">
        <x:f>O6906-P6906-Q6906-FIXED_COST</x:f>
        <x:v>25366.619044615945</x:v>
      </x:c>
      <x:c r="S6906" s="139" t="str">
        <x:f>IF(AND(L6906&lt;=TOTAL_BED_CAP,N6906&lt;=TEMP_WORKER_CAP),"YES","NO")</x:f>
        <x:v>YES</x:v>
      </x:c>
      <x:c r="T6906" s="139" t="n">
        <x:f>IF(S6906="YES",R6906,-1E+99)</x:f>
        <x:v>25366.619044615945</x:v>
      </x:c>
    </x:row>
    <x:row r="6907">
      <x:c r="A6907" s="139"/>
      <x:c r="B6907" s="139"/>
      <x:c r="C6907" s="139"/>
      <x:c r="D6907" s="139"/>
      <x:c r="E6907" s="139"/>
      <x:c r="F6907" s="139"/>
      <x:c r="G6907" s="139"/>
      <x:c r="H6907" s="139"/>
      <x:c r="I6907" s="266" t="n">
        <x:f>INT((ROW()-ROW($I$46))/((CARROT_CAP+1)*(MESCLUN_CAP+1)))</x:f>
        <x:v>10</x:v>
      </x:c>
      <x:c r="J6907" s="266" t="n">
        <x:f>MOD(INT((ROW()-ROW($I$46))/(MESCLUN_CAP+1)),CARROT_CAP+1)</x:f>
        <x:v>11</x:v>
      </x:c>
      <x:c r="K6907" s="266" t="n">
        <x:f>MOD(ROW()-ROW($I$46),MESCLUN_CAP+1)</x:f>
        <x:v>10</x:v>
      </x:c>
      <x:c r="L6907" s="266" t="n">
        <x:f>SUM(I6907:K6907)</x:f>
        <x:v>31</x:v>
      </x:c>
      <x:c r="M6907" s="267" t="n">
        <x:f>I6907*TOMATO_HOURS*WEEKS*(1+TOMATO_DIM)^I6907+J6907*CARROT_HOURS*WEEKS*(1+CARROT_DIM)^J6907+K6907*MESCLUN_HOURS*WEEKS*(1+MESCLUN_DIM)^K6907</x:f>
        <x:v>3276.878684513335</x:v>
      </x:c>
      <x:c r="N6907" s="267" t="n">
        <x:f>MAX(M6907-FARMER_HOURS,0)/TEMP_HOURS_PER_WORKER</x:f>
        <x:v>1.7756101975787049</x:v>
      </x:c>
      <x:c r="O6907" s="268" t="n">
        <x:f>I6907*TOMATO_PRICE+J6907*CARROT_PRICE+K6907*MESCLUN_PRICE</x:f>
        <x:v>138034</x:v>
      </x:c>
      <x:c r="P6907" s="268" t="n">
        <x:f>I6907*TOMATO_FERTILIZER+J6907*CARROT_FERTILIZER+K6907*MESCLUN_FERTILIZER</x:f>
        <x:v>22440</x:v>
      </x:c>
      <x:c r="Q6907" s="268" t="n">
        <x:f>MIN(M6907,FARMER_HOURS)*FARMER_RATE+MAX(M6907-FARMER_HOURS,0)*TEMP_RATE</x:f>
        <x:v>69390.25493946762</x:v>
      </x:c>
      <x:c r="R6907" s="268" t="n">
        <x:f>O6907-P6907-Q6907-FIXED_COST</x:f>
        <x:v>26203.745060532383</x:v>
      </x:c>
      <x:c r="S6907" s="139" t="str">
        <x:f>IF(AND(L6907&lt;=TOTAL_BED_CAP,N6907&lt;=TEMP_WORKER_CAP),"YES","NO")</x:f>
        <x:v>YES</x:v>
      </x:c>
      <x:c r="T6907" s="139" t="n">
        <x:f>IF(S6907="YES",R6907,-1E+99)</x:f>
        <x:v>26203.745060532383</x:v>
      </x:c>
    </x:row>
    <x:row r="6908">
      <x:c r="A6908" s="139"/>
      <x:c r="B6908" s="139"/>
      <x:c r="C6908" s="139"/>
      <x:c r="D6908" s="139"/>
      <x:c r="E6908" s="139"/>
      <x:c r="F6908" s="139"/>
      <x:c r="G6908" s="139"/>
      <x:c r="H6908" s="139"/>
      <x:c r="I6908" s="266" t="n">
        <x:f>INT((ROW()-ROW($I$46))/((CARROT_CAP+1)*(MESCLUN_CAP+1)))</x:f>
        <x:v>10</x:v>
      </x:c>
      <x:c r="J6908" s="266" t="n">
        <x:f>MOD(INT((ROW()-ROW($I$46))/(MESCLUN_CAP+1)),CARROT_CAP+1)</x:f>
        <x:v>11</x:v>
      </x:c>
      <x:c r="K6908" s="266" t="n">
        <x:f>MOD(ROW()-ROW($I$46),MESCLUN_CAP+1)</x:f>
        <x:v>11</x:v>
      </x:c>
      <x:c r="L6908" s="266" t="n">
        <x:f>SUM(I6908:K6908)</x:f>
        <x:v>32</x:v>
      </x:c>
      <x:c r="M6908" s="267" t="n">
        <x:f>I6908*TOMATO_HOURS*WEEKS*(1+TOMATO_DIM)^I6908+J6908*CARROT_HOURS*WEEKS*(1+CARROT_DIM)^J6908+K6908*MESCLUN_HOURS*WEEKS*(1+MESCLUN_DIM)^K6908</x:f>
        <x:v>3334.836797606774</x:v>
      </x:c>
      <x:c r="N6908" s="267" t="n">
        <x:f>MAX(M6908-FARMER_HOURS,0)/TEMP_HOURS_PER_WORKER</x:f>
        <x:v>1.8158588872269263</x:v>
      </x:c>
      <x:c r="O6908" s="268" t="n">
        <x:f>I6908*TOMATO_PRICE+J6908*CARROT_PRICE+K6908*MESCLUN_PRICE</x:f>
        <x:v>140734</x:v>
      </x:c>
      <x:c r="P6908" s="268" t="n">
        <x:f>I6908*TOMATO_FERTILIZER+J6908*CARROT_FERTILIZER+K6908*MESCLUN_FERTILIZER</x:f>
        <x:v>23320</x:v>
      </x:c>
      <x:c r="Q6908" s="268" t="n">
        <x:f>MIN(M6908,FARMER_HOURS)*FARMER_RATE+MAX(M6908-FARMER_HOURS,0)*TEMP_RATE</x:f>
        <x:v>70396.47218067315</x:v>
      </x:c>
      <x:c r="R6908" s="268" t="n">
        <x:f>O6908-P6908-Q6908-FIXED_COST</x:f>
        <x:v>27017.527819326846</x:v>
      </x:c>
      <x:c r="S6908" s="139" t="str">
        <x:f>IF(AND(L6908&lt;=TOTAL_BED_CAP,N6908&lt;=TEMP_WORKER_CAP),"YES","NO")</x:f>
        <x:v>YES</x:v>
      </x:c>
      <x:c r="T6908" s="139" t="n">
        <x:f>IF(S6908="YES",R6908,-1E+99)</x:f>
        <x:v>27017.527819326846</x:v>
      </x:c>
    </x:row>
    <x:row r="6909">
      <x:c r="A6909" s="139"/>
      <x:c r="B6909" s="139"/>
      <x:c r="C6909" s="139"/>
      <x:c r="D6909" s="139"/>
      <x:c r="E6909" s="139"/>
      <x:c r="F6909" s="139"/>
      <x:c r="G6909" s="139"/>
      <x:c r="H6909" s="139"/>
      <x:c r="I6909" s="266" t="n">
        <x:f>INT((ROW()-ROW($I$46))/((CARROT_CAP+1)*(MESCLUN_CAP+1)))</x:f>
        <x:v>10</x:v>
      </x:c>
      <x:c r="J6909" s="266" t="n">
        <x:f>MOD(INT((ROW()-ROW($I$46))/(MESCLUN_CAP+1)),CARROT_CAP+1)</x:f>
        <x:v>11</x:v>
      </x:c>
      <x:c r="K6909" s="266" t="n">
        <x:f>MOD(ROW()-ROW($I$46),MESCLUN_CAP+1)</x:f>
        <x:v>12</x:v>
      </x:c>
      <x:c r="L6909" s="266" t="n">
        <x:f>SUM(I6909:K6909)</x:f>
        <x:v>33</x:v>
      </x:c>
      <x:c r="M6909" s="267" t="n">
        <x:f>I6909*TOMATO_HOURS*WEEKS*(1+TOMATO_DIM)^I6909+J6909*CARROT_HOURS*WEEKS*(1+CARROT_DIM)^J6909+K6909*MESCLUN_HOURS*WEEKS*(1+MESCLUN_DIM)^K6909</x:f>
        <x:v>3394.1642507348383</x:v>
      </x:c>
      <x:c r="N6909" s="267" t="n">
        <x:f>MAX(M6909-FARMER_HOURS,0)/TEMP_HOURS_PER_WORKER</x:f>
        <x:v>1.8570585074547488</x:v>
      </x:c>
      <x:c r="O6909" s="268" t="n">
        <x:f>I6909*TOMATO_PRICE+J6909*CARROT_PRICE+K6909*MESCLUN_PRICE</x:f>
        <x:v>143434</x:v>
      </x:c>
      <x:c r="P6909" s="268" t="n">
        <x:f>I6909*TOMATO_FERTILIZER+J6909*CARROT_FERTILIZER+K6909*MESCLUN_FERTILIZER</x:f>
        <x:v>24200</x:v>
      </x:c>
      <x:c r="Q6909" s="268" t="n">
        <x:f>MIN(M6909,FARMER_HOURS)*FARMER_RATE+MAX(M6909-FARMER_HOURS,0)*TEMP_RATE</x:f>
        <x:v>71426.46268636873</x:v>
      </x:c>
      <x:c r="R6909" s="268" t="n">
        <x:f>O6909-P6909-Q6909-FIXED_COST</x:f>
        <x:v>27807.53731363127</x:v>
      </x:c>
      <x:c r="S6909" s="139" t="str">
        <x:f>IF(AND(L6909&lt;=TOTAL_BED_CAP,N6909&lt;=TEMP_WORKER_CAP),"YES","NO")</x:f>
        <x:v>YES</x:v>
      </x:c>
      <x:c r="T6909" s="139" t="n">
        <x:f>IF(S6909="YES",R6909,-1E+99)</x:f>
        <x:v>27807.53731363127</x:v>
      </x:c>
    </x:row>
    <x:row r="6910">
      <x:c r="A6910" s="139"/>
      <x:c r="B6910" s="139"/>
      <x:c r="C6910" s="139"/>
      <x:c r="D6910" s="139"/>
      <x:c r="E6910" s="139"/>
      <x:c r="F6910" s="139"/>
      <x:c r="G6910" s="139"/>
      <x:c r="H6910" s="139"/>
      <x:c r="I6910" s="266" t="n">
        <x:f>INT((ROW()-ROW($I$46))/((CARROT_CAP+1)*(MESCLUN_CAP+1)))</x:f>
        <x:v>10</x:v>
      </x:c>
      <x:c r="J6910" s="266" t="n">
        <x:f>MOD(INT((ROW()-ROW($I$46))/(MESCLUN_CAP+1)),CARROT_CAP+1)</x:f>
        <x:v>11</x:v>
      </x:c>
      <x:c r="K6910" s="266" t="n">
        <x:f>MOD(ROW()-ROW($I$46),MESCLUN_CAP+1)</x:f>
        <x:v>13</x:v>
      </x:c>
      <x:c r="L6910" s="266" t="n">
        <x:f>SUM(I6910:K6910)</x:f>
        <x:v>34</x:v>
      </x:c>
      <x:c r="M6910" s="267" t="n">
        <x:f>I6910*TOMATO_HOURS*WEEKS*(1+TOMATO_DIM)^I6910+J6910*CARROT_HOURS*WEEKS*(1+CARROT_DIM)^J6910+K6910*MESCLUN_HOURS*WEEKS*(1+MESCLUN_DIM)^K6910</x:f>
        <x:v>3454.886221443223</x:v>
      </x:c>
      <x:c r="N6910" s="267" t="n">
        <x:f>MAX(M6910-FARMER_HOURS,0)/TEMP_HOURS_PER_WORKER</x:f>
        <x:v>1.8992265426689048</x:v>
      </x:c>
      <x:c r="O6910" s="268" t="n">
        <x:f>I6910*TOMATO_PRICE+J6910*CARROT_PRICE+K6910*MESCLUN_PRICE</x:f>
        <x:v>146134</x:v>
      </x:c>
      <x:c r="P6910" s="268" t="n">
        <x:f>I6910*TOMATO_FERTILIZER+J6910*CARROT_FERTILIZER+K6910*MESCLUN_FERTILIZER</x:f>
        <x:v>25080</x:v>
      </x:c>
      <x:c r="Q6910" s="268" t="n">
        <x:f>MIN(M6910,FARMER_HOURS)*FARMER_RATE+MAX(M6910-FARMER_HOURS,0)*TEMP_RATE</x:f>
        <x:v>72480.66356672262</x:v>
      </x:c>
      <x:c r="R6910" s="268" t="n">
        <x:f>O6910-P6910-Q6910-FIXED_COST</x:f>
        <x:v>28573.336433277378</x:v>
      </x:c>
      <x:c r="S6910" s="139" t="str">
        <x:f>IF(AND(L6910&lt;=TOTAL_BED_CAP,N6910&lt;=TEMP_WORKER_CAP),"YES","NO")</x:f>
        <x:v>YES</x:v>
      </x:c>
      <x:c r="T6910" s="139" t="n">
        <x:f>IF(S6910="YES",R6910,-1E+99)</x:f>
        <x:v>28573.336433277378</x:v>
      </x:c>
    </x:row>
    <x:row r="6911">
      <x:c r="A6911" s="139"/>
      <x:c r="B6911" s="139"/>
      <x:c r="C6911" s="139"/>
      <x:c r="D6911" s="139"/>
      <x:c r="E6911" s="139"/>
      <x:c r="F6911" s="139"/>
      <x:c r="G6911" s="139"/>
      <x:c r="H6911" s="139"/>
      <x:c r="I6911" s="266" t="n">
        <x:f>INT((ROW()-ROW($I$46))/((CARROT_CAP+1)*(MESCLUN_CAP+1)))</x:f>
        <x:v>10</x:v>
      </x:c>
      <x:c r="J6911" s="266" t="n">
        <x:f>MOD(INT((ROW()-ROW($I$46))/(MESCLUN_CAP+1)),CARROT_CAP+1)</x:f>
        <x:v>11</x:v>
      </x:c>
      <x:c r="K6911" s="266" t="n">
        <x:f>MOD(ROW()-ROW($I$46),MESCLUN_CAP+1)</x:f>
        <x:v>14</x:v>
      </x:c>
      <x:c r="L6911" s="266" t="n">
        <x:f>SUM(I6911:K6911)</x:f>
        <x:v>35</x:v>
      </x:c>
      <x:c r="M6911" s="267" t="n">
        <x:f>I6911*TOMATO_HOURS*WEEKS*(1+TOMATO_DIM)^I6911+J6911*CARROT_HOURS*WEEKS*(1+CARROT_DIM)^J6911+K6911*MESCLUN_HOURS*WEEKS*(1+MESCLUN_DIM)^K6911</x:f>
        <x:v>3517.028302756884</x:v>
      </x:c>
      <x:c r="N6911" s="267" t="n">
        <x:f>MAX(M6911-FARMER_HOURS,0)/TEMP_HOURS_PER_WORKER</x:f>
        <x:v>1.9423807658033916</x:v>
      </x:c>
      <x:c r="O6911" s="268" t="n">
        <x:f>I6911*TOMATO_PRICE+J6911*CARROT_PRICE+K6911*MESCLUN_PRICE</x:f>
        <x:v>148834</x:v>
      </x:c>
      <x:c r="P6911" s="268" t="n">
        <x:f>I6911*TOMATO_FERTILIZER+J6911*CARROT_FERTILIZER+K6911*MESCLUN_FERTILIZER</x:f>
        <x:v>25960</x:v>
      </x:c>
      <x:c r="Q6911" s="268" t="n">
        <x:f>MIN(M6911,FARMER_HOURS)*FARMER_RATE+MAX(M6911-FARMER_HOURS,0)*TEMP_RATE</x:f>
        <x:v>73559.51914508479</x:v>
      </x:c>
      <x:c r="R6911" s="268" t="n">
        <x:f>O6911-P6911-Q6911-FIXED_COST</x:f>
        <x:v>29314.480854915208</x:v>
      </x:c>
      <x:c r="S6911" s="139" t="str">
        <x:f>IF(AND(L6911&lt;=TOTAL_BED_CAP,N6911&lt;=TEMP_WORKER_CAP),"YES","NO")</x:f>
        <x:v>YES</x:v>
      </x:c>
      <x:c r="T6911" s="139" t="n">
        <x:f>IF(S6911="YES",R6911,-1E+99)</x:f>
        <x:v>29314.480854915208</x:v>
      </x:c>
    </x:row>
    <x:row r="6912">
      <x:c r="A6912" s="139"/>
      <x:c r="B6912" s="139"/>
      <x:c r="C6912" s="139"/>
      <x:c r="D6912" s="139"/>
      <x:c r="E6912" s="139"/>
      <x:c r="F6912" s="139"/>
      <x:c r="G6912" s="139"/>
      <x:c r="H6912" s="139"/>
      <x:c r="I6912" s="266" t="n">
        <x:f>INT((ROW()-ROW($I$46))/((CARROT_CAP+1)*(MESCLUN_CAP+1)))</x:f>
        <x:v>10</x:v>
      </x:c>
      <x:c r="J6912" s="266" t="n">
        <x:f>MOD(INT((ROW()-ROW($I$46))/(MESCLUN_CAP+1)),CARROT_CAP+1)</x:f>
        <x:v>11</x:v>
      </x:c>
      <x:c r="K6912" s="266" t="n">
        <x:f>MOD(ROW()-ROW($I$46),MESCLUN_CAP+1)</x:f>
        <x:v>15</x:v>
      </x:c>
      <x:c r="L6912" s="266" t="n">
        <x:f>SUM(I6912:K6912)</x:f>
        <x:v>36</x:v>
      </x:c>
      <x:c r="M6912" s="267" t="n">
        <x:f>I6912*TOMATO_HOURS*WEEKS*(1+TOMATO_DIM)^I6912+J6912*CARROT_HOURS*WEEKS*(1+CARROT_DIM)^J6912+K6912*MESCLUN_HOURS*WEEKS*(1+MESCLUN_DIM)^K6912</x:f>
        <x:v>3580.61650963303</x:v>
      </x:c>
      <x:c r="N6912" s="267" t="n">
        <x:f>MAX(M6912-FARMER_HOURS,0)/TEMP_HOURS_PER_WORKER</x:f>
        <x:v>1.9865392428007154</x:v>
      </x:c>
      <x:c r="O6912" s="268" t="n">
        <x:f>I6912*TOMATO_PRICE+J6912*CARROT_PRICE+K6912*MESCLUN_PRICE</x:f>
        <x:v>151534</x:v>
      </x:c>
      <x:c r="P6912" s="268" t="n">
        <x:f>I6912*TOMATO_FERTILIZER+J6912*CARROT_FERTILIZER+K6912*MESCLUN_FERTILIZER</x:f>
        <x:v>26840</x:v>
      </x:c>
      <x:c r="Q6912" s="268" t="n">
        <x:f>MIN(M6912,FARMER_HOURS)*FARMER_RATE+MAX(M6912-FARMER_HOURS,0)*TEMP_RATE</x:f>
        <x:v>74663.48107001788</x:v>
      </x:c>
      <x:c r="R6912" s="268" t="n">
        <x:f>O6912-P6912-Q6912-FIXED_COST</x:f>
        <x:v>30030.51892998212</x:v>
      </x:c>
      <x:c r="S6912" s="139" t="str">
        <x:f>IF(AND(L6912&lt;=TOTAL_BED_CAP,N6912&lt;=TEMP_WORKER_CAP),"YES","NO")</x:f>
        <x:v>YES</x:v>
      </x:c>
      <x:c r="T6912" s="139" t="n">
        <x:f>IF(S6912="YES",R6912,-1E+99)</x:f>
        <x:v>30030.51892998212</x:v>
      </x:c>
    </x:row>
    <x:row r="6913">
      <x:c r="A6913" s="139"/>
      <x:c r="B6913" s="139"/>
      <x:c r="C6913" s="139"/>
      <x:c r="D6913" s="139"/>
      <x:c r="E6913" s="139"/>
      <x:c r="F6913" s="139"/>
      <x:c r="G6913" s="139"/>
      <x:c r="H6913" s="139"/>
      <x:c r="I6913" s="266" t="n">
        <x:f>INT((ROW()-ROW($I$46))/((CARROT_CAP+1)*(MESCLUN_CAP+1)))</x:f>
        <x:v>10</x:v>
      </x:c>
      <x:c r="J6913" s="266" t="n">
        <x:f>MOD(INT((ROW()-ROW($I$46))/(MESCLUN_CAP+1)),CARROT_CAP+1)</x:f>
        <x:v>11</x:v>
      </x:c>
      <x:c r="K6913" s="266" t="n">
        <x:f>MOD(ROW()-ROW($I$46),MESCLUN_CAP+1)</x:f>
        <x:v>16</x:v>
      </x:c>
      <x:c r="L6913" s="266" t="n">
        <x:f>SUM(I6913:K6913)</x:f>
        <x:v>37</x:v>
      </x:c>
      <x:c r="M6913" s="267" t="n">
        <x:f>I6913*TOMATO_HOURS*WEEKS*(1+TOMATO_DIM)^I6913+J6913*CARROT_HOURS*WEEKS*(1+CARROT_DIM)^J6913+K6913*MESCLUN_HOURS*WEEKS*(1+MESCLUN_DIM)^K6913</x:f>
        <x:v>3645.677285510519</x:v>
      </x:c>
      <x:c r="N6913" s="267" t="n">
        <x:f>MAX(M6913-FARMER_HOURS,0)/TEMP_HOURS_PER_WORKER</x:f>
        <x:v>2.031720337160083</x:v>
      </x:c>
      <x:c r="O6913" s="268" t="n">
        <x:f>I6913*TOMATO_PRICE+J6913*CARROT_PRICE+K6913*MESCLUN_PRICE</x:f>
        <x:v>154234</x:v>
      </x:c>
      <x:c r="P6913" s="268" t="n">
        <x:f>I6913*TOMATO_FERTILIZER+J6913*CARROT_FERTILIZER+K6913*MESCLUN_FERTILIZER</x:f>
        <x:v>27720</x:v>
      </x:c>
      <x:c r="Q6913" s="268" t="n">
        <x:f>MIN(M6913,FARMER_HOURS)*FARMER_RATE+MAX(M6913-FARMER_HOURS,0)*TEMP_RATE</x:f>
        <x:v>75793.00842900207</x:v>
      </x:c>
      <x:c r="R6913" s="268" t="n">
        <x:f>O6913-P6913-Q6913-FIXED_COST</x:f>
        <x:v>30720.991570997925</x:v>
      </x:c>
      <x:c r="S6913" s="139" t="str">
        <x:f>IF(AND(L6913&lt;=TOTAL_BED_CAP,N6913&lt;=TEMP_WORKER_CAP),"YES","NO")</x:f>
        <x:v>YES</x:v>
      </x:c>
      <x:c r="T6913" s="139" t="n">
        <x:f>IF(S6913="YES",R6913,-1E+99)</x:f>
        <x:v>30720.991570997925</x:v>
      </x:c>
    </x:row>
    <x:row r="6914">
      <x:c r="A6914" s="139"/>
      <x:c r="B6914" s="139"/>
      <x:c r="C6914" s="139"/>
      <x:c r="D6914" s="139"/>
      <x:c r="E6914" s="139"/>
      <x:c r="F6914" s="139"/>
      <x:c r="G6914" s="139"/>
      <x:c r="H6914" s="139"/>
      <x:c r="I6914" s="266" t="n">
        <x:f>INT((ROW()-ROW($I$46))/((CARROT_CAP+1)*(MESCLUN_CAP+1)))</x:f>
        <x:v>10</x:v>
      </x:c>
      <x:c r="J6914" s="266" t="n">
        <x:f>MOD(INT((ROW()-ROW($I$46))/(MESCLUN_CAP+1)),CARROT_CAP+1)</x:f>
        <x:v>11</x:v>
      </x:c>
      <x:c r="K6914" s="266" t="n">
        <x:f>MOD(ROW()-ROW($I$46),MESCLUN_CAP+1)</x:f>
        <x:v>17</x:v>
      </x:c>
      <x:c r="L6914" s="266" t="n">
        <x:f>SUM(I6914:K6914)</x:f>
        <x:v>38</x:v>
      </x:c>
      <x:c r="M6914" s="267" t="n">
        <x:f>I6914*TOMATO_HOURS*WEEKS*(1+TOMATO_DIM)^I6914+J6914*CARROT_HOURS*WEEKS*(1+CARROT_DIM)^J6914+K6914*MESCLUN_HOURS*WEEKS*(1+MESCLUN_DIM)^K6914</x:f>
        <x:v>3712.2375089570596</x:v>
      </x:c>
      <x:c r="N6914" s="267" t="n">
        <x:f>MAX(M6914-FARMER_HOURS,0)/TEMP_HOURS_PER_WORKER</x:f>
        <x:v>2.0779427145535134</x:v>
      </x:c>
      <x:c r="O6914" s="268" t="n">
        <x:f>I6914*TOMATO_PRICE+J6914*CARROT_PRICE+K6914*MESCLUN_PRICE</x:f>
        <x:v>156934</x:v>
      </x:c>
      <x:c r="P6914" s="268" t="n">
        <x:f>I6914*TOMATO_FERTILIZER+J6914*CARROT_FERTILIZER+K6914*MESCLUN_FERTILIZER</x:f>
        <x:v>28600</x:v>
      </x:c>
      <x:c r="Q6914" s="268" t="n">
        <x:f>MIN(M6914,FARMER_HOURS)*FARMER_RATE+MAX(M6914-FARMER_HOURS,0)*TEMP_RATE</x:f>
        <x:v>76948.56786383784</x:v>
      </x:c>
      <x:c r="R6914" s="268" t="n">
        <x:f>O6914-P6914-Q6914-FIXED_COST</x:f>
        <x:v>31385.432136162155</x:v>
      </x:c>
      <x:c r="S6914" s="139" t="str">
        <x:f>IF(AND(L6914&lt;=TOTAL_BED_CAP,N6914&lt;=TEMP_WORKER_CAP),"YES","NO")</x:f>
        <x:v>YES</x:v>
      </x:c>
      <x:c r="T6914" s="139" t="n">
        <x:f>IF(S6914="YES",R6914,-1E+99)</x:f>
        <x:v>31385.432136162155</x:v>
      </x:c>
    </x:row>
    <x:row r="6915">
      <x:c r="A6915" s="139"/>
      <x:c r="B6915" s="139"/>
      <x:c r="C6915" s="139"/>
      <x:c r="D6915" s="139"/>
      <x:c r="E6915" s="139"/>
      <x:c r="F6915" s="139"/>
      <x:c r="G6915" s="139"/>
      <x:c r="H6915" s="139"/>
      <x:c r="I6915" s="266" t="n">
        <x:f>INT((ROW()-ROW($I$46))/((CARROT_CAP+1)*(MESCLUN_CAP+1)))</x:f>
        <x:v>10</x:v>
      </x:c>
      <x:c r="J6915" s="266" t="n">
        <x:f>MOD(INT((ROW()-ROW($I$46))/(MESCLUN_CAP+1)),CARROT_CAP+1)</x:f>
        <x:v>11</x:v>
      </x:c>
      <x:c r="K6915" s="266" t="n">
        <x:f>MOD(ROW()-ROW($I$46),MESCLUN_CAP+1)</x:f>
        <x:v>18</x:v>
      </x:c>
      <x:c r="L6915" s="266" t="n">
        <x:f>SUM(I6915:K6915)</x:f>
        <x:v>39</x:v>
      </x:c>
      <x:c r="M6915" s="267" t="n">
        <x:f>I6915*TOMATO_HOURS*WEEKS*(1+TOMATO_DIM)^I6915+J6915*CARROT_HOURS*WEEKS*(1+CARROT_DIM)^J6915+K6915*MESCLUN_HOURS*WEEKS*(1+MESCLUN_DIM)^K6915</x:f>
        <x:v>3780.3245004156465</x:v>
      </x:c>
      <x:c r="N6915" s="267" t="n">
        <x:f>MAX(M6915-FARMER_HOURS,0)/TEMP_HOURS_PER_WORKER</x:f>
        <x:v>2.125225347510866</x:v>
      </x:c>
      <x:c r="O6915" s="268" t="n">
        <x:f>I6915*TOMATO_PRICE+J6915*CARROT_PRICE+K6915*MESCLUN_PRICE</x:f>
        <x:v>159634</x:v>
      </x:c>
      <x:c r="P6915" s="268" t="n">
        <x:f>I6915*TOMATO_FERTILIZER+J6915*CARROT_FERTILIZER+K6915*MESCLUN_FERTILIZER</x:f>
        <x:v>29480</x:v>
      </x:c>
      <x:c r="Q6915" s="268" t="n">
        <x:f>MIN(M6915,FARMER_HOURS)*FARMER_RATE+MAX(M6915-FARMER_HOURS,0)*TEMP_RATE</x:f>
        <x:v>78130.63368777164</x:v>
      </x:c>
      <x:c r="R6915" s="268" t="n">
        <x:f>O6915-P6915-Q6915-FIXED_COST</x:f>
        <x:v>32023.36631222836</x:v>
      </x:c>
      <x:c r="S6915" s="139" t="str">
        <x:f>IF(AND(L6915&lt;=TOTAL_BED_CAP,N6915&lt;=TEMP_WORKER_CAP),"YES","NO")</x:f>
        <x:v>YES</x:v>
      </x:c>
      <x:c r="T6915" s="139" t="n">
        <x:f>IF(S6915="YES",R6915,-1E+99)</x:f>
        <x:v>32023.36631222836</x:v>
      </x:c>
    </x:row>
    <x:row r="6916">
      <x:c r="A6916" s="139"/>
      <x:c r="B6916" s="139"/>
      <x:c r="C6916" s="139"/>
      <x:c r="D6916" s="139"/>
      <x:c r="E6916" s="139"/>
      <x:c r="F6916" s="139"/>
      <x:c r="G6916" s="139"/>
      <x:c r="H6916" s="139"/>
      <x:c r="I6916" s="266" t="n">
        <x:f>INT((ROW()-ROW($I$46))/((CARROT_CAP+1)*(MESCLUN_CAP+1)))</x:f>
        <x:v>10</x:v>
      </x:c>
      <x:c r="J6916" s="266" t="n">
        <x:f>MOD(INT((ROW()-ROW($I$46))/(MESCLUN_CAP+1)),CARROT_CAP+1)</x:f>
        <x:v>11</x:v>
      </x:c>
      <x:c r="K6916" s="266" t="n">
        <x:f>MOD(ROW()-ROW($I$46),MESCLUN_CAP+1)</x:f>
        <x:v>19</x:v>
      </x:c>
      <x:c r="L6916" s="266" t="n">
        <x:f>SUM(I6916:K6916)</x:f>
        <x:v>40</x:v>
      </x:c>
      <x:c r="M6916" s="267" t="n">
        <x:f>I6916*TOMATO_HOURS*WEEKS*(1+TOMATO_DIM)^I6916+J6916*CARROT_HOURS*WEEKS*(1+CARROT_DIM)^J6916+K6916*MESCLUN_HOURS*WEEKS*(1+MESCLUN_DIM)^K6916</x:f>
        <x:v>3849.9660290516686</x:v>
      </x:c>
      <x:c r="N6916" s="267" t="n">
        <x:f>MAX(M6916-FARMER_HOURS,0)/TEMP_HOURS_PER_WORKER</x:f>
        <x:v>2.17358752017477</x:v>
      </x:c>
      <x:c r="O6916" s="268" t="n">
        <x:f>I6916*TOMATO_PRICE+J6916*CARROT_PRICE+K6916*MESCLUN_PRICE</x:f>
        <x:v>162334</x:v>
      </x:c>
      <x:c r="P6916" s="268" t="n">
        <x:f>I6916*TOMATO_FERTILIZER+J6916*CARROT_FERTILIZER+K6916*MESCLUN_FERTILIZER</x:f>
        <x:v>30360</x:v>
      </x:c>
      <x:c r="Q6916" s="268" t="n">
        <x:f>MIN(M6916,FARMER_HOURS)*FARMER_RATE+MAX(M6916-FARMER_HOURS,0)*TEMP_RATE</x:f>
        <x:v>79339.68800436924</x:v>
      </x:c>
      <x:c r="R6916" s="268" t="n">
        <x:f>O6916-P6916-Q6916-FIXED_COST</x:f>
        <x:v>32634.311995630764</x:v>
      </x:c>
      <x:c r="S6916" s="139" t="str">
        <x:f>IF(AND(L6916&lt;=TOTAL_BED_CAP,N6916&lt;=TEMP_WORKER_CAP),"YES","NO")</x:f>
        <x:v>YES</x:v>
      </x:c>
      <x:c r="T6916" s="139" t="n">
        <x:f>IF(S6916="YES",R6916,-1E+99)</x:f>
        <x:v>32634.311995630764</x:v>
      </x:c>
    </x:row>
    <x:row r="6917">
      <x:c r="A6917" s="139"/>
      <x:c r="B6917" s="139"/>
      <x:c r="C6917" s="139"/>
      <x:c r="D6917" s="139"/>
      <x:c r="E6917" s="139"/>
      <x:c r="F6917" s="139"/>
      <x:c r="G6917" s="139"/>
      <x:c r="H6917" s="139"/>
      <x:c r="I6917" s="266" t="n">
        <x:f>INT((ROW()-ROW($I$46))/((CARROT_CAP+1)*(MESCLUN_CAP+1)))</x:f>
        <x:v>10</x:v>
      </x:c>
      <x:c r="J6917" s="266" t="n">
        <x:f>MOD(INT((ROW()-ROW($I$46))/(MESCLUN_CAP+1)),CARROT_CAP+1)</x:f>
        <x:v>11</x:v>
      </x:c>
      <x:c r="K6917" s="266" t="n">
        <x:f>MOD(ROW()-ROW($I$46),MESCLUN_CAP+1)</x:f>
        <x:v>20</x:v>
      </x:c>
      <x:c r="L6917" s="266" t="n">
        <x:f>SUM(I6917:K6917)</x:f>
        <x:v>41</x:v>
      </x:c>
      <x:c r="M6917" s="267" t="n">
        <x:f>I6917*TOMATO_HOURS*WEEKS*(1+TOMATO_DIM)^I6917+J6917*CARROT_HOURS*WEEKS*(1+CARROT_DIM)^J6917+K6917*MESCLUN_HOURS*WEEKS*(1+MESCLUN_DIM)^K6917</x:f>
        <x:v>3921.1903197021456</x:v>
      </x:c>
      <x:c r="N6917" s="267" t="n">
        <x:f>MAX(M6917-FARMER_HOURS,0)/TEMP_HOURS_PER_WORKER</x:f>
        <x:v>2.22304883312649</x:v>
      </x:c>
      <x:c r="O6917" s="268" t="n">
        <x:f>I6917*TOMATO_PRICE+J6917*CARROT_PRICE+K6917*MESCLUN_PRICE</x:f>
        <x:v>165034</x:v>
      </x:c>
      <x:c r="P6917" s="268" t="n">
        <x:f>I6917*TOMATO_FERTILIZER+J6917*CARROT_FERTILIZER+K6917*MESCLUN_FERTILIZER</x:f>
        <x:v>31240</x:v>
      </x:c>
      <x:c r="Q6917" s="268" t="n">
        <x:f>MIN(M6917,FARMER_HOURS)*FARMER_RATE+MAX(M6917-FARMER_HOURS,0)*TEMP_RATE</x:f>
        <x:v>80576.22082816224</x:v>
      </x:c>
      <x:c r="R6917" s="268" t="n">
        <x:f>O6917-P6917-Q6917-FIXED_COST</x:f>
        <x:v>33217.779171837756</x:v>
      </x:c>
      <x:c r="S6917" s="139" t="str">
        <x:f>IF(AND(L6917&lt;=TOTAL_BED_CAP,N6917&lt;=TEMP_WORKER_CAP),"YES","NO")</x:f>
        <x:v>YES</x:v>
      </x:c>
      <x:c r="T6917" s="139" t="n">
        <x:f>IF(S6917="YES",R6917,-1E+99)</x:f>
        <x:v>33217.779171837756</x:v>
      </x:c>
    </x:row>
    <x:row r="6918">
      <x:c r="A6918" s="139"/>
      <x:c r="B6918" s="139"/>
      <x:c r="C6918" s="139"/>
      <x:c r="D6918" s="139"/>
      <x:c r="E6918" s="139"/>
      <x:c r="F6918" s="139"/>
      <x:c r="G6918" s="139"/>
      <x:c r="H6918" s="139"/>
      <x:c r="I6918" s="266" t="n">
        <x:f>INT((ROW()-ROW($I$46))/((CARROT_CAP+1)*(MESCLUN_CAP+1)))</x:f>
        <x:v>10</x:v>
      </x:c>
      <x:c r="J6918" s="266" t="n">
        <x:f>MOD(INT((ROW()-ROW($I$46))/(MESCLUN_CAP+1)),CARROT_CAP+1)</x:f>
        <x:v>11</x:v>
      </x:c>
      <x:c r="K6918" s="266" t="n">
        <x:f>MOD(ROW()-ROW($I$46),MESCLUN_CAP+1)</x:f>
        <x:v>21</x:v>
      </x:c>
      <x:c r="L6918" s="266" t="n">
        <x:f>SUM(I6918:K6918)</x:f>
        <x:v>42</x:v>
      </x:c>
      <x:c r="M6918" s="267" t="n">
        <x:f>I6918*TOMATO_HOURS*WEEKS*(1+TOMATO_DIM)^I6918+J6918*CARROT_HOURS*WEEKS*(1+CARROT_DIM)^J6918+K6918*MESCLUN_HOURS*WEEKS*(1+MESCLUN_DIM)^K6918</x:f>
        <x:v>3994.0260599285893</x:v>
      </x:c>
      <x:c r="N6918" s="267" t="n">
        <x:f>MAX(M6918-FARMER_HOURS,0)/TEMP_HOURS_PER_WORKER</x:f>
        <x:v>2.273629208283743</x:v>
      </x:c>
      <x:c r="O6918" s="268" t="n">
        <x:f>I6918*TOMATO_PRICE+J6918*CARROT_PRICE+K6918*MESCLUN_PRICE</x:f>
        <x:v>167734</x:v>
      </x:c>
      <x:c r="P6918" s="268" t="n">
        <x:f>I6918*TOMATO_FERTILIZER+J6918*CARROT_FERTILIZER+K6918*MESCLUN_FERTILIZER</x:f>
        <x:v>32120</x:v>
      </x:c>
      <x:c r="Q6918" s="268" t="n">
        <x:f>MIN(M6918,FARMER_HOURS)*FARMER_RATE+MAX(M6918-FARMER_HOURS,0)*TEMP_RATE</x:f>
        <x:v>81840.73020709355</x:v>
      </x:c>
      <x:c r="R6918" s="268" t="n">
        <x:f>O6918-P6918-Q6918-FIXED_COST</x:f>
        <x:v>33773.269792906445</x:v>
      </x:c>
      <x:c r="S6918" s="139" t="str">
        <x:f>IF(AND(L6918&lt;=TOTAL_BED_CAP,N6918&lt;=TEMP_WORKER_CAP),"YES","NO")</x:f>
        <x:v>YES</x:v>
      </x:c>
      <x:c r="T6918" s="139" t="n">
        <x:f>IF(S6918="YES",R6918,-1E+99)</x:f>
        <x:v>33773.269792906445</x:v>
      </x:c>
    </x:row>
    <x:row r="6919">
      <x:c r="A6919" s="139"/>
      <x:c r="B6919" s="139"/>
      <x:c r="C6919" s="139"/>
      <x:c r="D6919" s="139"/>
      <x:c r="E6919" s="139"/>
      <x:c r="F6919" s="139"/>
      <x:c r="G6919" s="139"/>
      <x:c r="H6919" s="139"/>
      <x:c r="I6919" s="266" t="n">
        <x:f>INT((ROW()-ROW($I$46))/((CARROT_CAP+1)*(MESCLUN_CAP+1)))</x:f>
        <x:v>10</x:v>
      </x:c>
      <x:c r="J6919" s="266" t="n">
        <x:f>MOD(INT((ROW()-ROW($I$46))/(MESCLUN_CAP+1)),CARROT_CAP+1)</x:f>
        <x:v>11</x:v>
      </x:c>
      <x:c r="K6919" s="266" t="n">
        <x:f>MOD(ROW()-ROW($I$46),MESCLUN_CAP+1)</x:f>
        <x:v>22</x:v>
      </x:c>
      <x:c r="L6919" s="266" t="n">
        <x:f>SUM(I6919:K6919)</x:f>
        <x:v>43</x:v>
      </x:c>
      <x:c r="M6919" s="267" t="n">
        <x:f>I6919*TOMATO_HOURS*WEEKS*(1+TOMATO_DIM)^I6919+J6919*CARROT_HOURS*WEEKS*(1+CARROT_DIM)^J6919+K6919*MESCLUN_HOURS*WEEKS*(1+MESCLUN_DIM)^K6919</x:f>
        <x:v>4068.5024071749854</x:v>
      </x:c>
      <x:c r="N6919" s="267" t="n">
        <x:f>MAX(M6919-FARMER_HOURS,0)/TEMP_HOURS_PER_WORKER</x:f>
        <x:v>2.3253488938715177</x:v>
      </x:c>
      <x:c r="O6919" s="268" t="n">
        <x:f>I6919*TOMATO_PRICE+J6919*CARROT_PRICE+K6919*MESCLUN_PRICE</x:f>
        <x:v>170434</x:v>
      </x:c>
      <x:c r="P6919" s="268" t="n">
        <x:f>I6919*TOMATO_FERTILIZER+J6919*CARROT_FERTILIZER+K6919*MESCLUN_FERTILIZER</x:f>
        <x:v>33000</x:v>
      </x:c>
      <x:c r="Q6919" s="268" t="n">
        <x:f>MIN(M6919,FARMER_HOURS)*FARMER_RATE+MAX(M6919-FARMER_HOURS,0)*TEMP_RATE</x:f>
        <x:v>83133.72234678794</x:v>
      </x:c>
      <x:c r="R6919" s="268" t="n">
        <x:f>O6919-P6919-Q6919-FIXED_COST</x:f>
        <x:v>34300.27765321206</x:v>
      </x:c>
      <x:c r="S6919" s="139" t="str">
        <x:f>IF(AND(L6919&lt;=TOTAL_BED_CAP,N6919&lt;=TEMP_WORKER_CAP),"YES","NO")</x:f>
        <x:v>YES</x:v>
      </x:c>
      <x:c r="T6919" s="139" t="n">
        <x:f>IF(S6919="YES",R6919,-1E+99)</x:f>
        <x:v>34300.27765321206</x:v>
      </x:c>
    </x:row>
    <x:row r="6920">
      <x:c r="A6920" s="139"/>
      <x:c r="B6920" s="139"/>
      <x:c r="C6920" s="139"/>
      <x:c r="D6920" s="139"/>
      <x:c r="E6920" s="139"/>
      <x:c r="F6920" s="139"/>
      <x:c r="G6920" s="139"/>
      <x:c r="H6920" s="139"/>
      <x:c r="I6920" s="266" t="n">
        <x:f>INT((ROW()-ROW($I$46))/((CARROT_CAP+1)*(MESCLUN_CAP+1)))</x:f>
        <x:v>10</x:v>
      </x:c>
      <x:c r="J6920" s="266" t="n">
        <x:f>MOD(INT((ROW()-ROW($I$46))/(MESCLUN_CAP+1)),CARROT_CAP+1)</x:f>
        <x:v>11</x:v>
      </x:c>
      <x:c r="K6920" s="266" t="n">
        <x:f>MOD(ROW()-ROW($I$46),MESCLUN_CAP+1)</x:f>
        <x:v>23</x:v>
      </x:c>
      <x:c r="L6920" s="266" t="n">
        <x:f>SUM(I6920:K6920)</x:f>
        <x:v>44</x:v>
      </x:c>
      <x:c r="M6920" s="267" t="n">
        <x:f>I6920*TOMATO_HOURS*WEEKS*(1+TOMATO_DIM)^I6920+J6920*CARROT_HOURS*WEEKS*(1+CARROT_DIM)^J6920+K6920*MESCLUN_HOURS*WEEKS*(1+MESCLUN_DIM)^K6920</x:f>
        <x:v>4144.648996032422</x:v>
      </x:c>
      <x:c r="N6920" s="267" t="n">
        <x:f>MAX(M6920-FARMER_HOURS,0)/TEMP_HOURS_PER_WORKER</x:f>
        <x:v>2.3782284694669595</x:v>
      </x:c>
      <x:c r="O6920" s="268" t="n">
        <x:f>I6920*TOMATO_PRICE+J6920*CARROT_PRICE+K6920*MESCLUN_PRICE</x:f>
        <x:v>173134</x:v>
      </x:c>
      <x:c r="P6920" s="268" t="n">
        <x:f>I6920*TOMATO_FERTILIZER+J6920*CARROT_FERTILIZER+K6920*MESCLUN_FERTILIZER</x:f>
        <x:v>33880</x:v>
      </x:c>
      <x:c r="Q6920" s="268" t="n">
        <x:f>MIN(M6920,FARMER_HOURS)*FARMER_RATE+MAX(M6920-FARMER_HOURS,0)*TEMP_RATE</x:f>
        <x:v>84455.71173667398</x:v>
      </x:c>
      <x:c r="R6920" s="268" t="n">
        <x:f>O6920-P6920-Q6920-FIXED_COST</x:f>
        <x:v>34798.288263326016</x:v>
      </x:c>
      <x:c r="S6920" s="139" t="str">
        <x:f>IF(AND(L6920&lt;=TOTAL_BED_CAP,N6920&lt;=TEMP_WORKER_CAP),"YES","NO")</x:f>
        <x:v>YES</x:v>
      </x:c>
      <x:c r="T6920" s="139" t="n">
        <x:f>IF(S6920="YES",R6920,-1E+99)</x:f>
        <x:v>34798.288263326016</x:v>
      </x:c>
    </x:row>
    <x:row r="6921">
      <x:c r="A6921" s="139"/>
      <x:c r="B6921" s="139"/>
      <x:c r="C6921" s="139"/>
      <x:c r="D6921" s="139"/>
      <x:c r="E6921" s="139"/>
      <x:c r="F6921" s="139"/>
      <x:c r="G6921" s="139"/>
      <x:c r="H6921" s="139"/>
      <x:c r="I6921" s="266" t="n">
        <x:f>INT((ROW()-ROW($I$46))/((CARROT_CAP+1)*(MESCLUN_CAP+1)))</x:f>
        <x:v>10</x:v>
      </x:c>
      <x:c r="J6921" s="266" t="n">
        <x:f>MOD(INT((ROW()-ROW($I$46))/(MESCLUN_CAP+1)),CARROT_CAP+1)</x:f>
        <x:v>11</x:v>
      </x:c>
      <x:c r="K6921" s="266" t="n">
        <x:f>MOD(ROW()-ROW($I$46),MESCLUN_CAP+1)</x:f>
        <x:v>24</x:v>
      </x:c>
      <x:c r="L6921" s="266" t="n">
        <x:f>SUM(I6921:K6921)</x:f>
        <x:v>45</x:v>
      </x:c>
      <x:c r="M6921" s="267" t="n">
        <x:f>I6921*TOMATO_HOURS*WEEKS*(1+TOMATO_DIM)^I6921+J6921*CARROT_HOURS*WEEKS*(1+CARROT_DIM)^J6921+K6921*MESCLUN_HOURS*WEEKS*(1+MESCLUN_DIM)^K6921</x:f>
        <x:v>4222.495945611918</x:v>
      </x:c>
      <x:c r="N6921" s="267" t="n">
        <x:f>MAX(M6921-FARMER_HOURS,0)/TEMP_HOURS_PER_WORKER</x:f>
        <x:v>2.432288851119387</x:v>
      </x:c>
      <x:c r="O6921" s="268" t="n">
        <x:f>I6921*TOMATO_PRICE+J6921*CARROT_PRICE+K6921*MESCLUN_PRICE</x:f>
        <x:v>175834</x:v>
      </x:c>
      <x:c r="P6921" s="268" t="n">
        <x:f>I6921*TOMATO_FERTILIZER+J6921*CARROT_FERTILIZER+K6921*MESCLUN_FERTILIZER</x:f>
        <x:v>34760</x:v>
      </x:c>
      <x:c r="Q6921" s="268" t="n">
        <x:f>MIN(M6921,FARMER_HOURS)*FARMER_RATE+MAX(M6921-FARMER_HOURS,0)*TEMP_RATE</x:f>
        <x:v>85807.22127798467</x:v>
      </x:c>
      <x:c r="R6921" s="268" t="n">
        <x:f>O6921-P6921-Q6921-FIXED_COST</x:f>
        <x:v>35266.778722015326</x:v>
      </x:c>
      <x:c r="S6921" s="139" t="str">
        <x:f>IF(AND(L6921&lt;=TOTAL_BED_CAP,N6921&lt;=TEMP_WORKER_CAP),"YES","NO")</x:f>
        <x:v>YES</x:v>
      </x:c>
      <x:c r="T6921" s="139" t="n">
        <x:f>IF(S6921="YES",R6921,-1E+99)</x:f>
        <x:v>35266.778722015326</x:v>
      </x:c>
    </x:row>
    <x:row r="6922">
      <x:c r="A6922" s="139"/>
      <x:c r="B6922" s="139"/>
      <x:c r="C6922" s="139"/>
      <x:c r="D6922" s="139"/>
      <x:c r="E6922" s="139"/>
      <x:c r="F6922" s="139"/>
      <x:c r="G6922" s="139"/>
      <x:c r="H6922" s="139"/>
      <x:c r="I6922" s="266" t="n">
        <x:f>INT((ROW()-ROW($I$46))/((CARROT_CAP+1)*(MESCLUN_CAP+1)))</x:f>
        <x:v>10</x:v>
      </x:c>
      <x:c r="J6922" s="266" t="n">
        <x:f>MOD(INT((ROW()-ROW($I$46))/(MESCLUN_CAP+1)),CARROT_CAP+1)</x:f>
        <x:v>11</x:v>
      </x:c>
      <x:c r="K6922" s="266" t="n">
        <x:f>MOD(ROW()-ROW($I$46),MESCLUN_CAP+1)</x:f>
        <x:v>25</x:v>
      </x:c>
      <x:c r="L6922" s="266" t="n">
        <x:f>SUM(I6922:K6922)</x:f>
        <x:v>46</x:v>
      </x:c>
      <x:c r="M6922" s="267" t="n">
        <x:f>I6922*TOMATO_HOURS*WEEKS*(1+TOMATO_DIM)^I6922+J6922*CARROT_HOURS*WEEKS*(1+CARROT_DIM)^J6922+K6922*MESCLUN_HOURS*WEEKS*(1+MESCLUN_DIM)^K6922</x:f>
        <x:v>4302.073867027015</x:v>
      </x:c>
      <x:c r="N6922" s="267" t="n">
        <x:f>MAX(M6922-FARMER_HOURS,0)/TEMP_HOURS_PER_WORKER</x:f>
        <x:v>2.487551296546538</x:v>
      </x:c>
      <x:c r="O6922" s="268" t="n">
        <x:f>I6922*TOMATO_PRICE+J6922*CARROT_PRICE+K6922*MESCLUN_PRICE</x:f>
        <x:v>178534</x:v>
      </x:c>
      <x:c r="P6922" s="268" t="n">
        <x:f>I6922*TOMATO_FERTILIZER+J6922*CARROT_FERTILIZER+K6922*MESCLUN_FERTILIZER</x:f>
        <x:v>35640</x:v>
      </x:c>
      <x:c r="Q6922" s="268" t="n">
        <x:f>MIN(M6922,FARMER_HOURS)*FARMER_RATE+MAX(M6922-FARMER_HOURS,0)*TEMP_RATE</x:f>
        <x:v>87188.78241366346</x:v>
      </x:c>
      <x:c r="R6922" s="268" t="n">
        <x:f>O6922-P6922-Q6922-FIXED_COST</x:f>
        <x:v>35705.21758633654</x:v>
      </x:c>
      <x:c r="S6922" s="139" t="str">
        <x:f>IF(AND(L6922&lt;=TOTAL_BED_CAP,N6922&lt;=TEMP_WORKER_CAP),"YES","NO")</x:f>
        <x:v>YES</x:v>
      </x:c>
      <x:c r="T6922" s="139" t="n">
        <x:f>IF(S6922="YES",R6922,-1E+99)</x:f>
        <x:v>35705.21758633654</x:v>
      </x:c>
    </x:row>
    <x:row r="6923">
      <x:c r="A6923" s="139"/>
      <x:c r="B6923" s="139"/>
      <x:c r="C6923" s="139"/>
      <x:c r="D6923" s="139"/>
      <x:c r="E6923" s="139"/>
      <x:c r="F6923" s="139"/>
      <x:c r="G6923" s="139"/>
      <x:c r="H6923" s="139"/>
      <x:c r="I6923" s="266" t="n">
        <x:f>INT((ROW()-ROW($I$46))/((CARROT_CAP+1)*(MESCLUN_CAP+1)))</x:f>
        <x:v>10</x:v>
      </x:c>
      <x:c r="J6923" s="266" t="n">
        <x:f>MOD(INT((ROW()-ROW($I$46))/(MESCLUN_CAP+1)),CARROT_CAP+1)</x:f>
        <x:v>11</x:v>
      </x:c>
      <x:c r="K6923" s="266" t="n">
        <x:f>MOD(ROW()-ROW($I$46),MESCLUN_CAP+1)</x:f>
        <x:v>26</x:v>
      </x:c>
      <x:c r="L6923" s="266" t="n">
        <x:f>SUM(I6923:K6923)</x:f>
        <x:v>47</x:v>
      </x:c>
      <x:c r="M6923" s="267" t="n">
        <x:f>I6923*TOMATO_HOURS*WEEKS*(1+TOMATO_DIM)^I6923+J6923*CARROT_HOURS*WEEKS*(1+CARROT_DIM)^J6923+K6923*MESCLUN_HOURS*WEEKS*(1+MESCLUN_DIM)^K6923</x:f>
        <x:v>4383.4138709877325</x:v>
      </x:c>
      <x:c r="N6923" s="267" t="n">
        <x:f>MAX(M6923-FARMER_HOURS,0)/TEMP_HOURS_PER_WORKER</x:f>
        <x:v>2.5440374104081473</x:v>
      </x:c>
      <x:c r="O6923" s="268" t="n">
        <x:f>I6923*TOMATO_PRICE+J6923*CARROT_PRICE+K6923*MESCLUN_PRICE</x:f>
        <x:v>181234</x:v>
      </x:c>
      <x:c r="P6923" s="268" t="n">
        <x:f>I6923*TOMATO_FERTILIZER+J6923*CARROT_FERTILIZER+K6923*MESCLUN_FERTILIZER</x:f>
        <x:v>36520</x:v>
      </x:c>
      <x:c r="Q6923" s="268" t="n">
        <x:f>MIN(M6923,FARMER_HOURS)*FARMER_RATE+MAX(M6923-FARMER_HOURS,0)*TEMP_RATE</x:f>
        <x:v>88600.9352602037</x:v>
      </x:c>
      <x:c r="R6923" s="268" t="n">
        <x:f>O6923-P6923-Q6923-FIXED_COST</x:f>
        <x:v>36113.064739796304</x:v>
      </x:c>
      <x:c r="S6923" s="139" t="str">
        <x:f>IF(AND(L6923&lt;=TOTAL_BED_CAP,N6923&lt;=TEMP_WORKER_CAP),"YES","NO")</x:f>
        <x:v>YES</x:v>
      </x:c>
      <x:c r="T6923" s="139" t="n">
        <x:f>IF(S6923="YES",R6923,-1E+99)</x:f>
        <x:v>36113.064739796304</x:v>
      </x:c>
    </x:row>
    <x:row r="6924">
      <x:c r="A6924" s="139"/>
      <x:c r="B6924" s="139"/>
      <x:c r="C6924" s="139"/>
      <x:c r="D6924" s="139"/>
      <x:c r="E6924" s="139"/>
      <x:c r="F6924" s="139"/>
      <x:c r="G6924" s="139"/>
      <x:c r="H6924" s="139"/>
      <x:c r="I6924" s="266" t="n">
        <x:f>INT((ROW()-ROW($I$46))/((CARROT_CAP+1)*(MESCLUN_CAP+1)))</x:f>
        <x:v>10</x:v>
      </x:c>
      <x:c r="J6924" s="266" t="n">
        <x:f>MOD(INT((ROW()-ROW($I$46))/(MESCLUN_CAP+1)),CARROT_CAP+1)</x:f>
        <x:v>11</x:v>
      </x:c>
      <x:c r="K6924" s="266" t="n">
        <x:f>MOD(ROW()-ROW($I$46),MESCLUN_CAP+1)</x:f>
        <x:v>27</x:v>
      </x:c>
      <x:c r="L6924" s="266" t="n">
        <x:f>SUM(I6924:K6924)</x:f>
        <x:v>48</x:v>
      </x:c>
      <x:c r="M6924" s="267" t="n">
        <x:f>I6924*TOMATO_HOURS*WEEKS*(1+TOMATO_DIM)^I6924+J6924*CARROT_HOURS*WEEKS*(1+CARROT_DIM)^J6924+K6924*MESCLUN_HOURS*WEEKS*(1+MESCLUN_DIM)^K6924</x:f>
        <x:v>4466.5475755074895</x:v>
      </x:c>
      <x:c r="N6924" s="267" t="n">
        <x:f>MAX(M6924-FARMER_HOURS,0)/TEMP_HOURS_PER_WORKER</x:f>
        <x:v>2.601769149657979</x:v>
      </x:c>
      <x:c r="O6924" s="268" t="n">
        <x:f>I6924*TOMATO_PRICE+J6924*CARROT_PRICE+K6924*MESCLUN_PRICE</x:f>
        <x:v>183934</x:v>
      </x:c>
      <x:c r="P6924" s="268" t="n">
        <x:f>I6924*TOMATO_FERTILIZER+J6924*CARROT_FERTILIZER+K6924*MESCLUN_FERTILIZER</x:f>
        <x:v>37400</x:v>
      </x:c>
      <x:c r="Q6924" s="268" t="n">
        <x:f>MIN(M6924,FARMER_HOURS)*FARMER_RATE+MAX(M6924-FARMER_HOURS,0)*TEMP_RATE</x:f>
        <x:v>90044.22874144948</x:v>
      </x:c>
      <x:c r="R6924" s="268" t="n">
        <x:f>O6924-P6924-Q6924-FIXED_COST</x:f>
        <x:v>36489.77125855052</x:v>
      </x:c>
      <x:c r="S6924" s="139" t="str">
        <x:f>IF(AND(L6924&lt;=TOTAL_BED_CAP,N6924&lt;=TEMP_WORKER_CAP),"YES","NO")</x:f>
        <x:v>YES</x:v>
      </x:c>
      <x:c r="T6924" s="139" t="n">
        <x:f>IF(S6924="YES",R6924,-1E+99)</x:f>
        <x:v>36489.77125855052</x:v>
      </x:c>
    </x:row>
    <x:row r="6925">
      <x:c r="A6925" s="139"/>
      <x:c r="B6925" s="139"/>
      <x:c r="C6925" s="139"/>
      <x:c r="D6925" s="139"/>
      <x:c r="E6925" s="139"/>
      <x:c r="F6925" s="139"/>
      <x:c r="G6925" s="139"/>
      <x:c r="H6925" s="139"/>
      <x:c r="I6925" s="266" t="n">
        <x:f>INT((ROW()-ROW($I$46))/((CARROT_CAP+1)*(MESCLUN_CAP+1)))</x:f>
        <x:v>10</x:v>
      </x:c>
      <x:c r="J6925" s="266" t="n">
        <x:f>MOD(INT((ROW()-ROW($I$46))/(MESCLUN_CAP+1)),CARROT_CAP+1)</x:f>
        <x:v>11</x:v>
      </x:c>
      <x:c r="K6925" s="266" t="n">
        <x:f>MOD(ROW()-ROW($I$46),MESCLUN_CAP+1)</x:f>
        <x:v>28</x:v>
      </x:c>
      <x:c r="L6925" s="266" t="n">
        <x:f>SUM(I6925:K6925)</x:f>
        <x:v>49</x:v>
      </x:c>
      <x:c r="M6925" s="267" t="n">
        <x:f>I6925*TOMATO_HOURS*WEEKS*(1+TOMATO_DIM)^I6925+J6925*CARROT_HOURS*WEEKS*(1+CARROT_DIM)^J6925+K6925*MESCLUN_HOURS*WEEKS*(1+MESCLUN_DIM)^K6925</x:f>
        <x:v>4551.507113724643</x:v>
      </x:c>
      <x:c r="N6925" s="267" t="n">
        <x:f>MAX(M6925-FARMER_HOURS,0)/TEMP_HOURS_PER_WORKER</x:f>
        <x:v>2.6607688289754465</x:v>
      </x:c>
      <x:c r="O6925" s="268" t="n">
        <x:f>I6925*TOMATO_PRICE+J6925*CARROT_PRICE+K6925*MESCLUN_PRICE</x:f>
        <x:v>186634</x:v>
      </x:c>
      <x:c r="P6925" s="268" t="n">
        <x:f>I6925*TOMATO_FERTILIZER+J6925*CARROT_FERTILIZER+K6925*MESCLUN_FERTILIZER</x:f>
        <x:v>38280</x:v>
      </x:c>
      <x:c r="Q6925" s="268" t="n">
        <x:f>MIN(M6925,FARMER_HOURS)*FARMER_RATE+MAX(M6925-FARMER_HOURS,0)*TEMP_RATE</x:f>
        <x:v>91519.22072438616</x:v>
      </x:c>
      <x:c r="R6925" s="268" t="n">
        <x:f>O6925-P6925-Q6925-FIXED_COST</x:f>
        <x:v>36834.77927561384</x:v>
      </x:c>
      <x:c r="S6925" s="139" t="str">
        <x:f>IF(AND(L6925&lt;=TOTAL_BED_CAP,N6925&lt;=TEMP_WORKER_CAP),"YES","NO")</x:f>
        <x:v>YES</x:v>
      </x:c>
      <x:c r="T6925" s="139" t="n">
        <x:f>IF(S6925="YES",R6925,-1E+99)</x:f>
        <x:v>36834.77927561384</x:v>
      </x:c>
    </x:row>
    <x:row r="6926">
      <x:c r="A6926" s="139"/>
      <x:c r="B6926" s="139"/>
      <x:c r="C6926" s="139"/>
      <x:c r="D6926" s="139"/>
      <x:c r="E6926" s="139"/>
      <x:c r="F6926" s="139"/>
      <x:c r="G6926" s="139"/>
      <x:c r="H6926" s="139"/>
      <x:c r="I6926" s="266" t="n">
        <x:f>INT((ROW()-ROW($I$46))/((CARROT_CAP+1)*(MESCLUN_CAP+1)))</x:f>
        <x:v>10</x:v>
      </x:c>
      <x:c r="J6926" s="266" t="n">
        <x:f>MOD(INT((ROW()-ROW($I$46))/(MESCLUN_CAP+1)),CARROT_CAP+1)</x:f>
        <x:v>11</x:v>
      </x:c>
      <x:c r="K6926" s="266" t="n">
        <x:f>MOD(ROW()-ROW($I$46),MESCLUN_CAP+1)</x:f>
        <x:v>29</x:v>
      </x:c>
      <x:c r="L6926" s="266" t="n">
        <x:f>SUM(I6926:K6926)</x:f>
        <x:v>50</x:v>
      </x:c>
      <x:c r="M6926" s="267" t="n">
        <x:f>I6926*TOMATO_HOURS*WEEKS*(1+TOMATO_DIM)^I6926+J6926*CARROT_HOURS*WEEKS*(1+CARROT_DIM)^J6926+K6926*MESCLUN_HOURS*WEEKS*(1+MESCLUN_DIM)^K6926</x:f>
        <x:v>4638.325141840296</x:v>
      </x:c>
      <x:c r="N6926" s="267" t="n">
        <x:f>MAX(M6926-FARMER_HOURS,0)/TEMP_HOURS_PER_WORKER</x:f>
        <x:v>2.7210591262779835</x:v>
      </x:c>
      <x:c r="O6926" s="268" t="n">
        <x:f>I6926*TOMATO_PRICE+J6926*CARROT_PRICE+K6926*MESCLUN_PRICE</x:f>
        <x:v>189334</x:v>
      </x:c>
      <x:c r="P6926" s="268" t="n">
        <x:f>I6926*TOMATO_FERTILIZER+J6926*CARROT_FERTILIZER+K6926*MESCLUN_FERTILIZER</x:f>
        <x:v>39160</x:v>
      </x:c>
      <x:c r="Q6926" s="268" t="n">
        <x:f>MIN(M6926,FARMER_HOURS)*FARMER_RATE+MAX(M6926-FARMER_HOURS,0)*TEMP_RATE</x:f>
        <x:v>93026.47815694958</x:v>
      </x:c>
      <x:c r="R6926" s="268" t="n">
        <x:f>O6926-P6926-Q6926-FIXED_COST</x:f>
        <x:v>37147.52184305042</x:v>
      </x:c>
      <x:c r="S6926" s="139" t="str">
        <x:f>IF(AND(L6926&lt;=TOTAL_BED_CAP,N6926&lt;=TEMP_WORKER_CAP),"YES","NO")</x:f>
        <x:v>YES</x:v>
      </x:c>
      <x:c r="T6926" s="139" t="n">
        <x:f>IF(S6926="YES",R6926,-1E+99)</x:f>
        <x:v>37147.52184305042</x:v>
      </x:c>
    </x:row>
    <x:row r="6927">
      <x:c r="A6927" s="139"/>
      <x:c r="B6927" s="139"/>
      <x:c r="C6927" s="139"/>
      <x:c r="D6927" s="139"/>
      <x:c r="E6927" s="139"/>
      <x:c r="F6927" s="139"/>
      <x:c r="G6927" s="139"/>
      <x:c r="H6927" s="139"/>
      <x:c r="I6927" s="266" t="n">
        <x:f>INT((ROW()-ROW($I$46))/((CARROT_CAP+1)*(MESCLUN_CAP+1)))</x:f>
        <x:v>10</x:v>
      </x:c>
      <x:c r="J6927" s="266" t="n">
        <x:f>MOD(INT((ROW()-ROW($I$46))/(MESCLUN_CAP+1)),CARROT_CAP+1)</x:f>
        <x:v>11</x:v>
      </x:c>
      <x:c r="K6927" s="266" t="n">
        <x:f>MOD(ROW()-ROW($I$46),MESCLUN_CAP+1)</x:f>
        <x:v>30</x:v>
      </x:c>
      <x:c r="L6927" s="266" t="n">
        <x:f>SUM(I6927:K6927)</x:f>
        <x:v>51</x:v>
      </x:c>
      <x:c r="M6927" s="267" t="n">
        <x:f>I6927*TOMATO_HOURS*WEEKS*(1+TOMATO_DIM)^I6927+J6927*CARROT_HOURS*WEEKS*(1+CARROT_DIM)^J6927+K6927*MESCLUN_HOURS*WEEKS*(1+MESCLUN_DIM)^K6927</x:f>
        <x:v>4727.034847174066</x:v>
      </x:c>
      <x:c r="N6927" s="267" t="n">
        <x:f>MAX(M6927-FARMER_HOURS,0)/TEMP_HOURS_PER_WORKER</x:f>
        <x:v>2.782663088315324</x:v>
      </x:c>
      <x:c r="O6927" s="268" t="n">
        <x:f>I6927*TOMATO_PRICE+J6927*CARROT_PRICE+K6927*MESCLUN_PRICE</x:f>
        <x:v>192034</x:v>
      </x:c>
      <x:c r="P6927" s="268" t="n">
        <x:f>I6927*TOMATO_FERTILIZER+J6927*CARROT_FERTILIZER+K6927*MESCLUN_FERTILIZER</x:f>
        <x:v>40040</x:v>
      </x:c>
      <x:c r="Q6927" s="268" t="n">
        <x:f>MIN(M6927,FARMER_HOURS)*FARMER_RATE+MAX(M6927-FARMER_HOURS,0)*TEMP_RATE</x:f>
        <x:v>94566.57720788309</x:v>
      </x:c>
      <x:c r="R6927" s="268" t="n">
        <x:f>O6927-P6927-Q6927-FIXED_COST</x:f>
        <x:v>37427.42279211691</x:v>
      </x:c>
      <x:c r="S6927" s="139" t="str">
        <x:f>IF(AND(L6927&lt;=TOTAL_BED_CAP,N6927&lt;=TEMP_WORKER_CAP),"YES","NO")</x:f>
        <x:v>YES</x:v>
      </x:c>
      <x:c r="T6927" s="139" t="n">
        <x:f>IF(S6927="YES",R6927,-1E+99)</x:f>
        <x:v>37427.42279211691</x:v>
      </x:c>
    </x:row>
    <x:row r="6928">
      <x:c r="A6928" s="139"/>
      <x:c r="B6928" s="139"/>
      <x:c r="C6928" s="139"/>
      <x:c r="D6928" s="139"/>
      <x:c r="E6928" s="139"/>
      <x:c r="F6928" s="139"/>
      <x:c r="G6928" s="139"/>
      <x:c r="H6928" s="139"/>
      <x:c r="I6928" s="266" t="n">
        <x:f>INT((ROW()-ROW($I$46))/((CARROT_CAP+1)*(MESCLUN_CAP+1)))</x:f>
        <x:v>10</x:v>
      </x:c>
      <x:c r="J6928" s="266" t="n">
        <x:f>MOD(INT((ROW()-ROW($I$46))/(MESCLUN_CAP+1)),CARROT_CAP+1)</x:f>
        <x:v>12</x:v>
      </x:c>
      <x:c r="K6928" s="266" t="n">
        <x:f>MOD(ROW()-ROW($I$46),MESCLUN_CAP+1)</x:f>
        <x:v>0</x:v>
      </x:c>
      <x:c r="L6928" s="266" t="n">
        <x:f>SUM(I6928:K6928)</x:f>
        <x:v>22</x:v>
      </x:c>
      <x:c r="M6928" s="267" t="n">
        <x:f>I6928*TOMATO_HOURS*WEEKS*(1+TOMATO_DIM)^I6928+J6928*CARROT_HOURS*WEEKS*(1+CARROT_DIM)^J6928+K6928*MESCLUN_HOURS*WEEKS*(1+MESCLUN_DIM)^K6928</x:f>
        <x:v>2818.528190818669</x:v>
      </x:c>
      <x:c r="N6928" s="267" t="n">
        <x:f>MAX(M6928-FARMER_HOURS,0)/TEMP_HOURS_PER_WORKER</x:f>
        <x:v>1.4573112436240756</x:v>
      </x:c>
      <x:c r="O6928" s="268" t="n">
        <x:f>I6928*TOMATO_PRICE+J6928*CARROT_PRICE+K6928*MESCLUN_PRICE</x:f>
        <x:v>113128</x:v>
      </x:c>
      <x:c r="P6928" s="268" t="n">
        <x:f>I6928*TOMATO_FERTILIZER+J6928*CARROT_FERTILIZER+K6928*MESCLUN_FERTILIZER</x:f>
        <x:v>14080</x:v>
      </x:c>
      <x:c r="Q6928" s="268" t="n">
        <x:f>MIN(M6928,FARMER_HOURS)*FARMER_RATE+MAX(M6928-FARMER_HOURS,0)*TEMP_RATE</x:f>
        <x:v>61432.78109060189</x:v>
      </x:c>
      <x:c r="R6928" s="268" t="n">
        <x:f>O6928-P6928-Q6928-FIXED_COST</x:f>
        <x:v>17615.218909398107</x:v>
      </x:c>
      <x:c r="S6928" s="139" t="str">
        <x:f>IF(AND(L6928&lt;=TOTAL_BED_CAP,N6928&lt;=TEMP_WORKER_CAP),"YES","NO")</x:f>
        <x:v>YES</x:v>
      </x:c>
      <x:c r="T6928" s="139" t="n">
        <x:f>IF(S6928="YES",R6928,-1E+99)</x:f>
        <x:v>17615.218909398107</x:v>
      </x:c>
    </x:row>
    <x:row r="6929">
      <x:c r="A6929" s="139"/>
      <x:c r="B6929" s="139"/>
      <x:c r="C6929" s="139"/>
      <x:c r="D6929" s="139"/>
      <x:c r="E6929" s="139"/>
      <x:c r="F6929" s="139"/>
      <x:c r="G6929" s="139"/>
      <x:c r="H6929" s="139"/>
      <x:c r="I6929" s="266" t="n">
        <x:f>INT((ROW()-ROW($I$46))/((CARROT_CAP+1)*(MESCLUN_CAP+1)))</x:f>
        <x:v>10</x:v>
      </x:c>
      <x:c r="J6929" s="266" t="n">
        <x:f>MOD(INT((ROW()-ROW($I$46))/(MESCLUN_CAP+1)),CARROT_CAP+1)</x:f>
        <x:v>12</x:v>
      </x:c>
      <x:c r="K6929" s="266" t="n">
        <x:f>MOD(ROW()-ROW($I$46),MESCLUN_CAP+1)</x:f>
        <x:v>1</x:v>
      </x:c>
      <x:c r="L6929" s="266" t="n">
        <x:f>SUM(I6929:K6929)</x:f>
        <x:v>23</x:v>
      </x:c>
      <x:c r="M6929" s="267" t="n">
        <x:f>I6929*TOMATO_HOURS*WEEKS*(1+TOMATO_DIM)^I6929+J6929*CARROT_HOURS*WEEKS*(1+CARROT_DIM)^J6929+K6929*MESCLUN_HOURS*WEEKS*(1+MESCLUN_DIM)^K6929</x:f>
        <x:v>2864.090690818669</x:v>
      </x:c>
      <x:c r="N6929" s="267" t="n">
        <x:f>MAX(M6929-FARMER_HOURS,0)/TEMP_HOURS_PER_WORKER</x:f>
        <x:v>1.4889518686240757</x:v>
      </x:c>
      <x:c r="O6929" s="268" t="n">
        <x:f>I6929*TOMATO_PRICE+J6929*CARROT_PRICE+K6929*MESCLUN_PRICE</x:f>
        <x:v>115828</x:v>
      </x:c>
      <x:c r="P6929" s="268" t="n">
        <x:f>I6929*TOMATO_FERTILIZER+J6929*CARROT_FERTILIZER+K6929*MESCLUN_FERTILIZER</x:f>
        <x:v>14960</x:v>
      </x:c>
      <x:c r="Q6929" s="268" t="n">
        <x:f>MIN(M6929,FARMER_HOURS)*FARMER_RATE+MAX(M6929-FARMER_HOURS,0)*TEMP_RATE</x:f>
        <x:v>62223.79671560189</x:v>
      </x:c>
      <x:c r="R6929" s="268" t="n">
        <x:f>O6929-P6929-Q6929-FIXED_COST</x:f>
        <x:v>18644.203284398107</x:v>
      </x:c>
      <x:c r="S6929" s="139" t="str">
        <x:f>IF(AND(L6929&lt;=TOTAL_BED_CAP,N6929&lt;=TEMP_WORKER_CAP),"YES","NO")</x:f>
        <x:v>YES</x:v>
      </x:c>
      <x:c r="T6929" s="139" t="n">
        <x:f>IF(S6929="YES",R6929,-1E+99)</x:f>
        <x:v>18644.203284398107</x:v>
      </x:c>
    </x:row>
    <x:row r="6930">
      <x:c r="A6930" s="139"/>
      <x:c r="B6930" s="139"/>
      <x:c r="C6930" s="139"/>
      <x:c r="D6930" s="139"/>
      <x:c r="E6930" s="139"/>
      <x:c r="F6930" s="139"/>
      <x:c r="G6930" s="139"/>
      <x:c r="H6930" s="139"/>
      <x:c r="I6930" s="266" t="n">
        <x:f>INT((ROW()-ROW($I$46))/((CARROT_CAP+1)*(MESCLUN_CAP+1)))</x:f>
        <x:v>10</x:v>
      </x:c>
      <x:c r="J6930" s="266" t="n">
        <x:f>MOD(INT((ROW()-ROW($I$46))/(MESCLUN_CAP+1)),CARROT_CAP+1)</x:f>
        <x:v>12</x:v>
      </x:c>
      <x:c r="K6930" s="266" t="n">
        <x:f>MOD(ROW()-ROW($I$46),MESCLUN_CAP+1)</x:f>
        <x:v>2</x:v>
      </x:c>
      <x:c r="L6930" s="266" t="n">
        <x:f>SUM(I6930:K6930)</x:f>
        <x:v>24</x:v>
      </x:c>
      <x:c r="M6930" s="267" t="n">
        <x:f>I6930*TOMATO_HOURS*WEEKS*(1+TOMATO_DIM)^I6930+J6930*CARROT_HOURS*WEEKS*(1+CARROT_DIM)^J6930+K6930*MESCLUN_HOURS*WEEKS*(1+MESCLUN_DIM)^K6930</x:f>
        <x:v>2910.792253318669</x:v>
      </x:c>
      <x:c r="N6930" s="267" t="n">
        <x:f>MAX(M6930-FARMER_HOURS,0)/TEMP_HOURS_PER_WORKER</x:f>
        <x:v>1.5213835092490755</x:v>
      </x:c>
      <x:c r="O6930" s="268" t="n">
        <x:f>I6930*TOMATO_PRICE+J6930*CARROT_PRICE+K6930*MESCLUN_PRICE</x:f>
        <x:v>118528</x:v>
      </x:c>
      <x:c r="P6930" s="268" t="n">
        <x:f>I6930*TOMATO_FERTILIZER+J6930*CARROT_FERTILIZER+K6930*MESCLUN_FERTILIZER</x:f>
        <x:v>15840</x:v>
      </x:c>
      <x:c r="Q6930" s="268" t="n">
        <x:f>MIN(M6930,FARMER_HOURS)*FARMER_RATE+MAX(M6930-FARMER_HOURS,0)*TEMP_RATE</x:f>
        <x:v>63034.587731226886</x:v>
      </x:c>
      <x:c r="R6930" s="268" t="n">
        <x:f>O6930-P6930-Q6930-FIXED_COST</x:f>
        <x:v>19653.412268773114</x:v>
      </x:c>
      <x:c r="S6930" s="139" t="str">
        <x:f>IF(AND(L6930&lt;=TOTAL_BED_CAP,N6930&lt;=TEMP_WORKER_CAP),"YES","NO")</x:f>
        <x:v>YES</x:v>
      </x:c>
      <x:c r="T6930" s="139" t="n">
        <x:f>IF(S6930="YES",R6930,-1E+99)</x:f>
        <x:v>19653.412268773114</x:v>
      </x:c>
    </x:row>
    <x:row r="6931">
      <x:c r="A6931" s="139"/>
      <x:c r="B6931" s="139"/>
      <x:c r="C6931" s="139"/>
      <x:c r="D6931" s="139"/>
      <x:c r="E6931" s="139"/>
      <x:c r="F6931" s="139"/>
      <x:c r="G6931" s="139"/>
      <x:c r="H6931" s="139"/>
      <x:c r="I6931" s="266" t="n">
        <x:f>INT((ROW()-ROW($I$46))/((CARROT_CAP+1)*(MESCLUN_CAP+1)))</x:f>
        <x:v>10</x:v>
      </x:c>
      <x:c r="J6931" s="266" t="n">
        <x:f>MOD(INT((ROW()-ROW($I$46))/(MESCLUN_CAP+1)),CARROT_CAP+1)</x:f>
        <x:v>12</x:v>
      </x:c>
      <x:c r="K6931" s="266" t="n">
        <x:f>MOD(ROW()-ROW($I$46),MESCLUN_CAP+1)</x:f>
        <x:v>3</x:v>
      </x:c>
      <x:c r="L6931" s="266" t="n">
        <x:f>SUM(I6931:K6931)</x:f>
        <x:v>25</x:v>
      </x:c>
      <x:c r="M6931" s="267" t="n">
        <x:f>I6931*TOMATO_HOURS*WEEKS*(1+TOMATO_DIM)^I6931+J6931*CARROT_HOURS*WEEKS*(1+CARROT_DIM)^J6931+K6931*MESCLUN_HOURS*WEEKS*(1+MESCLUN_DIM)^K6931</x:f>
        <x:v>2958.6542357405438</x:v>
      </x:c>
      <x:c r="N6931" s="267" t="n">
        <x:f>MAX(M6931-FARMER_HOURS,0)/TEMP_HOURS_PER_WORKER</x:f>
        <x:v>1.5546209970420444</x:v>
      </x:c>
      <x:c r="O6931" s="268" t="n">
        <x:f>I6931*TOMATO_PRICE+J6931*CARROT_PRICE+K6931*MESCLUN_PRICE</x:f>
        <x:v>121228</x:v>
      </x:c>
      <x:c r="P6931" s="268" t="n">
        <x:f>I6931*TOMATO_FERTILIZER+J6931*CARROT_FERTILIZER+K6931*MESCLUN_FERTILIZER</x:f>
        <x:v>16720</x:v>
      </x:c>
      <x:c r="Q6931" s="268" t="n">
        <x:f>MIN(M6931,FARMER_HOURS)*FARMER_RATE+MAX(M6931-FARMER_HOURS,0)*TEMP_RATE</x:f>
        <x:v>63865.524926051105</x:v>
      </x:c>
      <x:c r="R6931" s="268" t="n">
        <x:f>O6931-P6931-Q6931-FIXED_COST</x:f>
        <x:v>20642.475073948895</x:v>
      </x:c>
      <x:c r="S6931" s="139" t="str">
        <x:f>IF(AND(L6931&lt;=TOTAL_BED_CAP,N6931&lt;=TEMP_WORKER_CAP),"YES","NO")</x:f>
        <x:v>YES</x:v>
      </x:c>
      <x:c r="T6931" s="139" t="n">
        <x:f>IF(S6931="YES",R6931,-1E+99)</x:f>
        <x:v>20642.475073948895</x:v>
      </x:c>
    </x:row>
    <x:row r="6932">
      <x:c r="A6932" s="139"/>
      <x:c r="B6932" s="139"/>
      <x:c r="C6932" s="139"/>
      <x:c r="D6932" s="139"/>
      <x:c r="E6932" s="139"/>
      <x:c r="F6932" s="139"/>
      <x:c r="G6932" s="139"/>
      <x:c r="H6932" s="139"/>
      <x:c r="I6932" s="266" t="n">
        <x:f>INT((ROW()-ROW($I$46))/((CARROT_CAP+1)*(MESCLUN_CAP+1)))</x:f>
        <x:v>10</x:v>
      </x:c>
      <x:c r="J6932" s="266" t="n">
        <x:f>MOD(INT((ROW()-ROW($I$46))/(MESCLUN_CAP+1)),CARROT_CAP+1)</x:f>
        <x:v>12</x:v>
      </x:c>
      <x:c r="K6932" s="266" t="n">
        <x:f>MOD(ROW()-ROW($I$46),MESCLUN_CAP+1)</x:f>
        <x:v>4</x:v>
      </x:c>
      <x:c r="L6932" s="266" t="n">
        <x:f>SUM(I6932:K6932)</x:f>
        <x:v>26</x:v>
      </x:c>
      <x:c r="M6932" s="267" t="n">
        <x:f>I6932*TOMATO_HOURS*WEEKS*(1+TOMATO_DIM)^I6932+J6932*CARROT_HOURS*WEEKS*(1+CARROT_DIM)^J6932+K6932*MESCLUN_HOURS*WEEKS*(1+MESCLUN_DIM)^K6932</x:f>
        <x:v>3007.6983514632</x:v>
      </x:c>
      <x:c r="N6932" s="267" t="n">
        <x:f>MAX(M6932-FARMER_HOURS,0)/TEMP_HOURS_PER_WORKER</x:f>
        <x:v>1.5886794107383335</x:v>
      </x:c>
      <x:c r="O6932" s="268" t="n">
        <x:f>I6932*TOMATO_PRICE+J6932*CARROT_PRICE+K6932*MESCLUN_PRICE</x:f>
        <x:v>123928</x:v>
      </x:c>
      <x:c r="P6932" s="268" t="n">
        <x:f>I6932*TOMATO_FERTILIZER+J6932*CARROT_FERTILIZER+K6932*MESCLUN_FERTILIZER</x:f>
        <x:v>17600</x:v>
      </x:c>
      <x:c r="Q6932" s="268" t="n">
        <x:f>MIN(M6932,FARMER_HOURS)*FARMER_RATE+MAX(M6932-FARMER_HOURS,0)*TEMP_RATE</x:f>
        <x:v>64716.98526845834</x:v>
      </x:c>
      <x:c r="R6932" s="268" t="n">
        <x:f>O6932-P6932-Q6932-FIXED_COST</x:f>
        <x:v>21611.01473154166</x:v>
      </x:c>
      <x:c r="S6932" s="139" t="str">
        <x:f>IF(AND(L6932&lt;=TOTAL_BED_CAP,N6932&lt;=TEMP_WORKER_CAP),"YES","NO")</x:f>
        <x:v>YES</x:v>
      </x:c>
      <x:c r="T6932" s="139" t="n">
        <x:f>IF(S6932="YES",R6932,-1E+99)</x:f>
        <x:v>21611.01473154166</x:v>
      </x:c>
    </x:row>
    <x:row r="6933">
      <x:c r="A6933" s="139"/>
      <x:c r="B6933" s="139"/>
      <x:c r="C6933" s="139"/>
      <x:c r="D6933" s="139"/>
      <x:c r="E6933" s="139"/>
      <x:c r="F6933" s="139"/>
      <x:c r="G6933" s="139"/>
      <x:c r="H6933" s="139"/>
      <x:c r="I6933" s="266" t="n">
        <x:f>INT((ROW()-ROW($I$46))/((CARROT_CAP+1)*(MESCLUN_CAP+1)))</x:f>
        <x:v>10</x:v>
      </x:c>
      <x:c r="J6933" s="266" t="n">
        <x:f>MOD(INT((ROW()-ROW($I$46))/(MESCLUN_CAP+1)),CARROT_CAP+1)</x:f>
        <x:v>12</x:v>
      </x:c>
      <x:c r="K6933" s="266" t="n">
        <x:f>MOD(ROW()-ROW($I$46),MESCLUN_CAP+1)</x:f>
        <x:v>5</x:v>
      </x:c>
      <x:c r="L6933" s="266" t="n">
        <x:f>SUM(I6933:K6933)</x:f>
        <x:v>27</x:v>
      </x:c>
      <x:c r="M6933" s="267" t="n">
        <x:f>I6933*TOMATO_HOURS*WEEKS*(1+TOMATO_DIM)^I6933+J6933*CARROT_HOURS*WEEKS*(1+CARROT_DIM)^J6933+K6933*MESCLUN_HOURS*WEEKS*(1+MESCLUN_DIM)^K6933</x:f>
        <x:v>3057.9466753844035</x:v>
      </x:c>
      <x:c r="N6933" s="267" t="n">
        <x:f>MAX(M6933-FARMER_HOURS,0)/TEMP_HOURS_PER_WORKER</x:f>
        <x:v>1.623574080128058</x:v>
      </x:c>
      <x:c r="O6933" s="268" t="n">
        <x:f>I6933*TOMATO_PRICE+J6933*CARROT_PRICE+K6933*MESCLUN_PRICE</x:f>
        <x:v>126628</x:v>
      </x:c>
      <x:c r="P6933" s="268" t="n">
        <x:f>I6933*TOMATO_FERTILIZER+J6933*CARROT_FERTILIZER+K6933*MESCLUN_FERTILIZER</x:f>
        <x:v>18480</x:v>
      </x:c>
      <x:c r="Q6933" s="268" t="n">
        <x:f>MIN(M6933,FARMER_HOURS)*FARMER_RATE+MAX(M6933-FARMER_HOURS,0)*TEMP_RATE</x:f>
        <x:v>65589.35200320145</x:v>
      </x:c>
      <x:c r="R6933" s="268" t="n">
        <x:f>O6933-P6933-Q6933-FIXED_COST</x:f>
        <x:v>22558.64799679855</x:v>
      </x:c>
      <x:c r="S6933" s="139" t="str">
        <x:f>IF(AND(L6933&lt;=TOTAL_BED_CAP,N6933&lt;=TEMP_WORKER_CAP),"YES","NO")</x:f>
        <x:v>YES</x:v>
      </x:c>
      <x:c r="T6933" s="139" t="n">
        <x:f>IF(S6933="YES",R6933,-1E+99)</x:f>
        <x:v>22558.64799679855</x:v>
      </x:c>
    </x:row>
    <x:row r="6934">
      <x:c r="A6934" s="139"/>
      <x:c r="B6934" s="139"/>
      <x:c r="C6934" s="139"/>
      <x:c r="D6934" s="139"/>
      <x:c r="E6934" s="139"/>
      <x:c r="F6934" s="139"/>
      <x:c r="G6934" s="139"/>
      <x:c r="H6934" s="139"/>
      <x:c r="I6934" s="266" t="n">
        <x:f>INT((ROW()-ROW($I$46))/((CARROT_CAP+1)*(MESCLUN_CAP+1)))</x:f>
        <x:v>10</x:v>
      </x:c>
      <x:c r="J6934" s="266" t="n">
        <x:f>MOD(INT((ROW()-ROW($I$46))/(MESCLUN_CAP+1)),CARROT_CAP+1)</x:f>
        <x:v>12</x:v>
      </x:c>
      <x:c r="K6934" s="266" t="n">
        <x:f>MOD(ROW()-ROW($I$46),MESCLUN_CAP+1)</x:f>
        <x:v>6</x:v>
      </x:c>
      <x:c r="L6934" s="266" t="n">
        <x:f>SUM(I6934:K6934)</x:f>
        <x:v>28</x:v>
      </x:c>
      <x:c r="M6934" s="267" t="n">
        <x:f>I6934*TOMATO_HOURS*WEEKS*(1+TOMATO_DIM)^I6934+J6934*CARROT_HOURS*WEEKS*(1+CARROT_DIM)^J6934+K6934*MESCLUN_HOURS*WEEKS*(1+MESCLUN_DIM)^K6934</x:f>
        <x:v>3109.4216495660366</x:v>
      </x:c>
      <x:c r="N6934" s="267" t="n">
        <x:f>MAX(M6934-FARMER_HOURS,0)/TEMP_HOURS_PER_WORKER</x:f>
        <x:v>1.6593205899764143</x:v>
      </x:c>
      <x:c r="O6934" s="268" t="n">
        <x:f>I6934*TOMATO_PRICE+J6934*CARROT_PRICE+K6934*MESCLUN_PRICE</x:f>
        <x:v>129328</x:v>
      </x:c>
      <x:c r="P6934" s="268" t="n">
        <x:f>I6934*TOMATO_FERTILIZER+J6934*CARROT_FERTILIZER+K6934*MESCLUN_FERTILIZER</x:f>
        <x:v>19360</x:v>
      </x:c>
      <x:c r="Q6934" s="268" t="n">
        <x:f>MIN(M6934,FARMER_HOURS)*FARMER_RATE+MAX(M6934-FARMER_HOURS,0)*TEMP_RATE</x:f>
        <x:v>66483.01474941036</x:v>
      </x:c>
      <x:c r="R6934" s="268" t="n">
        <x:f>O6934-P6934-Q6934-FIXED_COST</x:f>
        <x:v>23484.98525058964</x:v>
      </x:c>
      <x:c r="S6934" s="139" t="str">
        <x:f>IF(AND(L6934&lt;=TOTAL_BED_CAP,N6934&lt;=TEMP_WORKER_CAP),"YES","NO")</x:f>
        <x:v>YES</x:v>
      </x:c>
      <x:c r="T6934" s="139" t="n">
        <x:f>IF(S6934="YES",R6934,-1E+99)</x:f>
        <x:v>23484.98525058964</x:v>
      </x:c>
    </x:row>
    <x:row r="6935">
      <x:c r="A6935" s="139"/>
      <x:c r="B6935" s="139"/>
      <x:c r="C6935" s="139"/>
      <x:c r="D6935" s="139"/>
      <x:c r="E6935" s="139"/>
      <x:c r="F6935" s="139"/>
      <x:c r="G6935" s="139"/>
      <x:c r="H6935" s="139"/>
      <x:c r="I6935" s="266" t="n">
        <x:f>INT((ROW()-ROW($I$46))/((CARROT_CAP+1)*(MESCLUN_CAP+1)))</x:f>
        <x:v>10</x:v>
      </x:c>
      <x:c r="J6935" s="266" t="n">
        <x:f>MOD(INT((ROW()-ROW($I$46))/(MESCLUN_CAP+1)),CARROT_CAP+1)</x:f>
        <x:v>12</x:v>
      </x:c>
      <x:c r="K6935" s="266" t="n">
        <x:f>MOD(ROW()-ROW($I$46),MESCLUN_CAP+1)</x:f>
        <x:v>7</x:v>
      </x:c>
      <x:c r="L6935" s="266" t="n">
        <x:f>SUM(I6935:K6935)</x:f>
        <x:v>29</x:v>
      </x:c>
      <x:c r="M6935" s="267" t="n">
        <x:f>I6935*TOMATO_HOURS*WEEKS*(1+TOMATO_DIM)^I6935+J6935*CARROT_HOURS*WEEKS*(1+CARROT_DIM)^J6935+K6935*MESCLUN_HOURS*WEEKS*(1+MESCLUN_DIM)^K6935</x:f>
        <x:v>3162.146088963997</x:v>
      </x:c>
      <x:c r="N6935" s="267" t="n">
        <x:f>MAX(M6935-FARMER_HOURS,0)/TEMP_HOURS_PER_WORKER</x:f>
        <x:v>1.6959347840027756</x:v>
      </x:c>
      <x:c r="O6935" s="268" t="n">
        <x:f>I6935*TOMATO_PRICE+J6935*CARROT_PRICE+K6935*MESCLUN_PRICE</x:f>
        <x:v>132028</x:v>
      </x:c>
      <x:c r="P6935" s="268" t="n">
        <x:f>I6935*TOMATO_FERTILIZER+J6935*CARROT_FERTILIZER+K6935*MESCLUN_FERTILIZER</x:f>
        <x:v>20240</x:v>
      </x:c>
      <x:c r="Q6935" s="268" t="n">
        <x:f>MIN(M6935,FARMER_HOURS)*FARMER_RATE+MAX(M6935-FARMER_HOURS,0)*TEMP_RATE</x:f>
        <x:v>67398.36960006939</x:v>
      </x:c>
      <x:c r="R6935" s="268" t="n">
        <x:f>O6935-P6935-Q6935-FIXED_COST</x:f>
        <x:v>24389.63039993061</x:v>
      </x:c>
      <x:c r="S6935" s="139" t="str">
        <x:f>IF(AND(L6935&lt;=TOTAL_BED_CAP,N6935&lt;=TEMP_WORKER_CAP),"YES","NO")</x:f>
        <x:v>YES</x:v>
      </x:c>
      <x:c r="T6935" s="139" t="n">
        <x:f>IF(S6935="YES",R6935,-1E+99)</x:f>
        <x:v>24389.63039993061</x:v>
      </x:c>
    </x:row>
    <x:row r="6936">
      <x:c r="A6936" s="139"/>
      <x:c r="B6936" s="139"/>
      <x:c r="C6936" s="139"/>
      <x:c r="D6936" s="139"/>
      <x:c r="E6936" s="139"/>
      <x:c r="F6936" s="139"/>
      <x:c r="G6936" s="139"/>
      <x:c r="H6936" s="139"/>
      <x:c r="I6936" s="266" t="n">
        <x:f>INT((ROW()-ROW($I$46))/((CARROT_CAP+1)*(MESCLUN_CAP+1)))</x:f>
        <x:v>10</x:v>
      </x:c>
      <x:c r="J6936" s="266" t="n">
        <x:f>MOD(INT((ROW()-ROW($I$46))/(MESCLUN_CAP+1)),CARROT_CAP+1)</x:f>
        <x:v>12</x:v>
      </x:c>
      <x:c r="K6936" s="266" t="n">
        <x:f>MOD(ROW()-ROW($I$46),MESCLUN_CAP+1)</x:f>
        <x:v>8</x:v>
      </x:c>
      <x:c r="L6936" s="266" t="n">
        <x:f>SUM(I6936:K6936)</x:f>
        <x:v>30</x:v>
      </x:c>
      <x:c r="M6936" s="267" t="n">
        <x:f>I6936*TOMATO_HOURS*WEEKS*(1+TOMATO_DIM)^I6936+J6936*CARROT_HOURS*WEEKS*(1+CARROT_DIM)^J6936+K6936*MESCLUN_HOURS*WEEKS*(1+MESCLUN_DIM)^K6936</x:f>
        <x:v>3216.143187243977</x:v>
      </x:c>
      <x:c r="N6936" s="267" t="n">
        <x:f>MAX(M6936-FARMER_HOURS,0)/TEMP_HOURS_PER_WORKER</x:f>
        <x:v>1.7334327689194284</x:v>
      </x:c>
      <x:c r="O6936" s="268" t="n">
        <x:f>I6936*TOMATO_PRICE+J6936*CARROT_PRICE+K6936*MESCLUN_PRICE</x:f>
        <x:v>134728</x:v>
      </x:c>
      <x:c r="P6936" s="268" t="n">
        <x:f>I6936*TOMATO_FERTILIZER+J6936*CARROT_FERTILIZER+K6936*MESCLUN_FERTILIZER</x:f>
        <x:v>21120</x:v>
      </x:c>
      <x:c r="Q6936" s="268" t="n">
        <x:f>MIN(M6936,FARMER_HOURS)*FARMER_RATE+MAX(M6936-FARMER_HOURS,0)*TEMP_RATE</x:f>
        <x:v>68335.81922298571</x:v>
      </x:c>
      <x:c r="R6936" s="268" t="n">
        <x:f>O6936-P6936-Q6936-FIXED_COST</x:f>
        <x:v>25272.18077701429</x:v>
      </x:c>
      <x:c r="S6936" s="139" t="str">
        <x:f>IF(AND(L6936&lt;=TOTAL_BED_CAP,N6936&lt;=TEMP_WORKER_CAP),"YES","NO")</x:f>
        <x:v>YES</x:v>
      </x:c>
      <x:c r="T6936" s="139" t="n">
        <x:f>IF(S6936="YES",R6936,-1E+99)</x:f>
        <x:v>25272.18077701429</x:v>
      </x:c>
    </x:row>
    <x:row r="6937">
      <x:c r="A6937" s="139"/>
      <x:c r="B6937" s="139"/>
      <x:c r="C6937" s="139"/>
      <x:c r="D6937" s="139"/>
      <x:c r="E6937" s="139"/>
      <x:c r="F6937" s="139"/>
      <x:c r="G6937" s="139"/>
      <x:c r="H6937" s="139"/>
      <x:c r="I6937" s="266" t="n">
        <x:f>INT((ROW()-ROW($I$46))/((CARROT_CAP+1)*(MESCLUN_CAP+1)))</x:f>
        <x:v>10</x:v>
      </x:c>
      <x:c r="J6937" s="266" t="n">
        <x:f>MOD(INT((ROW()-ROW($I$46))/(MESCLUN_CAP+1)),CARROT_CAP+1)</x:f>
        <x:v>12</x:v>
      </x:c>
      <x:c r="K6937" s="266" t="n">
        <x:f>MOD(ROW()-ROW($I$46),MESCLUN_CAP+1)</x:f>
        <x:v>9</x:v>
      </x:c>
      <x:c r="L6937" s="266" t="n">
        <x:f>SUM(I6937:K6937)</x:f>
        <x:v>31</x:v>
      </x:c>
      <x:c r="M6937" s="267" t="n">
        <x:f>I6937*TOMATO_HOURS*WEEKS*(1+TOMATO_DIM)^I6937+J6937*CARROT_HOURS*WEEKS*(1+CARROT_DIM)^J6937+K6937*MESCLUN_HOURS*WEEKS*(1+MESCLUN_DIM)^K6937</x:f>
        <x:v>3271.4365226843715</x:v>
      </x:c>
      <x:c r="N6937" s="267" t="n">
        <x:f>MAX(M6937-FARMER_HOURS,0)/TEMP_HOURS_PER_WORKER</x:f>
        <x:v>1.7718309185308136</x:v>
      </x:c>
      <x:c r="O6937" s="268" t="n">
        <x:f>I6937*TOMATO_PRICE+J6937*CARROT_PRICE+K6937*MESCLUN_PRICE</x:f>
        <x:v>137428</x:v>
      </x:c>
      <x:c r="P6937" s="268" t="n">
        <x:f>I6937*TOMATO_FERTILIZER+J6937*CARROT_FERTILIZER+K6937*MESCLUN_FERTILIZER</x:f>
        <x:v>22000</x:v>
      </x:c>
      <x:c r="Q6937" s="268" t="n">
        <x:f>MIN(M6937,FARMER_HOURS)*FARMER_RATE+MAX(M6937-FARMER_HOURS,0)*TEMP_RATE</x:f>
        <x:v>69295.77296327034</x:v>
      </x:c>
      <x:c r="R6937" s="268" t="n">
        <x:f>O6937-P6937-Q6937-FIXED_COST</x:f>
        <x:v>26132.22703672966</x:v>
      </x:c>
      <x:c r="S6937" s="139" t="str">
        <x:f>IF(AND(L6937&lt;=TOTAL_BED_CAP,N6937&lt;=TEMP_WORKER_CAP),"YES","NO")</x:f>
        <x:v>YES</x:v>
      </x:c>
      <x:c r="T6937" s="139" t="n">
        <x:f>IF(S6937="YES",R6937,-1E+99)</x:f>
        <x:v>26132.22703672966</x:v>
      </x:c>
    </x:row>
    <x:row r="6938">
      <x:c r="A6938" s="139"/>
      <x:c r="B6938" s="139"/>
      <x:c r="C6938" s="139"/>
      <x:c r="D6938" s="139"/>
      <x:c r="E6938" s="139"/>
      <x:c r="F6938" s="139"/>
      <x:c r="G6938" s="139"/>
      <x:c r="H6938" s="139"/>
      <x:c r="I6938" s="266" t="n">
        <x:f>INT((ROW()-ROW($I$46))/((CARROT_CAP+1)*(MESCLUN_CAP+1)))</x:f>
        <x:v>10</x:v>
      </x:c>
      <x:c r="J6938" s="266" t="n">
        <x:f>MOD(INT((ROW()-ROW($I$46))/(MESCLUN_CAP+1)),CARROT_CAP+1)</x:f>
        <x:v>12</x:v>
      </x:c>
      <x:c r="K6938" s="266" t="n">
        <x:f>MOD(ROW()-ROW($I$46),MESCLUN_CAP+1)</x:f>
        <x:v>10</x:v>
      </x:c>
      <x:c r="L6938" s="266" t="n">
        <x:f>SUM(I6938:K6938)</x:f>
        <x:v>32</x:v>
      </x:c>
      <x:c r="M6938" s="267" t="n">
        <x:f>I6938*TOMATO_HOURS*WEEKS*(1+TOMATO_DIM)^I6938+J6938*CARROT_HOURS*WEEKS*(1+CARROT_DIM)^J6938+K6938*MESCLUN_HOURS*WEEKS*(1+MESCLUN_DIM)^K6938</x:f>
        <x:v>3328.0500641675844</x:v>
      </x:c>
      <x:c r="N6938" s="267" t="n">
        <x:f>MAX(M6938-FARMER_HOURS,0)/TEMP_HOURS_PER_WORKER</x:f>
        <x:v>1.8111458778941558</x:v>
      </x:c>
      <x:c r="O6938" s="268" t="n">
        <x:f>I6938*TOMATO_PRICE+J6938*CARROT_PRICE+K6938*MESCLUN_PRICE</x:f>
        <x:v>140128</x:v>
      </x:c>
      <x:c r="P6938" s="268" t="n">
        <x:f>I6938*TOMATO_FERTILIZER+J6938*CARROT_FERTILIZER+K6938*MESCLUN_FERTILIZER</x:f>
        <x:v>22880</x:v>
      </x:c>
      <x:c r="Q6938" s="268" t="n">
        <x:f>MIN(M6938,FARMER_HOURS)*FARMER_RATE+MAX(M6938-FARMER_HOURS,0)*TEMP_RATE</x:f>
        <x:v>70278.6469473539</x:v>
      </x:c>
      <x:c r="R6938" s="268" t="n">
        <x:f>O6938-P6938-Q6938-FIXED_COST</x:f>
        <x:v>26969.353052646096</x:v>
      </x:c>
      <x:c r="S6938" s="139" t="str">
        <x:f>IF(AND(L6938&lt;=TOTAL_BED_CAP,N6938&lt;=TEMP_WORKER_CAP),"YES","NO")</x:f>
        <x:v>YES</x:v>
      </x:c>
      <x:c r="T6938" s="139" t="n">
        <x:f>IF(S6938="YES",R6938,-1E+99)</x:f>
        <x:v>26969.353052646096</x:v>
      </x:c>
    </x:row>
    <x:row r="6939">
      <x:c r="A6939" s="139"/>
      <x:c r="B6939" s="139"/>
      <x:c r="C6939" s="139"/>
      <x:c r="D6939" s="139"/>
      <x:c r="E6939" s="139"/>
      <x:c r="F6939" s="139"/>
      <x:c r="G6939" s="139"/>
      <x:c r="H6939" s="139"/>
      <x:c r="I6939" s="266" t="n">
        <x:f>INT((ROW()-ROW($I$46))/((CARROT_CAP+1)*(MESCLUN_CAP+1)))</x:f>
        <x:v>10</x:v>
      </x:c>
      <x:c r="J6939" s="266" t="n">
        <x:f>MOD(INT((ROW()-ROW($I$46))/(MESCLUN_CAP+1)),CARROT_CAP+1)</x:f>
        <x:v>12</x:v>
      </x:c>
      <x:c r="K6939" s="266" t="n">
        <x:f>MOD(ROW()-ROW($I$46),MESCLUN_CAP+1)</x:f>
        <x:v>11</x:v>
      </x:c>
      <x:c r="L6939" s="266" t="n">
        <x:f>SUM(I6939:K6939)</x:f>
        <x:v>33</x:v>
      </x:c>
      <x:c r="M6939" s="267" t="n">
        <x:f>I6939*TOMATO_HOURS*WEEKS*(1+TOMATO_DIM)^I6939+J6939*CARROT_HOURS*WEEKS*(1+CARROT_DIM)^J6939+K6939*MESCLUN_HOURS*WEEKS*(1+MESCLUN_DIM)^K6939</x:f>
        <x:v>3386.008177261024</x:v>
      </x:c>
      <x:c r="N6939" s="267" t="n">
        <x:f>MAX(M6939-FARMER_HOURS,0)/TEMP_HOURS_PER_WORKER</x:f>
        <x:v>1.8513945675423775</x:v>
      </x:c>
      <x:c r="O6939" s="268" t="n">
        <x:f>I6939*TOMATO_PRICE+J6939*CARROT_PRICE+K6939*MESCLUN_PRICE</x:f>
        <x:v>142828</x:v>
      </x:c>
      <x:c r="P6939" s="268" t="n">
        <x:f>I6939*TOMATO_FERTILIZER+J6939*CARROT_FERTILIZER+K6939*MESCLUN_FERTILIZER</x:f>
        <x:v>23760</x:v>
      </x:c>
      <x:c r="Q6939" s="268" t="n">
        <x:f>MIN(M6939,FARMER_HOURS)*FARMER_RATE+MAX(M6939-FARMER_HOURS,0)*TEMP_RATE</x:f>
        <x:v>71284.86418855944</x:v>
      </x:c>
      <x:c r="R6939" s="268" t="n">
        <x:f>O6939-P6939-Q6939-FIXED_COST</x:f>
        <x:v>27783.13581144056</x:v>
      </x:c>
      <x:c r="S6939" s="139" t="str">
        <x:f>IF(AND(L6939&lt;=TOTAL_BED_CAP,N6939&lt;=TEMP_WORKER_CAP),"YES","NO")</x:f>
        <x:v>YES</x:v>
      </x:c>
      <x:c r="T6939" s="139" t="n">
        <x:f>IF(S6939="YES",R6939,-1E+99)</x:f>
        <x:v>27783.13581144056</x:v>
      </x:c>
    </x:row>
    <x:row r="6940">
      <x:c r="A6940" s="139"/>
      <x:c r="B6940" s="139"/>
      <x:c r="C6940" s="139"/>
      <x:c r="D6940" s="139"/>
      <x:c r="E6940" s="139"/>
      <x:c r="F6940" s="139"/>
      <x:c r="G6940" s="139"/>
      <x:c r="H6940" s="139"/>
      <x:c r="I6940" s="266" t="n">
        <x:f>INT((ROW()-ROW($I$46))/((CARROT_CAP+1)*(MESCLUN_CAP+1)))</x:f>
        <x:v>10</x:v>
      </x:c>
      <x:c r="J6940" s="266" t="n">
        <x:f>MOD(INT((ROW()-ROW($I$46))/(MESCLUN_CAP+1)),CARROT_CAP+1)</x:f>
        <x:v>12</x:v>
      </x:c>
      <x:c r="K6940" s="266" t="n">
        <x:f>MOD(ROW()-ROW($I$46),MESCLUN_CAP+1)</x:f>
        <x:v>12</x:v>
      </x:c>
      <x:c r="L6940" s="266" t="n">
        <x:f>SUM(I6940:K6940)</x:f>
        <x:v>34</x:v>
      </x:c>
      <x:c r="M6940" s="267" t="n">
        <x:f>I6940*TOMATO_HOURS*WEEKS*(1+TOMATO_DIM)^I6940+J6940*CARROT_HOURS*WEEKS*(1+CARROT_DIM)^J6940+K6940*MESCLUN_HOURS*WEEKS*(1+MESCLUN_DIM)^K6940</x:f>
        <x:v>3445.335630389088</x:v>
      </x:c>
      <x:c r="N6940" s="267" t="n">
        <x:f>MAX(M6940-FARMER_HOURS,0)/TEMP_HOURS_PER_WORKER</x:f>
        <x:v>1.8925941877702</x:v>
      </x:c>
      <x:c r="O6940" s="268" t="n">
        <x:f>I6940*TOMATO_PRICE+J6940*CARROT_PRICE+K6940*MESCLUN_PRICE</x:f>
        <x:v>145528</x:v>
      </x:c>
      <x:c r="P6940" s="268" t="n">
        <x:f>I6940*TOMATO_FERTILIZER+J6940*CARROT_FERTILIZER+K6940*MESCLUN_FERTILIZER</x:f>
        <x:v>24640</x:v>
      </x:c>
      <x:c r="Q6940" s="268" t="n">
        <x:f>MIN(M6940,FARMER_HOURS)*FARMER_RATE+MAX(M6940-FARMER_HOURS,0)*TEMP_RATE</x:f>
        <x:v>72314.85469425499</x:v>
      </x:c>
      <x:c r="R6940" s="268" t="n">
        <x:f>O6940-P6940-Q6940-FIXED_COST</x:f>
        <x:v>28573.145305745013</x:v>
      </x:c>
      <x:c r="S6940" s="139" t="str">
        <x:f>IF(AND(L6940&lt;=TOTAL_BED_CAP,N6940&lt;=TEMP_WORKER_CAP),"YES","NO")</x:f>
        <x:v>YES</x:v>
      </x:c>
      <x:c r="T6940" s="139" t="n">
        <x:f>IF(S6940="YES",R6940,-1E+99)</x:f>
        <x:v>28573.145305745013</x:v>
      </x:c>
    </x:row>
    <x:row r="6941">
      <x:c r="A6941" s="139"/>
      <x:c r="B6941" s="139"/>
      <x:c r="C6941" s="139"/>
      <x:c r="D6941" s="139"/>
      <x:c r="E6941" s="139"/>
      <x:c r="F6941" s="139"/>
      <x:c r="G6941" s="139"/>
      <x:c r="H6941" s="139"/>
      <x:c r="I6941" s="266" t="n">
        <x:f>INT((ROW()-ROW($I$46))/((CARROT_CAP+1)*(MESCLUN_CAP+1)))</x:f>
        <x:v>10</x:v>
      </x:c>
      <x:c r="J6941" s="266" t="n">
        <x:f>MOD(INT((ROW()-ROW($I$46))/(MESCLUN_CAP+1)),CARROT_CAP+1)</x:f>
        <x:v>12</x:v>
      </x:c>
      <x:c r="K6941" s="266" t="n">
        <x:f>MOD(ROW()-ROW($I$46),MESCLUN_CAP+1)</x:f>
        <x:v>13</x:v>
      </x:c>
      <x:c r="L6941" s="266" t="n">
        <x:f>SUM(I6941:K6941)</x:f>
        <x:v>35</x:v>
      </x:c>
      <x:c r="M6941" s="267" t="n">
        <x:f>I6941*TOMATO_HOURS*WEEKS*(1+TOMATO_DIM)^I6941+J6941*CARROT_HOURS*WEEKS*(1+CARROT_DIM)^J6941+K6941*MESCLUN_HOURS*WEEKS*(1+MESCLUN_DIM)^K6941</x:f>
        <x:v>3506.0576010974723</x:v>
      </x:c>
      <x:c r="N6941" s="267" t="n">
        <x:f>MAX(M6941-FARMER_HOURS,0)/TEMP_HOURS_PER_WORKER</x:f>
        <x:v>1.9347622229843557</x:v>
      </x:c>
      <x:c r="O6941" s="268" t="n">
        <x:f>I6941*TOMATO_PRICE+J6941*CARROT_PRICE+K6941*MESCLUN_PRICE</x:f>
        <x:v>148228</x:v>
      </x:c>
      <x:c r="P6941" s="268" t="n">
        <x:f>I6941*TOMATO_FERTILIZER+J6941*CARROT_FERTILIZER+K6941*MESCLUN_FERTILIZER</x:f>
        <x:v>25520</x:v>
      </x:c>
      <x:c r="Q6941" s="268" t="n">
        <x:f>MIN(M6941,FARMER_HOURS)*FARMER_RATE+MAX(M6941-FARMER_HOURS,0)*TEMP_RATE</x:f>
        <x:v>73369.0555746089</x:v>
      </x:c>
      <x:c r="R6941" s="268" t="n">
        <x:f>O6941-P6941-Q6941-FIXED_COST</x:f>
        <x:v>29338.944425391106</x:v>
      </x:c>
      <x:c r="S6941" s="139" t="str">
        <x:f>IF(AND(L6941&lt;=TOTAL_BED_CAP,N6941&lt;=TEMP_WORKER_CAP),"YES","NO")</x:f>
        <x:v>YES</x:v>
      </x:c>
      <x:c r="T6941" s="139" t="n">
        <x:f>IF(S6941="YES",R6941,-1E+99)</x:f>
        <x:v>29338.944425391106</x:v>
      </x:c>
    </x:row>
    <x:row r="6942">
      <x:c r="A6942" s="139"/>
      <x:c r="B6942" s="139"/>
      <x:c r="C6942" s="139"/>
      <x:c r="D6942" s="139"/>
      <x:c r="E6942" s="139"/>
      <x:c r="F6942" s="139"/>
      <x:c r="G6942" s="139"/>
      <x:c r="H6942" s="139"/>
      <x:c r="I6942" s="266" t="n">
        <x:f>INT((ROW()-ROW($I$46))/((CARROT_CAP+1)*(MESCLUN_CAP+1)))</x:f>
        <x:v>10</x:v>
      </x:c>
      <x:c r="J6942" s="266" t="n">
        <x:f>MOD(INT((ROW()-ROW($I$46))/(MESCLUN_CAP+1)),CARROT_CAP+1)</x:f>
        <x:v>12</x:v>
      </x:c>
      <x:c r="K6942" s="266" t="n">
        <x:f>MOD(ROW()-ROW($I$46),MESCLUN_CAP+1)</x:f>
        <x:v>14</x:v>
      </x:c>
      <x:c r="L6942" s="266" t="n">
        <x:f>SUM(I6942:K6942)</x:f>
        <x:v>36</x:v>
      </x:c>
      <x:c r="M6942" s="267" t="n">
        <x:f>I6942*TOMATO_HOURS*WEEKS*(1+TOMATO_DIM)^I6942+J6942*CARROT_HOURS*WEEKS*(1+CARROT_DIM)^J6942+K6942*MESCLUN_HOURS*WEEKS*(1+MESCLUN_DIM)^K6942</x:f>
        <x:v>3568.1996824111334</x:v>
      </x:c>
      <x:c r="N6942" s="267" t="n">
        <x:f>MAX(M6942-FARMER_HOURS,0)/TEMP_HOURS_PER_WORKER</x:f>
        <x:v>1.9779164461188425</x:v>
      </x:c>
      <x:c r="O6942" s="268" t="n">
        <x:f>I6942*TOMATO_PRICE+J6942*CARROT_PRICE+K6942*MESCLUN_PRICE</x:f>
        <x:v>150928</x:v>
      </x:c>
      <x:c r="P6942" s="268" t="n">
        <x:f>I6942*TOMATO_FERTILIZER+J6942*CARROT_FERTILIZER+K6942*MESCLUN_FERTILIZER</x:f>
        <x:v>26400</x:v>
      </x:c>
      <x:c r="Q6942" s="268" t="n">
        <x:f>MIN(M6942,FARMER_HOURS)*FARMER_RATE+MAX(M6942-FARMER_HOURS,0)*TEMP_RATE</x:f>
        <x:v>74447.91115297106</x:v>
      </x:c>
      <x:c r="R6942" s="268" t="n">
        <x:f>O6942-P6942-Q6942-FIXED_COST</x:f>
        <x:v>30080.088847028936</x:v>
      </x:c>
      <x:c r="S6942" s="139" t="str">
        <x:f>IF(AND(L6942&lt;=TOTAL_BED_CAP,N6942&lt;=TEMP_WORKER_CAP),"YES","NO")</x:f>
        <x:v>YES</x:v>
      </x:c>
      <x:c r="T6942" s="139" t="n">
        <x:f>IF(S6942="YES",R6942,-1E+99)</x:f>
        <x:v>30080.088847028936</x:v>
      </x:c>
    </x:row>
    <x:row r="6943">
      <x:c r="A6943" s="139"/>
      <x:c r="B6943" s="139"/>
      <x:c r="C6943" s="139"/>
      <x:c r="D6943" s="139"/>
      <x:c r="E6943" s="139"/>
      <x:c r="F6943" s="139"/>
      <x:c r="G6943" s="139"/>
      <x:c r="H6943" s="139"/>
      <x:c r="I6943" s="266" t="n">
        <x:f>INT((ROW()-ROW($I$46))/((CARROT_CAP+1)*(MESCLUN_CAP+1)))</x:f>
        <x:v>10</x:v>
      </x:c>
      <x:c r="J6943" s="266" t="n">
        <x:f>MOD(INT((ROW()-ROW($I$46))/(MESCLUN_CAP+1)),CARROT_CAP+1)</x:f>
        <x:v>12</x:v>
      </x:c>
      <x:c r="K6943" s="266" t="n">
        <x:f>MOD(ROW()-ROW($I$46),MESCLUN_CAP+1)</x:f>
        <x:v>15</x:v>
      </x:c>
      <x:c r="L6943" s="266" t="n">
        <x:f>SUM(I6943:K6943)</x:f>
        <x:v>37</x:v>
      </x:c>
      <x:c r="M6943" s="267" t="n">
        <x:f>I6943*TOMATO_HOURS*WEEKS*(1+TOMATO_DIM)^I6943+J6943*CARROT_HOURS*WEEKS*(1+CARROT_DIM)^J6943+K6943*MESCLUN_HOURS*WEEKS*(1+MESCLUN_DIM)^K6943</x:f>
        <x:v>3631.7878892872795</x:v>
      </x:c>
      <x:c r="N6943" s="267" t="n">
        <x:f>MAX(M6943-FARMER_HOURS,0)/TEMP_HOURS_PER_WORKER</x:f>
        <x:v>2.0220749231161665</x:v>
      </x:c>
      <x:c r="O6943" s="268" t="n">
        <x:f>I6943*TOMATO_PRICE+J6943*CARROT_PRICE+K6943*MESCLUN_PRICE</x:f>
        <x:v>153628</x:v>
      </x:c>
      <x:c r="P6943" s="268" t="n">
        <x:f>I6943*TOMATO_FERTILIZER+J6943*CARROT_FERTILIZER+K6943*MESCLUN_FERTILIZER</x:f>
        <x:v>27280</x:v>
      </x:c>
      <x:c r="Q6943" s="268" t="n">
        <x:f>MIN(M6943,FARMER_HOURS)*FARMER_RATE+MAX(M6943-FARMER_HOURS,0)*TEMP_RATE</x:f>
        <x:v>75551.87307790417</x:v>
      </x:c>
      <x:c r="R6943" s="268" t="n">
        <x:f>O6943-P6943-Q6943-FIXED_COST</x:f>
        <x:v>30796.126922095835</x:v>
      </x:c>
      <x:c r="S6943" s="139" t="str">
        <x:f>IF(AND(L6943&lt;=TOTAL_BED_CAP,N6943&lt;=TEMP_WORKER_CAP),"YES","NO")</x:f>
        <x:v>YES</x:v>
      </x:c>
      <x:c r="T6943" s="139" t="n">
        <x:f>IF(S6943="YES",R6943,-1E+99)</x:f>
        <x:v>30796.126922095835</x:v>
      </x:c>
    </x:row>
    <x:row r="6944">
      <x:c r="A6944" s="139"/>
      <x:c r="B6944" s="139"/>
      <x:c r="C6944" s="139"/>
      <x:c r="D6944" s="139"/>
      <x:c r="E6944" s="139"/>
      <x:c r="F6944" s="139"/>
      <x:c r="G6944" s="139"/>
      <x:c r="H6944" s="139"/>
      <x:c r="I6944" s="266" t="n">
        <x:f>INT((ROW()-ROW($I$46))/((CARROT_CAP+1)*(MESCLUN_CAP+1)))</x:f>
        <x:v>10</x:v>
      </x:c>
      <x:c r="J6944" s="266" t="n">
        <x:f>MOD(INT((ROW()-ROW($I$46))/(MESCLUN_CAP+1)),CARROT_CAP+1)</x:f>
        <x:v>12</x:v>
      </x:c>
      <x:c r="K6944" s="266" t="n">
        <x:f>MOD(ROW()-ROW($I$46),MESCLUN_CAP+1)</x:f>
        <x:v>16</x:v>
      </x:c>
      <x:c r="L6944" s="266" t="n">
        <x:f>SUM(I6944:K6944)</x:f>
        <x:v>38</x:v>
      </x:c>
      <x:c r="M6944" s="267" t="n">
        <x:f>I6944*TOMATO_HOURS*WEEKS*(1+TOMATO_DIM)^I6944+J6944*CARROT_HOURS*WEEKS*(1+CARROT_DIM)^J6944+K6944*MESCLUN_HOURS*WEEKS*(1+MESCLUN_DIM)^K6944</x:f>
        <x:v>3696.8486651647686</x:v>
      </x:c>
      <x:c r="N6944" s="267" t="n">
        <x:f>MAX(M6944-FARMER_HOURS,0)/TEMP_HOURS_PER_WORKER</x:f>
        <x:v>2.067256017475534</x:v>
      </x:c>
      <x:c r="O6944" s="268" t="n">
        <x:f>I6944*TOMATO_PRICE+J6944*CARROT_PRICE+K6944*MESCLUN_PRICE</x:f>
        <x:v>156328</x:v>
      </x:c>
      <x:c r="P6944" s="268" t="n">
        <x:f>I6944*TOMATO_FERTILIZER+J6944*CARROT_FERTILIZER+K6944*MESCLUN_FERTILIZER</x:f>
        <x:v>28160</x:v>
      </x:c>
      <x:c r="Q6944" s="268" t="n">
        <x:f>MIN(M6944,FARMER_HOURS)*FARMER_RATE+MAX(M6944-FARMER_HOURS,0)*TEMP_RATE</x:f>
        <x:v>76681.40043688833</x:v>
      </x:c>
      <x:c r="R6944" s="268" t="n">
        <x:f>O6944-P6944-Q6944-FIXED_COST</x:f>
        <x:v>31486.599563111668</x:v>
      </x:c>
      <x:c r="S6944" s="139" t="str">
        <x:f>IF(AND(L6944&lt;=TOTAL_BED_CAP,N6944&lt;=TEMP_WORKER_CAP),"YES","NO")</x:f>
        <x:v>YES</x:v>
      </x:c>
      <x:c r="T6944" s="139" t="n">
        <x:f>IF(S6944="YES",R6944,-1E+99)</x:f>
        <x:v>31486.599563111668</x:v>
      </x:c>
    </x:row>
    <x:row r="6945">
      <x:c r="A6945" s="139"/>
      <x:c r="B6945" s="139"/>
      <x:c r="C6945" s="139"/>
      <x:c r="D6945" s="139"/>
      <x:c r="E6945" s="139"/>
      <x:c r="F6945" s="139"/>
      <x:c r="G6945" s="139"/>
      <x:c r="H6945" s="139"/>
      <x:c r="I6945" s="266" t="n">
        <x:f>INT((ROW()-ROW($I$46))/((CARROT_CAP+1)*(MESCLUN_CAP+1)))</x:f>
        <x:v>10</x:v>
      </x:c>
      <x:c r="J6945" s="266" t="n">
        <x:f>MOD(INT((ROW()-ROW($I$46))/(MESCLUN_CAP+1)),CARROT_CAP+1)</x:f>
        <x:v>12</x:v>
      </x:c>
      <x:c r="K6945" s="266" t="n">
        <x:f>MOD(ROW()-ROW($I$46),MESCLUN_CAP+1)</x:f>
        <x:v>17</x:v>
      </x:c>
      <x:c r="L6945" s="266" t="n">
        <x:f>SUM(I6945:K6945)</x:f>
        <x:v>39</x:v>
      </x:c>
      <x:c r="M6945" s="267" t="n">
        <x:f>I6945*TOMATO_HOURS*WEEKS*(1+TOMATO_DIM)^I6945+J6945*CARROT_HOURS*WEEKS*(1+CARROT_DIM)^J6945+K6945*MESCLUN_HOURS*WEEKS*(1+MESCLUN_DIM)^K6945</x:f>
        <x:v>3763.4088886113086</x:v>
      </x:c>
      <x:c r="N6945" s="267" t="n">
        <x:f>MAX(M6945-FARMER_HOURS,0)/TEMP_HOURS_PER_WORKER</x:f>
        <x:v>2.1134783948689644</x:v>
      </x:c>
      <x:c r="O6945" s="268" t="n">
        <x:f>I6945*TOMATO_PRICE+J6945*CARROT_PRICE+K6945*MESCLUN_PRICE</x:f>
        <x:v>159028</x:v>
      </x:c>
      <x:c r="P6945" s="268" t="n">
        <x:f>I6945*TOMATO_FERTILIZER+J6945*CARROT_FERTILIZER+K6945*MESCLUN_FERTILIZER</x:f>
        <x:v>29040</x:v>
      </x:c>
      <x:c r="Q6945" s="268" t="n">
        <x:f>MIN(M6945,FARMER_HOURS)*FARMER_RATE+MAX(M6945-FARMER_HOURS,0)*TEMP_RATE</x:f>
        <x:v>77836.9598717241</x:v>
      </x:c>
      <x:c r="R6945" s="268" t="n">
        <x:f>O6945-P6945-Q6945-FIXED_COST</x:f>
        <x:v>32151.040128275898</x:v>
      </x:c>
      <x:c r="S6945" s="139" t="str">
        <x:f>IF(AND(L6945&lt;=TOTAL_BED_CAP,N6945&lt;=TEMP_WORKER_CAP),"YES","NO")</x:f>
        <x:v>YES</x:v>
      </x:c>
      <x:c r="T6945" s="139" t="n">
        <x:f>IF(S6945="YES",R6945,-1E+99)</x:f>
        <x:v>32151.040128275898</x:v>
      </x:c>
    </x:row>
    <x:row r="6946">
      <x:c r="A6946" s="139"/>
      <x:c r="B6946" s="139"/>
      <x:c r="C6946" s="139"/>
      <x:c r="D6946" s="139"/>
      <x:c r="E6946" s="139"/>
      <x:c r="F6946" s="139"/>
      <x:c r="G6946" s="139"/>
      <x:c r="H6946" s="139"/>
      <x:c r="I6946" s="266" t="n">
        <x:f>INT((ROW()-ROW($I$46))/((CARROT_CAP+1)*(MESCLUN_CAP+1)))</x:f>
        <x:v>10</x:v>
      </x:c>
      <x:c r="J6946" s="266" t="n">
        <x:f>MOD(INT((ROW()-ROW($I$46))/(MESCLUN_CAP+1)),CARROT_CAP+1)</x:f>
        <x:v>12</x:v>
      </x:c>
      <x:c r="K6946" s="266" t="n">
        <x:f>MOD(ROW()-ROW($I$46),MESCLUN_CAP+1)</x:f>
        <x:v>18</x:v>
      </x:c>
      <x:c r="L6946" s="266" t="n">
        <x:f>SUM(I6946:K6946)</x:f>
        <x:v>40</x:v>
      </x:c>
      <x:c r="M6946" s="267" t="n">
        <x:f>I6946*TOMATO_HOURS*WEEKS*(1+TOMATO_DIM)^I6946+J6946*CARROT_HOURS*WEEKS*(1+CARROT_DIM)^J6946+K6946*MESCLUN_HOURS*WEEKS*(1+MESCLUN_DIM)^K6946</x:f>
        <x:v>3831.495880069896</x:v>
      </x:c>
      <x:c r="N6946" s="267" t="n">
        <x:f>MAX(M6946-FARMER_HOURS,0)/TEMP_HOURS_PER_WORKER</x:f>
        <x:v>2.1607610278263167</x:v>
      </x:c>
      <x:c r="O6946" s="268" t="n">
        <x:f>I6946*TOMATO_PRICE+J6946*CARROT_PRICE+K6946*MESCLUN_PRICE</x:f>
        <x:v>161728</x:v>
      </x:c>
      <x:c r="P6946" s="268" t="n">
        <x:f>I6946*TOMATO_FERTILIZER+J6946*CARROT_FERTILIZER+K6946*MESCLUN_FERTILIZER</x:f>
        <x:v>29920</x:v>
      </x:c>
      <x:c r="Q6946" s="268" t="n">
        <x:f>MIN(M6946,FARMER_HOURS)*FARMER_RATE+MAX(M6946-FARMER_HOURS,0)*TEMP_RATE</x:f>
        <x:v>79019.02569565791</x:v>
      </x:c>
      <x:c r="R6946" s="268" t="n">
        <x:f>O6946-P6946-Q6946-FIXED_COST</x:f>
        <x:v>32788.97430434209</x:v>
      </x:c>
      <x:c r="S6946" s="139" t="str">
        <x:f>IF(AND(L6946&lt;=TOTAL_BED_CAP,N6946&lt;=TEMP_WORKER_CAP),"YES","NO")</x:f>
        <x:v>YES</x:v>
      </x:c>
      <x:c r="T6946" s="139" t="n">
        <x:f>IF(S6946="YES",R6946,-1E+99)</x:f>
        <x:v>32788.97430434209</x:v>
      </x:c>
    </x:row>
    <x:row r="6947">
      <x:c r="A6947" s="139"/>
      <x:c r="B6947" s="139"/>
      <x:c r="C6947" s="139"/>
      <x:c r="D6947" s="139"/>
      <x:c r="E6947" s="139"/>
      <x:c r="F6947" s="139"/>
      <x:c r="G6947" s="139"/>
      <x:c r="H6947" s="139"/>
      <x:c r="I6947" s="266" t="n">
        <x:f>INT((ROW()-ROW($I$46))/((CARROT_CAP+1)*(MESCLUN_CAP+1)))</x:f>
        <x:v>10</x:v>
      </x:c>
      <x:c r="J6947" s="266" t="n">
        <x:f>MOD(INT((ROW()-ROW($I$46))/(MESCLUN_CAP+1)),CARROT_CAP+1)</x:f>
        <x:v>12</x:v>
      </x:c>
      <x:c r="K6947" s="266" t="n">
        <x:f>MOD(ROW()-ROW($I$46),MESCLUN_CAP+1)</x:f>
        <x:v>19</x:v>
      </x:c>
      <x:c r="L6947" s="266" t="n">
        <x:f>SUM(I6947:K6947)</x:f>
        <x:v>41</x:v>
      </x:c>
      <x:c r="M6947" s="267" t="n">
        <x:f>I6947*TOMATO_HOURS*WEEKS*(1+TOMATO_DIM)^I6947+J6947*CARROT_HOURS*WEEKS*(1+CARROT_DIM)^J6947+K6947*MESCLUN_HOURS*WEEKS*(1+MESCLUN_DIM)^K6947</x:f>
        <x:v>3901.137408705918</x:v>
      </x:c>
      <x:c r="N6947" s="267" t="n">
        <x:f>MAX(M6947-FARMER_HOURS,0)/TEMP_HOURS_PER_WORKER</x:f>
        <x:v>2.209123200490221</x:v>
      </x:c>
      <x:c r="O6947" s="268" t="n">
        <x:f>I6947*TOMATO_PRICE+J6947*CARROT_PRICE+K6947*MESCLUN_PRICE</x:f>
        <x:v>164428</x:v>
      </x:c>
      <x:c r="P6947" s="268" t="n">
        <x:f>I6947*TOMATO_FERTILIZER+J6947*CARROT_FERTILIZER+K6947*MESCLUN_FERTILIZER</x:f>
        <x:v>30800</x:v>
      </x:c>
      <x:c r="Q6947" s="268" t="n">
        <x:f>MIN(M6947,FARMER_HOURS)*FARMER_RATE+MAX(M6947-FARMER_HOURS,0)*TEMP_RATE</x:f>
        <x:v>80228.08001225552</x:v>
      </x:c>
      <x:c r="R6947" s="268" t="n">
        <x:f>O6947-P6947-Q6947-FIXED_COST</x:f>
        <x:v>33399.91998774448</x:v>
      </x:c>
      <x:c r="S6947" s="139" t="str">
        <x:f>IF(AND(L6947&lt;=TOTAL_BED_CAP,N6947&lt;=TEMP_WORKER_CAP),"YES","NO")</x:f>
        <x:v>YES</x:v>
      </x:c>
      <x:c r="T6947" s="139" t="n">
        <x:f>IF(S6947="YES",R6947,-1E+99)</x:f>
        <x:v>33399.91998774448</x:v>
      </x:c>
    </x:row>
    <x:row r="6948">
      <x:c r="A6948" s="139"/>
      <x:c r="B6948" s="139"/>
      <x:c r="C6948" s="139"/>
      <x:c r="D6948" s="139"/>
      <x:c r="E6948" s="139"/>
      <x:c r="F6948" s="139"/>
      <x:c r="G6948" s="139"/>
      <x:c r="H6948" s="139"/>
      <x:c r="I6948" s="266" t="n">
        <x:f>INT((ROW()-ROW($I$46))/((CARROT_CAP+1)*(MESCLUN_CAP+1)))</x:f>
        <x:v>10</x:v>
      </x:c>
      <x:c r="J6948" s="266" t="n">
        <x:f>MOD(INT((ROW()-ROW($I$46))/(MESCLUN_CAP+1)),CARROT_CAP+1)</x:f>
        <x:v>12</x:v>
      </x:c>
      <x:c r="K6948" s="266" t="n">
        <x:f>MOD(ROW()-ROW($I$46),MESCLUN_CAP+1)</x:f>
        <x:v>20</x:v>
      </x:c>
      <x:c r="L6948" s="266" t="n">
        <x:f>SUM(I6948:K6948)</x:f>
        <x:v>42</x:v>
      </x:c>
      <x:c r="M6948" s="267" t="n">
        <x:f>I6948*TOMATO_HOURS*WEEKS*(1+TOMATO_DIM)^I6948+J6948*CARROT_HOURS*WEEKS*(1+CARROT_DIM)^J6948+K6948*MESCLUN_HOURS*WEEKS*(1+MESCLUN_DIM)^K6948</x:f>
        <x:v>3972.3616993563946</x:v>
      </x:c>
      <x:c r="N6948" s="267" t="n">
        <x:f>MAX(M6948-FARMER_HOURS,0)/TEMP_HOURS_PER_WORKER</x:f>
        <x:v>2.258584513441941</x:v>
      </x:c>
      <x:c r="O6948" s="268" t="n">
        <x:f>I6948*TOMATO_PRICE+J6948*CARROT_PRICE+K6948*MESCLUN_PRICE</x:f>
        <x:v>167128</x:v>
      </x:c>
      <x:c r="P6948" s="268" t="n">
        <x:f>I6948*TOMATO_FERTILIZER+J6948*CARROT_FERTILIZER+K6948*MESCLUN_FERTILIZER</x:f>
        <x:v>31680</x:v>
      </x:c>
      <x:c r="Q6948" s="268" t="n">
        <x:f>MIN(M6948,FARMER_HOURS)*FARMER_RATE+MAX(M6948-FARMER_HOURS,0)*TEMP_RATE</x:f>
        <x:v>81464.61283604852</x:v>
      </x:c>
      <x:c r="R6948" s="268" t="n">
        <x:f>O6948-P6948-Q6948-FIXED_COST</x:f>
        <x:v>33983.387163951484</x:v>
      </x:c>
      <x:c r="S6948" s="139" t="str">
        <x:f>IF(AND(L6948&lt;=TOTAL_BED_CAP,N6948&lt;=TEMP_WORKER_CAP),"YES","NO")</x:f>
        <x:v>YES</x:v>
      </x:c>
      <x:c r="T6948" s="139" t="n">
        <x:f>IF(S6948="YES",R6948,-1E+99)</x:f>
        <x:v>33983.387163951484</x:v>
      </x:c>
    </x:row>
    <x:row r="6949">
      <x:c r="A6949" s="139"/>
      <x:c r="B6949" s="139"/>
      <x:c r="C6949" s="139"/>
      <x:c r="D6949" s="139"/>
      <x:c r="E6949" s="139"/>
      <x:c r="F6949" s="139"/>
      <x:c r="G6949" s="139"/>
      <x:c r="H6949" s="139"/>
      <x:c r="I6949" s="266" t="n">
        <x:f>INT((ROW()-ROW($I$46))/((CARROT_CAP+1)*(MESCLUN_CAP+1)))</x:f>
        <x:v>10</x:v>
      </x:c>
      <x:c r="J6949" s="266" t="n">
        <x:f>MOD(INT((ROW()-ROW($I$46))/(MESCLUN_CAP+1)),CARROT_CAP+1)</x:f>
        <x:v>12</x:v>
      </x:c>
      <x:c r="K6949" s="266" t="n">
        <x:f>MOD(ROW()-ROW($I$46),MESCLUN_CAP+1)</x:f>
        <x:v>21</x:v>
      </x:c>
      <x:c r="L6949" s="266" t="n">
        <x:f>SUM(I6949:K6949)</x:f>
        <x:v>43</x:v>
      </x:c>
      <x:c r="M6949" s="267" t="n">
        <x:f>I6949*TOMATO_HOURS*WEEKS*(1+TOMATO_DIM)^I6949+J6949*CARROT_HOURS*WEEKS*(1+CARROT_DIM)^J6949+K6949*MESCLUN_HOURS*WEEKS*(1+MESCLUN_DIM)^K6949</x:f>
        <x:v>4045.197439582839</x:v>
      </x:c>
      <x:c r="N6949" s="267" t="n">
        <x:f>MAX(M6949-FARMER_HOURS,0)/TEMP_HOURS_PER_WORKER</x:f>
        <x:v>2.3091648885991938</x:v>
      </x:c>
      <x:c r="O6949" s="268" t="n">
        <x:f>I6949*TOMATO_PRICE+J6949*CARROT_PRICE+K6949*MESCLUN_PRICE</x:f>
        <x:v>169828</x:v>
      </x:c>
      <x:c r="P6949" s="268" t="n">
        <x:f>I6949*TOMATO_FERTILIZER+J6949*CARROT_FERTILIZER+K6949*MESCLUN_FERTILIZER</x:f>
        <x:v>32560</x:v>
      </x:c>
      <x:c r="Q6949" s="268" t="n">
        <x:f>MIN(M6949,FARMER_HOURS)*FARMER_RATE+MAX(M6949-FARMER_HOURS,0)*TEMP_RATE</x:f>
        <x:v>82729.12221497984</x:v>
      </x:c>
      <x:c r="R6949" s="268" t="n">
        <x:f>O6949-P6949-Q6949-FIXED_COST</x:f>
        <x:v>34538.87778502016</x:v>
      </x:c>
      <x:c r="S6949" s="139" t="str">
        <x:f>IF(AND(L6949&lt;=TOTAL_BED_CAP,N6949&lt;=TEMP_WORKER_CAP),"YES","NO")</x:f>
        <x:v>YES</x:v>
      </x:c>
      <x:c r="T6949" s="139" t="n">
        <x:f>IF(S6949="YES",R6949,-1E+99)</x:f>
        <x:v>34538.87778502016</x:v>
      </x:c>
    </x:row>
    <x:row r="6950">
      <x:c r="A6950" s="139"/>
      <x:c r="B6950" s="139"/>
      <x:c r="C6950" s="139"/>
      <x:c r="D6950" s="139"/>
      <x:c r="E6950" s="139"/>
      <x:c r="F6950" s="139"/>
      <x:c r="G6950" s="139"/>
      <x:c r="H6950" s="139"/>
      <x:c r="I6950" s="266" t="n">
        <x:f>INT((ROW()-ROW($I$46))/((CARROT_CAP+1)*(MESCLUN_CAP+1)))</x:f>
        <x:v>10</x:v>
      </x:c>
      <x:c r="J6950" s="266" t="n">
        <x:f>MOD(INT((ROW()-ROW($I$46))/(MESCLUN_CAP+1)),CARROT_CAP+1)</x:f>
        <x:v>12</x:v>
      </x:c>
      <x:c r="K6950" s="266" t="n">
        <x:f>MOD(ROW()-ROW($I$46),MESCLUN_CAP+1)</x:f>
        <x:v>22</x:v>
      </x:c>
      <x:c r="L6950" s="266" t="n">
        <x:f>SUM(I6950:K6950)</x:f>
        <x:v>44</x:v>
      </x:c>
      <x:c r="M6950" s="267" t="n">
        <x:f>I6950*TOMATO_HOURS*WEEKS*(1+TOMATO_DIM)^I6950+J6950*CARROT_HOURS*WEEKS*(1+CARROT_DIM)^J6950+K6950*MESCLUN_HOURS*WEEKS*(1+MESCLUN_DIM)^K6950</x:f>
        <x:v>4119.673786829235</x:v>
      </x:c>
      <x:c r="N6950" s="267" t="n">
        <x:f>MAX(M6950-FARMER_HOURS,0)/TEMP_HOURS_PER_WORKER</x:f>
        <x:v>2.3608845741869686</x:v>
      </x:c>
      <x:c r="O6950" s="268" t="n">
        <x:f>I6950*TOMATO_PRICE+J6950*CARROT_PRICE+K6950*MESCLUN_PRICE</x:f>
        <x:v>172528</x:v>
      </x:c>
      <x:c r="P6950" s="268" t="n">
        <x:f>I6950*TOMATO_FERTILIZER+J6950*CARROT_FERTILIZER+K6950*MESCLUN_FERTILIZER</x:f>
        <x:v>33440</x:v>
      </x:c>
      <x:c r="Q6950" s="268" t="n">
        <x:f>MIN(M6950,FARMER_HOURS)*FARMER_RATE+MAX(M6950-FARMER_HOURS,0)*TEMP_RATE</x:f>
        <x:v>84022.11435467421</x:v>
      </x:c>
      <x:c r="R6950" s="268" t="n">
        <x:f>O6950-P6950-Q6950-FIXED_COST</x:f>
        <x:v>35065.88564532579</x:v>
      </x:c>
      <x:c r="S6950" s="139" t="str">
        <x:f>IF(AND(L6950&lt;=TOTAL_BED_CAP,N6950&lt;=TEMP_WORKER_CAP),"YES","NO")</x:f>
        <x:v>YES</x:v>
      </x:c>
      <x:c r="T6950" s="139" t="n">
        <x:f>IF(S6950="YES",R6950,-1E+99)</x:f>
        <x:v>35065.88564532579</x:v>
      </x:c>
    </x:row>
    <x:row r="6951">
      <x:c r="A6951" s="139"/>
      <x:c r="B6951" s="139"/>
      <x:c r="C6951" s="139"/>
      <x:c r="D6951" s="139"/>
      <x:c r="E6951" s="139"/>
      <x:c r="F6951" s="139"/>
      <x:c r="G6951" s="139"/>
      <x:c r="H6951" s="139"/>
      <x:c r="I6951" s="266" t="n">
        <x:f>INT((ROW()-ROW($I$46))/((CARROT_CAP+1)*(MESCLUN_CAP+1)))</x:f>
        <x:v>10</x:v>
      </x:c>
      <x:c r="J6951" s="266" t="n">
        <x:f>MOD(INT((ROW()-ROW($I$46))/(MESCLUN_CAP+1)),CARROT_CAP+1)</x:f>
        <x:v>12</x:v>
      </x:c>
      <x:c r="K6951" s="266" t="n">
        <x:f>MOD(ROW()-ROW($I$46),MESCLUN_CAP+1)</x:f>
        <x:v>23</x:v>
      </x:c>
      <x:c r="L6951" s="266" t="n">
        <x:f>SUM(I6951:K6951)</x:f>
        <x:v>45</x:v>
      </x:c>
      <x:c r="M6951" s="267" t="n">
        <x:f>I6951*TOMATO_HOURS*WEEKS*(1+TOMATO_DIM)^I6951+J6951*CARROT_HOURS*WEEKS*(1+CARROT_DIM)^J6951+K6951*MESCLUN_HOURS*WEEKS*(1+MESCLUN_DIM)^K6951</x:f>
        <x:v>4195.8203756866715</x:v>
      </x:c>
      <x:c r="N6951" s="267" t="n">
        <x:f>MAX(M6951-FARMER_HOURS,0)/TEMP_HOURS_PER_WORKER</x:f>
        <x:v>2.413764149782411</x:v>
      </x:c>
      <x:c r="O6951" s="268" t="n">
        <x:f>I6951*TOMATO_PRICE+J6951*CARROT_PRICE+K6951*MESCLUN_PRICE</x:f>
        <x:v>175228</x:v>
      </x:c>
      <x:c r="P6951" s="268" t="n">
        <x:f>I6951*TOMATO_FERTILIZER+J6951*CARROT_FERTILIZER+K6951*MESCLUN_FERTILIZER</x:f>
        <x:v>34320</x:v>
      </x:c>
      <x:c r="Q6951" s="268" t="n">
        <x:f>MIN(M6951,FARMER_HOURS)*FARMER_RATE+MAX(M6951-FARMER_HOURS,0)*TEMP_RATE</x:f>
        <x:v>85344.10374456027</x:v>
      </x:c>
      <x:c r="R6951" s="268" t="n">
        <x:f>O6951-P6951-Q6951-FIXED_COST</x:f>
        <x:v>35563.89625543973</x:v>
      </x:c>
      <x:c r="S6951" s="139" t="str">
        <x:f>IF(AND(L6951&lt;=TOTAL_BED_CAP,N6951&lt;=TEMP_WORKER_CAP),"YES","NO")</x:f>
        <x:v>YES</x:v>
      </x:c>
      <x:c r="T6951" s="139" t="n">
        <x:f>IF(S6951="YES",R6951,-1E+99)</x:f>
        <x:v>35563.89625543973</x:v>
      </x:c>
    </x:row>
    <x:row r="6952">
      <x:c r="A6952" s="139"/>
      <x:c r="B6952" s="139"/>
      <x:c r="C6952" s="139"/>
      <x:c r="D6952" s="139"/>
      <x:c r="E6952" s="139"/>
      <x:c r="F6952" s="139"/>
      <x:c r="G6952" s="139"/>
      <x:c r="H6952" s="139"/>
      <x:c r="I6952" s="266" t="n">
        <x:f>INT((ROW()-ROW($I$46))/((CARROT_CAP+1)*(MESCLUN_CAP+1)))</x:f>
        <x:v>10</x:v>
      </x:c>
      <x:c r="J6952" s="266" t="n">
        <x:f>MOD(INT((ROW()-ROW($I$46))/(MESCLUN_CAP+1)),CARROT_CAP+1)</x:f>
        <x:v>12</x:v>
      </x:c>
      <x:c r="K6952" s="266" t="n">
        <x:f>MOD(ROW()-ROW($I$46),MESCLUN_CAP+1)</x:f>
        <x:v>24</x:v>
      </x:c>
      <x:c r="L6952" s="266" t="n">
        <x:f>SUM(I6952:K6952)</x:f>
        <x:v>46</x:v>
      </x:c>
      <x:c r="M6952" s="267" t="n">
        <x:f>I6952*TOMATO_HOURS*WEEKS*(1+TOMATO_DIM)^I6952+J6952*CARROT_HOURS*WEEKS*(1+CARROT_DIM)^J6952+K6952*MESCLUN_HOURS*WEEKS*(1+MESCLUN_DIM)^K6952</x:f>
        <x:v>4273.667325266167</x:v>
      </x:c>
      <x:c r="N6952" s="267" t="n">
        <x:f>MAX(M6952-FARMER_HOURS,0)/TEMP_HOURS_PER_WORKER</x:f>
        <x:v>2.467824531434838</x:v>
      </x:c>
      <x:c r="O6952" s="268" t="n">
        <x:f>I6952*TOMATO_PRICE+J6952*CARROT_PRICE+K6952*MESCLUN_PRICE</x:f>
        <x:v>177928</x:v>
      </x:c>
      <x:c r="P6952" s="268" t="n">
        <x:f>I6952*TOMATO_FERTILIZER+J6952*CARROT_FERTILIZER+K6952*MESCLUN_FERTILIZER</x:f>
        <x:v>35200</x:v>
      </x:c>
      <x:c r="Q6952" s="268" t="n">
        <x:f>MIN(M6952,FARMER_HOURS)*FARMER_RATE+MAX(M6952-FARMER_HOURS,0)*TEMP_RATE</x:f>
        <x:v>86695.61328587095</x:v>
      </x:c>
      <x:c r="R6952" s="268" t="n">
        <x:f>O6952-P6952-Q6952-FIXED_COST</x:f>
        <x:v>36032.386714129054</x:v>
      </x:c>
      <x:c r="S6952" s="139" t="str">
        <x:f>IF(AND(L6952&lt;=TOTAL_BED_CAP,N6952&lt;=TEMP_WORKER_CAP),"YES","NO")</x:f>
        <x:v>YES</x:v>
      </x:c>
      <x:c r="T6952" s="139" t="n">
        <x:f>IF(S6952="YES",R6952,-1E+99)</x:f>
        <x:v>36032.386714129054</x:v>
      </x:c>
    </x:row>
    <x:row r="6953">
      <x:c r="A6953" s="139"/>
      <x:c r="B6953" s="139"/>
      <x:c r="C6953" s="139"/>
      <x:c r="D6953" s="139"/>
      <x:c r="E6953" s="139"/>
      <x:c r="F6953" s="139"/>
      <x:c r="G6953" s="139"/>
      <x:c r="H6953" s="139"/>
      <x:c r="I6953" s="266" t="n">
        <x:f>INT((ROW()-ROW($I$46))/((CARROT_CAP+1)*(MESCLUN_CAP+1)))</x:f>
        <x:v>10</x:v>
      </x:c>
      <x:c r="J6953" s="266" t="n">
        <x:f>MOD(INT((ROW()-ROW($I$46))/(MESCLUN_CAP+1)),CARROT_CAP+1)</x:f>
        <x:v>12</x:v>
      </x:c>
      <x:c r="K6953" s="266" t="n">
        <x:f>MOD(ROW()-ROW($I$46),MESCLUN_CAP+1)</x:f>
        <x:v>25</x:v>
      </x:c>
      <x:c r="L6953" s="266" t="n">
        <x:f>SUM(I6953:K6953)</x:f>
        <x:v>47</x:v>
      </x:c>
      <x:c r="M6953" s="267" t="n">
        <x:f>I6953*TOMATO_HOURS*WEEKS*(1+TOMATO_DIM)^I6953+J6953*CARROT_HOURS*WEEKS*(1+CARROT_DIM)^J6953+K6953*MESCLUN_HOURS*WEEKS*(1+MESCLUN_DIM)^K6953</x:f>
        <x:v>4353.245246681265</x:v>
      </x:c>
      <x:c r="N6953" s="267" t="n">
        <x:f>MAX(M6953-FARMER_HOURS,0)/TEMP_HOURS_PER_WORKER</x:f>
        <x:v>2.5230869768619892</x:v>
      </x:c>
      <x:c r="O6953" s="268" t="n">
        <x:f>I6953*TOMATO_PRICE+J6953*CARROT_PRICE+K6953*MESCLUN_PRICE</x:f>
        <x:v>180628</x:v>
      </x:c>
      <x:c r="P6953" s="268" t="n">
        <x:f>I6953*TOMATO_FERTILIZER+J6953*CARROT_FERTILIZER+K6953*MESCLUN_FERTILIZER</x:f>
        <x:v>36080</x:v>
      </x:c>
      <x:c r="Q6953" s="268" t="n">
        <x:f>MIN(M6953,FARMER_HOURS)*FARMER_RATE+MAX(M6953-FARMER_HOURS,0)*TEMP_RATE</x:f>
        <x:v>88077.17442154973</x:v>
      </x:c>
      <x:c r="R6953" s="268" t="n">
        <x:f>O6953-P6953-Q6953-FIXED_COST</x:f>
        <x:v>36470.82557845027</x:v>
      </x:c>
      <x:c r="S6953" s="139" t="str">
        <x:f>IF(AND(L6953&lt;=TOTAL_BED_CAP,N6953&lt;=TEMP_WORKER_CAP),"YES","NO")</x:f>
        <x:v>YES</x:v>
      </x:c>
      <x:c r="T6953" s="139" t="n">
        <x:f>IF(S6953="YES",R6953,-1E+99)</x:f>
        <x:v>36470.82557845027</x:v>
      </x:c>
    </x:row>
    <x:row r="6954">
      <x:c r="A6954" s="139"/>
      <x:c r="B6954" s="139"/>
      <x:c r="C6954" s="139"/>
      <x:c r="D6954" s="139"/>
      <x:c r="E6954" s="139"/>
      <x:c r="F6954" s="139"/>
      <x:c r="G6954" s="139"/>
      <x:c r="H6954" s="139"/>
      <x:c r="I6954" s="266" t="n">
        <x:f>INT((ROW()-ROW($I$46))/((CARROT_CAP+1)*(MESCLUN_CAP+1)))</x:f>
        <x:v>10</x:v>
      </x:c>
      <x:c r="J6954" s="266" t="n">
        <x:f>MOD(INT((ROW()-ROW($I$46))/(MESCLUN_CAP+1)),CARROT_CAP+1)</x:f>
        <x:v>12</x:v>
      </x:c>
      <x:c r="K6954" s="266" t="n">
        <x:f>MOD(ROW()-ROW($I$46),MESCLUN_CAP+1)</x:f>
        <x:v>26</x:v>
      </x:c>
      <x:c r="L6954" s="266" t="n">
        <x:f>SUM(I6954:K6954)</x:f>
        <x:v>48</x:v>
      </x:c>
      <x:c r="M6954" s="267" t="n">
        <x:f>I6954*TOMATO_HOURS*WEEKS*(1+TOMATO_DIM)^I6954+J6954*CARROT_HOURS*WEEKS*(1+CARROT_DIM)^J6954+K6954*MESCLUN_HOURS*WEEKS*(1+MESCLUN_DIM)^K6954</x:f>
        <x:v>4434.5852506419815</x:v>
      </x:c>
      <x:c r="N6954" s="267" t="n">
        <x:f>MAX(M6954-FARMER_HOURS,0)/TEMP_HOURS_PER_WORKER</x:f>
        <x:v>2.5795730907235983</x:v>
      </x:c>
      <x:c r="O6954" s="268" t="n">
        <x:f>I6954*TOMATO_PRICE+J6954*CARROT_PRICE+K6954*MESCLUN_PRICE</x:f>
        <x:v>183328</x:v>
      </x:c>
      <x:c r="P6954" s="268" t="n">
        <x:f>I6954*TOMATO_FERTILIZER+J6954*CARROT_FERTILIZER+K6954*MESCLUN_FERTILIZER</x:f>
        <x:v>36960</x:v>
      </x:c>
      <x:c r="Q6954" s="268" t="n">
        <x:f>MIN(M6954,FARMER_HOURS)*FARMER_RATE+MAX(M6954-FARMER_HOURS,0)*TEMP_RATE</x:f>
        <x:v>89489.32726808995</x:v>
      </x:c>
      <x:c r="R6954" s="268" t="n">
        <x:f>O6954-P6954-Q6954-FIXED_COST</x:f>
        <x:v>36878.67273191005</x:v>
      </x:c>
      <x:c r="S6954" s="139" t="str">
        <x:f>IF(AND(L6954&lt;=TOTAL_BED_CAP,N6954&lt;=TEMP_WORKER_CAP),"YES","NO")</x:f>
        <x:v>YES</x:v>
      </x:c>
      <x:c r="T6954" s="139" t="n">
        <x:f>IF(S6954="YES",R6954,-1E+99)</x:f>
        <x:v>36878.67273191005</x:v>
      </x:c>
    </x:row>
    <x:row r="6955">
      <x:c r="A6955" s="139"/>
      <x:c r="B6955" s="139"/>
      <x:c r="C6955" s="139"/>
      <x:c r="D6955" s="139"/>
      <x:c r="E6955" s="139"/>
      <x:c r="F6955" s="139"/>
      <x:c r="G6955" s="139"/>
      <x:c r="H6955" s="139"/>
      <x:c r="I6955" s="266" t="n">
        <x:f>INT((ROW()-ROW($I$46))/((CARROT_CAP+1)*(MESCLUN_CAP+1)))</x:f>
        <x:v>10</x:v>
      </x:c>
      <x:c r="J6955" s="266" t="n">
        <x:f>MOD(INT((ROW()-ROW($I$46))/(MESCLUN_CAP+1)),CARROT_CAP+1)</x:f>
        <x:v>12</x:v>
      </x:c>
      <x:c r="K6955" s="266" t="n">
        <x:f>MOD(ROW()-ROW($I$46),MESCLUN_CAP+1)</x:f>
        <x:v>27</x:v>
      </x:c>
      <x:c r="L6955" s="266" t="n">
        <x:f>SUM(I6955:K6955)</x:f>
        <x:v>49</x:v>
      </x:c>
      <x:c r="M6955" s="267" t="n">
        <x:f>I6955*TOMATO_HOURS*WEEKS*(1+TOMATO_DIM)^I6955+J6955*CARROT_HOURS*WEEKS*(1+CARROT_DIM)^J6955+K6955*MESCLUN_HOURS*WEEKS*(1+MESCLUN_DIM)^K6955</x:f>
        <x:v>4517.718955161739</x:v>
      </x:c>
      <x:c r="N6955" s="267" t="n">
        <x:f>MAX(M6955-FARMER_HOURS,0)/TEMP_HOURS_PER_WORKER</x:f>
        <x:v>2.6373048299734303</x:v>
      </x:c>
      <x:c r="O6955" s="268" t="n">
        <x:f>I6955*TOMATO_PRICE+J6955*CARROT_PRICE+K6955*MESCLUN_PRICE</x:f>
        <x:v>186028</x:v>
      </x:c>
      <x:c r="P6955" s="268" t="n">
        <x:f>I6955*TOMATO_FERTILIZER+J6955*CARROT_FERTILIZER+K6955*MESCLUN_FERTILIZER</x:f>
        <x:v>37840</x:v>
      </x:c>
      <x:c r="Q6955" s="268" t="n">
        <x:f>MIN(M6955,FARMER_HOURS)*FARMER_RATE+MAX(M6955-FARMER_HOURS,0)*TEMP_RATE</x:f>
        <x:v>90932.62074933575</x:v>
      </x:c>
      <x:c r="R6955" s="268" t="n">
        <x:f>O6955-P6955-Q6955-FIXED_COST</x:f>
        <x:v>37255.37925066425</x:v>
      </x:c>
      <x:c r="S6955" s="139" t="str">
        <x:f>IF(AND(L6955&lt;=TOTAL_BED_CAP,N6955&lt;=TEMP_WORKER_CAP),"YES","NO")</x:f>
        <x:v>YES</x:v>
      </x:c>
      <x:c r="T6955" s="139" t="n">
        <x:f>IF(S6955="YES",R6955,-1E+99)</x:f>
        <x:v>37255.37925066425</x:v>
      </x:c>
    </x:row>
    <x:row r="6956">
      <x:c r="A6956" s="139"/>
      <x:c r="B6956" s="139"/>
      <x:c r="C6956" s="139"/>
      <x:c r="D6956" s="139"/>
      <x:c r="E6956" s="139"/>
      <x:c r="F6956" s="139"/>
      <x:c r="G6956" s="139"/>
      <x:c r="H6956" s="139"/>
      <x:c r="I6956" s="266" t="n">
        <x:f>INT((ROW()-ROW($I$46))/((CARROT_CAP+1)*(MESCLUN_CAP+1)))</x:f>
        <x:v>10</x:v>
      </x:c>
      <x:c r="J6956" s="266" t="n">
        <x:f>MOD(INT((ROW()-ROW($I$46))/(MESCLUN_CAP+1)),CARROT_CAP+1)</x:f>
        <x:v>12</x:v>
      </x:c>
      <x:c r="K6956" s="266" t="n">
        <x:f>MOD(ROW()-ROW($I$46),MESCLUN_CAP+1)</x:f>
        <x:v>28</x:v>
      </x:c>
      <x:c r="L6956" s="266" t="n">
        <x:f>SUM(I6956:K6956)</x:f>
        <x:v>50</x:v>
      </x:c>
      <x:c r="M6956" s="267" t="n">
        <x:f>I6956*TOMATO_HOURS*WEEKS*(1+TOMATO_DIM)^I6956+J6956*CARROT_HOURS*WEEKS*(1+CARROT_DIM)^J6956+K6956*MESCLUN_HOURS*WEEKS*(1+MESCLUN_DIM)^K6956</x:f>
        <x:v>4602.678493378892</x:v>
      </x:c>
      <x:c r="N6956" s="267" t="n">
        <x:f>MAX(M6956-FARMER_HOURS,0)/TEMP_HOURS_PER_WORKER</x:f>
        <x:v>2.6963045092908975</x:v>
      </x:c>
      <x:c r="O6956" s="268" t="n">
        <x:f>I6956*TOMATO_PRICE+J6956*CARROT_PRICE+K6956*MESCLUN_PRICE</x:f>
        <x:v>188728</x:v>
      </x:c>
      <x:c r="P6956" s="268" t="n">
        <x:f>I6956*TOMATO_FERTILIZER+J6956*CARROT_FERTILIZER+K6956*MESCLUN_FERTILIZER</x:f>
        <x:v>38720</x:v>
      </x:c>
      <x:c r="Q6956" s="268" t="n">
        <x:f>MIN(M6956,FARMER_HOURS)*FARMER_RATE+MAX(M6956-FARMER_HOURS,0)*TEMP_RATE</x:f>
        <x:v>92407.61273227244</x:v>
      </x:c>
      <x:c r="R6956" s="268" t="n">
        <x:f>O6956-P6956-Q6956-FIXED_COST</x:f>
        <x:v>37600.387267727565</x:v>
      </x:c>
      <x:c r="S6956" s="139" t="str">
        <x:f>IF(AND(L6956&lt;=TOTAL_BED_CAP,N6956&lt;=TEMP_WORKER_CAP),"YES","NO")</x:f>
        <x:v>YES</x:v>
      </x:c>
      <x:c r="T6956" s="139" t="n">
        <x:f>IF(S6956="YES",R6956,-1E+99)</x:f>
        <x:v>37600.387267727565</x:v>
      </x:c>
    </x:row>
    <x:row r="6957">
      <x:c r="A6957" s="139"/>
      <x:c r="B6957" s="139"/>
      <x:c r="C6957" s="139"/>
      <x:c r="D6957" s="139"/>
      <x:c r="E6957" s="139"/>
      <x:c r="F6957" s="139"/>
      <x:c r="G6957" s="139"/>
      <x:c r="H6957" s="139"/>
      <x:c r="I6957" s="266" t="n">
        <x:f>INT((ROW()-ROW($I$46))/((CARROT_CAP+1)*(MESCLUN_CAP+1)))</x:f>
        <x:v>10</x:v>
      </x:c>
      <x:c r="J6957" s="266" t="n">
        <x:f>MOD(INT((ROW()-ROW($I$46))/(MESCLUN_CAP+1)),CARROT_CAP+1)</x:f>
        <x:v>12</x:v>
      </x:c>
      <x:c r="K6957" s="266" t="n">
        <x:f>MOD(ROW()-ROW($I$46),MESCLUN_CAP+1)</x:f>
        <x:v>29</x:v>
      </x:c>
      <x:c r="L6957" s="266" t="n">
        <x:f>SUM(I6957:K6957)</x:f>
        <x:v>51</x:v>
      </x:c>
      <x:c r="M6957" s="267" t="n">
        <x:f>I6957*TOMATO_HOURS*WEEKS*(1+TOMATO_DIM)^I6957+J6957*CARROT_HOURS*WEEKS*(1+CARROT_DIM)^J6957+K6957*MESCLUN_HOURS*WEEKS*(1+MESCLUN_DIM)^K6957</x:f>
        <x:v>4689.496521494546</x:v>
      </x:c>
      <x:c r="N6957" s="267" t="n">
        <x:f>MAX(M6957-FARMER_HOURS,0)/TEMP_HOURS_PER_WORKER</x:f>
        <x:v>2.7565948065934345</x:v>
      </x:c>
      <x:c r="O6957" s="268" t="n">
        <x:f>I6957*TOMATO_PRICE+J6957*CARROT_PRICE+K6957*MESCLUN_PRICE</x:f>
        <x:v>191428</x:v>
      </x:c>
      <x:c r="P6957" s="268" t="n">
        <x:f>I6957*TOMATO_FERTILIZER+J6957*CARROT_FERTILIZER+K6957*MESCLUN_FERTILIZER</x:f>
        <x:v>39600</x:v>
      </x:c>
      <x:c r="Q6957" s="268" t="n">
        <x:f>MIN(M6957,FARMER_HOURS)*FARMER_RATE+MAX(M6957-FARMER_HOURS,0)*TEMP_RATE</x:f>
        <x:v>93914.87016483587</x:v>
      </x:c>
      <x:c r="R6957" s="268" t="n">
        <x:f>O6957-P6957-Q6957-FIXED_COST</x:f>
        <x:v>37913.12983516413</x:v>
      </x:c>
      <x:c r="S6957" s="139" t="str">
        <x:f>IF(AND(L6957&lt;=TOTAL_BED_CAP,N6957&lt;=TEMP_WORKER_CAP),"YES","NO")</x:f>
        <x:v>YES</x:v>
      </x:c>
      <x:c r="T6957" s="139" t="n">
        <x:f>IF(S6957="YES",R6957,-1E+99)</x:f>
        <x:v>37913.12983516413</x:v>
      </x:c>
    </x:row>
    <x:row r="6958">
      <x:c r="A6958" s="139"/>
      <x:c r="B6958" s="139"/>
      <x:c r="C6958" s="139"/>
      <x:c r="D6958" s="139"/>
      <x:c r="E6958" s="139"/>
      <x:c r="F6958" s="139"/>
      <x:c r="G6958" s="139"/>
      <x:c r="H6958" s="139"/>
      <x:c r="I6958" s="266" t="n">
        <x:f>INT((ROW()-ROW($I$46))/((CARROT_CAP+1)*(MESCLUN_CAP+1)))</x:f>
        <x:v>10</x:v>
      </x:c>
      <x:c r="J6958" s="266" t="n">
        <x:f>MOD(INT((ROW()-ROW($I$46))/(MESCLUN_CAP+1)),CARROT_CAP+1)</x:f>
        <x:v>12</x:v>
      </x:c>
      <x:c r="K6958" s="266" t="n">
        <x:f>MOD(ROW()-ROW($I$46),MESCLUN_CAP+1)</x:f>
        <x:v>30</x:v>
      </x:c>
      <x:c r="L6958" s="266" t="n">
        <x:f>SUM(I6958:K6958)</x:f>
        <x:v>52</x:v>
      </x:c>
      <x:c r="M6958" s="267" t="n">
        <x:f>I6958*TOMATO_HOURS*WEEKS*(1+TOMATO_DIM)^I6958+J6958*CARROT_HOURS*WEEKS*(1+CARROT_DIM)^J6958+K6958*MESCLUN_HOURS*WEEKS*(1+MESCLUN_DIM)^K6958</x:f>
        <x:v>4778.206226828315</x:v>
      </x:c>
      <x:c r="N6958" s="267" t="n">
        <x:f>MAX(M6958-FARMER_HOURS,0)/TEMP_HOURS_PER_WORKER</x:f>
        <x:v>2.8181987686307743</x:v>
      </x:c>
      <x:c r="O6958" s="268" t="n">
        <x:f>I6958*TOMATO_PRICE+J6958*CARROT_PRICE+K6958*MESCLUN_PRICE</x:f>
        <x:v>194128</x:v>
      </x:c>
      <x:c r="P6958" s="268" t="n">
        <x:f>I6958*TOMATO_FERTILIZER+J6958*CARROT_FERTILIZER+K6958*MESCLUN_FERTILIZER</x:f>
        <x:v>40480</x:v>
      </x:c>
      <x:c r="Q6958" s="268" t="n">
        <x:f>MIN(M6958,FARMER_HOURS)*FARMER_RATE+MAX(M6958-FARMER_HOURS,0)*TEMP_RATE</x:f>
        <x:v>95454.96921576936</x:v>
      </x:c>
      <x:c r="R6958" s="268" t="n">
        <x:f>O6958-P6958-Q6958-FIXED_COST</x:f>
        <x:v>38193.030784230636</x:v>
      </x:c>
      <x:c r="S6958" s="139" t="str">
        <x:f>IF(AND(L6958&lt;=TOTAL_BED_CAP,N6958&lt;=TEMP_WORKER_CAP),"YES","NO")</x:f>
        <x:v>YES</x:v>
      </x:c>
      <x:c r="T6958" s="139" t="n">
        <x:f>IF(S6958="YES",R6958,-1E+99)</x:f>
        <x:v>38193.030784230636</x:v>
      </x:c>
    </x:row>
    <x:row r="6959">
      <x:c r="A6959" s="139"/>
      <x:c r="B6959" s="139"/>
      <x:c r="C6959" s="139"/>
      <x:c r="D6959" s="139"/>
      <x:c r="E6959" s="139"/>
      <x:c r="F6959" s="139"/>
      <x:c r="G6959" s="139"/>
      <x:c r="H6959" s="139"/>
      <x:c r="I6959" s="266" t="n">
        <x:f>INT((ROW()-ROW($I$46))/((CARROT_CAP+1)*(MESCLUN_CAP+1)))</x:f>
        <x:v>10</x:v>
      </x:c>
      <x:c r="J6959" s="266" t="n">
        <x:f>MOD(INT((ROW()-ROW($I$46))/(MESCLUN_CAP+1)),CARROT_CAP+1)</x:f>
        <x:v>13</x:v>
      </x:c>
      <x:c r="K6959" s="266" t="n">
        <x:f>MOD(ROW()-ROW($I$46),MESCLUN_CAP+1)</x:f>
        <x:v>0</x:v>
      </x:c>
      <x:c r="L6959" s="266" t="n">
        <x:f>SUM(I6959:K6959)</x:f>
        <x:v>23</x:v>
      </x:c>
      <x:c r="M6959" s="267" t="n">
        <x:f>I6959*TOMATO_HOURS*WEEKS*(1+TOMATO_DIM)^I6959+J6959*CARROT_HOURS*WEEKS*(1+CARROT_DIM)^J6959+K6959*MESCLUN_HOURS*WEEKS*(1+MESCLUN_DIM)^K6959</x:f>
        <x:v>2871.987521582459</x:v>
      </x:c>
      <x:c r="N6959" s="267" t="n">
        <x:f>MAX(M6959-FARMER_HOURS,0)/TEMP_HOURS_PER_WORKER</x:f>
        <x:v>1.4944357788767078</x:v>
      </x:c>
      <x:c r="O6959" s="268" t="n">
        <x:f>I6959*TOMATO_PRICE+J6959*CARROT_PRICE+K6959*MESCLUN_PRICE</x:f>
        <x:v>115222</x:v>
      </x:c>
      <x:c r="P6959" s="268" t="n">
        <x:f>I6959*TOMATO_FERTILIZER+J6959*CARROT_FERTILIZER+K6959*MESCLUN_FERTILIZER</x:f>
        <x:v>14520</x:v>
      </x:c>
      <x:c r="Q6959" s="268" t="n">
        <x:f>MIN(M6959,FARMER_HOURS)*FARMER_RATE+MAX(M6959-FARMER_HOURS,0)*TEMP_RATE</x:f>
        <x:v>62360.894471917694</x:v>
      </x:c>
      <x:c r="R6959" s="268" t="n">
        <x:f>O6959-P6959-Q6959-FIXED_COST</x:f>
        <x:v>18341.105528082306</x:v>
      </x:c>
      <x:c r="S6959" s="139" t="str">
        <x:f>IF(AND(L6959&lt;=TOTAL_BED_CAP,N6959&lt;=TEMP_WORKER_CAP),"YES","NO")</x:f>
        <x:v>YES</x:v>
      </x:c>
      <x:c r="T6959" s="139" t="n">
        <x:f>IF(S6959="YES",R6959,-1E+99)</x:f>
        <x:v>18341.105528082306</x:v>
      </x:c>
    </x:row>
    <x:row r="6960">
      <x:c r="A6960" s="139"/>
      <x:c r="B6960" s="139"/>
      <x:c r="C6960" s="139"/>
      <x:c r="D6960" s="139"/>
      <x:c r="E6960" s="139"/>
      <x:c r="F6960" s="139"/>
      <x:c r="G6960" s="139"/>
      <x:c r="H6960" s="139"/>
      <x:c r="I6960" s="266" t="n">
        <x:f>INT((ROW()-ROW($I$46))/((CARROT_CAP+1)*(MESCLUN_CAP+1)))</x:f>
        <x:v>10</x:v>
      </x:c>
      <x:c r="J6960" s="266" t="n">
        <x:f>MOD(INT((ROW()-ROW($I$46))/(MESCLUN_CAP+1)),CARROT_CAP+1)</x:f>
        <x:v>13</x:v>
      </x:c>
      <x:c r="K6960" s="266" t="n">
        <x:f>MOD(ROW()-ROW($I$46),MESCLUN_CAP+1)</x:f>
        <x:v>1</x:v>
      </x:c>
      <x:c r="L6960" s="266" t="n">
        <x:f>SUM(I6960:K6960)</x:f>
        <x:v>24</x:v>
      </x:c>
      <x:c r="M6960" s="267" t="n">
        <x:f>I6960*TOMATO_HOURS*WEEKS*(1+TOMATO_DIM)^I6960+J6960*CARROT_HOURS*WEEKS*(1+CARROT_DIM)^J6960+K6960*MESCLUN_HOURS*WEEKS*(1+MESCLUN_DIM)^K6960</x:f>
        <x:v>2917.550021582459</x:v>
      </x:c>
      <x:c r="N6960" s="267" t="n">
        <x:f>MAX(M6960-FARMER_HOURS,0)/TEMP_HOURS_PER_WORKER</x:f>
        <x:v>1.5260764038767076</x:v>
      </x:c>
      <x:c r="O6960" s="268" t="n">
        <x:f>I6960*TOMATO_PRICE+J6960*CARROT_PRICE+K6960*MESCLUN_PRICE</x:f>
        <x:v>117922</x:v>
      </x:c>
      <x:c r="P6960" s="268" t="n">
        <x:f>I6960*TOMATO_FERTILIZER+J6960*CARROT_FERTILIZER+K6960*MESCLUN_FERTILIZER</x:f>
        <x:v>15400</x:v>
      </x:c>
      <x:c r="Q6960" s="268" t="n">
        <x:f>MIN(M6960,FARMER_HOURS)*FARMER_RATE+MAX(M6960-FARMER_HOURS,0)*TEMP_RATE</x:f>
        <x:v>63151.910096917694</x:v>
      </x:c>
      <x:c r="R6960" s="268" t="n">
        <x:f>O6960-P6960-Q6960-FIXED_COST</x:f>
        <x:v>19370.089903082306</x:v>
      </x:c>
      <x:c r="S6960" s="139" t="str">
        <x:f>IF(AND(L6960&lt;=TOTAL_BED_CAP,N6960&lt;=TEMP_WORKER_CAP),"YES","NO")</x:f>
        <x:v>YES</x:v>
      </x:c>
      <x:c r="T6960" s="139" t="n">
        <x:f>IF(S6960="YES",R6960,-1E+99)</x:f>
        <x:v>19370.089903082306</x:v>
      </x:c>
    </x:row>
    <x:row r="6961">
      <x:c r="A6961" s="139"/>
      <x:c r="B6961" s="139"/>
      <x:c r="C6961" s="139"/>
      <x:c r="D6961" s="139"/>
      <x:c r="E6961" s="139"/>
      <x:c r="F6961" s="139"/>
      <x:c r="G6961" s="139"/>
      <x:c r="H6961" s="139"/>
      <x:c r="I6961" s="266" t="n">
        <x:f>INT((ROW()-ROW($I$46))/((CARROT_CAP+1)*(MESCLUN_CAP+1)))</x:f>
        <x:v>10</x:v>
      </x:c>
      <x:c r="J6961" s="266" t="n">
        <x:f>MOD(INT((ROW()-ROW($I$46))/(MESCLUN_CAP+1)),CARROT_CAP+1)</x:f>
        <x:v>13</x:v>
      </x:c>
      <x:c r="K6961" s="266" t="n">
        <x:f>MOD(ROW()-ROW($I$46),MESCLUN_CAP+1)</x:f>
        <x:v>2</x:v>
      </x:c>
      <x:c r="L6961" s="266" t="n">
        <x:f>SUM(I6961:K6961)</x:f>
        <x:v>25</x:v>
      </x:c>
      <x:c r="M6961" s="267" t="n">
        <x:f>I6961*TOMATO_HOURS*WEEKS*(1+TOMATO_DIM)^I6961+J6961*CARROT_HOURS*WEEKS*(1+CARROT_DIM)^J6961+K6961*MESCLUN_HOURS*WEEKS*(1+MESCLUN_DIM)^K6961</x:f>
        <x:v>2964.251584082459</x:v>
      </x:c>
      <x:c r="N6961" s="267" t="n">
        <x:f>MAX(M6961-FARMER_HOURS,0)/TEMP_HOURS_PER_WORKER</x:f>
        <x:v>1.5585080445017077</x:v>
      </x:c>
      <x:c r="O6961" s="268" t="n">
        <x:f>I6961*TOMATO_PRICE+J6961*CARROT_PRICE+K6961*MESCLUN_PRICE</x:f>
        <x:v>120622</x:v>
      </x:c>
      <x:c r="P6961" s="268" t="n">
        <x:f>I6961*TOMATO_FERTILIZER+J6961*CARROT_FERTILIZER+K6961*MESCLUN_FERTILIZER</x:f>
        <x:v>16280</x:v>
      </x:c>
      <x:c r="Q6961" s="268" t="n">
        <x:f>MIN(M6961,FARMER_HOURS)*FARMER_RATE+MAX(M6961-FARMER_HOURS,0)*TEMP_RATE</x:f>
        <x:v>63962.70111254269</x:v>
      </x:c>
      <x:c r="R6961" s="268" t="n">
        <x:f>O6961-P6961-Q6961-FIXED_COST</x:f>
        <x:v>20379.298887457313</x:v>
      </x:c>
      <x:c r="S6961" s="139" t="str">
        <x:f>IF(AND(L6961&lt;=TOTAL_BED_CAP,N6961&lt;=TEMP_WORKER_CAP),"YES","NO")</x:f>
        <x:v>YES</x:v>
      </x:c>
      <x:c r="T6961" s="139" t="n">
        <x:f>IF(S6961="YES",R6961,-1E+99)</x:f>
        <x:v>20379.298887457313</x:v>
      </x:c>
    </x:row>
    <x:row r="6962">
      <x:c r="A6962" s="139"/>
      <x:c r="B6962" s="139"/>
      <x:c r="C6962" s="139"/>
      <x:c r="D6962" s="139"/>
      <x:c r="E6962" s="139"/>
      <x:c r="F6962" s="139"/>
      <x:c r="G6962" s="139"/>
      <x:c r="H6962" s="139"/>
      <x:c r="I6962" s="266" t="n">
        <x:f>INT((ROW()-ROW($I$46))/((CARROT_CAP+1)*(MESCLUN_CAP+1)))</x:f>
        <x:v>10</x:v>
      </x:c>
      <x:c r="J6962" s="266" t="n">
        <x:f>MOD(INT((ROW()-ROW($I$46))/(MESCLUN_CAP+1)),CARROT_CAP+1)</x:f>
        <x:v>13</x:v>
      </x:c>
      <x:c r="K6962" s="266" t="n">
        <x:f>MOD(ROW()-ROW($I$46),MESCLUN_CAP+1)</x:f>
        <x:v>3</x:v>
      </x:c>
      <x:c r="L6962" s="266" t="n">
        <x:f>SUM(I6962:K6962)</x:f>
        <x:v>26</x:v>
      </x:c>
      <x:c r="M6962" s="267" t="n">
        <x:f>I6962*TOMATO_HOURS*WEEKS*(1+TOMATO_DIM)^I6962+J6962*CARROT_HOURS*WEEKS*(1+CARROT_DIM)^J6962+K6962*MESCLUN_HOURS*WEEKS*(1+MESCLUN_DIM)^K6962</x:f>
        <x:v>3012.113566504334</x:v>
      </x:c>
      <x:c r="N6962" s="267" t="n">
        <x:f>MAX(M6962-FARMER_HOURS,0)/TEMP_HOURS_PER_WORKER</x:f>
        <x:v>1.5917455322946763</x:v>
      </x:c>
      <x:c r="O6962" s="268" t="n">
        <x:f>I6962*TOMATO_PRICE+J6962*CARROT_PRICE+K6962*MESCLUN_PRICE</x:f>
        <x:v>123322</x:v>
      </x:c>
      <x:c r="P6962" s="268" t="n">
        <x:f>I6962*TOMATO_FERTILIZER+J6962*CARROT_FERTILIZER+K6962*MESCLUN_FERTILIZER</x:f>
        <x:v>17160</x:v>
      </x:c>
      <x:c r="Q6962" s="268" t="n">
        <x:f>MIN(M6962,FARMER_HOURS)*FARMER_RATE+MAX(M6962-FARMER_HOURS,0)*TEMP_RATE</x:f>
        <x:v>64793.638307366906</x:v>
      </x:c>
      <x:c r="R6962" s="268" t="n">
        <x:f>O6962-P6962-Q6962-FIXED_COST</x:f>
        <x:v>21368.361692633094</x:v>
      </x:c>
      <x:c r="S6962" s="139" t="str">
        <x:f>IF(AND(L6962&lt;=TOTAL_BED_CAP,N6962&lt;=TEMP_WORKER_CAP),"YES","NO")</x:f>
        <x:v>YES</x:v>
      </x:c>
      <x:c r="T6962" s="139" t="n">
        <x:f>IF(S6962="YES",R6962,-1E+99)</x:f>
        <x:v>21368.361692633094</x:v>
      </x:c>
    </x:row>
    <x:row r="6963">
      <x:c r="A6963" s="139"/>
      <x:c r="B6963" s="139"/>
      <x:c r="C6963" s="139"/>
      <x:c r="D6963" s="139"/>
      <x:c r="E6963" s="139"/>
      <x:c r="F6963" s="139"/>
      <x:c r="G6963" s="139"/>
      <x:c r="H6963" s="139"/>
      <x:c r="I6963" s="266" t="n">
        <x:f>INT((ROW()-ROW($I$46))/((CARROT_CAP+1)*(MESCLUN_CAP+1)))</x:f>
        <x:v>10</x:v>
      </x:c>
      <x:c r="J6963" s="266" t="n">
        <x:f>MOD(INT((ROW()-ROW($I$46))/(MESCLUN_CAP+1)),CARROT_CAP+1)</x:f>
        <x:v>13</x:v>
      </x:c>
      <x:c r="K6963" s="266" t="n">
        <x:f>MOD(ROW()-ROW($I$46),MESCLUN_CAP+1)</x:f>
        <x:v>4</x:v>
      </x:c>
      <x:c r="L6963" s="266" t="n">
        <x:f>SUM(I6963:K6963)</x:f>
        <x:v>27</x:v>
      </x:c>
      <x:c r="M6963" s="267" t="n">
        <x:f>I6963*TOMATO_HOURS*WEEKS*(1+TOMATO_DIM)^I6963+J6963*CARROT_HOURS*WEEKS*(1+CARROT_DIM)^J6963+K6963*MESCLUN_HOURS*WEEKS*(1+MESCLUN_DIM)^K6963</x:f>
        <x:v>3061.1576822269903</x:v>
      </x:c>
      <x:c r="N6963" s="267" t="n">
        <x:f>MAX(M6963-FARMER_HOURS,0)/TEMP_HOURS_PER_WORKER</x:f>
        <x:v>1.6258039459909654</x:v>
      </x:c>
      <x:c r="O6963" s="268" t="n">
        <x:f>I6963*TOMATO_PRICE+J6963*CARROT_PRICE+K6963*MESCLUN_PRICE</x:f>
        <x:v>126022</x:v>
      </x:c>
      <x:c r="P6963" s="268" t="n">
        <x:f>I6963*TOMATO_FERTILIZER+J6963*CARROT_FERTILIZER+K6963*MESCLUN_FERTILIZER</x:f>
        <x:v>18040</x:v>
      </x:c>
      <x:c r="Q6963" s="268" t="n">
        <x:f>MIN(M6963,FARMER_HOURS)*FARMER_RATE+MAX(M6963-FARMER_HOURS,0)*TEMP_RATE</x:f>
        <x:v>65645.09864977414</x:v>
      </x:c>
      <x:c r="R6963" s="268" t="n">
        <x:f>O6963-P6963-Q6963-FIXED_COST</x:f>
        <x:v>22336.90135022586</x:v>
      </x:c>
      <x:c r="S6963" s="139" t="str">
        <x:f>IF(AND(L6963&lt;=TOTAL_BED_CAP,N6963&lt;=TEMP_WORKER_CAP),"YES","NO")</x:f>
        <x:v>YES</x:v>
      </x:c>
      <x:c r="T6963" s="139" t="n">
        <x:f>IF(S6963="YES",R6963,-1E+99)</x:f>
        <x:v>22336.90135022586</x:v>
      </x:c>
    </x:row>
    <x:row r="6964">
      <x:c r="A6964" s="139"/>
      <x:c r="B6964" s="139"/>
      <x:c r="C6964" s="139"/>
      <x:c r="D6964" s="139"/>
      <x:c r="E6964" s="139"/>
      <x:c r="F6964" s="139"/>
      <x:c r="G6964" s="139"/>
      <x:c r="H6964" s="139"/>
      <x:c r="I6964" s="266" t="n">
        <x:f>INT((ROW()-ROW($I$46))/((CARROT_CAP+1)*(MESCLUN_CAP+1)))</x:f>
        <x:v>10</x:v>
      </x:c>
      <x:c r="J6964" s="266" t="n">
        <x:f>MOD(INT((ROW()-ROW($I$46))/(MESCLUN_CAP+1)),CARROT_CAP+1)</x:f>
        <x:v>13</x:v>
      </x:c>
      <x:c r="K6964" s="266" t="n">
        <x:f>MOD(ROW()-ROW($I$46),MESCLUN_CAP+1)</x:f>
        <x:v>5</x:v>
      </x:c>
      <x:c r="L6964" s="266" t="n">
        <x:f>SUM(I6964:K6964)</x:f>
        <x:v>28</x:v>
      </x:c>
      <x:c r="M6964" s="267" t="n">
        <x:f>I6964*TOMATO_HOURS*WEEKS*(1+TOMATO_DIM)^I6964+J6964*CARROT_HOURS*WEEKS*(1+CARROT_DIM)^J6964+K6964*MESCLUN_HOURS*WEEKS*(1+MESCLUN_DIM)^K6964</x:f>
        <x:v>3111.4060061481937</x:v>
      </x:c>
      <x:c r="N6964" s="267" t="n">
        <x:f>MAX(M6964-FARMER_HOURS,0)/TEMP_HOURS_PER_WORKER</x:f>
        <x:v>1.66069861538069</x:v>
      </x:c>
      <x:c r="O6964" s="268" t="n">
        <x:f>I6964*TOMATO_PRICE+J6964*CARROT_PRICE+K6964*MESCLUN_PRICE</x:f>
        <x:v>128722</x:v>
      </x:c>
      <x:c r="P6964" s="268" t="n">
        <x:f>I6964*TOMATO_FERTILIZER+J6964*CARROT_FERTILIZER+K6964*MESCLUN_FERTILIZER</x:f>
        <x:v>18920</x:v>
      </x:c>
      <x:c r="Q6964" s="268" t="n">
        <x:f>MIN(M6964,FARMER_HOURS)*FARMER_RATE+MAX(M6964-FARMER_HOURS,0)*TEMP_RATE</x:f>
        <x:v>66517.46538451724</x:v>
      </x:c>
      <x:c r="R6964" s="268" t="n">
        <x:f>O6964-P6964-Q6964-FIXED_COST</x:f>
        <x:v>23284.534615482757</x:v>
      </x:c>
      <x:c r="S6964" s="139" t="str">
        <x:f>IF(AND(L6964&lt;=TOTAL_BED_CAP,N6964&lt;=TEMP_WORKER_CAP),"YES","NO")</x:f>
        <x:v>YES</x:v>
      </x:c>
      <x:c r="T6964" s="139" t="n">
        <x:f>IF(S6964="YES",R6964,-1E+99)</x:f>
        <x:v>23284.534615482757</x:v>
      </x:c>
    </x:row>
    <x:row r="6965">
      <x:c r="A6965" s="139"/>
      <x:c r="B6965" s="139"/>
      <x:c r="C6965" s="139"/>
      <x:c r="D6965" s="139"/>
      <x:c r="E6965" s="139"/>
      <x:c r="F6965" s="139"/>
      <x:c r="G6965" s="139"/>
      <x:c r="H6965" s="139"/>
      <x:c r="I6965" s="266" t="n">
        <x:f>INT((ROW()-ROW($I$46))/((CARROT_CAP+1)*(MESCLUN_CAP+1)))</x:f>
        <x:v>10</x:v>
      </x:c>
      <x:c r="J6965" s="266" t="n">
        <x:f>MOD(INT((ROW()-ROW($I$46))/(MESCLUN_CAP+1)),CARROT_CAP+1)</x:f>
        <x:v>13</x:v>
      </x:c>
      <x:c r="K6965" s="266" t="n">
        <x:f>MOD(ROW()-ROW($I$46),MESCLUN_CAP+1)</x:f>
        <x:v>6</x:v>
      </x:c>
      <x:c r="L6965" s="266" t="n">
        <x:f>SUM(I6965:K6965)</x:f>
        <x:v>29</x:v>
      </x:c>
      <x:c r="M6965" s="267" t="n">
        <x:f>I6965*TOMATO_HOURS*WEEKS*(1+TOMATO_DIM)^I6965+J6965*CARROT_HOURS*WEEKS*(1+CARROT_DIM)^J6965+K6965*MESCLUN_HOURS*WEEKS*(1+MESCLUN_DIM)^K6965</x:f>
        <x:v>3162.880980329827</x:v>
      </x:c>
      <x:c r="N6965" s="267" t="n">
        <x:f>MAX(M6965-FARMER_HOURS,0)/TEMP_HOURS_PER_WORKER</x:f>
        <x:v>1.6964451252290464</x:v>
      </x:c>
      <x:c r="O6965" s="268" t="n">
        <x:f>I6965*TOMATO_PRICE+J6965*CARROT_PRICE+K6965*MESCLUN_PRICE</x:f>
        <x:v>131422</x:v>
      </x:c>
      <x:c r="P6965" s="268" t="n">
        <x:f>I6965*TOMATO_FERTILIZER+J6965*CARROT_FERTILIZER+K6965*MESCLUN_FERTILIZER</x:f>
        <x:v>19800</x:v>
      </x:c>
      <x:c r="Q6965" s="268" t="n">
        <x:f>MIN(M6965,FARMER_HOURS)*FARMER_RATE+MAX(M6965-FARMER_HOURS,0)*TEMP_RATE</x:f>
        <x:v>67411.12813072617</x:v>
      </x:c>
      <x:c r="R6965" s="268" t="n">
        <x:f>O6965-P6965-Q6965-FIXED_COST</x:f>
        <x:v>24210.871869273833</x:v>
      </x:c>
      <x:c r="S6965" s="139" t="str">
        <x:f>IF(AND(L6965&lt;=TOTAL_BED_CAP,N6965&lt;=TEMP_WORKER_CAP),"YES","NO")</x:f>
        <x:v>YES</x:v>
      </x:c>
      <x:c r="T6965" s="139" t="n">
        <x:f>IF(S6965="YES",R6965,-1E+99)</x:f>
        <x:v>24210.871869273833</x:v>
      </x:c>
    </x:row>
    <x:row r="6966">
      <x:c r="A6966" s="139"/>
      <x:c r="B6966" s="139"/>
      <x:c r="C6966" s="139"/>
      <x:c r="D6966" s="139"/>
      <x:c r="E6966" s="139"/>
      <x:c r="F6966" s="139"/>
      <x:c r="G6966" s="139"/>
      <x:c r="H6966" s="139"/>
      <x:c r="I6966" s="266" t="n">
        <x:f>INT((ROW()-ROW($I$46))/((CARROT_CAP+1)*(MESCLUN_CAP+1)))</x:f>
        <x:v>10</x:v>
      </x:c>
      <x:c r="J6966" s="266" t="n">
        <x:f>MOD(INT((ROW()-ROW($I$46))/(MESCLUN_CAP+1)),CARROT_CAP+1)</x:f>
        <x:v>13</x:v>
      </x:c>
      <x:c r="K6966" s="266" t="n">
        <x:f>MOD(ROW()-ROW($I$46),MESCLUN_CAP+1)</x:f>
        <x:v>7</x:v>
      </x:c>
      <x:c r="L6966" s="266" t="n">
        <x:f>SUM(I6966:K6966)</x:f>
        <x:v>30</x:v>
      </x:c>
      <x:c r="M6966" s="267" t="n">
        <x:f>I6966*TOMATO_HOURS*WEEKS*(1+TOMATO_DIM)^I6966+J6966*CARROT_HOURS*WEEKS*(1+CARROT_DIM)^J6966+K6966*MESCLUN_HOURS*WEEKS*(1+MESCLUN_DIM)^K6966</x:f>
        <x:v>3215.605419727787</x:v>
      </x:c>
      <x:c r="N6966" s="267" t="n">
        <x:f>MAX(M6966-FARMER_HOURS,0)/TEMP_HOURS_PER_WORKER</x:f>
        <x:v>1.7330593192554078</x:v>
      </x:c>
      <x:c r="O6966" s="268" t="n">
        <x:f>I6966*TOMATO_PRICE+J6966*CARROT_PRICE+K6966*MESCLUN_PRICE</x:f>
        <x:v>134122</x:v>
      </x:c>
      <x:c r="P6966" s="268" t="n">
        <x:f>I6966*TOMATO_FERTILIZER+J6966*CARROT_FERTILIZER+K6966*MESCLUN_FERTILIZER</x:f>
        <x:v>20680</x:v>
      </x:c>
      <x:c r="Q6966" s="268" t="n">
        <x:f>MIN(M6966,FARMER_HOURS)*FARMER_RATE+MAX(M6966-FARMER_HOURS,0)*TEMP_RATE</x:f>
        <x:v>68326.4829813852</x:v>
      </x:c>
      <x:c r="R6966" s="268" t="n">
        <x:f>O6966-P6966-Q6966-FIXED_COST</x:f>
        <x:v>25115.517018614803</x:v>
      </x:c>
      <x:c r="S6966" s="139" t="str">
        <x:f>IF(AND(L6966&lt;=TOTAL_BED_CAP,N6966&lt;=TEMP_WORKER_CAP),"YES","NO")</x:f>
        <x:v>YES</x:v>
      </x:c>
      <x:c r="T6966" s="139" t="n">
        <x:f>IF(S6966="YES",R6966,-1E+99)</x:f>
        <x:v>25115.517018614803</x:v>
      </x:c>
    </x:row>
    <x:row r="6967">
      <x:c r="A6967" s="139"/>
      <x:c r="B6967" s="139"/>
      <x:c r="C6967" s="139"/>
      <x:c r="D6967" s="139"/>
      <x:c r="E6967" s="139"/>
      <x:c r="F6967" s="139"/>
      <x:c r="G6967" s="139"/>
      <x:c r="H6967" s="139"/>
      <x:c r="I6967" s="266" t="n">
        <x:f>INT((ROW()-ROW($I$46))/((CARROT_CAP+1)*(MESCLUN_CAP+1)))</x:f>
        <x:v>10</x:v>
      </x:c>
      <x:c r="J6967" s="266" t="n">
        <x:f>MOD(INT((ROW()-ROW($I$46))/(MESCLUN_CAP+1)),CARROT_CAP+1)</x:f>
        <x:v>13</x:v>
      </x:c>
      <x:c r="K6967" s="266" t="n">
        <x:f>MOD(ROW()-ROW($I$46),MESCLUN_CAP+1)</x:f>
        <x:v>8</x:v>
      </x:c>
      <x:c r="L6967" s="266" t="n">
        <x:f>SUM(I6967:K6967)</x:f>
        <x:v>31</x:v>
      </x:c>
      <x:c r="M6967" s="267" t="n">
        <x:f>I6967*TOMATO_HOURS*WEEKS*(1+TOMATO_DIM)^I6967+J6967*CARROT_HOURS*WEEKS*(1+CARROT_DIM)^J6967+K6967*MESCLUN_HOURS*WEEKS*(1+MESCLUN_DIM)^K6967</x:f>
        <x:v>3269.6025180077672</x:v>
      </x:c>
      <x:c r="N6967" s="267" t="n">
        <x:f>MAX(M6967-FARMER_HOURS,0)/TEMP_HOURS_PER_WORKER</x:f>
        <x:v>1.7705573041720606</x:v>
      </x:c>
      <x:c r="O6967" s="268" t="n">
        <x:f>I6967*TOMATO_PRICE+J6967*CARROT_PRICE+K6967*MESCLUN_PRICE</x:f>
        <x:v>136822</x:v>
      </x:c>
      <x:c r="P6967" s="268" t="n">
        <x:f>I6967*TOMATO_FERTILIZER+J6967*CARROT_FERTILIZER+K6967*MESCLUN_FERTILIZER</x:f>
        <x:v>21560</x:v>
      </x:c>
      <x:c r="Q6967" s="268" t="n">
        <x:f>MIN(M6967,FARMER_HOURS)*FARMER_RATE+MAX(M6967-FARMER_HOURS,0)*TEMP_RATE</x:f>
        <x:v>69263.93260430152</x:v>
      </x:c>
      <x:c r="R6967" s="268" t="n">
        <x:f>O6967-P6967-Q6967-FIXED_COST</x:f>
        <x:v>25998.067395698483</x:v>
      </x:c>
      <x:c r="S6967" s="139" t="str">
        <x:f>IF(AND(L6967&lt;=TOTAL_BED_CAP,N6967&lt;=TEMP_WORKER_CAP),"YES","NO")</x:f>
        <x:v>YES</x:v>
      </x:c>
      <x:c r="T6967" s="139" t="n">
        <x:f>IF(S6967="YES",R6967,-1E+99)</x:f>
        <x:v>25998.067395698483</x:v>
      </x:c>
    </x:row>
    <x:row r="6968">
      <x:c r="A6968" s="139"/>
      <x:c r="B6968" s="139"/>
      <x:c r="C6968" s="139"/>
      <x:c r="D6968" s="139"/>
      <x:c r="E6968" s="139"/>
      <x:c r="F6968" s="139"/>
      <x:c r="G6968" s="139"/>
      <x:c r="H6968" s="139"/>
      <x:c r="I6968" s="266" t="n">
        <x:f>INT((ROW()-ROW($I$46))/((CARROT_CAP+1)*(MESCLUN_CAP+1)))</x:f>
        <x:v>10</x:v>
      </x:c>
      <x:c r="J6968" s="266" t="n">
        <x:f>MOD(INT((ROW()-ROW($I$46))/(MESCLUN_CAP+1)),CARROT_CAP+1)</x:f>
        <x:v>13</x:v>
      </x:c>
      <x:c r="K6968" s="266" t="n">
        <x:f>MOD(ROW()-ROW($I$46),MESCLUN_CAP+1)</x:f>
        <x:v>9</x:v>
      </x:c>
      <x:c r="L6968" s="266" t="n">
        <x:f>SUM(I6968:K6968)</x:f>
        <x:v>32</x:v>
      </x:c>
      <x:c r="M6968" s="267" t="n">
        <x:f>I6968*TOMATO_HOURS*WEEKS*(1+TOMATO_DIM)^I6968+J6968*CARROT_HOURS*WEEKS*(1+CARROT_DIM)^J6968+K6968*MESCLUN_HOURS*WEEKS*(1+MESCLUN_DIM)^K6968</x:f>
        <x:v>3324.8958534481617</x:v>
      </x:c>
      <x:c r="N6968" s="267" t="n">
        <x:f>MAX(M6968-FARMER_HOURS,0)/TEMP_HOURS_PER_WORKER</x:f>
        <x:v>1.8089554537834456</x:v>
      </x:c>
      <x:c r="O6968" s="268" t="n">
        <x:f>I6968*TOMATO_PRICE+J6968*CARROT_PRICE+K6968*MESCLUN_PRICE</x:f>
        <x:v>139522</x:v>
      </x:c>
      <x:c r="P6968" s="268" t="n">
        <x:f>I6968*TOMATO_FERTILIZER+J6968*CARROT_FERTILIZER+K6968*MESCLUN_FERTILIZER</x:f>
        <x:v>22440</x:v>
      </x:c>
      <x:c r="Q6968" s="268" t="n">
        <x:f>MIN(M6968,FARMER_HOURS)*FARMER_RATE+MAX(M6968-FARMER_HOURS,0)*TEMP_RATE</x:f>
        <x:v>70223.88634458615</x:v>
      </x:c>
      <x:c r="R6968" s="268" t="n">
        <x:f>O6968-P6968-Q6968-FIXED_COST</x:f>
        <x:v>26858.11365541385</x:v>
      </x:c>
      <x:c r="S6968" s="139" t="str">
        <x:f>IF(AND(L6968&lt;=TOTAL_BED_CAP,N6968&lt;=TEMP_WORKER_CAP),"YES","NO")</x:f>
        <x:v>YES</x:v>
      </x:c>
      <x:c r="T6968" s="139" t="n">
        <x:f>IF(S6968="YES",R6968,-1E+99)</x:f>
        <x:v>26858.11365541385</x:v>
      </x:c>
    </x:row>
    <x:row r="6969">
      <x:c r="A6969" s="139"/>
      <x:c r="B6969" s="139"/>
      <x:c r="C6969" s="139"/>
      <x:c r="D6969" s="139"/>
      <x:c r="E6969" s="139"/>
      <x:c r="F6969" s="139"/>
      <x:c r="G6969" s="139"/>
      <x:c r="H6969" s="139"/>
      <x:c r="I6969" s="266" t="n">
        <x:f>INT((ROW()-ROW($I$46))/((CARROT_CAP+1)*(MESCLUN_CAP+1)))</x:f>
        <x:v>10</x:v>
      </x:c>
      <x:c r="J6969" s="266" t="n">
        <x:f>MOD(INT((ROW()-ROW($I$46))/(MESCLUN_CAP+1)),CARROT_CAP+1)</x:f>
        <x:v>13</x:v>
      </x:c>
      <x:c r="K6969" s="266" t="n">
        <x:f>MOD(ROW()-ROW($I$46),MESCLUN_CAP+1)</x:f>
        <x:v>10</x:v>
      </x:c>
      <x:c r="L6969" s="266" t="n">
        <x:f>SUM(I6969:K6969)</x:f>
        <x:v>33</x:v>
      </x:c>
      <x:c r="M6969" s="267" t="n">
        <x:f>I6969*TOMATO_HOURS*WEEKS*(1+TOMATO_DIM)^I6969+J6969*CARROT_HOURS*WEEKS*(1+CARROT_DIM)^J6969+K6969*MESCLUN_HOURS*WEEKS*(1+MESCLUN_DIM)^K6969</x:f>
        <x:v>3381.5093949313746</x:v>
      </x:c>
      <x:c r="N6969" s="267" t="n">
        <x:f>MAX(M6969-FARMER_HOURS,0)/TEMP_HOURS_PER_WORKER</x:f>
        <x:v>1.848270413146788</x:v>
      </x:c>
      <x:c r="O6969" s="268" t="n">
        <x:f>I6969*TOMATO_PRICE+J6969*CARROT_PRICE+K6969*MESCLUN_PRICE</x:f>
        <x:v>142222</x:v>
      </x:c>
      <x:c r="P6969" s="268" t="n">
        <x:f>I6969*TOMATO_FERTILIZER+J6969*CARROT_FERTILIZER+K6969*MESCLUN_FERTILIZER</x:f>
        <x:v>23320</x:v>
      </x:c>
      <x:c r="Q6969" s="268" t="n">
        <x:f>MIN(M6969,FARMER_HOURS)*FARMER_RATE+MAX(M6969-FARMER_HOURS,0)*TEMP_RATE</x:f>
        <x:v>71206.7603286697</x:v>
      </x:c>
      <x:c r="R6969" s="268" t="n">
        <x:f>O6969-P6969-Q6969-FIXED_COST</x:f>
        <x:v>27695.239671330302</x:v>
      </x:c>
      <x:c r="S6969" s="139" t="str">
        <x:f>IF(AND(L6969&lt;=TOTAL_BED_CAP,N6969&lt;=TEMP_WORKER_CAP),"YES","NO")</x:f>
        <x:v>YES</x:v>
      </x:c>
      <x:c r="T6969" s="139" t="n">
        <x:f>IF(S6969="YES",R6969,-1E+99)</x:f>
        <x:v>27695.239671330302</x:v>
      </x:c>
    </x:row>
    <x:row r="6970">
      <x:c r="A6970" s="139"/>
      <x:c r="B6970" s="139"/>
      <x:c r="C6970" s="139"/>
      <x:c r="D6970" s="139"/>
      <x:c r="E6970" s="139"/>
      <x:c r="F6970" s="139"/>
      <x:c r="G6970" s="139"/>
      <x:c r="H6970" s="139"/>
      <x:c r="I6970" s="266" t="n">
        <x:f>INT((ROW()-ROW($I$46))/((CARROT_CAP+1)*(MESCLUN_CAP+1)))</x:f>
        <x:v>10</x:v>
      </x:c>
      <x:c r="J6970" s="266" t="n">
        <x:f>MOD(INT((ROW()-ROW($I$46))/(MESCLUN_CAP+1)),CARROT_CAP+1)</x:f>
        <x:v>13</x:v>
      </x:c>
      <x:c r="K6970" s="266" t="n">
        <x:f>MOD(ROW()-ROW($I$46),MESCLUN_CAP+1)</x:f>
        <x:v>11</x:v>
      </x:c>
      <x:c r="L6970" s="266" t="n">
        <x:f>SUM(I6970:K6970)</x:f>
        <x:v>34</x:v>
      </x:c>
      <x:c r="M6970" s="267" t="n">
        <x:f>I6970*TOMATO_HOURS*WEEKS*(1+TOMATO_DIM)^I6970+J6970*CARROT_HOURS*WEEKS*(1+CARROT_DIM)^J6970+K6970*MESCLUN_HOURS*WEEKS*(1+MESCLUN_DIM)^K6970</x:f>
        <x:v>3439.4675080248135</x:v>
      </x:c>
      <x:c r="N6970" s="267" t="n">
        <x:f>MAX(M6970-FARMER_HOURS,0)/TEMP_HOURS_PER_WORKER</x:f>
        <x:v>1.8885191027950095</x:v>
      </x:c>
      <x:c r="O6970" s="268" t="n">
        <x:f>I6970*TOMATO_PRICE+J6970*CARROT_PRICE+K6970*MESCLUN_PRICE</x:f>
        <x:v>144922</x:v>
      </x:c>
      <x:c r="P6970" s="268" t="n">
        <x:f>I6970*TOMATO_FERTILIZER+J6970*CARROT_FERTILIZER+K6970*MESCLUN_FERTILIZER</x:f>
        <x:v>24200</x:v>
      </x:c>
      <x:c r="Q6970" s="268" t="n">
        <x:f>MIN(M6970,FARMER_HOURS)*FARMER_RATE+MAX(M6970-FARMER_HOURS,0)*TEMP_RATE</x:f>
        <x:v>72212.97756987523</x:v>
      </x:c>
      <x:c r="R6970" s="268" t="n">
        <x:f>O6970-P6970-Q6970-FIXED_COST</x:f>
        <x:v>28509.022430124765</x:v>
      </x:c>
      <x:c r="S6970" s="139" t="str">
        <x:f>IF(AND(L6970&lt;=TOTAL_BED_CAP,N6970&lt;=TEMP_WORKER_CAP),"YES","NO")</x:f>
        <x:v>YES</x:v>
      </x:c>
      <x:c r="T6970" s="139" t="n">
        <x:f>IF(S6970="YES",R6970,-1E+99)</x:f>
        <x:v>28509.022430124765</x:v>
      </x:c>
    </x:row>
    <x:row r="6971">
      <x:c r="A6971" s="139"/>
      <x:c r="B6971" s="139"/>
      <x:c r="C6971" s="139"/>
      <x:c r="D6971" s="139"/>
      <x:c r="E6971" s="139"/>
      <x:c r="F6971" s="139"/>
      <x:c r="G6971" s="139"/>
      <x:c r="H6971" s="139"/>
      <x:c r="I6971" s="266" t="n">
        <x:f>INT((ROW()-ROW($I$46))/((CARROT_CAP+1)*(MESCLUN_CAP+1)))</x:f>
        <x:v>10</x:v>
      </x:c>
      <x:c r="J6971" s="266" t="n">
        <x:f>MOD(INT((ROW()-ROW($I$46))/(MESCLUN_CAP+1)),CARROT_CAP+1)</x:f>
        <x:v>13</x:v>
      </x:c>
      <x:c r="K6971" s="266" t="n">
        <x:f>MOD(ROW()-ROW($I$46),MESCLUN_CAP+1)</x:f>
        <x:v>12</x:v>
      </x:c>
      <x:c r="L6971" s="266" t="n">
        <x:f>SUM(I6971:K6971)</x:f>
        <x:v>35</x:v>
      </x:c>
      <x:c r="M6971" s="267" t="n">
        <x:f>I6971*TOMATO_HOURS*WEEKS*(1+TOMATO_DIM)^I6971+J6971*CARROT_HOURS*WEEKS*(1+CARROT_DIM)^J6971+K6971*MESCLUN_HOURS*WEEKS*(1+MESCLUN_DIM)^K6971</x:f>
        <x:v>3498.794961152878</x:v>
      </x:c>
      <x:c r="N6971" s="267" t="n">
        <x:f>MAX(M6971-FARMER_HOURS,0)/TEMP_HOURS_PER_WORKER</x:f>
        <x:v>1.9297187230228319</x:v>
      </x:c>
      <x:c r="O6971" s="268" t="n">
        <x:f>I6971*TOMATO_PRICE+J6971*CARROT_PRICE+K6971*MESCLUN_PRICE</x:f>
        <x:v>147622</x:v>
      </x:c>
      <x:c r="P6971" s="268" t="n">
        <x:f>I6971*TOMATO_FERTILIZER+J6971*CARROT_FERTILIZER+K6971*MESCLUN_FERTILIZER</x:f>
        <x:v>25080</x:v>
      </x:c>
      <x:c r="Q6971" s="268" t="n">
        <x:f>MIN(M6971,FARMER_HOURS)*FARMER_RATE+MAX(M6971-FARMER_HOURS,0)*TEMP_RATE</x:f>
        <x:v>73242.9680755708</x:v>
      </x:c>
      <x:c r="R6971" s="268" t="n">
        <x:f>O6971-P6971-Q6971-FIXED_COST</x:f>
        <x:v>29299.031924429204</x:v>
      </x:c>
      <x:c r="S6971" s="139" t="str">
        <x:f>IF(AND(L6971&lt;=TOTAL_BED_CAP,N6971&lt;=TEMP_WORKER_CAP),"YES","NO")</x:f>
        <x:v>YES</x:v>
      </x:c>
      <x:c r="T6971" s="139" t="n">
        <x:f>IF(S6971="YES",R6971,-1E+99)</x:f>
        <x:v>29299.031924429204</x:v>
      </x:c>
    </x:row>
    <x:row r="6972">
      <x:c r="A6972" s="139"/>
      <x:c r="B6972" s="139"/>
      <x:c r="C6972" s="139"/>
      <x:c r="D6972" s="139"/>
      <x:c r="E6972" s="139"/>
      <x:c r="F6972" s="139"/>
      <x:c r="G6972" s="139"/>
      <x:c r="H6972" s="139"/>
      <x:c r="I6972" s="266" t="n">
        <x:f>INT((ROW()-ROW($I$46))/((CARROT_CAP+1)*(MESCLUN_CAP+1)))</x:f>
        <x:v>10</x:v>
      </x:c>
      <x:c r="J6972" s="266" t="n">
        <x:f>MOD(INT((ROW()-ROW($I$46))/(MESCLUN_CAP+1)),CARROT_CAP+1)</x:f>
        <x:v>13</x:v>
      </x:c>
      <x:c r="K6972" s="266" t="n">
        <x:f>MOD(ROW()-ROW($I$46),MESCLUN_CAP+1)</x:f>
        <x:v>13</x:v>
      </x:c>
      <x:c r="L6972" s="266" t="n">
        <x:f>SUM(I6972:K6972)</x:f>
        <x:v>36</x:v>
      </x:c>
      <x:c r="M6972" s="267" t="n">
        <x:f>I6972*TOMATO_HOURS*WEEKS*(1+TOMATO_DIM)^I6972+J6972*CARROT_HOURS*WEEKS*(1+CARROT_DIM)^J6972+K6972*MESCLUN_HOURS*WEEKS*(1+MESCLUN_DIM)^K6972</x:f>
        <x:v>3559.5169318612625</x:v>
      </x:c>
      <x:c r="N6972" s="267" t="n">
        <x:f>MAX(M6972-FARMER_HOURS,0)/TEMP_HOURS_PER_WORKER</x:f>
        <x:v>1.971886758236988</x:v>
      </x:c>
      <x:c r="O6972" s="268" t="n">
        <x:f>I6972*TOMATO_PRICE+J6972*CARROT_PRICE+K6972*MESCLUN_PRICE</x:f>
        <x:v>150322</x:v>
      </x:c>
      <x:c r="P6972" s="268" t="n">
        <x:f>I6972*TOMATO_FERTILIZER+J6972*CARROT_FERTILIZER+K6972*MESCLUN_FERTILIZER</x:f>
        <x:v>25960</x:v>
      </x:c>
      <x:c r="Q6972" s="268" t="n">
        <x:f>MIN(M6972,FARMER_HOURS)*FARMER_RATE+MAX(M6972-FARMER_HOURS,0)*TEMP_RATE</x:f>
        <x:v>74297.16895592469</x:v>
      </x:c>
      <x:c r="R6972" s="268" t="n">
        <x:f>O6972-P6972-Q6972-FIXED_COST</x:f>
        <x:v>30064.831044075312</x:v>
      </x:c>
      <x:c r="S6972" s="139" t="str">
        <x:f>IF(AND(L6972&lt;=TOTAL_BED_CAP,N6972&lt;=TEMP_WORKER_CAP),"YES","NO")</x:f>
        <x:v>YES</x:v>
      </x:c>
      <x:c r="T6972" s="139" t="n">
        <x:f>IF(S6972="YES",R6972,-1E+99)</x:f>
        <x:v>30064.831044075312</x:v>
      </x:c>
    </x:row>
    <x:row r="6973">
      <x:c r="A6973" s="139"/>
      <x:c r="B6973" s="139"/>
      <x:c r="C6973" s="139"/>
      <x:c r="D6973" s="139"/>
      <x:c r="E6973" s="139"/>
      <x:c r="F6973" s="139"/>
      <x:c r="G6973" s="139"/>
      <x:c r="H6973" s="139"/>
      <x:c r="I6973" s="266" t="n">
        <x:f>INT((ROW()-ROW($I$46))/((CARROT_CAP+1)*(MESCLUN_CAP+1)))</x:f>
        <x:v>10</x:v>
      </x:c>
      <x:c r="J6973" s="266" t="n">
        <x:f>MOD(INT((ROW()-ROW($I$46))/(MESCLUN_CAP+1)),CARROT_CAP+1)</x:f>
        <x:v>13</x:v>
      </x:c>
      <x:c r="K6973" s="266" t="n">
        <x:f>MOD(ROW()-ROW($I$46),MESCLUN_CAP+1)</x:f>
        <x:v>14</x:v>
      </x:c>
      <x:c r="L6973" s="266" t="n">
        <x:f>SUM(I6973:K6973)</x:f>
        <x:v>37</x:v>
      </x:c>
      <x:c r="M6973" s="267" t="n">
        <x:f>I6973*TOMATO_HOURS*WEEKS*(1+TOMATO_DIM)^I6973+J6973*CARROT_HOURS*WEEKS*(1+CARROT_DIM)^J6973+K6973*MESCLUN_HOURS*WEEKS*(1+MESCLUN_DIM)^K6973</x:f>
        <x:v>3621.6590131749235</x:v>
      </x:c>
      <x:c r="N6973" s="267" t="n">
        <x:f>MAX(M6973-FARMER_HOURS,0)/TEMP_HOURS_PER_WORKER</x:f>
        <x:v>2.0150409813714747</x:v>
      </x:c>
      <x:c r="O6973" s="268" t="n">
        <x:f>I6973*TOMATO_PRICE+J6973*CARROT_PRICE+K6973*MESCLUN_PRICE</x:f>
        <x:v>153022</x:v>
      </x:c>
      <x:c r="P6973" s="268" t="n">
        <x:f>I6973*TOMATO_FERTILIZER+J6973*CARROT_FERTILIZER+K6973*MESCLUN_FERTILIZER</x:f>
        <x:v>26840</x:v>
      </x:c>
      <x:c r="Q6973" s="268" t="n">
        <x:f>MIN(M6973,FARMER_HOURS)*FARMER_RATE+MAX(M6973-FARMER_HOURS,0)*TEMP_RATE</x:f>
        <x:v>75376.02453428687</x:v>
      </x:c>
      <x:c r="R6973" s="268" t="n">
        <x:f>O6973-P6973-Q6973-FIXED_COST</x:f>
        <x:v>30805.975465713127</x:v>
      </x:c>
      <x:c r="S6973" s="139" t="str">
        <x:f>IF(AND(L6973&lt;=TOTAL_BED_CAP,N6973&lt;=TEMP_WORKER_CAP),"YES","NO")</x:f>
        <x:v>YES</x:v>
      </x:c>
      <x:c r="T6973" s="139" t="n">
        <x:f>IF(S6973="YES",R6973,-1E+99)</x:f>
        <x:v>30805.975465713127</x:v>
      </x:c>
    </x:row>
    <x:row r="6974">
      <x:c r="A6974" s="139"/>
      <x:c r="B6974" s="139"/>
      <x:c r="C6974" s="139"/>
      <x:c r="D6974" s="139"/>
      <x:c r="E6974" s="139"/>
      <x:c r="F6974" s="139"/>
      <x:c r="G6974" s="139"/>
      <x:c r="H6974" s="139"/>
      <x:c r="I6974" s="266" t="n">
        <x:f>INT((ROW()-ROW($I$46))/((CARROT_CAP+1)*(MESCLUN_CAP+1)))</x:f>
        <x:v>10</x:v>
      </x:c>
      <x:c r="J6974" s="266" t="n">
        <x:f>MOD(INT((ROW()-ROW($I$46))/(MESCLUN_CAP+1)),CARROT_CAP+1)</x:f>
        <x:v>13</x:v>
      </x:c>
      <x:c r="K6974" s="266" t="n">
        <x:f>MOD(ROW()-ROW($I$46),MESCLUN_CAP+1)</x:f>
        <x:v>15</x:v>
      </x:c>
      <x:c r="L6974" s="266" t="n">
        <x:f>SUM(I6974:K6974)</x:f>
        <x:v>38</x:v>
      </x:c>
      <x:c r="M6974" s="267" t="n">
        <x:f>I6974*TOMATO_HOURS*WEEKS*(1+TOMATO_DIM)^I6974+J6974*CARROT_HOURS*WEEKS*(1+CARROT_DIM)^J6974+K6974*MESCLUN_HOURS*WEEKS*(1+MESCLUN_DIM)^K6974</x:f>
        <x:v>3685.2472200510697</x:v>
      </x:c>
      <x:c r="N6974" s="267" t="n">
        <x:f>MAX(M6974-FARMER_HOURS,0)/TEMP_HOURS_PER_WORKER</x:f>
        <x:v>2.0591994583687985</x:v>
      </x:c>
      <x:c r="O6974" s="268" t="n">
        <x:f>I6974*TOMATO_PRICE+J6974*CARROT_PRICE+K6974*MESCLUN_PRICE</x:f>
        <x:v>155722</x:v>
      </x:c>
      <x:c r="P6974" s="268" t="n">
        <x:f>I6974*TOMATO_FERTILIZER+J6974*CARROT_FERTILIZER+K6974*MESCLUN_FERTILIZER</x:f>
        <x:v>27720</x:v>
      </x:c>
      <x:c r="Q6974" s="268" t="n">
        <x:f>MIN(M6974,FARMER_HOURS)*FARMER_RATE+MAX(M6974-FARMER_HOURS,0)*TEMP_RATE</x:f>
        <x:v>76479.98645921996</x:v>
      </x:c>
      <x:c r="R6974" s="268" t="n">
        <x:f>O6974-P6974-Q6974-FIXED_COST</x:f>
        <x:v>31522.01354078004</x:v>
      </x:c>
      <x:c r="S6974" s="139" t="str">
        <x:f>IF(AND(L6974&lt;=TOTAL_BED_CAP,N6974&lt;=TEMP_WORKER_CAP),"YES","NO")</x:f>
        <x:v>YES</x:v>
      </x:c>
      <x:c r="T6974" s="139" t="n">
        <x:f>IF(S6974="YES",R6974,-1E+99)</x:f>
        <x:v>31522.01354078004</x:v>
      </x:c>
    </x:row>
    <x:row r="6975">
      <x:c r="A6975" s="139"/>
      <x:c r="B6975" s="139"/>
      <x:c r="C6975" s="139"/>
      <x:c r="D6975" s="139"/>
      <x:c r="E6975" s="139"/>
      <x:c r="F6975" s="139"/>
      <x:c r="G6975" s="139"/>
      <x:c r="H6975" s="139"/>
      <x:c r="I6975" s="266" t="n">
        <x:f>INT((ROW()-ROW($I$46))/((CARROT_CAP+1)*(MESCLUN_CAP+1)))</x:f>
        <x:v>10</x:v>
      </x:c>
      <x:c r="J6975" s="266" t="n">
        <x:f>MOD(INT((ROW()-ROW($I$46))/(MESCLUN_CAP+1)),CARROT_CAP+1)</x:f>
        <x:v>13</x:v>
      </x:c>
      <x:c r="K6975" s="266" t="n">
        <x:f>MOD(ROW()-ROW($I$46),MESCLUN_CAP+1)</x:f>
        <x:v>16</x:v>
      </x:c>
      <x:c r="L6975" s="266" t="n">
        <x:f>SUM(I6975:K6975)</x:f>
        <x:v>39</x:v>
      </x:c>
      <x:c r="M6975" s="267" t="n">
        <x:f>I6975*TOMATO_HOURS*WEEKS*(1+TOMATO_DIM)^I6975+J6975*CARROT_HOURS*WEEKS*(1+CARROT_DIM)^J6975+K6975*MESCLUN_HOURS*WEEKS*(1+MESCLUN_DIM)^K6975</x:f>
        <x:v>3750.3079959285587</x:v>
      </x:c>
      <x:c r="N6975" s="267" t="n">
        <x:f>MAX(M6975-FARMER_HOURS,0)/TEMP_HOURS_PER_WORKER</x:f>
        <x:v>2.104380552728166</x:v>
      </x:c>
      <x:c r="O6975" s="268" t="n">
        <x:f>I6975*TOMATO_PRICE+J6975*CARROT_PRICE+K6975*MESCLUN_PRICE</x:f>
        <x:v>158422</x:v>
      </x:c>
      <x:c r="P6975" s="268" t="n">
        <x:f>I6975*TOMATO_FERTILIZER+J6975*CARROT_FERTILIZER+K6975*MESCLUN_FERTILIZER</x:f>
        <x:v>28600</x:v>
      </x:c>
      <x:c r="Q6975" s="268" t="n">
        <x:f>MIN(M6975,FARMER_HOURS)*FARMER_RATE+MAX(M6975-FARMER_HOURS,0)*TEMP_RATE</x:f>
        <x:v>77609.51381820414</x:v>
      </x:c>
      <x:c r="R6975" s="268" t="n">
        <x:f>O6975-P6975-Q6975-FIXED_COST</x:f>
        <x:v>32212.48618179586</x:v>
      </x:c>
      <x:c r="S6975" s="139" t="str">
        <x:f>IF(AND(L6975&lt;=TOTAL_BED_CAP,N6975&lt;=TEMP_WORKER_CAP),"YES","NO")</x:f>
        <x:v>YES</x:v>
      </x:c>
      <x:c r="T6975" s="139" t="n">
        <x:f>IF(S6975="YES",R6975,-1E+99)</x:f>
        <x:v>32212.48618179586</x:v>
      </x:c>
    </x:row>
    <x:row r="6976">
      <x:c r="A6976" s="139"/>
      <x:c r="B6976" s="139"/>
      <x:c r="C6976" s="139"/>
      <x:c r="D6976" s="139"/>
      <x:c r="E6976" s="139"/>
      <x:c r="F6976" s="139"/>
      <x:c r="G6976" s="139"/>
      <x:c r="H6976" s="139"/>
      <x:c r="I6976" s="266" t="n">
        <x:f>INT((ROW()-ROW($I$46))/((CARROT_CAP+1)*(MESCLUN_CAP+1)))</x:f>
        <x:v>10</x:v>
      </x:c>
      <x:c r="J6976" s="266" t="n">
        <x:f>MOD(INT((ROW()-ROW($I$46))/(MESCLUN_CAP+1)),CARROT_CAP+1)</x:f>
        <x:v>13</x:v>
      </x:c>
      <x:c r="K6976" s="266" t="n">
        <x:f>MOD(ROW()-ROW($I$46),MESCLUN_CAP+1)</x:f>
        <x:v>17</x:v>
      </x:c>
      <x:c r="L6976" s="266" t="n">
        <x:f>SUM(I6976:K6976)</x:f>
        <x:v>40</x:v>
      </x:c>
      <x:c r="M6976" s="267" t="n">
        <x:f>I6976*TOMATO_HOURS*WEEKS*(1+TOMATO_DIM)^I6976+J6976*CARROT_HOURS*WEEKS*(1+CARROT_DIM)^J6976+K6976*MESCLUN_HOURS*WEEKS*(1+MESCLUN_DIM)^K6976</x:f>
        <x:v>3816.868219375099</x:v>
      </x:c>
      <x:c r="N6976" s="267" t="n">
        <x:f>MAX(M6976-FARMER_HOURS,0)/TEMP_HOURS_PER_WORKER</x:f>
        <x:v>2.1506029301215968</x:v>
      </x:c>
      <x:c r="O6976" s="268" t="n">
        <x:f>I6976*TOMATO_PRICE+J6976*CARROT_PRICE+K6976*MESCLUN_PRICE</x:f>
        <x:v>161122</x:v>
      </x:c>
      <x:c r="P6976" s="268" t="n">
        <x:f>I6976*TOMATO_FERTILIZER+J6976*CARROT_FERTILIZER+K6976*MESCLUN_FERTILIZER</x:f>
        <x:v>29480</x:v>
      </x:c>
      <x:c r="Q6976" s="268" t="n">
        <x:f>MIN(M6976,FARMER_HOURS)*FARMER_RATE+MAX(M6976-FARMER_HOURS,0)*TEMP_RATE</x:f>
        <x:v>78765.07325303991</x:v>
      </x:c>
      <x:c r="R6976" s="268" t="n">
        <x:f>O6976-P6976-Q6976-FIXED_COST</x:f>
        <x:v>32876.92674696009</x:v>
      </x:c>
      <x:c r="S6976" s="139" t="str">
        <x:f>IF(AND(L6976&lt;=TOTAL_BED_CAP,N6976&lt;=TEMP_WORKER_CAP),"YES","NO")</x:f>
        <x:v>YES</x:v>
      </x:c>
      <x:c r="T6976" s="139" t="n">
        <x:f>IF(S6976="YES",R6976,-1E+99)</x:f>
        <x:v>32876.92674696009</x:v>
      </x:c>
    </x:row>
    <x:row r="6977">
      <x:c r="A6977" s="139"/>
      <x:c r="B6977" s="139"/>
      <x:c r="C6977" s="139"/>
      <x:c r="D6977" s="139"/>
      <x:c r="E6977" s="139"/>
      <x:c r="F6977" s="139"/>
      <x:c r="G6977" s="139"/>
      <x:c r="H6977" s="139"/>
      <x:c r="I6977" s="266" t="n">
        <x:f>INT((ROW()-ROW($I$46))/((CARROT_CAP+1)*(MESCLUN_CAP+1)))</x:f>
        <x:v>10</x:v>
      </x:c>
      <x:c r="J6977" s="266" t="n">
        <x:f>MOD(INT((ROW()-ROW($I$46))/(MESCLUN_CAP+1)),CARROT_CAP+1)</x:f>
        <x:v>13</x:v>
      </x:c>
      <x:c r="K6977" s="266" t="n">
        <x:f>MOD(ROW()-ROW($I$46),MESCLUN_CAP+1)</x:f>
        <x:v>18</x:v>
      </x:c>
      <x:c r="L6977" s="266" t="n">
        <x:f>SUM(I6977:K6977)</x:f>
        <x:v>41</x:v>
      </x:c>
      <x:c r="M6977" s="267" t="n">
        <x:f>I6977*TOMATO_HOURS*WEEKS*(1+TOMATO_DIM)^I6977+J6977*CARROT_HOURS*WEEKS*(1+CARROT_DIM)^J6977+K6977*MESCLUN_HOURS*WEEKS*(1+MESCLUN_DIM)^K6977</x:f>
        <x:v>3884.955210833686</x:v>
      </x:c>
      <x:c r="N6977" s="267" t="n">
        <x:f>MAX(M6977-FARMER_HOURS,0)/TEMP_HOURS_PER_WORKER</x:f>
        <x:v>2.1978855630789487</x:v>
      </x:c>
      <x:c r="O6977" s="268" t="n">
        <x:f>I6977*TOMATO_PRICE+J6977*CARROT_PRICE+K6977*MESCLUN_PRICE</x:f>
        <x:v>163822</x:v>
      </x:c>
      <x:c r="P6977" s="268" t="n">
        <x:f>I6977*TOMATO_FERTILIZER+J6977*CARROT_FERTILIZER+K6977*MESCLUN_FERTILIZER</x:f>
        <x:v>30360</x:v>
      </x:c>
      <x:c r="Q6977" s="268" t="n">
        <x:f>MIN(M6977,FARMER_HOURS)*FARMER_RATE+MAX(M6977-FARMER_HOURS,0)*TEMP_RATE</x:f>
        <x:v>79947.13907697372</x:v>
      </x:c>
      <x:c r="R6977" s="268" t="n">
        <x:f>O6977-P6977-Q6977-FIXED_COST</x:f>
        <x:v>33514.86092302628</x:v>
      </x:c>
      <x:c r="S6977" s="139" t="str">
        <x:f>IF(AND(L6977&lt;=TOTAL_BED_CAP,N6977&lt;=TEMP_WORKER_CAP),"YES","NO")</x:f>
        <x:v>YES</x:v>
      </x:c>
      <x:c r="T6977" s="139" t="n">
        <x:f>IF(S6977="YES",R6977,-1E+99)</x:f>
        <x:v>33514.86092302628</x:v>
      </x:c>
    </x:row>
    <x:row r="6978">
      <x:c r="A6978" s="139"/>
      <x:c r="B6978" s="139"/>
      <x:c r="C6978" s="139"/>
      <x:c r="D6978" s="139"/>
      <x:c r="E6978" s="139"/>
      <x:c r="F6978" s="139"/>
      <x:c r="G6978" s="139"/>
      <x:c r="H6978" s="139"/>
      <x:c r="I6978" s="266" t="n">
        <x:f>INT((ROW()-ROW($I$46))/((CARROT_CAP+1)*(MESCLUN_CAP+1)))</x:f>
        <x:v>10</x:v>
      </x:c>
      <x:c r="J6978" s="266" t="n">
        <x:f>MOD(INT((ROW()-ROW($I$46))/(MESCLUN_CAP+1)),CARROT_CAP+1)</x:f>
        <x:v>13</x:v>
      </x:c>
      <x:c r="K6978" s="266" t="n">
        <x:f>MOD(ROW()-ROW($I$46),MESCLUN_CAP+1)</x:f>
        <x:v>19</x:v>
      </x:c>
      <x:c r="L6978" s="266" t="n">
        <x:f>SUM(I6978:K6978)</x:f>
        <x:v>42</x:v>
      </x:c>
      <x:c r="M6978" s="267" t="n">
        <x:f>I6978*TOMATO_HOURS*WEEKS*(1+TOMATO_DIM)^I6978+J6978*CARROT_HOURS*WEEKS*(1+CARROT_DIM)^J6978+K6978*MESCLUN_HOURS*WEEKS*(1+MESCLUN_DIM)^K6978</x:f>
        <x:v>3954.596739469708</x:v>
      </x:c>
      <x:c r="N6978" s="267" t="n">
        <x:f>MAX(M6978-FARMER_HOURS,0)/TEMP_HOURS_PER_WORKER</x:f>
        <x:v>2.2462477357428527</x:v>
      </x:c>
      <x:c r="O6978" s="268" t="n">
        <x:f>I6978*TOMATO_PRICE+J6978*CARROT_PRICE+K6978*MESCLUN_PRICE</x:f>
        <x:v>166522</x:v>
      </x:c>
      <x:c r="P6978" s="268" t="n">
        <x:f>I6978*TOMATO_FERTILIZER+J6978*CARROT_FERTILIZER+K6978*MESCLUN_FERTILIZER</x:f>
        <x:v>31240</x:v>
      </x:c>
      <x:c r="Q6978" s="268" t="n">
        <x:f>MIN(M6978,FARMER_HOURS)*FARMER_RATE+MAX(M6978-FARMER_HOURS,0)*TEMP_RATE</x:f>
        <x:v>81156.19339357133</x:v>
      </x:c>
      <x:c r="R6978" s="268" t="n">
        <x:f>O6978-P6978-Q6978-FIXED_COST</x:f>
        <x:v>34125.80660642867</x:v>
      </x:c>
      <x:c r="S6978" s="139" t="str">
        <x:f>IF(AND(L6978&lt;=TOTAL_BED_CAP,N6978&lt;=TEMP_WORKER_CAP),"YES","NO")</x:f>
        <x:v>YES</x:v>
      </x:c>
      <x:c r="T6978" s="139" t="n">
        <x:f>IF(S6978="YES",R6978,-1E+99)</x:f>
        <x:v>34125.80660642867</x:v>
      </x:c>
    </x:row>
    <x:row r="6979">
      <x:c r="A6979" s="139"/>
      <x:c r="B6979" s="139"/>
      <x:c r="C6979" s="139"/>
      <x:c r="D6979" s="139"/>
      <x:c r="E6979" s="139"/>
      <x:c r="F6979" s="139"/>
      <x:c r="G6979" s="139"/>
      <x:c r="H6979" s="139"/>
      <x:c r="I6979" s="266" t="n">
        <x:f>INT((ROW()-ROW($I$46))/((CARROT_CAP+1)*(MESCLUN_CAP+1)))</x:f>
        <x:v>10</x:v>
      </x:c>
      <x:c r="J6979" s="266" t="n">
        <x:f>MOD(INT((ROW()-ROW($I$46))/(MESCLUN_CAP+1)),CARROT_CAP+1)</x:f>
        <x:v>13</x:v>
      </x:c>
      <x:c r="K6979" s="266" t="n">
        <x:f>MOD(ROW()-ROW($I$46),MESCLUN_CAP+1)</x:f>
        <x:v>20</x:v>
      </x:c>
      <x:c r="L6979" s="266" t="n">
        <x:f>SUM(I6979:K6979)</x:f>
        <x:v>43</x:v>
      </x:c>
      <x:c r="M6979" s="267" t="n">
        <x:f>I6979*TOMATO_HOURS*WEEKS*(1+TOMATO_DIM)^I6979+J6979*CARROT_HOURS*WEEKS*(1+CARROT_DIM)^J6979+K6979*MESCLUN_HOURS*WEEKS*(1+MESCLUN_DIM)^K6979</x:f>
        <x:v>4025.8210301201852</x:v>
      </x:c>
      <x:c r="N6979" s="267" t="n">
        <x:f>MAX(M6979-FARMER_HOURS,0)/TEMP_HOURS_PER_WORKER</x:f>
        <x:v>2.2957090486945733</x:v>
      </x:c>
      <x:c r="O6979" s="268" t="n">
        <x:f>I6979*TOMATO_PRICE+J6979*CARROT_PRICE+K6979*MESCLUN_PRICE</x:f>
        <x:v>169222</x:v>
      </x:c>
      <x:c r="P6979" s="268" t="n">
        <x:f>I6979*TOMATO_FERTILIZER+J6979*CARROT_FERTILIZER+K6979*MESCLUN_FERTILIZER</x:f>
        <x:v>32120</x:v>
      </x:c>
      <x:c r="Q6979" s="268" t="n">
        <x:f>MIN(M6979,FARMER_HOURS)*FARMER_RATE+MAX(M6979-FARMER_HOURS,0)*TEMP_RATE</x:f>
        <x:v>82392.72621736432</x:v>
      </x:c>
      <x:c r="R6979" s="268" t="n">
        <x:f>O6979-P6979-Q6979-FIXED_COST</x:f>
        <x:v>34709.273782635675</x:v>
      </x:c>
      <x:c r="S6979" s="139" t="str">
        <x:f>IF(AND(L6979&lt;=TOTAL_BED_CAP,N6979&lt;=TEMP_WORKER_CAP),"YES","NO")</x:f>
        <x:v>YES</x:v>
      </x:c>
      <x:c r="T6979" s="139" t="n">
        <x:f>IF(S6979="YES",R6979,-1E+99)</x:f>
        <x:v>34709.273782635675</x:v>
      </x:c>
    </x:row>
    <x:row r="6980">
      <x:c r="A6980" s="139"/>
      <x:c r="B6980" s="139"/>
      <x:c r="C6980" s="139"/>
      <x:c r="D6980" s="139"/>
      <x:c r="E6980" s="139"/>
      <x:c r="F6980" s="139"/>
      <x:c r="G6980" s="139"/>
      <x:c r="H6980" s="139"/>
      <x:c r="I6980" s="266" t="n">
        <x:f>INT((ROW()-ROW($I$46))/((CARROT_CAP+1)*(MESCLUN_CAP+1)))</x:f>
        <x:v>10</x:v>
      </x:c>
      <x:c r="J6980" s="266" t="n">
        <x:f>MOD(INT((ROW()-ROW($I$46))/(MESCLUN_CAP+1)),CARROT_CAP+1)</x:f>
        <x:v>13</x:v>
      </x:c>
      <x:c r="K6980" s="266" t="n">
        <x:f>MOD(ROW()-ROW($I$46),MESCLUN_CAP+1)</x:f>
        <x:v>21</x:v>
      </x:c>
      <x:c r="L6980" s="266" t="n">
        <x:f>SUM(I6980:K6980)</x:f>
        <x:v>44</x:v>
      </x:c>
      <x:c r="M6980" s="267" t="n">
        <x:f>I6980*TOMATO_HOURS*WEEKS*(1+TOMATO_DIM)^I6980+J6980*CARROT_HOURS*WEEKS*(1+CARROT_DIM)^J6980+K6980*MESCLUN_HOURS*WEEKS*(1+MESCLUN_DIM)^K6980</x:f>
        <x:v>4098.656770346629</x:v>
      </x:c>
      <x:c r="N6980" s="267" t="n">
        <x:f>MAX(M6980-FARMER_HOURS,0)/TEMP_HOURS_PER_WORKER</x:f>
        <x:v>2.3462894238518257</x:v>
      </x:c>
      <x:c r="O6980" s="268" t="n">
        <x:f>I6980*TOMATO_PRICE+J6980*CARROT_PRICE+K6980*MESCLUN_PRICE</x:f>
        <x:v>171922</x:v>
      </x:c>
      <x:c r="P6980" s="268" t="n">
        <x:f>I6980*TOMATO_FERTILIZER+J6980*CARROT_FERTILIZER+K6980*MESCLUN_FERTILIZER</x:f>
        <x:v>33000</x:v>
      </x:c>
      <x:c r="Q6980" s="268" t="n">
        <x:f>MIN(M6980,FARMER_HOURS)*FARMER_RATE+MAX(M6980-FARMER_HOURS,0)*TEMP_RATE</x:f>
        <x:v>83657.23559629565</x:v>
      </x:c>
      <x:c r="R6980" s="268" t="n">
        <x:f>O6980-P6980-Q6980-FIXED_COST</x:f>
        <x:v>35264.76440370435</x:v>
      </x:c>
      <x:c r="S6980" s="139" t="str">
        <x:f>IF(AND(L6980&lt;=TOTAL_BED_CAP,N6980&lt;=TEMP_WORKER_CAP),"YES","NO")</x:f>
        <x:v>YES</x:v>
      </x:c>
      <x:c r="T6980" s="139" t="n">
        <x:f>IF(S6980="YES",R6980,-1E+99)</x:f>
        <x:v>35264.76440370435</x:v>
      </x:c>
    </x:row>
    <x:row r="6981">
      <x:c r="A6981" s="139"/>
      <x:c r="B6981" s="139"/>
      <x:c r="C6981" s="139"/>
      <x:c r="D6981" s="139"/>
      <x:c r="E6981" s="139"/>
      <x:c r="F6981" s="139"/>
      <x:c r="G6981" s="139"/>
      <x:c r="H6981" s="139"/>
      <x:c r="I6981" s="266" t="n">
        <x:f>INT((ROW()-ROW($I$46))/((CARROT_CAP+1)*(MESCLUN_CAP+1)))</x:f>
        <x:v>10</x:v>
      </x:c>
      <x:c r="J6981" s="266" t="n">
        <x:f>MOD(INT((ROW()-ROW($I$46))/(MESCLUN_CAP+1)),CARROT_CAP+1)</x:f>
        <x:v>13</x:v>
      </x:c>
      <x:c r="K6981" s="266" t="n">
        <x:f>MOD(ROW()-ROW($I$46),MESCLUN_CAP+1)</x:f>
        <x:v>22</x:v>
      </x:c>
      <x:c r="L6981" s="266" t="n">
        <x:f>SUM(I6981:K6981)</x:f>
        <x:v>45</x:v>
      </x:c>
      <x:c r="M6981" s="267" t="n">
        <x:f>I6981*TOMATO_HOURS*WEEKS*(1+TOMATO_DIM)^I6981+J6981*CARROT_HOURS*WEEKS*(1+CARROT_DIM)^J6981+K6981*MESCLUN_HOURS*WEEKS*(1+MESCLUN_DIM)^K6981</x:f>
        <x:v>4173.1331175930245</x:v>
      </x:c>
      <x:c r="N6981" s="267" t="n">
        <x:f>MAX(M6981-FARMER_HOURS,0)/TEMP_HOURS_PER_WORKER</x:f>
        <x:v>2.3980091094396006</x:v>
      </x:c>
      <x:c r="O6981" s="268" t="n">
        <x:f>I6981*TOMATO_PRICE+J6981*CARROT_PRICE+K6981*MESCLUN_PRICE</x:f>
        <x:v>174622</x:v>
      </x:c>
      <x:c r="P6981" s="268" t="n">
        <x:f>I6981*TOMATO_FERTILIZER+J6981*CARROT_FERTILIZER+K6981*MESCLUN_FERTILIZER</x:f>
        <x:v>33880</x:v>
      </x:c>
      <x:c r="Q6981" s="268" t="n">
        <x:f>MIN(M6981,FARMER_HOURS)*FARMER_RATE+MAX(M6981-FARMER_HOURS,0)*TEMP_RATE</x:f>
        <x:v>84950.22773599002</x:v>
      </x:c>
      <x:c r="R6981" s="268" t="n">
        <x:f>O6981-P6981-Q6981-FIXED_COST</x:f>
        <x:v>35791.77226400998</x:v>
      </x:c>
      <x:c r="S6981" s="139" t="str">
        <x:f>IF(AND(L6981&lt;=TOTAL_BED_CAP,N6981&lt;=TEMP_WORKER_CAP),"YES","NO")</x:f>
        <x:v>YES</x:v>
      </x:c>
      <x:c r="T6981" s="139" t="n">
        <x:f>IF(S6981="YES",R6981,-1E+99)</x:f>
        <x:v>35791.77226400998</x:v>
      </x:c>
    </x:row>
    <x:row r="6982">
      <x:c r="A6982" s="139"/>
      <x:c r="B6982" s="139"/>
      <x:c r="C6982" s="139"/>
      <x:c r="D6982" s="139"/>
      <x:c r="E6982" s="139"/>
      <x:c r="F6982" s="139"/>
      <x:c r="G6982" s="139"/>
      <x:c r="H6982" s="139"/>
      <x:c r="I6982" s="266" t="n">
        <x:f>INT((ROW()-ROW($I$46))/((CARROT_CAP+1)*(MESCLUN_CAP+1)))</x:f>
        <x:v>10</x:v>
      </x:c>
      <x:c r="J6982" s="266" t="n">
        <x:f>MOD(INT((ROW()-ROW($I$46))/(MESCLUN_CAP+1)),CARROT_CAP+1)</x:f>
        <x:v>13</x:v>
      </x:c>
      <x:c r="K6982" s="266" t="n">
        <x:f>MOD(ROW()-ROW($I$46),MESCLUN_CAP+1)</x:f>
        <x:v>23</x:v>
      </x:c>
      <x:c r="L6982" s="266" t="n">
        <x:f>SUM(I6982:K6982)</x:f>
        <x:v>46</x:v>
      </x:c>
      <x:c r="M6982" s="267" t="n">
        <x:f>I6982*TOMATO_HOURS*WEEKS*(1+TOMATO_DIM)^I6982+J6982*CARROT_HOURS*WEEKS*(1+CARROT_DIM)^J6982+K6982*MESCLUN_HOURS*WEEKS*(1+MESCLUN_DIM)^K6982</x:f>
        <x:v>4249.279706450461</x:v>
      </x:c>
      <x:c r="N6982" s="267" t="n">
        <x:f>MAX(M6982-FARMER_HOURS,0)/TEMP_HOURS_PER_WORKER</x:f>
        <x:v>2.4508886850350424</x:v>
      </x:c>
      <x:c r="O6982" s="268" t="n">
        <x:f>I6982*TOMATO_PRICE+J6982*CARROT_PRICE+K6982*MESCLUN_PRICE</x:f>
        <x:v>177322</x:v>
      </x:c>
      <x:c r="P6982" s="268" t="n">
        <x:f>I6982*TOMATO_FERTILIZER+J6982*CARROT_FERTILIZER+K6982*MESCLUN_FERTILIZER</x:f>
        <x:v>34760</x:v>
      </x:c>
      <x:c r="Q6982" s="268" t="n">
        <x:f>MIN(M6982,FARMER_HOURS)*FARMER_RATE+MAX(M6982-FARMER_HOURS,0)*TEMP_RATE</x:f>
        <x:v>86272.21712587605</x:v>
      </x:c>
      <x:c r="R6982" s="268" t="n">
        <x:f>O6982-P6982-Q6982-FIXED_COST</x:f>
        <x:v>36289.78287412395</x:v>
      </x:c>
      <x:c r="S6982" s="139" t="str">
        <x:f>IF(AND(L6982&lt;=TOTAL_BED_CAP,N6982&lt;=TEMP_WORKER_CAP),"YES","NO")</x:f>
        <x:v>YES</x:v>
      </x:c>
      <x:c r="T6982" s="139" t="n">
        <x:f>IF(S6982="YES",R6982,-1E+99)</x:f>
        <x:v>36289.78287412395</x:v>
      </x:c>
    </x:row>
    <x:row r="6983">
      <x:c r="A6983" s="139"/>
      <x:c r="B6983" s="139"/>
      <x:c r="C6983" s="139"/>
      <x:c r="D6983" s="139"/>
      <x:c r="E6983" s="139"/>
      <x:c r="F6983" s="139"/>
      <x:c r="G6983" s="139"/>
      <x:c r="H6983" s="139"/>
      <x:c r="I6983" s="266" t="n">
        <x:f>INT((ROW()-ROW($I$46))/((CARROT_CAP+1)*(MESCLUN_CAP+1)))</x:f>
        <x:v>10</x:v>
      </x:c>
      <x:c r="J6983" s="266" t="n">
        <x:f>MOD(INT((ROW()-ROW($I$46))/(MESCLUN_CAP+1)),CARROT_CAP+1)</x:f>
        <x:v>13</x:v>
      </x:c>
      <x:c r="K6983" s="266" t="n">
        <x:f>MOD(ROW()-ROW($I$46),MESCLUN_CAP+1)</x:f>
        <x:v>24</x:v>
      </x:c>
      <x:c r="L6983" s="266" t="n">
        <x:f>SUM(I6983:K6983)</x:f>
        <x:v>47</x:v>
      </x:c>
      <x:c r="M6983" s="267" t="n">
        <x:f>I6983*TOMATO_HOURS*WEEKS*(1+TOMATO_DIM)^I6983+J6983*CARROT_HOURS*WEEKS*(1+CARROT_DIM)^J6983+K6983*MESCLUN_HOURS*WEEKS*(1+MESCLUN_DIM)^K6983</x:f>
        <x:v>4327.126656029957</x:v>
      </x:c>
      <x:c r="N6983" s="267" t="n">
        <x:f>MAX(M6983-FARMER_HOURS,0)/TEMP_HOURS_PER_WORKER</x:f>
        <x:v>2.5049490666874705</x:v>
      </x:c>
      <x:c r="O6983" s="268" t="n">
        <x:f>I6983*TOMATO_PRICE+J6983*CARROT_PRICE+K6983*MESCLUN_PRICE</x:f>
        <x:v>180022</x:v>
      </x:c>
      <x:c r="P6983" s="268" t="n">
        <x:f>I6983*TOMATO_FERTILIZER+J6983*CARROT_FERTILIZER+K6983*MESCLUN_FERTILIZER</x:f>
        <x:v>35640</x:v>
      </x:c>
      <x:c r="Q6983" s="268" t="n">
        <x:f>MIN(M6983,FARMER_HOURS)*FARMER_RATE+MAX(M6983-FARMER_HOURS,0)*TEMP_RATE</x:f>
        <x:v>87623.72666718675</x:v>
      </x:c>
      <x:c r="R6983" s="268" t="n">
        <x:f>O6983-P6983-Q6983-FIXED_COST</x:f>
        <x:v>36758.273332813245</x:v>
      </x:c>
      <x:c r="S6983" s="139" t="str">
        <x:f>IF(AND(L6983&lt;=TOTAL_BED_CAP,N6983&lt;=TEMP_WORKER_CAP),"YES","NO")</x:f>
        <x:v>YES</x:v>
      </x:c>
      <x:c r="T6983" s="139" t="n">
        <x:f>IF(S6983="YES",R6983,-1E+99)</x:f>
        <x:v>36758.273332813245</x:v>
      </x:c>
    </x:row>
    <x:row r="6984">
      <x:c r="A6984" s="139"/>
      <x:c r="B6984" s="139"/>
      <x:c r="C6984" s="139"/>
      <x:c r="D6984" s="139"/>
      <x:c r="E6984" s="139"/>
      <x:c r="F6984" s="139"/>
      <x:c r="G6984" s="139"/>
      <x:c r="H6984" s="139"/>
      <x:c r="I6984" s="266" t="n">
        <x:f>INT((ROW()-ROW($I$46))/((CARROT_CAP+1)*(MESCLUN_CAP+1)))</x:f>
        <x:v>10</x:v>
      </x:c>
      <x:c r="J6984" s="266" t="n">
        <x:f>MOD(INT((ROW()-ROW($I$46))/(MESCLUN_CAP+1)),CARROT_CAP+1)</x:f>
        <x:v>13</x:v>
      </x:c>
      <x:c r="K6984" s="266" t="n">
        <x:f>MOD(ROW()-ROW($I$46),MESCLUN_CAP+1)</x:f>
        <x:v>25</x:v>
      </x:c>
      <x:c r="L6984" s="266" t="n">
        <x:f>SUM(I6984:K6984)</x:f>
        <x:v>48</x:v>
      </x:c>
      <x:c r="M6984" s="267" t="n">
        <x:f>I6984*TOMATO_HOURS*WEEKS*(1+TOMATO_DIM)^I6984+J6984*CARROT_HOURS*WEEKS*(1+CARROT_DIM)^J6984+K6984*MESCLUN_HOURS*WEEKS*(1+MESCLUN_DIM)^K6984</x:f>
        <x:v>4406.704577445054</x:v>
      </x:c>
      <x:c r="N6984" s="267" t="n">
        <x:f>MAX(M6984-FARMER_HOURS,0)/TEMP_HOURS_PER_WORKER</x:f>
        <x:v>2.560211512114621</x:v>
      </x:c>
      <x:c r="O6984" s="268" t="n">
        <x:f>I6984*TOMATO_PRICE+J6984*CARROT_PRICE+K6984*MESCLUN_PRICE</x:f>
        <x:v>182722</x:v>
      </x:c>
      <x:c r="P6984" s="268" t="n">
        <x:f>I6984*TOMATO_FERTILIZER+J6984*CARROT_FERTILIZER+K6984*MESCLUN_FERTILIZER</x:f>
        <x:v>36520</x:v>
      </x:c>
      <x:c r="Q6984" s="268" t="n">
        <x:f>MIN(M6984,FARMER_HOURS)*FARMER_RATE+MAX(M6984-FARMER_HOURS,0)*TEMP_RATE</x:f>
        <x:v>89005.28780286553</x:v>
      </x:c>
      <x:c r="R6984" s="268" t="n">
        <x:f>O6984-P6984-Q6984-FIXED_COST</x:f>
        <x:v>37196.712197134475</x:v>
      </x:c>
      <x:c r="S6984" s="139" t="str">
        <x:f>IF(AND(L6984&lt;=TOTAL_BED_CAP,N6984&lt;=TEMP_WORKER_CAP),"YES","NO")</x:f>
        <x:v>YES</x:v>
      </x:c>
      <x:c r="T6984" s="139" t="n">
        <x:f>IF(S6984="YES",R6984,-1E+99)</x:f>
        <x:v>37196.712197134475</x:v>
      </x:c>
    </x:row>
    <x:row r="6985">
      <x:c r="A6985" s="139"/>
      <x:c r="B6985" s="139"/>
      <x:c r="C6985" s="139"/>
      <x:c r="D6985" s="139"/>
      <x:c r="E6985" s="139"/>
      <x:c r="F6985" s="139"/>
      <x:c r="G6985" s="139"/>
      <x:c r="H6985" s="139"/>
      <x:c r="I6985" s="266" t="n">
        <x:f>INT((ROW()-ROW($I$46))/((CARROT_CAP+1)*(MESCLUN_CAP+1)))</x:f>
        <x:v>10</x:v>
      </x:c>
      <x:c r="J6985" s="266" t="n">
        <x:f>MOD(INT((ROW()-ROW($I$46))/(MESCLUN_CAP+1)),CARROT_CAP+1)</x:f>
        <x:v>13</x:v>
      </x:c>
      <x:c r="K6985" s="266" t="n">
        <x:f>MOD(ROW()-ROW($I$46),MESCLUN_CAP+1)</x:f>
        <x:v>26</x:v>
      </x:c>
      <x:c r="L6985" s="266" t="n">
        <x:f>SUM(I6985:K6985)</x:f>
        <x:v>49</x:v>
      </x:c>
      <x:c r="M6985" s="267" t="n">
        <x:f>I6985*TOMATO_HOURS*WEEKS*(1+TOMATO_DIM)^I6985+J6985*CARROT_HOURS*WEEKS*(1+CARROT_DIM)^J6985+K6985*MESCLUN_HOURS*WEEKS*(1+MESCLUN_DIM)^K6985</x:f>
        <x:v>4488.044581405772</x:v>
      </x:c>
      <x:c r="N6985" s="267" t="n">
        <x:f>MAX(M6985-FARMER_HOURS,0)/TEMP_HOURS_PER_WORKER</x:f>
        <x:v>2.6166976259762307</x:v>
      </x:c>
      <x:c r="O6985" s="268" t="n">
        <x:f>I6985*TOMATO_PRICE+J6985*CARROT_PRICE+K6985*MESCLUN_PRICE</x:f>
        <x:v>185422</x:v>
      </x:c>
      <x:c r="P6985" s="268" t="n">
        <x:f>I6985*TOMATO_FERTILIZER+J6985*CARROT_FERTILIZER+K6985*MESCLUN_FERTILIZER</x:f>
        <x:v>37400</x:v>
      </x:c>
      <x:c r="Q6985" s="268" t="n">
        <x:f>MIN(M6985,FARMER_HOURS)*FARMER_RATE+MAX(M6985-FARMER_HOURS,0)*TEMP_RATE</x:f>
        <x:v>90417.44064940576</x:v>
      </x:c>
      <x:c r="R6985" s="268" t="n">
        <x:f>O6985-P6985-Q6985-FIXED_COST</x:f>
        <x:v>37604.55935059424</x:v>
      </x:c>
      <x:c r="S6985" s="139" t="str">
        <x:f>IF(AND(L6985&lt;=TOTAL_BED_CAP,N6985&lt;=TEMP_WORKER_CAP),"YES","NO")</x:f>
        <x:v>YES</x:v>
      </x:c>
      <x:c r="T6985" s="139" t="n">
        <x:f>IF(S6985="YES",R6985,-1E+99)</x:f>
        <x:v>37604.55935059424</x:v>
      </x:c>
    </x:row>
    <x:row r="6986">
      <x:c r="A6986" s="139"/>
      <x:c r="B6986" s="139"/>
      <x:c r="C6986" s="139"/>
      <x:c r="D6986" s="139"/>
      <x:c r="E6986" s="139"/>
      <x:c r="F6986" s="139"/>
      <x:c r="G6986" s="139"/>
      <x:c r="H6986" s="139"/>
      <x:c r="I6986" s="266" t="n">
        <x:f>INT((ROW()-ROW($I$46))/((CARROT_CAP+1)*(MESCLUN_CAP+1)))</x:f>
        <x:v>10</x:v>
      </x:c>
      <x:c r="J6986" s="266" t="n">
        <x:f>MOD(INT((ROW()-ROW($I$46))/(MESCLUN_CAP+1)),CARROT_CAP+1)</x:f>
        <x:v>13</x:v>
      </x:c>
      <x:c r="K6986" s="266" t="n">
        <x:f>MOD(ROW()-ROW($I$46),MESCLUN_CAP+1)</x:f>
        <x:v>27</x:v>
      </x:c>
      <x:c r="L6986" s="266" t="n">
        <x:f>SUM(I6986:K6986)</x:f>
        <x:v>50</x:v>
      </x:c>
      <x:c r="M6986" s="267" t="n">
        <x:f>I6986*TOMATO_HOURS*WEEKS*(1+TOMATO_DIM)^I6986+J6986*CARROT_HOURS*WEEKS*(1+CARROT_DIM)^J6986+K6986*MESCLUN_HOURS*WEEKS*(1+MESCLUN_DIM)^K6986</x:f>
        <x:v>4571.178285925529</x:v>
      </x:c>
      <x:c r="N6986" s="267" t="n">
        <x:f>MAX(M6986-FARMER_HOURS,0)/TEMP_HOURS_PER_WORKER</x:f>
        <x:v>2.674429365226062</x:v>
      </x:c>
      <x:c r="O6986" s="268" t="n">
        <x:f>I6986*TOMATO_PRICE+J6986*CARROT_PRICE+K6986*MESCLUN_PRICE</x:f>
        <x:v>188122</x:v>
      </x:c>
      <x:c r="P6986" s="268" t="n">
        <x:f>I6986*TOMATO_FERTILIZER+J6986*CARROT_FERTILIZER+K6986*MESCLUN_FERTILIZER</x:f>
        <x:v>38280</x:v>
      </x:c>
      <x:c r="Q6986" s="268" t="n">
        <x:f>MIN(M6986,FARMER_HOURS)*FARMER_RATE+MAX(M6986-FARMER_HOURS,0)*TEMP_RATE</x:f>
        <x:v>91860.73413065154</x:v>
      </x:c>
      <x:c r="R6986" s="268" t="n">
        <x:f>O6986-P6986-Q6986-FIXED_COST</x:f>
        <x:v>37981.265869348455</x:v>
      </x:c>
      <x:c r="S6986" s="139" t="str">
        <x:f>IF(AND(L6986&lt;=TOTAL_BED_CAP,N6986&lt;=TEMP_WORKER_CAP),"YES","NO")</x:f>
        <x:v>YES</x:v>
      </x:c>
      <x:c r="T6986" s="139" t="n">
        <x:f>IF(S6986="YES",R6986,-1E+99)</x:f>
        <x:v>37981.265869348455</x:v>
      </x:c>
    </x:row>
    <x:row r="6987">
      <x:c r="A6987" s="139"/>
      <x:c r="B6987" s="139"/>
      <x:c r="C6987" s="139"/>
      <x:c r="D6987" s="139"/>
      <x:c r="E6987" s="139"/>
      <x:c r="F6987" s="139"/>
      <x:c r="G6987" s="139"/>
      <x:c r="H6987" s="139"/>
      <x:c r="I6987" s="266" t="n">
        <x:f>INT((ROW()-ROW($I$46))/((CARROT_CAP+1)*(MESCLUN_CAP+1)))</x:f>
        <x:v>10</x:v>
      </x:c>
      <x:c r="J6987" s="266" t="n">
        <x:f>MOD(INT((ROW()-ROW($I$46))/(MESCLUN_CAP+1)),CARROT_CAP+1)</x:f>
        <x:v>13</x:v>
      </x:c>
      <x:c r="K6987" s="266" t="n">
        <x:f>MOD(ROW()-ROW($I$46),MESCLUN_CAP+1)</x:f>
        <x:v>28</x:v>
      </x:c>
      <x:c r="L6987" s="266" t="n">
        <x:f>SUM(I6987:K6987)</x:f>
        <x:v>51</x:v>
      </x:c>
      <x:c r="M6987" s="267" t="n">
        <x:f>I6987*TOMATO_HOURS*WEEKS*(1+TOMATO_DIM)^I6987+J6987*CARROT_HOURS*WEEKS*(1+CARROT_DIM)^J6987+K6987*MESCLUN_HOURS*WEEKS*(1+MESCLUN_DIM)^K6987</x:f>
        <x:v>4656.137824142683</x:v>
      </x:c>
      <x:c r="N6987" s="267" t="n">
        <x:f>MAX(M6987-FARMER_HOURS,0)/TEMP_HOURS_PER_WORKER</x:f>
        <x:v>2.73342904454353</x:v>
      </x:c>
      <x:c r="O6987" s="268" t="n">
        <x:f>I6987*TOMATO_PRICE+J6987*CARROT_PRICE+K6987*MESCLUN_PRICE</x:f>
        <x:v>190822</x:v>
      </x:c>
      <x:c r="P6987" s="268" t="n">
        <x:f>I6987*TOMATO_FERTILIZER+J6987*CARROT_FERTILIZER+K6987*MESCLUN_FERTILIZER</x:f>
        <x:v>39160</x:v>
      </x:c>
      <x:c r="Q6987" s="268" t="n">
        <x:f>MIN(M6987,FARMER_HOURS)*FARMER_RATE+MAX(M6987-FARMER_HOURS,0)*TEMP_RATE</x:f>
        <x:v>93335.72611358824</x:v>
      </x:c>
      <x:c r="R6987" s="268" t="n">
        <x:f>O6987-P6987-Q6987-FIXED_COST</x:f>
        <x:v>38326.27388641176</x:v>
      </x:c>
      <x:c r="S6987" s="139" t="str">
        <x:f>IF(AND(L6987&lt;=TOTAL_BED_CAP,N6987&lt;=TEMP_WORKER_CAP),"YES","NO")</x:f>
        <x:v>YES</x:v>
      </x:c>
      <x:c r="T6987" s="139" t="n">
        <x:f>IF(S6987="YES",R6987,-1E+99)</x:f>
        <x:v>38326.27388641176</x:v>
      </x:c>
    </x:row>
    <x:row r="6988">
      <x:c r="A6988" s="139"/>
      <x:c r="B6988" s="139"/>
      <x:c r="C6988" s="139"/>
      <x:c r="D6988" s="139"/>
      <x:c r="E6988" s="139"/>
      <x:c r="F6988" s="139"/>
      <x:c r="G6988" s="139"/>
      <x:c r="H6988" s="139"/>
      <x:c r="I6988" s="266" t="n">
        <x:f>INT((ROW()-ROW($I$46))/((CARROT_CAP+1)*(MESCLUN_CAP+1)))</x:f>
        <x:v>10</x:v>
      </x:c>
      <x:c r="J6988" s="266" t="n">
        <x:f>MOD(INT((ROW()-ROW($I$46))/(MESCLUN_CAP+1)),CARROT_CAP+1)</x:f>
        <x:v>13</x:v>
      </x:c>
      <x:c r="K6988" s="266" t="n">
        <x:f>MOD(ROW()-ROW($I$46),MESCLUN_CAP+1)</x:f>
        <x:v>29</x:v>
      </x:c>
      <x:c r="L6988" s="266" t="n">
        <x:f>SUM(I6988:K6988)</x:f>
        <x:v>52</x:v>
      </x:c>
      <x:c r="M6988" s="267" t="n">
        <x:f>I6988*TOMATO_HOURS*WEEKS*(1+TOMATO_DIM)^I6988+J6988*CARROT_HOURS*WEEKS*(1+CARROT_DIM)^J6988+K6988*MESCLUN_HOURS*WEEKS*(1+MESCLUN_DIM)^K6988</x:f>
        <x:v>4742.955852258336</x:v>
      </x:c>
      <x:c r="N6988" s="267" t="n">
        <x:f>MAX(M6988-FARMER_HOURS,0)/TEMP_HOURS_PER_WORKER</x:f>
        <x:v>2.7937193418460664</x:v>
      </x:c>
      <x:c r="O6988" s="268" t="n">
        <x:f>I6988*TOMATO_PRICE+J6988*CARROT_PRICE+K6988*MESCLUN_PRICE</x:f>
        <x:v>193522</x:v>
      </x:c>
      <x:c r="P6988" s="268" t="n">
        <x:f>I6988*TOMATO_FERTILIZER+J6988*CARROT_FERTILIZER+K6988*MESCLUN_FERTILIZER</x:f>
        <x:v>40040</x:v>
      </x:c>
      <x:c r="Q6988" s="268" t="n">
        <x:f>MIN(M6988,FARMER_HOURS)*FARMER_RATE+MAX(M6988-FARMER_HOURS,0)*TEMP_RATE</x:f>
        <x:v>94842.98354615166</x:v>
      </x:c>
      <x:c r="R6988" s="268" t="n">
        <x:f>O6988-P6988-Q6988-FIXED_COST</x:f>
        <x:v>38639.01645384834</x:v>
      </x:c>
      <x:c r="S6988" s="139" t="str">
        <x:f>IF(AND(L6988&lt;=TOTAL_BED_CAP,N6988&lt;=TEMP_WORKER_CAP),"YES","NO")</x:f>
        <x:v>YES</x:v>
      </x:c>
      <x:c r="T6988" s="139" t="n">
        <x:f>IF(S6988="YES",R6988,-1E+99)</x:f>
        <x:v>38639.01645384834</x:v>
      </x:c>
    </x:row>
    <x:row r="6989">
      <x:c r="A6989" s="139"/>
      <x:c r="B6989" s="139"/>
      <x:c r="C6989" s="139"/>
      <x:c r="D6989" s="139"/>
      <x:c r="E6989" s="139"/>
      <x:c r="F6989" s="139"/>
      <x:c r="G6989" s="139"/>
      <x:c r="H6989" s="139"/>
      <x:c r="I6989" s="266" t="n">
        <x:f>INT((ROW()-ROW($I$46))/((CARROT_CAP+1)*(MESCLUN_CAP+1)))</x:f>
        <x:v>10</x:v>
      </x:c>
      <x:c r="J6989" s="266" t="n">
        <x:f>MOD(INT((ROW()-ROW($I$46))/(MESCLUN_CAP+1)),CARROT_CAP+1)</x:f>
        <x:v>13</x:v>
      </x:c>
      <x:c r="K6989" s="266" t="n">
        <x:f>MOD(ROW()-ROW($I$46),MESCLUN_CAP+1)</x:f>
        <x:v>30</x:v>
      </x:c>
      <x:c r="L6989" s="266" t="n">
        <x:f>SUM(I6989:K6989)</x:f>
        <x:v>53</x:v>
      </x:c>
      <x:c r="M6989" s="267" t="n">
        <x:f>I6989*TOMATO_HOURS*WEEKS*(1+TOMATO_DIM)^I6989+J6989*CARROT_HOURS*WEEKS*(1+CARROT_DIM)^J6989+K6989*MESCLUN_HOURS*WEEKS*(1+MESCLUN_DIM)^K6989</x:f>
        <x:v>4831.665557592106</x:v>
      </x:c>
      <x:c r="N6989" s="267" t="n">
        <x:f>MAX(M6989-FARMER_HOURS,0)/TEMP_HOURS_PER_WORKER</x:f>
        <x:v>2.8553233038834067</x:v>
      </x:c>
      <x:c r="O6989" s="268" t="n">
        <x:f>I6989*TOMATO_PRICE+J6989*CARROT_PRICE+K6989*MESCLUN_PRICE</x:f>
        <x:v>196222</x:v>
      </x:c>
      <x:c r="P6989" s="268" t="n">
        <x:f>I6989*TOMATO_FERTILIZER+J6989*CARROT_FERTILIZER+K6989*MESCLUN_FERTILIZER</x:f>
        <x:v>40920</x:v>
      </x:c>
      <x:c r="Q6989" s="268" t="n">
        <x:f>MIN(M6989,FARMER_HOURS)*FARMER_RATE+MAX(M6989-FARMER_HOURS,0)*TEMP_RATE</x:f>
        <x:v>96383.08259708517</x:v>
      </x:c>
      <x:c r="R6989" s="268" t="n">
        <x:f>O6989-P6989-Q6989-FIXED_COST</x:f>
        <x:v>38918.91740291483</x:v>
      </x:c>
      <x:c r="S6989" s="139" t="str">
        <x:f>IF(AND(L6989&lt;=TOTAL_BED_CAP,N6989&lt;=TEMP_WORKER_CAP),"YES","NO")</x:f>
        <x:v>YES</x:v>
      </x:c>
      <x:c r="T6989" s="139" t="n">
        <x:f>IF(S6989="YES",R6989,-1E+99)</x:f>
        <x:v>38918.91740291483</x:v>
      </x:c>
    </x:row>
    <x:row r="6990">
      <x:c r="A6990" s="139"/>
      <x:c r="B6990" s="139"/>
      <x:c r="C6990" s="139"/>
      <x:c r="D6990" s="139"/>
      <x:c r="E6990" s="139"/>
      <x:c r="F6990" s="139"/>
      <x:c r="G6990" s="139"/>
      <x:c r="H6990" s="139"/>
      <x:c r="I6990" s="266" t="n">
        <x:f>INT((ROW()-ROW($I$46))/((CARROT_CAP+1)*(MESCLUN_CAP+1)))</x:f>
        <x:v>10</x:v>
      </x:c>
      <x:c r="J6990" s="266" t="n">
        <x:f>MOD(INT((ROW()-ROW($I$46))/(MESCLUN_CAP+1)),CARROT_CAP+1)</x:f>
        <x:v>14</x:v>
      </x:c>
      <x:c r="K6990" s="266" t="n">
        <x:f>MOD(ROW()-ROW($I$46),MESCLUN_CAP+1)</x:f>
        <x:v>0</x:v>
      </x:c>
      <x:c r="L6990" s="266" t="n">
        <x:f>SUM(I6990:K6990)</x:f>
        <x:v>24</x:v>
      </x:c>
      <x:c r="M6990" s="267" t="n">
        <x:f>I6990*TOMATO_HOURS*WEEKS*(1+TOMATO_DIM)^I6990+J6990*CARROT_HOURS*WEEKS*(1+CARROT_DIM)^J6990+K6990*MESCLUN_HOURS*WEEKS*(1+MESCLUN_DIM)^K6990</x:f>
        <x:v>2927.8172188989834</x:v>
      </x:c>
      <x:c r="N6990" s="267" t="n">
        <x:f>MAX(M6990-FARMER_HOURS,0)/TEMP_HOURS_PER_WORKER</x:f>
        <x:v>1.5332064020131828</x:v>
      </x:c>
      <x:c r="O6990" s="268" t="n">
        <x:f>I6990*TOMATO_PRICE+J6990*CARROT_PRICE+K6990*MESCLUN_PRICE</x:f>
        <x:v>117316</x:v>
      </x:c>
      <x:c r="P6990" s="268" t="n">
        <x:f>I6990*TOMATO_FERTILIZER+J6990*CARROT_FERTILIZER+K6990*MESCLUN_FERTILIZER</x:f>
        <x:v>14960</x:v>
      </x:c>
      <x:c r="Q6990" s="268" t="n">
        <x:f>MIN(M6990,FARMER_HOURS)*FARMER_RATE+MAX(M6990-FARMER_HOURS,0)*TEMP_RATE</x:f>
        <x:v>63330.16005032957</x:v>
      </x:c>
      <x:c r="R6990" s="268" t="n">
        <x:f>O6990-P6990-Q6990-FIXED_COST</x:f>
        <x:v>19025.83994967043</x:v>
      </x:c>
      <x:c r="S6990" s="139" t="str">
        <x:f>IF(AND(L6990&lt;=TOTAL_BED_CAP,N6990&lt;=TEMP_WORKER_CAP),"YES","NO")</x:f>
        <x:v>YES</x:v>
      </x:c>
      <x:c r="T6990" s="139" t="n">
        <x:f>IF(S6990="YES",R6990,-1E+99)</x:f>
        <x:v>19025.83994967043</x:v>
      </x:c>
    </x:row>
    <x:row r="6991">
      <x:c r="A6991" s="139"/>
      <x:c r="B6991" s="139"/>
      <x:c r="C6991" s="139"/>
      <x:c r="D6991" s="139"/>
      <x:c r="E6991" s="139"/>
      <x:c r="F6991" s="139"/>
      <x:c r="G6991" s="139"/>
      <x:c r="H6991" s="139"/>
      <x:c r="I6991" s="266" t="n">
        <x:f>INT((ROW()-ROW($I$46))/((CARROT_CAP+1)*(MESCLUN_CAP+1)))</x:f>
        <x:v>10</x:v>
      </x:c>
      <x:c r="J6991" s="266" t="n">
        <x:f>MOD(INT((ROW()-ROW($I$46))/(MESCLUN_CAP+1)),CARROT_CAP+1)</x:f>
        <x:v>14</x:v>
      </x:c>
      <x:c r="K6991" s="266" t="n">
        <x:f>MOD(ROW()-ROW($I$46),MESCLUN_CAP+1)</x:f>
        <x:v>1</x:v>
      </x:c>
      <x:c r="L6991" s="266" t="n">
        <x:f>SUM(I6991:K6991)</x:f>
        <x:v>25</x:v>
      </x:c>
      <x:c r="M6991" s="267" t="n">
        <x:f>I6991*TOMATO_HOURS*WEEKS*(1+TOMATO_DIM)^I6991+J6991*CARROT_HOURS*WEEKS*(1+CARROT_DIM)^J6991+K6991*MESCLUN_HOURS*WEEKS*(1+MESCLUN_DIM)^K6991</x:f>
        <x:v>2973.3797188989834</x:v>
      </x:c>
      <x:c r="N6991" s="267" t="n">
        <x:f>MAX(M6991-FARMER_HOURS,0)/TEMP_HOURS_PER_WORKER</x:f>
        <x:v>1.564847027013183</x:v>
      </x:c>
      <x:c r="O6991" s="268" t="n">
        <x:f>I6991*TOMATO_PRICE+J6991*CARROT_PRICE+K6991*MESCLUN_PRICE</x:f>
        <x:v>120016</x:v>
      </x:c>
      <x:c r="P6991" s="268" t="n">
        <x:f>I6991*TOMATO_FERTILIZER+J6991*CARROT_FERTILIZER+K6991*MESCLUN_FERTILIZER</x:f>
        <x:v>15840</x:v>
      </x:c>
      <x:c r="Q6991" s="268" t="n">
        <x:f>MIN(M6991,FARMER_HOURS)*FARMER_RATE+MAX(M6991-FARMER_HOURS,0)*TEMP_RATE</x:f>
        <x:v>64121.17567532957</x:v>
      </x:c>
      <x:c r="R6991" s="268" t="n">
        <x:f>O6991-P6991-Q6991-FIXED_COST</x:f>
        <x:v>20054.82432467043</x:v>
      </x:c>
      <x:c r="S6991" s="139" t="str">
        <x:f>IF(AND(L6991&lt;=TOTAL_BED_CAP,N6991&lt;=TEMP_WORKER_CAP),"YES","NO")</x:f>
        <x:v>YES</x:v>
      </x:c>
      <x:c r="T6991" s="139" t="n">
        <x:f>IF(S6991="YES",R6991,-1E+99)</x:f>
        <x:v>20054.82432467043</x:v>
      </x:c>
    </x:row>
    <x:row r="6992">
      <x:c r="A6992" s="139"/>
      <x:c r="B6992" s="139"/>
      <x:c r="C6992" s="139"/>
      <x:c r="D6992" s="139"/>
      <x:c r="E6992" s="139"/>
      <x:c r="F6992" s="139"/>
      <x:c r="G6992" s="139"/>
      <x:c r="H6992" s="139"/>
      <x:c r="I6992" s="266" t="n">
        <x:f>INT((ROW()-ROW($I$46))/((CARROT_CAP+1)*(MESCLUN_CAP+1)))</x:f>
        <x:v>10</x:v>
      </x:c>
      <x:c r="J6992" s="266" t="n">
        <x:f>MOD(INT((ROW()-ROW($I$46))/(MESCLUN_CAP+1)),CARROT_CAP+1)</x:f>
        <x:v>14</x:v>
      </x:c>
      <x:c r="K6992" s="266" t="n">
        <x:f>MOD(ROW()-ROW($I$46),MESCLUN_CAP+1)</x:f>
        <x:v>2</x:v>
      </x:c>
      <x:c r="L6992" s="266" t="n">
        <x:f>SUM(I6992:K6992)</x:f>
        <x:v>26</x:v>
      </x:c>
      <x:c r="M6992" s="267" t="n">
        <x:f>I6992*TOMATO_HOURS*WEEKS*(1+TOMATO_DIM)^I6992+J6992*CARROT_HOURS*WEEKS*(1+CARROT_DIM)^J6992+K6992*MESCLUN_HOURS*WEEKS*(1+MESCLUN_DIM)^K6992</x:f>
        <x:v>3020.0812813989833</x:v>
      </x:c>
      <x:c r="N6992" s="267" t="n">
        <x:f>MAX(M6992-FARMER_HOURS,0)/TEMP_HOURS_PER_WORKER</x:f>
        <x:v>1.5972786676381827</x:v>
      </x:c>
      <x:c r="O6992" s="268" t="n">
        <x:f>I6992*TOMATO_PRICE+J6992*CARROT_PRICE+K6992*MESCLUN_PRICE</x:f>
        <x:v>122716</x:v>
      </x:c>
      <x:c r="P6992" s="268" t="n">
        <x:f>I6992*TOMATO_FERTILIZER+J6992*CARROT_FERTILIZER+K6992*MESCLUN_FERTILIZER</x:f>
        <x:v>16720</x:v>
      </x:c>
      <x:c r="Q6992" s="268" t="n">
        <x:f>MIN(M6992,FARMER_HOURS)*FARMER_RATE+MAX(M6992-FARMER_HOURS,0)*TEMP_RATE</x:f>
        <x:v>64931.96669095457</x:v>
      </x:c>
      <x:c r="R6992" s="268" t="n">
        <x:f>O6992-P6992-Q6992-FIXED_COST</x:f>
        <x:v>21064.03330904543</x:v>
      </x:c>
      <x:c r="S6992" s="139" t="str">
        <x:f>IF(AND(L6992&lt;=TOTAL_BED_CAP,N6992&lt;=TEMP_WORKER_CAP),"YES","NO")</x:f>
        <x:v>YES</x:v>
      </x:c>
      <x:c r="T6992" s="139" t="n">
        <x:f>IF(S6992="YES",R6992,-1E+99)</x:f>
        <x:v>21064.03330904543</x:v>
      </x:c>
    </x:row>
    <x:row r="6993">
      <x:c r="A6993" s="139"/>
      <x:c r="B6993" s="139"/>
      <x:c r="C6993" s="139"/>
      <x:c r="D6993" s="139"/>
      <x:c r="E6993" s="139"/>
      <x:c r="F6993" s="139"/>
      <x:c r="G6993" s="139"/>
      <x:c r="H6993" s="139"/>
      <x:c r="I6993" s="266" t="n">
        <x:f>INT((ROW()-ROW($I$46))/((CARROT_CAP+1)*(MESCLUN_CAP+1)))</x:f>
        <x:v>10</x:v>
      </x:c>
      <x:c r="J6993" s="266" t="n">
        <x:f>MOD(INT((ROW()-ROW($I$46))/(MESCLUN_CAP+1)),CARROT_CAP+1)</x:f>
        <x:v>14</x:v>
      </x:c>
      <x:c r="K6993" s="266" t="n">
        <x:f>MOD(ROW()-ROW($I$46),MESCLUN_CAP+1)</x:f>
        <x:v>3</x:v>
      </x:c>
      <x:c r="L6993" s="266" t="n">
        <x:f>SUM(I6993:K6993)</x:f>
        <x:v>27</x:v>
      </x:c>
      <x:c r="M6993" s="267" t="n">
        <x:f>I6993*TOMATO_HOURS*WEEKS*(1+TOMATO_DIM)^I6993+J6993*CARROT_HOURS*WEEKS*(1+CARROT_DIM)^J6993+K6993*MESCLUN_HOURS*WEEKS*(1+MESCLUN_DIM)^K6993</x:f>
        <x:v>3067.943263820858</x:v>
      </x:c>
      <x:c r="N6993" s="267" t="n">
        <x:f>MAX(M6993-FARMER_HOURS,0)/TEMP_HOURS_PER_WORKER</x:f>
        <x:v>1.6305161554311516</x:v>
      </x:c>
      <x:c r="O6993" s="268" t="n">
        <x:f>I6993*TOMATO_PRICE+J6993*CARROT_PRICE+K6993*MESCLUN_PRICE</x:f>
        <x:v>125416</x:v>
      </x:c>
      <x:c r="P6993" s="268" t="n">
        <x:f>I6993*TOMATO_FERTILIZER+J6993*CARROT_FERTILIZER+K6993*MESCLUN_FERTILIZER</x:f>
        <x:v>17600</x:v>
      </x:c>
      <x:c r="Q6993" s="268" t="n">
        <x:f>MIN(M6993,FARMER_HOURS)*FARMER_RATE+MAX(M6993-FARMER_HOURS,0)*TEMP_RATE</x:f>
        <x:v>65762.9038857788</x:v>
      </x:c>
      <x:c r="R6993" s="268" t="n">
        <x:f>O6993-P6993-Q6993-FIXED_COST</x:f>
        <x:v>22053.096114221204</x:v>
      </x:c>
      <x:c r="S6993" s="139" t="str">
        <x:f>IF(AND(L6993&lt;=TOTAL_BED_CAP,N6993&lt;=TEMP_WORKER_CAP),"YES","NO")</x:f>
        <x:v>YES</x:v>
      </x:c>
      <x:c r="T6993" s="139" t="n">
        <x:f>IF(S6993="YES",R6993,-1E+99)</x:f>
        <x:v>22053.096114221204</x:v>
      </x:c>
    </x:row>
    <x:row r="6994">
      <x:c r="A6994" s="139"/>
      <x:c r="B6994" s="139"/>
      <x:c r="C6994" s="139"/>
      <x:c r="D6994" s="139"/>
      <x:c r="E6994" s="139"/>
      <x:c r="F6994" s="139"/>
      <x:c r="G6994" s="139"/>
      <x:c r="H6994" s="139"/>
      <x:c r="I6994" s="266" t="n">
        <x:f>INT((ROW()-ROW($I$46))/((CARROT_CAP+1)*(MESCLUN_CAP+1)))</x:f>
        <x:v>10</x:v>
      </x:c>
      <x:c r="J6994" s="266" t="n">
        <x:f>MOD(INT((ROW()-ROW($I$46))/(MESCLUN_CAP+1)),CARROT_CAP+1)</x:f>
        <x:v>14</x:v>
      </x:c>
      <x:c r="K6994" s="266" t="n">
        <x:f>MOD(ROW()-ROW($I$46),MESCLUN_CAP+1)</x:f>
        <x:v>4</x:v>
      </x:c>
      <x:c r="L6994" s="266" t="n">
        <x:f>SUM(I6994:K6994)</x:f>
        <x:v>28</x:v>
      </x:c>
      <x:c r="M6994" s="267" t="n">
        <x:f>I6994*TOMATO_HOURS*WEEKS*(1+TOMATO_DIM)^I6994+J6994*CARROT_HOURS*WEEKS*(1+CARROT_DIM)^J6994+K6994*MESCLUN_HOURS*WEEKS*(1+MESCLUN_DIM)^K6994</x:f>
        <x:v>3116.9873795435146</x:v>
      </x:c>
      <x:c r="N6994" s="267" t="n">
        <x:f>MAX(M6994-FARMER_HOURS,0)/TEMP_HOURS_PER_WORKER</x:f>
        <x:v>1.6645745691274407</x:v>
      </x:c>
      <x:c r="O6994" s="268" t="n">
        <x:f>I6994*TOMATO_PRICE+J6994*CARROT_PRICE+K6994*MESCLUN_PRICE</x:f>
        <x:v>128116</x:v>
      </x:c>
      <x:c r="P6994" s="268" t="n">
        <x:f>I6994*TOMATO_FERTILIZER+J6994*CARROT_FERTILIZER+K6994*MESCLUN_FERTILIZER</x:f>
        <x:v>18480</x:v>
      </x:c>
      <x:c r="Q6994" s="268" t="n">
        <x:f>MIN(M6994,FARMER_HOURS)*FARMER_RATE+MAX(M6994-FARMER_HOURS,0)*TEMP_RATE</x:f>
        <x:v>66614.36422818602</x:v>
      </x:c>
      <x:c r="R6994" s="268" t="n">
        <x:f>O6994-P6994-Q6994-FIXED_COST</x:f>
        <x:v>23021.635771813977</x:v>
      </x:c>
      <x:c r="S6994" s="139" t="str">
        <x:f>IF(AND(L6994&lt;=TOTAL_BED_CAP,N6994&lt;=TEMP_WORKER_CAP),"YES","NO")</x:f>
        <x:v>YES</x:v>
      </x:c>
      <x:c r="T6994" s="139" t="n">
        <x:f>IF(S6994="YES",R6994,-1E+99)</x:f>
        <x:v>23021.635771813977</x:v>
      </x:c>
    </x:row>
    <x:row r="6995">
      <x:c r="A6995" s="139"/>
      <x:c r="B6995" s="139"/>
      <x:c r="C6995" s="139"/>
      <x:c r="D6995" s="139"/>
      <x:c r="E6995" s="139"/>
      <x:c r="F6995" s="139"/>
      <x:c r="G6995" s="139"/>
      <x:c r="H6995" s="139"/>
      <x:c r="I6995" s="266" t="n">
        <x:f>INT((ROW()-ROW($I$46))/((CARROT_CAP+1)*(MESCLUN_CAP+1)))</x:f>
        <x:v>10</x:v>
      </x:c>
      <x:c r="J6995" s="266" t="n">
        <x:f>MOD(INT((ROW()-ROW($I$46))/(MESCLUN_CAP+1)),CARROT_CAP+1)</x:f>
        <x:v>14</x:v>
      </x:c>
      <x:c r="K6995" s="266" t="n">
        <x:f>MOD(ROW()-ROW($I$46),MESCLUN_CAP+1)</x:f>
        <x:v>5</x:v>
      </x:c>
      <x:c r="L6995" s="266" t="n">
        <x:f>SUM(I6995:K6995)</x:f>
        <x:v>29</x:v>
      </x:c>
      <x:c r="M6995" s="267" t="n">
        <x:f>I6995*TOMATO_HOURS*WEEKS*(1+TOMATO_DIM)^I6995+J6995*CARROT_HOURS*WEEKS*(1+CARROT_DIM)^J6995+K6995*MESCLUN_HOURS*WEEKS*(1+MESCLUN_DIM)^K6995</x:f>
        <x:v>3167.235703464718</x:v>
      </x:c>
      <x:c r="N6995" s="267" t="n">
        <x:f>MAX(M6995-FARMER_HOURS,0)/TEMP_HOURS_PER_WORKER</x:f>
        <x:v>1.6994692385171652</x:v>
      </x:c>
      <x:c r="O6995" s="268" t="n">
        <x:f>I6995*TOMATO_PRICE+J6995*CARROT_PRICE+K6995*MESCLUN_PRICE</x:f>
        <x:v>130816</x:v>
      </x:c>
      <x:c r="P6995" s="268" t="n">
        <x:f>I6995*TOMATO_FERTILIZER+J6995*CARROT_FERTILIZER+K6995*MESCLUN_FERTILIZER</x:f>
        <x:v>19360</x:v>
      </x:c>
      <x:c r="Q6995" s="268" t="n">
        <x:f>MIN(M6995,FARMER_HOURS)*FARMER_RATE+MAX(M6995-FARMER_HOURS,0)*TEMP_RATE</x:f>
        <x:v>67486.73096292914</x:v>
      </x:c>
      <x:c r="R6995" s="268" t="n">
        <x:f>O6995-P6995-Q6995-FIXED_COST</x:f>
        <x:v>23969.26903707086</x:v>
      </x:c>
      <x:c r="S6995" s="139" t="str">
        <x:f>IF(AND(L6995&lt;=TOTAL_BED_CAP,N6995&lt;=TEMP_WORKER_CAP),"YES","NO")</x:f>
        <x:v>YES</x:v>
      </x:c>
      <x:c r="T6995" s="139" t="n">
        <x:f>IF(S6995="YES",R6995,-1E+99)</x:f>
        <x:v>23969.26903707086</x:v>
      </x:c>
    </x:row>
    <x:row r="6996">
      <x:c r="A6996" s="139"/>
      <x:c r="B6996" s="139"/>
      <x:c r="C6996" s="139"/>
      <x:c r="D6996" s="139"/>
      <x:c r="E6996" s="139"/>
      <x:c r="F6996" s="139"/>
      <x:c r="G6996" s="139"/>
      <x:c r="H6996" s="139"/>
      <x:c r="I6996" s="266" t="n">
        <x:f>INT((ROW()-ROW($I$46))/((CARROT_CAP+1)*(MESCLUN_CAP+1)))</x:f>
        <x:v>10</x:v>
      </x:c>
      <x:c r="J6996" s="266" t="n">
        <x:f>MOD(INT((ROW()-ROW($I$46))/(MESCLUN_CAP+1)),CARROT_CAP+1)</x:f>
        <x:v>14</x:v>
      </x:c>
      <x:c r="K6996" s="266" t="n">
        <x:f>MOD(ROW()-ROW($I$46),MESCLUN_CAP+1)</x:f>
        <x:v>6</x:v>
      </x:c>
      <x:c r="L6996" s="266" t="n">
        <x:f>SUM(I6996:K6996)</x:f>
        <x:v>30</x:v>
      </x:c>
      <x:c r="M6996" s="267" t="n">
        <x:f>I6996*TOMATO_HOURS*WEEKS*(1+TOMATO_DIM)^I6996+J6996*CARROT_HOURS*WEEKS*(1+CARROT_DIM)^J6996+K6996*MESCLUN_HOURS*WEEKS*(1+MESCLUN_DIM)^K6996</x:f>
        <x:v>3218.710677646351</x:v>
      </x:c>
      <x:c r="N6996" s="267" t="n">
        <x:f>MAX(M6996-FARMER_HOURS,0)/TEMP_HOURS_PER_WORKER</x:f>
        <x:v>1.7352157483655215</x:v>
      </x:c>
      <x:c r="O6996" s="268" t="n">
        <x:f>I6996*TOMATO_PRICE+J6996*CARROT_PRICE+K6996*MESCLUN_PRICE</x:f>
        <x:v>133516</x:v>
      </x:c>
      <x:c r="P6996" s="268" t="n">
        <x:f>I6996*TOMATO_FERTILIZER+J6996*CARROT_FERTILIZER+K6996*MESCLUN_FERTILIZER</x:f>
        <x:v>20240</x:v>
      </x:c>
      <x:c r="Q6996" s="268" t="n">
        <x:f>MIN(M6996,FARMER_HOURS)*FARMER_RATE+MAX(M6996-FARMER_HOURS,0)*TEMP_RATE</x:f>
        <x:v>68380.39370913804</x:v>
      </x:c>
      <x:c r="R6996" s="268" t="n">
        <x:f>O6996-P6996-Q6996-FIXED_COST</x:f>
        <x:v>24895.606290861964</x:v>
      </x:c>
      <x:c r="S6996" s="139" t="str">
        <x:f>IF(AND(L6996&lt;=TOTAL_BED_CAP,N6996&lt;=TEMP_WORKER_CAP),"YES","NO")</x:f>
        <x:v>YES</x:v>
      </x:c>
      <x:c r="T6996" s="139" t="n">
        <x:f>IF(S6996="YES",R6996,-1E+99)</x:f>
        <x:v>24895.606290861964</x:v>
      </x:c>
    </x:row>
    <x:row r="6997">
      <x:c r="A6997" s="139"/>
      <x:c r="B6997" s="139"/>
      <x:c r="C6997" s="139"/>
      <x:c r="D6997" s="139"/>
      <x:c r="E6997" s="139"/>
      <x:c r="F6997" s="139"/>
      <x:c r="G6997" s="139"/>
      <x:c r="H6997" s="139"/>
      <x:c r="I6997" s="266" t="n">
        <x:f>INT((ROW()-ROW($I$46))/((CARROT_CAP+1)*(MESCLUN_CAP+1)))</x:f>
        <x:v>10</x:v>
      </x:c>
      <x:c r="J6997" s="266" t="n">
        <x:f>MOD(INT((ROW()-ROW($I$46))/(MESCLUN_CAP+1)),CARROT_CAP+1)</x:f>
        <x:v>14</x:v>
      </x:c>
      <x:c r="K6997" s="266" t="n">
        <x:f>MOD(ROW()-ROW($I$46),MESCLUN_CAP+1)</x:f>
        <x:v>7</x:v>
      </x:c>
      <x:c r="L6997" s="266" t="n">
        <x:f>SUM(I6997:K6997)</x:f>
        <x:v>31</x:v>
      </x:c>
      <x:c r="M6997" s="267" t="n">
        <x:f>I6997*TOMATO_HOURS*WEEKS*(1+TOMATO_DIM)^I6997+J6997*CARROT_HOURS*WEEKS*(1+CARROT_DIM)^J6997+K6997*MESCLUN_HOURS*WEEKS*(1+MESCLUN_DIM)^K6997</x:f>
        <x:v>3271.4351170443115</x:v>
      </x:c>
      <x:c r="N6997" s="267" t="n">
        <x:f>MAX(M6997-FARMER_HOURS,0)/TEMP_HOURS_PER_WORKER</x:f>
        <x:v>1.771829942391883</x:v>
      </x:c>
      <x:c r="O6997" s="268" t="n">
        <x:f>I6997*TOMATO_PRICE+J6997*CARROT_PRICE+K6997*MESCLUN_PRICE</x:f>
        <x:v>136216</x:v>
      </x:c>
      <x:c r="P6997" s="268" t="n">
        <x:f>I6997*TOMATO_FERTILIZER+J6997*CARROT_FERTILIZER+K6997*MESCLUN_FERTILIZER</x:f>
        <x:v>21120</x:v>
      </x:c>
      <x:c r="Q6997" s="268" t="n">
        <x:f>MIN(M6997,FARMER_HOURS)*FARMER_RATE+MAX(M6997-FARMER_HOURS,0)*TEMP_RATE</x:f>
        <x:v>69295.74855979707</x:v>
      </x:c>
      <x:c r="R6997" s="268" t="n">
        <x:f>O6997-P6997-Q6997-FIXED_COST</x:f>
        <x:v>25800.251440202934</x:v>
      </x:c>
      <x:c r="S6997" s="139" t="str">
        <x:f>IF(AND(L6997&lt;=TOTAL_BED_CAP,N6997&lt;=TEMP_WORKER_CAP),"YES","NO")</x:f>
        <x:v>YES</x:v>
      </x:c>
      <x:c r="T6997" s="139" t="n">
        <x:f>IF(S6997="YES",R6997,-1E+99)</x:f>
        <x:v>25800.251440202934</x:v>
      </x:c>
    </x:row>
    <x:row r="6998">
      <x:c r="A6998" s="139"/>
      <x:c r="B6998" s="139"/>
      <x:c r="C6998" s="139"/>
      <x:c r="D6998" s="139"/>
      <x:c r="E6998" s="139"/>
      <x:c r="F6998" s="139"/>
      <x:c r="G6998" s="139"/>
      <x:c r="H6998" s="139"/>
      <x:c r="I6998" s="266" t="n">
        <x:f>INT((ROW()-ROW($I$46))/((CARROT_CAP+1)*(MESCLUN_CAP+1)))</x:f>
        <x:v>10</x:v>
      </x:c>
      <x:c r="J6998" s="266" t="n">
        <x:f>MOD(INT((ROW()-ROW($I$46))/(MESCLUN_CAP+1)),CARROT_CAP+1)</x:f>
        <x:v>14</x:v>
      </x:c>
      <x:c r="K6998" s="266" t="n">
        <x:f>MOD(ROW()-ROW($I$46),MESCLUN_CAP+1)</x:f>
        <x:v>8</x:v>
      </x:c>
      <x:c r="L6998" s="266" t="n">
        <x:f>SUM(I6998:K6998)</x:f>
        <x:v>32</x:v>
      </x:c>
      <x:c r="M6998" s="267" t="n">
        <x:f>I6998*TOMATO_HOURS*WEEKS*(1+TOMATO_DIM)^I6998+J6998*CARROT_HOURS*WEEKS*(1+CARROT_DIM)^J6998+K6998*MESCLUN_HOURS*WEEKS*(1+MESCLUN_DIM)^K6998</x:f>
        <x:v>3325.4322153242915</x:v>
      </x:c>
      <x:c r="N6998" s="267" t="n">
        <x:f>MAX(M6998-FARMER_HOURS,0)/TEMP_HOURS_PER_WORKER</x:f>
        <x:v>1.8093279273085359</x:v>
      </x:c>
      <x:c r="O6998" s="268" t="n">
        <x:f>I6998*TOMATO_PRICE+J6998*CARROT_PRICE+K6998*MESCLUN_PRICE</x:f>
        <x:v>138916</x:v>
      </x:c>
      <x:c r="P6998" s="268" t="n">
        <x:f>I6998*TOMATO_FERTILIZER+J6998*CARROT_FERTILIZER+K6998*MESCLUN_FERTILIZER</x:f>
        <x:v>22000</x:v>
      </x:c>
      <x:c r="Q6998" s="268" t="n">
        <x:f>MIN(M6998,FARMER_HOURS)*FARMER_RATE+MAX(M6998-FARMER_HOURS,0)*TEMP_RATE</x:f>
        <x:v>70233.19818271339</x:v>
      </x:c>
      <x:c r="R6998" s="268" t="n">
        <x:f>O6998-P6998-Q6998-FIXED_COST</x:f>
        <x:v>26682.801817286614</x:v>
      </x:c>
      <x:c r="S6998" s="139" t="str">
        <x:f>IF(AND(L6998&lt;=TOTAL_BED_CAP,N6998&lt;=TEMP_WORKER_CAP),"YES","NO")</x:f>
        <x:v>YES</x:v>
      </x:c>
      <x:c r="T6998" s="139" t="n">
        <x:f>IF(S6998="YES",R6998,-1E+99)</x:f>
        <x:v>26682.801817286614</x:v>
      </x:c>
    </x:row>
    <x:row r="6999">
      <x:c r="A6999" s="139"/>
      <x:c r="B6999" s="139"/>
      <x:c r="C6999" s="139"/>
      <x:c r="D6999" s="139"/>
      <x:c r="E6999" s="139"/>
      <x:c r="F6999" s="139"/>
      <x:c r="G6999" s="139"/>
      <x:c r="H6999" s="139"/>
      <x:c r="I6999" s="266" t="n">
        <x:f>INT((ROW()-ROW($I$46))/((CARROT_CAP+1)*(MESCLUN_CAP+1)))</x:f>
        <x:v>10</x:v>
      </x:c>
      <x:c r="J6999" s="266" t="n">
        <x:f>MOD(INT((ROW()-ROW($I$46))/(MESCLUN_CAP+1)),CARROT_CAP+1)</x:f>
        <x:v>14</x:v>
      </x:c>
      <x:c r="K6999" s="266" t="n">
        <x:f>MOD(ROW()-ROW($I$46),MESCLUN_CAP+1)</x:f>
        <x:v>9</x:v>
      </x:c>
      <x:c r="L6999" s="266" t="n">
        <x:f>SUM(I6999:K6999)</x:f>
        <x:v>33</x:v>
      </x:c>
      <x:c r="M6999" s="267" t="n">
        <x:f>I6999*TOMATO_HOURS*WEEKS*(1+TOMATO_DIM)^I6999+J6999*CARROT_HOURS*WEEKS*(1+CARROT_DIM)^J6999+K6999*MESCLUN_HOURS*WEEKS*(1+MESCLUN_DIM)^K6999</x:f>
        <x:v>3380.725550764686</x:v>
      </x:c>
      <x:c r="N6999" s="267" t="n">
        <x:f>MAX(M6999-FARMER_HOURS,0)/TEMP_HOURS_PER_WORKER</x:f>
        <x:v>1.8477260769199209</x:v>
      </x:c>
      <x:c r="O6999" s="268" t="n">
        <x:f>I6999*TOMATO_PRICE+J6999*CARROT_PRICE+K6999*MESCLUN_PRICE</x:f>
        <x:v>141616</x:v>
      </x:c>
      <x:c r="P6999" s="268" t="n">
        <x:f>I6999*TOMATO_FERTILIZER+J6999*CARROT_FERTILIZER+K6999*MESCLUN_FERTILIZER</x:f>
        <x:v>22880</x:v>
      </x:c>
      <x:c r="Q6999" s="268" t="n">
        <x:f>MIN(M6999,FARMER_HOURS)*FARMER_RATE+MAX(M6999-FARMER_HOURS,0)*TEMP_RATE</x:f>
        <x:v>71193.15192299802</x:v>
      </x:c>
      <x:c r="R6999" s="268" t="n">
        <x:f>O6999-P6999-Q6999-FIXED_COST</x:f>
        <x:v>27542.84807700198</x:v>
      </x:c>
      <x:c r="S6999" s="139" t="str">
        <x:f>IF(AND(L6999&lt;=TOTAL_BED_CAP,N6999&lt;=TEMP_WORKER_CAP),"YES","NO")</x:f>
        <x:v>YES</x:v>
      </x:c>
      <x:c r="T6999" s="139" t="n">
        <x:f>IF(S6999="YES",R6999,-1E+99)</x:f>
        <x:v>27542.84807700198</x:v>
      </x:c>
    </x:row>
    <x:row r="7000">
      <x:c r="A7000" s="139"/>
      <x:c r="B7000" s="139"/>
      <x:c r="C7000" s="139"/>
      <x:c r="D7000" s="139"/>
      <x:c r="E7000" s="139"/>
      <x:c r="F7000" s="139"/>
      <x:c r="G7000" s="139"/>
      <x:c r="H7000" s="139"/>
      <x:c r="I7000" s="266" t="n">
        <x:f>INT((ROW()-ROW($I$46))/((CARROT_CAP+1)*(MESCLUN_CAP+1)))</x:f>
        <x:v>10</x:v>
      </x:c>
      <x:c r="J7000" s="266" t="n">
        <x:f>MOD(INT((ROW()-ROW($I$46))/(MESCLUN_CAP+1)),CARROT_CAP+1)</x:f>
        <x:v>14</x:v>
      </x:c>
      <x:c r="K7000" s="266" t="n">
        <x:f>MOD(ROW()-ROW($I$46),MESCLUN_CAP+1)</x:f>
        <x:v>10</x:v>
      </x:c>
      <x:c r="L7000" s="266" t="n">
        <x:f>SUM(I7000:K7000)</x:f>
        <x:v>34</x:v>
      </x:c>
      <x:c r="M7000" s="267" t="n">
        <x:f>I7000*TOMATO_HOURS*WEEKS*(1+TOMATO_DIM)^I7000+J7000*CARROT_HOURS*WEEKS*(1+CARROT_DIM)^J7000+K7000*MESCLUN_HOURS*WEEKS*(1+MESCLUN_DIM)^K7000</x:f>
        <x:v>3437.339092247899</x:v>
      </x:c>
      <x:c r="N7000" s="267" t="n">
        <x:f>MAX(M7000-FARMER_HOURS,0)/TEMP_HOURS_PER_WORKER</x:f>
        <x:v>1.887041036283263</x:v>
      </x:c>
      <x:c r="O7000" s="268" t="n">
        <x:f>I7000*TOMATO_PRICE+J7000*CARROT_PRICE+K7000*MESCLUN_PRICE</x:f>
        <x:v>144316</x:v>
      </x:c>
      <x:c r="P7000" s="268" t="n">
        <x:f>I7000*TOMATO_FERTILIZER+J7000*CARROT_FERTILIZER+K7000*MESCLUN_FERTILIZER</x:f>
        <x:v>23760</x:v>
      </x:c>
      <x:c r="Q7000" s="268" t="n">
        <x:f>MIN(M7000,FARMER_HOURS)*FARMER_RATE+MAX(M7000-FARMER_HOURS,0)*TEMP_RATE</x:f>
        <x:v>72176.02590708158</x:v>
      </x:c>
      <x:c r="R7000" s="268" t="n">
        <x:f>O7000-P7000-Q7000-FIXED_COST</x:f>
        <x:v>28379.97409291842</x:v>
      </x:c>
      <x:c r="S7000" s="139" t="str">
        <x:f>IF(AND(L7000&lt;=TOTAL_BED_CAP,N7000&lt;=TEMP_WORKER_CAP),"YES","NO")</x:f>
        <x:v>YES</x:v>
      </x:c>
      <x:c r="T7000" s="139" t="n">
        <x:f>IF(S7000="YES",R7000,-1E+99)</x:f>
        <x:v>28379.97409291842</x:v>
      </x:c>
    </x:row>
    <x:row r="7001">
      <x:c r="A7001" s="139"/>
      <x:c r="B7001" s="139"/>
      <x:c r="C7001" s="139"/>
      <x:c r="D7001" s="139"/>
      <x:c r="E7001" s="139"/>
      <x:c r="F7001" s="139"/>
      <x:c r="G7001" s="139"/>
      <x:c r="H7001" s="139"/>
      <x:c r="I7001" s="266" t="n">
        <x:f>INT((ROW()-ROW($I$46))/((CARROT_CAP+1)*(MESCLUN_CAP+1)))</x:f>
        <x:v>10</x:v>
      </x:c>
      <x:c r="J7001" s="266" t="n">
        <x:f>MOD(INT((ROW()-ROW($I$46))/(MESCLUN_CAP+1)),CARROT_CAP+1)</x:f>
        <x:v>14</x:v>
      </x:c>
      <x:c r="K7001" s="266" t="n">
        <x:f>MOD(ROW()-ROW($I$46),MESCLUN_CAP+1)</x:f>
        <x:v>11</x:v>
      </x:c>
      <x:c r="L7001" s="266" t="n">
        <x:f>SUM(I7001:K7001)</x:f>
        <x:v>35</x:v>
      </x:c>
      <x:c r="M7001" s="267" t="n">
        <x:f>I7001*TOMATO_HOURS*WEEKS*(1+TOMATO_DIM)^I7001+J7001*CARROT_HOURS*WEEKS*(1+CARROT_DIM)^J7001+K7001*MESCLUN_HOURS*WEEKS*(1+MESCLUN_DIM)^K7001</x:f>
        <x:v>3495.2972053413378</x:v>
      </x:c>
      <x:c r="N7001" s="267" t="n">
        <x:f>MAX(M7001-FARMER_HOURS,0)/TEMP_HOURS_PER_WORKER</x:f>
        <x:v>1.9272897259314845</x:v>
      </x:c>
      <x:c r="O7001" s="268" t="n">
        <x:f>I7001*TOMATO_PRICE+J7001*CARROT_PRICE+K7001*MESCLUN_PRICE</x:f>
        <x:v>147016</x:v>
      </x:c>
      <x:c r="P7001" s="268" t="n">
        <x:f>I7001*TOMATO_FERTILIZER+J7001*CARROT_FERTILIZER+K7001*MESCLUN_FERTILIZER</x:f>
        <x:v>24640</x:v>
      </x:c>
      <x:c r="Q7001" s="268" t="n">
        <x:f>MIN(M7001,FARMER_HOURS)*FARMER_RATE+MAX(M7001-FARMER_HOURS,0)*TEMP_RATE</x:f>
        <x:v>73182.24314828712</x:v>
      </x:c>
      <x:c r="R7001" s="268" t="n">
        <x:f>O7001-P7001-Q7001-FIXED_COST</x:f>
        <x:v>29193.756851712882</x:v>
      </x:c>
      <x:c r="S7001" s="139" t="str">
        <x:f>IF(AND(L7001&lt;=TOTAL_BED_CAP,N7001&lt;=TEMP_WORKER_CAP),"YES","NO")</x:f>
        <x:v>YES</x:v>
      </x:c>
      <x:c r="T7001" s="139" t="n">
        <x:f>IF(S7001="YES",R7001,-1E+99)</x:f>
        <x:v>29193.756851712882</x:v>
      </x:c>
    </x:row>
    <x:row r="7002">
      <x:c r="A7002" s="139"/>
      <x:c r="B7002" s="139"/>
      <x:c r="C7002" s="139"/>
      <x:c r="D7002" s="139"/>
      <x:c r="E7002" s="139"/>
      <x:c r="F7002" s="139"/>
      <x:c r="G7002" s="139"/>
      <x:c r="H7002" s="139"/>
      <x:c r="I7002" s="266" t="n">
        <x:f>INT((ROW()-ROW($I$46))/((CARROT_CAP+1)*(MESCLUN_CAP+1)))</x:f>
        <x:v>10</x:v>
      </x:c>
      <x:c r="J7002" s="266" t="n">
        <x:f>MOD(INT((ROW()-ROW($I$46))/(MESCLUN_CAP+1)),CARROT_CAP+1)</x:f>
        <x:v>14</x:v>
      </x:c>
      <x:c r="K7002" s="266" t="n">
        <x:f>MOD(ROW()-ROW($I$46),MESCLUN_CAP+1)</x:f>
        <x:v>12</x:v>
      </x:c>
      <x:c r="L7002" s="266" t="n">
        <x:f>SUM(I7002:K7002)</x:f>
        <x:v>36</x:v>
      </x:c>
      <x:c r="M7002" s="267" t="n">
        <x:f>I7002*TOMATO_HOURS*WEEKS*(1+TOMATO_DIM)^I7002+J7002*CARROT_HOURS*WEEKS*(1+CARROT_DIM)^J7002+K7002*MESCLUN_HOURS*WEEKS*(1+MESCLUN_DIM)^K7002</x:f>
        <x:v>3554.624658469402</x:v>
      </x:c>
      <x:c r="N7002" s="267" t="n">
        <x:f>MAX(M7002-FARMER_HOURS,0)/TEMP_HOURS_PER_WORKER</x:f>
        <x:v>1.9684893461593072</x:v>
      </x:c>
      <x:c r="O7002" s="268" t="n">
        <x:f>I7002*TOMATO_PRICE+J7002*CARROT_PRICE+K7002*MESCLUN_PRICE</x:f>
        <x:v>149716</x:v>
      </x:c>
      <x:c r="P7002" s="268" t="n">
        <x:f>I7002*TOMATO_FERTILIZER+J7002*CARROT_FERTILIZER+K7002*MESCLUN_FERTILIZER</x:f>
        <x:v>25520</x:v>
      </x:c>
      <x:c r="Q7002" s="268" t="n">
        <x:f>MIN(M7002,FARMER_HOURS)*FARMER_RATE+MAX(M7002-FARMER_HOURS,0)*TEMP_RATE</x:f>
        <x:v>74212.23365398268</x:v>
      </x:c>
      <x:c r="R7002" s="268" t="n">
        <x:f>O7002-P7002-Q7002-FIXED_COST</x:f>
        <x:v>29983.76634601732</x:v>
      </x:c>
      <x:c r="S7002" s="139" t="str">
        <x:f>IF(AND(L7002&lt;=TOTAL_BED_CAP,N7002&lt;=TEMP_WORKER_CAP),"YES","NO")</x:f>
        <x:v>YES</x:v>
      </x:c>
      <x:c r="T7002" s="139" t="n">
        <x:f>IF(S7002="YES",R7002,-1E+99)</x:f>
        <x:v>29983.76634601732</x:v>
      </x:c>
    </x:row>
    <x:row r="7003">
      <x:c r="A7003" s="139"/>
      <x:c r="B7003" s="139"/>
      <x:c r="C7003" s="139"/>
      <x:c r="D7003" s="139"/>
      <x:c r="E7003" s="139"/>
      <x:c r="F7003" s="139"/>
      <x:c r="G7003" s="139"/>
      <x:c r="H7003" s="139"/>
      <x:c r="I7003" s="266" t="n">
        <x:f>INT((ROW()-ROW($I$46))/((CARROT_CAP+1)*(MESCLUN_CAP+1)))</x:f>
        <x:v>10</x:v>
      </x:c>
      <x:c r="J7003" s="266" t="n">
        <x:f>MOD(INT((ROW()-ROW($I$46))/(MESCLUN_CAP+1)),CARROT_CAP+1)</x:f>
        <x:v>14</x:v>
      </x:c>
      <x:c r="K7003" s="266" t="n">
        <x:f>MOD(ROW()-ROW($I$46),MESCLUN_CAP+1)</x:f>
        <x:v>13</x:v>
      </x:c>
      <x:c r="L7003" s="266" t="n">
        <x:f>SUM(I7003:K7003)</x:f>
        <x:v>37</x:v>
      </x:c>
      <x:c r="M7003" s="267" t="n">
        <x:f>I7003*TOMATO_HOURS*WEEKS*(1+TOMATO_DIM)^I7003+J7003*CARROT_HOURS*WEEKS*(1+CARROT_DIM)^J7003+K7003*MESCLUN_HOURS*WEEKS*(1+MESCLUN_DIM)^K7003</x:f>
        <x:v>3615.346629177787</x:v>
      </x:c>
      <x:c r="N7003" s="267" t="n">
        <x:f>MAX(M7003-FARMER_HOURS,0)/TEMP_HOURS_PER_WORKER</x:f>
        <x:v>2.010657381373463</x:v>
      </x:c>
      <x:c r="O7003" s="268" t="n">
        <x:f>I7003*TOMATO_PRICE+J7003*CARROT_PRICE+K7003*MESCLUN_PRICE</x:f>
        <x:v>152416</x:v>
      </x:c>
      <x:c r="P7003" s="268" t="n">
        <x:f>I7003*TOMATO_FERTILIZER+J7003*CARROT_FERTILIZER+K7003*MESCLUN_FERTILIZER</x:f>
        <x:v>26400</x:v>
      </x:c>
      <x:c r="Q7003" s="268" t="n">
        <x:f>MIN(M7003,FARMER_HOURS)*FARMER_RATE+MAX(M7003-FARMER_HOURS,0)*TEMP_RATE</x:f>
        <x:v>75266.43453433659</x:v>
      </x:c>
      <x:c r="R7003" s="268" t="n">
        <x:f>O7003-P7003-Q7003-FIXED_COST</x:f>
        <x:v>30749.565465663414</x:v>
      </x:c>
      <x:c r="S7003" s="139" t="str">
        <x:f>IF(AND(L7003&lt;=TOTAL_BED_CAP,N7003&lt;=TEMP_WORKER_CAP),"YES","NO")</x:f>
        <x:v>YES</x:v>
      </x:c>
      <x:c r="T7003" s="139" t="n">
        <x:f>IF(S7003="YES",R7003,-1E+99)</x:f>
        <x:v>30749.565465663414</x:v>
      </x:c>
    </x:row>
    <x:row r="7004">
      <x:c r="A7004" s="139"/>
      <x:c r="B7004" s="139"/>
      <x:c r="C7004" s="139"/>
      <x:c r="D7004" s="139"/>
      <x:c r="E7004" s="139"/>
      <x:c r="F7004" s="139"/>
      <x:c r="G7004" s="139"/>
      <x:c r="H7004" s="139"/>
      <x:c r="I7004" s="266" t="n">
        <x:f>INT((ROW()-ROW($I$46))/((CARROT_CAP+1)*(MESCLUN_CAP+1)))</x:f>
        <x:v>10</x:v>
      </x:c>
      <x:c r="J7004" s="266" t="n">
        <x:f>MOD(INT((ROW()-ROW($I$46))/(MESCLUN_CAP+1)),CARROT_CAP+1)</x:f>
        <x:v>14</x:v>
      </x:c>
      <x:c r="K7004" s="266" t="n">
        <x:f>MOD(ROW()-ROW($I$46),MESCLUN_CAP+1)</x:f>
        <x:v>14</x:v>
      </x:c>
      <x:c r="L7004" s="266" t="n">
        <x:f>SUM(I7004:K7004)</x:f>
        <x:v>38</x:v>
      </x:c>
      <x:c r="M7004" s="267" t="n">
        <x:f>I7004*TOMATO_HOURS*WEEKS*(1+TOMATO_DIM)^I7004+J7004*CARROT_HOURS*WEEKS*(1+CARROT_DIM)^J7004+K7004*MESCLUN_HOURS*WEEKS*(1+MESCLUN_DIM)^K7004</x:f>
        <x:v>3677.488710491448</x:v>
      </x:c>
      <x:c r="N7004" s="267" t="n">
        <x:f>MAX(M7004-FARMER_HOURS,0)/TEMP_HOURS_PER_WORKER</x:f>
        <x:v>2.05381160450795</x:v>
      </x:c>
      <x:c r="O7004" s="268" t="n">
        <x:f>I7004*TOMATO_PRICE+J7004*CARROT_PRICE+K7004*MESCLUN_PRICE</x:f>
        <x:v>155116</x:v>
      </x:c>
      <x:c r="P7004" s="268" t="n">
        <x:f>I7004*TOMATO_FERTILIZER+J7004*CARROT_FERTILIZER+K7004*MESCLUN_FERTILIZER</x:f>
        <x:v>27280</x:v>
      </x:c>
      <x:c r="Q7004" s="268" t="n">
        <x:f>MIN(M7004,FARMER_HOURS)*FARMER_RATE+MAX(M7004-FARMER_HOURS,0)*TEMP_RATE</x:f>
        <x:v>76345.29011269874</x:v>
      </x:c>
      <x:c r="R7004" s="268" t="n">
        <x:f>O7004-P7004-Q7004-FIXED_COST</x:f>
        <x:v>31490.70988730126</x:v>
      </x:c>
      <x:c r="S7004" s="139" t="str">
        <x:f>IF(AND(L7004&lt;=TOTAL_BED_CAP,N7004&lt;=TEMP_WORKER_CAP),"YES","NO")</x:f>
        <x:v>YES</x:v>
      </x:c>
      <x:c r="T7004" s="139" t="n">
        <x:f>IF(S7004="YES",R7004,-1E+99)</x:f>
        <x:v>31490.70988730126</x:v>
      </x:c>
    </x:row>
    <x:row r="7005">
      <x:c r="A7005" s="139"/>
      <x:c r="B7005" s="139"/>
      <x:c r="C7005" s="139"/>
      <x:c r="D7005" s="139"/>
      <x:c r="E7005" s="139"/>
      <x:c r="F7005" s="139"/>
      <x:c r="G7005" s="139"/>
      <x:c r="H7005" s="139"/>
      <x:c r="I7005" s="266" t="n">
        <x:f>INT((ROW()-ROW($I$46))/((CARROT_CAP+1)*(MESCLUN_CAP+1)))</x:f>
        <x:v>10</x:v>
      </x:c>
      <x:c r="J7005" s="266" t="n">
        <x:f>MOD(INT((ROW()-ROW($I$46))/(MESCLUN_CAP+1)),CARROT_CAP+1)</x:f>
        <x:v>14</x:v>
      </x:c>
      <x:c r="K7005" s="266" t="n">
        <x:f>MOD(ROW()-ROW($I$46),MESCLUN_CAP+1)</x:f>
        <x:v>15</x:v>
      </x:c>
      <x:c r="L7005" s="266" t="n">
        <x:f>SUM(I7005:K7005)</x:f>
        <x:v>39</x:v>
      </x:c>
      <x:c r="M7005" s="267" t="n">
        <x:f>I7005*TOMATO_HOURS*WEEKS*(1+TOMATO_DIM)^I7005+J7005*CARROT_HOURS*WEEKS*(1+CARROT_DIM)^J7005+K7005*MESCLUN_HOURS*WEEKS*(1+MESCLUN_DIM)^K7005</x:f>
        <x:v>3741.076917367594</x:v>
      </x:c>
      <x:c r="N7005" s="267" t="n">
        <x:f>MAX(M7005-FARMER_HOURS,0)/TEMP_HOURS_PER_WORKER</x:f>
        <x:v>2.0979700815052738</x:v>
      </x:c>
      <x:c r="O7005" s="268" t="n">
        <x:f>I7005*TOMATO_PRICE+J7005*CARROT_PRICE+K7005*MESCLUN_PRICE</x:f>
        <x:v>157816</x:v>
      </x:c>
      <x:c r="P7005" s="268" t="n">
        <x:f>I7005*TOMATO_FERTILIZER+J7005*CARROT_FERTILIZER+K7005*MESCLUN_FERTILIZER</x:f>
        <x:v>28160</x:v>
      </x:c>
      <x:c r="Q7005" s="268" t="n">
        <x:f>MIN(M7005,FARMER_HOURS)*FARMER_RATE+MAX(M7005-FARMER_HOURS,0)*TEMP_RATE</x:f>
        <x:v>77449.25203763184</x:v>
      </x:c>
      <x:c r="R7005" s="268" t="n">
        <x:f>O7005-P7005-Q7005-FIXED_COST</x:f>
        <x:v>32206.747962368157</x:v>
      </x:c>
      <x:c r="S7005" s="139" t="str">
        <x:f>IF(AND(L7005&lt;=TOTAL_BED_CAP,N7005&lt;=TEMP_WORKER_CAP),"YES","NO")</x:f>
        <x:v>YES</x:v>
      </x:c>
      <x:c r="T7005" s="139" t="n">
        <x:f>IF(S7005="YES",R7005,-1E+99)</x:f>
        <x:v>32206.747962368157</x:v>
      </x:c>
    </x:row>
    <x:row r="7006">
      <x:c r="A7006" s="139"/>
      <x:c r="B7006" s="139"/>
      <x:c r="C7006" s="139"/>
      <x:c r="D7006" s="139"/>
      <x:c r="E7006" s="139"/>
      <x:c r="F7006" s="139"/>
      <x:c r="G7006" s="139"/>
      <x:c r="H7006" s="139"/>
      <x:c r="I7006" s="266" t="n">
        <x:f>INT((ROW()-ROW($I$46))/((CARROT_CAP+1)*(MESCLUN_CAP+1)))</x:f>
        <x:v>10</x:v>
      </x:c>
      <x:c r="J7006" s="266" t="n">
        <x:f>MOD(INT((ROW()-ROW($I$46))/(MESCLUN_CAP+1)),CARROT_CAP+1)</x:f>
        <x:v>14</x:v>
      </x:c>
      <x:c r="K7006" s="266" t="n">
        <x:f>MOD(ROW()-ROW($I$46),MESCLUN_CAP+1)</x:f>
        <x:v>16</x:v>
      </x:c>
      <x:c r="L7006" s="266" t="n">
        <x:f>SUM(I7006:K7006)</x:f>
        <x:v>40</x:v>
      </x:c>
      <x:c r="M7006" s="267" t="n">
        <x:f>I7006*TOMATO_HOURS*WEEKS*(1+TOMATO_DIM)^I7006+J7006*CARROT_HOURS*WEEKS*(1+CARROT_DIM)^J7006+K7006*MESCLUN_HOURS*WEEKS*(1+MESCLUN_DIM)^K7006</x:f>
        <x:v>3806.137693245083</x:v>
      </x:c>
      <x:c r="N7006" s="267" t="n">
        <x:f>MAX(M7006-FARMER_HOURS,0)/TEMP_HOURS_PER_WORKER</x:f>
        <x:v>2.143151175864641</x:v>
      </x:c>
      <x:c r="O7006" s="268" t="n">
        <x:f>I7006*TOMATO_PRICE+J7006*CARROT_PRICE+K7006*MESCLUN_PRICE</x:f>
        <x:v>160516</x:v>
      </x:c>
      <x:c r="P7006" s="268" t="n">
        <x:f>I7006*TOMATO_FERTILIZER+J7006*CARROT_FERTILIZER+K7006*MESCLUN_FERTILIZER</x:f>
        <x:v>29040</x:v>
      </x:c>
      <x:c r="Q7006" s="268" t="n">
        <x:f>MIN(M7006,FARMER_HOURS)*FARMER_RATE+MAX(M7006-FARMER_HOURS,0)*TEMP_RATE</x:f>
        <x:v>78578.77939661602</x:v>
      </x:c>
      <x:c r="R7006" s="268" t="n">
        <x:f>O7006-P7006-Q7006-FIXED_COST</x:f>
        <x:v>32897.220603383976</x:v>
      </x:c>
      <x:c r="S7006" s="139" t="str">
        <x:f>IF(AND(L7006&lt;=TOTAL_BED_CAP,N7006&lt;=TEMP_WORKER_CAP),"YES","NO")</x:f>
        <x:v>YES</x:v>
      </x:c>
      <x:c r="T7006" s="139" t="n">
        <x:f>IF(S7006="YES",R7006,-1E+99)</x:f>
        <x:v>32897.220603383976</x:v>
      </x:c>
    </x:row>
    <x:row r="7007">
      <x:c r="A7007" s="139"/>
      <x:c r="B7007" s="139"/>
      <x:c r="C7007" s="139"/>
      <x:c r="D7007" s="139"/>
      <x:c r="E7007" s="139"/>
      <x:c r="F7007" s="139"/>
      <x:c r="G7007" s="139"/>
      <x:c r="H7007" s="139"/>
      <x:c r="I7007" s="266" t="n">
        <x:f>INT((ROW()-ROW($I$46))/((CARROT_CAP+1)*(MESCLUN_CAP+1)))</x:f>
        <x:v>10</x:v>
      </x:c>
      <x:c r="J7007" s="266" t="n">
        <x:f>MOD(INT((ROW()-ROW($I$46))/(MESCLUN_CAP+1)),CARROT_CAP+1)</x:f>
        <x:v>14</x:v>
      </x:c>
      <x:c r="K7007" s="266" t="n">
        <x:f>MOD(ROW()-ROW($I$46),MESCLUN_CAP+1)</x:f>
        <x:v>17</x:v>
      </x:c>
      <x:c r="L7007" s="266" t="n">
        <x:f>SUM(I7007:K7007)</x:f>
        <x:v>41</x:v>
      </x:c>
      <x:c r="M7007" s="267" t="n">
        <x:f>I7007*TOMATO_HOURS*WEEKS*(1+TOMATO_DIM)^I7007+J7007*CARROT_HOURS*WEEKS*(1+CARROT_DIM)^J7007+K7007*MESCLUN_HOURS*WEEKS*(1+MESCLUN_DIM)^K7007</x:f>
        <x:v>3872.6979166916235</x:v>
      </x:c>
      <x:c r="N7007" s="267" t="n">
        <x:f>MAX(M7007-FARMER_HOURS,0)/TEMP_HOURS_PER_WORKER</x:f>
        <x:v>2.189373553258072</x:v>
      </x:c>
      <x:c r="O7007" s="268" t="n">
        <x:f>I7007*TOMATO_PRICE+J7007*CARROT_PRICE+K7007*MESCLUN_PRICE</x:f>
        <x:v>163216</x:v>
      </x:c>
      <x:c r="P7007" s="268" t="n">
        <x:f>I7007*TOMATO_FERTILIZER+J7007*CARROT_FERTILIZER+K7007*MESCLUN_FERTILIZER</x:f>
        <x:v>29920</x:v>
      </x:c>
      <x:c r="Q7007" s="268" t="n">
        <x:f>MIN(M7007,FARMER_HOURS)*FARMER_RATE+MAX(M7007-FARMER_HOURS,0)*TEMP_RATE</x:f>
        <x:v>79734.3388314518</x:v>
      </x:c>
      <x:c r="R7007" s="268" t="n">
        <x:f>O7007-P7007-Q7007-FIXED_COST</x:f>
        <x:v>33561.661168548206</x:v>
      </x:c>
      <x:c r="S7007" s="139" t="str">
        <x:f>IF(AND(L7007&lt;=TOTAL_BED_CAP,N7007&lt;=TEMP_WORKER_CAP),"YES","NO")</x:f>
        <x:v>YES</x:v>
      </x:c>
      <x:c r="T7007" s="139" t="n">
        <x:f>IF(S7007="YES",R7007,-1E+99)</x:f>
        <x:v>33561.661168548206</x:v>
      </x:c>
    </x:row>
    <x:row r="7008">
      <x:c r="A7008" s="139"/>
      <x:c r="B7008" s="139"/>
      <x:c r="C7008" s="139"/>
      <x:c r="D7008" s="139"/>
      <x:c r="E7008" s="139"/>
      <x:c r="F7008" s="139"/>
      <x:c r="G7008" s="139"/>
      <x:c r="H7008" s="139"/>
      <x:c r="I7008" s="266" t="n">
        <x:f>INT((ROW()-ROW($I$46))/((CARROT_CAP+1)*(MESCLUN_CAP+1)))</x:f>
        <x:v>10</x:v>
      </x:c>
      <x:c r="J7008" s="266" t="n">
        <x:f>MOD(INT((ROW()-ROW($I$46))/(MESCLUN_CAP+1)),CARROT_CAP+1)</x:f>
        <x:v>14</x:v>
      </x:c>
      <x:c r="K7008" s="266" t="n">
        <x:f>MOD(ROW()-ROW($I$46),MESCLUN_CAP+1)</x:f>
        <x:v>18</x:v>
      </x:c>
      <x:c r="L7008" s="266" t="n">
        <x:f>SUM(I7008:K7008)</x:f>
        <x:v>42</x:v>
      </x:c>
      <x:c r="M7008" s="267" t="n">
        <x:f>I7008*TOMATO_HOURS*WEEKS*(1+TOMATO_DIM)^I7008+J7008*CARROT_HOURS*WEEKS*(1+CARROT_DIM)^J7008+K7008*MESCLUN_HOURS*WEEKS*(1+MESCLUN_DIM)^K7008</x:f>
        <x:v>3940.7849081502104</x:v>
      </x:c>
      <x:c r="N7008" s="267" t="n">
        <x:f>MAX(M7008-FARMER_HOURS,0)/TEMP_HOURS_PER_WORKER</x:f>
        <x:v>2.236656186215424</x:v>
      </x:c>
      <x:c r="O7008" s="268" t="n">
        <x:f>I7008*TOMATO_PRICE+J7008*CARROT_PRICE+K7008*MESCLUN_PRICE</x:f>
        <x:v>165916</x:v>
      </x:c>
      <x:c r="P7008" s="268" t="n">
        <x:f>I7008*TOMATO_FERTILIZER+J7008*CARROT_FERTILIZER+K7008*MESCLUN_FERTILIZER</x:f>
        <x:v>30800</x:v>
      </x:c>
      <x:c r="Q7008" s="268" t="n">
        <x:f>MIN(M7008,FARMER_HOURS)*FARMER_RATE+MAX(M7008-FARMER_HOURS,0)*TEMP_RATE</x:f>
        <x:v>80916.40465538559</x:v>
      </x:c>
      <x:c r="R7008" s="268" t="n">
        <x:f>O7008-P7008-Q7008-FIXED_COST</x:f>
        <x:v>34199.59534461441</x:v>
      </x:c>
      <x:c r="S7008" s="139" t="str">
        <x:f>IF(AND(L7008&lt;=TOTAL_BED_CAP,N7008&lt;=TEMP_WORKER_CAP),"YES","NO")</x:f>
        <x:v>YES</x:v>
      </x:c>
      <x:c r="T7008" s="139" t="n">
        <x:f>IF(S7008="YES",R7008,-1E+99)</x:f>
        <x:v>34199.59534461441</x:v>
      </x:c>
    </x:row>
    <x:row r="7009">
      <x:c r="A7009" s="139"/>
      <x:c r="B7009" s="139"/>
      <x:c r="C7009" s="139"/>
      <x:c r="D7009" s="139"/>
      <x:c r="E7009" s="139"/>
      <x:c r="F7009" s="139"/>
      <x:c r="G7009" s="139"/>
      <x:c r="H7009" s="139"/>
      <x:c r="I7009" s="266" t="n">
        <x:f>INT((ROW()-ROW($I$46))/((CARROT_CAP+1)*(MESCLUN_CAP+1)))</x:f>
        <x:v>10</x:v>
      </x:c>
      <x:c r="J7009" s="266" t="n">
        <x:f>MOD(INT((ROW()-ROW($I$46))/(MESCLUN_CAP+1)),CARROT_CAP+1)</x:f>
        <x:v>14</x:v>
      </x:c>
      <x:c r="K7009" s="266" t="n">
        <x:f>MOD(ROW()-ROW($I$46),MESCLUN_CAP+1)</x:f>
        <x:v>19</x:v>
      </x:c>
      <x:c r="L7009" s="266" t="n">
        <x:f>SUM(I7009:K7009)</x:f>
        <x:v>43</x:v>
      </x:c>
      <x:c r="M7009" s="267" t="n">
        <x:f>I7009*TOMATO_HOURS*WEEKS*(1+TOMATO_DIM)^I7009+J7009*CARROT_HOURS*WEEKS*(1+CARROT_DIM)^J7009+K7009*MESCLUN_HOURS*WEEKS*(1+MESCLUN_DIM)^K7009</x:f>
        <x:v>4010.4264367862324</x:v>
      </x:c>
      <x:c r="N7009" s="267" t="n">
        <x:f>MAX(M7009-FARMER_HOURS,0)/TEMP_HOURS_PER_WORKER</x:f>
        <x:v>2.285018358879328</x:v>
      </x:c>
      <x:c r="O7009" s="268" t="n">
        <x:f>I7009*TOMATO_PRICE+J7009*CARROT_PRICE+K7009*MESCLUN_PRICE</x:f>
        <x:v>168616</x:v>
      </x:c>
      <x:c r="P7009" s="268" t="n">
        <x:f>I7009*TOMATO_FERTILIZER+J7009*CARROT_FERTILIZER+K7009*MESCLUN_FERTILIZER</x:f>
        <x:v>31680</x:v>
      </x:c>
      <x:c r="Q7009" s="268" t="n">
        <x:f>MIN(M7009,FARMER_HOURS)*FARMER_RATE+MAX(M7009-FARMER_HOURS,0)*TEMP_RATE</x:f>
        <x:v>82125.4589719832</x:v>
      </x:c>
      <x:c r="R7009" s="268" t="n">
        <x:f>O7009-P7009-Q7009-FIXED_COST</x:f>
        <x:v>34810.5410280168</x:v>
      </x:c>
      <x:c r="S7009" s="139" t="str">
        <x:f>IF(AND(L7009&lt;=TOTAL_BED_CAP,N7009&lt;=TEMP_WORKER_CAP),"YES","NO")</x:f>
        <x:v>YES</x:v>
      </x:c>
      <x:c r="T7009" s="139" t="n">
        <x:f>IF(S7009="YES",R7009,-1E+99)</x:f>
        <x:v>34810.5410280168</x:v>
      </x:c>
    </x:row>
    <x:row r="7010">
      <x:c r="A7010" s="139"/>
      <x:c r="B7010" s="139"/>
      <x:c r="C7010" s="139"/>
      <x:c r="D7010" s="139"/>
      <x:c r="E7010" s="139"/>
      <x:c r="F7010" s="139"/>
      <x:c r="G7010" s="139"/>
      <x:c r="H7010" s="139"/>
      <x:c r="I7010" s="266" t="n">
        <x:f>INT((ROW()-ROW($I$46))/((CARROT_CAP+1)*(MESCLUN_CAP+1)))</x:f>
        <x:v>10</x:v>
      </x:c>
      <x:c r="J7010" s="266" t="n">
        <x:f>MOD(INT((ROW()-ROW($I$46))/(MESCLUN_CAP+1)),CARROT_CAP+1)</x:f>
        <x:v>14</x:v>
      </x:c>
      <x:c r="K7010" s="266" t="n">
        <x:f>MOD(ROW()-ROW($I$46),MESCLUN_CAP+1)</x:f>
        <x:v>20</x:v>
      </x:c>
      <x:c r="L7010" s="266" t="n">
        <x:f>SUM(I7010:K7010)</x:f>
        <x:v>44</x:v>
      </x:c>
      <x:c r="M7010" s="267" t="n">
        <x:f>I7010*TOMATO_HOURS*WEEKS*(1+TOMATO_DIM)^I7010+J7010*CARROT_HOURS*WEEKS*(1+CARROT_DIM)^J7010+K7010*MESCLUN_HOURS*WEEKS*(1+MESCLUN_DIM)^K7010</x:f>
        <x:v>4081.6507274367095</x:v>
      </x:c>
      <x:c r="N7010" s="267" t="n">
        <x:f>MAX(M7010-FARMER_HOURS,0)/TEMP_HOURS_PER_WORKER</x:f>
        <x:v>2.334479671831048</x:v>
      </x:c>
      <x:c r="O7010" s="268" t="n">
        <x:f>I7010*TOMATO_PRICE+J7010*CARROT_PRICE+K7010*MESCLUN_PRICE</x:f>
        <x:v>171316</x:v>
      </x:c>
      <x:c r="P7010" s="268" t="n">
        <x:f>I7010*TOMATO_FERTILIZER+J7010*CARROT_FERTILIZER+K7010*MESCLUN_FERTILIZER</x:f>
        <x:v>32560</x:v>
      </x:c>
      <x:c r="Q7010" s="268" t="n">
        <x:f>MIN(M7010,FARMER_HOURS)*FARMER_RATE+MAX(M7010-FARMER_HOURS,0)*TEMP_RATE</x:f>
        <x:v>83361.99179577621</x:v>
      </x:c>
      <x:c r="R7010" s="268" t="n">
        <x:f>O7010-P7010-Q7010-FIXED_COST</x:f>
        <x:v>35394.00820422379</x:v>
      </x:c>
      <x:c r="S7010" s="139" t="str">
        <x:f>IF(AND(L7010&lt;=TOTAL_BED_CAP,N7010&lt;=TEMP_WORKER_CAP),"YES","NO")</x:f>
        <x:v>YES</x:v>
      </x:c>
      <x:c r="T7010" s="139" t="n">
        <x:f>IF(S7010="YES",R7010,-1E+99)</x:f>
        <x:v>35394.00820422379</x:v>
      </x:c>
    </x:row>
    <x:row r="7011">
      <x:c r="A7011" s="139"/>
      <x:c r="B7011" s="139"/>
      <x:c r="C7011" s="139"/>
      <x:c r="D7011" s="139"/>
      <x:c r="E7011" s="139"/>
      <x:c r="F7011" s="139"/>
      <x:c r="G7011" s="139"/>
      <x:c r="H7011" s="139"/>
      <x:c r="I7011" s="266" t="n">
        <x:f>INT((ROW()-ROW($I$46))/((CARROT_CAP+1)*(MESCLUN_CAP+1)))</x:f>
        <x:v>10</x:v>
      </x:c>
      <x:c r="J7011" s="266" t="n">
        <x:f>MOD(INT((ROW()-ROW($I$46))/(MESCLUN_CAP+1)),CARROT_CAP+1)</x:f>
        <x:v>14</x:v>
      </x:c>
      <x:c r="K7011" s="266" t="n">
        <x:f>MOD(ROW()-ROW($I$46),MESCLUN_CAP+1)</x:f>
        <x:v>21</x:v>
      </x:c>
      <x:c r="L7011" s="266" t="n">
        <x:f>SUM(I7011:K7011)</x:f>
        <x:v>45</x:v>
      </x:c>
      <x:c r="M7011" s="267" t="n">
        <x:f>I7011*TOMATO_HOURS*WEEKS*(1+TOMATO_DIM)^I7011+J7011*CARROT_HOURS*WEEKS*(1+CARROT_DIM)^J7011+K7011*MESCLUN_HOURS*WEEKS*(1+MESCLUN_DIM)^K7011</x:f>
        <x:v>4154.486467663153</x:v>
      </x:c>
      <x:c r="N7011" s="267" t="n">
        <x:f>MAX(M7011-FARMER_HOURS,0)/TEMP_HOURS_PER_WORKER</x:f>
        <x:v>2.385060046988301</x:v>
      </x:c>
      <x:c r="O7011" s="268" t="n">
        <x:f>I7011*TOMATO_PRICE+J7011*CARROT_PRICE+K7011*MESCLUN_PRICE</x:f>
        <x:v>174016</x:v>
      </x:c>
      <x:c r="P7011" s="268" t="n">
        <x:f>I7011*TOMATO_FERTILIZER+J7011*CARROT_FERTILIZER+K7011*MESCLUN_FERTILIZER</x:f>
        <x:v>33440</x:v>
      </x:c>
      <x:c r="Q7011" s="268" t="n">
        <x:f>MIN(M7011,FARMER_HOURS)*FARMER_RATE+MAX(M7011-FARMER_HOURS,0)*TEMP_RATE</x:f>
        <x:v>84626.50117470752</x:v>
      </x:c>
      <x:c r="R7011" s="268" t="n">
        <x:f>O7011-P7011-Q7011-FIXED_COST</x:f>
        <x:v>35949.49882529248</x:v>
      </x:c>
      <x:c r="S7011" s="139" t="str">
        <x:f>IF(AND(L7011&lt;=TOTAL_BED_CAP,N7011&lt;=TEMP_WORKER_CAP),"YES","NO")</x:f>
        <x:v>YES</x:v>
      </x:c>
      <x:c r="T7011" s="139" t="n">
        <x:f>IF(S7011="YES",R7011,-1E+99)</x:f>
        <x:v>35949.49882529248</x:v>
      </x:c>
    </x:row>
    <x:row r="7012">
      <x:c r="A7012" s="139"/>
      <x:c r="B7012" s="139"/>
      <x:c r="C7012" s="139"/>
      <x:c r="D7012" s="139"/>
      <x:c r="E7012" s="139"/>
      <x:c r="F7012" s="139"/>
      <x:c r="G7012" s="139"/>
      <x:c r="H7012" s="139"/>
      <x:c r="I7012" s="266" t="n">
        <x:f>INT((ROW()-ROW($I$46))/((CARROT_CAP+1)*(MESCLUN_CAP+1)))</x:f>
        <x:v>10</x:v>
      </x:c>
      <x:c r="J7012" s="266" t="n">
        <x:f>MOD(INT((ROW()-ROW($I$46))/(MESCLUN_CAP+1)),CARROT_CAP+1)</x:f>
        <x:v>14</x:v>
      </x:c>
      <x:c r="K7012" s="266" t="n">
        <x:f>MOD(ROW()-ROW($I$46),MESCLUN_CAP+1)</x:f>
        <x:v>22</x:v>
      </x:c>
      <x:c r="L7012" s="266" t="n">
        <x:f>SUM(I7012:K7012)</x:f>
        <x:v>46</x:v>
      </x:c>
      <x:c r="M7012" s="267" t="n">
        <x:f>I7012*TOMATO_HOURS*WEEKS*(1+TOMATO_DIM)^I7012+J7012*CARROT_HOURS*WEEKS*(1+CARROT_DIM)^J7012+K7012*MESCLUN_HOURS*WEEKS*(1+MESCLUN_DIM)^K7012</x:f>
        <x:v>4228.96281490955</x:v>
      </x:c>
      <x:c r="N7012" s="267" t="n">
        <x:f>MAX(M7012-FARMER_HOURS,0)/TEMP_HOURS_PER_WORKER</x:f>
        <x:v>2.4367797325760763</x:v>
      </x:c>
      <x:c r="O7012" s="268" t="n">
        <x:f>I7012*TOMATO_PRICE+J7012*CARROT_PRICE+K7012*MESCLUN_PRICE</x:f>
        <x:v>176716</x:v>
      </x:c>
      <x:c r="P7012" s="268" t="n">
        <x:f>I7012*TOMATO_FERTILIZER+J7012*CARROT_FERTILIZER+K7012*MESCLUN_FERTILIZER</x:f>
        <x:v>34320</x:v>
      </x:c>
      <x:c r="Q7012" s="268" t="n">
        <x:f>MIN(M7012,FARMER_HOURS)*FARMER_RATE+MAX(M7012-FARMER_HOURS,0)*TEMP_RATE</x:f>
        <x:v>85919.4933144019</x:v>
      </x:c>
      <x:c r="R7012" s="268" t="n">
        <x:f>O7012-P7012-Q7012-FIXED_COST</x:f>
        <x:v>36476.5066855981</x:v>
      </x:c>
      <x:c r="S7012" s="139" t="str">
        <x:f>IF(AND(L7012&lt;=TOTAL_BED_CAP,N7012&lt;=TEMP_WORKER_CAP),"YES","NO")</x:f>
        <x:v>YES</x:v>
      </x:c>
      <x:c r="T7012" s="139" t="n">
        <x:f>IF(S7012="YES",R7012,-1E+99)</x:f>
        <x:v>36476.5066855981</x:v>
      </x:c>
    </x:row>
    <x:row r="7013">
      <x:c r="A7013" s="139"/>
      <x:c r="B7013" s="139"/>
      <x:c r="C7013" s="139"/>
      <x:c r="D7013" s="139"/>
      <x:c r="E7013" s="139"/>
      <x:c r="F7013" s="139"/>
      <x:c r="G7013" s="139"/>
      <x:c r="H7013" s="139"/>
      <x:c r="I7013" s="266" t="n">
        <x:f>INT((ROW()-ROW($I$46))/((CARROT_CAP+1)*(MESCLUN_CAP+1)))</x:f>
        <x:v>10</x:v>
      </x:c>
      <x:c r="J7013" s="266" t="n">
        <x:f>MOD(INT((ROW()-ROW($I$46))/(MESCLUN_CAP+1)),CARROT_CAP+1)</x:f>
        <x:v>14</x:v>
      </x:c>
      <x:c r="K7013" s="266" t="n">
        <x:f>MOD(ROW()-ROW($I$46),MESCLUN_CAP+1)</x:f>
        <x:v>23</x:v>
      </x:c>
      <x:c r="L7013" s="266" t="n">
        <x:f>SUM(I7013:K7013)</x:f>
        <x:v>47</x:v>
      </x:c>
      <x:c r="M7013" s="267" t="n">
        <x:f>I7013*TOMATO_HOURS*WEEKS*(1+TOMATO_DIM)^I7013+J7013*CARROT_HOURS*WEEKS*(1+CARROT_DIM)^J7013+K7013*MESCLUN_HOURS*WEEKS*(1+MESCLUN_DIM)^K7013</x:f>
        <x:v>4305.109403766985</x:v>
      </x:c>
      <x:c r="N7013" s="267" t="n">
        <x:f>MAX(M7013-FARMER_HOURS,0)/TEMP_HOURS_PER_WORKER</x:f>
        <x:v>2.4896593081715177</x:v>
      </x:c>
      <x:c r="O7013" s="268" t="n">
        <x:f>I7013*TOMATO_PRICE+J7013*CARROT_PRICE+K7013*MESCLUN_PRICE</x:f>
        <x:v>179416</x:v>
      </x:c>
      <x:c r="P7013" s="268" t="n">
        <x:f>I7013*TOMATO_FERTILIZER+J7013*CARROT_FERTILIZER+K7013*MESCLUN_FERTILIZER</x:f>
        <x:v>35200</x:v>
      </x:c>
      <x:c r="Q7013" s="268" t="n">
        <x:f>MIN(M7013,FARMER_HOURS)*FARMER_RATE+MAX(M7013-FARMER_HOURS,0)*TEMP_RATE</x:f>
        <x:v>87241.48270428795</x:v>
      </x:c>
      <x:c r="R7013" s="268" t="n">
        <x:f>O7013-P7013-Q7013-FIXED_COST</x:f>
        <x:v>36974.51729571205</x:v>
      </x:c>
      <x:c r="S7013" s="139" t="str">
        <x:f>IF(AND(L7013&lt;=TOTAL_BED_CAP,N7013&lt;=TEMP_WORKER_CAP),"YES","NO")</x:f>
        <x:v>YES</x:v>
      </x:c>
      <x:c r="T7013" s="139" t="n">
        <x:f>IF(S7013="YES",R7013,-1E+99)</x:f>
        <x:v>36974.51729571205</x:v>
      </x:c>
    </x:row>
    <x:row r="7014">
      <x:c r="A7014" s="139"/>
      <x:c r="B7014" s="139"/>
      <x:c r="C7014" s="139"/>
      <x:c r="D7014" s="139"/>
      <x:c r="E7014" s="139"/>
      <x:c r="F7014" s="139"/>
      <x:c r="G7014" s="139"/>
      <x:c r="H7014" s="139"/>
      <x:c r="I7014" s="266" t="n">
        <x:f>INT((ROW()-ROW($I$46))/((CARROT_CAP+1)*(MESCLUN_CAP+1)))</x:f>
        <x:v>10</x:v>
      </x:c>
      <x:c r="J7014" s="266" t="n">
        <x:f>MOD(INT((ROW()-ROW($I$46))/(MESCLUN_CAP+1)),CARROT_CAP+1)</x:f>
        <x:v>14</x:v>
      </x:c>
      <x:c r="K7014" s="266" t="n">
        <x:f>MOD(ROW()-ROW($I$46),MESCLUN_CAP+1)</x:f>
        <x:v>24</x:v>
      </x:c>
      <x:c r="L7014" s="266" t="n">
        <x:f>SUM(I7014:K7014)</x:f>
        <x:v>48</x:v>
      </x:c>
      <x:c r="M7014" s="267" t="n">
        <x:f>I7014*TOMATO_HOURS*WEEKS*(1+TOMATO_DIM)^I7014+J7014*CARROT_HOURS*WEEKS*(1+CARROT_DIM)^J7014+K7014*MESCLUN_HOURS*WEEKS*(1+MESCLUN_DIM)^K7014</x:f>
        <x:v>4382.956353346482</x:v>
      </x:c>
      <x:c r="N7014" s="267" t="n">
        <x:f>MAX(M7014-FARMER_HOURS,0)/TEMP_HOURS_PER_WORKER</x:f>
        <x:v>2.5437196898239454</x:v>
      </x:c>
      <x:c r="O7014" s="268" t="n">
        <x:f>I7014*TOMATO_PRICE+J7014*CARROT_PRICE+K7014*MESCLUN_PRICE</x:f>
        <x:v>182116</x:v>
      </x:c>
      <x:c r="P7014" s="268" t="n">
        <x:f>I7014*TOMATO_FERTILIZER+J7014*CARROT_FERTILIZER+K7014*MESCLUN_FERTILIZER</x:f>
        <x:v>36080</x:v>
      </x:c>
      <x:c r="Q7014" s="268" t="n">
        <x:f>MIN(M7014,FARMER_HOURS)*FARMER_RATE+MAX(M7014-FARMER_HOURS,0)*TEMP_RATE</x:f>
        <x:v>88592.99224559864</x:v>
      </x:c>
      <x:c r="R7014" s="268" t="n">
        <x:f>O7014-P7014-Q7014-FIXED_COST</x:f>
        <x:v>37443.00775440136</x:v>
      </x:c>
      <x:c r="S7014" s="139" t="str">
        <x:f>IF(AND(L7014&lt;=TOTAL_BED_CAP,N7014&lt;=TEMP_WORKER_CAP),"YES","NO")</x:f>
        <x:v>YES</x:v>
      </x:c>
      <x:c r="T7014" s="139" t="n">
        <x:f>IF(S7014="YES",R7014,-1E+99)</x:f>
        <x:v>37443.00775440136</x:v>
      </x:c>
    </x:row>
    <x:row r="7015">
      <x:c r="A7015" s="139"/>
      <x:c r="B7015" s="139"/>
      <x:c r="C7015" s="139"/>
      <x:c r="D7015" s="139"/>
      <x:c r="E7015" s="139"/>
      <x:c r="F7015" s="139"/>
      <x:c r="G7015" s="139"/>
      <x:c r="H7015" s="139"/>
      <x:c r="I7015" s="266" t="n">
        <x:f>INT((ROW()-ROW($I$46))/((CARROT_CAP+1)*(MESCLUN_CAP+1)))</x:f>
        <x:v>10</x:v>
      </x:c>
      <x:c r="J7015" s="266" t="n">
        <x:f>MOD(INT((ROW()-ROW($I$46))/(MESCLUN_CAP+1)),CARROT_CAP+1)</x:f>
        <x:v>14</x:v>
      </x:c>
      <x:c r="K7015" s="266" t="n">
        <x:f>MOD(ROW()-ROW($I$46),MESCLUN_CAP+1)</x:f>
        <x:v>25</x:v>
      </x:c>
      <x:c r="L7015" s="266" t="n">
        <x:f>SUM(I7015:K7015)</x:f>
        <x:v>49</x:v>
      </x:c>
      <x:c r="M7015" s="267" t="n">
        <x:f>I7015*TOMATO_HOURS*WEEKS*(1+TOMATO_DIM)^I7015+J7015*CARROT_HOURS*WEEKS*(1+CARROT_DIM)^J7015+K7015*MESCLUN_HOURS*WEEKS*(1+MESCLUN_DIM)^K7015</x:f>
        <x:v>4462.534274761579</x:v>
      </x:c>
      <x:c r="N7015" s="267" t="n">
        <x:f>MAX(M7015-FARMER_HOURS,0)/TEMP_HOURS_PER_WORKER</x:f>
        <x:v>2.5989821352510964</x:v>
      </x:c>
      <x:c r="O7015" s="268" t="n">
        <x:f>I7015*TOMATO_PRICE+J7015*CARROT_PRICE+K7015*MESCLUN_PRICE</x:f>
        <x:v>184816</x:v>
      </x:c>
      <x:c r="P7015" s="268" t="n">
        <x:f>I7015*TOMATO_FERTILIZER+J7015*CARROT_FERTILIZER+K7015*MESCLUN_FERTILIZER</x:f>
        <x:v>36960</x:v>
      </x:c>
      <x:c r="Q7015" s="268" t="n">
        <x:f>MIN(M7015,FARMER_HOURS)*FARMER_RATE+MAX(M7015-FARMER_HOURS,0)*TEMP_RATE</x:f>
        <x:v>89974.55338127741</x:v>
      </x:c>
      <x:c r="R7015" s="268" t="n">
        <x:f>O7015-P7015-Q7015-FIXED_COST</x:f>
        <x:v>37881.44661872259</x:v>
      </x:c>
      <x:c r="S7015" s="139" t="str">
        <x:f>IF(AND(L7015&lt;=TOTAL_BED_CAP,N7015&lt;=TEMP_WORKER_CAP),"YES","NO")</x:f>
        <x:v>YES</x:v>
      </x:c>
      <x:c r="T7015" s="139" t="n">
        <x:f>IF(S7015="YES",R7015,-1E+99)</x:f>
        <x:v>37881.44661872259</x:v>
      </x:c>
    </x:row>
    <x:row r="7016">
      <x:c r="A7016" s="139"/>
      <x:c r="B7016" s="139"/>
      <x:c r="C7016" s="139"/>
      <x:c r="D7016" s="139"/>
      <x:c r="E7016" s="139"/>
      <x:c r="F7016" s="139"/>
      <x:c r="G7016" s="139"/>
      <x:c r="H7016" s="139"/>
      <x:c r="I7016" s="266" t="n">
        <x:f>INT((ROW()-ROW($I$46))/((CARROT_CAP+1)*(MESCLUN_CAP+1)))</x:f>
        <x:v>10</x:v>
      </x:c>
      <x:c r="J7016" s="266" t="n">
        <x:f>MOD(INT((ROW()-ROW($I$46))/(MESCLUN_CAP+1)),CARROT_CAP+1)</x:f>
        <x:v>14</x:v>
      </x:c>
      <x:c r="K7016" s="266" t="n">
        <x:f>MOD(ROW()-ROW($I$46),MESCLUN_CAP+1)</x:f>
        <x:v>26</x:v>
      </x:c>
      <x:c r="L7016" s="266" t="n">
        <x:f>SUM(I7016:K7016)</x:f>
        <x:v>50</x:v>
      </x:c>
      <x:c r="M7016" s="267" t="n">
        <x:f>I7016*TOMATO_HOURS*WEEKS*(1+TOMATO_DIM)^I7016+J7016*CARROT_HOURS*WEEKS*(1+CARROT_DIM)^J7016+K7016*MESCLUN_HOURS*WEEKS*(1+MESCLUN_DIM)^K7016</x:f>
        <x:v>4543.874278722296</x:v>
      </x:c>
      <x:c r="N7016" s="267" t="n">
        <x:f>MAX(M7016-FARMER_HOURS,0)/TEMP_HOURS_PER_WORKER</x:f>
        <x:v>2.655468249112706</x:v>
      </x:c>
      <x:c r="O7016" s="268" t="n">
        <x:f>I7016*TOMATO_PRICE+J7016*CARROT_PRICE+K7016*MESCLUN_PRICE</x:f>
        <x:v>187516</x:v>
      </x:c>
      <x:c r="P7016" s="268" t="n">
        <x:f>I7016*TOMATO_FERTILIZER+J7016*CARROT_FERTILIZER+K7016*MESCLUN_FERTILIZER</x:f>
        <x:v>37840</x:v>
      </x:c>
      <x:c r="Q7016" s="268" t="n">
        <x:f>MIN(M7016,FARMER_HOURS)*FARMER_RATE+MAX(M7016-FARMER_HOURS,0)*TEMP_RATE</x:f>
        <x:v>91386.70622781765</x:v>
      </x:c>
      <x:c r="R7016" s="268" t="n">
        <x:f>O7016-P7016-Q7016-FIXED_COST</x:f>
        <x:v>38289.293772182355</x:v>
      </x:c>
      <x:c r="S7016" s="139" t="str">
        <x:f>IF(AND(L7016&lt;=TOTAL_BED_CAP,N7016&lt;=TEMP_WORKER_CAP),"YES","NO")</x:f>
        <x:v>YES</x:v>
      </x:c>
      <x:c r="T7016" s="139" t="n">
        <x:f>IF(S7016="YES",R7016,-1E+99)</x:f>
        <x:v>38289.293772182355</x:v>
      </x:c>
    </x:row>
    <x:row r="7017">
      <x:c r="A7017" s="139"/>
      <x:c r="B7017" s="139"/>
      <x:c r="C7017" s="139"/>
      <x:c r="D7017" s="139"/>
      <x:c r="E7017" s="139"/>
      <x:c r="F7017" s="139"/>
      <x:c r="G7017" s="139"/>
      <x:c r="H7017" s="139"/>
      <x:c r="I7017" s="266" t="n">
        <x:f>INT((ROW()-ROW($I$46))/((CARROT_CAP+1)*(MESCLUN_CAP+1)))</x:f>
        <x:v>10</x:v>
      </x:c>
      <x:c r="J7017" s="266" t="n">
        <x:f>MOD(INT((ROW()-ROW($I$46))/(MESCLUN_CAP+1)),CARROT_CAP+1)</x:f>
        <x:v>14</x:v>
      </x:c>
      <x:c r="K7017" s="266" t="n">
        <x:f>MOD(ROW()-ROW($I$46),MESCLUN_CAP+1)</x:f>
        <x:v>27</x:v>
      </x:c>
      <x:c r="L7017" s="266" t="n">
        <x:f>SUM(I7017:K7017)</x:f>
        <x:v>51</x:v>
      </x:c>
      <x:c r="M7017" s="267" t="n">
        <x:f>I7017*TOMATO_HOURS*WEEKS*(1+TOMATO_DIM)^I7017+J7017*CARROT_HOURS*WEEKS*(1+CARROT_DIM)^J7017+K7017*MESCLUN_HOURS*WEEKS*(1+MESCLUN_DIM)^K7017</x:f>
        <x:v>4627.007983242053</x:v>
      </x:c>
      <x:c r="N7017" s="267" t="n">
        <x:f>MAX(M7017-FARMER_HOURS,0)/TEMP_HOURS_PER_WORKER</x:f>
        <x:v>2.713199988362537</x:v>
      </x:c>
      <x:c r="O7017" s="268" t="n">
        <x:f>I7017*TOMATO_PRICE+J7017*CARROT_PRICE+K7017*MESCLUN_PRICE</x:f>
        <x:v>190216</x:v>
      </x:c>
      <x:c r="P7017" s="268" t="n">
        <x:f>I7017*TOMATO_FERTILIZER+J7017*CARROT_FERTILIZER+K7017*MESCLUN_FERTILIZER</x:f>
        <x:v>38720</x:v>
      </x:c>
      <x:c r="Q7017" s="268" t="n">
        <x:f>MIN(M7017,FARMER_HOURS)*FARMER_RATE+MAX(M7017-FARMER_HOURS,0)*TEMP_RATE</x:f>
        <x:v>92829.99970906343</x:v>
      </x:c>
      <x:c r="R7017" s="268" t="n">
        <x:f>O7017-P7017-Q7017-FIXED_COST</x:f>
        <x:v>38666.00029093657</x:v>
      </x:c>
      <x:c r="S7017" s="139" t="str">
        <x:f>IF(AND(L7017&lt;=TOTAL_BED_CAP,N7017&lt;=TEMP_WORKER_CAP),"YES","NO")</x:f>
        <x:v>YES</x:v>
      </x:c>
      <x:c r="T7017" s="139" t="n">
        <x:f>IF(S7017="YES",R7017,-1E+99)</x:f>
        <x:v>38666.00029093657</x:v>
      </x:c>
    </x:row>
    <x:row r="7018">
      <x:c r="A7018" s="139"/>
      <x:c r="B7018" s="139"/>
      <x:c r="C7018" s="139"/>
      <x:c r="D7018" s="139"/>
      <x:c r="E7018" s="139"/>
      <x:c r="F7018" s="139"/>
      <x:c r="G7018" s="139"/>
      <x:c r="H7018" s="139"/>
      <x:c r="I7018" s="266" t="n">
        <x:f>INT((ROW()-ROW($I$46))/((CARROT_CAP+1)*(MESCLUN_CAP+1)))</x:f>
        <x:v>10</x:v>
      </x:c>
      <x:c r="J7018" s="266" t="n">
        <x:f>MOD(INT((ROW()-ROW($I$46))/(MESCLUN_CAP+1)),CARROT_CAP+1)</x:f>
        <x:v>14</x:v>
      </x:c>
      <x:c r="K7018" s="266" t="n">
        <x:f>MOD(ROW()-ROW($I$46),MESCLUN_CAP+1)</x:f>
        <x:v>28</x:v>
      </x:c>
      <x:c r="L7018" s="266" t="n">
        <x:f>SUM(I7018:K7018)</x:f>
        <x:v>52</x:v>
      </x:c>
      <x:c r="M7018" s="267" t="n">
        <x:f>I7018*TOMATO_HOURS*WEEKS*(1+TOMATO_DIM)^I7018+J7018*CARROT_HOURS*WEEKS*(1+CARROT_DIM)^J7018+K7018*MESCLUN_HOURS*WEEKS*(1+MESCLUN_DIM)^K7018</x:f>
        <x:v>4711.967521459206</x:v>
      </x:c>
      <x:c r="N7018" s="267" t="n">
        <x:f>MAX(M7018-FARMER_HOURS,0)/TEMP_HOURS_PER_WORKER</x:f>
        <x:v>2.7721996676800043</x:v>
      </x:c>
      <x:c r="O7018" s="268" t="n">
        <x:f>I7018*TOMATO_PRICE+J7018*CARROT_PRICE+K7018*MESCLUN_PRICE</x:f>
        <x:v>192916</x:v>
      </x:c>
      <x:c r="P7018" s="268" t="n">
        <x:f>I7018*TOMATO_FERTILIZER+J7018*CARROT_FERTILIZER+K7018*MESCLUN_FERTILIZER</x:f>
        <x:v>39600</x:v>
      </x:c>
      <x:c r="Q7018" s="268" t="n">
        <x:f>MIN(M7018,FARMER_HOURS)*FARMER_RATE+MAX(M7018-FARMER_HOURS,0)*TEMP_RATE</x:f>
        <x:v>94304.99169200011</x:v>
      </x:c>
      <x:c r="R7018" s="268" t="n">
        <x:f>O7018-P7018-Q7018-FIXED_COST</x:f>
        <x:v>39011.00830799989</x:v>
      </x:c>
      <x:c r="S7018" s="139" t="str">
        <x:f>IF(AND(L7018&lt;=TOTAL_BED_CAP,N7018&lt;=TEMP_WORKER_CAP),"YES","NO")</x:f>
        <x:v>YES</x:v>
      </x:c>
      <x:c r="T7018" s="139" t="n">
        <x:f>IF(S7018="YES",R7018,-1E+99)</x:f>
        <x:v>39011.00830799989</x:v>
      </x:c>
    </x:row>
    <x:row r="7019">
      <x:c r="A7019" s="139"/>
      <x:c r="B7019" s="139"/>
      <x:c r="C7019" s="139"/>
      <x:c r="D7019" s="139"/>
      <x:c r="E7019" s="139"/>
      <x:c r="F7019" s="139"/>
      <x:c r="G7019" s="139"/>
      <x:c r="H7019" s="139"/>
      <x:c r="I7019" s="266" t="n">
        <x:f>INT((ROW()-ROW($I$46))/((CARROT_CAP+1)*(MESCLUN_CAP+1)))</x:f>
        <x:v>10</x:v>
      </x:c>
      <x:c r="J7019" s="266" t="n">
        <x:f>MOD(INT((ROW()-ROW($I$46))/(MESCLUN_CAP+1)),CARROT_CAP+1)</x:f>
        <x:v>14</x:v>
      </x:c>
      <x:c r="K7019" s="266" t="n">
        <x:f>MOD(ROW()-ROW($I$46),MESCLUN_CAP+1)</x:f>
        <x:v>29</x:v>
      </x:c>
      <x:c r="L7019" s="266" t="n">
        <x:f>SUM(I7019:K7019)</x:f>
        <x:v>53</x:v>
      </x:c>
      <x:c r="M7019" s="267" t="n">
        <x:f>I7019*TOMATO_HOURS*WEEKS*(1+TOMATO_DIM)^I7019+J7019*CARROT_HOURS*WEEKS*(1+CARROT_DIM)^J7019+K7019*MESCLUN_HOURS*WEEKS*(1+MESCLUN_DIM)^K7019</x:f>
        <x:v>4798.78554957486</x:v>
      </x:c>
      <x:c r="N7019" s="267" t="n">
        <x:f>MAX(M7019-FARMER_HOURS,0)/TEMP_HOURS_PER_WORKER</x:f>
        <x:v>2.8324899649825417</x:v>
      </x:c>
      <x:c r="O7019" s="268" t="n">
        <x:f>I7019*TOMATO_PRICE+J7019*CARROT_PRICE+K7019*MESCLUN_PRICE</x:f>
        <x:v>195616</x:v>
      </x:c>
      <x:c r="P7019" s="268" t="n">
        <x:f>I7019*TOMATO_FERTILIZER+J7019*CARROT_FERTILIZER+K7019*MESCLUN_FERTILIZER</x:f>
        <x:v>40480</x:v>
      </x:c>
      <x:c r="Q7019" s="268" t="n">
        <x:f>MIN(M7019,FARMER_HOURS)*FARMER_RATE+MAX(M7019-FARMER_HOURS,0)*TEMP_RATE</x:f>
        <x:v>95812.24912456353</x:v>
      </x:c>
      <x:c r="R7019" s="268" t="n">
        <x:f>O7019-P7019-Q7019-FIXED_COST</x:f>
        <x:v>39323.75087543647</x:v>
      </x:c>
      <x:c r="S7019" s="139" t="str">
        <x:f>IF(AND(L7019&lt;=TOTAL_BED_CAP,N7019&lt;=TEMP_WORKER_CAP),"YES","NO")</x:f>
        <x:v>YES</x:v>
      </x:c>
      <x:c r="T7019" s="139" t="n">
        <x:f>IF(S7019="YES",R7019,-1E+99)</x:f>
        <x:v>39323.75087543647</x:v>
      </x:c>
    </x:row>
    <x:row r="7020">
      <x:c r="A7020" s="139"/>
      <x:c r="B7020" s="139"/>
      <x:c r="C7020" s="139"/>
      <x:c r="D7020" s="139"/>
      <x:c r="E7020" s="139"/>
      <x:c r="F7020" s="139"/>
      <x:c r="G7020" s="139"/>
      <x:c r="H7020" s="139"/>
      <x:c r="I7020" s="266" t="n">
        <x:f>INT((ROW()-ROW($I$46))/((CARROT_CAP+1)*(MESCLUN_CAP+1)))</x:f>
        <x:v>10</x:v>
      </x:c>
      <x:c r="J7020" s="266" t="n">
        <x:f>MOD(INT((ROW()-ROW($I$46))/(MESCLUN_CAP+1)),CARROT_CAP+1)</x:f>
        <x:v>14</x:v>
      </x:c>
      <x:c r="K7020" s="266" t="n">
        <x:f>MOD(ROW()-ROW($I$46),MESCLUN_CAP+1)</x:f>
        <x:v>30</x:v>
      </x:c>
      <x:c r="L7020" s="266" t="n">
        <x:f>SUM(I7020:K7020)</x:f>
        <x:v>54</x:v>
      </x:c>
      <x:c r="M7020" s="267" t="n">
        <x:f>I7020*TOMATO_HOURS*WEEKS*(1+TOMATO_DIM)^I7020+J7020*CARROT_HOURS*WEEKS*(1+CARROT_DIM)^J7020+K7020*MESCLUN_HOURS*WEEKS*(1+MESCLUN_DIM)^K7020</x:f>
        <x:v>4887.49525490863</x:v>
      </x:c>
      <x:c r="N7020" s="267" t="n">
        <x:f>MAX(M7020-FARMER_HOURS,0)/TEMP_HOURS_PER_WORKER</x:f>
        <x:v>2.894093927019882</x:v>
      </x:c>
      <x:c r="O7020" s="268" t="n">
        <x:f>I7020*TOMATO_PRICE+J7020*CARROT_PRICE+K7020*MESCLUN_PRICE</x:f>
        <x:v>198316</x:v>
      </x:c>
      <x:c r="P7020" s="268" t="n">
        <x:f>I7020*TOMATO_FERTILIZER+J7020*CARROT_FERTILIZER+K7020*MESCLUN_FERTILIZER</x:f>
        <x:v>41360</x:v>
      </x:c>
      <x:c r="Q7020" s="268" t="n">
        <x:f>MIN(M7020,FARMER_HOURS)*FARMER_RATE+MAX(M7020-FARMER_HOURS,0)*TEMP_RATE</x:f>
        <x:v>97352.34817549706</x:v>
      </x:c>
      <x:c r="R7020" s="268" t="n">
        <x:f>O7020-P7020-Q7020-FIXED_COST</x:f>
        <x:v>39603.651824502944</x:v>
      </x:c>
      <x:c r="S7020" s="139" t="str">
        <x:f>IF(AND(L7020&lt;=TOTAL_BED_CAP,N7020&lt;=TEMP_WORKER_CAP),"YES","NO")</x:f>
        <x:v>YES</x:v>
      </x:c>
      <x:c r="T7020" s="139" t="n">
        <x:f>IF(S7020="YES",R7020,-1E+99)</x:f>
        <x:v>39603.651824502944</x:v>
      </x:c>
    </x:row>
    <x:row r="7021">
      <x:c r="A7021" s="139"/>
      <x:c r="B7021" s="139"/>
      <x:c r="C7021" s="139"/>
      <x:c r="D7021" s="139"/>
      <x:c r="E7021" s="139"/>
      <x:c r="F7021" s="139"/>
      <x:c r="G7021" s="139"/>
      <x:c r="H7021" s="139"/>
      <x:c r="I7021" s="266" t="n">
        <x:f>INT((ROW()-ROW($I$46))/((CARROT_CAP+1)*(MESCLUN_CAP+1)))</x:f>
        <x:v>10</x:v>
      </x:c>
      <x:c r="J7021" s="266" t="n">
        <x:f>MOD(INT((ROW()-ROW($I$46))/(MESCLUN_CAP+1)),CARROT_CAP+1)</x:f>
        <x:v>15</x:v>
      </x:c>
      <x:c r="K7021" s="266" t="n">
        <x:f>MOD(ROW()-ROW($I$46),MESCLUN_CAP+1)</x:f>
        <x:v>0</x:v>
      </x:c>
      <x:c r="L7021" s="266" t="n">
        <x:f>SUM(I7021:K7021)</x:f>
        <x:v>25</x:v>
      </x:c>
      <x:c r="M7021" s="267" t="n">
        <x:f>I7021*TOMATO_HOURS*WEEKS*(1+TOMATO_DIM)^I7021+J7021*CARROT_HOURS*WEEKS*(1+CARROT_DIM)^J7021+K7021*MESCLUN_HOURS*WEEKS*(1+MESCLUN_DIM)^K7021</x:f>
        <x:v>2986.1023890141514</x:v>
      </x:c>
      <x:c r="N7021" s="267" t="n">
        <x:f>MAX(M7021-FARMER_HOURS,0)/TEMP_HOURS_PER_WORKER</x:f>
        <x:v>1.5736822145931606</x:v>
      </x:c>
      <x:c r="O7021" s="268" t="n">
        <x:f>I7021*TOMATO_PRICE+J7021*CARROT_PRICE+K7021*MESCLUN_PRICE</x:f>
        <x:v>119410</x:v>
      </x:c>
      <x:c r="P7021" s="268" t="n">
        <x:f>I7021*TOMATO_FERTILIZER+J7021*CARROT_FERTILIZER+K7021*MESCLUN_FERTILIZER</x:f>
        <x:v>15400</x:v>
      </x:c>
      <x:c r="Q7021" s="268" t="n">
        <x:f>MIN(M7021,FARMER_HOURS)*FARMER_RATE+MAX(M7021-FARMER_HOURS,0)*TEMP_RATE</x:f>
        <x:v>64342.055364829015</x:v>
      </x:c>
      <x:c r="R7021" s="268" t="n">
        <x:f>O7021-P7021-Q7021-FIXED_COST</x:f>
        <x:v>19667.944635170985</x:v>
      </x:c>
      <x:c r="S7021" s="139" t="str">
        <x:f>IF(AND(L7021&lt;=TOTAL_BED_CAP,N7021&lt;=TEMP_WORKER_CAP),"YES","NO")</x:f>
        <x:v>YES</x:v>
      </x:c>
      <x:c r="T7021" s="139" t="n">
        <x:f>IF(S7021="YES",R7021,-1E+99)</x:f>
        <x:v>19667.944635170985</x:v>
      </x:c>
    </x:row>
    <x:row r="7022">
      <x:c r="A7022" s="139"/>
      <x:c r="B7022" s="139"/>
      <x:c r="C7022" s="139"/>
      <x:c r="D7022" s="139"/>
      <x:c r="E7022" s="139"/>
      <x:c r="F7022" s="139"/>
      <x:c r="G7022" s="139"/>
      <x:c r="H7022" s="139"/>
      <x:c r="I7022" s="266" t="n">
        <x:f>INT((ROW()-ROW($I$46))/((CARROT_CAP+1)*(MESCLUN_CAP+1)))</x:f>
        <x:v>10</x:v>
      </x:c>
      <x:c r="J7022" s="266" t="n">
        <x:f>MOD(INT((ROW()-ROW($I$46))/(MESCLUN_CAP+1)),CARROT_CAP+1)</x:f>
        <x:v>15</x:v>
      </x:c>
      <x:c r="K7022" s="266" t="n">
        <x:f>MOD(ROW()-ROW($I$46),MESCLUN_CAP+1)</x:f>
        <x:v>1</x:v>
      </x:c>
      <x:c r="L7022" s="266" t="n">
        <x:f>SUM(I7022:K7022)</x:f>
        <x:v>26</x:v>
      </x:c>
      <x:c r="M7022" s="267" t="n">
        <x:f>I7022*TOMATO_HOURS*WEEKS*(1+TOMATO_DIM)^I7022+J7022*CARROT_HOURS*WEEKS*(1+CARROT_DIM)^J7022+K7022*MESCLUN_HOURS*WEEKS*(1+MESCLUN_DIM)^K7022</x:f>
        <x:v>3031.6648890141514</x:v>
      </x:c>
      <x:c r="N7022" s="267" t="n">
        <x:f>MAX(M7022-FARMER_HOURS,0)/TEMP_HOURS_PER_WORKER</x:f>
        <x:v>1.6053228395931607</x:v>
      </x:c>
      <x:c r="O7022" s="268" t="n">
        <x:f>I7022*TOMATO_PRICE+J7022*CARROT_PRICE+K7022*MESCLUN_PRICE</x:f>
        <x:v>122110</x:v>
      </x:c>
      <x:c r="P7022" s="268" t="n">
        <x:f>I7022*TOMATO_FERTILIZER+J7022*CARROT_FERTILIZER+K7022*MESCLUN_FERTILIZER</x:f>
        <x:v>16280</x:v>
      </x:c>
      <x:c r="Q7022" s="268" t="n">
        <x:f>MIN(M7022,FARMER_HOURS)*FARMER_RATE+MAX(M7022-FARMER_HOURS,0)*TEMP_RATE</x:f>
        <x:v>65133.070989829015</x:v>
      </x:c>
      <x:c r="R7022" s="268" t="n">
        <x:f>O7022-P7022-Q7022-FIXED_COST</x:f>
        <x:v>20696.929010170985</x:v>
      </x:c>
      <x:c r="S7022" s="139" t="str">
        <x:f>IF(AND(L7022&lt;=TOTAL_BED_CAP,N7022&lt;=TEMP_WORKER_CAP),"YES","NO")</x:f>
        <x:v>YES</x:v>
      </x:c>
      <x:c r="T7022" s="139" t="n">
        <x:f>IF(S7022="YES",R7022,-1E+99)</x:f>
        <x:v>20696.929010170985</x:v>
      </x:c>
    </x:row>
    <x:row r="7023">
      <x:c r="A7023" s="139"/>
      <x:c r="B7023" s="139"/>
      <x:c r="C7023" s="139"/>
      <x:c r="D7023" s="139"/>
      <x:c r="E7023" s="139"/>
      <x:c r="F7023" s="139"/>
      <x:c r="G7023" s="139"/>
      <x:c r="H7023" s="139"/>
      <x:c r="I7023" s="266" t="n">
        <x:f>INT((ROW()-ROW($I$46))/((CARROT_CAP+1)*(MESCLUN_CAP+1)))</x:f>
        <x:v>10</x:v>
      </x:c>
      <x:c r="J7023" s="266" t="n">
        <x:f>MOD(INT((ROW()-ROW($I$46))/(MESCLUN_CAP+1)),CARROT_CAP+1)</x:f>
        <x:v>15</x:v>
      </x:c>
      <x:c r="K7023" s="266" t="n">
        <x:f>MOD(ROW()-ROW($I$46),MESCLUN_CAP+1)</x:f>
        <x:v>2</x:v>
      </x:c>
      <x:c r="L7023" s="266" t="n">
        <x:f>SUM(I7023:K7023)</x:f>
        <x:v>27</x:v>
      </x:c>
      <x:c r="M7023" s="267" t="n">
        <x:f>I7023*TOMATO_HOURS*WEEKS*(1+TOMATO_DIM)^I7023+J7023*CARROT_HOURS*WEEKS*(1+CARROT_DIM)^J7023+K7023*MESCLUN_HOURS*WEEKS*(1+MESCLUN_DIM)^K7023</x:f>
        <x:v>3078.3664515141513</x:v>
      </x:c>
      <x:c r="N7023" s="267" t="n">
        <x:f>MAX(M7023-FARMER_HOURS,0)/TEMP_HOURS_PER_WORKER</x:f>
        <x:v>1.6377544802181607</x:v>
      </x:c>
      <x:c r="O7023" s="268" t="n">
        <x:f>I7023*TOMATO_PRICE+J7023*CARROT_PRICE+K7023*MESCLUN_PRICE</x:f>
        <x:v>124810</x:v>
      </x:c>
      <x:c r="P7023" s="268" t="n">
        <x:f>I7023*TOMATO_FERTILIZER+J7023*CARROT_FERTILIZER+K7023*MESCLUN_FERTILIZER</x:f>
        <x:v>17160</x:v>
      </x:c>
      <x:c r="Q7023" s="268" t="n">
        <x:f>MIN(M7023,FARMER_HOURS)*FARMER_RATE+MAX(M7023-FARMER_HOURS,0)*TEMP_RATE</x:f>
        <x:v>65943.86200545402</x:v>
      </x:c>
      <x:c r="R7023" s="268" t="n">
        <x:f>O7023-P7023-Q7023-FIXED_COST</x:f>
        <x:v>21706.137994545978</x:v>
      </x:c>
      <x:c r="S7023" s="139" t="str">
        <x:f>IF(AND(L7023&lt;=TOTAL_BED_CAP,N7023&lt;=TEMP_WORKER_CAP),"YES","NO")</x:f>
        <x:v>YES</x:v>
      </x:c>
      <x:c r="T7023" s="139" t="n">
        <x:f>IF(S7023="YES",R7023,-1E+99)</x:f>
        <x:v>21706.137994545978</x:v>
      </x:c>
    </x:row>
    <x:row r="7024">
      <x:c r="A7024" s="139"/>
      <x:c r="B7024" s="139"/>
      <x:c r="C7024" s="139"/>
      <x:c r="D7024" s="139"/>
      <x:c r="E7024" s="139"/>
      <x:c r="F7024" s="139"/>
      <x:c r="G7024" s="139"/>
      <x:c r="H7024" s="139"/>
      <x:c r="I7024" s="266" t="n">
        <x:f>INT((ROW()-ROW($I$46))/((CARROT_CAP+1)*(MESCLUN_CAP+1)))</x:f>
        <x:v>10</x:v>
      </x:c>
      <x:c r="J7024" s="266" t="n">
        <x:f>MOD(INT((ROW()-ROW($I$46))/(MESCLUN_CAP+1)),CARROT_CAP+1)</x:f>
        <x:v>15</x:v>
      </x:c>
      <x:c r="K7024" s="266" t="n">
        <x:f>MOD(ROW()-ROW($I$46),MESCLUN_CAP+1)</x:f>
        <x:v>3</x:v>
      </x:c>
      <x:c r="L7024" s="266" t="n">
        <x:f>SUM(I7024:K7024)</x:f>
        <x:v>28</x:v>
      </x:c>
      <x:c r="M7024" s="267" t="n">
        <x:f>I7024*TOMATO_HOURS*WEEKS*(1+TOMATO_DIM)^I7024+J7024*CARROT_HOURS*WEEKS*(1+CARROT_DIM)^J7024+K7024*MESCLUN_HOURS*WEEKS*(1+MESCLUN_DIM)^K7024</x:f>
        <x:v>3126.2284339360262</x:v>
      </x:c>
      <x:c r="N7024" s="267" t="n">
        <x:f>MAX(M7024-FARMER_HOURS,0)/TEMP_HOURS_PER_WORKER</x:f>
        <x:v>1.6709919680111294</x:v>
      </x:c>
      <x:c r="O7024" s="268" t="n">
        <x:f>I7024*TOMATO_PRICE+J7024*CARROT_PRICE+K7024*MESCLUN_PRICE</x:f>
        <x:v>127510</x:v>
      </x:c>
      <x:c r="P7024" s="268" t="n">
        <x:f>I7024*TOMATO_FERTILIZER+J7024*CARROT_FERTILIZER+K7024*MESCLUN_FERTILIZER</x:f>
        <x:v>18040</x:v>
      </x:c>
      <x:c r="Q7024" s="268" t="n">
        <x:f>MIN(M7024,FARMER_HOURS)*FARMER_RATE+MAX(M7024-FARMER_HOURS,0)*TEMP_RATE</x:f>
        <x:v>66774.79920027824</x:v>
      </x:c>
      <x:c r="R7024" s="268" t="n">
        <x:f>O7024-P7024-Q7024-FIXED_COST</x:f>
        <x:v>22695.20079972176</x:v>
      </x:c>
      <x:c r="S7024" s="139" t="str">
        <x:f>IF(AND(L7024&lt;=TOTAL_BED_CAP,N7024&lt;=TEMP_WORKER_CAP),"YES","NO")</x:f>
        <x:v>YES</x:v>
      </x:c>
      <x:c r="T7024" s="139" t="n">
        <x:f>IF(S7024="YES",R7024,-1E+99)</x:f>
        <x:v>22695.20079972176</x:v>
      </x:c>
    </x:row>
    <x:row r="7025">
      <x:c r="A7025" s="139"/>
      <x:c r="B7025" s="139"/>
      <x:c r="C7025" s="139"/>
      <x:c r="D7025" s="139"/>
      <x:c r="E7025" s="139"/>
      <x:c r="F7025" s="139"/>
      <x:c r="G7025" s="139"/>
      <x:c r="H7025" s="139"/>
      <x:c r="I7025" s="266" t="n">
        <x:f>INT((ROW()-ROW($I$46))/((CARROT_CAP+1)*(MESCLUN_CAP+1)))</x:f>
        <x:v>10</x:v>
      </x:c>
      <x:c r="J7025" s="266" t="n">
        <x:f>MOD(INT((ROW()-ROW($I$46))/(MESCLUN_CAP+1)),CARROT_CAP+1)</x:f>
        <x:v>15</x:v>
      </x:c>
      <x:c r="K7025" s="266" t="n">
        <x:f>MOD(ROW()-ROW($I$46),MESCLUN_CAP+1)</x:f>
        <x:v>4</x:v>
      </x:c>
      <x:c r="L7025" s="266" t="n">
        <x:f>SUM(I7025:K7025)</x:f>
        <x:v>29</x:v>
      </x:c>
      <x:c r="M7025" s="267" t="n">
        <x:f>I7025*TOMATO_HOURS*WEEKS*(1+TOMATO_DIM)^I7025+J7025*CARROT_HOURS*WEEKS*(1+CARROT_DIM)^J7025+K7025*MESCLUN_HOURS*WEEKS*(1+MESCLUN_DIM)^K7025</x:f>
        <x:v>3175.2725496586827</x:v>
      </x:c>
      <x:c r="N7025" s="267" t="n">
        <x:f>MAX(M7025-FARMER_HOURS,0)/TEMP_HOURS_PER_WORKER</x:f>
        <x:v>1.7050503817074185</x:v>
      </x:c>
      <x:c r="O7025" s="268" t="n">
        <x:f>I7025*TOMATO_PRICE+J7025*CARROT_PRICE+K7025*MESCLUN_PRICE</x:f>
        <x:v>130210</x:v>
      </x:c>
      <x:c r="P7025" s="268" t="n">
        <x:f>I7025*TOMATO_FERTILIZER+J7025*CARROT_FERTILIZER+K7025*MESCLUN_FERTILIZER</x:f>
        <x:v>18920</x:v>
      </x:c>
      <x:c r="Q7025" s="268" t="n">
        <x:f>MIN(M7025,FARMER_HOURS)*FARMER_RATE+MAX(M7025-FARMER_HOURS,0)*TEMP_RATE</x:f>
        <x:v>67626.25954268547</x:v>
      </x:c>
      <x:c r="R7025" s="268" t="n">
        <x:f>O7025-P7025-Q7025-FIXED_COST</x:f>
        <x:v>23663.740457314532</x:v>
      </x:c>
      <x:c r="S7025" s="139" t="str">
        <x:f>IF(AND(L7025&lt;=TOTAL_BED_CAP,N7025&lt;=TEMP_WORKER_CAP),"YES","NO")</x:f>
        <x:v>YES</x:v>
      </x:c>
      <x:c r="T7025" s="139" t="n">
        <x:f>IF(S7025="YES",R7025,-1E+99)</x:f>
        <x:v>23663.740457314532</x:v>
      </x:c>
    </x:row>
    <x:row r="7026">
      <x:c r="A7026" s="139"/>
      <x:c r="B7026" s="139"/>
      <x:c r="C7026" s="139"/>
      <x:c r="D7026" s="139"/>
      <x:c r="E7026" s="139"/>
      <x:c r="F7026" s="139"/>
      <x:c r="G7026" s="139"/>
      <x:c r="H7026" s="139"/>
      <x:c r="I7026" s="266" t="n">
        <x:f>INT((ROW()-ROW($I$46))/((CARROT_CAP+1)*(MESCLUN_CAP+1)))</x:f>
        <x:v>10</x:v>
      </x:c>
      <x:c r="J7026" s="266" t="n">
        <x:f>MOD(INT((ROW()-ROW($I$46))/(MESCLUN_CAP+1)),CARROT_CAP+1)</x:f>
        <x:v>15</x:v>
      </x:c>
      <x:c r="K7026" s="266" t="n">
        <x:f>MOD(ROW()-ROW($I$46),MESCLUN_CAP+1)</x:f>
        <x:v>5</x:v>
      </x:c>
      <x:c r="L7026" s="266" t="n">
        <x:f>SUM(I7026:K7026)</x:f>
        <x:v>30</x:v>
      </x:c>
      <x:c r="M7026" s="267" t="n">
        <x:f>I7026*TOMATO_HOURS*WEEKS*(1+TOMATO_DIM)^I7026+J7026*CARROT_HOURS*WEEKS*(1+CARROT_DIM)^J7026+K7026*MESCLUN_HOURS*WEEKS*(1+MESCLUN_DIM)^K7026</x:f>
        <x:v>3225.520873579886</x:v>
      </x:c>
      <x:c r="N7026" s="267" t="n">
        <x:f>MAX(M7026-FARMER_HOURS,0)/TEMP_HOURS_PER_WORKER</x:f>
        <x:v>1.739945051097143</x:v>
      </x:c>
      <x:c r="O7026" s="268" t="n">
        <x:f>I7026*TOMATO_PRICE+J7026*CARROT_PRICE+K7026*MESCLUN_PRICE</x:f>
        <x:v>132910</x:v>
      </x:c>
      <x:c r="P7026" s="268" t="n">
        <x:f>I7026*TOMATO_FERTILIZER+J7026*CARROT_FERTILIZER+K7026*MESCLUN_FERTILIZER</x:f>
        <x:v>19800</x:v>
      </x:c>
      <x:c r="Q7026" s="268" t="n">
        <x:f>MIN(M7026,FARMER_HOURS)*FARMER_RATE+MAX(M7026-FARMER_HOURS,0)*TEMP_RATE</x:f>
        <x:v>68498.62627742859</x:v>
      </x:c>
      <x:c r="R7026" s="268" t="n">
        <x:f>O7026-P7026-Q7026-FIXED_COST</x:f>
        <x:v>24611.373722571414</x:v>
      </x:c>
      <x:c r="S7026" s="139" t="str">
        <x:f>IF(AND(L7026&lt;=TOTAL_BED_CAP,N7026&lt;=TEMP_WORKER_CAP),"YES","NO")</x:f>
        <x:v>YES</x:v>
      </x:c>
      <x:c r="T7026" s="139" t="n">
        <x:f>IF(S7026="YES",R7026,-1E+99)</x:f>
        <x:v>24611.373722571414</x:v>
      </x:c>
    </x:row>
    <x:row r="7027">
      <x:c r="A7027" s="139"/>
      <x:c r="B7027" s="139"/>
      <x:c r="C7027" s="139"/>
      <x:c r="D7027" s="139"/>
      <x:c r="E7027" s="139"/>
      <x:c r="F7027" s="139"/>
      <x:c r="G7027" s="139"/>
      <x:c r="H7027" s="139"/>
      <x:c r="I7027" s="266" t="n">
        <x:f>INT((ROW()-ROW($I$46))/((CARROT_CAP+1)*(MESCLUN_CAP+1)))</x:f>
        <x:v>10</x:v>
      </x:c>
      <x:c r="J7027" s="266" t="n">
        <x:f>MOD(INT((ROW()-ROW($I$46))/(MESCLUN_CAP+1)),CARROT_CAP+1)</x:f>
        <x:v>15</x:v>
      </x:c>
      <x:c r="K7027" s="266" t="n">
        <x:f>MOD(ROW()-ROW($I$46),MESCLUN_CAP+1)</x:f>
        <x:v>6</x:v>
      </x:c>
      <x:c r="L7027" s="266" t="n">
        <x:f>SUM(I7027:K7027)</x:f>
        <x:v>31</x:v>
      </x:c>
      <x:c r="M7027" s="267" t="n">
        <x:f>I7027*TOMATO_HOURS*WEEKS*(1+TOMATO_DIM)^I7027+J7027*CARROT_HOURS*WEEKS*(1+CARROT_DIM)^J7027+K7027*MESCLUN_HOURS*WEEKS*(1+MESCLUN_DIM)^K7027</x:f>
        <x:v>3276.995847761519</x:v>
      </x:c>
      <x:c r="N7027" s="267" t="n">
        <x:f>MAX(M7027-FARMER_HOURS,0)/TEMP_HOURS_PER_WORKER</x:f>
        <x:v>1.7756915609454995</x:v>
      </x:c>
      <x:c r="O7027" s="268" t="n">
        <x:f>I7027*TOMATO_PRICE+J7027*CARROT_PRICE+K7027*MESCLUN_PRICE</x:f>
        <x:v>135610</x:v>
      </x:c>
      <x:c r="P7027" s="268" t="n">
        <x:f>I7027*TOMATO_FERTILIZER+J7027*CARROT_FERTILIZER+K7027*MESCLUN_FERTILIZER</x:f>
        <x:v>20680</x:v>
      </x:c>
      <x:c r="Q7027" s="268" t="n">
        <x:f>MIN(M7027,FARMER_HOURS)*FARMER_RATE+MAX(M7027-FARMER_HOURS,0)*TEMP_RATE</x:f>
        <x:v>69392.28902363748</x:v>
      </x:c>
      <x:c r="R7027" s="268" t="n">
        <x:f>O7027-P7027-Q7027-FIXED_COST</x:f>
        <x:v>25537.71097636252</x:v>
      </x:c>
      <x:c r="S7027" s="139" t="str">
        <x:f>IF(AND(L7027&lt;=TOTAL_BED_CAP,N7027&lt;=TEMP_WORKER_CAP),"YES","NO")</x:f>
        <x:v>YES</x:v>
      </x:c>
      <x:c r="T7027" s="139" t="n">
        <x:f>IF(S7027="YES",R7027,-1E+99)</x:f>
        <x:v>25537.71097636252</x:v>
      </x:c>
    </x:row>
    <x:row r="7028">
      <x:c r="A7028" s="139"/>
      <x:c r="B7028" s="139"/>
      <x:c r="C7028" s="139"/>
      <x:c r="D7028" s="139"/>
      <x:c r="E7028" s="139"/>
      <x:c r="F7028" s="139"/>
      <x:c r="G7028" s="139"/>
      <x:c r="H7028" s="139"/>
      <x:c r="I7028" s="266" t="n">
        <x:f>INT((ROW()-ROW($I$46))/((CARROT_CAP+1)*(MESCLUN_CAP+1)))</x:f>
        <x:v>10</x:v>
      </x:c>
      <x:c r="J7028" s="266" t="n">
        <x:f>MOD(INT((ROW()-ROW($I$46))/(MESCLUN_CAP+1)),CARROT_CAP+1)</x:f>
        <x:v>15</x:v>
      </x:c>
      <x:c r="K7028" s="266" t="n">
        <x:f>MOD(ROW()-ROW($I$46),MESCLUN_CAP+1)</x:f>
        <x:v>7</x:v>
      </x:c>
      <x:c r="L7028" s="266" t="n">
        <x:f>SUM(I7028:K7028)</x:f>
        <x:v>32</x:v>
      </x:c>
      <x:c r="M7028" s="267" t="n">
        <x:f>I7028*TOMATO_HOURS*WEEKS*(1+TOMATO_DIM)^I7028+J7028*CARROT_HOURS*WEEKS*(1+CARROT_DIM)^J7028+K7028*MESCLUN_HOURS*WEEKS*(1+MESCLUN_DIM)^K7028</x:f>
        <x:v>3329.7202871594795</x:v>
      </x:c>
      <x:c r="N7028" s="267" t="n">
        <x:f>MAX(M7028-FARMER_HOURS,0)/TEMP_HOURS_PER_WORKER</x:f>
        <x:v>1.8123057549718609</x:v>
      </x:c>
      <x:c r="O7028" s="268" t="n">
        <x:f>I7028*TOMATO_PRICE+J7028*CARROT_PRICE+K7028*MESCLUN_PRICE</x:f>
        <x:v>138310</x:v>
      </x:c>
      <x:c r="P7028" s="268" t="n">
        <x:f>I7028*TOMATO_FERTILIZER+J7028*CARROT_FERTILIZER+K7028*MESCLUN_FERTILIZER</x:f>
        <x:v>21560</x:v>
      </x:c>
      <x:c r="Q7028" s="268" t="n">
        <x:f>MIN(M7028,FARMER_HOURS)*FARMER_RATE+MAX(M7028-FARMER_HOURS,0)*TEMP_RATE</x:f>
        <x:v>70307.64387429651</x:v>
      </x:c>
      <x:c r="R7028" s="268" t="n">
        <x:f>O7028-P7028-Q7028-FIXED_COST</x:f>
        <x:v>26442.35612570349</x:v>
      </x:c>
      <x:c r="S7028" s="139" t="str">
        <x:f>IF(AND(L7028&lt;=TOTAL_BED_CAP,N7028&lt;=TEMP_WORKER_CAP),"YES","NO")</x:f>
        <x:v>YES</x:v>
      </x:c>
      <x:c r="T7028" s="139" t="n">
        <x:f>IF(S7028="YES",R7028,-1E+99)</x:f>
        <x:v>26442.35612570349</x:v>
      </x:c>
    </x:row>
    <x:row r="7029">
      <x:c r="A7029" s="139"/>
      <x:c r="B7029" s="139"/>
      <x:c r="C7029" s="139"/>
      <x:c r="D7029" s="139"/>
      <x:c r="E7029" s="139"/>
      <x:c r="F7029" s="139"/>
      <x:c r="G7029" s="139"/>
      <x:c r="H7029" s="139"/>
      <x:c r="I7029" s="266" t="n">
        <x:f>INT((ROW()-ROW($I$46))/((CARROT_CAP+1)*(MESCLUN_CAP+1)))</x:f>
        <x:v>10</x:v>
      </x:c>
      <x:c r="J7029" s="266" t="n">
        <x:f>MOD(INT((ROW()-ROW($I$46))/(MESCLUN_CAP+1)),CARROT_CAP+1)</x:f>
        <x:v>15</x:v>
      </x:c>
      <x:c r="K7029" s="266" t="n">
        <x:f>MOD(ROW()-ROW($I$46),MESCLUN_CAP+1)</x:f>
        <x:v>8</x:v>
      </x:c>
      <x:c r="L7029" s="266" t="n">
        <x:f>SUM(I7029:K7029)</x:f>
        <x:v>33</x:v>
      </x:c>
      <x:c r="M7029" s="267" t="n">
        <x:f>I7029*TOMATO_HOURS*WEEKS*(1+TOMATO_DIM)^I7029+J7029*CARROT_HOURS*WEEKS*(1+CARROT_DIM)^J7029+K7029*MESCLUN_HOURS*WEEKS*(1+MESCLUN_DIM)^K7029</x:f>
        <x:v>3383.7173854394596</x:v>
      </x:c>
      <x:c r="N7029" s="267" t="n">
        <x:f>MAX(M7029-FARMER_HOURS,0)/TEMP_HOURS_PER_WORKER</x:f>
        <x:v>1.8498037398885137</x:v>
      </x:c>
      <x:c r="O7029" s="268" t="n">
        <x:f>I7029*TOMATO_PRICE+J7029*CARROT_PRICE+K7029*MESCLUN_PRICE</x:f>
        <x:v>141010</x:v>
      </x:c>
      <x:c r="P7029" s="268" t="n">
        <x:f>I7029*TOMATO_FERTILIZER+J7029*CARROT_FERTILIZER+K7029*MESCLUN_FERTILIZER</x:f>
        <x:v>22440</x:v>
      </x:c>
      <x:c r="Q7029" s="268" t="n">
        <x:f>MIN(M7029,FARMER_HOURS)*FARMER_RATE+MAX(M7029-FARMER_HOURS,0)*TEMP_RATE</x:f>
        <x:v>71245.09349721283</x:v>
      </x:c>
      <x:c r="R7029" s="268" t="n">
        <x:f>O7029-P7029-Q7029-FIXED_COST</x:f>
        <x:v>27324.90650278717</x:v>
      </x:c>
      <x:c r="S7029" s="139" t="str">
        <x:f>IF(AND(L7029&lt;=TOTAL_BED_CAP,N7029&lt;=TEMP_WORKER_CAP),"YES","NO")</x:f>
        <x:v>YES</x:v>
      </x:c>
      <x:c r="T7029" s="139" t="n">
        <x:f>IF(S7029="YES",R7029,-1E+99)</x:f>
        <x:v>27324.90650278717</x:v>
      </x:c>
    </x:row>
    <x:row r="7030">
      <x:c r="A7030" s="139"/>
      <x:c r="B7030" s="139"/>
      <x:c r="C7030" s="139"/>
      <x:c r="D7030" s="139"/>
      <x:c r="E7030" s="139"/>
      <x:c r="F7030" s="139"/>
      <x:c r="G7030" s="139"/>
      <x:c r="H7030" s="139"/>
      <x:c r="I7030" s="266" t="n">
        <x:f>INT((ROW()-ROW($I$46))/((CARROT_CAP+1)*(MESCLUN_CAP+1)))</x:f>
        <x:v>10</x:v>
      </x:c>
      <x:c r="J7030" s="266" t="n">
        <x:f>MOD(INT((ROW()-ROW($I$46))/(MESCLUN_CAP+1)),CARROT_CAP+1)</x:f>
        <x:v>15</x:v>
      </x:c>
      <x:c r="K7030" s="266" t="n">
        <x:f>MOD(ROW()-ROW($I$46),MESCLUN_CAP+1)</x:f>
        <x:v>9</x:v>
      </x:c>
      <x:c r="L7030" s="266" t="n">
        <x:f>SUM(I7030:K7030)</x:f>
        <x:v>34</x:v>
      </x:c>
      <x:c r="M7030" s="267" t="n">
        <x:f>I7030*TOMATO_HOURS*WEEKS*(1+TOMATO_DIM)^I7030+J7030*CARROT_HOURS*WEEKS*(1+CARROT_DIM)^J7030+K7030*MESCLUN_HOURS*WEEKS*(1+MESCLUN_DIM)^K7030</x:f>
        <x:v>3439.010720879854</x:v>
      </x:c>
      <x:c r="N7030" s="267" t="n">
        <x:f>MAX(M7030-FARMER_HOURS,0)/TEMP_HOURS_PER_WORKER</x:f>
        <x:v>1.8882018894998986</x:v>
      </x:c>
      <x:c r="O7030" s="268" t="n">
        <x:f>I7030*TOMATO_PRICE+J7030*CARROT_PRICE+K7030*MESCLUN_PRICE</x:f>
        <x:v>143710</x:v>
      </x:c>
      <x:c r="P7030" s="268" t="n">
        <x:f>I7030*TOMATO_FERTILIZER+J7030*CARROT_FERTILIZER+K7030*MESCLUN_FERTILIZER</x:f>
        <x:v>23320</x:v>
      </x:c>
      <x:c r="Q7030" s="268" t="n">
        <x:f>MIN(M7030,FARMER_HOURS)*FARMER_RATE+MAX(M7030-FARMER_HOURS,0)*TEMP_RATE</x:f>
        <x:v>72205.04723749746</x:v>
      </x:c>
      <x:c r="R7030" s="268" t="n">
        <x:f>O7030-P7030-Q7030-FIXED_COST</x:f>
        <x:v>28184.952762502537</x:v>
      </x:c>
      <x:c r="S7030" s="139" t="str">
        <x:f>IF(AND(L7030&lt;=TOTAL_BED_CAP,N7030&lt;=TEMP_WORKER_CAP),"YES","NO")</x:f>
        <x:v>YES</x:v>
      </x:c>
      <x:c r="T7030" s="139" t="n">
        <x:f>IF(S7030="YES",R7030,-1E+99)</x:f>
        <x:v>28184.952762502537</x:v>
      </x:c>
    </x:row>
    <x:row r="7031">
      <x:c r="A7031" s="139"/>
      <x:c r="B7031" s="139"/>
      <x:c r="C7031" s="139"/>
      <x:c r="D7031" s="139"/>
      <x:c r="E7031" s="139"/>
      <x:c r="F7031" s="139"/>
      <x:c r="G7031" s="139"/>
      <x:c r="H7031" s="139"/>
      <x:c r="I7031" s="266" t="n">
        <x:f>INT((ROW()-ROW($I$46))/((CARROT_CAP+1)*(MESCLUN_CAP+1)))</x:f>
        <x:v>10</x:v>
      </x:c>
      <x:c r="J7031" s="266" t="n">
        <x:f>MOD(INT((ROW()-ROW($I$46))/(MESCLUN_CAP+1)),CARROT_CAP+1)</x:f>
        <x:v>15</x:v>
      </x:c>
      <x:c r="K7031" s="266" t="n">
        <x:f>MOD(ROW()-ROW($I$46),MESCLUN_CAP+1)</x:f>
        <x:v>10</x:v>
      </x:c>
      <x:c r="L7031" s="266" t="n">
        <x:f>SUM(I7031:K7031)</x:f>
        <x:v>35</x:v>
      </x:c>
      <x:c r="M7031" s="267" t="n">
        <x:f>I7031*TOMATO_HOURS*WEEKS*(1+TOMATO_DIM)^I7031+J7031*CARROT_HOURS*WEEKS*(1+CARROT_DIM)^J7031+K7031*MESCLUN_HOURS*WEEKS*(1+MESCLUN_DIM)^K7031</x:f>
        <x:v>3495.624262363067</x:v>
      </x:c>
      <x:c r="N7031" s="267" t="n">
        <x:f>MAX(M7031-FARMER_HOURS,0)/TEMP_HOURS_PER_WORKER</x:f>
        <x:v>1.9275168488632408</x:v>
      </x:c>
      <x:c r="O7031" s="268" t="n">
        <x:f>I7031*TOMATO_PRICE+J7031*CARROT_PRICE+K7031*MESCLUN_PRICE</x:f>
        <x:v>146410</x:v>
      </x:c>
      <x:c r="P7031" s="268" t="n">
        <x:f>I7031*TOMATO_FERTILIZER+J7031*CARROT_FERTILIZER+K7031*MESCLUN_FERTILIZER</x:f>
        <x:v>24200</x:v>
      </x:c>
      <x:c r="Q7031" s="268" t="n">
        <x:f>MIN(M7031,FARMER_HOURS)*FARMER_RATE+MAX(M7031-FARMER_HOURS,0)*TEMP_RATE</x:f>
        <x:v>73187.92122158103</x:v>
      </x:c>
      <x:c r="R7031" s="268" t="n">
        <x:f>O7031-P7031-Q7031-FIXED_COST</x:f>
        <x:v>29022.078778418974</x:v>
      </x:c>
      <x:c r="S7031" s="139" t="str">
        <x:f>IF(AND(L7031&lt;=TOTAL_BED_CAP,N7031&lt;=TEMP_WORKER_CAP),"YES","NO")</x:f>
        <x:v>YES</x:v>
      </x:c>
      <x:c r="T7031" s="139" t="n">
        <x:f>IF(S7031="YES",R7031,-1E+99)</x:f>
        <x:v>29022.078778418974</x:v>
      </x:c>
    </x:row>
    <x:row r="7032">
      <x:c r="A7032" s="139"/>
      <x:c r="B7032" s="139"/>
      <x:c r="C7032" s="139"/>
      <x:c r="D7032" s="139"/>
      <x:c r="E7032" s="139"/>
      <x:c r="F7032" s="139"/>
      <x:c r="G7032" s="139"/>
      <x:c r="H7032" s="139"/>
      <x:c r="I7032" s="266" t="n">
        <x:f>INT((ROW()-ROW($I$46))/((CARROT_CAP+1)*(MESCLUN_CAP+1)))</x:f>
        <x:v>10</x:v>
      </x:c>
      <x:c r="J7032" s="266" t="n">
        <x:f>MOD(INT((ROW()-ROW($I$46))/(MESCLUN_CAP+1)),CARROT_CAP+1)</x:f>
        <x:v>15</x:v>
      </x:c>
      <x:c r="K7032" s="266" t="n">
        <x:f>MOD(ROW()-ROW($I$46),MESCLUN_CAP+1)</x:f>
        <x:v>11</x:v>
      </x:c>
      <x:c r="L7032" s="266" t="n">
        <x:f>SUM(I7032:K7032)</x:f>
        <x:v>36</x:v>
      </x:c>
      <x:c r="M7032" s="267" t="n">
        <x:f>I7032*TOMATO_HOURS*WEEKS*(1+TOMATO_DIM)^I7032+J7032*CARROT_HOURS*WEEKS*(1+CARROT_DIM)^J7032+K7032*MESCLUN_HOURS*WEEKS*(1+MESCLUN_DIM)^K7032</x:f>
        <x:v>3553.5823754565063</x:v>
      </x:c>
      <x:c r="N7032" s="267" t="n">
        <x:f>MAX(M7032-FARMER_HOURS,0)/TEMP_HOURS_PER_WORKER</x:f>
        <x:v>1.9677655385114627</x:v>
      </x:c>
      <x:c r="O7032" s="268" t="n">
        <x:f>I7032*TOMATO_PRICE+J7032*CARROT_PRICE+K7032*MESCLUN_PRICE</x:f>
        <x:v>149110</x:v>
      </x:c>
      <x:c r="P7032" s="268" t="n">
        <x:f>I7032*TOMATO_FERTILIZER+J7032*CARROT_FERTILIZER+K7032*MESCLUN_FERTILIZER</x:f>
        <x:v>25080</x:v>
      </x:c>
      <x:c r="Q7032" s="268" t="n">
        <x:f>MIN(M7032,FARMER_HOURS)*FARMER_RATE+MAX(M7032-FARMER_HOURS,0)*TEMP_RATE</x:f>
        <x:v>74194.13846278656</x:v>
      </x:c>
      <x:c r="R7032" s="268" t="n">
        <x:f>O7032-P7032-Q7032-FIXED_COST</x:f>
        <x:v>29835.861537213437</x:v>
      </x:c>
      <x:c r="S7032" s="139" t="str">
        <x:f>IF(AND(L7032&lt;=TOTAL_BED_CAP,N7032&lt;=TEMP_WORKER_CAP),"YES","NO")</x:f>
        <x:v>YES</x:v>
      </x:c>
      <x:c r="T7032" s="139" t="n">
        <x:f>IF(S7032="YES",R7032,-1E+99)</x:f>
        <x:v>29835.861537213437</x:v>
      </x:c>
    </x:row>
    <x:row r="7033">
      <x:c r="A7033" s="139"/>
      <x:c r="B7033" s="139"/>
      <x:c r="C7033" s="139"/>
      <x:c r="D7033" s="139"/>
      <x:c r="E7033" s="139"/>
      <x:c r="F7033" s="139"/>
      <x:c r="G7033" s="139"/>
      <x:c r="H7033" s="139"/>
      <x:c r="I7033" s="266" t="n">
        <x:f>INT((ROW()-ROW($I$46))/((CARROT_CAP+1)*(MESCLUN_CAP+1)))</x:f>
        <x:v>10</x:v>
      </x:c>
      <x:c r="J7033" s="266" t="n">
        <x:f>MOD(INT((ROW()-ROW($I$46))/(MESCLUN_CAP+1)),CARROT_CAP+1)</x:f>
        <x:v>15</x:v>
      </x:c>
      <x:c r="K7033" s="266" t="n">
        <x:f>MOD(ROW()-ROW($I$46),MESCLUN_CAP+1)</x:f>
        <x:v>12</x:v>
      </x:c>
      <x:c r="L7033" s="266" t="n">
        <x:f>SUM(I7033:K7033)</x:f>
        <x:v>37</x:v>
      </x:c>
      <x:c r="M7033" s="267" t="n">
        <x:f>I7033*TOMATO_HOURS*WEEKS*(1+TOMATO_DIM)^I7033+J7033*CARROT_HOURS*WEEKS*(1+CARROT_DIM)^J7033+K7033*MESCLUN_HOURS*WEEKS*(1+MESCLUN_DIM)^K7033</x:f>
        <x:v>3612.9098285845703</x:v>
      </x:c>
      <x:c r="N7033" s="267" t="n">
        <x:f>MAX(M7033-FARMER_HOURS,0)/TEMP_HOURS_PER_WORKER</x:f>
        <x:v>2.0089651587392847</x:v>
      </x:c>
      <x:c r="O7033" s="268" t="n">
        <x:f>I7033*TOMATO_PRICE+J7033*CARROT_PRICE+K7033*MESCLUN_PRICE</x:f>
        <x:v>151810</x:v>
      </x:c>
      <x:c r="P7033" s="268" t="n">
        <x:f>I7033*TOMATO_FERTILIZER+J7033*CARROT_FERTILIZER+K7033*MESCLUN_FERTILIZER</x:f>
        <x:v>25960</x:v>
      </x:c>
      <x:c r="Q7033" s="268" t="n">
        <x:f>MIN(M7033,FARMER_HOURS)*FARMER_RATE+MAX(M7033-FARMER_HOURS,0)*TEMP_RATE</x:f>
        <x:v>75224.12896848212</x:v>
      </x:c>
      <x:c r="R7033" s="268" t="n">
        <x:f>O7033-P7033-Q7033-FIXED_COST</x:f>
        <x:v>30625.871031517876</x:v>
      </x:c>
      <x:c r="S7033" s="139" t="str">
        <x:f>IF(AND(L7033&lt;=TOTAL_BED_CAP,N7033&lt;=TEMP_WORKER_CAP),"YES","NO")</x:f>
        <x:v>YES</x:v>
      </x:c>
      <x:c r="T7033" s="139" t="n">
        <x:f>IF(S7033="YES",R7033,-1E+99)</x:f>
        <x:v>30625.871031517876</x:v>
      </x:c>
    </x:row>
    <x:row r="7034">
      <x:c r="A7034" s="139"/>
      <x:c r="B7034" s="139"/>
      <x:c r="C7034" s="139"/>
      <x:c r="D7034" s="139"/>
      <x:c r="E7034" s="139"/>
      <x:c r="F7034" s="139"/>
      <x:c r="G7034" s="139"/>
      <x:c r="H7034" s="139"/>
      <x:c r="I7034" s="266" t="n">
        <x:f>INT((ROW()-ROW($I$46))/((CARROT_CAP+1)*(MESCLUN_CAP+1)))</x:f>
        <x:v>10</x:v>
      </x:c>
      <x:c r="J7034" s="266" t="n">
        <x:f>MOD(INT((ROW()-ROW($I$46))/(MESCLUN_CAP+1)),CARROT_CAP+1)</x:f>
        <x:v>15</x:v>
      </x:c>
      <x:c r="K7034" s="266" t="n">
        <x:f>MOD(ROW()-ROW($I$46),MESCLUN_CAP+1)</x:f>
        <x:v>13</x:v>
      </x:c>
      <x:c r="L7034" s="266" t="n">
        <x:f>SUM(I7034:K7034)</x:f>
        <x:v>38</x:v>
      </x:c>
      <x:c r="M7034" s="267" t="n">
        <x:f>I7034*TOMATO_HOURS*WEEKS*(1+TOMATO_DIM)^I7034+J7034*CARROT_HOURS*WEEKS*(1+CARROT_DIM)^J7034+K7034*MESCLUN_HOURS*WEEKS*(1+MESCLUN_DIM)^K7034</x:f>
        <x:v>3673.631799292955</x:v>
      </x:c>
      <x:c r="N7034" s="267" t="n">
        <x:f>MAX(M7034-FARMER_HOURS,0)/TEMP_HOURS_PER_WORKER</x:f>
        <x:v>2.051133193953441</x:v>
      </x:c>
      <x:c r="O7034" s="268" t="n">
        <x:f>I7034*TOMATO_PRICE+J7034*CARROT_PRICE+K7034*MESCLUN_PRICE</x:f>
        <x:v>154510</x:v>
      </x:c>
      <x:c r="P7034" s="268" t="n">
        <x:f>I7034*TOMATO_FERTILIZER+J7034*CARROT_FERTILIZER+K7034*MESCLUN_FERTILIZER</x:f>
        <x:v>26840</x:v>
      </x:c>
      <x:c r="Q7034" s="268" t="n">
        <x:f>MIN(M7034,FARMER_HOURS)*FARMER_RATE+MAX(M7034-FARMER_HOURS,0)*TEMP_RATE</x:f>
        <x:v>76278.32984883603</x:v>
      </x:c>
      <x:c r="R7034" s="268" t="n">
        <x:f>O7034-P7034-Q7034-FIXED_COST</x:f>
        <x:v>31391.67015116397</x:v>
      </x:c>
      <x:c r="S7034" s="139" t="str">
        <x:f>IF(AND(L7034&lt;=TOTAL_BED_CAP,N7034&lt;=TEMP_WORKER_CAP),"YES","NO")</x:f>
        <x:v>YES</x:v>
      </x:c>
      <x:c r="T7034" s="139" t="n">
        <x:f>IF(S7034="YES",R7034,-1E+99)</x:f>
        <x:v>31391.67015116397</x:v>
      </x:c>
    </x:row>
    <x:row r="7035">
      <x:c r="A7035" s="139"/>
      <x:c r="B7035" s="139"/>
      <x:c r="C7035" s="139"/>
      <x:c r="D7035" s="139"/>
      <x:c r="E7035" s="139"/>
      <x:c r="F7035" s="139"/>
      <x:c r="G7035" s="139"/>
      <x:c r="H7035" s="139"/>
      <x:c r="I7035" s="266" t="n">
        <x:f>INT((ROW()-ROW($I$46))/((CARROT_CAP+1)*(MESCLUN_CAP+1)))</x:f>
        <x:v>10</x:v>
      </x:c>
      <x:c r="J7035" s="266" t="n">
        <x:f>MOD(INT((ROW()-ROW($I$46))/(MESCLUN_CAP+1)),CARROT_CAP+1)</x:f>
        <x:v>15</x:v>
      </x:c>
      <x:c r="K7035" s="266" t="n">
        <x:f>MOD(ROW()-ROW($I$46),MESCLUN_CAP+1)</x:f>
        <x:v>14</x:v>
      </x:c>
      <x:c r="L7035" s="266" t="n">
        <x:f>SUM(I7035:K7035)</x:f>
        <x:v>39</x:v>
      </x:c>
      <x:c r="M7035" s="267" t="n">
        <x:f>I7035*TOMATO_HOURS*WEEKS*(1+TOMATO_DIM)^I7035+J7035*CARROT_HOURS*WEEKS*(1+CARROT_DIM)^J7035+K7035*MESCLUN_HOURS*WEEKS*(1+MESCLUN_DIM)^K7035</x:f>
        <x:v>3735.773880606616</x:v>
      </x:c>
      <x:c r="N7035" s="267" t="n">
        <x:f>MAX(M7035-FARMER_HOURS,0)/TEMP_HOURS_PER_WORKER</x:f>
        <x:v>2.0942874170879278</x:v>
      </x:c>
      <x:c r="O7035" s="268" t="n">
        <x:f>I7035*TOMATO_PRICE+J7035*CARROT_PRICE+K7035*MESCLUN_PRICE</x:f>
        <x:v>157210</x:v>
      </x:c>
      <x:c r="P7035" s="268" t="n">
        <x:f>I7035*TOMATO_FERTILIZER+J7035*CARROT_FERTILIZER+K7035*MESCLUN_FERTILIZER</x:f>
        <x:v>27720</x:v>
      </x:c>
      <x:c r="Q7035" s="268" t="n">
        <x:f>MIN(M7035,FARMER_HOURS)*FARMER_RATE+MAX(M7035-FARMER_HOURS,0)*TEMP_RATE</x:f>
        <x:v>77357.18542719819</x:v>
      </x:c>
      <x:c r="R7035" s="268" t="n">
        <x:f>O7035-P7035-Q7035-FIXED_COST</x:f>
        <x:v>32132.814572801813</x:v>
      </x:c>
      <x:c r="S7035" s="139" t="str">
        <x:f>IF(AND(L7035&lt;=TOTAL_BED_CAP,N7035&lt;=TEMP_WORKER_CAP),"YES","NO")</x:f>
        <x:v>YES</x:v>
      </x:c>
      <x:c r="T7035" s="139" t="n">
        <x:f>IF(S7035="YES",R7035,-1E+99)</x:f>
        <x:v>32132.814572801813</x:v>
      </x:c>
    </x:row>
    <x:row r="7036">
      <x:c r="A7036" s="139"/>
      <x:c r="B7036" s="139"/>
      <x:c r="C7036" s="139"/>
      <x:c r="D7036" s="139"/>
      <x:c r="E7036" s="139"/>
      <x:c r="F7036" s="139"/>
      <x:c r="G7036" s="139"/>
      <x:c r="H7036" s="139"/>
      <x:c r="I7036" s="266" t="n">
        <x:f>INT((ROW()-ROW($I$46))/((CARROT_CAP+1)*(MESCLUN_CAP+1)))</x:f>
        <x:v>10</x:v>
      </x:c>
      <x:c r="J7036" s="266" t="n">
        <x:f>MOD(INT((ROW()-ROW($I$46))/(MESCLUN_CAP+1)),CARROT_CAP+1)</x:f>
        <x:v>15</x:v>
      </x:c>
      <x:c r="K7036" s="266" t="n">
        <x:f>MOD(ROW()-ROW($I$46),MESCLUN_CAP+1)</x:f>
        <x:v>15</x:v>
      </x:c>
      <x:c r="L7036" s="266" t="n">
        <x:f>SUM(I7036:K7036)</x:f>
        <x:v>40</x:v>
      </x:c>
      <x:c r="M7036" s="267" t="n">
        <x:f>I7036*TOMATO_HOURS*WEEKS*(1+TOMATO_DIM)^I7036+J7036*CARROT_HOURS*WEEKS*(1+CARROT_DIM)^J7036+K7036*MESCLUN_HOURS*WEEKS*(1+MESCLUN_DIM)^K7036</x:f>
        <x:v>3799.362087482762</x:v>
      </x:c>
      <x:c r="N7036" s="267" t="n">
        <x:f>MAX(M7036-FARMER_HOURS,0)/TEMP_HOURS_PER_WORKER</x:f>
        <x:v>2.1384458940852515</x:v>
      </x:c>
      <x:c r="O7036" s="268" t="n">
        <x:f>I7036*TOMATO_PRICE+J7036*CARROT_PRICE+K7036*MESCLUN_PRICE</x:f>
        <x:v>159910</x:v>
      </x:c>
      <x:c r="P7036" s="268" t="n">
        <x:f>I7036*TOMATO_FERTILIZER+J7036*CARROT_FERTILIZER+K7036*MESCLUN_FERTILIZER</x:f>
        <x:v>28600</x:v>
      </x:c>
      <x:c r="Q7036" s="268" t="n">
        <x:f>MIN(M7036,FARMER_HOURS)*FARMER_RATE+MAX(M7036-FARMER_HOURS,0)*TEMP_RATE</x:f>
        <x:v>78461.14735213129</x:v>
      </x:c>
      <x:c r="R7036" s="268" t="n">
        <x:f>O7036-P7036-Q7036-FIXED_COST</x:f>
        <x:v>32848.85264786871</x:v>
      </x:c>
      <x:c r="S7036" s="139" t="str">
        <x:f>IF(AND(L7036&lt;=TOTAL_BED_CAP,N7036&lt;=TEMP_WORKER_CAP),"YES","NO")</x:f>
        <x:v>YES</x:v>
      </x:c>
      <x:c r="T7036" s="139" t="n">
        <x:f>IF(S7036="YES",R7036,-1E+99)</x:f>
        <x:v>32848.85264786871</x:v>
      </x:c>
    </x:row>
    <x:row r="7037">
      <x:c r="A7037" s="139"/>
      <x:c r="B7037" s="139"/>
      <x:c r="C7037" s="139"/>
      <x:c r="D7037" s="139"/>
      <x:c r="E7037" s="139"/>
      <x:c r="F7037" s="139"/>
      <x:c r="G7037" s="139"/>
      <x:c r="H7037" s="139"/>
      <x:c r="I7037" s="266" t="n">
        <x:f>INT((ROW()-ROW($I$46))/((CARROT_CAP+1)*(MESCLUN_CAP+1)))</x:f>
        <x:v>10</x:v>
      </x:c>
      <x:c r="J7037" s="266" t="n">
        <x:f>MOD(INT((ROW()-ROW($I$46))/(MESCLUN_CAP+1)),CARROT_CAP+1)</x:f>
        <x:v>15</x:v>
      </x:c>
      <x:c r="K7037" s="266" t="n">
        <x:f>MOD(ROW()-ROW($I$46),MESCLUN_CAP+1)</x:f>
        <x:v>16</x:v>
      </x:c>
      <x:c r="L7037" s="266" t="n">
        <x:f>SUM(I7037:K7037)</x:f>
        <x:v>41</x:v>
      </x:c>
      <x:c r="M7037" s="267" t="n">
        <x:f>I7037*TOMATO_HOURS*WEEKS*(1+TOMATO_DIM)^I7037+J7037*CARROT_HOURS*WEEKS*(1+CARROT_DIM)^J7037+K7037*MESCLUN_HOURS*WEEKS*(1+MESCLUN_DIM)^K7037</x:f>
        <x:v>3864.422863360251</x:v>
      </x:c>
      <x:c r="N7037" s="267" t="n">
        <x:f>MAX(M7037-FARMER_HOURS,0)/TEMP_HOURS_PER_WORKER</x:f>
        <x:v>2.183626988444619</x:v>
      </x:c>
      <x:c r="O7037" s="268" t="n">
        <x:f>I7037*TOMATO_PRICE+J7037*CARROT_PRICE+K7037*MESCLUN_PRICE</x:f>
        <x:v>162610</x:v>
      </x:c>
      <x:c r="P7037" s="268" t="n">
        <x:f>I7037*TOMATO_FERTILIZER+J7037*CARROT_FERTILIZER+K7037*MESCLUN_FERTILIZER</x:f>
        <x:v>29480</x:v>
      </x:c>
      <x:c r="Q7037" s="268" t="n">
        <x:f>MIN(M7037,FARMER_HOURS)*FARMER_RATE+MAX(M7037-FARMER_HOURS,0)*TEMP_RATE</x:f>
        <x:v>79590.67471111547</x:v>
      </x:c>
      <x:c r="R7037" s="268" t="n">
        <x:f>O7037-P7037-Q7037-FIXED_COST</x:f>
        <x:v>33539.32528888453</x:v>
      </x:c>
      <x:c r="S7037" s="139" t="str">
        <x:f>IF(AND(L7037&lt;=TOTAL_BED_CAP,N7037&lt;=TEMP_WORKER_CAP),"YES","NO")</x:f>
        <x:v>YES</x:v>
      </x:c>
      <x:c r="T7037" s="139" t="n">
        <x:f>IF(S7037="YES",R7037,-1E+99)</x:f>
        <x:v>33539.32528888453</x:v>
      </x:c>
    </x:row>
    <x:row r="7038">
      <x:c r="A7038" s="139"/>
      <x:c r="B7038" s="139"/>
      <x:c r="C7038" s="139"/>
      <x:c r="D7038" s="139"/>
      <x:c r="E7038" s="139"/>
      <x:c r="F7038" s="139"/>
      <x:c r="G7038" s="139"/>
      <x:c r="H7038" s="139"/>
      <x:c r="I7038" s="266" t="n">
        <x:f>INT((ROW()-ROW($I$46))/((CARROT_CAP+1)*(MESCLUN_CAP+1)))</x:f>
        <x:v>10</x:v>
      </x:c>
      <x:c r="J7038" s="266" t="n">
        <x:f>MOD(INT((ROW()-ROW($I$46))/(MESCLUN_CAP+1)),CARROT_CAP+1)</x:f>
        <x:v>15</x:v>
      </x:c>
      <x:c r="K7038" s="266" t="n">
        <x:f>MOD(ROW()-ROW($I$46),MESCLUN_CAP+1)</x:f>
        <x:v>17</x:v>
      </x:c>
      <x:c r="L7038" s="266" t="n">
        <x:f>SUM(I7038:K7038)</x:f>
        <x:v>42</x:v>
      </x:c>
      <x:c r="M7038" s="267" t="n">
        <x:f>I7038*TOMATO_HOURS*WEEKS*(1+TOMATO_DIM)^I7038+J7038*CARROT_HOURS*WEEKS*(1+CARROT_DIM)^J7038+K7038*MESCLUN_HOURS*WEEKS*(1+MESCLUN_DIM)^K7038</x:f>
        <x:v>3930.983086806791</x:v>
      </x:c>
      <x:c r="N7038" s="267" t="n">
        <x:f>MAX(M7038-FARMER_HOURS,0)/TEMP_HOURS_PER_WORKER</x:f>
        <x:v>2.2298493658380494</x:v>
      </x:c>
      <x:c r="O7038" s="268" t="n">
        <x:f>I7038*TOMATO_PRICE+J7038*CARROT_PRICE+K7038*MESCLUN_PRICE</x:f>
        <x:v>165310</x:v>
      </x:c>
      <x:c r="P7038" s="268" t="n">
        <x:f>I7038*TOMATO_FERTILIZER+J7038*CARROT_FERTILIZER+K7038*MESCLUN_FERTILIZER</x:f>
        <x:v>30360</x:v>
      </x:c>
      <x:c r="Q7038" s="268" t="n">
        <x:f>MIN(M7038,FARMER_HOURS)*FARMER_RATE+MAX(M7038-FARMER_HOURS,0)*TEMP_RATE</x:f>
        <x:v>80746.23414595122</x:v>
      </x:c>
      <x:c r="R7038" s="268" t="n">
        <x:f>O7038-P7038-Q7038-FIXED_COST</x:f>
        <x:v>34203.765854048776</x:v>
      </x:c>
      <x:c r="S7038" s="139" t="str">
        <x:f>IF(AND(L7038&lt;=TOTAL_BED_CAP,N7038&lt;=TEMP_WORKER_CAP),"YES","NO")</x:f>
        <x:v>YES</x:v>
      </x:c>
      <x:c r="T7038" s="139" t="n">
        <x:f>IF(S7038="YES",R7038,-1E+99)</x:f>
        <x:v>34203.765854048776</x:v>
      </x:c>
    </x:row>
    <x:row r="7039">
      <x:c r="A7039" s="139"/>
      <x:c r="B7039" s="139"/>
      <x:c r="C7039" s="139"/>
      <x:c r="D7039" s="139"/>
      <x:c r="E7039" s="139"/>
      <x:c r="F7039" s="139"/>
      <x:c r="G7039" s="139"/>
      <x:c r="H7039" s="139"/>
      <x:c r="I7039" s="266" t="n">
        <x:f>INT((ROW()-ROW($I$46))/((CARROT_CAP+1)*(MESCLUN_CAP+1)))</x:f>
        <x:v>10</x:v>
      </x:c>
      <x:c r="J7039" s="266" t="n">
        <x:f>MOD(INT((ROW()-ROW($I$46))/(MESCLUN_CAP+1)),CARROT_CAP+1)</x:f>
        <x:v>15</x:v>
      </x:c>
      <x:c r="K7039" s="266" t="n">
        <x:f>MOD(ROW()-ROW($I$46),MESCLUN_CAP+1)</x:f>
        <x:v>18</x:v>
      </x:c>
      <x:c r="L7039" s="266" t="n">
        <x:f>SUM(I7039:K7039)</x:f>
        <x:v>43</x:v>
      </x:c>
      <x:c r="M7039" s="267" t="n">
        <x:f>I7039*TOMATO_HOURS*WEEKS*(1+TOMATO_DIM)^I7039+J7039*CARROT_HOURS*WEEKS*(1+CARROT_DIM)^J7039+K7039*MESCLUN_HOURS*WEEKS*(1+MESCLUN_DIM)^K7039</x:f>
        <x:v>3999.0700782653785</x:v>
      </x:c>
      <x:c r="N7039" s="267" t="n">
        <x:f>MAX(M7039-FARMER_HOURS,0)/TEMP_HOURS_PER_WORKER</x:f>
        <x:v>2.2771319987954017</x:v>
      </x:c>
      <x:c r="O7039" s="268" t="n">
        <x:f>I7039*TOMATO_PRICE+J7039*CARROT_PRICE+K7039*MESCLUN_PRICE</x:f>
        <x:v>168010</x:v>
      </x:c>
      <x:c r="P7039" s="268" t="n">
        <x:f>I7039*TOMATO_FERTILIZER+J7039*CARROT_FERTILIZER+K7039*MESCLUN_FERTILIZER</x:f>
        <x:v>31240</x:v>
      </x:c>
      <x:c r="Q7039" s="268" t="n">
        <x:f>MIN(M7039,FARMER_HOURS)*FARMER_RATE+MAX(M7039-FARMER_HOURS,0)*TEMP_RATE</x:f>
        <x:v>81928.29996988503</x:v>
      </x:c>
      <x:c r="R7039" s="268" t="n">
        <x:f>O7039-P7039-Q7039-FIXED_COST</x:f>
        <x:v>34841.70003011497</x:v>
      </x:c>
      <x:c r="S7039" s="139" t="str">
        <x:f>IF(AND(L7039&lt;=TOTAL_BED_CAP,N7039&lt;=TEMP_WORKER_CAP),"YES","NO")</x:f>
        <x:v>YES</x:v>
      </x:c>
      <x:c r="T7039" s="139" t="n">
        <x:f>IF(S7039="YES",R7039,-1E+99)</x:f>
        <x:v>34841.70003011497</x:v>
      </x:c>
    </x:row>
    <x:row r="7040">
      <x:c r="A7040" s="139"/>
      <x:c r="B7040" s="139"/>
      <x:c r="C7040" s="139"/>
      <x:c r="D7040" s="139"/>
      <x:c r="E7040" s="139"/>
      <x:c r="F7040" s="139"/>
      <x:c r="G7040" s="139"/>
      <x:c r="H7040" s="139"/>
      <x:c r="I7040" s="266" t="n">
        <x:f>INT((ROW()-ROW($I$46))/((CARROT_CAP+1)*(MESCLUN_CAP+1)))</x:f>
        <x:v>10</x:v>
      </x:c>
      <x:c r="J7040" s="266" t="n">
        <x:f>MOD(INT((ROW()-ROW($I$46))/(MESCLUN_CAP+1)),CARROT_CAP+1)</x:f>
        <x:v>15</x:v>
      </x:c>
      <x:c r="K7040" s="266" t="n">
        <x:f>MOD(ROW()-ROW($I$46),MESCLUN_CAP+1)</x:f>
        <x:v>19</x:v>
      </x:c>
      <x:c r="L7040" s="266" t="n">
        <x:f>SUM(I7040:K7040)</x:f>
        <x:v>44</x:v>
      </x:c>
      <x:c r="M7040" s="267" t="n">
        <x:f>I7040*TOMATO_HOURS*WEEKS*(1+TOMATO_DIM)^I7040+J7040*CARROT_HOURS*WEEKS*(1+CARROT_DIM)^J7040+K7040*MESCLUN_HOURS*WEEKS*(1+MESCLUN_DIM)^K7040</x:f>
        <x:v>4068.7116069014005</x:v>
      </x:c>
      <x:c r="N7040" s="267" t="n">
        <x:f>MAX(M7040-FARMER_HOURS,0)/TEMP_HOURS_PER_WORKER</x:f>
        <x:v>2.325494171459306</x:v>
      </x:c>
      <x:c r="O7040" s="268" t="n">
        <x:f>I7040*TOMATO_PRICE+J7040*CARROT_PRICE+K7040*MESCLUN_PRICE</x:f>
        <x:v>170710</x:v>
      </x:c>
      <x:c r="P7040" s="268" t="n">
        <x:f>I7040*TOMATO_FERTILIZER+J7040*CARROT_FERTILIZER+K7040*MESCLUN_FERTILIZER</x:f>
        <x:v>32120</x:v>
      </x:c>
      <x:c r="Q7040" s="268" t="n">
        <x:f>MIN(M7040,FARMER_HOURS)*FARMER_RATE+MAX(M7040-FARMER_HOURS,0)*TEMP_RATE</x:f>
        <x:v>83137.35428648264</x:v>
      </x:c>
      <x:c r="R7040" s="268" t="n">
        <x:f>O7040-P7040-Q7040-FIXED_COST</x:f>
        <x:v>35452.645713517355</x:v>
      </x:c>
      <x:c r="S7040" s="139" t="str">
        <x:f>IF(AND(L7040&lt;=TOTAL_BED_CAP,N7040&lt;=TEMP_WORKER_CAP),"YES","NO")</x:f>
        <x:v>YES</x:v>
      </x:c>
      <x:c r="T7040" s="139" t="n">
        <x:f>IF(S7040="YES",R7040,-1E+99)</x:f>
        <x:v>35452.645713517355</x:v>
      </x:c>
    </x:row>
    <x:row r="7041">
      <x:c r="A7041" s="139"/>
      <x:c r="B7041" s="139"/>
      <x:c r="C7041" s="139"/>
      <x:c r="D7041" s="139"/>
      <x:c r="E7041" s="139"/>
      <x:c r="F7041" s="139"/>
      <x:c r="G7041" s="139"/>
      <x:c r="H7041" s="139"/>
      <x:c r="I7041" s="266" t="n">
        <x:f>INT((ROW()-ROW($I$46))/((CARROT_CAP+1)*(MESCLUN_CAP+1)))</x:f>
        <x:v>10</x:v>
      </x:c>
      <x:c r="J7041" s="266" t="n">
        <x:f>MOD(INT((ROW()-ROW($I$46))/(MESCLUN_CAP+1)),CARROT_CAP+1)</x:f>
        <x:v>15</x:v>
      </x:c>
      <x:c r="K7041" s="266" t="n">
        <x:f>MOD(ROW()-ROW($I$46),MESCLUN_CAP+1)</x:f>
        <x:v>20</x:v>
      </x:c>
      <x:c r="L7041" s="266" t="n">
        <x:f>SUM(I7041:K7041)</x:f>
        <x:v>45</x:v>
      </x:c>
      <x:c r="M7041" s="267" t="n">
        <x:f>I7041*TOMATO_HOURS*WEEKS*(1+TOMATO_DIM)^I7041+J7041*CARROT_HOURS*WEEKS*(1+CARROT_DIM)^J7041+K7041*MESCLUN_HOURS*WEEKS*(1+MESCLUN_DIM)^K7041</x:f>
        <x:v>4139.935897551877</x:v>
      </x:c>
      <x:c r="N7041" s="267" t="n">
        <x:f>MAX(M7041-FARMER_HOURS,0)/TEMP_HOURS_PER_WORKER</x:f>
        <x:v>2.374955484411026</x:v>
      </x:c>
      <x:c r="O7041" s="268" t="n">
        <x:f>I7041*TOMATO_PRICE+J7041*CARROT_PRICE+K7041*MESCLUN_PRICE</x:f>
        <x:v>173410</x:v>
      </x:c>
      <x:c r="P7041" s="268" t="n">
        <x:f>I7041*TOMATO_FERTILIZER+J7041*CARROT_FERTILIZER+K7041*MESCLUN_FERTILIZER</x:f>
        <x:v>33000</x:v>
      </x:c>
      <x:c r="Q7041" s="268" t="n">
        <x:f>MIN(M7041,FARMER_HOURS)*FARMER_RATE+MAX(M7041-FARMER_HOURS,0)*TEMP_RATE</x:f>
        <x:v>84373.88711027565</x:v>
      </x:c>
      <x:c r="R7041" s="268" t="n">
        <x:f>O7041-P7041-Q7041-FIXED_COST</x:f>
        <x:v>36036.11288972435</x:v>
      </x:c>
      <x:c r="S7041" s="139" t="str">
        <x:f>IF(AND(L7041&lt;=TOTAL_BED_CAP,N7041&lt;=TEMP_WORKER_CAP),"YES","NO")</x:f>
        <x:v>YES</x:v>
      </x:c>
      <x:c r="T7041" s="139" t="n">
        <x:f>IF(S7041="YES",R7041,-1E+99)</x:f>
        <x:v>36036.11288972435</x:v>
      </x:c>
    </x:row>
    <x:row r="7042">
      <x:c r="A7042" s="139"/>
      <x:c r="B7042" s="139"/>
      <x:c r="C7042" s="139"/>
      <x:c r="D7042" s="139"/>
      <x:c r="E7042" s="139"/>
      <x:c r="F7042" s="139"/>
      <x:c r="G7042" s="139"/>
      <x:c r="H7042" s="139"/>
      <x:c r="I7042" s="266" t="n">
        <x:f>INT((ROW()-ROW($I$46))/((CARROT_CAP+1)*(MESCLUN_CAP+1)))</x:f>
        <x:v>10</x:v>
      </x:c>
      <x:c r="J7042" s="266" t="n">
        <x:f>MOD(INT((ROW()-ROW($I$46))/(MESCLUN_CAP+1)),CARROT_CAP+1)</x:f>
        <x:v>15</x:v>
      </x:c>
      <x:c r="K7042" s="266" t="n">
        <x:f>MOD(ROW()-ROW($I$46),MESCLUN_CAP+1)</x:f>
        <x:v>21</x:v>
      </x:c>
      <x:c r="L7042" s="266" t="n">
        <x:f>SUM(I7042:K7042)</x:f>
        <x:v>46</x:v>
      </x:c>
      <x:c r="M7042" s="267" t="n">
        <x:f>I7042*TOMATO_HOURS*WEEKS*(1+TOMATO_DIM)^I7042+J7042*CARROT_HOURS*WEEKS*(1+CARROT_DIM)^J7042+K7042*MESCLUN_HOURS*WEEKS*(1+MESCLUN_DIM)^K7042</x:f>
        <x:v>4212.771637778322</x:v>
      </x:c>
      <x:c r="N7042" s="267" t="n">
        <x:f>MAX(M7042-FARMER_HOURS,0)/TEMP_HOURS_PER_WORKER</x:f>
        <x:v>2.4255358595682788</x:v>
      </x:c>
      <x:c r="O7042" s="268" t="n">
        <x:f>I7042*TOMATO_PRICE+J7042*CARROT_PRICE+K7042*MESCLUN_PRICE</x:f>
        <x:v>176110</x:v>
      </x:c>
      <x:c r="P7042" s="268" t="n">
        <x:f>I7042*TOMATO_FERTILIZER+J7042*CARROT_FERTILIZER+K7042*MESCLUN_FERTILIZER</x:f>
        <x:v>33880</x:v>
      </x:c>
      <x:c r="Q7042" s="268" t="n">
        <x:f>MIN(M7042,FARMER_HOURS)*FARMER_RATE+MAX(M7042-FARMER_HOURS,0)*TEMP_RATE</x:f>
        <x:v>85638.39648920696</x:v>
      </x:c>
      <x:c r="R7042" s="268" t="n">
        <x:f>O7042-P7042-Q7042-FIXED_COST</x:f>
        <x:v>36591.60351079304</x:v>
      </x:c>
      <x:c r="S7042" s="139" t="str">
        <x:f>IF(AND(L7042&lt;=TOTAL_BED_CAP,N7042&lt;=TEMP_WORKER_CAP),"YES","NO")</x:f>
        <x:v>YES</x:v>
      </x:c>
      <x:c r="T7042" s="139" t="n">
        <x:f>IF(S7042="YES",R7042,-1E+99)</x:f>
        <x:v>36591.60351079304</x:v>
      </x:c>
    </x:row>
    <x:row r="7043">
      <x:c r="A7043" s="139"/>
      <x:c r="B7043" s="139"/>
      <x:c r="C7043" s="139"/>
      <x:c r="D7043" s="139"/>
      <x:c r="E7043" s="139"/>
      <x:c r="F7043" s="139"/>
      <x:c r="G7043" s="139"/>
      <x:c r="H7043" s="139"/>
      <x:c r="I7043" s="266" t="n">
        <x:f>INT((ROW()-ROW($I$46))/((CARROT_CAP+1)*(MESCLUN_CAP+1)))</x:f>
        <x:v>10</x:v>
      </x:c>
      <x:c r="J7043" s="266" t="n">
        <x:f>MOD(INT((ROW()-ROW($I$46))/(MESCLUN_CAP+1)),CARROT_CAP+1)</x:f>
        <x:v>15</x:v>
      </x:c>
      <x:c r="K7043" s="266" t="n">
        <x:f>MOD(ROW()-ROW($I$46),MESCLUN_CAP+1)</x:f>
        <x:v>22</x:v>
      </x:c>
      <x:c r="L7043" s="266" t="n">
        <x:f>SUM(I7043:K7043)</x:f>
        <x:v>47</x:v>
      </x:c>
      <x:c r="M7043" s="267" t="n">
        <x:f>I7043*TOMATO_HOURS*WEEKS*(1+TOMATO_DIM)^I7043+J7043*CARROT_HOURS*WEEKS*(1+CARROT_DIM)^J7043+K7043*MESCLUN_HOURS*WEEKS*(1+MESCLUN_DIM)^K7043</x:f>
        <x:v>4287.247985024717</x:v>
      </x:c>
      <x:c r="N7043" s="267" t="n">
        <x:f>MAX(M7043-FARMER_HOURS,0)/TEMP_HOURS_PER_WORKER</x:f>
        <x:v>2.4772555451560536</x:v>
      </x:c>
      <x:c r="O7043" s="268" t="n">
        <x:f>I7043*TOMATO_PRICE+J7043*CARROT_PRICE+K7043*MESCLUN_PRICE</x:f>
        <x:v>178810</x:v>
      </x:c>
      <x:c r="P7043" s="268" t="n">
        <x:f>I7043*TOMATO_FERTILIZER+J7043*CARROT_FERTILIZER+K7043*MESCLUN_FERTILIZER</x:f>
        <x:v>34760</x:v>
      </x:c>
      <x:c r="Q7043" s="268" t="n">
        <x:f>MIN(M7043,FARMER_HOURS)*FARMER_RATE+MAX(M7043-FARMER_HOURS,0)*TEMP_RATE</x:f>
        <x:v>86931.38862890133</x:v>
      </x:c>
      <x:c r="R7043" s="268" t="n">
        <x:f>O7043-P7043-Q7043-FIXED_COST</x:f>
        <x:v>37118.61137109867</x:v>
      </x:c>
      <x:c r="S7043" s="139" t="str">
        <x:f>IF(AND(L7043&lt;=TOTAL_BED_CAP,N7043&lt;=TEMP_WORKER_CAP),"YES","NO")</x:f>
        <x:v>YES</x:v>
      </x:c>
      <x:c r="T7043" s="139" t="n">
        <x:f>IF(S7043="YES",R7043,-1E+99)</x:f>
        <x:v>37118.61137109867</x:v>
      </x:c>
    </x:row>
    <x:row r="7044">
      <x:c r="A7044" s="139"/>
      <x:c r="B7044" s="139"/>
      <x:c r="C7044" s="139"/>
      <x:c r="D7044" s="139"/>
      <x:c r="E7044" s="139"/>
      <x:c r="F7044" s="139"/>
      <x:c r="G7044" s="139"/>
      <x:c r="H7044" s="139"/>
      <x:c r="I7044" s="266" t="n">
        <x:f>INT((ROW()-ROW($I$46))/((CARROT_CAP+1)*(MESCLUN_CAP+1)))</x:f>
        <x:v>10</x:v>
      </x:c>
      <x:c r="J7044" s="266" t="n">
        <x:f>MOD(INT((ROW()-ROW($I$46))/(MESCLUN_CAP+1)),CARROT_CAP+1)</x:f>
        <x:v>15</x:v>
      </x:c>
      <x:c r="K7044" s="266" t="n">
        <x:f>MOD(ROW()-ROW($I$46),MESCLUN_CAP+1)</x:f>
        <x:v>23</x:v>
      </x:c>
      <x:c r="L7044" s="266" t="n">
        <x:f>SUM(I7044:K7044)</x:f>
        <x:v>48</x:v>
      </x:c>
      <x:c r="M7044" s="267" t="n">
        <x:f>I7044*TOMATO_HOURS*WEEKS*(1+TOMATO_DIM)^I7044+J7044*CARROT_HOURS*WEEKS*(1+CARROT_DIM)^J7044+K7044*MESCLUN_HOURS*WEEKS*(1+MESCLUN_DIM)^K7044</x:f>
        <x:v>4363.394573882154</x:v>
      </x:c>
      <x:c r="N7044" s="267" t="n">
        <x:f>MAX(M7044-FARMER_HOURS,0)/TEMP_HOURS_PER_WORKER</x:f>
        <x:v>2.530135120751496</x:v>
      </x:c>
      <x:c r="O7044" s="268" t="n">
        <x:f>I7044*TOMATO_PRICE+J7044*CARROT_PRICE+K7044*MESCLUN_PRICE</x:f>
        <x:v>181510</x:v>
      </x:c>
      <x:c r="P7044" s="268" t="n">
        <x:f>I7044*TOMATO_FERTILIZER+J7044*CARROT_FERTILIZER+K7044*MESCLUN_FERTILIZER</x:f>
        <x:v>35640</x:v>
      </x:c>
      <x:c r="Q7044" s="268" t="n">
        <x:f>MIN(M7044,FARMER_HOURS)*FARMER_RATE+MAX(M7044-FARMER_HOURS,0)*TEMP_RATE</x:f>
        <x:v>88253.37801878739</x:v>
      </x:c>
      <x:c r="R7044" s="268" t="n">
        <x:f>O7044-P7044-Q7044-FIXED_COST</x:f>
        <x:v>37616.62198121261</x:v>
      </x:c>
      <x:c r="S7044" s="139" t="str">
        <x:f>IF(AND(L7044&lt;=TOTAL_BED_CAP,N7044&lt;=TEMP_WORKER_CAP),"YES","NO")</x:f>
        <x:v>YES</x:v>
      </x:c>
      <x:c r="T7044" s="139" t="n">
        <x:f>IF(S7044="YES",R7044,-1E+99)</x:f>
        <x:v>37616.62198121261</x:v>
      </x:c>
    </x:row>
    <x:row r="7045">
      <x:c r="A7045" s="139"/>
      <x:c r="B7045" s="139"/>
      <x:c r="C7045" s="139"/>
      <x:c r="D7045" s="139"/>
      <x:c r="E7045" s="139"/>
      <x:c r="F7045" s="139"/>
      <x:c r="G7045" s="139"/>
      <x:c r="H7045" s="139"/>
      <x:c r="I7045" s="266" t="n">
        <x:f>INT((ROW()-ROW($I$46))/((CARROT_CAP+1)*(MESCLUN_CAP+1)))</x:f>
        <x:v>10</x:v>
      </x:c>
      <x:c r="J7045" s="266" t="n">
        <x:f>MOD(INT((ROW()-ROW($I$46))/(MESCLUN_CAP+1)),CARROT_CAP+1)</x:f>
        <x:v>15</x:v>
      </x:c>
      <x:c r="K7045" s="266" t="n">
        <x:f>MOD(ROW()-ROW($I$46),MESCLUN_CAP+1)</x:f>
        <x:v>24</x:v>
      </x:c>
      <x:c r="L7045" s="266" t="n">
        <x:f>SUM(I7045:K7045)</x:f>
        <x:v>49</x:v>
      </x:c>
      <x:c r="M7045" s="267" t="n">
        <x:f>I7045*TOMATO_HOURS*WEEKS*(1+TOMATO_DIM)^I7045+J7045*CARROT_HOURS*WEEKS*(1+CARROT_DIM)^J7045+K7045*MESCLUN_HOURS*WEEKS*(1+MESCLUN_DIM)^K7045</x:f>
        <x:v>4441.241523461649</x:v>
      </x:c>
      <x:c r="N7045" s="267" t="n">
        <x:f>MAX(M7045-FARMER_HOURS,0)/TEMP_HOURS_PER_WORKER</x:f>
        <x:v>2.584195502403923</x:v>
      </x:c>
      <x:c r="O7045" s="268" t="n">
        <x:f>I7045*TOMATO_PRICE+J7045*CARROT_PRICE+K7045*MESCLUN_PRICE</x:f>
        <x:v>184210</x:v>
      </x:c>
      <x:c r="P7045" s="268" t="n">
        <x:f>I7045*TOMATO_FERTILIZER+J7045*CARROT_FERTILIZER+K7045*MESCLUN_FERTILIZER</x:f>
        <x:v>36520</x:v>
      </x:c>
      <x:c r="Q7045" s="268" t="n">
        <x:f>MIN(M7045,FARMER_HOURS)*FARMER_RATE+MAX(M7045-FARMER_HOURS,0)*TEMP_RATE</x:f>
        <x:v>89604.88756009808</x:v>
      </x:c>
      <x:c r="R7045" s="268" t="n">
        <x:f>O7045-P7045-Q7045-FIXED_COST</x:f>
        <x:v>38085.11243990192</x:v>
      </x:c>
      <x:c r="S7045" s="139" t="str">
        <x:f>IF(AND(L7045&lt;=TOTAL_BED_CAP,N7045&lt;=TEMP_WORKER_CAP),"YES","NO")</x:f>
        <x:v>YES</x:v>
      </x:c>
      <x:c r="T7045" s="139" t="n">
        <x:f>IF(S7045="YES",R7045,-1E+99)</x:f>
        <x:v>38085.11243990192</x:v>
      </x:c>
    </x:row>
    <x:row r="7046">
      <x:c r="A7046" s="139"/>
      <x:c r="B7046" s="139"/>
      <x:c r="C7046" s="139"/>
      <x:c r="D7046" s="139"/>
      <x:c r="E7046" s="139"/>
      <x:c r="F7046" s="139"/>
      <x:c r="G7046" s="139"/>
      <x:c r="H7046" s="139"/>
      <x:c r="I7046" s="266" t="n">
        <x:f>INT((ROW()-ROW($I$46))/((CARROT_CAP+1)*(MESCLUN_CAP+1)))</x:f>
        <x:v>10</x:v>
      </x:c>
      <x:c r="J7046" s="266" t="n">
        <x:f>MOD(INT((ROW()-ROW($I$46))/(MESCLUN_CAP+1)),CARROT_CAP+1)</x:f>
        <x:v>15</x:v>
      </x:c>
      <x:c r="K7046" s="266" t="n">
        <x:f>MOD(ROW()-ROW($I$46),MESCLUN_CAP+1)</x:f>
        <x:v>25</x:v>
      </x:c>
      <x:c r="L7046" s="266" t="n">
        <x:f>SUM(I7046:K7046)</x:f>
        <x:v>50</x:v>
      </x:c>
      <x:c r="M7046" s="267" t="n">
        <x:f>I7046*TOMATO_HOURS*WEEKS*(1+TOMATO_DIM)^I7046+J7046*CARROT_HOURS*WEEKS*(1+CARROT_DIM)^J7046+K7046*MESCLUN_HOURS*WEEKS*(1+MESCLUN_DIM)^K7046</x:f>
        <x:v>4520.819444876747</x:v>
      </x:c>
      <x:c r="N7046" s="267" t="n">
        <x:f>MAX(M7046-FARMER_HOURS,0)/TEMP_HOURS_PER_WORKER</x:f>
        <x:v>2.6394579478310742</x:v>
      </x:c>
      <x:c r="O7046" s="268" t="n">
        <x:f>I7046*TOMATO_PRICE+J7046*CARROT_PRICE+K7046*MESCLUN_PRICE</x:f>
        <x:v>186910</x:v>
      </x:c>
      <x:c r="P7046" s="268" t="n">
        <x:f>I7046*TOMATO_FERTILIZER+J7046*CARROT_FERTILIZER+K7046*MESCLUN_FERTILIZER</x:f>
        <x:v>37400</x:v>
      </x:c>
      <x:c r="Q7046" s="268" t="n">
        <x:f>MIN(M7046,FARMER_HOURS)*FARMER_RATE+MAX(M7046-FARMER_HOURS,0)*TEMP_RATE</x:f>
        <x:v>90986.44869577685</x:v>
      </x:c>
      <x:c r="R7046" s="268" t="n">
        <x:f>O7046-P7046-Q7046-FIXED_COST</x:f>
        <x:v>38523.55130422315</x:v>
      </x:c>
      <x:c r="S7046" s="139" t="str">
        <x:f>IF(AND(L7046&lt;=TOTAL_BED_CAP,N7046&lt;=TEMP_WORKER_CAP),"YES","NO")</x:f>
        <x:v>YES</x:v>
      </x:c>
      <x:c r="T7046" s="139" t="n">
        <x:f>IF(S7046="YES",R7046,-1E+99)</x:f>
        <x:v>38523.55130422315</x:v>
      </x:c>
    </x:row>
    <x:row r="7047">
      <x:c r="A7047" s="139"/>
      <x:c r="B7047" s="139"/>
      <x:c r="C7047" s="139"/>
      <x:c r="D7047" s="139"/>
      <x:c r="E7047" s="139"/>
      <x:c r="F7047" s="139"/>
      <x:c r="G7047" s="139"/>
      <x:c r="H7047" s="139"/>
      <x:c r="I7047" s="266" t="n">
        <x:f>INT((ROW()-ROW($I$46))/((CARROT_CAP+1)*(MESCLUN_CAP+1)))</x:f>
        <x:v>10</x:v>
      </x:c>
      <x:c r="J7047" s="266" t="n">
        <x:f>MOD(INT((ROW()-ROW($I$46))/(MESCLUN_CAP+1)),CARROT_CAP+1)</x:f>
        <x:v>15</x:v>
      </x:c>
      <x:c r="K7047" s="266" t="n">
        <x:f>MOD(ROW()-ROW($I$46),MESCLUN_CAP+1)</x:f>
        <x:v>26</x:v>
      </x:c>
      <x:c r="L7047" s="266" t="n">
        <x:f>SUM(I7047:K7047)</x:f>
        <x:v>51</x:v>
      </x:c>
      <x:c r="M7047" s="267" t="n">
        <x:f>I7047*TOMATO_HOURS*WEEKS*(1+TOMATO_DIM)^I7047+J7047*CARROT_HOURS*WEEKS*(1+CARROT_DIM)^J7047+K7047*MESCLUN_HOURS*WEEKS*(1+MESCLUN_DIM)^K7047</x:f>
        <x:v>4602.159448837464</x:v>
      </x:c>
      <x:c r="N7047" s="267" t="n">
        <x:f>MAX(M7047-FARMER_HOURS,0)/TEMP_HOURS_PER_WORKER</x:f>
        <x:v>2.6959440616926833</x:v>
      </x:c>
      <x:c r="O7047" s="268" t="n">
        <x:f>I7047*TOMATO_PRICE+J7047*CARROT_PRICE+K7047*MESCLUN_PRICE</x:f>
        <x:v>189610</x:v>
      </x:c>
      <x:c r="P7047" s="268" t="n">
        <x:f>I7047*TOMATO_FERTILIZER+J7047*CARROT_FERTILIZER+K7047*MESCLUN_FERTILIZER</x:f>
        <x:v>38280</x:v>
      </x:c>
      <x:c r="Q7047" s="268" t="n">
        <x:f>MIN(M7047,FARMER_HOURS)*FARMER_RATE+MAX(M7047-FARMER_HOURS,0)*TEMP_RATE</x:f>
        <x:v>92398.60154231708</x:v>
      </x:c>
      <x:c r="R7047" s="268" t="n">
        <x:f>O7047-P7047-Q7047-FIXED_COST</x:f>
        <x:v>38931.398457682924</x:v>
      </x:c>
      <x:c r="S7047" s="139" t="str">
        <x:f>IF(AND(L7047&lt;=TOTAL_BED_CAP,N7047&lt;=TEMP_WORKER_CAP),"YES","NO")</x:f>
        <x:v>YES</x:v>
      </x:c>
      <x:c r="T7047" s="139" t="n">
        <x:f>IF(S7047="YES",R7047,-1E+99)</x:f>
        <x:v>38931.398457682924</x:v>
      </x:c>
    </x:row>
    <x:row r="7048">
      <x:c r="A7048" s="139"/>
      <x:c r="B7048" s="139"/>
      <x:c r="C7048" s="139"/>
      <x:c r="D7048" s="139"/>
      <x:c r="E7048" s="139"/>
      <x:c r="F7048" s="139"/>
      <x:c r="G7048" s="139"/>
      <x:c r="H7048" s="139"/>
      <x:c r="I7048" s="266" t="n">
        <x:f>INT((ROW()-ROW($I$46))/((CARROT_CAP+1)*(MESCLUN_CAP+1)))</x:f>
        <x:v>10</x:v>
      </x:c>
      <x:c r="J7048" s="266" t="n">
        <x:f>MOD(INT((ROW()-ROW($I$46))/(MESCLUN_CAP+1)),CARROT_CAP+1)</x:f>
        <x:v>15</x:v>
      </x:c>
      <x:c r="K7048" s="266" t="n">
        <x:f>MOD(ROW()-ROW($I$46),MESCLUN_CAP+1)</x:f>
        <x:v>27</x:v>
      </x:c>
      <x:c r="L7048" s="266" t="n">
        <x:f>SUM(I7048:K7048)</x:f>
        <x:v>52</x:v>
      </x:c>
      <x:c r="M7048" s="267" t="n">
        <x:f>I7048*TOMATO_HOURS*WEEKS*(1+TOMATO_DIM)^I7048+J7048*CARROT_HOURS*WEEKS*(1+CARROT_DIM)^J7048+K7048*MESCLUN_HOURS*WEEKS*(1+MESCLUN_DIM)^K7048</x:f>
        <x:v>4685.293153357221</x:v>
      </x:c>
      <x:c r="N7048" s="267" t="n">
        <x:f>MAX(M7048-FARMER_HOURS,0)/TEMP_HOURS_PER_WORKER</x:f>
        <x:v>2.7536758009425144</x:v>
      </x:c>
      <x:c r="O7048" s="268" t="n">
        <x:f>I7048*TOMATO_PRICE+J7048*CARROT_PRICE+K7048*MESCLUN_PRICE</x:f>
        <x:v>192310</x:v>
      </x:c>
      <x:c r="P7048" s="268" t="n">
        <x:f>I7048*TOMATO_FERTILIZER+J7048*CARROT_FERTILIZER+K7048*MESCLUN_FERTILIZER</x:f>
        <x:v>39160</x:v>
      </x:c>
      <x:c r="Q7048" s="268" t="n">
        <x:f>MIN(M7048,FARMER_HOURS)*FARMER_RATE+MAX(M7048-FARMER_HOURS,0)*TEMP_RATE</x:f>
        <x:v>93841.89502356286</x:v>
      </x:c>
      <x:c r="R7048" s="268" t="n">
        <x:f>O7048-P7048-Q7048-FIXED_COST</x:f>
        <x:v>39308.10497643714</x:v>
      </x:c>
      <x:c r="S7048" s="139" t="str">
        <x:f>IF(AND(L7048&lt;=TOTAL_BED_CAP,N7048&lt;=TEMP_WORKER_CAP),"YES","NO")</x:f>
        <x:v>YES</x:v>
      </x:c>
      <x:c r="T7048" s="139" t="n">
        <x:f>IF(S7048="YES",R7048,-1E+99)</x:f>
        <x:v>39308.10497643714</x:v>
      </x:c>
    </x:row>
    <x:row r="7049">
      <x:c r="A7049" s="139"/>
      <x:c r="B7049" s="139"/>
      <x:c r="C7049" s="139"/>
      <x:c r="D7049" s="139"/>
      <x:c r="E7049" s="139"/>
      <x:c r="F7049" s="139"/>
      <x:c r="G7049" s="139"/>
      <x:c r="H7049" s="139"/>
      <x:c r="I7049" s="266" t="n">
        <x:f>INT((ROW()-ROW($I$46))/((CARROT_CAP+1)*(MESCLUN_CAP+1)))</x:f>
        <x:v>10</x:v>
      </x:c>
      <x:c r="J7049" s="266" t="n">
        <x:f>MOD(INT((ROW()-ROW($I$46))/(MESCLUN_CAP+1)),CARROT_CAP+1)</x:f>
        <x:v>15</x:v>
      </x:c>
      <x:c r="K7049" s="266" t="n">
        <x:f>MOD(ROW()-ROW($I$46),MESCLUN_CAP+1)</x:f>
        <x:v>28</x:v>
      </x:c>
      <x:c r="L7049" s="266" t="n">
        <x:f>SUM(I7049:K7049)</x:f>
        <x:v>53</x:v>
      </x:c>
      <x:c r="M7049" s="267" t="n">
        <x:f>I7049*TOMATO_HOURS*WEEKS*(1+TOMATO_DIM)^I7049+J7049*CARROT_HOURS*WEEKS*(1+CARROT_DIM)^J7049+K7049*MESCLUN_HOURS*WEEKS*(1+MESCLUN_DIM)^K7049</x:f>
        <x:v>4770.252691574375</x:v>
      </x:c>
      <x:c r="N7049" s="267" t="n">
        <x:f>MAX(M7049-FARMER_HOURS,0)/TEMP_HOURS_PER_WORKER</x:f>
        <x:v>2.8126754802599825</x:v>
      </x:c>
      <x:c r="O7049" s="268" t="n">
        <x:f>I7049*TOMATO_PRICE+J7049*CARROT_PRICE+K7049*MESCLUN_PRICE</x:f>
        <x:v>195010</x:v>
      </x:c>
      <x:c r="P7049" s="268" t="n">
        <x:f>I7049*TOMATO_FERTILIZER+J7049*CARROT_FERTILIZER+K7049*MESCLUN_FERTILIZER</x:f>
        <x:v>40040</x:v>
      </x:c>
      <x:c r="Q7049" s="268" t="n">
        <x:f>MIN(M7049,FARMER_HOURS)*FARMER_RATE+MAX(M7049-FARMER_HOURS,0)*TEMP_RATE</x:f>
        <x:v>95316.88700649956</x:v>
      </x:c>
      <x:c r="R7049" s="268" t="n">
        <x:f>O7049-P7049-Q7049-FIXED_COST</x:f>
        <x:v>39653.11299350044</x:v>
      </x:c>
      <x:c r="S7049" s="139" t="str">
        <x:f>IF(AND(L7049&lt;=TOTAL_BED_CAP,N7049&lt;=TEMP_WORKER_CAP),"YES","NO")</x:f>
        <x:v>YES</x:v>
      </x:c>
      <x:c r="T7049" s="139" t="n">
        <x:f>IF(S7049="YES",R7049,-1E+99)</x:f>
        <x:v>39653.11299350044</x:v>
      </x:c>
    </x:row>
    <x:row r="7050">
      <x:c r="A7050" s="139"/>
      <x:c r="B7050" s="139"/>
      <x:c r="C7050" s="139"/>
      <x:c r="D7050" s="139"/>
      <x:c r="E7050" s="139"/>
      <x:c r="F7050" s="139"/>
      <x:c r="G7050" s="139"/>
      <x:c r="H7050" s="139"/>
      <x:c r="I7050" s="266" t="n">
        <x:f>INT((ROW()-ROW($I$46))/((CARROT_CAP+1)*(MESCLUN_CAP+1)))</x:f>
        <x:v>10</x:v>
      </x:c>
      <x:c r="J7050" s="266" t="n">
        <x:f>MOD(INT((ROW()-ROW($I$46))/(MESCLUN_CAP+1)),CARROT_CAP+1)</x:f>
        <x:v>15</x:v>
      </x:c>
      <x:c r="K7050" s="266" t="n">
        <x:f>MOD(ROW()-ROW($I$46),MESCLUN_CAP+1)</x:f>
        <x:v>29</x:v>
      </x:c>
      <x:c r="L7050" s="266" t="n">
        <x:f>SUM(I7050:K7050)</x:f>
        <x:v>54</x:v>
      </x:c>
      <x:c r="M7050" s="267" t="n">
        <x:f>I7050*TOMATO_HOURS*WEEKS*(1+TOMATO_DIM)^I7050+J7050*CARROT_HOURS*WEEKS*(1+CARROT_DIM)^J7050+K7050*MESCLUN_HOURS*WEEKS*(1+MESCLUN_DIM)^K7050</x:f>
        <x:v>4857.0707196900275</x:v>
      </x:c>
      <x:c r="N7050" s="267" t="n">
        <x:f>MAX(M7050-FARMER_HOURS,0)/TEMP_HOURS_PER_WORKER</x:f>
        <x:v>2.872965777562519</x:v>
      </x:c>
      <x:c r="O7050" s="268" t="n">
        <x:f>I7050*TOMATO_PRICE+J7050*CARROT_PRICE+K7050*MESCLUN_PRICE</x:f>
        <x:v>197710</x:v>
      </x:c>
      <x:c r="P7050" s="268" t="n">
        <x:f>I7050*TOMATO_FERTILIZER+J7050*CARROT_FERTILIZER+K7050*MESCLUN_FERTILIZER</x:f>
        <x:v>40920</x:v>
      </x:c>
      <x:c r="Q7050" s="268" t="n">
        <x:f>MIN(M7050,FARMER_HOURS)*FARMER_RATE+MAX(M7050-FARMER_HOURS,0)*TEMP_RATE</x:f>
        <x:v>96824.14443906298</x:v>
      </x:c>
      <x:c r="R7050" s="268" t="n">
        <x:f>O7050-P7050-Q7050-FIXED_COST</x:f>
        <x:v>39965.85556093702</x:v>
      </x:c>
      <x:c r="S7050" s="139" t="str">
        <x:f>IF(AND(L7050&lt;=TOTAL_BED_CAP,N7050&lt;=TEMP_WORKER_CAP),"YES","NO")</x:f>
        <x:v>YES</x:v>
      </x:c>
      <x:c r="T7050" s="139" t="n">
        <x:f>IF(S7050="YES",R7050,-1E+99)</x:f>
        <x:v>39965.85556093702</x:v>
      </x:c>
    </x:row>
    <x:row r="7051">
      <x:c r="A7051" s="139"/>
      <x:c r="B7051" s="139"/>
      <x:c r="C7051" s="139"/>
      <x:c r="D7051" s="139"/>
      <x:c r="E7051" s="139"/>
      <x:c r="F7051" s="139"/>
      <x:c r="G7051" s="139"/>
      <x:c r="H7051" s="139"/>
      <x:c r="I7051" s="266" t="n">
        <x:f>INT((ROW()-ROW($I$46))/((CARROT_CAP+1)*(MESCLUN_CAP+1)))</x:f>
        <x:v>10</x:v>
      </x:c>
      <x:c r="J7051" s="266" t="n">
        <x:f>MOD(INT((ROW()-ROW($I$46))/(MESCLUN_CAP+1)),CARROT_CAP+1)</x:f>
        <x:v>15</x:v>
      </x:c>
      <x:c r="K7051" s="266" t="n">
        <x:f>MOD(ROW()-ROW($I$46),MESCLUN_CAP+1)</x:f>
        <x:v>30</x:v>
      </x:c>
      <x:c r="L7051" s="266" t="n">
        <x:f>SUM(I7051:K7051)</x:f>
        <x:v>55</x:v>
      </x:c>
      <x:c r="M7051" s="267" t="n">
        <x:f>I7051*TOMATO_HOURS*WEEKS*(1+TOMATO_DIM)^I7051+J7051*CARROT_HOURS*WEEKS*(1+CARROT_DIM)^J7051+K7051*MESCLUN_HOURS*WEEKS*(1+MESCLUN_DIM)^K7051</x:f>
        <x:v>4945.780425023798</x:v>
      </x:c>
      <x:c r="N7051" s="267" t="n">
        <x:f>MAX(M7051-FARMER_HOURS,0)/TEMP_HOURS_PER_WORKER</x:f>
        <x:v>2.9345697395998593</x:v>
      </x:c>
      <x:c r="O7051" s="268" t="n">
        <x:f>I7051*TOMATO_PRICE+J7051*CARROT_PRICE+K7051*MESCLUN_PRICE</x:f>
        <x:v>200410</x:v>
      </x:c>
      <x:c r="P7051" s="268" t="n">
        <x:f>I7051*TOMATO_FERTILIZER+J7051*CARROT_FERTILIZER+K7051*MESCLUN_FERTILIZER</x:f>
        <x:v>41800</x:v>
      </x:c>
      <x:c r="Q7051" s="268" t="n">
        <x:f>MIN(M7051,FARMER_HOURS)*FARMER_RATE+MAX(M7051-FARMER_HOURS,0)*TEMP_RATE</x:f>
        <x:v>98364.24348999649</x:v>
      </x:c>
      <x:c r="R7051" s="268" t="n">
        <x:f>O7051-P7051-Q7051-FIXED_COST</x:f>
        <x:v>40245.75651000351</x:v>
      </x:c>
      <x:c r="S7051" s="139" t="str">
        <x:f>IF(AND(L7051&lt;=TOTAL_BED_CAP,N7051&lt;=TEMP_WORKER_CAP),"YES","NO")</x:f>
        <x:v>YES</x:v>
      </x:c>
      <x:c r="T7051" s="139" t="n">
        <x:f>IF(S7051="YES",R7051,-1E+99)</x:f>
        <x:v>40245.75651000351</x:v>
      </x:c>
    </x:row>
    <x:row r="7052">
      <x:c r="A7052" s="139"/>
      <x:c r="B7052" s="139"/>
      <x:c r="C7052" s="139"/>
      <x:c r="D7052" s="139"/>
      <x:c r="E7052" s="139"/>
      <x:c r="F7052" s="139"/>
      <x:c r="G7052" s="139"/>
      <x:c r="H7052" s="139"/>
      <x:c r="I7052" s="266" t="n">
        <x:f>INT((ROW()-ROW($I$46))/((CARROT_CAP+1)*(MESCLUN_CAP+1)))</x:f>
        <x:v>10</x:v>
      </x:c>
      <x:c r="J7052" s="266" t="n">
        <x:f>MOD(INT((ROW()-ROW($I$46))/(MESCLUN_CAP+1)),CARROT_CAP+1)</x:f>
        <x:v>16</x:v>
      </x:c>
      <x:c r="K7052" s="266" t="n">
        <x:f>MOD(ROW()-ROW($I$46),MESCLUN_CAP+1)</x:f>
        <x:v>0</x:v>
      </x:c>
      <x:c r="L7052" s="266" t="n">
        <x:f>SUM(I7052:K7052)</x:f>
        <x:v>26</x:v>
      </x:c>
      <x:c r="M7052" s="267" t="n">
        <x:f>I7052*TOMATO_HOURS*WEEKS*(1+TOMATO_DIM)^I7052+J7052*CARROT_HOURS*WEEKS*(1+CARROT_DIM)^J7052+K7052*MESCLUN_HOURS*WEEKS*(1+MESCLUN_DIM)^K7052</x:f>
        <x:v>3046.9309120070716</x:v>
      </x:c>
      <x:c r="N7052" s="267" t="n">
        <x:f>MAX(M7052-FARMER_HOURS,0)/TEMP_HOURS_PER_WORKER</x:f>
        <x:v>1.6159242444493553</x:v>
      </x:c>
      <x:c r="O7052" s="268" t="n">
        <x:f>I7052*TOMATO_PRICE+J7052*CARROT_PRICE+K7052*MESCLUN_PRICE</x:f>
        <x:v>121504</x:v>
      </x:c>
      <x:c r="P7052" s="268" t="n">
        <x:f>I7052*TOMATO_FERTILIZER+J7052*CARROT_FERTILIZER+K7052*MESCLUN_FERTILIZER</x:f>
        <x:v>15840</x:v>
      </x:c>
      <x:c r="Q7052" s="268" t="n">
        <x:f>MIN(M7052,FARMER_HOURS)*FARMER_RATE+MAX(M7052-FARMER_HOURS,0)*TEMP_RATE</x:f>
        <x:v>65398.10611123388</x:v>
      </x:c>
      <x:c r="R7052" s="268" t="n">
        <x:f>O7052-P7052-Q7052-FIXED_COST</x:f>
        <x:v>20265.89388876612</x:v>
      </x:c>
      <x:c r="S7052" s="139" t="str">
        <x:f>IF(AND(L7052&lt;=TOTAL_BED_CAP,N7052&lt;=TEMP_WORKER_CAP),"YES","NO")</x:f>
        <x:v>YES</x:v>
      </x:c>
      <x:c r="T7052" s="139" t="n">
        <x:f>IF(S7052="YES",R7052,-1E+99)</x:f>
        <x:v>20265.89388876612</x:v>
      </x:c>
    </x:row>
    <x:row r="7053">
      <x:c r="A7053" s="139"/>
      <x:c r="B7053" s="139"/>
      <x:c r="C7053" s="139"/>
      <x:c r="D7053" s="139"/>
      <x:c r="E7053" s="139"/>
      <x:c r="F7053" s="139"/>
      <x:c r="G7053" s="139"/>
      <x:c r="H7053" s="139"/>
      <x:c r="I7053" s="266" t="n">
        <x:f>INT((ROW()-ROW($I$46))/((CARROT_CAP+1)*(MESCLUN_CAP+1)))</x:f>
        <x:v>10</x:v>
      </x:c>
      <x:c r="J7053" s="266" t="n">
        <x:f>MOD(INT((ROW()-ROW($I$46))/(MESCLUN_CAP+1)),CARROT_CAP+1)</x:f>
        <x:v>16</x:v>
      </x:c>
      <x:c r="K7053" s="266" t="n">
        <x:f>MOD(ROW()-ROW($I$46),MESCLUN_CAP+1)</x:f>
        <x:v>1</x:v>
      </x:c>
      <x:c r="L7053" s="266" t="n">
        <x:f>SUM(I7053:K7053)</x:f>
        <x:v>27</x:v>
      </x:c>
      <x:c r="M7053" s="267" t="n">
        <x:f>I7053*TOMATO_HOURS*WEEKS*(1+TOMATO_DIM)^I7053+J7053*CARROT_HOURS*WEEKS*(1+CARROT_DIM)^J7053+K7053*MESCLUN_HOURS*WEEKS*(1+MESCLUN_DIM)^K7053</x:f>
        <x:v>3092.4934120070716</x:v>
      </x:c>
      <x:c r="N7053" s="267" t="n">
        <x:f>MAX(M7053-FARMER_HOURS,0)/TEMP_HOURS_PER_WORKER</x:f>
        <x:v>1.6475648694493552</x:v>
      </x:c>
      <x:c r="O7053" s="268" t="n">
        <x:f>I7053*TOMATO_PRICE+J7053*CARROT_PRICE+K7053*MESCLUN_PRICE</x:f>
        <x:v>124204</x:v>
      </x:c>
      <x:c r="P7053" s="268" t="n">
        <x:f>I7053*TOMATO_FERTILIZER+J7053*CARROT_FERTILIZER+K7053*MESCLUN_FERTILIZER</x:f>
        <x:v>16720</x:v>
      </x:c>
      <x:c r="Q7053" s="268" t="n">
        <x:f>MIN(M7053,FARMER_HOURS)*FARMER_RATE+MAX(M7053-FARMER_HOURS,0)*TEMP_RATE</x:f>
        <x:v>66189.12173623388</x:v>
      </x:c>
      <x:c r="R7053" s="268" t="n">
        <x:f>O7053-P7053-Q7053-FIXED_COST</x:f>
        <x:v>21294.87826376612</x:v>
      </x:c>
      <x:c r="S7053" s="139" t="str">
        <x:f>IF(AND(L7053&lt;=TOTAL_BED_CAP,N7053&lt;=TEMP_WORKER_CAP),"YES","NO")</x:f>
        <x:v>YES</x:v>
      </x:c>
      <x:c r="T7053" s="139" t="n">
        <x:f>IF(S7053="YES",R7053,-1E+99)</x:f>
        <x:v>21294.87826376612</x:v>
      </x:c>
    </x:row>
    <x:row r="7054">
      <x:c r="A7054" s="139"/>
      <x:c r="B7054" s="139"/>
      <x:c r="C7054" s="139"/>
      <x:c r="D7054" s="139"/>
      <x:c r="E7054" s="139"/>
      <x:c r="F7054" s="139"/>
      <x:c r="G7054" s="139"/>
      <x:c r="H7054" s="139"/>
      <x:c r="I7054" s="266" t="n">
        <x:f>INT((ROW()-ROW($I$46))/((CARROT_CAP+1)*(MESCLUN_CAP+1)))</x:f>
        <x:v>10</x:v>
      </x:c>
      <x:c r="J7054" s="266" t="n">
        <x:f>MOD(INT((ROW()-ROW($I$46))/(MESCLUN_CAP+1)),CARROT_CAP+1)</x:f>
        <x:v>16</x:v>
      </x:c>
      <x:c r="K7054" s="266" t="n">
        <x:f>MOD(ROW()-ROW($I$46),MESCLUN_CAP+1)</x:f>
        <x:v>2</x:v>
      </x:c>
      <x:c r="L7054" s="266" t="n">
        <x:f>SUM(I7054:K7054)</x:f>
        <x:v>28</x:v>
      </x:c>
      <x:c r="M7054" s="267" t="n">
        <x:f>I7054*TOMATO_HOURS*WEEKS*(1+TOMATO_DIM)^I7054+J7054*CARROT_HOURS*WEEKS*(1+CARROT_DIM)^J7054+K7054*MESCLUN_HOURS*WEEKS*(1+MESCLUN_DIM)^K7054</x:f>
        <x:v>3139.1949745070715</x:v>
      </x:c>
      <x:c r="N7054" s="267" t="n">
        <x:f>MAX(M7054-FARMER_HOURS,0)/TEMP_HOURS_PER_WORKER</x:f>
        <x:v>1.6799965100743552</x:v>
      </x:c>
      <x:c r="O7054" s="268" t="n">
        <x:f>I7054*TOMATO_PRICE+J7054*CARROT_PRICE+K7054*MESCLUN_PRICE</x:f>
        <x:v>126904</x:v>
      </x:c>
      <x:c r="P7054" s="268" t="n">
        <x:f>I7054*TOMATO_FERTILIZER+J7054*CARROT_FERTILIZER+K7054*MESCLUN_FERTILIZER</x:f>
        <x:v>17600</x:v>
      </x:c>
      <x:c r="Q7054" s="268" t="n">
        <x:f>MIN(M7054,FARMER_HOURS)*FARMER_RATE+MAX(M7054-FARMER_HOURS,0)*TEMP_RATE</x:f>
        <x:v>66999.91275185888</x:v>
      </x:c>
      <x:c r="R7054" s="268" t="n">
        <x:f>O7054-P7054-Q7054-FIXED_COST</x:f>
        <x:v>22304.08724814112</x:v>
      </x:c>
      <x:c r="S7054" s="139" t="str">
        <x:f>IF(AND(L7054&lt;=TOTAL_BED_CAP,N7054&lt;=TEMP_WORKER_CAP),"YES","NO")</x:f>
        <x:v>YES</x:v>
      </x:c>
      <x:c r="T7054" s="139" t="n">
        <x:f>IF(S7054="YES",R7054,-1E+99)</x:f>
        <x:v>22304.08724814112</x:v>
      </x:c>
    </x:row>
    <x:row r="7055">
      <x:c r="A7055" s="139"/>
      <x:c r="B7055" s="139"/>
      <x:c r="C7055" s="139"/>
      <x:c r="D7055" s="139"/>
      <x:c r="E7055" s="139"/>
      <x:c r="F7055" s="139"/>
      <x:c r="G7055" s="139"/>
      <x:c r="H7055" s="139"/>
      <x:c r="I7055" s="266" t="n">
        <x:f>INT((ROW()-ROW($I$46))/((CARROT_CAP+1)*(MESCLUN_CAP+1)))</x:f>
        <x:v>10</x:v>
      </x:c>
      <x:c r="J7055" s="266" t="n">
        <x:f>MOD(INT((ROW()-ROW($I$46))/(MESCLUN_CAP+1)),CARROT_CAP+1)</x:f>
        <x:v>16</x:v>
      </x:c>
      <x:c r="K7055" s="266" t="n">
        <x:f>MOD(ROW()-ROW($I$46),MESCLUN_CAP+1)</x:f>
        <x:v>3</x:v>
      </x:c>
      <x:c r="L7055" s="266" t="n">
        <x:f>SUM(I7055:K7055)</x:f>
        <x:v>29</x:v>
      </x:c>
      <x:c r="M7055" s="267" t="n">
        <x:f>I7055*TOMATO_HOURS*WEEKS*(1+TOMATO_DIM)^I7055+J7055*CARROT_HOURS*WEEKS*(1+CARROT_DIM)^J7055+K7055*MESCLUN_HOURS*WEEKS*(1+MESCLUN_DIM)^K7055</x:f>
        <x:v>3187.0569569289464</x:v>
      </x:c>
      <x:c r="N7055" s="267" t="n">
        <x:f>MAX(M7055-FARMER_HOURS,0)/TEMP_HOURS_PER_WORKER</x:f>
        <x:v>1.7132339978673239</x:v>
      </x:c>
      <x:c r="O7055" s="268" t="n">
        <x:f>I7055*TOMATO_PRICE+J7055*CARROT_PRICE+K7055*MESCLUN_PRICE</x:f>
        <x:v>129604</x:v>
      </x:c>
      <x:c r="P7055" s="268" t="n">
        <x:f>I7055*TOMATO_FERTILIZER+J7055*CARROT_FERTILIZER+K7055*MESCLUN_FERTILIZER</x:f>
        <x:v>18480</x:v>
      </x:c>
      <x:c r="Q7055" s="268" t="n">
        <x:f>MIN(M7055,FARMER_HOURS)*FARMER_RATE+MAX(M7055-FARMER_HOURS,0)*TEMP_RATE</x:f>
        <x:v>67830.8499466831</x:v>
      </x:c>
      <x:c r="R7055" s="268" t="n">
        <x:f>O7055-P7055-Q7055-FIXED_COST</x:f>
        <x:v>23293.150053316902</x:v>
      </x:c>
      <x:c r="S7055" s="139" t="str">
        <x:f>IF(AND(L7055&lt;=TOTAL_BED_CAP,N7055&lt;=TEMP_WORKER_CAP),"YES","NO")</x:f>
        <x:v>YES</x:v>
      </x:c>
      <x:c r="T7055" s="139" t="n">
        <x:f>IF(S7055="YES",R7055,-1E+99)</x:f>
        <x:v>23293.150053316902</x:v>
      </x:c>
    </x:row>
    <x:row r="7056">
      <x:c r="A7056" s="139"/>
      <x:c r="B7056" s="139"/>
      <x:c r="C7056" s="139"/>
      <x:c r="D7056" s="139"/>
      <x:c r="E7056" s="139"/>
      <x:c r="F7056" s="139"/>
      <x:c r="G7056" s="139"/>
      <x:c r="H7056" s="139"/>
      <x:c r="I7056" s="266" t="n">
        <x:f>INT((ROW()-ROW($I$46))/((CARROT_CAP+1)*(MESCLUN_CAP+1)))</x:f>
        <x:v>10</x:v>
      </x:c>
      <x:c r="J7056" s="266" t="n">
        <x:f>MOD(INT((ROW()-ROW($I$46))/(MESCLUN_CAP+1)),CARROT_CAP+1)</x:f>
        <x:v>16</x:v>
      </x:c>
      <x:c r="K7056" s="266" t="n">
        <x:f>MOD(ROW()-ROW($I$46),MESCLUN_CAP+1)</x:f>
        <x:v>4</x:v>
      </x:c>
      <x:c r="L7056" s="266" t="n">
        <x:f>SUM(I7056:K7056)</x:f>
        <x:v>30</x:v>
      </x:c>
      <x:c r="M7056" s="267" t="n">
        <x:f>I7056*TOMATO_HOURS*WEEKS*(1+TOMATO_DIM)^I7056+J7056*CARROT_HOURS*WEEKS*(1+CARROT_DIM)^J7056+K7056*MESCLUN_HOURS*WEEKS*(1+MESCLUN_DIM)^K7056</x:f>
        <x:v>3236.101072651603</x:v>
      </x:c>
      <x:c r="N7056" s="267" t="n">
        <x:f>MAX(M7056-FARMER_HOURS,0)/TEMP_HOURS_PER_WORKER</x:f>
        <x:v>1.747292411563613</x:v>
      </x:c>
      <x:c r="O7056" s="268" t="n">
        <x:f>I7056*TOMATO_PRICE+J7056*CARROT_PRICE+K7056*MESCLUN_PRICE</x:f>
        <x:v>132304</x:v>
      </x:c>
      <x:c r="P7056" s="268" t="n">
        <x:f>I7056*TOMATO_FERTILIZER+J7056*CARROT_FERTILIZER+K7056*MESCLUN_FERTILIZER</x:f>
        <x:v>19360</x:v>
      </x:c>
      <x:c r="Q7056" s="268" t="n">
        <x:f>MIN(M7056,FARMER_HOURS)*FARMER_RATE+MAX(M7056-FARMER_HOURS,0)*TEMP_RATE</x:f>
        <x:v>68682.31028909032</x:v>
      </x:c>
      <x:c r="R7056" s="268" t="n">
        <x:f>O7056-P7056-Q7056-FIXED_COST</x:f>
        <x:v>24261.689710909675</x:v>
      </x:c>
      <x:c r="S7056" s="139" t="str">
        <x:f>IF(AND(L7056&lt;=TOTAL_BED_CAP,N7056&lt;=TEMP_WORKER_CAP),"YES","NO")</x:f>
        <x:v>YES</x:v>
      </x:c>
      <x:c r="T7056" s="139" t="n">
        <x:f>IF(S7056="YES",R7056,-1E+99)</x:f>
        <x:v>24261.689710909675</x:v>
      </x:c>
    </x:row>
    <x:row r="7057">
      <x:c r="A7057" s="139"/>
      <x:c r="B7057" s="139"/>
      <x:c r="C7057" s="139"/>
      <x:c r="D7057" s="139"/>
      <x:c r="E7057" s="139"/>
      <x:c r="F7057" s="139"/>
      <x:c r="G7057" s="139"/>
      <x:c r="H7057" s="139"/>
      <x:c r="I7057" s="266" t="n">
        <x:f>INT((ROW()-ROW($I$46))/((CARROT_CAP+1)*(MESCLUN_CAP+1)))</x:f>
        <x:v>10</x:v>
      </x:c>
      <x:c r="J7057" s="266" t="n">
        <x:f>MOD(INT((ROW()-ROW($I$46))/(MESCLUN_CAP+1)),CARROT_CAP+1)</x:f>
        <x:v>16</x:v>
      </x:c>
      <x:c r="K7057" s="266" t="n">
        <x:f>MOD(ROW()-ROW($I$46),MESCLUN_CAP+1)</x:f>
        <x:v>5</x:v>
      </x:c>
      <x:c r="L7057" s="266" t="n">
        <x:f>SUM(I7057:K7057)</x:f>
        <x:v>31</x:v>
      </x:c>
      <x:c r="M7057" s="267" t="n">
        <x:f>I7057*TOMATO_HOURS*WEEKS*(1+TOMATO_DIM)^I7057+J7057*CARROT_HOURS*WEEKS*(1+CARROT_DIM)^J7057+K7057*MESCLUN_HOURS*WEEKS*(1+MESCLUN_DIM)^K7057</x:f>
        <x:v>3286.349396572806</x:v>
      </x:c>
      <x:c r="N7057" s="267" t="n">
        <x:f>MAX(M7057-FARMER_HOURS,0)/TEMP_HOURS_PER_WORKER</x:f>
        <x:v>1.7821870809533376</x:v>
      </x:c>
      <x:c r="O7057" s="268" t="n">
        <x:f>I7057*TOMATO_PRICE+J7057*CARROT_PRICE+K7057*MESCLUN_PRICE</x:f>
        <x:v>135004</x:v>
      </x:c>
      <x:c r="P7057" s="268" t="n">
        <x:f>I7057*TOMATO_FERTILIZER+J7057*CARROT_FERTILIZER+K7057*MESCLUN_FERTILIZER</x:f>
        <x:v>20240</x:v>
      </x:c>
      <x:c r="Q7057" s="268" t="n">
        <x:f>MIN(M7057,FARMER_HOURS)*FARMER_RATE+MAX(M7057-FARMER_HOURS,0)*TEMP_RATE</x:f>
        <x:v>69554.67702383344</x:v>
      </x:c>
      <x:c r="R7057" s="268" t="n">
        <x:f>O7057-P7057-Q7057-FIXED_COST</x:f>
        <x:v>25209.322976166557</x:v>
      </x:c>
      <x:c r="S7057" s="139" t="str">
        <x:f>IF(AND(L7057&lt;=TOTAL_BED_CAP,N7057&lt;=TEMP_WORKER_CAP),"YES","NO")</x:f>
        <x:v>YES</x:v>
      </x:c>
      <x:c r="T7057" s="139" t="n">
        <x:f>IF(S7057="YES",R7057,-1E+99)</x:f>
        <x:v>25209.322976166557</x:v>
      </x:c>
    </x:row>
    <x:row r="7058">
      <x:c r="A7058" s="139"/>
      <x:c r="B7058" s="139"/>
      <x:c r="C7058" s="139"/>
      <x:c r="D7058" s="139"/>
      <x:c r="E7058" s="139"/>
      <x:c r="F7058" s="139"/>
      <x:c r="G7058" s="139"/>
      <x:c r="H7058" s="139"/>
      <x:c r="I7058" s="266" t="n">
        <x:f>INT((ROW()-ROW($I$46))/((CARROT_CAP+1)*(MESCLUN_CAP+1)))</x:f>
        <x:v>10</x:v>
      </x:c>
      <x:c r="J7058" s="266" t="n">
        <x:f>MOD(INT((ROW()-ROW($I$46))/(MESCLUN_CAP+1)),CARROT_CAP+1)</x:f>
        <x:v>16</x:v>
      </x:c>
      <x:c r="K7058" s="266" t="n">
        <x:f>MOD(ROW()-ROW($I$46),MESCLUN_CAP+1)</x:f>
        <x:v>6</x:v>
      </x:c>
      <x:c r="L7058" s="266" t="n">
        <x:f>SUM(I7058:K7058)</x:f>
        <x:v>32</x:v>
      </x:c>
      <x:c r="M7058" s="267" t="n">
        <x:f>I7058*TOMATO_HOURS*WEEKS*(1+TOMATO_DIM)^I7058+J7058*CARROT_HOURS*WEEKS*(1+CARROT_DIM)^J7058+K7058*MESCLUN_HOURS*WEEKS*(1+MESCLUN_DIM)^K7058</x:f>
        <x:v>3337.8243707544393</x:v>
      </x:c>
      <x:c r="N7058" s="267" t="n">
        <x:f>MAX(M7058-FARMER_HOURS,0)/TEMP_HOURS_PER_WORKER</x:f>
        <x:v>1.817933590801694</x:v>
      </x:c>
      <x:c r="O7058" s="268" t="n">
        <x:f>I7058*TOMATO_PRICE+J7058*CARROT_PRICE+K7058*MESCLUN_PRICE</x:f>
        <x:v>137704</x:v>
      </x:c>
      <x:c r="P7058" s="268" t="n">
        <x:f>I7058*TOMATO_FERTILIZER+J7058*CARROT_FERTILIZER+K7058*MESCLUN_FERTILIZER</x:f>
        <x:v>21120</x:v>
      </x:c>
      <x:c r="Q7058" s="268" t="n">
        <x:f>MIN(M7058,FARMER_HOURS)*FARMER_RATE+MAX(M7058-FARMER_HOURS,0)*TEMP_RATE</x:f>
        <x:v>70448.33977004234</x:v>
      </x:c>
      <x:c r="R7058" s="268" t="n">
        <x:f>O7058-P7058-Q7058-FIXED_COST</x:f>
        <x:v>26135.660229957663</x:v>
      </x:c>
      <x:c r="S7058" s="139" t="str">
        <x:f>IF(AND(L7058&lt;=TOTAL_BED_CAP,N7058&lt;=TEMP_WORKER_CAP),"YES","NO")</x:f>
        <x:v>YES</x:v>
      </x:c>
      <x:c r="T7058" s="139" t="n">
        <x:f>IF(S7058="YES",R7058,-1E+99)</x:f>
        <x:v>26135.660229957663</x:v>
      </x:c>
    </x:row>
    <x:row r="7059">
      <x:c r="A7059" s="139"/>
      <x:c r="B7059" s="139"/>
      <x:c r="C7059" s="139"/>
      <x:c r="D7059" s="139"/>
      <x:c r="E7059" s="139"/>
      <x:c r="F7059" s="139"/>
      <x:c r="G7059" s="139"/>
      <x:c r="H7059" s="139"/>
      <x:c r="I7059" s="266" t="n">
        <x:f>INT((ROW()-ROW($I$46))/((CARROT_CAP+1)*(MESCLUN_CAP+1)))</x:f>
        <x:v>10</x:v>
      </x:c>
      <x:c r="J7059" s="266" t="n">
        <x:f>MOD(INT((ROW()-ROW($I$46))/(MESCLUN_CAP+1)),CARROT_CAP+1)</x:f>
        <x:v>16</x:v>
      </x:c>
      <x:c r="K7059" s="266" t="n">
        <x:f>MOD(ROW()-ROW($I$46),MESCLUN_CAP+1)</x:f>
        <x:v>7</x:v>
      </x:c>
      <x:c r="L7059" s="266" t="n">
        <x:f>SUM(I7059:K7059)</x:f>
        <x:v>33</x:v>
      </x:c>
      <x:c r="M7059" s="267" t="n">
        <x:f>I7059*TOMATO_HOURS*WEEKS*(1+TOMATO_DIM)^I7059+J7059*CARROT_HOURS*WEEKS*(1+CARROT_DIM)^J7059+K7059*MESCLUN_HOURS*WEEKS*(1+MESCLUN_DIM)^K7059</x:f>
        <x:v>3390.5488101523997</x:v>
      </x:c>
      <x:c r="N7059" s="267" t="n">
        <x:f>MAX(M7059-FARMER_HOURS,0)/TEMP_HOURS_PER_WORKER</x:f>
        <x:v>1.8545477848280554</x:v>
      </x:c>
      <x:c r="O7059" s="268" t="n">
        <x:f>I7059*TOMATO_PRICE+J7059*CARROT_PRICE+K7059*MESCLUN_PRICE</x:f>
        <x:v>140404</x:v>
      </x:c>
      <x:c r="P7059" s="268" t="n">
        <x:f>I7059*TOMATO_FERTILIZER+J7059*CARROT_FERTILIZER+K7059*MESCLUN_FERTILIZER</x:f>
        <x:v>22000</x:v>
      </x:c>
      <x:c r="Q7059" s="268" t="n">
        <x:f>MIN(M7059,FARMER_HOURS)*FARMER_RATE+MAX(M7059-FARMER_HOURS,0)*TEMP_RATE</x:f>
        <x:v>71363.69462070138</x:v>
      </x:c>
      <x:c r="R7059" s="268" t="n">
        <x:f>O7059-P7059-Q7059-FIXED_COST</x:f>
        <x:v>27040.305379298617</x:v>
      </x:c>
      <x:c r="S7059" s="139" t="str">
        <x:f>IF(AND(L7059&lt;=TOTAL_BED_CAP,N7059&lt;=TEMP_WORKER_CAP),"YES","NO")</x:f>
        <x:v>YES</x:v>
      </x:c>
      <x:c r="T7059" s="139" t="n">
        <x:f>IF(S7059="YES",R7059,-1E+99)</x:f>
        <x:v>27040.305379298617</x:v>
      </x:c>
    </x:row>
    <x:row r="7060">
      <x:c r="A7060" s="139"/>
      <x:c r="B7060" s="139"/>
      <x:c r="C7060" s="139"/>
      <x:c r="D7060" s="139"/>
      <x:c r="E7060" s="139"/>
      <x:c r="F7060" s="139"/>
      <x:c r="G7060" s="139"/>
      <x:c r="H7060" s="139"/>
      <x:c r="I7060" s="266" t="n">
        <x:f>INT((ROW()-ROW($I$46))/((CARROT_CAP+1)*(MESCLUN_CAP+1)))</x:f>
        <x:v>10</x:v>
      </x:c>
      <x:c r="J7060" s="266" t="n">
        <x:f>MOD(INT((ROW()-ROW($I$46))/(MESCLUN_CAP+1)),CARROT_CAP+1)</x:f>
        <x:v>16</x:v>
      </x:c>
      <x:c r="K7060" s="266" t="n">
        <x:f>MOD(ROW()-ROW($I$46),MESCLUN_CAP+1)</x:f>
        <x:v>8</x:v>
      </x:c>
      <x:c r="L7060" s="266" t="n">
        <x:f>SUM(I7060:K7060)</x:f>
        <x:v>34</x:v>
      </x:c>
      <x:c r="M7060" s="267" t="n">
        <x:f>I7060*TOMATO_HOURS*WEEKS*(1+TOMATO_DIM)^I7060+J7060*CARROT_HOURS*WEEKS*(1+CARROT_DIM)^J7060+K7060*MESCLUN_HOURS*WEEKS*(1+MESCLUN_DIM)^K7060</x:f>
        <x:v>3444.5459084323797</x:v>
      </x:c>
      <x:c r="N7060" s="267" t="n">
        <x:f>MAX(M7060-FARMER_HOURS,0)/TEMP_HOURS_PER_WORKER</x:f>
        <x:v>1.8920457697447082</x:v>
      </x:c>
      <x:c r="O7060" s="268" t="n">
        <x:f>I7060*TOMATO_PRICE+J7060*CARROT_PRICE+K7060*MESCLUN_PRICE</x:f>
        <x:v>143104</x:v>
      </x:c>
      <x:c r="P7060" s="268" t="n">
        <x:f>I7060*TOMATO_FERTILIZER+J7060*CARROT_FERTILIZER+K7060*MESCLUN_FERTILIZER</x:f>
        <x:v>22880</x:v>
      </x:c>
      <x:c r="Q7060" s="268" t="n">
        <x:f>MIN(M7060,FARMER_HOURS)*FARMER_RATE+MAX(M7060-FARMER_HOURS,0)*TEMP_RATE</x:f>
        <x:v>72301.1442436177</x:v>
      </x:c>
      <x:c r="R7060" s="268" t="n">
        <x:f>O7060-P7060-Q7060-FIXED_COST</x:f>
        <x:v>27922.855756382298</x:v>
      </x:c>
      <x:c r="S7060" s="139" t="str">
        <x:f>IF(AND(L7060&lt;=TOTAL_BED_CAP,N7060&lt;=TEMP_WORKER_CAP),"YES","NO")</x:f>
        <x:v>YES</x:v>
      </x:c>
      <x:c r="T7060" s="139" t="n">
        <x:f>IF(S7060="YES",R7060,-1E+99)</x:f>
        <x:v>27922.855756382298</x:v>
      </x:c>
    </x:row>
    <x:row r="7061">
      <x:c r="A7061" s="139"/>
      <x:c r="B7061" s="139"/>
      <x:c r="C7061" s="139"/>
      <x:c r="D7061" s="139"/>
      <x:c r="E7061" s="139"/>
      <x:c r="F7061" s="139"/>
      <x:c r="G7061" s="139"/>
      <x:c r="H7061" s="139"/>
      <x:c r="I7061" s="266" t="n">
        <x:f>INT((ROW()-ROW($I$46))/((CARROT_CAP+1)*(MESCLUN_CAP+1)))</x:f>
        <x:v>10</x:v>
      </x:c>
      <x:c r="J7061" s="266" t="n">
        <x:f>MOD(INT((ROW()-ROW($I$46))/(MESCLUN_CAP+1)),CARROT_CAP+1)</x:f>
        <x:v>16</x:v>
      </x:c>
      <x:c r="K7061" s="266" t="n">
        <x:f>MOD(ROW()-ROW($I$46),MESCLUN_CAP+1)</x:f>
        <x:v>9</x:v>
      </x:c>
      <x:c r="L7061" s="266" t="n">
        <x:f>SUM(I7061:K7061)</x:f>
        <x:v>35</x:v>
      </x:c>
      <x:c r="M7061" s="267" t="n">
        <x:f>I7061*TOMATO_HOURS*WEEKS*(1+TOMATO_DIM)^I7061+J7061*CARROT_HOURS*WEEKS*(1+CARROT_DIM)^J7061+K7061*MESCLUN_HOURS*WEEKS*(1+MESCLUN_DIM)^K7061</x:f>
        <x:v>3499.839243872774</x:v>
      </x:c>
      <x:c r="N7061" s="267" t="n">
        <x:f>MAX(M7061-FARMER_HOURS,0)/TEMP_HOURS_PER_WORKER</x:f>
        <x:v>1.9304439193560932</x:v>
      </x:c>
      <x:c r="O7061" s="268" t="n">
        <x:f>I7061*TOMATO_PRICE+J7061*CARROT_PRICE+K7061*MESCLUN_PRICE</x:f>
        <x:v>145804</x:v>
      </x:c>
      <x:c r="P7061" s="268" t="n">
        <x:f>I7061*TOMATO_FERTILIZER+J7061*CARROT_FERTILIZER+K7061*MESCLUN_FERTILIZER</x:f>
        <x:v>23760</x:v>
      </x:c>
      <x:c r="Q7061" s="268" t="n">
        <x:f>MIN(M7061,FARMER_HOURS)*FARMER_RATE+MAX(M7061-FARMER_HOURS,0)*TEMP_RATE</x:f>
        <x:v>73261.09798390232</x:v>
      </x:c>
      <x:c r="R7061" s="268" t="n">
        <x:f>O7061-P7061-Q7061-FIXED_COST</x:f>
        <x:v>28782.90201609768</x:v>
      </x:c>
      <x:c r="S7061" s="139" t="str">
        <x:f>IF(AND(L7061&lt;=TOTAL_BED_CAP,N7061&lt;=TEMP_WORKER_CAP),"YES","NO")</x:f>
        <x:v>YES</x:v>
      </x:c>
      <x:c r="T7061" s="139" t="n">
        <x:f>IF(S7061="YES",R7061,-1E+99)</x:f>
        <x:v>28782.90201609768</x:v>
      </x:c>
    </x:row>
    <x:row r="7062">
      <x:c r="A7062" s="139"/>
      <x:c r="B7062" s="139"/>
      <x:c r="C7062" s="139"/>
      <x:c r="D7062" s="139"/>
      <x:c r="E7062" s="139"/>
      <x:c r="F7062" s="139"/>
      <x:c r="G7062" s="139"/>
      <x:c r="H7062" s="139"/>
      <x:c r="I7062" s="266" t="n">
        <x:f>INT((ROW()-ROW($I$46))/((CARROT_CAP+1)*(MESCLUN_CAP+1)))</x:f>
        <x:v>10</x:v>
      </x:c>
      <x:c r="J7062" s="266" t="n">
        <x:f>MOD(INT((ROW()-ROW($I$46))/(MESCLUN_CAP+1)),CARROT_CAP+1)</x:f>
        <x:v>16</x:v>
      </x:c>
      <x:c r="K7062" s="266" t="n">
        <x:f>MOD(ROW()-ROW($I$46),MESCLUN_CAP+1)</x:f>
        <x:v>10</x:v>
      </x:c>
      <x:c r="L7062" s="266" t="n">
        <x:f>SUM(I7062:K7062)</x:f>
        <x:v>36</x:v>
      </x:c>
      <x:c r="M7062" s="267" t="n">
        <x:f>I7062*TOMATO_HOURS*WEEKS*(1+TOMATO_DIM)^I7062+J7062*CARROT_HOURS*WEEKS*(1+CARROT_DIM)^J7062+K7062*MESCLUN_HOURS*WEEKS*(1+MESCLUN_DIM)^K7062</x:f>
        <x:v>3556.452785355987</x:v>
      </x:c>
      <x:c r="N7062" s="267" t="n">
        <x:f>MAX(M7062-FARMER_HOURS,0)/TEMP_HOURS_PER_WORKER</x:f>
        <x:v>1.9697588787194356</x:v>
      </x:c>
      <x:c r="O7062" s="268" t="n">
        <x:f>I7062*TOMATO_PRICE+J7062*CARROT_PRICE+K7062*MESCLUN_PRICE</x:f>
        <x:v>148504</x:v>
      </x:c>
      <x:c r="P7062" s="268" t="n">
        <x:f>I7062*TOMATO_FERTILIZER+J7062*CARROT_FERTILIZER+K7062*MESCLUN_FERTILIZER</x:f>
        <x:v>24640</x:v>
      </x:c>
      <x:c r="Q7062" s="268" t="n">
        <x:f>MIN(M7062,FARMER_HOURS)*FARMER_RATE+MAX(M7062-FARMER_HOURS,0)*TEMP_RATE</x:f>
        <x:v>74243.97196798588</x:v>
      </x:c>
      <x:c r="R7062" s="268" t="n">
        <x:f>O7062-P7062-Q7062-FIXED_COST</x:f>
        <x:v>29620.028032014117</x:v>
      </x:c>
      <x:c r="S7062" s="139" t="str">
        <x:f>IF(AND(L7062&lt;=TOTAL_BED_CAP,N7062&lt;=TEMP_WORKER_CAP),"YES","NO")</x:f>
        <x:v>YES</x:v>
      </x:c>
      <x:c r="T7062" s="139" t="n">
        <x:f>IF(S7062="YES",R7062,-1E+99)</x:f>
        <x:v>29620.028032014117</x:v>
      </x:c>
    </x:row>
    <x:row r="7063">
      <x:c r="A7063" s="139"/>
      <x:c r="B7063" s="139"/>
      <x:c r="C7063" s="139"/>
      <x:c r="D7063" s="139"/>
      <x:c r="E7063" s="139"/>
      <x:c r="F7063" s="139"/>
      <x:c r="G7063" s="139"/>
      <x:c r="H7063" s="139"/>
      <x:c r="I7063" s="266" t="n">
        <x:f>INT((ROW()-ROW($I$46))/((CARROT_CAP+1)*(MESCLUN_CAP+1)))</x:f>
        <x:v>10</x:v>
      </x:c>
      <x:c r="J7063" s="266" t="n">
        <x:f>MOD(INT((ROW()-ROW($I$46))/(MESCLUN_CAP+1)),CARROT_CAP+1)</x:f>
        <x:v>16</x:v>
      </x:c>
      <x:c r="K7063" s="266" t="n">
        <x:f>MOD(ROW()-ROW($I$46),MESCLUN_CAP+1)</x:f>
        <x:v>11</x:v>
      </x:c>
      <x:c r="L7063" s="266" t="n">
        <x:f>SUM(I7063:K7063)</x:f>
        <x:v>37</x:v>
      </x:c>
      <x:c r="M7063" s="267" t="n">
        <x:f>I7063*TOMATO_HOURS*WEEKS*(1+TOMATO_DIM)^I7063+J7063*CARROT_HOURS*WEEKS*(1+CARROT_DIM)^J7063+K7063*MESCLUN_HOURS*WEEKS*(1+MESCLUN_DIM)^K7063</x:f>
        <x:v>3614.410898449426</x:v>
      </x:c>
      <x:c r="N7063" s="267" t="n">
        <x:f>MAX(M7063-FARMER_HOURS,0)/TEMP_HOURS_PER_WORKER</x:f>
        <x:v>2.010007568367657</x:v>
      </x:c>
      <x:c r="O7063" s="268" t="n">
        <x:f>I7063*TOMATO_PRICE+J7063*CARROT_PRICE+K7063*MESCLUN_PRICE</x:f>
        <x:v>151204</x:v>
      </x:c>
      <x:c r="P7063" s="268" t="n">
        <x:f>I7063*TOMATO_FERTILIZER+J7063*CARROT_FERTILIZER+K7063*MESCLUN_FERTILIZER</x:f>
        <x:v>25520</x:v>
      </x:c>
      <x:c r="Q7063" s="268" t="n">
        <x:f>MIN(M7063,FARMER_HOURS)*FARMER_RATE+MAX(M7063-FARMER_HOURS,0)*TEMP_RATE</x:f>
        <x:v>75250.18920919142</x:v>
      </x:c>
      <x:c r="R7063" s="268" t="n">
        <x:f>O7063-P7063-Q7063-FIXED_COST</x:f>
        <x:v>30433.81079080858</x:v>
      </x:c>
      <x:c r="S7063" s="139" t="str">
        <x:f>IF(AND(L7063&lt;=TOTAL_BED_CAP,N7063&lt;=TEMP_WORKER_CAP),"YES","NO")</x:f>
        <x:v>YES</x:v>
      </x:c>
      <x:c r="T7063" s="139" t="n">
        <x:f>IF(S7063="YES",R7063,-1E+99)</x:f>
        <x:v>30433.81079080858</x:v>
      </x:c>
    </x:row>
    <x:row r="7064">
      <x:c r="A7064" s="139"/>
      <x:c r="B7064" s="139"/>
      <x:c r="C7064" s="139"/>
      <x:c r="D7064" s="139"/>
      <x:c r="E7064" s="139"/>
      <x:c r="F7064" s="139"/>
      <x:c r="G7064" s="139"/>
      <x:c r="H7064" s="139"/>
      <x:c r="I7064" s="266" t="n">
        <x:f>INT((ROW()-ROW($I$46))/((CARROT_CAP+1)*(MESCLUN_CAP+1)))</x:f>
        <x:v>10</x:v>
      </x:c>
      <x:c r="J7064" s="266" t="n">
        <x:f>MOD(INT((ROW()-ROW($I$46))/(MESCLUN_CAP+1)),CARROT_CAP+1)</x:f>
        <x:v>16</x:v>
      </x:c>
      <x:c r="K7064" s="266" t="n">
        <x:f>MOD(ROW()-ROW($I$46),MESCLUN_CAP+1)</x:f>
        <x:v>12</x:v>
      </x:c>
      <x:c r="L7064" s="266" t="n">
        <x:f>SUM(I7064:K7064)</x:f>
        <x:v>38</x:v>
      </x:c>
      <x:c r="M7064" s="267" t="n">
        <x:f>I7064*TOMATO_HOURS*WEEKS*(1+TOMATO_DIM)^I7064+J7064*CARROT_HOURS*WEEKS*(1+CARROT_DIM)^J7064+K7064*MESCLUN_HOURS*WEEKS*(1+MESCLUN_DIM)^K7064</x:f>
        <x:v>3673.7383515774904</x:v>
      </x:c>
      <x:c r="N7064" s="267" t="n">
        <x:f>MAX(M7064-FARMER_HOURS,0)/TEMP_HOURS_PER_WORKER</x:f>
        <x:v>2.0512071885954795</x:v>
      </x:c>
      <x:c r="O7064" s="268" t="n">
        <x:f>I7064*TOMATO_PRICE+J7064*CARROT_PRICE+K7064*MESCLUN_PRICE</x:f>
        <x:v>153904</x:v>
      </x:c>
      <x:c r="P7064" s="268" t="n">
        <x:f>I7064*TOMATO_FERTILIZER+J7064*CARROT_FERTILIZER+K7064*MESCLUN_FERTILIZER</x:f>
        <x:v>26400</x:v>
      </x:c>
      <x:c r="Q7064" s="268" t="n">
        <x:f>MIN(M7064,FARMER_HOURS)*FARMER_RATE+MAX(M7064-FARMER_HOURS,0)*TEMP_RATE</x:f>
        <x:v>76280.179714887</x:v>
      </x:c>
      <x:c r="R7064" s="268" t="n">
        <x:f>O7064-P7064-Q7064-FIXED_COST</x:f>
        <x:v>31223.820285113005</x:v>
      </x:c>
      <x:c r="S7064" s="139" t="str">
        <x:f>IF(AND(L7064&lt;=TOTAL_BED_CAP,N7064&lt;=TEMP_WORKER_CAP),"YES","NO")</x:f>
        <x:v>YES</x:v>
      </x:c>
      <x:c r="T7064" s="139" t="n">
        <x:f>IF(S7064="YES",R7064,-1E+99)</x:f>
        <x:v>31223.820285113005</x:v>
      </x:c>
    </x:row>
    <x:row r="7065">
      <x:c r="A7065" s="139"/>
      <x:c r="B7065" s="139"/>
      <x:c r="C7065" s="139"/>
      <x:c r="D7065" s="139"/>
      <x:c r="E7065" s="139"/>
      <x:c r="F7065" s="139"/>
      <x:c r="G7065" s="139"/>
      <x:c r="H7065" s="139"/>
      <x:c r="I7065" s="266" t="n">
        <x:f>INT((ROW()-ROW($I$46))/((CARROT_CAP+1)*(MESCLUN_CAP+1)))</x:f>
        <x:v>10</x:v>
      </x:c>
      <x:c r="J7065" s="266" t="n">
        <x:f>MOD(INT((ROW()-ROW($I$46))/(MESCLUN_CAP+1)),CARROT_CAP+1)</x:f>
        <x:v>16</x:v>
      </x:c>
      <x:c r="K7065" s="266" t="n">
        <x:f>MOD(ROW()-ROW($I$46),MESCLUN_CAP+1)</x:f>
        <x:v>13</x:v>
      </x:c>
      <x:c r="L7065" s="266" t="n">
        <x:f>SUM(I7065:K7065)</x:f>
        <x:v>39</x:v>
      </x:c>
      <x:c r="M7065" s="267" t="n">
        <x:f>I7065*TOMATO_HOURS*WEEKS*(1+TOMATO_DIM)^I7065+J7065*CARROT_HOURS*WEEKS*(1+CARROT_DIM)^J7065+K7065*MESCLUN_HOURS*WEEKS*(1+MESCLUN_DIM)^K7065</x:f>
        <x:v>3734.460322285875</x:v>
      </x:c>
      <x:c r="N7065" s="267" t="n">
        <x:f>MAX(M7065-FARMER_HOURS,0)/TEMP_HOURS_PER_WORKER</x:f>
        <x:v>2.0933752238096353</x:v>
      </x:c>
      <x:c r="O7065" s="268" t="n">
        <x:f>I7065*TOMATO_PRICE+J7065*CARROT_PRICE+K7065*MESCLUN_PRICE</x:f>
        <x:v>156604</x:v>
      </x:c>
      <x:c r="P7065" s="268" t="n">
        <x:f>I7065*TOMATO_FERTILIZER+J7065*CARROT_FERTILIZER+K7065*MESCLUN_FERTILIZER</x:f>
        <x:v>27280</x:v>
      </x:c>
      <x:c r="Q7065" s="268" t="n">
        <x:f>MIN(M7065,FARMER_HOURS)*FARMER_RATE+MAX(M7065-FARMER_HOURS,0)*TEMP_RATE</x:f>
        <x:v>77334.38059524089</x:v>
      </x:c>
      <x:c r="R7065" s="268" t="n">
        <x:f>O7065-P7065-Q7065-FIXED_COST</x:f>
        <x:v>31989.619404759113</x:v>
      </x:c>
      <x:c r="S7065" s="139" t="str">
        <x:f>IF(AND(L7065&lt;=TOTAL_BED_CAP,N7065&lt;=TEMP_WORKER_CAP),"YES","NO")</x:f>
        <x:v>YES</x:v>
      </x:c>
      <x:c r="T7065" s="139" t="n">
        <x:f>IF(S7065="YES",R7065,-1E+99)</x:f>
        <x:v>31989.619404759113</x:v>
      </x:c>
    </x:row>
    <x:row r="7066">
      <x:c r="A7066" s="139"/>
      <x:c r="B7066" s="139"/>
      <x:c r="C7066" s="139"/>
      <x:c r="D7066" s="139"/>
      <x:c r="E7066" s="139"/>
      <x:c r="F7066" s="139"/>
      <x:c r="G7066" s="139"/>
      <x:c r="H7066" s="139"/>
      <x:c r="I7066" s="266" t="n">
        <x:f>INT((ROW()-ROW($I$46))/((CARROT_CAP+1)*(MESCLUN_CAP+1)))</x:f>
        <x:v>10</x:v>
      </x:c>
      <x:c r="J7066" s="266" t="n">
        <x:f>MOD(INT((ROW()-ROW($I$46))/(MESCLUN_CAP+1)),CARROT_CAP+1)</x:f>
        <x:v>16</x:v>
      </x:c>
      <x:c r="K7066" s="266" t="n">
        <x:f>MOD(ROW()-ROW($I$46),MESCLUN_CAP+1)</x:f>
        <x:v>14</x:v>
      </x:c>
      <x:c r="L7066" s="266" t="n">
        <x:f>SUM(I7066:K7066)</x:f>
        <x:v>40</x:v>
      </x:c>
      <x:c r="M7066" s="267" t="n">
        <x:f>I7066*TOMATO_HOURS*WEEKS*(1+TOMATO_DIM)^I7066+J7066*CARROT_HOURS*WEEKS*(1+CARROT_DIM)^J7066+K7066*MESCLUN_HOURS*WEEKS*(1+MESCLUN_DIM)^K7066</x:f>
        <x:v>3796.602403599536</x:v>
      </x:c>
      <x:c r="N7066" s="267" t="n">
        <x:f>MAX(M7066-FARMER_HOURS,0)/TEMP_HOURS_PER_WORKER</x:f>
        <x:v>2.136529446944122</x:v>
      </x:c>
      <x:c r="O7066" s="268" t="n">
        <x:f>I7066*TOMATO_PRICE+J7066*CARROT_PRICE+K7066*MESCLUN_PRICE</x:f>
        <x:v>159304</x:v>
      </x:c>
      <x:c r="P7066" s="268" t="n">
        <x:f>I7066*TOMATO_FERTILIZER+J7066*CARROT_FERTILIZER+K7066*MESCLUN_FERTILIZER</x:f>
        <x:v>28160</x:v>
      </x:c>
      <x:c r="Q7066" s="268" t="n">
        <x:f>MIN(M7066,FARMER_HOURS)*FARMER_RATE+MAX(M7066-FARMER_HOURS,0)*TEMP_RATE</x:f>
        <x:v>78413.23617360306</x:v>
      </x:c>
      <x:c r="R7066" s="268" t="n">
        <x:f>O7066-P7066-Q7066-FIXED_COST</x:f>
        <x:v>32730.763826396942</x:v>
      </x:c>
      <x:c r="S7066" s="139" t="str">
        <x:f>IF(AND(L7066&lt;=TOTAL_BED_CAP,N7066&lt;=TEMP_WORKER_CAP),"YES","NO")</x:f>
        <x:v>YES</x:v>
      </x:c>
      <x:c r="T7066" s="139" t="n">
        <x:f>IF(S7066="YES",R7066,-1E+99)</x:f>
        <x:v>32730.763826396942</x:v>
      </x:c>
    </x:row>
    <x:row r="7067">
      <x:c r="A7067" s="139"/>
      <x:c r="B7067" s="139"/>
      <x:c r="C7067" s="139"/>
      <x:c r="D7067" s="139"/>
      <x:c r="E7067" s="139"/>
      <x:c r="F7067" s="139"/>
      <x:c r="G7067" s="139"/>
      <x:c r="H7067" s="139"/>
      <x:c r="I7067" s="266" t="n">
        <x:f>INT((ROW()-ROW($I$46))/((CARROT_CAP+1)*(MESCLUN_CAP+1)))</x:f>
        <x:v>10</x:v>
      </x:c>
      <x:c r="J7067" s="266" t="n">
        <x:f>MOD(INT((ROW()-ROW($I$46))/(MESCLUN_CAP+1)),CARROT_CAP+1)</x:f>
        <x:v>16</x:v>
      </x:c>
      <x:c r="K7067" s="266" t="n">
        <x:f>MOD(ROW()-ROW($I$46),MESCLUN_CAP+1)</x:f>
        <x:v>15</x:v>
      </x:c>
      <x:c r="L7067" s="266" t="n">
        <x:f>SUM(I7067:K7067)</x:f>
        <x:v>41</x:v>
      </x:c>
      <x:c r="M7067" s="267" t="n">
        <x:f>I7067*TOMATO_HOURS*WEEKS*(1+TOMATO_DIM)^I7067+J7067*CARROT_HOURS*WEEKS*(1+CARROT_DIM)^J7067+K7067*MESCLUN_HOURS*WEEKS*(1+MESCLUN_DIM)^K7067</x:f>
        <x:v>3860.190610475682</x:v>
      </x:c>
      <x:c r="N7067" s="267" t="n">
        <x:f>MAX(M7067-FARMER_HOURS,0)/TEMP_HOURS_PER_WORKER</x:f>
        <x:v>2.180687923941446</x:v>
      </x:c>
      <x:c r="O7067" s="268" t="n">
        <x:f>I7067*TOMATO_PRICE+J7067*CARROT_PRICE+K7067*MESCLUN_PRICE</x:f>
        <x:v>162004</x:v>
      </x:c>
      <x:c r="P7067" s="268" t="n">
        <x:f>I7067*TOMATO_FERTILIZER+J7067*CARROT_FERTILIZER+K7067*MESCLUN_FERTILIZER</x:f>
        <x:v>29040</x:v>
      </x:c>
      <x:c r="Q7067" s="268" t="n">
        <x:f>MIN(M7067,FARMER_HOURS)*FARMER_RATE+MAX(M7067-FARMER_HOURS,0)*TEMP_RATE</x:f>
        <x:v>79517.19809853614</x:v>
      </x:c>
      <x:c r="R7067" s="268" t="n">
        <x:f>O7067-P7067-Q7067-FIXED_COST</x:f>
        <x:v>33446.801901463856</x:v>
      </x:c>
      <x:c r="S7067" s="139" t="str">
        <x:f>IF(AND(L7067&lt;=TOTAL_BED_CAP,N7067&lt;=TEMP_WORKER_CAP),"YES","NO")</x:f>
        <x:v>YES</x:v>
      </x:c>
      <x:c r="T7067" s="139" t="n">
        <x:f>IF(S7067="YES",R7067,-1E+99)</x:f>
        <x:v>33446.801901463856</x:v>
      </x:c>
    </x:row>
    <x:row r="7068">
      <x:c r="A7068" s="139"/>
      <x:c r="B7068" s="139"/>
      <x:c r="C7068" s="139"/>
      <x:c r="D7068" s="139"/>
      <x:c r="E7068" s="139"/>
      <x:c r="F7068" s="139"/>
      <x:c r="G7068" s="139"/>
      <x:c r="H7068" s="139"/>
      <x:c r="I7068" s="266" t="n">
        <x:f>INT((ROW()-ROW($I$46))/((CARROT_CAP+1)*(MESCLUN_CAP+1)))</x:f>
        <x:v>10</x:v>
      </x:c>
      <x:c r="J7068" s="266" t="n">
        <x:f>MOD(INT((ROW()-ROW($I$46))/(MESCLUN_CAP+1)),CARROT_CAP+1)</x:f>
        <x:v>16</x:v>
      </x:c>
      <x:c r="K7068" s="266" t="n">
        <x:f>MOD(ROW()-ROW($I$46),MESCLUN_CAP+1)</x:f>
        <x:v>16</x:v>
      </x:c>
      <x:c r="L7068" s="266" t="n">
        <x:f>SUM(I7068:K7068)</x:f>
        <x:v>42</x:v>
      </x:c>
      <x:c r="M7068" s="267" t="n">
        <x:f>I7068*TOMATO_HOURS*WEEKS*(1+TOMATO_DIM)^I7068+J7068*CARROT_HOURS*WEEKS*(1+CARROT_DIM)^J7068+K7068*MESCLUN_HOURS*WEEKS*(1+MESCLUN_DIM)^K7068</x:f>
        <x:v>3925.2513863531713</x:v>
      </x:c>
      <x:c r="N7068" s="267" t="n">
        <x:f>MAX(M7068-FARMER_HOURS,0)/TEMP_HOURS_PER_WORKER</x:f>
        <x:v>2.225869018300813</x:v>
      </x:c>
      <x:c r="O7068" s="268" t="n">
        <x:f>I7068*TOMATO_PRICE+J7068*CARROT_PRICE+K7068*MESCLUN_PRICE</x:f>
        <x:v>164704</x:v>
      </x:c>
      <x:c r="P7068" s="268" t="n">
        <x:f>I7068*TOMATO_FERTILIZER+J7068*CARROT_FERTILIZER+K7068*MESCLUN_FERTILIZER</x:f>
        <x:v>29920</x:v>
      </x:c>
      <x:c r="Q7068" s="268" t="n">
        <x:f>MIN(M7068,FARMER_HOURS)*FARMER_RATE+MAX(M7068-FARMER_HOURS,0)*TEMP_RATE</x:f>
        <x:v>80646.72545752034</x:v>
      </x:c>
      <x:c r="R7068" s="268" t="n">
        <x:f>O7068-P7068-Q7068-FIXED_COST</x:f>
        <x:v>34137.27454247966</x:v>
      </x:c>
      <x:c r="S7068" s="139" t="str">
        <x:f>IF(AND(L7068&lt;=TOTAL_BED_CAP,N7068&lt;=TEMP_WORKER_CAP),"YES","NO")</x:f>
        <x:v>YES</x:v>
      </x:c>
      <x:c r="T7068" s="139" t="n">
        <x:f>IF(S7068="YES",R7068,-1E+99)</x:f>
        <x:v>34137.27454247966</x:v>
      </x:c>
    </x:row>
    <x:row r="7069">
      <x:c r="A7069" s="139"/>
      <x:c r="B7069" s="139"/>
      <x:c r="C7069" s="139"/>
      <x:c r="D7069" s="139"/>
      <x:c r="E7069" s="139"/>
      <x:c r="F7069" s="139"/>
      <x:c r="G7069" s="139"/>
      <x:c r="H7069" s="139"/>
      <x:c r="I7069" s="266" t="n">
        <x:f>INT((ROW()-ROW($I$46))/((CARROT_CAP+1)*(MESCLUN_CAP+1)))</x:f>
        <x:v>10</x:v>
      </x:c>
      <x:c r="J7069" s="266" t="n">
        <x:f>MOD(INT((ROW()-ROW($I$46))/(MESCLUN_CAP+1)),CARROT_CAP+1)</x:f>
        <x:v>16</x:v>
      </x:c>
      <x:c r="K7069" s="266" t="n">
        <x:f>MOD(ROW()-ROW($I$46),MESCLUN_CAP+1)</x:f>
        <x:v>17</x:v>
      </x:c>
      <x:c r="L7069" s="266" t="n">
        <x:f>SUM(I7069:K7069)</x:f>
        <x:v>43</x:v>
      </x:c>
      <x:c r="M7069" s="267" t="n">
        <x:f>I7069*TOMATO_HOURS*WEEKS*(1+TOMATO_DIM)^I7069+J7069*CARROT_HOURS*WEEKS*(1+CARROT_DIM)^J7069+K7069*MESCLUN_HOURS*WEEKS*(1+MESCLUN_DIM)^K7069</x:f>
        <x:v>3991.8116097997117</x:v>
      </x:c>
      <x:c r="N7069" s="267" t="n">
        <x:f>MAX(M7069-FARMER_HOURS,0)/TEMP_HOURS_PER_WORKER</x:f>
        <x:v>2.272091395694244</x:v>
      </x:c>
      <x:c r="O7069" s="268" t="n">
        <x:f>I7069*TOMATO_PRICE+J7069*CARROT_PRICE+K7069*MESCLUN_PRICE</x:f>
        <x:v>167404</x:v>
      </x:c>
      <x:c r="P7069" s="268" t="n">
        <x:f>I7069*TOMATO_FERTILIZER+J7069*CARROT_FERTILIZER+K7069*MESCLUN_FERTILIZER</x:f>
        <x:v>30800</x:v>
      </x:c>
      <x:c r="Q7069" s="268" t="n">
        <x:f>MIN(M7069,FARMER_HOURS)*FARMER_RATE+MAX(M7069-FARMER_HOURS,0)*TEMP_RATE</x:f>
        <x:v>81802.28489235611</x:v>
      </x:c>
      <x:c r="R7069" s="268" t="n">
        <x:f>O7069-P7069-Q7069-FIXED_COST</x:f>
        <x:v>34801.71510764389</x:v>
      </x:c>
      <x:c r="S7069" s="139" t="str">
        <x:f>IF(AND(L7069&lt;=TOTAL_BED_CAP,N7069&lt;=TEMP_WORKER_CAP),"YES","NO")</x:f>
        <x:v>YES</x:v>
      </x:c>
      <x:c r="T7069" s="139" t="n">
        <x:f>IF(S7069="YES",R7069,-1E+99)</x:f>
        <x:v>34801.71510764389</x:v>
      </x:c>
    </x:row>
    <x:row r="7070">
      <x:c r="A7070" s="139"/>
      <x:c r="B7070" s="139"/>
      <x:c r="C7070" s="139"/>
      <x:c r="D7070" s="139"/>
      <x:c r="E7070" s="139"/>
      <x:c r="F7070" s="139"/>
      <x:c r="G7070" s="139"/>
      <x:c r="H7070" s="139"/>
      <x:c r="I7070" s="266" t="n">
        <x:f>INT((ROW()-ROW($I$46))/((CARROT_CAP+1)*(MESCLUN_CAP+1)))</x:f>
        <x:v>10</x:v>
      </x:c>
      <x:c r="J7070" s="266" t="n">
        <x:f>MOD(INT((ROW()-ROW($I$46))/(MESCLUN_CAP+1)),CARROT_CAP+1)</x:f>
        <x:v>16</x:v>
      </x:c>
      <x:c r="K7070" s="266" t="n">
        <x:f>MOD(ROW()-ROW($I$46),MESCLUN_CAP+1)</x:f>
        <x:v>18</x:v>
      </x:c>
      <x:c r="L7070" s="266" t="n">
        <x:f>SUM(I7070:K7070)</x:f>
        <x:v>44</x:v>
      </x:c>
      <x:c r="M7070" s="267" t="n">
        <x:f>I7070*TOMATO_HOURS*WEEKS*(1+TOMATO_DIM)^I7070+J7070*CARROT_HOURS*WEEKS*(1+CARROT_DIM)^J7070+K7070*MESCLUN_HOURS*WEEKS*(1+MESCLUN_DIM)^K7070</x:f>
        <x:v>4059.8986012582986</x:v>
      </x:c>
      <x:c r="N7070" s="267" t="n">
        <x:f>MAX(M7070-FARMER_HOURS,0)/TEMP_HOURS_PER_WORKER</x:f>
        <x:v>2.3193740286515965</x:v>
      </x:c>
      <x:c r="O7070" s="268" t="n">
        <x:f>I7070*TOMATO_PRICE+J7070*CARROT_PRICE+K7070*MESCLUN_PRICE</x:f>
        <x:v>170104</x:v>
      </x:c>
      <x:c r="P7070" s="268" t="n">
        <x:f>I7070*TOMATO_FERTILIZER+J7070*CARROT_FERTILIZER+K7070*MESCLUN_FERTILIZER</x:f>
        <x:v>31680</x:v>
      </x:c>
      <x:c r="Q7070" s="268" t="n">
        <x:f>MIN(M7070,FARMER_HOURS)*FARMER_RATE+MAX(M7070-FARMER_HOURS,0)*TEMP_RATE</x:f>
        <x:v>82984.3507162899</x:v>
      </x:c>
      <x:c r="R7070" s="268" t="n">
        <x:f>O7070-P7070-Q7070-FIXED_COST</x:f>
        <x:v>35439.649283710096</x:v>
      </x:c>
      <x:c r="S7070" s="139" t="str">
        <x:f>IF(AND(L7070&lt;=TOTAL_BED_CAP,N7070&lt;=TEMP_WORKER_CAP),"YES","NO")</x:f>
        <x:v>YES</x:v>
      </x:c>
      <x:c r="T7070" s="139" t="n">
        <x:f>IF(S7070="YES",R7070,-1E+99)</x:f>
        <x:v>35439.649283710096</x:v>
      </x:c>
    </x:row>
    <x:row r="7071">
      <x:c r="A7071" s="139"/>
      <x:c r="B7071" s="139"/>
      <x:c r="C7071" s="139"/>
      <x:c r="D7071" s="139"/>
      <x:c r="E7071" s="139"/>
      <x:c r="F7071" s="139"/>
      <x:c r="G7071" s="139"/>
      <x:c r="H7071" s="139"/>
      <x:c r="I7071" s="266" t="n">
        <x:f>INT((ROW()-ROW($I$46))/((CARROT_CAP+1)*(MESCLUN_CAP+1)))</x:f>
        <x:v>10</x:v>
      </x:c>
      <x:c r="J7071" s="266" t="n">
        <x:f>MOD(INT((ROW()-ROW($I$46))/(MESCLUN_CAP+1)),CARROT_CAP+1)</x:f>
        <x:v>16</x:v>
      </x:c>
      <x:c r="K7071" s="266" t="n">
        <x:f>MOD(ROW()-ROW($I$46),MESCLUN_CAP+1)</x:f>
        <x:v>19</x:v>
      </x:c>
      <x:c r="L7071" s="266" t="n">
        <x:f>SUM(I7071:K7071)</x:f>
        <x:v>45</x:v>
      </x:c>
      <x:c r="M7071" s="267" t="n">
        <x:f>I7071*TOMATO_HOURS*WEEKS*(1+TOMATO_DIM)^I7071+J7071*CARROT_HOURS*WEEKS*(1+CARROT_DIM)^J7071+K7071*MESCLUN_HOURS*WEEKS*(1+MESCLUN_DIM)^K7071</x:f>
        <x:v>4129.540129894321</x:v>
      </x:c>
      <x:c r="N7071" s="267" t="n">
        <x:f>MAX(M7071-FARMER_HOURS,0)/TEMP_HOURS_PER_WORKER</x:f>
        <x:v>2.3677362013155006</x:v>
      </x:c>
      <x:c r="O7071" s="268" t="n">
        <x:f>I7071*TOMATO_PRICE+J7071*CARROT_PRICE+K7071*MESCLUN_PRICE</x:f>
        <x:v>172804</x:v>
      </x:c>
      <x:c r="P7071" s="268" t="n">
        <x:f>I7071*TOMATO_FERTILIZER+J7071*CARROT_FERTILIZER+K7071*MESCLUN_FERTILIZER</x:f>
        <x:v>32560</x:v>
      </x:c>
      <x:c r="Q7071" s="268" t="n">
        <x:f>MIN(M7071,FARMER_HOURS)*FARMER_RATE+MAX(M7071-FARMER_HOURS,0)*TEMP_RATE</x:f>
        <x:v>84193.4050328875</x:v>
      </x:c>
      <x:c r="R7071" s="268" t="n">
        <x:f>O7071-P7071-Q7071-FIXED_COST</x:f>
        <x:v>36050.5949671125</x:v>
      </x:c>
      <x:c r="S7071" s="139" t="str">
        <x:f>IF(AND(L7071&lt;=TOTAL_BED_CAP,N7071&lt;=TEMP_WORKER_CAP),"YES","NO")</x:f>
        <x:v>YES</x:v>
      </x:c>
      <x:c r="T7071" s="139" t="n">
        <x:f>IF(S7071="YES",R7071,-1E+99)</x:f>
        <x:v>36050.5949671125</x:v>
      </x:c>
    </x:row>
    <x:row r="7072">
      <x:c r="A7072" s="139"/>
      <x:c r="B7072" s="139"/>
      <x:c r="C7072" s="139"/>
      <x:c r="D7072" s="139"/>
      <x:c r="E7072" s="139"/>
      <x:c r="F7072" s="139"/>
      <x:c r="G7072" s="139"/>
      <x:c r="H7072" s="139"/>
      <x:c r="I7072" s="266" t="n">
        <x:f>INT((ROW()-ROW($I$46))/((CARROT_CAP+1)*(MESCLUN_CAP+1)))</x:f>
        <x:v>10</x:v>
      </x:c>
      <x:c r="J7072" s="266" t="n">
        <x:f>MOD(INT((ROW()-ROW($I$46))/(MESCLUN_CAP+1)),CARROT_CAP+1)</x:f>
        <x:v>16</x:v>
      </x:c>
      <x:c r="K7072" s="266" t="n">
        <x:f>MOD(ROW()-ROW($I$46),MESCLUN_CAP+1)</x:f>
        <x:v>20</x:v>
      </x:c>
      <x:c r="L7072" s="266" t="n">
        <x:f>SUM(I7072:K7072)</x:f>
        <x:v>46</x:v>
      </x:c>
      <x:c r="M7072" s="267" t="n">
        <x:f>I7072*TOMATO_HOURS*WEEKS*(1+TOMATO_DIM)^I7072+J7072*CARROT_HOURS*WEEKS*(1+CARROT_DIM)^J7072+K7072*MESCLUN_HOURS*WEEKS*(1+MESCLUN_DIM)^K7072</x:f>
        <x:v>4200.764420544798</x:v>
      </x:c>
      <x:c r="N7072" s="267" t="n">
        <x:f>MAX(M7072-FARMER_HOURS,0)/TEMP_HOURS_PER_WORKER</x:f>
        <x:v>2.4171975142672206</x:v>
      </x:c>
      <x:c r="O7072" s="268" t="n">
        <x:f>I7072*TOMATO_PRICE+J7072*CARROT_PRICE+K7072*MESCLUN_PRICE</x:f>
        <x:v>175504</x:v>
      </x:c>
      <x:c r="P7072" s="268" t="n">
        <x:f>I7072*TOMATO_FERTILIZER+J7072*CARROT_FERTILIZER+K7072*MESCLUN_FERTILIZER</x:f>
        <x:v>33440</x:v>
      </x:c>
      <x:c r="Q7072" s="268" t="n">
        <x:f>MIN(M7072,FARMER_HOURS)*FARMER_RATE+MAX(M7072-FARMER_HOURS,0)*TEMP_RATE</x:f>
        <x:v>85429.93785668051</x:v>
      </x:c>
      <x:c r="R7072" s="268" t="n">
        <x:f>O7072-P7072-Q7072-FIXED_COST</x:f>
        <x:v>36634.06214331949</x:v>
      </x:c>
      <x:c r="S7072" s="139" t="str">
        <x:f>IF(AND(L7072&lt;=TOTAL_BED_CAP,N7072&lt;=TEMP_WORKER_CAP),"YES","NO")</x:f>
        <x:v>YES</x:v>
      </x:c>
      <x:c r="T7072" s="139" t="n">
        <x:f>IF(S7072="YES",R7072,-1E+99)</x:f>
        <x:v>36634.06214331949</x:v>
      </x:c>
    </x:row>
    <x:row r="7073">
      <x:c r="A7073" s="139"/>
      <x:c r="B7073" s="139"/>
      <x:c r="C7073" s="139"/>
      <x:c r="D7073" s="139"/>
      <x:c r="E7073" s="139"/>
      <x:c r="F7073" s="139"/>
      <x:c r="G7073" s="139"/>
      <x:c r="H7073" s="139"/>
      <x:c r="I7073" s="266" t="n">
        <x:f>INT((ROW()-ROW($I$46))/((CARROT_CAP+1)*(MESCLUN_CAP+1)))</x:f>
        <x:v>10</x:v>
      </x:c>
      <x:c r="J7073" s="266" t="n">
        <x:f>MOD(INT((ROW()-ROW($I$46))/(MESCLUN_CAP+1)),CARROT_CAP+1)</x:f>
        <x:v>16</x:v>
      </x:c>
      <x:c r="K7073" s="266" t="n">
        <x:f>MOD(ROW()-ROW($I$46),MESCLUN_CAP+1)</x:f>
        <x:v>21</x:v>
      </x:c>
      <x:c r="L7073" s="266" t="n">
        <x:f>SUM(I7073:K7073)</x:f>
        <x:v>47</x:v>
      </x:c>
      <x:c r="M7073" s="267" t="n">
        <x:f>I7073*TOMATO_HOURS*WEEKS*(1+TOMATO_DIM)^I7073+J7073*CARROT_HOURS*WEEKS*(1+CARROT_DIM)^J7073+K7073*MESCLUN_HOURS*WEEKS*(1+MESCLUN_DIM)^K7073</x:f>
        <x:v>4273.6001607712415</x:v>
      </x:c>
      <x:c r="N7073" s="267" t="n">
        <x:f>MAX(M7073-FARMER_HOURS,0)/TEMP_HOURS_PER_WORKER</x:f>
        <x:v>2.467777889424473</x:v>
      </x:c>
      <x:c r="O7073" s="268" t="n">
        <x:f>I7073*TOMATO_PRICE+J7073*CARROT_PRICE+K7073*MESCLUN_PRICE</x:f>
        <x:v>178204</x:v>
      </x:c>
      <x:c r="P7073" s="268" t="n">
        <x:f>I7073*TOMATO_FERTILIZER+J7073*CARROT_FERTILIZER+K7073*MESCLUN_FERTILIZER</x:f>
        <x:v>34320</x:v>
      </x:c>
      <x:c r="Q7073" s="268" t="n">
        <x:f>MIN(M7073,FARMER_HOURS)*FARMER_RATE+MAX(M7073-FARMER_HOURS,0)*TEMP_RATE</x:f>
        <x:v>86694.44723561182</x:v>
      </x:c>
      <x:c r="R7073" s="268" t="n">
        <x:f>O7073-P7073-Q7073-FIXED_COST</x:f>
        <x:v>37189.55276438818</x:v>
      </x:c>
      <x:c r="S7073" s="139" t="str">
        <x:f>IF(AND(L7073&lt;=TOTAL_BED_CAP,N7073&lt;=TEMP_WORKER_CAP),"YES","NO")</x:f>
        <x:v>YES</x:v>
      </x:c>
      <x:c r="T7073" s="139" t="n">
        <x:f>IF(S7073="YES",R7073,-1E+99)</x:f>
        <x:v>37189.55276438818</x:v>
      </x:c>
    </x:row>
    <x:row r="7074">
      <x:c r="A7074" s="139"/>
      <x:c r="B7074" s="139"/>
      <x:c r="C7074" s="139"/>
      <x:c r="D7074" s="139"/>
      <x:c r="E7074" s="139"/>
      <x:c r="F7074" s="139"/>
      <x:c r="G7074" s="139"/>
      <x:c r="H7074" s="139"/>
      <x:c r="I7074" s="266" t="n">
        <x:f>INT((ROW()-ROW($I$46))/((CARROT_CAP+1)*(MESCLUN_CAP+1)))</x:f>
        <x:v>10</x:v>
      </x:c>
      <x:c r="J7074" s="266" t="n">
        <x:f>MOD(INT((ROW()-ROW($I$46))/(MESCLUN_CAP+1)),CARROT_CAP+1)</x:f>
        <x:v>16</x:v>
      </x:c>
      <x:c r="K7074" s="266" t="n">
        <x:f>MOD(ROW()-ROW($I$46),MESCLUN_CAP+1)</x:f>
        <x:v>22</x:v>
      </x:c>
      <x:c r="L7074" s="266" t="n">
        <x:f>SUM(I7074:K7074)</x:f>
        <x:v>48</x:v>
      </x:c>
      <x:c r="M7074" s="267" t="n">
        <x:f>I7074*TOMATO_HOURS*WEEKS*(1+TOMATO_DIM)^I7074+J7074*CARROT_HOURS*WEEKS*(1+CARROT_DIM)^J7074+K7074*MESCLUN_HOURS*WEEKS*(1+MESCLUN_DIM)^K7074</x:f>
        <x:v>4348.076508017637</x:v>
      </x:c>
      <x:c r="N7074" s="267" t="n">
        <x:f>MAX(M7074-FARMER_HOURS,0)/TEMP_HOURS_PER_WORKER</x:f>
        <x:v>2.519497575012248</x:v>
      </x:c>
      <x:c r="O7074" s="268" t="n">
        <x:f>I7074*TOMATO_PRICE+J7074*CARROT_PRICE+K7074*MESCLUN_PRICE</x:f>
        <x:v>180904</x:v>
      </x:c>
      <x:c r="P7074" s="268" t="n">
        <x:f>I7074*TOMATO_FERTILIZER+J7074*CARROT_FERTILIZER+K7074*MESCLUN_FERTILIZER</x:f>
        <x:v>35200</x:v>
      </x:c>
      <x:c r="Q7074" s="268" t="n">
        <x:f>MIN(M7074,FARMER_HOURS)*FARMER_RATE+MAX(M7074-FARMER_HOURS,0)*TEMP_RATE</x:f>
        <x:v>87987.43937530619</x:v>
      </x:c>
      <x:c r="R7074" s="268" t="n">
        <x:f>O7074-P7074-Q7074-FIXED_COST</x:f>
        <x:v>37716.56062469381</x:v>
      </x:c>
      <x:c r="S7074" s="139" t="str">
        <x:f>IF(AND(L7074&lt;=TOTAL_BED_CAP,N7074&lt;=TEMP_WORKER_CAP),"YES","NO")</x:f>
        <x:v>YES</x:v>
      </x:c>
      <x:c r="T7074" s="139" t="n">
        <x:f>IF(S7074="YES",R7074,-1E+99)</x:f>
        <x:v>37716.56062469381</x:v>
      </x:c>
    </x:row>
    <x:row r="7075">
      <x:c r="A7075" s="139"/>
      <x:c r="B7075" s="139"/>
      <x:c r="C7075" s="139"/>
      <x:c r="D7075" s="139"/>
      <x:c r="E7075" s="139"/>
      <x:c r="F7075" s="139"/>
      <x:c r="G7075" s="139"/>
      <x:c r="H7075" s="139"/>
      <x:c r="I7075" s="266" t="n">
        <x:f>INT((ROW()-ROW($I$46))/((CARROT_CAP+1)*(MESCLUN_CAP+1)))</x:f>
        <x:v>10</x:v>
      </x:c>
      <x:c r="J7075" s="266" t="n">
        <x:f>MOD(INT((ROW()-ROW($I$46))/(MESCLUN_CAP+1)),CARROT_CAP+1)</x:f>
        <x:v>16</x:v>
      </x:c>
      <x:c r="K7075" s="266" t="n">
        <x:f>MOD(ROW()-ROW($I$46),MESCLUN_CAP+1)</x:f>
        <x:v>23</x:v>
      </x:c>
      <x:c r="L7075" s="266" t="n">
        <x:f>SUM(I7075:K7075)</x:f>
        <x:v>49</x:v>
      </x:c>
      <x:c r="M7075" s="267" t="n">
        <x:f>I7075*TOMATO_HOURS*WEEKS*(1+TOMATO_DIM)^I7075+J7075*CARROT_HOURS*WEEKS*(1+CARROT_DIM)^J7075+K7075*MESCLUN_HOURS*WEEKS*(1+MESCLUN_DIM)^K7075</x:f>
        <x:v>4424.223096875074</x:v>
      </x:c>
      <x:c r="N7075" s="267" t="n">
        <x:f>MAX(M7075-FARMER_HOURS,0)/TEMP_HOURS_PER_WORKER</x:f>
        <x:v>2.5723771506076902</x:v>
      </x:c>
      <x:c r="O7075" s="268" t="n">
        <x:f>I7075*TOMATO_PRICE+J7075*CARROT_PRICE+K7075*MESCLUN_PRICE</x:f>
        <x:v>183604</x:v>
      </x:c>
      <x:c r="P7075" s="268" t="n">
        <x:f>I7075*TOMATO_FERTILIZER+J7075*CARROT_FERTILIZER+K7075*MESCLUN_FERTILIZER</x:f>
        <x:v>36080</x:v>
      </x:c>
      <x:c r="Q7075" s="268" t="n">
        <x:f>MIN(M7075,FARMER_HOURS)*FARMER_RATE+MAX(M7075-FARMER_HOURS,0)*TEMP_RATE</x:f>
        <x:v>89309.42876519225</x:v>
      </x:c>
      <x:c r="R7075" s="268" t="n">
        <x:f>O7075-P7075-Q7075-FIXED_COST</x:f>
        <x:v>38214.57123480775</x:v>
      </x:c>
      <x:c r="S7075" s="139" t="str">
        <x:f>IF(AND(L7075&lt;=TOTAL_BED_CAP,N7075&lt;=TEMP_WORKER_CAP),"YES","NO")</x:f>
        <x:v>YES</x:v>
      </x:c>
      <x:c r="T7075" s="139" t="n">
        <x:f>IF(S7075="YES",R7075,-1E+99)</x:f>
        <x:v>38214.57123480775</x:v>
      </x:c>
    </x:row>
    <x:row r="7076">
      <x:c r="A7076" s="139"/>
      <x:c r="B7076" s="139"/>
      <x:c r="C7076" s="139"/>
      <x:c r="D7076" s="139"/>
      <x:c r="E7076" s="139"/>
      <x:c r="F7076" s="139"/>
      <x:c r="G7076" s="139"/>
      <x:c r="H7076" s="139"/>
      <x:c r="I7076" s="266" t="n">
        <x:f>INT((ROW()-ROW($I$46))/((CARROT_CAP+1)*(MESCLUN_CAP+1)))</x:f>
        <x:v>10</x:v>
      </x:c>
      <x:c r="J7076" s="266" t="n">
        <x:f>MOD(INT((ROW()-ROW($I$46))/(MESCLUN_CAP+1)),CARROT_CAP+1)</x:f>
        <x:v>16</x:v>
      </x:c>
      <x:c r="K7076" s="266" t="n">
        <x:f>MOD(ROW()-ROW($I$46),MESCLUN_CAP+1)</x:f>
        <x:v>24</x:v>
      </x:c>
      <x:c r="L7076" s="266" t="n">
        <x:f>SUM(I7076:K7076)</x:f>
        <x:v>50</x:v>
      </x:c>
      <x:c r="M7076" s="267" t="n">
        <x:f>I7076*TOMATO_HOURS*WEEKS*(1+TOMATO_DIM)^I7076+J7076*CARROT_HOURS*WEEKS*(1+CARROT_DIM)^J7076+K7076*MESCLUN_HOURS*WEEKS*(1+MESCLUN_DIM)^K7076</x:f>
        <x:v>4502.07004645457</x:v>
      </x:c>
      <x:c r="N7076" s="267" t="n">
        <x:f>MAX(M7076-FARMER_HOURS,0)/TEMP_HOURS_PER_WORKER</x:f>
        <x:v>2.626437532260118</x:v>
      </x:c>
      <x:c r="O7076" s="268" t="n">
        <x:f>I7076*TOMATO_PRICE+J7076*CARROT_PRICE+K7076*MESCLUN_PRICE</x:f>
        <x:v>186304</x:v>
      </x:c>
      <x:c r="P7076" s="268" t="n">
        <x:f>I7076*TOMATO_FERTILIZER+J7076*CARROT_FERTILIZER+K7076*MESCLUN_FERTILIZER</x:f>
        <x:v>36960</x:v>
      </x:c>
      <x:c r="Q7076" s="268" t="n">
        <x:f>MIN(M7076,FARMER_HOURS)*FARMER_RATE+MAX(M7076-FARMER_HOURS,0)*TEMP_RATE</x:f>
        <x:v>90660.93830650294</x:v>
      </x:c>
      <x:c r="R7076" s="268" t="n">
        <x:f>O7076-P7076-Q7076-FIXED_COST</x:f>
        <x:v>38683.06169349706</x:v>
      </x:c>
      <x:c r="S7076" s="139" t="str">
        <x:f>IF(AND(L7076&lt;=TOTAL_BED_CAP,N7076&lt;=TEMP_WORKER_CAP),"YES","NO")</x:f>
        <x:v>YES</x:v>
      </x:c>
      <x:c r="T7076" s="139" t="n">
        <x:f>IF(S7076="YES",R7076,-1E+99)</x:f>
        <x:v>38683.06169349706</x:v>
      </x:c>
    </x:row>
    <x:row r="7077">
      <x:c r="A7077" s="139"/>
      <x:c r="B7077" s="139"/>
      <x:c r="C7077" s="139"/>
      <x:c r="D7077" s="139"/>
      <x:c r="E7077" s="139"/>
      <x:c r="F7077" s="139"/>
      <x:c r="G7077" s="139"/>
      <x:c r="H7077" s="139"/>
      <x:c r="I7077" s="266" t="n">
        <x:f>INT((ROW()-ROW($I$46))/((CARROT_CAP+1)*(MESCLUN_CAP+1)))</x:f>
        <x:v>10</x:v>
      </x:c>
      <x:c r="J7077" s="266" t="n">
        <x:f>MOD(INT((ROW()-ROW($I$46))/(MESCLUN_CAP+1)),CARROT_CAP+1)</x:f>
        <x:v>16</x:v>
      </x:c>
      <x:c r="K7077" s="266" t="n">
        <x:f>MOD(ROW()-ROW($I$46),MESCLUN_CAP+1)</x:f>
        <x:v>25</x:v>
      </x:c>
      <x:c r="L7077" s="266" t="n">
        <x:f>SUM(I7077:K7077)</x:f>
        <x:v>51</x:v>
      </x:c>
      <x:c r="M7077" s="267" t="n">
        <x:f>I7077*TOMATO_HOURS*WEEKS*(1+TOMATO_DIM)^I7077+J7077*CARROT_HOURS*WEEKS*(1+CARROT_DIM)^J7077+K7077*MESCLUN_HOURS*WEEKS*(1+MESCLUN_DIM)^K7077</x:f>
        <x:v>4581.647967869667</x:v>
      </x:c>
      <x:c r="N7077" s="267" t="n">
        <x:f>MAX(M7077-FARMER_HOURS,0)/TEMP_HOURS_PER_WORKER</x:f>
        <x:v>2.6816999776872685</x:v>
      </x:c>
      <x:c r="O7077" s="268" t="n">
        <x:f>I7077*TOMATO_PRICE+J7077*CARROT_PRICE+K7077*MESCLUN_PRICE</x:f>
        <x:v>189004</x:v>
      </x:c>
      <x:c r="P7077" s="268" t="n">
        <x:f>I7077*TOMATO_FERTILIZER+J7077*CARROT_FERTILIZER+K7077*MESCLUN_FERTILIZER</x:f>
        <x:v>37840</x:v>
      </x:c>
      <x:c r="Q7077" s="268" t="n">
        <x:f>MIN(M7077,FARMER_HOURS)*FARMER_RATE+MAX(M7077-FARMER_HOURS,0)*TEMP_RATE</x:f>
        <x:v>92042.49944218171</x:v>
      </x:c>
      <x:c r="R7077" s="268" t="n">
        <x:f>O7077-P7077-Q7077-FIXED_COST</x:f>
        <x:v>39121.50055781829</x:v>
      </x:c>
      <x:c r="S7077" s="139" t="str">
        <x:f>IF(AND(L7077&lt;=TOTAL_BED_CAP,N7077&lt;=TEMP_WORKER_CAP),"YES","NO")</x:f>
        <x:v>YES</x:v>
      </x:c>
      <x:c r="T7077" s="139" t="n">
        <x:f>IF(S7077="YES",R7077,-1E+99)</x:f>
        <x:v>39121.50055781829</x:v>
      </x:c>
    </x:row>
    <x:row r="7078">
      <x:c r="A7078" s="139"/>
      <x:c r="B7078" s="139"/>
      <x:c r="C7078" s="139"/>
      <x:c r="D7078" s="139"/>
      <x:c r="E7078" s="139"/>
      <x:c r="F7078" s="139"/>
      <x:c r="G7078" s="139"/>
      <x:c r="H7078" s="139"/>
      <x:c r="I7078" s="266" t="n">
        <x:f>INT((ROW()-ROW($I$46))/((CARROT_CAP+1)*(MESCLUN_CAP+1)))</x:f>
        <x:v>10</x:v>
      </x:c>
      <x:c r="J7078" s="266" t="n">
        <x:f>MOD(INT((ROW()-ROW($I$46))/(MESCLUN_CAP+1)),CARROT_CAP+1)</x:f>
        <x:v>16</x:v>
      </x:c>
      <x:c r="K7078" s="266" t="n">
        <x:f>MOD(ROW()-ROW($I$46),MESCLUN_CAP+1)</x:f>
        <x:v>26</x:v>
      </x:c>
      <x:c r="L7078" s="266" t="n">
        <x:f>SUM(I7078:K7078)</x:f>
        <x:v>52</x:v>
      </x:c>
      <x:c r="M7078" s="267" t="n">
        <x:f>I7078*TOMATO_HOURS*WEEKS*(1+TOMATO_DIM)^I7078+J7078*CARROT_HOURS*WEEKS*(1+CARROT_DIM)^J7078+K7078*MESCLUN_HOURS*WEEKS*(1+MESCLUN_DIM)^K7078</x:f>
        <x:v>4662.987971830385</x:v>
      </x:c>
      <x:c r="N7078" s="267" t="n">
        <x:f>MAX(M7078-FARMER_HOURS,0)/TEMP_HOURS_PER_WORKER</x:f>
        <x:v>2.738186091548878</x:v>
      </x:c>
      <x:c r="O7078" s="268" t="n">
        <x:f>I7078*TOMATO_PRICE+J7078*CARROT_PRICE+K7078*MESCLUN_PRICE</x:f>
        <x:v>191704</x:v>
      </x:c>
      <x:c r="P7078" s="268" t="n">
        <x:f>I7078*TOMATO_FERTILIZER+J7078*CARROT_FERTILIZER+K7078*MESCLUN_FERTILIZER</x:f>
        <x:v>38720</x:v>
      </x:c>
      <x:c r="Q7078" s="268" t="n">
        <x:f>MIN(M7078,FARMER_HOURS)*FARMER_RATE+MAX(M7078-FARMER_HOURS,0)*TEMP_RATE</x:f>
        <x:v>93454.65228872195</x:v>
      </x:c>
      <x:c r="R7078" s="268" t="n">
        <x:f>O7078-P7078-Q7078-FIXED_COST</x:f>
        <x:v>39529.34771127805</x:v>
      </x:c>
      <x:c r="S7078" s="139" t="str">
        <x:f>IF(AND(L7078&lt;=TOTAL_BED_CAP,N7078&lt;=TEMP_WORKER_CAP),"YES","NO")</x:f>
        <x:v>YES</x:v>
      </x:c>
      <x:c r="T7078" s="139" t="n">
        <x:f>IF(S7078="YES",R7078,-1E+99)</x:f>
        <x:v>39529.34771127805</x:v>
      </x:c>
    </x:row>
    <x:row r="7079">
      <x:c r="A7079" s="139"/>
      <x:c r="B7079" s="139"/>
      <x:c r="C7079" s="139"/>
      <x:c r="D7079" s="139"/>
      <x:c r="E7079" s="139"/>
      <x:c r="F7079" s="139"/>
      <x:c r="G7079" s="139"/>
      <x:c r="H7079" s="139"/>
      <x:c r="I7079" s="266" t="n">
        <x:f>INT((ROW()-ROW($I$46))/((CARROT_CAP+1)*(MESCLUN_CAP+1)))</x:f>
        <x:v>10</x:v>
      </x:c>
      <x:c r="J7079" s="266" t="n">
        <x:f>MOD(INT((ROW()-ROW($I$46))/(MESCLUN_CAP+1)),CARROT_CAP+1)</x:f>
        <x:v>16</x:v>
      </x:c>
      <x:c r="K7079" s="266" t="n">
        <x:f>MOD(ROW()-ROW($I$46),MESCLUN_CAP+1)</x:f>
        <x:v>27</x:v>
      </x:c>
      <x:c r="L7079" s="266" t="n">
        <x:f>SUM(I7079:K7079)</x:f>
        <x:v>53</x:v>
      </x:c>
      <x:c r="M7079" s="267" t="n">
        <x:f>I7079*TOMATO_HOURS*WEEKS*(1+TOMATO_DIM)^I7079+J7079*CARROT_HOURS*WEEKS*(1+CARROT_DIM)^J7079+K7079*MESCLUN_HOURS*WEEKS*(1+MESCLUN_DIM)^K7079</x:f>
        <x:v>4746.121676350142</x:v>
      </x:c>
      <x:c r="N7079" s="267" t="n">
        <x:f>MAX(M7079-FARMER_HOURS,0)/TEMP_HOURS_PER_WORKER</x:f>
        <x:v>2.7959178307987096</x:v>
      </x:c>
      <x:c r="O7079" s="268" t="n">
        <x:f>I7079*TOMATO_PRICE+J7079*CARROT_PRICE+K7079*MESCLUN_PRICE</x:f>
        <x:v>194404</x:v>
      </x:c>
      <x:c r="P7079" s="268" t="n">
        <x:f>I7079*TOMATO_FERTILIZER+J7079*CARROT_FERTILIZER+K7079*MESCLUN_FERTILIZER</x:f>
        <x:v>39600</x:v>
      </x:c>
      <x:c r="Q7079" s="268" t="n">
        <x:f>MIN(M7079,FARMER_HOURS)*FARMER_RATE+MAX(M7079-FARMER_HOURS,0)*TEMP_RATE</x:f>
        <x:v>94897.94576996773</x:v>
      </x:c>
      <x:c r="R7079" s="268" t="n">
        <x:f>O7079-P7079-Q7079-FIXED_COST</x:f>
        <x:v>39906.05423003227</x:v>
      </x:c>
      <x:c r="S7079" s="139" t="str">
        <x:f>IF(AND(L7079&lt;=TOTAL_BED_CAP,N7079&lt;=TEMP_WORKER_CAP),"YES","NO")</x:f>
        <x:v>YES</x:v>
      </x:c>
      <x:c r="T7079" s="139" t="n">
        <x:f>IF(S7079="YES",R7079,-1E+99)</x:f>
        <x:v>39906.05423003227</x:v>
      </x:c>
    </x:row>
    <x:row r="7080">
      <x:c r="A7080" s="139"/>
      <x:c r="B7080" s="139"/>
      <x:c r="C7080" s="139"/>
      <x:c r="D7080" s="139"/>
      <x:c r="E7080" s="139"/>
      <x:c r="F7080" s="139"/>
      <x:c r="G7080" s="139"/>
      <x:c r="H7080" s="139"/>
      <x:c r="I7080" s="266" t="n">
        <x:f>INT((ROW()-ROW($I$46))/((CARROT_CAP+1)*(MESCLUN_CAP+1)))</x:f>
        <x:v>10</x:v>
      </x:c>
      <x:c r="J7080" s="266" t="n">
        <x:f>MOD(INT((ROW()-ROW($I$46))/(MESCLUN_CAP+1)),CARROT_CAP+1)</x:f>
        <x:v>16</x:v>
      </x:c>
      <x:c r="K7080" s="266" t="n">
        <x:f>MOD(ROW()-ROW($I$46),MESCLUN_CAP+1)</x:f>
        <x:v>28</x:v>
      </x:c>
      <x:c r="L7080" s="266" t="n">
        <x:f>SUM(I7080:K7080)</x:f>
        <x:v>54</x:v>
      </x:c>
      <x:c r="M7080" s="267" t="n">
        <x:f>I7080*TOMATO_HOURS*WEEKS*(1+TOMATO_DIM)^I7080+J7080*CARROT_HOURS*WEEKS*(1+CARROT_DIM)^J7080+K7080*MESCLUN_HOURS*WEEKS*(1+MESCLUN_DIM)^K7080</x:f>
        <x:v>4831.081214567295</x:v>
      </x:c>
      <x:c r="N7080" s="267" t="n">
        <x:f>MAX(M7080-FARMER_HOURS,0)/TEMP_HOURS_PER_WORKER</x:f>
        <x:v>2.8549175101161772</x:v>
      </x:c>
      <x:c r="O7080" s="268" t="n">
        <x:f>I7080*TOMATO_PRICE+J7080*CARROT_PRICE+K7080*MESCLUN_PRICE</x:f>
        <x:v>197104</x:v>
      </x:c>
      <x:c r="P7080" s="268" t="n">
        <x:f>I7080*TOMATO_FERTILIZER+J7080*CARROT_FERTILIZER+K7080*MESCLUN_FERTILIZER</x:f>
        <x:v>40480</x:v>
      </x:c>
      <x:c r="Q7080" s="268" t="n">
        <x:f>MIN(M7080,FARMER_HOURS)*FARMER_RATE+MAX(M7080-FARMER_HOURS,0)*TEMP_RATE</x:f>
        <x:v>96372.93775290443</x:v>
      </x:c>
      <x:c r="R7080" s="268" t="n">
        <x:f>O7080-P7080-Q7080-FIXED_COST</x:f>
        <x:v>40251.06224709557</x:v>
      </x:c>
      <x:c r="S7080" s="139" t="str">
        <x:f>IF(AND(L7080&lt;=TOTAL_BED_CAP,N7080&lt;=TEMP_WORKER_CAP),"YES","NO")</x:f>
        <x:v>YES</x:v>
      </x:c>
      <x:c r="T7080" s="139" t="n">
        <x:f>IF(S7080="YES",R7080,-1E+99)</x:f>
        <x:v>40251.06224709557</x:v>
      </x:c>
    </x:row>
    <x:row r="7081">
      <x:c r="A7081" s="139"/>
      <x:c r="B7081" s="139"/>
      <x:c r="C7081" s="139"/>
      <x:c r="D7081" s="139"/>
      <x:c r="E7081" s="139"/>
      <x:c r="F7081" s="139"/>
      <x:c r="G7081" s="139"/>
      <x:c r="H7081" s="139"/>
      <x:c r="I7081" s="266" t="n">
        <x:f>INT((ROW()-ROW($I$46))/((CARROT_CAP+1)*(MESCLUN_CAP+1)))</x:f>
        <x:v>10</x:v>
      </x:c>
      <x:c r="J7081" s="266" t="n">
        <x:f>MOD(INT((ROW()-ROW($I$46))/(MESCLUN_CAP+1)),CARROT_CAP+1)</x:f>
        <x:v>16</x:v>
      </x:c>
      <x:c r="K7081" s="266" t="n">
        <x:f>MOD(ROW()-ROW($I$46),MESCLUN_CAP+1)</x:f>
        <x:v>29</x:v>
      </x:c>
      <x:c r="L7081" s="266" t="n">
        <x:f>SUM(I7081:K7081)</x:f>
        <x:v>55</x:v>
      </x:c>
      <x:c r="M7081" s="267" t="n">
        <x:f>I7081*TOMATO_HOURS*WEEKS*(1+TOMATO_DIM)^I7081+J7081*CARROT_HOURS*WEEKS*(1+CARROT_DIM)^J7081+K7081*MESCLUN_HOURS*WEEKS*(1+MESCLUN_DIM)^K7081</x:f>
        <x:v>4917.899242682948</x:v>
      </x:c>
      <x:c r="N7081" s="267" t="n">
        <x:f>MAX(M7081-FARMER_HOURS,0)/TEMP_HOURS_PER_WORKER</x:f>
        <x:v>2.915207807418714</x:v>
      </x:c>
      <x:c r="O7081" s="268" t="n">
        <x:f>I7081*TOMATO_PRICE+J7081*CARROT_PRICE+K7081*MESCLUN_PRICE</x:f>
        <x:v>199804</x:v>
      </x:c>
      <x:c r="P7081" s="268" t="n">
        <x:f>I7081*TOMATO_FERTILIZER+J7081*CARROT_FERTILIZER+K7081*MESCLUN_FERTILIZER</x:f>
        <x:v>41360</x:v>
      </x:c>
      <x:c r="Q7081" s="268" t="n">
        <x:f>MIN(M7081,FARMER_HOURS)*FARMER_RATE+MAX(M7081-FARMER_HOURS,0)*TEMP_RATE</x:f>
        <x:v>97880.19518546785</x:v>
      </x:c>
      <x:c r="R7081" s="268" t="n">
        <x:f>O7081-P7081-Q7081-FIXED_COST</x:f>
        <x:v>40563.80481453215</x:v>
      </x:c>
      <x:c r="S7081" s="139" t="str">
        <x:f>IF(AND(L7081&lt;=TOTAL_BED_CAP,N7081&lt;=TEMP_WORKER_CAP),"YES","NO")</x:f>
        <x:v>YES</x:v>
      </x:c>
      <x:c r="T7081" s="139" t="n">
        <x:f>IF(S7081="YES",R7081,-1E+99)</x:f>
        <x:v>40563.80481453215</x:v>
      </x:c>
    </x:row>
    <x:row r="7082">
      <x:c r="A7082" s="139"/>
      <x:c r="B7082" s="139"/>
      <x:c r="C7082" s="139"/>
      <x:c r="D7082" s="139"/>
      <x:c r="E7082" s="139"/>
      <x:c r="F7082" s="139"/>
      <x:c r="G7082" s="139"/>
      <x:c r="H7082" s="139"/>
      <x:c r="I7082" s="266" t="n">
        <x:f>INT((ROW()-ROW($I$46))/((CARROT_CAP+1)*(MESCLUN_CAP+1)))</x:f>
        <x:v>10</x:v>
      </x:c>
      <x:c r="J7082" s="266" t="n">
        <x:f>MOD(INT((ROW()-ROW($I$46))/(MESCLUN_CAP+1)),CARROT_CAP+1)</x:f>
        <x:v>16</x:v>
      </x:c>
      <x:c r="K7082" s="266" t="n">
        <x:f>MOD(ROW()-ROW($I$46),MESCLUN_CAP+1)</x:f>
        <x:v>30</x:v>
      </x:c>
      <x:c r="L7082" s="266" t="n">
        <x:f>SUM(I7082:K7082)</x:f>
        <x:v>56</x:v>
      </x:c>
      <x:c r="M7082" s="267" t="n">
        <x:f>I7082*TOMATO_HOURS*WEEKS*(1+TOMATO_DIM)^I7082+J7082*CARROT_HOURS*WEEKS*(1+CARROT_DIM)^J7082+K7082*MESCLUN_HOURS*WEEKS*(1+MESCLUN_DIM)^K7082</x:f>
        <x:v>5006.608948016718</x:v>
      </x:c>
      <x:c r="N7082" s="267" t="n">
        <x:f>MAX(M7082-FARMER_HOURS,0)/TEMP_HOURS_PER_WORKER</x:f>
        <x:v>2.9768117694560545</x:v>
      </x:c>
      <x:c r="O7082" s="268" t="n">
        <x:f>I7082*TOMATO_PRICE+J7082*CARROT_PRICE+K7082*MESCLUN_PRICE</x:f>
        <x:v>202504</x:v>
      </x:c>
      <x:c r="P7082" s="268" t="n">
        <x:f>I7082*TOMATO_FERTILIZER+J7082*CARROT_FERTILIZER+K7082*MESCLUN_FERTILIZER</x:f>
        <x:v>42240</x:v>
      </x:c>
      <x:c r="Q7082" s="268" t="n">
        <x:f>MIN(M7082,FARMER_HOURS)*FARMER_RATE+MAX(M7082-FARMER_HOURS,0)*TEMP_RATE</x:f>
        <x:v>99420.29423640136</x:v>
      </x:c>
      <x:c r="R7082" s="268" t="n">
        <x:f>O7082-P7082-Q7082-FIXED_COST</x:f>
        <x:v>40843.70576359864</x:v>
      </x:c>
      <x:c r="S7082" s="139" t="str">
        <x:f>IF(AND(L7082&lt;=TOTAL_BED_CAP,N7082&lt;=TEMP_WORKER_CAP),"YES","NO")</x:f>
        <x:v>YES</x:v>
      </x:c>
      <x:c r="T7082" s="139" t="n">
        <x:f>IF(S7082="YES",R7082,-1E+99)</x:f>
        <x:v>40843.70576359864</x:v>
      </x:c>
    </x:row>
    <x:row r="7083">
      <x:c r="A7083" s="139"/>
      <x:c r="B7083" s="139"/>
      <x:c r="C7083" s="139"/>
      <x:c r="D7083" s="139"/>
      <x:c r="E7083" s="139"/>
      <x:c r="F7083" s="139"/>
      <x:c r="G7083" s="139"/>
      <x:c r="H7083" s="139"/>
      <x:c r="I7083" s="266" t="n">
        <x:f>INT((ROW()-ROW($I$46))/((CARROT_CAP+1)*(MESCLUN_CAP+1)))</x:f>
        <x:v>10</x:v>
      </x:c>
      <x:c r="J7083" s="266" t="n">
        <x:f>MOD(INT((ROW()-ROW($I$46))/(MESCLUN_CAP+1)),CARROT_CAP+1)</x:f>
        <x:v>17</x:v>
      </x:c>
      <x:c r="K7083" s="266" t="n">
        <x:f>MOD(ROW()-ROW($I$46),MESCLUN_CAP+1)</x:f>
        <x:v>0</x:v>
      </x:c>
      <x:c r="L7083" s="266" t="n">
        <x:f>SUM(I7083:K7083)</x:f>
        <x:v>27</x:v>
      </x:c>
      <x:c r="M7083" s="267" t="n">
        <x:f>I7083*TOMATO_HOURS*WEEKS*(1+TOMATO_DIM)^I7083+J7083*CARROT_HOURS*WEEKS*(1+CARROT_DIM)^J7083+K7083*MESCLUN_HOURS*WEEKS*(1+MESCLUN_DIM)^K7083</x:f>
        <x:v>3110.393527290311</x:v>
      </x:c>
      <x:c r="N7083" s="267" t="n">
        <x:f>MAX(M7083-FARMER_HOURS,0)/TEMP_HOURS_PER_WORKER</x:f>
        <x:v>1.659995505062716</x:v>
      </x:c>
      <x:c r="O7083" s="268" t="n">
        <x:f>I7083*TOMATO_PRICE+J7083*CARROT_PRICE+K7083*MESCLUN_PRICE</x:f>
        <x:v>123598</x:v>
      </x:c>
      <x:c r="P7083" s="268" t="n">
        <x:f>I7083*TOMATO_FERTILIZER+J7083*CARROT_FERTILIZER+K7083*MESCLUN_FERTILIZER</x:f>
        <x:v>16280</x:v>
      </x:c>
      <x:c r="Q7083" s="268" t="n">
        <x:f>MIN(M7083,FARMER_HOURS)*FARMER_RATE+MAX(M7083-FARMER_HOURS,0)*TEMP_RATE</x:f>
        <x:v>66499.8876265679</x:v>
      </x:c>
      <x:c r="R7083" s="268" t="n">
        <x:f>O7083-P7083-Q7083-FIXED_COST</x:f>
        <x:v>20818.1123734321</x:v>
      </x:c>
      <x:c r="S7083" s="139" t="str">
        <x:f>IF(AND(L7083&lt;=TOTAL_BED_CAP,N7083&lt;=TEMP_WORKER_CAP),"YES","NO")</x:f>
        <x:v>YES</x:v>
      </x:c>
      <x:c r="T7083" s="139" t="n">
        <x:f>IF(S7083="YES",R7083,-1E+99)</x:f>
        <x:v>20818.1123734321</x:v>
      </x:c>
    </x:row>
    <x:row r="7084">
      <x:c r="A7084" s="139"/>
      <x:c r="B7084" s="139"/>
      <x:c r="C7084" s="139"/>
      <x:c r="D7084" s="139"/>
      <x:c r="E7084" s="139"/>
      <x:c r="F7084" s="139"/>
      <x:c r="G7084" s="139"/>
      <x:c r="H7084" s="139"/>
      <x:c r="I7084" s="266" t="n">
        <x:f>INT((ROW()-ROW($I$46))/((CARROT_CAP+1)*(MESCLUN_CAP+1)))</x:f>
        <x:v>10</x:v>
      </x:c>
      <x:c r="J7084" s="266" t="n">
        <x:f>MOD(INT((ROW()-ROW($I$46))/(MESCLUN_CAP+1)),CARROT_CAP+1)</x:f>
        <x:v>17</x:v>
      </x:c>
      <x:c r="K7084" s="266" t="n">
        <x:f>MOD(ROW()-ROW($I$46),MESCLUN_CAP+1)</x:f>
        <x:v>1</x:v>
      </x:c>
      <x:c r="L7084" s="266" t="n">
        <x:f>SUM(I7084:K7084)</x:f>
        <x:v>28</x:v>
      </x:c>
      <x:c r="M7084" s="267" t="n">
        <x:f>I7084*TOMATO_HOURS*WEEKS*(1+TOMATO_DIM)^I7084+J7084*CARROT_HOURS*WEEKS*(1+CARROT_DIM)^J7084+K7084*MESCLUN_HOURS*WEEKS*(1+MESCLUN_DIM)^K7084</x:f>
        <x:v>3155.956027290311</x:v>
      </x:c>
      <x:c r="N7084" s="267" t="n">
        <x:f>MAX(M7084-FARMER_HOURS,0)/TEMP_HOURS_PER_WORKER</x:f>
        <x:v>1.6916361300627158</x:v>
      </x:c>
      <x:c r="O7084" s="268" t="n">
        <x:f>I7084*TOMATO_PRICE+J7084*CARROT_PRICE+K7084*MESCLUN_PRICE</x:f>
        <x:v>126298</x:v>
      </x:c>
      <x:c r="P7084" s="268" t="n">
        <x:f>I7084*TOMATO_FERTILIZER+J7084*CARROT_FERTILIZER+K7084*MESCLUN_FERTILIZER</x:f>
        <x:v>17160</x:v>
      </x:c>
      <x:c r="Q7084" s="268" t="n">
        <x:f>MIN(M7084,FARMER_HOURS)*FARMER_RATE+MAX(M7084-FARMER_HOURS,0)*TEMP_RATE</x:f>
        <x:v>67290.9032515679</x:v>
      </x:c>
      <x:c r="R7084" s="268" t="n">
        <x:f>O7084-P7084-Q7084-FIXED_COST</x:f>
        <x:v>21847.0967484321</x:v>
      </x:c>
      <x:c r="S7084" s="139" t="str">
        <x:f>IF(AND(L7084&lt;=TOTAL_BED_CAP,N7084&lt;=TEMP_WORKER_CAP),"YES","NO")</x:f>
        <x:v>YES</x:v>
      </x:c>
      <x:c r="T7084" s="139" t="n">
        <x:f>IF(S7084="YES",R7084,-1E+99)</x:f>
        <x:v>21847.0967484321</x:v>
      </x:c>
    </x:row>
    <x:row r="7085">
      <x:c r="A7085" s="139"/>
      <x:c r="B7085" s="139"/>
      <x:c r="C7085" s="139"/>
      <x:c r="D7085" s="139"/>
      <x:c r="E7085" s="139"/>
      <x:c r="F7085" s="139"/>
      <x:c r="G7085" s="139"/>
      <x:c r="H7085" s="139"/>
      <x:c r="I7085" s="266" t="n">
        <x:f>INT((ROW()-ROW($I$46))/((CARROT_CAP+1)*(MESCLUN_CAP+1)))</x:f>
        <x:v>10</x:v>
      </x:c>
      <x:c r="J7085" s="266" t="n">
        <x:f>MOD(INT((ROW()-ROW($I$46))/(MESCLUN_CAP+1)),CARROT_CAP+1)</x:f>
        <x:v>17</x:v>
      </x:c>
      <x:c r="K7085" s="266" t="n">
        <x:f>MOD(ROW()-ROW($I$46),MESCLUN_CAP+1)</x:f>
        <x:v>2</x:v>
      </x:c>
      <x:c r="L7085" s="266" t="n">
        <x:f>SUM(I7085:K7085)</x:f>
        <x:v>29</x:v>
      </x:c>
      <x:c r="M7085" s="267" t="n">
        <x:f>I7085*TOMATO_HOURS*WEEKS*(1+TOMATO_DIM)^I7085+J7085*CARROT_HOURS*WEEKS*(1+CARROT_DIM)^J7085+K7085*MESCLUN_HOURS*WEEKS*(1+MESCLUN_DIM)^K7085</x:f>
        <x:v>3202.657589790311</x:v>
      </x:c>
      <x:c r="N7085" s="267" t="n">
        <x:f>MAX(M7085-FARMER_HOURS,0)/TEMP_HOURS_PER_WORKER</x:f>
        <x:v>1.7240677706877159</x:v>
      </x:c>
      <x:c r="O7085" s="268" t="n">
        <x:f>I7085*TOMATO_PRICE+J7085*CARROT_PRICE+K7085*MESCLUN_PRICE</x:f>
        <x:v>128998</x:v>
      </x:c>
      <x:c r="P7085" s="268" t="n">
        <x:f>I7085*TOMATO_FERTILIZER+J7085*CARROT_FERTILIZER+K7085*MESCLUN_FERTILIZER</x:f>
        <x:v>18040</x:v>
      </x:c>
      <x:c r="Q7085" s="268" t="n">
        <x:f>MIN(M7085,FARMER_HOURS)*FARMER_RATE+MAX(M7085-FARMER_HOURS,0)*TEMP_RATE</x:f>
        <x:v>68101.69426719288</x:v>
      </x:c>
      <x:c r="R7085" s="268" t="n">
        <x:f>O7085-P7085-Q7085-FIXED_COST</x:f>
        <x:v>22856.305732807115</x:v>
      </x:c>
      <x:c r="S7085" s="139" t="str">
        <x:f>IF(AND(L7085&lt;=TOTAL_BED_CAP,N7085&lt;=TEMP_WORKER_CAP),"YES","NO")</x:f>
        <x:v>YES</x:v>
      </x:c>
      <x:c r="T7085" s="139" t="n">
        <x:f>IF(S7085="YES",R7085,-1E+99)</x:f>
        <x:v>22856.305732807115</x:v>
      </x:c>
    </x:row>
    <x:row r="7086">
      <x:c r="A7086" s="139"/>
      <x:c r="B7086" s="139"/>
      <x:c r="C7086" s="139"/>
      <x:c r="D7086" s="139"/>
      <x:c r="E7086" s="139"/>
      <x:c r="F7086" s="139"/>
      <x:c r="G7086" s="139"/>
      <x:c r="H7086" s="139"/>
      <x:c r="I7086" s="266" t="n">
        <x:f>INT((ROW()-ROW($I$46))/((CARROT_CAP+1)*(MESCLUN_CAP+1)))</x:f>
        <x:v>10</x:v>
      </x:c>
      <x:c r="J7086" s="266" t="n">
        <x:f>MOD(INT((ROW()-ROW($I$46))/(MESCLUN_CAP+1)),CARROT_CAP+1)</x:f>
        <x:v>17</x:v>
      </x:c>
      <x:c r="K7086" s="266" t="n">
        <x:f>MOD(ROW()-ROW($I$46),MESCLUN_CAP+1)</x:f>
        <x:v>3</x:v>
      </x:c>
      <x:c r="L7086" s="266" t="n">
        <x:f>SUM(I7086:K7086)</x:f>
        <x:v>30</x:v>
      </x:c>
      <x:c r="M7086" s="267" t="n">
        <x:f>I7086*TOMATO_HOURS*WEEKS*(1+TOMATO_DIM)^I7086+J7086*CARROT_HOURS*WEEKS*(1+CARROT_DIM)^J7086+K7086*MESCLUN_HOURS*WEEKS*(1+MESCLUN_DIM)^K7086</x:f>
        <x:v>3250.5195722121857</x:v>
      </x:c>
      <x:c r="N7086" s="267" t="n">
        <x:f>MAX(M7086-FARMER_HOURS,0)/TEMP_HOURS_PER_WORKER</x:f>
        <x:v>1.7573052584806845</x:v>
      </x:c>
      <x:c r="O7086" s="268" t="n">
        <x:f>I7086*TOMATO_PRICE+J7086*CARROT_PRICE+K7086*MESCLUN_PRICE</x:f>
        <x:v>131698</x:v>
      </x:c>
      <x:c r="P7086" s="268" t="n">
        <x:f>I7086*TOMATO_FERTILIZER+J7086*CARROT_FERTILIZER+K7086*MESCLUN_FERTILIZER</x:f>
        <x:v>18920</x:v>
      </x:c>
      <x:c r="Q7086" s="268" t="n">
        <x:f>MIN(M7086,FARMER_HOURS)*FARMER_RATE+MAX(M7086-FARMER_HOURS,0)*TEMP_RATE</x:f>
        <x:v>68932.6314620171</x:v>
      </x:c>
      <x:c r="R7086" s="268" t="n">
        <x:f>O7086-P7086-Q7086-FIXED_COST</x:f>
        <x:v>23845.368537982897</x:v>
      </x:c>
      <x:c r="S7086" s="139" t="str">
        <x:f>IF(AND(L7086&lt;=TOTAL_BED_CAP,N7086&lt;=TEMP_WORKER_CAP),"YES","NO")</x:f>
        <x:v>YES</x:v>
      </x:c>
      <x:c r="T7086" s="139" t="n">
        <x:f>IF(S7086="YES",R7086,-1E+99)</x:f>
        <x:v>23845.368537982897</x:v>
      </x:c>
    </x:row>
    <x:row r="7087">
      <x:c r="A7087" s="139"/>
      <x:c r="B7087" s="139"/>
      <x:c r="C7087" s="139"/>
      <x:c r="D7087" s="139"/>
      <x:c r="E7087" s="139"/>
      <x:c r="F7087" s="139"/>
      <x:c r="G7087" s="139"/>
      <x:c r="H7087" s="139"/>
      <x:c r="I7087" s="266" t="n">
        <x:f>INT((ROW()-ROW($I$46))/((CARROT_CAP+1)*(MESCLUN_CAP+1)))</x:f>
        <x:v>10</x:v>
      </x:c>
      <x:c r="J7087" s="266" t="n">
        <x:f>MOD(INT((ROW()-ROW($I$46))/(MESCLUN_CAP+1)),CARROT_CAP+1)</x:f>
        <x:v>17</x:v>
      </x:c>
      <x:c r="K7087" s="266" t="n">
        <x:f>MOD(ROW()-ROW($I$46),MESCLUN_CAP+1)</x:f>
        <x:v>4</x:v>
      </x:c>
      <x:c r="L7087" s="266" t="n">
        <x:f>SUM(I7087:K7087)</x:f>
        <x:v>31</x:v>
      </x:c>
      <x:c r="M7087" s="267" t="n">
        <x:f>I7087*TOMATO_HOURS*WEEKS*(1+TOMATO_DIM)^I7087+J7087*CARROT_HOURS*WEEKS*(1+CARROT_DIM)^J7087+K7087*MESCLUN_HOURS*WEEKS*(1+MESCLUN_DIM)^K7087</x:f>
        <x:v>3299.563687934842</x:v>
      </x:c>
      <x:c r="N7087" s="267" t="n">
        <x:f>MAX(M7087-FARMER_HOURS,0)/TEMP_HOURS_PER_WORKER</x:f>
        <x:v>1.7913636721769737</x:v>
      </x:c>
      <x:c r="O7087" s="268" t="n">
        <x:f>I7087*TOMATO_PRICE+J7087*CARROT_PRICE+K7087*MESCLUN_PRICE</x:f>
        <x:v>134398</x:v>
      </x:c>
      <x:c r="P7087" s="268" t="n">
        <x:f>I7087*TOMATO_FERTILIZER+J7087*CARROT_FERTILIZER+K7087*MESCLUN_FERTILIZER</x:f>
        <x:v>19800</x:v>
      </x:c>
      <x:c r="Q7087" s="268" t="n">
        <x:f>MIN(M7087,FARMER_HOURS)*FARMER_RATE+MAX(M7087-FARMER_HOURS,0)*TEMP_RATE</x:f>
        <x:v>69784.09180442434</x:v>
      </x:c>
      <x:c r="R7087" s="268" t="n">
        <x:f>O7087-P7087-Q7087-FIXED_COST</x:f>
        <x:v>24813.908195575656</x:v>
      </x:c>
      <x:c r="S7087" s="139" t="str">
        <x:f>IF(AND(L7087&lt;=TOTAL_BED_CAP,N7087&lt;=TEMP_WORKER_CAP),"YES","NO")</x:f>
        <x:v>YES</x:v>
      </x:c>
      <x:c r="T7087" s="139" t="n">
        <x:f>IF(S7087="YES",R7087,-1E+99)</x:f>
        <x:v>24813.908195575656</x:v>
      </x:c>
    </x:row>
    <x:row r="7088">
      <x:c r="A7088" s="139"/>
      <x:c r="B7088" s="139"/>
      <x:c r="C7088" s="139"/>
      <x:c r="D7088" s="139"/>
      <x:c r="E7088" s="139"/>
      <x:c r="F7088" s="139"/>
      <x:c r="G7088" s="139"/>
      <x:c r="H7088" s="139"/>
      <x:c r="I7088" s="266" t="n">
        <x:f>INT((ROW()-ROW($I$46))/((CARROT_CAP+1)*(MESCLUN_CAP+1)))</x:f>
        <x:v>10</x:v>
      </x:c>
      <x:c r="J7088" s="266" t="n">
        <x:f>MOD(INT((ROW()-ROW($I$46))/(MESCLUN_CAP+1)),CARROT_CAP+1)</x:f>
        <x:v>17</x:v>
      </x:c>
      <x:c r="K7088" s="266" t="n">
        <x:f>MOD(ROW()-ROW($I$46),MESCLUN_CAP+1)</x:f>
        <x:v>5</x:v>
      </x:c>
      <x:c r="L7088" s="266" t="n">
        <x:f>SUM(I7088:K7088)</x:f>
        <x:v>32</x:v>
      </x:c>
      <x:c r="M7088" s="267" t="n">
        <x:f>I7088*TOMATO_HOURS*WEEKS*(1+TOMATO_DIM)^I7088+J7088*CARROT_HOURS*WEEKS*(1+CARROT_DIM)^J7088+K7088*MESCLUN_HOURS*WEEKS*(1+MESCLUN_DIM)^K7088</x:f>
        <x:v>3349.8120118560455</x:v>
      </x:c>
      <x:c r="N7088" s="267" t="n">
        <x:f>MAX(M7088-FARMER_HOURS,0)/TEMP_HOURS_PER_WORKER</x:f>
        <x:v>1.8262583415666982</x:v>
      </x:c>
      <x:c r="O7088" s="268" t="n">
        <x:f>I7088*TOMATO_PRICE+J7088*CARROT_PRICE+K7088*MESCLUN_PRICE</x:f>
        <x:v>137098</x:v>
      </x:c>
      <x:c r="P7088" s="268" t="n">
        <x:f>I7088*TOMATO_FERTILIZER+J7088*CARROT_FERTILIZER+K7088*MESCLUN_FERTILIZER</x:f>
        <x:v>20680</x:v>
      </x:c>
      <x:c r="Q7088" s="268" t="n">
        <x:f>MIN(M7088,FARMER_HOURS)*FARMER_RATE+MAX(M7088-FARMER_HOURS,0)*TEMP_RATE</x:f>
        <x:v>70656.45853916745</x:v>
      </x:c>
      <x:c r="R7088" s="268" t="n">
        <x:f>O7088-P7088-Q7088-FIXED_COST</x:f>
        <x:v>25761.541460832552</x:v>
      </x:c>
      <x:c r="S7088" s="139" t="str">
        <x:f>IF(AND(L7088&lt;=TOTAL_BED_CAP,N7088&lt;=TEMP_WORKER_CAP),"YES","NO")</x:f>
        <x:v>YES</x:v>
      </x:c>
      <x:c r="T7088" s="139" t="n">
        <x:f>IF(S7088="YES",R7088,-1E+99)</x:f>
        <x:v>25761.541460832552</x:v>
      </x:c>
    </x:row>
    <x:row r="7089">
      <x:c r="A7089" s="139"/>
      <x:c r="B7089" s="139"/>
      <x:c r="C7089" s="139"/>
      <x:c r="D7089" s="139"/>
      <x:c r="E7089" s="139"/>
      <x:c r="F7089" s="139"/>
      <x:c r="G7089" s="139"/>
      <x:c r="H7089" s="139"/>
      <x:c r="I7089" s="266" t="n">
        <x:f>INT((ROW()-ROW($I$46))/((CARROT_CAP+1)*(MESCLUN_CAP+1)))</x:f>
        <x:v>10</x:v>
      </x:c>
      <x:c r="J7089" s="266" t="n">
        <x:f>MOD(INT((ROW()-ROW($I$46))/(MESCLUN_CAP+1)),CARROT_CAP+1)</x:f>
        <x:v>17</x:v>
      </x:c>
      <x:c r="K7089" s="266" t="n">
        <x:f>MOD(ROW()-ROW($I$46),MESCLUN_CAP+1)</x:f>
        <x:v>6</x:v>
      </x:c>
      <x:c r="L7089" s="266" t="n">
        <x:f>SUM(I7089:K7089)</x:f>
        <x:v>33</x:v>
      </x:c>
      <x:c r="M7089" s="267" t="n">
        <x:f>I7089*TOMATO_HOURS*WEEKS*(1+TOMATO_DIM)^I7089+J7089*CARROT_HOURS*WEEKS*(1+CARROT_DIM)^J7089+K7089*MESCLUN_HOURS*WEEKS*(1+MESCLUN_DIM)^K7089</x:f>
        <x:v>3401.2869860376786</x:v>
      </x:c>
      <x:c r="N7089" s="267" t="n">
        <x:f>MAX(M7089-FARMER_HOURS,0)/TEMP_HOURS_PER_WORKER</x:f>
        <x:v>1.8620048514150547</x:v>
      </x:c>
      <x:c r="O7089" s="268" t="n">
        <x:f>I7089*TOMATO_PRICE+J7089*CARROT_PRICE+K7089*MESCLUN_PRICE</x:f>
        <x:v>139798</x:v>
      </x:c>
      <x:c r="P7089" s="268" t="n">
        <x:f>I7089*TOMATO_FERTILIZER+J7089*CARROT_FERTILIZER+K7089*MESCLUN_FERTILIZER</x:f>
        <x:v>21560</x:v>
      </x:c>
      <x:c r="Q7089" s="268" t="n">
        <x:f>MIN(M7089,FARMER_HOURS)*FARMER_RATE+MAX(M7089-FARMER_HOURS,0)*TEMP_RATE</x:f>
        <x:v>71550.12128537637</x:v>
      </x:c>
      <x:c r="R7089" s="268" t="n">
        <x:f>O7089-P7089-Q7089-FIXED_COST</x:f>
        <x:v>26687.87871462363</x:v>
      </x:c>
      <x:c r="S7089" s="139" t="str">
        <x:f>IF(AND(L7089&lt;=TOTAL_BED_CAP,N7089&lt;=TEMP_WORKER_CAP),"YES","NO")</x:f>
        <x:v>YES</x:v>
      </x:c>
      <x:c r="T7089" s="139" t="n">
        <x:f>IF(S7089="YES",R7089,-1E+99)</x:f>
        <x:v>26687.87871462363</x:v>
      </x:c>
    </x:row>
    <x:row r="7090">
      <x:c r="A7090" s="139"/>
      <x:c r="B7090" s="139"/>
      <x:c r="C7090" s="139"/>
      <x:c r="D7090" s="139"/>
      <x:c r="E7090" s="139"/>
      <x:c r="F7090" s="139"/>
      <x:c r="G7090" s="139"/>
      <x:c r="H7090" s="139"/>
      <x:c r="I7090" s="266" t="n">
        <x:f>INT((ROW()-ROW($I$46))/((CARROT_CAP+1)*(MESCLUN_CAP+1)))</x:f>
        <x:v>10</x:v>
      </x:c>
      <x:c r="J7090" s="266" t="n">
        <x:f>MOD(INT((ROW()-ROW($I$46))/(MESCLUN_CAP+1)),CARROT_CAP+1)</x:f>
        <x:v>17</x:v>
      </x:c>
      <x:c r="K7090" s="266" t="n">
        <x:f>MOD(ROW()-ROW($I$46),MESCLUN_CAP+1)</x:f>
        <x:v>7</x:v>
      </x:c>
      <x:c r="L7090" s="266" t="n">
        <x:f>SUM(I7090:K7090)</x:f>
        <x:v>34</x:v>
      </x:c>
      <x:c r="M7090" s="267" t="n">
        <x:f>I7090*TOMATO_HOURS*WEEKS*(1+TOMATO_DIM)^I7090+J7090*CARROT_HOURS*WEEKS*(1+CARROT_DIM)^J7090+K7090*MESCLUN_HOURS*WEEKS*(1+MESCLUN_DIM)^K7090</x:f>
        <x:v>3454.011425435639</x:v>
      </x:c>
      <x:c r="N7090" s="267" t="n">
        <x:f>MAX(M7090-FARMER_HOURS,0)/TEMP_HOURS_PER_WORKER</x:f>
        <x:v>1.898619045441416</x:v>
      </x:c>
      <x:c r="O7090" s="268" t="n">
        <x:f>I7090*TOMATO_PRICE+J7090*CARROT_PRICE+K7090*MESCLUN_PRICE</x:f>
        <x:v>142498</x:v>
      </x:c>
      <x:c r="P7090" s="268" t="n">
        <x:f>I7090*TOMATO_FERTILIZER+J7090*CARROT_FERTILIZER+K7090*MESCLUN_FERTILIZER</x:f>
        <x:v>22440</x:v>
      </x:c>
      <x:c r="Q7090" s="268" t="n">
        <x:f>MIN(M7090,FARMER_HOURS)*FARMER_RATE+MAX(M7090-FARMER_HOURS,0)*TEMP_RATE</x:f>
        <x:v>72465.4761360354</x:v>
      </x:c>
      <x:c r="R7090" s="268" t="n">
        <x:f>O7090-P7090-Q7090-FIXED_COST</x:f>
        <x:v>27592.523863964598</x:v>
      </x:c>
      <x:c r="S7090" s="139" t="str">
        <x:f>IF(AND(L7090&lt;=TOTAL_BED_CAP,N7090&lt;=TEMP_WORKER_CAP),"YES","NO")</x:f>
        <x:v>YES</x:v>
      </x:c>
      <x:c r="T7090" s="139" t="n">
        <x:f>IF(S7090="YES",R7090,-1E+99)</x:f>
        <x:v>27592.523863964598</x:v>
      </x:c>
    </x:row>
    <x:row r="7091">
      <x:c r="A7091" s="139"/>
      <x:c r="B7091" s="139"/>
      <x:c r="C7091" s="139"/>
      <x:c r="D7091" s="139"/>
      <x:c r="E7091" s="139"/>
      <x:c r="F7091" s="139"/>
      <x:c r="G7091" s="139"/>
      <x:c r="H7091" s="139"/>
      <x:c r="I7091" s="266" t="n">
        <x:f>INT((ROW()-ROW($I$46))/((CARROT_CAP+1)*(MESCLUN_CAP+1)))</x:f>
        <x:v>10</x:v>
      </x:c>
      <x:c r="J7091" s="266" t="n">
        <x:f>MOD(INT((ROW()-ROW($I$46))/(MESCLUN_CAP+1)),CARROT_CAP+1)</x:f>
        <x:v>17</x:v>
      </x:c>
      <x:c r="K7091" s="266" t="n">
        <x:f>MOD(ROW()-ROW($I$46),MESCLUN_CAP+1)</x:f>
        <x:v>8</x:v>
      </x:c>
      <x:c r="L7091" s="266" t="n">
        <x:f>SUM(I7091:K7091)</x:f>
        <x:v>35</x:v>
      </x:c>
      <x:c r="M7091" s="267" t="n">
        <x:f>I7091*TOMATO_HOURS*WEEKS*(1+TOMATO_DIM)^I7091+J7091*CARROT_HOURS*WEEKS*(1+CARROT_DIM)^J7091+K7091*MESCLUN_HOURS*WEEKS*(1+MESCLUN_DIM)^K7091</x:f>
        <x:v>3508.008523715619</x:v>
      </x:c>
      <x:c r="N7091" s="267" t="n">
        <x:f>MAX(M7091-FARMER_HOURS,0)/TEMP_HOURS_PER_WORKER</x:f>
        <x:v>1.9361170303580688</x:v>
      </x:c>
      <x:c r="O7091" s="268" t="n">
        <x:f>I7091*TOMATO_PRICE+J7091*CARROT_PRICE+K7091*MESCLUN_PRICE</x:f>
        <x:v>145198</x:v>
      </x:c>
      <x:c r="P7091" s="268" t="n">
        <x:f>I7091*TOMATO_FERTILIZER+J7091*CARROT_FERTILIZER+K7091*MESCLUN_FERTILIZER</x:f>
        <x:v>23320</x:v>
      </x:c>
      <x:c r="Q7091" s="268" t="n">
        <x:f>MIN(M7091,FARMER_HOURS)*FARMER_RATE+MAX(M7091-FARMER_HOURS,0)*TEMP_RATE</x:f>
        <x:v>73402.92575895172</x:v>
      </x:c>
      <x:c r="R7091" s="268" t="n">
        <x:f>O7091-P7091-Q7091-FIXED_COST</x:f>
        <x:v>28475.074241048278</x:v>
      </x:c>
      <x:c r="S7091" s="139" t="str">
        <x:f>IF(AND(L7091&lt;=TOTAL_BED_CAP,N7091&lt;=TEMP_WORKER_CAP),"YES","NO")</x:f>
        <x:v>YES</x:v>
      </x:c>
      <x:c r="T7091" s="139" t="n">
        <x:f>IF(S7091="YES",R7091,-1E+99)</x:f>
        <x:v>28475.074241048278</x:v>
      </x:c>
    </x:row>
    <x:row r="7092">
      <x:c r="A7092" s="139"/>
      <x:c r="B7092" s="139"/>
      <x:c r="C7092" s="139"/>
      <x:c r="D7092" s="139"/>
      <x:c r="E7092" s="139"/>
      <x:c r="F7092" s="139"/>
      <x:c r="G7092" s="139"/>
      <x:c r="H7092" s="139"/>
      <x:c r="I7092" s="266" t="n">
        <x:f>INT((ROW()-ROW($I$46))/((CARROT_CAP+1)*(MESCLUN_CAP+1)))</x:f>
        <x:v>10</x:v>
      </x:c>
      <x:c r="J7092" s="266" t="n">
        <x:f>MOD(INT((ROW()-ROW($I$46))/(MESCLUN_CAP+1)),CARROT_CAP+1)</x:f>
        <x:v>17</x:v>
      </x:c>
      <x:c r="K7092" s="266" t="n">
        <x:f>MOD(ROW()-ROW($I$46),MESCLUN_CAP+1)</x:f>
        <x:v>9</x:v>
      </x:c>
      <x:c r="L7092" s="266" t="n">
        <x:f>SUM(I7092:K7092)</x:f>
        <x:v>36</x:v>
      </x:c>
      <x:c r="M7092" s="267" t="n">
        <x:f>I7092*TOMATO_HOURS*WEEKS*(1+TOMATO_DIM)^I7092+J7092*CARROT_HOURS*WEEKS*(1+CARROT_DIM)^J7092+K7092*MESCLUN_HOURS*WEEKS*(1+MESCLUN_DIM)^K7092</x:f>
        <x:v>3563.3018591560135</x:v>
      </x:c>
      <x:c r="N7092" s="267" t="n">
        <x:f>MAX(M7092-FARMER_HOURS,0)/TEMP_HOURS_PER_WORKER</x:f>
        <x:v>1.9745151799694538</x:v>
      </x:c>
      <x:c r="O7092" s="268" t="n">
        <x:f>I7092*TOMATO_PRICE+J7092*CARROT_PRICE+K7092*MESCLUN_PRICE</x:f>
        <x:v>147898</x:v>
      </x:c>
      <x:c r="P7092" s="268" t="n">
        <x:f>I7092*TOMATO_FERTILIZER+J7092*CARROT_FERTILIZER+K7092*MESCLUN_FERTILIZER</x:f>
        <x:v>24200</x:v>
      </x:c>
      <x:c r="Q7092" s="268" t="n">
        <x:f>MIN(M7092,FARMER_HOURS)*FARMER_RATE+MAX(M7092-FARMER_HOURS,0)*TEMP_RATE</x:f>
        <x:v>74362.87949923635</x:v>
      </x:c>
      <x:c r="R7092" s="268" t="n">
        <x:f>O7092-P7092-Q7092-FIXED_COST</x:f>
        <x:v>29335.120500763645</x:v>
      </x:c>
      <x:c r="S7092" s="139" t="str">
        <x:f>IF(AND(L7092&lt;=TOTAL_BED_CAP,N7092&lt;=TEMP_WORKER_CAP),"YES","NO")</x:f>
        <x:v>YES</x:v>
      </x:c>
      <x:c r="T7092" s="139" t="n">
        <x:f>IF(S7092="YES",R7092,-1E+99)</x:f>
        <x:v>29335.120500763645</x:v>
      </x:c>
    </x:row>
    <x:row r="7093">
      <x:c r="A7093" s="139"/>
      <x:c r="B7093" s="139"/>
      <x:c r="C7093" s="139"/>
      <x:c r="D7093" s="139"/>
      <x:c r="E7093" s="139"/>
      <x:c r="F7093" s="139"/>
      <x:c r="G7093" s="139"/>
      <x:c r="H7093" s="139"/>
      <x:c r="I7093" s="266" t="n">
        <x:f>INT((ROW()-ROW($I$46))/((CARROT_CAP+1)*(MESCLUN_CAP+1)))</x:f>
        <x:v>10</x:v>
      </x:c>
      <x:c r="J7093" s="266" t="n">
        <x:f>MOD(INT((ROW()-ROW($I$46))/(MESCLUN_CAP+1)),CARROT_CAP+1)</x:f>
        <x:v>17</x:v>
      </x:c>
      <x:c r="K7093" s="266" t="n">
        <x:f>MOD(ROW()-ROW($I$46),MESCLUN_CAP+1)</x:f>
        <x:v>10</x:v>
      </x:c>
      <x:c r="L7093" s="266" t="n">
        <x:f>SUM(I7093:K7093)</x:f>
        <x:v>37</x:v>
      </x:c>
      <x:c r="M7093" s="267" t="n">
        <x:f>I7093*TOMATO_HOURS*WEEKS*(1+TOMATO_DIM)^I7093+J7093*CARROT_HOURS*WEEKS*(1+CARROT_DIM)^J7093+K7093*MESCLUN_HOURS*WEEKS*(1+MESCLUN_DIM)^K7093</x:f>
        <x:v>3619.9154006392264</x:v>
      </x:c>
      <x:c r="N7093" s="267" t="n">
        <x:f>MAX(M7093-FARMER_HOURS,0)/TEMP_HOURS_PER_WORKER</x:f>
        <x:v>2.013830139332796</x:v>
      </x:c>
      <x:c r="O7093" s="268" t="n">
        <x:f>I7093*TOMATO_PRICE+J7093*CARROT_PRICE+K7093*MESCLUN_PRICE</x:f>
        <x:v>150598</x:v>
      </x:c>
      <x:c r="P7093" s="268" t="n">
        <x:f>I7093*TOMATO_FERTILIZER+J7093*CARROT_FERTILIZER+K7093*MESCLUN_FERTILIZER</x:f>
        <x:v>25080</x:v>
      </x:c>
      <x:c r="Q7093" s="268" t="n">
        <x:f>MIN(M7093,FARMER_HOURS)*FARMER_RATE+MAX(M7093-FARMER_HOURS,0)*TEMP_RATE</x:f>
        <x:v>75345.7534833199</x:v>
      </x:c>
      <x:c r="R7093" s="268" t="n">
        <x:f>O7093-P7093-Q7093-FIXED_COST</x:f>
        <x:v>30172.246516680098</x:v>
      </x:c>
      <x:c r="S7093" s="139" t="str">
        <x:f>IF(AND(L7093&lt;=TOTAL_BED_CAP,N7093&lt;=TEMP_WORKER_CAP),"YES","NO")</x:f>
        <x:v>YES</x:v>
      </x:c>
      <x:c r="T7093" s="139" t="n">
        <x:f>IF(S7093="YES",R7093,-1E+99)</x:f>
        <x:v>30172.246516680098</x:v>
      </x:c>
    </x:row>
    <x:row r="7094">
      <x:c r="A7094" s="139"/>
      <x:c r="B7094" s="139"/>
      <x:c r="C7094" s="139"/>
      <x:c r="D7094" s="139"/>
      <x:c r="E7094" s="139"/>
      <x:c r="F7094" s="139"/>
      <x:c r="G7094" s="139"/>
      <x:c r="H7094" s="139"/>
      <x:c r="I7094" s="266" t="n">
        <x:f>INT((ROW()-ROW($I$46))/((CARROT_CAP+1)*(MESCLUN_CAP+1)))</x:f>
        <x:v>10</x:v>
      </x:c>
      <x:c r="J7094" s="266" t="n">
        <x:f>MOD(INT((ROW()-ROW($I$46))/(MESCLUN_CAP+1)),CARROT_CAP+1)</x:f>
        <x:v>17</x:v>
      </x:c>
      <x:c r="K7094" s="266" t="n">
        <x:f>MOD(ROW()-ROW($I$46),MESCLUN_CAP+1)</x:f>
        <x:v>11</x:v>
      </x:c>
      <x:c r="L7094" s="266" t="n">
        <x:f>SUM(I7094:K7094)</x:f>
        <x:v>38</x:v>
      </x:c>
      <x:c r="M7094" s="267" t="n">
        <x:f>I7094*TOMATO_HOURS*WEEKS*(1+TOMATO_DIM)^I7094+J7094*CARROT_HOURS*WEEKS*(1+CARROT_DIM)^J7094+K7094*MESCLUN_HOURS*WEEKS*(1+MESCLUN_DIM)^K7094</x:f>
        <x:v>3677.8735137326657</x:v>
      </x:c>
      <x:c r="N7094" s="267" t="n">
        <x:f>MAX(M7094-FARMER_HOURS,0)/TEMP_HOURS_PER_WORKER</x:f>
        <x:v>2.0540788289810177</x:v>
      </x:c>
      <x:c r="O7094" s="268" t="n">
        <x:f>I7094*TOMATO_PRICE+J7094*CARROT_PRICE+K7094*MESCLUN_PRICE</x:f>
        <x:v>153298</x:v>
      </x:c>
      <x:c r="P7094" s="268" t="n">
        <x:f>I7094*TOMATO_FERTILIZER+J7094*CARROT_FERTILIZER+K7094*MESCLUN_FERTILIZER</x:f>
        <x:v>25960</x:v>
      </x:c>
      <x:c r="Q7094" s="268" t="n">
        <x:f>MIN(M7094,FARMER_HOURS)*FARMER_RATE+MAX(M7094-FARMER_HOURS,0)*TEMP_RATE</x:f>
        <x:v>76351.97072452545</x:v>
      </x:c>
      <x:c r="R7094" s="268" t="n">
        <x:f>O7094-P7094-Q7094-FIXED_COST</x:f>
        <x:v>30986.029275474546</x:v>
      </x:c>
      <x:c r="S7094" s="139" t="str">
        <x:f>IF(AND(L7094&lt;=TOTAL_BED_CAP,N7094&lt;=TEMP_WORKER_CAP),"YES","NO")</x:f>
        <x:v>YES</x:v>
      </x:c>
      <x:c r="T7094" s="139" t="n">
        <x:f>IF(S7094="YES",R7094,-1E+99)</x:f>
        <x:v>30986.029275474546</x:v>
      </x:c>
    </x:row>
    <x:row r="7095">
      <x:c r="A7095" s="139"/>
      <x:c r="B7095" s="139"/>
      <x:c r="C7095" s="139"/>
      <x:c r="D7095" s="139"/>
      <x:c r="E7095" s="139"/>
      <x:c r="F7095" s="139"/>
      <x:c r="G7095" s="139"/>
      <x:c r="H7095" s="139"/>
      <x:c r="I7095" s="266" t="n">
        <x:f>INT((ROW()-ROW($I$46))/((CARROT_CAP+1)*(MESCLUN_CAP+1)))</x:f>
        <x:v>10</x:v>
      </x:c>
      <x:c r="J7095" s="266" t="n">
        <x:f>MOD(INT((ROW()-ROW($I$46))/(MESCLUN_CAP+1)),CARROT_CAP+1)</x:f>
        <x:v>17</x:v>
      </x:c>
      <x:c r="K7095" s="266" t="n">
        <x:f>MOD(ROW()-ROW($I$46),MESCLUN_CAP+1)</x:f>
        <x:v>12</x:v>
      </x:c>
      <x:c r="L7095" s="266" t="n">
        <x:f>SUM(I7095:K7095)</x:f>
        <x:v>39</x:v>
      </x:c>
      <x:c r="M7095" s="267" t="n">
        <x:f>I7095*TOMATO_HOURS*WEEKS*(1+TOMATO_DIM)^I7095+J7095*CARROT_HOURS*WEEKS*(1+CARROT_DIM)^J7095+K7095*MESCLUN_HOURS*WEEKS*(1+MESCLUN_DIM)^K7095</x:f>
        <x:v>3737.2009668607297</x:v>
      </x:c>
      <x:c r="N7095" s="267" t="n">
        <x:f>MAX(M7095-FARMER_HOURS,0)/TEMP_HOURS_PER_WORKER</x:f>
        <x:v>2.0952784492088403</x:v>
      </x:c>
      <x:c r="O7095" s="268" t="n">
        <x:f>I7095*TOMATO_PRICE+J7095*CARROT_PRICE+K7095*MESCLUN_PRICE</x:f>
        <x:v>155998</x:v>
      </x:c>
      <x:c r="P7095" s="268" t="n">
        <x:f>I7095*TOMATO_FERTILIZER+J7095*CARROT_FERTILIZER+K7095*MESCLUN_FERTILIZER</x:f>
        <x:v>26840</x:v>
      </x:c>
      <x:c r="Q7095" s="268" t="n">
        <x:f>MIN(M7095,FARMER_HOURS)*FARMER_RATE+MAX(M7095-FARMER_HOURS,0)*TEMP_RATE</x:f>
        <x:v>77381.961230221</x:v>
      </x:c>
      <x:c r="R7095" s="268" t="n">
        <x:f>O7095-P7095-Q7095-FIXED_COST</x:f>
        <x:v>31776.038769779</x:v>
      </x:c>
      <x:c r="S7095" s="139" t="str">
        <x:f>IF(AND(L7095&lt;=TOTAL_BED_CAP,N7095&lt;=TEMP_WORKER_CAP),"YES","NO")</x:f>
        <x:v>YES</x:v>
      </x:c>
      <x:c r="T7095" s="139" t="n">
        <x:f>IF(S7095="YES",R7095,-1E+99)</x:f>
        <x:v>31776.038769779</x:v>
      </x:c>
    </x:row>
    <x:row r="7096">
      <x:c r="A7096" s="139"/>
      <x:c r="B7096" s="139"/>
      <x:c r="C7096" s="139"/>
      <x:c r="D7096" s="139"/>
      <x:c r="E7096" s="139"/>
      <x:c r="F7096" s="139"/>
      <x:c r="G7096" s="139"/>
      <x:c r="H7096" s="139"/>
      <x:c r="I7096" s="266" t="n">
        <x:f>INT((ROW()-ROW($I$46))/((CARROT_CAP+1)*(MESCLUN_CAP+1)))</x:f>
        <x:v>10</x:v>
      </x:c>
      <x:c r="J7096" s="266" t="n">
        <x:f>MOD(INT((ROW()-ROW($I$46))/(MESCLUN_CAP+1)),CARROT_CAP+1)</x:f>
        <x:v>17</x:v>
      </x:c>
      <x:c r="K7096" s="266" t="n">
        <x:f>MOD(ROW()-ROW($I$46),MESCLUN_CAP+1)</x:f>
        <x:v>13</x:v>
      </x:c>
      <x:c r="L7096" s="266" t="n">
        <x:f>SUM(I7096:K7096)</x:f>
        <x:v>40</x:v>
      </x:c>
      <x:c r="M7096" s="267" t="n">
        <x:f>I7096*TOMATO_HOURS*WEEKS*(1+TOMATO_DIM)^I7096+J7096*CARROT_HOURS*WEEKS*(1+CARROT_DIM)^J7096+K7096*MESCLUN_HOURS*WEEKS*(1+MESCLUN_DIM)^K7096</x:f>
        <x:v>3797.9229375691143</x:v>
      </x:c>
      <x:c r="N7096" s="267" t="n">
        <x:f>MAX(M7096-FARMER_HOURS,0)/TEMP_HOURS_PER_WORKER</x:f>
        <x:v>2.137446484422996</x:v>
      </x:c>
      <x:c r="O7096" s="268" t="n">
        <x:f>I7096*TOMATO_PRICE+J7096*CARROT_PRICE+K7096*MESCLUN_PRICE</x:f>
        <x:v>158698</x:v>
      </x:c>
      <x:c r="P7096" s="268" t="n">
        <x:f>I7096*TOMATO_FERTILIZER+J7096*CARROT_FERTILIZER+K7096*MESCLUN_FERTILIZER</x:f>
        <x:v>27720</x:v>
      </x:c>
      <x:c r="Q7096" s="268" t="n">
        <x:f>MIN(M7096,FARMER_HOURS)*FARMER_RATE+MAX(M7096-FARMER_HOURS,0)*TEMP_RATE</x:f>
        <x:v>78436.16211057489</x:v>
      </x:c>
      <x:c r="R7096" s="268" t="n">
        <x:f>O7096-P7096-Q7096-FIXED_COST</x:f>
        <x:v>32541.837889425107</x:v>
      </x:c>
      <x:c r="S7096" s="139" t="str">
        <x:f>IF(AND(L7096&lt;=TOTAL_BED_CAP,N7096&lt;=TEMP_WORKER_CAP),"YES","NO")</x:f>
        <x:v>YES</x:v>
      </x:c>
      <x:c r="T7096" s="139" t="n">
        <x:f>IF(S7096="YES",R7096,-1E+99)</x:f>
        <x:v>32541.837889425107</x:v>
      </x:c>
    </x:row>
    <x:row r="7097">
      <x:c r="A7097" s="139"/>
      <x:c r="B7097" s="139"/>
      <x:c r="C7097" s="139"/>
      <x:c r="D7097" s="139"/>
      <x:c r="E7097" s="139"/>
      <x:c r="F7097" s="139"/>
      <x:c r="G7097" s="139"/>
      <x:c r="H7097" s="139"/>
      <x:c r="I7097" s="266" t="n">
        <x:f>INT((ROW()-ROW($I$46))/((CARROT_CAP+1)*(MESCLUN_CAP+1)))</x:f>
        <x:v>10</x:v>
      </x:c>
      <x:c r="J7097" s="266" t="n">
        <x:f>MOD(INT((ROW()-ROW($I$46))/(MESCLUN_CAP+1)),CARROT_CAP+1)</x:f>
        <x:v>17</x:v>
      </x:c>
      <x:c r="K7097" s="266" t="n">
        <x:f>MOD(ROW()-ROW($I$46),MESCLUN_CAP+1)</x:f>
        <x:v>14</x:v>
      </x:c>
      <x:c r="L7097" s="266" t="n">
        <x:f>SUM(I7097:K7097)</x:f>
        <x:v>41</x:v>
      </x:c>
      <x:c r="M7097" s="267" t="n">
        <x:f>I7097*TOMATO_HOURS*WEEKS*(1+TOMATO_DIM)^I7097+J7097*CARROT_HOURS*WEEKS*(1+CARROT_DIM)^J7097+K7097*MESCLUN_HOURS*WEEKS*(1+MESCLUN_DIM)^K7097</x:f>
        <x:v>3860.0650188827753</x:v>
      </x:c>
      <x:c r="N7097" s="267" t="n">
        <x:f>MAX(M7097-FARMER_HOURS,0)/TEMP_HOURS_PER_WORKER</x:f>
        <x:v>2.180600707557483</x:v>
      </x:c>
      <x:c r="O7097" s="268" t="n">
        <x:f>I7097*TOMATO_PRICE+J7097*CARROT_PRICE+K7097*MESCLUN_PRICE</x:f>
        <x:v>161398</x:v>
      </x:c>
      <x:c r="P7097" s="268" t="n">
        <x:f>I7097*TOMATO_FERTILIZER+J7097*CARROT_FERTILIZER+K7097*MESCLUN_FERTILIZER</x:f>
        <x:v>28600</x:v>
      </x:c>
      <x:c r="Q7097" s="268" t="n">
        <x:f>MIN(M7097,FARMER_HOURS)*FARMER_RATE+MAX(M7097-FARMER_HOURS,0)*TEMP_RATE</x:f>
        <x:v>79515.01768893708</x:v>
      </x:c>
      <x:c r="R7097" s="268" t="n">
        <x:f>O7097-P7097-Q7097-FIXED_COST</x:f>
        <x:v>33282.98231106292</x:v>
      </x:c>
      <x:c r="S7097" s="139" t="str">
        <x:f>IF(AND(L7097&lt;=TOTAL_BED_CAP,N7097&lt;=TEMP_WORKER_CAP),"YES","NO")</x:f>
        <x:v>YES</x:v>
      </x:c>
      <x:c r="T7097" s="139" t="n">
        <x:f>IF(S7097="YES",R7097,-1E+99)</x:f>
        <x:v>33282.98231106292</x:v>
      </x:c>
    </x:row>
    <x:row r="7098">
      <x:c r="A7098" s="139"/>
      <x:c r="B7098" s="139"/>
      <x:c r="C7098" s="139"/>
      <x:c r="D7098" s="139"/>
      <x:c r="E7098" s="139"/>
      <x:c r="F7098" s="139"/>
      <x:c r="G7098" s="139"/>
      <x:c r="H7098" s="139"/>
      <x:c r="I7098" s="266" t="n">
        <x:f>INT((ROW()-ROW($I$46))/((CARROT_CAP+1)*(MESCLUN_CAP+1)))</x:f>
        <x:v>10</x:v>
      </x:c>
      <x:c r="J7098" s="266" t="n">
        <x:f>MOD(INT((ROW()-ROW($I$46))/(MESCLUN_CAP+1)),CARROT_CAP+1)</x:f>
        <x:v>17</x:v>
      </x:c>
      <x:c r="K7098" s="266" t="n">
        <x:f>MOD(ROW()-ROW($I$46),MESCLUN_CAP+1)</x:f>
        <x:v>15</x:v>
      </x:c>
      <x:c r="L7098" s="266" t="n">
        <x:f>SUM(I7098:K7098)</x:f>
        <x:v>42</x:v>
      </x:c>
      <x:c r="M7098" s="267" t="n">
        <x:f>I7098*TOMATO_HOURS*WEEKS*(1+TOMATO_DIM)^I7098+J7098*CARROT_HOURS*WEEKS*(1+CARROT_DIM)^J7098+K7098*MESCLUN_HOURS*WEEKS*(1+MESCLUN_DIM)^K7098</x:f>
        <x:v>3923.6532257589215</x:v>
      </x:c>
      <x:c r="N7098" s="267" t="n">
        <x:f>MAX(M7098-FARMER_HOURS,0)/TEMP_HOURS_PER_WORKER</x:f>
        <x:v>2.2247591845548067</x:v>
      </x:c>
      <x:c r="O7098" s="268" t="n">
        <x:f>I7098*TOMATO_PRICE+J7098*CARROT_PRICE+K7098*MESCLUN_PRICE</x:f>
        <x:v>164098</x:v>
      </x:c>
      <x:c r="P7098" s="268" t="n">
        <x:f>I7098*TOMATO_FERTILIZER+J7098*CARROT_FERTILIZER+K7098*MESCLUN_FERTILIZER</x:f>
        <x:v>29480</x:v>
      </x:c>
      <x:c r="Q7098" s="268" t="n">
        <x:f>MIN(M7098,FARMER_HOURS)*FARMER_RATE+MAX(M7098-FARMER_HOURS,0)*TEMP_RATE</x:f>
        <x:v>80618.97961387016</x:v>
      </x:c>
      <x:c r="R7098" s="268" t="n">
        <x:f>O7098-P7098-Q7098-FIXED_COST</x:f>
        <x:v>33999.020386129836</x:v>
      </x:c>
      <x:c r="S7098" s="139" t="str">
        <x:f>IF(AND(L7098&lt;=TOTAL_BED_CAP,N7098&lt;=TEMP_WORKER_CAP),"YES","NO")</x:f>
        <x:v>YES</x:v>
      </x:c>
      <x:c r="T7098" s="139" t="n">
        <x:f>IF(S7098="YES",R7098,-1E+99)</x:f>
        <x:v>33999.020386129836</x:v>
      </x:c>
    </x:row>
    <x:row r="7099">
      <x:c r="A7099" s="139"/>
      <x:c r="B7099" s="139"/>
      <x:c r="C7099" s="139"/>
      <x:c r="D7099" s="139"/>
      <x:c r="E7099" s="139"/>
      <x:c r="F7099" s="139"/>
      <x:c r="G7099" s="139"/>
      <x:c r="H7099" s="139"/>
      <x:c r="I7099" s="266" t="n">
        <x:f>INT((ROW()-ROW($I$46))/((CARROT_CAP+1)*(MESCLUN_CAP+1)))</x:f>
        <x:v>10</x:v>
      </x:c>
      <x:c r="J7099" s="266" t="n">
        <x:f>MOD(INT((ROW()-ROW($I$46))/(MESCLUN_CAP+1)),CARROT_CAP+1)</x:f>
        <x:v>17</x:v>
      </x:c>
      <x:c r="K7099" s="266" t="n">
        <x:f>MOD(ROW()-ROW($I$46),MESCLUN_CAP+1)</x:f>
        <x:v>16</x:v>
      </x:c>
      <x:c r="L7099" s="266" t="n">
        <x:f>SUM(I7099:K7099)</x:f>
        <x:v>43</x:v>
      </x:c>
      <x:c r="M7099" s="267" t="n">
        <x:f>I7099*TOMATO_HOURS*WEEKS*(1+TOMATO_DIM)^I7099+J7099*CARROT_HOURS*WEEKS*(1+CARROT_DIM)^J7099+K7099*MESCLUN_HOURS*WEEKS*(1+MESCLUN_DIM)^K7099</x:f>
        <x:v>3988.7140016364106</x:v>
      </x:c>
      <x:c r="N7099" s="267" t="n">
        <x:f>MAX(M7099-FARMER_HOURS,0)/TEMP_HOURS_PER_WORKER</x:f>
        <x:v>2.269940278914174</x:v>
      </x:c>
      <x:c r="O7099" s="268" t="n">
        <x:f>I7099*TOMATO_PRICE+J7099*CARROT_PRICE+K7099*MESCLUN_PRICE</x:f>
        <x:v>166798</x:v>
      </x:c>
      <x:c r="P7099" s="268" t="n">
        <x:f>I7099*TOMATO_FERTILIZER+J7099*CARROT_FERTILIZER+K7099*MESCLUN_FERTILIZER</x:f>
        <x:v>30360</x:v>
      </x:c>
      <x:c r="Q7099" s="268" t="n">
        <x:f>MIN(M7099,FARMER_HOURS)*FARMER_RATE+MAX(M7099-FARMER_HOURS,0)*TEMP_RATE</x:f>
        <x:v>81748.50697285435</x:v>
      </x:c>
      <x:c r="R7099" s="268" t="n">
        <x:f>O7099-P7099-Q7099-FIXED_COST</x:f>
        <x:v>34689.493027145654</x:v>
      </x:c>
      <x:c r="S7099" s="139" t="str">
        <x:f>IF(AND(L7099&lt;=TOTAL_BED_CAP,N7099&lt;=TEMP_WORKER_CAP),"YES","NO")</x:f>
        <x:v>YES</x:v>
      </x:c>
      <x:c r="T7099" s="139" t="n">
        <x:f>IF(S7099="YES",R7099,-1E+99)</x:f>
        <x:v>34689.493027145654</x:v>
      </x:c>
    </x:row>
    <x:row r="7100">
      <x:c r="A7100" s="139"/>
      <x:c r="B7100" s="139"/>
      <x:c r="C7100" s="139"/>
      <x:c r="D7100" s="139"/>
      <x:c r="E7100" s="139"/>
      <x:c r="F7100" s="139"/>
      <x:c r="G7100" s="139"/>
      <x:c r="H7100" s="139"/>
      <x:c r="I7100" s="266" t="n">
        <x:f>INT((ROW()-ROW($I$46))/((CARROT_CAP+1)*(MESCLUN_CAP+1)))</x:f>
        <x:v>10</x:v>
      </x:c>
      <x:c r="J7100" s="266" t="n">
        <x:f>MOD(INT((ROW()-ROW($I$46))/(MESCLUN_CAP+1)),CARROT_CAP+1)</x:f>
        <x:v>17</x:v>
      </x:c>
      <x:c r="K7100" s="266" t="n">
        <x:f>MOD(ROW()-ROW($I$46),MESCLUN_CAP+1)</x:f>
        <x:v>17</x:v>
      </x:c>
      <x:c r="L7100" s="266" t="n">
        <x:f>SUM(I7100:K7100)</x:f>
        <x:v>44</x:v>
      </x:c>
      <x:c r="M7100" s="267" t="n">
        <x:f>I7100*TOMATO_HOURS*WEEKS*(1+TOMATO_DIM)^I7100+J7100*CARROT_HOURS*WEEKS*(1+CARROT_DIM)^J7100+K7100*MESCLUN_HOURS*WEEKS*(1+MESCLUN_DIM)^K7100</x:f>
        <x:v>4055.2742250829506</x:v>
      </x:c>
      <x:c r="N7100" s="267" t="n">
        <x:f>MAX(M7100-FARMER_HOURS,0)/TEMP_HOURS_PER_WORKER</x:f>
        <x:v>2.3161626563076045</x:v>
      </x:c>
      <x:c r="O7100" s="268" t="n">
        <x:f>I7100*TOMATO_PRICE+J7100*CARROT_PRICE+K7100*MESCLUN_PRICE</x:f>
        <x:v>169498</x:v>
      </x:c>
      <x:c r="P7100" s="268" t="n">
        <x:f>I7100*TOMATO_FERTILIZER+J7100*CARROT_FERTILIZER+K7100*MESCLUN_FERTILIZER</x:f>
        <x:v>31240</x:v>
      </x:c>
      <x:c r="Q7100" s="268" t="n">
        <x:f>MIN(M7100,FARMER_HOURS)*FARMER_RATE+MAX(M7100-FARMER_HOURS,0)*TEMP_RATE</x:f>
        <x:v>82904.06640769012</x:v>
      </x:c>
      <x:c r="R7100" s="268" t="n">
        <x:f>O7100-P7100-Q7100-FIXED_COST</x:f>
        <x:v>35353.933592309884</x:v>
      </x:c>
      <x:c r="S7100" s="139" t="str">
        <x:f>IF(AND(L7100&lt;=TOTAL_BED_CAP,N7100&lt;=TEMP_WORKER_CAP),"YES","NO")</x:f>
        <x:v>YES</x:v>
      </x:c>
      <x:c r="T7100" s="139" t="n">
        <x:f>IF(S7100="YES",R7100,-1E+99)</x:f>
        <x:v>35353.933592309884</x:v>
      </x:c>
    </x:row>
    <x:row r="7101">
      <x:c r="A7101" s="139"/>
      <x:c r="B7101" s="139"/>
      <x:c r="C7101" s="139"/>
      <x:c r="D7101" s="139"/>
      <x:c r="E7101" s="139"/>
      <x:c r="F7101" s="139"/>
      <x:c r="G7101" s="139"/>
      <x:c r="H7101" s="139"/>
      <x:c r="I7101" s="266" t="n">
        <x:f>INT((ROW()-ROW($I$46))/((CARROT_CAP+1)*(MESCLUN_CAP+1)))</x:f>
        <x:v>10</x:v>
      </x:c>
      <x:c r="J7101" s="266" t="n">
        <x:f>MOD(INT((ROW()-ROW($I$46))/(MESCLUN_CAP+1)),CARROT_CAP+1)</x:f>
        <x:v>17</x:v>
      </x:c>
      <x:c r="K7101" s="266" t="n">
        <x:f>MOD(ROW()-ROW($I$46),MESCLUN_CAP+1)</x:f>
        <x:v>18</x:v>
      </x:c>
      <x:c r="L7101" s="266" t="n">
        <x:f>SUM(I7101:K7101)</x:f>
        <x:v>45</x:v>
      </x:c>
      <x:c r="M7101" s="267" t="n">
        <x:f>I7101*TOMATO_HOURS*WEEKS*(1+TOMATO_DIM)^I7101+J7101*CARROT_HOURS*WEEKS*(1+CARROT_DIM)^J7101+K7101*MESCLUN_HOURS*WEEKS*(1+MESCLUN_DIM)^K7101</x:f>
        <x:v>4123.361216541538</x:v>
      </x:c>
      <x:c r="N7101" s="267" t="n">
        <x:f>MAX(M7101-FARMER_HOURS,0)/TEMP_HOURS_PER_WORKER</x:f>
        <x:v>2.363445289264957</x:v>
      </x:c>
      <x:c r="O7101" s="268" t="n">
        <x:f>I7101*TOMATO_PRICE+J7101*CARROT_PRICE+K7101*MESCLUN_PRICE</x:f>
        <x:v>172198</x:v>
      </x:c>
      <x:c r="P7101" s="268" t="n">
        <x:f>I7101*TOMATO_FERTILIZER+J7101*CARROT_FERTILIZER+K7101*MESCLUN_FERTILIZER</x:f>
        <x:v>32120</x:v>
      </x:c>
      <x:c r="Q7101" s="268" t="n">
        <x:f>MIN(M7101,FARMER_HOURS)*FARMER_RATE+MAX(M7101-FARMER_HOURS,0)*TEMP_RATE</x:f>
        <x:v>84086.13223162392</x:v>
      </x:c>
      <x:c r="R7101" s="268" t="n">
        <x:f>O7101-P7101-Q7101-FIXED_COST</x:f>
        <x:v>35991.867768376076</x:v>
      </x:c>
      <x:c r="S7101" s="139" t="str">
        <x:f>IF(AND(L7101&lt;=TOTAL_BED_CAP,N7101&lt;=TEMP_WORKER_CAP),"YES","NO")</x:f>
        <x:v>YES</x:v>
      </x:c>
      <x:c r="T7101" s="139" t="n">
        <x:f>IF(S7101="YES",R7101,-1E+99)</x:f>
        <x:v>35991.867768376076</x:v>
      </x:c>
    </x:row>
    <x:row r="7102">
      <x:c r="A7102" s="139"/>
      <x:c r="B7102" s="139"/>
      <x:c r="C7102" s="139"/>
      <x:c r="D7102" s="139"/>
      <x:c r="E7102" s="139"/>
      <x:c r="F7102" s="139"/>
      <x:c r="G7102" s="139"/>
      <x:c r="H7102" s="139"/>
      <x:c r="I7102" s="266" t="n">
        <x:f>INT((ROW()-ROW($I$46))/((CARROT_CAP+1)*(MESCLUN_CAP+1)))</x:f>
        <x:v>10</x:v>
      </x:c>
      <x:c r="J7102" s="266" t="n">
        <x:f>MOD(INT((ROW()-ROW($I$46))/(MESCLUN_CAP+1)),CARROT_CAP+1)</x:f>
        <x:v>17</x:v>
      </x:c>
      <x:c r="K7102" s="266" t="n">
        <x:f>MOD(ROW()-ROW($I$46),MESCLUN_CAP+1)</x:f>
        <x:v>19</x:v>
      </x:c>
      <x:c r="L7102" s="266" t="n">
        <x:f>SUM(I7102:K7102)</x:f>
        <x:v>46</x:v>
      </x:c>
      <x:c r="M7102" s="267" t="n">
        <x:f>I7102*TOMATO_HOURS*WEEKS*(1+TOMATO_DIM)^I7102+J7102*CARROT_HOURS*WEEKS*(1+CARROT_DIM)^J7102+K7102*MESCLUN_HOURS*WEEKS*(1+MESCLUN_DIM)^K7102</x:f>
        <x:v>4193.00274517756</x:v>
      </x:c>
      <x:c r="N7102" s="267" t="n">
        <x:f>MAX(M7102-FARMER_HOURS,0)/TEMP_HOURS_PER_WORKER</x:f>
        <x:v>2.4118074619288614</x:v>
      </x:c>
      <x:c r="O7102" s="268" t="n">
        <x:f>I7102*TOMATO_PRICE+J7102*CARROT_PRICE+K7102*MESCLUN_PRICE</x:f>
        <x:v>174898</x:v>
      </x:c>
      <x:c r="P7102" s="268" t="n">
        <x:f>I7102*TOMATO_FERTILIZER+J7102*CARROT_FERTILIZER+K7102*MESCLUN_FERTILIZER</x:f>
        <x:v>33000</x:v>
      </x:c>
      <x:c r="Q7102" s="268" t="n">
        <x:f>MIN(M7102,FARMER_HOURS)*FARMER_RATE+MAX(M7102-FARMER_HOURS,0)*TEMP_RATE</x:f>
        <x:v>85295.18654822154</x:v>
      </x:c>
      <x:c r="R7102" s="268" t="n">
        <x:f>O7102-P7102-Q7102-FIXED_COST</x:f>
        <x:v>36602.813451778464</x:v>
      </x:c>
      <x:c r="S7102" s="139" t="str">
        <x:f>IF(AND(L7102&lt;=TOTAL_BED_CAP,N7102&lt;=TEMP_WORKER_CAP),"YES","NO")</x:f>
        <x:v>YES</x:v>
      </x:c>
      <x:c r="T7102" s="139" t="n">
        <x:f>IF(S7102="YES",R7102,-1E+99)</x:f>
        <x:v>36602.813451778464</x:v>
      </x:c>
    </x:row>
    <x:row r="7103">
      <x:c r="A7103" s="139"/>
      <x:c r="B7103" s="139"/>
      <x:c r="C7103" s="139"/>
      <x:c r="D7103" s="139"/>
      <x:c r="E7103" s="139"/>
      <x:c r="F7103" s="139"/>
      <x:c r="G7103" s="139"/>
      <x:c r="H7103" s="139"/>
      <x:c r="I7103" s="266" t="n">
        <x:f>INT((ROW()-ROW($I$46))/((CARROT_CAP+1)*(MESCLUN_CAP+1)))</x:f>
        <x:v>10</x:v>
      </x:c>
      <x:c r="J7103" s="266" t="n">
        <x:f>MOD(INT((ROW()-ROW($I$46))/(MESCLUN_CAP+1)),CARROT_CAP+1)</x:f>
        <x:v>17</x:v>
      </x:c>
      <x:c r="K7103" s="266" t="n">
        <x:f>MOD(ROW()-ROW($I$46),MESCLUN_CAP+1)</x:f>
        <x:v>20</x:v>
      </x:c>
      <x:c r="L7103" s="266" t="n">
        <x:f>SUM(I7103:K7103)</x:f>
        <x:v>47</x:v>
      </x:c>
      <x:c r="M7103" s="267" t="n">
        <x:f>I7103*TOMATO_HOURS*WEEKS*(1+TOMATO_DIM)^I7103+J7103*CARROT_HOURS*WEEKS*(1+CARROT_DIM)^J7103+K7103*MESCLUN_HOURS*WEEKS*(1+MESCLUN_DIM)^K7103</x:f>
        <x:v>4264.227035828037</x:v>
      </x:c>
      <x:c r="N7103" s="267" t="n">
        <x:f>MAX(M7103-FARMER_HOURS,0)/TEMP_HOURS_PER_WORKER</x:f>
        <x:v>2.461268774880581</x:v>
      </x:c>
      <x:c r="O7103" s="268" t="n">
        <x:f>I7103*TOMATO_PRICE+J7103*CARROT_PRICE+K7103*MESCLUN_PRICE</x:f>
        <x:v>177598</x:v>
      </x:c>
      <x:c r="P7103" s="268" t="n">
        <x:f>I7103*TOMATO_FERTILIZER+J7103*CARROT_FERTILIZER+K7103*MESCLUN_FERTILIZER</x:f>
        <x:v>33880</x:v>
      </x:c>
      <x:c r="Q7103" s="268" t="n">
        <x:f>MIN(M7103,FARMER_HOURS)*FARMER_RATE+MAX(M7103-FARMER_HOURS,0)*TEMP_RATE</x:f>
        <x:v>86531.71937201452</x:v>
      </x:c>
      <x:c r="R7103" s="268" t="n">
        <x:f>O7103-P7103-Q7103-FIXED_COST</x:f>
        <x:v>37186.280627985485</x:v>
      </x:c>
      <x:c r="S7103" s="139" t="str">
        <x:f>IF(AND(L7103&lt;=TOTAL_BED_CAP,N7103&lt;=TEMP_WORKER_CAP),"YES","NO")</x:f>
        <x:v>YES</x:v>
      </x:c>
      <x:c r="T7103" s="139" t="n">
        <x:f>IF(S7103="YES",R7103,-1E+99)</x:f>
        <x:v>37186.280627985485</x:v>
      </x:c>
    </x:row>
    <x:row r="7104">
      <x:c r="A7104" s="139"/>
      <x:c r="B7104" s="139"/>
      <x:c r="C7104" s="139"/>
      <x:c r="D7104" s="139"/>
      <x:c r="E7104" s="139"/>
      <x:c r="F7104" s="139"/>
      <x:c r="G7104" s="139"/>
      <x:c r="H7104" s="139"/>
      <x:c r="I7104" s="266" t="n">
        <x:f>INT((ROW()-ROW($I$46))/((CARROT_CAP+1)*(MESCLUN_CAP+1)))</x:f>
        <x:v>10</x:v>
      </x:c>
      <x:c r="J7104" s="266" t="n">
        <x:f>MOD(INT((ROW()-ROW($I$46))/(MESCLUN_CAP+1)),CARROT_CAP+1)</x:f>
        <x:v>17</x:v>
      </x:c>
      <x:c r="K7104" s="266" t="n">
        <x:f>MOD(ROW()-ROW($I$46),MESCLUN_CAP+1)</x:f>
        <x:v>21</x:v>
      </x:c>
      <x:c r="L7104" s="266" t="n">
        <x:f>SUM(I7104:K7104)</x:f>
        <x:v>48</x:v>
      </x:c>
      <x:c r="M7104" s="267" t="n">
        <x:f>I7104*TOMATO_HOURS*WEEKS*(1+TOMATO_DIM)^I7104+J7104*CARROT_HOURS*WEEKS*(1+CARROT_DIM)^J7104+K7104*MESCLUN_HOURS*WEEKS*(1+MESCLUN_DIM)^K7104</x:f>
        <x:v>4337.062776054481</x:v>
      </x:c>
      <x:c r="N7104" s="267" t="n">
        <x:f>MAX(M7104-FARMER_HOURS,0)/TEMP_HOURS_PER_WORKER</x:f>
        <x:v>2.5118491500378344</x:v>
      </x:c>
      <x:c r="O7104" s="268" t="n">
        <x:f>I7104*TOMATO_PRICE+J7104*CARROT_PRICE+K7104*MESCLUN_PRICE</x:f>
        <x:v>180298</x:v>
      </x:c>
      <x:c r="P7104" s="268" t="n">
        <x:f>I7104*TOMATO_FERTILIZER+J7104*CARROT_FERTILIZER+K7104*MESCLUN_FERTILIZER</x:f>
        <x:v>34760</x:v>
      </x:c>
      <x:c r="Q7104" s="268" t="n">
        <x:f>MIN(M7104,FARMER_HOURS)*FARMER_RATE+MAX(M7104-FARMER_HOURS,0)*TEMP_RATE</x:f>
        <x:v>87796.22875094585</x:v>
      </x:c>
      <x:c r="R7104" s="268" t="n">
        <x:f>O7104-P7104-Q7104-FIXED_COST</x:f>
        <x:v>37741.771249054145</x:v>
      </x:c>
      <x:c r="S7104" s="139" t="str">
        <x:f>IF(AND(L7104&lt;=TOTAL_BED_CAP,N7104&lt;=TEMP_WORKER_CAP),"YES","NO")</x:f>
        <x:v>YES</x:v>
      </x:c>
      <x:c r="T7104" s="139" t="n">
        <x:f>IF(S7104="YES",R7104,-1E+99)</x:f>
        <x:v>37741.771249054145</x:v>
      </x:c>
    </x:row>
    <x:row r="7105">
      <x:c r="A7105" s="139"/>
      <x:c r="B7105" s="139"/>
      <x:c r="C7105" s="139"/>
      <x:c r="D7105" s="139"/>
      <x:c r="E7105" s="139"/>
      <x:c r="F7105" s="139"/>
      <x:c r="G7105" s="139"/>
      <x:c r="H7105" s="139"/>
      <x:c r="I7105" s="266" t="n">
        <x:f>INT((ROW()-ROW($I$46))/((CARROT_CAP+1)*(MESCLUN_CAP+1)))</x:f>
        <x:v>10</x:v>
      </x:c>
      <x:c r="J7105" s="266" t="n">
        <x:f>MOD(INT((ROW()-ROW($I$46))/(MESCLUN_CAP+1)),CARROT_CAP+1)</x:f>
        <x:v>17</x:v>
      </x:c>
      <x:c r="K7105" s="266" t="n">
        <x:f>MOD(ROW()-ROW($I$46),MESCLUN_CAP+1)</x:f>
        <x:v>22</x:v>
      </x:c>
      <x:c r="L7105" s="266" t="n">
        <x:f>SUM(I7105:K7105)</x:f>
        <x:v>49</x:v>
      </x:c>
      <x:c r="M7105" s="267" t="n">
        <x:f>I7105*TOMATO_HOURS*WEEKS*(1+TOMATO_DIM)^I7105+J7105*CARROT_HOURS*WEEKS*(1+CARROT_DIM)^J7105+K7105*MESCLUN_HOURS*WEEKS*(1+MESCLUN_DIM)^K7105</x:f>
        <x:v>4411.539123300877</x:v>
      </x:c>
      <x:c r="N7105" s="267" t="n">
        <x:f>MAX(M7105-FARMER_HOURS,0)/TEMP_HOURS_PER_WORKER</x:f>
        <x:v>2.5635688356256088</x:v>
      </x:c>
      <x:c r="O7105" s="268" t="n">
        <x:f>I7105*TOMATO_PRICE+J7105*CARROT_PRICE+K7105*MESCLUN_PRICE</x:f>
        <x:v>182998</x:v>
      </x:c>
      <x:c r="P7105" s="268" t="n">
        <x:f>I7105*TOMATO_FERTILIZER+J7105*CARROT_FERTILIZER+K7105*MESCLUN_FERTILIZER</x:f>
        <x:v>35640</x:v>
      </x:c>
      <x:c r="Q7105" s="268" t="n">
        <x:f>MIN(M7105,FARMER_HOURS)*FARMER_RATE+MAX(M7105-FARMER_HOURS,0)*TEMP_RATE</x:f>
        <x:v>89089.22089064022</x:v>
      </x:c>
      <x:c r="R7105" s="268" t="n">
        <x:f>O7105-P7105-Q7105-FIXED_COST</x:f>
        <x:v>38268.77910935978</x:v>
      </x:c>
      <x:c r="S7105" s="139" t="str">
        <x:f>IF(AND(L7105&lt;=TOTAL_BED_CAP,N7105&lt;=TEMP_WORKER_CAP),"YES","NO")</x:f>
        <x:v>YES</x:v>
      </x:c>
      <x:c r="T7105" s="139" t="n">
        <x:f>IF(S7105="YES",R7105,-1E+99)</x:f>
        <x:v>38268.77910935978</x:v>
      </x:c>
    </x:row>
    <x:row r="7106">
      <x:c r="A7106" s="139"/>
      <x:c r="B7106" s="139"/>
      <x:c r="C7106" s="139"/>
      <x:c r="D7106" s="139"/>
      <x:c r="E7106" s="139"/>
      <x:c r="F7106" s="139"/>
      <x:c r="G7106" s="139"/>
      <x:c r="H7106" s="139"/>
      <x:c r="I7106" s="266" t="n">
        <x:f>INT((ROW()-ROW($I$46))/((CARROT_CAP+1)*(MESCLUN_CAP+1)))</x:f>
        <x:v>10</x:v>
      </x:c>
      <x:c r="J7106" s="266" t="n">
        <x:f>MOD(INT((ROW()-ROW($I$46))/(MESCLUN_CAP+1)),CARROT_CAP+1)</x:f>
        <x:v>17</x:v>
      </x:c>
      <x:c r="K7106" s="266" t="n">
        <x:f>MOD(ROW()-ROW($I$46),MESCLUN_CAP+1)</x:f>
        <x:v>23</x:v>
      </x:c>
      <x:c r="L7106" s="266" t="n">
        <x:f>SUM(I7106:K7106)</x:f>
        <x:v>50</x:v>
      </x:c>
      <x:c r="M7106" s="267" t="n">
        <x:f>I7106*TOMATO_HOURS*WEEKS*(1+TOMATO_DIM)^I7106+J7106*CARROT_HOURS*WEEKS*(1+CARROT_DIM)^J7106+K7106*MESCLUN_HOURS*WEEKS*(1+MESCLUN_DIM)^K7106</x:f>
        <x:v>4487.685712158313</x:v>
      </x:c>
      <x:c r="N7106" s="267" t="n">
        <x:f>MAX(M7106-FARMER_HOURS,0)/TEMP_HOURS_PER_WORKER</x:f>
        <x:v>2.616448411221051</x:v>
      </x:c>
      <x:c r="O7106" s="268" t="n">
        <x:f>I7106*TOMATO_PRICE+J7106*CARROT_PRICE+K7106*MESCLUN_PRICE</x:f>
        <x:v>185698</x:v>
      </x:c>
      <x:c r="P7106" s="268" t="n">
        <x:f>I7106*TOMATO_FERTILIZER+J7106*CARROT_FERTILIZER+K7106*MESCLUN_FERTILIZER</x:f>
        <x:v>36520</x:v>
      </x:c>
      <x:c r="Q7106" s="268" t="n">
        <x:f>MIN(M7106,FARMER_HOURS)*FARMER_RATE+MAX(M7106-FARMER_HOURS,0)*TEMP_RATE</x:f>
        <x:v>90411.21028052628</x:v>
      </x:c>
      <x:c r="R7106" s="268" t="n">
        <x:f>O7106-P7106-Q7106-FIXED_COST</x:f>
        <x:v>38766.789719473716</x:v>
      </x:c>
      <x:c r="S7106" s="139" t="str">
        <x:f>IF(AND(L7106&lt;=TOTAL_BED_CAP,N7106&lt;=TEMP_WORKER_CAP),"YES","NO")</x:f>
        <x:v>YES</x:v>
      </x:c>
      <x:c r="T7106" s="139" t="n">
        <x:f>IF(S7106="YES",R7106,-1E+99)</x:f>
        <x:v>38766.789719473716</x:v>
      </x:c>
    </x:row>
    <x:row r="7107">
      <x:c r="A7107" s="139"/>
      <x:c r="B7107" s="139"/>
      <x:c r="C7107" s="139"/>
      <x:c r="D7107" s="139"/>
      <x:c r="E7107" s="139"/>
      <x:c r="F7107" s="139"/>
      <x:c r="G7107" s="139"/>
      <x:c r="H7107" s="139"/>
      <x:c r="I7107" s="266" t="n">
        <x:f>INT((ROW()-ROW($I$46))/((CARROT_CAP+1)*(MESCLUN_CAP+1)))</x:f>
        <x:v>10</x:v>
      </x:c>
      <x:c r="J7107" s="266" t="n">
        <x:f>MOD(INT((ROW()-ROW($I$46))/(MESCLUN_CAP+1)),CARROT_CAP+1)</x:f>
        <x:v>17</x:v>
      </x:c>
      <x:c r="K7107" s="266" t="n">
        <x:f>MOD(ROW()-ROW($I$46),MESCLUN_CAP+1)</x:f>
        <x:v>24</x:v>
      </x:c>
      <x:c r="L7107" s="266" t="n">
        <x:f>SUM(I7107:K7107)</x:f>
        <x:v>51</x:v>
      </x:c>
      <x:c r="M7107" s="267" t="n">
        <x:f>I7107*TOMATO_HOURS*WEEKS*(1+TOMATO_DIM)^I7107+J7107*CARROT_HOURS*WEEKS*(1+CARROT_DIM)^J7107+K7107*MESCLUN_HOURS*WEEKS*(1+MESCLUN_DIM)^K7107</x:f>
        <x:v>4565.532661737809</x:v>
      </x:c>
      <x:c r="N7107" s="267" t="n">
        <x:f>MAX(M7107-FARMER_HOURS,0)/TEMP_HOURS_PER_WORKER</x:f>
        <x:v>2.6705087928734783</x:v>
      </x:c>
      <x:c r="O7107" s="268" t="n">
        <x:f>I7107*TOMATO_PRICE+J7107*CARROT_PRICE+K7107*MESCLUN_PRICE</x:f>
        <x:v>188398</x:v>
      </x:c>
      <x:c r="P7107" s="268" t="n">
        <x:f>I7107*TOMATO_FERTILIZER+J7107*CARROT_FERTILIZER+K7107*MESCLUN_FERTILIZER</x:f>
        <x:v>37400</x:v>
      </x:c>
      <x:c r="Q7107" s="268" t="n">
        <x:f>MIN(M7107,FARMER_HOURS)*FARMER_RATE+MAX(M7107-FARMER_HOURS,0)*TEMP_RATE</x:f>
        <x:v>91762.71982183696</x:v>
      </x:c>
      <x:c r="R7107" s="268" t="n">
        <x:f>O7107-P7107-Q7107-FIXED_COST</x:f>
        <x:v>39235.28017816304</x:v>
      </x:c>
      <x:c r="S7107" s="139" t="str">
        <x:f>IF(AND(L7107&lt;=TOTAL_BED_CAP,N7107&lt;=TEMP_WORKER_CAP),"YES","NO")</x:f>
        <x:v>YES</x:v>
      </x:c>
      <x:c r="T7107" s="139" t="n">
        <x:f>IF(S7107="YES",R7107,-1E+99)</x:f>
        <x:v>39235.28017816304</x:v>
      </x:c>
    </x:row>
    <x:row r="7108">
      <x:c r="A7108" s="139"/>
      <x:c r="B7108" s="139"/>
      <x:c r="C7108" s="139"/>
      <x:c r="D7108" s="139"/>
      <x:c r="E7108" s="139"/>
      <x:c r="F7108" s="139"/>
      <x:c r="G7108" s="139"/>
      <x:c r="H7108" s="139"/>
      <x:c r="I7108" s="266" t="n">
        <x:f>INT((ROW()-ROW($I$46))/((CARROT_CAP+1)*(MESCLUN_CAP+1)))</x:f>
        <x:v>10</x:v>
      </x:c>
      <x:c r="J7108" s="266" t="n">
        <x:f>MOD(INT((ROW()-ROW($I$46))/(MESCLUN_CAP+1)),CARROT_CAP+1)</x:f>
        <x:v>17</x:v>
      </x:c>
      <x:c r="K7108" s="266" t="n">
        <x:f>MOD(ROW()-ROW($I$46),MESCLUN_CAP+1)</x:f>
        <x:v>25</x:v>
      </x:c>
      <x:c r="L7108" s="266" t="n">
        <x:f>SUM(I7108:K7108)</x:f>
        <x:v>52</x:v>
      </x:c>
      <x:c r="M7108" s="267" t="n">
        <x:f>I7108*TOMATO_HOURS*WEEKS*(1+TOMATO_DIM)^I7108+J7108*CARROT_HOURS*WEEKS*(1+CARROT_DIM)^J7108+K7108*MESCLUN_HOURS*WEEKS*(1+MESCLUN_DIM)^K7108</x:f>
        <x:v>4645.110583152907</x:v>
      </x:c>
      <x:c r="N7108" s="267" t="n">
        <x:f>MAX(M7108-FARMER_HOURS,0)/TEMP_HOURS_PER_WORKER</x:f>
        <x:v>2.72577123830063</x:v>
      </x:c>
      <x:c r="O7108" s="268" t="n">
        <x:f>I7108*TOMATO_PRICE+J7108*CARROT_PRICE+K7108*MESCLUN_PRICE</x:f>
        <x:v>191098</x:v>
      </x:c>
      <x:c r="P7108" s="268" t="n">
        <x:f>I7108*TOMATO_FERTILIZER+J7108*CARROT_FERTILIZER+K7108*MESCLUN_FERTILIZER</x:f>
        <x:v>38280</x:v>
      </x:c>
      <x:c r="Q7108" s="268" t="n">
        <x:f>MIN(M7108,FARMER_HOURS)*FARMER_RATE+MAX(M7108-FARMER_HOURS,0)*TEMP_RATE</x:f>
        <x:v>93144.28095751574</x:v>
      </x:c>
      <x:c r="R7108" s="268" t="n">
        <x:f>O7108-P7108-Q7108-FIXED_COST</x:f>
        <x:v>39673.719042484256</x:v>
      </x:c>
      <x:c r="S7108" s="139" t="str">
        <x:f>IF(AND(L7108&lt;=TOTAL_BED_CAP,N7108&lt;=TEMP_WORKER_CAP),"YES","NO")</x:f>
        <x:v>YES</x:v>
      </x:c>
      <x:c r="T7108" s="139" t="n">
        <x:f>IF(S7108="YES",R7108,-1E+99)</x:f>
        <x:v>39673.719042484256</x:v>
      </x:c>
    </x:row>
    <x:row r="7109">
      <x:c r="A7109" s="139"/>
      <x:c r="B7109" s="139"/>
      <x:c r="C7109" s="139"/>
      <x:c r="D7109" s="139"/>
      <x:c r="E7109" s="139"/>
      <x:c r="F7109" s="139"/>
      <x:c r="G7109" s="139"/>
      <x:c r="H7109" s="139"/>
      <x:c r="I7109" s="266" t="n">
        <x:f>INT((ROW()-ROW($I$46))/((CARROT_CAP+1)*(MESCLUN_CAP+1)))</x:f>
        <x:v>10</x:v>
      </x:c>
      <x:c r="J7109" s="266" t="n">
        <x:f>MOD(INT((ROW()-ROW($I$46))/(MESCLUN_CAP+1)),CARROT_CAP+1)</x:f>
        <x:v>17</x:v>
      </x:c>
      <x:c r="K7109" s="266" t="n">
        <x:f>MOD(ROW()-ROW($I$46),MESCLUN_CAP+1)</x:f>
        <x:v>26</x:v>
      </x:c>
      <x:c r="L7109" s="266" t="n">
        <x:f>SUM(I7109:K7109)</x:f>
        <x:v>53</x:v>
      </x:c>
      <x:c r="M7109" s="267" t="n">
        <x:f>I7109*TOMATO_HOURS*WEEKS*(1+TOMATO_DIM)^I7109+J7109*CARROT_HOURS*WEEKS*(1+CARROT_DIM)^J7109+K7109*MESCLUN_HOURS*WEEKS*(1+MESCLUN_DIM)^K7109</x:f>
        <x:v>4726.450587113623</x:v>
      </x:c>
      <x:c r="N7109" s="267" t="n">
        <x:f>MAX(M7109-FARMER_HOURS,0)/TEMP_HOURS_PER_WORKER</x:f>
        <x:v>2.7822573521622385</x:v>
      </x:c>
      <x:c r="O7109" s="268" t="n">
        <x:f>I7109*TOMATO_PRICE+J7109*CARROT_PRICE+K7109*MESCLUN_PRICE</x:f>
        <x:v>193798</x:v>
      </x:c>
      <x:c r="P7109" s="268" t="n">
        <x:f>I7109*TOMATO_FERTILIZER+J7109*CARROT_FERTILIZER+K7109*MESCLUN_FERTILIZER</x:f>
        <x:v>39160</x:v>
      </x:c>
      <x:c r="Q7109" s="268" t="n">
        <x:f>MIN(M7109,FARMER_HOURS)*FARMER_RATE+MAX(M7109-FARMER_HOURS,0)*TEMP_RATE</x:f>
        <x:v>94556.43380405597</x:v>
      </x:c>
      <x:c r="R7109" s="268" t="n">
        <x:f>O7109-P7109-Q7109-FIXED_COST</x:f>
        <x:v>40081.56619594403</x:v>
      </x:c>
      <x:c r="S7109" s="139" t="str">
        <x:f>IF(AND(L7109&lt;=TOTAL_BED_CAP,N7109&lt;=TEMP_WORKER_CAP),"YES","NO")</x:f>
        <x:v>YES</x:v>
      </x:c>
      <x:c r="T7109" s="139" t="n">
        <x:f>IF(S7109="YES",R7109,-1E+99)</x:f>
        <x:v>40081.56619594403</x:v>
      </x:c>
    </x:row>
    <x:row r="7110">
      <x:c r="A7110" s="139"/>
      <x:c r="B7110" s="139"/>
      <x:c r="C7110" s="139"/>
      <x:c r="D7110" s="139"/>
      <x:c r="E7110" s="139"/>
      <x:c r="F7110" s="139"/>
      <x:c r="G7110" s="139"/>
      <x:c r="H7110" s="139"/>
      <x:c r="I7110" s="266" t="n">
        <x:f>INT((ROW()-ROW($I$46))/((CARROT_CAP+1)*(MESCLUN_CAP+1)))</x:f>
        <x:v>10</x:v>
      </x:c>
      <x:c r="J7110" s="266" t="n">
        <x:f>MOD(INT((ROW()-ROW($I$46))/(MESCLUN_CAP+1)),CARROT_CAP+1)</x:f>
        <x:v>17</x:v>
      </x:c>
      <x:c r="K7110" s="266" t="n">
        <x:f>MOD(ROW()-ROW($I$46),MESCLUN_CAP+1)</x:f>
        <x:v>27</x:v>
      </x:c>
      <x:c r="L7110" s="266" t="n">
        <x:f>SUM(I7110:K7110)</x:f>
        <x:v>54</x:v>
      </x:c>
      <x:c r="M7110" s="267" t="n">
        <x:f>I7110*TOMATO_HOURS*WEEKS*(1+TOMATO_DIM)^I7110+J7110*CARROT_HOURS*WEEKS*(1+CARROT_DIM)^J7110+K7110*MESCLUN_HOURS*WEEKS*(1+MESCLUN_DIM)^K7110</x:f>
        <x:v>4809.58429163338</x:v>
      </x:c>
      <x:c r="N7110" s="267" t="n">
        <x:f>MAX(M7110-FARMER_HOURS,0)/TEMP_HOURS_PER_WORKER</x:f>
        <x:v>2.8399890914120696</x:v>
      </x:c>
      <x:c r="O7110" s="268" t="n">
        <x:f>I7110*TOMATO_PRICE+J7110*CARROT_PRICE+K7110*MESCLUN_PRICE</x:f>
        <x:v>196498</x:v>
      </x:c>
      <x:c r="P7110" s="268" t="n">
        <x:f>I7110*TOMATO_FERTILIZER+J7110*CARROT_FERTILIZER+K7110*MESCLUN_FERTILIZER</x:f>
        <x:v>40040</x:v>
      </x:c>
      <x:c r="Q7110" s="268" t="n">
        <x:f>MIN(M7110,FARMER_HOURS)*FARMER_RATE+MAX(M7110-FARMER_HOURS,0)*TEMP_RATE</x:f>
        <x:v>95999.72728530173</x:v>
      </x:c>
      <x:c r="R7110" s="268" t="n">
        <x:f>O7110-P7110-Q7110-FIXED_COST</x:f>
        <x:v>40458.272714698265</x:v>
      </x:c>
      <x:c r="S7110" s="139" t="str">
        <x:f>IF(AND(L7110&lt;=TOTAL_BED_CAP,N7110&lt;=TEMP_WORKER_CAP),"YES","NO")</x:f>
        <x:v>YES</x:v>
      </x:c>
      <x:c r="T7110" s="139" t="n">
        <x:f>IF(S7110="YES",R7110,-1E+99)</x:f>
        <x:v>40458.272714698265</x:v>
      </x:c>
    </x:row>
    <x:row r="7111">
      <x:c r="A7111" s="139"/>
      <x:c r="B7111" s="139"/>
      <x:c r="C7111" s="139"/>
      <x:c r="D7111" s="139"/>
      <x:c r="E7111" s="139"/>
      <x:c r="F7111" s="139"/>
      <x:c r="G7111" s="139"/>
      <x:c r="H7111" s="139"/>
      <x:c r="I7111" s="266" t="n">
        <x:f>INT((ROW()-ROW($I$46))/((CARROT_CAP+1)*(MESCLUN_CAP+1)))</x:f>
        <x:v>10</x:v>
      </x:c>
      <x:c r="J7111" s="266" t="n">
        <x:f>MOD(INT((ROW()-ROW($I$46))/(MESCLUN_CAP+1)),CARROT_CAP+1)</x:f>
        <x:v>17</x:v>
      </x:c>
      <x:c r="K7111" s="266" t="n">
        <x:f>MOD(ROW()-ROW($I$46),MESCLUN_CAP+1)</x:f>
        <x:v>28</x:v>
      </x:c>
      <x:c r="L7111" s="266" t="n">
        <x:f>SUM(I7111:K7111)</x:f>
        <x:v>55</x:v>
      </x:c>
      <x:c r="M7111" s="267" t="n">
        <x:f>I7111*TOMATO_HOURS*WEEKS*(1+TOMATO_DIM)^I7111+J7111*CARROT_HOURS*WEEKS*(1+CARROT_DIM)^J7111+K7111*MESCLUN_HOURS*WEEKS*(1+MESCLUN_DIM)^K7111</x:f>
        <x:v>4894.543829850534</x:v>
      </x:c>
      <x:c r="N7111" s="267" t="n">
        <x:f>MAX(M7111-FARMER_HOURS,0)/TEMP_HOURS_PER_WORKER</x:f>
        <x:v>2.8989887707295376</x:v>
      </x:c>
      <x:c r="O7111" s="268" t="n">
        <x:f>I7111*TOMATO_PRICE+J7111*CARROT_PRICE+K7111*MESCLUN_PRICE</x:f>
        <x:v>199198</x:v>
      </x:c>
      <x:c r="P7111" s="268" t="n">
        <x:f>I7111*TOMATO_FERTILIZER+J7111*CARROT_FERTILIZER+K7111*MESCLUN_FERTILIZER</x:f>
        <x:v>40920</x:v>
      </x:c>
      <x:c r="Q7111" s="268" t="n">
        <x:f>MIN(M7111,FARMER_HOURS)*FARMER_RATE+MAX(M7111-FARMER_HOURS,0)*TEMP_RATE</x:f>
        <x:v>97474.71926823843</x:v>
      </x:c>
      <x:c r="R7111" s="268" t="n">
        <x:f>O7111-P7111-Q7111-FIXED_COST</x:f>
        <x:v>40803.280731761566</x:v>
      </x:c>
      <x:c r="S7111" s="139" t="str">
        <x:f>IF(AND(L7111&lt;=TOTAL_BED_CAP,N7111&lt;=TEMP_WORKER_CAP),"YES","NO")</x:f>
        <x:v>YES</x:v>
      </x:c>
      <x:c r="T7111" s="139" t="n">
        <x:f>IF(S7111="YES",R7111,-1E+99)</x:f>
        <x:v>40803.280731761566</x:v>
      </x:c>
    </x:row>
    <x:row r="7112">
      <x:c r="A7112" s="139"/>
      <x:c r="B7112" s="139"/>
      <x:c r="C7112" s="139"/>
      <x:c r="D7112" s="139"/>
      <x:c r="E7112" s="139"/>
      <x:c r="F7112" s="139"/>
      <x:c r="G7112" s="139"/>
      <x:c r="H7112" s="139"/>
      <x:c r="I7112" s="266" t="n">
        <x:f>INT((ROW()-ROW($I$46))/((CARROT_CAP+1)*(MESCLUN_CAP+1)))</x:f>
        <x:v>10</x:v>
      </x:c>
      <x:c r="J7112" s="266" t="n">
        <x:f>MOD(INT((ROW()-ROW($I$46))/(MESCLUN_CAP+1)),CARROT_CAP+1)</x:f>
        <x:v>17</x:v>
      </x:c>
      <x:c r="K7112" s="266" t="n">
        <x:f>MOD(ROW()-ROW($I$46),MESCLUN_CAP+1)</x:f>
        <x:v>29</x:v>
      </x:c>
      <x:c r="L7112" s="266" t="n">
        <x:f>SUM(I7112:K7112)</x:f>
        <x:v>56</x:v>
      </x:c>
      <x:c r="M7112" s="267" t="n">
        <x:f>I7112*TOMATO_HOURS*WEEKS*(1+TOMATO_DIM)^I7112+J7112*CARROT_HOURS*WEEKS*(1+CARROT_DIM)^J7112+K7112*MESCLUN_HOURS*WEEKS*(1+MESCLUN_DIM)^K7112</x:f>
        <x:v>4981.361857966187</x:v>
      </x:c>
      <x:c r="N7112" s="267" t="n">
        <x:f>MAX(M7112-FARMER_HOURS,0)/TEMP_HOURS_PER_WORKER</x:f>
        <x:v>2.959279068032074</x:v>
      </x:c>
      <x:c r="O7112" s="268" t="n">
        <x:f>I7112*TOMATO_PRICE+J7112*CARROT_PRICE+K7112*MESCLUN_PRICE</x:f>
        <x:v>201898</x:v>
      </x:c>
      <x:c r="P7112" s="268" t="n">
        <x:f>I7112*TOMATO_FERTILIZER+J7112*CARROT_FERTILIZER+K7112*MESCLUN_FERTILIZER</x:f>
        <x:v>41800</x:v>
      </x:c>
      <x:c r="Q7112" s="268" t="n">
        <x:f>MIN(M7112,FARMER_HOURS)*FARMER_RATE+MAX(M7112-FARMER_HOURS,0)*TEMP_RATE</x:f>
        <x:v>98981.97670080185</x:v>
      </x:c>
      <x:c r="R7112" s="268" t="n">
        <x:f>O7112-P7112-Q7112-FIXED_COST</x:f>
        <x:v>41116.02329919815</x:v>
      </x:c>
      <x:c r="S7112" s="139" t="str">
        <x:f>IF(AND(L7112&lt;=TOTAL_BED_CAP,N7112&lt;=TEMP_WORKER_CAP),"YES","NO")</x:f>
        <x:v>YES</x:v>
      </x:c>
      <x:c r="T7112" s="139" t="n">
        <x:f>IF(S7112="YES",R7112,-1E+99)</x:f>
        <x:v>41116.02329919815</x:v>
      </x:c>
    </x:row>
    <x:row r="7113">
      <x:c r="A7113" s="139"/>
      <x:c r="B7113" s="139"/>
      <x:c r="C7113" s="139"/>
      <x:c r="D7113" s="139"/>
      <x:c r="E7113" s="139"/>
      <x:c r="F7113" s="139"/>
      <x:c r="G7113" s="139"/>
      <x:c r="H7113" s="139"/>
      <x:c r="I7113" s="266" t="n">
        <x:f>INT((ROW()-ROW($I$46))/((CARROT_CAP+1)*(MESCLUN_CAP+1)))</x:f>
        <x:v>10</x:v>
      </x:c>
      <x:c r="J7113" s="266" t="n">
        <x:f>MOD(INT((ROW()-ROW($I$46))/(MESCLUN_CAP+1)),CARROT_CAP+1)</x:f>
        <x:v>17</x:v>
      </x:c>
      <x:c r="K7113" s="266" t="n">
        <x:f>MOD(ROW()-ROW($I$46),MESCLUN_CAP+1)</x:f>
        <x:v>30</x:v>
      </x:c>
      <x:c r="L7113" s="266" t="n">
        <x:f>SUM(I7113:K7113)</x:f>
        <x:v>57</x:v>
      </x:c>
      <x:c r="M7113" s="267" t="n">
        <x:f>I7113*TOMATO_HOURS*WEEKS*(1+TOMATO_DIM)^I7113+J7113*CARROT_HOURS*WEEKS*(1+CARROT_DIM)^J7113+K7113*MESCLUN_HOURS*WEEKS*(1+MESCLUN_DIM)^K7113</x:f>
        <x:v>5070.071563299957</x:v>
      </x:c>
      <x:c r="N7113" s="267" t="n">
        <x:f>MAX(M7113-FARMER_HOURS,0)/TEMP_HOURS_PER_WORKER</x:f>
        <x:v>3.020883030069415</x:v>
      </x:c>
      <x:c r="O7113" s="268" t="n">
        <x:f>I7113*TOMATO_PRICE+J7113*CARROT_PRICE+K7113*MESCLUN_PRICE</x:f>
        <x:v>204598</x:v>
      </x:c>
      <x:c r="P7113" s="268" t="n">
        <x:f>I7113*TOMATO_FERTILIZER+J7113*CARROT_FERTILIZER+K7113*MESCLUN_FERTILIZER</x:f>
        <x:v>42680</x:v>
      </x:c>
      <x:c r="Q7113" s="268" t="n">
        <x:f>MIN(M7113,FARMER_HOURS)*FARMER_RATE+MAX(M7113-FARMER_HOURS,0)*TEMP_RATE</x:f>
        <x:v>100522.07575173536</x:v>
      </x:c>
      <x:c r="R7113" s="268" t="n">
        <x:f>O7113-P7113-Q7113-FIXED_COST</x:f>
        <x:v>41395.92424826464</x:v>
      </x:c>
      <x:c r="S7113" s="139" t="str">
        <x:f>IF(AND(L7113&lt;=TOTAL_BED_CAP,N7113&lt;=TEMP_WORKER_CAP),"YES","NO")</x:f>
        <x:v>YES</x:v>
      </x:c>
      <x:c r="T7113" s="139" t="n">
        <x:f>IF(S7113="YES",R7113,-1E+99)</x:f>
        <x:v>41395.92424826464</x:v>
      </x:c>
    </x:row>
    <x:row r="7114">
      <x:c r="A7114" s="139"/>
      <x:c r="B7114" s="139"/>
      <x:c r="C7114" s="139"/>
      <x:c r="D7114" s="139"/>
      <x:c r="E7114" s="139"/>
      <x:c r="F7114" s="139"/>
      <x:c r="G7114" s="139"/>
      <x:c r="H7114" s="139"/>
      <x:c r="I7114" s="266" t="n">
        <x:f>INT((ROW()-ROW($I$46))/((CARROT_CAP+1)*(MESCLUN_CAP+1)))</x:f>
        <x:v>10</x:v>
      </x:c>
      <x:c r="J7114" s="266" t="n">
        <x:f>MOD(INT((ROW()-ROW($I$46))/(MESCLUN_CAP+1)),CARROT_CAP+1)</x:f>
        <x:v>18</x:v>
      </x:c>
      <x:c r="K7114" s="266" t="n">
        <x:f>MOD(ROW()-ROW($I$46),MESCLUN_CAP+1)</x:f>
        <x:v>0</x:v>
      </x:c>
      <x:c r="L7114" s="266" t="n">
        <x:f>SUM(I7114:K7114)</x:f>
        <x:v>28</x:v>
      </x:c>
      <x:c r="M7114" s="267" t="n">
        <x:f>I7114*TOMATO_HOURS*WEEKS*(1+TOMATO_DIM)^I7114+J7114*CARROT_HOURS*WEEKS*(1+CARROT_DIM)^J7114+K7114*MESCLUN_HOURS*WEEKS*(1+MESCLUN_DIM)^K7114</x:f>
        <x:v>3176.5839216515133</x:v>
      </x:c>
      <x:c r="N7114" s="267" t="n">
        <x:f>MAX(M7114-FARMER_HOURS,0)/TEMP_HOURS_PER_WORKER</x:f>
        <x:v>1.7059610567024397</x:v>
      </x:c>
      <x:c r="O7114" s="268" t="n">
        <x:f>I7114*TOMATO_PRICE+J7114*CARROT_PRICE+K7114*MESCLUN_PRICE</x:f>
        <x:v>125692</x:v>
      </x:c>
      <x:c r="P7114" s="268" t="n">
        <x:f>I7114*TOMATO_FERTILIZER+J7114*CARROT_FERTILIZER+K7114*MESCLUN_FERTILIZER</x:f>
        <x:v>16720</x:v>
      </x:c>
      <x:c r="Q7114" s="268" t="n">
        <x:f>MIN(M7114,FARMER_HOURS)*FARMER_RATE+MAX(M7114-FARMER_HOURS,0)*TEMP_RATE</x:f>
        <x:v>67649.02641756099</x:v>
      </x:c>
      <x:c r="R7114" s="268" t="n">
        <x:f>O7114-P7114-Q7114-FIXED_COST</x:f>
        <x:v>21322.973582439008</x:v>
      </x:c>
      <x:c r="S7114" s="139" t="str">
        <x:f>IF(AND(L7114&lt;=TOTAL_BED_CAP,N7114&lt;=TEMP_WORKER_CAP),"YES","NO")</x:f>
        <x:v>YES</x:v>
      </x:c>
      <x:c r="T7114" s="139" t="n">
        <x:f>IF(S7114="YES",R7114,-1E+99)</x:f>
        <x:v>21322.973582439008</x:v>
      </x:c>
    </x:row>
    <x:row r="7115">
      <x:c r="A7115" s="139"/>
      <x:c r="B7115" s="139"/>
      <x:c r="C7115" s="139"/>
      <x:c r="D7115" s="139"/>
      <x:c r="E7115" s="139"/>
      <x:c r="F7115" s="139"/>
      <x:c r="G7115" s="139"/>
      <x:c r="H7115" s="139"/>
      <x:c r="I7115" s="266" t="n">
        <x:f>INT((ROW()-ROW($I$46))/((CARROT_CAP+1)*(MESCLUN_CAP+1)))</x:f>
        <x:v>10</x:v>
      </x:c>
      <x:c r="J7115" s="266" t="n">
        <x:f>MOD(INT((ROW()-ROW($I$46))/(MESCLUN_CAP+1)),CARROT_CAP+1)</x:f>
        <x:v>18</x:v>
      </x:c>
      <x:c r="K7115" s="266" t="n">
        <x:f>MOD(ROW()-ROW($I$46),MESCLUN_CAP+1)</x:f>
        <x:v>1</x:v>
      </x:c>
      <x:c r="L7115" s="266" t="n">
        <x:f>SUM(I7115:K7115)</x:f>
        <x:v>29</x:v>
      </x:c>
      <x:c r="M7115" s="267" t="n">
        <x:f>I7115*TOMATO_HOURS*WEEKS*(1+TOMATO_DIM)^I7115+J7115*CARROT_HOURS*WEEKS*(1+CARROT_DIM)^J7115+K7115*MESCLUN_HOURS*WEEKS*(1+MESCLUN_DIM)^K7115</x:f>
        <x:v>3222.1464216515133</x:v>
      </x:c>
      <x:c r="N7115" s="267" t="n">
        <x:f>MAX(M7115-FARMER_HOURS,0)/TEMP_HOURS_PER_WORKER</x:f>
        <x:v>1.7376016817024398</x:v>
      </x:c>
      <x:c r="O7115" s="268" t="n">
        <x:f>I7115*TOMATO_PRICE+J7115*CARROT_PRICE+K7115*MESCLUN_PRICE</x:f>
        <x:v>128392</x:v>
      </x:c>
      <x:c r="P7115" s="268" t="n">
        <x:f>I7115*TOMATO_FERTILIZER+J7115*CARROT_FERTILIZER+K7115*MESCLUN_FERTILIZER</x:f>
        <x:v>17600</x:v>
      </x:c>
      <x:c r="Q7115" s="268" t="n">
        <x:f>MIN(M7115,FARMER_HOURS)*FARMER_RATE+MAX(M7115-FARMER_HOURS,0)*TEMP_RATE</x:f>
        <x:v>68440.04204256099</x:v>
      </x:c>
      <x:c r="R7115" s="268" t="n">
        <x:f>O7115-P7115-Q7115-FIXED_COST</x:f>
        <x:v>22351.957957439008</x:v>
      </x:c>
      <x:c r="S7115" s="139" t="str">
        <x:f>IF(AND(L7115&lt;=TOTAL_BED_CAP,N7115&lt;=TEMP_WORKER_CAP),"YES","NO")</x:f>
        <x:v>YES</x:v>
      </x:c>
      <x:c r="T7115" s="139" t="n">
        <x:f>IF(S7115="YES",R7115,-1E+99)</x:f>
        <x:v>22351.957957439008</x:v>
      </x:c>
    </x:row>
    <x:row r="7116">
      <x:c r="A7116" s="139"/>
      <x:c r="B7116" s="139"/>
      <x:c r="C7116" s="139"/>
      <x:c r="D7116" s="139"/>
      <x:c r="E7116" s="139"/>
      <x:c r="F7116" s="139"/>
      <x:c r="G7116" s="139"/>
      <x:c r="H7116" s="139"/>
      <x:c r="I7116" s="266" t="n">
        <x:f>INT((ROW()-ROW($I$46))/((CARROT_CAP+1)*(MESCLUN_CAP+1)))</x:f>
        <x:v>10</x:v>
      </x:c>
      <x:c r="J7116" s="266" t="n">
        <x:f>MOD(INT((ROW()-ROW($I$46))/(MESCLUN_CAP+1)),CARROT_CAP+1)</x:f>
        <x:v>18</x:v>
      </x:c>
      <x:c r="K7116" s="266" t="n">
        <x:f>MOD(ROW()-ROW($I$46),MESCLUN_CAP+1)</x:f>
        <x:v>2</x:v>
      </x:c>
      <x:c r="L7116" s="266" t="n">
        <x:f>SUM(I7116:K7116)</x:f>
        <x:v>30</x:v>
      </x:c>
      <x:c r="M7116" s="267" t="n">
        <x:f>I7116*TOMATO_HOURS*WEEKS*(1+TOMATO_DIM)^I7116+J7116*CARROT_HOURS*WEEKS*(1+CARROT_DIM)^J7116+K7116*MESCLUN_HOURS*WEEKS*(1+MESCLUN_DIM)^K7116</x:f>
        <x:v>3268.847984151513</x:v>
      </x:c>
      <x:c r="N7116" s="267" t="n">
        <x:f>MAX(M7116-FARMER_HOURS,0)/TEMP_HOURS_PER_WORKER</x:f>
        <x:v>1.7700333223274396</x:v>
      </x:c>
      <x:c r="O7116" s="268" t="n">
        <x:f>I7116*TOMATO_PRICE+J7116*CARROT_PRICE+K7116*MESCLUN_PRICE</x:f>
        <x:v>131092</x:v>
      </x:c>
      <x:c r="P7116" s="268" t="n">
        <x:f>I7116*TOMATO_FERTILIZER+J7116*CARROT_FERTILIZER+K7116*MESCLUN_FERTILIZER</x:f>
        <x:v>18480</x:v>
      </x:c>
      <x:c r="Q7116" s="268" t="n">
        <x:f>MIN(M7116,FARMER_HOURS)*FARMER_RATE+MAX(M7116-FARMER_HOURS,0)*TEMP_RATE</x:f>
        <x:v>69250.83305818599</x:v>
      </x:c>
      <x:c r="R7116" s="268" t="n">
        <x:f>O7116-P7116-Q7116-FIXED_COST</x:f>
        <x:v>23361.166941814008</x:v>
      </x:c>
      <x:c r="S7116" s="139" t="str">
        <x:f>IF(AND(L7116&lt;=TOTAL_BED_CAP,N7116&lt;=TEMP_WORKER_CAP),"YES","NO")</x:f>
        <x:v>YES</x:v>
      </x:c>
      <x:c r="T7116" s="139" t="n">
        <x:f>IF(S7116="YES",R7116,-1E+99)</x:f>
        <x:v>23361.166941814008</x:v>
      </x:c>
    </x:row>
    <x:row r="7117">
      <x:c r="A7117" s="139"/>
      <x:c r="B7117" s="139"/>
      <x:c r="C7117" s="139"/>
      <x:c r="D7117" s="139"/>
      <x:c r="E7117" s="139"/>
      <x:c r="F7117" s="139"/>
      <x:c r="G7117" s="139"/>
      <x:c r="H7117" s="139"/>
      <x:c r="I7117" s="266" t="n">
        <x:f>INT((ROW()-ROW($I$46))/((CARROT_CAP+1)*(MESCLUN_CAP+1)))</x:f>
        <x:v>10</x:v>
      </x:c>
      <x:c r="J7117" s="266" t="n">
        <x:f>MOD(INT((ROW()-ROW($I$46))/(MESCLUN_CAP+1)),CARROT_CAP+1)</x:f>
        <x:v>18</x:v>
      </x:c>
      <x:c r="K7117" s="266" t="n">
        <x:f>MOD(ROW()-ROW($I$46),MESCLUN_CAP+1)</x:f>
        <x:v>3</x:v>
      </x:c>
      <x:c r="L7117" s="266" t="n">
        <x:f>SUM(I7117:K7117)</x:f>
        <x:v>31</x:v>
      </x:c>
      <x:c r="M7117" s="267" t="n">
        <x:f>I7117*TOMATO_HOURS*WEEKS*(1+TOMATO_DIM)^I7117+J7117*CARROT_HOURS*WEEKS*(1+CARROT_DIM)^J7117+K7117*MESCLUN_HOURS*WEEKS*(1+MESCLUN_DIM)^K7117</x:f>
        <x:v>3316.709966573388</x:v>
      </x:c>
      <x:c r="N7117" s="267" t="n">
        <x:f>MAX(M7117-FARMER_HOURS,0)/TEMP_HOURS_PER_WORKER</x:f>
        <x:v>1.8032708101204085</x:v>
      </x:c>
      <x:c r="O7117" s="268" t="n">
        <x:f>I7117*TOMATO_PRICE+J7117*CARROT_PRICE+K7117*MESCLUN_PRICE</x:f>
        <x:v>133792</x:v>
      </x:c>
      <x:c r="P7117" s="268" t="n">
        <x:f>I7117*TOMATO_FERTILIZER+J7117*CARROT_FERTILIZER+K7117*MESCLUN_FERTILIZER</x:f>
        <x:v>19360</x:v>
      </x:c>
      <x:c r="Q7117" s="268" t="n">
        <x:f>MIN(M7117,FARMER_HOURS)*FARMER_RATE+MAX(M7117-FARMER_HOURS,0)*TEMP_RATE</x:f>
        <x:v>70081.77025301021</x:v>
      </x:c>
      <x:c r="R7117" s="268" t="n">
        <x:f>O7117-P7117-Q7117-FIXED_COST</x:f>
        <x:v>24350.22974698979</x:v>
      </x:c>
      <x:c r="S7117" s="139" t="str">
        <x:f>IF(AND(L7117&lt;=TOTAL_BED_CAP,N7117&lt;=TEMP_WORKER_CAP),"YES","NO")</x:f>
        <x:v>YES</x:v>
      </x:c>
      <x:c r="T7117" s="139" t="n">
        <x:f>IF(S7117="YES",R7117,-1E+99)</x:f>
        <x:v>24350.22974698979</x:v>
      </x:c>
    </x:row>
    <x:row r="7118">
      <x:c r="A7118" s="139"/>
      <x:c r="B7118" s="139"/>
      <x:c r="C7118" s="139"/>
      <x:c r="D7118" s="139"/>
      <x:c r="E7118" s="139"/>
      <x:c r="F7118" s="139"/>
      <x:c r="G7118" s="139"/>
      <x:c r="H7118" s="139"/>
      <x:c r="I7118" s="266" t="n">
        <x:f>INT((ROW()-ROW($I$46))/((CARROT_CAP+1)*(MESCLUN_CAP+1)))</x:f>
        <x:v>10</x:v>
      </x:c>
      <x:c r="J7118" s="266" t="n">
        <x:f>MOD(INT((ROW()-ROW($I$46))/(MESCLUN_CAP+1)),CARROT_CAP+1)</x:f>
        <x:v>18</x:v>
      </x:c>
      <x:c r="K7118" s="266" t="n">
        <x:f>MOD(ROW()-ROW($I$46),MESCLUN_CAP+1)</x:f>
        <x:v>4</x:v>
      </x:c>
      <x:c r="L7118" s="266" t="n">
        <x:f>SUM(I7118:K7118)</x:f>
        <x:v>32</x:v>
      </x:c>
      <x:c r="M7118" s="267" t="n">
        <x:f>I7118*TOMATO_HOURS*WEEKS*(1+TOMATO_DIM)^I7118+J7118*CARROT_HOURS*WEEKS*(1+CARROT_DIM)^J7118+K7118*MESCLUN_HOURS*WEEKS*(1+MESCLUN_DIM)^K7118</x:f>
        <x:v>3365.7540822960445</x:v>
      </x:c>
      <x:c r="N7118" s="267" t="n">
        <x:f>MAX(M7118-FARMER_HOURS,0)/TEMP_HOURS_PER_WORKER</x:f>
        <x:v>1.8373292238166976</x:v>
      </x:c>
      <x:c r="O7118" s="268" t="n">
        <x:f>I7118*TOMATO_PRICE+J7118*CARROT_PRICE+K7118*MESCLUN_PRICE</x:f>
        <x:v>136492</x:v>
      </x:c>
      <x:c r="P7118" s="268" t="n">
        <x:f>I7118*TOMATO_FERTILIZER+J7118*CARROT_FERTILIZER+K7118*MESCLUN_FERTILIZER</x:f>
        <x:v>20240</x:v>
      </x:c>
      <x:c r="Q7118" s="268" t="n">
        <x:f>MIN(M7118,FARMER_HOURS)*FARMER_RATE+MAX(M7118-FARMER_HOURS,0)*TEMP_RATE</x:f>
        <x:v>70933.23059541744</x:v>
      </x:c>
      <x:c r="R7118" s="268" t="n">
        <x:f>O7118-P7118-Q7118-FIXED_COST</x:f>
        <x:v>25318.769404582563</x:v>
      </x:c>
      <x:c r="S7118" s="139" t="str">
        <x:f>IF(AND(L7118&lt;=TOTAL_BED_CAP,N7118&lt;=TEMP_WORKER_CAP),"YES","NO")</x:f>
        <x:v>YES</x:v>
      </x:c>
      <x:c r="T7118" s="139" t="n">
        <x:f>IF(S7118="YES",R7118,-1E+99)</x:f>
        <x:v>25318.769404582563</x:v>
      </x:c>
    </x:row>
    <x:row r="7119">
      <x:c r="A7119" s="139"/>
      <x:c r="B7119" s="139"/>
      <x:c r="C7119" s="139"/>
      <x:c r="D7119" s="139"/>
      <x:c r="E7119" s="139"/>
      <x:c r="F7119" s="139"/>
      <x:c r="G7119" s="139"/>
      <x:c r="H7119" s="139"/>
      <x:c r="I7119" s="266" t="n">
        <x:f>INT((ROW()-ROW($I$46))/((CARROT_CAP+1)*(MESCLUN_CAP+1)))</x:f>
        <x:v>10</x:v>
      </x:c>
      <x:c r="J7119" s="266" t="n">
        <x:f>MOD(INT((ROW()-ROW($I$46))/(MESCLUN_CAP+1)),CARROT_CAP+1)</x:f>
        <x:v>18</x:v>
      </x:c>
      <x:c r="K7119" s="266" t="n">
        <x:f>MOD(ROW()-ROW($I$46),MESCLUN_CAP+1)</x:f>
        <x:v>5</x:v>
      </x:c>
      <x:c r="L7119" s="266" t="n">
        <x:f>SUM(I7119:K7119)</x:f>
        <x:v>33</x:v>
      </x:c>
      <x:c r="M7119" s="267" t="n">
        <x:f>I7119*TOMATO_HOURS*WEEKS*(1+TOMATO_DIM)^I7119+J7119*CARROT_HOURS*WEEKS*(1+CARROT_DIM)^J7119+K7119*MESCLUN_HOURS*WEEKS*(1+MESCLUN_DIM)^K7119</x:f>
        <x:v>3416.002406217248</x:v>
      </x:c>
      <x:c r="N7119" s="267" t="n">
        <x:f>MAX(M7119-FARMER_HOURS,0)/TEMP_HOURS_PER_WORKER</x:f>
        <x:v>1.8722238932064221</x:v>
      </x:c>
      <x:c r="O7119" s="268" t="n">
        <x:f>I7119*TOMATO_PRICE+J7119*CARROT_PRICE+K7119*MESCLUN_PRICE</x:f>
        <x:v>139192</x:v>
      </x:c>
      <x:c r="P7119" s="268" t="n">
        <x:f>I7119*TOMATO_FERTILIZER+J7119*CARROT_FERTILIZER+K7119*MESCLUN_FERTILIZER</x:f>
        <x:v>21120</x:v>
      </x:c>
      <x:c r="Q7119" s="268" t="n">
        <x:f>MIN(M7119,FARMER_HOURS)*FARMER_RATE+MAX(M7119-FARMER_HOURS,0)*TEMP_RATE</x:f>
        <x:v>71805.59733016056</x:v>
      </x:c>
      <x:c r="R7119" s="268" t="n">
        <x:f>O7119-P7119-Q7119-FIXED_COST</x:f>
        <x:v>26266.402669839445</x:v>
      </x:c>
      <x:c r="S7119" s="139" t="str">
        <x:f>IF(AND(L7119&lt;=TOTAL_BED_CAP,N7119&lt;=TEMP_WORKER_CAP),"YES","NO")</x:f>
        <x:v>YES</x:v>
      </x:c>
      <x:c r="T7119" s="139" t="n">
        <x:f>IF(S7119="YES",R7119,-1E+99)</x:f>
        <x:v>26266.402669839445</x:v>
      </x:c>
    </x:row>
    <x:row r="7120">
      <x:c r="A7120" s="139"/>
      <x:c r="B7120" s="139"/>
      <x:c r="C7120" s="139"/>
      <x:c r="D7120" s="139"/>
      <x:c r="E7120" s="139"/>
      <x:c r="F7120" s="139"/>
      <x:c r="G7120" s="139"/>
      <x:c r="H7120" s="139"/>
      <x:c r="I7120" s="266" t="n">
        <x:f>INT((ROW()-ROW($I$46))/((CARROT_CAP+1)*(MESCLUN_CAP+1)))</x:f>
        <x:v>10</x:v>
      </x:c>
      <x:c r="J7120" s="266" t="n">
        <x:f>MOD(INT((ROW()-ROW($I$46))/(MESCLUN_CAP+1)),CARROT_CAP+1)</x:f>
        <x:v>18</x:v>
      </x:c>
      <x:c r="K7120" s="266" t="n">
        <x:f>MOD(ROW()-ROW($I$46),MESCLUN_CAP+1)</x:f>
        <x:v>6</x:v>
      </x:c>
      <x:c r="L7120" s="266" t="n">
        <x:f>SUM(I7120:K7120)</x:f>
        <x:v>34</x:v>
      </x:c>
      <x:c r="M7120" s="267" t="n">
        <x:f>I7120*TOMATO_HOURS*WEEKS*(1+TOMATO_DIM)^I7120+J7120*CARROT_HOURS*WEEKS*(1+CARROT_DIM)^J7120+K7120*MESCLUN_HOURS*WEEKS*(1+MESCLUN_DIM)^K7120</x:f>
        <x:v>3467.477380398881</x:v>
      </x:c>
      <x:c r="N7120" s="267" t="n">
        <x:f>MAX(M7120-FARMER_HOURS,0)/TEMP_HOURS_PER_WORKER</x:f>
        <x:v>1.9079704030547784</x:v>
      </x:c>
      <x:c r="O7120" s="268" t="n">
        <x:f>I7120*TOMATO_PRICE+J7120*CARROT_PRICE+K7120*MESCLUN_PRICE</x:f>
        <x:v>141892</x:v>
      </x:c>
      <x:c r="P7120" s="268" t="n">
        <x:f>I7120*TOMATO_FERTILIZER+J7120*CARROT_FERTILIZER+K7120*MESCLUN_FERTILIZER</x:f>
        <x:v>22000</x:v>
      </x:c>
      <x:c r="Q7120" s="268" t="n">
        <x:f>MIN(M7120,FARMER_HOURS)*FARMER_RATE+MAX(M7120-FARMER_HOURS,0)*TEMP_RATE</x:f>
        <x:v>72699.26007636945</x:v>
      </x:c>
      <x:c r="R7120" s="268" t="n">
        <x:f>O7120-P7120-Q7120-FIXED_COST</x:f>
        <x:v>27192.73992363055</x:v>
      </x:c>
      <x:c r="S7120" s="139" t="str">
        <x:f>IF(AND(L7120&lt;=TOTAL_BED_CAP,N7120&lt;=TEMP_WORKER_CAP),"YES","NO")</x:f>
        <x:v>YES</x:v>
      </x:c>
      <x:c r="T7120" s="139" t="n">
        <x:f>IF(S7120="YES",R7120,-1E+99)</x:f>
        <x:v>27192.73992363055</x:v>
      </x:c>
    </x:row>
    <x:row r="7121">
      <x:c r="A7121" s="139"/>
      <x:c r="B7121" s="139"/>
      <x:c r="C7121" s="139"/>
      <x:c r="D7121" s="139"/>
      <x:c r="E7121" s="139"/>
      <x:c r="F7121" s="139"/>
      <x:c r="G7121" s="139"/>
      <x:c r="H7121" s="139"/>
      <x:c r="I7121" s="266" t="n">
        <x:f>INT((ROW()-ROW($I$46))/((CARROT_CAP+1)*(MESCLUN_CAP+1)))</x:f>
        <x:v>10</x:v>
      </x:c>
      <x:c r="J7121" s="266" t="n">
        <x:f>MOD(INT((ROW()-ROW($I$46))/(MESCLUN_CAP+1)),CARROT_CAP+1)</x:f>
        <x:v>18</x:v>
      </x:c>
      <x:c r="K7121" s="266" t="n">
        <x:f>MOD(ROW()-ROW($I$46),MESCLUN_CAP+1)</x:f>
        <x:v>7</x:v>
      </x:c>
      <x:c r="L7121" s="266" t="n">
        <x:f>SUM(I7121:K7121)</x:f>
        <x:v>35</x:v>
      </x:c>
      <x:c r="M7121" s="267" t="n">
        <x:f>I7121*TOMATO_HOURS*WEEKS*(1+TOMATO_DIM)^I7121+J7121*CARROT_HOURS*WEEKS*(1+CARROT_DIM)^J7121+K7121*MESCLUN_HOURS*WEEKS*(1+MESCLUN_DIM)^K7121</x:f>
        <x:v>3520.2018197968414</x:v>
      </x:c>
      <x:c r="N7121" s="267" t="n">
        <x:f>MAX(M7121-FARMER_HOURS,0)/TEMP_HOURS_PER_WORKER</x:f>
        <x:v>1.94458459708114</x:v>
      </x:c>
      <x:c r="O7121" s="268" t="n">
        <x:f>I7121*TOMATO_PRICE+J7121*CARROT_PRICE+K7121*MESCLUN_PRICE</x:f>
        <x:v>144592</x:v>
      </x:c>
      <x:c r="P7121" s="268" t="n">
        <x:f>I7121*TOMATO_FERTILIZER+J7121*CARROT_FERTILIZER+K7121*MESCLUN_FERTILIZER</x:f>
        <x:v>22880</x:v>
      </x:c>
      <x:c r="Q7121" s="268" t="n">
        <x:f>MIN(M7121,FARMER_HOURS)*FARMER_RATE+MAX(M7121-FARMER_HOURS,0)*TEMP_RATE</x:f>
        <x:v>73614.6149270285</x:v>
      </x:c>
      <x:c r="R7121" s="268" t="n">
        <x:f>O7121-P7121-Q7121-FIXED_COST</x:f>
        <x:v>28097.385072971505</x:v>
      </x:c>
      <x:c r="S7121" s="139" t="str">
        <x:f>IF(AND(L7121&lt;=TOTAL_BED_CAP,N7121&lt;=TEMP_WORKER_CAP),"YES","NO")</x:f>
        <x:v>YES</x:v>
      </x:c>
      <x:c r="T7121" s="139" t="n">
        <x:f>IF(S7121="YES",R7121,-1E+99)</x:f>
        <x:v>28097.385072971505</x:v>
      </x:c>
    </x:row>
    <x:row r="7122">
      <x:c r="A7122" s="139"/>
      <x:c r="B7122" s="139"/>
      <x:c r="C7122" s="139"/>
      <x:c r="D7122" s="139"/>
      <x:c r="E7122" s="139"/>
      <x:c r="F7122" s="139"/>
      <x:c r="G7122" s="139"/>
      <x:c r="H7122" s="139"/>
      <x:c r="I7122" s="266" t="n">
        <x:f>INT((ROW()-ROW($I$46))/((CARROT_CAP+1)*(MESCLUN_CAP+1)))</x:f>
        <x:v>10</x:v>
      </x:c>
      <x:c r="J7122" s="266" t="n">
        <x:f>MOD(INT((ROW()-ROW($I$46))/(MESCLUN_CAP+1)),CARROT_CAP+1)</x:f>
        <x:v>18</x:v>
      </x:c>
      <x:c r="K7122" s="266" t="n">
        <x:f>MOD(ROW()-ROW($I$46),MESCLUN_CAP+1)</x:f>
        <x:v>8</x:v>
      </x:c>
      <x:c r="L7122" s="266" t="n">
        <x:f>SUM(I7122:K7122)</x:f>
        <x:v>36</x:v>
      </x:c>
      <x:c r="M7122" s="267" t="n">
        <x:f>I7122*TOMATO_HOURS*WEEKS*(1+TOMATO_DIM)^I7122+J7122*CARROT_HOURS*WEEKS*(1+CARROT_DIM)^J7122+K7122*MESCLUN_HOURS*WEEKS*(1+MESCLUN_DIM)^K7122</x:f>
        <x:v>3574.1989180768214</x:v>
      </x:c>
      <x:c r="N7122" s="267" t="n">
        <x:f>MAX(M7122-FARMER_HOURS,0)/TEMP_HOURS_PER_WORKER</x:f>
        <x:v>1.9820825819977927</x:v>
      </x:c>
      <x:c r="O7122" s="268" t="n">
        <x:f>I7122*TOMATO_PRICE+J7122*CARROT_PRICE+K7122*MESCLUN_PRICE</x:f>
        <x:v>147292</x:v>
      </x:c>
      <x:c r="P7122" s="268" t="n">
        <x:f>I7122*TOMATO_FERTILIZER+J7122*CARROT_FERTILIZER+K7122*MESCLUN_FERTILIZER</x:f>
        <x:v>23760</x:v>
      </x:c>
      <x:c r="Q7122" s="268" t="n">
        <x:f>MIN(M7122,FARMER_HOURS)*FARMER_RATE+MAX(M7122-FARMER_HOURS,0)*TEMP_RATE</x:f>
        <x:v>74552.06454994481</x:v>
      </x:c>
      <x:c r="R7122" s="268" t="n">
        <x:f>O7122-P7122-Q7122-FIXED_COST</x:f>
        <x:v>28979.935450055185</x:v>
      </x:c>
      <x:c r="S7122" s="139" t="str">
        <x:f>IF(AND(L7122&lt;=TOTAL_BED_CAP,N7122&lt;=TEMP_WORKER_CAP),"YES","NO")</x:f>
        <x:v>YES</x:v>
      </x:c>
      <x:c r="T7122" s="139" t="n">
        <x:f>IF(S7122="YES",R7122,-1E+99)</x:f>
        <x:v>28979.935450055185</x:v>
      </x:c>
    </x:row>
    <x:row r="7123">
      <x:c r="A7123" s="139"/>
      <x:c r="B7123" s="139"/>
      <x:c r="C7123" s="139"/>
      <x:c r="D7123" s="139"/>
      <x:c r="E7123" s="139"/>
      <x:c r="F7123" s="139"/>
      <x:c r="G7123" s="139"/>
      <x:c r="H7123" s="139"/>
      <x:c r="I7123" s="266" t="n">
        <x:f>INT((ROW()-ROW($I$46))/((CARROT_CAP+1)*(MESCLUN_CAP+1)))</x:f>
        <x:v>10</x:v>
      </x:c>
      <x:c r="J7123" s="266" t="n">
        <x:f>MOD(INT((ROW()-ROW($I$46))/(MESCLUN_CAP+1)),CARROT_CAP+1)</x:f>
        <x:v>18</x:v>
      </x:c>
      <x:c r="K7123" s="266" t="n">
        <x:f>MOD(ROW()-ROW($I$46),MESCLUN_CAP+1)</x:f>
        <x:v>9</x:v>
      </x:c>
      <x:c r="L7123" s="266" t="n">
        <x:f>SUM(I7123:K7123)</x:f>
        <x:v>37</x:v>
      </x:c>
      <x:c r="M7123" s="267" t="n">
        <x:f>I7123*TOMATO_HOURS*WEEKS*(1+TOMATO_DIM)^I7123+J7123*CARROT_HOURS*WEEKS*(1+CARROT_DIM)^J7123+K7123*MESCLUN_HOURS*WEEKS*(1+MESCLUN_DIM)^K7123</x:f>
        <x:v>3629.492253517216</x:v>
      </x:c>
      <x:c r="N7123" s="267" t="n">
        <x:f>MAX(M7123-FARMER_HOURS,0)/TEMP_HOURS_PER_WORKER</x:f>
        <x:v>2.0204807316091777</x:v>
      </x:c>
      <x:c r="O7123" s="268" t="n">
        <x:f>I7123*TOMATO_PRICE+J7123*CARROT_PRICE+K7123*MESCLUN_PRICE</x:f>
        <x:v>149992</x:v>
      </x:c>
      <x:c r="P7123" s="268" t="n">
        <x:f>I7123*TOMATO_FERTILIZER+J7123*CARROT_FERTILIZER+K7123*MESCLUN_FERTILIZER</x:f>
        <x:v>24640</x:v>
      </x:c>
      <x:c r="Q7123" s="268" t="n">
        <x:f>MIN(M7123,FARMER_HOURS)*FARMER_RATE+MAX(M7123-FARMER_HOURS,0)*TEMP_RATE</x:f>
        <x:v>75512.01829022943</x:v>
      </x:c>
      <x:c r="R7123" s="268" t="n">
        <x:f>O7123-P7123-Q7123-FIXED_COST</x:f>
        <x:v>29839.981709770567</x:v>
      </x:c>
      <x:c r="S7123" s="139" t="str">
        <x:f>IF(AND(L7123&lt;=TOTAL_BED_CAP,N7123&lt;=TEMP_WORKER_CAP),"YES","NO")</x:f>
        <x:v>YES</x:v>
      </x:c>
      <x:c r="T7123" s="139" t="n">
        <x:f>IF(S7123="YES",R7123,-1E+99)</x:f>
        <x:v>29839.981709770567</x:v>
      </x:c>
    </x:row>
    <x:row r="7124">
      <x:c r="A7124" s="139"/>
      <x:c r="B7124" s="139"/>
      <x:c r="C7124" s="139"/>
      <x:c r="D7124" s="139"/>
      <x:c r="E7124" s="139"/>
      <x:c r="F7124" s="139"/>
      <x:c r="G7124" s="139"/>
      <x:c r="H7124" s="139"/>
      <x:c r="I7124" s="266" t="n">
        <x:f>INT((ROW()-ROW($I$46))/((CARROT_CAP+1)*(MESCLUN_CAP+1)))</x:f>
        <x:v>10</x:v>
      </x:c>
      <x:c r="J7124" s="266" t="n">
        <x:f>MOD(INT((ROW()-ROW($I$46))/(MESCLUN_CAP+1)),CARROT_CAP+1)</x:f>
        <x:v>18</x:v>
      </x:c>
      <x:c r="K7124" s="266" t="n">
        <x:f>MOD(ROW()-ROW($I$46),MESCLUN_CAP+1)</x:f>
        <x:v>10</x:v>
      </x:c>
      <x:c r="L7124" s="266" t="n">
        <x:f>SUM(I7124:K7124)</x:f>
        <x:v>38</x:v>
      </x:c>
      <x:c r="M7124" s="267" t="n">
        <x:f>I7124*TOMATO_HOURS*WEEKS*(1+TOMATO_DIM)^I7124+J7124*CARROT_HOURS*WEEKS*(1+CARROT_DIM)^J7124+K7124*MESCLUN_HOURS*WEEKS*(1+MESCLUN_DIM)^K7124</x:f>
        <x:v>3686.1057950004288</x:v>
      </x:c>
      <x:c r="N7124" s="267" t="n">
        <x:f>MAX(M7124-FARMER_HOURS,0)/TEMP_HOURS_PER_WORKER</x:f>
        <x:v>2.05979569097252</x:v>
      </x:c>
      <x:c r="O7124" s="268" t="n">
        <x:f>I7124*TOMATO_PRICE+J7124*CARROT_PRICE+K7124*MESCLUN_PRICE</x:f>
        <x:v>152692</x:v>
      </x:c>
      <x:c r="P7124" s="268" t="n">
        <x:f>I7124*TOMATO_FERTILIZER+J7124*CARROT_FERTILIZER+K7124*MESCLUN_FERTILIZER</x:f>
        <x:v>25520</x:v>
      </x:c>
      <x:c r="Q7124" s="268" t="n">
        <x:f>MIN(M7124,FARMER_HOURS)*FARMER_RATE+MAX(M7124-FARMER_HOURS,0)*TEMP_RATE</x:f>
        <x:v>76494.892274313</x:v>
      </x:c>
      <x:c r="R7124" s="268" t="n">
        <x:f>O7124-P7124-Q7124-FIXED_COST</x:f>
        <x:v>30677.107725687005</x:v>
      </x:c>
      <x:c r="S7124" s="139" t="str">
        <x:f>IF(AND(L7124&lt;=TOTAL_BED_CAP,N7124&lt;=TEMP_WORKER_CAP),"YES","NO")</x:f>
        <x:v>YES</x:v>
      </x:c>
      <x:c r="T7124" s="139" t="n">
        <x:f>IF(S7124="YES",R7124,-1E+99)</x:f>
        <x:v>30677.107725687005</x:v>
      </x:c>
    </x:row>
    <x:row r="7125">
      <x:c r="A7125" s="139"/>
      <x:c r="B7125" s="139"/>
      <x:c r="C7125" s="139"/>
      <x:c r="D7125" s="139"/>
      <x:c r="E7125" s="139"/>
      <x:c r="F7125" s="139"/>
      <x:c r="G7125" s="139"/>
      <x:c r="H7125" s="139"/>
      <x:c r="I7125" s="266" t="n">
        <x:f>INT((ROW()-ROW($I$46))/((CARROT_CAP+1)*(MESCLUN_CAP+1)))</x:f>
        <x:v>10</x:v>
      </x:c>
      <x:c r="J7125" s="266" t="n">
        <x:f>MOD(INT((ROW()-ROW($I$46))/(MESCLUN_CAP+1)),CARROT_CAP+1)</x:f>
        <x:v>18</x:v>
      </x:c>
      <x:c r="K7125" s="266" t="n">
        <x:f>MOD(ROW()-ROW($I$46),MESCLUN_CAP+1)</x:f>
        <x:v>11</x:v>
      </x:c>
      <x:c r="L7125" s="266" t="n">
        <x:f>SUM(I7125:K7125)</x:f>
        <x:v>39</x:v>
      </x:c>
      <x:c r="M7125" s="267" t="n">
        <x:f>I7125*TOMATO_HOURS*WEEKS*(1+TOMATO_DIM)^I7125+J7125*CARROT_HOURS*WEEKS*(1+CARROT_DIM)^J7125+K7125*MESCLUN_HOURS*WEEKS*(1+MESCLUN_DIM)^K7125</x:f>
        <x:v>3744.063908093868</x:v>
      </x:c>
      <x:c r="N7125" s="267" t="n">
        <x:f>MAX(M7125-FARMER_HOURS,0)/TEMP_HOURS_PER_WORKER</x:f>
        <x:v>2.1000443806207416</x:v>
      </x:c>
      <x:c r="O7125" s="268" t="n">
        <x:f>I7125*TOMATO_PRICE+J7125*CARROT_PRICE+K7125*MESCLUN_PRICE</x:f>
        <x:v>155392</x:v>
      </x:c>
      <x:c r="P7125" s="268" t="n">
        <x:f>I7125*TOMATO_FERTILIZER+J7125*CARROT_FERTILIZER+K7125*MESCLUN_FERTILIZER</x:f>
        <x:v>26400</x:v>
      </x:c>
      <x:c r="Q7125" s="268" t="n">
        <x:f>MIN(M7125,FARMER_HOURS)*FARMER_RATE+MAX(M7125-FARMER_HOURS,0)*TEMP_RATE</x:f>
        <x:v>77501.10951551853</x:v>
      </x:c>
      <x:c r="R7125" s="268" t="n">
        <x:f>O7125-P7125-Q7125-FIXED_COST</x:f>
        <x:v>31490.890484481468</x:v>
      </x:c>
      <x:c r="S7125" s="139" t="str">
        <x:f>IF(AND(L7125&lt;=TOTAL_BED_CAP,N7125&lt;=TEMP_WORKER_CAP),"YES","NO")</x:f>
        <x:v>YES</x:v>
      </x:c>
      <x:c r="T7125" s="139" t="n">
        <x:f>IF(S7125="YES",R7125,-1E+99)</x:f>
        <x:v>31490.890484481468</x:v>
      </x:c>
    </x:row>
    <x:row r="7126">
      <x:c r="A7126" s="139"/>
      <x:c r="B7126" s="139"/>
      <x:c r="C7126" s="139"/>
      <x:c r="D7126" s="139"/>
      <x:c r="E7126" s="139"/>
      <x:c r="F7126" s="139"/>
      <x:c r="G7126" s="139"/>
      <x:c r="H7126" s="139"/>
      <x:c r="I7126" s="266" t="n">
        <x:f>INT((ROW()-ROW($I$46))/((CARROT_CAP+1)*(MESCLUN_CAP+1)))</x:f>
        <x:v>10</x:v>
      </x:c>
      <x:c r="J7126" s="266" t="n">
        <x:f>MOD(INT((ROW()-ROW($I$46))/(MESCLUN_CAP+1)),CARROT_CAP+1)</x:f>
        <x:v>18</x:v>
      </x:c>
      <x:c r="K7126" s="266" t="n">
        <x:f>MOD(ROW()-ROW($I$46),MESCLUN_CAP+1)</x:f>
        <x:v>12</x:v>
      </x:c>
      <x:c r="L7126" s="266" t="n">
        <x:f>SUM(I7126:K7126)</x:f>
        <x:v>40</x:v>
      </x:c>
      <x:c r="M7126" s="267" t="n">
        <x:f>I7126*TOMATO_HOURS*WEEKS*(1+TOMATO_DIM)^I7126+J7126*CARROT_HOURS*WEEKS*(1+CARROT_DIM)^J7126+K7126*MESCLUN_HOURS*WEEKS*(1+MESCLUN_DIM)^K7126</x:f>
        <x:v>3803.391361221932</x:v>
      </x:c>
      <x:c r="N7126" s="267" t="n">
        <x:f>MAX(M7126-FARMER_HOURS,0)/TEMP_HOURS_PER_WORKER</x:f>
        <x:v>2.141244000848564</x:v>
      </x:c>
      <x:c r="O7126" s="268" t="n">
        <x:f>I7126*TOMATO_PRICE+J7126*CARROT_PRICE+K7126*MESCLUN_PRICE</x:f>
        <x:v>158092</x:v>
      </x:c>
      <x:c r="P7126" s="268" t="n">
        <x:f>I7126*TOMATO_FERTILIZER+J7126*CARROT_FERTILIZER+K7126*MESCLUN_FERTILIZER</x:f>
        <x:v>27280</x:v>
      </x:c>
      <x:c r="Q7126" s="268" t="n">
        <x:f>MIN(M7126,FARMER_HOURS)*FARMER_RATE+MAX(M7126-FARMER_HOURS,0)*TEMP_RATE</x:f>
        <x:v>78531.10002121411</x:v>
      </x:c>
      <x:c r="R7126" s="268" t="n">
        <x:f>O7126-P7126-Q7126-FIXED_COST</x:f>
        <x:v>32280.899978785892</x:v>
      </x:c>
      <x:c r="S7126" s="139" t="str">
        <x:f>IF(AND(L7126&lt;=TOTAL_BED_CAP,N7126&lt;=TEMP_WORKER_CAP),"YES","NO")</x:f>
        <x:v>YES</x:v>
      </x:c>
      <x:c r="T7126" s="139" t="n">
        <x:f>IF(S7126="YES",R7126,-1E+99)</x:f>
        <x:v>32280.899978785892</x:v>
      </x:c>
    </x:row>
    <x:row r="7127">
      <x:c r="A7127" s="139"/>
      <x:c r="B7127" s="139"/>
      <x:c r="C7127" s="139"/>
      <x:c r="D7127" s="139"/>
      <x:c r="E7127" s="139"/>
      <x:c r="F7127" s="139"/>
      <x:c r="G7127" s="139"/>
      <x:c r="H7127" s="139"/>
      <x:c r="I7127" s="266" t="n">
        <x:f>INT((ROW()-ROW($I$46))/((CARROT_CAP+1)*(MESCLUN_CAP+1)))</x:f>
        <x:v>10</x:v>
      </x:c>
      <x:c r="J7127" s="266" t="n">
        <x:f>MOD(INT((ROW()-ROW($I$46))/(MESCLUN_CAP+1)),CARROT_CAP+1)</x:f>
        <x:v>18</x:v>
      </x:c>
      <x:c r="K7127" s="266" t="n">
        <x:f>MOD(ROW()-ROW($I$46),MESCLUN_CAP+1)</x:f>
        <x:v>13</x:v>
      </x:c>
      <x:c r="L7127" s="266" t="n">
        <x:f>SUM(I7127:K7127)</x:f>
        <x:v>41</x:v>
      </x:c>
      <x:c r="M7127" s="267" t="n">
        <x:f>I7127*TOMATO_HOURS*WEEKS*(1+TOMATO_DIM)^I7127+J7127*CARROT_HOURS*WEEKS*(1+CARROT_DIM)^J7127+K7127*MESCLUN_HOURS*WEEKS*(1+MESCLUN_DIM)^K7127</x:f>
        <x:v>3864.1133319303167</x:v>
      </x:c>
      <x:c r="N7127" s="267" t="n">
        <x:f>MAX(M7127-FARMER_HOURS,0)/TEMP_HOURS_PER_WORKER</x:f>
        <x:v>2.18341203606272</x:v>
      </x:c>
      <x:c r="O7127" s="268" t="n">
        <x:f>I7127*TOMATO_PRICE+J7127*CARROT_PRICE+K7127*MESCLUN_PRICE</x:f>
        <x:v>160792</x:v>
      </x:c>
      <x:c r="P7127" s="268" t="n">
        <x:f>I7127*TOMATO_FERTILIZER+J7127*CARROT_FERTILIZER+K7127*MESCLUN_FERTILIZER</x:f>
        <x:v>28160</x:v>
      </x:c>
      <x:c r="Q7127" s="268" t="n">
        <x:f>MIN(M7127,FARMER_HOURS)*FARMER_RATE+MAX(M7127-FARMER_HOURS,0)*TEMP_RATE</x:f>
        <x:v>79585.300901568</x:v>
      </x:c>
      <x:c r="R7127" s="268" t="n">
        <x:f>O7127-P7127-Q7127-FIXED_COST</x:f>
        <x:v>33046.699098432</x:v>
      </x:c>
      <x:c r="S7127" s="139" t="str">
        <x:f>IF(AND(L7127&lt;=TOTAL_BED_CAP,N7127&lt;=TEMP_WORKER_CAP),"YES","NO")</x:f>
        <x:v>YES</x:v>
      </x:c>
      <x:c r="T7127" s="139" t="n">
        <x:f>IF(S7127="YES",R7127,-1E+99)</x:f>
        <x:v>33046.699098432</x:v>
      </x:c>
    </x:row>
    <x:row r="7128">
      <x:c r="A7128" s="139"/>
      <x:c r="B7128" s="139"/>
      <x:c r="C7128" s="139"/>
      <x:c r="D7128" s="139"/>
      <x:c r="E7128" s="139"/>
      <x:c r="F7128" s="139"/>
      <x:c r="G7128" s="139"/>
      <x:c r="H7128" s="139"/>
      <x:c r="I7128" s="266" t="n">
        <x:f>INT((ROW()-ROW($I$46))/((CARROT_CAP+1)*(MESCLUN_CAP+1)))</x:f>
        <x:v>10</x:v>
      </x:c>
      <x:c r="J7128" s="266" t="n">
        <x:f>MOD(INT((ROW()-ROW($I$46))/(MESCLUN_CAP+1)),CARROT_CAP+1)</x:f>
        <x:v>18</x:v>
      </x:c>
      <x:c r="K7128" s="266" t="n">
        <x:f>MOD(ROW()-ROW($I$46),MESCLUN_CAP+1)</x:f>
        <x:v>14</x:v>
      </x:c>
      <x:c r="L7128" s="266" t="n">
        <x:f>SUM(I7128:K7128)</x:f>
        <x:v>42</x:v>
      </x:c>
      <x:c r="M7128" s="267" t="n">
        <x:f>I7128*TOMATO_HOURS*WEEKS*(1+TOMATO_DIM)^I7128+J7128*CARROT_HOURS*WEEKS*(1+CARROT_DIM)^J7128+K7128*MESCLUN_HOURS*WEEKS*(1+MESCLUN_DIM)^K7128</x:f>
        <x:v>3926.2554132439777</x:v>
      </x:c>
      <x:c r="N7128" s="267" t="n">
        <x:f>MAX(M7128-FARMER_HOURS,0)/TEMP_HOURS_PER_WORKER</x:f>
        <x:v>2.226566259197207</x:v>
      </x:c>
      <x:c r="O7128" s="268" t="n">
        <x:f>I7128*TOMATO_PRICE+J7128*CARROT_PRICE+K7128*MESCLUN_PRICE</x:f>
        <x:v>163492</x:v>
      </x:c>
      <x:c r="P7128" s="268" t="n">
        <x:f>I7128*TOMATO_FERTILIZER+J7128*CARROT_FERTILIZER+K7128*MESCLUN_FERTILIZER</x:f>
        <x:v>29040</x:v>
      </x:c>
      <x:c r="Q7128" s="268" t="n">
        <x:f>MIN(M7128,FARMER_HOURS)*FARMER_RATE+MAX(M7128-FARMER_HOURS,0)*TEMP_RATE</x:f>
        <x:v>80664.15647993017</x:v>
      </x:c>
      <x:c r="R7128" s="268" t="n">
        <x:f>O7128-P7128-Q7128-FIXED_COST</x:f>
        <x:v>33787.84352006983</x:v>
      </x:c>
      <x:c r="S7128" s="139" t="str">
        <x:f>IF(AND(L7128&lt;=TOTAL_BED_CAP,N7128&lt;=TEMP_WORKER_CAP),"YES","NO")</x:f>
        <x:v>YES</x:v>
      </x:c>
      <x:c r="T7128" s="139" t="n">
        <x:f>IF(S7128="YES",R7128,-1E+99)</x:f>
        <x:v>33787.84352006983</x:v>
      </x:c>
    </x:row>
    <x:row r="7129">
      <x:c r="A7129" s="139"/>
      <x:c r="B7129" s="139"/>
      <x:c r="C7129" s="139"/>
      <x:c r="D7129" s="139"/>
      <x:c r="E7129" s="139"/>
      <x:c r="F7129" s="139"/>
      <x:c r="G7129" s="139"/>
      <x:c r="H7129" s="139"/>
      <x:c r="I7129" s="266" t="n">
        <x:f>INT((ROW()-ROW($I$46))/((CARROT_CAP+1)*(MESCLUN_CAP+1)))</x:f>
        <x:v>10</x:v>
      </x:c>
      <x:c r="J7129" s="266" t="n">
        <x:f>MOD(INT((ROW()-ROW($I$46))/(MESCLUN_CAP+1)),CARROT_CAP+1)</x:f>
        <x:v>18</x:v>
      </x:c>
      <x:c r="K7129" s="266" t="n">
        <x:f>MOD(ROW()-ROW($I$46),MESCLUN_CAP+1)</x:f>
        <x:v>15</x:v>
      </x:c>
      <x:c r="L7129" s="266" t="n">
        <x:f>SUM(I7129:K7129)</x:f>
        <x:v>43</x:v>
      </x:c>
      <x:c r="M7129" s="267" t="n">
        <x:f>I7129*TOMATO_HOURS*WEEKS*(1+TOMATO_DIM)^I7129+J7129*CARROT_HOURS*WEEKS*(1+CARROT_DIM)^J7129+K7129*MESCLUN_HOURS*WEEKS*(1+MESCLUN_DIM)^K7129</x:f>
        <x:v>3989.843620120124</x:v>
      </x:c>
      <x:c r="N7129" s="267" t="n">
        <x:f>MAX(M7129-FARMER_HOURS,0)/TEMP_HOURS_PER_WORKER</x:f>
        <x:v>2.2707247361945306</x:v>
      </x:c>
      <x:c r="O7129" s="268" t="n">
        <x:f>I7129*TOMATO_PRICE+J7129*CARROT_PRICE+K7129*MESCLUN_PRICE</x:f>
        <x:v>166192</x:v>
      </x:c>
      <x:c r="P7129" s="268" t="n">
        <x:f>I7129*TOMATO_FERTILIZER+J7129*CARROT_FERTILIZER+K7129*MESCLUN_FERTILIZER</x:f>
        <x:v>29920</x:v>
      </x:c>
      <x:c r="Q7129" s="268" t="n">
        <x:f>MIN(M7129,FARMER_HOURS)*FARMER_RATE+MAX(M7129-FARMER_HOURS,0)*TEMP_RATE</x:f>
        <x:v>81768.11840486326</x:v>
      </x:c>
      <x:c r="R7129" s="268" t="n">
        <x:f>O7129-P7129-Q7129-FIXED_COST</x:f>
        <x:v>34503.88159513674</x:v>
      </x:c>
      <x:c r="S7129" s="139" t="str">
        <x:f>IF(AND(L7129&lt;=TOTAL_BED_CAP,N7129&lt;=TEMP_WORKER_CAP),"YES","NO")</x:f>
        <x:v>YES</x:v>
      </x:c>
      <x:c r="T7129" s="139" t="n">
        <x:f>IF(S7129="YES",R7129,-1E+99)</x:f>
        <x:v>34503.88159513674</x:v>
      </x:c>
    </x:row>
    <x:row r="7130">
      <x:c r="A7130" s="139"/>
      <x:c r="B7130" s="139"/>
      <x:c r="C7130" s="139"/>
      <x:c r="D7130" s="139"/>
      <x:c r="E7130" s="139"/>
      <x:c r="F7130" s="139"/>
      <x:c r="G7130" s="139"/>
      <x:c r="H7130" s="139"/>
      <x:c r="I7130" s="266" t="n">
        <x:f>INT((ROW()-ROW($I$46))/((CARROT_CAP+1)*(MESCLUN_CAP+1)))</x:f>
        <x:v>10</x:v>
      </x:c>
      <x:c r="J7130" s="266" t="n">
        <x:f>MOD(INT((ROW()-ROW($I$46))/(MESCLUN_CAP+1)),CARROT_CAP+1)</x:f>
        <x:v>18</x:v>
      </x:c>
      <x:c r="K7130" s="266" t="n">
        <x:f>MOD(ROW()-ROW($I$46),MESCLUN_CAP+1)</x:f>
        <x:v>16</x:v>
      </x:c>
      <x:c r="L7130" s="266" t="n">
        <x:f>SUM(I7130:K7130)</x:f>
        <x:v>44</x:v>
      </x:c>
      <x:c r="M7130" s="267" t="n">
        <x:f>I7130*TOMATO_HOURS*WEEKS*(1+TOMATO_DIM)^I7130+J7130*CARROT_HOURS*WEEKS*(1+CARROT_DIM)^J7130+K7130*MESCLUN_HOURS*WEEKS*(1+MESCLUN_DIM)^K7130</x:f>
        <x:v>4054.904395997613</x:v>
      </x:c>
      <x:c r="N7130" s="267" t="n">
        <x:f>MAX(M7130-FARMER_HOURS,0)/TEMP_HOURS_PER_WORKER</x:f>
        <x:v>2.315905830553898</x:v>
      </x:c>
      <x:c r="O7130" s="268" t="n">
        <x:f>I7130*TOMATO_PRICE+J7130*CARROT_PRICE+K7130*MESCLUN_PRICE</x:f>
        <x:v>168892</x:v>
      </x:c>
      <x:c r="P7130" s="268" t="n">
        <x:f>I7130*TOMATO_FERTILIZER+J7130*CARROT_FERTILIZER+K7130*MESCLUN_FERTILIZER</x:f>
        <x:v>30800</x:v>
      </x:c>
      <x:c r="Q7130" s="268" t="n">
        <x:f>MIN(M7130,FARMER_HOURS)*FARMER_RATE+MAX(M7130-FARMER_HOURS,0)*TEMP_RATE</x:f>
        <x:v>82897.64576384745</x:v>
      </x:c>
      <x:c r="R7130" s="268" t="n">
        <x:f>O7130-P7130-Q7130-FIXED_COST</x:f>
        <x:v>35194.35423615255</x:v>
      </x:c>
      <x:c r="S7130" s="139" t="str">
        <x:f>IF(AND(L7130&lt;=TOTAL_BED_CAP,N7130&lt;=TEMP_WORKER_CAP),"YES","NO")</x:f>
        <x:v>YES</x:v>
      </x:c>
      <x:c r="T7130" s="139" t="n">
        <x:f>IF(S7130="YES",R7130,-1E+99)</x:f>
        <x:v>35194.35423615255</x:v>
      </x:c>
    </x:row>
    <x:row r="7131">
      <x:c r="A7131" s="139"/>
      <x:c r="B7131" s="139"/>
      <x:c r="C7131" s="139"/>
      <x:c r="D7131" s="139"/>
      <x:c r="E7131" s="139"/>
      <x:c r="F7131" s="139"/>
      <x:c r="G7131" s="139"/>
      <x:c r="H7131" s="139"/>
      <x:c r="I7131" s="266" t="n">
        <x:f>INT((ROW()-ROW($I$46))/((CARROT_CAP+1)*(MESCLUN_CAP+1)))</x:f>
        <x:v>10</x:v>
      </x:c>
      <x:c r="J7131" s="266" t="n">
        <x:f>MOD(INT((ROW()-ROW($I$46))/(MESCLUN_CAP+1)),CARROT_CAP+1)</x:f>
        <x:v>18</x:v>
      </x:c>
      <x:c r="K7131" s="266" t="n">
        <x:f>MOD(ROW()-ROW($I$46),MESCLUN_CAP+1)</x:f>
        <x:v>17</x:v>
      </x:c>
      <x:c r="L7131" s="266" t="n">
        <x:f>SUM(I7131:K7131)</x:f>
        <x:v>45</x:v>
      </x:c>
      <x:c r="M7131" s="267" t="n">
        <x:f>I7131*TOMATO_HOURS*WEEKS*(1+TOMATO_DIM)^I7131+J7131*CARROT_HOURS*WEEKS*(1+CARROT_DIM)^J7131+K7131*MESCLUN_HOURS*WEEKS*(1+MESCLUN_DIM)^K7131</x:f>
        <x:v>4121.464619444153</x:v>
      </x:c>
      <x:c r="N7131" s="267" t="n">
        <x:f>MAX(M7131-FARMER_HOURS,0)/TEMP_HOURS_PER_WORKER</x:f>
        <x:v>2.3621282079473285</x:v>
      </x:c>
      <x:c r="O7131" s="268" t="n">
        <x:f>I7131*TOMATO_PRICE+J7131*CARROT_PRICE+K7131*MESCLUN_PRICE</x:f>
        <x:v>171592</x:v>
      </x:c>
      <x:c r="P7131" s="268" t="n">
        <x:f>I7131*TOMATO_FERTILIZER+J7131*CARROT_FERTILIZER+K7131*MESCLUN_FERTILIZER</x:f>
        <x:v>31680</x:v>
      </x:c>
      <x:c r="Q7131" s="268" t="n">
        <x:f>MIN(M7131,FARMER_HOURS)*FARMER_RATE+MAX(M7131-FARMER_HOURS,0)*TEMP_RATE</x:f>
        <x:v>84053.20519868321</x:v>
      </x:c>
      <x:c r="R7131" s="268" t="n">
        <x:f>O7131-P7131-Q7131-FIXED_COST</x:f>
        <x:v>35858.79480131679</x:v>
      </x:c>
      <x:c r="S7131" s="139" t="str">
        <x:f>IF(AND(L7131&lt;=TOTAL_BED_CAP,N7131&lt;=TEMP_WORKER_CAP),"YES","NO")</x:f>
        <x:v>YES</x:v>
      </x:c>
      <x:c r="T7131" s="139" t="n">
        <x:f>IF(S7131="YES",R7131,-1E+99)</x:f>
        <x:v>35858.79480131679</x:v>
      </x:c>
    </x:row>
    <x:row r="7132">
      <x:c r="A7132" s="139"/>
      <x:c r="B7132" s="139"/>
      <x:c r="C7132" s="139"/>
      <x:c r="D7132" s="139"/>
      <x:c r="E7132" s="139"/>
      <x:c r="F7132" s="139"/>
      <x:c r="G7132" s="139"/>
      <x:c r="H7132" s="139"/>
      <x:c r="I7132" s="266" t="n">
        <x:f>INT((ROW()-ROW($I$46))/((CARROT_CAP+1)*(MESCLUN_CAP+1)))</x:f>
        <x:v>10</x:v>
      </x:c>
      <x:c r="J7132" s="266" t="n">
        <x:f>MOD(INT((ROW()-ROW($I$46))/(MESCLUN_CAP+1)),CARROT_CAP+1)</x:f>
        <x:v>18</x:v>
      </x:c>
      <x:c r="K7132" s="266" t="n">
        <x:f>MOD(ROW()-ROW($I$46),MESCLUN_CAP+1)</x:f>
        <x:v>18</x:v>
      </x:c>
      <x:c r="L7132" s="266" t="n">
        <x:f>SUM(I7132:K7132)</x:f>
        <x:v>46</x:v>
      </x:c>
      <x:c r="M7132" s="267" t="n">
        <x:f>I7132*TOMATO_HOURS*WEEKS*(1+TOMATO_DIM)^I7132+J7132*CARROT_HOURS*WEEKS*(1+CARROT_DIM)^J7132+K7132*MESCLUN_HOURS*WEEKS*(1+MESCLUN_DIM)^K7132</x:f>
        <x:v>4189.55161090274</x:v>
      </x:c>
      <x:c r="N7132" s="267" t="n">
        <x:f>MAX(M7132-FARMER_HOURS,0)/TEMP_HOURS_PER_WORKER</x:f>
        <x:v>2.409410840904681</x:v>
      </x:c>
      <x:c r="O7132" s="268" t="n">
        <x:f>I7132*TOMATO_PRICE+J7132*CARROT_PRICE+K7132*MESCLUN_PRICE</x:f>
        <x:v>174292</x:v>
      </x:c>
      <x:c r="P7132" s="268" t="n">
        <x:f>I7132*TOMATO_FERTILIZER+J7132*CARROT_FERTILIZER+K7132*MESCLUN_FERTILIZER</x:f>
        <x:v>32560</x:v>
      </x:c>
      <x:c r="Q7132" s="268" t="n">
        <x:f>MIN(M7132,FARMER_HOURS)*FARMER_RATE+MAX(M7132-FARMER_HOURS,0)*TEMP_RATE</x:f>
        <x:v>85235.27102261702</x:v>
      </x:c>
      <x:c r="R7132" s="268" t="n">
        <x:f>O7132-P7132-Q7132-FIXED_COST</x:f>
        <x:v>36496.72897738298</x:v>
      </x:c>
      <x:c r="S7132" s="139" t="str">
        <x:f>IF(AND(L7132&lt;=TOTAL_BED_CAP,N7132&lt;=TEMP_WORKER_CAP),"YES","NO")</x:f>
        <x:v>YES</x:v>
      </x:c>
      <x:c r="T7132" s="139" t="n">
        <x:f>IF(S7132="YES",R7132,-1E+99)</x:f>
        <x:v>36496.72897738298</x:v>
      </x:c>
    </x:row>
    <x:row r="7133">
      <x:c r="A7133" s="139"/>
      <x:c r="B7133" s="139"/>
      <x:c r="C7133" s="139"/>
      <x:c r="D7133" s="139"/>
      <x:c r="E7133" s="139"/>
      <x:c r="F7133" s="139"/>
      <x:c r="G7133" s="139"/>
      <x:c r="H7133" s="139"/>
      <x:c r="I7133" s="266" t="n">
        <x:f>INT((ROW()-ROW($I$46))/((CARROT_CAP+1)*(MESCLUN_CAP+1)))</x:f>
        <x:v>10</x:v>
      </x:c>
      <x:c r="J7133" s="266" t="n">
        <x:f>MOD(INT((ROW()-ROW($I$46))/(MESCLUN_CAP+1)),CARROT_CAP+1)</x:f>
        <x:v>18</x:v>
      </x:c>
      <x:c r="K7133" s="266" t="n">
        <x:f>MOD(ROW()-ROW($I$46),MESCLUN_CAP+1)</x:f>
        <x:v>19</x:v>
      </x:c>
      <x:c r="L7133" s="266" t="n">
        <x:f>SUM(I7133:K7133)</x:f>
        <x:v>47</x:v>
      </x:c>
      <x:c r="M7133" s="267" t="n">
        <x:f>I7133*TOMATO_HOURS*WEEKS*(1+TOMATO_DIM)^I7133+J7133*CARROT_HOURS*WEEKS*(1+CARROT_DIM)^J7133+K7133*MESCLUN_HOURS*WEEKS*(1+MESCLUN_DIM)^K7133</x:f>
        <x:v>4259.193139538762</x:v>
      </x:c>
      <x:c r="N7133" s="267" t="n">
        <x:f>MAX(M7133-FARMER_HOURS,0)/TEMP_HOURS_PER_WORKER</x:f>
        <x:v>2.4577730135685845</x:v>
      </x:c>
      <x:c r="O7133" s="268" t="n">
        <x:f>I7133*TOMATO_PRICE+J7133*CARROT_PRICE+K7133*MESCLUN_PRICE</x:f>
        <x:v>176992</x:v>
      </x:c>
      <x:c r="P7133" s="268" t="n">
        <x:f>I7133*TOMATO_FERTILIZER+J7133*CARROT_FERTILIZER+K7133*MESCLUN_FERTILIZER</x:f>
        <x:v>33440</x:v>
      </x:c>
      <x:c r="Q7133" s="268" t="n">
        <x:f>MIN(M7133,FARMER_HOURS)*FARMER_RATE+MAX(M7133-FARMER_HOURS,0)*TEMP_RATE</x:f>
        <x:v>86444.32533921461</x:v>
      </x:c>
      <x:c r="R7133" s="268" t="n">
        <x:f>O7133-P7133-Q7133-FIXED_COST</x:f>
        <x:v>37107.674660785386</x:v>
      </x:c>
      <x:c r="S7133" s="139" t="str">
        <x:f>IF(AND(L7133&lt;=TOTAL_BED_CAP,N7133&lt;=TEMP_WORKER_CAP),"YES","NO")</x:f>
        <x:v>YES</x:v>
      </x:c>
      <x:c r="T7133" s="139" t="n">
        <x:f>IF(S7133="YES",R7133,-1E+99)</x:f>
        <x:v>37107.674660785386</x:v>
      </x:c>
    </x:row>
    <x:row r="7134">
      <x:c r="A7134" s="139"/>
      <x:c r="B7134" s="139"/>
      <x:c r="C7134" s="139"/>
      <x:c r="D7134" s="139"/>
      <x:c r="E7134" s="139"/>
      <x:c r="F7134" s="139"/>
      <x:c r="G7134" s="139"/>
      <x:c r="H7134" s="139"/>
      <x:c r="I7134" s="266" t="n">
        <x:f>INT((ROW()-ROW($I$46))/((CARROT_CAP+1)*(MESCLUN_CAP+1)))</x:f>
        <x:v>10</x:v>
      </x:c>
      <x:c r="J7134" s="266" t="n">
        <x:f>MOD(INT((ROW()-ROW($I$46))/(MESCLUN_CAP+1)),CARROT_CAP+1)</x:f>
        <x:v>18</x:v>
      </x:c>
      <x:c r="K7134" s="266" t="n">
        <x:f>MOD(ROW()-ROW($I$46),MESCLUN_CAP+1)</x:f>
        <x:v>20</x:v>
      </x:c>
      <x:c r="L7134" s="266" t="n">
        <x:f>SUM(I7134:K7134)</x:f>
        <x:v>48</x:v>
      </x:c>
      <x:c r="M7134" s="267" t="n">
        <x:f>I7134*TOMATO_HOURS*WEEKS*(1+TOMATO_DIM)^I7134+J7134*CARROT_HOURS*WEEKS*(1+CARROT_DIM)^J7134+K7134*MESCLUN_HOURS*WEEKS*(1+MESCLUN_DIM)^K7134</x:f>
        <x:v>4330.417430189239</x:v>
      </x:c>
      <x:c r="N7134" s="267" t="n">
        <x:f>MAX(M7134-FARMER_HOURS,0)/TEMP_HOURS_PER_WORKER</x:f>
        <x:v>2.507234326520305</x:v>
      </x:c>
      <x:c r="O7134" s="268" t="n">
        <x:f>I7134*TOMATO_PRICE+J7134*CARROT_PRICE+K7134*MESCLUN_PRICE</x:f>
        <x:v>179692</x:v>
      </x:c>
      <x:c r="P7134" s="268" t="n">
        <x:f>I7134*TOMATO_FERTILIZER+J7134*CARROT_FERTILIZER+K7134*MESCLUN_FERTILIZER</x:f>
        <x:v>34320</x:v>
      </x:c>
      <x:c r="Q7134" s="268" t="n">
        <x:f>MIN(M7134,FARMER_HOURS)*FARMER_RATE+MAX(M7134-FARMER_HOURS,0)*TEMP_RATE</x:f>
        <x:v>87680.85816300762</x:v>
      </x:c>
      <x:c r="R7134" s="268" t="n">
        <x:f>O7134-P7134-Q7134-FIXED_COST</x:f>
        <x:v>37691.14183699238</x:v>
      </x:c>
      <x:c r="S7134" s="139" t="str">
        <x:f>IF(AND(L7134&lt;=TOTAL_BED_CAP,N7134&lt;=TEMP_WORKER_CAP),"YES","NO")</x:f>
        <x:v>YES</x:v>
      </x:c>
      <x:c r="T7134" s="139" t="n">
        <x:f>IF(S7134="YES",R7134,-1E+99)</x:f>
        <x:v>37691.14183699238</x:v>
      </x:c>
    </x:row>
    <x:row r="7135">
      <x:c r="A7135" s="139"/>
      <x:c r="B7135" s="139"/>
      <x:c r="C7135" s="139"/>
      <x:c r="D7135" s="139"/>
      <x:c r="E7135" s="139"/>
      <x:c r="F7135" s="139"/>
      <x:c r="G7135" s="139"/>
      <x:c r="H7135" s="139"/>
      <x:c r="I7135" s="266" t="n">
        <x:f>INT((ROW()-ROW($I$46))/((CARROT_CAP+1)*(MESCLUN_CAP+1)))</x:f>
        <x:v>10</x:v>
      </x:c>
      <x:c r="J7135" s="266" t="n">
        <x:f>MOD(INT((ROW()-ROW($I$46))/(MESCLUN_CAP+1)),CARROT_CAP+1)</x:f>
        <x:v>18</x:v>
      </x:c>
      <x:c r="K7135" s="266" t="n">
        <x:f>MOD(ROW()-ROW($I$46),MESCLUN_CAP+1)</x:f>
        <x:v>21</x:v>
      </x:c>
      <x:c r="L7135" s="266" t="n">
        <x:f>SUM(I7135:K7135)</x:f>
        <x:v>49</x:v>
      </x:c>
      <x:c r="M7135" s="267" t="n">
        <x:f>I7135*TOMATO_HOURS*WEEKS*(1+TOMATO_DIM)^I7135+J7135*CARROT_HOURS*WEEKS*(1+CARROT_DIM)^J7135+K7135*MESCLUN_HOURS*WEEKS*(1+MESCLUN_DIM)^K7135</x:f>
        <x:v>4403.253170415683</x:v>
      </x:c>
      <x:c r="N7135" s="267" t="n">
        <x:f>MAX(M7135-FARMER_HOURS,0)/TEMP_HOURS_PER_WORKER</x:f>
        <x:v>2.5578147016775574</x:v>
      </x:c>
      <x:c r="O7135" s="268" t="n">
        <x:f>I7135*TOMATO_PRICE+J7135*CARROT_PRICE+K7135*MESCLUN_PRICE</x:f>
        <x:v>182392</x:v>
      </x:c>
      <x:c r="P7135" s="268" t="n">
        <x:f>I7135*TOMATO_FERTILIZER+J7135*CARROT_FERTILIZER+K7135*MESCLUN_FERTILIZER</x:f>
        <x:v>35200</x:v>
      </x:c>
      <x:c r="Q7135" s="268" t="n">
        <x:f>MIN(M7135,FARMER_HOURS)*FARMER_RATE+MAX(M7135-FARMER_HOURS,0)*TEMP_RATE</x:f>
        <x:v>88945.36754193893</x:v>
      </x:c>
      <x:c r="R7135" s="268" t="n">
        <x:f>O7135-P7135-Q7135-FIXED_COST</x:f>
        <x:v>38246.63245806107</x:v>
      </x:c>
      <x:c r="S7135" s="139" t="str">
        <x:f>IF(AND(L7135&lt;=TOTAL_BED_CAP,N7135&lt;=TEMP_WORKER_CAP),"YES","NO")</x:f>
        <x:v>YES</x:v>
      </x:c>
      <x:c r="T7135" s="139" t="n">
        <x:f>IF(S7135="YES",R7135,-1E+99)</x:f>
        <x:v>38246.63245806107</x:v>
      </x:c>
    </x:row>
    <x:row r="7136">
      <x:c r="A7136" s="139"/>
      <x:c r="B7136" s="139"/>
      <x:c r="C7136" s="139"/>
      <x:c r="D7136" s="139"/>
      <x:c r="E7136" s="139"/>
      <x:c r="F7136" s="139"/>
      <x:c r="G7136" s="139"/>
      <x:c r="H7136" s="139"/>
      <x:c r="I7136" s="266" t="n">
        <x:f>INT((ROW()-ROW($I$46))/((CARROT_CAP+1)*(MESCLUN_CAP+1)))</x:f>
        <x:v>10</x:v>
      </x:c>
      <x:c r="J7136" s="266" t="n">
        <x:f>MOD(INT((ROW()-ROW($I$46))/(MESCLUN_CAP+1)),CARROT_CAP+1)</x:f>
        <x:v>18</x:v>
      </x:c>
      <x:c r="K7136" s="266" t="n">
        <x:f>MOD(ROW()-ROW($I$46),MESCLUN_CAP+1)</x:f>
        <x:v>22</x:v>
      </x:c>
      <x:c r="L7136" s="266" t="n">
        <x:f>SUM(I7136:K7136)</x:f>
        <x:v>50</x:v>
      </x:c>
      <x:c r="M7136" s="267" t="n">
        <x:f>I7136*TOMATO_HOURS*WEEKS*(1+TOMATO_DIM)^I7136+J7136*CARROT_HOURS*WEEKS*(1+CARROT_DIM)^J7136+K7136*MESCLUN_HOURS*WEEKS*(1+MESCLUN_DIM)^K7136</x:f>
        <x:v>4477.729517662079</x:v>
      </x:c>
      <x:c r="N7136" s="267" t="n">
        <x:f>MAX(M7136-FARMER_HOURS,0)/TEMP_HOURS_PER_WORKER</x:f>
        <x:v>2.6095343872653327</x:v>
      </x:c>
      <x:c r="O7136" s="268" t="n">
        <x:f>I7136*TOMATO_PRICE+J7136*CARROT_PRICE+K7136*MESCLUN_PRICE</x:f>
        <x:v>185092</x:v>
      </x:c>
      <x:c r="P7136" s="268" t="n">
        <x:f>I7136*TOMATO_FERTILIZER+J7136*CARROT_FERTILIZER+K7136*MESCLUN_FERTILIZER</x:f>
        <x:v>36080</x:v>
      </x:c>
      <x:c r="Q7136" s="268" t="n">
        <x:f>MIN(M7136,FARMER_HOURS)*FARMER_RATE+MAX(M7136-FARMER_HOURS,0)*TEMP_RATE</x:f>
        <x:v>90238.35968163332</x:v>
      </x:c>
      <x:c r="R7136" s="268" t="n">
        <x:f>O7136-P7136-Q7136-FIXED_COST</x:f>
        <x:v>38773.640318366684</x:v>
      </x:c>
      <x:c r="S7136" s="139" t="str">
        <x:f>IF(AND(L7136&lt;=TOTAL_BED_CAP,N7136&lt;=TEMP_WORKER_CAP),"YES","NO")</x:f>
        <x:v>YES</x:v>
      </x:c>
      <x:c r="T7136" s="139" t="n">
        <x:f>IF(S7136="YES",R7136,-1E+99)</x:f>
        <x:v>38773.640318366684</x:v>
      </x:c>
    </x:row>
    <x:row r="7137">
      <x:c r="A7137" s="139"/>
      <x:c r="B7137" s="139"/>
      <x:c r="C7137" s="139"/>
      <x:c r="D7137" s="139"/>
      <x:c r="E7137" s="139"/>
      <x:c r="F7137" s="139"/>
      <x:c r="G7137" s="139"/>
      <x:c r="H7137" s="139"/>
      <x:c r="I7137" s="266" t="n">
        <x:f>INT((ROW()-ROW($I$46))/((CARROT_CAP+1)*(MESCLUN_CAP+1)))</x:f>
        <x:v>10</x:v>
      </x:c>
      <x:c r="J7137" s="266" t="n">
        <x:f>MOD(INT((ROW()-ROW($I$46))/(MESCLUN_CAP+1)),CARROT_CAP+1)</x:f>
        <x:v>18</x:v>
      </x:c>
      <x:c r="K7137" s="266" t="n">
        <x:f>MOD(ROW()-ROW($I$46),MESCLUN_CAP+1)</x:f>
        <x:v>23</x:v>
      </x:c>
      <x:c r="L7137" s="266" t="n">
        <x:f>SUM(I7137:K7137)</x:f>
        <x:v>51</x:v>
      </x:c>
      <x:c r="M7137" s="267" t="n">
        <x:f>I7137*TOMATO_HOURS*WEEKS*(1+TOMATO_DIM)^I7137+J7137*CARROT_HOURS*WEEKS*(1+CARROT_DIM)^J7137+K7137*MESCLUN_HOURS*WEEKS*(1+MESCLUN_DIM)^K7137</x:f>
        <x:v>4553.876106519516</x:v>
      </x:c>
      <x:c r="N7137" s="267" t="n">
        <x:f>MAX(M7137-FARMER_HOURS,0)/TEMP_HOURS_PER_WORKER</x:f>
        <x:v>2.662413962860775</x:v>
      </x:c>
      <x:c r="O7137" s="268" t="n">
        <x:f>I7137*TOMATO_PRICE+J7137*CARROT_PRICE+K7137*MESCLUN_PRICE</x:f>
        <x:v>187792</x:v>
      </x:c>
      <x:c r="P7137" s="268" t="n">
        <x:f>I7137*TOMATO_FERTILIZER+J7137*CARROT_FERTILIZER+K7137*MESCLUN_FERTILIZER</x:f>
        <x:v>36960</x:v>
      </x:c>
      <x:c r="Q7137" s="268" t="n">
        <x:f>MIN(M7137,FARMER_HOURS)*FARMER_RATE+MAX(M7137-FARMER_HOURS,0)*TEMP_RATE</x:f>
        <x:v>91560.34907151938</x:v>
      </x:c>
      <x:c r="R7137" s="268" t="n">
        <x:f>O7137-P7137-Q7137-FIXED_COST</x:f>
        <x:v>39271.65092848062</x:v>
      </x:c>
      <x:c r="S7137" s="139" t="str">
        <x:f>IF(AND(L7137&lt;=TOTAL_BED_CAP,N7137&lt;=TEMP_WORKER_CAP),"YES","NO")</x:f>
        <x:v>YES</x:v>
      </x:c>
      <x:c r="T7137" s="139" t="n">
        <x:f>IF(S7137="YES",R7137,-1E+99)</x:f>
        <x:v>39271.65092848062</x:v>
      </x:c>
    </x:row>
    <x:row r="7138">
      <x:c r="A7138" s="139"/>
      <x:c r="B7138" s="139"/>
      <x:c r="C7138" s="139"/>
      <x:c r="D7138" s="139"/>
      <x:c r="E7138" s="139"/>
      <x:c r="F7138" s="139"/>
      <x:c r="G7138" s="139"/>
      <x:c r="H7138" s="139"/>
      <x:c r="I7138" s="266" t="n">
        <x:f>INT((ROW()-ROW($I$46))/((CARROT_CAP+1)*(MESCLUN_CAP+1)))</x:f>
        <x:v>10</x:v>
      </x:c>
      <x:c r="J7138" s="266" t="n">
        <x:f>MOD(INT((ROW()-ROW($I$46))/(MESCLUN_CAP+1)),CARROT_CAP+1)</x:f>
        <x:v>18</x:v>
      </x:c>
      <x:c r="K7138" s="266" t="n">
        <x:f>MOD(ROW()-ROW($I$46),MESCLUN_CAP+1)</x:f>
        <x:v>24</x:v>
      </x:c>
      <x:c r="L7138" s="266" t="n">
        <x:f>SUM(I7138:K7138)</x:f>
        <x:v>52</x:v>
      </x:c>
      <x:c r="M7138" s="267" t="n">
        <x:f>I7138*TOMATO_HOURS*WEEKS*(1+TOMATO_DIM)^I7138+J7138*CARROT_HOURS*WEEKS*(1+CARROT_DIM)^J7138+K7138*MESCLUN_HOURS*WEEKS*(1+MESCLUN_DIM)^K7138</x:f>
        <x:v>4631.723056099011</x:v>
      </x:c>
      <x:c r="N7138" s="267" t="n">
        <x:f>MAX(M7138-FARMER_HOURS,0)/TEMP_HOURS_PER_WORKER</x:f>
        <x:v>2.7164743445132022</x:v>
      </x:c>
      <x:c r="O7138" s="268" t="n">
        <x:f>I7138*TOMATO_PRICE+J7138*CARROT_PRICE+K7138*MESCLUN_PRICE</x:f>
        <x:v>190492</x:v>
      </x:c>
      <x:c r="P7138" s="268" t="n">
        <x:f>I7138*TOMATO_FERTILIZER+J7138*CARROT_FERTILIZER+K7138*MESCLUN_FERTILIZER</x:f>
        <x:v>37840</x:v>
      </x:c>
      <x:c r="Q7138" s="268" t="n">
        <x:f>MIN(M7138,FARMER_HOURS)*FARMER_RATE+MAX(M7138-FARMER_HOURS,0)*TEMP_RATE</x:f>
        <x:v>92911.85861283005</x:v>
      </x:c>
      <x:c r="R7138" s="268" t="n">
        <x:f>O7138-P7138-Q7138-FIXED_COST</x:f>
        <x:v>39740.14138716995</x:v>
      </x:c>
      <x:c r="S7138" s="139" t="str">
        <x:f>IF(AND(L7138&lt;=TOTAL_BED_CAP,N7138&lt;=TEMP_WORKER_CAP),"YES","NO")</x:f>
        <x:v>YES</x:v>
      </x:c>
      <x:c r="T7138" s="139" t="n">
        <x:f>IF(S7138="YES",R7138,-1E+99)</x:f>
        <x:v>39740.14138716995</x:v>
      </x:c>
    </x:row>
    <x:row r="7139">
      <x:c r="A7139" s="139"/>
      <x:c r="B7139" s="139"/>
      <x:c r="C7139" s="139"/>
      <x:c r="D7139" s="139"/>
      <x:c r="E7139" s="139"/>
      <x:c r="F7139" s="139"/>
      <x:c r="G7139" s="139"/>
      <x:c r="H7139" s="139"/>
      <x:c r="I7139" s="266" t="n">
        <x:f>INT((ROW()-ROW($I$46))/((CARROT_CAP+1)*(MESCLUN_CAP+1)))</x:f>
        <x:v>10</x:v>
      </x:c>
      <x:c r="J7139" s="266" t="n">
        <x:f>MOD(INT((ROW()-ROW($I$46))/(MESCLUN_CAP+1)),CARROT_CAP+1)</x:f>
        <x:v>18</x:v>
      </x:c>
      <x:c r="K7139" s="266" t="n">
        <x:f>MOD(ROW()-ROW($I$46),MESCLUN_CAP+1)</x:f>
        <x:v>25</x:v>
      </x:c>
      <x:c r="L7139" s="266" t="n">
        <x:f>SUM(I7139:K7139)</x:f>
        <x:v>53</x:v>
      </x:c>
      <x:c r="M7139" s="267" t="n">
        <x:f>I7139*TOMATO_HOURS*WEEKS*(1+TOMATO_DIM)^I7139+J7139*CARROT_HOURS*WEEKS*(1+CARROT_DIM)^J7139+K7139*MESCLUN_HOURS*WEEKS*(1+MESCLUN_DIM)^K7139</x:f>
        <x:v>4711.300977514109</x:v>
      </x:c>
      <x:c r="N7139" s="267" t="n">
        <x:f>MAX(M7139-FARMER_HOURS,0)/TEMP_HOURS_PER_WORKER</x:f>
        <x:v>2.7717367899403533</x:v>
      </x:c>
      <x:c r="O7139" s="268" t="n">
        <x:f>I7139*TOMATO_PRICE+J7139*CARROT_PRICE+K7139*MESCLUN_PRICE</x:f>
        <x:v>193192</x:v>
      </x:c>
      <x:c r="P7139" s="268" t="n">
        <x:f>I7139*TOMATO_FERTILIZER+J7139*CARROT_FERTILIZER+K7139*MESCLUN_FERTILIZER</x:f>
        <x:v>38720</x:v>
      </x:c>
      <x:c r="Q7139" s="268" t="n">
        <x:f>MIN(M7139,FARMER_HOURS)*FARMER_RATE+MAX(M7139-FARMER_HOURS,0)*TEMP_RATE</x:f>
        <x:v>94293.41974850884</x:v>
      </x:c>
      <x:c r="R7139" s="268" t="n">
        <x:f>O7139-P7139-Q7139-FIXED_COST</x:f>
        <x:v>40178.58025149116</x:v>
      </x:c>
      <x:c r="S7139" s="139" t="str">
        <x:f>IF(AND(L7139&lt;=TOTAL_BED_CAP,N7139&lt;=TEMP_WORKER_CAP),"YES","NO")</x:f>
        <x:v>YES</x:v>
      </x:c>
      <x:c r="T7139" s="139" t="n">
        <x:f>IF(S7139="YES",R7139,-1E+99)</x:f>
        <x:v>40178.58025149116</x:v>
      </x:c>
    </x:row>
    <x:row r="7140">
      <x:c r="A7140" s="139"/>
      <x:c r="B7140" s="139"/>
      <x:c r="C7140" s="139"/>
      <x:c r="D7140" s="139"/>
      <x:c r="E7140" s="139"/>
      <x:c r="F7140" s="139"/>
      <x:c r="G7140" s="139"/>
      <x:c r="H7140" s="139"/>
      <x:c r="I7140" s="266" t="n">
        <x:f>INT((ROW()-ROW($I$46))/((CARROT_CAP+1)*(MESCLUN_CAP+1)))</x:f>
        <x:v>10</x:v>
      </x:c>
      <x:c r="J7140" s="266" t="n">
        <x:f>MOD(INT((ROW()-ROW($I$46))/(MESCLUN_CAP+1)),CARROT_CAP+1)</x:f>
        <x:v>18</x:v>
      </x:c>
      <x:c r="K7140" s="266" t="n">
        <x:f>MOD(ROW()-ROW($I$46),MESCLUN_CAP+1)</x:f>
        <x:v>26</x:v>
      </x:c>
      <x:c r="L7140" s="266" t="n">
        <x:f>SUM(I7140:K7140)</x:f>
        <x:v>54</x:v>
      </x:c>
      <x:c r="M7140" s="267" t="n">
        <x:f>I7140*TOMATO_HOURS*WEEKS*(1+TOMATO_DIM)^I7140+J7140*CARROT_HOURS*WEEKS*(1+CARROT_DIM)^J7140+K7140*MESCLUN_HOURS*WEEKS*(1+MESCLUN_DIM)^K7140</x:f>
        <x:v>4792.640981474826</x:v>
      </x:c>
      <x:c r="N7140" s="267" t="n">
        <x:f>MAX(M7140-FARMER_HOURS,0)/TEMP_HOURS_PER_WORKER</x:f>
        <x:v>2.8282229038019624</x:v>
      </x:c>
      <x:c r="O7140" s="268" t="n">
        <x:f>I7140*TOMATO_PRICE+J7140*CARROT_PRICE+K7140*MESCLUN_PRICE</x:f>
        <x:v>195892</x:v>
      </x:c>
      <x:c r="P7140" s="268" t="n">
        <x:f>I7140*TOMATO_FERTILIZER+J7140*CARROT_FERTILIZER+K7140*MESCLUN_FERTILIZER</x:f>
        <x:v>39600</x:v>
      </x:c>
      <x:c r="Q7140" s="268" t="n">
        <x:f>MIN(M7140,FARMER_HOURS)*FARMER_RATE+MAX(M7140-FARMER_HOURS,0)*TEMP_RATE</x:f>
        <x:v>95705.57259504906</x:v>
      </x:c>
      <x:c r="R7140" s="268" t="n">
        <x:f>O7140-P7140-Q7140-FIXED_COST</x:f>
        <x:v>40586.42740495094</x:v>
      </x:c>
      <x:c r="S7140" s="139" t="str">
        <x:f>IF(AND(L7140&lt;=TOTAL_BED_CAP,N7140&lt;=TEMP_WORKER_CAP),"YES","NO")</x:f>
        <x:v>YES</x:v>
      </x:c>
      <x:c r="T7140" s="139" t="n">
        <x:f>IF(S7140="YES",R7140,-1E+99)</x:f>
        <x:v>40586.42740495094</x:v>
      </x:c>
    </x:row>
    <x:row r="7141">
      <x:c r="A7141" s="139"/>
      <x:c r="B7141" s="139"/>
      <x:c r="C7141" s="139"/>
      <x:c r="D7141" s="139"/>
      <x:c r="E7141" s="139"/>
      <x:c r="F7141" s="139"/>
      <x:c r="G7141" s="139"/>
      <x:c r="H7141" s="139"/>
      <x:c r="I7141" s="266" t="n">
        <x:f>INT((ROW()-ROW($I$46))/((CARROT_CAP+1)*(MESCLUN_CAP+1)))</x:f>
        <x:v>10</x:v>
      </x:c>
      <x:c r="J7141" s="266" t="n">
        <x:f>MOD(INT((ROW()-ROW($I$46))/(MESCLUN_CAP+1)),CARROT_CAP+1)</x:f>
        <x:v>18</x:v>
      </x:c>
      <x:c r="K7141" s="266" t="n">
        <x:f>MOD(ROW()-ROW($I$46),MESCLUN_CAP+1)</x:f>
        <x:v>27</x:v>
      </x:c>
      <x:c r="L7141" s="266" t="n">
        <x:f>SUM(I7141:K7141)</x:f>
        <x:v>55</x:v>
      </x:c>
      <x:c r="M7141" s="267" t="n">
        <x:f>I7141*TOMATO_HOURS*WEEKS*(1+TOMATO_DIM)^I7141+J7141*CARROT_HOURS*WEEKS*(1+CARROT_DIM)^J7141+K7141*MESCLUN_HOURS*WEEKS*(1+MESCLUN_DIM)^K7141</x:f>
        <x:v>4875.774685994584</x:v>
      </x:c>
      <x:c r="N7141" s="267" t="n">
        <x:f>MAX(M7141-FARMER_HOURS,0)/TEMP_HOURS_PER_WORKER</x:f>
        <x:v>2.8859546430517944</x:v>
      </x:c>
      <x:c r="O7141" s="268" t="n">
        <x:f>I7141*TOMATO_PRICE+J7141*CARROT_PRICE+K7141*MESCLUN_PRICE</x:f>
        <x:v>198592</x:v>
      </x:c>
      <x:c r="P7141" s="268" t="n">
        <x:f>I7141*TOMATO_FERTILIZER+J7141*CARROT_FERTILIZER+K7141*MESCLUN_FERTILIZER</x:f>
        <x:v>40480</x:v>
      </x:c>
      <x:c r="Q7141" s="268" t="n">
        <x:f>MIN(M7141,FARMER_HOURS)*FARMER_RATE+MAX(M7141-FARMER_HOURS,0)*TEMP_RATE</x:f>
        <x:v>97148.86607629486</x:v>
      </x:c>
      <x:c r="R7141" s="268" t="n">
        <x:f>O7141-P7141-Q7141-FIXED_COST</x:f>
        <x:v>40963.13392370514</x:v>
      </x:c>
      <x:c r="S7141" s="139" t="str">
        <x:f>IF(AND(L7141&lt;=TOTAL_BED_CAP,N7141&lt;=TEMP_WORKER_CAP),"YES","NO")</x:f>
        <x:v>YES</x:v>
      </x:c>
      <x:c r="T7141" s="139" t="n">
        <x:f>IF(S7141="YES",R7141,-1E+99)</x:f>
        <x:v>40963.13392370514</x:v>
      </x:c>
    </x:row>
    <x:row r="7142">
      <x:c r="A7142" s="139"/>
      <x:c r="B7142" s="139"/>
      <x:c r="C7142" s="139"/>
      <x:c r="D7142" s="139"/>
      <x:c r="E7142" s="139"/>
      <x:c r="F7142" s="139"/>
      <x:c r="G7142" s="139"/>
      <x:c r="H7142" s="139"/>
      <x:c r="I7142" s="266" t="n">
        <x:f>INT((ROW()-ROW($I$46))/((CARROT_CAP+1)*(MESCLUN_CAP+1)))</x:f>
        <x:v>10</x:v>
      </x:c>
      <x:c r="J7142" s="266" t="n">
        <x:f>MOD(INT((ROW()-ROW($I$46))/(MESCLUN_CAP+1)),CARROT_CAP+1)</x:f>
        <x:v>18</x:v>
      </x:c>
      <x:c r="K7142" s="266" t="n">
        <x:f>MOD(ROW()-ROW($I$46),MESCLUN_CAP+1)</x:f>
        <x:v>28</x:v>
      </x:c>
      <x:c r="L7142" s="266" t="n">
        <x:f>SUM(I7142:K7142)</x:f>
        <x:v>56</x:v>
      </x:c>
      <x:c r="M7142" s="267" t="n">
        <x:f>I7142*TOMATO_HOURS*WEEKS*(1+TOMATO_DIM)^I7142+J7142*CARROT_HOURS*WEEKS*(1+CARROT_DIM)^J7142+K7142*MESCLUN_HOURS*WEEKS*(1+MESCLUN_DIM)^K7142</x:f>
        <x:v>4960.734224211737</x:v>
      </x:c>
      <x:c r="N7142" s="267" t="n">
        <x:f>MAX(M7142-FARMER_HOURS,0)/TEMP_HOURS_PER_WORKER</x:f>
        <x:v>2.9449543223692616</x:v>
      </x:c>
      <x:c r="O7142" s="268" t="n">
        <x:f>I7142*TOMATO_PRICE+J7142*CARROT_PRICE+K7142*MESCLUN_PRICE</x:f>
        <x:v>201292</x:v>
      </x:c>
      <x:c r="P7142" s="268" t="n">
        <x:f>I7142*TOMATO_FERTILIZER+J7142*CARROT_FERTILIZER+K7142*MESCLUN_FERTILIZER</x:f>
        <x:v>41360</x:v>
      </x:c>
      <x:c r="Q7142" s="268" t="n">
        <x:f>MIN(M7142,FARMER_HOURS)*FARMER_RATE+MAX(M7142-FARMER_HOURS,0)*TEMP_RATE</x:f>
        <x:v>98623.85805923154</x:v>
      </x:c>
      <x:c r="R7142" s="268" t="n">
        <x:f>O7142-P7142-Q7142-FIXED_COST</x:f>
        <x:v>41308.14194076846</x:v>
      </x:c>
      <x:c r="S7142" s="139" t="str">
        <x:f>IF(AND(L7142&lt;=TOTAL_BED_CAP,N7142&lt;=TEMP_WORKER_CAP),"YES","NO")</x:f>
        <x:v>YES</x:v>
      </x:c>
      <x:c r="T7142" s="139" t="n">
        <x:f>IF(S7142="YES",R7142,-1E+99)</x:f>
        <x:v>41308.14194076846</x:v>
      </x:c>
    </x:row>
    <x:row r="7143">
      <x:c r="A7143" s="139"/>
      <x:c r="B7143" s="139"/>
      <x:c r="C7143" s="139"/>
      <x:c r="D7143" s="139"/>
      <x:c r="E7143" s="139"/>
      <x:c r="F7143" s="139"/>
      <x:c r="G7143" s="139"/>
      <x:c r="H7143" s="139"/>
      <x:c r="I7143" s="266" t="n">
        <x:f>INT((ROW()-ROW($I$46))/((CARROT_CAP+1)*(MESCLUN_CAP+1)))</x:f>
        <x:v>10</x:v>
      </x:c>
      <x:c r="J7143" s="266" t="n">
        <x:f>MOD(INT((ROW()-ROW($I$46))/(MESCLUN_CAP+1)),CARROT_CAP+1)</x:f>
        <x:v>18</x:v>
      </x:c>
      <x:c r="K7143" s="266" t="n">
        <x:f>MOD(ROW()-ROW($I$46),MESCLUN_CAP+1)</x:f>
        <x:v>29</x:v>
      </x:c>
      <x:c r="L7143" s="266" t="n">
        <x:f>SUM(I7143:K7143)</x:f>
        <x:v>57</x:v>
      </x:c>
      <x:c r="M7143" s="267" t="n">
        <x:f>I7143*TOMATO_HOURS*WEEKS*(1+TOMATO_DIM)^I7143+J7143*CARROT_HOURS*WEEKS*(1+CARROT_DIM)^J7143+K7143*MESCLUN_HOURS*WEEKS*(1+MESCLUN_DIM)^K7143</x:f>
        <x:v>5047.55225232739</x:v>
      </x:c>
      <x:c r="N7143" s="267" t="n">
        <x:f>MAX(M7143-FARMER_HOURS,0)/TEMP_HOURS_PER_WORKER</x:f>
        <x:v>3.005244619671799</x:v>
      </x:c>
      <x:c r="O7143" s="268" t="n">
        <x:f>I7143*TOMATO_PRICE+J7143*CARROT_PRICE+K7143*MESCLUN_PRICE</x:f>
        <x:v>203992</x:v>
      </x:c>
      <x:c r="P7143" s="268" t="n">
        <x:f>I7143*TOMATO_FERTILIZER+J7143*CARROT_FERTILIZER+K7143*MESCLUN_FERTILIZER</x:f>
        <x:v>42240</x:v>
      </x:c>
      <x:c r="Q7143" s="268" t="n">
        <x:f>MIN(M7143,FARMER_HOURS)*FARMER_RATE+MAX(M7143-FARMER_HOURS,0)*TEMP_RATE</x:f>
        <x:v>100131.11549179498</x:v>
      </x:c>
      <x:c r="R7143" s="268" t="n">
        <x:f>O7143-P7143-Q7143-FIXED_COST</x:f>
        <x:v>41620.884508205025</x:v>
      </x:c>
      <x:c r="S7143" s="139" t="str">
        <x:f>IF(AND(L7143&lt;=TOTAL_BED_CAP,N7143&lt;=TEMP_WORKER_CAP),"YES","NO")</x:f>
        <x:v>YES</x:v>
      </x:c>
      <x:c r="T7143" s="139" t="n">
        <x:f>IF(S7143="YES",R7143,-1E+99)</x:f>
        <x:v>41620.884508205025</x:v>
      </x:c>
    </x:row>
    <x:row r="7144">
      <x:c r="A7144" s="139"/>
      <x:c r="B7144" s="139"/>
      <x:c r="C7144" s="139"/>
      <x:c r="D7144" s="139"/>
      <x:c r="E7144" s="139"/>
      <x:c r="F7144" s="139"/>
      <x:c r="G7144" s="139"/>
      <x:c r="H7144" s="139"/>
      <x:c r="I7144" s="266" t="n">
        <x:f>INT((ROW()-ROW($I$46))/((CARROT_CAP+1)*(MESCLUN_CAP+1)))</x:f>
        <x:v>10</x:v>
      </x:c>
      <x:c r="J7144" s="266" t="n">
        <x:f>MOD(INT((ROW()-ROW($I$46))/(MESCLUN_CAP+1)),CARROT_CAP+1)</x:f>
        <x:v>18</x:v>
      </x:c>
      <x:c r="K7144" s="266" t="n">
        <x:f>MOD(ROW()-ROW($I$46),MESCLUN_CAP+1)</x:f>
        <x:v>30</x:v>
      </x:c>
      <x:c r="L7144" s="266" t="n">
        <x:f>SUM(I7144:K7144)</x:f>
        <x:v>58</x:v>
      </x:c>
      <x:c r="M7144" s="267" t="n">
        <x:f>I7144*TOMATO_HOURS*WEEKS*(1+TOMATO_DIM)^I7144+J7144*CARROT_HOURS*WEEKS*(1+CARROT_DIM)^J7144+K7144*MESCLUN_HOURS*WEEKS*(1+MESCLUN_DIM)^K7144</x:f>
        <x:v>5136.26195766116</x:v>
      </x:c>
      <x:c r="N7144" s="267" t="n">
        <x:f>MAX(M7144-FARMER_HOURS,0)/TEMP_HOURS_PER_WORKER</x:f>
        <x:v>3.0668485817091384</x:v>
      </x:c>
      <x:c r="O7144" s="268" t="n">
        <x:f>I7144*TOMATO_PRICE+J7144*CARROT_PRICE+K7144*MESCLUN_PRICE</x:f>
        <x:v>206692</x:v>
      </x:c>
      <x:c r="P7144" s="268" t="n">
        <x:f>I7144*TOMATO_FERTILIZER+J7144*CARROT_FERTILIZER+K7144*MESCLUN_FERTILIZER</x:f>
        <x:v>43120</x:v>
      </x:c>
      <x:c r="Q7144" s="268" t="n">
        <x:f>MIN(M7144,FARMER_HOURS)*FARMER_RATE+MAX(M7144-FARMER_HOURS,0)*TEMP_RATE</x:f>
        <x:v>101671.21454272847</x:v>
      </x:c>
      <x:c r="R7144" s="268" t="n">
        <x:f>O7144-P7144-Q7144-FIXED_COST</x:f>
        <x:v>41900.78545727153</x:v>
      </x:c>
      <x:c r="S7144" s="139" t="str">
        <x:f>IF(AND(L7144&lt;=TOTAL_BED_CAP,N7144&lt;=TEMP_WORKER_CAP),"YES","NO")</x:f>
        <x:v>YES</x:v>
      </x:c>
      <x:c r="T7144" s="139" t="n">
        <x:f>IF(S7144="YES",R7144,-1E+99)</x:f>
        <x:v>41900.78545727153</x:v>
      </x:c>
    </x:row>
    <x:row r="7145">
      <x:c r="A7145" s="139"/>
      <x:c r="B7145" s="139"/>
      <x:c r="C7145" s="139"/>
      <x:c r="D7145" s="139"/>
      <x:c r="E7145" s="139"/>
      <x:c r="F7145" s="139"/>
      <x:c r="G7145" s="139"/>
      <x:c r="H7145" s="139"/>
      <x:c r="I7145" s="266" t="n">
        <x:f>INT((ROW()-ROW($I$46))/((CARROT_CAP+1)*(MESCLUN_CAP+1)))</x:f>
        <x:v>10</x:v>
      </x:c>
      <x:c r="J7145" s="266" t="n">
        <x:f>MOD(INT((ROW()-ROW($I$46))/(MESCLUN_CAP+1)),CARROT_CAP+1)</x:f>
        <x:v>19</x:v>
      </x:c>
      <x:c r="K7145" s="266" t="n">
        <x:f>MOD(ROW()-ROW($I$46),MESCLUN_CAP+1)</x:f>
        <x:v>0</x:v>
      </x:c>
      <x:c r="L7145" s="266" t="n">
        <x:f>SUM(I7145:K7145)</x:f>
        <x:v>29</x:v>
      </x:c>
      <x:c r="M7145" s="267" t="n">
        <x:f>I7145*TOMATO_HOURS*WEEKS*(1+TOMATO_DIM)^I7145+J7145*CARROT_HOURS*WEEKS*(1+CARROT_DIM)^J7145+K7145*MESCLUN_HOURS*WEEKS*(1+MESCLUN_DIM)^K7145</x:f>
        <x:v>3245.598819910026</x:v>
      </x:c>
      <x:c r="N7145" s="267" t="n">
        <x:f>MAX(M7145-FARMER_HOURS,0)/TEMP_HOURS_PER_WORKER</x:f>
        <x:v>1.7538880693819625</x:v>
      </x:c>
      <x:c r="O7145" s="268" t="n">
        <x:f>I7145*TOMATO_PRICE+J7145*CARROT_PRICE+K7145*MESCLUN_PRICE</x:f>
        <x:v>127786</x:v>
      </x:c>
      <x:c r="P7145" s="268" t="n">
        <x:f>I7145*TOMATO_FERTILIZER+J7145*CARROT_FERTILIZER+K7145*MESCLUN_FERTILIZER</x:f>
        <x:v>17160</x:v>
      </x:c>
      <x:c r="Q7145" s="268" t="n">
        <x:f>MIN(M7145,FARMER_HOURS)*FARMER_RATE+MAX(M7145-FARMER_HOURS,0)*TEMP_RATE</x:f>
        <x:v>68847.20173454906</x:v>
      </x:c>
      <x:c r="R7145" s="268" t="n">
        <x:f>O7145-P7145-Q7145-FIXED_COST</x:f>
        <x:v>21778.79826545094</x:v>
      </x:c>
      <x:c r="S7145" s="139" t="str">
        <x:f>IF(AND(L7145&lt;=TOTAL_BED_CAP,N7145&lt;=TEMP_WORKER_CAP),"YES","NO")</x:f>
        <x:v>YES</x:v>
      </x:c>
      <x:c r="T7145" s="139" t="n">
        <x:f>IF(S7145="YES",R7145,-1E+99)</x:f>
        <x:v>21778.79826545094</x:v>
      </x:c>
    </x:row>
    <x:row r="7146">
      <x:c r="A7146" s="139"/>
      <x:c r="B7146" s="139"/>
      <x:c r="C7146" s="139"/>
      <x:c r="D7146" s="139"/>
      <x:c r="E7146" s="139"/>
      <x:c r="F7146" s="139"/>
      <x:c r="G7146" s="139"/>
      <x:c r="H7146" s="139"/>
      <x:c r="I7146" s="266" t="n">
        <x:f>INT((ROW()-ROW($I$46))/((CARROT_CAP+1)*(MESCLUN_CAP+1)))</x:f>
        <x:v>10</x:v>
      </x:c>
      <x:c r="J7146" s="266" t="n">
        <x:f>MOD(INT((ROW()-ROW($I$46))/(MESCLUN_CAP+1)),CARROT_CAP+1)</x:f>
        <x:v>19</x:v>
      </x:c>
      <x:c r="K7146" s="266" t="n">
        <x:f>MOD(ROW()-ROW($I$46),MESCLUN_CAP+1)</x:f>
        <x:v>1</x:v>
      </x:c>
      <x:c r="L7146" s="266" t="n">
        <x:f>SUM(I7146:K7146)</x:f>
        <x:v>30</x:v>
      </x:c>
      <x:c r="M7146" s="267" t="n">
        <x:f>I7146*TOMATO_HOURS*WEEKS*(1+TOMATO_DIM)^I7146+J7146*CARROT_HOURS*WEEKS*(1+CARROT_DIM)^J7146+K7146*MESCLUN_HOURS*WEEKS*(1+MESCLUN_DIM)^K7146</x:f>
        <x:v>3291.161319910026</x:v>
      </x:c>
      <x:c r="N7146" s="267" t="n">
        <x:f>MAX(M7146-FARMER_HOURS,0)/TEMP_HOURS_PER_WORKER</x:f>
        <x:v>1.7855286943819626</x:v>
      </x:c>
      <x:c r="O7146" s="268" t="n">
        <x:f>I7146*TOMATO_PRICE+J7146*CARROT_PRICE+K7146*MESCLUN_PRICE</x:f>
        <x:v>130486</x:v>
      </x:c>
      <x:c r="P7146" s="268" t="n">
        <x:f>I7146*TOMATO_FERTILIZER+J7146*CARROT_FERTILIZER+K7146*MESCLUN_FERTILIZER</x:f>
        <x:v>18040</x:v>
      </x:c>
      <x:c r="Q7146" s="268" t="n">
        <x:f>MIN(M7146,FARMER_HOURS)*FARMER_RATE+MAX(M7146-FARMER_HOURS,0)*TEMP_RATE</x:f>
        <x:v>69638.21735954906</x:v>
      </x:c>
      <x:c r="R7146" s="268" t="n">
        <x:f>O7146-P7146-Q7146-FIXED_COST</x:f>
        <x:v>22807.78264045094</x:v>
      </x:c>
      <x:c r="S7146" s="139" t="str">
        <x:f>IF(AND(L7146&lt;=TOTAL_BED_CAP,N7146&lt;=TEMP_WORKER_CAP),"YES","NO")</x:f>
        <x:v>YES</x:v>
      </x:c>
      <x:c r="T7146" s="139" t="n">
        <x:f>IF(S7146="YES",R7146,-1E+99)</x:f>
        <x:v>22807.78264045094</x:v>
      </x:c>
    </x:row>
    <x:row r="7147">
      <x:c r="A7147" s="139"/>
      <x:c r="B7147" s="139"/>
      <x:c r="C7147" s="139"/>
      <x:c r="D7147" s="139"/>
      <x:c r="E7147" s="139"/>
      <x:c r="F7147" s="139"/>
      <x:c r="G7147" s="139"/>
      <x:c r="H7147" s="139"/>
      <x:c r="I7147" s="266" t="n">
        <x:f>INT((ROW()-ROW($I$46))/((CARROT_CAP+1)*(MESCLUN_CAP+1)))</x:f>
        <x:v>10</x:v>
      </x:c>
      <x:c r="J7147" s="266" t="n">
        <x:f>MOD(INT((ROW()-ROW($I$46))/(MESCLUN_CAP+1)),CARROT_CAP+1)</x:f>
        <x:v>19</x:v>
      </x:c>
      <x:c r="K7147" s="266" t="n">
        <x:f>MOD(ROW()-ROW($I$46),MESCLUN_CAP+1)</x:f>
        <x:v>2</x:v>
      </x:c>
      <x:c r="L7147" s="266" t="n">
        <x:f>SUM(I7147:K7147)</x:f>
        <x:v>31</x:v>
      </x:c>
      <x:c r="M7147" s="267" t="n">
        <x:f>I7147*TOMATO_HOURS*WEEKS*(1+TOMATO_DIM)^I7147+J7147*CARROT_HOURS*WEEKS*(1+CARROT_DIM)^J7147+K7147*MESCLUN_HOURS*WEEKS*(1+MESCLUN_DIM)^K7147</x:f>
        <x:v>3337.862882410026</x:v>
      </x:c>
      <x:c r="N7147" s="267" t="n">
        <x:f>MAX(M7147-FARMER_HOURS,0)/TEMP_HOURS_PER_WORKER</x:f>
        <x:v>1.8179603350069624</x:v>
      </x:c>
      <x:c r="O7147" s="268" t="n">
        <x:f>I7147*TOMATO_PRICE+J7147*CARROT_PRICE+K7147*MESCLUN_PRICE</x:f>
        <x:v>133186</x:v>
      </x:c>
      <x:c r="P7147" s="268" t="n">
        <x:f>I7147*TOMATO_FERTILIZER+J7147*CARROT_FERTILIZER+K7147*MESCLUN_FERTILIZER</x:f>
        <x:v>18920</x:v>
      </x:c>
      <x:c r="Q7147" s="268" t="n">
        <x:f>MIN(M7147,FARMER_HOURS)*FARMER_RATE+MAX(M7147-FARMER_HOURS,0)*TEMP_RATE</x:f>
        <x:v>70449.00837517406</x:v>
      </x:c>
      <x:c r="R7147" s="268" t="n">
        <x:f>O7147-P7147-Q7147-FIXED_COST</x:f>
        <x:v>23816.99162482594</x:v>
      </x:c>
      <x:c r="S7147" s="139" t="str">
        <x:f>IF(AND(L7147&lt;=TOTAL_BED_CAP,N7147&lt;=TEMP_WORKER_CAP),"YES","NO")</x:f>
        <x:v>YES</x:v>
      </x:c>
      <x:c r="T7147" s="139" t="n">
        <x:f>IF(S7147="YES",R7147,-1E+99)</x:f>
        <x:v>23816.99162482594</x:v>
      </x:c>
    </x:row>
    <x:row r="7148">
      <x:c r="A7148" s="139"/>
      <x:c r="B7148" s="139"/>
      <x:c r="C7148" s="139"/>
      <x:c r="D7148" s="139"/>
      <x:c r="E7148" s="139"/>
      <x:c r="F7148" s="139"/>
      <x:c r="G7148" s="139"/>
      <x:c r="H7148" s="139"/>
      <x:c r="I7148" s="266" t="n">
        <x:f>INT((ROW()-ROW($I$46))/((CARROT_CAP+1)*(MESCLUN_CAP+1)))</x:f>
        <x:v>10</x:v>
      </x:c>
      <x:c r="J7148" s="266" t="n">
        <x:f>MOD(INT((ROW()-ROW($I$46))/(MESCLUN_CAP+1)),CARROT_CAP+1)</x:f>
        <x:v>19</x:v>
      </x:c>
      <x:c r="K7148" s="266" t="n">
        <x:f>MOD(ROW()-ROW($I$46),MESCLUN_CAP+1)</x:f>
        <x:v>3</x:v>
      </x:c>
      <x:c r="L7148" s="266" t="n">
        <x:f>SUM(I7148:K7148)</x:f>
        <x:v>32</x:v>
      </x:c>
      <x:c r="M7148" s="267" t="n">
        <x:f>I7148*TOMATO_HOURS*WEEKS*(1+TOMATO_DIM)^I7148+J7148*CARROT_HOURS*WEEKS*(1+CARROT_DIM)^J7148+K7148*MESCLUN_HOURS*WEEKS*(1+MESCLUN_DIM)^K7148</x:f>
        <x:v>3385.724864831901</x:v>
      </x:c>
      <x:c r="N7148" s="267" t="n">
        <x:f>MAX(M7148-FARMER_HOURS,0)/TEMP_HOURS_PER_WORKER</x:f>
        <x:v>1.8511978227999313</x:v>
      </x:c>
      <x:c r="O7148" s="268" t="n">
        <x:f>I7148*TOMATO_PRICE+J7148*CARROT_PRICE+K7148*MESCLUN_PRICE</x:f>
        <x:v>135886</x:v>
      </x:c>
      <x:c r="P7148" s="268" t="n">
        <x:f>I7148*TOMATO_FERTILIZER+J7148*CARROT_FERTILIZER+K7148*MESCLUN_FERTILIZER</x:f>
        <x:v>19800</x:v>
      </x:c>
      <x:c r="Q7148" s="268" t="n">
        <x:f>MIN(M7148,FARMER_HOURS)*FARMER_RATE+MAX(M7148-FARMER_HOURS,0)*TEMP_RATE</x:f>
        <x:v>71279.94556999828</x:v>
      </x:c>
      <x:c r="R7148" s="268" t="n">
        <x:f>O7148-P7148-Q7148-FIXED_COST</x:f>
        <x:v>24806.05443000172</x:v>
      </x:c>
      <x:c r="S7148" s="139" t="str">
        <x:f>IF(AND(L7148&lt;=TOTAL_BED_CAP,N7148&lt;=TEMP_WORKER_CAP),"YES","NO")</x:f>
        <x:v>YES</x:v>
      </x:c>
      <x:c r="T7148" s="139" t="n">
        <x:f>IF(S7148="YES",R7148,-1E+99)</x:f>
        <x:v>24806.05443000172</x:v>
      </x:c>
    </x:row>
    <x:row r="7149">
      <x:c r="A7149" s="139"/>
      <x:c r="B7149" s="139"/>
      <x:c r="C7149" s="139"/>
      <x:c r="D7149" s="139"/>
      <x:c r="E7149" s="139"/>
      <x:c r="F7149" s="139"/>
      <x:c r="G7149" s="139"/>
      <x:c r="H7149" s="139"/>
      <x:c r="I7149" s="266" t="n">
        <x:f>INT((ROW()-ROW($I$46))/((CARROT_CAP+1)*(MESCLUN_CAP+1)))</x:f>
        <x:v>10</x:v>
      </x:c>
      <x:c r="J7149" s="266" t="n">
        <x:f>MOD(INT((ROW()-ROW($I$46))/(MESCLUN_CAP+1)),CARROT_CAP+1)</x:f>
        <x:v>19</x:v>
      </x:c>
      <x:c r="K7149" s="266" t="n">
        <x:f>MOD(ROW()-ROW($I$46),MESCLUN_CAP+1)</x:f>
        <x:v>4</x:v>
      </x:c>
      <x:c r="L7149" s="266" t="n">
        <x:f>SUM(I7149:K7149)</x:f>
        <x:v>33</x:v>
      </x:c>
      <x:c r="M7149" s="267" t="n">
        <x:f>I7149*TOMATO_HOURS*WEEKS*(1+TOMATO_DIM)^I7149+J7149*CARROT_HOURS*WEEKS*(1+CARROT_DIM)^J7149+K7149*MESCLUN_HOURS*WEEKS*(1+MESCLUN_DIM)^K7149</x:f>
        <x:v>3434.7689805545574</x:v>
      </x:c>
      <x:c r="N7149" s="267" t="n">
        <x:f>MAX(M7149-FARMER_HOURS,0)/TEMP_HOURS_PER_WORKER</x:f>
        <x:v>1.8852562364962204</x:v>
      </x:c>
      <x:c r="O7149" s="268" t="n">
        <x:f>I7149*TOMATO_PRICE+J7149*CARROT_PRICE+K7149*MESCLUN_PRICE</x:f>
        <x:v>138586</x:v>
      </x:c>
      <x:c r="P7149" s="268" t="n">
        <x:f>I7149*TOMATO_FERTILIZER+J7149*CARROT_FERTILIZER+K7149*MESCLUN_FERTILIZER</x:f>
        <x:v>20680</x:v>
      </x:c>
      <x:c r="Q7149" s="268" t="n">
        <x:f>MIN(M7149,FARMER_HOURS)*FARMER_RATE+MAX(M7149-FARMER_HOURS,0)*TEMP_RATE</x:f>
        <x:v>72131.40591240552</x:v>
      </x:c>
      <x:c r="R7149" s="268" t="n">
        <x:f>O7149-P7149-Q7149-FIXED_COST</x:f>
        <x:v>25774.59408759448</x:v>
      </x:c>
      <x:c r="S7149" s="139" t="str">
        <x:f>IF(AND(L7149&lt;=TOTAL_BED_CAP,N7149&lt;=TEMP_WORKER_CAP),"YES","NO")</x:f>
        <x:v>YES</x:v>
      </x:c>
      <x:c r="T7149" s="139" t="n">
        <x:f>IF(S7149="YES",R7149,-1E+99)</x:f>
        <x:v>25774.59408759448</x:v>
      </x:c>
    </x:row>
    <x:row r="7150">
      <x:c r="A7150" s="139"/>
      <x:c r="B7150" s="139"/>
      <x:c r="C7150" s="139"/>
      <x:c r="D7150" s="139"/>
      <x:c r="E7150" s="139"/>
      <x:c r="F7150" s="139"/>
      <x:c r="G7150" s="139"/>
      <x:c r="H7150" s="139"/>
      <x:c r="I7150" s="266" t="n">
        <x:f>INT((ROW()-ROW($I$46))/((CARROT_CAP+1)*(MESCLUN_CAP+1)))</x:f>
        <x:v>10</x:v>
      </x:c>
      <x:c r="J7150" s="266" t="n">
        <x:f>MOD(INT((ROW()-ROW($I$46))/(MESCLUN_CAP+1)),CARROT_CAP+1)</x:f>
        <x:v>19</x:v>
      </x:c>
      <x:c r="K7150" s="266" t="n">
        <x:f>MOD(ROW()-ROW($I$46),MESCLUN_CAP+1)</x:f>
        <x:v>5</x:v>
      </x:c>
      <x:c r="L7150" s="266" t="n">
        <x:f>SUM(I7150:K7150)</x:f>
        <x:v>34</x:v>
      </x:c>
      <x:c r="M7150" s="267" t="n">
        <x:f>I7150*TOMATO_HOURS*WEEKS*(1+TOMATO_DIM)^I7150+J7150*CARROT_HOURS*WEEKS*(1+CARROT_DIM)^J7150+K7150*MESCLUN_HOURS*WEEKS*(1+MESCLUN_DIM)^K7150</x:f>
        <x:v>3485.0173044757607</x:v>
      </x:c>
      <x:c r="N7150" s="267" t="n">
        <x:f>MAX(M7150-FARMER_HOURS,0)/TEMP_HOURS_PER_WORKER</x:f>
        <x:v>1.920150905885945</x:v>
      </x:c>
      <x:c r="O7150" s="268" t="n">
        <x:f>I7150*TOMATO_PRICE+J7150*CARROT_PRICE+K7150*MESCLUN_PRICE</x:f>
        <x:v>141286</x:v>
      </x:c>
      <x:c r="P7150" s="268" t="n">
        <x:f>I7150*TOMATO_FERTILIZER+J7150*CARROT_FERTILIZER+K7150*MESCLUN_FERTILIZER</x:f>
        <x:v>21560</x:v>
      </x:c>
      <x:c r="Q7150" s="268" t="n">
        <x:f>MIN(M7150,FARMER_HOURS)*FARMER_RATE+MAX(M7150-FARMER_HOURS,0)*TEMP_RATE</x:f>
        <x:v>73003.77264714862</x:v>
      </x:c>
      <x:c r="R7150" s="268" t="n">
        <x:f>O7150-P7150-Q7150-FIXED_COST</x:f>
        <x:v>26722.227352851376</x:v>
      </x:c>
      <x:c r="S7150" s="139" t="str">
        <x:f>IF(AND(L7150&lt;=TOTAL_BED_CAP,N7150&lt;=TEMP_WORKER_CAP),"YES","NO")</x:f>
        <x:v>YES</x:v>
      </x:c>
      <x:c r="T7150" s="139" t="n">
        <x:f>IF(S7150="YES",R7150,-1E+99)</x:f>
        <x:v>26722.227352851376</x:v>
      </x:c>
    </x:row>
    <x:row r="7151">
      <x:c r="A7151" s="139"/>
      <x:c r="B7151" s="139"/>
      <x:c r="C7151" s="139"/>
      <x:c r="D7151" s="139"/>
      <x:c r="E7151" s="139"/>
      <x:c r="F7151" s="139"/>
      <x:c r="G7151" s="139"/>
      <x:c r="H7151" s="139"/>
      <x:c r="I7151" s="266" t="n">
        <x:f>INT((ROW()-ROW($I$46))/((CARROT_CAP+1)*(MESCLUN_CAP+1)))</x:f>
        <x:v>10</x:v>
      </x:c>
      <x:c r="J7151" s="266" t="n">
        <x:f>MOD(INT((ROW()-ROW($I$46))/(MESCLUN_CAP+1)),CARROT_CAP+1)</x:f>
        <x:v>19</x:v>
      </x:c>
      <x:c r="K7151" s="266" t="n">
        <x:f>MOD(ROW()-ROW($I$46),MESCLUN_CAP+1)</x:f>
        <x:v>6</x:v>
      </x:c>
      <x:c r="L7151" s="266" t="n">
        <x:f>SUM(I7151:K7151)</x:f>
        <x:v>35</x:v>
      </x:c>
      <x:c r="M7151" s="267" t="n">
        <x:f>I7151*TOMATO_HOURS*WEEKS*(1+TOMATO_DIM)^I7151+J7151*CARROT_HOURS*WEEKS*(1+CARROT_DIM)^J7151+K7151*MESCLUN_HOURS*WEEKS*(1+MESCLUN_DIM)^K7151</x:f>
        <x:v>3536.492278657394</x:v>
      </x:c>
      <x:c r="N7151" s="267" t="n">
        <x:f>MAX(M7151-FARMER_HOURS,0)/TEMP_HOURS_PER_WORKER</x:f>
        <x:v>1.9558974157343012</x:v>
      </x:c>
      <x:c r="O7151" s="268" t="n">
        <x:f>I7151*TOMATO_PRICE+J7151*CARROT_PRICE+K7151*MESCLUN_PRICE</x:f>
        <x:v>143986</x:v>
      </x:c>
      <x:c r="P7151" s="268" t="n">
        <x:f>I7151*TOMATO_FERTILIZER+J7151*CARROT_FERTILIZER+K7151*MESCLUN_FERTILIZER</x:f>
        <x:v>22440</x:v>
      </x:c>
      <x:c r="Q7151" s="268" t="n">
        <x:f>MIN(M7151,FARMER_HOURS)*FARMER_RATE+MAX(M7151-FARMER_HOURS,0)*TEMP_RATE</x:f>
        <x:v>73897.43539335753</x:v>
      </x:c>
      <x:c r="R7151" s="268" t="n">
        <x:f>O7151-P7151-Q7151-FIXED_COST</x:f>
        <x:v>27648.564606642467</x:v>
      </x:c>
      <x:c r="S7151" s="139" t="str">
        <x:f>IF(AND(L7151&lt;=TOTAL_BED_CAP,N7151&lt;=TEMP_WORKER_CAP),"YES","NO")</x:f>
        <x:v>YES</x:v>
      </x:c>
      <x:c r="T7151" s="139" t="n">
        <x:f>IF(S7151="YES",R7151,-1E+99)</x:f>
        <x:v>27648.564606642467</x:v>
      </x:c>
    </x:row>
    <x:row r="7152">
      <x:c r="A7152" s="139"/>
      <x:c r="B7152" s="139"/>
      <x:c r="C7152" s="139"/>
      <x:c r="D7152" s="139"/>
      <x:c r="E7152" s="139"/>
      <x:c r="F7152" s="139"/>
      <x:c r="G7152" s="139"/>
      <x:c r="H7152" s="139"/>
      <x:c r="I7152" s="266" t="n">
        <x:f>INT((ROW()-ROW($I$46))/((CARROT_CAP+1)*(MESCLUN_CAP+1)))</x:f>
        <x:v>10</x:v>
      </x:c>
      <x:c r="J7152" s="266" t="n">
        <x:f>MOD(INT((ROW()-ROW($I$46))/(MESCLUN_CAP+1)),CARROT_CAP+1)</x:f>
        <x:v>19</x:v>
      </x:c>
      <x:c r="K7152" s="266" t="n">
        <x:f>MOD(ROW()-ROW($I$46),MESCLUN_CAP+1)</x:f>
        <x:v>7</x:v>
      </x:c>
      <x:c r="L7152" s="266" t="n">
        <x:f>SUM(I7152:K7152)</x:f>
        <x:v>36</x:v>
      </x:c>
      <x:c r="M7152" s="267" t="n">
        <x:f>I7152*TOMATO_HOURS*WEEKS*(1+TOMATO_DIM)^I7152+J7152*CARROT_HOURS*WEEKS*(1+CARROT_DIM)^J7152+K7152*MESCLUN_HOURS*WEEKS*(1+MESCLUN_DIM)^K7152</x:f>
        <x:v>3589.2167180553542</x:v>
      </x:c>
      <x:c r="N7152" s="267" t="n">
        <x:f>MAX(M7152-FARMER_HOURS,0)/TEMP_HOURS_PER_WORKER</x:f>
        <x:v>1.9925116097606628</x:v>
      </x:c>
      <x:c r="O7152" s="268" t="n">
        <x:f>I7152*TOMATO_PRICE+J7152*CARROT_PRICE+K7152*MESCLUN_PRICE</x:f>
        <x:v>146686</x:v>
      </x:c>
      <x:c r="P7152" s="268" t="n">
        <x:f>I7152*TOMATO_FERTILIZER+J7152*CARROT_FERTILIZER+K7152*MESCLUN_FERTILIZER</x:f>
        <x:v>23320</x:v>
      </x:c>
      <x:c r="Q7152" s="268" t="n">
        <x:f>MIN(M7152,FARMER_HOURS)*FARMER_RATE+MAX(M7152-FARMER_HOURS,0)*TEMP_RATE</x:f>
        <x:v>74812.79024401656</x:v>
      </x:c>
      <x:c r="R7152" s="268" t="n">
        <x:f>O7152-P7152-Q7152-FIXED_COST</x:f>
        <x:v>28553.209755983436</x:v>
      </x:c>
      <x:c r="S7152" s="139" t="str">
        <x:f>IF(AND(L7152&lt;=TOTAL_BED_CAP,N7152&lt;=TEMP_WORKER_CAP),"YES","NO")</x:f>
        <x:v>YES</x:v>
      </x:c>
      <x:c r="T7152" s="139" t="n">
        <x:f>IF(S7152="YES",R7152,-1E+99)</x:f>
        <x:v>28553.209755983436</x:v>
      </x:c>
    </x:row>
    <x:row r="7153">
      <x:c r="A7153" s="139"/>
      <x:c r="B7153" s="139"/>
      <x:c r="C7153" s="139"/>
      <x:c r="D7153" s="139"/>
      <x:c r="E7153" s="139"/>
      <x:c r="F7153" s="139"/>
      <x:c r="G7153" s="139"/>
      <x:c r="H7153" s="139"/>
      <x:c r="I7153" s="266" t="n">
        <x:f>INT((ROW()-ROW($I$46))/((CARROT_CAP+1)*(MESCLUN_CAP+1)))</x:f>
        <x:v>10</x:v>
      </x:c>
      <x:c r="J7153" s="266" t="n">
        <x:f>MOD(INT((ROW()-ROW($I$46))/(MESCLUN_CAP+1)),CARROT_CAP+1)</x:f>
        <x:v>19</x:v>
      </x:c>
      <x:c r="K7153" s="266" t="n">
        <x:f>MOD(ROW()-ROW($I$46),MESCLUN_CAP+1)</x:f>
        <x:v>8</x:v>
      </x:c>
      <x:c r="L7153" s="266" t="n">
        <x:f>SUM(I7153:K7153)</x:f>
        <x:v>37</x:v>
      </x:c>
      <x:c r="M7153" s="267" t="n">
        <x:f>I7153*TOMATO_HOURS*WEEKS*(1+TOMATO_DIM)^I7153+J7153*CARROT_HOURS*WEEKS*(1+CARROT_DIM)^J7153+K7153*MESCLUN_HOURS*WEEKS*(1+MESCLUN_DIM)^K7153</x:f>
        <x:v>3643.2138163353343</x:v>
      </x:c>
      <x:c r="N7153" s="267" t="n">
        <x:f>MAX(M7153-FARMER_HOURS,0)/TEMP_HOURS_PER_WORKER</x:f>
        <x:v>2.0300095946773156</x:v>
      </x:c>
      <x:c r="O7153" s="268" t="n">
        <x:f>I7153*TOMATO_PRICE+J7153*CARROT_PRICE+K7153*MESCLUN_PRICE</x:f>
        <x:v>149386</x:v>
      </x:c>
      <x:c r="P7153" s="268" t="n">
        <x:f>I7153*TOMATO_FERTILIZER+J7153*CARROT_FERTILIZER+K7153*MESCLUN_FERTILIZER</x:f>
        <x:v>24200</x:v>
      </x:c>
      <x:c r="Q7153" s="268" t="n">
        <x:f>MIN(M7153,FARMER_HOURS)*FARMER_RATE+MAX(M7153-FARMER_HOURS,0)*TEMP_RATE</x:f>
        <x:v>75750.23986693288</x:v>
      </x:c>
      <x:c r="R7153" s="268" t="n">
        <x:f>O7153-P7153-Q7153-FIXED_COST</x:f>
        <x:v>29435.760133067117</x:v>
      </x:c>
      <x:c r="S7153" s="139" t="str">
        <x:f>IF(AND(L7153&lt;=TOTAL_BED_CAP,N7153&lt;=TEMP_WORKER_CAP),"YES","NO")</x:f>
        <x:v>YES</x:v>
      </x:c>
      <x:c r="T7153" s="139" t="n">
        <x:f>IF(S7153="YES",R7153,-1E+99)</x:f>
        <x:v>29435.760133067117</x:v>
      </x:c>
    </x:row>
    <x:row r="7154">
      <x:c r="A7154" s="139"/>
      <x:c r="B7154" s="139"/>
      <x:c r="C7154" s="139"/>
      <x:c r="D7154" s="139"/>
      <x:c r="E7154" s="139"/>
      <x:c r="F7154" s="139"/>
      <x:c r="G7154" s="139"/>
      <x:c r="H7154" s="139"/>
      <x:c r="I7154" s="266" t="n">
        <x:f>INT((ROW()-ROW($I$46))/((CARROT_CAP+1)*(MESCLUN_CAP+1)))</x:f>
        <x:v>10</x:v>
      </x:c>
      <x:c r="J7154" s="266" t="n">
        <x:f>MOD(INT((ROW()-ROW($I$46))/(MESCLUN_CAP+1)),CARROT_CAP+1)</x:f>
        <x:v>19</x:v>
      </x:c>
      <x:c r="K7154" s="266" t="n">
        <x:f>MOD(ROW()-ROW($I$46),MESCLUN_CAP+1)</x:f>
        <x:v>9</x:v>
      </x:c>
      <x:c r="L7154" s="266" t="n">
        <x:f>SUM(I7154:K7154)</x:f>
        <x:v>38</x:v>
      </x:c>
      <x:c r="M7154" s="267" t="n">
        <x:f>I7154*TOMATO_HOURS*WEEKS*(1+TOMATO_DIM)^I7154+J7154*CARROT_HOURS*WEEKS*(1+CARROT_DIM)^J7154+K7154*MESCLUN_HOURS*WEEKS*(1+MESCLUN_DIM)^K7154</x:f>
        <x:v>3698.5071517757287</x:v>
      </x:c>
      <x:c r="N7154" s="267" t="n">
        <x:f>MAX(M7154-FARMER_HOURS,0)/TEMP_HOURS_PER_WORKER</x:f>
        <x:v>2.0684077442887006</x:v>
      </x:c>
      <x:c r="O7154" s="268" t="n">
        <x:f>I7154*TOMATO_PRICE+J7154*CARROT_PRICE+K7154*MESCLUN_PRICE</x:f>
        <x:v>152086</x:v>
      </x:c>
      <x:c r="P7154" s="268" t="n">
        <x:f>I7154*TOMATO_FERTILIZER+J7154*CARROT_FERTILIZER+K7154*MESCLUN_FERTILIZER</x:f>
        <x:v>25080</x:v>
      </x:c>
      <x:c r="Q7154" s="268" t="n">
        <x:f>MIN(M7154,FARMER_HOURS)*FARMER_RATE+MAX(M7154-FARMER_HOURS,0)*TEMP_RATE</x:f>
        <x:v>76710.19360721752</x:v>
      </x:c>
      <x:c r="R7154" s="268" t="n">
        <x:f>O7154-P7154-Q7154-FIXED_COST</x:f>
        <x:v>30295.806392782484</x:v>
      </x:c>
      <x:c r="S7154" s="139" t="str">
        <x:f>IF(AND(L7154&lt;=TOTAL_BED_CAP,N7154&lt;=TEMP_WORKER_CAP),"YES","NO")</x:f>
        <x:v>YES</x:v>
      </x:c>
      <x:c r="T7154" s="139" t="n">
        <x:f>IF(S7154="YES",R7154,-1E+99)</x:f>
        <x:v>30295.806392782484</x:v>
      </x:c>
    </x:row>
    <x:row r="7155">
      <x:c r="A7155" s="139"/>
      <x:c r="B7155" s="139"/>
      <x:c r="C7155" s="139"/>
      <x:c r="D7155" s="139"/>
      <x:c r="E7155" s="139"/>
      <x:c r="F7155" s="139"/>
      <x:c r="G7155" s="139"/>
      <x:c r="H7155" s="139"/>
      <x:c r="I7155" s="266" t="n">
        <x:f>INT((ROW()-ROW($I$46))/((CARROT_CAP+1)*(MESCLUN_CAP+1)))</x:f>
        <x:v>10</x:v>
      </x:c>
      <x:c r="J7155" s="266" t="n">
        <x:f>MOD(INT((ROW()-ROW($I$46))/(MESCLUN_CAP+1)),CARROT_CAP+1)</x:f>
        <x:v>19</x:v>
      </x:c>
      <x:c r="K7155" s="266" t="n">
        <x:f>MOD(ROW()-ROW($I$46),MESCLUN_CAP+1)</x:f>
        <x:v>10</x:v>
      </x:c>
      <x:c r="L7155" s="266" t="n">
        <x:f>SUM(I7155:K7155)</x:f>
        <x:v>39</x:v>
      </x:c>
      <x:c r="M7155" s="267" t="n">
        <x:f>I7155*TOMATO_HOURS*WEEKS*(1+TOMATO_DIM)^I7155+J7155*CARROT_HOURS*WEEKS*(1+CARROT_DIM)^J7155+K7155*MESCLUN_HOURS*WEEKS*(1+MESCLUN_DIM)^K7155</x:f>
        <x:v>3755.1206932589416</x:v>
      </x:c>
      <x:c r="N7155" s="267" t="n">
        <x:f>MAX(M7155-FARMER_HOURS,0)/TEMP_HOURS_PER_WORKER</x:f>
        <x:v>2.1077227036520427</x:v>
      </x:c>
      <x:c r="O7155" s="268" t="n">
        <x:f>I7155*TOMATO_PRICE+J7155*CARROT_PRICE+K7155*MESCLUN_PRICE</x:f>
        <x:v>154786</x:v>
      </x:c>
      <x:c r="P7155" s="268" t="n">
        <x:f>I7155*TOMATO_FERTILIZER+J7155*CARROT_FERTILIZER+K7155*MESCLUN_FERTILIZER</x:f>
        <x:v>25960</x:v>
      </x:c>
      <x:c r="Q7155" s="268" t="n">
        <x:f>MIN(M7155,FARMER_HOURS)*FARMER_RATE+MAX(M7155-FARMER_HOURS,0)*TEMP_RATE</x:f>
        <x:v>77693.06759130108</x:v>
      </x:c>
      <x:c r="R7155" s="268" t="n">
        <x:f>O7155-P7155-Q7155-FIXED_COST</x:f>
        <x:v>31132.93240869892</x:v>
      </x:c>
      <x:c r="S7155" s="139" t="str">
        <x:f>IF(AND(L7155&lt;=TOTAL_BED_CAP,N7155&lt;=TEMP_WORKER_CAP),"YES","NO")</x:f>
        <x:v>YES</x:v>
      </x:c>
      <x:c r="T7155" s="139" t="n">
        <x:f>IF(S7155="YES",R7155,-1E+99)</x:f>
        <x:v>31132.93240869892</x:v>
      </x:c>
    </x:row>
    <x:row r="7156">
      <x:c r="A7156" s="139"/>
      <x:c r="B7156" s="139"/>
      <x:c r="C7156" s="139"/>
      <x:c r="D7156" s="139"/>
      <x:c r="E7156" s="139"/>
      <x:c r="F7156" s="139"/>
      <x:c r="G7156" s="139"/>
      <x:c r="H7156" s="139"/>
      <x:c r="I7156" s="266" t="n">
        <x:f>INT((ROW()-ROW($I$46))/((CARROT_CAP+1)*(MESCLUN_CAP+1)))</x:f>
        <x:v>10</x:v>
      </x:c>
      <x:c r="J7156" s="266" t="n">
        <x:f>MOD(INT((ROW()-ROW($I$46))/(MESCLUN_CAP+1)),CARROT_CAP+1)</x:f>
        <x:v>19</x:v>
      </x:c>
      <x:c r="K7156" s="266" t="n">
        <x:f>MOD(ROW()-ROW($I$46),MESCLUN_CAP+1)</x:f>
        <x:v>11</x:v>
      </x:c>
      <x:c r="L7156" s="266" t="n">
        <x:f>SUM(I7156:K7156)</x:f>
        <x:v>40</x:v>
      </x:c>
      <x:c r="M7156" s="267" t="n">
        <x:f>I7156*TOMATO_HOURS*WEEKS*(1+TOMATO_DIM)^I7156+J7156*CARROT_HOURS*WEEKS*(1+CARROT_DIM)^J7156+K7156*MESCLUN_HOURS*WEEKS*(1+MESCLUN_DIM)^K7156</x:f>
        <x:v>3813.0788063523805</x:v>
      </x:c>
      <x:c r="N7156" s="267" t="n">
        <x:f>MAX(M7156-FARMER_HOURS,0)/TEMP_HOURS_PER_WORKER</x:f>
        <x:v>2.1479713933002644</x:v>
      </x:c>
      <x:c r="O7156" s="268" t="n">
        <x:f>I7156*TOMATO_PRICE+J7156*CARROT_PRICE+K7156*MESCLUN_PRICE</x:f>
        <x:v>157486</x:v>
      </x:c>
      <x:c r="P7156" s="268" t="n">
        <x:f>I7156*TOMATO_FERTILIZER+J7156*CARROT_FERTILIZER+K7156*MESCLUN_FERTILIZER</x:f>
        <x:v>26840</x:v>
      </x:c>
      <x:c r="Q7156" s="268" t="n">
        <x:f>MIN(M7156,FARMER_HOURS)*FARMER_RATE+MAX(M7156-FARMER_HOURS,0)*TEMP_RATE</x:f>
        <x:v>78699.28483250662</x:v>
      </x:c>
      <x:c r="R7156" s="268" t="n">
        <x:f>O7156-P7156-Q7156-FIXED_COST</x:f>
        <x:v>31946.715167493385</x:v>
      </x:c>
      <x:c r="S7156" s="139" t="str">
        <x:f>IF(AND(L7156&lt;=TOTAL_BED_CAP,N7156&lt;=TEMP_WORKER_CAP),"YES","NO")</x:f>
        <x:v>YES</x:v>
      </x:c>
      <x:c r="T7156" s="139" t="n">
        <x:f>IF(S7156="YES",R7156,-1E+99)</x:f>
        <x:v>31946.715167493385</x:v>
      </x:c>
    </x:row>
    <x:row r="7157">
      <x:c r="A7157" s="139"/>
      <x:c r="B7157" s="139"/>
      <x:c r="C7157" s="139"/>
      <x:c r="D7157" s="139"/>
      <x:c r="E7157" s="139"/>
      <x:c r="F7157" s="139"/>
      <x:c r="G7157" s="139"/>
      <x:c r="H7157" s="139"/>
      <x:c r="I7157" s="266" t="n">
        <x:f>INT((ROW()-ROW($I$46))/((CARROT_CAP+1)*(MESCLUN_CAP+1)))</x:f>
        <x:v>10</x:v>
      </x:c>
      <x:c r="J7157" s="266" t="n">
        <x:f>MOD(INT((ROW()-ROW($I$46))/(MESCLUN_CAP+1)),CARROT_CAP+1)</x:f>
        <x:v>19</x:v>
      </x:c>
      <x:c r="K7157" s="266" t="n">
        <x:f>MOD(ROW()-ROW($I$46),MESCLUN_CAP+1)</x:f>
        <x:v>12</x:v>
      </x:c>
      <x:c r="L7157" s="266" t="n">
        <x:f>SUM(I7157:K7157)</x:f>
        <x:v>41</x:v>
      </x:c>
      <x:c r="M7157" s="267" t="n">
        <x:f>I7157*TOMATO_HOURS*WEEKS*(1+TOMATO_DIM)^I7157+J7157*CARROT_HOURS*WEEKS*(1+CARROT_DIM)^J7157+K7157*MESCLUN_HOURS*WEEKS*(1+MESCLUN_DIM)^K7157</x:f>
        <x:v>3872.406259480445</x:v>
      </x:c>
      <x:c r="N7157" s="267" t="n">
        <x:f>MAX(M7157-FARMER_HOURS,0)/TEMP_HOURS_PER_WORKER</x:f>
        <x:v>2.1891710135280866</x:v>
      </x:c>
      <x:c r="O7157" s="268" t="n">
        <x:f>I7157*TOMATO_PRICE+J7157*CARROT_PRICE+K7157*MESCLUN_PRICE</x:f>
        <x:v>160186</x:v>
      </x:c>
      <x:c r="P7157" s="268" t="n">
        <x:f>I7157*TOMATO_FERTILIZER+J7157*CARROT_FERTILIZER+K7157*MESCLUN_FERTILIZER</x:f>
        <x:v>27720</x:v>
      </x:c>
      <x:c r="Q7157" s="268" t="n">
        <x:f>MIN(M7157,FARMER_HOURS)*FARMER_RATE+MAX(M7157-FARMER_HOURS,0)*TEMP_RATE</x:f>
        <x:v>79729.27533820216</x:v>
      </x:c>
      <x:c r="R7157" s="268" t="n">
        <x:f>O7157-P7157-Q7157-FIXED_COST</x:f>
        <x:v>32736.724661797838</x:v>
      </x:c>
      <x:c r="S7157" s="139" t="str">
        <x:f>IF(AND(L7157&lt;=TOTAL_BED_CAP,N7157&lt;=TEMP_WORKER_CAP),"YES","NO")</x:f>
        <x:v>YES</x:v>
      </x:c>
      <x:c r="T7157" s="139" t="n">
        <x:f>IF(S7157="YES",R7157,-1E+99)</x:f>
        <x:v>32736.724661797838</x:v>
      </x:c>
    </x:row>
    <x:row r="7158">
      <x:c r="A7158" s="139"/>
      <x:c r="B7158" s="139"/>
      <x:c r="C7158" s="139"/>
      <x:c r="D7158" s="139"/>
      <x:c r="E7158" s="139"/>
      <x:c r="F7158" s="139"/>
      <x:c r="G7158" s="139"/>
      <x:c r="H7158" s="139"/>
      <x:c r="I7158" s="266" t="n">
        <x:f>INT((ROW()-ROW($I$46))/((CARROT_CAP+1)*(MESCLUN_CAP+1)))</x:f>
        <x:v>10</x:v>
      </x:c>
      <x:c r="J7158" s="266" t="n">
        <x:f>MOD(INT((ROW()-ROW($I$46))/(MESCLUN_CAP+1)),CARROT_CAP+1)</x:f>
        <x:v>19</x:v>
      </x:c>
      <x:c r="K7158" s="266" t="n">
        <x:f>MOD(ROW()-ROW($I$46),MESCLUN_CAP+1)</x:f>
        <x:v>13</x:v>
      </x:c>
      <x:c r="L7158" s="266" t="n">
        <x:f>SUM(I7158:K7158)</x:f>
        <x:v>42</x:v>
      </x:c>
      <x:c r="M7158" s="267" t="n">
        <x:f>I7158*TOMATO_HOURS*WEEKS*(1+TOMATO_DIM)^I7158+J7158*CARROT_HOURS*WEEKS*(1+CARROT_DIM)^J7158+K7158*MESCLUN_HOURS*WEEKS*(1+MESCLUN_DIM)^K7158</x:f>
        <x:v>3933.1282301888295</x:v>
      </x:c>
      <x:c r="N7158" s="267" t="n">
        <x:f>MAX(M7158-FARMER_HOURS,0)/TEMP_HOURS_PER_WORKER</x:f>
        <x:v>2.231339048742243</x:v>
      </x:c>
      <x:c r="O7158" s="268" t="n">
        <x:f>I7158*TOMATO_PRICE+J7158*CARROT_PRICE+K7158*MESCLUN_PRICE</x:f>
        <x:v>162886</x:v>
      </x:c>
      <x:c r="P7158" s="268" t="n">
        <x:f>I7158*TOMATO_FERTILIZER+J7158*CARROT_FERTILIZER+K7158*MESCLUN_FERTILIZER</x:f>
        <x:v>28600</x:v>
      </x:c>
      <x:c r="Q7158" s="268" t="n">
        <x:f>MIN(M7158,FARMER_HOURS)*FARMER_RATE+MAX(M7158-FARMER_HOURS,0)*TEMP_RATE</x:f>
        <x:v>80783.47621855607</x:v>
      </x:c>
      <x:c r="R7158" s="268" t="n">
        <x:f>O7158-P7158-Q7158-FIXED_COST</x:f>
        <x:v>33502.52378144393</x:v>
      </x:c>
      <x:c r="S7158" s="139" t="str">
        <x:f>IF(AND(L7158&lt;=TOTAL_BED_CAP,N7158&lt;=TEMP_WORKER_CAP),"YES","NO")</x:f>
        <x:v>YES</x:v>
      </x:c>
      <x:c r="T7158" s="139" t="n">
        <x:f>IF(S7158="YES",R7158,-1E+99)</x:f>
        <x:v>33502.52378144393</x:v>
      </x:c>
    </x:row>
    <x:row r="7159">
      <x:c r="A7159" s="139"/>
      <x:c r="B7159" s="139"/>
      <x:c r="C7159" s="139"/>
      <x:c r="D7159" s="139"/>
      <x:c r="E7159" s="139"/>
      <x:c r="F7159" s="139"/>
      <x:c r="G7159" s="139"/>
      <x:c r="H7159" s="139"/>
      <x:c r="I7159" s="266" t="n">
        <x:f>INT((ROW()-ROW($I$46))/((CARROT_CAP+1)*(MESCLUN_CAP+1)))</x:f>
        <x:v>10</x:v>
      </x:c>
      <x:c r="J7159" s="266" t="n">
        <x:f>MOD(INT((ROW()-ROW($I$46))/(MESCLUN_CAP+1)),CARROT_CAP+1)</x:f>
        <x:v>19</x:v>
      </x:c>
      <x:c r="K7159" s="266" t="n">
        <x:f>MOD(ROW()-ROW($I$46),MESCLUN_CAP+1)</x:f>
        <x:v>14</x:v>
      </x:c>
      <x:c r="L7159" s="266" t="n">
        <x:f>SUM(I7159:K7159)</x:f>
        <x:v>43</x:v>
      </x:c>
      <x:c r="M7159" s="267" t="n">
        <x:f>I7159*TOMATO_HOURS*WEEKS*(1+TOMATO_DIM)^I7159+J7159*CARROT_HOURS*WEEKS*(1+CARROT_DIM)^J7159+K7159*MESCLUN_HOURS*WEEKS*(1+MESCLUN_DIM)^K7159</x:f>
        <x:v>3995.2703115024906</x:v>
      </x:c>
      <x:c r="N7159" s="267" t="n">
        <x:f>MAX(M7159-FARMER_HOURS,0)/TEMP_HOURS_PER_WORKER</x:f>
        <x:v>2.2744932718767297</x:v>
      </x:c>
      <x:c r="O7159" s="268" t="n">
        <x:f>I7159*TOMATO_PRICE+J7159*CARROT_PRICE+K7159*MESCLUN_PRICE</x:f>
        <x:v>165586</x:v>
      </x:c>
      <x:c r="P7159" s="268" t="n">
        <x:f>I7159*TOMATO_FERTILIZER+J7159*CARROT_FERTILIZER+K7159*MESCLUN_FERTILIZER</x:f>
        <x:v>29480</x:v>
      </x:c>
      <x:c r="Q7159" s="268" t="n">
        <x:f>MIN(M7159,FARMER_HOURS)*FARMER_RATE+MAX(M7159-FARMER_HOURS,0)*TEMP_RATE</x:f>
        <x:v>81862.33179691824</x:v>
      </x:c>
      <x:c r="R7159" s="268" t="n">
        <x:f>O7159-P7159-Q7159-FIXED_COST</x:f>
        <x:v>34243.66820308176</x:v>
      </x:c>
      <x:c r="S7159" s="139" t="str">
        <x:f>IF(AND(L7159&lt;=TOTAL_BED_CAP,N7159&lt;=TEMP_WORKER_CAP),"YES","NO")</x:f>
        <x:v>YES</x:v>
      </x:c>
      <x:c r="T7159" s="139" t="n">
        <x:f>IF(S7159="YES",R7159,-1E+99)</x:f>
        <x:v>34243.66820308176</x:v>
      </x:c>
    </x:row>
    <x:row r="7160">
      <x:c r="A7160" s="139"/>
      <x:c r="B7160" s="139"/>
      <x:c r="C7160" s="139"/>
      <x:c r="D7160" s="139"/>
      <x:c r="E7160" s="139"/>
      <x:c r="F7160" s="139"/>
      <x:c r="G7160" s="139"/>
      <x:c r="H7160" s="139"/>
      <x:c r="I7160" s="266" t="n">
        <x:f>INT((ROW()-ROW($I$46))/((CARROT_CAP+1)*(MESCLUN_CAP+1)))</x:f>
        <x:v>10</x:v>
      </x:c>
      <x:c r="J7160" s="266" t="n">
        <x:f>MOD(INT((ROW()-ROW($I$46))/(MESCLUN_CAP+1)),CARROT_CAP+1)</x:f>
        <x:v>19</x:v>
      </x:c>
      <x:c r="K7160" s="266" t="n">
        <x:f>MOD(ROW()-ROW($I$46),MESCLUN_CAP+1)</x:f>
        <x:v>15</x:v>
      </x:c>
      <x:c r="L7160" s="266" t="n">
        <x:f>SUM(I7160:K7160)</x:f>
        <x:v>44</x:v>
      </x:c>
      <x:c r="M7160" s="267" t="n">
        <x:f>I7160*TOMATO_HOURS*WEEKS*(1+TOMATO_DIM)^I7160+J7160*CARROT_HOURS*WEEKS*(1+CARROT_DIM)^J7160+K7160*MESCLUN_HOURS*WEEKS*(1+MESCLUN_DIM)^K7160</x:f>
        <x:v>4058.8585183786367</x:v>
      </x:c>
      <x:c r="N7160" s="267" t="n">
        <x:f>MAX(M7160-FARMER_HOURS,0)/TEMP_HOURS_PER_WORKER</x:f>
        <x:v>2.3186517488740535</x:v>
      </x:c>
      <x:c r="O7160" s="268" t="n">
        <x:f>I7160*TOMATO_PRICE+J7160*CARROT_PRICE+K7160*MESCLUN_PRICE</x:f>
        <x:v>168286</x:v>
      </x:c>
      <x:c r="P7160" s="268" t="n">
        <x:f>I7160*TOMATO_FERTILIZER+J7160*CARROT_FERTILIZER+K7160*MESCLUN_FERTILIZER</x:f>
        <x:v>30360</x:v>
      </x:c>
      <x:c r="Q7160" s="268" t="n">
        <x:f>MIN(M7160,FARMER_HOURS)*FARMER_RATE+MAX(M7160-FARMER_HOURS,0)*TEMP_RATE</x:f>
        <x:v>82966.29372185134</x:v>
      </x:c>
      <x:c r="R7160" s="268" t="n">
        <x:f>O7160-P7160-Q7160-FIXED_COST</x:f>
        <x:v>34959.70627814866</x:v>
      </x:c>
      <x:c r="S7160" s="139" t="str">
        <x:f>IF(AND(L7160&lt;=TOTAL_BED_CAP,N7160&lt;=TEMP_WORKER_CAP),"YES","NO")</x:f>
        <x:v>YES</x:v>
      </x:c>
      <x:c r="T7160" s="139" t="n">
        <x:f>IF(S7160="YES",R7160,-1E+99)</x:f>
        <x:v>34959.70627814866</x:v>
      </x:c>
    </x:row>
    <x:row r="7161">
      <x:c r="A7161" s="139"/>
      <x:c r="B7161" s="139"/>
      <x:c r="C7161" s="139"/>
      <x:c r="D7161" s="139"/>
      <x:c r="E7161" s="139"/>
      <x:c r="F7161" s="139"/>
      <x:c r="G7161" s="139"/>
      <x:c r="H7161" s="139"/>
      <x:c r="I7161" s="266" t="n">
        <x:f>INT((ROW()-ROW($I$46))/((CARROT_CAP+1)*(MESCLUN_CAP+1)))</x:f>
        <x:v>10</x:v>
      </x:c>
      <x:c r="J7161" s="266" t="n">
        <x:f>MOD(INT((ROW()-ROW($I$46))/(MESCLUN_CAP+1)),CARROT_CAP+1)</x:f>
        <x:v>19</x:v>
      </x:c>
      <x:c r="K7161" s="266" t="n">
        <x:f>MOD(ROW()-ROW($I$46),MESCLUN_CAP+1)</x:f>
        <x:v>16</x:v>
      </x:c>
      <x:c r="L7161" s="266" t="n">
        <x:f>SUM(I7161:K7161)</x:f>
        <x:v>45</x:v>
      </x:c>
      <x:c r="M7161" s="267" t="n">
        <x:f>I7161*TOMATO_HOURS*WEEKS*(1+TOMATO_DIM)^I7161+J7161*CARROT_HOURS*WEEKS*(1+CARROT_DIM)^J7161+K7161*MESCLUN_HOURS*WEEKS*(1+MESCLUN_DIM)^K7161</x:f>
        <x:v>4123.919294256126</x:v>
      </x:c>
      <x:c r="N7161" s="267" t="n">
        <x:f>MAX(M7161-FARMER_HOURS,0)/TEMP_HOURS_PER_WORKER</x:f>
        <x:v>2.363832843233421</x:v>
      </x:c>
      <x:c r="O7161" s="268" t="n">
        <x:f>I7161*TOMATO_PRICE+J7161*CARROT_PRICE+K7161*MESCLUN_PRICE</x:f>
        <x:v>170986</x:v>
      </x:c>
      <x:c r="P7161" s="268" t="n">
        <x:f>I7161*TOMATO_FERTILIZER+J7161*CARROT_FERTILIZER+K7161*MESCLUN_FERTILIZER</x:f>
        <x:v>31240</x:v>
      </x:c>
      <x:c r="Q7161" s="268" t="n">
        <x:f>MIN(M7161,FARMER_HOURS)*FARMER_RATE+MAX(M7161-FARMER_HOURS,0)*TEMP_RATE</x:f>
        <x:v>84095.8210808355</x:v>
      </x:c>
      <x:c r="R7161" s="268" t="n">
        <x:f>O7161-P7161-Q7161-FIXED_COST</x:f>
        <x:v>35650.17891916449</x:v>
      </x:c>
      <x:c r="S7161" s="139" t="str">
        <x:f>IF(AND(L7161&lt;=TOTAL_BED_CAP,N7161&lt;=TEMP_WORKER_CAP),"YES","NO")</x:f>
        <x:v>YES</x:v>
      </x:c>
      <x:c r="T7161" s="139" t="n">
        <x:f>IF(S7161="YES",R7161,-1E+99)</x:f>
        <x:v>35650.17891916449</x:v>
      </x:c>
    </x:row>
    <x:row r="7162">
      <x:c r="A7162" s="139"/>
      <x:c r="B7162" s="139"/>
      <x:c r="C7162" s="139"/>
      <x:c r="D7162" s="139"/>
      <x:c r="E7162" s="139"/>
      <x:c r="F7162" s="139"/>
      <x:c r="G7162" s="139"/>
      <x:c r="H7162" s="139"/>
      <x:c r="I7162" s="266" t="n">
        <x:f>INT((ROW()-ROW($I$46))/((CARROT_CAP+1)*(MESCLUN_CAP+1)))</x:f>
        <x:v>10</x:v>
      </x:c>
      <x:c r="J7162" s="266" t="n">
        <x:f>MOD(INT((ROW()-ROW($I$46))/(MESCLUN_CAP+1)),CARROT_CAP+1)</x:f>
        <x:v>19</x:v>
      </x:c>
      <x:c r="K7162" s="266" t="n">
        <x:f>MOD(ROW()-ROW($I$46),MESCLUN_CAP+1)</x:f>
        <x:v>17</x:v>
      </x:c>
      <x:c r="L7162" s="266" t="n">
        <x:f>SUM(I7162:K7162)</x:f>
        <x:v>46</x:v>
      </x:c>
      <x:c r="M7162" s="267" t="n">
        <x:f>I7162*TOMATO_HOURS*WEEKS*(1+TOMATO_DIM)^I7162+J7162*CARROT_HOURS*WEEKS*(1+CARROT_DIM)^J7162+K7162*MESCLUN_HOURS*WEEKS*(1+MESCLUN_DIM)^K7162</x:f>
        <x:v>4190.479517702666</x:v>
      </x:c>
      <x:c r="N7162" s="267" t="n">
        <x:f>MAX(M7162-FARMER_HOURS,0)/TEMP_HOURS_PER_WORKER</x:f>
        <x:v>2.4100552206268517</x:v>
      </x:c>
      <x:c r="O7162" s="268" t="n">
        <x:f>I7162*TOMATO_PRICE+J7162*CARROT_PRICE+K7162*MESCLUN_PRICE</x:f>
        <x:v>173686</x:v>
      </x:c>
      <x:c r="P7162" s="268" t="n">
        <x:f>I7162*TOMATO_FERTILIZER+J7162*CARROT_FERTILIZER+K7162*MESCLUN_FERTILIZER</x:f>
        <x:v>32120</x:v>
      </x:c>
      <x:c r="Q7162" s="268" t="n">
        <x:f>MIN(M7162,FARMER_HOURS)*FARMER_RATE+MAX(M7162-FARMER_HOURS,0)*TEMP_RATE</x:f>
        <x:v>85251.38051567129</x:v>
      </x:c>
      <x:c r="R7162" s="268" t="n">
        <x:f>O7162-P7162-Q7162-FIXED_COST</x:f>
        <x:v>36314.61948432871</x:v>
      </x:c>
      <x:c r="S7162" s="139" t="str">
        <x:f>IF(AND(L7162&lt;=TOTAL_BED_CAP,N7162&lt;=TEMP_WORKER_CAP),"YES","NO")</x:f>
        <x:v>YES</x:v>
      </x:c>
      <x:c r="T7162" s="139" t="n">
        <x:f>IF(S7162="YES",R7162,-1E+99)</x:f>
        <x:v>36314.61948432871</x:v>
      </x:c>
    </x:row>
    <x:row r="7163">
      <x:c r="A7163" s="139"/>
      <x:c r="B7163" s="139"/>
      <x:c r="C7163" s="139"/>
      <x:c r="D7163" s="139"/>
      <x:c r="E7163" s="139"/>
      <x:c r="F7163" s="139"/>
      <x:c r="G7163" s="139"/>
      <x:c r="H7163" s="139"/>
      <x:c r="I7163" s="266" t="n">
        <x:f>INT((ROW()-ROW($I$46))/((CARROT_CAP+1)*(MESCLUN_CAP+1)))</x:f>
        <x:v>10</x:v>
      </x:c>
      <x:c r="J7163" s="266" t="n">
        <x:f>MOD(INT((ROW()-ROW($I$46))/(MESCLUN_CAP+1)),CARROT_CAP+1)</x:f>
        <x:v>19</x:v>
      </x:c>
      <x:c r="K7163" s="266" t="n">
        <x:f>MOD(ROW()-ROW($I$46),MESCLUN_CAP+1)</x:f>
        <x:v>18</x:v>
      </x:c>
      <x:c r="L7163" s="266" t="n">
        <x:f>SUM(I7163:K7163)</x:f>
        <x:v>47</x:v>
      </x:c>
      <x:c r="M7163" s="267" t="n">
        <x:f>I7163*TOMATO_HOURS*WEEKS*(1+TOMATO_DIM)^I7163+J7163*CARROT_HOURS*WEEKS*(1+CARROT_DIM)^J7163+K7163*MESCLUN_HOURS*WEEKS*(1+MESCLUN_DIM)^K7163</x:f>
        <x:v>4258.566509161254</x:v>
      </x:c>
      <x:c r="N7163" s="267" t="n">
        <x:f>MAX(M7163-FARMER_HOURS,0)/TEMP_HOURS_PER_WORKER</x:f>
        <x:v>2.457337853584204</x:v>
      </x:c>
      <x:c r="O7163" s="268" t="n">
        <x:f>I7163*TOMATO_PRICE+J7163*CARROT_PRICE+K7163*MESCLUN_PRICE</x:f>
        <x:v>176386</x:v>
      </x:c>
      <x:c r="P7163" s="268" t="n">
        <x:f>I7163*TOMATO_FERTILIZER+J7163*CARROT_FERTILIZER+K7163*MESCLUN_FERTILIZER</x:f>
        <x:v>33000</x:v>
      </x:c>
      <x:c r="Q7163" s="268" t="n">
        <x:f>MIN(M7163,FARMER_HOURS)*FARMER_RATE+MAX(M7163-FARMER_HOURS,0)*TEMP_RATE</x:f>
        <x:v>86433.4463396051</x:v>
      </x:c>
      <x:c r="R7163" s="268" t="n">
        <x:f>O7163-P7163-Q7163-FIXED_COST</x:f>
        <x:v>36952.5536603949</x:v>
      </x:c>
      <x:c r="S7163" s="139" t="str">
        <x:f>IF(AND(L7163&lt;=TOTAL_BED_CAP,N7163&lt;=TEMP_WORKER_CAP),"YES","NO")</x:f>
        <x:v>YES</x:v>
      </x:c>
      <x:c r="T7163" s="139" t="n">
        <x:f>IF(S7163="YES",R7163,-1E+99)</x:f>
        <x:v>36952.5536603949</x:v>
      </x:c>
    </x:row>
    <x:row r="7164">
      <x:c r="A7164" s="139"/>
      <x:c r="B7164" s="139"/>
      <x:c r="C7164" s="139"/>
      <x:c r="D7164" s="139"/>
      <x:c r="E7164" s="139"/>
      <x:c r="F7164" s="139"/>
      <x:c r="G7164" s="139"/>
      <x:c r="H7164" s="139"/>
      <x:c r="I7164" s="266" t="n">
        <x:f>INT((ROW()-ROW($I$46))/((CARROT_CAP+1)*(MESCLUN_CAP+1)))</x:f>
        <x:v>10</x:v>
      </x:c>
      <x:c r="J7164" s="266" t="n">
        <x:f>MOD(INT((ROW()-ROW($I$46))/(MESCLUN_CAP+1)),CARROT_CAP+1)</x:f>
        <x:v>19</x:v>
      </x:c>
      <x:c r="K7164" s="266" t="n">
        <x:f>MOD(ROW()-ROW($I$46),MESCLUN_CAP+1)</x:f>
        <x:v>19</x:v>
      </x:c>
      <x:c r="L7164" s="266" t="n">
        <x:f>SUM(I7164:K7164)</x:f>
        <x:v>48</x:v>
      </x:c>
      <x:c r="M7164" s="267" t="n">
        <x:f>I7164*TOMATO_HOURS*WEEKS*(1+TOMATO_DIM)^I7164+J7164*CARROT_HOURS*WEEKS*(1+CARROT_DIM)^J7164+K7164*MESCLUN_HOURS*WEEKS*(1+MESCLUN_DIM)^K7164</x:f>
        <x:v>4328.208037797275</x:v>
      </x:c>
      <x:c r="N7164" s="267" t="n">
        <x:f>MAX(M7164-FARMER_HOURS,0)/TEMP_HOURS_PER_WORKER</x:f>
        <x:v>2.5057000262481077</x:v>
      </x:c>
      <x:c r="O7164" s="268" t="n">
        <x:f>I7164*TOMATO_PRICE+J7164*CARROT_PRICE+K7164*MESCLUN_PRICE</x:f>
        <x:v>179086</x:v>
      </x:c>
      <x:c r="P7164" s="268" t="n">
        <x:f>I7164*TOMATO_FERTILIZER+J7164*CARROT_FERTILIZER+K7164*MESCLUN_FERTILIZER</x:f>
        <x:v>33880</x:v>
      </x:c>
      <x:c r="Q7164" s="268" t="n">
        <x:f>MIN(M7164,FARMER_HOURS)*FARMER_RATE+MAX(M7164-FARMER_HOURS,0)*TEMP_RATE</x:f>
        <x:v>87642.5006562027</x:v>
      </x:c>
      <x:c r="R7164" s="268" t="n">
        <x:f>O7164-P7164-Q7164-FIXED_COST</x:f>
        <x:v>37563.4993437973</x:v>
      </x:c>
      <x:c r="S7164" s="139" t="str">
        <x:f>IF(AND(L7164&lt;=TOTAL_BED_CAP,N7164&lt;=TEMP_WORKER_CAP),"YES","NO")</x:f>
        <x:v>YES</x:v>
      </x:c>
      <x:c r="T7164" s="139" t="n">
        <x:f>IF(S7164="YES",R7164,-1E+99)</x:f>
        <x:v>37563.4993437973</x:v>
      </x:c>
    </x:row>
    <x:row r="7165">
      <x:c r="A7165" s="139"/>
      <x:c r="B7165" s="139"/>
      <x:c r="C7165" s="139"/>
      <x:c r="D7165" s="139"/>
      <x:c r="E7165" s="139"/>
      <x:c r="F7165" s="139"/>
      <x:c r="G7165" s="139"/>
      <x:c r="H7165" s="139"/>
      <x:c r="I7165" s="266" t="n">
        <x:f>INT((ROW()-ROW($I$46))/((CARROT_CAP+1)*(MESCLUN_CAP+1)))</x:f>
        <x:v>10</x:v>
      </x:c>
      <x:c r="J7165" s="266" t="n">
        <x:f>MOD(INT((ROW()-ROW($I$46))/(MESCLUN_CAP+1)),CARROT_CAP+1)</x:f>
        <x:v>19</x:v>
      </x:c>
      <x:c r="K7165" s="266" t="n">
        <x:f>MOD(ROW()-ROW($I$46),MESCLUN_CAP+1)</x:f>
        <x:v>20</x:v>
      </x:c>
      <x:c r="L7165" s="266" t="n">
        <x:f>SUM(I7165:K7165)</x:f>
        <x:v>49</x:v>
      </x:c>
      <x:c r="M7165" s="267" t="n">
        <x:f>I7165*TOMATO_HOURS*WEEKS*(1+TOMATO_DIM)^I7165+J7165*CARROT_HOURS*WEEKS*(1+CARROT_DIM)^J7165+K7165*MESCLUN_HOURS*WEEKS*(1+MESCLUN_DIM)^K7165</x:f>
        <x:v>4399.432328447752</x:v>
      </x:c>
      <x:c r="N7165" s="267" t="n">
        <x:f>MAX(M7165-FARMER_HOURS,0)/TEMP_HOURS_PER_WORKER</x:f>
        <x:v>2.555161339199828</x:v>
      </x:c>
      <x:c r="O7165" s="268" t="n">
        <x:f>I7165*TOMATO_PRICE+J7165*CARROT_PRICE+K7165*MESCLUN_PRICE</x:f>
        <x:v>181786</x:v>
      </x:c>
      <x:c r="P7165" s="268" t="n">
        <x:f>I7165*TOMATO_FERTILIZER+J7165*CARROT_FERTILIZER+K7165*MESCLUN_FERTILIZER</x:f>
        <x:v>34760</x:v>
      </x:c>
      <x:c r="Q7165" s="268" t="n">
        <x:f>MIN(M7165,FARMER_HOURS)*FARMER_RATE+MAX(M7165-FARMER_HOURS,0)*TEMP_RATE</x:f>
        <x:v>88879.0334799957</x:v>
      </x:c>
      <x:c r="R7165" s="268" t="n">
        <x:f>O7165-P7165-Q7165-FIXED_COST</x:f>
        <x:v>38146.966520004295</x:v>
      </x:c>
      <x:c r="S7165" s="139" t="str">
        <x:f>IF(AND(L7165&lt;=TOTAL_BED_CAP,N7165&lt;=TEMP_WORKER_CAP),"YES","NO")</x:f>
        <x:v>YES</x:v>
      </x:c>
      <x:c r="T7165" s="139" t="n">
        <x:f>IF(S7165="YES",R7165,-1E+99)</x:f>
        <x:v>38146.966520004295</x:v>
      </x:c>
    </x:row>
    <x:row r="7166">
      <x:c r="A7166" s="139"/>
      <x:c r="B7166" s="139"/>
      <x:c r="C7166" s="139"/>
      <x:c r="D7166" s="139"/>
      <x:c r="E7166" s="139"/>
      <x:c r="F7166" s="139"/>
      <x:c r="G7166" s="139"/>
      <x:c r="H7166" s="139"/>
      <x:c r="I7166" s="266" t="n">
        <x:f>INT((ROW()-ROW($I$46))/((CARROT_CAP+1)*(MESCLUN_CAP+1)))</x:f>
        <x:v>10</x:v>
      </x:c>
      <x:c r="J7166" s="266" t="n">
        <x:f>MOD(INT((ROW()-ROW($I$46))/(MESCLUN_CAP+1)),CARROT_CAP+1)</x:f>
        <x:v>19</x:v>
      </x:c>
      <x:c r="K7166" s="266" t="n">
        <x:f>MOD(ROW()-ROW($I$46),MESCLUN_CAP+1)</x:f>
        <x:v>21</x:v>
      </x:c>
      <x:c r="L7166" s="266" t="n">
        <x:f>SUM(I7166:K7166)</x:f>
        <x:v>50</x:v>
      </x:c>
      <x:c r="M7166" s="267" t="n">
        <x:f>I7166*TOMATO_HOURS*WEEKS*(1+TOMATO_DIM)^I7166+J7166*CARROT_HOURS*WEEKS*(1+CARROT_DIM)^J7166+K7166*MESCLUN_HOURS*WEEKS*(1+MESCLUN_DIM)^K7166</x:f>
        <x:v>4472.268068674196</x:v>
      </x:c>
      <x:c r="N7166" s="267" t="n">
        <x:f>MAX(M7166-FARMER_HOURS,0)/TEMP_HOURS_PER_WORKER</x:f>
        <x:v>2.6057417143570807</x:v>
      </x:c>
      <x:c r="O7166" s="268" t="n">
        <x:f>I7166*TOMATO_PRICE+J7166*CARROT_PRICE+K7166*MESCLUN_PRICE</x:f>
        <x:v>184486</x:v>
      </x:c>
      <x:c r="P7166" s="268" t="n">
        <x:f>I7166*TOMATO_FERTILIZER+J7166*CARROT_FERTILIZER+K7166*MESCLUN_FERTILIZER</x:f>
        <x:v>35640</x:v>
      </x:c>
      <x:c r="Q7166" s="268" t="n">
        <x:f>MIN(M7166,FARMER_HOURS)*FARMER_RATE+MAX(M7166-FARMER_HOURS,0)*TEMP_RATE</x:f>
        <x:v>90143.54285892702</x:v>
      </x:c>
      <x:c r="R7166" s="268" t="n">
        <x:f>O7166-P7166-Q7166-FIXED_COST</x:f>
        <x:v>38702.457141072984</x:v>
      </x:c>
      <x:c r="S7166" s="139" t="str">
        <x:f>IF(AND(L7166&lt;=TOTAL_BED_CAP,N7166&lt;=TEMP_WORKER_CAP),"YES","NO")</x:f>
        <x:v>YES</x:v>
      </x:c>
      <x:c r="T7166" s="139" t="n">
        <x:f>IF(S7166="YES",R7166,-1E+99)</x:f>
        <x:v>38702.457141072984</x:v>
      </x:c>
    </x:row>
    <x:row r="7167">
      <x:c r="A7167" s="139"/>
      <x:c r="B7167" s="139"/>
      <x:c r="C7167" s="139"/>
      <x:c r="D7167" s="139"/>
      <x:c r="E7167" s="139"/>
      <x:c r="F7167" s="139"/>
      <x:c r="G7167" s="139"/>
      <x:c r="H7167" s="139"/>
      <x:c r="I7167" s="266" t="n">
        <x:f>INT((ROW()-ROW($I$46))/((CARROT_CAP+1)*(MESCLUN_CAP+1)))</x:f>
        <x:v>10</x:v>
      </x:c>
      <x:c r="J7167" s="266" t="n">
        <x:f>MOD(INT((ROW()-ROW($I$46))/(MESCLUN_CAP+1)),CARROT_CAP+1)</x:f>
        <x:v>19</x:v>
      </x:c>
      <x:c r="K7167" s="266" t="n">
        <x:f>MOD(ROW()-ROW($I$46),MESCLUN_CAP+1)</x:f>
        <x:v>22</x:v>
      </x:c>
      <x:c r="L7167" s="266" t="n">
        <x:f>SUM(I7167:K7167)</x:f>
        <x:v>51</x:v>
      </x:c>
      <x:c r="M7167" s="267" t="n">
        <x:f>I7167*TOMATO_HOURS*WEEKS*(1+TOMATO_DIM)^I7167+J7167*CARROT_HOURS*WEEKS*(1+CARROT_DIM)^J7167+K7167*MESCLUN_HOURS*WEEKS*(1+MESCLUN_DIM)^K7167</x:f>
        <x:v>4546.744415920592</x:v>
      </x:c>
      <x:c r="N7167" s="267" t="n">
        <x:f>MAX(M7167-FARMER_HOURS,0)/TEMP_HOURS_PER_WORKER</x:f>
        <x:v>2.657461399944855</x:v>
      </x:c>
      <x:c r="O7167" s="268" t="n">
        <x:f>I7167*TOMATO_PRICE+J7167*CARROT_PRICE+K7167*MESCLUN_PRICE</x:f>
        <x:v>187186</x:v>
      </x:c>
      <x:c r="P7167" s="268" t="n">
        <x:f>I7167*TOMATO_FERTILIZER+J7167*CARROT_FERTILIZER+K7167*MESCLUN_FERTILIZER</x:f>
        <x:v>36520</x:v>
      </x:c>
      <x:c r="Q7167" s="268" t="n">
        <x:f>MIN(M7167,FARMER_HOURS)*FARMER_RATE+MAX(M7167-FARMER_HOURS,0)*TEMP_RATE</x:f>
        <x:v>91436.53499862138</x:v>
      </x:c>
      <x:c r="R7167" s="268" t="n">
        <x:f>O7167-P7167-Q7167-FIXED_COST</x:f>
        <x:v>39229.465001378616</x:v>
      </x:c>
      <x:c r="S7167" s="139" t="str">
        <x:f>IF(AND(L7167&lt;=TOTAL_BED_CAP,N7167&lt;=TEMP_WORKER_CAP),"YES","NO")</x:f>
        <x:v>YES</x:v>
      </x:c>
      <x:c r="T7167" s="139" t="n">
        <x:f>IF(S7167="YES",R7167,-1E+99)</x:f>
        <x:v>39229.465001378616</x:v>
      </x:c>
    </x:row>
    <x:row r="7168">
      <x:c r="A7168" s="139"/>
      <x:c r="B7168" s="139"/>
      <x:c r="C7168" s="139"/>
      <x:c r="D7168" s="139"/>
      <x:c r="E7168" s="139"/>
      <x:c r="F7168" s="139"/>
      <x:c r="G7168" s="139"/>
      <x:c r="H7168" s="139"/>
      <x:c r="I7168" s="266" t="n">
        <x:f>INT((ROW()-ROW($I$46))/((CARROT_CAP+1)*(MESCLUN_CAP+1)))</x:f>
        <x:v>10</x:v>
      </x:c>
      <x:c r="J7168" s="266" t="n">
        <x:f>MOD(INT((ROW()-ROW($I$46))/(MESCLUN_CAP+1)),CARROT_CAP+1)</x:f>
        <x:v>19</x:v>
      </x:c>
      <x:c r="K7168" s="266" t="n">
        <x:f>MOD(ROW()-ROW($I$46),MESCLUN_CAP+1)</x:f>
        <x:v>23</x:v>
      </x:c>
      <x:c r="L7168" s="266" t="n">
        <x:f>SUM(I7168:K7168)</x:f>
        <x:v>52</x:v>
      </x:c>
      <x:c r="M7168" s="267" t="n">
        <x:f>I7168*TOMATO_HOURS*WEEKS*(1+TOMATO_DIM)^I7168+J7168*CARROT_HOURS*WEEKS*(1+CARROT_DIM)^J7168+K7168*MESCLUN_HOURS*WEEKS*(1+MESCLUN_DIM)^K7168</x:f>
        <x:v>4622.891004778028</x:v>
      </x:c>
      <x:c r="N7168" s="267" t="n">
        <x:f>MAX(M7168-FARMER_HOURS,0)/TEMP_HOURS_PER_WORKER</x:f>
        <x:v>2.7103409755402974</x:v>
      </x:c>
      <x:c r="O7168" s="268" t="n">
        <x:f>I7168*TOMATO_PRICE+J7168*CARROT_PRICE+K7168*MESCLUN_PRICE</x:f>
        <x:v>189886</x:v>
      </x:c>
      <x:c r="P7168" s="268" t="n">
        <x:f>I7168*TOMATO_FERTILIZER+J7168*CARROT_FERTILIZER+K7168*MESCLUN_FERTILIZER</x:f>
        <x:v>37400</x:v>
      </x:c>
      <x:c r="Q7168" s="268" t="n">
        <x:f>MIN(M7168,FARMER_HOURS)*FARMER_RATE+MAX(M7168-FARMER_HOURS,0)*TEMP_RATE</x:f>
        <x:v>92758.52438850743</x:v>
      </x:c>
      <x:c r="R7168" s="268" t="n">
        <x:f>O7168-P7168-Q7168-FIXED_COST</x:f>
        <x:v>39727.47561149257</x:v>
      </x:c>
      <x:c r="S7168" s="139" t="str">
        <x:f>IF(AND(L7168&lt;=TOTAL_BED_CAP,N7168&lt;=TEMP_WORKER_CAP),"YES","NO")</x:f>
        <x:v>YES</x:v>
      </x:c>
      <x:c r="T7168" s="139" t="n">
        <x:f>IF(S7168="YES",R7168,-1E+99)</x:f>
        <x:v>39727.47561149257</x:v>
      </x:c>
    </x:row>
    <x:row r="7169">
      <x:c r="A7169" s="139"/>
      <x:c r="B7169" s="139"/>
      <x:c r="C7169" s="139"/>
      <x:c r="D7169" s="139"/>
      <x:c r="E7169" s="139"/>
      <x:c r="F7169" s="139"/>
      <x:c r="G7169" s="139"/>
      <x:c r="H7169" s="139"/>
      <x:c r="I7169" s="266" t="n">
        <x:f>INT((ROW()-ROW($I$46))/((CARROT_CAP+1)*(MESCLUN_CAP+1)))</x:f>
        <x:v>10</x:v>
      </x:c>
      <x:c r="J7169" s="266" t="n">
        <x:f>MOD(INT((ROW()-ROW($I$46))/(MESCLUN_CAP+1)),CARROT_CAP+1)</x:f>
        <x:v>19</x:v>
      </x:c>
      <x:c r="K7169" s="266" t="n">
        <x:f>MOD(ROW()-ROW($I$46),MESCLUN_CAP+1)</x:f>
        <x:v>24</x:v>
      </x:c>
      <x:c r="L7169" s="266" t="n">
        <x:f>SUM(I7169:K7169)</x:f>
        <x:v>53</x:v>
      </x:c>
      <x:c r="M7169" s="267" t="n">
        <x:f>I7169*TOMATO_HOURS*WEEKS*(1+TOMATO_DIM)^I7169+J7169*CARROT_HOURS*WEEKS*(1+CARROT_DIM)^J7169+K7169*MESCLUN_HOURS*WEEKS*(1+MESCLUN_DIM)^K7169</x:f>
        <x:v>4700.737954357524</x:v>
      </x:c>
      <x:c r="N7169" s="267" t="n">
        <x:f>MAX(M7169-FARMER_HOURS,0)/TEMP_HOURS_PER_WORKER</x:f>
        <x:v>2.764401357192725</x:v>
      </x:c>
      <x:c r="O7169" s="268" t="n">
        <x:f>I7169*TOMATO_PRICE+J7169*CARROT_PRICE+K7169*MESCLUN_PRICE</x:f>
        <x:v>192586</x:v>
      </x:c>
      <x:c r="P7169" s="268" t="n">
        <x:f>I7169*TOMATO_FERTILIZER+J7169*CARROT_FERTILIZER+K7169*MESCLUN_FERTILIZER</x:f>
        <x:v>38280</x:v>
      </x:c>
      <x:c r="Q7169" s="268" t="n">
        <x:f>MIN(M7169,FARMER_HOURS)*FARMER_RATE+MAX(M7169-FARMER_HOURS,0)*TEMP_RATE</x:f>
        <x:v>94110.03392981814</x:v>
      </x:c>
      <x:c r="R7169" s="268" t="n">
        <x:f>O7169-P7169-Q7169-FIXED_COST</x:f>
        <x:v>40195.966070181865</x:v>
      </x:c>
      <x:c r="S7169" s="139" t="str">
        <x:f>IF(AND(L7169&lt;=TOTAL_BED_CAP,N7169&lt;=TEMP_WORKER_CAP),"YES","NO")</x:f>
        <x:v>YES</x:v>
      </x:c>
      <x:c r="T7169" s="139" t="n">
        <x:f>IF(S7169="YES",R7169,-1E+99)</x:f>
        <x:v>40195.966070181865</x:v>
      </x:c>
    </x:row>
    <x:row r="7170">
      <x:c r="A7170" s="139"/>
      <x:c r="B7170" s="139"/>
      <x:c r="C7170" s="139"/>
      <x:c r="D7170" s="139"/>
      <x:c r="E7170" s="139"/>
      <x:c r="F7170" s="139"/>
      <x:c r="G7170" s="139"/>
      <x:c r="H7170" s="139"/>
      <x:c r="I7170" s="266" t="n">
        <x:f>INT((ROW()-ROW($I$46))/((CARROT_CAP+1)*(MESCLUN_CAP+1)))</x:f>
        <x:v>10</x:v>
      </x:c>
      <x:c r="J7170" s="266" t="n">
        <x:f>MOD(INT((ROW()-ROW($I$46))/(MESCLUN_CAP+1)),CARROT_CAP+1)</x:f>
        <x:v>19</x:v>
      </x:c>
      <x:c r="K7170" s="266" t="n">
        <x:f>MOD(ROW()-ROW($I$46),MESCLUN_CAP+1)</x:f>
        <x:v>25</x:v>
      </x:c>
      <x:c r="L7170" s="266" t="n">
        <x:f>SUM(I7170:K7170)</x:f>
        <x:v>54</x:v>
      </x:c>
      <x:c r="M7170" s="267" t="n">
        <x:f>I7170*TOMATO_HOURS*WEEKS*(1+TOMATO_DIM)^I7170+J7170*CARROT_HOURS*WEEKS*(1+CARROT_DIM)^J7170+K7170*MESCLUN_HOURS*WEEKS*(1+MESCLUN_DIM)^K7170</x:f>
        <x:v>4780.315875772621</x:v>
      </x:c>
      <x:c r="N7170" s="267" t="n">
        <x:f>MAX(M7170-FARMER_HOURS,0)/TEMP_HOURS_PER_WORKER</x:f>
        <x:v>2.819663802619876</x:v>
      </x:c>
      <x:c r="O7170" s="268" t="n">
        <x:f>I7170*TOMATO_PRICE+J7170*CARROT_PRICE+K7170*MESCLUN_PRICE</x:f>
        <x:v>195286</x:v>
      </x:c>
      <x:c r="P7170" s="268" t="n">
        <x:f>I7170*TOMATO_FERTILIZER+J7170*CARROT_FERTILIZER+K7170*MESCLUN_FERTILIZER</x:f>
        <x:v>39160</x:v>
      </x:c>
      <x:c r="Q7170" s="268" t="n">
        <x:f>MIN(M7170,FARMER_HOURS)*FARMER_RATE+MAX(M7170-FARMER_HOURS,0)*TEMP_RATE</x:f>
        <x:v>95491.5950654969</x:v>
      </x:c>
      <x:c r="R7170" s="268" t="n">
        <x:f>O7170-P7170-Q7170-FIXED_COST</x:f>
        <x:v>40634.404934503094</x:v>
      </x:c>
      <x:c r="S7170" s="139" t="str">
        <x:f>IF(AND(L7170&lt;=TOTAL_BED_CAP,N7170&lt;=TEMP_WORKER_CAP),"YES","NO")</x:f>
        <x:v>YES</x:v>
      </x:c>
      <x:c r="T7170" s="139" t="n">
        <x:f>IF(S7170="YES",R7170,-1E+99)</x:f>
        <x:v>40634.404934503094</x:v>
      </x:c>
    </x:row>
    <x:row r="7171">
      <x:c r="A7171" s="139"/>
      <x:c r="B7171" s="139"/>
      <x:c r="C7171" s="139"/>
      <x:c r="D7171" s="139"/>
      <x:c r="E7171" s="139"/>
      <x:c r="F7171" s="139"/>
      <x:c r="G7171" s="139"/>
      <x:c r="H7171" s="139"/>
      <x:c r="I7171" s="266" t="n">
        <x:f>INT((ROW()-ROW($I$46))/((CARROT_CAP+1)*(MESCLUN_CAP+1)))</x:f>
        <x:v>10</x:v>
      </x:c>
      <x:c r="J7171" s="266" t="n">
        <x:f>MOD(INT((ROW()-ROW($I$46))/(MESCLUN_CAP+1)),CARROT_CAP+1)</x:f>
        <x:v>19</x:v>
      </x:c>
      <x:c r="K7171" s="266" t="n">
        <x:f>MOD(ROW()-ROW($I$46),MESCLUN_CAP+1)</x:f>
        <x:v>26</x:v>
      </x:c>
      <x:c r="L7171" s="266" t="n">
        <x:f>SUM(I7171:K7171)</x:f>
        <x:v>55</x:v>
      </x:c>
      <x:c r="M7171" s="267" t="n">
        <x:f>I7171*TOMATO_HOURS*WEEKS*(1+TOMATO_DIM)^I7171+J7171*CARROT_HOURS*WEEKS*(1+CARROT_DIM)^J7171+K7171*MESCLUN_HOURS*WEEKS*(1+MESCLUN_DIM)^K7171</x:f>
        <x:v>4861.655879733339</x:v>
      </x:c>
      <x:c r="N7171" s="267" t="n">
        <x:f>MAX(M7171-FARMER_HOURS,0)/TEMP_HOURS_PER_WORKER</x:f>
        <x:v>2.8761499164814857</x:v>
      </x:c>
      <x:c r="O7171" s="268" t="n">
        <x:f>I7171*TOMATO_PRICE+J7171*CARROT_PRICE+K7171*MESCLUN_PRICE</x:f>
        <x:v>197986</x:v>
      </x:c>
      <x:c r="P7171" s="268" t="n">
        <x:f>I7171*TOMATO_FERTILIZER+J7171*CARROT_FERTILIZER+K7171*MESCLUN_FERTILIZER</x:f>
        <x:v>40040</x:v>
      </x:c>
      <x:c r="Q7171" s="268" t="n">
        <x:f>MIN(M7171,FARMER_HOURS)*FARMER_RATE+MAX(M7171-FARMER_HOURS,0)*TEMP_RATE</x:f>
        <x:v>96903.74791203714</x:v>
      </x:c>
      <x:c r="R7171" s="268" t="n">
        <x:f>O7171-P7171-Q7171-FIXED_COST</x:f>
        <x:v>41042.25208796286</x:v>
      </x:c>
      <x:c r="S7171" s="139" t="str">
        <x:f>IF(AND(L7171&lt;=TOTAL_BED_CAP,N7171&lt;=TEMP_WORKER_CAP),"YES","NO")</x:f>
        <x:v>YES</x:v>
      </x:c>
      <x:c r="T7171" s="139" t="n">
        <x:f>IF(S7171="YES",R7171,-1E+99)</x:f>
        <x:v>41042.25208796286</x:v>
      </x:c>
    </x:row>
    <x:row r="7172">
      <x:c r="A7172" s="139"/>
      <x:c r="B7172" s="139"/>
      <x:c r="C7172" s="139"/>
      <x:c r="D7172" s="139"/>
      <x:c r="E7172" s="139"/>
      <x:c r="F7172" s="139"/>
      <x:c r="G7172" s="139"/>
      <x:c r="H7172" s="139"/>
      <x:c r="I7172" s="266" t="n">
        <x:f>INT((ROW()-ROW($I$46))/((CARROT_CAP+1)*(MESCLUN_CAP+1)))</x:f>
        <x:v>10</x:v>
      </x:c>
      <x:c r="J7172" s="266" t="n">
        <x:f>MOD(INT((ROW()-ROW($I$46))/(MESCLUN_CAP+1)),CARROT_CAP+1)</x:f>
        <x:v>19</x:v>
      </x:c>
      <x:c r="K7172" s="266" t="n">
        <x:f>MOD(ROW()-ROW($I$46),MESCLUN_CAP+1)</x:f>
        <x:v>27</x:v>
      </x:c>
      <x:c r="L7172" s="266" t="n">
        <x:f>SUM(I7172:K7172)</x:f>
        <x:v>56</x:v>
      </x:c>
      <x:c r="M7172" s="267" t="n">
        <x:f>I7172*TOMATO_HOURS*WEEKS*(1+TOMATO_DIM)^I7172+J7172*CARROT_HOURS*WEEKS*(1+CARROT_DIM)^J7172+K7172*MESCLUN_HOURS*WEEKS*(1+MESCLUN_DIM)^K7172</x:f>
        <x:v>4944.789584253096</x:v>
      </x:c>
      <x:c r="N7172" s="267" t="n">
        <x:f>MAX(M7172-FARMER_HOURS,0)/TEMP_HOURS_PER_WORKER</x:f>
        <x:v>2.9338816557313168</x:v>
      </x:c>
      <x:c r="O7172" s="268" t="n">
        <x:f>I7172*TOMATO_PRICE+J7172*CARROT_PRICE+K7172*MESCLUN_PRICE</x:f>
        <x:v>200686</x:v>
      </x:c>
      <x:c r="P7172" s="268" t="n">
        <x:f>I7172*TOMATO_FERTILIZER+J7172*CARROT_FERTILIZER+K7172*MESCLUN_FERTILIZER</x:f>
        <x:v>40920</x:v>
      </x:c>
      <x:c r="Q7172" s="268" t="n">
        <x:f>MIN(M7172,FARMER_HOURS)*FARMER_RATE+MAX(M7172-FARMER_HOURS,0)*TEMP_RATE</x:f>
        <x:v>98347.04139328291</x:v>
      </x:c>
      <x:c r="R7172" s="268" t="n">
        <x:f>O7172-P7172-Q7172-FIXED_COST</x:f>
        <x:v>41418.95860671709</x:v>
      </x:c>
      <x:c r="S7172" s="139" t="str">
        <x:f>IF(AND(L7172&lt;=TOTAL_BED_CAP,N7172&lt;=TEMP_WORKER_CAP),"YES","NO")</x:f>
        <x:v>YES</x:v>
      </x:c>
      <x:c r="T7172" s="139" t="n">
        <x:f>IF(S7172="YES",R7172,-1E+99)</x:f>
        <x:v>41418.95860671709</x:v>
      </x:c>
    </x:row>
    <x:row r="7173">
      <x:c r="A7173" s="139"/>
      <x:c r="B7173" s="139"/>
      <x:c r="C7173" s="139"/>
      <x:c r="D7173" s="139"/>
      <x:c r="E7173" s="139"/>
      <x:c r="F7173" s="139"/>
      <x:c r="G7173" s="139"/>
      <x:c r="H7173" s="139"/>
      <x:c r="I7173" s="266" t="n">
        <x:f>INT((ROW()-ROW($I$46))/((CARROT_CAP+1)*(MESCLUN_CAP+1)))</x:f>
        <x:v>10</x:v>
      </x:c>
      <x:c r="J7173" s="266" t="n">
        <x:f>MOD(INT((ROW()-ROW($I$46))/(MESCLUN_CAP+1)),CARROT_CAP+1)</x:f>
        <x:v>19</x:v>
      </x:c>
      <x:c r="K7173" s="266" t="n">
        <x:f>MOD(ROW()-ROW($I$46),MESCLUN_CAP+1)</x:f>
        <x:v>28</x:v>
      </x:c>
      <x:c r="L7173" s="266" t="n">
        <x:f>SUM(I7173:K7173)</x:f>
        <x:v>57</x:v>
      </x:c>
      <x:c r="M7173" s="267" t="n">
        <x:f>I7173*TOMATO_HOURS*WEEKS*(1+TOMATO_DIM)^I7173+J7173*CARROT_HOURS*WEEKS*(1+CARROT_DIM)^J7173+K7173*MESCLUN_HOURS*WEEKS*(1+MESCLUN_DIM)^K7173</x:f>
        <x:v>5029.74912247025</x:v>
      </x:c>
      <x:c r="N7173" s="267" t="n">
        <x:f>MAX(M7173-FARMER_HOURS,0)/TEMP_HOURS_PER_WORKER</x:f>
        <x:v>2.992881335048785</x:v>
      </x:c>
      <x:c r="O7173" s="268" t="n">
        <x:f>I7173*TOMATO_PRICE+J7173*CARROT_PRICE+K7173*MESCLUN_PRICE</x:f>
        <x:v>203386</x:v>
      </x:c>
      <x:c r="P7173" s="268" t="n">
        <x:f>I7173*TOMATO_FERTILIZER+J7173*CARROT_FERTILIZER+K7173*MESCLUN_FERTILIZER</x:f>
        <x:v>41800</x:v>
      </x:c>
      <x:c r="Q7173" s="268" t="n">
        <x:f>MIN(M7173,FARMER_HOURS)*FARMER_RATE+MAX(M7173-FARMER_HOURS,0)*TEMP_RATE</x:f>
        <x:v>99822.03337621961</x:v>
      </x:c>
      <x:c r="R7173" s="268" t="n">
        <x:f>O7173-P7173-Q7173-FIXED_COST</x:f>
        <x:v>41763.96662378039</x:v>
      </x:c>
      <x:c r="S7173" s="139" t="str">
        <x:f>IF(AND(L7173&lt;=TOTAL_BED_CAP,N7173&lt;=TEMP_WORKER_CAP),"YES","NO")</x:f>
        <x:v>YES</x:v>
      </x:c>
      <x:c r="T7173" s="139" t="n">
        <x:f>IF(S7173="YES",R7173,-1E+99)</x:f>
        <x:v>41763.96662378039</x:v>
      </x:c>
    </x:row>
    <x:row r="7174">
      <x:c r="A7174" s="139"/>
      <x:c r="B7174" s="139"/>
      <x:c r="C7174" s="139"/>
      <x:c r="D7174" s="139"/>
      <x:c r="E7174" s="139"/>
      <x:c r="F7174" s="139"/>
      <x:c r="G7174" s="139"/>
      <x:c r="H7174" s="139"/>
      <x:c r="I7174" s="266" t="n">
        <x:f>INT((ROW()-ROW($I$46))/((CARROT_CAP+1)*(MESCLUN_CAP+1)))</x:f>
        <x:v>10</x:v>
      </x:c>
      <x:c r="J7174" s="266" t="n">
        <x:f>MOD(INT((ROW()-ROW($I$46))/(MESCLUN_CAP+1)),CARROT_CAP+1)</x:f>
        <x:v>19</x:v>
      </x:c>
      <x:c r="K7174" s="266" t="n">
        <x:f>MOD(ROW()-ROW($I$46),MESCLUN_CAP+1)</x:f>
        <x:v>29</x:v>
      </x:c>
      <x:c r="L7174" s="266" t="n">
        <x:f>SUM(I7174:K7174)</x:f>
        <x:v>58</x:v>
      </x:c>
      <x:c r="M7174" s="267" t="n">
        <x:f>I7174*TOMATO_HOURS*WEEKS*(1+TOMATO_DIM)^I7174+J7174*CARROT_HOURS*WEEKS*(1+CARROT_DIM)^J7174+K7174*MESCLUN_HOURS*WEEKS*(1+MESCLUN_DIM)^K7174</x:f>
        <x:v>5116.567150585903</x:v>
      </x:c>
      <x:c r="N7174" s="267" t="n">
        <x:f>MAX(M7174-FARMER_HOURS,0)/TEMP_HOURS_PER_WORKER</x:f>
        <x:v>3.0531716323513214</x:v>
      </x:c>
      <x:c r="O7174" s="268" t="n">
        <x:f>I7174*TOMATO_PRICE+J7174*CARROT_PRICE+K7174*MESCLUN_PRICE</x:f>
        <x:v>206086</x:v>
      </x:c>
      <x:c r="P7174" s="268" t="n">
        <x:f>I7174*TOMATO_FERTILIZER+J7174*CARROT_FERTILIZER+K7174*MESCLUN_FERTILIZER</x:f>
        <x:v>42680</x:v>
      </x:c>
      <x:c r="Q7174" s="268" t="n">
        <x:f>MIN(M7174,FARMER_HOURS)*FARMER_RATE+MAX(M7174-FARMER_HOURS,0)*TEMP_RATE</x:f>
        <x:v>101329.29080878303</x:v>
      </x:c>
      <x:c r="R7174" s="268" t="n">
        <x:f>O7174-P7174-Q7174-FIXED_COST</x:f>
        <x:v>42076.70919121697</x:v>
      </x:c>
      <x:c r="S7174" s="139" t="str">
        <x:f>IF(AND(L7174&lt;=TOTAL_BED_CAP,N7174&lt;=TEMP_WORKER_CAP),"YES","NO")</x:f>
        <x:v>YES</x:v>
      </x:c>
      <x:c r="T7174" s="139" t="n">
        <x:f>IF(S7174="YES",R7174,-1E+99)</x:f>
        <x:v>42076.70919121697</x:v>
      </x:c>
    </x:row>
    <x:row r="7175">
      <x:c r="A7175" s="139"/>
      <x:c r="B7175" s="139"/>
      <x:c r="C7175" s="139"/>
      <x:c r="D7175" s="139"/>
      <x:c r="E7175" s="139"/>
      <x:c r="F7175" s="139"/>
      <x:c r="G7175" s="139"/>
      <x:c r="H7175" s="139"/>
      <x:c r="I7175" s="266" t="n">
        <x:f>INT((ROW()-ROW($I$46))/((CARROT_CAP+1)*(MESCLUN_CAP+1)))</x:f>
        <x:v>10</x:v>
      </x:c>
      <x:c r="J7175" s="266" t="n">
        <x:f>MOD(INT((ROW()-ROW($I$46))/(MESCLUN_CAP+1)),CARROT_CAP+1)</x:f>
        <x:v>19</x:v>
      </x:c>
      <x:c r="K7175" s="266" t="n">
        <x:f>MOD(ROW()-ROW($I$46),MESCLUN_CAP+1)</x:f>
        <x:v>30</x:v>
      </x:c>
      <x:c r="L7175" s="266" t="n">
        <x:f>SUM(I7175:K7175)</x:f>
        <x:v>59</x:v>
      </x:c>
      <x:c r="M7175" s="267" t="n">
        <x:f>I7175*TOMATO_HOURS*WEEKS*(1+TOMATO_DIM)^I7175+J7175*CARROT_HOURS*WEEKS*(1+CARROT_DIM)^J7175+K7175*MESCLUN_HOURS*WEEKS*(1+MESCLUN_DIM)^K7175</x:f>
        <x:v>5205.276855919673</x:v>
      </x:c>
      <x:c r="N7175" s="267" t="n">
        <x:f>MAX(M7175-FARMER_HOURS,0)/TEMP_HOURS_PER_WORKER</x:f>
        <x:v>3.1147755943886617</x:v>
      </x:c>
      <x:c r="O7175" s="268" t="n">
        <x:f>I7175*TOMATO_PRICE+J7175*CARROT_PRICE+K7175*MESCLUN_PRICE</x:f>
        <x:v>208786</x:v>
      </x:c>
      <x:c r="P7175" s="268" t="n">
        <x:f>I7175*TOMATO_FERTILIZER+J7175*CARROT_FERTILIZER+K7175*MESCLUN_FERTILIZER</x:f>
        <x:v>43560</x:v>
      </x:c>
      <x:c r="Q7175" s="268" t="n">
        <x:f>MIN(M7175,FARMER_HOURS)*FARMER_RATE+MAX(M7175-FARMER_HOURS,0)*TEMP_RATE</x:f>
        <x:v>102869.38985971654</x:v>
      </x:c>
      <x:c r="R7175" s="268" t="n">
        <x:f>O7175-P7175-Q7175-FIXED_COST</x:f>
        <x:v>42356.61014028346</x:v>
      </x:c>
      <x:c r="S7175" s="139" t="str">
        <x:f>IF(AND(L7175&lt;=TOTAL_BED_CAP,N7175&lt;=TEMP_WORKER_CAP),"YES","NO")</x:f>
        <x:v>YES</x:v>
      </x:c>
      <x:c r="T7175" s="139" t="n">
        <x:f>IF(S7175="YES",R7175,-1E+99)</x:f>
        <x:v>42356.61014028346</x:v>
      </x:c>
    </x:row>
    <x:row r="7176">
      <x:c r="A7176" s="139"/>
      <x:c r="B7176" s="139"/>
      <x:c r="C7176" s="139"/>
      <x:c r="D7176" s="139"/>
      <x:c r="E7176" s="139"/>
      <x:c r="F7176" s="139"/>
      <x:c r="G7176" s="139"/>
      <x:c r="H7176" s="139"/>
      <x:c r="I7176" s="266" t="n">
        <x:f>INT((ROW()-ROW($I$46))/((CARROT_CAP+1)*(MESCLUN_CAP+1)))</x:f>
        <x:v>10</x:v>
      </x:c>
      <x:c r="J7176" s="266" t="n">
        <x:f>MOD(INT((ROW()-ROW($I$46))/(MESCLUN_CAP+1)),CARROT_CAP+1)</x:f>
        <x:v>20</x:v>
      </x:c>
      <x:c r="K7176" s="266" t="n">
        <x:f>MOD(ROW()-ROW($I$46),MESCLUN_CAP+1)</x:f>
        <x:v>0</x:v>
      </x:c>
      <x:c r="L7176" s="266" t="n">
        <x:f>SUM(I7176:K7176)</x:f>
        <x:v>30</x:v>
      </x:c>
      <x:c r="M7176" s="267" t="n">
        <x:f>I7176*TOMATO_HOURS*WEEKS*(1+TOMATO_DIM)^I7176+J7176*CARROT_HOURS*WEEKS*(1+CARROT_DIM)^J7176+K7176*MESCLUN_HOURS*WEEKS*(1+MESCLUN_DIM)^K7176</x:f>
        <x:v>3317.5380782642383</x:v>
      </x:c>
      <x:c r="N7176" s="267" t="n">
        <x:f>MAX(M7176-FARMER_HOURS,0)/TEMP_HOURS_PER_WORKER</x:f>
        <x:v>1.8038458876834988</x:v>
      </x:c>
      <x:c r="O7176" s="268" t="n">
        <x:f>I7176*TOMATO_PRICE+J7176*CARROT_PRICE+K7176*MESCLUN_PRICE</x:f>
        <x:v>129880</x:v>
      </x:c>
      <x:c r="P7176" s="268" t="n">
        <x:f>I7176*TOMATO_FERTILIZER+J7176*CARROT_FERTILIZER+K7176*MESCLUN_FERTILIZER</x:f>
        <x:v>17600</x:v>
      </x:c>
      <x:c r="Q7176" s="268" t="n">
        <x:f>MIN(M7176,FARMER_HOURS)*FARMER_RATE+MAX(M7176-FARMER_HOURS,0)*TEMP_RATE</x:f>
        <x:v>70096.14719208746</x:v>
      </x:c>
      <x:c r="R7176" s="268" t="n">
        <x:f>O7176-P7176-Q7176-FIXED_COST</x:f>
        <x:v>22183.85280791254</x:v>
      </x:c>
      <x:c r="S7176" s="139" t="str">
        <x:f>IF(AND(L7176&lt;=TOTAL_BED_CAP,N7176&lt;=TEMP_WORKER_CAP),"YES","NO")</x:f>
        <x:v>YES</x:v>
      </x:c>
      <x:c r="T7176" s="139" t="n">
        <x:f>IF(S7176="YES",R7176,-1E+99)</x:f>
        <x:v>22183.85280791254</x:v>
      </x:c>
    </x:row>
    <x:row r="7177">
      <x:c r="A7177" s="139"/>
      <x:c r="B7177" s="139"/>
      <x:c r="C7177" s="139"/>
      <x:c r="D7177" s="139"/>
      <x:c r="E7177" s="139"/>
      <x:c r="F7177" s="139"/>
      <x:c r="G7177" s="139"/>
      <x:c r="H7177" s="139"/>
      <x:c r="I7177" s="266" t="n">
        <x:f>INT((ROW()-ROW($I$46))/((CARROT_CAP+1)*(MESCLUN_CAP+1)))</x:f>
        <x:v>10</x:v>
      </x:c>
      <x:c r="J7177" s="266" t="n">
        <x:f>MOD(INT((ROW()-ROW($I$46))/(MESCLUN_CAP+1)),CARROT_CAP+1)</x:f>
        <x:v>20</x:v>
      </x:c>
      <x:c r="K7177" s="266" t="n">
        <x:f>MOD(ROW()-ROW($I$46),MESCLUN_CAP+1)</x:f>
        <x:v>1</x:v>
      </x:c>
      <x:c r="L7177" s="266" t="n">
        <x:f>SUM(I7177:K7177)</x:f>
        <x:v>31</x:v>
      </x:c>
      <x:c r="M7177" s="267" t="n">
        <x:f>I7177*TOMATO_HOURS*WEEKS*(1+TOMATO_DIM)^I7177+J7177*CARROT_HOURS*WEEKS*(1+CARROT_DIM)^J7177+K7177*MESCLUN_HOURS*WEEKS*(1+MESCLUN_DIM)^K7177</x:f>
        <x:v>3363.1005782642383</x:v>
      </x:c>
      <x:c r="N7177" s="267" t="n">
        <x:f>MAX(M7177-FARMER_HOURS,0)/TEMP_HOURS_PER_WORKER</x:f>
        <x:v>1.8354865126834987</x:v>
      </x:c>
      <x:c r="O7177" s="268" t="n">
        <x:f>I7177*TOMATO_PRICE+J7177*CARROT_PRICE+K7177*MESCLUN_PRICE</x:f>
        <x:v>132580</x:v>
      </x:c>
      <x:c r="P7177" s="268" t="n">
        <x:f>I7177*TOMATO_FERTILIZER+J7177*CARROT_FERTILIZER+K7177*MESCLUN_FERTILIZER</x:f>
        <x:v>18480</x:v>
      </x:c>
      <x:c r="Q7177" s="268" t="n">
        <x:f>MIN(M7177,FARMER_HOURS)*FARMER_RATE+MAX(M7177-FARMER_HOURS,0)*TEMP_RATE</x:f>
        <x:v>70887.16281708746</x:v>
      </x:c>
      <x:c r="R7177" s="268" t="n">
        <x:f>O7177-P7177-Q7177-FIXED_COST</x:f>
        <x:v>23212.83718291254</x:v>
      </x:c>
      <x:c r="S7177" s="139" t="str">
        <x:f>IF(AND(L7177&lt;=TOTAL_BED_CAP,N7177&lt;=TEMP_WORKER_CAP),"YES","NO")</x:f>
        <x:v>YES</x:v>
      </x:c>
      <x:c r="T7177" s="139" t="n">
        <x:f>IF(S7177="YES",R7177,-1E+99)</x:f>
        <x:v>23212.83718291254</x:v>
      </x:c>
    </x:row>
    <x:row r="7178">
      <x:c r="A7178" s="139"/>
      <x:c r="B7178" s="139"/>
      <x:c r="C7178" s="139"/>
      <x:c r="D7178" s="139"/>
      <x:c r="E7178" s="139"/>
      <x:c r="F7178" s="139"/>
      <x:c r="G7178" s="139"/>
      <x:c r="H7178" s="139"/>
      <x:c r="I7178" s="266" t="n">
        <x:f>INT((ROW()-ROW($I$46))/((CARROT_CAP+1)*(MESCLUN_CAP+1)))</x:f>
        <x:v>10</x:v>
      </x:c>
      <x:c r="J7178" s="266" t="n">
        <x:f>MOD(INT((ROW()-ROW($I$46))/(MESCLUN_CAP+1)),CARROT_CAP+1)</x:f>
        <x:v>20</x:v>
      </x:c>
      <x:c r="K7178" s="266" t="n">
        <x:f>MOD(ROW()-ROW($I$46),MESCLUN_CAP+1)</x:f>
        <x:v>2</x:v>
      </x:c>
      <x:c r="L7178" s="266" t="n">
        <x:f>SUM(I7178:K7178)</x:f>
        <x:v>32</x:v>
      </x:c>
      <x:c r="M7178" s="267" t="n">
        <x:f>I7178*TOMATO_HOURS*WEEKS*(1+TOMATO_DIM)^I7178+J7178*CARROT_HOURS*WEEKS*(1+CARROT_DIM)^J7178+K7178*MESCLUN_HOURS*WEEKS*(1+MESCLUN_DIM)^K7178</x:f>
        <x:v>3409.802140764238</x:v>
      </x:c>
      <x:c r="N7178" s="267" t="n">
        <x:f>MAX(M7178-FARMER_HOURS,0)/TEMP_HOURS_PER_WORKER</x:f>
        <x:v>1.8679181533084988</x:v>
      </x:c>
      <x:c r="O7178" s="268" t="n">
        <x:f>I7178*TOMATO_PRICE+J7178*CARROT_PRICE+K7178*MESCLUN_PRICE</x:f>
        <x:v>135280</x:v>
      </x:c>
      <x:c r="P7178" s="268" t="n">
        <x:f>I7178*TOMATO_FERTILIZER+J7178*CARROT_FERTILIZER+K7178*MESCLUN_FERTILIZER</x:f>
        <x:v>19360</x:v>
      </x:c>
      <x:c r="Q7178" s="268" t="n">
        <x:f>MIN(M7178,FARMER_HOURS)*FARMER_RATE+MAX(M7178-FARMER_HOURS,0)*TEMP_RATE</x:f>
        <x:v>71697.95383271246</x:v>
      </x:c>
      <x:c r="R7178" s="268" t="n">
        <x:f>O7178-P7178-Q7178-FIXED_COST</x:f>
        <x:v>24222.04616728754</x:v>
      </x:c>
      <x:c r="S7178" s="139" t="str">
        <x:f>IF(AND(L7178&lt;=TOTAL_BED_CAP,N7178&lt;=TEMP_WORKER_CAP),"YES","NO")</x:f>
        <x:v>YES</x:v>
      </x:c>
      <x:c r="T7178" s="139" t="n">
        <x:f>IF(S7178="YES",R7178,-1E+99)</x:f>
        <x:v>24222.04616728754</x:v>
      </x:c>
    </x:row>
    <x:row r="7179">
      <x:c r="A7179" s="139"/>
      <x:c r="B7179" s="139"/>
      <x:c r="C7179" s="139"/>
      <x:c r="D7179" s="139"/>
      <x:c r="E7179" s="139"/>
      <x:c r="F7179" s="139"/>
      <x:c r="G7179" s="139"/>
      <x:c r="H7179" s="139"/>
      <x:c r="I7179" s="266" t="n">
        <x:f>INT((ROW()-ROW($I$46))/((CARROT_CAP+1)*(MESCLUN_CAP+1)))</x:f>
        <x:v>10</x:v>
      </x:c>
      <x:c r="J7179" s="266" t="n">
        <x:f>MOD(INT((ROW()-ROW($I$46))/(MESCLUN_CAP+1)),CARROT_CAP+1)</x:f>
        <x:v>20</x:v>
      </x:c>
      <x:c r="K7179" s="266" t="n">
        <x:f>MOD(ROW()-ROW($I$46),MESCLUN_CAP+1)</x:f>
        <x:v>3</x:v>
      </x:c>
      <x:c r="L7179" s="266" t="n">
        <x:f>SUM(I7179:K7179)</x:f>
        <x:v>33</x:v>
      </x:c>
      <x:c r="M7179" s="267" t="n">
        <x:f>I7179*TOMATO_HOURS*WEEKS*(1+TOMATO_DIM)^I7179+J7179*CARROT_HOURS*WEEKS*(1+CARROT_DIM)^J7179+K7179*MESCLUN_HOURS*WEEKS*(1+MESCLUN_DIM)^K7179</x:f>
        <x:v>3457.664123186113</x:v>
      </x:c>
      <x:c r="N7179" s="267" t="n">
        <x:f>MAX(M7179-FARMER_HOURS,0)/TEMP_HOURS_PER_WORKER</x:f>
        <x:v>1.9011556411014674</x:v>
      </x:c>
      <x:c r="O7179" s="268" t="n">
        <x:f>I7179*TOMATO_PRICE+J7179*CARROT_PRICE+K7179*MESCLUN_PRICE</x:f>
        <x:v>137980</x:v>
      </x:c>
      <x:c r="P7179" s="268" t="n">
        <x:f>I7179*TOMATO_FERTILIZER+J7179*CARROT_FERTILIZER+K7179*MESCLUN_FERTILIZER</x:f>
        <x:v>20240</x:v>
      </x:c>
      <x:c r="Q7179" s="268" t="n">
        <x:f>MIN(M7179,FARMER_HOURS)*FARMER_RATE+MAX(M7179-FARMER_HOURS,0)*TEMP_RATE</x:f>
        <x:v>72528.89102753668</x:v>
      </x:c>
      <x:c r="R7179" s="268" t="n">
        <x:f>O7179-P7179-Q7179-FIXED_COST</x:f>
        <x:v>25211.10897246332</x:v>
      </x:c>
      <x:c r="S7179" s="139" t="str">
        <x:f>IF(AND(L7179&lt;=TOTAL_BED_CAP,N7179&lt;=TEMP_WORKER_CAP),"YES","NO")</x:f>
        <x:v>YES</x:v>
      </x:c>
      <x:c r="T7179" s="139" t="n">
        <x:f>IF(S7179="YES",R7179,-1E+99)</x:f>
        <x:v>25211.10897246332</x:v>
      </x:c>
    </x:row>
    <x:row r="7180">
      <x:c r="A7180" s="139"/>
      <x:c r="B7180" s="139"/>
      <x:c r="C7180" s="139"/>
      <x:c r="D7180" s="139"/>
      <x:c r="E7180" s="139"/>
      <x:c r="F7180" s="139"/>
      <x:c r="G7180" s="139"/>
      <x:c r="H7180" s="139"/>
      <x:c r="I7180" s="266" t="n">
        <x:f>INT((ROW()-ROW($I$46))/((CARROT_CAP+1)*(MESCLUN_CAP+1)))</x:f>
        <x:v>10</x:v>
      </x:c>
      <x:c r="J7180" s="266" t="n">
        <x:f>MOD(INT((ROW()-ROW($I$46))/(MESCLUN_CAP+1)),CARROT_CAP+1)</x:f>
        <x:v>20</x:v>
      </x:c>
      <x:c r="K7180" s="266" t="n">
        <x:f>MOD(ROW()-ROW($I$46),MESCLUN_CAP+1)</x:f>
        <x:v>4</x:v>
      </x:c>
      <x:c r="L7180" s="266" t="n">
        <x:f>SUM(I7180:K7180)</x:f>
        <x:v>34</x:v>
      </x:c>
      <x:c r="M7180" s="267" t="n">
        <x:f>I7180*TOMATO_HOURS*WEEKS*(1+TOMATO_DIM)^I7180+J7180*CARROT_HOURS*WEEKS*(1+CARROT_DIM)^J7180+K7180*MESCLUN_HOURS*WEEKS*(1+MESCLUN_DIM)^K7180</x:f>
        <x:v>3506.7082389087695</x:v>
      </x:c>
      <x:c r="N7180" s="267" t="n">
        <x:f>MAX(M7180-FARMER_HOURS,0)/TEMP_HOURS_PER_WORKER</x:f>
        <x:v>1.9352140547977565</x:v>
      </x:c>
      <x:c r="O7180" s="268" t="n">
        <x:f>I7180*TOMATO_PRICE+J7180*CARROT_PRICE+K7180*MESCLUN_PRICE</x:f>
        <x:v>140680</x:v>
      </x:c>
      <x:c r="P7180" s="268" t="n">
        <x:f>I7180*TOMATO_FERTILIZER+J7180*CARROT_FERTILIZER+K7180*MESCLUN_FERTILIZER</x:f>
        <x:v>21120</x:v>
      </x:c>
      <x:c r="Q7180" s="268" t="n">
        <x:f>MIN(M7180,FARMER_HOURS)*FARMER_RATE+MAX(M7180-FARMER_HOURS,0)*TEMP_RATE</x:f>
        <x:v>73380.3513699439</x:v>
      </x:c>
      <x:c r="R7180" s="268" t="n">
        <x:f>O7180-P7180-Q7180-FIXED_COST</x:f>
        <x:v>26179.648630056094</x:v>
      </x:c>
      <x:c r="S7180" s="139" t="str">
        <x:f>IF(AND(L7180&lt;=TOTAL_BED_CAP,N7180&lt;=TEMP_WORKER_CAP),"YES","NO")</x:f>
        <x:v>YES</x:v>
      </x:c>
      <x:c r="T7180" s="139" t="n">
        <x:f>IF(S7180="YES",R7180,-1E+99)</x:f>
        <x:v>26179.648630056094</x:v>
      </x:c>
    </x:row>
    <x:row r="7181">
      <x:c r="A7181" s="139"/>
      <x:c r="B7181" s="139"/>
      <x:c r="C7181" s="139"/>
      <x:c r="D7181" s="139"/>
      <x:c r="E7181" s="139"/>
      <x:c r="F7181" s="139"/>
      <x:c r="G7181" s="139"/>
      <x:c r="H7181" s="139"/>
      <x:c r="I7181" s="266" t="n">
        <x:f>INT((ROW()-ROW($I$46))/((CARROT_CAP+1)*(MESCLUN_CAP+1)))</x:f>
        <x:v>10</x:v>
      </x:c>
      <x:c r="J7181" s="266" t="n">
        <x:f>MOD(INT((ROW()-ROW($I$46))/(MESCLUN_CAP+1)),CARROT_CAP+1)</x:f>
        <x:v>20</x:v>
      </x:c>
      <x:c r="K7181" s="266" t="n">
        <x:f>MOD(ROW()-ROW($I$46),MESCLUN_CAP+1)</x:f>
        <x:v>5</x:v>
      </x:c>
      <x:c r="L7181" s="266" t="n">
        <x:f>SUM(I7181:K7181)</x:f>
        <x:v>35</x:v>
      </x:c>
      <x:c r="M7181" s="267" t="n">
        <x:f>I7181*TOMATO_HOURS*WEEKS*(1+TOMATO_DIM)^I7181+J7181*CARROT_HOURS*WEEKS*(1+CARROT_DIM)^J7181+K7181*MESCLUN_HOURS*WEEKS*(1+MESCLUN_DIM)^K7181</x:f>
        <x:v>3556.956562829973</x:v>
      </x:c>
      <x:c r="N7181" s="267" t="n">
        <x:f>MAX(M7181-FARMER_HOURS,0)/TEMP_HOURS_PER_WORKER</x:f>
        <x:v>1.970108724187481</x:v>
      </x:c>
      <x:c r="O7181" s="268" t="n">
        <x:f>I7181*TOMATO_PRICE+J7181*CARROT_PRICE+K7181*MESCLUN_PRICE</x:f>
        <x:v>143380</x:v>
      </x:c>
      <x:c r="P7181" s="268" t="n">
        <x:f>I7181*TOMATO_FERTILIZER+J7181*CARROT_FERTILIZER+K7181*MESCLUN_FERTILIZER</x:f>
        <x:v>22000</x:v>
      </x:c>
      <x:c r="Q7181" s="268" t="n">
        <x:f>MIN(M7181,FARMER_HOURS)*FARMER_RATE+MAX(M7181-FARMER_HOURS,0)*TEMP_RATE</x:f>
        <x:v>74252.71810468702</x:v>
      </x:c>
      <x:c r="R7181" s="268" t="n">
        <x:f>O7181-P7181-Q7181-FIXED_COST</x:f>
        <x:v>27127.281895312975</x:v>
      </x:c>
      <x:c r="S7181" s="139" t="str">
        <x:f>IF(AND(L7181&lt;=TOTAL_BED_CAP,N7181&lt;=TEMP_WORKER_CAP),"YES","NO")</x:f>
        <x:v>YES</x:v>
      </x:c>
      <x:c r="T7181" s="139" t="n">
        <x:f>IF(S7181="YES",R7181,-1E+99)</x:f>
        <x:v>27127.281895312975</x:v>
      </x:c>
    </x:row>
    <x:row r="7182">
      <x:c r="A7182" s="139"/>
      <x:c r="B7182" s="139"/>
      <x:c r="C7182" s="139"/>
      <x:c r="D7182" s="139"/>
      <x:c r="E7182" s="139"/>
      <x:c r="F7182" s="139"/>
      <x:c r="G7182" s="139"/>
      <x:c r="H7182" s="139"/>
      <x:c r="I7182" s="266" t="n">
        <x:f>INT((ROW()-ROW($I$46))/((CARROT_CAP+1)*(MESCLUN_CAP+1)))</x:f>
        <x:v>10</x:v>
      </x:c>
      <x:c r="J7182" s="266" t="n">
        <x:f>MOD(INT((ROW()-ROW($I$46))/(MESCLUN_CAP+1)),CARROT_CAP+1)</x:f>
        <x:v>20</x:v>
      </x:c>
      <x:c r="K7182" s="266" t="n">
        <x:f>MOD(ROW()-ROW($I$46),MESCLUN_CAP+1)</x:f>
        <x:v>6</x:v>
      </x:c>
      <x:c r="L7182" s="266" t="n">
        <x:f>SUM(I7182:K7182)</x:f>
        <x:v>36</x:v>
      </x:c>
      <x:c r="M7182" s="267" t="n">
        <x:f>I7182*TOMATO_HOURS*WEEKS*(1+TOMATO_DIM)^I7182+J7182*CARROT_HOURS*WEEKS*(1+CARROT_DIM)^J7182+K7182*MESCLUN_HOURS*WEEKS*(1+MESCLUN_DIM)^K7182</x:f>
        <x:v>3608.431537011606</x:v>
      </x:c>
      <x:c r="N7182" s="267" t="n">
        <x:f>MAX(M7182-FARMER_HOURS,0)/TEMP_HOURS_PER_WORKER</x:f>
        <x:v>2.0058552340358373</x:v>
      </x:c>
      <x:c r="O7182" s="268" t="n">
        <x:f>I7182*TOMATO_PRICE+J7182*CARROT_PRICE+K7182*MESCLUN_PRICE</x:f>
        <x:v>146080</x:v>
      </x:c>
      <x:c r="P7182" s="268" t="n">
        <x:f>I7182*TOMATO_FERTILIZER+J7182*CARROT_FERTILIZER+K7182*MESCLUN_FERTILIZER</x:f>
        <x:v>22880</x:v>
      </x:c>
      <x:c r="Q7182" s="268" t="n">
        <x:f>MIN(M7182,FARMER_HOURS)*FARMER_RATE+MAX(M7182-FARMER_HOURS,0)*TEMP_RATE</x:f>
        <x:v>75146.38085089593</x:v>
      </x:c>
      <x:c r="R7182" s="268" t="n">
        <x:f>O7182-P7182-Q7182-FIXED_COST</x:f>
        <x:v>28053.619149104066</x:v>
      </x:c>
      <x:c r="S7182" s="139" t="str">
        <x:f>IF(AND(L7182&lt;=TOTAL_BED_CAP,N7182&lt;=TEMP_WORKER_CAP),"YES","NO")</x:f>
        <x:v>YES</x:v>
      </x:c>
      <x:c r="T7182" s="139" t="n">
        <x:f>IF(S7182="YES",R7182,-1E+99)</x:f>
        <x:v>28053.619149104066</x:v>
      </x:c>
    </x:row>
    <x:row r="7183">
      <x:c r="A7183" s="139"/>
      <x:c r="B7183" s="139"/>
      <x:c r="C7183" s="139"/>
      <x:c r="D7183" s="139"/>
      <x:c r="E7183" s="139"/>
      <x:c r="F7183" s="139"/>
      <x:c r="G7183" s="139"/>
      <x:c r="H7183" s="139"/>
      <x:c r="I7183" s="266" t="n">
        <x:f>INT((ROW()-ROW($I$46))/((CARROT_CAP+1)*(MESCLUN_CAP+1)))</x:f>
        <x:v>10</x:v>
      </x:c>
      <x:c r="J7183" s="266" t="n">
        <x:f>MOD(INT((ROW()-ROW($I$46))/(MESCLUN_CAP+1)),CARROT_CAP+1)</x:f>
        <x:v>20</x:v>
      </x:c>
      <x:c r="K7183" s="266" t="n">
        <x:f>MOD(ROW()-ROW($I$46),MESCLUN_CAP+1)</x:f>
        <x:v>7</x:v>
      </x:c>
      <x:c r="L7183" s="266" t="n">
        <x:f>SUM(I7183:K7183)</x:f>
        <x:v>37</x:v>
      </x:c>
      <x:c r="M7183" s="267" t="n">
        <x:f>I7183*TOMATO_HOURS*WEEKS*(1+TOMATO_DIM)^I7183+J7183*CARROT_HOURS*WEEKS*(1+CARROT_DIM)^J7183+K7183*MESCLUN_HOURS*WEEKS*(1+MESCLUN_DIM)^K7183</x:f>
        <x:v>3661.1559764095664</x:v>
      </x:c>
      <x:c r="N7183" s="267" t="n">
        <x:f>MAX(M7183-FARMER_HOURS,0)/TEMP_HOURS_PER_WORKER</x:f>
        <x:v>2.0424694280621987</x:v>
      </x:c>
      <x:c r="O7183" s="268" t="n">
        <x:f>I7183*TOMATO_PRICE+J7183*CARROT_PRICE+K7183*MESCLUN_PRICE</x:f>
        <x:v>148780</x:v>
      </x:c>
      <x:c r="P7183" s="268" t="n">
        <x:f>I7183*TOMATO_FERTILIZER+J7183*CARROT_FERTILIZER+K7183*MESCLUN_FERTILIZER</x:f>
        <x:v>23760</x:v>
      </x:c>
      <x:c r="Q7183" s="268" t="n">
        <x:f>MIN(M7183,FARMER_HOURS)*FARMER_RATE+MAX(M7183-FARMER_HOURS,0)*TEMP_RATE</x:f>
        <x:v>76061.73570155498</x:v>
      </x:c>
      <x:c r="R7183" s="268" t="n">
        <x:f>O7183-P7183-Q7183-FIXED_COST</x:f>
        <x:v>28958.26429844502</x:v>
      </x:c>
      <x:c r="S7183" s="139" t="str">
        <x:f>IF(AND(L7183&lt;=TOTAL_BED_CAP,N7183&lt;=TEMP_WORKER_CAP),"YES","NO")</x:f>
        <x:v>YES</x:v>
      </x:c>
      <x:c r="T7183" s="139" t="n">
        <x:f>IF(S7183="YES",R7183,-1E+99)</x:f>
        <x:v>28958.26429844502</x:v>
      </x:c>
    </x:row>
    <x:row r="7184">
      <x:c r="A7184" s="139"/>
      <x:c r="B7184" s="139"/>
      <x:c r="C7184" s="139"/>
      <x:c r="D7184" s="139"/>
      <x:c r="E7184" s="139"/>
      <x:c r="F7184" s="139"/>
      <x:c r="G7184" s="139"/>
      <x:c r="H7184" s="139"/>
      <x:c r="I7184" s="266" t="n">
        <x:f>INT((ROW()-ROW($I$46))/((CARROT_CAP+1)*(MESCLUN_CAP+1)))</x:f>
        <x:v>10</x:v>
      </x:c>
      <x:c r="J7184" s="266" t="n">
        <x:f>MOD(INT((ROW()-ROW($I$46))/(MESCLUN_CAP+1)),CARROT_CAP+1)</x:f>
        <x:v>20</x:v>
      </x:c>
      <x:c r="K7184" s="266" t="n">
        <x:f>MOD(ROW()-ROW($I$46),MESCLUN_CAP+1)</x:f>
        <x:v>8</x:v>
      </x:c>
      <x:c r="L7184" s="266" t="n">
        <x:f>SUM(I7184:K7184)</x:f>
        <x:v>38</x:v>
      </x:c>
      <x:c r="M7184" s="267" t="n">
        <x:f>I7184*TOMATO_HOURS*WEEKS*(1+TOMATO_DIM)^I7184+J7184*CARROT_HOURS*WEEKS*(1+CARROT_DIM)^J7184+K7184*MESCLUN_HOURS*WEEKS*(1+MESCLUN_DIM)^K7184</x:f>
        <x:v>3715.1530746895464</x:v>
      </x:c>
      <x:c r="N7184" s="267" t="n">
        <x:f>MAX(M7184-FARMER_HOURS,0)/TEMP_HOURS_PER_WORKER</x:f>
        <x:v>2.079967412978852</x:v>
      </x:c>
      <x:c r="O7184" s="268" t="n">
        <x:f>I7184*TOMATO_PRICE+J7184*CARROT_PRICE+K7184*MESCLUN_PRICE</x:f>
        <x:v>151480</x:v>
      </x:c>
      <x:c r="P7184" s="268" t="n">
        <x:f>I7184*TOMATO_FERTILIZER+J7184*CARROT_FERTILIZER+K7184*MESCLUN_FERTILIZER</x:f>
        <x:v>24640</x:v>
      </x:c>
      <x:c r="Q7184" s="268" t="n">
        <x:f>MIN(M7184,FARMER_HOURS)*FARMER_RATE+MAX(M7184-FARMER_HOURS,0)*TEMP_RATE</x:f>
        <x:v>76999.1853244713</x:v>
      </x:c>
      <x:c r="R7184" s="268" t="n">
        <x:f>O7184-P7184-Q7184-FIXED_COST</x:f>
        <x:v>29840.8146755287</x:v>
      </x:c>
      <x:c r="S7184" s="139" t="str">
        <x:f>IF(AND(L7184&lt;=TOTAL_BED_CAP,N7184&lt;=TEMP_WORKER_CAP),"YES","NO")</x:f>
        <x:v>YES</x:v>
      </x:c>
      <x:c r="T7184" s="139" t="n">
        <x:f>IF(S7184="YES",R7184,-1E+99)</x:f>
        <x:v>29840.8146755287</x:v>
      </x:c>
    </x:row>
    <x:row r="7185">
      <x:c r="A7185" s="139"/>
      <x:c r="B7185" s="139"/>
      <x:c r="C7185" s="139"/>
      <x:c r="D7185" s="139"/>
      <x:c r="E7185" s="139"/>
      <x:c r="F7185" s="139"/>
      <x:c r="G7185" s="139"/>
      <x:c r="H7185" s="139"/>
      <x:c r="I7185" s="266" t="n">
        <x:f>INT((ROW()-ROW($I$46))/((CARROT_CAP+1)*(MESCLUN_CAP+1)))</x:f>
        <x:v>10</x:v>
      </x:c>
      <x:c r="J7185" s="266" t="n">
        <x:f>MOD(INT((ROW()-ROW($I$46))/(MESCLUN_CAP+1)),CARROT_CAP+1)</x:f>
        <x:v>20</x:v>
      </x:c>
      <x:c r="K7185" s="266" t="n">
        <x:f>MOD(ROW()-ROW($I$46),MESCLUN_CAP+1)</x:f>
        <x:v>9</x:v>
      </x:c>
      <x:c r="L7185" s="266" t="n">
        <x:f>SUM(I7185:K7185)</x:f>
        <x:v>39</x:v>
      </x:c>
      <x:c r="M7185" s="267" t="n">
        <x:f>I7185*TOMATO_HOURS*WEEKS*(1+TOMATO_DIM)^I7185+J7185*CARROT_HOURS*WEEKS*(1+CARROT_DIM)^J7185+K7185*MESCLUN_HOURS*WEEKS*(1+MESCLUN_DIM)^K7185</x:f>
        <x:v>3770.446410129941</x:v>
      </x:c>
      <x:c r="N7185" s="267" t="n">
        <x:f>MAX(M7185-FARMER_HOURS,0)/TEMP_HOURS_PER_WORKER</x:f>
        <x:v>2.118365562590237</x:v>
      </x:c>
      <x:c r="O7185" s="268" t="n">
        <x:f>I7185*TOMATO_PRICE+J7185*CARROT_PRICE+K7185*MESCLUN_PRICE</x:f>
        <x:v>154180</x:v>
      </x:c>
      <x:c r="P7185" s="268" t="n">
        <x:f>I7185*TOMATO_FERTILIZER+J7185*CARROT_FERTILIZER+K7185*MESCLUN_FERTILIZER</x:f>
        <x:v>25520</x:v>
      </x:c>
      <x:c r="Q7185" s="268" t="n">
        <x:f>MIN(M7185,FARMER_HOURS)*FARMER_RATE+MAX(M7185-FARMER_HOURS,0)*TEMP_RATE</x:f>
        <x:v>77959.13906475592</x:v>
      </x:c>
      <x:c r="R7185" s="268" t="n">
        <x:f>O7185-P7185-Q7185-FIXED_COST</x:f>
        <x:v>30700.860935244084</x:v>
      </x:c>
      <x:c r="S7185" s="139" t="str">
        <x:f>IF(AND(L7185&lt;=TOTAL_BED_CAP,N7185&lt;=TEMP_WORKER_CAP),"YES","NO")</x:f>
        <x:v>YES</x:v>
      </x:c>
      <x:c r="T7185" s="139" t="n">
        <x:f>IF(S7185="YES",R7185,-1E+99)</x:f>
        <x:v>30700.860935244084</x:v>
      </x:c>
    </x:row>
    <x:row r="7186">
      <x:c r="A7186" s="139"/>
      <x:c r="B7186" s="139"/>
      <x:c r="C7186" s="139"/>
      <x:c r="D7186" s="139"/>
      <x:c r="E7186" s="139"/>
      <x:c r="F7186" s="139"/>
      <x:c r="G7186" s="139"/>
      <x:c r="H7186" s="139"/>
      <x:c r="I7186" s="266" t="n">
        <x:f>INT((ROW()-ROW($I$46))/((CARROT_CAP+1)*(MESCLUN_CAP+1)))</x:f>
        <x:v>10</x:v>
      </x:c>
      <x:c r="J7186" s="266" t="n">
        <x:f>MOD(INT((ROW()-ROW($I$46))/(MESCLUN_CAP+1)),CARROT_CAP+1)</x:f>
        <x:v>20</x:v>
      </x:c>
      <x:c r="K7186" s="266" t="n">
        <x:f>MOD(ROW()-ROW($I$46),MESCLUN_CAP+1)</x:f>
        <x:v>10</x:v>
      </x:c>
      <x:c r="L7186" s="266" t="n">
        <x:f>SUM(I7186:K7186)</x:f>
        <x:v>40</x:v>
      </x:c>
      <x:c r="M7186" s="267" t="n">
        <x:f>I7186*TOMATO_HOURS*WEEKS*(1+TOMATO_DIM)^I7186+J7186*CARROT_HOURS*WEEKS*(1+CARROT_DIM)^J7186+K7186*MESCLUN_HOURS*WEEKS*(1+MESCLUN_DIM)^K7186</x:f>
        <x:v>3827.0599516131538</x:v>
      </x:c>
      <x:c r="N7186" s="267" t="n">
        <x:f>MAX(M7186-FARMER_HOURS,0)/TEMP_HOURS_PER_WORKER</x:f>
        <x:v>2.157680521953579</x:v>
      </x:c>
      <x:c r="O7186" s="268" t="n">
        <x:f>I7186*TOMATO_PRICE+J7186*CARROT_PRICE+K7186*MESCLUN_PRICE</x:f>
        <x:v>156880</x:v>
      </x:c>
      <x:c r="P7186" s="268" t="n">
        <x:f>I7186*TOMATO_FERTILIZER+J7186*CARROT_FERTILIZER+K7186*MESCLUN_FERTILIZER</x:f>
        <x:v>26400</x:v>
      </x:c>
      <x:c r="Q7186" s="268" t="n">
        <x:f>MIN(M7186,FARMER_HOURS)*FARMER_RATE+MAX(M7186-FARMER_HOURS,0)*TEMP_RATE</x:f>
        <x:v>78942.01304883946</x:v>
      </x:c>
      <x:c r="R7186" s="268" t="n">
        <x:f>O7186-P7186-Q7186-FIXED_COST</x:f>
        <x:v>31537.986951160536</x:v>
      </x:c>
      <x:c r="S7186" s="139" t="str">
        <x:f>IF(AND(L7186&lt;=TOTAL_BED_CAP,N7186&lt;=TEMP_WORKER_CAP),"YES","NO")</x:f>
        <x:v>YES</x:v>
      </x:c>
      <x:c r="T7186" s="139" t="n">
        <x:f>IF(S7186="YES",R7186,-1E+99)</x:f>
        <x:v>31537.986951160536</x:v>
      </x:c>
    </x:row>
    <x:row r="7187">
      <x:c r="A7187" s="139"/>
      <x:c r="B7187" s="139"/>
      <x:c r="C7187" s="139"/>
      <x:c r="D7187" s="139"/>
      <x:c r="E7187" s="139"/>
      <x:c r="F7187" s="139"/>
      <x:c r="G7187" s="139"/>
      <x:c r="H7187" s="139"/>
      <x:c r="I7187" s="266" t="n">
        <x:f>INT((ROW()-ROW($I$46))/((CARROT_CAP+1)*(MESCLUN_CAP+1)))</x:f>
        <x:v>10</x:v>
      </x:c>
      <x:c r="J7187" s="266" t="n">
        <x:f>MOD(INT((ROW()-ROW($I$46))/(MESCLUN_CAP+1)),CARROT_CAP+1)</x:f>
        <x:v>20</x:v>
      </x:c>
      <x:c r="K7187" s="266" t="n">
        <x:f>MOD(ROW()-ROW($I$46),MESCLUN_CAP+1)</x:f>
        <x:v>11</x:v>
      </x:c>
      <x:c r="L7187" s="266" t="n">
        <x:f>SUM(I7187:K7187)</x:f>
        <x:v>41</x:v>
      </x:c>
      <x:c r="M7187" s="267" t="n">
        <x:f>I7187*TOMATO_HOURS*WEEKS*(1+TOMATO_DIM)^I7187+J7187*CARROT_HOURS*WEEKS*(1+CARROT_DIM)^J7187+K7187*MESCLUN_HOURS*WEEKS*(1+MESCLUN_DIM)^K7187</x:f>
        <x:v>3885.0180647065927</x:v>
      </x:c>
      <x:c r="N7187" s="267" t="n">
        <x:f>MAX(M7187-FARMER_HOURS,0)/TEMP_HOURS_PER_WORKER</x:f>
        <x:v>2.1979292116018003</x:v>
      </x:c>
      <x:c r="O7187" s="268" t="n">
        <x:f>I7187*TOMATO_PRICE+J7187*CARROT_PRICE+K7187*MESCLUN_PRICE</x:f>
        <x:v>159580</x:v>
      </x:c>
      <x:c r="P7187" s="268" t="n">
        <x:f>I7187*TOMATO_FERTILIZER+J7187*CARROT_FERTILIZER+K7187*MESCLUN_FERTILIZER</x:f>
        <x:v>27280</x:v>
      </x:c>
      <x:c r="Q7187" s="268" t="n">
        <x:f>MIN(M7187,FARMER_HOURS)*FARMER_RATE+MAX(M7187-FARMER_HOURS,0)*TEMP_RATE</x:f>
        <x:v>79948.230290045</x:v>
      </x:c>
      <x:c r="R7187" s="268" t="n">
        <x:f>O7187-P7187-Q7187-FIXED_COST</x:f>
        <x:v>32351.769709955</x:v>
      </x:c>
      <x:c r="S7187" s="139" t="str">
        <x:f>IF(AND(L7187&lt;=TOTAL_BED_CAP,N7187&lt;=TEMP_WORKER_CAP),"YES","NO")</x:f>
        <x:v>YES</x:v>
      </x:c>
      <x:c r="T7187" s="139" t="n">
        <x:f>IF(S7187="YES",R7187,-1E+99)</x:f>
        <x:v>32351.769709955</x:v>
      </x:c>
    </x:row>
    <x:row r="7188">
      <x:c r="A7188" s="139"/>
      <x:c r="B7188" s="139"/>
      <x:c r="C7188" s="139"/>
      <x:c r="D7188" s="139"/>
      <x:c r="E7188" s="139"/>
      <x:c r="F7188" s="139"/>
      <x:c r="G7188" s="139"/>
      <x:c r="H7188" s="139"/>
      <x:c r="I7188" s="266" t="n">
        <x:f>INT((ROW()-ROW($I$46))/((CARROT_CAP+1)*(MESCLUN_CAP+1)))</x:f>
        <x:v>10</x:v>
      </x:c>
      <x:c r="J7188" s="266" t="n">
        <x:f>MOD(INT((ROW()-ROW($I$46))/(MESCLUN_CAP+1)),CARROT_CAP+1)</x:f>
        <x:v>20</x:v>
      </x:c>
      <x:c r="K7188" s="266" t="n">
        <x:f>MOD(ROW()-ROW($I$46),MESCLUN_CAP+1)</x:f>
        <x:v>12</x:v>
      </x:c>
      <x:c r="L7188" s="266" t="n">
        <x:f>SUM(I7188:K7188)</x:f>
        <x:v>42</x:v>
      </x:c>
      <x:c r="M7188" s="267" t="n">
        <x:f>I7188*TOMATO_HOURS*WEEKS*(1+TOMATO_DIM)^I7188+J7188*CARROT_HOURS*WEEKS*(1+CARROT_DIM)^J7188+K7188*MESCLUN_HOURS*WEEKS*(1+MESCLUN_DIM)^K7188</x:f>
        <x:v>3944.345517834657</x:v>
      </x:c>
      <x:c r="N7188" s="267" t="n">
        <x:f>MAX(M7188-FARMER_HOURS,0)/TEMP_HOURS_PER_WORKER</x:f>
        <x:v>2.239128831829623</x:v>
      </x:c>
      <x:c r="O7188" s="268" t="n">
        <x:f>I7188*TOMATO_PRICE+J7188*CARROT_PRICE+K7188*MESCLUN_PRICE</x:f>
        <x:v>162280</x:v>
      </x:c>
      <x:c r="P7188" s="268" t="n">
        <x:f>I7188*TOMATO_FERTILIZER+J7188*CARROT_FERTILIZER+K7188*MESCLUN_FERTILIZER</x:f>
        <x:v>28160</x:v>
      </x:c>
      <x:c r="Q7188" s="268" t="n">
        <x:f>MIN(M7188,FARMER_HOURS)*FARMER_RATE+MAX(M7188-FARMER_HOURS,0)*TEMP_RATE</x:f>
        <x:v>80978.22079574058</x:v>
      </x:c>
      <x:c r="R7188" s="268" t="n">
        <x:f>O7188-P7188-Q7188-FIXED_COST</x:f>
        <x:v>33141.77920425942</x:v>
      </x:c>
      <x:c r="S7188" s="139" t="str">
        <x:f>IF(AND(L7188&lt;=TOTAL_BED_CAP,N7188&lt;=TEMP_WORKER_CAP),"YES","NO")</x:f>
        <x:v>YES</x:v>
      </x:c>
      <x:c r="T7188" s="139" t="n">
        <x:f>IF(S7188="YES",R7188,-1E+99)</x:f>
        <x:v>33141.77920425942</x:v>
      </x:c>
    </x:row>
    <x:row r="7189">
      <x:c r="A7189" s="139"/>
      <x:c r="B7189" s="139"/>
      <x:c r="C7189" s="139"/>
      <x:c r="D7189" s="139"/>
      <x:c r="E7189" s="139"/>
      <x:c r="F7189" s="139"/>
      <x:c r="G7189" s="139"/>
      <x:c r="H7189" s="139"/>
      <x:c r="I7189" s="266" t="n">
        <x:f>INT((ROW()-ROW($I$46))/((CARROT_CAP+1)*(MESCLUN_CAP+1)))</x:f>
        <x:v>10</x:v>
      </x:c>
      <x:c r="J7189" s="266" t="n">
        <x:f>MOD(INT((ROW()-ROW($I$46))/(MESCLUN_CAP+1)),CARROT_CAP+1)</x:f>
        <x:v>20</x:v>
      </x:c>
      <x:c r="K7189" s="266" t="n">
        <x:f>MOD(ROW()-ROW($I$46),MESCLUN_CAP+1)</x:f>
        <x:v>13</x:v>
      </x:c>
      <x:c r="L7189" s="266" t="n">
        <x:f>SUM(I7189:K7189)</x:f>
        <x:v>43</x:v>
      </x:c>
      <x:c r="M7189" s="267" t="n">
        <x:f>I7189*TOMATO_HOURS*WEEKS*(1+TOMATO_DIM)^I7189+J7189*CARROT_HOURS*WEEKS*(1+CARROT_DIM)^J7189+K7189*MESCLUN_HOURS*WEEKS*(1+MESCLUN_DIM)^K7189</x:f>
        <x:v>4005.0674885430417</x:v>
      </x:c>
      <x:c r="N7189" s="267" t="n">
        <x:f>MAX(M7189-FARMER_HOURS,0)/TEMP_HOURS_PER_WORKER</x:f>
        <x:v>2.2812968670437788</x:v>
      </x:c>
      <x:c r="O7189" s="268" t="n">
        <x:f>I7189*TOMATO_PRICE+J7189*CARROT_PRICE+K7189*MESCLUN_PRICE</x:f>
        <x:v>164980</x:v>
      </x:c>
      <x:c r="P7189" s="268" t="n">
        <x:f>I7189*TOMATO_FERTILIZER+J7189*CARROT_FERTILIZER+K7189*MESCLUN_FERTILIZER</x:f>
        <x:v>29040</x:v>
      </x:c>
      <x:c r="Q7189" s="268" t="n">
        <x:f>MIN(M7189,FARMER_HOURS)*FARMER_RATE+MAX(M7189-FARMER_HOURS,0)*TEMP_RATE</x:f>
        <x:v>82032.42167609447</x:v>
      </x:c>
      <x:c r="R7189" s="268" t="n">
        <x:f>O7189-P7189-Q7189-FIXED_COST</x:f>
        <x:v>33907.57832390553</x:v>
      </x:c>
      <x:c r="S7189" s="139" t="str">
        <x:f>IF(AND(L7189&lt;=TOTAL_BED_CAP,N7189&lt;=TEMP_WORKER_CAP),"YES","NO")</x:f>
        <x:v>YES</x:v>
      </x:c>
      <x:c r="T7189" s="139" t="n">
        <x:f>IF(S7189="YES",R7189,-1E+99)</x:f>
        <x:v>33907.57832390553</x:v>
      </x:c>
    </x:row>
    <x:row r="7190">
      <x:c r="A7190" s="139"/>
      <x:c r="B7190" s="139"/>
      <x:c r="C7190" s="139"/>
      <x:c r="D7190" s="139"/>
      <x:c r="E7190" s="139"/>
      <x:c r="F7190" s="139"/>
      <x:c r="G7190" s="139"/>
      <x:c r="H7190" s="139"/>
      <x:c r="I7190" s="266" t="n">
        <x:f>INT((ROW()-ROW($I$46))/((CARROT_CAP+1)*(MESCLUN_CAP+1)))</x:f>
        <x:v>10</x:v>
      </x:c>
      <x:c r="J7190" s="266" t="n">
        <x:f>MOD(INT((ROW()-ROW($I$46))/(MESCLUN_CAP+1)),CARROT_CAP+1)</x:f>
        <x:v>20</x:v>
      </x:c>
      <x:c r="K7190" s="266" t="n">
        <x:f>MOD(ROW()-ROW($I$46),MESCLUN_CAP+1)</x:f>
        <x:v>14</x:v>
      </x:c>
      <x:c r="L7190" s="266" t="n">
        <x:f>SUM(I7190:K7190)</x:f>
        <x:v>44</x:v>
      </x:c>
      <x:c r="M7190" s="267" t="n">
        <x:f>I7190*TOMATO_HOURS*WEEKS*(1+TOMATO_DIM)^I7190+J7190*CARROT_HOURS*WEEKS*(1+CARROT_DIM)^J7190+K7190*MESCLUN_HOURS*WEEKS*(1+MESCLUN_DIM)^K7190</x:f>
        <x:v>4067.2095698567027</x:v>
      </x:c>
      <x:c r="N7190" s="267" t="n">
        <x:f>MAX(M7190-FARMER_HOURS,0)/TEMP_HOURS_PER_WORKER</x:f>
        <x:v>2.3244510901782656</x:v>
      </x:c>
      <x:c r="O7190" s="268" t="n">
        <x:f>I7190*TOMATO_PRICE+J7190*CARROT_PRICE+K7190*MESCLUN_PRICE</x:f>
        <x:v>167680</x:v>
      </x:c>
      <x:c r="P7190" s="268" t="n">
        <x:f>I7190*TOMATO_FERTILIZER+J7190*CARROT_FERTILIZER+K7190*MESCLUN_FERTILIZER</x:f>
        <x:v>29920</x:v>
      </x:c>
      <x:c r="Q7190" s="268" t="n">
        <x:f>MIN(M7190,FARMER_HOURS)*FARMER_RATE+MAX(M7190-FARMER_HOURS,0)*TEMP_RATE</x:f>
        <x:v>83111.27725445664</x:v>
      </x:c>
      <x:c r="R7190" s="268" t="n">
        <x:f>O7190-P7190-Q7190-FIXED_COST</x:f>
        <x:v>34648.72274554336</x:v>
      </x:c>
      <x:c r="S7190" s="139" t="str">
        <x:f>IF(AND(L7190&lt;=TOTAL_BED_CAP,N7190&lt;=TEMP_WORKER_CAP),"YES","NO")</x:f>
        <x:v>YES</x:v>
      </x:c>
      <x:c r="T7190" s="139" t="n">
        <x:f>IF(S7190="YES",R7190,-1E+99)</x:f>
        <x:v>34648.72274554336</x:v>
      </x:c>
    </x:row>
    <x:row r="7191">
      <x:c r="A7191" s="139"/>
      <x:c r="B7191" s="139"/>
      <x:c r="C7191" s="139"/>
      <x:c r="D7191" s="139"/>
      <x:c r="E7191" s="139"/>
      <x:c r="F7191" s="139"/>
      <x:c r="G7191" s="139"/>
      <x:c r="H7191" s="139"/>
      <x:c r="I7191" s="266" t="n">
        <x:f>INT((ROW()-ROW($I$46))/((CARROT_CAP+1)*(MESCLUN_CAP+1)))</x:f>
        <x:v>10</x:v>
      </x:c>
      <x:c r="J7191" s="266" t="n">
        <x:f>MOD(INT((ROW()-ROW($I$46))/(MESCLUN_CAP+1)),CARROT_CAP+1)</x:f>
        <x:v>20</x:v>
      </x:c>
      <x:c r="K7191" s="266" t="n">
        <x:f>MOD(ROW()-ROW($I$46),MESCLUN_CAP+1)</x:f>
        <x:v>15</x:v>
      </x:c>
      <x:c r="L7191" s="266" t="n">
        <x:f>SUM(I7191:K7191)</x:f>
        <x:v>45</x:v>
      </x:c>
      <x:c r="M7191" s="267" t="n">
        <x:f>I7191*TOMATO_HOURS*WEEKS*(1+TOMATO_DIM)^I7191+J7191*CARROT_HOURS*WEEKS*(1+CARROT_DIM)^J7191+K7191*MESCLUN_HOURS*WEEKS*(1+MESCLUN_DIM)^K7191</x:f>
        <x:v>4130.797776732849</x:v>
      </x:c>
      <x:c r="N7191" s="267" t="n">
        <x:f>MAX(M7191-FARMER_HOURS,0)/TEMP_HOURS_PER_WORKER</x:f>
        <x:v>2.36860956717559</x:v>
      </x:c>
      <x:c r="O7191" s="268" t="n">
        <x:f>I7191*TOMATO_PRICE+J7191*CARROT_PRICE+K7191*MESCLUN_PRICE</x:f>
        <x:v>170380</x:v>
      </x:c>
      <x:c r="P7191" s="268" t="n">
        <x:f>I7191*TOMATO_FERTILIZER+J7191*CARROT_FERTILIZER+K7191*MESCLUN_FERTILIZER</x:f>
        <x:v>30800</x:v>
      </x:c>
      <x:c r="Q7191" s="268" t="n">
        <x:f>MIN(M7191,FARMER_HOURS)*FARMER_RATE+MAX(M7191-FARMER_HOURS,0)*TEMP_RATE</x:f>
        <x:v>84215.23917938976</x:v>
      </x:c>
      <x:c r="R7191" s="268" t="n">
        <x:f>O7191-P7191-Q7191-FIXED_COST</x:f>
        <x:v>35364.760820610245</x:v>
      </x:c>
      <x:c r="S7191" s="139" t="str">
        <x:f>IF(AND(L7191&lt;=TOTAL_BED_CAP,N7191&lt;=TEMP_WORKER_CAP),"YES","NO")</x:f>
        <x:v>YES</x:v>
      </x:c>
      <x:c r="T7191" s="139" t="n">
        <x:f>IF(S7191="YES",R7191,-1E+99)</x:f>
        <x:v>35364.760820610245</x:v>
      </x:c>
    </x:row>
    <x:row r="7192">
      <x:c r="A7192" s="139"/>
      <x:c r="B7192" s="139"/>
      <x:c r="C7192" s="139"/>
      <x:c r="D7192" s="139"/>
      <x:c r="E7192" s="139"/>
      <x:c r="F7192" s="139"/>
      <x:c r="G7192" s="139"/>
      <x:c r="H7192" s="139"/>
      <x:c r="I7192" s="266" t="n">
        <x:f>INT((ROW()-ROW($I$46))/((CARROT_CAP+1)*(MESCLUN_CAP+1)))</x:f>
        <x:v>10</x:v>
      </x:c>
      <x:c r="J7192" s="266" t="n">
        <x:f>MOD(INT((ROW()-ROW($I$46))/(MESCLUN_CAP+1)),CARROT_CAP+1)</x:f>
        <x:v>20</x:v>
      </x:c>
      <x:c r="K7192" s="266" t="n">
        <x:f>MOD(ROW()-ROW($I$46),MESCLUN_CAP+1)</x:f>
        <x:v>16</x:v>
      </x:c>
      <x:c r="L7192" s="266" t="n">
        <x:f>SUM(I7192:K7192)</x:f>
        <x:v>46</x:v>
      </x:c>
      <x:c r="M7192" s="267" t="n">
        <x:f>I7192*TOMATO_HOURS*WEEKS*(1+TOMATO_DIM)^I7192+J7192*CARROT_HOURS*WEEKS*(1+CARROT_DIM)^J7192+K7192*MESCLUN_HOURS*WEEKS*(1+MESCLUN_DIM)^K7192</x:f>
        <x:v>4195.858552610338</x:v>
      </x:c>
      <x:c r="N7192" s="267" t="n">
        <x:f>MAX(M7192-FARMER_HOURS,0)/TEMP_HOURS_PER_WORKER</x:f>
        <x:v>2.4137906615349567</x:v>
      </x:c>
      <x:c r="O7192" s="268" t="n">
        <x:f>I7192*TOMATO_PRICE+J7192*CARROT_PRICE+K7192*MESCLUN_PRICE</x:f>
        <x:v>173080</x:v>
      </x:c>
      <x:c r="P7192" s="268" t="n">
        <x:f>I7192*TOMATO_FERTILIZER+J7192*CARROT_FERTILIZER+K7192*MESCLUN_FERTILIZER</x:f>
        <x:v>31680</x:v>
      </x:c>
      <x:c r="Q7192" s="268" t="n">
        <x:f>MIN(M7192,FARMER_HOURS)*FARMER_RATE+MAX(M7192-FARMER_HOURS,0)*TEMP_RATE</x:f>
        <x:v>85344.76653837392</x:v>
      </x:c>
      <x:c r="R7192" s="268" t="n">
        <x:f>O7192-P7192-Q7192-FIXED_COST</x:f>
        <x:v>36055.23346162608</x:v>
      </x:c>
      <x:c r="S7192" s="139" t="str">
        <x:f>IF(AND(L7192&lt;=TOTAL_BED_CAP,N7192&lt;=TEMP_WORKER_CAP),"YES","NO")</x:f>
        <x:v>YES</x:v>
      </x:c>
      <x:c r="T7192" s="139" t="n">
        <x:f>IF(S7192="YES",R7192,-1E+99)</x:f>
        <x:v>36055.23346162608</x:v>
      </x:c>
    </x:row>
    <x:row r="7193">
      <x:c r="A7193" s="139"/>
      <x:c r="B7193" s="139"/>
      <x:c r="C7193" s="139"/>
      <x:c r="D7193" s="139"/>
      <x:c r="E7193" s="139"/>
      <x:c r="F7193" s="139"/>
      <x:c r="G7193" s="139"/>
      <x:c r="H7193" s="139"/>
      <x:c r="I7193" s="266" t="n">
        <x:f>INT((ROW()-ROW($I$46))/((CARROT_CAP+1)*(MESCLUN_CAP+1)))</x:f>
        <x:v>10</x:v>
      </x:c>
      <x:c r="J7193" s="266" t="n">
        <x:f>MOD(INT((ROW()-ROW($I$46))/(MESCLUN_CAP+1)),CARROT_CAP+1)</x:f>
        <x:v>20</x:v>
      </x:c>
      <x:c r="K7193" s="266" t="n">
        <x:f>MOD(ROW()-ROW($I$46),MESCLUN_CAP+1)</x:f>
        <x:v>17</x:v>
      </x:c>
      <x:c r="L7193" s="266" t="n">
        <x:f>SUM(I7193:K7193)</x:f>
        <x:v>47</x:v>
      </x:c>
      <x:c r="M7193" s="267" t="n">
        <x:f>I7193*TOMATO_HOURS*WEEKS*(1+TOMATO_DIM)^I7193+J7193*CARROT_HOURS*WEEKS*(1+CARROT_DIM)^J7193+K7193*MESCLUN_HOURS*WEEKS*(1+MESCLUN_DIM)^K7193</x:f>
        <x:v>4262.418776056878</x:v>
      </x:c>
      <x:c r="N7193" s="267" t="n">
        <x:f>MAX(M7193-FARMER_HOURS,0)/TEMP_HOURS_PER_WORKER</x:f>
        <x:v>2.4600130389283876</x:v>
      </x:c>
      <x:c r="O7193" s="268" t="n">
        <x:f>I7193*TOMATO_PRICE+J7193*CARROT_PRICE+K7193*MESCLUN_PRICE</x:f>
        <x:v>175780</x:v>
      </x:c>
      <x:c r="P7193" s="268" t="n">
        <x:f>I7193*TOMATO_FERTILIZER+J7193*CARROT_FERTILIZER+K7193*MESCLUN_FERTILIZER</x:f>
        <x:v>32560</x:v>
      </x:c>
      <x:c r="Q7193" s="268" t="n">
        <x:f>MIN(M7193,FARMER_HOURS)*FARMER_RATE+MAX(M7193-FARMER_HOURS,0)*TEMP_RATE</x:f>
        <x:v>86500.32597320969</x:v>
      </x:c>
      <x:c r="R7193" s="268" t="n">
        <x:f>O7193-P7193-Q7193-FIXED_COST</x:f>
        <x:v>36719.67402679031</x:v>
      </x:c>
      <x:c r="S7193" s="139" t="str">
        <x:f>IF(AND(L7193&lt;=TOTAL_BED_CAP,N7193&lt;=TEMP_WORKER_CAP),"YES","NO")</x:f>
        <x:v>YES</x:v>
      </x:c>
      <x:c r="T7193" s="139" t="n">
        <x:f>IF(S7193="YES",R7193,-1E+99)</x:f>
        <x:v>36719.67402679031</x:v>
      </x:c>
    </x:row>
    <x:row r="7194">
      <x:c r="A7194" s="139"/>
      <x:c r="B7194" s="139"/>
      <x:c r="C7194" s="139"/>
      <x:c r="D7194" s="139"/>
      <x:c r="E7194" s="139"/>
      <x:c r="F7194" s="139"/>
      <x:c r="G7194" s="139"/>
      <x:c r="H7194" s="139"/>
      <x:c r="I7194" s="266" t="n">
        <x:f>INT((ROW()-ROW($I$46))/((CARROT_CAP+1)*(MESCLUN_CAP+1)))</x:f>
        <x:v>10</x:v>
      </x:c>
      <x:c r="J7194" s="266" t="n">
        <x:f>MOD(INT((ROW()-ROW($I$46))/(MESCLUN_CAP+1)),CARROT_CAP+1)</x:f>
        <x:v>20</x:v>
      </x:c>
      <x:c r="K7194" s="266" t="n">
        <x:f>MOD(ROW()-ROW($I$46),MESCLUN_CAP+1)</x:f>
        <x:v>18</x:v>
      </x:c>
      <x:c r="L7194" s="266" t="n">
        <x:f>SUM(I7194:K7194)</x:f>
        <x:v>48</x:v>
      </x:c>
      <x:c r="M7194" s="267" t="n">
        <x:f>I7194*TOMATO_HOURS*WEEKS*(1+TOMATO_DIM)^I7194+J7194*CARROT_HOURS*WEEKS*(1+CARROT_DIM)^J7194+K7194*MESCLUN_HOURS*WEEKS*(1+MESCLUN_DIM)^K7194</x:f>
        <x:v>4330.505767515466</x:v>
      </x:c>
      <x:c r="N7194" s="267" t="n">
        <x:f>MAX(M7194-FARMER_HOURS,0)/TEMP_HOURS_PER_WORKER</x:f>
        <x:v>2.50729567188574</x:v>
      </x:c>
      <x:c r="O7194" s="268" t="n">
        <x:f>I7194*TOMATO_PRICE+J7194*CARROT_PRICE+K7194*MESCLUN_PRICE</x:f>
        <x:v>178480</x:v>
      </x:c>
      <x:c r="P7194" s="268" t="n">
        <x:f>I7194*TOMATO_FERTILIZER+J7194*CARROT_FERTILIZER+K7194*MESCLUN_FERTILIZER</x:f>
        <x:v>33440</x:v>
      </x:c>
      <x:c r="Q7194" s="268" t="n">
        <x:f>MIN(M7194,FARMER_HOURS)*FARMER_RATE+MAX(M7194-FARMER_HOURS,0)*TEMP_RATE</x:f>
        <x:v>87682.3917971435</x:v>
      </x:c>
      <x:c r="R7194" s="268" t="n">
        <x:f>O7194-P7194-Q7194-FIXED_COST</x:f>
        <x:v>37357.6082028565</x:v>
      </x:c>
      <x:c r="S7194" s="139" t="str">
        <x:f>IF(AND(L7194&lt;=TOTAL_BED_CAP,N7194&lt;=TEMP_WORKER_CAP),"YES","NO")</x:f>
        <x:v>YES</x:v>
      </x:c>
      <x:c r="T7194" s="139" t="n">
        <x:f>IF(S7194="YES",R7194,-1E+99)</x:f>
        <x:v>37357.6082028565</x:v>
      </x:c>
    </x:row>
    <x:row r="7195">
      <x:c r="A7195" s="139"/>
      <x:c r="B7195" s="139"/>
      <x:c r="C7195" s="139"/>
      <x:c r="D7195" s="139"/>
      <x:c r="E7195" s="139"/>
      <x:c r="F7195" s="139"/>
      <x:c r="G7195" s="139"/>
      <x:c r="H7195" s="139"/>
      <x:c r="I7195" s="266" t="n">
        <x:f>INT((ROW()-ROW($I$46))/((CARROT_CAP+1)*(MESCLUN_CAP+1)))</x:f>
        <x:v>10</x:v>
      </x:c>
      <x:c r="J7195" s="266" t="n">
        <x:f>MOD(INT((ROW()-ROW($I$46))/(MESCLUN_CAP+1)),CARROT_CAP+1)</x:f>
        <x:v>20</x:v>
      </x:c>
      <x:c r="K7195" s="266" t="n">
        <x:f>MOD(ROW()-ROW($I$46),MESCLUN_CAP+1)</x:f>
        <x:v>19</x:v>
      </x:c>
      <x:c r="L7195" s="266" t="n">
        <x:f>SUM(I7195:K7195)</x:f>
        <x:v>49</x:v>
      </x:c>
      <x:c r="M7195" s="267" t="n">
        <x:f>I7195*TOMATO_HOURS*WEEKS*(1+TOMATO_DIM)^I7195+J7195*CARROT_HOURS*WEEKS*(1+CARROT_DIM)^J7195+K7195*MESCLUN_HOURS*WEEKS*(1+MESCLUN_DIM)^K7195</x:f>
        <x:v>4400.147296151487</x:v>
      </x:c>
      <x:c r="N7195" s="267" t="n">
        <x:f>MAX(M7195-FARMER_HOURS,0)/TEMP_HOURS_PER_WORKER</x:f>
        <x:v>2.555657844549644</x:v>
      </x:c>
      <x:c r="O7195" s="268" t="n">
        <x:f>I7195*TOMATO_PRICE+J7195*CARROT_PRICE+K7195*MESCLUN_PRICE</x:f>
        <x:v>181180</x:v>
      </x:c>
      <x:c r="P7195" s="268" t="n">
        <x:f>I7195*TOMATO_FERTILIZER+J7195*CARROT_FERTILIZER+K7195*MESCLUN_FERTILIZER</x:f>
        <x:v>34320</x:v>
      </x:c>
      <x:c r="Q7195" s="268" t="n">
        <x:f>MIN(M7195,FARMER_HOURS)*FARMER_RATE+MAX(M7195-FARMER_HOURS,0)*TEMP_RATE</x:f>
        <x:v>88891.4461137411</x:v>
      </x:c>
      <x:c r="R7195" s="268" t="n">
        <x:f>O7195-P7195-Q7195-FIXED_COST</x:f>
        <x:v>37968.5538862589</x:v>
      </x:c>
      <x:c r="S7195" s="139" t="str">
        <x:f>IF(AND(L7195&lt;=TOTAL_BED_CAP,N7195&lt;=TEMP_WORKER_CAP),"YES","NO")</x:f>
        <x:v>YES</x:v>
      </x:c>
      <x:c r="T7195" s="139" t="n">
        <x:f>IF(S7195="YES",R7195,-1E+99)</x:f>
        <x:v>37968.5538862589</x:v>
      </x:c>
    </x:row>
    <x:row r="7196">
      <x:c r="A7196" s="139"/>
      <x:c r="B7196" s="139"/>
      <x:c r="C7196" s="139"/>
      <x:c r="D7196" s="139"/>
      <x:c r="E7196" s="139"/>
      <x:c r="F7196" s="139"/>
      <x:c r="G7196" s="139"/>
      <x:c r="H7196" s="139"/>
      <x:c r="I7196" s="266" t="n">
        <x:f>INT((ROW()-ROW($I$46))/((CARROT_CAP+1)*(MESCLUN_CAP+1)))</x:f>
        <x:v>10</x:v>
      </x:c>
      <x:c r="J7196" s="266" t="n">
        <x:f>MOD(INT((ROW()-ROW($I$46))/(MESCLUN_CAP+1)),CARROT_CAP+1)</x:f>
        <x:v>20</x:v>
      </x:c>
      <x:c r="K7196" s="266" t="n">
        <x:f>MOD(ROW()-ROW($I$46),MESCLUN_CAP+1)</x:f>
        <x:v>20</x:v>
      </x:c>
      <x:c r="L7196" s="266" t="n">
        <x:f>SUM(I7196:K7196)</x:f>
        <x:v>50</x:v>
      </x:c>
      <x:c r="M7196" s="267" t="n">
        <x:f>I7196*TOMATO_HOURS*WEEKS*(1+TOMATO_DIM)^I7196+J7196*CARROT_HOURS*WEEKS*(1+CARROT_DIM)^J7196+K7196*MESCLUN_HOURS*WEEKS*(1+MESCLUN_DIM)^K7196</x:f>
        <x:v>4471.371586801964</x:v>
      </x:c>
      <x:c r="N7196" s="267" t="n">
        <x:f>MAX(M7196-FARMER_HOURS,0)/TEMP_HOURS_PER_WORKER</x:f>
        <x:v>2.605119157501364</x:v>
      </x:c>
      <x:c r="O7196" s="268" t="n">
        <x:f>I7196*TOMATO_PRICE+J7196*CARROT_PRICE+K7196*MESCLUN_PRICE</x:f>
        <x:v>183880</x:v>
      </x:c>
      <x:c r="P7196" s="268" t="n">
        <x:f>I7196*TOMATO_FERTILIZER+J7196*CARROT_FERTILIZER+K7196*MESCLUN_FERTILIZER</x:f>
        <x:v>35200</x:v>
      </x:c>
      <x:c r="Q7196" s="268" t="n">
        <x:f>MIN(M7196,FARMER_HOURS)*FARMER_RATE+MAX(M7196-FARMER_HOURS,0)*TEMP_RATE</x:f>
        <x:v>90127.9789375341</x:v>
      </x:c>
      <x:c r="R7196" s="268" t="n">
        <x:f>O7196-P7196-Q7196-FIXED_COST</x:f>
        <x:v>38552.021062465894</x:v>
      </x:c>
      <x:c r="S7196" s="139" t="str">
        <x:f>IF(AND(L7196&lt;=TOTAL_BED_CAP,N7196&lt;=TEMP_WORKER_CAP),"YES","NO")</x:f>
        <x:v>YES</x:v>
      </x:c>
      <x:c r="T7196" s="139" t="n">
        <x:f>IF(S7196="YES",R7196,-1E+99)</x:f>
        <x:v>38552.021062465894</x:v>
      </x:c>
    </x:row>
    <x:row r="7197">
      <x:c r="A7197" s="139"/>
      <x:c r="B7197" s="139"/>
      <x:c r="C7197" s="139"/>
      <x:c r="D7197" s="139"/>
      <x:c r="E7197" s="139"/>
      <x:c r="F7197" s="139"/>
      <x:c r="G7197" s="139"/>
      <x:c r="H7197" s="139"/>
      <x:c r="I7197" s="266" t="n">
        <x:f>INT((ROW()-ROW($I$46))/((CARROT_CAP+1)*(MESCLUN_CAP+1)))</x:f>
        <x:v>10</x:v>
      </x:c>
      <x:c r="J7197" s="266" t="n">
        <x:f>MOD(INT((ROW()-ROW($I$46))/(MESCLUN_CAP+1)),CARROT_CAP+1)</x:f>
        <x:v>20</x:v>
      </x:c>
      <x:c r="K7197" s="266" t="n">
        <x:f>MOD(ROW()-ROW($I$46),MESCLUN_CAP+1)</x:f>
        <x:v>21</x:v>
      </x:c>
      <x:c r="L7197" s="266" t="n">
        <x:f>SUM(I7197:K7197)</x:f>
        <x:v>51</x:v>
      </x:c>
      <x:c r="M7197" s="267" t="n">
        <x:f>I7197*TOMATO_HOURS*WEEKS*(1+TOMATO_DIM)^I7197+J7197*CARROT_HOURS*WEEKS*(1+CARROT_DIM)^J7197+K7197*MESCLUN_HOURS*WEEKS*(1+MESCLUN_DIM)^K7197</x:f>
        <x:v>4544.207327028408</x:v>
      </x:c>
      <x:c r="N7197" s="267" t="n">
        <x:f>MAX(M7197-FARMER_HOURS,0)/TEMP_HOURS_PER_WORKER</x:f>
        <x:v>2.6556995326586166</x:v>
      </x:c>
      <x:c r="O7197" s="268" t="n">
        <x:f>I7197*TOMATO_PRICE+J7197*CARROT_PRICE+K7197*MESCLUN_PRICE</x:f>
        <x:v>186580</x:v>
      </x:c>
      <x:c r="P7197" s="268" t="n">
        <x:f>I7197*TOMATO_FERTILIZER+J7197*CARROT_FERTILIZER+K7197*MESCLUN_FERTILIZER</x:f>
        <x:v>36080</x:v>
      </x:c>
      <x:c r="Q7197" s="268" t="n">
        <x:f>MIN(M7197,FARMER_HOURS)*FARMER_RATE+MAX(M7197-FARMER_HOURS,0)*TEMP_RATE</x:f>
        <x:v>91392.48831646542</x:v>
      </x:c>
      <x:c r="R7197" s="268" t="n">
        <x:f>O7197-P7197-Q7197-FIXED_COST</x:f>
        <x:v>39107.51168353458</x:v>
      </x:c>
      <x:c r="S7197" s="139" t="str">
        <x:f>IF(AND(L7197&lt;=TOTAL_BED_CAP,N7197&lt;=TEMP_WORKER_CAP),"YES","NO")</x:f>
        <x:v>YES</x:v>
      </x:c>
      <x:c r="T7197" s="139" t="n">
        <x:f>IF(S7197="YES",R7197,-1E+99)</x:f>
        <x:v>39107.51168353458</x:v>
      </x:c>
    </x:row>
    <x:row r="7198">
      <x:c r="A7198" s="139"/>
      <x:c r="B7198" s="139"/>
      <x:c r="C7198" s="139"/>
      <x:c r="D7198" s="139"/>
      <x:c r="E7198" s="139"/>
      <x:c r="F7198" s="139"/>
      <x:c r="G7198" s="139"/>
      <x:c r="H7198" s="139"/>
      <x:c r="I7198" s="266" t="n">
        <x:f>INT((ROW()-ROW($I$46))/((CARROT_CAP+1)*(MESCLUN_CAP+1)))</x:f>
        <x:v>10</x:v>
      </x:c>
      <x:c r="J7198" s="266" t="n">
        <x:f>MOD(INT((ROW()-ROW($I$46))/(MESCLUN_CAP+1)),CARROT_CAP+1)</x:f>
        <x:v>20</x:v>
      </x:c>
      <x:c r="K7198" s="266" t="n">
        <x:f>MOD(ROW()-ROW($I$46),MESCLUN_CAP+1)</x:f>
        <x:v>22</x:v>
      </x:c>
      <x:c r="L7198" s="266" t="n">
        <x:f>SUM(I7198:K7198)</x:f>
        <x:v>52</x:v>
      </x:c>
      <x:c r="M7198" s="267" t="n">
        <x:f>I7198*TOMATO_HOURS*WEEKS*(1+TOMATO_DIM)^I7198+J7198*CARROT_HOURS*WEEKS*(1+CARROT_DIM)^J7198+K7198*MESCLUN_HOURS*WEEKS*(1+MESCLUN_DIM)^K7198</x:f>
        <x:v>4618.683674274804</x:v>
      </x:c>
      <x:c r="N7198" s="267" t="n">
        <x:f>MAX(M7198-FARMER_HOURS,0)/TEMP_HOURS_PER_WORKER</x:f>
        <x:v>2.7074192182463914</x:v>
      </x:c>
      <x:c r="O7198" s="268" t="n">
        <x:f>I7198*TOMATO_PRICE+J7198*CARROT_PRICE+K7198*MESCLUN_PRICE</x:f>
        <x:v>189280</x:v>
      </x:c>
      <x:c r="P7198" s="268" t="n">
        <x:f>I7198*TOMATO_FERTILIZER+J7198*CARROT_FERTILIZER+K7198*MESCLUN_FERTILIZER</x:f>
        <x:v>36960</x:v>
      </x:c>
      <x:c r="Q7198" s="268" t="n">
        <x:f>MIN(M7198,FARMER_HOURS)*FARMER_RATE+MAX(M7198-FARMER_HOURS,0)*TEMP_RATE</x:f>
        <x:v>92685.48045615978</x:v>
      </x:c>
      <x:c r="R7198" s="268" t="n">
        <x:f>O7198-P7198-Q7198-FIXED_COST</x:f>
        <x:v>39634.519543840215</x:v>
      </x:c>
      <x:c r="S7198" s="139" t="str">
        <x:f>IF(AND(L7198&lt;=TOTAL_BED_CAP,N7198&lt;=TEMP_WORKER_CAP),"YES","NO")</x:f>
        <x:v>YES</x:v>
      </x:c>
      <x:c r="T7198" s="139" t="n">
        <x:f>IF(S7198="YES",R7198,-1E+99)</x:f>
        <x:v>39634.519543840215</x:v>
      </x:c>
    </x:row>
    <x:row r="7199">
      <x:c r="A7199" s="139"/>
      <x:c r="B7199" s="139"/>
      <x:c r="C7199" s="139"/>
      <x:c r="D7199" s="139"/>
      <x:c r="E7199" s="139"/>
      <x:c r="F7199" s="139"/>
      <x:c r="G7199" s="139"/>
      <x:c r="H7199" s="139"/>
      <x:c r="I7199" s="266" t="n">
        <x:f>INT((ROW()-ROW($I$46))/((CARROT_CAP+1)*(MESCLUN_CAP+1)))</x:f>
        <x:v>10</x:v>
      </x:c>
      <x:c r="J7199" s="266" t="n">
        <x:f>MOD(INT((ROW()-ROW($I$46))/(MESCLUN_CAP+1)),CARROT_CAP+1)</x:f>
        <x:v>20</x:v>
      </x:c>
      <x:c r="K7199" s="266" t="n">
        <x:f>MOD(ROW()-ROW($I$46),MESCLUN_CAP+1)</x:f>
        <x:v>23</x:v>
      </x:c>
      <x:c r="L7199" s="266" t="n">
        <x:f>SUM(I7199:K7199)</x:f>
        <x:v>53</x:v>
      </x:c>
      <x:c r="M7199" s="267" t="n">
        <x:f>I7199*TOMATO_HOURS*WEEKS*(1+TOMATO_DIM)^I7199+J7199*CARROT_HOURS*WEEKS*(1+CARROT_DIM)^J7199+K7199*MESCLUN_HOURS*WEEKS*(1+MESCLUN_DIM)^K7199</x:f>
        <x:v>4694.83026313224</x:v>
      </x:c>
      <x:c r="N7199" s="267" t="n">
        <x:f>MAX(M7199-FARMER_HOURS,0)/TEMP_HOURS_PER_WORKER</x:f>
        <x:v>2.7602987938418337</x:v>
      </x:c>
      <x:c r="O7199" s="268" t="n">
        <x:f>I7199*TOMATO_PRICE+J7199*CARROT_PRICE+K7199*MESCLUN_PRICE</x:f>
        <x:v>191980</x:v>
      </x:c>
      <x:c r="P7199" s="268" t="n">
        <x:f>I7199*TOMATO_FERTILIZER+J7199*CARROT_FERTILIZER+K7199*MESCLUN_FERTILIZER</x:f>
        <x:v>37840</x:v>
      </x:c>
      <x:c r="Q7199" s="268" t="n">
        <x:f>MIN(M7199,FARMER_HOURS)*FARMER_RATE+MAX(M7199-FARMER_HOURS,0)*TEMP_RATE</x:f>
        <x:v>94007.46984604583</x:v>
      </x:c>
      <x:c r="R7199" s="268" t="n">
        <x:f>O7199-P7199-Q7199-FIXED_COST</x:f>
        <x:v>40132.53015395417</x:v>
      </x:c>
      <x:c r="S7199" s="139" t="str">
        <x:f>IF(AND(L7199&lt;=TOTAL_BED_CAP,N7199&lt;=TEMP_WORKER_CAP),"YES","NO")</x:f>
        <x:v>YES</x:v>
      </x:c>
      <x:c r="T7199" s="139" t="n">
        <x:f>IF(S7199="YES",R7199,-1E+99)</x:f>
        <x:v>40132.53015395417</x:v>
      </x:c>
    </x:row>
    <x:row r="7200">
      <x:c r="A7200" s="139"/>
      <x:c r="B7200" s="139"/>
      <x:c r="C7200" s="139"/>
      <x:c r="D7200" s="139"/>
      <x:c r="E7200" s="139"/>
      <x:c r="F7200" s="139"/>
      <x:c r="G7200" s="139"/>
      <x:c r="H7200" s="139"/>
      <x:c r="I7200" s="266" t="n">
        <x:f>INT((ROW()-ROW($I$46))/((CARROT_CAP+1)*(MESCLUN_CAP+1)))</x:f>
        <x:v>10</x:v>
      </x:c>
      <x:c r="J7200" s="266" t="n">
        <x:f>MOD(INT((ROW()-ROW($I$46))/(MESCLUN_CAP+1)),CARROT_CAP+1)</x:f>
        <x:v>20</x:v>
      </x:c>
      <x:c r="K7200" s="266" t="n">
        <x:f>MOD(ROW()-ROW($I$46),MESCLUN_CAP+1)</x:f>
        <x:v>24</x:v>
      </x:c>
      <x:c r="L7200" s="266" t="n">
        <x:f>SUM(I7200:K7200)</x:f>
        <x:v>54</x:v>
      </x:c>
      <x:c r="M7200" s="267" t="n">
        <x:f>I7200*TOMATO_HOURS*WEEKS*(1+TOMATO_DIM)^I7200+J7200*CARROT_HOURS*WEEKS*(1+CARROT_DIM)^J7200+K7200*MESCLUN_HOURS*WEEKS*(1+MESCLUN_DIM)^K7200</x:f>
        <x:v>4772.6772127117365</x:v>
      </x:c>
      <x:c r="N7200" s="267" t="n">
        <x:f>MAX(M7200-FARMER_HOURS,0)/TEMP_HOURS_PER_WORKER</x:f>
        <x:v>2.8143591754942614</x:v>
      </x:c>
      <x:c r="O7200" s="268" t="n">
        <x:f>I7200*TOMATO_PRICE+J7200*CARROT_PRICE+K7200*MESCLUN_PRICE</x:f>
        <x:v>194680</x:v>
      </x:c>
      <x:c r="P7200" s="268" t="n">
        <x:f>I7200*TOMATO_FERTILIZER+J7200*CARROT_FERTILIZER+K7200*MESCLUN_FERTILIZER</x:f>
        <x:v>38720</x:v>
      </x:c>
      <x:c r="Q7200" s="268" t="n">
        <x:f>MIN(M7200,FARMER_HOURS)*FARMER_RATE+MAX(M7200-FARMER_HOURS,0)*TEMP_RATE</x:f>
        <x:v>95358.97938735654</x:v>
      </x:c>
      <x:c r="R7200" s="268" t="n">
        <x:f>O7200-P7200-Q7200-FIXED_COST</x:f>
        <x:v>40601.020612643464</x:v>
      </x:c>
      <x:c r="S7200" s="139" t="str">
        <x:f>IF(AND(L7200&lt;=TOTAL_BED_CAP,N7200&lt;=TEMP_WORKER_CAP),"YES","NO")</x:f>
        <x:v>YES</x:v>
      </x:c>
      <x:c r="T7200" s="139" t="n">
        <x:f>IF(S7200="YES",R7200,-1E+99)</x:f>
        <x:v>40601.020612643464</x:v>
      </x:c>
    </x:row>
    <x:row r="7201">
      <x:c r="A7201" s="139"/>
      <x:c r="B7201" s="139"/>
      <x:c r="C7201" s="139"/>
      <x:c r="D7201" s="139"/>
      <x:c r="E7201" s="139"/>
      <x:c r="F7201" s="139"/>
      <x:c r="G7201" s="139"/>
      <x:c r="H7201" s="139"/>
      <x:c r="I7201" s="266" t="n">
        <x:f>INT((ROW()-ROW($I$46))/((CARROT_CAP+1)*(MESCLUN_CAP+1)))</x:f>
        <x:v>10</x:v>
      </x:c>
      <x:c r="J7201" s="266" t="n">
        <x:f>MOD(INT((ROW()-ROW($I$46))/(MESCLUN_CAP+1)),CARROT_CAP+1)</x:f>
        <x:v>20</x:v>
      </x:c>
      <x:c r="K7201" s="266" t="n">
        <x:f>MOD(ROW()-ROW($I$46),MESCLUN_CAP+1)</x:f>
        <x:v>25</x:v>
      </x:c>
      <x:c r="L7201" s="266" t="n">
        <x:f>SUM(I7201:K7201)</x:f>
        <x:v>55</x:v>
      </x:c>
      <x:c r="M7201" s="267" t="n">
        <x:f>I7201*TOMATO_HOURS*WEEKS*(1+TOMATO_DIM)^I7201+J7201*CARROT_HOURS*WEEKS*(1+CARROT_DIM)^J7201+K7201*MESCLUN_HOURS*WEEKS*(1+MESCLUN_DIM)^K7201</x:f>
        <x:v>4852.255134126834</x:v>
      </x:c>
      <x:c r="N7201" s="267" t="n">
        <x:f>MAX(M7201-FARMER_HOURS,0)/TEMP_HOURS_PER_WORKER</x:f>
        <x:v>2.869621620921412</x:v>
      </x:c>
      <x:c r="O7201" s="268" t="n">
        <x:f>I7201*TOMATO_PRICE+J7201*CARROT_PRICE+K7201*MESCLUN_PRICE</x:f>
        <x:v>197380</x:v>
      </x:c>
      <x:c r="P7201" s="268" t="n">
        <x:f>I7201*TOMATO_FERTILIZER+J7201*CARROT_FERTILIZER+K7201*MESCLUN_FERTILIZER</x:f>
        <x:v>39600</x:v>
      </x:c>
      <x:c r="Q7201" s="268" t="n">
        <x:f>MIN(M7201,FARMER_HOURS)*FARMER_RATE+MAX(M7201-FARMER_HOURS,0)*TEMP_RATE</x:f>
        <x:v>96740.5405230353</x:v>
      </x:c>
      <x:c r="R7201" s="268" t="n">
        <x:f>O7201-P7201-Q7201-FIXED_COST</x:f>
        <x:v>41039.459476964694</x:v>
      </x:c>
      <x:c r="S7201" s="139" t="str">
        <x:f>IF(AND(L7201&lt;=TOTAL_BED_CAP,N7201&lt;=TEMP_WORKER_CAP),"YES","NO")</x:f>
        <x:v>YES</x:v>
      </x:c>
      <x:c r="T7201" s="139" t="n">
        <x:f>IF(S7201="YES",R7201,-1E+99)</x:f>
        <x:v>41039.459476964694</x:v>
      </x:c>
    </x:row>
    <x:row r="7202">
      <x:c r="A7202" s="139"/>
      <x:c r="B7202" s="139"/>
      <x:c r="C7202" s="139"/>
      <x:c r="D7202" s="139"/>
      <x:c r="E7202" s="139"/>
      <x:c r="F7202" s="139"/>
      <x:c r="G7202" s="139"/>
      <x:c r="H7202" s="139"/>
      <x:c r="I7202" s="266" t="n">
        <x:f>INT((ROW()-ROW($I$46))/((CARROT_CAP+1)*(MESCLUN_CAP+1)))</x:f>
        <x:v>10</x:v>
      </x:c>
      <x:c r="J7202" s="266" t="n">
        <x:f>MOD(INT((ROW()-ROW($I$46))/(MESCLUN_CAP+1)),CARROT_CAP+1)</x:f>
        <x:v>20</x:v>
      </x:c>
      <x:c r="K7202" s="266" t="n">
        <x:f>MOD(ROW()-ROW($I$46),MESCLUN_CAP+1)</x:f>
        <x:v>26</x:v>
      </x:c>
      <x:c r="L7202" s="266" t="n">
        <x:f>SUM(I7202:K7202)</x:f>
        <x:v>56</x:v>
      </x:c>
      <x:c r="M7202" s="267" t="n">
        <x:f>I7202*TOMATO_HOURS*WEEKS*(1+TOMATO_DIM)^I7202+J7202*CARROT_HOURS*WEEKS*(1+CARROT_DIM)^J7202+K7202*MESCLUN_HOURS*WEEKS*(1+MESCLUN_DIM)^K7202</x:f>
        <x:v>4933.595138087551</x:v>
      </x:c>
      <x:c r="N7202" s="267" t="n">
        <x:f>MAX(M7202-FARMER_HOURS,0)/TEMP_HOURS_PER_WORKER</x:f>
        <x:v>2.9261077347830216</x:v>
      </x:c>
      <x:c r="O7202" s="268" t="n">
        <x:f>I7202*TOMATO_PRICE+J7202*CARROT_PRICE+K7202*MESCLUN_PRICE</x:f>
        <x:v>200080</x:v>
      </x:c>
      <x:c r="P7202" s="268" t="n">
        <x:f>I7202*TOMATO_FERTILIZER+J7202*CARROT_FERTILIZER+K7202*MESCLUN_FERTILIZER</x:f>
        <x:v>40480</x:v>
      </x:c>
      <x:c r="Q7202" s="268" t="n">
        <x:f>MIN(M7202,FARMER_HOURS)*FARMER_RATE+MAX(M7202-FARMER_HOURS,0)*TEMP_RATE</x:f>
        <x:v>98152.69336957554</x:v>
      </x:c>
      <x:c r="R7202" s="268" t="n">
        <x:f>O7202-P7202-Q7202-FIXED_COST</x:f>
        <x:v>41447.30663042446</x:v>
      </x:c>
      <x:c r="S7202" s="139" t="str">
        <x:f>IF(AND(L7202&lt;=TOTAL_BED_CAP,N7202&lt;=TEMP_WORKER_CAP),"YES","NO")</x:f>
        <x:v>YES</x:v>
      </x:c>
      <x:c r="T7202" s="139" t="n">
        <x:f>IF(S7202="YES",R7202,-1E+99)</x:f>
        <x:v>41447.30663042446</x:v>
      </x:c>
    </x:row>
    <x:row r="7203">
      <x:c r="A7203" s="139"/>
      <x:c r="B7203" s="139"/>
      <x:c r="C7203" s="139"/>
      <x:c r="D7203" s="139"/>
      <x:c r="E7203" s="139"/>
      <x:c r="F7203" s="139"/>
      <x:c r="G7203" s="139"/>
      <x:c r="H7203" s="139"/>
      <x:c r="I7203" s="266" t="n">
        <x:f>INT((ROW()-ROW($I$46))/((CARROT_CAP+1)*(MESCLUN_CAP+1)))</x:f>
        <x:v>10</x:v>
      </x:c>
      <x:c r="J7203" s="266" t="n">
        <x:f>MOD(INT((ROW()-ROW($I$46))/(MESCLUN_CAP+1)),CARROT_CAP+1)</x:f>
        <x:v>20</x:v>
      </x:c>
      <x:c r="K7203" s="266" t="n">
        <x:f>MOD(ROW()-ROW($I$46),MESCLUN_CAP+1)</x:f>
        <x:v>27</x:v>
      </x:c>
      <x:c r="L7203" s="266" t="n">
        <x:f>SUM(I7203:K7203)</x:f>
        <x:v>57</x:v>
      </x:c>
      <x:c r="M7203" s="267" t="n">
        <x:f>I7203*TOMATO_HOURS*WEEKS*(1+TOMATO_DIM)^I7203+J7203*CARROT_HOURS*WEEKS*(1+CARROT_DIM)^J7203+K7203*MESCLUN_HOURS*WEEKS*(1+MESCLUN_DIM)^K7203</x:f>
        <x:v>5016.728842607308</x:v>
      </x:c>
      <x:c r="N7203" s="267" t="n">
        <x:f>MAX(M7203-FARMER_HOURS,0)/TEMP_HOURS_PER_WORKER</x:f>
        <x:v>2.983839474032853</x:v>
      </x:c>
      <x:c r="O7203" s="268" t="n">
        <x:f>I7203*TOMATO_PRICE+J7203*CARROT_PRICE+K7203*MESCLUN_PRICE</x:f>
        <x:v>202780</x:v>
      </x:c>
      <x:c r="P7203" s="268" t="n">
        <x:f>I7203*TOMATO_FERTILIZER+J7203*CARROT_FERTILIZER+K7203*MESCLUN_FERTILIZER</x:f>
        <x:v>41360</x:v>
      </x:c>
      <x:c r="Q7203" s="268" t="n">
        <x:f>MIN(M7203,FARMER_HOURS)*FARMER_RATE+MAX(M7203-FARMER_HOURS,0)*TEMP_RATE</x:f>
        <x:v>99595.98685082133</x:v>
      </x:c>
      <x:c r="R7203" s="268" t="n">
        <x:f>O7203-P7203-Q7203-FIXED_COST</x:f>
        <x:v>41824.013149178674</x:v>
      </x:c>
      <x:c r="S7203" s="139" t="str">
        <x:f>IF(AND(L7203&lt;=TOTAL_BED_CAP,N7203&lt;=TEMP_WORKER_CAP),"YES","NO")</x:f>
        <x:v>YES</x:v>
      </x:c>
      <x:c r="T7203" s="139" t="n">
        <x:f>IF(S7203="YES",R7203,-1E+99)</x:f>
        <x:v>41824.013149178674</x:v>
      </x:c>
    </x:row>
    <x:row r="7204">
      <x:c r="A7204" s="139"/>
      <x:c r="B7204" s="139"/>
      <x:c r="C7204" s="139"/>
      <x:c r="D7204" s="139"/>
      <x:c r="E7204" s="139"/>
      <x:c r="F7204" s="139"/>
      <x:c r="G7204" s="139"/>
      <x:c r="H7204" s="139"/>
      <x:c r="I7204" s="266" t="n">
        <x:f>INT((ROW()-ROW($I$46))/((CARROT_CAP+1)*(MESCLUN_CAP+1)))</x:f>
        <x:v>10</x:v>
      </x:c>
      <x:c r="J7204" s="266" t="n">
        <x:f>MOD(INT((ROW()-ROW($I$46))/(MESCLUN_CAP+1)),CARROT_CAP+1)</x:f>
        <x:v>20</x:v>
      </x:c>
      <x:c r="K7204" s="266" t="n">
        <x:f>MOD(ROW()-ROW($I$46),MESCLUN_CAP+1)</x:f>
        <x:v>28</x:v>
      </x:c>
      <x:c r="L7204" s="266" t="n">
        <x:f>SUM(I7204:K7204)</x:f>
        <x:v>58</x:v>
      </x:c>
      <x:c r="M7204" s="267" t="n">
        <x:f>I7204*TOMATO_HOURS*WEEKS*(1+TOMATO_DIM)^I7204+J7204*CARROT_HOURS*WEEKS*(1+CARROT_DIM)^J7204+K7204*MESCLUN_HOURS*WEEKS*(1+MESCLUN_DIM)^K7204</x:f>
        <x:v>5101.688380824462</x:v>
      </x:c>
      <x:c r="N7204" s="267" t="n">
        <x:f>MAX(M7204-FARMER_HOURS,0)/TEMP_HOURS_PER_WORKER</x:f>
        <x:v>3.0428391533503207</x:v>
      </x:c>
      <x:c r="O7204" s="268" t="n">
        <x:f>I7204*TOMATO_PRICE+J7204*CARROT_PRICE+K7204*MESCLUN_PRICE</x:f>
        <x:v>205480</x:v>
      </x:c>
      <x:c r="P7204" s="268" t="n">
        <x:f>I7204*TOMATO_FERTILIZER+J7204*CARROT_FERTILIZER+K7204*MESCLUN_FERTILIZER</x:f>
        <x:v>42240</x:v>
      </x:c>
      <x:c r="Q7204" s="268" t="n">
        <x:f>MIN(M7204,FARMER_HOURS)*FARMER_RATE+MAX(M7204-FARMER_HOURS,0)*TEMP_RATE</x:f>
        <x:v>101070.97883375802</x:v>
      </x:c>
      <x:c r="R7204" s="268" t="n">
        <x:f>O7204-P7204-Q7204-FIXED_COST</x:f>
        <x:v>42169.021166241975</x:v>
      </x:c>
      <x:c r="S7204" s="139" t="str">
        <x:f>IF(AND(L7204&lt;=TOTAL_BED_CAP,N7204&lt;=TEMP_WORKER_CAP),"YES","NO")</x:f>
        <x:v>YES</x:v>
      </x:c>
      <x:c r="T7204" s="139" t="n">
        <x:f>IF(S7204="YES",R7204,-1E+99)</x:f>
        <x:v>42169.021166241975</x:v>
      </x:c>
    </x:row>
    <x:row r="7205">
      <x:c r="A7205" s="139"/>
      <x:c r="B7205" s="139"/>
      <x:c r="C7205" s="139"/>
      <x:c r="D7205" s="139"/>
      <x:c r="E7205" s="139"/>
      <x:c r="F7205" s="139"/>
      <x:c r="G7205" s="139"/>
      <x:c r="H7205" s="139"/>
      <x:c r="I7205" s="266" t="n">
        <x:f>INT((ROW()-ROW($I$46))/((CARROT_CAP+1)*(MESCLUN_CAP+1)))</x:f>
        <x:v>10</x:v>
      </x:c>
      <x:c r="J7205" s="266" t="n">
        <x:f>MOD(INT((ROW()-ROW($I$46))/(MESCLUN_CAP+1)),CARROT_CAP+1)</x:f>
        <x:v>20</x:v>
      </x:c>
      <x:c r="K7205" s="266" t="n">
        <x:f>MOD(ROW()-ROW($I$46),MESCLUN_CAP+1)</x:f>
        <x:v>29</x:v>
      </x:c>
      <x:c r="L7205" s="266" t="n">
        <x:f>SUM(I7205:K7205)</x:f>
        <x:v>59</x:v>
      </x:c>
      <x:c r="M7205" s="267" t="n">
        <x:f>I7205*TOMATO_HOURS*WEEKS*(1+TOMATO_DIM)^I7205+J7205*CARROT_HOURS*WEEKS*(1+CARROT_DIM)^J7205+K7205*MESCLUN_HOURS*WEEKS*(1+MESCLUN_DIM)^K7205</x:f>
        <x:v>5188.506408940115</x:v>
      </x:c>
      <x:c r="N7205" s="267" t="n">
        <x:f>MAX(M7205-FARMER_HOURS,0)/TEMP_HOURS_PER_WORKER</x:f>
        <x:v>3.1031294506528577</x:v>
      </x:c>
      <x:c r="O7205" s="268" t="n">
        <x:f>I7205*TOMATO_PRICE+J7205*CARROT_PRICE+K7205*MESCLUN_PRICE</x:f>
        <x:v>208180</x:v>
      </x:c>
      <x:c r="P7205" s="268" t="n">
        <x:f>I7205*TOMATO_FERTILIZER+J7205*CARROT_FERTILIZER+K7205*MESCLUN_FERTILIZER</x:f>
        <x:v>43120</x:v>
      </x:c>
      <x:c r="Q7205" s="268" t="n">
        <x:f>MIN(M7205,FARMER_HOURS)*FARMER_RATE+MAX(M7205-FARMER_HOURS,0)*TEMP_RATE</x:f>
        <x:v>102578.23626632143</x:v>
      </x:c>
      <x:c r="R7205" s="268" t="n">
        <x:f>O7205-P7205-Q7205-FIXED_COST</x:f>
        <x:v>42481.76373367857</x:v>
      </x:c>
      <x:c r="S7205" s="139" t="str">
        <x:f>IF(AND(L7205&lt;=TOTAL_BED_CAP,N7205&lt;=TEMP_WORKER_CAP),"YES","NO")</x:f>
        <x:v>YES</x:v>
      </x:c>
      <x:c r="T7205" s="139" t="n">
        <x:f>IF(S7205="YES",R7205,-1E+99)</x:f>
        <x:v>42481.76373367857</x:v>
      </x:c>
    </x:row>
    <x:row r="7206">
      <x:c r="A7206" s="139"/>
      <x:c r="B7206" s="139"/>
      <x:c r="C7206" s="139"/>
      <x:c r="D7206" s="139"/>
      <x:c r="E7206" s="139"/>
      <x:c r="F7206" s="139"/>
      <x:c r="G7206" s="139"/>
      <x:c r="H7206" s="139"/>
      <x:c r="I7206" s="266" t="n">
        <x:f>INT((ROW()-ROW($I$46))/((CARROT_CAP+1)*(MESCLUN_CAP+1)))</x:f>
        <x:v>10</x:v>
      </x:c>
      <x:c r="J7206" s="266" t="n">
        <x:f>MOD(INT((ROW()-ROW($I$46))/(MESCLUN_CAP+1)),CARROT_CAP+1)</x:f>
        <x:v>20</x:v>
      </x:c>
      <x:c r="K7206" s="266" t="n">
        <x:f>MOD(ROW()-ROW($I$46),MESCLUN_CAP+1)</x:f>
        <x:v>30</x:v>
      </x:c>
      <x:c r="L7206" s="266" t="n">
        <x:f>SUM(I7206:K7206)</x:f>
        <x:v>60</x:v>
      </x:c>
      <x:c r="M7206" s="267" t="n">
        <x:f>I7206*TOMATO_HOURS*WEEKS*(1+TOMATO_DIM)^I7206+J7206*CARROT_HOURS*WEEKS*(1+CARROT_DIM)^J7206+K7206*MESCLUN_HOURS*WEEKS*(1+MESCLUN_DIM)^K7206</x:f>
        <x:v>5277.216114273885</x:v>
      </x:c>
      <x:c r="N7206" s="267" t="n">
        <x:f>MAX(M7206-FARMER_HOURS,0)/TEMP_HOURS_PER_WORKER</x:f>
        <x:v>3.164733412690198</x:v>
      </x:c>
      <x:c r="O7206" s="268" t="n">
        <x:f>I7206*TOMATO_PRICE+J7206*CARROT_PRICE+K7206*MESCLUN_PRICE</x:f>
        <x:v>210880</x:v>
      </x:c>
      <x:c r="P7206" s="268" t="n">
        <x:f>I7206*TOMATO_FERTILIZER+J7206*CARROT_FERTILIZER+K7206*MESCLUN_FERTILIZER</x:f>
        <x:v>44000</x:v>
      </x:c>
      <x:c r="Q7206" s="268" t="n">
        <x:f>MIN(M7206,FARMER_HOURS)*FARMER_RATE+MAX(M7206-FARMER_HOURS,0)*TEMP_RATE</x:f>
        <x:v>104118.33531725495</x:v>
      </x:c>
      <x:c r="R7206" s="268" t="n">
        <x:f>O7206-P7206-Q7206-FIXED_COST</x:f>
        <x:v>42761.664682745046</x:v>
      </x:c>
      <x:c r="S7206" s="139" t="str">
        <x:f>IF(AND(L7206&lt;=TOTAL_BED_CAP,N7206&lt;=TEMP_WORKER_CAP),"YES","NO")</x:f>
        <x:v>YES</x:v>
      </x:c>
      <x:c r="T7206" s="139" t="n">
        <x:f>IF(S7206="YES",R7206,-1E+99)</x:f>
        <x:v>42761.664682745046</x:v>
      </x:c>
    </x:row>
    <x:row r="7207">
      <x:c r="A7207" s="139"/>
      <x:c r="B7207" s="139"/>
      <x:c r="C7207" s="139"/>
      <x:c r="D7207" s="139"/>
      <x:c r="E7207" s="139"/>
      <x:c r="F7207" s="139"/>
      <x:c r="G7207" s="139"/>
      <x:c r="H7207" s="139"/>
      <x:c r="I7207" s="266" t="n">
        <x:f>INT((ROW()-ROW($I$46))/((CARROT_CAP+1)*(MESCLUN_CAP+1)))</x:f>
        <x:v>11</x:v>
      </x:c>
      <x:c r="J7207" s="266" t="n">
        <x:f>MOD(INT((ROW()-ROW($I$46))/(MESCLUN_CAP+1)),CARROT_CAP+1)</x:f>
        <x:v>0</x:v>
      </x:c>
      <x:c r="K7207" s="266" t="n">
        <x:f>MOD(ROW()-ROW($I$46),MESCLUN_CAP+1)</x:f>
        <x:v>0</x:v>
      </x:c>
      <x:c r="L7207" s="266" t="n">
        <x:f>SUM(I7207:K7207)</x:f>
        <x:v>11</x:v>
      </x:c>
      <x:c r="M7207" s="267" t="n">
        <x:f>I7207*TOMATO_HOURS*WEEKS*(1+TOMATO_DIM)^I7207+J7207*CARROT_HOURS*WEEKS*(1+CARROT_DIM)^J7207+K7207*MESCLUN_HOURS*WEEKS*(1+MESCLUN_DIM)^K7207</x:f>
        <x:v>2824.5855390489023</x:v>
      </x:c>
      <x:c r="N7207" s="267" t="n">
        <x:f>MAX(M7207-FARMER_HOURS,0)/TEMP_HOURS_PER_WORKER</x:f>
        <x:v>1.4615177354506266</x:v>
      </x:c>
      <x:c r="O7207" s="268" t="n">
        <x:f>I7207*TOMATO_PRICE+J7207*CARROT_PRICE+K7207*MESCLUN_PRICE</x:f>
        <x:v>96800</x:v>
      </x:c>
      <x:c r="P7207" s="268" t="n">
        <x:f>I7207*TOMATO_FERTILIZER+J7207*CARROT_FERTILIZER+K7207*MESCLUN_FERTILIZER</x:f>
        <x:v>9680</x:v>
      </x:c>
      <x:c r="Q7207" s="268" t="n">
        <x:f>MIN(M7207,FARMER_HOURS)*FARMER_RATE+MAX(M7207-FARMER_HOURS,0)*TEMP_RATE</x:f>
        <x:v>61537.943386265666</x:v>
      </x:c>
      <x:c r="R7207" s="268" t="n">
        <x:f>O7207-P7207-Q7207-FIXED_COST</x:f>
        <x:v>5582.056613734334</x:v>
      </x:c>
      <x:c r="S7207" s="139" t="str">
        <x:f>IF(AND(L7207&lt;=TOTAL_BED_CAP,N7207&lt;=TEMP_WORKER_CAP),"YES","NO")</x:f>
        <x:v>YES</x:v>
      </x:c>
      <x:c r="T7207" s="139" t="n">
        <x:f>IF(S7207="YES",R7207,-1E+99)</x:f>
        <x:v>5582.056613734334</x:v>
      </x:c>
    </x:row>
    <x:row r="7208">
      <x:c r="A7208" s="139"/>
      <x:c r="B7208" s="139"/>
      <x:c r="C7208" s="139"/>
      <x:c r="D7208" s="139"/>
      <x:c r="E7208" s="139"/>
      <x:c r="F7208" s="139"/>
      <x:c r="G7208" s="139"/>
      <x:c r="H7208" s="139"/>
      <x:c r="I7208" s="266" t="n">
        <x:f>INT((ROW()-ROW($I$46))/((CARROT_CAP+1)*(MESCLUN_CAP+1)))</x:f>
        <x:v>11</x:v>
      </x:c>
      <x:c r="J7208" s="266" t="n">
        <x:f>MOD(INT((ROW()-ROW($I$46))/(MESCLUN_CAP+1)),CARROT_CAP+1)</x:f>
        <x:v>0</x:v>
      </x:c>
      <x:c r="K7208" s="266" t="n">
        <x:f>MOD(ROW()-ROW($I$46),MESCLUN_CAP+1)</x:f>
        <x:v>1</x:v>
      </x:c>
      <x:c r="L7208" s="266" t="n">
        <x:f>SUM(I7208:K7208)</x:f>
        <x:v>12</x:v>
      </x:c>
      <x:c r="M7208" s="267" t="n">
        <x:f>I7208*TOMATO_HOURS*WEEKS*(1+TOMATO_DIM)^I7208+J7208*CARROT_HOURS*WEEKS*(1+CARROT_DIM)^J7208+K7208*MESCLUN_HOURS*WEEKS*(1+MESCLUN_DIM)^K7208</x:f>
        <x:v>2870.1480390489023</x:v>
      </x:c>
      <x:c r="N7208" s="267" t="n">
        <x:f>MAX(M7208-FARMER_HOURS,0)/TEMP_HOURS_PER_WORKER</x:f>
        <x:v>1.4931583604506267</x:v>
      </x:c>
      <x:c r="O7208" s="268" t="n">
        <x:f>I7208*TOMATO_PRICE+J7208*CARROT_PRICE+K7208*MESCLUN_PRICE</x:f>
        <x:v>99500</x:v>
      </x:c>
      <x:c r="P7208" s="268" t="n">
        <x:f>I7208*TOMATO_FERTILIZER+J7208*CARROT_FERTILIZER+K7208*MESCLUN_FERTILIZER</x:f>
        <x:v>10560</x:v>
      </x:c>
      <x:c r="Q7208" s="268" t="n">
        <x:f>MIN(M7208,FARMER_HOURS)*FARMER_RATE+MAX(M7208-FARMER_HOURS,0)*TEMP_RATE</x:f>
        <x:v>62328.959011265666</x:v>
      </x:c>
      <x:c r="R7208" s="268" t="n">
        <x:f>O7208-P7208-Q7208-FIXED_COST</x:f>
        <x:v>6611.040988734334</x:v>
      </x:c>
      <x:c r="S7208" s="139" t="str">
        <x:f>IF(AND(L7208&lt;=TOTAL_BED_CAP,N7208&lt;=TEMP_WORKER_CAP),"YES","NO")</x:f>
        <x:v>YES</x:v>
      </x:c>
      <x:c r="T7208" s="139" t="n">
        <x:f>IF(S7208="YES",R7208,-1E+99)</x:f>
        <x:v>6611.040988734334</x:v>
      </x:c>
    </x:row>
    <x:row r="7209">
      <x:c r="A7209" s="139"/>
      <x:c r="B7209" s="139"/>
      <x:c r="C7209" s="139"/>
      <x:c r="D7209" s="139"/>
      <x:c r="E7209" s="139"/>
      <x:c r="F7209" s="139"/>
      <x:c r="G7209" s="139"/>
      <x:c r="H7209" s="139"/>
      <x:c r="I7209" s="266" t="n">
        <x:f>INT((ROW()-ROW($I$46))/((CARROT_CAP+1)*(MESCLUN_CAP+1)))</x:f>
        <x:v>11</x:v>
      </x:c>
      <x:c r="J7209" s="266" t="n">
        <x:f>MOD(INT((ROW()-ROW($I$46))/(MESCLUN_CAP+1)),CARROT_CAP+1)</x:f>
        <x:v>0</x:v>
      </x:c>
      <x:c r="K7209" s="266" t="n">
        <x:f>MOD(ROW()-ROW($I$46),MESCLUN_CAP+1)</x:f>
        <x:v>2</x:v>
      </x:c>
      <x:c r="L7209" s="266" t="n">
        <x:f>SUM(I7209:K7209)</x:f>
        <x:v>13</x:v>
      </x:c>
      <x:c r="M7209" s="267" t="n">
        <x:f>I7209*TOMATO_HOURS*WEEKS*(1+TOMATO_DIM)^I7209+J7209*CARROT_HOURS*WEEKS*(1+CARROT_DIM)^J7209+K7209*MESCLUN_HOURS*WEEKS*(1+MESCLUN_DIM)^K7209</x:f>
        <x:v>2916.8496015489022</x:v>
      </x:c>
      <x:c r="N7209" s="267" t="n">
        <x:f>MAX(M7209-FARMER_HOURS,0)/TEMP_HOURS_PER_WORKER</x:f>
        <x:v>1.5255900010756265</x:v>
      </x:c>
      <x:c r="O7209" s="268" t="n">
        <x:f>I7209*TOMATO_PRICE+J7209*CARROT_PRICE+K7209*MESCLUN_PRICE</x:f>
        <x:v>102200</x:v>
      </x:c>
      <x:c r="P7209" s="268" t="n">
        <x:f>I7209*TOMATO_FERTILIZER+J7209*CARROT_FERTILIZER+K7209*MESCLUN_FERTILIZER</x:f>
        <x:v>11440</x:v>
      </x:c>
      <x:c r="Q7209" s="268" t="n">
        <x:f>MIN(M7209,FARMER_HOURS)*FARMER_RATE+MAX(M7209-FARMER_HOURS,0)*TEMP_RATE</x:f>
        <x:v>63139.750026890666</x:v>
      </x:c>
      <x:c r="R7209" s="268" t="n">
        <x:f>O7209-P7209-Q7209-FIXED_COST</x:f>
        <x:v>7620.249973109334</x:v>
      </x:c>
      <x:c r="S7209" s="139" t="str">
        <x:f>IF(AND(L7209&lt;=TOTAL_BED_CAP,N7209&lt;=TEMP_WORKER_CAP),"YES","NO")</x:f>
        <x:v>YES</x:v>
      </x:c>
      <x:c r="T7209" s="139" t="n">
        <x:f>IF(S7209="YES",R7209,-1E+99)</x:f>
        <x:v>7620.249973109334</x:v>
      </x:c>
    </x:row>
    <x:row r="7210">
      <x:c r="A7210" s="139"/>
      <x:c r="B7210" s="139"/>
      <x:c r="C7210" s="139"/>
      <x:c r="D7210" s="139"/>
      <x:c r="E7210" s="139"/>
      <x:c r="F7210" s="139"/>
      <x:c r="G7210" s="139"/>
      <x:c r="H7210" s="139"/>
      <x:c r="I7210" s="266" t="n">
        <x:f>INT((ROW()-ROW($I$46))/((CARROT_CAP+1)*(MESCLUN_CAP+1)))</x:f>
        <x:v>11</x:v>
      </x:c>
      <x:c r="J7210" s="266" t="n">
        <x:f>MOD(INT((ROW()-ROW($I$46))/(MESCLUN_CAP+1)),CARROT_CAP+1)</x:f>
        <x:v>0</x:v>
      </x:c>
      <x:c r="K7210" s="266" t="n">
        <x:f>MOD(ROW()-ROW($I$46),MESCLUN_CAP+1)</x:f>
        <x:v>3</x:v>
      </x:c>
      <x:c r="L7210" s="266" t="n">
        <x:f>SUM(I7210:K7210)</x:f>
        <x:v>14</x:v>
      </x:c>
      <x:c r="M7210" s="267" t="n">
        <x:f>I7210*TOMATO_HOURS*WEEKS*(1+TOMATO_DIM)^I7210+J7210*CARROT_HOURS*WEEKS*(1+CARROT_DIM)^J7210+K7210*MESCLUN_HOURS*WEEKS*(1+MESCLUN_DIM)^K7210</x:f>
        <x:v>2964.711583970777</x:v>
      </x:c>
      <x:c r="N7210" s="267" t="n">
        <x:f>MAX(M7210-FARMER_HOURS,0)/TEMP_HOURS_PER_WORKER</x:f>
        <x:v>1.5588274888685953</x:v>
      </x:c>
      <x:c r="O7210" s="268" t="n">
        <x:f>I7210*TOMATO_PRICE+J7210*CARROT_PRICE+K7210*MESCLUN_PRICE</x:f>
        <x:v>104900</x:v>
      </x:c>
      <x:c r="P7210" s="268" t="n">
        <x:f>I7210*TOMATO_FERTILIZER+J7210*CARROT_FERTILIZER+K7210*MESCLUN_FERTILIZER</x:f>
        <x:v>12320</x:v>
      </x:c>
      <x:c r="Q7210" s="268" t="n">
        <x:f>MIN(M7210,FARMER_HOURS)*FARMER_RATE+MAX(M7210-FARMER_HOURS,0)*TEMP_RATE</x:f>
        <x:v>63970.68722171488</x:v>
      </x:c>
      <x:c r="R7210" s="268" t="n">
        <x:f>O7210-P7210-Q7210-FIXED_COST</x:f>
        <x:v>8609.312778285122</x:v>
      </x:c>
      <x:c r="S7210" s="139" t="str">
        <x:f>IF(AND(L7210&lt;=TOTAL_BED_CAP,N7210&lt;=TEMP_WORKER_CAP),"YES","NO")</x:f>
        <x:v>YES</x:v>
      </x:c>
      <x:c r="T7210" s="139" t="n">
        <x:f>IF(S7210="YES",R7210,-1E+99)</x:f>
        <x:v>8609.312778285122</x:v>
      </x:c>
    </x:row>
    <x:row r="7211">
      <x:c r="A7211" s="139"/>
      <x:c r="B7211" s="139"/>
      <x:c r="C7211" s="139"/>
      <x:c r="D7211" s="139"/>
      <x:c r="E7211" s="139"/>
      <x:c r="F7211" s="139"/>
      <x:c r="G7211" s="139"/>
      <x:c r="H7211" s="139"/>
      <x:c r="I7211" s="266" t="n">
        <x:f>INT((ROW()-ROW($I$46))/((CARROT_CAP+1)*(MESCLUN_CAP+1)))</x:f>
        <x:v>11</x:v>
      </x:c>
      <x:c r="J7211" s="266" t="n">
        <x:f>MOD(INT((ROW()-ROW($I$46))/(MESCLUN_CAP+1)),CARROT_CAP+1)</x:f>
        <x:v>0</x:v>
      </x:c>
      <x:c r="K7211" s="266" t="n">
        <x:f>MOD(ROW()-ROW($I$46),MESCLUN_CAP+1)</x:f>
        <x:v>4</x:v>
      </x:c>
      <x:c r="L7211" s="266" t="n">
        <x:f>SUM(I7211:K7211)</x:f>
        <x:v>15</x:v>
      </x:c>
      <x:c r="M7211" s="267" t="n">
        <x:f>I7211*TOMATO_HOURS*WEEKS*(1+TOMATO_DIM)^I7211+J7211*CARROT_HOURS*WEEKS*(1+CARROT_DIM)^J7211+K7211*MESCLUN_HOURS*WEEKS*(1+MESCLUN_DIM)^K7211</x:f>
        <x:v>3013.7556996934336</x:v>
      </x:c>
      <x:c r="N7211" s="267" t="n">
        <x:f>MAX(M7211-FARMER_HOURS,0)/TEMP_HOURS_PER_WORKER</x:f>
        <x:v>1.5928859025648845</x:v>
      </x:c>
      <x:c r="O7211" s="268" t="n">
        <x:f>I7211*TOMATO_PRICE+J7211*CARROT_PRICE+K7211*MESCLUN_PRICE</x:f>
        <x:v>107600</x:v>
      </x:c>
      <x:c r="P7211" s="268" t="n">
        <x:f>I7211*TOMATO_FERTILIZER+J7211*CARROT_FERTILIZER+K7211*MESCLUN_FERTILIZER</x:f>
        <x:v>13200</x:v>
      </x:c>
      <x:c r="Q7211" s="268" t="n">
        <x:f>MIN(M7211,FARMER_HOURS)*FARMER_RATE+MAX(M7211-FARMER_HOURS,0)*TEMP_RATE</x:f>
        <x:v>64822.14756412211</x:v>
      </x:c>
      <x:c r="R7211" s="268" t="n">
        <x:f>O7211-P7211-Q7211-FIXED_COST</x:f>
        <x:v>9577.852435877889</x:v>
      </x:c>
      <x:c r="S7211" s="139" t="str">
        <x:f>IF(AND(L7211&lt;=TOTAL_BED_CAP,N7211&lt;=TEMP_WORKER_CAP),"YES","NO")</x:f>
        <x:v>YES</x:v>
      </x:c>
      <x:c r="T7211" s="139" t="n">
        <x:f>IF(S7211="YES",R7211,-1E+99)</x:f>
        <x:v>9577.852435877889</x:v>
      </x:c>
    </x:row>
    <x:row r="7212">
      <x:c r="A7212" s="139"/>
      <x:c r="B7212" s="139"/>
      <x:c r="C7212" s="139"/>
      <x:c r="D7212" s="139"/>
      <x:c r="E7212" s="139"/>
      <x:c r="F7212" s="139"/>
      <x:c r="G7212" s="139"/>
      <x:c r="H7212" s="139"/>
      <x:c r="I7212" s="266" t="n">
        <x:f>INT((ROW()-ROW($I$46))/((CARROT_CAP+1)*(MESCLUN_CAP+1)))</x:f>
        <x:v>11</x:v>
      </x:c>
      <x:c r="J7212" s="266" t="n">
        <x:f>MOD(INT((ROW()-ROW($I$46))/(MESCLUN_CAP+1)),CARROT_CAP+1)</x:f>
        <x:v>0</x:v>
      </x:c>
      <x:c r="K7212" s="266" t="n">
        <x:f>MOD(ROW()-ROW($I$46),MESCLUN_CAP+1)</x:f>
        <x:v>5</x:v>
      </x:c>
      <x:c r="L7212" s="266" t="n">
        <x:f>SUM(I7212:K7212)</x:f>
        <x:v>16</x:v>
      </x:c>
      <x:c r="M7212" s="267" t="n">
        <x:f>I7212*TOMATO_HOURS*WEEKS*(1+TOMATO_DIM)^I7212+J7212*CARROT_HOURS*WEEKS*(1+CARROT_DIM)^J7212+K7212*MESCLUN_HOURS*WEEKS*(1+MESCLUN_DIM)^K7212</x:f>
        <x:v>3064.004023614637</x:v>
      </x:c>
      <x:c r="N7212" s="267" t="n">
        <x:f>MAX(M7212-FARMER_HOURS,0)/TEMP_HOURS_PER_WORKER</x:f>
        <x:v>1.627780571954609</x:v>
      </x:c>
      <x:c r="O7212" s="268" t="n">
        <x:f>I7212*TOMATO_PRICE+J7212*CARROT_PRICE+K7212*MESCLUN_PRICE</x:f>
        <x:v>110300</x:v>
      </x:c>
      <x:c r="P7212" s="268" t="n">
        <x:f>I7212*TOMATO_FERTILIZER+J7212*CARROT_FERTILIZER+K7212*MESCLUN_FERTILIZER</x:f>
        <x:v>14080</x:v>
      </x:c>
      <x:c r="Q7212" s="268" t="n">
        <x:f>MIN(M7212,FARMER_HOURS)*FARMER_RATE+MAX(M7212-FARMER_HOURS,0)*TEMP_RATE</x:f>
        <x:v>65694.51429886522</x:v>
      </x:c>
      <x:c r="R7212" s="268" t="n">
        <x:f>O7212-P7212-Q7212-FIXED_COST</x:f>
        <x:v>10525.485701134778</x:v>
      </x:c>
      <x:c r="S7212" s="139" t="str">
        <x:f>IF(AND(L7212&lt;=TOTAL_BED_CAP,N7212&lt;=TEMP_WORKER_CAP),"YES","NO")</x:f>
        <x:v>YES</x:v>
      </x:c>
      <x:c r="T7212" s="139" t="n">
        <x:f>IF(S7212="YES",R7212,-1E+99)</x:f>
        <x:v>10525.485701134778</x:v>
      </x:c>
    </x:row>
    <x:row r="7213">
      <x:c r="A7213" s="139"/>
      <x:c r="B7213" s="139"/>
      <x:c r="C7213" s="139"/>
      <x:c r="D7213" s="139"/>
      <x:c r="E7213" s="139"/>
      <x:c r="F7213" s="139"/>
      <x:c r="G7213" s="139"/>
      <x:c r="H7213" s="139"/>
      <x:c r="I7213" s="266" t="n">
        <x:f>INT((ROW()-ROW($I$46))/((CARROT_CAP+1)*(MESCLUN_CAP+1)))</x:f>
        <x:v>11</x:v>
      </x:c>
      <x:c r="J7213" s="266" t="n">
        <x:f>MOD(INT((ROW()-ROW($I$46))/(MESCLUN_CAP+1)),CARROT_CAP+1)</x:f>
        <x:v>0</x:v>
      </x:c>
      <x:c r="K7213" s="266" t="n">
        <x:f>MOD(ROW()-ROW($I$46),MESCLUN_CAP+1)</x:f>
        <x:v>6</x:v>
      </x:c>
      <x:c r="L7213" s="266" t="n">
        <x:f>SUM(I7213:K7213)</x:f>
        <x:v>17</x:v>
      </x:c>
      <x:c r="M7213" s="267" t="n">
        <x:f>I7213*TOMATO_HOURS*WEEKS*(1+TOMATO_DIM)^I7213+J7213*CARROT_HOURS*WEEKS*(1+CARROT_DIM)^J7213+K7213*MESCLUN_HOURS*WEEKS*(1+MESCLUN_DIM)^K7213</x:f>
        <x:v>3115.47899779627</x:v>
      </x:c>
      <x:c r="N7213" s="267" t="n">
        <x:f>MAX(M7213-FARMER_HOURS,0)/TEMP_HOURS_PER_WORKER</x:f>
        <x:v>1.6635270818029653</x:v>
      </x:c>
      <x:c r="O7213" s="268" t="n">
        <x:f>I7213*TOMATO_PRICE+J7213*CARROT_PRICE+K7213*MESCLUN_PRICE</x:f>
        <x:v>113000</x:v>
      </x:c>
      <x:c r="P7213" s="268" t="n">
        <x:f>I7213*TOMATO_FERTILIZER+J7213*CARROT_FERTILIZER+K7213*MESCLUN_FERTILIZER</x:f>
        <x:v>14960</x:v>
      </x:c>
      <x:c r="Q7213" s="268" t="n">
        <x:f>MIN(M7213,FARMER_HOURS)*FARMER_RATE+MAX(M7213-FARMER_HOURS,0)*TEMP_RATE</x:f>
        <x:v>66588.17704507413</x:v>
      </x:c>
      <x:c r="R7213" s="268" t="n">
        <x:f>O7213-P7213-Q7213-FIXED_COST</x:f>
        <x:v>11451.822954925869</x:v>
      </x:c>
      <x:c r="S7213" s="139" t="str">
        <x:f>IF(AND(L7213&lt;=TOTAL_BED_CAP,N7213&lt;=TEMP_WORKER_CAP),"YES","NO")</x:f>
        <x:v>YES</x:v>
      </x:c>
      <x:c r="T7213" s="139" t="n">
        <x:f>IF(S7213="YES",R7213,-1E+99)</x:f>
        <x:v>11451.822954925869</x:v>
      </x:c>
    </x:row>
    <x:row r="7214">
      <x:c r="A7214" s="139"/>
      <x:c r="B7214" s="139"/>
      <x:c r="C7214" s="139"/>
      <x:c r="D7214" s="139"/>
      <x:c r="E7214" s="139"/>
      <x:c r="F7214" s="139"/>
      <x:c r="G7214" s="139"/>
      <x:c r="H7214" s="139"/>
      <x:c r="I7214" s="266" t="n">
        <x:f>INT((ROW()-ROW($I$46))/((CARROT_CAP+1)*(MESCLUN_CAP+1)))</x:f>
        <x:v>11</x:v>
      </x:c>
      <x:c r="J7214" s="266" t="n">
        <x:f>MOD(INT((ROW()-ROW($I$46))/(MESCLUN_CAP+1)),CARROT_CAP+1)</x:f>
        <x:v>0</x:v>
      </x:c>
      <x:c r="K7214" s="266" t="n">
        <x:f>MOD(ROW()-ROW($I$46),MESCLUN_CAP+1)</x:f>
        <x:v>7</x:v>
      </x:c>
      <x:c r="L7214" s="266" t="n">
        <x:f>SUM(I7214:K7214)</x:f>
        <x:v>18</x:v>
      </x:c>
      <x:c r="M7214" s="267" t="n">
        <x:f>I7214*TOMATO_HOURS*WEEKS*(1+TOMATO_DIM)^I7214+J7214*CARROT_HOURS*WEEKS*(1+CARROT_DIM)^J7214+K7214*MESCLUN_HOURS*WEEKS*(1+MESCLUN_DIM)^K7214</x:f>
        <x:v>3168.2034371942304</x:v>
      </x:c>
      <x:c r="N7214" s="267" t="n">
        <x:f>MAX(M7214-FARMER_HOURS,0)/TEMP_HOURS_PER_WORKER</x:f>
        <x:v>1.7001412758293266</x:v>
      </x:c>
      <x:c r="O7214" s="268" t="n">
        <x:f>I7214*TOMATO_PRICE+J7214*CARROT_PRICE+K7214*MESCLUN_PRICE</x:f>
        <x:v>115700</x:v>
      </x:c>
      <x:c r="P7214" s="268" t="n">
        <x:f>I7214*TOMATO_FERTILIZER+J7214*CARROT_FERTILIZER+K7214*MESCLUN_FERTILIZER</x:f>
        <x:v>15840</x:v>
      </x:c>
      <x:c r="Q7214" s="268" t="n">
        <x:f>MIN(M7214,FARMER_HOURS)*FARMER_RATE+MAX(M7214-FARMER_HOURS,0)*TEMP_RATE</x:f>
        <x:v>67503.53189573318</x:v>
      </x:c>
      <x:c r="R7214" s="268" t="n">
        <x:f>O7214-P7214-Q7214-FIXED_COST</x:f>
        <x:v>12356.468104266824</x:v>
      </x:c>
      <x:c r="S7214" s="139" t="str">
        <x:f>IF(AND(L7214&lt;=TOTAL_BED_CAP,N7214&lt;=TEMP_WORKER_CAP),"YES","NO")</x:f>
        <x:v>YES</x:v>
      </x:c>
      <x:c r="T7214" s="139" t="n">
        <x:f>IF(S7214="YES",R7214,-1E+99)</x:f>
        <x:v>12356.468104266824</x:v>
      </x:c>
    </x:row>
    <x:row r="7215">
      <x:c r="A7215" s="139"/>
      <x:c r="B7215" s="139"/>
      <x:c r="C7215" s="139"/>
      <x:c r="D7215" s="139"/>
      <x:c r="E7215" s="139"/>
      <x:c r="F7215" s="139"/>
      <x:c r="G7215" s="139"/>
      <x:c r="H7215" s="139"/>
      <x:c r="I7215" s="266" t="n">
        <x:f>INT((ROW()-ROW($I$46))/((CARROT_CAP+1)*(MESCLUN_CAP+1)))</x:f>
        <x:v>11</x:v>
      </x:c>
      <x:c r="J7215" s="266" t="n">
        <x:f>MOD(INT((ROW()-ROW($I$46))/(MESCLUN_CAP+1)),CARROT_CAP+1)</x:f>
        <x:v>0</x:v>
      </x:c>
      <x:c r="K7215" s="266" t="n">
        <x:f>MOD(ROW()-ROW($I$46),MESCLUN_CAP+1)</x:f>
        <x:v>8</x:v>
      </x:c>
      <x:c r="L7215" s="266" t="n">
        <x:f>SUM(I7215:K7215)</x:f>
        <x:v>19</x:v>
      </x:c>
      <x:c r="M7215" s="267" t="n">
        <x:f>I7215*TOMATO_HOURS*WEEKS*(1+TOMATO_DIM)^I7215+J7215*CARROT_HOURS*WEEKS*(1+CARROT_DIM)^J7215+K7215*MESCLUN_HOURS*WEEKS*(1+MESCLUN_DIM)^K7215</x:f>
        <x:v>3222.2005354742105</x:v>
      </x:c>
      <x:c r="N7215" s="267" t="n">
        <x:f>MAX(M7215-FARMER_HOURS,0)/TEMP_HOURS_PER_WORKER</x:f>
        <x:v>1.7376392607459794</x:v>
      </x:c>
      <x:c r="O7215" s="268" t="n">
        <x:f>I7215*TOMATO_PRICE+J7215*CARROT_PRICE+K7215*MESCLUN_PRICE</x:f>
        <x:v>118400</x:v>
      </x:c>
      <x:c r="P7215" s="268" t="n">
        <x:f>I7215*TOMATO_FERTILIZER+J7215*CARROT_FERTILIZER+K7215*MESCLUN_FERTILIZER</x:f>
        <x:v>16720</x:v>
      </x:c>
      <x:c r="Q7215" s="268" t="n">
        <x:f>MIN(M7215,FARMER_HOURS)*FARMER_RATE+MAX(M7215-FARMER_HOURS,0)*TEMP_RATE</x:f>
        <x:v>68440.9815186495</x:v>
      </x:c>
      <x:c r="R7215" s="268" t="n">
        <x:f>O7215-P7215-Q7215-FIXED_COST</x:f>
        <x:v>13239.018481350504</x:v>
      </x:c>
      <x:c r="S7215" s="139" t="str">
        <x:f>IF(AND(L7215&lt;=TOTAL_BED_CAP,N7215&lt;=TEMP_WORKER_CAP),"YES","NO")</x:f>
        <x:v>YES</x:v>
      </x:c>
      <x:c r="T7215" s="139" t="n">
        <x:f>IF(S7215="YES",R7215,-1E+99)</x:f>
        <x:v>13239.018481350504</x:v>
      </x:c>
    </x:row>
    <x:row r="7216">
      <x:c r="A7216" s="139"/>
      <x:c r="B7216" s="139"/>
      <x:c r="C7216" s="139"/>
      <x:c r="D7216" s="139"/>
      <x:c r="E7216" s="139"/>
      <x:c r="F7216" s="139"/>
      <x:c r="G7216" s="139"/>
      <x:c r="H7216" s="139"/>
      <x:c r="I7216" s="266" t="n">
        <x:f>INT((ROW()-ROW($I$46))/((CARROT_CAP+1)*(MESCLUN_CAP+1)))</x:f>
        <x:v>11</x:v>
      </x:c>
      <x:c r="J7216" s="266" t="n">
        <x:f>MOD(INT((ROW()-ROW($I$46))/(MESCLUN_CAP+1)),CARROT_CAP+1)</x:f>
        <x:v>0</x:v>
      </x:c>
      <x:c r="K7216" s="266" t="n">
        <x:f>MOD(ROW()-ROW($I$46),MESCLUN_CAP+1)</x:f>
        <x:v>9</x:v>
      </x:c>
      <x:c r="L7216" s="266" t="n">
        <x:f>SUM(I7216:K7216)</x:f>
        <x:v>20</x:v>
      </x:c>
      <x:c r="M7216" s="267" t="n">
        <x:f>I7216*TOMATO_HOURS*WEEKS*(1+TOMATO_DIM)^I7216+J7216*CARROT_HOURS*WEEKS*(1+CARROT_DIM)^J7216+K7216*MESCLUN_HOURS*WEEKS*(1+MESCLUN_DIM)^K7216</x:f>
        <x:v>3277.493870914605</x:v>
      </x:c>
      <x:c r="N7216" s="267" t="n">
        <x:f>MAX(M7216-FARMER_HOURS,0)/TEMP_HOURS_PER_WORKER</x:f>
        <x:v>1.7760374103573646</x:v>
      </x:c>
      <x:c r="O7216" s="268" t="n">
        <x:f>I7216*TOMATO_PRICE+J7216*CARROT_PRICE+K7216*MESCLUN_PRICE</x:f>
        <x:v>121100</x:v>
      </x:c>
      <x:c r="P7216" s="268" t="n">
        <x:f>I7216*TOMATO_FERTILIZER+J7216*CARROT_FERTILIZER+K7216*MESCLUN_FERTILIZER</x:f>
        <x:v>17600</x:v>
      </x:c>
      <x:c r="Q7216" s="268" t="n">
        <x:f>MIN(M7216,FARMER_HOURS)*FARMER_RATE+MAX(M7216-FARMER_HOURS,0)*TEMP_RATE</x:f>
        <x:v>69400.93525893411</x:v>
      </x:c>
      <x:c r="R7216" s="268" t="n">
        <x:f>O7216-P7216-Q7216-FIXED_COST</x:f>
        <x:v>14099.064741065886</x:v>
      </x:c>
      <x:c r="S7216" s="139" t="str">
        <x:f>IF(AND(L7216&lt;=TOTAL_BED_CAP,N7216&lt;=TEMP_WORKER_CAP),"YES","NO")</x:f>
        <x:v>YES</x:v>
      </x:c>
      <x:c r="T7216" s="139" t="n">
        <x:f>IF(S7216="YES",R7216,-1E+99)</x:f>
        <x:v>14099.064741065886</x:v>
      </x:c>
    </x:row>
    <x:row r="7217">
      <x:c r="A7217" s="139"/>
      <x:c r="B7217" s="139"/>
      <x:c r="C7217" s="139"/>
      <x:c r="D7217" s="139"/>
      <x:c r="E7217" s="139"/>
      <x:c r="F7217" s="139"/>
      <x:c r="G7217" s="139"/>
      <x:c r="H7217" s="139"/>
      <x:c r="I7217" s="266" t="n">
        <x:f>INT((ROW()-ROW($I$46))/((CARROT_CAP+1)*(MESCLUN_CAP+1)))</x:f>
        <x:v>11</x:v>
      </x:c>
      <x:c r="J7217" s="266" t="n">
        <x:f>MOD(INT((ROW()-ROW($I$46))/(MESCLUN_CAP+1)),CARROT_CAP+1)</x:f>
        <x:v>0</x:v>
      </x:c>
      <x:c r="K7217" s="266" t="n">
        <x:f>MOD(ROW()-ROW($I$46),MESCLUN_CAP+1)</x:f>
        <x:v>10</x:v>
      </x:c>
      <x:c r="L7217" s="266" t="n">
        <x:f>SUM(I7217:K7217)</x:f>
        <x:v>21</x:v>
      </x:c>
      <x:c r="M7217" s="267" t="n">
        <x:f>I7217*TOMATO_HOURS*WEEKS*(1+TOMATO_DIM)^I7217+J7217*CARROT_HOURS*WEEKS*(1+CARROT_DIM)^J7217+K7217*MESCLUN_HOURS*WEEKS*(1+MESCLUN_DIM)^K7217</x:f>
        <x:v>3334.107412397818</x:v>
      </x:c>
      <x:c r="N7217" s="267" t="n">
        <x:f>MAX(M7217-FARMER_HOURS,0)/TEMP_HOURS_PER_WORKER</x:f>
        <x:v>1.8153523697207068</x:v>
      </x:c>
      <x:c r="O7217" s="268" t="n">
        <x:f>I7217*TOMATO_PRICE+J7217*CARROT_PRICE+K7217*MESCLUN_PRICE</x:f>
        <x:v>123800</x:v>
      </x:c>
      <x:c r="P7217" s="268" t="n">
        <x:f>I7217*TOMATO_FERTILIZER+J7217*CARROT_FERTILIZER+K7217*MESCLUN_FERTILIZER</x:f>
        <x:v>18480</x:v>
      </x:c>
      <x:c r="Q7217" s="268" t="n">
        <x:f>MIN(M7217,FARMER_HOURS)*FARMER_RATE+MAX(M7217-FARMER_HOURS,0)*TEMP_RATE</x:f>
        <x:v>70383.80924301766</x:v>
      </x:c>
      <x:c r="R7217" s="268" t="n">
        <x:f>O7217-P7217-Q7217-FIXED_COST</x:f>
        <x:v>14936.190756982338</x:v>
      </x:c>
      <x:c r="S7217" s="139" t="str">
        <x:f>IF(AND(L7217&lt;=TOTAL_BED_CAP,N7217&lt;=TEMP_WORKER_CAP),"YES","NO")</x:f>
        <x:v>YES</x:v>
      </x:c>
      <x:c r="T7217" s="139" t="n">
        <x:f>IF(S7217="YES",R7217,-1E+99)</x:f>
        <x:v>14936.190756982338</x:v>
      </x:c>
    </x:row>
    <x:row r="7218">
      <x:c r="A7218" s="139"/>
      <x:c r="B7218" s="139"/>
      <x:c r="C7218" s="139"/>
      <x:c r="D7218" s="139"/>
      <x:c r="E7218" s="139"/>
      <x:c r="F7218" s="139"/>
      <x:c r="G7218" s="139"/>
      <x:c r="H7218" s="139"/>
      <x:c r="I7218" s="266" t="n">
        <x:f>INT((ROW()-ROW($I$46))/((CARROT_CAP+1)*(MESCLUN_CAP+1)))</x:f>
        <x:v>11</x:v>
      </x:c>
      <x:c r="J7218" s="266" t="n">
        <x:f>MOD(INT((ROW()-ROW($I$46))/(MESCLUN_CAP+1)),CARROT_CAP+1)</x:f>
        <x:v>0</x:v>
      </x:c>
      <x:c r="K7218" s="266" t="n">
        <x:f>MOD(ROW()-ROW($I$46),MESCLUN_CAP+1)</x:f>
        <x:v>11</x:v>
      </x:c>
      <x:c r="L7218" s="266" t="n">
        <x:f>SUM(I7218:K7218)</x:f>
        <x:v>22</x:v>
      </x:c>
      <x:c r="M7218" s="267" t="n">
        <x:f>I7218*TOMATO_HOURS*WEEKS*(1+TOMATO_DIM)^I7218+J7218*CARROT_HOURS*WEEKS*(1+CARROT_DIM)^J7218+K7218*MESCLUN_HOURS*WEEKS*(1+MESCLUN_DIM)^K7218</x:f>
        <x:v>3392.065525491257</x:v>
      </x:c>
      <x:c r="N7218" s="267" t="n">
        <x:f>MAX(M7218-FARMER_HOURS,0)/TEMP_HOURS_PER_WORKER</x:f>
        <x:v>1.8556010593689285</x:v>
      </x:c>
      <x:c r="O7218" s="268" t="n">
        <x:f>I7218*TOMATO_PRICE+J7218*CARROT_PRICE+K7218*MESCLUN_PRICE</x:f>
        <x:v>126500</x:v>
      </x:c>
      <x:c r="P7218" s="268" t="n">
        <x:f>I7218*TOMATO_FERTILIZER+J7218*CARROT_FERTILIZER+K7218*MESCLUN_FERTILIZER</x:f>
        <x:v>19360</x:v>
      </x:c>
      <x:c r="Q7218" s="268" t="n">
        <x:f>MIN(M7218,FARMER_HOURS)*FARMER_RATE+MAX(M7218-FARMER_HOURS,0)*TEMP_RATE</x:f>
        <x:v>71390.02648422321</x:v>
      </x:c>
      <x:c r="R7218" s="268" t="n">
        <x:f>O7218-P7218-Q7218-FIXED_COST</x:f>
        <x:v>15749.973515776786</x:v>
      </x:c>
      <x:c r="S7218" s="139" t="str">
        <x:f>IF(AND(L7218&lt;=TOTAL_BED_CAP,N7218&lt;=TEMP_WORKER_CAP),"YES","NO")</x:f>
        <x:v>YES</x:v>
      </x:c>
      <x:c r="T7218" s="139" t="n">
        <x:f>IF(S7218="YES",R7218,-1E+99)</x:f>
        <x:v>15749.973515776786</x:v>
      </x:c>
    </x:row>
    <x:row r="7219">
      <x:c r="A7219" s="139"/>
      <x:c r="B7219" s="139"/>
      <x:c r="C7219" s="139"/>
      <x:c r="D7219" s="139"/>
      <x:c r="E7219" s="139"/>
      <x:c r="F7219" s="139"/>
      <x:c r="G7219" s="139"/>
      <x:c r="H7219" s="139"/>
      <x:c r="I7219" s="266" t="n">
        <x:f>INT((ROW()-ROW($I$46))/((CARROT_CAP+1)*(MESCLUN_CAP+1)))</x:f>
        <x:v>11</x:v>
      </x:c>
      <x:c r="J7219" s="266" t="n">
        <x:f>MOD(INT((ROW()-ROW($I$46))/(MESCLUN_CAP+1)),CARROT_CAP+1)</x:f>
        <x:v>0</x:v>
      </x:c>
      <x:c r="K7219" s="266" t="n">
        <x:f>MOD(ROW()-ROW($I$46),MESCLUN_CAP+1)</x:f>
        <x:v>12</x:v>
      </x:c>
      <x:c r="L7219" s="266" t="n">
        <x:f>SUM(I7219:K7219)</x:f>
        <x:v>23</x:v>
      </x:c>
      <x:c r="M7219" s="267" t="n">
        <x:f>I7219*TOMATO_HOURS*WEEKS*(1+TOMATO_DIM)^I7219+J7219*CARROT_HOURS*WEEKS*(1+CARROT_DIM)^J7219+K7219*MESCLUN_HOURS*WEEKS*(1+MESCLUN_DIM)^K7219</x:f>
        <x:v>3451.392978619321</x:v>
      </x:c>
      <x:c r="N7219" s="267" t="n">
        <x:f>MAX(M7219-FARMER_HOURS,0)/TEMP_HOURS_PER_WORKER</x:f>
        <x:v>1.896800679596751</x:v>
      </x:c>
      <x:c r="O7219" s="268" t="n">
        <x:f>I7219*TOMATO_PRICE+J7219*CARROT_PRICE+K7219*MESCLUN_PRICE</x:f>
        <x:v>129200</x:v>
      </x:c>
      <x:c r="P7219" s="268" t="n">
        <x:f>I7219*TOMATO_FERTILIZER+J7219*CARROT_FERTILIZER+K7219*MESCLUN_FERTILIZER</x:f>
        <x:v>20240</x:v>
      </x:c>
      <x:c r="Q7219" s="268" t="n">
        <x:f>MIN(M7219,FARMER_HOURS)*FARMER_RATE+MAX(M7219-FARMER_HOURS,0)*TEMP_RATE</x:f>
        <x:v>72420.01698991877</x:v>
      </x:c>
      <x:c r="R7219" s="268" t="n">
        <x:f>O7219-P7219-Q7219-FIXED_COST</x:f>
        <x:v>16539.983010081225</x:v>
      </x:c>
      <x:c r="S7219" s="139" t="str">
        <x:f>IF(AND(L7219&lt;=TOTAL_BED_CAP,N7219&lt;=TEMP_WORKER_CAP),"YES","NO")</x:f>
        <x:v>YES</x:v>
      </x:c>
      <x:c r="T7219" s="139" t="n">
        <x:f>IF(S7219="YES",R7219,-1E+99)</x:f>
        <x:v>16539.983010081225</x:v>
      </x:c>
    </x:row>
    <x:row r="7220">
      <x:c r="A7220" s="139"/>
      <x:c r="B7220" s="139"/>
      <x:c r="C7220" s="139"/>
      <x:c r="D7220" s="139"/>
      <x:c r="E7220" s="139"/>
      <x:c r="F7220" s="139"/>
      <x:c r="G7220" s="139"/>
      <x:c r="H7220" s="139"/>
      <x:c r="I7220" s="266" t="n">
        <x:f>INT((ROW()-ROW($I$46))/((CARROT_CAP+1)*(MESCLUN_CAP+1)))</x:f>
        <x:v>11</x:v>
      </x:c>
      <x:c r="J7220" s="266" t="n">
        <x:f>MOD(INT((ROW()-ROW($I$46))/(MESCLUN_CAP+1)),CARROT_CAP+1)</x:f>
        <x:v>0</x:v>
      </x:c>
      <x:c r="K7220" s="266" t="n">
        <x:f>MOD(ROW()-ROW($I$46),MESCLUN_CAP+1)</x:f>
        <x:v>13</x:v>
      </x:c>
      <x:c r="L7220" s="266" t="n">
        <x:f>SUM(I7220:K7220)</x:f>
        <x:v>24</x:v>
      </x:c>
      <x:c r="M7220" s="267" t="n">
        <x:f>I7220*TOMATO_HOURS*WEEKS*(1+TOMATO_DIM)^I7220+J7220*CARROT_HOURS*WEEKS*(1+CARROT_DIM)^J7220+K7220*MESCLUN_HOURS*WEEKS*(1+MESCLUN_DIM)^K7220</x:f>
        <x:v>3512.1149493277057</x:v>
      </x:c>
      <x:c r="N7220" s="267" t="n">
        <x:f>MAX(M7220-FARMER_HOURS,0)/TEMP_HOURS_PER_WORKER</x:f>
        <x:v>1.9389687148109067</x:v>
      </x:c>
      <x:c r="O7220" s="268" t="n">
        <x:f>I7220*TOMATO_PRICE+J7220*CARROT_PRICE+K7220*MESCLUN_PRICE</x:f>
        <x:v>131900</x:v>
      </x:c>
      <x:c r="P7220" s="268" t="n">
        <x:f>I7220*TOMATO_FERTILIZER+J7220*CARROT_FERTILIZER+K7220*MESCLUN_FERTILIZER</x:f>
        <x:v>21120</x:v>
      </x:c>
      <x:c r="Q7220" s="268" t="n">
        <x:f>MIN(M7220,FARMER_HOURS)*FARMER_RATE+MAX(M7220-FARMER_HOURS,0)*TEMP_RATE</x:f>
        <x:v>73474.21787027267</x:v>
      </x:c>
      <x:c r="R7220" s="268" t="n">
        <x:f>O7220-P7220-Q7220-FIXED_COST</x:f>
        <x:v>17305.782129727333</x:v>
      </x:c>
      <x:c r="S7220" s="139" t="str">
        <x:f>IF(AND(L7220&lt;=TOTAL_BED_CAP,N7220&lt;=TEMP_WORKER_CAP),"YES","NO")</x:f>
        <x:v>YES</x:v>
      </x:c>
      <x:c r="T7220" s="139" t="n">
        <x:f>IF(S7220="YES",R7220,-1E+99)</x:f>
        <x:v>17305.782129727333</x:v>
      </x:c>
    </x:row>
    <x:row r="7221">
      <x:c r="A7221" s="139"/>
      <x:c r="B7221" s="139"/>
      <x:c r="C7221" s="139"/>
      <x:c r="D7221" s="139"/>
      <x:c r="E7221" s="139"/>
      <x:c r="F7221" s="139"/>
      <x:c r="G7221" s="139"/>
      <x:c r="H7221" s="139"/>
      <x:c r="I7221" s="266" t="n">
        <x:f>INT((ROW()-ROW($I$46))/((CARROT_CAP+1)*(MESCLUN_CAP+1)))</x:f>
        <x:v>11</x:v>
      </x:c>
      <x:c r="J7221" s="266" t="n">
        <x:f>MOD(INT((ROW()-ROW($I$46))/(MESCLUN_CAP+1)),CARROT_CAP+1)</x:f>
        <x:v>0</x:v>
      </x:c>
      <x:c r="K7221" s="266" t="n">
        <x:f>MOD(ROW()-ROW($I$46),MESCLUN_CAP+1)</x:f>
        <x:v>14</x:v>
      </x:c>
      <x:c r="L7221" s="266" t="n">
        <x:f>SUM(I7221:K7221)</x:f>
        <x:v>25</x:v>
      </x:c>
      <x:c r="M7221" s="267" t="n">
        <x:f>I7221*TOMATO_HOURS*WEEKS*(1+TOMATO_DIM)^I7221+J7221*CARROT_HOURS*WEEKS*(1+CARROT_DIM)^J7221+K7221*MESCLUN_HOURS*WEEKS*(1+MESCLUN_DIM)^K7221</x:f>
        <x:v>3574.257030641367</x:v>
      </x:c>
      <x:c r="N7221" s="267" t="n">
        <x:f>MAX(M7221-FARMER_HOURS,0)/TEMP_HOURS_PER_WORKER</x:f>
        <x:v>1.9821229379453935</x:v>
      </x:c>
      <x:c r="O7221" s="268" t="n">
        <x:f>I7221*TOMATO_PRICE+J7221*CARROT_PRICE+K7221*MESCLUN_PRICE</x:f>
        <x:v>134600</x:v>
      </x:c>
      <x:c r="P7221" s="268" t="n">
        <x:f>I7221*TOMATO_FERTILIZER+J7221*CARROT_FERTILIZER+K7221*MESCLUN_FERTILIZER</x:f>
        <x:v>22000</x:v>
      </x:c>
      <x:c r="Q7221" s="268" t="n">
        <x:f>MIN(M7221,FARMER_HOURS)*FARMER_RATE+MAX(M7221-FARMER_HOURS,0)*TEMP_RATE</x:f>
        <x:v>74553.07344863484</x:v>
      </x:c>
      <x:c r="R7221" s="268" t="n">
        <x:f>O7221-P7221-Q7221-FIXED_COST</x:f>
        <x:v>18046.926551365163</x:v>
      </x:c>
      <x:c r="S7221" s="139" t="str">
        <x:f>IF(AND(L7221&lt;=TOTAL_BED_CAP,N7221&lt;=TEMP_WORKER_CAP),"YES","NO")</x:f>
        <x:v>YES</x:v>
      </x:c>
      <x:c r="T7221" s="139" t="n">
        <x:f>IF(S7221="YES",R7221,-1E+99)</x:f>
        <x:v>18046.926551365163</x:v>
      </x:c>
    </x:row>
    <x:row r="7222">
      <x:c r="A7222" s="139"/>
      <x:c r="B7222" s="139"/>
      <x:c r="C7222" s="139"/>
      <x:c r="D7222" s="139"/>
      <x:c r="E7222" s="139"/>
      <x:c r="F7222" s="139"/>
      <x:c r="G7222" s="139"/>
      <x:c r="H7222" s="139"/>
      <x:c r="I7222" s="266" t="n">
        <x:f>INT((ROW()-ROW($I$46))/((CARROT_CAP+1)*(MESCLUN_CAP+1)))</x:f>
        <x:v>11</x:v>
      </x:c>
      <x:c r="J7222" s="266" t="n">
        <x:f>MOD(INT((ROW()-ROW($I$46))/(MESCLUN_CAP+1)),CARROT_CAP+1)</x:f>
        <x:v>0</x:v>
      </x:c>
      <x:c r="K7222" s="266" t="n">
        <x:f>MOD(ROW()-ROW($I$46),MESCLUN_CAP+1)</x:f>
        <x:v>15</x:v>
      </x:c>
      <x:c r="L7222" s="266" t="n">
        <x:f>SUM(I7222:K7222)</x:f>
        <x:v>26</x:v>
      </x:c>
      <x:c r="M7222" s="267" t="n">
        <x:f>I7222*TOMATO_HOURS*WEEKS*(1+TOMATO_DIM)^I7222+J7222*CARROT_HOURS*WEEKS*(1+CARROT_DIM)^J7222+K7222*MESCLUN_HOURS*WEEKS*(1+MESCLUN_DIM)^K7222</x:f>
        <x:v>3637.845237517513</x:v>
      </x:c>
      <x:c r="N7222" s="267" t="n">
        <x:f>MAX(M7222-FARMER_HOURS,0)/TEMP_HOURS_PER_WORKER</x:f>
        <x:v>2.0262814149427175</x:v>
      </x:c>
      <x:c r="O7222" s="268" t="n">
        <x:f>I7222*TOMATO_PRICE+J7222*CARROT_PRICE+K7222*MESCLUN_PRICE</x:f>
        <x:v>137300</x:v>
      </x:c>
      <x:c r="P7222" s="268" t="n">
        <x:f>I7222*TOMATO_FERTILIZER+J7222*CARROT_FERTILIZER+K7222*MESCLUN_FERTILIZER</x:f>
        <x:v>22880</x:v>
      </x:c>
      <x:c r="Q7222" s="268" t="n">
        <x:f>MIN(M7222,FARMER_HOURS)*FARMER_RATE+MAX(M7222-FARMER_HOURS,0)*TEMP_RATE</x:f>
        <x:v>75657.03537356792</x:v>
      </x:c>
      <x:c r="R7222" s="268" t="n">
        <x:f>O7222-P7222-Q7222-FIXED_COST</x:f>
        <x:v>18762.964626432076</x:v>
      </x:c>
      <x:c r="S7222" s="139" t="str">
        <x:f>IF(AND(L7222&lt;=TOTAL_BED_CAP,N7222&lt;=TEMP_WORKER_CAP),"YES","NO")</x:f>
        <x:v>YES</x:v>
      </x:c>
      <x:c r="T7222" s="139" t="n">
        <x:f>IF(S7222="YES",R7222,-1E+99)</x:f>
        <x:v>18762.964626432076</x:v>
      </x:c>
    </x:row>
    <x:row r="7223">
      <x:c r="A7223" s="139"/>
      <x:c r="B7223" s="139"/>
      <x:c r="C7223" s="139"/>
      <x:c r="D7223" s="139"/>
      <x:c r="E7223" s="139"/>
      <x:c r="F7223" s="139"/>
      <x:c r="G7223" s="139"/>
      <x:c r="H7223" s="139"/>
      <x:c r="I7223" s="266" t="n">
        <x:f>INT((ROW()-ROW($I$46))/((CARROT_CAP+1)*(MESCLUN_CAP+1)))</x:f>
        <x:v>11</x:v>
      </x:c>
      <x:c r="J7223" s="266" t="n">
        <x:f>MOD(INT((ROW()-ROW($I$46))/(MESCLUN_CAP+1)),CARROT_CAP+1)</x:f>
        <x:v>0</x:v>
      </x:c>
      <x:c r="K7223" s="266" t="n">
        <x:f>MOD(ROW()-ROW($I$46),MESCLUN_CAP+1)</x:f>
        <x:v>16</x:v>
      </x:c>
      <x:c r="L7223" s="266" t="n">
        <x:f>SUM(I7223:K7223)</x:f>
        <x:v>27</x:v>
      </x:c>
      <x:c r="M7223" s="267" t="n">
        <x:f>I7223*TOMATO_HOURS*WEEKS*(1+TOMATO_DIM)^I7223+J7223*CARROT_HOURS*WEEKS*(1+CARROT_DIM)^J7223+K7223*MESCLUN_HOURS*WEEKS*(1+MESCLUN_DIM)^K7223</x:f>
        <x:v>3702.906013395002</x:v>
      </x:c>
      <x:c r="N7223" s="267" t="n">
        <x:f>MAX(M7223-FARMER_HOURS,0)/TEMP_HOURS_PER_WORKER</x:f>
        <x:v>2.071462509302085</x:v>
      </x:c>
      <x:c r="O7223" s="268" t="n">
        <x:f>I7223*TOMATO_PRICE+J7223*CARROT_PRICE+K7223*MESCLUN_PRICE</x:f>
        <x:v>140000</x:v>
      </x:c>
      <x:c r="P7223" s="268" t="n">
        <x:f>I7223*TOMATO_FERTILIZER+J7223*CARROT_FERTILIZER+K7223*MESCLUN_FERTILIZER</x:f>
        <x:v>23760</x:v>
      </x:c>
      <x:c r="Q7223" s="268" t="n">
        <x:f>MIN(M7223,FARMER_HOURS)*FARMER_RATE+MAX(M7223-FARMER_HOURS,0)*TEMP_RATE</x:f>
        <x:v>76786.56273255212</x:v>
      </x:c>
      <x:c r="R7223" s="268" t="n">
        <x:f>O7223-P7223-Q7223-FIXED_COST</x:f>
        <x:v>19453.43726744788</x:v>
      </x:c>
      <x:c r="S7223" s="139" t="str">
        <x:f>IF(AND(L7223&lt;=TOTAL_BED_CAP,N7223&lt;=TEMP_WORKER_CAP),"YES","NO")</x:f>
        <x:v>YES</x:v>
      </x:c>
      <x:c r="T7223" s="139" t="n">
        <x:f>IF(S7223="YES",R7223,-1E+99)</x:f>
        <x:v>19453.43726744788</x:v>
      </x:c>
    </x:row>
    <x:row r="7224">
      <x:c r="A7224" s="139"/>
      <x:c r="B7224" s="139"/>
      <x:c r="C7224" s="139"/>
      <x:c r="D7224" s="139"/>
      <x:c r="E7224" s="139"/>
      <x:c r="F7224" s="139"/>
      <x:c r="G7224" s="139"/>
      <x:c r="H7224" s="139"/>
      <x:c r="I7224" s="266" t="n">
        <x:f>INT((ROW()-ROW($I$46))/((CARROT_CAP+1)*(MESCLUN_CAP+1)))</x:f>
        <x:v>11</x:v>
      </x:c>
      <x:c r="J7224" s="266" t="n">
        <x:f>MOD(INT((ROW()-ROW($I$46))/(MESCLUN_CAP+1)),CARROT_CAP+1)</x:f>
        <x:v>0</x:v>
      </x:c>
      <x:c r="K7224" s="266" t="n">
        <x:f>MOD(ROW()-ROW($I$46),MESCLUN_CAP+1)</x:f>
        <x:v>17</x:v>
      </x:c>
      <x:c r="L7224" s="266" t="n">
        <x:f>SUM(I7224:K7224)</x:f>
        <x:v>28</x:v>
      </x:c>
      <x:c r="M7224" s="267" t="n">
        <x:f>I7224*TOMATO_HOURS*WEEKS*(1+TOMATO_DIM)^I7224+J7224*CARROT_HOURS*WEEKS*(1+CARROT_DIM)^J7224+K7224*MESCLUN_HOURS*WEEKS*(1+MESCLUN_DIM)^K7224</x:f>
        <x:v>3769.466236841542</x:v>
      </x:c>
      <x:c r="N7224" s="267" t="n">
        <x:f>MAX(M7224-FARMER_HOURS,0)/TEMP_HOURS_PER_WORKER</x:f>
        <x:v>2.1176848866955154</x:v>
      </x:c>
      <x:c r="O7224" s="268" t="n">
        <x:f>I7224*TOMATO_PRICE+J7224*CARROT_PRICE+K7224*MESCLUN_PRICE</x:f>
        <x:v>142700</x:v>
      </x:c>
      <x:c r="P7224" s="268" t="n">
        <x:f>I7224*TOMATO_FERTILIZER+J7224*CARROT_FERTILIZER+K7224*MESCLUN_FERTILIZER</x:f>
        <x:v>24640</x:v>
      </x:c>
      <x:c r="Q7224" s="268" t="n">
        <x:f>MIN(M7224,FARMER_HOURS)*FARMER_RATE+MAX(M7224-FARMER_HOURS,0)*TEMP_RATE</x:f>
        <x:v>77942.12216738789</x:v>
      </x:c>
      <x:c r="R7224" s="268" t="n">
        <x:f>O7224-P7224-Q7224-FIXED_COST</x:f>
        <x:v>20117.87783261211</x:v>
      </x:c>
      <x:c r="S7224" s="139" t="str">
        <x:f>IF(AND(L7224&lt;=TOTAL_BED_CAP,N7224&lt;=TEMP_WORKER_CAP),"YES","NO")</x:f>
        <x:v>YES</x:v>
      </x:c>
      <x:c r="T7224" s="139" t="n">
        <x:f>IF(S7224="YES",R7224,-1E+99)</x:f>
        <x:v>20117.87783261211</x:v>
      </x:c>
    </x:row>
    <x:row r="7225">
      <x:c r="A7225" s="139"/>
      <x:c r="B7225" s="139"/>
      <x:c r="C7225" s="139"/>
      <x:c r="D7225" s="139"/>
      <x:c r="E7225" s="139"/>
      <x:c r="F7225" s="139"/>
      <x:c r="G7225" s="139"/>
      <x:c r="H7225" s="139"/>
      <x:c r="I7225" s="266" t="n">
        <x:f>INT((ROW()-ROW($I$46))/((CARROT_CAP+1)*(MESCLUN_CAP+1)))</x:f>
        <x:v>11</x:v>
      </x:c>
      <x:c r="J7225" s="266" t="n">
        <x:f>MOD(INT((ROW()-ROW($I$46))/(MESCLUN_CAP+1)),CARROT_CAP+1)</x:f>
        <x:v>0</x:v>
      </x:c>
      <x:c r="K7225" s="266" t="n">
        <x:f>MOD(ROW()-ROW($I$46),MESCLUN_CAP+1)</x:f>
        <x:v>18</x:v>
      </x:c>
      <x:c r="L7225" s="266" t="n">
        <x:f>SUM(I7225:K7225)</x:f>
        <x:v>29</x:v>
      </x:c>
      <x:c r="M7225" s="267" t="n">
        <x:f>I7225*TOMATO_HOURS*WEEKS*(1+TOMATO_DIM)^I7225+J7225*CARROT_HOURS*WEEKS*(1+CARROT_DIM)^J7225+K7225*MESCLUN_HOURS*WEEKS*(1+MESCLUN_DIM)^K7225</x:f>
        <x:v>3837.5532283001294</x:v>
      </x:c>
      <x:c r="N7225" s="267" t="n">
        <x:f>MAX(M7225-FARMER_HOURS,0)/TEMP_HOURS_PER_WORKER</x:f>
        <x:v>2.1649675196528677</x:v>
      </x:c>
      <x:c r="O7225" s="268" t="n">
        <x:f>I7225*TOMATO_PRICE+J7225*CARROT_PRICE+K7225*MESCLUN_PRICE</x:f>
        <x:v>145400</x:v>
      </x:c>
      <x:c r="P7225" s="268" t="n">
        <x:f>I7225*TOMATO_FERTILIZER+J7225*CARROT_FERTILIZER+K7225*MESCLUN_FERTILIZER</x:f>
        <x:v>25520</x:v>
      </x:c>
      <x:c r="Q7225" s="268" t="n">
        <x:f>MIN(M7225,FARMER_HOURS)*FARMER_RATE+MAX(M7225-FARMER_HOURS,0)*TEMP_RATE</x:f>
        <x:v>79124.1879913217</x:v>
      </x:c>
      <x:c r="R7225" s="268" t="n">
        <x:f>O7225-P7225-Q7225-FIXED_COST</x:f>
        <x:v>20755.812008678302</x:v>
      </x:c>
      <x:c r="S7225" s="139" t="str">
        <x:f>IF(AND(L7225&lt;=TOTAL_BED_CAP,N7225&lt;=TEMP_WORKER_CAP),"YES","NO")</x:f>
        <x:v>YES</x:v>
      </x:c>
      <x:c r="T7225" s="139" t="n">
        <x:f>IF(S7225="YES",R7225,-1E+99)</x:f>
        <x:v>20755.812008678302</x:v>
      </x:c>
    </x:row>
    <x:row r="7226">
      <x:c r="A7226" s="139"/>
      <x:c r="B7226" s="139"/>
      <x:c r="C7226" s="139"/>
      <x:c r="D7226" s="139"/>
      <x:c r="E7226" s="139"/>
      <x:c r="F7226" s="139"/>
      <x:c r="G7226" s="139"/>
      <x:c r="H7226" s="139"/>
      <x:c r="I7226" s="266" t="n">
        <x:f>INT((ROW()-ROW($I$46))/((CARROT_CAP+1)*(MESCLUN_CAP+1)))</x:f>
        <x:v>11</x:v>
      </x:c>
      <x:c r="J7226" s="266" t="n">
        <x:f>MOD(INT((ROW()-ROW($I$46))/(MESCLUN_CAP+1)),CARROT_CAP+1)</x:f>
        <x:v>0</x:v>
      </x:c>
      <x:c r="K7226" s="266" t="n">
        <x:f>MOD(ROW()-ROW($I$46),MESCLUN_CAP+1)</x:f>
        <x:v>19</x:v>
      </x:c>
      <x:c r="L7226" s="266" t="n">
        <x:f>SUM(I7226:K7226)</x:f>
        <x:v>30</x:v>
      </x:c>
      <x:c r="M7226" s="267" t="n">
        <x:f>I7226*TOMATO_HOURS*WEEKS*(1+TOMATO_DIM)^I7226+J7226*CARROT_HOURS*WEEKS*(1+CARROT_DIM)^J7226+K7226*MESCLUN_HOURS*WEEKS*(1+MESCLUN_DIM)^K7226</x:f>
        <x:v>3907.1947569361514</x:v>
      </x:c>
      <x:c r="N7226" s="267" t="n">
        <x:f>MAX(M7226-FARMER_HOURS,0)/TEMP_HOURS_PER_WORKER</x:f>
        <x:v>2.213329692316772</x:v>
      </x:c>
      <x:c r="O7226" s="268" t="n">
        <x:f>I7226*TOMATO_PRICE+J7226*CARROT_PRICE+K7226*MESCLUN_PRICE</x:f>
        <x:v>148100</x:v>
      </x:c>
      <x:c r="P7226" s="268" t="n">
        <x:f>I7226*TOMATO_FERTILIZER+J7226*CARROT_FERTILIZER+K7226*MESCLUN_FERTILIZER</x:f>
        <x:v>26400</x:v>
      </x:c>
      <x:c r="Q7226" s="268" t="n">
        <x:f>MIN(M7226,FARMER_HOURS)*FARMER_RATE+MAX(M7226-FARMER_HOURS,0)*TEMP_RATE</x:f>
        <x:v>80333.2423079193</x:v>
      </x:c>
      <x:c r="R7226" s="268" t="n">
        <x:f>O7226-P7226-Q7226-FIXED_COST</x:f>
        <x:v>21366.757692080704</x:v>
      </x:c>
      <x:c r="S7226" s="139" t="str">
        <x:f>IF(AND(L7226&lt;=TOTAL_BED_CAP,N7226&lt;=TEMP_WORKER_CAP),"YES","NO")</x:f>
        <x:v>YES</x:v>
      </x:c>
      <x:c r="T7226" s="139" t="n">
        <x:f>IF(S7226="YES",R7226,-1E+99)</x:f>
        <x:v>21366.757692080704</x:v>
      </x:c>
    </x:row>
    <x:row r="7227">
      <x:c r="A7227" s="139"/>
      <x:c r="B7227" s="139"/>
      <x:c r="C7227" s="139"/>
      <x:c r="D7227" s="139"/>
      <x:c r="E7227" s="139"/>
      <x:c r="F7227" s="139"/>
      <x:c r="G7227" s="139"/>
      <x:c r="H7227" s="139"/>
      <x:c r="I7227" s="266" t="n">
        <x:f>INT((ROW()-ROW($I$46))/((CARROT_CAP+1)*(MESCLUN_CAP+1)))</x:f>
        <x:v>11</x:v>
      </x:c>
      <x:c r="J7227" s="266" t="n">
        <x:f>MOD(INT((ROW()-ROW($I$46))/(MESCLUN_CAP+1)),CARROT_CAP+1)</x:f>
        <x:v>0</x:v>
      </x:c>
      <x:c r="K7227" s="266" t="n">
        <x:f>MOD(ROW()-ROW($I$46),MESCLUN_CAP+1)</x:f>
        <x:v>20</x:v>
      </x:c>
      <x:c r="L7227" s="266" t="n">
        <x:f>SUM(I7227:K7227)</x:f>
        <x:v>31</x:v>
      </x:c>
      <x:c r="M7227" s="267" t="n">
        <x:f>I7227*TOMATO_HOURS*WEEKS*(1+TOMATO_DIM)^I7227+J7227*CARROT_HOURS*WEEKS*(1+CARROT_DIM)^J7227+K7227*MESCLUN_HOURS*WEEKS*(1+MESCLUN_DIM)^K7227</x:f>
        <x:v>3978.419047586628</x:v>
      </x:c>
      <x:c r="N7227" s="267" t="n">
        <x:f>MAX(M7227-FARMER_HOURS,0)/TEMP_HOURS_PER_WORKER</x:f>
        <x:v>2.262791005268492</x:v>
      </x:c>
      <x:c r="O7227" s="268" t="n">
        <x:f>I7227*TOMATO_PRICE+J7227*CARROT_PRICE+K7227*MESCLUN_PRICE</x:f>
        <x:v>150800</x:v>
      </x:c>
      <x:c r="P7227" s="268" t="n">
        <x:f>I7227*TOMATO_FERTILIZER+J7227*CARROT_FERTILIZER+K7227*MESCLUN_FERTILIZER</x:f>
        <x:v>27280</x:v>
      </x:c>
      <x:c r="Q7227" s="268" t="n">
        <x:f>MIN(M7227,FARMER_HOURS)*FARMER_RATE+MAX(M7227-FARMER_HOURS,0)*TEMP_RATE</x:f>
        <x:v>81569.77513171229</x:v>
      </x:c>
      <x:c r="R7227" s="268" t="n">
        <x:f>O7227-P7227-Q7227-FIXED_COST</x:f>
        <x:v>21950.22486828771</x:v>
      </x:c>
      <x:c r="S7227" s="139" t="str">
        <x:f>IF(AND(L7227&lt;=TOTAL_BED_CAP,N7227&lt;=TEMP_WORKER_CAP),"YES","NO")</x:f>
        <x:v>YES</x:v>
      </x:c>
      <x:c r="T7227" s="139" t="n">
        <x:f>IF(S7227="YES",R7227,-1E+99)</x:f>
        <x:v>21950.22486828771</x:v>
      </x:c>
    </x:row>
    <x:row r="7228">
      <x:c r="A7228" s="139"/>
      <x:c r="B7228" s="139"/>
      <x:c r="C7228" s="139"/>
      <x:c r="D7228" s="139"/>
      <x:c r="E7228" s="139"/>
      <x:c r="F7228" s="139"/>
      <x:c r="G7228" s="139"/>
      <x:c r="H7228" s="139"/>
      <x:c r="I7228" s="266" t="n">
        <x:f>INT((ROW()-ROW($I$46))/((CARROT_CAP+1)*(MESCLUN_CAP+1)))</x:f>
        <x:v>11</x:v>
      </x:c>
      <x:c r="J7228" s="266" t="n">
        <x:f>MOD(INT((ROW()-ROW($I$46))/(MESCLUN_CAP+1)),CARROT_CAP+1)</x:f>
        <x:v>0</x:v>
      </x:c>
      <x:c r="K7228" s="266" t="n">
        <x:f>MOD(ROW()-ROW($I$46),MESCLUN_CAP+1)</x:f>
        <x:v>21</x:v>
      </x:c>
      <x:c r="L7228" s="266" t="n">
        <x:f>SUM(I7228:K7228)</x:f>
        <x:v>32</x:v>
      </x:c>
      <x:c r="M7228" s="267" t="n">
        <x:f>I7228*TOMATO_HOURS*WEEKS*(1+TOMATO_DIM)^I7228+J7228*CARROT_HOURS*WEEKS*(1+CARROT_DIM)^J7228+K7228*MESCLUN_HOURS*WEEKS*(1+MESCLUN_DIM)^K7228</x:f>
        <x:v>4051.254787813072</x:v>
      </x:c>
      <x:c r="N7228" s="267" t="n">
        <x:f>MAX(M7228-FARMER_HOURS,0)/TEMP_HOURS_PER_WORKER</x:f>
        <x:v>2.3133713804257447</x:v>
      </x:c>
      <x:c r="O7228" s="268" t="n">
        <x:f>I7228*TOMATO_PRICE+J7228*CARROT_PRICE+K7228*MESCLUN_PRICE</x:f>
        <x:v>153500</x:v>
      </x:c>
      <x:c r="P7228" s="268" t="n">
        <x:f>I7228*TOMATO_FERTILIZER+J7228*CARROT_FERTILIZER+K7228*MESCLUN_FERTILIZER</x:f>
        <x:v>28160</x:v>
      </x:c>
      <x:c r="Q7228" s="268" t="n">
        <x:f>MIN(M7228,FARMER_HOURS)*FARMER_RATE+MAX(M7228-FARMER_HOURS,0)*TEMP_RATE</x:f>
        <x:v>82834.28451064361</x:v>
      </x:c>
      <x:c r="R7228" s="268" t="n">
        <x:f>O7228-P7228-Q7228-FIXED_COST</x:f>
        <x:v>22505.715489356386</x:v>
      </x:c>
      <x:c r="S7228" s="139" t="str">
        <x:f>IF(AND(L7228&lt;=TOTAL_BED_CAP,N7228&lt;=TEMP_WORKER_CAP),"YES","NO")</x:f>
        <x:v>YES</x:v>
      </x:c>
      <x:c r="T7228" s="139" t="n">
        <x:f>IF(S7228="YES",R7228,-1E+99)</x:f>
        <x:v>22505.715489356386</x:v>
      </x:c>
    </x:row>
    <x:row r="7229">
      <x:c r="A7229" s="139"/>
      <x:c r="B7229" s="139"/>
      <x:c r="C7229" s="139"/>
      <x:c r="D7229" s="139"/>
      <x:c r="E7229" s="139"/>
      <x:c r="F7229" s="139"/>
      <x:c r="G7229" s="139"/>
      <x:c r="H7229" s="139"/>
      <x:c r="I7229" s="266" t="n">
        <x:f>INT((ROW()-ROW($I$46))/((CARROT_CAP+1)*(MESCLUN_CAP+1)))</x:f>
        <x:v>11</x:v>
      </x:c>
      <x:c r="J7229" s="266" t="n">
        <x:f>MOD(INT((ROW()-ROW($I$46))/(MESCLUN_CAP+1)),CARROT_CAP+1)</x:f>
        <x:v>0</x:v>
      </x:c>
      <x:c r="K7229" s="266" t="n">
        <x:f>MOD(ROW()-ROW($I$46),MESCLUN_CAP+1)</x:f>
        <x:v>22</x:v>
      </x:c>
      <x:c r="L7229" s="266" t="n">
        <x:f>SUM(I7229:K7229)</x:f>
        <x:v>33</x:v>
      </x:c>
      <x:c r="M7229" s="267" t="n">
        <x:f>I7229*TOMATO_HOURS*WEEKS*(1+TOMATO_DIM)^I7229+J7229*CARROT_HOURS*WEEKS*(1+CARROT_DIM)^J7229+K7229*MESCLUN_HOURS*WEEKS*(1+MESCLUN_DIM)^K7229</x:f>
        <x:v>4125.731135059468</x:v>
      </x:c>
      <x:c r="N7229" s="267" t="n">
        <x:f>MAX(M7229-FARMER_HOURS,0)/TEMP_HOURS_PER_WORKER</x:f>
        <x:v>2.3650910660135196</x:v>
      </x:c>
      <x:c r="O7229" s="268" t="n">
        <x:f>I7229*TOMATO_PRICE+J7229*CARROT_PRICE+K7229*MESCLUN_PRICE</x:f>
        <x:v>156200</x:v>
      </x:c>
      <x:c r="P7229" s="268" t="n">
        <x:f>I7229*TOMATO_FERTILIZER+J7229*CARROT_FERTILIZER+K7229*MESCLUN_FERTILIZER</x:f>
        <x:v>29040</x:v>
      </x:c>
      <x:c r="Q7229" s="268" t="n">
        <x:f>MIN(M7229,FARMER_HOURS)*FARMER_RATE+MAX(M7229-FARMER_HOURS,0)*TEMP_RATE</x:f>
        <x:v>84127.276650338</x:v>
      </x:c>
      <x:c r="R7229" s="268" t="n">
        <x:f>O7229-P7229-Q7229-FIXED_COST</x:f>
        <x:v>23032.723349662003</x:v>
      </x:c>
      <x:c r="S7229" s="139" t="str">
        <x:f>IF(AND(L7229&lt;=TOTAL_BED_CAP,N7229&lt;=TEMP_WORKER_CAP),"YES","NO")</x:f>
        <x:v>YES</x:v>
      </x:c>
      <x:c r="T7229" s="139" t="n">
        <x:f>IF(S7229="YES",R7229,-1E+99)</x:f>
        <x:v>23032.723349662003</x:v>
      </x:c>
    </x:row>
    <x:row r="7230">
      <x:c r="A7230" s="139"/>
      <x:c r="B7230" s="139"/>
      <x:c r="C7230" s="139"/>
      <x:c r="D7230" s="139"/>
      <x:c r="E7230" s="139"/>
      <x:c r="F7230" s="139"/>
      <x:c r="G7230" s="139"/>
      <x:c r="H7230" s="139"/>
      <x:c r="I7230" s="266" t="n">
        <x:f>INT((ROW()-ROW($I$46))/((CARROT_CAP+1)*(MESCLUN_CAP+1)))</x:f>
        <x:v>11</x:v>
      </x:c>
      <x:c r="J7230" s="266" t="n">
        <x:f>MOD(INT((ROW()-ROW($I$46))/(MESCLUN_CAP+1)),CARROT_CAP+1)</x:f>
        <x:v>0</x:v>
      </x:c>
      <x:c r="K7230" s="266" t="n">
        <x:f>MOD(ROW()-ROW($I$46),MESCLUN_CAP+1)</x:f>
        <x:v>23</x:v>
      </x:c>
      <x:c r="L7230" s="266" t="n">
        <x:f>SUM(I7230:K7230)</x:f>
        <x:v>34</x:v>
      </x:c>
      <x:c r="M7230" s="267" t="n">
        <x:f>I7230*TOMATO_HOURS*WEEKS*(1+TOMATO_DIM)^I7230+J7230*CARROT_HOURS*WEEKS*(1+CARROT_DIM)^J7230+K7230*MESCLUN_HOURS*WEEKS*(1+MESCLUN_DIM)^K7230</x:f>
        <x:v>4201.877723916905</x:v>
      </x:c>
      <x:c r="N7230" s="267" t="n">
        <x:f>MAX(M7230-FARMER_HOURS,0)/TEMP_HOURS_PER_WORKER</x:f>
        <x:v>2.417970641608962</x:v>
      </x:c>
      <x:c r="O7230" s="268" t="n">
        <x:f>I7230*TOMATO_PRICE+J7230*CARROT_PRICE+K7230*MESCLUN_PRICE</x:f>
        <x:v>158900</x:v>
      </x:c>
      <x:c r="P7230" s="268" t="n">
        <x:f>I7230*TOMATO_FERTILIZER+J7230*CARROT_FERTILIZER+K7230*MESCLUN_FERTILIZER</x:f>
        <x:v>29920</x:v>
      </x:c>
      <x:c r="Q7230" s="268" t="n">
        <x:f>MIN(M7230,FARMER_HOURS)*FARMER_RATE+MAX(M7230-FARMER_HOURS,0)*TEMP_RATE</x:f>
        <x:v>85449.26604022404</x:v>
      </x:c>
      <x:c r="R7230" s="268" t="n">
        <x:f>O7230-P7230-Q7230-FIXED_COST</x:f>
        <x:v>23530.733959775956</x:v>
      </x:c>
      <x:c r="S7230" s="139" t="str">
        <x:f>IF(AND(L7230&lt;=TOTAL_BED_CAP,N7230&lt;=TEMP_WORKER_CAP),"YES","NO")</x:f>
        <x:v>YES</x:v>
      </x:c>
      <x:c r="T7230" s="139" t="n">
        <x:f>IF(S7230="YES",R7230,-1E+99)</x:f>
        <x:v>23530.733959775956</x:v>
      </x:c>
    </x:row>
    <x:row r="7231">
      <x:c r="A7231" s="139"/>
      <x:c r="B7231" s="139"/>
      <x:c r="C7231" s="139"/>
      <x:c r="D7231" s="139"/>
      <x:c r="E7231" s="139"/>
      <x:c r="F7231" s="139"/>
      <x:c r="G7231" s="139"/>
      <x:c r="H7231" s="139"/>
      <x:c r="I7231" s="266" t="n">
        <x:f>INT((ROW()-ROW($I$46))/((CARROT_CAP+1)*(MESCLUN_CAP+1)))</x:f>
        <x:v>11</x:v>
      </x:c>
      <x:c r="J7231" s="266" t="n">
        <x:f>MOD(INT((ROW()-ROW($I$46))/(MESCLUN_CAP+1)),CARROT_CAP+1)</x:f>
        <x:v>0</x:v>
      </x:c>
      <x:c r="K7231" s="266" t="n">
        <x:f>MOD(ROW()-ROW($I$46),MESCLUN_CAP+1)</x:f>
        <x:v>24</x:v>
      </x:c>
      <x:c r="L7231" s="266" t="n">
        <x:f>SUM(I7231:K7231)</x:f>
        <x:v>35</x:v>
      </x:c>
      <x:c r="M7231" s="267" t="n">
        <x:f>I7231*TOMATO_HOURS*WEEKS*(1+TOMATO_DIM)^I7231+J7231*CARROT_HOURS*WEEKS*(1+CARROT_DIM)^J7231+K7231*MESCLUN_HOURS*WEEKS*(1+MESCLUN_DIM)^K7231</x:f>
        <x:v>4279.7246734964</x:v>
      </x:c>
      <x:c r="N7231" s="267" t="n">
        <x:f>MAX(M7231-FARMER_HOURS,0)/TEMP_HOURS_PER_WORKER</x:f>
        <x:v>2.472031023261389</x:v>
      </x:c>
      <x:c r="O7231" s="268" t="n">
        <x:f>I7231*TOMATO_PRICE+J7231*CARROT_PRICE+K7231*MESCLUN_PRICE</x:f>
        <x:v>161600</x:v>
      </x:c>
      <x:c r="P7231" s="268" t="n">
        <x:f>I7231*TOMATO_FERTILIZER+J7231*CARROT_FERTILIZER+K7231*MESCLUN_FERTILIZER</x:f>
        <x:v>30800</x:v>
      </x:c>
      <x:c r="Q7231" s="268" t="n">
        <x:f>MIN(M7231,FARMER_HOURS)*FARMER_RATE+MAX(M7231-FARMER_HOURS,0)*TEMP_RATE</x:f>
        <x:v>86800.77558153472</x:v>
      </x:c>
      <x:c r="R7231" s="268" t="n">
        <x:f>O7231-P7231-Q7231-FIXED_COST</x:f>
        <x:v>23999.22441846528</x:v>
      </x:c>
      <x:c r="S7231" s="139" t="str">
        <x:f>IF(AND(L7231&lt;=TOTAL_BED_CAP,N7231&lt;=TEMP_WORKER_CAP),"YES","NO")</x:f>
        <x:v>YES</x:v>
      </x:c>
      <x:c r="T7231" s="139" t="n">
        <x:f>IF(S7231="YES",R7231,-1E+99)</x:f>
        <x:v>23999.22441846528</x:v>
      </x:c>
    </x:row>
    <x:row r="7232">
      <x:c r="A7232" s="139"/>
      <x:c r="B7232" s="139"/>
      <x:c r="C7232" s="139"/>
      <x:c r="D7232" s="139"/>
      <x:c r="E7232" s="139"/>
      <x:c r="F7232" s="139"/>
      <x:c r="G7232" s="139"/>
      <x:c r="H7232" s="139"/>
      <x:c r="I7232" s="266" t="n">
        <x:f>INT((ROW()-ROW($I$46))/((CARROT_CAP+1)*(MESCLUN_CAP+1)))</x:f>
        <x:v>11</x:v>
      </x:c>
      <x:c r="J7232" s="266" t="n">
        <x:f>MOD(INT((ROW()-ROW($I$46))/(MESCLUN_CAP+1)),CARROT_CAP+1)</x:f>
        <x:v>0</x:v>
      </x:c>
      <x:c r="K7232" s="266" t="n">
        <x:f>MOD(ROW()-ROW($I$46),MESCLUN_CAP+1)</x:f>
        <x:v>25</x:v>
      </x:c>
      <x:c r="L7232" s="266" t="n">
        <x:f>SUM(I7232:K7232)</x:f>
        <x:v>36</x:v>
      </x:c>
      <x:c r="M7232" s="267" t="n">
        <x:f>I7232*TOMATO_HOURS*WEEKS*(1+TOMATO_DIM)^I7232+J7232*CARROT_HOURS*WEEKS*(1+CARROT_DIM)^J7232+K7232*MESCLUN_HOURS*WEEKS*(1+MESCLUN_DIM)^K7232</x:f>
        <x:v>4359.302594911498</x:v>
      </x:c>
      <x:c r="N7232" s="267" t="n">
        <x:f>MAX(M7232-FARMER_HOURS,0)/TEMP_HOURS_PER_WORKER</x:f>
        <x:v>2.52729346868854</x:v>
      </x:c>
      <x:c r="O7232" s="268" t="n">
        <x:f>I7232*TOMATO_PRICE+J7232*CARROT_PRICE+K7232*MESCLUN_PRICE</x:f>
        <x:v>164300</x:v>
      </x:c>
      <x:c r="P7232" s="268" t="n">
        <x:f>I7232*TOMATO_FERTILIZER+J7232*CARROT_FERTILIZER+K7232*MESCLUN_FERTILIZER</x:f>
        <x:v>31680</x:v>
      </x:c>
      <x:c r="Q7232" s="268" t="n">
        <x:f>MIN(M7232,FARMER_HOURS)*FARMER_RATE+MAX(M7232-FARMER_HOURS,0)*TEMP_RATE</x:f>
        <x:v>88182.3367172135</x:v>
      </x:c>
      <x:c r="R7232" s="268" t="n">
        <x:f>O7232-P7232-Q7232-FIXED_COST</x:f>
        <x:v>24437.663282786496</x:v>
      </x:c>
      <x:c r="S7232" s="139" t="str">
        <x:f>IF(AND(L7232&lt;=TOTAL_BED_CAP,N7232&lt;=TEMP_WORKER_CAP),"YES","NO")</x:f>
        <x:v>YES</x:v>
      </x:c>
      <x:c r="T7232" s="139" t="n">
        <x:f>IF(S7232="YES",R7232,-1E+99)</x:f>
        <x:v>24437.663282786496</x:v>
      </x:c>
    </x:row>
    <x:row r="7233">
      <x:c r="A7233" s="139"/>
      <x:c r="B7233" s="139"/>
      <x:c r="C7233" s="139"/>
      <x:c r="D7233" s="139"/>
      <x:c r="E7233" s="139"/>
      <x:c r="F7233" s="139"/>
      <x:c r="G7233" s="139"/>
      <x:c r="H7233" s="139"/>
      <x:c r="I7233" s="266" t="n">
        <x:f>INT((ROW()-ROW($I$46))/((CARROT_CAP+1)*(MESCLUN_CAP+1)))</x:f>
        <x:v>11</x:v>
      </x:c>
      <x:c r="J7233" s="266" t="n">
        <x:f>MOD(INT((ROW()-ROW($I$46))/(MESCLUN_CAP+1)),CARROT_CAP+1)</x:f>
        <x:v>0</x:v>
      </x:c>
      <x:c r="K7233" s="266" t="n">
        <x:f>MOD(ROW()-ROW($I$46),MESCLUN_CAP+1)</x:f>
        <x:v>26</x:v>
      </x:c>
      <x:c r="L7233" s="266" t="n">
        <x:f>SUM(I7233:K7233)</x:f>
        <x:v>37</x:v>
      </x:c>
      <x:c r="M7233" s="267" t="n">
        <x:f>I7233*TOMATO_HOURS*WEEKS*(1+TOMATO_DIM)^I7233+J7233*CARROT_HOURS*WEEKS*(1+CARROT_DIM)^J7233+K7233*MESCLUN_HOURS*WEEKS*(1+MESCLUN_DIM)^K7233</x:f>
        <x:v>4440.642598872215</x:v>
      </x:c>
      <x:c r="N7233" s="267" t="n">
        <x:f>MAX(M7233-FARMER_HOURS,0)/TEMP_HOURS_PER_WORKER</x:f>
        <x:v>2.5837795825501493</x:v>
      </x:c>
      <x:c r="O7233" s="268" t="n">
        <x:f>I7233*TOMATO_PRICE+J7233*CARROT_PRICE+K7233*MESCLUN_PRICE</x:f>
        <x:v>167000</x:v>
      </x:c>
      <x:c r="P7233" s="268" t="n">
        <x:f>I7233*TOMATO_FERTILIZER+J7233*CARROT_FERTILIZER+K7233*MESCLUN_FERTILIZER</x:f>
        <x:v>32560</x:v>
      </x:c>
      <x:c r="Q7233" s="268" t="n">
        <x:f>MIN(M7233,FARMER_HOURS)*FARMER_RATE+MAX(M7233-FARMER_HOURS,0)*TEMP_RATE</x:f>
        <x:v>89594.48956375373</x:v>
      </x:c>
      <x:c r="R7233" s="268" t="n">
        <x:f>O7233-P7233-Q7233-FIXED_COST</x:f>
        <x:v>24845.510436246273</x:v>
      </x:c>
      <x:c r="S7233" s="139" t="str">
        <x:f>IF(AND(L7233&lt;=TOTAL_BED_CAP,N7233&lt;=TEMP_WORKER_CAP),"YES","NO")</x:f>
        <x:v>YES</x:v>
      </x:c>
      <x:c r="T7233" s="139" t="n">
        <x:f>IF(S7233="YES",R7233,-1E+99)</x:f>
        <x:v>24845.510436246273</x:v>
      </x:c>
    </x:row>
    <x:row r="7234">
      <x:c r="A7234" s="139"/>
      <x:c r="B7234" s="139"/>
      <x:c r="C7234" s="139"/>
      <x:c r="D7234" s="139"/>
      <x:c r="E7234" s="139"/>
      <x:c r="F7234" s="139"/>
      <x:c r="G7234" s="139"/>
      <x:c r="H7234" s="139"/>
      <x:c r="I7234" s="266" t="n">
        <x:f>INT((ROW()-ROW($I$46))/((CARROT_CAP+1)*(MESCLUN_CAP+1)))</x:f>
        <x:v>11</x:v>
      </x:c>
      <x:c r="J7234" s="266" t="n">
        <x:f>MOD(INT((ROW()-ROW($I$46))/(MESCLUN_CAP+1)),CARROT_CAP+1)</x:f>
        <x:v>0</x:v>
      </x:c>
      <x:c r="K7234" s="266" t="n">
        <x:f>MOD(ROW()-ROW($I$46),MESCLUN_CAP+1)</x:f>
        <x:v>27</x:v>
      </x:c>
      <x:c r="L7234" s="266" t="n">
        <x:f>SUM(I7234:K7234)</x:f>
        <x:v>38</x:v>
      </x:c>
      <x:c r="M7234" s="267" t="n">
        <x:f>I7234*TOMATO_HOURS*WEEKS*(1+TOMATO_DIM)^I7234+J7234*CARROT_HOURS*WEEKS*(1+CARROT_DIM)^J7234+K7234*MESCLUN_HOURS*WEEKS*(1+MESCLUN_DIM)^K7234</x:f>
        <x:v>4523.776303391973</x:v>
      </x:c>
      <x:c r="N7234" s="267" t="n">
        <x:f>MAX(M7234-FARMER_HOURS,0)/TEMP_HOURS_PER_WORKER</x:f>
        <x:v>2.6415113217999813</x:v>
      </x:c>
      <x:c r="O7234" s="268" t="n">
        <x:f>I7234*TOMATO_PRICE+J7234*CARROT_PRICE+K7234*MESCLUN_PRICE</x:f>
        <x:v>169700</x:v>
      </x:c>
      <x:c r="P7234" s="268" t="n">
        <x:f>I7234*TOMATO_FERTILIZER+J7234*CARROT_FERTILIZER+K7234*MESCLUN_FERTILIZER</x:f>
        <x:v>33440</x:v>
      </x:c>
      <x:c r="Q7234" s="268" t="n">
        <x:f>MIN(M7234,FARMER_HOURS)*FARMER_RATE+MAX(M7234-FARMER_HOURS,0)*TEMP_RATE</x:f>
        <x:v>91037.78304499952</x:v>
      </x:c>
      <x:c r="R7234" s="268" t="n">
        <x:f>O7234-P7234-Q7234-FIXED_COST</x:f>
        <x:v>25222.216955000476</x:v>
      </x:c>
      <x:c r="S7234" s="139" t="str">
        <x:f>IF(AND(L7234&lt;=TOTAL_BED_CAP,N7234&lt;=TEMP_WORKER_CAP),"YES","NO")</x:f>
        <x:v>YES</x:v>
      </x:c>
      <x:c r="T7234" s="139" t="n">
        <x:f>IF(S7234="YES",R7234,-1E+99)</x:f>
        <x:v>25222.216955000476</x:v>
      </x:c>
    </x:row>
    <x:row r="7235">
      <x:c r="A7235" s="139"/>
      <x:c r="B7235" s="139"/>
      <x:c r="C7235" s="139"/>
      <x:c r="D7235" s="139"/>
      <x:c r="E7235" s="139"/>
      <x:c r="F7235" s="139"/>
      <x:c r="G7235" s="139"/>
      <x:c r="H7235" s="139"/>
      <x:c r="I7235" s="266" t="n">
        <x:f>INT((ROW()-ROW($I$46))/((CARROT_CAP+1)*(MESCLUN_CAP+1)))</x:f>
        <x:v>11</x:v>
      </x:c>
      <x:c r="J7235" s="266" t="n">
        <x:f>MOD(INT((ROW()-ROW($I$46))/(MESCLUN_CAP+1)),CARROT_CAP+1)</x:f>
        <x:v>0</x:v>
      </x:c>
      <x:c r="K7235" s="266" t="n">
        <x:f>MOD(ROW()-ROW($I$46),MESCLUN_CAP+1)</x:f>
        <x:v>28</x:v>
      </x:c>
      <x:c r="L7235" s="266" t="n">
        <x:f>SUM(I7235:K7235)</x:f>
        <x:v>39</x:v>
      </x:c>
      <x:c r="M7235" s="267" t="n">
        <x:f>I7235*TOMATO_HOURS*WEEKS*(1+TOMATO_DIM)^I7235+J7235*CARROT_HOURS*WEEKS*(1+CARROT_DIM)^J7235+K7235*MESCLUN_HOURS*WEEKS*(1+MESCLUN_DIM)^K7235</x:f>
        <x:v>4608.735841609126</x:v>
      </x:c>
      <x:c r="N7235" s="267" t="n">
        <x:f>MAX(M7235-FARMER_HOURS,0)/TEMP_HOURS_PER_WORKER</x:f>
        <x:v>2.7005110011174485</x:v>
      </x:c>
      <x:c r="O7235" s="268" t="n">
        <x:f>I7235*TOMATO_PRICE+J7235*CARROT_PRICE+K7235*MESCLUN_PRICE</x:f>
        <x:v>172400</x:v>
      </x:c>
      <x:c r="P7235" s="268" t="n">
        <x:f>I7235*TOMATO_FERTILIZER+J7235*CARROT_FERTILIZER+K7235*MESCLUN_FERTILIZER</x:f>
        <x:v>34320</x:v>
      </x:c>
      <x:c r="Q7235" s="268" t="n">
        <x:f>MIN(M7235,FARMER_HOURS)*FARMER_RATE+MAX(M7235-FARMER_HOURS,0)*TEMP_RATE</x:f>
        <x:v>92512.77502793621</x:v>
      </x:c>
      <x:c r="R7235" s="268" t="n">
        <x:f>O7235-P7235-Q7235-FIXED_COST</x:f>
        <x:v>25567.224972063792</x:v>
      </x:c>
      <x:c r="S7235" s="139" t="str">
        <x:f>IF(AND(L7235&lt;=TOTAL_BED_CAP,N7235&lt;=TEMP_WORKER_CAP),"YES","NO")</x:f>
        <x:v>YES</x:v>
      </x:c>
      <x:c r="T7235" s="139" t="n">
        <x:f>IF(S7235="YES",R7235,-1E+99)</x:f>
        <x:v>25567.224972063792</x:v>
      </x:c>
    </x:row>
    <x:row r="7236">
      <x:c r="A7236" s="139"/>
      <x:c r="B7236" s="139"/>
      <x:c r="C7236" s="139"/>
      <x:c r="D7236" s="139"/>
      <x:c r="E7236" s="139"/>
      <x:c r="F7236" s="139"/>
      <x:c r="G7236" s="139"/>
      <x:c r="H7236" s="139"/>
      <x:c r="I7236" s="266" t="n">
        <x:f>INT((ROW()-ROW($I$46))/((CARROT_CAP+1)*(MESCLUN_CAP+1)))</x:f>
        <x:v>11</x:v>
      </x:c>
      <x:c r="J7236" s="266" t="n">
        <x:f>MOD(INT((ROW()-ROW($I$46))/(MESCLUN_CAP+1)),CARROT_CAP+1)</x:f>
        <x:v>0</x:v>
      </x:c>
      <x:c r="K7236" s="266" t="n">
        <x:f>MOD(ROW()-ROW($I$46),MESCLUN_CAP+1)</x:f>
        <x:v>29</x:v>
      </x:c>
      <x:c r="L7236" s="266" t="n">
        <x:f>SUM(I7236:K7236)</x:f>
        <x:v>40</x:v>
      </x:c>
      <x:c r="M7236" s="267" t="n">
        <x:f>I7236*TOMATO_HOURS*WEEKS*(1+TOMATO_DIM)^I7236+J7236*CARROT_HOURS*WEEKS*(1+CARROT_DIM)^J7236+K7236*MESCLUN_HOURS*WEEKS*(1+MESCLUN_DIM)^K7236</x:f>
        <x:v>4695.553869724779</x:v>
      </x:c>
      <x:c r="N7236" s="267" t="n">
        <x:f>MAX(M7236-FARMER_HOURS,0)/TEMP_HOURS_PER_WORKER</x:f>
        <x:v>2.7608012984199855</x:v>
      </x:c>
      <x:c r="O7236" s="268" t="n">
        <x:f>I7236*TOMATO_PRICE+J7236*CARROT_PRICE+K7236*MESCLUN_PRICE</x:f>
        <x:v>175100</x:v>
      </x:c>
      <x:c r="P7236" s="268" t="n">
        <x:f>I7236*TOMATO_FERTILIZER+J7236*CARROT_FERTILIZER+K7236*MESCLUN_FERTILIZER</x:f>
        <x:v>35200</x:v>
      </x:c>
      <x:c r="Q7236" s="268" t="n">
        <x:f>MIN(M7236,FARMER_HOURS)*FARMER_RATE+MAX(M7236-FARMER_HOURS,0)*TEMP_RATE</x:f>
        <x:v>94020.03246049964</x:v>
      </x:c>
      <x:c r="R7236" s="268" t="n">
        <x:f>O7236-P7236-Q7236-FIXED_COST</x:f>
        <x:v>25879.967539500358</x:v>
      </x:c>
      <x:c r="S7236" s="139" t="str">
        <x:f>IF(AND(L7236&lt;=TOTAL_BED_CAP,N7236&lt;=TEMP_WORKER_CAP),"YES","NO")</x:f>
        <x:v>YES</x:v>
      </x:c>
      <x:c r="T7236" s="139" t="n">
        <x:f>IF(S7236="YES",R7236,-1E+99)</x:f>
        <x:v>25879.967539500358</x:v>
      </x:c>
    </x:row>
    <x:row r="7237">
      <x:c r="A7237" s="139"/>
      <x:c r="B7237" s="139"/>
      <x:c r="C7237" s="139"/>
      <x:c r="D7237" s="139"/>
      <x:c r="E7237" s="139"/>
      <x:c r="F7237" s="139"/>
      <x:c r="G7237" s="139"/>
      <x:c r="H7237" s="139"/>
      <x:c r="I7237" s="266" t="n">
        <x:f>INT((ROW()-ROW($I$46))/((CARROT_CAP+1)*(MESCLUN_CAP+1)))</x:f>
        <x:v>11</x:v>
      </x:c>
      <x:c r="J7237" s="266" t="n">
        <x:f>MOD(INT((ROW()-ROW($I$46))/(MESCLUN_CAP+1)),CARROT_CAP+1)</x:f>
        <x:v>0</x:v>
      </x:c>
      <x:c r="K7237" s="266" t="n">
        <x:f>MOD(ROW()-ROW($I$46),MESCLUN_CAP+1)</x:f>
        <x:v>30</x:v>
      </x:c>
      <x:c r="L7237" s="266" t="n">
        <x:f>SUM(I7237:K7237)</x:f>
        <x:v>41</x:v>
      </x:c>
      <x:c r="M7237" s="267" t="n">
        <x:f>I7237*TOMATO_HOURS*WEEKS*(1+TOMATO_DIM)^I7237+J7237*CARROT_HOURS*WEEKS*(1+CARROT_DIM)^J7237+K7237*MESCLUN_HOURS*WEEKS*(1+MESCLUN_DIM)^K7237</x:f>
        <x:v>4784.263575058549</x:v>
      </x:c>
      <x:c r="N7237" s="267" t="n">
        <x:f>MAX(M7237-FARMER_HOURS,0)/TEMP_HOURS_PER_WORKER</x:f>
        <x:v>2.8224052604573253</x:v>
      </x:c>
      <x:c r="O7237" s="268" t="n">
        <x:f>I7237*TOMATO_PRICE+J7237*CARROT_PRICE+K7237*MESCLUN_PRICE</x:f>
        <x:v>177800</x:v>
      </x:c>
      <x:c r="P7237" s="268" t="n">
        <x:f>I7237*TOMATO_FERTILIZER+J7237*CARROT_FERTILIZER+K7237*MESCLUN_FERTILIZER</x:f>
        <x:v>36080</x:v>
      </x:c>
      <x:c r="Q7237" s="268" t="n">
        <x:f>MIN(M7237,FARMER_HOURS)*FARMER_RATE+MAX(M7237-FARMER_HOURS,0)*TEMP_RATE</x:f>
        <x:v>95560.13151143314</x:v>
      </x:c>
      <x:c r="R7237" s="268" t="n">
        <x:f>O7237-P7237-Q7237-FIXED_COST</x:f>
        <x:v>26159.868488566863</x:v>
      </x:c>
      <x:c r="S7237" s="139" t="str">
        <x:f>IF(AND(L7237&lt;=TOTAL_BED_CAP,N7237&lt;=TEMP_WORKER_CAP),"YES","NO")</x:f>
        <x:v>YES</x:v>
      </x:c>
      <x:c r="T7237" s="139" t="n">
        <x:f>IF(S7237="YES",R7237,-1E+99)</x:f>
        <x:v>26159.868488566863</x:v>
      </x:c>
    </x:row>
    <x:row r="7238">
      <x:c r="A7238" s="139"/>
      <x:c r="B7238" s="139"/>
      <x:c r="C7238" s="139"/>
      <x:c r="D7238" s="139"/>
      <x:c r="E7238" s="139"/>
      <x:c r="F7238" s="139"/>
      <x:c r="G7238" s="139"/>
      <x:c r="H7238" s="139"/>
      <x:c r="I7238" s="266" t="n">
        <x:f>INT((ROW()-ROW($I$46))/((CARROT_CAP+1)*(MESCLUN_CAP+1)))</x:f>
        <x:v>11</x:v>
      </x:c>
      <x:c r="J7238" s="266" t="n">
        <x:f>MOD(INT((ROW()-ROW($I$46))/(MESCLUN_CAP+1)),CARROT_CAP+1)</x:f>
        <x:v>1</x:v>
      </x:c>
      <x:c r="K7238" s="266" t="n">
        <x:f>MOD(ROW()-ROW($I$46),MESCLUN_CAP+1)</x:f>
        <x:v>0</x:v>
      </x:c>
      <x:c r="L7238" s="266" t="n">
        <x:f>SUM(I7238:K7238)</x:f>
        <x:v>12</x:v>
      </x:c>
      <x:c r="M7238" s="267" t="n">
        <x:f>I7238*TOMATO_HOURS*WEEKS*(1+TOMATO_DIM)^I7238+J7238*CARROT_HOURS*WEEKS*(1+CARROT_DIM)^J7238+K7238*MESCLUN_HOURS*WEEKS*(1+MESCLUN_DIM)^K7238</x:f>
        <x:v>2855.3355390489023</x:v>
      </x:c>
      <x:c r="N7238" s="267" t="n">
        <x:f>MAX(M7238-FARMER_HOURS,0)/TEMP_HOURS_PER_WORKER</x:f>
        <x:v>1.4828719021172934</x:v>
      </x:c>
      <x:c r="O7238" s="268" t="n">
        <x:f>I7238*TOMATO_PRICE+J7238*CARROT_PRICE+K7238*MESCLUN_PRICE</x:f>
        <x:v>98894</x:v>
      </x:c>
      <x:c r="P7238" s="268" t="n">
        <x:f>I7238*TOMATO_FERTILIZER+J7238*CARROT_FERTILIZER+K7238*MESCLUN_FERTILIZER</x:f>
        <x:v>10120</x:v>
      </x:c>
      <x:c r="Q7238" s="268" t="n">
        <x:f>MIN(M7238,FARMER_HOURS)*FARMER_RATE+MAX(M7238-FARMER_HOURS,0)*TEMP_RATE</x:f>
        <x:v>62071.79755293233</x:v>
      </x:c>
      <x:c r="R7238" s="268" t="n">
        <x:f>O7238-P7238-Q7238-FIXED_COST</x:f>
        <x:v>6702.20244706767</x:v>
      </x:c>
      <x:c r="S7238" s="139" t="str">
        <x:f>IF(AND(L7238&lt;=TOTAL_BED_CAP,N7238&lt;=TEMP_WORKER_CAP),"YES","NO")</x:f>
        <x:v>YES</x:v>
      </x:c>
      <x:c r="T7238" s="139" t="n">
        <x:f>IF(S7238="YES",R7238,-1E+99)</x:f>
        <x:v>6702.20244706767</x:v>
      </x:c>
    </x:row>
    <x:row r="7239">
      <x:c r="A7239" s="139"/>
      <x:c r="B7239" s="139"/>
      <x:c r="C7239" s="139"/>
      <x:c r="D7239" s="139"/>
      <x:c r="E7239" s="139"/>
      <x:c r="F7239" s="139"/>
      <x:c r="G7239" s="139"/>
      <x:c r="H7239" s="139"/>
      <x:c r="I7239" s="266" t="n">
        <x:f>INT((ROW()-ROW($I$46))/((CARROT_CAP+1)*(MESCLUN_CAP+1)))</x:f>
        <x:v>11</x:v>
      </x:c>
      <x:c r="J7239" s="266" t="n">
        <x:f>MOD(INT((ROW()-ROW($I$46))/(MESCLUN_CAP+1)),CARROT_CAP+1)</x:f>
        <x:v>1</x:v>
      </x:c>
      <x:c r="K7239" s="266" t="n">
        <x:f>MOD(ROW()-ROW($I$46),MESCLUN_CAP+1)</x:f>
        <x:v>1</x:v>
      </x:c>
      <x:c r="L7239" s="266" t="n">
        <x:f>SUM(I7239:K7239)</x:f>
        <x:v>13</x:v>
      </x:c>
      <x:c r="M7239" s="267" t="n">
        <x:f>I7239*TOMATO_HOURS*WEEKS*(1+TOMATO_DIM)^I7239+J7239*CARROT_HOURS*WEEKS*(1+CARROT_DIM)^J7239+K7239*MESCLUN_HOURS*WEEKS*(1+MESCLUN_DIM)^K7239</x:f>
        <x:v>2900.8980390489023</x:v>
      </x:c>
      <x:c r="N7239" s="267" t="n">
        <x:f>MAX(M7239-FARMER_HOURS,0)/TEMP_HOURS_PER_WORKER</x:f>
        <x:v>1.5145125271172932</x:v>
      </x:c>
      <x:c r="O7239" s="268" t="n">
        <x:f>I7239*TOMATO_PRICE+J7239*CARROT_PRICE+K7239*MESCLUN_PRICE</x:f>
        <x:v>101594</x:v>
      </x:c>
      <x:c r="P7239" s="268" t="n">
        <x:f>I7239*TOMATO_FERTILIZER+J7239*CARROT_FERTILIZER+K7239*MESCLUN_FERTILIZER</x:f>
        <x:v>11000</x:v>
      </x:c>
      <x:c r="Q7239" s="268" t="n">
        <x:f>MIN(M7239,FARMER_HOURS)*FARMER_RATE+MAX(M7239-FARMER_HOURS,0)*TEMP_RATE</x:f>
        <x:v>62862.81317793233</x:v>
      </x:c>
      <x:c r="R7239" s="268" t="n">
        <x:f>O7239-P7239-Q7239-FIXED_COST</x:f>
        <x:v>7731.18682206767</x:v>
      </x:c>
      <x:c r="S7239" s="139" t="str">
        <x:f>IF(AND(L7239&lt;=TOTAL_BED_CAP,N7239&lt;=TEMP_WORKER_CAP),"YES","NO")</x:f>
        <x:v>YES</x:v>
      </x:c>
      <x:c r="T7239" s="139" t="n">
        <x:f>IF(S7239="YES",R7239,-1E+99)</x:f>
        <x:v>7731.18682206767</x:v>
      </x:c>
    </x:row>
    <x:row r="7240">
      <x:c r="A7240" s="139"/>
      <x:c r="B7240" s="139"/>
      <x:c r="C7240" s="139"/>
      <x:c r="D7240" s="139"/>
      <x:c r="E7240" s="139"/>
      <x:c r="F7240" s="139"/>
      <x:c r="G7240" s="139"/>
      <x:c r="H7240" s="139"/>
      <x:c r="I7240" s="266" t="n">
        <x:f>INT((ROW()-ROW($I$46))/((CARROT_CAP+1)*(MESCLUN_CAP+1)))</x:f>
        <x:v>11</x:v>
      </x:c>
      <x:c r="J7240" s="266" t="n">
        <x:f>MOD(INT((ROW()-ROW($I$46))/(MESCLUN_CAP+1)),CARROT_CAP+1)</x:f>
        <x:v>1</x:v>
      </x:c>
      <x:c r="K7240" s="266" t="n">
        <x:f>MOD(ROW()-ROW($I$46),MESCLUN_CAP+1)</x:f>
        <x:v>2</x:v>
      </x:c>
      <x:c r="L7240" s="266" t="n">
        <x:f>SUM(I7240:K7240)</x:f>
        <x:v>14</x:v>
      </x:c>
      <x:c r="M7240" s="267" t="n">
        <x:f>I7240*TOMATO_HOURS*WEEKS*(1+TOMATO_DIM)^I7240+J7240*CARROT_HOURS*WEEKS*(1+CARROT_DIM)^J7240+K7240*MESCLUN_HOURS*WEEKS*(1+MESCLUN_DIM)^K7240</x:f>
        <x:v>2947.5996015489022</x:v>
      </x:c>
      <x:c r="N7240" s="267" t="n">
        <x:f>MAX(M7240-FARMER_HOURS,0)/TEMP_HOURS_PER_WORKER</x:f>
        <x:v>1.5469441677422933</x:v>
      </x:c>
      <x:c r="O7240" s="268" t="n">
        <x:f>I7240*TOMATO_PRICE+J7240*CARROT_PRICE+K7240*MESCLUN_PRICE</x:f>
        <x:v>104294</x:v>
      </x:c>
      <x:c r="P7240" s="268" t="n">
        <x:f>I7240*TOMATO_FERTILIZER+J7240*CARROT_FERTILIZER+K7240*MESCLUN_FERTILIZER</x:f>
        <x:v>11880</x:v>
      </x:c>
      <x:c r="Q7240" s="268" t="n">
        <x:f>MIN(M7240,FARMER_HOURS)*FARMER_RATE+MAX(M7240-FARMER_HOURS,0)*TEMP_RATE</x:f>
        <x:v>63673.60419355733</x:v>
      </x:c>
      <x:c r="R7240" s="268" t="n">
        <x:f>O7240-P7240-Q7240-FIXED_COST</x:f>
        <x:v>8740.39580644267</x:v>
      </x:c>
      <x:c r="S7240" s="139" t="str">
        <x:f>IF(AND(L7240&lt;=TOTAL_BED_CAP,N7240&lt;=TEMP_WORKER_CAP),"YES","NO")</x:f>
        <x:v>YES</x:v>
      </x:c>
      <x:c r="T7240" s="139" t="n">
        <x:f>IF(S7240="YES",R7240,-1E+99)</x:f>
        <x:v>8740.39580644267</x:v>
      </x:c>
    </x:row>
    <x:row r="7241">
      <x:c r="A7241" s="139"/>
      <x:c r="B7241" s="139"/>
      <x:c r="C7241" s="139"/>
      <x:c r="D7241" s="139"/>
      <x:c r="E7241" s="139"/>
      <x:c r="F7241" s="139"/>
      <x:c r="G7241" s="139"/>
      <x:c r="H7241" s="139"/>
      <x:c r="I7241" s="266" t="n">
        <x:f>INT((ROW()-ROW($I$46))/((CARROT_CAP+1)*(MESCLUN_CAP+1)))</x:f>
        <x:v>11</x:v>
      </x:c>
      <x:c r="J7241" s="266" t="n">
        <x:f>MOD(INT((ROW()-ROW($I$46))/(MESCLUN_CAP+1)),CARROT_CAP+1)</x:f>
        <x:v>1</x:v>
      </x:c>
      <x:c r="K7241" s="266" t="n">
        <x:f>MOD(ROW()-ROW($I$46),MESCLUN_CAP+1)</x:f>
        <x:v>3</x:v>
      </x:c>
      <x:c r="L7241" s="266" t="n">
        <x:f>SUM(I7241:K7241)</x:f>
        <x:v>15</x:v>
      </x:c>
      <x:c r="M7241" s="267" t="n">
        <x:f>I7241*TOMATO_HOURS*WEEKS*(1+TOMATO_DIM)^I7241+J7241*CARROT_HOURS*WEEKS*(1+CARROT_DIM)^J7241+K7241*MESCLUN_HOURS*WEEKS*(1+MESCLUN_DIM)^K7241</x:f>
        <x:v>2995.461583970777</x:v>
      </x:c>
      <x:c r="N7241" s="267" t="n">
        <x:f>MAX(M7241-FARMER_HOURS,0)/TEMP_HOURS_PER_WORKER</x:f>
        <x:v>1.580181655535262</x:v>
      </x:c>
      <x:c r="O7241" s="268" t="n">
        <x:f>I7241*TOMATO_PRICE+J7241*CARROT_PRICE+K7241*MESCLUN_PRICE</x:f>
        <x:v>106994</x:v>
      </x:c>
      <x:c r="P7241" s="268" t="n">
        <x:f>I7241*TOMATO_FERTILIZER+J7241*CARROT_FERTILIZER+K7241*MESCLUN_FERTILIZER</x:f>
        <x:v>12760</x:v>
      </x:c>
      <x:c r="Q7241" s="268" t="n">
        <x:f>MIN(M7241,FARMER_HOURS)*FARMER_RATE+MAX(M7241-FARMER_HOURS,0)*TEMP_RATE</x:f>
        <x:v>64504.54138838155</x:v>
      </x:c>
      <x:c r="R7241" s="268" t="n">
        <x:f>O7241-P7241-Q7241-FIXED_COST</x:f>
        <x:v>9729.458611618451</x:v>
      </x:c>
      <x:c r="S7241" s="139" t="str">
        <x:f>IF(AND(L7241&lt;=TOTAL_BED_CAP,N7241&lt;=TEMP_WORKER_CAP),"YES","NO")</x:f>
        <x:v>YES</x:v>
      </x:c>
      <x:c r="T7241" s="139" t="n">
        <x:f>IF(S7241="YES",R7241,-1E+99)</x:f>
        <x:v>9729.458611618451</x:v>
      </x:c>
    </x:row>
    <x:row r="7242">
      <x:c r="A7242" s="139"/>
      <x:c r="B7242" s="139"/>
      <x:c r="C7242" s="139"/>
      <x:c r="D7242" s="139"/>
      <x:c r="E7242" s="139"/>
      <x:c r="F7242" s="139"/>
      <x:c r="G7242" s="139"/>
      <x:c r="H7242" s="139"/>
      <x:c r="I7242" s="266" t="n">
        <x:f>INT((ROW()-ROW($I$46))/((CARROT_CAP+1)*(MESCLUN_CAP+1)))</x:f>
        <x:v>11</x:v>
      </x:c>
      <x:c r="J7242" s="266" t="n">
        <x:f>MOD(INT((ROW()-ROW($I$46))/(MESCLUN_CAP+1)),CARROT_CAP+1)</x:f>
        <x:v>1</x:v>
      </x:c>
      <x:c r="K7242" s="266" t="n">
        <x:f>MOD(ROW()-ROW($I$46),MESCLUN_CAP+1)</x:f>
        <x:v>4</x:v>
      </x:c>
      <x:c r="L7242" s="266" t="n">
        <x:f>SUM(I7242:K7242)</x:f>
        <x:v>16</x:v>
      </x:c>
      <x:c r="M7242" s="267" t="n">
        <x:f>I7242*TOMATO_HOURS*WEEKS*(1+TOMATO_DIM)^I7242+J7242*CARROT_HOURS*WEEKS*(1+CARROT_DIM)^J7242+K7242*MESCLUN_HOURS*WEEKS*(1+MESCLUN_DIM)^K7242</x:f>
        <x:v>3044.5056996934336</x:v>
      </x:c>
      <x:c r="N7242" s="267" t="n">
        <x:f>MAX(M7242-FARMER_HOURS,0)/TEMP_HOURS_PER_WORKER</x:f>
        <x:v>1.614240069231551</x:v>
      </x:c>
      <x:c r="O7242" s="268" t="n">
        <x:f>I7242*TOMATO_PRICE+J7242*CARROT_PRICE+K7242*MESCLUN_PRICE</x:f>
        <x:v>109694</x:v>
      </x:c>
      <x:c r="P7242" s="268" t="n">
        <x:f>I7242*TOMATO_FERTILIZER+J7242*CARROT_FERTILIZER+K7242*MESCLUN_FERTILIZER</x:f>
        <x:v>13640</x:v>
      </x:c>
      <x:c r="Q7242" s="268" t="n">
        <x:f>MIN(M7242,FARMER_HOURS)*FARMER_RATE+MAX(M7242-FARMER_HOURS,0)*TEMP_RATE</x:f>
        <x:v>65356.001730788776</x:v>
      </x:c>
      <x:c r="R7242" s="268" t="n">
        <x:f>O7242-P7242-Q7242-FIXED_COST</x:f>
        <x:v>10697.998269211224</x:v>
      </x:c>
      <x:c r="S7242" s="139" t="str">
        <x:f>IF(AND(L7242&lt;=TOTAL_BED_CAP,N7242&lt;=TEMP_WORKER_CAP),"YES","NO")</x:f>
        <x:v>YES</x:v>
      </x:c>
      <x:c r="T7242" s="139" t="n">
        <x:f>IF(S7242="YES",R7242,-1E+99)</x:f>
        <x:v>10697.998269211224</x:v>
      </x:c>
    </x:row>
    <x:row r="7243">
      <x:c r="A7243" s="139"/>
      <x:c r="B7243" s="139"/>
      <x:c r="C7243" s="139"/>
      <x:c r="D7243" s="139"/>
      <x:c r="E7243" s="139"/>
      <x:c r="F7243" s="139"/>
      <x:c r="G7243" s="139"/>
      <x:c r="H7243" s="139"/>
      <x:c r="I7243" s="266" t="n">
        <x:f>INT((ROW()-ROW($I$46))/((CARROT_CAP+1)*(MESCLUN_CAP+1)))</x:f>
        <x:v>11</x:v>
      </x:c>
      <x:c r="J7243" s="266" t="n">
        <x:f>MOD(INT((ROW()-ROW($I$46))/(MESCLUN_CAP+1)),CARROT_CAP+1)</x:f>
        <x:v>1</x:v>
      </x:c>
      <x:c r="K7243" s="266" t="n">
        <x:f>MOD(ROW()-ROW($I$46),MESCLUN_CAP+1)</x:f>
        <x:v>5</x:v>
      </x:c>
      <x:c r="L7243" s="266" t="n">
        <x:f>SUM(I7243:K7243)</x:f>
        <x:v>17</x:v>
      </x:c>
      <x:c r="M7243" s="267" t="n">
        <x:f>I7243*TOMATO_HOURS*WEEKS*(1+TOMATO_DIM)^I7243+J7243*CARROT_HOURS*WEEKS*(1+CARROT_DIM)^J7243+K7243*MESCLUN_HOURS*WEEKS*(1+MESCLUN_DIM)^K7243</x:f>
        <x:v>3094.754023614637</x:v>
      </x:c>
      <x:c r="N7243" s="267" t="n">
        <x:f>MAX(M7243-FARMER_HOURS,0)/TEMP_HOURS_PER_WORKER</x:f>
        <x:v>1.6491347386212756</x:v>
      </x:c>
      <x:c r="O7243" s="268" t="n">
        <x:f>I7243*TOMATO_PRICE+J7243*CARROT_PRICE+K7243*MESCLUN_PRICE</x:f>
        <x:v>112394</x:v>
      </x:c>
      <x:c r="P7243" s="268" t="n">
        <x:f>I7243*TOMATO_FERTILIZER+J7243*CARROT_FERTILIZER+K7243*MESCLUN_FERTILIZER</x:f>
        <x:v>14520</x:v>
      </x:c>
      <x:c r="Q7243" s="268" t="n">
        <x:f>MIN(M7243,FARMER_HOURS)*FARMER_RATE+MAX(M7243-FARMER_HOURS,0)*TEMP_RATE</x:f>
        <x:v>66228.3684655319</x:v>
      </x:c>
      <x:c r="R7243" s="268" t="n">
        <x:f>O7243-P7243-Q7243-FIXED_COST</x:f>
        <x:v>11645.631534468106</x:v>
      </x:c>
      <x:c r="S7243" s="139" t="str">
        <x:f>IF(AND(L7243&lt;=TOTAL_BED_CAP,N7243&lt;=TEMP_WORKER_CAP),"YES","NO")</x:f>
        <x:v>YES</x:v>
      </x:c>
      <x:c r="T7243" s="139" t="n">
        <x:f>IF(S7243="YES",R7243,-1E+99)</x:f>
        <x:v>11645.631534468106</x:v>
      </x:c>
    </x:row>
    <x:row r="7244">
      <x:c r="A7244" s="139"/>
      <x:c r="B7244" s="139"/>
      <x:c r="C7244" s="139"/>
      <x:c r="D7244" s="139"/>
      <x:c r="E7244" s="139"/>
      <x:c r="F7244" s="139"/>
      <x:c r="G7244" s="139"/>
      <x:c r="H7244" s="139"/>
      <x:c r="I7244" s="266" t="n">
        <x:f>INT((ROW()-ROW($I$46))/((CARROT_CAP+1)*(MESCLUN_CAP+1)))</x:f>
        <x:v>11</x:v>
      </x:c>
      <x:c r="J7244" s="266" t="n">
        <x:f>MOD(INT((ROW()-ROW($I$46))/(MESCLUN_CAP+1)),CARROT_CAP+1)</x:f>
        <x:v>1</x:v>
      </x:c>
      <x:c r="K7244" s="266" t="n">
        <x:f>MOD(ROW()-ROW($I$46),MESCLUN_CAP+1)</x:f>
        <x:v>6</x:v>
      </x:c>
      <x:c r="L7244" s="266" t="n">
        <x:f>SUM(I7244:K7244)</x:f>
        <x:v>18</x:v>
      </x:c>
      <x:c r="M7244" s="267" t="n">
        <x:f>I7244*TOMATO_HOURS*WEEKS*(1+TOMATO_DIM)^I7244+J7244*CARROT_HOURS*WEEKS*(1+CARROT_DIM)^J7244+K7244*MESCLUN_HOURS*WEEKS*(1+MESCLUN_DIM)^K7244</x:f>
        <x:v>3146.22899779627</x:v>
      </x:c>
      <x:c r="N7244" s="267" t="n">
        <x:f>MAX(M7244-FARMER_HOURS,0)/TEMP_HOURS_PER_WORKER</x:f>
        <x:v>1.684881248469632</x:v>
      </x:c>
      <x:c r="O7244" s="268" t="n">
        <x:f>I7244*TOMATO_PRICE+J7244*CARROT_PRICE+K7244*MESCLUN_PRICE</x:f>
        <x:v>115094</x:v>
      </x:c>
      <x:c r="P7244" s="268" t="n">
        <x:f>I7244*TOMATO_FERTILIZER+J7244*CARROT_FERTILIZER+K7244*MESCLUN_FERTILIZER</x:f>
        <x:v>15400</x:v>
      </x:c>
      <x:c r="Q7244" s="268" t="n">
        <x:f>MIN(M7244,FARMER_HOURS)*FARMER_RATE+MAX(M7244-FARMER_HOURS,0)*TEMP_RATE</x:f>
        <x:v>67122.0312117408</x:v>
      </x:c>
      <x:c r="R7244" s="268" t="n">
        <x:f>O7244-P7244-Q7244-FIXED_COST</x:f>
        <x:v>12571.968788259197</x:v>
      </x:c>
      <x:c r="S7244" s="139" t="str">
        <x:f>IF(AND(L7244&lt;=TOTAL_BED_CAP,N7244&lt;=TEMP_WORKER_CAP),"YES","NO")</x:f>
        <x:v>YES</x:v>
      </x:c>
      <x:c r="T7244" s="139" t="n">
        <x:f>IF(S7244="YES",R7244,-1E+99)</x:f>
        <x:v>12571.968788259197</x:v>
      </x:c>
    </x:row>
    <x:row r="7245">
      <x:c r="A7245" s="139"/>
      <x:c r="B7245" s="139"/>
      <x:c r="C7245" s="139"/>
      <x:c r="D7245" s="139"/>
      <x:c r="E7245" s="139"/>
      <x:c r="F7245" s="139"/>
      <x:c r="G7245" s="139"/>
      <x:c r="H7245" s="139"/>
      <x:c r="I7245" s="266" t="n">
        <x:f>INT((ROW()-ROW($I$46))/((CARROT_CAP+1)*(MESCLUN_CAP+1)))</x:f>
        <x:v>11</x:v>
      </x:c>
      <x:c r="J7245" s="266" t="n">
        <x:f>MOD(INT((ROW()-ROW($I$46))/(MESCLUN_CAP+1)),CARROT_CAP+1)</x:f>
        <x:v>1</x:v>
      </x:c>
      <x:c r="K7245" s="266" t="n">
        <x:f>MOD(ROW()-ROW($I$46),MESCLUN_CAP+1)</x:f>
        <x:v>7</x:v>
      </x:c>
      <x:c r="L7245" s="266" t="n">
        <x:f>SUM(I7245:K7245)</x:f>
        <x:v>19</x:v>
      </x:c>
      <x:c r="M7245" s="267" t="n">
        <x:f>I7245*TOMATO_HOURS*WEEKS*(1+TOMATO_DIM)^I7245+J7245*CARROT_HOURS*WEEKS*(1+CARROT_DIM)^J7245+K7245*MESCLUN_HOURS*WEEKS*(1+MESCLUN_DIM)^K7245</x:f>
        <x:v>3198.9534371942304</x:v>
      </x:c>
      <x:c r="N7245" s="267" t="n">
        <x:f>MAX(M7245-FARMER_HOURS,0)/TEMP_HOURS_PER_WORKER</x:f>
        <x:v>1.7214954424959934</x:v>
      </x:c>
      <x:c r="O7245" s="268" t="n">
        <x:f>I7245*TOMATO_PRICE+J7245*CARROT_PRICE+K7245*MESCLUN_PRICE</x:f>
        <x:v>117794</x:v>
      </x:c>
      <x:c r="P7245" s="268" t="n">
        <x:f>I7245*TOMATO_FERTILIZER+J7245*CARROT_FERTILIZER+K7245*MESCLUN_FERTILIZER</x:f>
        <x:v>16280</x:v>
      </x:c>
      <x:c r="Q7245" s="268" t="n">
        <x:f>MIN(M7245,FARMER_HOURS)*FARMER_RATE+MAX(M7245-FARMER_HOURS,0)*TEMP_RATE</x:f>
        <x:v>68037.38606239983</x:v>
      </x:c>
      <x:c r="R7245" s="268" t="n">
        <x:f>O7245-P7245-Q7245-FIXED_COST</x:f>
        <x:v>13476.613937600167</x:v>
      </x:c>
      <x:c r="S7245" s="139" t="str">
        <x:f>IF(AND(L7245&lt;=TOTAL_BED_CAP,N7245&lt;=TEMP_WORKER_CAP),"YES","NO")</x:f>
        <x:v>YES</x:v>
      </x:c>
      <x:c r="T7245" s="139" t="n">
        <x:f>IF(S7245="YES",R7245,-1E+99)</x:f>
        <x:v>13476.613937600167</x:v>
      </x:c>
    </x:row>
    <x:row r="7246">
      <x:c r="A7246" s="139"/>
      <x:c r="B7246" s="139"/>
      <x:c r="C7246" s="139"/>
      <x:c r="D7246" s="139"/>
      <x:c r="E7246" s="139"/>
      <x:c r="F7246" s="139"/>
      <x:c r="G7246" s="139"/>
      <x:c r="H7246" s="139"/>
      <x:c r="I7246" s="266" t="n">
        <x:f>INT((ROW()-ROW($I$46))/((CARROT_CAP+1)*(MESCLUN_CAP+1)))</x:f>
        <x:v>11</x:v>
      </x:c>
      <x:c r="J7246" s="266" t="n">
        <x:f>MOD(INT((ROW()-ROW($I$46))/(MESCLUN_CAP+1)),CARROT_CAP+1)</x:f>
        <x:v>1</x:v>
      </x:c>
      <x:c r="K7246" s="266" t="n">
        <x:f>MOD(ROW()-ROW($I$46),MESCLUN_CAP+1)</x:f>
        <x:v>8</x:v>
      </x:c>
      <x:c r="L7246" s="266" t="n">
        <x:f>SUM(I7246:K7246)</x:f>
        <x:v>20</x:v>
      </x:c>
      <x:c r="M7246" s="267" t="n">
        <x:f>I7246*TOMATO_HOURS*WEEKS*(1+TOMATO_DIM)^I7246+J7246*CARROT_HOURS*WEEKS*(1+CARROT_DIM)^J7246+K7246*MESCLUN_HOURS*WEEKS*(1+MESCLUN_DIM)^K7246</x:f>
        <x:v>3252.9505354742105</x:v>
      </x:c>
      <x:c r="N7246" s="267" t="n">
        <x:f>MAX(M7246-FARMER_HOURS,0)/TEMP_HOURS_PER_WORKER</x:f>
        <x:v>1.7589934274126462</x:v>
      </x:c>
      <x:c r="O7246" s="268" t="n">
        <x:f>I7246*TOMATO_PRICE+J7246*CARROT_PRICE+K7246*MESCLUN_PRICE</x:f>
        <x:v>120494</x:v>
      </x:c>
      <x:c r="P7246" s="268" t="n">
        <x:f>I7246*TOMATO_FERTILIZER+J7246*CARROT_FERTILIZER+K7246*MESCLUN_FERTILIZER</x:f>
        <x:v>17160</x:v>
      </x:c>
      <x:c r="Q7246" s="268" t="n">
        <x:f>MIN(M7246,FARMER_HOURS)*FARMER_RATE+MAX(M7246-FARMER_HOURS,0)*TEMP_RATE</x:f>
        <x:v>68974.83568531615</x:v>
      </x:c>
      <x:c r="R7246" s="268" t="n">
        <x:f>O7246-P7246-Q7246-FIXED_COST</x:f>
        <x:v>14359.164314683847</x:v>
      </x:c>
      <x:c r="S7246" s="139" t="str">
        <x:f>IF(AND(L7246&lt;=TOTAL_BED_CAP,N7246&lt;=TEMP_WORKER_CAP),"YES","NO")</x:f>
        <x:v>YES</x:v>
      </x:c>
      <x:c r="T7246" s="139" t="n">
        <x:f>IF(S7246="YES",R7246,-1E+99)</x:f>
        <x:v>14359.164314683847</x:v>
      </x:c>
    </x:row>
    <x:row r="7247">
      <x:c r="A7247" s="139"/>
      <x:c r="B7247" s="139"/>
      <x:c r="C7247" s="139"/>
      <x:c r="D7247" s="139"/>
      <x:c r="E7247" s="139"/>
      <x:c r="F7247" s="139"/>
      <x:c r="G7247" s="139"/>
      <x:c r="H7247" s="139"/>
      <x:c r="I7247" s="266" t="n">
        <x:f>INT((ROW()-ROW($I$46))/((CARROT_CAP+1)*(MESCLUN_CAP+1)))</x:f>
        <x:v>11</x:v>
      </x:c>
      <x:c r="J7247" s="266" t="n">
        <x:f>MOD(INT((ROW()-ROW($I$46))/(MESCLUN_CAP+1)),CARROT_CAP+1)</x:f>
        <x:v>1</x:v>
      </x:c>
      <x:c r="K7247" s="266" t="n">
        <x:f>MOD(ROW()-ROW($I$46),MESCLUN_CAP+1)</x:f>
        <x:v>9</x:v>
      </x:c>
      <x:c r="L7247" s="266" t="n">
        <x:f>SUM(I7247:K7247)</x:f>
        <x:v>21</x:v>
      </x:c>
      <x:c r="M7247" s="267" t="n">
        <x:f>I7247*TOMATO_HOURS*WEEKS*(1+TOMATO_DIM)^I7247+J7247*CARROT_HOURS*WEEKS*(1+CARROT_DIM)^J7247+K7247*MESCLUN_HOURS*WEEKS*(1+MESCLUN_DIM)^K7247</x:f>
        <x:v>3308.243870914605</x:v>
      </x:c>
      <x:c r="N7247" s="267" t="n">
        <x:f>MAX(M7247-FARMER_HOURS,0)/TEMP_HOURS_PER_WORKER</x:f>
        <x:v>1.7973915770240312</x:v>
      </x:c>
      <x:c r="O7247" s="268" t="n">
        <x:f>I7247*TOMATO_PRICE+J7247*CARROT_PRICE+K7247*MESCLUN_PRICE</x:f>
        <x:v>123194</x:v>
      </x:c>
      <x:c r="P7247" s="268" t="n">
        <x:f>I7247*TOMATO_FERTILIZER+J7247*CARROT_FERTILIZER+K7247*MESCLUN_FERTILIZER</x:f>
        <x:v>18040</x:v>
      </x:c>
      <x:c r="Q7247" s="268" t="n">
        <x:f>MIN(M7247,FARMER_HOURS)*FARMER_RATE+MAX(M7247-FARMER_HOURS,0)*TEMP_RATE</x:f>
        <x:v>69934.78942560079</x:v>
      </x:c>
      <x:c r="R7247" s="268" t="n">
        <x:f>O7247-P7247-Q7247-FIXED_COST</x:f>
        <x:v>15219.210574399214</x:v>
      </x:c>
      <x:c r="S7247" s="139" t="str">
        <x:f>IF(AND(L7247&lt;=TOTAL_BED_CAP,N7247&lt;=TEMP_WORKER_CAP),"YES","NO")</x:f>
        <x:v>YES</x:v>
      </x:c>
      <x:c r="T7247" s="139" t="n">
        <x:f>IF(S7247="YES",R7247,-1E+99)</x:f>
        <x:v>15219.210574399214</x:v>
      </x:c>
    </x:row>
    <x:row r="7248">
      <x:c r="A7248" s="139"/>
      <x:c r="B7248" s="139"/>
      <x:c r="C7248" s="139"/>
      <x:c r="D7248" s="139"/>
      <x:c r="E7248" s="139"/>
      <x:c r="F7248" s="139"/>
      <x:c r="G7248" s="139"/>
      <x:c r="H7248" s="139"/>
      <x:c r="I7248" s="266" t="n">
        <x:f>INT((ROW()-ROW($I$46))/((CARROT_CAP+1)*(MESCLUN_CAP+1)))</x:f>
        <x:v>11</x:v>
      </x:c>
      <x:c r="J7248" s="266" t="n">
        <x:f>MOD(INT((ROW()-ROW($I$46))/(MESCLUN_CAP+1)),CARROT_CAP+1)</x:f>
        <x:v>1</x:v>
      </x:c>
      <x:c r="K7248" s="266" t="n">
        <x:f>MOD(ROW()-ROW($I$46),MESCLUN_CAP+1)</x:f>
        <x:v>10</x:v>
      </x:c>
      <x:c r="L7248" s="266" t="n">
        <x:f>SUM(I7248:K7248)</x:f>
        <x:v>22</x:v>
      </x:c>
      <x:c r="M7248" s="267" t="n">
        <x:f>I7248*TOMATO_HOURS*WEEKS*(1+TOMATO_DIM)^I7248+J7248*CARROT_HOURS*WEEKS*(1+CARROT_DIM)^J7248+K7248*MESCLUN_HOURS*WEEKS*(1+MESCLUN_DIM)^K7248</x:f>
        <x:v>3364.857412397818</x:v>
      </x:c>
      <x:c r="N7248" s="267" t="n">
        <x:f>MAX(M7248-FARMER_HOURS,0)/TEMP_HOURS_PER_WORKER</x:f>
        <x:v>1.8367065363873736</x:v>
      </x:c>
      <x:c r="O7248" s="268" t="n">
        <x:f>I7248*TOMATO_PRICE+J7248*CARROT_PRICE+K7248*MESCLUN_PRICE</x:f>
        <x:v>125894</x:v>
      </x:c>
      <x:c r="P7248" s="268" t="n">
        <x:f>I7248*TOMATO_FERTILIZER+J7248*CARROT_FERTILIZER+K7248*MESCLUN_FERTILIZER</x:f>
        <x:v>18920</x:v>
      </x:c>
      <x:c r="Q7248" s="268" t="n">
        <x:f>MIN(M7248,FARMER_HOURS)*FARMER_RATE+MAX(M7248-FARMER_HOURS,0)*TEMP_RATE</x:f>
        <x:v>70917.66340968433</x:v>
      </x:c>
      <x:c r="R7248" s="268" t="n">
        <x:f>O7248-P7248-Q7248-FIXED_COST</x:f>
        <x:v>16056.336590315666</x:v>
      </x:c>
      <x:c r="S7248" s="139" t="str">
        <x:f>IF(AND(L7248&lt;=TOTAL_BED_CAP,N7248&lt;=TEMP_WORKER_CAP),"YES","NO")</x:f>
        <x:v>YES</x:v>
      </x:c>
      <x:c r="T7248" s="139" t="n">
        <x:f>IF(S7248="YES",R7248,-1E+99)</x:f>
        <x:v>16056.336590315666</x:v>
      </x:c>
    </x:row>
    <x:row r="7249">
      <x:c r="A7249" s="139"/>
      <x:c r="B7249" s="139"/>
      <x:c r="C7249" s="139"/>
      <x:c r="D7249" s="139"/>
      <x:c r="E7249" s="139"/>
      <x:c r="F7249" s="139"/>
      <x:c r="G7249" s="139"/>
      <x:c r="H7249" s="139"/>
      <x:c r="I7249" s="266" t="n">
        <x:f>INT((ROW()-ROW($I$46))/((CARROT_CAP+1)*(MESCLUN_CAP+1)))</x:f>
        <x:v>11</x:v>
      </x:c>
      <x:c r="J7249" s="266" t="n">
        <x:f>MOD(INT((ROW()-ROW($I$46))/(MESCLUN_CAP+1)),CARROT_CAP+1)</x:f>
        <x:v>1</x:v>
      </x:c>
      <x:c r="K7249" s="266" t="n">
        <x:f>MOD(ROW()-ROW($I$46),MESCLUN_CAP+1)</x:f>
        <x:v>11</x:v>
      </x:c>
      <x:c r="L7249" s="266" t="n">
        <x:f>SUM(I7249:K7249)</x:f>
        <x:v>23</x:v>
      </x:c>
      <x:c r="M7249" s="267" t="n">
        <x:f>I7249*TOMATO_HOURS*WEEKS*(1+TOMATO_DIM)^I7249+J7249*CARROT_HOURS*WEEKS*(1+CARROT_DIM)^J7249+K7249*MESCLUN_HOURS*WEEKS*(1+MESCLUN_DIM)^K7249</x:f>
        <x:v>3422.815525491257</x:v>
      </x:c>
      <x:c r="N7249" s="267" t="n">
        <x:f>MAX(M7249-FARMER_HOURS,0)/TEMP_HOURS_PER_WORKER</x:f>
        <x:v>1.8769552260355953</x:v>
      </x:c>
      <x:c r="O7249" s="268" t="n">
        <x:f>I7249*TOMATO_PRICE+J7249*CARROT_PRICE+K7249*MESCLUN_PRICE</x:f>
        <x:v>128594</x:v>
      </x:c>
      <x:c r="P7249" s="268" t="n">
        <x:f>I7249*TOMATO_FERTILIZER+J7249*CARROT_FERTILIZER+K7249*MESCLUN_FERTILIZER</x:f>
        <x:v>19800</x:v>
      </x:c>
      <x:c r="Q7249" s="268" t="n">
        <x:f>MIN(M7249,FARMER_HOURS)*FARMER_RATE+MAX(M7249-FARMER_HOURS,0)*TEMP_RATE</x:f>
        <x:v>71923.88065088989</x:v>
      </x:c>
      <x:c r="R7249" s="268" t="n">
        <x:f>O7249-P7249-Q7249-FIXED_COST</x:f>
        <x:v>16870.119349110115</x:v>
      </x:c>
      <x:c r="S7249" s="139" t="str">
        <x:f>IF(AND(L7249&lt;=TOTAL_BED_CAP,N7249&lt;=TEMP_WORKER_CAP),"YES","NO")</x:f>
        <x:v>YES</x:v>
      </x:c>
      <x:c r="T7249" s="139" t="n">
        <x:f>IF(S7249="YES",R7249,-1E+99)</x:f>
        <x:v>16870.119349110115</x:v>
      </x:c>
    </x:row>
    <x:row r="7250">
      <x:c r="A7250" s="139"/>
      <x:c r="B7250" s="139"/>
      <x:c r="C7250" s="139"/>
      <x:c r="D7250" s="139"/>
      <x:c r="E7250" s="139"/>
      <x:c r="F7250" s="139"/>
      <x:c r="G7250" s="139"/>
      <x:c r="H7250" s="139"/>
      <x:c r="I7250" s="266" t="n">
        <x:f>INT((ROW()-ROW($I$46))/((CARROT_CAP+1)*(MESCLUN_CAP+1)))</x:f>
        <x:v>11</x:v>
      </x:c>
      <x:c r="J7250" s="266" t="n">
        <x:f>MOD(INT((ROW()-ROW($I$46))/(MESCLUN_CAP+1)),CARROT_CAP+1)</x:f>
        <x:v>1</x:v>
      </x:c>
      <x:c r="K7250" s="266" t="n">
        <x:f>MOD(ROW()-ROW($I$46),MESCLUN_CAP+1)</x:f>
        <x:v>12</x:v>
      </x:c>
      <x:c r="L7250" s="266" t="n">
        <x:f>SUM(I7250:K7250)</x:f>
        <x:v>24</x:v>
      </x:c>
      <x:c r="M7250" s="267" t="n">
        <x:f>I7250*TOMATO_HOURS*WEEKS*(1+TOMATO_DIM)^I7250+J7250*CARROT_HOURS*WEEKS*(1+CARROT_DIM)^J7250+K7250*MESCLUN_HOURS*WEEKS*(1+MESCLUN_DIM)^K7250</x:f>
        <x:v>3482.142978619321</x:v>
      </x:c>
      <x:c r="N7250" s="267" t="n">
        <x:f>MAX(M7250-FARMER_HOURS,0)/TEMP_HOURS_PER_WORKER</x:f>
        <x:v>1.9181548462634175</x:v>
      </x:c>
      <x:c r="O7250" s="268" t="n">
        <x:f>I7250*TOMATO_PRICE+J7250*CARROT_PRICE+K7250*MESCLUN_PRICE</x:f>
        <x:v>131294</x:v>
      </x:c>
      <x:c r="P7250" s="268" t="n">
        <x:f>I7250*TOMATO_FERTILIZER+J7250*CARROT_FERTILIZER+K7250*MESCLUN_FERTILIZER</x:f>
        <x:v>20680</x:v>
      </x:c>
      <x:c r="Q7250" s="268" t="n">
        <x:f>MIN(M7250,FARMER_HOURS)*FARMER_RATE+MAX(M7250-FARMER_HOURS,0)*TEMP_RATE</x:f>
        <x:v>72953.87115658543</x:v>
      </x:c>
      <x:c r="R7250" s="268" t="n">
        <x:f>O7250-P7250-Q7250-FIXED_COST</x:f>
        <x:v>17660.128843414568</x:v>
      </x:c>
      <x:c r="S7250" s="139" t="str">
        <x:f>IF(AND(L7250&lt;=TOTAL_BED_CAP,N7250&lt;=TEMP_WORKER_CAP),"YES","NO")</x:f>
        <x:v>YES</x:v>
      </x:c>
      <x:c r="T7250" s="139" t="n">
        <x:f>IF(S7250="YES",R7250,-1E+99)</x:f>
        <x:v>17660.128843414568</x:v>
      </x:c>
    </x:row>
    <x:row r="7251">
      <x:c r="A7251" s="139"/>
      <x:c r="B7251" s="139"/>
      <x:c r="C7251" s="139"/>
      <x:c r="D7251" s="139"/>
      <x:c r="E7251" s="139"/>
      <x:c r="F7251" s="139"/>
      <x:c r="G7251" s="139"/>
      <x:c r="H7251" s="139"/>
      <x:c r="I7251" s="266" t="n">
        <x:f>INT((ROW()-ROW($I$46))/((CARROT_CAP+1)*(MESCLUN_CAP+1)))</x:f>
        <x:v>11</x:v>
      </x:c>
      <x:c r="J7251" s="266" t="n">
        <x:f>MOD(INT((ROW()-ROW($I$46))/(MESCLUN_CAP+1)),CARROT_CAP+1)</x:f>
        <x:v>1</x:v>
      </x:c>
      <x:c r="K7251" s="266" t="n">
        <x:f>MOD(ROW()-ROW($I$46),MESCLUN_CAP+1)</x:f>
        <x:v>13</x:v>
      </x:c>
      <x:c r="L7251" s="266" t="n">
        <x:f>SUM(I7251:K7251)</x:f>
        <x:v>25</x:v>
      </x:c>
      <x:c r="M7251" s="267" t="n">
        <x:f>I7251*TOMATO_HOURS*WEEKS*(1+TOMATO_DIM)^I7251+J7251*CARROT_HOURS*WEEKS*(1+CARROT_DIM)^J7251+K7251*MESCLUN_HOURS*WEEKS*(1+MESCLUN_DIM)^K7251</x:f>
        <x:v>3542.8649493277057</x:v>
      </x:c>
      <x:c r="N7251" s="267" t="n">
        <x:f>MAX(M7251-FARMER_HOURS,0)/TEMP_HOURS_PER_WORKER</x:f>
        <x:v>1.9603228814775735</x:v>
      </x:c>
      <x:c r="O7251" s="268" t="n">
        <x:f>I7251*TOMATO_PRICE+J7251*CARROT_PRICE+K7251*MESCLUN_PRICE</x:f>
        <x:v>133994</x:v>
      </x:c>
      <x:c r="P7251" s="268" t="n">
        <x:f>I7251*TOMATO_FERTILIZER+J7251*CARROT_FERTILIZER+K7251*MESCLUN_FERTILIZER</x:f>
        <x:v>21560</x:v>
      </x:c>
      <x:c r="Q7251" s="268" t="n">
        <x:f>MIN(M7251,FARMER_HOURS)*FARMER_RATE+MAX(M7251-FARMER_HOURS,0)*TEMP_RATE</x:f>
        <x:v>74008.07203693932</x:v>
      </x:c>
      <x:c r="R7251" s="268" t="n">
        <x:f>O7251-P7251-Q7251-FIXED_COST</x:f>
        <x:v>18425.927963060676</x:v>
      </x:c>
      <x:c r="S7251" s="139" t="str">
        <x:f>IF(AND(L7251&lt;=TOTAL_BED_CAP,N7251&lt;=TEMP_WORKER_CAP),"YES","NO")</x:f>
        <x:v>YES</x:v>
      </x:c>
      <x:c r="T7251" s="139" t="n">
        <x:f>IF(S7251="YES",R7251,-1E+99)</x:f>
        <x:v>18425.927963060676</x:v>
      </x:c>
    </x:row>
    <x:row r="7252">
      <x:c r="A7252" s="139"/>
      <x:c r="B7252" s="139"/>
      <x:c r="C7252" s="139"/>
      <x:c r="D7252" s="139"/>
      <x:c r="E7252" s="139"/>
      <x:c r="F7252" s="139"/>
      <x:c r="G7252" s="139"/>
      <x:c r="H7252" s="139"/>
      <x:c r="I7252" s="266" t="n">
        <x:f>INT((ROW()-ROW($I$46))/((CARROT_CAP+1)*(MESCLUN_CAP+1)))</x:f>
        <x:v>11</x:v>
      </x:c>
      <x:c r="J7252" s="266" t="n">
        <x:f>MOD(INT((ROW()-ROW($I$46))/(MESCLUN_CAP+1)),CARROT_CAP+1)</x:f>
        <x:v>1</x:v>
      </x:c>
      <x:c r="K7252" s="266" t="n">
        <x:f>MOD(ROW()-ROW($I$46),MESCLUN_CAP+1)</x:f>
        <x:v>14</x:v>
      </x:c>
      <x:c r="L7252" s="266" t="n">
        <x:f>SUM(I7252:K7252)</x:f>
        <x:v>26</x:v>
      </x:c>
      <x:c r="M7252" s="267" t="n">
        <x:f>I7252*TOMATO_HOURS*WEEKS*(1+TOMATO_DIM)^I7252+J7252*CARROT_HOURS*WEEKS*(1+CARROT_DIM)^J7252+K7252*MESCLUN_HOURS*WEEKS*(1+MESCLUN_DIM)^K7252</x:f>
        <x:v>3605.007030641367</x:v>
      </x:c>
      <x:c r="N7252" s="267" t="n">
        <x:f>MAX(M7252-FARMER_HOURS,0)/TEMP_HOURS_PER_WORKER</x:f>
        <x:v>2.00347710461206</x:v>
      </x:c>
      <x:c r="O7252" s="268" t="n">
        <x:f>I7252*TOMATO_PRICE+J7252*CARROT_PRICE+K7252*MESCLUN_PRICE</x:f>
        <x:v>136694</x:v>
      </x:c>
      <x:c r="P7252" s="268" t="n">
        <x:f>I7252*TOMATO_FERTILIZER+J7252*CARROT_FERTILIZER+K7252*MESCLUN_FERTILIZER</x:f>
        <x:v>22440</x:v>
      </x:c>
      <x:c r="Q7252" s="268" t="n">
        <x:f>MIN(M7252,FARMER_HOURS)*FARMER_RATE+MAX(M7252-FARMER_HOURS,0)*TEMP_RATE</x:f>
        <x:v>75086.92761530151</x:v>
      </x:c>
      <x:c r="R7252" s="268" t="n">
        <x:f>O7252-P7252-Q7252-FIXED_COST</x:f>
        <x:v>19167.07238469849</x:v>
      </x:c>
      <x:c r="S7252" s="139" t="str">
        <x:f>IF(AND(L7252&lt;=TOTAL_BED_CAP,N7252&lt;=TEMP_WORKER_CAP),"YES","NO")</x:f>
        <x:v>YES</x:v>
      </x:c>
      <x:c r="T7252" s="139" t="n">
        <x:f>IF(S7252="YES",R7252,-1E+99)</x:f>
        <x:v>19167.07238469849</x:v>
      </x:c>
    </x:row>
    <x:row r="7253">
      <x:c r="A7253" s="139"/>
      <x:c r="B7253" s="139"/>
      <x:c r="C7253" s="139"/>
      <x:c r="D7253" s="139"/>
      <x:c r="E7253" s="139"/>
      <x:c r="F7253" s="139"/>
      <x:c r="G7253" s="139"/>
      <x:c r="H7253" s="139"/>
      <x:c r="I7253" s="266" t="n">
        <x:f>INT((ROW()-ROW($I$46))/((CARROT_CAP+1)*(MESCLUN_CAP+1)))</x:f>
        <x:v>11</x:v>
      </x:c>
      <x:c r="J7253" s="266" t="n">
        <x:f>MOD(INT((ROW()-ROW($I$46))/(MESCLUN_CAP+1)),CARROT_CAP+1)</x:f>
        <x:v>1</x:v>
      </x:c>
      <x:c r="K7253" s="266" t="n">
        <x:f>MOD(ROW()-ROW($I$46),MESCLUN_CAP+1)</x:f>
        <x:v>15</x:v>
      </x:c>
      <x:c r="L7253" s="266" t="n">
        <x:f>SUM(I7253:K7253)</x:f>
        <x:v>27</x:v>
      </x:c>
      <x:c r="M7253" s="267" t="n">
        <x:f>I7253*TOMATO_HOURS*WEEKS*(1+TOMATO_DIM)^I7253+J7253*CARROT_HOURS*WEEKS*(1+CARROT_DIM)^J7253+K7253*MESCLUN_HOURS*WEEKS*(1+MESCLUN_DIM)^K7253</x:f>
        <x:v>3668.595237517513</x:v>
      </x:c>
      <x:c r="N7253" s="267" t="n">
        <x:f>MAX(M7253-FARMER_HOURS,0)/TEMP_HOURS_PER_WORKER</x:f>
        <x:v>2.047635581609384</x:v>
      </x:c>
      <x:c r="O7253" s="268" t="n">
        <x:f>I7253*TOMATO_PRICE+J7253*CARROT_PRICE+K7253*MESCLUN_PRICE</x:f>
        <x:v>139394</x:v>
      </x:c>
      <x:c r="P7253" s="268" t="n">
        <x:f>I7253*TOMATO_FERTILIZER+J7253*CARROT_FERTILIZER+K7253*MESCLUN_FERTILIZER</x:f>
        <x:v>23320</x:v>
      </x:c>
      <x:c r="Q7253" s="268" t="n">
        <x:f>MIN(M7253,FARMER_HOURS)*FARMER_RATE+MAX(M7253-FARMER_HOURS,0)*TEMP_RATE</x:f>
        <x:v>76190.8895402346</x:v>
      </x:c>
      <x:c r="R7253" s="268" t="n">
        <x:f>O7253-P7253-Q7253-FIXED_COST</x:f>
        <x:v>19883.110459765405</x:v>
      </x:c>
      <x:c r="S7253" s="139" t="str">
        <x:f>IF(AND(L7253&lt;=TOTAL_BED_CAP,N7253&lt;=TEMP_WORKER_CAP),"YES","NO")</x:f>
        <x:v>YES</x:v>
      </x:c>
      <x:c r="T7253" s="139" t="n">
        <x:f>IF(S7253="YES",R7253,-1E+99)</x:f>
        <x:v>19883.110459765405</x:v>
      </x:c>
    </x:row>
    <x:row r="7254">
      <x:c r="A7254" s="139"/>
      <x:c r="B7254" s="139"/>
      <x:c r="C7254" s="139"/>
      <x:c r="D7254" s="139"/>
      <x:c r="E7254" s="139"/>
      <x:c r="F7254" s="139"/>
      <x:c r="G7254" s="139"/>
      <x:c r="H7254" s="139"/>
      <x:c r="I7254" s="266" t="n">
        <x:f>INT((ROW()-ROW($I$46))/((CARROT_CAP+1)*(MESCLUN_CAP+1)))</x:f>
        <x:v>11</x:v>
      </x:c>
      <x:c r="J7254" s="266" t="n">
        <x:f>MOD(INT((ROW()-ROW($I$46))/(MESCLUN_CAP+1)),CARROT_CAP+1)</x:f>
        <x:v>1</x:v>
      </x:c>
      <x:c r="K7254" s="266" t="n">
        <x:f>MOD(ROW()-ROW($I$46),MESCLUN_CAP+1)</x:f>
        <x:v>16</x:v>
      </x:c>
      <x:c r="L7254" s="266" t="n">
        <x:f>SUM(I7254:K7254)</x:f>
        <x:v>28</x:v>
      </x:c>
      <x:c r="M7254" s="267" t="n">
        <x:f>I7254*TOMATO_HOURS*WEEKS*(1+TOMATO_DIM)^I7254+J7254*CARROT_HOURS*WEEKS*(1+CARROT_DIM)^J7254+K7254*MESCLUN_HOURS*WEEKS*(1+MESCLUN_DIM)^K7254</x:f>
        <x:v>3733.656013395002</x:v>
      </x:c>
      <x:c r="N7254" s="267" t="n">
        <x:f>MAX(M7254-FARMER_HOURS,0)/TEMP_HOURS_PER_WORKER</x:f>
        <x:v>2.092816675968751</x:v>
      </x:c>
      <x:c r="O7254" s="268" t="n">
        <x:f>I7254*TOMATO_PRICE+J7254*CARROT_PRICE+K7254*MESCLUN_PRICE</x:f>
        <x:v>142094</x:v>
      </x:c>
      <x:c r="P7254" s="268" t="n">
        <x:f>I7254*TOMATO_FERTILIZER+J7254*CARROT_FERTILIZER+K7254*MESCLUN_FERTILIZER</x:f>
        <x:v>24200</x:v>
      </x:c>
      <x:c r="Q7254" s="268" t="n">
        <x:f>MIN(M7254,FARMER_HOURS)*FARMER_RATE+MAX(M7254-FARMER_HOURS,0)*TEMP_RATE</x:f>
        <x:v>77320.41689921878</x:v>
      </x:c>
      <x:c r="R7254" s="268" t="n">
        <x:f>O7254-P7254-Q7254-FIXED_COST</x:f>
        <x:v>20573.583100781223</x:v>
      </x:c>
      <x:c r="S7254" s="139" t="str">
        <x:f>IF(AND(L7254&lt;=TOTAL_BED_CAP,N7254&lt;=TEMP_WORKER_CAP),"YES","NO")</x:f>
        <x:v>YES</x:v>
      </x:c>
      <x:c r="T7254" s="139" t="n">
        <x:f>IF(S7254="YES",R7254,-1E+99)</x:f>
        <x:v>20573.583100781223</x:v>
      </x:c>
    </x:row>
    <x:row r="7255">
      <x:c r="A7255" s="139"/>
      <x:c r="B7255" s="139"/>
      <x:c r="C7255" s="139"/>
      <x:c r="D7255" s="139"/>
      <x:c r="E7255" s="139"/>
      <x:c r="F7255" s="139"/>
      <x:c r="G7255" s="139"/>
      <x:c r="H7255" s="139"/>
      <x:c r="I7255" s="266" t="n">
        <x:f>INT((ROW()-ROW($I$46))/((CARROT_CAP+1)*(MESCLUN_CAP+1)))</x:f>
        <x:v>11</x:v>
      </x:c>
      <x:c r="J7255" s="266" t="n">
        <x:f>MOD(INT((ROW()-ROW($I$46))/(MESCLUN_CAP+1)),CARROT_CAP+1)</x:f>
        <x:v>1</x:v>
      </x:c>
      <x:c r="K7255" s="266" t="n">
        <x:f>MOD(ROW()-ROW($I$46),MESCLUN_CAP+1)</x:f>
        <x:v>17</x:v>
      </x:c>
      <x:c r="L7255" s="266" t="n">
        <x:f>SUM(I7255:K7255)</x:f>
        <x:v>29</x:v>
      </x:c>
      <x:c r="M7255" s="267" t="n">
        <x:f>I7255*TOMATO_HOURS*WEEKS*(1+TOMATO_DIM)^I7255+J7255*CARROT_HOURS*WEEKS*(1+CARROT_DIM)^J7255+K7255*MESCLUN_HOURS*WEEKS*(1+MESCLUN_DIM)^K7255</x:f>
        <x:v>3800.216236841542</x:v>
      </x:c>
      <x:c r="N7255" s="267" t="n">
        <x:f>MAX(M7255-FARMER_HOURS,0)/TEMP_HOURS_PER_WORKER</x:f>
        <x:v>2.139039053362182</x:v>
      </x:c>
      <x:c r="O7255" s="268" t="n">
        <x:f>I7255*TOMATO_PRICE+J7255*CARROT_PRICE+K7255*MESCLUN_PRICE</x:f>
        <x:v>144794</x:v>
      </x:c>
      <x:c r="P7255" s="268" t="n">
        <x:f>I7255*TOMATO_FERTILIZER+J7255*CARROT_FERTILIZER+K7255*MESCLUN_FERTILIZER</x:f>
        <x:v>25080</x:v>
      </x:c>
      <x:c r="Q7255" s="268" t="n">
        <x:f>MIN(M7255,FARMER_HOURS)*FARMER_RATE+MAX(M7255-FARMER_HOURS,0)*TEMP_RATE</x:f>
        <x:v>78475.97633405455</x:v>
      </x:c>
      <x:c r="R7255" s="268" t="n">
        <x:f>O7255-P7255-Q7255-FIXED_COST</x:f>
        <x:v>21238.023665945453</x:v>
      </x:c>
      <x:c r="S7255" s="139" t="str">
        <x:f>IF(AND(L7255&lt;=TOTAL_BED_CAP,N7255&lt;=TEMP_WORKER_CAP),"YES","NO")</x:f>
        <x:v>YES</x:v>
      </x:c>
      <x:c r="T7255" s="139" t="n">
        <x:f>IF(S7255="YES",R7255,-1E+99)</x:f>
        <x:v>21238.023665945453</x:v>
      </x:c>
    </x:row>
    <x:row r="7256">
      <x:c r="A7256" s="139"/>
      <x:c r="B7256" s="139"/>
      <x:c r="C7256" s="139"/>
      <x:c r="D7256" s="139"/>
      <x:c r="E7256" s="139"/>
      <x:c r="F7256" s="139"/>
      <x:c r="G7256" s="139"/>
      <x:c r="H7256" s="139"/>
      <x:c r="I7256" s="266" t="n">
        <x:f>INT((ROW()-ROW($I$46))/((CARROT_CAP+1)*(MESCLUN_CAP+1)))</x:f>
        <x:v>11</x:v>
      </x:c>
      <x:c r="J7256" s="266" t="n">
        <x:f>MOD(INT((ROW()-ROW($I$46))/(MESCLUN_CAP+1)),CARROT_CAP+1)</x:f>
        <x:v>1</x:v>
      </x:c>
      <x:c r="K7256" s="266" t="n">
        <x:f>MOD(ROW()-ROW($I$46),MESCLUN_CAP+1)</x:f>
        <x:v>18</x:v>
      </x:c>
      <x:c r="L7256" s="266" t="n">
        <x:f>SUM(I7256:K7256)</x:f>
        <x:v>30</x:v>
      </x:c>
      <x:c r="M7256" s="267" t="n">
        <x:f>I7256*TOMATO_HOURS*WEEKS*(1+TOMATO_DIM)^I7256+J7256*CARROT_HOURS*WEEKS*(1+CARROT_DIM)^J7256+K7256*MESCLUN_HOURS*WEEKS*(1+MESCLUN_DIM)^K7256</x:f>
        <x:v>3868.3032283001294</x:v>
      </x:c>
      <x:c r="N7256" s="267" t="n">
        <x:f>MAX(M7256-FARMER_HOURS,0)/TEMP_HOURS_PER_WORKER</x:f>
        <x:v>2.1863216863195345</x:v>
      </x:c>
      <x:c r="O7256" s="268" t="n">
        <x:f>I7256*TOMATO_PRICE+J7256*CARROT_PRICE+K7256*MESCLUN_PRICE</x:f>
        <x:v>147494</x:v>
      </x:c>
      <x:c r="P7256" s="268" t="n">
        <x:f>I7256*TOMATO_FERTILIZER+J7256*CARROT_FERTILIZER+K7256*MESCLUN_FERTILIZER</x:f>
        <x:v>25960</x:v>
      </x:c>
      <x:c r="Q7256" s="268" t="n">
        <x:f>MIN(M7256,FARMER_HOURS)*FARMER_RATE+MAX(M7256-FARMER_HOURS,0)*TEMP_RATE</x:f>
        <x:v>79658.04215798836</x:v>
      </x:c>
      <x:c r="R7256" s="268" t="n">
        <x:f>O7256-P7256-Q7256-FIXED_COST</x:f>
        <x:v>21875.957842011645</x:v>
      </x:c>
      <x:c r="S7256" s="139" t="str">
        <x:f>IF(AND(L7256&lt;=TOTAL_BED_CAP,N7256&lt;=TEMP_WORKER_CAP),"YES","NO")</x:f>
        <x:v>YES</x:v>
      </x:c>
      <x:c r="T7256" s="139" t="n">
        <x:f>IF(S7256="YES",R7256,-1E+99)</x:f>
        <x:v>21875.957842011645</x:v>
      </x:c>
    </x:row>
    <x:row r="7257">
      <x:c r="A7257" s="139"/>
      <x:c r="B7257" s="139"/>
      <x:c r="C7257" s="139"/>
      <x:c r="D7257" s="139"/>
      <x:c r="E7257" s="139"/>
      <x:c r="F7257" s="139"/>
      <x:c r="G7257" s="139"/>
      <x:c r="H7257" s="139"/>
      <x:c r="I7257" s="266" t="n">
        <x:f>INT((ROW()-ROW($I$46))/((CARROT_CAP+1)*(MESCLUN_CAP+1)))</x:f>
        <x:v>11</x:v>
      </x:c>
      <x:c r="J7257" s="266" t="n">
        <x:f>MOD(INT((ROW()-ROW($I$46))/(MESCLUN_CAP+1)),CARROT_CAP+1)</x:f>
        <x:v>1</x:v>
      </x:c>
      <x:c r="K7257" s="266" t="n">
        <x:f>MOD(ROW()-ROW($I$46),MESCLUN_CAP+1)</x:f>
        <x:v>19</x:v>
      </x:c>
      <x:c r="L7257" s="266" t="n">
        <x:f>SUM(I7257:K7257)</x:f>
        <x:v>31</x:v>
      </x:c>
      <x:c r="M7257" s="267" t="n">
        <x:f>I7257*TOMATO_HOURS*WEEKS*(1+TOMATO_DIM)^I7257+J7257*CARROT_HOURS*WEEKS*(1+CARROT_DIM)^J7257+K7257*MESCLUN_HOURS*WEEKS*(1+MESCLUN_DIM)^K7257</x:f>
        <x:v>3937.9447569361514</x:v>
      </x:c>
      <x:c r="N7257" s="267" t="n">
        <x:f>MAX(M7257-FARMER_HOURS,0)/TEMP_HOURS_PER_WORKER</x:f>
        <x:v>2.2346838589834386</x:v>
      </x:c>
      <x:c r="O7257" s="268" t="n">
        <x:f>I7257*TOMATO_PRICE+J7257*CARROT_PRICE+K7257*MESCLUN_PRICE</x:f>
        <x:v>150194</x:v>
      </x:c>
      <x:c r="P7257" s="268" t="n">
        <x:f>I7257*TOMATO_FERTILIZER+J7257*CARROT_FERTILIZER+K7257*MESCLUN_FERTILIZER</x:f>
        <x:v>26840</x:v>
      </x:c>
      <x:c r="Q7257" s="268" t="n">
        <x:f>MIN(M7257,FARMER_HOURS)*FARMER_RATE+MAX(M7257-FARMER_HOURS,0)*TEMP_RATE</x:f>
        <x:v>80867.09647458597</x:v>
      </x:c>
      <x:c r="R7257" s="268" t="n">
        <x:f>O7257-P7257-Q7257-FIXED_COST</x:f>
        <x:v>22486.903525414033</x:v>
      </x:c>
      <x:c r="S7257" s="139" t="str">
        <x:f>IF(AND(L7257&lt;=TOTAL_BED_CAP,N7257&lt;=TEMP_WORKER_CAP),"YES","NO")</x:f>
        <x:v>YES</x:v>
      </x:c>
      <x:c r="T7257" s="139" t="n">
        <x:f>IF(S7257="YES",R7257,-1E+99)</x:f>
        <x:v>22486.903525414033</x:v>
      </x:c>
    </x:row>
    <x:row r="7258">
      <x:c r="A7258" s="139"/>
      <x:c r="B7258" s="139"/>
      <x:c r="C7258" s="139"/>
      <x:c r="D7258" s="139"/>
      <x:c r="E7258" s="139"/>
      <x:c r="F7258" s="139"/>
      <x:c r="G7258" s="139"/>
      <x:c r="H7258" s="139"/>
      <x:c r="I7258" s="266" t="n">
        <x:f>INT((ROW()-ROW($I$46))/((CARROT_CAP+1)*(MESCLUN_CAP+1)))</x:f>
        <x:v>11</x:v>
      </x:c>
      <x:c r="J7258" s="266" t="n">
        <x:f>MOD(INT((ROW()-ROW($I$46))/(MESCLUN_CAP+1)),CARROT_CAP+1)</x:f>
        <x:v>1</x:v>
      </x:c>
      <x:c r="K7258" s="266" t="n">
        <x:f>MOD(ROW()-ROW($I$46),MESCLUN_CAP+1)</x:f>
        <x:v>20</x:v>
      </x:c>
      <x:c r="L7258" s="266" t="n">
        <x:f>SUM(I7258:K7258)</x:f>
        <x:v>32</x:v>
      </x:c>
      <x:c r="M7258" s="267" t="n">
        <x:f>I7258*TOMATO_HOURS*WEEKS*(1+TOMATO_DIM)^I7258+J7258*CARROT_HOURS*WEEKS*(1+CARROT_DIM)^J7258+K7258*MESCLUN_HOURS*WEEKS*(1+MESCLUN_DIM)^K7258</x:f>
        <x:v>4009.169047586628</x:v>
      </x:c>
      <x:c r="N7258" s="267" t="n">
        <x:f>MAX(M7258-FARMER_HOURS,0)/TEMP_HOURS_PER_WORKER</x:f>
        <x:v>2.284145171935158</x:v>
      </x:c>
      <x:c r="O7258" s="268" t="n">
        <x:f>I7258*TOMATO_PRICE+J7258*CARROT_PRICE+K7258*MESCLUN_PRICE</x:f>
        <x:v>152894</x:v>
      </x:c>
      <x:c r="P7258" s="268" t="n">
        <x:f>I7258*TOMATO_FERTILIZER+J7258*CARROT_FERTILIZER+K7258*MESCLUN_FERTILIZER</x:f>
        <x:v>27720</x:v>
      </x:c>
      <x:c r="Q7258" s="268" t="n">
        <x:f>MIN(M7258,FARMER_HOURS)*FARMER_RATE+MAX(M7258-FARMER_HOURS,0)*TEMP_RATE</x:f>
        <x:v>82103.62929837896</x:v>
      </x:c>
      <x:c r="R7258" s="268" t="n">
        <x:f>O7258-P7258-Q7258-FIXED_COST</x:f>
        <x:v>23070.37070162104</x:v>
      </x:c>
      <x:c r="S7258" s="139" t="str">
        <x:f>IF(AND(L7258&lt;=TOTAL_BED_CAP,N7258&lt;=TEMP_WORKER_CAP),"YES","NO")</x:f>
        <x:v>YES</x:v>
      </x:c>
      <x:c r="T7258" s="139" t="n">
        <x:f>IF(S7258="YES",R7258,-1E+99)</x:f>
        <x:v>23070.37070162104</x:v>
      </x:c>
    </x:row>
    <x:row r="7259">
      <x:c r="A7259" s="139"/>
      <x:c r="B7259" s="139"/>
      <x:c r="C7259" s="139"/>
      <x:c r="D7259" s="139"/>
      <x:c r="E7259" s="139"/>
      <x:c r="F7259" s="139"/>
      <x:c r="G7259" s="139"/>
      <x:c r="H7259" s="139"/>
      <x:c r="I7259" s="266" t="n">
        <x:f>INT((ROW()-ROW($I$46))/((CARROT_CAP+1)*(MESCLUN_CAP+1)))</x:f>
        <x:v>11</x:v>
      </x:c>
      <x:c r="J7259" s="266" t="n">
        <x:f>MOD(INT((ROW()-ROW($I$46))/(MESCLUN_CAP+1)),CARROT_CAP+1)</x:f>
        <x:v>1</x:v>
      </x:c>
      <x:c r="K7259" s="266" t="n">
        <x:f>MOD(ROW()-ROW($I$46),MESCLUN_CAP+1)</x:f>
        <x:v>21</x:v>
      </x:c>
      <x:c r="L7259" s="266" t="n">
        <x:f>SUM(I7259:K7259)</x:f>
        <x:v>33</x:v>
      </x:c>
      <x:c r="M7259" s="267" t="n">
        <x:f>I7259*TOMATO_HOURS*WEEKS*(1+TOMATO_DIM)^I7259+J7259*CARROT_HOURS*WEEKS*(1+CARROT_DIM)^J7259+K7259*MESCLUN_HOURS*WEEKS*(1+MESCLUN_DIM)^K7259</x:f>
        <x:v>4082.004787813072</x:v>
      </x:c>
      <x:c r="N7259" s="267" t="n">
        <x:f>MAX(M7259-FARMER_HOURS,0)/TEMP_HOURS_PER_WORKER</x:f>
        <x:v>2.334725547092411</x:v>
      </x:c>
      <x:c r="O7259" s="268" t="n">
        <x:f>I7259*TOMATO_PRICE+J7259*CARROT_PRICE+K7259*MESCLUN_PRICE</x:f>
        <x:v>155594</x:v>
      </x:c>
      <x:c r="P7259" s="268" t="n">
        <x:f>I7259*TOMATO_FERTILIZER+J7259*CARROT_FERTILIZER+K7259*MESCLUN_FERTILIZER</x:f>
        <x:v>28600</x:v>
      </x:c>
      <x:c r="Q7259" s="268" t="n">
        <x:f>MIN(M7259,FARMER_HOURS)*FARMER_RATE+MAX(M7259-FARMER_HOURS,0)*TEMP_RATE</x:f>
        <x:v>83368.13867731029</x:v>
      </x:c>
      <x:c r="R7259" s="268" t="n">
        <x:f>O7259-P7259-Q7259-FIXED_COST</x:f>
        <x:v>23625.861322689714</x:v>
      </x:c>
      <x:c r="S7259" s="139" t="str">
        <x:f>IF(AND(L7259&lt;=TOTAL_BED_CAP,N7259&lt;=TEMP_WORKER_CAP),"YES","NO")</x:f>
        <x:v>YES</x:v>
      </x:c>
      <x:c r="T7259" s="139" t="n">
        <x:f>IF(S7259="YES",R7259,-1E+99)</x:f>
        <x:v>23625.861322689714</x:v>
      </x:c>
    </x:row>
    <x:row r="7260">
      <x:c r="A7260" s="139"/>
      <x:c r="B7260" s="139"/>
      <x:c r="C7260" s="139"/>
      <x:c r="D7260" s="139"/>
      <x:c r="E7260" s="139"/>
      <x:c r="F7260" s="139"/>
      <x:c r="G7260" s="139"/>
      <x:c r="H7260" s="139"/>
      <x:c r="I7260" s="266" t="n">
        <x:f>INT((ROW()-ROW($I$46))/((CARROT_CAP+1)*(MESCLUN_CAP+1)))</x:f>
        <x:v>11</x:v>
      </x:c>
      <x:c r="J7260" s="266" t="n">
        <x:f>MOD(INT((ROW()-ROW($I$46))/(MESCLUN_CAP+1)),CARROT_CAP+1)</x:f>
        <x:v>1</x:v>
      </x:c>
      <x:c r="K7260" s="266" t="n">
        <x:f>MOD(ROW()-ROW($I$46),MESCLUN_CAP+1)</x:f>
        <x:v>22</x:v>
      </x:c>
      <x:c r="L7260" s="266" t="n">
        <x:f>SUM(I7260:K7260)</x:f>
        <x:v>34</x:v>
      </x:c>
      <x:c r="M7260" s="267" t="n">
        <x:f>I7260*TOMATO_HOURS*WEEKS*(1+TOMATO_DIM)^I7260+J7260*CARROT_HOURS*WEEKS*(1+CARROT_DIM)^J7260+K7260*MESCLUN_HOURS*WEEKS*(1+MESCLUN_DIM)^K7260</x:f>
        <x:v>4156.481135059468</x:v>
      </x:c>
      <x:c r="N7260" s="267" t="n">
        <x:f>MAX(M7260-FARMER_HOURS,0)/TEMP_HOURS_PER_WORKER</x:f>
        <x:v>2.3864452326801864</x:v>
      </x:c>
      <x:c r="O7260" s="268" t="n">
        <x:f>I7260*TOMATO_PRICE+J7260*CARROT_PRICE+K7260*MESCLUN_PRICE</x:f>
        <x:v>158294</x:v>
      </x:c>
      <x:c r="P7260" s="268" t="n">
        <x:f>I7260*TOMATO_FERTILIZER+J7260*CARROT_FERTILIZER+K7260*MESCLUN_FERTILIZER</x:f>
        <x:v>29480</x:v>
      </x:c>
      <x:c r="Q7260" s="268" t="n">
        <x:f>MIN(M7260,FARMER_HOURS)*FARMER_RATE+MAX(M7260-FARMER_HOURS,0)*TEMP_RATE</x:f>
        <x:v>84661.13081700465</x:v>
      </x:c>
      <x:c r="R7260" s="268" t="n">
        <x:f>O7260-P7260-Q7260-FIXED_COST</x:f>
        <x:v>24152.869182995346</x:v>
      </x:c>
      <x:c r="S7260" s="139" t="str">
        <x:f>IF(AND(L7260&lt;=TOTAL_BED_CAP,N7260&lt;=TEMP_WORKER_CAP),"YES","NO")</x:f>
        <x:v>YES</x:v>
      </x:c>
      <x:c r="T7260" s="139" t="n">
        <x:f>IF(S7260="YES",R7260,-1E+99)</x:f>
        <x:v>24152.869182995346</x:v>
      </x:c>
    </x:row>
    <x:row r="7261">
      <x:c r="A7261" s="139"/>
      <x:c r="B7261" s="139"/>
      <x:c r="C7261" s="139"/>
      <x:c r="D7261" s="139"/>
      <x:c r="E7261" s="139"/>
      <x:c r="F7261" s="139"/>
      <x:c r="G7261" s="139"/>
      <x:c r="H7261" s="139"/>
      <x:c r="I7261" s="266" t="n">
        <x:f>INT((ROW()-ROW($I$46))/((CARROT_CAP+1)*(MESCLUN_CAP+1)))</x:f>
        <x:v>11</x:v>
      </x:c>
      <x:c r="J7261" s="266" t="n">
        <x:f>MOD(INT((ROW()-ROW($I$46))/(MESCLUN_CAP+1)),CARROT_CAP+1)</x:f>
        <x:v>1</x:v>
      </x:c>
      <x:c r="K7261" s="266" t="n">
        <x:f>MOD(ROW()-ROW($I$46),MESCLUN_CAP+1)</x:f>
        <x:v>23</x:v>
      </x:c>
      <x:c r="L7261" s="266" t="n">
        <x:f>SUM(I7261:K7261)</x:f>
        <x:v>35</x:v>
      </x:c>
      <x:c r="M7261" s="267" t="n">
        <x:f>I7261*TOMATO_HOURS*WEEKS*(1+TOMATO_DIM)^I7261+J7261*CARROT_HOURS*WEEKS*(1+CARROT_DIM)^J7261+K7261*MESCLUN_HOURS*WEEKS*(1+MESCLUN_DIM)^K7261</x:f>
        <x:v>4232.627723916905</x:v>
      </x:c>
      <x:c r="N7261" s="267" t="n">
        <x:f>MAX(M7261-FARMER_HOURS,0)/TEMP_HOURS_PER_WORKER</x:f>
        <x:v>2.4393248082756283</x:v>
      </x:c>
      <x:c r="O7261" s="268" t="n">
        <x:f>I7261*TOMATO_PRICE+J7261*CARROT_PRICE+K7261*MESCLUN_PRICE</x:f>
        <x:v>160994</x:v>
      </x:c>
      <x:c r="P7261" s="268" t="n">
        <x:f>I7261*TOMATO_FERTILIZER+J7261*CARROT_FERTILIZER+K7261*MESCLUN_FERTILIZER</x:f>
        <x:v>30360</x:v>
      </x:c>
      <x:c r="Q7261" s="268" t="n">
        <x:f>MIN(M7261,FARMER_HOURS)*FARMER_RATE+MAX(M7261-FARMER_HOURS,0)*TEMP_RATE</x:f>
        <x:v>85983.12020689072</x:v>
      </x:c>
      <x:c r="R7261" s="268" t="n">
        <x:f>O7261-P7261-Q7261-FIXED_COST</x:f>
        <x:v>24650.879793109285</x:v>
      </x:c>
      <x:c r="S7261" s="139" t="str">
        <x:f>IF(AND(L7261&lt;=TOTAL_BED_CAP,N7261&lt;=TEMP_WORKER_CAP),"YES","NO")</x:f>
        <x:v>YES</x:v>
      </x:c>
      <x:c r="T7261" s="139" t="n">
        <x:f>IF(S7261="YES",R7261,-1E+99)</x:f>
        <x:v>24650.879793109285</x:v>
      </x:c>
    </x:row>
    <x:row r="7262">
      <x:c r="A7262" s="139"/>
      <x:c r="B7262" s="139"/>
      <x:c r="C7262" s="139"/>
      <x:c r="D7262" s="139"/>
      <x:c r="E7262" s="139"/>
      <x:c r="F7262" s="139"/>
      <x:c r="G7262" s="139"/>
      <x:c r="H7262" s="139"/>
      <x:c r="I7262" s="266" t="n">
        <x:f>INT((ROW()-ROW($I$46))/((CARROT_CAP+1)*(MESCLUN_CAP+1)))</x:f>
        <x:v>11</x:v>
      </x:c>
      <x:c r="J7262" s="266" t="n">
        <x:f>MOD(INT((ROW()-ROW($I$46))/(MESCLUN_CAP+1)),CARROT_CAP+1)</x:f>
        <x:v>1</x:v>
      </x:c>
      <x:c r="K7262" s="266" t="n">
        <x:f>MOD(ROW()-ROW($I$46),MESCLUN_CAP+1)</x:f>
        <x:v>24</x:v>
      </x:c>
      <x:c r="L7262" s="266" t="n">
        <x:f>SUM(I7262:K7262)</x:f>
        <x:v>36</x:v>
      </x:c>
      <x:c r="M7262" s="267" t="n">
        <x:f>I7262*TOMATO_HOURS*WEEKS*(1+TOMATO_DIM)^I7262+J7262*CARROT_HOURS*WEEKS*(1+CARROT_DIM)^J7262+K7262*MESCLUN_HOURS*WEEKS*(1+MESCLUN_DIM)^K7262</x:f>
        <x:v>4310.4746734964</x:v>
      </x:c>
      <x:c r="N7262" s="267" t="n">
        <x:f>MAX(M7262-FARMER_HOURS,0)/TEMP_HOURS_PER_WORKER</x:f>
        <x:v>2.4933851899280555</x:v>
      </x:c>
      <x:c r="O7262" s="268" t="n">
        <x:f>I7262*TOMATO_PRICE+J7262*CARROT_PRICE+K7262*MESCLUN_PRICE</x:f>
        <x:v>163694</x:v>
      </x:c>
      <x:c r="P7262" s="268" t="n">
        <x:f>I7262*TOMATO_FERTILIZER+J7262*CARROT_FERTILIZER+K7262*MESCLUN_FERTILIZER</x:f>
        <x:v>31240</x:v>
      </x:c>
      <x:c r="Q7262" s="268" t="n">
        <x:f>MIN(M7262,FARMER_HOURS)*FARMER_RATE+MAX(M7262-FARMER_HOURS,0)*TEMP_RATE</x:f>
        <x:v>87334.62974820139</x:v>
      </x:c>
      <x:c r="R7262" s="268" t="n">
        <x:f>O7262-P7262-Q7262-FIXED_COST</x:f>
        <x:v>25119.37025179861</x:v>
      </x:c>
      <x:c r="S7262" s="139" t="str">
        <x:f>IF(AND(L7262&lt;=TOTAL_BED_CAP,N7262&lt;=TEMP_WORKER_CAP),"YES","NO")</x:f>
        <x:v>YES</x:v>
      </x:c>
      <x:c r="T7262" s="139" t="n">
        <x:f>IF(S7262="YES",R7262,-1E+99)</x:f>
        <x:v>25119.37025179861</x:v>
      </x:c>
    </x:row>
    <x:row r="7263">
      <x:c r="A7263" s="139"/>
      <x:c r="B7263" s="139"/>
      <x:c r="C7263" s="139"/>
      <x:c r="D7263" s="139"/>
      <x:c r="E7263" s="139"/>
      <x:c r="F7263" s="139"/>
      <x:c r="G7263" s="139"/>
      <x:c r="H7263" s="139"/>
      <x:c r="I7263" s="266" t="n">
        <x:f>INT((ROW()-ROW($I$46))/((CARROT_CAP+1)*(MESCLUN_CAP+1)))</x:f>
        <x:v>11</x:v>
      </x:c>
      <x:c r="J7263" s="266" t="n">
        <x:f>MOD(INT((ROW()-ROW($I$46))/(MESCLUN_CAP+1)),CARROT_CAP+1)</x:f>
        <x:v>1</x:v>
      </x:c>
      <x:c r="K7263" s="266" t="n">
        <x:f>MOD(ROW()-ROW($I$46),MESCLUN_CAP+1)</x:f>
        <x:v>25</x:v>
      </x:c>
      <x:c r="L7263" s="266" t="n">
        <x:f>SUM(I7263:K7263)</x:f>
        <x:v>37</x:v>
      </x:c>
      <x:c r="M7263" s="267" t="n">
        <x:f>I7263*TOMATO_HOURS*WEEKS*(1+TOMATO_DIM)^I7263+J7263*CARROT_HOURS*WEEKS*(1+CARROT_DIM)^J7263+K7263*MESCLUN_HOURS*WEEKS*(1+MESCLUN_DIM)^K7263</x:f>
        <x:v>4390.052594911498</x:v>
      </x:c>
      <x:c r="N7263" s="267" t="n">
        <x:f>MAX(M7263-FARMER_HOURS,0)/TEMP_HOURS_PER_WORKER</x:f>
        <x:v>2.548647635355207</x:v>
      </x:c>
      <x:c r="O7263" s="268" t="n">
        <x:f>I7263*TOMATO_PRICE+J7263*CARROT_PRICE+K7263*MESCLUN_PRICE</x:f>
        <x:v>166394</x:v>
      </x:c>
      <x:c r="P7263" s="268" t="n">
        <x:f>I7263*TOMATO_FERTILIZER+J7263*CARROT_FERTILIZER+K7263*MESCLUN_FERTILIZER</x:f>
        <x:v>32120</x:v>
      </x:c>
      <x:c r="Q7263" s="268" t="n">
        <x:f>MIN(M7263,FARMER_HOURS)*FARMER_RATE+MAX(M7263-FARMER_HOURS,0)*TEMP_RATE</x:f>
        <x:v>88716.19088388018</x:v>
      </x:c>
      <x:c r="R7263" s="268" t="n">
        <x:f>O7263-P7263-Q7263-FIXED_COST</x:f>
        <x:v>25557.809116119824</x:v>
      </x:c>
      <x:c r="S7263" s="139" t="str">
        <x:f>IF(AND(L7263&lt;=TOTAL_BED_CAP,N7263&lt;=TEMP_WORKER_CAP),"YES","NO")</x:f>
        <x:v>YES</x:v>
      </x:c>
      <x:c r="T7263" s="139" t="n">
        <x:f>IF(S7263="YES",R7263,-1E+99)</x:f>
        <x:v>25557.809116119824</x:v>
      </x:c>
    </x:row>
    <x:row r="7264">
      <x:c r="A7264" s="139"/>
      <x:c r="B7264" s="139"/>
      <x:c r="C7264" s="139"/>
      <x:c r="D7264" s="139"/>
      <x:c r="E7264" s="139"/>
      <x:c r="F7264" s="139"/>
      <x:c r="G7264" s="139"/>
      <x:c r="H7264" s="139"/>
      <x:c r="I7264" s="266" t="n">
        <x:f>INT((ROW()-ROW($I$46))/((CARROT_CAP+1)*(MESCLUN_CAP+1)))</x:f>
        <x:v>11</x:v>
      </x:c>
      <x:c r="J7264" s="266" t="n">
        <x:f>MOD(INT((ROW()-ROW($I$46))/(MESCLUN_CAP+1)),CARROT_CAP+1)</x:f>
        <x:v>1</x:v>
      </x:c>
      <x:c r="K7264" s="266" t="n">
        <x:f>MOD(ROW()-ROW($I$46),MESCLUN_CAP+1)</x:f>
        <x:v>26</x:v>
      </x:c>
      <x:c r="L7264" s="266" t="n">
        <x:f>SUM(I7264:K7264)</x:f>
        <x:v>38</x:v>
      </x:c>
      <x:c r="M7264" s="267" t="n">
        <x:f>I7264*TOMATO_HOURS*WEEKS*(1+TOMATO_DIM)^I7264+J7264*CARROT_HOURS*WEEKS*(1+CARROT_DIM)^J7264+K7264*MESCLUN_HOURS*WEEKS*(1+MESCLUN_DIM)^K7264</x:f>
        <x:v>4471.392598872215</x:v>
      </x:c>
      <x:c r="N7264" s="267" t="n">
        <x:f>MAX(M7264-FARMER_HOURS,0)/TEMP_HOURS_PER_WORKER</x:f>
        <x:v>2.605133749216816</x:v>
      </x:c>
      <x:c r="O7264" s="268" t="n">
        <x:f>I7264*TOMATO_PRICE+J7264*CARROT_PRICE+K7264*MESCLUN_PRICE</x:f>
        <x:v>169094</x:v>
      </x:c>
      <x:c r="P7264" s="268" t="n">
        <x:f>I7264*TOMATO_FERTILIZER+J7264*CARROT_FERTILIZER+K7264*MESCLUN_FERTILIZER</x:f>
        <x:v>33000</x:v>
      </x:c>
      <x:c r="Q7264" s="268" t="n">
        <x:f>MIN(M7264,FARMER_HOURS)*FARMER_RATE+MAX(M7264-FARMER_HOURS,0)*TEMP_RATE</x:f>
        <x:v>90128.3437304204</x:v>
      </x:c>
      <x:c r="R7264" s="268" t="n">
        <x:f>O7264-P7264-Q7264-FIXED_COST</x:f>
        <x:v>25965.656269579602</x:v>
      </x:c>
      <x:c r="S7264" s="139" t="str">
        <x:f>IF(AND(L7264&lt;=TOTAL_BED_CAP,N7264&lt;=TEMP_WORKER_CAP),"YES","NO")</x:f>
        <x:v>YES</x:v>
      </x:c>
      <x:c r="T7264" s="139" t="n">
        <x:f>IF(S7264="YES",R7264,-1E+99)</x:f>
        <x:v>25965.656269579602</x:v>
      </x:c>
    </x:row>
    <x:row r="7265">
      <x:c r="A7265" s="139"/>
      <x:c r="B7265" s="139"/>
      <x:c r="C7265" s="139"/>
      <x:c r="D7265" s="139"/>
      <x:c r="E7265" s="139"/>
      <x:c r="F7265" s="139"/>
      <x:c r="G7265" s="139"/>
      <x:c r="H7265" s="139"/>
      <x:c r="I7265" s="266" t="n">
        <x:f>INT((ROW()-ROW($I$46))/((CARROT_CAP+1)*(MESCLUN_CAP+1)))</x:f>
        <x:v>11</x:v>
      </x:c>
      <x:c r="J7265" s="266" t="n">
        <x:f>MOD(INT((ROW()-ROW($I$46))/(MESCLUN_CAP+1)),CARROT_CAP+1)</x:f>
        <x:v>1</x:v>
      </x:c>
      <x:c r="K7265" s="266" t="n">
        <x:f>MOD(ROW()-ROW($I$46),MESCLUN_CAP+1)</x:f>
        <x:v>27</x:v>
      </x:c>
      <x:c r="L7265" s="266" t="n">
        <x:f>SUM(I7265:K7265)</x:f>
        <x:v>39</x:v>
      </x:c>
      <x:c r="M7265" s="267" t="n">
        <x:f>I7265*TOMATO_HOURS*WEEKS*(1+TOMATO_DIM)^I7265+J7265*CARROT_HOURS*WEEKS*(1+CARROT_DIM)^J7265+K7265*MESCLUN_HOURS*WEEKS*(1+MESCLUN_DIM)^K7265</x:f>
        <x:v>4554.526303391973</x:v>
      </x:c>
      <x:c r="N7265" s="267" t="n">
        <x:f>MAX(M7265-FARMER_HOURS,0)/TEMP_HOURS_PER_WORKER</x:f>
        <x:v>2.6628654884666476</x:v>
      </x:c>
      <x:c r="O7265" s="268" t="n">
        <x:f>I7265*TOMATO_PRICE+J7265*CARROT_PRICE+K7265*MESCLUN_PRICE</x:f>
        <x:v>171794</x:v>
      </x:c>
      <x:c r="P7265" s="268" t="n">
        <x:f>I7265*TOMATO_FERTILIZER+J7265*CARROT_FERTILIZER+K7265*MESCLUN_FERTILIZER</x:f>
        <x:v>33880</x:v>
      </x:c>
      <x:c r="Q7265" s="268" t="n">
        <x:f>MIN(M7265,FARMER_HOURS)*FARMER_RATE+MAX(M7265-FARMER_HOURS,0)*TEMP_RATE</x:f>
        <x:v>91571.6372116662</x:v>
      </x:c>
      <x:c r="R7265" s="268" t="n">
        <x:f>O7265-P7265-Q7265-FIXED_COST</x:f>
        <x:v>26342.362788333805</x:v>
      </x:c>
      <x:c r="S7265" s="139" t="str">
        <x:f>IF(AND(L7265&lt;=TOTAL_BED_CAP,N7265&lt;=TEMP_WORKER_CAP),"YES","NO")</x:f>
        <x:v>YES</x:v>
      </x:c>
      <x:c r="T7265" s="139" t="n">
        <x:f>IF(S7265="YES",R7265,-1E+99)</x:f>
        <x:v>26342.362788333805</x:v>
      </x:c>
    </x:row>
    <x:row r="7266">
      <x:c r="A7266" s="139"/>
      <x:c r="B7266" s="139"/>
      <x:c r="C7266" s="139"/>
      <x:c r="D7266" s="139"/>
      <x:c r="E7266" s="139"/>
      <x:c r="F7266" s="139"/>
      <x:c r="G7266" s="139"/>
      <x:c r="H7266" s="139"/>
      <x:c r="I7266" s="266" t="n">
        <x:f>INT((ROW()-ROW($I$46))/((CARROT_CAP+1)*(MESCLUN_CAP+1)))</x:f>
        <x:v>11</x:v>
      </x:c>
      <x:c r="J7266" s="266" t="n">
        <x:f>MOD(INT((ROW()-ROW($I$46))/(MESCLUN_CAP+1)),CARROT_CAP+1)</x:f>
        <x:v>1</x:v>
      </x:c>
      <x:c r="K7266" s="266" t="n">
        <x:f>MOD(ROW()-ROW($I$46),MESCLUN_CAP+1)</x:f>
        <x:v>28</x:v>
      </x:c>
      <x:c r="L7266" s="266" t="n">
        <x:f>SUM(I7266:K7266)</x:f>
        <x:v>40</x:v>
      </x:c>
      <x:c r="M7266" s="267" t="n">
        <x:f>I7266*TOMATO_HOURS*WEEKS*(1+TOMATO_DIM)^I7266+J7266*CARROT_HOURS*WEEKS*(1+CARROT_DIM)^J7266+K7266*MESCLUN_HOURS*WEEKS*(1+MESCLUN_DIM)^K7266</x:f>
        <x:v>4639.485841609126</x:v>
      </x:c>
      <x:c r="N7266" s="267" t="n">
        <x:f>MAX(M7266-FARMER_HOURS,0)/TEMP_HOURS_PER_WORKER</x:f>
        <x:v>2.721865167784115</x:v>
      </x:c>
      <x:c r="O7266" s="268" t="n">
        <x:f>I7266*TOMATO_PRICE+J7266*CARROT_PRICE+K7266*MESCLUN_PRICE</x:f>
        <x:v>174494</x:v>
      </x:c>
      <x:c r="P7266" s="268" t="n">
        <x:f>I7266*TOMATO_FERTILIZER+J7266*CARROT_FERTILIZER+K7266*MESCLUN_FERTILIZER</x:f>
        <x:v>34760</x:v>
      </x:c>
      <x:c r="Q7266" s="268" t="n">
        <x:f>MIN(M7266,FARMER_HOURS)*FARMER_RATE+MAX(M7266-FARMER_HOURS,0)*TEMP_RATE</x:f>
        <x:v>93046.62919460288</x:v>
      </x:c>
      <x:c r="R7266" s="268" t="n">
        <x:f>O7266-P7266-Q7266-FIXED_COST</x:f>
        <x:v>26687.37080539712</x:v>
      </x:c>
      <x:c r="S7266" s="139" t="str">
        <x:f>IF(AND(L7266&lt;=TOTAL_BED_CAP,N7266&lt;=TEMP_WORKER_CAP),"YES","NO")</x:f>
        <x:v>YES</x:v>
      </x:c>
      <x:c r="T7266" s="139" t="n">
        <x:f>IF(S7266="YES",R7266,-1E+99)</x:f>
        <x:v>26687.37080539712</x:v>
      </x:c>
    </x:row>
    <x:row r="7267">
      <x:c r="A7267" s="139"/>
      <x:c r="B7267" s="139"/>
      <x:c r="C7267" s="139"/>
      <x:c r="D7267" s="139"/>
      <x:c r="E7267" s="139"/>
      <x:c r="F7267" s="139"/>
      <x:c r="G7267" s="139"/>
      <x:c r="H7267" s="139"/>
      <x:c r="I7267" s="266" t="n">
        <x:f>INT((ROW()-ROW($I$46))/((CARROT_CAP+1)*(MESCLUN_CAP+1)))</x:f>
        <x:v>11</x:v>
      </x:c>
      <x:c r="J7267" s="266" t="n">
        <x:f>MOD(INT((ROW()-ROW($I$46))/(MESCLUN_CAP+1)),CARROT_CAP+1)</x:f>
        <x:v>1</x:v>
      </x:c>
      <x:c r="K7267" s="266" t="n">
        <x:f>MOD(ROW()-ROW($I$46),MESCLUN_CAP+1)</x:f>
        <x:v>29</x:v>
      </x:c>
      <x:c r="L7267" s="266" t="n">
        <x:f>SUM(I7267:K7267)</x:f>
        <x:v>41</x:v>
      </x:c>
      <x:c r="M7267" s="267" t="n">
        <x:f>I7267*TOMATO_HOURS*WEEKS*(1+TOMATO_DIM)^I7267+J7267*CARROT_HOURS*WEEKS*(1+CARROT_DIM)^J7267+K7267*MESCLUN_HOURS*WEEKS*(1+MESCLUN_DIM)^K7267</x:f>
        <x:v>4726.303869724779</x:v>
      </x:c>
      <x:c r="N7267" s="267" t="n">
        <x:f>MAX(M7267-FARMER_HOURS,0)/TEMP_HOURS_PER_WORKER</x:f>
        <x:v>2.7821554650866522</x:v>
      </x:c>
      <x:c r="O7267" s="268" t="n">
        <x:f>I7267*TOMATO_PRICE+J7267*CARROT_PRICE+K7267*MESCLUN_PRICE</x:f>
        <x:v>177194</x:v>
      </x:c>
      <x:c r="P7267" s="268" t="n">
        <x:f>I7267*TOMATO_FERTILIZER+J7267*CARROT_FERTILIZER+K7267*MESCLUN_FERTILIZER</x:f>
        <x:v>35640</x:v>
      </x:c>
      <x:c r="Q7267" s="268" t="n">
        <x:f>MIN(M7267,FARMER_HOURS)*FARMER_RATE+MAX(M7267-FARMER_HOURS,0)*TEMP_RATE</x:f>
        <x:v>94553.88662716631</x:v>
      </x:c>
      <x:c r="R7267" s="268" t="n">
        <x:f>O7267-P7267-Q7267-FIXED_COST</x:f>
        <x:v>27000.113372833686</x:v>
      </x:c>
      <x:c r="S7267" s="139" t="str">
        <x:f>IF(AND(L7267&lt;=TOTAL_BED_CAP,N7267&lt;=TEMP_WORKER_CAP),"YES","NO")</x:f>
        <x:v>YES</x:v>
      </x:c>
      <x:c r="T7267" s="139" t="n">
        <x:f>IF(S7267="YES",R7267,-1E+99)</x:f>
        <x:v>27000.113372833686</x:v>
      </x:c>
    </x:row>
    <x:row r="7268">
      <x:c r="A7268" s="139"/>
      <x:c r="B7268" s="139"/>
      <x:c r="C7268" s="139"/>
      <x:c r="D7268" s="139"/>
      <x:c r="E7268" s="139"/>
      <x:c r="F7268" s="139"/>
      <x:c r="G7268" s="139"/>
      <x:c r="H7268" s="139"/>
      <x:c r="I7268" s="266" t="n">
        <x:f>INT((ROW()-ROW($I$46))/((CARROT_CAP+1)*(MESCLUN_CAP+1)))</x:f>
        <x:v>11</x:v>
      </x:c>
      <x:c r="J7268" s="266" t="n">
        <x:f>MOD(INT((ROW()-ROW($I$46))/(MESCLUN_CAP+1)),CARROT_CAP+1)</x:f>
        <x:v>1</x:v>
      </x:c>
      <x:c r="K7268" s="266" t="n">
        <x:f>MOD(ROW()-ROW($I$46),MESCLUN_CAP+1)</x:f>
        <x:v>30</x:v>
      </x:c>
      <x:c r="L7268" s="266" t="n">
        <x:f>SUM(I7268:K7268)</x:f>
        <x:v>42</x:v>
      </x:c>
      <x:c r="M7268" s="267" t="n">
        <x:f>I7268*TOMATO_HOURS*WEEKS*(1+TOMATO_DIM)^I7268+J7268*CARROT_HOURS*WEEKS*(1+CARROT_DIM)^J7268+K7268*MESCLUN_HOURS*WEEKS*(1+MESCLUN_DIM)^K7268</x:f>
        <x:v>4815.013575058549</x:v>
      </x:c>
      <x:c r="N7268" s="267" t="n">
        <x:f>MAX(M7268-FARMER_HOURS,0)/TEMP_HOURS_PER_WORKER</x:f>
        <x:v>2.843759427123992</x:v>
      </x:c>
      <x:c r="O7268" s="268" t="n">
        <x:f>I7268*TOMATO_PRICE+J7268*CARROT_PRICE+K7268*MESCLUN_PRICE</x:f>
        <x:v>179894</x:v>
      </x:c>
      <x:c r="P7268" s="268" t="n">
        <x:f>I7268*TOMATO_FERTILIZER+J7268*CARROT_FERTILIZER+K7268*MESCLUN_FERTILIZER</x:f>
        <x:v>36520</x:v>
      </x:c>
      <x:c r="Q7268" s="268" t="n">
        <x:f>MIN(M7268,FARMER_HOURS)*FARMER_RATE+MAX(M7268-FARMER_HOURS,0)*TEMP_RATE</x:f>
        <x:v>96093.98567809981</x:v>
      </x:c>
      <x:c r="R7268" s="268" t="n">
        <x:f>O7268-P7268-Q7268-FIXED_COST</x:f>
        <x:v>27280.01432190019</x:v>
      </x:c>
      <x:c r="S7268" s="139" t="str">
        <x:f>IF(AND(L7268&lt;=TOTAL_BED_CAP,N7268&lt;=TEMP_WORKER_CAP),"YES","NO")</x:f>
        <x:v>YES</x:v>
      </x:c>
      <x:c r="T7268" s="139" t="n">
        <x:f>IF(S7268="YES",R7268,-1E+99)</x:f>
        <x:v>27280.01432190019</x:v>
      </x:c>
    </x:row>
    <x:row r="7269">
      <x:c r="A7269" s="139"/>
      <x:c r="B7269" s="139"/>
      <x:c r="C7269" s="139"/>
      <x:c r="D7269" s="139"/>
      <x:c r="E7269" s="139"/>
      <x:c r="F7269" s="139"/>
      <x:c r="G7269" s="139"/>
      <x:c r="H7269" s="139"/>
      <x:c r="I7269" s="266" t="n">
        <x:f>INT((ROW()-ROW($I$46))/((CARROT_CAP+1)*(MESCLUN_CAP+1)))</x:f>
        <x:v>11</x:v>
      </x:c>
      <x:c r="J7269" s="266" t="n">
        <x:f>MOD(INT((ROW()-ROW($I$46))/(MESCLUN_CAP+1)),CARROT_CAP+1)</x:f>
        <x:v>2</x:v>
      </x:c>
      <x:c r="K7269" s="266" t="n">
        <x:f>MOD(ROW()-ROW($I$46),MESCLUN_CAP+1)</x:f>
        <x:v>0</x:v>
      </x:c>
      <x:c r="L7269" s="266" t="n">
        <x:f>SUM(I7269:K7269)</x:f>
        <x:v>13</x:v>
      </x:c>
      <x:c r="M7269" s="267" t="n">
        <x:f>I7269*TOMATO_HOURS*WEEKS*(1+TOMATO_DIM)^I7269+J7269*CARROT_HOURS*WEEKS*(1+CARROT_DIM)^J7269+K7269*MESCLUN_HOURS*WEEKS*(1+MESCLUN_DIM)^K7269</x:f>
        <x:v>2887.6230390489022</x:v>
      </x:c>
      <x:c r="N7269" s="267" t="n">
        <x:f>MAX(M7269-FARMER_HOURS,0)/TEMP_HOURS_PER_WORKER</x:f>
        <x:v>1.5052937771172932</x:v>
      </x:c>
      <x:c r="O7269" s="268" t="n">
        <x:f>I7269*TOMATO_PRICE+J7269*CARROT_PRICE+K7269*MESCLUN_PRICE</x:f>
        <x:v>100988</x:v>
      </x:c>
      <x:c r="P7269" s="268" t="n">
        <x:f>I7269*TOMATO_FERTILIZER+J7269*CARROT_FERTILIZER+K7269*MESCLUN_FERTILIZER</x:f>
        <x:v>10560</x:v>
      </x:c>
      <x:c r="Q7269" s="268" t="n">
        <x:f>MIN(M7269,FARMER_HOURS)*FARMER_RATE+MAX(M7269-FARMER_HOURS,0)*TEMP_RATE</x:f>
        <x:v>62632.34442793233</x:v>
      </x:c>
      <x:c r="R7269" s="268" t="n">
        <x:f>O7269-P7269-Q7269-FIXED_COST</x:f>
        <x:v>7795.65557206767</x:v>
      </x:c>
      <x:c r="S7269" s="139" t="str">
        <x:f>IF(AND(L7269&lt;=TOTAL_BED_CAP,N7269&lt;=TEMP_WORKER_CAP),"YES","NO")</x:f>
        <x:v>YES</x:v>
      </x:c>
      <x:c r="T7269" s="139" t="n">
        <x:f>IF(S7269="YES",R7269,-1E+99)</x:f>
        <x:v>7795.65557206767</x:v>
      </x:c>
    </x:row>
    <x:row r="7270">
      <x:c r="A7270" s="139"/>
      <x:c r="B7270" s="139"/>
      <x:c r="C7270" s="139"/>
      <x:c r="D7270" s="139"/>
      <x:c r="E7270" s="139"/>
      <x:c r="F7270" s="139"/>
      <x:c r="G7270" s="139"/>
      <x:c r="H7270" s="139"/>
      <x:c r="I7270" s="266" t="n">
        <x:f>INT((ROW()-ROW($I$46))/((CARROT_CAP+1)*(MESCLUN_CAP+1)))</x:f>
        <x:v>11</x:v>
      </x:c>
      <x:c r="J7270" s="266" t="n">
        <x:f>MOD(INT((ROW()-ROW($I$46))/(MESCLUN_CAP+1)),CARROT_CAP+1)</x:f>
        <x:v>2</x:v>
      </x:c>
      <x:c r="K7270" s="266" t="n">
        <x:f>MOD(ROW()-ROW($I$46),MESCLUN_CAP+1)</x:f>
        <x:v>1</x:v>
      </x:c>
      <x:c r="L7270" s="266" t="n">
        <x:f>SUM(I7270:K7270)</x:f>
        <x:v>14</x:v>
      </x:c>
      <x:c r="M7270" s="267" t="n">
        <x:f>I7270*TOMATO_HOURS*WEEKS*(1+TOMATO_DIM)^I7270+J7270*CARROT_HOURS*WEEKS*(1+CARROT_DIM)^J7270+K7270*MESCLUN_HOURS*WEEKS*(1+MESCLUN_DIM)^K7270</x:f>
        <x:v>2933.1855390489022</x:v>
      </x:c>
      <x:c r="N7270" s="267" t="n">
        <x:f>MAX(M7270-FARMER_HOURS,0)/TEMP_HOURS_PER_WORKER</x:f>
        <x:v>1.5369344021172933</x:v>
      </x:c>
      <x:c r="O7270" s="268" t="n">
        <x:f>I7270*TOMATO_PRICE+J7270*CARROT_PRICE+K7270*MESCLUN_PRICE</x:f>
        <x:v>103688</x:v>
      </x:c>
      <x:c r="P7270" s="268" t="n">
        <x:f>I7270*TOMATO_FERTILIZER+J7270*CARROT_FERTILIZER+K7270*MESCLUN_FERTILIZER</x:f>
        <x:v>11440</x:v>
      </x:c>
      <x:c r="Q7270" s="268" t="n">
        <x:f>MIN(M7270,FARMER_HOURS)*FARMER_RATE+MAX(M7270-FARMER_HOURS,0)*TEMP_RATE</x:f>
        <x:v>63423.36005293233</x:v>
      </x:c>
      <x:c r="R7270" s="268" t="n">
        <x:f>O7270-P7270-Q7270-FIXED_COST</x:f>
        <x:v>8824.63994706767</x:v>
      </x:c>
      <x:c r="S7270" s="139" t="str">
        <x:f>IF(AND(L7270&lt;=TOTAL_BED_CAP,N7270&lt;=TEMP_WORKER_CAP),"YES","NO")</x:f>
        <x:v>YES</x:v>
      </x:c>
      <x:c r="T7270" s="139" t="n">
        <x:f>IF(S7270="YES",R7270,-1E+99)</x:f>
        <x:v>8824.63994706767</x:v>
      </x:c>
    </x:row>
    <x:row r="7271">
      <x:c r="A7271" s="139"/>
      <x:c r="B7271" s="139"/>
      <x:c r="C7271" s="139"/>
      <x:c r="D7271" s="139"/>
      <x:c r="E7271" s="139"/>
      <x:c r="F7271" s="139"/>
      <x:c r="G7271" s="139"/>
      <x:c r="H7271" s="139"/>
      <x:c r="I7271" s="266" t="n">
        <x:f>INT((ROW()-ROW($I$46))/((CARROT_CAP+1)*(MESCLUN_CAP+1)))</x:f>
        <x:v>11</x:v>
      </x:c>
      <x:c r="J7271" s="266" t="n">
        <x:f>MOD(INT((ROW()-ROW($I$46))/(MESCLUN_CAP+1)),CARROT_CAP+1)</x:f>
        <x:v>2</x:v>
      </x:c>
      <x:c r="K7271" s="266" t="n">
        <x:f>MOD(ROW()-ROW($I$46),MESCLUN_CAP+1)</x:f>
        <x:v>2</x:v>
      </x:c>
      <x:c r="L7271" s="266" t="n">
        <x:f>SUM(I7271:K7271)</x:f>
        <x:v>15</x:v>
      </x:c>
      <x:c r="M7271" s="267" t="n">
        <x:f>I7271*TOMATO_HOURS*WEEKS*(1+TOMATO_DIM)^I7271+J7271*CARROT_HOURS*WEEKS*(1+CARROT_DIM)^J7271+K7271*MESCLUN_HOURS*WEEKS*(1+MESCLUN_DIM)^K7271</x:f>
        <x:v>2979.887101548902</x:v>
      </x:c>
      <x:c r="N7271" s="267" t="n">
        <x:f>MAX(M7271-FARMER_HOURS,0)/TEMP_HOURS_PER_WORKER</x:f>
        <x:v>1.569366042742293</x:v>
      </x:c>
      <x:c r="O7271" s="268" t="n">
        <x:f>I7271*TOMATO_PRICE+J7271*CARROT_PRICE+K7271*MESCLUN_PRICE</x:f>
        <x:v>106388</x:v>
      </x:c>
      <x:c r="P7271" s="268" t="n">
        <x:f>I7271*TOMATO_FERTILIZER+J7271*CARROT_FERTILIZER+K7271*MESCLUN_FERTILIZER</x:f>
        <x:v>12320</x:v>
      </x:c>
      <x:c r="Q7271" s="268" t="n">
        <x:f>MIN(M7271,FARMER_HOURS)*FARMER_RATE+MAX(M7271-FARMER_HOURS,0)*TEMP_RATE</x:f>
        <x:v>64234.15106855733</x:v>
      </x:c>
      <x:c r="R7271" s="268" t="n">
        <x:f>O7271-P7271-Q7271-FIXED_COST</x:f>
        <x:v>9833.84893144267</x:v>
      </x:c>
      <x:c r="S7271" s="139" t="str">
        <x:f>IF(AND(L7271&lt;=TOTAL_BED_CAP,N7271&lt;=TEMP_WORKER_CAP),"YES","NO")</x:f>
        <x:v>YES</x:v>
      </x:c>
      <x:c r="T7271" s="139" t="n">
        <x:f>IF(S7271="YES",R7271,-1E+99)</x:f>
        <x:v>9833.84893144267</x:v>
      </x:c>
    </x:row>
    <x:row r="7272">
      <x:c r="A7272" s="139"/>
      <x:c r="B7272" s="139"/>
      <x:c r="C7272" s="139"/>
      <x:c r="D7272" s="139"/>
      <x:c r="E7272" s="139"/>
      <x:c r="F7272" s="139"/>
      <x:c r="G7272" s="139"/>
      <x:c r="H7272" s="139"/>
      <x:c r="I7272" s="266" t="n">
        <x:f>INT((ROW()-ROW($I$46))/((CARROT_CAP+1)*(MESCLUN_CAP+1)))</x:f>
        <x:v>11</x:v>
      </x:c>
      <x:c r="J7272" s="266" t="n">
        <x:f>MOD(INT((ROW()-ROW($I$46))/(MESCLUN_CAP+1)),CARROT_CAP+1)</x:f>
        <x:v>2</x:v>
      </x:c>
      <x:c r="K7272" s="266" t="n">
        <x:f>MOD(ROW()-ROW($I$46),MESCLUN_CAP+1)</x:f>
        <x:v>3</x:v>
      </x:c>
      <x:c r="L7272" s="266" t="n">
        <x:f>SUM(I7272:K7272)</x:f>
        <x:v>16</x:v>
      </x:c>
      <x:c r="M7272" s="267" t="n">
        <x:f>I7272*TOMATO_HOURS*WEEKS*(1+TOMATO_DIM)^I7272+J7272*CARROT_HOURS*WEEKS*(1+CARROT_DIM)^J7272+K7272*MESCLUN_HOURS*WEEKS*(1+MESCLUN_DIM)^K7272</x:f>
        <x:v>3027.749083970777</x:v>
      </x:c>
      <x:c r="N7272" s="267" t="n">
        <x:f>MAX(M7272-FARMER_HOURS,0)/TEMP_HOURS_PER_WORKER</x:f>
        <x:v>1.602603530535262</x:v>
      </x:c>
      <x:c r="O7272" s="268" t="n">
        <x:f>I7272*TOMATO_PRICE+J7272*CARROT_PRICE+K7272*MESCLUN_PRICE</x:f>
        <x:v>109088</x:v>
      </x:c>
      <x:c r="P7272" s="268" t="n">
        <x:f>I7272*TOMATO_FERTILIZER+J7272*CARROT_FERTILIZER+K7272*MESCLUN_FERTILIZER</x:f>
        <x:v>13200</x:v>
      </x:c>
      <x:c r="Q7272" s="268" t="n">
        <x:f>MIN(M7272,FARMER_HOURS)*FARMER_RATE+MAX(M7272-FARMER_HOURS,0)*TEMP_RATE</x:f>
        <x:v>65065.08826338154</x:v>
      </x:c>
      <x:c r="R7272" s="268" t="n">
        <x:f>O7272-P7272-Q7272-FIXED_COST</x:f>
        <x:v>10822.911736618458</x:v>
      </x:c>
      <x:c r="S7272" s="139" t="str">
        <x:f>IF(AND(L7272&lt;=TOTAL_BED_CAP,N7272&lt;=TEMP_WORKER_CAP),"YES","NO")</x:f>
        <x:v>YES</x:v>
      </x:c>
      <x:c r="T7272" s="139" t="n">
        <x:f>IF(S7272="YES",R7272,-1E+99)</x:f>
        <x:v>10822.911736618458</x:v>
      </x:c>
    </x:row>
    <x:row r="7273">
      <x:c r="A7273" s="139"/>
      <x:c r="B7273" s="139"/>
      <x:c r="C7273" s="139"/>
      <x:c r="D7273" s="139"/>
      <x:c r="E7273" s="139"/>
      <x:c r="F7273" s="139"/>
      <x:c r="G7273" s="139"/>
      <x:c r="H7273" s="139"/>
      <x:c r="I7273" s="266" t="n">
        <x:f>INT((ROW()-ROW($I$46))/((CARROT_CAP+1)*(MESCLUN_CAP+1)))</x:f>
        <x:v>11</x:v>
      </x:c>
      <x:c r="J7273" s="266" t="n">
        <x:f>MOD(INT((ROW()-ROW($I$46))/(MESCLUN_CAP+1)),CARROT_CAP+1)</x:f>
        <x:v>2</x:v>
      </x:c>
      <x:c r="K7273" s="266" t="n">
        <x:f>MOD(ROW()-ROW($I$46),MESCLUN_CAP+1)</x:f>
        <x:v>4</x:v>
      </x:c>
      <x:c r="L7273" s="266" t="n">
        <x:f>SUM(I7273:K7273)</x:f>
        <x:v>17</x:v>
      </x:c>
      <x:c r="M7273" s="267" t="n">
        <x:f>I7273*TOMATO_HOURS*WEEKS*(1+TOMATO_DIM)^I7273+J7273*CARROT_HOURS*WEEKS*(1+CARROT_DIM)^J7273+K7273*MESCLUN_HOURS*WEEKS*(1+MESCLUN_DIM)^K7273</x:f>
        <x:v>3076.7931996934335</x:v>
      </x:c>
      <x:c r="N7273" s="267" t="n">
        <x:f>MAX(M7273-FARMER_HOURS,0)/TEMP_HOURS_PER_WORKER</x:f>
        <x:v>1.636661944231551</x:v>
      </x:c>
      <x:c r="O7273" s="268" t="n">
        <x:f>I7273*TOMATO_PRICE+J7273*CARROT_PRICE+K7273*MESCLUN_PRICE</x:f>
        <x:v>111788</x:v>
      </x:c>
      <x:c r="P7273" s="268" t="n">
        <x:f>I7273*TOMATO_FERTILIZER+J7273*CARROT_FERTILIZER+K7273*MESCLUN_FERTILIZER</x:f>
        <x:v>14080</x:v>
      </x:c>
      <x:c r="Q7273" s="268" t="n">
        <x:f>MIN(M7273,FARMER_HOURS)*FARMER_RATE+MAX(M7273-FARMER_HOURS,0)*TEMP_RATE</x:f>
        <x:v>65916.54860578878</x:v>
      </x:c>
      <x:c r="R7273" s="268" t="n">
        <x:f>O7273-P7273-Q7273-FIXED_COST</x:f>
        <x:v>11791.451394211224</x:v>
      </x:c>
      <x:c r="S7273" s="139" t="str">
        <x:f>IF(AND(L7273&lt;=TOTAL_BED_CAP,N7273&lt;=TEMP_WORKER_CAP),"YES","NO")</x:f>
        <x:v>YES</x:v>
      </x:c>
      <x:c r="T7273" s="139" t="n">
        <x:f>IF(S7273="YES",R7273,-1E+99)</x:f>
        <x:v>11791.451394211224</x:v>
      </x:c>
    </x:row>
    <x:row r="7274">
      <x:c r="A7274" s="139"/>
      <x:c r="B7274" s="139"/>
      <x:c r="C7274" s="139"/>
      <x:c r="D7274" s="139"/>
      <x:c r="E7274" s="139"/>
      <x:c r="F7274" s="139"/>
      <x:c r="G7274" s="139"/>
      <x:c r="H7274" s="139"/>
      <x:c r="I7274" s="266" t="n">
        <x:f>INT((ROW()-ROW($I$46))/((CARROT_CAP+1)*(MESCLUN_CAP+1)))</x:f>
        <x:v>11</x:v>
      </x:c>
      <x:c r="J7274" s="266" t="n">
        <x:f>MOD(INT((ROW()-ROW($I$46))/(MESCLUN_CAP+1)),CARROT_CAP+1)</x:f>
        <x:v>2</x:v>
      </x:c>
      <x:c r="K7274" s="266" t="n">
        <x:f>MOD(ROW()-ROW($I$46),MESCLUN_CAP+1)</x:f>
        <x:v>5</x:v>
      </x:c>
      <x:c r="L7274" s="266" t="n">
        <x:f>SUM(I7274:K7274)</x:f>
        <x:v>18</x:v>
      </x:c>
      <x:c r="M7274" s="267" t="n">
        <x:f>I7274*TOMATO_HOURS*WEEKS*(1+TOMATO_DIM)^I7274+J7274*CARROT_HOURS*WEEKS*(1+CARROT_DIM)^J7274+K7274*MESCLUN_HOURS*WEEKS*(1+MESCLUN_DIM)^K7274</x:f>
        <x:v>3127.041523614637</x:v>
      </x:c>
      <x:c r="N7274" s="267" t="n">
        <x:f>MAX(M7274-FARMER_HOURS,0)/TEMP_HOURS_PER_WORKER</x:f>
        <x:v>1.6715566136212756</x:v>
      </x:c>
      <x:c r="O7274" s="268" t="n">
        <x:f>I7274*TOMATO_PRICE+J7274*CARROT_PRICE+K7274*MESCLUN_PRICE</x:f>
        <x:v>114488</x:v>
      </x:c>
      <x:c r="P7274" s="268" t="n">
        <x:f>I7274*TOMATO_FERTILIZER+J7274*CARROT_FERTILIZER+K7274*MESCLUN_FERTILIZER</x:f>
        <x:v>14960</x:v>
      </x:c>
      <x:c r="Q7274" s="268" t="n">
        <x:f>MIN(M7274,FARMER_HOURS)*FARMER_RATE+MAX(M7274-FARMER_HOURS,0)*TEMP_RATE</x:f>
        <x:v>66788.91534053188</x:v>
      </x:c>
      <x:c r="R7274" s="268" t="n">
        <x:f>O7274-P7274-Q7274-FIXED_COST</x:f>
        <x:v>12739.08465946812</x:v>
      </x:c>
      <x:c r="S7274" s="139" t="str">
        <x:f>IF(AND(L7274&lt;=TOTAL_BED_CAP,N7274&lt;=TEMP_WORKER_CAP),"YES","NO")</x:f>
        <x:v>YES</x:v>
      </x:c>
      <x:c r="T7274" s="139" t="n">
        <x:f>IF(S7274="YES",R7274,-1E+99)</x:f>
        <x:v>12739.08465946812</x:v>
      </x:c>
    </x:row>
    <x:row r="7275">
      <x:c r="A7275" s="139"/>
      <x:c r="B7275" s="139"/>
      <x:c r="C7275" s="139"/>
      <x:c r="D7275" s="139"/>
      <x:c r="E7275" s="139"/>
      <x:c r="F7275" s="139"/>
      <x:c r="G7275" s="139"/>
      <x:c r="H7275" s="139"/>
      <x:c r="I7275" s="266" t="n">
        <x:f>INT((ROW()-ROW($I$46))/((CARROT_CAP+1)*(MESCLUN_CAP+1)))</x:f>
        <x:v>11</x:v>
      </x:c>
      <x:c r="J7275" s="266" t="n">
        <x:f>MOD(INT((ROW()-ROW($I$46))/(MESCLUN_CAP+1)),CARROT_CAP+1)</x:f>
        <x:v>2</x:v>
      </x:c>
      <x:c r="K7275" s="266" t="n">
        <x:f>MOD(ROW()-ROW($I$46),MESCLUN_CAP+1)</x:f>
        <x:v>6</x:v>
      </x:c>
      <x:c r="L7275" s="266" t="n">
        <x:f>SUM(I7275:K7275)</x:f>
        <x:v>19</x:v>
      </x:c>
      <x:c r="M7275" s="267" t="n">
        <x:f>I7275*TOMATO_HOURS*WEEKS*(1+TOMATO_DIM)^I7275+J7275*CARROT_HOURS*WEEKS*(1+CARROT_DIM)^J7275+K7275*MESCLUN_HOURS*WEEKS*(1+MESCLUN_DIM)^K7275</x:f>
        <x:v>3178.51649779627</x:v>
      </x:c>
      <x:c r="N7275" s="267" t="n">
        <x:f>MAX(M7275-FARMER_HOURS,0)/TEMP_HOURS_PER_WORKER</x:f>
        <x:v>1.7073031234696319</x:v>
      </x:c>
      <x:c r="O7275" s="268" t="n">
        <x:f>I7275*TOMATO_PRICE+J7275*CARROT_PRICE+K7275*MESCLUN_PRICE</x:f>
        <x:v>117188</x:v>
      </x:c>
      <x:c r="P7275" s="268" t="n">
        <x:f>I7275*TOMATO_FERTILIZER+J7275*CARROT_FERTILIZER+K7275*MESCLUN_FERTILIZER</x:f>
        <x:v>15840</x:v>
      </x:c>
      <x:c r="Q7275" s="268" t="n">
        <x:f>MIN(M7275,FARMER_HOURS)*FARMER_RATE+MAX(M7275-FARMER_HOURS,0)*TEMP_RATE</x:f>
        <x:v>67682.5780867408</x:v>
      </x:c>
      <x:c r="R7275" s="268" t="n">
        <x:f>O7275-P7275-Q7275-FIXED_COST</x:f>
        <x:v>13665.421913259197</x:v>
      </x:c>
      <x:c r="S7275" s="139" t="str">
        <x:f>IF(AND(L7275&lt;=TOTAL_BED_CAP,N7275&lt;=TEMP_WORKER_CAP),"YES","NO")</x:f>
        <x:v>YES</x:v>
      </x:c>
      <x:c r="T7275" s="139" t="n">
        <x:f>IF(S7275="YES",R7275,-1E+99)</x:f>
        <x:v>13665.421913259197</x:v>
      </x:c>
    </x:row>
    <x:row r="7276">
      <x:c r="A7276" s="139"/>
      <x:c r="B7276" s="139"/>
      <x:c r="C7276" s="139"/>
      <x:c r="D7276" s="139"/>
      <x:c r="E7276" s="139"/>
      <x:c r="F7276" s="139"/>
      <x:c r="G7276" s="139"/>
      <x:c r="H7276" s="139"/>
      <x:c r="I7276" s="266" t="n">
        <x:f>INT((ROW()-ROW($I$46))/((CARROT_CAP+1)*(MESCLUN_CAP+1)))</x:f>
        <x:v>11</x:v>
      </x:c>
      <x:c r="J7276" s="266" t="n">
        <x:f>MOD(INT((ROW()-ROW($I$46))/(MESCLUN_CAP+1)),CARROT_CAP+1)</x:f>
        <x:v>2</x:v>
      </x:c>
      <x:c r="K7276" s="266" t="n">
        <x:f>MOD(ROW()-ROW($I$46),MESCLUN_CAP+1)</x:f>
        <x:v>7</x:v>
      </x:c>
      <x:c r="L7276" s="266" t="n">
        <x:f>SUM(I7276:K7276)</x:f>
        <x:v>20</x:v>
      </x:c>
      <x:c r="M7276" s="267" t="n">
        <x:f>I7276*TOMATO_HOURS*WEEKS*(1+TOMATO_DIM)^I7276+J7276*CARROT_HOURS*WEEKS*(1+CARROT_DIM)^J7276+K7276*MESCLUN_HOURS*WEEKS*(1+MESCLUN_DIM)^K7276</x:f>
        <x:v>3231.2409371942304</x:v>
      </x:c>
      <x:c r="N7276" s="267" t="n">
        <x:f>MAX(M7276-FARMER_HOURS,0)/TEMP_HOURS_PER_WORKER</x:f>
        <x:v>1.7439173174959932</x:v>
      </x:c>
      <x:c r="O7276" s="268" t="n">
        <x:f>I7276*TOMATO_PRICE+J7276*CARROT_PRICE+K7276*MESCLUN_PRICE</x:f>
        <x:v>119888</x:v>
      </x:c>
      <x:c r="P7276" s="268" t="n">
        <x:f>I7276*TOMATO_FERTILIZER+J7276*CARROT_FERTILIZER+K7276*MESCLUN_FERTILIZER</x:f>
        <x:v>16720</x:v>
      </x:c>
      <x:c r="Q7276" s="268" t="n">
        <x:f>MIN(M7276,FARMER_HOURS)*FARMER_RATE+MAX(M7276-FARMER_HOURS,0)*TEMP_RATE</x:f>
        <x:v>68597.93293739983</x:v>
      </x:c>
      <x:c r="R7276" s="268" t="n">
        <x:f>O7276-P7276-Q7276-FIXED_COST</x:f>
        <x:v>14570.067062600167</x:v>
      </x:c>
      <x:c r="S7276" s="139" t="str">
        <x:f>IF(AND(L7276&lt;=TOTAL_BED_CAP,N7276&lt;=TEMP_WORKER_CAP),"YES","NO")</x:f>
        <x:v>YES</x:v>
      </x:c>
      <x:c r="T7276" s="139" t="n">
        <x:f>IF(S7276="YES",R7276,-1E+99)</x:f>
        <x:v>14570.067062600167</x:v>
      </x:c>
    </x:row>
    <x:row r="7277">
      <x:c r="A7277" s="139"/>
      <x:c r="B7277" s="139"/>
      <x:c r="C7277" s="139"/>
      <x:c r="D7277" s="139"/>
      <x:c r="E7277" s="139"/>
      <x:c r="F7277" s="139"/>
      <x:c r="G7277" s="139"/>
      <x:c r="H7277" s="139"/>
      <x:c r="I7277" s="266" t="n">
        <x:f>INT((ROW()-ROW($I$46))/((CARROT_CAP+1)*(MESCLUN_CAP+1)))</x:f>
        <x:v>11</x:v>
      </x:c>
      <x:c r="J7277" s="266" t="n">
        <x:f>MOD(INT((ROW()-ROW($I$46))/(MESCLUN_CAP+1)),CARROT_CAP+1)</x:f>
        <x:v>2</x:v>
      </x:c>
      <x:c r="K7277" s="266" t="n">
        <x:f>MOD(ROW()-ROW($I$46),MESCLUN_CAP+1)</x:f>
        <x:v>8</x:v>
      </x:c>
      <x:c r="L7277" s="266" t="n">
        <x:f>SUM(I7277:K7277)</x:f>
        <x:v>21</x:v>
      </x:c>
      <x:c r="M7277" s="267" t="n">
        <x:f>I7277*TOMATO_HOURS*WEEKS*(1+TOMATO_DIM)^I7277+J7277*CARROT_HOURS*WEEKS*(1+CARROT_DIM)^J7277+K7277*MESCLUN_HOURS*WEEKS*(1+MESCLUN_DIM)^K7277</x:f>
        <x:v>3285.2380354742104</x:v>
      </x:c>
      <x:c r="N7277" s="267" t="n">
        <x:f>MAX(M7277-FARMER_HOURS,0)/TEMP_HOURS_PER_WORKER</x:f>
        <x:v>1.781415302412646</x:v>
      </x:c>
      <x:c r="O7277" s="268" t="n">
        <x:f>I7277*TOMATO_PRICE+J7277*CARROT_PRICE+K7277*MESCLUN_PRICE</x:f>
        <x:v>122588</x:v>
      </x:c>
      <x:c r="P7277" s="268" t="n">
        <x:f>I7277*TOMATO_FERTILIZER+J7277*CARROT_FERTILIZER+K7277*MESCLUN_FERTILIZER</x:f>
        <x:v>17600</x:v>
      </x:c>
      <x:c r="Q7277" s="268" t="n">
        <x:f>MIN(M7277,FARMER_HOURS)*FARMER_RATE+MAX(M7277-FARMER_HOURS,0)*TEMP_RATE</x:f>
        <x:v>69535.38256031615</x:v>
      </x:c>
      <x:c r="R7277" s="268" t="n">
        <x:f>O7277-P7277-Q7277-FIXED_COST</x:f>
        <x:v>15452.617439683847</x:v>
      </x:c>
      <x:c r="S7277" s="139" t="str">
        <x:f>IF(AND(L7277&lt;=TOTAL_BED_CAP,N7277&lt;=TEMP_WORKER_CAP),"YES","NO")</x:f>
        <x:v>YES</x:v>
      </x:c>
      <x:c r="T7277" s="139" t="n">
        <x:f>IF(S7277="YES",R7277,-1E+99)</x:f>
        <x:v>15452.617439683847</x:v>
      </x:c>
    </x:row>
    <x:row r="7278">
      <x:c r="A7278" s="139"/>
      <x:c r="B7278" s="139"/>
      <x:c r="C7278" s="139"/>
      <x:c r="D7278" s="139"/>
      <x:c r="E7278" s="139"/>
      <x:c r="F7278" s="139"/>
      <x:c r="G7278" s="139"/>
      <x:c r="H7278" s="139"/>
      <x:c r="I7278" s="266" t="n">
        <x:f>INT((ROW()-ROW($I$46))/((CARROT_CAP+1)*(MESCLUN_CAP+1)))</x:f>
        <x:v>11</x:v>
      </x:c>
      <x:c r="J7278" s="266" t="n">
        <x:f>MOD(INT((ROW()-ROW($I$46))/(MESCLUN_CAP+1)),CARROT_CAP+1)</x:f>
        <x:v>2</x:v>
      </x:c>
      <x:c r="K7278" s="266" t="n">
        <x:f>MOD(ROW()-ROW($I$46),MESCLUN_CAP+1)</x:f>
        <x:v>9</x:v>
      </x:c>
      <x:c r="L7278" s="266" t="n">
        <x:f>SUM(I7278:K7278)</x:f>
        <x:v>22</x:v>
      </x:c>
      <x:c r="M7278" s="267" t="n">
        <x:f>I7278*TOMATO_HOURS*WEEKS*(1+TOMATO_DIM)^I7278+J7278*CARROT_HOURS*WEEKS*(1+CARROT_DIM)^J7278+K7278*MESCLUN_HOURS*WEEKS*(1+MESCLUN_DIM)^K7278</x:f>
        <x:v>3340.531370914605</x:v>
      </x:c>
      <x:c r="N7278" s="267" t="n">
        <x:f>MAX(M7278-FARMER_HOURS,0)/TEMP_HOURS_PER_WORKER</x:f>
        <x:v>1.8198134520240312</x:v>
      </x:c>
      <x:c r="O7278" s="268" t="n">
        <x:f>I7278*TOMATO_PRICE+J7278*CARROT_PRICE+K7278*MESCLUN_PRICE</x:f>
        <x:v>125288</x:v>
      </x:c>
      <x:c r="P7278" s="268" t="n">
        <x:f>I7278*TOMATO_FERTILIZER+J7278*CARROT_FERTILIZER+K7278*MESCLUN_FERTILIZER</x:f>
        <x:v>18480</x:v>
      </x:c>
      <x:c r="Q7278" s="268" t="n">
        <x:f>MIN(M7278,FARMER_HOURS)*FARMER_RATE+MAX(M7278-FARMER_HOURS,0)*TEMP_RATE</x:f>
        <x:v>70495.33630060079</x:v>
      </x:c>
      <x:c r="R7278" s="268" t="n">
        <x:f>O7278-P7278-Q7278-FIXED_COST</x:f>
        <x:v>16312.663699399214</x:v>
      </x:c>
      <x:c r="S7278" s="139" t="str">
        <x:f>IF(AND(L7278&lt;=TOTAL_BED_CAP,N7278&lt;=TEMP_WORKER_CAP),"YES","NO")</x:f>
        <x:v>YES</x:v>
      </x:c>
      <x:c r="T7278" s="139" t="n">
        <x:f>IF(S7278="YES",R7278,-1E+99)</x:f>
        <x:v>16312.663699399214</x:v>
      </x:c>
    </x:row>
    <x:row r="7279">
      <x:c r="A7279" s="139"/>
      <x:c r="B7279" s="139"/>
      <x:c r="C7279" s="139"/>
      <x:c r="D7279" s="139"/>
      <x:c r="E7279" s="139"/>
      <x:c r="F7279" s="139"/>
      <x:c r="G7279" s="139"/>
      <x:c r="H7279" s="139"/>
      <x:c r="I7279" s="266" t="n">
        <x:f>INT((ROW()-ROW($I$46))/((CARROT_CAP+1)*(MESCLUN_CAP+1)))</x:f>
        <x:v>11</x:v>
      </x:c>
      <x:c r="J7279" s="266" t="n">
        <x:f>MOD(INT((ROW()-ROW($I$46))/(MESCLUN_CAP+1)),CARROT_CAP+1)</x:f>
        <x:v>2</x:v>
      </x:c>
      <x:c r="K7279" s="266" t="n">
        <x:f>MOD(ROW()-ROW($I$46),MESCLUN_CAP+1)</x:f>
        <x:v>10</x:v>
      </x:c>
      <x:c r="L7279" s="266" t="n">
        <x:f>SUM(I7279:K7279)</x:f>
        <x:v>23</x:v>
      </x:c>
      <x:c r="M7279" s="267" t="n">
        <x:f>I7279*TOMATO_HOURS*WEEKS*(1+TOMATO_DIM)^I7279+J7279*CARROT_HOURS*WEEKS*(1+CARROT_DIM)^J7279+K7279*MESCLUN_HOURS*WEEKS*(1+MESCLUN_DIM)^K7279</x:f>
        <x:v>3397.1449123978177</x:v>
      </x:c>
      <x:c r="N7279" s="267" t="n">
        <x:f>MAX(M7279-FARMER_HOURS,0)/TEMP_HOURS_PER_WORKER</x:f>
        <x:v>1.8591284113873734</x:v>
      </x:c>
      <x:c r="O7279" s="268" t="n">
        <x:f>I7279*TOMATO_PRICE+J7279*CARROT_PRICE+K7279*MESCLUN_PRICE</x:f>
        <x:v>127988</x:v>
      </x:c>
      <x:c r="P7279" s="268" t="n">
        <x:f>I7279*TOMATO_FERTILIZER+J7279*CARROT_FERTILIZER+K7279*MESCLUN_FERTILIZER</x:f>
        <x:v>19360</x:v>
      </x:c>
      <x:c r="Q7279" s="268" t="n">
        <x:f>MIN(M7279,FARMER_HOURS)*FARMER_RATE+MAX(M7279-FARMER_HOURS,0)*TEMP_RATE</x:f>
        <x:v>71478.21028468433</x:v>
      </x:c>
      <x:c r="R7279" s="268" t="n">
        <x:f>O7279-P7279-Q7279-FIXED_COST</x:f>
        <x:v>17149.789715315666</x:v>
      </x:c>
      <x:c r="S7279" s="139" t="str">
        <x:f>IF(AND(L7279&lt;=TOTAL_BED_CAP,N7279&lt;=TEMP_WORKER_CAP),"YES","NO")</x:f>
        <x:v>YES</x:v>
      </x:c>
      <x:c r="T7279" s="139" t="n">
        <x:f>IF(S7279="YES",R7279,-1E+99)</x:f>
        <x:v>17149.789715315666</x:v>
      </x:c>
    </x:row>
    <x:row r="7280">
      <x:c r="A7280" s="139"/>
      <x:c r="B7280" s="139"/>
      <x:c r="C7280" s="139"/>
      <x:c r="D7280" s="139"/>
      <x:c r="E7280" s="139"/>
      <x:c r="F7280" s="139"/>
      <x:c r="G7280" s="139"/>
      <x:c r="H7280" s="139"/>
      <x:c r="I7280" s="266" t="n">
        <x:f>INT((ROW()-ROW($I$46))/((CARROT_CAP+1)*(MESCLUN_CAP+1)))</x:f>
        <x:v>11</x:v>
      </x:c>
      <x:c r="J7280" s="266" t="n">
        <x:f>MOD(INT((ROW()-ROW($I$46))/(MESCLUN_CAP+1)),CARROT_CAP+1)</x:f>
        <x:v>2</x:v>
      </x:c>
      <x:c r="K7280" s="266" t="n">
        <x:f>MOD(ROW()-ROW($I$46),MESCLUN_CAP+1)</x:f>
        <x:v>11</x:v>
      </x:c>
      <x:c r="L7280" s="266" t="n">
        <x:f>SUM(I7280:K7280)</x:f>
        <x:v>24</x:v>
      </x:c>
      <x:c r="M7280" s="267" t="n">
        <x:f>I7280*TOMATO_HOURS*WEEKS*(1+TOMATO_DIM)^I7280+J7280*CARROT_HOURS*WEEKS*(1+CARROT_DIM)^J7280+K7280*MESCLUN_HOURS*WEEKS*(1+MESCLUN_DIM)^K7280</x:f>
        <x:v>3455.1030254912566</x:v>
      </x:c>
      <x:c r="N7280" s="267" t="n">
        <x:f>MAX(M7280-FARMER_HOURS,0)/TEMP_HOURS_PER_WORKER</x:f>
        <x:v>1.8993771010355949</x:v>
      </x:c>
      <x:c r="O7280" s="268" t="n">
        <x:f>I7280*TOMATO_PRICE+J7280*CARROT_PRICE+K7280*MESCLUN_PRICE</x:f>
        <x:v>130688</x:v>
      </x:c>
      <x:c r="P7280" s="268" t="n">
        <x:f>I7280*TOMATO_FERTILIZER+J7280*CARROT_FERTILIZER+K7280*MESCLUN_FERTILIZER</x:f>
        <x:v>20240</x:v>
      </x:c>
      <x:c r="Q7280" s="268" t="n">
        <x:f>MIN(M7280,FARMER_HOURS)*FARMER_RATE+MAX(M7280-FARMER_HOURS,0)*TEMP_RATE</x:f>
        <x:v>72484.42752588987</x:v>
      </x:c>
      <x:c r="R7280" s="268" t="n">
        <x:f>O7280-P7280-Q7280-FIXED_COST</x:f>
        <x:v>17963.57247411013</x:v>
      </x:c>
      <x:c r="S7280" s="139" t="str">
        <x:f>IF(AND(L7280&lt;=TOTAL_BED_CAP,N7280&lt;=TEMP_WORKER_CAP),"YES","NO")</x:f>
        <x:v>YES</x:v>
      </x:c>
      <x:c r="T7280" s="139" t="n">
        <x:f>IF(S7280="YES",R7280,-1E+99)</x:f>
        <x:v>17963.57247411013</x:v>
      </x:c>
    </x:row>
    <x:row r="7281">
      <x:c r="A7281" s="139"/>
      <x:c r="B7281" s="139"/>
      <x:c r="C7281" s="139"/>
      <x:c r="D7281" s="139"/>
      <x:c r="E7281" s="139"/>
      <x:c r="F7281" s="139"/>
      <x:c r="G7281" s="139"/>
      <x:c r="H7281" s="139"/>
      <x:c r="I7281" s="266" t="n">
        <x:f>INT((ROW()-ROW($I$46))/((CARROT_CAP+1)*(MESCLUN_CAP+1)))</x:f>
        <x:v>11</x:v>
      </x:c>
      <x:c r="J7281" s="266" t="n">
        <x:f>MOD(INT((ROW()-ROW($I$46))/(MESCLUN_CAP+1)),CARROT_CAP+1)</x:f>
        <x:v>2</x:v>
      </x:c>
      <x:c r="K7281" s="266" t="n">
        <x:f>MOD(ROW()-ROW($I$46),MESCLUN_CAP+1)</x:f>
        <x:v>12</x:v>
      </x:c>
      <x:c r="L7281" s="266" t="n">
        <x:f>SUM(I7281:K7281)</x:f>
        <x:v>25</x:v>
      </x:c>
      <x:c r="M7281" s="267" t="n">
        <x:f>I7281*TOMATO_HOURS*WEEKS*(1+TOMATO_DIM)^I7281+J7281*CARROT_HOURS*WEEKS*(1+CARROT_DIM)^J7281+K7281*MESCLUN_HOURS*WEEKS*(1+MESCLUN_DIM)^K7281</x:f>
        <x:v>3514.430478619321</x:v>
      </x:c>
      <x:c r="N7281" s="267" t="n">
        <x:f>MAX(M7281-FARMER_HOURS,0)/TEMP_HOURS_PER_WORKER</x:f>
        <x:v>1.9405767212634175</x:v>
      </x:c>
      <x:c r="O7281" s="268" t="n">
        <x:f>I7281*TOMATO_PRICE+J7281*CARROT_PRICE+K7281*MESCLUN_PRICE</x:f>
        <x:v>133388</x:v>
      </x:c>
      <x:c r="P7281" s="268" t="n">
        <x:f>I7281*TOMATO_FERTILIZER+J7281*CARROT_FERTILIZER+K7281*MESCLUN_FERTILIZER</x:f>
        <x:v>21120</x:v>
      </x:c>
      <x:c r="Q7281" s="268" t="n">
        <x:f>MIN(M7281,FARMER_HOURS)*FARMER_RATE+MAX(M7281-FARMER_HOURS,0)*TEMP_RATE</x:f>
        <x:v>73514.41803158543</x:v>
      </x:c>
      <x:c r="R7281" s="268" t="n">
        <x:f>O7281-P7281-Q7281-FIXED_COST</x:f>
        <x:v>18753.581968414568</x:v>
      </x:c>
      <x:c r="S7281" s="139" t="str">
        <x:f>IF(AND(L7281&lt;=TOTAL_BED_CAP,N7281&lt;=TEMP_WORKER_CAP),"YES","NO")</x:f>
        <x:v>YES</x:v>
      </x:c>
      <x:c r="T7281" s="139" t="n">
        <x:f>IF(S7281="YES",R7281,-1E+99)</x:f>
        <x:v>18753.581968414568</x:v>
      </x:c>
    </x:row>
    <x:row r="7282">
      <x:c r="A7282" s="139"/>
      <x:c r="B7282" s="139"/>
      <x:c r="C7282" s="139"/>
      <x:c r="D7282" s="139"/>
      <x:c r="E7282" s="139"/>
      <x:c r="F7282" s="139"/>
      <x:c r="G7282" s="139"/>
      <x:c r="H7282" s="139"/>
      <x:c r="I7282" s="266" t="n">
        <x:f>INT((ROW()-ROW($I$46))/((CARROT_CAP+1)*(MESCLUN_CAP+1)))</x:f>
        <x:v>11</x:v>
      </x:c>
      <x:c r="J7282" s="266" t="n">
        <x:f>MOD(INT((ROW()-ROW($I$46))/(MESCLUN_CAP+1)),CARROT_CAP+1)</x:f>
        <x:v>2</x:v>
      </x:c>
      <x:c r="K7282" s="266" t="n">
        <x:f>MOD(ROW()-ROW($I$46),MESCLUN_CAP+1)</x:f>
        <x:v>13</x:v>
      </x:c>
      <x:c r="L7282" s="266" t="n">
        <x:f>SUM(I7282:K7282)</x:f>
        <x:v>26</x:v>
      </x:c>
      <x:c r="M7282" s="267" t="n">
        <x:f>I7282*TOMATO_HOURS*WEEKS*(1+TOMATO_DIM)^I7282+J7282*CARROT_HOURS*WEEKS*(1+CARROT_DIM)^J7282+K7282*MESCLUN_HOURS*WEEKS*(1+MESCLUN_DIM)^K7282</x:f>
        <x:v>3575.1524493277057</x:v>
      </x:c>
      <x:c r="N7282" s="267" t="n">
        <x:f>MAX(M7282-FARMER_HOURS,0)/TEMP_HOURS_PER_WORKER</x:f>
        <x:v>1.9827447564775733</x:v>
      </x:c>
      <x:c r="O7282" s="268" t="n">
        <x:f>I7282*TOMATO_PRICE+J7282*CARROT_PRICE+K7282*MESCLUN_PRICE</x:f>
        <x:v>136088</x:v>
      </x:c>
      <x:c r="P7282" s="268" t="n">
        <x:f>I7282*TOMATO_FERTILIZER+J7282*CARROT_FERTILIZER+K7282*MESCLUN_FERTILIZER</x:f>
        <x:v>22000</x:v>
      </x:c>
      <x:c r="Q7282" s="268" t="n">
        <x:f>MIN(M7282,FARMER_HOURS)*FARMER_RATE+MAX(M7282-FARMER_HOURS,0)*TEMP_RATE</x:f>
        <x:v>74568.61891193932</x:v>
      </x:c>
      <x:c r="R7282" s="268" t="n">
        <x:f>O7282-P7282-Q7282-FIXED_COST</x:f>
        <x:v>19519.381088060676</x:v>
      </x:c>
      <x:c r="S7282" s="139" t="str">
        <x:f>IF(AND(L7282&lt;=TOTAL_BED_CAP,N7282&lt;=TEMP_WORKER_CAP),"YES","NO")</x:f>
        <x:v>YES</x:v>
      </x:c>
      <x:c r="T7282" s="139" t="n">
        <x:f>IF(S7282="YES",R7282,-1E+99)</x:f>
        <x:v>19519.381088060676</x:v>
      </x:c>
    </x:row>
    <x:row r="7283">
      <x:c r="A7283" s="139"/>
      <x:c r="B7283" s="139"/>
      <x:c r="C7283" s="139"/>
      <x:c r="D7283" s="139"/>
      <x:c r="E7283" s="139"/>
      <x:c r="F7283" s="139"/>
      <x:c r="G7283" s="139"/>
      <x:c r="H7283" s="139"/>
      <x:c r="I7283" s="266" t="n">
        <x:f>INT((ROW()-ROW($I$46))/((CARROT_CAP+1)*(MESCLUN_CAP+1)))</x:f>
        <x:v>11</x:v>
      </x:c>
      <x:c r="J7283" s="266" t="n">
        <x:f>MOD(INT((ROW()-ROW($I$46))/(MESCLUN_CAP+1)),CARROT_CAP+1)</x:f>
        <x:v>2</x:v>
      </x:c>
      <x:c r="K7283" s="266" t="n">
        <x:f>MOD(ROW()-ROW($I$46),MESCLUN_CAP+1)</x:f>
        <x:v>14</x:v>
      </x:c>
      <x:c r="L7283" s="266" t="n">
        <x:f>SUM(I7283:K7283)</x:f>
        <x:v>27</x:v>
      </x:c>
      <x:c r="M7283" s="267" t="n">
        <x:f>I7283*TOMATO_HOURS*WEEKS*(1+TOMATO_DIM)^I7283+J7283*CARROT_HOURS*WEEKS*(1+CARROT_DIM)^J7283+K7283*MESCLUN_HOURS*WEEKS*(1+MESCLUN_DIM)^K7283</x:f>
        <x:v>3637.2945306413667</x:v>
      </x:c>
      <x:c r="N7283" s="267" t="n">
        <x:f>MAX(M7283-FARMER_HOURS,0)/TEMP_HOURS_PER_WORKER</x:f>
        <x:v>2.02589897961206</x:v>
      </x:c>
      <x:c r="O7283" s="268" t="n">
        <x:f>I7283*TOMATO_PRICE+J7283*CARROT_PRICE+K7283*MESCLUN_PRICE</x:f>
        <x:v>138788</x:v>
      </x:c>
      <x:c r="P7283" s="268" t="n">
        <x:f>I7283*TOMATO_FERTILIZER+J7283*CARROT_FERTILIZER+K7283*MESCLUN_FERTILIZER</x:f>
        <x:v>22880</x:v>
      </x:c>
      <x:c r="Q7283" s="268" t="n">
        <x:f>MIN(M7283,FARMER_HOURS)*FARMER_RATE+MAX(M7283-FARMER_HOURS,0)*TEMP_RATE</x:f>
        <x:v>75647.47449030151</x:v>
      </x:c>
      <x:c r="R7283" s="268" t="n">
        <x:f>O7283-P7283-Q7283-FIXED_COST</x:f>
        <x:v>20260.52550969849</x:v>
      </x:c>
      <x:c r="S7283" s="139" t="str">
        <x:f>IF(AND(L7283&lt;=TOTAL_BED_CAP,N7283&lt;=TEMP_WORKER_CAP),"YES","NO")</x:f>
        <x:v>YES</x:v>
      </x:c>
      <x:c r="T7283" s="139" t="n">
        <x:f>IF(S7283="YES",R7283,-1E+99)</x:f>
        <x:v>20260.52550969849</x:v>
      </x:c>
    </x:row>
    <x:row r="7284">
      <x:c r="A7284" s="139"/>
      <x:c r="B7284" s="139"/>
      <x:c r="C7284" s="139"/>
      <x:c r="D7284" s="139"/>
      <x:c r="E7284" s="139"/>
      <x:c r="F7284" s="139"/>
      <x:c r="G7284" s="139"/>
      <x:c r="H7284" s="139"/>
      <x:c r="I7284" s="266" t="n">
        <x:f>INT((ROW()-ROW($I$46))/((CARROT_CAP+1)*(MESCLUN_CAP+1)))</x:f>
        <x:v>11</x:v>
      </x:c>
      <x:c r="J7284" s="266" t="n">
        <x:f>MOD(INT((ROW()-ROW($I$46))/(MESCLUN_CAP+1)),CARROT_CAP+1)</x:f>
        <x:v>2</x:v>
      </x:c>
      <x:c r="K7284" s="266" t="n">
        <x:f>MOD(ROW()-ROW($I$46),MESCLUN_CAP+1)</x:f>
        <x:v>15</x:v>
      </x:c>
      <x:c r="L7284" s="266" t="n">
        <x:f>SUM(I7284:K7284)</x:f>
        <x:v>28</x:v>
      </x:c>
      <x:c r="M7284" s="267" t="n">
        <x:f>I7284*TOMATO_HOURS*WEEKS*(1+TOMATO_DIM)^I7284+J7284*CARROT_HOURS*WEEKS*(1+CARROT_DIM)^J7284+K7284*MESCLUN_HOURS*WEEKS*(1+MESCLUN_DIM)^K7284</x:f>
        <x:v>3700.882737517513</x:v>
      </x:c>
      <x:c r="N7284" s="267" t="n">
        <x:f>MAX(M7284-FARMER_HOURS,0)/TEMP_HOURS_PER_WORKER</x:f>
        <x:v>2.070057456609384</x:v>
      </x:c>
      <x:c r="O7284" s="268" t="n">
        <x:f>I7284*TOMATO_PRICE+J7284*CARROT_PRICE+K7284*MESCLUN_PRICE</x:f>
        <x:v>141488</x:v>
      </x:c>
      <x:c r="P7284" s="268" t="n">
        <x:f>I7284*TOMATO_FERTILIZER+J7284*CARROT_FERTILIZER+K7284*MESCLUN_FERTILIZER</x:f>
        <x:v>23760</x:v>
      </x:c>
      <x:c r="Q7284" s="268" t="n">
        <x:f>MIN(M7284,FARMER_HOURS)*FARMER_RATE+MAX(M7284-FARMER_HOURS,0)*TEMP_RATE</x:f>
        <x:v>76751.4364152346</x:v>
      </x:c>
      <x:c r="R7284" s="268" t="n">
        <x:f>O7284-P7284-Q7284-FIXED_COST</x:f>
        <x:v>20976.563584765405</x:v>
      </x:c>
      <x:c r="S7284" s="139" t="str">
        <x:f>IF(AND(L7284&lt;=TOTAL_BED_CAP,N7284&lt;=TEMP_WORKER_CAP),"YES","NO")</x:f>
        <x:v>YES</x:v>
      </x:c>
      <x:c r="T7284" s="139" t="n">
        <x:f>IF(S7284="YES",R7284,-1E+99)</x:f>
        <x:v>20976.563584765405</x:v>
      </x:c>
    </x:row>
    <x:row r="7285">
      <x:c r="A7285" s="139"/>
      <x:c r="B7285" s="139"/>
      <x:c r="C7285" s="139"/>
      <x:c r="D7285" s="139"/>
      <x:c r="E7285" s="139"/>
      <x:c r="F7285" s="139"/>
      <x:c r="G7285" s="139"/>
      <x:c r="H7285" s="139"/>
      <x:c r="I7285" s="266" t="n">
        <x:f>INT((ROW()-ROW($I$46))/((CARROT_CAP+1)*(MESCLUN_CAP+1)))</x:f>
        <x:v>11</x:v>
      </x:c>
      <x:c r="J7285" s="266" t="n">
        <x:f>MOD(INT((ROW()-ROW($I$46))/(MESCLUN_CAP+1)),CARROT_CAP+1)</x:f>
        <x:v>2</x:v>
      </x:c>
      <x:c r="K7285" s="266" t="n">
        <x:f>MOD(ROW()-ROW($I$46),MESCLUN_CAP+1)</x:f>
        <x:v>16</x:v>
      </x:c>
      <x:c r="L7285" s="266" t="n">
        <x:f>SUM(I7285:K7285)</x:f>
        <x:v>29</x:v>
      </x:c>
      <x:c r="M7285" s="267" t="n">
        <x:f>I7285*TOMATO_HOURS*WEEKS*(1+TOMATO_DIM)^I7285+J7285*CARROT_HOURS*WEEKS*(1+CARROT_DIM)^J7285+K7285*MESCLUN_HOURS*WEEKS*(1+MESCLUN_DIM)^K7285</x:f>
        <x:v>3765.943513395002</x:v>
      </x:c>
      <x:c r="N7285" s="267" t="n">
        <x:f>MAX(M7285-FARMER_HOURS,0)/TEMP_HOURS_PER_WORKER</x:f>
        <x:v>2.1152385509687512</x:v>
      </x:c>
      <x:c r="O7285" s="268" t="n">
        <x:f>I7285*TOMATO_PRICE+J7285*CARROT_PRICE+K7285*MESCLUN_PRICE</x:f>
        <x:v>144188</x:v>
      </x:c>
      <x:c r="P7285" s="268" t="n">
        <x:f>I7285*TOMATO_FERTILIZER+J7285*CARROT_FERTILIZER+K7285*MESCLUN_FERTILIZER</x:f>
        <x:v>24640</x:v>
      </x:c>
      <x:c r="Q7285" s="268" t="n">
        <x:f>MIN(M7285,FARMER_HOURS)*FARMER_RATE+MAX(M7285-FARMER_HOURS,0)*TEMP_RATE</x:f>
        <x:v>77880.96377421878</x:v>
      </x:c>
      <x:c r="R7285" s="268" t="n">
        <x:f>O7285-P7285-Q7285-FIXED_COST</x:f>
        <x:v>21667.036225781223</x:v>
      </x:c>
      <x:c r="S7285" s="139" t="str">
        <x:f>IF(AND(L7285&lt;=TOTAL_BED_CAP,N7285&lt;=TEMP_WORKER_CAP),"YES","NO")</x:f>
        <x:v>YES</x:v>
      </x:c>
      <x:c r="T7285" s="139" t="n">
        <x:f>IF(S7285="YES",R7285,-1E+99)</x:f>
        <x:v>21667.036225781223</x:v>
      </x:c>
    </x:row>
    <x:row r="7286">
      <x:c r="A7286" s="139"/>
      <x:c r="B7286" s="139"/>
      <x:c r="C7286" s="139"/>
      <x:c r="D7286" s="139"/>
      <x:c r="E7286" s="139"/>
      <x:c r="F7286" s="139"/>
      <x:c r="G7286" s="139"/>
      <x:c r="H7286" s="139"/>
      <x:c r="I7286" s="266" t="n">
        <x:f>INT((ROW()-ROW($I$46))/((CARROT_CAP+1)*(MESCLUN_CAP+1)))</x:f>
        <x:v>11</x:v>
      </x:c>
      <x:c r="J7286" s="266" t="n">
        <x:f>MOD(INT((ROW()-ROW($I$46))/(MESCLUN_CAP+1)),CARROT_CAP+1)</x:f>
        <x:v>2</x:v>
      </x:c>
      <x:c r="K7286" s="266" t="n">
        <x:f>MOD(ROW()-ROW($I$46),MESCLUN_CAP+1)</x:f>
        <x:v>17</x:v>
      </x:c>
      <x:c r="L7286" s="266" t="n">
        <x:f>SUM(I7286:K7286)</x:f>
        <x:v>30</x:v>
      </x:c>
      <x:c r="M7286" s="267" t="n">
        <x:f>I7286*TOMATO_HOURS*WEEKS*(1+TOMATO_DIM)^I7286+J7286*CARROT_HOURS*WEEKS*(1+CARROT_DIM)^J7286+K7286*MESCLUN_HOURS*WEEKS*(1+MESCLUN_DIM)^K7286</x:f>
        <x:v>3832.5037368415424</x:v>
      </x:c>
      <x:c r="N7286" s="267" t="n">
        <x:f>MAX(M7286-FARMER_HOURS,0)/TEMP_HOURS_PER_WORKER</x:f>
        <x:v>2.161460928362182</x:v>
      </x:c>
      <x:c r="O7286" s="268" t="n">
        <x:f>I7286*TOMATO_PRICE+J7286*CARROT_PRICE+K7286*MESCLUN_PRICE</x:f>
        <x:v>146888</x:v>
      </x:c>
      <x:c r="P7286" s="268" t="n">
        <x:f>I7286*TOMATO_FERTILIZER+J7286*CARROT_FERTILIZER+K7286*MESCLUN_FERTILIZER</x:f>
        <x:v>25520</x:v>
      </x:c>
      <x:c r="Q7286" s="268" t="n">
        <x:f>MIN(M7286,FARMER_HOURS)*FARMER_RATE+MAX(M7286-FARMER_HOURS,0)*TEMP_RATE</x:f>
        <x:v>79036.52320905455</x:v>
      </x:c>
      <x:c r="R7286" s="268" t="n">
        <x:f>O7286-P7286-Q7286-FIXED_COST</x:f>
        <x:v>22331.476790945453</x:v>
      </x:c>
      <x:c r="S7286" s="139" t="str">
        <x:f>IF(AND(L7286&lt;=TOTAL_BED_CAP,N7286&lt;=TEMP_WORKER_CAP),"YES","NO")</x:f>
        <x:v>YES</x:v>
      </x:c>
      <x:c r="T7286" s="139" t="n">
        <x:f>IF(S7286="YES",R7286,-1E+99)</x:f>
        <x:v>22331.476790945453</x:v>
      </x:c>
    </x:row>
    <x:row r="7287">
      <x:c r="A7287" s="139"/>
      <x:c r="B7287" s="139"/>
      <x:c r="C7287" s="139"/>
      <x:c r="D7287" s="139"/>
      <x:c r="E7287" s="139"/>
      <x:c r="F7287" s="139"/>
      <x:c r="G7287" s="139"/>
      <x:c r="H7287" s="139"/>
      <x:c r="I7287" s="266" t="n">
        <x:f>INT((ROW()-ROW($I$46))/((CARROT_CAP+1)*(MESCLUN_CAP+1)))</x:f>
        <x:v>11</x:v>
      </x:c>
      <x:c r="J7287" s="266" t="n">
        <x:f>MOD(INT((ROW()-ROW($I$46))/(MESCLUN_CAP+1)),CARROT_CAP+1)</x:f>
        <x:v>2</x:v>
      </x:c>
      <x:c r="K7287" s="266" t="n">
        <x:f>MOD(ROW()-ROW($I$46),MESCLUN_CAP+1)</x:f>
        <x:v>18</x:v>
      </x:c>
      <x:c r="L7287" s="266" t="n">
        <x:f>SUM(I7287:K7287)</x:f>
        <x:v>31</x:v>
      </x:c>
      <x:c r="M7287" s="267" t="n">
        <x:f>I7287*TOMATO_HOURS*WEEKS*(1+TOMATO_DIM)^I7287+J7287*CARROT_HOURS*WEEKS*(1+CARROT_DIM)^J7287+K7287*MESCLUN_HOURS*WEEKS*(1+MESCLUN_DIM)^K7287</x:f>
        <x:v>3900.5907283001293</x:v>
      </x:c>
      <x:c r="N7287" s="267" t="n">
        <x:f>MAX(M7287-FARMER_HOURS,0)/TEMP_HOURS_PER_WORKER</x:f>
        <x:v>2.208743561319534</x:v>
      </x:c>
      <x:c r="O7287" s="268" t="n">
        <x:f>I7287*TOMATO_PRICE+J7287*CARROT_PRICE+K7287*MESCLUN_PRICE</x:f>
        <x:v>149588</x:v>
      </x:c>
      <x:c r="P7287" s="268" t="n">
        <x:f>I7287*TOMATO_FERTILIZER+J7287*CARROT_FERTILIZER+K7287*MESCLUN_FERTILIZER</x:f>
        <x:v>26400</x:v>
      </x:c>
      <x:c r="Q7287" s="268" t="n">
        <x:f>MIN(M7287,FARMER_HOURS)*FARMER_RATE+MAX(M7287-FARMER_HOURS,0)*TEMP_RATE</x:f>
        <x:v>80218.58903298836</x:v>
      </x:c>
      <x:c r="R7287" s="268" t="n">
        <x:f>O7287-P7287-Q7287-FIXED_COST</x:f>
        <x:v>22969.410967011645</x:v>
      </x:c>
      <x:c r="S7287" s="139" t="str">
        <x:f>IF(AND(L7287&lt;=TOTAL_BED_CAP,N7287&lt;=TEMP_WORKER_CAP),"YES","NO")</x:f>
        <x:v>YES</x:v>
      </x:c>
      <x:c r="T7287" s="139" t="n">
        <x:f>IF(S7287="YES",R7287,-1E+99)</x:f>
        <x:v>22969.410967011645</x:v>
      </x:c>
    </x:row>
    <x:row r="7288">
      <x:c r="A7288" s="139"/>
      <x:c r="B7288" s="139"/>
      <x:c r="C7288" s="139"/>
      <x:c r="D7288" s="139"/>
      <x:c r="E7288" s="139"/>
      <x:c r="F7288" s="139"/>
      <x:c r="G7288" s="139"/>
      <x:c r="H7288" s="139"/>
      <x:c r="I7288" s="266" t="n">
        <x:f>INT((ROW()-ROW($I$46))/((CARROT_CAP+1)*(MESCLUN_CAP+1)))</x:f>
        <x:v>11</x:v>
      </x:c>
      <x:c r="J7288" s="266" t="n">
        <x:f>MOD(INT((ROW()-ROW($I$46))/(MESCLUN_CAP+1)),CARROT_CAP+1)</x:f>
        <x:v>2</x:v>
      </x:c>
      <x:c r="K7288" s="266" t="n">
        <x:f>MOD(ROW()-ROW($I$46),MESCLUN_CAP+1)</x:f>
        <x:v>19</x:v>
      </x:c>
      <x:c r="L7288" s="266" t="n">
        <x:f>SUM(I7288:K7288)</x:f>
        <x:v>32</x:v>
      </x:c>
      <x:c r="M7288" s="267" t="n">
        <x:f>I7288*TOMATO_HOURS*WEEKS*(1+TOMATO_DIM)^I7288+J7288*CARROT_HOURS*WEEKS*(1+CARROT_DIM)^J7288+K7288*MESCLUN_HOURS*WEEKS*(1+MESCLUN_DIM)^K7288</x:f>
        <x:v>3970.2322569361513</x:v>
      </x:c>
      <x:c r="N7288" s="267" t="n">
        <x:f>MAX(M7288-FARMER_HOURS,0)/TEMP_HOURS_PER_WORKER</x:f>
        <x:v>2.2571057339834386</x:v>
      </x:c>
      <x:c r="O7288" s="268" t="n">
        <x:f>I7288*TOMATO_PRICE+J7288*CARROT_PRICE+K7288*MESCLUN_PRICE</x:f>
        <x:v>152288</x:v>
      </x:c>
      <x:c r="P7288" s="268" t="n">
        <x:f>I7288*TOMATO_FERTILIZER+J7288*CARROT_FERTILIZER+K7288*MESCLUN_FERTILIZER</x:f>
        <x:v>27280</x:v>
      </x:c>
      <x:c r="Q7288" s="268" t="n">
        <x:f>MIN(M7288,FARMER_HOURS)*FARMER_RATE+MAX(M7288-FARMER_HOURS,0)*TEMP_RATE</x:f>
        <x:v>81427.64334958597</x:v>
      </x:c>
      <x:c r="R7288" s="268" t="n">
        <x:f>O7288-P7288-Q7288-FIXED_COST</x:f>
        <x:v>23580.356650414033</x:v>
      </x:c>
      <x:c r="S7288" s="139" t="str">
        <x:f>IF(AND(L7288&lt;=TOTAL_BED_CAP,N7288&lt;=TEMP_WORKER_CAP),"YES","NO")</x:f>
        <x:v>YES</x:v>
      </x:c>
      <x:c r="T7288" s="139" t="n">
        <x:f>IF(S7288="YES",R7288,-1E+99)</x:f>
        <x:v>23580.356650414033</x:v>
      </x:c>
    </x:row>
    <x:row r="7289">
      <x:c r="A7289" s="139"/>
      <x:c r="B7289" s="139"/>
      <x:c r="C7289" s="139"/>
      <x:c r="D7289" s="139"/>
      <x:c r="E7289" s="139"/>
      <x:c r="F7289" s="139"/>
      <x:c r="G7289" s="139"/>
      <x:c r="H7289" s="139"/>
      <x:c r="I7289" s="266" t="n">
        <x:f>INT((ROW()-ROW($I$46))/((CARROT_CAP+1)*(MESCLUN_CAP+1)))</x:f>
        <x:v>11</x:v>
      </x:c>
      <x:c r="J7289" s="266" t="n">
        <x:f>MOD(INT((ROW()-ROW($I$46))/(MESCLUN_CAP+1)),CARROT_CAP+1)</x:f>
        <x:v>2</x:v>
      </x:c>
      <x:c r="K7289" s="266" t="n">
        <x:f>MOD(ROW()-ROW($I$46),MESCLUN_CAP+1)</x:f>
        <x:v>20</x:v>
      </x:c>
      <x:c r="L7289" s="266" t="n">
        <x:f>SUM(I7289:K7289)</x:f>
        <x:v>33</x:v>
      </x:c>
      <x:c r="M7289" s="267" t="n">
        <x:f>I7289*TOMATO_HOURS*WEEKS*(1+TOMATO_DIM)^I7289+J7289*CARROT_HOURS*WEEKS*(1+CARROT_DIM)^J7289+K7289*MESCLUN_HOURS*WEEKS*(1+MESCLUN_DIM)^K7289</x:f>
        <x:v>4041.4565475866284</x:v>
      </x:c>
      <x:c r="N7289" s="267" t="n">
        <x:f>MAX(M7289-FARMER_HOURS,0)/TEMP_HOURS_PER_WORKER</x:f>
        <x:v>2.3065670469351587</x:v>
      </x:c>
      <x:c r="O7289" s="268" t="n">
        <x:f>I7289*TOMATO_PRICE+J7289*CARROT_PRICE+K7289*MESCLUN_PRICE</x:f>
        <x:v>154988</x:v>
      </x:c>
      <x:c r="P7289" s="268" t="n">
        <x:f>I7289*TOMATO_FERTILIZER+J7289*CARROT_FERTILIZER+K7289*MESCLUN_FERTILIZER</x:f>
        <x:v>28160</x:v>
      </x:c>
      <x:c r="Q7289" s="268" t="n">
        <x:f>MIN(M7289,FARMER_HOURS)*FARMER_RATE+MAX(M7289-FARMER_HOURS,0)*TEMP_RATE</x:f>
        <x:v>82664.17617337896</x:v>
      </x:c>
      <x:c r="R7289" s="268" t="n">
        <x:f>O7289-P7289-Q7289-FIXED_COST</x:f>
        <x:v>24163.82382662104</x:v>
      </x:c>
      <x:c r="S7289" s="139" t="str">
        <x:f>IF(AND(L7289&lt;=TOTAL_BED_CAP,N7289&lt;=TEMP_WORKER_CAP),"YES","NO")</x:f>
        <x:v>YES</x:v>
      </x:c>
      <x:c r="T7289" s="139" t="n">
        <x:f>IF(S7289="YES",R7289,-1E+99)</x:f>
        <x:v>24163.82382662104</x:v>
      </x:c>
    </x:row>
    <x:row r="7290">
      <x:c r="A7290" s="139"/>
      <x:c r="B7290" s="139"/>
      <x:c r="C7290" s="139"/>
      <x:c r="D7290" s="139"/>
      <x:c r="E7290" s="139"/>
      <x:c r="F7290" s="139"/>
      <x:c r="G7290" s="139"/>
      <x:c r="H7290" s="139"/>
      <x:c r="I7290" s="266" t="n">
        <x:f>INT((ROW()-ROW($I$46))/((CARROT_CAP+1)*(MESCLUN_CAP+1)))</x:f>
        <x:v>11</x:v>
      </x:c>
      <x:c r="J7290" s="266" t="n">
        <x:f>MOD(INT((ROW()-ROW($I$46))/(MESCLUN_CAP+1)),CARROT_CAP+1)</x:f>
        <x:v>2</x:v>
      </x:c>
      <x:c r="K7290" s="266" t="n">
        <x:f>MOD(ROW()-ROW($I$46),MESCLUN_CAP+1)</x:f>
        <x:v>21</x:v>
      </x:c>
      <x:c r="L7290" s="266" t="n">
        <x:f>SUM(I7290:K7290)</x:f>
        <x:v>34</x:v>
      </x:c>
      <x:c r="M7290" s="267" t="n">
        <x:f>I7290*TOMATO_HOURS*WEEKS*(1+TOMATO_DIM)^I7290+J7290*CARROT_HOURS*WEEKS*(1+CARROT_DIM)^J7290+K7290*MESCLUN_HOURS*WEEKS*(1+MESCLUN_DIM)^K7290</x:f>
        <x:v>4114.292287813072</x:v>
      </x:c>
      <x:c r="N7290" s="267" t="n">
        <x:f>MAX(M7290-FARMER_HOURS,0)/TEMP_HOURS_PER_WORKER</x:f>
        <x:v>2.357147422092411</x:v>
      </x:c>
      <x:c r="O7290" s="268" t="n">
        <x:f>I7290*TOMATO_PRICE+J7290*CARROT_PRICE+K7290*MESCLUN_PRICE</x:f>
        <x:v>157688</x:v>
      </x:c>
      <x:c r="P7290" s="268" t="n">
        <x:f>I7290*TOMATO_FERTILIZER+J7290*CARROT_FERTILIZER+K7290*MESCLUN_FERTILIZER</x:f>
        <x:v>29040</x:v>
      </x:c>
      <x:c r="Q7290" s="268" t="n">
        <x:f>MIN(M7290,FARMER_HOURS)*FARMER_RATE+MAX(M7290-FARMER_HOURS,0)*TEMP_RATE</x:f>
        <x:v>83928.68555231029</x:v>
      </x:c>
      <x:c r="R7290" s="268" t="n">
        <x:f>O7290-P7290-Q7290-FIXED_COST</x:f>
        <x:v>24719.314447689714</x:v>
      </x:c>
      <x:c r="S7290" s="139" t="str">
        <x:f>IF(AND(L7290&lt;=TOTAL_BED_CAP,N7290&lt;=TEMP_WORKER_CAP),"YES","NO")</x:f>
        <x:v>YES</x:v>
      </x:c>
      <x:c r="T7290" s="139" t="n">
        <x:f>IF(S7290="YES",R7290,-1E+99)</x:f>
        <x:v>24719.314447689714</x:v>
      </x:c>
    </x:row>
    <x:row r="7291">
      <x:c r="A7291" s="139"/>
      <x:c r="B7291" s="139"/>
      <x:c r="C7291" s="139"/>
      <x:c r="D7291" s="139"/>
      <x:c r="E7291" s="139"/>
      <x:c r="F7291" s="139"/>
      <x:c r="G7291" s="139"/>
      <x:c r="H7291" s="139"/>
      <x:c r="I7291" s="266" t="n">
        <x:f>INT((ROW()-ROW($I$46))/((CARROT_CAP+1)*(MESCLUN_CAP+1)))</x:f>
        <x:v>11</x:v>
      </x:c>
      <x:c r="J7291" s="266" t="n">
        <x:f>MOD(INT((ROW()-ROW($I$46))/(MESCLUN_CAP+1)),CARROT_CAP+1)</x:f>
        <x:v>2</x:v>
      </x:c>
      <x:c r="K7291" s="266" t="n">
        <x:f>MOD(ROW()-ROW($I$46),MESCLUN_CAP+1)</x:f>
        <x:v>22</x:v>
      </x:c>
      <x:c r="L7291" s="266" t="n">
        <x:f>SUM(I7291:K7291)</x:f>
        <x:v>35</x:v>
      </x:c>
      <x:c r="M7291" s="267" t="n">
        <x:f>I7291*TOMATO_HOURS*WEEKS*(1+TOMATO_DIM)^I7291+J7291*CARROT_HOURS*WEEKS*(1+CARROT_DIM)^J7291+K7291*MESCLUN_HOURS*WEEKS*(1+MESCLUN_DIM)^K7291</x:f>
        <x:v>4188.768635059469</x:v>
      </x:c>
      <x:c r="N7291" s="267" t="n">
        <x:f>MAX(M7291-FARMER_HOURS,0)/TEMP_HOURS_PER_WORKER</x:f>
        <x:v>2.4088671076801864</x:v>
      </x:c>
      <x:c r="O7291" s="268" t="n">
        <x:f>I7291*TOMATO_PRICE+J7291*CARROT_PRICE+K7291*MESCLUN_PRICE</x:f>
        <x:v>160388</x:v>
      </x:c>
      <x:c r="P7291" s="268" t="n">
        <x:f>I7291*TOMATO_FERTILIZER+J7291*CARROT_FERTILIZER+K7291*MESCLUN_FERTILIZER</x:f>
        <x:v>29920</x:v>
      </x:c>
      <x:c r="Q7291" s="268" t="n">
        <x:f>MIN(M7291,FARMER_HOURS)*FARMER_RATE+MAX(M7291-FARMER_HOURS,0)*TEMP_RATE</x:f>
        <x:v>85221.67769200465</x:v>
      </x:c>
      <x:c r="R7291" s="268" t="n">
        <x:f>O7291-P7291-Q7291-FIXED_COST</x:f>
        <x:v>25246.322307995346</x:v>
      </x:c>
      <x:c r="S7291" s="139" t="str">
        <x:f>IF(AND(L7291&lt;=TOTAL_BED_CAP,N7291&lt;=TEMP_WORKER_CAP),"YES","NO")</x:f>
        <x:v>YES</x:v>
      </x:c>
      <x:c r="T7291" s="139" t="n">
        <x:f>IF(S7291="YES",R7291,-1E+99)</x:f>
        <x:v>25246.322307995346</x:v>
      </x:c>
    </x:row>
    <x:row r="7292">
      <x:c r="A7292" s="139"/>
      <x:c r="B7292" s="139"/>
      <x:c r="C7292" s="139"/>
      <x:c r="D7292" s="139"/>
      <x:c r="E7292" s="139"/>
      <x:c r="F7292" s="139"/>
      <x:c r="G7292" s="139"/>
      <x:c r="H7292" s="139"/>
      <x:c r="I7292" s="266" t="n">
        <x:f>INT((ROW()-ROW($I$46))/((CARROT_CAP+1)*(MESCLUN_CAP+1)))</x:f>
        <x:v>11</x:v>
      </x:c>
      <x:c r="J7292" s="266" t="n">
        <x:f>MOD(INT((ROW()-ROW($I$46))/(MESCLUN_CAP+1)),CARROT_CAP+1)</x:f>
        <x:v>2</x:v>
      </x:c>
      <x:c r="K7292" s="266" t="n">
        <x:f>MOD(ROW()-ROW($I$46),MESCLUN_CAP+1)</x:f>
        <x:v>23</x:v>
      </x:c>
      <x:c r="L7292" s="266" t="n">
        <x:f>SUM(I7292:K7292)</x:f>
        <x:v>36</x:v>
      </x:c>
      <x:c r="M7292" s="267" t="n">
        <x:f>I7292*TOMATO_HOURS*WEEKS*(1+TOMATO_DIM)^I7292+J7292*CARROT_HOURS*WEEKS*(1+CARROT_DIM)^J7292+K7292*MESCLUN_HOURS*WEEKS*(1+MESCLUN_DIM)^K7292</x:f>
        <x:v>4264.915223916904</x:v>
      </x:c>
      <x:c r="N7292" s="267" t="n">
        <x:f>MAX(M7292-FARMER_HOURS,0)/TEMP_HOURS_PER_WORKER</x:f>
        <x:v>2.461746683275628</x:v>
      </x:c>
      <x:c r="O7292" s="268" t="n">
        <x:f>I7292*TOMATO_PRICE+J7292*CARROT_PRICE+K7292*MESCLUN_PRICE</x:f>
        <x:v>163088</x:v>
      </x:c>
      <x:c r="P7292" s="268" t="n">
        <x:f>I7292*TOMATO_FERTILIZER+J7292*CARROT_FERTILIZER+K7292*MESCLUN_FERTILIZER</x:f>
        <x:v>30800</x:v>
      </x:c>
      <x:c r="Q7292" s="268" t="n">
        <x:f>MIN(M7292,FARMER_HOURS)*FARMER_RATE+MAX(M7292-FARMER_HOURS,0)*TEMP_RATE</x:f>
        <x:v>86543.6670818907</x:v>
      </x:c>
      <x:c r="R7292" s="268" t="n">
        <x:f>O7292-P7292-Q7292-FIXED_COST</x:f>
        <x:v>25744.3329181093</x:v>
      </x:c>
      <x:c r="S7292" s="139" t="str">
        <x:f>IF(AND(L7292&lt;=TOTAL_BED_CAP,N7292&lt;=TEMP_WORKER_CAP),"YES","NO")</x:f>
        <x:v>YES</x:v>
      </x:c>
      <x:c r="T7292" s="139" t="n">
        <x:f>IF(S7292="YES",R7292,-1E+99)</x:f>
        <x:v>25744.3329181093</x:v>
      </x:c>
    </x:row>
    <x:row r="7293">
      <x:c r="A7293" s="139"/>
      <x:c r="B7293" s="139"/>
      <x:c r="C7293" s="139"/>
      <x:c r="D7293" s="139"/>
      <x:c r="E7293" s="139"/>
      <x:c r="F7293" s="139"/>
      <x:c r="G7293" s="139"/>
      <x:c r="H7293" s="139"/>
      <x:c r="I7293" s="266" t="n">
        <x:f>INT((ROW()-ROW($I$46))/((CARROT_CAP+1)*(MESCLUN_CAP+1)))</x:f>
        <x:v>11</x:v>
      </x:c>
      <x:c r="J7293" s="266" t="n">
        <x:f>MOD(INT((ROW()-ROW($I$46))/(MESCLUN_CAP+1)),CARROT_CAP+1)</x:f>
        <x:v>2</x:v>
      </x:c>
      <x:c r="K7293" s="266" t="n">
        <x:f>MOD(ROW()-ROW($I$46),MESCLUN_CAP+1)</x:f>
        <x:v>24</x:v>
      </x:c>
      <x:c r="L7293" s="266" t="n">
        <x:f>SUM(I7293:K7293)</x:f>
        <x:v>37</x:v>
      </x:c>
      <x:c r="M7293" s="267" t="n">
        <x:f>I7293*TOMATO_HOURS*WEEKS*(1+TOMATO_DIM)^I7293+J7293*CARROT_HOURS*WEEKS*(1+CARROT_DIM)^J7293+K7293*MESCLUN_HOURS*WEEKS*(1+MESCLUN_DIM)^K7293</x:f>
        <x:v>4342.7621734964005</x:v>
      </x:c>
      <x:c r="N7293" s="267" t="n">
        <x:f>MAX(M7293-FARMER_HOURS,0)/TEMP_HOURS_PER_WORKER</x:f>
        <x:v>2.515807064928056</x:v>
      </x:c>
      <x:c r="O7293" s="268" t="n">
        <x:f>I7293*TOMATO_PRICE+J7293*CARROT_PRICE+K7293*MESCLUN_PRICE</x:f>
        <x:v>165788</x:v>
      </x:c>
      <x:c r="P7293" s="268" t="n">
        <x:f>I7293*TOMATO_FERTILIZER+J7293*CARROT_FERTILIZER+K7293*MESCLUN_FERTILIZER</x:f>
        <x:v>31680</x:v>
      </x:c>
      <x:c r="Q7293" s="268" t="n">
        <x:f>MIN(M7293,FARMER_HOURS)*FARMER_RATE+MAX(M7293-FARMER_HOURS,0)*TEMP_RATE</x:f>
        <x:v>87895.1766232014</x:v>
      </x:c>
      <x:c r="R7293" s="268" t="n">
        <x:f>O7293-P7293-Q7293-FIXED_COST</x:f>
        <x:v>26212.823376798595</x:v>
      </x:c>
      <x:c r="S7293" s="139" t="str">
        <x:f>IF(AND(L7293&lt;=TOTAL_BED_CAP,N7293&lt;=TEMP_WORKER_CAP),"YES","NO")</x:f>
        <x:v>YES</x:v>
      </x:c>
      <x:c r="T7293" s="139" t="n">
        <x:f>IF(S7293="YES",R7293,-1E+99)</x:f>
        <x:v>26212.823376798595</x:v>
      </x:c>
    </x:row>
    <x:row r="7294">
      <x:c r="A7294" s="139"/>
      <x:c r="B7294" s="139"/>
      <x:c r="C7294" s="139"/>
      <x:c r="D7294" s="139"/>
      <x:c r="E7294" s="139"/>
      <x:c r="F7294" s="139"/>
      <x:c r="G7294" s="139"/>
      <x:c r="H7294" s="139"/>
      <x:c r="I7294" s="266" t="n">
        <x:f>INT((ROW()-ROW($I$46))/((CARROT_CAP+1)*(MESCLUN_CAP+1)))</x:f>
        <x:v>11</x:v>
      </x:c>
      <x:c r="J7294" s="266" t="n">
        <x:f>MOD(INT((ROW()-ROW($I$46))/(MESCLUN_CAP+1)),CARROT_CAP+1)</x:f>
        <x:v>2</x:v>
      </x:c>
      <x:c r="K7294" s="266" t="n">
        <x:f>MOD(ROW()-ROW($I$46),MESCLUN_CAP+1)</x:f>
        <x:v>25</x:v>
      </x:c>
      <x:c r="L7294" s="266" t="n">
        <x:f>SUM(I7294:K7294)</x:f>
        <x:v>38</x:v>
      </x:c>
      <x:c r="M7294" s="267" t="n">
        <x:f>I7294*TOMATO_HOURS*WEEKS*(1+TOMATO_DIM)^I7294+J7294*CARROT_HOURS*WEEKS*(1+CARROT_DIM)^J7294+K7294*MESCLUN_HOURS*WEEKS*(1+MESCLUN_DIM)^K7294</x:f>
        <x:v>4422.3400949114975</x:v>
      </x:c>
      <x:c r="N7294" s="267" t="n">
        <x:f>MAX(M7294-FARMER_HOURS,0)/TEMP_HOURS_PER_WORKER</x:f>
        <x:v>2.5710695103552066</x:v>
      </x:c>
      <x:c r="O7294" s="268" t="n">
        <x:f>I7294*TOMATO_PRICE+J7294*CARROT_PRICE+K7294*MESCLUN_PRICE</x:f>
        <x:v>168488</x:v>
      </x:c>
      <x:c r="P7294" s="268" t="n">
        <x:f>I7294*TOMATO_FERTILIZER+J7294*CARROT_FERTILIZER+K7294*MESCLUN_FERTILIZER</x:f>
        <x:v>32560</x:v>
      </x:c>
      <x:c r="Q7294" s="268" t="n">
        <x:f>MIN(M7294,FARMER_HOURS)*FARMER_RATE+MAX(M7294-FARMER_HOURS,0)*TEMP_RATE</x:f>
        <x:v>89276.73775888016</x:v>
      </x:c>
      <x:c r="R7294" s="268" t="n">
        <x:f>O7294-P7294-Q7294-FIXED_COST</x:f>
        <x:v>26651.26224111984</x:v>
      </x:c>
      <x:c r="S7294" s="139" t="str">
        <x:f>IF(AND(L7294&lt;=TOTAL_BED_CAP,N7294&lt;=TEMP_WORKER_CAP),"YES","NO")</x:f>
        <x:v>YES</x:v>
      </x:c>
      <x:c r="T7294" s="139" t="n">
        <x:f>IF(S7294="YES",R7294,-1E+99)</x:f>
        <x:v>26651.26224111984</x:v>
      </x:c>
    </x:row>
    <x:row r="7295">
      <x:c r="A7295" s="139"/>
      <x:c r="B7295" s="139"/>
      <x:c r="C7295" s="139"/>
      <x:c r="D7295" s="139"/>
      <x:c r="E7295" s="139"/>
      <x:c r="F7295" s="139"/>
      <x:c r="G7295" s="139"/>
      <x:c r="H7295" s="139"/>
      <x:c r="I7295" s="266" t="n">
        <x:f>INT((ROW()-ROW($I$46))/((CARROT_CAP+1)*(MESCLUN_CAP+1)))</x:f>
        <x:v>11</x:v>
      </x:c>
      <x:c r="J7295" s="266" t="n">
        <x:f>MOD(INT((ROW()-ROW($I$46))/(MESCLUN_CAP+1)),CARROT_CAP+1)</x:f>
        <x:v>2</x:v>
      </x:c>
      <x:c r="K7295" s="266" t="n">
        <x:f>MOD(ROW()-ROW($I$46),MESCLUN_CAP+1)</x:f>
        <x:v>26</x:v>
      </x:c>
      <x:c r="L7295" s="266" t="n">
        <x:f>SUM(I7295:K7295)</x:f>
        <x:v>39</x:v>
      </x:c>
      <x:c r="M7295" s="267" t="n">
        <x:f>I7295*TOMATO_HOURS*WEEKS*(1+TOMATO_DIM)^I7295+J7295*CARROT_HOURS*WEEKS*(1+CARROT_DIM)^J7295+K7295*MESCLUN_HOURS*WEEKS*(1+MESCLUN_DIM)^K7295</x:f>
        <x:v>4503.680098872215</x:v>
      </x:c>
      <x:c r="N7295" s="267" t="n">
        <x:f>MAX(M7295-FARMER_HOURS,0)/TEMP_HOURS_PER_WORKER</x:f>
        <x:v>2.627555624216816</x:v>
      </x:c>
      <x:c r="O7295" s="268" t="n">
        <x:f>I7295*TOMATO_PRICE+J7295*CARROT_PRICE+K7295*MESCLUN_PRICE</x:f>
        <x:v>171188</x:v>
      </x:c>
      <x:c r="P7295" s="268" t="n">
        <x:f>I7295*TOMATO_FERTILIZER+J7295*CARROT_FERTILIZER+K7295*MESCLUN_FERTILIZER</x:f>
        <x:v>33440</x:v>
      </x:c>
      <x:c r="Q7295" s="268" t="n">
        <x:f>MIN(M7295,FARMER_HOURS)*FARMER_RATE+MAX(M7295-FARMER_HOURS,0)*TEMP_RATE</x:f>
        <x:v>90688.8906054204</x:v>
      </x:c>
      <x:c r="R7295" s="268" t="n">
        <x:f>O7295-P7295-Q7295-FIXED_COST</x:f>
        <x:v>27059.109394579602</x:v>
      </x:c>
      <x:c r="S7295" s="139" t="str">
        <x:f>IF(AND(L7295&lt;=TOTAL_BED_CAP,N7295&lt;=TEMP_WORKER_CAP),"YES","NO")</x:f>
        <x:v>YES</x:v>
      </x:c>
      <x:c r="T7295" s="139" t="n">
        <x:f>IF(S7295="YES",R7295,-1E+99)</x:f>
        <x:v>27059.109394579602</x:v>
      </x:c>
    </x:row>
    <x:row r="7296">
      <x:c r="A7296" s="139"/>
      <x:c r="B7296" s="139"/>
      <x:c r="C7296" s="139"/>
      <x:c r="D7296" s="139"/>
      <x:c r="E7296" s="139"/>
      <x:c r="F7296" s="139"/>
      <x:c r="G7296" s="139"/>
      <x:c r="H7296" s="139"/>
      <x:c r="I7296" s="266" t="n">
        <x:f>INT((ROW()-ROW($I$46))/((CARROT_CAP+1)*(MESCLUN_CAP+1)))</x:f>
        <x:v>11</x:v>
      </x:c>
      <x:c r="J7296" s="266" t="n">
        <x:f>MOD(INT((ROW()-ROW($I$46))/(MESCLUN_CAP+1)),CARROT_CAP+1)</x:f>
        <x:v>2</x:v>
      </x:c>
      <x:c r="K7296" s="266" t="n">
        <x:f>MOD(ROW()-ROW($I$46),MESCLUN_CAP+1)</x:f>
        <x:v>27</x:v>
      </x:c>
      <x:c r="L7296" s="266" t="n">
        <x:f>SUM(I7296:K7296)</x:f>
        <x:v>40</x:v>
      </x:c>
      <x:c r="M7296" s="267" t="n">
        <x:f>I7296*TOMATO_HOURS*WEEKS*(1+TOMATO_DIM)^I7296+J7296*CARROT_HOURS*WEEKS*(1+CARROT_DIM)^J7296+K7296*MESCLUN_HOURS*WEEKS*(1+MESCLUN_DIM)^K7296</x:f>
        <x:v>4586.813803391972</x:v>
      </x:c>
      <x:c r="N7296" s="267" t="n">
        <x:f>MAX(M7296-FARMER_HOURS,0)/TEMP_HOURS_PER_WORKER</x:f>
        <x:v>2.685287363466647</x:v>
      </x:c>
      <x:c r="O7296" s="268" t="n">
        <x:f>I7296*TOMATO_PRICE+J7296*CARROT_PRICE+K7296*MESCLUN_PRICE</x:f>
        <x:v>173888</x:v>
      </x:c>
      <x:c r="P7296" s="268" t="n">
        <x:f>I7296*TOMATO_FERTILIZER+J7296*CARROT_FERTILIZER+K7296*MESCLUN_FERTILIZER</x:f>
        <x:v>34320</x:v>
      </x:c>
      <x:c r="Q7296" s="268" t="n">
        <x:f>MIN(M7296,FARMER_HOURS)*FARMER_RATE+MAX(M7296-FARMER_HOURS,0)*TEMP_RATE</x:f>
        <x:v>92132.18408666618</x:v>
      </x:c>
      <x:c r="R7296" s="268" t="n">
        <x:f>O7296-P7296-Q7296-FIXED_COST</x:f>
        <x:v>27435.81591333382</x:v>
      </x:c>
      <x:c r="S7296" s="139" t="str">
        <x:f>IF(AND(L7296&lt;=TOTAL_BED_CAP,N7296&lt;=TEMP_WORKER_CAP),"YES","NO")</x:f>
        <x:v>YES</x:v>
      </x:c>
      <x:c r="T7296" s="139" t="n">
        <x:f>IF(S7296="YES",R7296,-1E+99)</x:f>
        <x:v>27435.81591333382</x:v>
      </x:c>
    </x:row>
    <x:row r="7297">
      <x:c r="A7297" s="139"/>
      <x:c r="B7297" s="139"/>
      <x:c r="C7297" s="139"/>
      <x:c r="D7297" s="139"/>
      <x:c r="E7297" s="139"/>
      <x:c r="F7297" s="139"/>
      <x:c r="G7297" s="139"/>
      <x:c r="H7297" s="139"/>
      <x:c r="I7297" s="266" t="n">
        <x:f>INT((ROW()-ROW($I$46))/((CARROT_CAP+1)*(MESCLUN_CAP+1)))</x:f>
        <x:v>11</x:v>
      </x:c>
      <x:c r="J7297" s="266" t="n">
        <x:f>MOD(INT((ROW()-ROW($I$46))/(MESCLUN_CAP+1)),CARROT_CAP+1)</x:f>
        <x:v>2</x:v>
      </x:c>
      <x:c r="K7297" s="266" t="n">
        <x:f>MOD(ROW()-ROW($I$46),MESCLUN_CAP+1)</x:f>
        <x:v>28</x:v>
      </x:c>
      <x:c r="L7297" s="266" t="n">
        <x:f>SUM(I7297:K7297)</x:f>
        <x:v>41</x:v>
      </x:c>
      <x:c r="M7297" s="267" t="n">
        <x:f>I7297*TOMATO_HOURS*WEEKS*(1+TOMATO_DIM)^I7297+J7297*CARROT_HOURS*WEEKS*(1+CARROT_DIM)^J7297+K7297*MESCLUN_HOURS*WEEKS*(1+MESCLUN_DIM)^K7297</x:f>
        <x:v>4671.773341609125</x:v>
      </x:c>
      <x:c r="N7297" s="267" t="n">
        <x:f>MAX(M7297-FARMER_HOURS,0)/TEMP_HOURS_PER_WORKER</x:f>
        <x:v>2.744287042784115</x:v>
      </x:c>
      <x:c r="O7297" s="268" t="n">
        <x:f>I7297*TOMATO_PRICE+J7297*CARROT_PRICE+K7297*MESCLUN_PRICE</x:f>
        <x:v>176588</x:v>
      </x:c>
      <x:c r="P7297" s="268" t="n">
        <x:f>I7297*TOMATO_FERTILIZER+J7297*CARROT_FERTILIZER+K7297*MESCLUN_FERTILIZER</x:f>
        <x:v>35200</x:v>
      </x:c>
      <x:c r="Q7297" s="268" t="n">
        <x:f>MIN(M7297,FARMER_HOURS)*FARMER_RATE+MAX(M7297-FARMER_HOURS,0)*TEMP_RATE</x:f>
        <x:v>93607.17606960287</x:v>
      </x:c>
      <x:c r="R7297" s="268" t="n">
        <x:f>O7297-P7297-Q7297-FIXED_COST</x:f>
        <x:v>27780.823930397135</x:v>
      </x:c>
      <x:c r="S7297" s="139" t="str">
        <x:f>IF(AND(L7297&lt;=TOTAL_BED_CAP,N7297&lt;=TEMP_WORKER_CAP),"YES","NO")</x:f>
        <x:v>YES</x:v>
      </x:c>
      <x:c r="T7297" s="139" t="n">
        <x:f>IF(S7297="YES",R7297,-1E+99)</x:f>
        <x:v>27780.823930397135</x:v>
      </x:c>
    </x:row>
    <x:row r="7298">
      <x:c r="A7298" s="139"/>
      <x:c r="B7298" s="139"/>
      <x:c r="C7298" s="139"/>
      <x:c r="D7298" s="139"/>
      <x:c r="E7298" s="139"/>
      <x:c r="F7298" s="139"/>
      <x:c r="G7298" s="139"/>
      <x:c r="H7298" s="139"/>
      <x:c r="I7298" s="266" t="n">
        <x:f>INT((ROW()-ROW($I$46))/((CARROT_CAP+1)*(MESCLUN_CAP+1)))</x:f>
        <x:v>11</x:v>
      </x:c>
      <x:c r="J7298" s="266" t="n">
        <x:f>MOD(INT((ROW()-ROW($I$46))/(MESCLUN_CAP+1)),CARROT_CAP+1)</x:f>
        <x:v>2</x:v>
      </x:c>
      <x:c r="K7298" s="266" t="n">
        <x:f>MOD(ROW()-ROW($I$46),MESCLUN_CAP+1)</x:f>
        <x:v>29</x:v>
      </x:c>
      <x:c r="L7298" s="266" t="n">
        <x:f>SUM(I7298:K7298)</x:f>
        <x:v>42</x:v>
      </x:c>
      <x:c r="M7298" s="267" t="n">
        <x:f>I7298*TOMATO_HOURS*WEEKS*(1+TOMATO_DIM)^I7298+J7298*CARROT_HOURS*WEEKS*(1+CARROT_DIM)^J7298+K7298*MESCLUN_HOURS*WEEKS*(1+MESCLUN_DIM)^K7298</x:f>
        <x:v>4758.591369724779</x:v>
      </x:c>
      <x:c r="N7298" s="267" t="n">
        <x:f>MAX(M7298-FARMER_HOURS,0)/TEMP_HOURS_PER_WORKER</x:f>
        <x:v>2.804577340086652</x:v>
      </x:c>
      <x:c r="O7298" s="268" t="n">
        <x:f>I7298*TOMATO_PRICE+J7298*CARROT_PRICE+K7298*MESCLUN_PRICE</x:f>
        <x:v>179288</x:v>
      </x:c>
      <x:c r="P7298" s="268" t="n">
        <x:f>I7298*TOMATO_FERTILIZER+J7298*CARROT_FERTILIZER+K7298*MESCLUN_FERTILIZER</x:f>
        <x:v>36080</x:v>
      </x:c>
      <x:c r="Q7298" s="268" t="n">
        <x:f>MIN(M7298,FARMER_HOURS)*FARMER_RATE+MAX(M7298-FARMER_HOURS,0)*TEMP_RATE</x:f>
        <x:v>95114.4335021663</x:v>
      </x:c>
      <x:c r="R7298" s="268" t="n">
        <x:f>O7298-P7298-Q7298-FIXED_COST</x:f>
        <x:v>28093.5664978337</x:v>
      </x:c>
      <x:c r="S7298" s="139" t="str">
        <x:f>IF(AND(L7298&lt;=TOTAL_BED_CAP,N7298&lt;=TEMP_WORKER_CAP),"YES","NO")</x:f>
        <x:v>YES</x:v>
      </x:c>
      <x:c r="T7298" s="139" t="n">
        <x:f>IF(S7298="YES",R7298,-1E+99)</x:f>
        <x:v>28093.5664978337</x:v>
      </x:c>
    </x:row>
    <x:row r="7299">
      <x:c r="A7299" s="139"/>
      <x:c r="B7299" s="139"/>
      <x:c r="C7299" s="139"/>
      <x:c r="D7299" s="139"/>
      <x:c r="E7299" s="139"/>
      <x:c r="F7299" s="139"/>
      <x:c r="G7299" s="139"/>
      <x:c r="H7299" s="139"/>
      <x:c r="I7299" s="266" t="n">
        <x:f>INT((ROW()-ROW($I$46))/((CARROT_CAP+1)*(MESCLUN_CAP+1)))</x:f>
        <x:v>11</x:v>
      </x:c>
      <x:c r="J7299" s="266" t="n">
        <x:f>MOD(INT((ROW()-ROW($I$46))/(MESCLUN_CAP+1)),CARROT_CAP+1)</x:f>
        <x:v>2</x:v>
      </x:c>
      <x:c r="K7299" s="266" t="n">
        <x:f>MOD(ROW()-ROW($I$46),MESCLUN_CAP+1)</x:f>
        <x:v>30</x:v>
      </x:c>
      <x:c r="L7299" s="266" t="n">
        <x:f>SUM(I7299:K7299)</x:f>
        <x:v>43</x:v>
      </x:c>
      <x:c r="M7299" s="267" t="n">
        <x:f>I7299*TOMATO_HOURS*WEEKS*(1+TOMATO_DIM)^I7299+J7299*CARROT_HOURS*WEEKS*(1+CARROT_DIM)^J7299+K7299*MESCLUN_HOURS*WEEKS*(1+MESCLUN_DIM)^K7299</x:f>
        <x:v>4847.301075058549</x:v>
      </x:c>
      <x:c r="N7299" s="267" t="n">
        <x:f>MAX(M7299-FARMER_HOURS,0)/TEMP_HOURS_PER_WORKER</x:f>
        <x:v>2.8661813021239926</x:v>
      </x:c>
      <x:c r="O7299" s="268" t="n">
        <x:f>I7299*TOMATO_PRICE+J7299*CARROT_PRICE+K7299*MESCLUN_PRICE</x:f>
        <x:v>181988</x:v>
      </x:c>
      <x:c r="P7299" s="268" t="n">
        <x:f>I7299*TOMATO_FERTILIZER+J7299*CARROT_FERTILIZER+K7299*MESCLUN_FERTILIZER</x:f>
        <x:v>36960</x:v>
      </x:c>
      <x:c r="Q7299" s="268" t="n">
        <x:f>MIN(M7299,FARMER_HOURS)*FARMER_RATE+MAX(M7299-FARMER_HOURS,0)*TEMP_RATE</x:f>
        <x:v>96654.53255309981</x:v>
      </x:c>
      <x:c r="R7299" s="268" t="n">
        <x:f>O7299-P7299-Q7299-FIXED_COST</x:f>
        <x:v>28373.46744690019</x:v>
      </x:c>
      <x:c r="S7299" s="139" t="str">
        <x:f>IF(AND(L7299&lt;=TOTAL_BED_CAP,N7299&lt;=TEMP_WORKER_CAP),"YES","NO")</x:f>
        <x:v>YES</x:v>
      </x:c>
      <x:c r="T7299" s="139" t="n">
        <x:f>IF(S7299="YES",R7299,-1E+99)</x:f>
        <x:v>28373.46744690019</x:v>
      </x:c>
    </x:row>
    <x:row r="7300">
      <x:c r="A7300" s="139"/>
      <x:c r="B7300" s="139"/>
      <x:c r="C7300" s="139"/>
      <x:c r="D7300" s="139"/>
      <x:c r="E7300" s="139"/>
      <x:c r="F7300" s="139"/>
      <x:c r="G7300" s="139"/>
      <x:c r="H7300" s="139"/>
      <x:c r="I7300" s="266" t="n">
        <x:f>INT((ROW()-ROW($I$46))/((CARROT_CAP+1)*(MESCLUN_CAP+1)))</x:f>
        <x:v>11</x:v>
      </x:c>
      <x:c r="J7300" s="266" t="n">
        <x:f>MOD(INT((ROW()-ROW($I$46))/(MESCLUN_CAP+1)),CARROT_CAP+1)</x:f>
        <x:v>3</x:v>
      </x:c>
      <x:c r="K7300" s="266" t="n">
        <x:f>MOD(ROW()-ROW($I$46),MESCLUN_CAP+1)</x:f>
        <x:v>0</x:v>
      </x:c>
      <x:c r="L7300" s="266" t="n">
        <x:f>SUM(I7300:K7300)</x:f>
        <x:v>14</x:v>
      </x:c>
      <x:c r="M7300" s="267" t="n">
        <x:f>I7300*TOMATO_HOURS*WEEKS*(1+TOMATO_DIM)^I7300+J7300*CARROT_HOURS*WEEKS*(1+CARROT_DIM)^J7300+K7300*MESCLUN_HOURS*WEEKS*(1+MESCLUN_DIM)^K7300</x:f>
        <x:v>2921.505695298902</x:v>
      </x:c>
      <x:c r="N7300" s="267" t="n">
        <x:f>MAX(M7300-FARMER_HOURS,0)/TEMP_HOURS_PER_WORKER</x:f>
        <x:v>1.5288233995131264</x:v>
      </x:c>
      <x:c r="O7300" s="268" t="n">
        <x:f>I7300*TOMATO_PRICE+J7300*CARROT_PRICE+K7300*MESCLUN_PRICE</x:f>
        <x:v>103082</x:v>
      </x:c>
      <x:c r="P7300" s="268" t="n">
        <x:f>I7300*TOMATO_FERTILIZER+J7300*CARROT_FERTILIZER+K7300*MESCLUN_FERTILIZER</x:f>
        <x:v>11000</x:v>
      </x:c>
      <x:c r="Q7300" s="268" t="n">
        <x:f>MIN(M7300,FARMER_HOURS)*FARMER_RATE+MAX(M7300-FARMER_HOURS,0)*TEMP_RATE</x:f>
        <x:v>63220.58498782816</x:v>
      </x:c>
      <x:c r="R7300" s="268" t="n">
        <x:f>O7300-P7300-Q7300-FIXED_COST</x:f>
        <x:v>8861.415012171841</x:v>
      </x:c>
      <x:c r="S7300" s="139" t="str">
        <x:f>IF(AND(L7300&lt;=TOTAL_BED_CAP,N7300&lt;=TEMP_WORKER_CAP),"YES","NO")</x:f>
        <x:v>YES</x:v>
      </x:c>
      <x:c r="T7300" s="139" t="n">
        <x:f>IF(S7300="YES",R7300,-1E+99)</x:f>
        <x:v>8861.415012171841</x:v>
      </x:c>
    </x:row>
    <x:row r="7301">
      <x:c r="A7301" s="139"/>
      <x:c r="B7301" s="139"/>
      <x:c r="C7301" s="139"/>
      <x:c r="D7301" s="139"/>
      <x:c r="E7301" s="139"/>
      <x:c r="F7301" s="139"/>
      <x:c r="G7301" s="139"/>
      <x:c r="H7301" s="139"/>
      <x:c r="I7301" s="266" t="n">
        <x:f>INT((ROW()-ROW($I$46))/((CARROT_CAP+1)*(MESCLUN_CAP+1)))</x:f>
        <x:v>11</x:v>
      </x:c>
      <x:c r="J7301" s="266" t="n">
        <x:f>MOD(INT((ROW()-ROW($I$46))/(MESCLUN_CAP+1)),CARROT_CAP+1)</x:f>
        <x:v>3</x:v>
      </x:c>
      <x:c r="K7301" s="266" t="n">
        <x:f>MOD(ROW()-ROW($I$46),MESCLUN_CAP+1)</x:f>
        <x:v>1</x:v>
      </x:c>
      <x:c r="L7301" s="266" t="n">
        <x:f>SUM(I7301:K7301)</x:f>
        <x:v>15</x:v>
      </x:c>
      <x:c r="M7301" s="267" t="n">
        <x:f>I7301*TOMATO_HOURS*WEEKS*(1+TOMATO_DIM)^I7301+J7301*CARROT_HOURS*WEEKS*(1+CARROT_DIM)^J7301+K7301*MESCLUN_HOURS*WEEKS*(1+MESCLUN_DIM)^K7301</x:f>
        <x:v>2967.068195298902</x:v>
      </x:c>
      <x:c r="N7301" s="267" t="n">
        <x:f>MAX(M7301-FARMER_HOURS,0)/TEMP_HOURS_PER_WORKER</x:f>
        <x:v>1.5604640245131265</x:v>
      </x:c>
      <x:c r="O7301" s="268" t="n">
        <x:f>I7301*TOMATO_PRICE+J7301*CARROT_PRICE+K7301*MESCLUN_PRICE</x:f>
        <x:v>105782</x:v>
      </x:c>
      <x:c r="P7301" s="268" t="n">
        <x:f>I7301*TOMATO_FERTILIZER+J7301*CARROT_FERTILIZER+K7301*MESCLUN_FERTILIZER</x:f>
        <x:v>11880</x:v>
      </x:c>
      <x:c r="Q7301" s="268" t="n">
        <x:f>MIN(M7301,FARMER_HOURS)*FARMER_RATE+MAX(M7301-FARMER_HOURS,0)*TEMP_RATE</x:f>
        <x:v>64011.60061282816</x:v>
      </x:c>
      <x:c r="R7301" s="268" t="n">
        <x:f>O7301-P7301-Q7301-FIXED_COST</x:f>
        <x:v>9890.399387171841</x:v>
      </x:c>
      <x:c r="S7301" s="139" t="str">
        <x:f>IF(AND(L7301&lt;=TOTAL_BED_CAP,N7301&lt;=TEMP_WORKER_CAP),"YES","NO")</x:f>
        <x:v>YES</x:v>
      </x:c>
      <x:c r="T7301" s="139" t="n">
        <x:f>IF(S7301="YES",R7301,-1E+99)</x:f>
        <x:v>9890.399387171841</x:v>
      </x:c>
    </x:row>
    <x:row r="7302">
      <x:c r="A7302" s="139"/>
      <x:c r="B7302" s="139"/>
      <x:c r="C7302" s="139"/>
      <x:c r="D7302" s="139"/>
      <x:c r="E7302" s="139"/>
      <x:c r="F7302" s="139"/>
      <x:c r="G7302" s="139"/>
      <x:c r="H7302" s="139"/>
      <x:c r="I7302" s="266" t="n">
        <x:f>INT((ROW()-ROW($I$46))/((CARROT_CAP+1)*(MESCLUN_CAP+1)))</x:f>
        <x:v>11</x:v>
      </x:c>
      <x:c r="J7302" s="266" t="n">
        <x:f>MOD(INT((ROW()-ROW($I$46))/(MESCLUN_CAP+1)),CARROT_CAP+1)</x:f>
        <x:v>3</x:v>
      </x:c>
      <x:c r="K7302" s="266" t="n">
        <x:f>MOD(ROW()-ROW($I$46),MESCLUN_CAP+1)</x:f>
        <x:v>2</x:v>
      </x:c>
      <x:c r="L7302" s="266" t="n">
        <x:f>SUM(I7302:K7302)</x:f>
        <x:v>16</x:v>
      </x:c>
      <x:c r="M7302" s="267" t="n">
        <x:f>I7302*TOMATO_HOURS*WEEKS*(1+TOMATO_DIM)^I7302+J7302*CARROT_HOURS*WEEKS*(1+CARROT_DIM)^J7302+K7302*MESCLUN_HOURS*WEEKS*(1+MESCLUN_DIM)^K7302</x:f>
        <x:v>3013.769757798902</x:v>
      </x:c>
      <x:c r="N7302" s="267" t="n">
        <x:f>MAX(M7302-FARMER_HOURS,0)/TEMP_HOURS_PER_WORKER</x:f>
        <x:v>1.5928956651381263</x:v>
      </x:c>
      <x:c r="O7302" s="268" t="n">
        <x:f>I7302*TOMATO_PRICE+J7302*CARROT_PRICE+K7302*MESCLUN_PRICE</x:f>
        <x:v>108482</x:v>
      </x:c>
      <x:c r="P7302" s="268" t="n">
        <x:f>I7302*TOMATO_FERTILIZER+J7302*CARROT_FERTILIZER+K7302*MESCLUN_FERTILIZER</x:f>
        <x:v>12760</x:v>
      </x:c>
      <x:c r="Q7302" s="268" t="n">
        <x:f>MIN(M7302,FARMER_HOURS)*FARMER_RATE+MAX(M7302-FARMER_HOURS,0)*TEMP_RATE</x:f>
        <x:v>64822.39162845316</x:v>
      </x:c>
      <x:c r="R7302" s="268" t="n">
        <x:f>O7302-P7302-Q7302-FIXED_COST</x:f>
        <x:v>10899.608371546841</x:v>
      </x:c>
      <x:c r="S7302" s="139" t="str">
        <x:f>IF(AND(L7302&lt;=TOTAL_BED_CAP,N7302&lt;=TEMP_WORKER_CAP),"YES","NO")</x:f>
        <x:v>YES</x:v>
      </x:c>
      <x:c r="T7302" s="139" t="n">
        <x:f>IF(S7302="YES",R7302,-1E+99)</x:f>
        <x:v>10899.608371546841</x:v>
      </x:c>
    </x:row>
    <x:row r="7303">
      <x:c r="A7303" s="139"/>
      <x:c r="B7303" s="139"/>
      <x:c r="C7303" s="139"/>
      <x:c r="D7303" s="139"/>
      <x:c r="E7303" s="139"/>
      <x:c r="F7303" s="139"/>
      <x:c r="G7303" s="139"/>
      <x:c r="H7303" s="139"/>
      <x:c r="I7303" s="266" t="n">
        <x:f>INT((ROW()-ROW($I$46))/((CARROT_CAP+1)*(MESCLUN_CAP+1)))</x:f>
        <x:v>11</x:v>
      </x:c>
      <x:c r="J7303" s="266" t="n">
        <x:f>MOD(INT((ROW()-ROW($I$46))/(MESCLUN_CAP+1)),CARROT_CAP+1)</x:f>
        <x:v>3</x:v>
      </x:c>
      <x:c r="K7303" s="266" t="n">
        <x:f>MOD(ROW()-ROW($I$46),MESCLUN_CAP+1)</x:f>
        <x:v>3</x:v>
      </x:c>
      <x:c r="L7303" s="266" t="n">
        <x:f>SUM(I7303:K7303)</x:f>
        <x:v>17</x:v>
      </x:c>
      <x:c r="M7303" s="267" t="n">
        <x:f>I7303*TOMATO_HOURS*WEEKS*(1+TOMATO_DIM)^I7303+J7303*CARROT_HOURS*WEEKS*(1+CARROT_DIM)^J7303+K7303*MESCLUN_HOURS*WEEKS*(1+MESCLUN_DIM)^K7303</x:f>
        <x:v>3061.631740220777</x:v>
      </x:c>
      <x:c r="N7303" s="267" t="n">
        <x:f>MAX(M7303-FARMER_HOURS,0)/TEMP_HOURS_PER_WORKER</x:f>
        <x:v>1.6261331529310952</x:v>
      </x:c>
      <x:c r="O7303" s="268" t="n">
        <x:f>I7303*TOMATO_PRICE+J7303*CARROT_PRICE+K7303*MESCLUN_PRICE</x:f>
        <x:v>111182</x:v>
      </x:c>
      <x:c r="P7303" s="268" t="n">
        <x:f>I7303*TOMATO_FERTILIZER+J7303*CARROT_FERTILIZER+K7303*MESCLUN_FERTILIZER</x:f>
        <x:v>13640</x:v>
      </x:c>
      <x:c r="Q7303" s="268" t="n">
        <x:f>MIN(M7303,FARMER_HOURS)*FARMER_RATE+MAX(M7303-FARMER_HOURS,0)*TEMP_RATE</x:f>
        <x:v>65653.32882327738</x:v>
      </x:c>
      <x:c r="R7303" s="268" t="n">
        <x:f>O7303-P7303-Q7303-FIXED_COST</x:f>
        <x:v>11888.671176722622</x:v>
      </x:c>
      <x:c r="S7303" s="139" t="str">
        <x:f>IF(AND(L7303&lt;=TOTAL_BED_CAP,N7303&lt;=TEMP_WORKER_CAP),"YES","NO")</x:f>
        <x:v>YES</x:v>
      </x:c>
      <x:c r="T7303" s="139" t="n">
        <x:f>IF(S7303="YES",R7303,-1E+99)</x:f>
        <x:v>11888.671176722622</x:v>
      </x:c>
    </x:row>
    <x:row r="7304">
      <x:c r="A7304" s="139"/>
      <x:c r="B7304" s="139"/>
      <x:c r="C7304" s="139"/>
      <x:c r="D7304" s="139"/>
      <x:c r="E7304" s="139"/>
      <x:c r="F7304" s="139"/>
      <x:c r="G7304" s="139"/>
      <x:c r="H7304" s="139"/>
      <x:c r="I7304" s="266" t="n">
        <x:f>INT((ROW()-ROW($I$46))/((CARROT_CAP+1)*(MESCLUN_CAP+1)))</x:f>
        <x:v>11</x:v>
      </x:c>
      <x:c r="J7304" s="266" t="n">
        <x:f>MOD(INT((ROW()-ROW($I$46))/(MESCLUN_CAP+1)),CARROT_CAP+1)</x:f>
        <x:v>3</x:v>
      </x:c>
      <x:c r="K7304" s="266" t="n">
        <x:f>MOD(ROW()-ROW($I$46),MESCLUN_CAP+1)</x:f>
        <x:v>4</x:v>
      </x:c>
      <x:c r="L7304" s="266" t="n">
        <x:f>SUM(I7304:K7304)</x:f>
        <x:v>18</x:v>
      </x:c>
      <x:c r="M7304" s="267" t="n">
        <x:f>I7304*TOMATO_HOURS*WEEKS*(1+TOMATO_DIM)^I7304+J7304*CARROT_HOURS*WEEKS*(1+CARROT_DIM)^J7304+K7304*MESCLUN_HOURS*WEEKS*(1+MESCLUN_DIM)^K7304</x:f>
        <x:v>3110.6758559434334</x:v>
      </x:c>
      <x:c r="N7304" s="267" t="n">
        <x:f>MAX(M7304-FARMER_HOURS,0)/TEMP_HOURS_PER_WORKER</x:f>
        <x:v>1.6601915666273843</x:v>
      </x:c>
      <x:c r="O7304" s="268" t="n">
        <x:f>I7304*TOMATO_PRICE+J7304*CARROT_PRICE+K7304*MESCLUN_PRICE</x:f>
        <x:v>113882</x:v>
      </x:c>
      <x:c r="P7304" s="268" t="n">
        <x:f>I7304*TOMATO_FERTILIZER+J7304*CARROT_FERTILIZER+K7304*MESCLUN_FERTILIZER</x:f>
        <x:v>14520</x:v>
      </x:c>
      <x:c r="Q7304" s="268" t="n">
        <x:f>MIN(M7304,FARMER_HOURS)*FARMER_RATE+MAX(M7304-FARMER_HOURS,0)*TEMP_RATE</x:f>
        <x:v>66504.7891656846</x:v>
      </x:c>
      <x:c r="R7304" s="268" t="n">
        <x:f>O7304-P7304-Q7304-FIXED_COST</x:f>
        <x:v>12857.210834315396</x:v>
      </x:c>
      <x:c r="S7304" s="139" t="str">
        <x:f>IF(AND(L7304&lt;=TOTAL_BED_CAP,N7304&lt;=TEMP_WORKER_CAP),"YES","NO")</x:f>
        <x:v>YES</x:v>
      </x:c>
      <x:c r="T7304" s="139" t="n">
        <x:f>IF(S7304="YES",R7304,-1E+99)</x:f>
        <x:v>12857.210834315396</x:v>
      </x:c>
    </x:row>
    <x:row r="7305">
      <x:c r="A7305" s="139"/>
      <x:c r="B7305" s="139"/>
      <x:c r="C7305" s="139"/>
      <x:c r="D7305" s="139"/>
      <x:c r="E7305" s="139"/>
      <x:c r="F7305" s="139"/>
      <x:c r="G7305" s="139"/>
      <x:c r="H7305" s="139"/>
      <x:c r="I7305" s="266" t="n">
        <x:f>INT((ROW()-ROW($I$46))/((CARROT_CAP+1)*(MESCLUN_CAP+1)))</x:f>
        <x:v>11</x:v>
      </x:c>
      <x:c r="J7305" s="266" t="n">
        <x:f>MOD(INT((ROW()-ROW($I$46))/(MESCLUN_CAP+1)),CARROT_CAP+1)</x:f>
        <x:v>3</x:v>
      </x:c>
      <x:c r="K7305" s="266" t="n">
        <x:f>MOD(ROW()-ROW($I$46),MESCLUN_CAP+1)</x:f>
        <x:v>5</x:v>
      </x:c>
      <x:c r="L7305" s="266" t="n">
        <x:f>SUM(I7305:K7305)</x:f>
        <x:v>19</x:v>
      </x:c>
      <x:c r="M7305" s="267" t="n">
        <x:f>I7305*TOMATO_HOURS*WEEKS*(1+TOMATO_DIM)^I7305+J7305*CARROT_HOURS*WEEKS*(1+CARROT_DIM)^J7305+K7305*MESCLUN_HOURS*WEEKS*(1+MESCLUN_DIM)^K7305</x:f>
        <x:v>3160.9241798646367</x:v>
      </x:c>
      <x:c r="N7305" s="267" t="n">
        <x:f>MAX(M7305-FARMER_HOURS,0)/TEMP_HOURS_PER_WORKER</x:f>
        <x:v>1.6950862360171088</x:v>
      </x:c>
      <x:c r="O7305" s="268" t="n">
        <x:f>I7305*TOMATO_PRICE+J7305*CARROT_PRICE+K7305*MESCLUN_PRICE</x:f>
        <x:v>116582</x:v>
      </x:c>
      <x:c r="P7305" s="268" t="n">
        <x:f>I7305*TOMATO_FERTILIZER+J7305*CARROT_FERTILIZER+K7305*MESCLUN_FERTILIZER</x:f>
        <x:v>15400</x:v>
      </x:c>
      <x:c r="Q7305" s="268" t="n">
        <x:f>MIN(M7305,FARMER_HOURS)*FARMER_RATE+MAX(M7305-FARMER_HOURS,0)*TEMP_RATE</x:f>
        <x:v>67377.15590042772</x:v>
      </x:c>
      <x:c r="R7305" s="268" t="n">
        <x:f>O7305-P7305-Q7305-FIXED_COST</x:f>
        <x:v>13804.844099572278</x:v>
      </x:c>
      <x:c r="S7305" s="139" t="str">
        <x:f>IF(AND(L7305&lt;=TOTAL_BED_CAP,N7305&lt;=TEMP_WORKER_CAP),"YES","NO")</x:f>
        <x:v>YES</x:v>
      </x:c>
      <x:c r="T7305" s="139" t="n">
        <x:f>IF(S7305="YES",R7305,-1E+99)</x:f>
        <x:v>13804.844099572278</x:v>
      </x:c>
    </x:row>
    <x:row r="7306">
      <x:c r="A7306" s="139"/>
      <x:c r="B7306" s="139"/>
      <x:c r="C7306" s="139"/>
      <x:c r="D7306" s="139"/>
      <x:c r="E7306" s="139"/>
      <x:c r="F7306" s="139"/>
      <x:c r="G7306" s="139"/>
      <x:c r="H7306" s="139"/>
      <x:c r="I7306" s="266" t="n">
        <x:f>INT((ROW()-ROW($I$46))/((CARROT_CAP+1)*(MESCLUN_CAP+1)))</x:f>
        <x:v>11</x:v>
      </x:c>
      <x:c r="J7306" s="266" t="n">
        <x:f>MOD(INT((ROW()-ROW($I$46))/(MESCLUN_CAP+1)),CARROT_CAP+1)</x:f>
        <x:v>3</x:v>
      </x:c>
      <x:c r="K7306" s="266" t="n">
        <x:f>MOD(ROW()-ROW($I$46),MESCLUN_CAP+1)</x:f>
        <x:v>6</x:v>
      </x:c>
      <x:c r="L7306" s="266" t="n">
        <x:f>SUM(I7306:K7306)</x:f>
        <x:v>20</x:v>
      </x:c>
      <x:c r="M7306" s="267" t="n">
        <x:f>I7306*TOMATO_HOURS*WEEKS*(1+TOMATO_DIM)^I7306+J7306*CARROT_HOURS*WEEKS*(1+CARROT_DIM)^J7306+K7306*MESCLUN_HOURS*WEEKS*(1+MESCLUN_DIM)^K7306</x:f>
        <x:v>3212.39915404627</x:v>
      </x:c>
      <x:c r="N7306" s="267" t="n">
        <x:f>MAX(M7306-FARMER_HOURS,0)/TEMP_HOURS_PER_WORKER</x:f>
        <x:v>1.730832745865465</x:v>
      </x:c>
      <x:c r="O7306" s="268" t="n">
        <x:f>I7306*TOMATO_PRICE+J7306*CARROT_PRICE+K7306*MESCLUN_PRICE</x:f>
        <x:v>119282</x:v>
      </x:c>
      <x:c r="P7306" s="268" t="n">
        <x:f>I7306*TOMATO_FERTILIZER+J7306*CARROT_FERTILIZER+K7306*MESCLUN_FERTILIZER</x:f>
        <x:v>16280</x:v>
      </x:c>
      <x:c r="Q7306" s="268" t="n">
        <x:f>MIN(M7306,FARMER_HOURS)*FARMER_RATE+MAX(M7306-FARMER_HOURS,0)*TEMP_RATE</x:f>
        <x:v>68270.81864663662</x:v>
      </x:c>
      <x:c r="R7306" s="268" t="n">
        <x:f>O7306-P7306-Q7306-FIXED_COST</x:f>
        <x:v>14731.181353363383</x:v>
      </x:c>
      <x:c r="S7306" s="139" t="str">
        <x:f>IF(AND(L7306&lt;=TOTAL_BED_CAP,N7306&lt;=TEMP_WORKER_CAP),"YES","NO")</x:f>
        <x:v>YES</x:v>
      </x:c>
      <x:c r="T7306" s="139" t="n">
        <x:f>IF(S7306="YES",R7306,-1E+99)</x:f>
        <x:v>14731.181353363383</x:v>
      </x:c>
    </x:row>
    <x:row r="7307">
      <x:c r="A7307" s="139"/>
      <x:c r="B7307" s="139"/>
      <x:c r="C7307" s="139"/>
      <x:c r="D7307" s="139"/>
      <x:c r="E7307" s="139"/>
      <x:c r="F7307" s="139"/>
      <x:c r="G7307" s="139"/>
      <x:c r="H7307" s="139"/>
      <x:c r="I7307" s="266" t="n">
        <x:f>INT((ROW()-ROW($I$46))/((CARROT_CAP+1)*(MESCLUN_CAP+1)))</x:f>
        <x:v>11</x:v>
      </x:c>
      <x:c r="J7307" s="266" t="n">
        <x:f>MOD(INT((ROW()-ROW($I$46))/(MESCLUN_CAP+1)),CARROT_CAP+1)</x:f>
        <x:v>3</x:v>
      </x:c>
      <x:c r="K7307" s="266" t="n">
        <x:f>MOD(ROW()-ROW($I$46),MESCLUN_CAP+1)</x:f>
        <x:v>7</x:v>
      </x:c>
      <x:c r="L7307" s="266" t="n">
        <x:f>SUM(I7307:K7307)</x:f>
        <x:v>21</x:v>
      </x:c>
      <x:c r="M7307" s="267" t="n">
        <x:f>I7307*TOMATO_HOURS*WEEKS*(1+TOMATO_DIM)^I7307+J7307*CARROT_HOURS*WEEKS*(1+CARROT_DIM)^J7307+K7307*MESCLUN_HOURS*WEEKS*(1+MESCLUN_DIM)^K7307</x:f>
        <x:v>3265.12359344423</x:v>
      </x:c>
      <x:c r="N7307" s="267" t="n">
        <x:f>MAX(M7307-FARMER_HOURS,0)/TEMP_HOURS_PER_WORKER</x:f>
        <x:v>1.7674469398918264</x:v>
      </x:c>
      <x:c r="O7307" s="268" t="n">
        <x:f>I7307*TOMATO_PRICE+J7307*CARROT_PRICE+K7307*MESCLUN_PRICE</x:f>
        <x:v>121982</x:v>
      </x:c>
      <x:c r="P7307" s="268" t="n">
        <x:f>I7307*TOMATO_FERTILIZER+J7307*CARROT_FERTILIZER+K7307*MESCLUN_FERTILIZER</x:f>
        <x:v>17160</x:v>
      </x:c>
      <x:c r="Q7307" s="268" t="n">
        <x:f>MIN(M7307,FARMER_HOURS)*FARMER_RATE+MAX(M7307-FARMER_HOURS,0)*TEMP_RATE</x:f>
        <x:v>69186.17349729566</x:v>
      </x:c>
      <x:c r="R7307" s="268" t="n">
        <x:f>O7307-P7307-Q7307-FIXED_COST</x:f>
        <x:v>15635.826502704338</x:v>
      </x:c>
      <x:c r="S7307" s="139" t="str">
        <x:f>IF(AND(L7307&lt;=TOTAL_BED_CAP,N7307&lt;=TEMP_WORKER_CAP),"YES","NO")</x:f>
        <x:v>YES</x:v>
      </x:c>
      <x:c r="T7307" s="139" t="n">
        <x:f>IF(S7307="YES",R7307,-1E+99)</x:f>
        <x:v>15635.826502704338</x:v>
      </x:c>
    </x:row>
    <x:row r="7308">
      <x:c r="A7308" s="139"/>
      <x:c r="B7308" s="139"/>
      <x:c r="C7308" s="139"/>
      <x:c r="D7308" s="139"/>
      <x:c r="E7308" s="139"/>
      <x:c r="F7308" s="139"/>
      <x:c r="G7308" s="139"/>
      <x:c r="H7308" s="139"/>
      <x:c r="I7308" s="266" t="n">
        <x:f>INT((ROW()-ROW($I$46))/((CARROT_CAP+1)*(MESCLUN_CAP+1)))</x:f>
        <x:v>11</x:v>
      </x:c>
      <x:c r="J7308" s="266" t="n">
        <x:f>MOD(INT((ROW()-ROW($I$46))/(MESCLUN_CAP+1)),CARROT_CAP+1)</x:f>
        <x:v>3</x:v>
      </x:c>
      <x:c r="K7308" s="266" t="n">
        <x:f>MOD(ROW()-ROW($I$46),MESCLUN_CAP+1)</x:f>
        <x:v>8</x:v>
      </x:c>
      <x:c r="L7308" s="266" t="n">
        <x:f>SUM(I7308:K7308)</x:f>
        <x:v>22</x:v>
      </x:c>
      <x:c r="M7308" s="267" t="n">
        <x:f>I7308*TOMATO_HOURS*WEEKS*(1+TOMATO_DIM)^I7308+J7308*CARROT_HOURS*WEEKS*(1+CARROT_DIM)^J7308+K7308*MESCLUN_HOURS*WEEKS*(1+MESCLUN_DIM)^K7308</x:f>
        <x:v>3319.1206917242102</x:v>
      </x:c>
      <x:c r="N7308" s="267" t="n">
        <x:f>MAX(M7308-FARMER_HOURS,0)/TEMP_HOURS_PER_WORKER</x:f>
        <x:v>1.8049449248084792</x:v>
      </x:c>
      <x:c r="O7308" s="268" t="n">
        <x:f>I7308*TOMATO_PRICE+J7308*CARROT_PRICE+K7308*MESCLUN_PRICE</x:f>
        <x:v>124682</x:v>
      </x:c>
      <x:c r="P7308" s="268" t="n">
        <x:f>I7308*TOMATO_FERTILIZER+J7308*CARROT_FERTILIZER+K7308*MESCLUN_FERTILIZER</x:f>
        <x:v>18040</x:v>
      </x:c>
      <x:c r="Q7308" s="268" t="n">
        <x:f>MIN(M7308,FARMER_HOURS)*FARMER_RATE+MAX(M7308-FARMER_HOURS,0)*TEMP_RATE</x:f>
        <x:v>70123.62312021198</x:v>
      </x:c>
      <x:c r="R7308" s="268" t="n">
        <x:f>O7308-P7308-Q7308-FIXED_COST</x:f>
        <x:v>16518.37687978802</x:v>
      </x:c>
      <x:c r="S7308" s="139" t="str">
        <x:f>IF(AND(L7308&lt;=TOTAL_BED_CAP,N7308&lt;=TEMP_WORKER_CAP),"YES","NO")</x:f>
        <x:v>YES</x:v>
      </x:c>
      <x:c r="T7308" s="139" t="n">
        <x:f>IF(S7308="YES",R7308,-1E+99)</x:f>
        <x:v>16518.37687978802</x:v>
      </x:c>
    </x:row>
    <x:row r="7309">
      <x:c r="A7309" s="139"/>
      <x:c r="B7309" s="139"/>
      <x:c r="C7309" s="139"/>
      <x:c r="D7309" s="139"/>
      <x:c r="E7309" s="139"/>
      <x:c r="F7309" s="139"/>
      <x:c r="G7309" s="139"/>
      <x:c r="H7309" s="139"/>
      <x:c r="I7309" s="266" t="n">
        <x:f>INT((ROW()-ROW($I$46))/((CARROT_CAP+1)*(MESCLUN_CAP+1)))</x:f>
        <x:v>11</x:v>
      </x:c>
      <x:c r="J7309" s="266" t="n">
        <x:f>MOD(INT((ROW()-ROW($I$46))/(MESCLUN_CAP+1)),CARROT_CAP+1)</x:f>
        <x:v>3</x:v>
      </x:c>
      <x:c r="K7309" s="266" t="n">
        <x:f>MOD(ROW()-ROW($I$46),MESCLUN_CAP+1)</x:f>
        <x:v>9</x:v>
      </x:c>
      <x:c r="L7309" s="266" t="n">
        <x:f>SUM(I7309:K7309)</x:f>
        <x:v>23</x:v>
      </x:c>
      <x:c r="M7309" s="267" t="n">
        <x:f>I7309*TOMATO_HOURS*WEEKS*(1+TOMATO_DIM)^I7309+J7309*CARROT_HOURS*WEEKS*(1+CARROT_DIM)^J7309+K7309*MESCLUN_HOURS*WEEKS*(1+MESCLUN_DIM)^K7309</x:f>
        <x:v>3374.4140271646047</x:v>
      </x:c>
      <x:c r="N7309" s="267" t="n">
        <x:f>MAX(M7309-FARMER_HOURS,0)/TEMP_HOURS_PER_WORKER</x:f>
        <x:v>1.8433430744198644</x:v>
      </x:c>
      <x:c r="O7309" s="268" t="n">
        <x:f>I7309*TOMATO_PRICE+J7309*CARROT_PRICE+K7309*MESCLUN_PRICE</x:f>
        <x:v>127382</x:v>
      </x:c>
      <x:c r="P7309" s="268" t="n">
        <x:f>I7309*TOMATO_FERTILIZER+J7309*CARROT_FERTILIZER+K7309*MESCLUN_FERTILIZER</x:f>
        <x:v>18920</x:v>
      </x:c>
      <x:c r="Q7309" s="268" t="n">
        <x:f>MIN(M7309,FARMER_HOURS)*FARMER_RATE+MAX(M7309-FARMER_HOURS,0)*TEMP_RATE</x:f>
        <x:v>71083.5768604966</x:v>
      </x:c>
      <x:c r="R7309" s="268" t="n">
        <x:f>O7309-P7309-Q7309-FIXED_COST</x:f>
        <x:v>17378.4231395034</x:v>
      </x:c>
      <x:c r="S7309" s="139" t="str">
        <x:f>IF(AND(L7309&lt;=TOTAL_BED_CAP,N7309&lt;=TEMP_WORKER_CAP),"YES","NO")</x:f>
        <x:v>YES</x:v>
      </x:c>
      <x:c r="T7309" s="139" t="n">
        <x:f>IF(S7309="YES",R7309,-1E+99)</x:f>
        <x:v>17378.4231395034</x:v>
      </x:c>
    </x:row>
    <x:row r="7310">
      <x:c r="A7310" s="139"/>
      <x:c r="B7310" s="139"/>
      <x:c r="C7310" s="139"/>
      <x:c r="D7310" s="139"/>
      <x:c r="E7310" s="139"/>
      <x:c r="F7310" s="139"/>
      <x:c r="G7310" s="139"/>
      <x:c r="H7310" s="139"/>
      <x:c r="I7310" s="266" t="n">
        <x:f>INT((ROW()-ROW($I$46))/((CARROT_CAP+1)*(MESCLUN_CAP+1)))</x:f>
        <x:v>11</x:v>
      </x:c>
      <x:c r="J7310" s="266" t="n">
        <x:f>MOD(INT((ROW()-ROW($I$46))/(MESCLUN_CAP+1)),CARROT_CAP+1)</x:f>
        <x:v>3</x:v>
      </x:c>
      <x:c r="K7310" s="266" t="n">
        <x:f>MOD(ROW()-ROW($I$46),MESCLUN_CAP+1)</x:f>
        <x:v>10</x:v>
      </x:c>
      <x:c r="L7310" s="266" t="n">
        <x:f>SUM(I7310:K7310)</x:f>
        <x:v>24</x:v>
      </x:c>
      <x:c r="M7310" s="267" t="n">
        <x:f>I7310*TOMATO_HOURS*WEEKS*(1+TOMATO_DIM)^I7310+J7310*CARROT_HOURS*WEEKS*(1+CARROT_DIM)^J7310+K7310*MESCLUN_HOURS*WEEKS*(1+MESCLUN_DIM)^K7310</x:f>
        <x:v>3431.0275686478176</x:v>
      </x:c>
      <x:c r="N7310" s="267" t="n">
        <x:f>MAX(M7310-FARMER_HOURS,0)/TEMP_HOURS_PER_WORKER</x:f>
        <x:v>1.8826580337832066</x:v>
      </x:c>
      <x:c r="O7310" s="268" t="n">
        <x:f>I7310*TOMATO_PRICE+J7310*CARROT_PRICE+K7310*MESCLUN_PRICE</x:f>
        <x:v>130082</x:v>
      </x:c>
      <x:c r="P7310" s="268" t="n">
        <x:f>I7310*TOMATO_FERTILIZER+J7310*CARROT_FERTILIZER+K7310*MESCLUN_FERTILIZER</x:f>
        <x:v>19800</x:v>
      </x:c>
      <x:c r="Q7310" s="268" t="n">
        <x:f>MIN(M7310,FARMER_HOURS)*FARMER_RATE+MAX(M7310-FARMER_HOURS,0)*TEMP_RATE</x:f>
        <x:v>72066.45084458016</x:v>
      </x:c>
      <x:c r="R7310" s="268" t="n">
        <x:f>O7310-P7310-Q7310-FIXED_COST</x:f>
        <x:v>18215.549155419838</x:v>
      </x:c>
      <x:c r="S7310" s="139" t="str">
        <x:f>IF(AND(L7310&lt;=TOTAL_BED_CAP,N7310&lt;=TEMP_WORKER_CAP),"YES","NO")</x:f>
        <x:v>YES</x:v>
      </x:c>
      <x:c r="T7310" s="139" t="n">
        <x:f>IF(S7310="YES",R7310,-1E+99)</x:f>
        <x:v>18215.549155419838</x:v>
      </x:c>
    </x:row>
    <x:row r="7311">
      <x:c r="A7311" s="139"/>
      <x:c r="B7311" s="139"/>
      <x:c r="C7311" s="139"/>
      <x:c r="D7311" s="139"/>
      <x:c r="E7311" s="139"/>
      <x:c r="F7311" s="139"/>
      <x:c r="G7311" s="139"/>
      <x:c r="H7311" s="139"/>
      <x:c r="I7311" s="266" t="n">
        <x:f>INT((ROW()-ROW($I$46))/((CARROT_CAP+1)*(MESCLUN_CAP+1)))</x:f>
        <x:v>11</x:v>
      </x:c>
      <x:c r="J7311" s="266" t="n">
        <x:f>MOD(INT((ROW()-ROW($I$46))/(MESCLUN_CAP+1)),CARROT_CAP+1)</x:f>
        <x:v>3</x:v>
      </x:c>
      <x:c r="K7311" s="266" t="n">
        <x:f>MOD(ROW()-ROW($I$46),MESCLUN_CAP+1)</x:f>
        <x:v>11</x:v>
      </x:c>
      <x:c r="L7311" s="266" t="n">
        <x:f>SUM(I7311:K7311)</x:f>
        <x:v>25</x:v>
      </x:c>
      <x:c r="M7311" s="267" t="n">
        <x:f>I7311*TOMATO_HOURS*WEEKS*(1+TOMATO_DIM)^I7311+J7311*CARROT_HOURS*WEEKS*(1+CARROT_DIM)^J7311+K7311*MESCLUN_HOURS*WEEKS*(1+MESCLUN_DIM)^K7311</x:f>
        <x:v>3488.9856817412565</x:v>
      </x:c>
      <x:c r="N7311" s="267" t="n">
        <x:f>MAX(M7311-FARMER_HOURS,0)/TEMP_HOURS_PER_WORKER</x:f>
        <x:v>1.922906723431428</x:v>
      </x:c>
      <x:c r="O7311" s="268" t="n">
        <x:f>I7311*TOMATO_PRICE+J7311*CARROT_PRICE+K7311*MESCLUN_PRICE</x:f>
        <x:v>132782</x:v>
      </x:c>
      <x:c r="P7311" s="268" t="n">
        <x:f>I7311*TOMATO_FERTILIZER+J7311*CARROT_FERTILIZER+K7311*MESCLUN_FERTILIZER</x:f>
        <x:v>20680</x:v>
      </x:c>
      <x:c r="Q7311" s="268" t="n">
        <x:f>MIN(M7311,FARMER_HOURS)*FARMER_RATE+MAX(M7311-FARMER_HOURS,0)*TEMP_RATE</x:f>
        <x:v>73072.6680857857</x:v>
      </x:c>
      <x:c r="R7311" s="268" t="n">
        <x:f>O7311-P7311-Q7311-FIXED_COST</x:f>
        <x:v>19029.3319142143</x:v>
      </x:c>
      <x:c r="S7311" s="139" t="str">
        <x:f>IF(AND(L7311&lt;=TOTAL_BED_CAP,N7311&lt;=TEMP_WORKER_CAP),"YES","NO")</x:f>
        <x:v>YES</x:v>
      </x:c>
      <x:c r="T7311" s="139" t="n">
        <x:f>IF(S7311="YES",R7311,-1E+99)</x:f>
        <x:v>19029.3319142143</x:v>
      </x:c>
    </x:row>
    <x:row r="7312">
      <x:c r="A7312" s="139"/>
      <x:c r="B7312" s="139"/>
      <x:c r="C7312" s="139"/>
      <x:c r="D7312" s="139"/>
      <x:c r="E7312" s="139"/>
      <x:c r="F7312" s="139"/>
      <x:c r="G7312" s="139"/>
      <x:c r="H7312" s="139"/>
      <x:c r="I7312" s="266" t="n">
        <x:f>INT((ROW()-ROW($I$46))/((CARROT_CAP+1)*(MESCLUN_CAP+1)))</x:f>
        <x:v>11</x:v>
      </x:c>
      <x:c r="J7312" s="266" t="n">
        <x:f>MOD(INT((ROW()-ROW($I$46))/(MESCLUN_CAP+1)),CARROT_CAP+1)</x:f>
        <x:v>3</x:v>
      </x:c>
      <x:c r="K7312" s="266" t="n">
        <x:f>MOD(ROW()-ROW($I$46),MESCLUN_CAP+1)</x:f>
        <x:v>12</x:v>
      </x:c>
      <x:c r="L7312" s="266" t="n">
        <x:f>SUM(I7312:K7312)</x:f>
        <x:v>26</x:v>
      </x:c>
      <x:c r="M7312" s="267" t="n">
        <x:f>I7312*TOMATO_HOURS*WEEKS*(1+TOMATO_DIM)^I7312+J7312*CARROT_HOURS*WEEKS*(1+CARROT_DIM)^J7312+K7312*MESCLUN_HOURS*WEEKS*(1+MESCLUN_DIM)^K7312</x:f>
        <x:v>3548.313134869321</x:v>
      </x:c>
      <x:c r="N7312" s="267" t="n">
        <x:f>MAX(M7312-FARMER_HOURS,0)/TEMP_HOURS_PER_WORKER</x:f>
        <x:v>1.9641063436592507</x:v>
      </x:c>
      <x:c r="O7312" s="268" t="n">
        <x:f>I7312*TOMATO_PRICE+J7312*CARROT_PRICE+K7312*MESCLUN_PRICE</x:f>
        <x:v>135482</x:v>
      </x:c>
      <x:c r="P7312" s="268" t="n">
        <x:f>I7312*TOMATO_FERTILIZER+J7312*CARROT_FERTILIZER+K7312*MESCLUN_FERTILIZER</x:f>
        <x:v>21560</x:v>
      </x:c>
      <x:c r="Q7312" s="268" t="n">
        <x:f>MIN(M7312,FARMER_HOURS)*FARMER_RATE+MAX(M7312-FARMER_HOURS,0)*TEMP_RATE</x:f>
        <x:v>74102.65859148127</x:v>
      </x:c>
      <x:c r="R7312" s="268" t="n">
        <x:f>O7312-P7312-Q7312-FIXED_COST</x:f>
        <x:v>19819.341408518725</x:v>
      </x:c>
      <x:c r="S7312" s="139" t="str">
        <x:f>IF(AND(L7312&lt;=TOTAL_BED_CAP,N7312&lt;=TEMP_WORKER_CAP),"YES","NO")</x:f>
        <x:v>YES</x:v>
      </x:c>
      <x:c r="T7312" s="139" t="n">
        <x:f>IF(S7312="YES",R7312,-1E+99)</x:f>
        <x:v>19819.341408518725</x:v>
      </x:c>
    </x:row>
    <x:row r="7313">
      <x:c r="A7313" s="139"/>
      <x:c r="B7313" s="139"/>
      <x:c r="C7313" s="139"/>
      <x:c r="D7313" s="139"/>
      <x:c r="E7313" s="139"/>
      <x:c r="F7313" s="139"/>
      <x:c r="G7313" s="139"/>
      <x:c r="H7313" s="139"/>
      <x:c r="I7313" s="266" t="n">
        <x:f>INT((ROW()-ROW($I$46))/((CARROT_CAP+1)*(MESCLUN_CAP+1)))</x:f>
        <x:v>11</x:v>
      </x:c>
      <x:c r="J7313" s="266" t="n">
        <x:f>MOD(INT((ROW()-ROW($I$46))/(MESCLUN_CAP+1)),CARROT_CAP+1)</x:f>
        <x:v>3</x:v>
      </x:c>
      <x:c r="K7313" s="266" t="n">
        <x:f>MOD(ROW()-ROW($I$46),MESCLUN_CAP+1)</x:f>
        <x:v>13</x:v>
      </x:c>
      <x:c r="L7313" s="266" t="n">
        <x:f>SUM(I7313:K7313)</x:f>
        <x:v>27</x:v>
      </x:c>
      <x:c r="M7313" s="267" t="n">
        <x:f>I7313*TOMATO_HOURS*WEEKS*(1+TOMATO_DIM)^I7313+J7313*CARROT_HOURS*WEEKS*(1+CARROT_DIM)^J7313+K7313*MESCLUN_HOURS*WEEKS*(1+MESCLUN_DIM)^K7313</x:f>
        <x:v>3609.0351055777055</x:v>
      </x:c>
      <x:c r="N7313" s="267" t="n">
        <x:f>MAX(M7313-FARMER_HOURS,0)/TEMP_HOURS_PER_WORKER</x:f>
        <x:v>2.0062743788734068</x:v>
      </x:c>
      <x:c r="O7313" s="268" t="n">
        <x:f>I7313*TOMATO_PRICE+J7313*CARROT_PRICE+K7313*MESCLUN_PRICE</x:f>
        <x:v>138182</x:v>
      </x:c>
      <x:c r="P7313" s="268" t="n">
        <x:f>I7313*TOMATO_FERTILIZER+J7313*CARROT_FERTILIZER+K7313*MESCLUN_FERTILIZER</x:f>
        <x:v>22440</x:v>
      </x:c>
      <x:c r="Q7313" s="268" t="n">
        <x:f>MIN(M7313,FARMER_HOURS)*FARMER_RATE+MAX(M7313-FARMER_HOURS,0)*TEMP_RATE</x:f>
        <x:v>75156.85947183517</x:v>
      </x:c>
      <x:c r="R7313" s="268" t="n">
        <x:f>O7313-P7313-Q7313-FIXED_COST</x:f>
        <x:v>20585.140528164833</x:v>
      </x:c>
      <x:c r="S7313" s="139" t="str">
        <x:f>IF(AND(L7313&lt;=TOTAL_BED_CAP,N7313&lt;=TEMP_WORKER_CAP),"YES","NO")</x:f>
        <x:v>YES</x:v>
      </x:c>
      <x:c r="T7313" s="139" t="n">
        <x:f>IF(S7313="YES",R7313,-1E+99)</x:f>
        <x:v>20585.140528164833</x:v>
      </x:c>
    </x:row>
    <x:row r="7314">
      <x:c r="A7314" s="139"/>
      <x:c r="B7314" s="139"/>
      <x:c r="C7314" s="139"/>
      <x:c r="D7314" s="139"/>
      <x:c r="E7314" s="139"/>
      <x:c r="F7314" s="139"/>
      <x:c r="G7314" s="139"/>
      <x:c r="H7314" s="139"/>
      <x:c r="I7314" s="266" t="n">
        <x:f>INT((ROW()-ROW($I$46))/((CARROT_CAP+1)*(MESCLUN_CAP+1)))</x:f>
        <x:v>11</x:v>
      </x:c>
      <x:c r="J7314" s="266" t="n">
        <x:f>MOD(INT((ROW()-ROW($I$46))/(MESCLUN_CAP+1)),CARROT_CAP+1)</x:f>
        <x:v>3</x:v>
      </x:c>
      <x:c r="K7314" s="266" t="n">
        <x:f>MOD(ROW()-ROW($I$46),MESCLUN_CAP+1)</x:f>
        <x:v>14</x:v>
      </x:c>
      <x:c r="L7314" s="266" t="n">
        <x:f>SUM(I7314:K7314)</x:f>
        <x:v>28</x:v>
      </x:c>
      <x:c r="M7314" s="267" t="n">
        <x:f>I7314*TOMATO_HOURS*WEEKS*(1+TOMATO_DIM)^I7314+J7314*CARROT_HOURS*WEEKS*(1+CARROT_DIM)^J7314+K7314*MESCLUN_HOURS*WEEKS*(1+MESCLUN_DIM)^K7314</x:f>
        <x:v>3671.1771868913665</x:v>
      </x:c>
      <x:c r="N7314" s="267" t="n">
        <x:f>MAX(M7314-FARMER_HOURS,0)/TEMP_HOURS_PER_WORKER</x:f>
        <x:v>2.0494286020078936</x:v>
      </x:c>
      <x:c r="O7314" s="268" t="n">
        <x:f>I7314*TOMATO_PRICE+J7314*CARROT_PRICE+K7314*MESCLUN_PRICE</x:f>
        <x:v>140882</x:v>
      </x:c>
      <x:c r="P7314" s="268" t="n">
        <x:f>I7314*TOMATO_FERTILIZER+J7314*CARROT_FERTILIZER+K7314*MESCLUN_FERTILIZER</x:f>
        <x:v>23320</x:v>
      </x:c>
      <x:c r="Q7314" s="268" t="n">
        <x:f>MIN(M7314,FARMER_HOURS)*FARMER_RATE+MAX(M7314-FARMER_HOURS,0)*TEMP_RATE</x:f>
        <x:v>76235.71505019734</x:v>
      </x:c>
      <x:c r="R7314" s="268" t="n">
        <x:f>O7314-P7314-Q7314-FIXED_COST</x:f>
        <x:v>21326.284949802663</x:v>
      </x:c>
      <x:c r="S7314" s="139" t="str">
        <x:f>IF(AND(L7314&lt;=TOTAL_BED_CAP,N7314&lt;=TEMP_WORKER_CAP),"YES","NO")</x:f>
        <x:v>YES</x:v>
      </x:c>
      <x:c r="T7314" s="139" t="n">
        <x:f>IF(S7314="YES",R7314,-1E+99)</x:f>
        <x:v>21326.284949802663</x:v>
      </x:c>
    </x:row>
    <x:row r="7315">
      <x:c r="A7315" s="139"/>
      <x:c r="B7315" s="139"/>
      <x:c r="C7315" s="139"/>
      <x:c r="D7315" s="139"/>
      <x:c r="E7315" s="139"/>
      <x:c r="F7315" s="139"/>
      <x:c r="G7315" s="139"/>
      <x:c r="H7315" s="139"/>
      <x:c r="I7315" s="266" t="n">
        <x:f>INT((ROW()-ROW($I$46))/((CARROT_CAP+1)*(MESCLUN_CAP+1)))</x:f>
        <x:v>11</x:v>
      </x:c>
      <x:c r="J7315" s="266" t="n">
        <x:f>MOD(INT((ROW()-ROW($I$46))/(MESCLUN_CAP+1)),CARROT_CAP+1)</x:f>
        <x:v>3</x:v>
      </x:c>
      <x:c r="K7315" s="266" t="n">
        <x:f>MOD(ROW()-ROW($I$46),MESCLUN_CAP+1)</x:f>
        <x:v>15</x:v>
      </x:c>
      <x:c r="L7315" s="266" t="n">
        <x:f>SUM(I7315:K7315)</x:f>
        <x:v>29</x:v>
      </x:c>
      <x:c r="M7315" s="267" t="n">
        <x:f>I7315*TOMATO_HOURS*WEEKS*(1+TOMATO_DIM)^I7315+J7315*CARROT_HOURS*WEEKS*(1+CARROT_DIM)^J7315+K7315*MESCLUN_HOURS*WEEKS*(1+MESCLUN_DIM)^K7315</x:f>
        <x:v>3734.7653937675127</x:v>
      </x:c>
      <x:c r="N7315" s="267" t="n">
        <x:f>MAX(M7315-FARMER_HOURS,0)/TEMP_HOURS_PER_WORKER</x:f>
        <x:v>2.0935870790052173</x:v>
      </x:c>
      <x:c r="O7315" s="268" t="n">
        <x:f>I7315*TOMATO_PRICE+J7315*CARROT_PRICE+K7315*MESCLUN_PRICE</x:f>
        <x:v>143582</x:v>
      </x:c>
      <x:c r="P7315" s="268" t="n">
        <x:f>I7315*TOMATO_FERTILIZER+J7315*CARROT_FERTILIZER+K7315*MESCLUN_FERTILIZER</x:f>
        <x:v>24200</x:v>
      </x:c>
      <x:c r="Q7315" s="268" t="n">
        <x:f>MIN(M7315,FARMER_HOURS)*FARMER_RATE+MAX(M7315-FARMER_HOURS,0)*TEMP_RATE</x:f>
        <x:v>77339.67697513042</x:v>
      </x:c>
      <x:c r="R7315" s="268" t="n">
        <x:f>O7315-P7315-Q7315-FIXED_COST</x:f>
        <x:v>22042.323024869576</x:v>
      </x:c>
      <x:c r="S7315" s="139" t="str">
        <x:f>IF(AND(L7315&lt;=TOTAL_BED_CAP,N7315&lt;=TEMP_WORKER_CAP),"YES","NO")</x:f>
        <x:v>YES</x:v>
      </x:c>
      <x:c r="T7315" s="139" t="n">
        <x:f>IF(S7315="YES",R7315,-1E+99)</x:f>
        <x:v>22042.323024869576</x:v>
      </x:c>
    </x:row>
    <x:row r="7316">
      <x:c r="A7316" s="139"/>
      <x:c r="B7316" s="139"/>
      <x:c r="C7316" s="139"/>
      <x:c r="D7316" s="139"/>
      <x:c r="E7316" s="139"/>
      <x:c r="F7316" s="139"/>
      <x:c r="G7316" s="139"/>
      <x:c r="H7316" s="139"/>
      <x:c r="I7316" s="266" t="n">
        <x:f>INT((ROW()-ROW($I$46))/((CARROT_CAP+1)*(MESCLUN_CAP+1)))</x:f>
        <x:v>11</x:v>
      </x:c>
      <x:c r="J7316" s="266" t="n">
        <x:f>MOD(INT((ROW()-ROW($I$46))/(MESCLUN_CAP+1)),CARROT_CAP+1)</x:f>
        <x:v>3</x:v>
      </x:c>
      <x:c r="K7316" s="266" t="n">
        <x:f>MOD(ROW()-ROW($I$46),MESCLUN_CAP+1)</x:f>
        <x:v>16</x:v>
      </x:c>
      <x:c r="L7316" s="266" t="n">
        <x:f>SUM(I7316:K7316)</x:f>
        <x:v>30</x:v>
      </x:c>
      <x:c r="M7316" s="267" t="n">
        <x:f>I7316*TOMATO_HOURS*WEEKS*(1+TOMATO_DIM)^I7316+J7316*CARROT_HOURS*WEEKS*(1+CARROT_DIM)^J7316+K7316*MESCLUN_HOURS*WEEKS*(1+MESCLUN_DIM)^K7316</x:f>
        <x:v>3799.8261696450018</x:v>
      </x:c>
      <x:c r="N7316" s="267" t="n">
        <x:f>MAX(M7316-FARMER_HOURS,0)/TEMP_HOURS_PER_WORKER</x:f>
        <x:v>2.1387681733645847</x:v>
      </x:c>
      <x:c r="O7316" s="268" t="n">
        <x:f>I7316*TOMATO_PRICE+J7316*CARROT_PRICE+K7316*MESCLUN_PRICE</x:f>
        <x:v>146282</x:v>
      </x:c>
      <x:c r="P7316" s="268" t="n">
        <x:f>I7316*TOMATO_FERTILIZER+J7316*CARROT_FERTILIZER+K7316*MESCLUN_FERTILIZER</x:f>
        <x:v>25080</x:v>
      </x:c>
      <x:c r="Q7316" s="268" t="n">
        <x:f>MIN(M7316,FARMER_HOURS)*FARMER_RATE+MAX(M7316-FARMER_HOURS,0)*TEMP_RATE</x:f>
        <x:v>78469.20433411462</x:v>
      </x:c>
      <x:c r="R7316" s="268" t="n">
        <x:f>O7316-P7316-Q7316-FIXED_COST</x:f>
        <x:v>22732.79566588538</x:v>
      </x:c>
      <x:c r="S7316" s="139" t="str">
        <x:f>IF(AND(L7316&lt;=TOTAL_BED_CAP,N7316&lt;=TEMP_WORKER_CAP),"YES","NO")</x:f>
        <x:v>YES</x:v>
      </x:c>
      <x:c r="T7316" s="139" t="n">
        <x:f>IF(S7316="YES",R7316,-1E+99)</x:f>
        <x:v>22732.79566588538</x:v>
      </x:c>
    </x:row>
    <x:row r="7317">
      <x:c r="A7317" s="139"/>
      <x:c r="B7317" s="139"/>
      <x:c r="C7317" s="139"/>
      <x:c r="D7317" s="139"/>
      <x:c r="E7317" s="139"/>
      <x:c r="F7317" s="139"/>
      <x:c r="G7317" s="139"/>
      <x:c r="H7317" s="139"/>
      <x:c r="I7317" s="266" t="n">
        <x:f>INT((ROW()-ROW($I$46))/((CARROT_CAP+1)*(MESCLUN_CAP+1)))</x:f>
        <x:v>11</x:v>
      </x:c>
      <x:c r="J7317" s="266" t="n">
        <x:f>MOD(INT((ROW()-ROW($I$46))/(MESCLUN_CAP+1)),CARROT_CAP+1)</x:f>
        <x:v>3</x:v>
      </x:c>
      <x:c r="K7317" s="266" t="n">
        <x:f>MOD(ROW()-ROW($I$46),MESCLUN_CAP+1)</x:f>
        <x:v>17</x:v>
      </x:c>
      <x:c r="L7317" s="266" t="n">
        <x:f>SUM(I7317:K7317)</x:f>
        <x:v>31</x:v>
      </x:c>
      <x:c r="M7317" s="267" t="n">
        <x:f>I7317*TOMATO_HOURS*WEEKS*(1+TOMATO_DIM)^I7317+J7317*CARROT_HOURS*WEEKS*(1+CARROT_DIM)^J7317+K7317*MESCLUN_HOURS*WEEKS*(1+MESCLUN_DIM)^K7317</x:f>
        <x:v>3866.3863930915422</x:v>
      </x:c>
      <x:c r="N7317" s="267" t="n">
        <x:f>MAX(M7317-FARMER_HOURS,0)/TEMP_HOURS_PER_WORKER</x:f>
        <x:v>2.1849905507580156</x:v>
      </x:c>
      <x:c r="O7317" s="268" t="n">
        <x:f>I7317*TOMATO_PRICE+J7317*CARROT_PRICE+K7317*MESCLUN_PRICE</x:f>
        <x:v>148982</x:v>
      </x:c>
      <x:c r="P7317" s="268" t="n">
        <x:f>I7317*TOMATO_FERTILIZER+J7317*CARROT_FERTILIZER+K7317*MESCLUN_FERTILIZER</x:f>
        <x:v>25960</x:v>
      </x:c>
      <x:c r="Q7317" s="268" t="n">
        <x:f>MIN(M7317,FARMER_HOURS)*FARMER_RATE+MAX(M7317-FARMER_HOURS,0)*TEMP_RATE</x:f>
        <x:v>79624.76376895039</x:v>
      </x:c>
      <x:c r="R7317" s="268" t="n">
        <x:f>O7317-P7317-Q7317-FIXED_COST</x:f>
        <x:v>23397.23623104961</x:v>
      </x:c>
      <x:c r="S7317" s="139" t="str">
        <x:f>IF(AND(L7317&lt;=TOTAL_BED_CAP,N7317&lt;=TEMP_WORKER_CAP),"YES","NO")</x:f>
        <x:v>YES</x:v>
      </x:c>
      <x:c r="T7317" s="139" t="n">
        <x:f>IF(S7317="YES",R7317,-1E+99)</x:f>
        <x:v>23397.23623104961</x:v>
      </x:c>
    </x:row>
    <x:row r="7318">
      <x:c r="A7318" s="139"/>
      <x:c r="B7318" s="139"/>
      <x:c r="C7318" s="139"/>
      <x:c r="D7318" s="139"/>
      <x:c r="E7318" s="139"/>
      <x:c r="F7318" s="139"/>
      <x:c r="G7318" s="139"/>
      <x:c r="H7318" s="139"/>
      <x:c r="I7318" s="266" t="n">
        <x:f>INT((ROW()-ROW($I$46))/((CARROT_CAP+1)*(MESCLUN_CAP+1)))</x:f>
        <x:v>11</x:v>
      </x:c>
      <x:c r="J7318" s="266" t="n">
        <x:f>MOD(INT((ROW()-ROW($I$46))/(MESCLUN_CAP+1)),CARROT_CAP+1)</x:f>
        <x:v>3</x:v>
      </x:c>
      <x:c r="K7318" s="266" t="n">
        <x:f>MOD(ROW()-ROW($I$46),MESCLUN_CAP+1)</x:f>
        <x:v>18</x:v>
      </x:c>
      <x:c r="L7318" s="266" t="n">
        <x:f>SUM(I7318:K7318)</x:f>
        <x:v>32</x:v>
      </x:c>
      <x:c r="M7318" s="267" t="n">
        <x:f>I7318*TOMATO_HOURS*WEEKS*(1+TOMATO_DIM)^I7318+J7318*CARROT_HOURS*WEEKS*(1+CARROT_DIM)^J7318+K7318*MESCLUN_HOURS*WEEKS*(1+MESCLUN_DIM)^K7318</x:f>
        <x:v>3934.473384550129</x:v>
      </x:c>
      <x:c r="N7318" s="267" t="n">
        <x:f>MAX(M7318-FARMER_HOURS,0)/TEMP_HOURS_PER_WORKER</x:f>
        <x:v>2.2322731837153675</x:v>
      </x:c>
      <x:c r="O7318" s="268" t="n">
        <x:f>I7318*TOMATO_PRICE+J7318*CARROT_PRICE+K7318*MESCLUN_PRICE</x:f>
        <x:v>151682</x:v>
      </x:c>
      <x:c r="P7318" s="268" t="n">
        <x:f>I7318*TOMATO_FERTILIZER+J7318*CARROT_FERTILIZER+K7318*MESCLUN_FERTILIZER</x:f>
        <x:v>26840</x:v>
      </x:c>
      <x:c r="Q7318" s="268" t="n">
        <x:f>MIN(M7318,FARMER_HOURS)*FARMER_RATE+MAX(M7318-FARMER_HOURS,0)*TEMP_RATE</x:f>
        <x:v>80806.82959288418</x:v>
      </x:c>
      <x:c r="R7318" s="268" t="n">
        <x:f>O7318-P7318-Q7318-FIXED_COST</x:f>
        <x:v>24035.170407115816</x:v>
      </x:c>
      <x:c r="S7318" s="139" t="str">
        <x:f>IF(AND(L7318&lt;=TOTAL_BED_CAP,N7318&lt;=TEMP_WORKER_CAP),"YES","NO")</x:f>
        <x:v>YES</x:v>
      </x:c>
      <x:c r="T7318" s="139" t="n">
        <x:f>IF(S7318="YES",R7318,-1E+99)</x:f>
        <x:v>24035.170407115816</x:v>
      </x:c>
    </x:row>
    <x:row r="7319">
      <x:c r="A7319" s="139"/>
      <x:c r="B7319" s="139"/>
      <x:c r="C7319" s="139"/>
      <x:c r="D7319" s="139"/>
      <x:c r="E7319" s="139"/>
      <x:c r="F7319" s="139"/>
      <x:c r="G7319" s="139"/>
      <x:c r="H7319" s="139"/>
      <x:c r="I7319" s="266" t="n">
        <x:f>INT((ROW()-ROW($I$46))/((CARROT_CAP+1)*(MESCLUN_CAP+1)))</x:f>
        <x:v>11</x:v>
      </x:c>
      <x:c r="J7319" s="266" t="n">
        <x:f>MOD(INT((ROW()-ROW($I$46))/(MESCLUN_CAP+1)),CARROT_CAP+1)</x:f>
        <x:v>3</x:v>
      </x:c>
      <x:c r="K7319" s="266" t="n">
        <x:f>MOD(ROW()-ROW($I$46),MESCLUN_CAP+1)</x:f>
        <x:v>19</x:v>
      </x:c>
      <x:c r="L7319" s="266" t="n">
        <x:f>SUM(I7319:K7319)</x:f>
        <x:v>33</x:v>
      </x:c>
      <x:c r="M7319" s="267" t="n">
        <x:f>I7319*TOMATO_HOURS*WEEKS*(1+TOMATO_DIM)^I7319+J7319*CARROT_HOURS*WEEKS*(1+CARROT_DIM)^J7319+K7319*MESCLUN_HOURS*WEEKS*(1+MESCLUN_DIM)^K7319</x:f>
        <x:v>4004.114913186151</x:v>
      </x:c>
      <x:c r="N7319" s="267" t="n">
        <x:f>MAX(M7319-FARMER_HOURS,0)/TEMP_HOURS_PER_WORKER</x:f>
        <x:v>2.2806353563792716</x:v>
      </x:c>
      <x:c r="O7319" s="268" t="n">
        <x:f>I7319*TOMATO_PRICE+J7319*CARROT_PRICE+K7319*MESCLUN_PRICE</x:f>
        <x:v>154382</x:v>
      </x:c>
      <x:c r="P7319" s="268" t="n">
        <x:f>I7319*TOMATO_FERTILIZER+J7319*CARROT_FERTILIZER+K7319*MESCLUN_FERTILIZER</x:f>
        <x:v>27720</x:v>
      </x:c>
      <x:c r="Q7319" s="268" t="n">
        <x:f>MIN(M7319,FARMER_HOURS)*FARMER_RATE+MAX(M7319-FARMER_HOURS,0)*TEMP_RATE</x:f>
        <x:v>82015.88390948178</x:v>
      </x:c>
      <x:c r="R7319" s="268" t="n">
        <x:f>O7319-P7319-Q7319-FIXED_COST</x:f>
        <x:v>24646.11609051822</x:v>
      </x:c>
      <x:c r="S7319" s="139" t="str">
        <x:f>IF(AND(L7319&lt;=TOTAL_BED_CAP,N7319&lt;=TEMP_WORKER_CAP),"YES","NO")</x:f>
        <x:v>YES</x:v>
      </x:c>
      <x:c r="T7319" s="139" t="n">
        <x:f>IF(S7319="YES",R7319,-1E+99)</x:f>
        <x:v>24646.11609051822</x:v>
      </x:c>
    </x:row>
    <x:row r="7320">
      <x:c r="A7320" s="139"/>
      <x:c r="B7320" s="139"/>
      <x:c r="C7320" s="139"/>
      <x:c r="D7320" s="139"/>
      <x:c r="E7320" s="139"/>
      <x:c r="F7320" s="139"/>
      <x:c r="G7320" s="139"/>
      <x:c r="H7320" s="139"/>
      <x:c r="I7320" s="266" t="n">
        <x:f>INT((ROW()-ROW($I$46))/((CARROT_CAP+1)*(MESCLUN_CAP+1)))</x:f>
        <x:v>11</x:v>
      </x:c>
      <x:c r="J7320" s="266" t="n">
        <x:f>MOD(INT((ROW()-ROW($I$46))/(MESCLUN_CAP+1)),CARROT_CAP+1)</x:f>
        <x:v>3</x:v>
      </x:c>
      <x:c r="K7320" s="266" t="n">
        <x:f>MOD(ROW()-ROW($I$46),MESCLUN_CAP+1)</x:f>
        <x:v>20</x:v>
      </x:c>
      <x:c r="L7320" s="266" t="n">
        <x:f>SUM(I7320:K7320)</x:f>
        <x:v>34</x:v>
      </x:c>
      <x:c r="M7320" s="267" t="n">
        <x:f>I7320*TOMATO_HOURS*WEEKS*(1+TOMATO_DIM)^I7320+J7320*CARROT_HOURS*WEEKS*(1+CARROT_DIM)^J7320+K7320*MESCLUN_HOURS*WEEKS*(1+MESCLUN_DIM)^K7320</x:f>
        <x:v>4075.3392038366283</x:v>
      </x:c>
      <x:c r="N7320" s="267" t="n">
        <x:f>MAX(M7320-FARMER_HOURS,0)/TEMP_HOURS_PER_WORKER</x:f>
        <x:v>2.3300966693309917</x:v>
      </x:c>
      <x:c r="O7320" s="268" t="n">
        <x:f>I7320*TOMATO_PRICE+J7320*CARROT_PRICE+K7320*MESCLUN_PRICE</x:f>
        <x:v>157082</x:v>
      </x:c>
      <x:c r="P7320" s="268" t="n">
        <x:f>I7320*TOMATO_FERTILIZER+J7320*CARROT_FERTILIZER+K7320*MESCLUN_FERTILIZER</x:f>
        <x:v>28600</x:v>
      </x:c>
      <x:c r="Q7320" s="268" t="n">
        <x:f>MIN(M7320,FARMER_HOURS)*FARMER_RATE+MAX(M7320-FARMER_HOURS,0)*TEMP_RATE</x:f>
        <x:v>83252.41673327479</x:v>
      </x:c>
      <x:c r="R7320" s="268" t="n">
        <x:f>O7320-P7320-Q7320-FIXED_COST</x:f>
        <x:v>25229.58326672521</x:v>
      </x:c>
      <x:c r="S7320" s="139" t="str">
        <x:f>IF(AND(L7320&lt;=TOTAL_BED_CAP,N7320&lt;=TEMP_WORKER_CAP),"YES","NO")</x:f>
        <x:v>YES</x:v>
      </x:c>
      <x:c r="T7320" s="139" t="n">
        <x:f>IF(S7320="YES",R7320,-1E+99)</x:f>
        <x:v>25229.58326672521</x:v>
      </x:c>
    </x:row>
    <x:row r="7321">
      <x:c r="A7321" s="139"/>
      <x:c r="B7321" s="139"/>
      <x:c r="C7321" s="139"/>
      <x:c r="D7321" s="139"/>
      <x:c r="E7321" s="139"/>
      <x:c r="F7321" s="139"/>
      <x:c r="G7321" s="139"/>
      <x:c r="H7321" s="139"/>
      <x:c r="I7321" s="266" t="n">
        <x:f>INT((ROW()-ROW($I$46))/((CARROT_CAP+1)*(MESCLUN_CAP+1)))</x:f>
        <x:v>11</x:v>
      </x:c>
      <x:c r="J7321" s="266" t="n">
        <x:f>MOD(INT((ROW()-ROW($I$46))/(MESCLUN_CAP+1)),CARROT_CAP+1)</x:f>
        <x:v>3</x:v>
      </x:c>
      <x:c r="K7321" s="266" t="n">
        <x:f>MOD(ROW()-ROW($I$46),MESCLUN_CAP+1)</x:f>
        <x:v>21</x:v>
      </x:c>
      <x:c r="L7321" s="266" t="n">
        <x:f>SUM(I7321:K7321)</x:f>
        <x:v>35</x:v>
      </x:c>
      <x:c r="M7321" s="267" t="n">
        <x:f>I7321*TOMATO_HOURS*WEEKS*(1+TOMATO_DIM)^I7321+J7321*CARROT_HOURS*WEEKS*(1+CARROT_DIM)^J7321+K7321*MESCLUN_HOURS*WEEKS*(1+MESCLUN_DIM)^K7321</x:f>
        <x:v>4148.174944063072</x:v>
      </x:c>
      <x:c r="N7321" s="267" t="n">
        <x:f>MAX(M7321-FARMER_HOURS,0)/TEMP_HOURS_PER_WORKER</x:f>
        <x:v>2.3806770444882446</x:v>
      </x:c>
      <x:c r="O7321" s="268" t="n">
        <x:f>I7321*TOMATO_PRICE+J7321*CARROT_PRICE+K7321*MESCLUN_PRICE</x:f>
        <x:v>159782</x:v>
      </x:c>
      <x:c r="P7321" s="268" t="n">
        <x:f>I7321*TOMATO_FERTILIZER+J7321*CARROT_FERTILIZER+K7321*MESCLUN_FERTILIZER</x:f>
        <x:v>29480</x:v>
      </x:c>
      <x:c r="Q7321" s="268" t="n">
        <x:f>MIN(M7321,FARMER_HOURS)*FARMER_RATE+MAX(M7321-FARMER_HOURS,0)*TEMP_RATE</x:f>
        <x:v>84516.9261122061</x:v>
      </x:c>
      <x:c r="R7321" s="268" t="n">
        <x:f>O7321-P7321-Q7321-FIXED_COST</x:f>
        <x:v>25785.0738877939</x:v>
      </x:c>
      <x:c r="S7321" s="139" t="str">
        <x:f>IF(AND(L7321&lt;=TOTAL_BED_CAP,N7321&lt;=TEMP_WORKER_CAP),"YES","NO")</x:f>
        <x:v>YES</x:v>
      </x:c>
      <x:c r="T7321" s="139" t="n">
        <x:f>IF(S7321="YES",R7321,-1E+99)</x:f>
        <x:v>25785.0738877939</x:v>
      </x:c>
    </x:row>
    <x:row r="7322">
      <x:c r="A7322" s="139"/>
      <x:c r="B7322" s="139"/>
      <x:c r="C7322" s="139"/>
      <x:c r="D7322" s="139"/>
      <x:c r="E7322" s="139"/>
      <x:c r="F7322" s="139"/>
      <x:c r="G7322" s="139"/>
      <x:c r="H7322" s="139"/>
      <x:c r="I7322" s="266" t="n">
        <x:f>INT((ROW()-ROW($I$46))/((CARROT_CAP+1)*(MESCLUN_CAP+1)))</x:f>
        <x:v>11</x:v>
      </x:c>
      <x:c r="J7322" s="266" t="n">
        <x:f>MOD(INT((ROW()-ROW($I$46))/(MESCLUN_CAP+1)),CARROT_CAP+1)</x:f>
        <x:v>3</x:v>
      </x:c>
      <x:c r="K7322" s="266" t="n">
        <x:f>MOD(ROW()-ROW($I$46),MESCLUN_CAP+1)</x:f>
        <x:v>22</x:v>
      </x:c>
      <x:c r="L7322" s="266" t="n">
        <x:f>SUM(I7322:K7322)</x:f>
        <x:v>36</x:v>
      </x:c>
      <x:c r="M7322" s="267" t="n">
        <x:f>I7322*TOMATO_HOURS*WEEKS*(1+TOMATO_DIM)^I7322+J7322*CARROT_HOURS*WEEKS*(1+CARROT_DIM)^J7322+K7322*MESCLUN_HOURS*WEEKS*(1+MESCLUN_DIM)^K7322</x:f>
        <x:v>4222.651291309468</x:v>
      </x:c>
      <x:c r="N7322" s="267" t="n">
        <x:f>MAX(M7322-FARMER_HOURS,0)/TEMP_HOURS_PER_WORKER</x:f>
        <x:v>2.43239673007602</x:v>
      </x:c>
      <x:c r="O7322" s="268" t="n">
        <x:f>I7322*TOMATO_PRICE+J7322*CARROT_PRICE+K7322*MESCLUN_PRICE</x:f>
        <x:v>162482</x:v>
      </x:c>
      <x:c r="P7322" s="268" t="n">
        <x:f>I7322*TOMATO_FERTILIZER+J7322*CARROT_FERTILIZER+K7322*MESCLUN_FERTILIZER</x:f>
        <x:v>30360</x:v>
      </x:c>
      <x:c r="Q7322" s="268" t="n">
        <x:f>MIN(M7322,FARMER_HOURS)*FARMER_RATE+MAX(M7322-FARMER_HOURS,0)*TEMP_RATE</x:f>
        <x:v>85809.9182519005</x:v>
      </x:c>
      <x:c r="R7322" s="268" t="n">
        <x:f>O7322-P7322-Q7322-FIXED_COST</x:f>
        <x:v>26312.081748099503</x:v>
      </x:c>
      <x:c r="S7322" s="139" t="str">
        <x:f>IF(AND(L7322&lt;=TOTAL_BED_CAP,N7322&lt;=TEMP_WORKER_CAP),"YES","NO")</x:f>
        <x:v>YES</x:v>
      </x:c>
      <x:c r="T7322" s="139" t="n">
        <x:f>IF(S7322="YES",R7322,-1E+99)</x:f>
        <x:v>26312.081748099503</x:v>
      </x:c>
    </x:row>
    <x:row r="7323">
      <x:c r="A7323" s="139"/>
      <x:c r="B7323" s="139"/>
      <x:c r="C7323" s="139"/>
      <x:c r="D7323" s="139"/>
      <x:c r="E7323" s="139"/>
      <x:c r="F7323" s="139"/>
      <x:c r="G7323" s="139"/>
      <x:c r="H7323" s="139"/>
      <x:c r="I7323" s="266" t="n">
        <x:f>INT((ROW()-ROW($I$46))/((CARROT_CAP+1)*(MESCLUN_CAP+1)))</x:f>
        <x:v>11</x:v>
      </x:c>
      <x:c r="J7323" s="266" t="n">
        <x:f>MOD(INT((ROW()-ROW($I$46))/(MESCLUN_CAP+1)),CARROT_CAP+1)</x:f>
        <x:v>3</x:v>
      </x:c>
      <x:c r="K7323" s="266" t="n">
        <x:f>MOD(ROW()-ROW($I$46),MESCLUN_CAP+1)</x:f>
        <x:v>23</x:v>
      </x:c>
      <x:c r="L7323" s="266" t="n">
        <x:f>SUM(I7323:K7323)</x:f>
        <x:v>37</x:v>
      </x:c>
      <x:c r="M7323" s="267" t="n">
        <x:f>I7323*TOMATO_HOURS*WEEKS*(1+TOMATO_DIM)^I7323+J7323*CARROT_HOURS*WEEKS*(1+CARROT_DIM)^J7323+K7323*MESCLUN_HOURS*WEEKS*(1+MESCLUN_DIM)^K7323</x:f>
        <x:v>4298.797880166904</x:v>
      </x:c>
      <x:c r="N7323" s="267" t="n">
        <x:f>MAX(M7323-FARMER_HOURS,0)/TEMP_HOURS_PER_WORKER</x:f>
        <x:v>2.4852763056714613</x:v>
      </x:c>
      <x:c r="O7323" s="268" t="n">
        <x:f>I7323*TOMATO_PRICE+J7323*CARROT_PRICE+K7323*MESCLUN_PRICE</x:f>
        <x:v>165182</x:v>
      </x:c>
      <x:c r="P7323" s="268" t="n">
        <x:f>I7323*TOMATO_FERTILIZER+J7323*CARROT_FERTILIZER+K7323*MESCLUN_FERTILIZER</x:f>
        <x:v>31240</x:v>
      </x:c>
      <x:c r="Q7323" s="268" t="n">
        <x:f>MIN(M7323,FARMER_HOURS)*FARMER_RATE+MAX(M7323-FARMER_HOURS,0)*TEMP_RATE</x:f>
        <x:v>87131.90764178653</x:v>
      </x:c>
      <x:c r="R7323" s="268" t="n">
        <x:f>O7323-P7323-Q7323-FIXED_COST</x:f>
        <x:v>26810.09235821347</x:v>
      </x:c>
      <x:c r="S7323" s="139" t="str">
        <x:f>IF(AND(L7323&lt;=TOTAL_BED_CAP,N7323&lt;=TEMP_WORKER_CAP),"YES","NO")</x:f>
        <x:v>YES</x:v>
      </x:c>
      <x:c r="T7323" s="139" t="n">
        <x:f>IF(S7323="YES",R7323,-1E+99)</x:f>
        <x:v>26810.09235821347</x:v>
      </x:c>
    </x:row>
    <x:row r="7324">
      <x:c r="A7324" s="139"/>
      <x:c r="B7324" s="139"/>
      <x:c r="C7324" s="139"/>
      <x:c r="D7324" s="139"/>
      <x:c r="E7324" s="139"/>
      <x:c r="F7324" s="139"/>
      <x:c r="G7324" s="139"/>
      <x:c r="H7324" s="139"/>
      <x:c r="I7324" s="266" t="n">
        <x:f>INT((ROW()-ROW($I$46))/((CARROT_CAP+1)*(MESCLUN_CAP+1)))</x:f>
        <x:v>11</x:v>
      </x:c>
      <x:c r="J7324" s="266" t="n">
        <x:f>MOD(INT((ROW()-ROW($I$46))/(MESCLUN_CAP+1)),CARROT_CAP+1)</x:f>
        <x:v>3</x:v>
      </x:c>
      <x:c r="K7324" s="266" t="n">
        <x:f>MOD(ROW()-ROW($I$46),MESCLUN_CAP+1)</x:f>
        <x:v>24</x:v>
      </x:c>
      <x:c r="L7324" s="266" t="n">
        <x:f>SUM(I7324:K7324)</x:f>
        <x:v>38</x:v>
      </x:c>
      <x:c r="M7324" s="267" t="n">
        <x:f>I7324*TOMATO_HOURS*WEEKS*(1+TOMATO_DIM)^I7324+J7324*CARROT_HOURS*WEEKS*(1+CARROT_DIM)^J7324+K7324*MESCLUN_HOURS*WEEKS*(1+MESCLUN_DIM)^K7324</x:f>
        <x:v>4376.6448297464</x:v>
      </x:c>
      <x:c r="N7324" s="267" t="n">
        <x:f>MAX(M7324-FARMER_HOURS,0)/TEMP_HOURS_PER_WORKER</x:f>
        <x:v>2.539336687323889</x:v>
      </x:c>
      <x:c r="O7324" s="268" t="n">
        <x:f>I7324*TOMATO_PRICE+J7324*CARROT_PRICE+K7324*MESCLUN_PRICE</x:f>
        <x:v>167882</x:v>
      </x:c>
      <x:c r="P7324" s="268" t="n">
        <x:f>I7324*TOMATO_FERTILIZER+J7324*CARROT_FERTILIZER+K7324*MESCLUN_FERTILIZER</x:f>
        <x:v>32120</x:v>
      </x:c>
      <x:c r="Q7324" s="268" t="n">
        <x:f>MIN(M7324,FARMER_HOURS)*FARMER_RATE+MAX(M7324-FARMER_HOURS,0)*TEMP_RATE</x:f>
        <x:v>88483.41718309722</x:v>
      </x:c>
      <x:c r="R7324" s="268" t="n">
        <x:f>O7324-P7324-Q7324-FIXED_COST</x:f>
        <x:v>27278.58281690278</x:v>
      </x:c>
      <x:c r="S7324" s="139" t="str">
        <x:f>IF(AND(L7324&lt;=TOTAL_BED_CAP,N7324&lt;=TEMP_WORKER_CAP),"YES","NO")</x:f>
        <x:v>YES</x:v>
      </x:c>
      <x:c r="T7324" s="139" t="n">
        <x:f>IF(S7324="YES",R7324,-1E+99)</x:f>
        <x:v>27278.58281690278</x:v>
      </x:c>
    </x:row>
    <x:row r="7325">
      <x:c r="A7325" s="139"/>
      <x:c r="B7325" s="139"/>
      <x:c r="C7325" s="139"/>
      <x:c r="D7325" s="139"/>
      <x:c r="E7325" s="139"/>
      <x:c r="F7325" s="139"/>
      <x:c r="G7325" s="139"/>
      <x:c r="H7325" s="139"/>
      <x:c r="I7325" s="266" t="n">
        <x:f>INT((ROW()-ROW($I$46))/((CARROT_CAP+1)*(MESCLUN_CAP+1)))</x:f>
        <x:v>11</x:v>
      </x:c>
      <x:c r="J7325" s="266" t="n">
        <x:f>MOD(INT((ROW()-ROW($I$46))/(MESCLUN_CAP+1)),CARROT_CAP+1)</x:f>
        <x:v>3</x:v>
      </x:c>
      <x:c r="K7325" s="266" t="n">
        <x:f>MOD(ROW()-ROW($I$46),MESCLUN_CAP+1)</x:f>
        <x:v>25</x:v>
      </x:c>
      <x:c r="L7325" s="266" t="n">
        <x:f>SUM(I7325:K7325)</x:f>
        <x:v>39</x:v>
      </x:c>
      <x:c r="M7325" s="267" t="n">
        <x:f>I7325*TOMATO_HOURS*WEEKS*(1+TOMATO_DIM)^I7325+J7325*CARROT_HOURS*WEEKS*(1+CARROT_DIM)^J7325+K7325*MESCLUN_HOURS*WEEKS*(1+MESCLUN_DIM)^K7325</x:f>
        <x:v>4456.222751161497</x:v>
      </x:c>
      <x:c r="N7325" s="267" t="n">
        <x:f>MAX(M7325-FARMER_HOURS,0)/TEMP_HOURS_PER_WORKER</x:f>
        <x:v>2.59459913275104</x:v>
      </x:c>
      <x:c r="O7325" s="268" t="n">
        <x:f>I7325*TOMATO_PRICE+J7325*CARROT_PRICE+K7325*MESCLUN_PRICE</x:f>
        <x:v>170582</x:v>
      </x:c>
      <x:c r="P7325" s="268" t="n">
        <x:f>I7325*TOMATO_FERTILIZER+J7325*CARROT_FERTILIZER+K7325*MESCLUN_FERTILIZER</x:f>
        <x:v>33000</x:v>
      </x:c>
      <x:c r="Q7325" s="268" t="n">
        <x:f>MIN(M7325,FARMER_HOURS)*FARMER_RATE+MAX(M7325-FARMER_HOURS,0)*TEMP_RATE</x:f>
        <x:v>89864.978318776</x:v>
      </x:c>
      <x:c r="R7325" s="268" t="n">
        <x:f>O7325-P7325-Q7325-FIXED_COST</x:f>
        <x:v>27717.021681223996</x:v>
      </x:c>
      <x:c r="S7325" s="139" t="str">
        <x:f>IF(AND(L7325&lt;=TOTAL_BED_CAP,N7325&lt;=TEMP_WORKER_CAP),"YES","NO")</x:f>
        <x:v>YES</x:v>
      </x:c>
      <x:c r="T7325" s="139" t="n">
        <x:f>IF(S7325="YES",R7325,-1E+99)</x:f>
        <x:v>27717.021681223996</x:v>
      </x:c>
    </x:row>
    <x:row r="7326">
      <x:c r="A7326" s="139"/>
      <x:c r="B7326" s="139"/>
      <x:c r="C7326" s="139"/>
      <x:c r="D7326" s="139"/>
      <x:c r="E7326" s="139"/>
      <x:c r="F7326" s="139"/>
      <x:c r="G7326" s="139"/>
      <x:c r="H7326" s="139"/>
      <x:c r="I7326" s="266" t="n">
        <x:f>INT((ROW()-ROW($I$46))/((CARROT_CAP+1)*(MESCLUN_CAP+1)))</x:f>
        <x:v>11</x:v>
      </x:c>
      <x:c r="J7326" s="266" t="n">
        <x:f>MOD(INT((ROW()-ROW($I$46))/(MESCLUN_CAP+1)),CARROT_CAP+1)</x:f>
        <x:v>3</x:v>
      </x:c>
      <x:c r="K7326" s="266" t="n">
        <x:f>MOD(ROW()-ROW($I$46),MESCLUN_CAP+1)</x:f>
        <x:v>26</x:v>
      </x:c>
      <x:c r="L7326" s="266" t="n">
        <x:f>SUM(I7326:K7326)</x:f>
        <x:v>40</x:v>
      </x:c>
      <x:c r="M7326" s="267" t="n">
        <x:f>I7326*TOMATO_HOURS*WEEKS*(1+TOMATO_DIM)^I7326+J7326*CARROT_HOURS*WEEKS*(1+CARROT_DIM)^J7326+K7326*MESCLUN_HOURS*WEEKS*(1+MESCLUN_DIM)^K7326</x:f>
        <x:v>4537.562755122215</x:v>
      </x:c>
      <x:c r="N7326" s="267" t="n">
        <x:f>MAX(M7326-FARMER_HOURS,0)/TEMP_HOURS_PER_WORKER</x:f>
        <x:v>2.6510852466126495</x:v>
      </x:c>
      <x:c r="O7326" s="268" t="n">
        <x:f>I7326*TOMATO_PRICE+J7326*CARROT_PRICE+K7326*MESCLUN_PRICE</x:f>
        <x:v>173282</x:v>
      </x:c>
      <x:c r="P7326" s="268" t="n">
        <x:f>I7326*TOMATO_FERTILIZER+J7326*CARROT_FERTILIZER+K7326*MESCLUN_FERTILIZER</x:f>
        <x:v>33880</x:v>
      </x:c>
      <x:c r="Q7326" s="268" t="n">
        <x:f>MIN(M7326,FARMER_HOURS)*FARMER_RATE+MAX(M7326-FARMER_HOURS,0)*TEMP_RATE</x:f>
        <x:v>91277.13116531623</x:v>
      </x:c>
      <x:c r="R7326" s="268" t="n">
        <x:f>O7326-P7326-Q7326-FIXED_COST</x:f>
        <x:v>28124.868834683773</x:v>
      </x:c>
      <x:c r="S7326" s="139" t="str">
        <x:f>IF(AND(L7326&lt;=TOTAL_BED_CAP,N7326&lt;=TEMP_WORKER_CAP),"YES","NO")</x:f>
        <x:v>YES</x:v>
      </x:c>
      <x:c r="T7326" s="139" t="n">
        <x:f>IF(S7326="YES",R7326,-1E+99)</x:f>
        <x:v>28124.868834683773</x:v>
      </x:c>
    </x:row>
    <x:row r="7327">
      <x:c r="A7327" s="139"/>
      <x:c r="B7327" s="139"/>
      <x:c r="C7327" s="139"/>
      <x:c r="D7327" s="139"/>
      <x:c r="E7327" s="139"/>
      <x:c r="F7327" s="139"/>
      <x:c r="G7327" s="139"/>
      <x:c r="H7327" s="139"/>
      <x:c r="I7327" s="266" t="n">
        <x:f>INT((ROW()-ROW($I$46))/((CARROT_CAP+1)*(MESCLUN_CAP+1)))</x:f>
        <x:v>11</x:v>
      </x:c>
      <x:c r="J7327" s="266" t="n">
        <x:f>MOD(INT((ROW()-ROW($I$46))/(MESCLUN_CAP+1)),CARROT_CAP+1)</x:f>
        <x:v>3</x:v>
      </x:c>
      <x:c r="K7327" s="266" t="n">
        <x:f>MOD(ROW()-ROW($I$46),MESCLUN_CAP+1)</x:f>
        <x:v>27</x:v>
      </x:c>
      <x:c r="L7327" s="266" t="n">
        <x:f>SUM(I7327:K7327)</x:f>
        <x:v>41</x:v>
      </x:c>
      <x:c r="M7327" s="267" t="n">
        <x:f>I7327*TOMATO_HOURS*WEEKS*(1+TOMATO_DIM)^I7327+J7327*CARROT_HOURS*WEEKS*(1+CARROT_DIM)^J7327+K7327*MESCLUN_HOURS*WEEKS*(1+MESCLUN_DIM)^K7327</x:f>
        <x:v>4620.696459641972</x:v>
      </x:c>
      <x:c r="N7327" s="267" t="n">
        <x:f>MAX(M7327-FARMER_HOURS,0)/TEMP_HOURS_PER_WORKER</x:f>
        <x:v>2.7088169858624807</x:v>
      </x:c>
      <x:c r="O7327" s="268" t="n">
        <x:f>I7327*TOMATO_PRICE+J7327*CARROT_PRICE+K7327*MESCLUN_PRICE</x:f>
        <x:v>175982</x:v>
      </x:c>
      <x:c r="P7327" s="268" t="n">
        <x:f>I7327*TOMATO_FERTILIZER+J7327*CARROT_FERTILIZER+K7327*MESCLUN_FERTILIZER</x:f>
        <x:v>34760</x:v>
      </x:c>
      <x:c r="Q7327" s="268" t="n">
        <x:f>MIN(M7327,FARMER_HOURS)*FARMER_RATE+MAX(M7327-FARMER_HOURS,0)*TEMP_RATE</x:f>
        <x:v>92720.42464656201</x:v>
      </x:c>
      <x:c r="R7327" s="268" t="n">
        <x:f>O7327-P7327-Q7327-FIXED_COST</x:f>
        <x:v>28501.57535343799</x:v>
      </x:c>
      <x:c r="S7327" s="139" t="str">
        <x:f>IF(AND(L7327&lt;=TOTAL_BED_CAP,N7327&lt;=TEMP_WORKER_CAP),"YES","NO")</x:f>
        <x:v>YES</x:v>
      </x:c>
      <x:c r="T7327" s="139" t="n">
        <x:f>IF(S7327="YES",R7327,-1E+99)</x:f>
        <x:v>28501.57535343799</x:v>
      </x:c>
    </x:row>
    <x:row r="7328">
      <x:c r="A7328" s="139"/>
      <x:c r="B7328" s="139"/>
      <x:c r="C7328" s="139"/>
      <x:c r="D7328" s="139"/>
      <x:c r="E7328" s="139"/>
      <x:c r="F7328" s="139"/>
      <x:c r="G7328" s="139"/>
      <x:c r="H7328" s="139"/>
      <x:c r="I7328" s="266" t="n">
        <x:f>INT((ROW()-ROW($I$46))/((CARROT_CAP+1)*(MESCLUN_CAP+1)))</x:f>
        <x:v>11</x:v>
      </x:c>
      <x:c r="J7328" s="266" t="n">
        <x:f>MOD(INT((ROW()-ROW($I$46))/(MESCLUN_CAP+1)),CARROT_CAP+1)</x:f>
        <x:v>3</x:v>
      </x:c>
      <x:c r="K7328" s="266" t="n">
        <x:f>MOD(ROW()-ROW($I$46),MESCLUN_CAP+1)</x:f>
        <x:v>28</x:v>
      </x:c>
      <x:c r="L7328" s="266" t="n">
        <x:f>SUM(I7328:K7328)</x:f>
        <x:v>42</x:v>
      </x:c>
      <x:c r="M7328" s="267" t="n">
        <x:f>I7328*TOMATO_HOURS*WEEKS*(1+TOMATO_DIM)^I7328+J7328*CARROT_HOURS*WEEKS*(1+CARROT_DIM)^J7328+K7328*MESCLUN_HOURS*WEEKS*(1+MESCLUN_DIM)^K7328</x:f>
        <x:v>4705.655997859125</x:v>
      </x:c>
      <x:c r="N7328" s="267" t="n">
        <x:f>MAX(M7328-FARMER_HOURS,0)/TEMP_HOURS_PER_WORKER</x:f>
        <x:v>2.767816665179948</x:v>
      </x:c>
      <x:c r="O7328" s="268" t="n">
        <x:f>I7328*TOMATO_PRICE+J7328*CARROT_PRICE+K7328*MESCLUN_PRICE</x:f>
        <x:v>178682</x:v>
      </x:c>
      <x:c r="P7328" s="268" t="n">
        <x:f>I7328*TOMATO_FERTILIZER+J7328*CARROT_FERTILIZER+K7328*MESCLUN_FERTILIZER</x:f>
        <x:v>35640</x:v>
      </x:c>
      <x:c r="Q7328" s="268" t="n">
        <x:f>MIN(M7328,FARMER_HOURS)*FARMER_RATE+MAX(M7328-FARMER_HOURS,0)*TEMP_RATE</x:f>
        <x:v>94195.4166294987</x:v>
      </x:c>
      <x:c r="R7328" s="268" t="n">
        <x:f>O7328-P7328-Q7328-FIXED_COST</x:f>
        <x:v>28846.583370501306</x:v>
      </x:c>
      <x:c r="S7328" s="139" t="str">
        <x:f>IF(AND(L7328&lt;=TOTAL_BED_CAP,N7328&lt;=TEMP_WORKER_CAP),"YES","NO")</x:f>
        <x:v>YES</x:v>
      </x:c>
      <x:c r="T7328" s="139" t="n">
        <x:f>IF(S7328="YES",R7328,-1E+99)</x:f>
        <x:v>28846.583370501306</x:v>
      </x:c>
    </x:row>
    <x:row r="7329">
      <x:c r="A7329" s="139"/>
      <x:c r="B7329" s="139"/>
      <x:c r="C7329" s="139"/>
      <x:c r="D7329" s="139"/>
      <x:c r="E7329" s="139"/>
      <x:c r="F7329" s="139"/>
      <x:c r="G7329" s="139"/>
      <x:c r="H7329" s="139"/>
      <x:c r="I7329" s="266" t="n">
        <x:f>INT((ROW()-ROW($I$46))/((CARROT_CAP+1)*(MESCLUN_CAP+1)))</x:f>
        <x:v>11</x:v>
      </x:c>
      <x:c r="J7329" s="266" t="n">
        <x:f>MOD(INT((ROW()-ROW($I$46))/(MESCLUN_CAP+1)),CARROT_CAP+1)</x:f>
        <x:v>3</x:v>
      </x:c>
      <x:c r="K7329" s="266" t="n">
        <x:f>MOD(ROW()-ROW($I$46),MESCLUN_CAP+1)</x:f>
        <x:v>29</x:v>
      </x:c>
      <x:c r="L7329" s="266" t="n">
        <x:f>SUM(I7329:K7329)</x:f>
        <x:v>43</x:v>
      </x:c>
      <x:c r="M7329" s="267" t="n">
        <x:f>I7329*TOMATO_HOURS*WEEKS*(1+TOMATO_DIM)^I7329+J7329*CARROT_HOURS*WEEKS*(1+CARROT_DIM)^J7329+K7329*MESCLUN_HOURS*WEEKS*(1+MESCLUN_DIM)^K7329</x:f>
        <x:v>4792.474025974779</x:v>
      </x:c>
      <x:c r="N7329" s="267" t="n">
        <x:f>MAX(M7329-FARMER_HOURS,0)/TEMP_HOURS_PER_WORKER</x:f>
        <x:v>2.8281069624824853</x:v>
      </x:c>
      <x:c r="O7329" s="268" t="n">
        <x:f>I7329*TOMATO_PRICE+J7329*CARROT_PRICE+K7329*MESCLUN_PRICE</x:f>
        <x:v>181382</x:v>
      </x:c>
      <x:c r="P7329" s="268" t="n">
        <x:f>I7329*TOMATO_FERTILIZER+J7329*CARROT_FERTILIZER+K7329*MESCLUN_FERTILIZER</x:f>
        <x:v>36520</x:v>
      </x:c>
      <x:c r="Q7329" s="268" t="n">
        <x:f>MIN(M7329,FARMER_HOURS)*FARMER_RATE+MAX(M7329-FARMER_HOURS,0)*TEMP_RATE</x:f>
        <x:v>95702.67406206213</x:v>
      </x:c>
      <x:c r="R7329" s="268" t="n">
        <x:f>O7329-P7329-Q7329-FIXED_COST</x:f>
        <x:v>29159.325937937872</x:v>
      </x:c>
      <x:c r="S7329" s="139" t="str">
        <x:f>IF(AND(L7329&lt;=TOTAL_BED_CAP,N7329&lt;=TEMP_WORKER_CAP),"YES","NO")</x:f>
        <x:v>YES</x:v>
      </x:c>
      <x:c r="T7329" s="139" t="n">
        <x:f>IF(S7329="YES",R7329,-1E+99)</x:f>
        <x:v>29159.325937937872</x:v>
      </x:c>
    </x:row>
    <x:row r="7330">
      <x:c r="A7330" s="139"/>
      <x:c r="B7330" s="139"/>
      <x:c r="C7330" s="139"/>
      <x:c r="D7330" s="139"/>
      <x:c r="E7330" s="139"/>
      <x:c r="F7330" s="139"/>
      <x:c r="G7330" s="139"/>
      <x:c r="H7330" s="139"/>
      <x:c r="I7330" s="266" t="n">
        <x:f>INT((ROW()-ROW($I$46))/((CARROT_CAP+1)*(MESCLUN_CAP+1)))</x:f>
        <x:v>11</x:v>
      </x:c>
      <x:c r="J7330" s="266" t="n">
        <x:f>MOD(INT((ROW()-ROW($I$46))/(MESCLUN_CAP+1)),CARROT_CAP+1)</x:f>
        <x:v>3</x:v>
      </x:c>
      <x:c r="K7330" s="266" t="n">
        <x:f>MOD(ROW()-ROW($I$46),MESCLUN_CAP+1)</x:f>
        <x:v>30</x:v>
      </x:c>
      <x:c r="L7330" s="266" t="n">
        <x:f>SUM(I7330:K7330)</x:f>
        <x:v>44</x:v>
      </x:c>
      <x:c r="M7330" s="267" t="n">
        <x:f>I7330*TOMATO_HOURS*WEEKS*(1+TOMATO_DIM)^I7330+J7330*CARROT_HOURS*WEEKS*(1+CARROT_DIM)^J7330+K7330*MESCLUN_HOURS*WEEKS*(1+MESCLUN_DIM)^K7330</x:f>
        <x:v>4881.183731308549</x:v>
      </x:c>
      <x:c r="N7330" s="267" t="n">
        <x:f>MAX(M7330-FARMER_HOURS,0)/TEMP_HOURS_PER_WORKER</x:f>
        <x:v>2.8897109245198256</x:v>
      </x:c>
      <x:c r="O7330" s="268" t="n">
        <x:f>I7330*TOMATO_PRICE+J7330*CARROT_PRICE+K7330*MESCLUN_PRICE</x:f>
        <x:v>184082</x:v>
      </x:c>
      <x:c r="P7330" s="268" t="n">
        <x:f>I7330*TOMATO_FERTILIZER+J7330*CARROT_FERTILIZER+K7330*MESCLUN_FERTILIZER</x:f>
        <x:v>37400</x:v>
      </x:c>
      <x:c r="Q7330" s="268" t="n">
        <x:f>MIN(M7330,FARMER_HOURS)*FARMER_RATE+MAX(M7330-FARMER_HOURS,0)*TEMP_RATE</x:f>
        <x:v>97242.77311299564</x:v>
      </x:c>
      <x:c r="R7330" s="268" t="n">
        <x:f>O7330-P7330-Q7330-FIXED_COST</x:f>
        <x:v>29439.226887004363</x:v>
      </x:c>
      <x:c r="S7330" s="139" t="str">
        <x:f>IF(AND(L7330&lt;=TOTAL_BED_CAP,N7330&lt;=TEMP_WORKER_CAP),"YES","NO")</x:f>
        <x:v>YES</x:v>
      </x:c>
      <x:c r="T7330" s="139" t="n">
        <x:f>IF(S7330="YES",R7330,-1E+99)</x:f>
        <x:v>29439.226887004363</x:v>
      </x:c>
    </x:row>
    <x:row r="7331">
      <x:c r="A7331" s="139"/>
      <x:c r="B7331" s="139"/>
      <x:c r="C7331" s="139"/>
      <x:c r="D7331" s="139"/>
      <x:c r="E7331" s="139"/>
      <x:c r="F7331" s="139"/>
      <x:c r="G7331" s="139"/>
      <x:c r="H7331" s="139"/>
      <x:c r="I7331" s="266" t="n">
        <x:f>INT((ROW()-ROW($I$46))/((CARROT_CAP+1)*(MESCLUN_CAP+1)))</x:f>
        <x:v>11</x:v>
      </x:c>
      <x:c r="J7331" s="266" t="n">
        <x:f>MOD(INT((ROW()-ROW($I$46))/(MESCLUN_CAP+1)),CARROT_CAP+1)</x:f>
        <x:v>4</x:v>
      </x:c>
      <x:c r="K7331" s="266" t="n">
        <x:f>MOD(ROW()-ROW($I$46),MESCLUN_CAP+1)</x:f>
        <x:v>0</x:v>
      </x:c>
      <x:c r="L7331" s="266" t="n">
        <x:f>SUM(I7331:K7331)</x:f>
        <x:v>15</x:v>
      </x:c>
      <x:c r="M7331" s="267" t="n">
        <x:f>I7331*TOMATO_HOURS*WEEKS*(1+TOMATO_DIM)^I7331+J7331*CARROT_HOURS*WEEKS*(1+CARROT_DIM)^J7331+K7331*MESCLUN_HOURS*WEEKS*(1+MESCLUN_DIM)^K7331</x:f>
        <x:v>2957.0430859239023</x:v>
      </x:c>
      <x:c r="N7331" s="267" t="n">
        <x:f>MAX(M7331-FARMER_HOURS,0)/TEMP_HOURS_PER_WORKER</x:f>
        <x:v>1.5535021430027098</x:v>
      </x:c>
      <x:c r="O7331" s="268" t="n">
        <x:f>I7331*TOMATO_PRICE+J7331*CARROT_PRICE+K7331*MESCLUN_PRICE</x:f>
        <x:v>105176</x:v>
      </x:c>
      <x:c r="P7331" s="268" t="n">
        <x:f>I7331*TOMATO_FERTILIZER+J7331*CARROT_FERTILIZER+K7331*MESCLUN_FERTILIZER</x:f>
        <x:v>11440</x:v>
      </x:c>
      <x:c r="Q7331" s="268" t="n">
        <x:f>MIN(M7331,FARMER_HOURS)*FARMER_RATE+MAX(M7331-FARMER_HOURS,0)*TEMP_RATE</x:f>
        <x:v>63837.553575067745</x:v>
      </x:c>
      <x:c r="R7331" s="268" t="n">
        <x:f>O7331-P7331-Q7331-FIXED_COST</x:f>
        <x:v>9898.446424932255</x:v>
      </x:c>
      <x:c r="S7331" s="139" t="str">
        <x:f>IF(AND(L7331&lt;=TOTAL_BED_CAP,N7331&lt;=TEMP_WORKER_CAP),"YES","NO")</x:f>
        <x:v>YES</x:v>
      </x:c>
      <x:c r="T7331" s="139" t="n">
        <x:f>IF(S7331="YES",R7331,-1E+99)</x:f>
        <x:v>9898.446424932255</x:v>
      </x:c>
    </x:row>
    <x:row r="7332">
      <x:c r="A7332" s="139"/>
      <x:c r="B7332" s="139"/>
      <x:c r="C7332" s="139"/>
      <x:c r="D7332" s="139"/>
      <x:c r="E7332" s="139"/>
      <x:c r="F7332" s="139"/>
      <x:c r="G7332" s="139"/>
      <x:c r="H7332" s="139"/>
      <x:c r="I7332" s="266" t="n">
        <x:f>INT((ROW()-ROW($I$46))/((CARROT_CAP+1)*(MESCLUN_CAP+1)))</x:f>
        <x:v>11</x:v>
      </x:c>
      <x:c r="J7332" s="266" t="n">
        <x:f>MOD(INT((ROW()-ROW($I$46))/(MESCLUN_CAP+1)),CARROT_CAP+1)</x:f>
        <x:v>4</x:v>
      </x:c>
      <x:c r="K7332" s="266" t="n">
        <x:f>MOD(ROW()-ROW($I$46),MESCLUN_CAP+1)</x:f>
        <x:v>1</x:v>
      </x:c>
      <x:c r="L7332" s="266" t="n">
        <x:f>SUM(I7332:K7332)</x:f>
        <x:v>16</x:v>
      </x:c>
      <x:c r="M7332" s="267" t="n">
        <x:f>I7332*TOMATO_HOURS*WEEKS*(1+TOMATO_DIM)^I7332+J7332*CARROT_HOURS*WEEKS*(1+CARROT_DIM)^J7332+K7332*MESCLUN_HOURS*WEEKS*(1+MESCLUN_DIM)^K7332</x:f>
        <x:v>3002.6055859239023</x:v>
      </x:c>
      <x:c r="N7332" s="267" t="n">
        <x:f>MAX(M7332-FARMER_HOURS,0)/TEMP_HOURS_PER_WORKER</x:f>
        <x:v>1.58514276800271</x:v>
      </x:c>
      <x:c r="O7332" s="268" t="n">
        <x:f>I7332*TOMATO_PRICE+J7332*CARROT_PRICE+K7332*MESCLUN_PRICE</x:f>
        <x:v>107876</x:v>
      </x:c>
      <x:c r="P7332" s="268" t="n">
        <x:f>I7332*TOMATO_FERTILIZER+J7332*CARROT_FERTILIZER+K7332*MESCLUN_FERTILIZER</x:f>
        <x:v>12320</x:v>
      </x:c>
      <x:c r="Q7332" s="268" t="n">
        <x:f>MIN(M7332,FARMER_HOURS)*FARMER_RATE+MAX(M7332-FARMER_HOURS,0)*TEMP_RATE</x:f>
        <x:v>64628.569200067745</x:v>
      </x:c>
      <x:c r="R7332" s="268" t="n">
        <x:f>O7332-P7332-Q7332-FIXED_COST</x:f>
        <x:v>10927.430799932255</x:v>
      </x:c>
      <x:c r="S7332" s="139" t="str">
        <x:f>IF(AND(L7332&lt;=TOTAL_BED_CAP,N7332&lt;=TEMP_WORKER_CAP),"YES","NO")</x:f>
        <x:v>YES</x:v>
      </x:c>
      <x:c r="T7332" s="139" t="n">
        <x:f>IF(S7332="YES",R7332,-1E+99)</x:f>
        <x:v>10927.430799932255</x:v>
      </x:c>
    </x:row>
    <x:row r="7333">
      <x:c r="A7333" s="139"/>
      <x:c r="B7333" s="139"/>
      <x:c r="C7333" s="139"/>
      <x:c r="D7333" s="139"/>
      <x:c r="E7333" s="139"/>
      <x:c r="F7333" s="139"/>
      <x:c r="G7333" s="139"/>
      <x:c r="H7333" s="139"/>
      <x:c r="I7333" s="266" t="n">
        <x:f>INT((ROW()-ROW($I$46))/((CARROT_CAP+1)*(MESCLUN_CAP+1)))</x:f>
        <x:v>11</x:v>
      </x:c>
      <x:c r="J7333" s="266" t="n">
        <x:f>MOD(INT((ROW()-ROW($I$46))/(MESCLUN_CAP+1)),CARROT_CAP+1)</x:f>
        <x:v>4</x:v>
      </x:c>
      <x:c r="K7333" s="266" t="n">
        <x:f>MOD(ROW()-ROW($I$46),MESCLUN_CAP+1)</x:f>
        <x:v>2</x:v>
      </x:c>
      <x:c r="L7333" s="266" t="n">
        <x:f>SUM(I7333:K7333)</x:f>
        <x:v>17</x:v>
      </x:c>
      <x:c r="M7333" s="267" t="n">
        <x:f>I7333*TOMATO_HOURS*WEEKS*(1+TOMATO_DIM)^I7333+J7333*CARROT_HOURS*WEEKS*(1+CARROT_DIM)^J7333+K7333*MESCLUN_HOURS*WEEKS*(1+MESCLUN_DIM)^K7333</x:f>
        <x:v>3049.307148423902</x:v>
      </x:c>
      <x:c r="N7333" s="267" t="n">
        <x:f>MAX(M7333-FARMER_HOURS,0)/TEMP_HOURS_PER_WORKER</x:f>
        <x:v>1.6175744086277097</x:v>
      </x:c>
      <x:c r="O7333" s="268" t="n">
        <x:f>I7333*TOMATO_PRICE+J7333*CARROT_PRICE+K7333*MESCLUN_PRICE</x:f>
        <x:v>110576</x:v>
      </x:c>
      <x:c r="P7333" s="268" t="n">
        <x:f>I7333*TOMATO_FERTILIZER+J7333*CARROT_FERTILIZER+K7333*MESCLUN_FERTILIZER</x:f>
        <x:v>13200</x:v>
      </x:c>
      <x:c r="Q7333" s="268" t="n">
        <x:f>MIN(M7333,FARMER_HOURS)*FARMER_RATE+MAX(M7333-FARMER_HOURS,0)*TEMP_RATE</x:f>
        <x:v>65439.360215692745</x:v>
      </x:c>
      <x:c r="R7333" s="268" t="n">
        <x:f>O7333-P7333-Q7333-FIXED_COST</x:f>
        <x:v>11936.639784307255</x:v>
      </x:c>
      <x:c r="S7333" s="139" t="str">
        <x:f>IF(AND(L7333&lt;=TOTAL_BED_CAP,N7333&lt;=TEMP_WORKER_CAP),"YES","NO")</x:f>
        <x:v>YES</x:v>
      </x:c>
      <x:c r="T7333" s="139" t="n">
        <x:f>IF(S7333="YES",R7333,-1E+99)</x:f>
        <x:v>11936.639784307255</x:v>
      </x:c>
    </x:row>
    <x:row r="7334">
      <x:c r="A7334" s="139"/>
      <x:c r="B7334" s="139"/>
      <x:c r="C7334" s="139"/>
      <x:c r="D7334" s="139"/>
      <x:c r="E7334" s="139"/>
      <x:c r="F7334" s="139"/>
      <x:c r="G7334" s="139"/>
      <x:c r="H7334" s="139"/>
      <x:c r="I7334" s="266" t="n">
        <x:f>INT((ROW()-ROW($I$46))/((CARROT_CAP+1)*(MESCLUN_CAP+1)))</x:f>
        <x:v>11</x:v>
      </x:c>
      <x:c r="J7334" s="266" t="n">
        <x:f>MOD(INT((ROW()-ROW($I$46))/(MESCLUN_CAP+1)),CARROT_CAP+1)</x:f>
        <x:v>4</x:v>
      </x:c>
      <x:c r="K7334" s="266" t="n">
        <x:f>MOD(ROW()-ROW($I$46),MESCLUN_CAP+1)</x:f>
        <x:v>3</x:v>
      </x:c>
      <x:c r="L7334" s="266" t="n">
        <x:f>SUM(I7334:K7334)</x:f>
        <x:v>18</x:v>
      </x:c>
      <x:c r="M7334" s="267" t="n">
        <x:f>I7334*TOMATO_HOURS*WEEKS*(1+TOMATO_DIM)^I7334+J7334*CARROT_HOURS*WEEKS*(1+CARROT_DIM)^J7334+K7334*MESCLUN_HOURS*WEEKS*(1+MESCLUN_DIM)^K7334</x:f>
        <x:v>3097.169130845777</x:v>
      </x:c>
      <x:c r="N7334" s="267" t="n">
        <x:f>MAX(M7334-FARMER_HOURS,0)/TEMP_HOURS_PER_WORKER</x:f>
        <x:v>1.6508118964206786</x:v>
      </x:c>
      <x:c r="O7334" s="268" t="n">
        <x:f>I7334*TOMATO_PRICE+J7334*CARROT_PRICE+K7334*MESCLUN_PRICE</x:f>
        <x:v>113276</x:v>
      </x:c>
      <x:c r="P7334" s="268" t="n">
        <x:f>I7334*TOMATO_FERTILIZER+J7334*CARROT_FERTILIZER+K7334*MESCLUN_FERTILIZER</x:f>
        <x:v>14080</x:v>
      </x:c>
      <x:c r="Q7334" s="268" t="n">
        <x:f>MIN(M7334,FARMER_HOURS)*FARMER_RATE+MAX(M7334-FARMER_HOURS,0)*TEMP_RATE</x:f>
        <x:v>66270.29741051697</x:v>
      </x:c>
      <x:c r="R7334" s="268" t="n">
        <x:f>O7334-P7334-Q7334-FIXED_COST</x:f>
        <x:v>12925.70258948303</x:v>
      </x:c>
      <x:c r="S7334" s="139" t="str">
        <x:f>IF(AND(L7334&lt;=TOTAL_BED_CAP,N7334&lt;=TEMP_WORKER_CAP),"YES","NO")</x:f>
        <x:v>YES</x:v>
      </x:c>
      <x:c r="T7334" s="139" t="n">
        <x:f>IF(S7334="YES",R7334,-1E+99)</x:f>
        <x:v>12925.70258948303</x:v>
      </x:c>
    </x:row>
    <x:row r="7335">
      <x:c r="A7335" s="139"/>
      <x:c r="B7335" s="139"/>
      <x:c r="C7335" s="139"/>
      <x:c r="D7335" s="139"/>
      <x:c r="E7335" s="139"/>
      <x:c r="F7335" s="139"/>
      <x:c r="G7335" s="139"/>
      <x:c r="H7335" s="139"/>
      <x:c r="I7335" s="266" t="n">
        <x:f>INT((ROW()-ROW($I$46))/((CARROT_CAP+1)*(MESCLUN_CAP+1)))</x:f>
        <x:v>11</x:v>
      </x:c>
      <x:c r="J7335" s="266" t="n">
        <x:f>MOD(INT((ROW()-ROW($I$46))/(MESCLUN_CAP+1)),CARROT_CAP+1)</x:f>
        <x:v>4</x:v>
      </x:c>
      <x:c r="K7335" s="266" t="n">
        <x:f>MOD(ROW()-ROW($I$46),MESCLUN_CAP+1)</x:f>
        <x:v>4</x:v>
      </x:c>
      <x:c r="L7335" s="266" t="n">
        <x:f>SUM(I7335:K7335)</x:f>
        <x:v>19</x:v>
      </x:c>
      <x:c r="M7335" s="267" t="n">
        <x:f>I7335*TOMATO_HOURS*WEEKS*(1+TOMATO_DIM)^I7335+J7335*CARROT_HOURS*WEEKS*(1+CARROT_DIM)^J7335+K7335*MESCLUN_HOURS*WEEKS*(1+MESCLUN_DIM)^K7335</x:f>
        <x:v>3146.2132465684335</x:v>
      </x:c>
      <x:c r="N7335" s="267" t="n">
        <x:f>MAX(M7335-FARMER_HOURS,0)/TEMP_HOURS_PER_WORKER</x:f>
        <x:v>1.6848703101169678</x:v>
      </x:c>
      <x:c r="O7335" s="268" t="n">
        <x:f>I7335*TOMATO_PRICE+J7335*CARROT_PRICE+K7335*MESCLUN_PRICE</x:f>
        <x:v>115976</x:v>
      </x:c>
      <x:c r="P7335" s="268" t="n">
        <x:f>I7335*TOMATO_FERTILIZER+J7335*CARROT_FERTILIZER+K7335*MESCLUN_FERTILIZER</x:f>
        <x:v>14960</x:v>
      </x:c>
      <x:c r="Q7335" s="268" t="n">
        <x:f>MIN(M7335,FARMER_HOURS)*FARMER_RATE+MAX(M7335-FARMER_HOURS,0)*TEMP_RATE</x:f>
        <x:v>67121.7577529242</x:v>
      </x:c>
      <x:c r="R7335" s="268" t="n">
        <x:f>O7335-P7335-Q7335-FIXED_COST</x:f>
        <x:v>13894.242247075803</x:v>
      </x:c>
      <x:c r="S7335" s="139" t="str">
        <x:f>IF(AND(L7335&lt;=TOTAL_BED_CAP,N7335&lt;=TEMP_WORKER_CAP),"YES","NO")</x:f>
        <x:v>YES</x:v>
      </x:c>
      <x:c r="T7335" s="139" t="n">
        <x:f>IF(S7335="YES",R7335,-1E+99)</x:f>
        <x:v>13894.242247075803</x:v>
      </x:c>
    </x:row>
    <x:row r="7336">
      <x:c r="A7336" s="139"/>
      <x:c r="B7336" s="139"/>
      <x:c r="C7336" s="139"/>
      <x:c r="D7336" s="139"/>
      <x:c r="E7336" s="139"/>
      <x:c r="F7336" s="139"/>
      <x:c r="G7336" s="139"/>
      <x:c r="H7336" s="139"/>
      <x:c r="I7336" s="266" t="n">
        <x:f>INT((ROW()-ROW($I$46))/((CARROT_CAP+1)*(MESCLUN_CAP+1)))</x:f>
        <x:v>11</x:v>
      </x:c>
      <x:c r="J7336" s="266" t="n">
        <x:f>MOD(INT((ROW()-ROW($I$46))/(MESCLUN_CAP+1)),CARROT_CAP+1)</x:f>
        <x:v>4</x:v>
      </x:c>
      <x:c r="K7336" s="266" t="n">
        <x:f>MOD(ROW()-ROW($I$46),MESCLUN_CAP+1)</x:f>
        <x:v>5</x:v>
      </x:c>
      <x:c r="L7336" s="266" t="n">
        <x:f>SUM(I7336:K7336)</x:f>
        <x:v>20</x:v>
      </x:c>
      <x:c r="M7336" s="267" t="n">
        <x:f>I7336*TOMATO_HOURS*WEEKS*(1+TOMATO_DIM)^I7336+J7336*CARROT_HOURS*WEEKS*(1+CARROT_DIM)^J7336+K7336*MESCLUN_HOURS*WEEKS*(1+MESCLUN_DIM)^K7336</x:f>
        <x:v>3196.461570489637</x:v>
      </x:c>
      <x:c r="N7336" s="267" t="n">
        <x:f>MAX(M7336-FARMER_HOURS,0)/TEMP_HOURS_PER_WORKER</x:f>
        <x:v>1.7197649795066923</x:v>
      </x:c>
      <x:c r="O7336" s="268" t="n">
        <x:f>I7336*TOMATO_PRICE+J7336*CARROT_PRICE+K7336*MESCLUN_PRICE</x:f>
        <x:v>118676</x:v>
      </x:c>
      <x:c r="P7336" s="268" t="n">
        <x:f>I7336*TOMATO_FERTILIZER+J7336*CARROT_FERTILIZER+K7336*MESCLUN_FERTILIZER</x:f>
        <x:v>15840</x:v>
      </x:c>
      <x:c r="Q7336" s="268" t="n">
        <x:f>MIN(M7336,FARMER_HOURS)*FARMER_RATE+MAX(M7336-FARMER_HOURS,0)*TEMP_RATE</x:f>
        <x:v>67994.12448766732</x:v>
      </x:c>
      <x:c r="R7336" s="268" t="n">
        <x:f>O7336-P7336-Q7336-FIXED_COST</x:f>
        <x:v>14841.875512332685</x:v>
      </x:c>
      <x:c r="S7336" s="139" t="str">
        <x:f>IF(AND(L7336&lt;=TOTAL_BED_CAP,N7336&lt;=TEMP_WORKER_CAP),"YES","NO")</x:f>
        <x:v>YES</x:v>
      </x:c>
      <x:c r="T7336" s="139" t="n">
        <x:f>IF(S7336="YES",R7336,-1E+99)</x:f>
        <x:v>14841.875512332685</x:v>
      </x:c>
    </x:row>
    <x:row r="7337">
      <x:c r="A7337" s="139"/>
      <x:c r="B7337" s="139"/>
      <x:c r="C7337" s="139"/>
      <x:c r="D7337" s="139"/>
      <x:c r="E7337" s="139"/>
      <x:c r="F7337" s="139"/>
      <x:c r="G7337" s="139"/>
      <x:c r="H7337" s="139"/>
      <x:c r="I7337" s="266" t="n">
        <x:f>INT((ROW()-ROW($I$46))/((CARROT_CAP+1)*(MESCLUN_CAP+1)))</x:f>
        <x:v>11</x:v>
      </x:c>
      <x:c r="J7337" s="266" t="n">
        <x:f>MOD(INT((ROW()-ROW($I$46))/(MESCLUN_CAP+1)),CARROT_CAP+1)</x:f>
        <x:v>4</x:v>
      </x:c>
      <x:c r="K7337" s="266" t="n">
        <x:f>MOD(ROW()-ROW($I$46),MESCLUN_CAP+1)</x:f>
        <x:v>6</x:v>
      </x:c>
      <x:c r="L7337" s="266" t="n">
        <x:f>SUM(I7337:K7337)</x:f>
        <x:v>21</x:v>
      </x:c>
      <x:c r="M7337" s="267" t="n">
        <x:f>I7337*TOMATO_HOURS*WEEKS*(1+TOMATO_DIM)^I7337+J7337*CARROT_HOURS*WEEKS*(1+CARROT_DIM)^J7337+K7337*MESCLUN_HOURS*WEEKS*(1+MESCLUN_DIM)^K7337</x:f>
        <x:v>3247.93654467127</x:v>
      </x:c>
      <x:c r="N7337" s="267" t="n">
        <x:f>MAX(M7337-FARMER_HOURS,0)/TEMP_HOURS_PER_WORKER</x:f>
        <x:v>1.7555114893550485</x:v>
      </x:c>
      <x:c r="O7337" s="268" t="n">
        <x:f>I7337*TOMATO_PRICE+J7337*CARROT_PRICE+K7337*MESCLUN_PRICE</x:f>
        <x:v>121376</x:v>
      </x:c>
      <x:c r="P7337" s="268" t="n">
        <x:f>I7337*TOMATO_FERTILIZER+J7337*CARROT_FERTILIZER+K7337*MESCLUN_FERTILIZER</x:f>
        <x:v>16720</x:v>
      </x:c>
      <x:c r="Q7337" s="268" t="n">
        <x:f>MIN(M7337,FARMER_HOURS)*FARMER_RATE+MAX(M7337-FARMER_HOURS,0)*TEMP_RATE</x:f>
        <x:v>68887.78723387621</x:v>
      </x:c>
      <x:c r="R7337" s="268" t="n">
        <x:f>O7337-P7337-Q7337-FIXED_COST</x:f>
        <x:v>15768.21276612379</x:v>
      </x:c>
      <x:c r="S7337" s="139" t="str">
        <x:f>IF(AND(L7337&lt;=TOTAL_BED_CAP,N7337&lt;=TEMP_WORKER_CAP),"YES","NO")</x:f>
        <x:v>YES</x:v>
      </x:c>
      <x:c r="T7337" s="139" t="n">
        <x:f>IF(S7337="YES",R7337,-1E+99)</x:f>
        <x:v>15768.21276612379</x:v>
      </x:c>
    </x:row>
    <x:row r="7338">
      <x:c r="A7338" s="139"/>
      <x:c r="B7338" s="139"/>
      <x:c r="C7338" s="139"/>
      <x:c r="D7338" s="139"/>
      <x:c r="E7338" s="139"/>
      <x:c r="F7338" s="139"/>
      <x:c r="G7338" s="139"/>
      <x:c r="H7338" s="139"/>
      <x:c r="I7338" s="266" t="n">
        <x:f>INT((ROW()-ROW($I$46))/((CARROT_CAP+1)*(MESCLUN_CAP+1)))</x:f>
        <x:v>11</x:v>
      </x:c>
      <x:c r="J7338" s="266" t="n">
        <x:f>MOD(INT((ROW()-ROW($I$46))/(MESCLUN_CAP+1)),CARROT_CAP+1)</x:f>
        <x:v>4</x:v>
      </x:c>
      <x:c r="K7338" s="266" t="n">
        <x:f>MOD(ROW()-ROW($I$46),MESCLUN_CAP+1)</x:f>
        <x:v>7</x:v>
      </x:c>
      <x:c r="L7338" s="266" t="n">
        <x:f>SUM(I7338:K7338)</x:f>
        <x:v>22</x:v>
      </x:c>
      <x:c r="M7338" s="267" t="n">
        <x:f>I7338*TOMATO_HOURS*WEEKS*(1+TOMATO_DIM)^I7338+J7338*CARROT_HOURS*WEEKS*(1+CARROT_DIM)^J7338+K7338*MESCLUN_HOURS*WEEKS*(1+MESCLUN_DIM)^K7338</x:f>
        <x:v>3300.6609840692304</x:v>
      </x:c>
      <x:c r="N7338" s="267" t="n">
        <x:f>MAX(M7338-FARMER_HOURS,0)/TEMP_HOURS_PER_WORKER</x:f>
        <x:v>1.79212568338141</x:v>
      </x:c>
      <x:c r="O7338" s="268" t="n">
        <x:f>I7338*TOMATO_PRICE+J7338*CARROT_PRICE+K7338*MESCLUN_PRICE</x:f>
        <x:v>124076</x:v>
      </x:c>
      <x:c r="P7338" s="268" t="n">
        <x:f>I7338*TOMATO_FERTILIZER+J7338*CARROT_FERTILIZER+K7338*MESCLUN_FERTILIZER</x:f>
        <x:v>17600</x:v>
      </x:c>
      <x:c r="Q7338" s="268" t="n">
        <x:f>MIN(M7338,FARMER_HOURS)*FARMER_RATE+MAX(M7338-FARMER_HOURS,0)*TEMP_RATE</x:f>
        <x:v>69803.14208453524</x:v>
      </x:c>
      <x:c r="R7338" s="268" t="n">
        <x:f>O7338-P7338-Q7338-FIXED_COST</x:f>
        <x:v>16672.85791546476</x:v>
      </x:c>
      <x:c r="S7338" s="139" t="str">
        <x:f>IF(AND(L7338&lt;=TOTAL_BED_CAP,N7338&lt;=TEMP_WORKER_CAP),"YES","NO")</x:f>
        <x:v>YES</x:v>
      </x:c>
      <x:c r="T7338" s="139" t="n">
        <x:f>IF(S7338="YES",R7338,-1E+99)</x:f>
        <x:v>16672.85791546476</x:v>
      </x:c>
    </x:row>
    <x:row r="7339">
      <x:c r="A7339" s="139"/>
      <x:c r="B7339" s="139"/>
      <x:c r="C7339" s="139"/>
      <x:c r="D7339" s="139"/>
      <x:c r="E7339" s="139"/>
      <x:c r="F7339" s="139"/>
      <x:c r="G7339" s="139"/>
      <x:c r="H7339" s="139"/>
      <x:c r="I7339" s="266" t="n">
        <x:f>INT((ROW()-ROW($I$46))/((CARROT_CAP+1)*(MESCLUN_CAP+1)))</x:f>
        <x:v>11</x:v>
      </x:c>
      <x:c r="J7339" s="266" t="n">
        <x:f>MOD(INT((ROW()-ROW($I$46))/(MESCLUN_CAP+1)),CARROT_CAP+1)</x:f>
        <x:v>4</x:v>
      </x:c>
      <x:c r="K7339" s="266" t="n">
        <x:f>MOD(ROW()-ROW($I$46),MESCLUN_CAP+1)</x:f>
        <x:v>8</x:v>
      </x:c>
      <x:c r="L7339" s="266" t="n">
        <x:f>SUM(I7339:K7339)</x:f>
        <x:v>23</x:v>
      </x:c>
      <x:c r="M7339" s="267" t="n">
        <x:f>I7339*TOMATO_HOURS*WEEKS*(1+TOMATO_DIM)^I7339+J7339*CARROT_HOURS*WEEKS*(1+CARROT_DIM)^J7339+K7339*MESCLUN_HOURS*WEEKS*(1+MESCLUN_DIM)^K7339</x:f>
        <x:v>3354.6580823492104</x:v>
      </x:c>
      <x:c r="N7339" s="267" t="n">
        <x:f>MAX(M7339-FARMER_HOURS,0)/TEMP_HOURS_PER_WORKER</x:f>
        <x:v>1.8296236682980629</x:v>
      </x:c>
      <x:c r="O7339" s="268" t="n">
        <x:f>I7339*TOMATO_PRICE+J7339*CARROT_PRICE+K7339*MESCLUN_PRICE</x:f>
        <x:v>126776</x:v>
      </x:c>
      <x:c r="P7339" s="268" t="n">
        <x:f>I7339*TOMATO_FERTILIZER+J7339*CARROT_FERTILIZER+K7339*MESCLUN_FERTILIZER</x:f>
        <x:v>18480</x:v>
      </x:c>
      <x:c r="Q7339" s="268" t="n">
        <x:f>MIN(M7339,FARMER_HOURS)*FARMER_RATE+MAX(M7339-FARMER_HOURS,0)*TEMP_RATE</x:f>
        <x:v>70740.59170745156</x:v>
      </x:c>
      <x:c r="R7339" s="268" t="n">
        <x:f>O7339-P7339-Q7339-FIXED_COST</x:f>
        <x:v>17555.40829254844</x:v>
      </x:c>
      <x:c r="S7339" s="139" t="str">
        <x:f>IF(AND(L7339&lt;=TOTAL_BED_CAP,N7339&lt;=TEMP_WORKER_CAP),"YES","NO")</x:f>
        <x:v>YES</x:v>
      </x:c>
      <x:c r="T7339" s="139" t="n">
        <x:f>IF(S7339="YES",R7339,-1E+99)</x:f>
        <x:v>17555.40829254844</x:v>
      </x:c>
    </x:row>
    <x:row r="7340">
      <x:c r="A7340" s="139"/>
      <x:c r="B7340" s="139"/>
      <x:c r="C7340" s="139"/>
      <x:c r="D7340" s="139"/>
      <x:c r="E7340" s="139"/>
      <x:c r="F7340" s="139"/>
      <x:c r="G7340" s="139"/>
      <x:c r="H7340" s="139"/>
      <x:c r="I7340" s="266" t="n">
        <x:f>INT((ROW()-ROW($I$46))/((CARROT_CAP+1)*(MESCLUN_CAP+1)))</x:f>
        <x:v>11</x:v>
      </x:c>
      <x:c r="J7340" s="266" t="n">
        <x:f>MOD(INT((ROW()-ROW($I$46))/(MESCLUN_CAP+1)),CARROT_CAP+1)</x:f>
        <x:v>4</x:v>
      </x:c>
      <x:c r="K7340" s="266" t="n">
        <x:f>MOD(ROW()-ROW($I$46),MESCLUN_CAP+1)</x:f>
        <x:v>9</x:v>
      </x:c>
      <x:c r="L7340" s="266" t="n">
        <x:f>SUM(I7340:K7340)</x:f>
        <x:v>24</x:v>
      </x:c>
      <x:c r="M7340" s="267" t="n">
        <x:f>I7340*TOMATO_HOURS*WEEKS*(1+TOMATO_DIM)^I7340+J7340*CARROT_HOURS*WEEKS*(1+CARROT_DIM)^J7340+K7340*MESCLUN_HOURS*WEEKS*(1+MESCLUN_DIM)^K7340</x:f>
        <x:v>3409.951417789605</x:v>
      </x:c>
      <x:c r="N7340" s="267" t="n">
        <x:f>MAX(M7340-FARMER_HOURS,0)/TEMP_HOURS_PER_WORKER</x:f>
        <x:v>1.8680218179094479</x:v>
      </x:c>
      <x:c r="O7340" s="268" t="n">
        <x:f>I7340*TOMATO_PRICE+J7340*CARROT_PRICE+K7340*MESCLUN_PRICE</x:f>
        <x:v>129476</x:v>
      </x:c>
      <x:c r="P7340" s="268" t="n">
        <x:f>I7340*TOMATO_FERTILIZER+J7340*CARROT_FERTILIZER+K7340*MESCLUN_FERTILIZER</x:f>
        <x:v>19360</x:v>
      </x:c>
      <x:c r="Q7340" s="268" t="n">
        <x:f>MIN(M7340,FARMER_HOURS)*FARMER_RATE+MAX(M7340-FARMER_HOURS,0)*TEMP_RATE</x:f>
        <x:v>71700.5454477362</x:v>
      </x:c>
      <x:c r="R7340" s="268" t="n">
        <x:f>O7340-P7340-Q7340-FIXED_COST</x:f>
        <x:v>18415.454552263807</x:v>
      </x:c>
      <x:c r="S7340" s="139" t="str">
        <x:f>IF(AND(L7340&lt;=TOTAL_BED_CAP,N7340&lt;=TEMP_WORKER_CAP),"YES","NO")</x:f>
        <x:v>YES</x:v>
      </x:c>
      <x:c r="T7340" s="139" t="n">
        <x:f>IF(S7340="YES",R7340,-1E+99)</x:f>
        <x:v>18415.454552263807</x:v>
      </x:c>
    </x:row>
    <x:row r="7341">
      <x:c r="A7341" s="139"/>
      <x:c r="B7341" s="139"/>
      <x:c r="C7341" s="139"/>
      <x:c r="D7341" s="139"/>
      <x:c r="E7341" s="139"/>
      <x:c r="F7341" s="139"/>
      <x:c r="G7341" s="139"/>
      <x:c r="H7341" s="139"/>
      <x:c r="I7341" s="266" t="n">
        <x:f>INT((ROW()-ROW($I$46))/((CARROT_CAP+1)*(MESCLUN_CAP+1)))</x:f>
        <x:v>11</x:v>
      </x:c>
      <x:c r="J7341" s="266" t="n">
        <x:f>MOD(INT((ROW()-ROW($I$46))/(MESCLUN_CAP+1)),CARROT_CAP+1)</x:f>
        <x:v>4</x:v>
      </x:c>
      <x:c r="K7341" s="266" t="n">
        <x:f>MOD(ROW()-ROW($I$46),MESCLUN_CAP+1)</x:f>
        <x:v>10</x:v>
      </x:c>
      <x:c r="L7341" s="266" t="n">
        <x:f>SUM(I7341:K7341)</x:f>
        <x:v>25</x:v>
      </x:c>
      <x:c r="M7341" s="267" t="n">
        <x:f>I7341*TOMATO_HOURS*WEEKS*(1+TOMATO_DIM)^I7341+J7341*CARROT_HOURS*WEEKS*(1+CARROT_DIM)^J7341+K7341*MESCLUN_HOURS*WEEKS*(1+MESCLUN_DIM)^K7341</x:f>
        <x:v>3466.5649592728178</x:v>
      </x:c>
      <x:c r="N7341" s="267" t="n">
        <x:f>MAX(M7341-FARMER_HOURS,0)/TEMP_HOURS_PER_WORKER</x:f>
        <x:v>1.90733677727279</x:v>
      </x:c>
      <x:c r="O7341" s="268" t="n">
        <x:f>I7341*TOMATO_PRICE+J7341*CARROT_PRICE+K7341*MESCLUN_PRICE</x:f>
        <x:v>132176</x:v>
      </x:c>
      <x:c r="P7341" s="268" t="n">
        <x:f>I7341*TOMATO_FERTILIZER+J7341*CARROT_FERTILIZER+K7341*MESCLUN_FERTILIZER</x:f>
        <x:v>20240</x:v>
      </x:c>
      <x:c r="Q7341" s="268" t="n">
        <x:f>MIN(M7341,FARMER_HOURS)*FARMER_RATE+MAX(M7341-FARMER_HOURS,0)*TEMP_RATE</x:f>
        <x:v>72683.41943181976</x:v>
      </x:c>
      <x:c r="R7341" s="268" t="n">
        <x:f>O7341-P7341-Q7341-FIXED_COST</x:f>
        <x:v>19252.580568180245</x:v>
      </x:c>
      <x:c r="S7341" s="139" t="str">
        <x:f>IF(AND(L7341&lt;=TOTAL_BED_CAP,N7341&lt;=TEMP_WORKER_CAP),"YES","NO")</x:f>
        <x:v>YES</x:v>
      </x:c>
      <x:c r="T7341" s="139" t="n">
        <x:f>IF(S7341="YES",R7341,-1E+99)</x:f>
        <x:v>19252.580568180245</x:v>
      </x:c>
    </x:row>
    <x:row r="7342">
      <x:c r="A7342" s="139"/>
      <x:c r="B7342" s="139"/>
      <x:c r="C7342" s="139"/>
      <x:c r="D7342" s="139"/>
      <x:c r="E7342" s="139"/>
      <x:c r="F7342" s="139"/>
      <x:c r="G7342" s="139"/>
      <x:c r="H7342" s="139"/>
      <x:c r="I7342" s="266" t="n">
        <x:f>INT((ROW()-ROW($I$46))/((CARROT_CAP+1)*(MESCLUN_CAP+1)))</x:f>
        <x:v>11</x:v>
      </x:c>
      <x:c r="J7342" s="266" t="n">
        <x:f>MOD(INT((ROW()-ROW($I$46))/(MESCLUN_CAP+1)),CARROT_CAP+1)</x:f>
        <x:v>4</x:v>
      </x:c>
      <x:c r="K7342" s="266" t="n">
        <x:f>MOD(ROW()-ROW($I$46),MESCLUN_CAP+1)</x:f>
        <x:v>11</x:v>
      </x:c>
      <x:c r="L7342" s="266" t="n">
        <x:f>SUM(I7342:K7342)</x:f>
        <x:v>26</x:v>
      </x:c>
      <x:c r="M7342" s="267" t="n">
        <x:f>I7342*TOMATO_HOURS*WEEKS*(1+TOMATO_DIM)^I7342+J7342*CARROT_HOURS*WEEKS*(1+CARROT_DIM)^J7342+K7342*MESCLUN_HOURS*WEEKS*(1+MESCLUN_DIM)^K7342</x:f>
        <x:v>3524.523072366257</x:v>
      </x:c>
      <x:c r="N7342" s="267" t="n">
        <x:f>MAX(M7342-FARMER_HOURS,0)/TEMP_HOURS_PER_WORKER</x:f>
        <x:v>1.947585466921012</x:v>
      </x:c>
      <x:c r="O7342" s="268" t="n">
        <x:f>I7342*TOMATO_PRICE+J7342*CARROT_PRICE+K7342*MESCLUN_PRICE</x:f>
        <x:v>134876</x:v>
      </x:c>
      <x:c r="P7342" s="268" t="n">
        <x:f>I7342*TOMATO_FERTILIZER+J7342*CARROT_FERTILIZER+K7342*MESCLUN_FERTILIZER</x:f>
        <x:v>21120</x:v>
      </x:c>
      <x:c r="Q7342" s="268" t="n">
        <x:f>MIN(M7342,FARMER_HOURS)*FARMER_RATE+MAX(M7342-FARMER_HOURS,0)*TEMP_RATE</x:f>
        <x:v>73689.63667302529</x:v>
      </x:c>
      <x:c r="R7342" s="268" t="n">
        <x:f>O7342-P7342-Q7342-FIXED_COST</x:f>
        <x:v>20066.363326974708</x:v>
      </x:c>
      <x:c r="S7342" s="139" t="str">
        <x:f>IF(AND(L7342&lt;=TOTAL_BED_CAP,N7342&lt;=TEMP_WORKER_CAP),"YES","NO")</x:f>
        <x:v>YES</x:v>
      </x:c>
      <x:c r="T7342" s="139" t="n">
        <x:f>IF(S7342="YES",R7342,-1E+99)</x:f>
        <x:v>20066.363326974708</x:v>
      </x:c>
    </x:row>
    <x:row r="7343">
      <x:c r="A7343" s="139"/>
      <x:c r="B7343" s="139"/>
      <x:c r="C7343" s="139"/>
      <x:c r="D7343" s="139"/>
      <x:c r="E7343" s="139"/>
      <x:c r="F7343" s="139"/>
      <x:c r="G7343" s="139"/>
      <x:c r="H7343" s="139"/>
      <x:c r="I7343" s="266" t="n">
        <x:f>INT((ROW()-ROW($I$46))/((CARROT_CAP+1)*(MESCLUN_CAP+1)))</x:f>
        <x:v>11</x:v>
      </x:c>
      <x:c r="J7343" s="266" t="n">
        <x:f>MOD(INT((ROW()-ROW($I$46))/(MESCLUN_CAP+1)),CARROT_CAP+1)</x:f>
        <x:v>4</x:v>
      </x:c>
      <x:c r="K7343" s="266" t="n">
        <x:f>MOD(ROW()-ROW($I$46),MESCLUN_CAP+1)</x:f>
        <x:v>12</x:v>
      </x:c>
      <x:c r="L7343" s="266" t="n">
        <x:f>SUM(I7343:K7343)</x:f>
        <x:v>27</x:v>
      </x:c>
      <x:c r="M7343" s="267" t="n">
        <x:f>I7343*TOMATO_HOURS*WEEKS*(1+TOMATO_DIM)^I7343+J7343*CARROT_HOURS*WEEKS*(1+CARROT_DIM)^J7343+K7343*MESCLUN_HOURS*WEEKS*(1+MESCLUN_DIM)^K7343</x:f>
        <x:v>3583.850525494321</x:v>
      </x:c>
      <x:c r="N7343" s="267" t="n">
        <x:f>MAX(M7343-FARMER_HOURS,0)/TEMP_HOURS_PER_WORKER</x:f>
        <x:v>1.9887850871488342</x:v>
      </x:c>
      <x:c r="O7343" s="268" t="n">
        <x:f>I7343*TOMATO_PRICE+J7343*CARROT_PRICE+K7343*MESCLUN_PRICE</x:f>
        <x:v>137576</x:v>
      </x:c>
      <x:c r="P7343" s="268" t="n">
        <x:f>I7343*TOMATO_FERTILIZER+J7343*CARROT_FERTILIZER+K7343*MESCLUN_FERTILIZER</x:f>
        <x:v>22000</x:v>
      </x:c>
      <x:c r="Q7343" s="268" t="n">
        <x:f>MIN(M7343,FARMER_HOURS)*FARMER_RATE+MAX(M7343-FARMER_HOURS,0)*TEMP_RATE</x:f>
        <x:v>74719.62717872085</x:v>
      </x:c>
      <x:c r="R7343" s="268" t="n">
        <x:f>O7343-P7343-Q7343-FIXED_COST</x:f>
        <x:v>20856.372821279147</x:v>
      </x:c>
      <x:c r="S7343" s="139" t="str">
        <x:f>IF(AND(L7343&lt;=TOTAL_BED_CAP,N7343&lt;=TEMP_WORKER_CAP),"YES","NO")</x:f>
        <x:v>YES</x:v>
      </x:c>
      <x:c r="T7343" s="139" t="n">
        <x:f>IF(S7343="YES",R7343,-1E+99)</x:f>
        <x:v>20856.372821279147</x:v>
      </x:c>
    </x:row>
    <x:row r="7344">
      <x:c r="A7344" s="139"/>
      <x:c r="B7344" s="139"/>
      <x:c r="C7344" s="139"/>
      <x:c r="D7344" s="139"/>
      <x:c r="E7344" s="139"/>
      <x:c r="F7344" s="139"/>
      <x:c r="G7344" s="139"/>
      <x:c r="H7344" s="139"/>
      <x:c r="I7344" s="266" t="n">
        <x:f>INT((ROW()-ROW($I$46))/((CARROT_CAP+1)*(MESCLUN_CAP+1)))</x:f>
        <x:v>11</x:v>
      </x:c>
      <x:c r="J7344" s="266" t="n">
        <x:f>MOD(INT((ROW()-ROW($I$46))/(MESCLUN_CAP+1)),CARROT_CAP+1)</x:f>
        <x:v>4</x:v>
      </x:c>
      <x:c r="K7344" s="266" t="n">
        <x:f>MOD(ROW()-ROW($I$46),MESCLUN_CAP+1)</x:f>
        <x:v>13</x:v>
      </x:c>
      <x:c r="L7344" s="266" t="n">
        <x:f>SUM(I7344:K7344)</x:f>
        <x:v>28</x:v>
      </x:c>
      <x:c r="M7344" s="267" t="n">
        <x:f>I7344*TOMATO_HOURS*WEEKS*(1+TOMATO_DIM)^I7344+J7344*CARROT_HOURS*WEEKS*(1+CARROT_DIM)^J7344+K7344*MESCLUN_HOURS*WEEKS*(1+MESCLUN_DIM)^K7344</x:f>
        <x:v>3644.5724962027057</x:v>
      </x:c>
      <x:c r="N7344" s="267" t="n">
        <x:f>MAX(M7344-FARMER_HOURS,0)/TEMP_HOURS_PER_WORKER</x:f>
        <x:v>2.03095312236299</x:v>
      </x:c>
      <x:c r="O7344" s="268" t="n">
        <x:f>I7344*TOMATO_PRICE+J7344*CARROT_PRICE+K7344*MESCLUN_PRICE</x:f>
        <x:v>140276</x:v>
      </x:c>
      <x:c r="P7344" s="268" t="n">
        <x:f>I7344*TOMATO_FERTILIZER+J7344*CARROT_FERTILIZER+K7344*MESCLUN_FERTILIZER</x:f>
        <x:v>22880</x:v>
      </x:c>
      <x:c r="Q7344" s="268" t="n">
        <x:f>MIN(M7344,FARMER_HOURS)*FARMER_RATE+MAX(M7344-FARMER_HOURS,0)*TEMP_RATE</x:f>
        <x:v>75773.82805907476</x:v>
      </x:c>
      <x:c r="R7344" s="268" t="n">
        <x:f>O7344-P7344-Q7344-FIXED_COST</x:f>
        <x:v>21622.17194092524</x:v>
      </x:c>
      <x:c r="S7344" s="139" t="str">
        <x:f>IF(AND(L7344&lt;=TOTAL_BED_CAP,N7344&lt;=TEMP_WORKER_CAP),"YES","NO")</x:f>
        <x:v>YES</x:v>
      </x:c>
      <x:c r="T7344" s="139" t="n">
        <x:f>IF(S7344="YES",R7344,-1E+99)</x:f>
        <x:v>21622.17194092524</x:v>
      </x:c>
    </x:row>
    <x:row r="7345">
      <x:c r="A7345" s="139"/>
      <x:c r="B7345" s="139"/>
      <x:c r="C7345" s="139"/>
      <x:c r="D7345" s="139"/>
      <x:c r="E7345" s="139"/>
      <x:c r="F7345" s="139"/>
      <x:c r="G7345" s="139"/>
      <x:c r="H7345" s="139"/>
      <x:c r="I7345" s="266" t="n">
        <x:f>INT((ROW()-ROW($I$46))/((CARROT_CAP+1)*(MESCLUN_CAP+1)))</x:f>
        <x:v>11</x:v>
      </x:c>
      <x:c r="J7345" s="266" t="n">
        <x:f>MOD(INT((ROW()-ROW($I$46))/(MESCLUN_CAP+1)),CARROT_CAP+1)</x:f>
        <x:v>4</x:v>
      </x:c>
      <x:c r="K7345" s="266" t="n">
        <x:f>MOD(ROW()-ROW($I$46),MESCLUN_CAP+1)</x:f>
        <x:v>14</x:v>
      </x:c>
      <x:c r="L7345" s="266" t="n">
        <x:f>SUM(I7345:K7345)</x:f>
        <x:v>29</x:v>
      </x:c>
      <x:c r="M7345" s="267" t="n">
        <x:f>I7345*TOMATO_HOURS*WEEKS*(1+TOMATO_DIM)^I7345+J7345*CARROT_HOURS*WEEKS*(1+CARROT_DIM)^J7345+K7345*MESCLUN_HOURS*WEEKS*(1+MESCLUN_DIM)^K7345</x:f>
        <x:v>3706.7145775163667</x:v>
      </x:c>
      <x:c r="N7345" s="267" t="n">
        <x:f>MAX(M7345-FARMER_HOURS,0)/TEMP_HOURS_PER_WORKER</x:f>
        <x:v>2.074107345497477</x:v>
      </x:c>
      <x:c r="O7345" s="268" t="n">
        <x:f>I7345*TOMATO_PRICE+J7345*CARROT_PRICE+K7345*MESCLUN_PRICE</x:f>
        <x:v>142976</x:v>
      </x:c>
      <x:c r="P7345" s="268" t="n">
        <x:f>I7345*TOMATO_FERTILIZER+J7345*CARROT_FERTILIZER+K7345*MESCLUN_FERTILIZER</x:f>
        <x:v>23760</x:v>
      </x:c>
      <x:c r="Q7345" s="268" t="n">
        <x:f>MIN(M7345,FARMER_HOURS)*FARMER_RATE+MAX(M7345-FARMER_HOURS,0)*TEMP_RATE</x:f>
        <x:v>76852.68363743692</x:v>
      </x:c>
      <x:c r="R7345" s="268" t="n">
        <x:f>O7345-P7345-Q7345-FIXED_COST</x:f>
        <x:v>22363.316362563084</x:v>
      </x:c>
      <x:c r="S7345" s="139" t="str">
        <x:f>IF(AND(L7345&lt;=TOTAL_BED_CAP,N7345&lt;=TEMP_WORKER_CAP),"YES","NO")</x:f>
        <x:v>YES</x:v>
      </x:c>
      <x:c r="T7345" s="139" t="n">
        <x:f>IF(S7345="YES",R7345,-1E+99)</x:f>
        <x:v>22363.316362563084</x:v>
      </x:c>
    </x:row>
    <x:row r="7346">
      <x:c r="A7346" s="139"/>
      <x:c r="B7346" s="139"/>
      <x:c r="C7346" s="139"/>
      <x:c r="D7346" s="139"/>
      <x:c r="E7346" s="139"/>
      <x:c r="F7346" s="139"/>
      <x:c r="G7346" s="139"/>
      <x:c r="H7346" s="139"/>
      <x:c r="I7346" s="266" t="n">
        <x:f>INT((ROW()-ROW($I$46))/((CARROT_CAP+1)*(MESCLUN_CAP+1)))</x:f>
        <x:v>11</x:v>
      </x:c>
      <x:c r="J7346" s="266" t="n">
        <x:f>MOD(INT((ROW()-ROW($I$46))/(MESCLUN_CAP+1)),CARROT_CAP+1)</x:f>
        <x:v>4</x:v>
      </x:c>
      <x:c r="K7346" s="266" t="n">
        <x:f>MOD(ROW()-ROW($I$46),MESCLUN_CAP+1)</x:f>
        <x:v>15</x:v>
      </x:c>
      <x:c r="L7346" s="266" t="n">
        <x:f>SUM(I7346:K7346)</x:f>
        <x:v>30</x:v>
      </x:c>
      <x:c r="M7346" s="267" t="n">
        <x:f>I7346*TOMATO_HOURS*WEEKS*(1+TOMATO_DIM)^I7346+J7346*CARROT_HOURS*WEEKS*(1+CARROT_DIM)^J7346+K7346*MESCLUN_HOURS*WEEKS*(1+MESCLUN_DIM)^K7346</x:f>
        <x:v>3770.302784392513</x:v>
      </x:c>
      <x:c r="N7346" s="267" t="n">
        <x:f>MAX(M7346-FARMER_HOURS,0)/TEMP_HOURS_PER_WORKER</x:f>
        <x:v>2.1182658224948008</x:v>
      </x:c>
      <x:c r="O7346" s="268" t="n">
        <x:f>I7346*TOMATO_PRICE+J7346*CARROT_PRICE+K7346*MESCLUN_PRICE</x:f>
        <x:v>145676</x:v>
      </x:c>
      <x:c r="P7346" s="268" t="n">
        <x:f>I7346*TOMATO_FERTILIZER+J7346*CARROT_FERTILIZER+K7346*MESCLUN_FERTILIZER</x:f>
        <x:v>24640</x:v>
      </x:c>
      <x:c r="Q7346" s="268" t="n">
        <x:f>MIN(M7346,FARMER_HOURS)*FARMER_RATE+MAX(M7346-FARMER_HOURS,0)*TEMP_RATE</x:f>
        <x:v>77956.64556237002</x:v>
      </x:c>
      <x:c r="R7346" s="268" t="n">
        <x:f>O7346-P7346-Q7346-FIXED_COST</x:f>
        <x:v>23079.354437629983</x:v>
      </x:c>
      <x:c r="S7346" s="139" t="str">
        <x:f>IF(AND(L7346&lt;=TOTAL_BED_CAP,N7346&lt;=TEMP_WORKER_CAP),"YES","NO")</x:f>
        <x:v>YES</x:v>
      </x:c>
      <x:c r="T7346" s="139" t="n">
        <x:f>IF(S7346="YES",R7346,-1E+99)</x:f>
        <x:v>23079.354437629983</x:v>
      </x:c>
    </x:row>
    <x:row r="7347">
      <x:c r="A7347" s="139"/>
      <x:c r="B7347" s="139"/>
      <x:c r="C7347" s="139"/>
      <x:c r="D7347" s="139"/>
      <x:c r="E7347" s="139"/>
      <x:c r="F7347" s="139"/>
      <x:c r="G7347" s="139"/>
      <x:c r="H7347" s="139"/>
      <x:c r="I7347" s="266" t="n">
        <x:f>INT((ROW()-ROW($I$46))/((CARROT_CAP+1)*(MESCLUN_CAP+1)))</x:f>
        <x:v>11</x:v>
      </x:c>
      <x:c r="J7347" s="266" t="n">
        <x:f>MOD(INT((ROW()-ROW($I$46))/(MESCLUN_CAP+1)),CARROT_CAP+1)</x:f>
        <x:v>4</x:v>
      </x:c>
      <x:c r="K7347" s="266" t="n">
        <x:f>MOD(ROW()-ROW($I$46),MESCLUN_CAP+1)</x:f>
        <x:v>16</x:v>
      </x:c>
      <x:c r="L7347" s="266" t="n">
        <x:f>SUM(I7347:K7347)</x:f>
        <x:v>31</x:v>
      </x:c>
      <x:c r="M7347" s="267" t="n">
        <x:f>I7347*TOMATO_HOURS*WEEKS*(1+TOMATO_DIM)^I7347+J7347*CARROT_HOURS*WEEKS*(1+CARROT_DIM)^J7347+K7347*MESCLUN_HOURS*WEEKS*(1+MESCLUN_DIM)^K7347</x:f>
        <x:v>3835.363560270002</x:v>
      </x:c>
      <x:c r="N7347" s="267" t="n">
        <x:f>MAX(M7347-FARMER_HOURS,0)/TEMP_HOURS_PER_WORKER</x:f>
        <x:v>2.163446916854168</x:v>
      </x:c>
      <x:c r="O7347" s="268" t="n">
        <x:f>I7347*TOMATO_PRICE+J7347*CARROT_PRICE+K7347*MESCLUN_PRICE</x:f>
        <x:v>148376</x:v>
      </x:c>
      <x:c r="P7347" s="268" t="n">
        <x:f>I7347*TOMATO_FERTILIZER+J7347*CARROT_FERTILIZER+K7347*MESCLUN_FERTILIZER</x:f>
        <x:v>25520</x:v>
      </x:c>
      <x:c r="Q7347" s="268" t="n">
        <x:f>MIN(M7347,FARMER_HOURS)*FARMER_RATE+MAX(M7347-FARMER_HOURS,0)*TEMP_RATE</x:f>
        <x:v>79086.1729213542</x:v>
      </x:c>
      <x:c r="R7347" s="268" t="n">
        <x:f>O7347-P7347-Q7347-FIXED_COST</x:f>
        <x:v>23769.8270786458</x:v>
      </x:c>
      <x:c r="S7347" s="139" t="str">
        <x:f>IF(AND(L7347&lt;=TOTAL_BED_CAP,N7347&lt;=TEMP_WORKER_CAP),"YES","NO")</x:f>
        <x:v>YES</x:v>
      </x:c>
      <x:c r="T7347" s="139" t="n">
        <x:f>IF(S7347="YES",R7347,-1E+99)</x:f>
        <x:v>23769.8270786458</x:v>
      </x:c>
    </x:row>
    <x:row r="7348">
      <x:c r="A7348" s="139"/>
      <x:c r="B7348" s="139"/>
      <x:c r="C7348" s="139"/>
      <x:c r="D7348" s="139"/>
      <x:c r="E7348" s="139"/>
      <x:c r="F7348" s="139"/>
      <x:c r="G7348" s="139"/>
      <x:c r="H7348" s="139"/>
      <x:c r="I7348" s="266" t="n">
        <x:f>INT((ROW()-ROW($I$46))/((CARROT_CAP+1)*(MESCLUN_CAP+1)))</x:f>
        <x:v>11</x:v>
      </x:c>
      <x:c r="J7348" s="266" t="n">
        <x:f>MOD(INT((ROW()-ROW($I$46))/(MESCLUN_CAP+1)),CARROT_CAP+1)</x:f>
        <x:v>4</x:v>
      </x:c>
      <x:c r="K7348" s="266" t="n">
        <x:f>MOD(ROW()-ROW($I$46),MESCLUN_CAP+1)</x:f>
        <x:v>17</x:v>
      </x:c>
      <x:c r="L7348" s="266" t="n">
        <x:f>SUM(I7348:K7348)</x:f>
        <x:v>32</x:v>
      </x:c>
      <x:c r="M7348" s="267" t="n">
        <x:f>I7348*TOMATO_HOURS*WEEKS*(1+TOMATO_DIM)^I7348+J7348*CARROT_HOURS*WEEKS*(1+CARROT_DIM)^J7348+K7348*MESCLUN_HOURS*WEEKS*(1+MESCLUN_DIM)^K7348</x:f>
        <x:v>3901.923783716542</x:v>
      </x:c>
      <x:c r="N7348" s="267" t="n">
        <x:f>MAX(M7348-FARMER_HOURS,0)/TEMP_HOURS_PER_WORKER</x:f>
        <x:v>2.2096692942475986</x:v>
      </x:c>
      <x:c r="O7348" s="268" t="n">
        <x:f>I7348*TOMATO_PRICE+J7348*CARROT_PRICE+K7348*MESCLUN_PRICE</x:f>
        <x:v>151076</x:v>
      </x:c>
      <x:c r="P7348" s="268" t="n">
        <x:f>I7348*TOMATO_FERTILIZER+J7348*CARROT_FERTILIZER+K7348*MESCLUN_FERTILIZER</x:f>
        <x:v>26400</x:v>
      </x:c>
      <x:c r="Q7348" s="268" t="n">
        <x:f>MIN(M7348,FARMER_HOURS)*FARMER_RATE+MAX(M7348-FARMER_HOURS,0)*TEMP_RATE</x:f>
        <x:v>80241.73235618995</x:v>
      </x:c>
      <x:c r="R7348" s="268" t="n">
        <x:f>O7348-P7348-Q7348-FIXED_COST</x:f>
        <x:v>24434.267643810046</x:v>
      </x:c>
      <x:c r="S7348" s="139" t="str">
        <x:f>IF(AND(L7348&lt;=TOTAL_BED_CAP,N7348&lt;=TEMP_WORKER_CAP),"YES","NO")</x:f>
        <x:v>YES</x:v>
      </x:c>
      <x:c r="T7348" s="139" t="n">
        <x:f>IF(S7348="YES",R7348,-1E+99)</x:f>
        <x:v>24434.267643810046</x:v>
      </x:c>
    </x:row>
    <x:row r="7349">
      <x:c r="A7349" s="139"/>
      <x:c r="B7349" s="139"/>
      <x:c r="C7349" s="139"/>
      <x:c r="D7349" s="139"/>
      <x:c r="E7349" s="139"/>
      <x:c r="F7349" s="139"/>
      <x:c r="G7349" s="139"/>
      <x:c r="H7349" s="139"/>
      <x:c r="I7349" s="266" t="n">
        <x:f>INT((ROW()-ROW($I$46))/((CARROT_CAP+1)*(MESCLUN_CAP+1)))</x:f>
        <x:v>11</x:v>
      </x:c>
      <x:c r="J7349" s="266" t="n">
        <x:f>MOD(INT((ROW()-ROW($I$46))/(MESCLUN_CAP+1)),CARROT_CAP+1)</x:f>
        <x:v>4</x:v>
      </x:c>
      <x:c r="K7349" s="266" t="n">
        <x:f>MOD(ROW()-ROW($I$46),MESCLUN_CAP+1)</x:f>
        <x:v>18</x:v>
      </x:c>
      <x:c r="L7349" s="266" t="n">
        <x:f>SUM(I7349:K7349)</x:f>
        <x:v>33</x:v>
      </x:c>
      <x:c r="M7349" s="267" t="n">
        <x:f>I7349*TOMATO_HOURS*WEEKS*(1+TOMATO_DIM)^I7349+J7349*CARROT_HOURS*WEEKS*(1+CARROT_DIM)^J7349+K7349*MESCLUN_HOURS*WEEKS*(1+MESCLUN_DIM)^K7349</x:f>
        <x:v>3970.0107751751293</x:v>
      </x:c>
      <x:c r="N7349" s="267" t="n">
        <x:f>MAX(M7349-FARMER_HOURS,0)/TEMP_HOURS_PER_WORKER</x:f>
        <x:v>2.256951927204951</x:v>
      </x:c>
      <x:c r="O7349" s="268" t="n">
        <x:f>I7349*TOMATO_PRICE+J7349*CARROT_PRICE+K7349*MESCLUN_PRICE</x:f>
        <x:v>153776</x:v>
      </x:c>
      <x:c r="P7349" s="268" t="n">
        <x:f>I7349*TOMATO_FERTILIZER+J7349*CARROT_FERTILIZER+K7349*MESCLUN_FERTILIZER</x:f>
        <x:v>27280</x:v>
      </x:c>
      <x:c r="Q7349" s="268" t="n">
        <x:f>MIN(M7349,FARMER_HOURS)*FARMER_RATE+MAX(M7349-FARMER_HOURS,0)*TEMP_RATE</x:f>
        <x:v>81423.79818012376</x:v>
      </x:c>
      <x:c r="R7349" s="268" t="n">
        <x:f>O7349-P7349-Q7349-FIXED_COST</x:f>
        <x:v>25072.201819876238</x:v>
      </x:c>
      <x:c r="S7349" s="139" t="str">
        <x:f>IF(AND(L7349&lt;=TOTAL_BED_CAP,N7349&lt;=TEMP_WORKER_CAP),"YES","NO")</x:f>
        <x:v>YES</x:v>
      </x:c>
      <x:c r="T7349" s="139" t="n">
        <x:f>IF(S7349="YES",R7349,-1E+99)</x:f>
        <x:v>25072.201819876238</x:v>
      </x:c>
    </x:row>
    <x:row r="7350">
      <x:c r="A7350" s="139"/>
      <x:c r="B7350" s="139"/>
      <x:c r="C7350" s="139"/>
      <x:c r="D7350" s="139"/>
      <x:c r="E7350" s="139"/>
      <x:c r="F7350" s="139"/>
      <x:c r="G7350" s="139"/>
      <x:c r="H7350" s="139"/>
      <x:c r="I7350" s="266" t="n">
        <x:f>INT((ROW()-ROW($I$46))/((CARROT_CAP+1)*(MESCLUN_CAP+1)))</x:f>
        <x:v>11</x:v>
      </x:c>
      <x:c r="J7350" s="266" t="n">
        <x:f>MOD(INT((ROW()-ROW($I$46))/(MESCLUN_CAP+1)),CARROT_CAP+1)</x:f>
        <x:v>4</x:v>
      </x:c>
      <x:c r="K7350" s="266" t="n">
        <x:f>MOD(ROW()-ROW($I$46),MESCLUN_CAP+1)</x:f>
        <x:v>19</x:v>
      </x:c>
      <x:c r="L7350" s="266" t="n">
        <x:f>SUM(I7350:K7350)</x:f>
        <x:v>34</x:v>
      </x:c>
      <x:c r="M7350" s="267" t="n">
        <x:f>I7350*TOMATO_HOURS*WEEKS*(1+TOMATO_DIM)^I7350+J7350*CARROT_HOURS*WEEKS*(1+CARROT_DIM)^J7350+K7350*MESCLUN_HOURS*WEEKS*(1+MESCLUN_DIM)^K7350</x:f>
        <x:v>4039.6523038111513</x:v>
      </x:c>
      <x:c r="N7350" s="267" t="n">
        <x:f>MAX(M7350-FARMER_HOURS,0)/TEMP_HOURS_PER_WORKER</x:f>
        <x:v>2.305314099868855</x:v>
      </x:c>
      <x:c r="O7350" s="268" t="n">
        <x:f>I7350*TOMATO_PRICE+J7350*CARROT_PRICE+K7350*MESCLUN_PRICE</x:f>
        <x:v>156476</x:v>
      </x:c>
      <x:c r="P7350" s="268" t="n">
        <x:f>I7350*TOMATO_FERTILIZER+J7350*CARROT_FERTILIZER+K7350*MESCLUN_FERTILIZER</x:f>
        <x:v>28160</x:v>
      </x:c>
      <x:c r="Q7350" s="268" t="n">
        <x:f>MIN(M7350,FARMER_HOURS)*FARMER_RATE+MAX(M7350-FARMER_HOURS,0)*TEMP_RATE</x:f>
        <x:v>82632.85249672137</x:v>
      </x:c>
      <x:c r="R7350" s="268" t="n">
        <x:f>O7350-P7350-Q7350-FIXED_COST</x:f>
        <x:v>25683.147503278626</x:v>
      </x:c>
      <x:c r="S7350" s="139" t="str">
        <x:f>IF(AND(L7350&lt;=TOTAL_BED_CAP,N7350&lt;=TEMP_WORKER_CAP),"YES","NO")</x:f>
        <x:v>YES</x:v>
      </x:c>
      <x:c r="T7350" s="139" t="n">
        <x:f>IF(S7350="YES",R7350,-1E+99)</x:f>
        <x:v>25683.147503278626</x:v>
      </x:c>
    </x:row>
    <x:row r="7351">
      <x:c r="A7351" s="139"/>
      <x:c r="B7351" s="139"/>
      <x:c r="C7351" s="139"/>
      <x:c r="D7351" s="139"/>
      <x:c r="E7351" s="139"/>
      <x:c r="F7351" s="139"/>
      <x:c r="G7351" s="139"/>
      <x:c r="H7351" s="139"/>
      <x:c r="I7351" s="266" t="n">
        <x:f>INT((ROW()-ROW($I$46))/((CARROT_CAP+1)*(MESCLUN_CAP+1)))</x:f>
        <x:v>11</x:v>
      </x:c>
      <x:c r="J7351" s="266" t="n">
        <x:f>MOD(INT((ROW()-ROW($I$46))/(MESCLUN_CAP+1)),CARROT_CAP+1)</x:f>
        <x:v>4</x:v>
      </x:c>
      <x:c r="K7351" s="266" t="n">
        <x:f>MOD(ROW()-ROW($I$46),MESCLUN_CAP+1)</x:f>
        <x:v>20</x:v>
      </x:c>
      <x:c r="L7351" s="266" t="n">
        <x:f>SUM(I7351:K7351)</x:f>
        <x:v>35</x:v>
      </x:c>
      <x:c r="M7351" s="267" t="n">
        <x:f>I7351*TOMATO_HOURS*WEEKS*(1+TOMATO_DIM)^I7351+J7351*CARROT_HOURS*WEEKS*(1+CARROT_DIM)^J7351+K7351*MESCLUN_HOURS*WEEKS*(1+MESCLUN_DIM)^K7351</x:f>
        <x:v>4110.876594461628</x:v>
      </x:c>
      <x:c r="N7351" s="267" t="n">
        <x:f>MAX(M7351-FARMER_HOURS,0)/TEMP_HOURS_PER_WORKER</x:f>
        <x:v>2.354775412820575</x:v>
      </x:c>
      <x:c r="O7351" s="268" t="n">
        <x:f>I7351*TOMATO_PRICE+J7351*CARROT_PRICE+K7351*MESCLUN_PRICE</x:f>
        <x:v>159176</x:v>
      </x:c>
      <x:c r="P7351" s="268" t="n">
        <x:f>I7351*TOMATO_FERTILIZER+J7351*CARROT_FERTILIZER+K7351*MESCLUN_FERTILIZER</x:f>
        <x:v>29040</x:v>
      </x:c>
      <x:c r="Q7351" s="268" t="n">
        <x:f>MIN(M7351,FARMER_HOURS)*FARMER_RATE+MAX(M7351-FARMER_HOURS,0)*TEMP_RATE</x:f>
        <x:v>83869.38532051438</x:v>
      </x:c>
      <x:c r="R7351" s="268" t="n">
        <x:f>O7351-P7351-Q7351-FIXED_COST</x:f>
        <x:v>26266.614679485618</x:v>
      </x:c>
      <x:c r="S7351" s="139" t="str">
        <x:f>IF(AND(L7351&lt;=TOTAL_BED_CAP,N7351&lt;=TEMP_WORKER_CAP),"YES","NO")</x:f>
        <x:v>YES</x:v>
      </x:c>
      <x:c r="T7351" s="139" t="n">
        <x:f>IF(S7351="YES",R7351,-1E+99)</x:f>
        <x:v>26266.614679485618</x:v>
      </x:c>
    </x:row>
    <x:row r="7352">
      <x:c r="A7352" s="139"/>
      <x:c r="B7352" s="139"/>
      <x:c r="C7352" s="139"/>
      <x:c r="D7352" s="139"/>
      <x:c r="E7352" s="139"/>
      <x:c r="F7352" s="139"/>
      <x:c r="G7352" s="139"/>
      <x:c r="H7352" s="139"/>
      <x:c r="I7352" s="266" t="n">
        <x:f>INT((ROW()-ROW($I$46))/((CARROT_CAP+1)*(MESCLUN_CAP+1)))</x:f>
        <x:v>11</x:v>
      </x:c>
      <x:c r="J7352" s="266" t="n">
        <x:f>MOD(INT((ROW()-ROW($I$46))/(MESCLUN_CAP+1)),CARROT_CAP+1)</x:f>
        <x:v>4</x:v>
      </x:c>
      <x:c r="K7352" s="266" t="n">
        <x:f>MOD(ROW()-ROW($I$46),MESCLUN_CAP+1)</x:f>
        <x:v>21</x:v>
      </x:c>
      <x:c r="L7352" s="266" t="n">
        <x:f>SUM(I7352:K7352)</x:f>
        <x:v>36</x:v>
      </x:c>
      <x:c r="M7352" s="267" t="n">
        <x:f>I7352*TOMATO_HOURS*WEEKS*(1+TOMATO_DIM)^I7352+J7352*CARROT_HOURS*WEEKS*(1+CARROT_DIM)^J7352+K7352*MESCLUN_HOURS*WEEKS*(1+MESCLUN_DIM)^K7352</x:f>
        <x:v>4183.712334688073</x:v>
      </x:c>
      <x:c r="N7352" s="267" t="n">
        <x:f>MAX(M7352-FARMER_HOURS,0)/TEMP_HOURS_PER_WORKER</x:f>
        <x:v>2.405355787977828</x:v>
      </x:c>
      <x:c r="O7352" s="268" t="n">
        <x:f>I7352*TOMATO_PRICE+J7352*CARROT_PRICE+K7352*MESCLUN_PRICE</x:f>
        <x:v>161876</x:v>
      </x:c>
      <x:c r="P7352" s="268" t="n">
        <x:f>I7352*TOMATO_FERTILIZER+J7352*CARROT_FERTILIZER+K7352*MESCLUN_FERTILIZER</x:f>
        <x:v>29920</x:v>
      </x:c>
      <x:c r="Q7352" s="268" t="n">
        <x:f>MIN(M7352,FARMER_HOURS)*FARMER_RATE+MAX(M7352-FARMER_HOURS,0)*TEMP_RATE</x:f>
        <x:v>85133.8946994457</x:v>
      </x:c>
      <x:c r="R7352" s="268" t="n">
        <x:f>O7352-P7352-Q7352-FIXED_COST</x:f>
        <x:v>26822.105300554307</x:v>
      </x:c>
      <x:c r="S7352" s="139" t="str">
        <x:f>IF(AND(L7352&lt;=TOTAL_BED_CAP,N7352&lt;=TEMP_WORKER_CAP),"YES","NO")</x:f>
        <x:v>YES</x:v>
      </x:c>
      <x:c r="T7352" s="139" t="n">
        <x:f>IF(S7352="YES",R7352,-1E+99)</x:f>
        <x:v>26822.105300554307</x:v>
      </x:c>
    </x:row>
    <x:row r="7353">
      <x:c r="A7353" s="139"/>
      <x:c r="B7353" s="139"/>
      <x:c r="C7353" s="139"/>
      <x:c r="D7353" s="139"/>
      <x:c r="E7353" s="139"/>
      <x:c r="F7353" s="139"/>
      <x:c r="G7353" s="139"/>
      <x:c r="H7353" s="139"/>
      <x:c r="I7353" s="266" t="n">
        <x:f>INT((ROW()-ROW($I$46))/((CARROT_CAP+1)*(MESCLUN_CAP+1)))</x:f>
        <x:v>11</x:v>
      </x:c>
      <x:c r="J7353" s="266" t="n">
        <x:f>MOD(INT((ROW()-ROW($I$46))/(MESCLUN_CAP+1)),CARROT_CAP+1)</x:f>
        <x:v>4</x:v>
      </x:c>
      <x:c r="K7353" s="266" t="n">
        <x:f>MOD(ROW()-ROW($I$46),MESCLUN_CAP+1)</x:f>
        <x:v>22</x:v>
      </x:c>
      <x:c r="L7353" s="266" t="n">
        <x:f>SUM(I7353:K7353)</x:f>
        <x:v>37</x:v>
      </x:c>
      <x:c r="M7353" s="267" t="n">
        <x:f>I7353*TOMATO_HOURS*WEEKS*(1+TOMATO_DIM)^I7353+J7353*CARROT_HOURS*WEEKS*(1+CARROT_DIM)^J7353+K7353*MESCLUN_HOURS*WEEKS*(1+MESCLUN_DIM)^K7353</x:f>
        <x:v>4258.188681934468</x:v>
      </x:c>
      <x:c r="N7353" s="267" t="n">
        <x:f>MAX(M7353-FARMER_HOURS,0)/TEMP_HOURS_PER_WORKER</x:f>
        <x:v>2.457075473565603</x:v>
      </x:c>
      <x:c r="O7353" s="268" t="n">
        <x:f>I7353*TOMATO_PRICE+J7353*CARROT_PRICE+K7353*MESCLUN_PRICE</x:f>
        <x:v>164576</x:v>
      </x:c>
      <x:c r="P7353" s="268" t="n">
        <x:f>I7353*TOMATO_FERTILIZER+J7353*CARROT_FERTILIZER+K7353*MESCLUN_FERTILIZER</x:f>
        <x:v>30800</x:v>
      </x:c>
      <x:c r="Q7353" s="268" t="n">
        <x:f>MIN(M7353,FARMER_HOURS)*FARMER_RATE+MAX(M7353-FARMER_HOURS,0)*TEMP_RATE</x:f>
        <x:v>86426.88683914006</x:v>
      </x:c>
      <x:c r="R7353" s="268" t="n">
        <x:f>O7353-P7353-Q7353-FIXED_COST</x:f>
        <x:v>27349.11316085994</x:v>
      </x:c>
      <x:c r="S7353" s="139" t="str">
        <x:f>IF(AND(L7353&lt;=TOTAL_BED_CAP,N7353&lt;=TEMP_WORKER_CAP),"YES","NO")</x:f>
        <x:v>YES</x:v>
      </x:c>
      <x:c r="T7353" s="139" t="n">
        <x:f>IF(S7353="YES",R7353,-1E+99)</x:f>
        <x:v>27349.11316085994</x:v>
      </x:c>
    </x:row>
    <x:row r="7354">
      <x:c r="A7354" s="139"/>
      <x:c r="B7354" s="139"/>
      <x:c r="C7354" s="139"/>
      <x:c r="D7354" s="139"/>
      <x:c r="E7354" s="139"/>
      <x:c r="F7354" s="139"/>
      <x:c r="G7354" s="139"/>
      <x:c r="H7354" s="139"/>
      <x:c r="I7354" s="266" t="n">
        <x:f>INT((ROW()-ROW($I$46))/((CARROT_CAP+1)*(MESCLUN_CAP+1)))</x:f>
        <x:v>11</x:v>
      </x:c>
      <x:c r="J7354" s="266" t="n">
        <x:f>MOD(INT((ROW()-ROW($I$46))/(MESCLUN_CAP+1)),CARROT_CAP+1)</x:f>
        <x:v>4</x:v>
      </x:c>
      <x:c r="K7354" s="266" t="n">
        <x:f>MOD(ROW()-ROW($I$46),MESCLUN_CAP+1)</x:f>
        <x:v>23</x:v>
      </x:c>
      <x:c r="L7354" s="266" t="n">
        <x:f>SUM(I7354:K7354)</x:f>
        <x:v>38</x:v>
      </x:c>
      <x:c r="M7354" s="267" t="n">
        <x:f>I7354*TOMATO_HOURS*WEEKS*(1+TOMATO_DIM)^I7354+J7354*CARROT_HOURS*WEEKS*(1+CARROT_DIM)^J7354+K7354*MESCLUN_HOURS*WEEKS*(1+MESCLUN_DIM)^K7354</x:f>
        <x:v>4334.335270791905</x:v>
      </x:c>
      <x:c r="N7354" s="267" t="n">
        <x:f>MAX(M7354-FARMER_HOURS,0)/TEMP_HOURS_PER_WORKER</x:f>
        <x:v>2.509955049161045</x:v>
      </x:c>
      <x:c r="O7354" s="268" t="n">
        <x:f>I7354*TOMATO_PRICE+J7354*CARROT_PRICE+K7354*MESCLUN_PRICE</x:f>
        <x:v>167276</x:v>
      </x:c>
      <x:c r="P7354" s="268" t="n">
        <x:f>I7354*TOMATO_FERTILIZER+J7354*CARROT_FERTILIZER+K7354*MESCLUN_FERTILIZER</x:f>
        <x:v>31680</x:v>
      </x:c>
      <x:c r="Q7354" s="268" t="n">
        <x:f>MIN(M7354,FARMER_HOURS)*FARMER_RATE+MAX(M7354-FARMER_HOURS,0)*TEMP_RATE</x:f>
        <x:v>87748.87622902612</x:v>
      </x:c>
      <x:c r="R7354" s="268" t="n">
        <x:f>O7354-P7354-Q7354-FIXED_COST</x:f>
        <x:v>27847.123770973878</x:v>
      </x:c>
      <x:c r="S7354" s="139" t="str">
        <x:f>IF(AND(L7354&lt;=TOTAL_BED_CAP,N7354&lt;=TEMP_WORKER_CAP),"YES","NO")</x:f>
        <x:v>YES</x:v>
      </x:c>
      <x:c r="T7354" s="139" t="n">
        <x:f>IF(S7354="YES",R7354,-1E+99)</x:f>
        <x:v>27847.123770973878</x:v>
      </x:c>
    </x:row>
    <x:row r="7355">
      <x:c r="A7355" s="139"/>
      <x:c r="B7355" s="139"/>
      <x:c r="C7355" s="139"/>
      <x:c r="D7355" s="139"/>
      <x:c r="E7355" s="139"/>
      <x:c r="F7355" s="139"/>
      <x:c r="G7355" s="139"/>
      <x:c r="H7355" s="139"/>
      <x:c r="I7355" s="266" t="n">
        <x:f>INT((ROW()-ROW($I$46))/((CARROT_CAP+1)*(MESCLUN_CAP+1)))</x:f>
        <x:v>11</x:v>
      </x:c>
      <x:c r="J7355" s="266" t="n">
        <x:f>MOD(INT((ROW()-ROW($I$46))/(MESCLUN_CAP+1)),CARROT_CAP+1)</x:f>
        <x:v>4</x:v>
      </x:c>
      <x:c r="K7355" s="266" t="n">
        <x:f>MOD(ROW()-ROW($I$46),MESCLUN_CAP+1)</x:f>
        <x:v>24</x:v>
      </x:c>
      <x:c r="L7355" s="266" t="n">
        <x:f>SUM(I7355:K7355)</x:f>
        <x:v>39</x:v>
      </x:c>
      <x:c r="M7355" s="267" t="n">
        <x:f>I7355*TOMATO_HOURS*WEEKS*(1+TOMATO_DIM)^I7355+J7355*CARROT_HOURS*WEEKS*(1+CARROT_DIM)^J7355+K7355*MESCLUN_HOURS*WEEKS*(1+MESCLUN_DIM)^K7355</x:f>
        <x:v>4412.1822203714</x:v>
      </x:c>
      <x:c r="N7355" s="267" t="n">
        <x:f>MAX(M7355-FARMER_HOURS,0)/TEMP_HOURS_PER_WORKER</x:f>
        <x:v>2.5640154308134724</x:v>
      </x:c>
      <x:c r="O7355" s="268" t="n">
        <x:f>I7355*TOMATO_PRICE+J7355*CARROT_PRICE+K7355*MESCLUN_PRICE</x:f>
        <x:v>169976</x:v>
      </x:c>
      <x:c r="P7355" s="268" t="n">
        <x:f>I7355*TOMATO_FERTILIZER+J7355*CARROT_FERTILIZER+K7355*MESCLUN_FERTILIZER</x:f>
        <x:v>32560</x:v>
      </x:c>
      <x:c r="Q7355" s="268" t="n">
        <x:f>MIN(M7355,FARMER_HOURS)*FARMER_RATE+MAX(M7355-FARMER_HOURS,0)*TEMP_RATE</x:f>
        <x:v>89100.38577033681</x:v>
      </x:c>
      <x:c r="R7355" s="268" t="n">
        <x:f>O7355-P7355-Q7355-FIXED_COST</x:f>
        <x:v>28315.614229663188</x:v>
      </x:c>
      <x:c r="S7355" s="139" t="str">
        <x:f>IF(AND(L7355&lt;=TOTAL_BED_CAP,N7355&lt;=TEMP_WORKER_CAP),"YES","NO")</x:f>
        <x:v>YES</x:v>
      </x:c>
      <x:c r="T7355" s="139" t="n">
        <x:f>IF(S7355="YES",R7355,-1E+99)</x:f>
        <x:v>28315.614229663188</x:v>
      </x:c>
    </x:row>
    <x:row r="7356">
      <x:c r="A7356" s="139"/>
      <x:c r="B7356" s="139"/>
      <x:c r="C7356" s="139"/>
      <x:c r="D7356" s="139"/>
      <x:c r="E7356" s="139"/>
      <x:c r="F7356" s="139"/>
      <x:c r="G7356" s="139"/>
      <x:c r="H7356" s="139"/>
      <x:c r="I7356" s="266" t="n">
        <x:f>INT((ROW()-ROW($I$46))/((CARROT_CAP+1)*(MESCLUN_CAP+1)))</x:f>
        <x:v>11</x:v>
      </x:c>
      <x:c r="J7356" s="266" t="n">
        <x:f>MOD(INT((ROW()-ROW($I$46))/(MESCLUN_CAP+1)),CARROT_CAP+1)</x:f>
        <x:v>4</x:v>
      </x:c>
      <x:c r="K7356" s="266" t="n">
        <x:f>MOD(ROW()-ROW($I$46),MESCLUN_CAP+1)</x:f>
        <x:v>25</x:v>
      </x:c>
      <x:c r="L7356" s="266" t="n">
        <x:f>SUM(I7356:K7356)</x:f>
        <x:v>40</x:v>
      </x:c>
      <x:c r="M7356" s="267" t="n">
        <x:f>I7356*TOMATO_HOURS*WEEKS*(1+TOMATO_DIM)^I7356+J7356*CARROT_HOURS*WEEKS*(1+CARROT_DIM)^J7356+K7356*MESCLUN_HOURS*WEEKS*(1+MESCLUN_DIM)^K7356</x:f>
        <x:v>4491.760141786498</x:v>
      </x:c>
      <x:c r="N7356" s="267" t="n">
        <x:f>MAX(M7356-FARMER_HOURS,0)/TEMP_HOURS_PER_WORKER</x:f>
        <x:v>2.6192778762406235</x:v>
      </x:c>
      <x:c r="O7356" s="268" t="n">
        <x:f>I7356*TOMATO_PRICE+J7356*CARROT_PRICE+K7356*MESCLUN_PRICE</x:f>
        <x:v>172676</x:v>
      </x:c>
      <x:c r="P7356" s="268" t="n">
        <x:f>I7356*TOMATO_FERTILIZER+J7356*CARROT_FERTILIZER+K7356*MESCLUN_FERTILIZER</x:f>
        <x:v>33440</x:v>
      </x:c>
      <x:c r="Q7356" s="268" t="n">
        <x:f>MIN(M7356,FARMER_HOURS)*FARMER_RATE+MAX(M7356-FARMER_HOURS,0)*TEMP_RATE</x:f>
        <x:v>90481.9469060156</x:v>
      </x:c>
      <x:c r="R7356" s="268" t="n">
        <x:f>O7356-P7356-Q7356-FIXED_COST</x:f>
        <x:v>28754.053093984403</x:v>
      </x:c>
      <x:c r="S7356" s="139" t="str">
        <x:f>IF(AND(L7356&lt;=TOTAL_BED_CAP,N7356&lt;=TEMP_WORKER_CAP),"YES","NO")</x:f>
        <x:v>YES</x:v>
      </x:c>
      <x:c r="T7356" s="139" t="n">
        <x:f>IF(S7356="YES",R7356,-1E+99)</x:f>
        <x:v>28754.053093984403</x:v>
      </x:c>
    </x:row>
    <x:row r="7357">
      <x:c r="A7357" s="139"/>
      <x:c r="B7357" s="139"/>
      <x:c r="C7357" s="139"/>
      <x:c r="D7357" s="139"/>
      <x:c r="E7357" s="139"/>
      <x:c r="F7357" s="139"/>
      <x:c r="G7357" s="139"/>
      <x:c r="H7357" s="139"/>
      <x:c r="I7357" s="266" t="n">
        <x:f>INT((ROW()-ROW($I$46))/((CARROT_CAP+1)*(MESCLUN_CAP+1)))</x:f>
        <x:v>11</x:v>
      </x:c>
      <x:c r="J7357" s="266" t="n">
        <x:f>MOD(INT((ROW()-ROW($I$46))/(MESCLUN_CAP+1)),CARROT_CAP+1)</x:f>
        <x:v>4</x:v>
      </x:c>
      <x:c r="K7357" s="266" t="n">
        <x:f>MOD(ROW()-ROW($I$46),MESCLUN_CAP+1)</x:f>
        <x:v>26</x:v>
      </x:c>
      <x:c r="L7357" s="266" t="n">
        <x:f>SUM(I7357:K7357)</x:f>
        <x:v>41</x:v>
      </x:c>
      <x:c r="M7357" s="267" t="n">
        <x:f>I7357*TOMATO_HOURS*WEEKS*(1+TOMATO_DIM)^I7357+J7357*CARROT_HOURS*WEEKS*(1+CARROT_DIM)^J7357+K7357*MESCLUN_HOURS*WEEKS*(1+MESCLUN_DIM)^K7357</x:f>
        <x:v>4573.100145747215</x:v>
      </x:c>
      <x:c r="N7357" s="267" t="n">
        <x:f>MAX(M7357-FARMER_HOURS,0)/TEMP_HOURS_PER_WORKER</x:f>
        <x:v>2.6757639901022325</x:v>
      </x:c>
      <x:c r="O7357" s="268" t="n">
        <x:f>I7357*TOMATO_PRICE+J7357*CARROT_PRICE+K7357*MESCLUN_PRICE</x:f>
        <x:v>175376</x:v>
      </x:c>
      <x:c r="P7357" s="268" t="n">
        <x:f>I7357*TOMATO_FERTILIZER+J7357*CARROT_FERTILIZER+K7357*MESCLUN_FERTILIZER</x:f>
        <x:v>34320</x:v>
      </x:c>
      <x:c r="Q7357" s="268" t="n">
        <x:f>MIN(M7357,FARMER_HOURS)*FARMER_RATE+MAX(M7357-FARMER_HOURS,0)*TEMP_RATE</x:f>
        <x:v>91894.0997525558</x:v>
      </x:c>
      <x:c r="R7357" s="268" t="n">
        <x:f>O7357-P7357-Q7357-FIXED_COST</x:f>
        <x:v>29161.900247444195</x:v>
      </x:c>
      <x:c r="S7357" s="139" t="str">
        <x:f>IF(AND(L7357&lt;=TOTAL_BED_CAP,N7357&lt;=TEMP_WORKER_CAP),"YES","NO")</x:f>
        <x:v>YES</x:v>
      </x:c>
      <x:c r="T7357" s="139" t="n">
        <x:f>IF(S7357="YES",R7357,-1E+99)</x:f>
        <x:v>29161.900247444195</x:v>
      </x:c>
    </x:row>
    <x:row r="7358">
      <x:c r="A7358" s="139"/>
      <x:c r="B7358" s="139"/>
      <x:c r="C7358" s="139"/>
      <x:c r="D7358" s="139"/>
      <x:c r="E7358" s="139"/>
      <x:c r="F7358" s="139"/>
      <x:c r="G7358" s="139"/>
      <x:c r="H7358" s="139"/>
      <x:c r="I7358" s="266" t="n">
        <x:f>INT((ROW()-ROW($I$46))/((CARROT_CAP+1)*(MESCLUN_CAP+1)))</x:f>
        <x:v>11</x:v>
      </x:c>
      <x:c r="J7358" s="266" t="n">
        <x:f>MOD(INT((ROW()-ROW($I$46))/(MESCLUN_CAP+1)),CARROT_CAP+1)</x:f>
        <x:v>4</x:v>
      </x:c>
      <x:c r="K7358" s="266" t="n">
        <x:f>MOD(ROW()-ROW($I$46),MESCLUN_CAP+1)</x:f>
        <x:v>27</x:v>
      </x:c>
      <x:c r="L7358" s="266" t="n">
        <x:f>SUM(I7358:K7358)</x:f>
        <x:v>42</x:v>
      </x:c>
      <x:c r="M7358" s="267" t="n">
        <x:f>I7358*TOMATO_HOURS*WEEKS*(1+TOMATO_DIM)^I7358+J7358*CARROT_HOURS*WEEKS*(1+CARROT_DIM)^J7358+K7358*MESCLUN_HOURS*WEEKS*(1+MESCLUN_DIM)^K7358</x:f>
        <x:v>4656.233850266972</x:v>
      </x:c>
      <x:c r="N7358" s="267" t="n">
        <x:f>MAX(M7358-FARMER_HOURS,0)/TEMP_HOURS_PER_WORKER</x:f>
        <x:v>2.7334957293520636</x:v>
      </x:c>
      <x:c r="O7358" s="268" t="n">
        <x:f>I7358*TOMATO_PRICE+J7358*CARROT_PRICE+K7358*MESCLUN_PRICE</x:f>
        <x:v>178076</x:v>
      </x:c>
      <x:c r="P7358" s="268" t="n">
        <x:f>I7358*TOMATO_FERTILIZER+J7358*CARROT_FERTILIZER+K7358*MESCLUN_FERTILIZER</x:f>
        <x:v>35200</x:v>
      </x:c>
      <x:c r="Q7358" s="268" t="n">
        <x:f>MIN(M7358,FARMER_HOURS)*FARMER_RATE+MAX(M7358-FARMER_HOURS,0)*TEMP_RATE</x:f>
        <x:v>93337.39323380159</x:v>
      </x:c>
      <x:c r="R7358" s="268" t="n">
        <x:f>O7358-P7358-Q7358-FIXED_COST</x:f>
        <x:v>29538.606766198413</x:v>
      </x:c>
      <x:c r="S7358" s="139" t="str">
        <x:f>IF(AND(L7358&lt;=TOTAL_BED_CAP,N7358&lt;=TEMP_WORKER_CAP),"YES","NO")</x:f>
        <x:v>YES</x:v>
      </x:c>
      <x:c r="T7358" s="139" t="n">
        <x:f>IF(S7358="YES",R7358,-1E+99)</x:f>
        <x:v>29538.606766198413</x:v>
      </x:c>
    </x:row>
    <x:row r="7359">
      <x:c r="A7359" s="139"/>
      <x:c r="B7359" s="139"/>
      <x:c r="C7359" s="139"/>
      <x:c r="D7359" s="139"/>
      <x:c r="E7359" s="139"/>
      <x:c r="F7359" s="139"/>
      <x:c r="G7359" s="139"/>
      <x:c r="H7359" s="139"/>
      <x:c r="I7359" s="266" t="n">
        <x:f>INT((ROW()-ROW($I$46))/((CARROT_CAP+1)*(MESCLUN_CAP+1)))</x:f>
        <x:v>11</x:v>
      </x:c>
      <x:c r="J7359" s="266" t="n">
        <x:f>MOD(INT((ROW()-ROW($I$46))/(MESCLUN_CAP+1)),CARROT_CAP+1)</x:f>
        <x:v>4</x:v>
      </x:c>
      <x:c r="K7359" s="266" t="n">
        <x:f>MOD(ROW()-ROW($I$46),MESCLUN_CAP+1)</x:f>
        <x:v>28</x:v>
      </x:c>
      <x:c r="L7359" s="266" t="n">
        <x:f>SUM(I7359:K7359)</x:f>
        <x:v>43</x:v>
      </x:c>
      <x:c r="M7359" s="267" t="n">
        <x:f>I7359*TOMATO_HOURS*WEEKS*(1+TOMATO_DIM)^I7359+J7359*CARROT_HOURS*WEEKS*(1+CARROT_DIM)^J7359+K7359*MESCLUN_HOURS*WEEKS*(1+MESCLUN_DIM)^K7359</x:f>
        <x:v>4741.1933884841255</x:v>
      </x:c>
      <x:c r="N7359" s="267" t="n">
        <x:f>MAX(M7359-FARMER_HOURS,0)/TEMP_HOURS_PER_WORKER</x:f>
        <x:v>2.7924954086695317</x:v>
      </x:c>
      <x:c r="O7359" s="268" t="n">
        <x:f>I7359*TOMATO_PRICE+J7359*CARROT_PRICE+K7359*MESCLUN_PRICE</x:f>
        <x:v>180776</x:v>
      </x:c>
      <x:c r="P7359" s="268" t="n">
        <x:f>I7359*TOMATO_FERTILIZER+J7359*CARROT_FERTILIZER+K7359*MESCLUN_FERTILIZER</x:f>
        <x:v>36080</x:v>
      </x:c>
      <x:c r="Q7359" s="268" t="n">
        <x:f>MIN(M7359,FARMER_HOURS)*FARMER_RATE+MAX(M7359-FARMER_HOURS,0)*TEMP_RATE</x:f>
        <x:v>94812.38521673829</x:v>
      </x:c>
      <x:c r="R7359" s="268" t="n">
        <x:f>O7359-P7359-Q7359-FIXED_COST</x:f>
        <x:v>29883.614783261713</x:v>
      </x:c>
      <x:c r="S7359" s="139" t="str">
        <x:f>IF(AND(L7359&lt;=TOTAL_BED_CAP,N7359&lt;=TEMP_WORKER_CAP),"YES","NO")</x:f>
        <x:v>YES</x:v>
      </x:c>
      <x:c r="T7359" s="139" t="n">
        <x:f>IF(S7359="YES",R7359,-1E+99)</x:f>
        <x:v>29883.614783261713</x:v>
      </x:c>
    </x:row>
    <x:row r="7360">
      <x:c r="A7360" s="139"/>
      <x:c r="B7360" s="139"/>
      <x:c r="C7360" s="139"/>
      <x:c r="D7360" s="139"/>
      <x:c r="E7360" s="139"/>
      <x:c r="F7360" s="139"/>
      <x:c r="G7360" s="139"/>
      <x:c r="H7360" s="139"/>
      <x:c r="I7360" s="266" t="n">
        <x:f>INT((ROW()-ROW($I$46))/((CARROT_CAP+1)*(MESCLUN_CAP+1)))</x:f>
        <x:v>11</x:v>
      </x:c>
      <x:c r="J7360" s="266" t="n">
        <x:f>MOD(INT((ROW()-ROW($I$46))/(MESCLUN_CAP+1)),CARROT_CAP+1)</x:f>
        <x:v>4</x:v>
      </x:c>
      <x:c r="K7360" s="266" t="n">
        <x:f>MOD(ROW()-ROW($I$46),MESCLUN_CAP+1)</x:f>
        <x:v>29</x:v>
      </x:c>
      <x:c r="L7360" s="266" t="n">
        <x:f>SUM(I7360:K7360)</x:f>
        <x:v>44</x:v>
      </x:c>
      <x:c r="M7360" s="267" t="n">
        <x:f>I7360*TOMATO_HOURS*WEEKS*(1+TOMATO_DIM)^I7360+J7360*CARROT_HOURS*WEEKS*(1+CARROT_DIM)^J7360+K7360*MESCLUN_HOURS*WEEKS*(1+MESCLUN_DIM)^K7360</x:f>
        <x:v>4828.011416599778</x:v>
      </x:c>
      <x:c r="N7360" s="267" t="n">
        <x:f>MAX(M7360-FARMER_HOURS,0)/TEMP_HOURS_PER_WORKER</x:f>
        <x:v>2.8527857059720683</x:v>
      </x:c>
      <x:c r="O7360" s="268" t="n">
        <x:f>I7360*TOMATO_PRICE+J7360*CARROT_PRICE+K7360*MESCLUN_PRICE</x:f>
        <x:v>183476</x:v>
      </x:c>
      <x:c r="P7360" s="268" t="n">
        <x:f>I7360*TOMATO_FERTILIZER+J7360*CARROT_FERTILIZER+K7360*MESCLUN_FERTILIZER</x:f>
        <x:v>36960</x:v>
      </x:c>
      <x:c r="Q7360" s="268" t="n">
        <x:f>MIN(M7360,FARMER_HOURS)*FARMER_RATE+MAX(M7360-FARMER_HOURS,0)*TEMP_RATE</x:f>
        <x:v>96319.6426493017</x:v>
      </x:c>
      <x:c r="R7360" s="268" t="n">
        <x:f>O7360-P7360-Q7360-FIXED_COST</x:f>
        <x:v>30196.357350698294</x:v>
      </x:c>
      <x:c r="S7360" s="139" t="str">
        <x:f>IF(AND(L7360&lt;=TOTAL_BED_CAP,N7360&lt;=TEMP_WORKER_CAP),"YES","NO")</x:f>
        <x:v>YES</x:v>
      </x:c>
      <x:c r="T7360" s="139" t="n">
        <x:f>IF(S7360="YES",R7360,-1E+99)</x:f>
        <x:v>30196.357350698294</x:v>
      </x:c>
    </x:row>
    <x:row r="7361">
      <x:c r="A7361" s="139"/>
      <x:c r="B7361" s="139"/>
      <x:c r="C7361" s="139"/>
      <x:c r="D7361" s="139"/>
      <x:c r="E7361" s="139"/>
      <x:c r="F7361" s="139"/>
      <x:c r="G7361" s="139"/>
      <x:c r="H7361" s="139"/>
      <x:c r="I7361" s="266" t="n">
        <x:f>INT((ROW()-ROW($I$46))/((CARROT_CAP+1)*(MESCLUN_CAP+1)))</x:f>
        <x:v>11</x:v>
      </x:c>
      <x:c r="J7361" s="266" t="n">
        <x:f>MOD(INT((ROW()-ROW($I$46))/(MESCLUN_CAP+1)),CARROT_CAP+1)</x:f>
        <x:v>4</x:v>
      </x:c>
      <x:c r="K7361" s="266" t="n">
        <x:f>MOD(ROW()-ROW($I$46),MESCLUN_CAP+1)</x:f>
        <x:v>30</x:v>
      </x:c>
      <x:c r="L7361" s="266" t="n">
        <x:f>SUM(I7361:K7361)</x:f>
        <x:v>45</x:v>
      </x:c>
      <x:c r="M7361" s="267" t="n">
        <x:f>I7361*TOMATO_HOURS*WEEKS*(1+TOMATO_DIM)^I7361+J7361*CARROT_HOURS*WEEKS*(1+CARROT_DIM)^J7361+K7361*MESCLUN_HOURS*WEEKS*(1+MESCLUN_DIM)^K7361</x:f>
        <x:v>4916.721121933549</x:v>
      </x:c>
      <x:c r="N7361" s="267" t="n">
        <x:f>MAX(M7361-FARMER_HOURS,0)/TEMP_HOURS_PER_WORKER</x:f>
        <x:v>2.9143896680094086</x:v>
      </x:c>
      <x:c r="O7361" s="268" t="n">
        <x:f>I7361*TOMATO_PRICE+J7361*CARROT_PRICE+K7361*MESCLUN_PRICE</x:f>
        <x:v>186176</x:v>
      </x:c>
      <x:c r="P7361" s="268" t="n">
        <x:f>I7361*TOMATO_FERTILIZER+J7361*CARROT_FERTILIZER+K7361*MESCLUN_FERTILIZER</x:f>
        <x:v>37840</x:v>
      </x:c>
      <x:c r="Q7361" s="268" t="n">
        <x:f>MIN(M7361,FARMER_HOURS)*FARMER_RATE+MAX(M7361-FARMER_HOURS,0)*TEMP_RATE</x:f>
        <x:v>97859.74170023522</x:v>
      </x:c>
      <x:c r="R7361" s="268" t="n">
        <x:f>O7361-P7361-Q7361-FIXED_COST</x:f>
        <x:v>30476.258299764784</x:v>
      </x:c>
      <x:c r="S7361" s="139" t="str">
        <x:f>IF(AND(L7361&lt;=TOTAL_BED_CAP,N7361&lt;=TEMP_WORKER_CAP),"YES","NO")</x:f>
        <x:v>YES</x:v>
      </x:c>
      <x:c r="T7361" s="139" t="n">
        <x:f>IF(S7361="YES",R7361,-1E+99)</x:f>
        <x:v>30476.258299764784</x:v>
      </x:c>
    </x:row>
    <x:row r="7362">
      <x:c r="A7362" s="139"/>
      <x:c r="B7362" s="139"/>
      <x:c r="C7362" s="139"/>
      <x:c r="D7362" s="139"/>
      <x:c r="E7362" s="139"/>
      <x:c r="F7362" s="139"/>
      <x:c r="G7362" s="139"/>
      <x:c r="H7362" s="139"/>
      <x:c r="I7362" s="266" t="n">
        <x:f>INT((ROW()-ROW($I$46))/((CARROT_CAP+1)*(MESCLUN_CAP+1)))</x:f>
        <x:v>11</x:v>
      </x:c>
      <x:c r="J7362" s="266" t="n">
        <x:f>MOD(INT((ROW()-ROW($I$46))/(MESCLUN_CAP+1)),CARROT_CAP+1)</x:f>
        <x:v>5</x:v>
      </x:c>
      <x:c r="K7362" s="266" t="n">
        <x:f>MOD(ROW()-ROW($I$46),MESCLUN_CAP+1)</x:f>
        <x:v>0</x:v>
      </x:c>
      <x:c r="L7362" s="266" t="n">
        <x:f>SUM(I7362:K7362)</x:f>
        <x:v>16</x:v>
      </x:c>
      <x:c r="M7362" s="267" t="n">
        <x:f>I7362*TOMATO_HOURS*WEEKS*(1+TOMATO_DIM)^I7362+J7362*CARROT_HOURS*WEEKS*(1+CARROT_DIM)^J7362+K7362*MESCLUN_HOURS*WEEKS*(1+MESCLUN_DIM)^K7362</x:f>
        <x:v>2994.296770982496</x:v>
      </x:c>
      <x:c r="N7362" s="267" t="n">
        <x:f>MAX(M7362-FARMER_HOURS,0)/TEMP_HOURS_PER_WORKER</x:f>
        <x:v>1.5793727576267333</x:v>
      </x:c>
      <x:c r="O7362" s="268" t="n">
        <x:f>I7362*TOMATO_PRICE+J7362*CARROT_PRICE+K7362*MESCLUN_PRICE</x:f>
        <x:v>107270</x:v>
      </x:c>
      <x:c r="P7362" s="268" t="n">
        <x:f>I7362*TOMATO_FERTILIZER+J7362*CARROT_FERTILIZER+K7362*MESCLUN_FERTILIZER</x:f>
        <x:v>11880</x:v>
      </x:c>
      <x:c r="Q7362" s="268" t="n">
        <x:f>MIN(M7362,FARMER_HOURS)*FARMER_RATE+MAX(M7362-FARMER_HOURS,0)*TEMP_RATE</x:f>
        <x:v>64484.31894066834</x:v>
      </x:c>
      <x:c r="R7362" s="268" t="n">
        <x:f>O7362-P7362-Q7362-FIXED_COST</x:f>
        <x:v>10905.681059331662</x:v>
      </x:c>
      <x:c r="S7362" s="139" t="str">
        <x:f>IF(AND(L7362&lt;=TOTAL_BED_CAP,N7362&lt;=TEMP_WORKER_CAP),"YES","NO")</x:f>
        <x:v>YES</x:v>
      </x:c>
      <x:c r="T7362" s="139" t="n">
        <x:f>IF(S7362="YES",R7362,-1E+99)</x:f>
        <x:v>10905.681059331662</x:v>
      </x:c>
    </x:row>
    <x:row r="7363">
      <x:c r="A7363" s="139"/>
      <x:c r="B7363" s="139"/>
      <x:c r="C7363" s="139"/>
      <x:c r="D7363" s="139"/>
      <x:c r="E7363" s="139"/>
      <x:c r="F7363" s="139"/>
      <x:c r="G7363" s="139"/>
      <x:c r="H7363" s="139"/>
      <x:c r="I7363" s="266" t="n">
        <x:f>INT((ROW()-ROW($I$46))/((CARROT_CAP+1)*(MESCLUN_CAP+1)))</x:f>
        <x:v>11</x:v>
      </x:c>
      <x:c r="J7363" s="266" t="n">
        <x:f>MOD(INT((ROW()-ROW($I$46))/(MESCLUN_CAP+1)),CARROT_CAP+1)</x:f>
        <x:v>5</x:v>
      </x:c>
      <x:c r="K7363" s="266" t="n">
        <x:f>MOD(ROW()-ROW($I$46),MESCLUN_CAP+1)</x:f>
        <x:v>1</x:v>
      </x:c>
      <x:c r="L7363" s="266" t="n">
        <x:f>SUM(I7363:K7363)</x:f>
        <x:v>17</x:v>
      </x:c>
      <x:c r="M7363" s="267" t="n">
        <x:f>I7363*TOMATO_HOURS*WEEKS*(1+TOMATO_DIM)^I7363+J7363*CARROT_HOURS*WEEKS*(1+CARROT_DIM)^J7363+K7363*MESCLUN_HOURS*WEEKS*(1+MESCLUN_DIM)^K7363</x:f>
        <x:v>3039.859270982496</x:v>
      </x:c>
      <x:c r="N7363" s="267" t="n">
        <x:f>MAX(M7363-FARMER_HOURS,0)/TEMP_HOURS_PER_WORKER</x:f>
        <x:v>1.6110133826267334</x:v>
      </x:c>
      <x:c r="O7363" s="268" t="n">
        <x:f>I7363*TOMATO_PRICE+J7363*CARROT_PRICE+K7363*MESCLUN_PRICE</x:f>
        <x:v>109970</x:v>
      </x:c>
      <x:c r="P7363" s="268" t="n">
        <x:f>I7363*TOMATO_FERTILIZER+J7363*CARROT_FERTILIZER+K7363*MESCLUN_FERTILIZER</x:f>
        <x:v>12760</x:v>
      </x:c>
      <x:c r="Q7363" s="268" t="n">
        <x:f>MIN(M7363,FARMER_HOURS)*FARMER_RATE+MAX(M7363-FARMER_HOURS,0)*TEMP_RATE</x:f>
        <x:v>65275.33456566834</x:v>
      </x:c>
      <x:c r="R7363" s="268" t="n">
        <x:f>O7363-P7363-Q7363-FIXED_COST</x:f>
        <x:v>11934.665434331662</x:v>
      </x:c>
      <x:c r="S7363" s="139" t="str">
        <x:f>IF(AND(L7363&lt;=TOTAL_BED_CAP,N7363&lt;=TEMP_WORKER_CAP),"YES","NO")</x:f>
        <x:v>YES</x:v>
      </x:c>
      <x:c r="T7363" s="139" t="n">
        <x:f>IF(S7363="YES",R7363,-1E+99)</x:f>
        <x:v>11934.665434331662</x:v>
      </x:c>
    </x:row>
    <x:row r="7364">
      <x:c r="A7364" s="139"/>
      <x:c r="B7364" s="139"/>
      <x:c r="C7364" s="139"/>
      <x:c r="D7364" s="139"/>
      <x:c r="E7364" s="139"/>
      <x:c r="F7364" s="139"/>
      <x:c r="G7364" s="139"/>
      <x:c r="H7364" s="139"/>
      <x:c r="I7364" s="266" t="n">
        <x:f>INT((ROW()-ROW($I$46))/((CARROT_CAP+1)*(MESCLUN_CAP+1)))</x:f>
        <x:v>11</x:v>
      </x:c>
      <x:c r="J7364" s="266" t="n">
        <x:f>MOD(INT((ROW()-ROW($I$46))/(MESCLUN_CAP+1)),CARROT_CAP+1)</x:f>
        <x:v>5</x:v>
      </x:c>
      <x:c r="K7364" s="266" t="n">
        <x:f>MOD(ROW()-ROW($I$46),MESCLUN_CAP+1)</x:f>
        <x:v>2</x:v>
      </x:c>
      <x:c r="L7364" s="266" t="n">
        <x:f>SUM(I7364:K7364)</x:f>
        <x:v>18</x:v>
      </x:c>
      <x:c r="M7364" s="267" t="n">
        <x:f>I7364*TOMATO_HOURS*WEEKS*(1+TOMATO_DIM)^I7364+J7364*CARROT_HOURS*WEEKS*(1+CARROT_DIM)^J7364+K7364*MESCLUN_HOURS*WEEKS*(1+MESCLUN_DIM)^K7364</x:f>
        <x:v>3086.560833482496</x:v>
      </x:c>
      <x:c r="N7364" s="267" t="n">
        <x:f>MAX(M7364-FARMER_HOURS,0)/TEMP_HOURS_PER_WORKER</x:f>
        <x:v>1.6434450232517333</x:v>
      </x:c>
      <x:c r="O7364" s="268" t="n">
        <x:f>I7364*TOMATO_PRICE+J7364*CARROT_PRICE+K7364*MESCLUN_PRICE</x:f>
        <x:v>112670</x:v>
      </x:c>
      <x:c r="P7364" s="268" t="n">
        <x:f>I7364*TOMATO_FERTILIZER+J7364*CARROT_FERTILIZER+K7364*MESCLUN_FERTILIZER</x:f>
        <x:v>13640</x:v>
      </x:c>
      <x:c r="Q7364" s="268" t="n">
        <x:f>MIN(M7364,FARMER_HOURS)*FARMER_RATE+MAX(M7364-FARMER_HOURS,0)*TEMP_RATE</x:f>
        <x:v>66086.12558129334</x:v>
      </x:c>
      <x:c r="R7364" s="268" t="n">
        <x:f>O7364-P7364-Q7364-FIXED_COST</x:f>
        <x:v>12943.874418706662</x:v>
      </x:c>
      <x:c r="S7364" s="139" t="str">
        <x:f>IF(AND(L7364&lt;=TOTAL_BED_CAP,N7364&lt;=TEMP_WORKER_CAP),"YES","NO")</x:f>
        <x:v>YES</x:v>
      </x:c>
      <x:c r="T7364" s="139" t="n">
        <x:f>IF(S7364="YES",R7364,-1E+99)</x:f>
        <x:v>12943.874418706662</x:v>
      </x:c>
    </x:row>
    <x:row r="7365">
      <x:c r="A7365" s="139"/>
      <x:c r="B7365" s="139"/>
      <x:c r="C7365" s="139"/>
      <x:c r="D7365" s="139"/>
      <x:c r="E7365" s="139"/>
      <x:c r="F7365" s="139"/>
      <x:c r="G7365" s="139"/>
      <x:c r="H7365" s="139"/>
      <x:c r="I7365" s="266" t="n">
        <x:f>INT((ROW()-ROW($I$46))/((CARROT_CAP+1)*(MESCLUN_CAP+1)))</x:f>
        <x:v>11</x:v>
      </x:c>
      <x:c r="J7365" s="266" t="n">
        <x:f>MOD(INT((ROW()-ROW($I$46))/(MESCLUN_CAP+1)),CARROT_CAP+1)</x:f>
        <x:v>5</x:v>
      </x:c>
      <x:c r="K7365" s="266" t="n">
        <x:f>MOD(ROW()-ROW($I$46),MESCLUN_CAP+1)</x:f>
        <x:v>3</x:v>
      </x:c>
      <x:c r="L7365" s="266" t="n">
        <x:f>SUM(I7365:K7365)</x:f>
        <x:v>19</x:v>
      </x:c>
      <x:c r="M7365" s="267" t="n">
        <x:f>I7365*TOMATO_HOURS*WEEKS*(1+TOMATO_DIM)^I7365+J7365*CARROT_HOURS*WEEKS*(1+CARROT_DIM)^J7365+K7365*MESCLUN_HOURS*WEEKS*(1+MESCLUN_DIM)^K7365</x:f>
        <x:v>3134.422815904371</x:v>
      </x:c>
      <x:c r="N7365" s="267" t="n">
        <x:f>MAX(M7365-FARMER_HOURS,0)/TEMP_HOURS_PER_WORKER</x:f>
        <x:v>1.6766825110447021</x:v>
      </x:c>
      <x:c r="O7365" s="268" t="n">
        <x:f>I7365*TOMATO_PRICE+J7365*CARROT_PRICE+K7365*MESCLUN_PRICE</x:f>
        <x:v>115370</x:v>
      </x:c>
      <x:c r="P7365" s="268" t="n">
        <x:f>I7365*TOMATO_FERTILIZER+J7365*CARROT_FERTILIZER+K7365*MESCLUN_FERTILIZER</x:f>
        <x:v>14520</x:v>
      </x:c>
      <x:c r="Q7365" s="268" t="n">
        <x:f>MIN(M7365,FARMER_HOURS)*FARMER_RATE+MAX(M7365-FARMER_HOURS,0)*TEMP_RATE</x:f>
        <x:v>66917.06277611756</x:v>
      </x:c>
      <x:c r="R7365" s="268" t="n">
        <x:f>O7365-P7365-Q7365-FIXED_COST</x:f>
        <x:v>13932.937223882444</x:v>
      </x:c>
      <x:c r="S7365" s="139" t="str">
        <x:f>IF(AND(L7365&lt;=TOTAL_BED_CAP,N7365&lt;=TEMP_WORKER_CAP),"YES","NO")</x:f>
        <x:v>YES</x:v>
      </x:c>
      <x:c r="T7365" s="139" t="n">
        <x:f>IF(S7365="YES",R7365,-1E+99)</x:f>
        <x:v>13932.937223882444</x:v>
      </x:c>
    </x:row>
    <x:row r="7366">
      <x:c r="A7366" s="139"/>
      <x:c r="B7366" s="139"/>
      <x:c r="C7366" s="139"/>
      <x:c r="D7366" s="139"/>
      <x:c r="E7366" s="139"/>
      <x:c r="F7366" s="139"/>
      <x:c r="G7366" s="139"/>
      <x:c r="H7366" s="139"/>
      <x:c r="I7366" s="266" t="n">
        <x:f>INT((ROW()-ROW($I$46))/((CARROT_CAP+1)*(MESCLUN_CAP+1)))</x:f>
        <x:v>11</x:v>
      </x:c>
      <x:c r="J7366" s="266" t="n">
        <x:f>MOD(INT((ROW()-ROW($I$46))/(MESCLUN_CAP+1)),CARROT_CAP+1)</x:f>
        <x:v>5</x:v>
      </x:c>
      <x:c r="K7366" s="266" t="n">
        <x:f>MOD(ROW()-ROW($I$46),MESCLUN_CAP+1)</x:f>
        <x:v>4</x:v>
      </x:c>
      <x:c r="L7366" s="266" t="n">
        <x:f>SUM(I7366:K7366)</x:f>
        <x:v>20</x:v>
      </x:c>
      <x:c r="M7366" s="267" t="n">
        <x:f>I7366*TOMATO_HOURS*WEEKS*(1+TOMATO_DIM)^I7366+J7366*CARROT_HOURS*WEEKS*(1+CARROT_DIM)^J7366+K7366*MESCLUN_HOURS*WEEKS*(1+MESCLUN_DIM)^K7366</x:f>
        <x:v>3183.4669316270274</x:v>
      </x:c>
      <x:c r="N7366" s="267" t="n">
        <x:f>MAX(M7366-FARMER_HOURS,0)/TEMP_HOURS_PER_WORKER</x:f>
        <x:v>1.7107409247409913</x:v>
      </x:c>
      <x:c r="O7366" s="268" t="n">
        <x:f>I7366*TOMATO_PRICE+J7366*CARROT_PRICE+K7366*MESCLUN_PRICE</x:f>
        <x:v>118070</x:v>
      </x:c>
      <x:c r="P7366" s="268" t="n">
        <x:f>I7366*TOMATO_FERTILIZER+J7366*CARROT_FERTILIZER+K7366*MESCLUN_FERTILIZER</x:f>
        <x:v>15400</x:v>
      </x:c>
      <x:c r="Q7366" s="268" t="n">
        <x:f>MIN(M7366,FARMER_HOURS)*FARMER_RATE+MAX(M7366-FARMER_HOURS,0)*TEMP_RATE</x:f>
        <x:v>67768.52311852478</x:v>
      </x:c>
      <x:c r="R7366" s="268" t="n">
        <x:f>O7366-P7366-Q7366-FIXED_COST</x:f>
        <x:v>14901.476881475217</x:v>
      </x:c>
      <x:c r="S7366" s="139" t="str">
        <x:f>IF(AND(L7366&lt;=TOTAL_BED_CAP,N7366&lt;=TEMP_WORKER_CAP),"YES","NO")</x:f>
        <x:v>YES</x:v>
      </x:c>
      <x:c r="T7366" s="139" t="n">
        <x:f>IF(S7366="YES",R7366,-1E+99)</x:f>
        <x:v>14901.476881475217</x:v>
      </x:c>
    </x:row>
    <x:row r="7367">
      <x:c r="A7367" s="139"/>
      <x:c r="B7367" s="139"/>
      <x:c r="C7367" s="139"/>
      <x:c r="D7367" s="139"/>
      <x:c r="E7367" s="139"/>
      <x:c r="F7367" s="139"/>
      <x:c r="G7367" s="139"/>
      <x:c r="H7367" s="139"/>
      <x:c r="I7367" s="266" t="n">
        <x:f>INT((ROW()-ROW($I$46))/((CARROT_CAP+1)*(MESCLUN_CAP+1)))</x:f>
        <x:v>11</x:v>
      </x:c>
      <x:c r="J7367" s="266" t="n">
        <x:f>MOD(INT((ROW()-ROW($I$46))/(MESCLUN_CAP+1)),CARROT_CAP+1)</x:f>
        <x:v>5</x:v>
      </x:c>
      <x:c r="K7367" s="266" t="n">
        <x:f>MOD(ROW()-ROW($I$46),MESCLUN_CAP+1)</x:f>
        <x:v>5</x:v>
      </x:c>
      <x:c r="L7367" s="266" t="n">
        <x:f>SUM(I7367:K7367)</x:f>
        <x:v>21</x:v>
      </x:c>
      <x:c r="M7367" s="267" t="n">
        <x:f>I7367*TOMATO_HOURS*WEEKS*(1+TOMATO_DIM)^I7367+J7367*CARROT_HOURS*WEEKS*(1+CARROT_DIM)^J7367+K7367*MESCLUN_HOURS*WEEKS*(1+MESCLUN_DIM)^K7367</x:f>
        <x:v>3233.7152555482307</x:v>
      </x:c>
      <x:c r="N7367" s="267" t="n">
        <x:f>MAX(M7367-FARMER_HOURS,0)/TEMP_HOURS_PER_WORKER</x:f>
        <x:v>1.7456355941307158</x:v>
      </x:c>
      <x:c r="O7367" s="268" t="n">
        <x:f>I7367*TOMATO_PRICE+J7367*CARROT_PRICE+K7367*MESCLUN_PRICE</x:f>
        <x:v>120770</x:v>
      </x:c>
      <x:c r="P7367" s="268" t="n">
        <x:f>I7367*TOMATO_FERTILIZER+J7367*CARROT_FERTILIZER+K7367*MESCLUN_FERTILIZER</x:f>
        <x:v>16280</x:v>
      </x:c>
      <x:c r="Q7367" s="268" t="n">
        <x:f>MIN(M7367,FARMER_HOURS)*FARMER_RATE+MAX(M7367-FARMER_HOURS,0)*TEMP_RATE</x:f>
        <x:v>68640.8898532679</x:v>
      </x:c>
      <x:c r="R7367" s="268" t="n">
        <x:f>O7367-P7367-Q7367-FIXED_COST</x:f>
        <x:v>15849.110146732099</x:v>
      </x:c>
      <x:c r="S7367" s="139" t="str">
        <x:f>IF(AND(L7367&lt;=TOTAL_BED_CAP,N7367&lt;=TEMP_WORKER_CAP),"YES","NO")</x:f>
        <x:v>YES</x:v>
      </x:c>
      <x:c r="T7367" s="139" t="n">
        <x:f>IF(S7367="YES",R7367,-1E+99)</x:f>
        <x:v>15849.110146732099</x:v>
      </x:c>
    </x:row>
    <x:row r="7368">
      <x:c r="A7368" s="139"/>
      <x:c r="B7368" s="139"/>
      <x:c r="C7368" s="139"/>
      <x:c r="D7368" s="139"/>
      <x:c r="E7368" s="139"/>
      <x:c r="F7368" s="139"/>
      <x:c r="G7368" s="139"/>
      <x:c r="H7368" s="139"/>
      <x:c r="I7368" s="266" t="n">
        <x:f>INT((ROW()-ROW($I$46))/((CARROT_CAP+1)*(MESCLUN_CAP+1)))</x:f>
        <x:v>11</x:v>
      </x:c>
      <x:c r="J7368" s="266" t="n">
        <x:f>MOD(INT((ROW()-ROW($I$46))/(MESCLUN_CAP+1)),CARROT_CAP+1)</x:f>
        <x:v>5</x:v>
      </x:c>
      <x:c r="K7368" s="266" t="n">
        <x:f>MOD(ROW()-ROW($I$46),MESCLUN_CAP+1)</x:f>
        <x:v>6</x:v>
      </x:c>
      <x:c r="L7368" s="266" t="n">
        <x:f>SUM(I7368:K7368)</x:f>
        <x:v>22</x:v>
      </x:c>
      <x:c r="M7368" s="267" t="n">
        <x:f>I7368*TOMATO_HOURS*WEEKS*(1+TOMATO_DIM)^I7368+J7368*CARROT_HOURS*WEEKS*(1+CARROT_DIM)^J7368+K7368*MESCLUN_HOURS*WEEKS*(1+MESCLUN_DIM)^K7368</x:f>
        <x:v>3285.190229729864</x:v>
      </x:c>
      <x:c r="N7368" s="267" t="n">
        <x:f>MAX(M7368-FARMER_HOURS,0)/TEMP_HOURS_PER_WORKER</x:f>
        <x:v>1.781382103979072</x:v>
      </x:c>
      <x:c r="O7368" s="268" t="n">
        <x:f>I7368*TOMATO_PRICE+J7368*CARROT_PRICE+K7368*MESCLUN_PRICE</x:f>
        <x:v>123470</x:v>
      </x:c>
      <x:c r="P7368" s="268" t="n">
        <x:f>I7368*TOMATO_FERTILIZER+J7368*CARROT_FERTILIZER+K7368*MESCLUN_FERTILIZER</x:f>
        <x:v>17160</x:v>
      </x:c>
      <x:c r="Q7368" s="268" t="n">
        <x:f>MIN(M7368,FARMER_HOURS)*FARMER_RATE+MAX(M7368-FARMER_HOURS,0)*TEMP_RATE</x:f>
        <x:v>69534.5525994768</x:v>
      </x:c>
      <x:c r="R7368" s="268" t="n">
        <x:f>O7368-P7368-Q7368-FIXED_COST</x:f>
        <x:v>16775.447400523204</x:v>
      </x:c>
      <x:c r="S7368" s="139" t="str">
        <x:f>IF(AND(L7368&lt;=TOTAL_BED_CAP,N7368&lt;=TEMP_WORKER_CAP),"YES","NO")</x:f>
        <x:v>YES</x:v>
      </x:c>
      <x:c r="T7368" s="139" t="n">
        <x:f>IF(S7368="YES",R7368,-1E+99)</x:f>
        <x:v>16775.447400523204</x:v>
      </x:c>
    </x:row>
    <x:row r="7369">
      <x:c r="A7369" s="139"/>
      <x:c r="B7369" s="139"/>
      <x:c r="C7369" s="139"/>
      <x:c r="D7369" s="139"/>
      <x:c r="E7369" s="139"/>
      <x:c r="F7369" s="139"/>
      <x:c r="G7369" s="139"/>
      <x:c r="H7369" s="139"/>
      <x:c r="I7369" s="266" t="n">
        <x:f>INT((ROW()-ROW($I$46))/((CARROT_CAP+1)*(MESCLUN_CAP+1)))</x:f>
        <x:v>11</x:v>
      </x:c>
      <x:c r="J7369" s="266" t="n">
        <x:f>MOD(INT((ROW()-ROW($I$46))/(MESCLUN_CAP+1)),CARROT_CAP+1)</x:f>
        <x:v>5</x:v>
      </x:c>
      <x:c r="K7369" s="266" t="n">
        <x:f>MOD(ROW()-ROW($I$46),MESCLUN_CAP+1)</x:f>
        <x:v>7</x:v>
      </x:c>
      <x:c r="L7369" s="266" t="n">
        <x:f>SUM(I7369:K7369)</x:f>
        <x:v>23</x:v>
      </x:c>
      <x:c r="M7369" s="267" t="n">
        <x:f>I7369*TOMATO_HOURS*WEEKS*(1+TOMATO_DIM)^I7369+J7369*CARROT_HOURS*WEEKS*(1+CARROT_DIM)^J7369+K7369*MESCLUN_HOURS*WEEKS*(1+MESCLUN_DIM)^K7369</x:f>
        <x:v>3337.9146691278243</x:v>
      </x:c>
      <x:c r="N7369" s="267" t="n">
        <x:f>MAX(M7369-FARMER_HOURS,0)/TEMP_HOURS_PER_WORKER</x:f>
        <x:v>1.8179962980054336</x:v>
      </x:c>
      <x:c r="O7369" s="268" t="n">
        <x:f>I7369*TOMATO_PRICE+J7369*CARROT_PRICE+K7369*MESCLUN_PRICE</x:f>
        <x:v>126170</x:v>
      </x:c>
      <x:c r="P7369" s="268" t="n">
        <x:f>I7369*TOMATO_FERTILIZER+J7369*CARROT_FERTILIZER+K7369*MESCLUN_FERTILIZER</x:f>
        <x:v>18040</x:v>
      </x:c>
      <x:c r="Q7369" s="268" t="n">
        <x:f>MIN(M7369,FARMER_HOURS)*FARMER_RATE+MAX(M7369-FARMER_HOURS,0)*TEMP_RATE</x:f>
        <x:v>70449.90745013583</x:v>
      </x:c>
      <x:c r="R7369" s="268" t="n">
        <x:f>O7369-P7369-Q7369-FIXED_COST</x:f>
        <x:v>17680.092549864174</x:v>
      </x:c>
      <x:c r="S7369" s="139" t="str">
        <x:f>IF(AND(L7369&lt;=TOTAL_BED_CAP,N7369&lt;=TEMP_WORKER_CAP),"YES","NO")</x:f>
        <x:v>YES</x:v>
      </x:c>
      <x:c r="T7369" s="139" t="n">
        <x:f>IF(S7369="YES",R7369,-1E+99)</x:f>
        <x:v>17680.092549864174</x:v>
      </x:c>
    </x:row>
    <x:row r="7370">
      <x:c r="A7370" s="139"/>
      <x:c r="B7370" s="139"/>
      <x:c r="C7370" s="139"/>
      <x:c r="D7370" s="139"/>
      <x:c r="E7370" s="139"/>
      <x:c r="F7370" s="139"/>
      <x:c r="G7370" s="139"/>
      <x:c r="H7370" s="139"/>
      <x:c r="I7370" s="266" t="n">
        <x:f>INT((ROW()-ROW($I$46))/((CARROT_CAP+1)*(MESCLUN_CAP+1)))</x:f>
        <x:v>11</x:v>
      </x:c>
      <x:c r="J7370" s="266" t="n">
        <x:f>MOD(INT((ROW()-ROW($I$46))/(MESCLUN_CAP+1)),CARROT_CAP+1)</x:f>
        <x:v>5</x:v>
      </x:c>
      <x:c r="K7370" s="266" t="n">
        <x:f>MOD(ROW()-ROW($I$46),MESCLUN_CAP+1)</x:f>
        <x:v>8</x:v>
      </x:c>
      <x:c r="L7370" s="266" t="n">
        <x:f>SUM(I7370:K7370)</x:f>
        <x:v>24</x:v>
      </x:c>
      <x:c r="M7370" s="267" t="n">
        <x:f>I7370*TOMATO_HOURS*WEEKS*(1+TOMATO_DIM)^I7370+J7370*CARROT_HOURS*WEEKS*(1+CARROT_DIM)^J7370+K7370*MESCLUN_HOURS*WEEKS*(1+MESCLUN_DIM)^K7370</x:f>
        <x:v>3391.9117674078043</x:v>
      </x:c>
      <x:c r="N7370" s="267" t="n">
        <x:f>MAX(M7370-FARMER_HOURS,0)/TEMP_HOURS_PER_WORKER</x:f>
        <x:v>1.8554942829220864</x:v>
      </x:c>
      <x:c r="O7370" s="268" t="n">
        <x:f>I7370*TOMATO_PRICE+J7370*CARROT_PRICE+K7370*MESCLUN_PRICE</x:f>
        <x:v>128870</x:v>
      </x:c>
      <x:c r="P7370" s="268" t="n">
        <x:f>I7370*TOMATO_FERTILIZER+J7370*CARROT_FERTILIZER+K7370*MESCLUN_FERTILIZER</x:f>
        <x:v>18920</x:v>
      </x:c>
      <x:c r="Q7370" s="268" t="n">
        <x:f>MIN(M7370,FARMER_HOURS)*FARMER_RATE+MAX(M7370-FARMER_HOURS,0)*TEMP_RATE</x:f>
        <x:v>71387.35707305215</x:v>
      </x:c>
      <x:c r="R7370" s="268" t="n">
        <x:f>O7370-P7370-Q7370-FIXED_COST</x:f>
        <x:v>18562.642926947854</x:v>
      </x:c>
      <x:c r="S7370" s="139" t="str">
        <x:f>IF(AND(L7370&lt;=TOTAL_BED_CAP,N7370&lt;=TEMP_WORKER_CAP),"YES","NO")</x:f>
        <x:v>YES</x:v>
      </x:c>
      <x:c r="T7370" s="139" t="n">
        <x:f>IF(S7370="YES",R7370,-1E+99)</x:f>
        <x:v>18562.642926947854</x:v>
      </x:c>
    </x:row>
    <x:row r="7371">
      <x:c r="A7371" s="139"/>
      <x:c r="B7371" s="139"/>
      <x:c r="C7371" s="139"/>
      <x:c r="D7371" s="139"/>
      <x:c r="E7371" s="139"/>
      <x:c r="F7371" s="139"/>
      <x:c r="G7371" s="139"/>
      <x:c r="H7371" s="139"/>
      <x:c r="I7371" s="266" t="n">
        <x:f>INT((ROW()-ROW($I$46))/((CARROT_CAP+1)*(MESCLUN_CAP+1)))</x:f>
        <x:v>11</x:v>
      </x:c>
      <x:c r="J7371" s="266" t="n">
        <x:f>MOD(INT((ROW()-ROW($I$46))/(MESCLUN_CAP+1)),CARROT_CAP+1)</x:f>
        <x:v>5</x:v>
      </x:c>
      <x:c r="K7371" s="266" t="n">
        <x:f>MOD(ROW()-ROW($I$46),MESCLUN_CAP+1)</x:f>
        <x:v>9</x:v>
      </x:c>
      <x:c r="L7371" s="266" t="n">
        <x:f>SUM(I7371:K7371)</x:f>
        <x:v>25</x:v>
      </x:c>
      <x:c r="M7371" s="267" t="n">
        <x:f>I7371*TOMATO_HOURS*WEEKS*(1+TOMATO_DIM)^I7371+J7371*CARROT_HOURS*WEEKS*(1+CARROT_DIM)^J7371+K7371*MESCLUN_HOURS*WEEKS*(1+MESCLUN_DIM)^K7371</x:f>
        <x:v>3447.2051028481987</x:v>
      </x:c>
      <x:c r="N7371" s="267" t="n">
        <x:f>MAX(M7371-FARMER_HOURS,0)/TEMP_HOURS_PER_WORKER</x:f>
        <x:v>1.8938924325334714</x:v>
      </x:c>
      <x:c r="O7371" s="268" t="n">
        <x:f>I7371*TOMATO_PRICE+J7371*CARROT_PRICE+K7371*MESCLUN_PRICE</x:f>
        <x:v>131570</x:v>
      </x:c>
      <x:c r="P7371" s="268" t="n">
        <x:f>I7371*TOMATO_FERTILIZER+J7371*CARROT_FERTILIZER+K7371*MESCLUN_FERTILIZER</x:f>
        <x:v>19800</x:v>
      </x:c>
      <x:c r="Q7371" s="268" t="n">
        <x:f>MIN(M7371,FARMER_HOURS)*FARMER_RATE+MAX(M7371-FARMER_HOURS,0)*TEMP_RATE</x:f>
        <x:v>72347.31081333678</x:v>
      </x:c>
      <x:c r="R7371" s="268" t="n">
        <x:f>O7371-P7371-Q7371-FIXED_COST</x:f>
        <x:v>19422.68918666322</x:v>
      </x:c>
      <x:c r="S7371" s="139" t="str">
        <x:f>IF(AND(L7371&lt;=TOTAL_BED_CAP,N7371&lt;=TEMP_WORKER_CAP),"YES","NO")</x:f>
        <x:v>YES</x:v>
      </x:c>
      <x:c r="T7371" s="139" t="n">
        <x:f>IF(S7371="YES",R7371,-1E+99)</x:f>
        <x:v>19422.68918666322</x:v>
      </x:c>
    </x:row>
    <x:row r="7372">
      <x:c r="A7372" s="139"/>
      <x:c r="B7372" s="139"/>
      <x:c r="C7372" s="139"/>
      <x:c r="D7372" s="139"/>
      <x:c r="E7372" s="139"/>
      <x:c r="F7372" s="139"/>
      <x:c r="G7372" s="139"/>
      <x:c r="H7372" s="139"/>
      <x:c r="I7372" s="266" t="n">
        <x:f>INT((ROW()-ROW($I$46))/((CARROT_CAP+1)*(MESCLUN_CAP+1)))</x:f>
        <x:v>11</x:v>
      </x:c>
      <x:c r="J7372" s="266" t="n">
        <x:f>MOD(INT((ROW()-ROW($I$46))/(MESCLUN_CAP+1)),CARROT_CAP+1)</x:f>
        <x:v>5</x:v>
      </x:c>
      <x:c r="K7372" s="266" t="n">
        <x:f>MOD(ROW()-ROW($I$46),MESCLUN_CAP+1)</x:f>
        <x:v>10</x:v>
      </x:c>
      <x:c r="L7372" s="266" t="n">
        <x:f>SUM(I7372:K7372)</x:f>
        <x:v>26</x:v>
      </x:c>
      <x:c r="M7372" s="267" t="n">
        <x:f>I7372*TOMATO_HOURS*WEEKS*(1+TOMATO_DIM)^I7372+J7372*CARROT_HOURS*WEEKS*(1+CARROT_DIM)^J7372+K7372*MESCLUN_HOURS*WEEKS*(1+MESCLUN_DIM)^K7372</x:f>
        <x:v>3503.8186443314116</x:v>
      </x:c>
      <x:c r="N7372" s="267" t="n">
        <x:f>MAX(M7372-FARMER_HOURS,0)/TEMP_HOURS_PER_WORKER</x:f>
        <x:v>1.9332073918968136</x:v>
      </x:c>
      <x:c r="O7372" s="268" t="n">
        <x:f>I7372*TOMATO_PRICE+J7372*CARROT_PRICE+K7372*MESCLUN_PRICE</x:f>
        <x:v>134270</x:v>
      </x:c>
      <x:c r="P7372" s="268" t="n">
        <x:f>I7372*TOMATO_FERTILIZER+J7372*CARROT_FERTILIZER+K7372*MESCLUN_FERTILIZER</x:f>
        <x:v>20680</x:v>
      </x:c>
      <x:c r="Q7372" s="268" t="n">
        <x:f>MIN(M7372,FARMER_HOURS)*FARMER_RATE+MAX(M7372-FARMER_HOURS,0)*TEMP_RATE</x:f>
        <x:v>73330.18479742034</x:v>
      </x:c>
      <x:c r="R7372" s="268" t="n">
        <x:f>O7372-P7372-Q7372-FIXED_COST</x:f>
        <x:v>20259.81520257966</x:v>
      </x:c>
      <x:c r="S7372" s="139" t="str">
        <x:f>IF(AND(L7372&lt;=TOTAL_BED_CAP,N7372&lt;=TEMP_WORKER_CAP),"YES","NO")</x:f>
        <x:v>YES</x:v>
      </x:c>
      <x:c r="T7372" s="139" t="n">
        <x:f>IF(S7372="YES",R7372,-1E+99)</x:f>
        <x:v>20259.81520257966</x:v>
      </x:c>
    </x:row>
    <x:row r="7373">
      <x:c r="A7373" s="139"/>
      <x:c r="B7373" s="139"/>
      <x:c r="C7373" s="139"/>
      <x:c r="D7373" s="139"/>
      <x:c r="E7373" s="139"/>
      <x:c r="F7373" s="139"/>
      <x:c r="G7373" s="139"/>
      <x:c r="H7373" s="139"/>
      <x:c r="I7373" s="266" t="n">
        <x:f>INT((ROW()-ROW($I$46))/((CARROT_CAP+1)*(MESCLUN_CAP+1)))</x:f>
        <x:v>11</x:v>
      </x:c>
      <x:c r="J7373" s="266" t="n">
        <x:f>MOD(INT((ROW()-ROW($I$46))/(MESCLUN_CAP+1)),CARROT_CAP+1)</x:f>
        <x:v>5</x:v>
      </x:c>
      <x:c r="K7373" s="266" t="n">
        <x:f>MOD(ROW()-ROW($I$46),MESCLUN_CAP+1)</x:f>
        <x:v>11</x:v>
      </x:c>
      <x:c r="L7373" s="266" t="n">
        <x:f>SUM(I7373:K7373)</x:f>
        <x:v>27</x:v>
      </x:c>
      <x:c r="M7373" s="267" t="n">
        <x:f>I7373*TOMATO_HOURS*WEEKS*(1+TOMATO_DIM)^I7373+J7373*CARROT_HOURS*WEEKS*(1+CARROT_DIM)^J7373+K7373*MESCLUN_HOURS*WEEKS*(1+MESCLUN_DIM)^K7373</x:f>
        <x:v>3561.776757424851</x:v>
      </x:c>
      <x:c r="N7373" s="267" t="n">
        <x:f>MAX(M7373-FARMER_HOURS,0)/TEMP_HOURS_PER_WORKER</x:f>
        <x:v>1.9734560815450355</x:v>
      </x:c>
      <x:c r="O7373" s="268" t="n">
        <x:f>I7373*TOMATO_PRICE+J7373*CARROT_PRICE+K7373*MESCLUN_PRICE</x:f>
        <x:v>136970</x:v>
      </x:c>
      <x:c r="P7373" s="268" t="n">
        <x:f>I7373*TOMATO_FERTILIZER+J7373*CARROT_FERTILIZER+K7373*MESCLUN_FERTILIZER</x:f>
        <x:v>21560</x:v>
      </x:c>
      <x:c r="Q7373" s="268" t="n">
        <x:f>MIN(M7373,FARMER_HOURS)*FARMER_RATE+MAX(M7373-FARMER_HOURS,0)*TEMP_RATE</x:f>
        <x:v>74336.40203862588</x:v>
      </x:c>
      <x:c r="R7373" s="268" t="n">
        <x:f>O7373-P7373-Q7373-FIXED_COST</x:f>
        <x:v>21073.597961374122</x:v>
      </x:c>
      <x:c r="S7373" s="139" t="str">
        <x:f>IF(AND(L7373&lt;=TOTAL_BED_CAP,N7373&lt;=TEMP_WORKER_CAP),"YES","NO")</x:f>
        <x:v>YES</x:v>
      </x:c>
      <x:c r="T7373" s="139" t="n">
        <x:f>IF(S7373="YES",R7373,-1E+99)</x:f>
        <x:v>21073.597961374122</x:v>
      </x:c>
    </x:row>
    <x:row r="7374">
      <x:c r="A7374" s="139"/>
      <x:c r="B7374" s="139"/>
      <x:c r="C7374" s="139"/>
      <x:c r="D7374" s="139"/>
      <x:c r="E7374" s="139"/>
      <x:c r="F7374" s="139"/>
      <x:c r="G7374" s="139"/>
      <x:c r="H7374" s="139"/>
      <x:c r="I7374" s="266" t="n">
        <x:f>INT((ROW()-ROW($I$46))/((CARROT_CAP+1)*(MESCLUN_CAP+1)))</x:f>
        <x:v>11</x:v>
      </x:c>
      <x:c r="J7374" s="266" t="n">
        <x:f>MOD(INT((ROW()-ROW($I$46))/(MESCLUN_CAP+1)),CARROT_CAP+1)</x:f>
        <x:v>5</x:v>
      </x:c>
      <x:c r="K7374" s="266" t="n">
        <x:f>MOD(ROW()-ROW($I$46),MESCLUN_CAP+1)</x:f>
        <x:v>12</x:v>
      </x:c>
      <x:c r="L7374" s="266" t="n">
        <x:f>SUM(I7374:K7374)</x:f>
        <x:v>28</x:v>
      </x:c>
      <x:c r="M7374" s="267" t="n">
        <x:f>I7374*TOMATO_HOURS*WEEKS*(1+TOMATO_DIM)^I7374+J7374*CARROT_HOURS*WEEKS*(1+CARROT_DIM)^J7374+K7374*MESCLUN_HOURS*WEEKS*(1+MESCLUN_DIM)^K7374</x:f>
        <x:v>3621.104210552915</x:v>
      </x:c>
      <x:c r="N7374" s="267" t="n">
        <x:f>MAX(M7374-FARMER_HOURS,0)/TEMP_HOURS_PER_WORKER</x:f>
        <x:v>2.0146557017728575</x:v>
      </x:c>
      <x:c r="O7374" s="268" t="n">
        <x:f>I7374*TOMATO_PRICE+J7374*CARROT_PRICE+K7374*MESCLUN_PRICE</x:f>
        <x:v>139670</x:v>
      </x:c>
      <x:c r="P7374" s="268" t="n">
        <x:f>I7374*TOMATO_FERTILIZER+J7374*CARROT_FERTILIZER+K7374*MESCLUN_FERTILIZER</x:f>
        <x:v>22440</x:v>
      </x:c>
      <x:c r="Q7374" s="268" t="n">
        <x:f>MIN(M7374,FARMER_HOURS)*FARMER_RATE+MAX(M7374-FARMER_HOURS,0)*TEMP_RATE</x:f>
        <x:v>75366.39254432144</x:v>
      </x:c>
      <x:c r="R7374" s="268" t="n">
        <x:f>O7374-P7374-Q7374-FIXED_COST</x:f>
        <x:v>21863.60745567856</x:v>
      </x:c>
      <x:c r="S7374" s="139" t="str">
        <x:f>IF(AND(L7374&lt;=TOTAL_BED_CAP,N7374&lt;=TEMP_WORKER_CAP),"YES","NO")</x:f>
        <x:v>YES</x:v>
      </x:c>
      <x:c r="T7374" s="139" t="n">
        <x:f>IF(S7374="YES",R7374,-1E+99)</x:f>
        <x:v>21863.60745567856</x:v>
      </x:c>
    </x:row>
    <x:row r="7375">
      <x:c r="A7375" s="139"/>
      <x:c r="B7375" s="139"/>
      <x:c r="C7375" s="139"/>
      <x:c r="D7375" s="139"/>
      <x:c r="E7375" s="139"/>
      <x:c r="F7375" s="139"/>
      <x:c r="G7375" s="139"/>
      <x:c r="H7375" s="139"/>
      <x:c r="I7375" s="266" t="n">
        <x:f>INT((ROW()-ROW($I$46))/((CARROT_CAP+1)*(MESCLUN_CAP+1)))</x:f>
        <x:v>11</x:v>
      </x:c>
      <x:c r="J7375" s="266" t="n">
        <x:f>MOD(INT((ROW()-ROW($I$46))/(MESCLUN_CAP+1)),CARROT_CAP+1)</x:f>
        <x:v>5</x:v>
      </x:c>
      <x:c r="K7375" s="266" t="n">
        <x:f>MOD(ROW()-ROW($I$46),MESCLUN_CAP+1)</x:f>
        <x:v>13</x:v>
      </x:c>
      <x:c r="L7375" s="266" t="n">
        <x:f>SUM(I7375:K7375)</x:f>
        <x:v>29</x:v>
      </x:c>
      <x:c r="M7375" s="267" t="n">
        <x:f>I7375*TOMATO_HOURS*WEEKS*(1+TOMATO_DIM)^I7375+J7375*CARROT_HOURS*WEEKS*(1+CARROT_DIM)^J7375+K7375*MESCLUN_HOURS*WEEKS*(1+MESCLUN_DIM)^K7375</x:f>
        <x:v>3681.8261812612996</x:v>
      </x:c>
      <x:c r="N7375" s="267" t="n">
        <x:f>MAX(M7375-FARMER_HOURS,0)/TEMP_HOURS_PER_WORKER</x:f>
        <x:v>2.0568237369870137</x:v>
      </x:c>
      <x:c r="O7375" s="268" t="n">
        <x:f>I7375*TOMATO_PRICE+J7375*CARROT_PRICE+K7375*MESCLUN_PRICE</x:f>
        <x:v>142370</x:v>
      </x:c>
      <x:c r="P7375" s="268" t="n">
        <x:f>I7375*TOMATO_FERTILIZER+J7375*CARROT_FERTILIZER+K7375*MESCLUN_FERTILIZER</x:f>
        <x:v>23320</x:v>
      </x:c>
      <x:c r="Q7375" s="268" t="n">
        <x:f>MIN(M7375,FARMER_HOURS)*FARMER_RATE+MAX(M7375-FARMER_HOURS,0)*TEMP_RATE</x:f>
        <x:v>76420.59342467535</x:v>
      </x:c>
      <x:c r="R7375" s="268" t="n">
        <x:f>O7375-P7375-Q7375-FIXED_COST</x:f>
        <x:v>22629.406575324654</x:v>
      </x:c>
      <x:c r="S7375" s="139" t="str">
        <x:f>IF(AND(L7375&lt;=TOTAL_BED_CAP,N7375&lt;=TEMP_WORKER_CAP),"YES","NO")</x:f>
        <x:v>YES</x:v>
      </x:c>
      <x:c r="T7375" s="139" t="n">
        <x:f>IF(S7375="YES",R7375,-1E+99)</x:f>
        <x:v>22629.406575324654</x:v>
      </x:c>
    </x:row>
    <x:row r="7376">
      <x:c r="A7376" s="139"/>
      <x:c r="B7376" s="139"/>
      <x:c r="C7376" s="139"/>
      <x:c r="D7376" s="139"/>
      <x:c r="E7376" s="139"/>
      <x:c r="F7376" s="139"/>
      <x:c r="G7376" s="139"/>
      <x:c r="H7376" s="139"/>
      <x:c r="I7376" s="266" t="n">
        <x:f>INT((ROW()-ROW($I$46))/((CARROT_CAP+1)*(MESCLUN_CAP+1)))</x:f>
        <x:v>11</x:v>
      </x:c>
      <x:c r="J7376" s="266" t="n">
        <x:f>MOD(INT((ROW()-ROW($I$46))/(MESCLUN_CAP+1)),CARROT_CAP+1)</x:f>
        <x:v>5</x:v>
      </x:c>
      <x:c r="K7376" s="266" t="n">
        <x:f>MOD(ROW()-ROW($I$46),MESCLUN_CAP+1)</x:f>
        <x:v>14</x:v>
      </x:c>
      <x:c r="L7376" s="266" t="n">
        <x:f>SUM(I7376:K7376)</x:f>
        <x:v>30</x:v>
      </x:c>
      <x:c r="M7376" s="267" t="n">
        <x:f>I7376*TOMATO_HOURS*WEEKS*(1+TOMATO_DIM)^I7376+J7376*CARROT_HOURS*WEEKS*(1+CARROT_DIM)^J7376+K7376*MESCLUN_HOURS*WEEKS*(1+MESCLUN_DIM)^K7376</x:f>
        <x:v>3743.9682625749606</x:v>
      </x:c>
      <x:c r="N7376" s="267" t="n">
        <x:f>MAX(M7376-FARMER_HOURS,0)/TEMP_HOURS_PER_WORKER</x:f>
        <x:v>2.0999779601215005</x:v>
      </x:c>
      <x:c r="O7376" s="268" t="n">
        <x:f>I7376*TOMATO_PRICE+J7376*CARROT_PRICE+K7376*MESCLUN_PRICE</x:f>
        <x:v>145070</x:v>
      </x:c>
      <x:c r="P7376" s="268" t="n">
        <x:f>I7376*TOMATO_FERTILIZER+J7376*CARROT_FERTILIZER+K7376*MESCLUN_FERTILIZER</x:f>
        <x:v>24200</x:v>
      </x:c>
      <x:c r="Q7376" s="268" t="n">
        <x:f>MIN(M7376,FARMER_HOURS)*FARMER_RATE+MAX(M7376-FARMER_HOURS,0)*TEMP_RATE</x:f>
        <x:v>77499.4490030375</x:v>
      </x:c>
      <x:c r="R7376" s="268" t="n">
        <x:f>O7376-P7376-Q7376-FIXED_COST</x:f>
        <x:v>23370.550996962498</x:v>
      </x:c>
      <x:c r="S7376" s="139" t="str">
        <x:f>IF(AND(L7376&lt;=TOTAL_BED_CAP,N7376&lt;=TEMP_WORKER_CAP),"YES","NO")</x:f>
        <x:v>YES</x:v>
      </x:c>
      <x:c r="T7376" s="139" t="n">
        <x:f>IF(S7376="YES",R7376,-1E+99)</x:f>
        <x:v>23370.550996962498</x:v>
      </x:c>
    </x:row>
    <x:row r="7377">
      <x:c r="A7377" s="139"/>
      <x:c r="B7377" s="139"/>
      <x:c r="C7377" s="139"/>
      <x:c r="D7377" s="139"/>
      <x:c r="E7377" s="139"/>
      <x:c r="F7377" s="139"/>
      <x:c r="G7377" s="139"/>
      <x:c r="H7377" s="139"/>
      <x:c r="I7377" s="266" t="n">
        <x:f>INT((ROW()-ROW($I$46))/((CARROT_CAP+1)*(MESCLUN_CAP+1)))</x:f>
        <x:v>11</x:v>
      </x:c>
      <x:c r="J7377" s="266" t="n">
        <x:f>MOD(INT((ROW()-ROW($I$46))/(MESCLUN_CAP+1)),CARROT_CAP+1)</x:f>
        <x:v>5</x:v>
      </x:c>
      <x:c r="K7377" s="266" t="n">
        <x:f>MOD(ROW()-ROW($I$46),MESCLUN_CAP+1)</x:f>
        <x:v>15</x:v>
      </x:c>
      <x:c r="L7377" s="266" t="n">
        <x:f>SUM(I7377:K7377)</x:f>
        <x:v>31</x:v>
      </x:c>
      <x:c r="M7377" s="267" t="n">
        <x:f>I7377*TOMATO_HOURS*WEEKS*(1+TOMATO_DIM)^I7377+J7377*CARROT_HOURS*WEEKS*(1+CARROT_DIM)^J7377+K7377*MESCLUN_HOURS*WEEKS*(1+MESCLUN_DIM)^K7377</x:f>
        <x:v>3807.5564694511068</x:v>
      </x:c>
      <x:c r="N7377" s="267" t="n">
        <x:f>MAX(M7377-FARMER_HOURS,0)/TEMP_HOURS_PER_WORKER</x:f>
        <x:v>2.1441364371188243</x:v>
      </x:c>
      <x:c r="O7377" s="268" t="n">
        <x:f>I7377*TOMATO_PRICE+J7377*CARROT_PRICE+K7377*MESCLUN_PRICE</x:f>
        <x:v>147770</x:v>
      </x:c>
      <x:c r="P7377" s="268" t="n">
        <x:f>I7377*TOMATO_FERTILIZER+J7377*CARROT_FERTILIZER+K7377*MESCLUN_FERTILIZER</x:f>
        <x:v>25080</x:v>
      </x:c>
      <x:c r="Q7377" s="268" t="n">
        <x:f>MIN(M7377,FARMER_HOURS)*FARMER_RATE+MAX(M7377-FARMER_HOURS,0)*TEMP_RATE</x:f>
        <x:v>78603.4109279706</x:v>
      </x:c>
      <x:c r="R7377" s="268" t="n">
        <x:f>O7377-P7377-Q7377-FIXED_COST</x:f>
        <x:v>24086.589072029397</x:v>
      </x:c>
      <x:c r="S7377" s="139" t="str">
        <x:f>IF(AND(L7377&lt;=TOTAL_BED_CAP,N7377&lt;=TEMP_WORKER_CAP),"YES","NO")</x:f>
        <x:v>YES</x:v>
      </x:c>
      <x:c r="T7377" s="139" t="n">
        <x:f>IF(S7377="YES",R7377,-1E+99)</x:f>
        <x:v>24086.589072029397</x:v>
      </x:c>
    </x:row>
    <x:row r="7378">
      <x:c r="A7378" s="139"/>
      <x:c r="B7378" s="139"/>
      <x:c r="C7378" s="139"/>
      <x:c r="D7378" s="139"/>
      <x:c r="E7378" s="139"/>
      <x:c r="F7378" s="139"/>
      <x:c r="G7378" s="139"/>
      <x:c r="H7378" s="139"/>
      <x:c r="I7378" s="266" t="n">
        <x:f>INT((ROW()-ROW($I$46))/((CARROT_CAP+1)*(MESCLUN_CAP+1)))</x:f>
        <x:v>11</x:v>
      </x:c>
      <x:c r="J7378" s="266" t="n">
        <x:f>MOD(INT((ROW()-ROW($I$46))/(MESCLUN_CAP+1)),CARROT_CAP+1)</x:f>
        <x:v>5</x:v>
      </x:c>
      <x:c r="K7378" s="266" t="n">
        <x:f>MOD(ROW()-ROW($I$46),MESCLUN_CAP+1)</x:f>
        <x:v>16</x:v>
      </x:c>
      <x:c r="L7378" s="266" t="n">
        <x:f>SUM(I7378:K7378)</x:f>
        <x:v>32</x:v>
      </x:c>
      <x:c r="M7378" s="267" t="n">
        <x:f>I7378*TOMATO_HOURS*WEEKS*(1+TOMATO_DIM)^I7378+J7378*CARROT_HOURS*WEEKS*(1+CARROT_DIM)^J7378+K7378*MESCLUN_HOURS*WEEKS*(1+MESCLUN_DIM)^K7378</x:f>
        <x:v>3872.617245328596</x:v>
      </x:c>
      <x:c r="N7378" s="267" t="n">
        <x:f>MAX(M7378-FARMER_HOURS,0)/TEMP_HOURS_PER_WORKER</x:f>
        <x:v>2.1893175314781916</x:v>
      </x:c>
      <x:c r="O7378" s="268" t="n">
        <x:f>I7378*TOMATO_PRICE+J7378*CARROT_PRICE+K7378*MESCLUN_PRICE</x:f>
        <x:v>150470</x:v>
      </x:c>
      <x:c r="P7378" s="268" t="n">
        <x:f>I7378*TOMATO_FERTILIZER+J7378*CARROT_FERTILIZER+K7378*MESCLUN_FERTILIZER</x:f>
        <x:v>25960</x:v>
      </x:c>
      <x:c r="Q7378" s="268" t="n">
        <x:f>MIN(M7378,FARMER_HOURS)*FARMER_RATE+MAX(M7378-FARMER_HOURS,0)*TEMP_RATE</x:f>
        <x:v>79732.93828695478</x:v>
      </x:c>
      <x:c r="R7378" s="268" t="n">
        <x:f>O7378-P7378-Q7378-FIXED_COST</x:f>
        <x:v>24777.061713045216</x:v>
      </x:c>
      <x:c r="S7378" s="139" t="str">
        <x:f>IF(AND(L7378&lt;=TOTAL_BED_CAP,N7378&lt;=TEMP_WORKER_CAP),"YES","NO")</x:f>
        <x:v>YES</x:v>
      </x:c>
      <x:c r="T7378" s="139" t="n">
        <x:f>IF(S7378="YES",R7378,-1E+99)</x:f>
        <x:v>24777.061713045216</x:v>
      </x:c>
    </x:row>
    <x:row r="7379">
      <x:c r="A7379" s="139"/>
      <x:c r="B7379" s="139"/>
      <x:c r="C7379" s="139"/>
      <x:c r="D7379" s="139"/>
      <x:c r="E7379" s="139"/>
      <x:c r="F7379" s="139"/>
      <x:c r="G7379" s="139"/>
      <x:c r="H7379" s="139"/>
      <x:c r="I7379" s="266" t="n">
        <x:f>INT((ROW()-ROW($I$46))/((CARROT_CAP+1)*(MESCLUN_CAP+1)))</x:f>
        <x:v>11</x:v>
      </x:c>
      <x:c r="J7379" s="266" t="n">
        <x:f>MOD(INT((ROW()-ROW($I$46))/(MESCLUN_CAP+1)),CARROT_CAP+1)</x:f>
        <x:v>5</x:v>
      </x:c>
      <x:c r="K7379" s="266" t="n">
        <x:f>MOD(ROW()-ROW($I$46),MESCLUN_CAP+1)</x:f>
        <x:v>17</x:v>
      </x:c>
      <x:c r="L7379" s="266" t="n">
        <x:f>SUM(I7379:K7379)</x:f>
        <x:v>33</x:v>
      </x:c>
      <x:c r="M7379" s="267" t="n">
        <x:f>I7379*TOMATO_HOURS*WEEKS*(1+TOMATO_DIM)^I7379+J7379*CARROT_HOURS*WEEKS*(1+CARROT_DIM)^J7379+K7379*MESCLUN_HOURS*WEEKS*(1+MESCLUN_DIM)^K7379</x:f>
        <x:v>3939.177468775136</x:v>
      </x:c>
      <x:c r="N7379" s="267" t="n">
        <x:f>MAX(M7379-FARMER_HOURS,0)/TEMP_HOURS_PER_WORKER</x:f>
        <x:v>2.235539908871622</x:v>
      </x:c>
      <x:c r="O7379" s="268" t="n">
        <x:f>I7379*TOMATO_PRICE+J7379*CARROT_PRICE+K7379*MESCLUN_PRICE</x:f>
        <x:v>153170</x:v>
      </x:c>
      <x:c r="P7379" s="268" t="n">
        <x:f>I7379*TOMATO_FERTILIZER+J7379*CARROT_FERTILIZER+K7379*MESCLUN_FERTILIZER</x:f>
        <x:v>26840</x:v>
      </x:c>
      <x:c r="Q7379" s="268" t="n">
        <x:f>MIN(M7379,FARMER_HOURS)*FARMER_RATE+MAX(M7379-FARMER_HOURS,0)*TEMP_RATE</x:f>
        <x:v>80888.49772179055</x:v>
      </x:c>
      <x:c r="R7379" s="268" t="n">
        <x:f>O7379-P7379-Q7379-FIXED_COST</x:f>
        <x:v>25441.502278209446</x:v>
      </x:c>
      <x:c r="S7379" s="139" t="str">
        <x:f>IF(AND(L7379&lt;=TOTAL_BED_CAP,N7379&lt;=TEMP_WORKER_CAP),"YES","NO")</x:f>
        <x:v>YES</x:v>
      </x:c>
      <x:c r="T7379" s="139" t="n">
        <x:f>IF(S7379="YES",R7379,-1E+99)</x:f>
        <x:v>25441.502278209446</x:v>
      </x:c>
    </x:row>
    <x:row r="7380">
      <x:c r="A7380" s="139"/>
      <x:c r="B7380" s="139"/>
      <x:c r="C7380" s="139"/>
      <x:c r="D7380" s="139"/>
      <x:c r="E7380" s="139"/>
      <x:c r="F7380" s="139"/>
      <x:c r="G7380" s="139"/>
      <x:c r="H7380" s="139"/>
      <x:c r="I7380" s="266" t="n">
        <x:f>INT((ROW()-ROW($I$46))/((CARROT_CAP+1)*(MESCLUN_CAP+1)))</x:f>
        <x:v>11</x:v>
      </x:c>
      <x:c r="J7380" s="266" t="n">
        <x:f>MOD(INT((ROW()-ROW($I$46))/(MESCLUN_CAP+1)),CARROT_CAP+1)</x:f>
        <x:v>5</x:v>
      </x:c>
      <x:c r="K7380" s="266" t="n">
        <x:f>MOD(ROW()-ROW($I$46),MESCLUN_CAP+1)</x:f>
        <x:v>18</x:v>
      </x:c>
      <x:c r="L7380" s="266" t="n">
        <x:f>SUM(I7380:K7380)</x:f>
        <x:v>34</x:v>
      </x:c>
      <x:c r="M7380" s="267" t="n">
        <x:f>I7380*TOMATO_HOURS*WEEKS*(1+TOMATO_DIM)^I7380+J7380*CARROT_HOURS*WEEKS*(1+CARROT_DIM)^J7380+K7380*MESCLUN_HOURS*WEEKS*(1+MESCLUN_DIM)^K7380</x:f>
        <x:v>4007.264460233723</x:v>
      </x:c>
      <x:c r="N7380" s="267" t="n">
        <x:f>MAX(M7380-FARMER_HOURS,0)/TEMP_HOURS_PER_WORKER</x:f>
        <x:v>2.2828225418289745</x:v>
      </x:c>
      <x:c r="O7380" s="268" t="n">
        <x:f>I7380*TOMATO_PRICE+J7380*CARROT_PRICE+K7380*MESCLUN_PRICE</x:f>
        <x:v>155870</x:v>
      </x:c>
      <x:c r="P7380" s="268" t="n">
        <x:f>I7380*TOMATO_FERTILIZER+J7380*CARROT_FERTILIZER+K7380*MESCLUN_FERTILIZER</x:f>
        <x:v>27720</x:v>
      </x:c>
      <x:c r="Q7380" s="268" t="n">
        <x:f>MIN(M7380,FARMER_HOURS)*FARMER_RATE+MAX(M7380-FARMER_HOURS,0)*TEMP_RATE</x:f>
        <x:v>82070.56354572436</x:v>
      </x:c>
      <x:c r="R7380" s="268" t="n">
        <x:f>O7380-P7380-Q7380-FIXED_COST</x:f>
        <x:v>26079.436454275638</x:v>
      </x:c>
      <x:c r="S7380" s="139" t="str">
        <x:f>IF(AND(L7380&lt;=TOTAL_BED_CAP,N7380&lt;=TEMP_WORKER_CAP),"YES","NO")</x:f>
        <x:v>YES</x:v>
      </x:c>
      <x:c r="T7380" s="139" t="n">
        <x:f>IF(S7380="YES",R7380,-1E+99)</x:f>
        <x:v>26079.436454275638</x:v>
      </x:c>
    </x:row>
    <x:row r="7381">
      <x:c r="A7381" s="139"/>
      <x:c r="B7381" s="139"/>
      <x:c r="C7381" s="139"/>
      <x:c r="D7381" s="139"/>
      <x:c r="E7381" s="139"/>
      <x:c r="F7381" s="139"/>
      <x:c r="G7381" s="139"/>
      <x:c r="H7381" s="139"/>
      <x:c r="I7381" s="266" t="n">
        <x:f>INT((ROW()-ROW($I$46))/((CARROT_CAP+1)*(MESCLUN_CAP+1)))</x:f>
        <x:v>11</x:v>
      </x:c>
      <x:c r="J7381" s="266" t="n">
        <x:f>MOD(INT((ROW()-ROW($I$46))/(MESCLUN_CAP+1)),CARROT_CAP+1)</x:f>
        <x:v>5</x:v>
      </x:c>
      <x:c r="K7381" s="266" t="n">
        <x:f>MOD(ROW()-ROW($I$46),MESCLUN_CAP+1)</x:f>
        <x:v>19</x:v>
      </x:c>
      <x:c r="L7381" s="266" t="n">
        <x:f>SUM(I7381:K7381)</x:f>
        <x:v>35</x:v>
      </x:c>
      <x:c r="M7381" s="267" t="n">
        <x:f>I7381*TOMATO_HOURS*WEEKS*(1+TOMATO_DIM)^I7381+J7381*CARROT_HOURS*WEEKS*(1+CARROT_DIM)^J7381+K7381*MESCLUN_HOURS*WEEKS*(1+MESCLUN_DIM)^K7381</x:f>
        <x:v>4076.905988869745</x:v>
      </x:c>
      <x:c r="N7381" s="267" t="n">
        <x:f>MAX(M7381-FARMER_HOURS,0)/TEMP_HOURS_PER_WORKER</x:f>
        <x:v>2.3311847144928786</x:v>
      </x:c>
      <x:c r="O7381" s="268" t="n">
        <x:f>I7381*TOMATO_PRICE+J7381*CARROT_PRICE+K7381*MESCLUN_PRICE</x:f>
        <x:v>158570</x:v>
      </x:c>
      <x:c r="P7381" s="268" t="n">
        <x:f>I7381*TOMATO_FERTILIZER+J7381*CARROT_FERTILIZER+K7381*MESCLUN_FERTILIZER</x:f>
        <x:v>28600</x:v>
      </x:c>
      <x:c r="Q7381" s="268" t="n">
        <x:f>MIN(M7381,FARMER_HOURS)*FARMER_RATE+MAX(M7381-FARMER_HOURS,0)*TEMP_RATE</x:f>
        <x:v>83279.61786232196</x:v>
      </x:c>
      <x:c r="R7381" s="268" t="n">
        <x:f>O7381-P7381-Q7381-FIXED_COST</x:f>
        <x:v>26690.38213767804</x:v>
      </x:c>
      <x:c r="S7381" s="139" t="str">
        <x:f>IF(AND(L7381&lt;=TOTAL_BED_CAP,N7381&lt;=TEMP_WORKER_CAP),"YES","NO")</x:f>
        <x:v>YES</x:v>
      </x:c>
      <x:c r="T7381" s="139" t="n">
        <x:f>IF(S7381="YES",R7381,-1E+99)</x:f>
        <x:v>26690.38213767804</x:v>
      </x:c>
    </x:row>
    <x:row r="7382">
      <x:c r="A7382" s="139"/>
      <x:c r="B7382" s="139"/>
      <x:c r="C7382" s="139"/>
      <x:c r="D7382" s="139"/>
      <x:c r="E7382" s="139"/>
      <x:c r="F7382" s="139"/>
      <x:c r="G7382" s="139"/>
      <x:c r="H7382" s="139"/>
      <x:c r="I7382" s="266" t="n">
        <x:f>INT((ROW()-ROW($I$46))/((CARROT_CAP+1)*(MESCLUN_CAP+1)))</x:f>
        <x:v>11</x:v>
      </x:c>
      <x:c r="J7382" s="266" t="n">
        <x:f>MOD(INT((ROW()-ROW($I$46))/(MESCLUN_CAP+1)),CARROT_CAP+1)</x:f>
        <x:v>5</x:v>
      </x:c>
      <x:c r="K7382" s="266" t="n">
        <x:f>MOD(ROW()-ROW($I$46),MESCLUN_CAP+1)</x:f>
        <x:v>20</x:v>
      </x:c>
      <x:c r="L7382" s="266" t="n">
        <x:f>SUM(I7382:K7382)</x:f>
        <x:v>36</x:v>
      </x:c>
      <x:c r="M7382" s="267" t="n">
        <x:f>I7382*TOMATO_HOURS*WEEKS*(1+TOMATO_DIM)^I7382+J7382*CARROT_HOURS*WEEKS*(1+CARROT_DIM)^J7382+K7382*MESCLUN_HOURS*WEEKS*(1+MESCLUN_DIM)^K7382</x:f>
        <x:v>4148.130279520222</x:v>
      </x:c>
      <x:c r="N7382" s="267" t="n">
        <x:f>MAX(M7382-FARMER_HOURS,0)/TEMP_HOURS_PER_WORKER</x:f>
        <x:v>2.3806460274445986</x:v>
      </x:c>
      <x:c r="O7382" s="268" t="n">
        <x:f>I7382*TOMATO_PRICE+J7382*CARROT_PRICE+K7382*MESCLUN_PRICE</x:f>
        <x:v>161270</x:v>
      </x:c>
      <x:c r="P7382" s="268" t="n">
        <x:f>I7382*TOMATO_FERTILIZER+J7382*CARROT_FERTILIZER+K7382*MESCLUN_FERTILIZER</x:f>
        <x:v>29480</x:v>
      </x:c>
      <x:c r="Q7382" s="268" t="n">
        <x:f>MIN(M7382,FARMER_HOURS)*FARMER_RATE+MAX(M7382-FARMER_HOURS,0)*TEMP_RATE</x:f>
        <x:v>84516.15068611497</x:v>
      </x:c>
      <x:c r="R7382" s="268" t="n">
        <x:f>O7382-P7382-Q7382-FIXED_COST</x:f>
        <x:v>27273.84931388503</x:v>
      </x:c>
      <x:c r="S7382" s="139" t="str">
        <x:f>IF(AND(L7382&lt;=TOTAL_BED_CAP,N7382&lt;=TEMP_WORKER_CAP),"YES","NO")</x:f>
        <x:v>YES</x:v>
      </x:c>
      <x:c r="T7382" s="139" t="n">
        <x:f>IF(S7382="YES",R7382,-1E+99)</x:f>
        <x:v>27273.84931388503</x:v>
      </x:c>
    </x:row>
    <x:row r="7383">
      <x:c r="A7383" s="139"/>
      <x:c r="B7383" s="139"/>
      <x:c r="C7383" s="139"/>
      <x:c r="D7383" s="139"/>
      <x:c r="E7383" s="139"/>
      <x:c r="F7383" s="139"/>
      <x:c r="G7383" s="139"/>
      <x:c r="H7383" s="139"/>
      <x:c r="I7383" s="266" t="n">
        <x:f>INT((ROW()-ROW($I$46))/((CARROT_CAP+1)*(MESCLUN_CAP+1)))</x:f>
        <x:v>11</x:v>
      </x:c>
      <x:c r="J7383" s="266" t="n">
        <x:f>MOD(INT((ROW()-ROW($I$46))/(MESCLUN_CAP+1)),CARROT_CAP+1)</x:f>
        <x:v>5</x:v>
      </x:c>
      <x:c r="K7383" s="266" t="n">
        <x:f>MOD(ROW()-ROW($I$46),MESCLUN_CAP+1)</x:f>
        <x:v>21</x:v>
      </x:c>
      <x:c r="L7383" s="266" t="n">
        <x:f>SUM(I7383:K7383)</x:f>
        <x:v>37</x:v>
      </x:c>
      <x:c r="M7383" s="267" t="n">
        <x:f>I7383*TOMATO_HOURS*WEEKS*(1+TOMATO_DIM)^I7383+J7383*CARROT_HOURS*WEEKS*(1+CARROT_DIM)^J7383+K7383*MESCLUN_HOURS*WEEKS*(1+MESCLUN_DIM)^K7383</x:f>
        <x:v>4220.966019746666</x:v>
      </x:c>
      <x:c r="N7383" s="267" t="n">
        <x:f>MAX(M7383-FARMER_HOURS,0)/TEMP_HOURS_PER_WORKER</x:f>
        <x:v>2.431226402601851</x:v>
      </x:c>
      <x:c r="O7383" s="268" t="n">
        <x:f>I7383*TOMATO_PRICE+J7383*CARROT_PRICE+K7383*MESCLUN_PRICE</x:f>
        <x:v>163970</x:v>
      </x:c>
      <x:c r="P7383" s="268" t="n">
        <x:f>I7383*TOMATO_FERTILIZER+J7383*CARROT_FERTILIZER+K7383*MESCLUN_FERTILIZER</x:f>
        <x:v>30360</x:v>
      </x:c>
      <x:c r="Q7383" s="268" t="n">
        <x:f>MIN(M7383,FARMER_HOURS)*FARMER_RATE+MAX(M7383-FARMER_HOURS,0)*TEMP_RATE</x:f>
        <x:v>85780.66006504628</x:v>
      </x:c>
      <x:c r="R7383" s="268" t="n">
        <x:f>O7383-P7383-Q7383-FIXED_COST</x:f>
        <x:v>27829.33993495372</x:v>
      </x:c>
      <x:c r="S7383" s="139" t="str">
        <x:f>IF(AND(L7383&lt;=TOTAL_BED_CAP,N7383&lt;=TEMP_WORKER_CAP),"YES","NO")</x:f>
        <x:v>YES</x:v>
      </x:c>
      <x:c r="T7383" s="139" t="n">
        <x:f>IF(S7383="YES",R7383,-1E+99)</x:f>
        <x:v>27829.33993495372</x:v>
      </x:c>
    </x:row>
    <x:row r="7384">
      <x:c r="A7384" s="139"/>
      <x:c r="B7384" s="139"/>
      <x:c r="C7384" s="139"/>
      <x:c r="D7384" s="139"/>
      <x:c r="E7384" s="139"/>
      <x:c r="F7384" s="139"/>
      <x:c r="G7384" s="139"/>
      <x:c r="H7384" s="139"/>
      <x:c r="I7384" s="266" t="n">
        <x:f>INT((ROW()-ROW($I$46))/((CARROT_CAP+1)*(MESCLUN_CAP+1)))</x:f>
        <x:v>11</x:v>
      </x:c>
      <x:c r="J7384" s="266" t="n">
        <x:f>MOD(INT((ROW()-ROW($I$46))/(MESCLUN_CAP+1)),CARROT_CAP+1)</x:f>
        <x:v>5</x:v>
      </x:c>
      <x:c r="K7384" s="266" t="n">
        <x:f>MOD(ROW()-ROW($I$46),MESCLUN_CAP+1)</x:f>
        <x:v>22</x:v>
      </x:c>
      <x:c r="L7384" s="266" t="n">
        <x:f>SUM(I7384:K7384)</x:f>
        <x:v>38</x:v>
      </x:c>
      <x:c r="M7384" s="267" t="n">
        <x:f>I7384*TOMATO_HOURS*WEEKS*(1+TOMATO_DIM)^I7384+J7384*CARROT_HOURS*WEEKS*(1+CARROT_DIM)^J7384+K7384*MESCLUN_HOURS*WEEKS*(1+MESCLUN_DIM)^K7384</x:f>
        <x:v>4295.442366993062</x:v>
      </x:c>
      <x:c r="N7384" s="267" t="n">
        <x:f>MAX(M7384-FARMER_HOURS,0)/TEMP_HOURS_PER_WORKER</x:f>
        <x:v>2.4829460881896264</x:v>
      </x:c>
      <x:c r="O7384" s="268" t="n">
        <x:f>I7384*TOMATO_PRICE+J7384*CARROT_PRICE+K7384*MESCLUN_PRICE</x:f>
        <x:v>166670</x:v>
      </x:c>
      <x:c r="P7384" s="268" t="n">
        <x:f>I7384*TOMATO_FERTILIZER+J7384*CARROT_FERTILIZER+K7384*MESCLUN_FERTILIZER</x:f>
        <x:v>31240</x:v>
      </x:c>
      <x:c r="Q7384" s="268" t="n">
        <x:f>MIN(M7384,FARMER_HOURS)*FARMER_RATE+MAX(M7384-FARMER_HOURS,0)*TEMP_RATE</x:f>
        <x:v>87073.65220474066</x:v>
      </x:c>
      <x:c r="R7384" s="268" t="n">
        <x:f>O7384-P7384-Q7384-FIXED_COST</x:f>
        <x:v>28356.34779525934</x:v>
      </x:c>
      <x:c r="S7384" s="139" t="str">
        <x:f>IF(AND(L7384&lt;=TOTAL_BED_CAP,N7384&lt;=TEMP_WORKER_CAP),"YES","NO")</x:f>
        <x:v>YES</x:v>
      </x:c>
      <x:c r="T7384" s="139" t="n">
        <x:f>IF(S7384="YES",R7384,-1E+99)</x:f>
        <x:v>28356.34779525934</x:v>
      </x:c>
    </x:row>
    <x:row r="7385">
      <x:c r="A7385" s="139"/>
      <x:c r="B7385" s="139"/>
      <x:c r="C7385" s="139"/>
      <x:c r="D7385" s="139"/>
      <x:c r="E7385" s="139"/>
      <x:c r="F7385" s="139"/>
      <x:c r="G7385" s="139"/>
      <x:c r="H7385" s="139"/>
      <x:c r="I7385" s="266" t="n">
        <x:f>INT((ROW()-ROW($I$46))/((CARROT_CAP+1)*(MESCLUN_CAP+1)))</x:f>
        <x:v>11</x:v>
      </x:c>
      <x:c r="J7385" s="266" t="n">
        <x:f>MOD(INT((ROW()-ROW($I$46))/(MESCLUN_CAP+1)),CARROT_CAP+1)</x:f>
        <x:v>5</x:v>
      </x:c>
      <x:c r="K7385" s="266" t="n">
        <x:f>MOD(ROW()-ROW($I$46),MESCLUN_CAP+1)</x:f>
        <x:v>23</x:v>
      </x:c>
      <x:c r="L7385" s="266" t="n">
        <x:f>SUM(I7385:K7385)</x:f>
        <x:v>39</x:v>
      </x:c>
      <x:c r="M7385" s="267" t="n">
        <x:f>I7385*TOMATO_HOURS*WEEKS*(1+TOMATO_DIM)^I7385+J7385*CARROT_HOURS*WEEKS*(1+CARROT_DIM)^J7385+K7385*MESCLUN_HOURS*WEEKS*(1+MESCLUN_DIM)^K7385</x:f>
        <x:v>4371.588955850499</x:v>
      </x:c>
      <x:c r="N7385" s="267" t="n">
        <x:f>MAX(M7385-FARMER_HOURS,0)/TEMP_HOURS_PER_WORKER</x:f>
        <x:v>2.5358256637850687</x:v>
      </x:c>
      <x:c r="O7385" s="268" t="n">
        <x:f>I7385*TOMATO_PRICE+J7385*CARROT_PRICE+K7385*MESCLUN_PRICE</x:f>
        <x:v>169370</x:v>
      </x:c>
      <x:c r="P7385" s="268" t="n">
        <x:f>I7385*TOMATO_FERTILIZER+J7385*CARROT_FERTILIZER+K7385*MESCLUN_FERTILIZER</x:f>
        <x:v>32120</x:v>
      </x:c>
      <x:c r="Q7385" s="268" t="n">
        <x:f>MIN(M7385,FARMER_HOURS)*FARMER_RATE+MAX(M7385-FARMER_HOURS,0)*TEMP_RATE</x:f>
        <x:v>88395.64159462671</x:v>
      </x:c>
      <x:c r="R7385" s="268" t="n">
        <x:f>O7385-P7385-Q7385-FIXED_COST</x:f>
        <x:v>28854.358405373292</x:v>
      </x:c>
      <x:c r="S7385" s="139" t="str">
        <x:f>IF(AND(L7385&lt;=TOTAL_BED_CAP,N7385&lt;=TEMP_WORKER_CAP),"YES","NO")</x:f>
        <x:v>YES</x:v>
      </x:c>
      <x:c r="T7385" s="139" t="n">
        <x:f>IF(S7385="YES",R7385,-1E+99)</x:f>
        <x:v>28854.358405373292</x:v>
      </x:c>
    </x:row>
    <x:row r="7386">
      <x:c r="A7386" s="139"/>
      <x:c r="B7386" s="139"/>
      <x:c r="C7386" s="139"/>
      <x:c r="D7386" s="139"/>
      <x:c r="E7386" s="139"/>
      <x:c r="F7386" s="139"/>
      <x:c r="G7386" s="139"/>
      <x:c r="H7386" s="139"/>
      <x:c r="I7386" s="266" t="n">
        <x:f>INT((ROW()-ROW($I$46))/((CARROT_CAP+1)*(MESCLUN_CAP+1)))</x:f>
        <x:v>11</x:v>
      </x:c>
      <x:c r="J7386" s="266" t="n">
        <x:f>MOD(INT((ROW()-ROW($I$46))/(MESCLUN_CAP+1)),CARROT_CAP+1)</x:f>
        <x:v>5</x:v>
      </x:c>
      <x:c r="K7386" s="266" t="n">
        <x:f>MOD(ROW()-ROW($I$46),MESCLUN_CAP+1)</x:f>
        <x:v>24</x:v>
      </x:c>
      <x:c r="L7386" s="266" t="n">
        <x:f>SUM(I7386:K7386)</x:f>
        <x:v>40</x:v>
      </x:c>
      <x:c r="M7386" s="267" t="n">
        <x:f>I7386*TOMATO_HOURS*WEEKS*(1+TOMATO_DIM)^I7386+J7386*CARROT_HOURS*WEEKS*(1+CARROT_DIM)^J7386+K7386*MESCLUN_HOURS*WEEKS*(1+MESCLUN_DIM)^K7386</x:f>
        <x:v>4449.435905429994</x:v>
      </x:c>
      <x:c r="N7386" s="267" t="n">
        <x:f>MAX(M7386-FARMER_HOURS,0)/TEMP_HOURS_PER_WORKER</x:f>
        <x:v>2.589886045437496</x:v>
      </x:c>
      <x:c r="O7386" s="268" t="n">
        <x:f>I7386*TOMATO_PRICE+J7386*CARROT_PRICE+K7386*MESCLUN_PRICE</x:f>
        <x:v>172070</x:v>
      </x:c>
      <x:c r="P7386" s="268" t="n">
        <x:f>I7386*TOMATO_FERTILIZER+J7386*CARROT_FERTILIZER+K7386*MESCLUN_FERTILIZER</x:f>
        <x:v>33000</x:v>
      </x:c>
      <x:c r="Q7386" s="268" t="n">
        <x:f>MIN(M7386,FARMER_HOURS)*FARMER_RATE+MAX(M7386-FARMER_HOURS,0)*TEMP_RATE</x:f>
        <x:v>89747.1511359374</x:v>
      </x:c>
      <x:c r="R7386" s="268" t="n">
        <x:f>O7386-P7386-Q7386-FIXED_COST</x:f>
        <x:v>29322.848864062602</x:v>
      </x:c>
      <x:c r="S7386" s="139" t="str">
        <x:f>IF(AND(L7386&lt;=TOTAL_BED_CAP,N7386&lt;=TEMP_WORKER_CAP),"YES","NO")</x:f>
        <x:v>YES</x:v>
      </x:c>
      <x:c r="T7386" s="139" t="n">
        <x:f>IF(S7386="YES",R7386,-1E+99)</x:f>
        <x:v>29322.848864062602</x:v>
      </x:c>
    </x:row>
    <x:row r="7387">
      <x:c r="A7387" s="139"/>
      <x:c r="B7387" s="139"/>
      <x:c r="C7387" s="139"/>
      <x:c r="D7387" s="139"/>
      <x:c r="E7387" s="139"/>
      <x:c r="F7387" s="139"/>
      <x:c r="G7387" s="139"/>
      <x:c r="H7387" s="139"/>
      <x:c r="I7387" s="266" t="n">
        <x:f>INT((ROW()-ROW($I$46))/((CARROT_CAP+1)*(MESCLUN_CAP+1)))</x:f>
        <x:v>11</x:v>
      </x:c>
      <x:c r="J7387" s="266" t="n">
        <x:f>MOD(INT((ROW()-ROW($I$46))/(MESCLUN_CAP+1)),CARROT_CAP+1)</x:f>
        <x:v>5</x:v>
      </x:c>
      <x:c r="K7387" s="266" t="n">
        <x:f>MOD(ROW()-ROW($I$46),MESCLUN_CAP+1)</x:f>
        <x:v>25</x:v>
      </x:c>
      <x:c r="L7387" s="266" t="n">
        <x:f>SUM(I7387:K7387)</x:f>
        <x:v>41</x:v>
      </x:c>
      <x:c r="M7387" s="267" t="n">
        <x:f>I7387*TOMATO_HOURS*WEEKS*(1+TOMATO_DIM)^I7387+J7387*CARROT_HOURS*WEEKS*(1+CARROT_DIM)^J7387+K7387*MESCLUN_HOURS*WEEKS*(1+MESCLUN_DIM)^K7387</x:f>
        <x:v>4529.013826845092</x:v>
      </x:c>
      <x:c r="N7387" s="267" t="n">
        <x:f>MAX(M7387-FARMER_HOURS,0)/TEMP_HOURS_PER_WORKER</x:f>
        <x:v>2.645148490864647</x:v>
      </x:c>
      <x:c r="O7387" s="268" t="n">
        <x:f>I7387*TOMATO_PRICE+J7387*CARROT_PRICE+K7387*MESCLUN_PRICE</x:f>
        <x:v>174770</x:v>
      </x:c>
      <x:c r="P7387" s="268" t="n">
        <x:f>I7387*TOMATO_FERTILIZER+J7387*CARROT_FERTILIZER+K7387*MESCLUN_FERTILIZER</x:f>
        <x:v>33880</x:v>
      </x:c>
      <x:c r="Q7387" s="268" t="n">
        <x:f>MIN(M7387,FARMER_HOURS)*FARMER_RATE+MAX(M7387-FARMER_HOURS,0)*TEMP_RATE</x:f>
        <x:v>91128.71227161618</x:v>
      </x:c>
      <x:c r="R7387" s="268" t="n">
        <x:f>O7387-P7387-Q7387-FIXED_COST</x:f>
        <x:v>29761.287728383817</x:v>
      </x:c>
      <x:c r="S7387" s="139" t="str">
        <x:f>IF(AND(L7387&lt;=TOTAL_BED_CAP,N7387&lt;=TEMP_WORKER_CAP),"YES","NO")</x:f>
        <x:v>YES</x:v>
      </x:c>
      <x:c r="T7387" s="139" t="n">
        <x:f>IF(S7387="YES",R7387,-1E+99)</x:f>
        <x:v>29761.287728383817</x:v>
      </x:c>
    </x:row>
    <x:row r="7388">
      <x:c r="A7388" s="139"/>
      <x:c r="B7388" s="139"/>
      <x:c r="C7388" s="139"/>
      <x:c r="D7388" s="139"/>
      <x:c r="E7388" s="139"/>
      <x:c r="F7388" s="139"/>
      <x:c r="G7388" s="139"/>
      <x:c r="H7388" s="139"/>
      <x:c r="I7388" s="266" t="n">
        <x:f>INT((ROW()-ROW($I$46))/((CARROT_CAP+1)*(MESCLUN_CAP+1)))</x:f>
        <x:v>11</x:v>
      </x:c>
      <x:c r="J7388" s="266" t="n">
        <x:f>MOD(INT((ROW()-ROW($I$46))/(MESCLUN_CAP+1)),CARROT_CAP+1)</x:f>
        <x:v>5</x:v>
      </x:c>
      <x:c r="K7388" s="266" t="n">
        <x:f>MOD(ROW()-ROW($I$46),MESCLUN_CAP+1)</x:f>
        <x:v>26</x:v>
      </x:c>
      <x:c r="L7388" s="266" t="n">
        <x:f>SUM(I7388:K7388)</x:f>
        <x:v>42</x:v>
      </x:c>
      <x:c r="M7388" s="267" t="n">
        <x:f>I7388*TOMATO_HOURS*WEEKS*(1+TOMATO_DIM)^I7388+J7388*CARROT_HOURS*WEEKS*(1+CARROT_DIM)^J7388+K7388*MESCLUN_HOURS*WEEKS*(1+MESCLUN_DIM)^K7388</x:f>
        <x:v>4610.353830805809</x:v>
      </x:c>
      <x:c r="N7388" s="267" t="n">
        <x:f>MAX(M7388-FARMER_HOURS,0)/TEMP_HOURS_PER_WORKER</x:f>
        <x:v>2.701634604726256</x:v>
      </x:c>
      <x:c r="O7388" s="268" t="n">
        <x:f>I7388*TOMATO_PRICE+J7388*CARROT_PRICE+K7388*MESCLUN_PRICE</x:f>
        <x:v>177470</x:v>
      </x:c>
      <x:c r="P7388" s="268" t="n">
        <x:f>I7388*TOMATO_FERTILIZER+J7388*CARROT_FERTILIZER+K7388*MESCLUN_FERTILIZER</x:f>
        <x:v>34760</x:v>
      </x:c>
      <x:c r="Q7388" s="268" t="n">
        <x:f>MIN(M7388,FARMER_HOURS)*FARMER_RATE+MAX(M7388-FARMER_HOURS,0)*TEMP_RATE</x:f>
        <x:v>92540.8651181564</x:v>
      </x:c>
      <x:c r="R7388" s="268" t="n">
        <x:f>O7388-P7388-Q7388-FIXED_COST</x:f>
        <x:v>30169.134881843594</x:v>
      </x:c>
      <x:c r="S7388" s="139" t="str">
        <x:f>IF(AND(L7388&lt;=TOTAL_BED_CAP,N7388&lt;=TEMP_WORKER_CAP),"YES","NO")</x:f>
        <x:v>YES</x:v>
      </x:c>
      <x:c r="T7388" s="139" t="n">
        <x:f>IF(S7388="YES",R7388,-1E+99)</x:f>
        <x:v>30169.134881843594</x:v>
      </x:c>
    </x:row>
    <x:row r="7389">
      <x:c r="A7389" s="139"/>
      <x:c r="B7389" s="139"/>
      <x:c r="C7389" s="139"/>
      <x:c r="D7389" s="139"/>
      <x:c r="E7389" s="139"/>
      <x:c r="F7389" s="139"/>
      <x:c r="G7389" s="139"/>
      <x:c r="H7389" s="139"/>
      <x:c r="I7389" s="266" t="n">
        <x:f>INT((ROW()-ROW($I$46))/((CARROT_CAP+1)*(MESCLUN_CAP+1)))</x:f>
        <x:v>11</x:v>
      </x:c>
      <x:c r="J7389" s="266" t="n">
        <x:f>MOD(INT((ROW()-ROW($I$46))/(MESCLUN_CAP+1)),CARROT_CAP+1)</x:f>
        <x:v>5</x:v>
      </x:c>
      <x:c r="K7389" s="266" t="n">
        <x:f>MOD(ROW()-ROW($I$46),MESCLUN_CAP+1)</x:f>
        <x:v>27</x:v>
      </x:c>
      <x:c r="L7389" s="266" t="n">
        <x:f>SUM(I7389:K7389)</x:f>
        <x:v>43</x:v>
      </x:c>
      <x:c r="M7389" s="267" t="n">
        <x:f>I7389*TOMATO_HOURS*WEEKS*(1+TOMATO_DIM)^I7389+J7389*CARROT_HOURS*WEEKS*(1+CARROT_DIM)^J7389+K7389*MESCLUN_HOURS*WEEKS*(1+MESCLUN_DIM)^K7389</x:f>
        <x:v>4693.487535325567</x:v>
      </x:c>
      <x:c r="N7389" s="267" t="n">
        <x:f>MAX(M7389-FARMER_HOURS,0)/TEMP_HOURS_PER_WORKER</x:f>
        <x:v>2.759366343976088</x:v>
      </x:c>
      <x:c r="O7389" s="268" t="n">
        <x:f>I7389*TOMATO_PRICE+J7389*CARROT_PRICE+K7389*MESCLUN_PRICE</x:f>
        <x:v>180170</x:v>
      </x:c>
      <x:c r="P7389" s="268" t="n">
        <x:f>I7389*TOMATO_FERTILIZER+J7389*CARROT_FERTILIZER+K7389*MESCLUN_FERTILIZER</x:f>
        <x:v>35640</x:v>
      </x:c>
      <x:c r="Q7389" s="268" t="n">
        <x:f>MIN(M7389,FARMER_HOURS)*FARMER_RATE+MAX(M7389-FARMER_HOURS,0)*TEMP_RATE</x:f>
        <x:v>93984.1585994022</x:v>
      </x:c>
      <x:c r="R7389" s="268" t="n">
        <x:f>O7389-P7389-Q7389-FIXED_COST</x:f>
        <x:v>30545.841400597797</x:v>
      </x:c>
      <x:c r="S7389" s="139" t="str">
        <x:f>IF(AND(L7389&lt;=TOTAL_BED_CAP,N7389&lt;=TEMP_WORKER_CAP),"YES","NO")</x:f>
        <x:v>YES</x:v>
      </x:c>
      <x:c r="T7389" s="139" t="n">
        <x:f>IF(S7389="YES",R7389,-1E+99)</x:f>
        <x:v>30545.841400597797</x:v>
      </x:c>
    </x:row>
    <x:row r="7390">
      <x:c r="A7390" s="139"/>
      <x:c r="B7390" s="139"/>
      <x:c r="C7390" s="139"/>
      <x:c r="D7390" s="139"/>
      <x:c r="E7390" s="139"/>
      <x:c r="F7390" s="139"/>
      <x:c r="G7390" s="139"/>
      <x:c r="H7390" s="139"/>
      <x:c r="I7390" s="266" t="n">
        <x:f>INT((ROW()-ROW($I$46))/((CARROT_CAP+1)*(MESCLUN_CAP+1)))</x:f>
        <x:v>11</x:v>
      </x:c>
      <x:c r="J7390" s="266" t="n">
        <x:f>MOD(INT((ROW()-ROW($I$46))/(MESCLUN_CAP+1)),CARROT_CAP+1)</x:f>
        <x:v>5</x:v>
      </x:c>
      <x:c r="K7390" s="266" t="n">
        <x:f>MOD(ROW()-ROW($I$46),MESCLUN_CAP+1)</x:f>
        <x:v>28</x:v>
      </x:c>
      <x:c r="L7390" s="266" t="n">
        <x:f>SUM(I7390:K7390)</x:f>
        <x:v>44</x:v>
      </x:c>
      <x:c r="M7390" s="267" t="n">
        <x:f>I7390*TOMATO_HOURS*WEEKS*(1+TOMATO_DIM)^I7390+J7390*CARROT_HOURS*WEEKS*(1+CARROT_DIM)^J7390+K7390*MESCLUN_HOURS*WEEKS*(1+MESCLUN_DIM)^K7390</x:f>
        <x:v>4778.447073542719</x:v>
      </x:c>
      <x:c r="N7390" s="267" t="n">
        <x:f>MAX(M7390-FARMER_HOURS,0)/TEMP_HOURS_PER_WORKER</x:f>
        <x:v>2.8183660232935552</x:v>
      </x:c>
      <x:c r="O7390" s="268" t="n">
        <x:f>I7390*TOMATO_PRICE+J7390*CARROT_PRICE+K7390*MESCLUN_PRICE</x:f>
        <x:v>182870</x:v>
      </x:c>
      <x:c r="P7390" s="268" t="n">
        <x:f>I7390*TOMATO_FERTILIZER+J7390*CARROT_FERTILIZER+K7390*MESCLUN_FERTILIZER</x:f>
        <x:v>36520</x:v>
      </x:c>
      <x:c r="Q7390" s="268" t="n">
        <x:f>MIN(M7390,FARMER_HOURS)*FARMER_RATE+MAX(M7390-FARMER_HOURS,0)*TEMP_RATE</x:f>
        <x:v>95459.15058233887</x:v>
      </x:c>
      <x:c r="R7390" s="268" t="n">
        <x:f>O7390-P7390-Q7390-FIXED_COST</x:f>
        <x:v>30890.849417661128</x:v>
      </x:c>
      <x:c r="S7390" s="139" t="str">
        <x:f>IF(AND(L7390&lt;=TOTAL_BED_CAP,N7390&lt;=TEMP_WORKER_CAP),"YES","NO")</x:f>
        <x:v>YES</x:v>
      </x:c>
      <x:c r="T7390" s="139" t="n">
        <x:f>IF(S7390="YES",R7390,-1E+99)</x:f>
        <x:v>30890.849417661128</x:v>
      </x:c>
    </x:row>
    <x:row r="7391">
      <x:c r="A7391" s="139"/>
      <x:c r="B7391" s="139"/>
      <x:c r="C7391" s="139"/>
      <x:c r="D7391" s="139"/>
      <x:c r="E7391" s="139"/>
      <x:c r="F7391" s="139"/>
      <x:c r="G7391" s="139"/>
      <x:c r="H7391" s="139"/>
      <x:c r="I7391" s="266" t="n">
        <x:f>INT((ROW()-ROW($I$46))/((CARROT_CAP+1)*(MESCLUN_CAP+1)))</x:f>
        <x:v>11</x:v>
      </x:c>
      <x:c r="J7391" s="266" t="n">
        <x:f>MOD(INT((ROW()-ROW($I$46))/(MESCLUN_CAP+1)),CARROT_CAP+1)</x:f>
        <x:v>5</x:v>
      </x:c>
      <x:c r="K7391" s="266" t="n">
        <x:f>MOD(ROW()-ROW($I$46),MESCLUN_CAP+1)</x:f>
        <x:v>29</x:v>
      </x:c>
      <x:c r="L7391" s="266" t="n">
        <x:f>SUM(I7391:K7391)</x:f>
        <x:v>45</x:v>
      </x:c>
      <x:c r="M7391" s="267" t="n">
        <x:f>I7391*TOMATO_HOURS*WEEKS*(1+TOMATO_DIM)^I7391+J7391*CARROT_HOURS*WEEKS*(1+CARROT_DIM)^J7391+K7391*MESCLUN_HOURS*WEEKS*(1+MESCLUN_DIM)^K7391</x:f>
        <x:v>4865.265101658373</x:v>
      </x:c>
      <x:c r="N7391" s="267" t="n">
        <x:f>MAX(M7391-FARMER_HOURS,0)/TEMP_HOURS_PER_WORKER</x:f>
        <x:v>2.8786563205960927</x:v>
      </x:c>
      <x:c r="O7391" s="268" t="n">
        <x:f>I7391*TOMATO_PRICE+J7391*CARROT_PRICE+K7391*MESCLUN_PRICE</x:f>
        <x:v>185570</x:v>
      </x:c>
      <x:c r="P7391" s="268" t="n">
        <x:f>I7391*TOMATO_FERTILIZER+J7391*CARROT_FERTILIZER+K7391*MESCLUN_FERTILIZER</x:f>
        <x:v>37400</x:v>
      </x:c>
      <x:c r="Q7391" s="268" t="n">
        <x:f>MIN(M7391,FARMER_HOURS)*FARMER_RATE+MAX(M7391-FARMER_HOURS,0)*TEMP_RATE</x:f>
        <x:v>96966.4080149023</x:v>
      </x:c>
      <x:c r="R7391" s="268" t="n">
        <x:f>O7391-P7391-Q7391-FIXED_COST</x:f>
        <x:v>31203.591985097693</x:v>
      </x:c>
      <x:c r="S7391" s="139" t="str">
        <x:f>IF(AND(L7391&lt;=TOTAL_BED_CAP,N7391&lt;=TEMP_WORKER_CAP),"YES","NO")</x:f>
        <x:v>YES</x:v>
      </x:c>
      <x:c r="T7391" s="139" t="n">
        <x:f>IF(S7391="YES",R7391,-1E+99)</x:f>
        <x:v>31203.591985097693</x:v>
      </x:c>
    </x:row>
    <x:row r="7392">
      <x:c r="A7392" s="139"/>
      <x:c r="B7392" s="139"/>
      <x:c r="C7392" s="139"/>
      <x:c r="D7392" s="139"/>
      <x:c r="E7392" s="139"/>
      <x:c r="F7392" s="139"/>
      <x:c r="G7392" s="139"/>
      <x:c r="H7392" s="139"/>
      <x:c r="I7392" s="266" t="n">
        <x:f>INT((ROW()-ROW($I$46))/((CARROT_CAP+1)*(MESCLUN_CAP+1)))</x:f>
        <x:v>11</x:v>
      </x:c>
      <x:c r="J7392" s="266" t="n">
        <x:f>MOD(INT((ROW()-ROW($I$46))/(MESCLUN_CAP+1)),CARROT_CAP+1)</x:f>
        <x:v>5</x:v>
      </x:c>
      <x:c r="K7392" s="266" t="n">
        <x:f>MOD(ROW()-ROW($I$46),MESCLUN_CAP+1)</x:f>
        <x:v>30</x:v>
      </x:c>
      <x:c r="L7392" s="266" t="n">
        <x:f>SUM(I7392:K7392)</x:f>
        <x:v>46</x:v>
      </x:c>
      <x:c r="M7392" s="267" t="n">
        <x:f>I7392*TOMATO_HOURS*WEEKS*(1+TOMATO_DIM)^I7392+J7392*CARROT_HOURS*WEEKS*(1+CARROT_DIM)^J7392+K7392*MESCLUN_HOURS*WEEKS*(1+MESCLUN_DIM)^K7392</x:f>
        <x:v>4953.9748069921425</x:v>
      </x:c>
      <x:c r="N7392" s="267" t="n">
        <x:f>MAX(M7392-FARMER_HOURS,0)/TEMP_HOURS_PER_WORKER</x:f>
        <x:v>2.940260282633432</x:v>
      </x:c>
      <x:c r="O7392" s="268" t="n">
        <x:f>I7392*TOMATO_PRICE+J7392*CARROT_PRICE+K7392*MESCLUN_PRICE</x:f>
        <x:v>188270</x:v>
      </x:c>
      <x:c r="P7392" s="268" t="n">
        <x:f>I7392*TOMATO_FERTILIZER+J7392*CARROT_FERTILIZER+K7392*MESCLUN_FERTILIZER</x:f>
        <x:v>38280</x:v>
      </x:c>
      <x:c r="Q7392" s="268" t="n">
        <x:f>MIN(M7392,FARMER_HOURS)*FARMER_RATE+MAX(M7392-FARMER_HOURS,0)*TEMP_RATE</x:f>
        <x:v>98506.5070658358</x:v>
      </x:c>
      <x:c r="R7392" s="268" t="n">
        <x:f>O7392-P7392-Q7392-FIXED_COST</x:f>
        <x:v>31483.4929341642</x:v>
      </x:c>
      <x:c r="S7392" s="139" t="str">
        <x:f>IF(AND(L7392&lt;=TOTAL_BED_CAP,N7392&lt;=TEMP_WORKER_CAP),"YES","NO")</x:f>
        <x:v>YES</x:v>
      </x:c>
      <x:c r="T7392" s="139" t="n">
        <x:f>IF(S7392="YES",R7392,-1E+99)</x:f>
        <x:v>31483.4929341642</x:v>
      </x:c>
    </x:row>
    <x:row r="7393">
      <x:c r="A7393" s="139"/>
      <x:c r="B7393" s="139"/>
      <x:c r="C7393" s="139"/>
      <x:c r="D7393" s="139"/>
      <x:c r="E7393" s="139"/>
      <x:c r="F7393" s="139"/>
      <x:c r="G7393" s="139"/>
      <x:c r="H7393" s="139"/>
      <x:c r="I7393" s="266" t="n">
        <x:f>INT((ROW()-ROW($I$46))/((CARROT_CAP+1)*(MESCLUN_CAP+1)))</x:f>
        <x:v>11</x:v>
      </x:c>
      <x:c r="J7393" s="266" t="n">
        <x:f>MOD(INT((ROW()-ROW($I$46))/(MESCLUN_CAP+1)),CARROT_CAP+1)</x:f>
        <x:v>6</x:v>
      </x:c>
      <x:c r="K7393" s="266" t="n">
        <x:f>MOD(ROW()-ROW($I$46),MESCLUN_CAP+1)</x:f>
        <x:v>0</x:v>
      </x:c>
      <x:c r="L7393" s="266" t="n">
        <x:f>SUM(I7393:K7393)</x:f>
        <x:v>17</x:v>
      </x:c>
      <x:c r="M7393" s="267" t="n">
        <x:f>I7393*TOMATO_HOURS*WEEKS*(1+TOMATO_DIM)^I7393+J7393*CARROT_HOURS*WEEKS*(1+CARROT_DIM)^J7393+K7393*MESCLUN_HOURS*WEEKS*(1+MESCLUN_DIM)^K7393</x:f>
        <x:v>3033.3303543272227</x:v>
      </x:c>
      <x:c r="N7393" s="267" t="n">
        <x:f>MAX(M7393-FARMER_HOURS,0)/TEMP_HOURS_PER_WORKER</x:f>
        <x:v>1.606479412727238</x:v>
      </x:c>
      <x:c r="O7393" s="268" t="n">
        <x:f>I7393*TOMATO_PRICE+J7393*CARROT_PRICE+K7393*MESCLUN_PRICE</x:f>
        <x:v>109364</x:v>
      </x:c>
      <x:c r="P7393" s="268" t="n">
        <x:f>I7393*TOMATO_FERTILIZER+J7393*CARROT_FERTILIZER+K7393*MESCLUN_FERTILIZER</x:f>
        <x:v>12320</x:v>
      </x:c>
      <x:c r="Q7393" s="268" t="n">
        <x:f>MIN(M7393,FARMER_HOURS)*FARMER_RATE+MAX(M7393-FARMER_HOURS,0)*TEMP_RATE</x:f>
        <x:v>65161.98531818095</x:v>
      </x:c>
      <x:c r="R7393" s="268" t="n">
        <x:f>O7393-P7393-Q7393-FIXED_COST</x:f>
        <x:v>11882.014681819048</x:v>
      </x:c>
      <x:c r="S7393" s="139" t="str">
        <x:f>IF(AND(L7393&lt;=TOTAL_BED_CAP,N7393&lt;=TEMP_WORKER_CAP),"YES","NO")</x:f>
        <x:v>YES</x:v>
      </x:c>
      <x:c r="T7393" s="139" t="n">
        <x:f>IF(S7393="YES",R7393,-1E+99)</x:f>
        <x:v>11882.014681819048</x:v>
      </x:c>
    </x:row>
    <x:row r="7394">
      <x:c r="A7394" s="139"/>
      <x:c r="B7394" s="139"/>
      <x:c r="C7394" s="139"/>
      <x:c r="D7394" s="139"/>
      <x:c r="E7394" s="139"/>
      <x:c r="F7394" s="139"/>
      <x:c r="G7394" s="139"/>
      <x:c r="H7394" s="139"/>
      <x:c r="I7394" s="266" t="n">
        <x:f>INT((ROW()-ROW($I$46))/((CARROT_CAP+1)*(MESCLUN_CAP+1)))</x:f>
        <x:v>11</x:v>
      </x:c>
      <x:c r="J7394" s="266" t="n">
        <x:f>MOD(INT((ROW()-ROW($I$46))/(MESCLUN_CAP+1)),CARROT_CAP+1)</x:f>
        <x:v>6</x:v>
      </x:c>
      <x:c r="K7394" s="266" t="n">
        <x:f>MOD(ROW()-ROW($I$46),MESCLUN_CAP+1)</x:f>
        <x:v>1</x:v>
      </x:c>
      <x:c r="L7394" s="266" t="n">
        <x:f>SUM(I7394:K7394)</x:f>
        <x:v>18</x:v>
      </x:c>
      <x:c r="M7394" s="267" t="n">
        <x:f>I7394*TOMATO_HOURS*WEEKS*(1+TOMATO_DIM)^I7394+J7394*CARROT_HOURS*WEEKS*(1+CARROT_DIM)^J7394+K7394*MESCLUN_HOURS*WEEKS*(1+MESCLUN_DIM)^K7394</x:f>
        <x:v>3078.8928543272227</x:v>
      </x:c>
      <x:c r="N7394" s="267" t="n">
        <x:f>MAX(M7394-FARMER_HOURS,0)/TEMP_HOURS_PER_WORKER</x:f>
        <x:v>1.638120037727238</x:v>
      </x:c>
      <x:c r="O7394" s="268" t="n">
        <x:f>I7394*TOMATO_PRICE+J7394*CARROT_PRICE+K7394*MESCLUN_PRICE</x:f>
        <x:v>112064</x:v>
      </x:c>
      <x:c r="P7394" s="268" t="n">
        <x:f>I7394*TOMATO_FERTILIZER+J7394*CARROT_FERTILIZER+K7394*MESCLUN_FERTILIZER</x:f>
        <x:v>13200</x:v>
      </x:c>
      <x:c r="Q7394" s="268" t="n">
        <x:f>MIN(M7394,FARMER_HOURS)*FARMER_RATE+MAX(M7394-FARMER_HOURS,0)*TEMP_RATE</x:f>
        <x:v>65953.00094318096</x:v>
      </x:c>
      <x:c r="R7394" s="268" t="n">
        <x:f>O7394-P7394-Q7394-FIXED_COST</x:f>
        <x:v>12910.99905681904</x:v>
      </x:c>
      <x:c r="S7394" s="139" t="str">
        <x:f>IF(AND(L7394&lt;=TOTAL_BED_CAP,N7394&lt;=TEMP_WORKER_CAP),"YES","NO")</x:f>
        <x:v>YES</x:v>
      </x:c>
      <x:c r="T7394" s="139" t="n">
        <x:f>IF(S7394="YES",R7394,-1E+99)</x:f>
        <x:v>12910.99905681904</x:v>
      </x:c>
    </x:row>
    <x:row r="7395">
      <x:c r="A7395" s="139"/>
      <x:c r="B7395" s="139"/>
      <x:c r="C7395" s="139"/>
      <x:c r="D7395" s="139"/>
      <x:c r="E7395" s="139"/>
      <x:c r="F7395" s="139"/>
      <x:c r="G7395" s="139"/>
      <x:c r="H7395" s="139"/>
      <x:c r="I7395" s="266" t="n">
        <x:f>INT((ROW()-ROW($I$46))/((CARROT_CAP+1)*(MESCLUN_CAP+1)))</x:f>
        <x:v>11</x:v>
      </x:c>
      <x:c r="J7395" s="266" t="n">
        <x:f>MOD(INT((ROW()-ROW($I$46))/(MESCLUN_CAP+1)),CARROT_CAP+1)</x:f>
        <x:v>6</x:v>
      </x:c>
      <x:c r="K7395" s="266" t="n">
        <x:f>MOD(ROW()-ROW($I$46),MESCLUN_CAP+1)</x:f>
        <x:v>2</x:v>
      </x:c>
      <x:c r="L7395" s="266" t="n">
        <x:f>SUM(I7395:K7395)</x:f>
        <x:v>19</x:v>
      </x:c>
      <x:c r="M7395" s="267" t="n">
        <x:f>I7395*TOMATO_HOURS*WEEKS*(1+TOMATO_DIM)^I7395+J7395*CARROT_HOURS*WEEKS*(1+CARROT_DIM)^J7395+K7395*MESCLUN_HOURS*WEEKS*(1+MESCLUN_DIM)^K7395</x:f>
        <x:v>3125.5944168272226</x:v>
      </x:c>
      <x:c r="N7395" s="267" t="n">
        <x:f>MAX(M7395-FARMER_HOURS,0)/TEMP_HOURS_PER_WORKER</x:f>
        <x:v>1.6705516783522378</x:v>
      </x:c>
      <x:c r="O7395" s="268" t="n">
        <x:f>I7395*TOMATO_PRICE+J7395*CARROT_PRICE+K7395*MESCLUN_PRICE</x:f>
        <x:v>114764</x:v>
      </x:c>
      <x:c r="P7395" s="268" t="n">
        <x:f>I7395*TOMATO_FERTILIZER+J7395*CARROT_FERTILIZER+K7395*MESCLUN_FERTILIZER</x:f>
        <x:v>14080</x:v>
      </x:c>
      <x:c r="Q7395" s="268" t="n">
        <x:f>MIN(M7395,FARMER_HOURS)*FARMER_RATE+MAX(M7395-FARMER_HOURS,0)*TEMP_RATE</x:f>
        <x:v>66763.79195880594</x:v>
      </x:c>
      <x:c r="R7395" s="268" t="n">
        <x:f>O7395-P7395-Q7395-FIXED_COST</x:f>
        <x:v>13920.208041194055</x:v>
      </x:c>
      <x:c r="S7395" s="139" t="str">
        <x:f>IF(AND(L7395&lt;=TOTAL_BED_CAP,N7395&lt;=TEMP_WORKER_CAP),"YES","NO")</x:f>
        <x:v>YES</x:v>
      </x:c>
      <x:c r="T7395" s="139" t="n">
        <x:f>IF(S7395="YES",R7395,-1E+99)</x:f>
        <x:v>13920.208041194055</x:v>
      </x:c>
    </x:row>
    <x:row r="7396">
      <x:c r="A7396" s="139"/>
      <x:c r="B7396" s="139"/>
      <x:c r="C7396" s="139"/>
      <x:c r="D7396" s="139"/>
      <x:c r="E7396" s="139"/>
      <x:c r="F7396" s="139"/>
      <x:c r="G7396" s="139"/>
      <x:c r="H7396" s="139"/>
      <x:c r="I7396" s="266" t="n">
        <x:f>INT((ROW()-ROW($I$46))/((CARROT_CAP+1)*(MESCLUN_CAP+1)))</x:f>
        <x:v>11</x:v>
      </x:c>
      <x:c r="J7396" s="266" t="n">
        <x:f>MOD(INT((ROW()-ROW($I$46))/(MESCLUN_CAP+1)),CARROT_CAP+1)</x:f>
        <x:v>6</x:v>
      </x:c>
      <x:c r="K7396" s="266" t="n">
        <x:f>MOD(ROW()-ROW($I$46),MESCLUN_CAP+1)</x:f>
        <x:v>3</x:v>
      </x:c>
      <x:c r="L7396" s="266" t="n">
        <x:f>SUM(I7396:K7396)</x:f>
        <x:v>20</x:v>
      </x:c>
      <x:c r="M7396" s="267" t="n">
        <x:f>I7396*TOMATO_HOURS*WEEKS*(1+TOMATO_DIM)^I7396+J7396*CARROT_HOURS*WEEKS*(1+CARROT_DIM)^J7396+K7396*MESCLUN_HOURS*WEEKS*(1+MESCLUN_DIM)^K7396</x:f>
        <x:v>3173.4563992490976</x:v>
      </x:c>
      <x:c r="N7396" s="267" t="n">
        <x:f>MAX(M7396-FARMER_HOURS,0)/TEMP_HOURS_PER_WORKER</x:f>
        <x:v>1.7037891661452067</x:v>
      </x:c>
      <x:c r="O7396" s="268" t="n">
        <x:f>I7396*TOMATO_PRICE+J7396*CARROT_PRICE+K7396*MESCLUN_PRICE</x:f>
        <x:v>117464</x:v>
      </x:c>
      <x:c r="P7396" s="268" t="n">
        <x:f>I7396*TOMATO_FERTILIZER+J7396*CARROT_FERTILIZER+K7396*MESCLUN_FERTILIZER</x:f>
        <x:v>14960</x:v>
      </x:c>
      <x:c r="Q7396" s="268" t="n">
        <x:f>MIN(M7396,FARMER_HOURS)*FARMER_RATE+MAX(M7396-FARMER_HOURS,0)*TEMP_RATE</x:f>
        <x:v>67594.72915363016</x:v>
      </x:c>
      <x:c r="R7396" s="268" t="n">
        <x:f>O7396-P7396-Q7396-FIXED_COST</x:f>
        <x:v>14909.270846369836</x:v>
      </x:c>
      <x:c r="S7396" s="139" t="str">
        <x:f>IF(AND(L7396&lt;=TOTAL_BED_CAP,N7396&lt;=TEMP_WORKER_CAP),"YES","NO")</x:f>
        <x:v>YES</x:v>
      </x:c>
      <x:c r="T7396" s="139" t="n">
        <x:f>IF(S7396="YES",R7396,-1E+99)</x:f>
        <x:v>14909.270846369836</x:v>
      </x:c>
    </x:row>
    <x:row r="7397">
      <x:c r="A7397" s="139"/>
      <x:c r="B7397" s="139"/>
      <x:c r="C7397" s="139"/>
      <x:c r="D7397" s="139"/>
      <x:c r="E7397" s="139"/>
      <x:c r="F7397" s="139"/>
      <x:c r="G7397" s="139"/>
      <x:c r="H7397" s="139"/>
      <x:c r="I7397" s="266" t="n">
        <x:f>INT((ROW()-ROW($I$46))/((CARROT_CAP+1)*(MESCLUN_CAP+1)))</x:f>
        <x:v>11</x:v>
      </x:c>
      <x:c r="J7397" s="266" t="n">
        <x:f>MOD(INT((ROW()-ROW($I$46))/(MESCLUN_CAP+1)),CARROT_CAP+1)</x:f>
        <x:v>6</x:v>
      </x:c>
      <x:c r="K7397" s="266" t="n">
        <x:f>MOD(ROW()-ROW($I$46),MESCLUN_CAP+1)</x:f>
        <x:v>4</x:v>
      </x:c>
      <x:c r="L7397" s="266" t="n">
        <x:f>SUM(I7397:K7397)</x:f>
        <x:v>21</x:v>
      </x:c>
      <x:c r="M7397" s="267" t="n">
        <x:f>I7397*TOMATO_HOURS*WEEKS*(1+TOMATO_DIM)^I7397+J7397*CARROT_HOURS*WEEKS*(1+CARROT_DIM)^J7397+K7397*MESCLUN_HOURS*WEEKS*(1+MESCLUN_DIM)^K7397</x:f>
        <x:v>3222.500514971754</x:v>
      </x:c>
      <x:c r="N7397" s="267" t="n">
        <x:f>MAX(M7397-FARMER_HOURS,0)/TEMP_HOURS_PER_WORKER</x:f>
        <x:v>1.7378475798414958</x:v>
      </x:c>
      <x:c r="O7397" s="268" t="n">
        <x:f>I7397*TOMATO_PRICE+J7397*CARROT_PRICE+K7397*MESCLUN_PRICE</x:f>
        <x:v>120164</x:v>
      </x:c>
      <x:c r="P7397" s="268" t="n">
        <x:f>I7397*TOMATO_FERTILIZER+J7397*CARROT_FERTILIZER+K7397*MESCLUN_FERTILIZER</x:f>
        <x:v>15840</x:v>
      </x:c>
      <x:c r="Q7397" s="268" t="n">
        <x:f>MIN(M7397,FARMER_HOURS)*FARMER_RATE+MAX(M7397-FARMER_HOURS,0)*TEMP_RATE</x:f>
        <x:v>68446.1894960374</x:v>
      </x:c>
      <x:c r="R7397" s="268" t="n">
        <x:f>O7397-P7397-Q7397-FIXED_COST</x:f>
        <x:v>15877.810503962595</x:v>
      </x:c>
      <x:c r="S7397" s="139" t="str">
        <x:f>IF(AND(L7397&lt;=TOTAL_BED_CAP,N7397&lt;=TEMP_WORKER_CAP),"YES","NO")</x:f>
        <x:v>YES</x:v>
      </x:c>
      <x:c r="T7397" s="139" t="n">
        <x:f>IF(S7397="YES",R7397,-1E+99)</x:f>
        <x:v>15877.810503962595</x:v>
      </x:c>
    </x:row>
    <x:row r="7398">
      <x:c r="A7398" s="139"/>
      <x:c r="B7398" s="139"/>
      <x:c r="C7398" s="139"/>
      <x:c r="D7398" s="139"/>
      <x:c r="E7398" s="139"/>
      <x:c r="F7398" s="139"/>
      <x:c r="G7398" s="139"/>
      <x:c r="H7398" s="139"/>
      <x:c r="I7398" s="266" t="n">
        <x:f>INT((ROW()-ROW($I$46))/((CARROT_CAP+1)*(MESCLUN_CAP+1)))</x:f>
        <x:v>11</x:v>
      </x:c>
      <x:c r="J7398" s="266" t="n">
        <x:f>MOD(INT((ROW()-ROW($I$46))/(MESCLUN_CAP+1)),CARROT_CAP+1)</x:f>
        <x:v>6</x:v>
      </x:c>
      <x:c r="K7398" s="266" t="n">
        <x:f>MOD(ROW()-ROW($I$46),MESCLUN_CAP+1)</x:f>
        <x:v>5</x:v>
      </x:c>
      <x:c r="L7398" s="266" t="n">
        <x:f>SUM(I7398:K7398)</x:f>
        <x:v>22</x:v>
      </x:c>
      <x:c r="M7398" s="267" t="n">
        <x:f>I7398*TOMATO_HOURS*WEEKS*(1+TOMATO_DIM)^I7398+J7398*CARROT_HOURS*WEEKS*(1+CARROT_DIM)^J7398+K7398*MESCLUN_HOURS*WEEKS*(1+MESCLUN_DIM)^K7398</x:f>
        <x:v>3272.7488388929573</x:v>
      </x:c>
      <x:c r="N7398" s="267" t="n">
        <x:f>MAX(M7398-FARMER_HOURS,0)/TEMP_HOURS_PER_WORKER</x:f>
        <x:v>1.7727422492312204</x:v>
      </x:c>
      <x:c r="O7398" s="268" t="n">
        <x:f>I7398*TOMATO_PRICE+J7398*CARROT_PRICE+K7398*MESCLUN_PRICE</x:f>
        <x:v>122864</x:v>
      </x:c>
      <x:c r="P7398" s="268" t="n">
        <x:f>I7398*TOMATO_FERTILIZER+J7398*CARROT_FERTILIZER+K7398*MESCLUN_FERTILIZER</x:f>
        <x:v>16720</x:v>
      </x:c>
      <x:c r="Q7398" s="268" t="n">
        <x:f>MIN(M7398,FARMER_HOURS)*FARMER_RATE+MAX(M7398-FARMER_HOURS,0)*TEMP_RATE</x:f>
        <x:v>69318.55623078051</x:v>
      </x:c>
      <x:c r="R7398" s="268" t="n">
        <x:f>O7398-P7398-Q7398-FIXED_COST</x:f>
        <x:v>16825.44376921949</x:v>
      </x:c>
      <x:c r="S7398" s="139" t="str">
        <x:f>IF(AND(L7398&lt;=TOTAL_BED_CAP,N7398&lt;=TEMP_WORKER_CAP),"YES","NO")</x:f>
        <x:v>YES</x:v>
      </x:c>
      <x:c r="T7398" s="139" t="n">
        <x:f>IF(S7398="YES",R7398,-1E+99)</x:f>
        <x:v>16825.44376921949</x:v>
      </x:c>
    </x:row>
    <x:row r="7399">
      <x:c r="A7399" s="139"/>
      <x:c r="B7399" s="139"/>
      <x:c r="C7399" s="139"/>
      <x:c r="D7399" s="139"/>
      <x:c r="E7399" s="139"/>
      <x:c r="F7399" s="139"/>
      <x:c r="G7399" s="139"/>
      <x:c r="H7399" s="139"/>
      <x:c r="I7399" s="266" t="n">
        <x:f>INT((ROW()-ROW($I$46))/((CARROT_CAP+1)*(MESCLUN_CAP+1)))</x:f>
        <x:v>11</x:v>
      </x:c>
      <x:c r="J7399" s="266" t="n">
        <x:f>MOD(INT((ROW()-ROW($I$46))/(MESCLUN_CAP+1)),CARROT_CAP+1)</x:f>
        <x:v>6</x:v>
      </x:c>
      <x:c r="K7399" s="266" t="n">
        <x:f>MOD(ROW()-ROW($I$46),MESCLUN_CAP+1)</x:f>
        <x:v>6</x:v>
      </x:c>
      <x:c r="L7399" s="266" t="n">
        <x:f>SUM(I7399:K7399)</x:f>
        <x:v>23</x:v>
      </x:c>
      <x:c r="M7399" s="267" t="n">
        <x:f>I7399*TOMATO_HOURS*WEEKS*(1+TOMATO_DIM)^I7399+J7399*CARROT_HOURS*WEEKS*(1+CARROT_DIM)^J7399+K7399*MESCLUN_HOURS*WEEKS*(1+MESCLUN_DIM)^K7399</x:f>
        <x:v>3324.2238130745905</x:v>
      </x:c>
      <x:c r="N7399" s="267" t="n">
        <x:f>MAX(M7399-FARMER_HOURS,0)/TEMP_HOURS_PER_WORKER</x:f>
        <x:v>1.8084887590795766</x:v>
      </x:c>
      <x:c r="O7399" s="268" t="n">
        <x:f>I7399*TOMATO_PRICE+J7399*CARROT_PRICE+K7399*MESCLUN_PRICE</x:f>
        <x:v>125564</x:v>
      </x:c>
      <x:c r="P7399" s="268" t="n">
        <x:f>I7399*TOMATO_FERTILIZER+J7399*CARROT_FERTILIZER+K7399*MESCLUN_FERTILIZER</x:f>
        <x:v>17600</x:v>
      </x:c>
      <x:c r="Q7399" s="268" t="n">
        <x:f>MIN(M7399,FARMER_HOURS)*FARMER_RATE+MAX(M7399-FARMER_HOURS,0)*TEMP_RATE</x:f>
        <x:v>70212.21897698942</x:v>
      </x:c>
      <x:c r="R7399" s="268" t="n">
        <x:f>O7399-P7399-Q7399-FIXED_COST</x:f>
        <x:v>17751.781023010582</x:v>
      </x:c>
      <x:c r="S7399" s="139" t="str">
        <x:f>IF(AND(L7399&lt;=TOTAL_BED_CAP,N7399&lt;=TEMP_WORKER_CAP),"YES","NO")</x:f>
        <x:v>YES</x:v>
      </x:c>
      <x:c r="T7399" s="139" t="n">
        <x:f>IF(S7399="YES",R7399,-1E+99)</x:f>
        <x:v>17751.781023010582</x:v>
      </x:c>
    </x:row>
    <x:row r="7400">
      <x:c r="A7400" s="139"/>
      <x:c r="B7400" s="139"/>
      <x:c r="C7400" s="139"/>
      <x:c r="D7400" s="139"/>
      <x:c r="E7400" s="139"/>
      <x:c r="F7400" s="139"/>
      <x:c r="G7400" s="139"/>
      <x:c r="H7400" s="139"/>
      <x:c r="I7400" s="266" t="n">
        <x:f>INT((ROW()-ROW($I$46))/((CARROT_CAP+1)*(MESCLUN_CAP+1)))</x:f>
        <x:v>11</x:v>
      </x:c>
      <x:c r="J7400" s="266" t="n">
        <x:f>MOD(INT((ROW()-ROW($I$46))/(MESCLUN_CAP+1)),CARROT_CAP+1)</x:f>
        <x:v>6</x:v>
      </x:c>
      <x:c r="K7400" s="266" t="n">
        <x:f>MOD(ROW()-ROW($I$46),MESCLUN_CAP+1)</x:f>
        <x:v>7</x:v>
      </x:c>
      <x:c r="L7400" s="266" t="n">
        <x:f>SUM(I7400:K7400)</x:f>
        <x:v>24</x:v>
      </x:c>
      <x:c r="M7400" s="267" t="n">
        <x:f>I7400*TOMATO_HOURS*WEEKS*(1+TOMATO_DIM)^I7400+J7400*CARROT_HOURS*WEEKS*(1+CARROT_DIM)^J7400+K7400*MESCLUN_HOURS*WEEKS*(1+MESCLUN_DIM)^K7400</x:f>
        <x:v>3376.948252472551</x:v>
      </x:c>
      <x:c r="N7400" s="267" t="n">
        <x:f>MAX(M7400-FARMER_HOURS,0)/TEMP_HOURS_PER_WORKER</x:f>
        <x:v>1.8451029531059382</x:v>
      </x:c>
      <x:c r="O7400" s="268" t="n">
        <x:f>I7400*TOMATO_PRICE+J7400*CARROT_PRICE+K7400*MESCLUN_PRICE</x:f>
        <x:v>128264</x:v>
      </x:c>
      <x:c r="P7400" s="268" t="n">
        <x:f>I7400*TOMATO_FERTILIZER+J7400*CARROT_FERTILIZER+K7400*MESCLUN_FERTILIZER</x:f>
        <x:v>18480</x:v>
      </x:c>
      <x:c r="Q7400" s="268" t="n">
        <x:f>MIN(M7400,FARMER_HOURS)*FARMER_RATE+MAX(M7400-FARMER_HOURS,0)*TEMP_RATE</x:f>
        <x:v>71127.57382764845</x:v>
      </x:c>
      <x:c r="R7400" s="268" t="n">
        <x:f>O7400-P7400-Q7400-FIXED_COST</x:f>
        <x:v>18656.426172351552</x:v>
      </x:c>
      <x:c r="S7400" s="139" t="str">
        <x:f>IF(AND(L7400&lt;=TOTAL_BED_CAP,N7400&lt;=TEMP_WORKER_CAP),"YES","NO")</x:f>
        <x:v>YES</x:v>
      </x:c>
      <x:c r="T7400" s="139" t="n">
        <x:f>IF(S7400="YES",R7400,-1E+99)</x:f>
        <x:v>18656.426172351552</x:v>
      </x:c>
    </x:row>
    <x:row r="7401">
      <x:c r="A7401" s="139"/>
      <x:c r="B7401" s="139"/>
      <x:c r="C7401" s="139"/>
      <x:c r="D7401" s="139"/>
      <x:c r="E7401" s="139"/>
      <x:c r="F7401" s="139"/>
      <x:c r="G7401" s="139"/>
      <x:c r="H7401" s="139"/>
      <x:c r="I7401" s="266" t="n">
        <x:f>INT((ROW()-ROW($I$46))/((CARROT_CAP+1)*(MESCLUN_CAP+1)))</x:f>
        <x:v>11</x:v>
      </x:c>
      <x:c r="J7401" s="266" t="n">
        <x:f>MOD(INT((ROW()-ROW($I$46))/(MESCLUN_CAP+1)),CARROT_CAP+1)</x:f>
        <x:v>6</x:v>
      </x:c>
      <x:c r="K7401" s="266" t="n">
        <x:f>MOD(ROW()-ROW($I$46),MESCLUN_CAP+1)</x:f>
        <x:v>8</x:v>
      </x:c>
      <x:c r="L7401" s="266" t="n">
        <x:f>SUM(I7401:K7401)</x:f>
        <x:v>25</x:v>
      </x:c>
      <x:c r="M7401" s="267" t="n">
        <x:f>I7401*TOMATO_HOURS*WEEKS*(1+TOMATO_DIM)^I7401+J7401*CARROT_HOURS*WEEKS*(1+CARROT_DIM)^J7401+K7401*MESCLUN_HOURS*WEEKS*(1+MESCLUN_DIM)^K7401</x:f>
        <x:v>3430.945350752531</x:v>
      </x:c>
      <x:c r="N7401" s="267" t="n">
        <x:f>MAX(M7401-FARMER_HOURS,0)/TEMP_HOURS_PER_WORKER</x:f>
        <x:v>1.882600938022591</x:v>
      </x:c>
      <x:c r="O7401" s="268" t="n">
        <x:f>I7401*TOMATO_PRICE+J7401*CARROT_PRICE+K7401*MESCLUN_PRICE</x:f>
        <x:v>130964</x:v>
      </x:c>
      <x:c r="P7401" s="268" t="n">
        <x:f>I7401*TOMATO_FERTILIZER+J7401*CARROT_FERTILIZER+K7401*MESCLUN_FERTILIZER</x:f>
        <x:v>19360</x:v>
      </x:c>
      <x:c r="Q7401" s="268" t="n">
        <x:f>MIN(M7401,FARMER_HOURS)*FARMER_RATE+MAX(M7401-FARMER_HOURS,0)*TEMP_RATE</x:f>
        <x:v>72065.02345056477</x:v>
      </x:c>
      <x:c r="R7401" s="268" t="n">
        <x:f>O7401-P7401-Q7401-FIXED_COST</x:f>
        <x:v>19538.976549435232</x:v>
      </x:c>
      <x:c r="S7401" s="139" t="str">
        <x:f>IF(AND(L7401&lt;=TOTAL_BED_CAP,N7401&lt;=TEMP_WORKER_CAP),"YES","NO")</x:f>
        <x:v>YES</x:v>
      </x:c>
      <x:c r="T7401" s="139" t="n">
        <x:f>IF(S7401="YES",R7401,-1E+99)</x:f>
        <x:v>19538.976549435232</x:v>
      </x:c>
    </x:row>
    <x:row r="7402">
      <x:c r="A7402" s="139"/>
      <x:c r="B7402" s="139"/>
      <x:c r="C7402" s="139"/>
      <x:c r="D7402" s="139"/>
      <x:c r="E7402" s="139"/>
      <x:c r="F7402" s="139"/>
      <x:c r="G7402" s="139"/>
      <x:c r="H7402" s="139"/>
      <x:c r="I7402" s="266" t="n">
        <x:f>INT((ROW()-ROW($I$46))/((CARROT_CAP+1)*(MESCLUN_CAP+1)))</x:f>
        <x:v>11</x:v>
      </x:c>
      <x:c r="J7402" s="266" t="n">
        <x:f>MOD(INT((ROW()-ROW($I$46))/(MESCLUN_CAP+1)),CARROT_CAP+1)</x:f>
        <x:v>6</x:v>
      </x:c>
      <x:c r="K7402" s="266" t="n">
        <x:f>MOD(ROW()-ROW($I$46),MESCLUN_CAP+1)</x:f>
        <x:v>9</x:v>
      </x:c>
      <x:c r="L7402" s="266" t="n">
        <x:f>SUM(I7402:K7402)</x:f>
        <x:v>26</x:v>
      </x:c>
      <x:c r="M7402" s="267" t="n">
        <x:f>I7402*TOMATO_HOURS*WEEKS*(1+TOMATO_DIM)^I7402+J7402*CARROT_HOURS*WEEKS*(1+CARROT_DIM)^J7402+K7402*MESCLUN_HOURS*WEEKS*(1+MESCLUN_DIM)^K7402</x:f>
        <x:v>3486.2386861929253</x:v>
      </x:c>
      <x:c r="N7402" s="267" t="n">
        <x:f>MAX(M7402-FARMER_HOURS,0)/TEMP_HOURS_PER_WORKER</x:f>
        <x:v>1.920999087633976</x:v>
      </x:c>
      <x:c r="O7402" s="268" t="n">
        <x:f>I7402*TOMATO_PRICE+J7402*CARROT_PRICE+K7402*MESCLUN_PRICE</x:f>
        <x:v>133664</x:v>
      </x:c>
      <x:c r="P7402" s="268" t="n">
        <x:f>I7402*TOMATO_FERTILIZER+J7402*CARROT_FERTILIZER+K7402*MESCLUN_FERTILIZER</x:f>
        <x:v>20240</x:v>
      </x:c>
      <x:c r="Q7402" s="268" t="n">
        <x:f>MIN(M7402,FARMER_HOURS)*FARMER_RATE+MAX(M7402-FARMER_HOURS,0)*TEMP_RATE</x:f>
        <x:v>73024.9771908494</x:v>
      </x:c>
      <x:c r="R7402" s="268" t="n">
        <x:f>O7402-P7402-Q7402-FIXED_COST</x:f>
        <x:v>20399.0228091506</x:v>
      </x:c>
      <x:c r="S7402" s="139" t="str">
        <x:f>IF(AND(L7402&lt;=TOTAL_BED_CAP,N7402&lt;=TEMP_WORKER_CAP),"YES","NO")</x:f>
        <x:v>YES</x:v>
      </x:c>
      <x:c r="T7402" s="139" t="n">
        <x:f>IF(S7402="YES",R7402,-1E+99)</x:f>
        <x:v>20399.0228091506</x:v>
      </x:c>
    </x:row>
    <x:row r="7403">
      <x:c r="A7403" s="139"/>
      <x:c r="B7403" s="139"/>
      <x:c r="C7403" s="139"/>
      <x:c r="D7403" s="139"/>
      <x:c r="E7403" s="139"/>
      <x:c r="F7403" s="139"/>
      <x:c r="G7403" s="139"/>
      <x:c r="H7403" s="139"/>
      <x:c r="I7403" s="266" t="n">
        <x:f>INT((ROW()-ROW($I$46))/((CARROT_CAP+1)*(MESCLUN_CAP+1)))</x:f>
        <x:v>11</x:v>
      </x:c>
      <x:c r="J7403" s="266" t="n">
        <x:f>MOD(INT((ROW()-ROW($I$46))/(MESCLUN_CAP+1)),CARROT_CAP+1)</x:f>
        <x:v>6</x:v>
      </x:c>
      <x:c r="K7403" s="266" t="n">
        <x:f>MOD(ROW()-ROW($I$46),MESCLUN_CAP+1)</x:f>
        <x:v>10</x:v>
      </x:c>
      <x:c r="L7403" s="266" t="n">
        <x:f>SUM(I7403:K7403)</x:f>
        <x:v>27</x:v>
      </x:c>
      <x:c r="M7403" s="267" t="n">
        <x:f>I7403*TOMATO_HOURS*WEEKS*(1+TOMATO_DIM)^I7403+J7403*CARROT_HOURS*WEEKS*(1+CARROT_DIM)^J7403+K7403*MESCLUN_HOURS*WEEKS*(1+MESCLUN_DIM)^K7403</x:f>
        <x:v>3542.852227676138</x:v>
      </x:c>
      <x:c r="N7403" s="267" t="n">
        <x:f>MAX(M7403-FARMER_HOURS,0)/TEMP_HOURS_PER_WORKER</x:f>
        <x:v>1.9603140469973181</x:v>
      </x:c>
      <x:c r="O7403" s="268" t="n">
        <x:f>I7403*TOMATO_PRICE+J7403*CARROT_PRICE+K7403*MESCLUN_PRICE</x:f>
        <x:v>136364</x:v>
      </x:c>
      <x:c r="P7403" s="268" t="n">
        <x:f>I7403*TOMATO_FERTILIZER+J7403*CARROT_FERTILIZER+K7403*MESCLUN_FERTILIZER</x:f>
        <x:v>21120</x:v>
      </x:c>
      <x:c r="Q7403" s="268" t="n">
        <x:f>MIN(M7403,FARMER_HOURS)*FARMER_RATE+MAX(M7403-FARMER_HOURS,0)*TEMP_RATE</x:f>
        <x:v>74007.85117493296</x:v>
      </x:c>
      <x:c r="R7403" s="268" t="n">
        <x:f>O7403-P7403-Q7403-FIXED_COST</x:f>
        <x:v>21236.148825067037</x:v>
      </x:c>
      <x:c r="S7403" s="139" t="str">
        <x:f>IF(AND(L7403&lt;=TOTAL_BED_CAP,N7403&lt;=TEMP_WORKER_CAP),"YES","NO")</x:f>
        <x:v>YES</x:v>
      </x:c>
      <x:c r="T7403" s="139" t="n">
        <x:f>IF(S7403="YES",R7403,-1E+99)</x:f>
        <x:v>21236.148825067037</x:v>
      </x:c>
    </x:row>
    <x:row r="7404">
      <x:c r="A7404" s="139"/>
      <x:c r="B7404" s="139"/>
      <x:c r="C7404" s="139"/>
      <x:c r="D7404" s="139"/>
      <x:c r="E7404" s="139"/>
      <x:c r="F7404" s="139"/>
      <x:c r="G7404" s="139"/>
      <x:c r="H7404" s="139"/>
      <x:c r="I7404" s="266" t="n">
        <x:f>INT((ROW()-ROW($I$46))/((CARROT_CAP+1)*(MESCLUN_CAP+1)))</x:f>
        <x:v>11</x:v>
      </x:c>
      <x:c r="J7404" s="266" t="n">
        <x:f>MOD(INT((ROW()-ROW($I$46))/(MESCLUN_CAP+1)),CARROT_CAP+1)</x:f>
        <x:v>6</x:v>
      </x:c>
      <x:c r="K7404" s="266" t="n">
        <x:f>MOD(ROW()-ROW($I$46),MESCLUN_CAP+1)</x:f>
        <x:v>11</x:v>
      </x:c>
      <x:c r="L7404" s="266" t="n">
        <x:f>SUM(I7404:K7404)</x:f>
        <x:v>28</x:v>
      </x:c>
      <x:c r="M7404" s="267" t="n">
        <x:f>I7404*TOMATO_HOURS*WEEKS*(1+TOMATO_DIM)^I7404+J7404*CARROT_HOURS*WEEKS*(1+CARROT_DIM)^J7404+K7404*MESCLUN_HOURS*WEEKS*(1+MESCLUN_DIM)^K7404</x:f>
        <x:v>3600.810340769577</x:v>
      </x:c>
      <x:c r="N7404" s="267" t="n">
        <x:f>MAX(M7404-FARMER_HOURS,0)/TEMP_HOURS_PER_WORKER</x:f>
        <x:v>2.0005627366455396</x:v>
      </x:c>
      <x:c r="O7404" s="268" t="n">
        <x:f>I7404*TOMATO_PRICE+J7404*CARROT_PRICE+K7404*MESCLUN_PRICE</x:f>
        <x:v>139064</x:v>
      </x:c>
      <x:c r="P7404" s="268" t="n">
        <x:f>I7404*TOMATO_FERTILIZER+J7404*CARROT_FERTILIZER+K7404*MESCLUN_FERTILIZER</x:f>
        <x:v>22000</x:v>
      </x:c>
      <x:c r="Q7404" s="268" t="n">
        <x:f>MIN(M7404,FARMER_HOURS)*FARMER_RATE+MAX(M7404-FARMER_HOURS,0)*TEMP_RATE</x:f>
        <x:v>75014.0684161385</x:v>
      </x:c>
      <x:c r="R7404" s="268" t="n">
        <x:f>O7404-P7404-Q7404-FIXED_COST</x:f>
        <x:v>22049.9315838615</x:v>
      </x:c>
      <x:c r="S7404" s="139" t="str">
        <x:f>IF(AND(L7404&lt;=TOTAL_BED_CAP,N7404&lt;=TEMP_WORKER_CAP),"YES","NO")</x:f>
        <x:v>YES</x:v>
      </x:c>
      <x:c r="T7404" s="139" t="n">
        <x:f>IF(S7404="YES",R7404,-1E+99)</x:f>
        <x:v>22049.9315838615</x:v>
      </x:c>
    </x:row>
    <x:row r="7405">
      <x:c r="A7405" s="139"/>
      <x:c r="B7405" s="139"/>
      <x:c r="C7405" s="139"/>
      <x:c r="D7405" s="139"/>
      <x:c r="E7405" s="139"/>
      <x:c r="F7405" s="139"/>
      <x:c r="G7405" s="139"/>
      <x:c r="H7405" s="139"/>
      <x:c r="I7405" s="266" t="n">
        <x:f>INT((ROW()-ROW($I$46))/((CARROT_CAP+1)*(MESCLUN_CAP+1)))</x:f>
        <x:v>11</x:v>
      </x:c>
      <x:c r="J7405" s="266" t="n">
        <x:f>MOD(INT((ROW()-ROW($I$46))/(MESCLUN_CAP+1)),CARROT_CAP+1)</x:f>
        <x:v>6</x:v>
      </x:c>
      <x:c r="K7405" s="266" t="n">
        <x:f>MOD(ROW()-ROW($I$46),MESCLUN_CAP+1)</x:f>
        <x:v>12</x:v>
      </x:c>
      <x:c r="L7405" s="266" t="n">
        <x:f>SUM(I7405:K7405)</x:f>
        <x:v>29</x:v>
      </x:c>
      <x:c r="M7405" s="267" t="n">
        <x:f>I7405*TOMATO_HOURS*WEEKS*(1+TOMATO_DIM)^I7405+J7405*CARROT_HOURS*WEEKS*(1+CARROT_DIM)^J7405+K7405*MESCLUN_HOURS*WEEKS*(1+MESCLUN_DIM)^K7405</x:f>
        <x:v>3660.1377938976416</x:v>
      </x:c>
      <x:c r="N7405" s="267" t="n">
        <x:f>MAX(M7405-FARMER_HOURS,0)/TEMP_HOURS_PER_WORKER</x:f>
        <x:v>2.0417623568733623</x:v>
      </x:c>
      <x:c r="O7405" s="268" t="n">
        <x:f>I7405*TOMATO_PRICE+J7405*CARROT_PRICE+K7405*MESCLUN_PRICE</x:f>
        <x:v>141764</x:v>
      </x:c>
      <x:c r="P7405" s="268" t="n">
        <x:f>I7405*TOMATO_FERTILIZER+J7405*CARROT_FERTILIZER+K7405*MESCLUN_FERTILIZER</x:f>
        <x:v>22880</x:v>
      </x:c>
      <x:c r="Q7405" s="268" t="n">
        <x:f>MIN(M7405,FARMER_HOURS)*FARMER_RATE+MAX(M7405-FARMER_HOURS,0)*TEMP_RATE</x:f>
        <x:v>76044.05892183405</x:v>
      </x:c>
      <x:c r="R7405" s="268" t="n">
        <x:f>O7405-P7405-Q7405-FIXED_COST</x:f>
        <x:v>22839.941078165954</x:v>
      </x:c>
      <x:c r="S7405" s="139" t="str">
        <x:f>IF(AND(L7405&lt;=TOTAL_BED_CAP,N7405&lt;=TEMP_WORKER_CAP),"YES","NO")</x:f>
        <x:v>YES</x:v>
      </x:c>
      <x:c r="T7405" s="139" t="n">
        <x:f>IF(S7405="YES",R7405,-1E+99)</x:f>
        <x:v>22839.941078165954</x:v>
      </x:c>
    </x:row>
    <x:row r="7406">
      <x:c r="A7406" s="139"/>
      <x:c r="B7406" s="139"/>
      <x:c r="C7406" s="139"/>
      <x:c r="D7406" s="139"/>
      <x:c r="E7406" s="139"/>
      <x:c r="F7406" s="139"/>
      <x:c r="G7406" s="139"/>
      <x:c r="H7406" s="139"/>
      <x:c r="I7406" s="266" t="n">
        <x:f>INT((ROW()-ROW($I$46))/((CARROT_CAP+1)*(MESCLUN_CAP+1)))</x:f>
        <x:v>11</x:v>
      </x:c>
      <x:c r="J7406" s="266" t="n">
        <x:f>MOD(INT((ROW()-ROW($I$46))/(MESCLUN_CAP+1)),CARROT_CAP+1)</x:f>
        <x:v>6</x:v>
      </x:c>
      <x:c r="K7406" s="266" t="n">
        <x:f>MOD(ROW()-ROW($I$46),MESCLUN_CAP+1)</x:f>
        <x:v>13</x:v>
      </x:c>
      <x:c r="L7406" s="266" t="n">
        <x:f>SUM(I7406:K7406)</x:f>
        <x:v>30</x:v>
      </x:c>
      <x:c r="M7406" s="267" t="n">
        <x:f>I7406*TOMATO_HOURS*WEEKS*(1+TOMATO_DIM)^I7406+J7406*CARROT_HOURS*WEEKS*(1+CARROT_DIM)^J7406+K7406*MESCLUN_HOURS*WEEKS*(1+MESCLUN_DIM)^K7406</x:f>
        <x:v>3720.859764606026</x:v>
      </x:c>
      <x:c r="N7406" s="267" t="n">
        <x:f>MAX(M7406-FARMER_HOURS,0)/TEMP_HOURS_PER_WORKER</x:f>
        <x:v>2.083930392087518</x:v>
      </x:c>
      <x:c r="O7406" s="268" t="n">
        <x:f>I7406*TOMATO_PRICE+J7406*CARROT_PRICE+K7406*MESCLUN_PRICE</x:f>
        <x:v>144464</x:v>
      </x:c>
      <x:c r="P7406" s="268" t="n">
        <x:f>I7406*TOMATO_FERTILIZER+J7406*CARROT_FERTILIZER+K7406*MESCLUN_FERTILIZER</x:f>
        <x:v>23760</x:v>
      </x:c>
      <x:c r="Q7406" s="268" t="n">
        <x:f>MIN(M7406,FARMER_HOURS)*FARMER_RATE+MAX(M7406-FARMER_HOURS,0)*TEMP_RATE</x:f>
        <x:v>77098.25980218795</x:v>
      </x:c>
      <x:c r="R7406" s="268" t="n">
        <x:f>O7406-P7406-Q7406-FIXED_COST</x:f>
        <x:v>23605.740197812047</x:v>
      </x:c>
      <x:c r="S7406" s="139" t="str">
        <x:f>IF(AND(L7406&lt;=TOTAL_BED_CAP,N7406&lt;=TEMP_WORKER_CAP),"YES","NO")</x:f>
        <x:v>YES</x:v>
      </x:c>
      <x:c r="T7406" s="139" t="n">
        <x:f>IF(S7406="YES",R7406,-1E+99)</x:f>
        <x:v>23605.740197812047</x:v>
      </x:c>
    </x:row>
    <x:row r="7407">
      <x:c r="A7407" s="139"/>
      <x:c r="B7407" s="139"/>
      <x:c r="C7407" s="139"/>
      <x:c r="D7407" s="139"/>
      <x:c r="E7407" s="139"/>
      <x:c r="F7407" s="139"/>
      <x:c r="G7407" s="139"/>
      <x:c r="H7407" s="139"/>
      <x:c r="I7407" s="266" t="n">
        <x:f>INT((ROW()-ROW($I$46))/((CARROT_CAP+1)*(MESCLUN_CAP+1)))</x:f>
        <x:v>11</x:v>
      </x:c>
      <x:c r="J7407" s="266" t="n">
        <x:f>MOD(INT((ROW()-ROW($I$46))/(MESCLUN_CAP+1)),CARROT_CAP+1)</x:f>
        <x:v>6</x:v>
      </x:c>
      <x:c r="K7407" s="266" t="n">
        <x:f>MOD(ROW()-ROW($I$46),MESCLUN_CAP+1)</x:f>
        <x:v>14</x:v>
      </x:c>
      <x:c r="L7407" s="266" t="n">
        <x:f>SUM(I7407:K7407)</x:f>
        <x:v>31</x:v>
      </x:c>
      <x:c r="M7407" s="267" t="n">
        <x:f>I7407*TOMATO_HOURS*WEEKS*(1+TOMATO_DIM)^I7407+J7407*CARROT_HOURS*WEEKS*(1+CARROT_DIM)^J7407+K7407*MESCLUN_HOURS*WEEKS*(1+MESCLUN_DIM)^K7407</x:f>
        <x:v>3783.001845919687</x:v>
      </x:c>
      <x:c r="N7407" s="267" t="n">
        <x:f>MAX(M7407-FARMER_HOURS,0)/TEMP_HOURS_PER_WORKER</x:f>
        <x:v>2.127084615222005</x:v>
      </x:c>
      <x:c r="O7407" s="268" t="n">
        <x:f>I7407*TOMATO_PRICE+J7407*CARROT_PRICE+K7407*MESCLUN_PRICE</x:f>
        <x:v>147164</x:v>
      </x:c>
      <x:c r="P7407" s="268" t="n">
        <x:f>I7407*TOMATO_FERTILIZER+J7407*CARROT_FERTILIZER+K7407*MESCLUN_FERTILIZER</x:f>
        <x:v>24640</x:v>
      </x:c>
      <x:c r="Q7407" s="268" t="n">
        <x:f>MIN(M7407,FARMER_HOURS)*FARMER_RATE+MAX(M7407-FARMER_HOURS,0)*TEMP_RATE</x:f>
        <x:v>78177.11538055012</x:v>
      </x:c>
      <x:c r="R7407" s="268" t="n">
        <x:f>O7407-P7407-Q7407-FIXED_COST</x:f>
        <x:v>24346.884619449876</x:v>
      </x:c>
      <x:c r="S7407" s="139" t="str">
        <x:f>IF(AND(L7407&lt;=TOTAL_BED_CAP,N7407&lt;=TEMP_WORKER_CAP),"YES","NO")</x:f>
        <x:v>YES</x:v>
      </x:c>
      <x:c r="T7407" s="139" t="n">
        <x:f>IF(S7407="YES",R7407,-1E+99)</x:f>
        <x:v>24346.884619449876</x:v>
      </x:c>
    </x:row>
    <x:row r="7408">
      <x:c r="A7408" s="139"/>
      <x:c r="B7408" s="139"/>
      <x:c r="C7408" s="139"/>
      <x:c r="D7408" s="139"/>
      <x:c r="E7408" s="139"/>
      <x:c r="F7408" s="139"/>
      <x:c r="G7408" s="139"/>
      <x:c r="H7408" s="139"/>
      <x:c r="I7408" s="266" t="n">
        <x:f>INT((ROW()-ROW($I$46))/((CARROT_CAP+1)*(MESCLUN_CAP+1)))</x:f>
        <x:v>11</x:v>
      </x:c>
      <x:c r="J7408" s="266" t="n">
        <x:f>MOD(INT((ROW()-ROW($I$46))/(MESCLUN_CAP+1)),CARROT_CAP+1)</x:f>
        <x:v>6</x:v>
      </x:c>
      <x:c r="K7408" s="266" t="n">
        <x:f>MOD(ROW()-ROW($I$46),MESCLUN_CAP+1)</x:f>
        <x:v>15</x:v>
      </x:c>
      <x:c r="L7408" s="266" t="n">
        <x:f>SUM(I7408:K7408)</x:f>
        <x:v>32</x:v>
      </x:c>
      <x:c r="M7408" s="267" t="n">
        <x:f>I7408*TOMATO_HOURS*WEEKS*(1+TOMATO_DIM)^I7408+J7408*CARROT_HOURS*WEEKS*(1+CARROT_DIM)^J7408+K7408*MESCLUN_HOURS*WEEKS*(1+MESCLUN_DIM)^K7408</x:f>
        <x:v>3846.5900527958333</x:v>
      </x:c>
      <x:c r="N7408" s="267" t="n">
        <x:f>MAX(M7408-FARMER_HOURS,0)/TEMP_HOURS_PER_WORKER</x:f>
        <x:v>2.1712430922193287</x:v>
      </x:c>
      <x:c r="O7408" s="268" t="n">
        <x:f>I7408*TOMATO_PRICE+J7408*CARROT_PRICE+K7408*MESCLUN_PRICE</x:f>
        <x:v>149864</x:v>
      </x:c>
      <x:c r="P7408" s="268" t="n">
        <x:f>I7408*TOMATO_FERTILIZER+J7408*CARROT_FERTILIZER+K7408*MESCLUN_FERTILIZER</x:f>
        <x:v>25520</x:v>
      </x:c>
      <x:c r="Q7408" s="268" t="n">
        <x:f>MIN(M7408,FARMER_HOURS)*FARMER_RATE+MAX(M7408-FARMER_HOURS,0)*TEMP_RATE</x:f>
        <x:v>79281.07730548322</x:v>
      </x:c>
      <x:c r="R7408" s="268" t="n">
        <x:f>O7408-P7408-Q7408-FIXED_COST</x:f>
        <x:v>25062.922694516776</x:v>
      </x:c>
      <x:c r="S7408" s="139" t="str">
        <x:f>IF(AND(L7408&lt;=TOTAL_BED_CAP,N7408&lt;=TEMP_WORKER_CAP),"YES","NO")</x:f>
        <x:v>YES</x:v>
      </x:c>
      <x:c r="T7408" s="139" t="n">
        <x:f>IF(S7408="YES",R7408,-1E+99)</x:f>
        <x:v>25062.922694516776</x:v>
      </x:c>
    </x:row>
    <x:row r="7409">
      <x:c r="A7409" s="139"/>
      <x:c r="B7409" s="139"/>
      <x:c r="C7409" s="139"/>
      <x:c r="D7409" s="139"/>
      <x:c r="E7409" s="139"/>
      <x:c r="F7409" s="139"/>
      <x:c r="G7409" s="139"/>
      <x:c r="H7409" s="139"/>
      <x:c r="I7409" s="266" t="n">
        <x:f>INT((ROW()-ROW($I$46))/((CARROT_CAP+1)*(MESCLUN_CAP+1)))</x:f>
        <x:v>11</x:v>
      </x:c>
      <x:c r="J7409" s="266" t="n">
        <x:f>MOD(INT((ROW()-ROW($I$46))/(MESCLUN_CAP+1)),CARROT_CAP+1)</x:f>
        <x:v>6</x:v>
      </x:c>
      <x:c r="K7409" s="266" t="n">
        <x:f>MOD(ROW()-ROW($I$46),MESCLUN_CAP+1)</x:f>
        <x:v>16</x:v>
      </x:c>
      <x:c r="L7409" s="266" t="n">
        <x:f>SUM(I7409:K7409)</x:f>
        <x:v>33</x:v>
      </x:c>
      <x:c r="M7409" s="267" t="n">
        <x:f>I7409*TOMATO_HOURS*WEEKS*(1+TOMATO_DIM)^I7409+J7409*CARROT_HOURS*WEEKS*(1+CARROT_DIM)^J7409+K7409*MESCLUN_HOURS*WEEKS*(1+MESCLUN_DIM)^K7409</x:f>
        <x:v>3911.6508286733224</x:v>
      </x:c>
      <x:c r="N7409" s="267" t="n">
        <x:f>MAX(M7409-FARMER_HOURS,0)/TEMP_HOURS_PER_WORKER</x:f>
        <x:v>2.216424186578696</x:v>
      </x:c>
      <x:c r="O7409" s="268" t="n">
        <x:f>I7409*TOMATO_PRICE+J7409*CARROT_PRICE+K7409*MESCLUN_PRICE</x:f>
        <x:v>152564</x:v>
      </x:c>
      <x:c r="P7409" s="268" t="n">
        <x:f>I7409*TOMATO_FERTILIZER+J7409*CARROT_FERTILIZER+K7409*MESCLUN_FERTILIZER</x:f>
        <x:v>26400</x:v>
      </x:c>
      <x:c r="Q7409" s="268" t="n">
        <x:f>MIN(M7409,FARMER_HOURS)*FARMER_RATE+MAX(M7409-FARMER_HOURS,0)*TEMP_RATE</x:f>
        <x:v>80410.60466446739</x:v>
      </x:c>
      <x:c r="R7409" s="268" t="n">
        <x:f>O7409-P7409-Q7409-FIXED_COST</x:f>
        <x:v>25753.39533553261</x:v>
      </x:c>
      <x:c r="S7409" s="139" t="str">
        <x:f>IF(AND(L7409&lt;=TOTAL_BED_CAP,N7409&lt;=TEMP_WORKER_CAP),"YES","NO")</x:f>
        <x:v>YES</x:v>
      </x:c>
      <x:c r="T7409" s="139" t="n">
        <x:f>IF(S7409="YES",R7409,-1E+99)</x:f>
        <x:v>25753.39533553261</x:v>
      </x:c>
    </x:row>
    <x:row r="7410">
      <x:c r="A7410" s="139"/>
      <x:c r="B7410" s="139"/>
      <x:c r="C7410" s="139"/>
      <x:c r="D7410" s="139"/>
      <x:c r="E7410" s="139"/>
      <x:c r="F7410" s="139"/>
      <x:c r="G7410" s="139"/>
      <x:c r="H7410" s="139"/>
      <x:c r="I7410" s="266" t="n">
        <x:f>INT((ROW()-ROW($I$46))/((CARROT_CAP+1)*(MESCLUN_CAP+1)))</x:f>
        <x:v>11</x:v>
      </x:c>
      <x:c r="J7410" s="266" t="n">
        <x:f>MOD(INT((ROW()-ROW($I$46))/(MESCLUN_CAP+1)),CARROT_CAP+1)</x:f>
        <x:v>6</x:v>
      </x:c>
      <x:c r="K7410" s="266" t="n">
        <x:f>MOD(ROW()-ROW($I$46),MESCLUN_CAP+1)</x:f>
        <x:v>17</x:v>
      </x:c>
      <x:c r="L7410" s="266" t="n">
        <x:f>SUM(I7410:K7410)</x:f>
        <x:v>34</x:v>
      </x:c>
      <x:c r="M7410" s="267" t="n">
        <x:f>I7410*TOMATO_HOURS*WEEKS*(1+TOMATO_DIM)^I7410+J7410*CARROT_HOURS*WEEKS*(1+CARROT_DIM)^J7410+K7410*MESCLUN_HOURS*WEEKS*(1+MESCLUN_DIM)^K7410</x:f>
        <x:v>3978.211052119863</x:v>
      </x:c>
      <x:c r="N7410" s="267" t="n">
        <x:f>MAX(M7410-FARMER_HOURS,0)/TEMP_HOURS_PER_WORKER</x:f>
        <x:v>2.262646563972127</x:v>
      </x:c>
      <x:c r="O7410" s="268" t="n">
        <x:f>I7410*TOMATO_PRICE+J7410*CARROT_PRICE+K7410*MESCLUN_PRICE</x:f>
        <x:v>155264</x:v>
      </x:c>
      <x:c r="P7410" s="268" t="n">
        <x:f>I7410*TOMATO_FERTILIZER+J7410*CARROT_FERTILIZER+K7410*MESCLUN_FERTILIZER</x:f>
        <x:v>27280</x:v>
      </x:c>
      <x:c r="Q7410" s="268" t="n">
        <x:f>MIN(M7410,FARMER_HOURS)*FARMER_RATE+MAX(M7410-FARMER_HOURS,0)*TEMP_RATE</x:f>
        <x:v>81566.16409930318</x:v>
      </x:c>
      <x:c r="R7410" s="268" t="n">
        <x:f>O7410-P7410-Q7410-FIXED_COST</x:f>
        <x:v>26417.835900696824</x:v>
      </x:c>
      <x:c r="S7410" s="139" t="str">
        <x:f>IF(AND(L7410&lt;=TOTAL_BED_CAP,N7410&lt;=TEMP_WORKER_CAP),"YES","NO")</x:f>
        <x:v>YES</x:v>
      </x:c>
      <x:c r="T7410" s="139" t="n">
        <x:f>IF(S7410="YES",R7410,-1E+99)</x:f>
        <x:v>26417.835900696824</x:v>
      </x:c>
    </x:row>
    <x:row r="7411">
      <x:c r="A7411" s="139"/>
      <x:c r="B7411" s="139"/>
      <x:c r="C7411" s="139"/>
      <x:c r="D7411" s="139"/>
      <x:c r="E7411" s="139"/>
      <x:c r="F7411" s="139"/>
      <x:c r="G7411" s="139"/>
      <x:c r="H7411" s="139"/>
      <x:c r="I7411" s="266" t="n">
        <x:f>INT((ROW()-ROW($I$46))/((CARROT_CAP+1)*(MESCLUN_CAP+1)))</x:f>
        <x:v>11</x:v>
      </x:c>
      <x:c r="J7411" s="266" t="n">
        <x:f>MOD(INT((ROW()-ROW($I$46))/(MESCLUN_CAP+1)),CARROT_CAP+1)</x:f>
        <x:v>6</x:v>
      </x:c>
      <x:c r="K7411" s="266" t="n">
        <x:f>MOD(ROW()-ROW($I$46),MESCLUN_CAP+1)</x:f>
        <x:v>18</x:v>
      </x:c>
      <x:c r="L7411" s="266" t="n">
        <x:f>SUM(I7411:K7411)</x:f>
        <x:v>35</x:v>
      </x:c>
      <x:c r="M7411" s="267" t="n">
        <x:f>I7411*TOMATO_HOURS*WEEKS*(1+TOMATO_DIM)^I7411+J7411*CARROT_HOURS*WEEKS*(1+CARROT_DIM)^J7411+K7411*MESCLUN_HOURS*WEEKS*(1+MESCLUN_DIM)^K7411</x:f>
        <x:v>4046.29804357845</x:v>
      </x:c>
      <x:c r="N7411" s="267" t="n">
        <x:f>MAX(M7411-FARMER_HOURS,0)/TEMP_HOURS_PER_WORKER</x:f>
        <x:v>2.309929196929479</x:v>
      </x:c>
      <x:c r="O7411" s="268" t="n">
        <x:f>I7411*TOMATO_PRICE+J7411*CARROT_PRICE+K7411*MESCLUN_PRICE</x:f>
        <x:v>157964</x:v>
      </x:c>
      <x:c r="P7411" s="268" t="n">
        <x:f>I7411*TOMATO_FERTILIZER+J7411*CARROT_FERTILIZER+K7411*MESCLUN_FERTILIZER</x:f>
        <x:v>28160</x:v>
      </x:c>
      <x:c r="Q7411" s="268" t="n">
        <x:f>MIN(M7411,FARMER_HOURS)*FARMER_RATE+MAX(M7411-FARMER_HOURS,0)*TEMP_RATE</x:f>
        <x:v>82748.22992323697</x:v>
      </x:c>
      <x:c r="R7411" s="268" t="n">
        <x:f>O7411-P7411-Q7411-FIXED_COST</x:f>
        <x:v>27055.77007676303</x:v>
      </x:c>
      <x:c r="S7411" s="139" t="str">
        <x:f>IF(AND(L7411&lt;=TOTAL_BED_CAP,N7411&lt;=TEMP_WORKER_CAP),"YES","NO")</x:f>
        <x:v>YES</x:v>
      </x:c>
      <x:c r="T7411" s="139" t="n">
        <x:f>IF(S7411="YES",R7411,-1E+99)</x:f>
        <x:v>27055.77007676303</x:v>
      </x:c>
    </x:row>
    <x:row r="7412">
      <x:c r="A7412" s="139"/>
      <x:c r="B7412" s="139"/>
      <x:c r="C7412" s="139"/>
      <x:c r="D7412" s="139"/>
      <x:c r="E7412" s="139"/>
      <x:c r="F7412" s="139"/>
      <x:c r="G7412" s="139"/>
      <x:c r="H7412" s="139"/>
      <x:c r="I7412" s="266" t="n">
        <x:f>INT((ROW()-ROW($I$46))/((CARROT_CAP+1)*(MESCLUN_CAP+1)))</x:f>
        <x:v>11</x:v>
      </x:c>
      <x:c r="J7412" s="266" t="n">
        <x:f>MOD(INT((ROW()-ROW($I$46))/(MESCLUN_CAP+1)),CARROT_CAP+1)</x:f>
        <x:v>6</x:v>
      </x:c>
      <x:c r="K7412" s="266" t="n">
        <x:f>MOD(ROW()-ROW($I$46),MESCLUN_CAP+1)</x:f>
        <x:v>19</x:v>
      </x:c>
      <x:c r="L7412" s="266" t="n">
        <x:f>SUM(I7412:K7412)</x:f>
        <x:v>36</x:v>
      </x:c>
      <x:c r="M7412" s="267" t="n">
        <x:f>I7412*TOMATO_HOURS*WEEKS*(1+TOMATO_DIM)^I7412+J7412*CARROT_HOURS*WEEKS*(1+CARROT_DIM)^J7412+K7412*MESCLUN_HOURS*WEEKS*(1+MESCLUN_DIM)^K7412</x:f>
        <x:v>4115.939572214472</x:v>
      </x:c>
      <x:c r="N7412" s="267" t="n">
        <x:f>MAX(M7412-FARMER_HOURS,0)/TEMP_HOURS_PER_WORKER</x:f>
        <x:v>2.3582913695933834</x:v>
      </x:c>
      <x:c r="O7412" s="268" t="n">
        <x:f>I7412*TOMATO_PRICE+J7412*CARROT_PRICE+K7412*MESCLUN_PRICE</x:f>
        <x:v>160664</x:v>
      </x:c>
      <x:c r="P7412" s="268" t="n">
        <x:f>I7412*TOMATO_FERTILIZER+J7412*CARROT_FERTILIZER+K7412*MESCLUN_FERTILIZER</x:f>
        <x:v>29040</x:v>
      </x:c>
      <x:c r="Q7412" s="268" t="n">
        <x:f>MIN(M7412,FARMER_HOURS)*FARMER_RATE+MAX(M7412-FARMER_HOURS,0)*TEMP_RATE</x:f>
        <x:v>83957.28423983458</x:v>
      </x:c>
      <x:c r="R7412" s="268" t="n">
        <x:f>O7412-P7412-Q7412-FIXED_COST</x:f>
        <x:v>27666.715760165418</x:v>
      </x:c>
      <x:c r="S7412" s="139" t="str">
        <x:f>IF(AND(L7412&lt;=TOTAL_BED_CAP,N7412&lt;=TEMP_WORKER_CAP),"YES","NO")</x:f>
        <x:v>YES</x:v>
      </x:c>
      <x:c r="T7412" s="139" t="n">
        <x:f>IF(S7412="YES",R7412,-1E+99)</x:f>
        <x:v>27666.715760165418</x:v>
      </x:c>
    </x:row>
    <x:row r="7413">
      <x:c r="A7413" s="139"/>
      <x:c r="B7413" s="139"/>
      <x:c r="C7413" s="139"/>
      <x:c r="D7413" s="139"/>
      <x:c r="E7413" s="139"/>
      <x:c r="F7413" s="139"/>
      <x:c r="G7413" s="139"/>
      <x:c r="H7413" s="139"/>
      <x:c r="I7413" s="266" t="n">
        <x:f>INT((ROW()-ROW($I$46))/((CARROT_CAP+1)*(MESCLUN_CAP+1)))</x:f>
        <x:v>11</x:v>
      </x:c>
      <x:c r="J7413" s="266" t="n">
        <x:f>MOD(INT((ROW()-ROW($I$46))/(MESCLUN_CAP+1)),CARROT_CAP+1)</x:f>
        <x:v>6</x:v>
      </x:c>
      <x:c r="K7413" s="266" t="n">
        <x:f>MOD(ROW()-ROW($I$46),MESCLUN_CAP+1)</x:f>
        <x:v>20</x:v>
      </x:c>
      <x:c r="L7413" s="266" t="n">
        <x:f>SUM(I7413:K7413)</x:f>
        <x:v>37</x:v>
      </x:c>
      <x:c r="M7413" s="267" t="n">
        <x:f>I7413*TOMATO_HOURS*WEEKS*(1+TOMATO_DIM)^I7413+J7413*CARROT_HOURS*WEEKS*(1+CARROT_DIM)^J7413+K7413*MESCLUN_HOURS*WEEKS*(1+MESCLUN_DIM)^K7413</x:f>
        <x:v>4187.163862864949</x:v>
      </x:c>
      <x:c r="N7413" s="267" t="n">
        <x:f>MAX(M7413-FARMER_HOURS,0)/TEMP_HOURS_PER_WORKER</x:f>
        <x:v>2.4077526825451034</x:v>
      </x:c>
      <x:c r="O7413" s="268" t="n">
        <x:f>I7413*TOMATO_PRICE+J7413*CARROT_PRICE+K7413*MESCLUN_PRICE</x:f>
        <x:v>163364</x:v>
      </x:c>
      <x:c r="P7413" s="268" t="n">
        <x:f>I7413*TOMATO_FERTILIZER+J7413*CARROT_FERTILIZER+K7413*MESCLUN_FERTILIZER</x:f>
        <x:v>29920</x:v>
      </x:c>
      <x:c r="Q7413" s="268" t="n">
        <x:f>MIN(M7413,FARMER_HOURS)*FARMER_RATE+MAX(M7413-FARMER_HOURS,0)*TEMP_RATE</x:f>
        <x:v>85193.81706362759</x:v>
      </x:c>
      <x:c r="R7413" s="268" t="n">
        <x:f>O7413-P7413-Q7413-FIXED_COST</x:f>
        <x:v>28250.18293637241</x:v>
      </x:c>
      <x:c r="S7413" s="139" t="str">
        <x:f>IF(AND(L7413&lt;=TOTAL_BED_CAP,N7413&lt;=TEMP_WORKER_CAP),"YES","NO")</x:f>
        <x:v>YES</x:v>
      </x:c>
      <x:c r="T7413" s="139" t="n">
        <x:f>IF(S7413="YES",R7413,-1E+99)</x:f>
        <x:v>28250.18293637241</x:v>
      </x:c>
    </x:row>
    <x:row r="7414">
      <x:c r="A7414" s="139"/>
      <x:c r="B7414" s="139"/>
      <x:c r="C7414" s="139"/>
      <x:c r="D7414" s="139"/>
      <x:c r="E7414" s="139"/>
      <x:c r="F7414" s="139"/>
      <x:c r="G7414" s="139"/>
      <x:c r="H7414" s="139"/>
      <x:c r="I7414" s="266" t="n">
        <x:f>INT((ROW()-ROW($I$46))/((CARROT_CAP+1)*(MESCLUN_CAP+1)))</x:f>
        <x:v>11</x:v>
      </x:c>
      <x:c r="J7414" s="266" t="n">
        <x:f>MOD(INT((ROW()-ROW($I$46))/(MESCLUN_CAP+1)),CARROT_CAP+1)</x:f>
        <x:v>6</x:v>
      </x:c>
      <x:c r="K7414" s="266" t="n">
        <x:f>MOD(ROW()-ROW($I$46),MESCLUN_CAP+1)</x:f>
        <x:v>21</x:v>
      </x:c>
      <x:c r="L7414" s="266" t="n">
        <x:f>SUM(I7414:K7414)</x:f>
        <x:v>38</x:v>
      </x:c>
      <x:c r="M7414" s="267" t="n">
        <x:f>I7414*TOMATO_HOURS*WEEKS*(1+TOMATO_DIM)^I7414+J7414*CARROT_HOURS*WEEKS*(1+CARROT_DIM)^J7414+K7414*MESCLUN_HOURS*WEEKS*(1+MESCLUN_DIM)^K7414</x:f>
        <x:v>4259.999603091393</x:v>
      </x:c>
      <x:c r="N7414" s="267" t="n">
        <x:f>MAX(M7414-FARMER_HOURS,0)/TEMP_HOURS_PER_WORKER</x:f>
        <x:v>2.458333057702356</x:v>
      </x:c>
      <x:c r="O7414" s="268" t="n">
        <x:f>I7414*TOMATO_PRICE+J7414*CARROT_PRICE+K7414*MESCLUN_PRICE</x:f>
        <x:v>166064</x:v>
      </x:c>
      <x:c r="P7414" s="268" t="n">
        <x:f>I7414*TOMATO_FERTILIZER+J7414*CARROT_FERTILIZER+K7414*MESCLUN_FERTILIZER</x:f>
        <x:v>30800</x:v>
      </x:c>
      <x:c r="Q7414" s="268" t="n">
        <x:f>MIN(M7414,FARMER_HOURS)*FARMER_RATE+MAX(M7414-FARMER_HOURS,0)*TEMP_RATE</x:f>
        <x:v>86458.3264425589</x:v>
      </x:c>
      <x:c r="R7414" s="268" t="n">
        <x:f>O7414-P7414-Q7414-FIXED_COST</x:f>
        <x:v>28805.6735574411</x:v>
      </x:c>
      <x:c r="S7414" s="139" t="str">
        <x:f>IF(AND(L7414&lt;=TOTAL_BED_CAP,N7414&lt;=TEMP_WORKER_CAP),"YES","NO")</x:f>
        <x:v>YES</x:v>
      </x:c>
      <x:c r="T7414" s="139" t="n">
        <x:f>IF(S7414="YES",R7414,-1E+99)</x:f>
        <x:v>28805.6735574411</x:v>
      </x:c>
    </x:row>
    <x:row r="7415">
      <x:c r="A7415" s="139"/>
      <x:c r="B7415" s="139"/>
      <x:c r="C7415" s="139"/>
      <x:c r="D7415" s="139"/>
      <x:c r="E7415" s="139"/>
      <x:c r="F7415" s="139"/>
      <x:c r="G7415" s="139"/>
      <x:c r="H7415" s="139"/>
      <x:c r="I7415" s="266" t="n">
        <x:f>INT((ROW()-ROW($I$46))/((CARROT_CAP+1)*(MESCLUN_CAP+1)))</x:f>
        <x:v>11</x:v>
      </x:c>
      <x:c r="J7415" s="266" t="n">
        <x:f>MOD(INT((ROW()-ROW($I$46))/(MESCLUN_CAP+1)),CARROT_CAP+1)</x:f>
        <x:v>6</x:v>
      </x:c>
      <x:c r="K7415" s="266" t="n">
        <x:f>MOD(ROW()-ROW($I$46),MESCLUN_CAP+1)</x:f>
        <x:v>22</x:v>
      </x:c>
      <x:c r="L7415" s="266" t="n">
        <x:f>SUM(I7415:K7415)</x:f>
        <x:v>39</x:v>
      </x:c>
      <x:c r="M7415" s="267" t="n">
        <x:f>I7415*TOMATO_HOURS*WEEKS*(1+TOMATO_DIM)^I7415+J7415*CARROT_HOURS*WEEKS*(1+CARROT_DIM)^J7415+K7415*MESCLUN_HOURS*WEEKS*(1+MESCLUN_DIM)^K7415</x:f>
        <x:v>4334.475950337788</x:v>
      </x:c>
      <x:c r="N7415" s="267" t="n">
        <x:f>MAX(M7415-FARMER_HOURS,0)/TEMP_HOURS_PER_WORKER</x:f>
        <x:v>2.5100527432901307</x:v>
      </x:c>
      <x:c r="O7415" s="268" t="n">
        <x:f>I7415*TOMATO_PRICE+J7415*CARROT_PRICE+K7415*MESCLUN_PRICE</x:f>
        <x:v>168764</x:v>
      </x:c>
      <x:c r="P7415" s="268" t="n">
        <x:f>I7415*TOMATO_FERTILIZER+J7415*CARROT_FERTILIZER+K7415*MESCLUN_FERTILIZER</x:f>
        <x:v>31680</x:v>
      </x:c>
      <x:c r="Q7415" s="268" t="n">
        <x:f>MIN(M7415,FARMER_HOURS)*FARMER_RATE+MAX(M7415-FARMER_HOURS,0)*TEMP_RATE</x:f>
        <x:v>87751.31858225327</x:v>
      </x:c>
      <x:c r="R7415" s="268" t="n">
        <x:f>O7415-P7415-Q7415-FIXED_COST</x:f>
        <x:v>29332.68141774673</x:v>
      </x:c>
      <x:c r="S7415" s="139" t="str">
        <x:f>IF(AND(L7415&lt;=TOTAL_BED_CAP,N7415&lt;=TEMP_WORKER_CAP),"YES","NO")</x:f>
        <x:v>YES</x:v>
      </x:c>
      <x:c r="T7415" s="139" t="n">
        <x:f>IF(S7415="YES",R7415,-1E+99)</x:f>
        <x:v>29332.68141774673</x:v>
      </x:c>
    </x:row>
    <x:row r="7416">
      <x:c r="A7416" s="139"/>
      <x:c r="B7416" s="139"/>
      <x:c r="C7416" s="139"/>
      <x:c r="D7416" s="139"/>
      <x:c r="E7416" s="139"/>
      <x:c r="F7416" s="139"/>
      <x:c r="G7416" s="139"/>
      <x:c r="H7416" s="139"/>
      <x:c r="I7416" s="266" t="n">
        <x:f>INT((ROW()-ROW($I$46))/((CARROT_CAP+1)*(MESCLUN_CAP+1)))</x:f>
        <x:v>11</x:v>
      </x:c>
      <x:c r="J7416" s="266" t="n">
        <x:f>MOD(INT((ROW()-ROW($I$46))/(MESCLUN_CAP+1)),CARROT_CAP+1)</x:f>
        <x:v>6</x:v>
      </x:c>
      <x:c r="K7416" s="266" t="n">
        <x:f>MOD(ROW()-ROW($I$46),MESCLUN_CAP+1)</x:f>
        <x:v>23</x:v>
      </x:c>
      <x:c r="L7416" s="266" t="n">
        <x:f>SUM(I7416:K7416)</x:f>
        <x:v>40</x:v>
      </x:c>
      <x:c r="M7416" s="267" t="n">
        <x:f>I7416*TOMATO_HOURS*WEEKS*(1+TOMATO_DIM)^I7416+J7416*CARROT_HOURS*WEEKS*(1+CARROT_DIM)^J7416+K7416*MESCLUN_HOURS*WEEKS*(1+MESCLUN_DIM)^K7416</x:f>
        <x:v>4410.622539195225</x:v>
      </x:c>
      <x:c r="N7416" s="267" t="n">
        <x:f>MAX(M7416-FARMER_HOURS,0)/TEMP_HOURS_PER_WORKER</x:f>
        <x:v>2.5629323188855726</x:v>
      </x:c>
      <x:c r="O7416" s="268" t="n">
        <x:f>I7416*TOMATO_PRICE+J7416*CARROT_PRICE+K7416*MESCLUN_PRICE</x:f>
        <x:v>171464</x:v>
      </x:c>
      <x:c r="P7416" s="268" t="n">
        <x:f>I7416*TOMATO_FERTILIZER+J7416*CARROT_FERTILIZER+K7416*MESCLUN_FERTILIZER</x:f>
        <x:v>32560</x:v>
      </x:c>
      <x:c r="Q7416" s="268" t="n">
        <x:f>MIN(M7416,FARMER_HOURS)*FARMER_RATE+MAX(M7416-FARMER_HOURS,0)*TEMP_RATE</x:f>
        <x:v>89073.30797213932</x:v>
      </x:c>
      <x:c r="R7416" s="268" t="n">
        <x:f>O7416-P7416-Q7416-FIXED_COST</x:f>
        <x:v>29830.692027860685</x:v>
      </x:c>
      <x:c r="S7416" s="139" t="str">
        <x:f>IF(AND(L7416&lt;=TOTAL_BED_CAP,N7416&lt;=TEMP_WORKER_CAP),"YES","NO")</x:f>
        <x:v>YES</x:v>
      </x:c>
      <x:c r="T7416" s="139" t="n">
        <x:f>IF(S7416="YES",R7416,-1E+99)</x:f>
        <x:v>29830.692027860685</x:v>
      </x:c>
    </x:row>
    <x:row r="7417">
      <x:c r="A7417" s="139"/>
      <x:c r="B7417" s="139"/>
      <x:c r="C7417" s="139"/>
      <x:c r="D7417" s="139"/>
      <x:c r="E7417" s="139"/>
      <x:c r="F7417" s="139"/>
      <x:c r="G7417" s="139"/>
      <x:c r="H7417" s="139"/>
      <x:c r="I7417" s="266" t="n">
        <x:f>INT((ROW()-ROW($I$46))/((CARROT_CAP+1)*(MESCLUN_CAP+1)))</x:f>
        <x:v>11</x:v>
      </x:c>
      <x:c r="J7417" s="266" t="n">
        <x:f>MOD(INT((ROW()-ROW($I$46))/(MESCLUN_CAP+1)),CARROT_CAP+1)</x:f>
        <x:v>6</x:v>
      </x:c>
      <x:c r="K7417" s="266" t="n">
        <x:f>MOD(ROW()-ROW($I$46),MESCLUN_CAP+1)</x:f>
        <x:v>24</x:v>
      </x:c>
      <x:c r="L7417" s="266" t="n">
        <x:f>SUM(I7417:K7417)</x:f>
        <x:v>41</x:v>
      </x:c>
      <x:c r="M7417" s="267" t="n">
        <x:f>I7417*TOMATO_HOURS*WEEKS*(1+TOMATO_DIM)^I7417+J7417*CARROT_HOURS*WEEKS*(1+CARROT_DIM)^J7417+K7417*MESCLUN_HOURS*WEEKS*(1+MESCLUN_DIM)^K7417</x:f>
        <x:v>4488.469488774721</x:v>
      </x:c>
      <x:c r="N7417" s="267" t="n">
        <x:f>MAX(M7417-FARMER_HOURS,0)/TEMP_HOURS_PER_WORKER</x:f>
        <x:v>2.6169927005380007</x:v>
      </x:c>
      <x:c r="O7417" s="268" t="n">
        <x:f>I7417*TOMATO_PRICE+J7417*CARROT_PRICE+K7417*MESCLUN_PRICE</x:f>
        <x:v>174164</x:v>
      </x:c>
      <x:c r="P7417" s="268" t="n">
        <x:f>I7417*TOMATO_FERTILIZER+J7417*CARROT_FERTILIZER+K7417*MESCLUN_FERTILIZER</x:f>
        <x:v>33440</x:v>
      </x:c>
      <x:c r="Q7417" s="268" t="n">
        <x:f>MIN(M7417,FARMER_HOURS)*FARMER_RATE+MAX(M7417-FARMER_HOURS,0)*TEMP_RATE</x:f>
        <x:v>90424.81751345002</x:v>
      </x:c>
      <x:c r="R7417" s="268" t="n">
        <x:f>O7417-P7417-Q7417-FIXED_COST</x:f>
        <x:v>30299.18248654998</x:v>
      </x:c>
      <x:c r="S7417" s="139" t="str">
        <x:f>IF(AND(L7417&lt;=TOTAL_BED_CAP,N7417&lt;=TEMP_WORKER_CAP),"YES","NO")</x:f>
        <x:v>YES</x:v>
      </x:c>
      <x:c r="T7417" s="139" t="n">
        <x:f>IF(S7417="YES",R7417,-1E+99)</x:f>
        <x:v>30299.18248654998</x:v>
      </x:c>
    </x:row>
    <x:row r="7418">
      <x:c r="A7418" s="139"/>
      <x:c r="B7418" s="139"/>
      <x:c r="C7418" s="139"/>
      <x:c r="D7418" s="139"/>
      <x:c r="E7418" s="139"/>
      <x:c r="F7418" s="139"/>
      <x:c r="G7418" s="139"/>
      <x:c r="H7418" s="139"/>
      <x:c r="I7418" s="266" t="n">
        <x:f>INT((ROW()-ROW($I$46))/((CARROT_CAP+1)*(MESCLUN_CAP+1)))</x:f>
        <x:v>11</x:v>
      </x:c>
      <x:c r="J7418" s="266" t="n">
        <x:f>MOD(INT((ROW()-ROW($I$46))/(MESCLUN_CAP+1)),CARROT_CAP+1)</x:f>
        <x:v>6</x:v>
      </x:c>
      <x:c r="K7418" s="266" t="n">
        <x:f>MOD(ROW()-ROW($I$46),MESCLUN_CAP+1)</x:f>
        <x:v>25</x:v>
      </x:c>
      <x:c r="L7418" s="266" t="n">
        <x:f>SUM(I7418:K7418)</x:f>
        <x:v>42</x:v>
      </x:c>
      <x:c r="M7418" s="267" t="n">
        <x:f>I7418*TOMATO_HOURS*WEEKS*(1+TOMATO_DIM)^I7418+J7418*CARROT_HOURS*WEEKS*(1+CARROT_DIM)^J7418+K7418*MESCLUN_HOURS*WEEKS*(1+MESCLUN_DIM)^K7418</x:f>
        <x:v>4568.047410189818</x:v>
      </x:c>
      <x:c r="N7418" s="267" t="n">
        <x:f>MAX(M7418-FARMER_HOURS,0)/TEMP_HOURS_PER_WORKER</x:f>
        <x:v>2.6722551459651513</x:v>
      </x:c>
      <x:c r="O7418" s="268" t="n">
        <x:f>I7418*TOMATO_PRICE+J7418*CARROT_PRICE+K7418*MESCLUN_PRICE</x:f>
        <x:v>176864</x:v>
      </x:c>
      <x:c r="P7418" s="268" t="n">
        <x:f>I7418*TOMATO_FERTILIZER+J7418*CARROT_FERTILIZER+K7418*MESCLUN_FERTILIZER</x:f>
        <x:v>34320</x:v>
      </x:c>
      <x:c r="Q7418" s="268" t="n">
        <x:f>MIN(M7418,FARMER_HOURS)*FARMER_RATE+MAX(M7418-FARMER_HOURS,0)*TEMP_RATE</x:f>
        <x:v>91806.37864912879</x:v>
      </x:c>
      <x:c r="R7418" s="268" t="n">
        <x:f>O7418-P7418-Q7418-FIXED_COST</x:f>
        <x:v>30737.62135087121</x:v>
      </x:c>
      <x:c r="S7418" s="139" t="str">
        <x:f>IF(AND(L7418&lt;=TOTAL_BED_CAP,N7418&lt;=TEMP_WORKER_CAP),"YES","NO")</x:f>
        <x:v>YES</x:v>
      </x:c>
      <x:c r="T7418" s="139" t="n">
        <x:f>IF(S7418="YES",R7418,-1E+99)</x:f>
        <x:v>30737.62135087121</x:v>
      </x:c>
    </x:row>
    <x:row r="7419">
      <x:c r="A7419" s="139"/>
      <x:c r="B7419" s="139"/>
      <x:c r="C7419" s="139"/>
      <x:c r="D7419" s="139"/>
      <x:c r="E7419" s="139"/>
      <x:c r="F7419" s="139"/>
      <x:c r="G7419" s="139"/>
      <x:c r="H7419" s="139"/>
      <x:c r="I7419" s="266" t="n">
        <x:f>INT((ROW()-ROW($I$46))/((CARROT_CAP+1)*(MESCLUN_CAP+1)))</x:f>
        <x:v>11</x:v>
      </x:c>
      <x:c r="J7419" s="266" t="n">
        <x:f>MOD(INT((ROW()-ROW($I$46))/(MESCLUN_CAP+1)),CARROT_CAP+1)</x:f>
        <x:v>6</x:v>
      </x:c>
      <x:c r="K7419" s="266" t="n">
        <x:f>MOD(ROW()-ROW($I$46),MESCLUN_CAP+1)</x:f>
        <x:v>26</x:v>
      </x:c>
      <x:c r="L7419" s="266" t="n">
        <x:f>SUM(I7419:K7419)</x:f>
        <x:v>43</x:v>
      </x:c>
      <x:c r="M7419" s="267" t="n">
        <x:f>I7419*TOMATO_HOURS*WEEKS*(1+TOMATO_DIM)^I7419+J7419*CARROT_HOURS*WEEKS*(1+CARROT_DIM)^J7419+K7419*MESCLUN_HOURS*WEEKS*(1+MESCLUN_DIM)^K7419</x:f>
        <x:v>4649.387414150536</x:v>
      </x:c>
      <x:c r="N7419" s="267" t="n">
        <x:f>MAX(M7419-FARMER_HOURS,0)/TEMP_HOURS_PER_WORKER</x:f>
        <x:v>2.728741259826761</x:v>
      </x:c>
      <x:c r="O7419" s="268" t="n">
        <x:f>I7419*TOMATO_PRICE+J7419*CARROT_PRICE+K7419*MESCLUN_PRICE</x:f>
        <x:v>179564</x:v>
      </x:c>
      <x:c r="P7419" s="268" t="n">
        <x:f>I7419*TOMATO_FERTILIZER+J7419*CARROT_FERTILIZER+K7419*MESCLUN_FERTILIZER</x:f>
        <x:v>35200</x:v>
      </x:c>
      <x:c r="Q7419" s="268" t="n">
        <x:f>MIN(M7419,FARMER_HOURS)*FARMER_RATE+MAX(M7419-FARMER_HOURS,0)*TEMP_RATE</x:f>
        <x:v>93218.53149566903</x:v>
      </x:c>
      <x:c r="R7419" s="268" t="n">
        <x:f>O7419-P7419-Q7419-FIXED_COST</x:f>
        <x:v>31145.468504330973</x:v>
      </x:c>
      <x:c r="S7419" s="139" t="str">
        <x:f>IF(AND(L7419&lt;=TOTAL_BED_CAP,N7419&lt;=TEMP_WORKER_CAP),"YES","NO")</x:f>
        <x:v>YES</x:v>
      </x:c>
      <x:c r="T7419" s="139" t="n">
        <x:f>IF(S7419="YES",R7419,-1E+99)</x:f>
        <x:v>31145.468504330973</x:v>
      </x:c>
    </x:row>
    <x:row r="7420">
      <x:c r="A7420" s="139"/>
      <x:c r="B7420" s="139"/>
      <x:c r="C7420" s="139"/>
      <x:c r="D7420" s="139"/>
      <x:c r="E7420" s="139"/>
      <x:c r="F7420" s="139"/>
      <x:c r="G7420" s="139"/>
      <x:c r="H7420" s="139"/>
      <x:c r="I7420" s="266" t="n">
        <x:f>INT((ROW()-ROW($I$46))/((CARROT_CAP+1)*(MESCLUN_CAP+1)))</x:f>
        <x:v>11</x:v>
      </x:c>
      <x:c r="J7420" s="266" t="n">
        <x:f>MOD(INT((ROW()-ROW($I$46))/(MESCLUN_CAP+1)),CARROT_CAP+1)</x:f>
        <x:v>6</x:v>
      </x:c>
      <x:c r="K7420" s="266" t="n">
        <x:f>MOD(ROW()-ROW($I$46),MESCLUN_CAP+1)</x:f>
        <x:v>27</x:v>
      </x:c>
      <x:c r="L7420" s="266" t="n">
        <x:f>SUM(I7420:K7420)</x:f>
        <x:v>44</x:v>
      </x:c>
      <x:c r="M7420" s="267" t="n">
        <x:f>I7420*TOMATO_HOURS*WEEKS*(1+TOMATO_DIM)^I7420+J7420*CARROT_HOURS*WEEKS*(1+CARROT_DIM)^J7420+K7420*MESCLUN_HOURS*WEEKS*(1+MESCLUN_DIM)^K7420</x:f>
        <x:v>4732.521118670293</x:v>
      </x:c>
      <x:c r="N7420" s="267" t="n">
        <x:f>MAX(M7420-FARMER_HOURS,0)/TEMP_HOURS_PER_WORKER</x:f>
        <x:v>2.786472999076592</x:v>
      </x:c>
      <x:c r="O7420" s="268" t="n">
        <x:f>I7420*TOMATO_PRICE+J7420*CARROT_PRICE+K7420*MESCLUN_PRICE</x:f>
        <x:v>182264</x:v>
      </x:c>
      <x:c r="P7420" s="268" t="n">
        <x:f>I7420*TOMATO_FERTILIZER+J7420*CARROT_FERTILIZER+K7420*MESCLUN_FERTILIZER</x:f>
        <x:v>36080</x:v>
      </x:c>
      <x:c r="Q7420" s="268" t="n">
        <x:f>MIN(M7420,FARMER_HOURS)*FARMER_RATE+MAX(M7420-FARMER_HOURS,0)*TEMP_RATE</x:f>
        <x:v>94661.8249769148</x:v>
      </x:c>
      <x:c r="R7420" s="268" t="n">
        <x:f>O7420-P7420-Q7420-FIXED_COST</x:f>
        <x:v>31522.175023085205</x:v>
      </x:c>
      <x:c r="S7420" s="139" t="str">
        <x:f>IF(AND(L7420&lt;=TOTAL_BED_CAP,N7420&lt;=TEMP_WORKER_CAP),"YES","NO")</x:f>
        <x:v>YES</x:v>
      </x:c>
      <x:c r="T7420" s="139" t="n">
        <x:f>IF(S7420="YES",R7420,-1E+99)</x:f>
        <x:v>31522.175023085205</x:v>
      </x:c>
    </x:row>
    <x:row r="7421">
      <x:c r="A7421" s="139"/>
      <x:c r="B7421" s="139"/>
      <x:c r="C7421" s="139"/>
      <x:c r="D7421" s="139"/>
      <x:c r="E7421" s="139"/>
      <x:c r="F7421" s="139"/>
      <x:c r="G7421" s="139"/>
      <x:c r="H7421" s="139"/>
      <x:c r="I7421" s="266" t="n">
        <x:f>INT((ROW()-ROW($I$46))/((CARROT_CAP+1)*(MESCLUN_CAP+1)))</x:f>
        <x:v>11</x:v>
      </x:c>
      <x:c r="J7421" s="266" t="n">
        <x:f>MOD(INT((ROW()-ROW($I$46))/(MESCLUN_CAP+1)),CARROT_CAP+1)</x:f>
        <x:v>6</x:v>
      </x:c>
      <x:c r="K7421" s="266" t="n">
        <x:f>MOD(ROW()-ROW($I$46),MESCLUN_CAP+1)</x:f>
        <x:v>28</x:v>
      </x:c>
      <x:c r="L7421" s="266" t="n">
        <x:f>SUM(I7421:K7421)</x:f>
        <x:v>45</x:v>
      </x:c>
      <x:c r="M7421" s="267" t="n">
        <x:f>I7421*TOMATO_HOURS*WEEKS*(1+TOMATO_DIM)^I7421+J7421*CARROT_HOURS*WEEKS*(1+CARROT_DIM)^J7421+K7421*MESCLUN_HOURS*WEEKS*(1+MESCLUN_DIM)^K7421</x:f>
        <x:v>4817.4806568874465</x:v>
      </x:c>
      <x:c r="N7421" s="267" t="n">
        <x:f>MAX(M7421-FARMER_HOURS,0)/TEMP_HOURS_PER_WORKER</x:f>
        <x:v>2.84547267839406</x:v>
      </x:c>
      <x:c r="O7421" s="268" t="n">
        <x:f>I7421*TOMATO_PRICE+J7421*CARROT_PRICE+K7421*MESCLUN_PRICE</x:f>
        <x:v>184964</x:v>
      </x:c>
      <x:c r="P7421" s="268" t="n">
        <x:f>I7421*TOMATO_FERTILIZER+J7421*CARROT_FERTILIZER+K7421*MESCLUN_FERTILIZER</x:f>
        <x:v>36960</x:v>
      </x:c>
      <x:c r="Q7421" s="268" t="n">
        <x:f>MIN(M7421,FARMER_HOURS)*FARMER_RATE+MAX(M7421-FARMER_HOURS,0)*TEMP_RATE</x:f>
        <x:v>96136.8169598515</x:v>
      </x:c>
      <x:c r="R7421" s="268" t="n">
        <x:f>O7421-P7421-Q7421-FIXED_COST</x:f>
        <x:v>31867.183040148506</x:v>
      </x:c>
      <x:c r="S7421" s="139" t="str">
        <x:f>IF(AND(L7421&lt;=TOTAL_BED_CAP,N7421&lt;=TEMP_WORKER_CAP),"YES","NO")</x:f>
        <x:v>YES</x:v>
      </x:c>
      <x:c r="T7421" s="139" t="n">
        <x:f>IF(S7421="YES",R7421,-1E+99)</x:f>
        <x:v>31867.183040148506</x:v>
      </x:c>
    </x:row>
    <x:row r="7422">
      <x:c r="A7422" s="139"/>
      <x:c r="B7422" s="139"/>
      <x:c r="C7422" s="139"/>
      <x:c r="D7422" s="139"/>
      <x:c r="E7422" s="139"/>
      <x:c r="F7422" s="139"/>
      <x:c r="G7422" s="139"/>
      <x:c r="H7422" s="139"/>
      <x:c r="I7422" s="266" t="n">
        <x:f>INT((ROW()-ROW($I$46))/((CARROT_CAP+1)*(MESCLUN_CAP+1)))</x:f>
        <x:v>11</x:v>
      </x:c>
      <x:c r="J7422" s="266" t="n">
        <x:f>MOD(INT((ROW()-ROW($I$46))/(MESCLUN_CAP+1)),CARROT_CAP+1)</x:f>
        <x:v>6</x:v>
      </x:c>
      <x:c r="K7422" s="266" t="n">
        <x:f>MOD(ROW()-ROW($I$46),MESCLUN_CAP+1)</x:f>
        <x:v>29</x:v>
      </x:c>
      <x:c r="L7422" s="266" t="n">
        <x:f>SUM(I7422:K7422)</x:f>
        <x:v>46</x:v>
      </x:c>
      <x:c r="M7422" s="267" t="n">
        <x:f>I7422*TOMATO_HOURS*WEEKS*(1+TOMATO_DIM)^I7422+J7422*CARROT_HOURS*WEEKS*(1+CARROT_DIM)^J7422+K7422*MESCLUN_HOURS*WEEKS*(1+MESCLUN_DIM)^K7422</x:f>
        <x:v>4904.298685003099</x:v>
      </x:c>
      <x:c r="N7422" s="267" t="n">
        <x:f>MAX(M7422-FARMER_HOURS,0)/TEMP_HOURS_PER_WORKER</x:f>
        <x:v>2.9057629756965966</x:v>
      </x:c>
      <x:c r="O7422" s="268" t="n">
        <x:f>I7422*TOMATO_PRICE+J7422*CARROT_PRICE+K7422*MESCLUN_PRICE</x:f>
        <x:v>187664</x:v>
      </x:c>
      <x:c r="P7422" s="268" t="n">
        <x:f>I7422*TOMATO_FERTILIZER+J7422*CARROT_FERTILIZER+K7422*MESCLUN_FERTILIZER</x:f>
        <x:v>37840</x:v>
      </x:c>
      <x:c r="Q7422" s="268" t="n">
        <x:f>MIN(M7422,FARMER_HOURS)*FARMER_RATE+MAX(M7422-FARMER_HOURS,0)*TEMP_RATE</x:f>
        <x:v>97644.07439241491</x:v>
      </x:c>
      <x:c r="R7422" s="268" t="n">
        <x:f>O7422-P7422-Q7422-FIXED_COST</x:f>
        <x:v>32179.925607585086</x:v>
      </x:c>
      <x:c r="S7422" s="139" t="str">
        <x:f>IF(AND(L7422&lt;=TOTAL_BED_CAP,N7422&lt;=TEMP_WORKER_CAP),"YES","NO")</x:f>
        <x:v>YES</x:v>
      </x:c>
      <x:c r="T7422" s="139" t="n">
        <x:f>IF(S7422="YES",R7422,-1E+99)</x:f>
        <x:v>32179.925607585086</x:v>
      </x:c>
    </x:row>
    <x:row r="7423">
      <x:c r="A7423" s="139"/>
      <x:c r="B7423" s="139"/>
      <x:c r="C7423" s="139"/>
      <x:c r="D7423" s="139"/>
      <x:c r="E7423" s="139"/>
      <x:c r="F7423" s="139"/>
      <x:c r="G7423" s="139"/>
      <x:c r="H7423" s="139"/>
      <x:c r="I7423" s="266" t="n">
        <x:f>INT((ROW()-ROW($I$46))/((CARROT_CAP+1)*(MESCLUN_CAP+1)))</x:f>
        <x:v>11</x:v>
      </x:c>
      <x:c r="J7423" s="266" t="n">
        <x:f>MOD(INT((ROW()-ROW($I$46))/(MESCLUN_CAP+1)),CARROT_CAP+1)</x:f>
        <x:v>6</x:v>
      </x:c>
      <x:c r="K7423" s="266" t="n">
        <x:f>MOD(ROW()-ROW($I$46),MESCLUN_CAP+1)</x:f>
        <x:v>30</x:v>
      </x:c>
      <x:c r="L7423" s="266" t="n">
        <x:f>SUM(I7423:K7423)</x:f>
        <x:v>47</x:v>
      </x:c>
      <x:c r="M7423" s="267" t="n">
        <x:f>I7423*TOMATO_HOURS*WEEKS*(1+TOMATO_DIM)^I7423+J7423*CARROT_HOURS*WEEKS*(1+CARROT_DIM)^J7423+K7423*MESCLUN_HOURS*WEEKS*(1+MESCLUN_DIM)^K7423</x:f>
        <x:v>4993.0083903368695</x:v>
      </x:c>
      <x:c r="N7423" s="267" t="n">
        <x:f>MAX(M7423-FARMER_HOURS,0)/TEMP_HOURS_PER_WORKER</x:f>
        <x:v>2.9673669377339373</x:v>
      </x:c>
      <x:c r="O7423" s="268" t="n">
        <x:f>I7423*TOMATO_PRICE+J7423*CARROT_PRICE+K7423*MESCLUN_PRICE</x:f>
        <x:v>190364</x:v>
      </x:c>
      <x:c r="P7423" s="268" t="n">
        <x:f>I7423*TOMATO_FERTILIZER+J7423*CARROT_FERTILIZER+K7423*MESCLUN_FERTILIZER</x:f>
        <x:v>38720</x:v>
      </x:c>
      <x:c r="Q7423" s="268" t="n">
        <x:f>MIN(M7423,FARMER_HOURS)*FARMER_RATE+MAX(M7423-FARMER_HOURS,0)*TEMP_RATE</x:f>
        <x:v>99184.17344334842</x:v>
      </x:c>
      <x:c r="R7423" s="268" t="n">
        <x:f>O7423-P7423-Q7423-FIXED_COST</x:f>
        <x:v>32459.826556651577</x:v>
      </x:c>
      <x:c r="S7423" s="139" t="str">
        <x:f>IF(AND(L7423&lt;=TOTAL_BED_CAP,N7423&lt;=TEMP_WORKER_CAP),"YES","NO")</x:f>
        <x:v>YES</x:v>
      </x:c>
      <x:c r="T7423" s="139" t="n">
        <x:f>IF(S7423="YES",R7423,-1E+99)</x:f>
        <x:v>32459.826556651577</x:v>
      </x:c>
    </x:row>
    <x:row r="7424">
      <x:c r="A7424" s="139"/>
      <x:c r="B7424" s="139"/>
      <x:c r="C7424" s="139"/>
      <x:c r="D7424" s="139"/>
      <x:c r="E7424" s="139"/>
      <x:c r="F7424" s="139"/>
      <x:c r="G7424" s="139"/>
      <x:c r="H7424" s="139"/>
      <x:c r="I7424" s="266" t="n">
        <x:f>INT((ROW()-ROW($I$46))/((CARROT_CAP+1)*(MESCLUN_CAP+1)))</x:f>
        <x:v>11</x:v>
      </x:c>
      <x:c r="J7424" s="266" t="n">
        <x:f>MOD(INT((ROW()-ROW($I$46))/(MESCLUN_CAP+1)),CARROT_CAP+1)</x:f>
        <x:v>7</x:v>
      </x:c>
      <x:c r="K7424" s="266" t="n">
        <x:f>MOD(ROW()-ROW($I$46),MESCLUN_CAP+1)</x:f>
        <x:v>0</x:v>
      </x:c>
      <x:c r="L7424" s="266" t="n">
        <x:f>SUM(I7424:K7424)</x:f>
        <x:v>18</x:v>
      </x:c>
      <x:c r="M7424" s="267" t="n">
        <x:f>I7424*TOMATO_HOURS*WEEKS*(1+TOMATO_DIM)^I7424+J7424*CARROT_HOURS*WEEKS*(1+CARROT_DIM)^J7424+K7424*MESCLUN_HOURS*WEEKS*(1+MESCLUN_DIM)^K7424</x:f>
        <x:v>3074.209547319227</x:v>
      </x:c>
      <x:c r="N7424" s="267" t="n">
        <x:f>MAX(M7424-FARMER_HOURS,0)/TEMP_HOURS_PER_WORKER</x:f>
        <x:v>1.6348677411939077</x:v>
      </x:c>
      <x:c r="O7424" s="268" t="n">
        <x:f>I7424*TOMATO_PRICE+J7424*CARROT_PRICE+K7424*MESCLUN_PRICE</x:f>
        <x:v>111458</x:v>
      </x:c>
      <x:c r="P7424" s="268" t="n">
        <x:f>I7424*TOMATO_FERTILIZER+J7424*CARROT_FERTILIZER+K7424*MESCLUN_FERTILIZER</x:f>
        <x:v>12760</x:v>
      </x:c>
      <x:c r="Q7424" s="268" t="n">
        <x:f>MIN(M7424,FARMER_HOURS)*FARMER_RATE+MAX(M7424-FARMER_HOURS,0)*TEMP_RATE</x:f>
        <x:v>65871.69352984769</x:v>
      </x:c>
      <x:c r="R7424" s="268" t="n">
        <x:f>O7424-P7424-Q7424-FIXED_COST</x:f>
        <x:v>12826.30647015231</x:v>
      </x:c>
      <x:c r="S7424" s="139" t="str">
        <x:f>IF(AND(L7424&lt;=TOTAL_BED_CAP,N7424&lt;=TEMP_WORKER_CAP),"YES","NO")</x:f>
        <x:v>YES</x:v>
      </x:c>
      <x:c r="T7424" s="139" t="n">
        <x:f>IF(S7424="YES",R7424,-1E+99)</x:f>
        <x:v>12826.30647015231</x:v>
      </x:c>
    </x:row>
    <x:row r="7425">
      <x:c r="A7425" s="139"/>
      <x:c r="B7425" s="139"/>
      <x:c r="C7425" s="139"/>
      <x:c r="D7425" s="139"/>
      <x:c r="E7425" s="139"/>
      <x:c r="F7425" s="139"/>
      <x:c r="G7425" s="139"/>
      <x:c r="H7425" s="139"/>
      <x:c r="I7425" s="266" t="n">
        <x:f>INT((ROW()-ROW($I$46))/((CARROT_CAP+1)*(MESCLUN_CAP+1)))</x:f>
        <x:v>11</x:v>
      </x:c>
      <x:c r="J7425" s="266" t="n">
        <x:f>MOD(INT((ROW()-ROW($I$46))/(MESCLUN_CAP+1)),CARROT_CAP+1)</x:f>
        <x:v>7</x:v>
      </x:c>
      <x:c r="K7425" s="266" t="n">
        <x:f>MOD(ROW()-ROW($I$46),MESCLUN_CAP+1)</x:f>
        <x:v>1</x:v>
      </x:c>
      <x:c r="L7425" s="266" t="n">
        <x:f>SUM(I7425:K7425)</x:f>
        <x:v>19</x:v>
      </x:c>
      <x:c r="M7425" s="267" t="n">
        <x:f>I7425*TOMATO_HOURS*WEEKS*(1+TOMATO_DIM)^I7425+J7425*CARROT_HOURS*WEEKS*(1+CARROT_DIM)^J7425+K7425*MESCLUN_HOURS*WEEKS*(1+MESCLUN_DIM)^K7425</x:f>
        <x:v>3119.772047319227</x:v>
      </x:c>
      <x:c r="N7425" s="267" t="n">
        <x:f>MAX(M7425-FARMER_HOURS,0)/TEMP_HOURS_PER_WORKER</x:f>
        <x:v>1.6665083661939077</x:v>
      </x:c>
      <x:c r="O7425" s="268" t="n">
        <x:f>I7425*TOMATO_PRICE+J7425*CARROT_PRICE+K7425*MESCLUN_PRICE</x:f>
        <x:v>114158</x:v>
      </x:c>
      <x:c r="P7425" s="268" t="n">
        <x:f>I7425*TOMATO_FERTILIZER+J7425*CARROT_FERTILIZER+K7425*MESCLUN_FERTILIZER</x:f>
        <x:v>13640</x:v>
      </x:c>
      <x:c r="Q7425" s="268" t="n">
        <x:f>MIN(M7425,FARMER_HOURS)*FARMER_RATE+MAX(M7425-FARMER_HOURS,0)*TEMP_RATE</x:f>
        <x:v>66662.70915484769</x:v>
      </x:c>
      <x:c r="R7425" s="268" t="n">
        <x:f>O7425-P7425-Q7425-FIXED_COST</x:f>
        <x:v>13855.29084515231</x:v>
      </x:c>
      <x:c r="S7425" s="139" t="str">
        <x:f>IF(AND(L7425&lt;=TOTAL_BED_CAP,N7425&lt;=TEMP_WORKER_CAP),"YES","NO")</x:f>
        <x:v>YES</x:v>
      </x:c>
      <x:c r="T7425" s="139" t="n">
        <x:f>IF(S7425="YES",R7425,-1E+99)</x:f>
        <x:v>13855.29084515231</x:v>
      </x:c>
    </x:row>
    <x:row r="7426">
      <x:c r="A7426" s="139"/>
      <x:c r="B7426" s="139"/>
      <x:c r="C7426" s="139"/>
      <x:c r="D7426" s="139"/>
      <x:c r="E7426" s="139"/>
      <x:c r="F7426" s="139"/>
      <x:c r="G7426" s="139"/>
      <x:c r="H7426" s="139"/>
      <x:c r="I7426" s="266" t="n">
        <x:f>INT((ROW()-ROW($I$46))/((CARROT_CAP+1)*(MESCLUN_CAP+1)))</x:f>
        <x:v>11</x:v>
      </x:c>
      <x:c r="J7426" s="266" t="n">
        <x:f>MOD(INT((ROW()-ROW($I$46))/(MESCLUN_CAP+1)),CARROT_CAP+1)</x:f>
        <x:v>7</x:v>
      </x:c>
      <x:c r="K7426" s="266" t="n">
        <x:f>MOD(ROW()-ROW($I$46),MESCLUN_CAP+1)</x:f>
        <x:v>2</x:v>
      </x:c>
      <x:c r="L7426" s="266" t="n">
        <x:f>SUM(I7426:K7426)</x:f>
        <x:v>20</x:v>
      </x:c>
      <x:c r="M7426" s="267" t="n">
        <x:f>I7426*TOMATO_HOURS*WEEKS*(1+TOMATO_DIM)^I7426+J7426*CARROT_HOURS*WEEKS*(1+CARROT_DIM)^J7426+K7426*MESCLUN_HOURS*WEEKS*(1+MESCLUN_DIM)^K7426</x:f>
        <x:v>3166.473609819227</x:v>
      </x:c>
      <x:c r="N7426" s="267" t="n">
        <x:f>MAX(M7426-FARMER_HOURS,0)/TEMP_HOURS_PER_WORKER</x:f>
        <x:v>1.6989400068189076</x:v>
      </x:c>
      <x:c r="O7426" s="268" t="n">
        <x:f>I7426*TOMATO_PRICE+J7426*CARROT_PRICE+K7426*MESCLUN_PRICE</x:f>
        <x:v>116858</x:v>
      </x:c>
      <x:c r="P7426" s="268" t="n">
        <x:f>I7426*TOMATO_FERTILIZER+J7426*CARROT_FERTILIZER+K7426*MESCLUN_FERTILIZER</x:f>
        <x:v>14520</x:v>
      </x:c>
      <x:c r="Q7426" s="268" t="n">
        <x:f>MIN(M7426,FARMER_HOURS)*FARMER_RATE+MAX(M7426-FARMER_HOURS,0)*TEMP_RATE</x:f>
        <x:v>67473.50017047269</x:v>
      </x:c>
      <x:c r="R7426" s="268" t="n">
        <x:f>O7426-P7426-Q7426-FIXED_COST</x:f>
        <x:v>14864.49982952731</x:v>
      </x:c>
      <x:c r="S7426" s="139" t="str">
        <x:f>IF(AND(L7426&lt;=TOTAL_BED_CAP,N7426&lt;=TEMP_WORKER_CAP),"YES","NO")</x:f>
        <x:v>YES</x:v>
      </x:c>
      <x:c r="T7426" s="139" t="n">
        <x:f>IF(S7426="YES",R7426,-1E+99)</x:f>
        <x:v>14864.49982952731</x:v>
      </x:c>
    </x:row>
    <x:row r="7427">
      <x:c r="A7427" s="139"/>
      <x:c r="B7427" s="139"/>
      <x:c r="C7427" s="139"/>
      <x:c r="D7427" s="139"/>
      <x:c r="E7427" s="139"/>
      <x:c r="F7427" s="139"/>
      <x:c r="G7427" s="139"/>
      <x:c r="H7427" s="139"/>
      <x:c r="I7427" s="266" t="n">
        <x:f>INT((ROW()-ROW($I$46))/((CARROT_CAP+1)*(MESCLUN_CAP+1)))</x:f>
        <x:v>11</x:v>
      </x:c>
      <x:c r="J7427" s="266" t="n">
        <x:f>MOD(INT((ROW()-ROW($I$46))/(MESCLUN_CAP+1)),CARROT_CAP+1)</x:f>
        <x:v>7</x:v>
      </x:c>
      <x:c r="K7427" s="266" t="n">
        <x:f>MOD(ROW()-ROW($I$46),MESCLUN_CAP+1)</x:f>
        <x:v>3</x:v>
      </x:c>
      <x:c r="L7427" s="266" t="n">
        <x:f>SUM(I7427:K7427)</x:f>
        <x:v>21</x:v>
      </x:c>
      <x:c r="M7427" s="267" t="n">
        <x:f>I7427*TOMATO_HOURS*WEEKS*(1+TOMATO_DIM)^I7427+J7427*CARROT_HOURS*WEEKS*(1+CARROT_DIM)^J7427+K7427*MESCLUN_HOURS*WEEKS*(1+MESCLUN_DIM)^K7427</x:f>
        <x:v>3214.335592241102</x:v>
      </x:c>
      <x:c r="N7427" s="267" t="n">
        <x:f>MAX(M7427-FARMER_HOURS,0)/TEMP_HOURS_PER_WORKER</x:f>
        <x:v>1.7321774946118764</x:v>
      </x:c>
      <x:c r="O7427" s="268" t="n">
        <x:f>I7427*TOMATO_PRICE+J7427*CARROT_PRICE+K7427*MESCLUN_PRICE</x:f>
        <x:v>119558</x:v>
      </x:c>
      <x:c r="P7427" s="268" t="n">
        <x:f>I7427*TOMATO_FERTILIZER+J7427*CARROT_FERTILIZER+K7427*MESCLUN_FERTILIZER</x:f>
        <x:v>15400</x:v>
      </x:c>
      <x:c r="Q7427" s="268" t="n">
        <x:f>MIN(M7427,FARMER_HOURS)*FARMER_RATE+MAX(M7427-FARMER_HOURS,0)*TEMP_RATE</x:f>
        <x:v>68304.43736529691</x:v>
      </x:c>
      <x:c r="R7427" s="268" t="n">
        <x:f>O7427-P7427-Q7427-FIXED_COST</x:f>
        <x:v>15853.562634703092</x:v>
      </x:c>
      <x:c r="S7427" s="139" t="str">
        <x:f>IF(AND(L7427&lt;=TOTAL_BED_CAP,N7427&lt;=TEMP_WORKER_CAP),"YES","NO")</x:f>
        <x:v>YES</x:v>
      </x:c>
      <x:c r="T7427" s="139" t="n">
        <x:f>IF(S7427="YES",R7427,-1E+99)</x:f>
        <x:v>15853.562634703092</x:v>
      </x:c>
    </x:row>
    <x:row r="7428">
      <x:c r="A7428" s="139"/>
      <x:c r="B7428" s="139"/>
      <x:c r="C7428" s="139"/>
      <x:c r="D7428" s="139"/>
      <x:c r="E7428" s="139"/>
      <x:c r="F7428" s="139"/>
      <x:c r="G7428" s="139"/>
      <x:c r="H7428" s="139"/>
      <x:c r="I7428" s="266" t="n">
        <x:f>INT((ROW()-ROW($I$46))/((CARROT_CAP+1)*(MESCLUN_CAP+1)))</x:f>
        <x:v>11</x:v>
      </x:c>
      <x:c r="J7428" s="266" t="n">
        <x:f>MOD(INT((ROW()-ROW($I$46))/(MESCLUN_CAP+1)),CARROT_CAP+1)</x:f>
        <x:v>7</x:v>
      </x:c>
      <x:c r="K7428" s="266" t="n">
        <x:f>MOD(ROW()-ROW($I$46),MESCLUN_CAP+1)</x:f>
        <x:v>4</x:v>
      </x:c>
      <x:c r="L7428" s="266" t="n">
        <x:f>SUM(I7428:K7428)</x:f>
        <x:v>22</x:v>
      </x:c>
      <x:c r="M7428" s="267" t="n">
        <x:f>I7428*TOMATO_HOURS*WEEKS*(1+TOMATO_DIM)^I7428+J7428*CARROT_HOURS*WEEKS*(1+CARROT_DIM)^J7428+K7428*MESCLUN_HOURS*WEEKS*(1+MESCLUN_DIM)^K7428</x:f>
        <x:v>3263.3797079637584</x:v>
      </x:c>
      <x:c r="N7428" s="267" t="n">
        <x:f>MAX(M7428-FARMER_HOURS,0)/TEMP_HOURS_PER_WORKER</x:f>
        <x:v>1.7662359083081656</x:v>
      </x:c>
      <x:c r="O7428" s="268" t="n">
        <x:f>I7428*TOMATO_PRICE+J7428*CARROT_PRICE+K7428*MESCLUN_PRICE</x:f>
        <x:v>122258</x:v>
      </x:c>
      <x:c r="P7428" s="268" t="n">
        <x:f>I7428*TOMATO_FERTILIZER+J7428*CARROT_FERTILIZER+K7428*MESCLUN_FERTILIZER</x:f>
        <x:v>16280</x:v>
      </x:c>
      <x:c r="Q7428" s="268" t="n">
        <x:f>MIN(M7428,FARMER_HOURS)*FARMER_RATE+MAX(M7428-FARMER_HOURS,0)*TEMP_RATE</x:f>
        <x:v>69155.89770770413</x:v>
      </x:c>
      <x:c r="R7428" s="268" t="n">
        <x:f>O7428-P7428-Q7428-FIXED_COST</x:f>
        <x:v>16822.102292295865</x:v>
      </x:c>
      <x:c r="S7428" s="139" t="str">
        <x:f>IF(AND(L7428&lt;=TOTAL_BED_CAP,N7428&lt;=TEMP_WORKER_CAP),"YES","NO")</x:f>
        <x:v>YES</x:v>
      </x:c>
      <x:c r="T7428" s="139" t="n">
        <x:f>IF(S7428="YES",R7428,-1E+99)</x:f>
        <x:v>16822.102292295865</x:v>
      </x:c>
    </x:row>
    <x:row r="7429">
      <x:c r="A7429" s="139"/>
      <x:c r="B7429" s="139"/>
      <x:c r="C7429" s="139"/>
      <x:c r="D7429" s="139"/>
      <x:c r="E7429" s="139"/>
      <x:c r="F7429" s="139"/>
      <x:c r="G7429" s="139"/>
      <x:c r="H7429" s="139"/>
      <x:c r="I7429" s="266" t="n">
        <x:f>INT((ROW()-ROW($I$46))/((CARROT_CAP+1)*(MESCLUN_CAP+1)))</x:f>
        <x:v>11</x:v>
      </x:c>
      <x:c r="J7429" s="266" t="n">
        <x:f>MOD(INT((ROW()-ROW($I$46))/(MESCLUN_CAP+1)),CARROT_CAP+1)</x:f>
        <x:v>7</x:v>
      </x:c>
      <x:c r="K7429" s="266" t="n">
        <x:f>MOD(ROW()-ROW($I$46),MESCLUN_CAP+1)</x:f>
        <x:v>5</x:v>
      </x:c>
      <x:c r="L7429" s="266" t="n">
        <x:f>SUM(I7429:K7429)</x:f>
        <x:v>23</x:v>
      </x:c>
      <x:c r="M7429" s="267" t="n">
        <x:f>I7429*TOMATO_HOURS*WEEKS*(1+TOMATO_DIM)^I7429+J7429*CARROT_HOURS*WEEKS*(1+CARROT_DIM)^J7429+K7429*MESCLUN_HOURS*WEEKS*(1+MESCLUN_DIM)^K7429</x:f>
        <x:v>3313.6280318849617</x:v>
      </x:c>
      <x:c r="N7429" s="267" t="n">
        <x:f>MAX(M7429-FARMER_HOURS,0)/TEMP_HOURS_PER_WORKER</x:f>
        <x:v>1.80113057769789</x:v>
      </x:c>
      <x:c r="O7429" s="268" t="n">
        <x:f>I7429*TOMATO_PRICE+J7429*CARROT_PRICE+K7429*MESCLUN_PRICE</x:f>
        <x:v>124958</x:v>
      </x:c>
      <x:c r="P7429" s="268" t="n">
        <x:f>I7429*TOMATO_FERTILIZER+J7429*CARROT_FERTILIZER+K7429*MESCLUN_FERTILIZER</x:f>
        <x:v>17160</x:v>
      </x:c>
      <x:c r="Q7429" s="268" t="n">
        <x:f>MIN(M7429,FARMER_HOURS)*FARMER_RATE+MAX(M7429-FARMER_HOURS,0)*TEMP_RATE</x:f>
        <x:v>70028.26444244725</x:v>
      </x:c>
      <x:c r="R7429" s="268" t="n">
        <x:f>O7429-P7429-Q7429-FIXED_COST</x:f>
        <x:v>17769.735557552747</x:v>
      </x:c>
      <x:c r="S7429" s="139" t="str">
        <x:f>IF(AND(L7429&lt;=TOTAL_BED_CAP,N7429&lt;=TEMP_WORKER_CAP),"YES","NO")</x:f>
        <x:v>YES</x:v>
      </x:c>
      <x:c r="T7429" s="139" t="n">
        <x:f>IF(S7429="YES",R7429,-1E+99)</x:f>
        <x:v>17769.735557552747</x:v>
      </x:c>
    </x:row>
    <x:row r="7430">
      <x:c r="A7430" s="139"/>
      <x:c r="B7430" s="139"/>
      <x:c r="C7430" s="139"/>
      <x:c r="D7430" s="139"/>
      <x:c r="E7430" s="139"/>
      <x:c r="F7430" s="139"/>
      <x:c r="G7430" s="139"/>
      <x:c r="H7430" s="139"/>
      <x:c r="I7430" s="266" t="n">
        <x:f>INT((ROW()-ROW($I$46))/((CARROT_CAP+1)*(MESCLUN_CAP+1)))</x:f>
        <x:v>11</x:v>
      </x:c>
      <x:c r="J7430" s="266" t="n">
        <x:f>MOD(INT((ROW()-ROW($I$46))/(MESCLUN_CAP+1)),CARROT_CAP+1)</x:f>
        <x:v>7</x:v>
      </x:c>
      <x:c r="K7430" s="266" t="n">
        <x:f>MOD(ROW()-ROW($I$46),MESCLUN_CAP+1)</x:f>
        <x:v>6</x:v>
      </x:c>
      <x:c r="L7430" s="266" t="n">
        <x:f>SUM(I7430:K7430)</x:f>
        <x:v>24</x:v>
      </x:c>
      <x:c r="M7430" s="267" t="n">
        <x:f>I7430*TOMATO_HOURS*WEEKS*(1+TOMATO_DIM)^I7430+J7430*CARROT_HOURS*WEEKS*(1+CARROT_DIM)^J7430+K7430*MESCLUN_HOURS*WEEKS*(1+MESCLUN_DIM)^K7430</x:f>
        <x:v>3365.103006066595</x:v>
      </x:c>
      <x:c r="N7430" s="267" t="n">
        <x:f>MAX(M7430-FARMER_HOURS,0)/TEMP_HOURS_PER_WORKER</x:f>
        <x:v>1.8368770875462463</x:v>
      </x:c>
      <x:c r="O7430" s="268" t="n">
        <x:f>I7430*TOMATO_PRICE+J7430*CARROT_PRICE+K7430*MESCLUN_PRICE</x:f>
        <x:v>127658</x:v>
      </x:c>
      <x:c r="P7430" s="268" t="n">
        <x:f>I7430*TOMATO_FERTILIZER+J7430*CARROT_FERTILIZER+K7430*MESCLUN_FERTILIZER</x:f>
        <x:v>18040</x:v>
      </x:c>
      <x:c r="Q7430" s="268" t="n">
        <x:f>MIN(M7430,FARMER_HOURS)*FARMER_RATE+MAX(M7430-FARMER_HOURS,0)*TEMP_RATE</x:f>
        <x:v>70921.92718865616</x:v>
      </x:c>
      <x:c r="R7430" s="268" t="n">
        <x:f>O7430-P7430-Q7430-FIXED_COST</x:f>
        <x:v>18696.072811343838</x:v>
      </x:c>
      <x:c r="S7430" s="139" t="str">
        <x:f>IF(AND(L7430&lt;=TOTAL_BED_CAP,N7430&lt;=TEMP_WORKER_CAP),"YES","NO")</x:f>
        <x:v>YES</x:v>
      </x:c>
      <x:c r="T7430" s="139" t="n">
        <x:f>IF(S7430="YES",R7430,-1E+99)</x:f>
        <x:v>18696.072811343838</x:v>
      </x:c>
    </x:row>
    <x:row r="7431">
      <x:c r="A7431" s="139"/>
      <x:c r="B7431" s="139"/>
      <x:c r="C7431" s="139"/>
      <x:c r="D7431" s="139"/>
      <x:c r="E7431" s="139"/>
      <x:c r="F7431" s="139"/>
      <x:c r="G7431" s="139"/>
      <x:c r="H7431" s="139"/>
      <x:c r="I7431" s="266" t="n">
        <x:f>INT((ROW()-ROW($I$46))/((CARROT_CAP+1)*(MESCLUN_CAP+1)))</x:f>
        <x:v>11</x:v>
      </x:c>
      <x:c r="J7431" s="266" t="n">
        <x:f>MOD(INT((ROW()-ROW($I$46))/(MESCLUN_CAP+1)),CARROT_CAP+1)</x:f>
        <x:v>7</x:v>
      </x:c>
      <x:c r="K7431" s="266" t="n">
        <x:f>MOD(ROW()-ROW($I$46),MESCLUN_CAP+1)</x:f>
        <x:v>7</x:v>
      </x:c>
      <x:c r="L7431" s="266" t="n">
        <x:f>SUM(I7431:K7431)</x:f>
        <x:v>25</x:v>
      </x:c>
      <x:c r="M7431" s="267" t="n">
        <x:f>I7431*TOMATO_HOURS*WEEKS*(1+TOMATO_DIM)^I7431+J7431*CARROT_HOURS*WEEKS*(1+CARROT_DIM)^J7431+K7431*MESCLUN_HOURS*WEEKS*(1+MESCLUN_DIM)^K7431</x:f>
        <x:v>3417.8274454645552</x:v>
      </x:c>
      <x:c r="N7431" s="267" t="n">
        <x:f>MAX(M7431-FARMER_HOURS,0)/TEMP_HOURS_PER_WORKER</x:f>
        <x:v>1.873491281572608</x:v>
      </x:c>
      <x:c r="O7431" s="268" t="n">
        <x:f>I7431*TOMATO_PRICE+J7431*CARROT_PRICE+K7431*MESCLUN_PRICE</x:f>
        <x:v>130358</x:v>
      </x:c>
      <x:c r="P7431" s="268" t="n">
        <x:f>I7431*TOMATO_FERTILIZER+J7431*CARROT_FERTILIZER+K7431*MESCLUN_FERTILIZER</x:f>
        <x:v>18920</x:v>
      </x:c>
      <x:c r="Q7431" s="268" t="n">
        <x:f>MIN(M7431,FARMER_HOURS)*FARMER_RATE+MAX(M7431-FARMER_HOURS,0)*TEMP_RATE</x:f>
        <x:v>71837.28203931519</x:v>
      </x:c>
      <x:c r="R7431" s="268" t="n">
        <x:f>O7431-P7431-Q7431-FIXED_COST</x:f>
        <x:v>19600.717960684808</x:v>
      </x:c>
      <x:c r="S7431" s="139" t="str">
        <x:f>IF(AND(L7431&lt;=TOTAL_BED_CAP,N7431&lt;=TEMP_WORKER_CAP),"YES","NO")</x:f>
        <x:v>YES</x:v>
      </x:c>
      <x:c r="T7431" s="139" t="n">
        <x:f>IF(S7431="YES",R7431,-1E+99)</x:f>
        <x:v>19600.717960684808</x:v>
      </x:c>
    </x:row>
    <x:row r="7432">
      <x:c r="A7432" s="139"/>
      <x:c r="B7432" s="139"/>
      <x:c r="C7432" s="139"/>
      <x:c r="D7432" s="139"/>
      <x:c r="E7432" s="139"/>
      <x:c r="F7432" s="139"/>
      <x:c r="G7432" s="139"/>
      <x:c r="H7432" s="139"/>
      <x:c r="I7432" s="266" t="n">
        <x:f>INT((ROW()-ROW($I$46))/((CARROT_CAP+1)*(MESCLUN_CAP+1)))</x:f>
        <x:v>11</x:v>
      </x:c>
      <x:c r="J7432" s="266" t="n">
        <x:f>MOD(INT((ROW()-ROW($I$46))/(MESCLUN_CAP+1)),CARROT_CAP+1)</x:f>
        <x:v>7</x:v>
      </x:c>
      <x:c r="K7432" s="266" t="n">
        <x:f>MOD(ROW()-ROW($I$46),MESCLUN_CAP+1)</x:f>
        <x:v>8</x:v>
      </x:c>
      <x:c r="L7432" s="266" t="n">
        <x:f>SUM(I7432:K7432)</x:f>
        <x:v>26</x:v>
      </x:c>
      <x:c r="M7432" s="267" t="n">
        <x:f>I7432*TOMATO_HOURS*WEEKS*(1+TOMATO_DIM)^I7432+J7432*CARROT_HOURS*WEEKS*(1+CARROT_DIM)^J7432+K7432*MESCLUN_HOURS*WEEKS*(1+MESCLUN_DIM)^K7432</x:f>
        <x:v>3471.8245437445353</x:v>
      </x:c>
      <x:c r="N7432" s="267" t="n">
        <x:f>MAX(M7432-FARMER_HOURS,0)/TEMP_HOURS_PER_WORKER</x:f>
        <x:v>1.9109892664892607</x:v>
      </x:c>
      <x:c r="O7432" s="268" t="n">
        <x:f>I7432*TOMATO_PRICE+J7432*CARROT_PRICE+K7432*MESCLUN_PRICE</x:f>
        <x:v>133058</x:v>
      </x:c>
      <x:c r="P7432" s="268" t="n">
        <x:f>I7432*TOMATO_FERTILIZER+J7432*CARROT_FERTILIZER+K7432*MESCLUN_FERTILIZER</x:f>
        <x:v>19800</x:v>
      </x:c>
      <x:c r="Q7432" s="268" t="n">
        <x:f>MIN(M7432,FARMER_HOURS)*FARMER_RATE+MAX(M7432-FARMER_HOURS,0)*TEMP_RATE</x:f>
        <x:v>72774.73166223151</x:v>
      </x:c>
      <x:c r="R7432" s="268" t="n">
        <x:f>O7432-P7432-Q7432-FIXED_COST</x:f>
        <x:v>20483.268337768488</x:v>
      </x:c>
      <x:c r="S7432" s="139" t="str">
        <x:f>IF(AND(L7432&lt;=TOTAL_BED_CAP,N7432&lt;=TEMP_WORKER_CAP),"YES","NO")</x:f>
        <x:v>YES</x:v>
      </x:c>
      <x:c r="T7432" s="139" t="n">
        <x:f>IF(S7432="YES",R7432,-1E+99)</x:f>
        <x:v>20483.268337768488</x:v>
      </x:c>
    </x:row>
    <x:row r="7433">
      <x:c r="A7433" s="139"/>
      <x:c r="B7433" s="139"/>
      <x:c r="C7433" s="139"/>
      <x:c r="D7433" s="139"/>
      <x:c r="E7433" s="139"/>
      <x:c r="F7433" s="139"/>
      <x:c r="G7433" s="139"/>
      <x:c r="H7433" s="139"/>
      <x:c r="I7433" s="266" t="n">
        <x:f>INT((ROW()-ROW($I$46))/((CARROT_CAP+1)*(MESCLUN_CAP+1)))</x:f>
        <x:v>11</x:v>
      </x:c>
      <x:c r="J7433" s="266" t="n">
        <x:f>MOD(INT((ROW()-ROW($I$46))/(MESCLUN_CAP+1)),CARROT_CAP+1)</x:f>
        <x:v>7</x:v>
      </x:c>
      <x:c r="K7433" s="266" t="n">
        <x:f>MOD(ROW()-ROW($I$46),MESCLUN_CAP+1)</x:f>
        <x:v>9</x:v>
      </x:c>
      <x:c r="L7433" s="266" t="n">
        <x:f>SUM(I7433:K7433)</x:f>
        <x:v>27</x:v>
      </x:c>
      <x:c r="M7433" s="267" t="n">
        <x:f>I7433*TOMATO_HOURS*WEEKS*(1+TOMATO_DIM)^I7433+J7433*CARROT_HOURS*WEEKS*(1+CARROT_DIM)^J7433+K7433*MESCLUN_HOURS*WEEKS*(1+MESCLUN_DIM)^K7433</x:f>
        <x:v>3527.1178791849297</x:v>
      </x:c>
      <x:c r="N7433" s="267" t="n">
        <x:f>MAX(M7433-FARMER_HOURS,0)/TEMP_HOURS_PER_WORKER</x:f>
        <x:v>1.9493874161006457</x:v>
      </x:c>
      <x:c r="O7433" s="268" t="n">
        <x:f>I7433*TOMATO_PRICE+J7433*CARROT_PRICE+K7433*MESCLUN_PRICE</x:f>
        <x:v>135758</x:v>
      </x:c>
      <x:c r="P7433" s="268" t="n">
        <x:f>I7433*TOMATO_FERTILIZER+J7433*CARROT_FERTILIZER+K7433*MESCLUN_FERTILIZER</x:f>
        <x:v>20680</x:v>
      </x:c>
      <x:c r="Q7433" s="268" t="n">
        <x:f>MIN(M7433,FARMER_HOURS)*FARMER_RATE+MAX(M7433-FARMER_HOURS,0)*TEMP_RATE</x:f>
        <x:v>73734.68540251613</x:v>
      </x:c>
      <x:c r="R7433" s="268" t="n">
        <x:f>O7433-P7433-Q7433-FIXED_COST</x:f>
        <x:v>21343.31459748387</x:v>
      </x:c>
      <x:c r="S7433" s="139" t="str">
        <x:f>IF(AND(L7433&lt;=TOTAL_BED_CAP,N7433&lt;=TEMP_WORKER_CAP),"YES","NO")</x:f>
        <x:v>YES</x:v>
      </x:c>
      <x:c r="T7433" s="139" t="n">
        <x:f>IF(S7433="YES",R7433,-1E+99)</x:f>
        <x:v>21343.31459748387</x:v>
      </x:c>
    </x:row>
    <x:row r="7434">
      <x:c r="A7434" s="139"/>
      <x:c r="B7434" s="139"/>
      <x:c r="C7434" s="139"/>
      <x:c r="D7434" s="139"/>
      <x:c r="E7434" s="139"/>
      <x:c r="F7434" s="139"/>
      <x:c r="G7434" s="139"/>
      <x:c r="H7434" s="139"/>
      <x:c r="I7434" s="266" t="n">
        <x:f>INT((ROW()-ROW($I$46))/((CARROT_CAP+1)*(MESCLUN_CAP+1)))</x:f>
        <x:v>11</x:v>
      </x:c>
      <x:c r="J7434" s="266" t="n">
        <x:f>MOD(INT((ROW()-ROW($I$46))/(MESCLUN_CAP+1)),CARROT_CAP+1)</x:f>
        <x:v>7</x:v>
      </x:c>
      <x:c r="K7434" s="266" t="n">
        <x:f>MOD(ROW()-ROW($I$46),MESCLUN_CAP+1)</x:f>
        <x:v>10</x:v>
      </x:c>
      <x:c r="L7434" s="266" t="n">
        <x:f>SUM(I7434:K7434)</x:f>
        <x:v>28</x:v>
      </x:c>
      <x:c r="M7434" s="267" t="n">
        <x:f>I7434*TOMATO_HOURS*WEEKS*(1+TOMATO_DIM)^I7434+J7434*CARROT_HOURS*WEEKS*(1+CARROT_DIM)^J7434+K7434*MESCLUN_HOURS*WEEKS*(1+MESCLUN_DIM)^K7434</x:f>
        <x:v>3583.7314206681426</x:v>
      </x:c>
      <x:c r="N7434" s="267" t="n">
        <x:f>MAX(M7434-FARMER_HOURS,0)/TEMP_HOURS_PER_WORKER</x:f>
        <x:v>1.9887023754639879</x:v>
      </x:c>
      <x:c r="O7434" s="268" t="n">
        <x:f>I7434*TOMATO_PRICE+J7434*CARROT_PRICE+K7434*MESCLUN_PRICE</x:f>
        <x:v>138458</x:v>
      </x:c>
      <x:c r="P7434" s="268" t="n">
        <x:f>I7434*TOMATO_FERTILIZER+J7434*CARROT_FERTILIZER+K7434*MESCLUN_FERTILIZER</x:f>
        <x:v>21560</x:v>
      </x:c>
      <x:c r="Q7434" s="268" t="n">
        <x:f>MIN(M7434,FARMER_HOURS)*FARMER_RATE+MAX(M7434-FARMER_HOURS,0)*TEMP_RATE</x:f>
        <x:v>74717.55938659969</x:v>
      </x:c>
      <x:c r="R7434" s="268" t="n">
        <x:f>O7434-P7434-Q7434-FIXED_COST</x:f>
        <x:v>22180.440613400307</x:v>
      </x:c>
      <x:c r="S7434" s="139" t="str">
        <x:f>IF(AND(L7434&lt;=TOTAL_BED_CAP,N7434&lt;=TEMP_WORKER_CAP),"YES","NO")</x:f>
        <x:v>YES</x:v>
      </x:c>
      <x:c r="T7434" s="139" t="n">
        <x:f>IF(S7434="YES",R7434,-1E+99)</x:f>
        <x:v>22180.440613400307</x:v>
      </x:c>
    </x:row>
    <x:row r="7435">
      <x:c r="A7435" s="139"/>
      <x:c r="B7435" s="139"/>
      <x:c r="C7435" s="139"/>
      <x:c r="D7435" s="139"/>
      <x:c r="E7435" s="139"/>
      <x:c r="F7435" s="139"/>
      <x:c r="G7435" s="139"/>
      <x:c r="H7435" s="139"/>
      <x:c r="I7435" s="266" t="n">
        <x:f>INT((ROW()-ROW($I$46))/((CARROT_CAP+1)*(MESCLUN_CAP+1)))</x:f>
        <x:v>11</x:v>
      </x:c>
      <x:c r="J7435" s="266" t="n">
        <x:f>MOD(INT((ROW()-ROW($I$46))/(MESCLUN_CAP+1)),CARROT_CAP+1)</x:f>
        <x:v>7</x:v>
      </x:c>
      <x:c r="K7435" s="266" t="n">
        <x:f>MOD(ROW()-ROW($I$46),MESCLUN_CAP+1)</x:f>
        <x:v>11</x:v>
      </x:c>
      <x:c r="L7435" s="266" t="n">
        <x:f>SUM(I7435:K7435)</x:f>
        <x:v>29</x:v>
      </x:c>
      <x:c r="M7435" s="267" t="n">
        <x:f>I7435*TOMATO_HOURS*WEEKS*(1+TOMATO_DIM)^I7435+J7435*CARROT_HOURS*WEEKS*(1+CARROT_DIM)^J7435+K7435*MESCLUN_HOURS*WEEKS*(1+MESCLUN_DIM)^K7435</x:f>
        <x:v>3641.6895337615815</x:v>
      </x:c>
      <x:c r="N7435" s="267" t="n">
        <x:f>MAX(M7435-FARMER_HOURS,0)/TEMP_HOURS_PER_WORKER</x:f>
        <x:v>2.0289510651122096</x:v>
      </x:c>
      <x:c r="O7435" s="268" t="n">
        <x:f>I7435*TOMATO_PRICE+J7435*CARROT_PRICE+K7435*MESCLUN_PRICE</x:f>
        <x:v>141158</x:v>
      </x:c>
      <x:c r="P7435" s="268" t="n">
        <x:f>I7435*TOMATO_FERTILIZER+J7435*CARROT_FERTILIZER+K7435*MESCLUN_FERTILIZER</x:f>
        <x:v>22440</x:v>
      </x:c>
      <x:c r="Q7435" s="268" t="n">
        <x:f>MIN(M7435,FARMER_HOURS)*FARMER_RATE+MAX(M7435-FARMER_HOURS,0)*TEMP_RATE</x:f>
        <x:v>75723.77662780523</x:v>
      </x:c>
      <x:c r="R7435" s="268" t="n">
        <x:f>O7435-P7435-Q7435-FIXED_COST</x:f>
        <x:v>22994.22337219477</x:v>
      </x:c>
      <x:c r="S7435" s="139" t="str">
        <x:f>IF(AND(L7435&lt;=TOTAL_BED_CAP,N7435&lt;=TEMP_WORKER_CAP),"YES","NO")</x:f>
        <x:v>YES</x:v>
      </x:c>
      <x:c r="T7435" s="139" t="n">
        <x:f>IF(S7435="YES",R7435,-1E+99)</x:f>
        <x:v>22994.22337219477</x:v>
      </x:c>
    </x:row>
    <x:row r="7436">
      <x:c r="A7436" s="139"/>
      <x:c r="B7436" s="139"/>
      <x:c r="C7436" s="139"/>
      <x:c r="D7436" s="139"/>
      <x:c r="E7436" s="139"/>
      <x:c r="F7436" s="139"/>
      <x:c r="G7436" s="139"/>
      <x:c r="H7436" s="139"/>
      <x:c r="I7436" s="266" t="n">
        <x:f>INT((ROW()-ROW($I$46))/((CARROT_CAP+1)*(MESCLUN_CAP+1)))</x:f>
        <x:v>11</x:v>
      </x:c>
      <x:c r="J7436" s="266" t="n">
        <x:f>MOD(INT((ROW()-ROW($I$46))/(MESCLUN_CAP+1)),CARROT_CAP+1)</x:f>
        <x:v>7</x:v>
      </x:c>
      <x:c r="K7436" s="266" t="n">
        <x:f>MOD(ROW()-ROW($I$46),MESCLUN_CAP+1)</x:f>
        <x:v>12</x:v>
      </x:c>
      <x:c r="L7436" s="266" t="n">
        <x:f>SUM(I7436:K7436)</x:f>
        <x:v>30</x:v>
      </x:c>
      <x:c r="M7436" s="267" t="n">
        <x:f>I7436*TOMATO_HOURS*WEEKS*(1+TOMATO_DIM)^I7436+J7436*CARROT_HOURS*WEEKS*(1+CARROT_DIM)^J7436+K7436*MESCLUN_HOURS*WEEKS*(1+MESCLUN_DIM)^K7436</x:f>
        <x:v>3701.016986889646</x:v>
      </x:c>
      <x:c r="N7436" s="267" t="n">
        <x:f>MAX(M7436-FARMER_HOURS,0)/TEMP_HOURS_PER_WORKER</x:f>
        <x:v>2.0701506853400318</x:v>
      </x:c>
      <x:c r="O7436" s="268" t="n">
        <x:f>I7436*TOMATO_PRICE+J7436*CARROT_PRICE+K7436*MESCLUN_PRICE</x:f>
        <x:v>143858</x:v>
      </x:c>
      <x:c r="P7436" s="268" t="n">
        <x:f>I7436*TOMATO_FERTILIZER+J7436*CARROT_FERTILIZER+K7436*MESCLUN_FERTILIZER</x:f>
        <x:v>23320</x:v>
      </x:c>
      <x:c r="Q7436" s="268" t="n">
        <x:f>MIN(M7436,FARMER_HOURS)*FARMER_RATE+MAX(M7436-FARMER_HOURS,0)*TEMP_RATE</x:f>
        <x:v>76753.7671335008</x:v>
      </x:c>
      <x:c r="R7436" s="268" t="n">
        <x:f>O7436-P7436-Q7436-FIXED_COST</x:f>
        <x:v>23784.232866499195</x:v>
      </x:c>
      <x:c r="S7436" s="139" t="str">
        <x:f>IF(AND(L7436&lt;=TOTAL_BED_CAP,N7436&lt;=TEMP_WORKER_CAP),"YES","NO")</x:f>
        <x:v>YES</x:v>
      </x:c>
      <x:c r="T7436" s="139" t="n">
        <x:f>IF(S7436="YES",R7436,-1E+99)</x:f>
        <x:v>23784.232866499195</x:v>
      </x:c>
    </x:row>
    <x:row r="7437">
      <x:c r="A7437" s="139"/>
      <x:c r="B7437" s="139"/>
      <x:c r="C7437" s="139"/>
      <x:c r="D7437" s="139"/>
      <x:c r="E7437" s="139"/>
      <x:c r="F7437" s="139"/>
      <x:c r="G7437" s="139"/>
      <x:c r="H7437" s="139"/>
      <x:c r="I7437" s="266" t="n">
        <x:f>INT((ROW()-ROW($I$46))/((CARROT_CAP+1)*(MESCLUN_CAP+1)))</x:f>
        <x:v>11</x:v>
      </x:c>
      <x:c r="J7437" s="266" t="n">
        <x:f>MOD(INT((ROW()-ROW($I$46))/(MESCLUN_CAP+1)),CARROT_CAP+1)</x:f>
        <x:v>7</x:v>
      </x:c>
      <x:c r="K7437" s="266" t="n">
        <x:f>MOD(ROW()-ROW($I$46),MESCLUN_CAP+1)</x:f>
        <x:v>13</x:v>
      </x:c>
      <x:c r="L7437" s="266" t="n">
        <x:f>SUM(I7437:K7437)</x:f>
        <x:v>31</x:v>
      </x:c>
      <x:c r="M7437" s="267" t="n">
        <x:f>I7437*TOMATO_HOURS*WEEKS*(1+TOMATO_DIM)^I7437+J7437*CARROT_HOURS*WEEKS*(1+CARROT_DIM)^J7437+K7437*MESCLUN_HOURS*WEEKS*(1+MESCLUN_DIM)^K7437</x:f>
        <x:v>3761.7389575980305</x:v>
      </x:c>
      <x:c r="N7437" s="267" t="n">
        <x:f>MAX(M7437-FARMER_HOURS,0)/TEMP_HOURS_PER_WORKER</x:f>
        <x:v>2.112318720554188</x:v>
      </x:c>
      <x:c r="O7437" s="268" t="n">
        <x:f>I7437*TOMATO_PRICE+J7437*CARROT_PRICE+K7437*MESCLUN_PRICE</x:f>
        <x:v>146558</x:v>
      </x:c>
      <x:c r="P7437" s="268" t="n">
        <x:f>I7437*TOMATO_FERTILIZER+J7437*CARROT_FERTILIZER+K7437*MESCLUN_FERTILIZER</x:f>
        <x:v>24200</x:v>
      </x:c>
      <x:c r="Q7437" s="268" t="n">
        <x:f>MIN(M7437,FARMER_HOURS)*FARMER_RATE+MAX(M7437-FARMER_HOURS,0)*TEMP_RATE</x:f>
        <x:v>77807.9680138547</x:v>
      </x:c>
      <x:c r="R7437" s="268" t="n">
        <x:f>O7437-P7437-Q7437-FIXED_COST</x:f>
        <x:v>24550.031986145303</x:v>
      </x:c>
      <x:c r="S7437" s="139" t="str">
        <x:f>IF(AND(L7437&lt;=TOTAL_BED_CAP,N7437&lt;=TEMP_WORKER_CAP),"YES","NO")</x:f>
        <x:v>YES</x:v>
      </x:c>
      <x:c r="T7437" s="139" t="n">
        <x:f>IF(S7437="YES",R7437,-1E+99)</x:f>
        <x:v>24550.031986145303</x:v>
      </x:c>
    </x:row>
    <x:row r="7438">
      <x:c r="A7438" s="139"/>
      <x:c r="B7438" s="139"/>
      <x:c r="C7438" s="139"/>
      <x:c r="D7438" s="139"/>
      <x:c r="E7438" s="139"/>
      <x:c r="F7438" s="139"/>
      <x:c r="G7438" s="139"/>
      <x:c r="H7438" s="139"/>
      <x:c r="I7438" s="266" t="n">
        <x:f>INT((ROW()-ROW($I$46))/((CARROT_CAP+1)*(MESCLUN_CAP+1)))</x:f>
        <x:v>11</x:v>
      </x:c>
      <x:c r="J7438" s="266" t="n">
        <x:f>MOD(INT((ROW()-ROW($I$46))/(MESCLUN_CAP+1)),CARROT_CAP+1)</x:f>
        <x:v>7</x:v>
      </x:c>
      <x:c r="K7438" s="266" t="n">
        <x:f>MOD(ROW()-ROW($I$46),MESCLUN_CAP+1)</x:f>
        <x:v>14</x:v>
      </x:c>
      <x:c r="L7438" s="266" t="n">
        <x:f>SUM(I7438:K7438)</x:f>
        <x:v>32</x:v>
      </x:c>
      <x:c r="M7438" s="267" t="n">
        <x:f>I7438*TOMATO_HOURS*WEEKS*(1+TOMATO_DIM)^I7438+J7438*CARROT_HOURS*WEEKS*(1+CARROT_DIM)^J7438+K7438*MESCLUN_HOURS*WEEKS*(1+MESCLUN_DIM)^K7438</x:f>
        <x:v>3823.8810389116916</x:v>
      </x:c>
      <x:c r="N7438" s="267" t="n">
        <x:f>MAX(M7438-FARMER_HOURS,0)/TEMP_HOURS_PER_WORKER</x:f>
        <x:v>2.155472943688675</x:v>
      </x:c>
      <x:c r="O7438" s="268" t="n">
        <x:f>I7438*TOMATO_PRICE+J7438*CARROT_PRICE+K7438*MESCLUN_PRICE</x:f>
        <x:v>149258</x:v>
      </x:c>
      <x:c r="P7438" s="268" t="n">
        <x:f>I7438*TOMATO_FERTILIZER+J7438*CARROT_FERTILIZER+K7438*MESCLUN_FERTILIZER</x:f>
        <x:v>25080</x:v>
      </x:c>
      <x:c r="Q7438" s="268" t="n">
        <x:f>MIN(M7438,FARMER_HOURS)*FARMER_RATE+MAX(M7438-FARMER_HOURS,0)*TEMP_RATE</x:f>
        <x:v>78886.82359221687</x:v>
      </x:c>
      <x:c r="R7438" s="268" t="n">
        <x:f>O7438-P7438-Q7438-FIXED_COST</x:f>
        <x:v>25291.176407783132</x:v>
      </x:c>
      <x:c r="S7438" s="139" t="str">
        <x:f>IF(AND(L7438&lt;=TOTAL_BED_CAP,N7438&lt;=TEMP_WORKER_CAP),"YES","NO")</x:f>
        <x:v>YES</x:v>
      </x:c>
      <x:c r="T7438" s="139" t="n">
        <x:f>IF(S7438="YES",R7438,-1E+99)</x:f>
        <x:v>25291.176407783132</x:v>
      </x:c>
    </x:row>
    <x:row r="7439">
      <x:c r="A7439" s="139"/>
      <x:c r="B7439" s="139"/>
      <x:c r="C7439" s="139"/>
      <x:c r="D7439" s="139"/>
      <x:c r="E7439" s="139"/>
      <x:c r="F7439" s="139"/>
      <x:c r="G7439" s="139"/>
      <x:c r="H7439" s="139"/>
      <x:c r="I7439" s="266" t="n">
        <x:f>INT((ROW()-ROW($I$46))/((CARROT_CAP+1)*(MESCLUN_CAP+1)))</x:f>
        <x:v>11</x:v>
      </x:c>
      <x:c r="J7439" s="266" t="n">
        <x:f>MOD(INT((ROW()-ROW($I$46))/(MESCLUN_CAP+1)),CARROT_CAP+1)</x:f>
        <x:v>7</x:v>
      </x:c>
      <x:c r="K7439" s="266" t="n">
        <x:f>MOD(ROW()-ROW($I$46),MESCLUN_CAP+1)</x:f>
        <x:v>15</x:v>
      </x:c>
      <x:c r="L7439" s="266" t="n">
        <x:f>SUM(I7439:K7439)</x:f>
        <x:v>33</x:v>
      </x:c>
      <x:c r="M7439" s="267" t="n">
        <x:f>I7439*TOMATO_HOURS*WEEKS*(1+TOMATO_DIM)^I7439+J7439*CARROT_HOURS*WEEKS*(1+CARROT_DIM)^J7439+K7439*MESCLUN_HOURS*WEEKS*(1+MESCLUN_DIM)^K7439</x:f>
        <x:v>3887.4692457878377</x:v>
      </x:c>
      <x:c r="N7439" s="267" t="n">
        <x:f>MAX(M7439-FARMER_HOURS,0)/TEMP_HOURS_PER_WORKER</x:f>
        <x:v>2.1996314206859986</x:v>
      </x:c>
      <x:c r="O7439" s="268" t="n">
        <x:f>I7439*TOMATO_PRICE+J7439*CARROT_PRICE+K7439*MESCLUN_PRICE</x:f>
        <x:v>151958</x:v>
      </x:c>
      <x:c r="P7439" s="268" t="n">
        <x:f>I7439*TOMATO_FERTILIZER+J7439*CARROT_FERTILIZER+K7439*MESCLUN_FERTILIZER</x:f>
        <x:v>25960</x:v>
      </x:c>
      <x:c r="Q7439" s="268" t="n">
        <x:f>MIN(M7439,FARMER_HOURS)*FARMER_RATE+MAX(M7439-FARMER_HOURS,0)*TEMP_RATE</x:f>
        <x:v>79990.78551714995</x:v>
      </x:c>
      <x:c r="R7439" s="268" t="n">
        <x:f>O7439-P7439-Q7439-FIXED_COST</x:f>
        <x:v>26007.214482850046</x:v>
      </x:c>
      <x:c r="S7439" s="139" t="str">
        <x:f>IF(AND(L7439&lt;=TOTAL_BED_CAP,N7439&lt;=TEMP_WORKER_CAP),"YES","NO")</x:f>
        <x:v>YES</x:v>
      </x:c>
      <x:c r="T7439" s="139" t="n">
        <x:f>IF(S7439="YES",R7439,-1E+99)</x:f>
        <x:v>26007.214482850046</x:v>
      </x:c>
    </x:row>
    <x:row r="7440">
      <x:c r="A7440" s="139"/>
      <x:c r="B7440" s="139"/>
      <x:c r="C7440" s="139"/>
      <x:c r="D7440" s="139"/>
      <x:c r="E7440" s="139"/>
      <x:c r="F7440" s="139"/>
      <x:c r="G7440" s="139"/>
      <x:c r="H7440" s="139"/>
      <x:c r="I7440" s="266" t="n">
        <x:f>INT((ROW()-ROW($I$46))/((CARROT_CAP+1)*(MESCLUN_CAP+1)))</x:f>
        <x:v>11</x:v>
      </x:c>
      <x:c r="J7440" s="266" t="n">
        <x:f>MOD(INT((ROW()-ROW($I$46))/(MESCLUN_CAP+1)),CARROT_CAP+1)</x:f>
        <x:v>7</x:v>
      </x:c>
      <x:c r="K7440" s="266" t="n">
        <x:f>MOD(ROW()-ROW($I$46),MESCLUN_CAP+1)</x:f>
        <x:v>16</x:v>
      </x:c>
      <x:c r="L7440" s="266" t="n">
        <x:f>SUM(I7440:K7440)</x:f>
        <x:v>34</x:v>
      </x:c>
      <x:c r="M7440" s="267" t="n">
        <x:f>I7440*TOMATO_HOURS*WEEKS*(1+TOMATO_DIM)^I7440+J7440*CARROT_HOURS*WEEKS*(1+CARROT_DIM)^J7440+K7440*MESCLUN_HOURS*WEEKS*(1+MESCLUN_DIM)^K7440</x:f>
        <x:v>3952.530021665327</x:v>
      </x:c>
      <x:c r="N7440" s="267" t="n">
        <x:f>MAX(M7440-FARMER_HOURS,0)/TEMP_HOURS_PER_WORKER</x:f>
        <x:v>2.244812515045366</x:v>
      </x:c>
      <x:c r="O7440" s="268" t="n">
        <x:f>I7440*TOMATO_PRICE+J7440*CARROT_PRICE+K7440*MESCLUN_PRICE</x:f>
        <x:v>154658</x:v>
      </x:c>
      <x:c r="P7440" s="268" t="n">
        <x:f>I7440*TOMATO_FERTILIZER+J7440*CARROT_FERTILIZER+K7440*MESCLUN_FERTILIZER</x:f>
        <x:v>26840</x:v>
      </x:c>
      <x:c r="Q7440" s="268" t="n">
        <x:f>MIN(M7440,FARMER_HOURS)*FARMER_RATE+MAX(M7440-FARMER_HOURS,0)*TEMP_RATE</x:f>
        <x:v>81120.31287613415</x:v>
      </x:c>
      <x:c r="R7440" s="268" t="n">
        <x:f>O7440-P7440-Q7440-FIXED_COST</x:f>
        <x:v>26697.68712386585</x:v>
      </x:c>
      <x:c r="S7440" s="139" t="str">
        <x:f>IF(AND(L7440&lt;=TOTAL_BED_CAP,N7440&lt;=TEMP_WORKER_CAP),"YES","NO")</x:f>
        <x:v>YES</x:v>
      </x:c>
      <x:c r="T7440" s="139" t="n">
        <x:f>IF(S7440="YES",R7440,-1E+99)</x:f>
        <x:v>26697.68712386585</x:v>
      </x:c>
    </x:row>
    <x:row r="7441">
      <x:c r="A7441" s="139"/>
      <x:c r="B7441" s="139"/>
      <x:c r="C7441" s="139"/>
      <x:c r="D7441" s="139"/>
      <x:c r="E7441" s="139"/>
      <x:c r="F7441" s="139"/>
      <x:c r="G7441" s="139"/>
      <x:c r="H7441" s="139"/>
      <x:c r="I7441" s="266" t="n">
        <x:f>INT((ROW()-ROW($I$46))/((CARROT_CAP+1)*(MESCLUN_CAP+1)))</x:f>
        <x:v>11</x:v>
      </x:c>
      <x:c r="J7441" s="266" t="n">
        <x:f>MOD(INT((ROW()-ROW($I$46))/(MESCLUN_CAP+1)),CARROT_CAP+1)</x:f>
        <x:v>7</x:v>
      </x:c>
      <x:c r="K7441" s="266" t="n">
        <x:f>MOD(ROW()-ROW($I$46),MESCLUN_CAP+1)</x:f>
        <x:v>17</x:v>
      </x:c>
      <x:c r="L7441" s="266" t="n">
        <x:f>SUM(I7441:K7441)</x:f>
        <x:v>35</x:v>
      </x:c>
      <x:c r="M7441" s="267" t="n">
        <x:f>I7441*TOMATO_HOURS*WEEKS*(1+TOMATO_DIM)^I7441+J7441*CARROT_HOURS*WEEKS*(1+CARROT_DIM)^J7441+K7441*MESCLUN_HOURS*WEEKS*(1+MESCLUN_DIM)^K7441</x:f>
        <x:v>4019.0902451118673</x:v>
      </x:c>
      <x:c r="N7441" s="267" t="n">
        <x:f>MAX(M7441-FARMER_HOURS,0)/TEMP_HOURS_PER_WORKER</x:f>
        <x:v>2.291034892438797</x:v>
      </x:c>
      <x:c r="O7441" s="268" t="n">
        <x:f>I7441*TOMATO_PRICE+J7441*CARROT_PRICE+K7441*MESCLUN_PRICE</x:f>
        <x:v>157358</x:v>
      </x:c>
      <x:c r="P7441" s="268" t="n">
        <x:f>I7441*TOMATO_FERTILIZER+J7441*CARROT_FERTILIZER+K7441*MESCLUN_FERTILIZER</x:f>
        <x:v>27720</x:v>
      </x:c>
      <x:c r="Q7441" s="268" t="n">
        <x:f>MIN(M7441,FARMER_HOURS)*FARMER_RATE+MAX(M7441-FARMER_HOURS,0)*TEMP_RATE</x:f>
        <x:v>82275.87231096992</x:v>
      </x:c>
      <x:c r="R7441" s="268" t="n">
        <x:f>O7441-P7441-Q7441-FIXED_COST</x:f>
        <x:v>27362.12768903008</x:v>
      </x:c>
      <x:c r="S7441" s="139" t="str">
        <x:f>IF(AND(L7441&lt;=TOTAL_BED_CAP,N7441&lt;=TEMP_WORKER_CAP),"YES","NO")</x:f>
        <x:v>YES</x:v>
      </x:c>
      <x:c r="T7441" s="139" t="n">
        <x:f>IF(S7441="YES",R7441,-1E+99)</x:f>
        <x:v>27362.12768903008</x:v>
      </x:c>
    </x:row>
    <x:row r="7442">
      <x:c r="A7442" s="139"/>
      <x:c r="B7442" s="139"/>
      <x:c r="C7442" s="139"/>
      <x:c r="D7442" s="139"/>
      <x:c r="E7442" s="139"/>
      <x:c r="F7442" s="139"/>
      <x:c r="G7442" s="139"/>
      <x:c r="H7442" s="139"/>
      <x:c r="I7442" s="266" t="n">
        <x:f>INT((ROW()-ROW($I$46))/((CARROT_CAP+1)*(MESCLUN_CAP+1)))</x:f>
        <x:v>11</x:v>
      </x:c>
      <x:c r="J7442" s="266" t="n">
        <x:f>MOD(INT((ROW()-ROW($I$46))/(MESCLUN_CAP+1)),CARROT_CAP+1)</x:f>
        <x:v>7</x:v>
      </x:c>
      <x:c r="K7442" s="266" t="n">
        <x:f>MOD(ROW()-ROW($I$46),MESCLUN_CAP+1)</x:f>
        <x:v>18</x:v>
      </x:c>
      <x:c r="L7442" s="266" t="n">
        <x:f>SUM(I7442:K7442)</x:f>
        <x:v>36</x:v>
      </x:c>
      <x:c r="M7442" s="267" t="n">
        <x:f>I7442*TOMATO_HOURS*WEEKS*(1+TOMATO_DIM)^I7442+J7442*CARROT_HOURS*WEEKS*(1+CARROT_DIM)^J7442+K7442*MESCLUN_HOURS*WEEKS*(1+MESCLUN_DIM)^K7442</x:f>
        <x:v>4087.177236570454</x:v>
      </x:c>
      <x:c r="N7442" s="267" t="n">
        <x:f>MAX(M7442-FARMER_HOURS,0)/TEMP_HOURS_PER_WORKER</x:f>
        <x:v>2.338317525396149</x:v>
      </x:c>
      <x:c r="O7442" s="268" t="n">
        <x:f>I7442*TOMATO_PRICE+J7442*CARROT_PRICE+K7442*MESCLUN_PRICE</x:f>
        <x:v>160058</x:v>
      </x:c>
      <x:c r="P7442" s="268" t="n">
        <x:f>I7442*TOMATO_FERTILIZER+J7442*CARROT_FERTILIZER+K7442*MESCLUN_FERTILIZER</x:f>
        <x:v>28600</x:v>
      </x:c>
      <x:c r="Q7442" s="268" t="n">
        <x:f>MIN(M7442,FARMER_HOURS)*FARMER_RATE+MAX(M7442-FARMER_HOURS,0)*TEMP_RATE</x:f>
        <x:v>83457.93813490371</x:v>
      </x:c>
      <x:c r="R7442" s="268" t="n">
        <x:f>O7442-P7442-Q7442-FIXED_COST</x:f>
        <x:v>28000.061865096286</x:v>
      </x:c>
      <x:c r="S7442" s="139" t="str">
        <x:f>IF(AND(L7442&lt;=TOTAL_BED_CAP,N7442&lt;=TEMP_WORKER_CAP),"YES","NO")</x:f>
        <x:v>YES</x:v>
      </x:c>
      <x:c r="T7442" s="139" t="n">
        <x:f>IF(S7442="YES",R7442,-1E+99)</x:f>
        <x:v>28000.061865096286</x:v>
      </x:c>
    </x:row>
    <x:row r="7443">
      <x:c r="A7443" s="139"/>
      <x:c r="B7443" s="139"/>
      <x:c r="C7443" s="139"/>
      <x:c r="D7443" s="139"/>
      <x:c r="E7443" s="139"/>
      <x:c r="F7443" s="139"/>
      <x:c r="G7443" s="139"/>
      <x:c r="H7443" s="139"/>
      <x:c r="I7443" s="266" t="n">
        <x:f>INT((ROW()-ROW($I$46))/((CARROT_CAP+1)*(MESCLUN_CAP+1)))</x:f>
        <x:v>11</x:v>
      </x:c>
      <x:c r="J7443" s="266" t="n">
        <x:f>MOD(INT((ROW()-ROW($I$46))/(MESCLUN_CAP+1)),CARROT_CAP+1)</x:f>
        <x:v>7</x:v>
      </x:c>
      <x:c r="K7443" s="266" t="n">
        <x:f>MOD(ROW()-ROW($I$46),MESCLUN_CAP+1)</x:f>
        <x:v>19</x:v>
      </x:c>
      <x:c r="L7443" s="266" t="n">
        <x:f>SUM(I7443:K7443)</x:f>
        <x:v>37</x:v>
      </x:c>
      <x:c r="M7443" s="267" t="n">
        <x:f>I7443*TOMATO_HOURS*WEEKS*(1+TOMATO_DIM)^I7443+J7443*CARROT_HOURS*WEEKS*(1+CARROT_DIM)^J7443+K7443*MESCLUN_HOURS*WEEKS*(1+MESCLUN_DIM)^K7443</x:f>
        <x:v>4156.818765206476</x:v>
      </x:c>
      <x:c r="N7443" s="267" t="n">
        <x:f>MAX(M7443-FARMER_HOURS,0)/TEMP_HOURS_PER_WORKER</x:f>
        <x:v>2.386679698060053</x:v>
      </x:c>
      <x:c r="O7443" s="268" t="n">
        <x:f>I7443*TOMATO_PRICE+J7443*CARROT_PRICE+K7443*MESCLUN_PRICE</x:f>
        <x:v>162758</x:v>
      </x:c>
      <x:c r="P7443" s="268" t="n">
        <x:f>I7443*TOMATO_FERTILIZER+J7443*CARROT_FERTILIZER+K7443*MESCLUN_FERTILIZER</x:f>
        <x:v>29480</x:v>
      </x:c>
      <x:c r="Q7443" s="268" t="n">
        <x:f>MIN(M7443,FARMER_HOURS)*FARMER_RATE+MAX(M7443-FARMER_HOURS,0)*TEMP_RATE</x:f>
        <x:v>84666.99245150131</x:v>
      </x:c>
      <x:c r="R7443" s="268" t="n">
        <x:f>O7443-P7443-Q7443-FIXED_COST</x:f>
        <x:v>28611.00754849869</x:v>
      </x:c>
      <x:c r="S7443" s="139" t="str">
        <x:f>IF(AND(L7443&lt;=TOTAL_BED_CAP,N7443&lt;=TEMP_WORKER_CAP),"YES","NO")</x:f>
        <x:v>YES</x:v>
      </x:c>
      <x:c r="T7443" s="139" t="n">
        <x:f>IF(S7443="YES",R7443,-1E+99)</x:f>
        <x:v>28611.00754849869</x:v>
      </x:c>
    </x:row>
    <x:row r="7444">
      <x:c r="A7444" s="139"/>
      <x:c r="B7444" s="139"/>
      <x:c r="C7444" s="139"/>
      <x:c r="D7444" s="139"/>
      <x:c r="E7444" s="139"/>
      <x:c r="F7444" s="139"/>
      <x:c r="G7444" s="139"/>
      <x:c r="H7444" s="139"/>
      <x:c r="I7444" s="266" t="n">
        <x:f>INT((ROW()-ROW($I$46))/((CARROT_CAP+1)*(MESCLUN_CAP+1)))</x:f>
        <x:v>11</x:v>
      </x:c>
      <x:c r="J7444" s="266" t="n">
        <x:f>MOD(INT((ROW()-ROW($I$46))/(MESCLUN_CAP+1)),CARROT_CAP+1)</x:f>
        <x:v>7</x:v>
      </x:c>
      <x:c r="K7444" s="266" t="n">
        <x:f>MOD(ROW()-ROW($I$46),MESCLUN_CAP+1)</x:f>
        <x:v>20</x:v>
      </x:c>
      <x:c r="L7444" s="266" t="n">
        <x:f>SUM(I7444:K7444)</x:f>
        <x:v>38</x:v>
      </x:c>
      <x:c r="M7444" s="267" t="n">
        <x:f>I7444*TOMATO_HOURS*WEEKS*(1+TOMATO_DIM)^I7444+J7444*CARROT_HOURS*WEEKS*(1+CARROT_DIM)^J7444+K7444*MESCLUN_HOURS*WEEKS*(1+MESCLUN_DIM)^K7444</x:f>
        <x:v>4228.043055856953</x:v>
      </x:c>
      <x:c r="N7444" s="267" t="n">
        <x:f>MAX(M7444-FARMER_HOURS,0)/TEMP_HOURS_PER_WORKER</x:f>
        <x:v>2.436141011011773</x:v>
      </x:c>
      <x:c r="O7444" s="268" t="n">
        <x:f>I7444*TOMATO_PRICE+J7444*CARROT_PRICE+K7444*MESCLUN_PRICE</x:f>
        <x:v>165458</x:v>
      </x:c>
      <x:c r="P7444" s="268" t="n">
        <x:f>I7444*TOMATO_FERTILIZER+J7444*CARROT_FERTILIZER+K7444*MESCLUN_FERTILIZER</x:f>
        <x:v>30360</x:v>
      </x:c>
      <x:c r="Q7444" s="268" t="n">
        <x:f>MIN(M7444,FARMER_HOURS)*FARMER_RATE+MAX(M7444-FARMER_HOURS,0)*TEMP_RATE</x:f>
        <x:v>85903.52527529432</x:v>
      </x:c>
      <x:c r="R7444" s="268" t="n">
        <x:f>O7444-P7444-Q7444-FIXED_COST</x:f>
        <x:v>29194.47472470568</x:v>
      </x:c>
      <x:c r="S7444" s="139" t="str">
        <x:f>IF(AND(L7444&lt;=TOTAL_BED_CAP,N7444&lt;=TEMP_WORKER_CAP),"YES","NO")</x:f>
        <x:v>YES</x:v>
      </x:c>
      <x:c r="T7444" s="139" t="n">
        <x:f>IF(S7444="YES",R7444,-1E+99)</x:f>
        <x:v>29194.47472470568</x:v>
      </x:c>
    </x:row>
    <x:row r="7445">
      <x:c r="A7445" s="139"/>
      <x:c r="B7445" s="139"/>
      <x:c r="C7445" s="139"/>
      <x:c r="D7445" s="139"/>
      <x:c r="E7445" s="139"/>
      <x:c r="F7445" s="139"/>
      <x:c r="G7445" s="139"/>
      <x:c r="H7445" s="139"/>
      <x:c r="I7445" s="266" t="n">
        <x:f>INT((ROW()-ROW($I$46))/((CARROT_CAP+1)*(MESCLUN_CAP+1)))</x:f>
        <x:v>11</x:v>
      </x:c>
      <x:c r="J7445" s="266" t="n">
        <x:f>MOD(INT((ROW()-ROW($I$46))/(MESCLUN_CAP+1)),CARROT_CAP+1)</x:f>
        <x:v>7</x:v>
      </x:c>
      <x:c r="K7445" s="266" t="n">
        <x:f>MOD(ROW()-ROW($I$46),MESCLUN_CAP+1)</x:f>
        <x:v>21</x:v>
      </x:c>
      <x:c r="L7445" s="266" t="n">
        <x:f>SUM(I7445:K7445)</x:f>
        <x:v>39</x:v>
      </x:c>
      <x:c r="M7445" s="267" t="n">
        <x:f>I7445*TOMATO_HOURS*WEEKS*(1+TOMATO_DIM)^I7445+J7445*CARROT_HOURS*WEEKS*(1+CARROT_DIM)^J7445+K7445*MESCLUN_HOURS*WEEKS*(1+MESCLUN_DIM)^K7445</x:f>
        <x:v>4300.878796083397</x:v>
      </x:c>
      <x:c r="N7445" s="267" t="n">
        <x:f>MAX(M7445-FARMER_HOURS,0)/TEMP_HOURS_PER_WORKER</x:f>
        <x:v>2.486721386169026</x:v>
      </x:c>
      <x:c r="O7445" s="268" t="n">
        <x:f>I7445*TOMATO_PRICE+J7445*CARROT_PRICE+K7445*MESCLUN_PRICE</x:f>
        <x:v>168158</x:v>
      </x:c>
      <x:c r="P7445" s="268" t="n">
        <x:f>I7445*TOMATO_FERTILIZER+J7445*CARROT_FERTILIZER+K7445*MESCLUN_FERTILIZER</x:f>
        <x:v>31240</x:v>
      </x:c>
      <x:c r="Q7445" s="268" t="n">
        <x:f>MIN(M7445,FARMER_HOURS)*FARMER_RATE+MAX(M7445-FARMER_HOURS,0)*TEMP_RATE</x:f>
        <x:v>87168.03465422563</x:v>
      </x:c>
      <x:c r="R7445" s="268" t="n">
        <x:f>O7445-P7445-Q7445-FIXED_COST</x:f>
        <x:v>29749.96534577437</x:v>
      </x:c>
      <x:c r="S7445" s="139" t="str">
        <x:f>IF(AND(L7445&lt;=TOTAL_BED_CAP,N7445&lt;=TEMP_WORKER_CAP),"YES","NO")</x:f>
        <x:v>YES</x:v>
      </x:c>
      <x:c r="T7445" s="139" t="n">
        <x:f>IF(S7445="YES",R7445,-1E+99)</x:f>
        <x:v>29749.96534577437</x:v>
      </x:c>
    </x:row>
    <x:row r="7446">
      <x:c r="A7446" s="139"/>
      <x:c r="B7446" s="139"/>
      <x:c r="C7446" s="139"/>
      <x:c r="D7446" s="139"/>
      <x:c r="E7446" s="139"/>
      <x:c r="F7446" s="139"/>
      <x:c r="G7446" s="139"/>
      <x:c r="H7446" s="139"/>
      <x:c r="I7446" s="266" t="n">
        <x:f>INT((ROW()-ROW($I$46))/((CARROT_CAP+1)*(MESCLUN_CAP+1)))</x:f>
        <x:v>11</x:v>
      </x:c>
      <x:c r="J7446" s="266" t="n">
        <x:f>MOD(INT((ROW()-ROW($I$46))/(MESCLUN_CAP+1)),CARROT_CAP+1)</x:f>
        <x:v>7</x:v>
      </x:c>
      <x:c r="K7446" s="266" t="n">
        <x:f>MOD(ROW()-ROW($I$46),MESCLUN_CAP+1)</x:f>
        <x:v>22</x:v>
      </x:c>
      <x:c r="L7446" s="266" t="n">
        <x:f>SUM(I7446:K7446)</x:f>
        <x:v>40</x:v>
      </x:c>
      <x:c r="M7446" s="267" t="n">
        <x:f>I7446*TOMATO_HOURS*WEEKS*(1+TOMATO_DIM)^I7446+J7446*CARROT_HOURS*WEEKS*(1+CARROT_DIM)^J7446+K7446*MESCLUN_HOURS*WEEKS*(1+MESCLUN_DIM)^K7446</x:f>
        <x:v>4375.355143329793</x:v>
      </x:c>
      <x:c r="N7446" s="267" t="n">
        <x:f>MAX(M7446-FARMER_HOURS,0)/TEMP_HOURS_PER_WORKER</x:f>
        <x:v>2.5384410717568002</x:v>
      </x:c>
      <x:c r="O7446" s="268" t="n">
        <x:f>I7446*TOMATO_PRICE+J7446*CARROT_PRICE+K7446*MESCLUN_PRICE</x:f>
        <x:v>170858</x:v>
      </x:c>
      <x:c r="P7446" s="268" t="n">
        <x:f>I7446*TOMATO_FERTILIZER+J7446*CARROT_FERTILIZER+K7446*MESCLUN_FERTILIZER</x:f>
        <x:v>32120</x:v>
      </x:c>
      <x:c r="Q7446" s="268" t="n">
        <x:f>MIN(M7446,FARMER_HOURS)*FARMER_RATE+MAX(M7446-FARMER_HOURS,0)*TEMP_RATE</x:f>
        <x:v>88461.02679392</x:v>
      </x:c>
      <x:c r="R7446" s="268" t="n">
        <x:f>O7446-P7446-Q7446-FIXED_COST</x:f>
        <x:v>30276.97320608</x:v>
      </x:c>
      <x:c r="S7446" s="139" t="str">
        <x:f>IF(AND(L7446&lt;=TOTAL_BED_CAP,N7446&lt;=TEMP_WORKER_CAP),"YES","NO")</x:f>
        <x:v>YES</x:v>
      </x:c>
      <x:c r="T7446" s="139" t="n">
        <x:f>IF(S7446="YES",R7446,-1E+99)</x:f>
        <x:v>30276.97320608</x:v>
      </x:c>
    </x:row>
    <x:row r="7447">
      <x:c r="A7447" s="139"/>
      <x:c r="B7447" s="139"/>
      <x:c r="C7447" s="139"/>
      <x:c r="D7447" s="139"/>
      <x:c r="E7447" s="139"/>
      <x:c r="F7447" s="139"/>
      <x:c r="G7447" s="139"/>
      <x:c r="H7447" s="139"/>
      <x:c r="I7447" s="266" t="n">
        <x:f>INT((ROW()-ROW($I$46))/((CARROT_CAP+1)*(MESCLUN_CAP+1)))</x:f>
        <x:v>11</x:v>
      </x:c>
      <x:c r="J7447" s="266" t="n">
        <x:f>MOD(INT((ROW()-ROW($I$46))/(MESCLUN_CAP+1)),CARROT_CAP+1)</x:f>
        <x:v>7</x:v>
      </x:c>
      <x:c r="K7447" s="266" t="n">
        <x:f>MOD(ROW()-ROW($I$46),MESCLUN_CAP+1)</x:f>
        <x:v>23</x:v>
      </x:c>
      <x:c r="L7447" s="266" t="n">
        <x:f>SUM(I7447:K7447)</x:f>
        <x:v>41</x:v>
      </x:c>
      <x:c r="M7447" s="267" t="n">
        <x:f>I7447*TOMATO_HOURS*WEEKS*(1+TOMATO_DIM)^I7447+J7447*CARROT_HOURS*WEEKS*(1+CARROT_DIM)^J7447+K7447*MESCLUN_HOURS*WEEKS*(1+MESCLUN_DIM)^K7447</x:f>
        <x:v>4451.501732187229</x:v>
      </x:c>
      <x:c r="N7447" s="267" t="n">
        <x:f>MAX(M7447-FARMER_HOURS,0)/TEMP_HOURS_PER_WORKER</x:f>
        <x:v>2.5913206473522425</x:v>
      </x:c>
      <x:c r="O7447" s="268" t="n">
        <x:f>I7447*TOMATO_PRICE+J7447*CARROT_PRICE+K7447*MESCLUN_PRICE</x:f>
        <x:v>173558</x:v>
      </x:c>
      <x:c r="P7447" s="268" t="n">
        <x:f>I7447*TOMATO_FERTILIZER+J7447*CARROT_FERTILIZER+K7447*MESCLUN_FERTILIZER</x:f>
        <x:v>33000</x:v>
      </x:c>
      <x:c r="Q7447" s="268" t="n">
        <x:f>MIN(M7447,FARMER_HOURS)*FARMER_RATE+MAX(M7447-FARMER_HOURS,0)*TEMP_RATE</x:f>
        <x:v>89783.01618380606</x:v>
      </x:c>
      <x:c r="R7447" s="268" t="n">
        <x:f>O7447-P7447-Q7447-FIXED_COST</x:f>
        <x:v>30774.98381619394</x:v>
      </x:c>
      <x:c r="S7447" s="139" t="str">
        <x:f>IF(AND(L7447&lt;=TOTAL_BED_CAP,N7447&lt;=TEMP_WORKER_CAP),"YES","NO")</x:f>
        <x:v>YES</x:v>
      </x:c>
      <x:c r="T7447" s="139" t="n">
        <x:f>IF(S7447="YES",R7447,-1E+99)</x:f>
        <x:v>30774.98381619394</x:v>
      </x:c>
    </x:row>
    <x:row r="7448">
      <x:c r="A7448" s="139"/>
      <x:c r="B7448" s="139"/>
      <x:c r="C7448" s="139"/>
      <x:c r="D7448" s="139"/>
      <x:c r="E7448" s="139"/>
      <x:c r="F7448" s="139"/>
      <x:c r="G7448" s="139"/>
      <x:c r="H7448" s="139"/>
      <x:c r="I7448" s="266" t="n">
        <x:f>INT((ROW()-ROW($I$46))/((CARROT_CAP+1)*(MESCLUN_CAP+1)))</x:f>
        <x:v>11</x:v>
      </x:c>
      <x:c r="J7448" s="266" t="n">
        <x:f>MOD(INT((ROW()-ROW($I$46))/(MESCLUN_CAP+1)),CARROT_CAP+1)</x:f>
        <x:v>7</x:v>
      </x:c>
      <x:c r="K7448" s="266" t="n">
        <x:f>MOD(ROW()-ROW($I$46),MESCLUN_CAP+1)</x:f>
        <x:v>24</x:v>
      </x:c>
      <x:c r="L7448" s="266" t="n">
        <x:f>SUM(I7448:K7448)</x:f>
        <x:v>42</x:v>
      </x:c>
      <x:c r="M7448" s="267" t="n">
        <x:f>I7448*TOMATO_HOURS*WEEKS*(1+TOMATO_DIM)^I7448+J7448*CARROT_HOURS*WEEKS*(1+CARROT_DIM)^J7448+K7448*MESCLUN_HOURS*WEEKS*(1+MESCLUN_DIM)^K7448</x:f>
        <x:v>4529.348681766725</x:v>
      </x:c>
      <x:c r="N7448" s="267" t="n">
        <x:f>MAX(M7448-FARMER_HOURS,0)/TEMP_HOURS_PER_WORKER</x:f>
        <x:v>2.64538102900467</x:v>
      </x:c>
      <x:c r="O7448" s="268" t="n">
        <x:f>I7448*TOMATO_PRICE+J7448*CARROT_PRICE+K7448*MESCLUN_PRICE</x:f>
        <x:v>176258</x:v>
      </x:c>
      <x:c r="P7448" s="268" t="n">
        <x:f>I7448*TOMATO_FERTILIZER+J7448*CARROT_FERTILIZER+K7448*MESCLUN_FERTILIZER</x:f>
        <x:v>33880</x:v>
      </x:c>
      <x:c r="Q7448" s="268" t="n">
        <x:f>MIN(M7448,FARMER_HOURS)*FARMER_RATE+MAX(M7448-FARMER_HOURS,0)*TEMP_RATE</x:f>
        <x:v>91134.52572511676</x:v>
      </x:c>
      <x:c r="R7448" s="268" t="n">
        <x:f>O7448-P7448-Q7448-FIXED_COST</x:f>
        <x:v>31243.474274883236</x:v>
      </x:c>
      <x:c r="S7448" s="139" t="str">
        <x:f>IF(AND(L7448&lt;=TOTAL_BED_CAP,N7448&lt;=TEMP_WORKER_CAP),"YES","NO")</x:f>
        <x:v>YES</x:v>
      </x:c>
      <x:c r="T7448" s="139" t="n">
        <x:f>IF(S7448="YES",R7448,-1E+99)</x:f>
        <x:v>31243.474274883236</x:v>
      </x:c>
    </x:row>
    <x:row r="7449">
      <x:c r="A7449" s="139"/>
      <x:c r="B7449" s="139"/>
      <x:c r="C7449" s="139"/>
      <x:c r="D7449" s="139"/>
      <x:c r="E7449" s="139"/>
      <x:c r="F7449" s="139"/>
      <x:c r="G7449" s="139"/>
      <x:c r="H7449" s="139"/>
      <x:c r="I7449" s="266" t="n">
        <x:f>INT((ROW()-ROW($I$46))/((CARROT_CAP+1)*(MESCLUN_CAP+1)))</x:f>
        <x:v>11</x:v>
      </x:c>
      <x:c r="J7449" s="266" t="n">
        <x:f>MOD(INT((ROW()-ROW($I$46))/(MESCLUN_CAP+1)),CARROT_CAP+1)</x:f>
        <x:v>7</x:v>
      </x:c>
      <x:c r="K7449" s="266" t="n">
        <x:f>MOD(ROW()-ROW($I$46),MESCLUN_CAP+1)</x:f>
        <x:v>25</x:v>
      </x:c>
      <x:c r="L7449" s="266" t="n">
        <x:f>SUM(I7449:K7449)</x:f>
        <x:v>43</x:v>
      </x:c>
      <x:c r="M7449" s="267" t="n">
        <x:f>I7449*TOMATO_HOURS*WEEKS*(1+TOMATO_DIM)^I7449+J7449*CARROT_HOURS*WEEKS*(1+CARROT_DIM)^J7449+K7449*MESCLUN_HOURS*WEEKS*(1+MESCLUN_DIM)^K7449</x:f>
        <x:v>4608.926603181822</x:v>
      </x:c>
      <x:c r="N7449" s="267" t="n">
        <x:f>MAX(M7449-FARMER_HOURS,0)/TEMP_HOURS_PER_WORKER</x:f>
        <x:v>2.7006434744318213</x:v>
      </x:c>
      <x:c r="O7449" s="268" t="n">
        <x:f>I7449*TOMATO_PRICE+J7449*CARROT_PRICE+K7449*MESCLUN_PRICE</x:f>
        <x:v>178958</x:v>
      </x:c>
      <x:c r="P7449" s="268" t="n">
        <x:f>I7449*TOMATO_FERTILIZER+J7449*CARROT_FERTILIZER+K7449*MESCLUN_FERTILIZER</x:f>
        <x:v>34760</x:v>
      </x:c>
      <x:c r="Q7449" s="268" t="n">
        <x:f>MIN(M7449,FARMER_HOURS)*FARMER_RATE+MAX(M7449-FARMER_HOURS,0)*TEMP_RATE</x:f>
        <x:v>92516.08686079552</x:v>
      </x:c>
      <x:c r="R7449" s="268" t="n">
        <x:f>O7449-P7449-Q7449-FIXED_COST</x:f>
        <x:v>31681.91313920448</x:v>
      </x:c>
      <x:c r="S7449" s="139" t="str">
        <x:f>IF(AND(L7449&lt;=TOTAL_BED_CAP,N7449&lt;=TEMP_WORKER_CAP),"YES","NO")</x:f>
        <x:v>YES</x:v>
      </x:c>
      <x:c r="T7449" s="139" t="n">
        <x:f>IF(S7449="YES",R7449,-1E+99)</x:f>
        <x:v>31681.91313920448</x:v>
      </x:c>
    </x:row>
    <x:row r="7450">
      <x:c r="A7450" s="139"/>
      <x:c r="B7450" s="139"/>
      <x:c r="C7450" s="139"/>
      <x:c r="D7450" s="139"/>
      <x:c r="E7450" s="139"/>
      <x:c r="F7450" s="139"/>
      <x:c r="G7450" s="139"/>
      <x:c r="H7450" s="139"/>
      <x:c r="I7450" s="266" t="n">
        <x:f>INT((ROW()-ROW($I$46))/((CARROT_CAP+1)*(MESCLUN_CAP+1)))</x:f>
        <x:v>11</x:v>
      </x:c>
      <x:c r="J7450" s="266" t="n">
        <x:f>MOD(INT((ROW()-ROW($I$46))/(MESCLUN_CAP+1)),CARROT_CAP+1)</x:f>
        <x:v>7</x:v>
      </x:c>
      <x:c r="K7450" s="266" t="n">
        <x:f>MOD(ROW()-ROW($I$46),MESCLUN_CAP+1)</x:f>
        <x:v>26</x:v>
      </x:c>
      <x:c r="L7450" s="266" t="n">
        <x:f>SUM(I7450:K7450)</x:f>
        <x:v>44</x:v>
      </x:c>
      <x:c r="M7450" s="267" t="n">
        <x:f>I7450*TOMATO_HOURS*WEEKS*(1+TOMATO_DIM)^I7450+J7450*CARROT_HOURS*WEEKS*(1+CARROT_DIM)^J7450+K7450*MESCLUN_HOURS*WEEKS*(1+MESCLUN_DIM)^K7450</x:f>
        <x:v>4690.26660714254</x:v>
      </x:c>
      <x:c r="N7450" s="267" t="n">
        <x:f>MAX(M7450-FARMER_HOURS,0)/TEMP_HOURS_PER_WORKER</x:f>
        <x:v>2.757129588293431</x:v>
      </x:c>
      <x:c r="O7450" s="268" t="n">
        <x:f>I7450*TOMATO_PRICE+J7450*CARROT_PRICE+K7450*MESCLUN_PRICE</x:f>
        <x:v>181658</x:v>
      </x:c>
      <x:c r="P7450" s="268" t="n">
        <x:f>I7450*TOMATO_FERTILIZER+J7450*CARROT_FERTILIZER+K7450*MESCLUN_FERTILIZER</x:f>
        <x:v>35640</x:v>
      </x:c>
      <x:c r="Q7450" s="268" t="n">
        <x:f>MIN(M7450,FARMER_HOURS)*FARMER_RATE+MAX(M7450-FARMER_HOURS,0)*TEMP_RATE</x:f>
        <x:v>93928.23970733577</x:v>
      </x:c>
      <x:c r="R7450" s="268" t="n">
        <x:f>O7450-P7450-Q7450-FIXED_COST</x:f>
        <x:v>32089.76029266423</x:v>
      </x:c>
      <x:c r="S7450" s="139" t="str">
        <x:f>IF(AND(L7450&lt;=TOTAL_BED_CAP,N7450&lt;=TEMP_WORKER_CAP),"YES","NO")</x:f>
        <x:v>YES</x:v>
      </x:c>
      <x:c r="T7450" s="139" t="n">
        <x:f>IF(S7450="YES",R7450,-1E+99)</x:f>
        <x:v>32089.76029266423</x:v>
      </x:c>
    </x:row>
    <x:row r="7451">
      <x:c r="A7451" s="139"/>
      <x:c r="B7451" s="139"/>
      <x:c r="C7451" s="139"/>
      <x:c r="D7451" s="139"/>
      <x:c r="E7451" s="139"/>
      <x:c r="F7451" s="139"/>
      <x:c r="G7451" s="139"/>
      <x:c r="H7451" s="139"/>
      <x:c r="I7451" s="266" t="n">
        <x:f>INT((ROW()-ROW($I$46))/((CARROT_CAP+1)*(MESCLUN_CAP+1)))</x:f>
        <x:v>11</x:v>
      </x:c>
      <x:c r="J7451" s="266" t="n">
        <x:f>MOD(INT((ROW()-ROW($I$46))/(MESCLUN_CAP+1)),CARROT_CAP+1)</x:f>
        <x:v>7</x:v>
      </x:c>
      <x:c r="K7451" s="266" t="n">
        <x:f>MOD(ROW()-ROW($I$46),MESCLUN_CAP+1)</x:f>
        <x:v>27</x:v>
      </x:c>
      <x:c r="L7451" s="266" t="n">
        <x:f>SUM(I7451:K7451)</x:f>
        <x:v>45</x:v>
      </x:c>
      <x:c r="M7451" s="267" t="n">
        <x:f>I7451*TOMATO_HOURS*WEEKS*(1+TOMATO_DIM)^I7451+J7451*CARROT_HOURS*WEEKS*(1+CARROT_DIM)^J7451+K7451*MESCLUN_HOURS*WEEKS*(1+MESCLUN_DIM)^K7451</x:f>
        <x:v>4773.400311662297</x:v>
      </x:c>
      <x:c r="N7451" s="267" t="n">
        <x:f>MAX(M7451-FARMER_HOURS,0)/TEMP_HOURS_PER_WORKER</x:f>
        <x:v>2.814861327543262</x:v>
      </x:c>
      <x:c r="O7451" s="268" t="n">
        <x:f>I7451*TOMATO_PRICE+J7451*CARROT_PRICE+K7451*MESCLUN_PRICE</x:f>
        <x:v>184358</x:v>
      </x:c>
      <x:c r="P7451" s="268" t="n">
        <x:f>I7451*TOMATO_FERTILIZER+J7451*CARROT_FERTILIZER+K7451*MESCLUN_FERTILIZER</x:f>
        <x:v>36520</x:v>
      </x:c>
      <x:c r="Q7451" s="268" t="n">
        <x:f>MIN(M7451,FARMER_HOURS)*FARMER_RATE+MAX(M7451-FARMER_HOURS,0)*TEMP_RATE</x:f>
        <x:v>95371.53318858154</x:v>
      </x:c>
      <x:c r="R7451" s="268" t="n">
        <x:f>O7451-P7451-Q7451-FIXED_COST</x:f>
        <x:v>32466.46681141846</x:v>
      </x:c>
      <x:c r="S7451" s="139" t="str">
        <x:f>IF(AND(L7451&lt;=TOTAL_BED_CAP,N7451&lt;=TEMP_WORKER_CAP),"YES","NO")</x:f>
        <x:v>YES</x:v>
      </x:c>
      <x:c r="T7451" s="139" t="n">
        <x:f>IF(S7451="YES",R7451,-1E+99)</x:f>
        <x:v>32466.46681141846</x:v>
      </x:c>
    </x:row>
    <x:row r="7452">
      <x:c r="A7452" s="139"/>
      <x:c r="B7452" s="139"/>
      <x:c r="C7452" s="139"/>
      <x:c r="D7452" s="139"/>
      <x:c r="E7452" s="139"/>
      <x:c r="F7452" s="139"/>
      <x:c r="G7452" s="139"/>
      <x:c r="H7452" s="139"/>
      <x:c r="I7452" s="266" t="n">
        <x:f>INT((ROW()-ROW($I$46))/((CARROT_CAP+1)*(MESCLUN_CAP+1)))</x:f>
        <x:v>11</x:v>
      </x:c>
      <x:c r="J7452" s="266" t="n">
        <x:f>MOD(INT((ROW()-ROW($I$46))/(MESCLUN_CAP+1)),CARROT_CAP+1)</x:f>
        <x:v>7</x:v>
      </x:c>
      <x:c r="K7452" s="266" t="n">
        <x:f>MOD(ROW()-ROW($I$46),MESCLUN_CAP+1)</x:f>
        <x:v>28</x:v>
      </x:c>
      <x:c r="L7452" s="266" t="n">
        <x:f>SUM(I7452:K7452)</x:f>
        <x:v>46</x:v>
      </x:c>
      <x:c r="M7452" s="267" t="n">
        <x:f>I7452*TOMATO_HOURS*WEEKS*(1+TOMATO_DIM)^I7452+J7452*CARROT_HOURS*WEEKS*(1+CARROT_DIM)^J7452+K7452*MESCLUN_HOURS*WEEKS*(1+MESCLUN_DIM)^K7452</x:f>
        <x:v>4858.359849879451</x:v>
      </x:c>
      <x:c r="N7452" s="267" t="n">
        <x:f>MAX(M7452-FARMER_HOURS,0)/TEMP_HOURS_PER_WORKER</x:f>
        <x:v>2.8738610068607295</x:v>
      </x:c>
      <x:c r="O7452" s="268" t="n">
        <x:f>I7452*TOMATO_PRICE+J7452*CARROT_PRICE+K7452*MESCLUN_PRICE</x:f>
        <x:v>187058</x:v>
      </x:c>
      <x:c r="P7452" s="268" t="n">
        <x:f>I7452*TOMATO_FERTILIZER+J7452*CARROT_FERTILIZER+K7452*MESCLUN_FERTILIZER</x:f>
        <x:v>37400</x:v>
      </x:c>
      <x:c r="Q7452" s="268" t="n">
        <x:f>MIN(M7452,FARMER_HOURS)*FARMER_RATE+MAX(M7452-FARMER_HOURS,0)*TEMP_RATE</x:f>
        <x:v>96846.52517151824</x:v>
      </x:c>
      <x:c r="R7452" s="268" t="n">
        <x:f>O7452-P7452-Q7452-FIXED_COST</x:f>
        <x:v>32811.47482848176</x:v>
      </x:c>
      <x:c r="S7452" s="139" t="str">
        <x:f>IF(AND(L7452&lt;=TOTAL_BED_CAP,N7452&lt;=TEMP_WORKER_CAP),"YES","NO")</x:f>
        <x:v>YES</x:v>
      </x:c>
      <x:c r="T7452" s="139" t="n">
        <x:f>IF(S7452="YES",R7452,-1E+99)</x:f>
        <x:v>32811.47482848176</x:v>
      </x:c>
    </x:row>
    <x:row r="7453">
      <x:c r="A7453" s="139"/>
      <x:c r="B7453" s="139"/>
      <x:c r="C7453" s="139"/>
      <x:c r="D7453" s="139"/>
      <x:c r="E7453" s="139"/>
      <x:c r="F7453" s="139"/>
      <x:c r="G7453" s="139"/>
      <x:c r="H7453" s="139"/>
      <x:c r="I7453" s="266" t="n">
        <x:f>INT((ROW()-ROW($I$46))/((CARROT_CAP+1)*(MESCLUN_CAP+1)))</x:f>
        <x:v>11</x:v>
      </x:c>
      <x:c r="J7453" s="266" t="n">
        <x:f>MOD(INT((ROW()-ROW($I$46))/(MESCLUN_CAP+1)),CARROT_CAP+1)</x:f>
        <x:v>7</x:v>
      </x:c>
      <x:c r="K7453" s="266" t="n">
        <x:f>MOD(ROW()-ROW($I$46),MESCLUN_CAP+1)</x:f>
        <x:v>29</x:v>
      </x:c>
      <x:c r="L7453" s="266" t="n">
        <x:f>SUM(I7453:K7453)</x:f>
        <x:v>47</x:v>
      </x:c>
      <x:c r="M7453" s="267" t="n">
        <x:f>I7453*TOMATO_HOURS*WEEKS*(1+TOMATO_DIM)^I7453+J7453*CARROT_HOURS*WEEKS*(1+CARROT_DIM)^J7453+K7453*MESCLUN_HOURS*WEEKS*(1+MESCLUN_DIM)^K7453</x:f>
        <x:v>4945.177877995104</x:v>
      </x:c>
      <x:c r="N7453" s="267" t="n">
        <x:f>MAX(M7453-FARMER_HOURS,0)/TEMP_HOURS_PER_WORKER</x:f>
        <x:v>2.9341513041632665</x:v>
      </x:c>
      <x:c r="O7453" s="268" t="n">
        <x:f>I7453*TOMATO_PRICE+J7453*CARROT_PRICE+K7453*MESCLUN_PRICE</x:f>
        <x:v>189758</x:v>
      </x:c>
      <x:c r="P7453" s="268" t="n">
        <x:f>I7453*TOMATO_FERTILIZER+J7453*CARROT_FERTILIZER+K7453*MESCLUN_FERTILIZER</x:f>
        <x:v>38280</x:v>
      </x:c>
      <x:c r="Q7453" s="268" t="n">
        <x:f>MIN(M7453,FARMER_HOURS)*FARMER_RATE+MAX(M7453-FARMER_HOURS,0)*TEMP_RATE</x:f>
        <x:v>98353.78260408166</x:v>
      </x:c>
      <x:c r="R7453" s="268" t="n">
        <x:f>O7453-P7453-Q7453-FIXED_COST</x:f>
        <x:v>33124.21739591834</x:v>
      </x:c>
      <x:c r="S7453" s="139" t="str">
        <x:f>IF(AND(L7453&lt;=TOTAL_BED_CAP,N7453&lt;=TEMP_WORKER_CAP),"YES","NO")</x:f>
        <x:v>YES</x:v>
      </x:c>
      <x:c r="T7453" s="139" t="n">
        <x:f>IF(S7453="YES",R7453,-1E+99)</x:f>
        <x:v>33124.21739591834</x:v>
      </x:c>
    </x:row>
    <x:row r="7454">
      <x:c r="A7454" s="139"/>
      <x:c r="B7454" s="139"/>
      <x:c r="C7454" s="139"/>
      <x:c r="D7454" s="139"/>
      <x:c r="E7454" s="139"/>
      <x:c r="F7454" s="139"/>
      <x:c r="G7454" s="139"/>
      <x:c r="H7454" s="139"/>
      <x:c r="I7454" s="266" t="n">
        <x:f>INT((ROW()-ROW($I$46))/((CARROT_CAP+1)*(MESCLUN_CAP+1)))</x:f>
        <x:v>11</x:v>
      </x:c>
      <x:c r="J7454" s="266" t="n">
        <x:f>MOD(INT((ROW()-ROW($I$46))/(MESCLUN_CAP+1)),CARROT_CAP+1)</x:f>
        <x:v>7</x:v>
      </x:c>
      <x:c r="K7454" s="266" t="n">
        <x:f>MOD(ROW()-ROW($I$46),MESCLUN_CAP+1)</x:f>
        <x:v>30</x:v>
      </x:c>
      <x:c r="L7454" s="266" t="n">
        <x:f>SUM(I7454:K7454)</x:f>
        <x:v>48</x:v>
      </x:c>
      <x:c r="M7454" s="267" t="n">
        <x:f>I7454*TOMATO_HOURS*WEEKS*(1+TOMATO_DIM)^I7454+J7454*CARROT_HOURS*WEEKS*(1+CARROT_DIM)^J7454+K7454*MESCLUN_HOURS*WEEKS*(1+MESCLUN_DIM)^K7454</x:f>
        <x:v>5033.887583328874</x:v>
      </x:c>
      <x:c r="N7454" s="267" t="n">
        <x:f>MAX(M7454-FARMER_HOURS,0)/TEMP_HOURS_PER_WORKER</x:f>
        <x:v>2.995755266200607</x:v>
      </x:c>
      <x:c r="O7454" s="268" t="n">
        <x:f>I7454*TOMATO_PRICE+J7454*CARROT_PRICE+K7454*MESCLUN_PRICE</x:f>
        <x:v>192458</x:v>
      </x:c>
      <x:c r="P7454" s="268" t="n">
        <x:f>I7454*TOMATO_FERTILIZER+J7454*CARROT_FERTILIZER+K7454*MESCLUN_FERTILIZER</x:f>
        <x:v>39160</x:v>
      </x:c>
      <x:c r="Q7454" s="268" t="n">
        <x:f>MIN(M7454,FARMER_HOURS)*FARMER_RATE+MAX(M7454-FARMER_HOURS,0)*TEMP_RATE</x:f>
        <x:v>99893.88165501517</x:v>
      </x:c>
      <x:c r="R7454" s="268" t="n">
        <x:f>O7454-P7454-Q7454-FIXED_COST</x:f>
        <x:v>33404.11834498483</x:v>
      </x:c>
      <x:c r="S7454" s="139" t="str">
        <x:f>IF(AND(L7454&lt;=TOTAL_BED_CAP,N7454&lt;=TEMP_WORKER_CAP),"YES","NO")</x:f>
        <x:v>YES</x:v>
      </x:c>
      <x:c r="T7454" s="139" t="n">
        <x:f>IF(S7454="YES",R7454,-1E+99)</x:f>
        <x:v>33404.11834498483</x:v>
      </x:c>
    </x:row>
    <x:row r="7455">
      <x:c r="A7455" s="139"/>
      <x:c r="B7455" s="139"/>
      <x:c r="C7455" s="139"/>
      <x:c r="D7455" s="139"/>
      <x:c r="E7455" s="139"/>
      <x:c r="F7455" s="139"/>
      <x:c r="G7455" s="139"/>
      <x:c r="H7455" s="139"/>
      <x:c r="I7455" s="266" t="n">
        <x:f>INT((ROW()-ROW($I$46))/((CARROT_CAP+1)*(MESCLUN_CAP+1)))</x:f>
        <x:v>11</x:v>
      </x:c>
      <x:c r="J7455" s="266" t="n">
        <x:f>MOD(INT((ROW()-ROW($I$46))/(MESCLUN_CAP+1)),CARROT_CAP+1)</x:f>
        <x:v>8</x:v>
      </x:c>
      <x:c r="K7455" s="266" t="n">
        <x:f>MOD(ROW()-ROW($I$46),MESCLUN_CAP+1)</x:f>
        <x:v>0</x:v>
      </x:c>
      <x:c r="L7455" s="266" t="n">
        <x:f>SUM(I7455:K7455)</x:f>
        <x:v>19</x:v>
      </x:c>
      <x:c r="M7455" s="267" t="n">
        <x:f>I7455*TOMATO_HOURS*WEEKS*(1+TOMATO_DIM)^I7455+J7455*CARROT_HOURS*WEEKS*(1+CARROT_DIM)^J7455+K7455*MESCLUN_HOURS*WEEKS*(1+MESCLUN_DIM)^K7455</x:f>
        <x:v>3117.0022344512827</x:v>
      </x:c>
      <x:c r="N7455" s="267" t="n">
        <x:f>MAX(M7455-FARMER_HOURS,0)/TEMP_HOURS_PER_WORKER</x:f>
        <x:v>1.6645848850356129</x:v>
      </x:c>
      <x:c r="O7455" s="268" t="n">
        <x:f>I7455*TOMATO_PRICE+J7455*CARROT_PRICE+K7455*MESCLUN_PRICE</x:f>
        <x:v>113552</x:v>
      </x:c>
      <x:c r="P7455" s="268" t="n">
        <x:f>I7455*TOMATO_FERTILIZER+J7455*CARROT_FERTILIZER+K7455*MESCLUN_FERTILIZER</x:f>
        <x:v>13200</x:v>
      </x:c>
      <x:c r="Q7455" s="268" t="n">
        <x:f>MIN(M7455,FARMER_HOURS)*FARMER_RATE+MAX(M7455-FARMER_HOURS,0)*TEMP_RATE</x:f>
        <x:v>66614.62212589032</x:v>
      </x:c>
      <x:c r="R7455" s="268" t="n">
        <x:f>O7455-P7455-Q7455-FIXED_COST</x:f>
        <x:v>13737.377874109676</x:v>
      </x:c>
      <x:c r="S7455" s="139" t="str">
        <x:f>IF(AND(L7455&lt;=TOTAL_BED_CAP,N7455&lt;=TEMP_WORKER_CAP),"YES","NO")</x:f>
        <x:v>YES</x:v>
      </x:c>
      <x:c r="T7455" s="139" t="n">
        <x:f>IF(S7455="YES",R7455,-1E+99)</x:f>
        <x:v>13737.377874109676</x:v>
      </x:c>
    </x:row>
    <x:row r="7456">
      <x:c r="A7456" s="139"/>
      <x:c r="B7456" s="139"/>
      <x:c r="C7456" s="139"/>
      <x:c r="D7456" s="139"/>
      <x:c r="E7456" s="139"/>
      <x:c r="F7456" s="139"/>
      <x:c r="G7456" s="139"/>
      <x:c r="H7456" s="139"/>
      <x:c r="I7456" s="266" t="n">
        <x:f>INT((ROW()-ROW($I$46))/((CARROT_CAP+1)*(MESCLUN_CAP+1)))</x:f>
        <x:v>11</x:v>
      </x:c>
      <x:c r="J7456" s="266" t="n">
        <x:f>MOD(INT((ROW()-ROW($I$46))/(MESCLUN_CAP+1)),CARROT_CAP+1)</x:f>
        <x:v>8</x:v>
      </x:c>
      <x:c r="K7456" s="266" t="n">
        <x:f>MOD(ROW()-ROW($I$46),MESCLUN_CAP+1)</x:f>
        <x:v>1</x:v>
      </x:c>
      <x:c r="L7456" s="266" t="n">
        <x:f>SUM(I7456:K7456)</x:f>
        <x:v>20</x:v>
      </x:c>
      <x:c r="M7456" s="267" t="n">
        <x:f>I7456*TOMATO_HOURS*WEEKS*(1+TOMATO_DIM)^I7456+J7456*CARROT_HOURS*WEEKS*(1+CARROT_DIM)^J7456+K7456*MESCLUN_HOURS*WEEKS*(1+MESCLUN_DIM)^K7456</x:f>
        <x:v>3162.5647344512827</x:v>
      </x:c>
      <x:c r="N7456" s="267" t="n">
        <x:f>MAX(M7456-FARMER_HOURS,0)/TEMP_HOURS_PER_WORKER</x:f>
        <x:v>1.696225510035613</x:v>
      </x:c>
      <x:c r="O7456" s="268" t="n">
        <x:f>I7456*TOMATO_PRICE+J7456*CARROT_PRICE+K7456*MESCLUN_PRICE</x:f>
        <x:v>116252</x:v>
      </x:c>
      <x:c r="P7456" s="268" t="n">
        <x:f>I7456*TOMATO_FERTILIZER+J7456*CARROT_FERTILIZER+K7456*MESCLUN_FERTILIZER</x:f>
        <x:v>14080</x:v>
      </x:c>
      <x:c r="Q7456" s="268" t="n">
        <x:f>MIN(M7456,FARMER_HOURS)*FARMER_RATE+MAX(M7456-FARMER_HOURS,0)*TEMP_RATE</x:f>
        <x:v>67405.63775089032</x:v>
      </x:c>
      <x:c r="R7456" s="268" t="n">
        <x:f>O7456-P7456-Q7456-FIXED_COST</x:f>
        <x:v>14766.362249109676</x:v>
      </x:c>
      <x:c r="S7456" s="139" t="str">
        <x:f>IF(AND(L7456&lt;=TOTAL_BED_CAP,N7456&lt;=TEMP_WORKER_CAP),"YES","NO")</x:f>
        <x:v>YES</x:v>
      </x:c>
      <x:c r="T7456" s="139" t="n">
        <x:f>IF(S7456="YES",R7456,-1E+99)</x:f>
        <x:v>14766.362249109676</x:v>
      </x:c>
    </x:row>
    <x:row r="7457">
      <x:c r="A7457" s="139"/>
      <x:c r="B7457" s="139"/>
      <x:c r="C7457" s="139"/>
      <x:c r="D7457" s="139"/>
      <x:c r="E7457" s="139"/>
      <x:c r="F7457" s="139"/>
      <x:c r="G7457" s="139"/>
      <x:c r="H7457" s="139"/>
      <x:c r="I7457" s="266" t="n">
        <x:f>INT((ROW()-ROW($I$46))/((CARROT_CAP+1)*(MESCLUN_CAP+1)))</x:f>
        <x:v>11</x:v>
      </x:c>
      <x:c r="J7457" s="266" t="n">
        <x:f>MOD(INT((ROW()-ROW($I$46))/(MESCLUN_CAP+1)),CARROT_CAP+1)</x:f>
        <x:v>8</x:v>
      </x:c>
      <x:c r="K7457" s="266" t="n">
        <x:f>MOD(ROW()-ROW($I$46),MESCLUN_CAP+1)</x:f>
        <x:v>2</x:v>
      </x:c>
      <x:c r="L7457" s="266" t="n">
        <x:f>SUM(I7457:K7457)</x:f>
        <x:v>21</x:v>
      </x:c>
      <x:c r="M7457" s="267" t="n">
        <x:f>I7457*TOMATO_HOURS*WEEKS*(1+TOMATO_DIM)^I7457+J7457*CARROT_HOURS*WEEKS*(1+CARROT_DIM)^J7457+K7457*MESCLUN_HOURS*WEEKS*(1+MESCLUN_DIM)^K7457</x:f>
        <x:v>3209.2662969512826</x:v>
      </x:c>
      <x:c r="N7457" s="267" t="n">
        <x:f>MAX(M7457-FARMER_HOURS,0)/TEMP_HOURS_PER_WORKER</x:f>
        <x:v>1.728657150660613</x:v>
      </x:c>
      <x:c r="O7457" s="268" t="n">
        <x:f>I7457*TOMATO_PRICE+J7457*CARROT_PRICE+K7457*MESCLUN_PRICE</x:f>
        <x:v>118952</x:v>
      </x:c>
      <x:c r="P7457" s="268" t="n">
        <x:f>I7457*TOMATO_FERTILIZER+J7457*CARROT_FERTILIZER+K7457*MESCLUN_FERTILIZER</x:f>
        <x:v>14960</x:v>
      </x:c>
      <x:c r="Q7457" s="268" t="n">
        <x:f>MIN(M7457,FARMER_HOURS)*FARMER_RATE+MAX(M7457-FARMER_HOURS,0)*TEMP_RATE</x:f>
        <x:v>68216.42876651532</x:v>
      </x:c>
      <x:c r="R7457" s="268" t="n">
        <x:f>O7457-P7457-Q7457-FIXED_COST</x:f>
        <x:v>15775.571233484676</x:v>
      </x:c>
      <x:c r="S7457" s="139" t="str">
        <x:f>IF(AND(L7457&lt;=TOTAL_BED_CAP,N7457&lt;=TEMP_WORKER_CAP),"YES","NO")</x:f>
        <x:v>YES</x:v>
      </x:c>
      <x:c r="T7457" s="139" t="n">
        <x:f>IF(S7457="YES",R7457,-1E+99)</x:f>
        <x:v>15775.571233484676</x:v>
      </x:c>
    </x:row>
    <x:row r="7458">
      <x:c r="A7458" s="139"/>
      <x:c r="B7458" s="139"/>
      <x:c r="C7458" s="139"/>
      <x:c r="D7458" s="139"/>
      <x:c r="E7458" s="139"/>
      <x:c r="F7458" s="139"/>
      <x:c r="G7458" s="139"/>
      <x:c r="H7458" s="139"/>
      <x:c r="I7458" s="266" t="n">
        <x:f>INT((ROW()-ROW($I$46))/((CARROT_CAP+1)*(MESCLUN_CAP+1)))</x:f>
        <x:v>11</x:v>
      </x:c>
      <x:c r="J7458" s="266" t="n">
        <x:f>MOD(INT((ROW()-ROW($I$46))/(MESCLUN_CAP+1)),CARROT_CAP+1)</x:f>
        <x:v>8</x:v>
      </x:c>
      <x:c r="K7458" s="266" t="n">
        <x:f>MOD(ROW()-ROW($I$46),MESCLUN_CAP+1)</x:f>
        <x:v>3</x:v>
      </x:c>
      <x:c r="L7458" s="266" t="n">
        <x:f>SUM(I7458:K7458)</x:f>
        <x:v>22</x:v>
      </x:c>
      <x:c r="M7458" s="267" t="n">
        <x:f>I7458*TOMATO_HOURS*WEEKS*(1+TOMATO_DIM)^I7458+J7458*CARROT_HOURS*WEEKS*(1+CARROT_DIM)^J7458+K7458*MESCLUN_HOURS*WEEKS*(1+MESCLUN_DIM)^K7458</x:f>
        <x:v>3257.1282793731575</x:v>
      </x:c>
      <x:c r="N7458" s="267" t="n">
        <x:f>MAX(M7458-FARMER_HOURS,0)/TEMP_HOURS_PER_WORKER</x:f>
        <x:v>1.7618946384535816</x:v>
      </x:c>
      <x:c r="O7458" s="268" t="n">
        <x:f>I7458*TOMATO_PRICE+J7458*CARROT_PRICE+K7458*MESCLUN_PRICE</x:f>
        <x:v>121652</x:v>
      </x:c>
      <x:c r="P7458" s="268" t="n">
        <x:f>I7458*TOMATO_FERTILIZER+J7458*CARROT_FERTILIZER+K7458*MESCLUN_FERTILIZER</x:f>
        <x:v>15840</x:v>
      </x:c>
      <x:c r="Q7458" s="268" t="n">
        <x:f>MIN(M7458,FARMER_HOURS)*FARMER_RATE+MAX(M7458-FARMER_HOURS,0)*TEMP_RATE</x:f>
        <x:v>69047.36596133953</x:v>
      </x:c>
      <x:c r="R7458" s="268" t="n">
        <x:f>O7458-P7458-Q7458-FIXED_COST</x:f>
        <x:v>16764.63403866047</x:v>
      </x:c>
      <x:c r="S7458" s="139" t="str">
        <x:f>IF(AND(L7458&lt;=TOTAL_BED_CAP,N7458&lt;=TEMP_WORKER_CAP),"YES","NO")</x:f>
        <x:v>YES</x:v>
      </x:c>
      <x:c r="T7458" s="139" t="n">
        <x:f>IF(S7458="YES",R7458,-1E+99)</x:f>
        <x:v>16764.63403866047</x:v>
      </x:c>
    </x:row>
    <x:row r="7459">
      <x:c r="A7459" s="139"/>
      <x:c r="B7459" s="139"/>
      <x:c r="C7459" s="139"/>
      <x:c r="D7459" s="139"/>
      <x:c r="E7459" s="139"/>
      <x:c r="F7459" s="139"/>
      <x:c r="G7459" s="139"/>
      <x:c r="H7459" s="139"/>
      <x:c r="I7459" s="266" t="n">
        <x:f>INT((ROW()-ROW($I$46))/((CARROT_CAP+1)*(MESCLUN_CAP+1)))</x:f>
        <x:v>11</x:v>
      </x:c>
      <x:c r="J7459" s="266" t="n">
        <x:f>MOD(INT((ROW()-ROW($I$46))/(MESCLUN_CAP+1)),CARROT_CAP+1)</x:f>
        <x:v>8</x:v>
      </x:c>
      <x:c r="K7459" s="266" t="n">
        <x:f>MOD(ROW()-ROW($I$46),MESCLUN_CAP+1)</x:f>
        <x:v>4</x:v>
      </x:c>
      <x:c r="L7459" s="266" t="n">
        <x:f>SUM(I7459:K7459)</x:f>
        <x:v>23</x:v>
      </x:c>
      <x:c r="M7459" s="267" t="n">
        <x:f>I7459*TOMATO_HOURS*WEEKS*(1+TOMATO_DIM)^I7459+J7459*CARROT_HOURS*WEEKS*(1+CARROT_DIM)^J7459+K7459*MESCLUN_HOURS*WEEKS*(1+MESCLUN_DIM)^K7459</x:f>
        <x:v>3306.172395095814</x:v>
      </x:c>
      <x:c r="N7459" s="267" t="n">
        <x:f>MAX(M7459-FARMER_HOURS,0)/TEMP_HOURS_PER_WORKER</x:f>
        <x:v>1.7959530521498708</x:v>
      </x:c>
      <x:c r="O7459" s="268" t="n">
        <x:f>I7459*TOMATO_PRICE+J7459*CARROT_PRICE+K7459*MESCLUN_PRICE</x:f>
        <x:v>124352</x:v>
      </x:c>
      <x:c r="P7459" s="268" t="n">
        <x:f>I7459*TOMATO_FERTILIZER+J7459*CARROT_FERTILIZER+K7459*MESCLUN_FERTILIZER</x:f>
        <x:v>16720</x:v>
      </x:c>
      <x:c r="Q7459" s="268" t="n">
        <x:f>MIN(M7459,FARMER_HOURS)*FARMER_RATE+MAX(M7459-FARMER_HOURS,0)*TEMP_RATE</x:f>
        <x:v>69898.82630374677</x:v>
      </x:c>
      <x:c r="R7459" s="268" t="n">
        <x:f>O7459-P7459-Q7459-FIXED_COST</x:f>
        <x:v>17733.17369625323</x:v>
      </x:c>
      <x:c r="S7459" s="139" t="str">
        <x:f>IF(AND(L7459&lt;=TOTAL_BED_CAP,N7459&lt;=TEMP_WORKER_CAP),"YES","NO")</x:f>
        <x:v>YES</x:v>
      </x:c>
      <x:c r="T7459" s="139" t="n">
        <x:f>IF(S7459="YES",R7459,-1E+99)</x:f>
        <x:v>17733.17369625323</x:v>
      </x:c>
    </x:row>
    <x:row r="7460">
      <x:c r="A7460" s="139"/>
      <x:c r="B7460" s="139"/>
      <x:c r="C7460" s="139"/>
      <x:c r="D7460" s="139"/>
      <x:c r="E7460" s="139"/>
      <x:c r="F7460" s="139"/>
      <x:c r="G7460" s="139"/>
      <x:c r="H7460" s="139"/>
      <x:c r="I7460" s="266" t="n">
        <x:f>INT((ROW()-ROW($I$46))/((CARROT_CAP+1)*(MESCLUN_CAP+1)))</x:f>
        <x:v>11</x:v>
      </x:c>
      <x:c r="J7460" s="266" t="n">
        <x:f>MOD(INT((ROW()-ROW($I$46))/(MESCLUN_CAP+1)),CARROT_CAP+1)</x:f>
        <x:v>8</x:v>
      </x:c>
      <x:c r="K7460" s="266" t="n">
        <x:f>MOD(ROW()-ROW($I$46),MESCLUN_CAP+1)</x:f>
        <x:v>5</x:v>
      </x:c>
      <x:c r="L7460" s="266" t="n">
        <x:f>SUM(I7460:K7460)</x:f>
        <x:v>24</x:v>
      </x:c>
      <x:c r="M7460" s="267" t="n">
        <x:f>I7460*TOMATO_HOURS*WEEKS*(1+TOMATO_DIM)^I7460+J7460*CARROT_HOURS*WEEKS*(1+CARROT_DIM)^J7460+K7460*MESCLUN_HOURS*WEEKS*(1+MESCLUN_DIM)^K7460</x:f>
        <x:v>3356.4207190170173</x:v>
      </x:c>
      <x:c r="N7460" s="267" t="n">
        <x:f>MAX(M7460-FARMER_HOURS,0)/TEMP_HOURS_PER_WORKER</x:f>
        <x:v>1.8308477215395953</x:v>
      </x:c>
      <x:c r="O7460" s="268" t="n">
        <x:f>I7460*TOMATO_PRICE+J7460*CARROT_PRICE+K7460*MESCLUN_PRICE</x:f>
        <x:v>127052</x:v>
      </x:c>
      <x:c r="P7460" s="268" t="n">
        <x:f>I7460*TOMATO_FERTILIZER+J7460*CARROT_FERTILIZER+K7460*MESCLUN_FERTILIZER</x:f>
        <x:v>17600</x:v>
      </x:c>
      <x:c r="Q7460" s="268" t="n">
        <x:f>MIN(M7460,FARMER_HOURS)*FARMER_RATE+MAX(M7460-FARMER_HOURS,0)*TEMP_RATE</x:f>
        <x:v>70771.19303848987</x:v>
      </x:c>
      <x:c r="R7460" s="268" t="n">
        <x:f>O7460-P7460-Q7460-FIXED_COST</x:f>
        <x:v>18680.806961510127</x:v>
      </x:c>
      <x:c r="S7460" s="139" t="str">
        <x:f>IF(AND(L7460&lt;=TOTAL_BED_CAP,N7460&lt;=TEMP_WORKER_CAP),"YES","NO")</x:f>
        <x:v>YES</x:v>
      </x:c>
      <x:c r="T7460" s="139" t="n">
        <x:f>IF(S7460="YES",R7460,-1E+99)</x:f>
        <x:v>18680.806961510127</x:v>
      </x:c>
    </x:row>
    <x:row r="7461">
      <x:c r="A7461" s="139"/>
      <x:c r="B7461" s="139"/>
      <x:c r="C7461" s="139"/>
      <x:c r="D7461" s="139"/>
      <x:c r="E7461" s="139"/>
      <x:c r="F7461" s="139"/>
      <x:c r="G7461" s="139"/>
      <x:c r="H7461" s="139"/>
      <x:c r="I7461" s="266" t="n">
        <x:f>INT((ROW()-ROW($I$46))/((CARROT_CAP+1)*(MESCLUN_CAP+1)))</x:f>
        <x:v>11</x:v>
      </x:c>
      <x:c r="J7461" s="266" t="n">
        <x:f>MOD(INT((ROW()-ROW($I$46))/(MESCLUN_CAP+1)),CARROT_CAP+1)</x:f>
        <x:v>8</x:v>
      </x:c>
      <x:c r="K7461" s="266" t="n">
        <x:f>MOD(ROW()-ROW($I$46),MESCLUN_CAP+1)</x:f>
        <x:v>6</x:v>
      </x:c>
      <x:c r="L7461" s="266" t="n">
        <x:f>SUM(I7461:K7461)</x:f>
        <x:v>25</x:v>
      </x:c>
      <x:c r="M7461" s="267" t="n">
        <x:f>I7461*TOMATO_HOURS*WEEKS*(1+TOMATO_DIM)^I7461+J7461*CARROT_HOURS*WEEKS*(1+CARROT_DIM)^J7461+K7461*MESCLUN_HOURS*WEEKS*(1+MESCLUN_DIM)^K7461</x:f>
        <x:v>3407.8956931986504</x:v>
      </x:c>
      <x:c r="N7461" s="267" t="n">
        <x:f>MAX(M7461-FARMER_HOURS,0)/TEMP_HOURS_PER_WORKER</x:f>
        <x:v>1.8665942313879518</x:v>
      </x:c>
      <x:c r="O7461" s="268" t="n">
        <x:f>I7461*TOMATO_PRICE+J7461*CARROT_PRICE+K7461*MESCLUN_PRICE</x:f>
        <x:v>129752</x:v>
      </x:c>
      <x:c r="P7461" s="268" t="n">
        <x:f>I7461*TOMATO_FERTILIZER+J7461*CARROT_FERTILIZER+K7461*MESCLUN_FERTILIZER</x:f>
        <x:v>18480</x:v>
      </x:c>
      <x:c r="Q7461" s="268" t="n">
        <x:f>MIN(M7461,FARMER_HOURS)*FARMER_RATE+MAX(M7461-FARMER_HOURS,0)*TEMP_RATE</x:f>
        <x:v>71664.8557846988</x:v>
      </x:c>
      <x:c r="R7461" s="268" t="n">
        <x:f>O7461-P7461-Q7461-FIXED_COST</x:f>
        <x:v>19607.144215301203</x:v>
      </x:c>
      <x:c r="S7461" s="139" t="str">
        <x:f>IF(AND(L7461&lt;=TOTAL_BED_CAP,N7461&lt;=TEMP_WORKER_CAP),"YES","NO")</x:f>
        <x:v>YES</x:v>
      </x:c>
      <x:c r="T7461" s="139" t="n">
        <x:f>IF(S7461="YES",R7461,-1E+99)</x:f>
        <x:v>19607.144215301203</x:v>
      </x:c>
    </x:row>
    <x:row r="7462">
      <x:c r="A7462" s="139"/>
      <x:c r="B7462" s="139"/>
      <x:c r="C7462" s="139"/>
      <x:c r="D7462" s="139"/>
      <x:c r="E7462" s="139"/>
      <x:c r="F7462" s="139"/>
      <x:c r="G7462" s="139"/>
      <x:c r="H7462" s="139"/>
      <x:c r="I7462" s="266" t="n">
        <x:f>INT((ROW()-ROW($I$46))/((CARROT_CAP+1)*(MESCLUN_CAP+1)))</x:f>
        <x:v>11</x:v>
      </x:c>
      <x:c r="J7462" s="266" t="n">
        <x:f>MOD(INT((ROW()-ROW($I$46))/(MESCLUN_CAP+1)),CARROT_CAP+1)</x:f>
        <x:v>8</x:v>
      </x:c>
      <x:c r="K7462" s="266" t="n">
        <x:f>MOD(ROW()-ROW($I$46),MESCLUN_CAP+1)</x:f>
        <x:v>7</x:v>
      </x:c>
      <x:c r="L7462" s="266" t="n">
        <x:f>SUM(I7462:K7462)</x:f>
        <x:v>26</x:v>
      </x:c>
      <x:c r="M7462" s="267" t="n">
        <x:f>I7462*TOMATO_HOURS*WEEKS*(1+TOMATO_DIM)^I7462+J7462*CARROT_HOURS*WEEKS*(1+CARROT_DIM)^J7462+K7462*MESCLUN_HOURS*WEEKS*(1+MESCLUN_DIM)^K7462</x:f>
        <x:v>3460.620132596611</x:v>
      </x:c>
      <x:c r="N7462" s="267" t="n">
        <x:f>MAX(M7462-FARMER_HOURS,0)/TEMP_HOURS_PER_WORKER</x:f>
        <x:v>1.9032084254143131</x:v>
      </x:c>
      <x:c r="O7462" s="268" t="n">
        <x:f>I7462*TOMATO_PRICE+J7462*CARROT_PRICE+K7462*MESCLUN_PRICE</x:f>
        <x:v>132452</x:v>
      </x:c>
      <x:c r="P7462" s="268" t="n">
        <x:f>I7462*TOMATO_FERTILIZER+J7462*CARROT_FERTILIZER+K7462*MESCLUN_FERTILIZER</x:f>
        <x:v>19360</x:v>
      </x:c>
      <x:c r="Q7462" s="268" t="n">
        <x:f>MIN(M7462,FARMER_HOURS)*FARMER_RATE+MAX(M7462-FARMER_HOURS,0)*TEMP_RATE</x:f>
        <x:v>72580.21063535783</x:v>
      </x:c>
      <x:c r="R7462" s="268" t="n">
        <x:f>O7462-P7462-Q7462-FIXED_COST</x:f>
        <x:v>20511.789364642173</x:v>
      </x:c>
      <x:c r="S7462" s="139" t="str">
        <x:f>IF(AND(L7462&lt;=TOTAL_BED_CAP,N7462&lt;=TEMP_WORKER_CAP),"YES","NO")</x:f>
        <x:v>YES</x:v>
      </x:c>
      <x:c r="T7462" s="139" t="n">
        <x:f>IF(S7462="YES",R7462,-1E+99)</x:f>
        <x:v>20511.789364642173</x:v>
      </x:c>
    </x:row>
    <x:row r="7463">
      <x:c r="A7463" s="139"/>
      <x:c r="B7463" s="139"/>
      <x:c r="C7463" s="139"/>
      <x:c r="D7463" s="139"/>
      <x:c r="E7463" s="139"/>
      <x:c r="F7463" s="139"/>
      <x:c r="G7463" s="139"/>
      <x:c r="H7463" s="139"/>
      <x:c r="I7463" s="266" t="n">
        <x:f>INT((ROW()-ROW($I$46))/((CARROT_CAP+1)*(MESCLUN_CAP+1)))</x:f>
        <x:v>11</x:v>
      </x:c>
      <x:c r="J7463" s="266" t="n">
        <x:f>MOD(INT((ROW()-ROW($I$46))/(MESCLUN_CAP+1)),CARROT_CAP+1)</x:f>
        <x:v>8</x:v>
      </x:c>
      <x:c r="K7463" s="266" t="n">
        <x:f>MOD(ROW()-ROW($I$46),MESCLUN_CAP+1)</x:f>
        <x:v>8</x:v>
      </x:c>
      <x:c r="L7463" s="266" t="n">
        <x:f>SUM(I7463:K7463)</x:f>
        <x:v>27</x:v>
      </x:c>
      <x:c r="M7463" s="267" t="n">
        <x:f>I7463*TOMATO_HOURS*WEEKS*(1+TOMATO_DIM)^I7463+J7463*CARROT_HOURS*WEEKS*(1+CARROT_DIM)^J7463+K7463*MESCLUN_HOURS*WEEKS*(1+MESCLUN_DIM)^K7463</x:f>
        <x:v>3514.617230876591</x:v>
      </x:c>
      <x:c r="N7463" s="267" t="n">
        <x:f>MAX(M7463-FARMER_HOURS,0)/TEMP_HOURS_PER_WORKER</x:f>
        <x:v>1.940706410330966</x:v>
      </x:c>
      <x:c r="O7463" s="268" t="n">
        <x:f>I7463*TOMATO_PRICE+J7463*CARROT_PRICE+K7463*MESCLUN_PRICE</x:f>
        <x:v>135152</x:v>
      </x:c>
      <x:c r="P7463" s="268" t="n">
        <x:f>I7463*TOMATO_FERTILIZER+J7463*CARROT_FERTILIZER+K7463*MESCLUN_FERTILIZER</x:f>
        <x:v>20240</x:v>
      </x:c>
      <x:c r="Q7463" s="268" t="n">
        <x:f>MIN(M7463,FARMER_HOURS)*FARMER_RATE+MAX(M7463-FARMER_HOURS,0)*TEMP_RATE</x:f>
        <x:v>73517.66025827415</x:v>
      </x:c>
      <x:c r="R7463" s="268" t="n">
        <x:f>O7463-P7463-Q7463-FIXED_COST</x:f>
        <x:v>21394.339741725853</x:v>
      </x:c>
      <x:c r="S7463" s="139" t="str">
        <x:f>IF(AND(L7463&lt;=TOTAL_BED_CAP,N7463&lt;=TEMP_WORKER_CAP),"YES","NO")</x:f>
        <x:v>YES</x:v>
      </x:c>
      <x:c r="T7463" s="139" t="n">
        <x:f>IF(S7463="YES",R7463,-1E+99)</x:f>
        <x:v>21394.339741725853</x:v>
      </x:c>
    </x:row>
    <x:row r="7464">
      <x:c r="A7464" s="139"/>
      <x:c r="B7464" s="139"/>
      <x:c r="C7464" s="139"/>
      <x:c r="D7464" s="139"/>
      <x:c r="E7464" s="139"/>
      <x:c r="F7464" s="139"/>
      <x:c r="G7464" s="139"/>
      <x:c r="H7464" s="139"/>
      <x:c r="I7464" s="266" t="n">
        <x:f>INT((ROW()-ROW($I$46))/((CARROT_CAP+1)*(MESCLUN_CAP+1)))</x:f>
        <x:v>11</x:v>
      </x:c>
      <x:c r="J7464" s="266" t="n">
        <x:f>MOD(INT((ROW()-ROW($I$46))/(MESCLUN_CAP+1)),CARROT_CAP+1)</x:f>
        <x:v>8</x:v>
      </x:c>
      <x:c r="K7464" s="266" t="n">
        <x:f>MOD(ROW()-ROW($I$46),MESCLUN_CAP+1)</x:f>
        <x:v>9</x:v>
      </x:c>
      <x:c r="L7464" s="266" t="n">
        <x:f>SUM(I7464:K7464)</x:f>
        <x:v>28</x:v>
      </x:c>
      <x:c r="M7464" s="267" t="n">
        <x:f>I7464*TOMATO_HOURS*WEEKS*(1+TOMATO_DIM)^I7464+J7464*CARROT_HOURS*WEEKS*(1+CARROT_DIM)^J7464+K7464*MESCLUN_HOURS*WEEKS*(1+MESCLUN_DIM)^K7464</x:f>
        <x:v>3569.9105663169853</x:v>
      </x:c>
      <x:c r="N7464" s="267" t="n">
        <x:f>MAX(M7464-FARMER_HOURS,0)/TEMP_HOURS_PER_WORKER</x:f>
        <x:v>1.979104559942351</x:v>
      </x:c>
      <x:c r="O7464" s="268" t="n">
        <x:f>I7464*TOMATO_PRICE+J7464*CARROT_PRICE+K7464*MESCLUN_PRICE</x:f>
        <x:v>137852</x:v>
      </x:c>
      <x:c r="P7464" s="268" t="n">
        <x:f>I7464*TOMATO_FERTILIZER+J7464*CARROT_FERTILIZER+K7464*MESCLUN_FERTILIZER</x:f>
        <x:v>21120</x:v>
      </x:c>
      <x:c r="Q7464" s="268" t="n">
        <x:f>MIN(M7464,FARMER_HOURS)*FARMER_RATE+MAX(M7464-FARMER_HOURS,0)*TEMP_RATE</x:f>
        <x:v>74477.61399855878</x:v>
      </x:c>
      <x:c r="R7464" s="268" t="n">
        <x:f>O7464-P7464-Q7464-FIXED_COST</x:f>
        <x:v>22254.38600144122</x:v>
      </x:c>
      <x:c r="S7464" s="139" t="str">
        <x:f>IF(AND(L7464&lt;=TOTAL_BED_CAP,N7464&lt;=TEMP_WORKER_CAP),"YES","NO")</x:f>
        <x:v>YES</x:v>
      </x:c>
      <x:c r="T7464" s="139" t="n">
        <x:f>IF(S7464="YES",R7464,-1E+99)</x:f>
        <x:v>22254.38600144122</x:v>
      </x:c>
    </x:row>
    <x:row r="7465">
      <x:c r="A7465" s="139"/>
      <x:c r="B7465" s="139"/>
      <x:c r="C7465" s="139"/>
      <x:c r="D7465" s="139"/>
      <x:c r="E7465" s="139"/>
      <x:c r="F7465" s="139"/>
      <x:c r="G7465" s="139"/>
      <x:c r="H7465" s="139"/>
      <x:c r="I7465" s="266" t="n">
        <x:f>INT((ROW()-ROW($I$46))/((CARROT_CAP+1)*(MESCLUN_CAP+1)))</x:f>
        <x:v>11</x:v>
      </x:c>
      <x:c r="J7465" s="266" t="n">
        <x:f>MOD(INT((ROW()-ROW($I$46))/(MESCLUN_CAP+1)),CARROT_CAP+1)</x:f>
        <x:v>8</x:v>
      </x:c>
      <x:c r="K7465" s="266" t="n">
        <x:f>MOD(ROW()-ROW($I$46),MESCLUN_CAP+1)</x:f>
        <x:v>10</x:v>
      </x:c>
      <x:c r="L7465" s="266" t="n">
        <x:f>SUM(I7465:K7465)</x:f>
        <x:v>29</x:v>
      </x:c>
      <x:c r="M7465" s="267" t="n">
        <x:f>I7465*TOMATO_HOURS*WEEKS*(1+TOMATO_DIM)^I7465+J7465*CARROT_HOURS*WEEKS*(1+CARROT_DIM)^J7465+K7465*MESCLUN_HOURS*WEEKS*(1+MESCLUN_DIM)^K7465</x:f>
        <x:v>3626.524107800198</x:v>
      </x:c>
      <x:c r="N7465" s="267" t="n">
        <x:f>MAX(M7465-FARMER_HOURS,0)/TEMP_HOURS_PER_WORKER</x:f>
        <x:v>2.0184195193056933</x:v>
      </x:c>
      <x:c r="O7465" s="268" t="n">
        <x:f>I7465*TOMATO_PRICE+J7465*CARROT_PRICE+K7465*MESCLUN_PRICE</x:f>
        <x:v>140552</x:v>
      </x:c>
      <x:c r="P7465" s="268" t="n">
        <x:f>I7465*TOMATO_FERTILIZER+J7465*CARROT_FERTILIZER+K7465*MESCLUN_FERTILIZER</x:f>
        <x:v>22000</x:v>
      </x:c>
      <x:c r="Q7465" s="268" t="n">
        <x:f>MIN(M7465,FARMER_HOURS)*FARMER_RATE+MAX(M7465-FARMER_HOURS,0)*TEMP_RATE</x:f>
        <x:v>75460.48798264233</x:v>
      </x:c>
      <x:c r="R7465" s="268" t="n">
        <x:f>O7465-P7465-Q7465-FIXED_COST</x:f>
        <x:v>23091.512017357672</x:v>
      </x:c>
      <x:c r="S7465" s="139" t="str">
        <x:f>IF(AND(L7465&lt;=TOTAL_BED_CAP,N7465&lt;=TEMP_WORKER_CAP),"YES","NO")</x:f>
        <x:v>YES</x:v>
      </x:c>
      <x:c r="T7465" s="139" t="n">
        <x:f>IF(S7465="YES",R7465,-1E+99)</x:f>
        <x:v>23091.512017357672</x:v>
      </x:c>
    </x:row>
    <x:row r="7466">
      <x:c r="A7466" s="139"/>
      <x:c r="B7466" s="139"/>
      <x:c r="C7466" s="139"/>
      <x:c r="D7466" s="139"/>
      <x:c r="E7466" s="139"/>
      <x:c r="F7466" s="139"/>
      <x:c r="G7466" s="139"/>
      <x:c r="H7466" s="139"/>
      <x:c r="I7466" s="266" t="n">
        <x:f>INT((ROW()-ROW($I$46))/((CARROT_CAP+1)*(MESCLUN_CAP+1)))</x:f>
        <x:v>11</x:v>
      </x:c>
      <x:c r="J7466" s="266" t="n">
        <x:f>MOD(INT((ROW()-ROW($I$46))/(MESCLUN_CAP+1)),CARROT_CAP+1)</x:f>
        <x:v>8</x:v>
      </x:c>
      <x:c r="K7466" s="266" t="n">
        <x:f>MOD(ROW()-ROW($I$46),MESCLUN_CAP+1)</x:f>
        <x:v>11</x:v>
      </x:c>
      <x:c r="L7466" s="266" t="n">
        <x:f>SUM(I7466:K7466)</x:f>
        <x:v>30</x:v>
      </x:c>
      <x:c r="M7466" s="267" t="n">
        <x:f>I7466*TOMATO_HOURS*WEEKS*(1+TOMATO_DIM)^I7466+J7466*CARROT_HOURS*WEEKS*(1+CARROT_DIM)^J7466+K7466*MESCLUN_HOURS*WEEKS*(1+MESCLUN_DIM)^K7466</x:f>
        <x:v>3684.4822208936375</x:v>
      </x:c>
      <x:c r="N7466" s="267" t="n">
        <x:f>MAX(M7466-FARMER_HOURS,0)/TEMP_HOURS_PER_WORKER</x:f>
        <x:v>2.058668208953915</x:v>
      </x:c>
      <x:c r="O7466" s="268" t="n">
        <x:f>I7466*TOMATO_PRICE+J7466*CARROT_PRICE+K7466*MESCLUN_PRICE</x:f>
        <x:v>143252</x:v>
      </x:c>
      <x:c r="P7466" s="268" t="n">
        <x:f>I7466*TOMATO_FERTILIZER+J7466*CARROT_FERTILIZER+K7466*MESCLUN_FERTILIZER</x:f>
        <x:v>22880</x:v>
      </x:c>
      <x:c r="Q7466" s="268" t="n">
        <x:f>MIN(M7466,FARMER_HOURS)*FARMER_RATE+MAX(M7466-FARMER_HOURS,0)*TEMP_RATE</x:f>
        <x:v>76466.70522384788</x:v>
      </x:c>
      <x:c r="R7466" s="268" t="n">
        <x:f>O7466-P7466-Q7466-FIXED_COST</x:f>
        <x:v>23905.29477615212</x:v>
      </x:c>
      <x:c r="S7466" s="139" t="str">
        <x:f>IF(AND(L7466&lt;=TOTAL_BED_CAP,N7466&lt;=TEMP_WORKER_CAP),"YES","NO")</x:f>
        <x:v>YES</x:v>
      </x:c>
      <x:c r="T7466" s="139" t="n">
        <x:f>IF(S7466="YES",R7466,-1E+99)</x:f>
        <x:v>23905.29477615212</x:v>
      </x:c>
    </x:row>
    <x:row r="7467">
      <x:c r="A7467" s="139"/>
      <x:c r="B7467" s="139"/>
      <x:c r="C7467" s="139"/>
      <x:c r="D7467" s="139"/>
      <x:c r="E7467" s="139"/>
      <x:c r="F7467" s="139"/>
      <x:c r="G7467" s="139"/>
      <x:c r="H7467" s="139"/>
      <x:c r="I7467" s="266" t="n">
        <x:f>INT((ROW()-ROW($I$46))/((CARROT_CAP+1)*(MESCLUN_CAP+1)))</x:f>
        <x:v>11</x:v>
      </x:c>
      <x:c r="J7467" s="266" t="n">
        <x:f>MOD(INT((ROW()-ROW($I$46))/(MESCLUN_CAP+1)),CARROT_CAP+1)</x:f>
        <x:v>8</x:v>
      </x:c>
      <x:c r="K7467" s="266" t="n">
        <x:f>MOD(ROW()-ROW($I$46),MESCLUN_CAP+1)</x:f>
        <x:v>12</x:v>
      </x:c>
      <x:c r="L7467" s="266" t="n">
        <x:f>SUM(I7467:K7467)</x:f>
        <x:v>31</x:v>
      </x:c>
      <x:c r="M7467" s="267" t="n">
        <x:f>I7467*TOMATO_HOURS*WEEKS*(1+TOMATO_DIM)^I7467+J7467*CARROT_HOURS*WEEKS*(1+CARROT_DIM)^J7467+K7467*MESCLUN_HOURS*WEEKS*(1+MESCLUN_DIM)^K7467</x:f>
        <x:v>3743.8096740217015</x:v>
      </x:c>
      <x:c r="N7467" s="267" t="n">
        <x:f>MAX(M7467-FARMER_HOURS,0)/TEMP_HOURS_PER_WORKER</x:f>
        <x:v>2.099867829181737</x:v>
      </x:c>
      <x:c r="O7467" s="268" t="n">
        <x:f>I7467*TOMATO_PRICE+J7467*CARROT_PRICE+K7467*MESCLUN_PRICE</x:f>
        <x:v>145952</x:v>
      </x:c>
      <x:c r="P7467" s="268" t="n">
        <x:f>I7467*TOMATO_FERTILIZER+J7467*CARROT_FERTILIZER+K7467*MESCLUN_FERTILIZER</x:f>
        <x:v>23760</x:v>
      </x:c>
      <x:c r="Q7467" s="268" t="n">
        <x:f>MIN(M7467,FARMER_HOURS)*FARMER_RATE+MAX(M7467-FARMER_HOURS,0)*TEMP_RATE</x:f>
        <x:v>77496.69572954343</x:v>
      </x:c>
      <x:c r="R7467" s="268" t="n">
        <x:f>O7467-P7467-Q7467-FIXED_COST</x:f>
        <x:v>24695.304270456574</x:v>
      </x:c>
      <x:c r="S7467" s="139" t="str">
        <x:f>IF(AND(L7467&lt;=TOTAL_BED_CAP,N7467&lt;=TEMP_WORKER_CAP),"YES","NO")</x:f>
        <x:v>YES</x:v>
      </x:c>
      <x:c r="T7467" s="139" t="n">
        <x:f>IF(S7467="YES",R7467,-1E+99)</x:f>
        <x:v>24695.304270456574</x:v>
      </x:c>
    </x:row>
    <x:row r="7468">
      <x:c r="A7468" s="139"/>
      <x:c r="B7468" s="139"/>
      <x:c r="C7468" s="139"/>
      <x:c r="D7468" s="139"/>
      <x:c r="E7468" s="139"/>
      <x:c r="F7468" s="139"/>
      <x:c r="G7468" s="139"/>
      <x:c r="H7468" s="139"/>
      <x:c r="I7468" s="266" t="n">
        <x:f>INT((ROW()-ROW($I$46))/((CARROT_CAP+1)*(MESCLUN_CAP+1)))</x:f>
        <x:v>11</x:v>
      </x:c>
      <x:c r="J7468" s="266" t="n">
        <x:f>MOD(INT((ROW()-ROW($I$46))/(MESCLUN_CAP+1)),CARROT_CAP+1)</x:f>
        <x:v>8</x:v>
      </x:c>
      <x:c r="K7468" s="266" t="n">
        <x:f>MOD(ROW()-ROW($I$46),MESCLUN_CAP+1)</x:f>
        <x:v>13</x:v>
      </x:c>
      <x:c r="L7468" s="266" t="n">
        <x:f>SUM(I7468:K7468)</x:f>
        <x:v>32</x:v>
      </x:c>
      <x:c r="M7468" s="267" t="n">
        <x:f>I7468*TOMATO_HOURS*WEEKS*(1+TOMATO_DIM)^I7468+J7468*CARROT_HOURS*WEEKS*(1+CARROT_DIM)^J7468+K7468*MESCLUN_HOURS*WEEKS*(1+MESCLUN_DIM)^K7468</x:f>
        <x:v>3804.531644730086</x:v>
      </x:c>
      <x:c r="N7468" s="267" t="n">
        <x:f>MAX(M7468-FARMER_HOURS,0)/TEMP_HOURS_PER_WORKER</x:f>
        <x:v>2.142035864395893</x:v>
      </x:c>
      <x:c r="O7468" s="268" t="n">
        <x:f>I7468*TOMATO_PRICE+J7468*CARROT_PRICE+K7468*MESCLUN_PRICE</x:f>
        <x:v>148652</x:v>
      </x:c>
      <x:c r="P7468" s="268" t="n">
        <x:f>I7468*TOMATO_FERTILIZER+J7468*CARROT_FERTILIZER+K7468*MESCLUN_FERTILIZER</x:f>
        <x:v>24640</x:v>
      </x:c>
      <x:c r="Q7468" s="268" t="n">
        <x:f>MIN(M7468,FARMER_HOURS)*FARMER_RATE+MAX(M7468-FARMER_HOURS,0)*TEMP_RATE</x:f>
        <x:v>78550.89660989732</x:v>
      </x:c>
      <x:c r="R7468" s="268" t="n">
        <x:f>O7468-P7468-Q7468-FIXED_COST</x:f>
        <x:v>25461.103390102682</x:v>
      </x:c>
      <x:c r="S7468" s="139" t="str">
        <x:f>IF(AND(L7468&lt;=TOTAL_BED_CAP,N7468&lt;=TEMP_WORKER_CAP),"YES","NO")</x:f>
        <x:v>YES</x:v>
      </x:c>
      <x:c r="T7468" s="139" t="n">
        <x:f>IF(S7468="YES",R7468,-1E+99)</x:f>
        <x:v>25461.103390102682</x:v>
      </x:c>
    </x:row>
    <x:row r="7469">
      <x:c r="A7469" s="139"/>
      <x:c r="B7469" s="139"/>
      <x:c r="C7469" s="139"/>
      <x:c r="D7469" s="139"/>
      <x:c r="E7469" s="139"/>
      <x:c r="F7469" s="139"/>
      <x:c r="G7469" s="139"/>
      <x:c r="H7469" s="139"/>
      <x:c r="I7469" s="266" t="n">
        <x:f>INT((ROW()-ROW($I$46))/((CARROT_CAP+1)*(MESCLUN_CAP+1)))</x:f>
        <x:v>11</x:v>
      </x:c>
      <x:c r="J7469" s="266" t="n">
        <x:f>MOD(INT((ROW()-ROW($I$46))/(MESCLUN_CAP+1)),CARROT_CAP+1)</x:f>
        <x:v>8</x:v>
      </x:c>
      <x:c r="K7469" s="266" t="n">
        <x:f>MOD(ROW()-ROW($I$46),MESCLUN_CAP+1)</x:f>
        <x:v>14</x:v>
      </x:c>
      <x:c r="L7469" s="266" t="n">
        <x:f>SUM(I7469:K7469)</x:f>
        <x:v>33</x:v>
      </x:c>
      <x:c r="M7469" s="267" t="n">
        <x:f>I7469*TOMATO_HOURS*WEEKS*(1+TOMATO_DIM)^I7469+J7469*CARROT_HOURS*WEEKS*(1+CARROT_DIM)^J7469+K7469*MESCLUN_HOURS*WEEKS*(1+MESCLUN_DIM)^K7469</x:f>
        <x:v>3866.673726043747</x:v>
      </x:c>
      <x:c r="N7469" s="267" t="n">
        <x:f>MAX(M7469-FARMER_HOURS,0)/TEMP_HOURS_PER_WORKER</x:f>
        <x:v>2.18519008753038</x:v>
      </x:c>
      <x:c r="O7469" s="268" t="n">
        <x:f>I7469*TOMATO_PRICE+J7469*CARROT_PRICE+K7469*MESCLUN_PRICE</x:f>
        <x:v>151352</x:v>
      </x:c>
      <x:c r="P7469" s="268" t="n">
        <x:f>I7469*TOMATO_FERTILIZER+J7469*CARROT_FERTILIZER+K7469*MESCLUN_FERTILIZER</x:f>
        <x:v>25520</x:v>
      </x:c>
      <x:c r="Q7469" s="268" t="n">
        <x:f>MIN(M7469,FARMER_HOURS)*FARMER_RATE+MAX(M7469-FARMER_HOURS,0)*TEMP_RATE</x:f>
        <x:v>79629.7521882595</x:v>
      </x:c>
      <x:c r="R7469" s="268" t="n">
        <x:f>O7469-P7469-Q7469-FIXED_COST</x:f>
        <x:v>26202.247811740497</x:v>
      </x:c>
      <x:c r="S7469" s="139" t="str">
        <x:f>IF(AND(L7469&lt;=TOTAL_BED_CAP,N7469&lt;=TEMP_WORKER_CAP),"YES","NO")</x:f>
        <x:v>YES</x:v>
      </x:c>
      <x:c r="T7469" s="139" t="n">
        <x:f>IF(S7469="YES",R7469,-1E+99)</x:f>
        <x:v>26202.247811740497</x:v>
      </x:c>
    </x:row>
    <x:row r="7470">
      <x:c r="A7470" s="139"/>
      <x:c r="B7470" s="139"/>
      <x:c r="C7470" s="139"/>
      <x:c r="D7470" s="139"/>
      <x:c r="E7470" s="139"/>
      <x:c r="F7470" s="139"/>
      <x:c r="G7470" s="139"/>
      <x:c r="H7470" s="139"/>
      <x:c r="I7470" s="266" t="n">
        <x:f>INT((ROW()-ROW($I$46))/((CARROT_CAP+1)*(MESCLUN_CAP+1)))</x:f>
        <x:v>11</x:v>
      </x:c>
      <x:c r="J7470" s="266" t="n">
        <x:f>MOD(INT((ROW()-ROW($I$46))/(MESCLUN_CAP+1)),CARROT_CAP+1)</x:f>
        <x:v>8</x:v>
      </x:c>
      <x:c r="K7470" s="266" t="n">
        <x:f>MOD(ROW()-ROW($I$46),MESCLUN_CAP+1)</x:f>
        <x:v>15</x:v>
      </x:c>
      <x:c r="L7470" s="266" t="n">
        <x:f>SUM(I7470:K7470)</x:f>
        <x:v>34</x:v>
      </x:c>
      <x:c r="M7470" s="267" t="n">
        <x:f>I7470*TOMATO_HOURS*WEEKS*(1+TOMATO_DIM)^I7470+J7470*CARROT_HOURS*WEEKS*(1+CARROT_DIM)^J7470+K7470*MESCLUN_HOURS*WEEKS*(1+MESCLUN_DIM)^K7470</x:f>
        <x:v>3930.2619329198933</x:v>
      </x:c>
      <x:c r="N7470" s="267" t="n">
        <x:f>MAX(M7470-FARMER_HOURS,0)/TEMP_HOURS_PER_WORKER</x:f>
        <x:v>2.2293485645277036</x:v>
      </x:c>
      <x:c r="O7470" s="268" t="n">
        <x:f>I7470*TOMATO_PRICE+J7470*CARROT_PRICE+K7470*MESCLUN_PRICE</x:f>
        <x:v>154052</x:v>
      </x:c>
      <x:c r="P7470" s="268" t="n">
        <x:f>I7470*TOMATO_FERTILIZER+J7470*CARROT_FERTILIZER+K7470*MESCLUN_FERTILIZER</x:f>
        <x:v>26400</x:v>
      </x:c>
      <x:c r="Q7470" s="268" t="n">
        <x:f>MIN(M7470,FARMER_HOURS)*FARMER_RATE+MAX(M7470-FARMER_HOURS,0)*TEMP_RATE</x:f>
        <x:v>80733.71411319259</x:v>
      </x:c>
      <x:c r="R7470" s="268" t="n">
        <x:f>O7470-P7470-Q7470-FIXED_COST</x:f>
        <x:v>26918.28588680741</x:v>
      </x:c>
      <x:c r="S7470" s="139" t="str">
        <x:f>IF(AND(L7470&lt;=TOTAL_BED_CAP,N7470&lt;=TEMP_WORKER_CAP),"YES","NO")</x:f>
        <x:v>YES</x:v>
      </x:c>
      <x:c r="T7470" s="139" t="n">
        <x:f>IF(S7470="YES",R7470,-1E+99)</x:f>
        <x:v>26918.28588680741</x:v>
      </x:c>
    </x:row>
    <x:row r="7471">
      <x:c r="A7471" s="139"/>
      <x:c r="B7471" s="139"/>
      <x:c r="C7471" s="139"/>
      <x:c r="D7471" s="139"/>
      <x:c r="E7471" s="139"/>
      <x:c r="F7471" s="139"/>
      <x:c r="G7471" s="139"/>
      <x:c r="H7471" s="139"/>
      <x:c r="I7471" s="266" t="n">
        <x:f>INT((ROW()-ROW($I$46))/((CARROT_CAP+1)*(MESCLUN_CAP+1)))</x:f>
        <x:v>11</x:v>
      </x:c>
      <x:c r="J7471" s="266" t="n">
        <x:f>MOD(INT((ROW()-ROW($I$46))/(MESCLUN_CAP+1)),CARROT_CAP+1)</x:f>
        <x:v>8</x:v>
      </x:c>
      <x:c r="K7471" s="266" t="n">
        <x:f>MOD(ROW()-ROW($I$46),MESCLUN_CAP+1)</x:f>
        <x:v>16</x:v>
      </x:c>
      <x:c r="L7471" s="266" t="n">
        <x:f>SUM(I7471:K7471)</x:f>
        <x:v>35</x:v>
      </x:c>
      <x:c r="M7471" s="267" t="n">
        <x:f>I7471*TOMATO_HOURS*WEEKS*(1+TOMATO_DIM)^I7471+J7471*CARROT_HOURS*WEEKS*(1+CARROT_DIM)^J7471+K7471*MESCLUN_HOURS*WEEKS*(1+MESCLUN_DIM)^K7471</x:f>
        <x:v>3995.3227087973823</x:v>
      </x:c>
      <x:c r="N7471" s="267" t="n">
        <x:f>MAX(M7471-FARMER_HOURS,0)/TEMP_HOURS_PER_WORKER</x:f>
        <x:v>2.274529658887071</x:v>
      </x:c>
      <x:c r="O7471" s="268" t="n">
        <x:f>I7471*TOMATO_PRICE+J7471*CARROT_PRICE+K7471*MESCLUN_PRICE</x:f>
        <x:v>156752</x:v>
      </x:c>
      <x:c r="P7471" s="268" t="n">
        <x:f>I7471*TOMATO_FERTILIZER+J7471*CARROT_FERTILIZER+K7471*MESCLUN_FERTILIZER</x:f>
        <x:v>27280</x:v>
      </x:c>
      <x:c r="Q7471" s="268" t="n">
        <x:f>MIN(M7471,FARMER_HOURS)*FARMER_RATE+MAX(M7471-FARMER_HOURS,0)*TEMP_RATE</x:f>
        <x:v>81863.24147217677</x:v>
      </x:c>
      <x:c r="R7471" s="268" t="n">
        <x:f>O7471-P7471-Q7471-FIXED_COST</x:f>
        <x:v>27608.75852782323</x:v>
      </x:c>
      <x:c r="S7471" s="139" t="str">
        <x:f>IF(AND(L7471&lt;=TOTAL_BED_CAP,N7471&lt;=TEMP_WORKER_CAP),"YES","NO")</x:f>
        <x:v>YES</x:v>
      </x:c>
      <x:c r="T7471" s="139" t="n">
        <x:f>IF(S7471="YES",R7471,-1E+99)</x:f>
        <x:v>27608.75852782323</x:v>
      </x:c>
    </x:row>
    <x:row r="7472">
      <x:c r="A7472" s="139"/>
      <x:c r="B7472" s="139"/>
      <x:c r="C7472" s="139"/>
      <x:c r="D7472" s="139"/>
      <x:c r="E7472" s="139"/>
      <x:c r="F7472" s="139"/>
      <x:c r="G7472" s="139"/>
      <x:c r="H7472" s="139"/>
      <x:c r="I7472" s="266" t="n">
        <x:f>INT((ROW()-ROW($I$46))/((CARROT_CAP+1)*(MESCLUN_CAP+1)))</x:f>
        <x:v>11</x:v>
      </x:c>
      <x:c r="J7472" s="266" t="n">
        <x:f>MOD(INT((ROW()-ROW($I$46))/(MESCLUN_CAP+1)),CARROT_CAP+1)</x:f>
        <x:v>8</x:v>
      </x:c>
      <x:c r="K7472" s="266" t="n">
        <x:f>MOD(ROW()-ROW($I$46),MESCLUN_CAP+1)</x:f>
        <x:v>17</x:v>
      </x:c>
      <x:c r="L7472" s="266" t="n">
        <x:f>SUM(I7472:K7472)</x:f>
        <x:v>36</x:v>
      </x:c>
      <x:c r="M7472" s="267" t="n">
        <x:f>I7472*TOMATO_HOURS*WEEKS*(1+TOMATO_DIM)^I7472+J7472*CARROT_HOURS*WEEKS*(1+CARROT_DIM)^J7472+K7472*MESCLUN_HOURS*WEEKS*(1+MESCLUN_DIM)^K7472</x:f>
        <x:v>4061.8829322439224</x:v>
      </x:c>
      <x:c r="N7472" s="267" t="n">
        <x:f>MAX(M7472-FARMER_HOURS,0)/TEMP_HOURS_PER_WORKER</x:f>
        <x:v>2.320752036280502</x:v>
      </x:c>
      <x:c r="O7472" s="268" t="n">
        <x:f>I7472*TOMATO_PRICE+J7472*CARROT_PRICE+K7472*MESCLUN_PRICE</x:f>
        <x:v>159452</x:v>
      </x:c>
      <x:c r="P7472" s="268" t="n">
        <x:f>I7472*TOMATO_FERTILIZER+J7472*CARROT_FERTILIZER+K7472*MESCLUN_FERTILIZER</x:f>
        <x:v>28160</x:v>
      </x:c>
      <x:c r="Q7472" s="268" t="n">
        <x:f>MIN(M7472,FARMER_HOURS)*FARMER_RATE+MAX(M7472-FARMER_HOURS,0)*TEMP_RATE</x:f>
        <x:v>83018.80090701254</x:v>
      </x:c>
      <x:c r="R7472" s="268" t="n">
        <x:f>O7472-P7472-Q7472-FIXED_COST</x:f>
        <x:v>28273.19909298746</x:v>
      </x:c>
      <x:c r="S7472" s="139" t="str">
        <x:f>IF(AND(L7472&lt;=TOTAL_BED_CAP,N7472&lt;=TEMP_WORKER_CAP),"YES","NO")</x:f>
        <x:v>YES</x:v>
      </x:c>
      <x:c r="T7472" s="139" t="n">
        <x:f>IF(S7472="YES",R7472,-1E+99)</x:f>
        <x:v>28273.19909298746</x:v>
      </x:c>
    </x:row>
    <x:row r="7473">
      <x:c r="A7473" s="139"/>
      <x:c r="B7473" s="139"/>
      <x:c r="C7473" s="139"/>
      <x:c r="D7473" s="139"/>
      <x:c r="E7473" s="139"/>
      <x:c r="F7473" s="139"/>
      <x:c r="G7473" s="139"/>
      <x:c r="H7473" s="139"/>
      <x:c r="I7473" s="266" t="n">
        <x:f>INT((ROW()-ROW($I$46))/((CARROT_CAP+1)*(MESCLUN_CAP+1)))</x:f>
        <x:v>11</x:v>
      </x:c>
      <x:c r="J7473" s="266" t="n">
        <x:f>MOD(INT((ROW()-ROW($I$46))/(MESCLUN_CAP+1)),CARROT_CAP+1)</x:f>
        <x:v>8</x:v>
      </x:c>
      <x:c r="K7473" s="266" t="n">
        <x:f>MOD(ROW()-ROW($I$46),MESCLUN_CAP+1)</x:f>
        <x:v>18</x:v>
      </x:c>
      <x:c r="L7473" s="266" t="n">
        <x:f>SUM(I7473:K7473)</x:f>
        <x:v>37</x:v>
      </x:c>
      <x:c r="M7473" s="267" t="n">
        <x:f>I7473*TOMATO_HOURS*WEEKS*(1+TOMATO_DIM)^I7473+J7473*CARROT_HOURS*WEEKS*(1+CARROT_DIM)^J7473+K7473*MESCLUN_HOURS*WEEKS*(1+MESCLUN_DIM)^K7473</x:f>
        <x:v>4129.96992370251</x:v>
      </x:c>
      <x:c r="N7473" s="267" t="n">
        <x:f>MAX(M7473-FARMER_HOURS,0)/TEMP_HOURS_PER_WORKER</x:f>
        <x:v>2.3680346692378538</x:v>
      </x:c>
      <x:c r="O7473" s="268" t="n">
        <x:f>I7473*TOMATO_PRICE+J7473*CARROT_PRICE+K7473*MESCLUN_PRICE</x:f>
        <x:v>162152</x:v>
      </x:c>
      <x:c r="P7473" s="268" t="n">
        <x:f>I7473*TOMATO_FERTILIZER+J7473*CARROT_FERTILIZER+K7473*MESCLUN_FERTILIZER</x:f>
        <x:v>29040</x:v>
      </x:c>
      <x:c r="Q7473" s="268" t="n">
        <x:f>MIN(M7473,FARMER_HOURS)*FARMER_RATE+MAX(M7473-FARMER_HOURS,0)*TEMP_RATE</x:f>
        <x:v>84200.86673094635</x:v>
      </x:c>
      <x:c r="R7473" s="268" t="n">
        <x:f>O7473-P7473-Q7473-FIXED_COST</x:f>
        <x:v>28911.13326905365</x:v>
      </x:c>
      <x:c r="S7473" s="139" t="str">
        <x:f>IF(AND(L7473&lt;=TOTAL_BED_CAP,N7473&lt;=TEMP_WORKER_CAP),"YES","NO")</x:f>
        <x:v>YES</x:v>
      </x:c>
      <x:c r="T7473" s="139" t="n">
        <x:f>IF(S7473="YES",R7473,-1E+99)</x:f>
        <x:v>28911.13326905365</x:v>
      </x:c>
    </x:row>
    <x:row r="7474">
      <x:c r="A7474" s="139"/>
      <x:c r="B7474" s="139"/>
      <x:c r="C7474" s="139"/>
      <x:c r="D7474" s="139"/>
      <x:c r="E7474" s="139"/>
      <x:c r="F7474" s="139"/>
      <x:c r="G7474" s="139"/>
      <x:c r="H7474" s="139"/>
      <x:c r="I7474" s="266" t="n">
        <x:f>INT((ROW()-ROW($I$46))/((CARROT_CAP+1)*(MESCLUN_CAP+1)))</x:f>
        <x:v>11</x:v>
      </x:c>
      <x:c r="J7474" s="266" t="n">
        <x:f>MOD(INT((ROW()-ROW($I$46))/(MESCLUN_CAP+1)),CARROT_CAP+1)</x:f>
        <x:v>8</x:v>
      </x:c>
      <x:c r="K7474" s="266" t="n">
        <x:f>MOD(ROW()-ROW($I$46),MESCLUN_CAP+1)</x:f>
        <x:v>19</x:v>
      </x:c>
      <x:c r="L7474" s="266" t="n">
        <x:f>SUM(I7474:K7474)</x:f>
        <x:v>38</x:v>
      </x:c>
      <x:c r="M7474" s="267" t="n">
        <x:f>I7474*TOMATO_HOURS*WEEKS*(1+TOMATO_DIM)^I7474+J7474*CARROT_HOURS*WEEKS*(1+CARROT_DIM)^J7474+K7474*MESCLUN_HOURS*WEEKS*(1+MESCLUN_DIM)^K7474</x:f>
        <x:v>4199.611452338531</x:v>
      </x:c>
      <x:c r="N7474" s="267" t="n">
        <x:f>MAX(M7474-FARMER_HOURS,0)/TEMP_HOURS_PER_WORKER</x:f>
        <x:v>2.416396841901758</x:v>
      </x:c>
      <x:c r="O7474" s="268" t="n">
        <x:f>I7474*TOMATO_PRICE+J7474*CARROT_PRICE+K7474*MESCLUN_PRICE</x:f>
        <x:v>164852</x:v>
      </x:c>
      <x:c r="P7474" s="268" t="n">
        <x:f>I7474*TOMATO_FERTILIZER+J7474*CARROT_FERTILIZER+K7474*MESCLUN_FERTILIZER</x:f>
        <x:v>29920</x:v>
      </x:c>
      <x:c r="Q7474" s="268" t="n">
        <x:f>MIN(M7474,FARMER_HOURS)*FARMER_RATE+MAX(M7474-FARMER_HOURS,0)*TEMP_RATE</x:f>
        <x:v>85409.92104754395</x:v>
      </x:c>
      <x:c r="R7474" s="268" t="n">
        <x:f>O7474-P7474-Q7474-FIXED_COST</x:f>
        <x:v>29522.078952456053</x:v>
      </x:c>
      <x:c r="S7474" s="139" t="str">
        <x:f>IF(AND(L7474&lt;=TOTAL_BED_CAP,N7474&lt;=TEMP_WORKER_CAP),"YES","NO")</x:f>
        <x:v>YES</x:v>
      </x:c>
      <x:c r="T7474" s="139" t="n">
        <x:f>IF(S7474="YES",R7474,-1E+99)</x:f>
        <x:v>29522.078952456053</x:v>
      </x:c>
    </x:row>
    <x:row r="7475">
      <x:c r="A7475" s="139"/>
      <x:c r="B7475" s="139"/>
      <x:c r="C7475" s="139"/>
      <x:c r="D7475" s="139"/>
      <x:c r="E7475" s="139"/>
      <x:c r="F7475" s="139"/>
      <x:c r="G7475" s="139"/>
      <x:c r="H7475" s="139"/>
      <x:c r="I7475" s="266" t="n">
        <x:f>INT((ROW()-ROW($I$46))/((CARROT_CAP+1)*(MESCLUN_CAP+1)))</x:f>
        <x:v>11</x:v>
      </x:c>
      <x:c r="J7475" s="266" t="n">
        <x:f>MOD(INT((ROW()-ROW($I$46))/(MESCLUN_CAP+1)),CARROT_CAP+1)</x:f>
        <x:v>8</x:v>
      </x:c>
      <x:c r="K7475" s="266" t="n">
        <x:f>MOD(ROW()-ROW($I$46),MESCLUN_CAP+1)</x:f>
        <x:v>20</x:v>
      </x:c>
      <x:c r="L7475" s="266" t="n">
        <x:f>SUM(I7475:K7475)</x:f>
        <x:v>39</x:v>
      </x:c>
      <x:c r="M7475" s="267" t="n">
        <x:f>I7475*TOMATO_HOURS*WEEKS*(1+TOMATO_DIM)^I7475+J7475*CARROT_HOURS*WEEKS*(1+CARROT_DIM)^J7475+K7475*MESCLUN_HOURS*WEEKS*(1+MESCLUN_DIM)^K7475</x:f>
        <x:v>4270.835742989008</x:v>
      </x:c>
      <x:c r="N7475" s="267" t="n">
        <x:f>MAX(M7475-FARMER_HOURS,0)/TEMP_HOURS_PER_WORKER</x:f>
        <x:v>2.465858154853478</x:v>
      </x:c>
      <x:c r="O7475" s="268" t="n">
        <x:f>I7475*TOMATO_PRICE+J7475*CARROT_PRICE+K7475*MESCLUN_PRICE</x:f>
        <x:v>167552</x:v>
      </x:c>
      <x:c r="P7475" s="268" t="n">
        <x:f>I7475*TOMATO_FERTILIZER+J7475*CARROT_FERTILIZER+K7475*MESCLUN_FERTILIZER</x:f>
        <x:v>30800</x:v>
      </x:c>
      <x:c r="Q7475" s="268" t="n">
        <x:f>MIN(M7475,FARMER_HOURS)*FARMER_RATE+MAX(M7475-FARMER_HOURS,0)*TEMP_RATE</x:f>
        <x:v>86646.45387133694</x:v>
      </x:c>
      <x:c r="R7475" s="268" t="n">
        <x:f>O7475-P7475-Q7475-FIXED_COST</x:f>
        <x:v>30105.54612866306</x:v>
      </x:c>
      <x:c r="S7475" s="139" t="str">
        <x:f>IF(AND(L7475&lt;=TOTAL_BED_CAP,N7475&lt;=TEMP_WORKER_CAP),"YES","NO")</x:f>
        <x:v>YES</x:v>
      </x:c>
      <x:c r="T7475" s="139" t="n">
        <x:f>IF(S7475="YES",R7475,-1E+99)</x:f>
        <x:v>30105.54612866306</x:v>
      </x:c>
    </x:row>
    <x:row r="7476">
      <x:c r="A7476" s="139"/>
      <x:c r="B7476" s="139"/>
      <x:c r="C7476" s="139"/>
      <x:c r="D7476" s="139"/>
      <x:c r="E7476" s="139"/>
      <x:c r="F7476" s="139"/>
      <x:c r="G7476" s="139"/>
      <x:c r="H7476" s="139"/>
      <x:c r="I7476" s="266" t="n">
        <x:f>INT((ROW()-ROW($I$46))/((CARROT_CAP+1)*(MESCLUN_CAP+1)))</x:f>
        <x:v>11</x:v>
      </x:c>
      <x:c r="J7476" s="266" t="n">
        <x:f>MOD(INT((ROW()-ROW($I$46))/(MESCLUN_CAP+1)),CARROT_CAP+1)</x:f>
        <x:v>8</x:v>
      </x:c>
      <x:c r="K7476" s="266" t="n">
        <x:f>MOD(ROW()-ROW($I$46),MESCLUN_CAP+1)</x:f>
        <x:v>21</x:v>
      </x:c>
      <x:c r="L7476" s="266" t="n">
        <x:f>SUM(I7476:K7476)</x:f>
        <x:v>40</x:v>
      </x:c>
      <x:c r="M7476" s="267" t="n">
        <x:f>I7476*TOMATO_HOURS*WEEKS*(1+TOMATO_DIM)^I7476+J7476*CARROT_HOURS*WEEKS*(1+CARROT_DIM)^J7476+K7476*MESCLUN_HOURS*WEEKS*(1+MESCLUN_DIM)^K7476</x:f>
        <x:v>4343.671483215452</x:v>
      </x:c>
      <x:c r="N7476" s="267" t="n">
        <x:f>MAX(M7476-FARMER_HOURS,0)/TEMP_HOURS_PER_WORKER</x:f>
        <x:v>2.516438530010731</x:v>
      </x:c>
      <x:c r="O7476" s="268" t="n">
        <x:f>I7476*TOMATO_PRICE+J7476*CARROT_PRICE+K7476*MESCLUN_PRICE</x:f>
        <x:v>170252</x:v>
      </x:c>
      <x:c r="P7476" s="268" t="n">
        <x:f>I7476*TOMATO_FERTILIZER+J7476*CARROT_FERTILIZER+K7476*MESCLUN_FERTILIZER</x:f>
        <x:v>31680</x:v>
      </x:c>
      <x:c r="Q7476" s="268" t="n">
        <x:f>MIN(M7476,FARMER_HOURS)*FARMER_RATE+MAX(M7476-FARMER_HOURS,0)*TEMP_RATE</x:f>
        <x:v>87910.96325026827</x:v>
      </x:c>
      <x:c r="R7476" s="268" t="n">
        <x:f>O7476-P7476-Q7476-FIXED_COST</x:f>
        <x:v>30661.036749731735</x:v>
      </x:c>
      <x:c r="S7476" s="139" t="str">
        <x:f>IF(AND(L7476&lt;=TOTAL_BED_CAP,N7476&lt;=TEMP_WORKER_CAP),"YES","NO")</x:f>
        <x:v>YES</x:v>
      </x:c>
      <x:c r="T7476" s="139" t="n">
        <x:f>IF(S7476="YES",R7476,-1E+99)</x:f>
        <x:v>30661.036749731735</x:v>
      </x:c>
    </x:row>
    <x:row r="7477">
      <x:c r="A7477" s="139"/>
      <x:c r="B7477" s="139"/>
      <x:c r="C7477" s="139"/>
      <x:c r="D7477" s="139"/>
      <x:c r="E7477" s="139"/>
      <x:c r="F7477" s="139"/>
      <x:c r="G7477" s="139"/>
      <x:c r="H7477" s="139"/>
      <x:c r="I7477" s="266" t="n">
        <x:f>INT((ROW()-ROW($I$46))/((CARROT_CAP+1)*(MESCLUN_CAP+1)))</x:f>
        <x:v>11</x:v>
      </x:c>
      <x:c r="J7477" s="266" t="n">
        <x:f>MOD(INT((ROW()-ROW($I$46))/(MESCLUN_CAP+1)),CARROT_CAP+1)</x:f>
        <x:v>8</x:v>
      </x:c>
      <x:c r="K7477" s="266" t="n">
        <x:f>MOD(ROW()-ROW($I$46),MESCLUN_CAP+1)</x:f>
        <x:v>22</x:v>
      </x:c>
      <x:c r="L7477" s="266" t="n">
        <x:f>SUM(I7477:K7477)</x:f>
        <x:v>41</x:v>
      </x:c>
      <x:c r="M7477" s="267" t="n">
        <x:f>I7477*TOMATO_HOURS*WEEKS*(1+TOMATO_DIM)^I7477+J7477*CARROT_HOURS*WEEKS*(1+CARROT_DIM)^J7477+K7477*MESCLUN_HOURS*WEEKS*(1+MESCLUN_DIM)^K7477</x:f>
        <x:v>4418.147830461849</x:v>
      </x:c>
      <x:c r="N7477" s="267" t="n">
        <x:f>MAX(M7477-FARMER_HOURS,0)/TEMP_HOURS_PER_WORKER</x:f>
        <x:v>2.568158215598506</x:v>
      </x:c>
      <x:c r="O7477" s="268" t="n">
        <x:f>I7477*TOMATO_PRICE+J7477*CARROT_PRICE+K7477*MESCLUN_PRICE</x:f>
        <x:v>172952</x:v>
      </x:c>
      <x:c r="P7477" s="268" t="n">
        <x:f>I7477*TOMATO_FERTILIZER+J7477*CARROT_FERTILIZER+K7477*MESCLUN_FERTILIZER</x:f>
        <x:v>32560</x:v>
      </x:c>
      <x:c r="Q7477" s="268" t="n">
        <x:f>MIN(M7477,FARMER_HOURS)*FARMER_RATE+MAX(M7477-FARMER_HOURS,0)*TEMP_RATE</x:f>
        <x:v>89203.95538996265</x:v>
      </x:c>
      <x:c r="R7477" s="268" t="n">
        <x:f>O7477-P7477-Q7477-FIXED_COST</x:f>
        <x:v>31188.044610037352</x:v>
      </x:c>
      <x:c r="S7477" s="139" t="str">
        <x:f>IF(AND(L7477&lt;=TOTAL_BED_CAP,N7477&lt;=TEMP_WORKER_CAP),"YES","NO")</x:f>
        <x:v>YES</x:v>
      </x:c>
      <x:c r="T7477" s="139" t="n">
        <x:f>IF(S7477="YES",R7477,-1E+99)</x:f>
        <x:v>31188.044610037352</x:v>
      </x:c>
    </x:row>
    <x:row r="7478">
      <x:c r="A7478" s="139"/>
      <x:c r="B7478" s="139"/>
      <x:c r="C7478" s="139"/>
      <x:c r="D7478" s="139"/>
      <x:c r="E7478" s="139"/>
      <x:c r="F7478" s="139"/>
      <x:c r="G7478" s="139"/>
      <x:c r="H7478" s="139"/>
      <x:c r="I7478" s="266" t="n">
        <x:f>INT((ROW()-ROW($I$46))/((CARROT_CAP+1)*(MESCLUN_CAP+1)))</x:f>
        <x:v>11</x:v>
      </x:c>
      <x:c r="J7478" s="266" t="n">
        <x:f>MOD(INT((ROW()-ROW($I$46))/(MESCLUN_CAP+1)),CARROT_CAP+1)</x:f>
        <x:v>8</x:v>
      </x:c>
      <x:c r="K7478" s="266" t="n">
        <x:f>MOD(ROW()-ROW($I$46),MESCLUN_CAP+1)</x:f>
        <x:v>23</x:v>
      </x:c>
      <x:c r="L7478" s="266" t="n">
        <x:f>SUM(I7478:K7478)</x:f>
        <x:v>42</x:v>
      </x:c>
      <x:c r="M7478" s="267" t="n">
        <x:f>I7478*TOMATO_HOURS*WEEKS*(1+TOMATO_DIM)^I7478+J7478*CARROT_HOURS*WEEKS*(1+CARROT_DIM)^J7478+K7478*MESCLUN_HOURS*WEEKS*(1+MESCLUN_DIM)^K7478</x:f>
        <x:v>4494.294419319285</x:v>
      </x:c>
      <x:c r="N7478" s="267" t="n">
        <x:f>MAX(M7478-FARMER_HOURS,0)/TEMP_HOURS_PER_WORKER</x:f>
        <x:v>2.621037791193948</x:v>
      </x:c>
      <x:c r="O7478" s="268" t="n">
        <x:f>I7478*TOMATO_PRICE+J7478*CARROT_PRICE+K7478*MESCLUN_PRICE</x:f>
        <x:v>175652</x:v>
      </x:c>
      <x:c r="P7478" s="268" t="n">
        <x:f>I7478*TOMATO_FERTILIZER+J7478*CARROT_FERTILIZER+K7478*MESCLUN_FERTILIZER</x:f>
        <x:v>33440</x:v>
      </x:c>
      <x:c r="Q7478" s="268" t="n">
        <x:f>MIN(M7478,FARMER_HOURS)*FARMER_RATE+MAX(M7478-FARMER_HOURS,0)*TEMP_RATE</x:f>
        <x:v>90525.94477984871</x:v>
      </x:c>
      <x:c r="R7478" s="268" t="n">
        <x:f>O7478-P7478-Q7478-FIXED_COST</x:f>
        <x:v>31686.05522015129</x:v>
      </x:c>
      <x:c r="S7478" s="139" t="str">
        <x:f>IF(AND(L7478&lt;=TOTAL_BED_CAP,N7478&lt;=TEMP_WORKER_CAP),"YES","NO")</x:f>
        <x:v>YES</x:v>
      </x:c>
      <x:c r="T7478" s="139" t="n">
        <x:f>IF(S7478="YES",R7478,-1E+99)</x:f>
        <x:v>31686.05522015129</x:v>
      </x:c>
    </x:row>
    <x:row r="7479">
      <x:c r="A7479" s="139"/>
      <x:c r="B7479" s="139"/>
      <x:c r="C7479" s="139"/>
      <x:c r="D7479" s="139"/>
      <x:c r="E7479" s="139"/>
      <x:c r="F7479" s="139"/>
      <x:c r="G7479" s="139"/>
      <x:c r="H7479" s="139"/>
      <x:c r="I7479" s="266" t="n">
        <x:f>INT((ROW()-ROW($I$46))/((CARROT_CAP+1)*(MESCLUN_CAP+1)))</x:f>
        <x:v>11</x:v>
      </x:c>
      <x:c r="J7479" s="266" t="n">
        <x:f>MOD(INT((ROW()-ROW($I$46))/(MESCLUN_CAP+1)),CARROT_CAP+1)</x:f>
        <x:v>8</x:v>
      </x:c>
      <x:c r="K7479" s="266" t="n">
        <x:f>MOD(ROW()-ROW($I$46),MESCLUN_CAP+1)</x:f>
        <x:v>24</x:v>
      </x:c>
      <x:c r="L7479" s="266" t="n">
        <x:f>SUM(I7479:K7479)</x:f>
        <x:v>43</x:v>
      </x:c>
      <x:c r="M7479" s="267" t="n">
        <x:f>I7479*TOMATO_HOURS*WEEKS*(1+TOMATO_DIM)^I7479+J7479*CARROT_HOURS*WEEKS*(1+CARROT_DIM)^J7479+K7479*MESCLUN_HOURS*WEEKS*(1+MESCLUN_DIM)^K7479</x:f>
        <x:v>4572.1413688987805</x:v>
      </x:c>
      <x:c r="N7479" s="267" t="n">
        <x:f>MAX(M7479-FARMER_HOURS,0)/TEMP_HOURS_PER_WORKER</x:f>
        <x:v>2.675098172846375</x:v>
      </x:c>
      <x:c r="O7479" s="268" t="n">
        <x:f>I7479*TOMATO_PRICE+J7479*CARROT_PRICE+K7479*MESCLUN_PRICE</x:f>
        <x:v>178352</x:v>
      </x:c>
      <x:c r="P7479" s="268" t="n">
        <x:f>I7479*TOMATO_FERTILIZER+J7479*CARROT_FERTILIZER+K7479*MESCLUN_FERTILIZER</x:f>
        <x:v>34320</x:v>
      </x:c>
      <x:c r="Q7479" s="268" t="n">
        <x:f>MIN(M7479,FARMER_HOURS)*FARMER_RATE+MAX(M7479-FARMER_HOURS,0)*TEMP_RATE</x:f>
        <x:v>91877.45432115938</x:v>
      </x:c>
      <x:c r="R7479" s="268" t="n">
        <x:f>O7479-P7479-Q7479-FIXED_COST</x:f>
        <x:v>32154.545678840615</x:v>
      </x:c>
      <x:c r="S7479" s="139" t="str">
        <x:f>IF(AND(L7479&lt;=TOTAL_BED_CAP,N7479&lt;=TEMP_WORKER_CAP),"YES","NO")</x:f>
        <x:v>YES</x:v>
      </x:c>
      <x:c r="T7479" s="139" t="n">
        <x:f>IF(S7479="YES",R7479,-1E+99)</x:f>
        <x:v>32154.545678840615</x:v>
      </x:c>
    </x:row>
    <x:row r="7480">
      <x:c r="A7480" s="139"/>
      <x:c r="B7480" s="139"/>
      <x:c r="C7480" s="139"/>
      <x:c r="D7480" s="139"/>
      <x:c r="E7480" s="139"/>
      <x:c r="F7480" s="139"/>
      <x:c r="G7480" s="139"/>
      <x:c r="H7480" s="139"/>
      <x:c r="I7480" s="266" t="n">
        <x:f>INT((ROW()-ROW($I$46))/((CARROT_CAP+1)*(MESCLUN_CAP+1)))</x:f>
        <x:v>11</x:v>
      </x:c>
      <x:c r="J7480" s="266" t="n">
        <x:f>MOD(INT((ROW()-ROW($I$46))/(MESCLUN_CAP+1)),CARROT_CAP+1)</x:f>
        <x:v>8</x:v>
      </x:c>
      <x:c r="K7480" s="266" t="n">
        <x:f>MOD(ROW()-ROW($I$46),MESCLUN_CAP+1)</x:f>
        <x:v>25</x:v>
      </x:c>
      <x:c r="L7480" s="266" t="n">
        <x:f>SUM(I7480:K7480)</x:f>
        <x:v>44</x:v>
      </x:c>
      <x:c r="M7480" s="267" t="n">
        <x:f>I7480*TOMATO_HOURS*WEEKS*(1+TOMATO_DIM)^I7480+J7480*CARROT_HOURS*WEEKS*(1+CARROT_DIM)^J7480+K7480*MESCLUN_HOURS*WEEKS*(1+MESCLUN_DIM)^K7480</x:f>
        <x:v>4651.719290313878</x:v>
      </x:c>
      <x:c r="N7480" s="267" t="n">
        <x:f>MAX(M7480-FARMER_HOURS,0)/TEMP_HOURS_PER_WORKER</x:f>
        <x:v>2.7303606182735267</x:v>
      </x:c>
      <x:c r="O7480" s="268" t="n">
        <x:f>I7480*TOMATO_PRICE+J7480*CARROT_PRICE+K7480*MESCLUN_PRICE</x:f>
        <x:v>181052</x:v>
      </x:c>
      <x:c r="P7480" s="268" t="n">
        <x:f>I7480*TOMATO_FERTILIZER+J7480*CARROT_FERTILIZER+K7480*MESCLUN_FERTILIZER</x:f>
        <x:v>35200</x:v>
      </x:c>
      <x:c r="Q7480" s="268" t="n">
        <x:f>MIN(M7480,FARMER_HOURS)*FARMER_RATE+MAX(M7480-FARMER_HOURS,0)*TEMP_RATE</x:f>
        <x:v>93259.01545683817</x:v>
      </x:c>
      <x:c r="R7480" s="268" t="n">
        <x:f>O7480-P7480-Q7480-FIXED_COST</x:f>
        <x:v>32592.98454316183</x:v>
      </x:c>
      <x:c r="S7480" s="139" t="str">
        <x:f>IF(AND(L7480&lt;=TOTAL_BED_CAP,N7480&lt;=TEMP_WORKER_CAP),"YES","NO")</x:f>
        <x:v>YES</x:v>
      </x:c>
      <x:c r="T7480" s="139" t="n">
        <x:f>IF(S7480="YES",R7480,-1E+99)</x:f>
        <x:v>32592.98454316183</x:v>
      </x:c>
    </x:row>
    <x:row r="7481">
      <x:c r="A7481" s="139"/>
      <x:c r="B7481" s="139"/>
      <x:c r="C7481" s="139"/>
      <x:c r="D7481" s="139"/>
      <x:c r="E7481" s="139"/>
      <x:c r="F7481" s="139"/>
      <x:c r="G7481" s="139"/>
      <x:c r="H7481" s="139"/>
      <x:c r="I7481" s="266" t="n">
        <x:f>INT((ROW()-ROW($I$46))/((CARROT_CAP+1)*(MESCLUN_CAP+1)))</x:f>
        <x:v>11</x:v>
      </x:c>
      <x:c r="J7481" s="266" t="n">
        <x:f>MOD(INT((ROW()-ROW($I$46))/(MESCLUN_CAP+1)),CARROT_CAP+1)</x:f>
        <x:v>8</x:v>
      </x:c>
      <x:c r="K7481" s="266" t="n">
        <x:f>MOD(ROW()-ROW($I$46),MESCLUN_CAP+1)</x:f>
        <x:v>26</x:v>
      </x:c>
      <x:c r="L7481" s="266" t="n">
        <x:f>SUM(I7481:K7481)</x:f>
        <x:v>45</x:v>
      </x:c>
      <x:c r="M7481" s="267" t="n">
        <x:f>I7481*TOMATO_HOURS*WEEKS*(1+TOMATO_DIM)^I7481+J7481*CARROT_HOURS*WEEKS*(1+CARROT_DIM)^J7481+K7481*MESCLUN_HOURS*WEEKS*(1+MESCLUN_DIM)^K7481</x:f>
        <x:v>4733.059294274595</x:v>
      </x:c>
      <x:c r="N7481" s="267" t="n">
        <x:f>MAX(M7481-FARMER_HOURS,0)/TEMP_HOURS_PER_WORKER</x:f>
        <x:v>2.786846732135136</x:v>
      </x:c>
      <x:c r="O7481" s="268" t="n">
        <x:f>I7481*TOMATO_PRICE+J7481*CARROT_PRICE+K7481*MESCLUN_PRICE</x:f>
        <x:v>183752</x:v>
      </x:c>
      <x:c r="P7481" s="268" t="n">
        <x:f>I7481*TOMATO_FERTILIZER+J7481*CARROT_FERTILIZER+K7481*MESCLUN_FERTILIZER</x:f>
        <x:v>36080</x:v>
      </x:c>
      <x:c r="Q7481" s="268" t="n">
        <x:f>MIN(M7481,FARMER_HOURS)*FARMER_RATE+MAX(M7481-FARMER_HOURS,0)*TEMP_RATE</x:f>
        <x:v>94671.16830337839</x:v>
      </x:c>
      <x:c r="R7481" s="268" t="n">
        <x:f>O7481-P7481-Q7481-FIXED_COST</x:f>
        <x:v>33000.83169662161</x:v>
      </x:c>
      <x:c r="S7481" s="139" t="str">
        <x:f>IF(AND(L7481&lt;=TOTAL_BED_CAP,N7481&lt;=TEMP_WORKER_CAP),"YES","NO")</x:f>
        <x:v>YES</x:v>
      </x:c>
      <x:c r="T7481" s="139" t="n">
        <x:f>IF(S7481="YES",R7481,-1E+99)</x:f>
        <x:v>33000.83169662161</x:v>
      </x:c>
    </x:row>
    <x:row r="7482">
      <x:c r="A7482" s="139"/>
      <x:c r="B7482" s="139"/>
      <x:c r="C7482" s="139"/>
      <x:c r="D7482" s="139"/>
      <x:c r="E7482" s="139"/>
      <x:c r="F7482" s="139"/>
      <x:c r="G7482" s="139"/>
      <x:c r="H7482" s="139"/>
      <x:c r="I7482" s="266" t="n">
        <x:f>INT((ROW()-ROW($I$46))/((CARROT_CAP+1)*(MESCLUN_CAP+1)))</x:f>
        <x:v>11</x:v>
      </x:c>
      <x:c r="J7482" s="266" t="n">
        <x:f>MOD(INT((ROW()-ROW($I$46))/(MESCLUN_CAP+1)),CARROT_CAP+1)</x:f>
        <x:v>8</x:v>
      </x:c>
      <x:c r="K7482" s="266" t="n">
        <x:f>MOD(ROW()-ROW($I$46),MESCLUN_CAP+1)</x:f>
        <x:v>27</x:v>
      </x:c>
      <x:c r="L7482" s="266" t="n">
        <x:f>SUM(I7482:K7482)</x:f>
        <x:v>46</x:v>
      </x:c>
      <x:c r="M7482" s="267" t="n">
        <x:f>I7482*TOMATO_HOURS*WEEKS*(1+TOMATO_DIM)^I7482+J7482*CARROT_HOURS*WEEKS*(1+CARROT_DIM)^J7482+K7482*MESCLUN_HOURS*WEEKS*(1+MESCLUN_DIM)^K7482</x:f>
        <x:v>4816.192998794353</x:v>
      </x:c>
      <x:c r="N7482" s="267" t="n">
        <x:f>MAX(M7482-FARMER_HOURS,0)/TEMP_HOURS_PER_WORKER</x:f>
        <x:v>2.8445784713849673</x:v>
      </x:c>
      <x:c r="O7482" s="268" t="n">
        <x:f>I7482*TOMATO_PRICE+J7482*CARROT_PRICE+K7482*MESCLUN_PRICE</x:f>
        <x:v>186452</x:v>
      </x:c>
      <x:c r="P7482" s="268" t="n">
        <x:f>I7482*TOMATO_FERTILIZER+J7482*CARROT_FERTILIZER+K7482*MESCLUN_FERTILIZER</x:f>
        <x:v>36960</x:v>
      </x:c>
      <x:c r="Q7482" s="268" t="n">
        <x:f>MIN(M7482,FARMER_HOURS)*FARMER_RATE+MAX(M7482-FARMER_HOURS,0)*TEMP_RATE</x:f>
        <x:v>96114.46178462419</x:v>
      </x:c>
      <x:c r="R7482" s="268" t="n">
        <x:f>O7482-P7482-Q7482-FIXED_COST</x:f>
        <x:v>33377.53821537581</x:v>
      </x:c>
      <x:c r="S7482" s="139" t="str">
        <x:f>IF(AND(L7482&lt;=TOTAL_BED_CAP,N7482&lt;=TEMP_WORKER_CAP),"YES","NO")</x:f>
        <x:v>YES</x:v>
      </x:c>
      <x:c r="T7482" s="139" t="n">
        <x:f>IF(S7482="YES",R7482,-1E+99)</x:f>
        <x:v>33377.53821537581</x:v>
      </x:c>
    </x:row>
    <x:row r="7483">
      <x:c r="A7483" s="139"/>
      <x:c r="B7483" s="139"/>
      <x:c r="C7483" s="139"/>
      <x:c r="D7483" s="139"/>
      <x:c r="E7483" s="139"/>
      <x:c r="F7483" s="139"/>
      <x:c r="G7483" s="139"/>
      <x:c r="H7483" s="139"/>
      <x:c r="I7483" s="266" t="n">
        <x:f>INT((ROW()-ROW($I$46))/((CARROT_CAP+1)*(MESCLUN_CAP+1)))</x:f>
        <x:v>11</x:v>
      </x:c>
      <x:c r="J7483" s="266" t="n">
        <x:f>MOD(INT((ROW()-ROW($I$46))/(MESCLUN_CAP+1)),CARROT_CAP+1)</x:f>
        <x:v>8</x:v>
      </x:c>
      <x:c r="K7483" s="266" t="n">
        <x:f>MOD(ROW()-ROW($I$46),MESCLUN_CAP+1)</x:f>
        <x:v>28</x:v>
      </x:c>
      <x:c r="L7483" s="266" t="n">
        <x:f>SUM(I7483:K7483)</x:f>
        <x:v>47</x:v>
      </x:c>
      <x:c r="M7483" s="267" t="n">
        <x:f>I7483*TOMATO_HOURS*WEEKS*(1+TOMATO_DIM)^I7483+J7483*CARROT_HOURS*WEEKS*(1+CARROT_DIM)^J7483+K7483*MESCLUN_HOURS*WEEKS*(1+MESCLUN_DIM)^K7483</x:f>
        <x:v>4901.152537011506</x:v>
      </x:c>
      <x:c r="N7483" s="267" t="n">
        <x:f>MAX(M7483-FARMER_HOURS,0)/TEMP_HOURS_PER_WORKER</x:f>
        <x:v>2.9035781507024345</x:v>
      </x:c>
      <x:c r="O7483" s="268" t="n">
        <x:f>I7483*TOMATO_PRICE+J7483*CARROT_PRICE+K7483*MESCLUN_PRICE</x:f>
        <x:v>189152</x:v>
      </x:c>
      <x:c r="P7483" s="268" t="n">
        <x:f>I7483*TOMATO_FERTILIZER+J7483*CARROT_FERTILIZER+K7483*MESCLUN_FERTILIZER</x:f>
        <x:v>37840</x:v>
      </x:c>
      <x:c r="Q7483" s="268" t="n">
        <x:f>MIN(M7483,FARMER_HOURS)*FARMER_RATE+MAX(M7483-FARMER_HOURS,0)*TEMP_RATE</x:f>
        <x:v>97589.45376756086</x:v>
      </x:c>
      <x:c r="R7483" s="268" t="n">
        <x:f>O7483-P7483-Q7483-FIXED_COST</x:f>
        <x:v>33722.54623243914</x:v>
      </x:c>
      <x:c r="S7483" s="139" t="str">
        <x:f>IF(AND(L7483&lt;=TOTAL_BED_CAP,N7483&lt;=TEMP_WORKER_CAP),"YES","NO")</x:f>
        <x:v>YES</x:v>
      </x:c>
      <x:c r="T7483" s="139" t="n">
        <x:f>IF(S7483="YES",R7483,-1E+99)</x:f>
        <x:v>33722.54623243914</x:v>
      </x:c>
    </x:row>
    <x:row r="7484">
      <x:c r="A7484" s="139"/>
      <x:c r="B7484" s="139"/>
      <x:c r="C7484" s="139"/>
      <x:c r="D7484" s="139"/>
      <x:c r="E7484" s="139"/>
      <x:c r="F7484" s="139"/>
      <x:c r="G7484" s="139"/>
      <x:c r="H7484" s="139"/>
      <x:c r="I7484" s="266" t="n">
        <x:f>INT((ROW()-ROW($I$46))/((CARROT_CAP+1)*(MESCLUN_CAP+1)))</x:f>
        <x:v>11</x:v>
      </x:c>
      <x:c r="J7484" s="266" t="n">
        <x:f>MOD(INT((ROW()-ROW($I$46))/(MESCLUN_CAP+1)),CARROT_CAP+1)</x:f>
        <x:v>8</x:v>
      </x:c>
      <x:c r="K7484" s="266" t="n">
        <x:f>MOD(ROW()-ROW($I$46),MESCLUN_CAP+1)</x:f>
        <x:v>29</x:v>
      </x:c>
      <x:c r="L7484" s="266" t="n">
        <x:f>SUM(I7484:K7484)</x:f>
        <x:v>48</x:v>
      </x:c>
      <x:c r="M7484" s="267" t="n">
        <x:f>I7484*TOMATO_HOURS*WEEKS*(1+TOMATO_DIM)^I7484+J7484*CARROT_HOURS*WEEKS*(1+CARROT_DIM)^J7484+K7484*MESCLUN_HOURS*WEEKS*(1+MESCLUN_DIM)^K7484</x:f>
        <x:v>4987.97056512716</x:v>
      </x:c>
      <x:c r="N7484" s="267" t="n">
        <x:f>MAX(M7484-FARMER_HOURS,0)/TEMP_HOURS_PER_WORKER</x:f>
        <x:v>2.963868448004972</x:v>
      </x:c>
      <x:c r="O7484" s="268" t="n">
        <x:f>I7484*TOMATO_PRICE+J7484*CARROT_PRICE+K7484*MESCLUN_PRICE</x:f>
        <x:v>191852</x:v>
      </x:c>
      <x:c r="P7484" s="268" t="n">
        <x:f>I7484*TOMATO_FERTILIZER+J7484*CARROT_FERTILIZER+K7484*MESCLUN_FERTILIZER</x:f>
        <x:v>38720</x:v>
      </x:c>
      <x:c r="Q7484" s="268" t="n">
        <x:f>MIN(M7484,FARMER_HOURS)*FARMER_RATE+MAX(M7484-FARMER_HOURS,0)*TEMP_RATE</x:f>
        <x:v>99096.7112001243</x:v>
      </x:c>
      <x:c r="R7484" s="268" t="n">
        <x:f>O7484-P7484-Q7484-FIXED_COST</x:f>
        <x:v>34035.28879987571</x:v>
      </x:c>
      <x:c r="S7484" s="139" t="str">
        <x:f>IF(AND(L7484&lt;=TOTAL_BED_CAP,N7484&lt;=TEMP_WORKER_CAP),"YES","NO")</x:f>
        <x:v>YES</x:v>
      </x:c>
      <x:c r="T7484" s="139" t="n">
        <x:f>IF(S7484="YES",R7484,-1E+99)</x:f>
        <x:v>34035.28879987571</x:v>
      </x:c>
    </x:row>
    <x:row r="7485">
      <x:c r="A7485" s="139"/>
      <x:c r="B7485" s="139"/>
      <x:c r="C7485" s="139"/>
      <x:c r="D7485" s="139"/>
      <x:c r="E7485" s="139"/>
      <x:c r="F7485" s="139"/>
      <x:c r="G7485" s="139"/>
      <x:c r="H7485" s="139"/>
      <x:c r="I7485" s="266" t="n">
        <x:f>INT((ROW()-ROW($I$46))/((CARROT_CAP+1)*(MESCLUN_CAP+1)))</x:f>
        <x:v>11</x:v>
      </x:c>
      <x:c r="J7485" s="266" t="n">
        <x:f>MOD(INT((ROW()-ROW($I$46))/(MESCLUN_CAP+1)),CARROT_CAP+1)</x:f>
        <x:v>8</x:v>
      </x:c>
      <x:c r="K7485" s="266" t="n">
        <x:f>MOD(ROW()-ROW($I$46),MESCLUN_CAP+1)</x:f>
        <x:v>30</x:v>
      </x:c>
      <x:c r="L7485" s="266" t="n">
        <x:f>SUM(I7485:K7485)</x:f>
        <x:v>49</x:v>
      </x:c>
      <x:c r="M7485" s="267" t="n">
        <x:f>I7485*TOMATO_HOURS*WEEKS*(1+TOMATO_DIM)^I7485+J7485*CARROT_HOURS*WEEKS*(1+CARROT_DIM)^J7485+K7485*MESCLUN_HOURS*WEEKS*(1+MESCLUN_DIM)^K7485</x:f>
        <x:v>5076.680270460929</x:v>
      </x:c>
      <x:c r="N7485" s="267" t="n">
        <x:f>MAX(M7485-FARMER_HOURS,0)/TEMP_HOURS_PER_WORKER</x:f>
        <x:v>3.025472410042312</x:v>
      </x:c>
      <x:c r="O7485" s="268" t="n">
        <x:f>I7485*TOMATO_PRICE+J7485*CARROT_PRICE+K7485*MESCLUN_PRICE</x:f>
        <x:v>194552</x:v>
      </x:c>
      <x:c r="P7485" s="268" t="n">
        <x:f>I7485*TOMATO_FERTILIZER+J7485*CARROT_FERTILIZER+K7485*MESCLUN_FERTILIZER</x:f>
        <x:v>39600</x:v>
      </x:c>
      <x:c r="Q7485" s="268" t="n">
        <x:f>MIN(M7485,FARMER_HOURS)*FARMER_RATE+MAX(M7485-FARMER_HOURS,0)*TEMP_RATE</x:f>
        <x:v>100636.81025105779</x:v>
      </x:c>
      <x:c r="R7485" s="268" t="n">
        <x:f>O7485-P7485-Q7485-FIXED_COST</x:f>
        <x:v>34315.18974894221</x:v>
      </x:c>
      <x:c r="S7485" s="139" t="str">
        <x:f>IF(AND(L7485&lt;=TOTAL_BED_CAP,N7485&lt;=TEMP_WORKER_CAP),"YES","NO")</x:f>
        <x:v>YES</x:v>
      </x:c>
      <x:c r="T7485" s="139" t="n">
        <x:f>IF(S7485="YES",R7485,-1E+99)</x:f>
        <x:v>34315.18974894221</x:v>
      </x:c>
    </x:row>
    <x:row r="7486">
      <x:c r="A7486" s="139"/>
      <x:c r="B7486" s="139"/>
      <x:c r="C7486" s="139"/>
      <x:c r="D7486" s="139"/>
      <x:c r="E7486" s="139"/>
      <x:c r="F7486" s="139"/>
      <x:c r="G7486" s="139"/>
      <x:c r="H7486" s="139"/>
      <x:c r="I7486" s="266" t="n">
        <x:f>INT((ROW()-ROW($I$46))/((CARROT_CAP+1)*(MESCLUN_CAP+1)))</x:f>
        <x:v>11</x:v>
      </x:c>
      <x:c r="J7486" s="266" t="n">
        <x:f>MOD(INT((ROW()-ROW($I$46))/(MESCLUN_CAP+1)),CARROT_CAP+1)</x:f>
        <x:v>9</x:v>
      </x:c>
      <x:c r="K7486" s="266" t="n">
        <x:f>MOD(ROW()-ROW($I$46),MESCLUN_CAP+1)</x:f>
        <x:v>0</x:v>
      </x:c>
      <x:c r="L7486" s="266" t="n">
        <x:f>SUM(I7486:K7486)</x:f>
        <x:v>20</x:v>
      </x:c>
      <x:c r="M7486" s="267" t="n">
        <x:f>I7486*TOMATO_HOURS*WEEKS*(1+TOMATO_DIM)^I7486+J7486*CARROT_HOURS*WEEKS*(1+CARROT_DIM)^J7486+K7486*MESCLUN_HOURS*WEEKS*(1+MESCLUN_DIM)^K7486</x:f>
        <x:v>3161.778540934772</x:v>
      </x:c>
      <x:c r="N7486" s="267" t="n">
        <x:f>MAX(M7486-FARMER_HOURS,0)/TEMP_HOURS_PER_WORKER</x:f>
        <x:v>1.695679542315814</x:v>
      </x:c>
      <x:c r="O7486" s="268" t="n">
        <x:f>I7486*TOMATO_PRICE+J7486*CARROT_PRICE+K7486*MESCLUN_PRICE</x:f>
        <x:v>115646</x:v>
      </x:c>
      <x:c r="P7486" s="268" t="n">
        <x:f>I7486*TOMATO_FERTILIZER+J7486*CARROT_FERTILIZER+K7486*MESCLUN_FERTILIZER</x:f>
        <x:v>13640</x:v>
      </x:c>
      <x:c r="Q7486" s="268" t="n">
        <x:f>MIN(M7486,FARMER_HOURS)*FARMER_RATE+MAX(M7486-FARMER_HOURS,0)*TEMP_RATE</x:f>
        <x:v>67391.98855789535</x:v>
      </x:c>
      <x:c r="R7486" s="268" t="n">
        <x:f>O7486-P7486-Q7486-FIXED_COST</x:f>
        <x:v>14614.011442104646</x:v>
      </x:c>
      <x:c r="S7486" s="139" t="str">
        <x:f>IF(AND(L7486&lt;=TOTAL_BED_CAP,N7486&lt;=TEMP_WORKER_CAP),"YES","NO")</x:f>
        <x:v>YES</x:v>
      </x:c>
      <x:c r="T7486" s="139" t="n">
        <x:f>IF(S7486="YES",R7486,-1E+99)</x:f>
        <x:v>14614.011442104646</x:v>
      </x:c>
    </x:row>
    <x:row r="7487">
      <x:c r="A7487" s="139"/>
      <x:c r="B7487" s="139"/>
      <x:c r="C7487" s="139"/>
      <x:c r="D7487" s="139"/>
      <x:c r="E7487" s="139"/>
      <x:c r="F7487" s="139"/>
      <x:c r="G7487" s="139"/>
      <x:c r="H7487" s="139"/>
      <x:c r="I7487" s="266" t="n">
        <x:f>INT((ROW()-ROW($I$46))/((CARROT_CAP+1)*(MESCLUN_CAP+1)))</x:f>
        <x:v>11</x:v>
      </x:c>
      <x:c r="J7487" s="266" t="n">
        <x:f>MOD(INT((ROW()-ROW($I$46))/(MESCLUN_CAP+1)),CARROT_CAP+1)</x:f>
        <x:v>9</x:v>
      </x:c>
      <x:c r="K7487" s="266" t="n">
        <x:f>MOD(ROW()-ROW($I$46),MESCLUN_CAP+1)</x:f>
        <x:v>1</x:v>
      </x:c>
      <x:c r="L7487" s="266" t="n">
        <x:f>SUM(I7487:K7487)</x:f>
        <x:v>21</x:v>
      </x:c>
      <x:c r="M7487" s="267" t="n">
        <x:f>I7487*TOMATO_HOURS*WEEKS*(1+TOMATO_DIM)^I7487+J7487*CARROT_HOURS*WEEKS*(1+CARROT_DIM)^J7487+K7487*MESCLUN_HOURS*WEEKS*(1+MESCLUN_DIM)^K7487</x:f>
        <x:v>3207.341040934772</x:v>
      </x:c>
      <x:c r="N7487" s="267" t="n">
        <x:f>MAX(M7487-FARMER_HOURS,0)/TEMP_HOURS_PER_WORKER</x:f>
        <x:v>1.7273201673158138</x:v>
      </x:c>
      <x:c r="O7487" s="268" t="n">
        <x:f>I7487*TOMATO_PRICE+J7487*CARROT_PRICE+K7487*MESCLUN_PRICE</x:f>
        <x:v>118346</x:v>
      </x:c>
      <x:c r="P7487" s="268" t="n">
        <x:f>I7487*TOMATO_FERTILIZER+J7487*CARROT_FERTILIZER+K7487*MESCLUN_FERTILIZER</x:f>
        <x:v>14520</x:v>
      </x:c>
      <x:c r="Q7487" s="268" t="n">
        <x:f>MIN(M7487,FARMER_HOURS)*FARMER_RATE+MAX(M7487-FARMER_HOURS,0)*TEMP_RATE</x:f>
        <x:v>68183.00418289535</x:v>
      </x:c>
      <x:c r="R7487" s="268" t="n">
        <x:f>O7487-P7487-Q7487-FIXED_COST</x:f>
        <x:v>15642.995817104646</x:v>
      </x:c>
      <x:c r="S7487" s="139" t="str">
        <x:f>IF(AND(L7487&lt;=TOTAL_BED_CAP,N7487&lt;=TEMP_WORKER_CAP),"YES","NO")</x:f>
        <x:v>YES</x:v>
      </x:c>
      <x:c r="T7487" s="139" t="n">
        <x:f>IF(S7487="YES",R7487,-1E+99)</x:f>
        <x:v>15642.995817104646</x:v>
      </x:c>
    </x:row>
    <x:row r="7488">
      <x:c r="A7488" s="139"/>
      <x:c r="B7488" s="139"/>
      <x:c r="C7488" s="139"/>
      <x:c r="D7488" s="139"/>
      <x:c r="E7488" s="139"/>
      <x:c r="F7488" s="139"/>
      <x:c r="G7488" s="139"/>
      <x:c r="H7488" s="139"/>
      <x:c r="I7488" s="266" t="n">
        <x:f>INT((ROW()-ROW($I$46))/((CARROT_CAP+1)*(MESCLUN_CAP+1)))</x:f>
        <x:v>11</x:v>
      </x:c>
      <x:c r="J7488" s="266" t="n">
        <x:f>MOD(INT((ROW()-ROW($I$46))/(MESCLUN_CAP+1)),CARROT_CAP+1)</x:f>
        <x:v>9</x:v>
      </x:c>
      <x:c r="K7488" s="266" t="n">
        <x:f>MOD(ROW()-ROW($I$46),MESCLUN_CAP+1)</x:f>
        <x:v>2</x:v>
      </x:c>
      <x:c r="L7488" s="266" t="n">
        <x:f>SUM(I7488:K7488)</x:f>
        <x:v>22</x:v>
      </x:c>
      <x:c r="M7488" s="267" t="n">
        <x:f>I7488*TOMATO_HOURS*WEEKS*(1+TOMATO_DIM)^I7488+J7488*CARROT_HOURS*WEEKS*(1+CARROT_DIM)^J7488+K7488*MESCLUN_HOURS*WEEKS*(1+MESCLUN_DIM)^K7488</x:f>
        <x:v>3254.042603434772</x:v>
      </x:c>
      <x:c r="N7488" s="267" t="n">
        <x:f>MAX(M7488-FARMER_HOURS,0)/TEMP_HOURS_PER_WORKER</x:f>
        <x:v>1.7597518079408139</x:v>
      </x:c>
      <x:c r="O7488" s="268" t="n">
        <x:f>I7488*TOMATO_PRICE+J7488*CARROT_PRICE+K7488*MESCLUN_PRICE</x:f>
        <x:v>121046</x:v>
      </x:c>
      <x:c r="P7488" s="268" t="n">
        <x:f>I7488*TOMATO_FERTILIZER+J7488*CARROT_FERTILIZER+K7488*MESCLUN_FERTILIZER</x:f>
        <x:v>15400</x:v>
      </x:c>
      <x:c r="Q7488" s="268" t="n">
        <x:f>MIN(M7488,FARMER_HOURS)*FARMER_RATE+MAX(M7488-FARMER_HOURS,0)*TEMP_RATE</x:f>
        <x:v>68993.79519852035</x:v>
      </x:c>
      <x:c r="R7488" s="268" t="n">
        <x:f>O7488-P7488-Q7488-FIXED_COST</x:f>
        <x:v>16652.204801479646</x:v>
      </x:c>
      <x:c r="S7488" s="139" t="str">
        <x:f>IF(AND(L7488&lt;=TOTAL_BED_CAP,N7488&lt;=TEMP_WORKER_CAP),"YES","NO")</x:f>
        <x:v>YES</x:v>
      </x:c>
      <x:c r="T7488" s="139" t="n">
        <x:f>IF(S7488="YES",R7488,-1E+99)</x:f>
        <x:v>16652.204801479646</x:v>
      </x:c>
    </x:row>
    <x:row r="7489">
      <x:c r="A7489" s="139"/>
      <x:c r="B7489" s="139"/>
      <x:c r="C7489" s="139"/>
      <x:c r="D7489" s="139"/>
      <x:c r="E7489" s="139"/>
      <x:c r="F7489" s="139"/>
      <x:c r="G7489" s="139"/>
      <x:c r="H7489" s="139"/>
      <x:c r="I7489" s="266" t="n">
        <x:f>INT((ROW()-ROW($I$46))/((CARROT_CAP+1)*(MESCLUN_CAP+1)))</x:f>
        <x:v>11</x:v>
      </x:c>
      <x:c r="J7489" s="266" t="n">
        <x:f>MOD(INT((ROW()-ROW($I$46))/(MESCLUN_CAP+1)),CARROT_CAP+1)</x:f>
        <x:v>9</x:v>
      </x:c>
      <x:c r="K7489" s="266" t="n">
        <x:f>MOD(ROW()-ROW($I$46),MESCLUN_CAP+1)</x:f>
        <x:v>3</x:v>
      </x:c>
      <x:c r="L7489" s="266" t="n">
        <x:f>SUM(I7489:K7489)</x:f>
        <x:v>23</x:v>
      </x:c>
      <x:c r="M7489" s="267" t="n">
        <x:f>I7489*TOMATO_HOURS*WEEKS*(1+TOMATO_DIM)^I7489+J7489*CARROT_HOURS*WEEKS*(1+CARROT_DIM)^J7489+K7489*MESCLUN_HOURS*WEEKS*(1+MESCLUN_DIM)^K7489</x:f>
        <x:v>3301.904585856647</x:v>
      </x:c>
      <x:c r="N7489" s="267" t="n">
        <x:f>MAX(M7489-FARMER_HOURS,0)/TEMP_HOURS_PER_WORKER</x:f>
        <x:v>1.7929892957337825</x:v>
      </x:c>
      <x:c r="O7489" s="268" t="n">
        <x:f>I7489*TOMATO_PRICE+J7489*CARROT_PRICE+K7489*MESCLUN_PRICE</x:f>
        <x:v>123746</x:v>
      </x:c>
      <x:c r="P7489" s="268" t="n">
        <x:f>I7489*TOMATO_FERTILIZER+J7489*CARROT_FERTILIZER+K7489*MESCLUN_FERTILIZER</x:f>
        <x:v>16280</x:v>
      </x:c>
      <x:c r="Q7489" s="268" t="n">
        <x:f>MIN(M7489,FARMER_HOURS)*FARMER_RATE+MAX(M7489-FARMER_HOURS,0)*TEMP_RATE</x:f>
        <x:v>69824.73239334457</x:v>
      </x:c>
      <x:c r="R7489" s="268" t="n">
        <x:f>O7489-P7489-Q7489-FIXED_COST</x:f>
        <x:v>17641.267606655427</x:v>
      </x:c>
      <x:c r="S7489" s="139" t="str">
        <x:f>IF(AND(L7489&lt;=TOTAL_BED_CAP,N7489&lt;=TEMP_WORKER_CAP),"YES","NO")</x:f>
        <x:v>YES</x:v>
      </x:c>
      <x:c r="T7489" s="139" t="n">
        <x:f>IF(S7489="YES",R7489,-1E+99)</x:f>
        <x:v>17641.267606655427</x:v>
      </x:c>
    </x:row>
    <x:row r="7490">
      <x:c r="A7490" s="139"/>
      <x:c r="B7490" s="139"/>
      <x:c r="C7490" s="139"/>
      <x:c r="D7490" s="139"/>
      <x:c r="E7490" s="139"/>
      <x:c r="F7490" s="139"/>
      <x:c r="G7490" s="139"/>
      <x:c r="H7490" s="139"/>
      <x:c r="I7490" s="266" t="n">
        <x:f>INT((ROW()-ROW($I$46))/((CARROT_CAP+1)*(MESCLUN_CAP+1)))</x:f>
        <x:v>11</x:v>
      </x:c>
      <x:c r="J7490" s="266" t="n">
        <x:f>MOD(INT((ROW()-ROW($I$46))/(MESCLUN_CAP+1)),CARROT_CAP+1)</x:f>
        <x:v>9</x:v>
      </x:c>
      <x:c r="K7490" s="266" t="n">
        <x:f>MOD(ROW()-ROW($I$46),MESCLUN_CAP+1)</x:f>
        <x:v>4</x:v>
      </x:c>
      <x:c r="L7490" s="266" t="n">
        <x:f>SUM(I7490:K7490)</x:f>
        <x:v>24</x:v>
      </x:c>
      <x:c r="M7490" s="267" t="n">
        <x:f>I7490*TOMATO_HOURS*WEEKS*(1+TOMATO_DIM)^I7490+J7490*CARROT_HOURS*WEEKS*(1+CARROT_DIM)^J7490+K7490*MESCLUN_HOURS*WEEKS*(1+MESCLUN_DIM)^K7490</x:f>
        <x:v>3350.9487015793034</x:v>
      </x:c>
      <x:c r="N7490" s="267" t="n">
        <x:f>MAX(M7490-FARMER_HOURS,0)/TEMP_HOURS_PER_WORKER</x:f>
        <x:v>1.8270477094300719</x:v>
      </x:c>
      <x:c r="O7490" s="268" t="n">
        <x:f>I7490*TOMATO_PRICE+J7490*CARROT_PRICE+K7490*MESCLUN_PRICE</x:f>
        <x:v>126446</x:v>
      </x:c>
      <x:c r="P7490" s="268" t="n">
        <x:f>I7490*TOMATO_FERTILIZER+J7490*CARROT_FERTILIZER+K7490*MESCLUN_FERTILIZER</x:f>
        <x:v>17160</x:v>
      </x:c>
      <x:c r="Q7490" s="268" t="n">
        <x:f>MIN(M7490,FARMER_HOURS)*FARMER_RATE+MAX(M7490-FARMER_HOURS,0)*TEMP_RATE</x:f>
        <x:v>70676.1927357518</x:v>
      </x:c>
      <x:c r="R7490" s="268" t="n">
        <x:f>O7490-P7490-Q7490-FIXED_COST</x:f>
        <x:v>18609.8072642482</x:v>
      </x:c>
      <x:c r="S7490" s="139" t="str">
        <x:f>IF(AND(L7490&lt;=TOTAL_BED_CAP,N7490&lt;=TEMP_WORKER_CAP),"YES","NO")</x:f>
        <x:v>YES</x:v>
      </x:c>
      <x:c r="T7490" s="139" t="n">
        <x:f>IF(S7490="YES",R7490,-1E+99)</x:f>
        <x:v>18609.8072642482</x:v>
      </x:c>
    </x:row>
    <x:row r="7491">
      <x:c r="A7491" s="139"/>
      <x:c r="B7491" s="139"/>
      <x:c r="C7491" s="139"/>
      <x:c r="D7491" s="139"/>
      <x:c r="E7491" s="139"/>
      <x:c r="F7491" s="139"/>
      <x:c r="G7491" s="139"/>
      <x:c r="H7491" s="139"/>
      <x:c r="I7491" s="266" t="n">
        <x:f>INT((ROW()-ROW($I$46))/((CARROT_CAP+1)*(MESCLUN_CAP+1)))</x:f>
        <x:v>11</x:v>
      </x:c>
      <x:c r="J7491" s="266" t="n">
        <x:f>MOD(INT((ROW()-ROW($I$46))/(MESCLUN_CAP+1)),CARROT_CAP+1)</x:f>
        <x:v>9</x:v>
      </x:c>
      <x:c r="K7491" s="266" t="n">
        <x:f>MOD(ROW()-ROW($I$46),MESCLUN_CAP+1)</x:f>
        <x:v>5</x:v>
      </x:c>
      <x:c r="L7491" s="266" t="n">
        <x:f>SUM(I7491:K7491)</x:f>
        <x:v>25</x:v>
      </x:c>
      <x:c r="M7491" s="267" t="n">
        <x:f>I7491*TOMATO_HOURS*WEEKS*(1+TOMATO_DIM)^I7491+J7491*CARROT_HOURS*WEEKS*(1+CARROT_DIM)^J7491+K7491*MESCLUN_HOURS*WEEKS*(1+MESCLUN_DIM)^K7491</x:f>
        <x:v>3401.1970255005067</x:v>
      </x:c>
      <x:c r="N7491" s="267" t="n">
        <x:f>MAX(M7491-FARMER_HOURS,0)/TEMP_HOURS_PER_WORKER</x:f>
        <x:v>1.8619423788197964</x:v>
      </x:c>
      <x:c r="O7491" s="268" t="n">
        <x:f>I7491*TOMATO_PRICE+J7491*CARROT_PRICE+K7491*MESCLUN_PRICE</x:f>
        <x:v>129146</x:v>
      </x:c>
      <x:c r="P7491" s="268" t="n">
        <x:f>I7491*TOMATO_FERTILIZER+J7491*CARROT_FERTILIZER+K7491*MESCLUN_FERTILIZER</x:f>
        <x:v>18040</x:v>
      </x:c>
      <x:c r="Q7491" s="268" t="n">
        <x:f>MIN(M7491,FARMER_HOURS)*FARMER_RATE+MAX(M7491-FARMER_HOURS,0)*TEMP_RATE</x:f>
        <x:v>71548.5594704949</x:v>
      </x:c>
      <x:c r="R7491" s="268" t="n">
        <x:f>O7491-P7491-Q7491-FIXED_COST</x:f>
        <x:v>19557.440529505096</x:v>
      </x:c>
      <x:c r="S7491" s="139" t="str">
        <x:f>IF(AND(L7491&lt;=TOTAL_BED_CAP,N7491&lt;=TEMP_WORKER_CAP),"YES","NO")</x:f>
        <x:v>YES</x:v>
      </x:c>
      <x:c r="T7491" s="139" t="n">
        <x:f>IF(S7491="YES",R7491,-1E+99)</x:f>
        <x:v>19557.440529505096</x:v>
      </x:c>
    </x:row>
    <x:row r="7492">
      <x:c r="A7492" s="139"/>
      <x:c r="B7492" s="139"/>
      <x:c r="C7492" s="139"/>
      <x:c r="D7492" s="139"/>
      <x:c r="E7492" s="139"/>
      <x:c r="F7492" s="139"/>
      <x:c r="G7492" s="139"/>
      <x:c r="H7492" s="139"/>
      <x:c r="I7492" s="266" t="n">
        <x:f>INT((ROW()-ROW($I$46))/((CARROT_CAP+1)*(MESCLUN_CAP+1)))</x:f>
        <x:v>11</x:v>
      </x:c>
      <x:c r="J7492" s="266" t="n">
        <x:f>MOD(INT((ROW()-ROW($I$46))/(MESCLUN_CAP+1)),CARROT_CAP+1)</x:f>
        <x:v>9</x:v>
      </x:c>
      <x:c r="K7492" s="266" t="n">
        <x:f>MOD(ROW()-ROW($I$46),MESCLUN_CAP+1)</x:f>
        <x:v>6</x:v>
      </x:c>
      <x:c r="L7492" s="266" t="n">
        <x:f>SUM(I7492:K7492)</x:f>
        <x:v>26</x:v>
      </x:c>
      <x:c r="M7492" s="267" t="n">
        <x:f>I7492*TOMATO_HOURS*WEEKS*(1+TOMATO_DIM)^I7492+J7492*CARROT_HOURS*WEEKS*(1+CARROT_DIM)^J7492+K7492*MESCLUN_HOURS*WEEKS*(1+MESCLUN_DIM)^K7492</x:f>
        <x:v>3452.67199968214</x:v>
      </x:c>
      <x:c r="N7492" s="267" t="n">
        <x:f>MAX(M7492-FARMER_HOURS,0)/TEMP_HOURS_PER_WORKER</x:f>
        <x:v>1.8976888886681527</x:v>
      </x:c>
      <x:c r="O7492" s="268" t="n">
        <x:f>I7492*TOMATO_PRICE+J7492*CARROT_PRICE+K7492*MESCLUN_PRICE</x:f>
        <x:v>131846</x:v>
      </x:c>
      <x:c r="P7492" s="268" t="n">
        <x:f>I7492*TOMATO_FERTILIZER+J7492*CARROT_FERTILIZER+K7492*MESCLUN_FERTILIZER</x:f>
        <x:v>18920</x:v>
      </x:c>
      <x:c r="Q7492" s="268" t="n">
        <x:f>MIN(M7492,FARMER_HOURS)*FARMER_RATE+MAX(M7492-FARMER_HOURS,0)*TEMP_RATE</x:f>
        <x:v>72442.22221670381</x:v>
      </x:c>
      <x:c r="R7492" s="268" t="n">
        <x:f>O7492-P7492-Q7492-FIXED_COST</x:f>
        <x:v>20483.777783296187</x:v>
      </x:c>
      <x:c r="S7492" s="139" t="str">
        <x:f>IF(AND(L7492&lt;=TOTAL_BED_CAP,N7492&lt;=TEMP_WORKER_CAP),"YES","NO")</x:f>
        <x:v>YES</x:v>
      </x:c>
      <x:c r="T7492" s="139" t="n">
        <x:f>IF(S7492="YES",R7492,-1E+99)</x:f>
        <x:v>20483.777783296187</x:v>
      </x:c>
    </x:row>
    <x:row r="7493">
      <x:c r="A7493" s="139"/>
      <x:c r="B7493" s="139"/>
      <x:c r="C7493" s="139"/>
      <x:c r="D7493" s="139"/>
      <x:c r="E7493" s="139"/>
      <x:c r="F7493" s="139"/>
      <x:c r="G7493" s="139"/>
      <x:c r="H7493" s="139"/>
      <x:c r="I7493" s="266" t="n">
        <x:f>INT((ROW()-ROW($I$46))/((CARROT_CAP+1)*(MESCLUN_CAP+1)))</x:f>
        <x:v>11</x:v>
      </x:c>
      <x:c r="J7493" s="266" t="n">
        <x:f>MOD(INT((ROW()-ROW($I$46))/(MESCLUN_CAP+1)),CARROT_CAP+1)</x:f>
        <x:v>9</x:v>
      </x:c>
      <x:c r="K7493" s="266" t="n">
        <x:f>MOD(ROW()-ROW($I$46),MESCLUN_CAP+1)</x:f>
        <x:v>7</x:v>
      </x:c>
      <x:c r="L7493" s="266" t="n">
        <x:f>SUM(I7493:K7493)</x:f>
        <x:v>27</x:v>
      </x:c>
      <x:c r="M7493" s="267" t="n">
        <x:f>I7493*TOMATO_HOURS*WEEKS*(1+TOMATO_DIM)^I7493+J7493*CARROT_HOURS*WEEKS*(1+CARROT_DIM)^J7493+K7493*MESCLUN_HOURS*WEEKS*(1+MESCLUN_DIM)^K7493</x:f>
        <x:v>3505.3964390801</x:v>
      </x:c>
      <x:c r="N7493" s="267" t="n">
        <x:f>MAX(M7493-FARMER_HOURS,0)/TEMP_HOURS_PER_WORKER</x:f>
        <x:v>1.934303082694514</x:v>
      </x:c>
      <x:c r="O7493" s="268" t="n">
        <x:f>I7493*TOMATO_PRICE+J7493*CARROT_PRICE+K7493*MESCLUN_PRICE</x:f>
        <x:v>134546</x:v>
      </x:c>
      <x:c r="P7493" s="268" t="n">
        <x:f>I7493*TOMATO_FERTILIZER+J7493*CARROT_FERTILIZER+K7493*MESCLUN_FERTILIZER</x:f>
        <x:v>19800</x:v>
      </x:c>
      <x:c r="Q7493" s="268" t="n">
        <x:f>MIN(M7493,FARMER_HOURS)*FARMER_RATE+MAX(M7493-FARMER_HOURS,0)*TEMP_RATE</x:f>
        <x:v>73357.57706736284</x:v>
      </x:c>
      <x:c r="R7493" s="268" t="n">
        <x:f>O7493-P7493-Q7493-FIXED_COST</x:f>
        <x:v>21388.422932637157</x:v>
      </x:c>
      <x:c r="S7493" s="139" t="str">
        <x:f>IF(AND(L7493&lt;=TOTAL_BED_CAP,N7493&lt;=TEMP_WORKER_CAP),"YES","NO")</x:f>
        <x:v>YES</x:v>
      </x:c>
      <x:c r="T7493" s="139" t="n">
        <x:f>IF(S7493="YES",R7493,-1E+99)</x:f>
        <x:v>21388.422932637157</x:v>
      </x:c>
    </x:row>
    <x:row r="7494">
      <x:c r="A7494" s="139"/>
      <x:c r="B7494" s="139"/>
      <x:c r="C7494" s="139"/>
      <x:c r="D7494" s="139"/>
      <x:c r="E7494" s="139"/>
      <x:c r="F7494" s="139"/>
      <x:c r="G7494" s="139"/>
      <x:c r="H7494" s="139"/>
      <x:c r="I7494" s="266" t="n">
        <x:f>INT((ROW()-ROW($I$46))/((CARROT_CAP+1)*(MESCLUN_CAP+1)))</x:f>
        <x:v>11</x:v>
      </x:c>
      <x:c r="J7494" s="266" t="n">
        <x:f>MOD(INT((ROW()-ROW($I$46))/(MESCLUN_CAP+1)),CARROT_CAP+1)</x:f>
        <x:v>9</x:v>
      </x:c>
      <x:c r="K7494" s="266" t="n">
        <x:f>MOD(ROW()-ROW($I$46),MESCLUN_CAP+1)</x:f>
        <x:v>8</x:v>
      </x:c>
      <x:c r="L7494" s="266" t="n">
        <x:f>SUM(I7494:K7494)</x:f>
        <x:v>28</x:v>
      </x:c>
      <x:c r="M7494" s="267" t="n">
        <x:f>I7494*TOMATO_HOURS*WEEKS*(1+TOMATO_DIM)^I7494+J7494*CARROT_HOURS*WEEKS*(1+CARROT_DIM)^J7494+K7494*MESCLUN_HOURS*WEEKS*(1+MESCLUN_DIM)^K7494</x:f>
        <x:v>3559.3935373600802</x:v>
      </x:c>
      <x:c r="N7494" s="267" t="n">
        <x:f>MAX(M7494-FARMER_HOURS,0)/TEMP_HOURS_PER_WORKER</x:f>
        <x:v>1.9718010676111668</x:v>
      </x:c>
      <x:c r="O7494" s="268" t="n">
        <x:f>I7494*TOMATO_PRICE+J7494*CARROT_PRICE+K7494*MESCLUN_PRICE</x:f>
        <x:v>137246</x:v>
      </x:c>
      <x:c r="P7494" s="268" t="n">
        <x:f>I7494*TOMATO_FERTILIZER+J7494*CARROT_FERTILIZER+K7494*MESCLUN_FERTILIZER</x:f>
        <x:v>20680</x:v>
      </x:c>
      <x:c r="Q7494" s="268" t="n">
        <x:f>MIN(M7494,FARMER_HOURS)*FARMER_RATE+MAX(M7494-FARMER_HOURS,0)*TEMP_RATE</x:f>
        <x:v>74295.02669027916</x:v>
      </x:c>
      <x:c r="R7494" s="268" t="n">
        <x:f>O7494-P7494-Q7494-FIXED_COST</x:f>
        <x:v>22270.973309720837</x:v>
      </x:c>
      <x:c r="S7494" s="139" t="str">
        <x:f>IF(AND(L7494&lt;=TOTAL_BED_CAP,N7494&lt;=TEMP_WORKER_CAP),"YES","NO")</x:f>
        <x:v>YES</x:v>
      </x:c>
      <x:c r="T7494" s="139" t="n">
        <x:f>IF(S7494="YES",R7494,-1E+99)</x:f>
        <x:v>22270.973309720837</x:v>
      </x:c>
    </x:row>
    <x:row r="7495">
      <x:c r="A7495" s="139"/>
      <x:c r="B7495" s="139"/>
      <x:c r="C7495" s="139"/>
      <x:c r="D7495" s="139"/>
      <x:c r="E7495" s="139"/>
      <x:c r="F7495" s="139"/>
      <x:c r="G7495" s="139"/>
      <x:c r="H7495" s="139"/>
      <x:c r="I7495" s="266" t="n">
        <x:f>INT((ROW()-ROW($I$46))/((CARROT_CAP+1)*(MESCLUN_CAP+1)))</x:f>
        <x:v>11</x:v>
      </x:c>
      <x:c r="J7495" s="266" t="n">
        <x:f>MOD(INT((ROW()-ROW($I$46))/(MESCLUN_CAP+1)),CARROT_CAP+1)</x:f>
        <x:v>9</x:v>
      </x:c>
      <x:c r="K7495" s="266" t="n">
        <x:f>MOD(ROW()-ROW($I$46),MESCLUN_CAP+1)</x:f>
        <x:v>9</x:v>
      </x:c>
      <x:c r="L7495" s="266" t="n">
        <x:f>SUM(I7495:K7495)</x:f>
        <x:v>29</x:v>
      </x:c>
      <x:c r="M7495" s="267" t="n">
        <x:f>I7495*TOMATO_HOURS*WEEKS*(1+TOMATO_DIM)^I7495+J7495*CARROT_HOURS*WEEKS*(1+CARROT_DIM)^J7495+K7495*MESCLUN_HOURS*WEEKS*(1+MESCLUN_DIM)^K7495</x:f>
        <x:v>3614.6868728004747</x:v>
      </x:c>
      <x:c r="N7495" s="267" t="n">
        <x:f>MAX(M7495-FARMER_HOURS,0)/TEMP_HOURS_PER_WORKER</x:f>
        <x:v>2.010199217222552</x:v>
      </x:c>
      <x:c r="O7495" s="268" t="n">
        <x:f>I7495*TOMATO_PRICE+J7495*CARROT_PRICE+K7495*MESCLUN_PRICE</x:f>
        <x:v>139946</x:v>
      </x:c>
      <x:c r="P7495" s="268" t="n">
        <x:f>I7495*TOMATO_FERTILIZER+J7495*CARROT_FERTILIZER+K7495*MESCLUN_FERTILIZER</x:f>
        <x:v>21560</x:v>
      </x:c>
      <x:c r="Q7495" s="268" t="n">
        <x:f>MIN(M7495,FARMER_HOURS)*FARMER_RATE+MAX(M7495-FARMER_HOURS,0)*TEMP_RATE</x:f>
        <x:v>75254.9804305638</x:v>
      </x:c>
      <x:c r="R7495" s="268" t="n">
        <x:f>O7495-P7495-Q7495-FIXED_COST</x:f>
        <x:v>23131.019569436205</x:v>
      </x:c>
      <x:c r="S7495" s="139" t="str">
        <x:f>IF(AND(L7495&lt;=TOTAL_BED_CAP,N7495&lt;=TEMP_WORKER_CAP),"YES","NO")</x:f>
        <x:v>YES</x:v>
      </x:c>
      <x:c r="T7495" s="139" t="n">
        <x:f>IF(S7495="YES",R7495,-1E+99)</x:f>
        <x:v>23131.019569436205</x:v>
      </x:c>
    </x:row>
    <x:row r="7496">
      <x:c r="A7496" s="139"/>
      <x:c r="B7496" s="139"/>
      <x:c r="C7496" s="139"/>
      <x:c r="D7496" s="139"/>
      <x:c r="E7496" s="139"/>
      <x:c r="F7496" s="139"/>
      <x:c r="G7496" s="139"/>
      <x:c r="H7496" s="139"/>
      <x:c r="I7496" s="266" t="n">
        <x:f>INT((ROW()-ROW($I$46))/((CARROT_CAP+1)*(MESCLUN_CAP+1)))</x:f>
        <x:v>11</x:v>
      </x:c>
      <x:c r="J7496" s="266" t="n">
        <x:f>MOD(INT((ROW()-ROW($I$46))/(MESCLUN_CAP+1)),CARROT_CAP+1)</x:f>
        <x:v>9</x:v>
      </x:c>
      <x:c r="K7496" s="266" t="n">
        <x:f>MOD(ROW()-ROW($I$46),MESCLUN_CAP+1)</x:f>
        <x:v>10</x:v>
      </x:c>
      <x:c r="L7496" s="266" t="n">
        <x:f>SUM(I7496:K7496)</x:f>
        <x:v>30</x:v>
      </x:c>
      <x:c r="M7496" s="267" t="n">
        <x:f>I7496*TOMATO_HOURS*WEEKS*(1+TOMATO_DIM)^I7496+J7496*CARROT_HOURS*WEEKS*(1+CARROT_DIM)^J7496+K7496*MESCLUN_HOURS*WEEKS*(1+MESCLUN_DIM)^K7496</x:f>
        <x:v>3671.3004142836876</x:v>
      </x:c>
      <x:c r="N7496" s="267" t="n">
        <x:f>MAX(M7496-FARMER_HOURS,0)/TEMP_HOURS_PER_WORKER</x:f>
        <x:v>2.049514176585894</x:v>
      </x:c>
      <x:c r="O7496" s="268" t="n">
        <x:f>I7496*TOMATO_PRICE+J7496*CARROT_PRICE+K7496*MESCLUN_PRICE</x:f>
        <x:v>142646</x:v>
      </x:c>
      <x:c r="P7496" s="268" t="n">
        <x:f>I7496*TOMATO_FERTILIZER+J7496*CARROT_FERTILIZER+K7496*MESCLUN_FERTILIZER</x:f>
        <x:v>22440</x:v>
      </x:c>
      <x:c r="Q7496" s="268" t="n">
        <x:f>MIN(M7496,FARMER_HOURS)*FARMER_RATE+MAX(M7496-FARMER_HOURS,0)*TEMP_RATE</x:f>
        <x:v>76237.85441464736</x:v>
      </x:c>
      <x:c r="R7496" s="268" t="n">
        <x:f>O7496-P7496-Q7496-FIXED_COST</x:f>
        <x:v>23968.145585352642</x:v>
      </x:c>
      <x:c r="S7496" s="139" t="str">
        <x:f>IF(AND(L7496&lt;=TOTAL_BED_CAP,N7496&lt;=TEMP_WORKER_CAP),"YES","NO")</x:f>
        <x:v>YES</x:v>
      </x:c>
      <x:c r="T7496" s="139" t="n">
        <x:f>IF(S7496="YES",R7496,-1E+99)</x:f>
        <x:v>23968.145585352642</x:v>
      </x:c>
    </x:row>
    <x:row r="7497">
      <x:c r="A7497" s="139"/>
      <x:c r="B7497" s="139"/>
      <x:c r="C7497" s="139"/>
      <x:c r="D7497" s="139"/>
      <x:c r="E7497" s="139"/>
      <x:c r="F7497" s="139"/>
      <x:c r="G7497" s="139"/>
      <x:c r="H7497" s="139"/>
      <x:c r="I7497" s="266" t="n">
        <x:f>INT((ROW()-ROW($I$46))/((CARROT_CAP+1)*(MESCLUN_CAP+1)))</x:f>
        <x:v>11</x:v>
      </x:c>
      <x:c r="J7497" s="266" t="n">
        <x:f>MOD(INT((ROW()-ROW($I$46))/(MESCLUN_CAP+1)),CARROT_CAP+1)</x:f>
        <x:v>9</x:v>
      </x:c>
      <x:c r="K7497" s="266" t="n">
        <x:f>MOD(ROW()-ROW($I$46),MESCLUN_CAP+1)</x:f>
        <x:v>11</x:v>
      </x:c>
      <x:c r="L7497" s="266" t="n">
        <x:f>SUM(I7497:K7497)</x:f>
        <x:v>31</x:v>
      </x:c>
      <x:c r="M7497" s="267" t="n">
        <x:f>I7497*TOMATO_HOURS*WEEKS*(1+TOMATO_DIM)^I7497+J7497*CARROT_HOURS*WEEKS*(1+CARROT_DIM)^J7497+K7497*MESCLUN_HOURS*WEEKS*(1+MESCLUN_DIM)^K7497</x:f>
        <x:v>3729.2585273771265</x:v>
      </x:c>
      <x:c r="N7497" s="267" t="n">
        <x:f>MAX(M7497-FARMER_HOURS,0)/TEMP_HOURS_PER_WORKER</x:f>
        <x:v>2.0897628662341154</x:v>
      </x:c>
      <x:c r="O7497" s="268" t="n">
        <x:f>I7497*TOMATO_PRICE+J7497*CARROT_PRICE+K7497*MESCLUN_PRICE</x:f>
        <x:v>145346</x:v>
      </x:c>
      <x:c r="P7497" s="268" t="n">
        <x:f>I7497*TOMATO_FERTILIZER+J7497*CARROT_FERTILIZER+K7497*MESCLUN_FERTILIZER</x:f>
        <x:v>23320</x:v>
      </x:c>
      <x:c r="Q7497" s="268" t="n">
        <x:f>MIN(M7497,FARMER_HOURS)*FARMER_RATE+MAX(M7497-FARMER_HOURS,0)*TEMP_RATE</x:f>
        <x:v>77244.0716558529</x:v>
      </x:c>
      <x:c r="R7497" s="268" t="n">
        <x:f>O7497-P7497-Q7497-FIXED_COST</x:f>
        <x:v>24781.928344147105</x:v>
      </x:c>
      <x:c r="S7497" s="139" t="str">
        <x:f>IF(AND(L7497&lt;=TOTAL_BED_CAP,N7497&lt;=TEMP_WORKER_CAP),"YES","NO")</x:f>
        <x:v>YES</x:v>
      </x:c>
      <x:c r="T7497" s="139" t="n">
        <x:f>IF(S7497="YES",R7497,-1E+99)</x:f>
        <x:v>24781.928344147105</x:v>
      </x:c>
    </x:row>
    <x:row r="7498">
      <x:c r="A7498" s="139"/>
      <x:c r="B7498" s="139"/>
      <x:c r="C7498" s="139"/>
      <x:c r="D7498" s="139"/>
      <x:c r="E7498" s="139"/>
      <x:c r="F7498" s="139"/>
      <x:c r="G7498" s="139"/>
      <x:c r="H7498" s="139"/>
      <x:c r="I7498" s="266" t="n">
        <x:f>INT((ROW()-ROW($I$46))/((CARROT_CAP+1)*(MESCLUN_CAP+1)))</x:f>
        <x:v>11</x:v>
      </x:c>
      <x:c r="J7498" s="266" t="n">
        <x:f>MOD(INT((ROW()-ROW($I$46))/(MESCLUN_CAP+1)),CARROT_CAP+1)</x:f>
        <x:v>9</x:v>
      </x:c>
      <x:c r="K7498" s="266" t="n">
        <x:f>MOD(ROW()-ROW($I$46),MESCLUN_CAP+1)</x:f>
        <x:v>12</x:v>
      </x:c>
      <x:c r="L7498" s="266" t="n">
        <x:f>SUM(I7498:K7498)</x:f>
        <x:v>32</x:v>
      </x:c>
      <x:c r="M7498" s="267" t="n">
        <x:f>I7498*TOMATO_HOURS*WEEKS*(1+TOMATO_DIM)^I7498+J7498*CARROT_HOURS*WEEKS*(1+CARROT_DIM)^J7498+K7498*MESCLUN_HOURS*WEEKS*(1+MESCLUN_DIM)^K7498</x:f>
        <x:v>3788.585980505191</x:v>
      </x:c>
      <x:c r="N7498" s="267" t="n">
        <x:f>MAX(M7498-FARMER_HOURS,0)/TEMP_HOURS_PER_WORKER</x:f>
        <x:v>2.130962486461938</x:v>
      </x:c>
      <x:c r="O7498" s="268" t="n">
        <x:f>I7498*TOMATO_PRICE+J7498*CARROT_PRICE+K7498*MESCLUN_PRICE</x:f>
        <x:v>148046</x:v>
      </x:c>
      <x:c r="P7498" s="268" t="n">
        <x:f>I7498*TOMATO_FERTILIZER+J7498*CARROT_FERTILIZER+K7498*MESCLUN_FERTILIZER</x:f>
        <x:v>24200</x:v>
      </x:c>
      <x:c r="Q7498" s="268" t="n">
        <x:f>MIN(M7498,FARMER_HOURS)*FARMER_RATE+MAX(M7498-FARMER_HOURS,0)*TEMP_RATE</x:f>
        <x:v>78274.06216154846</x:v>
      </x:c>
      <x:c r="R7498" s="268" t="n">
        <x:f>O7498-P7498-Q7498-FIXED_COST</x:f>
        <x:v>25571.937838451544</x:v>
      </x:c>
      <x:c r="S7498" s="139" t="str">
        <x:f>IF(AND(L7498&lt;=TOTAL_BED_CAP,N7498&lt;=TEMP_WORKER_CAP),"YES","NO")</x:f>
        <x:v>YES</x:v>
      </x:c>
      <x:c r="T7498" s="139" t="n">
        <x:f>IF(S7498="YES",R7498,-1E+99)</x:f>
        <x:v>25571.937838451544</x:v>
      </x:c>
    </x:row>
    <x:row r="7499">
      <x:c r="A7499" s="139"/>
      <x:c r="B7499" s="139"/>
      <x:c r="C7499" s="139"/>
      <x:c r="D7499" s="139"/>
      <x:c r="E7499" s="139"/>
      <x:c r="F7499" s="139"/>
      <x:c r="G7499" s="139"/>
      <x:c r="H7499" s="139"/>
      <x:c r="I7499" s="266" t="n">
        <x:f>INT((ROW()-ROW($I$46))/((CARROT_CAP+1)*(MESCLUN_CAP+1)))</x:f>
        <x:v>11</x:v>
      </x:c>
      <x:c r="J7499" s="266" t="n">
        <x:f>MOD(INT((ROW()-ROW($I$46))/(MESCLUN_CAP+1)),CARROT_CAP+1)</x:f>
        <x:v>9</x:v>
      </x:c>
      <x:c r="K7499" s="266" t="n">
        <x:f>MOD(ROW()-ROW($I$46),MESCLUN_CAP+1)</x:f>
        <x:v>13</x:v>
      </x:c>
      <x:c r="L7499" s="266" t="n">
        <x:f>SUM(I7499:K7499)</x:f>
        <x:v>33</x:v>
      </x:c>
      <x:c r="M7499" s="267" t="n">
        <x:f>I7499*TOMATO_HOURS*WEEKS*(1+TOMATO_DIM)^I7499+J7499*CARROT_HOURS*WEEKS*(1+CARROT_DIM)^J7499+K7499*MESCLUN_HOURS*WEEKS*(1+MESCLUN_DIM)^K7499</x:f>
        <x:v>3849.3079512135755</x:v>
      </x:c>
      <x:c r="N7499" s="267" t="n">
        <x:f>MAX(M7499-FARMER_HOURS,0)/TEMP_HOURS_PER_WORKER</x:f>
        <x:v>2.173130521676094</x:v>
      </x:c>
      <x:c r="O7499" s="268" t="n">
        <x:f>I7499*TOMATO_PRICE+J7499*CARROT_PRICE+K7499*MESCLUN_PRICE</x:f>
        <x:v>150746</x:v>
      </x:c>
      <x:c r="P7499" s="268" t="n">
        <x:f>I7499*TOMATO_FERTILIZER+J7499*CARROT_FERTILIZER+K7499*MESCLUN_FERTILIZER</x:f>
        <x:v>25080</x:v>
      </x:c>
      <x:c r="Q7499" s="268" t="n">
        <x:f>MIN(M7499,FARMER_HOURS)*FARMER_RATE+MAX(M7499-FARMER_HOURS,0)*TEMP_RATE</x:f>
        <x:v>79328.26304190235</x:v>
      </x:c>
      <x:c r="R7499" s="268" t="n">
        <x:f>O7499-P7499-Q7499-FIXED_COST</x:f>
        <x:v>26337.736958097652</x:v>
      </x:c>
      <x:c r="S7499" s="139" t="str">
        <x:f>IF(AND(L7499&lt;=TOTAL_BED_CAP,N7499&lt;=TEMP_WORKER_CAP),"YES","NO")</x:f>
        <x:v>YES</x:v>
      </x:c>
      <x:c r="T7499" s="139" t="n">
        <x:f>IF(S7499="YES",R7499,-1E+99)</x:f>
        <x:v>26337.736958097652</x:v>
      </x:c>
    </x:row>
    <x:row r="7500">
      <x:c r="A7500" s="139"/>
      <x:c r="B7500" s="139"/>
      <x:c r="C7500" s="139"/>
      <x:c r="D7500" s="139"/>
      <x:c r="E7500" s="139"/>
      <x:c r="F7500" s="139"/>
      <x:c r="G7500" s="139"/>
      <x:c r="H7500" s="139"/>
      <x:c r="I7500" s="266" t="n">
        <x:f>INT((ROW()-ROW($I$46))/((CARROT_CAP+1)*(MESCLUN_CAP+1)))</x:f>
        <x:v>11</x:v>
      </x:c>
      <x:c r="J7500" s="266" t="n">
        <x:f>MOD(INT((ROW()-ROW($I$46))/(MESCLUN_CAP+1)),CARROT_CAP+1)</x:f>
        <x:v>9</x:v>
      </x:c>
      <x:c r="K7500" s="266" t="n">
        <x:f>MOD(ROW()-ROW($I$46),MESCLUN_CAP+1)</x:f>
        <x:v>14</x:v>
      </x:c>
      <x:c r="L7500" s="266" t="n">
        <x:f>SUM(I7500:K7500)</x:f>
        <x:v>34</x:v>
      </x:c>
      <x:c r="M7500" s="267" t="n">
        <x:f>I7500*TOMATO_HOURS*WEEKS*(1+TOMATO_DIM)^I7500+J7500*CARROT_HOURS*WEEKS*(1+CARROT_DIM)^J7500+K7500*MESCLUN_HOURS*WEEKS*(1+MESCLUN_DIM)^K7500</x:f>
        <x:v>3911.4500325272365</x:v>
      </x:c>
      <x:c r="N7500" s="267" t="n">
        <x:f>MAX(M7500-FARMER_HOURS,0)/TEMP_HOURS_PER_WORKER</x:f>
        <x:v>2.216284744810581</x:v>
      </x:c>
      <x:c r="O7500" s="268" t="n">
        <x:f>I7500*TOMATO_PRICE+J7500*CARROT_PRICE+K7500*MESCLUN_PRICE</x:f>
        <x:v>153446</x:v>
      </x:c>
      <x:c r="P7500" s="268" t="n">
        <x:f>I7500*TOMATO_FERTILIZER+J7500*CARROT_FERTILIZER+K7500*MESCLUN_FERTILIZER</x:f>
        <x:v>25960</x:v>
      </x:c>
      <x:c r="Q7500" s="268" t="n">
        <x:f>MIN(M7500,FARMER_HOURS)*FARMER_RATE+MAX(M7500-FARMER_HOURS,0)*TEMP_RATE</x:f>
        <x:v>80407.11862026452</x:v>
      </x:c>
      <x:c r="R7500" s="268" t="n">
        <x:f>O7500-P7500-Q7500-FIXED_COST</x:f>
        <x:v>27078.88137973548</x:v>
      </x:c>
      <x:c r="S7500" s="139" t="str">
        <x:f>IF(AND(L7500&lt;=TOTAL_BED_CAP,N7500&lt;=TEMP_WORKER_CAP),"YES","NO")</x:f>
        <x:v>YES</x:v>
      </x:c>
      <x:c r="T7500" s="139" t="n">
        <x:f>IF(S7500="YES",R7500,-1E+99)</x:f>
        <x:v>27078.88137973548</x:v>
      </x:c>
    </x:row>
    <x:row r="7501">
      <x:c r="A7501" s="139"/>
      <x:c r="B7501" s="139"/>
      <x:c r="C7501" s="139"/>
      <x:c r="D7501" s="139"/>
      <x:c r="E7501" s="139"/>
      <x:c r="F7501" s="139"/>
      <x:c r="G7501" s="139"/>
      <x:c r="H7501" s="139"/>
      <x:c r="I7501" s="266" t="n">
        <x:f>INT((ROW()-ROW($I$46))/((CARROT_CAP+1)*(MESCLUN_CAP+1)))</x:f>
        <x:v>11</x:v>
      </x:c>
      <x:c r="J7501" s="266" t="n">
        <x:f>MOD(INT((ROW()-ROW($I$46))/(MESCLUN_CAP+1)),CARROT_CAP+1)</x:f>
        <x:v>9</x:v>
      </x:c>
      <x:c r="K7501" s="266" t="n">
        <x:f>MOD(ROW()-ROW($I$46),MESCLUN_CAP+1)</x:f>
        <x:v>15</x:v>
      </x:c>
      <x:c r="L7501" s="266" t="n">
        <x:f>SUM(I7501:K7501)</x:f>
        <x:v>35</x:v>
      </x:c>
      <x:c r="M7501" s="267" t="n">
        <x:f>I7501*TOMATO_HOURS*WEEKS*(1+TOMATO_DIM)^I7501+J7501*CARROT_HOURS*WEEKS*(1+CARROT_DIM)^J7501+K7501*MESCLUN_HOURS*WEEKS*(1+MESCLUN_DIM)^K7501</x:f>
        <x:v>3975.0382394033827</x:v>
      </x:c>
      <x:c r="N7501" s="267" t="n">
        <x:f>MAX(M7501-FARMER_HOURS,0)/TEMP_HOURS_PER_WORKER</x:f>
        <x:v>2.2604432218079045</x:v>
      </x:c>
      <x:c r="O7501" s="268" t="n">
        <x:f>I7501*TOMATO_PRICE+J7501*CARROT_PRICE+K7501*MESCLUN_PRICE</x:f>
        <x:v>156146</x:v>
      </x:c>
      <x:c r="P7501" s="268" t="n">
        <x:f>I7501*TOMATO_FERTILIZER+J7501*CARROT_FERTILIZER+K7501*MESCLUN_FERTILIZER</x:f>
        <x:v>26840</x:v>
      </x:c>
      <x:c r="Q7501" s="268" t="n">
        <x:f>MIN(M7501,FARMER_HOURS)*FARMER_RATE+MAX(M7501-FARMER_HOURS,0)*TEMP_RATE</x:f>
        <x:v>81511.08054519762</x:v>
      </x:c>
      <x:c r="R7501" s="268" t="n">
        <x:f>O7501-P7501-Q7501-FIXED_COST</x:f>
        <x:v>27794.91945480238</x:v>
      </x:c>
      <x:c r="S7501" s="139" t="str">
        <x:f>IF(AND(L7501&lt;=TOTAL_BED_CAP,N7501&lt;=TEMP_WORKER_CAP),"YES","NO")</x:f>
        <x:v>YES</x:v>
      </x:c>
      <x:c r="T7501" s="139" t="n">
        <x:f>IF(S7501="YES",R7501,-1E+99)</x:f>
        <x:v>27794.91945480238</x:v>
      </x:c>
    </x:row>
    <x:row r="7502">
      <x:c r="A7502" s="139"/>
      <x:c r="B7502" s="139"/>
      <x:c r="C7502" s="139"/>
      <x:c r="D7502" s="139"/>
      <x:c r="E7502" s="139"/>
      <x:c r="F7502" s="139"/>
      <x:c r="G7502" s="139"/>
      <x:c r="H7502" s="139"/>
      <x:c r="I7502" s="266" t="n">
        <x:f>INT((ROW()-ROW($I$46))/((CARROT_CAP+1)*(MESCLUN_CAP+1)))</x:f>
        <x:v>11</x:v>
      </x:c>
      <x:c r="J7502" s="266" t="n">
        <x:f>MOD(INT((ROW()-ROW($I$46))/(MESCLUN_CAP+1)),CARROT_CAP+1)</x:f>
        <x:v>9</x:v>
      </x:c>
      <x:c r="K7502" s="266" t="n">
        <x:f>MOD(ROW()-ROW($I$46),MESCLUN_CAP+1)</x:f>
        <x:v>16</x:v>
      </x:c>
      <x:c r="L7502" s="266" t="n">
        <x:f>SUM(I7502:K7502)</x:f>
        <x:v>36</x:v>
      </x:c>
      <x:c r="M7502" s="267" t="n">
        <x:f>I7502*TOMATO_HOURS*WEEKS*(1+TOMATO_DIM)^I7502+J7502*CARROT_HOURS*WEEKS*(1+CARROT_DIM)^J7502+K7502*MESCLUN_HOURS*WEEKS*(1+MESCLUN_DIM)^K7502</x:f>
        <x:v>4040.0990152808718</x:v>
      </x:c>
      <x:c r="N7502" s="267" t="n">
        <x:f>MAX(M7502-FARMER_HOURS,0)/TEMP_HOURS_PER_WORKER</x:f>
        <x:v>2.3056243161672723</x:v>
      </x:c>
      <x:c r="O7502" s="268" t="n">
        <x:f>I7502*TOMATO_PRICE+J7502*CARROT_PRICE+K7502*MESCLUN_PRICE</x:f>
        <x:v>158846</x:v>
      </x:c>
      <x:c r="P7502" s="268" t="n">
        <x:f>I7502*TOMATO_FERTILIZER+J7502*CARROT_FERTILIZER+K7502*MESCLUN_FERTILIZER</x:f>
        <x:v>27720</x:v>
      </x:c>
      <x:c r="Q7502" s="268" t="n">
        <x:f>MIN(M7502,FARMER_HOURS)*FARMER_RATE+MAX(M7502-FARMER_HOURS,0)*TEMP_RATE</x:f>
        <x:v>82640.6079041818</x:v>
      </x:c>
      <x:c r="R7502" s="268" t="n">
        <x:f>O7502-P7502-Q7502-FIXED_COST</x:f>
        <x:v>28485.3920958182</x:v>
      </x:c>
      <x:c r="S7502" s="139" t="str">
        <x:f>IF(AND(L7502&lt;=TOTAL_BED_CAP,N7502&lt;=TEMP_WORKER_CAP),"YES","NO")</x:f>
        <x:v>YES</x:v>
      </x:c>
      <x:c r="T7502" s="139" t="n">
        <x:f>IF(S7502="YES",R7502,-1E+99)</x:f>
        <x:v>28485.3920958182</x:v>
      </x:c>
    </x:row>
    <x:row r="7503">
      <x:c r="A7503" s="139"/>
      <x:c r="B7503" s="139"/>
      <x:c r="C7503" s="139"/>
      <x:c r="D7503" s="139"/>
      <x:c r="E7503" s="139"/>
      <x:c r="F7503" s="139"/>
      <x:c r="G7503" s="139"/>
      <x:c r="H7503" s="139"/>
      <x:c r="I7503" s="266" t="n">
        <x:f>INT((ROW()-ROW($I$46))/((CARROT_CAP+1)*(MESCLUN_CAP+1)))</x:f>
        <x:v>11</x:v>
      </x:c>
      <x:c r="J7503" s="266" t="n">
        <x:f>MOD(INT((ROW()-ROW($I$46))/(MESCLUN_CAP+1)),CARROT_CAP+1)</x:f>
        <x:v>9</x:v>
      </x:c>
      <x:c r="K7503" s="266" t="n">
        <x:f>MOD(ROW()-ROW($I$46),MESCLUN_CAP+1)</x:f>
        <x:v>17</x:v>
      </x:c>
      <x:c r="L7503" s="266" t="n">
        <x:f>SUM(I7503:K7503)</x:f>
        <x:v>37</x:v>
      </x:c>
      <x:c r="M7503" s="267" t="n">
        <x:f>I7503*TOMATO_HOURS*WEEKS*(1+TOMATO_DIM)^I7503+J7503*CARROT_HOURS*WEEKS*(1+CARROT_DIM)^J7503+K7503*MESCLUN_HOURS*WEEKS*(1+MESCLUN_DIM)^K7503</x:f>
        <x:v>4106.659238727412</x:v>
      </x:c>
      <x:c r="N7503" s="267" t="n">
        <x:f>MAX(M7503-FARMER_HOURS,0)/TEMP_HOURS_PER_WORKER</x:f>
        <x:v>2.3518466935607028</x:v>
      </x:c>
      <x:c r="O7503" s="268" t="n">
        <x:f>I7503*TOMATO_PRICE+J7503*CARROT_PRICE+K7503*MESCLUN_PRICE</x:f>
        <x:v>161546</x:v>
      </x:c>
      <x:c r="P7503" s="268" t="n">
        <x:f>I7503*TOMATO_FERTILIZER+J7503*CARROT_FERTILIZER+K7503*MESCLUN_FERTILIZER</x:f>
        <x:v>28600</x:v>
      </x:c>
      <x:c r="Q7503" s="268" t="n">
        <x:f>MIN(M7503,FARMER_HOURS)*FARMER_RATE+MAX(M7503-FARMER_HOURS,0)*TEMP_RATE</x:f>
        <x:v>83796.16733901757</x:v>
      </x:c>
      <x:c r="R7503" s="268" t="n">
        <x:f>O7503-P7503-Q7503-FIXED_COST</x:f>
        <x:v>29149.83266098243</x:v>
      </x:c>
      <x:c r="S7503" s="139" t="str">
        <x:f>IF(AND(L7503&lt;=TOTAL_BED_CAP,N7503&lt;=TEMP_WORKER_CAP),"YES","NO")</x:f>
        <x:v>YES</x:v>
      </x:c>
      <x:c r="T7503" s="139" t="n">
        <x:f>IF(S7503="YES",R7503,-1E+99)</x:f>
        <x:v>29149.83266098243</x:v>
      </x:c>
    </x:row>
    <x:row r="7504">
      <x:c r="A7504" s="139"/>
      <x:c r="B7504" s="139"/>
      <x:c r="C7504" s="139"/>
      <x:c r="D7504" s="139"/>
      <x:c r="E7504" s="139"/>
      <x:c r="F7504" s="139"/>
      <x:c r="G7504" s="139"/>
      <x:c r="H7504" s="139"/>
      <x:c r="I7504" s="266" t="n">
        <x:f>INT((ROW()-ROW($I$46))/((CARROT_CAP+1)*(MESCLUN_CAP+1)))</x:f>
        <x:v>11</x:v>
      </x:c>
      <x:c r="J7504" s="266" t="n">
        <x:f>MOD(INT((ROW()-ROW($I$46))/(MESCLUN_CAP+1)),CARROT_CAP+1)</x:f>
        <x:v>9</x:v>
      </x:c>
      <x:c r="K7504" s="266" t="n">
        <x:f>MOD(ROW()-ROW($I$46),MESCLUN_CAP+1)</x:f>
        <x:v>18</x:v>
      </x:c>
      <x:c r="L7504" s="266" t="n">
        <x:f>SUM(I7504:K7504)</x:f>
        <x:v>38</x:v>
      </x:c>
      <x:c r="M7504" s="267" t="n">
        <x:f>I7504*TOMATO_HOURS*WEEKS*(1+TOMATO_DIM)^I7504+J7504*CARROT_HOURS*WEEKS*(1+CARROT_DIM)^J7504+K7504*MESCLUN_HOURS*WEEKS*(1+MESCLUN_DIM)^K7504</x:f>
        <x:v>4174.746230186</x:v>
      </x:c>
      <x:c r="N7504" s="267" t="n">
        <x:f>MAX(M7504-FARMER_HOURS,0)/TEMP_HOURS_PER_WORKER</x:f>
        <x:v>2.399129326518055</x:v>
      </x:c>
      <x:c r="O7504" s="268" t="n">
        <x:f>I7504*TOMATO_PRICE+J7504*CARROT_PRICE+K7504*MESCLUN_PRICE</x:f>
        <x:v>164246</x:v>
      </x:c>
      <x:c r="P7504" s="268" t="n">
        <x:f>I7504*TOMATO_FERTILIZER+J7504*CARROT_FERTILIZER+K7504*MESCLUN_FERTILIZER</x:f>
        <x:v>29480</x:v>
      </x:c>
      <x:c r="Q7504" s="268" t="n">
        <x:f>MIN(M7504,FARMER_HOURS)*FARMER_RATE+MAX(M7504-FARMER_HOURS,0)*TEMP_RATE</x:f>
        <x:v>84978.23316295138</x:v>
      </x:c>
      <x:c r="R7504" s="268" t="n">
        <x:f>O7504-P7504-Q7504-FIXED_COST</x:f>
        <x:v>29787.76683704862</x:v>
      </x:c>
      <x:c r="S7504" s="139" t="str">
        <x:f>IF(AND(L7504&lt;=TOTAL_BED_CAP,N7504&lt;=TEMP_WORKER_CAP),"YES","NO")</x:f>
        <x:v>YES</x:v>
      </x:c>
      <x:c r="T7504" s="139" t="n">
        <x:f>IF(S7504="YES",R7504,-1E+99)</x:f>
        <x:v>29787.76683704862</x:v>
      </x:c>
    </x:row>
    <x:row r="7505">
      <x:c r="A7505" s="139"/>
      <x:c r="B7505" s="139"/>
      <x:c r="C7505" s="139"/>
      <x:c r="D7505" s="139"/>
      <x:c r="E7505" s="139"/>
      <x:c r="F7505" s="139"/>
      <x:c r="G7505" s="139"/>
      <x:c r="H7505" s="139"/>
      <x:c r="I7505" s="266" t="n">
        <x:f>INT((ROW()-ROW($I$46))/((CARROT_CAP+1)*(MESCLUN_CAP+1)))</x:f>
        <x:v>11</x:v>
      </x:c>
      <x:c r="J7505" s="266" t="n">
        <x:f>MOD(INT((ROW()-ROW($I$46))/(MESCLUN_CAP+1)),CARROT_CAP+1)</x:f>
        <x:v>9</x:v>
      </x:c>
      <x:c r="K7505" s="266" t="n">
        <x:f>MOD(ROW()-ROW($I$46),MESCLUN_CAP+1)</x:f>
        <x:v>19</x:v>
      </x:c>
      <x:c r="L7505" s="266" t="n">
        <x:f>SUM(I7505:K7505)</x:f>
        <x:v>39</x:v>
      </x:c>
      <x:c r="M7505" s="267" t="n">
        <x:f>I7505*TOMATO_HOURS*WEEKS*(1+TOMATO_DIM)^I7505+J7505*CARROT_HOURS*WEEKS*(1+CARROT_DIM)^J7505+K7505*MESCLUN_HOURS*WEEKS*(1+MESCLUN_DIM)^K7505</x:f>
        <x:v>4244.387758822021</x:v>
      </x:c>
      <x:c r="N7505" s="267" t="n">
        <x:f>MAX(M7505-FARMER_HOURS,0)/TEMP_HOURS_PER_WORKER</x:f>
        <x:v>2.447491499181959</x:v>
      </x:c>
      <x:c r="O7505" s="268" t="n">
        <x:f>I7505*TOMATO_PRICE+J7505*CARROT_PRICE+K7505*MESCLUN_PRICE</x:f>
        <x:v>166946</x:v>
      </x:c>
      <x:c r="P7505" s="268" t="n">
        <x:f>I7505*TOMATO_FERTILIZER+J7505*CARROT_FERTILIZER+K7505*MESCLUN_FERTILIZER</x:f>
        <x:v>30360</x:v>
      </x:c>
      <x:c r="Q7505" s="268" t="n">
        <x:f>MIN(M7505,FARMER_HOURS)*FARMER_RATE+MAX(M7505-FARMER_HOURS,0)*TEMP_RATE</x:f>
        <x:v>86187.28747954898</x:v>
      </x:c>
      <x:c r="R7505" s="268" t="n">
        <x:f>O7505-P7505-Q7505-FIXED_COST</x:f>
        <x:v>30398.712520451023</x:v>
      </x:c>
      <x:c r="S7505" s="139" t="str">
        <x:f>IF(AND(L7505&lt;=TOTAL_BED_CAP,N7505&lt;=TEMP_WORKER_CAP),"YES","NO")</x:f>
        <x:v>YES</x:v>
      </x:c>
      <x:c r="T7505" s="139" t="n">
        <x:f>IF(S7505="YES",R7505,-1E+99)</x:f>
        <x:v>30398.712520451023</x:v>
      </x:c>
    </x:row>
    <x:row r="7506">
      <x:c r="A7506" s="139"/>
      <x:c r="B7506" s="139"/>
      <x:c r="C7506" s="139"/>
      <x:c r="D7506" s="139"/>
      <x:c r="E7506" s="139"/>
      <x:c r="F7506" s="139"/>
      <x:c r="G7506" s="139"/>
      <x:c r="H7506" s="139"/>
      <x:c r="I7506" s="266" t="n">
        <x:f>INT((ROW()-ROW($I$46))/((CARROT_CAP+1)*(MESCLUN_CAP+1)))</x:f>
        <x:v>11</x:v>
      </x:c>
      <x:c r="J7506" s="266" t="n">
        <x:f>MOD(INT((ROW()-ROW($I$46))/(MESCLUN_CAP+1)),CARROT_CAP+1)</x:f>
        <x:v>9</x:v>
      </x:c>
      <x:c r="K7506" s="266" t="n">
        <x:f>MOD(ROW()-ROW($I$46),MESCLUN_CAP+1)</x:f>
        <x:v>20</x:v>
      </x:c>
      <x:c r="L7506" s="266" t="n">
        <x:f>SUM(I7506:K7506)</x:f>
        <x:v>40</x:v>
      </x:c>
      <x:c r="M7506" s="267" t="n">
        <x:f>I7506*TOMATO_HOURS*WEEKS*(1+TOMATO_DIM)^I7506+J7506*CARROT_HOURS*WEEKS*(1+CARROT_DIM)^J7506+K7506*MESCLUN_HOURS*WEEKS*(1+MESCLUN_DIM)^K7506</x:f>
        <x:v>4315.612049472498</x:v>
      </x:c>
      <x:c r="N7506" s="267" t="n">
        <x:f>MAX(M7506-FARMER_HOURS,0)/TEMP_HOURS_PER_WORKER</x:f>
        <x:v>2.4969528121336793</x:v>
      </x:c>
      <x:c r="O7506" s="268" t="n">
        <x:f>I7506*TOMATO_PRICE+J7506*CARROT_PRICE+K7506*MESCLUN_PRICE</x:f>
        <x:v>169646</x:v>
      </x:c>
      <x:c r="P7506" s="268" t="n">
        <x:f>I7506*TOMATO_FERTILIZER+J7506*CARROT_FERTILIZER+K7506*MESCLUN_FERTILIZER</x:f>
        <x:v>31240</x:v>
      </x:c>
      <x:c r="Q7506" s="268" t="n">
        <x:f>MIN(M7506,FARMER_HOURS)*FARMER_RATE+MAX(M7506-FARMER_HOURS,0)*TEMP_RATE</x:f>
        <x:v>87423.82030334198</x:v>
      </x:c>
      <x:c r="R7506" s="268" t="n">
        <x:f>O7506-P7506-Q7506-FIXED_COST</x:f>
        <x:v>30982.179696658015</x:v>
      </x:c>
      <x:c r="S7506" s="139" t="str">
        <x:f>IF(AND(L7506&lt;=TOTAL_BED_CAP,N7506&lt;=TEMP_WORKER_CAP),"YES","NO")</x:f>
        <x:v>YES</x:v>
      </x:c>
      <x:c r="T7506" s="139" t="n">
        <x:f>IF(S7506="YES",R7506,-1E+99)</x:f>
        <x:v>30982.179696658015</x:v>
      </x:c>
    </x:row>
    <x:row r="7507">
      <x:c r="A7507" s="139"/>
      <x:c r="B7507" s="139"/>
      <x:c r="C7507" s="139"/>
      <x:c r="D7507" s="139"/>
      <x:c r="E7507" s="139"/>
      <x:c r="F7507" s="139"/>
      <x:c r="G7507" s="139"/>
      <x:c r="H7507" s="139"/>
      <x:c r="I7507" s="266" t="n">
        <x:f>INT((ROW()-ROW($I$46))/((CARROT_CAP+1)*(MESCLUN_CAP+1)))</x:f>
        <x:v>11</x:v>
      </x:c>
      <x:c r="J7507" s="266" t="n">
        <x:f>MOD(INT((ROW()-ROW($I$46))/(MESCLUN_CAP+1)),CARROT_CAP+1)</x:f>
        <x:v>9</x:v>
      </x:c>
      <x:c r="K7507" s="266" t="n">
        <x:f>MOD(ROW()-ROW($I$46),MESCLUN_CAP+1)</x:f>
        <x:v>21</x:v>
      </x:c>
      <x:c r="L7507" s="266" t="n">
        <x:f>SUM(I7507:K7507)</x:f>
        <x:v>41</x:v>
      </x:c>
      <x:c r="M7507" s="267" t="n">
        <x:f>I7507*TOMATO_HOURS*WEEKS*(1+TOMATO_DIM)^I7507+J7507*CARROT_HOURS*WEEKS*(1+CARROT_DIM)^J7507+K7507*MESCLUN_HOURS*WEEKS*(1+MESCLUN_DIM)^K7507</x:f>
        <x:v>4388.447789698942</x:v>
      </x:c>
      <x:c r="N7507" s="267" t="n">
        <x:f>MAX(M7507-FARMER_HOURS,0)/TEMP_HOURS_PER_WORKER</x:f>
        <x:v>2.5475331872909317</x:v>
      </x:c>
      <x:c r="O7507" s="268" t="n">
        <x:f>I7507*TOMATO_PRICE+J7507*CARROT_PRICE+K7507*MESCLUN_PRICE</x:f>
        <x:v>172346</x:v>
      </x:c>
      <x:c r="P7507" s="268" t="n">
        <x:f>I7507*TOMATO_FERTILIZER+J7507*CARROT_FERTILIZER+K7507*MESCLUN_FERTILIZER</x:f>
        <x:v>32120</x:v>
      </x:c>
      <x:c r="Q7507" s="268" t="n">
        <x:f>MIN(M7507,FARMER_HOURS)*FARMER_RATE+MAX(M7507-FARMER_HOURS,0)*TEMP_RATE</x:f>
        <x:v>88688.3296822733</x:v>
      </x:c>
      <x:c r="R7507" s="268" t="n">
        <x:f>O7507-P7507-Q7507-FIXED_COST</x:f>
        <x:v>31537.670317726705</x:v>
      </x:c>
      <x:c r="S7507" s="139" t="str">
        <x:f>IF(AND(L7507&lt;=TOTAL_BED_CAP,N7507&lt;=TEMP_WORKER_CAP),"YES","NO")</x:f>
        <x:v>YES</x:v>
      </x:c>
      <x:c r="T7507" s="139" t="n">
        <x:f>IF(S7507="YES",R7507,-1E+99)</x:f>
        <x:v>31537.670317726705</x:v>
      </x:c>
    </x:row>
    <x:row r="7508">
      <x:c r="A7508" s="139"/>
      <x:c r="B7508" s="139"/>
      <x:c r="C7508" s="139"/>
      <x:c r="D7508" s="139"/>
      <x:c r="E7508" s="139"/>
      <x:c r="F7508" s="139"/>
      <x:c r="G7508" s="139"/>
      <x:c r="H7508" s="139"/>
      <x:c r="I7508" s="266" t="n">
        <x:f>INT((ROW()-ROW($I$46))/((CARROT_CAP+1)*(MESCLUN_CAP+1)))</x:f>
        <x:v>11</x:v>
      </x:c>
      <x:c r="J7508" s="266" t="n">
        <x:f>MOD(INT((ROW()-ROW($I$46))/(MESCLUN_CAP+1)),CARROT_CAP+1)</x:f>
        <x:v>9</x:v>
      </x:c>
      <x:c r="K7508" s="266" t="n">
        <x:f>MOD(ROW()-ROW($I$46),MESCLUN_CAP+1)</x:f>
        <x:v>22</x:v>
      </x:c>
      <x:c r="L7508" s="266" t="n">
        <x:f>SUM(I7508:K7508)</x:f>
        <x:v>42</x:v>
      </x:c>
      <x:c r="M7508" s="267" t="n">
        <x:f>I7508*TOMATO_HOURS*WEEKS*(1+TOMATO_DIM)^I7508+J7508*CARROT_HOURS*WEEKS*(1+CARROT_DIM)^J7508+K7508*MESCLUN_HOURS*WEEKS*(1+MESCLUN_DIM)^K7508</x:f>
        <x:v>4462.9241369453375</x:v>
      </x:c>
      <x:c r="N7508" s="267" t="n">
        <x:f>MAX(M7508-FARMER_HOURS,0)/TEMP_HOURS_PER_WORKER</x:f>
        <x:v>2.5992528728787065</x:v>
      </x:c>
      <x:c r="O7508" s="268" t="n">
        <x:f>I7508*TOMATO_PRICE+J7508*CARROT_PRICE+K7508*MESCLUN_PRICE</x:f>
        <x:v>175046</x:v>
      </x:c>
      <x:c r="P7508" s="268" t="n">
        <x:f>I7508*TOMATO_FERTILIZER+J7508*CARROT_FERTILIZER+K7508*MESCLUN_FERTILIZER</x:f>
        <x:v>33000</x:v>
      </x:c>
      <x:c r="Q7508" s="268" t="n">
        <x:f>MIN(M7508,FARMER_HOURS)*FARMER_RATE+MAX(M7508-FARMER_HOURS,0)*TEMP_RATE</x:f>
        <x:v>89981.32182196766</x:v>
      </x:c>
      <x:c r="R7508" s="268" t="n">
        <x:f>O7508-P7508-Q7508-FIXED_COST</x:f>
        <x:v>32064.678178032336</x:v>
      </x:c>
      <x:c r="S7508" s="139" t="str">
        <x:f>IF(AND(L7508&lt;=TOTAL_BED_CAP,N7508&lt;=TEMP_WORKER_CAP),"YES","NO")</x:f>
        <x:v>YES</x:v>
      </x:c>
      <x:c r="T7508" s="139" t="n">
        <x:f>IF(S7508="YES",R7508,-1E+99)</x:f>
        <x:v>32064.678178032336</x:v>
      </x:c>
    </x:row>
    <x:row r="7509">
      <x:c r="A7509" s="139"/>
      <x:c r="B7509" s="139"/>
      <x:c r="C7509" s="139"/>
      <x:c r="D7509" s="139"/>
      <x:c r="E7509" s="139"/>
      <x:c r="F7509" s="139"/>
      <x:c r="G7509" s="139"/>
      <x:c r="H7509" s="139"/>
      <x:c r="I7509" s="266" t="n">
        <x:f>INT((ROW()-ROW($I$46))/((CARROT_CAP+1)*(MESCLUN_CAP+1)))</x:f>
        <x:v>11</x:v>
      </x:c>
      <x:c r="J7509" s="266" t="n">
        <x:f>MOD(INT((ROW()-ROW($I$46))/(MESCLUN_CAP+1)),CARROT_CAP+1)</x:f>
        <x:v>9</x:v>
      </x:c>
      <x:c r="K7509" s="266" t="n">
        <x:f>MOD(ROW()-ROW($I$46),MESCLUN_CAP+1)</x:f>
        <x:v>23</x:v>
      </x:c>
      <x:c r="L7509" s="266" t="n">
        <x:f>SUM(I7509:K7509)</x:f>
        <x:v>43</x:v>
      </x:c>
      <x:c r="M7509" s="267" t="n">
        <x:f>I7509*TOMATO_HOURS*WEEKS*(1+TOMATO_DIM)^I7509+J7509*CARROT_HOURS*WEEKS*(1+CARROT_DIM)^J7509+K7509*MESCLUN_HOURS*WEEKS*(1+MESCLUN_DIM)^K7509</x:f>
        <x:v>4539.070725802774</x:v>
      </x:c>
      <x:c r="N7509" s="267" t="n">
        <x:f>MAX(M7509-FARMER_HOURS,0)/TEMP_HOURS_PER_WORKER</x:f>
        <x:v>2.652132448474149</x:v>
      </x:c>
      <x:c r="O7509" s="268" t="n">
        <x:f>I7509*TOMATO_PRICE+J7509*CARROT_PRICE+K7509*MESCLUN_PRICE</x:f>
        <x:v>177746</x:v>
      </x:c>
      <x:c r="P7509" s="268" t="n">
        <x:f>I7509*TOMATO_FERTILIZER+J7509*CARROT_FERTILIZER+K7509*MESCLUN_FERTILIZER</x:f>
        <x:v>33880</x:v>
      </x:c>
      <x:c r="Q7509" s="268" t="n">
        <x:f>MIN(M7509,FARMER_HOURS)*FARMER_RATE+MAX(M7509-FARMER_HOURS,0)*TEMP_RATE</x:f>
        <x:v>91303.31121185371</x:v>
      </x:c>
      <x:c r="R7509" s="268" t="n">
        <x:f>O7509-P7509-Q7509-FIXED_COST</x:f>
        <x:v>32562.68878814629</x:v>
      </x:c>
      <x:c r="S7509" s="139" t="str">
        <x:f>IF(AND(L7509&lt;=TOTAL_BED_CAP,N7509&lt;=TEMP_WORKER_CAP),"YES","NO")</x:f>
        <x:v>YES</x:v>
      </x:c>
      <x:c r="T7509" s="139" t="n">
        <x:f>IF(S7509="YES",R7509,-1E+99)</x:f>
        <x:v>32562.68878814629</x:v>
      </x:c>
    </x:row>
    <x:row r="7510">
      <x:c r="A7510" s="139"/>
      <x:c r="B7510" s="139"/>
      <x:c r="C7510" s="139"/>
      <x:c r="D7510" s="139"/>
      <x:c r="E7510" s="139"/>
      <x:c r="F7510" s="139"/>
      <x:c r="G7510" s="139"/>
      <x:c r="H7510" s="139"/>
      <x:c r="I7510" s="266" t="n">
        <x:f>INT((ROW()-ROW($I$46))/((CARROT_CAP+1)*(MESCLUN_CAP+1)))</x:f>
        <x:v>11</x:v>
      </x:c>
      <x:c r="J7510" s="266" t="n">
        <x:f>MOD(INT((ROW()-ROW($I$46))/(MESCLUN_CAP+1)),CARROT_CAP+1)</x:f>
        <x:v>9</x:v>
      </x:c>
      <x:c r="K7510" s="266" t="n">
        <x:f>MOD(ROW()-ROW($I$46),MESCLUN_CAP+1)</x:f>
        <x:v>24</x:v>
      </x:c>
      <x:c r="L7510" s="266" t="n">
        <x:f>SUM(I7510:K7510)</x:f>
        <x:v>44</x:v>
      </x:c>
      <x:c r="M7510" s="267" t="n">
        <x:f>I7510*TOMATO_HOURS*WEEKS*(1+TOMATO_DIM)^I7510+J7510*CARROT_HOURS*WEEKS*(1+CARROT_DIM)^J7510+K7510*MESCLUN_HOURS*WEEKS*(1+MESCLUN_DIM)^K7510</x:f>
        <x:v>4616.91767538227</x:v>
      </x:c>
      <x:c r="N7510" s="267" t="n">
        <x:f>MAX(M7510-FARMER_HOURS,0)/TEMP_HOURS_PER_WORKER</x:f>
        <x:v>2.7061928301265765</x:v>
      </x:c>
      <x:c r="O7510" s="268" t="n">
        <x:f>I7510*TOMATO_PRICE+J7510*CARROT_PRICE+K7510*MESCLUN_PRICE</x:f>
        <x:v>180446</x:v>
      </x:c>
      <x:c r="P7510" s="268" t="n">
        <x:f>I7510*TOMATO_FERTILIZER+J7510*CARROT_FERTILIZER+K7510*MESCLUN_FERTILIZER</x:f>
        <x:v>34760</x:v>
      </x:c>
      <x:c r="Q7510" s="268" t="n">
        <x:f>MIN(M7510,FARMER_HOURS)*FARMER_RATE+MAX(M7510-FARMER_HOURS,0)*TEMP_RATE</x:f>
        <x:v>92654.82075316441</x:v>
      </x:c>
      <x:c r="R7510" s="268" t="n">
        <x:f>O7510-P7510-Q7510-FIXED_COST</x:f>
        <x:v>33031.179246835585</x:v>
      </x:c>
      <x:c r="S7510" s="139" t="str">
        <x:f>IF(AND(L7510&lt;=TOTAL_BED_CAP,N7510&lt;=TEMP_WORKER_CAP),"YES","NO")</x:f>
        <x:v>YES</x:v>
      </x:c>
      <x:c r="T7510" s="139" t="n">
        <x:f>IF(S7510="YES",R7510,-1E+99)</x:f>
        <x:v>33031.179246835585</x:v>
      </x:c>
    </x:row>
    <x:row r="7511">
      <x:c r="A7511" s="139"/>
      <x:c r="B7511" s="139"/>
      <x:c r="C7511" s="139"/>
      <x:c r="D7511" s="139"/>
      <x:c r="E7511" s="139"/>
      <x:c r="F7511" s="139"/>
      <x:c r="G7511" s="139"/>
      <x:c r="H7511" s="139"/>
      <x:c r="I7511" s="266" t="n">
        <x:f>INT((ROW()-ROW($I$46))/((CARROT_CAP+1)*(MESCLUN_CAP+1)))</x:f>
        <x:v>11</x:v>
      </x:c>
      <x:c r="J7511" s="266" t="n">
        <x:f>MOD(INT((ROW()-ROW($I$46))/(MESCLUN_CAP+1)),CARROT_CAP+1)</x:f>
        <x:v>9</x:v>
      </x:c>
      <x:c r="K7511" s="266" t="n">
        <x:f>MOD(ROW()-ROW($I$46),MESCLUN_CAP+1)</x:f>
        <x:v>25</x:v>
      </x:c>
      <x:c r="L7511" s="266" t="n">
        <x:f>SUM(I7511:K7511)</x:f>
        <x:v>45</x:v>
      </x:c>
      <x:c r="M7511" s="267" t="n">
        <x:f>I7511*TOMATO_HOURS*WEEKS*(1+TOMATO_DIM)^I7511+J7511*CARROT_HOURS*WEEKS*(1+CARROT_DIM)^J7511+K7511*MESCLUN_HOURS*WEEKS*(1+MESCLUN_DIM)^K7511</x:f>
        <x:v>4696.495596797367</x:v>
      </x:c>
      <x:c r="N7511" s="267" t="n">
        <x:f>MAX(M7511-FARMER_HOURS,0)/TEMP_HOURS_PER_WORKER</x:f>
        <x:v>2.761455275553727</x:v>
      </x:c>
      <x:c r="O7511" s="268" t="n">
        <x:f>I7511*TOMATO_PRICE+J7511*CARROT_PRICE+K7511*MESCLUN_PRICE</x:f>
        <x:v>183146</x:v>
      </x:c>
      <x:c r="P7511" s="268" t="n">
        <x:f>I7511*TOMATO_FERTILIZER+J7511*CARROT_FERTILIZER+K7511*MESCLUN_FERTILIZER</x:f>
        <x:v>35640</x:v>
      </x:c>
      <x:c r="Q7511" s="268" t="n">
        <x:f>MIN(M7511,FARMER_HOURS)*FARMER_RATE+MAX(M7511-FARMER_HOURS,0)*TEMP_RATE</x:f>
        <x:v>94036.38188884319</x:v>
      </x:c>
      <x:c r="R7511" s="268" t="n">
        <x:f>O7511-P7511-Q7511-FIXED_COST</x:f>
        <x:v>33469.618111156815</x:v>
      </x:c>
      <x:c r="S7511" s="139" t="str">
        <x:f>IF(AND(L7511&lt;=TOTAL_BED_CAP,N7511&lt;=TEMP_WORKER_CAP),"YES","NO")</x:f>
        <x:v>YES</x:v>
      </x:c>
      <x:c r="T7511" s="139" t="n">
        <x:f>IF(S7511="YES",R7511,-1E+99)</x:f>
        <x:v>33469.618111156815</x:v>
      </x:c>
    </x:row>
    <x:row r="7512">
      <x:c r="A7512" s="139"/>
      <x:c r="B7512" s="139"/>
      <x:c r="C7512" s="139"/>
      <x:c r="D7512" s="139"/>
      <x:c r="E7512" s="139"/>
      <x:c r="F7512" s="139"/>
      <x:c r="G7512" s="139"/>
      <x:c r="H7512" s="139"/>
      <x:c r="I7512" s="266" t="n">
        <x:f>INT((ROW()-ROW($I$46))/((CARROT_CAP+1)*(MESCLUN_CAP+1)))</x:f>
        <x:v>11</x:v>
      </x:c>
      <x:c r="J7512" s="266" t="n">
        <x:f>MOD(INT((ROW()-ROW($I$46))/(MESCLUN_CAP+1)),CARROT_CAP+1)</x:f>
        <x:v>9</x:v>
      </x:c>
      <x:c r="K7512" s="266" t="n">
        <x:f>MOD(ROW()-ROW($I$46),MESCLUN_CAP+1)</x:f>
        <x:v>26</x:v>
      </x:c>
      <x:c r="L7512" s="266" t="n">
        <x:f>SUM(I7512:K7512)</x:f>
        <x:v>46</x:v>
      </x:c>
      <x:c r="M7512" s="267" t="n">
        <x:f>I7512*TOMATO_HOURS*WEEKS*(1+TOMATO_DIM)^I7512+J7512*CARROT_HOURS*WEEKS*(1+CARROT_DIM)^J7512+K7512*MESCLUN_HOURS*WEEKS*(1+MESCLUN_DIM)^K7512</x:f>
        <x:v>4777.835600758085</x:v>
      </x:c>
      <x:c r="N7512" s="267" t="n">
        <x:f>MAX(M7512-FARMER_HOURS,0)/TEMP_HOURS_PER_WORKER</x:f>
        <x:v>2.8179413894153367</x:v>
      </x:c>
      <x:c r="O7512" s="268" t="n">
        <x:f>I7512*TOMATO_PRICE+J7512*CARROT_PRICE+K7512*MESCLUN_PRICE</x:f>
        <x:v>185846</x:v>
      </x:c>
      <x:c r="P7512" s="268" t="n">
        <x:f>I7512*TOMATO_FERTILIZER+J7512*CARROT_FERTILIZER+K7512*MESCLUN_FERTILIZER</x:f>
        <x:v>36520</x:v>
      </x:c>
      <x:c r="Q7512" s="268" t="n">
        <x:f>MIN(M7512,FARMER_HOURS)*FARMER_RATE+MAX(M7512-FARMER_HOURS,0)*TEMP_RATE</x:f>
        <x:v>95448.53473538342</x:v>
      </x:c>
      <x:c r="R7512" s="268" t="n">
        <x:f>O7512-P7512-Q7512-FIXED_COST</x:f>
        <x:v>33877.46526461658</x:v>
      </x:c>
      <x:c r="S7512" s="139" t="str">
        <x:f>IF(AND(L7512&lt;=TOTAL_BED_CAP,N7512&lt;=TEMP_WORKER_CAP),"YES","NO")</x:f>
        <x:v>YES</x:v>
      </x:c>
      <x:c r="T7512" s="139" t="n">
        <x:f>IF(S7512="YES",R7512,-1E+99)</x:f>
        <x:v>33877.46526461658</x:v>
      </x:c>
    </x:row>
    <x:row r="7513">
      <x:c r="A7513" s="139"/>
      <x:c r="B7513" s="139"/>
      <x:c r="C7513" s="139"/>
      <x:c r="D7513" s="139"/>
      <x:c r="E7513" s="139"/>
      <x:c r="F7513" s="139"/>
      <x:c r="G7513" s="139"/>
      <x:c r="H7513" s="139"/>
      <x:c r="I7513" s="266" t="n">
        <x:f>INT((ROW()-ROW($I$46))/((CARROT_CAP+1)*(MESCLUN_CAP+1)))</x:f>
        <x:v>11</x:v>
      </x:c>
      <x:c r="J7513" s="266" t="n">
        <x:f>MOD(INT((ROW()-ROW($I$46))/(MESCLUN_CAP+1)),CARROT_CAP+1)</x:f>
        <x:v>9</x:v>
      </x:c>
      <x:c r="K7513" s="266" t="n">
        <x:f>MOD(ROW()-ROW($I$46),MESCLUN_CAP+1)</x:f>
        <x:v>27</x:v>
      </x:c>
      <x:c r="L7513" s="266" t="n">
        <x:f>SUM(I7513:K7513)</x:f>
        <x:v>47</x:v>
      </x:c>
      <x:c r="M7513" s="267" t="n">
        <x:f>I7513*TOMATO_HOURS*WEEKS*(1+TOMATO_DIM)^I7513+J7513*CARROT_HOURS*WEEKS*(1+CARROT_DIM)^J7513+K7513*MESCLUN_HOURS*WEEKS*(1+MESCLUN_DIM)^K7513</x:f>
        <x:v>4860.969305277842</x:v>
      </x:c>
      <x:c r="N7513" s="267" t="n">
        <x:f>MAX(M7513-FARMER_HOURS,0)/TEMP_HOURS_PER_WORKER</x:f>
        <x:v>2.875673128665168</x:v>
      </x:c>
      <x:c r="O7513" s="268" t="n">
        <x:f>I7513*TOMATO_PRICE+J7513*CARROT_PRICE+K7513*MESCLUN_PRICE</x:f>
        <x:v>188546</x:v>
      </x:c>
      <x:c r="P7513" s="268" t="n">
        <x:f>I7513*TOMATO_FERTILIZER+J7513*CARROT_FERTILIZER+K7513*MESCLUN_FERTILIZER</x:f>
        <x:v>37400</x:v>
      </x:c>
      <x:c r="Q7513" s="268" t="n">
        <x:f>MIN(M7513,FARMER_HOURS)*FARMER_RATE+MAX(M7513-FARMER_HOURS,0)*TEMP_RATE</x:f>
        <x:v>96891.8282166292</x:v>
      </x:c>
      <x:c r="R7513" s="268" t="n">
        <x:f>O7513-P7513-Q7513-FIXED_COST</x:f>
        <x:v>34254.171783370795</x:v>
      </x:c>
      <x:c r="S7513" s="139" t="str">
        <x:f>IF(AND(L7513&lt;=TOTAL_BED_CAP,N7513&lt;=TEMP_WORKER_CAP),"YES","NO")</x:f>
        <x:v>YES</x:v>
      </x:c>
      <x:c r="T7513" s="139" t="n">
        <x:f>IF(S7513="YES",R7513,-1E+99)</x:f>
        <x:v>34254.171783370795</x:v>
      </x:c>
    </x:row>
    <x:row r="7514">
      <x:c r="A7514" s="139"/>
      <x:c r="B7514" s="139"/>
      <x:c r="C7514" s="139"/>
      <x:c r="D7514" s="139"/>
      <x:c r="E7514" s="139"/>
      <x:c r="F7514" s="139"/>
      <x:c r="G7514" s="139"/>
      <x:c r="H7514" s="139"/>
      <x:c r="I7514" s="266" t="n">
        <x:f>INT((ROW()-ROW($I$46))/((CARROT_CAP+1)*(MESCLUN_CAP+1)))</x:f>
        <x:v>11</x:v>
      </x:c>
      <x:c r="J7514" s="266" t="n">
        <x:f>MOD(INT((ROW()-ROW($I$46))/(MESCLUN_CAP+1)),CARROT_CAP+1)</x:f>
        <x:v>9</x:v>
      </x:c>
      <x:c r="K7514" s="266" t="n">
        <x:f>MOD(ROW()-ROW($I$46),MESCLUN_CAP+1)</x:f>
        <x:v>28</x:v>
      </x:c>
      <x:c r="L7514" s="266" t="n">
        <x:f>SUM(I7514:K7514)</x:f>
        <x:v>48</x:v>
      </x:c>
      <x:c r="M7514" s="267" t="n">
        <x:f>I7514*TOMATO_HOURS*WEEKS*(1+TOMATO_DIM)^I7514+J7514*CARROT_HOURS*WEEKS*(1+CARROT_DIM)^J7514+K7514*MESCLUN_HOURS*WEEKS*(1+MESCLUN_DIM)^K7514</x:f>
        <x:v>4945.928843494996</x:v>
      </x:c>
      <x:c r="N7514" s="267" t="n">
        <x:f>MAX(M7514-FARMER_HOURS,0)/TEMP_HOURS_PER_WORKER</x:f>
        <x:v>2.934672807982636</x:v>
      </x:c>
      <x:c r="O7514" s="268" t="n">
        <x:f>I7514*TOMATO_PRICE+J7514*CARROT_PRICE+K7514*MESCLUN_PRICE</x:f>
        <x:v>191246</x:v>
      </x:c>
      <x:c r="P7514" s="268" t="n">
        <x:f>I7514*TOMATO_FERTILIZER+J7514*CARROT_FERTILIZER+K7514*MESCLUN_FERTILIZER</x:f>
        <x:v>38280</x:v>
      </x:c>
      <x:c r="Q7514" s="268" t="n">
        <x:f>MIN(M7514,FARMER_HOURS)*FARMER_RATE+MAX(M7514-FARMER_HOURS,0)*TEMP_RATE</x:f>
        <x:v>98366.8201995659</x:v>
      </x:c>
      <x:c r="R7514" s="268" t="n">
        <x:f>O7514-P7514-Q7514-FIXED_COST</x:f>
        <x:v>34599.179800434096</x:v>
      </x:c>
      <x:c r="S7514" s="139" t="str">
        <x:f>IF(AND(L7514&lt;=TOTAL_BED_CAP,N7514&lt;=TEMP_WORKER_CAP),"YES","NO")</x:f>
        <x:v>YES</x:v>
      </x:c>
      <x:c r="T7514" s="139" t="n">
        <x:f>IF(S7514="YES",R7514,-1E+99)</x:f>
        <x:v>34599.179800434096</x:v>
      </x:c>
    </x:row>
    <x:row r="7515">
      <x:c r="A7515" s="139"/>
      <x:c r="B7515" s="139"/>
      <x:c r="C7515" s="139"/>
      <x:c r="D7515" s="139"/>
      <x:c r="E7515" s="139"/>
      <x:c r="F7515" s="139"/>
      <x:c r="G7515" s="139"/>
      <x:c r="H7515" s="139"/>
      <x:c r="I7515" s="266" t="n">
        <x:f>INT((ROW()-ROW($I$46))/((CARROT_CAP+1)*(MESCLUN_CAP+1)))</x:f>
        <x:v>11</x:v>
      </x:c>
      <x:c r="J7515" s="266" t="n">
        <x:f>MOD(INT((ROW()-ROW($I$46))/(MESCLUN_CAP+1)),CARROT_CAP+1)</x:f>
        <x:v>9</x:v>
      </x:c>
      <x:c r="K7515" s="266" t="n">
        <x:f>MOD(ROW()-ROW($I$46),MESCLUN_CAP+1)</x:f>
        <x:v>29</x:v>
      </x:c>
      <x:c r="L7515" s="266" t="n">
        <x:f>SUM(I7515:K7515)</x:f>
        <x:v>49</x:v>
      </x:c>
      <x:c r="M7515" s="267" t="n">
        <x:f>I7515*TOMATO_HOURS*WEEKS*(1+TOMATO_DIM)^I7515+J7515*CARROT_HOURS*WEEKS*(1+CARROT_DIM)^J7515+K7515*MESCLUN_HOURS*WEEKS*(1+MESCLUN_DIM)^K7515</x:f>
        <x:v>5032.746871610649</x:v>
      </x:c>
      <x:c r="N7515" s="267" t="n">
        <x:f>MAX(M7515-FARMER_HOURS,0)/TEMP_HOURS_PER_WORKER</x:f>
        <x:v>2.994963105285173</x:v>
      </x:c>
      <x:c r="O7515" s="268" t="n">
        <x:f>I7515*TOMATO_PRICE+J7515*CARROT_PRICE+K7515*MESCLUN_PRICE</x:f>
        <x:v>193946</x:v>
      </x:c>
      <x:c r="P7515" s="268" t="n">
        <x:f>I7515*TOMATO_FERTILIZER+J7515*CARROT_FERTILIZER+K7515*MESCLUN_FERTILIZER</x:f>
        <x:v>39160</x:v>
      </x:c>
      <x:c r="Q7515" s="268" t="n">
        <x:f>MIN(M7515,FARMER_HOURS)*FARMER_RATE+MAX(M7515-FARMER_HOURS,0)*TEMP_RATE</x:f>
        <x:v>99874.07763212931</x:v>
      </x:c>
      <x:c r="R7515" s="268" t="n">
        <x:f>O7515-P7515-Q7515-FIXED_COST</x:f>
        <x:v>34911.92236787069</x:v>
      </x:c>
      <x:c r="S7515" s="139" t="str">
        <x:f>IF(AND(L7515&lt;=TOTAL_BED_CAP,N7515&lt;=TEMP_WORKER_CAP),"YES","NO")</x:f>
        <x:v>YES</x:v>
      </x:c>
      <x:c r="T7515" s="139" t="n">
        <x:f>IF(S7515="YES",R7515,-1E+99)</x:f>
        <x:v>34911.92236787069</x:v>
      </x:c>
    </x:row>
    <x:row r="7516">
      <x:c r="A7516" s="139"/>
      <x:c r="B7516" s="139"/>
      <x:c r="C7516" s="139"/>
      <x:c r="D7516" s="139"/>
      <x:c r="E7516" s="139"/>
      <x:c r="F7516" s="139"/>
      <x:c r="G7516" s="139"/>
      <x:c r="H7516" s="139"/>
      <x:c r="I7516" s="266" t="n">
        <x:f>INT((ROW()-ROW($I$46))/((CARROT_CAP+1)*(MESCLUN_CAP+1)))</x:f>
        <x:v>11</x:v>
      </x:c>
      <x:c r="J7516" s="266" t="n">
        <x:f>MOD(INT((ROW()-ROW($I$46))/(MESCLUN_CAP+1)),CARROT_CAP+1)</x:f>
        <x:v>9</x:v>
      </x:c>
      <x:c r="K7516" s="266" t="n">
        <x:f>MOD(ROW()-ROW($I$46),MESCLUN_CAP+1)</x:f>
        <x:v>30</x:v>
      </x:c>
      <x:c r="L7516" s="266" t="n">
        <x:f>SUM(I7516:K7516)</x:f>
        <x:v>50</x:v>
      </x:c>
      <x:c r="M7516" s="267" t="n">
        <x:f>I7516*TOMATO_HOURS*WEEKS*(1+TOMATO_DIM)^I7516+J7516*CARROT_HOURS*WEEKS*(1+CARROT_DIM)^J7516+K7516*MESCLUN_HOURS*WEEKS*(1+MESCLUN_DIM)^K7516</x:f>
        <x:v>5121.456576944419</x:v>
      </x:c>
      <x:c r="N7516" s="267" t="n">
        <x:f>MAX(M7516-FARMER_HOURS,0)/TEMP_HOURS_PER_WORKER</x:f>
        <x:v>3.056567067322513</x:v>
      </x:c>
      <x:c r="O7516" s="268" t="n">
        <x:f>I7516*TOMATO_PRICE+J7516*CARROT_PRICE+K7516*MESCLUN_PRICE</x:f>
        <x:v>196646</x:v>
      </x:c>
      <x:c r="P7516" s="268" t="n">
        <x:f>I7516*TOMATO_FERTILIZER+J7516*CARROT_FERTILIZER+K7516*MESCLUN_FERTILIZER</x:f>
        <x:v>40040</x:v>
      </x:c>
      <x:c r="Q7516" s="268" t="n">
        <x:f>MIN(M7516,FARMER_HOURS)*FARMER_RATE+MAX(M7516-FARMER_HOURS,0)*TEMP_RATE</x:f>
        <x:v>101414.17668306283</x:v>
      </x:c>
      <x:c r="R7516" s="268" t="n">
        <x:f>O7516-P7516-Q7516-FIXED_COST</x:f>
        <x:v>35191.82331693717</x:v>
      </x:c>
      <x:c r="S7516" s="139" t="str">
        <x:f>IF(AND(L7516&lt;=TOTAL_BED_CAP,N7516&lt;=TEMP_WORKER_CAP),"YES","NO")</x:f>
        <x:v>YES</x:v>
      </x:c>
      <x:c r="T7516" s="139" t="n">
        <x:f>IF(S7516="YES",R7516,-1E+99)</x:f>
        <x:v>35191.82331693717</x:v>
      </x:c>
    </x:row>
    <x:row r="7517">
      <x:c r="A7517" s="139"/>
      <x:c r="B7517" s="139"/>
      <x:c r="C7517" s="139"/>
      <x:c r="D7517" s="139"/>
      <x:c r="E7517" s="139"/>
      <x:c r="F7517" s="139"/>
      <x:c r="G7517" s="139"/>
      <x:c r="H7517" s="139"/>
      <x:c r="I7517" s="266" t="n">
        <x:f>INT((ROW()-ROW($I$46))/((CARROT_CAP+1)*(MESCLUN_CAP+1)))</x:f>
        <x:v>11</x:v>
      </x:c>
      <x:c r="J7517" s="266" t="n">
        <x:f>MOD(INT((ROW()-ROW($I$46))/(MESCLUN_CAP+1)),CARROT_CAP+1)</x:f>
        <x:v>10</x:v>
      </x:c>
      <x:c r="K7517" s="266" t="n">
        <x:f>MOD(ROW()-ROW($I$46),MESCLUN_CAP+1)</x:f>
        <x:v>0</x:v>
      </x:c>
      <x:c r="L7517" s="266" t="n">
        <x:f>SUM(I7517:K7517)</x:f>
        <x:v>21</x:v>
      </x:c>
      <x:c r="M7517" s="267" t="n">
        <x:f>I7517*TOMATO_HOURS*WEEKS*(1+TOMATO_DIM)^I7517+J7517*CARROT_HOURS*WEEKS*(1+CARROT_DIM)^J7517+K7517*MESCLUN_HOURS*WEEKS*(1+MESCLUN_DIM)^K7517</x:f>
        <x:v>3208.6109023078093</x:v>
      </x:c>
      <x:c r="N7517" s="267" t="n">
        <x:f>MAX(M7517-FARMER_HOURS,0)/TEMP_HOURS_PER_WORKER</x:f>
        <x:v>1.7282020154915343</x:v>
      </x:c>
      <x:c r="O7517" s="268" t="n">
        <x:f>I7517*TOMATO_PRICE+J7517*CARROT_PRICE+K7517*MESCLUN_PRICE</x:f>
        <x:v>117740</x:v>
      </x:c>
      <x:c r="P7517" s="268" t="n">
        <x:f>I7517*TOMATO_FERTILIZER+J7517*CARROT_FERTILIZER+K7517*MESCLUN_FERTILIZER</x:f>
        <x:v>14080</x:v>
      </x:c>
      <x:c r="Q7517" s="268" t="n">
        <x:f>MIN(M7517,FARMER_HOURS)*FARMER_RATE+MAX(M7517-FARMER_HOURS,0)*TEMP_RATE</x:f>
        <x:v>68205.05038728836</x:v>
      </x:c>
      <x:c r="R7517" s="268" t="n">
        <x:f>O7517-P7517-Q7517-FIXED_COST</x:f>
        <x:v>15454.949612711644</x:v>
      </x:c>
      <x:c r="S7517" s="139" t="str">
        <x:f>IF(AND(L7517&lt;=TOTAL_BED_CAP,N7517&lt;=TEMP_WORKER_CAP),"YES","NO")</x:f>
        <x:v>YES</x:v>
      </x:c>
      <x:c r="T7517" s="139" t="n">
        <x:f>IF(S7517="YES",R7517,-1E+99)</x:f>
        <x:v>15454.949612711644</x:v>
      </x:c>
    </x:row>
    <x:row r="7518">
      <x:c r="A7518" s="139"/>
      <x:c r="B7518" s="139"/>
      <x:c r="C7518" s="139"/>
      <x:c r="D7518" s="139"/>
      <x:c r="E7518" s="139"/>
      <x:c r="F7518" s="139"/>
      <x:c r="G7518" s="139"/>
      <x:c r="H7518" s="139"/>
      <x:c r="I7518" s="266" t="n">
        <x:f>INT((ROW()-ROW($I$46))/((CARROT_CAP+1)*(MESCLUN_CAP+1)))</x:f>
        <x:v>11</x:v>
      </x:c>
      <x:c r="J7518" s="266" t="n">
        <x:f>MOD(INT((ROW()-ROW($I$46))/(MESCLUN_CAP+1)),CARROT_CAP+1)</x:f>
        <x:v>10</x:v>
      </x:c>
      <x:c r="K7518" s="266" t="n">
        <x:f>MOD(ROW()-ROW($I$46),MESCLUN_CAP+1)</x:f>
        <x:v>1</x:v>
      </x:c>
      <x:c r="L7518" s="266" t="n">
        <x:f>SUM(I7518:K7518)</x:f>
        <x:v>22</x:v>
      </x:c>
      <x:c r="M7518" s="267" t="n">
        <x:f>I7518*TOMATO_HOURS*WEEKS*(1+TOMATO_DIM)^I7518+J7518*CARROT_HOURS*WEEKS*(1+CARROT_DIM)^J7518+K7518*MESCLUN_HOURS*WEEKS*(1+MESCLUN_DIM)^K7518</x:f>
        <x:v>3254.1734023078093</x:v>
      </x:c>
      <x:c r="N7518" s="267" t="n">
        <x:f>MAX(M7518-FARMER_HOURS,0)/TEMP_HOURS_PER_WORKER</x:f>
        <x:v>1.7598426404915342</x:v>
      </x:c>
      <x:c r="O7518" s="268" t="n">
        <x:f>I7518*TOMATO_PRICE+J7518*CARROT_PRICE+K7518*MESCLUN_PRICE</x:f>
        <x:v>120440</x:v>
      </x:c>
      <x:c r="P7518" s="268" t="n">
        <x:f>I7518*TOMATO_FERTILIZER+J7518*CARROT_FERTILIZER+K7518*MESCLUN_FERTILIZER</x:f>
        <x:v>14960</x:v>
      </x:c>
      <x:c r="Q7518" s="268" t="n">
        <x:f>MIN(M7518,FARMER_HOURS)*FARMER_RATE+MAX(M7518-FARMER_HOURS,0)*TEMP_RATE</x:f>
        <x:v>68996.06601228836</x:v>
      </x:c>
      <x:c r="R7518" s="268" t="n">
        <x:f>O7518-P7518-Q7518-FIXED_COST</x:f>
        <x:v>16483.933987711644</x:v>
      </x:c>
      <x:c r="S7518" s="139" t="str">
        <x:f>IF(AND(L7518&lt;=TOTAL_BED_CAP,N7518&lt;=TEMP_WORKER_CAP),"YES","NO")</x:f>
        <x:v>YES</x:v>
      </x:c>
      <x:c r="T7518" s="139" t="n">
        <x:f>IF(S7518="YES",R7518,-1E+99)</x:f>
        <x:v>16483.933987711644</x:v>
      </x:c>
    </x:row>
    <x:row r="7519">
      <x:c r="A7519" s="139"/>
      <x:c r="B7519" s="139"/>
      <x:c r="C7519" s="139"/>
      <x:c r="D7519" s="139"/>
      <x:c r="E7519" s="139"/>
      <x:c r="F7519" s="139"/>
      <x:c r="G7519" s="139"/>
      <x:c r="H7519" s="139"/>
      <x:c r="I7519" s="266" t="n">
        <x:f>INT((ROW()-ROW($I$46))/((CARROT_CAP+1)*(MESCLUN_CAP+1)))</x:f>
        <x:v>11</x:v>
      </x:c>
      <x:c r="J7519" s="266" t="n">
        <x:f>MOD(INT((ROW()-ROW($I$46))/(MESCLUN_CAP+1)),CARROT_CAP+1)</x:f>
        <x:v>10</x:v>
      </x:c>
      <x:c r="K7519" s="266" t="n">
        <x:f>MOD(ROW()-ROW($I$46),MESCLUN_CAP+1)</x:f>
        <x:v>2</x:v>
      </x:c>
      <x:c r="L7519" s="266" t="n">
        <x:f>SUM(I7519:K7519)</x:f>
        <x:v>23</x:v>
      </x:c>
      <x:c r="M7519" s="267" t="n">
        <x:f>I7519*TOMATO_HOURS*WEEKS*(1+TOMATO_DIM)^I7519+J7519*CARROT_HOURS*WEEKS*(1+CARROT_DIM)^J7519+K7519*MESCLUN_HOURS*WEEKS*(1+MESCLUN_DIM)^K7519</x:f>
        <x:v>3300.874964807809</x:v>
      </x:c>
      <x:c r="N7519" s="267" t="n">
        <x:f>MAX(M7519-FARMER_HOURS,0)/TEMP_HOURS_PER_WORKER</x:f>
        <x:v>1.7922742811165342</x:v>
      </x:c>
      <x:c r="O7519" s="268" t="n">
        <x:f>I7519*TOMATO_PRICE+J7519*CARROT_PRICE+K7519*MESCLUN_PRICE</x:f>
        <x:v>123140</x:v>
      </x:c>
      <x:c r="P7519" s="268" t="n">
        <x:f>I7519*TOMATO_FERTILIZER+J7519*CARROT_FERTILIZER+K7519*MESCLUN_FERTILIZER</x:f>
        <x:v>15840</x:v>
      </x:c>
      <x:c r="Q7519" s="268" t="n">
        <x:f>MIN(M7519,FARMER_HOURS)*FARMER_RATE+MAX(M7519-FARMER_HOURS,0)*TEMP_RATE</x:f>
        <x:v>69806.85702791336</x:v>
      </x:c>
      <x:c r="R7519" s="268" t="n">
        <x:f>O7519-P7519-Q7519-FIXED_COST</x:f>
        <x:v>17493.142972086644</x:v>
      </x:c>
      <x:c r="S7519" s="139" t="str">
        <x:f>IF(AND(L7519&lt;=TOTAL_BED_CAP,N7519&lt;=TEMP_WORKER_CAP),"YES","NO")</x:f>
        <x:v>YES</x:v>
      </x:c>
      <x:c r="T7519" s="139" t="n">
        <x:f>IF(S7519="YES",R7519,-1E+99)</x:f>
        <x:v>17493.142972086644</x:v>
      </x:c>
    </x:row>
    <x:row r="7520">
      <x:c r="A7520" s="139"/>
      <x:c r="B7520" s="139"/>
      <x:c r="C7520" s="139"/>
      <x:c r="D7520" s="139"/>
      <x:c r="E7520" s="139"/>
      <x:c r="F7520" s="139"/>
      <x:c r="G7520" s="139"/>
      <x:c r="H7520" s="139"/>
      <x:c r="I7520" s="266" t="n">
        <x:f>INT((ROW()-ROW($I$46))/((CARROT_CAP+1)*(MESCLUN_CAP+1)))</x:f>
        <x:v>11</x:v>
      </x:c>
      <x:c r="J7520" s="266" t="n">
        <x:f>MOD(INT((ROW()-ROW($I$46))/(MESCLUN_CAP+1)),CARROT_CAP+1)</x:f>
        <x:v>10</x:v>
      </x:c>
      <x:c r="K7520" s="266" t="n">
        <x:f>MOD(ROW()-ROW($I$46),MESCLUN_CAP+1)</x:f>
        <x:v>3</x:v>
      </x:c>
      <x:c r="L7520" s="266" t="n">
        <x:f>SUM(I7520:K7520)</x:f>
        <x:v>24</x:v>
      </x:c>
      <x:c r="M7520" s="267" t="n">
        <x:f>I7520*TOMATO_HOURS*WEEKS*(1+TOMATO_DIM)^I7520+J7520*CARROT_HOURS*WEEKS*(1+CARROT_DIM)^J7520+K7520*MESCLUN_HOURS*WEEKS*(1+MESCLUN_DIM)^K7520</x:f>
        <x:v>3348.736947229684</x:v>
      </x:c>
      <x:c r="N7520" s="267" t="n">
        <x:f>MAX(M7520-FARMER_HOURS,0)/TEMP_HOURS_PER_WORKER</x:f>
        <x:v>1.8255117689095028</x:v>
      </x:c>
      <x:c r="O7520" s="268" t="n">
        <x:f>I7520*TOMATO_PRICE+J7520*CARROT_PRICE+K7520*MESCLUN_PRICE</x:f>
        <x:v>125840</x:v>
      </x:c>
      <x:c r="P7520" s="268" t="n">
        <x:f>I7520*TOMATO_FERTILIZER+J7520*CARROT_FERTILIZER+K7520*MESCLUN_FERTILIZER</x:f>
        <x:v>16720</x:v>
      </x:c>
      <x:c r="Q7520" s="268" t="n">
        <x:f>MIN(M7520,FARMER_HOURS)*FARMER_RATE+MAX(M7520-FARMER_HOURS,0)*TEMP_RATE</x:f>
        <x:v>70637.79422273758</x:v>
      </x:c>
      <x:c r="R7520" s="268" t="n">
        <x:f>O7520-P7520-Q7520-FIXED_COST</x:f>
        <x:v>18482.205777262425</x:v>
      </x:c>
      <x:c r="S7520" s="139" t="str">
        <x:f>IF(AND(L7520&lt;=TOTAL_BED_CAP,N7520&lt;=TEMP_WORKER_CAP),"YES","NO")</x:f>
        <x:v>YES</x:v>
      </x:c>
      <x:c r="T7520" s="139" t="n">
        <x:f>IF(S7520="YES",R7520,-1E+99)</x:f>
        <x:v>18482.205777262425</x:v>
      </x:c>
    </x:row>
    <x:row r="7521">
      <x:c r="A7521" s="139"/>
      <x:c r="B7521" s="139"/>
      <x:c r="C7521" s="139"/>
      <x:c r="D7521" s="139"/>
      <x:c r="E7521" s="139"/>
      <x:c r="F7521" s="139"/>
      <x:c r="G7521" s="139"/>
      <x:c r="H7521" s="139"/>
      <x:c r="I7521" s="266" t="n">
        <x:f>INT((ROW()-ROW($I$46))/((CARROT_CAP+1)*(MESCLUN_CAP+1)))</x:f>
        <x:v>11</x:v>
      </x:c>
      <x:c r="J7521" s="266" t="n">
        <x:f>MOD(INT((ROW()-ROW($I$46))/(MESCLUN_CAP+1)),CARROT_CAP+1)</x:f>
        <x:v>10</x:v>
      </x:c>
      <x:c r="K7521" s="266" t="n">
        <x:f>MOD(ROW()-ROW($I$46),MESCLUN_CAP+1)</x:f>
        <x:v>4</x:v>
      </x:c>
      <x:c r="L7521" s="266" t="n">
        <x:f>SUM(I7521:K7521)</x:f>
        <x:v>25</x:v>
      </x:c>
      <x:c r="M7521" s="267" t="n">
        <x:f>I7521*TOMATO_HOURS*WEEKS*(1+TOMATO_DIM)^I7521+J7521*CARROT_HOURS*WEEKS*(1+CARROT_DIM)^J7521+K7521*MESCLUN_HOURS*WEEKS*(1+MESCLUN_DIM)^K7521</x:f>
        <x:v>3397.7810629523406</x:v>
      </x:c>
      <x:c r="N7521" s="267" t="n">
        <x:f>MAX(M7521-FARMER_HOURS,0)/TEMP_HOURS_PER_WORKER</x:f>
        <x:v>1.859570182605792</x:v>
      </x:c>
      <x:c r="O7521" s="268" t="n">
        <x:f>I7521*TOMATO_PRICE+J7521*CARROT_PRICE+K7521*MESCLUN_PRICE</x:f>
        <x:v>128540</x:v>
      </x:c>
      <x:c r="P7521" s="268" t="n">
        <x:f>I7521*TOMATO_FERTILIZER+J7521*CARROT_FERTILIZER+K7521*MESCLUN_FERTILIZER</x:f>
        <x:v>17600</x:v>
      </x:c>
      <x:c r="Q7521" s="268" t="n">
        <x:f>MIN(M7521,FARMER_HOURS)*FARMER_RATE+MAX(M7521-FARMER_HOURS,0)*TEMP_RATE</x:f>
        <x:v>71489.2545651448</x:v>
      </x:c>
      <x:c r="R7521" s="268" t="n">
        <x:f>O7521-P7521-Q7521-FIXED_COST</x:f>
        <x:v>19450.7454348552</x:v>
      </x:c>
      <x:c r="S7521" s="139" t="str">
        <x:f>IF(AND(L7521&lt;=TOTAL_BED_CAP,N7521&lt;=TEMP_WORKER_CAP),"YES","NO")</x:f>
        <x:v>YES</x:v>
      </x:c>
      <x:c r="T7521" s="139" t="n">
        <x:f>IF(S7521="YES",R7521,-1E+99)</x:f>
        <x:v>19450.7454348552</x:v>
      </x:c>
    </x:row>
    <x:row r="7522">
      <x:c r="A7522" s="139"/>
      <x:c r="B7522" s="139"/>
      <x:c r="C7522" s="139"/>
      <x:c r="D7522" s="139"/>
      <x:c r="E7522" s="139"/>
      <x:c r="F7522" s="139"/>
      <x:c r="G7522" s="139"/>
      <x:c r="H7522" s="139"/>
      <x:c r="I7522" s="266" t="n">
        <x:f>INT((ROW()-ROW($I$46))/((CARROT_CAP+1)*(MESCLUN_CAP+1)))</x:f>
        <x:v>11</x:v>
      </x:c>
      <x:c r="J7522" s="266" t="n">
        <x:f>MOD(INT((ROW()-ROW($I$46))/(MESCLUN_CAP+1)),CARROT_CAP+1)</x:f>
        <x:v>10</x:v>
      </x:c>
      <x:c r="K7522" s="266" t="n">
        <x:f>MOD(ROW()-ROW($I$46),MESCLUN_CAP+1)</x:f>
        <x:v>5</x:v>
      </x:c>
      <x:c r="L7522" s="266" t="n">
        <x:f>SUM(I7522:K7522)</x:f>
        <x:v>26</x:v>
      </x:c>
      <x:c r="M7522" s="267" t="n">
        <x:f>I7522*TOMATO_HOURS*WEEKS*(1+TOMATO_DIM)^I7522+J7522*CARROT_HOURS*WEEKS*(1+CARROT_DIM)^J7522+K7522*MESCLUN_HOURS*WEEKS*(1+MESCLUN_DIM)^K7522</x:f>
        <x:v>3448.029386873544</x:v>
      </x:c>
      <x:c r="N7522" s="267" t="n">
        <x:f>MAX(M7522-FARMER_HOURS,0)/TEMP_HOURS_PER_WORKER</x:f>
        <x:v>1.8944648519955165</x:v>
      </x:c>
      <x:c r="O7522" s="268" t="n">
        <x:f>I7522*TOMATO_PRICE+J7522*CARROT_PRICE+K7522*MESCLUN_PRICE</x:f>
        <x:v>131240</x:v>
      </x:c>
      <x:c r="P7522" s="268" t="n">
        <x:f>I7522*TOMATO_FERTILIZER+J7522*CARROT_FERTILIZER+K7522*MESCLUN_FERTILIZER</x:f>
        <x:v>18480</x:v>
      </x:c>
      <x:c r="Q7522" s="268" t="n">
        <x:f>MIN(M7522,FARMER_HOURS)*FARMER_RATE+MAX(M7522-FARMER_HOURS,0)*TEMP_RATE</x:f>
        <x:v>72361.62129988792</x:v>
      </x:c>
      <x:c r="R7522" s="268" t="n">
        <x:f>O7522-P7522-Q7522-FIXED_COST</x:f>
        <x:v>20398.37870011208</x:v>
      </x:c>
      <x:c r="S7522" s="139" t="str">
        <x:f>IF(AND(L7522&lt;=TOTAL_BED_CAP,N7522&lt;=TEMP_WORKER_CAP),"YES","NO")</x:f>
        <x:v>YES</x:v>
      </x:c>
      <x:c r="T7522" s="139" t="n">
        <x:f>IF(S7522="YES",R7522,-1E+99)</x:f>
        <x:v>20398.37870011208</x:v>
      </x:c>
    </x:row>
    <x:row r="7523">
      <x:c r="A7523" s="139"/>
      <x:c r="B7523" s="139"/>
      <x:c r="C7523" s="139"/>
      <x:c r="D7523" s="139"/>
      <x:c r="E7523" s="139"/>
      <x:c r="F7523" s="139"/>
      <x:c r="G7523" s="139"/>
      <x:c r="H7523" s="139"/>
      <x:c r="I7523" s="266" t="n">
        <x:f>INT((ROW()-ROW($I$46))/((CARROT_CAP+1)*(MESCLUN_CAP+1)))</x:f>
        <x:v>11</x:v>
      </x:c>
      <x:c r="J7523" s="266" t="n">
        <x:f>MOD(INT((ROW()-ROW($I$46))/(MESCLUN_CAP+1)),CARROT_CAP+1)</x:f>
        <x:v>10</x:v>
      </x:c>
      <x:c r="K7523" s="266" t="n">
        <x:f>MOD(ROW()-ROW($I$46),MESCLUN_CAP+1)</x:f>
        <x:v>6</x:v>
      </x:c>
      <x:c r="L7523" s="266" t="n">
        <x:f>SUM(I7523:K7523)</x:f>
        <x:v>27</x:v>
      </x:c>
      <x:c r="M7523" s="267" t="n">
        <x:f>I7523*TOMATO_HOURS*WEEKS*(1+TOMATO_DIM)^I7523+J7523*CARROT_HOURS*WEEKS*(1+CARROT_DIM)^J7523+K7523*MESCLUN_HOURS*WEEKS*(1+MESCLUN_DIM)^K7523</x:f>
        <x:v>3499.504361055177</x:v>
      </x:c>
      <x:c r="N7523" s="267" t="n">
        <x:f>MAX(M7523-FARMER_HOURS,0)/TEMP_HOURS_PER_WORKER</x:f>
        <x:v>1.930211361843873</x:v>
      </x:c>
      <x:c r="O7523" s="268" t="n">
        <x:f>I7523*TOMATO_PRICE+J7523*CARROT_PRICE+K7523*MESCLUN_PRICE</x:f>
        <x:v>133940</x:v>
      </x:c>
      <x:c r="P7523" s="268" t="n">
        <x:f>I7523*TOMATO_FERTILIZER+J7523*CARROT_FERTILIZER+K7523*MESCLUN_FERTILIZER</x:f>
        <x:v>19360</x:v>
      </x:c>
      <x:c r="Q7523" s="268" t="n">
        <x:f>MIN(M7523,FARMER_HOURS)*FARMER_RATE+MAX(M7523-FARMER_HOURS,0)*TEMP_RATE</x:f>
        <x:v>73255.28404609681</x:v>
      </x:c>
      <x:c r="R7523" s="268" t="n">
        <x:f>O7523-P7523-Q7523-FIXED_COST</x:f>
        <x:v>21324.715953903185</x:v>
      </x:c>
      <x:c r="S7523" s="139" t="str">
        <x:f>IF(AND(L7523&lt;=TOTAL_BED_CAP,N7523&lt;=TEMP_WORKER_CAP),"YES","NO")</x:f>
        <x:v>YES</x:v>
      </x:c>
      <x:c r="T7523" s="139" t="n">
        <x:f>IF(S7523="YES",R7523,-1E+99)</x:f>
        <x:v>21324.715953903185</x:v>
      </x:c>
    </x:row>
    <x:row r="7524">
      <x:c r="A7524" s="139"/>
      <x:c r="B7524" s="139"/>
      <x:c r="C7524" s="139"/>
      <x:c r="D7524" s="139"/>
      <x:c r="E7524" s="139"/>
      <x:c r="F7524" s="139"/>
      <x:c r="G7524" s="139"/>
      <x:c r="H7524" s="139"/>
      <x:c r="I7524" s="266" t="n">
        <x:f>INT((ROW()-ROW($I$46))/((CARROT_CAP+1)*(MESCLUN_CAP+1)))</x:f>
        <x:v>11</x:v>
      </x:c>
      <x:c r="J7524" s="266" t="n">
        <x:f>MOD(INT((ROW()-ROW($I$46))/(MESCLUN_CAP+1)),CARROT_CAP+1)</x:f>
        <x:v>10</x:v>
      </x:c>
      <x:c r="K7524" s="266" t="n">
        <x:f>MOD(ROW()-ROW($I$46),MESCLUN_CAP+1)</x:f>
        <x:v>7</x:v>
      </x:c>
      <x:c r="L7524" s="266" t="n">
        <x:f>SUM(I7524:K7524)</x:f>
        <x:v>28</x:v>
      </x:c>
      <x:c r="M7524" s="267" t="n">
        <x:f>I7524*TOMATO_HOURS*WEEKS*(1+TOMATO_DIM)^I7524+J7524*CARROT_HOURS*WEEKS*(1+CARROT_DIM)^J7524+K7524*MESCLUN_HOURS*WEEKS*(1+MESCLUN_DIM)^K7524</x:f>
        <x:v>3552.2288004531374</x:v>
      </x:c>
      <x:c r="N7524" s="267" t="n">
        <x:f>MAX(M7524-FARMER_HOURS,0)/TEMP_HOURS_PER_WORKER</x:f>
        <x:v>1.9668255558702343</x:v>
      </x:c>
      <x:c r="O7524" s="268" t="n">
        <x:f>I7524*TOMATO_PRICE+J7524*CARROT_PRICE+K7524*MESCLUN_PRICE</x:f>
        <x:v>136640</x:v>
      </x:c>
      <x:c r="P7524" s="268" t="n">
        <x:f>I7524*TOMATO_FERTILIZER+J7524*CARROT_FERTILIZER+K7524*MESCLUN_FERTILIZER</x:f>
        <x:v>20240</x:v>
      </x:c>
      <x:c r="Q7524" s="268" t="n">
        <x:f>MIN(M7524,FARMER_HOURS)*FARMER_RATE+MAX(M7524-FARMER_HOURS,0)*TEMP_RATE</x:f>
        <x:v>74170.63889675586</x:v>
      </x:c>
      <x:c r="R7524" s="268" t="n">
        <x:f>O7524-P7524-Q7524-FIXED_COST</x:f>
        <x:v>22229.36110324414</x:v>
      </x:c>
      <x:c r="S7524" s="139" t="str">
        <x:f>IF(AND(L7524&lt;=TOTAL_BED_CAP,N7524&lt;=TEMP_WORKER_CAP),"YES","NO")</x:f>
        <x:v>YES</x:v>
      </x:c>
      <x:c r="T7524" s="139" t="n">
        <x:f>IF(S7524="YES",R7524,-1E+99)</x:f>
        <x:v>22229.36110324414</x:v>
      </x:c>
    </x:row>
    <x:row r="7525">
      <x:c r="A7525" s="139"/>
      <x:c r="B7525" s="139"/>
      <x:c r="C7525" s="139"/>
      <x:c r="D7525" s="139"/>
      <x:c r="E7525" s="139"/>
      <x:c r="F7525" s="139"/>
      <x:c r="G7525" s="139"/>
      <x:c r="H7525" s="139"/>
      <x:c r="I7525" s="266" t="n">
        <x:f>INT((ROW()-ROW($I$46))/((CARROT_CAP+1)*(MESCLUN_CAP+1)))</x:f>
        <x:v>11</x:v>
      </x:c>
      <x:c r="J7525" s="266" t="n">
        <x:f>MOD(INT((ROW()-ROW($I$46))/(MESCLUN_CAP+1)),CARROT_CAP+1)</x:f>
        <x:v>10</x:v>
      </x:c>
      <x:c r="K7525" s="266" t="n">
        <x:f>MOD(ROW()-ROW($I$46),MESCLUN_CAP+1)</x:f>
        <x:v>8</x:v>
      </x:c>
      <x:c r="L7525" s="266" t="n">
        <x:f>SUM(I7525:K7525)</x:f>
        <x:v>29</x:v>
      </x:c>
      <x:c r="M7525" s="267" t="n">
        <x:f>I7525*TOMATO_HOURS*WEEKS*(1+TOMATO_DIM)^I7525+J7525*CARROT_HOURS*WEEKS*(1+CARROT_DIM)^J7525+K7525*MESCLUN_HOURS*WEEKS*(1+MESCLUN_DIM)^K7525</x:f>
        <x:v>3606.2258987331174</x:v>
      </x:c>
      <x:c r="N7525" s="267" t="n">
        <x:f>MAX(M7525-FARMER_HOURS,0)/TEMP_HOURS_PER_WORKER</x:f>
        <x:v>2.004323540786887</x:v>
      </x:c>
      <x:c r="O7525" s="268" t="n">
        <x:f>I7525*TOMATO_PRICE+J7525*CARROT_PRICE+K7525*MESCLUN_PRICE</x:f>
        <x:v>139340</x:v>
      </x:c>
      <x:c r="P7525" s="268" t="n">
        <x:f>I7525*TOMATO_FERTILIZER+J7525*CARROT_FERTILIZER+K7525*MESCLUN_FERTILIZER</x:f>
        <x:v>21120</x:v>
      </x:c>
      <x:c r="Q7525" s="268" t="n">
        <x:f>MIN(M7525,FARMER_HOURS)*FARMER_RATE+MAX(M7525-FARMER_HOURS,0)*TEMP_RATE</x:f>
        <x:v>75108.08851967218</x:v>
      </x:c>
      <x:c r="R7525" s="268" t="n">
        <x:f>O7525-P7525-Q7525-FIXED_COST</x:f>
        <x:v>23111.91148032782</x:v>
      </x:c>
      <x:c r="S7525" s="139" t="str">
        <x:f>IF(AND(L7525&lt;=TOTAL_BED_CAP,N7525&lt;=TEMP_WORKER_CAP),"YES","NO")</x:f>
        <x:v>YES</x:v>
      </x:c>
      <x:c r="T7525" s="139" t="n">
        <x:f>IF(S7525="YES",R7525,-1E+99)</x:f>
        <x:v>23111.91148032782</x:v>
      </x:c>
    </x:row>
    <x:row r="7526">
      <x:c r="A7526" s="139"/>
      <x:c r="B7526" s="139"/>
      <x:c r="C7526" s="139"/>
      <x:c r="D7526" s="139"/>
      <x:c r="E7526" s="139"/>
      <x:c r="F7526" s="139"/>
      <x:c r="G7526" s="139"/>
      <x:c r="H7526" s="139"/>
      <x:c r="I7526" s="266" t="n">
        <x:f>INT((ROW()-ROW($I$46))/((CARROT_CAP+1)*(MESCLUN_CAP+1)))</x:f>
        <x:v>11</x:v>
      </x:c>
      <x:c r="J7526" s="266" t="n">
        <x:f>MOD(INT((ROW()-ROW($I$46))/(MESCLUN_CAP+1)),CARROT_CAP+1)</x:f>
        <x:v>10</x:v>
      </x:c>
      <x:c r="K7526" s="266" t="n">
        <x:f>MOD(ROW()-ROW($I$46),MESCLUN_CAP+1)</x:f>
        <x:v>9</x:v>
      </x:c>
      <x:c r="L7526" s="266" t="n">
        <x:f>SUM(I7526:K7526)</x:f>
        <x:v>30</x:v>
      </x:c>
      <x:c r="M7526" s="267" t="n">
        <x:f>I7526*TOMATO_HOURS*WEEKS*(1+TOMATO_DIM)^I7526+J7526*CARROT_HOURS*WEEKS*(1+CARROT_DIM)^J7526+K7526*MESCLUN_HOURS*WEEKS*(1+MESCLUN_DIM)^K7526</x:f>
        <x:v>3661.519234173512</x:v>
      </x:c>
      <x:c r="N7526" s="267" t="n">
        <x:f>MAX(M7526-FARMER_HOURS,0)/TEMP_HOURS_PER_WORKER</x:f>
        <x:v>2.042721690398272</x:v>
      </x:c>
      <x:c r="O7526" s="268" t="n">
        <x:f>I7526*TOMATO_PRICE+J7526*CARROT_PRICE+K7526*MESCLUN_PRICE</x:f>
        <x:v>142040</x:v>
      </x:c>
      <x:c r="P7526" s="268" t="n">
        <x:f>I7526*TOMATO_FERTILIZER+J7526*CARROT_FERTILIZER+K7526*MESCLUN_FERTILIZER</x:f>
        <x:v>22000</x:v>
      </x:c>
      <x:c r="Q7526" s="268" t="n">
        <x:f>MIN(M7526,FARMER_HOURS)*FARMER_RATE+MAX(M7526-FARMER_HOURS,0)*TEMP_RATE</x:f>
        <x:v>76068.0422599568</x:v>
      </x:c>
      <x:c r="R7526" s="268" t="n">
        <x:f>O7526-P7526-Q7526-FIXED_COST</x:f>
        <x:v>23971.957740043203</x:v>
      </x:c>
      <x:c r="S7526" s="139" t="str">
        <x:f>IF(AND(L7526&lt;=TOTAL_BED_CAP,N7526&lt;=TEMP_WORKER_CAP),"YES","NO")</x:f>
        <x:v>YES</x:v>
      </x:c>
      <x:c r="T7526" s="139" t="n">
        <x:f>IF(S7526="YES",R7526,-1E+99)</x:f>
        <x:v>23971.957740043203</x:v>
      </x:c>
    </x:row>
    <x:row r="7527">
      <x:c r="A7527" s="139"/>
      <x:c r="B7527" s="139"/>
      <x:c r="C7527" s="139"/>
      <x:c r="D7527" s="139"/>
      <x:c r="E7527" s="139"/>
      <x:c r="F7527" s="139"/>
      <x:c r="G7527" s="139"/>
      <x:c r="H7527" s="139"/>
      <x:c r="I7527" s="266" t="n">
        <x:f>INT((ROW()-ROW($I$46))/((CARROT_CAP+1)*(MESCLUN_CAP+1)))</x:f>
        <x:v>11</x:v>
      </x:c>
      <x:c r="J7527" s="266" t="n">
        <x:f>MOD(INT((ROW()-ROW($I$46))/(MESCLUN_CAP+1)),CARROT_CAP+1)</x:f>
        <x:v>10</x:v>
      </x:c>
      <x:c r="K7527" s="266" t="n">
        <x:f>MOD(ROW()-ROW($I$46),MESCLUN_CAP+1)</x:f>
        <x:v>10</x:v>
      </x:c>
      <x:c r="L7527" s="266" t="n">
        <x:f>SUM(I7527:K7527)</x:f>
        <x:v>31</x:v>
      </x:c>
      <x:c r="M7527" s="267" t="n">
        <x:f>I7527*TOMATO_HOURS*WEEKS*(1+TOMATO_DIM)^I7527+J7527*CARROT_HOURS*WEEKS*(1+CARROT_DIM)^J7527+K7527*MESCLUN_HOURS*WEEKS*(1+MESCLUN_DIM)^K7527</x:f>
        <x:v>3718.132775656725</x:v>
      </x:c>
      <x:c r="N7527" s="267" t="n">
        <x:f>MAX(M7527-FARMER_HOURS,0)/TEMP_HOURS_PER_WORKER</x:f>
        <x:v>2.0820366497616143</x:v>
      </x:c>
      <x:c r="O7527" s="268" t="n">
        <x:f>I7527*TOMATO_PRICE+J7527*CARROT_PRICE+K7527*MESCLUN_PRICE</x:f>
        <x:v>144740</x:v>
      </x:c>
      <x:c r="P7527" s="268" t="n">
        <x:f>I7527*TOMATO_FERTILIZER+J7527*CARROT_FERTILIZER+K7527*MESCLUN_FERTILIZER</x:f>
        <x:v>22880</x:v>
      </x:c>
      <x:c r="Q7527" s="268" t="n">
        <x:f>MIN(M7527,FARMER_HOURS)*FARMER_RATE+MAX(M7527-FARMER_HOURS,0)*TEMP_RATE</x:f>
        <x:v>77050.91624404036</x:v>
      </x:c>
      <x:c r="R7527" s="268" t="n">
        <x:f>O7527-P7527-Q7527-FIXED_COST</x:f>
        <x:v>24809.08375595964</x:v>
      </x:c>
      <x:c r="S7527" s="139" t="str">
        <x:f>IF(AND(L7527&lt;=TOTAL_BED_CAP,N7527&lt;=TEMP_WORKER_CAP),"YES","NO")</x:f>
        <x:v>YES</x:v>
      </x:c>
      <x:c r="T7527" s="139" t="n">
        <x:f>IF(S7527="YES",R7527,-1E+99)</x:f>
        <x:v>24809.08375595964</x:v>
      </x:c>
    </x:row>
    <x:row r="7528">
      <x:c r="A7528" s="139"/>
      <x:c r="B7528" s="139"/>
      <x:c r="C7528" s="139"/>
      <x:c r="D7528" s="139"/>
      <x:c r="E7528" s="139"/>
      <x:c r="F7528" s="139"/>
      <x:c r="G7528" s="139"/>
      <x:c r="H7528" s="139"/>
      <x:c r="I7528" s="266" t="n">
        <x:f>INT((ROW()-ROW($I$46))/((CARROT_CAP+1)*(MESCLUN_CAP+1)))</x:f>
        <x:v>11</x:v>
      </x:c>
      <x:c r="J7528" s="266" t="n">
        <x:f>MOD(INT((ROW()-ROW($I$46))/(MESCLUN_CAP+1)),CARROT_CAP+1)</x:f>
        <x:v>10</x:v>
      </x:c>
      <x:c r="K7528" s="266" t="n">
        <x:f>MOD(ROW()-ROW($I$46),MESCLUN_CAP+1)</x:f>
        <x:v>11</x:v>
      </x:c>
      <x:c r="L7528" s="266" t="n">
        <x:f>SUM(I7528:K7528)</x:f>
        <x:v>32</x:v>
      </x:c>
      <x:c r="M7528" s="267" t="n">
        <x:f>I7528*TOMATO_HOURS*WEEKS*(1+TOMATO_DIM)^I7528+J7528*CARROT_HOURS*WEEKS*(1+CARROT_DIM)^J7528+K7528*MESCLUN_HOURS*WEEKS*(1+MESCLUN_DIM)^K7528</x:f>
        <x:v>3776.0908887501637</x:v>
      </x:c>
      <x:c r="N7528" s="267" t="n">
        <x:f>MAX(M7528-FARMER_HOURS,0)/TEMP_HOURS_PER_WORKER</x:f>
        <x:v>2.122285339409836</x:v>
      </x:c>
      <x:c r="O7528" s="268" t="n">
        <x:f>I7528*TOMATO_PRICE+J7528*CARROT_PRICE+K7528*MESCLUN_PRICE</x:f>
        <x:v>147440</x:v>
      </x:c>
      <x:c r="P7528" s="268" t="n">
        <x:f>I7528*TOMATO_FERTILIZER+J7528*CARROT_FERTILIZER+K7528*MESCLUN_FERTILIZER</x:f>
        <x:v>23760</x:v>
      </x:c>
      <x:c r="Q7528" s="268" t="n">
        <x:f>MIN(M7528,FARMER_HOURS)*FARMER_RATE+MAX(M7528-FARMER_HOURS,0)*TEMP_RATE</x:f>
        <x:v>78057.1334852459</x:v>
      </x:c>
      <x:c r="R7528" s="268" t="n">
        <x:f>O7528-P7528-Q7528-FIXED_COST</x:f>
        <x:v>25622.866514754103</x:v>
      </x:c>
      <x:c r="S7528" s="139" t="str">
        <x:f>IF(AND(L7528&lt;=TOTAL_BED_CAP,N7528&lt;=TEMP_WORKER_CAP),"YES","NO")</x:f>
        <x:v>YES</x:v>
      </x:c>
      <x:c r="T7528" s="139" t="n">
        <x:f>IF(S7528="YES",R7528,-1E+99)</x:f>
        <x:v>25622.866514754103</x:v>
      </x:c>
    </x:row>
    <x:row r="7529">
      <x:c r="A7529" s="139"/>
      <x:c r="B7529" s="139"/>
      <x:c r="C7529" s="139"/>
      <x:c r="D7529" s="139"/>
      <x:c r="E7529" s="139"/>
      <x:c r="F7529" s="139"/>
      <x:c r="G7529" s="139"/>
      <x:c r="H7529" s="139"/>
      <x:c r="I7529" s="266" t="n">
        <x:f>INT((ROW()-ROW($I$46))/((CARROT_CAP+1)*(MESCLUN_CAP+1)))</x:f>
        <x:v>11</x:v>
      </x:c>
      <x:c r="J7529" s="266" t="n">
        <x:f>MOD(INT((ROW()-ROW($I$46))/(MESCLUN_CAP+1)),CARROT_CAP+1)</x:f>
        <x:v>10</x:v>
      </x:c>
      <x:c r="K7529" s="266" t="n">
        <x:f>MOD(ROW()-ROW($I$46),MESCLUN_CAP+1)</x:f>
        <x:v>12</x:v>
      </x:c>
      <x:c r="L7529" s="266" t="n">
        <x:f>SUM(I7529:K7529)</x:f>
        <x:v>33</x:v>
      </x:c>
      <x:c r="M7529" s="267" t="n">
        <x:f>I7529*TOMATO_HOURS*WEEKS*(1+TOMATO_DIM)^I7529+J7529*CARROT_HOURS*WEEKS*(1+CARROT_DIM)^J7529+K7529*MESCLUN_HOURS*WEEKS*(1+MESCLUN_DIM)^K7529</x:f>
        <x:v>3835.418341878228</x:v>
      </x:c>
      <x:c r="N7529" s="267" t="n">
        <x:f>MAX(M7529-FARMER_HOURS,0)/TEMP_HOURS_PER_WORKER</x:f>
        <x:v>2.1634849596376586</x:v>
      </x:c>
      <x:c r="O7529" s="268" t="n">
        <x:f>I7529*TOMATO_PRICE+J7529*CARROT_PRICE+K7529*MESCLUN_PRICE</x:f>
        <x:v>150140</x:v>
      </x:c>
      <x:c r="P7529" s="268" t="n">
        <x:f>I7529*TOMATO_FERTILIZER+J7529*CARROT_FERTILIZER+K7529*MESCLUN_FERTILIZER</x:f>
        <x:v>24640</x:v>
      </x:c>
      <x:c r="Q7529" s="268" t="n">
        <x:f>MIN(M7529,FARMER_HOURS)*FARMER_RATE+MAX(M7529-FARMER_HOURS,0)*TEMP_RATE</x:f>
        <x:v>79087.12399094146</x:v>
      </x:c>
      <x:c r="R7529" s="268" t="n">
        <x:f>O7529-P7529-Q7529-FIXED_COST</x:f>
        <x:v>26412.876009058542</x:v>
      </x:c>
      <x:c r="S7529" s="139" t="str">
        <x:f>IF(AND(L7529&lt;=TOTAL_BED_CAP,N7529&lt;=TEMP_WORKER_CAP),"YES","NO")</x:f>
        <x:v>YES</x:v>
      </x:c>
      <x:c r="T7529" s="139" t="n">
        <x:f>IF(S7529="YES",R7529,-1E+99)</x:f>
        <x:v>26412.876009058542</x:v>
      </x:c>
    </x:row>
    <x:row r="7530">
      <x:c r="A7530" s="139"/>
      <x:c r="B7530" s="139"/>
      <x:c r="C7530" s="139"/>
      <x:c r="D7530" s="139"/>
      <x:c r="E7530" s="139"/>
      <x:c r="F7530" s="139"/>
      <x:c r="G7530" s="139"/>
      <x:c r="H7530" s="139"/>
      <x:c r="I7530" s="266" t="n">
        <x:f>INT((ROW()-ROW($I$46))/((CARROT_CAP+1)*(MESCLUN_CAP+1)))</x:f>
        <x:v>11</x:v>
      </x:c>
      <x:c r="J7530" s="266" t="n">
        <x:f>MOD(INT((ROW()-ROW($I$46))/(MESCLUN_CAP+1)),CARROT_CAP+1)</x:f>
        <x:v>10</x:v>
      </x:c>
      <x:c r="K7530" s="266" t="n">
        <x:f>MOD(ROW()-ROW($I$46),MESCLUN_CAP+1)</x:f>
        <x:v>13</x:v>
      </x:c>
      <x:c r="L7530" s="266" t="n">
        <x:f>SUM(I7530:K7530)</x:f>
        <x:v>34</x:v>
      </x:c>
      <x:c r="M7530" s="267" t="n">
        <x:f>I7530*TOMATO_HOURS*WEEKS*(1+TOMATO_DIM)^I7530+J7530*CARROT_HOURS*WEEKS*(1+CARROT_DIM)^J7530+K7530*MESCLUN_HOURS*WEEKS*(1+MESCLUN_DIM)^K7530</x:f>
        <x:v>3896.1403125866127</x:v>
      </x:c>
      <x:c r="N7530" s="267" t="n">
        <x:f>MAX(M7530-FARMER_HOURS,0)/TEMP_HOURS_PER_WORKER</x:f>
        <x:v>2.2056529948518144</x:v>
      </x:c>
      <x:c r="O7530" s="268" t="n">
        <x:f>I7530*TOMATO_PRICE+J7530*CARROT_PRICE+K7530*MESCLUN_PRICE</x:f>
        <x:v>152840</x:v>
      </x:c>
      <x:c r="P7530" s="268" t="n">
        <x:f>I7530*TOMATO_FERTILIZER+J7530*CARROT_FERTILIZER+K7530*MESCLUN_FERTILIZER</x:f>
        <x:v>25520</x:v>
      </x:c>
      <x:c r="Q7530" s="268" t="n">
        <x:f>MIN(M7530,FARMER_HOURS)*FARMER_RATE+MAX(M7530-FARMER_HOURS,0)*TEMP_RATE</x:f>
        <x:v>80141.32487129536</x:v>
      </x:c>
      <x:c r="R7530" s="268" t="n">
        <x:f>O7530-P7530-Q7530-FIXED_COST</x:f>
        <x:v>27178.675128704635</x:v>
      </x:c>
      <x:c r="S7530" s="139" t="str">
        <x:f>IF(AND(L7530&lt;=TOTAL_BED_CAP,N7530&lt;=TEMP_WORKER_CAP),"YES","NO")</x:f>
        <x:v>YES</x:v>
      </x:c>
      <x:c r="T7530" s="139" t="n">
        <x:f>IF(S7530="YES",R7530,-1E+99)</x:f>
        <x:v>27178.675128704635</x:v>
      </x:c>
    </x:row>
    <x:row r="7531">
      <x:c r="A7531" s="139"/>
      <x:c r="B7531" s="139"/>
      <x:c r="C7531" s="139"/>
      <x:c r="D7531" s="139"/>
      <x:c r="E7531" s="139"/>
      <x:c r="F7531" s="139"/>
      <x:c r="G7531" s="139"/>
      <x:c r="H7531" s="139"/>
      <x:c r="I7531" s="266" t="n">
        <x:f>INT((ROW()-ROW($I$46))/((CARROT_CAP+1)*(MESCLUN_CAP+1)))</x:f>
        <x:v>11</x:v>
      </x:c>
      <x:c r="J7531" s="266" t="n">
        <x:f>MOD(INT((ROW()-ROW($I$46))/(MESCLUN_CAP+1)),CARROT_CAP+1)</x:f>
        <x:v>10</x:v>
      </x:c>
      <x:c r="K7531" s="266" t="n">
        <x:f>MOD(ROW()-ROW($I$46),MESCLUN_CAP+1)</x:f>
        <x:v>14</x:v>
      </x:c>
      <x:c r="L7531" s="266" t="n">
        <x:f>SUM(I7531:K7531)</x:f>
        <x:v>35</x:v>
      </x:c>
      <x:c r="M7531" s="267" t="n">
        <x:f>I7531*TOMATO_HOURS*WEEKS*(1+TOMATO_DIM)^I7531+J7531*CARROT_HOURS*WEEKS*(1+CARROT_DIM)^J7531+K7531*MESCLUN_HOURS*WEEKS*(1+MESCLUN_DIM)^K7531</x:f>
        <x:v>3958.2823939002737</x:v>
      </x:c>
      <x:c r="N7531" s="267" t="n">
        <x:f>MAX(M7531-FARMER_HOURS,0)/TEMP_HOURS_PER_WORKER</x:f>
        <x:v>2.2488072179863012</x:v>
      </x:c>
      <x:c r="O7531" s="268" t="n">
        <x:f>I7531*TOMATO_PRICE+J7531*CARROT_PRICE+K7531*MESCLUN_PRICE</x:f>
        <x:v>155540</x:v>
      </x:c>
      <x:c r="P7531" s="268" t="n">
        <x:f>I7531*TOMATO_FERTILIZER+J7531*CARROT_FERTILIZER+K7531*MESCLUN_FERTILIZER</x:f>
        <x:v>26400</x:v>
      </x:c>
      <x:c r="Q7531" s="268" t="n">
        <x:f>MIN(M7531,FARMER_HOURS)*FARMER_RATE+MAX(M7531-FARMER_HOURS,0)*TEMP_RATE</x:f>
        <x:v>81220.18044965752</x:v>
      </x:c>
      <x:c r="R7531" s="268" t="n">
        <x:f>O7531-P7531-Q7531-FIXED_COST</x:f>
        <x:v>27919.81955034248</x:v>
      </x:c>
      <x:c r="S7531" s="139" t="str">
        <x:f>IF(AND(L7531&lt;=TOTAL_BED_CAP,N7531&lt;=TEMP_WORKER_CAP),"YES","NO")</x:f>
        <x:v>YES</x:v>
      </x:c>
      <x:c r="T7531" s="139" t="n">
        <x:f>IF(S7531="YES",R7531,-1E+99)</x:f>
        <x:v>27919.81955034248</x:v>
      </x:c>
    </x:row>
    <x:row r="7532">
      <x:c r="A7532" s="139"/>
      <x:c r="B7532" s="139"/>
      <x:c r="C7532" s="139"/>
      <x:c r="D7532" s="139"/>
      <x:c r="E7532" s="139"/>
      <x:c r="F7532" s="139"/>
      <x:c r="G7532" s="139"/>
      <x:c r="H7532" s="139"/>
      <x:c r="I7532" s="266" t="n">
        <x:f>INT((ROW()-ROW($I$46))/((CARROT_CAP+1)*(MESCLUN_CAP+1)))</x:f>
        <x:v>11</x:v>
      </x:c>
      <x:c r="J7532" s="266" t="n">
        <x:f>MOD(INT((ROW()-ROW($I$46))/(MESCLUN_CAP+1)),CARROT_CAP+1)</x:f>
        <x:v>10</x:v>
      </x:c>
      <x:c r="K7532" s="266" t="n">
        <x:f>MOD(ROW()-ROW($I$46),MESCLUN_CAP+1)</x:f>
        <x:v>15</x:v>
      </x:c>
      <x:c r="L7532" s="266" t="n">
        <x:f>SUM(I7532:K7532)</x:f>
        <x:v>36</x:v>
      </x:c>
      <x:c r="M7532" s="267" t="n">
        <x:f>I7532*TOMATO_HOURS*WEEKS*(1+TOMATO_DIM)^I7532+J7532*CARROT_HOURS*WEEKS*(1+CARROT_DIM)^J7532+K7532*MESCLUN_HOURS*WEEKS*(1+MESCLUN_DIM)^K7532</x:f>
        <x:v>4021.87060077642</x:v>
      </x:c>
      <x:c r="N7532" s="267" t="n">
        <x:f>MAX(M7532-FARMER_HOURS,0)/TEMP_HOURS_PER_WORKER</x:f>
        <x:v>2.292965694983625</x:v>
      </x:c>
      <x:c r="O7532" s="268" t="n">
        <x:f>I7532*TOMATO_PRICE+J7532*CARROT_PRICE+K7532*MESCLUN_PRICE</x:f>
        <x:v>158240</x:v>
      </x:c>
      <x:c r="P7532" s="268" t="n">
        <x:f>I7532*TOMATO_FERTILIZER+J7532*CARROT_FERTILIZER+K7532*MESCLUN_FERTILIZER</x:f>
        <x:v>27280</x:v>
      </x:c>
      <x:c r="Q7532" s="268" t="n">
        <x:f>MIN(M7532,FARMER_HOURS)*FARMER_RATE+MAX(M7532-FARMER_HOURS,0)*TEMP_RATE</x:f>
        <x:v>82324.14237459062</x:v>
      </x:c>
      <x:c r="R7532" s="268" t="n">
        <x:f>O7532-P7532-Q7532-FIXED_COST</x:f>
        <x:v>28635.85762540938</x:v>
      </x:c>
      <x:c r="S7532" s="139" t="str">
        <x:f>IF(AND(L7532&lt;=TOTAL_BED_CAP,N7532&lt;=TEMP_WORKER_CAP),"YES","NO")</x:f>
        <x:v>YES</x:v>
      </x:c>
      <x:c r="T7532" s="139" t="n">
        <x:f>IF(S7532="YES",R7532,-1E+99)</x:f>
        <x:v>28635.85762540938</x:v>
      </x:c>
    </x:row>
    <x:row r="7533">
      <x:c r="A7533" s="139"/>
      <x:c r="B7533" s="139"/>
      <x:c r="C7533" s="139"/>
      <x:c r="D7533" s="139"/>
      <x:c r="E7533" s="139"/>
      <x:c r="F7533" s="139"/>
      <x:c r="G7533" s="139"/>
      <x:c r="H7533" s="139"/>
      <x:c r="I7533" s="266" t="n">
        <x:f>INT((ROW()-ROW($I$46))/((CARROT_CAP+1)*(MESCLUN_CAP+1)))</x:f>
        <x:v>11</x:v>
      </x:c>
      <x:c r="J7533" s="266" t="n">
        <x:f>MOD(INT((ROW()-ROW($I$46))/(MESCLUN_CAP+1)),CARROT_CAP+1)</x:f>
        <x:v>10</x:v>
      </x:c>
      <x:c r="K7533" s="266" t="n">
        <x:f>MOD(ROW()-ROW($I$46),MESCLUN_CAP+1)</x:f>
        <x:v>16</x:v>
      </x:c>
      <x:c r="L7533" s="266" t="n">
        <x:f>SUM(I7533:K7533)</x:f>
        <x:v>37</x:v>
      </x:c>
      <x:c r="M7533" s="267" t="n">
        <x:f>I7533*TOMATO_HOURS*WEEKS*(1+TOMATO_DIM)^I7533+J7533*CARROT_HOURS*WEEKS*(1+CARROT_DIM)^J7533+K7533*MESCLUN_HOURS*WEEKS*(1+MESCLUN_DIM)^K7533</x:f>
        <x:v>4086.931376653909</x:v>
      </x:c>
      <x:c r="N7533" s="267" t="n">
        <x:f>MAX(M7533-FARMER_HOURS,0)/TEMP_HOURS_PER_WORKER</x:f>
        <x:v>2.3381467893429924</x:v>
      </x:c>
      <x:c r="O7533" s="268" t="n">
        <x:f>I7533*TOMATO_PRICE+J7533*CARROT_PRICE+K7533*MESCLUN_PRICE</x:f>
        <x:v>160940</x:v>
      </x:c>
      <x:c r="P7533" s="268" t="n">
        <x:f>I7533*TOMATO_FERTILIZER+J7533*CARROT_FERTILIZER+K7533*MESCLUN_FERTILIZER</x:f>
        <x:v>28160</x:v>
      </x:c>
      <x:c r="Q7533" s="268" t="n">
        <x:f>MIN(M7533,FARMER_HOURS)*FARMER_RATE+MAX(M7533-FARMER_HOURS,0)*TEMP_RATE</x:f>
        <x:v>83453.66973357482</x:v>
      </x:c>
      <x:c r="R7533" s="268" t="n">
        <x:f>O7533-P7533-Q7533-FIXED_COST</x:f>
        <x:v>29326.330266425182</x:v>
      </x:c>
      <x:c r="S7533" s="139" t="str">
        <x:f>IF(AND(L7533&lt;=TOTAL_BED_CAP,N7533&lt;=TEMP_WORKER_CAP),"YES","NO")</x:f>
        <x:v>YES</x:v>
      </x:c>
      <x:c r="T7533" s="139" t="n">
        <x:f>IF(S7533="YES",R7533,-1E+99)</x:f>
        <x:v>29326.330266425182</x:v>
      </x:c>
    </x:row>
    <x:row r="7534">
      <x:c r="A7534" s="139"/>
      <x:c r="B7534" s="139"/>
      <x:c r="C7534" s="139"/>
      <x:c r="D7534" s="139"/>
      <x:c r="E7534" s="139"/>
      <x:c r="F7534" s="139"/>
      <x:c r="G7534" s="139"/>
      <x:c r="H7534" s="139"/>
      <x:c r="I7534" s="266" t="n">
        <x:f>INT((ROW()-ROW($I$46))/((CARROT_CAP+1)*(MESCLUN_CAP+1)))</x:f>
        <x:v>11</x:v>
      </x:c>
      <x:c r="J7534" s="266" t="n">
        <x:f>MOD(INT((ROW()-ROW($I$46))/(MESCLUN_CAP+1)),CARROT_CAP+1)</x:f>
        <x:v>10</x:v>
      </x:c>
      <x:c r="K7534" s="266" t="n">
        <x:f>MOD(ROW()-ROW($I$46),MESCLUN_CAP+1)</x:f>
        <x:v>17</x:v>
      </x:c>
      <x:c r="L7534" s="266" t="n">
        <x:f>SUM(I7534:K7534)</x:f>
        <x:v>38</x:v>
      </x:c>
      <x:c r="M7534" s="267" t="n">
        <x:f>I7534*TOMATO_HOURS*WEEKS*(1+TOMATO_DIM)^I7534+J7534*CARROT_HOURS*WEEKS*(1+CARROT_DIM)^J7534+K7534*MESCLUN_HOURS*WEEKS*(1+MESCLUN_DIM)^K7534</x:f>
        <x:v>4153.491600100449</x:v>
      </x:c>
      <x:c r="N7534" s="267" t="n">
        <x:f>MAX(M7534-FARMER_HOURS,0)/TEMP_HOURS_PER_WORKER</x:f>
        <x:v>2.3843691667364233</x:v>
      </x:c>
      <x:c r="O7534" s="268" t="n">
        <x:f>I7534*TOMATO_PRICE+J7534*CARROT_PRICE+K7534*MESCLUN_PRICE</x:f>
        <x:v>163640</x:v>
      </x:c>
      <x:c r="P7534" s="268" t="n">
        <x:f>I7534*TOMATO_FERTILIZER+J7534*CARROT_FERTILIZER+K7534*MESCLUN_FERTILIZER</x:f>
        <x:v>29040</x:v>
      </x:c>
      <x:c r="Q7534" s="268" t="n">
        <x:f>MIN(M7534,FARMER_HOURS)*FARMER_RATE+MAX(M7534-FARMER_HOURS,0)*TEMP_RATE</x:f>
        <x:v>84609.22916841059</x:v>
      </x:c>
      <x:c r="R7534" s="268" t="n">
        <x:f>O7534-P7534-Q7534-FIXED_COST</x:f>
        <x:v>29990.770831589412</x:v>
      </x:c>
      <x:c r="S7534" s="139" t="str">
        <x:f>IF(AND(L7534&lt;=TOTAL_BED_CAP,N7534&lt;=TEMP_WORKER_CAP),"YES","NO")</x:f>
        <x:v>YES</x:v>
      </x:c>
      <x:c r="T7534" s="139" t="n">
        <x:f>IF(S7534="YES",R7534,-1E+99)</x:f>
        <x:v>29990.770831589412</x:v>
      </x:c>
    </x:row>
    <x:row r="7535">
      <x:c r="A7535" s="139"/>
      <x:c r="B7535" s="139"/>
      <x:c r="C7535" s="139"/>
      <x:c r="D7535" s="139"/>
      <x:c r="E7535" s="139"/>
      <x:c r="F7535" s="139"/>
      <x:c r="G7535" s="139"/>
      <x:c r="H7535" s="139"/>
      <x:c r="I7535" s="266" t="n">
        <x:f>INT((ROW()-ROW($I$46))/((CARROT_CAP+1)*(MESCLUN_CAP+1)))</x:f>
        <x:v>11</x:v>
      </x:c>
      <x:c r="J7535" s="266" t="n">
        <x:f>MOD(INT((ROW()-ROW($I$46))/(MESCLUN_CAP+1)),CARROT_CAP+1)</x:f>
        <x:v>10</x:v>
      </x:c>
      <x:c r="K7535" s="266" t="n">
        <x:f>MOD(ROW()-ROW($I$46),MESCLUN_CAP+1)</x:f>
        <x:v>18</x:v>
      </x:c>
      <x:c r="L7535" s="266" t="n">
        <x:f>SUM(I7535:K7535)</x:f>
        <x:v>39</x:v>
      </x:c>
      <x:c r="M7535" s="267" t="n">
        <x:f>I7535*TOMATO_HOURS*WEEKS*(1+TOMATO_DIM)^I7535+J7535*CARROT_HOURS*WEEKS*(1+CARROT_DIM)^J7535+K7535*MESCLUN_HOURS*WEEKS*(1+MESCLUN_DIM)^K7535</x:f>
        <x:v>4221.578591559037</x:v>
      </x:c>
      <x:c r="N7535" s="267" t="n">
        <x:f>MAX(M7535-FARMER_HOURS,0)/TEMP_HOURS_PER_WORKER</x:f>
        <x:v>2.4316517996937757</x:v>
      </x:c>
      <x:c r="O7535" s="268" t="n">
        <x:f>I7535*TOMATO_PRICE+J7535*CARROT_PRICE+K7535*MESCLUN_PRICE</x:f>
        <x:v>166340</x:v>
      </x:c>
      <x:c r="P7535" s="268" t="n">
        <x:f>I7535*TOMATO_FERTILIZER+J7535*CARROT_FERTILIZER+K7535*MESCLUN_FERTILIZER</x:f>
        <x:v>29920</x:v>
      </x:c>
      <x:c r="Q7535" s="268" t="n">
        <x:f>MIN(M7535,FARMER_HOURS)*FARMER_RATE+MAX(M7535-FARMER_HOURS,0)*TEMP_RATE</x:f>
        <x:v>85791.2949923444</x:v>
      </x:c>
      <x:c r="R7535" s="268" t="n">
        <x:f>O7535-P7535-Q7535-FIXED_COST</x:f>
        <x:v>30628.705007655604</x:v>
      </x:c>
      <x:c r="S7535" s="139" t="str">
        <x:f>IF(AND(L7535&lt;=TOTAL_BED_CAP,N7535&lt;=TEMP_WORKER_CAP),"YES","NO")</x:f>
        <x:v>YES</x:v>
      </x:c>
      <x:c r="T7535" s="139" t="n">
        <x:f>IF(S7535="YES",R7535,-1E+99)</x:f>
        <x:v>30628.705007655604</x:v>
      </x:c>
    </x:row>
    <x:row r="7536">
      <x:c r="A7536" s="139"/>
      <x:c r="B7536" s="139"/>
      <x:c r="C7536" s="139"/>
      <x:c r="D7536" s="139"/>
      <x:c r="E7536" s="139"/>
      <x:c r="F7536" s="139"/>
      <x:c r="G7536" s="139"/>
      <x:c r="H7536" s="139"/>
      <x:c r="I7536" s="266" t="n">
        <x:f>INT((ROW()-ROW($I$46))/((CARROT_CAP+1)*(MESCLUN_CAP+1)))</x:f>
        <x:v>11</x:v>
      </x:c>
      <x:c r="J7536" s="266" t="n">
        <x:f>MOD(INT((ROW()-ROW($I$46))/(MESCLUN_CAP+1)),CARROT_CAP+1)</x:f>
        <x:v>10</x:v>
      </x:c>
      <x:c r="K7536" s="266" t="n">
        <x:f>MOD(ROW()-ROW($I$46),MESCLUN_CAP+1)</x:f>
        <x:v>19</x:v>
      </x:c>
      <x:c r="L7536" s="266" t="n">
        <x:f>SUM(I7536:K7536)</x:f>
        <x:v>40</x:v>
      </x:c>
      <x:c r="M7536" s="267" t="n">
        <x:f>I7536*TOMATO_HOURS*WEEKS*(1+TOMATO_DIM)^I7536+J7536*CARROT_HOURS*WEEKS*(1+CARROT_DIM)^J7536+K7536*MESCLUN_HOURS*WEEKS*(1+MESCLUN_DIM)^K7536</x:f>
        <x:v>4291.220120195058</x:v>
      </x:c>
      <x:c r="N7536" s="267" t="n">
        <x:f>MAX(M7536-FARMER_HOURS,0)/TEMP_HOURS_PER_WORKER</x:f>
        <x:v>2.4800139723576793</x:v>
      </x:c>
      <x:c r="O7536" s="268" t="n">
        <x:f>I7536*TOMATO_PRICE+J7536*CARROT_PRICE+K7536*MESCLUN_PRICE</x:f>
        <x:v>169040</x:v>
      </x:c>
      <x:c r="P7536" s="268" t="n">
        <x:f>I7536*TOMATO_FERTILIZER+J7536*CARROT_FERTILIZER+K7536*MESCLUN_FERTILIZER</x:f>
        <x:v>30800</x:v>
      </x:c>
      <x:c r="Q7536" s="268" t="n">
        <x:f>MIN(M7536,FARMER_HOURS)*FARMER_RATE+MAX(M7536-FARMER_HOURS,0)*TEMP_RATE</x:f>
        <x:v>87000.34930894198</x:v>
      </x:c>
      <x:c r="R7536" s="268" t="n">
        <x:f>O7536-P7536-Q7536-FIXED_COST</x:f>
        <x:v>31239.65069105802</x:v>
      </x:c>
      <x:c r="S7536" s="139" t="str">
        <x:f>IF(AND(L7536&lt;=TOTAL_BED_CAP,N7536&lt;=TEMP_WORKER_CAP),"YES","NO")</x:f>
        <x:v>YES</x:v>
      </x:c>
      <x:c r="T7536" s="139" t="n">
        <x:f>IF(S7536="YES",R7536,-1E+99)</x:f>
        <x:v>31239.65069105802</x:v>
      </x:c>
    </x:row>
    <x:row r="7537">
      <x:c r="A7537" s="139"/>
      <x:c r="B7537" s="139"/>
      <x:c r="C7537" s="139"/>
      <x:c r="D7537" s="139"/>
      <x:c r="E7537" s="139"/>
      <x:c r="F7537" s="139"/>
      <x:c r="G7537" s="139"/>
      <x:c r="H7537" s="139"/>
      <x:c r="I7537" s="266" t="n">
        <x:f>INT((ROW()-ROW($I$46))/((CARROT_CAP+1)*(MESCLUN_CAP+1)))</x:f>
        <x:v>11</x:v>
      </x:c>
      <x:c r="J7537" s="266" t="n">
        <x:f>MOD(INT((ROW()-ROW($I$46))/(MESCLUN_CAP+1)),CARROT_CAP+1)</x:f>
        <x:v>10</x:v>
      </x:c>
      <x:c r="K7537" s="266" t="n">
        <x:f>MOD(ROW()-ROW($I$46),MESCLUN_CAP+1)</x:f>
        <x:v>20</x:v>
      </x:c>
      <x:c r="L7537" s="266" t="n">
        <x:f>SUM(I7537:K7537)</x:f>
        <x:v>41</x:v>
      </x:c>
      <x:c r="M7537" s="267" t="n">
        <x:f>I7537*TOMATO_HOURS*WEEKS*(1+TOMATO_DIM)^I7537+J7537*CARROT_HOURS*WEEKS*(1+CARROT_DIM)^J7537+K7537*MESCLUN_HOURS*WEEKS*(1+MESCLUN_DIM)^K7537</x:f>
        <x:v>4362.4444108455355</x:v>
      </x:c>
      <x:c r="N7537" s="267" t="n">
        <x:f>MAX(M7537-FARMER_HOURS,0)/TEMP_HOURS_PER_WORKER</x:f>
        <x:v>2.5294752853094</x:v>
      </x:c>
      <x:c r="O7537" s="268" t="n">
        <x:f>I7537*TOMATO_PRICE+J7537*CARROT_PRICE+K7537*MESCLUN_PRICE</x:f>
        <x:v>171740</x:v>
      </x:c>
      <x:c r="P7537" s="268" t="n">
        <x:f>I7537*TOMATO_FERTILIZER+J7537*CARROT_FERTILIZER+K7537*MESCLUN_FERTILIZER</x:f>
        <x:v>31680</x:v>
      </x:c>
      <x:c r="Q7537" s="268" t="n">
        <x:f>MIN(M7537,FARMER_HOURS)*FARMER_RATE+MAX(M7537-FARMER_HOURS,0)*TEMP_RATE</x:f>
        <x:v>88236.88213273499</x:v>
      </x:c>
      <x:c r="R7537" s="268" t="n">
        <x:f>O7537-P7537-Q7537-FIXED_COST</x:f>
        <x:v>31823.117867265013</x:v>
      </x:c>
      <x:c r="S7537" s="139" t="str">
        <x:f>IF(AND(L7537&lt;=TOTAL_BED_CAP,N7537&lt;=TEMP_WORKER_CAP),"YES","NO")</x:f>
        <x:v>YES</x:v>
      </x:c>
      <x:c r="T7537" s="139" t="n">
        <x:f>IF(S7537="YES",R7537,-1E+99)</x:f>
        <x:v>31823.117867265013</x:v>
      </x:c>
    </x:row>
    <x:row r="7538">
      <x:c r="A7538" s="139"/>
      <x:c r="B7538" s="139"/>
      <x:c r="C7538" s="139"/>
      <x:c r="D7538" s="139"/>
      <x:c r="E7538" s="139"/>
      <x:c r="F7538" s="139"/>
      <x:c r="G7538" s="139"/>
      <x:c r="H7538" s="139"/>
      <x:c r="I7538" s="266" t="n">
        <x:f>INT((ROW()-ROW($I$46))/((CARROT_CAP+1)*(MESCLUN_CAP+1)))</x:f>
        <x:v>11</x:v>
      </x:c>
      <x:c r="J7538" s="266" t="n">
        <x:f>MOD(INT((ROW()-ROW($I$46))/(MESCLUN_CAP+1)),CARROT_CAP+1)</x:f>
        <x:v>10</x:v>
      </x:c>
      <x:c r="K7538" s="266" t="n">
        <x:f>MOD(ROW()-ROW($I$46),MESCLUN_CAP+1)</x:f>
        <x:v>21</x:v>
      </x:c>
      <x:c r="L7538" s="266" t="n">
        <x:f>SUM(I7538:K7538)</x:f>
        <x:v>42</x:v>
      </x:c>
      <x:c r="M7538" s="267" t="n">
        <x:f>I7538*TOMATO_HOURS*WEEKS*(1+TOMATO_DIM)^I7538+J7538*CARROT_HOURS*WEEKS*(1+CARROT_DIM)^J7538+K7538*MESCLUN_HOURS*WEEKS*(1+MESCLUN_DIM)^K7538</x:f>
        <x:v>4435.280151071979</x:v>
      </x:c>
      <x:c r="N7538" s="267" t="n">
        <x:f>MAX(M7538-FARMER_HOURS,0)/TEMP_HOURS_PER_WORKER</x:f>
        <x:v>2.5800556604666522</x:v>
      </x:c>
      <x:c r="O7538" s="268" t="n">
        <x:f>I7538*TOMATO_PRICE+J7538*CARROT_PRICE+K7538*MESCLUN_PRICE</x:f>
        <x:v>174440</x:v>
      </x:c>
      <x:c r="P7538" s="268" t="n">
        <x:f>I7538*TOMATO_FERTILIZER+J7538*CARROT_FERTILIZER+K7538*MESCLUN_FERTILIZER</x:f>
        <x:v>32560</x:v>
      </x:c>
      <x:c r="Q7538" s="268" t="n">
        <x:f>MIN(M7538,FARMER_HOURS)*FARMER_RATE+MAX(M7538-FARMER_HOURS,0)*TEMP_RATE</x:f>
        <x:v>89501.3915116663</x:v>
      </x:c>
      <x:c r="R7538" s="268" t="n">
        <x:f>O7538-P7538-Q7538-FIXED_COST</x:f>
        <x:v>32378.608488333703</x:v>
      </x:c>
      <x:c r="S7538" s="139" t="str">
        <x:f>IF(AND(L7538&lt;=TOTAL_BED_CAP,N7538&lt;=TEMP_WORKER_CAP),"YES","NO")</x:f>
        <x:v>YES</x:v>
      </x:c>
      <x:c r="T7538" s="139" t="n">
        <x:f>IF(S7538="YES",R7538,-1E+99)</x:f>
        <x:v>32378.608488333703</x:v>
      </x:c>
    </x:row>
    <x:row r="7539">
      <x:c r="A7539" s="139"/>
      <x:c r="B7539" s="139"/>
      <x:c r="C7539" s="139"/>
      <x:c r="D7539" s="139"/>
      <x:c r="E7539" s="139"/>
      <x:c r="F7539" s="139"/>
      <x:c r="G7539" s="139"/>
      <x:c r="H7539" s="139"/>
      <x:c r="I7539" s="266" t="n">
        <x:f>INT((ROW()-ROW($I$46))/((CARROT_CAP+1)*(MESCLUN_CAP+1)))</x:f>
        <x:v>11</x:v>
      </x:c>
      <x:c r="J7539" s="266" t="n">
        <x:f>MOD(INT((ROW()-ROW($I$46))/(MESCLUN_CAP+1)),CARROT_CAP+1)</x:f>
        <x:v>10</x:v>
      </x:c>
      <x:c r="K7539" s="266" t="n">
        <x:f>MOD(ROW()-ROW($I$46),MESCLUN_CAP+1)</x:f>
        <x:v>22</x:v>
      </x:c>
      <x:c r="L7539" s="266" t="n">
        <x:f>SUM(I7539:K7539)</x:f>
        <x:v>43</x:v>
      </x:c>
      <x:c r="M7539" s="267" t="n">
        <x:f>I7539*TOMATO_HOURS*WEEKS*(1+TOMATO_DIM)^I7539+J7539*CARROT_HOURS*WEEKS*(1+CARROT_DIM)^J7539+K7539*MESCLUN_HOURS*WEEKS*(1+MESCLUN_DIM)^K7539</x:f>
        <x:v>4509.756498318375</x:v>
      </x:c>
      <x:c r="N7539" s="267" t="n">
        <x:f>MAX(M7539-FARMER_HOURS,0)/TEMP_HOURS_PER_WORKER</x:f>
        <x:v>2.631775346054427</x:v>
      </x:c>
      <x:c r="O7539" s="268" t="n">
        <x:f>I7539*TOMATO_PRICE+J7539*CARROT_PRICE+K7539*MESCLUN_PRICE</x:f>
        <x:v>177140</x:v>
      </x:c>
      <x:c r="P7539" s="268" t="n">
        <x:f>I7539*TOMATO_FERTILIZER+J7539*CARROT_FERTILIZER+K7539*MESCLUN_FERTILIZER</x:f>
        <x:v>33440</x:v>
      </x:c>
      <x:c r="Q7539" s="268" t="n">
        <x:f>MIN(M7539,FARMER_HOURS)*FARMER_RATE+MAX(M7539-FARMER_HOURS,0)*TEMP_RATE</x:f>
        <x:v>90794.38365136067</x:v>
      </x:c>
      <x:c r="R7539" s="268" t="n">
        <x:f>O7539-P7539-Q7539-FIXED_COST</x:f>
        <x:v>32905.616348639334</x:v>
      </x:c>
      <x:c r="S7539" s="139" t="str">
        <x:f>IF(AND(L7539&lt;=TOTAL_BED_CAP,N7539&lt;=TEMP_WORKER_CAP),"YES","NO")</x:f>
        <x:v>YES</x:v>
      </x:c>
      <x:c r="T7539" s="139" t="n">
        <x:f>IF(S7539="YES",R7539,-1E+99)</x:f>
        <x:v>32905.616348639334</x:v>
      </x:c>
    </x:row>
    <x:row r="7540">
      <x:c r="A7540" s="139"/>
      <x:c r="B7540" s="139"/>
      <x:c r="C7540" s="139"/>
      <x:c r="D7540" s="139"/>
      <x:c r="E7540" s="139"/>
      <x:c r="F7540" s="139"/>
      <x:c r="G7540" s="139"/>
      <x:c r="H7540" s="139"/>
      <x:c r="I7540" s="266" t="n">
        <x:f>INT((ROW()-ROW($I$46))/((CARROT_CAP+1)*(MESCLUN_CAP+1)))</x:f>
        <x:v>11</x:v>
      </x:c>
      <x:c r="J7540" s="266" t="n">
        <x:f>MOD(INT((ROW()-ROW($I$46))/(MESCLUN_CAP+1)),CARROT_CAP+1)</x:f>
        <x:v>10</x:v>
      </x:c>
      <x:c r="K7540" s="266" t="n">
        <x:f>MOD(ROW()-ROW($I$46),MESCLUN_CAP+1)</x:f>
        <x:v>23</x:v>
      </x:c>
      <x:c r="L7540" s="266" t="n">
        <x:f>SUM(I7540:K7540)</x:f>
        <x:v>44</x:v>
      </x:c>
      <x:c r="M7540" s="267" t="n">
        <x:f>I7540*TOMATO_HOURS*WEEKS*(1+TOMATO_DIM)^I7540+J7540*CARROT_HOURS*WEEKS*(1+CARROT_DIM)^J7540+K7540*MESCLUN_HOURS*WEEKS*(1+MESCLUN_DIM)^K7540</x:f>
        <x:v>4585.903087175811</x:v>
      </x:c>
      <x:c r="N7540" s="267" t="n">
        <x:f>MAX(M7540-FARMER_HOURS,0)/TEMP_HOURS_PER_WORKER</x:f>
        <x:v>2.684654921649869</x:v>
      </x:c>
      <x:c r="O7540" s="268" t="n">
        <x:f>I7540*TOMATO_PRICE+J7540*CARROT_PRICE+K7540*MESCLUN_PRICE</x:f>
        <x:v>179840</x:v>
      </x:c>
      <x:c r="P7540" s="268" t="n">
        <x:f>I7540*TOMATO_FERTILIZER+J7540*CARROT_FERTILIZER+K7540*MESCLUN_FERTILIZER</x:f>
        <x:v>34320</x:v>
      </x:c>
      <x:c r="Q7540" s="268" t="n">
        <x:f>MIN(M7540,FARMER_HOURS)*FARMER_RATE+MAX(M7540-FARMER_HOURS,0)*TEMP_RATE</x:f>
        <x:v>92116.37304124673</x:v>
      </x:c>
      <x:c r="R7540" s="268" t="n">
        <x:f>O7540-P7540-Q7540-FIXED_COST</x:f>
        <x:v>33403.62695875327</x:v>
      </x:c>
      <x:c r="S7540" s="139" t="str">
        <x:f>IF(AND(L7540&lt;=TOTAL_BED_CAP,N7540&lt;=TEMP_WORKER_CAP),"YES","NO")</x:f>
        <x:v>YES</x:v>
      </x:c>
      <x:c r="T7540" s="139" t="n">
        <x:f>IF(S7540="YES",R7540,-1E+99)</x:f>
        <x:v>33403.62695875327</x:v>
      </x:c>
    </x:row>
    <x:row r="7541">
      <x:c r="A7541" s="139"/>
      <x:c r="B7541" s="139"/>
      <x:c r="C7541" s="139"/>
      <x:c r="D7541" s="139"/>
      <x:c r="E7541" s="139"/>
      <x:c r="F7541" s="139"/>
      <x:c r="G7541" s="139"/>
      <x:c r="H7541" s="139"/>
      <x:c r="I7541" s="266" t="n">
        <x:f>INT((ROW()-ROW($I$46))/((CARROT_CAP+1)*(MESCLUN_CAP+1)))</x:f>
        <x:v>11</x:v>
      </x:c>
      <x:c r="J7541" s="266" t="n">
        <x:f>MOD(INT((ROW()-ROW($I$46))/(MESCLUN_CAP+1)),CARROT_CAP+1)</x:f>
        <x:v>10</x:v>
      </x:c>
      <x:c r="K7541" s="266" t="n">
        <x:f>MOD(ROW()-ROW($I$46),MESCLUN_CAP+1)</x:f>
        <x:v>24</x:v>
      </x:c>
      <x:c r="L7541" s="266" t="n">
        <x:f>SUM(I7541:K7541)</x:f>
        <x:v>45</x:v>
      </x:c>
      <x:c r="M7541" s="267" t="n">
        <x:f>I7541*TOMATO_HOURS*WEEKS*(1+TOMATO_DIM)^I7541+J7541*CARROT_HOURS*WEEKS*(1+CARROT_DIM)^J7541+K7541*MESCLUN_HOURS*WEEKS*(1+MESCLUN_DIM)^K7541</x:f>
        <x:v>4663.7500367553075</x:v>
      </x:c>
      <x:c r="N7541" s="267" t="n">
        <x:f>MAX(M7541-FARMER_HOURS,0)/TEMP_HOURS_PER_WORKER</x:f>
        <x:v>2.738715303302297</x:v>
      </x:c>
      <x:c r="O7541" s="268" t="n">
        <x:f>I7541*TOMATO_PRICE+J7541*CARROT_PRICE+K7541*MESCLUN_PRICE</x:f>
        <x:v>182540</x:v>
      </x:c>
      <x:c r="P7541" s="268" t="n">
        <x:f>I7541*TOMATO_FERTILIZER+J7541*CARROT_FERTILIZER+K7541*MESCLUN_FERTILIZER</x:f>
        <x:v>35200</x:v>
      </x:c>
      <x:c r="Q7541" s="268" t="n">
        <x:f>MIN(M7541,FARMER_HOURS)*FARMER_RATE+MAX(M7541-FARMER_HOURS,0)*TEMP_RATE</x:f>
        <x:v>93467.88258255742</x:v>
      </x:c>
      <x:c r="R7541" s="268" t="n">
        <x:f>O7541-P7541-Q7541-FIXED_COST</x:f>
        <x:v>33872.11741744258</x:v>
      </x:c>
      <x:c r="S7541" s="139" t="str">
        <x:f>IF(AND(L7541&lt;=TOTAL_BED_CAP,N7541&lt;=TEMP_WORKER_CAP),"YES","NO")</x:f>
        <x:v>YES</x:v>
      </x:c>
      <x:c r="T7541" s="139" t="n">
        <x:f>IF(S7541="YES",R7541,-1E+99)</x:f>
        <x:v>33872.11741744258</x:v>
      </x:c>
    </x:row>
    <x:row r="7542">
      <x:c r="A7542" s="139"/>
      <x:c r="B7542" s="139"/>
      <x:c r="C7542" s="139"/>
      <x:c r="D7542" s="139"/>
      <x:c r="E7542" s="139"/>
      <x:c r="F7542" s="139"/>
      <x:c r="G7542" s="139"/>
      <x:c r="H7542" s="139"/>
      <x:c r="I7542" s="266" t="n">
        <x:f>INT((ROW()-ROW($I$46))/((CARROT_CAP+1)*(MESCLUN_CAP+1)))</x:f>
        <x:v>11</x:v>
      </x:c>
      <x:c r="J7542" s="266" t="n">
        <x:f>MOD(INT((ROW()-ROW($I$46))/(MESCLUN_CAP+1)),CARROT_CAP+1)</x:f>
        <x:v>10</x:v>
      </x:c>
      <x:c r="K7542" s="266" t="n">
        <x:f>MOD(ROW()-ROW($I$46),MESCLUN_CAP+1)</x:f>
        <x:v>25</x:v>
      </x:c>
      <x:c r="L7542" s="266" t="n">
        <x:f>SUM(I7542:K7542)</x:f>
        <x:v>46</x:v>
      </x:c>
      <x:c r="M7542" s="267" t="n">
        <x:f>I7542*TOMATO_HOURS*WEEKS*(1+TOMATO_DIM)^I7542+J7542*CARROT_HOURS*WEEKS*(1+CARROT_DIM)^J7542+K7542*MESCLUN_HOURS*WEEKS*(1+MESCLUN_DIM)^K7542</x:f>
        <x:v>4743.327958170405</x:v>
      </x:c>
      <x:c r="N7542" s="267" t="n">
        <x:f>MAX(M7542-FARMER_HOURS,0)/TEMP_HOURS_PER_WORKER</x:f>
        <x:v>2.7939777487294477</x:v>
      </x:c>
      <x:c r="O7542" s="268" t="n">
        <x:f>I7542*TOMATO_PRICE+J7542*CARROT_PRICE+K7542*MESCLUN_PRICE</x:f>
        <x:v>185240</x:v>
      </x:c>
      <x:c r="P7542" s="268" t="n">
        <x:f>I7542*TOMATO_FERTILIZER+J7542*CARROT_FERTILIZER+K7542*MESCLUN_FERTILIZER</x:f>
        <x:v>36080</x:v>
      </x:c>
      <x:c r="Q7542" s="268" t="n">
        <x:f>MIN(M7542,FARMER_HOURS)*FARMER_RATE+MAX(M7542-FARMER_HOURS,0)*TEMP_RATE</x:f>
        <x:v>94849.44371823619</x:v>
      </x:c>
      <x:c r="R7542" s="268" t="n">
        <x:f>O7542-P7542-Q7542-FIXED_COST</x:f>
        <x:v>34310.55628176381</x:v>
      </x:c>
      <x:c r="S7542" s="139" t="str">
        <x:f>IF(AND(L7542&lt;=TOTAL_BED_CAP,N7542&lt;=TEMP_WORKER_CAP),"YES","NO")</x:f>
        <x:v>YES</x:v>
      </x:c>
      <x:c r="T7542" s="139" t="n">
        <x:f>IF(S7542="YES",R7542,-1E+99)</x:f>
        <x:v>34310.55628176381</x:v>
      </x:c>
    </x:row>
    <x:row r="7543">
      <x:c r="A7543" s="139"/>
      <x:c r="B7543" s="139"/>
      <x:c r="C7543" s="139"/>
      <x:c r="D7543" s="139"/>
      <x:c r="E7543" s="139"/>
      <x:c r="F7543" s="139"/>
      <x:c r="G7543" s="139"/>
      <x:c r="H7543" s="139"/>
      <x:c r="I7543" s="266" t="n">
        <x:f>INT((ROW()-ROW($I$46))/((CARROT_CAP+1)*(MESCLUN_CAP+1)))</x:f>
        <x:v>11</x:v>
      </x:c>
      <x:c r="J7543" s="266" t="n">
        <x:f>MOD(INT((ROW()-ROW($I$46))/(MESCLUN_CAP+1)),CARROT_CAP+1)</x:f>
        <x:v>10</x:v>
      </x:c>
      <x:c r="K7543" s="266" t="n">
        <x:f>MOD(ROW()-ROW($I$46),MESCLUN_CAP+1)</x:f>
        <x:v>26</x:v>
      </x:c>
      <x:c r="L7543" s="266" t="n">
        <x:f>SUM(I7543:K7543)</x:f>
        <x:v>47</x:v>
      </x:c>
      <x:c r="M7543" s="267" t="n">
        <x:f>I7543*TOMATO_HOURS*WEEKS*(1+TOMATO_DIM)^I7543+J7543*CARROT_HOURS*WEEKS*(1+CARROT_DIM)^J7543+K7543*MESCLUN_HOURS*WEEKS*(1+MESCLUN_DIM)^K7543</x:f>
        <x:v>4824.667962131122</x:v>
      </x:c>
      <x:c r="N7543" s="267" t="n">
        <x:f>MAX(M7543-FARMER_HOURS,0)/TEMP_HOURS_PER_WORKER</x:f>
        <x:v>2.850463862591057</x:v>
      </x:c>
      <x:c r="O7543" s="268" t="n">
        <x:f>I7543*TOMATO_PRICE+J7543*CARROT_PRICE+K7543*MESCLUN_PRICE</x:f>
        <x:v>187940</x:v>
      </x:c>
      <x:c r="P7543" s="268" t="n">
        <x:f>I7543*TOMATO_FERTILIZER+J7543*CARROT_FERTILIZER+K7543*MESCLUN_FERTILIZER</x:f>
        <x:v>36960</x:v>
      </x:c>
      <x:c r="Q7543" s="268" t="n">
        <x:f>MIN(M7543,FARMER_HOURS)*FARMER_RATE+MAX(M7543-FARMER_HOURS,0)*TEMP_RATE</x:f>
        <x:v>96261.59656477642</x:v>
      </x:c>
      <x:c r="R7543" s="268" t="n">
        <x:f>O7543-P7543-Q7543-FIXED_COST</x:f>
        <x:v>34718.403435223576</x:v>
      </x:c>
      <x:c r="S7543" s="139" t="str">
        <x:f>IF(AND(L7543&lt;=TOTAL_BED_CAP,N7543&lt;=TEMP_WORKER_CAP),"YES","NO")</x:f>
        <x:v>YES</x:v>
      </x:c>
      <x:c r="T7543" s="139" t="n">
        <x:f>IF(S7543="YES",R7543,-1E+99)</x:f>
        <x:v>34718.403435223576</x:v>
      </x:c>
    </x:row>
    <x:row r="7544">
      <x:c r="A7544" s="139"/>
      <x:c r="B7544" s="139"/>
      <x:c r="C7544" s="139"/>
      <x:c r="D7544" s="139"/>
      <x:c r="E7544" s="139"/>
      <x:c r="F7544" s="139"/>
      <x:c r="G7544" s="139"/>
      <x:c r="H7544" s="139"/>
      <x:c r="I7544" s="266" t="n">
        <x:f>INT((ROW()-ROW($I$46))/((CARROT_CAP+1)*(MESCLUN_CAP+1)))</x:f>
        <x:v>11</x:v>
      </x:c>
      <x:c r="J7544" s="266" t="n">
        <x:f>MOD(INT((ROW()-ROW($I$46))/(MESCLUN_CAP+1)),CARROT_CAP+1)</x:f>
        <x:v>10</x:v>
      </x:c>
      <x:c r="K7544" s="266" t="n">
        <x:f>MOD(ROW()-ROW($I$46),MESCLUN_CAP+1)</x:f>
        <x:v>27</x:v>
      </x:c>
      <x:c r="L7544" s="266" t="n">
        <x:f>SUM(I7544:K7544)</x:f>
        <x:v>48</x:v>
      </x:c>
      <x:c r="M7544" s="267" t="n">
        <x:f>I7544*TOMATO_HOURS*WEEKS*(1+TOMATO_DIM)^I7544+J7544*CARROT_HOURS*WEEKS*(1+CARROT_DIM)^J7544+K7544*MESCLUN_HOURS*WEEKS*(1+MESCLUN_DIM)^K7544</x:f>
        <x:v>4907.801666650879</x:v>
      </x:c>
      <x:c r="N7544" s="267" t="n">
        <x:f>MAX(M7544-FARMER_HOURS,0)/TEMP_HOURS_PER_WORKER</x:f>
        <x:v>2.9081956018408883</x:v>
      </x:c>
      <x:c r="O7544" s="268" t="n">
        <x:f>I7544*TOMATO_PRICE+J7544*CARROT_PRICE+K7544*MESCLUN_PRICE</x:f>
        <x:v>190640</x:v>
      </x:c>
      <x:c r="P7544" s="268" t="n">
        <x:f>I7544*TOMATO_FERTILIZER+J7544*CARROT_FERTILIZER+K7544*MESCLUN_FERTILIZER</x:f>
        <x:v>37840</x:v>
      </x:c>
      <x:c r="Q7544" s="268" t="n">
        <x:f>MIN(M7544,FARMER_HOURS)*FARMER_RATE+MAX(M7544-FARMER_HOURS,0)*TEMP_RATE</x:f>
        <x:v>97704.8900460222</x:v>
      </x:c>
      <x:c r="R7544" s="268" t="n">
        <x:f>O7544-P7544-Q7544-FIXED_COST</x:f>
        <x:v>35095.10995397779</x:v>
      </x:c>
      <x:c r="S7544" s="139" t="str">
        <x:f>IF(AND(L7544&lt;=TOTAL_BED_CAP,N7544&lt;=TEMP_WORKER_CAP),"YES","NO")</x:f>
        <x:v>YES</x:v>
      </x:c>
      <x:c r="T7544" s="139" t="n">
        <x:f>IF(S7544="YES",R7544,-1E+99)</x:f>
        <x:v>35095.10995397779</x:v>
      </x:c>
    </x:row>
    <x:row r="7545">
      <x:c r="A7545" s="139"/>
      <x:c r="B7545" s="139"/>
      <x:c r="C7545" s="139"/>
      <x:c r="D7545" s="139"/>
      <x:c r="E7545" s="139"/>
      <x:c r="F7545" s="139"/>
      <x:c r="G7545" s="139"/>
      <x:c r="H7545" s="139"/>
      <x:c r="I7545" s="266" t="n">
        <x:f>INT((ROW()-ROW($I$46))/((CARROT_CAP+1)*(MESCLUN_CAP+1)))</x:f>
        <x:v>11</x:v>
      </x:c>
      <x:c r="J7545" s="266" t="n">
        <x:f>MOD(INT((ROW()-ROW($I$46))/(MESCLUN_CAP+1)),CARROT_CAP+1)</x:f>
        <x:v>10</x:v>
      </x:c>
      <x:c r="K7545" s="266" t="n">
        <x:f>MOD(ROW()-ROW($I$46),MESCLUN_CAP+1)</x:f>
        <x:v>28</x:v>
      </x:c>
      <x:c r="L7545" s="266" t="n">
        <x:f>SUM(I7545:K7545)</x:f>
        <x:v>49</x:v>
      </x:c>
      <x:c r="M7545" s="267" t="n">
        <x:f>I7545*TOMATO_HOURS*WEEKS*(1+TOMATO_DIM)^I7545+J7545*CARROT_HOURS*WEEKS*(1+CARROT_DIM)^J7545+K7545*MESCLUN_HOURS*WEEKS*(1+MESCLUN_DIM)^K7545</x:f>
        <x:v>4992.761204868033</x:v>
      </x:c>
      <x:c r="N7545" s="267" t="n">
        <x:f>MAX(M7545-FARMER_HOURS,0)/TEMP_HOURS_PER_WORKER</x:f>
        <x:v>2.9671952811583564</x:v>
      </x:c>
      <x:c r="O7545" s="268" t="n">
        <x:f>I7545*TOMATO_PRICE+J7545*CARROT_PRICE+K7545*MESCLUN_PRICE</x:f>
        <x:v>193340</x:v>
      </x:c>
      <x:c r="P7545" s="268" t="n">
        <x:f>I7545*TOMATO_FERTILIZER+J7545*CARROT_FERTILIZER+K7545*MESCLUN_FERTILIZER</x:f>
        <x:v>38720</x:v>
      </x:c>
      <x:c r="Q7545" s="268" t="n">
        <x:f>MIN(M7545,FARMER_HOURS)*FARMER_RATE+MAX(M7545-FARMER_HOURS,0)*TEMP_RATE</x:f>
        <x:v>99179.8820289589</x:v>
      </x:c>
      <x:c r="R7545" s="268" t="n">
        <x:f>O7545-P7545-Q7545-FIXED_COST</x:f>
        <x:v>35440.117971041094</x:v>
      </x:c>
      <x:c r="S7545" s="139" t="str">
        <x:f>IF(AND(L7545&lt;=TOTAL_BED_CAP,N7545&lt;=TEMP_WORKER_CAP),"YES","NO")</x:f>
        <x:v>YES</x:v>
      </x:c>
      <x:c r="T7545" s="139" t="n">
        <x:f>IF(S7545="YES",R7545,-1E+99)</x:f>
        <x:v>35440.117971041094</x:v>
      </x:c>
    </x:row>
    <x:row r="7546">
      <x:c r="A7546" s="139"/>
      <x:c r="B7546" s="139"/>
      <x:c r="C7546" s="139"/>
      <x:c r="D7546" s="139"/>
      <x:c r="E7546" s="139"/>
      <x:c r="F7546" s="139"/>
      <x:c r="G7546" s="139"/>
      <x:c r="H7546" s="139"/>
      <x:c r="I7546" s="266" t="n">
        <x:f>INT((ROW()-ROW($I$46))/((CARROT_CAP+1)*(MESCLUN_CAP+1)))</x:f>
        <x:v>11</x:v>
      </x:c>
      <x:c r="J7546" s="266" t="n">
        <x:f>MOD(INT((ROW()-ROW($I$46))/(MESCLUN_CAP+1)),CARROT_CAP+1)</x:f>
        <x:v>10</x:v>
      </x:c>
      <x:c r="K7546" s="266" t="n">
        <x:f>MOD(ROW()-ROW($I$46),MESCLUN_CAP+1)</x:f>
        <x:v>29</x:v>
      </x:c>
      <x:c r="L7546" s="266" t="n">
        <x:f>SUM(I7546:K7546)</x:f>
        <x:v>50</x:v>
      </x:c>
      <x:c r="M7546" s="267" t="n">
        <x:f>I7546*TOMATO_HOURS*WEEKS*(1+TOMATO_DIM)^I7546+J7546*CARROT_HOURS*WEEKS*(1+CARROT_DIM)^J7546+K7546*MESCLUN_HOURS*WEEKS*(1+MESCLUN_DIM)^K7546</x:f>
        <x:v>5079.579232983686</x:v>
      </x:c>
      <x:c r="N7546" s="267" t="n">
        <x:f>MAX(M7546-FARMER_HOURS,0)/TEMP_HOURS_PER_WORKER</x:f>
        <x:v>3.027485578460893</x:v>
      </x:c>
      <x:c r="O7546" s="268" t="n">
        <x:f>I7546*TOMATO_PRICE+J7546*CARROT_PRICE+K7546*MESCLUN_PRICE</x:f>
        <x:v>196040</x:v>
      </x:c>
      <x:c r="P7546" s="268" t="n">
        <x:f>I7546*TOMATO_FERTILIZER+J7546*CARROT_FERTILIZER+K7546*MESCLUN_FERTILIZER</x:f>
        <x:v>39600</x:v>
      </x:c>
      <x:c r="Q7546" s="268" t="n">
        <x:f>MIN(M7546,FARMER_HOURS)*FARMER_RATE+MAX(M7546-FARMER_HOURS,0)*TEMP_RATE</x:f>
        <x:v>100687.13946152233</x:v>
      </x:c>
      <x:c r="R7546" s="268" t="n">
        <x:f>O7546-P7546-Q7546-FIXED_COST</x:f>
        <x:v>35752.860538477675</x:v>
      </x:c>
      <x:c r="S7546" s="139" t="str">
        <x:f>IF(AND(L7546&lt;=TOTAL_BED_CAP,N7546&lt;=TEMP_WORKER_CAP),"YES","NO")</x:f>
        <x:v>YES</x:v>
      </x:c>
      <x:c r="T7546" s="139" t="n">
        <x:f>IF(S7546="YES",R7546,-1E+99)</x:f>
        <x:v>35752.860538477675</x:v>
      </x:c>
    </x:row>
    <x:row r="7547">
      <x:c r="A7547" s="139"/>
      <x:c r="B7547" s="139"/>
      <x:c r="C7547" s="139"/>
      <x:c r="D7547" s="139"/>
      <x:c r="E7547" s="139"/>
      <x:c r="F7547" s="139"/>
      <x:c r="G7547" s="139"/>
      <x:c r="H7547" s="139"/>
      <x:c r="I7547" s="266" t="n">
        <x:f>INT((ROW()-ROW($I$46))/((CARROT_CAP+1)*(MESCLUN_CAP+1)))</x:f>
        <x:v>11</x:v>
      </x:c>
      <x:c r="J7547" s="266" t="n">
        <x:f>MOD(INT((ROW()-ROW($I$46))/(MESCLUN_CAP+1)),CARROT_CAP+1)</x:f>
        <x:v>10</x:v>
      </x:c>
      <x:c r="K7547" s="266" t="n">
        <x:f>MOD(ROW()-ROW($I$46),MESCLUN_CAP+1)</x:f>
        <x:v>30</x:v>
      </x:c>
      <x:c r="L7547" s="266" t="n">
        <x:f>SUM(I7547:K7547)</x:f>
        <x:v>51</x:v>
      </x:c>
      <x:c r="M7547" s="267" t="n">
        <x:f>I7547*TOMATO_HOURS*WEEKS*(1+TOMATO_DIM)^I7547+J7547*CARROT_HOURS*WEEKS*(1+CARROT_DIM)^J7547+K7547*MESCLUN_HOURS*WEEKS*(1+MESCLUN_DIM)^K7547</x:f>
        <x:v>5168.288938317456</x:v>
      </x:c>
      <x:c r="N7547" s="267" t="n">
        <x:f>MAX(M7547-FARMER_HOURS,0)/TEMP_HOURS_PER_WORKER</x:f>
        <x:v>3.0890895404982333</x:v>
      </x:c>
      <x:c r="O7547" s="268" t="n">
        <x:f>I7547*TOMATO_PRICE+J7547*CARROT_PRICE+K7547*MESCLUN_PRICE</x:f>
        <x:v>198740</x:v>
      </x:c>
      <x:c r="P7547" s="268" t="n">
        <x:f>I7547*TOMATO_FERTILIZER+J7547*CARROT_FERTILIZER+K7547*MESCLUN_FERTILIZER</x:f>
        <x:v>40480</x:v>
      </x:c>
      <x:c r="Q7547" s="268" t="n">
        <x:f>MIN(M7547,FARMER_HOURS)*FARMER_RATE+MAX(M7547-FARMER_HOURS,0)*TEMP_RATE</x:f>
        <x:v>102227.23851245584</x:v>
      </x:c>
      <x:c r="R7547" s="268" t="n">
        <x:f>O7547-P7547-Q7547-FIXED_COST</x:f>
        <x:v>36032.761487544165</x:v>
      </x:c>
      <x:c r="S7547" s="139" t="str">
        <x:f>IF(AND(L7547&lt;=TOTAL_BED_CAP,N7547&lt;=TEMP_WORKER_CAP),"YES","NO")</x:f>
        <x:v>YES</x:v>
      </x:c>
      <x:c r="T7547" s="139" t="n">
        <x:f>IF(S7547="YES",R7547,-1E+99)</x:f>
        <x:v>36032.761487544165</x:v>
      </x:c>
    </x:row>
    <x:row r="7548">
      <x:c r="A7548" s="139"/>
      <x:c r="B7548" s="139"/>
      <x:c r="C7548" s="139"/>
      <x:c r="D7548" s="139"/>
      <x:c r="E7548" s="139"/>
      <x:c r="F7548" s="139"/>
      <x:c r="G7548" s="139"/>
      <x:c r="H7548" s="139"/>
      <x:c r="I7548" s="266" t="n">
        <x:f>INT((ROW()-ROW($I$46))/((CARROT_CAP+1)*(MESCLUN_CAP+1)))</x:f>
        <x:v>11</x:v>
      </x:c>
      <x:c r="J7548" s="266" t="n">
        <x:f>MOD(INT((ROW()-ROW($I$46))/(MESCLUN_CAP+1)),CARROT_CAP+1)</x:f>
        <x:v>11</x:v>
      </x:c>
      <x:c r="K7548" s="266" t="n">
        <x:f>MOD(ROW()-ROW($I$46),MESCLUN_CAP+1)</x:f>
        <x:v>0</x:v>
      </x:c>
      <x:c r="L7548" s="266" t="n">
        <x:f>SUM(I7548:K7548)</x:f>
        <x:v>22</x:v>
      </x:c>
      <x:c r="M7548" s="267" t="n">
        <x:f>I7548*TOMATO_HOURS*WEEKS*(1+TOMATO_DIM)^I7548+J7548*CARROT_HOURS*WEEKS*(1+CARROT_DIM)^J7548+K7548*MESCLUN_HOURS*WEEKS*(1+MESCLUN_DIM)^K7548</x:f>
        <x:v>3257.57413612332</x:v>
      </x:c>
      <x:c r="N7548" s="267" t="n">
        <x:f>MAX(M7548-FARMER_HOURS,0)/TEMP_HOURS_PER_WORKER</x:f>
        <x:v>1.7622042611967499</x:v>
      </x:c>
      <x:c r="O7548" s="268" t="n">
        <x:f>I7548*TOMATO_PRICE+J7548*CARROT_PRICE+K7548*MESCLUN_PRICE</x:f>
        <x:v>119834</x:v>
      </x:c>
      <x:c r="P7548" s="268" t="n">
        <x:f>I7548*TOMATO_FERTILIZER+J7548*CARROT_FERTILIZER+K7548*MESCLUN_FERTILIZER</x:f>
        <x:v>14520</x:v>
      </x:c>
      <x:c r="Q7548" s="268" t="n">
        <x:f>MIN(M7548,FARMER_HOURS)*FARMER_RATE+MAX(M7548-FARMER_HOURS,0)*TEMP_RATE</x:f>
        <x:v>69055.10652991875</x:v>
      </x:c>
      <x:c r="R7548" s="268" t="n">
        <x:f>O7548-P7548-Q7548-FIXED_COST</x:f>
        <x:v>16258.893470081253</x:v>
      </x:c>
      <x:c r="S7548" s="139" t="str">
        <x:f>IF(AND(L7548&lt;=TOTAL_BED_CAP,N7548&lt;=TEMP_WORKER_CAP),"YES","NO")</x:f>
        <x:v>YES</x:v>
      </x:c>
      <x:c r="T7548" s="139" t="n">
        <x:f>IF(S7548="YES",R7548,-1E+99)</x:f>
        <x:v>16258.893470081253</x:v>
      </x:c>
    </x:row>
    <x:row r="7549">
      <x:c r="A7549" s="139"/>
      <x:c r="B7549" s="139"/>
      <x:c r="C7549" s="139"/>
      <x:c r="D7549" s="139"/>
      <x:c r="E7549" s="139"/>
      <x:c r="F7549" s="139"/>
      <x:c r="G7549" s="139"/>
      <x:c r="H7549" s="139"/>
      <x:c r="I7549" s="266" t="n">
        <x:f>INT((ROW()-ROW($I$46))/((CARROT_CAP+1)*(MESCLUN_CAP+1)))</x:f>
        <x:v>11</x:v>
      </x:c>
      <x:c r="J7549" s="266" t="n">
        <x:f>MOD(INT((ROW()-ROW($I$46))/(MESCLUN_CAP+1)),CARROT_CAP+1)</x:f>
        <x:v>11</x:v>
      </x:c>
      <x:c r="K7549" s="266" t="n">
        <x:f>MOD(ROW()-ROW($I$46),MESCLUN_CAP+1)</x:f>
        <x:v>1</x:v>
      </x:c>
      <x:c r="L7549" s="266" t="n">
        <x:f>SUM(I7549:K7549)</x:f>
        <x:v>23</x:v>
      </x:c>
      <x:c r="M7549" s="267" t="n">
        <x:f>I7549*TOMATO_HOURS*WEEKS*(1+TOMATO_DIM)^I7549+J7549*CARROT_HOURS*WEEKS*(1+CARROT_DIM)^J7549+K7549*MESCLUN_HOURS*WEEKS*(1+MESCLUN_DIM)^K7549</x:f>
        <x:v>3303.13663612332</x:v>
      </x:c>
      <x:c r="N7549" s="267" t="n">
        <x:f>MAX(M7549-FARMER_HOURS,0)/TEMP_HOURS_PER_WORKER</x:f>
        <x:v>1.79384488619675</x:v>
      </x:c>
      <x:c r="O7549" s="268" t="n">
        <x:f>I7549*TOMATO_PRICE+J7549*CARROT_PRICE+K7549*MESCLUN_PRICE</x:f>
        <x:v>122534</x:v>
      </x:c>
      <x:c r="P7549" s="268" t="n">
        <x:f>I7549*TOMATO_FERTILIZER+J7549*CARROT_FERTILIZER+K7549*MESCLUN_FERTILIZER</x:f>
        <x:v>15400</x:v>
      </x:c>
      <x:c r="Q7549" s="268" t="n">
        <x:f>MIN(M7549,FARMER_HOURS)*FARMER_RATE+MAX(M7549-FARMER_HOURS,0)*TEMP_RATE</x:f>
        <x:v>69846.12215491875</x:v>
      </x:c>
      <x:c r="R7549" s="268" t="n">
        <x:f>O7549-P7549-Q7549-FIXED_COST</x:f>
        <x:v>17287.877845081253</x:v>
      </x:c>
      <x:c r="S7549" s="139" t="str">
        <x:f>IF(AND(L7549&lt;=TOTAL_BED_CAP,N7549&lt;=TEMP_WORKER_CAP),"YES","NO")</x:f>
        <x:v>YES</x:v>
      </x:c>
      <x:c r="T7549" s="139" t="n">
        <x:f>IF(S7549="YES",R7549,-1E+99)</x:f>
        <x:v>17287.877845081253</x:v>
      </x:c>
    </x:row>
    <x:row r="7550">
      <x:c r="A7550" s="139"/>
      <x:c r="B7550" s="139"/>
      <x:c r="C7550" s="139"/>
      <x:c r="D7550" s="139"/>
      <x:c r="E7550" s="139"/>
      <x:c r="F7550" s="139"/>
      <x:c r="G7550" s="139"/>
      <x:c r="H7550" s="139"/>
      <x:c r="I7550" s="266" t="n">
        <x:f>INT((ROW()-ROW($I$46))/((CARROT_CAP+1)*(MESCLUN_CAP+1)))</x:f>
        <x:v>11</x:v>
      </x:c>
      <x:c r="J7550" s="266" t="n">
        <x:f>MOD(INT((ROW()-ROW($I$46))/(MESCLUN_CAP+1)),CARROT_CAP+1)</x:f>
        <x:v>11</x:v>
      </x:c>
      <x:c r="K7550" s="266" t="n">
        <x:f>MOD(ROW()-ROW($I$46),MESCLUN_CAP+1)</x:f>
        <x:v>2</x:v>
      </x:c>
      <x:c r="L7550" s="266" t="n">
        <x:f>SUM(I7550:K7550)</x:f>
        <x:v>24</x:v>
      </x:c>
      <x:c r="M7550" s="267" t="n">
        <x:f>I7550*TOMATO_HOURS*WEEKS*(1+TOMATO_DIM)^I7550+J7550*CARROT_HOURS*WEEKS*(1+CARROT_DIM)^J7550+K7550*MESCLUN_HOURS*WEEKS*(1+MESCLUN_DIM)^K7550</x:f>
        <x:v>3349.83819862332</x:v>
      </x:c>
      <x:c r="N7550" s="267" t="n">
        <x:f>MAX(M7550-FARMER_HOURS,0)/TEMP_HOURS_PER_WORKER</x:f>
        <x:v>1.8262765268217498</x:v>
      </x:c>
      <x:c r="O7550" s="268" t="n">
        <x:f>I7550*TOMATO_PRICE+J7550*CARROT_PRICE+K7550*MESCLUN_PRICE</x:f>
        <x:v>125234</x:v>
      </x:c>
      <x:c r="P7550" s="268" t="n">
        <x:f>I7550*TOMATO_FERTILIZER+J7550*CARROT_FERTILIZER+K7550*MESCLUN_FERTILIZER</x:f>
        <x:v>16280</x:v>
      </x:c>
      <x:c r="Q7550" s="268" t="n">
        <x:f>MIN(M7550,FARMER_HOURS)*FARMER_RATE+MAX(M7550-FARMER_HOURS,0)*TEMP_RATE</x:f>
        <x:v>70656.91317054375</x:v>
      </x:c>
      <x:c r="R7550" s="268" t="n">
        <x:f>O7550-P7550-Q7550-FIXED_COST</x:f>
        <x:v>18297.086829456253</x:v>
      </x:c>
      <x:c r="S7550" s="139" t="str">
        <x:f>IF(AND(L7550&lt;=TOTAL_BED_CAP,N7550&lt;=TEMP_WORKER_CAP),"YES","NO")</x:f>
        <x:v>YES</x:v>
      </x:c>
      <x:c r="T7550" s="139" t="n">
        <x:f>IF(S7550="YES",R7550,-1E+99)</x:f>
        <x:v>18297.086829456253</x:v>
      </x:c>
    </x:row>
    <x:row r="7551">
      <x:c r="A7551" s="139"/>
      <x:c r="B7551" s="139"/>
      <x:c r="C7551" s="139"/>
      <x:c r="D7551" s="139"/>
      <x:c r="E7551" s="139"/>
      <x:c r="F7551" s="139"/>
      <x:c r="G7551" s="139"/>
      <x:c r="H7551" s="139"/>
      <x:c r="I7551" s="266" t="n">
        <x:f>INT((ROW()-ROW($I$46))/((CARROT_CAP+1)*(MESCLUN_CAP+1)))</x:f>
        <x:v>11</x:v>
      </x:c>
      <x:c r="J7551" s="266" t="n">
        <x:f>MOD(INT((ROW()-ROW($I$46))/(MESCLUN_CAP+1)),CARROT_CAP+1)</x:f>
        <x:v>11</x:v>
      </x:c>
      <x:c r="K7551" s="266" t="n">
        <x:f>MOD(ROW()-ROW($I$46),MESCLUN_CAP+1)</x:f>
        <x:v>3</x:v>
      </x:c>
      <x:c r="L7551" s="266" t="n">
        <x:f>SUM(I7551:K7551)</x:f>
        <x:v>25</x:v>
      </x:c>
      <x:c r="M7551" s="267" t="n">
        <x:f>I7551*TOMATO_HOURS*WEEKS*(1+TOMATO_DIM)^I7551+J7551*CARROT_HOURS*WEEKS*(1+CARROT_DIM)^J7551+K7551*MESCLUN_HOURS*WEEKS*(1+MESCLUN_DIM)^K7551</x:f>
        <x:v>3397.7001810451948</x:v>
      </x:c>
      <x:c r="N7551" s="267" t="n">
        <x:f>MAX(M7551-FARMER_HOURS,0)/TEMP_HOURS_PER_WORKER</x:f>
        <x:v>1.8595140146147187</x:v>
      </x:c>
      <x:c r="O7551" s="268" t="n">
        <x:f>I7551*TOMATO_PRICE+J7551*CARROT_PRICE+K7551*MESCLUN_PRICE</x:f>
        <x:v>127934</x:v>
      </x:c>
      <x:c r="P7551" s="268" t="n">
        <x:f>I7551*TOMATO_FERTILIZER+J7551*CARROT_FERTILIZER+K7551*MESCLUN_FERTILIZER</x:f>
        <x:v>17160</x:v>
      </x:c>
      <x:c r="Q7551" s="268" t="n">
        <x:f>MIN(M7551,FARMER_HOURS)*FARMER_RATE+MAX(M7551-FARMER_HOURS,0)*TEMP_RATE</x:f>
        <x:v>71487.85036536797</x:v>
      </x:c>
      <x:c r="R7551" s="268" t="n">
        <x:f>O7551-P7551-Q7551-FIXED_COST</x:f>
        <x:v>19286.149634632035</x:v>
      </x:c>
      <x:c r="S7551" s="139" t="str">
        <x:f>IF(AND(L7551&lt;=TOTAL_BED_CAP,N7551&lt;=TEMP_WORKER_CAP),"YES","NO")</x:f>
        <x:v>YES</x:v>
      </x:c>
      <x:c r="T7551" s="139" t="n">
        <x:f>IF(S7551="YES",R7551,-1E+99)</x:f>
        <x:v>19286.149634632035</x:v>
      </x:c>
    </x:row>
    <x:row r="7552">
      <x:c r="A7552" s="139"/>
      <x:c r="B7552" s="139"/>
      <x:c r="C7552" s="139"/>
      <x:c r="D7552" s="139"/>
      <x:c r="E7552" s="139"/>
      <x:c r="F7552" s="139"/>
      <x:c r="G7552" s="139"/>
      <x:c r="H7552" s="139"/>
      <x:c r="I7552" s="266" t="n">
        <x:f>INT((ROW()-ROW($I$46))/((CARROT_CAP+1)*(MESCLUN_CAP+1)))</x:f>
        <x:v>11</x:v>
      </x:c>
      <x:c r="J7552" s="266" t="n">
        <x:f>MOD(INT((ROW()-ROW($I$46))/(MESCLUN_CAP+1)),CARROT_CAP+1)</x:f>
        <x:v>11</x:v>
      </x:c>
      <x:c r="K7552" s="266" t="n">
        <x:f>MOD(ROW()-ROW($I$46),MESCLUN_CAP+1)</x:f>
        <x:v>4</x:v>
      </x:c>
      <x:c r="L7552" s="266" t="n">
        <x:f>SUM(I7552:K7552)</x:f>
        <x:v>26</x:v>
      </x:c>
      <x:c r="M7552" s="267" t="n">
        <x:f>I7552*TOMATO_HOURS*WEEKS*(1+TOMATO_DIM)^I7552+J7552*CARROT_HOURS*WEEKS*(1+CARROT_DIM)^J7552+K7552*MESCLUN_HOURS*WEEKS*(1+MESCLUN_DIM)^K7552</x:f>
        <x:v>3446.744296767851</x:v>
      </x:c>
      <x:c r="N7552" s="267" t="n">
        <x:f>MAX(M7552-FARMER_HOURS,0)/TEMP_HOURS_PER_WORKER</x:f>
        <x:v>1.8935724283110078</x:v>
      </x:c>
      <x:c r="O7552" s="268" t="n">
        <x:f>I7552*TOMATO_PRICE+J7552*CARROT_PRICE+K7552*MESCLUN_PRICE</x:f>
        <x:v>130634</x:v>
      </x:c>
      <x:c r="P7552" s="268" t="n">
        <x:f>I7552*TOMATO_FERTILIZER+J7552*CARROT_FERTILIZER+K7552*MESCLUN_FERTILIZER</x:f>
        <x:v>18040</x:v>
      </x:c>
      <x:c r="Q7552" s="268" t="n">
        <x:f>MIN(M7552,FARMER_HOURS)*FARMER_RATE+MAX(M7552-FARMER_HOURS,0)*TEMP_RATE</x:f>
        <x:v>72339.31070777519</x:v>
      </x:c>
      <x:c r="R7552" s="268" t="n">
        <x:f>O7552-P7552-Q7552-FIXED_COST</x:f>
        <x:v>20254.689292224808</x:v>
      </x:c>
      <x:c r="S7552" s="139" t="str">
        <x:f>IF(AND(L7552&lt;=TOTAL_BED_CAP,N7552&lt;=TEMP_WORKER_CAP),"YES","NO")</x:f>
        <x:v>YES</x:v>
      </x:c>
      <x:c r="T7552" s="139" t="n">
        <x:f>IF(S7552="YES",R7552,-1E+99)</x:f>
        <x:v>20254.689292224808</x:v>
      </x:c>
    </x:row>
    <x:row r="7553">
      <x:c r="A7553" s="139"/>
      <x:c r="B7553" s="139"/>
      <x:c r="C7553" s="139"/>
      <x:c r="D7553" s="139"/>
      <x:c r="E7553" s="139"/>
      <x:c r="F7553" s="139"/>
      <x:c r="G7553" s="139"/>
      <x:c r="H7553" s="139"/>
      <x:c r="I7553" s="266" t="n">
        <x:f>INT((ROW()-ROW($I$46))/((CARROT_CAP+1)*(MESCLUN_CAP+1)))</x:f>
        <x:v>11</x:v>
      </x:c>
      <x:c r="J7553" s="266" t="n">
        <x:f>MOD(INT((ROW()-ROW($I$46))/(MESCLUN_CAP+1)),CARROT_CAP+1)</x:f>
        <x:v>11</x:v>
      </x:c>
      <x:c r="K7553" s="266" t="n">
        <x:f>MOD(ROW()-ROW($I$46),MESCLUN_CAP+1)</x:f>
        <x:v>5</x:v>
      </x:c>
      <x:c r="L7553" s="266" t="n">
        <x:f>SUM(I7553:K7553)</x:f>
        <x:v>27</x:v>
      </x:c>
      <x:c r="M7553" s="267" t="n">
        <x:f>I7553*TOMATO_HOURS*WEEKS*(1+TOMATO_DIM)^I7553+J7553*CARROT_HOURS*WEEKS*(1+CARROT_DIM)^J7553+K7553*MESCLUN_HOURS*WEEKS*(1+MESCLUN_DIM)^K7553</x:f>
        <x:v>3496.9926206890545</x:v>
      </x:c>
      <x:c r="N7553" s="267" t="n">
        <x:f>MAX(M7553-FARMER_HOURS,0)/TEMP_HOURS_PER_WORKER</x:f>
        <x:v>1.9284670977007323</x:v>
      </x:c>
      <x:c r="O7553" s="268" t="n">
        <x:f>I7553*TOMATO_PRICE+J7553*CARROT_PRICE+K7553*MESCLUN_PRICE</x:f>
        <x:v>133334</x:v>
      </x:c>
      <x:c r="P7553" s="268" t="n">
        <x:f>I7553*TOMATO_FERTILIZER+J7553*CARROT_FERTILIZER+K7553*MESCLUN_FERTILIZER</x:f>
        <x:v>18920</x:v>
      </x:c>
      <x:c r="Q7553" s="268" t="n">
        <x:f>MIN(M7553,FARMER_HOURS)*FARMER_RATE+MAX(M7553-FARMER_HOURS,0)*TEMP_RATE</x:f>
        <x:v>73211.67744251831</x:v>
      </x:c>
      <x:c r="R7553" s="268" t="n">
        <x:f>O7553-P7553-Q7553-FIXED_COST</x:f>
        <x:v>21202.32255748169</x:v>
      </x:c>
      <x:c r="S7553" s="139" t="str">
        <x:f>IF(AND(L7553&lt;=TOTAL_BED_CAP,N7553&lt;=TEMP_WORKER_CAP),"YES","NO")</x:f>
        <x:v>YES</x:v>
      </x:c>
      <x:c r="T7553" s="139" t="n">
        <x:f>IF(S7553="YES",R7553,-1E+99)</x:f>
        <x:v>21202.32255748169</x:v>
      </x:c>
    </x:row>
    <x:row r="7554">
      <x:c r="A7554" s="139"/>
      <x:c r="B7554" s="139"/>
      <x:c r="C7554" s="139"/>
      <x:c r="D7554" s="139"/>
      <x:c r="E7554" s="139"/>
      <x:c r="F7554" s="139"/>
      <x:c r="G7554" s="139"/>
      <x:c r="H7554" s="139"/>
      <x:c r="I7554" s="266" t="n">
        <x:f>INT((ROW()-ROW($I$46))/((CARROT_CAP+1)*(MESCLUN_CAP+1)))</x:f>
        <x:v>11</x:v>
      </x:c>
      <x:c r="J7554" s="266" t="n">
        <x:f>MOD(INT((ROW()-ROW($I$46))/(MESCLUN_CAP+1)),CARROT_CAP+1)</x:f>
        <x:v>11</x:v>
      </x:c>
      <x:c r="K7554" s="266" t="n">
        <x:f>MOD(ROW()-ROW($I$46),MESCLUN_CAP+1)</x:f>
        <x:v>6</x:v>
      </x:c>
      <x:c r="L7554" s="266" t="n">
        <x:f>SUM(I7554:K7554)</x:f>
        <x:v>28</x:v>
      </x:c>
      <x:c r="M7554" s="267" t="n">
        <x:f>I7554*TOMATO_HOURS*WEEKS*(1+TOMATO_DIM)^I7554+J7554*CARROT_HOURS*WEEKS*(1+CARROT_DIM)^J7554+K7554*MESCLUN_HOURS*WEEKS*(1+MESCLUN_DIM)^K7554</x:f>
        <x:v>3548.4675948706877</x:v>
      </x:c>
      <x:c r="N7554" s="267" t="n">
        <x:f>MAX(M7554-FARMER_HOURS,0)/TEMP_HOURS_PER_WORKER</x:f>
        <x:v>1.9642136075490886</x:v>
      </x:c>
      <x:c r="O7554" s="268" t="n">
        <x:f>I7554*TOMATO_PRICE+J7554*CARROT_PRICE+K7554*MESCLUN_PRICE</x:f>
        <x:v>136034</x:v>
      </x:c>
      <x:c r="P7554" s="268" t="n">
        <x:f>I7554*TOMATO_FERTILIZER+J7554*CARROT_FERTILIZER+K7554*MESCLUN_FERTILIZER</x:f>
        <x:v>19800</x:v>
      </x:c>
      <x:c r="Q7554" s="268" t="n">
        <x:f>MIN(M7554,FARMER_HOURS)*FARMER_RATE+MAX(M7554-FARMER_HOURS,0)*TEMP_RATE</x:f>
        <x:v>74105.34018872722</x:v>
      </x:c>
      <x:c r="R7554" s="268" t="n">
        <x:f>O7554-P7554-Q7554-FIXED_COST</x:f>
        <x:v>22128.65981127278</x:v>
      </x:c>
      <x:c r="S7554" s="139" t="str">
        <x:f>IF(AND(L7554&lt;=TOTAL_BED_CAP,N7554&lt;=TEMP_WORKER_CAP),"YES","NO")</x:f>
        <x:v>YES</x:v>
      </x:c>
      <x:c r="T7554" s="139" t="n">
        <x:f>IF(S7554="YES",R7554,-1E+99)</x:f>
        <x:v>22128.65981127278</x:v>
      </x:c>
    </x:row>
    <x:row r="7555">
      <x:c r="A7555" s="139"/>
      <x:c r="B7555" s="139"/>
      <x:c r="C7555" s="139"/>
      <x:c r="D7555" s="139"/>
      <x:c r="E7555" s="139"/>
      <x:c r="F7555" s="139"/>
      <x:c r="G7555" s="139"/>
      <x:c r="H7555" s="139"/>
      <x:c r="I7555" s="266" t="n">
        <x:f>INT((ROW()-ROW($I$46))/((CARROT_CAP+1)*(MESCLUN_CAP+1)))</x:f>
        <x:v>11</x:v>
      </x:c>
      <x:c r="J7555" s="266" t="n">
        <x:f>MOD(INT((ROW()-ROW($I$46))/(MESCLUN_CAP+1)),CARROT_CAP+1)</x:f>
        <x:v>11</x:v>
      </x:c>
      <x:c r="K7555" s="266" t="n">
        <x:f>MOD(ROW()-ROW($I$46),MESCLUN_CAP+1)</x:f>
        <x:v>7</x:v>
      </x:c>
      <x:c r="L7555" s="266" t="n">
        <x:f>SUM(I7555:K7555)</x:f>
        <x:v>29</x:v>
      </x:c>
      <x:c r="M7555" s="267" t="n">
        <x:f>I7555*TOMATO_HOURS*WEEKS*(1+TOMATO_DIM)^I7555+J7555*CARROT_HOURS*WEEKS*(1+CARROT_DIM)^J7555+K7555*MESCLUN_HOURS*WEEKS*(1+MESCLUN_DIM)^K7555</x:f>
        <x:v>3601.192034268648</x:v>
      </x:c>
      <x:c r="N7555" s="267" t="n">
        <x:f>MAX(M7555-FARMER_HOURS,0)/TEMP_HOURS_PER_WORKER</x:f>
        <x:v>2.00082780157545</x:v>
      </x:c>
      <x:c r="O7555" s="268" t="n">
        <x:f>I7555*TOMATO_PRICE+J7555*CARROT_PRICE+K7555*MESCLUN_PRICE</x:f>
        <x:v>138734</x:v>
      </x:c>
      <x:c r="P7555" s="268" t="n">
        <x:f>I7555*TOMATO_FERTILIZER+J7555*CARROT_FERTILIZER+K7555*MESCLUN_FERTILIZER</x:f>
        <x:v>20680</x:v>
      </x:c>
      <x:c r="Q7555" s="268" t="n">
        <x:f>MIN(M7555,FARMER_HOURS)*FARMER_RATE+MAX(M7555-FARMER_HOURS,0)*TEMP_RATE</x:f>
        <x:v>75020.69503938625</x:v>
      </x:c>
      <x:c r="R7555" s="268" t="n">
        <x:f>O7555-P7555-Q7555-FIXED_COST</x:f>
        <x:v>23033.30496061375</x:v>
      </x:c>
      <x:c r="S7555" s="139" t="str">
        <x:f>IF(AND(L7555&lt;=TOTAL_BED_CAP,N7555&lt;=TEMP_WORKER_CAP),"YES","NO")</x:f>
        <x:v>YES</x:v>
      </x:c>
      <x:c r="T7555" s="139" t="n">
        <x:f>IF(S7555="YES",R7555,-1E+99)</x:f>
        <x:v>23033.30496061375</x:v>
      </x:c>
    </x:row>
    <x:row r="7556">
      <x:c r="A7556" s="139"/>
      <x:c r="B7556" s="139"/>
      <x:c r="C7556" s="139"/>
      <x:c r="D7556" s="139"/>
      <x:c r="E7556" s="139"/>
      <x:c r="F7556" s="139"/>
      <x:c r="G7556" s="139"/>
      <x:c r="H7556" s="139"/>
      <x:c r="I7556" s="266" t="n">
        <x:f>INT((ROW()-ROW($I$46))/((CARROT_CAP+1)*(MESCLUN_CAP+1)))</x:f>
        <x:v>11</x:v>
      </x:c>
      <x:c r="J7556" s="266" t="n">
        <x:f>MOD(INT((ROW()-ROW($I$46))/(MESCLUN_CAP+1)),CARROT_CAP+1)</x:f>
        <x:v>11</x:v>
      </x:c>
      <x:c r="K7556" s="266" t="n">
        <x:f>MOD(ROW()-ROW($I$46),MESCLUN_CAP+1)</x:f>
        <x:v>8</x:v>
      </x:c>
      <x:c r="L7556" s="266" t="n">
        <x:f>SUM(I7556:K7556)</x:f>
        <x:v>30</x:v>
      </x:c>
      <x:c r="M7556" s="267" t="n">
        <x:f>I7556*TOMATO_HOURS*WEEKS*(1+TOMATO_DIM)^I7556+J7556*CARROT_HOURS*WEEKS*(1+CARROT_DIM)^J7556+K7556*MESCLUN_HOURS*WEEKS*(1+MESCLUN_DIM)^K7556</x:f>
        <x:v>3655.189132548628</x:v>
      </x:c>
      <x:c r="N7556" s="267" t="n">
        <x:f>MAX(M7556-FARMER_HOURS,0)/TEMP_HOURS_PER_WORKER</x:f>
        <x:v>2.038325786492103</x:v>
      </x:c>
      <x:c r="O7556" s="268" t="n">
        <x:f>I7556*TOMATO_PRICE+J7556*CARROT_PRICE+K7556*MESCLUN_PRICE</x:f>
        <x:v>141434</x:v>
      </x:c>
      <x:c r="P7556" s="268" t="n">
        <x:f>I7556*TOMATO_FERTILIZER+J7556*CARROT_FERTILIZER+K7556*MESCLUN_FERTILIZER</x:f>
        <x:v>21560</x:v>
      </x:c>
      <x:c r="Q7556" s="268" t="n">
        <x:f>MIN(M7556,FARMER_HOURS)*FARMER_RATE+MAX(M7556-FARMER_HOURS,0)*TEMP_RATE</x:f>
        <x:v>75958.14466230257</x:v>
      </x:c>
      <x:c r="R7556" s="268" t="n">
        <x:f>O7556-P7556-Q7556-FIXED_COST</x:f>
        <x:v>23915.85533769743</x:v>
      </x:c>
      <x:c r="S7556" s="139" t="str">
        <x:f>IF(AND(L7556&lt;=TOTAL_BED_CAP,N7556&lt;=TEMP_WORKER_CAP),"YES","NO")</x:f>
        <x:v>YES</x:v>
      </x:c>
      <x:c r="T7556" s="139" t="n">
        <x:f>IF(S7556="YES",R7556,-1E+99)</x:f>
        <x:v>23915.85533769743</x:v>
      </x:c>
    </x:row>
    <x:row r="7557">
      <x:c r="A7557" s="139"/>
      <x:c r="B7557" s="139"/>
      <x:c r="C7557" s="139"/>
      <x:c r="D7557" s="139"/>
      <x:c r="E7557" s="139"/>
      <x:c r="F7557" s="139"/>
      <x:c r="G7557" s="139"/>
      <x:c r="H7557" s="139"/>
      <x:c r="I7557" s="266" t="n">
        <x:f>INT((ROW()-ROW($I$46))/((CARROT_CAP+1)*(MESCLUN_CAP+1)))</x:f>
        <x:v>11</x:v>
      </x:c>
      <x:c r="J7557" s="266" t="n">
        <x:f>MOD(INT((ROW()-ROW($I$46))/(MESCLUN_CAP+1)),CARROT_CAP+1)</x:f>
        <x:v>11</x:v>
      </x:c>
      <x:c r="K7557" s="266" t="n">
        <x:f>MOD(ROW()-ROW($I$46),MESCLUN_CAP+1)</x:f>
        <x:v>9</x:v>
      </x:c>
      <x:c r="L7557" s="266" t="n">
        <x:f>SUM(I7557:K7557)</x:f>
        <x:v>31</x:v>
      </x:c>
      <x:c r="M7557" s="267" t="n">
        <x:f>I7557*TOMATO_HOURS*WEEKS*(1+TOMATO_DIM)^I7557+J7557*CARROT_HOURS*WEEKS*(1+CARROT_DIM)^J7557+K7557*MESCLUN_HOURS*WEEKS*(1+MESCLUN_DIM)^K7557</x:f>
        <x:v>3710.4824679890226</x:v>
      </x:c>
      <x:c r="N7557" s="267" t="n">
        <x:f>MAX(M7557-FARMER_HOURS,0)/TEMP_HOURS_PER_WORKER</x:f>
        <x:v>2.076723936103488</x:v>
      </x:c>
      <x:c r="O7557" s="268" t="n">
        <x:f>I7557*TOMATO_PRICE+J7557*CARROT_PRICE+K7557*MESCLUN_PRICE</x:f>
        <x:v>144134</x:v>
      </x:c>
      <x:c r="P7557" s="268" t="n">
        <x:f>I7557*TOMATO_FERTILIZER+J7557*CARROT_FERTILIZER+K7557*MESCLUN_FERTILIZER</x:f>
        <x:v>22440</x:v>
      </x:c>
      <x:c r="Q7557" s="268" t="n">
        <x:f>MIN(M7557,FARMER_HOURS)*FARMER_RATE+MAX(M7557-FARMER_HOURS,0)*TEMP_RATE</x:f>
        <x:v>76918.0984025872</x:v>
      </x:c>
      <x:c r="R7557" s="268" t="n">
        <x:f>O7557-P7557-Q7557-FIXED_COST</x:f>
        <x:v>24775.901597412798</x:v>
      </x:c>
      <x:c r="S7557" s="139" t="str">
        <x:f>IF(AND(L7557&lt;=TOTAL_BED_CAP,N7557&lt;=TEMP_WORKER_CAP),"YES","NO")</x:f>
        <x:v>YES</x:v>
      </x:c>
      <x:c r="T7557" s="139" t="n">
        <x:f>IF(S7557="YES",R7557,-1E+99)</x:f>
        <x:v>24775.901597412798</x:v>
      </x:c>
    </x:row>
    <x:row r="7558">
      <x:c r="A7558" s="139"/>
      <x:c r="B7558" s="139"/>
      <x:c r="C7558" s="139"/>
      <x:c r="D7558" s="139"/>
      <x:c r="E7558" s="139"/>
      <x:c r="F7558" s="139"/>
      <x:c r="G7558" s="139"/>
      <x:c r="H7558" s="139"/>
      <x:c r="I7558" s="266" t="n">
        <x:f>INT((ROW()-ROW($I$46))/((CARROT_CAP+1)*(MESCLUN_CAP+1)))</x:f>
        <x:v>11</x:v>
      </x:c>
      <x:c r="J7558" s="266" t="n">
        <x:f>MOD(INT((ROW()-ROW($I$46))/(MESCLUN_CAP+1)),CARROT_CAP+1)</x:f>
        <x:v>11</x:v>
      </x:c>
      <x:c r="K7558" s="266" t="n">
        <x:f>MOD(ROW()-ROW($I$46),MESCLUN_CAP+1)</x:f>
        <x:v>10</x:v>
      </x:c>
      <x:c r="L7558" s="266" t="n">
        <x:f>SUM(I7558:K7558)</x:f>
        <x:v>32</x:v>
      </x:c>
      <x:c r="M7558" s="267" t="n">
        <x:f>I7558*TOMATO_HOURS*WEEKS*(1+TOMATO_DIM)^I7558+J7558*CARROT_HOURS*WEEKS*(1+CARROT_DIM)^J7558+K7558*MESCLUN_HOURS*WEEKS*(1+MESCLUN_DIM)^K7558</x:f>
        <x:v>3767.0960094722354</x:v>
      </x:c>
      <x:c r="N7558" s="267" t="n">
        <x:f>MAX(M7558-FARMER_HOURS,0)/TEMP_HOURS_PER_WORKER</x:f>
        <x:v>2.11603889546683</x:v>
      </x:c>
      <x:c r="O7558" s="268" t="n">
        <x:f>I7558*TOMATO_PRICE+J7558*CARROT_PRICE+K7558*MESCLUN_PRICE</x:f>
        <x:v>146834</x:v>
      </x:c>
      <x:c r="P7558" s="268" t="n">
        <x:f>I7558*TOMATO_FERTILIZER+J7558*CARROT_FERTILIZER+K7558*MESCLUN_FERTILIZER</x:f>
        <x:v>23320</x:v>
      </x:c>
      <x:c r="Q7558" s="268" t="n">
        <x:f>MIN(M7558,FARMER_HOURS)*FARMER_RATE+MAX(M7558-FARMER_HOURS,0)*TEMP_RATE</x:f>
        <x:v>77900.97238667075</x:v>
      </x:c>
      <x:c r="R7558" s="268" t="n">
        <x:f>O7558-P7558-Q7558-FIXED_COST</x:f>
        <x:v>25613.02761332925</x:v>
      </x:c>
      <x:c r="S7558" s="139" t="str">
        <x:f>IF(AND(L7558&lt;=TOTAL_BED_CAP,N7558&lt;=TEMP_WORKER_CAP),"YES","NO")</x:f>
        <x:v>YES</x:v>
      </x:c>
      <x:c r="T7558" s="139" t="n">
        <x:f>IF(S7558="YES",R7558,-1E+99)</x:f>
        <x:v>25613.02761332925</x:v>
      </x:c>
    </x:row>
    <x:row r="7559">
      <x:c r="A7559" s="139"/>
      <x:c r="B7559" s="139"/>
      <x:c r="C7559" s="139"/>
      <x:c r="D7559" s="139"/>
      <x:c r="E7559" s="139"/>
      <x:c r="F7559" s="139"/>
      <x:c r="G7559" s="139"/>
      <x:c r="H7559" s="139"/>
      <x:c r="I7559" s="266" t="n">
        <x:f>INT((ROW()-ROW($I$46))/((CARROT_CAP+1)*(MESCLUN_CAP+1)))</x:f>
        <x:v>11</x:v>
      </x:c>
      <x:c r="J7559" s="266" t="n">
        <x:f>MOD(INT((ROW()-ROW($I$46))/(MESCLUN_CAP+1)),CARROT_CAP+1)</x:f>
        <x:v>11</x:v>
      </x:c>
      <x:c r="K7559" s="266" t="n">
        <x:f>MOD(ROW()-ROW($I$46),MESCLUN_CAP+1)</x:f>
        <x:v>11</x:v>
      </x:c>
      <x:c r="L7559" s="266" t="n">
        <x:f>SUM(I7559:K7559)</x:f>
        <x:v>33</x:v>
      </x:c>
      <x:c r="M7559" s="267" t="n">
        <x:f>I7559*TOMATO_HOURS*WEEKS*(1+TOMATO_DIM)^I7559+J7559*CARROT_HOURS*WEEKS*(1+CARROT_DIM)^J7559+K7559*MESCLUN_HOURS*WEEKS*(1+MESCLUN_DIM)^K7559</x:f>
        <x:v>3825.0541225656743</x:v>
      </x:c>
      <x:c r="N7559" s="267" t="n">
        <x:f>MAX(M7559-FARMER_HOURS,0)/TEMP_HOURS_PER_WORKER</x:f>
        <x:v>2.156287585115052</x:v>
      </x:c>
      <x:c r="O7559" s="268" t="n">
        <x:f>I7559*TOMATO_PRICE+J7559*CARROT_PRICE+K7559*MESCLUN_PRICE</x:f>
        <x:v>149534</x:v>
      </x:c>
      <x:c r="P7559" s="268" t="n">
        <x:f>I7559*TOMATO_FERTILIZER+J7559*CARROT_FERTILIZER+K7559*MESCLUN_FERTILIZER</x:f>
        <x:v>24200</x:v>
      </x:c>
      <x:c r="Q7559" s="268" t="n">
        <x:f>MIN(M7559,FARMER_HOURS)*FARMER_RATE+MAX(M7559-FARMER_HOURS,0)*TEMP_RATE</x:f>
        <x:v>78907.18962787629</x:v>
      </x:c>
      <x:c r="R7559" s="268" t="n">
        <x:f>O7559-P7559-Q7559-FIXED_COST</x:f>
        <x:v>26426.810372123713</x:v>
      </x:c>
      <x:c r="S7559" s="139" t="str">
        <x:f>IF(AND(L7559&lt;=TOTAL_BED_CAP,N7559&lt;=TEMP_WORKER_CAP),"YES","NO")</x:f>
        <x:v>YES</x:v>
      </x:c>
      <x:c r="T7559" s="139" t="n">
        <x:f>IF(S7559="YES",R7559,-1E+99)</x:f>
        <x:v>26426.810372123713</x:v>
      </x:c>
    </x:row>
    <x:row r="7560">
      <x:c r="A7560" s="139"/>
      <x:c r="B7560" s="139"/>
      <x:c r="C7560" s="139"/>
      <x:c r="D7560" s="139"/>
      <x:c r="E7560" s="139"/>
      <x:c r="F7560" s="139"/>
      <x:c r="G7560" s="139"/>
      <x:c r="H7560" s="139"/>
      <x:c r="I7560" s="266" t="n">
        <x:f>INT((ROW()-ROW($I$46))/((CARROT_CAP+1)*(MESCLUN_CAP+1)))</x:f>
        <x:v>11</x:v>
      </x:c>
      <x:c r="J7560" s="266" t="n">
        <x:f>MOD(INT((ROW()-ROW($I$46))/(MESCLUN_CAP+1)),CARROT_CAP+1)</x:f>
        <x:v>11</x:v>
      </x:c>
      <x:c r="K7560" s="266" t="n">
        <x:f>MOD(ROW()-ROW($I$46),MESCLUN_CAP+1)</x:f>
        <x:v>12</x:v>
      </x:c>
      <x:c r="L7560" s="266" t="n">
        <x:f>SUM(I7560:K7560)</x:f>
        <x:v>34</x:v>
      </x:c>
      <x:c r="M7560" s="267" t="n">
        <x:f>I7560*TOMATO_HOURS*WEEKS*(1+TOMATO_DIM)^I7560+J7560*CARROT_HOURS*WEEKS*(1+CARROT_DIM)^J7560+K7560*MESCLUN_HOURS*WEEKS*(1+MESCLUN_DIM)^K7560</x:f>
        <x:v>3884.381575693739</x:v>
      </x:c>
      <x:c r="N7560" s="267" t="n">
        <x:f>MAX(M7560-FARMER_HOURS,0)/TEMP_HOURS_PER_WORKER</x:f>
        <x:v>2.197487205342874</x:v>
      </x:c>
      <x:c r="O7560" s="268" t="n">
        <x:f>I7560*TOMATO_PRICE+J7560*CARROT_PRICE+K7560*MESCLUN_PRICE</x:f>
        <x:v>152234</x:v>
      </x:c>
      <x:c r="P7560" s="268" t="n">
        <x:f>I7560*TOMATO_FERTILIZER+J7560*CARROT_FERTILIZER+K7560*MESCLUN_FERTILIZER</x:f>
        <x:v>25080</x:v>
      </x:c>
      <x:c r="Q7560" s="268" t="n">
        <x:f>MIN(M7560,FARMER_HOURS)*FARMER_RATE+MAX(M7560-FARMER_HOURS,0)*TEMP_RATE</x:f>
        <x:v>79937.18013357185</x:v>
      </x:c>
      <x:c r="R7560" s="268" t="n">
        <x:f>O7560-P7560-Q7560-FIXED_COST</x:f>
        <x:v>27216.81986642815</x:v>
      </x:c>
      <x:c r="S7560" s="139" t="str">
        <x:f>IF(AND(L7560&lt;=TOTAL_BED_CAP,N7560&lt;=TEMP_WORKER_CAP),"YES","NO")</x:f>
        <x:v>YES</x:v>
      </x:c>
      <x:c r="T7560" s="139" t="n">
        <x:f>IF(S7560="YES",R7560,-1E+99)</x:f>
        <x:v>27216.81986642815</x:v>
      </x:c>
    </x:row>
    <x:row r="7561">
      <x:c r="A7561" s="139"/>
      <x:c r="B7561" s="139"/>
      <x:c r="C7561" s="139"/>
      <x:c r="D7561" s="139"/>
      <x:c r="E7561" s="139"/>
      <x:c r="F7561" s="139"/>
      <x:c r="G7561" s="139"/>
      <x:c r="H7561" s="139"/>
      <x:c r="I7561" s="266" t="n">
        <x:f>INT((ROW()-ROW($I$46))/((CARROT_CAP+1)*(MESCLUN_CAP+1)))</x:f>
        <x:v>11</x:v>
      </x:c>
      <x:c r="J7561" s="266" t="n">
        <x:f>MOD(INT((ROW()-ROW($I$46))/(MESCLUN_CAP+1)),CARROT_CAP+1)</x:f>
        <x:v>11</x:v>
      </x:c>
      <x:c r="K7561" s="266" t="n">
        <x:f>MOD(ROW()-ROW($I$46),MESCLUN_CAP+1)</x:f>
        <x:v>13</x:v>
      </x:c>
      <x:c r="L7561" s="266" t="n">
        <x:f>SUM(I7561:K7561)</x:f>
        <x:v>35</x:v>
      </x:c>
      <x:c r="M7561" s="267" t="n">
        <x:f>I7561*TOMATO_HOURS*WEEKS*(1+TOMATO_DIM)^I7561+J7561*CARROT_HOURS*WEEKS*(1+CARROT_DIM)^J7561+K7561*MESCLUN_HOURS*WEEKS*(1+MESCLUN_DIM)^K7561</x:f>
        <x:v>3945.1035464021234</x:v>
      </x:c>
      <x:c r="N7561" s="267" t="n">
        <x:f>MAX(M7561-FARMER_HOURS,0)/TEMP_HOURS_PER_WORKER</x:f>
        <x:v>2.2396552405570302</x:v>
      </x:c>
      <x:c r="O7561" s="268" t="n">
        <x:f>I7561*TOMATO_PRICE+J7561*CARROT_PRICE+K7561*MESCLUN_PRICE</x:f>
        <x:v>154934</x:v>
      </x:c>
      <x:c r="P7561" s="268" t="n">
        <x:f>I7561*TOMATO_FERTILIZER+J7561*CARROT_FERTILIZER+K7561*MESCLUN_FERTILIZER</x:f>
        <x:v>25960</x:v>
      </x:c>
      <x:c r="Q7561" s="268" t="n">
        <x:f>MIN(M7561,FARMER_HOURS)*FARMER_RATE+MAX(M7561-FARMER_HOURS,0)*TEMP_RATE</x:f>
        <x:v>80991.38101392575</x:v>
      </x:c>
      <x:c r="R7561" s="268" t="n">
        <x:f>O7561-P7561-Q7561-FIXED_COST</x:f>
        <x:v>27982.618986074245</x:v>
      </x:c>
      <x:c r="S7561" s="139" t="str">
        <x:f>IF(AND(L7561&lt;=TOTAL_BED_CAP,N7561&lt;=TEMP_WORKER_CAP),"YES","NO")</x:f>
        <x:v>YES</x:v>
      </x:c>
      <x:c r="T7561" s="139" t="n">
        <x:f>IF(S7561="YES",R7561,-1E+99)</x:f>
        <x:v>27982.618986074245</x:v>
      </x:c>
    </x:row>
    <x:row r="7562">
      <x:c r="A7562" s="139"/>
      <x:c r="B7562" s="139"/>
      <x:c r="C7562" s="139"/>
      <x:c r="D7562" s="139"/>
      <x:c r="E7562" s="139"/>
      <x:c r="F7562" s="139"/>
      <x:c r="G7562" s="139"/>
      <x:c r="H7562" s="139"/>
      <x:c r="I7562" s="266" t="n">
        <x:f>INT((ROW()-ROW($I$46))/((CARROT_CAP+1)*(MESCLUN_CAP+1)))</x:f>
        <x:v>11</x:v>
      </x:c>
      <x:c r="J7562" s="266" t="n">
        <x:f>MOD(INT((ROW()-ROW($I$46))/(MESCLUN_CAP+1)),CARROT_CAP+1)</x:f>
        <x:v>11</x:v>
      </x:c>
      <x:c r="K7562" s="266" t="n">
        <x:f>MOD(ROW()-ROW($I$46),MESCLUN_CAP+1)</x:f>
        <x:v>14</x:v>
      </x:c>
      <x:c r="L7562" s="266" t="n">
        <x:f>SUM(I7562:K7562)</x:f>
        <x:v>36</x:v>
      </x:c>
      <x:c r="M7562" s="267" t="n">
        <x:f>I7562*TOMATO_HOURS*WEEKS*(1+TOMATO_DIM)^I7562+J7562*CARROT_HOURS*WEEKS*(1+CARROT_DIM)^J7562+K7562*MESCLUN_HOURS*WEEKS*(1+MESCLUN_DIM)^K7562</x:f>
        <x:v>4007.2456277157844</x:v>
      </x:c>
      <x:c r="N7562" s="267" t="n">
        <x:f>MAX(M7562-FARMER_HOURS,0)/TEMP_HOURS_PER_WORKER</x:f>
        <x:v>2.282809463691517</x:v>
      </x:c>
      <x:c r="O7562" s="268" t="n">
        <x:f>I7562*TOMATO_PRICE+J7562*CARROT_PRICE+K7562*MESCLUN_PRICE</x:f>
        <x:v>157634</x:v>
      </x:c>
      <x:c r="P7562" s="268" t="n">
        <x:f>I7562*TOMATO_FERTILIZER+J7562*CARROT_FERTILIZER+K7562*MESCLUN_FERTILIZER</x:f>
        <x:v>26840</x:v>
      </x:c>
      <x:c r="Q7562" s="268" t="n">
        <x:f>MIN(M7562,FARMER_HOURS)*FARMER_RATE+MAX(M7562-FARMER_HOURS,0)*TEMP_RATE</x:f>
        <x:v>82070.23659228793</x:v>
      </x:c>
      <x:c r="R7562" s="268" t="n">
        <x:f>O7562-P7562-Q7562-FIXED_COST</x:f>
        <x:v>28723.763407712075</x:v>
      </x:c>
      <x:c r="S7562" s="139" t="str">
        <x:f>IF(AND(L7562&lt;=TOTAL_BED_CAP,N7562&lt;=TEMP_WORKER_CAP),"YES","NO")</x:f>
        <x:v>YES</x:v>
      </x:c>
      <x:c r="T7562" s="139" t="n">
        <x:f>IF(S7562="YES",R7562,-1E+99)</x:f>
        <x:v>28723.763407712075</x:v>
      </x:c>
    </x:row>
    <x:row r="7563">
      <x:c r="A7563" s="139"/>
      <x:c r="B7563" s="139"/>
      <x:c r="C7563" s="139"/>
      <x:c r="D7563" s="139"/>
      <x:c r="E7563" s="139"/>
      <x:c r="F7563" s="139"/>
      <x:c r="G7563" s="139"/>
      <x:c r="H7563" s="139"/>
      <x:c r="I7563" s="266" t="n">
        <x:f>INT((ROW()-ROW($I$46))/((CARROT_CAP+1)*(MESCLUN_CAP+1)))</x:f>
        <x:v>11</x:v>
      </x:c>
      <x:c r="J7563" s="266" t="n">
        <x:f>MOD(INT((ROW()-ROW($I$46))/(MESCLUN_CAP+1)),CARROT_CAP+1)</x:f>
        <x:v>11</x:v>
      </x:c>
      <x:c r="K7563" s="266" t="n">
        <x:f>MOD(ROW()-ROW($I$46),MESCLUN_CAP+1)</x:f>
        <x:v>15</x:v>
      </x:c>
      <x:c r="L7563" s="266" t="n">
        <x:f>SUM(I7563:K7563)</x:f>
        <x:v>37</x:v>
      </x:c>
      <x:c r="M7563" s="267" t="n">
        <x:f>I7563*TOMATO_HOURS*WEEKS*(1+TOMATO_DIM)^I7563+J7563*CARROT_HOURS*WEEKS*(1+CARROT_DIM)^J7563+K7563*MESCLUN_HOURS*WEEKS*(1+MESCLUN_DIM)^K7563</x:f>
        <x:v>4070.8338345919306</x:v>
      </x:c>
      <x:c r="N7563" s="267" t="n">
        <x:f>MAX(M7563-FARMER_HOURS,0)/TEMP_HOURS_PER_WORKER</x:f>
        <x:v>2.326967940688841</x:v>
      </x:c>
      <x:c r="O7563" s="268" t="n">
        <x:f>I7563*TOMATO_PRICE+J7563*CARROT_PRICE+K7563*MESCLUN_PRICE</x:f>
        <x:v>160334</x:v>
      </x:c>
      <x:c r="P7563" s="268" t="n">
        <x:f>I7563*TOMATO_FERTILIZER+J7563*CARROT_FERTILIZER+K7563*MESCLUN_FERTILIZER</x:f>
        <x:v>27720</x:v>
      </x:c>
      <x:c r="Q7563" s="268" t="n">
        <x:f>MIN(M7563,FARMER_HOURS)*FARMER_RATE+MAX(M7563-FARMER_HOURS,0)*TEMP_RATE</x:f>
        <x:v>83174.19851722103</x:v>
      </x:c>
      <x:c r="R7563" s="268" t="n">
        <x:f>O7563-P7563-Q7563-FIXED_COST</x:f>
        <x:v>29439.801482778974</x:v>
      </x:c>
      <x:c r="S7563" s="139" t="str">
        <x:f>IF(AND(L7563&lt;=TOTAL_BED_CAP,N7563&lt;=TEMP_WORKER_CAP),"YES","NO")</x:f>
        <x:v>YES</x:v>
      </x:c>
      <x:c r="T7563" s="139" t="n">
        <x:f>IF(S7563="YES",R7563,-1E+99)</x:f>
        <x:v>29439.801482778974</x:v>
      </x:c>
    </x:row>
    <x:row r="7564">
      <x:c r="A7564" s="139"/>
      <x:c r="B7564" s="139"/>
      <x:c r="C7564" s="139"/>
      <x:c r="D7564" s="139"/>
      <x:c r="E7564" s="139"/>
      <x:c r="F7564" s="139"/>
      <x:c r="G7564" s="139"/>
      <x:c r="H7564" s="139"/>
      <x:c r="I7564" s="266" t="n">
        <x:f>INT((ROW()-ROW($I$46))/((CARROT_CAP+1)*(MESCLUN_CAP+1)))</x:f>
        <x:v>11</x:v>
      </x:c>
      <x:c r="J7564" s="266" t="n">
        <x:f>MOD(INT((ROW()-ROW($I$46))/(MESCLUN_CAP+1)),CARROT_CAP+1)</x:f>
        <x:v>11</x:v>
      </x:c>
      <x:c r="K7564" s="266" t="n">
        <x:f>MOD(ROW()-ROW($I$46),MESCLUN_CAP+1)</x:f>
        <x:v>16</x:v>
      </x:c>
      <x:c r="L7564" s="266" t="n">
        <x:f>SUM(I7564:K7564)</x:f>
        <x:v>38</x:v>
      </x:c>
      <x:c r="M7564" s="267" t="n">
        <x:f>I7564*TOMATO_HOURS*WEEKS*(1+TOMATO_DIM)^I7564+J7564*CARROT_HOURS*WEEKS*(1+CARROT_DIM)^J7564+K7564*MESCLUN_HOURS*WEEKS*(1+MESCLUN_DIM)^K7564</x:f>
        <x:v>4135.89461046942</x:v>
      </x:c>
      <x:c r="N7564" s="267" t="n">
        <x:f>MAX(M7564-FARMER_HOURS,0)/TEMP_HOURS_PER_WORKER</x:f>
        <x:v>2.372149035048208</x:v>
      </x:c>
      <x:c r="O7564" s="268" t="n">
        <x:f>I7564*TOMATO_PRICE+J7564*CARROT_PRICE+K7564*MESCLUN_PRICE</x:f>
        <x:v>163034</x:v>
      </x:c>
      <x:c r="P7564" s="268" t="n">
        <x:f>I7564*TOMATO_FERTILIZER+J7564*CARROT_FERTILIZER+K7564*MESCLUN_FERTILIZER</x:f>
        <x:v>28600</x:v>
      </x:c>
      <x:c r="Q7564" s="268" t="n">
        <x:f>MIN(M7564,FARMER_HOURS)*FARMER_RATE+MAX(M7564-FARMER_HOURS,0)*TEMP_RATE</x:f>
        <x:v>84303.7258762052</x:v>
      </x:c>
      <x:c r="R7564" s="268" t="n">
        <x:f>O7564-P7564-Q7564-FIXED_COST</x:f>
        <x:v>30130.274123794807</x:v>
      </x:c>
      <x:c r="S7564" s="139" t="str">
        <x:f>IF(AND(L7564&lt;=TOTAL_BED_CAP,N7564&lt;=TEMP_WORKER_CAP),"YES","NO")</x:f>
        <x:v>YES</x:v>
      </x:c>
      <x:c r="T7564" s="139" t="n">
        <x:f>IF(S7564="YES",R7564,-1E+99)</x:f>
        <x:v>30130.274123794807</x:v>
      </x:c>
    </x:row>
    <x:row r="7565">
      <x:c r="A7565" s="139"/>
      <x:c r="B7565" s="139"/>
      <x:c r="C7565" s="139"/>
      <x:c r="D7565" s="139"/>
      <x:c r="E7565" s="139"/>
      <x:c r="F7565" s="139"/>
      <x:c r="G7565" s="139"/>
      <x:c r="H7565" s="139"/>
      <x:c r="I7565" s="266" t="n">
        <x:f>INT((ROW()-ROW($I$46))/((CARROT_CAP+1)*(MESCLUN_CAP+1)))</x:f>
        <x:v>11</x:v>
      </x:c>
      <x:c r="J7565" s="266" t="n">
        <x:f>MOD(INT((ROW()-ROW($I$46))/(MESCLUN_CAP+1)),CARROT_CAP+1)</x:f>
        <x:v>11</x:v>
      </x:c>
      <x:c r="K7565" s="266" t="n">
        <x:f>MOD(ROW()-ROW($I$46),MESCLUN_CAP+1)</x:f>
        <x:v>17</x:v>
      </x:c>
      <x:c r="L7565" s="266" t="n">
        <x:f>SUM(I7565:K7565)</x:f>
        <x:v>39</x:v>
      </x:c>
      <x:c r="M7565" s="267" t="n">
        <x:f>I7565*TOMATO_HOURS*WEEKS*(1+TOMATO_DIM)^I7565+J7565*CARROT_HOURS*WEEKS*(1+CARROT_DIM)^J7565+K7565*MESCLUN_HOURS*WEEKS*(1+MESCLUN_DIM)^K7565</x:f>
        <x:v>4202.45483391596</x:v>
      </x:c>
      <x:c r="N7565" s="267" t="n">
        <x:f>MAX(M7565-FARMER_HOURS,0)/TEMP_HOURS_PER_WORKER</x:f>
        <x:v>2.418371412441639</x:v>
      </x:c>
      <x:c r="O7565" s="268" t="n">
        <x:f>I7565*TOMATO_PRICE+J7565*CARROT_PRICE+K7565*MESCLUN_PRICE</x:f>
        <x:v>165734</x:v>
      </x:c>
      <x:c r="P7565" s="268" t="n">
        <x:f>I7565*TOMATO_FERTILIZER+J7565*CARROT_FERTILIZER+K7565*MESCLUN_FERTILIZER</x:f>
        <x:v>29480</x:v>
      </x:c>
      <x:c r="Q7565" s="268" t="n">
        <x:f>MIN(M7565,FARMER_HOURS)*FARMER_RATE+MAX(M7565-FARMER_HOURS,0)*TEMP_RATE</x:f>
        <x:v>85459.28531104096</x:v>
      </x:c>
      <x:c r="R7565" s="268" t="n">
        <x:f>O7565-P7565-Q7565-FIXED_COST</x:f>
        <x:v>30794.714688959037</x:v>
      </x:c>
      <x:c r="S7565" s="139" t="str">
        <x:f>IF(AND(L7565&lt;=TOTAL_BED_CAP,N7565&lt;=TEMP_WORKER_CAP),"YES","NO")</x:f>
        <x:v>YES</x:v>
      </x:c>
      <x:c r="T7565" s="139" t="n">
        <x:f>IF(S7565="YES",R7565,-1E+99)</x:f>
        <x:v>30794.714688959037</x:v>
      </x:c>
    </x:row>
    <x:row r="7566">
      <x:c r="A7566" s="139"/>
      <x:c r="B7566" s="139"/>
      <x:c r="C7566" s="139"/>
      <x:c r="D7566" s="139"/>
      <x:c r="E7566" s="139"/>
      <x:c r="F7566" s="139"/>
      <x:c r="G7566" s="139"/>
      <x:c r="H7566" s="139"/>
      <x:c r="I7566" s="266" t="n">
        <x:f>INT((ROW()-ROW($I$46))/((CARROT_CAP+1)*(MESCLUN_CAP+1)))</x:f>
        <x:v>11</x:v>
      </x:c>
      <x:c r="J7566" s="266" t="n">
        <x:f>MOD(INT((ROW()-ROW($I$46))/(MESCLUN_CAP+1)),CARROT_CAP+1)</x:f>
        <x:v>11</x:v>
      </x:c>
      <x:c r="K7566" s="266" t="n">
        <x:f>MOD(ROW()-ROW($I$46),MESCLUN_CAP+1)</x:f>
        <x:v>18</x:v>
      </x:c>
      <x:c r="L7566" s="266" t="n">
        <x:f>SUM(I7566:K7566)</x:f>
        <x:v>40</x:v>
      </x:c>
      <x:c r="M7566" s="267" t="n">
        <x:f>I7566*TOMATO_HOURS*WEEKS*(1+TOMATO_DIM)^I7566+J7566*CARROT_HOURS*WEEKS*(1+CARROT_DIM)^J7566+K7566*MESCLUN_HOURS*WEEKS*(1+MESCLUN_DIM)^K7566</x:f>
        <x:v>4270.541825374547</x:v>
      </x:c>
      <x:c r="N7566" s="267" t="n">
        <x:f>MAX(M7566-FARMER_HOURS,0)/TEMP_HOURS_PER_WORKER</x:f>
        <x:v>2.4656540453989915</x:v>
      </x:c>
      <x:c r="O7566" s="268" t="n">
        <x:f>I7566*TOMATO_PRICE+J7566*CARROT_PRICE+K7566*MESCLUN_PRICE</x:f>
        <x:v>168434</x:v>
      </x:c>
      <x:c r="P7566" s="268" t="n">
        <x:f>I7566*TOMATO_FERTILIZER+J7566*CARROT_FERTILIZER+K7566*MESCLUN_FERTILIZER</x:f>
        <x:v>30360</x:v>
      </x:c>
      <x:c r="Q7566" s="268" t="n">
        <x:f>MIN(M7566,FARMER_HOURS)*FARMER_RATE+MAX(M7566-FARMER_HOURS,0)*TEMP_RATE</x:f>
        <x:v>86641.35113497477</x:v>
      </x:c>
      <x:c r="R7566" s="268" t="n">
        <x:f>O7566-P7566-Q7566-FIXED_COST</x:f>
        <x:v>31432.64886502523</x:v>
      </x:c>
      <x:c r="S7566" s="139" t="str">
        <x:f>IF(AND(L7566&lt;=TOTAL_BED_CAP,N7566&lt;=TEMP_WORKER_CAP),"YES","NO")</x:f>
        <x:v>YES</x:v>
      </x:c>
      <x:c r="T7566" s="139" t="n">
        <x:f>IF(S7566="YES",R7566,-1E+99)</x:f>
        <x:v>31432.64886502523</x:v>
      </x:c>
    </x:row>
    <x:row r="7567">
      <x:c r="A7567" s="139"/>
      <x:c r="B7567" s="139"/>
      <x:c r="C7567" s="139"/>
      <x:c r="D7567" s="139"/>
      <x:c r="E7567" s="139"/>
      <x:c r="F7567" s="139"/>
      <x:c r="G7567" s="139"/>
      <x:c r="H7567" s="139"/>
      <x:c r="I7567" s="266" t="n">
        <x:f>INT((ROW()-ROW($I$46))/((CARROT_CAP+1)*(MESCLUN_CAP+1)))</x:f>
        <x:v>11</x:v>
      </x:c>
      <x:c r="J7567" s="266" t="n">
        <x:f>MOD(INT((ROW()-ROW($I$46))/(MESCLUN_CAP+1)),CARROT_CAP+1)</x:f>
        <x:v>11</x:v>
      </x:c>
      <x:c r="K7567" s="266" t="n">
        <x:f>MOD(ROW()-ROW($I$46),MESCLUN_CAP+1)</x:f>
        <x:v>19</x:v>
      </x:c>
      <x:c r="L7567" s="266" t="n">
        <x:f>SUM(I7567:K7567)</x:f>
        <x:v>41</x:v>
      </x:c>
      <x:c r="M7567" s="267" t="n">
        <x:f>I7567*TOMATO_HOURS*WEEKS*(1+TOMATO_DIM)^I7567+J7567*CARROT_HOURS*WEEKS*(1+CARROT_DIM)^J7567+K7567*MESCLUN_HOURS*WEEKS*(1+MESCLUN_DIM)^K7567</x:f>
        <x:v>4340.183354010569</x:v>
      </x:c>
      <x:c r="N7567" s="267" t="n">
        <x:f>MAX(M7567-FARMER_HOURS,0)/TEMP_HOURS_PER_WORKER</x:f>
        <x:v>2.514016218062895</x:v>
      </x:c>
      <x:c r="O7567" s="268" t="n">
        <x:f>I7567*TOMATO_PRICE+J7567*CARROT_PRICE+K7567*MESCLUN_PRICE</x:f>
        <x:v>171134</x:v>
      </x:c>
      <x:c r="P7567" s="268" t="n">
        <x:f>I7567*TOMATO_FERTILIZER+J7567*CARROT_FERTILIZER+K7567*MESCLUN_FERTILIZER</x:f>
        <x:v>31240</x:v>
      </x:c>
      <x:c r="Q7567" s="268" t="n">
        <x:f>MIN(M7567,FARMER_HOURS)*FARMER_RATE+MAX(M7567-FARMER_HOURS,0)*TEMP_RATE</x:f>
        <x:v>87850.40545157238</x:v>
      </x:c>
      <x:c r="R7567" s="268" t="n">
        <x:f>O7567-P7567-Q7567-FIXED_COST</x:f>
        <x:v>32043.594548427616</x:v>
      </x:c>
      <x:c r="S7567" s="139" t="str">
        <x:f>IF(AND(L7567&lt;=TOTAL_BED_CAP,N7567&lt;=TEMP_WORKER_CAP),"YES","NO")</x:f>
        <x:v>YES</x:v>
      </x:c>
      <x:c r="T7567" s="139" t="n">
        <x:f>IF(S7567="YES",R7567,-1E+99)</x:f>
        <x:v>32043.594548427616</x:v>
      </x:c>
    </x:row>
    <x:row r="7568">
      <x:c r="A7568" s="139"/>
      <x:c r="B7568" s="139"/>
      <x:c r="C7568" s="139"/>
      <x:c r="D7568" s="139"/>
      <x:c r="E7568" s="139"/>
      <x:c r="F7568" s="139"/>
      <x:c r="G7568" s="139"/>
      <x:c r="H7568" s="139"/>
      <x:c r="I7568" s="266" t="n">
        <x:f>INT((ROW()-ROW($I$46))/((CARROT_CAP+1)*(MESCLUN_CAP+1)))</x:f>
        <x:v>11</x:v>
      </x:c>
      <x:c r="J7568" s="266" t="n">
        <x:f>MOD(INT((ROW()-ROW($I$46))/(MESCLUN_CAP+1)),CARROT_CAP+1)</x:f>
        <x:v>11</x:v>
      </x:c>
      <x:c r="K7568" s="266" t="n">
        <x:f>MOD(ROW()-ROW($I$46),MESCLUN_CAP+1)</x:f>
        <x:v>20</x:v>
      </x:c>
      <x:c r="L7568" s="266" t="n">
        <x:f>SUM(I7568:K7568)</x:f>
        <x:v>42</x:v>
      </x:c>
      <x:c r="M7568" s="267" t="n">
        <x:f>I7568*TOMATO_HOURS*WEEKS*(1+TOMATO_DIM)^I7568+J7568*CARROT_HOURS*WEEKS*(1+CARROT_DIM)^J7568+K7568*MESCLUN_HOURS*WEEKS*(1+MESCLUN_DIM)^K7568</x:f>
        <x:v>4411.407644661046</x:v>
      </x:c>
      <x:c r="N7568" s="267" t="n">
        <x:f>MAX(M7568-FARMER_HOURS,0)/TEMP_HOURS_PER_WORKER</x:f>
        <x:v>2.563477531014615</x:v>
      </x:c>
      <x:c r="O7568" s="268" t="n">
        <x:f>I7568*TOMATO_PRICE+J7568*CARROT_PRICE+K7568*MESCLUN_PRICE</x:f>
        <x:v>173834</x:v>
      </x:c>
      <x:c r="P7568" s="268" t="n">
        <x:f>I7568*TOMATO_FERTILIZER+J7568*CARROT_FERTILIZER+K7568*MESCLUN_FERTILIZER</x:f>
        <x:v>32120</x:v>
      </x:c>
      <x:c r="Q7568" s="268" t="n">
        <x:f>MIN(M7568,FARMER_HOURS)*FARMER_RATE+MAX(M7568-FARMER_HOURS,0)*TEMP_RATE</x:f>
        <x:v>89086.93827536539</x:v>
      </x:c>
      <x:c r="R7568" s="268" t="n">
        <x:f>O7568-P7568-Q7568-FIXED_COST</x:f>
        <x:v>32627.06172463461</x:v>
      </x:c>
      <x:c r="S7568" s="139" t="str">
        <x:f>IF(AND(L7568&lt;=TOTAL_BED_CAP,N7568&lt;=TEMP_WORKER_CAP),"YES","NO")</x:f>
        <x:v>YES</x:v>
      </x:c>
      <x:c r="T7568" s="139" t="n">
        <x:f>IF(S7568="YES",R7568,-1E+99)</x:f>
        <x:v>32627.06172463461</x:v>
      </x:c>
    </x:row>
    <x:row r="7569">
      <x:c r="A7569" s="139"/>
      <x:c r="B7569" s="139"/>
      <x:c r="C7569" s="139"/>
      <x:c r="D7569" s="139"/>
      <x:c r="E7569" s="139"/>
      <x:c r="F7569" s="139"/>
      <x:c r="G7569" s="139"/>
      <x:c r="H7569" s="139"/>
      <x:c r="I7569" s="266" t="n">
        <x:f>INT((ROW()-ROW($I$46))/((CARROT_CAP+1)*(MESCLUN_CAP+1)))</x:f>
        <x:v>11</x:v>
      </x:c>
      <x:c r="J7569" s="266" t="n">
        <x:f>MOD(INT((ROW()-ROW($I$46))/(MESCLUN_CAP+1)),CARROT_CAP+1)</x:f>
        <x:v>11</x:v>
      </x:c>
      <x:c r="K7569" s="266" t="n">
        <x:f>MOD(ROW()-ROW($I$46),MESCLUN_CAP+1)</x:f>
        <x:v>21</x:v>
      </x:c>
      <x:c r="L7569" s="266" t="n">
        <x:f>SUM(I7569:K7569)</x:f>
        <x:v>43</x:v>
      </x:c>
      <x:c r="M7569" s="267" t="n">
        <x:f>I7569*TOMATO_HOURS*WEEKS*(1+TOMATO_DIM)^I7569+J7569*CARROT_HOURS*WEEKS*(1+CARROT_DIM)^J7569+K7569*MESCLUN_HOURS*WEEKS*(1+MESCLUN_DIM)^K7569</x:f>
        <x:v>4484.24338488749</x:v>
      </x:c>
      <x:c r="N7569" s="267" t="n">
        <x:f>MAX(M7569-FARMER_HOURS,0)/TEMP_HOURS_PER_WORKER</x:f>
        <x:v>2.614057906171868</x:v>
      </x:c>
      <x:c r="O7569" s="268" t="n">
        <x:f>I7569*TOMATO_PRICE+J7569*CARROT_PRICE+K7569*MESCLUN_PRICE</x:f>
        <x:v>176534</x:v>
      </x:c>
      <x:c r="P7569" s="268" t="n">
        <x:f>I7569*TOMATO_FERTILIZER+J7569*CARROT_FERTILIZER+K7569*MESCLUN_FERTILIZER</x:f>
        <x:v>33000</x:v>
      </x:c>
      <x:c r="Q7569" s="268" t="n">
        <x:f>MIN(M7569,FARMER_HOURS)*FARMER_RATE+MAX(M7569-FARMER_HOURS,0)*TEMP_RATE</x:f>
        <x:v>90351.4476542967</x:v>
      </x:c>
      <x:c r="R7569" s="268" t="n">
        <x:f>O7569-P7569-Q7569-FIXED_COST</x:f>
        <x:v>33182.5523457033</x:v>
      </x:c>
      <x:c r="S7569" s="139" t="str">
        <x:f>IF(AND(L7569&lt;=TOTAL_BED_CAP,N7569&lt;=TEMP_WORKER_CAP),"YES","NO")</x:f>
        <x:v>YES</x:v>
      </x:c>
      <x:c r="T7569" s="139" t="n">
        <x:f>IF(S7569="YES",R7569,-1E+99)</x:f>
        <x:v>33182.5523457033</x:v>
      </x:c>
    </x:row>
    <x:row r="7570">
      <x:c r="A7570" s="139"/>
      <x:c r="B7570" s="139"/>
      <x:c r="C7570" s="139"/>
      <x:c r="D7570" s="139"/>
      <x:c r="E7570" s="139"/>
      <x:c r="F7570" s="139"/>
      <x:c r="G7570" s="139"/>
      <x:c r="H7570" s="139"/>
      <x:c r="I7570" s="266" t="n">
        <x:f>INT((ROW()-ROW($I$46))/((CARROT_CAP+1)*(MESCLUN_CAP+1)))</x:f>
        <x:v>11</x:v>
      </x:c>
      <x:c r="J7570" s="266" t="n">
        <x:f>MOD(INT((ROW()-ROW($I$46))/(MESCLUN_CAP+1)),CARROT_CAP+1)</x:f>
        <x:v>11</x:v>
      </x:c>
      <x:c r="K7570" s="266" t="n">
        <x:f>MOD(ROW()-ROW($I$46),MESCLUN_CAP+1)</x:f>
        <x:v>22</x:v>
      </x:c>
      <x:c r="L7570" s="266" t="n">
        <x:f>SUM(I7570:K7570)</x:f>
        <x:v>44</x:v>
      </x:c>
      <x:c r="M7570" s="267" t="n">
        <x:f>I7570*TOMATO_HOURS*WEEKS*(1+TOMATO_DIM)^I7570+J7570*CARROT_HOURS*WEEKS*(1+CARROT_DIM)^J7570+K7570*MESCLUN_HOURS*WEEKS*(1+MESCLUN_DIM)^K7570</x:f>
        <x:v>4558.719732133886</x:v>
      </x:c>
      <x:c r="N7570" s="267" t="n">
        <x:f>MAX(M7570-FARMER_HOURS,0)/TEMP_HOURS_PER_WORKER</x:f>
        <x:v>2.6657775917596434</x:v>
      </x:c>
      <x:c r="O7570" s="268" t="n">
        <x:f>I7570*TOMATO_PRICE+J7570*CARROT_PRICE+K7570*MESCLUN_PRICE</x:f>
        <x:v>179234</x:v>
      </x:c>
      <x:c r="P7570" s="268" t="n">
        <x:f>I7570*TOMATO_FERTILIZER+J7570*CARROT_FERTILIZER+K7570*MESCLUN_FERTILIZER</x:f>
        <x:v>33880</x:v>
      </x:c>
      <x:c r="Q7570" s="268" t="n">
        <x:f>MIN(M7570,FARMER_HOURS)*FARMER_RATE+MAX(M7570-FARMER_HOURS,0)*TEMP_RATE</x:f>
        <x:v>91644.43979399109</x:v>
      </x:c>
      <x:c r="R7570" s="268" t="n">
        <x:f>O7570-P7570-Q7570-FIXED_COST</x:f>
        <x:v>33709.560206008915</x:v>
      </x:c>
      <x:c r="S7570" s="139" t="str">
        <x:f>IF(AND(L7570&lt;=TOTAL_BED_CAP,N7570&lt;=TEMP_WORKER_CAP),"YES","NO")</x:f>
        <x:v>YES</x:v>
      </x:c>
      <x:c r="T7570" s="139" t="n">
        <x:f>IF(S7570="YES",R7570,-1E+99)</x:f>
        <x:v>33709.560206008915</x:v>
      </x:c>
    </x:row>
    <x:row r="7571">
      <x:c r="A7571" s="139"/>
      <x:c r="B7571" s="139"/>
      <x:c r="C7571" s="139"/>
      <x:c r="D7571" s="139"/>
      <x:c r="E7571" s="139"/>
      <x:c r="F7571" s="139"/>
      <x:c r="G7571" s="139"/>
      <x:c r="H7571" s="139"/>
      <x:c r="I7571" s="266" t="n">
        <x:f>INT((ROW()-ROW($I$46))/((CARROT_CAP+1)*(MESCLUN_CAP+1)))</x:f>
        <x:v>11</x:v>
      </x:c>
      <x:c r="J7571" s="266" t="n">
        <x:f>MOD(INT((ROW()-ROW($I$46))/(MESCLUN_CAP+1)),CARROT_CAP+1)</x:f>
        <x:v>11</x:v>
      </x:c>
      <x:c r="K7571" s="266" t="n">
        <x:f>MOD(ROW()-ROW($I$46),MESCLUN_CAP+1)</x:f>
        <x:v>23</x:v>
      </x:c>
      <x:c r="L7571" s="266" t="n">
        <x:f>SUM(I7571:K7571)</x:f>
        <x:v>45</x:v>
      </x:c>
      <x:c r="M7571" s="267" t="n">
        <x:f>I7571*TOMATO_HOURS*WEEKS*(1+TOMATO_DIM)^I7571+J7571*CARROT_HOURS*WEEKS*(1+CARROT_DIM)^J7571+K7571*MESCLUN_HOURS*WEEKS*(1+MESCLUN_DIM)^K7571</x:f>
        <x:v>4634.866320991322</x:v>
      </x:c>
      <x:c r="N7571" s="267" t="n">
        <x:f>MAX(M7571-FARMER_HOURS,0)/TEMP_HOURS_PER_WORKER</x:f>
        <x:v>2.718657167355085</x:v>
      </x:c>
      <x:c r="O7571" s="268" t="n">
        <x:f>I7571*TOMATO_PRICE+J7571*CARROT_PRICE+K7571*MESCLUN_PRICE</x:f>
        <x:v>181934</x:v>
      </x:c>
      <x:c r="P7571" s="268" t="n">
        <x:f>I7571*TOMATO_FERTILIZER+J7571*CARROT_FERTILIZER+K7571*MESCLUN_FERTILIZER</x:f>
        <x:v>34760</x:v>
      </x:c>
      <x:c r="Q7571" s="268" t="n">
        <x:f>MIN(M7571,FARMER_HOURS)*FARMER_RATE+MAX(M7571-FARMER_HOURS,0)*TEMP_RATE</x:f>
        <x:v>92966.42918387712</x:v>
      </x:c>
      <x:c r="R7571" s="268" t="n">
        <x:f>O7571-P7571-Q7571-FIXED_COST</x:f>
        <x:v>34207.57081612288</x:v>
      </x:c>
      <x:c r="S7571" s="139" t="str">
        <x:f>IF(AND(L7571&lt;=TOTAL_BED_CAP,N7571&lt;=TEMP_WORKER_CAP),"YES","NO")</x:f>
        <x:v>YES</x:v>
      </x:c>
      <x:c r="T7571" s="139" t="n">
        <x:f>IF(S7571="YES",R7571,-1E+99)</x:f>
        <x:v>34207.57081612288</x:v>
      </x:c>
    </x:row>
    <x:row r="7572">
      <x:c r="A7572" s="139"/>
      <x:c r="B7572" s="139"/>
      <x:c r="C7572" s="139"/>
      <x:c r="D7572" s="139"/>
      <x:c r="E7572" s="139"/>
      <x:c r="F7572" s="139"/>
      <x:c r="G7572" s="139"/>
      <x:c r="H7572" s="139"/>
      <x:c r="I7572" s="266" t="n">
        <x:f>INT((ROW()-ROW($I$46))/((CARROT_CAP+1)*(MESCLUN_CAP+1)))</x:f>
        <x:v>11</x:v>
      </x:c>
      <x:c r="J7572" s="266" t="n">
        <x:f>MOD(INT((ROW()-ROW($I$46))/(MESCLUN_CAP+1)),CARROT_CAP+1)</x:f>
        <x:v>11</x:v>
      </x:c>
      <x:c r="K7572" s="266" t="n">
        <x:f>MOD(ROW()-ROW($I$46),MESCLUN_CAP+1)</x:f>
        <x:v>24</x:v>
      </x:c>
      <x:c r="L7572" s="266" t="n">
        <x:f>SUM(I7572:K7572)</x:f>
        <x:v>46</x:v>
      </x:c>
      <x:c r="M7572" s="267" t="n">
        <x:f>I7572*TOMATO_HOURS*WEEKS*(1+TOMATO_DIM)^I7572+J7572*CARROT_HOURS*WEEKS*(1+CARROT_DIM)^J7572+K7572*MESCLUN_HOURS*WEEKS*(1+MESCLUN_DIM)^K7572</x:f>
        <x:v>4712.713270570818</x:v>
      </x:c>
      <x:c r="N7572" s="267" t="n">
        <x:f>MAX(M7572-FARMER_HOURS,0)/TEMP_HOURS_PER_WORKER</x:f>
        <x:v>2.7727175490075124</x:v>
      </x:c>
      <x:c r="O7572" s="268" t="n">
        <x:f>I7572*TOMATO_PRICE+J7572*CARROT_PRICE+K7572*MESCLUN_PRICE</x:f>
        <x:v>184634</x:v>
      </x:c>
      <x:c r="P7572" s="268" t="n">
        <x:f>I7572*TOMATO_FERTILIZER+J7572*CARROT_FERTILIZER+K7572*MESCLUN_FERTILIZER</x:f>
        <x:v>35640</x:v>
      </x:c>
      <x:c r="Q7572" s="268" t="n">
        <x:f>MIN(M7572,FARMER_HOURS)*FARMER_RATE+MAX(M7572-FARMER_HOURS,0)*TEMP_RATE</x:f>
        <x:v>94317.9387251878</x:v>
      </x:c>
      <x:c r="R7572" s="268" t="n">
        <x:f>O7572-P7572-Q7572-FIXED_COST</x:f>
        <x:v>34676.06127481219</x:v>
      </x:c>
      <x:c r="S7572" s="139" t="str">
        <x:f>IF(AND(L7572&lt;=TOTAL_BED_CAP,N7572&lt;=TEMP_WORKER_CAP),"YES","NO")</x:f>
        <x:v>YES</x:v>
      </x:c>
      <x:c r="T7572" s="139" t="n">
        <x:f>IF(S7572="YES",R7572,-1E+99)</x:f>
        <x:v>34676.06127481219</x:v>
      </x:c>
    </x:row>
    <x:row r="7573">
      <x:c r="A7573" s="139"/>
      <x:c r="B7573" s="139"/>
      <x:c r="C7573" s="139"/>
      <x:c r="D7573" s="139"/>
      <x:c r="E7573" s="139"/>
      <x:c r="F7573" s="139"/>
      <x:c r="G7573" s="139"/>
      <x:c r="H7573" s="139"/>
      <x:c r="I7573" s="266" t="n">
        <x:f>INT((ROW()-ROW($I$46))/((CARROT_CAP+1)*(MESCLUN_CAP+1)))</x:f>
        <x:v>11</x:v>
      </x:c>
      <x:c r="J7573" s="266" t="n">
        <x:f>MOD(INT((ROW()-ROW($I$46))/(MESCLUN_CAP+1)),CARROT_CAP+1)</x:f>
        <x:v>11</x:v>
      </x:c>
      <x:c r="K7573" s="266" t="n">
        <x:f>MOD(ROW()-ROW($I$46),MESCLUN_CAP+1)</x:f>
        <x:v>25</x:v>
      </x:c>
      <x:c r="L7573" s="266" t="n">
        <x:f>SUM(I7573:K7573)</x:f>
        <x:v>47</x:v>
      </x:c>
      <x:c r="M7573" s="267" t="n">
        <x:f>I7573*TOMATO_HOURS*WEEKS*(1+TOMATO_DIM)^I7573+J7573*CARROT_HOURS*WEEKS*(1+CARROT_DIM)^J7573+K7573*MESCLUN_HOURS*WEEKS*(1+MESCLUN_DIM)^K7573</x:f>
        <x:v>4792.291191985915</x:v>
      </x:c>
      <x:c r="N7573" s="267" t="n">
        <x:f>MAX(M7573-FARMER_HOURS,0)/TEMP_HOURS_PER_WORKER</x:f>
        <x:v>2.8279799944346635</x:v>
      </x:c>
      <x:c r="O7573" s="268" t="n">
        <x:f>I7573*TOMATO_PRICE+J7573*CARROT_PRICE+K7573*MESCLUN_PRICE</x:f>
        <x:v>187334</x:v>
      </x:c>
      <x:c r="P7573" s="268" t="n">
        <x:f>I7573*TOMATO_FERTILIZER+J7573*CARROT_FERTILIZER+K7573*MESCLUN_FERTILIZER</x:f>
        <x:v>36520</x:v>
      </x:c>
      <x:c r="Q7573" s="268" t="n">
        <x:f>MIN(M7573,FARMER_HOURS)*FARMER_RATE+MAX(M7573-FARMER_HOURS,0)*TEMP_RATE</x:f>
        <x:v>95699.49986086658</x:v>
      </x:c>
      <x:c r="R7573" s="268" t="n">
        <x:f>O7573-P7573-Q7573-FIXED_COST</x:f>
        <x:v>35114.50013913342</x:v>
      </x:c>
      <x:c r="S7573" s="139" t="str">
        <x:f>IF(AND(L7573&lt;=TOTAL_BED_CAP,N7573&lt;=TEMP_WORKER_CAP),"YES","NO")</x:f>
        <x:v>YES</x:v>
      </x:c>
      <x:c r="T7573" s="139" t="n">
        <x:f>IF(S7573="YES",R7573,-1E+99)</x:f>
        <x:v>35114.50013913342</x:v>
      </x:c>
    </x:row>
    <x:row r="7574">
      <x:c r="A7574" s="139"/>
      <x:c r="B7574" s="139"/>
      <x:c r="C7574" s="139"/>
      <x:c r="D7574" s="139"/>
      <x:c r="E7574" s="139"/>
      <x:c r="F7574" s="139"/>
      <x:c r="G7574" s="139"/>
      <x:c r="H7574" s="139"/>
      <x:c r="I7574" s="266" t="n">
        <x:f>INT((ROW()-ROW($I$46))/((CARROT_CAP+1)*(MESCLUN_CAP+1)))</x:f>
        <x:v>11</x:v>
      </x:c>
      <x:c r="J7574" s="266" t="n">
        <x:f>MOD(INT((ROW()-ROW($I$46))/(MESCLUN_CAP+1)),CARROT_CAP+1)</x:f>
        <x:v>11</x:v>
      </x:c>
      <x:c r="K7574" s="266" t="n">
        <x:f>MOD(ROW()-ROW($I$46),MESCLUN_CAP+1)</x:f>
        <x:v>26</x:v>
      </x:c>
      <x:c r="L7574" s="266" t="n">
        <x:f>SUM(I7574:K7574)</x:f>
        <x:v>48</x:v>
      </x:c>
      <x:c r="M7574" s="267" t="n">
        <x:f>I7574*TOMATO_HOURS*WEEKS*(1+TOMATO_DIM)^I7574+J7574*CARROT_HOURS*WEEKS*(1+CARROT_DIM)^J7574+K7574*MESCLUN_HOURS*WEEKS*(1+MESCLUN_DIM)^K7574</x:f>
        <x:v>4873.631195946633</x:v>
      </x:c>
      <x:c r="N7574" s="267" t="n">
        <x:f>MAX(M7574-FARMER_HOURS,0)/TEMP_HOURS_PER_WORKER</x:f>
        <x:v>2.884466108296273</x:v>
      </x:c>
      <x:c r="O7574" s="268" t="n">
        <x:f>I7574*TOMATO_PRICE+J7574*CARROT_PRICE+K7574*MESCLUN_PRICE</x:f>
        <x:v>190034</x:v>
      </x:c>
      <x:c r="P7574" s="268" t="n">
        <x:f>I7574*TOMATO_FERTILIZER+J7574*CARROT_FERTILIZER+K7574*MESCLUN_FERTILIZER</x:f>
        <x:v>37400</x:v>
      </x:c>
      <x:c r="Q7574" s="268" t="n">
        <x:f>MIN(M7574,FARMER_HOURS)*FARMER_RATE+MAX(M7574-FARMER_HOURS,0)*TEMP_RATE</x:f>
        <x:v>97111.65270740681</x:v>
      </x:c>
      <x:c r="R7574" s="268" t="n">
        <x:f>O7574-P7574-Q7574-FIXED_COST</x:f>
        <x:v>35522.347292593186</x:v>
      </x:c>
      <x:c r="S7574" s="139" t="str">
        <x:f>IF(AND(L7574&lt;=TOTAL_BED_CAP,N7574&lt;=TEMP_WORKER_CAP),"YES","NO")</x:f>
        <x:v>YES</x:v>
      </x:c>
      <x:c r="T7574" s="139" t="n">
        <x:f>IF(S7574="YES",R7574,-1E+99)</x:f>
        <x:v>35522.347292593186</x:v>
      </x:c>
    </x:row>
    <x:row r="7575">
      <x:c r="A7575" s="139"/>
      <x:c r="B7575" s="139"/>
      <x:c r="C7575" s="139"/>
      <x:c r="D7575" s="139"/>
      <x:c r="E7575" s="139"/>
      <x:c r="F7575" s="139"/>
      <x:c r="G7575" s="139"/>
      <x:c r="H7575" s="139"/>
      <x:c r="I7575" s="266" t="n">
        <x:f>INT((ROW()-ROW($I$46))/((CARROT_CAP+1)*(MESCLUN_CAP+1)))</x:f>
        <x:v>11</x:v>
      </x:c>
      <x:c r="J7575" s="266" t="n">
        <x:f>MOD(INT((ROW()-ROW($I$46))/(MESCLUN_CAP+1)),CARROT_CAP+1)</x:f>
        <x:v>11</x:v>
      </x:c>
      <x:c r="K7575" s="266" t="n">
        <x:f>MOD(ROW()-ROW($I$46),MESCLUN_CAP+1)</x:f>
        <x:v>27</x:v>
      </x:c>
      <x:c r="L7575" s="266" t="n">
        <x:f>SUM(I7575:K7575)</x:f>
        <x:v>49</x:v>
      </x:c>
      <x:c r="M7575" s="267" t="n">
        <x:f>I7575*TOMATO_HOURS*WEEKS*(1+TOMATO_DIM)^I7575+J7575*CARROT_HOURS*WEEKS*(1+CARROT_DIM)^J7575+K7575*MESCLUN_HOURS*WEEKS*(1+MESCLUN_DIM)^K7575</x:f>
        <x:v>4956.76490046639</x:v>
      </x:c>
      <x:c r="N7575" s="267" t="n">
        <x:f>MAX(M7575-FARMER_HOURS,0)/TEMP_HOURS_PER_WORKER</x:f>
        <x:v>2.942197847546104</x:v>
      </x:c>
      <x:c r="O7575" s="268" t="n">
        <x:f>I7575*TOMATO_PRICE+J7575*CARROT_PRICE+K7575*MESCLUN_PRICE</x:f>
        <x:v>192734</x:v>
      </x:c>
      <x:c r="P7575" s="268" t="n">
        <x:f>I7575*TOMATO_FERTILIZER+J7575*CARROT_FERTILIZER+K7575*MESCLUN_FERTILIZER</x:f>
        <x:v>38280</x:v>
      </x:c>
      <x:c r="Q7575" s="268" t="n">
        <x:f>MIN(M7575,FARMER_HOURS)*FARMER_RATE+MAX(M7575-FARMER_HOURS,0)*TEMP_RATE</x:f>
        <x:v>98554.9461886526</x:v>
      </x:c>
      <x:c r="R7575" s="268" t="n">
        <x:f>O7575-P7575-Q7575-FIXED_COST</x:f>
        <x:v>35899.0538113474</x:v>
      </x:c>
      <x:c r="S7575" s="139" t="str">
        <x:f>IF(AND(L7575&lt;=TOTAL_BED_CAP,N7575&lt;=TEMP_WORKER_CAP),"YES","NO")</x:f>
        <x:v>YES</x:v>
      </x:c>
      <x:c r="T7575" s="139" t="n">
        <x:f>IF(S7575="YES",R7575,-1E+99)</x:f>
        <x:v>35899.0538113474</x:v>
      </x:c>
    </x:row>
    <x:row r="7576">
      <x:c r="A7576" s="139"/>
      <x:c r="B7576" s="139"/>
      <x:c r="C7576" s="139"/>
      <x:c r="D7576" s="139"/>
      <x:c r="E7576" s="139"/>
      <x:c r="F7576" s="139"/>
      <x:c r="G7576" s="139"/>
      <x:c r="H7576" s="139"/>
      <x:c r="I7576" s="266" t="n">
        <x:f>INT((ROW()-ROW($I$46))/((CARROT_CAP+1)*(MESCLUN_CAP+1)))</x:f>
        <x:v>11</x:v>
      </x:c>
      <x:c r="J7576" s="266" t="n">
        <x:f>MOD(INT((ROW()-ROW($I$46))/(MESCLUN_CAP+1)),CARROT_CAP+1)</x:f>
        <x:v>11</x:v>
      </x:c>
      <x:c r="K7576" s="266" t="n">
        <x:f>MOD(ROW()-ROW($I$46),MESCLUN_CAP+1)</x:f>
        <x:v>28</x:v>
      </x:c>
      <x:c r="L7576" s="266" t="n">
        <x:f>SUM(I7576:K7576)</x:f>
        <x:v>50</x:v>
      </x:c>
      <x:c r="M7576" s="267" t="n">
        <x:f>I7576*TOMATO_HOURS*WEEKS*(1+TOMATO_DIM)^I7576+J7576*CARROT_HOURS*WEEKS*(1+CARROT_DIM)^J7576+K7576*MESCLUN_HOURS*WEEKS*(1+MESCLUN_DIM)^K7576</x:f>
        <x:v>5041.724438683543</x:v>
      </x:c>
      <x:c r="N7576" s="267" t="n">
        <x:f>MAX(M7576-FARMER_HOURS,0)/TEMP_HOURS_PER_WORKER</x:f>
        <x:v>3.0011975268635713</x:v>
      </x:c>
      <x:c r="O7576" s="268" t="n">
        <x:f>I7576*TOMATO_PRICE+J7576*CARROT_PRICE+K7576*MESCLUN_PRICE</x:f>
        <x:v>195434</x:v>
      </x:c>
      <x:c r="P7576" s="268" t="n">
        <x:f>I7576*TOMATO_FERTILIZER+J7576*CARROT_FERTILIZER+K7576*MESCLUN_FERTILIZER</x:f>
        <x:v>39160</x:v>
      </x:c>
      <x:c r="Q7576" s="268" t="n">
        <x:f>MIN(M7576,FARMER_HOURS)*FARMER_RATE+MAX(M7576-FARMER_HOURS,0)*TEMP_RATE</x:f>
        <x:v>100029.93817158928</x:v>
      </x:c>
      <x:c r="R7576" s="268" t="n">
        <x:f>O7576-P7576-Q7576-FIXED_COST</x:f>
        <x:v>36244.06182841072</x:v>
      </x:c>
      <x:c r="S7576" s="139" t="str">
        <x:f>IF(AND(L7576&lt;=TOTAL_BED_CAP,N7576&lt;=TEMP_WORKER_CAP),"YES","NO")</x:f>
        <x:v>YES</x:v>
      </x:c>
      <x:c r="T7576" s="139" t="n">
        <x:f>IF(S7576="YES",R7576,-1E+99)</x:f>
        <x:v>36244.06182841072</x:v>
      </x:c>
    </x:row>
    <x:row r="7577">
      <x:c r="A7577" s="139"/>
      <x:c r="B7577" s="139"/>
      <x:c r="C7577" s="139"/>
      <x:c r="D7577" s="139"/>
      <x:c r="E7577" s="139"/>
      <x:c r="F7577" s="139"/>
      <x:c r="G7577" s="139"/>
      <x:c r="H7577" s="139"/>
      <x:c r="I7577" s="266" t="n">
        <x:f>INT((ROW()-ROW($I$46))/((CARROT_CAP+1)*(MESCLUN_CAP+1)))</x:f>
        <x:v>11</x:v>
      </x:c>
      <x:c r="J7577" s="266" t="n">
        <x:f>MOD(INT((ROW()-ROW($I$46))/(MESCLUN_CAP+1)),CARROT_CAP+1)</x:f>
        <x:v>11</x:v>
      </x:c>
      <x:c r="K7577" s="266" t="n">
        <x:f>MOD(ROW()-ROW($I$46),MESCLUN_CAP+1)</x:f>
        <x:v>29</x:v>
      </x:c>
      <x:c r="L7577" s="266" t="n">
        <x:f>SUM(I7577:K7577)</x:f>
        <x:v>51</x:v>
      </x:c>
      <x:c r="M7577" s="267" t="n">
        <x:f>I7577*TOMATO_HOURS*WEEKS*(1+TOMATO_DIM)^I7577+J7577*CARROT_HOURS*WEEKS*(1+CARROT_DIM)^J7577+K7577*MESCLUN_HOURS*WEEKS*(1+MESCLUN_DIM)^K7577</x:f>
        <x:v>5128.5424667991965</x:v>
      </x:c>
      <x:c r="N7577" s="267" t="n">
        <x:f>MAX(M7577-FARMER_HOURS,0)/TEMP_HOURS_PER_WORKER</x:f>
        <x:v>3.0614878241661088</x:v>
      </x:c>
      <x:c r="O7577" s="268" t="n">
        <x:f>I7577*TOMATO_PRICE+J7577*CARROT_PRICE+K7577*MESCLUN_PRICE</x:f>
        <x:v>198134</x:v>
      </x:c>
      <x:c r="P7577" s="268" t="n">
        <x:f>I7577*TOMATO_FERTILIZER+J7577*CARROT_FERTILIZER+K7577*MESCLUN_FERTILIZER</x:f>
        <x:v>40040</x:v>
      </x:c>
      <x:c r="Q7577" s="268" t="n">
        <x:f>MIN(M7577,FARMER_HOURS)*FARMER_RATE+MAX(M7577-FARMER_HOURS,0)*TEMP_RATE</x:f>
        <x:v>101537.19560415272</x:v>
      </x:c>
      <x:c r="R7577" s="268" t="n">
        <x:f>O7577-P7577-Q7577-FIXED_COST</x:f>
        <x:v>36556.804395847284</x:v>
      </x:c>
      <x:c r="S7577" s="139" t="str">
        <x:f>IF(AND(L7577&lt;=TOTAL_BED_CAP,N7577&lt;=TEMP_WORKER_CAP),"YES","NO")</x:f>
        <x:v>YES</x:v>
      </x:c>
      <x:c r="T7577" s="139" t="n">
        <x:f>IF(S7577="YES",R7577,-1E+99)</x:f>
        <x:v>36556.804395847284</x:v>
      </x:c>
    </x:row>
    <x:row r="7578">
      <x:c r="A7578" s="139"/>
      <x:c r="B7578" s="139"/>
      <x:c r="C7578" s="139"/>
      <x:c r="D7578" s="139"/>
      <x:c r="E7578" s="139"/>
      <x:c r="F7578" s="139"/>
      <x:c r="G7578" s="139"/>
      <x:c r="H7578" s="139"/>
      <x:c r="I7578" s="266" t="n">
        <x:f>INT((ROW()-ROW($I$46))/((CARROT_CAP+1)*(MESCLUN_CAP+1)))</x:f>
        <x:v>11</x:v>
      </x:c>
      <x:c r="J7578" s="266" t="n">
        <x:f>MOD(INT((ROW()-ROW($I$46))/(MESCLUN_CAP+1)),CARROT_CAP+1)</x:f>
        <x:v>11</x:v>
      </x:c>
      <x:c r="K7578" s="266" t="n">
        <x:f>MOD(ROW()-ROW($I$46),MESCLUN_CAP+1)</x:f>
        <x:v>30</x:v>
      </x:c>
      <x:c r="L7578" s="266" t="n">
        <x:f>SUM(I7578:K7578)</x:f>
        <x:v>52</x:v>
      </x:c>
      <x:c r="M7578" s="267" t="n">
        <x:f>I7578*TOMATO_HOURS*WEEKS*(1+TOMATO_DIM)^I7578+J7578*CARROT_HOURS*WEEKS*(1+CARROT_DIM)^J7578+K7578*MESCLUN_HOURS*WEEKS*(1+MESCLUN_DIM)^K7578</x:f>
        <x:v>5217.252172132967</x:v>
      </x:c>
      <x:c r="N7578" s="267" t="n">
        <x:f>MAX(M7578-FARMER_HOURS,0)/TEMP_HOURS_PER_WORKER</x:f>
        <x:v>3.123091786203449</x:v>
      </x:c>
      <x:c r="O7578" s="268" t="n">
        <x:f>I7578*TOMATO_PRICE+J7578*CARROT_PRICE+K7578*MESCLUN_PRICE</x:f>
        <x:v>200834</x:v>
      </x:c>
      <x:c r="P7578" s="268" t="n">
        <x:f>I7578*TOMATO_FERTILIZER+J7578*CARROT_FERTILIZER+K7578*MESCLUN_FERTILIZER</x:f>
        <x:v>40920</x:v>
      </x:c>
      <x:c r="Q7578" s="268" t="n">
        <x:f>MIN(M7578,FARMER_HOURS)*FARMER_RATE+MAX(M7578-FARMER_HOURS,0)*TEMP_RATE</x:f>
        <x:v>103077.29465508623</x:v>
      </x:c>
      <x:c r="R7578" s="268" t="n">
        <x:f>O7578-P7578-Q7578-FIXED_COST</x:f>
        <x:v>36836.705344913775</x:v>
      </x:c>
      <x:c r="S7578" s="139" t="str">
        <x:f>IF(AND(L7578&lt;=TOTAL_BED_CAP,N7578&lt;=TEMP_WORKER_CAP),"YES","NO")</x:f>
        <x:v>YES</x:v>
      </x:c>
      <x:c r="T7578" s="139" t="n">
        <x:f>IF(S7578="YES",R7578,-1E+99)</x:f>
        <x:v>36836.705344913775</x:v>
      </x:c>
    </x:row>
    <x:row r="7579">
      <x:c r="A7579" s="139"/>
      <x:c r="B7579" s="139"/>
      <x:c r="C7579" s="139"/>
      <x:c r="D7579" s="139"/>
      <x:c r="E7579" s="139"/>
      <x:c r="F7579" s="139"/>
      <x:c r="G7579" s="139"/>
      <x:c r="H7579" s="139"/>
      <x:c r="I7579" s="266" t="n">
        <x:f>INT((ROW()-ROW($I$46))/((CARROT_CAP+1)*(MESCLUN_CAP+1)))</x:f>
        <x:v>11</x:v>
      </x:c>
      <x:c r="J7579" s="266" t="n">
        <x:f>MOD(INT((ROW()-ROW($I$46))/(MESCLUN_CAP+1)),CARROT_CAP+1)</x:f>
        <x:v>12</x:v>
      </x:c>
      <x:c r="K7579" s="266" t="n">
        <x:f>MOD(ROW()-ROW($I$46),MESCLUN_CAP+1)</x:f>
        <x:v>0</x:v>
      </x:c>
      <x:c r="L7579" s="266" t="n">
        <x:f>SUM(I7579:K7579)</x:f>
        <x:v>23</x:v>
      </x:c>
      <x:c r="M7579" s="267" t="n">
        <x:f>I7579*TOMATO_HOURS*WEEKS*(1+TOMATO_DIM)^I7579+J7579*CARROT_HOURS*WEEKS*(1+CARROT_DIM)^J7579+K7579*MESCLUN_HOURS*WEEKS*(1+MESCLUN_DIM)^K7579</x:f>
        <x:v>3308.7455157775694</x:v>
      </x:c>
      <x:c r="N7579" s="267" t="n">
        <x:f>MAX(M7579-FARMER_HOURS,0)/TEMP_HOURS_PER_WORKER</x:f>
        <x:v>1.797739941512201</x:v>
      </x:c>
      <x:c r="O7579" s="268" t="n">
        <x:f>I7579*TOMATO_PRICE+J7579*CARROT_PRICE+K7579*MESCLUN_PRICE</x:f>
        <x:v>121928</x:v>
      </x:c>
      <x:c r="P7579" s="268" t="n">
        <x:f>I7579*TOMATO_FERTILIZER+J7579*CARROT_FERTILIZER+K7579*MESCLUN_FERTILIZER</x:f>
        <x:v>14960</x:v>
      </x:c>
      <x:c r="Q7579" s="268" t="n">
        <x:f>MIN(M7579,FARMER_HOURS)*FARMER_RATE+MAX(M7579-FARMER_HOURS,0)*TEMP_RATE</x:f>
        <x:v>69943.49853780502</x:v>
      </x:c>
      <x:c r="R7579" s="268" t="n">
        <x:f>O7579-P7579-Q7579-FIXED_COST</x:f>
        <x:v>17024.50146219498</x:v>
      </x:c>
      <x:c r="S7579" s="139" t="str">
        <x:f>IF(AND(L7579&lt;=TOTAL_BED_CAP,N7579&lt;=TEMP_WORKER_CAP),"YES","NO")</x:f>
        <x:v>YES</x:v>
      </x:c>
      <x:c r="T7579" s="139" t="n">
        <x:f>IF(S7579="YES",R7579,-1E+99)</x:f>
        <x:v>17024.50146219498</x:v>
      </x:c>
    </x:row>
    <x:row r="7580">
      <x:c r="A7580" s="139"/>
      <x:c r="B7580" s="139"/>
      <x:c r="C7580" s="139"/>
      <x:c r="D7580" s="139"/>
      <x:c r="E7580" s="139"/>
      <x:c r="F7580" s="139"/>
      <x:c r="G7580" s="139"/>
      <x:c r="H7580" s="139"/>
      <x:c r="I7580" s="266" t="n">
        <x:f>INT((ROW()-ROW($I$46))/((CARROT_CAP+1)*(MESCLUN_CAP+1)))</x:f>
        <x:v>11</x:v>
      </x:c>
      <x:c r="J7580" s="266" t="n">
        <x:f>MOD(INT((ROW()-ROW($I$46))/(MESCLUN_CAP+1)),CARROT_CAP+1)</x:f>
        <x:v>12</x:v>
      </x:c>
      <x:c r="K7580" s="266" t="n">
        <x:f>MOD(ROW()-ROW($I$46),MESCLUN_CAP+1)</x:f>
        <x:v>1</x:v>
      </x:c>
      <x:c r="L7580" s="266" t="n">
        <x:f>SUM(I7580:K7580)</x:f>
        <x:v>24</x:v>
      </x:c>
      <x:c r="M7580" s="267" t="n">
        <x:f>I7580*TOMATO_HOURS*WEEKS*(1+TOMATO_DIM)^I7580+J7580*CARROT_HOURS*WEEKS*(1+CARROT_DIM)^J7580+K7580*MESCLUN_HOURS*WEEKS*(1+MESCLUN_DIM)^K7580</x:f>
        <x:v>3354.3080157775694</x:v>
      </x:c>
      <x:c r="N7580" s="267" t="n">
        <x:f>MAX(M7580-FARMER_HOURS,0)/TEMP_HOURS_PER_WORKER</x:f>
        <x:v>1.829380566512201</x:v>
      </x:c>
      <x:c r="O7580" s="268" t="n">
        <x:f>I7580*TOMATO_PRICE+J7580*CARROT_PRICE+K7580*MESCLUN_PRICE</x:f>
        <x:v>124628</x:v>
      </x:c>
      <x:c r="P7580" s="268" t="n">
        <x:f>I7580*TOMATO_FERTILIZER+J7580*CARROT_FERTILIZER+K7580*MESCLUN_FERTILIZER</x:f>
        <x:v>15840</x:v>
      </x:c>
      <x:c r="Q7580" s="268" t="n">
        <x:f>MIN(M7580,FARMER_HOURS)*FARMER_RATE+MAX(M7580-FARMER_HOURS,0)*TEMP_RATE</x:f>
        <x:v>70734.51416280502</x:v>
      </x:c>
      <x:c r="R7580" s="268" t="n">
        <x:f>O7580-P7580-Q7580-FIXED_COST</x:f>
        <x:v>18053.48583719498</x:v>
      </x:c>
      <x:c r="S7580" s="139" t="str">
        <x:f>IF(AND(L7580&lt;=TOTAL_BED_CAP,N7580&lt;=TEMP_WORKER_CAP),"YES","NO")</x:f>
        <x:v>YES</x:v>
      </x:c>
      <x:c r="T7580" s="139" t="n">
        <x:f>IF(S7580="YES",R7580,-1E+99)</x:f>
        <x:v>18053.48583719498</x:v>
      </x:c>
    </x:row>
    <x:row r="7581">
      <x:c r="A7581" s="139"/>
      <x:c r="B7581" s="139"/>
      <x:c r="C7581" s="139"/>
      <x:c r="D7581" s="139"/>
      <x:c r="E7581" s="139"/>
      <x:c r="F7581" s="139"/>
      <x:c r="G7581" s="139"/>
      <x:c r="H7581" s="139"/>
      <x:c r="I7581" s="266" t="n">
        <x:f>INT((ROW()-ROW($I$46))/((CARROT_CAP+1)*(MESCLUN_CAP+1)))</x:f>
        <x:v>11</x:v>
      </x:c>
      <x:c r="J7581" s="266" t="n">
        <x:f>MOD(INT((ROW()-ROW($I$46))/(MESCLUN_CAP+1)),CARROT_CAP+1)</x:f>
        <x:v>12</x:v>
      </x:c>
      <x:c r="K7581" s="266" t="n">
        <x:f>MOD(ROW()-ROW($I$46),MESCLUN_CAP+1)</x:f>
        <x:v>2</x:v>
      </x:c>
      <x:c r="L7581" s="266" t="n">
        <x:f>SUM(I7581:K7581)</x:f>
        <x:v>25</x:v>
      </x:c>
      <x:c r="M7581" s="267" t="n">
        <x:f>I7581*TOMATO_HOURS*WEEKS*(1+TOMATO_DIM)^I7581+J7581*CARROT_HOURS*WEEKS*(1+CARROT_DIM)^J7581+K7581*MESCLUN_HOURS*WEEKS*(1+MESCLUN_DIM)^K7581</x:f>
        <x:v>3401.0095782775693</x:v>
      </x:c>
      <x:c r="N7581" s="267" t="n">
        <x:f>MAX(M7581-FARMER_HOURS,0)/TEMP_HOURS_PER_WORKER</x:f>
        <x:v>1.861812207137201</x:v>
      </x:c>
      <x:c r="O7581" s="268" t="n">
        <x:f>I7581*TOMATO_PRICE+J7581*CARROT_PRICE+K7581*MESCLUN_PRICE</x:f>
        <x:v>127328</x:v>
      </x:c>
      <x:c r="P7581" s="268" t="n">
        <x:f>I7581*TOMATO_FERTILIZER+J7581*CARROT_FERTILIZER+K7581*MESCLUN_FERTILIZER</x:f>
        <x:v>16720</x:v>
      </x:c>
      <x:c r="Q7581" s="268" t="n">
        <x:f>MIN(M7581,FARMER_HOURS)*FARMER_RATE+MAX(M7581-FARMER_HOURS,0)*TEMP_RATE</x:f>
        <x:v>71545.30517843002</x:v>
      </x:c>
      <x:c r="R7581" s="268" t="n">
        <x:f>O7581-P7581-Q7581-FIXED_COST</x:f>
        <x:v>19062.69482156998</x:v>
      </x:c>
      <x:c r="S7581" s="139" t="str">
        <x:f>IF(AND(L7581&lt;=TOTAL_BED_CAP,N7581&lt;=TEMP_WORKER_CAP),"YES","NO")</x:f>
        <x:v>YES</x:v>
      </x:c>
      <x:c r="T7581" s="139" t="n">
        <x:f>IF(S7581="YES",R7581,-1E+99)</x:f>
        <x:v>19062.69482156998</x:v>
      </x:c>
    </x:row>
    <x:row r="7582">
      <x:c r="A7582" s="139"/>
      <x:c r="B7582" s="139"/>
      <x:c r="C7582" s="139"/>
      <x:c r="D7582" s="139"/>
      <x:c r="E7582" s="139"/>
      <x:c r="F7582" s="139"/>
      <x:c r="G7582" s="139"/>
      <x:c r="H7582" s="139"/>
      <x:c r="I7582" s="266" t="n">
        <x:f>INT((ROW()-ROW($I$46))/((CARROT_CAP+1)*(MESCLUN_CAP+1)))</x:f>
        <x:v>11</x:v>
      </x:c>
      <x:c r="J7582" s="266" t="n">
        <x:f>MOD(INT((ROW()-ROW($I$46))/(MESCLUN_CAP+1)),CARROT_CAP+1)</x:f>
        <x:v>12</x:v>
      </x:c>
      <x:c r="K7582" s="266" t="n">
        <x:f>MOD(ROW()-ROW($I$46),MESCLUN_CAP+1)</x:f>
        <x:v>3</x:v>
      </x:c>
      <x:c r="L7582" s="266" t="n">
        <x:f>SUM(I7582:K7582)</x:f>
        <x:v>26</x:v>
      </x:c>
      <x:c r="M7582" s="267" t="n">
        <x:f>I7582*TOMATO_HOURS*WEEKS*(1+TOMATO_DIM)^I7582+J7582*CARROT_HOURS*WEEKS*(1+CARROT_DIM)^J7582+K7582*MESCLUN_HOURS*WEEKS*(1+MESCLUN_DIM)^K7582</x:f>
        <x:v>3448.871560699444</x:v>
      </x:c>
      <x:c r="N7582" s="267" t="n">
        <x:f>MAX(M7582-FARMER_HOURS,0)/TEMP_HOURS_PER_WORKER</x:f>
        <x:v>1.8950496949301696</x:v>
      </x:c>
      <x:c r="O7582" s="268" t="n">
        <x:f>I7582*TOMATO_PRICE+J7582*CARROT_PRICE+K7582*MESCLUN_PRICE</x:f>
        <x:v>130028</x:v>
      </x:c>
      <x:c r="P7582" s="268" t="n">
        <x:f>I7582*TOMATO_FERTILIZER+J7582*CARROT_FERTILIZER+K7582*MESCLUN_FERTILIZER</x:f>
        <x:v>17600</x:v>
      </x:c>
      <x:c r="Q7582" s="268" t="n">
        <x:f>MIN(M7582,FARMER_HOURS)*FARMER_RATE+MAX(M7582-FARMER_HOURS,0)*TEMP_RATE</x:f>
        <x:v>72376.24237325424</x:v>
      </x:c>
      <x:c r="R7582" s="268" t="n">
        <x:f>O7582-P7582-Q7582-FIXED_COST</x:f>
        <x:v>20051.757626745763</x:v>
      </x:c>
      <x:c r="S7582" s="139" t="str">
        <x:f>IF(AND(L7582&lt;=TOTAL_BED_CAP,N7582&lt;=TEMP_WORKER_CAP),"YES","NO")</x:f>
        <x:v>YES</x:v>
      </x:c>
      <x:c r="T7582" s="139" t="n">
        <x:f>IF(S7582="YES",R7582,-1E+99)</x:f>
        <x:v>20051.757626745763</x:v>
      </x:c>
    </x:row>
    <x:row r="7583">
      <x:c r="A7583" s="139"/>
      <x:c r="B7583" s="139"/>
      <x:c r="C7583" s="139"/>
      <x:c r="D7583" s="139"/>
      <x:c r="E7583" s="139"/>
      <x:c r="F7583" s="139"/>
      <x:c r="G7583" s="139"/>
      <x:c r="H7583" s="139"/>
      <x:c r="I7583" s="266" t="n">
        <x:f>INT((ROW()-ROW($I$46))/((CARROT_CAP+1)*(MESCLUN_CAP+1)))</x:f>
        <x:v>11</x:v>
      </x:c>
      <x:c r="J7583" s="266" t="n">
        <x:f>MOD(INT((ROW()-ROW($I$46))/(MESCLUN_CAP+1)),CARROT_CAP+1)</x:f>
        <x:v>12</x:v>
      </x:c>
      <x:c r="K7583" s="266" t="n">
        <x:f>MOD(ROW()-ROW($I$46),MESCLUN_CAP+1)</x:f>
        <x:v>4</x:v>
      </x:c>
      <x:c r="L7583" s="266" t="n">
        <x:f>SUM(I7583:K7583)</x:f>
        <x:v>27</x:v>
      </x:c>
      <x:c r="M7583" s="267" t="n">
        <x:f>I7583*TOMATO_HOURS*WEEKS*(1+TOMATO_DIM)^I7583+J7583*CARROT_HOURS*WEEKS*(1+CARROT_DIM)^J7583+K7583*MESCLUN_HOURS*WEEKS*(1+MESCLUN_DIM)^K7583</x:f>
        <x:v>3497.9156764221007</x:v>
      </x:c>
      <x:c r="N7583" s="267" t="n">
        <x:f>MAX(M7583-FARMER_HOURS,0)/TEMP_HOURS_PER_WORKER</x:f>
        <x:v>1.9291081086264588</x:v>
      </x:c>
      <x:c r="O7583" s="268" t="n">
        <x:f>I7583*TOMATO_PRICE+J7583*CARROT_PRICE+K7583*MESCLUN_PRICE</x:f>
        <x:v>132728</x:v>
      </x:c>
      <x:c r="P7583" s="268" t="n">
        <x:f>I7583*TOMATO_FERTILIZER+J7583*CARROT_FERTILIZER+K7583*MESCLUN_FERTILIZER</x:f>
        <x:v>18480</x:v>
      </x:c>
      <x:c r="Q7583" s="268" t="n">
        <x:f>MIN(M7583,FARMER_HOURS)*FARMER_RATE+MAX(M7583-FARMER_HOURS,0)*TEMP_RATE</x:f>
        <x:v>73227.70271566146</x:v>
      </x:c>
      <x:c r="R7583" s="268" t="n">
        <x:f>O7583-P7583-Q7583-FIXED_COST</x:f>
        <x:v>21020.297284338536</x:v>
      </x:c>
      <x:c r="S7583" s="139" t="str">
        <x:f>IF(AND(L7583&lt;=TOTAL_BED_CAP,N7583&lt;=TEMP_WORKER_CAP),"YES","NO")</x:f>
        <x:v>YES</x:v>
      </x:c>
      <x:c r="T7583" s="139" t="n">
        <x:f>IF(S7583="YES",R7583,-1E+99)</x:f>
        <x:v>21020.297284338536</x:v>
      </x:c>
    </x:row>
    <x:row r="7584">
      <x:c r="A7584" s="139"/>
      <x:c r="B7584" s="139"/>
      <x:c r="C7584" s="139"/>
      <x:c r="D7584" s="139"/>
      <x:c r="E7584" s="139"/>
      <x:c r="F7584" s="139"/>
      <x:c r="G7584" s="139"/>
      <x:c r="H7584" s="139"/>
      <x:c r="I7584" s="266" t="n">
        <x:f>INT((ROW()-ROW($I$46))/((CARROT_CAP+1)*(MESCLUN_CAP+1)))</x:f>
        <x:v>11</x:v>
      </x:c>
      <x:c r="J7584" s="266" t="n">
        <x:f>MOD(INT((ROW()-ROW($I$46))/(MESCLUN_CAP+1)),CARROT_CAP+1)</x:f>
        <x:v>12</x:v>
      </x:c>
      <x:c r="K7584" s="266" t="n">
        <x:f>MOD(ROW()-ROW($I$46),MESCLUN_CAP+1)</x:f>
        <x:v>5</x:v>
      </x:c>
      <x:c r="L7584" s="266" t="n">
        <x:f>SUM(I7584:K7584)</x:f>
        <x:v>28</x:v>
      </x:c>
      <x:c r="M7584" s="267" t="n">
        <x:f>I7584*TOMATO_HOURS*WEEKS*(1+TOMATO_DIM)^I7584+J7584*CARROT_HOURS*WEEKS*(1+CARROT_DIM)^J7584+K7584*MESCLUN_HOURS*WEEKS*(1+MESCLUN_DIM)^K7584</x:f>
        <x:v>3548.164000343304</x:v>
      </x:c>
      <x:c r="N7584" s="267" t="n">
        <x:f>MAX(M7584-FARMER_HOURS,0)/TEMP_HOURS_PER_WORKER</x:f>
        <x:v>1.9640027780161833</x:v>
      </x:c>
      <x:c r="O7584" s="268" t="n">
        <x:f>I7584*TOMATO_PRICE+J7584*CARROT_PRICE+K7584*MESCLUN_PRICE</x:f>
        <x:v>135428</x:v>
      </x:c>
      <x:c r="P7584" s="268" t="n">
        <x:f>I7584*TOMATO_FERTILIZER+J7584*CARROT_FERTILIZER+K7584*MESCLUN_FERTILIZER</x:f>
        <x:v>19360</x:v>
      </x:c>
      <x:c r="Q7584" s="268" t="n">
        <x:f>MIN(M7584,FARMER_HOURS)*FARMER_RATE+MAX(M7584-FARMER_HOURS,0)*TEMP_RATE</x:f>
        <x:v>74100.06945040458</x:v>
      </x:c>
      <x:c r="R7584" s="268" t="n">
        <x:f>O7584-P7584-Q7584-FIXED_COST</x:f>
        <x:v>21967.930549595418</x:v>
      </x:c>
      <x:c r="S7584" s="139" t="str">
        <x:f>IF(AND(L7584&lt;=TOTAL_BED_CAP,N7584&lt;=TEMP_WORKER_CAP),"YES","NO")</x:f>
        <x:v>YES</x:v>
      </x:c>
      <x:c r="T7584" s="139" t="n">
        <x:f>IF(S7584="YES",R7584,-1E+99)</x:f>
        <x:v>21967.930549595418</x:v>
      </x:c>
    </x:row>
    <x:row r="7585">
      <x:c r="A7585" s="139"/>
      <x:c r="B7585" s="139"/>
      <x:c r="C7585" s="139"/>
      <x:c r="D7585" s="139"/>
      <x:c r="E7585" s="139"/>
      <x:c r="F7585" s="139"/>
      <x:c r="G7585" s="139"/>
      <x:c r="H7585" s="139"/>
      <x:c r="I7585" s="266" t="n">
        <x:f>INT((ROW()-ROW($I$46))/((CARROT_CAP+1)*(MESCLUN_CAP+1)))</x:f>
        <x:v>11</x:v>
      </x:c>
      <x:c r="J7585" s="266" t="n">
        <x:f>MOD(INT((ROW()-ROW($I$46))/(MESCLUN_CAP+1)),CARROT_CAP+1)</x:f>
        <x:v>12</x:v>
      </x:c>
      <x:c r="K7585" s="266" t="n">
        <x:f>MOD(ROW()-ROW($I$46),MESCLUN_CAP+1)</x:f>
        <x:v>6</x:v>
      </x:c>
      <x:c r="L7585" s="266" t="n">
        <x:f>SUM(I7585:K7585)</x:f>
        <x:v>29</x:v>
      </x:c>
      <x:c r="M7585" s="267" t="n">
        <x:f>I7585*TOMATO_HOURS*WEEKS*(1+TOMATO_DIM)^I7585+J7585*CARROT_HOURS*WEEKS*(1+CARROT_DIM)^J7585+K7585*MESCLUN_HOURS*WEEKS*(1+MESCLUN_DIM)^K7585</x:f>
        <x:v>3599.638974524937</x:v>
      </x:c>
      <x:c r="N7585" s="267" t="n">
        <x:f>MAX(M7585-FARMER_HOURS,0)/TEMP_HOURS_PER_WORKER</x:f>
        <x:v>1.9997492878645398</x:v>
      </x:c>
      <x:c r="O7585" s="268" t="n">
        <x:f>I7585*TOMATO_PRICE+J7585*CARROT_PRICE+K7585*MESCLUN_PRICE</x:f>
        <x:v>138128</x:v>
      </x:c>
      <x:c r="P7585" s="268" t="n">
        <x:f>I7585*TOMATO_FERTILIZER+J7585*CARROT_FERTILIZER+K7585*MESCLUN_FERTILIZER</x:f>
        <x:v>20240</x:v>
      </x:c>
      <x:c r="Q7585" s="268" t="n">
        <x:f>MIN(M7585,FARMER_HOURS)*FARMER_RATE+MAX(M7585-FARMER_HOURS,0)*TEMP_RATE</x:f>
        <x:v>74993.73219661349</x:v>
      </x:c>
      <x:c r="R7585" s="268" t="n">
        <x:f>O7585-P7585-Q7585-FIXED_COST</x:f>
        <x:v>22894.26780338651</x:v>
      </x:c>
      <x:c r="S7585" s="139" t="str">
        <x:f>IF(AND(L7585&lt;=TOTAL_BED_CAP,N7585&lt;=TEMP_WORKER_CAP),"YES","NO")</x:f>
        <x:v>YES</x:v>
      </x:c>
      <x:c r="T7585" s="139" t="n">
        <x:f>IF(S7585="YES",R7585,-1E+99)</x:f>
        <x:v>22894.26780338651</x:v>
      </x:c>
    </x:row>
    <x:row r="7586">
      <x:c r="A7586" s="139"/>
      <x:c r="B7586" s="139"/>
      <x:c r="C7586" s="139"/>
      <x:c r="D7586" s="139"/>
      <x:c r="E7586" s="139"/>
      <x:c r="F7586" s="139"/>
      <x:c r="G7586" s="139"/>
      <x:c r="H7586" s="139"/>
      <x:c r="I7586" s="266" t="n">
        <x:f>INT((ROW()-ROW($I$46))/((CARROT_CAP+1)*(MESCLUN_CAP+1)))</x:f>
        <x:v>11</x:v>
      </x:c>
      <x:c r="J7586" s="266" t="n">
        <x:f>MOD(INT((ROW()-ROW($I$46))/(MESCLUN_CAP+1)),CARROT_CAP+1)</x:f>
        <x:v>12</x:v>
      </x:c>
      <x:c r="K7586" s="266" t="n">
        <x:f>MOD(ROW()-ROW($I$46),MESCLUN_CAP+1)</x:f>
        <x:v>7</x:v>
      </x:c>
      <x:c r="L7586" s="266" t="n">
        <x:f>SUM(I7586:K7586)</x:f>
        <x:v>30</x:v>
      </x:c>
      <x:c r="M7586" s="267" t="n">
        <x:f>I7586*TOMATO_HOURS*WEEKS*(1+TOMATO_DIM)^I7586+J7586*CARROT_HOURS*WEEKS*(1+CARROT_DIM)^J7586+K7586*MESCLUN_HOURS*WEEKS*(1+MESCLUN_DIM)^K7586</x:f>
        <x:v>3652.3634139228975</x:v>
      </x:c>
      <x:c r="N7586" s="267" t="n">
        <x:f>MAX(M7586-FARMER_HOURS,0)/TEMP_HOURS_PER_WORKER</x:f>
        <x:v>2.036363481890901</x:v>
      </x:c>
      <x:c r="O7586" s="268" t="n">
        <x:f>I7586*TOMATO_PRICE+J7586*CARROT_PRICE+K7586*MESCLUN_PRICE</x:f>
        <x:v>140828</x:v>
      </x:c>
      <x:c r="P7586" s="268" t="n">
        <x:f>I7586*TOMATO_FERTILIZER+J7586*CARROT_FERTILIZER+K7586*MESCLUN_FERTILIZER</x:f>
        <x:v>21120</x:v>
      </x:c>
      <x:c r="Q7586" s="268" t="n">
        <x:f>MIN(M7586,FARMER_HOURS)*FARMER_RATE+MAX(M7586-FARMER_HOURS,0)*TEMP_RATE</x:f>
        <x:v>75909.08704727252</x:v>
      </x:c>
      <x:c r="R7586" s="268" t="n">
        <x:f>O7586-P7586-Q7586-FIXED_COST</x:f>
        <x:v>23798.912952727478</x:v>
      </x:c>
      <x:c r="S7586" s="139" t="str">
        <x:f>IF(AND(L7586&lt;=TOTAL_BED_CAP,N7586&lt;=TEMP_WORKER_CAP),"YES","NO")</x:f>
        <x:v>YES</x:v>
      </x:c>
      <x:c r="T7586" s="139" t="n">
        <x:f>IF(S7586="YES",R7586,-1E+99)</x:f>
        <x:v>23798.912952727478</x:v>
      </x:c>
    </x:row>
    <x:row r="7587">
      <x:c r="A7587" s="139"/>
      <x:c r="B7587" s="139"/>
      <x:c r="C7587" s="139"/>
      <x:c r="D7587" s="139"/>
      <x:c r="E7587" s="139"/>
      <x:c r="F7587" s="139"/>
      <x:c r="G7587" s="139"/>
      <x:c r="H7587" s="139"/>
      <x:c r="I7587" s="266" t="n">
        <x:f>INT((ROW()-ROW($I$46))/((CARROT_CAP+1)*(MESCLUN_CAP+1)))</x:f>
        <x:v>11</x:v>
      </x:c>
      <x:c r="J7587" s="266" t="n">
        <x:f>MOD(INT((ROW()-ROW($I$46))/(MESCLUN_CAP+1)),CARROT_CAP+1)</x:f>
        <x:v>12</x:v>
      </x:c>
      <x:c r="K7587" s="266" t="n">
        <x:f>MOD(ROW()-ROW($I$46),MESCLUN_CAP+1)</x:f>
        <x:v>8</x:v>
      </x:c>
      <x:c r="L7587" s="266" t="n">
        <x:f>SUM(I7587:K7587)</x:f>
        <x:v>31</x:v>
      </x:c>
      <x:c r="M7587" s="267" t="n">
        <x:f>I7587*TOMATO_HOURS*WEEKS*(1+TOMATO_DIM)^I7587+J7587*CARROT_HOURS*WEEKS*(1+CARROT_DIM)^J7587+K7587*MESCLUN_HOURS*WEEKS*(1+MESCLUN_DIM)^K7587</x:f>
        <x:v>3706.3605122028775</x:v>
      </x:c>
      <x:c r="N7587" s="267" t="n">
        <x:f>MAX(M7587-FARMER_HOURS,0)/TEMP_HOURS_PER_WORKER</x:f>
        <x:v>2.073861466807554</x:v>
      </x:c>
      <x:c r="O7587" s="268" t="n">
        <x:f>I7587*TOMATO_PRICE+J7587*CARROT_PRICE+K7587*MESCLUN_PRICE</x:f>
        <x:v>143528</x:v>
      </x:c>
      <x:c r="P7587" s="268" t="n">
        <x:f>I7587*TOMATO_FERTILIZER+J7587*CARROT_FERTILIZER+K7587*MESCLUN_FERTILIZER</x:f>
        <x:v>22000</x:v>
      </x:c>
      <x:c r="Q7587" s="268" t="n">
        <x:f>MIN(M7587,FARMER_HOURS)*FARMER_RATE+MAX(M7587-FARMER_HOURS,0)*TEMP_RATE</x:f>
        <x:v>76846.53667018884</x:v>
      </x:c>
      <x:c r="R7587" s="268" t="n">
        <x:f>O7587-P7587-Q7587-FIXED_COST</x:f>
        <x:v>24681.46332981116</x:v>
      </x:c>
      <x:c r="S7587" s="139" t="str">
        <x:f>IF(AND(L7587&lt;=TOTAL_BED_CAP,N7587&lt;=TEMP_WORKER_CAP),"YES","NO")</x:f>
        <x:v>YES</x:v>
      </x:c>
      <x:c r="T7587" s="139" t="n">
        <x:f>IF(S7587="YES",R7587,-1E+99)</x:f>
        <x:v>24681.46332981116</x:v>
      </x:c>
    </x:row>
    <x:row r="7588">
      <x:c r="A7588" s="139"/>
      <x:c r="B7588" s="139"/>
      <x:c r="C7588" s="139"/>
      <x:c r="D7588" s="139"/>
      <x:c r="E7588" s="139"/>
      <x:c r="F7588" s="139"/>
      <x:c r="G7588" s="139"/>
      <x:c r="H7588" s="139"/>
      <x:c r="I7588" s="266" t="n">
        <x:f>INT((ROW()-ROW($I$46))/((CARROT_CAP+1)*(MESCLUN_CAP+1)))</x:f>
        <x:v>11</x:v>
      </x:c>
      <x:c r="J7588" s="266" t="n">
        <x:f>MOD(INT((ROW()-ROW($I$46))/(MESCLUN_CAP+1)),CARROT_CAP+1)</x:f>
        <x:v>12</x:v>
      </x:c>
      <x:c r="K7588" s="266" t="n">
        <x:f>MOD(ROW()-ROW($I$46),MESCLUN_CAP+1)</x:f>
        <x:v>9</x:v>
      </x:c>
      <x:c r="L7588" s="266" t="n">
        <x:f>SUM(I7588:K7588)</x:f>
        <x:v>32</x:v>
      </x:c>
      <x:c r="M7588" s="267" t="n">
        <x:f>I7588*TOMATO_HOURS*WEEKS*(1+TOMATO_DIM)^I7588+J7588*CARROT_HOURS*WEEKS*(1+CARROT_DIM)^J7588+K7588*MESCLUN_HOURS*WEEKS*(1+MESCLUN_DIM)^K7588</x:f>
        <x:v>3761.653847643272</x:v>
      </x:c>
      <x:c r="N7588" s="267" t="n">
        <x:f>MAX(M7588-FARMER_HOURS,0)/TEMP_HOURS_PER_WORKER</x:f>
        <x:v>2.112259616418939</x:v>
      </x:c>
      <x:c r="O7588" s="268" t="n">
        <x:f>I7588*TOMATO_PRICE+J7588*CARROT_PRICE+K7588*MESCLUN_PRICE</x:f>
        <x:v>146228</x:v>
      </x:c>
      <x:c r="P7588" s="268" t="n">
        <x:f>I7588*TOMATO_FERTILIZER+J7588*CARROT_FERTILIZER+K7588*MESCLUN_FERTILIZER</x:f>
        <x:v>22880</x:v>
      </x:c>
      <x:c r="Q7588" s="268" t="n">
        <x:f>MIN(M7588,FARMER_HOURS)*FARMER_RATE+MAX(M7588-FARMER_HOURS,0)*TEMP_RATE</x:f>
        <x:v>77806.49041047347</x:v>
      </x:c>
      <x:c r="R7588" s="268" t="n">
        <x:f>O7588-P7588-Q7588-FIXED_COST</x:f>
        <x:v>25541.509589526526</x:v>
      </x:c>
      <x:c r="S7588" s="139" t="str">
        <x:f>IF(AND(L7588&lt;=TOTAL_BED_CAP,N7588&lt;=TEMP_WORKER_CAP),"YES","NO")</x:f>
        <x:v>YES</x:v>
      </x:c>
      <x:c r="T7588" s="139" t="n">
        <x:f>IF(S7588="YES",R7588,-1E+99)</x:f>
        <x:v>25541.509589526526</x:v>
      </x:c>
    </x:row>
    <x:row r="7589">
      <x:c r="A7589" s="139"/>
      <x:c r="B7589" s="139"/>
      <x:c r="C7589" s="139"/>
      <x:c r="D7589" s="139"/>
      <x:c r="E7589" s="139"/>
      <x:c r="F7589" s="139"/>
      <x:c r="G7589" s="139"/>
      <x:c r="H7589" s="139"/>
      <x:c r="I7589" s="266" t="n">
        <x:f>INT((ROW()-ROW($I$46))/((CARROT_CAP+1)*(MESCLUN_CAP+1)))</x:f>
        <x:v>11</x:v>
      </x:c>
      <x:c r="J7589" s="266" t="n">
        <x:f>MOD(INT((ROW()-ROW($I$46))/(MESCLUN_CAP+1)),CARROT_CAP+1)</x:f>
        <x:v>12</x:v>
      </x:c>
      <x:c r="K7589" s="266" t="n">
        <x:f>MOD(ROW()-ROW($I$46),MESCLUN_CAP+1)</x:f>
        <x:v>10</x:v>
      </x:c>
      <x:c r="L7589" s="266" t="n">
        <x:f>SUM(I7589:K7589)</x:f>
        <x:v>33</x:v>
      </x:c>
      <x:c r="M7589" s="267" t="n">
        <x:f>I7589*TOMATO_HOURS*WEEKS*(1+TOMATO_DIM)^I7589+J7589*CARROT_HOURS*WEEKS*(1+CARROT_DIM)^J7589+K7589*MESCLUN_HOURS*WEEKS*(1+MESCLUN_DIM)^K7589</x:f>
        <x:v>3818.267389126485</x:v>
      </x:c>
      <x:c r="N7589" s="267" t="n">
        <x:f>MAX(M7589-FARMER_HOURS,0)/TEMP_HOURS_PER_WORKER</x:f>
        <x:v>2.151574575782281</x:v>
      </x:c>
      <x:c r="O7589" s="268" t="n">
        <x:f>I7589*TOMATO_PRICE+J7589*CARROT_PRICE+K7589*MESCLUN_PRICE</x:f>
        <x:v>148928</x:v>
      </x:c>
      <x:c r="P7589" s="268" t="n">
        <x:f>I7589*TOMATO_FERTILIZER+J7589*CARROT_FERTILIZER+K7589*MESCLUN_FERTILIZER</x:f>
        <x:v>23760</x:v>
      </x:c>
      <x:c r="Q7589" s="268" t="n">
        <x:f>MIN(M7589,FARMER_HOURS)*FARMER_RATE+MAX(M7589-FARMER_HOURS,0)*TEMP_RATE</x:f>
        <x:v>78789.36439455702</x:v>
      </x:c>
      <x:c r="R7589" s="268" t="n">
        <x:f>O7589-P7589-Q7589-FIXED_COST</x:f>
        <x:v>26378.635605442978</x:v>
      </x:c>
      <x:c r="S7589" s="139" t="str">
        <x:f>IF(AND(L7589&lt;=TOTAL_BED_CAP,N7589&lt;=TEMP_WORKER_CAP),"YES","NO")</x:f>
        <x:v>YES</x:v>
      </x:c>
      <x:c r="T7589" s="139" t="n">
        <x:f>IF(S7589="YES",R7589,-1E+99)</x:f>
        <x:v>26378.635605442978</x:v>
      </x:c>
    </x:row>
    <x:row r="7590">
      <x:c r="A7590" s="139"/>
      <x:c r="B7590" s="139"/>
      <x:c r="C7590" s="139"/>
      <x:c r="D7590" s="139"/>
      <x:c r="E7590" s="139"/>
      <x:c r="F7590" s="139"/>
      <x:c r="G7590" s="139"/>
      <x:c r="H7590" s="139"/>
      <x:c r="I7590" s="266" t="n">
        <x:f>INT((ROW()-ROW($I$46))/((CARROT_CAP+1)*(MESCLUN_CAP+1)))</x:f>
        <x:v>11</x:v>
      </x:c>
      <x:c r="J7590" s="266" t="n">
        <x:f>MOD(INT((ROW()-ROW($I$46))/(MESCLUN_CAP+1)),CARROT_CAP+1)</x:f>
        <x:v>12</x:v>
      </x:c>
      <x:c r="K7590" s="266" t="n">
        <x:f>MOD(ROW()-ROW($I$46),MESCLUN_CAP+1)</x:f>
        <x:v>11</x:v>
      </x:c>
      <x:c r="L7590" s="266" t="n">
        <x:f>SUM(I7590:K7590)</x:f>
        <x:v>34</x:v>
      </x:c>
      <x:c r="M7590" s="267" t="n">
        <x:f>I7590*TOMATO_HOURS*WEEKS*(1+TOMATO_DIM)^I7590+J7590*CARROT_HOURS*WEEKS*(1+CARROT_DIM)^J7590+K7590*MESCLUN_HOURS*WEEKS*(1+MESCLUN_DIM)^K7590</x:f>
        <x:v>3876.2255022199242</x:v>
      </x:c>
      <x:c r="N7590" s="267" t="n">
        <x:f>MAX(M7590-FARMER_HOURS,0)/TEMP_HOURS_PER_WORKER</x:f>
        <x:v>2.1918232654305028</x:v>
      </x:c>
      <x:c r="O7590" s="268" t="n">
        <x:f>I7590*TOMATO_PRICE+J7590*CARROT_PRICE+K7590*MESCLUN_PRICE</x:f>
        <x:v>151628</x:v>
      </x:c>
      <x:c r="P7590" s="268" t="n">
        <x:f>I7590*TOMATO_FERTILIZER+J7590*CARROT_FERTILIZER+K7590*MESCLUN_FERTILIZER</x:f>
        <x:v>24640</x:v>
      </x:c>
      <x:c r="Q7590" s="268" t="n">
        <x:f>MIN(M7590,FARMER_HOURS)*FARMER_RATE+MAX(M7590-FARMER_HOURS,0)*TEMP_RATE</x:f>
        <x:v>79795.58163576257</x:v>
      </x:c>
      <x:c r="R7590" s="268" t="n">
        <x:f>O7590-P7590-Q7590-FIXED_COST</x:f>
        <x:v>27192.418364237426</x:v>
      </x:c>
      <x:c r="S7590" s="139" t="str">
        <x:f>IF(AND(L7590&lt;=TOTAL_BED_CAP,N7590&lt;=TEMP_WORKER_CAP),"YES","NO")</x:f>
        <x:v>YES</x:v>
      </x:c>
      <x:c r="T7590" s="139" t="n">
        <x:f>IF(S7590="YES",R7590,-1E+99)</x:f>
        <x:v>27192.418364237426</x:v>
      </x:c>
    </x:row>
    <x:row r="7591">
      <x:c r="A7591" s="139"/>
      <x:c r="B7591" s="139"/>
      <x:c r="C7591" s="139"/>
      <x:c r="D7591" s="139"/>
      <x:c r="E7591" s="139"/>
      <x:c r="F7591" s="139"/>
      <x:c r="G7591" s="139"/>
      <x:c r="H7591" s="139"/>
      <x:c r="I7591" s="266" t="n">
        <x:f>INT((ROW()-ROW($I$46))/((CARROT_CAP+1)*(MESCLUN_CAP+1)))</x:f>
        <x:v>11</x:v>
      </x:c>
      <x:c r="J7591" s="266" t="n">
        <x:f>MOD(INT((ROW()-ROW($I$46))/(MESCLUN_CAP+1)),CARROT_CAP+1)</x:f>
        <x:v>12</x:v>
      </x:c>
      <x:c r="K7591" s="266" t="n">
        <x:f>MOD(ROW()-ROW($I$46),MESCLUN_CAP+1)</x:f>
        <x:v>12</x:v>
      </x:c>
      <x:c r="L7591" s="266" t="n">
        <x:f>SUM(I7591:K7591)</x:f>
        <x:v>35</x:v>
      </x:c>
      <x:c r="M7591" s="267" t="n">
        <x:f>I7591*TOMATO_HOURS*WEEKS*(1+TOMATO_DIM)^I7591+J7591*CARROT_HOURS*WEEKS*(1+CARROT_DIM)^J7591+K7591*MESCLUN_HOURS*WEEKS*(1+MESCLUN_DIM)^K7591</x:f>
        <x:v>3935.5529553479882</x:v>
      </x:c>
      <x:c r="N7591" s="267" t="n">
        <x:f>MAX(M7591-FARMER_HOURS,0)/TEMP_HOURS_PER_WORKER</x:f>
        <x:v>2.233022885658325</x:v>
      </x:c>
      <x:c r="O7591" s="268" t="n">
        <x:f>I7591*TOMATO_PRICE+J7591*CARROT_PRICE+K7591*MESCLUN_PRICE</x:f>
        <x:v>154328</x:v>
      </x:c>
      <x:c r="P7591" s="268" t="n">
        <x:f>I7591*TOMATO_FERTILIZER+J7591*CARROT_FERTILIZER+K7591*MESCLUN_FERTILIZER</x:f>
        <x:v>25520</x:v>
      </x:c>
      <x:c r="Q7591" s="268" t="n">
        <x:f>MIN(M7591,FARMER_HOURS)*FARMER_RATE+MAX(M7591-FARMER_HOURS,0)*TEMP_RATE</x:f>
        <x:v>80825.57214145813</x:v>
      </x:c>
      <x:c r="R7591" s="268" t="n">
        <x:f>O7591-P7591-Q7591-FIXED_COST</x:f>
        <x:v>27982.427858541865</x:v>
      </x:c>
      <x:c r="S7591" s="139" t="str">
        <x:f>IF(AND(L7591&lt;=TOTAL_BED_CAP,N7591&lt;=TEMP_WORKER_CAP),"YES","NO")</x:f>
        <x:v>YES</x:v>
      </x:c>
      <x:c r="T7591" s="139" t="n">
        <x:f>IF(S7591="YES",R7591,-1E+99)</x:f>
        <x:v>27982.427858541865</x:v>
      </x:c>
    </x:row>
    <x:row r="7592">
      <x:c r="A7592" s="139"/>
      <x:c r="B7592" s="139"/>
      <x:c r="C7592" s="139"/>
      <x:c r="D7592" s="139"/>
      <x:c r="E7592" s="139"/>
      <x:c r="F7592" s="139"/>
      <x:c r="G7592" s="139"/>
      <x:c r="H7592" s="139"/>
      <x:c r="I7592" s="266" t="n">
        <x:f>INT((ROW()-ROW($I$46))/((CARROT_CAP+1)*(MESCLUN_CAP+1)))</x:f>
        <x:v>11</x:v>
      </x:c>
      <x:c r="J7592" s="266" t="n">
        <x:f>MOD(INT((ROW()-ROW($I$46))/(MESCLUN_CAP+1)),CARROT_CAP+1)</x:f>
        <x:v>12</x:v>
      </x:c>
      <x:c r="K7592" s="266" t="n">
        <x:f>MOD(ROW()-ROW($I$46),MESCLUN_CAP+1)</x:f>
        <x:v>13</x:v>
      </x:c>
      <x:c r="L7592" s="266" t="n">
        <x:f>SUM(I7592:K7592)</x:f>
        <x:v>36</x:v>
      </x:c>
      <x:c r="M7592" s="267" t="n">
        <x:f>I7592*TOMATO_HOURS*WEEKS*(1+TOMATO_DIM)^I7592+J7592*CARROT_HOURS*WEEKS*(1+CARROT_DIM)^J7592+K7592*MESCLUN_HOURS*WEEKS*(1+MESCLUN_DIM)^K7592</x:f>
        <x:v>3996.274926056373</x:v>
      </x:c>
      <x:c r="N7592" s="267" t="n">
        <x:f>MAX(M7592-FARMER_HOURS,0)/TEMP_HOURS_PER_WORKER</x:f>
        <x:v>2.275190920872481</x:v>
      </x:c>
      <x:c r="O7592" s="268" t="n">
        <x:f>I7592*TOMATO_PRICE+J7592*CARROT_PRICE+K7592*MESCLUN_PRICE</x:f>
        <x:v>157028</x:v>
      </x:c>
      <x:c r="P7592" s="268" t="n">
        <x:f>I7592*TOMATO_FERTILIZER+J7592*CARROT_FERTILIZER+K7592*MESCLUN_FERTILIZER</x:f>
        <x:v>26400</x:v>
      </x:c>
      <x:c r="Q7592" s="268" t="n">
        <x:f>MIN(M7592,FARMER_HOURS)*FARMER_RATE+MAX(M7592-FARMER_HOURS,0)*TEMP_RATE</x:f>
        <x:v>81879.77302181203</x:v>
      </x:c>
      <x:c r="R7592" s="268" t="n">
        <x:f>O7592-P7592-Q7592-FIXED_COST</x:f>
        <x:v>28748.226978187973</x:v>
      </x:c>
      <x:c r="S7592" s="139" t="str">
        <x:f>IF(AND(L7592&lt;=TOTAL_BED_CAP,N7592&lt;=TEMP_WORKER_CAP),"YES","NO")</x:f>
        <x:v>YES</x:v>
      </x:c>
      <x:c r="T7592" s="139" t="n">
        <x:f>IF(S7592="YES",R7592,-1E+99)</x:f>
        <x:v>28748.226978187973</x:v>
      </x:c>
    </x:row>
    <x:row r="7593">
      <x:c r="A7593" s="139"/>
      <x:c r="B7593" s="139"/>
      <x:c r="C7593" s="139"/>
      <x:c r="D7593" s="139"/>
      <x:c r="E7593" s="139"/>
      <x:c r="F7593" s="139"/>
      <x:c r="G7593" s="139"/>
      <x:c r="H7593" s="139"/>
      <x:c r="I7593" s="266" t="n">
        <x:f>INT((ROW()-ROW($I$46))/((CARROT_CAP+1)*(MESCLUN_CAP+1)))</x:f>
        <x:v>11</x:v>
      </x:c>
      <x:c r="J7593" s="266" t="n">
        <x:f>MOD(INT((ROW()-ROW($I$46))/(MESCLUN_CAP+1)),CARROT_CAP+1)</x:f>
        <x:v>12</x:v>
      </x:c>
      <x:c r="K7593" s="266" t="n">
        <x:f>MOD(ROW()-ROW($I$46),MESCLUN_CAP+1)</x:f>
        <x:v>14</x:v>
      </x:c>
      <x:c r="L7593" s="266" t="n">
        <x:f>SUM(I7593:K7593)</x:f>
        <x:v>37</x:v>
      </x:c>
      <x:c r="M7593" s="267" t="n">
        <x:f>I7593*TOMATO_HOURS*WEEKS*(1+TOMATO_DIM)^I7593+J7593*CARROT_HOURS*WEEKS*(1+CARROT_DIM)^J7593+K7593*MESCLUN_HOURS*WEEKS*(1+MESCLUN_DIM)^K7593</x:f>
        <x:v>4058.417007370034</x:v>
      </x:c>
      <x:c r="N7593" s="267" t="n">
        <x:f>MAX(M7593-FARMER_HOURS,0)/TEMP_HOURS_PER_WORKER</x:f>
        <x:v>2.318345144006968</x:v>
      </x:c>
      <x:c r="O7593" s="268" t="n">
        <x:f>I7593*TOMATO_PRICE+J7593*CARROT_PRICE+K7593*MESCLUN_PRICE</x:f>
        <x:v>159728</x:v>
      </x:c>
      <x:c r="P7593" s="268" t="n">
        <x:f>I7593*TOMATO_FERTILIZER+J7593*CARROT_FERTILIZER+K7593*MESCLUN_FERTILIZER</x:f>
        <x:v>27280</x:v>
      </x:c>
      <x:c r="Q7593" s="268" t="n">
        <x:f>MIN(M7593,FARMER_HOURS)*FARMER_RATE+MAX(M7593-FARMER_HOURS,0)*TEMP_RATE</x:f>
        <x:v>82958.6286001742</x:v>
      </x:c>
      <x:c r="R7593" s="268" t="n">
        <x:f>O7593-P7593-Q7593-FIXED_COST</x:f>
        <x:v>29489.371399825803</x:v>
      </x:c>
      <x:c r="S7593" s="139" t="str">
        <x:f>IF(AND(L7593&lt;=TOTAL_BED_CAP,N7593&lt;=TEMP_WORKER_CAP),"YES","NO")</x:f>
        <x:v>YES</x:v>
      </x:c>
      <x:c r="T7593" s="139" t="n">
        <x:f>IF(S7593="YES",R7593,-1E+99)</x:f>
        <x:v>29489.371399825803</x:v>
      </x:c>
    </x:row>
    <x:row r="7594">
      <x:c r="A7594" s="139"/>
      <x:c r="B7594" s="139"/>
      <x:c r="C7594" s="139"/>
      <x:c r="D7594" s="139"/>
      <x:c r="E7594" s="139"/>
      <x:c r="F7594" s="139"/>
      <x:c r="G7594" s="139"/>
      <x:c r="H7594" s="139"/>
      <x:c r="I7594" s="266" t="n">
        <x:f>INT((ROW()-ROW($I$46))/((CARROT_CAP+1)*(MESCLUN_CAP+1)))</x:f>
        <x:v>11</x:v>
      </x:c>
      <x:c r="J7594" s="266" t="n">
        <x:f>MOD(INT((ROW()-ROW($I$46))/(MESCLUN_CAP+1)),CARROT_CAP+1)</x:f>
        <x:v>12</x:v>
      </x:c>
      <x:c r="K7594" s="266" t="n">
        <x:f>MOD(ROW()-ROW($I$46),MESCLUN_CAP+1)</x:f>
        <x:v>15</x:v>
      </x:c>
      <x:c r="L7594" s="266" t="n">
        <x:f>SUM(I7594:K7594)</x:f>
        <x:v>38</x:v>
      </x:c>
      <x:c r="M7594" s="267" t="n">
        <x:f>I7594*TOMATO_HOURS*WEEKS*(1+TOMATO_DIM)^I7594+J7594*CARROT_HOURS*WEEKS*(1+CARROT_DIM)^J7594+K7594*MESCLUN_HOURS*WEEKS*(1+MESCLUN_DIM)^K7594</x:f>
        <x:v>4122.00521424618</x:v>
      </x:c>
      <x:c r="N7594" s="267" t="n">
        <x:f>MAX(M7594-FARMER_HOURS,0)/TEMP_HOURS_PER_WORKER</x:f>
        <x:v>2.362503621004292</x:v>
      </x:c>
      <x:c r="O7594" s="268" t="n">
        <x:f>I7594*TOMATO_PRICE+J7594*CARROT_PRICE+K7594*MESCLUN_PRICE</x:f>
        <x:v>162428</x:v>
      </x:c>
      <x:c r="P7594" s="268" t="n">
        <x:f>I7594*TOMATO_FERTILIZER+J7594*CARROT_FERTILIZER+K7594*MESCLUN_FERTILIZER</x:f>
        <x:v>28160</x:v>
      </x:c>
      <x:c r="Q7594" s="268" t="n">
        <x:f>MIN(M7594,FARMER_HOURS)*FARMER_RATE+MAX(M7594-FARMER_HOURS,0)*TEMP_RATE</x:f>
        <x:v>84062.59052510728</x:v>
      </x:c>
      <x:c r="R7594" s="268" t="n">
        <x:f>O7594-P7594-Q7594-FIXED_COST</x:f>
        <x:v>30205.409474892716</x:v>
      </x:c>
      <x:c r="S7594" s="139" t="str">
        <x:f>IF(AND(L7594&lt;=TOTAL_BED_CAP,N7594&lt;=TEMP_WORKER_CAP),"YES","NO")</x:f>
        <x:v>YES</x:v>
      </x:c>
      <x:c r="T7594" s="139" t="n">
        <x:f>IF(S7594="YES",R7594,-1E+99)</x:f>
        <x:v>30205.409474892716</x:v>
      </x:c>
    </x:row>
    <x:row r="7595">
      <x:c r="A7595" s="139"/>
      <x:c r="B7595" s="139"/>
      <x:c r="C7595" s="139"/>
      <x:c r="D7595" s="139"/>
      <x:c r="E7595" s="139"/>
      <x:c r="F7595" s="139"/>
      <x:c r="G7595" s="139"/>
      <x:c r="H7595" s="139"/>
      <x:c r="I7595" s="266" t="n">
        <x:f>INT((ROW()-ROW($I$46))/((CARROT_CAP+1)*(MESCLUN_CAP+1)))</x:f>
        <x:v>11</x:v>
      </x:c>
      <x:c r="J7595" s="266" t="n">
        <x:f>MOD(INT((ROW()-ROW($I$46))/(MESCLUN_CAP+1)),CARROT_CAP+1)</x:f>
        <x:v>12</x:v>
      </x:c>
      <x:c r="K7595" s="266" t="n">
        <x:f>MOD(ROW()-ROW($I$46),MESCLUN_CAP+1)</x:f>
        <x:v>16</x:v>
      </x:c>
      <x:c r="L7595" s="266" t="n">
        <x:f>SUM(I7595:K7595)</x:f>
        <x:v>39</x:v>
      </x:c>
      <x:c r="M7595" s="267" t="n">
        <x:f>I7595*TOMATO_HOURS*WEEKS*(1+TOMATO_DIM)^I7595+J7595*CARROT_HOURS*WEEKS*(1+CARROT_DIM)^J7595+K7595*MESCLUN_HOURS*WEEKS*(1+MESCLUN_DIM)^K7595</x:f>
        <x:v>4187.065990123669</x:v>
      </x:c>
      <x:c r="N7595" s="267" t="n">
        <x:f>MAX(M7595-FARMER_HOURS,0)/TEMP_HOURS_PER_WORKER</x:f>
        <x:v>2.4076847153636587</x:v>
      </x:c>
      <x:c r="O7595" s="268" t="n">
        <x:f>I7595*TOMATO_PRICE+J7595*CARROT_PRICE+K7595*MESCLUN_PRICE</x:f>
        <x:v>165128</x:v>
      </x:c>
      <x:c r="P7595" s="268" t="n">
        <x:f>I7595*TOMATO_FERTILIZER+J7595*CARROT_FERTILIZER+K7595*MESCLUN_FERTILIZER</x:f>
        <x:v>29040</x:v>
      </x:c>
      <x:c r="Q7595" s="268" t="n">
        <x:f>MIN(M7595,FARMER_HOURS)*FARMER_RATE+MAX(M7595-FARMER_HOURS,0)*TEMP_RATE</x:f>
        <x:v>85192.11788409147</x:v>
      </x:c>
      <x:c r="R7595" s="268" t="n">
        <x:f>O7595-P7595-Q7595-FIXED_COST</x:f>
        <x:v>30895.882115908535</x:v>
      </x:c>
      <x:c r="S7595" s="139" t="str">
        <x:f>IF(AND(L7595&lt;=TOTAL_BED_CAP,N7595&lt;=TEMP_WORKER_CAP),"YES","NO")</x:f>
        <x:v>YES</x:v>
      </x:c>
      <x:c r="T7595" s="139" t="n">
        <x:f>IF(S7595="YES",R7595,-1E+99)</x:f>
        <x:v>30895.882115908535</x:v>
      </x:c>
    </x:row>
    <x:row r="7596">
      <x:c r="A7596" s="139"/>
      <x:c r="B7596" s="139"/>
      <x:c r="C7596" s="139"/>
      <x:c r="D7596" s="139"/>
      <x:c r="E7596" s="139"/>
      <x:c r="F7596" s="139"/>
      <x:c r="G7596" s="139"/>
      <x:c r="H7596" s="139"/>
      <x:c r="I7596" s="266" t="n">
        <x:f>INT((ROW()-ROW($I$46))/((CARROT_CAP+1)*(MESCLUN_CAP+1)))</x:f>
        <x:v>11</x:v>
      </x:c>
      <x:c r="J7596" s="266" t="n">
        <x:f>MOD(INT((ROW()-ROW($I$46))/(MESCLUN_CAP+1)),CARROT_CAP+1)</x:f>
        <x:v>12</x:v>
      </x:c>
      <x:c r="K7596" s="266" t="n">
        <x:f>MOD(ROW()-ROW($I$46),MESCLUN_CAP+1)</x:f>
        <x:v>17</x:v>
      </x:c>
      <x:c r="L7596" s="266" t="n">
        <x:f>SUM(I7596:K7596)</x:f>
        <x:v>40</x:v>
      </x:c>
      <x:c r="M7596" s="267" t="n">
        <x:f>I7596*TOMATO_HOURS*WEEKS*(1+TOMATO_DIM)^I7596+J7596*CARROT_HOURS*WEEKS*(1+CARROT_DIM)^J7596+K7596*MESCLUN_HOURS*WEEKS*(1+MESCLUN_DIM)^K7596</x:f>
        <x:v>4253.626213570209</x:v>
      </x:c>
      <x:c r="N7596" s="267" t="n">
        <x:f>MAX(M7596-FARMER_HOURS,0)/TEMP_HOURS_PER_WORKER</x:f>
        <x:v>2.4539070927570896</x:v>
      </x:c>
      <x:c r="O7596" s="268" t="n">
        <x:f>I7596*TOMATO_PRICE+J7596*CARROT_PRICE+K7596*MESCLUN_PRICE</x:f>
        <x:v>167828</x:v>
      </x:c>
      <x:c r="P7596" s="268" t="n">
        <x:f>I7596*TOMATO_FERTILIZER+J7596*CARROT_FERTILIZER+K7596*MESCLUN_FERTILIZER</x:f>
        <x:v>29920</x:v>
      </x:c>
      <x:c r="Q7596" s="268" t="n">
        <x:f>MIN(M7596,FARMER_HOURS)*FARMER_RATE+MAX(M7596-FARMER_HOURS,0)*TEMP_RATE</x:f>
        <x:v>86347.67731892725</x:v>
      </x:c>
      <x:c r="R7596" s="268" t="n">
        <x:f>O7596-P7596-Q7596-FIXED_COST</x:f>
        <x:v>31560.32268107275</x:v>
      </x:c>
      <x:c r="S7596" s="139" t="str">
        <x:f>IF(AND(L7596&lt;=TOTAL_BED_CAP,N7596&lt;=TEMP_WORKER_CAP),"YES","NO")</x:f>
        <x:v>YES</x:v>
      </x:c>
      <x:c r="T7596" s="139" t="n">
        <x:f>IF(S7596="YES",R7596,-1E+99)</x:f>
        <x:v>31560.32268107275</x:v>
      </x:c>
    </x:row>
    <x:row r="7597">
      <x:c r="A7597" s="139"/>
      <x:c r="B7597" s="139"/>
      <x:c r="C7597" s="139"/>
      <x:c r="D7597" s="139"/>
      <x:c r="E7597" s="139"/>
      <x:c r="F7597" s="139"/>
      <x:c r="G7597" s="139"/>
      <x:c r="H7597" s="139"/>
      <x:c r="I7597" s="266" t="n">
        <x:f>INT((ROW()-ROW($I$46))/((CARROT_CAP+1)*(MESCLUN_CAP+1)))</x:f>
        <x:v>11</x:v>
      </x:c>
      <x:c r="J7597" s="266" t="n">
        <x:f>MOD(INT((ROW()-ROW($I$46))/(MESCLUN_CAP+1)),CARROT_CAP+1)</x:f>
        <x:v>12</x:v>
      </x:c>
      <x:c r="K7597" s="266" t="n">
        <x:f>MOD(ROW()-ROW($I$46),MESCLUN_CAP+1)</x:f>
        <x:v>18</x:v>
      </x:c>
      <x:c r="L7597" s="266" t="n">
        <x:f>SUM(I7597:K7597)</x:f>
        <x:v>41</x:v>
      </x:c>
      <x:c r="M7597" s="267" t="n">
        <x:f>I7597*TOMATO_HOURS*WEEKS*(1+TOMATO_DIM)^I7597+J7597*CARROT_HOURS*WEEKS*(1+CARROT_DIM)^J7597+K7597*MESCLUN_HOURS*WEEKS*(1+MESCLUN_DIM)^K7597</x:f>
        <x:v>4321.713205028796</x:v>
      </x:c>
      <x:c r="N7597" s="267" t="n">
        <x:f>MAX(M7597-FARMER_HOURS,0)/TEMP_HOURS_PER_WORKER</x:f>
        <x:v>2.501189725714442</x:v>
      </x:c>
      <x:c r="O7597" s="268" t="n">
        <x:f>I7597*TOMATO_PRICE+J7597*CARROT_PRICE+K7597*MESCLUN_PRICE</x:f>
        <x:v>170528</x:v>
      </x:c>
      <x:c r="P7597" s="268" t="n">
        <x:f>I7597*TOMATO_FERTILIZER+J7597*CARROT_FERTILIZER+K7597*MESCLUN_FERTILIZER</x:f>
        <x:v>30800</x:v>
      </x:c>
      <x:c r="Q7597" s="268" t="n">
        <x:f>MIN(M7597,FARMER_HOURS)*FARMER_RATE+MAX(M7597-FARMER_HOURS,0)*TEMP_RATE</x:f>
        <x:v>87529.74314286106</x:v>
      </x:c>
      <x:c r="R7597" s="268" t="n">
        <x:f>O7597-P7597-Q7597-FIXED_COST</x:f>
        <x:v>32198.256857138942</x:v>
      </x:c>
      <x:c r="S7597" s="139" t="str">
        <x:f>IF(AND(L7597&lt;=TOTAL_BED_CAP,N7597&lt;=TEMP_WORKER_CAP),"YES","NO")</x:f>
        <x:v>YES</x:v>
      </x:c>
      <x:c r="T7597" s="139" t="n">
        <x:f>IF(S7597="YES",R7597,-1E+99)</x:f>
        <x:v>32198.256857138942</x:v>
      </x:c>
    </x:row>
    <x:row r="7598">
      <x:c r="A7598" s="139"/>
      <x:c r="B7598" s="139"/>
      <x:c r="C7598" s="139"/>
      <x:c r="D7598" s="139"/>
      <x:c r="E7598" s="139"/>
      <x:c r="F7598" s="139"/>
      <x:c r="G7598" s="139"/>
      <x:c r="H7598" s="139"/>
      <x:c r="I7598" s="266" t="n">
        <x:f>INT((ROW()-ROW($I$46))/((CARROT_CAP+1)*(MESCLUN_CAP+1)))</x:f>
        <x:v>11</x:v>
      </x:c>
      <x:c r="J7598" s="266" t="n">
        <x:f>MOD(INT((ROW()-ROW($I$46))/(MESCLUN_CAP+1)),CARROT_CAP+1)</x:f>
        <x:v>12</x:v>
      </x:c>
      <x:c r="K7598" s="266" t="n">
        <x:f>MOD(ROW()-ROW($I$46),MESCLUN_CAP+1)</x:f>
        <x:v>19</x:v>
      </x:c>
      <x:c r="L7598" s="266" t="n">
        <x:f>SUM(I7598:K7598)</x:f>
        <x:v>42</x:v>
      </x:c>
      <x:c r="M7598" s="267" t="n">
        <x:f>I7598*TOMATO_HOURS*WEEKS*(1+TOMATO_DIM)^I7598+J7598*CARROT_HOURS*WEEKS*(1+CARROT_DIM)^J7598+K7598*MESCLUN_HOURS*WEEKS*(1+MESCLUN_DIM)^K7598</x:f>
        <x:v>4391.354733664819</x:v>
      </x:c>
      <x:c r="N7598" s="267" t="n">
        <x:f>MAX(M7598-FARMER_HOURS,0)/TEMP_HOURS_PER_WORKER</x:f>
        <x:v>2.5495518983783465</x:v>
      </x:c>
      <x:c r="O7598" s="268" t="n">
        <x:f>I7598*TOMATO_PRICE+J7598*CARROT_PRICE+K7598*MESCLUN_PRICE</x:f>
        <x:v>173228</x:v>
      </x:c>
      <x:c r="P7598" s="268" t="n">
        <x:f>I7598*TOMATO_FERTILIZER+J7598*CARROT_FERTILIZER+K7598*MESCLUN_FERTILIZER</x:f>
        <x:v>31680</x:v>
      </x:c>
      <x:c r="Q7598" s="268" t="n">
        <x:f>MIN(M7598,FARMER_HOURS)*FARMER_RATE+MAX(M7598-FARMER_HOURS,0)*TEMP_RATE</x:f>
        <x:v>88738.79745945867</x:v>
      </x:c>
      <x:c r="R7598" s="268" t="n">
        <x:f>O7598-P7598-Q7598-FIXED_COST</x:f>
        <x:v>32809.20254054133</x:v>
      </x:c>
      <x:c r="S7598" s="139" t="str">
        <x:f>IF(AND(L7598&lt;=TOTAL_BED_CAP,N7598&lt;=TEMP_WORKER_CAP),"YES","NO")</x:f>
        <x:v>YES</x:v>
      </x:c>
      <x:c r="T7598" s="139" t="n">
        <x:f>IF(S7598="YES",R7598,-1E+99)</x:f>
        <x:v>32809.20254054133</x:v>
      </x:c>
    </x:row>
    <x:row r="7599">
      <x:c r="A7599" s="139"/>
      <x:c r="B7599" s="139"/>
      <x:c r="C7599" s="139"/>
      <x:c r="D7599" s="139"/>
      <x:c r="E7599" s="139"/>
      <x:c r="F7599" s="139"/>
      <x:c r="G7599" s="139"/>
      <x:c r="H7599" s="139"/>
      <x:c r="I7599" s="266" t="n">
        <x:f>INT((ROW()-ROW($I$46))/((CARROT_CAP+1)*(MESCLUN_CAP+1)))</x:f>
        <x:v>11</x:v>
      </x:c>
      <x:c r="J7599" s="266" t="n">
        <x:f>MOD(INT((ROW()-ROW($I$46))/(MESCLUN_CAP+1)),CARROT_CAP+1)</x:f>
        <x:v>12</x:v>
      </x:c>
      <x:c r="K7599" s="266" t="n">
        <x:f>MOD(ROW()-ROW($I$46),MESCLUN_CAP+1)</x:f>
        <x:v>20</x:v>
      </x:c>
      <x:c r="L7599" s="266" t="n">
        <x:f>SUM(I7599:K7599)</x:f>
        <x:v>43</x:v>
      </x:c>
      <x:c r="M7599" s="267" t="n">
        <x:f>I7599*TOMATO_HOURS*WEEKS*(1+TOMATO_DIM)^I7599+J7599*CARROT_HOURS*WEEKS*(1+CARROT_DIM)^J7599+K7599*MESCLUN_HOURS*WEEKS*(1+MESCLUN_DIM)^K7599</x:f>
        <x:v>4462.579024315295</x:v>
      </x:c>
      <x:c r="N7599" s="267" t="n">
        <x:f>MAX(M7599-FARMER_HOURS,0)/TEMP_HOURS_PER_WORKER</x:f>
        <x:v>2.599013211330066</x:v>
      </x:c>
      <x:c r="O7599" s="268" t="n">
        <x:f>I7599*TOMATO_PRICE+J7599*CARROT_PRICE+K7599*MESCLUN_PRICE</x:f>
        <x:v>175928</x:v>
      </x:c>
      <x:c r="P7599" s="268" t="n">
        <x:f>I7599*TOMATO_FERTILIZER+J7599*CARROT_FERTILIZER+K7599*MESCLUN_FERTILIZER</x:f>
        <x:v>32560</x:v>
      </x:c>
      <x:c r="Q7599" s="268" t="n">
        <x:f>MIN(M7599,FARMER_HOURS)*FARMER_RATE+MAX(M7599-FARMER_HOURS,0)*TEMP_RATE</x:f>
        <x:v>89975.33028325165</x:v>
      </x:c>
      <x:c r="R7599" s="268" t="n">
        <x:f>O7599-P7599-Q7599-FIXED_COST</x:f>
        <x:v>33392.66971674835</x:v>
      </x:c>
      <x:c r="S7599" s="139" t="str">
        <x:f>IF(AND(L7599&lt;=TOTAL_BED_CAP,N7599&lt;=TEMP_WORKER_CAP),"YES","NO")</x:f>
        <x:v>YES</x:v>
      </x:c>
      <x:c r="T7599" s="139" t="n">
        <x:f>IF(S7599="YES",R7599,-1E+99)</x:f>
        <x:v>33392.66971674835</x:v>
      </x:c>
    </x:row>
    <x:row r="7600">
      <x:c r="A7600" s="139"/>
      <x:c r="B7600" s="139"/>
      <x:c r="C7600" s="139"/>
      <x:c r="D7600" s="139"/>
      <x:c r="E7600" s="139"/>
      <x:c r="F7600" s="139"/>
      <x:c r="G7600" s="139"/>
      <x:c r="H7600" s="139"/>
      <x:c r="I7600" s="266" t="n">
        <x:f>INT((ROW()-ROW($I$46))/((CARROT_CAP+1)*(MESCLUN_CAP+1)))</x:f>
        <x:v>11</x:v>
      </x:c>
      <x:c r="J7600" s="266" t="n">
        <x:f>MOD(INT((ROW()-ROW($I$46))/(MESCLUN_CAP+1)),CARROT_CAP+1)</x:f>
        <x:v>12</x:v>
      </x:c>
      <x:c r="K7600" s="266" t="n">
        <x:f>MOD(ROW()-ROW($I$46),MESCLUN_CAP+1)</x:f>
        <x:v>21</x:v>
      </x:c>
      <x:c r="L7600" s="266" t="n">
        <x:f>SUM(I7600:K7600)</x:f>
        <x:v>44</x:v>
      </x:c>
      <x:c r="M7600" s="267" t="n">
        <x:f>I7600*TOMATO_HOURS*WEEKS*(1+TOMATO_DIM)^I7600+J7600*CARROT_HOURS*WEEKS*(1+CARROT_DIM)^J7600+K7600*MESCLUN_HOURS*WEEKS*(1+MESCLUN_DIM)^K7600</x:f>
        <x:v>4535.41476454174</x:v>
      </x:c>
      <x:c r="N7600" s="267" t="n">
        <x:f>MAX(M7600-FARMER_HOURS,0)/TEMP_HOURS_PER_WORKER</x:f>
        <x:v>2.6495935864873195</x:v>
      </x:c>
      <x:c r="O7600" s="268" t="n">
        <x:f>I7600*TOMATO_PRICE+J7600*CARROT_PRICE+K7600*MESCLUN_PRICE</x:f>
        <x:v>178628</x:v>
      </x:c>
      <x:c r="P7600" s="268" t="n">
        <x:f>I7600*TOMATO_FERTILIZER+J7600*CARROT_FERTILIZER+K7600*MESCLUN_FERTILIZER</x:f>
        <x:v>33440</x:v>
      </x:c>
      <x:c r="Q7600" s="268" t="n">
        <x:f>MIN(M7600,FARMER_HOURS)*FARMER_RATE+MAX(M7600-FARMER_HOURS,0)*TEMP_RATE</x:f>
        <x:v>91239.83966218297</x:v>
      </x:c>
      <x:c r="R7600" s="268" t="n">
        <x:f>O7600-P7600-Q7600-FIXED_COST</x:f>
        <x:v>33948.160337817026</x:v>
      </x:c>
      <x:c r="S7600" s="139" t="str">
        <x:f>IF(AND(L7600&lt;=TOTAL_BED_CAP,N7600&lt;=TEMP_WORKER_CAP),"YES","NO")</x:f>
        <x:v>YES</x:v>
      </x:c>
      <x:c r="T7600" s="139" t="n">
        <x:f>IF(S7600="YES",R7600,-1E+99)</x:f>
        <x:v>33948.160337817026</x:v>
      </x:c>
    </x:row>
    <x:row r="7601">
      <x:c r="A7601" s="139"/>
      <x:c r="B7601" s="139"/>
      <x:c r="C7601" s="139"/>
      <x:c r="D7601" s="139"/>
      <x:c r="E7601" s="139"/>
      <x:c r="F7601" s="139"/>
      <x:c r="G7601" s="139"/>
      <x:c r="H7601" s="139"/>
      <x:c r="I7601" s="266" t="n">
        <x:f>INT((ROW()-ROW($I$46))/((CARROT_CAP+1)*(MESCLUN_CAP+1)))</x:f>
        <x:v>11</x:v>
      </x:c>
      <x:c r="J7601" s="266" t="n">
        <x:f>MOD(INT((ROW()-ROW($I$46))/(MESCLUN_CAP+1)),CARROT_CAP+1)</x:f>
        <x:v>12</x:v>
      </x:c>
      <x:c r="K7601" s="266" t="n">
        <x:f>MOD(ROW()-ROW($I$46),MESCLUN_CAP+1)</x:f>
        <x:v>22</x:v>
      </x:c>
      <x:c r="L7601" s="266" t="n">
        <x:f>SUM(I7601:K7601)</x:f>
        <x:v>45</x:v>
      </x:c>
      <x:c r="M7601" s="267" t="n">
        <x:f>I7601*TOMATO_HOURS*WEEKS*(1+TOMATO_DIM)^I7601+J7601*CARROT_HOURS*WEEKS*(1+CARROT_DIM)^J7601+K7601*MESCLUN_HOURS*WEEKS*(1+MESCLUN_DIM)^K7601</x:f>
        <x:v>4609.891111788135</x:v>
      </x:c>
      <x:c r="N7601" s="267" t="n">
        <x:f>MAX(M7601-FARMER_HOURS,0)/TEMP_HOURS_PER_WORKER</x:f>
        <x:v>2.701313272075094</x:v>
      </x:c>
      <x:c r="O7601" s="268" t="n">
        <x:f>I7601*TOMATO_PRICE+J7601*CARROT_PRICE+K7601*MESCLUN_PRICE</x:f>
        <x:v>181328</x:v>
      </x:c>
      <x:c r="P7601" s="268" t="n">
        <x:f>I7601*TOMATO_FERTILIZER+J7601*CARROT_FERTILIZER+K7601*MESCLUN_FERTILIZER</x:f>
        <x:v>34320</x:v>
      </x:c>
      <x:c r="Q7601" s="268" t="n">
        <x:f>MIN(M7601,FARMER_HOURS)*FARMER_RATE+MAX(M7601-FARMER_HOURS,0)*TEMP_RATE</x:f>
        <x:v>92532.83180187734</x:v>
      </x:c>
      <x:c r="R7601" s="268" t="n">
        <x:f>O7601-P7601-Q7601-FIXED_COST</x:f>
        <x:v>34475.16819812266</x:v>
      </x:c>
      <x:c r="S7601" s="139" t="str">
        <x:f>IF(AND(L7601&lt;=TOTAL_BED_CAP,N7601&lt;=TEMP_WORKER_CAP),"YES","NO")</x:f>
        <x:v>YES</x:v>
      </x:c>
      <x:c r="T7601" s="139" t="n">
        <x:f>IF(S7601="YES",R7601,-1E+99)</x:f>
        <x:v>34475.16819812266</x:v>
      </x:c>
    </x:row>
    <x:row r="7602">
      <x:c r="A7602" s="139"/>
      <x:c r="B7602" s="139"/>
      <x:c r="C7602" s="139"/>
      <x:c r="D7602" s="139"/>
      <x:c r="E7602" s="139"/>
      <x:c r="F7602" s="139"/>
      <x:c r="G7602" s="139"/>
      <x:c r="H7602" s="139"/>
      <x:c r="I7602" s="266" t="n">
        <x:f>INT((ROW()-ROW($I$46))/((CARROT_CAP+1)*(MESCLUN_CAP+1)))</x:f>
        <x:v>11</x:v>
      </x:c>
      <x:c r="J7602" s="266" t="n">
        <x:f>MOD(INT((ROW()-ROW($I$46))/(MESCLUN_CAP+1)),CARROT_CAP+1)</x:f>
        <x:v>12</x:v>
      </x:c>
      <x:c r="K7602" s="266" t="n">
        <x:f>MOD(ROW()-ROW($I$46),MESCLUN_CAP+1)</x:f>
        <x:v>23</x:v>
      </x:c>
      <x:c r="L7602" s="266" t="n">
        <x:f>SUM(I7602:K7602)</x:f>
        <x:v>46</x:v>
      </x:c>
      <x:c r="M7602" s="267" t="n">
        <x:f>I7602*TOMATO_HOURS*WEEKS*(1+TOMATO_DIM)^I7602+J7602*CARROT_HOURS*WEEKS*(1+CARROT_DIM)^J7602+K7602*MESCLUN_HOURS*WEEKS*(1+MESCLUN_DIM)^K7602</x:f>
        <x:v>4686.037700645572</x:v>
      </x:c>
      <x:c r="N7602" s="267" t="n">
        <x:f>MAX(M7602-FARMER_HOURS,0)/TEMP_HOURS_PER_WORKER</x:f>
        <x:v>2.754192847670536</x:v>
      </x:c>
      <x:c r="O7602" s="268" t="n">
        <x:f>I7602*TOMATO_PRICE+J7602*CARROT_PRICE+K7602*MESCLUN_PRICE</x:f>
        <x:v>184028</x:v>
      </x:c>
      <x:c r="P7602" s="268" t="n">
        <x:f>I7602*TOMATO_FERTILIZER+J7602*CARROT_FERTILIZER+K7602*MESCLUN_FERTILIZER</x:f>
        <x:v>35200</x:v>
      </x:c>
      <x:c r="Q7602" s="268" t="n">
        <x:f>MIN(M7602,FARMER_HOURS)*FARMER_RATE+MAX(M7602-FARMER_HOURS,0)*TEMP_RATE</x:f>
        <x:v>93854.8211917634</x:v>
      </x:c>
      <x:c r="R7602" s="268" t="n">
        <x:f>O7602-P7602-Q7602-FIXED_COST</x:f>
        <x:v>34973.1788082366</x:v>
      </x:c>
      <x:c r="S7602" s="139" t="str">
        <x:f>IF(AND(L7602&lt;=TOTAL_BED_CAP,N7602&lt;=TEMP_WORKER_CAP),"YES","NO")</x:f>
        <x:v>YES</x:v>
      </x:c>
      <x:c r="T7602" s="139" t="n">
        <x:f>IF(S7602="YES",R7602,-1E+99)</x:f>
        <x:v>34973.1788082366</x:v>
      </x:c>
    </x:row>
    <x:row r="7603">
      <x:c r="A7603" s="139"/>
      <x:c r="B7603" s="139"/>
      <x:c r="C7603" s="139"/>
      <x:c r="D7603" s="139"/>
      <x:c r="E7603" s="139"/>
      <x:c r="F7603" s="139"/>
      <x:c r="G7603" s="139"/>
      <x:c r="H7603" s="139"/>
      <x:c r="I7603" s="266" t="n">
        <x:f>INT((ROW()-ROW($I$46))/((CARROT_CAP+1)*(MESCLUN_CAP+1)))</x:f>
        <x:v>11</x:v>
      </x:c>
      <x:c r="J7603" s="266" t="n">
        <x:f>MOD(INT((ROW()-ROW($I$46))/(MESCLUN_CAP+1)),CARROT_CAP+1)</x:f>
        <x:v>12</x:v>
      </x:c>
      <x:c r="K7603" s="266" t="n">
        <x:f>MOD(ROW()-ROW($I$46),MESCLUN_CAP+1)</x:f>
        <x:v>24</x:v>
      </x:c>
      <x:c r="L7603" s="266" t="n">
        <x:f>SUM(I7603:K7603)</x:f>
        <x:v>47</x:v>
      </x:c>
      <x:c r="M7603" s="267" t="n">
        <x:f>I7603*TOMATO_HOURS*WEEKS*(1+TOMATO_DIM)^I7603+J7603*CARROT_HOURS*WEEKS*(1+CARROT_DIM)^J7603+K7603*MESCLUN_HOURS*WEEKS*(1+MESCLUN_DIM)^K7603</x:f>
        <x:v>4763.884650225067</x:v>
      </x:c>
      <x:c r="N7603" s="267" t="n">
        <x:f>MAX(M7603-FARMER_HOURS,0)/TEMP_HOURS_PER_WORKER</x:f>
        <x:v>2.8082532293229634</x:v>
      </x:c>
      <x:c r="O7603" s="268" t="n">
        <x:f>I7603*TOMATO_PRICE+J7603*CARROT_PRICE+K7603*MESCLUN_PRICE</x:f>
        <x:v>186728</x:v>
      </x:c>
      <x:c r="P7603" s="268" t="n">
        <x:f>I7603*TOMATO_FERTILIZER+J7603*CARROT_FERTILIZER+K7603*MESCLUN_FERTILIZER</x:f>
        <x:v>36080</x:v>
      </x:c>
      <x:c r="Q7603" s="268" t="n">
        <x:f>MIN(M7603,FARMER_HOURS)*FARMER_RATE+MAX(M7603-FARMER_HOURS,0)*TEMP_RATE</x:f>
        <x:v>95206.33073307408</x:v>
      </x:c>
      <x:c r="R7603" s="268" t="n">
        <x:f>O7603-P7603-Q7603-FIXED_COST</x:f>
        <x:v>35441.66926692592</x:v>
      </x:c>
      <x:c r="S7603" s="139" t="str">
        <x:f>IF(AND(L7603&lt;=TOTAL_BED_CAP,N7603&lt;=TEMP_WORKER_CAP),"YES","NO")</x:f>
        <x:v>YES</x:v>
      </x:c>
      <x:c r="T7603" s="139" t="n">
        <x:f>IF(S7603="YES",R7603,-1E+99)</x:f>
        <x:v>35441.66926692592</x:v>
      </x:c>
    </x:row>
    <x:row r="7604">
      <x:c r="A7604" s="139"/>
      <x:c r="B7604" s="139"/>
      <x:c r="C7604" s="139"/>
      <x:c r="D7604" s="139"/>
      <x:c r="E7604" s="139"/>
      <x:c r="F7604" s="139"/>
      <x:c r="G7604" s="139"/>
      <x:c r="H7604" s="139"/>
      <x:c r="I7604" s="266" t="n">
        <x:f>INT((ROW()-ROW($I$46))/((CARROT_CAP+1)*(MESCLUN_CAP+1)))</x:f>
        <x:v>11</x:v>
      </x:c>
      <x:c r="J7604" s="266" t="n">
        <x:f>MOD(INT((ROW()-ROW($I$46))/(MESCLUN_CAP+1)),CARROT_CAP+1)</x:f>
        <x:v>12</x:v>
      </x:c>
      <x:c r="K7604" s="266" t="n">
        <x:f>MOD(ROW()-ROW($I$46),MESCLUN_CAP+1)</x:f>
        <x:v>25</x:v>
      </x:c>
      <x:c r="L7604" s="266" t="n">
        <x:f>SUM(I7604:K7604)</x:f>
        <x:v>48</x:v>
      </x:c>
      <x:c r="M7604" s="267" t="n">
        <x:f>I7604*TOMATO_HOURS*WEEKS*(1+TOMATO_DIM)^I7604+J7604*CARROT_HOURS*WEEKS*(1+CARROT_DIM)^J7604+K7604*MESCLUN_HOURS*WEEKS*(1+MESCLUN_DIM)^K7604</x:f>
        <x:v>4843.462571640165</x:v>
      </x:c>
      <x:c r="N7604" s="267" t="n">
        <x:f>MAX(M7604-FARMER_HOURS,0)/TEMP_HOURS_PER_WORKER</x:f>
        <x:v>2.8635156747501145</x:v>
      </x:c>
      <x:c r="O7604" s="268" t="n">
        <x:f>I7604*TOMATO_PRICE+J7604*CARROT_PRICE+K7604*MESCLUN_PRICE</x:f>
        <x:v>189428</x:v>
      </x:c>
      <x:c r="P7604" s="268" t="n">
        <x:f>I7604*TOMATO_FERTILIZER+J7604*CARROT_FERTILIZER+K7604*MESCLUN_FERTILIZER</x:f>
        <x:v>36960</x:v>
      </x:c>
      <x:c r="Q7604" s="268" t="n">
        <x:f>MIN(M7604,FARMER_HOURS)*FARMER_RATE+MAX(M7604-FARMER_HOURS,0)*TEMP_RATE</x:f>
        <x:v>96587.89186875286</x:v>
      </x:c>
      <x:c r="R7604" s="268" t="n">
        <x:f>O7604-P7604-Q7604-FIXED_COST</x:f>
        <x:v>35880.108131247136</x:v>
      </x:c>
      <x:c r="S7604" s="139" t="str">
        <x:f>IF(AND(L7604&lt;=TOTAL_BED_CAP,N7604&lt;=TEMP_WORKER_CAP),"YES","NO")</x:f>
        <x:v>YES</x:v>
      </x:c>
      <x:c r="T7604" s="139" t="n">
        <x:f>IF(S7604="YES",R7604,-1E+99)</x:f>
        <x:v>35880.108131247136</x:v>
      </x:c>
    </x:row>
    <x:row r="7605">
      <x:c r="A7605" s="139"/>
      <x:c r="B7605" s="139"/>
      <x:c r="C7605" s="139"/>
      <x:c r="D7605" s="139"/>
      <x:c r="E7605" s="139"/>
      <x:c r="F7605" s="139"/>
      <x:c r="G7605" s="139"/>
      <x:c r="H7605" s="139"/>
      <x:c r="I7605" s="266" t="n">
        <x:f>INT((ROW()-ROW($I$46))/((CARROT_CAP+1)*(MESCLUN_CAP+1)))</x:f>
        <x:v>11</x:v>
      </x:c>
      <x:c r="J7605" s="266" t="n">
        <x:f>MOD(INT((ROW()-ROW($I$46))/(MESCLUN_CAP+1)),CARROT_CAP+1)</x:f>
        <x:v>12</x:v>
      </x:c>
      <x:c r="K7605" s="266" t="n">
        <x:f>MOD(ROW()-ROW($I$46),MESCLUN_CAP+1)</x:f>
        <x:v>26</x:v>
      </x:c>
      <x:c r="L7605" s="266" t="n">
        <x:f>SUM(I7605:K7605)</x:f>
        <x:v>49</x:v>
      </x:c>
      <x:c r="M7605" s="267" t="n">
        <x:f>I7605*TOMATO_HOURS*WEEKS*(1+TOMATO_DIM)^I7605+J7605*CARROT_HOURS*WEEKS*(1+CARROT_DIM)^J7605+K7605*MESCLUN_HOURS*WEEKS*(1+MESCLUN_DIM)^K7605</x:f>
        <x:v>4924.802575600882</x:v>
      </x:c>
      <x:c r="N7605" s="267" t="n">
        <x:f>MAX(M7605-FARMER_HOURS,0)/TEMP_HOURS_PER_WORKER</x:f>
        <x:v>2.9200017886117235</x:v>
      </x:c>
      <x:c r="O7605" s="268" t="n">
        <x:f>I7605*TOMATO_PRICE+J7605*CARROT_PRICE+K7605*MESCLUN_PRICE</x:f>
        <x:v>192128</x:v>
      </x:c>
      <x:c r="P7605" s="268" t="n">
        <x:f>I7605*TOMATO_FERTILIZER+J7605*CARROT_FERTILIZER+K7605*MESCLUN_FERTILIZER</x:f>
        <x:v>37840</x:v>
      </x:c>
      <x:c r="Q7605" s="268" t="n">
        <x:f>MIN(M7605,FARMER_HOURS)*FARMER_RATE+MAX(M7605-FARMER_HOURS,0)*TEMP_RATE</x:f>
        <x:v>98000.04471529309</x:v>
      </x:c>
      <x:c r="R7605" s="268" t="n">
        <x:f>O7605-P7605-Q7605-FIXED_COST</x:f>
        <x:v>36287.95528470691</x:v>
      </x:c>
      <x:c r="S7605" s="139" t="str">
        <x:f>IF(AND(L7605&lt;=TOTAL_BED_CAP,N7605&lt;=TEMP_WORKER_CAP),"YES","NO")</x:f>
        <x:v>YES</x:v>
      </x:c>
      <x:c r="T7605" s="139" t="n">
        <x:f>IF(S7605="YES",R7605,-1E+99)</x:f>
        <x:v>36287.95528470691</x:v>
      </x:c>
    </x:row>
    <x:row r="7606">
      <x:c r="A7606" s="139"/>
      <x:c r="B7606" s="139"/>
      <x:c r="C7606" s="139"/>
      <x:c r="D7606" s="139"/>
      <x:c r="E7606" s="139"/>
      <x:c r="F7606" s="139"/>
      <x:c r="G7606" s="139"/>
      <x:c r="H7606" s="139"/>
      <x:c r="I7606" s="266" t="n">
        <x:f>INT((ROW()-ROW($I$46))/((CARROT_CAP+1)*(MESCLUN_CAP+1)))</x:f>
        <x:v>11</x:v>
      </x:c>
      <x:c r="J7606" s="266" t="n">
        <x:f>MOD(INT((ROW()-ROW($I$46))/(MESCLUN_CAP+1)),CARROT_CAP+1)</x:f>
        <x:v>12</x:v>
      </x:c>
      <x:c r="K7606" s="266" t="n">
        <x:f>MOD(ROW()-ROW($I$46),MESCLUN_CAP+1)</x:f>
        <x:v>27</x:v>
      </x:c>
      <x:c r="L7606" s="266" t="n">
        <x:f>SUM(I7606:K7606)</x:f>
        <x:v>50</x:v>
      </x:c>
      <x:c r="M7606" s="267" t="n">
        <x:f>I7606*TOMATO_HOURS*WEEKS*(1+TOMATO_DIM)^I7606+J7606*CARROT_HOURS*WEEKS*(1+CARROT_DIM)^J7606+K7606*MESCLUN_HOURS*WEEKS*(1+MESCLUN_DIM)^K7606</x:f>
        <x:v>5007.936280120639</x:v>
      </x:c>
      <x:c r="N7606" s="267" t="n">
        <x:f>MAX(M7606-FARMER_HOURS,0)/TEMP_HOURS_PER_WORKER</x:f>
        <x:v>2.9777335278615547</x:v>
      </x:c>
      <x:c r="O7606" s="268" t="n">
        <x:f>I7606*TOMATO_PRICE+J7606*CARROT_PRICE+K7606*MESCLUN_PRICE</x:f>
        <x:v>194828</x:v>
      </x:c>
      <x:c r="P7606" s="268" t="n">
        <x:f>I7606*TOMATO_FERTILIZER+J7606*CARROT_FERTILIZER+K7606*MESCLUN_FERTILIZER</x:f>
        <x:v>38720</x:v>
      </x:c>
      <x:c r="Q7606" s="268" t="n">
        <x:f>MIN(M7606,FARMER_HOURS)*FARMER_RATE+MAX(M7606-FARMER_HOURS,0)*TEMP_RATE</x:f>
        <x:v>99443.33819653887</x:v>
      </x:c>
      <x:c r="R7606" s="268" t="n">
        <x:f>O7606-P7606-Q7606-FIXED_COST</x:f>
        <x:v>36664.66180346113</x:v>
      </x:c>
      <x:c r="S7606" s="139" t="str">
        <x:f>IF(AND(L7606&lt;=TOTAL_BED_CAP,N7606&lt;=TEMP_WORKER_CAP),"YES","NO")</x:f>
        <x:v>YES</x:v>
      </x:c>
      <x:c r="T7606" s="139" t="n">
        <x:f>IF(S7606="YES",R7606,-1E+99)</x:f>
        <x:v>36664.66180346113</x:v>
      </x:c>
    </x:row>
    <x:row r="7607">
      <x:c r="A7607" s="139"/>
      <x:c r="B7607" s="139"/>
      <x:c r="C7607" s="139"/>
      <x:c r="D7607" s="139"/>
      <x:c r="E7607" s="139"/>
      <x:c r="F7607" s="139"/>
      <x:c r="G7607" s="139"/>
      <x:c r="H7607" s="139"/>
      <x:c r="I7607" s="266" t="n">
        <x:f>INT((ROW()-ROW($I$46))/((CARROT_CAP+1)*(MESCLUN_CAP+1)))</x:f>
        <x:v>11</x:v>
      </x:c>
      <x:c r="J7607" s="266" t="n">
        <x:f>MOD(INT((ROW()-ROW($I$46))/(MESCLUN_CAP+1)),CARROT_CAP+1)</x:f>
        <x:v>12</x:v>
      </x:c>
      <x:c r="K7607" s="266" t="n">
        <x:f>MOD(ROW()-ROW($I$46),MESCLUN_CAP+1)</x:f>
        <x:v>28</x:v>
      </x:c>
      <x:c r="L7607" s="266" t="n">
        <x:f>SUM(I7607:K7607)</x:f>
        <x:v>51</x:v>
      </x:c>
      <x:c r="M7607" s="267" t="n">
        <x:f>I7607*TOMATO_HOURS*WEEKS*(1+TOMATO_DIM)^I7607+J7607*CARROT_HOURS*WEEKS*(1+CARROT_DIM)^J7607+K7607*MESCLUN_HOURS*WEEKS*(1+MESCLUN_DIM)^K7607</x:f>
        <x:v>5092.895818337793</x:v>
      </x:c>
      <x:c r="N7607" s="267" t="n">
        <x:f>MAX(M7607-FARMER_HOURS,0)/TEMP_HOURS_PER_WORKER</x:f>
        <x:v>3.0367332071790227</x:v>
      </x:c>
      <x:c r="O7607" s="268" t="n">
        <x:f>I7607*TOMATO_PRICE+J7607*CARROT_PRICE+K7607*MESCLUN_PRICE</x:f>
        <x:v>197528</x:v>
      </x:c>
      <x:c r="P7607" s="268" t="n">
        <x:f>I7607*TOMATO_FERTILIZER+J7607*CARROT_FERTILIZER+K7607*MESCLUN_FERTILIZER</x:f>
        <x:v>39600</x:v>
      </x:c>
      <x:c r="Q7607" s="268" t="n">
        <x:f>MIN(M7607,FARMER_HOURS)*FARMER_RATE+MAX(M7607-FARMER_HOURS,0)*TEMP_RATE</x:f>
        <x:v>100918.33017947557</x:v>
      </x:c>
      <x:c r="R7607" s="268" t="n">
        <x:f>O7607-P7607-Q7607-FIXED_COST</x:f>
        <x:v>37009.66982052443</x:v>
      </x:c>
      <x:c r="S7607" s="139" t="str">
        <x:f>IF(AND(L7607&lt;=TOTAL_BED_CAP,N7607&lt;=TEMP_WORKER_CAP),"YES","NO")</x:f>
        <x:v>YES</x:v>
      </x:c>
      <x:c r="T7607" s="139" t="n">
        <x:f>IF(S7607="YES",R7607,-1E+99)</x:f>
        <x:v>37009.66982052443</x:v>
      </x:c>
    </x:row>
    <x:row r="7608">
      <x:c r="A7608" s="139"/>
      <x:c r="B7608" s="139"/>
      <x:c r="C7608" s="139"/>
      <x:c r="D7608" s="139"/>
      <x:c r="E7608" s="139"/>
      <x:c r="F7608" s="139"/>
      <x:c r="G7608" s="139"/>
      <x:c r="H7608" s="139"/>
      <x:c r="I7608" s="266" t="n">
        <x:f>INT((ROW()-ROW($I$46))/((CARROT_CAP+1)*(MESCLUN_CAP+1)))</x:f>
        <x:v>11</x:v>
      </x:c>
      <x:c r="J7608" s="266" t="n">
        <x:f>MOD(INT((ROW()-ROW($I$46))/(MESCLUN_CAP+1)),CARROT_CAP+1)</x:f>
        <x:v>12</x:v>
      </x:c>
      <x:c r="K7608" s="266" t="n">
        <x:f>MOD(ROW()-ROW($I$46),MESCLUN_CAP+1)</x:f>
        <x:v>29</x:v>
      </x:c>
      <x:c r="L7608" s="266" t="n">
        <x:f>SUM(I7608:K7608)</x:f>
        <x:v>52</x:v>
      </x:c>
      <x:c r="M7608" s="267" t="n">
        <x:f>I7608*TOMATO_HOURS*WEEKS*(1+TOMATO_DIM)^I7608+J7608*CARROT_HOURS*WEEKS*(1+CARROT_DIM)^J7608+K7608*MESCLUN_HOURS*WEEKS*(1+MESCLUN_DIM)^K7608</x:f>
        <x:v>5179.7138464534455</x:v>
      </x:c>
      <x:c r="N7608" s="267" t="n">
        <x:f>MAX(M7608-FARMER_HOURS,0)/TEMP_HOURS_PER_WORKER</x:f>
        <x:v>3.0970235044815593</x:v>
      </x:c>
      <x:c r="O7608" s="268" t="n">
        <x:f>I7608*TOMATO_PRICE+J7608*CARROT_PRICE+K7608*MESCLUN_PRICE</x:f>
        <x:v>200228</x:v>
      </x:c>
      <x:c r="P7608" s="268" t="n">
        <x:f>I7608*TOMATO_FERTILIZER+J7608*CARROT_FERTILIZER+K7608*MESCLUN_FERTILIZER</x:f>
        <x:v>40480</x:v>
      </x:c>
      <x:c r="Q7608" s="268" t="n">
        <x:f>MIN(M7608,FARMER_HOURS)*FARMER_RATE+MAX(M7608-FARMER_HOURS,0)*TEMP_RATE</x:f>
        <x:v>102425.58761203899</x:v>
      </x:c>
      <x:c r="R7608" s="268" t="n">
        <x:f>O7608-P7608-Q7608-FIXED_COST</x:f>
        <x:v>37322.41238796101</x:v>
      </x:c>
      <x:c r="S7608" s="139" t="str">
        <x:f>IF(AND(L7608&lt;=TOTAL_BED_CAP,N7608&lt;=TEMP_WORKER_CAP),"YES","NO")</x:f>
        <x:v>YES</x:v>
      </x:c>
      <x:c r="T7608" s="139" t="n">
        <x:f>IF(S7608="YES",R7608,-1E+99)</x:f>
        <x:v>37322.41238796101</x:v>
      </x:c>
    </x:row>
    <x:row r="7609">
      <x:c r="A7609" s="139"/>
      <x:c r="B7609" s="139"/>
      <x:c r="C7609" s="139"/>
      <x:c r="D7609" s="139"/>
      <x:c r="E7609" s="139"/>
      <x:c r="F7609" s="139"/>
      <x:c r="G7609" s="139"/>
      <x:c r="H7609" s="139"/>
      <x:c r="I7609" s="266" t="n">
        <x:f>INT((ROW()-ROW($I$46))/((CARROT_CAP+1)*(MESCLUN_CAP+1)))</x:f>
        <x:v>11</x:v>
      </x:c>
      <x:c r="J7609" s="266" t="n">
        <x:f>MOD(INT((ROW()-ROW($I$46))/(MESCLUN_CAP+1)),CARROT_CAP+1)</x:f>
        <x:v>12</x:v>
      </x:c>
      <x:c r="K7609" s="266" t="n">
        <x:f>MOD(ROW()-ROW($I$46),MESCLUN_CAP+1)</x:f>
        <x:v>30</x:v>
      </x:c>
      <x:c r="L7609" s="266" t="n">
        <x:f>SUM(I7609:K7609)</x:f>
        <x:v>53</x:v>
      </x:c>
      <x:c r="M7609" s="267" t="n">
        <x:f>I7609*TOMATO_HOURS*WEEKS*(1+TOMATO_DIM)^I7609+J7609*CARROT_HOURS*WEEKS*(1+CARROT_DIM)^J7609+K7609*MESCLUN_HOURS*WEEKS*(1+MESCLUN_DIM)^K7609</x:f>
        <x:v>5268.423551787216</x:v>
      </x:c>
      <x:c r="N7609" s="267" t="n">
        <x:f>MAX(M7609-FARMER_HOURS,0)/TEMP_HOURS_PER_WORKER</x:f>
        <x:v>3.1586274665189</x:v>
      </x:c>
      <x:c r="O7609" s="268" t="n">
        <x:f>I7609*TOMATO_PRICE+J7609*CARROT_PRICE+K7609*MESCLUN_PRICE</x:f>
        <x:v>202928</x:v>
      </x:c>
      <x:c r="P7609" s="268" t="n">
        <x:f>I7609*TOMATO_FERTILIZER+J7609*CARROT_FERTILIZER+K7609*MESCLUN_FERTILIZER</x:f>
        <x:v>41360</x:v>
      </x:c>
      <x:c r="Q7609" s="268" t="n">
        <x:f>MIN(M7609,FARMER_HOURS)*FARMER_RATE+MAX(M7609-FARMER_HOURS,0)*TEMP_RATE</x:f>
        <x:v>103965.6866629725</x:v>
      </x:c>
      <x:c r="R7609" s="268" t="n">
        <x:f>O7609-P7609-Q7609-FIXED_COST</x:f>
        <x:v>37602.3133370275</x:v>
      </x:c>
      <x:c r="S7609" s="139" t="str">
        <x:f>IF(AND(L7609&lt;=TOTAL_BED_CAP,N7609&lt;=TEMP_WORKER_CAP),"YES","NO")</x:f>
        <x:v>YES</x:v>
      </x:c>
      <x:c r="T7609" s="139" t="n">
        <x:f>IF(S7609="YES",R7609,-1E+99)</x:f>
        <x:v>37602.3133370275</x:v>
      </x:c>
    </x:row>
    <x:row r="7610">
      <x:c r="A7610" s="139"/>
      <x:c r="B7610" s="139"/>
      <x:c r="C7610" s="139"/>
      <x:c r="D7610" s="139"/>
      <x:c r="E7610" s="139"/>
      <x:c r="F7610" s="139"/>
      <x:c r="G7610" s="139"/>
      <x:c r="H7610" s="139"/>
      <x:c r="I7610" s="266" t="n">
        <x:f>INT((ROW()-ROW($I$46))/((CARROT_CAP+1)*(MESCLUN_CAP+1)))</x:f>
        <x:v>11</x:v>
      </x:c>
      <x:c r="J7610" s="266" t="n">
        <x:f>MOD(INT((ROW()-ROW($I$46))/(MESCLUN_CAP+1)),CARROT_CAP+1)</x:f>
        <x:v>13</x:v>
      </x:c>
      <x:c r="K7610" s="266" t="n">
        <x:f>MOD(ROW()-ROW($I$46),MESCLUN_CAP+1)</x:f>
        <x:v>0</x:v>
      </x:c>
      <x:c r="L7610" s="266" t="n">
        <x:f>SUM(I7610:K7610)</x:f>
        <x:v>24</x:v>
      </x:c>
      <x:c r="M7610" s="267" t="n">
        <x:f>I7610*TOMATO_HOURS*WEEKS*(1+TOMATO_DIM)^I7610+J7610*CARROT_HOURS*WEEKS*(1+CARROT_DIM)^J7610+K7610*MESCLUN_HOURS*WEEKS*(1+MESCLUN_DIM)^K7610</x:f>
        <x:v>3362.2048465413595</x:v>
      </x:c>
      <x:c r="N7610" s="267" t="n">
        <x:f>MAX(M7610-FARMER_HOURS,0)/TEMP_HOURS_PER_WORKER</x:f>
        <x:v>1.834864476764833</x:v>
      </x:c>
      <x:c r="O7610" s="268" t="n">
        <x:f>I7610*TOMATO_PRICE+J7610*CARROT_PRICE+K7610*MESCLUN_PRICE</x:f>
        <x:v>124022</x:v>
      </x:c>
      <x:c r="P7610" s="268" t="n">
        <x:f>I7610*TOMATO_FERTILIZER+J7610*CARROT_FERTILIZER+K7610*MESCLUN_FERTILIZER</x:f>
        <x:v>15400</x:v>
      </x:c>
      <x:c r="Q7610" s="268" t="n">
        <x:f>MIN(M7610,FARMER_HOURS)*FARMER_RATE+MAX(M7610-FARMER_HOURS,0)*TEMP_RATE</x:f>
        <x:v>70871.61191912083</x:v>
      </x:c>
      <x:c r="R7610" s="268" t="n">
        <x:f>O7610-P7610-Q7610-FIXED_COST</x:f>
        <x:v>17750.388080879173</x:v>
      </x:c>
      <x:c r="S7610" s="139" t="str">
        <x:f>IF(AND(L7610&lt;=TOTAL_BED_CAP,N7610&lt;=TEMP_WORKER_CAP),"YES","NO")</x:f>
        <x:v>YES</x:v>
      </x:c>
      <x:c r="T7610" s="139" t="n">
        <x:f>IF(S7610="YES",R7610,-1E+99)</x:f>
        <x:v>17750.388080879173</x:v>
      </x:c>
    </x:row>
    <x:row r="7611">
      <x:c r="A7611" s="139"/>
      <x:c r="B7611" s="139"/>
      <x:c r="C7611" s="139"/>
      <x:c r="D7611" s="139"/>
      <x:c r="E7611" s="139"/>
      <x:c r="F7611" s="139"/>
      <x:c r="G7611" s="139"/>
      <x:c r="H7611" s="139"/>
      <x:c r="I7611" s="266" t="n">
        <x:f>INT((ROW()-ROW($I$46))/((CARROT_CAP+1)*(MESCLUN_CAP+1)))</x:f>
        <x:v>11</x:v>
      </x:c>
      <x:c r="J7611" s="266" t="n">
        <x:f>MOD(INT((ROW()-ROW($I$46))/(MESCLUN_CAP+1)),CARROT_CAP+1)</x:f>
        <x:v>13</x:v>
      </x:c>
      <x:c r="K7611" s="266" t="n">
        <x:f>MOD(ROW()-ROW($I$46),MESCLUN_CAP+1)</x:f>
        <x:v>1</x:v>
      </x:c>
      <x:c r="L7611" s="266" t="n">
        <x:f>SUM(I7611:K7611)</x:f>
        <x:v>25</x:v>
      </x:c>
      <x:c r="M7611" s="267" t="n">
        <x:f>I7611*TOMATO_HOURS*WEEKS*(1+TOMATO_DIM)^I7611+J7611*CARROT_HOURS*WEEKS*(1+CARROT_DIM)^J7611+K7611*MESCLUN_HOURS*WEEKS*(1+MESCLUN_DIM)^K7611</x:f>
        <x:v>3407.7673465413595</x:v>
      </x:c>
      <x:c r="N7611" s="267" t="n">
        <x:f>MAX(M7611-FARMER_HOURS,0)/TEMP_HOURS_PER_WORKER</x:f>
        <x:v>1.866505101764833</x:v>
      </x:c>
      <x:c r="O7611" s="268" t="n">
        <x:f>I7611*TOMATO_PRICE+J7611*CARROT_PRICE+K7611*MESCLUN_PRICE</x:f>
        <x:v>126722</x:v>
      </x:c>
      <x:c r="P7611" s="268" t="n">
        <x:f>I7611*TOMATO_FERTILIZER+J7611*CARROT_FERTILIZER+K7611*MESCLUN_FERTILIZER</x:f>
        <x:v>16280</x:v>
      </x:c>
      <x:c r="Q7611" s="268" t="n">
        <x:f>MIN(M7611,FARMER_HOURS)*FARMER_RATE+MAX(M7611-FARMER_HOURS,0)*TEMP_RATE</x:f>
        <x:v>71662.62754412083</x:v>
      </x:c>
      <x:c r="R7611" s="268" t="n">
        <x:f>O7611-P7611-Q7611-FIXED_COST</x:f>
        <x:v>18779.372455879173</x:v>
      </x:c>
      <x:c r="S7611" s="139" t="str">
        <x:f>IF(AND(L7611&lt;=TOTAL_BED_CAP,N7611&lt;=TEMP_WORKER_CAP),"YES","NO")</x:f>
        <x:v>YES</x:v>
      </x:c>
      <x:c r="T7611" s="139" t="n">
        <x:f>IF(S7611="YES",R7611,-1E+99)</x:f>
        <x:v>18779.372455879173</x:v>
      </x:c>
    </x:row>
    <x:row r="7612">
      <x:c r="A7612" s="139"/>
      <x:c r="B7612" s="139"/>
      <x:c r="C7612" s="139"/>
      <x:c r="D7612" s="139"/>
      <x:c r="E7612" s="139"/>
      <x:c r="F7612" s="139"/>
      <x:c r="G7612" s="139"/>
      <x:c r="H7612" s="139"/>
      <x:c r="I7612" s="266" t="n">
        <x:f>INT((ROW()-ROW($I$46))/((CARROT_CAP+1)*(MESCLUN_CAP+1)))</x:f>
        <x:v>11</x:v>
      </x:c>
      <x:c r="J7612" s="266" t="n">
        <x:f>MOD(INT((ROW()-ROW($I$46))/(MESCLUN_CAP+1)),CARROT_CAP+1)</x:f>
        <x:v>13</x:v>
      </x:c>
      <x:c r="K7612" s="266" t="n">
        <x:f>MOD(ROW()-ROW($I$46),MESCLUN_CAP+1)</x:f>
        <x:v>2</x:v>
      </x:c>
      <x:c r="L7612" s="266" t="n">
        <x:f>SUM(I7612:K7612)</x:f>
        <x:v>26</x:v>
      </x:c>
      <x:c r="M7612" s="267" t="n">
        <x:f>I7612*TOMATO_HOURS*WEEKS*(1+TOMATO_DIM)^I7612+J7612*CARROT_HOURS*WEEKS*(1+CARROT_DIM)^J7612+K7612*MESCLUN_HOURS*WEEKS*(1+MESCLUN_DIM)^K7612</x:f>
        <x:v>3454.4689090413594</x:v>
      </x:c>
      <x:c r="N7612" s="267" t="n">
        <x:f>MAX(M7612-FARMER_HOURS,0)/TEMP_HOURS_PER_WORKER</x:f>
        <x:v>1.898936742389833</x:v>
      </x:c>
      <x:c r="O7612" s="268" t="n">
        <x:f>I7612*TOMATO_PRICE+J7612*CARROT_PRICE+K7612*MESCLUN_PRICE</x:f>
        <x:v>129422</x:v>
      </x:c>
      <x:c r="P7612" s="268" t="n">
        <x:f>I7612*TOMATO_FERTILIZER+J7612*CARROT_FERTILIZER+K7612*MESCLUN_FERTILIZER</x:f>
        <x:v>17160</x:v>
      </x:c>
      <x:c r="Q7612" s="268" t="n">
        <x:f>MIN(M7612,FARMER_HOURS)*FARMER_RATE+MAX(M7612-FARMER_HOURS,0)*TEMP_RATE</x:f>
        <x:v>72473.41855974583</x:v>
      </x:c>
      <x:c r="R7612" s="268" t="n">
        <x:f>O7612-P7612-Q7612-FIXED_COST</x:f>
        <x:v>19788.581440254173</x:v>
      </x:c>
      <x:c r="S7612" s="139" t="str">
        <x:f>IF(AND(L7612&lt;=TOTAL_BED_CAP,N7612&lt;=TEMP_WORKER_CAP),"YES","NO")</x:f>
        <x:v>YES</x:v>
      </x:c>
      <x:c r="T7612" s="139" t="n">
        <x:f>IF(S7612="YES",R7612,-1E+99)</x:f>
        <x:v>19788.581440254173</x:v>
      </x:c>
    </x:row>
    <x:row r="7613">
      <x:c r="A7613" s="139"/>
      <x:c r="B7613" s="139"/>
      <x:c r="C7613" s="139"/>
      <x:c r="D7613" s="139"/>
      <x:c r="E7613" s="139"/>
      <x:c r="F7613" s="139"/>
      <x:c r="G7613" s="139"/>
      <x:c r="H7613" s="139"/>
      <x:c r="I7613" s="266" t="n">
        <x:f>INT((ROW()-ROW($I$46))/((CARROT_CAP+1)*(MESCLUN_CAP+1)))</x:f>
        <x:v>11</x:v>
      </x:c>
      <x:c r="J7613" s="266" t="n">
        <x:f>MOD(INT((ROW()-ROW($I$46))/(MESCLUN_CAP+1)),CARROT_CAP+1)</x:f>
        <x:v>13</x:v>
      </x:c>
      <x:c r="K7613" s="266" t="n">
        <x:f>MOD(ROW()-ROW($I$46),MESCLUN_CAP+1)</x:f>
        <x:v>3</x:v>
      </x:c>
      <x:c r="L7613" s="266" t="n">
        <x:f>SUM(I7613:K7613)</x:f>
        <x:v>27</x:v>
      </x:c>
      <x:c r="M7613" s="267" t="n">
        <x:f>I7613*TOMATO_HOURS*WEEKS*(1+TOMATO_DIM)^I7613+J7613*CARROT_HOURS*WEEKS*(1+CARROT_DIM)^J7613+K7613*MESCLUN_HOURS*WEEKS*(1+MESCLUN_DIM)^K7613</x:f>
        <x:v>3502.3308914632344</x:v>
      </x:c>
      <x:c r="N7613" s="267" t="n">
        <x:f>MAX(M7613-FARMER_HOURS,0)/TEMP_HOURS_PER_WORKER</x:f>
        <x:v>1.9321742301828015</x:v>
      </x:c>
      <x:c r="O7613" s="268" t="n">
        <x:f>I7613*TOMATO_PRICE+J7613*CARROT_PRICE+K7613*MESCLUN_PRICE</x:f>
        <x:v>132122</x:v>
      </x:c>
      <x:c r="P7613" s="268" t="n">
        <x:f>I7613*TOMATO_FERTILIZER+J7613*CARROT_FERTILIZER+K7613*MESCLUN_FERTILIZER</x:f>
        <x:v>18040</x:v>
      </x:c>
      <x:c r="Q7613" s="268" t="n">
        <x:f>MIN(M7613,FARMER_HOURS)*FARMER_RATE+MAX(M7613-FARMER_HOURS,0)*TEMP_RATE</x:f>
        <x:v>73304.35575457005</x:v>
      </x:c>
      <x:c r="R7613" s="268" t="n">
        <x:f>O7613-P7613-Q7613-FIXED_COST</x:f>
        <x:v>20777.644245429954</x:v>
      </x:c>
      <x:c r="S7613" s="139" t="str">
        <x:f>IF(AND(L7613&lt;=TOTAL_BED_CAP,N7613&lt;=TEMP_WORKER_CAP),"YES","NO")</x:f>
        <x:v>YES</x:v>
      </x:c>
      <x:c r="T7613" s="139" t="n">
        <x:f>IF(S7613="YES",R7613,-1E+99)</x:f>
        <x:v>20777.644245429954</x:v>
      </x:c>
    </x:row>
    <x:row r="7614">
      <x:c r="A7614" s="139"/>
      <x:c r="B7614" s="139"/>
      <x:c r="C7614" s="139"/>
      <x:c r="D7614" s="139"/>
      <x:c r="E7614" s="139"/>
      <x:c r="F7614" s="139"/>
      <x:c r="G7614" s="139"/>
      <x:c r="H7614" s="139"/>
      <x:c r="I7614" s="266" t="n">
        <x:f>INT((ROW()-ROW($I$46))/((CARROT_CAP+1)*(MESCLUN_CAP+1)))</x:f>
        <x:v>11</x:v>
      </x:c>
      <x:c r="J7614" s="266" t="n">
        <x:f>MOD(INT((ROW()-ROW($I$46))/(MESCLUN_CAP+1)),CARROT_CAP+1)</x:f>
        <x:v>13</x:v>
      </x:c>
      <x:c r="K7614" s="266" t="n">
        <x:f>MOD(ROW()-ROW($I$46),MESCLUN_CAP+1)</x:f>
        <x:v>4</x:v>
      </x:c>
      <x:c r="L7614" s="266" t="n">
        <x:f>SUM(I7614:K7614)</x:f>
        <x:v>28</x:v>
      </x:c>
      <x:c r="M7614" s="267" t="n">
        <x:f>I7614*TOMATO_HOURS*WEEKS*(1+TOMATO_DIM)^I7614+J7614*CARROT_HOURS*WEEKS*(1+CARROT_DIM)^J7614+K7614*MESCLUN_HOURS*WEEKS*(1+MESCLUN_DIM)^K7614</x:f>
        <x:v>3551.375007185891</x:v>
      </x:c>
      <x:c r="N7614" s="267" t="n">
        <x:f>MAX(M7614-FARMER_HOURS,0)/TEMP_HOURS_PER_WORKER</x:f>
        <x:v>1.966232643879091</x:v>
      </x:c>
      <x:c r="O7614" s="268" t="n">
        <x:f>I7614*TOMATO_PRICE+J7614*CARROT_PRICE+K7614*MESCLUN_PRICE</x:f>
        <x:v>134822</x:v>
      </x:c>
      <x:c r="P7614" s="268" t="n">
        <x:f>I7614*TOMATO_FERTILIZER+J7614*CARROT_FERTILIZER+K7614*MESCLUN_FERTILIZER</x:f>
        <x:v>18920</x:v>
      </x:c>
      <x:c r="Q7614" s="268" t="n">
        <x:f>MIN(M7614,FARMER_HOURS)*FARMER_RATE+MAX(M7614-FARMER_HOURS,0)*TEMP_RATE</x:f>
        <x:v>74155.81609697727</x:v>
      </x:c>
      <x:c r="R7614" s="268" t="n">
        <x:f>O7614-P7614-Q7614-FIXED_COST</x:f>
        <x:v>21746.183903022727</x:v>
      </x:c>
      <x:c r="S7614" s="139" t="str">
        <x:f>IF(AND(L7614&lt;=TOTAL_BED_CAP,N7614&lt;=TEMP_WORKER_CAP),"YES","NO")</x:f>
        <x:v>YES</x:v>
      </x:c>
      <x:c r="T7614" s="139" t="n">
        <x:f>IF(S7614="YES",R7614,-1E+99)</x:f>
        <x:v>21746.183903022727</x:v>
      </x:c>
    </x:row>
    <x:row r="7615">
      <x:c r="A7615" s="139"/>
      <x:c r="B7615" s="139"/>
      <x:c r="C7615" s="139"/>
      <x:c r="D7615" s="139"/>
      <x:c r="E7615" s="139"/>
      <x:c r="F7615" s="139"/>
      <x:c r="G7615" s="139"/>
      <x:c r="H7615" s="139"/>
      <x:c r="I7615" s="266" t="n">
        <x:f>INT((ROW()-ROW($I$46))/((CARROT_CAP+1)*(MESCLUN_CAP+1)))</x:f>
        <x:v>11</x:v>
      </x:c>
      <x:c r="J7615" s="266" t="n">
        <x:f>MOD(INT((ROW()-ROW($I$46))/(MESCLUN_CAP+1)),CARROT_CAP+1)</x:f>
        <x:v>13</x:v>
      </x:c>
      <x:c r="K7615" s="266" t="n">
        <x:f>MOD(ROW()-ROW($I$46),MESCLUN_CAP+1)</x:f>
        <x:v>5</x:v>
      </x:c>
      <x:c r="L7615" s="266" t="n">
        <x:f>SUM(I7615:K7615)</x:f>
        <x:v>29</x:v>
      </x:c>
      <x:c r="M7615" s="267" t="n">
        <x:f>I7615*TOMATO_HOURS*WEEKS*(1+TOMATO_DIM)^I7615+J7615*CARROT_HOURS*WEEKS*(1+CARROT_DIM)^J7615+K7615*MESCLUN_HOURS*WEEKS*(1+MESCLUN_DIM)^K7615</x:f>
        <x:v>3601.623331107094</x:v>
      </x:c>
      <x:c r="N7615" s="267" t="n">
        <x:f>MAX(M7615-FARMER_HOURS,0)/TEMP_HOURS_PER_WORKER</x:f>
        <x:v>2.001127313268815</x:v>
      </x:c>
      <x:c r="O7615" s="268" t="n">
        <x:f>I7615*TOMATO_PRICE+J7615*CARROT_PRICE+K7615*MESCLUN_PRICE</x:f>
        <x:v>137522</x:v>
      </x:c>
      <x:c r="P7615" s="268" t="n">
        <x:f>I7615*TOMATO_FERTILIZER+J7615*CARROT_FERTILIZER+K7615*MESCLUN_FERTILIZER</x:f>
        <x:v>19800</x:v>
      </x:c>
      <x:c r="Q7615" s="268" t="n">
        <x:f>MIN(M7615,FARMER_HOURS)*FARMER_RATE+MAX(M7615-FARMER_HOURS,0)*TEMP_RATE</x:f>
        <x:v>75028.18283172039</x:v>
      </x:c>
      <x:c r="R7615" s="268" t="n">
        <x:f>O7615-P7615-Q7615-FIXED_COST</x:f>
        <x:v>22693.81716827961</x:v>
      </x:c>
      <x:c r="S7615" s="139" t="str">
        <x:f>IF(AND(L7615&lt;=TOTAL_BED_CAP,N7615&lt;=TEMP_WORKER_CAP),"YES","NO")</x:f>
        <x:v>YES</x:v>
      </x:c>
      <x:c r="T7615" s="139" t="n">
        <x:f>IF(S7615="YES",R7615,-1E+99)</x:f>
        <x:v>22693.81716827961</x:v>
      </x:c>
    </x:row>
    <x:row r="7616">
      <x:c r="A7616" s="139"/>
      <x:c r="B7616" s="139"/>
      <x:c r="C7616" s="139"/>
      <x:c r="D7616" s="139"/>
      <x:c r="E7616" s="139"/>
      <x:c r="F7616" s="139"/>
      <x:c r="G7616" s="139"/>
      <x:c r="H7616" s="139"/>
      <x:c r="I7616" s="266" t="n">
        <x:f>INT((ROW()-ROW($I$46))/((CARROT_CAP+1)*(MESCLUN_CAP+1)))</x:f>
        <x:v>11</x:v>
      </x:c>
      <x:c r="J7616" s="266" t="n">
        <x:f>MOD(INT((ROW()-ROW($I$46))/(MESCLUN_CAP+1)),CARROT_CAP+1)</x:f>
        <x:v>13</x:v>
      </x:c>
      <x:c r="K7616" s="266" t="n">
        <x:f>MOD(ROW()-ROW($I$46),MESCLUN_CAP+1)</x:f>
        <x:v>6</x:v>
      </x:c>
      <x:c r="L7616" s="266" t="n">
        <x:f>SUM(I7616:K7616)</x:f>
        <x:v>30</x:v>
      </x:c>
      <x:c r="M7616" s="267" t="n">
        <x:f>I7616*TOMATO_HOURS*WEEKS*(1+TOMATO_DIM)^I7616+J7616*CARROT_HOURS*WEEKS*(1+CARROT_DIM)^J7616+K7616*MESCLUN_HOURS*WEEKS*(1+MESCLUN_DIM)^K7616</x:f>
        <x:v>3653.0983052887273</x:v>
      </x:c>
      <x:c r="N7616" s="267" t="n">
        <x:f>MAX(M7616-FARMER_HOURS,0)/TEMP_HOURS_PER_WORKER</x:f>
        <x:v>2.0368738231171717</x:v>
      </x:c>
      <x:c r="O7616" s="268" t="n">
        <x:f>I7616*TOMATO_PRICE+J7616*CARROT_PRICE+K7616*MESCLUN_PRICE</x:f>
        <x:v>140222</x:v>
      </x:c>
      <x:c r="P7616" s="268" t="n">
        <x:f>I7616*TOMATO_FERTILIZER+J7616*CARROT_FERTILIZER+K7616*MESCLUN_FERTILIZER</x:f>
        <x:v>20680</x:v>
      </x:c>
      <x:c r="Q7616" s="268" t="n">
        <x:f>MIN(M7616,FARMER_HOURS)*FARMER_RATE+MAX(M7616-FARMER_HOURS,0)*TEMP_RATE</x:f>
        <x:v>75921.84557792929</x:v>
      </x:c>
      <x:c r="R7616" s="268" t="n">
        <x:f>O7616-P7616-Q7616-FIXED_COST</x:f>
        <x:v>23620.154422070715</x:v>
      </x:c>
      <x:c r="S7616" s="139" t="str">
        <x:f>IF(AND(L7616&lt;=TOTAL_BED_CAP,N7616&lt;=TEMP_WORKER_CAP),"YES","NO")</x:f>
        <x:v>YES</x:v>
      </x:c>
      <x:c r="T7616" s="139" t="n">
        <x:f>IF(S7616="YES",R7616,-1E+99)</x:f>
        <x:v>23620.154422070715</x:v>
      </x:c>
    </x:row>
    <x:row r="7617">
      <x:c r="A7617" s="139"/>
      <x:c r="B7617" s="139"/>
      <x:c r="C7617" s="139"/>
      <x:c r="D7617" s="139"/>
      <x:c r="E7617" s="139"/>
      <x:c r="F7617" s="139"/>
      <x:c r="G7617" s="139"/>
      <x:c r="H7617" s="139"/>
      <x:c r="I7617" s="266" t="n">
        <x:f>INT((ROW()-ROW($I$46))/((CARROT_CAP+1)*(MESCLUN_CAP+1)))</x:f>
        <x:v>11</x:v>
      </x:c>
      <x:c r="J7617" s="266" t="n">
        <x:f>MOD(INT((ROW()-ROW($I$46))/(MESCLUN_CAP+1)),CARROT_CAP+1)</x:f>
        <x:v>13</x:v>
      </x:c>
      <x:c r="K7617" s="266" t="n">
        <x:f>MOD(ROW()-ROW($I$46),MESCLUN_CAP+1)</x:f>
        <x:v>7</x:v>
      </x:c>
      <x:c r="L7617" s="266" t="n">
        <x:f>SUM(I7617:K7617)</x:f>
        <x:v>31</x:v>
      </x:c>
      <x:c r="M7617" s="267" t="n">
        <x:f>I7617*TOMATO_HOURS*WEEKS*(1+TOMATO_DIM)^I7617+J7617*CARROT_HOURS*WEEKS*(1+CARROT_DIM)^J7617+K7617*MESCLUN_HOURS*WEEKS*(1+MESCLUN_DIM)^K7617</x:f>
        <x:v>3705.8227446866877</x:v>
      </x:c>
      <x:c r="N7617" s="267" t="n">
        <x:f>MAX(M7617-FARMER_HOURS,0)/TEMP_HOURS_PER_WORKER</x:f>
        <x:v>2.073488017143533</x:v>
      </x:c>
      <x:c r="O7617" s="268" t="n">
        <x:f>I7617*TOMATO_PRICE+J7617*CARROT_PRICE+K7617*MESCLUN_PRICE</x:f>
        <x:v>142922</x:v>
      </x:c>
      <x:c r="P7617" s="268" t="n">
        <x:f>I7617*TOMATO_FERTILIZER+J7617*CARROT_FERTILIZER+K7617*MESCLUN_FERTILIZER</x:f>
        <x:v>21560</x:v>
      </x:c>
      <x:c r="Q7617" s="268" t="n">
        <x:f>MIN(M7617,FARMER_HOURS)*FARMER_RATE+MAX(M7617-FARMER_HOURS,0)*TEMP_RATE</x:f>
        <x:v>76837.20042858832</x:v>
      </x:c>
      <x:c r="R7617" s="268" t="n">
        <x:f>O7617-P7617-Q7617-FIXED_COST</x:f>
        <x:v>24524.799571411684</x:v>
      </x:c>
      <x:c r="S7617" s="139" t="str">
        <x:f>IF(AND(L7617&lt;=TOTAL_BED_CAP,N7617&lt;=TEMP_WORKER_CAP),"YES","NO")</x:f>
        <x:v>YES</x:v>
      </x:c>
      <x:c r="T7617" s="139" t="n">
        <x:f>IF(S7617="YES",R7617,-1E+99)</x:f>
        <x:v>24524.799571411684</x:v>
      </x:c>
    </x:row>
    <x:row r="7618">
      <x:c r="A7618" s="139"/>
      <x:c r="B7618" s="139"/>
      <x:c r="C7618" s="139"/>
      <x:c r="D7618" s="139"/>
      <x:c r="E7618" s="139"/>
      <x:c r="F7618" s="139"/>
      <x:c r="G7618" s="139"/>
      <x:c r="H7618" s="139"/>
      <x:c r="I7618" s="266" t="n">
        <x:f>INT((ROW()-ROW($I$46))/((CARROT_CAP+1)*(MESCLUN_CAP+1)))</x:f>
        <x:v>11</x:v>
      </x:c>
      <x:c r="J7618" s="266" t="n">
        <x:f>MOD(INT((ROW()-ROW($I$46))/(MESCLUN_CAP+1)),CARROT_CAP+1)</x:f>
        <x:v>13</x:v>
      </x:c>
      <x:c r="K7618" s="266" t="n">
        <x:f>MOD(ROW()-ROW($I$46),MESCLUN_CAP+1)</x:f>
        <x:v>8</x:v>
      </x:c>
      <x:c r="L7618" s="266" t="n">
        <x:f>SUM(I7618:K7618)</x:f>
        <x:v>32</x:v>
      </x:c>
      <x:c r="M7618" s="267" t="n">
        <x:f>I7618*TOMATO_HOURS*WEEKS*(1+TOMATO_DIM)^I7618+J7618*CARROT_HOURS*WEEKS*(1+CARROT_DIM)^J7618+K7618*MESCLUN_HOURS*WEEKS*(1+MESCLUN_DIM)^K7618</x:f>
        <x:v>3759.8198429666677</x:v>
      </x:c>
      <x:c r="N7618" s="267" t="n">
        <x:f>MAX(M7618-FARMER_HOURS,0)/TEMP_HOURS_PER_WORKER</x:f>
        <x:v>2.110986002060186</x:v>
      </x:c>
      <x:c r="O7618" s="268" t="n">
        <x:f>I7618*TOMATO_PRICE+J7618*CARROT_PRICE+K7618*MESCLUN_PRICE</x:f>
        <x:v>145622</x:v>
      </x:c>
      <x:c r="P7618" s="268" t="n">
        <x:f>I7618*TOMATO_FERTILIZER+J7618*CARROT_FERTILIZER+K7618*MESCLUN_FERTILIZER</x:f>
        <x:v>22440</x:v>
      </x:c>
      <x:c r="Q7618" s="268" t="n">
        <x:f>MIN(M7618,FARMER_HOURS)*FARMER_RATE+MAX(M7618-FARMER_HOURS,0)*TEMP_RATE</x:f>
        <x:v>77774.65005150464</x:v>
      </x:c>
      <x:c r="R7618" s="268" t="n">
        <x:f>O7618-P7618-Q7618-FIXED_COST</x:f>
        <x:v>25407.349948495365</x:v>
      </x:c>
      <x:c r="S7618" s="139" t="str">
        <x:f>IF(AND(L7618&lt;=TOTAL_BED_CAP,N7618&lt;=TEMP_WORKER_CAP),"YES","NO")</x:f>
        <x:v>YES</x:v>
      </x:c>
      <x:c r="T7618" s="139" t="n">
        <x:f>IF(S7618="YES",R7618,-1E+99)</x:f>
        <x:v>25407.349948495365</x:v>
      </x:c>
    </x:row>
    <x:row r="7619">
      <x:c r="A7619" s="139"/>
      <x:c r="B7619" s="139"/>
      <x:c r="C7619" s="139"/>
      <x:c r="D7619" s="139"/>
      <x:c r="E7619" s="139"/>
      <x:c r="F7619" s="139"/>
      <x:c r="G7619" s="139"/>
      <x:c r="H7619" s="139"/>
      <x:c r="I7619" s="266" t="n">
        <x:f>INT((ROW()-ROW($I$46))/((CARROT_CAP+1)*(MESCLUN_CAP+1)))</x:f>
        <x:v>11</x:v>
      </x:c>
      <x:c r="J7619" s="266" t="n">
        <x:f>MOD(INT((ROW()-ROW($I$46))/(MESCLUN_CAP+1)),CARROT_CAP+1)</x:f>
        <x:v>13</x:v>
      </x:c>
      <x:c r="K7619" s="266" t="n">
        <x:f>MOD(ROW()-ROW($I$46),MESCLUN_CAP+1)</x:f>
        <x:v>9</x:v>
      </x:c>
      <x:c r="L7619" s="266" t="n">
        <x:f>SUM(I7619:K7619)</x:f>
        <x:v>33</x:v>
      </x:c>
      <x:c r="M7619" s="267" t="n">
        <x:f>I7619*TOMATO_HOURS*WEEKS*(1+TOMATO_DIM)^I7619+J7619*CARROT_HOURS*WEEKS*(1+CARROT_DIM)^J7619+K7619*MESCLUN_HOURS*WEEKS*(1+MESCLUN_DIM)^K7619</x:f>
        <x:v>3815.113178407062</x:v>
      </x:c>
      <x:c r="N7619" s="267" t="n">
        <x:f>MAX(M7619-FARMER_HOURS,0)/TEMP_HOURS_PER_WORKER</x:f>
        <x:v>2.149384151671571</x:v>
      </x:c>
      <x:c r="O7619" s="268" t="n">
        <x:f>I7619*TOMATO_PRICE+J7619*CARROT_PRICE+K7619*MESCLUN_PRICE</x:f>
        <x:v>148322</x:v>
      </x:c>
      <x:c r="P7619" s="268" t="n">
        <x:f>I7619*TOMATO_FERTILIZER+J7619*CARROT_FERTILIZER+K7619*MESCLUN_FERTILIZER</x:f>
        <x:v>23320</x:v>
      </x:c>
      <x:c r="Q7619" s="268" t="n">
        <x:f>MIN(M7619,FARMER_HOURS)*FARMER_RATE+MAX(M7619-FARMER_HOURS,0)*TEMP_RATE</x:f>
        <x:v>78734.60379178927</x:v>
      </x:c>
      <x:c r="R7619" s="268" t="n">
        <x:f>O7619-P7619-Q7619-FIXED_COST</x:f>
        <x:v>26267.396208210732</x:v>
      </x:c>
      <x:c r="S7619" s="139" t="str">
        <x:f>IF(AND(L7619&lt;=TOTAL_BED_CAP,N7619&lt;=TEMP_WORKER_CAP),"YES","NO")</x:f>
        <x:v>YES</x:v>
      </x:c>
      <x:c r="T7619" s="139" t="n">
        <x:f>IF(S7619="YES",R7619,-1E+99)</x:f>
        <x:v>26267.396208210732</x:v>
      </x:c>
    </x:row>
    <x:row r="7620">
      <x:c r="A7620" s="139"/>
      <x:c r="B7620" s="139"/>
      <x:c r="C7620" s="139"/>
      <x:c r="D7620" s="139"/>
      <x:c r="E7620" s="139"/>
      <x:c r="F7620" s="139"/>
      <x:c r="G7620" s="139"/>
      <x:c r="H7620" s="139"/>
      <x:c r="I7620" s="266" t="n">
        <x:f>INT((ROW()-ROW($I$46))/((CARROT_CAP+1)*(MESCLUN_CAP+1)))</x:f>
        <x:v>11</x:v>
      </x:c>
      <x:c r="J7620" s="266" t="n">
        <x:f>MOD(INT((ROW()-ROW($I$46))/(MESCLUN_CAP+1)),CARROT_CAP+1)</x:f>
        <x:v>13</x:v>
      </x:c>
      <x:c r="K7620" s="266" t="n">
        <x:f>MOD(ROW()-ROW($I$46),MESCLUN_CAP+1)</x:f>
        <x:v>10</x:v>
      </x:c>
      <x:c r="L7620" s="266" t="n">
        <x:f>SUM(I7620:K7620)</x:f>
        <x:v>34</x:v>
      </x:c>
      <x:c r="M7620" s="267" t="n">
        <x:f>I7620*TOMATO_HOURS*WEEKS*(1+TOMATO_DIM)^I7620+J7620*CARROT_HOURS*WEEKS*(1+CARROT_DIM)^J7620+K7620*MESCLUN_HOURS*WEEKS*(1+MESCLUN_DIM)^K7620</x:f>
        <x:v>3871.726719890275</x:v>
      </x:c>
      <x:c r="N7620" s="267" t="n">
        <x:f>MAX(M7620-FARMER_HOURS,0)/TEMP_HOURS_PER_WORKER</x:f>
        <x:v>2.1886991110349134</x:v>
      </x:c>
      <x:c r="O7620" s="268" t="n">
        <x:f>I7620*TOMATO_PRICE+J7620*CARROT_PRICE+K7620*MESCLUN_PRICE</x:f>
        <x:v>151022</x:v>
      </x:c>
      <x:c r="P7620" s="268" t="n">
        <x:f>I7620*TOMATO_FERTILIZER+J7620*CARROT_FERTILIZER+K7620*MESCLUN_FERTILIZER</x:f>
        <x:v>24200</x:v>
      </x:c>
      <x:c r="Q7620" s="268" t="n">
        <x:f>MIN(M7620,FARMER_HOURS)*FARMER_RATE+MAX(M7620-FARMER_HOURS,0)*TEMP_RATE</x:f>
        <x:v>79717.47777587283</x:v>
      </x:c>
      <x:c r="R7620" s="268" t="n">
        <x:f>O7620-P7620-Q7620-FIXED_COST</x:f>
        <x:v>27104.52222412717</x:v>
      </x:c>
      <x:c r="S7620" s="139" t="str">
        <x:f>IF(AND(L7620&lt;=TOTAL_BED_CAP,N7620&lt;=TEMP_WORKER_CAP),"YES","NO")</x:f>
        <x:v>YES</x:v>
      </x:c>
      <x:c r="T7620" s="139" t="n">
        <x:f>IF(S7620="YES",R7620,-1E+99)</x:f>
        <x:v>27104.52222412717</x:v>
      </x:c>
    </x:row>
    <x:row r="7621">
      <x:c r="A7621" s="139"/>
      <x:c r="B7621" s="139"/>
      <x:c r="C7621" s="139"/>
      <x:c r="D7621" s="139"/>
      <x:c r="E7621" s="139"/>
      <x:c r="F7621" s="139"/>
      <x:c r="G7621" s="139"/>
      <x:c r="H7621" s="139"/>
      <x:c r="I7621" s="266" t="n">
        <x:f>INT((ROW()-ROW($I$46))/((CARROT_CAP+1)*(MESCLUN_CAP+1)))</x:f>
        <x:v>11</x:v>
      </x:c>
      <x:c r="J7621" s="266" t="n">
        <x:f>MOD(INT((ROW()-ROW($I$46))/(MESCLUN_CAP+1)),CARROT_CAP+1)</x:f>
        <x:v>13</x:v>
      </x:c>
      <x:c r="K7621" s="266" t="n">
        <x:f>MOD(ROW()-ROW($I$46),MESCLUN_CAP+1)</x:f>
        <x:v>11</x:v>
      </x:c>
      <x:c r="L7621" s="266" t="n">
        <x:f>SUM(I7621:K7621)</x:f>
        <x:v>35</x:v>
      </x:c>
      <x:c r="M7621" s="267" t="n">
        <x:f>I7621*TOMATO_HOURS*WEEKS*(1+TOMATO_DIM)^I7621+J7621*CARROT_HOURS*WEEKS*(1+CARROT_DIM)^J7621+K7621*MESCLUN_HOURS*WEEKS*(1+MESCLUN_DIM)^K7621</x:f>
        <x:v>3929.684832983714</x:v>
      </x:c>
      <x:c r="N7621" s="267" t="n">
        <x:f>MAX(M7621-FARMER_HOURS,0)/TEMP_HOURS_PER_WORKER</x:f>
        <x:v>2.2289478006831347</x:v>
      </x:c>
      <x:c r="O7621" s="268" t="n">
        <x:f>I7621*TOMATO_PRICE+J7621*CARROT_PRICE+K7621*MESCLUN_PRICE</x:f>
        <x:v>153722</x:v>
      </x:c>
      <x:c r="P7621" s="268" t="n">
        <x:f>I7621*TOMATO_FERTILIZER+J7621*CARROT_FERTILIZER+K7621*MESCLUN_FERTILIZER</x:f>
        <x:v>25080</x:v>
      </x:c>
      <x:c r="Q7621" s="268" t="n">
        <x:f>MIN(M7621,FARMER_HOURS)*FARMER_RATE+MAX(M7621-FARMER_HOURS,0)*TEMP_RATE</x:f>
        <x:v>80723.69501707837</x:v>
      </x:c>
      <x:c r="R7621" s="268" t="n">
        <x:f>O7621-P7621-Q7621-FIXED_COST</x:f>
        <x:v>27918.304982921632</x:v>
      </x:c>
      <x:c r="S7621" s="139" t="str">
        <x:f>IF(AND(L7621&lt;=TOTAL_BED_CAP,N7621&lt;=TEMP_WORKER_CAP),"YES","NO")</x:f>
        <x:v>YES</x:v>
      </x:c>
      <x:c r="T7621" s="139" t="n">
        <x:f>IF(S7621="YES",R7621,-1E+99)</x:f>
        <x:v>27918.304982921632</x:v>
      </x:c>
    </x:row>
    <x:row r="7622">
      <x:c r="A7622" s="139"/>
      <x:c r="B7622" s="139"/>
      <x:c r="C7622" s="139"/>
      <x:c r="D7622" s="139"/>
      <x:c r="E7622" s="139"/>
      <x:c r="F7622" s="139"/>
      <x:c r="G7622" s="139"/>
      <x:c r="H7622" s="139"/>
      <x:c r="I7622" s="266" t="n">
        <x:f>INT((ROW()-ROW($I$46))/((CARROT_CAP+1)*(MESCLUN_CAP+1)))</x:f>
        <x:v>11</x:v>
      </x:c>
      <x:c r="J7622" s="266" t="n">
        <x:f>MOD(INT((ROW()-ROW($I$46))/(MESCLUN_CAP+1)),CARROT_CAP+1)</x:f>
        <x:v>13</x:v>
      </x:c>
      <x:c r="K7622" s="266" t="n">
        <x:f>MOD(ROW()-ROW($I$46),MESCLUN_CAP+1)</x:f>
        <x:v>12</x:v>
      </x:c>
      <x:c r="L7622" s="266" t="n">
        <x:f>SUM(I7622:K7622)</x:f>
        <x:v>36</x:v>
      </x:c>
      <x:c r="M7622" s="267" t="n">
        <x:f>I7622*TOMATO_HOURS*WEEKS*(1+TOMATO_DIM)^I7622+J7622*CARROT_HOURS*WEEKS*(1+CARROT_DIM)^J7622+K7622*MESCLUN_HOURS*WEEKS*(1+MESCLUN_DIM)^K7622</x:f>
        <x:v>3989.0122861117784</x:v>
      </x:c>
      <x:c r="N7622" s="267" t="n">
        <x:f>MAX(M7622-FARMER_HOURS,0)/TEMP_HOURS_PER_WORKER</x:f>
        <x:v>2.2701474209109573</x:v>
      </x:c>
      <x:c r="O7622" s="268" t="n">
        <x:f>I7622*TOMATO_PRICE+J7622*CARROT_PRICE+K7622*MESCLUN_PRICE</x:f>
        <x:v>156422</x:v>
      </x:c>
      <x:c r="P7622" s="268" t="n">
        <x:f>I7622*TOMATO_FERTILIZER+J7622*CARROT_FERTILIZER+K7622*MESCLUN_FERTILIZER</x:f>
        <x:v>25960</x:v>
      </x:c>
      <x:c r="Q7622" s="268" t="n">
        <x:f>MIN(M7622,FARMER_HOURS)*FARMER_RATE+MAX(M7622-FARMER_HOURS,0)*TEMP_RATE</x:f>
        <x:v>81753.68552277393</x:v>
      </x:c>
      <x:c r="R7622" s="268" t="n">
        <x:f>O7622-P7622-Q7622-FIXED_COST</x:f>
        <x:v>28708.31447722607</x:v>
      </x:c>
      <x:c r="S7622" s="139" t="str">
        <x:f>IF(AND(L7622&lt;=TOTAL_BED_CAP,N7622&lt;=TEMP_WORKER_CAP),"YES","NO")</x:f>
        <x:v>YES</x:v>
      </x:c>
      <x:c r="T7622" s="139" t="n">
        <x:f>IF(S7622="YES",R7622,-1E+99)</x:f>
        <x:v>28708.31447722607</x:v>
      </x:c>
    </x:row>
    <x:row r="7623">
      <x:c r="A7623" s="139"/>
      <x:c r="B7623" s="139"/>
      <x:c r="C7623" s="139"/>
      <x:c r="D7623" s="139"/>
      <x:c r="E7623" s="139"/>
      <x:c r="F7623" s="139"/>
      <x:c r="G7623" s="139"/>
      <x:c r="H7623" s="139"/>
      <x:c r="I7623" s="266" t="n">
        <x:f>INT((ROW()-ROW($I$46))/((CARROT_CAP+1)*(MESCLUN_CAP+1)))</x:f>
        <x:v>11</x:v>
      </x:c>
      <x:c r="J7623" s="266" t="n">
        <x:f>MOD(INT((ROW()-ROW($I$46))/(MESCLUN_CAP+1)),CARROT_CAP+1)</x:f>
        <x:v>13</x:v>
      </x:c>
      <x:c r="K7623" s="266" t="n">
        <x:f>MOD(ROW()-ROW($I$46),MESCLUN_CAP+1)</x:f>
        <x:v>13</x:v>
      </x:c>
      <x:c r="L7623" s="266" t="n">
        <x:f>SUM(I7623:K7623)</x:f>
        <x:v>37</x:v>
      </x:c>
      <x:c r="M7623" s="267" t="n">
        <x:f>I7623*TOMATO_HOURS*WEEKS*(1+TOMATO_DIM)^I7623+J7623*CARROT_HOURS*WEEKS*(1+CARROT_DIM)^J7623+K7623*MESCLUN_HOURS*WEEKS*(1+MESCLUN_DIM)^K7623</x:f>
        <x:v>4049.734256820163</x:v>
      </x:c>
      <x:c r="N7623" s="267" t="n">
        <x:f>MAX(M7623-FARMER_HOURS,0)/TEMP_HOURS_PER_WORKER</x:f>
        <x:v>2.312315456125113</x:v>
      </x:c>
      <x:c r="O7623" s="268" t="n">
        <x:f>I7623*TOMATO_PRICE+J7623*CARROT_PRICE+K7623*MESCLUN_PRICE</x:f>
        <x:v>159122</x:v>
      </x:c>
      <x:c r="P7623" s="268" t="n">
        <x:f>I7623*TOMATO_FERTILIZER+J7623*CARROT_FERTILIZER+K7623*MESCLUN_FERTILIZER</x:f>
        <x:v>26840</x:v>
      </x:c>
      <x:c r="Q7623" s="268" t="n">
        <x:f>MIN(M7623,FARMER_HOURS)*FARMER_RATE+MAX(M7623-FARMER_HOURS,0)*TEMP_RATE</x:f>
        <x:v>82807.88640312784</x:v>
      </x:c>
      <x:c r="R7623" s="268" t="n">
        <x:f>O7623-P7623-Q7623-FIXED_COST</x:f>
        <x:v>29474.113596872165</x:v>
      </x:c>
      <x:c r="S7623" s="139" t="str">
        <x:f>IF(AND(L7623&lt;=TOTAL_BED_CAP,N7623&lt;=TEMP_WORKER_CAP),"YES","NO")</x:f>
        <x:v>YES</x:v>
      </x:c>
      <x:c r="T7623" s="139" t="n">
        <x:f>IF(S7623="YES",R7623,-1E+99)</x:f>
        <x:v>29474.113596872165</x:v>
      </x:c>
    </x:row>
    <x:row r="7624">
      <x:c r="A7624" s="139"/>
      <x:c r="B7624" s="139"/>
      <x:c r="C7624" s="139"/>
      <x:c r="D7624" s="139"/>
      <x:c r="E7624" s="139"/>
      <x:c r="F7624" s="139"/>
      <x:c r="G7624" s="139"/>
      <x:c r="H7624" s="139"/>
      <x:c r="I7624" s="266" t="n">
        <x:f>INT((ROW()-ROW($I$46))/((CARROT_CAP+1)*(MESCLUN_CAP+1)))</x:f>
        <x:v>11</x:v>
      </x:c>
      <x:c r="J7624" s="266" t="n">
        <x:f>MOD(INT((ROW()-ROW($I$46))/(MESCLUN_CAP+1)),CARROT_CAP+1)</x:f>
        <x:v>13</x:v>
      </x:c>
      <x:c r="K7624" s="266" t="n">
        <x:f>MOD(ROW()-ROW($I$46),MESCLUN_CAP+1)</x:f>
        <x:v>14</x:v>
      </x:c>
      <x:c r="L7624" s="266" t="n">
        <x:f>SUM(I7624:K7624)</x:f>
        <x:v>38</x:v>
      </x:c>
      <x:c r="M7624" s="267" t="n">
        <x:f>I7624*TOMATO_HOURS*WEEKS*(1+TOMATO_DIM)^I7624+J7624*CARROT_HOURS*WEEKS*(1+CARROT_DIM)^J7624+K7624*MESCLUN_HOURS*WEEKS*(1+MESCLUN_DIM)^K7624</x:f>
        <x:v>4111.876338133824</x:v>
      </x:c>
      <x:c r="N7624" s="267" t="n">
        <x:f>MAX(M7624-FARMER_HOURS,0)/TEMP_HOURS_PER_WORKER</x:f>
        <x:v>2.3554696792596</x:v>
      </x:c>
      <x:c r="O7624" s="268" t="n">
        <x:f>I7624*TOMATO_PRICE+J7624*CARROT_PRICE+K7624*MESCLUN_PRICE</x:f>
        <x:v>161822</x:v>
      </x:c>
      <x:c r="P7624" s="268" t="n">
        <x:f>I7624*TOMATO_FERTILIZER+J7624*CARROT_FERTILIZER+K7624*MESCLUN_FERTILIZER</x:f>
        <x:v>27720</x:v>
      </x:c>
      <x:c r="Q7624" s="268" t="n">
        <x:f>MIN(M7624,FARMER_HOURS)*FARMER_RATE+MAX(M7624-FARMER_HOURS,0)*TEMP_RATE</x:f>
        <x:v>83886.74198148999</x:v>
      </x:c>
      <x:c r="R7624" s="268" t="n">
        <x:f>O7624-P7624-Q7624-FIXED_COST</x:f>
        <x:v>30215.25801851001</x:v>
      </x:c>
      <x:c r="S7624" s="139" t="str">
        <x:f>IF(AND(L7624&lt;=TOTAL_BED_CAP,N7624&lt;=TEMP_WORKER_CAP),"YES","NO")</x:f>
        <x:v>YES</x:v>
      </x:c>
      <x:c r="T7624" s="139" t="n">
        <x:f>IF(S7624="YES",R7624,-1E+99)</x:f>
        <x:v>30215.25801851001</x:v>
      </x:c>
    </x:row>
    <x:row r="7625">
      <x:c r="A7625" s="139"/>
      <x:c r="B7625" s="139"/>
      <x:c r="C7625" s="139"/>
      <x:c r="D7625" s="139"/>
      <x:c r="E7625" s="139"/>
      <x:c r="F7625" s="139"/>
      <x:c r="G7625" s="139"/>
      <x:c r="H7625" s="139"/>
      <x:c r="I7625" s="266" t="n">
        <x:f>INT((ROW()-ROW($I$46))/((CARROT_CAP+1)*(MESCLUN_CAP+1)))</x:f>
        <x:v>11</x:v>
      </x:c>
      <x:c r="J7625" s="266" t="n">
        <x:f>MOD(INT((ROW()-ROW($I$46))/(MESCLUN_CAP+1)),CARROT_CAP+1)</x:f>
        <x:v>13</x:v>
      </x:c>
      <x:c r="K7625" s="266" t="n">
        <x:f>MOD(ROW()-ROW($I$46),MESCLUN_CAP+1)</x:f>
        <x:v>15</x:v>
      </x:c>
      <x:c r="L7625" s="266" t="n">
        <x:f>SUM(I7625:K7625)</x:f>
        <x:v>39</x:v>
      </x:c>
      <x:c r="M7625" s="267" t="n">
        <x:f>I7625*TOMATO_HOURS*WEEKS*(1+TOMATO_DIM)^I7625+J7625*CARROT_HOURS*WEEKS*(1+CARROT_DIM)^J7625+K7625*MESCLUN_HOURS*WEEKS*(1+MESCLUN_DIM)^K7625</x:f>
        <x:v>4175.464545009971</x:v>
      </x:c>
      <x:c r="N7625" s="267" t="n">
        <x:f>MAX(M7625-FARMER_HOURS,0)/TEMP_HOURS_PER_WORKER</x:f>
        <x:v>2.399628156256924</x:v>
      </x:c>
      <x:c r="O7625" s="268" t="n">
        <x:f>I7625*TOMATO_PRICE+J7625*CARROT_PRICE+K7625*MESCLUN_PRICE</x:f>
        <x:v>164522</x:v>
      </x:c>
      <x:c r="P7625" s="268" t="n">
        <x:f>I7625*TOMATO_FERTILIZER+J7625*CARROT_FERTILIZER+K7625*MESCLUN_FERTILIZER</x:f>
        <x:v>28600</x:v>
      </x:c>
      <x:c r="Q7625" s="268" t="n">
        <x:f>MIN(M7625,FARMER_HOURS)*FARMER_RATE+MAX(M7625-FARMER_HOURS,0)*TEMP_RATE</x:f>
        <x:v>84990.70390642309</x:v>
      </x:c>
      <x:c r="R7625" s="268" t="n">
        <x:f>O7625-P7625-Q7625-FIXED_COST</x:f>
        <x:v>30931.296093576908</x:v>
      </x:c>
      <x:c r="S7625" s="139" t="str">
        <x:f>IF(AND(L7625&lt;=TOTAL_BED_CAP,N7625&lt;=TEMP_WORKER_CAP),"YES","NO")</x:f>
        <x:v>YES</x:v>
      </x:c>
      <x:c r="T7625" s="139" t="n">
        <x:f>IF(S7625="YES",R7625,-1E+99)</x:f>
        <x:v>30931.296093576908</x:v>
      </x:c>
    </x:row>
    <x:row r="7626">
      <x:c r="A7626" s="139"/>
      <x:c r="B7626" s="139"/>
      <x:c r="C7626" s="139"/>
      <x:c r="D7626" s="139"/>
      <x:c r="E7626" s="139"/>
      <x:c r="F7626" s="139"/>
      <x:c r="G7626" s="139"/>
      <x:c r="H7626" s="139"/>
      <x:c r="I7626" s="266" t="n">
        <x:f>INT((ROW()-ROW($I$46))/((CARROT_CAP+1)*(MESCLUN_CAP+1)))</x:f>
        <x:v>11</x:v>
      </x:c>
      <x:c r="J7626" s="266" t="n">
        <x:f>MOD(INT((ROW()-ROW($I$46))/(MESCLUN_CAP+1)),CARROT_CAP+1)</x:f>
        <x:v>13</x:v>
      </x:c>
      <x:c r="K7626" s="266" t="n">
        <x:f>MOD(ROW()-ROW($I$46),MESCLUN_CAP+1)</x:f>
        <x:v>16</x:v>
      </x:c>
      <x:c r="L7626" s="266" t="n">
        <x:f>SUM(I7626:K7626)</x:f>
        <x:v>40</x:v>
      </x:c>
      <x:c r="M7626" s="267" t="n">
        <x:f>I7626*TOMATO_HOURS*WEEKS*(1+TOMATO_DIM)^I7626+J7626*CARROT_HOURS*WEEKS*(1+CARROT_DIM)^J7626+K7626*MESCLUN_HOURS*WEEKS*(1+MESCLUN_DIM)^K7626</x:f>
        <x:v>4240.525320887459</x:v>
      </x:c>
      <x:c r="N7626" s="267" t="n">
        <x:f>MAX(M7626-FARMER_HOURS,0)/TEMP_HOURS_PER_WORKER</x:f>
        <x:v>2.444809250616291</x:v>
      </x:c>
      <x:c r="O7626" s="268" t="n">
        <x:f>I7626*TOMATO_PRICE+J7626*CARROT_PRICE+K7626*MESCLUN_PRICE</x:f>
        <x:v>167222</x:v>
      </x:c>
      <x:c r="P7626" s="268" t="n">
        <x:f>I7626*TOMATO_FERTILIZER+J7626*CARROT_FERTILIZER+K7626*MESCLUN_FERTILIZER</x:f>
        <x:v>29480</x:v>
      </x:c>
      <x:c r="Q7626" s="268" t="n">
        <x:f>MIN(M7626,FARMER_HOURS)*FARMER_RATE+MAX(M7626-FARMER_HOURS,0)*TEMP_RATE</x:f>
        <x:v>86120.23126540727</x:v>
      </x:c>
      <x:c r="R7626" s="268" t="n">
        <x:f>O7626-P7626-Q7626-FIXED_COST</x:f>
        <x:v>31621.768734592726</x:v>
      </x:c>
      <x:c r="S7626" s="139" t="str">
        <x:f>IF(AND(L7626&lt;=TOTAL_BED_CAP,N7626&lt;=TEMP_WORKER_CAP),"YES","NO")</x:f>
        <x:v>YES</x:v>
      </x:c>
      <x:c r="T7626" s="139" t="n">
        <x:f>IF(S7626="YES",R7626,-1E+99)</x:f>
        <x:v>31621.768734592726</x:v>
      </x:c>
    </x:row>
    <x:row r="7627">
      <x:c r="A7627" s="139"/>
      <x:c r="B7627" s="139"/>
      <x:c r="C7627" s="139"/>
      <x:c r="D7627" s="139"/>
      <x:c r="E7627" s="139"/>
      <x:c r="F7627" s="139"/>
      <x:c r="G7627" s="139"/>
      <x:c r="H7627" s="139"/>
      <x:c r="I7627" s="266" t="n">
        <x:f>INT((ROW()-ROW($I$46))/((CARROT_CAP+1)*(MESCLUN_CAP+1)))</x:f>
        <x:v>11</x:v>
      </x:c>
      <x:c r="J7627" s="266" t="n">
        <x:f>MOD(INT((ROW()-ROW($I$46))/(MESCLUN_CAP+1)),CARROT_CAP+1)</x:f>
        <x:v>13</x:v>
      </x:c>
      <x:c r="K7627" s="266" t="n">
        <x:f>MOD(ROW()-ROW($I$46),MESCLUN_CAP+1)</x:f>
        <x:v>17</x:v>
      </x:c>
      <x:c r="L7627" s="266" t="n">
        <x:f>SUM(I7627:K7627)</x:f>
        <x:v>41</x:v>
      </x:c>
      <x:c r="M7627" s="267" t="n">
        <x:f>I7627*TOMATO_HOURS*WEEKS*(1+TOMATO_DIM)^I7627+J7627*CARROT_HOURS*WEEKS*(1+CARROT_DIM)^J7627+K7627*MESCLUN_HOURS*WEEKS*(1+MESCLUN_DIM)^K7627</x:f>
        <x:v>4307.085544334</x:v>
      </x:c>
      <x:c r="N7627" s="267" t="n">
        <x:f>MAX(M7627-FARMER_HOURS,0)/TEMP_HOURS_PER_WORKER</x:f>
        <x:v>2.491031628009722</x:v>
      </x:c>
      <x:c r="O7627" s="268" t="n">
        <x:f>I7627*TOMATO_PRICE+J7627*CARROT_PRICE+K7627*MESCLUN_PRICE</x:f>
        <x:v>169922</x:v>
      </x:c>
      <x:c r="P7627" s="268" t="n">
        <x:f>I7627*TOMATO_FERTILIZER+J7627*CARROT_FERTILIZER+K7627*MESCLUN_FERTILIZER</x:f>
        <x:v>30360</x:v>
      </x:c>
      <x:c r="Q7627" s="268" t="n">
        <x:f>MIN(M7627,FARMER_HOURS)*FARMER_RATE+MAX(M7627-FARMER_HOURS,0)*TEMP_RATE</x:f>
        <x:v>87275.79070024306</x:v>
      </x:c>
      <x:c r="R7627" s="268" t="n">
        <x:f>O7627-P7627-Q7627-FIXED_COST</x:f>
        <x:v>32286.20929975694</x:v>
      </x:c>
      <x:c r="S7627" s="139" t="str">
        <x:f>IF(AND(L7627&lt;=TOTAL_BED_CAP,N7627&lt;=TEMP_WORKER_CAP),"YES","NO")</x:f>
        <x:v>YES</x:v>
      </x:c>
      <x:c r="T7627" s="139" t="n">
        <x:f>IF(S7627="YES",R7627,-1E+99)</x:f>
        <x:v>32286.20929975694</x:v>
      </x:c>
    </x:row>
    <x:row r="7628">
      <x:c r="A7628" s="139"/>
      <x:c r="B7628" s="139"/>
      <x:c r="C7628" s="139"/>
      <x:c r="D7628" s="139"/>
      <x:c r="E7628" s="139"/>
      <x:c r="F7628" s="139"/>
      <x:c r="G7628" s="139"/>
      <x:c r="H7628" s="139"/>
      <x:c r="I7628" s="266" t="n">
        <x:f>INT((ROW()-ROW($I$46))/((CARROT_CAP+1)*(MESCLUN_CAP+1)))</x:f>
        <x:v>11</x:v>
      </x:c>
      <x:c r="J7628" s="266" t="n">
        <x:f>MOD(INT((ROW()-ROW($I$46))/(MESCLUN_CAP+1)),CARROT_CAP+1)</x:f>
        <x:v>13</x:v>
      </x:c>
      <x:c r="K7628" s="266" t="n">
        <x:f>MOD(ROW()-ROW($I$46),MESCLUN_CAP+1)</x:f>
        <x:v>18</x:v>
      </x:c>
      <x:c r="L7628" s="266" t="n">
        <x:f>SUM(I7628:K7628)</x:f>
        <x:v>42</x:v>
      </x:c>
      <x:c r="M7628" s="267" t="n">
        <x:f>I7628*TOMATO_HOURS*WEEKS*(1+TOMATO_DIM)^I7628+J7628*CARROT_HOURS*WEEKS*(1+CARROT_DIM)^J7628+K7628*MESCLUN_HOURS*WEEKS*(1+MESCLUN_DIM)^K7628</x:f>
        <x:v>4375.172535792587</x:v>
      </x:c>
      <x:c r="N7628" s="267" t="n">
        <x:f>MAX(M7628-FARMER_HOURS,0)/TEMP_HOURS_PER_WORKER</x:f>
        <x:v>2.5383142609670744</x:v>
      </x:c>
      <x:c r="O7628" s="268" t="n">
        <x:f>I7628*TOMATO_PRICE+J7628*CARROT_PRICE+K7628*MESCLUN_PRICE</x:f>
        <x:v>172622</x:v>
      </x:c>
      <x:c r="P7628" s="268" t="n">
        <x:f>I7628*TOMATO_FERTILIZER+J7628*CARROT_FERTILIZER+K7628*MESCLUN_FERTILIZER</x:f>
        <x:v>31240</x:v>
      </x:c>
      <x:c r="Q7628" s="268" t="n">
        <x:f>MIN(M7628,FARMER_HOURS)*FARMER_RATE+MAX(M7628-FARMER_HOURS,0)*TEMP_RATE</x:f>
        <x:v>88457.85652417687</x:v>
      </x:c>
      <x:c r="R7628" s="268" t="n">
        <x:f>O7628-P7628-Q7628-FIXED_COST</x:f>
        <x:v>32924.14347582313</x:v>
      </x:c>
      <x:c r="S7628" s="139" t="str">
        <x:f>IF(AND(L7628&lt;=TOTAL_BED_CAP,N7628&lt;=TEMP_WORKER_CAP),"YES","NO")</x:f>
        <x:v>YES</x:v>
      </x:c>
      <x:c r="T7628" s="139" t="n">
        <x:f>IF(S7628="YES",R7628,-1E+99)</x:f>
        <x:v>32924.14347582313</x:v>
      </x:c>
    </x:row>
    <x:row r="7629">
      <x:c r="A7629" s="139"/>
      <x:c r="B7629" s="139"/>
      <x:c r="C7629" s="139"/>
      <x:c r="D7629" s="139"/>
      <x:c r="E7629" s="139"/>
      <x:c r="F7629" s="139"/>
      <x:c r="G7629" s="139"/>
      <x:c r="H7629" s="139"/>
      <x:c r="I7629" s="266" t="n">
        <x:f>INT((ROW()-ROW($I$46))/((CARROT_CAP+1)*(MESCLUN_CAP+1)))</x:f>
        <x:v>11</x:v>
      </x:c>
      <x:c r="J7629" s="266" t="n">
        <x:f>MOD(INT((ROW()-ROW($I$46))/(MESCLUN_CAP+1)),CARROT_CAP+1)</x:f>
        <x:v>13</x:v>
      </x:c>
      <x:c r="K7629" s="266" t="n">
        <x:f>MOD(ROW()-ROW($I$46),MESCLUN_CAP+1)</x:f>
        <x:v>19</x:v>
      </x:c>
      <x:c r="L7629" s="266" t="n">
        <x:f>SUM(I7629:K7629)</x:f>
        <x:v>43</x:v>
      </x:c>
      <x:c r="M7629" s="267" t="n">
        <x:f>I7629*TOMATO_HOURS*WEEKS*(1+TOMATO_DIM)^I7629+J7629*CARROT_HOURS*WEEKS*(1+CARROT_DIM)^J7629+K7629*MESCLUN_HOURS*WEEKS*(1+MESCLUN_DIM)^K7629</x:f>
        <x:v>4444.814064428609</x:v>
      </x:c>
      <x:c r="N7629" s="267" t="n">
        <x:f>MAX(M7629-FARMER_HOURS,0)/TEMP_HOURS_PER_WORKER</x:f>
        <x:v>2.586676433630978</x:v>
      </x:c>
      <x:c r="O7629" s="268" t="n">
        <x:f>I7629*TOMATO_PRICE+J7629*CARROT_PRICE+K7629*MESCLUN_PRICE</x:f>
        <x:v>175322</x:v>
      </x:c>
      <x:c r="P7629" s="268" t="n">
        <x:f>I7629*TOMATO_FERTILIZER+J7629*CARROT_FERTILIZER+K7629*MESCLUN_FERTILIZER</x:f>
        <x:v>32120</x:v>
      </x:c>
      <x:c r="Q7629" s="268" t="n">
        <x:f>MIN(M7629,FARMER_HOURS)*FARMER_RATE+MAX(M7629-FARMER_HOURS,0)*TEMP_RATE</x:f>
        <x:v>89666.91084077445</x:v>
      </x:c>
      <x:c r="R7629" s="268" t="n">
        <x:f>O7629-P7629-Q7629-FIXED_COST</x:f>
        <x:v>33535.08915922555</x:v>
      </x:c>
      <x:c r="S7629" s="139" t="str">
        <x:f>IF(AND(L7629&lt;=TOTAL_BED_CAP,N7629&lt;=TEMP_WORKER_CAP),"YES","NO")</x:f>
        <x:v>YES</x:v>
      </x:c>
      <x:c r="T7629" s="139" t="n">
        <x:f>IF(S7629="YES",R7629,-1E+99)</x:f>
        <x:v>33535.08915922555</x:v>
      </x:c>
    </x:row>
    <x:row r="7630">
      <x:c r="A7630" s="139"/>
      <x:c r="B7630" s="139"/>
      <x:c r="C7630" s="139"/>
      <x:c r="D7630" s="139"/>
      <x:c r="E7630" s="139"/>
      <x:c r="F7630" s="139"/>
      <x:c r="G7630" s="139"/>
      <x:c r="H7630" s="139"/>
      <x:c r="I7630" s="266" t="n">
        <x:f>INT((ROW()-ROW($I$46))/((CARROT_CAP+1)*(MESCLUN_CAP+1)))</x:f>
        <x:v>11</x:v>
      </x:c>
      <x:c r="J7630" s="266" t="n">
        <x:f>MOD(INT((ROW()-ROW($I$46))/(MESCLUN_CAP+1)),CARROT_CAP+1)</x:f>
        <x:v>13</x:v>
      </x:c>
      <x:c r="K7630" s="266" t="n">
        <x:f>MOD(ROW()-ROW($I$46),MESCLUN_CAP+1)</x:f>
        <x:v>20</x:v>
      </x:c>
      <x:c r="L7630" s="266" t="n">
        <x:f>SUM(I7630:K7630)</x:f>
        <x:v>44</x:v>
      </x:c>
      <x:c r="M7630" s="267" t="n">
        <x:f>I7630*TOMATO_HOURS*WEEKS*(1+TOMATO_DIM)^I7630+J7630*CARROT_HOURS*WEEKS*(1+CARROT_DIM)^J7630+K7630*MESCLUN_HOURS*WEEKS*(1+MESCLUN_DIM)^K7630</x:f>
        <x:v>4516.038355079086</x:v>
      </x:c>
      <x:c r="N7630" s="267" t="n">
        <x:f>MAX(M7630-FARMER_HOURS,0)/TEMP_HOURS_PER_WORKER</x:f>
        <x:v>2.6361377465826985</x:v>
      </x:c>
      <x:c r="O7630" s="268" t="n">
        <x:f>I7630*TOMATO_PRICE+J7630*CARROT_PRICE+K7630*MESCLUN_PRICE</x:f>
        <x:v>178022</x:v>
      </x:c>
      <x:c r="P7630" s="268" t="n">
        <x:f>I7630*TOMATO_FERTILIZER+J7630*CARROT_FERTILIZER+K7630*MESCLUN_FERTILIZER</x:f>
        <x:v>33000</x:v>
      </x:c>
      <x:c r="Q7630" s="268" t="n">
        <x:f>MIN(M7630,FARMER_HOURS)*FARMER_RATE+MAX(M7630-FARMER_HOURS,0)*TEMP_RATE</x:f>
        <x:v>90903.44366456746</x:v>
      </x:c>
      <x:c r="R7630" s="268" t="n">
        <x:f>O7630-P7630-Q7630-FIXED_COST</x:f>
        <x:v>34118.55633543254</x:v>
      </x:c>
      <x:c r="S7630" s="139" t="str">
        <x:f>IF(AND(L7630&lt;=TOTAL_BED_CAP,N7630&lt;=TEMP_WORKER_CAP),"YES","NO")</x:f>
        <x:v>YES</x:v>
      </x:c>
      <x:c r="T7630" s="139" t="n">
        <x:f>IF(S7630="YES",R7630,-1E+99)</x:f>
        <x:v>34118.55633543254</x:v>
      </x:c>
    </x:row>
    <x:row r="7631">
      <x:c r="A7631" s="139"/>
      <x:c r="B7631" s="139"/>
      <x:c r="C7631" s="139"/>
      <x:c r="D7631" s="139"/>
      <x:c r="E7631" s="139"/>
      <x:c r="F7631" s="139"/>
      <x:c r="G7631" s="139"/>
      <x:c r="H7631" s="139"/>
      <x:c r="I7631" s="266" t="n">
        <x:f>INT((ROW()-ROW($I$46))/((CARROT_CAP+1)*(MESCLUN_CAP+1)))</x:f>
        <x:v>11</x:v>
      </x:c>
      <x:c r="J7631" s="266" t="n">
        <x:f>MOD(INT((ROW()-ROW($I$46))/(MESCLUN_CAP+1)),CARROT_CAP+1)</x:f>
        <x:v>13</x:v>
      </x:c>
      <x:c r="K7631" s="266" t="n">
        <x:f>MOD(ROW()-ROW($I$46),MESCLUN_CAP+1)</x:f>
        <x:v>21</x:v>
      </x:c>
      <x:c r="L7631" s="266" t="n">
        <x:f>SUM(I7631:K7631)</x:f>
        <x:v>45</x:v>
      </x:c>
      <x:c r="M7631" s="267" t="n">
        <x:f>I7631*TOMATO_HOURS*WEEKS*(1+TOMATO_DIM)^I7631+J7631*CARROT_HOURS*WEEKS*(1+CARROT_DIM)^J7631+K7631*MESCLUN_HOURS*WEEKS*(1+MESCLUN_DIM)^K7631</x:f>
        <x:v>4588.874095305529</x:v>
      </x:c>
      <x:c r="N7631" s="267" t="n">
        <x:f>MAX(M7631-FARMER_HOURS,0)/TEMP_HOURS_PER_WORKER</x:f>
        <x:v>2.686718121739951</x:v>
      </x:c>
      <x:c r="O7631" s="268" t="n">
        <x:f>I7631*TOMATO_PRICE+J7631*CARROT_PRICE+K7631*MESCLUN_PRICE</x:f>
        <x:v>180722</x:v>
      </x:c>
      <x:c r="P7631" s="268" t="n">
        <x:f>I7631*TOMATO_FERTILIZER+J7631*CARROT_FERTILIZER+K7631*MESCLUN_FERTILIZER</x:f>
        <x:v>33880</x:v>
      </x:c>
      <x:c r="Q7631" s="268" t="n">
        <x:f>MIN(M7631,FARMER_HOURS)*FARMER_RATE+MAX(M7631-FARMER_HOURS,0)*TEMP_RATE</x:f>
        <x:v>92167.95304349877</x:v>
      </x:c>
      <x:c r="R7631" s="268" t="n">
        <x:f>O7631-P7631-Q7631-FIXED_COST</x:f>
        <x:v>34674.04695650123</x:v>
      </x:c>
      <x:c r="S7631" s="139" t="str">
        <x:f>IF(AND(L7631&lt;=TOTAL_BED_CAP,N7631&lt;=TEMP_WORKER_CAP),"YES","NO")</x:f>
        <x:v>YES</x:v>
      </x:c>
      <x:c r="T7631" s="139" t="n">
        <x:f>IF(S7631="YES",R7631,-1E+99)</x:f>
        <x:v>34674.04695650123</x:v>
      </x:c>
    </x:row>
    <x:row r="7632">
      <x:c r="A7632" s="139"/>
      <x:c r="B7632" s="139"/>
      <x:c r="C7632" s="139"/>
      <x:c r="D7632" s="139"/>
      <x:c r="E7632" s="139"/>
      <x:c r="F7632" s="139"/>
      <x:c r="G7632" s="139"/>
      <x:c r="H7632" s="139"/>
      <x:c r="I7632" s="266" t="n">
        <x:f>INT((ROW()-ROW($I$46))/((CARROT_CAP+1)*(MESCLUN_CAP+1)))</x:f>
        <x:v>11</x:v>
      </x:c>
      <x:c r="J7632" s="266" t="n">
        <x:f>MOD(INT((ROW()-ROW($I$46))/(MESCLUN_CAP+1)),CARROT_CAP+1)</x:f>
        <x:v>13</x:v>
      </x:c>
      <x:c r="K7632" s="266" t="n">
        <x:f>MOD(ROW()-ROW($I$46),MESCLUN_CAP+1)</x:f>
        <x:v>22</x:v>
      </x:c>
      <x:c r="L7632" s="266" t="n">
        <x:f>SUM(I7632:K7632)</x:f>
        <x:v>46</x:v>
      </x:c>
      <x:c r="M7632" s="267" t="n">
        <x:f>I7632*TOMATO_HOURS*WEEKS*(1+TOMATO_DIM)^I7632+J7632*CARROT_HOURS*WEEKS*(1+CARROT_DIM)^J7632+K7632*MESCLUN_HOURS*WEEKS*(1+MESCLUN_DIM)^K7632</x:f>
        <x:v>4663.350442551926</x:v>
      </x:c>
      <x:c r="N7632" s="267" t="n">
        <x:f>MAX(M7632-FARMER_HOURS,0)/TEMP_HOURS_PER_WORKER</x:f>
        <x:v>2.7384378073277262</x:v>
      </x:c>
      <x:c r="O7632" s="268" t="n">
        <x:f>I7632*TOMATO_PRICE+J7632*CARROT_PRICE+K7632*MESCLUN_PRICE</x:f>
        <x:v>183422</x:v>
      </x:c>
      <x:c r="P7632" s="268" t="n">
        <x:f>I7632*TOMATO_FERTILIZER+J7632*CARROT_FERTILIZER+K7632*MESCLUN_FERTILIZER</x:f>
        <x:v>34760</x:v>
      </x:c>
      <x:c r="Q7632" s="268" t="n">
        <x:f>MIN(M7632,FARMER_HOURS)*FARMER_RATE+MAX(M7632-FARMER_HOURS,0)*TEMP_RATE</x:f>
        <x:v>93460.94518319315</x:v>
      </x:c>
      <x:c r="R7632" s="268" t="n">
        <x:f>O7632-P7632-Q7632-FIXED_COST</x:f>
        <x:v>35201.05481680685</x:v>
      </x:c>
      <x:c r="S7632" s="139" t="str">
        <x:f>IF(AND(L7632&lt;=TOTAL_BED_CAP,N7632&lt;=TEMP_WORKER_CAP),"YES","NO")</x:f>
        <x:v>YES</x:v>
      </x:c>
      <x:c r="T7632" s="139" t="n">
        <x:f>IF(S7632="YES",R7632,-1E+99)</x:f>
        <x:v>35201.05481680685</x:v>
      </x:c>
    </x:row>
    <x:row r="7633">
      <x:c r="A7633" s="139"/>
      <x:c r="B7633" s="139"/>
      <x:c r="C7633" s="139"/>
      <x:c r="D7633" s="139"/>
      <x:c r="E7633" s="139"/>
      <x:c r="F7633" s="139"/>
      <x:c r="G7633" s="139"/>
      <x:c r="H7633" s="139"/>
      <x:c r="I7633" s="266" t="n">
        <x:f>INT((ROW()-ROW($I$46))/((CARROT_CAP+1)*(MESCLUN_CAP+1)))</x:f>
        <x:v>11</x:v>
      </x:c>
      <x:c r="J7633" s="266" t="n">
        <x:f>MOD(INT((ROW()-ROW($I$46))/(MESCLUN_CAP+1)),CARROT_CAP+1)</x:f>
        <x:v>13</x:v>
      </x:c>
      <x:c r="K7633" s="266" t="n">
        <x:f>MOD(ROW()-ROW($I$46),MESCLUN_CAP+1)</x:f>
        <x:v>23</x:v>
      </x:c>
      <x:c r="L7633" s="266" t="n">
        <x:f>SUM(I7633:K7633)</x:f>
        <x:v>47</x:v>
      </x:c>
      <x:c r="M7633" s="267" t="n">
        <x:f>I7633*TOMATO_HOURS*WEEKS*(1+TOMATO_DIM)^I7633+J7633*CARROT_HOURS*WEEKS*(1+CARROT_DIM)^J7633+K7633*MESCLUN_HOURS*WEEKS*(1+MESCLUN_DIM)^K7633</x:f>
        <x:v>4739.497031409362</x:v>
      </x:c>
      <x:c r="N7633" s="267" t="n">
        <x:f>MAX(M7633-FARMER_HOURS,0)/TEMP_HOURS_PER_WORKER</x:f>
        <x:v>2.7913173829231677</x:v>
      </x:c>
      <x:c r="O7633" s="268" t="n">
        <x:f>I7633*TOMATO_PRICE+J7633*CARROT_PRICE+K7633*MESCLUN_PRICE</x:f>
        <x:v>186122</x:v>
      </x:c>
      <x:c r="P7633" s="268" t="n">
        <x:f>I7633*TOMATO_FERTILIZER+J7633*CARROT_FERTILIZER+K7633*MESCLUN_FERTILIZER</x:f>
        <x:v>35640</x:v>
      </x:c>
      <x:c r="Q7633" s="268" t="n">
        <x:f>MIN(M7633,FARMER_HOURS)*FARMER_RATE+MAX(M7633-FARMER_HOURS,0)*TEMP_RATE</x:f>
        <x:v>94782.9345730792</x:v>
      </x:c>
      <x:c r="R7633" s="268" t="n">
        <x:f>O7633-P7633-Q7633-FIXED_COST</x:f>
        <x:v>35699.0654269208</x:v>
      </x:c>
      <x:c r="S7633" s="139" t="str">
        <x:f>IF(AND(L7633&lt;=TOTAL_BED_CAP,N7633&lt;=TEMP_WORKER_CAP),"YES","NO")</x:f>
        <x:v>YES</x:v>
      </x:c>
      <x:c r="T7633" s="139" t="n">
        <x:f>IF(S7633="YES",R7633,-1E+99)</x:f>
        <x:v>35699.0654269208</x:v>
      </x:c>
    </x:row>
    <x:row r="7634">
      <x:c r="A7634" s="139"/>
      <x:c r="B7634" s="139"/>
      <x:c r="C7634" s="139"/>
      <x:c r="D7634" s="139"/>
      <x:c r="E7634" s="139"/>
      <x:c r="F7634" s="139"/>
      <x:c r="G7634" s="139"/>
      <x:c r="H7634" s="139"/>
      <x:c r="I7634" s="266" t="n">
        <x:f>INT((ROW()-ROW($I$46))/((CARROT_CAP+1)*(MESCLUN_CAP+1)))</x:f>
        <x:v>11</x:v>
      </x:c>
      <x:c r="J7634" s="266" t="n">
        <x:f>MOD(INT((ROW()-ROW($I$46))/(MESCLUN_CAP+1)),CARROT_CAP+1)</x:f>
        <x:v>13</x:v>
      </x:c>
      <x:c r="K7634" s="266" t="n">
        <x:f>MOD(ROW()-ROW($I$46),MESCLUN_CAP+1)</x:f>
        <x:v>24</x:v>
      </x:c>
      <x:c r="L7634" s="266" t="n">
        <x:f>SUM(I7634:K7634)</x:f>
        <x:v>48</x:v>
      </x:c>
      <x:c r="M7634" s="267" t="n">
        <x:f>I7634*TOMATO_HOURS*WEEKS*(1+TOMATO_DIM)^I7634+J7634*CARROT_HOURS*WEEKS*(1+CARROT_DIM)^J7634+K7634*MESCLUN_HOURS*WEEKS*(1+MESCLUN_DIM)^K7634</x:f>
        <x:v>4817.343980988858</x:v>
      </x:c>
      <x:c r="N7634" s="267" t="n">
        <x:f>MAX(M7634-FARMER_HOURS,0)/TEMP_HOURS_PER_WORKER</x:f>
        <x:v>2.8453777645755958</x:v>
      </x:c>
      <x:c r="O7634" s="268" t="n">
        <x:f>I7634*TOMATO_PRICE+J7634*CARROT_PRICE+K7634*MESCLUN_PRICE</x:f>
        <x:v>188822</x:v>
      </x:c>
      <x:c r="P7634" s="268" t="n">
        <x:f>I7634*TOMATO_FERTILIZER+J7634*CARROT_FERTILIZER+K7634*MESCLUN_FERTILIZER</x:f>
        <x:v>36520</x:v>
      </x:c>
      <x:c r="Q7634" s="268" t="n">
        <x:f>MIN(M7634,FARMER_HOURS)*FARMER_RATE+MAX(M7634-FARMER_HOURS,0)*TEMP_RATE</x:f>
        <x:v>96134.44411438989</x:v>
      </x:c>
      <x:c r="R7634" s="268" t="n">
        <x:f>O7634-P7634-Q7634-FIXED_COST</x:f>
        <x:v>36167.55588561011</x:v>
      </x:c>
      <x:c r="S7634" s="139" t="str">
        <x:f>IF(AND(L7634&lt;=TOTAL_BED_CAP,N7634&lt;=TEMP_WORKER_CAP),"YES","NO")</x:f>
        <x:v>YES</x:v>
      </x:c>
      <x:c r="T7634" s="139" t="n">
        <x:f>IF(S7634="YES",R7634,-1E+99)</x:f>
        <x:v>36167.55588561011</x:v>
      </x:c>
    </x:row>
    <x:row r="7635">
      <x:c r="A7635" s="139"/>
      <x:c r="B7635" s="139"/>
      <x:c r="C7635" s="139"/>
      <x:c r="D7635" s="139"/>
      <x:c r="E7635" s="139"/>
      <x:c r="F7635" s="139"/>
      <x:c r="G7635" s="139"/>
      <x:c r="H7635" s="139"/>
      <x:c r="I7635" s="266" t="n">
        <x:f>INT((ROW()-ROW($I$46))/((CARROT_CAP+1)*(MESCLUN_CAP+1)))</x:f>
        <x:v>11</x:v>
      </x:c>
      <x:c r="J7635" s="266" t="n">
        <x:f>MOD(INT((ROW()-ROW($I$46))/(MESCLUN_CAP+1)),CARROT_CAP+1)</x:f>
        <x:v>13</x:v>
      </x:c>
      <x:c r="K7635" s="266" t="n">
        <x:f>MOD(ROW()-ROW($I$46),MESCLUN_CAP+1)</x:f>
        <x:v>25</x:v>
      </x:c>
      <x:c r="L7635" s="266" t="n">
        <x:f>SUM(I7635:K7635)</x:f>
        <x:v>49</x:v>
      </x:c>
      <x:c r="M7635" s="267" t="n">
        <x:f>I7635*TOMATO_HOURS*WEEKS*(1+TOMATO_DIM)^I7635+J7635*CARROT_HOURS*WEEKS*(1+CARROT_DIM)^J7635+K7635*MESCLUN_HOURS*WEEKS*(1+MESCLUN_DIM)^K7635</x:f>
        <x:v>4896.921902403955</x:v>
      </x:c>
      <x:c r="N7635" s="267" t="n">
        <x:f>MAX(M7635-FARMER_HOURS,0)/TEMP_HOURS_PER_WORKER</x:f>
        <x:v>2.9006402100027464</x:v>
      </x:c>
      <x:c r="O7635" s="268" t="n">
        <x:f>I7635*TOMATO_PRICE+J7635*CARROT_PRICE+K7635*MESCLUN_PRICE</x:f>
        <x:v>191522</x:v>
      </x:c>
      <x:c r="P7635" s="268" t="n">
        <x:f>I7635*TOMATO_FERTILIZER+J7635*CARROT_FERTILIZER+K7635*MESCLUN_FERTILIZER</x:f>
        <x:v>37400</x:v>
      </x:c>
      <x:c r="Q7635" s="268" t="n">
        <x:f>MIN(M7635,FARMER_HOURS)*FARMER_RATE+MAX(M7635-FARMER_HOURS,0)*TEMP_RATE</x:f>
        <x:v>97516.00525006866</x:v>
      </x:c>
      <x:c r="R7635" s="268" t="n">
        <x:f>O7635-P7635-Q7635-FIXED_COST</x:f>
        <x:v>36605.99474993134</x:v>
      </x:c>
      <x:c r="S7635" s="139" t="str">
        <x:f>IF(AND(L7635&lt;=TOTAL_BED_CAP,N7635&lt;=TEMP_WORKER_CAP),"YES","NO")</x:f>
        <x:v>YES</x:v>
      </x:c>
      <x:c r="T7635" s="139" t="n">
        <x:f>IF(S7635="YES",R7635,-1E+99)</x:f>
        <x:v>36605.99474993134</x:v>
      </x:c>
    </x:row>
    <x:row r="7636">
      <x:c r="A7636" s="139"/>
      <x:c r="B7636" s="139"/>
      <x:c r="C7636" s="139"/>
      <x:c r="D7636" s="139"/>
      <x:c r="E7636" s="139"/>
      <x:c r="F7636" s="139"/>
      <x:c r="G7636" s="139"/>
      <x:c r="H7636" s="139"/>
      <x:c r="I7636" s="266" t="n">
        <x:f>INT((ROW()-ROW($I$46))/((CARROT_CAP+1)*(MESCLUN_CAP+1)))</x:f>
        <x:v>11</x:v>
      </x:c>
      <x:c r="J7636" s="266" t="n">
        <x:f>MOD(INT((ROW()-ROW($I$46))/(MESCLUN_CAP+1)),CARROT_CAP+1)</x:f>
        <x:v>13</x:v>
      </x:c>
      <x:c r="K7636" s="266" t="n">
        <x:f>MOD(ROW()-ROW($I$46),MESCLUN_CAP+1)</x:f>
        <x:v>26</x:v>
      </x:c>
      <x:c r="L7636" s="266" t="n">
        <x:f>SUM(I7636:K7636)</x:f>
        <x:v>50</x:v>
      </x:c>
      <x:c r="M7636" s="267" t="n">
        <x:f>I7636*TOMATO_HOURS*WEEKS*(1+TOMATO_DIM)^I7636+J7636*CARROT_HOURS*WEEKS*(1+CARROT_DIM)^J7636+K7636*MESCLUN_HOURS*WEEKS*(1+MESCLUN_DIM)^K7636</x:f>
        <x:v>4978.2619063646725</x:v>
      </x:c>
      <x:c r="N7636" s="267" t="n">
        <x:f>MAX(M7636-FARMER_HOURS,0)/TEMP_HOURS_PER_WORKER</x:f>
        <x:v>2.957126323864356</x:v>
      </x:c>
      <x:c r="O7636" s="268" t="n">
        <x:f>I7636*TOMATO_PRICE+J7636*CARROT_PRICE+K7636*MESCLUN_PRICE</x:f>
        <x:v>194222</x:v>
      </x:c>
      <x:c r="P7636" s="268" t="n">
        <x:f>I7636*TOMATO_FERTILIZER+J7636*CARROT_FERTILIZER+K7636*MESCLUN_FERTILIZER</x:f>
        <x:v>38280</x:v>
      </x:c>
      <x:c r="Q7636" s="268" t="n">
        <x:f>MIN(M7636,FARMER_HOURS)*FARMER_RATE+MAX(M7636-FARMER_HOURS,0)*TEMP_RATE</x:f>
        <x:v>98928.1580966089</x:v>
      </x:c>
      <x:c r="R7636" s="268" t="n">
        <x:f>O7636-P7636-Q7636-FIXED_COST</x:f>
        <x:v>37013.841903391105</x:v>
      </x:c>
      <x:c r="S7636" s="139" t="str">
        <x:f>IF(AND(L7636&lt;=TOTAL_BED_CAP,N7636&lt;=TEMP_WORKER_CAP),"YES","NO")</x:f>
        <x:v>YES</x:v>
      </x:c>
      <x:c r="T7636" s="139" t="n">
        <x:f>IF(S7636="YES",R7636,-1E+99)</x:f>
        <x:v>37013.841903391105</x:v>
      </x:c>
    </x:row>
    <x:row r="7637">
      <x:c r="A7637" s="139"/>
      <x:c r="B7637" s="139"/>
      <x:c r="C7637" s="139"/>
      <x:c r="D7637" s="139"/>
      <x:c r="E7637" s="139"/>
      <x:c r="F7637" s="139"/>
      <x:c r="G7637" s="139"/>
      <x:c r="H7637" s="139"/>
      <x:c r="I7637" s="266" t="n">
        <x:f>INT((ROW()-ROW($I$46))/((CARROT_CAP+1)*(MESCLUN_CAP+1)))</x:f>
        <x:v>11</x:v>
      </x:c>
      <x:c r="J7637" s="266" t="n">
        <x:f>MOD(INT((ROW()-ROW($I$46))/(MESCLUN_CAP+1)),CARROT_CAP+1)</x:f>
        <x:v>13</x:v>
      </x:c>
      <x:c r="K7637" s="266" t="n">
        <x:f>MOD(ROW()-ROW($I$46),MESCLUN_CAP+1)</x:f>
        <x:v>27</x:v>
      </x:c>
      <x:c r="L7637" s="266" t="n">
        <x:f>SUM(I7637:K7637)</x:f>
        <x:v>51</x:v>
      </x:c>
      <x:c r="M7637" s="267" t="n">
        <x:f>I7637*TOMATO_HOURS*WEEKS*(1+TOMATO_DIM)^I7637+J7637*CARROT_HOURS*WEEKS*(1+CARROT_DIM)^J7637+K7637*MESCLUN_HOURS*WEEKS*(1+MESCLUN_DIM)^K7637</x:f>
        <x:v>5061.3956108844295</x:v>
      </x:c>
      <x:c r="N7637" s="267" t="n">
        <x:f>MAX(M7637-FARMER_HOURS,0)/TEMP_HOURS_PER_WORKER</x:f>
        <x:v>3.014858063114187</x:v>
      </x:c>
      <x:c r="O7637" s="268" t="n">
        <x:f>I7637*TOMATO_PRICE+J7637*CARROT_PRICE+K7637*MESCLUN_PRICE</x:f>
        <x:v>196922</x:v>
      </x:c>
      <x:c r="P7637" s="268" t="n">
        <x:f>I7637*TOMATO_FERTILIZER+J7637*CARROT_FERTILIZER+K7637*MESCLUN_FERTILIZER</x:f>
        <x:v>39160</x:v>
      </x:c>
      <x:c r="Q7637" s="268" t="n">
        <x:f>MIN(M7637,FARMER_HOURS)*FARMER_RATE+MAX(M7637-FARMER_HOURS,0)*TEMP_RATE</x:f>
        <x:v>100371.45157785468</x:v>
      </x:c>
      <x:c r="R7637" s="268" t="n">
        <x:f>O7637-P7637-Q7637-FIXED_COST</x:f>
        <x:v>37390.54842214532</x:v>
      </x:c>
      <x:c r="S7637" s="139" t="str">
        <x:f>IF(AND(L7637&lt;=TOTAL_BED_CAP,N7637&lt;=TEMP_WORKER_CAP),"YES","NO")</x:f>
        <x:v>YES</x:v>
      </x:c>
      <x:c r="T7637" s="139" t="n">
        <x:f>IF(S7637="YES",R7637,-1E+99)</x:f>
        <x:v>37390.54842214532</x:v>
      </x:c>
    </x:row>
    <x:row r="7638">
      <x:c r="A7638" s="139"/>
      <x:c r="B7638" s="139"/>
      <x:c r="C7638" s="139"/>
      <x:c r="D7638" s="139"/>
      <x:c r="E7638" s="139"/>
      <x:c r="F7638" s="139"/>
      <x:c r="G7638" s="139"/>
      <x:c r="H7638" s="139"/>
      <x:c r="I7638" s="266" t="n">
        <x:f>INT((ROW()-ROW($I$46))/((CARROT_CAP+1)*(MESCLUN_CAP+1)))</x:f>
        <x:v>11</x:v>
      </x:c>
      <x:c r="J7638" s="266" t="n">
        <x:f>MOD(INT((ROW()-ROW($I$46))/(MESCLUN_CAP+1)),CARROT_CAP+1)</x:f>
        <x:v>13</x:v>
      </x:c>
      <x:c r="K7638" s="266" t="n">
        <x:f>MOD(ROW()-ROW($I$46),MESCLUN_CAP+1)</x:f>
        <x:v>28</x:v>
      </x:c>
      <x:c r="L7638" s="266" t="n">
        <x:f>SUM(I7638:K7638)</x:f>
        <x:v>52</x:v>
      </x:c>
      <x:c r="M7638" s="267" t="n">
        <x:f>I7638*TOMATO_HOURS*WEEKS*(1+TOMATO_DIM)^I7638+J7638*CARROT_HOURS*WEEKS*(1+CARROT_DIM)^J7638+K7638*MESCLUN_HOURS*WEEKS*(1+MESCLUN_DIM)^K7638</x:f>
        <x:v>5146.355149101582</x:v>
      </x:c>
      <x:c r="N7638" s="267" t="n">
        <x:f>MAX(M7638-FARMER_HOURS,0)/TEMP_HOURS_PER_WORKER</x:f>
        <x:v>3.073857742431654</x:v>
      </x:c>
      <x:c r="O7638" s="268" t="n">
        <x:f>I7638*TOMATO_PRICE+J7638*CARROT_PRICE+K7638*MESCLUN_PRICE</x:f>
        <x:v>199622</x:v>
      </x:c>
      <x:c r="P7638" s="268" t="n">
        <x:f>I7638*TOMATO_FERTILIZER+J7638*CARROT_FERTILIZER+K7638*MESCLUN_FERTILIZER</x:f>
        <x:v>40040</x:v>
      </x:c>
      <x:c r="Q7638" s="268" t="n">
        <x:f>MIN(M7638,FARMER_HOURS)*FARMER_RATE+MAX(M7638-FARMER_HOURS,0)*TEMP_RATE</x:f>
        <x:v>101846.44356079136</x:v>
      </x:c>
      <x:c r="R7638" s="268" t="n">
        <x:f>O7638-P7638-Q7638-FIXED_COST</x:f>
        <x:v>37735.55643920864</x:v>
      </x:c>
      <x:c r="S7638" s="139" t="str">
        <x:f>IF(AND(L7638&lt;=TOTAL_BED_CAP,N7638&lt;=TEMP_WORKER_CAP),"YES","NO")</x:f>
        <x:v>YES</x:v>
      </x:c>
      <x:c r="T7638" s="139" t="n">
        <x:f>IF(S7638="YES",R7638,-1E+99)</x:f>
        <x:v>37735.55643920864</x:v>
      </x:c>
    </x:row>
    <x:row r="7639">
      <x:c r="A7639" s="139"/>
      <x:c r="B7639" s="139"/>
      <x:c r="C7639" s="139"/>
      <x:c r="D7639" s="139"/>
      <x:c r="E7639" s="139"/>
      <x:c r="F7639" s="139"/>
      <x:c r="G7639" s="139"/>
      <x:c r="H7639" s="139"/>
      <x:c r="I7639" s="266" t="n">
        <x:f>INT((ROW()-ROW($I$46))/((CARROT_CAP+1)*(MESCLUN_CAP+1)))</x:f>
        <x:v>11</x:v>
      </x:c>
      <x:c r="J7639" s="266" t="n">
        <x:f>MOD(INT((ROW()-ROW($I$46))/(MESCLUN_CAP+1)),CARROT_CAP+1)</x:f>
        <x:v>13</x:v>
      </x:c>
      <x:c r="K7639" s="266" t="n">
        <x:f>MOD(ROW()-ROW($I$46),MESCLUN_CAP+1)</x:f>
        <x:v>29</x:v>
      </x:c>
      <x:c r="L7639" s="266" t="n">
        <x:f>SUM(I7639:K7639)</x:f>
        <x:v>53</x:v>
      </x:c>
      <x:c r="M7639" s="267" t="n">
        <x:f>I7639*TOMATO_HOURS*WEEKS*(1+TOMATO_DIM)^I7639+J7639*CARROT_HOURS*WEEKS*(1+CARROT_DIM)^J7639+K7639*MESCLUN_HOURS*WEEKS*(1+MESCLUN_DIM)^K7639</x:f>
        <x:v>5233.173177217236</x:v>
      </x:c>
      <x:c r="N7639" s="267" t="n">
        <x:f>MAX(M7639-FARMER_HOURS,0)/TEMP_HOURS_PER_WORKER</x:f>
        <x:v>3.1341480397341916</x:v>
      </x:c>
      <x:c r="O7639" s="268" t="n">
        <x:f>I7639*TOMATO_PRICE+J7639*CARROT_PRICE+K7639*MESCLUN_PRICE</x:f>
        <x:v>202322</x:v>
      </x:c>
      <x:c r="P7639" s="268" t="n">
        <x:f>I7639*TOMATO_FERTILIZER+J7639*CARROT_FERTILIZER+K7639*MESCLUN_FERTILIZER</x:f>
        <x:v>40920</x:v>
      </x:c>
      <x:c r="Q7639" s="268" t="n">
        <x:f>MIN(M7639,FARMER_HOURS)*FARMER_RATE+MAX(M7639-FARMER_HOURS,0)*TEMP_RATE</x:f>
        <x:v>103353.7009933548</x:v>
      </x:c>
      <x:c r="R7639" s="268" t="n">
        <x:f>O7639-P7639-Q7639-FIXED_COST</x:f>
        <x:v>38048.299006645204</x:v>
      </x:c>
      <x:c r="S7639" s="139" t="str">
        <x:f>IF(AND(L7639&lt;=TOTAL_BED_CAP,N7639&lt;=TEMP_WORKER_CAP),"YES","NO")</x:f>
        <x:v>YES</x:v>
      </x:c>
      <x:c r="T7639" s="139" t="n">
        <x:f>IF(S7639="YES",R7639,-1E+99)</x:f>
        <x:v>38048.299006645204</x:v>
      </x:c>
    </x:row>
    <x:row r="7640">
      <x:c r="A7640" s="139"/>
      <x:c r="B7640" s="139"/>
      <x:c r="C7640" s="139"/>
      <x:c r="D7640" s="139"/>
      <x:c r="E7640" s="139"/>
      <x:c r="F7640" s="139"/>
      <x:c r="G7640" s="139"/>
      <x:c r="H7640" s="139"/>
      <x:c r="I7640" s="266" t="n">
        <x:f>INT((ROW()-ROW($I$46))/((CARROT_CAP+1)*(MESCLUN_CAP+1)))</x:f>
        <x:v>11</x:v>
      </x:c>
      <x:c r="J7640" s="266" t="n">
        <x:f>MOD(INT((ROW()-ROW($I$46))/(MESCLUN_CAP+1)),CARROT_CAP+1)</x:f>
        <x:v>13</x:v>
      </x:c>
      <x:c r="K7640" s="266" t="n">
        <x:f>MOD(ROW()-ROW($I$46),MESCLUN_CAP+1)</x:f>
        <x:v>30</x:v>
      </x:c>
      <x:c r="L7640" s="266" t="n">
        <x:f>SUM(I7640:K7640)</x:f>
        <x:v>54</x:v>
      </x:c>
      <x:c r="M7640" s="267" t="n">
        <x:f>I7640*TOMATO_HOURS*WEEKS*(1+TOMATO_DIM)^I7640+J7640*CARROT_HOURS*WEEKS*(1+CARROT_DIM)^J7640+K7640*MESCLUN_HOURS*WEEKS*(1+MESCLUN_DIM)^K7640</x:f>
        <x:v>5321.882882551006</x:v>
      </x:c>
      <x:c r="N7640" s="267" t="n">
        <x:f>MAX(M7640-FARMER_HOURS,0)/TEMP_HOURS_PER_WORKER</x:f>
        <x:v>3.195752001771532</x:v>
      </x:c>
      <x:c r="O7640" s="268" t="n">
        <x:f>I7640*TOMATO_PRICE+J7640*CARROT_PRICE+K7640*MESCLUN_PRICE</x:f>
        <x:v>205022</x:v>
      </x:c>
      <x:c r="P7640" s="268" t="n">
        <x:f>I7640*TOMATO_FERTILIZER+J7640*CARROT_FERTILIZER+K7640*MESCLUN_FERTILIZER</x:f>
        <x:v>41800</x:v>
      </x:c>
      <x:c r="Q7640" s="268" t="n">
        <x:f>MIN(M7640,FARMER_HOURS)*FARMER_RATE+MAX(M7640-FARMER_HOURS,0)*TEMP_RATE</x:f>
        <x:v>104893.8000442883</x:v>
      </x:c>
      <x:c r="R7640" s="268" t="n">
        <x:f>O7640-P7640-Q7640-FIXED_COST</x:f>
        <x:v>38328.199955711694</x:v>
      </x:c>
      <x:c r="S7640" s="139" t="str">
        <x:f>IF(AND(L7640&lt;=TOTAL_BED_CAP,N7640&lt;=TEMP_WORKER_CAP),"YES","NO")</x:f>
        <x:v>YES</x:v>
      </x:c>
      <x:c r="T7640" s="139" t="n">
        <x:f>IF(S7640="YES",R7640,-1E+99)</x:f>
        <x:v>38328.199955711694</x:v>
      </x:c>
    </x:row>
    <x:row r="7641">
      <x:c r="A7641" s="139"/>
      <x:c r="B7641" s="139"/>
      <x:c r="C7641" s="139"/>
      <x:c r="D7641" s="139"/>
      <x:c r="E7641" s="139"/>
      <x:c r="F7641" s="139"/>
      <x:c r="G7641" s="139"/>
      <x:c r="H7641" s="139"/>
      <x:c r="I7641" s="266" t="n">
        <x:f>INT((ROW()-ROW($I$46))/((CARROT_CAP+1)*(MESCLUN_CAP+1)))</x:f>
        <x:v>11</x:v>
      </x:c>
      <x:c r="J7641" s="266" t="n">
        <x:f>MOD(INT((ROW()-ROW($I$46))/(MESCLUN_CAP+1)),CARROT_CAP+1)</x:f>
        <x:v>14</x:v>
      </x:c>
      <x:c r="K7641" s="266" t="n">
        <x:f>MOD(ROW()-ROW($I$46),MESCLUN_CAP+1)</x:f>
        <x:v>0</x:v>
      </x:c>
      <x:c r="L7641" s="266" t="n">
        <x:f>SUM(I7641:K7641)</x:f>
        <x:v>25</x:v>
      </x:c>
      <x:c r="M7641" s="267" t="n">
        <x:f>I7641*TOMATO_HOURS*WEEKS*(1+TOMATO_DIM)^I7641+J7641*CARROT_HOURS*WEEKS*(1+CARROT_DIM)^J7641+K7641*MESCLUN_HOURS*WEEKS*(1+MESCLUN_DIM)^K7641</x:f>
        <x:v>3418.034543857884</x:v>
      </x:c>
      <x:c r="N7641" s="267" t="n">
        <x:f>MAX(M7641-FARMER_HOURS,0)/TEMP_HOURS_PER_WORKER</x:f>
        <x:v>1.8736350999013083</x:v>
      </x:c>
      <x:c r="O7641" s="268" t="n">
        <x:f>I7641*TOMATO_PRICE+J7641*CARROT_PRICE+K7641*MESCLUN_PRICE</x:f>
        <x:v>126116</x:v>
      </x:c>
      <x:c r="P7641" s="268" t="n">
        <x:f>I7641*TOMATO_FERTILIZER+J7641*CARROT_FERTILIZER+K7641*MESCLUN_FERTILIZER</x:f>
        <x:v>15840</x:v>
      </x:c>
      <x:c r="Q7641" s="268" t="n">
        <x:f>MIN(M7641,FARMER_HOURS)*FARMER_RATE+MAX(M7641-FARMER_HOURS,0)*TEMP_RATE</x:f>
        <x:v>71840.8774975327</x:v>
      </x:c>
      <x:c r="R7641" s="268" t="n">
        <x:f>O7641-P7641-Q7641-FIXED_COST</x:f>
        <x:v>18435.122502467304</x:v>
      </x:c>
      <x:c r="S7641" s="139" t="str">
        <x:f>IF(AND(L7641&lt;=TOTAL_BED_CAP,N7641&lt;=TEMP_WORKER_CAP),"YES","NO")</x:f>
        <x:v>YES</x:v>
      </x:c>
      <x:c r="T7641" s="139" t="n">
        <x:f>IF(S7641="YES",R7641,-1E+99)</x:f>
        <x:v>18435.122502467304</x:v>
      </x:c>
    </x:row>
    <x:row r="7642">
      <x:c r="A7642" s="139"/>
      <x:c r="B7642" s="139"/>
      <x:c r="C7642" s="139"/>
      <x:c r="D7642" s="139"/>
      <x:c r="E7642" s="139"/>
      <x:c r="F7642" s="139"/>
      <x:c r="G7642" s="139"/>
      <x:c r="H7642" s="139"/>
      <x:c r="I7642" s="266" t="n">
        <x:f>INT((ROW()-ROW($I$46))/((CARROT_CAP+1)*(MESCLUN_CAP+1)))</x:f>
        <x:v>11</x:v>
      </x:c>
      <x:c r="J7642" s="266" t="n">
        <x:f>MOD(INT((ROW()-ROW($I$46))/(MESCLUN_CAP+1)),CARROT_CAP+1)</x:f>
        <x:v>14</x:v>
      </x:c>
      <x:c r="K7642" s="266" t="n">
        <x:f>MOD(ROW()-ROW($I$46),MESCLUN_CAP+1)</x:f>
        <x:v>1</x:v>
      </x:c>
      <x:c r="L7642" s="266" t="n">
        <x:f>SUM(I7642:K7642)</x:f>
        <x:v>26</x:v>
      </x:c>
      <x:c r="M7642" s="267" t="n">
        <x:f>I7642*TOMATO_HOURS*WEEKS*(1+TOMATO_DIM)^I7642+J7642*CARROT_HOURS*WEEKS*(1+CARROT_DIM)^J7642+K7642*MESCLUN_HOURS*WEEKS*(1+MESCLUN_DIM)^K7642</x:f>
        <x:v>3463.597043857884</x:v>
      </x:c>
      <x:c r="N7642" s="267" t="n">
        <x:f>MAX(M7642-FARMER_HOURS,0)/TEMP_HOURS_PER_WORKER</x:f>
        <x:v>1.9052757249013081</x:v>
      </x:c>
      <x:c r="O7642" s="268" t="n">
        <x:f>I7642*TOMATO_PRICE+J7642*CARROT_PRICE+K7642*MESCLUN_PRICE</x:f>
        <x:v>128816</x:v>
      </x:c>
      <x:c r="P7642" s="268" t="n">
        <x:f>I7642*TOMATO_FERTILIZER+J7642*CARROT_FERTILIZER+K7642*MESCLUN_FERTILIZER</x:f>
        <x:v>16720</x:v>
      </x:c>
      <x:c r="Q7642" s="268" t="n">
        <x:f>MIN(M7642,FARMER_HOURS)*FARMER_RATE+MAX(M7642-FARMER_HOURS,0)*TEMP_RATE</x:f>
        <x:v>72631.8931225327</x:v>
      </x:c>
      <x:c r="R7642" s="268" t="n">
        <x:f>O7642-P7642-Q7642-FIXED_COST</x:f>
        <x:v>19464.106877467304</x:v>
      </x:c>
      <x:c r="S7642" s="139" t="str">
        <x:f>IF(AND(L7642&lt;=TOTAL_BED_CAP,N7642&lt;=TEMP_WORKER_CAP),"YES","NO")</x:f>
        <x:v>YES</x:v>
      </x:c>
      <x:c r="T7642" s="139" t="n">
        <x:f>IF(S7642="YES",R7642,-1E+99)</x:f>
        <x:v>19464.106877467304</x:v>
      </x:c>
    </x:row>
    <x:row r="7643">
      <x:c r="A7643" s="139"/>
      <x:c r="B7643" s="139"/>
      <x:c r="C7643" s="139"/>
      <x:c r="D7643" s="139"/>
      <x:c r="E7643" s="139"/>
      <x:c r="F7643" s="139"/>
      <x:c r="G7643" s="139"/>
      <x:c r="H7643" s="139"/>
      <x:c r="I7643" s="266" t="n">
        <x:f>INT((ROW()-ROW($I$46))/((CARROT_CAP+1)*(MESCLUN_CAP+1)))</x:f>
        <x:v>11</x:v>
      </x:c>
      <x:c r="J7643" s="266" t="n">
        <x:f>MOD(INT((ROW()-ROW($I$46))/(MESCLUN_CAP+1)),CARROT_CAP+1)</x:f>
        <x:v>14</x:v>
      </x:c>
      <x:c r="K7643" s="266" t="n">
        <x:f>MOD(ROW()-ROW($I$46),MESCLUN_CAP+1)</x:f>
        <x:v>2</x:v>
      </x:c>
      <x:c r="L7643" s="266" t="n">
        <x:f>SUM(I7643:K7643)</x:f>
        <x:v>27</x:v>
      </x:c>
      <x:c r="M7643" s="267" t="n">
        <x:f>I7643*TOMATO_HOURS*WEEKS*(1+TOMATO_DIM)^I7643+J7643*CARROT_HOURS*WEEKS*(1+CARROT_DIM)^J7643+K7643*MESCLUN_HOURS*WEEKS*(1+MESCLUN_DIM)^K7643</x:f>
        <x:v>3510.2986063578837</x:v>
      </x:c>
      <x:c r="N7643" s="267" t="n">
        <x:f>MAX(M7643-FARMER_HOURS,0)/TEMP_HOURS_PER_WORKER</x:f>
        <x:v>1.9377073655263082</x:v>
      </x:c>
      <x:c r="O7643" s="268" t="n">
        <x:f>I7643*TOMATO_PRICE+J7643*CARROT_PRICE+K7643*MESCLUN_PRICE</x:f>
        <x:v>131516</x:v>
      </x:c>
      <x:c r="P7643" s="268" t="n">
        <x:f>I7643*TOMATO_FERTILIZER+J7643*CARROT_FERTILIZER+K7643*MESCLUN_FERTILIZER</x:f>
        <x:v>17600</x:v>
      </x:c>
      <x:c r="Q7643" s="268" t="n">
        <x:f>MIN(M7643,FARMER_HOURS)*FARMER_RATE+MAX(M7643-FARMER_HOURS,0)*TEMP_RATE</x:f>
        <x:v>73442.6841381577</x:v>
      </x:c>
      <x:c r="R7643" s="268" t="n">
        <x:f>O7643-P7643-Q7643-FIXED_COST</x:f>
        <x:v>20473.315861842304</x:v>
      </x:c>
      <x:c r="S7643" s="139" t="str">
        <x:f>IF(AND(L7643&lt;=TOTAL_BED_CAP,N7643&lt;=TEMP_WORKER_CAP),"YES","NO")</x:f>
        <x:v>YES</x:v>
      </x:c>
      <x:c r="T7643" s="139" t="n">
        <x:f>IF(S7643="YES",R7643,-1E+99)</x:f>
        <x:v>20473.315861842304</x:v>
      </x:c>
    </x:row>
    <x:row r="7644">
      <x:c r="A7644" s="139"/>
      <x:c r="B7644" s="139"/>
      <x:c r="C7644" s="139"/>
      <x:c r="D7644" s="139"/>
      <x:c r="E7644" s="139"/>
      <x:c r="F7644" s="139"/>
      <x:c r="G7644" s="139"/>
      <x:c r="H7644" s="139"/>
      <x:c r="I7644" s="266" t="n">
        <x:f>INT((ROW()-ROW($I$46))/((CARROT_CAP+1)*(MESCLUN_CAP+1)))</x:f>
        <x:v>11</x:v>
      </x:c>
      <x:c r="J7644" s="266" t="n">
        <x:f>MOD(INT((ROW()-ROW($I$46))/(MESCLUN_CAP+1)),CARROT_CAP+1)</x:f>
        <x:v>14</x:v>
      </x:c>
      <x:c r="K7644" s="266" t="n">
        <x:f>MOD(ROW()-ROW($I$46),MESCLUN_CAP+1)</x:f>
        <x:v>3</x:v>
      </x:c>
      <x:c r="L7644" s="266" t="n">
        <x:f>SUM(I7644:K7644)</x:f>
        <x:v>28</x:v>
      </x:c>
      <x:c r="M7644" s="267" t="n">
        <x:f>I7644*TOMATO_HOURS*WEEKS*(1+TOMATO_DIM)^I7644+J7644*CARROT_HOURS*WEEKS*(1+CARROT_DIM)^J7644+K7644*MESCLUN_HOURS*WEEKS*(1+MESCLUN_DIM)^K7644</x:f>
        <x:v>3558.1605887797587</x:v>
      </x:c>
      <x:c r="N7644" s="267" t="n">
        <x:f>MAX(M7644-FARMER_HOURS,0)/TEMP_HOURS_PER_WORKER</x:f>
        <x:v>1.9709448533192768</x:v>
      </x:c>
      <x:c r="O7644" s="268" t="n">
        <x:f>I7644*TOMATO_PRICE+J7644*CARROT_PRICE+K7644*MESCLUN_PRICE</x:f>
        <x:v>134216</x:v>
      </x:c>
      <x:c r="P7644" s="268" t="n">
        <x:f>I7644*TOMATO_FERTILIZER+J7644*CARROT_FERTILIZER+K7644*MESCLUN_FERTILIZER</x:f>
        <x:v>18480</x:v>
      </x:c>
      <x:c r="Q7644" s="268" t="n">
        <x:f>MIN(M7644,FARMER_HOURS)*FARMER_RATE+MAX(M7644-FARMER_HOURS,0)*TEMP_RATE</x:f>
        <x:v>74273.62133298191</x:v>
      </x:c>
      <x:c r="R7644" s="268" t="n">
        <x:f>O7644-P7644-Q7644-FIXED_COST</x:f>
        <x:v>21462.378667018085</x:v>
      </x:c>
      <x:c r="S7644" s="139" t="str">
        <x:f>IF(AND(L7644&lt;=TOTAL_BED_CAP,N7644&lt;=TEMP_WORKER_CAP),"YES","NO")</x:f>
        <x:v>YES</x:v>
      </x:c>
      <x:c r="T7644" s="139" t="n">
        <x:f>IF(S7644="YES",R7644,-1E+99)</x:f>
        <x:v>21462.378667018085</x:v>
      </x:c>
    </x:row>
    <x:row r="7645">
      <x:c r="A7645" s="139"/>
      <x:c r="B7645" s="139"/>
      <x:c r="C7645" s="139"/>
      <x:c r="D7645" s="139"/>
      <x:c r="E7645" s="139"/>
      <x:c r="F7645" s="139"/>
      <x:c r="G7645" s="139"/>
      <x:c r="H7645" s="139"/>
      <x:c r="I7645" s="266" t="n">
        <x:f>INT((ROW()-ROW($I$46))/((CARROT_CAP+1)*(MESCLUN_CAP+1)))</x:f>
        <x:v>11</x:v>
      </x:c>
      <x:c r="J7645" s="266" t="n">
        <x:f>MOD(INT((ROW()-ROW($I$46))/(MESCLUN_CAP+1)),CARROT_CAP+1)</x:f>
        <x:v>14</x:v>
      </x:c>
      <x:c r="K7645" s="266" t="n">
        <x:f>MOD(ROW()-ROW($I$46),MESCLUN_CAP+1)</x:f>
        <x:v>4</x:v>
      </x:c>
      <x:c r="L7645" s="266" t="n">
        <x:f>SUM(I7645:K7645)</x:f>
        <x:v>29</x:v>
      </x:c>
      <x:c r="M7645" s="267" t="n">
        <x:f>I7645*TOMATO_HOURS*WEEKS*(1+TOMATO_DIM)^I7645+J7645*CARROT_HOURS*WEEKS*(1+CARROT_DIM)^J7645+K7645*MESCLUN_HOURS*WEEKS*(1+MESCLUN_DIM)^K7645</x:f>
        <x:v>3607.204704502415</x:v>
      </x:c>
      <x:c r="N7645" s="267" t="n">
        <x:f>MAX(M7645-FARMER_HOURS,0)/TEMP_HOURS_PER_WORKER</x:f>
        <x:v>2.005003267015566</x:v>
      </x:c>
      <x:c r="O7645" s="268" t="n">
        <x:f>I7645*TOMATO_PRICE+J7645*CARROT_PRICE+K7645*MESCLUN_PRICE</x:f>
        <x:v>136916</x:v>
      </x:c>
      <x:c r="P7645" s="268" t="n">
        <x:f>I7645*TOMATO_FERTILIZER+J7645*CARROT_FERTILIZER+K7645*MESCLUN_FERTILIZER</x:f>
        <x:v>19360</x:v>
      </x:c>
      <x:c r="Q7645" s="268" t="n">
        <x:f>MIN(M7645,FARMER_HOURS)*FARMER_RATE+MAX(M7645-FARMER_HOURS,0)*TEMP_RATE</x:f>
        <x:v>75125.08167538914</x:v>
      </x:c>
      <x:c r="R7645" s="268" t="n">
        <x:f>O7645-P7645-Q7645-FIXED_COST</x:f>
        <x:v>22430.91832461086</x:v>
      </x:c>
      <x:c r="S7645" s="139" t="str">
        <x:f>IF(AND(L7645&lt;=TOTAL_BED_CAP,N7645&lt;=TEMP_WORKER_CAP),"YES","NO")</x:f>
        <x:v>YES</x:v>
      </x:c>
      <x:c r="T7645" s="139" t="n">
        <x:f>IF(S7645="YES",R7645,-1E+99)</x:f>
        <x:v>22430.91832461086</x:v>
      </x:c>
    </x:row>
    <x:row r="7646">
      <x:c r="A7646" s="139"/>
      <x:c r="B7646" s="139"/>
      <x:c r="C7646" s="139"/>
      <x:c r="D7646" s="139"/>
      <x:c r="E7646" s="139"/>
      <x:c r="F7646" s="139"/>
      <x:c r="G7646" s="139"/>
      <x:c r="H7646" s="139"/>
      <x:c r="I7646" s="266" t="n">
        <x:f>INT((ROW()-ROW($I$46))/((CARROT_CAP+1)*(MESCLUN_CAP+1)))</x:f>
        <x:v>11</x:v>
      </x:c>
      <x:c r="J7646" s="266" t="n">
        <x:f>MOD(INT((ROW()-ROW($I$46))/(MESCLUN_CAP+1)),CARROT_CAP+1)</x:f>
        <x:v>14</x:v>
      </x:c>
      <x:c r="K7646" s="266" t="n">
        <x:f>MOD(ROW()-ROW($I$46),MESCLUN_CAP+1)</x:f>
        <x:v>5</x:v>
      </x:c>
      <x:c r="L7646" s="266" t="n">
        <x:f>SUM(I7646:K7646)</x:f>
        <x:v>30</x:v>
      </x:c>
      <x:c r="M7646" s="267" t="n">
        <x:f>I7646*TOMATO_HOURS*WEEKS*(1+TOMATO_DIM)^I7646+J7646*CARROT_HOURS*WEEKS*(1+CARROT_DIM)^J7646+K7646*MESCLUN_HOURS*WEEKS*(1+MESCLUN_DIM)^K7646</x:f>
        <x:v>3657.4530284236184</x:v>
      </x:c>
      <x:c r="N7646" s="267" t="n">
        <x:f>MAX(M7646-FARMER_HOURS,0)/TEMP_HOURS_PER_WORKER</x:f>
        <x:v>2.0398979364052905</x:v>
      </x:c>
      <x:c r="O7646" s="268" t="n">
        <x:f>I7646*TOMATO_PRICE+J7646*CARROT_PRICE+K7646*MESCLUN_PRICE</x:f>
        <x:v>139616</x:v>
      </x:c>
      <x:c r="P7646" s="268" t="n">
        <x:f>I7646*TOMATO_FERTILIZER+J7646*CARROT_FERTILIZER+K7646*MESCLUN_FERTILIZER</x:f>
        <x:v>20240</x:v>
      </x:c>
      <x:c r="Q7646" s="268" t="n">
        <x:f>MIN(M7646,FARMER_HOURS)*FARMER_RATE+MAX(M7646-FARMER_HOURS,0)*TEMP_RATE</x:f>
        <x:v>75997.44841013226</x:v>
      </x:c>
      <x:c r="R7646" s="268" t="n">
        <x:f>O7646-P7646-Q7646-FIXED_COST</x:f>
        <x:v>23378.55158986774</x:v>
      </x:c>
      <x:c r="S7646" s="139" t="str">
        <x:f>IF(AND(L7646&lt;=TOTAL_BED_CAP,N7646&lt;=TEMP_WORKER_CAP),"YES","NO")</x:f>
        <x:v>YES</x:v>
      </x:c>
      <x:c r="T7646" s="139" t="n">
        <x:f>IF(S7646="YES",R7646,-1E+99)</x:f>
        <x:v>23378.55158986774</x:v>
      </x:c>
    </x:row>
    <x:row r="7647">
      <x:c r="A7647" s="139"/>
      <x:c r="B7647" s="139"/>
      <x:c r="C7647" s="139"/>
      <x:c r="D7647" s="139"/>
      <x:c r="E7647" s="139"/>
      <x:c r="F7647" s="139"/>
      <x:c r="G7647" s="139"/>
      <x:c r="H7647" s="139"/>
      <x:c r="I7647" s="266" t="n">
        <x:f>INT((ROW()-ROW($I$46))/((CARROT_CAP+1)*(MESCLUN_CAP+1)))</x:f>
        <x:v>11</x:v>
      </x:c>
      <x:c r="J7647" s="266" t="n">
        <x:f>MOD(INT((ROW()-ROW($I$46))/(MESCLUN_CAP+1)),CARROT_CAP+1)</x:f>
        <x:v>14</x:v>
      </x:c>
      <x:c r="K7647" s="266" t="n">
        <x:f>MOD(ROW()-ROW($I$46),MESCLUN_CAP+1)</x:f>
        <x:v>6</x:v>
      </x:c>
      <x:c r="L7647" s="266" t="n">
        <x:f>SUM(I7647:K7647)</x:f>
        <x:v>31</x:v>
      </x:c>
      <x:c r="M7647" s="267" t="n">
        <x:f>I7647*TOMATO_HOURS*WEEKS*(1+TOMATO_DIM)^I7647+J7647*CARROT_HOURS*WEEKS*(1+CARROT_DIM)^J7647+K7647*MESCLUN_HOURS*WEEKS*(1+MESCLUN_DIM)^K7647</x:f>
        <x:v>3708.9280026052515</x:v>
      </x:c>
      <x:c r="N7647" s="267" t="n">
        <x:f>MAX(M7647-FARMER_HOURS,0)/TEMP_HOURS_PER_WORKER</x:f>
        <x:v>2.075644446253647</x:v>
      </x:c>
      <x:c r="O7647" s="268" t="n">
        <x:f>I7647*TOMATO_PRICE+J7647*CARROT_PRICE+K7647*MESCLUN_PRICE</x:f>
        <x:v>142316</x:v>
      </x:c>
      <x:c r="P7647" s="268" t="n">
        <x:f>I7647*TOMATO_FERTILIZER+J7647*CARROT_FERTILIZER+K7647*MESCLUN_FERTILIZER</x:f>
        <x:v>21120</x:v>
      </x:c>
      <x:c r="Q7647" s="268" t="n">
        <x:f>MIN(M7647,FARMER_HOURS)*FARMER_RATE+MAX(M7647-FARMER_HOURS,0)*TEMP_RATE</x:f>
        <x:v>76891.11115634117</x:v>
      </x:c>
      <x:c r="R7647" s="268" t="n">
        <x:f>O7647-P7647-Q7647-FIXED_COST</x:f>
        <x:v>24304.88884365883</x:v>
      </x:c>
      <x:c r="S7647" s="139" t="str">
        <x:f>IF(AND(L7647&lt;=TOTAL_BED_CAP,N7647&lt;=TEMP_WORKER_CAP),"YES","NO")</x:f>
        <x:v>YES</x:v>
      </x:c>
      <x:c r="T7647" s="139" t="n">
        <x:f>IF(S7647="YES",R7647,-1E+99)</x:f>
        <x:v>24304.88884365883</x:v>
      </x:c>
    </x:row>
    <x:row r="7648">
      <x:c r="A7648" s="139"/>
      <x:c r="B7648" s="139"/>
      <x:c r="C7648" s="139"/>
      <x:c r="D7648" s="139"/>
      <x:c r="E7648" s="139"/>
      <x:c r="F7648" s="139"/>
      <x:c r="G7648" s="139"/>
      <x:c r="H7648" s="139"/>
      <x:c r="I7648" s="266" t="n">
        <x:f>INT((ROW()-ROW($I$46))/((CARROT_CAP+1)*(MESCLUN_CAP+1)))</x:f>
        <x:v>11</x:v>
      </x:c>
      <x:c r="J7648" s="266" t="n">
        <x:f>MOD(INT((ROW()-ROW($I$46))/(MESCLUN_CAP+1)),CARROT_CAP+1)</x:f>
        <x:v>14</x:v>
      </x:c>
      <x:c r="K7648" s="266" t="n">
        <x:f>MOD(ROW()-ROW($I$46),MESCLUN_CAP+1)</x:f>
        <x:v>7</x:v>
      </x:c>
      <x:c r="L7648" s="266" t="n">
        <x:f>SUM(I7648:K7648)</x:f>
        <x:v>32</x:v>
      </x:c>
      <x:c r="M7648" s="267" t="n">
        <x:f>I7648*TOMATO_HOURS*WEEKS*(1+TOMATO_DIM)^I7648+J7648*CARROT_HOURS*WEEKS*(1+CARROT_DIM)^J7648+K7648*MESCLUN_HOURS*WEEKS*(1+MESCLUN_DIM)^K7648</x:f>
        <x:v>3761.652442003212</x:v>
      </x:c>
      <x:c r="N7648" s="267" t="n">
        <x:f>MAX(M7648-FARMER_HOURS,0)/TEMP_HOURS_PER_WORKER</x:f>
        <x:v>2.1122586402800083</x:v>
      </x:c>
      <x:c r="O7648" s="268" t="n">
        <x:f>I7648*TOMATO_PRICE+J7648*CARROT_PRICE+K7648*MESCLUN_PRICE</x:f>
        <x:v>145016</x:v>
      </x:c>
      <x:c r="P7648" s="268" t="n">
        <x:f>I7648*TOMATO_FERTILIZER+J7648*CARROT_FERTILIZER+K7648*MESCLUN_FERTILIZER</x:f>
        <x:v>22000</x:v>
      </x:c>
      <x:c r="Q7648" s="268" t="n">
        <x:f>MIN(M7648,FARMER_HOURS)*FARMER_RATE+MAX(M7648-FARMER_HOURS,0)*TEMP_RATE</x:f>
        <x:v>77806.46600700021</x:v>
      </x:c>
      <x:c r="R7648" s="268" t="n">
        <x:f>O7648-P7648-Q7648-FIXED_COST</x:f>
        <x:v>25209.533992999786</x:v>
      </x:c>
      <x:c r="S7648" s="139" t="str">
        <x:f>IF(AND(L7648&lt;=TOTAL_BED_CAP,N7648&lt;=TEMP_WORKER_CAP),"YES","NO")</x:f>
        <x:v>YES</x:v>
      </x:c>
      <x:c r="T7648" s="139" t="n">
        <x:f>IF(S7648="YES",R7648,-1E+99)</x:f>
        <x:v>25209.533992999786</x:v>
      </x:c>
    </x:row>
    <x:row r="7649">
      <x:c r="A7649" s="139"/>
      <x:c r="B7649" s="139"/>
      <x:c r="C7649" s="139"/>
      <x:c r="D7649" s="139"/>
      <x:c r="E7649" s="139"/>
      <x:c r="F7649" s="139"/>
      <x:c r="G7649" s="139"/>
      <x:c r="H7649" s="139"/>
      <x:c r="I7649" s="266" t="n">
        <x:f>INT((ROW()-ROW($I$46))/((CARROT_CAP+1)*(MESCLUN_CAP+1)))</x:f>
        <x:v>11</x:v>
      </x:c>
      <x:c r="J7649" s="266" t="n">
        <x:f>MOD(INT((ROW()-ROW($I$46))/(MESCLUN_CAP+1)),CARROT_CAP+1)</x:f>
        <x:v>14</x:v>
      </x:c>
      <x:c r="K7649" s="266" t="n">
        <x:f>MOD(ROW()-ROW($I$46),MESCLUN_CAP+1)</x:f>
        <x:v>8</x:v>
      </x:c>
      <x:c r="L7649" s="266" t="n">
        <x:f>SUM(I7649:K7649)</x:f>
        <x:v>33</x:v>
      </x:c>
      <x:c r="M7649" s="267" t="n">
        <x:f>I7649*TOMATO_HOURS*WEEKS*(1+TOMATO_DIM)^I7649+J7649*CARROT_HOURS*WEEKS*(1+CARROT_DIM)^J7649+K7649*MESCLUN_HOURS*WEEKS*(1+MESCLUN_DIM)^K7649</x:f>
        <x:v>3815.649540283192</x:v>
      </x:c>
      <x:c r="N7649" s="267" t="n">
        <x:f>MAX(M7649-FARMER_HOURS,0)/TEMP_HOURS_PER_WORKER</x:f>
        <x:v>2.149756625196661</x:v>
      </x:c>
      <x:c r="O7649" s="268" t="n">
        <x:f>I7649*TOMATO_PRICE+J7649*CARROT_PRICE+K7649*MESCLUN_PRICE</x:f>
        <x:v>147716</x:v>
      </x:c>
      <x:c r="P7649" s="268" t="n">
        <x:f>I7649*TOMATO_FERTILIZER+J7649*CARROT_FERTILIZER+K7649*MESCLUN_FERTILIZER</x:f>
        <x:v>22880</x:v>
      </x:c>
      <x:c r="Q7649" s="268" t="n">
        <x:f>MIN(M7649,FARMER_HOURS)*FARMER_RATE+MAX(M7649-FARMER_HOURS,0)*TEMP_RATE</x:f>
        <x:v>78743.91562991653</x:v>
      </x:c>
      <x:c r="R7649" s="268" t="n">
        <x:f>O7649-P7649-Q7649-FIXED_COST</x:f>
        <x:v>26092.084370083467</x:v>
      </x:c>
      <x:c r="S7649" s="139" t="str">
        <x:f>IF(AND(L7649&lt;=TOTAL_BED_CAP,N7649&lt;=TEMP_WORKER_CAP),"YES","NO")</x:f>
        <x:v>YES</x:v>
      </x:c>
      <x:c r="T7649" s="139" t="n">
        <x:f>IF(S7649="YES",R7649,-1E+99)</x:f>
        <x:v>26092.084370083467</x:v>
      </x:c>
    </x:row>
    <x:row r="7650">
      <x:c r="A7650" s="139"/>
      <x:c r="B7650" s="139"/>
      <x:c r="C7650" s="139"/>
      <x:c r="D7650" s="139"/>
      <x:c r="E7650" s="139"/>
      <x:c r="F7650" s="139"/>
      <x:c r="G7650" s="139"/>
      <x:c r="H7650" s="139"/>
      <x:c r="I7650" s="266" t="n">
        <x:f>INT((ROW()-ROW($I$46))/((CARROT_CAP+1)*(MESCLUN_CAP+1)))</x:f>
        <x:v>11</x:v>
      </x:c>
      <x:c r="J7650" s="266" t="n">
        <x:f>MOD(INT((ROW()-ROW($I$46))/(MESCLUN_CAP+1)),CARROT_CAP+1)</x:f>
        <x:v>14</x:v>
      </x:c>
      <x:c r="K7650" s="266" t="n">
        <x:f>MOD(ROW()-ROW($I$46),MESCLUN_CAP+1)</x:f>
        <x:v>9</x:v>
      </x:c>
      <x:c r="L7650" s="266" t="n">
        <x:f>SUM(I7650:K7650)</x:f>
        <x:v>34</x:v>
      </x:c>
      <x:c r="M7650" s="267" t="n">
        <x:f>I7650*TOMATO_HOURS*WEEKS*(1+TOMATO_DIM)^I7650+J7650*CARROT_HOURS*WEEKS*(1+CARROT_DIM)^J7650+K7650*MESCLUN_HOURS*WEEKS*(1+MESCLUN_DIM)^K7650</x:f>
        <x:v>3870.9428757235864</x:v>
      </x:c>
      <x:c r="N7650" s="267" t="n">
        <x:f>MAX(M7650-FARMER_HOURS,0)/TEMP_HOURS_PER_WORKER</x:f>
        <x:v>2.188154774808046</x:v>
      </x:c>
      <x:c r="O7650" s="268" t="n">
        <x:f>I7650*TOMATO_PRICE+J7650*CARROT_PRICE+K7650*MESCLUN_PRICE</x:f>
        <x:v>150416</x:v>
      </x:c>
      <x:c r="P7650" s="268" t="n">
        <x:f>I7650*TOMATO_FERTILIZER+J7650*CARROT_FERTILIZER+K7650*MESCLUN_FERTILIZER</x:f>
        <x:v>23760</x:v>
      </x:c>
      <x:c r="Q7650" s="268" t="n">
        <x:f>MIN(M7650,FARMER_HOURS)*FARMER_RATE+MAX(M7650-FARMER_HOURS,0)*TEMP_RATE</x:f>
        <x:v>79703.86937020115</x:v>
      </x:c>
      <x:c r="R7650" s="268" t="n">
        <x:f>O7650-P7650-Q7650-FIXED_COST</x:f>
        <x:v>26952.13062979885</x:v>
      </x:c>
      <x:c r="S7650" s="139" t="str">
        <x:f>IF(AND(L7650&lt;=TOTAL_BED_CAP,N7650&lt;=TEMP_WORKER_CAP),"YES","NO")</x:f>
        <x:v>YES</x:v>
      </x:c>
      <x:c r="T7650" s="139" t="n">
        <x:f>IF(S7650="YES",R7650,-1E+99)</x:f>
        <x:v>26952.13062979885</x:v>
      </x:c>
    </x:row>
    <x:row r="7651">
      <x:c r="A7651" s="139"/>
      <x:c r="B7651" s="139"/>
      <x:c r="C7651" s="139"/>
      <x:c r="D7651" s="139"/>
      <x:c r="E7651" s="139"/>
      <x:c r="F7651" s="139"/>
      <x:c r="G7651" s="139"/>
      <x:c r="H7651" s="139"/>
      <x:c r="I7651" s="266" t="n">
        <x:f>INT((ROW()-ROW($I$46))/((CARROT_CAP+1)*(MESCLUN_CAP+1)))</x:f>
        <x:v>11</x:v>
      </x:c>
      <x:c r="J7651" s="266" t="n">
        <x:f>MOD(INT((ROW()-ROW($I$46))/(MESCLUN_CAP+1)),CARROT_CAP+1)</x:f>
        <x:v>14</x:v>
      </x:c>
      <x:c r="K7651" s="266" t="n">
        <x:f>MOD(ROW()-ROW($I$46),MESCLUN_CAP+1)</x:f>
        <x:v>10</x:v>
      </x:c>
      <x:c r="L7651" s="266" t="n">
        <x:f>SUM(I7651:K7651)</x:f>
        <x:v>35</x:v>
      </x:c>
      <x:c r="M7651" s="267" t="n">
        <x:f>I7651*TOMATO_HOURS*WEEKS*(1+TOMATO_DIM)^I7651+J7651*CARROT_HOURS*WEEKS*(1+CARROT_DIM)^J7651+K7651*MESCLUN_HOURS*WEEKS*(1+MESCLUN_DIM)^K7651</x:f>
        <x:v>3927.5564172067993</x:v>
      </x:c>
      <x:c r="N7651" s="267" t="n">
        <x:f>MAX(M7651-FARMER_HOURS,0)/TEMP_HOURS_PER_WORKER</x:f>
        <x:v>2.2274697341713883</x:v>
      </x:c>
      <x:c r="O7651" s="268" t="n">
        <x:f>I7651*TOMATO_PRICE+J7651*CARROT_PRICE+K7651*MESCLUN_PRICE</x:f>
        <x:v>153116</x:v>
      </x:c>
      <x:c r="P7651" s="268" t="n">
        <x:f>I7651*TOMATO_FERTILIZER+J7651*CARROT_FERTILIZER+K7651*MESCLUN_FERTILIZER</x:f>
        <x:v>24640</x:v>
      </x:c>
      <x:c r="Q7651" s="268" t="n">
        <x:f>MIN(M7651,FARMER_HOURS)*FARMER_RATE+MAX(M7651-FARMER_HOURS,0)*TEMP_RATE</x:f>
        <x:v>80686.7433542847</x:v>
      </x:c>
      <x:c r="R7651" s="268" t="n">
        <x:f>O7651-P7651-Q7651-FIXED_COST</x:f>
        <x:v>27789.2566457153</x:v>
      </x:c>
      <x:c r="S7651" s="139" t="str">
        <x:f>IF(AND(L7651&lt;=TOTAL_BED_CAP,N7651&lt;=TEMP_WORKER_CAP),"YES","NO")</x:f>
        <x:v>YES</x:v>
      </x:c>
      <x:c r="T7651" s="139" t="n">
        <x:f>IF(S7651="YES",R7651,-1E+99)</x:f>
        <x:v>27789.2566457153</x:v>
      </x:c>
    </x:row>
    <x:row r="7652">
      <x:c r="A7652" s="139"/>
      <x:c r="B7652" s="139"/>
      <x:c r="C7652" s="139"/>
      <x:c r="D7652" s="139"/>
      <x:c r="E7652" s="139"/>
      <x:c r="F7652" s="139"/>
      <x:c r="G7652" s="139"/>
      <x:c r="H7652" s="139"/>
      <x:c r="I7652" s="266" t="n">
        <x:f>INT((ROW()-ROW($I$46))/((CARROT_CAP+1)*(MESCLUN_CAP+1)))</x:f>
        <x:v>11</x:v>
      </x:c>
      <x:c r="J7652" s="266" t="n">
        <x:f>MOD(INT((ROW()-ROW($I$46))/(MESCLUN_CAP+1)),CARROT_CAP+1)</x:f>
        <x:v>14</x:v>
      </x:c>
      <x:c r="K7652" s="266" t="n">
        <x:f>MOD(ROW()-ROW($I$46),MESCLUN_CAP+1)</x:f>
        <x:v>11</x:v>
      </x:c>
      <x:c r="L7652" s="266" t="n">
        <x:f>SUM(I7652:K7652)</x:f>
        <x:v>36</x:v>
      </x:c>
      <x:c r="M7652" s="267" t="n">
        <x:f>I7652*TOMATO_HOURS*WEEKS*(1+TOMATO_DIM)^I7652+J7652*CARROT_HOURS*WEEKS*(1+CARROT_DIM)^J7652+K7652*MESCLUN_HOURS*WEEKS*(1+MESCLUN_DIM)^K7652</x:f>
        <x:v>3985.514530300238</x:v>
      </x:c>
      <x:c r="N7652" s="267" t="n">
        <x:f>MAX(M7652-FARMER_HOURS,0)/TEMP_HOURS_PER_WORKER</x:f>
        <x:v>2.26771842381961</x:v>
      </x:c>
      <x:c r="O7652" s="268" t="n">
        <x:f>I7652*TOMATO_PRICE+J7652*CARROT_PRICE+K7652*MESCLUN_PRICE</x:f>
        <x:v>155816</x:v>
      </x:c>
      <x:c r="P7652" s="268" t="n">
        <x:f>I7652*TOMATO_FERTILIZER+J7652*CARROT_FERTILIZER+K7652*MESCLUN_FERTILIZER</x:f>
        <x:v>25520</x:v>
      </x:c>
      <x:c r="Q7652" s="268" t="n">
        <x:f>MIN(M7652,FARMER_HOURS)*FARMER_RATE+MAX(M7652-FARMER_HOURS,0)*TEMP_RATE</x:f>
        <x:v>81692.96059549024</x:v>
      </x:c>
      <x:c r="R7652" s="268" t="n">
        <x:f>O7652-P7652-Q7652-FIXED_COST</x:f>
        <x:v>28603.039404509764</x:v>
      </x:c>
      <x:c r="S7652" s="139" t="str">
        <x:f>IF(AND(L7652&lt;=TOTAL_BED_CAP,N7652&lt;=TEMP_WORKER_CAP),"YES","NO")</x:f>
        <x:v>YES</x:v>
      </x:c>
      <x:c r="T7652" s="139" t="n">
        <x:f>IF(S7652="YES",R7652,-1E+99)</x:f>
        <x:v>28603.039404509764</x:v>
      </x:c>
    </x:row>
    <x:row r="7653">
      <x:c r="A7653" s="139"/>
      <x:c r="B7653" s="139"/>
      <x:c r="C7653" s="139"/>
      <x:c r="D7653" s="139"/>
      <x:c r="E7653" s="139"/>
      <x:c r="F7653" s="139"/>
      <x:c r="G7653" s="139"/>
      <x:c r="H7653" s="139"/>
      <x:c r="I7653" s="266" t="n">
        <x:f>INT((ROW()-ROW($I$46))/((CARROT_CAP+1)*(MESCLUN_CAP+1)))</x:f>
        <x:v>11</x:v>
      </x:c>
      <x:c r="J7653" s="266" t="n">
        <x:f>MOD(INT((ROW()-ROW($I$46))/(MESCLUN_CAP+1)),CARROT_CAP+1)</x:f>
        <x:v>14</x:v>
      </x:c>
      <x:c r="K7653" s="266" t="n">
        <x:f>MOD(ROW()-ROW($I$46),MESCLUN_CAP+1)</x:f>
        <x:v>12</x:v>
      </x:c>
      <x:c r="L7653" s="266" t="n">
        <x:f>SUM(I7653:K7653)</x:f>
        <x:v>37</x:v>
      </x:c>
      <x:c r="M7653" s="267" t="n">
        <x:f>I7653*TOMATO_HOURS*WEEKS*(1+TOMATO_DIM)^I7653+J7653*CARROT_HOURS*WEEKS*(1+CARROT_DIM)^J7653+K7653*MESCLUN_HOURS*WEEKS*(1+MESCLUN_DIM)^K7653</x:f>
        <x:v>4044.8419834283027</x:v>
      </x:c>
      <x:c r="N7653" s="267" t="n">
        <x:f>MAX(M7653-FARMER_HOURS,0)/TEMP_HOURS_PER_WORKER</x:f>
        <x:v>2.3089180440474326</x:v>
      </x:c>
      <x:c r="O7653" s="268" t="n">
        <x:f>I7653*TOMATO_PRICE+J7653*CARROT_PRICE+K7653*MESCLUN_PRICE</x:f>
        <x:v>158516</x:v>
      </x:c>
      <x:c r="P7653" s="268" t="n">
        <x:f>I7653*TOMATO_FERTILIZER+J7653*CARROT_FERTILIZER+K7653*MESCLUN_FERTILIZER</x:f>
        <x:v>26400</x:v>
      </x:c>
      <x:c r="Q7653" s="268" t="n">
        <x:f>MIN(M7653,FARMER_HOURS)*FARMER_RATE+MAX(M7653-FARMER_HOURS,0)*TEMP_RATE</x:f>
        <x:v>82722.95110118581</x:v>
      </x:c>
      <x:c r="R7653" s="268" t="n">
        <x:f>O7653-P7653-Q7653-FIXED_COST</x:f>
        <x:v>29393.048898814188</x:v>
      </x:c>
      <x:c r="S7653" s="139" t="str">
        <x:f>IF(AND(L7653&lt;=TOTAL_BED_CAP,N7653&lt;=TEMP_WORKER_CAP),"YES","NO")</x:f>
        <x:v>YES</x:v>
      </x:c>
      <x:c r="T7653" s="139" t="n">
        <x:f>IF(S7653="YES",R7653,-1E+99)</x:f>
        <x:v>29393.048898814188</x:v>
      </x:c>
    </x:row>
    <x:row r="7654">
      <x:c r="A7654" s="139"/>
      <x:c r="B7654" s="139"/>
      <x:c r="C7654" s="139"/>
      <x:c r="D7654" s="139"/>
      <x:c r="E7654" s="139"/>
      <x:c r="F7654" s="139"/>
      <x:c r="G7654" s="139"/>
      <x:c r="H7654" s="139"/>
      <x:c r="I7654" s="266" t="n">
        <x:f>INT((ROW()-ROW($I$46))/((CARROT_CAP+1)*(MESCLUN_CAP+1)))</x:f>
        <x:v>11</x:v>
      </x:c>
      <x:c r="J7654" s="266" t="n">
        <x:f>MOD(INT((ROW()-ROW($I$46))/(MESCLUN_CAP+1)),CARROT_CAP+1)</x:f>
        <x:v>14</x:v>
      </x:c>
      <x:c r="K7654" s="266" t="n">
        <x:f>MOD(ROW()-ROW($I$46),MESCLUN_CAP+1)</x:f>
        <x:v>13</x:v>
      </x:c>
      <x:c r="L7654" s="266" t="n">
        <x:f>SUM(I7654:K7654)</x:f>
        <x:v>38</x:v>
      </x:c>
      <x:c r="M7654" s="267" t="n">
        <x:f>I7654*TOMATO_HOURS*WEEKS*(1+TOMATO_DIM)^I7654+J7654*CARROT_HOURS*WEEKS*(1+CARROT_DIM)^J7654+K7654*MESCLUN_HOURS*WEEKS*(1+MESCLUN_DIM)^K7654</x:f>
        <x:v>4105.563954136687</x:v>
      </x:c>
      <x:c r="N7654" s="267" t="n">
        <x:f>MAX(M7654-FARMER_HOURS,0)/TEMP_HOURS_PER_WORKER</x:f>
        <x:v>2.3510860792615884</x:v>
      </x:c>
      <x:c r="O7654" s="268" t="n">
        <x:f>I7654*TOMATO_PRICE+J7654*CARROT_PRICE+K7654*MESCLUN_PRICE</x:f>
        <x:v>161216</x:v>
      </x:c>
      <x:c r="P7654" s="268" t="n">
        <x:f>I7654*TOMATO_FERTILIZER+J7654*CARROT_FERTILIZER+K7654*MESCLUN_FERTILIZER</x:f>
        <x:v>27280</x:v>
      </x:c>
      <x:c r="Q7654" s="268" t="n">
        <x:f>MIN(M7654,FARMER_HOURS)*FARMER_RATE+MAX(M7654-FARMER_HOURS,0)*TEMP_RATE</x:f>
        <x:v>83777.1519815397</x:v>
      </x:c>
      <x:c r="R7654" s="268" t="n">
        <x:f>O7654-P7654-Q7654-FIXED_COST</x:f>
        <x:v>30158.848018460296</x:v>
      </x:c>
      <x:c r="S7654" s="139" t="str">
        <x:f>IF(AND(L7654&lt;=TOTAL_BED_CAP,N7654&lt;=TEMP_WORKER_CAP),"YES","NO")</x:f>
        <x:v>YES</x:v>
      </x:c>
      <x:c r="T7654" s="139" t="n">
        <x:f>IF(S7654="YES",R7654,-1E+99)</x:f>
        <x:v>30158.848018460296</x:v>
      </x:c>
    </x:row>
    <x:row r="7655">
      <x:c r="A7655" s="139"/>
      <x:c r="B7655" s="139"/>
      <x:c r="C7655" s="139"/>
      <x:c r="D7655" s="139"/>
      <x:c r="E7655" s="139"/>
      <x:c r="F7655" s="139"/>
      <x:c r="G7655" s="139"/>
      <x:c r="H7655" s="139"/>
      <x:c r="I7655" s="266" t="n">
        <x:f>INT((ROW()-ROW($I$46))/((CARROT_CAP+1)*(MESCLUN_CAP+1)))</x:f>
        <x:v>11</x:v>
      </x:c>
      <x:c r="J7655" s="266" t="n">
        <x:f>MOD(INT((ROW()-ROW($I$46))/(MESCLUN_CAP+1)),CARROT_CAP+1)</x:f>
        <x:v>14</x:v>
      </x:c>
      <x:c r="K7655" s="266" t="n">
        <x:f>MOD(ROW()-ROW($I$46),MESCLUN_CAP+1)</x:f>
        <x:v>14</x:v>
      </x:c>
      <x:c r="L7655" s="266" t="n">
        <x:f>SUM(I7655:K7655)</x:f>
        <x:v>39</x:v>
      </x:c>
      <x:c r="M7655" s="267" t="n">
        <x:f>I7655*TOMATO_HOURS*WEEKS*(1+TOMATO_DIM)^I7655+J7655*CARROT_HOURS*WEEKS*(1+CARROT_DIM)^J7655+K7655*MESCLUN_HOURS*WEEKS*(1+MESCLUN_DIM)^K7655</x:f>
        <x:v>4167.706035450348</x:v>
      </x:c>
      <x:c r="N7655" s="267" t="n">
        <x:f>MAX(M7655-FARMER_HOURS,0)/TEMP_HOURS_PER_WORKER</x:f>
        <x:v>2.394240302396075</x:v>
      </x:c>
      <x:c r="O7655" s="268" t="n">
        <x:f>I7655*TOMATO_PRICE+J7655*CARROT_PRICE+K7655*MESCLUN_PRICE</x:f>
        <x:v>163916</x:v>
      </x:c>
      <x:c r="P7655" s="268" t="n">
        <x:f>I7655*TOMATO_FERTILIZER+J7655*CARROT_FERTILIZER+K7655*MESCLUN_FERTILIZER</x:f>
        <x:v>28160</x:v>
      </x:c>
      <x:c r="Q7655" s="268" t="n">
        <x:f>MIN(M7655,FARMER_HOURS)*FARMER_RATE+MAX(M7655-FARMER_HOURS,0)*TEMP_RATE</x:f>
        <x:v>84856.00755990189</x:v>
      </x:c>
      <x:c r="R7655" s="268" t="n">
        <x:f>O7655-P7655-Q7655-FIXED_COST</x:f>
        <x:v>30899.99244009811</x:v>
      </x:c>
      <x:c r="S7655" s="139" t="str">
        <x:f>IF(AND(L7655&lt;=TOTAL_BED_CAP,N7655&lt;=TEMP_WORKER_CAP),"YES","NO")</x:f>
        <x:v>YES</x:v>
      </x:c>
      <x:c r="T7655" s="139" t="n">
        <x:f>IF(S7655="YES",R7655,-1E+99)</x:f>
        <x:v>30899.99244009811</x:v>
      </x:c>
    </x:row>
    <x:row r="7656">
      <x:c r="A7656" s="139"/>
      <x:c r="B7656" s="139"/>
      <x:c r="C7656" s="139"/>
      <x:c r="D7656" s="139"/>
      <x:c r="E7656" s="139"/>
      <x:c r="F7656" s="139"/>
      <x:c r="G7656" s="139"/>
      <x:c r="H7656" s="139"/>
      <x:c r="I7656" s="266" t="n">
        <x:f>INT((ROW()-ROW($I$46))/((CARROT_CAP+1)*(MESCLUN_CAP+1)))</x:f>
        <x:v>11</x:v>
      </x:c>
      <x:c r="J7656" s="266" t="n">
        <x:f>MOD(INT((ROW()-ROW($I$46))/(MESCLUN_CAP+1)),CARROT_CAP+1)</x:f>
        <x:v>14</x:v>
      </x:c>
      <x:c r="K7656" s="266" t="n">
        <x:f>MOD(ROW()-ROW($I$46),MESCLUN_CAP+1)</x:f>
        <x:v>15</x:v>
      </x:c>
      <x:c r="L7656" s="266" t="n">
        <x:f>SUM(I7656:K7656)</x:f>
        <x:v>40</x:v>
      </x:c>
      <x:c r="M7656" s="267" t="n">
        <x:f>I7656*TOMATO_HOURS*WEEKS*(1+TOMATO_DIM)^I7656+J7656*CARROT_HOURS*WEEKS*(1+CARROT_DIM)^J7656+K7656*MESCLUN_HOURS*WEEKS*(1+MESCLUN_DIM)^K7656</x:f>
        <x:v>4231.294242326495</x:v>
      </x:c>
      <x:c r="N7656" s="267" t="n">
        <x:f>MAX(M7656-FARMER_HOURS,0)/TEMP_HOURS_PER_WORKER</x:f>
        <x:v>2.4383987793933994</x:v>
      </x:c>
      <x:c r="O7656" s="268" t="n">
        <x:f>I7656*TOMATO_PRICE+J7656*CARROT_PRICE+K7656*MESCLUN_PRICE</x:f>
        <x:v>166616</x:v>
      </x:c>
      <x:c r="P7656" s="268" t="n">
        <x:f>I7656*TOMATO_FERTILIZER+J7656*CARROT_FERTILIZER+K7656*MESCLUN_FERTILIZER</x:f>
        <x:v>29040</x:v>
      </x:c>
      <x:c r="Q7656" s="268" t="n">
        <x:f>MIN(M7656,FARMER_HOURS)*FARMER_RATE+MAX(M7656-FARMER_HOURS,0)*TEMP_RATE</x:f>
        <x:v>85959.96948483499</x:v>
      </x:c>
      <x:c r="R7656" s="268" t="n">
        <x:f>O7656-P7656-Q7656-FIXED_COST</x:f>
        <x:v>31616.03051516501</x:v>
      </x:c>
      <x:c r="S7656" s="139" t="str">
        <x:f>IF(AND(L7656&lt;=TOTAL_BED_CAP,N7656&lt;=TEMP_WORKER_CAP),"YES","NO")</x:f>
        <x:v>YES</x:v>
      </x:c>
      <x:c r="T7656" s="139" t="n">
        <x:f>IF(S7656="YES",R7656,-1E+99)</x:f>
        <x:v>31616.03051516501</x:v>
      </x:c>
    </x:row>
    <x:row r="7657">
      <x:c r="A7657" s="139"/>
      <x:c r="B7657" s="139"/>
      <x:c r="C7657" s="139"/>
      <x:c r="D7657" s="139"/>
      <x:c r="E7657" s="139"/>
      <x:c r="F7657" s="139"/>
      <x:c r="G7657" s="139"/>
      <x:c r="H7657" s="139"/>
      <x:c r="I7657" s="266" t="n">
        <x:f>INT((ROW()-ROW($I$46))/((CARROT_CAP+1)*(MESCLUN_CAP+1)))</x:f>
        <x:v>11</x:v>
      </x:c>
      <x:c r="J7657" s="266" t="n">
        <x:f>MOD(INT((ROW()-ROW($I$46))/(MESCLUN_CAP+1)),CARROT_CAP+1)</x:f>
        <x:v>14</x:v>
      </x:c>
      <x:c r="K7657" s="266" t="n">
        <x:f>MOD(ROW()-ROW($I$46),MESCLUN_CAP+1)</x:f>
        <x:v>16</x:v>
      </x:c>
      <x:c r="L7657" s="266" t="n">
        <x:f>SUM(I7657:K7657)</x:f>
        <x:v>41</x:v>
      </x:c>
      <x:c r="M7657" s="267" t="n">
        <x:f>I7657*TOMATO_HOURS*WEEKS*(1+TOMATO_DIM)^I7657+J7657*CARROT_HOURS*WEEKS*(1+CARROT_DIM)^J7657+K7657*MESCLUN_HOURS*WEEKS*(1+MESCLUN_DIM)^K7657</x:f>
        <x:v>4296.3550182039835</x:v>
      </x:c>
      <x:c r="N7657" s="267" t="n">
        <x:f>MAX(M7657-FARMER_HOURS,0)/TEMP_HOURS_PER_WORKER</x:f>
        <x:v>2.4835798737527663</x:v>
      </x:c>
      <x:c r="O7657" s="268" t="n">
        <x:f>I7657*TOMATO_PRICE+J7657*CARROT_PRICE+K7657*MESCLUN_PRICE</x:f>
        <x:v>169316</x:v>
      </x:c>
      <x:c r="P7657" s="268" t="n">
        <x:f>I7657*TOMATO_FERTILIZER+J7657*CARROT_FERTILIZER+K7657*MESCLUN_FERTILIZER</x:f>
        <x:v>29920</x:v>
      </x:c>
      <x:c r="Q7657" s="268" t="n">
        <x:f>MIN(M7657,FARMER_HOURS)*FARMER_RATE+MAX(M7657-FARMER_HOURS,0)*TEMP_RATE</x:f>
        <x:v>87089.49684381916</x:v>
      </x:c>
      <x:c r="R7657" s="268" t="n">
        <x:f>O7657-P7657-Q7657-FIXED_COST</x:f>
        <x:v>32306.503156180843</x:v>
      </x:c>
      <x:c r="S7657" s="139" t="str">
        <x:f>IF(AND(L7657&lt;=TOTAL_BED_CAP,N7657&lt;=TEMP_WORKER_CAP),"YES","NO")</x:f>
        <x:v>YES</x:v>
      </x:c>
      <x:c r="T7657" s="139" t="n">
        <x:f>IF(S7657="YES",R7657,-1E+99)</x:f>
        <x:v>32306.503156180843</x:v>
      </x:c>
    </x:row>
    <x:row r="7658">
      <x:c r="A7658" s="139"/>
      <x:c r="B7658" s="139"/>
      <x:c r="C7658" s="139"/>
      <x:c r="D7658" s="139"/>
      <x:c r="E7658" s="139"/>
      <x:c r="F7658" s="139"/>
      <x:c r="G7658" s="139"/>
      <x:c r="H7658" s="139"/>
      <x:c r="I7658" s="266" t="n">
        <x:f>INT((ROW()-ROW($I$46))/((CARROT_CAP+1)*(MESCLUN_CAP+1)))</x:f>
        <x:v>11</x:v>
      </x:c>
      <x:c r="J7658" s="266" t="n">
        <x:f>MOD(INT((ROW()-ROW($I$46))/(MESCLUN_CAP+1)),CARROT_CAP+1)</x:f>
        <x:v>14</x:v>
      </x:c>
      <x:c r="K7658" s="266" t="n">
        <x:f>MOD(ROW()-ROW($I$46),MESCLUN_CAP+1)</x:f>
        <x:v>17</x:v>
      </x:c>
      <x:c r="L7658" s="266" t="n">
        <x:f>SUM(I7658:K7658)</x:f>
        <x:v>42</x:v>
      </x:c>
      <x:c r="M7658" s="267" t="n">
        <x:f>I7658*TOMATO_HOURS*WEEKS*(1+TOMATO_DIM)^I7658+J7658*CARROT_HOURS*WEEKS*(1+CARROT_DIM)^J7658+K7658*MESCLUN_HOURS*WEEKS*(1+MESCLUN_DIM)^K7658</x:f>
        <x:v>4362.915241650524</x:v>
      </x:c>
      <x:c r="N7658" s="267" t="n">
        <x:f>MAX(M7658-FARMER_HOURS,0)/TEMP_HOURS_PER_WORKER</x:f>
        <x:v>2.5298022511461973</x:v>
      </x:c>
      <x:c r="O7658" s="268" t="n">
        <x:f>I7658*TOMATO_PRICE+J7658*CARROT_PRICE+K7658*MESCLUN_PRICE</x:f>
        <x:v>172016</x:v>
      </x:c>
      <x:c r="P7658" s="268" t="n">
        <x:f>I7658*TOMATO_FERTILIZER+J7658*CARROT_FERTILIZER+K7658*MESCLUN_FERTILIZER</x:f>
        <x:v>30800</x:v>
      </x:c>
      <x:c r="Q7658" s="268" t="n">
        <x:f>MIN(M7658,FARMER_HOURS)*FARMER_RATE+MAX(M7658-FARMER_HOURS,0)*TEMP_RATE</x:f>
        <x:v>88245.05627865493</x:v>
      </x:c>
      <x:c r="R7658" s="268" t="n">
        <x:f>O7658-P7658-Q7658-FIXED_COST</x:f>
        <x:v>32970.94372134507</x:v>
      </x:c>
      <x:c r="S7658" s="139" t="str">
        <x:f>IF(AND(L7658&lt;=TOTAL_BED_CAP,N7658&lt;=TEMP_WORKER_CAP),"YES","NO")</x:f>
        <x:v>YES</x:v>
      </x:c>
      <x:c r="T7658" s="139" t="n">
        <x:f>IF(S7658="YES",R7658,-1E+99)</x:f>
        <x:v>32970.94372134507</x:v>
      </x:c>
    </x:row>
    <x:row r="7659">
      <x:c r="A7659" s="139"/>
      <x:c r="B7659" s="139"/>
      <x:c r="C7659" s="139"/>
      <x:c r="D7659" s="139"/>
      <x:c r="E7659" s="139"/>
      <x:c r="F7659" s="139"/>
      <x:c r="G7659" s="139"/>
      <x:c r="H7659" s="139"/>
      <x:c r="I7659" s="266" t="n">
        <x:f>INT((ROW()-ROW($I$46))/((CARROT_CAP+1)*(MESCLUN_CAP+1)))</x:f>
        <x:v>11</x:v>
      </x:c>
      <x:c r="J7659" s="266" t="n">
        <x:f>MOD(INT((ROW()-ROW($I$46))/(MESCLUN_CAP+1)),CARROT_CAP+1)</x:f>
        <x:v>14</x:v>
      </x:c>
      <x:c r="K7659" s="266" t="n">
        <x:f>MOD(ROW()-ROW($I$46),MESCLUN_CAP+1)</x:f>
        <x:v>18</x:v>
      </x:c>
      <x:c r="L7659" s="266" t="n">
        <x:f>SUM(I7659:K7659)</x:f>
        <x:v>43</x:v>
      </x:c>
      <x:c r="M7659" s="267" t="n">
        <x:f>I7659*TOMATO_HOURS*WEEKS*(1+TOMATO_DIM)^I7659+J7659*CARROT_HOURS*WEEKS*(1+CARROT_DIM)^J7659+K7659*MESCLUN_HOURS*WEEKS*(1+MESCLUN_DIM)^K7659</x:f>
        <x:v>4431.002233109111</x:v>
      </x:c>
      <x:c r="N7659" s="267" t="n">
        <x:f>MAX(M7659-FARMER_HOURS,0)/TEMP_HOURS_PER_WORKER</x:f>
        <x:v>2.5770848841035496</x:v>
      </x:c>
      <x:c r="O7659" s="268" t="n">
        <x:f>I7659*TOMATO_PRICE+J7659*CARROT_PRICE+K7659*MESCLUN_PRICE</x:f>
        <x:v>174716</x:v>
      </x:c>
      <x:c r="P7659" s="268" t="n">
        <x:f>I7659*TOMATO_FERTILIZER+J7659*CARROT_FERTILIZER+K7659*MESCLUN_FERTILIZER</x:f>
        <x:v>31680</x:v>
      </x:c>
      <x:c r="Q7659" s="268" t="n">
        <x:f>MIN(M7659,FARMER_HOURS)*FARMER_RATE+MAX(M7659-FARMER_HOURS,0)*TEMP_RATE</x:f>
        <x:v>89427.12210258874</x:v>
      </x:c>
      <x:c r="R7659" s="268" t="n">
        <x:f>O7659-P7659-Q7659-FIXED_COST</x:f>
        <x:v>33608.877897411265</x:v>
      </x:c>
      <x:c r="S7659" s="139" t="str">
        <x:f>IF(AND(L7659&lt;=TOTAL_BED_CAP,N7659&lt;=TEMP_WORKER_CAP),"YES","NO")</x:f>
        <x:v>YES</x:v>
      </x:c>
      <x:c r="T7659" s="139" t="n">
        <x:f>IF(S7659="YES",R7659,-1E+99)</x:f>
        <x:v>33608.877897411265</x:v>
      </x:c>
    </x:row>
    <x:row r="7660">
      <x:c r="A7660" s="139"/>
      <x:c r="B7660" s="139"/>
      <x:c r="C7660" s="139"/>
      <x:c r="D7660" s="139"/>
      <x:c r="E7660" s="139"/>
      <x:c r="F7660" s="139"/>
      <x:c r="G7660" s="139"/>
      <x:c r="H7660" s="139"/>
      <x:c r="I7660" s="266" t="n">
        <x:f>INT((ROW()-ROW($I$46))/((CARROT_CAP+1)*(MESCLUN_CAP+1)))</x:f>
        <x:v>11</x:v>
      </x:c>
      <x:c r="J7660" s="266" t="n">
        <x:f>MOD(INT((ROW()-ROW($I$46))/(MESCLUN_CAP+1)),CARROT_CAP+1)</x:f>
        <x:v>14</x:v>
      </x:c>
      <x:c r="K7660" s="266" t="n">
        <x:f>MOD(ROW()-ROW($I$46),MESCLUN_CAP+1)</x:f>
        <x:v>19</x:v>
      </x:c>
      <x:c r="L7660" s="266" t="n">
        <x:f>SUM(I7660:K7660)</x:f>
        <x:v>44</x:v>
      </x:c>
      <x:c r="M7660" s="267" t="n">
        <x:f>I7660*TOMATO_HOURS*WEEKS*(1+TOMATO_DIM)^I7660+J7660*CARROT_HOURS*WEEKS*(1+CARROT_DIM)^J7660+K7660*MESCLUN_HOURS*WEEKS*(1+MESCLUN_DIM)^K7660</x:f>
        <x:v>4500.643761745133</x:v>
      </x:c>
      <x:c r="N7660" s="267" t="n">
        <x:f>MAX(M7660-FARMER_HOURS,0)/TEMP_HOURS_PER_WORKER</x:f>
        <x:v>2.6254470567674533</x:v>
      </x:c>
      <x:c r="O7660" s="268" t="n">
        <x:f>I7660*TOMATO_PRICE+J7660*CARROT_PRICE+K7660*MESCLUN_PRICE</x:f>
        <x:v>177416</x:v>
      </x:c>
      <x:c r="P7660" s="268" t="n">
        <x:f>I7660*TOMATO_FERTILIZER+J7660*CARROT_FERTILIZER+K7660*MESCLUN_FERTILIZER</x:f>
        <x:v>32560</x:v>
      </x:c>
      <x:c r="Q7660" s="268" t="n">
        <x:f>MIN(M7660,FARMER_HOURS)*FARMER_RATE+MAX(M7660-FARMER_HOURS,0)*TEMP_RATE</x:f>
        <x:v>90636.17641918633</x:v>
      </x:c>
      <x:c r="R7660" s="268" t="n">
        <x:f>O7660-P7660-Q7660-FIXED_COST</x:f>
        <x:v>34219.82358081367</x:v>
      </x:c>
      <x:c r="S7660" s="139" t="str">
        <x:f>IF(AND(L7660&lt;=TOTAL_BED_CAP,N7660&lt;=TEMP_WORKER_CAP),"YES","NO")</x:f>
        <x:v>YES</x:v>
      </x:c>
      <x:c r="T7660" s="139" t="n">
        <x:f>IF(S7660="YES",R7660,-1E+99)</x:f>
        <x:v>34219.82358081367</x:v>
      </x:c>
    </x:row>
    <x:row r="7661">
      <x:c r="A7661" s="139"/>
      <x:c r="B7661" s="139"/>
      <x:c r="C7661" s="139"/>
      <x:c r="D7661" s="139"/>
      <x:c r="E7661" s="139"/>
      <x:c r="F7661" s="139"/>
      <x:c r="G7661" s="139"/>
      <x:c r="H7661" s="139"/>
      <x:c r="I7661" s="266" t="n">
        <x:f>INT((ROW()-ROW($I$46))/((CARROT_CAP+1)*(MESCLUN_CAP+1)))</x:f>
        <x:v>11</x:v>
      </x:c>
      <x:c r="J7661" s="266" t="n">
        <x:f>MOD(INT((ROW()-ROW($I$46))/(MESCLUN_CAP+1)),CARROT_CAP+1)</x:f>
        <x:v>14</x:v>
      </x:c>
      <x:c r="K7661" s="266" t="n">
        <x:f>MOD(ROW()-ROW($I$46),MESCLUN_CAP+1)</x:f>
        <x:v>20</x:v>
      </x:c>
      <x:c r="L7661" s="266" t="n">
        <x:f>SUM(I7661:K7661)</x:f>
        <x:v>45</x:v>
      </x:c>
      <x:c r="M7661" s="267" t="n">
        <x:f>I7661*TOMATO_HOURS*WEEKS*(1+TOMATO_DIM)^I7661+J7661*CARROT_HOURS*WEEKS*(1+CARROT_DIM)^J7661+K7661*MESCLUN_HOURS*WEEKS*(1+MESCLUN_DIM)^K7661</x:f>
        <x:v>4571.86805239561</x:v>
      </x:c>
      <x:c r="N7661" s="267" t="n">
        <x:f>MAX(M7661-FARMER_HOURS,0)/TEMP_HOURS_PER_WORKER</x:f>
        <x:v>2.674908369719174</x:v>
      </x:c>
      <x:c r="O7661" s="268" t="n">
        <x:f>I7661*TOMATO_PRICE+J7661*CARROT_PRICE+K7661*MESCLUN_PRICE</x:f>
        <x:v>180116</x:v>
      </x:c>
      <x:c r="P7661" s="268" t="n">
        <x:f>I7661*TOMATO_FERTILIZER+J7661*CARROT_FERTILIZER+K7661*MESCLUN_FERTILIZER</x:f>
        <x:v>33440</x:v>
      </x:c>
      <x:c r="Q7661" s="268" t="n">
        <x:f>MIN(M7661,FARMER_HOURS)*FARMER_RATE+MAX(M7661-FARMER_HOURS,0)*TEMP_RATE</x:f>
        <x:v>91872.70924297934</x:v>
      </x:c>
      <x:c r="R7661" s="268" t="n">
        <x:f>O7661-P7661-Q7661-FIXED_COST</x:f>
        <x:v>34803.29075702066</x:v>
      </x:c>
      <x:c r="S7661" s="139" t="str">
        <x:f>IF(AND(L7661&lt;=TOTAL_BED_CAP,N7661&lt;=TEMP_WORKER_CAP),"YES","NO")</x:f>
        <x:v>YES</x:v>
      </x:c>
      <x:c r="T7661" s="139" t="n">
        <x:f>IF(S7661="YES",R7661,-1E+99)</x:f>
        <x:v>34803.29075702066</x:v>
      </x:c>
    </x:row>
    <x:row r="7662">
      <x:c r="A7662" s="139"/>
      <x:c r="B7662" s="139"/>
      <x:c r="C7662" s="139"/>
      <x:c r="D7662" s="139"/>
      <x:c r="E7662" s="139"/>
      <x:c r="F7662" s="139"/>
      <x:c r="G7662" s="139"/>
      <x:c r="H7662" s="139"/>
      <x:c r="I7662" s="266" t="n">
        <x:f>INT((ROW()-ROW($I$46))/((CARROT_CAP+1)*(MESCLUN_CAP+1)))</x:f>
        <x:v>11</x:v>
      </x:c>
      <x:c r="J7662" s="266" t="n">
        <x:f>MOD(INT((ROW()-ROW($I$46))/(MESCLUN_CAP+1)),CARROT_CAP+1)</x:f>
        <x:v>14</x:v>
      </x:c>
      <x:c r="K7662" s="266" t="n">
        <x:f>MOD(ROW()-ROW($I$46),MESCLUN_CAP+1)</x:f>
        <x:v>21</x:v>
      </x:c>
      <x:c r="L7662" s="266" t="n">
        <x:f>SUM(I7662:K7662)</x:f>
        <x:v>46</x:v>
      </x:c>
      <x:c r="M7662" s="267" t="n">
        <x:f>I7662*TOMATO_HOURS*WEEKS*(1+TOMATO_DIM)^I7662+J7662*CARROT_HOURS*WEEKS*(1+CARROT_DIM)^J7662+K7662*MESCLUN_HOURS*WEEKS*(1+MESCLUN_DIM)^K7662</x:f>
        <x:v>4644.703792622054</x:v>
      </x:c>
      <x:c r="N7662" s="267" t="n">
        <x:f>MAX(M7662-FARMER_HOURS,0)/TEMP_HOURS_PER_WORKER</x:f>
        <x:v>2.7254887448764262</x:v>
      </x:c>
      <x:c r="O7662" s="268" t="n">
        <x:f>I7662*TOMATO_PRICE+J7662*CARROT_PRICE+K7662*MESCLUN_PRICE</x:f>
        <x:v>182816</x:v>
      </x:c>
      <x:c r="P7662" s="268" t="n">
        <x:f>I7662*TOMATO_FERTILIZER+J7662*CARROT_FERTILIZER+K7662*MESCLUN_FERTILIZER</x:f>
        <x:v>34320</x:v>
      </x:c>
      <x:c r="Q7662" s="268" t="n">
        <x:f>MIN(M7662,FARMER_HOURS)*FARMER_RATE+MAX(M7662-FARMER_HOURS,0)*TEMP_RATE</x:f>
        <x:v>93137.21862191065</x:v>
      </x:c>
      <x:c r="R7662" s="268" t="n">
        <x:f>O7662-P7662-Q7662-FIXED_COST</x:f>
        <x:v>35358.78137808935</x:v>
      </x:c>
      <x:c r="S7662" s="139" t="str">
        <x:f>IF(AND(L7662&lt;=TOTAL_BED_CAP,N7662&lt;=TEMP_WORKER_CAP),"YES","NO")</x:f>
        <x:v>YES</x:v>
      </x:c>
      <x:c r="T7662" s="139" t="n">
        <x:f>IF(S7662="YES",R7662,-1E+99)</x:f>
        <x:v>35358.78137808935</x:v>
      </x:c>
    </x:row>
    <x:row r="7663">
      <x:c r="A7663" s="139"/>
      <x:c r="B7663" s="139"/>
      <x:c r="C7663" s="139"/>
      <x:c r="D7663" s="139"/>
      <x:c r="E7663" s="139"/>
      <x:c r="F7663" s="139"/>
      <x:c r="G7663" s="139"/>
      <x:c r="H7663" s="139"/>
      <x:c r="I7663" s="266" t="n">
        <x:f>INT((ROW()-ROW($I$46))/((CARROT_CAP+1)*(MESCLUN_CAP+1)))</x:f>
        <x:v>11</x:v>
      </x:c>
      <x:c r="J7663" s="266" t="n">
        <x:f>MOD(INT((ROW()-ROW($I$46))/(MESCLUN_CAP+1)),CARROT_CAP+1)</x:f>
        <x:v>14</x:v>
      </x:c>
      <x:c r="K7663" s="266" t="n">
        <x:f>MOD(ROW()-ROW($I$46),MESCLUN_CAP+1)</x:f>
        <x:v>22</x:v>
      </x:c>
      <x:c r="L7663" s="266" t="n">
        <x:f>SUM(I7663:K7663)</x:f>
        <x:v>47</x:v>
      </x:c>
      <x:c r="M7663" s="267" t="n">
        <x:f>I7663*TOMATO_HOURS*WEEKS*(1+TOMATO_DIM)^I7663+J7663*CARROT_HOURS*WEEKS*(1+CARROT_DIM)^J7663+K7663*MESCLUN_HOURS*WEEKS*(1+MESCLUN_DIM)^K7663</x:f>
        <x:v>4719.180139868449</x:v>
      </x:c>
      <x:c r="N7663" s="267" t="n">
        <x:f>MAX(M7663-FARMER_HOURS,0)/TEMP_HOURS_PER_WORKER</x:f>
        <x:v>2.777208430464201</x:v>
      </x:c>
      <x:c r="O7663" s="268" t="n">
        <x:f>I7663*TOMATO_PRICE+J7663*CARROT_PRICE+K7663*MESCLUN_PRICE</x:f>
        <x:v>185516</x:v>
      </x:c>
      <x:c r="P7663" s="268" t="n">
        <x:f>I7663*TOMATO_FERTILIZER+J7663*CARROT_FERTILIZER+K7663*MESCLUN_FERTILIZER</x:f>
        <x:v>35200</x:v>
      </x:c>
      <x:c r="Q7663" s="268" t="n">
        <x:f>MIN(M7663,FARMER_HOURS)*FARMER_RATE+MAX(M7663-FARMER_HOURS,0)*TEMP_RATE</x:f>
        <x:v>94430.21076160502</x:v>
      </x:c>
      <x:c r="R7663" s="268" t="n">
        <x:f>O7663-P7663-Q7663-FIXED_COST</x:f>
        <x:v>35885.78923839498</x:v>
      </x:c>
      <x:c r="S7663" s="139" t="str">
        <x:f>IF(AND(L7663&lt;=TOTAL_BED_CAP,N7663&lt;=TEMP_WORKER_CAP),"YES","NO")</x:f>
        <x:v>YES</x:v>
      </x:c>
      <x:c r="T7663" s="139" t="n">
        <x:f>IF(S7663="YES",R7663,-1E+99)</x:f>
        <x:v>35885.78923839498</x:v>
      </x:c>
    </x:row>
    <x:row r="7664">
      <x:c r="A7664" s="139"/>
      <x:c r="B7664" s="139"/>
      <x:c r="C7664" s="139"/>
      <x:c r="D7664" s="139"/>
      <x:c r="E7664" s="139"/>
      <x:c r="F7664" s="139"/>
      <x:c r="G7664" s="139"/>
      <x:c r="H7664" s="139"/>
      <x:c r="I7664" s="266" t="n">
        <x:f>INT((ROW()-ROW($I$46))/((CARROT_CAP+1)*(MESCLUN_CAP+1)))</x:f>
        <x:v>11</x:v>
      </x:c>
      <x:c r="J7664" s="266" t="n">
        <x:f>MOD(INT((ROW()-ROW($I$46))/(MESCLUN_CAP+1)),CARROT_CAP+1)</x:f>
        <x:v>14</x:v>
      </x:c>
      <x:c r="K7664" s="266" t="n">
        <x:f>MOD(ROW()-ROW($I$46),MESCLUN_CAP+1)</x:f>
        <x:v>23</x:v>
      </x:c>
      <x:c r="L7664" s="266" t="n">
        <x:f>SUM(I7664:K7664)</x:f>
        <x:v>48</x:v>
      </x:c>
      <x:c r="M7664" s="267" t="n">
        <x:f>I7664*TOMATO_HOURS*WEEKS*(1+TOMATO_DIM)^I7664+J7664*CARROT_HOURS*WEEKS*(1+CARROT_DIM)^J7664+K7664*MESCLUN_HOURS*WEEKS*(1+MESCLUN_DIM)^K7664</x:f>
        <x:v>4795.326728725886</x:v>
      </x:c>
      <x:c r="N7664" s="267" t="n">
        <x:f>MAX(M7664-FARMER_HOURS,0)/TEMP_HOURS_PER_WORKER</x:f>
        <x:v>2.830088006059643</x:v>
      </x:c>
      <x:c r="O7664" s="268" t="n">
        <x:f>I7664*TOMATO_PRICE+J7664*CARROT_PRICE+K7664*MESCLUN_PRICE</x:f>
        <x:v>188216</x:v>
      </x:c>
      <x:c r="P7664" s="268" t="n">
        <x:f>I7664*TOMATO_FERTILIZER+J7664*CARROT_FERTILIZER+K7664*MESCLUN_FERTILIZER</x:f>
        <x:v>36080</x:v>
      </x:c>
      <x:c r="Q7664" s="268" t="n">
        <x:f>MIN(M7664,FARMER_HOURS)*FARMER_RATE+MAX(M7664-FARMER_HOURS,0)*TEMP_RATE</x:f>
        <x:v>95752.20015149107</x:v>
      </x:c>
      <x:c r="R7664" s="268" t="n">
        <x:f>O7664-P7664-Q7664-FIXED_COST</x:f>
        <x:v>36383.799848508934</x:v>
      </x:c>
      <x:c r="S7664" s="139" t="str">
        <x:f>IF(AND(L7664&lt;=TOTAL_BED_CAP,N7664&lt;=TEMP_WORKER_CAP),"YES","NO")</x:f>
        <x:v>YES</x:v>
      </x:c>
      <x:c r="T7664" s="139" t="n">
        <x:f>IF(S7664="YES",R7664,-1E+99)</x:f>
        <x:v>36383.799848508934</x:v>
      </x:c>
    </x:row>
    <x:row r="7665">
      <x:c r="A7665" s="139"/>
      <x:c r="B7665" s="139"/>
      <x:c r="C7665" s="139"/>
      <x:c r="D7665" s="139"/>
      <x:c r="E7665" s="139"/>
      <x:c r="F7665" s="139"/>
      <x:c r="G7665" s="139"/>
      <x:c r="H7665" s="139"/>
      <x:c r="I7665" s="266" t="n">
        <x:f>INT((ROW()-ROW($I$46))/((CARROT_CAP+1)*(MESCLUN_CAP+1)))</x:f>
        <x:v>11</x:v>
      </x:c>
      <x:c r="J7665" s="266" t="n">
        <x:f>MOD(INT((ROW()-ROW($I$46))/(MESCLUN_CAP+1)),CARROT_CAP+1)</x:f>
        <x:v>14</x:v>
      </x:c>
      <x:c r="K7665" s="266" t="n">
        <x:f>MOD(ROW()-ROW($I$46),MESCLUN_CAP+1)</x:f>
        <x:v>24</x:v>
      </x:c>
      <x:c r="L7665" s="266" t="n">
        <x:f>SUM(I7665:K7665)</x:f>
        <x:v>49</x:v>
      </x:c>
      <x:c r="M7665" s="267" t="n">
        <x:f>I7665*TOMATO_HOURS*WEEKS*(1+TOMATO_DIM)^I7665+J7665*CARROT_HOURS*WEEKS*(1+CARROT_DIM)^J7665+K7665*MESCLUN_HOURS*WEEKS*(1+MESCLUN_DIM)^K7665</x:f>
        <x:v>4873.173678305382</x:v>
      </x:c>
      <x:c r="N7665" s="267" t="n">
        <x:f>MAX(M7665-FARMER_HOURS,0)/TEMP_HOURS_PER_WORKER</x:f>
        <x:v>2.884148387712071</x:v>
      </x:c>
      <x:c r="O7665" s="268" t="n">
        <x:f>I7665*TOMATO_PRICE+J7665*CARROT_PRICE+K7665*MESCLUN_PRICE</x:f>
        <x:v>190916</x:v>
      </x:c>
      <x:c r="P7665" s="268" t="n">
        <x:f>I7665*TOMATO_FERTILIZER+J7665*CARROT_FERTILIZER+K7665*MESCLUN_FERTILIZER</x:f>
        <x:v>36960</x:v>
      </x:c>
      <x:c r="Q7665" s="268" t="n">
        <x:f>MIN(M7665,FARMER_HOURS)*FARMER_RATE+MAX(M7665-FARMER_HOURS,0)*TEMP_RATE</x:f>
        <x:v>97103.70969280177</x:v>
      </x:c>
      <x:c r="R7665" s="268" t="n">
        <x:f>O7665-P7665-Q7665-FIXED_COST</x:f>
        <x:v>36852.29030719823</x:v>
      </x:c>
      <x:c r="S7665" s="139" t="str">
        <x:f>IF(AND(L7665&lt;=TOTAL_BED_CAP,N7665&lt;=TEMP_WORKER_CAP),"YES","NO")</x:f>
        <x:v>YES</x:v>
      </x:c>
      <x:c r="T7665" s="139" t="n">
        <x:f>IF(S7665="YES",R7665,-1E+99)</x:f>
        <x:v>36852.29030719823</x:v>
      </x:c>
    </x:row>
    <x:row r="7666">
      <x:c r="A7666" s="139"/>
      <x:c r="B7666" s="139"/>
      <x:c r="C7666" s="139"/>
      <x:c r="D7666" s="139"/>
      <x:c r="E7666" s="139"/>
      <x:c r="F7666" s="139"/>
      <x:c r="G7666" s="139"/>
      <x:c r="H7666" s="139"/>
      <x:c r="I7666" s="266" t="n">
        <x:f>INT((ROW()-ROW($I$46))/((CARROT_CAP+1)*(MESCLUN_CAP+1)))</x:f>
        <x:v>11</x:v>
      </x:c>
      <x:c r="J7666" s="266" t="n">
        <x:f>MOD(INT((ROW()-ROW($I$46))/(MESCLUN_CAP+1)),CARROT_CAP+1)</x:f>
        <x:v>14</x:v>
      </x:c>
      <x:c r="K7666" s="266" t="n">
        <x:f>MOD(ROW()-ROW($I$46),MESCLUN_CAP+1)</x:f>
        <x:v>25</x:v>
      </x:c>
      <x:c r="L7666" s="266" t="n">
        <x:f>SUM(I7666:K7666)</x:f>
        <x:v>50</x:v>
      </x:c>
      <x:c r="M7666" s="267" t="n">
        <x:f>I7666*TOMATO_HOURS*WEEKS*(1+TOMATO_DIM)^I7666+J7666*CARROT_HOURS*WEEKS*(1+CARROT_DIM)^J7666+K7666*MESCLUN_HOURS*WEEKS*(1+MESCLUN_DIM)^K7666</x:f>
        <x:v>4952.751599720479</x:v>
      </x:c>
      <x:c r="N7666" s="267" t="n">
        <x:f>MAX(M7666-FARMER_HOURS,0)/TEMP_HOURS_PER_WORKER</x:f>
        <x:v>2.9394108331392217</x:v>
      </x:c>
      <x:c r="O7666" s="268" t="n">
        <x:f>I7666*TOMATO_PRICE+J7666*CARROT_PRICE+K7666*MESCLUN_PRICE</x:f>
        <x:v>193616</x:v>
      </x:c>
      <x:c r="P7666" s="268" t="n">
        <x:f>I7666*TOMATO_FERTILIZER+J7666*CARROT_FERTILIZER+K7666*MESCLUN_FERTILIZER</x:f>
        <x:v>37840</x:v>
      </x:c>
      <x:c r="Q7666" s="268" t="n">
        <x:f>MIN(M7666,FARMER_HOURS)*FARMER_RATE+MAX(M7666-FARMER_HOURS,0)*TEMP_RATE</x:f>
        <x:v>98485.27082848054</x:v>
      </x:c>
      <x:c r="R7666" s="268" t="n">
        <x:f>O7666-P7666-Q7666-FIXED_COST</x:f>
        <x:v>37290.72917151946</x:v>
      </x:c>
      <x:c r="S7666" s="139" t="str">
        <x:f>IF(AND(L7666&lt;=TOTAL_BED_CAP,N7666&lt;=TEMP_WORKER_CAP),"YES","NO")</x:f>
        <x:v>YES</x:v>
      </x:c>
      <x:c r="T7666" s="139" t="n">
        <x:f>IF(S7666="YES",R7666,-1E+99)</x:f>
        <x:v>37290.72917151946</x:v>
      </x:c>
    </x:row>
    <x:row r="7667">
      <x:c r="A7667" s="139"/>
      <x:c r="B7667" s="139"/>
      <x:c r="C7667" s="139"/>
      <x:c r="D7667" s="139"/>
      <x:c r="E7667" s="139"/>
      <x:c r="F7667" s="139"/>
      <x:c r="G7667" s="139"/>
      <x:c r="H7667" s="139"/>
      <x:c r="I7667" s="266" t="n">
        <x:f>INT((ROW()-ROW($I$46))/((CARROT_CAP+1)*(MESCLUN_CAP+1)))</x:f>
        <x:v>11</x:v>
      </x:c>
      <x:c r="J7667" s="266" t="n">
        <x:f>MOD(INT((ROW()-ROW($I$46))/(MESCLUN_CAP+1)),CARROT_CAP+1)</x:f>
        <x:v>14</x:v>
      </x:c>
      <x:c r="K7667" s="266" t="n">
        <x:f>MOD(ROW()-ROW($I$46),MESCLUN_CAP+1)</x:f>
        <x:v>26</x:v>
      </x:c>
      <x:c r="L7667" s="266" t="n">
        <x:f>SUM(I7667:K7667)</x:f>
        <x:v>51</x:v>
      </x:c>
      <x:c r="M7667" s="267" t="n">
        <x:f>I7667*TOMATO_HOURS*WEEKS*(1+TOMATO_DIM)^I7667+J7667*CARROT_HOURS*WEEKS*(1+CARROT_DIM)^J7667+K7667*MESCLUN_HOURS*WEEKS*(1+MESCLUN_DIM)^K7667</x:f>
        <x:v>5034.091603681197</x:v>
      </x:c>
      <x:c r="N7667" s="267" t="n">
        <x:f>MAX(M7667-FARMER_HOURS,0)/TEMP_HOURS_PER_WORKER</x:f>
        <x:v>2.995896947000831</x:v>
      </x:c>
      <x:c r="O7667" s="268" t="n">
        <x:f>I7667*TOMATO_PRICE+J7667*CARROT_PRICE+K7667*MESCLUN_PRICE</x:f>
        <x:v>196316</x:v>
      </x:c>
      <x:c r="P7667" s="268" t="n">
        <x:f>I7667*TOMATO_FERTILIZER+J7667*CARROT_FERTILIZER+K7667*MESCLUN_FERTILIZER</x:f>
        <x:v>38720</x:v>
      </x:c>
      <x:c r="Q7667" s="268" t="n">
        <x:f>MIN(M7667,FARMER_HOURS)*FARMER_RATE+MAX(M7667-FARMER_HOURS,0)*TEMP_RATE</x:f>
        <x:v>99897.42367502078</x:v>
      </x:c>
      <x:c r="R7667" s="268" t="n">
        <x:f>O7667-P7667-Q7667-FIXED_COST</x:f>
        <x:v>37698.57632497922</x:v>
      </x:c>
      <x:c r="S7667" s="139" t="str">
        <x:f>IF(AND(L7667&lt;=TOTAL_BED_CAP,N7667&lt;=TEMP_WORKER_CAP),"YES","NO")</x:f>
        <x:v>YES</x:v>
      </x:c>
      <x:c r="T7667" s="139" t="n">
        <x:f>IF(S7667="YES",R7667,-1E+99)</x:f>
        <x:v>37698.57632497922</x:v>
      </x:c>
    </x:row>
    <x:row r="7668">
      <x:c r="A7668" s="139"/>
      <x:c r="B7668" s="139"/>
      <x:c r="C7668" s="139"/>
      <x:c r="D7668" s="139"/>
      <x:c r="E7668" s="139"/>
      <x:c r="F7668" s="139"/>
      <x:c r="G7668" s="139"/>
      <x:c r="H7668" s="139"/>
      <x:c r="I7668" s="266" t="n">
        <x:f>INT((ROW()-ROW($I$46))/((CARROT_CAP+1)*(MESCLUN_CAP+1)))</x:f>
        <x:v>11</x:v>
      </x:c>
      <x:c r="J7668" s="266" t="n">
        <x:f>MOD(INT((ROW()-ROW($I$46))/(MESCLUN_CAP+1)),CARROT_CAP+1)</x:f>
        <x:v>14</x:v>
      </x:c>
      <x:c r="K7668" s="266" t="n">
        <x:f>MOD(ROW()-ROW($I$46),MESCLUN_CAP+1)</x:f>
        <x:v>27</x:v>
      </x:c>
      <x:c r="L7668" s="266" t="n">
        <x:f>SUM(I7668:K7668)</x:f>
        <x:v>52</x:v>
      </x:c>
      <x:c r="M7668" s="267" t="n">
        <x:f>I7668*TOMATO_HOURS*WEEKS*(1+TOMATO_DIM)^I7668+J7668*CARROT_HOURS*WEEKS*(1+CARROT_DIM)^J7668+K7668*MESCLUN_HOURS*WEEKS*(1+MESCLUN_DIM)^K7668</x:f>
        <x:v>5117.225308200954</x:v>
      </x:c>
      <x:c r="N7668" s="267" t="n">
        <x:f>MAX(M7668-FARMER_HOURS,0)/TEMP_HOURS_PER_WORKER</x:f>
        <x:v>3.0536286862506623</x:v>
      </x:c>
      <x:c r="O7668" s="268" t="n">
        <x:f>I7668*TOMATO_PRICE+J7668*CARROT_PRICE+K7668*MESCLUN_PRICE</x:f>
        <x:v>199016</x:v>
      </x:c>
      <x:c r="P7668" s="268" t="n">
        <x:f>I7668*TOMATO_FERTILIZER+J7668*CARROT_FERTILIZER+K7668*MESCLUN_FERTILIZER</x:f>
        <x:v>39600</x:v>
      </x:c>
      <x:c r="Q7668" s="268" t="n">
        <x:f>MIN(M7668,FARMER_HOURS)*FARMER_RATE+MAX(M7668-FARMER_HOURS,0)*TEMP_RATE</x:f>
        <x:v>101340.71715626656</x:v>
      </x:c>
      <x:c r="R7668" s="268" t="n">
        <x:f>O7668-P7668-Q7668-FIXED_COST</x:f>
        <x:v>38075.28284373344</x:v>
      </x:c>
      <x:c r="S7668" s="139" t="str">
        <x:f>IF(AND(L7668&lt;=TOTAL_BED_CAP,N7668&lt;=TEMP_WORKER_CAP),"YES","NO")</x:f>
        <x:v>YES</x:v>
      </x:c>
      <x:c r="T7668" s="139" t="n">
        <x:f>IF(S7668="YES",R7668,-1E+99)</x:f>
        <x:v>38075.28284373344</x:v>
      </x:c>
    </x:row>
    <x:row r="7669">
      <x:c r="A7669" s="139"/>
      <x:c r="B7669" s="139"/>
      <x:c r="C7669" s="139"/>
      <x:c r="D7669" s="139"/>
      <x:c r="E7669" s="139"/>
      <x:c r="F7669" s="139"/>
      <x:c r="G7669" s="139"/>
      <x:c r="H7669" s="139"/>
      <x:c r="I7669" s="266" t="n">
        <x:f>INT((ROW()-ROW($I$46))/((CARROT_CAP+1)*(MESCLUN_CAP+1)))</x:f>
        <x:v>11</x:v>
      </x:c>
      <x:c r="J7669" s="266" t="n">
        <x:f>MOD(INT((ROW()-ROW($I$46))/(MESCLUN_CAP+1)),CARROT_CAP+1)</x:f>
        <x:v>14</x:v>
      </x:c>
      <x:c r="K7669" s="266" t="n">
        <x:f>MOD(ROW()-ROW($I$46),MESCLUN_CAP+1)</x:f>
        <x:v>28</x:v>
      </x:c>
      <x:c r="L7669" s="266" t="n">
        <x:f>SUM(I7669:K7669)</x:f>
        <x:v>53</x:v>
      </x:c>
      <x:c r="M7669" s="267" t="n">
        <x:f>I7669*TOMATO_HOURS*WEEKS*(1+TOMATO_DIM)^I7669+J7669*CARROT_HOURS*WEEKS*(1+CARROT_DIM)^J7669+K7669*MESCLUN_HOURS*WEEKS*(1+MESCLUN_DIM)^K7669</x:f>
        <x:v>5202.184846418108</x:v>
      </x:c>
      <x:c r="N7669" s="267" t="n">
        <x:f>MAX(M7669-FARMER_HOURS,0)/TEMP_HOURS_PER_WORKER</x:f>
        <x:v>3.1126283655681304</x:v>
      </x:c>
      <x:c r="O7669" s="268" t="n">
        <x:f>I7669*TOMATO_PRICE+J7669*CARROT_PRICE+K7669*MESCLUN_PRICE</x:f>
        <x:v>201716</x:v>
      </x:c>
      <x:c r="P7669" s="268" t="n">
        <x:f>I7669*TOMATO_FERTILIZER+J7669*CARROT_FERTILIZER+K7669*MESCLUN_FERTILIZER</x:f>
        <x:v>40480</x:v>
      </x:c>
      <x:c r="Q7669" s="268" t="n">
        <x:f>MIN(M7669,FARMER_HOURS)*FARMER_RATE+MAX(M7669-FARMER_HOURS,0)*TEMP_RATE</x:f>
        <x:v>102815.70913920326</x:v>
      </x:c>
      <x:c r="R7669" s="268" t="n">
        <x:f>O7669-P7669-Q7669-FIXED_COST</x:f>
        <x:v>38420.29086079674</x:v>
      </x:c>
      <x:c r="S7669" s="139" t="str">
        <x:f>IF(AND(L7669&lt;=TOTAL_BED_CAP,N7669&lt;=TEMP_WORKER_CAP),"YES","NO")</x:f>
        <x:v>YES</x:v>
      </x:c>
      <x:c r="T7669" s="139" t="n">
        <x:f>IF(S7669="YES",R7669,-1E+99)</x:f>
        <x:v>38420.29086079674</x:v>
      </x:c>
    </x:row>
    <x:row r="7670">
      <x:c r="A7670" s="139"/>
      <x:c r="B7670" s="139"/>
      <x:c r="C7670" s="139"/>
      <x:c r="D7670" s="139"/>
      <x:c r="E7670" s="139"/>
      <x:c r="F7670" s="139"/>
      <x:c r="G7670" s="139"/>
      <x:c r="H7670" s="139"/>
      <x:c r="I7670" s="266" t="n">
        <x:f>INT((ROW()-ROW($I$46))/((CARROT_CAP+1)*(MESCLUN_CAP+1)))</x:f>
        <x:v>11</x:v>
      </x:c>
      <x:c r="J7670" s="266" t="n">
        <x:f>MOD(INT((ROW()-ROW($I$46))/(MESCLUN_CAP+1)),CARROT_CAP+1)</x:f>
        <x:v>14</x:v>
      </x:c>
      <x:c r="K7670" s="266" t="n">
        <x:f>MOD(ROW()-ROW($I$46),MESCLUN_CAP+1)</x:f>
        <x:v>29</x:v>
      </x:c>
      <x:c r="L7670" s="266" t="n">
        <x:f>SUM(I7670:K7670)</x:f>
        <x:v>54</x:v>
      </x:c>
      <x:c r="M7670" s="267" t="n">
        <x:f>I7670*TOMATO_HOURS*WEEKS*(1+TOMATO_DIM)^I7670+J7670*CARROT_HOURS*WEEKS*(1+CARROT_DIM)^J7670+K7670*MESCLUN_HOURS*WEEKS*(1+MESCLUN_DIM)^K7670</x:f>
        <x:v>5289.00287453376</x:v>
      </x:c>
      <x:c r="N7670" s="267" t="n">
        <x:f>MAX(M7670-FARMER_HOURS,0)/TEMP_HOURS_PER_WORKER</x:f>
        <x:v>3.172918662870667</x:v>
      </x:c>
      <x:c r="O7670" s="268" t="n">
        <x:f>I7670*TOMATO_PRICE+J7670*CARROT_PRICE+K7670*MESCLUN_PRICE</x:f>
        <x:v>204416</x:v>
      </x:c>
      <x:c r="P7670" s="268" t="n">
        <x:f>I7670*TOMATO_FERTILIZER+J7670*CARROT_FERTILIZER+K7670*MESCLUN_FERTILIZER</x:f>
        <x:v>41360</x:v>
      </x:c>
      <x:c r="Q7670" s="268" t="n">
        <x:f>MIN(M7670,FARMER_HOURS)*FARMER_RATE+MAX(M7670-FARMER_HOURS,0)*TEMP_RATE</x:f>
        <x:v>104322.96657176666</x:v>
      </x:c>
      <x:c r="R7670" s="268" t="n">
        <x:f>O7670-P7670-Q7670-FIXED_COST</x:f>
        <x:v>38733.033428233335</x:v>
      </x:c>
      <x:c r="S7670" s="139" t="str">
        <x:f>IF(AND(L7670&lt;=TOTAL_BED_CAP,N7670&lt;=TEMP_WORKER_CAP),"YES","NO")</x:f>
        <x:v>YES</x:v>
      </x:c>
      <x:c r="T7670" s="139" t="n">
        <x:f>IF(S7670="YES",R7670,-1E+99)</x:f>
        <x:v>38733.033428233335</x:v>
      </x:c>
    </x:row>
    <x:row r="7671">
      <x:c r="A7671" s="139"/>
      <x:c r="B7671" s="139"/>
      <x:c r="C7671" s="139"/>
      <x:c r="D7671" s="139"/>
      <x:c r="E7671" s="139"/>
      <x:c r="F7671" s="139"/>
      <x:c r="G7671" s="139"/>
      <x:c r="H7671" s="139"/>
      <x:c r="I7671" s="266" t="n">
        <x:f>INT((ROW()-ROW($I$46))/((CARROT_CAP+1)*(MESCLUN_CAP+1)))</x:f>
        <x:v>11</x:v>
      </x:c>
      <x:c r="J7671" s="266" t="n">
        <x:f>MOD(INT((ROW()-ROW($I$46))/(MESCLUN_CAP+1)),CARROT_CAP+1)</x:f>
        <x:v>14</x:v>
      </x:c>
      <x:c r="K7671" s="266" t="n">
        <x:f>MOD(ROW()-ROW($I$46),MESCLUN_CAP+1)</x:f>
        <x:v>30</x:v>
      </x:c>
      <x:c r="L7671" s="266" t="n">
        <x:f>SUM(I7671:K7671)</x:f>
        <x:v>55</x:v>
      </x:c>
      <x:c r="M7671" s="267" t="n">
        <x:f>I7671*TOMATO_HOURS*WEEKS*(1+TOMATO_DIM)^I7671+J7671*CARROT_HOURS*WEEKS*(1+CARROT_DIM)^J7671+K7671*MESCLUN_HOURS*WEEKS*(1+MESCLUN_DIM)^K7671</x:f>
        <x:v>5377.712579867531</x:v>
      </x:c>
      <x:c r="N7671" s="267" t="n">
        <x:f>MAX(M7671-FARMER_HOURS,0)/TEMP_HOURS_PER_WORKER</x:f>
        <x:v>3.2345226249080072</x:v>
      </x:c>
      <x:c r="O7671" s="268" t="n">
        <x:f>I7671*TOMATO_PRICE+J7671*CARROT_PRICE+K7671*MESCLUN_PRICE</x:f>
        <x:v>207116</x:v>
      </x:c>
      <x:c r="P7671" s="268" t="n">
        <x:f>I7671*TOMATO_FERTILIZER+J7671*CARROT_FERTILIZER+K7671*MESCLUN_FERTILIZER</x:f>
        <x:v>42240</x:v>
      </x:c>
      <x:c r="Q7671" s="268" t="n">
        <x:f>MIN(M7671,FARMER_HOURS)*FARMER_RATE+MAX(M7671-FARMER_HOURS,0)*TEMP_RATE</x:f>
        <x:v>105863.06562270019</x:v>
      </x:c>
      <x:c r="R7671" s="268" t="n">
        <x:f>O7671-P7671-Q7671-FIXED_COST</x:f>
        <x:v>39012.93437729981</x:v>
      </x:c>
      <x:c r="S7671" s="139" t="str">
        <x:f>IF(AND(L7671&lt;=TOTAL_BED_CAP,N7671&lt;=TEMP_WORKER_CAP),"YES","NO")</x:f>
        <x:v>YES</x:v>
      </x:c>
      <x:c r="T7671" s="139" t="n">
        <x:f>IF(S7671="YES",R7671,-1E+99)</x:f>
        <x:v>39012.93437729981</x:v>
      </x:c>
    </x:row>
    <x:row r="7672">
      <x:c r="A7672" s="139"/>
      <x:c r="B7672" s="139"/>
      <x:c r="C7672" s="139"/>
      <x:c r="D7672" s="139"/>
      <x:c r="E7672" s="139"/>
      <x:c r="F7672" s="139"/>
      <x:c r="G7672" s="139"/>
      <x:c r="H7672" s="139"/>
      <x:c r="I7672" s="266" t="n">
        <x:f>INT((ROW()-ROW($I$46))/((CARROT_CAP+1)*(MESCLUN_CAP+1)))</x:f>
        <x:v>11</x:v>
      </x:c>
      <x:c r="J7672" s="266" t="n">
        <x:f>MOD(INT((ROW()-ROW($I$46))/(MESCLUN_CAP+1)),CARROT_CAP+1)</x:f>
        <x:v>15</x:v>
      </x:c>
      <x:c r="K7672" s="266" t="n">
        <x:f>MOD(ROW()-ROW($I$46),MESCLUN_CAP+1)</x:f>
        <x:v>0</x:v>
      </x:c>
      <x:c r="L7672" s="266" t="n">
        <x:f>SUM(I7672:K7672)</x:f>
        <x:v>26</x:v>
      </x:c>
      <x:c r="M7672" s="267" t="n">
        <x:f>I7672*TOMATO_HOURS*WEEKS*(1+TOMATO_DIM)^I7672+J7672*CARROT_HOURS*WEEKS*(1+CARROT_DIM)^J7672+K7672*MESCLUN_HOURS*WEEKS*(1+MESCLUN_DIM)^K7672</x:f>
        <x:v>3476.319713973052</x:v>
      </x:c>
      <x:c r="N7672" s="267" t="n">
        <x:f>MAX(M7672-FARMER_HOURS,0)/TEMP_HOURS_PER_WORKER</x:f>
        <x:v>1.914110912481286</x:v>
      </x:c>
      <x:c r="O7672" s="268" t="n">
        <x:f>I7672*TOMATO_PRICE+J7672*CARROT_PRICE+K7672*MESCLUN_PRICE</x:f>
        <x:v>128210</x:v>
      </x:c>
      <x:c r="P7672" s="268" t="n">
        <x:f>I7672*TOMATO_FERTILIZER+J7672*CARROT_FERTILIZER+K7672*MESCLUN_FERTILIZER</x:f>
        <x:v>16280</x:v>
      </x:c>
      <x:c r="Q7672" s="268" t="n">
        <x:f>MIN(M7672,FARMER_HOURS)*FARMER_RATE+MAX(M7672-FARMER_HOURS,0)*TEMP_RATE</x:f>
        <x:v>72852.77281203214</x:v>
      </x:c>
      <x:c r="R7672" s="268" t="n">
        <x:f>O7672-P7672-Q7672-FIXED_COST</x:f>
        <x:v>19077.22718796786</x:v>
      </x:c>
      <x:c r="S7672" s="139" t="str">
        <x:f>IF(AND(L7672&lt;=TOTAL_BED_CAP,N7672&lt;=TEMP_WORKER_CAP),"YES","NO")</x:f>
        <x:v>YES</x:v>
      </x:c>
      <x:c r="T7672" s="139" t="n">
        <x:f>IF(S7672="YES",R7672,-1E+99)</x:f>
        <x:v>19077.22718796786</x:v>
      </x:c>
    </x:row>
    <x:row r="7673">
      <x:c r="A7673" s="139"/>
      <x:c r="B7673" s="139"/>
      <x:c r="C7673" s="139"/>
      <x:c r="D7673" s="139"/>
      <x:c r="E7673" s="139"/>
      <x:c r="F7673" s="139"/>
      <x:c r="G7673" s="139"/>
      <x:c r="H7673" s="139"/>
      <x:c r="I7673" s="266" t="n">
        <x:f>INT((ROW()-ROW($I$46))/((CARROT_CAP+1)*(MESCLUN_CAP+1)))</x:f>
        <x:v>11</x:v>
      </x:c>
      <x:c r="J7673" s="266" t="n">
        <x:f>MOD(INT((ROW()-ROW($I$46))/(MESCLUN_CAP+1)),CARROT_CAP+1)</x:f>
        <x:v>15</x:v>
      </x:c>
      <x:c r="K7673" s="266" t="n">
        <x:f>MOD(ROW()-ROW($I$46),MESCLUN_CAP+1)</x:f>
        <x:v>1</x:v>
      </x:c>
      <x:c r="L7673" s="266" t="n">
        <x:f>SUM(I7673:K7673)</x:f>
        <x:v>27</x:v>
      </x:c>
      <x:c r="M7673" s="267" t="n">
        <x:f>I7673*TOMATO_HOURS*WEEKS*(1+TOMATO_DIM)^I7673+J7673*CARROT_HOURS*WEEKS*(1+CARROT_DIM)^J7673+K7673*MESCLUN_HOURS*WEEKS*(1+MESCLUN_DIM)^K7673</x:f>
        <x:v>3521.882213973052</x:v>
      </x:c>
      <x:c r="N7673" s="267" t="n">
        <x:f>MAX(M7673-FARMER_HOURS,0)/TEMP_HOURS_PER_WORKER</x:f>
        <x:v>1.945751537481286</x:v>
      </x:c>
      <x:c r="O7673" s="268" t="n">
        <x:f>I7673*TOMATO_PRICE+J7673*CARROT_PRICE+K7673*MESCLUN_PRICE</x:f>
        <x:v>130910</x:v>
      </x:c>
      <x:c r="P7673" s="268" t="n">
        <x:f>I7673*TOMATO_FERTILIZER+J7673*CARROT_FERTILIZER+K7673*MESCLUN_FERTILIZER</x:f>
        <x:v>17160</x:v>
      </x:c>
      <x:c r="Q7673" s="268" t="n">
        <x:f>MIN(M7673,FARMER_HOURS)*FARMER_RATE+MAX(M7673-FARMER_HOURS,0)*TEMP_RATE</x:f>
        <x:v>73643.78843703214</x:v>
      </x:c>
      <x:c r="R7673" s="268" t="n">
        <x:f>O7673-P7673-Q7673-FIXED_COST</x:f>
        <x:v>20106.21156296786</x:v>
      </x:c>
      <x:c r="S7673" s="139" t="str">
        <x:f>IF(AND(L7673&lt;=TOTAL_BED_CAP,N7673&lt;=TEMP_WORKER_CAP),"YES","NO")</x:f>
        <x:v>YES</x:v>
      </x:c>
      <x:c r="T7673" s="139" t="n">
        <x:f>IF(S7673="YES",R7673,-1E+99)</x:f>
        <x:v>20106.21156296786</x:v>
      </x:c>
    </x:row>
    <x:row r="7674">
      <x:c r="A7674" s="139"/>
      <x:c r="B7674" s="139"/>
      <x:c r="C7674" s="139"/>
      <x:c r="D7674" s="139"/>
      <x:c r="E7674" s="139"/>
      <x:c r="F7674" s="139"/>
      <x:c r="G7674" s="139"/>
      <x:c r="H7674" s="139"/>
      <x:c r="I7674" s="266" t="n">
        <x:f>INT((ROW()-ROW($I$46))/((CARROT_CAP+1)*(MESCLUN_CAP+1)))</x:f>
        <x:v>11</x:v>
      </x:c>
      <x:c r="J7674" s="266" t="n">
        <x:f>MOD(INT((ROW()-ROW($I$46))/(MESCLUN_CAP+1)),CARROT_CAP+1)</x:f>
        <x:v>15</x:v>
      </x:c>
      <x:c r="K7674" s="266" t="n">
        <x:f>MOD(ROW()-ROW($I$46),MESCLUN_CAP+1)</x:f>
        <x:v>2</x:v>
      </x:c>
      <x:c r="L7674" s="266" t="n">
        <x:f>SUM(I7674:K7674)</x:f>
        <x:v>28</x:v>
      </x:c>
      <x:c r="M7674" s="267" t="n">
        <x:f>I7674*TOMATO_HOURS*WEEKS*(1+TOMATO_DIM)^I7674+J7674*CARROT_HOURS*WEEKS*(1+CARROT_DIM)^J7674+K7674*MESCLUN_HOURS*WEEKS*(1+MESCLUN_DIM)^K7674</x:f>
        <x:v>3568.583776473052</x:v>
      </x:c>
      <x:c r="N7674" s="267" t="n">
        <x:f>MAX(M7674-FARMER_HOURS,0)/TEMP_HOURS_PER_WORKER</x:f>
        <x:v>1.978183178106286</x:v>
      </x:c>
      <x:c r="O7674" s="268" t="n">
        <x:f>I7674*TOMATO_PRICE+J7674*CARROT_PRICE+K7674*MESCLUN_PRICE</x:f>
        <x:v>133610</x:v>
      </x:c>
      <x:c r="P7674" s="268" t="n">
        <x:f>I7674*TOMATO_FERTILIZER+J7674*CARROT_FERTILIZER+K7674*MESCLUN_FERTILIZER</x:f>
        <x:v>18040</x:v>
      </x:c>
      <x:c r="Q7674" s="268" t="n">
        <x:f>MIN(M7674,FARMER_HOURS)*FARMER_RATE+MAX(M7674-FARMER_HOURS,0)*TEMP_RATE</x:f>
        <x:v>74454.57945265714</x:v>
      </x:c>
      <x:c r="R7674" s="268" t="n">
        <x:f>O7674-P7674-Q7674-FIXED_COST</x:f>
        <x:v>21115.42054734286</x:v>
      </x:c>
      <x:c r="S7674" s="139" t="str">
        <x:f>IF(AND(L7674&lt;=TOTAL_BED_CAP,N7674&lt;=TEMP_WORKER_CAP),"YES","NO")</x:f>
        <x:v>YES</x:v>
      </x:c>
      <x:c r="T7674" s="139" t="n">
        <x:f>IF(S7674="YES",R7674,-1E+99)</x:f>
        <x:v>21115.42054734286</x:v>
      </x:c>
    </x:row>
    <x:row r="7675">
      <x:c r="A7675" s="139"/>
      <x:c r="B7675" s="139"/>
      <x:c r="C7675" s="139"/>
      <x:c r="D7675" s="139"/>
      <x:c r="E7675" s="139"/>
      <x:c r="F7675" s="139"/>
      <x:c r="G7675" s="139"/>
      <x:c r="H7675" s="139"/>
      <x:c r="I7675" s="266" t="n">
        <x:f>INT((ROW()-ROW($I$46))/((CARROT_CAP+1)*(MESCLUN_CAP+1)))</x:f>
        <x:v>11</x:v>
      </x:c>
      <x:c r="J7675" s="266" t="n">
        <x:f>MOD(INT((ROW()-ROW($I$46))/(MESCLUN_CAP+1)),CARROT_CAP+1)</x:f>
        <x:v>15</x:v>
      </x:c>
      <x:c r="K7675" s="266" t="n">
        <x:f>MOD(ROW()-ROW($I$46),MESCLUN_CAP+1)</x:f>
        <x:v>3</x:v>
      </x:c>
      <x:c r="L7675" s="266" t="n">
        <x:f>SUM(I7675:K7675)</x:f>
        <x:v>29</x:v>
      </x:c>
      <x:c r="M7675" s="267" t="n">
        <x:f>I7675*TOMATO_HOURS*WEEKS*(1+TOMATO_DIM)^I7675+J7675*CARROT_HOURS*WEEKS*(1+CARROT_DIM)^J7675+K7675*MESCLUN_HOURS*WEEKS*(1+MESCLUN_DIM)^K7675</x:f>
        <x:v>3616.4457588949267</x:v>
      </x:c>
      <x:c r="N7675" s="267" t="n">
        <x:f>MAX(M7675-FARMER_HOURS,0)/TEMP_HOURS_PER_WORKER</x:f>
        <x:v>2.0114206658992546</x:v>
      </x:c>
      <x:c r="O7675" s="268" t="n">
        <x:f>I7675*TOMATO_PRICE+J7675*CARROT_PRICE+K7675*MESCLUN_PRICE</x:f>
        <x:v>136310</x:v>
      </x:c>
      <x:c r="P7675" s="268" t="n">
        <x:f>I7675*TOMATO_FERTILIZER+J7675*CARROT_FERTILIZER+K7675*MESCLUN_FERTILIZER</x:f>
        <x:v>18920</x:v>
      </x:c>
      <x:c r="Q7675" s="268" t="n">
        <x:f>MIN(M7675,FARMER_HOURS)*FARMER_RATE+MAX(M7675-FARMER_HOURS,0)*TEMP_RATE</x:f>
        <x:v>75285.51664748136</x:v>
      </x:c>
      <x:c r="R7675" s="268" t="n">
        <x:f>O7675-P7675-Q7675-FIXED_COST</x:f>
        <x:v>22104.48335251864</x:v>
      </x:c>
      <x:c r="S7675" s="139" t="str">
        <x:f>IF(AND(L7675&lt;=TOTAL_BED_CAP,N7675&lt;=TEMP_WORKER_CAP),"YES","NO")</x:f>
        <x:v>YES</x:v>
      </x:c>
      <x:c r="T7675" s="139" t="n">
        <x:f>IF(S7675="YES",R7675,-1E+99)</x:f>
        <x:v>22104.48335251864</x:v>
      </x:c>
    </x:row>
    <x:row r="7676">
      <x:c r="A7676" s="139"/>
      <x:c r="B7676" s="139"/>
      <x:c r="C7676" s="139"/>
      <x:c r="D7676" s="139"/>
      <x:c r="E7676" s="139"/>
      <x:c r="F7676" s="139"/>
      <x:c r="G7676" s="139"/>
      <x:c r="H7676" s="139"/>
      <x:c r="I7676" s="266" t="n">
        <x:f>INT((ROW()-ROW($I$46))/((CARROT_CAP+1)*(MESCLUN_CAP+1)))</x:f>
        <x:v>11</x:v>
      </x:c>
      <x:c r="J7676" s="266" t="n">
        <x:f>MOD(INT((ROW()-ROW($I$46))/(MESCLUN_CAP+1)),CARROT_CAP+1)</x:f>
        <x:v>15</x:v>
      </x:c>
      <x:c r="K7676" s="266" t="n">
        <x:f>MOD(ROW()-ROW($I$46),MESCLUN_CAP+1)</x:f>
        <x:v>4</x:v>
      </x:c>
      <x:c r="L7676" s="266" t="n">
        <x:f>SUM(I7676:K7676)</x:f>
        <x:v>30</x:v>
      </x:c>
      <x:c r="M7676" s="267" t="n">
        <x:f>I7676*TOMATO_HOURS*WEEKS*(1+TOMATO_DIM)^I7676+J7676*CARROT_HOURS*WEEKS*(1+CARROT_DIM)^J7676+K7676*MESCLUN_HOURS*WEEKS*(1+MESCLUN_DIM)^K7676</x:f>
        <x:v>3665.489874617583</x:v>
      </x:c>
      <x:c r="N7676" s="267" t="n">
        <x:f>MAX(M7676-FARMER_HOURS,0)/TEMP_HOURS_PER_WORKER</x:f>
        <x:v>2.0454790795955438</x:v>
      </x:c>
      <x:c r="O7676" s="268" t="n">
        <x:f>I7676*TOMATO_PRICE+J7676*CARROT_PRICE+K7676*MESCLUN_PRICE</x:f>
        <x:v>139010</x:v>
      </x:c>
      <x:c r="P7676" s="268" t="n">
        <x:f>I7676*TOMATO_FERTILIZER+J7676*CARROT_FERTILIZER+K7676*MESCLUN_FERTILIZER</x:f>
        <x:v>19800</x:v>
      </x:c>
      <x:c r="Q7676" s="268" t="n">
        <x:f>MIN(M7676,FARMER_HOURS)*FARMER_RATE+MAX(M7676-FARMER_HOURS,0)*TEMP_RATE</x:f>
        <x:v>76136.97698988859</x:v>
      </x:c>
      <x:c r="R7676" s="268" t="n">
        <x:f>O7676-P7676-Q7676-FIXED_COST</x:f>
        <x:v>23073.023010111414</x:v>
      </x:c>
      <x:c r="S7676" s="139" t="str">
        <x:f>IF(AND(L7676&lt;=TOTAL_BED_CAP,N7676&lt;=TEMP_WORKER_CAP),"YES","NO")</x:f>
        <x:v>YES</x:v>
      </x:c>
      <x:c r="T7676" s="139" t="n">
        <x:f>IF(S7676="YES",R7676,-1E+99)</x:f>
        <x:v>23073.023010111414</x:v>
      </x:c>
    </x:row>
    <x:row r="7677">
      <x:c r="A7677" s="139"/>
      <x:c r="B7677" s="139"/>
      <x:c r="C7677" s="139"/>
      <x:c r="D7677" s="139"/>
      <x:c r="E7677" s="139"/>
      <x:c r="F7677" s="139"/>
      <x:c r="G7677" s="139"/>
      <x:c r="H7677" s="139"/>
      <x:c r="I7677" s="266" t="n">
        <x:f>INT((ROW()-ROW($I$46))/((CARROT_CAP+1)*(MESCLUN_CAP+1)))</x:f>
        <x:v>11</x:v>
      </x:c>
      <x:c r="J7677" s="266" t="n">
        <x:f>MOD(INT((ROW()-ROW($I$46))/(MESCLUN_CAP+1)),CARROT_CAP+1)</x:f>
        <x:v>15</x:v>
      </x:c>
      <x:c r="K7677" s="266" t="n">
        <x:f>MOD(ROW()-ROW($I$46),MESCLUN_CAP+1)</x:f>
        <x:v>5</x:v>
      </x:c>
      <x:c r="L7677" s="266" t="n">
        <x:f>SUM(I7677:K7677)</x:f>
        <x:v>31</x:v>
      </x:c>
      <x:c r="M7677" s="267" t="n">
        <x:f>I7677*TOMATO_HOURS*WEEKS*(1+TOMATO_DIM)^I7677+J7677*CARROT_HOURS*WEEKS*(1+CARROT_DIM)^J7677+K7677*MESCLUN_HOURS*WEEKS*(1+MESCLUN_DIM)^K7677</x:f>
        <x:v>3715.7381985387865</x:v>
      </x:c>
      <x:c r="N7677" s="267" t="n">
        <x:f>MAX(M7677-FARMER_HOURS,0)/TEMP_HOURS_PER_WORKER</x:f>
        <x:v>2.0803737489852683</x:v>
      </x:c>
      <x:c r="O7677" s="268" t="n">
        <x:f>I7677*TOMATO_PRICE+J7677*CARROT_PRICE+K7677*MESCLUN_PRICE</x:f>
        <x:v>141710</x:v>
      </x:c>
      <x:c r="P7677" s="268" t="n">
        <x:f>I7677*TOMATO_FERTILIZER+J7677*CARROT_FERTILIZER+K7677*MESCLUN_FERTILIZER</x:f>
        <x:v>20680</x:v>
      </x:c>
      <x:c r="Q7677" s="268" t="n">
        <x:f>MIN(M7677,FARMER_HOURS)*FARMER_RATE+MAX(M7677-FARMER_HOURS,0)*TEMP_RATE</x:f>
        <x:v>77009.3437246317</x:v>
      </x:c>
      <x:c r="R7677" s="268" t="n">
        <x:f>O7677-P7677-Q7677-FIXED_COST</x:f>
        <x:v>24020.656275368296</x:v>
      </x:c>
      <x:c r="S7677" s="139" t="str">
        <x:f>IF(AND(L7677&lt;=TOTAL_BED_CAP,N7677&lt;=TEMP_WORKER_CAP),"YES","NO")</x:f>
        <x:v>YES</x:v>
      </x:c>
      <x:c r="T7677" s="139" t="n">
        <x:f>IF(S7677="YES",R7677,-1E+99)</x:f>
        <x:v>24020.656275368296</x:v>
      </x:c>
    </x:row>
    <x:row r="7678">
      <x:c r="A7678" s="139"/>
      <x:c r="B7678" s="139"/>
      <x:c r="C7678" s="139"/>
      <x:c r="D7678" s="139"/>
      <x:c r="E7678" s="139"/>
      <x:c r="F7678" s="139"/>
      <x:c r="G7678" s="139"/>
      <x:c r="H7678" s="139"/>
      <x:c r="I7678" s="266" t="n">
        <x:f>INT((ROW()-ROW($I$46))/((CARROT_CAP+1)*(MESCLUN_CAP+1)))</x:f>
        <x:v>11</x:v>
      </x:c>
      <x:c r="J7678" s="266" t="n">
        <x:f>MOD(INT((ROW()-ROW($I$46))/(MESCLUN_CAP+1)),CARROT_CAP+1)</x:f>
        <x:v>15</x:v>
      </x:c>
      <x:c r="K7678" s="266" t="n">
        <x:f>MOD(ROW()-ROW($I$46),MESCLUN_CAP+1)</x:f>
        <x:v>6</x:v>
      </x:c>
      <x:c r="L7678" s="266" t="n">
        <x:f>SUM(I7678:K7678)</x:f>
        <x:v>32</x:v>
      </x:c>
      <x:c r="M7678" s="267" t="n">
        <x:f>I7678*TOMATO_HOURS*WEEKS*(1+TOMATO_DIM)^I7678+J7678*CARROT_HOURS*WEEKS*(1+CARROT_DIM)^J7678+K7678*MESCLUN_HOURS*WEEKS*(1+MESCLUN_DIM)^K7678</x:f>
        <x:v>3767.2131727204196</x:v>
      </x:c>
      <x:c r="N7678" s="267" t="n">
        <x:f>MAX(M7678-FARMER_HOURS,0)/TEMP_HOURS_PER_WORKER</x:f>
        <x:v>2.1161202588336248</x:v>
      </x:c>
      <x:c r="O7678" s="268" t="n">
        <x:f>I7678*TOMATO_PRICE+J7678*CARROT_PRICE+K7678*MESCLUN_PRICE</x:f>
        <x:v>144410</x:v>
      </x:c>
      <x:c r="P7678" s="268" t="n">
        <x:f>I7678*TOMATO_FERTILIZER+J7678*CARROT_FERTILIZER+K7678*MESCLUN_FERTILIZER</x:f>
        <x:v>21560</x:v>
      </x:c>
      <x:c r="Q7678" s="268" t="n">
        <x:f>MIN(M7678,FARMER_HOURS)*FARMER_RATE+MAX(M7678-FARMER_HOURS,0)*TEMP_RATE</x:f>
        <x:v>77903.00647084061</x:v>
      </x:c>
      <x:c r="R7678" s="268" t="n">
        <x:f>O7678-P7678-Q7678-FIXED_COST</x:f>
        <x:v>24946.993529159387</x:v>
      </x:c>
      <x:c r="S7678" s="139" t="str">
        <x:f>IF(AND(L7678&lt;=TOTAL_BED_CAP,N7678&lt;=TEMP_WORKER_CAP),"YES","NO")</x:f>
        <x:v>YES</x:v>
      </x:c>
      <x:c r="T7678" s="139" t="n">
        <x:f>IF(S7678="YES",R7678,-1E+99)</x:f>
        <x:v>24946.993529159387</x:v>
      </x:c>
    </x:row>
    <x:row r="7679">
      <x:c r="A7679" s="139"/>
      <x:c r="B7679" s="139"/>
      <x:c r="C7679" s="139"/>
      <x:c r="D7679" s="139"/>
      <x:c r="E7679" s="139"/>
      <x:c r="F7679" s="139"/>
      <x:c r="G7679" s="139"/>
      <x:c r="H7679" s="139"/>
      <x:c r="I7679" s="266" t="n">
        <x:f>INT((ROW()-ROW($I$46))/((CARROT_CAP+1)*(MESCLUN_CAP+1)))</x:f>
        <x:v>11</x:v>
      </x:c>
      <x:c r="J7679" s="266" t="n">
        <x:f>MOD(INT((ROW()-ROW($I$46))/(MESCLUN_CAP+1)),CARROT_CAP+1)</x:f>
        <x:v>15</x:v>
      </x:c>
      <x:c r="K7679" s="266" t="n">
        <x:f>MOD(ROW()-ROW($I$46),MESCLUN_CAP+1)</x:f>
        <x:v>7</x:v>
      </x:c>
      <x:c r="L7679" s="266" t="n">
        <x:f>SUM(I7679:K7679)</x:f>
        <x:v>33</x:v>
      </x:c>
      <x:c r="M7679" s="267" t="n">
        <x:f>I7679*TOMATO_HOURS*WEEKS*(1+TOMATO_DIM)^I7679+J7679*CARROT_HOURS*WEEKS*(1+CARROT_DIM)^J7679+K7679*MESCLUN_HOURS*WEEKS*(1+MESCLUN_DIM)^K7679</x:f>
        <x:v>3819.93761211838</x:v>
      </x:c>
      <x:c r="N7679" s="267" t="n">
        <x:f>MAX(M7679-FARMER_HOURS,0)/TEMP_HOURS_PER_WORKER</x:f>
        <x:v>2.152734452859986</x:v>
      </x:c>
      <x:c r="O7679" s="268" t="n">
        <x:f>I7679*TOMATO_PRICE+J7679*CARROT_PRICE+K7679*MESCLUN_PRICE</x:f>
        <x:v>147110</x:v>
      </x:c>
      <x:c r="P7679" s="268" t="n">
        <x:f>I7679*TOMATO_FERTILIZER+J7679*CARROT_FERTILIZER+K7679*MESCLUN_FERTILIZER</x:f>
        <x:v>22440</x:v>
      </x:c>
      <x:c r="Q7679" s="268" t="n">
        <x:f>MIN(M7679,FARMER_HOURS)*FARMER_RATE+MAX(M7679-FARMER_HOURS,0)*TEMP_RATE</x:f>
        <x:v>78818.36132149966</x:v>
      </x:c>
      <x:c r="R7679" s="268" t="n">
        <x:f>O7679-P7679-Q7679-FIXED_COST</x:f>
        <x:v>25851.63867850034</x:v>
      </x:c>
      <x:c r="S7679" s="139" t="str">
        <x:f>IF(AND(L7679&lt;=TOTAL_BED_CAP,N7679&lt;=TEMP_WORKER_CAP),"YES","NO")</x:f>
        <x:v>YES</x:v>
      </x:c>
      <x:c r="T7679" s="139" t="n">
        <x:f>IF(S7679="YES",R7679,-1E+99)</x:f>
        <x:v>25851.63867850034</x:v>
      </x:c>
    </x:row>
    <x:row r="7680">
      <x:c r="A7680" s="139"/>
      <x:c r="B7680" s="139"/>
      <x:c r="C7680" s="139"/>
      <x:c r="D7680" s="139"/>
      <x:c r="E7680" s="139"/>
      <x:c r="F7680" s="139"/>
      <x:c r="G7680" s="139"/>
      <x:c r="H7680" s="139"/>
      <x:c r="I7680" s="266" t="n">
        <x:f>INT((ROW()-ROW($I$46))/((CARROT_CAP+1)*(MESCLUN_CAP+1)))</x:f>
        <x:v>11</x:v>
      </x:c>
      <x:c r="J7680" s="266" t="n">
        <x:f>MOD(INT((ROW()-ROW($I$46))/(MESCLUN_CAP+1)),CARROT_CAP+1)</x:f>
        <x:v>15</x:v>
      </x:c>
      <x:c r="K7680" s="266" t="n">
        <x:f>MOD(ROW()-ROW($I$46),MESCLUN_CAP+1)</x:f>
        <x:v>8</x:v>
      </x:c>
      <x:c r="L7680" s="266" t="n">
        <x:f>SUM(I7680:K7680)</x:f>
        <x:v>34</x:v>
      </x:c>
      <x:c r="M7680" s="267" t="n">
        <x:f>I7680*TOMATO_HOURS*WEEKS*(1+TOMATO_DIM)^I7680+J7680*CARROT_HOURS*WEEKS*(1+CARROT_DIM)^J7680+K7680*MESCLUN_HOURS*WEEKS*(1+MESCLUN_DIM)^K7680</x:f>
        <x:v>3873.93471039836</x:v>
      </x:c>
      <x:c r="N7680" s="267" t="n">
        <x:f>MAX(M7680-FARMER_HOURS,0)/TEMP_HOURS_PER_WORKER</x:f>
        <x:v>2.190232437776639</x:v>
      </x:c>
      <x:c r="O7680" s="268" t="n">
        <x:f>I7680*TOMATO_PRICE+J7680*CARROT_PRICE+K7680*MESCLUN_PRICE</x:f>
        <x:v>149810</x:v>
      </x:c>
      <x:c r="P7680" s="268" t="n">
        <x:f>I7680*TOMATO_FERTILIZER+J7680*CARROT_FERTILIZER+K7680*MESCLUN_FERTILIZER</x:f>
        <x:v>23320</x:v>
      </x:c>
      <x:c r="Q7680" s="268" t="n">
        <x:f>MIN(M7680,FARMER_HOURS)*FARMER_RATE+MAX(M7680-FARMER_HOURS,0)*TEMP_RATE</x:f>
        <x:v>79755.81094441598</x:v>
      </x:c>
      <x:c r="R7680" s="268" t="n">
        <x:f>O7680-P7680-Q7680-FIXED_COST</x:f>
        <x:v>26734.189055584022</x:v>
      </x:c>
      <x:c r="S7680" s="139" t="str">
        <x:f>IF(AND(L7680&lt;=TOTAL_BED_CAP,N7680&lt;=TEMP_WORKER_CAP),"YES","NO")</x:f>
        <x:v>YES</x:v>
      </x:c>
      <x:c r="T7680" s="139" t="n">
        <x:f>IF(S7680="YES",R7680,-1E+99)</x:f>
        <x:v>26734.189055584022</x:v>
      </x:c>
    </x:row>
    <x:row r="7681">
      <x:c r="A7681" s="139"/>
      <x:c r="B7681" s="139"/>
      <x:c r="C7681" s="139"/>
      <x:c r="D7681" s="139"/>
      <x:c r="E7681" s="139"/>
      <x:c r="F7681" s="139"/>
      <x:c r="G7681" s="139"/>
      <x:c r="H7681" s="139"/>
      <x:c r="I7681" s="266" t="n">
        <x:f>INT((ROW()-ROW($I$46))/((CARROT_CAP+1)*(MESCLUN_CAP+1)))</x:f>
        <x:v>11</x:v>
      </x:c>
      <x:c r="J7681" s="266" t="n">
        <x:f>MOD(INT((ROW()-ROW($I$46))/(MESCLUN_CAP+1)),CARROT_CAP+1)</x:f>
        <x:v>15</x:v>
      </x:c>
      <x:c r="K7681" s="266" t="n">
        <x:f>MOD(ROW()-ROW($I$46),MESCLUN_CAP+1)</x:f>
        <x:v>9</x:v>
      </x:c>
      <x:c r="L7681" s="266" t="n">
        <x:f>SUM(I7681:K7681)</x:f>
        <x:v>35</x:v>
      </x:c>
      <x:c r="M7681" s="267" t="n">
        <x:f>I7681*TOMATO_HOURS*WEEKS*(1+TOMATO_DIM)^I7681+J7681*CARROT_HOURS*WEEKS*(1+CARROT_DIM)^J7681+K7681*MESCLUN_HOURS*WEEKS*(1+MESCLUN_DIM)^K7681</x:f>
        <x:v>3929.2280458387545</x:v>
      </x:c>
      <x:c r="N7681" s="267" t="n">
        <x:f>MAX(M7681-FARMER_HOURS,0)/TEMP_HOURS_PER_WORKER</x:f>
        <x:v>2.228630587388024</x:v>
      </x:c>
      <x:c r="O7681" s="268" t="n">
        <x:f>I7681*TOMATO_PRICE+J7681*CARROT_PRICE+K7681*MESCLUN_PRICE</x:f>
        <x:v>152510</x:v>
      </x:c>
      <x:c r="P7681" s="268" t="n">
        <x:f>I7681*TOMATO_FERTILIZER+J7681*CARROT_FERTILIZER+K7681*MESCLUN_FERTILIZER</x:f>
        <x:v>24200</x:v>
      </x:c>
      <x:c r="Q7681" s="268" t="n">
        <x:f>MIN(M7681,FARMER_HOURS)*FARMER_RATE+MAX(M7681-FARMER_HOURS,0)*TEMP_RATE</x:f>
        <x:v>80715.7646847006</x:v>
      </x:c>
      <x:c r="R7681" s="268" t="n">
        <x:f>O7681-P7681-Q7681-FIXED_COST</x:f>
        <x:v>27594.235315299404</x:v>
      </x:c>
      <x:c r="S7681" s="139" t="str">
        <x:f>IF(AND(L7681&lt;=TOTAL_BED_CAP,N7681&lt;=TEMP_WORKER_CAP),"YES","NO")</x:f>
        <x:v>YES</x:v>
      </x:c>
      <x:c r="T7681" s="139" t="n">
        <x:f>IF(S7681="YES",R7681,-1E+99)</x:f>
        <x:v>27594.235315299404</x:v>
      </x:c>
    </x:row>
    <x:row r="7682">
      <x:c r="A7682" s="139"/>
      <x:c r="B7682" s="139"/>
      <x:c r="C7682" s="139"/>
      <x:c r="D7682" s="139"/>
      <x:c r="E7682" s="139"/>
      <x:c r="F7682" s="139"/>
      <x:c r="G7682" s="139"/>
      <x:c r="H7682" s="139"/>
      <x:c r="I7682" s="266" t="n">
        <x:f>INT((ROW()-ROW($I$46))/((CARROT_CAP+1)*(MESCLUN_CAP+1)))</x:f>
        <x:v>11</x:v>
      </x:c>
      <x:c r="J7682" s="266" t="n">
        <x:f>MOD(INT((ROW()-ROW($I$46))/(MESCLUN_CAP+1)),CARROT_CAP+1)</x:f>
        <x:v>15</x:v>
      </x:c>
      <x:c r="K7682" s="266" t="n">
        <x:f>MOD(ROW()-ROW($I$46),MESCLUN_CAP+1)</x:f>
        <x:v>10</x:v>
      </x:c>
      <x:c r="L7682" s="266" t="n">
        <x:f>SUM(I7682:K7682)</x:f>
        <x:v>36</x:v>
      </x:c>
      <x:c r="M7682" s="267" t="n">
        <x:f>I7682*TOMATO_HOURS*WEEKS*(1+TOMATO_DIM)^I7682+J7682*CARROT_HOURS*WEEKS*(1+CARROT_DIM)^J7682+K7682*MESCLUN_HOURS*WEEKS*(1+MESCLUN_DIM)^K7682</x:f>
        <x:v>3985.8415873219674</x:v>
      </x:c>
      <x:c r="N7682" s="267" t="n">
        <x:f>MAX(M7682-FARMER_HOURS,0)/TEMP_HOURS_PER_WORKER</x:f>
        <x:v>2.267945546751366</x:v>
      </x:c>
      <x:c r="O7682" s="268" t="n">
        <x:f>I7682*TOMATO_PRICE+J7682*CARROT_PRICE+K7682*MESCLUN_PRICE</x:f>
        <x:v>155210</x:v>
      </x:c>
      <x:c r="P7682" s="268" t="n">
        <x:f>I7682*TOMATO_FERTILIZER+J7682*CARROT_FERTILIZER+K7682*MESCLUN_FERTILIZER</x:f>
        <x:v>25080</x:v>
      </x:c>
      <x:c r="Q7682" s="268" t="n">
        <x:f>MIN(M7682,FARMER_HOURS)*FARMER_RATE+MAX(M7682-FARMER_HOURS,0)*TEMP_RATE</x:f>
        <x:v>81698.63866878414</x:v>
      </x:c>
      <x:c r="R7682" s="268" t="n">
        <x:f>O7682-P7682-Q7682-FIXED_COST</x:f>
        <x:v>28431.361331215856</x:v>
      </x:c>
      <x:c r="S7682" s="139" t="str">
        <x:f>IF(AND(L7682&lt;=TOTAL_BED_CAP,N7682&lt;=TEMP_WORKER_CAP),"YES","NO")</x:f>
        <x:v>YES</x:v>
      </x:c>
      <x:c r="T7682" s="139" t="n">
        <x:f>IF(S7682="YES",R7682,-1E+99)</x:f>
        <x:v>28431.361331215856</x:v>
      </x:c>
    </x:row>
    <x:row r="7683">
      <x:c r="A7683" s="139"/>
      <x:c r="B7683" s="139"/>
      <x:c r="C7683" s="139"/>
      <x:c r="D7683" s="139"/>
      <x:c r="E7683" s="139"/>
      <x:c r="F7683" s="139"/>
      <x:c r="G7683" s="139"/>
      <x:c r="H7683" s="139"/>
      <x:c r="I7683" s="266" t="n">
        <x:f>INT((ROW()-ROW($I$46))/((CARROT_CAP+1)*(MESCLUN_CAP+1)))</x:f>
        <x:v>11</x:v>
      </x:c>
      <x:c r="J7683" s="266" t="n">
        <x:f>MOD(INT((ROW()-ROW($I$46))/(MESCLUN_CAP+1)),CARROT_CAP+1)</x:f>
        <x:v>15</x:v>
      </x:c>
      <x:c r="K7683" s="266" t="n">
        <x:f>MOD(ROW()-ROW($I$46),MESCLUN_CAP+1)</x:f>
        <x:v>11</x:v>
      </x:c>
      <x:c r="L7683" s="266" t="n">
        <x:f>SUM(I7683:K7683)</x:f>
        <x:v>37</x:v>
      </x:c>
      <x:c r="M7683" s="267" t="n">
        <x:f>I7683*TOMATO_HOURS*WEEKS*(1+TOMATO_DIM)^I7683+J7683*CARROT_HOURS*WEEKS*(1+CARROT_DIM)^J7683+K7683*MESCLUN_HOURS*WEEKS*(1+MESCLUN_DIM)^K7683</x:f>
        <x:v>4043.7997004154067</x:v>
      </x:c>
      <x:c r="N7683" s="267" t="n">
        <x:f>MAX(M7683-FARMER_HOURS,0)/TEMP_HOURS_PER_WORKER</x:f>
        <x:v>2.308194236399588</x:v>
      </x:c>
      <x:c r="O7683" s="268" t="n">
        <x:f>I7683*TOMATO_PRICE+J7683*CARROT_PRICE+K7683*MESCLUN_PRICE</x:f>
        <x:v>157910</x:v>
      </x:c>
      <x:c r="P7683" s="268" t="n">
        <x:f>I7683*TOMATO_FERTILIZER+J7683*CARROT_FERTILIZER+K7683*MESCLUN_FERTILIZER</x:f>
        <x:v>25960</x:v>
      </x:c>
      <x:c r="Q7683" s="268" t="n">
        <x:f>MIN(M7683,FARMER_HOURS)*FARMER_RATE+MAX(M7683-FARMER_HOURS,0)*TEMP_RATE</x:f>
        <x:v>82704.8559099897</x:v>
      </x:c>
      <x:c r="R7683" s="268" t="n">
        <x:f>O7683-P7683-Q7683-FIXED_COST</x:f>
        <x:v>29245.144090010304</x:v>
      </x:c>
      <x:c r="S7683" s="139" t="str">
        <x:f>IF(AND(L7683&lt;=TOTAL_BED_CAP,N7683&lt;=TEMP_WORKER_CAP),"YES","NO")</x:f>
        <x:v>YES</x:v>
      </x:c>
      <x:c r="T7683" s="139" t="n">
        <x:f>IF(S7683="YES",R7683,-1E+99)</x:f>
        <x:v>29245.144090010304</x:v>
      </x:c>
    </x:row>
    <x:row r="7684">
      <x:c r="A7684" s="139"/>
      <x:c r="B7684" s="139"/>
      <x:c r="C7684" s="139"/>
      <x:c r="D7684" s="139"/>
      <x:c r="E7684" s="139"/>
      <x:c r="F7684" s="139"/>
      <x:c r="G7684" s="139"/>
      <x:c r="H7684" s="139"/>
      <x:c r="I7684" s="266" t="n">
        <x:f>INT((ROW()-ROW($I$46))/((CARROT_CAP+1)*(MESCLUN_CAP+1)))</x:f>
        <x:v>11</x:v>
      </x:c>
      <x:c r="J7684" s="266" t="n">
        <x:f>MOD(INT((ROW()-ROW($I$46))/(MESCLUN_CAP+1)),CARROT_CAP+1)</x:f>
        <x:v>15</x:v>
      </x:c>
      <x:c r="K7684" s="266" t="n">
        <x:f>MOD(ROW()-ROW($I$46),MESCLUN_CAP+1)</x:f>
        <x:v>12</x:v>
      </x:c>
      <x:c r="L7684" s="266" t="n">
        <x:f>SUM(I7684:K7684)</x:f>
        <x:v>38</x:v>
      </x:c>
      <x:c r="M7684" s="267" t="n">
        <x:f>I7684*TOMATO_HOURS*WEEKS*(1+TOMATO_DIM)^I7684+J7684*CARROT_HOURS*WEEKS*(1+CARROT_DIM)^J7684+K7684*MESCLUN_HOURS*WEEKS*(1+MESCLUN_DIM)^K7684</x:f>
        <x:v>4103.127153543471</x:v>
      </x:c>
      <x:c r="N7684" s="267" t="n">
        <x:f>MAX(M7684-FARMER_HOURS,0)/TEMP_HOURS_PER_WORKER</x:f>
        <x:v>2.3493938566274104</x:v>
      </x:c>
      <x:c r="O7684" s="268" t="n">
        <x:f>I7684*TOMATO_PRICE+J7684*CARROT_PRICE+K7684*MESCLUN_PRICE</x:f>
        <x:v>160610</x:v>
      </x:c>
      <x:c r="P7684" s="268" t="n">
        <x:f>I7684*TOMATO_FERTILIZER+J7684*CARROT_FERTILIZER+K7684*MESCLUN_FERTILIZER</x:f>
        <x:v>26840</x:v>
      </x:c>
      <x:c r="Q7684" s="268" t="n">
        <x:f>MIN(M7684,FARMER_HOURS)*FARMER_RATE+MAX(M7684-FARMER_HOURS,0)*TEMP_RATE</x:f>
        <x:v>83734.84641568526</x:v>
      </x:c>
      <x:c r="R7684" s="268" t="n">
        <x:f>O7684-P7684-Q7684-FIXED_COST</x:f>
        <x:v>30035.153584314743</x:v>
      </x:c>
      <x:c r="S7684" s="139" t="str">
        <x:f>IF(AND(L7684&lt;=TOTAL_BED_CAP,N7684&lt;=TEMP_WORKER_CAP),"YES","NO")</x:f>
        <x:v>YES</x:v>
      </x:c>
      <x:c r="T7684" s="139" t="n">
        <x:f>IF(S7684="YES",R7684,-1E+99)</x:f>
        <x:v>30035.153584314743</x:v>
      </x:c>
    </x:row>
    <x:row r="7685">
      <x:c r="A7685" s="139"/>
      <x:c r="B7685" s="139"/>
      <x:c r="C7685" s="139"/>
      <x:c r="D7685" s="139"/>
      <x:c r="E7685" s="139"/>
      <x:c r="F7685" s="139"/>
      <x:c r="G7685" s="139"/>
      <x:c r="H7685" s="139"/>
      <x:c r="I7685" s="266" t="n">
        <x:f>INT((ROW()-ROW($I$46))/((CARROT_CAP+1)*(MESCLUN_CAP+1)))</x:f>
        <x:v>11</x:v>
      </x:c>
      <x:c r="J7685" s="266" t="n">
        <x:f>MOD(INT((ROW()-ROW($I$46))/(MESCLUN_CAP+1)),CARROT_CAP+1)</x:f>
        <x:v>15</x:v>
      </x:c>
      <x:c r="K7685" s="266" t="n">
        <x:f>MOD(ROW()-ROW($I$46),MESCLUN_CAP+1)</x:f>
        <x:v>13</x:v>
      </x:c>
      <x:c r="L7685" s="266" t="n">
        <x:f>SUM(I7685:K7685)</x:f>
        <x:v>39</x:v>
      </x:c>
      <x:c r="M7685" s="267" t="n">
        <x:f>I7685*TOMATO_HOURS*WEEKS*(1+TOMATO_DIM)^I7685+J7685*CARROT_HOURS*WEEKS*(1+CARROT_DIM)^J7685+K7685*MESCLUN_HOURS*WEEKS*(1+MESCLUN_DIM)^K7685</x:f>
        <x:v>4163.849124251855</x:v>
      </x:c>
      <x:c r="N7685" s="267" t="n">
        <x:f>MAX(M7685-FARMER_HOURS,0)/TEMP_HOURS_PER_WORKER</x:f>
        <x:v>2.3915618918415658</x:v>
      </x:c>
      <x:c r="O7685" s="268" t="n">
        <x:f>I7685*TOMATO_PRICE+J7685*CARROT_PRICE+K7685*MESCLUN_PRICE</x:f>
        <x:v>163310</x:v>
      </x:c>
      <x:c r="P7685" s="268" t="n">
        <x:f>I7685*TOMATO_FERTILIZER+J7685*CARROT_FERTILIZER+K7685*MESCLUN_FERTILIZER</x:f>
        <x:v>27720</x:v>
      </x:c>
      <x:c r="Q7685" s="268" t="n">
        <x:f>MIN(M7685,FARMER_HOURS)*FARMER_RATE+MAX(M7685-FARMER_HOURS,0)*TEMP_RATE</x:f>
        <x:v>84789.04729603915</x:v>
      </x:c>
      <x:c r="R7685" s="268" t="n">
        <x:f>O7685-P7685-Q7685-FIXED_COST</x:f>
        <x:v>30800.95270396085</x:v>
      </x:c>
      <x:c r="S7685" s="139" t="str">
        <x:f>IF(AND(L7685&lt;=TOTAL_BED_CAP,N7685&lt;=TEMP_WORKER_CAP),"YES","NO")</x:f>
        <x:v>YES</x:v>
      </x:c>
      <x:c r="T7685" s="139" t="n">
        <x:f>IF(S7685="YES",R7685,-1E+99)</x:f>
        <x:v>30800.95270396085</x:v>
      </x:c>
    </x:row>
    <x:row r="7686">
      <x:c r="A7686" s="139"/>
      <x:c r="B7686" s="139"/>
      <x:c r="C7686" s="139"/>
      <x:c r="D7686" s="139"/>
      <x:c r="E7686" s="139"/>
      <x:c r="F7686" s="139"/>
      <x:c r="G7686" s="139"/>
      <x:c r="H7686" s="139"/>
      <x:c r="I7686" s="266" t="n">
        <x:f>INT((ROW()-ROW($I$46))/((CARROT_CAP+1)*(MESCLUN_CAP+1)))</x:f>
        <x:v>11</x:v>
      </x:c>
      <x:c r="J7686" s="266" t="n">
        <x:f>MOD(INT((ROW()-ROW($I$46))/(MESCLUN_CAP+1)),CARROT_CAP+1)</x:f>
        <x:v>15</x:v>
      </x:c>
      <x:c r="K7686" s="266" t="n">
        <x:f>MOD(ROW()-ROW($I$46),MESCLUN_CAP+1)</x:f>
        <x:v>14</x:v>
      </x:c>
      <x:c r="L7686" s="266" t="n">
        <x:f>SUM(I7686:K7686)</x:f>
        <x:v>40</x:v>
      </x:c>
      <x:c r="M7686" s="267" t="n">
        <x:f>I7686*TOMATO_HOURS*WEEKS*(1+TOMATO_DIM)^I7686+J7686*CARROT_HOURS*WEEKS*(1+CARROT_DIM)^J7686+K7686*MESCLUN_HOURS*WEEKS*(1+MESCLUN_DIM)^K7686</x:f>
        <x:v>4225.991205565516</x:v>
      </x:c>
      <x:c r="N7686" s="267" t="n">
        <x:f>MAX(M7686-FARMER_HOURS,0)/TEMP_HOURS_PER_WORKER</x:f>
        <x:v>2.4347161149760526</x:v>
      </x:c>
      <x:c r="O7686" s="268" t="n">
        <x:f>I7686*TOMATO_PRICE+J7686*CARROT_PRICE+K7686*MESCLUN_PRICE</x:f>
        <x:v>166010</x:v>
      </x:c>
      <x:c r="P7686" s="268" t="n">
        <x:f>I7686*TOMATO_FERTILIZER+J7686*CARROT_FERTILIZER+K7686*MESCLUN_FERTILIZER</x:f>
        <x:v>28600</x:v>
      </x:c>
      <x:c r="Q7686" s="268" t="n">
        <x:f>MIN(M7686,FARMER_HOURS)*FARMER_RATE+MAX(M7686-FARMER_HOURS,0)*TEMP_RATE</x:f>
        <x:v>85867.90287440132</x:v>
      </x:c>
      <x:c r="R7686" s="268" t="n">
        <x:f>O7686-P7686-Q7686-FIXED_COST</x:f>
        <x:v>31542.09712559868</x:v>
      </x:c>
      <x:c r="S7686" s="139" t="str">
        <x:f>IF(AND(L7686&lt;=TOTAL_BED_CAP,N7686&lt;=TEMP_WORKER_CAP),"YES","NO")</x:f>
        <x:v>YES</x:v>
      </x:c>
      <x:c r="T7686" s="139" t="n">
        <x:f>IF(S7686="YES",R7686,-1E+99)</x:f>
        <x:v>31542.09712559868</x:v>
      </x:c>
    </x:row>
    <x:row r="7687">
      <x:c r="A7687" s="139"/>
      <x:c r="B7687" s="139"/>
      <x:c r="C7687" s="139"/>
      <x:c r="D7687" s="139"/>
      <x:c r="E7687" s="139"/>
      <x:c r="F7687" s="139"/>
      <x:c r="G7687" s="139"/>
      <x:c r="H7687" s="139"/>
      <x:c r="I7687" s="266" t="n">
        <x:f>INT((ROW()-ROW($I$46))/((CARROT_CAP+1)*(MESCLUN_CAP+1)))</x:f>
        <x:v>11</x:v>
      </x:c>
      <x:c r="J7687" s="266" t="n">
        <x:f>MOD(INT((ROW()-ROW($I$46))/(MESCLUN_CAP+1)),CARROT_CAP+1)</x:f>
        <x:v>15</x:v>
      </x:c>
      <x:c r="K7687" s="266" t="n">
        <x:f>MOD(ROW()-ROW($I$46),MESCLUN_CAP+1)</x:f>
        <x:v>15</x:v>
      </x:c>
      <x:c r="L7687" s="266" t="n">
        <x:f>SUM(I7687:K7687)</x:f>
        <x:v>41</x:v>
      </x:c>
      <x:c r="M7687" s="267" t="n">
        <x:f>I7687*TOMATO_HOURS*WEEKS*(1+TOMATO_DIM)^I7687+J7687*CARROT_HOURS*WEEKS*(1+CARROT_DIM)^J7687+K7687*MESCLUN_HOURS*WEEKS*(1+MESCLUN_DIM)^K7687</x:f>
        <x:v>4289.5794124416625</x:v>
      </x:c>
      <x:c r="N7687" s="267" t="n">
        <x:f>MAX(M7687-FARMER_HOURS,0)/TEMP_HOURS_PER_WORKER</x:f>
        <x:v>2.478874591973377</x:v>
      </x:c>
      <x:c r="O7687" s="268" t="n">
        <x:f>I7687*TOMATO_PRICE+J7687*CARROT_PRICE+K7687*MESCLUN_PRICE</x:f>
        <x:v>168710</x:v>
      </x:c>
      <x:c r="P7687" s="268" t="n">
        <x:f>I7687*TOMATO_FERTILIZER+J7687*CARROT_FERTILIZER+K7687*MESCLUN_FERTILIZER</x:f>
        <x:v>29480</x:v>
      </x:c>
      <x:c r="Q7687" s="268" t="n">
        <x:f>MIN(M7687,FARMER_HOURS)*FARMER_RATE+MAX(M7687-FARMER_HOURS,0)*TEMP_RATE</x:f>
        <x:v>86971.86479933442</x:v>
      </x:c>
      <x:c r="R7687" s="268" t="n">
        <x:f>O7687-P7687-Q7687-FIXED_COST</x:f>
        <x:v>32258.13520066558</x:v>
      </x:c>
      <x:c r="S7687" s="139" t="str">
        <x:f>IF(AND(L7687&lt;=TOTAL_BED_CAP,N7687&lt;=TEMP_WORKER_CAP),"YES","NO")</x:f>
        <x:v>YES</x:v>
      </x:c>
      <x:c r="T7687" s="139" t="n">
        <x:f>IF(S7687="YES",R7687,-1E+99)</x:f>
        <x:v>32258.13520066558</x:v>
      </x:c>
    </x:row>
    <x:row r="7688">
      <x:c r="A7688" s="139"/>
      <x:c r="B7688" s="139"/>
      <x:c r="C7688" s="139"/>
      <x:c r="D7688" s="139"/>
      <x:c r="E7688" s="139"/>
      <x:c r="F7688" s="139"/>
      <x:c r="G7688" s="139"/>
      <x:c r="H7688" s="139"/>
      <x:c r="I7688" s="266" t="n">
        <x:f>INT((ROW()-ROW($I$46))/((CARROT_CAP+1)*(MESCLUN_CAP+1)))</x:f>
        <x:v>11</x:v>
      </x:c>
      <x:c r="J7688" s="266" t="n">
        <x:f>MOD(INT((ROW()-ROW($I$46))/(MESCLUN_CAP+1)),CARROT_CAP+1)</x:f>
        <x:v>15</x:v>
      </x:c>
      <x:c r="K7688" s="266" t="n">
        <x:f>MOD(ROW()-ROW($I$46),MESCLUN_CAP+1)</x:f>
        <x:v>16</x:v>
      </x:c>
      <x:c r="L7688" s="266" t="n">
        <x:f>SUM(I7688:K7688)</x:f>
        <x:v>42</x:v>
      </x:c>
      <x:c r="M7688" s="267" t="n">
        <x:f>I7688*TOMATO_HOURS*WEEKS*(1+TOMATO_DIM)^I7688+J7688*CARROT_HOURS*WEEKS*(1+CARROT_DIM)^J7688+K7688*MESCLUN_HOURS*WEEKS*(1+MESCLUN_DIM)^K7688</x:f>
        <x:v>4354.640188319152</x:v>
      </x:c>
      <x:c r="N7688" s="267" t="n">
        <x:f>MAX(M7688-FARMER_HOURS,0)/TEMP_HOURS_PER_WORKER</x:f>
        <x:v>2.5240556863327446</x:v>
      </x:c>
      <x:c r="O7688" s="268" t="n">
        <x:f>I7688*TOMATO_PRICE+J7688*CARROT_PRICE+K7688*MESCLUN_PRICE</x:f>
        <x:v>171410</x:v>
      </x:c>
      <x:c r="P7688" s="268" t="n">
        <x:f>I7688*TOMATO_FERTILIZER+J7688*CARROT_FERTILIZER+K7688*MESCLUN_FERTILIZER</x:f>
        <x:v>30360</x:v>
      </x:c>
      <x:c r="Q7688" s="268" t="n">
        <x:f>MIN(M7688,FARMER_HOURS)*FARMER_RATE+MAX(M7688-FARMER_HOURS,0)*TEMP_RATE</x:f>
        <x:v>88101.3921583186</x:v>
      </x:c>
      <x:c r="R7688" s="268" t="n">
        <x:f>O7688-P7688-Q7688-FIXED_COST</x:f>
        <x:v>32948.6078416814</x:v>
      </x:c>
      <x:c r="S7688" s="139" t="str">
        <x:f>IF(AND(L7688&lt;=TOTAL_BED_CAP,N7688&lt;=TEMP_WORKER_CAP),"YES","NO")</x:f>
        <x:v>YES</x:v>
      </x:c>
      <x:c r="T7688" s="139" t="n">
        <x:f>IF(S7688="YES",R7688,-1E+99)</x:f>
        <x:v>32948.6078416814</x:v>
      </x:c>
    </x:row>
    <x:row r="7689">
      <x:c r="A7689" s="139"/>
      <x:c r="B7689" s="139"/>
      <x:c r="C7689" s="139"/>
      <x:c r="D7689" s="139"/>
      <x:c r="E7689" s="139"/>
      <x:c r="F7689" s="139"/>
      <x:c r="G7689" s="139"/>
      <x:c r="H7689" s="139"/>
      <x:c r="I7689" s="266" t="n">
        <x:f>INT((ROW()-ROW($I$46))/((CARROT_CAP+1)*(MESCLUN_CAP+1)))</x:f>
        <x:v>11</x:v>
      </x:c>
      <x:c r="J7689" s="266" t="n">
        <x:f>MOD(INT((ROW()-ROW($I$46))/(MESCLUN_CAP+1)),CARROT_CAP+1)</x:f>
        <x:v>15</x:v>
      </x:c>
      <x:c r="K7689" s="266" t="n">
        <x:f>MOD(ROW()-ROW($I$46),MESCLUN_CAP+1)</x:f>
        <x:v>17</x:v>
      </x:c>
      <x:c r="L7689" s="266" t="n">
        <x:f>SUM(I7689:K7689)</x:f>
        <x:v>43</x:v>
      </x:c>
      <x:c r="M7689" s="267" t="n">
        <x:f>I7689*TOMATO_HOURS*WEEKS*(1+TOMATO_DIM)^I7689+J7689*CARROT_HOURS*WEEKS*(1+CARROT_DIM)^J7689+K7689*MESCLUN_HOURS*WEEKS*(1+MESCLUN_DIM)^K7689</x:f>
        <x:v>4421.200411765692</x:v>
      </x:c>
      <x:c r="N7689" s="267" t="n">
        <x:f>MAX(M7689-FARMER_HOURS,0)/TEMP_HOURS_PER_WORKER</x:f>
        <x:v>2.5702780637261746</x:v>
      </x:c>
      <x:c r="O7689" s="268" t="n">
        <x:f>I7689*TOMATO_PRICE+J7689*CARROT_PRICE+K7689*MESCLUN_PRICE</x:f>
        <x:v>174110</x:v>
      </x:c>
      <x:c r="P7689" s="268" t="n">
        <x:f>I7689*TOMATO_FERTILIZER+J7689*CARROT_FERTILIZER+K7689*MESCLUN_FERTILIZER</x:f>
        <x:v>31240</x:v>
      </x:c>
      <x:c r="Q7689" s="268" t="n">
        <x:f>MIN(M7689,FARMER_HOURS)*FARMER_RATE+MAX(M7689-FARMER_HOURS,0)*TEMP_RATE</x:f>
        <x:v>89256.95159315437</x:v>
      </x:c>
      <x:c r="R7689" s="268" t="n">
        <x:f>O7689-P7689-Q7689-FIXED_COST</x:f>
        <x:v>33613.04840684563</x:v>
      </x:c>
      <x:c r="S7689" s="139" t="str">
        <x:f>IF(AND(L7689&lt;=TOTAL_BED_CAP,N7689&lt;=TEMP_WORKER_CAP),"YES","NO")</x:f>
        <x:v>YES</x:v>
      </x:c>
      <x:c r="T7689" s="139" t="n">
        <x:f>IF(S7689="YES",R7689,-1E+99)</x:f>
        <x:v>33613.04840684563</x:v>
      </x:c>
    </x:row>
    <x:row r="7690">
      <x:c r="A7690" s="139"/>
      <x:c r="B7690" s="139"/>
      <x:c r="C7690" s="139"/>
      <x:c r="D7690" s="139"/>
      <x:c r="E7690" s="139"/>
      <x:c r="F7690" s="139"/>
      <x:c r="G7690" s="139"/>
      <x:c r="H7690" s="139"/>
      <x:c r="I7690" s="266" t="n">
        <x:f>INT((ROW()-ROW($I$46))/((CARROT_CAP+1)*(MESCLUN_CAP+1)))</x:f>
        <x:v>11</x:v>
      </x:c>
      <x:c r="J7690" s="266" t="n">
        <x:f>MOD(INT((ROW()-ROW($I$46))/(MESCLUN_CAP+1)),CARROT_CAP+1)</x:f>
        <x:v>15</x:v>
      </x:c>
      <x:c r="K7690" s="266" t="n">
        <x:f>MOD(ROW()-ROW($I$46),MESCLUN_CAP+1)</x:f>
        <x:v>18</x:v>
      </x:c>
      <x:c r="L7690" s="266" t="n">
        <x:f>SUM(I7690:K7690)</x:f>
        <x:v>44</x:v>
      </x:c>
      <x:c r="M7690" s="267" t="n">
        <x:f>I7690*TOMATO_HOURS*WEEKS*(1+TOMATO_DIM)^I7690+J7690*CARROT_HOURS*WEEKS*(1+CARROT_DIM)^J7690+K7690*MESCLUN_HOURS*WEEKS*(1+MESCLUN_DIM)^K7690</x:f>
        <x:v>4489.287403224279</x:v>
      </x:c>
      <x:c r="N7690" s="267" t="n">
        <x:f>MAX(M7690-FARMER_HOURS,0)/TEMP_HOURS_PER_WORKER</x:f>
        <x:v>2.617560696683527</x:v>
      </x:c>
      <x:c r="O7690" s="268" t="n">
        <x:f>I7690*TOMATO_PRICE+J7690*CARROT_PRICE+K7690*MESCLUN_PRICE</x:f>
        <x:v>176810</x:v>
      </x:c>
      <x:c r="P7690" s="268" t="n">
        <x:f>I7690*TOMATO_FERTILIZER+J7690*CARROT_FERTILIZER+K7690*MESCLUN_FERTILIZER</x:f>
        <x:v>32120</x:v>
      </x:c>
      <x:c r="Q7690" s="268" t="n">
        <x:f>MIN(M7690,FARMER_HOURS)*FARMER_RATE+MAX(M7690-FARMER_HOURS,0)*TEMP_RATE</x:f>
        <x:v>90439.01741708818</x:v>
      </x:c>
      <x:c r="R7690" s="268" t="n">
        <x:f>O7690-P7690-Q7690-FIXED_COST</x:f>
        <x:v>34250.98258291182</x:v>
      </x:c>
      <x:c r="S7690" s="139" t="str">
        <x:f>IF(AND(L7690&lt;=TOTAL_BED_CAP,N7690&lt;=TEMP_WORKER_CAP),"YES","NO")</x:f>
        <x:v>YES</x:v>
      </x:c>
      <x:c r="T7690" s="139" t="n">
        <x:f>IF(S7690="YES",R7690,-1E+99)</x:f>
        <x:v>34250.98258291182</x:v>
      </x:c>
    </x:row>
    <x:row r="7691">
      <x:c r="A7691" s="139"/>
      <x:c r="B7691" s="139"/>
      <x:c r="C7691" s="139"/>
      <x:c r="D7691" s="139"/>
      <x:c r="E7691" s="139"/>
      <x:c r="F7691" s="139"/>
      <x:c r="G7691" s="139"/>
      <x:c r="H7691" s="139"/>
      <x:c r="I7691" s="266" t="n">
        <x:f>INT((ROW()-ROW($I$46))/((CARROT_CAP+1)*(MESCLUN_CAP+1)))</x:f>
        <x:v>11</x:v>
      </x:c>
      <x:c r="J7691" s="266" t="n">
        <x:f>MOD(INT((ROW()-ROW($I$46))/(MESCLUN_CAP+1)),CARROT_CAP+1)</x:f>
        <x:v>15</x:v>
      </x:c>
      <x:c r="K7691" s="266" t="n">
        <x:f>MOD(ROW()-ROW($I$46),MESCLUN_CAP+1)</x:f>
        <x:v>19</x:v>
      </x:c>
      <x:c r="L7691" s="266" t="n">
        <x:f>SUM(I7691:K7691)</x:f>
        <x:v>45</x:v>
      </x:c>
      <x:c r="M7691" s="267" t="n">
        <x:f>I7691*TOMATO_HOURS*WEEKS*(1+TOMATO_DIM)^I7691+J7691*CARROT_HOURS*WEEKS*(1+CARROT_DIM)^J7691+K7691*MESCLUN_HOURS*WEEKS*(1+MESCLUN_DIM)^K7691</x:f>
        <x:v>4558.9289318603005</x:v>
      </x:c>
      <x:c r="N7691" s="267" t="n">
        <x:f>MAX(M7691-FARMER_HOURS,0)/TEMP_HOURS_PER_WORKER</x:f>
        <x:v>2.665922869347431</x:v>
      </x:c>
      <x:c r="O7691" s="268" t="n">
        <x:f>I7691*TOMATO_PRICE+J7691*CARROT_PRICE+K7691*MESCLUN_PRICE</x:f>
        <x:v>179510</x:v>
      </x:c>
      <x:c r="P7691" s="268" t="n">
        <x:f>I7691*TOMATO_FERTILIZER+J7691*CARROT_FERTILIZER+K7691*MESCLUN_FERTILIZER</x:f>
        <x:v>33000</x:v>
      </x:c>
      <x:c r="Q7691" s="268" t="n">
        <x:f>MIN(M7691,FARMER_HOURS)*FARMER_RATE+MAX(M7691-FARMER_HOURS,0)*TEMP_RATE</x:f>
        <x:v>91648.07173368578</x:v>
      </x:c>
      <x:c r="R7691" s="268" t="n">
        <x:f>O7691-P7691-Q7691-FIXED_COST</x:f>
        <x:v>34861.92826631422</x:v>
      </x:c>
      <x:c r="S7691" s="139" t="str">
        <x:f>IF(AND(L7691&lt;=TOTAL_BED_CAP,N7691&lt;=TEMP_WORKER_CAP),"YES","NO")</x:f>
        <x:v>YES</x:v>
      </x:c>
      <x:c r="T7691" s="139" t="n">
        <x:f>IF(S7691="YES",R7691,-1E+99)</x:f>
        <x:v>34861.92826631422</x:v>
      </x:c>
    </x:row>
    <x:row r="7692">
      <x:c r="A7692" s="139"/>
      <x:c r="B7692" s="139"/>
      <x:c r="C7692" s="139"/>
      <x:c r="D7692" s="139"/>
      <x:c r="E7692" s="139"/>
      <x:c r="F7692" s="139"/>
      <x:c r="G7692" s="139"/>
      <x:c r="H7692" s="139"/>
      <x:c r="I7692" s="266" t="n">
        <x:f>INT((ROW()-ROW($I$46))/((CARROT_CAP+1)*(MESCLUN_CAP+1)))</x:f>
        <x:v>11</x:v>
      </x:c>
      <x:c r="J7692" s="266" t="n">
        <x:f>MOD(INT((ROW()-ROW($I$46))/(MESCLUN_CAP+1)),CARROT_CAP+1)</x:f>
        <x:v>15</x:v>
      </x:c>
      <x:c r="K7692" s="266" t="n">
        <x:f>MOD(ROW()-ROW($I$46),MESCLUN_CAP+1)</x:f>
        <x:v>20</x:v>
      </x:c>
      <x:c r="L7692" s="266" t="n">
        <x:f>SUM(I7692:K7692)</x:f>
        <x:v>46</x:v>
      </x:c>
      <x:c r="M7692" s="267" t="n">
        <x:f>I7692*TOMATO_HOURS*WEEKS*(1+TOMATO_DIM)^I7692+J7692*CARROT_HOURS*WEEKS*(1+CARROT_DIM)^J7692+K7692*MESCLUN_HOURS*WEEKS*(1+MESCLUN_DIM)^K7692</x:f>
        <x:v>4630.153222510778</x:v>
      </x:c>
      <x:c r="N7692" s="267" t="n">
        <x:f>MAX(M7692-FARMER_HOURS,0)/TEMP_HOURS_PER_WORKER</x:f>
        <x:v>2.715384182299151</x:v>
      </x:c>
      <x:c r="O7692" s="268" t="n">
        <x:f>I7692*TOMATO_PRICE+J7692*CARROT_PRICE+K7692*MESCLUN_PRICE</x:f>
        <x:v>182210</x:v>
      </x:c>
      <x:c r="P7692" s="268" t="n">
        <x:f>I7692*TOMATO_FERTILIZER+J7692*CARROT_FERTILIZER+K7692*MESCLUN_FERTILIZER</x:f>
        <x:v>33880</x:v>
      </x:c>
      <x:c r="Q7692" s="268" t="n">
        <x:f>MIN(M7692,FARMER_HOURS)*FARMER_RATE+MAX(M7692-FARMER_HOURS,0)*TEMP_RATE</x:f>
        <x:v>92884.60455747877</x:v>
      </x:c>
      <x:c r="R7692" s="268" t="n">
        <x:f>O7692-P7692-Q7692-FIXED_COST</x:f>
        <x:v>35445.39544252123</x:v>
      </x:c>
      <x:c r="S7692" s="139" t="str">
        <x:f>IF(AND(L7692&lt;=TOTAL_BED_CAP,N7692&lt;=TEMP_WORKER_CAP),"YES","NO")</x:f>
        <x:v>YES</x:v>
      </x:c>
      <x:c r="T7692" s="139" t="n">
        <x:f>IF(S7692="YES",R7692,-1E+99)</x:f>
        <x:v>35445.39544252123</x:v>
      </x:c>
    </x:row>
    <x:row r="7693">
      <x:c r="A7693" s="139"/>
      <x:c r="B7693" s="139"/>
      <x:c r="C7693" s="139"/>
      <x:c r="D7693" s="139"/>
      <x:c r="E7693" s="139"/>
      <x:c r="F7693" s="139"/>
      <x:c r="G7693" s="139"/>
      <x:c r="H7693" s="139"/>
      <x:c r="I7693" s="266" t="n">
        <x:f>INT((ROW()-ROW($I$46))/((CARROT_CAP+1)*(MESCLUN_CAP+1)))</x:f>
        <x:v>11</x:v>
      </x:c>
      <x:c r="J7693" s="266" t="n">
        <x:f>MOD(INT((ROW()-ROW($I$46))/(MESCLUN_CAP+1)),CARROT_CAP+1)</x:f>
        <x:v>15</x:v>
      </x:c>
      <x:c r="K7693" s="266" t="n">
        <x:f>MOD(ROW()-ROW($I$46),MESCLUN_CAP+1)</x:f>
        <x:v>21</x:v>
      </x:c>
      <x:c r="L7693" s="266" t="n">
        <x:f>SUM(I7693:K7693)</x:f>
        <x:v>47</x:v>
      </x:c>
      <x:c r="M7693" s="267" t="n">
        <x:f>I7693*TOMATO_HOURS*WEEKS*(1+TOMATO_DIM)^I7693+J7693*CARROT_HOURS*WEEKS*(1+CARROT_DIM)^J7693+K7693*MESCLUN_HOURS*WEEKS*(1+MESCLUN_DIM)^K7693</x:f>
        <x:v>4702.988962737221</x:v>
      </x:c>
      <x:c r="N7693" s="267" t="n">
        <x:f>MAX(M7693-FARMER_HOURS,0)/TEMP_HOURS_PER_WORKER</x:f>
        <x:v>2.7659645574564036</x:v>
      </x:c>
      <x:c r="O7693" s="268" t="n">
        <x:f>I7693*TOMATO_PRICE+J7693*CARROT_PRICE+K7693*MESCLUN_PRICE</x:f>
        <x:v>184910</x:v>
      </x:c>
      <x:c r="P7693" s="268" t="n">
        <x:f>I7693*TOMATO_FERTILIZER+J7693*CARROT_FERTILIZER+K7693*MESCLUN_FERTILIZER</x:f>
        <x:v>34760</x:v>
      </x:c>
      <x:c r="Q7693" s="268" t="n">
        <x:f>MIN(M7693,FARMER_HOURS)*FARMER_RATE+MAX(M7693-FARMER_HOURS,0)*TEMP_RATE</x:f>
        <x:v>94149.1139364101</x:v>
      </x:c>
      <x:c r="R7693" s="268" t="n">
        <x:f>O7693-P7693-Q7693-FIXED_COST</x:f>
        <x:v>36000.886063589904</x:v>
      </x:c>
      <x:c r="S7693" s="139" t="str">
        <x:f>IF(AND(L7693&lt;=TOTAL_BED_CAP,N7693&lt;=TEMP_WORKER_CAP),"YES","NO")</x:f>
        <x:v>YES</x:v>
      </x:c>
      <x:c r="T7693" s="139" t="n">
        <x:f>IF(S7693="YES",R7693,-1E+99)</x:f>
        <x:v>36000.886063589904</x:v>
      </x:c>
    </x:row>
    <x:row r="7694">
      <x:c r="A7694" s="139"/>
      <x:c r="B7694" s="139"/>
      <x:c r="C7694" s="139"/>
      <x:c r="D7694" s="139"/>
      <x:c r="E7694" s="139"/>
      <x:c r="F7694" s="139"/>
      <x:c r="G7694" s="139"/>
      <x:c r="H7694" s="139"/>
      <x:c r="I7694" s="266" t="n">
        <x:f>INT((ROW()-ROW($I$46))/((CARROT_CAP+1)*(MESCLUN_CAP+1)))</x:f>
        <x:v>11</x:v>
      </x:c>
      <x:c r="J7694" s="266" t="n">
        <x:f>MOD(INT((ROW()-ROW($I$46))/(MESCLUN_CAP+1)),CARROT_CAP+1)</x:f>
        <x:v>15</x:v>
      </x:c>
      <x:c r="K7694" s="266" t="n">
        <x:f>MOD(ROW()-ROW($I$46),MESCLUN_CAP+1)</x:f>
        <x:v>22</x:v>
      </x:c>
      <x:c r="L7694" s="266" t="n">
        <x:f>SUM(I7694:K7694)</x:f>
        <x:v>48</x:v>
      </x:c>
      <x:c r="M7694" s="267" t="n">
        <x:f>I7694*TOMATO_HOURS*WEEKS*(1+TOMATO_DIM)^I7694+J7694*CARROT_HOURS*WEEKS*(1+CARROT_DIM)^J7694+K7694*MESCLUN_HOURS*WEEKS*(1+MESCLUN_DIM)^K7694</x:f>
        <x:v>4777.465309983618</x:v>
      </x:c>
      <x:c r="N7694" s="267" t="n">
        <x:f>MAX(M7694-FARMER_HOURS,0)/TEMP_HOURS_PER_WORKER</x:f>
        <x:v>2.817684243044179</x:v>
      </x:c>
      <x:c r="O7694" s="268" t="n">
        <x:f>I7694*TOMATO_PRICE+J7694*CARROT_PRICE+K7694*MESCLUN_PRICE</x:f>
        <x:v>187610</x:v>
      </x:c>
      <x:c r="P7694" s="268" t="n">
        <x:f>I7694*TOMATO_FERTILIZER+J7694*CARROT_FERTILIZER+K7694*MESCLUN_FERTILIZER</x:f>
        <x:v>35640</x:v>
      </x:c>
      <x:c r="Q7694" s="268" t="n">
        <x:f>MIN(M7694,FARMER_HOURS)*FARMER_RATE+MAX(M7694-FARMER_HOURS,0)*TEMP_RATE</x:f>
        <x:v>95442.10607610448</x:v>
      </x:c>
      <x:c r="R7694" s="268" t="n">
        <x:f>O7694-P7694-Q7694-FIXED_COST</x:f>
        <x:v>36527.89392389552</x:v>
      </x:c>
      <x:c r="S7694" s="139" t="str">
        <x:f>IF(AND(L7694&lt;=TOTAL_BED_CAP,N7694&lt;=TEMP_WORKER_CAP),"YES","NO")</x:f>
        <x:v>YES</x:v>
      </x:c>
      <x:c r="T7694" s="139" t="n">
        <x:f>IF(S7694="YES",R7694,-1E+99)</x:f>
        <x:v>36527.89392389552</x:v>
      </x:c>
    </x:row>
    <x:row r="7695">
      <x:c r="A7695" s="139"/>
      <x:c r="B7695" s="139"/>
      <x:c r="C7695" s="139"/>
      <x:c r="D7695" s="139"/>
      <x:c r="E7695" s="139"/>
      <x:c r="F7695" s="139"/>
      <x:c r="G7695" s="139"/>
      <x:c r="H7695" s="139"/>
      <x:c r="I7695" s="266" t="n">
        <x:f>INT((ROW()-ROW($I$46))/((CARROT_CAP+1)*(MESCLUN_CAP+1)))</x:f>
        <x:v>11</x:v>
      </x:c>
      <x:c r="J7695" s="266" t="n">
        <x:f>MOD(INT((ROW()-ROW($I$46))/(MESCLUN_CAP+1)),CARROT_CAP+1)</x:f>
        <x:v>15</x:v>
      </x:c>
      <x:c r="K7695" s="266" t="n">
        <x:f>MOD(ROW()-ROW($I$46),MESCLUN_CAP+1)</x:f>
        <x:v>23</x:v>
      </x:c>
      <x:c r="L7695" s="266" t="n">
        <x:f>SUM(I7695:K7695)</x:f>
        <x:v>49</x:v>
      </x:c>
      <x:c r="M7695" s="267" t="n">
        <x:f>I7695*TOMATO_HOURS*WEEKS*(1+TOMATO_DIM)^I7695+J7695*CARROT_HOURS*WEEKS*(1+CARROT_DIM)^J7695+K7695*MESCLUN_HOURS*WEEKS*(1+MESCLUN_DIM)^K7695</x:f>
        <x:v>4853.611898841054</x:v>
      </x:c>
      <x:c r="N7695" s="267" t="n">
        <x:f>MAX(M7695-FARMER_HOURS,0)/TEMP_HOURS_PER_WORKER</x:f>
        <x:v>2.870563818639621</x:v>
      </x:c>
      <x:c r="O7695" s="268" t="n">
        <x:f>I7695*TOMATO_PRICE+J7695*CARROT_PRICE+K7695*MESCLUN_PRICE</x:f>
        <x:v>190310</x:v>
      </x:c>
      <x:c r="P7695" s="268" t="n">
        <x:f>I7695*TOMATO_FERTILIZER+J7695*CARROT_FERTILIZER+K7695*MESCLUN_FERTILIZER</x:f>
        <x:v>36520</x:v>
      </x:c>
      <x:c r="Q7695" s="268" t="n">
        <x:f>MIN(M7695,FARMER_HOURS)*FARMER_RATE+MAX(M7695-FARMER_HOURS,0)*TEMP_RATE</x:f>
        <x:v>96764.09546599053</x:v>
      </x:c>
      <x:c r="R7695" s="268" t="n">
        <x:f>O7695-P7695-Q7695-FIXED_COST</x:f>
        <x:v>37025.904534009474</x:v>
      </x:c>
      <x:c r="S7695" s="139" t="str">
        <x:f>IF(AND(L7695&lt;=TOTAL_BED_CAP,N7695&lt;=TEMP_WORKER_CAP),"YES","NO")</x:f>
        <x:v>YES</x:v>
      </x:c>
      <x:c r="T7695" s="139" t="n">
        <x:f>IF(S7695="YES",R7695,-1E+99)</x:f>
        <x:v>37025.904534009474</x:v>
      </x:c>
    </x:row>
    <x:row r="7696">
      <x:c r="A7696" s="139"/>
      <x:c r="B7696" s="139"/>
      <x:c r="C7696" s="139"/>
      <x:c r="D7696" s="139"/>
      <x:c r="E7696" s="139"/>
      <x:c r="F7696" s="139"/>
      <x:c r="G7696" s="139"/>
      <x:c r="H7696" s="139"/>
      <x:c r="I7696" s="266" t="n">
        <x:f>INT((ROW()-ROW($I$46))/((CARROT_CAP+1)*(MESCLUN_CAP+1)))</x:f>
        <x:v>11</x:v>
      </x:c>
      <x:c r="J7696" s="266" t="n">
        <x:f>MOD(INT((ROW()-ROW($I$46))/(MESCLUN_CAP+1)),CARROT_CAP+1)</x:f>
        <x:v>15</x:v>
      </x:c>
      <x:c r="K7696" s="266" t="n">
        <x:f>MOD(ROW()-ROW($I$46),MESCLUN_CAP+1)</x:f>
        <x:v>24</x:v>
      </x:c>
      <x:c r="L7696" s="266" t="n">
        <x:f>SUM(I7696:K7696)</x:f>
        <x:v>50</x:v>
      </x:c>
      <x:c r="M7696" s="267" t="n">
        <x:f>I7696*TOMATO_HOURS*WEEKS*(1+TOMATO_DIM)^I7696+J7696*CARROT_HOURS*WEEKS*(1+CARROT_DIM)^J7696+K7696*MESCLUN_HOURS*WEEKS*(1+MESCLUN_DIM)^K7696</x:f>
        <x:v>4931.45884842055</x:v>
      </x:c>
      <x:c r="N7696" s="267" t="n">
        <x:f>MAX(M7696-FARMER_HOURS,0)/TEMP_HOURS_PER_WORKER</x:f>
        <x:v>2.9246242002920484</x:v>
      </x:c>
      <x:c r="O7696" s="268" t="n">
        <x:f>I7696*TOMATO_PRICE+J7696*CARROT_PRICE+K7696*MESCLUN_PRICE</x:f>
        <x:v>193010</x:v>
      </x:c>
      <x:c r="P7696" s="268" t="n">
        <x:f>I7696*TOMATO_FERTILIZER+J7696*CARROT_FERTILIZER+K7696*MESCLUN_FERTILIZER</x:f>
        <x:v>37400</x:v>
      </x:c>
      <x:c r="Q7696" s="268" t="n">
        <x:f>MIN(M7696,FARMER_HOURS)*FARMER_RATE+MAX(M7696-FARMER_HOURS,0)*TEMP_RATE</x:f>
        <x:v>98115.6050073012</x:v>
      </x:c>
      <x:c r="R7696" s="268" t="n">
        <x:f>O7696-P7696-Q7696-FIXED_COST</x:f>
        <x:v>37494.3949926988</x:v>
      </x:c>
      <x:c r="S7696" s="139" t="str">
        <x:f>IF(AND(L7696&lt;=TOTAL_BED_CAP,N7696&lt;=TEMP_WORKER_CAP),"YES","NO")</x:f>
        <x:v>YES</x:v>
      </x:c>
      <x:c r="T7696" s="139" t="n">
        <x:f>IF(S7696="YES",R7696,-1E+99)</x:f>
        <x:v>37494.3949926988</x:v>
      </x:c>
    </x:row>
    <x:row r="7697">
      <x:c r="A7697" s="139"/>
      <x:c r="B7697" s="139"/>
      <x:c r="C7697" s="139"/>
      <x:c r="D7697" s="139"/>
      <x:c r="E7697" s="139"/>
      <x:c r="F7697" s="139"/>
      <x:c r="G7697" s="139"/>
      <x:c r="H7697" s="139"/>
      <x:c r="I7697" s="266" t="n">
        <x:f>INT((ROW()-ROW($I$46))/((CARROT_CAP+1)*(MESCLUN_CAP+1)))</x:f>
        <x:v>11</x:v>
      </x:c>
      <x:c r="J7697" s="266" t="n">
        <x:f>MOD(INT((ROW()-ROW($I$46))/(MESCLUN_CAP+1)),CARROT_CAP+1)</x:f>
        <x:v>15</x:v>
      </x:c>
      <x:c r="K7697" s="266" t="n">
        <x:f>MOD(ROW()-ROW($I$46),MESCLUN_CAP+1)</x:f>
        <x:v>25</x:v>
      </x:c>
      <x:c r="L7697" s="266" t="n">
        <x:f>SUM(I7697:K7697)</x:f>
        <x:v>51</x:v>
      </x:c>
      <x:c r="M7697" s="267" t="n">
        <x:f>I7697*TOMATO_HOURS*WEEKS*(1+TOMATO_DIM)^I7697+J7697*CARROT_HOURS*WEEKS*(1+CARROT_DIM)^J7697+K7697*MESCLUN_HOURS*WEEKS*(1+MESCLUN_DIM)^K7697</x:f>
        <x:v>5011.036769835648</x:v>
      </x:c>
      <x:c r="N7697" s="267" t="n">
        <x:f>MAX(M7697-FARMER_HOURS,0)/TEMP_HOURS_PER_WORKER</x:f>
        <x:v>2.9798866457192</x:v>
      </x:c>
      <x:c r="O7697" s="268" t="n">
        <x:f>I7697*TOMATO_PRICE+J7697*CARROT_PRICE+K7697*MESCLUN_PRICE</x:f>
        <x:v>195710</x:v>
      </x:c>
      <x:c r="P7697" s="268" t="n">
        <x:f>I7697*TOMATO_FERTILIZER+J7697*CARROT_FERTILIZER+K7697*MESCLUN_FERTILIZER</x:f>
        <x:v>38280</x:v>
      </x:c>
      <x:c r="Q7697" s="268" t="n">
        <x:f>MIN(M7697,FARMER_HOURS)*FARMER_RATE+MAX(M7697-FARMER_HOURS,0)*TEMP_RATE</x:f>
        <x:v>99497.16614297999</x:v>
      </x:c>
      <x:c r="R7697" s="268" t="n">
        <x:f>O7697-P7697-Q7697-FIXED_COST</x:f>
        <x:v>37932.833857020014</x:v>
      </x:c>
      <x:c r="S7697" s="139" t="str">
        <x:f>IF(AND(L7697&lt;=TOTAL_BED_CAP,N7697&lt;=TEMP_WORKER_CAP),"YES","NO")</x:f>
        <x:v>YES</x:v>
      </x:c>
      <x:c r="T7697" s="139" t="n">
        <x:f>IF(S7697="YES",R7697,-1E+99)</x:f>
        <x:v>37932.833857020014</x:v>
      </x:c>
    </x:row>
    <x:row r="7698">
      <x:c r="A7698" s="139"/>
      <x:c r="B7698" s="139"/>
      <x:c r="C7698" s="139"/>
      <x:c r="D7698" s="139"/>
      <x:c r="E7698" s="139"/>
      <x:c r="F7698" s="139"/>
      <x:c r="G7698" s="139"/>
      <x:c r="H7698" s="139"/>
      <x:c r="I7698" s="266" t="n">
        <x:f>INT((ROW()-ROW($I$46))/((CARROT_CAP+1)*(MESCLUN_CAP+1)))</x:f>
        <x:v>11</x:v>
      </x:c>
      <x:c r="J7698" s="266" t="n">
        <x:f>MOD(INT((ROW()-ROW($I$46))/(MESCLUN_CAP+1)),CARROT_CAP+1)</x:f>
        <x:v>15</x:v>
      </x:c>
      <x:c r="K7698" s="266" t="n">
        <x:f>MOD(ROW()-ROW($I$46),MESCLUN_CAP+1)</x:f>
        <x:v>26</x:v>
      </x:c>
      <x:c r="L7698" s="266" t="n">
        <x:f>SUM(I7698:K7698)</x:f>
        <x:v>52</x:v>
      </x:c>
      <x:c r="M7698" s="267" t="n">
        <x:f>I7698*TOMATO_HOURS*WEEKS*(1+TOMATO_DIM)^I7698+J7698*CARROT_HOURS*WEEKS*(1+CARROT_DIM)^J7698+K7698*MESCLUN_HOURS*WEEKS*(1+MESCLUN_DIM)^K7698</x:f>
        <x:v>5092.376773796364</x:v>
      </x:c>
      <x:c r="N7698" s="267" t="n">
        <x:f>MAX(M7698-FARMER_HOURS,0)/TEMP_HOURS_PER_WORKER</x:f>
        <x:v>3.0363727595808085</x:v>
      </x:c>
      <x:c r="O7698" s="268" t="n">
        <x:f>I7698*TOMATO_PRICE+J7698*CARROT_PRICE+K7698*MESCLUN_PRICE</x:f>
        <x:v>198410</x:v>
      </x:c>
      <x:c r="P7698" s="268" t="n">
        <x:f>I7698*TOMATO_FERTILIZER+J7698*CARROT_FERTILIZER+K7698*MESCLUN_FERTILIZER</x:f>
        <x:v>39160</x:v>
      </x:c>
      <x:c r="Q7698" s="268" t="n">
        <x:f>MIN(M7698,FARMER_HOURS)*FARMER_RATE+MAX(M7698-FARMER_HOURS,0)*TEMP_RATE</x:f>
        <x:v>100909.31898952021</x:v>
      </x:c>
      <x:c r="R7698" s="268" t="n">
        <x:f>O7698-P7698-Q7698-FIXED_COST</x:f>
        <x:v>38340.68101047979</x:v>
      </x:c>
      <x:c r="S7698" s="139" t="str">
        <x:f>IF(AND(L7698&lt;=TOTAL_BED_CAP,N7698&lt;=TEMP_WORKER_CAP),"YES","NO")</x:f>
        <x:v>YES</x:v>
      </x:c>
      <x:c r="T7698" s="139" t="n">
        <x:f>IF(S7698="YES",R7698,-1E+99)</x:f>
        <x:v>38340.68101047979</x:v>
      </x:c>
    </x:row>
    <x:row r="7699">
      <x:c r="A7699" s="139"/>
      <x:c r="B7699" s="139"/>
      <x:c r="C7699" s="139"/>
      <x:c r="D7699" s="139"/>
      <x:c r="E7699" s="139"/>
      <x:c r="F7699" s="139"/>
      <x:c r="G7699" s="139"/>
      <x:c r="H7699" s="139"/>
      <x:c r="I7699" s="266" t="n">
        <x:f>INT((ROW()-ROW($I$46))/((CARROT_CAP+1)*(MESCLUN_CAP+1)))</x:f>
        <x:v>11</x:v>
      </x:c>
      <x:c r="J7699" s="266" t="n">
        <x:f>MOD(INT((ROW()-ROW($I$46))/(MESCLUN_CAP+1)),CARROT_CAP+1)</x:f>
        <x:v>15</x:v>
      </x:c>
      <x:c r="K7699" s="266" t="n">
        <x:f>MOD(ROW()-ROW($I$46),MESCLUN_CAP+1)</x:f>
        <x:v>27</x:v>
      </x:c>
      <x:c r="L7699" s="266" t="n">
        <x:f>SUM(I7699:K7699)</x:f>
        <x:v>53</x:v>
      </x:c>
      <x:c r="M7699" s="267" t="n">
        <x:f>I7699*TOMATO_HOURS*WEEKS*(1+TOMATO_DIM)^I7699+J7699*CARROT_HOURS*WEEKS*(1+CARROT_DIM)^J7699+K7699*MESCLUN_HOURS*WEEKS*(1+MESCLUN_DIM)^K7699</x:f>
        <x:v>5175.510478316122</x:v>
      </x:c>
      <x:c r="N7699" s="267" t="n">
        <x:f>MAX(M7699-FARMER_HOURS,0)/TEMP_HOURS_PER_WORKER</x:f>
        <x:v>3.0941044988306405</x:v>
      </x:c>
      <x:c r="O7699" s="268" t="n">
        <x:f>I7699*TOMATO_PRICE+J7699*CARROT_PRICE+K7699*MESCLUN_PRICE</x:f>
        <x:v>201110</x:v>
      </x:c>
      <x:c r="P7699" s="268" t="n">
        <x:f>I7699*TOMATO_FERTILIZER+J7699*CARROT_FERTILIZER+K7699*MESCLUN_FERTILIZER</x:f>
        <x:v>40040</x:v>
      </x:c>
      <x:c r="Q7699" s="268" t="n">
        <x:f>MIN(M7699,FARMER_HOURS)*FARMER_RATE+MAX(M7699-FARMER_HOURS,0)*TEMP_RATE</x:f>
        <x:v>102352.612470766</x:v>
      </x:c>
      <x:c r="R7699" s="268" t="n">
        <x:f>O7699-P7699-Q7699-FIXED_COST</x:f>
        <x:v>38717.387529233994</x:v>
      </x:c>
      <x:c r="S7699" s="139" t="str">
        <x:f>IF(AND(L7699&lt;=TOTAL_BED_CAP,N7699&lt;=TEMP_WORKER_CAP),"YES","NO")</x:f>
        <x:v>YES</x:v>
      </x:c>
      <x:c r="T7699" s="139" t="n">
        <x:f>IF(S7699="YES",R7699,-1E+99)</x:f>
        <x:v>38717.387529233994</x:v>
      </x:c>
    </x:row>
    <x:row r="7700">
      <x:c r="A7700" s="139"/>
      <x:c r="B7700" s="139"/>
      <x:c r="C7700" s="139"/>
      <x:c r="D7700" s="139"/>
      <x:c r="E7700" s="139"/>
      <x:c r="F7700" s="139"/>
      <x:c r="G7700" s="139"/>
      <x:c r="H7700" s="139"/>
      <x:c r="I7700" s="266" t="n">
        <x:f>INT((ROW()-ROW($I$46))/((CARROT_CAP+1)*(MESCLUN_CAP+1)))</x:f>
        <x:v>11</x:v>
      </x:c>
      <x:c r="J7700" s="266" t="n">
        <x:f>MOD(INT((ROW()-ROW($I$46))/(MESCLUN_CAP+1)),CARROT_CAP+1)</x:f>
        <x:v>15</x:v>
      </x:c>
      <x:c r="K7700" s="266" t="n">
        <x:f>MOD(ROW()-ROW($I$46),MESCLUN_CAP+1)</x:f>
        <x:v>28</x:v>
      </x:c>
      <x:c r="L7700" s="266" t="n">
        <x:f>SUM(I7700:K7700)</x:f>
        <x:v>54</x:v>
      </x:c>
      <x:c r="M7700" s="267" t="n">
        <x:f>I7700*TOMATO_HOURS*WEEKS*(1+TOMATO_DIM)^I7700+J7700*CARROT_HOURS*WEEKS*(1+CARROT_DIM)^J7700+K7700*MESCLUN_HOURS*WEEKS*(1+MESCLUN_DIM)^K7700</x:f>
        <x:v>5260.470016533275</x:v>
      </x:c>
      <x:c r="N7700" s="267" t="n">
        <x:f>MAX(M7700-FARMER_HOURS,0)/TEMP_HOURS_PER_WORKER</x:f>
        <x:v>3.1531041781481077</x:v>
      </x:c>
      <x:c r="O7700" s="268" t="n">
        <x:f>I7700*TOMATO_PRICE+J7700*CARROT_PRICE+K7700*MESCLUN_PRICE</x:f>
        <x:v>203810</x:v>
      </x:c>
      <x:c r="P7700" s="268" t="n">
        <x:f>I7700*TOMATO_FERTILIZER+J7700*CARROT_FERTILIZER+K7700*MESCLUN_FERTILIZER</x:f>
        <x:v>40920</x:v>
      </x:c>
      <x:c r="Q7700" s="268" t="n">
        <x:f>MIN(M7700,FARMER_HOURS)*FARMER_RATE+MAX(M7700-FARMER_HOURS,0)*TEMP_RATE</x:f>
        <x:v>103827.60445370269</x:v>
      </x:c>
      <x:c r="R7700" s="268" t="n">
        <x:f>O7700-P7700-Q7700-FIXED_COST</x:f>
        <x:v>39062.39554629731</x:v>
      </x:c>
      <x:c r="S7700" s="139" t="str">
        <x:f>IF(AND(L7700&lt;=TOTAL_BED_CAP,N7700&lt;=TEMP_WORKER_CAP),"YES","NO")</x:f>
        <x:v>YES</x:v>
      </x:c>
      <x:c r="T7700" s="139" t="n">
        <x:f>IF(S7700="YES",R7700,-1E+99)</x:f>
        <x:v>39062.39554629731</x:v>
      </x:c>
    </x:row>
    <x:row r="7701">
      <x:c r="A7701" s="139"/>
      <x:c r="B7701" s="139"/>
      <x:c r="C7701" s="139"/>
      <x:c r="D7701" s="139"/>
      <x:c r="E7701" s="139"/>
      <x:c r="F7701" s="139"/>
      <x:c r="G7701" s="139"/>
      <x:c r="H7701" s="139"/>
      <x:c r="I7701" s="266" t="n">
        <x:f>INT((ROW()-ROW($I$46))/((CARROT_CAP+1)*(MESCLUN_CAP+1)))</x:f>
        <x:v>11</x:v>
      </x:c>
      <x:c r="J7701" s="266" t="n">
        <x:f>MOD(INT((ROW()-ROW($I$46))/(MESCLUN_CAP+1)),CARROT_CAP+1)</x:f>
        <x:v>15</x:v>
      </x:c>
      <x:c r="K7701" s="266" t="n">
        <x:f>MOD(ROW()-ROW($I$46),MESCLUN_CAP+1)</x:f>
        <x:v>29</x:v>
      </x:c>
      <x:c r="L7701" s="266" t="n">
        <x:f>SUM(I7701:K7701)</x:f>
        <x:v>55</x:v>
      </x:c>
      <x:c r="M7701" s="267" t="n">
        <x:f>I7701*TOMATO_HOURS*WEEKS*(1+TOMATO_DIM)^I7701+J7701*CARROT_HOURS*WEEKS*(1+CARROT_DIM)^J7701+K7701*MESCLUN_HOURS*WEEKS*(1+MESCLUN_DIM)^K7701</x:f>
        <x:v>5347.288044648929</x:v>
      </x:c>
      <x:c r="N7701" s="267" t="n">
        <x:f>MAX(M7701-FARMER_HOURS,0)/TEMP_HOURS_PER_WORKER</x:f>
        <x:v>3.213394475450645</x:v>
      </x:c>
      <x:c r="O7701" s="268" t="n">
        <x:f>I7701*TOMATO_PRICE+J7701*CARROT_PRICE+K7701*MESCLUN_PRICE</x:f>
        <x:v>206510</x:v>
      </x:c>
      <x:c r="P7701" s="268" t="n">
        <x:f>I7701*TOMATO_FERTILIZER+J7701*CARROT_FERTILIZER+K7701*MESCLUN_FERTILIZER</x:f>
        <x:v>41800</x:v>
      </x:c>
      <x:c r="Q7701" s="268" t="n">
        <x:f>MIN(M7701,FARMER_HOURS)*FARMER_RATE+MAX(M7701-FARMER_HOURS,0)*TEMP_RATE</x:f>
        <x:v>105334.86188626612</x:v>
      </x:c>
      <x:c r="R7701" s="268" t="n">
        <x:f>O7701-P7701-Q7701-FIXED_COST</x:f>
        <x:v>39375.138113733876</x:v>
      </x:c>
      <x:c r="S7701" s="139" t="str">
        <x:f>IF(AND(L7701&lt;=TOTAL_BED_CAP,N7701&lt;=TEMP_WORKER_CAP),"YES","NO")</x:f>
        <x:v>YES</x:v>
      </x:c>
      <x:c r="T7701" s="139" t="n">
        <x:f>IF(S7701="YES",R7701,-1E+99)</x:f>
        <x:v>39375.138113733876</x:v>
      </x:c>
    </x:row>
    <x:row r="7702">
      <x:c r="A7702" s="139"/>
      <x:c r="B7702" s="139"/>
      <x:c r="C7702" s="139"/>
      <x:c r="D7702" s="139"/>
      <x:c r="E7702" s="139"/>
      <x:c r="F7702" s="139"/>
      <x:c r="G7702" s="139"/>
      <x:c r="H7702" s="139"/>
      <x:c r="I7702" s="266" t="n">
        <x:f>INT((ROW()-ROW($I$46))/((CARROT_CAP+1)*(MESCLUN_CAP+1)))</x:f>
        <x:v>11</x:v>
      </x:c>
      <x:c r="J7702" s="266" t="n">
        <x:f>MOD(INT((ROW()-ROW($I$46))/(MESCLUN_CAP+1)),CARROT_CAP+1)</x:f>
        <x:v>15</x:v>
      </x:c>
      <x:c r="K7702" s="266" t="n">
        <x:f>MOD(ROW()-ROW($I$46),MESCLUN_CAP+1)</x:f>
        <x:v>30</x:v>
      </x:c>
      <x:c r="L7702" s="266" t="n">
        <x:f>SUM(I7702:K7702)</x:f>
        <x:v>56</x:v>
      </x:c>
      <x:c r="M7702" s="267" t="n">
        <x:f>I7702*TOMATO_HOURS*WEEKS*(1+TOMATO_DIM)^I7702+J7702*CARROT_HOURS*WEEKS*(1+CARROT_DIM)^J7702+K7702*MESCLUN_HOURS*WEEKS*(1+MESCLUN_DIM)^K7702</x:f>
        <x:v>5435.997749982698</x:v>
      </x:c>
      <x:c r="N7702" s="267" t="n">
        <x:f>MAX(M7702-FARMER_HOURS,0)/TEMP_HOURS_PER_WORKER</x:f>
        <x:v>3.274998437487985</x:v>
      </x:c>
      <x:c r="O7702" s="268" t="n">
        <x:f>I7702*TOMATO_PRICE+J7702*CARROT_PRICE+K7702*MESCLUN_PRICE</x:f>
        <x:v>209210</x:v>
      </x:c>
      <x:c r="P7702" s="268" t="n">
        <x:f>I7702*TOMATO_FERTILIZER+J7702*CARROT_FERTILIZER+K7702*MESCLUN_FERTILIZER</x:f>
        <x:v>42680</x:v>
      </x:c>
      <x:c r="Q7702" s="268" t="n">
        <x:f>MIN(M7702,FARMER_HOURS)*FARMER_RATE+MAX(M7702-FARMER_HOURS,0)*TEMP_RATE</x:f>
        <x:v>106874.96093719962</x:v>
      </x:c>
      <x:c r="R7702" s="268" t="n">
        <x:f>O7702-P7702-Q7702-FIXED_COST</x:f>
        <x:v>39655.03906280038</x:v>
      </x:c>
      <x:c r="S7702" s="139" t="str">
        <x:f>IF(AND(L7702&lt;=TOTAL_BED_CAP,N7702&lt;=TEMP_WORKER_CAP),"YES","NO")</x:f>
        <x:v>YES</x:v>
      </x:c>
      <x:c r="T7702" s="139" t="n">
        <x:f>IF(S7702="YES",R7702,-1E+99)</x:f>
        <x:v>39655.03906280038</x:v>
      </x:c>
    </x:row>
    <x:row r="7703">
      <x:c r="A7703" s="139"/>
      <x:c r="B7703" s="139"/>
      <x:c r="C7703" s="139"/>
      <x:c r="D7703" s="139"/>
      <x:c r="E7703" s="139"/>
      <x:c r="F7703" s="139"/>
      <x:c r="G7703" s="139"/>
      <x:c r="H7703" s="139"/>
      <x:c r="I7703" s="266" t="n">
        <x:f>INT((ROW()-ROW($I$46))/((CARROT_CAP+1)*(MESCLUN_CAP+1)))</x:f>
        <x:v>11</x:v>
      </x:c>
      <x:c r="J7703" s="266" t="n">
        <x:f>MOD(INT((ROW()-ROW($I$46))/(MESCLUN_CAP+1)),CARROT_CAP+1)</x:f>
        <x:v>16</x:v>
      </x:c>
      <x:c r="K7703" s="266" t="n">
        <x:f>MOD(ROW()-ROW($I$46),MESCLUN_CAP+1)</x:f>
        <x:v>0</x:v>
      </x:c>
      <x:c r="L7703" s="266" t="n">
        <x:f>SUM(I7703:K7703)</x:f>
        <x:v>27</x:v>
      </x:c>
      <x:c r="M7703" s="267" t="n">
        <x:f>I7703*TOMATO_HOURS*WEEKS*(1+TOMATO_DIM)^I7703+J7703*CARROT_HOURS*WEEKS*(1+CARROT_DIM)^J7703+K7703*MESCLUN_HOURS*WEEKS*(1+MESCLUN_DIM)^K7703</x:f>
        <x:v>3537.148236965972</x:v>
      </x:c>
      <x:c r="N7703" s="267" t="n">
        <x:f>MAX(M7703-FARMER_HOURS,0)/TEMP_HOURS_PER_WORKER</x:f>
        <x:v>1.9563529423374806</x:v>
      </x:c>
      <x:c r="O7703" s="268" t="n">
        <x:f>I7703*TOMATO_PRICE+J7703*CARROT_PRICE+K7703*MESCLUN_PRICE</x:f>
        <x:v>130304</x:v>
      </x:c>
      <x:c r="P7703" s="268" t="n">
        <x:f>I7703*TOMATO_FERTILIZER+J7703*CARROT_FERTILIZER+K7703*MESCLUN_FERTILIZER</x:f>
        <x:v>16720</x:v>
      </x:c>
      <x:c r="Q7703" s="268" t="n">
        <x:f>MIN(M7703,FARMER_HOURS)*FARMER_RATE+MAX(M7703-FARMER_HOURS,0)*TEMP_RATE</x:f>
        <x:v>73908.82355843701</x:v>
      </x:c>
      <x:c r="R7703" s="268" t="n">
        <x:f>O7703-P7703-Q7703-FIXED_COST</x:f>
        <x:v>19675.176441562988</x:v>
      </x:c>
      <x:c r="S7703" s="139" t="str">
        <x:f>IF(AND(L7703&lt;=TOTAL_BED_CAP,N7703&lt;=TEMP_WORKER_CAP),"YES","NO")</x:f>
        <x:v>YES</x:v>
      </x:c>
      <x:c r="T7703" s="139" t="n">
        <x:f>IF(S7703="YES",R7703,-1E+99)</x:f>
        <x:v>19675.176441562988</x:v>
      </x:c>
    </x:row>
    <x:row r="7704">
      <x:c r="A7704" s="139"/>
      <x:c r="B7704" s="139"/>
      <x:c r="C7704" s="139"/>
      <x:c r="D7704" s="139"/>
      <x:c r="E7704" s="139"/>
      <x:c r="F7704" s="139"/>
      <x:c r="G7704" s="139"/>
      <x:c r="H7704" s="139"/>
      <x:c r="I7704" s="266" t="n">
        <x:f>INT((ROW()-ROW($I$46))/((CARROT_CAP+1)*(MESCLUN_CAP+1)))</x:f>
        <x:v>11</x:v>
      </x:c>
      <x:c r="J7704" s="266" t="n">
        <x:f>MOD(INT((ROW()-ROW($I$46))/(MESCLUN_CAP+1)),CARROT_CAP+1)</x:f>
        <x:v>16</x:v>
      </x:c>
      <x:c r="K7704" s="266" t="n">
        <x:f>MOD(ROW()-ROW($I$46),MESCLUN_CAP+1)</x:f>
        <x:v>1</x:v>
      </x:c>
      <x:c r="L7704" s="266" t="n">
        <x:f>SUM(I7704:K7704)</x:f>
        <x:v>28</x:v>
      </x:c>
      <x:c r="M7704" s="267" t="n">
        <x:f>I7704*TOMATO_HOURS*WEEKS*(1+TOMATO_DIM)^I7704+J7704*CARROT_HOURS*WEEKS*(1+CARROT_DIM)^J7704+K7704*MESCLUN_HOURS*WEEKS*(1+MESCLUN_DIM)^K7704</x:f>
        <x:v>3582.710736965972</x:v>
      </x:c>
      <x:c r="N7704" s="267" t="n">
        <x:f>MAX(M7704-FARMER_HOURS,0)/TEMP_HOURS_PER_WORKER</x:f>
        <x:v>1.9879935673374807</x:v>
      </x:c>
      <x:c r="O7704" s="268" t="n">
        <x:f>I7704*TOMATO_PRICE+J7704*CARROT_PRICE+K7704*MESCLUN_PRICE</x:f>
        <x:v>133004</x:v>
      </x:c>
      <x:c r="P7704" s="268" t="n">
        <x:f>I7704*TOMATO_FERTILIZER+J7704*CARROT_FERTILIZER+K7704*MESCLUN_FERTILIZER</x:f>
        <x:v>17600</x:v>
      </x:c>
      <x:c r="Q7704" s="268" t="n">
        <x:f>MIN(M7704,FARMER_HOURS)*FARMER_RATE+MAX(M7704-FARMER_HOURS,0)*TEMP_RATE</x:f>
        <x:v>74699.83918343701</x:v>
      </x:c>
      <x:c r="R7704" s="268" t="n">
        <x:f>O7704-P7704-Q7704-FIXED_COST</x:f>
        <x:v>20704.160816562988</x:v>
      </x:c>
      <x:c r="S7704" s="139" t="str">
        <x:f>IF(AND(L7704&lt;=TOTAL_BED_CAP,N7704&lt;=TEMP_WORKER_CAP),"YES","NO")</x:f>
        <x:v>YES</x:v>
      </x:c>
      <x:c r="T7704" s="139" t="n">
        <x:f>IF(S7704="YES",R7704,-1E+99)</x:f>
        <x:v>20704.160816562988</x:v>
      </x:c>
    </x:row>
    <x:row r="7705">
      <x:c r="A7705" s="139"/>
      <x:c r="B7705" s="139"/>
      <x:c r="C7705" s="139"/>
      <x:c r="D7705" s="139"/>
      <x:c r="E7705" s="139"/>
      <x:c r="F7705" s="139"/>
      <x:c r="G7705" s="139"/>
      <x:c r="H7705" s="139"/>
      <x:c r="I7705" s="266" t="n">
        <x:f>INT((ROW()-ROW($I$46))/((CARROT_CAP+1)*(MESCLUN_CAP+1)))</x:f>
        <x:v>11</x:v>
      </x:c>
      <x:c r="J7705" s="266" t="n">
        <x:f>MOD(INT((ROW()-ROW($I$46))/(MESCLUN_CAP+1)),CARROT_CAP+1)</x:f>
        <x:v>16</x:v>
      </x:c>
      <x:c r="K7705" s="266" t="n">
        <x:f>MOD(ROW()-ROW($I$46),MESCLUN_CAP+1)</x:f>
        <x:v>2</x:v>
      </x:c>
      <x:c r="L7705" s="266" t="n">
        <x:f>SUM(I7705:K7705)</x:f>
        <x:v>29</x:v>
      </x:c>
      <x:c r="M7705" s="267" t="n">
        <x:f>I7705*TOMATO_HOURS*WEEKS*(1+TOMATO_DIM)^I7705+J7705*CARROT_HOURS*WEEKS*(1+CARROT_DIM)^J7705+K7705*MESCLUN_HOURS*WEEKS*(1+MESCLUN_DIM)^K7705</x:f>
        <x:v>3629.412299465972</x:v>
      </x:c>
      <x:c r="N7705" s="267" t="n">
        <x:f>MAX(M7705-FARMER_HOURS,0)/TEMP_HOURS_PER_WORKER</x:f>
        <x:v>2.0204252079624805</x:v>
      </x:c>
      <x:c r="O7705" s="268" t="n">
        <x:f>I7705*TOMATO_PRICE+J7705*CARROT_PRICE+K7705*MESCLUN_PRICE</x:f>
        <x:v>135704</x:v>
      </x:c>
      <x:c r="P7705" s="268" t="n">
        <x:f>I7705*TOMATO_FERTILIZER+J7705*CARROT_FERTILIZER+K7705*MESCLUN_FERTILIZER</x:f>
        <x:v>18480</x:v>
      </x:c>
      <x:c r="Q7705" s="268" t="n">
        <x:f>MIN(M7705,FARMER_HOURS)*FARMER_RATE+MAX(M7705-FARMER_HOURS,0)*TEMP_RATE</x:f>
        <x:v>75510.63019906201</x:v>
      </x:c>
      <x:c r="R7705" s="268" t="n">
        <x:f>O7705-P7705-Q7705-FIXED_COST</x:f>
        <x:v>21713.369800937988</x:v>
      </x:c>
      <x:c r="S7705" s="139" t="str">
        <x:f>IF(AND(L7705&lt;=TOTAL_BED_CAP,N7705&lt;=TEMP_WORKER_CAP),"YES","NO")</x:f>
        <x:v>YES</x:v>
      </x:c>
      <x:c r="T7705" s="139" t="n">
        <x:f>IF(S7705="YES",R7705,-1E+99)</x:f>
        <x:v>21713.369800937988</x:v>
      </x:c>
    </x:row>
    <x:row r="7706">
      <x:c r="A7706" s="139"/>
      <x:c r="B7706" s="139"/>
      <x:c r="C7706" s="139"/>
      <x:c r="D7706" s="139"/>
      <x:c r="E7706" s="139"/>
      <x:c r="F7706" s="139"/>
      <x:c r="G7706" s="139"/>
      <x:c r="H7706" s="139"/>
      <x:c r="I7706" s="266" t="n">
        <x:f>INT((ROW()-ROW($I$46))/((CARROT_CAP+1)*(MESCLUN_CAP+1)))</x:f>
        <x:v>11</x:v>
      </x:c>
      <x:c r="J7706" s="266" t="n">
        <x:f>MOD(INT((ROW()-ROW($I$46))/(MESCLUN_CAP+1)),CARROT_CAP+1)</x:f>
        <x:v>16</x:v>
      </x:c>
      <x:c r="K7706" s="266" t="n">
        <x:f>MOD(ROW()-ROW($I$46),MESCLUN_CAP+1)</x:f>
        <x:v>3</x:v>
      </x:c>
      <x:c r="L7706" s="266" t="n">
        <x:f>SUM(I7706:K7706)</x:f>
        <x:v>30</x:v>
      </x:c>
      <x:c r="M7706" s="267" t="n">
        <x:f>I7706*TOMATO_HOURS*WEEKS*(1+TOMATO_DIM)^I7706+J7706*CARROT_HOURS*WEEKS*(1+CARROT_DIM)^J7706+K7706*MESCLUN_HOURS*WEEKS*(1+MESCLUN_DIM)^K7706</x:f>
        <x:v>3677.274281887847</x:v>
      </x:c>
      <x:c r="N7706" s="267" t="n">
        <x:f>MAX(M7706-FARMER_HOURS,0)/TEMP_HOURS_PER_WORKER</x:f>
        <x:v>2.0536626957554494</x:v>
      </x:c>
      <x:c r="O7706" s="268" t="n">
        <x:f>I7706*TOMATO_PRICE+J7706*CARROT_PRICE+K7706*MESCLUN_PRICE</x:f>
        <x:v>138404</x:v>
      </x:c>
      <x:c r="P7706" s="268" t="n">
        <x:f>I7706*TOMATO_FERTILIZER+J7706*CARROT_FERTILIZER+K7706*MESCLUN_FERTILIZER</x:f>
        <x:v>19360</x:v>
      </x:c>
      <x:c r="Q7706" s="268" t="n">
        <x:f>MIN(M7706,FARMER_HOURS)*FARMER_RATE+MAX(M7706-FARMER_HOURS,0)*TEMP_RATE</x:f>
        <x:v>76341.56739388623</x:v>
      </x:c>
      <x:c r="R7706" s="268" t="n">
        <x:f>O7706-P7706-Q7706-FIXED_COST</x:f>
        <x:v>22702.43260611377</x:v>
      </x:c>
      <x:c r="S7706" s="139" t="str">
        <x:f>IF(AND(L7706&lt;=TOTAL_BED_CAP,N7706&lt;=TEMP_WORKER_CAP),"YES","NO")</x:f>
        <x:v>YES</x:v>
      </x:c>
      <x:c r="T7706" s="139" t="n">
        <x:f>IF(S7706="YES",R7706,-1E+99)</x:f>
        <x:v>22702.43260611377</x:v>
      </x:c>
    </x:row>
    <x:row r="7707">
      <x:c r="A7707" s="139"/>
      <x:c r="B7707" s="139"/>
      <x:c r="C7707" s="139"/>
      <x:c r="D7707" s="139"/>
      <x:c r="E7707" s="139"/>
      <x:c r="F7707" s="139"/>
      <x:c r="G7707" s="139"/>
      <x:c r="H7707" s="139"/>
      <x:c r="I7707" s="266" t="n">
        <x:f>INT((ROW()-ROW($I$46))/((CARROT_CAP+1)*(MESCLUN_CAP+1)))</x:f>
        <x:v>11</x:v>
      </x:c>
      <x:c r="J7707" s="266" t="n">
        <x:f>MOD(INT((ROW()-ROW($I$46))/(MESCLUN_CAP+1)),CARROT_CAP+1)</x:f>
        <x:v>16</x:v>
      </x:c>
      <x:c r="K7707" s="266" t="n">
        <x:f>MOD(ROW()-ROW($I$46),MESCLUN_CAP+1)</x:f>
        <x:v>4</x:v>
      </x:c>
      <x:c r="L7707" s="266" t="n">
        <x:f>SUM(I7707:K7707)</x:f>
        <x:v>31</x:v>
      </x:c>
      <x:c r="M7707" s="267" t="n">
        <x:f>I7707*TOMATO_HOURS*WEEKS*(1+TOMATO_DIM)^I7707+J7707*CARROT_HOURS*WEEKS*(1+CARROT_DIM)^J7707+K7707*MESCLUN_HOURS*WEEKS*(1+MESCLUN_DIM)^K7707</x:f>
        <x:v>3726.3183976105033</x:v>
      </x:c>
      <x:c r="N7707" s="267" t="n">
        <x:f>MAX(M7707-FARMER_HOURS,0)/TEMP_HOURS_PER_WORKER</x:f>
        <x:v>2.0877211094517385</x:v>
      </x:c>
      <x:c r="O7707" s="268" t="n">
        <x:f>I7707*TOMATO_PRICE+J7707*CARROT_PRICE+K7707*MESCLUN_PRICE</x:f>
        <x:v>141104</x:v>
      </x:c>
      <x:c r="P7707" s="268" t="n">
        <x:f>I7707*TOMATO_FERTILIZER+J7707*CARROT_FERTILIZER+K7707*MESCLUN_FERTILIZER</x:f>
        <x:v>20240</x:v>
      </x:c>
      <x:c r="Q7707" s="268" t="n">
        <x:f>MIN(M7707,FARMER_HOURS)*FARMER_RATE+MAX(M7707-FARMER_HOURS,0)*TEMP_RATE</x:f>
        <x:v>77193.02773629346</x:v>
      </x:c>
      <x:c r="R7707" s="268" t="n">
        <x:f>O7707-P7707-Q7707-FIXED_COST</x:f>
        <x:v>23670.972263706542</x:v>
      </x:c>
      <x:c r="S7707" s="139" t="str">
        <x:f>IF(AND(L7707&lt;=TOTAL_BED_CAP,N7707&lt;=TEMP_WORKER_CAP),"YES","NO")</x:f>
        <x:v>YES</x:v>
      </x:c>
      <x:c r="T7707" s="139" t="n">
        <x:f>IF(S7707="YES",R7707,-1E+99)</x:f>
        <x:v>23670.972263706542</x:v>
      </x:c>
    </x:row>
    <x:row r="7708">
      <x:c r="A7708" s="139"/>
      <x:c r="B7708" s="139"/>
      <x:c r="C7708" s="139"/>
      <x:c r="D7708" s="139"/>
      <x:c r="E7708" s="139"/>
      <x:c r="F7708" s="139"/>
      <x:c r="G7708" s="139"/>
      <x:c r="H7708" s="139"/>
      <x:c r="I7708" s="266" t="n">
        <x:f>INT((ROW()-ROW($I$46))/((CARROT_CAP+1)*(MESCLUN_CAP+1)))</x:f>
        <x:v>11</x:v>
      </x:c>
      <x:c r="J7708" s="266" t="n">
        <x:f>MOD(INT((ROW()-ROW($I$46))/(MESCLUN_CAP+1)),CARROT_CAP+1)</x:f>
        <x:v>16</x:v>
      </x:c>
      <x:c r="K7708" s="266" t="n">
        <x:f>MOD(ROW()-ROW($I$46),MESCLUN_CAP+1)</x:f>
        <x:v>5</x:v>
      </x:c>
      <x:c r="L7708" s="266" t="n">
        <x:f>SUM(I7708:K7708)</x:f>
        <x:v>32</x:v>
      </x:c>
      <x:c r="M7708" s="267" t="n">
        <x:f>I7708*TOMATO_HOURS*WEEKS*(1+TOMATO_DIM)^I7708+J7708*CARROT_HOURS*WEEKS*(1+CARROT_DIM)^J7708+K7708*MESCLUN_HOURS*WEEKS*(1+MESCLUN_DIM)^K7708</x:f>
        <x:v>3776.5667215317067</x:v>
      </x:c>
      <x:c r="N7708" s="267" t="n">
        <x:f>MAX(M7708-FARMER_HOURS,0)/TEMP_HOURS_PER_WORKER</x:f>
        <x:v>2.122615778841463</x:v>
      </x:c>
      <x:c r="O7708" s="268" t="n">
        <x:f>I7708*TOMATO_PRICE+J7708*CARROT_PRICE+K7708*MESCLUN_PRICE</x:f>
        <x:v>143804</x:v>
      </x:c>
      <x:c r="P7708" s="268" t="n">
        <x:f>I7708*TOMATO_FERTILIZER+J7708*CARROT_FERTILIZER+K7708*MESCLUN_FERTILIZER</x:f>
        <x:v>21120</x:v>
      </x:c>
      <x:c r="Q7708" s="268" t="n">
        <x:f>MIN(M7708,FARMER_HOURS)*FARMER_RATE+MAX(M7708-FARMER_HOURS,0)*TEMP_RATE</x:f>
        <x:v>78065.39447103658</x:v>
      </x:c>
      <x:c r="R7708" s="268" t="n">
        <x:f>O7708-P7708-Q7708-FIXED_COST</x:f>
        <x:v>24618.605528963424</x:v>
      </x:c>
      <x:c r="S7708" s="139" t="str">
        <x:f>IF(AND(L7708&lt;=TOTAL_BED_CAP,N7708&lt;=TEMP_WORKER_CAP),"YES","NO")</x:f>
        <x:v>YES</x:v>
      </x:c>
      <x:c r="T7708" s="139" t="n">
        <x:f>IF(S7708="YES",R7708,-1E+99)</x:f>
        <x:v>24618.605528963424</x:v>
      </x:c>
    </x:row>
    <x:row r="7709">
      <x:c r="A7709" s="139"/>
      <x:c r="B7709" s="139"/>
      <x:c r="C7709" s="139"/>
      <x:c r="D7709" s="139"/>
      <x:c r="E7709" s="139"/>
      <x:c r="F7709" s="139"/>
      <x:c r="G7709" s="139"/>
      <x:c r="H7709" s="139"/>
      <x:c r="I7709" s="266" t="n">
        <x:f>INT((ROW()-ROW($I$46))/((CARROT_CAP+1)*(MESCLUN_CAP+1)))</x:f>
        <x:v>11</x:v>
      </x:c>
      <x:c r="J7709" s="266" t="n">
        <x:f>MOD(INT((ROW()-ROW($I$46))/(MESCLUN_CAP+1)),CARROT_CAP+1)</x:f>
        <x:v>16</x:v>
      </x:c>
      <x:c r="K7709" s="266" t="n">
        <x:f>MOD(ROW()-ROW($I$46),MESCLUN_CAP+1)</x:f>
        <x:v>6</x:v>
      </x:c>
      <x:c r="L7709" s="266" t="n">
        <x:f>SUM(I7709:K7709)</x:f>
        <x:v>33</x:v>
      </x:c>
      <x:c r="M7709" s="267" t="n">
        <x:f>I7709*TOMATO_HOURS*WEEKS*(1+TOMATO_DIM)^I7709+J7709*CARROT_HOURS*WEEKS*(1+CARROT_DIM)^J7709+K7709*MESCLUN_HOURS*WEEKS*(1+MESCLUN_DIM)^K7709</x:f>
        <x:v>3828.04169571334</x:v>
      </x:c>
      <x:c r="N7709" s="267" t="n">
        <x:f>MAX(M7709-FARMER_HOURS,0)/TEMP_HOURS_PER_WORKER</x:f>
        <x:v>2.1583622886898195</x:v>
      </x:c>
      <x:c r="O7709" s="268" t="n">
        <x:f>I7709*TOMATO_PRICE+J7709*CARROT_PRICE+K7709*MESCLUN_PRICE</x:f>
        <x:v>146504</x:v>
      </x:c>
      <x:c r="P7709" s="268" t="n">
        <x:f>I7709*TOMATO_FERTILIZER+J7709*CARROT_FERTILIZER+K7709*MESCLUN_FERTILIZER</x:f>
        <x:v>22000</x:v>
      </x:c>
      <x:c r="Q7709" s="268" t="n">
        <x:f>MIN(M7709,FARMER_HOURS)*FARMER_RATE+MAX(M7709-FARMER_HOURS,0)*TEMP_RATE</x:f>
        <x:v>78959.05721724548</x:v>
      </x:c>
      <x:c r="R7709" s="268" t="n">
        <x:f>O7709-P7709-Q7709-FIXED_COST</x:f>
        <x:v>25544.942782754515</x:v>
      </x:c>
      <x:c r="S7709" s="139" t="str">
        <x:f>IF(AND(L7709&lt;=TOTAL_BED_CAP,N7709&lt;=TEMP_WORKER_CAP),"YES","NO")</x:f>
        <x:v>YES</x:v>
      </x:c>
      <x:c r="T7709" s="139" t="n">
        <x:f>IF(S7709="YES",R7709,-1E+99)</x:f>
        <x:v>25544.942782754515</x:v>
      </x:c>
    </x:row>
    <x:row r="7710">
      <x:c r="A7710" s="139"/>
      <x:c r="B7710" s="139"/>
      <x:c r="C7710" s="139"/>
      <x:c r="D7710" s="139"/>
      <x:c r="E7710" s="139"/>
      <x:c r="F7710" s="139"/>
      <x:c r="G7710" s="139"/>
      <x:c r="H7710" s="139"/>
      <x:c r="I7710" s="266" t="n">
        <x:f>INT((ROW()-ROW($I$46))/((CARROT_CAP+1)*(MESCLUN_CAP+1)))</x:f>
        <x:v>11</x:v>
      </x:c>
      <x:c r="J7710" s="266" t="n">
        <x:f>MOD(INT((ROW()-ROW($I$46))/(MESCLUN_CAP+1)),CARROT_CAP+1)</x:f>
        <x:v>16</x:v>
      </x:c>
      <x:c r="K7710" s="266" t="n">
        <x:f>MOD(ROW()-ROW($I$46),MESCLUN_CAP+1)</x:f>
        <x:v>7</x:v>
      </x:c>
      <x:c r="L7710" s="266" t="n">
        <x:f>SUM(I7710:K7710)</x:f>
        <x:v>34</x:v>
      </x:c>
      <x:c r="M7710" s="267" t="n">
        <x:f>I7710*TOMATO_HOURS*WEEKS*(1+TOMATO_DIM)^I7710+J7710*CARROT_HOURS*WEEKS*(1+CARROT_DIM)^J7710+K7710*MESCLUN_HOURS*WEEKS*(1+MESCLUN_DIM)^K7710</x:f>
        <x:v>3880.7661351113</x:v>
      </x:c>
      <x:c r="N7710" s="267" t="n">
        <x:f>MAX(M7710-FARMER_HOURS,0)/TEMP_HOURS_PER_WORKER</x:f>
        <x:v>2.194976482716181</x:v>
      </x:c>
      <x:c r="O7710" s="268" t="n">
        <x:f>I7710*TOMATO_PRICE+J7710*CARROT_PRICE+K7710*MESCLUN_PRICE</x:f>
        <x:v>149204</x:v>
      </x:c>
      <x:c r="P7710" s="268" t="n">
        <x:f>I7710*TOMATO_FERTILIZER+J7710*CARROT_FERTILIZER+K7710*MESCLUN_FERTILIZER</x:f>
        <x:v>22880</x:v>
      </x:c>
      <x:c r="Q7710" s="268" t="n">
        <x:f>MIN(M7710,FARMER_HOURS)*FARMER_RATE+MAX(M7710-FARMER_HOURS,0)*TEMP_RATE</x:f>
        <x:v>79874.41206790452</x:v>
      </x:c>
      <x:c r="R7710" s="268" t="n">
        <x:f>O7710-P7710-Q7710-FIXED_COST</x:f>
        <x:v>26449.587932095485</x:v>
      </x:c>
      <x:c r="S7710" s="139" t="str">
        <x:f>IF(AND(L7710&lt;=TOTAL_BED_CAP,N7710&lt;=TEMP_WORKER_CAP),"YES","NO")</x:f>
        <x:v>YES</x:v>
      </x:c>
      <x:c r="T7710" s="139" t="n">
        <x:f>IF(S7710="YES",R7710,-1E+99)</x:f>
        <x:v>26449.587932095485</x:v>
      </x:c>
    </x:row>
    <x:row r="7711">
      <x:c r="A7711" s="139"/>
      <x:c r="B7711" s="139"/>
      <x:c r="C7711" s="139"/>
      <x:c r="D7711" s="139"/>
      <x:c r="E7711" s="139"/>
      <x:c r="F7711" s="139"/>
      <x:c r="G7711" s="139"/>
      <x:c r="H7711" s="139"/>
      <x:c r="I7711" s="266" t="n">
        <x:f>INT((ROW()-ROW($I$46))/((CARROT_CAP+1)*(MESCLUN_CAP+1)))</x:f>
        <x:v>11</x:v>
      </x:c>
      <x:c r="J7711" s="266" t="n">
        <x:f>MOD(INT((ROW()-ROW($I$46))/(MESCLUN_CAP+1)),CARROT_CAP+1)</x:f>
        <x:v>16</x:v>
      </x:c>
      <x:c r="K7711" s="266" t="n">
        <x:f>MOD(ROW()-ROW($I$46),MESCLUN_CAP+1)</x:f>
        <x:v>8</x:v>
      </x:c>
      <x:c r="L7711" s="266" t="n">
        <x:f>SUM(I7711:K7711)</x:f>
        <x:v>35</x:v>
      </x:c>
      <x:c r="M7711" s="267" t="n">
        <x:f>I7711*TOMATO_HOURS*WEEKS*(1+TOMATO_DIM)^I7711+J7711*CARROT_HOURS*WEEKS*(1+CARROT_DIM)^J7711+K7711*MESCLUN_HOURS*WEEKS*(1+MESCLUN_DIM)^K7711</x:f>
        <x:v>3934.76323339128</x:v>
      </x:c>
      <x:c r="N7711" s="267" t="n">
        <x:f>MAX(M7711-FARMER_HOURS,0)/TEMP_HOURS_PER_WORKER</x:f>
        <x:v>2.2324744676328336</x:v>
      </x:c>
      <x:c r="O7711" s="268" t="n">
        <x:f>I7711*TOMATO_PRICE+J7711*CARROT_PRICE+K7711*MESCLUN_PRICE</x:f>
        <x:v>151904</x:v>
      </x:c>
      <x:c r="P7711" s="268" t="n">
        <x:f>I7711*TOMATO_FERTILIZER+J7711*CARROT_FERTILIZER+K7711*MESCLUN_FERTILIZER</x:f>
        <x:v>23760</x:v>
      </x:c>
      <x:c r="Q7711" s="268" t="n">
        <x:f>MIN(M7711,FARMER_HOURS)*FARMER_RATE+MAX(M7711-FARMER_HOURS,0)*TEMP_RATE</x:f>
        <x:v>80811.86169082084</x:v>
      </x:c>
      <x:c r="R7711" s="268" t="n">
        <x:f>O7711-P7711-Q7711-FIXED_COST</x:f>
        <x:v>27332.138309179165</x:v>
      </x:c>
      <x:c r="S7711" s="139" t="str">
        <x:f>IF(AND(L7711&lt;=TOTAL_BED_CAP,N7711&lt;=TEMP_WORKER_CAP),"YES","NO")</x:f>
        <x:v>YES</x:v>
      </x:c>
      <x:c r="T7711" s="139" t="n">
        <x:f>IF(S7711="YES",R7711,-1E+99)</x:f>
        <x:v>27332.138309179165</x:v>
      </x:c>
    </x:row>
    <x:row r="7712">
      <x:c r="A7712" s="139"/>
      <x:c r="B7712" s="139"/>
      <x:c r="C7712" s="139"/>
      <x:c r="D7712" s="139"/>
      <x:c r="E7712" s="139"/>
      <x:c r="F7712" s="139"/>
      <x:c r="G7712" s="139"/>
      <x:c r="H7712" s="139"/>
      <x:c r="I7712" s="266" t="n">
        <x:f>INT((ROW()-ROW($I$46))/((CARROT_CAP+1)*(MESCLUN_CAP+1)))</x:f>
        <x:v>11</x:v>
      </x:c>
      <x:c r="J7712" s="266" t="n">
        <x:f>MOD(INT((ROW()-ROW($I$46))/(MESCLUN_CAP+1)),CARROT_CAP+1)</x:f>
        <x:v>16</x:v>
      </x:c>
      <x:c r="K7712" s="266" t="n">
        <x:f>MOD(ROW()-ROW($I$46),MESCLUN_CAP+1)</x:f>
        <x:v>9</x:v>
      </x:c>
      <x:c r="L7712" s="266" t="n">
        <x:f>SUM(I7712:K7712)</x:f>
        <x:v>36</x:v>
      </x:c>
      <x:c r="M7712" s="267" t="n">
        <x:f>I7712*TOMATO_HOURS*WEEKS*(1+TOMATO_DIM)^I7712+J7712*CARROT_HOURS*WEEKS*(1+CARROT_DIM)^J7712+K7712*MESCLUN_HOURS*WEEKS*(1+MESCLUN_DIM)^K7712</x:f>
        <x:v>3990.0565688316747</x:v>
      </x:c>
      <x:c r="N7712" s="267" t="n">
        <x:f>MAX(M7712-FARMER_HOURS,0)/TEMP_HOURS_PER_WORKER</x:f>
        <x:v>2.2708726172442186</x:v>
      </x:c>
      <x:c r="O7712" s="268" t="n">
        <x:f>I7712*TOMATO_PRICE+J7712*CARROT_PRICE+K7712*MESCLUN_PRICE</x:f>
        <x:v>154604</x:v>
      </x:c>
      <x:c r="P7712" s="268" t="n">
        <x:f>I7712*TOMATO_FERTILIZER+J7712*CARROT_FERTILIZER+K7712*MESCLUN_FERTILIZER</x:f>
        <x:v>24640</x:v>
      </x:c>
      <x:c r="Q7712" s="268" t="n">
        <x:f>MIN(M7712,FARMER_HOURS)*FARMER_RATE+MAX(M7712-FARMER_HOURS,0)*TEMP_RATE</x:f>
        <x:v>81771.81543110547</x:v>
      </x:c>
      <x:c r="R7712" s="268" t="n">
        <x:f>O7712-P7712-Q7712-FIXED_COST</x:f>
        <x:v>28192.184568894532</x:v>
      </x:c>
      <x:c r="S7712" s="139" t="str">
        <x:f>IF(AND(L7712&lt;=TOTAL_BED_CAP,N7712&lt;=TEMP_WORKER_CAP),"YES","NO")</x:f>
        <x:v>YES</x:v>
      </x:c>
      <x:c r="T7712" s="139" t="n">
        <x:f>IF(S7712="YES",R7712,-1E+99)</x:f>
        <x:v>28192.184568894532</x:v>
      </x:c>
    </x:row>
    <x:row r="7713">
      <x:c r="A7713" s="139"/>
      <x:c r="B7713" s="139"/>
      <x:c r="C7713" s="139"/>
      <x:c r="D7713" s="139"/>
      <x:c r="E7713" s="139"/>
      <x:c r="F7713" s="139"/>
      <x:c r="G7713" s="139"/>
      <x:c r="H7713" s="139"/>
      <x:c r="I7713" s="266" t="n">
        <x:f>INT((ROW()-ROW($I$46))/((CARROT_CAP+1)*(MESCLUN_CAP+1)))</x:f>
        <x:v>11</x:v>
      </x:c>
      <x:c r="J7713" s="266" t="n">
        <x:f>MOD(INT((ROW()-ROW($I$46))/(MESCLUN_CAP+1)),CARROT_CAP+1)</x:f>
        <x:v>16</x:v>
      </x:c>
      <x:c r="K7713" s="266" t="n">
        <x:f>MOD(ROW()-ROW($I$46),MESCLUN_CAP+1)</x:f>
        <x:v>10</x:v>
      </x:c>
      <x:c r="L7713" s="266" t="n">
        <x:f>SUM(I7713:K7713)</x:f>
        <x:v>37</x:v>
      </x:c>
      <x:c r="M7713" s="267" t="n">
        <x:f>I7713*TOMATO_HOURS*WEEKS*(1+TOMATO_DIM)^I7713+J7713*CARROT_HOURS*WEEKS*(1+CARROT_DIM)^J7713+K7713*MESCLUN_HOURS*WEEKS*(1+MESCLUN_DIM)^K7713</x:f>
        <x:v>4046.6701103148876</x:v>
      </x:c>
      <x:c r="N7713" s="267" t="n">
        <x:f>MAX(M7713-FARMER_HOURS,0)/TEMP_HOURS_PER_WORKER</x:f>
        <x:v>2.310187576607561</x:v>
      </x:c>
      <x:c r="O7713" s="268" t="n">
        <x:f>I7713*TOMATO_PRICE+J7713*CARROT_PRICE+K7713*MESCLUN_PRICE</x:f>
        <x:v>157304</x:v>
      </x:c>
      <x:c r="P7713" s="268" t="n">
        <x:f>I7713*TOMATO_FERTILIZER+J7713*CARROT_FERTILIZER+K7713*MESCLUN_FERTILIZER</x:f>
        <x:v>25520</x:v>
      </x:c>
      <x:c r="Q7713" s="268" t="n">
        <x:f>MIN(M7713,FARMER_HOURS)*FARMER_RATE+MAX(M7713-FARMER_HOURS,0)*TEMP_RATE</x:f>
        <x:v>82754.68941518902</x:v>
      </x:c>
      <x:c r="R7713" s="268" t="n">
        <x:f>O7713-P7713-Q7713-FIXED_COST</x:f>
        <x:v>29029.310584810984</x:v>
      </x:c>
      <x:c r="S7713" s="139" t="str">
        <x:f>IF(AND(L7713&lt;=TOTAL_BED_CAP,N7713&lt;=TEMP_WORKER_CAP),"YES","NO")</x:f>
        <x:v>YES</x:v>
      </x:c>
      <x:c r="T7713" s="139" t="n">
        <x:f>IF(S7713="YES",R7713,-1E+99)</x:f>
        <x:v>29029.310584810984</x:v>
      </x:c>
    </x:row>
    <x:row r="7714">
      <x:c r="A7714" s="139"/>
      <x:c r="B7714" s="139"/>
      <x:c r="C7714" s="139"/>
      <x:c r="D7714" s="139"/>
      <x:c r="E7714" s="139"/>
      <x:c r="F7714" s="139"/>
      <x:c r="G7714" s="139"/>
      <x:c r="H7714" s="139"/>
      <x:c r="I7714" s="266" t="n">
        <x:f>INT((ROW()-ROW($I$46))/((CARROT_CAP+1)*(MESCLUN_CAP+1)))</x:f>
        <x:v>11</x:v>
      </x:c>
      <x:c r="J7714" s="266" t="n">
        <x:f>MOD(INT((ROW()-ROW($I$46))/(MESCLUN_CAP+1)),CARROT_CAP+1)</x:f>
        <x:v>16</x:v>
      </x:c>
      <x:c r="K7714" s="266" t="n">
        <x:f>MOD(ROW()-ROW($I$46),MESCLUN_CAP+1)</x:f>
        <x:v>11</x:v>
      </x:c>
      <x:c r="L7714" s="266" t="n">
        <x:f>SUM(I7714:K7714)</x:f>
        <x:v>38</x:v>
      </x:c>
      <x:c r="M7714" s="267" t="n">
        <x:f>I7714*TOMATO_HOURS*WEEKS*(1+TOMATO_DIM)^I7714+J7714*CARROT_HOURS*WEEKS*(1+CARROT_DIM)^J7714+K7714*MESCLUN_HOURS*WEEKS*(1+MESCLUN_DIM)^K7714</x:f>
        <x:v>4104.628223408326</x:v>
      </x:c>
      <x:c r="N7714" s="267" t="n">
        <x:f>MAX(M7714-FARMER_HOURS,0)/TEMP_HOURS_PER_WORKER</x:f>
        <x:v>2.350436266255782</x:v>
      </x:c>
      <x:c r="O7714" s="268" t="n">
        <x:f>I7714*TOMATO_PRICE+J7714*CARROT_PRICE+K7714*MESCLUN_PRICE</x:f>
        <x:v>160004</x:v>
      </x:c>
      <x:c r="P7714" s="268" t="n">
        <x:f>I7714*TOMATO_FERTILIZER+J7714*CARROT_FERTILIZER+K7714*MESCLUN_FERTILIZER</x:f>
        <x:v>26400</x:v>
      </x:c>
      <x:c r="Q7714" s="268" t="n">
        <x:f>MIN(M7714,FARMER_HOURS)*FARMER_RATE+MAX(M7714-FARMER_HOURS,0)*TEMP_RATE</x:f>
        <x:v>83760.90665639455</x:v>
      </x:c>
      <x:c r="R7714" s="268" t="n">
        <x:f>O7714-P7714-Q7714-FIXED_COST</x:f>
        <x:v>29843.093343605447</x:v>
      </x:c>
      <x:c r="S7714" s="139" t="str">
        <x:f>IF(AND(L7714&lt;=TOTAL_BED_CAP,N7714&lt;=TEMP_WORKER_CAP),"YES","NO")</x:f>
        <x:v>YES</x:v>
      </x:c>
      <x:c r="T7714" s="139" t="n">
        <x:f>IF(S7714="YES",R7714,-1E+99)</x:f>
        <x:v>29843.093343605447</x:v>
      </x:c>
    </x:row>
    <x:row r="7715">
      <x:c r="A7715" s="139"/>
      <x:c r="B7715" s="139"/>
      <x:c r="C7715" s="139"/>
      <x:c r="D7715" s="139"/>
      <x:c r="E7715" s="139"/>
      <x:c r="F7715" s="139"/>
      <x:c r="G7715" s="139"/>
      <x:c r="H7715" s="139"/>
      <x:c r="I7715" s="266" t="n">
        <x:f>INT((ROW()-ROW($I$46))/((CARROT_CAP+1)*(MESCLUN_CAP+1)))</x:f>
        <x:v>11</x:v>
      </x:c>
      <x:c r="J7715" s="266" t="n">
        <x:f>MOD(INT((ROW()-ROW($I$46))/(MESCLUN_CAP+1)),CARROT_CAP+1)</x:f>
        <x:v>16</x:v>
      </x:c>
      <x:c r="K7715" s="266" t="n">
        <x:f>MOD(ROW()-ROW($I$46),MESCLUN_CAP+1)</x:f>
        <x:v>12</x:v>
      </x:c>
      <x:c r="L7715" s="266" t="n">
        <x:f>SUM(I7715:K7715)</x:f>
        <x:v>39</x:v>
      </x:c>
      <x:c r="M7715" s="267" t="n">
        <x:f>I7715*TOMATO_HOURS*WEEKS*(1+TOMATO_DIM)^I7715+J7715*CARROT_HOURS*WEEKS*(1+CARROT_DIM)^J7715+K7715*MESCLUN_HOURS*WEEKS*(1+MESCLUN_DIM)^K7715</x:f>
        <x:v>4163.955676536391</x:v>
      </x:c>
      <x:c r="N7715" s="267" t="n">
        <x:f>MAX(M7715-FARMER_HOURS,0)/TEMP_HOURS_PER_WORKER</x:f>
        <x:v>2.391635886483605</x:v>
      </x:c>
      <x:c r="O7715" s="268" t="n">
        <x:f>I7715*TOMATO_PRICE+J7715*CARROT_PRICE+K7715*MESCLUN_PRICE</x:f>
        <x:v>162704</x:v>
      </x:c>
      <x:c r="P7715" s="268" t="n">
        <x:f>I7715*TOMATO_FERTILIZER+J7715*CARROT_FERTILIZER+K7715*MESCLUN_FERTILIZER</x:f>
        <x:v>27280</x:v>
      </x:c>
      <x:c r="Q7715" s="268" t="n">
        <x:f>MIN(M7715,FARMER_HOURS)*FARMER_RATE+MAX(M7715-FARMER_HOURS,0)*TEMP_RATE</x:f>
        <x:v>84790.89716209013</x:v>
      </x:c>
      <x:c r="R7715" s="268" t="n">
        <x:f>O7715-P7715-Q7715-FIXED_COST</x:f>
        <x:v>30633.10283790987</x:v>
      </x:c>
      <x:c r="S7715" s="139" t="str">
        <x:f>IF(AND(L7715&lt;=TOTAL_BED_CAP,N7715&lt;=TEMP_WORKER_CAP),"YES","NO")</x:f>
        <x:v>YES</x:v>
      </x:c>
      <x:c r="T7715" s="139" t="n">
        <x:f>IF(S7715="YES",R7715,-1E+99)</x:f>
        <x:v>30633.10283790987</x:v>
      </x:c>
    </x:row>
    <x:row r="7716">
      <x:c r="A7716" s="139"/>
      <x:c r="B7716" s="139"/>
      <x:c r="C7716" s="139"/>
      <x:c r="D7716" s="139"/>
      <x:c r="E7716" s="139"/>
      <x:c r="F7716" s="139"/>
      <x:c r="G7716" s="139"/>
      <x:c r="H7716" s="139"/>
      <x:c r="I7716" s="266" t="n">
        <x:f>INT((ROW()-ROW($I$46))/((CARROT_CAP+1)*(MESCLUN_CAP+1)))</x:f>
        <x:v>11</x:v>
      </x:c>
      <x:c r="J7716" s="266" t="n">
        <x:f>MOD(INT((ROW()-ROW($I$46))/(MESCLUN_CAP+1)),CARROT_CAP+1)</x:f>
        <x:v>16</x:v>
      </x:c>
      <x:c r="K7716" s="266" t="n">
        <x:f>MOD(ROW()-ROW($I$46),MESCLUN_CAP+1)</x:f>
        <x:v>13</x:v>
      </x:c>
      <x:c r="L7716" s="266" t="n">
        <x:f>SUM(I7716:K7716)</x:f>
        <x:v>40</x:v>
      </x:c>
      <x:c r="M7716" s="267" t="n">
        <x:f>I7716*TOMATO_HOURS*WEEKS*(1+TOMATO_DIM)^I7716+J7716*CARROT_HOURS*WEEKS*(1+CARROT_DIM)^J7716+K7716*MESCLUN_HOURS*WEEKS*(1+MESCLUN_DIM)^K7716</x:f>
        <x:v>4224.6776472447755</x:v>
      </x:c>
      <x:c r="N7716" s="267" t="n">
        <x:f>MAX(M7716-FARMER_HOURS,0)/TEMP_HOURS_PER_WORKER</x:f>
        <x:v>2.433803921697761</x:v>
      </x:c>
      <x:c r="O7716" s="268" t="n">
        <x:f>I7716*TOMATO_PRICE+J7716*CARROT_PRICE+K7716*MESCLUN_PRICE</x:f>
        <x:v>165404</x:v>
      </x:c>
      <x:c r="P7716" s="268" t="n">
        <x:f>I7716*TOMATO_FERTILIZER+J7716*CARROT_FERTILIZER+K7716*MESCLUN_FERTILIZER</x:f>
        <x:v>28160</x:v>
      </x:c>
      <x:c r="Q7716" s="268" t="n">
        <x:f>MIN(M7716,FARMER_HOURS)*FARMER_RATE+MAX(M7716-FARMER_HOURS,0)*TEMP_RATE</x:f>
        <x:v>85845.09804244402</x:v>
      </x:c>
      <x:c r="R7716" s="268" t="n">
        <x:f>O7716-P7716-Q7716-FIXED_COST</x:f>
        <x:v>31398.90195755598</x:v>
      </x:c>
      <x:c r="S7716" s="139" t="str">
        <x:f>IF(AND(L7716&lt;=TOTAL_BED_CAP,N7716&lt;=TEMP_WORKER_CAP),"YES","NO")</x:f>
        <x:v>YES</x:v>
      </x:c>
      <x:c r="T7716" s="139" t="n">
        <x:f>IF(S7716="YES",R7716,-1E+99)</x:f>
        <x:v>31398.90195755598</x:v>
      </x:c>
    </x:row>
    <x:row r="7717">
      <x:c r="A7717" s="139"/>
      <x:c r="B7717" s="139"/>
      <x:c r="C7717" s="139"/>
      <x:c r="D7717" s="139"/>
      <x:c r="E7717" s="139"/>
      <x:c r="F7717" s="139"/>
      <x:c r="G7717" s="139"/>
      <x:c r="H7717" s="139"/>
      <x:c r="I7717" s="266" t="n">
        <x:f>INT((ROW()-ROW($I$46))/((CARROT_CAP+1)*(MESCLUN_CAP+1)))</x:f>
        <x:v>11</x:v>
      </x:c>
      <x:c r="J7717" s="266" t="n">
        <x:f>MOD(INT((ROW()-ROW($I$46))/(MESCLUN_CAP+1)),CARROT_CAP+1)</x:f>
        <x:v>16</x:v>
      </x:c>
      <x:c r="K7717" s="266" t="n">
        <x:f>MOD(ROW()-ROW($I$46),MESCLUN_CAP+1)</x:f>
        <x:v>14</x:v>
      </x:c>
      <x:c r="L7717" s="266" t="n">
        <x:f>SUM(I7717:K7717)</x:f>
        <x:v>41</x:v>
      </x:c>
      <x:c r="M7717" s="267" t="n">
        <x:f>I7717*TOMATO_HOURS*WEEKS*(1+TOMATO_DIM)^I7717+J7717*CARROT_HOURS*WEEKS*(1+CARROT_DIM)^J7717+K7717*MESCLUN_HOURS*WEEKS*(1+MESCLUN_DIM)^K7717</x:f>
        <x:v>4286.8197285584365</x:v>
      </x:c>
      <x:c r="N7717" s="267" t="n">
        <x:f>MAX(M7717-FARMER_HOURS,0)/TEMP_HOURS_PER_WORKER</x:f>
        <x:v>2.4769581448322477</x:v>
      </x:c>
      <x:c r="O7717" s="268" t="n">
        <x:f>I7717*TOMATO_PRICE+J7717*CARROT_PRICE+K7717*MESCLUN_PRICE</x:f>
        <x:v>168104</x:v>
      </x:c>
      <x:c r="P7717" s="268" t="n">
        <x:f>I7717*TOMATO_FERTILIZER+J7717*CARROT_FERTILIZER+K7717*MESCLUN_FERTILIZER</x:f>
        <x:v>29040</x:v>
      </x:c>
      <x:c r="Q7717" s="268" t="n">
        <x:f>MIN(M7717,FARMER_HOURS)*FARMER_RATE+MAX(M7717-FARMER_HOURS,0)*TEMP_RATE</x:f>
        <x:v>86923.95362080619</x:v>
      </x:c>
      <x:c r="R7717" s="268" t="n">
        <x:f>O7717-P7717-Q7717-FIXED_COST</x:f>
        <x:v>32140.04637919381</x:v>
      </x:c>
      <x:c r="S7717" s="139" t="str">
        <x:f>IF(AND(L7717&lt;=TOTAL_BED_CAP,N7717&lt;=TEMP_WORKER_CAP),"YES","NO")</x:f>
        <x:v>YES</x:v>
      </x:c>
      <x:c r="T7717" s="139" t="n">
        <x:f>IF(S7717="YES",R7717,-1E+99)</x:f>
        <x:v>32140.04637919381</x:v>
      </x:c>
    </x:row>
    <x:row r="7718">
      <x:c r="A7718" s="139"/>
      <x:c r="B7718" s="139"/>
      <x:c r="C7718" s="139"/>
      <x:c r="D7718" s="139"/>
      <x:c r="E7718" s="139"/>
      <x:c r="F7718" s="139"/>
      <x:c r="G7718" s="139"/>
      <x:c r="H7718" s="139"/>
      <x:c r="I7718" s="266" t="n">
        <x:f>INT((ROW()-ROW($I$46))/((CARROT_CAP+1)*(MESCLUN_CAP+1)))</x:f>
        <x:v>11</x:v>
      </x:c>
      <x:c r="J7718" s="266" t="n">
        <x:f>MOD(INT((ROW()-ROW($I$46))/(MESCLUN_CAP+1)),CARROT_CAP+1)</x:f>
        <x:v>16</x:v>
      </x:c>
      <x:c r="K7718" s="266" t="n">
        <x:f>MOD(ROW()-ROW($I$46),MESCLUN_CAP+1)</x:f>
        <x:v>15</x:v>
      </x:c>
      <x:c r="L7718" s="266" t="n">
        <x:f>SUM(I7718:K7718)</x:f>
        <x:v>42</x:v>
      </x:c>
      <x:c r="M7718" s="267" t="n">
        <x:f>I7718*TOMATO_HOURS*WEEKS*(1+TOMATO_DIM)^I7718+J7718*CARROT_HOURS*WEEKS*(1+CARROT_DIM)^J7718+K7718*MESCLUN_HOURS*WEEKS*(1+MESCLUN_DIM)^K7718</x:f>
        <x:v>4350.407935434583</x:v>
      </x:c>
      <x:c r="N7718" s="267" t="n">
        <x:f>MAX(M7718-FARMER_HOURS,0)/TEMP_HOURS_PER_WORKER</x:f>
        <x:v>2.5211166218295715</x:v>
      </x:c>
      <x:c r="O7718" s="268" t="n">
        <x:f>I7718*TOMATO_PRICE+J7718*CARROT_PRICE+K7718*MESCLUN_PRICE</x:f>
        <x:v>170804</x:v>
      </x:c>
      <x:c r="P7718" s="268" t="n">
        <x:f>I7718*TOMATO_FERTILIZER+J7718*CARROT_FERTILIZER+K7718*MESCLUN_FERTILIZER</x:f>
        <x:v>29920</x:v>
      </x:c>
      <x:c r="Q7718" s="268" t="n">
        <x:f>MIN(M7718,FARMER_HOURS)*FARMER_RATE+MAX(M7718-FARMER_HOURS,0)*TEMP_RATE</x:f>
        <x:v>88027.91554573929</x:v>
      </x:c>
      <x:c r="R7718" s="268" t="n">
        <x:f>O7718-P7718-Q7718-FIXED_COST</x:f>
        <x:v>32856.08445426071</x:v>
      </x:c>
      <x:c r="S7718" s="139" t="str">
        <x:f>IF(AND(L7718&lt;=TOTAL_BED_CAP,N7718&lt;=TEMP_WORKER_CAP),"YES","NO")</x:f>
        <x:v>YES</x:v>
      </x:c>
      <x:c r="T7718" s="139" t="n">
        <x:f>IF(S7718="YES",R7718,-1E+99)</x:f>
        <x:v>32856.08445426071</x:v>
      </x:c>
    </x:row>
    <x:row r="7719">
      <x:c r="A7719" s="139"/>
      <x:c r="B7719" s="139"/>
      <x:c r="C7719" s="139"/>
      <x:c r="D7719" s="139"/>
      <x:c r="E7719" s="139"/>
      <x:c r="F7719" s="139"/>
      <x:c r="G7719" s="139"/>
      <x:c r="H7719" s="139"/>
      <x:c r="I7719" s="266" t="n">
        <x:f>INT((ROW()-ROW($I$46))/((CARROT_CAP+1)*(MESCLUN_CAP+1)))</x:f>
        <x:v>11</x:v>
      </x:c>
      <x:c r="J7719" s="266" t="n">
        <x:f>MOD(INT((ROW()-ROW($I$46))/(MESCLUN_CAP+1)),CARROT_CAP+1)</x:f>
        <x:v>16</x:v>
      </x:c>
      <x:c r="K7719" s="266" t="n">
        <x:f>MOD(ROW()-ROW($I$46),MESCLUN_CAP+1)</x:f>
        <x:v>16</x:v>
      </x:c>
      <x:c r="L7719" s="266" t="n">
        <x:f>SUM(I7719:K7719)</x:f>
        <x:v>43</x:v>
      </x:c>
      <x:c r="M7719" s="267" t="n">
        <x:f>I7719*TOMATO_HOURS*WEEKS*(1+TOMATO_DIM)^I7719+J7719*CARROT_HOURS*WEEKS*(1+CARROT_DIM)^J7719+K7719*MESCLUN_HOURS*WEEKS*(1+MESCLUN_DIM)^K7719</x:f>
        <x:v>4415.468711312072</x:v>
      </x:c>
      <x:c r="N7719" s="267" t="n">
        <x:f>MAX(M7719-FARMER_HOURS,0)/TEMP_HOURS_PER_WORKER</x:f>
        <x:v>2.566297716188939</x:v>
      </x:c>
      <x:c r="O7719" s="268" t="n">
        <x:f>I7719*TOMATO_PRICE+J7719*CARROT_PRICE+K7719*MESCLUN_PRICE</x:f>
        <x:v>173504</x:v>
      </x:c>
      <x:c r="P7719" s="268" t="n">
        <x:f>I7719*TOMATO_FERTILIZER+J7719*CARROT_FERTILIZER+K7719*MESCLUN_FERTILIZER</x:f>
        <x:v>30800</x:v>
      </x:c>
      <x:c r="Q7719" s="268" t="n">
        <x:f>MIN(M7719,FARMER_HOURS)*FARMER_RATE+MAX(M7719-FARMER_HOURS,0)*TEMP_RATE</x:f>
        <x:v>89157.44290472346</x:v>
      </x:c>
      <x:c r="R7719" s="268" t="n">
        <x:f>O7719-P7719-Q7719-FIXED_COST</x:f>
        <x:v>33546.55709527654</x:v>
      </x:c>
      <x:c r="S7719" s="139" t="str">
        <x:f>IF(AND(L7719&lt;=TOTAL_BED_CAP,N7719&lt;=TEMP_WORKER_CAP),"YES","NO")</x:f>
        <x:v>YES</x:v>
      </x:c>
      <x:c r="T7719" s="139" t="n">
        <x:f>IF(S7719="YES",R7719,-1E+99)</x:f>
        <x:v>33546.55709527654</x:v>
      </x:c>
    </x:row>
    <x:row r="7720">
      <x:c r="A7720" s="139"/>
      <x:c r="B7720" s="139"/>
      <x:c r="C7720" s="139"/>
      <x:c r="D7720" s="139"/>
      <x:c r="E7720" s="139"/>
      <x:c r="F7720" s="139"/>
      <x:c r="G7720" s="139"/>
      <x:c r="H7720" s="139"/>
      <x:c r="I7720" s="266" t="n">
        <x:f>INT((ROW()-ROW($I$46))/((CARROT_CAP+1)*(MESCLUN_CAP+1)))</x:f>
        <x:v>11</x:v>
      </x:c>
      <x:c r="J7720" s="266" t="n">
        <x:f>MOD(INT((ROW()-ROW($I$46))/(MESCLUN_CAP+1)),CARROT_CAP+1)</x:f>
        <x:v>16</x:v>
      </x:c>
      <x:c r="K7720" s="266" t="n">
        <x:f>MOD(ROW()-ROW($I$46),MESCLUN_CAP+1)</x:f>
        <x:v>17</x:v>
      </x:c>
      <x:c r="L7720" s="266" t="n">
        <x:f>SUM(I7720:K7720)</x:f>
        <x:v>44</x:v>
      </x:c>
      <x:c r="M7720" s="267" t="n">
        <x:f>I7720*TOMATO_HOURS*WEEKS*(1+TOMATO_DIM)^I7720+J7720*CARROT_HOURS*WEEKS*(1+CARROT_DIM)^J7720+K7720*MESCLUN_HOURS*WEEKS*(1+MESCLUN_DIM)^K7720</x:f>
        <x:v>4482.028934758612</x:v>
      </x:c>
      <x:c r="N7720" s="267" t="n">
        <x:f>MAX(M7720-FARMER_HOURS,0)/TEMP_HOURS_PER_WORKER</x:f>
        <x:v>2.6125200935823694</x:v>
      </x:c>
      <x:c r="O7720" s="268" t="n">
        <x:f>I7720*TOMATO_PRICE+J7720*CARROT_PRICE+K7720*MESCLUN_PRICE</x:f>
        <x:v>176204</x:v>
      </x:c>
      <x:c r="P7720" s="268" t="n">
        <x:f>I7720*TOMATO_FERTILIZER+J7720*CARROT_FERTILIZER+K7720*MESCLUN_FERTILIZER</x:f>
        <x:v>31680</x:v>
      </x:c>
      <x:c r="Q7720" s="268" t="n">
        <x:f>MIN(M7720,FARMER_HOURS)*FARMER_RATE+MAX(M7720-FARMER_HOURS,0)*TEMP_RATE</x:f>
        <x:v>90313.00233955923</x:v>
      </x:c>
      <x:c r="R7720" s="268" t="n">
        <x:f>O7720-P7720-Q7720-FIXED_COST</x:f>
        <x:v>34210.99766044077</x:v>
      </x:c>
      <x:c r="S7720" s="139" t="str">
        <x:f>IF(AND(L7720&lt;=TOTAL_BED_CAP,N7720&lt;=TEMP_WORKER_CAP),"YES","NO")</x:f>
        <x:v>YES</x:v>
      </x:c>
      <x:c r="T7720" s="139" t="n">
        <x:f>IF(S7720="YES",R7720,-1E+99)</x:f>
        <x:v>34210.99766044077</x:v>
      </x:c>
    </x:row>
    <x:row r="7721">
      <x:c r="A7721" s="139"/>
      <x:c r="B7721" s="139"/>
      <x:c r="C7721" s="139"/>
      <x:c r="D7721" s="139"/>
      <x:c r="E7721" s="139"/>
      <x:c r="F7721" s="139"/>
      <x:c r="G7721" s="139"/>
      <x:c r="H7721" s="139"/>
      <x:c r="I7721" s="266" t="n">
        <x:f>INT((ROW()-ROW($I$46))/((CARROT_CAP+1)*(MESCLUN_CAP+1)))</x:f>
        <x:v>11</x:v>
      </x:c>
      <x:c r="J7721" s="266" t="n">
        <x:f>MOD(INT((ROW()-ROW($I$46))/(MESCLUN_CAP+1)),CARROT_CAP+1)</x:f>
        <x:v>16</x:v>
      </x:c>
      <x:c r="K7721" s="266" t="n">
        <x:f>MOD(ROW()-ROW($I$46),MESCLUN_CAP+1)</x:f>
        <x:v>18</x:v>
      </x:c>
      <x:c r="L7721" s="266" t="n">
        <x:f>SUM(I7721:K7721)</x:f>
        <x:v>45</x:v>
      </x:c>
      <x:c r="M7721" s="267" t="n">
        <x:f>I7721*TOMATO_HOURS*WEEKS*(1+TOMATO_DIM)^I7721+J7721*CARROT_HOURS*WEEKS*(1+CARROT_DIM)^J7721+K7721*MESCLUN_HOURS*WEEKS*(1+MESCLUN_DIM)^K7721</x:f>
        <x:v>4550.1159262172</x:v>
      </x:c>
      <x:c r="N7721" s="267" t="n">
        <x:f>MAX(M7721-FARMER_HOURS,0)/TEMP_HOURS_PER_WORKER</x:f>
        <x:v>2.6598027265397217</x:v>
      </x:c>
      <x:c r="O7721" s="268" t="n">
        <x:f>I7721*TOMATO_PRICE+J7721*CARROT_PRICE+K7721*MESCLUN_PRICE</x:f>
        <x:v>178904</x:v>
      </x:c>
      <x:c r="P7721" s="268" t="n">
        <x:f>I7721*TOMATO_FERTILIZER+J7721*CARROT_FERTILIZER+K7721*MESCLUN_FERTILIZER</x:f>
        <x:v>32560</x:v>
      </x:c>
      <x:c r="Q7721" s="268" t="n">
        <x:f>MIN(M7721,FARMER_HOURS)*FARMER_RATE+MAX(M7721-FARMER_HOURS,0)*TEMP_RATE</x:f>
        <x:v>91495.06816349305</x:v>
      </x:c>
      <x:c r="R7721" s="268" t="n">
        <x:f>O7721-P7721-Q7721-FIXED_COST</x:f>
        <x:v>34848.93183650695</x:v>
      </x:c>
      <x:c r="S7721" s="139" t="str">
        <x:f>IF(AND(L7721&lt;=TOTAL_BED_CAP,N7721&lt;=TEMP_WORKER_CAP),"YES","NO")</x:f>
        <x:v>YES</x:v>
      </x:c>
      <x:c r="T7721" s="139" t="n">
        <x:f>IF(S7721="YES",R7721,-1E+99)</x:f>
        <x:v>34848.93183650695</x:v>
      </x:c>
    </x:row>
    <x:row r="7722">
      <x:c r="A7722" s="139"/>
      <x:c r="B7722" s="139"/>
      <x:c r="C7722" s="139"/>
      <x:c r="D7722" s="139"/>
      <x:c r="E7722" s="139"/>
      <x:c r="F7722" s="139"/>
      <x:c r="G7722" s="139"/>
      <x:c r="H7722" s="139"/>
      <x:c r="I7722" s="266" t="n">
        <x:f>INT((ROW()-ROW($I$46))/((CARROT_CAP+1)*(MESCLUN_CAP+1)))</x:f>
        <x:v>11</x:v>
      </x:c>
      <x:c r="J7722" s="266" t="n">
        <x:f>MOD(INT((ROW()-ROW($I$46))/(MESCLUN_CAP+1)),CARROT_CAP+1)</x:f>
        <x:v>16</x:v>
      </x:c>
      <x:c r="K7722" s="266" t="n">
        <x:f>MOD(ROW()-ROW($I$46),MESCLUN_CAP+1)</x:f>
        <x:v>19</x:v>
      </x:c>
      <x:c r="L7722" s="266" t="n">
        <x:f>SUM(I7722:K7722)</x:f>
        <x:v>46</x:v>
      </x:c>
      <x:c r="M7722" s="267" t="n">
        <x:f>I7722*TOMATO_HOURS*WEEKS*(1+TOMATO_DIM)^I7722+J7722*CARROT_HOURS*WEEKS*(1+CARROT_DIM)^J7722+K7722*MESCLUN_HOURS*WEEKS*(1+MESCLUN_DIM)^K7722</x:f>
        <x:v>4619.757454853221</x:v>
      </x:c>
      <x:c r="N7722" s="267" t="n">
        <x:f>MAX(M7722-FARMER_HOURS,0)/TEMP_HOURS_PER_WORKER</x:f>
        <x:v>2.708164899203626</x:v>
      </x:c>
      <x:c r="O7722" s="268" t="n">
        <x:f>I7722*TOMATO_PRICE+J7722*CARROT_PRICE+K7722*MESCLUN_PRICE</x:f>
        <x:v>181604</x:v>
      </x:c>
      <x:c r="P7722" s="268" t="n">
        <x:f>I7722*TOMATO_FERTILIZER+J7722*CARROT_FERTILIZER+K7722*MESCLUN_FERTILIZER</x:f>
        <x:v>33440</x:v>
      </x:c>
      <x:c r="Q7722" s="268" t="n">
        <x:f>MIN(M7722,FARMER_HOURS)*FARMER_RATE+MAX(M7722-FARMER_HOURS,0)*TEMP_RATE</x:f>
        <x:v>92704.12248009065</x:v>
      </x:c>
      <x:c r="R7722" s="268" t="n">
        <x:f>O7722-P7722-Q7722-FIXED_COST</x:f>
        <x:v>35459.87751990935</x:v>
      </x:c>
      <x:c r="S7722" s="139" t="str">
        <x:f>IF(AND(L7722&lt;=TOTAL_BED_CAP,N7722&lt;=TEMP_WORKER_CAP),"YES","NO")</x:f>
        <x:v>YES</x:v>
      </x:c>
      <x:c r="T7722" s="139" t="n">
        <x:f>IF(S7722="YES",R7722,-1E+99)</x:f>
        <x:v>35459.87751990935</x:v>
      </x:c>
    </x:row>
    <x:row r="7723">
      <x:c r="A7723" s="139"/>
      <x:c r="B7723" s="139"/>
      <x:c r="C7723" s="139"/>
      <x:c r="D7723" s="139"/>
      <x:c r="E7723" s="139"/>
      <x:c r="F7723" s="139"/>
      <x:c r="G7723" s="139"/>
      <x:c r="H7723" s="139"/>
      <x:c r="I7723" s="266" t="n">
        <x:f>INT((ROW()-ROW($I$46))/((CARROT_CAP+1)*(MESCLUN_CAP+1)))</x:f>
        <x:v>11</x:v>
      </x:c>
      <x:c r="J7723" s="266" t="n">
        <x:f>MOD(INT((ROW()-ROW($I$46))/(MESCLUN_CAP+1)),CARROT_CAP+1)</x:f>
        <x:v>16</x:v>
      </x:c>
      <x:c r="K7723" s="266" t="n">
        <x:f>MOD(ROW()-ROW($I$46),MESCLUN_CAP+1)</x:f>
        <x:v>20</x:v>
      </x:c>
      <x:c r="L7723" s="266" t="n">
        <x:f>SUM(I7723:K7723)</x:f>
        <x:v>47</x:v>
      </x:c>
      <x:c r="M7723" s="267" t="n">
        <x:f>I7723*TOMATO_HOURS*WEEKS*(1+TOMATO_DIM)^I7723+J7723*CARROT_HOURS*WEEKS*(1+CARROT_DIM)^J7723+K7723*MESCLUN_HOURS*WEEKS*(1+MESCLUN_DIM)^K7723</x:f>
        <x:v>4690.981745503698</x:v>
      </x:c>
      <x:c r="N7723" s="267" t="n">
        <x:f>MAX(M7723-FARMER_HOURS,0)/TEMP_HOURS_PER_WORKER</x:f>
        <x:v>2.757626212155346</x:v>
      </x:c>
      <x:c r="O7723" s="268" t="n">
        <x:f>I7723*TOMATO_PRICE+J7723*CARROT_PRICE+K7723*MESCLUN_PRICE</x:f>
        <x:v>184304</x:v>
      </x:c>
      <x:c r="P7723" s="268" t="n">
        <x:f>I7723*TOMATO_FERTILIZER+J7723*CARROT_FERTILIZER+K7723*MESCLUN_FERTILIZER</x:f>
        <x:v>34320</x:v>
      </x:c>
      <x:c r="Q7723" s="268" t="n">
        <x:f>MIN(M7723,FARMER_HOURS)*FARMER_RATE+MAX(M7723-FARMER_HOURS,0)*TEMP_RATE</x:f>
        <x:v>93940.65530388364</x:v>
      </x:c>
      <x:c r="R7723" s="268" t="n">
        <x:f>O7723-P7723-Q7723-FIXED_COST</x:f>
        <x:v>36043.34469611636</x:v>
      </x:c>
      <x:c r="S7723" s="139" t="str">
        <x:f>IF(AND(L7723&lt;=TOTAL_BED_CAP,N7723&lt;=TEMP_WORKER_CAP),"YES","NO")</x:f>
        <x:v>YES</x:v>
      </x:c>
      <x:c r="T7723" s="139" t="n">
        <x:f>IF(S7723="YES",R7723,-1E+99)</x:f>
        <x:v>36043.34469611636</x:v>
      </x:c>
    </x:row>
    <x:row r="7724">
      <x:c r="A7724" s="139"/>
      <x:c r="B7724" s="139"/>
      <x:c r="C7724" s="139"/>
      <x:c r="D7724" s="139"/>
      <x:c r="E7724" s="139"/>
      <x:c r="F7724" s="139"/>
      <x:c r="G7724" s="139"/>
      <x:c r="H7724" s="139"/>
      <x:c r="I7724" s="266" t="n">
        <x:f>INT((ROW()-ROW($I$46))/((CARROT_CAP+1)*(MESCLUN_CAP+1)))</x:f>
        <x:v>11</x:v>
      </x:c>
      <x:c r="J7724" s="266" t="n">
        <x:f>MOD(INT((ROW()-ROW($I$46))/(MESCLUN_CAP+1)),CARROT_CAP+1)</x:f>
        <x:v>16</x:v>
      </x:c>
      <x:c r="K7724" s="266" t="n">
        <x:f>MOD(ROW()-ROW($I$46),MESCLUN_CAP+1)</x:f>
        <x:v>21</x:v>
      </x:c>
      <x:c r="L7724" s="266" t="n">
        <x:f>SUM(I7724:K7724)</x:f>
        <x:v>48</x:v>
      </x:c>
      <x:c r="M7724" s="267" t="n">
        <x:f>I7724*TOMATO_HOURS*WEEKS*(1+TOMATO_DIM)^I7724+J7724*CARROT_HOURS*WEEKS*(1+CARROT_DIM)^J7724+K7724*MESCLUN_HOURS*WEEKS*(1+MESCLUN_DIM)^K7724</x:f>
        <x:v>4763.817485730142</x:v>
      </x:c>
      <x:c r="N7724" s="267" t="n">
        <x:f>MAX(M7724-FARMER_HOURS,0)/TEMP_HOURS_PER_WORKER</x:f>
        <x:v>2.8082065873125988</x:v>
      </x:c>
      <x:c r="O7724" s="268" t="n">
        <x:f>I7724*TOMATO_PRICE+J7724*CARROT_PRICE+K7724*MESCLUN_PRICE</x:f>
        <x:v>187004</x:v>
      </x:c>
      <x:c r="P7724" s="268" t="n">
        <x:f>I7724*TOMATO_FERTILIZER+J7724*CARROT_FERTILIZER+K7724*MESCLUN_FERTILIZER</x:f>
        <x:v>35200</x:v>
      </x:c>
      <x:c r="Q7724" s="268" t="n">
        <x:f>MIN(M7724,FARMER_HOURS)*FARMER_RATE+MAX(M7724-FARMER_HOURS,0)*TEMP_RATE</x:f>
        <x:v>95205.16468281497</x:v>
      </x:c>
      <x:c r="R7724" s="268" t="n">
        <x:f>O7724-P7724-Q7724-FIXED_COST</x:f>
        <x:v>36598.83531718503</x:v>
      </x:c>
      <x:c r="S7724" s="139" t="str">
        <x:f>IF(AND(L7724&lt;=TOTAL_BED_CAP,N7724&lt;=TEMP_WORKER_CAP),"YES","NO")</x:f>
        <x:v>YES</x:v>
      </x:c>
      <x:c r="T7724" s="139" t="n">
        <x:f>IF(S7724="YES",R7724,-1E+99)</x:f>
        <x:v>36598.83531718503</x:v>
      </x:c>
    </x:row>
    <x:row r="7725">
      <x:c r="A7725" s="139"/>
      <x:c r="B7725" s="139"/>
      <x:c r="C7725" s="139"/>
      <x:c r="D7725" s="139"/>
      <x:c r="E7725" s="139"/>
      <x:c r="F7725" s="139"/>
      <x:c r="G7725" s="139"/>
      <x:c r="H7725" s="139"/>
      <x:c r="I7725" s="266" t="n">
        <x:f>INT((ROW()-ROW($I$46))/((CARROT_CAP+1)*(MESCLUN_CAP+1)))</x:f>
        <x:v>11</x:v>
      </x:c>
      <x:c r="J7725" s="266" t="n">
        <x:f>MOD(INT((ROW()-ROW($I$46))/(MESCLUN_CAP+1)),CARROT_CAP+1)</x:f>
        <x:v>16</x:v>
      </x:c>
      <x:c r="K7725" s="266" t="n">
        <x:f>MOD(ROW()-ROW($I$46),MESCLUN_CAP+1)</x:f>
        <x:v>22</x:v>
      </x:c>
      <x:c r="L7725" s="266" t="n">
        <x:f>SUM(I7725:K7725)</x:f>
        <x:v>49</x:v>
      </x:c>
      <x:c r="M7725" s="267" t="n">
        <x:f>I7725*TOMATO_HOURS*WEEKS*(1+TOMATO_DIM)^I7725+J7725*CARROT_HOURS*WEEKS*(1+CARROT_DIM)^J7725+K7725*MESCLUN_HOURS*WEEKS*(1+MESCLUN_DIM)^K7725</x:f>
        <x:v>4838.293832976538</x:v>
      </x:c>
      <x:c r="N7725" s="267" t="n">
        <x:f>MAX(M7725-FARMER_HOURS,0)/TEMP_HOURS_PER_WORKER</x:f>
        <x:v>2.859926272900374</x:v>
      </x:c>
      <x:c r="O7725" s="268" t="n">
        <x:f>I7725*TOMATO_PRICE+J7725*CARROT_PRICE+K7725*MESCLUN_PRICE</x:f>
        <x:v>189704</x:v>
      </x:c>
      <x:c r="P7725" s="268" t="n">
        <x:f>I7725*TOMATO_FERTILIZER+J7725*CARROT_FERTILIZER+K7725*MESCLUN_FERTILIZER</x:f>
        <x:v>36080</x:v>
      </x:c>
      <x:c r="Q7725" s="268" t="n">
        <x:f>MIN(M7725,FARMER_HOURS)*FARMER_RATE+MAX(M7725-FARMER_HOURS,0)*TEMP_RATE</x:f>
        <x:v>96498.15682250935</x:v>
      </x:c>
      <x:c r="R7725" s="268" t="n">
        <x:f>O7725-P7725-Q7725-FIXED_COST</x:f>
        <x:v>37125.84317749065</x:v>
      </x:c>
      <x:c r="S7725" s="139" t="str">
        <x:f>IF(AND(L7725&lt;=TOTAL_BED_CAP,N7725&lt;=TEMP_WORKER_CAP),"YES","NO")</x:f>
        <x:v>YES</x:v>
      </x:c>
      <x:c r="T7725" s="139" t="n">
        <x:f>IF(S7725="YES",R7725,-1E+99)</x:f>
        <x:v>37125.84317749065</x:v>
      </x:c>
    </x:row>
    <x:row r="7726">
      <x:c r="A7726" s="139"/>
      <x:c r="B7726" s="139"/>
      <x:c r="C7726" s="139"/>
      <x:c r="D7726" s="139"/>
      <x:c r="E7726" s="139"/>
      <x:c r="F7726" s="139"/>
      <x:c r="G7726" s="139"/>
      <x:c r="H7726" s="139"/>
      <x:c r="I7726" s="266" t="n">
        <x:f>INT((ROW()-ROW($I$46))/((CARROT_CAP+1)*(MESCLUN_CAP+1)))</x:f>
        <x:v>11</x:v>
      </x:c>
      <x:c r="J7726" s="266" t="n">
        <x:f>MOD(INT((ROW()-ROW($I$46))/(MESCLUN_CAP+1)),CARROT_CAP+1)</x:f>
        <x:v>16</x:v>
      </x:c>
      <x:c r="K7726" s="266" t="n">
        <x:f>MOD(ROW()-ROW($I$46),MESCLUN_CAP+1)</x:f>
        <x:v>23</x:v>
      </x:c>
      <x:c r="L7726" s="266" t="n">
        <x:f>SUM(I7726:K7726)</x:f>
        <x:v>50</x:v>
      </x:c>
      <x:c r="M7726" s="267" t="n">
        <x:f>I7726*TOMATO_HOURS*WEEKS*(1+TOMATO_DIM)^I7726+J7726*CARROT_HOURS*WEEKS*(1+CARROT_DIM)^J7726+K7726*MESCLUN_HOURS*WEEKS*(1+MESCLUN_DIM)^K7726</x:f>
        <x:v>4914.440421833974</x:v>
      </x:c>
      <x:c r="N7726" s="267" t="n">
        <x:f>MAX(M7726-FARMER_HOURS,0)/TEMP_HOURS_PER_WORKER</x:f>
        <x:v>2.9128058484958155</x:v>
      </x:c>
      <x:c r="O7726" s="268" t="n">
        <x:f>I7726*TOMATO_PRICE+J7726*CARROT_PRICE+K7726*MESCLUN_PRICE</x:f>
        <x:v>192404</x:v>
      </x:c>
      <x:c r="P7726" s="268" t="n">
        <x:f>I7726*TOMATO_FERTILIZER+J7726*CARROT_FERTILIZER+K7726*MESCLUN_FERTILIZER</x:f>
        <x:v>36960</x:v>
      </x:c>
      <x:c r="Q7726" s="268" t="n">
        <x:f>MIN(M7726,FARMER_HOURS)*FARMER_RATE+MAX(M7726-FARMER_HOURS,0)*TEMP_RATE</x:f>
        <x:v>97820.14621239538</x:v>
      </x:c>
      <x:c r="R7726" s="268" t="n">
        <x:f>O7726-P7726-Q7726-FIXED_COST</x:f>
        <x:v>37623.85378760462</x:v>
      </x:c>
      <x:c r="S7726" s="139" t="str">
        <x:f>IF(AND(L7726&lt;=TOTAL_BED_CAP,N7726&lt;=TEMP_WORKER_CAP),"YES","NO")</x:f>
        <x:v>YES</x:v>
      </x:c>
      <x:c r="T7726" s="139" t="n">
        <x:f>IF(S7726="YES",R7726,-1E+99)</x:f>
        <x:v>37623.85378760462</x:v>
      </x:c>
    </x:row>
    <x:row r="7727">
      <x:c r="A7727" s="139"/>
      <x:c r="B7727" s="139"/>
      <x:c r="C7727" s="139"/>
      <x:c r="D7727" s="139"/>
      <x:c r="E7727" s="139"/>
      <x:c r="F7727" s="139"/>
      <x:c r="G7727" s="139"/>
      <x:c r="H7727" s="139"/>
      <x:c r="I7727" s="266" t="n">
        <x:f>INT((ROW()-ROW($I$46))/((CARROT_CAP+1)*(MESCLUN_CAP+1)))</x:f>
        <x:v>11</x:v>
      </x:c>
      <x:c r="J7727" s="266" t="n">
        <x:f>MOD(INT((ROW()-ROW($I$46))/(MESCLUN_CAP+1)),CARROT_CAP+1)</x:f>
        <x:v>16</x:v>
      </x:c>
      <x:c r="K7727" s="266" t="n">
        <x:f>MOD(ROW()-ROW($I$46),MESCLUN_CAP+1)</x:f>
        <x:v>24</x:v>
      </x:c>
      <x:c r="L7727" s="266" t="n">
        <x:f>SUM(I7727:K7727)</x:f>
        <x:v>51</x:v>
      </x:c>
      <x:c r="M7727" s="267" t="n">
        <x:f>I7727*TOMATO_HOURS*WEEKS*(1+TOMATO_DIM)^I7727+J7727*CARROT_HOURS*WEEKS*(1+CARROT_DIM)^J7727+K7727*MESCLUN_HOURS*WEEKS*(1+MESCLUN_DIM)^K7727</x:f>
        <x:v>4992.28737141347</x:v>
      </x:c>
      <x:c r="N7727" s="267" t="n">
        <x:f>MAX(M7727-FARMER_HOURS,0)/TEMP_HOURS_PER_WORKER</x:f>
        <x:v>2.966866230148243</x:v>
      </x:c>
      <x:c r="O7727" s="268" t="n">
        <x:f>I7727*TOMATO_PRICE+J7727*CARROT_PRICE+K7727*MESCLUN_PRICE</x:f>
        <x:v>195104</x:v>
      </x:c>
      <x:c r="P7727" s="268" t="n">
        <x:f>I7727*TOMATO_FERTILIZER+J7727*CARROT_FERTILIZER+K7727*MESCLUN_FERTILIZER</x:f>
        <x:v>37840</x:v>
      </x:c>
      <x:c r="Q7727" s="268" t="n">
        <x:f>MIN(M7727,FARMER_HOURS)*FARMER_RATE+MAX(M7727-FARMER_HOURS,0)*TEMP_RATE</x:f>
        <x:v>99171.65575370607</x:v>
      </x:c>
      <x:c r="R7727" s="268" t="n">
        <x:f>O7727-P7727-Q7727-FIXED_COST</x:f>
        <x:v>38092.34424629393</x:v>
      </x:c>
      <x:c r="S7727" s="139" t="str">
        <x:f>IF(AND(L7727&lt;=TOTAL_BED_CAP,N7727&lt;=TEMP_WORKER_CAP),"YES","NO")</x:f>
        <x:v>YES</x:v>
      </x:c>
      <x:c r="T7727" s="139" t="n">
        <x:f>IF(S7727="YES",R7727,-1E+99)</x:f>
        <x:v>38092.34424629393</x:v>
      </x:c>
    </x:row>
    <x:row r="7728">
      <x:c r="A7728" s="139"/>
      <x:c r="B7728" s="139"/>
      <x:c r="C7728" s="139"/>
      <x:c r="D7728" s="139"/>
      <x:c r="E7728" s="139"/>
      <x:c r="F7728" s="139"/>
      <x:c r="G7728" s="139"/>
      <x:c r="H7728" s="139"/>
      <x:c r="I7728" s="266" t="n">
        <x:f>INT((ROW()-ROW($I$46))/((CARROT_CAP+1)*(MESCLUN_CAP+1)))</x:f>
        <x:v>11</x:v>
      </x:c>
      <x:c r="J7728" s="266" t="n">
        <x:f>MOD(INT((ROW()-ROW($I$46))/(MESCLUN_CAP+1)),CARROT_CAP+1)</x:f>
        <x:v>16</x:v>
      </x:c>
      <x:c r="K7728" s="266" t="n">
        <x:f>MOD(ROW()-ROW($I$46),MESCLUN_CAP+1)</x:f>
        <x:v>25</x:v>
      </x:c>
      <x:c r="L7728" s="266" t="n">
        <x:f>SUM(I7728:K7728)</x:f>
        <x:v>52</x:v>
      </x:c>
      <x:c r="M7728" s="267" t="n">
        <x:f>I7728*TOMATO_HOURS*WEEKS*(1+TOMATO_DIM)^I7728+J7728*CARROT_HOURS*WEEKS*(1+CARROT_DIM)^J7728+K7728*MESCLUN_HOURS*WEEKS*(1+MESCLUN_DIM)^K7728</x:f>
        <x:v>5071.865292828567</x:v>
      </x:c>
      <x:c r="N7728" s="267" t="n">
        <x:f>MAX(M7728-FARMER_HOURS,0)/TEMP_HOURS_PER_WORKER</x:f>
        <x:v>3.022128675575394</x:v>
      </x:c>
      <x:c r="O7728" s="268" t="n">
        <x:f>I7728*TOMATO_PRICE+J7728*CARROT_PRICE+K7728*MESCLUN_PRICE</x:f>
        <x:v>197804</x:v>
      </x:c>
      <x:c r="P7728" s="268" t="n">
        <x:f>I7728*TOMATO_FERTILIZER+J7728*CARROT_FERTILIZER+K7728*MESCLUN_FERTILIZER</x:f>
        <x:v>38720</x:v>
      </x:c>
      <x:c r="Q7728" s="268" t="n">
        <x:f>MIN(M7728,FARMER_HOURS)*FARMER_RATE+MAX(M7728-FARMER_HOURS,0)*TEMP_RATE</x:f>
        <x:v>100553.21688938484</x:v>
      </x:c>
      <x:c r="R7728" s="268" t="n">
        <x:f>O7728-P7728-Q7728-FIXED_COST</x:f>
        <x:v>38530.78311061516</x:v>
      </x:c>
      <x:c r="S7728" s="139" t="str">
        <x:f>IF(AND(L7728&lt;=TOTAL_BED_CAP,N7728&lt;=TEMP_WORKER_CAP),"YES","NO")</x:f>
        <x:v>YES</x:v>
      </x:c>
      <x:c r="T7728" s="139" t="n">
        <x:f>IF(S7728="YES",R7728,-1E+99)</x:f>
        <x:v>38530.78311061516</x:v>
      </x:c>
    </x:row>
    <x:row r="7729">
      <x:c r="A7729" s="139"/>
      <x:c r="B7729" s="139"/>
      <x:c r="C7729" s="139"/>
      <x:c r="D7729" s="139"/>
      <x:c r="E7729" s="139"/>
      <x:c r="F7729" s="139"/>
      <x:c r="G7729" s="139"/>
      <x:c r="H7729" s="139"/>
      <x:c r="I7729" s="266" t="n">
        <x:f>INT((ROW()-ROW($I$46))/((CARROT_CAP+1)*(MESCLUN_CAP+1)))</x:f>
        <x:v>11</x:v>
      </x:c>
      <x:c r="J7729" s="266" t="n">
        <x:f>MOD(INT((ROW()-ROW($I$46))/(MESCLUN_CAP+1)),CARROT_CAP+1)</x:f>
        <x:v>16</x:v>
      </x:c>
      <x:c r="K7729" s="266" t="n">
        <x:f>MOD(ROW()-ROW($I$46),MESCLUN_CAP+1)</x:f>
        <x:v>26</x:v>
      </x:c>
      <x:c r="L7729" s="266" t="n">
        <x:f>SUM(I7729:K7729)</x:f>
        <x:v>53</x:v>
      </x:c>
      <x:c r="M7729" s="267" t="n">
        <x:f>I7729*TOMATO_HOURS*WEEKS*(1+TOMATO_DIM)^I7729+J7729*CARROT_HOURS*WEEKS*(1+CARROT_DIM)^J7729+K7729*MESCLUN_HOURS*WEEKS*(1+MESCLUN_DIM)^K7729</x:f>
        <x:v>5153.205296789285</x:v>
      </x:c>
      <x:c r="N7729" s="267" t="n">
        <x:f>MAX(M7729-FARMER_HOURS,0)/TEMP_HOURS_PER_WORKER</x:f>
        <x:v>3.0786147894370037</x:v>
      </x:c>
      <x:c r="O7729" s="268" t="n">
        <x:f>I7729*TOMATO_PRICE+J7729*CARROT_PRICE+K7729*MESCLUN_PRICE</x:f>
        <x:v>200504</x:v>
      </x:c>
      <x:c r="P7729" s="268" t="n">
        <x:f>I7729*TOMATO_FERTILIZER+J7729*CARROT_FERTILIZER+K7729*MESCLUN_FERTILIZER</x:f>
        <x:v>39600</x:v>
      </x:c>
      <x:c r="Q7729" s="268" t="n">
        <x:f>MIN(M7729,FARMER_HOURS)*FARMER_RATE+MAX(M7729-FARMER_HOURS,0)*TEMP_RATE</x:f>
        <x:v>101965.36973592508</x:v>
      </x:c>
      <x:c r="R7729" s="268" t="n">
        <x:f>O7729-P7729-Q7729-FIXED_COST</x:f>
        <x:v>38938.63026407492</x:v>
      </x:c>
      <x:c r="S7729" s="139" t="str">
        <x:f>IF(AND(L7729&lt;=TOTAL_BED_CAP,N7729&lt;=TEMP_WORKER_CAP),"YES","NO")</x:f>
        <x:v>YES</x:v>
      </x:c>
      <x:c r="T7729" s="139" t="n">
        <x:f>IF(S7729="YES",R7729,-1E+99)</x:f>
        <x:v>38938.63026407492</x:v>
      </x:c>
    </x:row>
    <x:row r="7730">
      <x:c r="A7730" s="139"/>
      <x:c r="B7730" s="139"/>
      <x:c r="C7730" s="139"/>
      <x:c r="D7730" s="139"/>
      <x:c r="E7730" s="139"/>
      <x:c r="F7730" s="139"/>
      <x:c r="G7730" s="139"/>
      <x:c r="H7730" s="139"/>
      <x:c r="I7730" s="266" t="n">
        <x:f>INT((ROW()-ROW($I$46))/((CARROT_CAP+1)*(MESCLUN_CAP+1)))</x:f>
        <x:v>11</x:v>
      </x:c>
      <x:c r="J7730" s="266" t="n">
        <x:f>MOD(INT((ROW()-ROW($I$46))/(MESCLUN_CAP+1)),CARROT_CAP+1)</x:f>
        <x:v>16</x:v>
      </x:c>
      <x:c r="K7730" s="266" t="n">
        <x:f>MOD(ROW()-ROW($I$46),MESCLUN_CAP+1)</x:f>
        <x:v>27</x:v>
      </x:c>
      <x:c r="L7730" s="266" t="n">
        <x:f>SUM(I7730:K7730)</x:f>
        <x:v>54</x:v>
      </x:c>
      <x:c r="M7730" s="267" t="n">
        <x:f>I7730*TOMATO_HOURS*WEEKS*(1+TOMATO_DIM)^I7730+J7730*CARROT_HOURS*WEEKS*(1+CARROT_DIM)^J7730+K7730*MESCLUN_HOURS*WEEKS*(1+MESCLUN_DIM)^K7730</x:f>
        <x:v>5236.339001309042</x:v>
      </x:c>
      <x:c r="N7730" s="267" t="n">
        <x:f>MAX(M7730-FARMER_HOURS,0)/TEMP_HOURS_PER_WORKER</x:f>
        <x:v>3.136346528686835</x:v>
      </x:c>
      <x:c r="O7730" s="268" t="n">
        <x:f>I7730*TOMATO_PRICE+J7730*CARROT_PRICE+K7730*MESCLUN_PRICE</x:f>
        <x:v>203204</x:v>
      </x:c>
      <x:c r="P7730" s="268" t="n">
        <x:f>I7730*TOMATO_FERTILIZER+J7730*CARROT_FERTILIZER+K7730*MESCLUN_FERTILIZER</x:f>
        <x:v>40480</x:v>
      </x:c>
      <x:c r="Q7730" s="268" t="n">
        <x:f>MIN(M7730,FARMER_HOURS)*FARMER_RATE+MAX(M7730-FARMER_HOURS,0)*TEMP_RATE</x:f>
        <x:v>103408.66321717086</x:v>
      </x:c>
      <x:c r="R7730" s="268" t="n">
        <x:f>O7730-P7730-Q7730-FIXED_COST</x:f>
        <x:v>39315.33678282914</x:v>
      </x:c>
      <x:c r="S7730" s="139" t="str">
        <x:f>IF(AND(L7730&lt;=TOTAL_BED_CAP,N7730&lt;=TEMP_WORKER_CAP),"YES","NO")</x:f>
        <x:v>YES</x:v>
      </x:c>
      <x:c r="T7730" s="139" t="n">
        <x:f>IF(S7730="YES",R7730,-1E+99)</x:f>
        <x:v>39315.33678282914</x:v>
      </x:c>
    </x:row>
    <x:row r="7731">
      <x:c r="A7731" s="139"/>
      <x:c r="B7731" s="139"/>
      <x:c r="C7731" s="139"/>
      <x:c r="D7731" s="139"/>
      <x:c r="E7731" s="139"/>
      <x:c r="F7731" s="139"/>
      <x:c r="G7731" s="139"/>
      <x:c r="H7731" s="139"/>
      <x:c r="I7731" s="266" t="n">
        <x:f>INT((ROW()-ROW($I$46))/((CARROT_CAP+1)*(MESCLUN_CAP+1)))</x:f>
        <x:v>11</x:v>
      </x:c>
      <x:c r="J7731" s="266" t="n">
        <x:f>MOD(INT((ROW()-ROW($I$46))/(MESCLUN_CAP+1)),CARROT_CAP+1)</x:f>
        <x:v>16</x:v>
      </x:c>
      <x:c r="K7731" s="266" t="n">
        <x:f>MOD(ROW()-ROW($I$46),MESCLUN_CAP+1)</x:f>
        <x:v>28</x:v>
      </x:c>
      <x:c r="L7731" s="266" t="n">
        <x:f>SUM(I7731:K7731)</x:f>
        <x:v>55</x:v>
      </x:c>
      <x:c r="M7731" s="267" t="n">
        <x:f>I7731*TOMATO_HOURS*WEEKS*(1+TOMATO_DIM)^I7731+J7731*CARROT_HOURS*WEEKS*(1+CARROT_DIM)^J7731+K7731*MESCLUN_HOURS*WEEKS*(1+MESCLUN_DIM)^K7731</x:f>
        <x:v>5321.298539526195</x:v>
      </x:c>
      <x:c r="N7731" s="267" t="n">
        <x:f>MAX(M7731-FARMER_HOURS,0)/TEMP_HOURS_PER_WORKER</x:f>
        <x:v>3.195346208004302</x:v>
      </x:c>
      <x:c r="O7731" s="268" t="n">
        <x:f>I7731*TOMATO_PRICE+J7731*CARROT_PRICE+K7731*MESCLUN_PRICE</x:f>
        <x:v>205904</x:v>
      </x:c>
      <x:c r="P7731" s="268" t="n">
        <x:f>I7731*TOMATO_FERTILIZER+J7731*CARROT_FERTILIZER+K7731*MESCLUN_FERTILIZER</x:f>
        <x:v>41360</x:v>
      </x:c>
      <x:c r="Q7731" s="268" t="n">
        <x:f>MIN(M7731,FARMER_HOURS)*FARMER_RATE+MAX(M7731-FARMER_HOURS,0)*TEMP_RATE</x:f>
        <x:v>104883.65520010755</x:v>
      </x:c>
      <x:c r="R7731" s="268" t="n">
        <x:f>O7731-P7731-Q7731-FIXED_COST</x:f>
        <x:v>39660.34479989245</x:v>
      </x:c>
      <x:c r="S7731" s="139" t="str">
        <x:f>IF(AND(L7731&lt;=TOTAL_BED_CAP,N7731&lt;=TEMP_WORKER_CAP),"YES","NO")</x:f>
        <x:v>YES</x:v>
      </x:c>
      <x:c r="T7731" s="139" t="n">
        <x:f>IF(S7731="YES",R7731,-1E+99)</x:f>
        <x:v>39660.34479989245</x:v>
      </x:c>
    </x:row>
    <x:row r="7732">
      <x:c r="A7732" s="139"/>
      <x:c r="B7732" s="139"/>
      <x:c r="C7732" s="139"/>
      <x:c r="D7732" s="139"/>
      <x:c r="E7732" s="139"/>
      <x:c r="F7732" s="139"/>
      <x:c r="G7732" s="139"/>
      <x:c r="H7732" s="139"/>
      <x:c r="I7732" s="266" t="n">
        <x:f>INT((ROW()-ROW($I$46))/((CARROT_CAP+1)*(MESCLUN_CAP+1)))</x:f>
        <x:v>11</x:v>
      </x:c>
      <x:c r="J7732" s="266" t="n">
        <x:f>MOD(INT((ROW()-ROW($I$46))/(MESCLUN_CAP+1)),CARROT_CAP+1)</x:f>
        <x:v>16</x:v>
      </x:c>
      <x:c r="K7732" s="266" t="n">
        <x:f>MOD(ROW()-ROW($I$46),MESCLUN_CAP+1)</x:f>
        <x:v>29</x:v>
      </x:c>
      <x:c r="L7732" s="266" t="n">
        <x:f>SUM(I7732:K7732)</x:f>
        <x:v>56</x:v>
      </x:c>
      <x:c r="M7732" s="267" t="n">
        <x:f>I7732*TOMATO_HOURS*WEEKS*(1+TOMATO_DIM)^I7732+J7732*CARROT_HOURS*WEEKS*(1+CARROT_DIM)^J7732+K7732*MESCLUN_HOURS*WEEKS*(1+MESCLUN_DIM)^K7732</x:f>
        <x:v>5408.116567641849</x:v>
      </x:c>
      <x:c r="N7732" s="267" t="n">
        <x:f>MAX(M7732-FARMER_HOURS,0)/TEMP_HOURS_PER_WORKER</x:f>
        <x:v>3.2556365053068395</x:v>
      </x:c>
      <x:c r="O7732" s="268" t="n">
        <x:f>I7732*TOMATO_PRICE+J7732*CARROT_PRICE+K7732*MESCLUN_PRICE</x:f>
        <x:v>208604</x:v>
      </x:c>
      <x:c r="P7732" s="268" t="n">
        <x:f>I7732*TOMATO_FERTILIZER+J7732*CARROT_FERTILIZER+K7732*MESCLUN_FERTILIZER</x:f>
        <x:v>42240</x:v>
      </x:c>
      <x:c r="Q7732" s="268" t="n">
        <x:f>MIN(M7732,FARMER_HOURS)*FARMER_RATE+MAX(M7732-FARMER_HOURS,0)*TEMP_RATE</x:f>
        <x:v>106390.91263267098</x:v>
      </x:c>
      <x:c r="R7732" s="268" t="n">
        <x:f>O7732-P7732-Q7732-FIXED_COST</x:f>
        <x:v>39973.08736732902</x:v>
      </x:c>
      <x:c r="S7732" s="139" t="str">
        <x:f>IF(AND(L7732&lt;=TOTAL_BED_CAP,N7732&lt;=TEMP_WORKER_CAP),"YES","NO")</x:f>
        <x:v>YES</x:v>
      </x:c>
      <x:c r="T7732" s="139" t="n">
        <x:f>IF(S7732="YES",R7732,-1E+99)</x:f>
        <x:v>39973.08736732902</x:v>
      </x:c>
    </x:row>
    <x:row r="7733">
      <x:c r="A7733" s="139"/>
      <x:c r="B7733" s="139"/>
      <x:c r="C7733" s="139"/>
      <x:c r="D7733" s="139"/>
      <x:c r="E7733" s="139"/>
      <x:c r="F7733" s="139"/>
      <x:c r="G7733" s="139"/>
      <x:c r="H7733" s="139"/>
      <x:c r="I7733" s="266" t="n">
        <x:f>INT((ROW()-ROW($I$46))/((CARROT_CAP+1)*(MESCLUN_CAP+1)))</x:f>
        <x:v>11</x:v>
      </x:c>
      <x:c r="J7733" s="266" t="n">
        <x:f>MOD(INT((ROW()-ROW($I$46))/(MESCLUN_CAP+1)),CARROT_CAP+1)</x:f>
        <x:v>16</x:v>
      </x:c>
      <x:c r="K7733" s="266" t="n">
        <x:f>MOD(ROW()-ROW($I$46),MESCLUN_CAP+1)</x:f>
        <x:v>30</x:v>
      </x:c>
      <x:c r="L7733" s="266" t="n">
        <x:f>SUM(I7733:K7733)</x:f>
        <x:v>57</x:v>
      </x:c>
      <x:c r="M7733" s="267" t="n">
        <x:f>I7733*TOMATO_HOURS*WEEKS*(1+TOMATO_DIM)^I7733+J7733*CARROT_HOURS*WEEKS*(1+CARROT_DIM)^J7733+K7733*MESCLUN_HOURS*WEEKS*(1+MESCLUN_DIM)^K7733</x:f>
        <x:v>5496.826272975619</x:v>
      </x:c>
      <x:c r="N7733" s="267" t="n">
        <x:f>MAX(M7733-FARMER_HOURS,0)/TEMP_HOURS_PER_WORKER</x:f>
        <x:v>3.3172404673441798</x:v>
      </x:c>
      <x:c r="O7733" s="268" t="n">
        <x:f>I7733*TOMATO_PRICE+J7733*CARROT_PRICE+K7733*MESCLUN_PRICE</x:f>
        <x:v>211304</x:v>
      </x:c>
      <x:c r="P7733" s="268" t="n">
        <x:f>I7733*TOMATO_FERTILIZER+J7733*CARROT_FERTILIZER+K7733*MESCLUN_FERTILIZER</x:f>
        <x:v>43120</x:v>
      </x:c>
      <x:c r="Q7733" s="268" t="n">
        <x:f>MIN(M7733,FARMER_HOURS)*FARMER_RATE+MAX(M7733-FARMER_HOURS,0)*TEMP_RATE</x:f>
        <x:v>107931.01168360449</x:v>
      </x:c>
      <x:c r="R7733" s="268" t="n">
        <x:f>O7733-P7733-Q7733-FIXED_COST</x:f>
        <x:v>40252.98831639551</x:v>
      </x:c>
      <x:c r="S7733" s="139" t="str">
        <x:f>IF(AND(L7733&lt;=TOTAL_BED_CAP,N7733&lt;=TEMP_WORKER_CAP),"YES","NO")</x:f>
        <x:v>YES</x:v>
      </x:c>
      <x:c r="T7733" s="139" t="n">
        <x:f>IF(S7733="YES",R7733,-1E+99)</x:f>
        <x:v>40252.98831639551</x:v>
      </x:c>
    </x:row>
    <x:row r="7734">
      <x:c r="A7734" s="139"/>
      <x:c r="B7734" s="139"/>
      <x:c r="C7734" s="139"/>
      <x:c r="D7734" s="139"/>
      <x:c r="E7734" s="139"/>
      <x:c r="F7734" s="139"/>
      <x:c r="G7734" s="139"/>
      <x:c r="H7734" s="139"/>
      <x:c r="I7734" s="266" t="n">
        <x:f>INT((ROW()-ROW($I$46))/((CARROT_CAP+1)*(MESCLUN_CAP+1)))</x:f>
        <x:v>11</x:v>
      </x:c>
      <x:c r="J7734" s="266" t="n">
        <x:f>MOD(INT((ROW()-ROW($I$46))/(MESCLUN_CAP+1)),CARROT_CAP+1)</x:f>
        <x:v>17</x:v>
      </x:c>
      <x:c r="K7734" s="266" t="n">
        <x:f>MOD(ROW()-ROW($I$46),MESCLUN_CAP+1)</x:f>
        <x:v>0</x:v>
      </x:c>
      <x:c r="L7734" s="266" t="n">
        <x:f>SUM(I7734:K7734)</x:f>
        <x:v>28</x:v>
      </x:c>
      <x:c r="M7734" s="267" t="n">
        <x:f>I7734*TOMATO_HOURS*WEEKS*(1+TOMATO_DIM)^I7734+J7734*CARROT_HOURS*WEEKS*(1+CARROT_DIM)^J7734+K7734*MESCLUN_HOURS*WEEKS*(1+MESCLUN_DIM)^K7734</x:f>
        <x:v>3600.6108522492113</x:v>
      </x:c>
      <x:c r="N7734" s="267" t="n">
        <x:f>MAX(M7734-FARMER_HOURS,0)/TEMP_HOURS_PER_WORKER</x:f>
        <x:v>2.0004242029508412</x:v>
      </x:c>
      <x:c r="O7734" s="268" t="n">
        <x:f>I7734*TOMATO_PRICE+J7734*CARROT_PRICE+K7734*MESCLUN_PRICE</x:f>
        <x:v>132398</x:v>
      </x:c>
      <x:c r="P7734" s="268" t="n">
        <x:f>I7734*TOMATO_FERTILIZER+J7734*CARROT_FERTILIZER+K7734*MESCLUN_FERTILIZER</x:f>
        <x:v>17160</x:v>
      </x:c>
      <x:c r="Q7734" s="268" t="n">
        <x:f>MIN(M7734,FARMER_HOURS)*FARMER_RATE+MAX(M7734-FARMER_HOURS,0)*TEMP_RATE</x:f>
        <x:v>75010.60507377103</x:v>
      </x:c>
      <x:c r="R7734" s="268" t="n">
        <x:f>O7734-P7734-Q7734-FIXED_COST</x:f>
        <x:v>20227.394926228968</x:v>
      </x:c>
      <x:c r="S7734" s="139" t="str">
        <x:f>IF(AND(L7734&lt;=TOTAL_BED_CAP,N7734&lt;=TEMP_WORKER_CAP),"YES","NO")</x:f>
        <x:v>YES</x:v>
      </x:c>
      <x:c r="T7734" s="139" t="n">
        <x:f>IF(S7734="YES",R7734,-1E+99)</x:f>
        <x:v>20227.394926228968</x:v>
      </x:c>
    </x:row>
    <x:row r="7735">
      <x:c r="A7735" s="139"/>
      <x:c r="B7735" s="139"/>
      <x:c r="C7735" s="139"/>
      <x:c r="D7735" s="139"/>
      <x:c r="E7735" s="139"/>
      <x:c r="F7735" s="139"/>
      <x:c r="G7735" s="139"/>
      <x:c r="H7735" s="139"/>
      <x:c r="I7735" s="266" t="n">
        <x:f>INT((ROW()-ROW($I$46))/((CARROT_CAP+1)*(MESCLUN_CAP+1)))</x:f>
        <x:v>11</x:v>
      </x:c>
      <x:c r="J7735" s="266" t="n">
        <x:f>MOD(INT((ROW()-ROW($I$46))/(MESCLUN_CAP+1)),CARROT_CAP+1)</x:f>
        <x:v>17</x:v>
      </x:c>
      <x:c r="K7735" s="266" t="n">
        <x:f>MOD(ROW()-ROW($I$46),MESCLUN_CAP+1)</x:f>
        <x:v>1</x:v>
      </x:c>
      <x:c r="L7735" s="266" t="n">
        <x:f>SUM(I7735:K7735)</x:f>
        <x:v>29</x:v>
      </x:c>
      <x:c r="M7735" s="267" t="n">
        <x:f>I7735*TOMATO_HOURS*WEEKS*(1+TOMATO_DIM)^I7735+J7735*CARROT_HOURS*WEEKS*(1+CARROT_DIM)^J7735+K7735*MESCLUN_HOURS*WEEKS*(1+MESCLUN_DIM)^K7735</x:f>
        <x:v>3646.1733522492113</x:v>
      </x:c>
      <x:c r="N7735" s="267" t="n">
        <x:f>MAX(M7735-FARMER_HOURS,0)/TEMP_HOURS_PER_WORKER</x:f>
        <x:v>2.0320648279508413</x:v>
      </x:c>
      <x:c r="O7735" s="268" t="n">
        <x:f>I7735*TOMATO_PRICE+J7735*CARROT_PRICE+K7735*MESCLUN_PRICE</x:f>
        <x:v>135098</x:v>
      </x:c>
      <x:c r="P7735" s="268" t="n">
        <x:f>I7735*TOMATO_FERTILIZER+J7735*CARROT_FERTILIZER+K7735*MESCLUN_FERTILIZER</x:f>
        <x:v>18040</x:v>
      </x:c>
      <x:c r="Q7735" s="268" t="n">
        <x:f>MIN(M7735,FARMER_HOURS)*FARMER_RATE+MAX(M7735-FARMER_HOURS,0)*TEMP_RATE</x:f>
        <x:v>75801.62069877103</x:v>
      </x:c>
      <x:c r="R7735" s="268" t="n">
        <x:f>O7735-P7735-Q7735-FIXED_COST</x:f>
        <x:v>21256.379301228968</x:v>
      </x:c>
      <x:c r="S7735" s="139" t="str">
        <x:f>IF(AND(L7735&lt;=TOTAL_BED_CAP,N7735&lt;=TEMP_WORKER_CAP),"YES","NO")</x:f>
        <x:v>YES</x:v>
      </x:c>
      <x:c r="T7735" s="139" t="n">
        <x:f>IF(S7735="YES",R7735,-1E+99)</x:f>
        <x:v>21256.379301228968</x:v>
      </x:c>
    </x:row>
    <x:row r="7736">
      <x:c r="A7736" s="139"/>
      <x:c r="B7736" s="139"/>
      <x:c r="C7736" s="139"/>
      <x:c r="D7736" s="139"/>
      <x:c r="E7736" s="139"/>
      <x:c r="F7736" s="139"/>
      <x:c r="G7736" s="139"/>
      <x:c r="H7736" s="139"/>
      <x:c r="I7736" s="266" t="n">
        <x:f>INT((ROW()-ROW($I$46))/((CARROT_CAP+1)*(MESCLUN_CAP+1)))</x:f>
        <x:v>11</x:v>
      </x:c>
      <x:c r="J7736" s="266" t="n">
        <x:f>MOD(INT((ROW()-ROW($I$46))/(MESCLUN_CAP+1)),CARROT_CAP+1)</x:f>
        <x:v>17</x:v>
      </x:c>
      <x:c r="K7736" s="266" t="n">
        <x:f>MOD(ROW()-ROW($I$46),MESCLUN_CAP+1)</x:f>
        <x:v>2</x:v>
      </x:c>
      <x:c r="L7736" s="266" t="n">
        <x:f>SUM(I7736:K7736)</x:f>
        <x:v>30</x:v>
      </x:c>
      <x:c r="M7736" s="267" t="n">
        <x:f>I7736*TOMATO_HOURS*WEEKS*(1+TOMATO_DIM)^I7736+J7736*CARROT_HOURS*WEEKS*(1+CARROT_DIM)^J7736+K7736*MESCLUN_HOURS*WEEKS*(1+MESCLUN_DIM)^K7736</x:f>
        <x:v>3692.8749147492113</x:v>
      </x:c>
      <x:c r="N7736" s="267" t="n">
        <x:f>MAX(M7736-FARMER_HOURS,0)/TEMP_HOURS_PER_WORKER</x:f>
        <x:v>2.0644964685758413</x:v>
      </x:c>
      <x:c r="O7736" s="268" t="n">
        <x:f>I7736*TOMATO_PRICE+J7736*CARROT_PRICE+K7736*MESCLUN_PRICE</x:f>
        <x:v>137798</x:v>
      </x:c>
      <x:c r="P7736" s="268" t="n">
        <x:f>I7736*TOMATO_FERTILIZER+J7736*CARROT_FERTILIZER+K7736*MESCLUN_FERTILIZER</x:f>
        <x:v>18920</x:v>
      </x:c>
      <x:c r="Q7736" s="268" t="n">
        <x:f>MIN(M7736,FARMER_HOURS)*FARMER_RATE+MAX(M7736-FARMER_HOURS,0)*TEMP_RATE</x:f>
        <x:v>76612.41171439603</x:v>
      </x:c>
      <x:c r="R7736" s="268" t="n">
        <x:f>O7736-P7736-Q7736-FIXED_COST</x:f>
        <x:v>22265.588285603968</x:v>
      </x:c>
      <x:c r="S7736" s="139" t="str">
        <x:f>IF(AND(L7736&lt;=TOTAL_BED_CAP,N7736&lt;=TEMP_WORKER_CAP),"YES","NO")</x:f>
        <x:v>YES</x:v>
      </x:c>
      <x:c r="T7736" s="139" t="n">
        <x:f>IF(S7736="YES",R7736,-1E+99)</x:f>
        <x:v>22265.588285603968</x:v>
      </x:c>
    </x:row>
    <x:row r="7737">
      <x:c r="A7737" s="139"/>
      <x:c r="B7737" s="139"/>
      <x:c r="C7737" s="139"/>
      <x:c r="D7737" s="139"/>
      <x:c r="E7737" s="139"/>
      <x:c r="F7737" s="139"/>
      <x:c r="G7737" s="139"/>
      <x:c r="H7737" s="139"/>
      <x:c r="I7737" s="266" t="n">
        <x:f>INT((ROW()-ROW($I$46))/((CARROT_CAP+1)*(MESCLUN_CAP+1)))</x:f>
        <x:v>11</x:v>
      </x:c>
      <x:c r="J7737" s="266" t="n">
        <x:f>MOD(INT((ROW()-ROW($I$46))/(MESCLUN_CAP+1)),CARROT_CAP+1)</x:f>
        <x:v>17</x:v>
      </x:c>
      <x:c r="K7737" s="266" t="n">
        <x:f>MOD(ROW()-ROW($I$46),MESCLUN_CAP+1)</x:f>
        <x:v>3</x:v>
      </x:c>
      <x:c r="L7737" s="266" t="n">
        <x:f>SUM(I7737:K7737)</x:f>
        <x:v>31</x:v>
      </x:c>
      <x:c r="M7737" s="267" t="n">
        <x:f>I7737*TOMATO_HOURS*WEEKS*(1+TOMATO_DIM)^I7737+J7737*CARROT_HOURS*WEEKS*(1+CARROT_DIM)^J7737+K7737*MESCLUN_HOURS*WEEKS*(1+MESCLUN_DIM)^K7737</x:f>
        <x:v>3740.736897171086</x:v>
      </x:c>
      <x:c r="N7737" s="267" t="n">
        <x:f>MAX(M7737-FARMER_HOURS,0)/TEMP_HOURS_PER_WORKER</x:f>
        <x:v>2.0977339563688098</x:v>
      </x:c>
      <x:c r="O7737" s="268" t="n">
        <x:f>I7737*TOMATO_PRICE+J7737*CARROT_PRICE+K7737*MESCLUN_PRICE</x:f>
        <x:v>140498</x:v>
      </x:c>
      <x:c r="P7737" s="268" t="n">
        <x:f>I7737*TOMATO_FERTILIZER+J7737*CARROT_FERTILIZER+K7737*MESCLUN_FERTILIZER</x:f>
        <x:v>19800</x:v>
      </x:c>
      <x:c r="Q7737" s="268" t="n">
        <x:f>MIN(M7737,FARMER_HOURS)*FARMER_RATE+MAX(M7737-FARMER_HOURS,0)*TEMP_RATE</x:f>
        <x:v>77443.34890922025</x:v>
      </x:c>
      <x:c r="R7737" s="268" t="n">
        <x:f>O7737-P7737-Q7737-FIXED_COST</x:f>
        <x:v>23254.65109077975</x:v>
      </x:c>
      <x:c r="S7737" s="139" t="str">
        <x:f>IF(AND(L7737&lt;=TOTAL_BED_CAP,N7737&lt;=TEMP_WORKER_CAP),"YES","NO")</x:f>
        <x:v>YES</x:v>
      </x:c>
      <x:c r="T7737" s="139" t="n">
        <x:f>IF(S7737="YES",R7737,-1E+99)</x:f>
        <x:v>23254.65109077975</x:v>
      </x:c>
    </x:row>
    <x:row r="7738">
      <x:c r="A7738" s="139"/>
      <x:c r="B7738" s="139"/>
      <x:c r="C7738" s="139"/>
      <x:c r="D7738" s="139"/>
      <x:c r="E7738" s="139"/>
      <x:c r="F7738" s="139"/>
      <x:c r="G7738" s="139"/>
      <x:c r="H7738" s="139"/>
      <x:c r="I7738" s="266" t="n">
        <x:f>INT((ROW()-ROW($I$46))/((CARROT_CAP+1)*(MESCLUN_CAP+1)))</x:f>
        <x:v>11</x:v>
      </x:c>
      <x:c r="J7738" s="266" t="n">
        <x:f>MOD(INT((ROW()-ROW($I$46))/(MESCLUN_CAP+1)),CARROT_CAP+1)</x:f>
        <x:v>17</x:v>
      </x:c>
      <x:c r="K7738" s="266" t="n">
        <x:f>MOD(ROW()-ROW($I$46),MESCLUN_CAP+1)</x:f>
        <x:v>4</x:v>
      </x:c>
      <x:c r="L7738" s="266" t="n">
        <x:f>SUM(I7738:K7738)</x:f>
        <x:v>32</x:v>
      </x:c>
      <x:c r="M7738" s="267" t="n">
        <x:f>I7738*TOMATO_HOURS*WEEKS*(1+TOMATO_DIM)^I7738+J7738*CARROT_HOURS*WEEKS*(1+CARROT_DIM)^J7738+K7738*MESCLUN_HOURS*WEEKS*(1+MESCLUN_DIM)^K7738</x:f>
        <x:v>3789.7810128937426</x:v>
      </x:c>
      <x:c r="N7738" s="267" t="n">
        <x:f>MAX(M7738-FARMER_HOURS,0)/TEMP_HOURS_PER_WORKER</x:f>
        <x:v>2.131792370065099</x:v>
      </x:c>
      <x:c r="O7738" s="268" t="n">
        <x:f>I7738*TOMATO_PRICE+J7738*CARROT_PRICE+K7738*MESCLUN_PRICE</x:f>
        <x:v>143198</x:v>
      </x:c>
      <x:c r="P7738" s="268" t="n">
        <x:f>I7738*TOMATO_FERTILIZER+J7738*CARROT_FERTILIZER+K7738*MESCLUN_FERTILIZER</x:f>
        <x:v>20680</x:v>
      </x:c>
      <x:c r="Q7738" s="268" t="n">
        <x:f>MIN(M7738,FARMER_HOURS)*FARMER_RATE+MAX(M7738-FARMER_HOURS,0)*TEMP_RATE</x:f>
        <x:v>78294.80925162748</x:v>
      </x:c>
      <x:c r="R7738" s="268" t="n">
        <x:f>O7738-P7738-Q7738-FIXED_COST</x:f>
        <x:v>24223.190748372523</x:v>
      </x:c>
      <x:c r="S7738" s="139" t="str">
        <x:f>IF(AND(L7738&lt;=TOTAL_BED_CAP,N7738&lt;=TEMP_WORKER_CAP),"YES","NO")</x:f>
        <x:v>YES</x:v>
      </x:c>
      <x:c r="T7738" s="139" t="n">
        <x:f>IF(S7738="YES",R7738,-1E+99)</x:f>
        <x:v>24223.190748372523</x:v>
      </x:c>
    </x:row>
    <x:row r="7739">
      <x:c r="A7739" s="139"/>
      <x:c r="B7739" s="139"/>
      <x:c r="C7739" s="139"/>
      <x:c r="D7739" s="139"/>
      <x:c r="E7739" s="139"/>
      <x:c r="F7739" s="139"/>
      <x:c r="G7739" s="139"/>
      <x:c r="H7739" s="139"/>
      <x:c r="I7739" s="266" t="n">
        <x:f>INT((ROW()-ROW($I$46))/((CARROT_CAP+1)*(MESCLUN_CAP+1)))</x:f>
        <x:v>11</x:v>
      </x:c>
      <x:c r="J7739" s="266" t="n">
        <x:f>MOD(INT((ROW()-ROW($I$46))/(MESCLUN_CAP+1)),CARROT_CAP+1)</x:f>
        <x:v>17</x:v>
      </x:c>
      <x:c r="K7739" s="266" t="n">
        <x:f>MOD(ROW()-ROW($I$46),MESCLUN_CAP+1)</x:f>
        <x:v>5</x:v>
      </x:c>
      <x:c r="L7739" s="266" t="n">
        <x:f>SUM(I7739:K7739)</x:f>
        <x:v>33</x:v>
      </x:c>
      <x:c r="M7739" s="267" t="n">
        <x:f>I7739*TOMATO_HOURS*WEEKS*(1+TOMATO_DIM)^I7739+J7739*CARROT_HOURS*WEEKS*(1+CARROT_DIM)^J7739+K7739*MESCLUN_HOURS*WEEKS*(1+MESCLUN_DIM)^K7739</x:f>
        <x:v>3840.029336814946</x:v>
      </x:c>
      <x:c r="N7739" s="267" t="n">
        <x:f>MAX(M7739-FARMER_HOURS,0)/TEMP_HOURS_PER_WORKER</x:f>
        <x:v>2.1666870394548234</x:v>
      </x:c>
      <x:c r="O7739" s="268" t="n">
        <x:f>I7739*TOMATO_PRICE+J7739*CARROT_PRICE+K7739*MESCLUN_PRICE</x:f>
        <x:v>145898</x:v>
      </x:c>
      <x:c r="P7739" s="268" t="n">
        <x:f>I7739*TOMATO_FERTILIZER+J7739*CARROT_FERTILIZER+K7739*MESCLUN_FERTILIZER</x:f>
        <x:v>21560</x:v>
      </x:c>
      <x:c r="Q7739" s="268" t="n">
        <x:f>MIN(M7739,FARMER_HOURS)*FARMER_RATE+MAX(M7739-FARMER_HOURS,0)*TEMP_RATE</x:f>
        <x:v>79167.1759863706</x:v>
      </x:c>
      <x:c r="R7739" s="268" t="n">
        <x:f>O7739-P7739-Q7739-FIXED_COST</x:f>
        <x:v>25170.824013629404</x:v>
      </x:c>
      <x:c r="S7739" s="139" t="str">
        <x:f>IF(AND(L7739&lt;=TOTAL_BED_CAP,N7739&lt;=TEMP_WORKER_CAP),"YES","NO")</x:f>
        <x:v>YES</x:v>
      </x:c>
      <x:c r="T7739" s="139" t="n">
        <x:f>IF(S7739="YES",R7739,-1E+99)</x:f>
        <x:v>25170.824013629404</x:v>
      </x:c>
    </x:row>
    <x:row r="7740">
      <x:c r="A7740" s="139"/>
      <x:c r="B7740" s="139"/>
      <x:c r="C7740" s="139"/>
      <x:c r="D7740" s="139"/>
      <x:c r="E7740" s="139"/>
      <x:c r="F7740" s="139"/>
      <x:c r="G7740" s="139"/>
      <x:c r="H7740" s="139"/>
      <x:c r="I7740" s="266" t="n">
        <x:f>INT((ROW()-ROW($I$46))/((CARROT_CAP+1)*(MESCLUN_CAP+1)))</x:f>
        <x:v>11</x:v>
      </x:c>
      <x:c r="J7740" s="266" t="n">
        <x:f>MOD(INT((ROW()-ROW($I$46))/(MESCLUN_CAP+1)),CARROT_CAP+1)</x:f>
        <x:v>17</x:v>
      </x:c>
      <x:c r="K7740" s="266" t="n">
        <x:f>MOD(ROW()-ROW($I$46),MESCLUN_CAP+1)</x:f>
        <x:v>6</x:v>
      </x:c>
      <x:c r="L7740" s="266" t="n">
        <x:f>SUM(I7740:K7740)</x:f>
        <x:v>34</x:v>
      </x:c>
      <x:c r="M7740" s="267" t="n">
        <x:f>I7740*TOMATO_HOURS*WEEKS*(1+TOMATO_DIM)^I7740+J7740*CARROT_HOURS*WEEKS*(1+CARROT_DIM)^J7740+K7740*MESCLUN_HOURS*WEEKS*(1+MESCLUN_DIM)^K7740</x:f>
        <x:v>3891.504310996579</x:v>
      </x:c>
      <x:c r="N7740" s="267" t="n">
        <x:f>MAX(M7740-FARMER_HOURS,0)/TEMP_HOURS_PER_WORKER</x:f>
        <x:v>2.20243354930318</x:v>
      </x:c>
      <x:c r="O7740" s="268" t="n">
        <x:f>I7740*TOMATO_PRICE+J7740*CARROT_PRICE+K7740*MESCLUN_PRICE</x:f>
        <x:v>148598</x:v>
      </x:c>
      <x:c r="P7740" s="268" t="n">
        <x:f>I7740*TOMATO_FERTILIZER+J7740*CARROT_FERTILIZER+K7740*MESCLUN_FERTILIZER</x:f>
        <x:v>22440</x:v>
      </x:c>
      <x:c r="Q7740" s="268" t="n">
        <x:f>MIN(M7740,FARMER_HOURS)*FARMER_RATE+MAX(M7740-FARMER_HOURS,0)*TEMP_RATE</x:f>
        <x:v>80060.83873257949</x:v>
      </x:c>
      <x:c r="R7740" s="268" t="n">
        <x:f>O7740-P7740-Q7740-FIXED_COST</x:f>
        <x:v>26097.16126742051</x:v>
      </x:c>
      <x:c r="S7740" s="139" t="str">
        <x:f>IF(AND(L7740&lt;=TOTAL_BED_CAP,N7740&lt;=TEMP_WORKER_CAP),"YES","NO")</x:f>
        <x:v>YES</x:v>
      </x:c>
      <x:c r="T7740" s="139" t="n">
        <x:f>IF(S7740="YES",R7740,-1E+99)</x:f>
        <x:v>26097.16126742051</x:v>
      </x:c>
    </x:row>
    <x:row r="7741">
      <x:c r="A7741" s="139"/>
      <x:c r="B7741" s="139"/>
      <x:c r="C7741" s="139"/>
      <x:c r="D7741" s="139"/>
      <x:c r="E7741" s="139"/>
      <x:c r="F7741" s="139"/>
      <x:c r="G7741" s="139"/>
      <x:c r="H7741" s="139"/>
      <x:c r="I7741" s="266" t="n">
        <x:f>INT((ROW()-ROW($I$46))/((CARROT_CAP+1)*(MESCLUN_CAP+1)))</x:f>
        <x:v>11</x:v>
      </x:c>
      <x:c r="J7741" s="266" t="n">
        <x:f>MOD(INT((ROW()-ROW($I$46))/(MESCLUN_CAP+1)),CARROT_CAP+1)</x:f>
        <x:v>17</x:v>
      </x:c>
      <x:c r="K7741" s="266" t="n">
        <x:f>MOD(ROW()-ROW($I$46),MESCLUN_CAP+1)</x:f>
        <x:v>7</x:v>
      </x:c>
      <x:c r="L7741" s="266" t="n">
        <x:f>SUM(I7741:K7741)</x:f>
        <x:v>35</x:v>
      </x:c>
      <x:c r="M7741" s="267" t="n">
        <x:f>I7741*TOMATO_HOURS*WEEKS*(1+TOMATO_DIM)^I7741+J7741*CARROT_HOURS*WEEKS*(1+CARROT_DIM)^J7741+K7741*MESCLUN_HOURS*WEEKS*(1+MESCLUN_DIM)^K7741</x:f>
        <x:v>3944.2287503945395</x:v>
      </x:c>
      <x:c r="N7741" s="267" t="n">
        <x:f>MAX(M7741-FARMER_HOURS,0)/TEMP_HOURS_PER_WORKER</x:f>
        <x:v>2.2390477433295413</x:v>
      </x:c>
      <x:c r="O7741" s="268" t="n">
        <x:f>I7741*TOMATO_PRICE+J7741*CARROT_PRICE+K7741*MESCLUN_PRICE</x:f>
        <x:v>151298</x:v>
      </x:c>
      <x:c r="P7741" s="268" t="n">
        <x:f>I7741*TOMATO_FERTILIZER+J7741*CARROT_FERTILIZER+K7741*MESCLUN_FERTILIZER</x:f>
        <x:v>23320</x:v>
      </x:c>
      <x:c r="Q7741" s="268" t="n">
        <x:f>MIN(M7741,FARMER_HOURS)*FARMER_RATE+MAX(M7741-FARMER_HOURS,0)*TEMP_RATE</x:f>
        <x:v>80976.19358323852</x:v>
      </x:c>
      <x:c r="R7741" s="268" t="n">
        <x:f>O7741-P7741-Q7741-FIXED_COST</x:f>
        <x:v>27001.80641676148</x:v>
      </x:c>
      <x:c r="S7741" s="139" t="str">
        <x:f>IF(AND(L7741&lt;=TOTAL_BED_CAP,N7741&lt;=TEMP_WORKER_CAP),"YES","NO")</x:f>
        <x:v>YES</x:v>
      </x:c>
      <x:c r="T7741" s="139" t="n">
        <x:f>IF(S7741="YES",R7741,-1E+99)</x:f>
        <x:v>27001.80641676148</x:v>
      </x:c>
    </x:row>
    <x:row r="7742">
      <x:c r="A7742" s="139"/>
      <x:c r="B7742" s="139"/>
      <x:c r="C7742" s="139"/>
      <x:c r="D7742" s="139"/>
      <x:c r="E7742" s="139"/>
      <x:c r="F7742" s="139"/>
      <x:c r="G7742" s="139"/>
      <x:c r="H7742" s="139"/>
      <x:c r="I7742" s="266" t="n">
        <x:f>INT((ROW()-ROW($I$46))/((CARROT_CAP+1)*(MESCLUN_CAP+1)))</x:f>
        <x:v>11</x:v>
      </x:c>
      <x:c r="J7742" s="266" t="n">
        <x:f>MOD(INT((ROW()-ROW($I$46))/(MESCLUN_CAP+1)),CARROT_CAP+1)</x:f>
        <x:v>17</x:v>
      </x:c>
      <x:c r="K7742" s="266" t="n">
        <x:f>MOD(ROW()-ROW($I$46),MESCLUN_CAP+1)</x:f>
        <x:v>8</x:v>
      </x:c>
      <x:c r="L7742" s="266" t="n">
        <x:f>SUM(I7742:K7742)</x:f>
        <x:v>36</x:v>
      </x:c>
      <x:c r="M7742" s="267" t="n">
        <x:f>I7742*TOMATO_HOURS*WEEKS*(1+TOMATO_DIM)^I7742+J7742*CARROT_HOURS*WEEKS*(1+CARROT_DIM)^J7742+K7742*MESCLUN_HOURS*WEEKS*(1+MESCLUN_DIM)^K7742</x:f>
        <x:v>3998.2258486745195</x:v>
      </x:c>
      <x:c r="N7742" s="267" t="n">
        <x:f>MAX(M7742-FARMER_HOURS,0)/TEMP_HOURS_PER_WORKER</x:f>
        <x:v>2.276545728246194</x:v>
      </x:c>
      <x:c r="O7742" s="268" t="n">
        <x:f>I7742*TOMATO_PRICE+J7742*CARROT_PRICE+K7742*MESCLUN_PRICE</x:f>
        <x:v>153998</x:v>
      </x:c>
      <x:c r="P7742" s="268" t="n">
        <x:f>I7742*TOMATO_FERTILIZER+J7742*CARROT_FERTILIZER+K7742*MESCLUN_FERTILIZER</x:f>
        <x:v>24200</x:v>
      </x:c>
      <x:c r="Q7742" s="268" t="n">
        <x:f>MIN(M7742,FARMER_HOURS)*FARMER_RATE+MAX(M7742-FARMER_HOURS,0)*TEMP_RATE</x:f>
        <x:v>81913.64320615485</x:v>
      </x:c>
      <x:c r="R7742" s="268" t="n">
        <x:f>O7742-P7742-Q7742-FIXED_COST</x:f>
        <x:v>27884.356793845145</x:v>
      </x:c>
      <x:c r="S7742" s="139" t="str">
        <x:f>IF(AND(L7742&lt;=TOTAL_BED_CAP,N7742&lt;=TEMP_WORKER_CAP),"YES","NO")</x:f>
        <x:v>YES</x:v>
      </x:c>
      <x:c r="T7742" s="139" t="n">
        <x:f>IF(S7742="YES",R7742,-1E+99)</x:f>
        <x:v>27884.356793845145</x:v>
      </x:c>
    </x:row>
    <x:row r="7743">
      <x:c r="A7743" s="139"/>
      <x:c r="B7743" s="139"/>
      <x:c r="C7743" s="139"/>
      <x:c r="D7743" s="139"/>
      <x:c r="E7743" s="139"/>
      <x:c r="F7743" s="139"/>
      <x:c r="G7743" s="139"/>
      <x:c r="H7743" s="139"/>
      <x:c r="I7743" s="266" t="n">
        <x:f>INT((ROW()-ROW($I$46))/((CARROT_CAP+1)*(MESCLUN_CAP+1)))</x:f>
        <x:v>11</x:v>
      </x:c>
      <x:c r="J7743" s="266" t="n">
        <x:f>MOD(INT((ROW()-ROW($I$46))/(MESCLUN_CAP+1)),CARROT_CAP+1)</x:f>
        <x:v>17</x:v>
      </x:c>
      <x:c r="K7743" s="266" t="n">
        <x:f>MOD(ROW()-ROW($I$46),MESCLUN_CAP+1)</x:f>
        <x:v>9</x:v>
      </x:c>
      <x:c r="L7743" s="266" t="n">
        <x:f>SUM(I7743:K7743)</x:f>
        <x:v>37</x:v>
      </x:c>
      <x:c r="M7743" s="267" t="n">
        <x:f>I7743*TOMATO_HOURS*WEEKS*(1+TOMATO_DIM)^I7743+J7743*CARROT_HOURS*WEEKS*(1+CARROT_DIM)^J7743+K7743*MESCLUN_HOURS*WEEKS*(1+MESCLUN_DIM)^K7743</x:f>
        <x:v>4053.519184114914</x:v>
      </x:c>
      <x:c r="N7743" s="267" t="n">
        <x:f>MAX(M7743-FARMER_HOURS,0)/TEMP_HOURS_PER_WORKER</x:f>
        <x:v>2.314943877857579</x:v>
      </x:c>
      <x:c r="O7743" s="268" t="n">
        <x:f>I7743*TOMATO_PRICE+J7743*CARROT_PRICE+K7743*MESCLUN_PRICE</x:f>
        <x:v>156698</x:v>
      </x:c>
      <x:c r="P7743" s="268" t="n">
        <x:f>I7743*TOMATO_FERTILIZER+J7743*CARROT_FERTILIZER+K7743*MESCLUN_FERTILIZER</x:f>
        <x:v>25080</x:v>
      </x:c>
      <x:c r="Q7743" s="268" t="n">
        <x:f>MIN(M7743,FARMER_HOURS)*FARMER_RATE+MAX(M7743-FARMER_HOURS,0)*TEMP_RATE</x:f>
        <x:v>82873.59694643947</x:v>
      </x:c>
      <x:c r="R7743" s="268" t="n">
        <x:f>O7743-P7743-Q7743-FIXED_COST</x:f>
        <x:v>28744.403053560527</x:v>
      </x:c>
      <x:c r="S7743" s="139" t="str">
        <x:f>IF(AND(L7743&lt;=TOTAL_BED_CAP,N7743&lt;=TEMP_WORKER_CAP),"YES","NO")</x:f>
        <x:v>YES</x:v>
      </x:c>
      <x:c r="T7743" s="139" t="n">
        <x:f>IF(S7743="YES",R7743,-1E+99)</x:f>
        <x:v>28744.403053560527</x:v>
      </x:c>
    </x:row>
    <x:row r="7744">
      <x:c r="A7744" s="139"/>
      <x:c r="B7744" s="139"/>
      <x:c r="C7744" s="139"/>
      <x:c r="D7744" s="139"/>
      <x:c r="E7744" s="139"/>
      <x:c r="F7744" s="139"/>
      <x:c r="G7744" s="139"/>
      <x:c r="H7744" s="139"/>
      <x:c r="I7744" s="266" t="n">
        <x:f>INT((ROW()-ROW($I$46))/((CARROT_CAP+1)*(MESCLUN_CAP+1)))</x:f>
        <x:v>11</x:v>
      </x:c>
      <x:c r="J7744" s="266" t="n">
        <x:f>MOD(INT((ROW()-ROW($I$46))/(MESCLUN_CAP+1)),CARROT_CAP+1)</x:f>
        <x:v>17</x:v>
      </x:c>
      <x:c r="K7744" s="266" t="n">
        <x:f>MOD(ROW()-ROW($I$46),MESCLUN_CAP+1)</x:f>
        <x:v>10</x:v>
      </x:c>
      <x:c r="L7744" s="266" t="n">
        <x:f>SUM(I7744:K7744)</x:f>
        <x:v>38</x:v>
      </x:c>
      <x:c r="M7744" s="267" t="n">
        <x:f>I7744*TOMATO_HOURS*WEEKS*(1+TOMATO_DIM)^I7744+J7744*CARROT_HOURS*WEEKS*(1+CARROT_DIM)^J7744+K7744*MESCLUN_HOURS*WEEKS*(1+MESCLUN_DIM)^K7744</x:f>
        <x:v>4110.132725598127</x:v>
      </x:c>
      <x:c r="N7744" s="267" t="n">
        <x:f>MAX(M7744-FARMER_HOURS,0)/TEMP_HOURS_PER_WORKER</x:f>
        <x:v>2.354258837220921</x:v>
      </x:c>
      <x:c r="O7744" s="268" t="n">
        <x:f>I7744*TOMATO_PRICE+J7744*CARROT_PRICE+K7744*MESCLUN_PRICE</x:f>
        <x:v>159398</x:v>
      </x:c>
      <x:c r="P7744" s="268" t="n">
        <x:f>I7744*TOMATO_FERTILIZER+J7744*CARROT_FERTILIZER+K7744*MESCLUN_FERTILIZER</x:f>
        <x:v>25960</x:v>
      </x:c>
      <x:c r="Q7744" s="268" t="n">
        <x:f>MIN(M7744,FARMER_HOURS)*FARMER_RATE+MAX(M7744-FARMER_HOURS,0)*TEMP_RATE</x:f>
        <x:v>83856.47093052304</x:v>
      </x:c>
      <x:c r="R7744" s="268" t="n">
        <x:f>O7744-P7744-Q7744-FIXED_COST</x:f>
        <x:v>29581.529069476965</x:v>
      </x:c>
      <x:c r="S7744" s="139" t="str">
        <x:f>IF(AND(L7744&lt;=TOTAL_BED_CAP,N7744&lt;=TEMP_WORKER_CAP),"YES","NO")</x:f>
        <x:v>YES</x:v>
      </x:c>
      <x:c r="T7744" s="139" t="n">
        <x:f>IF(S7744="YES",R7744,-1E+99)</x:f>
        <x:v>29581.529069476965</x:v>
      </x:c>
    </x:row>
    <x:row r="7745">
      <x:c r="A7745" s="139"/>
      <x:c r="B7745" s="139"/>
      <x:c r="C7745" s="139"/>
      <x:c r="D7745" s="139"/>
      <x:c r="E7745" s="139"/>
      <x:c r="F7745" s="139"/>
      <x:c r="G7745" s="139"/>
      <x:c r="H7745" s="139"/>
      <x:c r="I7745" s="266" t="n">
        <x:f>INT((ROW()-ROW($I$46))/((CARROT_CAP+1)*(MESCLUN_CAP+1)))</x:f>
        <x:v>11</x:v>
      </x:c>
      <x:c r="J7745" s="266" t="n">
        <x:f>MOD(INT((ROW()-ROW($I$46))/(MESCLUN_CAP+1)),CARROT_CAP+1)</x:f>
        <x:v>17</x:v>
      </x:c>
      <x:c r="K7745" s="266" t="n">
        <x:f>MOD(ROW()-ROW($I$46),MESCLUN_CAP+1)</x:f>
        <x:v>11</x:v>
      </x:c>
      <x:c r="L7745" s="266" t="n">
        <x:f>SUM(I7745:K7745)</x:f>
        <x:v>39</x:v>
      </x:c>
      <x:c r="M7745" s="267" t="n">
        <x:f>I7745*TOMATO_HOURS*WEEKS*(1+TOMATO_DIM)^I7745+J7745*CARROT_HOURS*WEEKS*(1+CARROT_DIM)^J7745+K7745*MESCLUN_HOURS*WEEKS*(1+MESCLUN_DIM)^K7745</x:f>
        <x:v>4168.090838691566</x:v>
      </x:c>
      <x:c r="N7745" s="267" t="n">
        <x:f>MAX(M7745-FARMER_HOURS,0)/TEMP_HOURS_PER_WORKER</x:f>
        <x:v>2.3945075268691434</x:v>
      </x:c>
      <x:c r="O7745" s="268" t="n">
        <x:f>I7745*TOMATO_PRICE+J7745*CARROT_PRICE+K7745*MESCLUN_PRICE</x:f>
        <x:v>162098</x:v>
      </x:c>
      <x:c r="P7745" s="268" t="n">
        <x:f>I7745*TOMATO_FERTILIZER+J7745*CARROT_FERTILIZER+K7745*MESCLUN_FERTILIZER</x:f>
        <x:v>26840</x:v>
      </x:c>
      <x:c r="Q7745" s="268" t="n">
        <x:f>MIN(M7745,FARMER_HOURS)*FARMER_RATE+MAX(M7745-FARMER_HOURS,0)*TEMP_RATE</x:f>
        <x:v>84862.68817172857</x:v>
      </x:c>
      <x:c r="R7745" s="268" t="n">
        <x:f>O7745-P7745-Q7745-FIXED_COST</x:f>
        <x:v>30395.311828271428</x:v>
      </x:c>
      <x:c r="S7745" s="139" t="str">
        <x:f>IF(AND(L7745&lt;=TOTAL_BED_CAP,N7745&lt;=TEMP_WORKER_CAP),"YES","NO")</x:f>
        <x:v>YES</x:v>
      </x:c>
      <x:c r="T7745" s="139" t="n">
        <x:f>IF(S7745="YES",R7745,-1E+99)</x:f>
        <x:v>30395.311828271428</x:v>
      </x:c>
    </x:row>
    <x:row r="7746">
      <x:c r="A7746" s="139"/>
      <x:c r="B7746" s="139"/>
      <x:c r="C7746" s="139"/>
      <x:c r="D7746" s="139"/>
      <x:c r="E7746" s="139"/>
      <x:c r="F7746" s="139"/>
      <x:c r="G7746" s="139"/>
      <x:c r="H7746" s="139"/>
      <x:c r="I7746" s="266" t="n">
        <x:f>INT((ROW()-ROW($I$46))/((CARROT_CAP+1)*(MESCLUN_CAP+1)))</x:f>
        <x:v>11</x:v>
      </x:c>
      <x:c r="J7746" s="266" t="n">
        <x:f>MOD(INT((ROW()-ROW($I$46))/(MESCLUN_CAP+1)),CARROT_CAP+1)</x:f>
        <x:v>17</x:v>
      </x:c>
      <x:c r="K7746" s="266" t="n">
        <x:f>MOD(ROW()-ROW($I$46),MESCLUN_CAP+1)</x:f>
        <x:v>12</x:v>
      </x:c>
      <x:c r="L7746" s="266" t="n">
        <x:f>SUM(I7746:K7746)</x:f>
        <x:v>40</x:v>
      </x:c>
      <x:c r="M7746" s="267" t="n">
        <x:f>I7746*TOMATO_HOURS*WEEKS*(1+TOMATO_DIM)^I7746+J7746*CARROT_HOURS*WEEKS*(1+CARROT_DIM)^J7746+K7746*MESCLUN_HOURS*WEEKS*(1+MESCLUN_DIM)^K7746</x:f>
        <x:v>4227.41829181963</x:v>
      </x:c>
      <x:c r="N7746" s="267" t="n">
        <x:f>MAX(M7746-FARMER_HOURS,0)/TEMP_HOURS_PER_WORKER</x:f>
        <x:v>2.4357071470969656</x:v>
      </x:c>
      <x:c r="O7746" s="268" t="n">
        <x:f>I7746*TOMATO_PRICE+J7746*CARROT_PRICE+K7746*MESCLUN_PRICE</x:f>
        <x:v>164798</x:v>
      </x:c>
      <x:c r="P7746" s="268" t="n">
        <x:f>I7746*TOMATO_FERTILIZER+J7746*CARROT_FERTILIZER+K7746*MESCLUN_FERTILIZER</x:f>
        <x:v>27720</x:v>
      </x:c>
      <x:c r="Q7746" s="268" t="n">
        <x:f>MIN(M7746,FARMER_HOURS)*FARMER_RATE+MAX(M7746-FARMER_HOURS,0)*TEMP_RATE</x:f>
        <x:v>85892.67867742413</x:v>
      </x:c>
      <x:c r="R7746" s="268" t="n">
        <x:f>O7746-P7746-Q7746-FIXED_COST</x:f>
        <x:v>31185.321322575866</x:v>
      </x:c>
      <x:c r="S7746" s="139" t="str">
        <x:f>IF(AND(L7746&lt;=TOTAL_BED_CAP,N7746&lt;=TEMP_WORKER_CAP),"YES","NO")</x:f>
        <x:v>YES</x:v>
      </x:c>
      <x:c r="T7746" s="139" t="n">
        <x:f>IF(S7746="YES",R7746,-1E+99)</x:f>
        <x:v>31185.321322575866</x:v>
      </x:c>
    </x:row>
    <x:row r="7747">
      <x:c r="A7747" s="139"/>
      <x:c r="B7747" s="139"/>
      <x:c r="C7747" s="139"/>
      <x:c r="D7747" s="139"/>
      <x:c r="E7747" s="139"/>
      <x:c r="F7747" s="139"/>
      <x:c r="G7747" s="139"/>
      <x:c r="H7747" s="139"/>
      <x:c r="I7747" s="266" t="n">
        <x:f>INT((ROW()-ROW($I$46))/((CARROT_CAP+1)*(MESCLUN_CAP+1)))</x:f>
        <x:v>11</x:v>
      </x:c>
      <x:c r="J7747" s="266" t="n">
        <x:f>MOD(INT((ROW()-ROW($I$46))/(MESCLUN_CAP+1)),CARROT_CAP+1)</x:f>
        <x:v>17</x:v>
      </x:c>
      <x:c r="K7747" s="266" t="n">
        <x:f>MOD(ROW()-ROW($I$46),MESCLUN_CAP+1)</x:f>
        <x:v>13</x:v>
      </x:c>
      <x:c r="L7747" s="266" t="n">
        <x:f>SUM(I7747:K7747)</x:f>
        <x:v>41</x:v>
      </x:c>
      <x:c r="M7747" s="267" t="n">
        <x:f>I7747*TOMATO_HOURS*WEEKS*(1+TOMATO_DIM)^I7747+J7747*CARROT_HOURS*WEEKS*(1+CARROT_DIM)^J7747+K7747*MESCLUN_HOURS*WEEKS*(1+MESCLUN_DIM)^K7747</x:f>
        <x:v>4288.140262528014</x:v>
      </x:c>
      <x:c r="N7747" s="267" t="n">
        <x:f>MAX(M7747-FARMER_HOURS,0)/TEMP_HOURS_PER_WORKER</x:f>
        <x:v>2.477875182311121</x:v>
      </x:c>
      <x:c r="O7747" s="268" t="n">
        <x:f>I7747*TOMATO_PRICE+J7747*CARROT_PRICE+K7747*MESCLUN_PRICE</x:f>
        <x:v>167498</x:v>
      </x:c>
      <x:c r="P7747" s="268" t="n">
        <x:f>I7747*TOMATO_FERTILIZER+J7747*CARROT_FERTILIZER+K7747*MESCLUN_FERTILIZER</x:f>
        <x:v>28600</x:v>
      </x:c>
      <x:c r="Q7747" s="268" t="n">
        <x:f>MIN(M7747,FARMER_HOURS)*FARMER_RATE+MAX(M7747-FARMER_HOURS,0)*TEMP_RATE</x:f>
        <x:v>86946.87955777803</x:v>
      </x:c>
      <x:c r="R7747" s="268" t="n">
        <x:f>O7747-P7747-Q7747-FIXED_COST</x:f>
        <x:v>31951.120442221974</x:v>
      </x:c>
      <x:c r="S7747" s="139" t="str">
        <x:f>IF(AND(L7747&lt;=TOTAL_BED_CAP,N7747&lt;=TEMP_WORKER_CAP),"YES","NO")</x:f>
        <x:v>YES</x:v>
      </x:c>
      <x:c r="T7747" s="139" t="n">
        <x:f>IF(S7747="YES",R7747,-1E+99)</x:f>
        <x:v>31951.120442221974</x:v>
      </x:c>
    </x:row>
    <x:row r="7748">
      <x:c r="A7748" s="139"/>
      <x:c r="B7748" s="139"/>
      <x:c r="C7748" s="139"/>
      <x:c r="D7748" s="139"/>
      <x:c r="E7748" s="139"/>
      <x:c r="F7748" s="139"/>
      <x:c r="G7748" s="139"/>
      <x:c r="H7748" s="139"/>
      <x:c r="I7748" s="266" t="n">
        <x:f>INT((ROW()-ROW($I$46))/((CARROT_CAP+1)*(MESCLUN_CAP+1)))</x:f>
        <x:v>11</x:v>
      </x:c>
      <x:c r="J7748" s="266" t="n">
        <x:f>MOD(INT((ROW()-ROW($I$46))/(MESCLUN_CAP+1)),CARROT_CAP+1)</x:f>
        <x:v>17</x:v>
      </x:c>
      <x:c r="K7748" s="266" t="n">
        <x:f>MOD(ROW()-ROW($I$46),MESCLUN_CAP+1)</x:f>
        <x:v>14</x:v>
      </x:c>
      <x:c r="L7748" s="266" t="n">
        <x:f>SUM(I7748:K7748)</x:f>
        <x:v>42</x:v>
      </x:c>
      <x:c r="M7748" s="267" t="n">
        <x:f>I7748*TOMATO_HOURS*WEEKS*(1+TOMATO_DIM)^I7748+J7748*CARROT_HOURS*WEEKS*(1+CARROT_DIM)^J7748+K7748*MESCLUN_HOURS*WEEKS*(1+MESCLUN_DIM)^K7748</x:f>
        <x:v>4350.282343841675</x:v>
      </x:c>
      <x:c r="N7748" s="267" t="n">
        <x:f>MAX(M7748-FARMER_HOURS,0)/TEMP_HOURS_PER_WORKER</x:f>
        <x:v>2.5210294054456077</x:v>
      </x:c>
      <x:c r="O7748" s="268" t="n">
        <x:f>I7748*TOMATO_PRICE+J7748*CARROT_PRICE+K7748*MESCLUN_PRICE</x:f>
        <x:v>170198</x:v>
      </x:c>
      <x:c r="P7748" s="268" t="n">
        <x:f>I7748*TOMATO_FERTILIZER+J7748*CARROT_FERTILIZER+K7748*MESCLUN_FERTILIZER</x:f>
        <x:v>29480</x:v>
      </x:c>
      <x:c r="Q7748" s="268" t="n">
        <x:f>MIN(M7748,FARMER_HOURS)*FARMER_RATE+MAX(M7748-FARMER_HOURS,0)*TEMP_RATE</x:f>
        <x:v>88025.7351361402</x:v>
      </x:c>
      <x:c r="R7748" s="268" t="n">
        <x:f>O7748-P7748-Q7748-FIXED_COST</x:f>
        <x:v>32692.264863859804</x:v>
      </x:c>
      <x:c r="S7748" s="139" t="str">
        <x:f>IF(AND(L7748&lt;=TOTAL_BED_CAP,N7748&lt;=TEMP_WORKER_CAP),"YES","NO")</x:f>
        <x:v>YES</x:v>
      </x:c>
      <x:c r="T7748" s="139" t="n">
        <x:f>IF(S7748="YES",R7748,-1E+99)</x:f>
        <x:v>32692.264863859804</x:v>
      </x:c>
    </x:row>
    <x:row r="7749">
      <x:c r="A7749" s="139"/>
      <x:c r="B7749" s="139"/>
      <x:c r="C7749" s="139"/>
      <x:c r="D7749" s="139"/>
      <x:c r="E7749" s="139"/>
      <x:c r="F7749" s="139"/>
      <x:c r="G7749" s="139"/>
      <x:c r="H7749" s="139"/>
      <x:c r="I7749" s="266" t="n">
        <x:f>INT((ROW()-ROW($I$46))/((CARROT_CAP+1)*(MESCLUN_CAP+1)))</x:f>
        <x:v>11</x:v>
      </x:c>
      <x:c r="J7749" s="266" t="n">
        <x:f>MOD(INT((ROW()-ROW($I$46))/(MESCLUN_CAP+1)),CARROT_CAP+1)</x:f>
        <x:v>17</x:v>
      </x:c>
      <x:c r="K7749" s="266" t="n">
        <x:f>MOD(ROW()-ROW($I$46),MESCLUN_CAP+1)</x:f>
        <x:v>15</x:v>
      </x:c>
      <x:c r="L7749" s="266" t="n">
        <x:f>SUM(I7749:K7749)</x:f>
        <x:v>43</x:v>
      </x:c>
      <x:c r="M7749" s="267" t="n">
        <x:f>I7749*TOMATO_HOURS*WEEKS*(1+TOMATO_DIM)^I7749+J7749*CARROT_HOURS*WEEKS*(1+CARROT_DIM)^J7749+K7749*MESCLUN_HOURS*WEEKS*(1+MESCLUN_DIM)^K7749</x:f>
        <x:v>4413.870550717822</x:v>
      </x:c>
      <x:c r="N7749" s="267" t="n">
        <x:f>MAX(M7749-FARMER_HOURS,0)/TEMP_HOURS_PER_WORKER</x:f>
        <x:v>2.565187882442932</x:v>
      </x:c>
      <x:c r="O7749" s="268" t="n">
        <x:f>I7749*TOMATO_PRICE+J7749*CARROT_PRICE+K7749*MESCLUN_PRICE</x:f>
        <x:v>172898</x:v>
      </x:c>
      <x:c r="P7749" s="268" t="n">
        <x:f>I7749*TOMATO_FERTILIZER+J7749*CARROT_FERTILIZER+K7749*MESCLUN_FERTILIZER</x:f>
        <x:v>30360</x:v>
      </x:c>
      <x:c r="Q7749" s="268" t="n">
        <x:f>MIN(M7749,FARMER_HOURS)*FARMER_RATE+MAX(M7749-FARMER_HOURS,0)*TEMP_RATE</x:f>
        <x:v>89129.6970610733</x:v>
      </x:c>
      <x:c r="R7749" s="268" t="n">
        <x:f>O7749-P7749-Q7749-FIXED_COST</x:f>
        <x:v>33408.3029389267</x:v>
      </x:c>
      <x:c r="S7749" s="139" t="str">
        <x:f>IF(AND(L7749&lt;=TOTAL_BED_CAP,N7749&lt;=TEMP_WORKER_CAP),"YES","NO")</x:f>
        <x:v>YES</x:v>
      </x:c>
      <x:c r="T7749" s="139" t="n">
        <x:f>IF(S7749="YES",R7749,-1E+99)</x:f>
        <x:v>33408.3029389267</x:v>
      </x:c>
    </x:row>
    <x:row r="7750">
      <x:c r="A7750" s="139"/>
      <x:c r="B7750" s="139"/>
      <x:c r="C7750" s="139"/>
      <x:c r="D7750" s="139"/>
      <x:c r="E7750" s="139"/>
      <x:c r="F7750" s="139"/>
      <x:c r="G7750" s="139"/>
      <x:c r="H7750" s="139"/>
      <x:c r="I7750" s="266" t="n">
        <x:f>INT((ROW()-ROW($I$46))/((CARROT_CAP+1)*(MESCLUN_CAP+1)))</x:f>
        <x:v>11</x:v>
      </x:c>
      <x:c r="J7750" s="266" t="n">
        <x:f>MOD(INT((ROW()-ROW($I$46))/(MESCLUN_CAP+1)),CARROT_CAP+1)</x:f>
        <x:v>17</x:v>
      </x:c>
      <x:c r="K7750" s="266" t="n">
        <x:f>MOD(ROW()-ROW($I$46),MESCLUN_CAP+1)</x:f>
        <x:v>16</x:v>
      </x:c>
      <x:c r="L7750" s="266" t="n">
        <x:f>SUM(I7750:K7750)</x:f>
        <x:v>44</x:v>
      </x:c>
      <x:c r="M7750" s="267" t="n">
        <x:f>I7750*TOMATO_HOURS*WEEKS*(1+TOMATO_DIM)^I7750+J7750*CARROT_HOURS*WEEKS*(1+CARROT_DIM)^J7750+K7750*MESCLUN_HOURS*WEEKS*(1+MESCLUN_DIM)^K7750</x:f>
        <x:v>4478.9313265953115</x:v>
      </x:c>
      <x:c r="N7750" s="267" t="n">
        <x:f>MAX(M7750-FARMER_HOURS,0)/TEMP_HOURS_PER_WORKER</x:f>
        <x:v>2.6103689768022997</x:v>
      </x:c>
      <x:c r="O7750" s="268" t="n">
        <x:f>I7750*TOMATO_PRICE+J7750*CARROT_PRICE+K7750*MESCLUN_PRICE</x:f>
        <x:v>175598</x:v>
      </x:c>
      <x:c r="P7750" s="268" t="n">
        <x:f>I7750*TOMATO_FERTILIZER+J7750*CARROT_FERTILIZER+K7750*MESCLUN_FERTILIZER</x:f>
        <x:v>31240</x:v>
      </x:c>
      <x:c r="Q7750" s="268" t="n">
        <x:f>MIN(M7750,FARMER_HOURS)*FARMER_RATE+MAX(M7750-FARMER_HOURS,0)*TEMP_RATE</x:f>
        <x:v>90259.2244200575</x:v>
      </x:c>
      <x:c r="R7750" s="268" t="n">
        <x:f>O7750-P7750-Q7750-FIXED_COST</x:f>
        <x:v>34098.77557994251</x:v>
      </x:c>
      <x:c r="S7750" s="139" t="str">
        <x:f>IF(AND(L7750&lt;=TOTAL_BED_CAP,N7750&lt;=TEMP_WORKER_CAP),"YES","NO")</x:f>
        <x:v>YES</x:v>
      </x:c>
      <x:c r="T7750" s="139" t="n">
        <x:f>IF(S7750="YES",R7750,-1E+99)</x:f>
        <x:v>34098.77557994251</x:v>
      </x:c>
    </x:row>
    <x:row r="7751">
      <x:c r="A7751" s="139"/>
      <x:c r="B7751" s="139"/>
      <x:c r="C7751" s="139"/>
      <x:c r="D7751" s="139"/>
      <x:c r="E7751" s="139"/>
      <x:c r="F7751" s="139"/>
      <x:c r="G7751" s="139"/>
      <x:c r="H7751" s="139"/>
      <x:c r="I7751" s="266" t="n">
        <x:f>INT((ROW()-ROW($I$46))/((CARROT_CAP+1)*(MESCLUN_CAP+1)))</x:f>
        <x:v>11</x:v>
      </x:c>
      <x:c r="J7751" s="266" t="n">
        <x:f>MOD(INT((ROW()-ROW($I$46))/(MESCLUN_CAP+1)),CARROT_CAP+1)</x:f>
        <x:v>17</x:v>
      </x:c>
      <x:c r="K7751" s="266" t="n">
        <x:f>MOD(ROW()-ROW($I$46),MESCLUN_CAP+1)</x:f>
        <x:v>17</x:v>
      </x:c>
      <x:c r="L7751" s="266" t="n">
        <x:f>SUM(I7751:K7751)</x:f>
        <x:v>45</x:v>
      </x:c>
      <x:c r="M7751" s="267" t="n">
        <x:f>I7751*TOMATO_HOURS*WEEKS*(1+TOMATO_DIM)^I7751+J7751*CARROT_HOURS*WEEKS*(1+CARROT_DIM)^J7751+K7751*MESCLUN_HOURS*WEEKS*(1+MESCLUN_DIM)^K7751</x:f>
        <x:v>4545.491550041851</x:v>
      </x:c>
      <x:c r="N7751" s="267" t="n">
        <x:f>MAX(M7751-FARMER_HOURS,0)/TEMP_HOURS_PER_WORKER</x:f>
        <x:v>2.65659135419573</x:v>
      </x:c>
      <x:c r="O7751" s="268" t="n">
        <x:f>I7751*TOMATO_PRICE+J7751*CARROT_PRICE+K7751*MESCLUN_PRICE</x:f>
        <x:v>178298</x:v>
      </x:c>
      <x:c r="P7751" s="268" t="n">
        <x:f>I7751*TOMATO_FERTILIZER+J7751*CARROT_FERTILIZER+K7751*MESCLUN_FERTILIZER</x:f>
        <x:v>32120</x:v>
      </x:c>
      <x:c r="Q7751" s="268" t="n">
        <x:f>MIN(M7751,FARMER_HOURS)*FARMER_RATE+MAX(M7751-FARMER_HOURS,0)*TEMP_RATE</x:f>
        <x:v>91414.78385489325</x:v>
      </x:c>
      <x:c r="R7751" s="268" t="n">
        <x:f>O7751-P7751-Q7751-FIXED_COST</x:f>
        <x:v>34763.21614510675</x:v>
      </x:c>
      <x:c r="S7751" s="139" t="str">
        <x:f>IF(AND(L7751&lt;=TOTAL_BED_CAP,N7751&lt;=TEMP_WORKER_CAP),"YES","NO")</x:f>
        <x:v>YES</x:v>
      </x:c>
      <x:c r="T7751" s="139" t="n">
        <x:f>IF(S7751="YES",R7751,-1E+99)</x:f>
        <x:v>34763.21614510675</x:v>
      </x:c>
    </x:row>
    <x:row r="7752">
      <x:c r="A7752" s="139"/>
      <x:c r="B7752" s="139"/>
      <x:c r="C7752" s="139"/>
      <x:c r="D7752" s="139"/>
      <x:c r="E7752" s="139"/>
      <x:c r="F7752" s="139"/>
      <x:c r="G7752" s="139"/>
      <x:c r="H7752" s="139"/>
      <x:c r="I7752" s="266" t="n">
        <x:f>INT((ROW()-ROW($I$46))/((CARROT_CAP+1)*(MESCLUN_CAP+1)))</x:f>
        <x:v>11</x:v>
      </x:c>
      <x:c r="J7752" s="266" t="n">
        <x:f>MOD(INT((ROW()-ROW($I$46))/(MESCLUN_CAP+1)),CARROT_CAP+1)</x:f>
        <x:v>17</x:v>
      </x:c>
      <x:c r="K7752" s="266" t="n">
        <x:f>MOD(ROW()-ROW($I$46),MESCLUN_CAP+1)</x:f>
        <x:v>18</x:v>
      </x:c>
      <x:c r="L7752" s="266" t="n">
        <x:f>SUM(I7752:K7752)</x:f>
        <x:v>46</x:v>
      </x:c>
      <x:c r="M7752" s="267" t="n">
        <x:f>I7752*TOMATO_HOURS*WEEKS*(1+TOMATO_DIM)^I7752+J7752*CARROT_HOURS*WEEKS*(1+CARROT_DIM)^J7752+K7752*MESCLUN_HOURS*WEEKS*(1+MESCLUN_DIM)^K7752</x:f>
        <x:v>4613.578541500438</x:v>
      </x:c>
      <x:c r="N7752" s="267" t="n">
        <x:f>MAX(M7752-FARMER_HOURS,0)/TEMP_HOURS_PER_WORKER</x:f>
        <x:v>2.703873987153082</x:v>
      </x:c>
      <x:c r="O7752" s="268" t="n">
        <x:f>I7752*TOMATO_PRICE+J7752*CARROT_PRICE+K7752*MESCLUN_PRICE</x:f>
        <x:v>180998</x:v>
      </x:c>
      <x:c r="P7752" s="268" t="n">
        <x:f>I7752*TOMATO_FERTILIZER+J7752*CARROT_FERTILIZER+K7752*MESCLUN_FERTILIZER</x:f>
        <x:v>33000</x:v>
      </x:c>
      <x:c r="Q7752" s="268" t="n">
        <x:f>MIN(M7752,FARMER_HOURS)*FARMER_RATE+MAX(M7752-FARMER_HOURS,0)*TEMP_RATE</x:f>
        <x:v>92596.84967882706</x:v>
      </x:c>
      <x:c r="R7752" s="268" t="n">
        <x:f>O7752-P7752-Q7752-FIXED_COST</x:f>
        <x:v>35401.15032117294</x:v>
      </x:c>
      <x:c r="S7752" s="139" t="str">
        <x:f>IF(AND(L7752&lt;=TOTAL_BED_CAP,N7752&lt;=TEMP_WORKER_CAP),"YES","NO")</x:f>
        <x:v>YES</x:v>
      </x:c>
      <x:c r="T7752" s="139" t="n">
        <x:f>IF(S7752="YES",R7752,-1E+99)</x:f>
        <x:v>35401.15032117294</x:v>
      </x:c>
    </x:row>
    <x:row r="7753">
      <x:c r="A7753" s="139"/>
      <x:c r="B7753" s="139"/>
      <x:c r="C7753" s="139"/>
      <x:c r="D7753" s="139"/>
      <x:c r="E7753" s="139"/>
      <x:c r="F7753" s="139"/>
      <x:c r="G7753" s="139"/>
      <x:c r="H7753" s="139"/>
      <x:c r="I7753" s="266" t="n">
        <x:f>INT((ROW()-ROW($I$46))/((CARROT_CAP+1)*(MESCLUN_CAP+1)))</x:f>
        <x:v>11</x:v>
      </x:c>
      <x:c r="J7753" s="266" t="n">
        <x:f>MOD(INT((ROW()-ROW($I$46))/(MESCLUN_CAP+1)),CARROT_CAP+1)</x:f>
        <x:v>17</x:v>
      </x:c>
      <x:c r="K7753" s="266" t="n">
        <x:f>MOD(ROW()-ROW($I$46),MESCLUN_CAP+1)</x:f>
        <x:v>19</x:v>
      </x:c>
      <x:c r="L7753" s="266" t="n">
        <x:f>SUM(I7753:K7753)</x:f>
        <x:v>47</x:v>
      </x:c>
      <x:c r="M7753" s="267" t="n">
        <x:f>I7753*TOMATO_HOURS*WEEKS*(1+TOMATO_DIM)^I7753+J7753*CARROT_HOURS*WEEKS*(1+CARROT_DIM)^J7753+K7753*MESCLUN_HOURS*WEEKS*(1+MESCLUN_DIM)^K7753</x:f>
        <x:v>4683.22007013646</x:v>
      </x:c>
      <x:c r="N7753" s="267" t="n">
        <x:f>MAX(M7753-FARMER_HOURS,0)/TEMP_HOURS_PER_WORKER</x:f>
        <x:v>2.752236159816986</x:v>
      </x:c>
      <x:c r="O7753" s="268" t="n">
        <x:f>I7753*TOMATO_PRICE+J7753*CARROT_PRICE+K7753*MESCLUN_PRICE</x:f>
        <x:v>183698</x:v>
      </x:c>
      <x:c r="P7753" s="268" t="n">
        <x:f>I7753*TOMATO_FERTILIZER+J7753*CARROT_FERTILIZER+K7753*MESCLUN_FERTILIZER</x:f>
        <x:v>33880</x:v>
      </x:c>
      <x:c r="Q7753" s="268" t="n">
        <x:f>MIN(M7753,FARMER_HOURS)*FARMER_RATE+MAX(M7753-FARMER_HOURS,0)*TEMP_RATE</x:f>
        <x:v>93805.90399542465</x:v>
      </x:c>
      <x:c r="R7753" s="268" t="n">
        <x:f>O7753-P7753-Q7753-FIXED_COST</x:f>
        <x:v>36012.096004575345</x:v>
      </x:c>
      <x:c r="S7753" s="139" t="str">
        <x:f>IF(AND(L7753&lt;=TOTAL_BED_CAP,N7753&lt;=TEMP_WORKER_CAP),"YES","NO")</x:f>
        <x:v>YES</x:v>
      </x:c>
      <x:c r="T7753" s="139" t="n">
        <x:f>IF(S7753="YES",R7753,-1E+99)</x:f>
        <x:v>36012.096004575345</x:v>
      </x:c>
    </x:row>
    <x:row r="7754">
      <x:c r="A7754" s="139"/>
      <x:c r="B7754" s="139"/>
      <x:c r="C7754" s="139"/>
      <x:c r="D7754" s="139"/>
      <x:c r="E7754" s="139"/>
      <x:c r="F7754" s="139"/>
      <x:c r="G7754" s="139"/>
      <x:c r="H7754" s="139"/>
      <x:c r="I7754" s="266" t="n">
        <x:f>INT((ROW()-ROW($I$46))/((CARROT_CAP+1)*(MESCLUN_CAP+1)))</x:f>
        <x:v>11</x:v>
      </x:c>
      <x:c r="J7754" s="266" t="n">
        <x:f>MOD(INT((ROW()-ROW($I$46))/(MESCLUN_CAP+1)),CARROT_CAP+1)</x:f>
        <x:v>17</x:v>
      </x:c>
      <x:c r="K7754" s="266" t="n">
        <x:f>MOD(ROW()-ROW($I$46),MESCLUN_CAP+1)</x:f>
        <x:v>20</x:v>
      </x:c>
      <x:c r="L7754" s="266" t="n">
        <x:f>SUM(I7754:K7754)</x:f>
        <x:v>48</x:v>
      </x:c>
      <x:c r="M7754" s="267" t="n">
        <x:f>I7754*TOMATO_HOURS*WEEKS*(1+TOMATO_DIM)^I7754+J7754*CARROT_HOURS*WEEKS*(1+CARROT_DIM)^J7754+K7754*MESCLUN_HOURS*WEEKS*(1+MESCLUN_DIM)^K7754</x:f>
        <x:v>4754.444360786937</x:v>
      </x:c>
      <x:c r="N7754" s="267" t="n">
        <x:f>MAX(M7754-FARMER_HOURS,0)/TEMP_HOURS_PER_WORKER</x:f>
        <x:v>2.8016974727687063</x:v>
      </x:c>
      <x:c r="O7754" s="268" t="n">
        <x:f>I7754*TOMATO_PRICE+J7754*CARROT_PRICE+K7754*MESCLUN_PRICE</x:f>
        <x:v>186398</x:v>
      </x:c>
      <x:c r="P7754" s="268" t="n">
        <x:f>I7754*TOMATO_FERTILIZER+J7754*CARROT_FERTILIZER+K7754*MESCLUN_FERTILIZER</x:f>
        <x:v>34760</x:v>
      </x:c>
      <x:c r="Q7754" s="268" t="n">
        <x:f>MIN(M7754,FARMER_HOURS)*FARMER_RATE+MAX(M7754-FARMER_HOURS,0)*TEMP_RATE</x:f>
        <x:v>95042.43681921766</x:v>
      </x:c>
      <x:c r="R7754" s="268" t="n">
        <x:f>O7754-P7754-Q7754-FIXED_COST</x:f>
        <x:v>36595.56318078234</x:v>
      </x:c>
      <x:c r="S7754" s="139" t="str">
        <x:f>IF(AND(L7754&lt;=TOTAL_BED_CAP,N7754&lt;=TEMP_WORKER_CAP),"YES","NO")</x:f>
        <x:v>YES</x:v>
      </x:c>
      <x:c r="T7754" s="139" t="n">
        <x:f>IF(S7754="YES",R7754,-1E+99)</x:f>
        <x:v>36595.56318078234</x:v>
      </x:c>
    </x:row>
    <x:row r="7755">
      <x:c r="A7755" s="139"/>
      <x:c r="B7755" s="139"/>
      <x:c r="C7755" s="139"/>
      <x:c r="D7755" s="139"/>
      <x:c r="E7755" s="139"/>
      <x:c r="F7755" s="139"/>
      <x:c r="G7755" s="139"/>
      <x:c r="H7755" s="139"/>
      <x:c r="I7755" s="266" t="n">
        <x:f>INT((ROW()-ROW($I$46))/((CARROT_CAP+1)*(MESCLUN_CAP+1)))</x:f>
        <x:v>11</x:v>
      </x:c>
      <x:c r="J7755" s="266" t="n">
        <x:f>MOD(INT((ROW()-ROW($I$46))/(MESCLUN_CAP+1)),CARROT_CAP+1)</x:f>
        <x:v>17</x:v>
      </x:c>
      <x:c r="K7755" s="266" t="n">
        <x:f>MOD(ROW()-ROW($I$46),MESCLUN_CAP+1)</x:f>
        <x:v>21</x:v>
      </x:c>
      <x:c r="L7755" s="266" t="n">
        <x:f>SUM(I7755:K7755)</x:f>
        <x:v>49</x:v>
      </x:c>
      <x:c r="M7755" s="267" t="n">
        <x:f>I7755*TOMATO_HOURS*WEEKS*(1+TOMATO_DIM)^I7755+J7755*CARROT_HOURS*WEEKS*(1+CARROT_DIM)^J7755+K7755*MESCLUN_HOURS*WEEKS*(1+MESCLUN_DIM)^K7755</x:f>
        <x:v>4827.280101013381</x:v>
      </x:c>
      <x:c r="N7755" s="267" t="n">
        <x:f>MAX(M7755-FARMER_HOURS,0)/TEMP_HOURS_PER_WORKER</x:f>
        <x:v>2.8522778479259587</x:v>
      </x:c>
      <x:c r="O7755" s="268" t="n">
        <x:f>I7755*TOMATO_PRICE+J7755*CARROT_PRICE+K7755*MESCLUN_PRICE</x:f>
        <x:v>189098</x:v>
      </x:c>
      <x:c r="P7755" s="268" t="n">
        <x:f>I7755*TOMATO_FERTILIZER+J7755*CARROT_FERTILIZER+K7755*MESCLUN_FERTILIZER</x:f>
        <x:v>35640</x:v>
      </x:c>
      <x:c r="Q7755" s="268" t="n">
        <x:f>MIN(M7755,FARMER_HOURS)*FARMER_RATE+MAX(M7755-FARMER_HOURS,0)*TEMP_RATE</x:f>
        <x:v>96306.94619814897</x:v>
      </x:c>
      <x:c r="R7755" s="268" t="n">
        <x:f>O7755-P7755-Q7755-FIXED_COST</x:f>
        <x:v>37151.05380185103</x:v>
      </x:c>
      <x:c r="S7755" s="139" t="str">
        <x:f>IF(AND(L7755&lt;=TOTAL_BED_CAP,N7755&lt;=TEMP_WORKER_CAP),"YES","NO")</x:f>
        <x:v>YES</x:v>
      </x:c>
      <x:c r="T7755" s="139" t="n">
        <x:f>IF(S7755="YES",R7755,-1E+99)</x:f>
        <x:v>37151.05380185103</x:v>
      </x:c>
    </x:row>
    <x:row r="7756">
      <x:c r="A7756" s="139"/>
      <x:c r="B7756" s="139"/>
      <x:c r="C7756" s="139"/>
      <x:c r="D7756" s="139"/>
      <x:c r="E7756" s="139"/>
      <x:c r="F7756" s="139"/>
      <x:c r="G7756" s="139"/>
      <x:c r="H7756" s="139"/>
      <x:c r="I7756" s="266" t="n">
        <x:f>INT((ROW()-ROW($I$46))/((CARROT_CAP+1)*(MESCLUN_CAP+1)))</x:f>
        <x:v>11</x:v>
      </x:c>
      <x:c r="J7756" s="266" t="n">
        <x:f>MOD(INT((ROW()-ROW($I$46))/(MESCLUN_CAP+1)),CARROT_CAP+1)</x:f>
        <x:v>17</x:v>
      </x:c>
      <x:c r="K7756" s="266" t="n">
        <x:f>MOD(ROW()-ROW($I$46),MESCLUN_CAP+1)</x:f>
        <x:v>22</x:v>
      </x:c>
      <x:c r="L7756" s="266" t="n">
        <x:f>SUM(I7756:K7756)</x:f>
        <x:v>50</x:v>
      </x:c>
      <x:c r="M7756" s="267" t="n">
        <x:f>I7756*TOMATO_HOURS*WEEKS*(1+TOMATO_DIM)^I7756+J7756*CARROT_HOURS*WEEKS*(1+CARROT_DIM)^J7756+K7756*MESCLUN_HOURS*WEEKS*(1+MESCLUN_DIM)^K7756</x:f>
        <x:v>4901.756448259777</x:v>
      </x:c>
      <x:c r="N7756" s="267" t="n">
        <x:f>MAX(M7756-FARMER_HOURS,0)/TEMP_HOURS_PER_WORKER</x:f>
        <x:v>2.903997533513734</x:v>
      </x:c>
      <x:c r="O7756" s="268" t="n">
        <x:f>I7756*TOMATO_PRICE+J7756*CARROT_PRICE+K7756*MESCLUN_PRICE</x:f>
        <x:v>191798</x:v>
      </x:c>
      <x:c r="P7756" s="268" t="n">
        <x:f>I7756*TOMATO_FERTILIZER+J7756*CARROT_FERTILIZER+K7756*MESCLUN_FERTILIZER</x:f>
        <x:v>36520</x:v>
      </x:c>
      <x:c r="Q7756" s="268" t="n">
        <x:f>MIN(M7756,FARMER_HOURS)*FARMER_RATE+MAX(M7756-FARMER_HOURS,0)*TEMP_RATE</x:f>
        <x:v>97599.93833784336</x:v>
      </x:c>
      <x:c r="R7756" s="268" t="n">
        <x:f>O7756-P7756-Q7756-FIXED_COST</x:f>
        <x:v>37678.061662156644</x:v>
      </x:c>
      <x:c r="S7756" s="139" t="str">
        <x:f>IF(AND(L7756&lt;=TOTAL_BED_CAP,N7756&lt;=TEMP_WORKER_CAP),"YES","NO")</x:f>
        <x:v>YES</x:v>
      </x:c>
      <x:c r="T7756" s="139" t="n">
        <x:f>IF(S7756="YES",R7756,-1E+99)</x:f>
        <x:v>37678.061662156644</x:v>
      </x:c>
    </x:row>
    <x:row r="7757">
      <x:c r="A7757" s="139"/>
      <x:c r="B7757" s="139"/>
      <x:c r="C7757" s="139"/>
      <x:c r="D7757" s="139"/>
      <x:c r="E7757" s="139"/>
      <x:c r="F7757" s="139"/>
      <x:c r="G7757" s="139"/>
      <x:c r="H7757" s="139"/>
      <x:c r="I7757" s="266" t="n">
        <x:f>INT((ROW()-ROW($I$46))/((CARROT_CAP+1)*(MESCLUN_CAP+1)))</x:f>
        <x:v>11</x:v>
      </x:c>
      <x:c r="J7757" s="266" t="n">
        <x:f>MOD(INT((ROW()-ROW($I$46))/(MESCLUN_CAP+1)),CARROT_CAP+1)</x:f>
        <x:v>17</x:v>
      </x:c>
      <x:c r="K7757" s="266" t="n">
        <x:f>MOD(ROW()-ROW($I$46),MESCLUN_CAP+1)</x:f>
        <x:v>23</x:v>
      </x:c>
      <x:c r="L7757" s="266" t="n">
        <x:f>SUM(I7757:K7757)</x:f>
        <x:v>51</x:v>
      </x:c>
      <x:c r="M7757" s="267" t="n">
        <x:f>I7757*TOMATO_HOURS*WEEKS*(1+TOMATO_DIM)^I7757+J7757*CARROT_HOURS*WEEKS*(1+CARROT_DIM)^J7757+K7757*MESCLUN_HOURS*WEEKS*(1+MESCLUN_DIM)^K7757</x:f>
        <x:v>4977.903037117214</x:v>
      </x:c>
      <x:c r="N7757" s="267" t="n">
        <x:f>MAX(M7757-FARMER_HOURS,0)/TEMP_HOURS_PER_WORKER</x:f>
        <x:v>2.9568771091091763</x:v>
      </x:c>
      <x:c r="O7757" s="268" t="n">
        <x:f>I7757*TOMATO_PRICE+J7757*CARROT_PRICE+K7757*MESCLUN_PRICE</x:f>
        <x:v>194498</x:v>
      </x:c>
      <x:c r="P7757" s="268" t="n">
        <x:f>I7757*TOMATO_FERTILIZER+J7757*CARROT_FERTILIZER+K7757*MESCLUN_FERTILIZER</x:f>
        <x:v>37400</x:v>
      </x:c>
      <x:c r="Q7757" s="268" t="n">
        <x:f>MIN(M7757,FARMER_HOURS)*FARMER_RATE+MAX(M7757-FARMER_HOURS,0)*TEMP_RATE</x:f>
        <x:v>98921.9277277294</x:v>
      </x:c>
      <x:c r="R7757" s="268" t="n">
        <x:f>O7757-P7757-Q7757-FIXED_COST</x:f>
        <x:v>38176.0722722706</x:v>
      </x:c>
      <x:c r="S7757" s="139" t="str">
        <x:f>IF(AND(L7757&lt;=TOTAL_BED_CAP,N7757&lt;=TEMP_WORKER_CAP),"YES","NO")</x:f>
        <x:v>YES</x:v>
      </x:c>
      <x:c r="T7757" s="139" t="n">
        <x:f>IF(S7757="YES",R7757,-1E+99)</x:f>
        <x:v>38176.0722722706</x:v>
      </x:c>
    </x:row>
    <x:row r="7758">
      <x:c r="A7758" s="139"/>
      <x:c r="B7758" s="139"/>
      <x:c r="C7758" s="139"/>
      <x:c r="D7758" s="139"/>
      <x:c r="E7758" s="139"/>
      <x:c r="F7758" s="139"/>
      <x:c r="G7758" s="139"/>
      <x:c r="H7758" s="139"/>
      <x:c r="I7758" s="266" t="n">
        <x:f>INT((ROW()-ROW($I$46))/((CARROT_CAP+1)*(MESCLUN_CAP+1)))</x:f>
        <x:v>11</x:v>
      </x:c>
      <x:c r="J7758" s="266" t="n">
        <x:f>MOD(INT((ROW()-ROW($I$46))/(MESCLUN_CAP+1)),CARROT_CAP+1)</x:f>
        <x:v>17</x:v>
      </x:c>
      <x:c r="K7758" s="266" t="n">
        <x:f>MOD(ROW()-ROW($I$46),MESCLUN_CAP+1)</x:f>
        <x:v>24</x:v>
      </x:c>
      <x:c r="L7758" s="266" t="n">
        <x:f>SUM(I7758:K7758)</x:f>
        <x:v>52</x:v>
      </x:c>
      <x:c r="M7758" s="267" t="n">
        <x:f>I7758*TOMATO_HOURS*WEEKS*(1+TOMATO_DIM)^I7758+J7758*CARROT_HOURS*WEEKS*(1+CARROT_DIM)^J7758+K7758*MESCLUN_HOURS*WEEKS*(1+MESCLUN_DIM)^K7758</x:f>
        <x:v>5055.749986696709</x:v>
      </x:c>
      <x:c r="N7758" s="267" t="n">
        <x:f>MAX(M7758-FARMER_HOURS,0)/TEMP_HOURS_PER_WORKER</x:f>
        <x:v>3.0109374907616036</x:v>
      </x:c>
      <x:c r="O7758" s="268" t="n">
        <x:f>I7758*TOMATO_PRICE+J7758*CARROT_PRICE+K7758*MESCLUN_PRICE</x:f>
        <x:v>197198</x:v>
      </x:c>
      <x:c r="P7758" s="268" t="n">
        <x:f>I7758*TOMATO_FERTILIZER+J7758*CARROT_FERTILIZER+K7758*MESCLUN_FERTILIZER</x:f>
        <x:v>38280</x:v>
      </x:c>
      <x:c r="Q7758" s="268" t="n">
        <x:f>MIN(M7758,FARMER_HOURS)*FARMER_RATE+MAX(M7758-FARMER_HOURS,0)*TEMP_RATE</x:f>
        <x:v>100273.43726904009</x:v>
      </x:c>
      <x:c r="R7758" s="268" t="n">
        <x:f>O7758-P7758-Q7758-FIXED_COST</x:f>
        <x:v>38644.56273095991</x:v>
      </x:c>
      <x:c r="S7758" s="139" t="str">
        <x:f>IF(AND(L7758&lt;=TOTAL_BED_CAP,N7758&lt;=TEMP_WORKER_CAP),"YES","NO")</x:f>
        <x:v>YES</x:v>
      </x:c>
      <x:c r="T7758" s="139" t="n">
        <x:f>IF(S7758="YES",R7758,-1E+99)</x:f>
        <x:v>38644.56273095991</x:v>
      </x:c>
    </x:row>
    <x:row r="7759">
      <x:c r="A7759" s="139"/>
      <x:c r="B7759" s="139"/>
      <x:c r="C7759" s="139"/>
      <x:c r="D7759" s="139"/>
      <x:c r="E7759" s="139"/>
      <x:c r="F7759" s="139"/>
      <x:c r="G7759" s="139"/>
      <x:c r="H7759" s="139"/>
      <x:c r="I7759" s="266" t="n">
        <x:f>INT((ROW()-ROW($I$46))/((CARROT_CAP+1)*(MESCLUN_CAP+1)))</x:f>
        <x:v>11</x:v>
      </x:c>
      <x:c r="J7759" s="266" t="n">
        <x:f>MOD(INT((ROW()-ROW($I$46))/(MESCLUN_CAP+1)),CARROT_CAP+1)</x:f>
        <x:v>17</x:v>
      </x:c>
      <x:c r="K7759" s="266" t="n">
        <x:f>MOD(ROW()-ROW($I$46),MESCLUN_CAP+1)</x:f>
        <x:v>25</x:v>
      </x:c>
      <x:c r="L7759" s="266" t="n">
        <x:f>SUM(I7759:K7759)</x:f>
        <x:v>53</x:v>
      </x:c>
      <x:c r="M7759" s="267" t="n">
        <x:f>I7759*TOMATO_HOURS*WEEKS*(1+TOMATO_DIM)^I7759+J7759*CARROT_HOURS*WEEKS*(1+CARROT_DIM)^J7759+K7759*MESCLUN_HOURS*WEEKS*(1+MESCLUN_DIM)^K7759</x:f>
        <x:v>5135.327908111807</x:v>
      </x:c>
      <x:c r="N7759" s="267" t="n">
        <x:f>MAX(M7759-FARMER_HOURS,0)/TEMP_HOURS_PER_WORKER</x:f>
        <x:v>3.066199936188755</x:v>
      </x:c>
      <x:c r="O7759" s="268" t="n">
        <x:f>I7759*TOMATO_PRICE+J7759*CARROT_PRICE+K7759*MESCLUN_PRICE</x:f>
        <x:v>199898</x:v>
      </x:c>
      <x:c r="P7759" s="268" t="n">
        <x:f>I7759*TOMATO_FERTILIZER+J7759*CARROT_FERTILIZER+K7759*MESCLUN_FERTILIZER</x:f>
        <x:v>39160</x:v>
      </x:c>
      <x:c r="Q7759" s="268" t="n">
        <x:f>MIN(M7759,FARMER_HOURS)*FARMER_RATE+MAX(M7759-FARMER_HOURS,0)*TEMP_RATE</x:f>
        <x:v>101654.99840471888</x:v>
      </x:c>
      <x:c r="R7759" s="268" t="n">
        <x:f>O7759-P7759-Q7759-FIXED_COST</x:f>
        <x:v>39083.00159528112</x:v>
      </x:c>
      <x:c r="S7759" s="139" t="str">
        <x:f>IF(AND(L7759&lt;=TOTAL_BED_CAP,N7759&lt;=TEMP_WORKER_CAP),"YES","NO")</x:f>
        <x:v>YES</x:v>
      </x:c>
      <x:c r="T7759" s="139" t="n">
        <x:f>IF(S7759="YES",R7759,-1E+99)</x:f>
        <x:v>39083.00159528112</x:v>
      </x:c>
    </x:row>
    <x:row r="7760">
      <x:c r="A7760" s="139"/>
      <x:c r="B7760" s="139"/>
      <x:c r="C7760" s="139"/>
      <x:c r="D7760" s="139"/>
      <x:c r="E7760" s="139"/>
      <x:c r="F7760" s="139"/>
      <x:c r="G7760" s="139"/>
      <x:c r="H7760" s="139"/>
      <x:c r="I7760" s="266" t="n">
        <x:f>INT((ROW()-ROW($I$46))/((CARROT_CAP+1)*(MESCLUN_CAP+1)))</x:f>
        <x:v>11</x:v>
      </x:c>
      <x:c r="J7760" s="266" t="n">
        <x:f>MOD(INT((ROW()-ROW($I$46))/(MESCLUN_CAP+1)),CARROT_CAP+1)</x:f>
        <x:v>17</x:v>
      </x:c>
      <x:c r="K7760" s="266" t="n">
        <x:f>MOD(ROW()-ROW($I$46),MESCLUN_CAP+1)</x:f>
        <x:v>26</x:v>
      </x:c>
      <x:c r="L7760" s="266" t="n">
        <x:f>SUM(I7760:K7760)</x:f>
        <x:v>54</x:v>
      </x:c>
      <x:c r="M7760" s="267" t="n">
        <x:f>I7760*TOMATO_HOURS*WEEKS*(1+TOMATO_DIM)^I7760+J7760*CARROT_HOURS*WEEKS*(1+CARROT_DIM)^J7760+K7760*MESCLUN_HOURS*WEEKS*(1+MESCLUN_DIM)^K7760</x:f>
        <x:v>5216.667912072524</x:v>
      </x:c>
      <x:c r="N7760" s="267" t="n">
        <x:f>MAX(M7760-FARMER_HOURS,0)/TEMP_HOURS_PER_WORKER</x:f>
        <x:v>3.1226860500503637</x:v>
      </x:c>
      <x:c r="O7760" s="268" t="n">
        <x:f>I7760*TOMATO_PRICE+J7760*CARROT_PRICE+K7760*MESCLUN_PRICE</x:f>
        <x:v>202598</x:v>
      </x:c>
      <x:c r="P7760" s="268" t="n">
        <x:f>I7760*TOMATO_FERTILIZER+J7760*CARROT_FERTILIZER+K7760*MESCLUN_FERTILIZER</x:f>
        <x:v>40040</x:v>
      </x:c>
      <x:c r="Q7760" s="268" t="n">
        <x:f>MIN(M7760,FARMER_HOURS)*FARMER_RATE+MAX(M7760-FARMER_HOURS,0)*TEMP_RATE</x:f>
        <x:v>103067.1512512591</x:v>
      </x:c>
      <x:c r="R7760" s="268" t="n">
        <x:f>O7760-P7760-Q7760-FIXED_COST</x:f>
        <x:v>39490.8487487409</x:v>
      </x:c>
      <x:c r="S7760" s="139" t="str">
        <x:f>IF(AND(L7760&lt;=TOTAL_BED_CAP,N7760&lt;=TEMP_WORKER_CAP),"YES","NO")</x:f>
        <x:v>YES</x:v>
      </x:c>
      <x:c r="T7760" s="139" t="n">
        <x:f>IF(S7760="YES",R7760,-1E+99)</x:f>
        <x:v>39490.8487487409</x:v>
      </x:c>
    </x:row>
    <x:row r="7761">
      <x:c r="A7761" s="139"/>
      <x:c r="B7761" s="139"/>
      <x:c r="C7761" s="139"/>
      <x:c r="D7761" s="139"/>
      <x:c r="E7761" s="139"/>
      <x:c r="F7761" s="139"/>
      <x:c r="G7761" s="139"/>
      <x:c r="H7761" s="139"/>
      <x:c r="I7761" s="266" t="n">
        <x:f>INT((ROW()-ROW($I$46))/((CARROT_CAP+1)*(MESCLUN_CAP+1)))</x:f>
        <x:v>11</x:v>
      </x:c>
      <x:c r="J7761" s="266" t="n">
        <x:f>MOD(INT((ROW()-ROW($I$46))/(MESCLUN_CAP+1)),CARROT_CAP+1)</x:f>
        <x:v>17</x:v>
      </x:c>
      <x:c r="K7761" s="266" t="n">
        <x:f>MOD(ROW()-ROW($I$46),MESCLUN_CAP+1)</x:f>
        <x:v>27</x:v>
      </x:c>
      <x:c r="L7761" s="266" t="n">
        <x:f>SUM(I7761:K7761)</x:f>
        <x:v>55</x:v>
      </x:c>
      <x:c r="M7761" s="267" t="n">
        <x:f>I7761*TOMATO_HOURS*WEEKS*(1+TOMATO_DIM)^I7761+J7761*CARROT_HOURS*WEEKS*(1+CARROT_DIM)^J7761+K7761*MESCLUN_HOURS*WEEKS*(1+MESCLUN_DIM)^K7761</x:f>
        <x:v>5299.801616592282</x:v>
      </x:c>
      <x:c r="N7761" s="267" t="n">
        <x:f>MAX(M7761-FARMER_HOURS,0)/TEMP_HOURS_PER_WORKER</x:f>
        <x:v>3.1804177893001957</x:v>
      </x:c>
      <x:c r="O7761" s="268" t="n">
        <x:f>I7761*TOMATO_PRICE+J7761*CARROT_PRICE+K7761*MESCLUN_PRICE</x:f>
        <x:v>205298</x:v>
      </x:c>
      <x:c r="P7761" s="268" t="n">
        <x:f>I7761*TOMATO_FERTILIZER+J7761*CARROT_FERTILIZER+K7761*MESCLUN_FERTILIZER</x:f>
        <x:v>40920</x:v>
      </x:c>
      <x:c r="Q7761" s="268" t="n">
        <x:f>MIN(M7761,FARMER_HOURS)*FARMER_RATE+MAX(M7761-FARMER_HOURS,0)*TEMP_RATE</x:f>
        <x:v>104510.4447325049</x:v>
      </x:c>
      <x:c r="R7761" s="268" t="n">
        <x:f>O7761-P7761-Q7761-FIXED_COST</x:f>
        <x:v>39867.5552674951</x:v>
      </x:c>
      <x:c r="S7761" s="139" t="str">
        <x:f>IF(AND(L7761&lt;=TOTAL_BED_CAP,N7761&lt;=TEMP_WORKER_CAP),"YES","NO")</x:f>
        <x:v>YES</x:v>
      </x:c>
      <x:c r="T7761" s="139" t="n">
        <x:f>IF(S7761="YES",R7761,-1E+99)</x:f>
        <x:v>39867.5552674951</x:v>
      </x:c>
    </x:row>
    <x:row r="7762">
      <x:c r="A7762" s="139"/>
      <x:c r="B7762" s="139"/>
      <x:c r="C7762" s="139"/>
      <x:c r="D7762" s="139"/>
      <x:c r="E7762" s="139"/>
      <x:c r="F7762" s="139"/>
      <x:c r="G7762" s="139"/>
      <x:c r="H7762" s="139"/>
      <x:c r="I7762" s="266" t="n">
        <x:f>INT((ROW()-ROW($I$46))/((CARROT_CAP+1)*(MESCLUN_CAP+1)))</x:f>
        <x:v>11</x:v>
      </x:c>
      <x:c r="J7762" s="266" t="n">
        <x:f>MOD(INT((ROW()-ROW($I$46))/(MESCLUN_CAP+1)),CARROT_CAP+1)</x:f>
        <x:v>17</x:v>
      </x:c>
      <x:c r="K7762" s="266" t="n">
        <x:f>MOD(ROW()-ROW($I$46),MESCLUN_CAP+1)</x:f>
        <x:v>28</x:v>
      </x:c>
      <x:c r="L7762" s="266" t="n">
        <x:f>SUM(I7762:K7762)</x:f>
        <x:v>56</x:v>
      </x:c>
      <x:c r="M7762" s="267" t="n">
        <x:f>I7762*TOMATO_HOURS*WEEKS*(1+TOMATO_DIM)^I7762+J7762*CARROT_HOURS*WEEKS*(1+CARROT_DIM)^J7762+K7762*MESCLUN_HOURS*WEEKS*(1+MESCLUN_DIM)^K7762</x:f>
        <x:v>5384.761154809435</x:v>
      </x:c>
      <x:c r="N7762" s="267" t="n">
        <x:f>MAX(M7762-FARMER_HOURS,0)/TEMP_HOURS_PER_WORKER</x:f>
        <x:v>3.239417468617663</x:v>
      </x:c>
      <x:c r="O7762" s="268" t="n">
        <x:f>I7762*TOMATO_PRICE+J7762*CARROT_PRICE+K7762*MESCLUN_PRICE</x:f>
        <x:v>207998</x:v>
      </x:c>
      <x:c r="P7762" s="268" t="n">
        <x:f>I7762*TOMATO_FERTILIZER+J7762*CARROT_FERTILIZER+K7762*MESCLUN_FERTILIZER</x:f>
        <x:v>41800</x:v>
      </x:c>
      <x:c r="Q7762" s="268" t="n">
        <x:f>MIN(M7762,FARMER_HOURS)*FARMER_RATE+MAX(M7762-FARMER_HOURS,0)*TEMP_RATE</x:f>
        <x:v>105985.43671544157</x:v>
      </x:c>
      <x:c r="R7762" s="268" t="n">
        <x:f>O7762-P7762-Q7762-FIXED_COST</x:f>
        <x:v>40212.56328455843</x:v>
      </x:c>
      <x:c r="S7762" s="139" t="str">
        <x:f>IF(AND(L7762&lt;=TOTAL_BED_CAP,N7762&lt;=TEMP_WORKER_CAP),"YES","NO")</x:f>
        <x:v>YES</x:v>
      </x:c>
      <x:c r="T7762" s="139" t="n">
        <x:f>IF(S7762="YES",R7762,-1E+99)</x:f>
        <x:v>40212.56328455843</x:v>
      </x:c>
    </x:row>
    <x:row r="7763">
      <x:c r="A7763" s="139"/>
      <x:c r="B7763" s="139"/>
      <x:c r="C7763" s="139"/>
      <x:c r="D7763" s="139"/>
      <x:c r="E7763" s="139"/>
      <x:c r="F7763" s="139"/>
      <x:c r="G7763" s="139"/>
      <x:c r="H7763" s="139"/>
      <x:c r="I7763" s="266" t="n">
        <x:f>INT((ROW()-ROW($I$46))/((CARROT_CAP+1)*(MESCLUN_CAP+1)))</x:f>
        <x:v>11</x:v>
      </x:c>
      <x:c r="J7763" s="266" t="n">
        <x:f>MOD(INT((ROW()-ROW($I$46))/(MESCLUN_CAP+1)),CARROT_CAP+1)</x:f>
        <x:v>17</x:v>
      </x:c>
      <x:c r="K7763" s="266" t="n">
        <x:f>MOD(ROW()-ROW($I$46),MESCLUN_CAP+1)</x:f>
        <x:v>29</x:v>
      </x:c>
      <x:c r="L7763" s="266" t="n">
        <x:f>SUM(I7763:K7763)</x:f>
        <x:v>57</x:v>
      </x:c>
      <x:c r="M7763" s="267" t="n">
        <x:f>I7763*TOMATO_HOURS*WEEKS*(1+TOMATO_DIM)^I7763+J7763*CARROT_HOURS*WEEKS*(1+CARROT_DIM)^J7763+K7763*MESCLUN_HOURS*WEEKS*(1+MESCLUN_DIM)^K7763</x:f>
        <x:v>5471.579182925088</x:v>
      </x:c>
      <x:c r="N7763" s="267" t="n">
        <x:f>MAX(M7763-FARMER_HOURS,0)/TEMP_HOURS_PER_WORKER</x:f>
        <x:v>3.2997077659202003</x:v>
      </x:c>
      <x:c r="O7763" s="268" t="n">
        <x:f>I7763*TOMATO_PRICE+J7763*CARROT_PRICE+K7763*MESCLUN_PRICE</x:f>
        <x:v>210698</x:v>
      </x:c>
      <x:c r="P7763" s="268" t="n">
        <x:f>I7763*TOMATO_FERTILIZER+J7763*CARROT_FERTILIZER+K7763*MESCLUN_FERTILIZER</x:f>
        <x:v>42680</x:v>
      </x:c>
      <x:c r="Q7763" s="268" t="n">
        <x:f>MIN(M7763,FARMER_HOURS)*FARMER_RATE+MAX(M7763-FARMER_HOURS,0)*TEMP_RATE</x:f>
        <x:v>107492.694148005</x:v>
      </x:c>
      <x:c r="R7763" s="268" t="n">
        <x:f>O7763-P7763-Q7763-FIXED_COST</x:f>
        <x:v>40525.305851995</x:v>
      </x:c>
      <x:c r="S7763" s="139" t="str">
        <x:f>IF(AND(L7763&lt;=TOTAL_BED_CAP,N7763&lt;=TEMP_WORKER_CAP),"YES","NO")</x:f>
        <x:v>YES</x:v>
      </x:c>
      <x:c r="T7763" s="139" t="n">
        <x:f>IF(S7763="YES",R7763,-1E+99)</x:f>
        <x:v>40525.305851995</x:v>
      </x:c>
    </x:row>
    <x:row r="7764">
      <x:c r="A7764" s="139"/>
      <x:c r="B7764" s="139"/>
      <x:c r="C7764" s="139"/>
      <x:c r="D7764" s="139"/>
      <x:c r="E7764" s="139"/>
      <x:c r="F7764" s="139"/>
      <x:c r="G7764" s="139"/>
      <x:c r="H7764" s="139"/>
      <x:c r="I7764" s="266" t="n">
        <x:f>INT((ROW()-ROW($I$46))/((CARROT_CAP+1)*(MESCLUN_CAP+1)))</x:f>
        <x:v>11</x:v>
      </x:c>
      <x:c r="J7764" s="266" t="n">
        <x:f>MOD(INT((ROW()-ROW($I$46))/(MESCLUN_CAP+1)),CARROT_CAP+1)</x:f>
        <x:v>17</x:v>
      </x:c>
      <x:c r="K7764" s="266" t="n">
        <x:f>MOD(ROW()-ROW($I$46),MESCLUN_CAP+1)</x:f>
        <x:v>30</x:v>
      </x:c>
      <x:c r="L7764" s="266" t="n">
        <x:f>SUM(I7764:K7764)</x:f>
        <x:v>58</x:v>
      </x:c>
      <x:c r="M7764" s="267" t="n">
        <x:f>I7764*TOMATO_HOURS*WEEKS*(1+TOMATO_DIM)^I7764+J7764*CARROT_HOURS*WEEKS*(1+CARROT_DIM)^J7764+K7764*MESCLUN_HOURS*WEEKS*(1+MESCLUN_DIM)^K7764</x:f>
        <x:v>5560.288888258858</x:v>
      </x:c>
      <x:c r="N7764" s="267" t="n">
        <x:f>MAX(M7764-FARMER_HOURS,0)/TEMP_HOURS_PER_WORKER</x:f>
        <x:v>3.36131172795754</x:v>
      </x:c>
      <x:c r="O7764" s="268" t="n">
        <x:f>I7764*TOMATO_PRICE+J7764*CARROT_PRICE+K7764*MESCLUN_PRICE</x:f>
        <x:v>213398</x:v>
      </x:c>
      <x:c r="P7764" s="268" t="n">
        <x:f>I7764*TOMATO_FERTILIZER+J7764*CARROT_FERTILIZER+K7764*MESCLUN_FERTILIZER</x:f>
        <x:v>43560</x:v>
      </x:c>
      <x:c r="Q7764" s="268" t="n">
        <x:f>MIN(M7764,FARMER_HOURS)*FARMER_RATE+MAX(M7764-FARMER_HOURS,0)*TEMP_RATE</x:f>
        <x:v>109032.7931989385</x:v>
      </x:c>
      <x:c r="R7764" s="268" t="n">
        <x:f>O7764-P7764-Q7764-FIXED_COST</x:f>
        <x:v>40805.206801061504</x:v>
      </x:c>
      <x:c r="S7764" s="139" t="str">
        <x:f>IF(AND(L7764&lt;=TOTAL_BED_CAP,N7764&lt;=TEMP_WORKER_CAP),"YES","NO")</x:f>
        <x:v>YES</x:v>
      </x:c>
      <x:c r="T7764" s="139" t="n">
        <x:f>IF(S7764="YES",R7764,-1E+99)</x:f>
        <x:v>40805.206801061504</x:v>
      </x:c>
    </x:row>
    <x:row r="7765">
      <x:c r="A7765" s="139"/>
      <x:c r="B7765" s="139"/>
      <x:c r="C7765" s="139"/>
      <x:c r="D7765" s="139"/>
      <x:c r="E7765" s="139"/>
      <x:c r="F7765" s="139"/>
      <x:c r="G7765" s="139"/>
      <x:c r="H7765" s="139"/>
      <x:c r="I7765" s="266" t="n">
        <x:f>INT((ROW()-ROW($I$46))/((CARROT_CAP+1)*(MESCLUN_CAP+1)))</x:f>
        <x:v>11</x:v>
      </x:c>
      <x:c r="J7765" s="266" t="n">
        <x:f>MOD(INT((ROW()-ROW($I$46))/(MESCLUN_CAP+1)),CARROT_CAP+1)</x:f>
        <x:v>18</x:v>
      </x:c>
      <x:c r="K7765" s="266" t="n">
        <x:f>MOD(ROW()-ROW($I$46),MESCLUN_CAP+1)</x:f>
        <x:v>0</x:v>
      </x:c>
      <x:c r="L7765" s="266" t="n">
        <x:f>SUM(I7765:K7765)</x:f>
        <x:v>29</x:v>
      </x:c>
      <x:c r="M7765" s="267" t="n">
        <x:f>I7765*TOMATO_HOURS*WEEKS*(1+TOMATO_DIM)^I7765+J7765*CARROT_HOURS*WEEKS*(1+CARROT_DIM)^J7765+K7765*MESCLUN_HOURS*WEEKS*(1+MESCLUN_DIM)^K7765</x:f>
        <x:v>3666.8012466104137</x:v>
      </x:c>
      <x:c r="N7765" s="267" t="n">
        <x:f>MAX(M7765-FARMER_HOURS,0)/TEMP_HOURS_PER_WORKER</x:f>
        <x:v>2.046389754590565</x:v>
      </x:c>
      <x:c r="O7765" s="268" t="n">
        <x:f>I7765*TOMATO_PRICE+J7765*CARROT_PRICE+K7765*MESCLUN_PRICE</x:f>
        <x:v>134492</x:v>
      </x:c>
      <x:c r="P7765" s="268" t="n">
        <x:f>I7765*TOMATO_FERTILIZER+J7765*CARROT_FERTILIZER+K7765*MESCLUN_FERTILIZER</x:f>
        <x:v>17600</x:v>
      </x:c>
      <x:c r="Q7765" s="268" t="n">
        <x:f>MIN(M7765,FARMER_HOURS)*FARMER_RATE+MAX(M7765-FARMER_HOURS,0)*TEMP_RATE</x:f>
        <x:v>76159.74386476412</x:v>
      </x:c>
      <x:c r="R7765" s="268" t="n">
        <x:f>O7765-P7765-Q7765-FIXED_COST</x:f>
        <x:v>20732.256135235875</x:v>
      </x:c>
      <x:c r="S7765" s="139" t="str">
        <x:f>IF(AND(L7765&lt;=TOTAL_BED_CAP,N7765&lt;=TEMP_WORKER_CAP),"YES","NO")</x:f>
        <x:v>YES</x:v>
      </x:c>
      <x:c r="T7765" s="139" t="n">
        <x:f>IF(S7765="YES",R7765,-1E+99)</x:f>
        <x:v>20732.256135235875</x:v>
      </x:c>
    </x:row>
    <x:row r="7766">
      <x:c r="A7766" s="139"/>
      <x:c r="B7766" s="139"/>
      <x:c r="C7766" s="139"/>
      <x:c r="D7766" s="139"/>
      <x:c r="E7766" s="139"/>
      <x:c r="F7766" s="139"/>
      <x:c r="G7766" s="139"/>
      <x:c r="H7766" s="139"/>
      <x:c r="I7766" s="266" t="n">
        <x:f>INT((ROW()-ROW($I$46))/((CARROT_CAP+1)*(MESCLUN_CAP+1)))</x:f>
        <x:v>11</x:v>
      </x:c>
      <x:c r="J7766" s="266" t="n">
        <x:f>MOD(INT((ROW()-ROW($I$46))/(MESCLUN_CAP+1)),CARROT_CAP+1)</x:f>
        <x:v>18</x:v>
      </x:c>
      <x:c r="K7766" s="266" t="n">
        <x:f>MOD(ROW()-ROW($I$46),MESCLUN_CAP+1)</x:f>
        <x:v>1</x:v>
      </x:c>
      <x:c r="L7766" s="266" t="n">
        <x:f>SUM(I7766:K7766)</x:f>
        <x:v>30</x:v>
      </x:c>
      <x:c r="M7766" s="267" t="n">
        <x:f>I7766*TOMATO_HOURS*WEEKS*(1+TOMATO_DIM)^I7766+J7766*CARROT_HOURS*WEEKS*(1+CARROT_DIM)^J7766+K7766*MESCLUN_HOURS*WEEKS*(1+MESCLUN_DIM)^K7766</x:f>
        <x:v>3712.3637466104137</x:v>
      </x:c>
      <x:c r="N7766" s="267" t="n">
        <x:f>MAX(M7766-FARMER_HOURS,0)/TEMP_HOURS_PER_WORKER</x:f>
        <x:v>2.0780303795905652</x:v>
      </x:c>
      <x:c r="O7766" s="268" t="n">
        <x:f>I7766*TOMATO_PRICE+J7766*CARROT_PRICE+K7766*MESCLUN_PRICE</x:f>
        <x:v>137192</x:v>
      </x:c>
      <x:c r="P7766" s="268" t="n">
        <x:f>I7766*TOMATO_FERTILIZER+J7766*CARROT_FERTILIZER+K7766*MESCLUN_FERTILIZER</x:f>
        <x:v>18480</x:v>
      </x:c>
      <x:c r="Q7766" s="268" t="n">
        <x:f>MIN(M7766,FARMER_HOURS)*FARMER_RATE+MAX(M7766-FARMER_HOURS,0)*TEMP_RATE</x:f>
        <x:v>76950.75948976412</x:v>
      </x:c>
      <x:c r="R7766" s="268" t="n">
        <x:f>O7766-P7766-Q7766-FIXED_COST</x:f>
        <x:v>21761.240510235875</x:v>
      </x:c>
      <x:c r="S7766" s="139" t="str">
        <x:f>IF(AND(L7766&lt;=TOTAL_BED_CAP,N7766&lt;=TEMP_WORKER_CAP),"YES","NO")</x:f>
        <x:v>YES</x:v>
      </x:c>
      <x:c r="T7766" s="139" t="n">
        <x:f>IF(S7766="YES",R7766,-1E+99)</x:f>
        <x:v>21761.240510235875</x:v>
      </x:c>
    </x:row>
    <x:row r="7767">
      <x:c r="A7767" s="139"/>
      <x:c r="B7767" s="139"/>
      <x:c r="C7767" s="139"/>
      <x:c r="D7767" s="139"/>
      <x:c r="E7767" s="139"/>
      <x:c r="F7767" s="139"/>
      <x:c r="G7767" s="139"/>
      <x:c r="H7767" s="139"/>
      <x:c r="I7767" s="266" t="n">
        <x:f>INT((ROW()-ROW($I$46))/((CARROT_CAP+1)*(MESCLUN_CAP+1)))</x:f>
        <x:v>11</x:v>
      </x:c>
      <x:c r="J7767" s="266" t="n">
        <x:f>MOD(INT((ROW()-ROW($I$46))/(MESCLUN_CAP+1)),CARROT_CAP+1)</x:f>
        <x:v>18</x:v>
      </x:c>
      <x:c r="K7767" s="266" t="n">
        <x:f>MOD(ROW()-ROW($I$46),MESCLUN_CAP+1)</x:f>
        <x:v>2</x:v>
      </x:c>
      <x:c r="L7767" s="266" t="n">
        <x:f>SUM(I7767:K7767)</x:f>
        <x:v>31</x:v>
      </x:c>
      <x:c r="M7767" s="267" t="n">
        <x:f>I7767*TOMATO_HOURS*WEEKS*(1+TOMATO_DIM)^I7767+J7767*CARROT_HOURS*WEEKS*(1+CARROT_DIM)^J7767+K7767*MESCLUN_HOURS*WEEKS*(1+MESCLUN_DIM)^K7767</x:f>
        <x:v>3759.0653091104136</x:v>
      </x:c>
      <x:c r="N7767" s="267" t="n">
        <x:f>MAX(M7767-FARMER_HOURS,0)/TEMP_HOURS_PER_WORKER</x:f>
        <x:v>2.110462020215565</x:v>
      </x:c>
      <x:c r="O7767" s="268" t="n">
        <x:f>I7767*TOMATO_PRICE+J7767*CARROT_PRICE+K7767*MESCLUN_PRICE</x:f>
        <x:v>139892</x:v>
      </x:c>
      <x:c r="P7767" s="268" t="n">
        <x:f>I7767*TOMATO_FERTILIZER+J7767*CARROT_FERTILIZER+K7767*MESCLUN_FERTILIZER</x:f>
        <x:v>19360</x:v>
      </x:c>
      <x:c r="Q7767" s="268" t="n">
        <x:f>MIN(M7767,FARMER_HOURS)*FARMER_RATE+MAX(M7767-FARMER_HOURS,0)*TEMP_RATE</x:f>
        <x:v>77761.55050538912</x:v>
      </x:c>
      <x:c r="R7767" s="268" t="n">
        <x:f>O7767-P7767-Q7767-FIXED_COST</x:f>
        <x:v>22770.449494610875</x:v>
      </x:c>
      <x:c r="S7767" s="139" t="str">
        <x:f>IF(AND(L7767&lt;=TOTAL_BED_CAP,N7767&lt;=TEMP_WORKER_CAP),"YES","NO")</x:f>
        <x:v>YES</x:v>
      </x:c>
      <x:c r="T7767" s="139" t="n">
        <x:f>IF(S7767="YES",R7767,-1E+99)</x:f>
        <x:v>22770.449494610875</x:v>
      </x:c>
    </x:row>
    <x:row r="7768">
      <x:c r="A7768" s="139"/>
      <x:c r="B7768" s="139"/>
      <x:c r="C7768" s="139"/>
      <x:c r="D7768" s="139"/>
      <x:c r="E7768" s="139"/>
      <x:c r="F7768" s="139"/>
      <x:c r="G7768" s="139"/>
      <x:c r="H7768" s="139"/>
      <x:c r="I7768" s="266" t="n">
        <x:f>INT((ROW()-ROW($I$46))/((CARROT_CAP+1)*(MESCLUN_CAP+1)))</x:f>
        <x:v>11</x:v>
      </x:c>
      <x:c r="J7768" s="266" t="n">
        <x:f>MOD(INT((ROW()-ROW($I$46))/(MESCLUN_CAP+1)),CARROT_CAP+1)</x:f>
        <x:v>18</x:v>
      </x:c>
      <x:c r="K7768" s="266" t="n">
        <x:f>MOD(ROW()-ROW($I$46),MESCLUN_CAP+1)</x:f>
        <x:v>3</x:v>
      </x:c>
      <x:c r="L7768" s="266" t="n">
        <x:f>SUM(I7768:K7768)</x:f>
        <x:v>32</x:v>
      </x:c>
      <x:c r="M7768" s="267" t="n">
        <x:f>I7768*TOMATO_HOURS*WEEKS*(1+TOMATO_DIM)^I7768+J7768*CARROT_HOURS*WEEKS*(1+CARROT_DIM)^J7768+K7768*MESCLUN_HOURS*WEEKS*(1+MESCLUN_DIM)^K7768</x:f>
        <x:v>3806.9272915322886</x:v>
      </x:c>
      <x:c r="N7768" s="267" t="n">
        <x:f>MAX(M7768-FARMER_HOURS,0)/TEMP_HOURS_PER_WORKER</x:f>
        <x:v>2.1436995080085337</x:v>
      </x:c>
      <x:c r="O7768" s="268" t="n">
        <x:f>I7768*TOMATO_PRICE+J7768*CARROT_PRICE+K7768*MESCLUN_PRICE</x:f>
        <x:v>142592</x:v>
      </x:c>
      <x:c r="P7768" s="268" t="n">
        <x:f>I7768*TOMATO_FERTILIZER+J7768*CARROT_FERTILIZER+K7768*MESCLUN_FERTILIZER</x:f>
        <x:v>20240</x:v>
      </x:c>
      <x:c r="Q7768" s="268" t="n">
        <x:f>MIN(M7768,FARMER_HOURS)*FARMER_RATE+MAX(M7768-FARMER_HOURS,0)*TEMP_RATE</x:f>
        <x:v>78592.48770021334</x:v>
      </x:c>
      <x:c r="R7768" s="268" t="n">
        <x:f>O7768-P7768-Q7768-FIXED_COST</x:f>
        <x:v>23759.512299786657</x:v>
      </x:c>
      <x:c r="S7768" s="139" t="str">
        <x:f>IF(AND(L7768&lt;=TOTAL_BED_CAP,N7768&lt;=TEMP_WORKER_CAP),"YES","NO")</x:f>
        <x:v>YES</x:v>
      </x:c>
      <x:c r="T7768" s="139" t="n">
        <x:f>IF(S7768="YES",R7768,-1E+99)</x:f>
        <x:v>23759.512299786657</x:v>
      </x:c>
    </x:row>
    <x:row r="7769">
      <x:c r="A7769" s="139"/>
      <x:c r="B7769" s="139"/>
      <x:c r="C7769" s="139"/>
      <x:c r="D7769" s="139"/>
      <x:c r="E7769" s="139"/>
      <x:c r="F7769" s="139"/>
      <x:c r="G7769" s="139"/>
      <x:c r="H7769" s="139"/>
      <x:c r="I7769" s="266" t="n">
        <x:f>INT((ROW()-ROW($I$46))/((CARROT_CAP+1)*(MESCLUN_CAP+1)))</x:f>
        <x:v>11</x:v>
      </x:c>
      <x:c r="J7769" s="266" t="n">
        <x:f>MOD(INT((ROW()-ROW($I$46))/(MESCLUN_CAP+1)),CARROT_CAP+1)</x:f>
        <x:v>18</x:v>
      </x:c>
      <x:c r="K7769" s="266" t="n">
        <x:f>MOD(ROW()-ROW($I$46),MESCLUN_CAP+1)</x:f>
        <x:v>4</x:v>
      </x:c>
      <x:c r="L7769" s="266" t="n">
        <x:f>SUM(I7769:K7769)</x:f>
        <x:v>33</x:v>
      </x:c>
      <x:c r="M7769" s="267" t="n">
        <x:f>I7769*TOMATO_HOURS*WEEKS*(1+TOMATO_DIM)^I7769+J7769*CARROT_HOURS*WEEKS*(1+CARROT_DIM)^J7769+K7769*MESCLUN_HOURS*WEEKS*(1+MESCLUN_DIM)^K7769</x:f>
        <x:v>3855.971407254945</x:v>
      </x:c>
      <x:c r="N7769" s="267" t="n">
        <x:f>MAX(M7769-FARMER_HOURS,0)/TEMP_HOURS_PER_WORKER</x:f>
        <x:v>2.177757921704823</x:v>
      </x:c>
      <x:c r="O7769" s="268" t="n">
        <x:f>I7769*TOMATO_PRICE+J7769*CARROT_PRICE+K7769*MESCLUN_PRICE</x:f>
        <x:v>145292</x:v>
      </x:c>
      <x:c r="P7769" s="268" t="n">
        <x:f>I7769*TOMATO_FERTILIZER+J7769*CARROT_FERTILIZER+K7769*MESCLUN_FERTILIZER</x:f>
        <x:v>21120</x:v>
      </x:c>
      <x:c r="Q7769" s="268" t="n">
        <x:f>MIN(M7769,FARMER_HOURS)*FARMER_RATE+MAX(M7769-FARMER_HOURS,0)*TEMP_RATE</x:f>
        <x:v>79443.94804262057</x:v>
      </x:c>
      <x:c r="R7769" s="268" t="n">
        <x:f>O7769-P7769-Q7769-FIXED_COST</x:f>
        <x:v>24728.05195737943</x:v>
      </x:c>
      <x:c r="S7769" s="139" t="str">
        <x:f>IF(AND(L7769&lt;=TOTAL_BED_CAP,N7769&lt;=TEMP_WORKER_CAP),"YES","NO")</x:f>
        <x:v>YES</x:v>
      </x:c>
      <x:c r="T7769" s="139" t="n">
        <x:f>IF(S7769="YES",R7769,-1E+99)</x:f>
        <x:v>24728.05195737943</x:v>
      </x:c>
    </x:row>
    <x:row r="7770">
      <x:c r="A7770" s="139"/>
      <x:c r="B7770" s="139"/>
      <x:c r="C7770" s="139"/>
      <x:c r="D7770" s="139"/>
      <x:c r="E7770" s="139"/>
      <x:c r="F7770" s="139"/>
      <x:c r="G7770" s="139"/>
      <x:c r="H7770" s="139"/>
      <x:c r="I7770" s="266" t="n">
        <x:f>INT((ROW()-ROW($I$46))/((CARROT_CAP+1)*(MESCLUN_CAP+1)))</x:f>
        <x:v>11</x:v>
      </x:c>
      <x:c r="J7770" s="266" t="n">
        <x:f>MOD(INT((ROW()-ROW($I$46))/(MESCLUN_CAP+1)),CARROT_CAP+1)</x:f>
        <x:v>18</x:v>
      </x:c>
      <x:c r="K7770" s="266" t="n">
        <x:f>MOD(ROW()-ROW($I$46),MESCLUN_CAP+1)</x:f>
        <x:v>5</x:v>
      </x:c>
      <x:c r="L7770" s="266" t="n">
        <x:f>SUM(I7770:K7770)</x:f>
        <x:v>34</x:v>
      </x:c>
      <x:c r="M7770" s="267" t="n">
        <x:f>I7770*TOMATO_HOURS*WEEKS*(1+TOMATO_DIM)^I7770+J7770*CARROT_HOURS*WEEKS*(1+CARROT_DIM)^J7770+K7770*MESCLUN_HOURS*WEEKS*(1+MESCLUN_DIM)^K7770</x:f>
        <x:v>3906.2197311761483</x:v>
      </x:c>
      <x:c r="N7770" s="267" t="n">
        <x:f>MAX(M7770-FARMER_HOURS,0)/TEMP_HOURS_PER_WORKER</x:f>
        <x:v>2.2126525910945474</x:v>
      </x:c>
      <x:c r="O7770" s="268" t="n">
        <x:f>I7770*TOMATO_PRICE+J7770*CARROT_PRICE+K7770*MESCLUN_PRICE</x:f>
        <x:v>147992</x:v>
      </x:c>
      <x:c r="P7770" s="268" t="n">
        <x:f>I7770*TOMATO_FERTILIZER+J7770*CARROT_FERTILIZER+K7770*MESCLUN_FERTILIZER</x:f>
        <x:v>22000</x:v>
      </x:c>
      <x:c r="Q7770" s="268" t="n">
        <x:f>MIN(M7770,FARMER_HOURS)*FARMER_RATE+MAX(M7770-FARMER_HOURS,0)*TEMP_RATE</x:f>
        <x:v>80316.31477736369</x:v>
      </x:c>
      <x:c r="R7770" s="268" t="n">
        <x:f>O7770-P7770-Q7770-FIXED_COST</x:f>
        <x:v>25675.68522263631</x:v>
      </x:c>
      <x:c r="S7770" s="139" t="str">
        <x:f>IF(AND(L7770&lt;=TOTAL_BED_CAP,N7770&lt;=TEMP_WORKER_CAP),"YES","NO")</x:f>
        <x:v>YES</x:v>
      </x:c>
      <x:c r="T7770" s="139" t="n">
        <x:f>IF(S7770="YES",R7770,-1E+99)</x:f>
        <x:v>25675.68522263631</x:v>
      </x:c>
    </x:row>
    <x:row r="7771">
      <x:c r="A7771" s="139"/>
      <x:c r="B7771" s="139"/>
      <x:c r="C7771" s="139"/>
      <x:c r="D7771" s="139"/>
      <x:c r="E7771" s="139"/>
      <x:c r="F7771" s="139"/>
      <x:c r="G7771" s="139"/>
      <x:c r="H7771" s="139"/>
      <x:c r="I7771" s="266" t="n">
        <x:f>INT((ROW()-ROW($I$46))/((CARROT_CAP+1)*(MESCLUN_CAP+1)))</x:f>
        <x:v>11</x:v>
      </x:c>
      <x:c r="J7771" s="266" t="n">
        <x:f>MOD(INT((ROW()-ROW($I$46))/(MESCLUN_CAP+1)),CARROT_CAP+1)</x:f>
        <x:v>18</x:v>
      </x:c>
      <x:c r="K7771" s="266" t="n">
        <x:f>MOD(ROW()-ROW($I$46),MESCLUN_CAP+1)</x:f>
        <x:v>6</x:v>
      </x:c>
      <x:c r="L7771" s="266" t="n">
        <x:f>SUM(I7771:K7771)</x:f>
        <x:v>35</x:v>
      </x:c>
      <x:c r="M7771" s="267" t="n">
        <x:f>I7771*TOMATO_HOURS*WEEKS*(1+TOMATO_DIM)^I7771+J7771*CARROT_HOURS*WEEKS*(1+CARROT_DIM)^J7771+K7771*MESCLUN_HOURS*WEEKS*(1+MESCLUN_DIM)^K7771</x:f>
        <x:v>3957.6947053577815</x:v>
      </x:c>
      <x:c r="N7771" s="267" t="n">
        <x:f>MAX(M7771-FARMER_HOURS,0)/TEMP_HOURS_PER_WORKER</x:f>
        <x:v>2.248399100942904</x:v>
      </x:c>
      <x:c r="O7771" s="268" t="n">
        <x:f>I7771*TOMATO_PRICE+J7771*CARROT_PRICE+K7771*MESCLUN_PRICE</x:f>
        <x:v>150692</x:v>
      </x:c>
      <x:c r="P7771" s="268" t="n">
        <x:f>I7771*TOMATO_FERTILIZER+J7771*CARROT_FERTILIZER+K7771*MESCLUN_FERTILIZER</x:f>
        <x:v>22880</x:v>
      </x:c>
      <x:c r="Q7771" s="268" t="n">
        <x:f>MIN(M7771,FARMER_HOURS)*FARMER_RATE+MAX(M7771-FARMER_HOURS,0)*TEMP_RATE</x:f>
        <x:v>81209.9775235726</x:v>
      </x:c>
      <x:c r="R7771" s="268" t="n">
        <x:f>O7771-P7771-Q7771-FIXED_COST</x:f>
        <x:v>26602.022476427403</x:v>
      </x:c>
      <x:c r="S7771" s="139" t="str">
        <x:f>IF(AND(L7771&lt;=TOTAL_BED_CAP,N7771&lt;=TEMP_WORKER_CAP),"YES","NO")</x:f>
        <x:v>YES</x:v>
      </x:c>
      <x:c r="T7771" s="139" t="n">
        <x:f>IF(S7771="YES",R7771,-1E+99)</x:f>
        <x:v>26602.022476427403</x:v>
      </x:c>
    </x:row>
    <x:row r="7772">
      <x:c r="A7772" s="139"/>
      <x:c r="B7772" s="139"/>
      <x:c r="C7772" s="139"/>
      <x:c r="D7772" s="139"/>
      <x:c r="E7772" s="139"/>
      <x:c r="F7772" s="139"/>
      <x:c r="G7772" s="139"/>
      <x:c r="H7772" s="139"/>
      <x:c r="I7772" s="266" t="n">
        <x:f>INT((ROW()-ROW($I$46))/((CARROT_CAP+1)*(MESCLUN_CAP+1)))</x:f>
        <x:v>11</x:v>
      </x:c>
      <x:c r="J7772" s="266" t="n">
        <x:f>MOD(INT((ROW()-ROW($I$46))/(MESCLUN_CAP+1)),CARROT_CAP+1)</x:f>
        <x:v>18</x:v>
      </x:c>
      <x:c r="K7772" s="266" t="n">
        <x:f>MOD(ROW()-ROW($I$46),MESCLUN_CAP+1)</x:f>
        <x:v>7</x:v>
      </x:c>
      <x:c r="L7772" s="266" t="n">
        <x:f>SUM(I7772:K7772)</x:f>
        <x:v>36</x:v>
      </x:c>
      <x:c r="M7772" s="267" t="n">
        <x:f>I7772*TOMATO_HOURS*WEEKS*(1+TOMATO_DIM)^I7772+J7772*CARROT_HOURS*WEEKS*(1+CARROT_DIM)^J7772+K7772*MESCLUN_HOURS*WEEKS*(1+MESCLUN_DIM)^K7772</x:f>
        <x:v>4010.419144755742</x:v>
      </x:c>
      <x:c r="N7772" s="267" t="n">
        <x:f>MAX(M7772-FARMER_HOURS,0)/TEMP_HOURS_PER_WORKER</x:f>
        <x:v>2.285013294969265</x:v>
      </x:c>
      <x:c r="O7772" s="268" t="n">
        <x:f>I7772*TOMATO_PRICE+J7772*CARROT_PRICE+K7772*MESCLUN_PRICE</x:f>
        <x:v>153392</x:v>
      </x:c>
      <x:c r="P7772" s="268" t="n">
        <x:f>I7772*TOMATO_FERTILIZER+J7772*CARROT_FERTILIZER+K7772*MESCLUN_FERTILIZER</x:f>
        <x:v>23760</x:v>
      </x:c>
      <x:c r="Q7772" s="268" t="n">
        <x:f>MIN(M7772,FARMER_HOURS)*FARMER_RATE+MAX(M7772-FARMER_HOURS,0)*TEMP_RATE</x:f>
        <x:v>82125.33237423163</x:v>
      </x:c>
      <x:c r="R7772" s="268" t="n">
        <x:f>O7772-P7772-Q7772-FIXED_COST</x:f>
        <x:v>27506.667625768372</x:v>
      </x:c>
      <x:c r="S7772" s="139" t="str">
        <x:f>IF(AND(L7772&lt;=TOTAL_BED_CAP,N7772&lt;=TEMP_WORKER_CAP),"YES","NO")</x:f>
        <x:v>YES</x:v>
      </x:c>
      <x:c r="T7772" s="139" t="n">
        <x:f>IF(S7772="YES",R7772,-1E+99)</x:f>
        <x:v>27506.667625768372</x:v>
      </x:c>
    </x:row>
    <x:row r="7773">
      <x:c r="A7773" s="139"/>
      <x:c r="B7773" s="139"/>
      <x:c r="C7773" s="139"/>
      <x:c r="D7773" s="139"/>
      <x:c r="E7773" s="139"/>
      <x:c r="F7773" s="139"/>
      <x:c r="G7773" s="139"/>
      <x:c r="H7773" s="139"/>
      <x:c r="I7773" s="266" t="n">
        <x:f>INT((ROW()-ROW($I$46))/((CARROT_CAP+1)*(MESCLUN_CAP+1)))</x:f>
        <x:v>11</x:v>
      </x:c>
      <x:c r="J7773" s="266" t="n">
        <x:f>MOD(INT((ROW()-ROW($I$46))/(MESCLUN_CAP+1)),CARROT_CAP+1)</x:f>
        <x:v>18</x:v>
      </x:c>
      <x:c r="K7773" s="266" t="n">
        <x:f>MOD(ROW()-ROW($I$46),MESCLUN_CAP+1)</x:f>
        <x:v>8</x:v>
      </x:c>
      <x:c r="L7773" s="266" t="n">
        <x:f>SUM(I7773:K7773)</x:f>
        <x:v>37</x:v>
      </x:c>
      <x:c r="M7773" s="267" t="n">
        <x:f>I7773*TOMATO_HOURS*WEEKS*(1+TOMATO_DIM)^I7773+J7773*CARROT_HOURS*WEEKS*(1+CARROT_DIM)^J7773+K7773*MESCLUN_HOURS*WEEKS*(1+MESCLUN_DIM)^K7773</x:f>
        <x:v>4064.416243035722</x:v>
      </x:c>
      <x:c r="N7773" s="267" t="n">
        <x:f>MAX(M7773-FARMER_HOURS,0)/TEMP_HOURS_PER_WORKER</x:f>
        <x:v>2.322511279885918</x:v>
      </x:c>
      <x:c r="O7773" s="268" t="n">
        <x:f>I7773*TOMATO_PRICE+J7773*CARROT_PRICE+K7773*MESCLUN_PRICE</x:f>
        <x:v>156092</x:v>
      </x:c>
      <x:c r="P7773" s="268" t="n">
        <x:f>I7773*TOMATO_FERTILIZER+J7773*CARROT_FERTILIZER+K7773*MESCLUN_FERTILIZER</x:f>
        <x:v>24640</x:v>
      </x:c>
      <x:c r="Q7773" s="268" t="n">
        <x:f>MIN(M7773,FARMER_HOURS)*FARMER_RATE+MAX(M7773-FARMER_HOURS,0)*TEMP_RATE</x:f>
        <x:v>83062.78199714795</x:v>
      </x:c>
      <x:c r="R7773" s="268" t="n">
        <x:f>O7773-P7773-Q7773-FIXED_COST</x:f>
        <x:v>28389.218002852052</x:v>
      </x:c>
      <x:c r="S7773" s="139" t="str">
        <x:f>IF(AND(L7773&lt;=TOTAL_BED_CAP,N7773&lt;=TEMP_WORKER_CAP),"YES","NO")</x:f>
        <x:v>YES</x:v>
      </x:c>
      <x:c r="T7773" s="139" t="n">
        <x:f>IF(S7773="YES",R7773,-1E+99)</x:f>
        <x:v>28389.218002852052</x:v>
      </x:c>
    </x:row>
    <x:row r="7774">
      <x:c r="A7774" s="139"/>
      <x:c r="B7774" s="139"/>
      <x:c r="C7774" s="139"/>
      <x:c r="D7774" s="139"/>
      <x:c r="E7774" s="139"/>
      <x:c r="F7774" s="139"/>
      <x:c r="G7774" s="139"/>
      <x:c r="H7774" s="139"/>
      <x:c r="I7774" s="266" t="n">
        <x:f>INT((ROW()-ROW($I$46))/((CARROT_CAP+1)*(MESCLUN_CAP+1)))</x:f>
        <x:v>11</x:v>
      </x:c>
      <x:c r="J7774" s="266" t="n">
        <x:f>MOD(INT((ROW()-ROW($I$46))/(MESCLUN_CAP+1)),CARROT_CAP+1)</x:f>
        <x:v>18</x:v>
      </x:c>
      <x:c r="K7774" s="266" t="n">
        <x:f>MOD(ROW()-ROW($I$46),MESCLUN_CAP+1)</x:f>
        <x:v>9</x:v>
      </x:c>
      <x:c r="L7774" s="266" t="n">
        <x:f>SUM(I7774:K7774)</x:f>
        <x:v>38</x:v>
      </x:c>
      <x:c r="M7774" s="267" t="n">
        <x:f>I7774*TOMATO_HOURS*WEEKS*(1+TOMATO_DIM)^I7774+J7774*CARROT_HOURS*WEEKS*(1+CARROT_DIM)^J7774+K7774*MESCLUN_HOURS*WEEKS*(1+MESCLUN_DIM)^K7774</x:f>
        <x:v>4119.709578476117</x:v>
      </x:c>
      <x:c r="N7774" s="267" t="n">
        <x:f>MAX(M7774-FARMER_HOURS,0)/TEMP_HOURS_PER_WORKER</x:f>
        <x:v>2.3609094294973034</x:v>
      </x:c>
      <x:c r="O7774" s="268" t="n">
        <x:f>I7774*TOMATO_PRICE+J7774*CARROT_PRICE+K7774*MESCLUN_PRICE</x:f>
        <x:v>158792</x:v>
      </x:c>
      <x:c r="P7774" s="268" t="n">
        <x:f>I7774*TOMATO_FERTILIZER+J7774*CARROT_FERTILIZER+K7774*MESCLUN_FERTILIZER</x:f>
        <x:v>25520</x:v>
      </x:c>
      <x:c r="Q7774" s="268" t="n">
        <x:f>MIN(M7774,FARMER_HOURS)*FARMER_RATE+MAX(M7774-FARMER_HOURS,0)*TEMP_RATE</x:f>
        <x:v>84022.73573743258</x:v>
      </x:c>
      <x:c r="R7774" s="268" t="n">
        <x:f>O7774-P7774-Q7774-FIXED_COST</x:f>
        <x:v>29249.26426256742</x:v>
      </x:c>
      <x:c r="S7774" s="139" t="str">
        <x:f>IF(AND(L7774&lt;=TOTAL_BED_CAP,N7774&lt;=TEMP_WORKER_CAP),"YES","NO")</x:f>
        <x:v>YES</x:v>
      </x:c>
      <x:c r="T7774" s="139" t="n">
        <x:f>IF(S7774="YES",R7774,-1E+99)</x:f>
        <x:v>29249.26426256742</x:v>
      </x:c>
    </x:row>
    <x:row r="7775">
      <x:c r="A7775" s="139"/>
      <x:c r="B7775" s="139"/>
      <x:c r="C7775" s="139"/>
      <x:c r="D7775" s="139"/>
      <x:c r="E7775" s="139"/>
      <x:c r="F7775" s="139"/>
      <x:c r="G7775" s="139"/>
      <x:c r="H7775" s="139"/>
      <x:c r="I7775" s="266" t="n">
        <x:f>INT((ROW()-ROW($I$46))/((CARROT_CAP+1)*(MESCLUN_CAP+1)))</x:f>
        <x:v>11</x:v>
      </x:c>
      <x:c r="J7775" s="266" t="n">
        <x:f>MOD(INT((ROW()-ROW($I$46))/(MESCLUN_CAP+1)),CARROT_CAP+1)</x:f>
        <x:v>18</x:v>
      </x:c>
      <x:c r="K7775" s="266" t="n">
        <x:f>MOD(ROW()-ROW($I$46),MESCLUN_CAP+1)</x:f>
        <x:v>10</x:v>
      </x:c>
      <x:c r="L7775" s="266" t="n">
        <x:f>SUM(I7775:K7775)</x:f>
        <x:v>39</x:v>
      </x:c>
      <x:c r="M7775" s="267" t="n">
        <x:f>I7775*TOMATO_HOURS*WEEKS*(1+TOMATO_DIM)^I7775+J7775*CARROT_HOURS*WEEKS*(1+CARROT_DIM)^J7775+K7775*MESCLUN_HOURS*WEEKS*(1+MESCLUN_DIM)^K7775</x:f>
        <x:v>4176.323119959329</x:v>
      </x:c>
      <x:c r="N7775" s="267" t="n">
        <x:f>MAX(M7775-FARMER_HOURS,0)/TEMP_HOURS_PER_WORKER</x:f>
        <x:v>2.400224388860645</x:v>
      </x:c>
      <x:c r="O7775" s="268" t="n">
        <x:f>I7775*TOMATO_PRICE+J7775*CARROT_PRICE+K7775*MESCLUN_PRICE</x:f>
        <x:v>161492</x:v>
      </x:c>
      <x:c r="P7775" s="268" t="n">
        <x:f>I7775*TOMATO_FERTILIZER+J7775*CARROT_FERTILIZER+K7775*MESCLUN_FERTILIZER</x:f>
        <x:v>26400</x:v>
      </x:c>
      <x:c r="Q7775" s="268" t="n">
        <x:f>MIN(M7775,FARMER_HOURS)*FARMER_RATE+MAX(M7775-FARMER_HOURS,0)*TEMP_RATE</x:f>
        <x:v>85005.60972151613</x:v>
      </x:c>
      <x:c r="R7775" s="268" t="n">
        <x:f>O7775-P7775-Q7775-FIXED_COST</x:f>
        <x:v>30086.390278483872</x:v>
      </x:c>
      <x:c r="S7775" s="139" t="str">
        <x:f>IF(AND(L7775&lt;=TOTAL_BED_CAP,N7775&lt;=TEMP_WORKER_CAP),"YES","NO")</x:f>
        <x:v>YES</x:v>
      </x:c>
      <x:c r="T7775" s="139" t="n">
        <x:f>IF(S7775="YES",R7775,-1E+99)</x:f>
        <x:v>30086.390278483872</x:v>
      </x:c>
    </x:row>
    <x:row r="7776">
      <x:c r="A7776" s="139"/>
      <x:c r="B7776" s="139"/>
      <x:c r="C7776" s="139"/>
      <x:c r="D7776" s="139"/>
      <x:c r="E7776" s="139"/>
      <x:c r="F7776" s="139"/>
      <x:c r="G7776" s="139"/>
      <x:c r="H7776" s="139"/>
      <x:c r="I7776" s="266" t="n">
        <x:f>INT((ROW()-ROW($I$46))/((CARROT_CAP+1)*(MESCLUN_CAP+1)))</x:f>
        <x:v>11</x:v>
      </x:c>
      <x:c r="J7776" s="266" t="n">
        <x:f>MOD(INT((ROW()-ROW($I$46))/(MESCLUN_CAP+1)),CARROT_CAP+1)</x:f>
        <x:v>18</x:v>
      </x:c>
      <x:c r="K7776" s="266" t="n">
        <x:f>MOD(ROW()-ROW($I$46),MESCLUN_CAP+1)</x:f>
        <x:v>11</x:v>
      </x:c>
      <x:c r="L7776" s="266" t="n">
        <x:f>SUM(I7776:K7776)</x:f>
        <x:v>40</x:v>
      </x:c>
      <x:c r="M7776" s="267" t="n">
        <x:f>I7776*TOMATO_HOURS*WEEKS*(1+TOMATO_DIM)^I7776+J7776*CARROT_HOURS*WEEKS*(1+CARROT_DIM)^J7776+K7776*MESCLUN_HOURS*WEEKS*(1+MESCLUN_DIM)^K7776</x:f>
        <x:v>4234.281233052769</x:v>
      </x:c>
      <x:c r="N7776" s="267" t="n">
        <x:f>MAX(M7776-FARMER_HOURS,0)/TEMP_HOURS_PER_WORKER</x:f>
        <x:v>2.440473078508867</x:v>
      </x:c>
      <x:c r="O7776" s="268" t="n">
        <x:f>I7776*TOMATO_PRICE+J7776*CARROT_PRICE+K7776*MESCLUN_PRICE</x:f>
        <x:v>164192</x:v>
      </x:c>
      <x:c r="P7776" s="268" t="n">
        <x:f>I7776*TOMATO_FERTILIZER+J7776*CARROT_FERTILIZER+K7776*MESCLUN_FERTILIZER</x:f>
        <x:v>27280</x:v>
      </x:c>
      <x:c r="Q7776" s="268" t="n">
        <x:f>MIN(M7776,FARMER_HOURS)*FARMER_RATE+MAX(M7776-FARMER_HOURS,0)*TEMP_RATE</x:f>
        <x:v>86011.82696272168</x:v>
      </x:c>
      <x:c r="R7776" s="268" t="n">
        <x:f>O7776-P7776-Q7776-FIXED_COST</x:f>
        <x:v>30900.17303727832</x:v>
      </x:c>
      <x:c r="S7776" s="139" t="str">
        <x:f>IF(AND(L7776&lt;=TOTAL_BED_CAP,N7776&lt;=TEMP_WORKER_CAP),"YES","NO")</x:f>
        <x:v>YES</x:v>
      </x:c>
      <x:c r="T7776" s="139" t="n">
        <x:f>IF(S7776="YES",R7776,-1E+99)</x:f>
        <x:v>30900.17303727832</x:v>
      </x:c>
    </x:row>
    <x:row r="7777">
      <x:c r="A7777" s="139"/>
      <x:c r="B7777" s="139"/>
      <x:c r="C7777" s="139"/>
      <x:c r="D7777" s="139"/>
      <x:c r="E7777" s="139"/>
      <x:c r="F7777" s="139"/>
      <x:c r="G7777" s="139"/>
      <x:c r="H7777" s="139"/>
      <x:c r="I7777" s="266" t="n">
        <x:f>INT((ROW()-ROW($I$46))/((CARROT_CAP+1)*(MESCLUN_CAP+1)))</x:f>
        <x:v>11</x:v>
      </x:c>
      <x:c r="J7777" s="266" t="n">
        <x:f>MOD(INT((ROW()-ROW($I$46))/(MESCLUN_CAP+1)),CARROT_CAP+1)</x:f>
        <x:v>18</x:v>
      </x:c>
      <x:c r="K7777" s="266" t="n">
        <x:f>MOD(ROW()-ROW($I$46),MESCLUN_CAP+1)</x:f>
        <x:v>12</x:v>
      </x:c>
      <x:c r="L7777" s="266" t="n">
        <x:f>SUM(I7777:K7777)</x:f>
        <x:v>41</x:v>
      </x:c>
      <x:c r="M7777" s="267" t="n">
        <x:f>I7777*TOMATO_HOURS*WEEKS*(1+TOMATO_DIM)^I7777+J7777*CARROT_HOURS*WEEKS*(1+CARROT_DIM)^J7777+K7777*MESCLUN_HOURS*WEEKS*(1+MESCLUN_DIM)^K7777</x:f>
        <x:v>4293.608686180833</x:v>
      </x:c>
      <x:c r="N7777" s="267" t="n">
        <x:f>MAX(M7777-FARMER_HOURS,0)/TEMP_HOURS_PER_WORKER</x:f>
        <x:v>2.4816726987366895</x:v>
      </x:c>
      <x:c r="O7777" s="268" t="n">
        <x:f>I7777*TOMATO_PRICE+J7777*CARROT_PRICE+K7777*MESCLUN_PRICE</x:f>
        <x:v>166892</x:v>
      </x:c>
      <x:c r="P7777" s="268" t="n">
        <x:f>I7777*TOMATO_FERTILIZER+J7777*CARROT_FERTILIZER+K7777*MESCLUN_FERTILIZER</x:f>
        <x:v>28160</x:v>
      </x:c>
      <x:c r="Q7777" s="268" t="n">
        <x:f>MIN(M7777,FARMER_HOURS)*FARMER_RATE+MAX(M7777-FARMER_HOURS,0)*TEMP_RATE</x:f>
        <x:v>87041.81746841723</x:v>
      </x:c>
      <x:c r="R7777" s="268" t="n">
        <x:f>O7777-P7777-Q7777-FIXED_COST</x:f>
        <x:v>31690.182531582774</x:v>
      </x:c>
      <x:c r="S7777" s="139" t="str">
        <x:f>IF(AND(L7777&lt;=TOTAL_BED_CAP,N7777&lt;=TEMP_WORKER_CAP),"YES","NO")</x:f>
        <x:v>YES</x:v>
      </x:c>
      <x:c r="T7777" s="139" t="n">
        <x:f>IF(S7777="YES",R7777,-1E+99)</x:f>
        <x:v>31690.182531582774</x:v>
      </x:c>
    </x:row>
    <x:row r="7778">
      <x:c r="A7778" s="139"/>
      <x:c r="B7778" s="139"/>
      <x:c r="C7778" s="139"/>
      <x:c r="D7778" s="139"/>
      <x:c r="E7778" s="139"/>
      <x:c r="F7778" s="139"/>
      <x:c r="G7778" s="139"/>
      <x:c r="H7778" s="139"/>
      <x:c r="I7778" s="266" t="n">
        <x:f>INT((ROW()-ROW($I$46))/((CARROT_CAP+1)*(MESCLUN_CAP+1)))</x:f>
        <x:v>11</x:v>
      </x:c>
      <x:c r="J7778" s="266" t="n">
        <x:f>MOD(INT((ROW()-ROW($I$46))/(MESCLUN_CAP+1)),CARROT_CAP+1)</x:f>
        <x:v>18</x:v>
      </x:c>
      <x:c r="K7778" s="266" t="n">
        <x:f>MOD(ROW()-ROW($I$46),MESCLUN_CAP+1)</x:f>
        <x:v>13</x:v>
      </x:c>
      <x:c r="L7778" s="266" t="n">
        <x:f>SUM(I7778:K7778)</x:f>
        <x:v>42</x:v>
      </x:c>
      <x:c r="M7778" s="267" t="n">
        <x:f>I7778*TOMATO_HOURS*WEEKS*(1+TOMATO_DIM)^I7778+J7778*CARROT_HOURS*WEEKS*(1+CARROT_DIM)^J7778+K7778*MESCLUN_HOURS*WEEKS*(1+MESCLUN_DIM)^K7778</x:f>
        <x:v>4354.330656889217</x:v>
      </x:c>
      <x:c r="N7778" s="267" t="n">
        <x:f>MAX(M7778-FARMER_HOURS,0)/TEMP_HOURS_PER_WORKER</x:f>
        <x:v>2.523840733950845</x:v>
      </x:c>
      <x:c r="O7778" s="268" t="n">
        <x:f>I7778*TOMATO_PRICE+J7778*CARROT_PRICE+K7778*MESCLUN_PRICE</x:f>
        <x:v>169592</x:v>
      </x:c>
      <x:c r="P7778" s="268" t="n">
        <x:f>I7778*TOMATO_FERTILIZER+J7778*CARROT_FERTILIZER+K7778*MESCLUN_FERTILIZER</x:f>
        <x:v>29040</x:v>
      </x:c>
      <x:c r="Q7778" s="268" t="n">
        <x:f>MIN(M7778,FARMER_HOURS)*FARMER_RATE+MAX(M7778-FARMER_HOURS,0)*TEMP_RATE</x:f>
        <x:v>88096.01834877112</x:v>
      </x:c>
      <x:c r="R7778" s="268" t="n">
        <x:f>O7778-P7778-Q7778-FIXED_COST</x:f>
        <x:v>32455.98165122888</x:v>
      </x:c>
      <x:c r="S7778" s="139" t="str">
        <x:f>IF(AND(L7778&lt;=TOTAL_BED_CAP,N7778&lt;=TEMP_WORKER_CAP),"YES","NO")</x:f>
        <x:v>YES</x:v>
      </x:c>
      <x:c r="T7778" s="139" t="n">
        <x:f>IF(S7778="YES",R7778,-1E+99)</x:f>
        <x:v>32455.98165122888</x:v>
      </x:c>
    </x:row>
    <x:row r="7779">
      <x:c r="A7779" s="139"/>
      <x:c r="B7779" s="139"/>
      <x:c r="C7779" s="139"/>
      <x:c r="D7779" s="139"/>
      <x:c r="E7779" s="139"/>
      <x:c r="F7779" s="139"/>
      <x:c r="G7779" s="139"/>
      <x:c r="H7779" s="139"/>
      <x:c r="I7779" s="266" t="n">
        <x:f>INT((ROW()-ROW($I$46))/((CARROT_CAP+1)*(MESCLUN_CAP+1)))</x:f>
        <x:v>11</x:v>
      </x:c>
      <x:c r="J7779" s="266" t="n">
        <x:f>MOD(INT((ROW()-ROW($I$46))/(MESCLUN_CAP+1)),CARROT_CAP+1)</x:f>
        <x:v>18</x:v>
      </x:c>
      <x:c r="K7779" s="266" t="n">
        <x:f>MOD(ROW()-ROW($I$46),MESCLUN_CAP+1)</x:f>
        <x:v>14</x:v>
      </x:c>
      <x:c r="L7779" s="266" t="n">
        <x:f>SUM(I7779:K7779)</x:f>
        <x:v>43</x:v>
      </x:c>
      <x:c r="M7779" s="267" t="n">
        <x:f>I7779*TOMATO_HOURS*WEEKS*(1+TOMATO_DIM)^I7779+J7779*CARROT_HOURS*WEEKS*(1+CARROT_DIM)^J7779+K7779*MESCLUN_HOURS*WEEKS*(1+MESCLUN_DIM)^K7779</x:f>
        <x:v>4416.472738202878</x:v>
      </x:c>
      <x:c r="N7779" s="267" t="n">
        <x:f>MAX(M7779-FARMER_HOURS,0)/TEMP_HOURS_PER_WORKER</x:f>
        <x:v>2.5669949570853317</x:v>
      </x:c>
      <x:c r="O7779" s="268" t="n">
        <x:f>I7779*TOMATO_PRICE+J7779*CARROT_PRICE+K7779*MESCLUN_PRICE</x:f>
        <x:v>172292</x:v>
      </x:c>
      <x:c r="P7779" s="268" t="n">
        <x:f>I7779*TOMATO_FERTILIZER+J7779*CARROT_FERTILIZER+K7779*MESCLUN_FERTILIZER</x:f>
        <x:v>29920</x:v>
      </x:c>
      <x:c r="Q7779" s="268" t="n">
        <x:f>MIN(M7779,FARMER_HOURS)*FARMER_RATE+MAX(M7779-FARMER_HOURS,0)*TEMP_RATE</x:f>
        <x:v>89174.8739271333</x:v>
      </x:c>
      <x:c r="R7779" s="268" t="n">
        <x:f>O7779-P7779-Q7779-FIXED_COST</x:f>
        <x:v>33197.1260728667</x:v>
      </x:c>
      <x:c r="S7779" s="139" t="str">
        <x:f>IF(AND(L7779&lt;=TOTAL_BED_CAP,N7779&lt;=TEMP_WORKER_CAP),"YES","NO")</x:f>
        <x:v>YES</x:v>
      </x:c>
      <x:c r="T7779" s="139" t="n">
        <x:f>IF(S7779="YES",R7779,-1E+99)</x:f>
        <x:v>33197.1260728667</x:v>
      </x:c>
    </x:row>
    <x:row r="7780">
      <x:c r="A7780" s="139"/>
      <x:c r="B7780" s="139"/>
      <x:c r="C7780" s="139"/>
      <x:c r="D7780" s="139"/>
      <x:c r="E7780" s="139"/>
      <x:c r="F7780" s="139"/>
      <x:c r="G7780" s="139"/>
      <x:c r="H7780" s="139"/>
      <x:c r="I7780" s="266" t="n">
        <x:f>INT((ROW()-ROW($I$46))/((CARROT_CAP+1)*(MESCLUN_CAP+1)))</x:f>
        <x:v>11</x:v>
      </x:c>
      <x:c r="J7780" s="266" t="n">
        <x:f>MOD(INT((ROW()-ROW($I$46))/(MESCLUN_CAP+1)),CARROT_CAP+1)</x:f>
        <x:v>18</x:v>
      </x:c>
      <x:c r="K7780" s="266" t="n">
        <x:f>MOD(ROW()-ROW($I$46),MESCLUN_CAP+1)</x:f>
        <x:v>15</x:v>
      </x:c>
      <x:c r="L7780" s="266" t="n">
        <x:f>SUM(I7780:K7780)</x:f>
        <x:v>44</x:v>
      </x:c>
      <x:c r="M7780" s="267" t="n">
        <x:f>I7780*TOMATO_HOURS*WEEKS*(1+TOMATO_DIM)^I7780+J7780*CARROT_HOURS*WEEKS*(1+CARROT_DIM)^J7780+K7780*MESCLUN_HOURS*WEEKS*(1+MESCLUN_DIM)^K7780</x:f>
        <x:v>4480.060945079024</x:v>
      </x:c>
      <x:c r="N7780" s="267" t="n">
        <x:f>MAX(M7780-FARMER_HOURS,0)/TEMP_HOURS_PER_WORKER</x:f>
        <x:v>2.611153434082656</x:v>
      </x:c>
      <x:c r="O7780" s="268" t="n">
        <x:f>I7780*TOMATO_PRICE+J7780*CARROT_PRICE+K7780*MESCLUN_PRICE</x:f>
        <x:v>174992</x:v>
      </x:c>
      <x:c r="P7780" s="268" t="n">
        <x:f>I7780*TOMATO_FERTILIZER+J7780*CARROT_FERTILIZER+K7780*MESCLUN_FERTILIZER</x:f>
        <x:v>30800</x:v>
      </x:c>
      <x:c r="Q7780" s="268" t="n">
        <x:f>MIN(M7780,FARMER_HOURS)*FARMER_RATE+MAX(M7780-FARMER_HOURS,0)*TEMP_RATE</x:f>
        <x:v>90278.8358520664</x:v>
      </x:c>
      <x:c r="R7780" s="268" t="n">
        <x:f>O7780-P7780-Q7780-FIXED_COST</x:f>
        <x:v>33913.164147933596</x:v>
      </x:c>
      <x:c r="S7780" s="139" t="str">
        <x:f>IF(AND(L7780&lt;=TOTAL_BED_CAP,N7780&lt;=TEMP_WORKER_CAP),"YES","NO")</x:f>
        <x:v>YES</x:v>
      </x:c>
      <x:c r="T7780" s="139" t="n">
        <x:f>IF(S7780="YES",R7780,-1E+99)</x:f>
        <x:v>33913.164147933596</x:v>
      </x:c>
    </x:row>
    <x:row r="7781">
      <x:c r="A7781" s="139"/>
      <x:c r="B7781" s="139"/>
      <x:c r="C7781" s="139"/>
      <x:c r="D7781" s="139"/>
      <x:c r="E7781" s="139"/>
      <x:c r="F7781" s="139"/>
      <x:c r="G7781" s="139"/>
      <x:c r="H7781" s="139"/>
      <x:c r="I7781" s="266" t="n">
        <x:f>INT((ROW()-ROW($I$46))/((CARROT_CAP+1)*(MESCLUN_CAP+1)))</x:f>
        <x:v>11</x:v>
      </x:c>
      <x:c r="J7781" s="266" t="n">
        <x:f>MOD(INT((ROW()-ROW($I$46))/(MESCLUN_CAP+1)),CARROT_CAP+1)</x:f>
        <x:v>18</x:v>
      </x:c>
      <x:c r="K7781" s="266" t="n">
        <x:f>MOD(ROW()-ROW($I$46),MESCLUN_CAP+1)</x:f>
        <x:v>16</x:v>
      </x:c>
      <x:c r="L7781" s="266" t="n">
        <x:f>SUM(I7781:K7781)</x:f>
        <x:v>45</x:v>
      </x:c>
      <x:c r="M7781" s="267" t="n">
        <x:f>I7781*TOMATO_HOURS*WEEKS*(1+TOMATO_DIM)^I7781+J7781*CARROT_HOURS*WEEKS*(1+CARROT_DIM)^J7781+K7781*MESCLUN_HOURS*WEEKS*(1+MESCLUN_DIM)^K7781</x:f>
        <x:v>4545.121720956513</x:v>
      </x:c>
      <x:c r="N7781" s="267" t="n">
        <x:f>MAX(M7781-FARMER_HOURS,0)/TEMP_HOURS_PER_WORKER</x:f>
        <x:v>2.656334528442023</x:v>
      </x:c>
      <x:c r="O7781" s="268" t="n">
        <x:f>I7781*TOMATO_PRICE+J7781*CARROT_PRICE+K7781*MESCLUN_PRICE</x:f>
        <x:v>177692</x:v>
      </x:c>
      <x:c r="P7781" s="268" t="n">
        <x:f>I7781*TOMATO_FERTILIZER+J7781*CARROT_FERTILIZER+K7781*MESCLUN_FERTILIZER</x:f>
        <x:v>31680</x:v>
      </x:c>
      <x:c r="Q7781" s="268" t="n">
        <x:f>MIN(M7781,FARMER_HOURS)*FARMER_RATE+MAX(M7781-FARMER_HOURS,0)*TEMP_RATE</x:f>
        <x:v>91408.36321105057</x:v>
      </x:c>
      <x:c r="R7781" s="268" t="n">
        <x:f>O7781-P7781-Q7781-FIXED_COST</x:f>
        <x:v>34603.63678894943</x:v>
      </x:c>
      <x:c r="S7781" s="139" t="str">
        <x:f>IF(AND(L7781&lt;=TOTAL_BED_CAP,N7781&lt;=TEMP_WORKER_CAP),"YES","NO")</x:f>
        <x:v>YES</x:v>
      </x:c>
      <x:c r="T7781" s="139" t="n">
        <x:f>IF(S7781="YES",R7781,-1E+99)</x:f>
        <x:v>34603.63678894943</x:v>
      </x:c>
    </x:row>
    <x:row r="7782">
      <x:c r="A7782" s="139"/>
      <x:c r="B7782" s="139"/>
      <x:c r="C7782" s="139"/>
      <x:c r="D7782" s="139"/>
      <x:c r="E7782" s="139"/>
      <x:c r="F7782" s="139"/>
      <x:c r="G7782" s="139"/>
      <x:c r="H7782" s="139"/>
      <x:c r="I7782" s="266" t="n">
        <x:f>INT((ROW()-ROW($I$46))/((CARROT_CAP+1)*(MESCLUN_CAP+1)))</x:f>
        <x:v>11</x:v>
      </x:c>
      <x:c r="J7782" s="266" t="n">
        <x:f>MOD(INT((ROW()-ROW($I$46))/(MESCLUN_CAP+1)),CARROT_CAP+1)</x:f>
        <x:v>18</x:v>
      </x:c>
      <x:c r="K7782" s="266" t="n">
        <x:f>MOD(ROW()-ROW($I$46),MESCLUN_CAP+1)</x:f>
        <x:v>17</x:v>
      </x:c>
      <x:c r="L7782" s="266" t="n">
        <x:f>SUM(I7782:K7782)</x:f>
        <x:v>46</x:v>
      </x:c>
      <x:c r="M7782" s="267" t="n">
        <x:f>I7782*TOMATO_HOURS*WEEKS*(1+TOMATO_DIM)^I7782+J7782*CARROT_HOURS*WEEKS*(1+CARROT_DIM)^J7782+K7782*MESCLUN_HOURS*WEEKS*(1+MESCLUN_DIM)^K7782</x:f>
        <x:v>4611.681944403053</x:v>
      </x:c>
      <x:c r="N7782" s="267" t="n">
        <x:f>MAX(M7782-FARMER_HOURS,0)/TEMP_HOURS_PER_WORKER</x:f>
        <x:v>2.7025569058354537</x:v>
      </x:c>
      <x:c r="O7782" s="268" t="n">
        <x:f>I7782*TOMATO_PRICE+J7782*CARROT_PRICE+K7782*MESCLUN_PRICE</x:f>
        <x:v>180392</x:v>
      </x:c>
      <x:c r="P7782" s="268" t="n">
        <x:f>I7782*TOMATO_FERTILIZER+J7782*CARROT_FERTILIZER+K7782*MESCLUN_FERTILIZER</x:f>
        <x:v>32560</x:v>
      </x:c>
      <x:c r="Q7782" s="268" t="n">
        <x:f>MIN(M7782,FARMER_HOURS)*FARMER_RATE+MAX(M7782-FARMER_HOURS,0)*TEMP_RATE</x:f>
        <x:v>92563.92264588634</x:v>
      </x:c>
      <x:c r="R7782" s="268" t="n">
        <x:f>O7782-P7782-Q7782-FIXED_COST</x:f>
        <x:v>35268.07735411366</x:v>
      </x:c>
      <x:c r="S7782" s="139" t="str">
        <x:f>IF(AND(L7782&lt;=TOTAL_BED_CAP,N7782&lt;=TEMP_WORKER_CAP),"YES","NO")</x:f>
        <x:v>YES</x:v>
      </x:c>
      <x:c r="T7782" s="139" t="n">
        <x:f>IF(S7782="YES",R7782,-1E+99)</x:f>
        <x:v>35268.07735411366</x:v>
      </x:c>
    </x:row>
    <x:row r="7783">
      <x:c r="A7783" s="139"/>
      <x:c r="B7783" s="139"/>
      <x:c r="C7783" s="139"/>
      <x:c r="D7783" s="139"/>
      <x:c r="E7783" s="139"/>
      <x:c r="F7783" s="139"/>
      <x:c r="G7783" s="139"/>
      <x:c r="H7783" s="139"/>
      <x:c r="I7783" s="266" t="n">
        <x:f>INT((ROW()-ROW($I$46))/((CARROT_CAP+1)*(MESCLUN_CAP+1)))</x:f>
        <x:v>11</x:v>
      </x:c>
      <x:c r="J7783" s="266" t="n">
        <x:f>MOD(INT((ROW()-ROW($I$46))/(MESCLUN_CAP+1)),CARROT_CAP+1)</x:f>
        <x:v>18</x:v>
      </x:c>
      <x:c r="K7783" s="266" t="n">
        <x:f>MOD(ROW()-ROW($I$46),MESCLUN_CAP+1)</x:f>
        <x:v>18</x:v>
      </x:c>
      <x:c r="L7783" s="266" t="n">
        <x:f>SUM(I7783:K7783)</x:f>
        <x:v>47</x:v>
      </x:c>
      <x:c r="M7783" s="267" t="n">
        <x:f>I7783*TOMATO_HOURS*WEEKS*(1+TOMATO_DIM)^I7783+J7783*CARROT_HOURS*WEEKS*(1+CARROT_DIM)^J7783+K7783*MESCLUN_HOURS*WEEKS*(1+MESCLUN_DIM)^K7783</x:f>
        <x:v>4679.768935861641</x:v>
      </x:c>
      <x:c r="N7783" s="267" t="n">
        <x:f>MAX(M7783-FARMER_HOURS,0)/TEMP_HOURS_PER_WORKER</x:f>
        <x:v>2.749839538792806</x:v>
      </x:c>
      <x:c r="O7783" s="268" t="n">
        <x:f>I7783*TOMATO_PRICE+J7783*CARROT_PRICE+K7783*MESCLUN_PRICE</x:f>
        <x:v>183092</x:v>
      </x:c>
      <x:c r="P7783" s="268" t="n">
        <x:f>I7783*TOMATO_FERTILIZER+J7783*CARROT_FERTILIZER+K7783*MESCLUN_FERTILIZER</x:f>
        <x:v>33440</x:v>
      </x:c>
      <x:c r="Q7783" s="268" t="n">
        <x:f>MIN(M7783,FARMER_HOURS)*FARMER_RATE+MAX(M7783-FARMER_HOURS,0)*TEMP_RATE</x:f>
        <x:v>93745.98846982015</x:v>
      </x:c>
      <x:c r="R7783" s="268" t="n">
        <x:f>O7783-P7783-Q7783-FIXED_COST</x:f>
        <x:v>35906.01153017985</x:v>
      </x:c>
      <x:c r="S7783" s="139" t="str">
        <x:f>IF(AND(L7783&lt;=TOTAL_BED_CAP,N7783&lt;=TEMP_WORKER_CAP),"YES","NO")</x:f>
        <x:v>YES</x:v>
      </x:c>
      <x:c r="T7783" s="139" t="n">
        <x:f>IF(S7783="YES",R7783,-1E+99)</x:f>
        <x:v>35906.01153017985</x:v>
      </x:c>
    </x:row>
    <x:row r="7784">
      <x:c r="A7784" s="139"/>
      <x:c r="B7784" s="139"/>
      <x:c r="C7784" s="139"/>
      <x:c r="D7784" s="139"/>
      <x:c r="E7784" s="139"/>
      <x:c r="F7784" s="139"/>
      <x:c r="G7784" s="139"/>
      <x:c r="H7784" s="139"/>
      <x:c r="I7784" s="266" t="n">
        <x:f>INT((ROW()-ROW($I$46))/((CARROT_CAP+1)*(MESCLUN_CAP+1)))</x:f>
        <x:v>11</x:v>
      </x:c>
      <x:c r="J7784" s="266" t="n">
        <x:f>MOD(INT((ROW()-ROW($I$46))/(MESCLUN_CAP+1)),CARROT_CAP+1)</x:f>
        <x:v>18</x:v>
      </x:c>
      <x:c r="K7784" s="266" t="n">
        <x:f>MOD(ROW()-ROW($I$46),MESCLUN_CAP+1)</x:f>
        <x:v>19</x:v>
      </x:c>
      <x:c r="L7784" s="266" t="n">
        <x:f>SUM(I7784:K7784)</x:f>
        <x:v>48</x:v>
      </x:c>
      <x:c r="M7784" s="267" t="n">
        <x:f>I7784*TOMATO_HOURS*WEEKS*(1+TOMATO_DIM)^I7784+J7784*CARROT_HOURS*WEEKS*(1+CARROT_DIM)^J7784+K7784*MESCLUN_HOURS*WEEKS*(1+MESCLUN_DIM)^K7784</x:f>
        <x:v>4749.410464497663</x:v>
      </x:c>
      <x:c r="N7784" s="267" t="n">
        <x:f>MAX(M7784-FARMER_HOURS,0)/TEMP_HOURS_PER_WORKER</x:f>
        <x:v>2.7982017114567106</x:v>
      </x:c>
      <x:c r="O7784" s="268" t="n">
        <x:f>I7784*TOMATO_PRICE+J7784*CARROT_PRICE+K7784*MESCLUN_PRICE</x:f>
        <x:v>185792</x:v>
      </x:c>
      <x:c r="P7784" s="268" t="n">
        <x:f>I7784*TOMATO_FERTILIZER+J7784*CARROT_FERTILIZER+K7784*MESCLUN_FERTILIZER</x:f>
        <x:v>34320</x:v>
      </x:c>
      <x:c r="Q7784" s="268" t="n">
        <x:f>MIN(M7784,FARMER_HOURS)*FARMER_RATE+MAX(M7784-FARMER_HOURS,0)*TEMP_RATE</x:f>
        <x:v>94955.04278641776</x:v>
      </x:c>
      <x:c r="R7784" s="268" t="n">
        <x:f>O7784-P7784-Q7784-FIXED_COST</x:f>
        <x:v>36516.95721358224</x:v>
      </x:c>
      <x:c r="S7784" s="139" t="str">
        <x:f>IF(AND(L7784&lt;=TOTAL_BED_CAP,N7784&lt;=TEMP_WORKER_CAP),"YES","NO")</x:f>
        <x:v>YES</x:v>
      </x:c>
      <x:c r="T7784" s="139" t="n">
        <x:f>IF(S7784="YES",R7784,-1E+99)</x:f>
        <x:v>36516.95721358224</x:v>
      </x:c>
    </x:row>
    <x:row r="7785">
      <x:c r="A7785" s="139"/>
      <x:c r="B7785" s="139"/>
      <x:c r="C7785" s="139"/>
      <x:c r="D7785" s="139"/>
      <x:c r="E7785" s="139"/>
      <x:c r="F7785" s="139"/>
      <x:c r="G7785" s="139"/>
      <x:c r="H7785" s="139"/>
      <x:c r="I7785" s="266" t="n">
        <x:f>INT((ROW()-ROW($I$46))/((CARROT_CAP+1)*(MESCLUN_CAP+1)))</x:f>
        <x:v>11</x:v>
      </x:c>
      <x:c r="J7785" s="266" t="n">
        <x:f>MOD(INT((ROW()-ROW($I$46))/(MESCLUN_CAP+1)),CARROT_CAP+1)</x:f>
        <x:v>18</x:v>
      </x:c>
      <x:c r="K7785" s="266" t="n">
        <x:f>MOD(ROW()-ROW($I$46),MESCLUN_CAP+1)</x:f>
        <x:v>20</x:v>
      </x:c>
      <x:c r="L7785" s="266" t="n">
        <x:f>SUM(I7785:K7785)</x:f>
        <x:v>49</x:v>
      </x:c>
      <x:c r="M7785" s="267" t="n">
        <x:f>I7785*TOMATO_HOURS*WEEKS*(1+TOMATO_DIM)^I7785+J7785*CARROT_HOURS*WEEKS*(1+CARROT_DIM)^J7785+K7785*MESCLUN_HOURS*WEEKS*(1+MESCLUN_DIM)^K7785</x:f>
        <x:v>4820.634755148139</x:v>
      </x:c>
      <x:c r="N7785" s="267" t="n">
        <x:f>MAX(M7785-FARMER_HOURS,0)/TEMP_HOURS_PER_WORKER</x:f>
        <x:v>2.84766302440843</x:v>
      </x:c>
      <x:c r="O7785" s="268" t="n">
        <x:f>I7785*TOMATO_PRICE+J7785*CARROT_PRICE+K7785*MESCLUN_PRICE</x:f>
        <x:v>188492</x:v>
      </x:c>
      <x:c r="P7785" s="268" t="n">
        <x:f>I7785*TOMATO_FERTILIZER+J7785*CARROT_FERTILIZER+K7785*MESCLUN_FERTILIZER</x:f>
        <x:v>35200</x:v>
      </x:c>
      <x:c r="Q7785" s="268" t="n">
        <x:f>MIN(M7785,FARMER_HOURS)*FARMER_RATE+MAX(M7785-FARMER_HOURS,0)*TEMP_RATE</x:f>
        <x:v>96191.57561021076</x:v>
      </x:c>
      <x:c r="R7785" s="268" t="n">
        <x:f>O7785-P7785-Q7785-FIXED_COST</x:f>
        <x:v>37100.424389789245</x:v>
      </x:c>
      <x:c r="S7785" s="139" t="str">
        <x:f>IF(AND(L7785&lt;=TOTAL_BED_CAP,N7785&lt;=TEMP_WORKER_CAP),"YES","NO")</x:f>
        <x:v>YES</x:v>
      </x:c>
      <x:c r="T7785" s="139" t="n">
        <x:f>IF(S7785="YES",R7785,-1E+99)</x:f>
        <x:v>37100.424389789245</x:v>
      </x:c>
    </x:row>
    <x:row r="7786">
      <x:c r="A7786" s="139"/>
      <x:c r="B7786" s="139"/>
      <x:c r="C7786" s="139"/>
      <x:c r="D7786" s="139"/>
      <x:c r="E7786" s="139"/>
      <x:c r="F7786" s="139"/>
      <x:c r="G7786" s="139"/>
      <x:c r="H7786" s="139"/>
      <x:c r="I7786" s="266" t="n">
        <x:f>INT((ROW()-ROW($I$46))/((CARROT_CAP+1)*(MESCLUN_CAP+1)))</x:f>
        <x:v>11</x:v>
      </x:c>
      <x:c r="J7786" s="266" t="n">
        <x:f>MOD(INT((ROW()-ROW($I$46))/(MESCLUN_CAP+1)),CARROT_CAP+1)</x:f>
        <x:v>18</x:v>
      </x:c>
      <x:c r="K7786" s="266" t="n">
        <x:f>MOD(ROW()-ROW($I$46),MESCLUN_CAP+1)</x:f>
        <x:v>21</x:v>
      </x:c>
      <x:c r="L7786" s="266" t="n">
        <x:f>SUM(I7786:K7786)</x:f>
        <x:v>50</x:v>
      </x:c>
      <x:c r="M7786" s="267" t="n">
        <x:f>I7786*TOMATO_HOURS*WEEKS*(1+TOMATO_DIM)^I7786+J7786*CARROT_HOURS*WEEKS*(1+CARROT_DIM)^J7786+K7786*MESCLUN_HOURS*WEEKS*(1+MESCLUN_DIM)^K7786</x:f>
        <x:v>4893.470495374584</x:v>
      </x:c>
      <x:c r="N7786" s="267" t="n">
        <x:f>MAX(M7786-FARMER_HOURS,0)/TEMP_HOURS_PER_WORKER</x:f>
        <x:v>2.8982433995656836</x:v>
      </x:c>
      <x:c r="O7786" s="268" t="n">
        <x:f>I7786*TOMATO_PRICE+J7786*CARROT_PRICE+K7786*MESCLUN_PRICE</x:f>
        <x:v>191192</x:v>
      </x:c>
      <x:c r="P7786" s="268" t="n">
        <x:f>I7786*TOMATO_FERTILIZER+J7786*CARROT_FERTILIZER+K7786*MESCLUN_FERTILIZER</x:f>
        <x:v>36080</x:v>
      </x:c>
      <x:c r="Q7786" s="268" t="n">
        <x:f>MIN(M7786,FARMER_HOURS)*FARMER_RATE+MAX(M7786-FARMER_HOURS,0)*TEMP_RATE</x:f>
        <x:v>97456.08498914208</x:v>
      </x:c>
      <x:c r="R7786" s="268" t="n">
        <x:f>O7786-P7786-Q7786-FIXED_COST</x:f>
        <x:v>37655.91501085792</x:v>
      </x:c>
      <x:c r="S7786" s="139" t="str">
        <x:f>IF(AND(L7786&lt;=TOTAL_BED_CAP,N7786&lt;=TEMP_WORKER_CAP),"YES","NO")</x:f>
        <x:v>YES</x:v>
      </x:c>
      <x:c r="T7786" s="139" t="n">
        <x:f>IF(S7786="YES",R7786,-1E+99)</x:f>
        <x:v>37655.91501085792</x:v>
      </x:c>
    </x:row>
    <x:row r="7787">
      <x:c r="A7787" s="139"/>
      <x:c r="B7787" s="139"/>
      <x:c r="C7787" s="139"/>
      <x:c r="D7787" s="139"/>
      <x:c r="E7787" s="139"/>
      <x:c r="F7787" s="139"/>
      <x:c r="G7787" s="139"/>
      <x:c r="H7787" s="139"/>
      <x:c r="I7787" s="266" t="n">
        <x:f>INT((ROW()-ROW($I$46))/((CARROT_CAP+1)*(MESCLUN_CAP+1)))</x:f>
        <x:v>11</x:v>
      </x:c>
      <x:c r="J7787" s="266" t="n">
        <x:f>MOD(INT((ROW()-ROW($I$46))/(MESCLUN_CAP+1)),CARROT_CAP+1)</x:f>
        <x:v>18</x:v>
      </x:c>
      <x:c r="K7787" s="266" t="n">
        <x:f>MOD(ROW()-ROW($I$46),MESCLUN_CAP+1)</x:f>
        <x:v>22</x:v>
      </x:c>
      <x:c r="L7787" s="266" t="n">
        <x:f>SUM(I7787:K7787)</x:f>
        <x:v>51</x:v>
      </x:c>
      <x:c r="M7787" s="267" t="n">
        <x:f>I7787*TOMATO_HOURS*WEEKS*(1+TOMATO_DIM)^I7787+J7787*CARROT_HOURS*WEEKS*(1+CARROT_DIM)^J7787+K7787*MESCLUN_HOURS*WEEKS*(1+MESCLUN_DIM)^K7787</x:f>
        <x:v>4967.94684262098</x:v>
      </x:c>
      <x:c r="N7787" s="267" t="n">
        <x:f>MAX(M7787-FARMER_HOURS,0)/TEMP_HOURS_PER_WORKER</x:f>
        <x:v>2.949963085153458</x:v>
      </x:c>
      <x:c r="O7787" s="268" t="n">
        <x:f>I7787*TOMATO_PRICE+J7787*CARROT_PRICE+K7787*MESCLUN_PRICE</x:f>
        <x:v>193892</x:v>
      </x:c>
      <x:c r="P7787" s="268" t="n">
        <x:f>I7787*TOMATO_FERTILIZER+J7787*CARROT_FERTILIZER+K7787*MESCLUN_FERTILIZER</x:f>
        <x:v>36960</x:v>
      </x:c>
      <x:c r="Q7787" s="268" t="n">
        <x:f>MIN(M7787,FARMER_HOURS)*FARMER_RATE+MAX(M7787-FARMER_HOURS,0)*TEMP_RATE</x:f>
        <x:v>98749.07712883645</x:v>
      </x:c>
      <x:c r="R7787" s="268" t="n">
        <x:f>O7787-P7787-Q7787-FIXED_COST</x:f>
        <x:v>38182.92287116355</x:v>
      </x:c>
      <x:c r="S7787" s="139" t="str">
        <x:f>IF(AND(L7787&lt;=TOTAL_BED_CAP,N7787&lt;=TEMP_WORKER_CAP),"YES","NO")</x:f>
        <x:v>YES</x:v>
      </x:c>
      <x:c r="T7787" s="139" t="n">
        <x:f>IF(S7787="YES",R7787,-1E+99)</x:f>
        <x:v>38182.92287116355</x:v>
      </x:c>
    </x:row>
    <x:row r="7788">
      <x:c r="A7788" s="139"/>
      <x:c r="B7788" s="139"/>
      <x:c r="C7788" s="139"/>
      <x:c r="D7788" s="139"/>
      <x:c r="E7788" s="139"/>
      <x:c r="F7788" s="139"/>
      <x:c r="G7788" s="139"/>
      <x:c r="H7788" s="139"/>
      <x:c r="I7788" s="266" t="n">
        <x:f>INT((ROW()-ROW($I$46))/((CARROT_CAP+1)*(MESCLUN_CAP+1)))</x:f>
        <x:v>11</x:v>
      </x:c>
      <x:c r="J7788" s="266" t="n">
        <x:f>MOD(INT((ROW()-ROW($I$46))/(MESCLUN_CAP+1)),CARROT_CAP+1)</x:f>
        <x:v>18</x:v>
      </x:c>
      <x:c r="K7788" s="266" t="n">
        <x:f>MOD(ROW()-ROW($I$46),MESCLUN_CAP+1)</x:f>
        <x:v>23</x:v>
      </x:c>
      <x:c r="L7788" s="266" t="n">
        <x:f>SUM(I7788:K7788)</x:f>
        <x:v>52</x:v>
      </x:c>
      <x:c r="M7788" s="267" t="n">
        <x:f>I7788*TOMATO_HOURS*WEEKS*(1+TOMATO_DIM)^I7788+J7788*CARROT_HOURS*WEEKS*(1+CARROT_DIM)^J7788+K7788*MESCLUN_HOURS*WEEKS*(1+MESCLUN_DIM)^K7788</x:f>
        <x:v>5044.093431478416</x:v>
      </x:c>
      <x:c r="N7788" s="267" t="n">
        <x:f>MAX(M7788-FARMER_HOURS,0)/TEMP_HOURS_PER_WORKER</x:f>
        <x:v>3.0028426607489003</x:v>
      </x:c>
      <x:c r="O7788" s="268" t="n">
        <x:f>I7788*TOMATO_PRICE+J7788*CARROT_PRICE+K7788*MESCLUN_PRICE</x:f>
        <x:v>196592</x:v>
      </x:c>
      <x:c r="P7788" s="268" t="n">
        <x:f>I7788*TOMATO_FERTILIZER+J7788*CARROT_FERTILIZER+K7788*MESCLUN_FERTILIZER</x:f>
        <x:v>37840</x:v>
      </x:c>
      <x:c r="Q7788" s="268" t="n">
        <x:f>MIN(M7788,FARMER_HOURS)*FARMER_RATE+MAX(M7788-FARMER_HOURS,0)*TEMP_RATE</x:f>
        <x:v>100071.06651872251</x:v>
      </x:c>
      <x:c r="R7788" s="268" t="n">
        <x:f>O7788-P7788-Q7788-FIXED_COST</x:f>
        <x:v>38680.93348127749</x:v>
      </x:c>
      <x:c r="S7788" s="139" t="str">
        <x:f>IF(AND(L7788&lt;=TOTAL_BED_CAP,N7788&lt;=TEMP_WORKER_CAP),"YES","NO")</x:f>
        <x:v>YES</x:v>
      </x:c>
      <x:c r="T7788" s="139" t="n">
        <x:f>IF(S7788="YES",R7788,-1E+99)</x:f>
        <x:v>38680.93348127749</x:v>
      </x:c>
    </x:row>
    <x:row r="7789">
      <x:c r="A7789" s="139"/>
      <x:c r="B7789" s="139"/>
      <x:c r="C7789" s="139"/>
      <x:c r="D7789" s="139"/>
      <x:c r="E7789" s="139"/>
      <x:c r="F7789" s="139"/>
      <x:c r="G7789" s="139"/>
      <x:c r="H7789" s="139"/>
      <x:c r="I7789" s="266" t="n">
        <x:f>INT((ROW()-ROW($I$46))/((CARROT_CAP+1)*(MESCLUN_CAP+1)))</x:f>
        <x:v>11</x:v>
      </x:c>
      <x:c r="J7789" s="266" t="n">
        <x:f>MOD(INT((ROW()-ROW($I$46))/(MESCLUN_CAP+1)),CARROT_CAP+1)</x:f>
        <x:v>18</x:v>
      </x:c>
      <x:c r="K7789" s="266" t="n">
        <x:f>MOD(ROW()-ROW($I$46),MESCLUN_CAP+1)</x:f>
        <x:v>24</x:v>
      </x:c>
      <x:c r="L7789" s="266" t="n">
        <x:f>SUM(I7789:K7789)</x:f>
        <x:v>53</x:v>
      </x:c>
      <x:c r="M7789" s="267" t="n">
        <x:f>I7789*TOMATO_HOURS*WEEKS*(1+TOMATO_DIM)^I7789+J7789*CARROT_HOURS*WEEKS*(1+CARROT_DIM)^J7789+K7789*MESCLUN_HOURS*WEEKS*(1+MESCLUN_DIM)^K7789</x:f>
        <x:v>5121.9403810579115</x:v>
      </x:c>
      <x:c r="N7789" s="267" t="n">
        <x:f>MAX(M7789-FARMER_HOURS,0)/TEMP_HOURS_PER_WORKER</x:f>
        <x:v>3.0569030424013275</x:v>
      </x:c>
      <x:c r="O7789" s="268" t="n">
        <x:f>I7789*TOMATO_PRICE+J7789*CARROT_PRICE+K7789*MESCLUN_PRICE</x:f>
        <x:v>199292</x:v>
      </x:c>
      <x:c r="P7789" s="268" t="n">
        <x:f>I7789*TOMATO_FERTILIZER+J7789*CARROT_FERTILIZER+K7789*MESCLUN_FERTILIZER</x:f>
        <x:v>38720</x:v>
      </x:c>
      <x:c r="Q7789" s="268" t="n">
        <x:f>MIN(M7789,FARMER_HOURS)*FARMER_RATE+MAX(M7789-FARMER_HOURS,0)*TEMP_RATE</x:f>
        <x:v>101422.57606003319</x:v>
      </x:c>
      <x:c r="R7789" s="268" t="n">
        <x:f>O7789-P7789-Q7789-FIXED_COST</x:f>
        <x:v>39149.423939966815</x:v>
      </x:c>
      <x:c r="S7789" s="139" t="str">
        <x:f>IF(AND(L7789&lt;=TOTAL_BED_CAP,N7789&lt;=TEMP_WORKER_CAP),"YES","NO")</x:f>
        <x:v>YES</x:v>
      </x:c>
      <x:c r="T7789" s="139" t="n">
        <x:f>IF(S7789="YES",R7789,-1E+99)</x:f>
        <x:v>39149.423939966815</x:v>
      </x:c>
    </x:row>
    <x:row r="7790">
      <x:c r="A7790" s="139"/>
      <x:c r="B7790" s="139"/>
      <x:c r="C7790" s="139"/>
      <x:c r="D7790" s="139"/>
      <x:c r="E7790" s="139"/>
      <x:c r="F7790" s="139"/>
      <x:c r="G7790" s="139"/>
      <x:c r="H7790" s="139"/>
      <x:c r="I7790" s="266" t="n">
        <x:f>INT((ROW()-ROW($I$46))/((CARROT_CAP+1)*(MESCLUN_CAP+1)))</x:f>
        <x:v>11</x:v>
      </x:c>
      <x:c r="J7790" s="266" t="n">
        <x:f>MOD(INT((ROW()-ROW($I$46))/(MESCLUN_CAP+1)),CARROT_CAP+1)</x:f>
        <x:v>18</x:v>
      </x:c>
      <x:c r="K7790" s="266" t="n">
        <x:f>MOD(ROW()-ROW($I$46),MESCLUN_CAP+1)</x:f>
        <x:v>25</x:v>
      </x:c>
      <x:c r="L7790" s="266" t="n">
        <x:f>SUM(I7790:K7790)</x:f>
        <x:v>54</x:v>
      </x:c>
      <x:c r="M7790" s="267" t="n">
        <x:f>I7790*TOMATO_HOURS*WEEKS*(1+TOMATO_DIM)^I7790+J7790*CARROT_HOURS*WEEKS*(1+CARROT_DIM)^J7790+K7790*MESCLUN_HOURS*WEEKS*(1+MESCLUN_DIM)^K7790</x:f>
        <x:v>5201.5183024730095</x:v>
      </x:c>
      <x:c r="N7790" s="267" t="n">
        <x:f>MAX(M7790-FARMER_HOURS,0)/TEMP_HOURS_PER_WORKER</x:f>
        <x:v>3.112165487828479</x:v>
      </x:c>
      <x:c r="O7790" s="268" t="n">
        <x:f>I7790*TOMATO_PRICE+J7790*CARROT_PRICE+K7790*MESCLUN_PRICE</x:f>
        <x:v>201992</x:v>
      </x:c>
      <x:c r="P7790" s="268" t="n">
        <x:f>I7790*TOMATO_FERTILIZER+J7790*CARROT_FERTILIZER+K7790*MESCLUN_FERTILIZER</x:f>
        <x:v>39600</x:v>
      </x:c>
      <x:c r="Q7790" s="268" t="n">
        <x:f>MIN(M7790,FARMER_HOURS)*FARMER_RATE+MAX(M7790-FARMER_HOURS,0)*TEMP_RATE</x:f>
        <x:v>102804.13719571197</x:v>
      </x:c>
      <x:c r="R7790" s="268" t="n">
        <x:f>O7790-P7790-Q7790-FIXED_COST</x:f>
        <x:v>39587.86280428803</x:v>
      </x:c>
      <x:c r="S7790" s="139" t="str">
        <x:f>IF(AND(L7790&lt;=TOTAL_BED_CAP,N7790&lt;=TEMP_WORKER_CAP),"YES","NO")</x:f>
        <x:v>YES</x:v>
      </x:c>
      <x:c r="T7790" s="139" t="n">
        <x:f>IF(S7790="YES",R7790,-1E+99)</x:f>
        <x:v>39587.86280428803</x:v>
      </x:c>
    </x:row>
    <x:row r="7791">
      <x:c r="A7791" s="139"/>
      <x:c r="B7791" s="139"/>
      <x:c r="C7791" s="139"/>
      <x:c r="D7791" s="139"/>
      <x:c r="E7791" s="139"/>
      <x:c r="F7791" s="139"/>
      <x:c r="G7791" s="139"/>
      <x:c r="H7791" s="139"/>
      <x:c r="I7791" s="266" t="n">
        <x:f>INT((ROW()-ROW($I$46))/((CARROT_CAP+1)*(MESCLUN_CAP+1)))</x:f>
        <x:v>11</x:v>
      </x:c>
      <x:c r="J7791" s="266" t="n">
        <x:f>MOD(INT((ROW()-ROW($I$46))/(MESCLUN_CAP+1)),CARROT_CAP+1)</x:f>
        <x:v>18</x:v>
      </x:c>
      <x:c r="K7791" s="266" t="n">
        <x:f>MOD(ROW()-ROW($I$46),MESCLUN_CAP+1)</x:f>
        <x:v>26</x:v>
      </x:c>
      <x:c r="L7791" s="266" t="n">
        <x:f>SUM(I7791:K7791)</x:f>
        <x:v>55</x:v>
      </x:c>
      <x:c r="M7791" s="267" t="n">
        <x:f>I7791*TOMATO_HOURS*WEEKS*(1+TOMATO_DIM)^I7791+J7791*CARROT_HOURS*WEEKS*(1+CARROT_DIM)^J7791+K7791*MESCLUN_HOURS*WEEKS*(1+MESCLUN_DIM)^K7791</x:f>
        <x:v>5282.858306433726</x:v>
      </x:c>
      <x:c r="N7791" s="267" t="n">
        <x:f>MAX(M7791-FARMER_HOURS,0)/TEMP_HOURS_PER_WORKER</x:f>
        <x:v>3.1686516016900876</x:v>
      </x:c>
      <x:c r="O7791" s="268" t="n">
        <x:f>I7791*TOMATO_PRICE+J7791*CARROT_PRICE+K7791*MESCLUN_PRICE</x:f>
        <x:v>204692</x:v>
      </x:c>
      <x:c r="P7791" s="268" t="n">
        <x:f>I7791*TOMATO_FERTILIZER+J7791*CARROT_FERTILIZER+K7791*MESCLUN_FERTILIZER</x:f>
        <x:v>40480</x:v>
      </x:c>
      <x:c r="Q7791" s="268" t="n">
        <x:f>MIN(M7791,FARMER_HOURS)*FARMER_RATE+MAX(M7791-FARMER_HOURS,0)*TEMP_RATE</x:f>
        <x:v>104216.29004225219</x:v>
      </x:c>
      <x:c r="R7791" s="268" t="n">
        <x:f>O7791-P7791-Q7791-FIXED_COST</x:f>
        <x:v>39995.70995774781</x:v>
      </x:c>
      <x:c r="S7791" s="139" t="str">
        <x:f>IF(AND(L7791&lt;=TOTAL_BED_CAP,N7791&lt;=TEMP_WORKER_CAP),"YES","NO")</x:f>
        <x:v>YES</x:v>
      </x:c>
      <x:c r="T7791" s="139" t="n">
        <x:f>IF(S7791="YES",R7791,-1E+99)</x:f>
        <x:v>39995.70995774781</x:v>
      </x:c>
    </x:row>
    <x:row r="7792">
      <x:c r="A7792" s="139"/>
      <x:c r="B7792" s="139"/>
      <x:c r="C7792" s="139"/>
      <x:c r="D7792" s="139"/>
      <x:c r="E7792" s="139"/>
      <x:c r="F7792" s="139"/>
      <x:c r="G7792" s="139"/>
      <x:c r="H7792" s="139"/>
      <x:c r="I7792" s="266" t="n">
        <x:f>INT((ROW()-ROW($I$46))/((CARROT_CAP+1)*(MESCLUN_CAP+1)))</x:f>
        <x:v>11</x:v>
      </x:c>
      <x:c r="J7792" s="266" t="n">
        <x:f>MOD(INT((ROW()-ROW($I$46))/(MESCLUN_CAP+1)),CARROT_CAP+1)</x:f>
        <x:v>18</x:v>
      </x:c>
      <x:c r="K7792" s="266" t="n">
        <x:f>MOD(ROW()-ROW($I$46),MESCLUN_CAP+1)</x:f>
        <x:v>27</x:v>
      </x:c>
      <x:c r="L7792" s="266" t="n">
        <x:f>SUM(I7792:K7792)</x:f>
        <x:v>56</x:v>
      </x:c>
      <x:c r="M7792" s="267" t="n">
        <x:f>I7792*TOMATO_HOURS*WEEKS*(1+TOMATO_DIM)^I7792+J7792*CARROT_HOURS*WEEKS*(1+CARROT_DIM)^J7792+K7792*MESCLUN_HOURS*WEEKS*(1+MESCLUN_DIM)^K7792</x:f>
        <x:v>5365.992010953483</x:v>
      </x:c>
      <x:c r="N7792" s="267" t="n">
        <x:f>MAX(M7792-FARMER_HOURS,0)/TEMP_HOURS_PER_WORKER</x:f>
        <x:v>3.2263833409399187</x:v>
      </x:c>
      <x:c r="O7792" s="268" t="n">
        <x:f>I7792*TOMATO_PRICE+J7792*CARROT_PRICE+K7792*MESCLUN_PRICE</x:f>
        <x:v>207392</x:v>
      </x:c>
      <x:c r="P7792" s="268" t="n">
        <x:f>I7792*TOMATO_FERTILIZER+J7792*CARROT_FERTILIZER+K7792*MESCLUN_FERTILIZER</x:f>
        <x:v>41360</x:v>
      </x:c>
      <x:c r="Q7792" s="268" t="n">
        <x:f>MIN(M7792,FARMER_HOURS)*FARMER_RATE+MAX(M7792-FARMER_HOURS,0)*TEMP_RATE</x:f>
        <x:v>105659.58352349797</x:v>
      </x:c>
      <x:c r="R7792" s="268" t="n">
        <x:f>O7792-P7792-Q7792-FIXED_COST</x:f>
        <x:v>40372.416476502025</x:v>
      </x:c>
      <x:c r="S7792" s="139" t="str">
        <x:f>IF(AND(L7792&lt;=TOTAL_BED_CAP,N7792&lt;=TEMP_WORKER_CAP),"YES","NO")</x:f>
        <x:v>YES</x:v>
      </x:c>
      <x:c r="T7792" s="139" t="n">
        <x:f>IF(S7792="YES",R7792,-1E+99)</x:f>
        <x:v>40372.416476502025</x:v>
      </x:c>
    </x:row>
    <x:row r="7793">
      <x:c r="A7793" s="139"/>
      <x:c r="B7793" s="139"/>
      <x:c r="C7793" s="139"/>
      <x:c r="D7793" s="139"/>
      <x:c r="E7793" s="139"/>
      <x:c r="F7793" s="139"/>
      <x:c r="G7793" s="139"/>
      <x:c r="H7793" s="139"/>
      <x:c r="I7793" s="266" t="n">
        <x:f>INT((ROW()-ROW($I$46))/((CARROT_CAP+1)*(MESCLUN_CAP+1)))</x:f>
        <x:v>11</x:v>
      </x:c>
      <x:c r="J7793" s="266" t="n">
        <x:f>MOD(INT((ROW()-ROW($I$46))/(MESCLUN_CAP+1)),CARROT_CAP+1)</x:f>
        <x:v>18</x:v>
      </x:c>
      <x:c r="K7793" s="266" t="n">
        <x:f>MOD(ROW()-ROW($I$46),MESCLUN_CAP+1)</x:f>
        <x:v>28</x:v>
      </x:c>
      <x:c r="L7793" s="266" t="n">
        <x:f>SUM(I7793:K7793)</x:f>
        <x:v>57</x:v>
      </x:c>
      <x:c r="M7793" s="267" t="n">
        <x:f>I7793*TOMATO_HOURS*WEEKS*(1+TOMATO_DIM)^I7793+J7793*CARROT_HOURS*WEEKS*(1+CARROT_DIM)^J7793+K7793*MESCLUN_HOURS*WEEKS*(1+MESCLUN_DIM)^K7793</x:f>
        <x:v>5450.951549170637</x:v>
      </x:c>
      <x:c r="N7793" s="267" t="n">
        <x:f>MAX(M7793-FARMER_HOURS,0)/TEMP_HOURS_PER_WORKER</x:f>
        <x:v>3.285383020257387</x:v>
      </x:c>
      <x:c r="O7793" s="268" t="n">
        <x:f>I7793*TOMATO_PRICE+J7793*CARROT_PRICE+K7793*MESCLUN_PRICE</x:f>
        <x:v>210092</x:v>
      </x:c>
      <x:c r="P7793" s="268" t="n">
        <x:f>I7793*TOMATO_FERTILIZER+J7793*CARROT_FERTILIZER+K7793*MESCLUN_FERTILIZER</x:f>
        <x:v>42240</x:v>
      </x:c>
      <x:c r="Q7793" s="268" t="n">
        <x:f>MIN(M7793,FARMER_HOURS)*FARMER_RATE+MAX(M7793-FARMER_HOURS,0)*TEMP_RATE</x:f>
        <x:v>107134.57550643467</x:v>
      </x:c>
      <x:c r="R7793" s="268" t="n">
        <x:f>O7793-P7793-Q7793-FIXED_COST</x:f>
        <x:v>40717.424493565326</x:v>
      </x:c>
      <x:c r="S7793" s="139" t="str">
        <x:f>IF(AND(L7793&lt;=TOTAL_BED_CAP,N7793&lt;=TEMP_WORKER_CAP),"YES","NO")</x:f>
        <x:v>YES</x:v>
      </x:c>
      <x:c r="T7793" s="139" t="n">
        <x:f>IF(S7793="YES",R7793,-1E+99)</x:f>
        <x:v>40717.424493565326</x:v>
      </x:c>
    </x:row>
    <x:row r="7794">
      <x:c r="A7794" s="139"/>
      <x:c r="B7794" s="139"/>
      <x:c r="C7794" s="139"/>
      <x:c r="D7794" s="139"/>
      <x:c r="E7794" s="139"/>
      <x:c r="F7794" s="139"/>
      <x:c r="G7794" s="139"/>
      <x:c r="H7794" s="139"/>
      <x:c r="I7794" s="266" t="n">
        <x:f>INT((ROW()-ROW($I$46))/((CARROT_CAP+1)*(MESCLUN_CAP+1)))</x:f>
        <x:v>11</x:v>
      </x:c>
      <x:c r="J7794" s="266" t="n">
        <x:f>MOD(INT((ROW()-ROW($I$46))/(MESCLUN_CAP+1)),CARROT_CAP+1)</x:f>
        <x:v>18</x:v>
      </x:c>
      <x:c r="K7794" s="266" t="n">
        <x:f>MOD(ROW()-ROW($I$46),MESCLUN_CAP+1)</x:f>
        <x:v>29</x:v>
      </x:c>
      <x:c r="L7794" s="266" t="n">
        <x:f>SUM(I7794:K7794)</x:f>
        <x:v>58</x:v>
      </x:c>
      <x:c r="M7794" s="267" t="n">
        <x:f>I7794*TOMATO_HOURS*WEEKS*(1+TOMATO_DIM)^I7794+J7794*CARROT_HOURS*WEEKS*(1+CARROT_DIM)^J7794+K7794*MESCLUN_HOURS*WEEKS*(1+MESCLUN_DIM)^K7794</x:f>
        <x:v>5537.76957728629</x:v>
      </x:c>
      <x:c r="N7794" s="267" t="n">
        <x:f>MAX(M7794-FARMER_HOURS,0)/TEMP_HOURS_PER_WORKER</x:f>
        <x:v>3.3456733175599234</x:v>
      </x:c>
      <x:c r="O7794" s="268" t="n">
        <x:f>I7794*TOMATO_PRICE+J7794*CARROT_PRICE+K7794*MESCLUN_PRICE</x:f>
        <x:v>212792</x:v>
      </x:c>
      <x:c r="P7794" s="268" t="n">
        <x:f>I7794*TOMATO_FERTILIZER+J7794*CARROT_FERTILIZER+K7794*MESCLUN_FERTILIZER</x:f>
        <x:v>43120</x:v>
      </x:c>
      <x:c r="Q7794" s="268" t="n">
        <x:f>MIN(M7794,FARMER_HOURS)*FARMER_RATE+MAX(M7794-FARMER_HOURS,0)*TEMP_RATE</x:f>
        <x:v>108641.83293899808</x:v>
      </x:c>
      <x:c r="R7794" s="268" t="n">
        <x:f>O7794-P7794-Q7794-FIXED_COST</x:f>
        <x:v>41030.16706100192</x:v>
      </x:c>
      <x:c r="S7794" s="139" t="str">
        <x:f>IF(AND(L7794&lt;=TOTAL_BED_CAP,N7794&lt;=TEMP_WORKER_CAP),"YES","NO")</x:f>
        <x:v>YES</x:v>
      </x:c>
      <x:c r="T7794" s="139" t="n">
        <x:f>IF(S7794="YES",R7794,-1E+99)</x:f>
        <x:v>41030.16706100192</x:v>
      </x:c>
    </x:row>
    <x:row r="7795">
      <x:c r="A7795" s="139"/>
      <x:c r="B7795" s="139"/>
      <x:c r="C7795" s="139"/>
      <x:c r="D7795" s="139"/>
      <x:c r="E7795" s="139"/>
      <x:c r="F7795" s="139"/>
      <x:c r="G7795" s="139"/>
      <x:c r="H7795" s="139"/>
      <x:c r="I7795" s="266" t="n">
        <x:f>INT((ROW()-ROW($I$46))/((CARROT_CAP+1)*(MESCLUN_CAP+1)))</x:f>
        <x:v>11</x:v>
      </x:c>
      <x:c r="J7795" s="266" t="n">
        <x:f>MOD(INT((ROW()-ROW($I$46))/(MESCLUN_CAP+1)),CARROT_CAP+1)</x:f>
        <x:v>18</x:v>
      </x:c>
      <x:c r="K7795" s="266" t="n">
        <x:f>MOD(ROW()-ROW($I$46),MESCLUN_CAP+1)</x:f>
        <x:v>30</x:v>
      </x:c>
      <x:c r="L7795" s="266" t="n">
        <x:f>SUM(I7795:K7795)</x:f>
        <x:v>59</x:v>
      </x:c>
      <x:c r="M7795" s="267" t="n">
        <x:f>I7795*TOMATO_HOURS*WEEKS*(1+TOMATO_DIM)^I7795+J7795*CARROT_HOURS*WEEKS*(1+CARROT_DIM)^J7795+K7795*MESCLUN_HOURS*WEEKS*(1+MESCLUN_DIM)^K7795</x:f>
        <x:v>5626.47928262006</x:v>
      </x:c>
      <x:c r="N7795" s="267" t="n">
        <x:f>MAX(M7795-FARMER_HOURS,0)/TEMP_HOURS_PER_WORKER</x:f>
        <x:v>3.407277279597264</x:v>
      </x:c>
      <x:c r="O7795" s="268" t="n">
        <x:f>I7795*TOMATO_PRICE+J7795*CARROT_PRICE+K7795*MESCLUN_PRICE</x:f>
        <x:v>215492</x:v>
      </x:c>
      <x:c r="P7795" s="268" t="n">
        <x:f>I7795*TOMATO_FERTILIZER+J7795*CARROT_FERTILIZER+K7795*MESCLUN_FERTILIZER</x:f>
        <x:v>44000</x:v>
      </x:c>
      <x:c r="Q7795" s="268" t="n">
        <x:f>MIN(M7795,FARMER_HOURS)*FARMER_RATE+MAX(M7795-FARMER_HOURS,0)*TEMP_RATE</x:f>
        <x:v>110181.9319899316</x:v>
      </x:c>
      <x:c r="R7795" s="268" t="n">
        <x:f>O7795-P7795-Q7795-FIXED_COST</x:f>
        <x:v>41310.0680100684</x:v>
      </x:c>
      <x:c r="S7795" s="139" t="str">
        <x:f>IF(AND(L7795&lt;=TOTAL_BED_CAP,N7795&lt;=TEMP_WORKER_CAP),"YES","NO")</x:f>
        <x:v>YES</x:v>
      </x:c>
      <x:c r="T7795" s="139" t="n">
        <x:f>IF(S7795="YES",R7795,-1E+99)</x:f>
        <x:v>41310.0680100684</x:v>
      </x:c>
    </x:row>
    <x:row r="7796">
      <x:c r="A7796" s="139"/>
      <x:c r="B7796" s="139"/>
      <x:c r="C7796" s="139"/>
      <x:c r="D7796" s="139"/>
      <x:c r="E7796" s="139"/>
      <x:c r="F7796" s="139"/>
      <x:c r="G7796" s="139"/>
      <x:c r="H7796" s="139"/>
      <x:c r="I7796" s="266" t="n">
        <x:f>INT((ROW()-ROW($I$46))/((CARROT_CAP+1)*(MESCLUN_CAP+1)))</x:f>
        <x:v>11</x:v>
      </x:c>
      <x:c r="J7796" s="266" t="n">
        <x:f>MOD(INT((ROW()-ROW($I$46))/(MESCLUN_CAP+1)),CARROT_CAP+1)</x:f>
        <x:v>19</x:v>
      </x:c>
      <x:c r="K7796" s="266" t="n">
        <x:f>MOD(ROW()-ROW($I$46),MESCLUN_CAP+1)</x:f>
        <x:v>0</x:v>
      </x:c>
      <x:c r="L7796" s="266" t="n">
        <x:f>SUM(I7796:K7796)</x:f>
        <x:v>30</x:v>
      </x:c>
      <x:c r="M7796" s="267" t="n">
        <x:f>I7796*TOMATO_HOURS*WEEKS*(1+TOMATO_DIM)^I7796+J7796*CARROT_HOURS*WEEKS*(1+CARROT_DIM)^J7796+K7796*MESCLUN_HOURS*WEEKS*(1+MESCLUN_DIM)^K7796</x:f>
        <x:v>3735.8161448689266</x:v>
      </x:c>
      <x:c r="N7796" s="267" t="n">
        <x:f>MAX(M7796-FARMER_HOURS,0)/TEMP_HOURS_PER_WORKER</x:f>
        <x:v>2.094316767270088</x:v>
      </x:c>
      <x:c r="O7796" s="268" t="n">
        <x:f>I7796*TOMATO_PRICE+J7796*CARROT_PRICE+K7796*MESCLUN_PRICE</x:f>
        <x:v>136586</x:v>
      </x:c>
      <x:c r="P7796" s="268" t="n">
        <x:f>I7796*TOMATO_FERTILIZER+J7796*CARROT_FERTILIZER+K7796*MESCLUN_FERTILIZER</x:f>
        <x:v>18040</x:v>
      </x:c>
      <x:c r="Q7796" s="268" t="n">
        <x:f>MIN(M7796,FARMER_HOURS)*FARMER_RATE+MAX(M7796-FARMER_HOURS,0)*TEMP_RATE</x:f>
        <x:v>77357.9191817522</x:v>
      </x:c>
      <x:c r="R7796" s="268" t="n">
        <x:f>O7796-P7796-Q7796-FIXED_COST</x:f>
        <x:v>21188.080818247807</x:v>
      </x:c>
      <x:c r="S7796" s="139" t="str">
        <x:f>IF(AND(L7796&lt;=TOTAL_BED_CAP,N7796&lt;=TEMP_WORKER_CAP),"YES","NO")</x:f>
        <x:v>YES</x:v>
      </x:c>
      <x:c r="T7796" s="139" t="n">
        <x:f>IF(S7796="YES",R7796,-1E+99)</x:f>
        <x:v>21188.080818247807</x:v>
      </x:c>
    </x:row>
    <x:row r="7797">
      <x:c r="A7797" s="139"/>
      <x:c r="B7797" s="139"/>
      <x:c r="C7797" s="139"/>
      <x:c r="D7797" s="139"/>
      <x:c r="E7797" s="139"/>
      <x:c r="F7797" s="139"/>
      <x:c r="G7797" s="139"/>
      <x:c r="H7797" s="139"/>
      <x:c r="I7797" s="266" t="n">
        <x:f>INT((ROW()-ROW($I$46))/((CARROT_CAP+1)*(MESCLUN_CAP+1)))</x:f>
        <x:v>11</x:v>
      </x:c>
      <x:c r="J7797" s="266" t="n">
        <x:f>MOD(INT((ROW()-ROW($I$46))/(MESCLUN_CAP+1)),CARROT_CAP+1)</x:f>
        <x:v>19</x:v>
      </x:c>
      <x:c r="K7797" s="266" t="n">
        <x:f>MOD(ROW()-ROW($I$46),MESCLUN_CAP+1)</x:f>
        <x:v>1</x:v>
      </x:c>
      <x:c r="L7797" s="266" t="n">
        <x:f>SUM(I7797:K7797)</x:f>
        <x:v>31</x:v>
      </x:c>
      <x:c r="M7797" s="267" t="n">
        <x:f>I7797*TOMATO_HOURS*WEEKS*(1+TOMATO_DIM)^I7797+J7797*CARROT_HOURS*WEEKS*(1+CARROT_DIM)^J7797+K7797*MESCLUN_HOURS*WEEKS*(1+MESCLUN_DIM)^K7797</x:f>
        <x:v>3781.3786448689266</x:v>
      </x:c>
      <x:c r="N7797" s="267" t="n">
        <x:f>MAX(M7797-FARMER_HOURS,0)/TEMP_HOURS_PER_WORKER</x:f>
        <x:v>2.125957392270088</x:v>
      </x:c>
      <x:c r="O7797" s="268" t="n">
        <x:f>I7797*TOMATO_PRICE+J7797*CARROT_PRICE+K7797*MESCLUN_PRICE</x:f>
        <x:v>139286</x:v>
      </x:c>
      <x:c r="P7797" s="268" t="n">
        <x:f>I7797*TOMATO_FERTILIZER+J7797*CARROT_FERTILIZER+K7797*MESCLUN_FERTILIZER</x:f>
        <x:v>18920</x:v>
      </x:c>
      <x:c r="Q7797" s="268" t="n">
        <x:f>MIN(M7797,FARMER_HOURS)*FARMER_RATE+MAX(M7797-FARMER_HOURS,0)*TEMP_RATE</x:f>
        <x:v>78148.9348067522</x:v>
      </x:c>
      <x:c r="R7797" s="268" t="n">
        <x:f>O7797-P7797-Q7797-FIXED_COST</x:f>
        <x:v>22217.065193247807</x:v>
      </x:c>
      <x:c r="S7797" s="139" t="str">
        <x:f>IF(AND(L7797&lt;=TOTAL_BED_CAP,N7797&lt;=TEMP_WORKER_CAP),"YES","NO")</x:f>
        <x:v>YES</x:v>
      </x:c>
      <x:c r="T7797" s="139" t="n">
        <x:f>IF(S7797="YES",R7797,-1E+99)</x:f>
        <x:v>22217.065193247807</x:v>
      </x:c>
    </x:row>
    <x:row r="7798">
      <x:c r="A7798" s="139"/>
      <x:c r="B7798" s="139"/>
      <x:c r="C7798" s="139"/>
      <x:c r="D7798" s="139"/>
      <x:c r="E7798" s="139"/>
      <x:c r="F7798" s="139"/>
      <x:c r="G7798" s="139"/>
      <x:c r="H7798" s="139"/>
      <x:c r="I7798" s="266" t="n">
        <x:f>INT((ROW()-ROW($I$46))/((CARROT_CAP+1)*(MESCLUN_CAP+1)))</x:f>
        <x:v>11</x:v>
      </x:c>
      <x:c r="J7798" s="266" t="n">
        <x:f>MOD(INT((ROW()-ROW($I$46))/(MESCLUN_CAP+1)),CARROT_CAP+1)</x:f>
        <x:v>19</x:v>
      </x:c>
      <x:c r="K7798" s="266" t="n">
        <x:f>MOD(ROW()-ROW($I$46),MESCLUN_CAP+1)</x:f>
        <x:v>2</x:v>
      </x:c>
      <x:c r="L7798" s="266" t="n">
        <x:f>SUM(I7798:K7798)</x:f>
        <x:v>32</x:v>
      </x:c>
      <x:c r="M7798" s="267" t="n">
        <x:f>I7798*TOMATO_HOURS*WEEKS*(1+TOMATO_DIM)^I7798+J7798*CARROT_HOURS*WEEKS*(1+CARROT_DIM)^J7798+K7798*MESCLUN_HOURS*WEEKS*(1+MESCLUN_DIM)^K7798</x:f>
        <x:v>3828.0802073689265</x:v>
      </x:c>
      <x:c r="N7798" s="267" t="n">
        <x:f>MAX(M7798-FARMER_HOURS,0)/TEMP_HOURS_PER_WORKER</x:f>
        <x:v>2.1583890328950877</x:v>
      </x:c>
      <x:c r="O7798" s="268" t="n">
        <x:f>I7798*TOMATO_PRICE+J7798*CARROT_PRICE+K7798*MESCLUN_PRICE</x:f>
        <x:v>141986</x:v>
      </x:c>
      <x:c r="P7798" s="268" t="n">
        <x:f>I7798*TOMATO_FERTILIZER+J7798*CARROT_FERTILIZER+K7798*MESCLUN_FERTILIZER</x:f>
        <x:v>19800</x:v>
      </x:c>
      <x:c r="Q7798" s="268" t="n">
        <x:f>MIN(M7798,FARMER_HOURS)*FARMER_RATE+MAX(M7798-FARMER_HOURS,0)*TEMP_RATE</x:f>
        <x:v>78959.7258223772</x:v>
      </x:c>
      <x:c r="R7798" s="268" t="n">
        <x:f>O7798-P7798-Q7798-FIXED_COST</x:f>
        <x:v>23226.274177622807</x:v>
      </x:c>
      <x:c r="S7798" s="139" t="str">
        <x:f>IF(AND(L7798&lt;=TOTAL_BED_CAP,N7798&lt;=TEMP_WORKER_CAP),"YES","NO")</x:f>
        <x:v>YES</x:v>
      </x:c>
      <x:c r="T7798" s="139" t="n">
        <x:f>IF(S7798="YES",R7798,-1E+99)</x:f>
        <x:v>23226.274177622807</x:v>
      </x:c>
    </x:row>
    <x:row r="7799">
      <x:c r="A7799" s="139"/>
      <x:c r="B7799" s="139"/>
      <x:c r="C7799" s="139"/>
      <x:c r="D7799" s="139"/>
      <x:c r="E7799" s="139"/>
      <x:c r="F7799" s="139"/>
      <x:c r="G7799" s="139"/>
      <x:c r="H7799" s="139"/>
      <x:c r="I7799" s="266" t="n">
        <x:f>INT((ROW()-ROW($I$46))/((CARROT_CAP+1)*(MESCLUN_CAP+1)))</x:f>
        <x:v>11</x:v>
      </x:c>
      <x:c r="J7799" s="266" t="n">
        <x:f>MOD(INT((ROW()-ROW($I$46))/(MESCLUN_CAP+1)),CARROT_CAP+1)</x:f>
        <x:v>19</x:v>
      </x:c>
      <x:c r="K7799" s="266" t="n">
        <x:f>MOD(ROW()-ROW($I$46),MESCLUN_CAP+1)</x:f>
        <x:v>3</x:v>
      </x:c>
      <x:c r="L7799" s="266" t="n">
        <x:f>SUM(I7799:K7799)</x:f>
        <x:v>33</x:v>
      </x:c>
      <x:c r="M7799" s="267" t="n">
        <x:f>I7799*TOMATO_HOURS*WEEKS*(1+TOMATO_DIM)^I7799+J7799*CARROT_HOURS*WEEKS*(1+CARROT_DIM)^J7799+K7799*MESCLUN_HOURS*WEEKS*(1+MESCLUN_DIM)^K7799</x:f>
        <x:v>3875.9421897908014</x:v>
      </x:c>
      <x:c r="N7799" s="267" t="n">
        <x:f>MAX(M7799-FARMER_HOURS,0)/TEMP_HOURS_PER_WORKER</x:f>
        <x:v>2.1916265206880565</x:v>
      </x:c>
      <x:c r="O7799" s="268" t="n">
        <x:f>I7799*TOMATO_PRICE+J7799*CARROT_PRICE+K7799*MESCLUN_PRICE</x:f>
        <x:v>144686</x:v>
      </x:c>
      <x:c r="P7799" s="268" t="n">
        <x:f>I7799*TOMATO_FERTILIZER+J7799*CARROT_FERTILIZER+K7799*MESCLUN_FERTILIZER</x:f>
        <x:v>20680</x:v>
      </x:c>
      <x:c r="Q7799" s="268" t="n">
        <x:f>MIN(M7799,FARMER_HOURS)*FARMER_RATE+MAX(M7799-FARMER_HOURS,0)*TEMP_RATE</x:f>
        <x:v>79790.66301720141</x:v>
      </x:c>
      <x:c r="R7799" s="268" t="n">
        <x:f>O7799-P7799-Q7799-FIXED_COST</x:f>
        <x:v>24215.336982798588</x:v>
      </x:c>
      <x:c r="S7799" s="139" t="str">
        <x:f>IF(AND(L7799&lt;=TOTAL_BED_CAP,N7799&lt;=TEMP_WORKER_CAP),"YES","NO")</x:f>
        <x:v>YES</x:v>
      </x:c>
      <x:c r="T7799" s="139" t="n">
        <x:f>IF(S7799="YES",R7799,-1E+99)</x:f>
        <x:v>24215.336982798588</x:v>
      </x:c>
    </x:row>
    <x:row r="7800">
      <x:c r="A7800" s="139"/>
      <x:c r="B7800" s="139"/>
      <x:c r="C7800" s="139"/>
      <x:c r="D7800" s="139"/>
      <x:c r="E7800" s="139"/>
      <x:c r="F7800" s="139"/>
      <x:c r="G7800" s="139"/>
      <x:c r="H7800" s="139"/>
      <x:c r="I7800" s="266" t="n">
        <x:f>INT((ROW()-ROW($I$46))/((CARROT_CAP+1)*(MESCLUN_CAP+1)))</x:f>
        <x:v>11</x:v>
      </x:c>
      <x:c r="J7800" s="266" t="n">
        <x:f>MOD(INT((ROW()-ROW($I$46))/(MESCLUN_CAP+1)),CARROT_CAP+1)</x:f>
        <x:v>19</x:v>
      </x:c>
      <x:c r="K7800" s="266" t="n">
        <x:f>MOD(ROW()-ROW($I$46),MESCLUN_CAP+1)</x:f>
        <x:v>4</x:v>
      </x:c>
      <x:c r="L7800" s="266" t="n">
        <x:f>SUM(I7800:K7800)</x:f>
        <x:v>34</x:v>
      </x:c>
      <x:c r="M7800" s="267" t="n">
        <x:f>I7800*TOMATO_HOURS*WEEKS*(1+TOMATO_DIM)^I7800+J7800*CARROT_HOURS*WEEKS*(1+CARROT_DIM)^J7800+K7800*MESCLUN_HOURS*WEEKS*(1+MESCLUN_DIM)^K7800</x:f>
        <x:v>3924.986305513458</x:v>
      </x:c>
      <x:c r="N7800" s="267" t="n">
        <x:f>MAX(M7800-FARMER_HOURS,0)/TEMP_HOURS_PER_WORKER</x:f>
        <x:v>2.2256849343843457</x:v>
      </x:c>
      <x:c r="O7800" s="268" t="n">
        <x:f>I7800*TOMATO_PRICE+J7800*CARROT_PRICE+K7800*MESCLUN_PRICE</x:f>
        <x:v>147386</x:v>
      </x:c>
      <x:c r="P7800" s="268" t="n">
        <x:f>I7800*TOMATO_FERTILIZER+J7800*CARROT_FERTILIZER+K7800*MESCLUN_FERTILIZER</x:f>
        <x:v>21560</x:v>
      </x:c>
      <x:c r="Q7800" s="268" t="n">
        <x:f>MIN(M7800,FARMER_HOURS)*FARMER_RATE+MAX(M7800-FARMER_HOURS,0)*TEMP_RATE</x:f>
        <x:v>80642.12335960864</x:v>
      </x:c>
      <x:c r="R7800" s="268" t="n">
        <x:f>O7800-P7800-Q7800-FIXED_COST</x:f>
        <x:v>25183.87664039136</x:v>
      </x:c>
      <x:c r="S7800" s="139" t="str">
        <x:f>IF(AND(L7800&lt;=TOTAL_BED_CAP,N7800&lt;=TEMP_WORKER_CAP),"YES","NO")</x:f>
        <x:v>YES</x:v>
      </x:c>
      <x:c r="T7800" s="139" t="n">
        <x:f>IF(S7800="YES",R7800,-1E+99)</x:f>
        <x:v>25183.87664039136</x:v>
      </x:c>
    </x:row>
    <x:row r="7801">
      <x:c r="A7801" s="139"/>
      <x:c r="B7801" s="139"/>
      <x:c r="C7801" s="139"/>
      <x:c r="D7801" s="139"/>
      <x:c r="E7801" s="139"/>
      <x:c r="F7801" s="139"/>
      <x:c r="G7801" s="139"/>
      <x:c r="H7801" s="139"/>
      <x:c r="I7801" s="266" t="n">
        <x:f>INT((ROW()-ROW($I$46))/((CARROT_CAP+1)*(MESCLUN_CAP+1)))</x:f>
        <x:v>11</x:v>
      </x:c>
      <x:c r="J7801" s="266" t="n">
        <x:f>MOD(INT((ROW()-ROW($I$46))/(MESCLUN_CAP+1)),CARROT_CAP+1)</x:f>
        <x:v>19</x:v>
      </x:c>
      <x:c r="K7801" s="266" t="n">
        <x:f>MOD(ROW()-ROW($I$46),MESCLUN_CAP+1)</x:f>
        <x:v>5</x:v>
      </x:c>
      <x:c r="L7801" s="266" t="n">
        <x:f>SUM(I7801:K7801)</x:f>
        <x:v>35</x:v>
      </x:c>
      <x:c r="M7801" s="267" t="n">
        <x:f>I7801*TOMATO_HOURS*WEEKS*(1+TOMATO_DIM)^I7801+J7801*CARROT_HOURS*WEEKS*(1+CARROT_DIM)^J7801+K7801*MESCLUN_HOURS*WEEKS*(1+MESCLUN_DIM)^K7801</x:f>
        <x:v>3975.234629434661</x:v>
      </x:c>
      <x:c r="N7801" s="267" t="n">
        <x:f>MAX(M7801-FARMER_HOURS,0)/TEMP_HOURS_PER_WORKER</x:f>
        <x:v>2.26057960377407</x:v>
      </x:c>
      <x:c r="O7801" s="268" t="n">
        <x:f>I7801*TOMATO_PRICE+J7801*CARROT_PRICE+K7801*MESCLUN_PRICE</x:f>
        <x:v>150086</x:v>
      </x:c>
      <x:c r="P7801" s="268" t="n">
        <x:f>I7801*TOMATO_FERTILIZER+J7801*CARROT_FERTILIZER+K7801*MESCLUN_FERTILIZER</x:f>
        <x:v>22440</x:v>
      </x:c>
      <x:c r="Q7801" s="268" t="n">
        <x:f>MIN(M7801,FARMER_HOURS)*FARMER_RATE+MAX(M7801-FARMER_HOURS,0)*TEMP_RATE</x:f>
        <x:v>81514.49009435176</x:v>
      </x:c>
      <x:c r="R7801" s="268" t="n">
        <x:f>O7801-P7801-Q7801-FIXED_COST</x:f>
        <x:v>26131.509905648243</x:v>
      </x:c>
      <x:c r="S7801" s="139" t="str">
        <x:f>IF(AND(L7801&lt;=TOTAL_BED_CAP,N7801&lt;=TEMP_WORKER_CAP),"YES","NO")</x:f>
        <x:v>YES</x:v>
      </x:c>
      <x:c r="T7801" s="139" t="n">
        <x:f>IF(S7801="YES",R7801,-1E+99)</x:f>
        <x:v>26131.509905648243</x:v>
      </x:c>
    </x:row>
    <x:row r="7802">
      <x:c r="A7802" s="139"/>
      <x:c r="B7802" s="139"/>
      <x:c r="C7802" s="139"/>
      <x:c r="D7802" s="139"/>
      <x:c r="E7802" s="139"/>
      <x:c r="F7802" s="139"/>
      <x:c r="G7802" s="139"/>
      <x:c r="H7802" s="139"/>
      <x:c r="I7802" s="266" t="n">
        <x:f>INT((ROW()-ROW($I$46))/((CARROT_CAP+1)*(MESCLUN_CAP+1)))</x:f>
        <x:v>11</x:v>
      </x:c>
      <x:c r="J7802" s="266" t="n">
        <x:f>MOD(INT((ROW()-ROW($I$46))/(MESCLUN_CAP+1)),CARROT_CAP+1)</x:f>
        <x:v>19</x:v>
      </x:c>
      <x:c r="K7802" s="266" t="n">
        <x:f>MOD(ROW()-ROW($I$46),MESCLUN_CAP+1)</x:f>
        <x:v>6</x:v>
      </x:c>
      <x:c r="L7802" s="266" t="n">
        <x:f>SUM(I7802:K7802)</x:f>
        <x:v>36</x:v>
      </x:c>
      <x:c r="M7802" s="267" t="n">
        <x:f>I7802*TOMATO_HOURS*WEEKS*(1+TOMATO_DIM)^I7802+J7802*CARROT_HOURS*WEEKS*(1+CARROT_DIM)^J7802+K7802*MESCLUN_HOURS*WEEKS*(1+MESCLUN_DIM)^K7802</x:f>
        <x:v>4026.7096036162943</x:v>
      </x:c>
      <x:c r="N7802" s="267" t="n">
        <x:f>MAX(M7802-FARMER_HOURS,0)/TEMP_HOURS_PER_WORKER</x:f>
        <x:v>2.2963261136224267</x:v>
      </x:c>
      <x:c r="O7802" s="268" t="n">
        <x:f>I7802*TOMATO_PRICE+J7802*CARROT_PRICE+K7802*MESCLUN_PRICE</x:f>
        <x:v>152786</x:v>
      </x:c>
      <x:c r="P7802" s="268" t="n">
        <x:f>I7802*TOMATO_FERTILIZER+J7802*CARROT_FERTILIZER+K7802*MESCLUN_FERTILIZER</x:f>
        <x:v>23320</x:v>
      </x:c>
      <x:c r="Q7802" s="268" t="n">
        <x:f>MIN(M7802,FARMER_HOURS)*FARMER_RATE+MAX(M7802-FARMER_HOURS,0)*TEMP_RATE</x:f>
        <x:v>82408.15284056067</x:v>
      </x:c>
      <x:c r="R7802" s="268" t="n">
        <x:f>O7802-P7802-Q7802-FIXED_COST</x:f>
        <x:v>27057.847159439334</x:v>
      </x:c>
      <x:c r="S7802" s="139" t="str">
        <x:f>IF(AND(L7802&lt;=TOTAL_BED_CAP,N7802&lt;=TEMP_WORKER_CAP),"YES","NO")</x:f>
        <x:v>YES</x:v>
      </x:c>
      <x:c r="T7802" s="139" t="n">
        <x:f>IF(S7802="YES",R7802,-1E+99)</x:f>
        <x:v>27057.847159439334</x:v>
      </x:c>
    </x:row>
    <x:row r="7803">
      <x:c r="A7803" s="139"/>
      <x:c r="B7803" s="139"/>
      <x:c r="C7803" s="139"/>
      <x:c r="D7803" s="139"/>
      <x:c r="E7803" s="139"/>
      <x:c r="F7803" s="139"/>
      <x:c r="G7803" s="139"/>
      <x:c r="H7803" s="139"/>
      <x:c r="I7803" s="266" t="n">
        <x:f>INT((ROW()-ROW($I$46))/((CARROT_CAP+1)*(MESCLUN_CAP+1)))</x:f>
        <x:v>11</x:v>
      </x:c>
      <x:c r="J7803" s="266" t="n">
        <x:f>MOD(INT((ROW()-ROW($I$46))/(MESCLUN_CAP+1)),CARROT_CAP+1)</x:f>
        <x:v>19</x:v>
      </x:c>
      <x:c r="K7803" s="266" t="n">
        <x:f>MOD(ROW()-ROW($I$46),MESCLUN_CAP+1)</x:f>
        <x:v>7</x:v>
      </x:c>
      <x:c r="L7803" s="266" t="n">
        <x:f>SUM(I7803:K7803)</x:f>
        <x:v>37</x:v>
      </x:c>
      <x:c r="M7803" s="267" t="n">
        <x:f>I7803*TOMATO_HOURS*WEEKS*(1+TOMATO_DIM)^I7803+J7803*CARROT_HOURS*WEEKS*(1+CARROT_DIM)^J7803+K7803*MESCLUN_HOURS*WEEKS*(1+MESCLUN_DIM)^K7803</x:f>
        <x:v>4079.4340430142547</x:v>
      </x:c>
      <x:c r="N7803" s="267" t="n">
        <x:f>MAX(M7803-FARMER_HOURS,0)/TEMP_HOURS_PER_WORKER</x:f>
        <x:v>2.332940307648788</x:v>
      </x:c>
      <x:c r="O7803" s="268" t="n">
        <x:f>I7803*TOMATO_PRICE+J7803*CARROT_PRICE+K7803*MESCLUN_PRICE</x:f>
        <x:v>155486</x:v>
      </x:c>
      <x:c r="P7803" s="268" t="n">
        <x:f>I7803*TOMATO_FERTILIZER+J7803*CARROT_FERTILIZER+K7803*MESCLUN_FERTILIZER</x:f>
        <x:v>24200</x:v>
      </x:c>
      <x:c r="Q7803" s="268" t="n">
        <x:f>MIN(M7803,FARMER_HOURS)*FARMER_RATE+MAX(M7803-FARMER_HOURS,0)*TEMP_RATE</x:f>
        <x:v>83323.5076912197</x:v>
      </x:c>
      <x:c r="R7803" s="268" t="n">
        <x:f>O7803-P7803-Q7803-FIXED_COST</x:f>
        <x:v>27962.492308780304</x:v>
      </x:c>
      <x:c r="S7803" s="139" t="str">
        <x:f>IF(AND(L7803&lt;=TOTAL_BED_CAP,N7803&lt;=TEMP_WORKER_CAP),"YES","NO")</x:f>
        <x:v>YES</x:v>
      </x:c>
      <x:c r="T7803" s="139" t="n">
        <x:f>IF(S7803="YES",R7803,-1E+99)</x:f>
        <x:v>27962.492308780304</x:v>
      </x:c>
    </x:row>
    <x:row r="7804">
      <x:c r="A7804" s="139"/>
      <x:c r="B7804" s="139"/>
      <x:c r="C7804" s="139"/>
      <x:c r="D7804" s="139"/>
      <x:c r="E7804" s="139"/>
      <x:c r="F7804" s="139"/>
      <x:c r="G7804" s="139"/>
      <x:c r="H7804" s="139"/>
      <x:c r="I7804" s="266" t="n">
        <x:f>INT((ROW()-ROW($I$46))/((CARROT_CAP+1)*(MESCLUN_CAP+1)))</x:f>
        <x:v>11</x:v>
      </x:c>
      <x:c r="J7804" s="266" t="n">
        <x:f>MOD(INT((ROW()-ROW($I$46))/(MESCLUN_CAP+1)),CARROT_CAP+1)</x:f>
        <x:v>19</x:v>
      </x:c>
      <x:c r="K7804" s="266" t="n">
        <x:f>MOD(ROW()-ROW($I$46),MESCLUN_CAP+1)</x:f>
        <x:v>8</x:v>
      </x:c>
      <x:c r="L7804" s="266" t="n">
        <x:f>SUM(I7804:K7804)</x:f>
        <x:v>38</x:v>
      </x:c>
      <x:c r="M7804" s="267" t="n">
        <x:f>I7804*TOMATO_HOURS*WEEKS*(1+TOMATO_DIM)^I7804+J7804*CARROT_HOURS*WEEKS*(1+CARROT_DIM)^J7804+K7804*MESCLUN_HOURS*WEEKS*(1+MESCLUN_DIM)^K7804</x:f>
        <x:v>4133.431141294235</x:v>
      </x:c>
      <x:c r="N7804" s="267" t="n">
        <x:f>MAX(M7804-FARMER_HOURS,0)/TEMP_HOURS_PER_WORKER</x:f>
        <x:v>2.3704382925654413</x:v>
      </x:c>
      <x:c r="O7804" s="268" t="n">
        <x:f>I7804*TOMATO_PRICE+J7804*CARROT_PRICE+K7804*MESCLUN_PRICE</x:f>
        <x:v>158186</x:v>
      </x:c>
      <x:c r="P7804" s="268" t="n">
        <x:f>I7804*TOMATO_FERTILIZER+J7804*CARROT_FERTILIZER+K7804*MESCLUN_FERTILIZER</x:f>
        <x:v>25080</x:v>
      </x:c>
      <x:c r="Q7804" s="268" t="n">
        <x:f>MIN(M7804,FARMER_HOURS)*FARMER_RATE+MAX(M7804-FARMER_HOURS,0)*TEMP_RATE</x:f>
        <x:v>84260.95731413603</x:v>
      </x:c>
      <x:c r="R7804" s="268" t="n">
        <x:f>O7804-P7804-Q7804-FIXED_COST</x:f>
        <x:v>28845.04268586397</x:v>
      </x:c>
      <x:c r="S7804" s="139" t="str">
        <x:f>IF(AND(L7804&lt;=TOTAL_BED_CAP,N7804&lt;=TEMP_WORKER_CAP),"YES","NO")</x:f>
        <x:v>YES</x:v>
      </x:c>
      <x:c r="T7804" s="139" t="n">
        <x:f>IF(S7804="YES",R7804,-1E+99)</x:f>
        <x:v>28845.04268586397</x:v>
      </x:c>
    </x:row>
    <x:row r="7805">
      <x:c r="A7805" s="139"/>
      <x:c r="B7805" s="139"/>
      <x:c r="C7805" s="139"/>
      <x:c r="D7805" s="139"/>
      <x:c r="E7805" s="139"/>
      <x:c r="F7805" s="139"/>
      <x:c r="G7805" s="139"/>
      <x:c r="H7805" s="139"/>
      <x:c r="I7805" s="266" t="n">
        <x:f>INT((ROW()-ROW($I$46))/((CARROT_CAP+1)*(MESCLUN_CAP+1)))</x:f>
        <x:v>11</x:v>
      </x:c>
      <x:c r="J7805" s="266" t="n">
        <x:f>MOD(INT((ROW()-ROW($I$46))/(MESCLUN_CAP+1)),CARROT_CAP+1)</x:f>
        <x:v>19</x:v>
      </x:c>
      <x:c r="K7805" s="266" t="n">
        <x:f>MOD(ROW()-ROW($I$46),MESCLUN_CAP+1)</x:f>
        <x:v>9</x:v>
      </x:c>
      <x:c r="L7805" s="266" t="n">
        <x:f>SUM(I7805:K7805)</x:f>
        <x:v>39</x:v>
      </x:c>
      <x:c r="M7805" s="267" t="n">
        <x:f>I7805*TOMATO_HOURS*WEEKS*(1+TOMATO_DIM)^I7805+J7805*CARROT_HOURS*WEEKS*(1+CARROT_DIM)^J7805+K7805*MESCLUN_HOURS*WEEKS*(1+MESCLUN_DIM)^K7805</x:f>
        <x:v>4188.724476734629</x:v>
      </x:c>
      <x:c r="N7805" s="267" t="n">
        <x:f>MAX(M7805-FARMER_HOURS,0)/TEMP_HOURS_PER_WORKER</x:f>
        <x:v>2.408836442176826</x:v>
      </x:c>
      <x:c r="O7805" s="268" t="n">
        <x:f>I7805*TOMATO_PRICE+J7805*CARROT_PRICE+K7805*MESCLUN_PRICE</x:f>
        <x:v>160886</x:v>
      </x:c>
      <x:c r="P7805" s="268" t="n">
        <x:f>I7805*TOMATO_FERTILIZER+J7805*CARROT_FERTILIZER+K7805*MESCLUN_FERTILIZER</x:f>
        <x:v>25960</x:v>
      </x:c>
      <x:c r="Q7805" s="268" t="n">
        <x:f>MIN(M7805,FARMER_HOURS)*FARMER_RATE+MAX(M7805-FARMER_HOURS,0)*TEMP_RATE</x:f>
        <x:v>85220.91105442063</x:v>
      </x:c>
      <x:c r="R7805" s="268" t="n">
        <x:f>O7805-P7805-Q7805-FIXED_COST</x:f>
        <x:v>29705.088945579366</x:v>
      </x:c>
      <x:c r="S7805" s="139" t="str">
        <x:f>IF(AND(L7805&lt;=TOTAL_BED_CAP,N7805&lt;=TEMP_WORKER_CAP),"YES","NO")</x:f>
        <x:v>YES</x:v>
      </x:c>
      <x:c r="T7805" s="139" t="n">
        <x:f>IF(S7805="YES",R7805,-1E+99)</x:f>
        <x:v>29705.088945579366</x:v>
      </x:c>
    </x:row>
    <x:row r="7806">
      <x:c r="A7806" s="139"/>
      <x:c r="B7806" s="139"/>
      <x:c r="C7806" s="139"/>
      <x:c r="D7806" s="139"/>
      <x:c r="E7806" s="139"/>
      <x:c r="F7806" s="139"/>
      <x:c r="G7806" s="139"/>
      <x:c r="H7806" s="139"/>
      <x:c r="I7806" s="266" t="n">
        <x:f>INT((ROW()-ROW($I$46))/((CARROT_CAP+1)*(MESCLUN_CAP+1)))</x:f>
        <x:v>11</x:v>
      </x:c>
      <x:c r="J7806" s="266" t="n">
        <x:f>MOD(INT((ROW()-ROW($I$46))/(MESCLUN_CAP+1)),CARROT_CAP+1)</x:f>
        <x:v>19</x:v>
      </x:c>
      <x:c r="K7806" s="266" t="n">
        <x:f>MOD(ROW()-ROW($I$46),MESCLUN_CAP+1)</x:f>
        <x:v>10</x:v>
      </x:c>
      <x:c r="L7806" s="266" t="n">
        <x:f>SUM(I7806:K7806)</x:f>
        <x:v>40</x:v>
      </x:c>
      <x:c r="M7806" s="267" t="n">
        <x:f>I7806*TOMATO_HOURS*WEEKS*(1+TOMATO_DIM)^I7806+J7806*CARROT_HOURS*WEEKS*(1+CARROT_DIM)^J7806+K7806*MESCLUN_HOURS*WEEKS*(1+MESCLUN_DIM)^K7806</x:f>
        <x:v>4245.338018217843</x:v>
      </x:c>
      <x:c r="N7806" s="267" t="n">
        <x:f>MAX(M7806-FARMER_HOURS,0)/TEMP_HOURS_PER_WORKER</x:f>
        <x:v>2.4481514015401684</x:v>
      </x:c>
      <x:c r="O7806" s="268" t="n">
        <x:f>I7806*TOMATO_PRICE+J7806*CARROT_PRICE+K7806*MESCLUN_PRICE</x:f>
        <x:v>163586</x:v>
      </x:c>
      <x:c r="P7806" s="268" t="n">
        <x:f>I7806*TOMATO_FERTILIZER+J7806*CARROT_FERTILIZER+K7806*MESCLUN_FERTILIZER</x:f>
        <x:v>26840</x:v>
      </x:c>
      <x:c r="Q7806" s="268" t="n">
        <x:f>MIN(M7806,FARMER_HOURS)*FARMER_RATE+MAX(M7806-FARMER_HOURS,0)*TEMP_RATE</x:f>
        <x:v>86203.78503850421</x:v>
      </x:c>
      <x:c r="R7806" s="268" t="n">
        <x:f>O7806-P7806-Q7806-FIXED_COST</x:f>
        <x:v>30542.21496149579</x:v>
      </x:c>
      <x:c r="S7806" s="139" t="str">
        <x:f>IF(AND(L7806&lt;=TOTAL_BED_CAP,N7806&lt;=TEMP_WORKER_CAP),"YES","NO")</x:f>
        <x:v>YES</x:v>
      </x:c>
      <x:c r="T7806" s="139" t="n">
        <x:f>IF(S7806="YES",R7806,-1E+99)</x:f>
        <x:v>30542.21496149579</x:v>
      </x:c>
    </x:row>
    <x:row r="7807">
      <x:c r="A7807" s="139"/>
      <x:c r="B7807" s="139"/>
      <x:c r="C7807" s="139"/>
      <x:c r="D7807" s="139"/>
      <x:c r="E7807" s="139"/>
      <x:c r="F7807" s="139"/>
      <x:c r="G7807" s="139"/>
      <x:c r="H7807" s="139"/>
      <x:c r="I7807" s="266" t="n">
        <x:f>INT((ROW()-ROW($I$46))/((CARROT_CAP+1)*(MESCLUN_CAP+1)))</x:f>
        <x:v>11</x:v>
      </x:c>
      <x:c r="J7807" s="266" t="n">
        <x:f>MOD(INT((ROW()-ROW($I$46))/(MESCLUN_CAP+1)),CARROT_CAP+1)</x:f>
        <x:v>19</x:v>
      </x:c>
      <x:c r="K7807" s="266" t="n">
        <x:f>MOD(ROW()-ROW($I$46),MESCLUN_CAP+1)</x:f>
        <x:v>11</x:v>
      </x:c>
      <x:c r="L7807" s="266" t="n">
        <x:f>SUM(I7807:K7807)</x:f>
        <x:v>41</x:v>
      </x:c>
      <x:c r="M7807" s="267" t="n">
        <x:f>I7807*TOMATO_HOURS*WEEKS*(1+TOMATO_DIM)^I7807+J7807*CARROT_HOURS*WEEKS*(1+CARROT_DIM)^J7807+K7807*MESCLUN_HOURS*WEEKS*(1+MESCLUN_DIM)^K7807</x:f>
        <x:v>4303.296131311281</x:v>
      </x:c>
      <x:c r="N7807" s="267" t="n">
        <x:f>MAX(M7807-FARMER_HOURS,0)/TEMP_HOURS_PER_WORKER</x:f>
        <x:v>2.4884000911883897</x:v>
      </x:c>
      <x:c r="O7807" s="268" t="n">
        <x:f>I7807*TOMATO_PRICE+J7807*CARROT_PRICE+K7807*MESCLUN_PRICE</x:f>
        <x:v>166286</x:v>
      </x:c>
      <x:c r="P7807" s="268" t="n">
        <x:f>I7807*TOMATO_FERTILIZER+J7807*CARROT_FERTILIZER+K7807*MESCLUN_FERTILIZER</x:f>
        <x:v>27720</x:v>
      </x:c>
      <x:c r="Q7807" s="268" t="n">
        <x:f>MIN(M7807,FARMER_HOURS)*FARMER_RATE+MAX(M7807-FARMER_HOURS,0)*TEMP_RATE</x:f>
        <x:v>87210.00227970973</x:v>
      </x:c>
      <x:c r="R7807" s="268" t="n">
        <x:f>O7807-P7807-Q7807-FIXED_COST</x:f>
        <x:v>31355.997720290266</x:v>
      </x:c>
      <x:c r="S7807" s="139" t="str">
        <x:f>IF(AND(L7807&lt;=TOTAL_BED_CAP,N7807&lt;=TEMP_WORKER_CAP),"YES","NO")</x:f>
        <x:v>YES</x:v>
      </x:c>
      <x:c r="T7807" s="139" t="n">
        <x:f>IF(S7807="YES",R7807,-1E+99)</x:f>
        <x:v>31355.997720290266</x:v>
      </x:c>
    </x:row>
    <x:row r="7808">
      <x:c r="A7808" s="139"/>
      <x:c r="B7808" s="139"/>
      <x:c r="C7808" s="139"/>
      <x:c r="D7808" s="139"/>
      <x:c r="E7808" s="139"/>
      <x:c r="F7808" s="139"/>
      <x:c r="G7808" s="139"/>
      <x:c r="H7808" s="139"/>
      <x:c r="I7808" s="266" t="n">
        <x:f>INT((ROW()-ROW($I$46))/((CARROT_CAP+1)*(MESCLUN_CAP+1)))</x:f>
        <x:v>11</x:v>
      </x:c>
      <x:c r="J7808" s="266" t="n">
        <x:f>MOD(INT((ROW()-ROW($I$46))/(MESCLUN_CAP+1)),CARROT_CAP+1)</x:f>
        <x:v>19</x:v>
      </x:c>
      <x:c r="K7808" s="266" t="n">
        <x:f>MOD(ROW()-ROW($I$46),MESCLUN_CAP+1)</x:f>
        <x:v>12</x:v>
      </x:c>
      <x:c r="L7808" s="266" t="n">
        <x:f>SUM(I7808:K7808)</x:f>
        <x:v>42</x:v>
      </x:c>
      <x:c r="M7808" s="267" t="n">
        <x:f>I7808*TOMATO_HOURS*WEEKS*(1+TOMATO_DIM)^I7808+J7808*CARROT_HOURS*WEEKS*(1+CARROT_DIM)^J7808+K7808*MESCLUN_HOURS*WEEKS*(1+MESCLUN_DIM)^K7808</x:f>
        <x:v>4362.623584439346</x:v>
      </x:c>
      <x:c r="N7808" s="267" t="n">
        <x:f>MAX(M7808-FARMER_HOURS,0)/TEMP_HOURS_PER_WORKER</x:f>
        <x:v>2.5295997114162123</x:v>
      </x:c>
      <x:c r="O7808" s="268" t="n">
        <x:f>I7808*TOMATO_PRICE+J7808*CARROT_PRICE+K7808*MESCLUN_PRICE</x:f>
        <x:v>168986</x:v>
      </x:c>
      <x:c r="P7808" s="268" t="n">
        <x:f>I7808*TOMATO_FERTILIZER+J7808*CARROT_FERTILIZER+K7808*MESCLUN_FERTILIZER</x:f>
        <x:v>28600</x:v>
      </x:c>
      <x:c r="Q7808" s="268" t="n">
        <x:f>MIN(M7808,FARMER_HOURS)*FARMER_RATE+MAX(M7808-FARMER_HOURS,0)*TEMP_RATE</x:f>
        <x:v>88239.99278540531</x:v>
      </x:c>
      <x:c r="R7808" s="268" t="n">
        <x:f>O7808-P7808-Q7808-FIXED_COST</x:f>
        <x:v>32146.00721459469</x:v>
      </x:c>
      <x:c r="S7808" s="139" t="str">
        <x:f>IF(AND(L7808&lt;=TOTAL_BED_CAP,N7808&lt;=TEMP_WORKER_CAP),"YES","NO")</x:f>
        <x:v>YES</x:v>
      </x:c>
      <x:c r="T7808" s="139" t="n">
        <x:f>IF(S7808="YES",R7808,-1E+99)</x:f>
        <x:v>32146.00721459469</x:v>
      </x:c>
    </x:row>
    <x:row r="7809">
      <x:c r="A7809" s="139"/>
      <x:c r="B7809" s="139"/>
      <x:c r="C7809" s="139"/>
      <x:c r="D7809" s="139"/>
      <x:c r="E7809" s="139"/>
      <x:c r="F7809" s="139"/>
      <x:c r="G7809" s="139"/>
      <x:c r="H7809" s="139"/>
      <x:c r="I7809" s="266" t="n">
        <x:f>INT((ROW()-ROW($I$46))/((CARROT_CAP+1)*(MESCLUN_CAP+1)))</x:f>
        <x:v>11</x:v>
      </x:c>
      <x:c r="J7809" s="266" t="n">
        <x:f>MOD(INT((ROW()-ROW($I$46))/(MESCLUN_CAP+1)),CARROT_CAP+1)</x:f>
        <x:v>19</x:v>
      </x:c>
      <x:c r="K7809" s="266" t="n">
        <x:f>MOD(ROW()-ROW($I$46),MESCLUN_CAP+1)</x:f>
        <x:v>13</x:v>
      </x:c>
      <x:c r="L7809" s="266" t="n">
        <x:f>SUM(I7809:K7809)</x:f>
        <x:v>43</x:v>
      </x:c>
      <x:c r="M7809" s="267" t="n">
        <x:f>I7809*TOMATO_HOURS*WEEKS*(1+TOMATO_DIM)^I7809+J7809*CARROT_HOURS*WEEKS*(1+CARROT_DIM)^J7809+K7809*MESCLUN_HOURS*WEEKS*(1+MESCLUN_DIM)^K7809</x:f>
        <x:v>4423.34555514773</x:v>
      </x:c>
      <x:c r="N7809" s="267" t="n">
        <x:f>MAX(M7809-FARMER_HOURS,0)/TEMP_HOURS_PER_WORKER</x:f>
        <x:v>2.571767746630368</x:v>
      </x:c>
      <x:c r="O7809" s="268" t="n">
        <x:f>I7809*TOMATO_PRICE+J7809*CARROT_PRICE+K7809*MESCLUN_PRICE</x:f>
        <x:v>171686</x:v>
      </x:c>
      <x:c r="P7809" s="268" t="n">
        <x:f>I7809*TOMATO_FERTILIZER+J7809*CARROT_FERTILIZER+K7809*MESCLUN_FERTILIZER</x:f>
        <x:v>29480</x:v>
      </x:c>
      <x:c r="Q7809" s="268" t="n">
        <x:f>MIN(M7809,FARMER_HOURS)*FARMER_RATE+MAX(M7809-FARMER_HOURS,0)*TEMP_RATE</x:f>
        <x:v>89294.1936657592</x:v>
      </x:c>
      <x:c r="R7809" s="268" t="n">
        <x:f>O7809-P7809-Q7809-FIXED_COST</x:f>
        <x:v>32911.8063342408</x:v>
      </x:c>
      <x:c r="S7809" s="139" t="str">
        <x:f>IF(AND(L7809&lt;=TOTAL_BED_CAP,N7809&lt;=TEMP_WORKER_CAP),"YES","NO")</x:f>
        <x:v>YES</x:v>
      </x:c>
      <x:c r="T7809" s="139" t="n">
        <x:f>IF(S7809="YES",R7809,-1E+99)</x:f>
        <x:v>32911.8063342408</x:v>
      </x:c>
    </x:row>
    <x:row r="7810">
      <x:c r="A7810" s="139"/>
      <x:c r="B7810" s="139"/>
      <x:c r="C7810" s="139"/>
      <x:c r="D7810" s="139"/>
      <x:c r="E7810" s="139"/>
      <x:c r="F7810" s="139"/>
      <x:c r="G7810" s="139"/>
      <x:c r="H7810" s="139"/>
      <x:c r="I7810" s="266" t="n">
        <x:f>INT((ROW()-ROW($I$46))/((CARROT_CAP+1)*(MESCLUN_CAP+1)))</x:f>
        <x:v>11</x:v>
      </x:c>
      <x:c r="J7810" s="266" t="n">
        <x:f>MOD(INT((ROW()-ROW($I$46))/(MESCLUN_CAP+1)),CARROT_CAP+1)</x:f>
        <x:v>19</x:v>
      </x:c>
      <x:c r="K7810" s="266" t="n">
        <x:f>MOD(ROW()-ROW($I$46),MESCLUN_CAP+1)</x:f>
        <x:v>14</x:v>
      </x:c>
      <x:c r="L7810" s="266" t="n">
        <x:f>SUM(I7810:K7810)</x:f>
        <x:v>44</x:v>
      </x:c>
      <x:c r="M7810" s="267" t="n">
        <x:f>I7810*TOMATO_HOURS*WEEKS*(1+TOMATO_DIM)^I7810+J7810*CARROT_HOURS*WEEKS*(1+CARROT_DIM)^J7810+K7810*MESCLUN_HOURS*WEEKS*(1+MESCLUN_DIM)^K7810</x:f>
        <x:v>4485.487636461391</x:v>
      </x:c>
      <x:c r="N7810" s="267" t="n">
        <x:f>MAX(M7810-FARMER_HOURS,0)/TEMP_HOURS_PER_WORKER</x:f>
        <x:v>2.614921969764855</x:v>
      </x:c>
      <x:c r="O7810" s="268" t="n">
        <x:f>I7810*TOMATO_PRICE+J7810*CARROT_PRICE+K7810*MESCLUN_PRICE</x:f>
        <x:v>174386</x:v>
      </x:c>
      <x:c r="P7810" s="268" t="n">
        <x:f>I7810*TOMATO_FERTILIZER+J7810*CARROT_FERTILIZER+K7810*MESCLUN_FERTILIZER</x:f>
        <x:v>30360</x:v>
      </x:c>
      <x:c r="Q7810" s="268" t="n">
        <x:f>MIN(M7810,FARMER_HOURS)*FARMER_RATE+MAX(M7810-FARMER_HOURS,0)*TEMP_RATE</x:f>
        <x:v>90373.04924412137</x:v>
      </x:c>
      <x:c r="R7810" s="268" t="n">
        <x:f>O7810-P7810-Q7810-FIXED_COST</x:f>
        <x:v>33652.95075587863</x:v>
      </x:c>
      <x:c r="S7810" s="139" t="str">
        <x:f>IF(AND(L7810&lt;=TOTAL_BED_CAP,N7810&lt;=TEMP_WORKER_CAP),"YES","NO")</x:f>
        <x:v>YES</x:v>
      </x:c>
      <x:c r="T7810" s="139" t="n">
        <x:f>IF(S7810="YES",R7810,-1E+99)</x:f>
        <x:v>33652.95075587863</x:v>
      </x:c>
    </x:row>
    <x:row r="7811">
      <x:c r="A7811" s="139"/>
      <x:c r="B7811" s="139"/>
      <x:c r="C7811" s="139"/>
      <x:c r="D7811" s="139"/>
      <x:c r="E7811" s="139"/>
      <x:c r="F7811" s="139"/>
      <x:c r="G7811" s="139"/>
      <x:c r="H7811" s="139"/>
      <x:c r="I7811" s="266" t="n">
        <x:f>INT((ROW()-ROW($I$46))/((CARROT_CAP+1)*(MESCLUN_CAP+1)))</x:f>
        <x:v>11</x:v>
      </x:c>
      <x:c r="J7811" s="266" t="n">
        <x:f>MOD(INT((ROW()-ROW($I$46))/(MESCLUN_CAP+1)),CARROT_CAP+1)</x:f>
        <x:v>19</x:v>
      </x:c>
      <x:c r="K7811" s="266" t="n">
        <x:f>MOD(ROW()-ROW($I$46),MESCLUN_CAP+1)</x:f>
        <x:v>15</x:v>
      </x:c>
      <x:c r="L7811" s="266" t="n">
        <x:f>SUM(I7811:K7811)</x:f>
        <x:v>45</x:v>
      </x:c>
      <x:c r="M7811" s="267" t="n">
        <x:f>I7811*TOMATO_HOURS*WEEKS*(1+TOMATO_DIM)^I7811+J7811*CARROT_HOURS*WEEKS*(1+CARROT_DIM)^J7811+K7811*MESCLUN_HOURS*WEEKS*(1+MESCLUN_DIM)^K7811</x:f>
        <x:v>4549.075843337538</x:v>
      </x:c>
      <x:c r="N7811" s="267" t="n">
        <x:f>MAX(M7811-FARMER_HOURS,0)/TEMP_HOURS_PER_WORKER</x:f>
        <x:v>2.659080446762179</x:v>
      </x:c>
      <x:c r="O7811" s="268" t="n">
        <x:f>I7811*TOMATO_PRICE+J7811*CARROT_PRICE+K7811*MESCLUN_PRICE</x:f>
        <x:v>177086</x:v>
      </x:c>
      <x:c r="P7811" s="268" t="n">
        <x:f>I7811*TOMATO_FERTILIZER+J7811*CARROT_FERTILIZER+K7811*MESCLUN_FERTILIZER</x:f>
        <x:v>31240</x:v>
      </x:c>
      <x:c r="Q7811" s="268" t="n">
        <x:f>MIN(M7811,FARMER_HOURS)*FARMER_RATE+MAX(M7811-FARMER_HOURS,0)*TEMP_RATE</x:f>
        <x:v>91477.01116905447</x:v>
      </x:c>
      <x:c r="R7811" s="268" t="n">
        <x:f>O7811-P7811-Q7811-FIXED_COST</x:f>
        <x:v>34368.98883094553</x:v>
      </x:c>
      <x:c r="S7811" s="139" t="str">
        <x:f>IF(AND(L7811&lt;=TOTAL_BED_CAP,N7811&lt;=TEMP_WORKER_CAP),"YES","NO")</x:f>
        <x:v>YES</x:v>
      </x:c>
      <x:c r="T7811" s="139" t="n">
        <x:f>IF(S7811="YES",R7811,-1E+99)</x:f>
        <x:v>34368.98883094553</x:v>
      </x:c>
    </x:row>
    <x:row r="7812">
      <x:c r="A7812" s="139"/>
      <x:c r="B7812" s="139"/>
      <x:c r="C7812" s="139"/>
      <x:c r="D7812" s="139"/>
      <x:c r="E7812" s="139"/>
      <x:c r="F7812" s="139"/>
      <x:c r="G7812" s="139"/>
      <x:c r="H7812" s="139"/>
      <x:c r="I7812" s="266" t="n">
        <x:f>INT((ROW()-ROW($I$46))/((CARROT_CAP+1)*(MESCLUN_CAP+1)))</x:f>
        <x:v>11</x:v>
      </x:c>
      <x:c r="J7812" s="266" t="n">
        <x:f>MOD(INT((ROW()-ROW($I$46))/(MESCLUN_CAP+1)),CARROT_CAP+1)</x:f>
        <x:v>19</x:v>
      </x:c>
      <x:c r="K7812" s="266" t="n">
        <x:f>MOD(ROW()-ROW($I$46),MESCLUN_CAP+1)</x:f>
        <x:v>16</x:v>
      </x:c>
      <x:c r="L7812" s="266" t="n">
        <x:f>SUM(I7812:K7812)</x:f>
        <x:v>46</x:v>
      </x:c>
      <x:c r="M7812" s="267" t="n">
        <x:f>I7812*TOMATO_HOURS*WEEKS*(1+TOMATO_DIM)^I7812+J7812*CARROT_HOURS*WEEKS*(1+CARROT_DIM)^J7812+K7812*MESCLUN_HOURS*WEEKS*(1+MESCLUN_DIM)^K7812</x:f>
        <x:v>4614.136619215026</x:v>
      </x:c>
      <x:c r="N7812" s="267" t="n">
        <x:f>MAX(M7812-FARMER_HOURS,0)/TEMP_HOURS_PER_WORKER</x:f>
        <x:v>2.704261541121546</x:v>
      </x:c>
      <x:c r="O7812" s="268" t="n">
        <x:f>I7812*TOMATO_PRICE+J7812*CARROT_PRICE+K7812*MESCLUN_PRICE</x:f>
        <x:v>179786</x:v>
      </x:c>
      <x:c r="P7812" s="268" t="n">
        <x:f>I7812*TOMATO_FERTILIZER+J7812*CARROT_FERTILIZER+K7812*MESCLUN_FERTILIZER</x:f>
        <x:v>32120</x:v>
      </x:c>
      <x:c r="Q7812" s="268" t="n">
        <x:f>MIN(M7812,FARMER_HOURS)*FARMER_RATE+MAX(M7812-FARMER_HOURS,0)*TEMP_RATE</x:f>
        <x:v>92606.53852803865</x:v>
      </x:c>
      <x:c r="R7812" s="268" t="n">
        <x:f>O7812-P7812-Q7812-FIXED_COST</x:f>
        <x:v>35059.461471961346</x:v>
      </x:c>
      <x:c r="S7812" s="139" t="str">
        <x:f>IF(AND(L7812&lt;=TOTAL_BED_CAP,N7812&lt;=TEMP_WORKER_CAP),"YES","NO")</x:f>
        <x:v>YES</x:v>
      </x:c>
      <x:c r="T7812" s="139" t="n">
        <x:f>IF(S7812="YES",R7812,-1E+99)</x:f>
        <x:v>35059.461471961346</x:v>
      </x:c>
    </x:row>
    <x:row r="7813">
      <x:c r="A7813" s="139"/>
      <x:c r="B7813" s="139"/>
      <x:c r="C7813" s="139"/>
      <x:c r="D7813" s="139"/>
      <x:c r="E7813" s="139"/>
      <x:c r="F7813" s="139"/>
      <x:c r="G7813" s="139"/>
      <x:c r="H7813" s="139"/>
      <x:c r="I7813" s="266" t="n">
        <x:f>INT((ROW()-ROW($I$46))/((CARROT_CAP+1)*(MESCLUN_CAP+1)))</x:f>
        <x:v>11</x:v>
      </x:c>
      <x:c r="J7813" s="266" t="n">
        <x:f>MOD(INT((ROW()-ROW($I$46))/(MESCLUN_CAP+1)),CARROT_CAP+1)</x:f>
        <x:v>19</x:v>
      </x:c>
      <x:c r="K7813" s="266" t="n">
        <x:f>MOD(ROW()-ROW($I$46),MESCLUN_CAP+1)</x:f>
        <x:v>17</x:v>
      </x:c>
      <x:c r="L7813" s="266" t="n">
        <x:f>SUM(I7813:K7813)</x:f>
        <x:v>47</x:v>
      </x:c>
      <x:c r="M7813" s="267" t="n">
        <x:f>I7813*TOMATO_HOURS*WEEKS*(1+TOMATO_DIM)^I7813+J7813*CARROT_HOURS*WEEKS*(1+CARROT_DIM)^J7813+K7813*MESCLUN_HOURS*WEEKS*(1+MESCLUN_DIM)^K7813</x:f>
        <x:v>4680.696842661567</x:v>
      </x:c>
      <x:c r="N7813" s="267" t="n">
        <x:f>MAX(M7813-FARMER_HOURS,0)/TEMP_HOURS_PER_WORKER</x:f>
        <x:v>2.750483918514977</x:v>
      </x:c>
      <x:c r="O7813" s="268" t="n">
        <x:f>I7813*TOMATO_PRICE+J7813*CARROT_PRICE+K7813*MESCLUN_PRICE</x:f>
        <x:v>182486</x:v>
      </x:c>
      <x:c r="P7813" s="268" t="n">
        <x:f>I7813*TOMATO_FERTILIZER+J7813*CARROT_FERTILIZER+K7813*MESCLUN_FERTILIZER</x:f>
        <x:v>33000</x:v>
      </x:c>
      <x:c r="Q7813" s="268" t="n">
        <x:f>MIN(M7813,FARMER_HOURS)*FARMER_RATE+MAX(M7813-FARMER_HOURS,0)*TEMP_RATE</x:f>
        <x:v>93762.09796287442</x:v>
      </x:c>
      <x:c r="R7813" s="268" t="n">
        <x:f>O7813-P7813-Q7813-FIXED_COST</x:f>
        <x:v>35723.902037125576</x:v>
      </x:c>
      <x:c r="S7813" s="139" t="str">
        <x:f>IF(AND(L7813&lt;=TOTAL_BED_CAP,N7813&lt;=TEMP_WORKER_CAP),"YES","NO")</x:f>
        <x:v>YES</x:v>
      </x:c>
      <x:c r="T7813" s="139" t="n">
        <x:f>IF(S7813="YES",R7813,-1E+99)</x:f>
        <x:v>35723.902037125576</x:v>
      </x:c>
    </x:row>
    <x:row r="7814">
      <x:c r="A7814" s="139"/>
      <x:c r="B7814" s="139"/>
      <x:c r="C7814" s="139"/>
      <x:c r="D7814" s="139"/>
      <x:c r="E7814" s="139"/>
      <x:c r="F7814" s="139"/>
      <x:c r="G7814" s="139"/>
      <x:c r="H7814" s="139"/>
      <x:c r="I7814" s="266" t="n">
        <x:f>INT((ROW()-ROW($I$46))/((CARROT_CAP+1)*(MESCLUN_CAP+1)))</x:f>
        <x:v>11</x:v>
      </x:c>
      <x:c r="J7814" s="266" t="n">
        <x:f>MOD(INT((ROW()-ROW($I$46))/(MESCLUN_CAP+1)),CARROT_CAP+1)</x:f>
        <x:v>19</x:v>
      </x:c>
      <x:c r="K7814" s="266" t="n">
        <x:f>MOD(ROW()-ROW($I$46),MESCLUN_CAP+1)</x:f>
        <x:v>18</x:v>
      </x:c>
      <x:c r="L7814" s="266" t="n">
        <x:f>SUM(I7814:K7814)</x:f>
        <x:v>48</x:v>
      </x:c>
      <x:c r="M7814" s="267" t="n">
        <x:f>I7814*TOMATO_HOURS*WEEKS*(1+TOMATO_DIM)^I7814+J7814*CARROT_HOURS*WEEKS*(1+CARROT_DIM)^J7814+K7814*MESCLUN_HOURS*WEEKS*(1+MESCLUN_DIM)^K7814</x:f>
        <x:v>4748.783834120154</x:v>
      </x:c>
      <x:c r="N7814" s="267" t="n">
        <x:f>MAX(M7814-FARMER_HOURS,0)/TEMP_HOURS_PER_WORKER</x:f>
        <x:v>2.7977665514723293</x:v>
      </x:c>
      <x:c r="O7814" s="268" t="n">
        <x:f>I7814*TOMATO_PRICE+J7814*CARROT_PRICE+K7814*MESCLUN_PRICE</x:f>
        <x:v>185186</x:v>
      </x:c>
      <x:c r="P7814" s="268" t="n">
        <x:f>I7814*TOMATO_FERTILIZER+J7814*CARROT_FERTILIZER+K7814*MESCLUN_FERTILIZER</x:f>
        <x:v>33880</x:v>
      </x:c>
      <x:c r="Q7814" s="268" t="n">
        <x:f>MIN(M7814,FARMER_HOURS)*FARMER_RATE+MAX(M7814-FARMER_HOURS,0)*TEMP_RATE</x:f>
        <x:v>94944.16378680823</x:v>
      </x:c>
      <x:c r="R7814" s="268" t="n">
        <x:f>O7814-P7814-Q7814-FIXED_COST</x:f>
        <x:v>36361.83621319177</x:v>
      </x:c>
      <x:c r="S7814" s="139" t="str">
        <x:f>IF(AND(L7814&lt;=TOTAL_BED_CAP,N7814&lt;=TEMP_WORKER_CAP),"YES","NO")</x:f>
        <x:v>YES</x:v>
      </x:c>
      <x:c r="T7814" s="139" t="n">
        <x:f>IF(S7814="YES",R7814,-1E+99)</x:f>
        <x:v>36361.83621319177</x:v>
      </x:c>
    </x:row>
    <x:row r="7815">
      <x:c r="A7815" s="139"/>
      <x:c r="B7815" s="139"/>
      <x:c r="C7815" s="139"/>
      <x:c r="D7815" s="139"/>
      <x:c r="E7815" s="139"/>
      <x:c r="F7815" s="139"/>
      <x:c r="G7815" s="139"/>
      <x:c r="H7815" s="139"/>
      <x:c r="I7815" s="266" t="n">
        <x:f>INT((ROW()-ROW($I$46))/((CARROT_CAP+1)*(MESCLUN_CAP+1)))</x:f>
        <x:v>11</x:v>
      </x:c>
      <x:c r="J7815" s="266" t="n">
        <x:f>MOD(INT((ROW()-ROW($I$46))/(MESCLUN_CAP+1)),CARROT_CAP+1)</x:f>
        <x:v>19</x:v>
      </x:c>
      <x:c r="K7815" s="266" t="n">
        <x:f>MOD(ROW()-ROW($I$46),MESCLUN_CAP+1)</x:f>
        <x:v>19</x:v>
      </x:c>
      <x:c r="L7815" s="266" t="n">
        <x:f>SUM(I7815:K7815)</x:f>
        <x:v>49</x:v>
      </x:c>
      <x:c r="M7815" s="267" t="n">
        <x:f>I7815*TOMATO_HOURS*WEEKS*(1+TOMATO_DIM)^I7815+J7815*CARROT_HOURS*WEEKS*(1+CARROT_DIM)^J7815+K7815*MESCLUN_HOURS*WEEKS*(1+MESCLUN_DIM)^K7815</x:f>
        <x:v>4818.425362756176</x:v>
      </x:c>
      <x:c r="N7815" s="267" t="n">
        <x:f>MAX(M7815-FARMER_HOURS,0)/TEMP_HOURS_PER_WORKER</x:f>
        <x:v>2.846128724136233</x:v>
      </x:c>
      <x:c r="O7815" s="268" t="n">
        <x:f>I7815*TOMATO_PRICE+J7815*CARROT_PRICE+K7815*MESCLUN_PRICE</x:f>
        <x:v>187886</x:v>
      </x:c>
      <x:c r="P7815" s="268" t="n">
        <x:f>I7815*TOMATO_FERTILIZER+J7815*CARROT_FERTILIZER+K7815*MESCLUN_FERTILIZER</x:f>
        <x:v>34760</x:v>
      </x:c>
      <x:c r="Q7815" s="268" t="n">
        <x:f>MIN(M7815,FARMER_HOURS)*FARMER_RATE+MAX(M7815-FARMER_HOURS,0)*TEMP_RATE</x:f>
        <x:v>96153.21810340583</x:v>
      </x:c>
      <x:c r="R7815" s="268" t="n">
        <x:f>O7815-P7815-Q7815-FIXED_COST</x:f>
        <x:v>36972.78189659417</x:v>
      </x:c>
      <x:c r="S7815" s="139" t="str">
        <x:f>IF(AND(L7815&lt;=TOTAL_BED_CAP,N7815&lt;=TEMP_WORKER_CAP),"YES","NO")</x:f>
        <x:v>YES</x:v>
      </x:c>
      <x:c r="T7815" s="139" t="n">
        <x:f>IF(S7815="YES",R7815,-1E+99)</x:f>
        <x:v>36972.78189659417</x:v>
      </x:c>
    </x:row>
    <x:row r="7816">
      <x:c r="A7816" s="139"/>
      <x:c r="B7816" s="139"/>
      <x:c r="C7816" s="139"/>
      <x:c r="D7816" s="139"/>
      <x:c r="E7816" s="139"/>
      <x:c r="F7816" s="139"/>
      <x:c r="G7816" s="139"/>
      <x:c r="H7816" s="139"/>
      <x:c r="I7816" s="266" t="n">
        <x:f>INT((ROW()-ROW($I$46))/((CARROT_CAP+1)*(MESCLUN_CAP+1)))</x:f>
        <x:v>11</x:v>
      </x:c>
      <x:c r="J7816" s="266" t="n">
        <x:f>MOD(INT((ROW()-ROW($I$46))/(MESCLUN_CAP+1)),CARROT_CAP+1)</x:f>
        <x:v>19</x:v>
      </x:c>
      <x:c r="K7816" s="266" t="n">
        <x:f>MOD(ROW()-ROW($I$46),MESCLUN_CAP+1)</x:f>
        <x:v>20</x:v>
      </x:c>
      <x:c r="L7816" s="266" t="n">
        <x:f>SUM(I7816:K7816)</x:f>
        <x:v>50</x:v>
      </x:c>
      <x:c r="M7816" s="267" t="n">
        <x:f>I7816*TOMATO_HOURS*WEEKS*(1+TOMATO_DIM)^I7816+J7816*CARROT_HOURS*WEEKS*(1+CARROT_DIM)^J7816+K7816*MESCLUN_HOURS*WEEKS*(1+MESCLUN_DIM)^K7816</x:f>
        <x:v>4889.649653406653</x:v>
      </x:c>
      <x:c r="N7816" s="267" t="n">
        <x:f>MAX(M7816-FARMER_HOURS,0)/TEMP_HOURS_PER_WORKER</x:f>
        <x:v>2.8955900370879535</x:v>
      </x:c>
      <x:c r="O7816" s="268" t="n">
        <x:f>I7816*TOMATO_PRICE+J7816*CARROT_PRICE+K7816*MESCLUN_PRICE</x:f>
        <x:v>190586</x:v>
      </x:c>
      <x:c r="P7816" s="268" t="n">
        <x:f>I7816*TOMATO_FERTILIZER+J7816*CARROT_FERTILIZER+K7816*MESCLUN_FERTILIZER</x:f>
        <x:v>35640</x:v>
      </x:c>
      <x:c r="Q7816" s="268" t="n">
        <x:f>MIN(M7816,FARMER_HOURS)*FARMER_RATE+MAX(M7816-FARMER_HOURS,0)*TEMP_RATE</x:f>
        <x:v>97389.75092719882</x:v>
      </x:c>
      <x:c r="R7816" s="268" t="n">
        <x:f>O7816-P7816-Q7816-FIXED_COST</x:f>
        <x:v>37556.249072801176</x:v>
      </x:c>
      <x:c r="S7816" s="139" t="str">
        <x:f>IF(AND(L7816&lt;=TOTAL_BED_CAP,N7816&lt;=TEMP_WORKER_CAP),"YES","NO")</x:f>
        <x:v>YES</x:v>
      </x:c>
      <x:c r="T7816" s="139" t="n">
        <x:f>IF(S7816="YES",R7816,-1E+99)</x:f>
        <x:v>37556.249072801176</x:v>
      </x:c>
    </x:row>
    <x:row r="7817">
      <x:c r="A7817" s="139"/>
      <x:c r="B7817" s="139"/>
      <x:c r="C7817" s="139"/>
      <x:c r="D7817" s="139"/>
      <x:c r="E7817" s="139"/>
      <x:c r="F7817" s="139"/>
      <x:c r="G7817" s="139"/>
      <x:c r="H7817" s="139"/>
      <x:c r="I7817" s="266" t="n">
        <x:f>INT((ROW()-ROW($I$46))/((CARROT_CAP+1)*(MESCLUN_CAP+1)))</x:f>
        <x:v>11</x:v>
      </x:c>
      <x:c r="J7817" s="266" t="n">
        <x:f>MOD(INT((ROW()-ROW($I$46))/(MESCLUN_CAP+1)),CARROT_CAP+1)</x:f>
        <x:v>19</x:v>
      </x:c>
      <x:c r="K7817" s="266" t="n">
        <x:f>MOD(ROW()-ROW($I$46),MESCLUN_CAP+1)</x:f>
        <x:v>21</x:v>
      </x:c>
      <x:c r="L7817" s="266" t="n">
        <x:f>SUM(I7817:K7817)</x:f>
        <x:v>51</x:v>
      </x:c>
      <x:c r="M7817" s="267" t="n">
        <x:f>I7817*TOMATO_HOURS*WEEKS*(1+TOMATO_DIM)^I7817+J7817*CARROT_HOURS*WEEKS*(1+CARROT_DIM)^J7817+K7817*MESCLUN_HOURS*WEEKS*(1+MESCLUN_DIM)^K7817</x:f>
        <x:v>4962.4853936330965</x:v>
      </x:c>
      <x:c r="N7817" s="267" t="n">
        <x:f>MAX(M7817-FARMER_HOURS,0)/TEMP_HOURS_PER_WORKER</x:f>
        <x:v>2.946170412245206</x:v>
      </x:c>
      <x:c r="O7817" s="268" t="n">
        <x:f>I7817*TOMATO_PRICE+J7817*CARROT_PRICE+K7817*MESCLUN_PRICE</x:f>
        <x:v>193286</x:v>
      </x:c>
      <x:c r="P7817" s="268" t="n">
        <x:f>I7817*TOMATO_FERTILIZER+J7817*CARROT_FERTILIZER+K7817*MESCLUN_FERTILIZER</x:f>
        <x:v>36520</x:v>
      </x:c>
      <x:c r="Q7817" s="268" t="n">
        <x:f>MIN(M7817,FARMER_HOURS)*FARMER_RATE+MAX(M7817-FARMER_HOURS,0)*TEMP_RATE</x:f>
        <x:v>98654.26030613015</x:v>
      </x:c>
      <x:c r="R7817" s="268" t="n">
        <x:f>O7817-P7817-Q7817-FIXED_COST</x:f>
        <x:v>38111.73969386985</x:v>
      </x:c>
      <x:c r="S7817" s="139" t="str">
        <x:f>IF(AND(L7817&lt;=TOTAL_BED_CAP,N7817&lt;=TEMP_WORKER_CAP),"YES","NO")</x:f>
        <x:v>YES</x:v>
      </x:c>
      <x:c r="T7817" s="139" t="n">
        <x:f>IF(S7817="YES",R7817,-1E+99)</x:f>
        <x:v>38111.73969386985</x:v>
      </x:c>
    </x:row>
    <x:row r="7818">
      <x:c r="A7818" s="139"/>
      <x:c r="B7818" s="139"/>
      <x:c r="C7818" s="139"/>
      <x:c r="D7818" s="139"/>
      <x:c r="E7818" s="139"/>
      <x:c r="F7818" s="139"/>
      <x:c r="G7818" s="139"/>
      <x:c r="H7818" s="139"/>
      <x:c r="I7818" s="266" t="n">
        <x:f>INT((ROW()-ROW($I$46))/((CARROT_CAP+1)*(MESCLUN_CAP+1)))</x:f>
        <x:v>11</x:v>
      </x:c>
      <x:c r="J7818" s="266" t="n">
        <x:f>MOD(INT((ROW()-ROW($I$46))/(MESCLUN_CAP+1)),CARROT_CAP+1)</x:f>
        <x:v>19</x:v>
      </x:c>
      <x:c r="K7818" s="266" t="n">
        <x:f>MOD(ROW()-ROW($I$46),MESCLUN_CAP+1)</x:f>
        <x:v>22</x:v>
      </x:c>
      <x:c r="L7818" s="266" t="n">
        <x:f>SUM(I7818:K7818)</x:f>
        <x:v>52</x:v>
      </x:c>
      <x:c r="M7818" s="267" t="n">
        <x:f>I7818*TOMATO_HOURS*WEEKS*(1+TOMATO_DIM)^I7818+J7818*CARROT_HOURS*WEEKS*(1+CARROT_DIM)^J7818+K7818*MESCLUN_HOURS*WEEKS*(1+MESCLUN_DIM)^K7818</x:f>
        <x:v>5036.961740879493</x:v>
      </x:c>
      <x:c r="N7818" s="267" t="n">
        <x:f>MAX(M7818-FARMER_HOURS,0)/TEMP_HOURS_PER_WORKER</x:f>
        <x:v>2.997890097832981</x:v>
      </x:c>
      <x:c r="O7818" s="268" t="n">
        <x:f>I7818*TOMATO_PRICE+J7818*CARROT_PRICE+K7818*MESCLUN_PRICE</x:f>
        <x:v>195986</x:v>
      </x:c>
      <x:c r="P7818" s="268" t="n">
        <x:f>I7818*TOMATO_FERTILIZER+J7818*CARROT_FERTILIZER+K7818*MESCLUN_FERTILIZER</x:f>
        <x:v>37400</x:v>
      </x:c>
      <x:c r="Q7818" s="268" t="n">
        <x:f>MIN(M7818,FARMER_HOURS)*FARMER_RATE+MAX(M7818-FARMER_HOURS,0)*TEMP_RATE</x:f>
        <x:v>99947.25244582453</x:v>
      </x:c>
      <x:c r="R7818" s="268" t="n">
        <x:f>O7818-P7818-Q7818-FIXED_COST</x:f>
        <x:v>38638.74755417547</x:v>
      </x:c>
      <x:c r="S7818" s="139" t="str">
        <x:f>IF(AND(L7818&lt;=TOTAL_BED_CAP,N7818&lt;=TEMP_WORKER_CAP),"YES","NO")</x:f>
        <x:v>YES</x:v>
      </x:c>
      <x:c r="T7818" s="139" t="n">
        <x:f>IF(S7818="YES",R7818,-1E+99)</x:f>
        <x:v>38638.74755417547</x:v>
      </x:c>
    </x:row>
    <x:row r="7819">
      <x:c r="A7819" s="139"/>
      <x:c r="B7819" s="139"/>
      <x:c r="C7819" s="139"/>
      <x:c r="D7819" s="139"/>
      <x:c r="E7819" s="139"/>
      <x:c r="F7819" s="139"/>
      <x:c r="G7819" s="139"/>
      <x:c r="H7819" s="139"/>
      <x:c r="I7819" s="266" t="n">
        <x:f>INT((ROW()-ROW($I$46))/((CARROT_CAP+1)*(MESCLUN_CAP+1)))</x:f>
        <x:v>11</x:v>
      </x:c>
      <x:c r="J7819" s="266" t="n">
        <x:f>MOD(INT((ROW()-ROW($I$46))/(MESCLUN_CAP+1)),CARROT_CAP+1)</x:f>
        <x:v>19</x:v>
      </x:c>
      <x:c r="K7819" s="266" t="n">
        <x:f>MOD(ROW()-ROW($I$46),MESCLUN_CAP+1)</x:f>
        <x:v>23</x:v>
      </x:c>
      <x:c r="L7819" s="266" t="n">
        <x:f>SUM(I7819:K7819)</x:f>
        <x:v>53</x:v>
      </x:c>
      <x:c r="M7819" s="267" t="n">
        <x:f>I7819*TOMATO_HOURS*WEEKS*(1+TOMATO_DIM)^I7819+J7819*CARROT_HOURS*WEEKS*(1+CARROT_DIM)^J7819+K7819*MESCLUN_HOURS*WEEKS*(1+MESCLUN_DIM)^K7819</x:f>
        <x:v>5113.108329736929</x:v>
      </x:c>
      <x:c r="N7819" s="267" t="n">
        <x:f>MAX(M7819-FARMER_HOURS,0)/TEMP_HOURS_PER_WORKER</x:f>
        <x:v>3.0507696734284226</x:v>
      </x:c>
      <x:c r="O7819" s="268" t="n">
        <x:f>I7819*TOMATO_PRICE+J7819*CARROT_PRICE+K7819*MESCLUN_PRICE</x:f>
        <x:v>198686</x:v>
      </x:c>
      <x:c r="P7819" s="268" t="n">
        <x:f>I7819*TOMATO_FERTILIZER+J7819*CARROT_FERTILIZER+K7819*MESCLUN_FERTILIZER</x:f>
        <x:v>38280</x:v>
      </x:c>
      <x:c r="Q7819" s="268" t="n">
        <x:f>MIN(M7819,FARMER_HOURS)*FARMER_RATE+MAX(M7819-FARMER_HOURS,0)*TEMP_RATE</x:f>
        <x:v>101269.24183571056</x:v>
      </x:c>
      <x:c r="R7819" s="268" t="n">
        <x:f>O7819-P7819-Q7819-FIXED_COST</x:f>
        <x:v>39136.75816428944</x:v>
      </x:c>
      <x:c r="S7819" s="139" t="str">
        <x:f>IF(AND(L7819&lt;=TOTAL_BED_CAP,N7819&lt;=TEMP_WORKER_CAP),"YES","NO")</x:f>
        <x:v>YES</x:v>
      </x:c>
      <x:c r="T7819" s="139" t="n">
        <x:f>IF(S7819="YES",R7819,-1E+99)</x:f>
        <x:v>39136.75816428944</x:v>
      </x:c>
    </x:row>
    <x:row r="7820">
      <x:c r="A7820" s="139"/>
      <x:c r="B7820" s="139"/>
      <x:c r="C7820" s="139"/>
      <x:c r="D7820" s="139"/>
      <x:c r="E7820" s="139"/>
      <x:c r="F7820" s="139"/>
      <x:c r="G7820" s="139"/>
      <x:c r="H7820" s="139"/>
      <x:c r="I7820" s="266" t="n">
        <x:f>INT((ROW()-ROW($I$46))/((CARROT_CAP+1)*(MESCLUN_CAP+1)))</x:f>
        <x:v>11</x:v>
      </x:c>
      <x:c r="J7820" s="266" t="n">
        <x:f>MOD(INT((ROW()-ROW($I$46))/(MESCLUN_CAP+1)),CARROT_CAP+1)</x:f>
        <x:v>19</x:v>
      </x:c>
      <x:c r="K7820" s="266" t="n">
        <x:f>MOD(ROW()-ROW($I$46),MESCLUN_CAP+1)</x:f>
        <x:v>24</x:v>
      </x:c>
      <x:c r="L7820" s="266" t="n">
        <x:f>SUM(I7820:K7820)</x:f>
        <x:v>54</x:v>
      </x:c>
      <x:c r="M7820" s="267" t="n">
        <x:f>I7820*TOMATO_HOURS*WEEKS*(1+TOMATO_DIM)^I7820+J7820*CARROT_HOURS*WEEKS*(1+CARROT_DIM)^J7820+K7820*MESCLUN_HOURS*WEEKS*(1+MESCLUN_DIM)^K7820</x:f>
        <x:v>5190.955279316425</x:v>
      </x:c>
      <x:c r="N7820" s="267" t="n">
        <x:f>MAX(M7820-FARMER_HOURS,0)/TEMP_HOURS_PER_WORKER</x:f>
        <x:v>3.1048300550808507</x:v>
      </x:c>
      <x:c r="O7820" s="268" t="n">
        <x:f>I7820*TOMATO_PRICE+J7820*CARROT_PRICE+K7820*MESCLUN_PRICE</x:f>
        <x:v>201386</x:v>
      </x:c>
      <x:c r="P7820" s="268" t="n">
        <x:f>I7820*TOMATO_FERTILIZER+J7820*CARROT_FERTILIZER+K7820*MESCLUN_FERTILIZER</x:f>
        <x:v>39160</x:v>
      </x:c>
      <x:c r="Q7820" s="268" t="n">
        <x:f>MIN(M7820,FARMER_HOURS)*FARMER_RATE+MAX(M7820-FARMER_HOURS,0)*TEMP_RATE</x:f>
        <x:v>102620.75137702127</x:v>
      </x:c>
      <x:c r="R7820" s="268" t="n">
        <x:f>O7820-P7820-Q7820-FIXED_COST</x:f>
        <x:v>39605.24862297873</x:v>
      </x:c>
      <x:c r="S7820" s="139" t="str">
        <x:f>IF(AND(L7820&lt;=TOTAL_BED_CAP,N7820&lt;=TEMP_WORKER_CAP),"YES","NO")</x:f>
        <x:v>YES</x:v>
      </x:c>
      <x:c r="T7820" s="139" t="n">
        <x:f>IF(S7820="YES",R7820,-1E+99)</x:f>
        <x:v>39605.24862297873</x:v>
      </x:c>
    </x:row>
    <x:row r="7821">
      <x:c r="A7821" s="139"/>
      <x:c r="B7821" s="139"/>
      <x:c r="C7821" s="139"/>
      <x:c r="D7821" s="139"/>
      <x:c r="E7821" s="139"/>
      <x:c r="F7821" s="139"/>
      <x:c r="G7821" s="139"/>
      <x:c r="H7821" s="139"/>
      <x:c r="I7821" s="266" t="n">
        <x:f>INT((ROW()-ROW($I$46))/((CARROT_CAP+1)*(MESCLUN_CAP+1)))</x:f>
        <x:v>11</x:v>
      </x:c>
      <x:c r="J7821" s="266" t="n">
        <x:f>MOD(INT((ROW()-ROW($I$46))/(MESCLUN_CAP+1)),CARROT_CAP+1)</x:f>
        <x:v>19</x:v>
      </x:c>
      <x:c r="K7821" s="266" t="n">
        <x:f>MOD(ROW()-ROW($I$46),MESCLUN_CAP+1)</x:f>
        <x:v>25</x:v>
      </x:c>
      <x:c r="L7821" s="266" t="n">
        <x:f>SUM(I7821:K7821)</x:f>
        <x:v>55</x:v>
      </x:c>
      <x:c r="M7821" s="267" t="n">
        <x:f>I7821*TOMATO_HOURS*WEEKS*(1+TOMATO_DIM)^I7821+J7821*CARROT_HOURS*WEEKS*(1+CARROT_DIM)^J7821+K7821*MESCLUN_HOURS*WEEKS*(1+MESCLUN_DIM)^K7821</x:f>
        <x:v>5270.533200731522</x:v>
      </x:c>
      <x:c r="N7821" s="267" t="n">
        <x:f>MAX(M7821-FARMER_HOURS,0)/TEMP_HOURS_PER_WORKER</x:f>
        <x:v>3.1600925005080014</x:v>
      </x:c>
      <x:c r="O7821" s="268" t="n">
        <x:f>I7821*TOMATO_PRICE+J7821*CARROT_PRICE+K7821*MESCLUN_PRICE</x:f>
        <x:v>204086</x:v>
      </x:c>
      <x:c r="P7821" s="268" t="n">
        <x:f>I7821*TOMATO_FERTILIZER+J7821*CARROT_FERTILIZER+K7821*MESCLUN_FERTILIZER</x:f>
        <x:v>40040</x:v>
      </x:c>
      <x:c r="Q7821" s="268" t="n">
        <x:f>MIN(M7821,FARMER_HOURS)*FARMER_RATE+MAX(M7821-FARMER_HOURS,0)*TEMP_RATE</x:f>
        <x:v>104002.31251270002</x:v>
      </x:c>
      <x:c r="R7821" s="268" t="n">
        <x:f>O7821-P7821-Q7821-FIXED_COST</x:f>
        <x:v>40043.687487299976</x:v>
      </x:c>
      <x:c r="S7821" s="139" t="str">
        <x:f>IF(AND(L7821&lt;=TOTAL_BED_CAP,N7821&lt;=TEMP_WORKER_CAP),"YES","NO")</x:f>
        <x:v>YES</x:v>
      </x:c>
      <x:c r="T7821" s="139" t="n">
        <x:f>IF(S7821="YES",R7821,-1E+99)</x:f>
        <x:v>40043.687487299976</x:v>
      </x:c>
    </x:row>
    <x:row r="7822">
      <x:c r="A7822" s="139"/>
      <x:c r="B7822" s="139"/>
      <x:c r="C7822" s="139"/>
      <x:c r="D7822" s="139"/>
      <x:c r="E7822" s="139"/>
      <x:c r="F7822" s="139"/>
      <x:c r="G7822" s="139"/>
      <x:c r="H7822" s="139"/>
      <x:c r="I7822" s="266" t="n">
        <x:f>INT((ROW()-ROW($I$46))/((CARROT_CAP+1)*(MESCLUN_CAP+1)))</x:f>
        <x:v>11</x:v>
      </x:c>
      <x:c r="J7822" s="266" t="n">
        <x:f>MOD(INT((ROW()-ROW($I$46))/(MESCLUN_CAP+1)),CARROT_CAP+1)</x:f>
        <x:v>19</x:v>
      </x:c>
      <x:c r="K7822" s="266" t="n">
        <x:f>MOD(ROW()-ROW($I$46),MESCLUN_CAP+1)</x:f>
        <x:v>26</x:v>
      </x:c>
      <x:c r="L7822" s="266" t="n">
        <x:f>SUM(I7822:K7822)</x:f>
        <x:v>56</x:v>
      </x:c>
      <x:c r="M7822" s="267" t="n">
        <x:f>I7822*TOMATO_HOURS*WEEKS*(1+TOMATO_DIM)^I7822+J7822*CARROT_HOURS*WEEKS*(1+CARROT_DIM)^J7822+K7822*MESCLUN_HOURS*WEEKS*(1+MESCLUN_DIM)^K7822</x:f>
        <x:v>5351.87320469224</x:v>
      </x:c>
      <x:c r="N7822" s="267" t="n">
        <x:f>MAX(M7822-FARMER_HOURS,0)/TEMP_HOURS_PER_WORKER</x:f>
        <x:v>3.216578614369611</x:v>
      </x:c>
      <x:c r="O7822" s="268" t="n">
        <x:f>I7822*TOMATO_PRICE+J7822*CARROT_PRICE+K7822*MESCLUN_PRICE</x:f>
        <x:v>206786</x:v>
      </x:c>
      <x:c r="P7822" s="268" t="n">
        <x:f>I7822*TOMATO_FERTILIZER+J7822*CARROT_FERTILIZER+K7822*MESCLUN_FERTILIZER</x:f>
        <x:v>40920</x:v>
      </x:c>
      <x:c r="Q7822" s="268" t="n">
        <x:f>MIN(M7822,FARMER_HOURS)*FARMER_RATE+MAX(M7822-FARMER_HOURS,0)*TEMP_RATE</x:f>
        <x:v>105414.46535924028</x:v>
      </x:c>
      <x:c r="R7822" s="268" t="n">
        <x:f>O7822-P7822-Q7822-FIXED_COST</x:f>
        <x:v>40451.534640759724</x:v>
      </x:c>
      <x:c r="S7822" s="139" t="str">
        <x:f>IF(AND(L7822&lt;=TOTAL_BED_CAP,N7822&lt;=TEMP_WORKER_CAP),"YES","NO")</x:f>
        <x:v>YES</x:v>
      </x:c>
      <x:c r="T7822" s="139" t="n">
        <x:f>IF(S7822="YES",R7822,-1E+99)</x:f>
        <x:v>40451.534640759724</x:v>
      </x:c>
    </x:row>
    <x:row r="7823">
      <x:c r="A7823" s="139"/>
      <x:c r="B7823" s="139"/>
      <x:c r="C7823" s="139"/>
      <x:c r="D7823" s="139"/>
      <x:c r="E7823" s="139"/>
      <x:c r="F7823" s="139"/>
      <x:c r="G7823" s="139"/>
      <x:c r="H7823" s="139"/>
      <x:c r="I7823" s="266" t="n">
        <x:f>INT((ROW()-ROW($I$46))/((CARROT_CAP+1)*(MESCLUN_CAP+1)))</x:f>
        <x:v>11</x:v>
      </x:c>
      <x:c r="J7823" s="266" t="n">
        <x:f>MOD(INT((ROW()-ROW($I$46))/(MESCLUN_CAP+1)),CARROT_CAP+1)</x:f>
        <x:v>19</x:v>
      </x:c>
      <x:c r="K7823" s="266" t="n">
        <x:f>MOD(ROW()-ROW($I$46),MESCLUN_CAP+1)</x:f>
        <x:v>27</x:v>
      </x:c>
      <x:c r="L7823" s="266" t="n">
        <x:f>SUM(I7823:K7823)</x:f>
        <x:v>57</x:v>
      </x:c>
      <x:c r="M7823" s="267" t="n">
        <x:f>I7823*TOMATO_HOURS*WEEKS*(1+TOMATO_DIM)^I7823+J7823*CARROT_HOURS*WEEKS*(1+CARROT_DIM)^J7823+K7823*MESCLUN_HOURS*WEEKS*(1+MESCLUN_DIM)^K7823</x:f>
        <x:v>5435.006909211997</x:v>
      </x:c>
      <x:c r="N7823" s="267" t="n">
        <x:f>MAX(M7823-FARMER_HOURS,0)/TEMP_HOURS_PER_WORKER</x:f>
        <x:v>3.274310353619442</x:v>
      </x:c>
      <x:c r="O7823" s="268" t="n">
        <x:f>I7823*TOMATO_PRICE+J7823*CARROT_PRICE+K7823*MESCLUN_PRICE</x:f>
        <x:v>209486</x:v>
      </x:c>
      <x:c r="P7823" s="268" t="n">
        <x:f>I7823*TOMATO_FERTILIZER+J7823*CARROT_FERTILIZER+K7823*MESCLUN_FERTILIZER</x:f>
        <x:v>41800</x:v>
      </x:c>
      <x:c r="Q7823" s="268" t="n">
        <x:f>MIN(M7823,FARMER_HOURS)*FARMER_RATE+MAX(M7823-FARMER_HOURS,0)*TEMP_RATE</x:f>
        <x:v>106857.75884048604</x:v>
      </x:c>
      <x:c r="R7823" s="268" t="n">
        <x:f>O7823-P7823-Q7823-FIXED_COST</x:f>
        <x:v>40828.24115951396</x:v>
      </x:c>
      <x:c r="S7823" s="139" t="str">
        <x:f>IF(AND(L7823&lt;=TOTAL_BED_CAP,N7823&lt;=TEMP_WORKER_CAP),"YES","NO")</x:f>
        <x:v>YES</x:v>
      </x:c>
      <x:c r="T7823" s="139" t="n">
        <x:f>IF(S7823="YES",R7823,-1E+99)</x:f>
        <x:v>40828.24115951396</x:v>
      </x:c>
    </x:row>
    <x:row r="7824">
      <x:c r="A7824" s="139"/>
      <x:c r="B7824" s="139"/>
      <x:c r="C7824" s="139"/>
      <x:c r="D7824" s="139"/>
      <x:c r="E7824" s="139"/>
      <x:c r="F7824" s="139"/>
      <x:c r="G7824" s="139"/>
      <x:c r="H7824" s="139"/>
      <x:c r="I7824" s="266" t="n">
        <x:f>INT((ROW()-ROW($I$46))/((CARROT_CAP+1)*(MESCLUN_CAP+1)))</x:f>
        <x:v>11</x:v>
      </x:c>
      <x:c r="J7824" s="266" t="n">
        <x:f>MOD(INT((ROW()-ROW($I$46))/(MESCLUN_CAP+1)),CARROT_CAP+1)</x:f>
        <x:v>19</x:v>
      </x:c>
      <x:c r="K7824" s="266" t="n">
        <x:f>MOD(ROW()-ROW($I$46),MESCLUN_CAP+1)</x:f>
        <x:v>28</x:v>
      </x:c>
      <x:c r="L7824" s="266" t="n">
        <x:f>SUM(I7824:K7824)</x:f>
        <x:v>58</x:v>
      </x:c>
      <x:c r="M7824" s="267" t="n">
        <x:f>I7824*TOMATO_HOURS*WEEKS*(1+TOMATO_DIM)^I7824+J7824*CARROT_HOURS*WEEKS*(1+CARROT_DIM)^J7824+K7824*MESCLUN_HOURS*WEEKS*(1+MESCLUN_DIM)^K7824</x:f>
        <x:v>5519.966447429149</x:v>
      </x:c>
      <x:c r="N7824" s="267" t="n">
        <x:f>MAX(M7824-FARMER_HOURS,0)/TEMP_HOURS_PER_WORKER</x:f>
        <x:v>3.333310032936909</x:v>
      </x:c>
      <x:c r="O7824" s="268" t="n">
        <x:f>I7824*TOMATO_PRICE+J7824*CARROT_PRICE+K7824*MESCLUN_PRICE</x:f>
        <x:v>212186</x:v>
      </x:c>
      <x:c r="P7824" s="268" t="n">
        <x:f>I7824*TOMATO_FERTILIZER+J7824*CARROT_FERTILIZER+K7824*MESCLUN_FERTILIZER</x:f>
        <x:v>42680</x:v>
      </x:c>
      <x:c r="Q7824" s="268" t="n">
        <x:f>MIN(M7824,FARMER_HOURS)*FARMER_RATE+MAX(M7824-FARMER_HOURS,0)*TEMP_RATE</x:f>
        <x:v>108332.75082342273</x:v>
      </x:c>
      <x:c r="R7824" s="268" t="n">
        <x:f>O7824-P7824-Q7824-FIXED_COST</x:f>
        <x:v>41173.24917657727</x:v>
      </x:c>
      <x:c r="S7824" s="139" t="str">
        <x:f>IF(AND(L7824&lt;=TOTAL_BED_CAP,N7824&lt;=TEMP_WORKER_CAP),"YES","NO")</x:f>
        <x:v>YES</x:v>
      </x:c>
      <x:c r="T7824" s="139" t="n">
        <x:f>IF(S7824="YES",R7824,-1E+99)</x:f>
        <x:v>41173.24917657727</x:v>
      </x:c>
    </x:row>
    <x:row r="7825">
      <x:c r="A7825" s="139"/>
      <x:c r="B7825" s="139"/>
      <x:c r="C7825" s="139"/>
      <x:c r="D7825" s="139"/>
      <x:c r="E7825" s="139"/>
      <x:c r="F7825" s="139"/>
      <x:c r="G7825" s="139"/>
      <x:c r="H7825" s="139"/>
      <x:c r="I7825" s="266" t="n">
        <x:f>INT((ROW()-ROW($I$46))/((CARROT_CAP+1)*(MESCLUN_CAP+1)))</x:f>
        <x:v>11</x:v>
      </x:c>
      <x:c r="J7825" s="266" t="n">
        <x:f>MOD(INT((ROW()-ROW($I$46))/(MESCLUN_CAP+1)),CARROT_CAP+1)</x:f>
        <x:v>19</x:v>
      </x:c>
      <x:c r="K7825" s="266" t="n">
        <x:f>MOD(ROW()-ROW($I$46),MESCLUN_CAP+1)</x:f>
        <x:v>29</x:v>
      </x:c>
      <x:c r="L7825" s="266" t="n">
        <x:f>SUM(I7825:K7825)</x:f>
        <x:v>59</x:v>
      </x:c>
      <x:c r="M7825" s="267" t="n">
        <x:f>I7825*TOMATO_HOURS*WEEKS*(1+TOMATO_DIM)^I7825+J7825*CARROT_HOURS*WEEKS*(1+CARROT_DIM)^J7825+K7825*MESCLUN_HOURS*WEEKS*(1+MESCLUN_DIM)^K7825</x:f>
        <x:v>5606.784475544803</x:v>
      </x:c>
      <x:c r="N7825" s="267" t="n">
        <x:f>MAX(M7825-FARMER_HOURS,0)/TEMP_HOURS_PER_WORKER</x:f>
        <x:v>3.3936003302394466</x:v>
      </x:c>
      <x:c r="O7825" s="268" t="n">
        <x:f>I7825*TOMATO_PRICE+J7825*CARROT_PRICE+K7825*MESCLUN_PRICE</x:f>
        <x:v>214886</x:v>
      </x:c>
      <x:c r="P7825" s="268" t="n">
        <x:f>I7825*TOMATO_FERTILIZER+J7825*CARROT_FERTILIZER+K7825*MESCLUN_FERTILIZER</x:f>
        <x:v>43560</x:v>
      </x:c>
      <x:c r="Q7825" s="268" t="n">
        <x:f>MIN(M7825,FARMER_HOURS)*FARMER_RATE+MAX(M7825-FARMER_HOURS,0)*TEMP_RATE</x:f>
        <x:v>109840.00825598616</x:v>
      </x:c>
      <x:c r="R7825" s="268" t="n">
        <x:f>O7825-P7825-Q7825-FIXED_COST</x:f>
        <x:v>41485.99174401384</x:v>
      </x:c>
      <x:c r="S7825" s="139" t="str">
        <x:f>IF(AND(L7825&lt;=TOTAL_BED_CAP,N7825&lt;=TEMP_WORKER_CAP),"YES","NO")</x:f>
        <x:v>YES</x:v>
      </x:c>
      <x:c r="T7825" s="139" t="n">
        <x:f>IF(S7825="YES",R7825,-1E+99)</x:f>
        <x:v>41485.99174401384</x:v>
      </x:c>
    </x:row>
    <x:row r="7826">
      <x:c r="A7826" s="139"/>
      <x:c r="B7826" s="139"/>
      <x:c r="C7826" s="139"/>
      <x:c r="D7826" s="139"/>
      <x:c r="E7826" s="139"/>
      <x:c r="F7826" s="139"/>
      <x:c r="G7826" s="139"/>
      <x:c r="H7826" s="139"/>
      <x:c r="I7826" s="266" t="n">
        <x:f>INT((ROW()-ROW($I$46))/((CARROT_CAP+1)*(MESCLUN_CAP+1)))</x:f>
        <x:v>11</x:v>
      </x:c>
      <x:c r="J7826" s="266" t="n">
        <x:f>MOD(INT((ROW()-ROW($I$46))/(MESCLUN_CAP+1)),CARROT_CAP+1)</x:f>
        <x:v>19</x:v>
      </x:c>
      <x:c r="K7826" s="266" t="n">
        <x:f>MOD(ROW()-ROW($I$46),MESCLUN_CAP+1)</x:f>
        <x:v>30</x:v>
      </x:c>
      <x:c r="L7826" s="266" t="n">
        <x:f>SUM(I7826:K7826)</x:f>
        <x:v>60</x:v>
      </x:c>
      <x:c r="M7826" s="267" t="n">
        <x:f>I7826*TOMATO_HOURS*WEEKS*(1+TOMATO_DIM)^I7826+J7826*CARROT_HOURS*WEEKS*(1+CARROT_DIM)^J7826+K7826*MESCLUN_HOURS*WEEKS*(1+MESCLUN_DIM)^K7826</x:f>
        <x:v>5695.494180878573</x:v>
      </x:c>
      <x:c r="N7826" s="267" t="n">
        <x:f>MAX(M7826-FARMER_HOURS,0)/TEMP_HOURS_PER_WORKER</x:f>
        <x:v>3.455204292276787</x:v>
      </x:c>
      <x:c r="O7826" s="268" t="n">
        <x:f>I7826*TOMATO_PRICE+J7826*CARROT_PRICE+K7826*MESCLUN_PRICE</x:f>
        <x:v>217586</x:v>
      </x:c>
      <x:c r="P7826" s="268" t="n">
        <x:f>I7826*TOMATO_FERTILIZER+J7826*CARROT_FERTILIZER+K7826*MESCLUN_FERTILIZER</x:f>
        <x:v>44440</x:v>
      </x:c>
      <x:c r="Q7826" s="268" t="n">
        <x:f>MIN(M7826,FARMER_HOURS)*FARMER_RATE+MAX(M7826-FARMER_HOURS,0)*TEMP_RATE</x:f>
        <x:v>111380.10730691967</x:v>
      </x:c>
      <x:c r="R7826" s="268" t="n">
        <x:f>O7826-P7826-Q7826-FIXED_COST</x:f>
        <x:v>41765.89269308033</x:v>
      </x:c>
      <x:c r="S7826" s="139" t="str">
        <x:f>IF(AND(L7826&lt;=TOTAL_BED_CAP,N7826&lt;=TEMP_WORKER_CAP),"YES","NO")</x:f>
        <x:v>YES</x:v>
      </x:c>
      <x:c r="T7826" s="139" t="n">
        <x:f>IF(S7826="YES",R7826,-1E+99)</x:f>
        <x:v>41765.89269308033</x:v>
      </x:c>
    </x:row>
    <x:row r="7827">
      <x:c r="A7827" s="139"/>
      <x:c r="B7827" s="139"/>
      <x:c r="C7827" s="139"/>
      <x:c r="D7827" s="139"/>
      <x:c r="E7827" s="139"/>
      <x:c r="F7827" s="139"/>
      <x:c r="G7827" s="139"/>
      <x:c r="H7827" s="139"/>
      <x:c r="I7827" s="266" t="n">
        <x:f>INT((ROW()-ROW($I$46))/((CARROT_CAP+1)*(MESCLUN_CAP+1)))</x:f>
        <x:v>11</x:v>
      </x:c>
      <x:c r="J7827" s="266" t="n">
        <x:f>MOD(INT((ROW()-ROW($I$46))/(MESCLUN_CAP+1)),CARROT_CAP+1)</x:f>
        <x:v>20</x:v>
      </x:c>
      <x:c r="K7827" s="266" t="n">
        <x:f>MOD(ROW()-ROW($I$46),MESCLUN_CAP+1)</x:f>
        <x:v>0</x:v>
      </x:c>
      <x:c r="L7827" s="266" t="n">
        <x:f>SUM(I7827:K7827)</x:f>
        <x:v>31</x:v>
      </x:c>
      <x:c r="M7827" s="267" t="n">
        <x:f>I7827*TOMATO_HOURS*WEEKS*(1+TOMATO_DIM)^I7827+J7827*CARROT_HOURS*WEEKS*(1+CARROT_DIM)^J7827+K7827*MESCLUN_HOURS*WEEKS*(1+MESCLUN_DIM)^K7827</x:f>
        <x:v>3807.7554032231387</x:v>
      </x:c>
      <x:c r="N7827" s="267" t="n">
        <x:f>MAX(M7827-FARMER_HOURS,0)/TEMP_HOURS_PER_WORKER</x:f>
        <x:v>2.1442745855716243</x:v>
      </x:c>
      <x:c r="O7827" s="268" t="n">
        <x:f>I7827*TOMATO_PRICE+J7827*CARROT_PRICE+K7827*MESCLUN_PRICE</x:f>
        <x:v>138680</x:v>
      </x:c>
      <x:c r="P7827" s="268" t="n">
        <x:f>I7827*TOMATO_FERTILIZER+J7827*CARROT_FERTILIZER+K7827*MESCLUN_FERTILIZER</x:f>
        <x:v>18480</x:v>
      </x:c>
      <x:c r="Q7827" s="268" t="n">
        <x:f>MIN(M7827,FARMER_HOURS)*FARMER_RATE+MAX(M7827-FARMER_HOURS,0)*TEMP_RATE</x:f>
        <x:v>78606.86463929061</x:v>
      </x:c>
      <x:c r="R7827" s="268" t="n">
        <x:f>O7827-P7827-Q7827-FIXED_COST</x:f>
        <x:v>21593.13536070939</x:v>
      </x:c>
      <x:c r="S7827" s="139" t="str">
        <x:f>IF(AND(L7827&lt;=TOTAL_BED_CAP,N7827&lt;=TEMP_WORKER_CAP),"YES","NO")</x:f>
        <x:v>YES</x:v>
      </x:c>
      <x:c r="T7827" s="139" t="n">
        <x:f>IF(S7827="YES",R7827,-1E+99)</x:f>
        <x:v>21593.13536070939</x:v>
      </x:c>
    </x:row>
    <x:row r="7828">
      <x:c r="A7828" s="139"/>
      <x:c r="B7828" s="139"/>
      <x:c r="C7828" s="139"/>
      <x:c r="D7828" s="139"/>
      <x:c r="E7828" s="139"/>
      <x:c r="F7828" s="139"/>
      <x:c r="G7828" s="139"/>
      <x:c r="H7828" s="139"/>
      <x:c r="I7828" s="266" t="n">
        <x:f>INT((ROW()-ROW($I$46))/((CARROT_CAP+1)*(MESCLUN_CAP+1)))</x:f>
        <x:v>11</x:v>
      </x:c>
      <x:c r="J7828" s="266" t="n">
        <x:f>MOD(INT((ROW()-ROW($I$46))/(MESCLUN_CAP+1)),CARROT_CAP+1)</x:f>
        <x:v>20</x:v>
      </x:c>
      <x:c r="K7828" s="266" t="n">
        <x:f>MOD(ROW()-ROW($I$46),MESCLUN_CAP+1)</x:f>
        <x:v>1</x:v>
      </x:c>
      <x:c r="L7828" s="266" t="n">
        <x:f>SUM(I7828:K7828)</x:f>
        <x:v>32</x:v>
      </x:c>
      <x:c r="M7828" s="267" t="n">
        <x:f>I7828*TOMATO_HOURS*WEEKS*(1+TOMATO_DIM)^I7828+J7828*CARROT_HOURS*WEEKS*(1+CARROT_DIM)^J7828+K7828*MESCLUN_HOURS*WEEKS*(1+MESCLUN_DIM)^K7828</x:f>
        <x:v>3853.3179032231387</x:v>
      </x:c>
      <x:c r="N7828" s="267" t="n">
        <x:f>MAX(M7828-FARMER_HOURS,0)/TEMP_HOURS_PER_WORKER</x:f>
        <x:v>2.175915210571624</x:v>
      </x:c>
      <x:c r="O7828" s="268" t="n">
        <x:f>I7828*TOMATO_PRICE+J7828*CARROT_PRICE+K7828*MESCLUN_PRICE</x:f>
        <x:v>141380</x:v>
      </x:c>
      <x:c r="P7828" s="268" t="n">
        <x:f>I7828*TOMATO_FERTILIZER+J7828*CARROT_FERTILIZER+K7828*MESCLUN_FERTILIZER</x:f>
        <x:v>19360</x:v>
      </x:c>
      <x:c r="Q7828" s="268" t="n">
        <x:f>MIN(M7828,FARMER_HOURS)*FARMER_RATE+MAX(M7828-FARMER_HOURS,0)*TEMP_RATE</x:f>
        <x:v>79397.88026429061</x:v>
      </x:c>
      <x:c r="R7828" s="268" t="n">
        <x:f>O7828-P7828-Q7828-FIXED_COST</x:f>
        <x:v>22622.11973570939</x:v>
      </x:c>
      <x:c r="S7828" s="139" t="str">
        <x:f>IF(AND(L7828&lt;=TOTAL_BED_CAP,N7828&lt;=TEMP_WORKER_CAP),"YES","NO")</x:f>
        <x:v>YES</x:v>
      </x:c>
      <x:c r="T7828" s="139" t="n">
        <x:f>IF(S7828="YES",R7828,-1E+99)</x:f>
        <x:v>22622.11973570939</x:v>
      </x:c>
    </x:row>
    <x:row r="7829">
      <x:c r="A7829" s="139"/>
      <x:c r="B7829" s="139"/>
      <x:c r="C7829" s="139"/>
      <x:c r="D7829" s="139"/>
      <x:c r="E7829" s="139"/>
      <x:c r="F7829" s="139"/>
      <x:c r="G7829" s="139"/>
      <x:c r="H7829" s="139"/>
      <x:c r="I7829" s="266" t="n">
        <x:f>INT((ROW()-ROW($I$46))/((CARROT_CAP+1)*(MESCLUN_CAP+1)))</x:f>
        <x:v>11</x:v>
      </x:c>
      <x:c r="J7829" s="266" t="n">
        <x:f>MOD(INT((ROW()-ROW($I$46))/(MESCLUN_CAP+1)),CARROT_CAP+1)</x:f>
        <x:v>20</x:v>
      </x:c>
      <x:c r="K7829" s="266" t="n">
        <x:f>MOD(ROW()-ROW($I$46),MESCLUN_CAP+1)</x:f>
        <x:v>2</x:v>
      </x:c>
      <x:c r="L7829" s="266" t="n">
        <x:f>SUM(I7829:K7829)</x:f>
        <x:v>33</x:v>
      </x:c>
      <x:c r="M7829" s="267" t="n">
        <x:f>I7829*TOMATO_HOURS*WEEKS*(1+TOMATO_DIM)^I7829+J7829*CARROT_HOURS*WEEKS*(1+CARROT_DIM)^J7829+K7829*MESCLUN_HOURS*WEEKS*(1+MESCLUN_DIM)^K7829</x:f>
        <x:v>3900.0194657231386</x:v>
      </x:c>
      <x:c r="N7829" s="267" t="n">
        <x:f>MAX(M7829-FARMER_HOURS,0)/TEMP_HOURS_PER_WORKER</x:f>
        <x:v>2.208346851196624</x:v>
      </x:c>
      <x:c r="O7829" s="268" t="n">
        <x:f>I7829*TOMATO_PRICE+J7829*CARROT_PRICE+K7829*MESCLUN_PRICE</x:f>
        <x:v>144080</x:v>
      </x:c>
      <x:c r="P7829" s="268" t="n">
        <x:f>I7829*TOMATO_FERTILIZER+J7829*CARROT_FERTILIZER+K7829*MESCLUN_FERTILIZER</x:f>
        <x:v>20240</x:v>
      </x:c>
      <x:c r="Q7829" s="268" t="n">
        <x:f>MIN(M7829,FARMER_HOURS)*FARMER_RATE+MAX(M7829-FARMER_HOURS,0)*TEMP_RATE</x:f>
        <x:v>80208.67127991561</x:v>
      </x:c>
      <x:c r="R7829" s="268" t="n">
        <x:f>O7829-P7829-Q7829-FIXED_COST</x:f>
        <x:v>23631.32872008439</x:v>
      </x:c>
      <x:c r="S7829" s="139" t="str">
        <x:f>IF(AND(L7829&lt;=TOTAL_BED_CAP,N7829&lt;=TEMP_WORKER_CAP),"YES","NO")</x:f>
        <x:v>YES</x:v>
      </x:c>
      <x:c r="T7829" s="139" t="n">
        <x:f>IF(S7829="YES",R7829,-1E+99)</x:f>
        <x:v>23631.32872008439</x:v>
      </x:c>
    </x:row>
    <x:row r="7830">
      <x:c r="A7830" s="139"/>
      <x:c r="B7830" s="139"/>
      <x:c r="C7830" s="139"/>
      <x:c r="D7830" s="139"/>
      <x:c r="E7830" s="139"/>
      <x:c r="F7830" s="139"/>
      <x:c r="G7830" s="139"/>
      <x:c r="H7830" s="139"/>
      <x:c r="I7830" s="266" t="n">
        <x:f>INT((ROW()-ROW($I$46))/((CARROT_CAP+1)*(MESCLUN_CAP+1)))</x:f>
        <x:v>11</x:v>
      </x:c>
      <x:c r="J7830" s="266" t="n">
        <x:f>MOD(INT((ROW()-ROW($I$46))/(MESCLUN_CAP+1)),CARROT_CAP+1)</x:f>
        <x:v>20</x:v>
      </x:c>
      <x:c r="K7830" s="266" t="n">
        <x:f>MOD(ROW()-ROW($I$46),MESCLUN_CAP+1)</x:f>
        <x:v>3</x:v>
      </x:c>
      <x:c r="L7830" s="266" t="n">
        <x:f>SUM(I7830:K7830)</x:f>
        <x:v>34</x:v>
      </x:c>
      <x:c r="M7830" s="267" t="n">
        <x:f>I7830*TOMATO_HOURS*WEEKS*(1+TOMATO_DIM)^I7830+J7830*CARROT_HOURS*WEEKS*(1+CARROT_DIM)^J7830+K7830*MESCLUN_HOURS*WEEKS*(1+MESCLUN_DIM)^K7830</x:f>
        <x:v>3947.8814481450136</x:v>
      </x:c>
      <x:c r="N7830" s="267" t="n">
        <x:f>MAX(M7830-FARMER_HOURS,0)/TEMP_HOURS_PER_WORKER</x:f>
        <x:v>2.241584338989593</x:v>
      </x:c>
      <x:c r="O7830" s="268" t="n">
        <x:f>I7830*TOMATO_PRICE+J7830*CARROT_PRICE+K7830*MESCLUN_PRICE</x:f>
        <x:v>146780</x:v>
      </x:c>
      <x:c r="P7830" s="268" t="n">
        <x:f>I7830*TOMATO_FERTILIZER+J7830*CARROT_FERTILIZER+K7830*MESCLUN_FERTILIZER</x:f>
        <x:v>21120</x:v>
      </x:c>
      <x:c r="Q7830" s="268" t="n">
        <x:f>MIN(M7830,FARMER_HOURS)*FARMER_RATE+MAX(M7830-FARMER_HOURS,0)*TEMP_RATE</x:f>
        <x:v>81039.60847473983</x:v>
      </x:c>
      <x:c r="R7830" s="268" t="n">
        <x:f>O7830-P7830-Q7830-FIXED_COST</x:f>
        <x:v>24620.391525260173</x:v>
      </x:c>
      <x:c r="S7830" s="139" t="str">
        <x:f>IF(AND(L7830&lt;=TOTAL_BED_CAP,N7830&lt;=TEMP_WORKER_CAP),"YES","NO")</x:f>
        <x:v>YES</x:v>
      </x:c>
      <x:c r="T7830" s="139" t="n">
        <x:f>IF(S7830="YES",R7830,-1E+99)</x:f>
        <x:v>24620.391525260173</x:v>
      </x:c>
    </x:row>
    <x:row r="7831">
      <x:c r="A7831" s="139"/>
      <x:c r="B7831" s="139"/>
      <x:c r="C7831" s="139"/>
      <x:c r="D7831" s="139"/>
      <x:c r="E7831" s="139"/>
      <x:c r="F7831" s="139"/>
      <x:c r="G7831" s="139"/>
      <x:c r="H7831" s="139"/>
      <x:c r="I7831" s="266" t="n">
        <x:f>INT((ROW()-ROW($I$46))/((CARROT_CAP+1)*(MESCLUN_CAP+1)))</x:f>
        <x:v>11</x:v>
      </x:c>
      <x:c r="J7831" s="266" t="n">
        <x:f>MOD(INT((ROW()-ROW($I$46))/(MESCLUN_CAP+1)),CARROT_CAP+1)</x:f>
        <x:v>20</x:v>
      </x:c>
      <x:c r="K7831" s="266" t="n">
        <x:f>MOD(ROW()-ROW($I$46),MESCLUN_CAP+1)</x:f>
        <x:v>4</x:v>
      </x:c>
      <x:c r="L7831" s="266" t="n">
        <x:f>SUM(I7831:K7831)</x:f>
        <x:v>35</x:v>
      </x:c>
      <x:c r="M7831" s="267" t="n">
        <x:f>I7831*TOMATO_HOURS*WEEKS*(1+TOMATO_DIM)^I7831+J7831*CARROT_HOURS*WEEKS*(1+CARROT_DIM)^J7831+K7831*MESCLUN_HOURS*WEEKS*(1+MESCLUN_DIM)^K7831</x:f>
        <x:v>3996.92556386767</x:v>
      </x:c>
      <x:c r="N7831" s="267" t="n">
        <x:f>MAX(M7831-FARMER_HOURS,0)/TEMP_HOURS_PER_WORKER</x:f>
        <x:v>2.275642752685882</x:v>
      </x:c>
      <x:c r="O7831" s="268" t="n">
        <x:f>I7831*TOMATO_PRICE+J7831*CARROT_PRICE+K7831*MESCLUN_PRICE</x:f>
        <x:v>149480</x:v>
      </x:c>
      <x:c r="P7831" s="268" t="n">
        <x:f>I7831*TOMATO_FERTILIZER+J7831*CARROT_FERTILIZER+K7831*MESCLUN_FERTILIZER</x:f>
        <x:v>22000</x:v>
      </x:c>
      <x:c r="Q7831" s="268" t="n">
        <x:f>MIN(M7831,FARMER_HOURS)*FARMER_RATE+MAX(M7831-FARMER_HOURS,0)*TEMP_RATE</x:f>
        <x:v>81891.06881714705</x:v>
      </x:c>
      <x:c r="R7831" s="268" t="n">
        <x:f>O7831-P7831-Q7831-FIXED_COST</x:f>
        <x:v>25588.931182852946</x:v>
      </x:c>
      <x:c r="S7831" s="139" t="str">
        <x:f>IF(AND(L7831&lt;=TOTAL_BED_CAP,N7831&lt;=TEMP_WORKER_CAP),"YES","NO")</x:f>
        <x:v>YES</x:v>
      </x:c>
      <x:c r="T7831" s="139" t="n">
        <x:f>IF(S7831="YES",R7831,-1E+99)</x:f>
        <x:v>25588.931182852946</x:v>
      </x:c>
    </x:row>
    <x:row r="7832">
      <x:c r="A7832" s="139"/>
      <x:c r="B7832" s="139"/>
      <x:c r="C7832" s="139"/>
      <x:c r="D7832" s="139"/>
      <x:c r="E7832" s="139"/>
      <x:c r="F7832" s="139"/>
      <x:c r="G7832" s="139"/>
      <x:c r="H7832" s="139"/>
      <x:c r="I7832" s="266" t="n">
        <x:f>INT((ROW()-ROW($I$46))/((CARROT_CAP+1)*(MESCLUN_CAP+1)))</x:f>
        <x:v>11</x:v>
      </x:c>
      <x:c r="J7832" s="266" t="n">
        <x:f>MOD(INT((ROW()-ROW($I$46))/(MESCLUN_CAP+1)),CARROT_CAP+1)</x:f>
        <x:v>20</x:v>
      </x:c>
      <x:c r="K7832" s="266" t="n">
        <x:f>MOD(ROW()-ROW($I$46),MESCLUN_CAP+1)</x:f>
        <x:v>5</x:v>
      </x:c>
      <x:c r="L7832" s="266" t="n">
        <x:f>SUM(I7832:K7832)</x:f>
        <x:v>36</x:v>
      </x:c>
      <x:c r="M7832" s="267" t="n">
        <x:f>I7832*TOMATO_HOURS*WEEKS*(1+TOMATO_DIM)^I7832+J7832*CARROT_HOURS*WEEKS*(1+CARROT_DIM)^J7832+K7832*MESCLUN_HOURS*WEEKS*(1+MESCLUN_DIM)^K7832</x:f>
        <x:v>4047.1738877888733</x:v>
      </x:c>
      <x:c r="N7832" s="267" t="n">
        <x:f>MAX(M7832-FARMER_HOURS,0)/TEMP_HOURS_PER_WORKER</x:f>
        <x:v>2.3105374220756065</x:v>
      </x:c>
      <x:c r="O7832" s="268" t="n">
        <x:f>I7832*TOMATO_PRICE+J7832*CARROT_PRICE+K7832*MESCLUN_PRICE</x:f>
        <x:v>152180</x:v>
      </x:c>
      <x:c r="P7832" s="268" t="n">
        <x:f>I7832*TOMATO_FERTILIZER+J7832*CARROT_FERTILIZER+K7832*MESCLUN_FERTILIZER</x:f>
        <x:v>22880</x:v>
      </x:c>
      <x:c r="Q7832" s="268" t="n">
        <x:f>MIN(M7832,FARMER_HOURS)*FARMER_RATE+MAX(M7832-FARMER_HOURS,0)*TEMP_RATE</x:f>
        <x:v>82763.43555189016</x:v>
      </x:c>
      <x:c r="R7832" s="268" t="n">
        <x:f>O7832-P7832-Q7832-FIXED_COST</x:f>
        <x:v>26536.564448109842</x:v>
      </x:c>
      <x:c r="S7832" s="139" t="str">
        <x:f>IF(AND(L7832&lt;=TOTAL_BED_CAP,N7832&lt;=TEMP_WORKER_CAP),"YES","NO")</x:f>
        <x:v>YES</x:v>
      </x:c>
      <x:c r="T7832" s="139" t="n">
        <x:f>IF(S7832="YES",R7832,-1E+99)</x:f>
        <x:v>26536.564448109842</x:v>
      </x:c>
    </x:row>
    <x:row r="7833">
      <x:c r="A7833" s="139"/>
      <x:c r="B7833" s="139"/>
      <x:c r="C7833" s="139"/>
      <x:c r="D7833" s="139"/>
      <x:c r="E7833" s="139"/>
      <x:c r="F7833" s="139"/>
      <x:c r="G7833" s="139"/>
      <x:c r="H7833" s="139"/>
      <x:c r="I7833" s="266" t="n">
        <x:f>INT((ROW()-ROW($I$46))/((CARROT_CAP+1)*(MESCLUN_CAP+1)))</x:f>
        <x:v>11</x:v>
      </x:c>
      <x:c r="J7833" s="266" t="n">
        <x:f>MOD(INT((ROW()-ROW($I$46))/(MESCLUN_CAP+1)),CARROT_CAP+1)</x:f>
        <x:v>20</x:v>
      </x:c>
      <x:c r="K7833" s="266" t="n">
        <x:f>MOD(ROW()-ROW($I$46),MESCLUN_CAP+1)</x:f>
        <x:v>6</x:v>
      </x:c>
      <x:c r="L7833" s="266" t="n">
        <x:f>SUM(I7833:K7833)</x:f>
        <x:v>37</x:v>
      </x:c>
      <x:c r="M7833" s="267" t="n">
        <x:f>I7833*TOMATO_HOURS*WEEKS*(1+TOMATO_DIM)^I7833+J7833*CARROT_HOURS*WEEKS*(1+CARROT_DIM)^J7833+K7833*MESCLUN_HOURS*WEEKS*(1+MESCLUN_DIM)^K7833</x:f>
        <x:v>4098.648861970507</x:v>
      </x:c>
      <x:c r="N7833" s="267" t="n">
        <x:f>MAX(M7833-FARMER_HOURS,0)/TEMP_HOURS_PER_WORKER</x:f>
        <x:v>2.346283931923963</x:v>
      </x:c>
      <x:c r="O7833" s="268" t="n">
        <x:f>I7833*TOMATO_PRICE+J7833*CARROT_PRICE+K7833*MESCLUN_PRICE</x:f>
        <x:v>154880</x:v>
      </x:c>
      <x:c r="P7833" s="268" t="n">
        <x:f>I7833*TOMATO_FERTILIZER+J7833*CARROT_FERTILIZER+K7833*MESCLUN_FERTILIZER</x:f>
        <x:v>23760</x:v>
      </x:c>
      <x:c r="Q7833" s="268" t="n">
        <x:f>MIN(M7833,FARMER_HOURS)*FARMER_RATE+MAX(M7833-FARMER_HOURS,0)*TEMP_RATE</x:f>
        <x:v>83657.09829809907</x:v>
      </x:c>
      <x:c r="R7833" s="268" t="n">
        <x:f>O7833-P7833-Q7833-FIXED_COST</x:f>
        <x:v>27462.901701900933</x:v>
      </x:c>
      <x:c r="S7833" s="139" t="str">
        <x:f>IF(AND(L7833&lt;=TOTAL_BED_CAP,N7833&lt;=TEMP_WORKER_CAP),"YES","NO")</x:f>
        <x:v>YES</x:v>
      </x:c>
      <x:c r="T7833" s="139" t="n">
        <x:f>IF(S7833="YES",R7833,-1E+99)</x:f>
        <x:v>27462.901701900933</x:v>
      </x:c>
    </x:row>
    <x:row r="7834">
      <x:c r="A7834" s="139"/>
      <x:c r="B7834" s="139"/>
      <x:c r="C7834" s="139"/>
      <x:c r="D7834" s="139"/>
      <x:c r="E7834" s="139"/>
      <x:c r="F7834" s="139"/>
      <x:c r="G7834" s="139"/>
      <x:c r="H7834" s="139"/>
      <x:c r="I7834" s="266" t="n">
        <x:f>INT((ROW()-ROW($I$46))/((CARROT_CAP+1)*(MESCLUN_CAP+1)))</x:f>
        <x:v>11</x:v>
      </x:c>
      <x:c r="J7834" s="266" t="n">
        <x:f>MOD(INT((ROW()-ROW($I$46))/(MESCLUN_CAP+1)),CARROT_CAP+1)</x:f>
        <x:v>20</x:v>
      </x:c>
      <x:c r="K7834" s="266" t="n">
        <x:f>MOD(ROW()-ROW($I$46),MESCLUN_CAP+1)</x:f>
        <x:v>7</x:v>
      </x:c>
      <x:c r="L7834" s="266" t="n">
        <x:f>SUM(I7834:K7834)</x:f>
        <x:v>38</x:v>
      </x:c>
      <x:c r="M7834" s="267" t="n">
        <x:f>I7834*TOMATO_HOURS*WEEKS*(1+TOMATO_DIM)^I7834+J7834*CARROT_HOURS*WEEKS*(1+CARROT_DIM)^J7834+K7834*MESCLUN_HOURS*WEEKS*(1+MESCLUN_DIM)^K7834</x:f>
        <x:v>4151.373301368467</x:v>
      </x:c>
      <x:c r="N7834" s="267" t="n">
        <x:f>MAX(M7834-FARMER_HOURS,0)/TEMP_HOURS_PER_WORKER</x:f>
        <x:v>2.3828981259503244</x:v>
      </x:c>
      <x:c r="O7834" s="268" t="n">
        <x:f>I7834*TOMATO_PRICE+J7834*CARROT_PRICE+K7834*MESCLUN_PRICE</x:f>
        <x:v>157580</x:v>
      </x:c>
      <x:c r="P7834" s="268" t="n">
        <x:f>I7834*TOMATO_FERTILIZER+J7834*CARROT_FERTILIZER+K7834*MESCLUN_FERTILIZER</x:f>
        <x:v>24640</x:v>
      </x:c>
      <x:c r="Q7834" s="268" t="n">
        <x:f>MIN(M7834,FARMER_HOURS)*FARMER_RATE+MAX(M7834-FARMER_HOURS,0)*TEMP_RATE</x:f>
        <x:v>84572.4531487581</x:v>
      </x:c>
      <x:c r="R7834" s="268" t="n">
        <x:f>O7834-P7834-Q7834-FIXED_COST</x:f>
        <x:v>28367.546851241903</x:v>
      </x:c>
      <x:c r="S7834" s="139" t="str">
        <x:f>IF(AND(L7834&lt;=TOTAL_BED_CAP,N7834&lt;=TEMP_WORKER_CAP),"YES","NO")</x:f>
        <x:v>YES</x:v>
      </x:c>
      <x:c r="T7834" s="139" t="n">
        <x:f>IF(S7834="YES",R7834,-1E+99)</x:f>
        <x:v>28367.546851241903</x:v>
      </x:c>
    </x:row>
    <x:row r="7835">
      <x:c r="A7835" s="139"/>
      <x:c r="B7835" s="139"/>
      <x:c r="C7835" s="139"/>
      <x:c r="D7835" s="139"/>
      <x:c r="E7835" s="139"/>
      <x:c r="F7835" s="139"/>
      <x:c r="G7835" s="139"/>
      <x:c r="H7835" s="139"/>
      <x:c r="I7835" s="266" t="n">
        <x:f>INT((ROW()-ROW($I$46))/((CARROT_CAP+1)*(MESCLUN_CAP+1)))</x:f>
        <x:v>11</x:v>
      </x:c>
      <x:c r="J7835" s="266" t="n">
        <x:f>MOD(INT((ROW()-ROW($I$46))/(MESCLUN_CAP+1)),CARROT_CAP+1)</x:f>
        <x:v>20</x:v>
      </x:c>
      <x:c r="K7835" s="266" t="n">
        <x:f>MOD(ROW()-ROW($I$46),MESCLUN_CAP+1)</x:f>
        <x:v>8</x:v>
      </x:c>
      <x:c r="L7835" s="266" t="n">
        <x:f>SUM(I7835:K7835)</x:f>
        <x:v>39</x:v>
      </x:c>
      <x:c r="M7835" s="267" t="n">
        <x:f>I7835*TOMATO_HOURS*WEEKS*(1+TOMATO_DIM)^I7835+J7835*CARROT_HOURS*WEEKS*(1+CARROT_DIM)^J7835+K7835*MESCLUN_HOURS*WEEKS*(1+MESCLUN_DIM)^K7835</x:f>
        <x:v>4205.370399648447</x:v>
      </x:c>
      <x:c r="N7835" s="267" t="n">
        <x:f>MAX(M7835-FARMER_HOURS,0)/TEMP_HOURS_PER_WORKER</x:f>
        <x:v>2.420396110866977</x:v>
      </x:c>
      <x:c r="O7835" s="268" t="n">
        <x:f>I7835*TOMATO_PRICE+J7835*CARROT_PRICE+K7835*MESCLUN_PRICE</x:f>
        <x:v>160280</x:v>
      </x:c>
      <x:c r="P7835" s="268" t="n">
        <x:f>I7835*TOMATO_FERTILIZER+J7835*CARROT_FERTILIZER+K7835*MESCLUN_FERTILIZER</x:f>
        <x:v>25520</x:v>
      </x:c>
      <x:c r="Q7835" s="268" t="n">
        <x:f>MIN(M7835,FARMER_HOURS)*FARMER_RATE+MAX(M7835-FARMER_HOURS,0)*TEMP_RATE</x:f>
        <x:v>85509.90277167443</x:v>
      </x:c>
      <x:c r="R7835" s="268" t="n">
        <x:f>O7835-P7835-Q7835-FIXED_COST</x:f>
        <x:v>29250.09722832557</x:v>
      </x:c>
      <x:c r="S7835" s="139" t="str">
        <x:f>IF(AND(L7835&lt;=TOTAL_BED_CAP,N7835&lt;=TEMP_WORKER_CAP),"YES","NO")</x:f>
        <x:v>YES</x:v>
      </x:c>
      <x:c r="T7835" s="139" t="n">
        <x:f>IF(S7835="YES",R7835,-1E+99)</x:f>
        <x:v>29250.09722832557</x:v>
      </x:c>
    </x:row>
    <x:row r="7836">
      <x:c r="A7836" s="139"/>
      <x:c r="B7836" s="139"/>
      <x:c r="C7836" s="139"/>
      <x:c r="D7836" s="139"/>
      <x:c r="E7836" s="139"/>
      <x:c r="F7836" s="139"/>
      <x:c r="G7836" s="139"/>
      <x:c r="H7836" s="139"/>
      <x:c r="I7836" s="266" t="n">
        <x:f>INT((ROW()-ROW($I$46))/((CARROT_CAP+1)*(MESCLUN_CAP+1)))</x:f>
        <x:v>11</x:v>
      </x:c>
      <x:c r="J7836" s="266" t="n">
        <x:f>MOD(INT((ROW()-ROW($I$46))/(MESCLUN_CAP+1)),CARROT_CAP+1)</x:f>
        <x:v>20</x:v>
      </x:c>
      <x:c r="K7836" s="266" t="n">
        <x:f>MOD(ROW()-ROW($I$46),MESCLUN_CAP+1)</x:f>
        <x:v>9</x:v>
      </x:c>
      <x:c r="L7836" s="266" t="n">
        <x:f>SUM(I7836:K7836)</x:f>
        <x:v>40</x:v>
      </x:c>
      <x:c r="M7836" s="267" t="n">
        <x:f>I7836*TOMATO_HOURS*WEEKS*(1+TOMATO_DIM)^I7836+J7836*CARROT_HOURS*WEEKS*(1+CARROT_DIM)^J7836+K7836*MESCLUN_HOURS*WEEKS*(1+MESCLUN_DIM)^K7836</x:f>
        <x:v>4260.663735088841</x:v>
      </x:c>
      <x:c r="N7836" s="267" t="n">
        <x:f>MAX(M7836-FARMER_HOURS,0)/TEMP_HOURS_PER_WORKER</x:f>
        <x:v>2.458794260478362</x:v>
      </x:c>
      <x:c r="O7836" s="268" t="n">
        <x:f>I7836*TOMATO_PRICE+J7836*CARROT_PRICE+K7836*MESCLUN_PRICE</x:f>
        <x:v>162980</x:v>
      </x:c>
      <x:c r="P7836" s="268" t="n">
        <x:f>I7836*TOMATO_FERTILIZER+J7836*CARROT_FERTILIZER+K7836*MESCLUN_FERTILIZER</x:f>
        <x:v>26400</x:v>
      </x:c>
      <x:c r="Q7836" s="268" t="n">
        <x:f>MIN(M7836,FARMER_HOURS)*FARMER_RATE+MAX(M7836-FARMER_HOURS,0)*TEMP_RATE</x:f>
        <x:v>86469.85651195905</x:v>
      </x:c>
      <x:c r="R7836" s="268" t="n">
        <x:f>O7836-P7836-Q7836-FIXED_COST</x:f>
        <x:v>30110.14348804095</x:v>
      </x:c>
      <x:c r="S7836" s="139" t="str">
        <x:f>IF(AND(L7836&lt;=TOTAL_BED_CAP,N7836&lt;=TEMP_WORKER_CAP),"YES","NO")</x:f>
        <x:v>YES</x:v>
      </x:c>
      <x:c r="T7836" s="139" t="n">
        <x:f>IF(S7836="YES",R7836,-1E+99)</x:f>
        <x:v>30110.14348804095</x:v>
      </x:c>
    </x:row>
    <x:row r="7837">
      <x:c r="A7837" s="139"/>
      <x:c r="B7837" s="139"/>
      <x:c r="C7837" s="139"/>
      <x:c r="D7837" s="139"/>
      <x:c r="E7837" s="139"/>
      <x:c r="F7837" s="139"/>
      <x:c r="G7837" s="139"/>
      <x:c r="H7837" s="139"/>
      <x:c r="I7837" s="266" t="n">
        <x:f>INT((ROW()-ROW($I$46))/((CARROT_CAP+1)*(MESCLUN_CAP+1)))</x:f>
        <x:v>11</x:v>
      </x:c>
      <x:c r="J7837" s="266" t="n">
        <x:f>MOD(INT((ROW()-ROW($I$46))/(MESCLUN_CAP+1)),CARROT_CAP+1)</x:f>
        <x:v>20</x:v>
      </x:c>
      <x:c r="K7837" s="266" t="n">
        <x:f>MOD(ROW()-ROW($I$46),MESCLUN_CAP+1)</x:f>
        <x:v>10</x:v>
      </x:c>
      <x:c r="L7837" s="266" t="n">
        <x:f>SUM(I7837:K7837)</x:f>
        <x:v>41</x:v>
      </x:c>
      <x:c r="M7837" s="267" t="n">
        <x:f>I7837*TOMATO_HOURS*WEEKS*(1+TOMATO_DIM)^I7837+J7837*CARROT_HOURS*WEEKS*(1+CARROT_DIM)^J7837+K7837*MESCLUN_HOURS*WEEKS*(1+MESCLUN_DIM)^K7837</x:f>
        <x:v>4317.277276572055</x:v>
      </x:c>
      <x:c r="N7837" s="267" t="n">
        <x:f>MAX(M7837-FARMER_HOURS,0)/TEMP_HOURS_PER_WORKER</x:f>
        <x:v>2.4981092198417048</x:v>
      </x:c>
      <x:c r="O7837" s="268" t="n">
        <x:f>I7837*TOMATO_PRICE+J7837*CARROT_PRICE+K7837*MESCLUN_PRICE</x:f>
        <x:v>165680</x:v>
      </x:c>
      <x:c r="P7837" s="268" t="n">
        <x:f>I7837*TOMATO_FERTILIZER+J7837*CARROT_FERTILIZER+K7837*MESCLUN_FERTILIZER</x:f>
        <x:v>27280</x:v>
      </x:c>
      <x:c r="Q7837" s="268" t="n">
        <x:f>MIN(M7837,FARMER_HOURS)*FARMER_RATE+MAX(M7837-FARMER_HOURS,0)*TEMP_RATE</x:f>
        <x:v>87452.73049604261</x:v>
      </x:c>
      <x:c r="R7837" s="268" t="n">
        <x:f>O7837-P7837-Q7837-FIXED_COST</x:f>
        <x:v>30947.26950395739</x:v>
      </x:c>
      <x:c r="S7837" s="139" t="str">
        <x:f>IF(AND(L7837&lt;=TOTAL_BED_CAP,N7837&lt;=TEMP_WORKER_CAP),"YES","NO")</x:f>
        <x:v>YES</x:v>
      </x:c>
      <x:c r="T7837" s="139" t="n">
        <x:f>IF(S7837="YES",R7837,-1E+99)</x:f>
        <x:v>30947.26950395739</x:v>
      </x:c>
    </x:row>
    <x:row r="7838">
      <x:c r="A7838" s="139"/>
      <x:c r="B7838" s="139"/>
      <x:c r="C7838" s="139"/>
      <x:c r="D7838" s="139"/>
      <x:c r="E7838" s="139"/>
      <x:c r="F7838" s="139"/>
      <x:c r="G7838" s="139"/>
      <x:c r="H7838" s="139"/>
      <x:c r="I7838" s="266" t="n">
        <x:f>INT((ROW()-ROW($I$46))/((CARROT_CAP+1)*(MESCLUN_CAP+1)))</x:f>
        <x:v>11</x:v>
      </x:c>
      <x:c r="J7838" s="266" t="n">
        <x:f>MOD(INT((ROW()-ROW($I$46))/(MESCLUN_CAP+1)),CARROT_CAP+1)</x:f>
        <x:v>20</x:v>
      </x:c>
      <x:c r="K7838" s="266" t="n">
        <x:f>MOD(ROW()-ROW($I$46),MESCLUN_CAP+1)</x:f>
        <x:v>11</x:v>
      </x:c>
      <x:c r="L7838" s="266" t="n">
        <x:f>SUM(I7838:K7838)</x:f>
        <x:v>42</x:v>
      </x:c>
      <x:c r="M7838" s="267" t="n">
        <x:f>I7838*TOMATO_HOURS*WEEKS*(1+TOMATO_DIM)^I7838+J7838*CARROT_HOURS*WEEKS*(1+CARROT_DIM)^J7838+K7838*MESCLUN_HOURS*WEEKS*(1+MESCLUN_DIM)^K7838</x:f>
        <x:v>4375.235389665493</x:v>
      </x:c>
      <x:c r="N7838" s="267" t="n">
        <x:f>MAX(M7838-FARMER_HOURS,0)/TEMP_HOURS_PER_WORKER</x:f>
        <x:v>2.5383579094899256</x:v>
      </x:c>
      <x:c r="O7838" s="268" t="n">
        <x:f>I7838*TOMATO_PRICE+J7838*CARROT_PRICE+K7838*MESCLUN_PRICE</x:f>
        <x:v>168380</x:v>
      </x:c>
      <x:c r="P7838" s="268" t="n">
        <x:f>I7838*TOMATO_FERTILIZER+J7838*CARROT_FERTILIZER+K7838*MESCLUN_FERTILIZER</x:f>
        <x:v>28160</x:v>
      </x:c>
      <x:c r="Q7838" s="268" t="n">
        <x:f>MIN(M7838,FARMER_HOURS)*FARMER_RATE+MAX(M7838-FARMER_HOURS,0)*TEMP_RATE</x:f>
        <x:v>88458.94773724815</x:v>
      </x:c>
      <x:c r="R7838" s="268" t="n">
        <x:f>O7838-P7838-Q7838-FIXED_COST</x:f>
        <x:v>31761.05226275185</x:v>
      </x:c>
      <x:c r="S7838" s="139" t="str">
        <x:f>IF(AND(L7838&lt;=TOTAL_BED_CAP,N7838&lt;=TEMP_WORKER_CAP),"YES","NO")</x:f>
        <x:v>YES</x:v>
      </x:c>
      <x:c r="T7838" s="139" t="n">
        <x:f>IF(S7838="YES",R7838,-1E+99)</x:f>
        <x:v>31761.05226275185</x:v>
      </x:c>
    </x:row>
    <x:row r="7839">
      <x:c r="A7839" s="139"/>
      <x:c r="B7839" s="139"/>
      <x:c r="C7839" s="139"/>
      <x:c r="D7839" s="139"/>
      <x:c r="E7839" s="139"/>
      <x:c r="F7839" s="139"/>
      <x:c r="G7839" s="139"/>
      <x:c r="H7839" s="139"/>
      <x:c r="I7839" s="266" t="n">
        <x:f>INT((ROW()-ROW($I$46))/((CARROT_CAP+1)*(MESCLUN_CAP+1)))</x:f>
        <x:v>11</x:v>
      </x:c>
      <x:c r="J7839" s="266" t="n">
        <x:f>MOD(INT((ROW()-ROW($I$46))/(MESCLUN_CAP+1)),CARROT_CAP+1)</x:f>
        <x:v>20</x:v>
      </x:c>
      <x:c r="K7839" s="266" t="n">
        <x:f>MOD(ROW()-ROW($I$46),MESCLUN_CAP+1)</x:f>
        <x:v>12</x:v>
      </x:c>
      <x:c r="L7839" s="266" t="n">
        <x:f>SUM(I7839:K7839)</x:f>
        <x:v>43</x:v>
      </x:c>
      <x:c r="M7839" s="267" t="n">
        <x:f>I7839*TOMATO_HOURS*WEEKS*(1+TOMATO_DIM)^I7839+J7839*CARROT_HOURS*WEEKS*(1+CARROT_DIM)^J7839+K7839*MESCLUN_HOURS*WEEKS*(1+MESCLUN_DIM)^K7839</x:f>
        <x:v>4434.562842793558</x:v>
      </x:c>
      <x:c r="N7839" s="267" t="n">
        <x:f>MAX(M7839-FARMER_HOURS,0)/TEMP_HOURS_PER_WORKER</x:f>
        <x:v>2.5795575297177487</x:v>
      </x:c>
      <x:c r="O7839" s="268" t="n">
        <x:f>I7839*TOMATO_PRICE+J7839*CARROT_PRICE+K7839*MESCLUN_PRICE</x:f>
        <x:v>171080</x:v>
      </x:c>
      <x:c r="P7839" s="268" t="n">
        <x:f>I7839*TOMATO_FERTILIZER+J7839*CARROT_FERTILIZER+K7839*MESCLUN_FERTILIZER</x:f>
        <x:v>29040</x:v>
      </x:c>
      <x:c r="Q7839" s="268" t="n">
        <x:f>MIN(M7839,FARMER_HOURS)*FARMER_RATE+MAX(M7839-FARMER_HOURS,0)*TEMP_RATE</x:f>
        <x:v>89488.93824294372</x:v>
      </x:c>
      <x:c r="R7839" s="268" t="n">
        <x:f>O7839-P7839-Q7839-FIXED_COST</x:f>
        <x:v>32551.061757056275</x:v>
      </x:c>
      <x:c r="S7839" s="139" t="str">
        <x:f>IF(AND(L7839&lt;=TOTAL_BED_CAP,N7839&lt;=TEMP_WORKER_CAP),"YES","NO")</x:f>
        <x:v>YES</x:v>
      </x:c>
      <x:c r="T7839" s="139" t="n">
        <x:f>IF(S7839="YES",R7839,-1E+99)</x:f>
        <x:v>32551.061757056275</x:v>
      </x:c>
    </x:row>
    <x:row r="7840">
      <x:c r="A7840" s="139"/>
      <x:c r="B7840" s="139"/>
      <x:c r="C7840" s="139"/>
      <x:c r="D7840" s="139"/>
      <x:c r="E7840" s="139"/>
      <x:c r="F7840" s="139"/>
      <x:c r="G7840" s="139"/>
      <x:c r="H7840" s="139"/>
      <x:c r="I7840" s="266" t="n">
        <x:f>INT((ROW()-ROW($I$46))/((CARROT_CAP+1)*(MESCLUN_CAP+1)))</x:f>
        <x:v>11</x:v>
      </x:c>
      <x:c r="J7840" s="266" t="n">
        <x:f>MOD(INT((ROW()-ROW($I$46))/(MESCLUN_CAP+1)),CARROT_CAP+1)</x:f>
        <x:v>20</x:v>
      </x:c>
      <x:c r="K7840" s="266" t="n">
        <x:f>MOD(ROW()-ROW($I$46),MESCLUN_CAP+1)</x:f>
        <x:v>13</x:v>
      </x:c>
      <x:c r="L7840" s="266" t="n">
        <x:f>SUM(I7840:K7840)</x:f>
        <x:v>44</x:v>
      </x:c>
      <x:c r="M7840" s="267" t="n">
        <x:f>I7840*TOMATO_HOURS*WEEKS*(1+TOMATO_DIM)^I7840+J7840*CARROT_HOURS*WEEKS*(1+CARROT_DIM)^J7840+K7840*MESCLUN_HOURS*WEEKS*(1+MESCLUN_DIM)^K7840</x:f>
        <x:v>4495.284813501942</x:v>
      </x:c>
      <x:c r="N7840" s="267" t="n">
        <x:f>MAX(M7840-FARMER_HOURS,0)/TEMP_HOURS_PER_WORKER</x:f>
        <x:v>2.6217255649319045</x:v>
      </x:c>
      <x:c r="O7840" s="268" t="n">
        <x:f>I7840*TOMATO_PRICE+J7840*CARROT_PRICE+K7840*MESCLUN_PRICE</x:f>
        <x:v>173780</x:v>
      </x:c>
      <x:c r="P7840" s="268" t="n">
        <x:f>I7840*TOMATO_FERTILIZER+J7840*CARROT_FERTILIZER+K7840*MESCLUN_FERTILIZER</x:f>
        <x:v>29920</x:v>
      </x:c>
      <x:c r="Q7840" s="268" t="n">
        <x:f>MIN(M7840,FARMER_HOURS)*FARMER_RATE+MAX(M7840-FARMER_HOURS,0)*TEMP_RATE</x:f>
        <x:v>90543.1391232976</x:v>
      </x:c>
      <x:c r="R7840" s="268" t="n">
        <x:f>O7840-P7840-Q7840-FIXED_COST</x:f>
        <x:v>33316.8608767024</x:v>
      </x:c>
      <x:c r="S7840" s="139" t="str">
        <x:f>IF(AND(L7840&lt;=TOTAL_BED_CAP,N7840&lt;=TEMP_WORKER_CAP),"YES","NO")</x:f>
        <x:v>YES</x:v>
      </x:c>
      <x:c r="T7840" s="139" t="n">
        <x:f>IF(S7840="YES",R7840,-1E+99)</x:f>
        <x:v>33316.8608767024</x:v>
      </x:c>
    </x:row>
    <x:row r="7841">
      <x:c r="A7841" s="139"/>
      <x:c r="B7841" s="139"/>
      <x:c r="C7841" s="139"/>
      <x:c r="D7841" s="139"/>
      <x:c r="E7841" s="139"/>
      <x:c r="F7841" s="139"/>
      <x:c r="G7841" s="139"/>
      <x:c r="H7841" s="139"/>
      <x:c r="I7841" s="266" t="n">
        <x:f>INT((ROW()-ROW($I$46))/((CARROT_CAP+1)*(MESCLUN_CAP+1)))</x:f>
        <x:v>11</x:v>
      </x:c>
      <x:c r="J7841" s="266" t="n">
        <x:f>MOD(INT((ROW()-ROW($I$46))/(MESCLUN_CAP+1)),CARROT_CAP+1)</x:f>
        <x:v>20</x:v>
      </x:c>
      <x:c r="K7841" s="266" t="n">
        <x:f>MOD(ROW()-ROW($I$46),MESCLUN_CAP+1)</x:f>
        <x:v>14</x:v>
      </x:c>
      <x:c r="L7841" s="266" t="n">
        <x:f>SUM(I7841:K7841)</x:f>
        <x:v>45</x:v>
      </x:c>
      <x:c r="M7841" s="267" t="n">
        <x:f>I7841*TOMATO_HOURS*WEEKS*(1+TOMATO_DIM)^I7841+J7841*CARROT_HOURS*WEEKS*(1+CARROT_DIM)^J7841+K7841*MESCLUN_HOURS*WEEKS*(1+MESCLUN_DIM)^K7841</x:f>
        <x:v>4557.426894815603</x:v>
      </x:c>
      <x:c r="N7841" s="267" t="n">
        <x:f>MAX(M7841-FARMER_HOURS,0)/TEMP_HOURS_PER_WORKER</x:f>
        <x:v>2.6648797880663913</x:v>
      </x:c>
      <x:c r="O7841" s="268" t="n">
        <x:f>I7841*TOMATO_PRICE+J7841*CARROT_PRICE+K7841*MESCLUN_PRICE</x:f>
        <x:v>176480</x:v>
      </x:c>
      <x:c r="P7841" s="268" t="n">
        <x:f>I7841*TOMATO_FERTILIZER+J7841*CARROT_FERTILIZER+K7841*MESCLUN_FERTILIZER</x:f>
        <x:v>30800</x:v>
      </x:c>
      <x:c r="Q7841" s="268" t="n">
        <x:f>MIN(M7841,FARMER_HOURS)*FARMER_RATE+MAX(M7841-FARMER_HOURS,0)*TEMP_RATE</x:f>
        <x:v>91621.99470165977</x:v>
      </x:c>
      <x:c r="R7841" s="268" t="n">
        <x:f>O7841-P7841-Q7841-FIXED_COST</x:f>
        <x:v>34058.00529834023</x:v>
      </x:c>
      <x:c r="S7841" s="139" t="str">
        <x:f>IF(AND(L7841&lt;=TOTAL_BED_CAP,N7841&lt;=TEMP_WORKER_CAP),"YES","NO")</x:f>
        <x:v>YES</x:v>
      </x:c>
      <x:c r="T7841" s="139" t="n">
        <x:f>IF(S7841="YES",R7841,-1E+99)</x:f>
        <x:v>34058.00529834023</x:v>
      </x:c>
    </x:row>
    <x:row r="7842">
      <x:c r="A7842" s="139"/>
      <x:c r="B7842" s="139"/>
      <x:c r="C7842" s="139"/>
      <x:c r="D7842" s="139"/>
      <x:c r="E7842" s="139"/>
      <x:c r="F7842" s="139"/>
      <x:c r="G7842" s="139"/>
      <x:c r="H7842" s="139"/>
      <x:c r="I7842" s="266" t="n">
        <x:f>INT((ROW()-ROW($I$46))/((CARROT_CAP+1)*(MESCLUN_CAP+1)))</x:f>
        <x:v>11</x:v>
      </x:c>
      <x:c r="J7842" s="266" t="n">
        <x:f>MOD(INT((ROW()-ROW($I$46))/(MESCLUN_CAP+1)),CARROT_CAP+1)</x:f>
        <x:v>20</x:v>
      </x:c>
      <x:c r="K7842" s="266" t="n">
        <x:f>MOD(ROW()-ROW($I$46),MESCLUN_CAP+1)</x:f>
        <x:v>15</x:v>
      </x:c>
      <x:c r="L7842" s="266" t="n">
        <x:f>SUM(I7842:K7842)</x:f>
        <x:v>46</x:v>
      </x:c>
      <x:c r="M7842" s="267" t="n">
        <x:f>I7842*TOMATO_HOURS*WEEKS*(1+TOMATO_DIM)^I7842+J7842*CARROT_HOURS*WEEKS*(1+CARROT_DIM)^J7842+K7842*MESCLUN_HOURS*WEEKS*(1+MESCLUN_DIM)^K7842</x:f>
        <x:v>4621.01510169175</x:v>
      </x:c>
      <x:c r="N7842" s="267" t="n">
        <x:f>MAX(M7842-FARMER_HOURS,0)/TEMP_HOURS_PER_WORKER</x:f>
        <x:v>2.709038265063715</x:v>
      </x:c>
      <x:c r="O7842" s="268" t="n">
        <x:f>I7842*TOMATO_PRICE+J7842*CARROT_PRICE+K7842*MESCLUN_PRICE</x:f>
        <x:v>179180</x:v>
      </x:c>
      <x:c r="P7842" s="268" t="n">
        <x:f>I7842*TOMATO_FERTILIZER+J7842*CARROT_FERTILIZER+K7842*MESCLUN_FERTILIZER</x:f>
        <x:v>31680</x:v>
      </x:c>
      <x:c r="Q7842" s="268" t="n">
        <x:f>MIN(M7842,FARMER_HOURS)*FARMER_RATE+MAX(M7842-FARMER_HOURS,0)*TEMP_RATE</x:f>
        <x:v>92725.95662659287</x:v>
      </x:c>
      <x:c r="R7842" s="268" t="n">
        <x:f>O7842-P7842-Q7842-FIXED_COST</x:f>
        <x:v>34774.04337340713</x:v>
      </x:c>
      <x:c r="S7842" s="139" t="str">
        <x:f>IF(AND(L7842&lt;=TOTAL_BED_CAP,N7842&lt;=TEMP_WORKER_CAP),"YES","NO")</x:f>
        <x:v>YES</x:v>
      </x:c>
      <x:c r="T7842" s="139" t="n">
        <x:f>IF(S7842="YES",R7842,-1E+99)</x:f>
        <x:v>34774.04337340713</x:v>
      </x:c>
    </x:row>
    <x:row r="7843">
      <x:c r="A7843" s="139"/>
      <x:c r="B7843" s="139"/>
      <x:c r="C7843" s="139"/>
      <x:c r="D7843" s="139"/>
      <x:c r="E7843" s="139"/>
      <x:c r="F7843" s="139"/>
      <x:c r="G7843" s="139"/>
      <x:c r="H7843" s="139"/>
      <x:c r="I7843" s="266" t="n">
        <x:f>INT((ROW()-ROW($I$46))/((CARROT_CAP+1)*(MESCLUN_CAP+1)))</x:f>
        <x:v>11</x:v>
      </x:c>
      <x:c r="J7843" s="266" t="n">
        <x:f>MOD(INT((ROW()-ROW($I$46))/(MESCLUN_CAP+1)),CARROT_CAP+1)</x:f>
        <x:v>20</x:v>
      </x:c>
      <x:c r="K7843" s="266" t="n">
        <x:f>MOD(ROW()-ROW($I$46),MESCLUN_CAP+1)</x:f>
        <x:v>16</x:v>
      </x:c>
      <x:c r="L7843" s="266" t="n">
        <x:f>SUM(I7843:K7843)</x:f>
        <x:v>47</x:v>
      </x:c>
      <x:c r="M7843" s="267" t="n">
        <x:f>I7843*TOMATO_HOURS*WEEKS*(1+TOMATO_DIM)^I7843+J7843*CARROT_HOURS*WEEKS*(1+CARROT_DIM)^J7843+K7843*MESCLUN_HOURS*WEEKS*(1+MESCLUN_DIM)^K7843</x:f>
        <x:v>4686.075877569238</x:v>
      </x:c>
      <x:c r="N7843" s="267" t="n">
        <x:f>MAX(M7843-FARMER_HOURS,0)/TEMP_HOURS_PER_WORKER</x:f>
        <x:v>2.7542193594230824</x:v>
      </x:c>
      <x:c r="O7843" s="268" t="n">
        <x:f>I7843*TOMATO_PRICE+J7843*CARROT_PRICE+K7843*MESCLUN_PRICE</x:f>
        <x:v>181880</x:v>
      </x:c>
      <x:c r="P7843" s="268" t="n">
        <x:f>I7843*TOMATO_FERTILIZER+J7843*CARROT_FERTILIZER+K7843*MESCLUN_FERTILIZER</x:f>
        <x:v>32560</x:v>
      </x:c>
      <x:c r="Q7843" s="268" t="n">
        <x:f>MIN(M7843,FARMER_HOURS)*FARMER_RATE+MAX(M7843-FARMER_HOURS,0)*TEMP_RATE</x:f>
        <x:v>93855.48398557706</x:v>
      </x:c>
      <x:c r="R7843" s="268" t="n">
        <x:f>O7843-P7843-Q7843-FIXED_COST</x:f>
        <x:v>35464.516014422945</x:v>
      </x:c>
      <x:c r="S7843" s="139" t="str">
        <x:f>IF(AND(L7843&lt;=TOTAL_BED_CAP,N7843&lt;=TEMP_WORKER_CAP),"YES","NO")</x:f>
        <x:v>YES</x:v>
      </x:c>
      <x:c r="T7843" s="139" t="n">
        <x:f>IF(S7843="YES",R7843,-1E+99)</x:f>
        <x:v>35464.516014422945</x:v>
      </x:c>
    </x:row>
    <x:row r="7844">
      <x:c r="A7844" s="139"/>
      <x:c r="B7844" s="139"/>
      <x:c r="C7844" s="139"/>
      <x:c r="D7844" s="139"/>
      <x:c r="E7844" s="139"/>
      <x:c r="F7844" s="139"/>
      <x:c r="G7844" s="139"/>
      <x:c r="H7844" s="139"/>
      <x:c r="I7844" s="266" t="n">
        <x:f>INT((ROW()-ROW($I$46))/((CARROT_CAP+1)*(MESCLUN_CAP+1)))</x:f>
        <x:v>11</x:v>
      </x:c>
      <x:c r="J7844" s="266" t="n">
        <x:f>MOD(INT((ROW()-ROW($I$46))/(MESCLUN_CAP+1)),CARROT_CAP+1)</x:f>
        <x:v>20</x:v>
      </x:c>
      <x:c r="K7844" s="266" t="n">
        <x:f>MOD(ROW()-ROW($I$46),MESCLUN_CAP+1)</x:f>
        <x:v>17</x:v>
      </x:c>
      <x:c r="L7844" s="266" t="n">
        <x:f>SUM(I7844:K7844)</x:f>
        <x:v>48</x:v>
      </x:c>
      <x:c r="M7844" s="267" t="n">
        <x:f>I7844*TOMATO_HOURS*WEEKS*(1+TOMATO_DIM)^I7844+J7844*CARROT_HOURS*WEEKS*(1+CARROT_DIM)^J7844+K7844*MESCLUN_HOURS*WEEKS*(1+MESCLUN_DIM)^K7844</x:f>
        <x:v>4752.636101015779</x:v>
      </x:c>
      <x:c r="N7844" s="267" t="n">
        <x:f>MAX(M7844-FARMER_HOURS,0)/TEMP_HOURS_PER_WORKER</x:f>
        <x:v>2.8004417368165133</x:v>
      </x:c>
      <x:c r="O7844" s="268" t="n">
        <x:f>I7844*TOMATO_PRICE+J7844*CARROT_PRICE+K7844*MESCLUN_PRICE</x:f>
        <x:v>184580</x:v>
      </x:c>
      <x:c r="P7844" s="268" t="n">
        <x:f>I7844*TOMATO_FERTILIZER+J7844*CARROT_FERTILIZER+K7844*MESCLUN_FERTILIZER</x:f>
        <x:v>33440</x:v>
      </x:c>
      <x:c r="Q7844" s="268" t="n">
        <x:f>MIN(M7844,FARMER_HOURS)*FARMER_RATE+MAX(M7844-FARMER_HOURS,0)*TEMP_RATE</x:f>
        <x:v>95011.04342041283</x:v>
      </x:c>
      <x:c r="R7844" s="268" t="n">
        <x:f>O7844-P7844-Q7844-FIXED_COST</x:f>
        <x:v>36128.956579587175</x:v>
      </x:c>
      <x:c r="S7844" s="139" t="str">
        <x:f>IF(AND(L7844&lt;=TOTAL_BED_CAP,N7844&lt;=TEMP_WORKER_CAP),"YES","NO")</x:f>
        <x:v>YES</x:v>
      </x:c>
      <x:c r="T7844" s="139" t="n">
        <x:f>IF(S7844="YES",R7844,-1E+99)</x:f>
        <x:v>36128.956579587175</x:v>
      </x:c>
    </x:row>
    <x:row r="7845">
      <x:c r="A7845" s="139"/>
      <x:c r="B7845" s="139"/>
      <x:c r="C7845" s="139"/>
      <x:c r="D7845" s="139"/>
      <x:c r="E7845" s="139"/>
      <x:c r="F7845" s="139"/>
      <x:c r="G7845" s="139"/>
      <x:c r="H7845" s="139"/>
      <x:c r="I7845" s="266" t="n">
        <x:f>INT((ROW()-ROW($I$46))/((CARROT_CAP+1)*(MESCLUN_CAP+1)))</x:f>
        <x:v>11</x:v>
      </x:c>
      <x:c r="J7845" s="266" t="n">
        <x:f>MOD(INT((ROW()-ROW($I$46))/(MESCLUN_CAP+1)),CARROT_CAP+1)</x:f>
        <x:v>20</x:v>
      </x:c>
      <x:c r="K7845" s="266" t="n">
        <x:f>MOD(ROW()-ROW($I$46),MESCLUN_CAP+1)</x:f>
        <x:v>18</x:v>
      </x:c>
      <x:c r="L7845" s="266" t="n">
        <x:f>SUM(I7845:K7845)</x:f>
        <x:v>49</x:v>
      </x:c>
      <x:c r="M7845" s="267" t="n">
        <x:f>I7845*TOMATO_HOURS*WEEKS*(1+TOMATO_DIM)^I7845+J7845*CARROT_HOURS*WEEKS*(1+CARROT_DIM)^J7845+K7845*MESCLUN_HOURS*WEEKS*(1+MESCLUN_DIM)^K7845</x:f>
        <x:v>4820.723092474366</x:v>
      </x:c>
      <x:c r="N7845" s="267" t="n">
        <x:f>MAX(M7845-FARMER_HOURS,0)/TEMP_HOURS_PER_WORKER</x:f>
        <x:v>2.8477243697738652</x:v>
      </x:c>
      <x:c r="O7845" s="268" t="n">
        <x:f>I7845*TOMATO_PRICE+J7845*CARROT_PRICE+K7845*MESCLUN_PRICE</x:f>
        <x:v>187280</x:v>
      </x:c>
      <x:c r="P7845" s="268" t="n">
        <x:f>I7845*TOMATO_FERTILIZER+J7845*CARROT_FERTILIZER+K7845*MESCLUN_FERTILIZER</x:f>
        <x:v>34320</x:v>
      </x:c>
      <x:c r="Q7845" s="268" t="n">
        <x:f>MIN(M7845,FARMER_HOURS)*FARMER_RATE+MAX(M7845-FARMER_HOURS,0)*TEMP_RATE</x:f>
        <x:v>96193.10924434663</x:v>
      </x:c>
      <x:c r="R7845" s="268" t="n">
        <x:f>O7845-P7845-Q7845-FIXED_COST</x:f>
        <x:v>36766.89075565337</x:v>
      </x:c>
      <x:c r="S7845" s="139" t="str">
        <x:f>IF(AND(L7845&lt;=TOTAL_BED_CAP,N7845&lt;=TEMP_WORKER_CAP),"YES","NO")</x:f>
        <x:v>YES</x:v>
      </x:c>
      <x:c r="T7845" s="139" t="n">
        <x:f>IF(S7845="YES",R7845,-1E+99)</x:f>
        <x:v>36766.89075565337</x:v>
      </x:c>
    </x:row>
    <x:row r="7846">
      <x:c r="A7846" s="139"/>
      <x:c r="B7846" s="139"/>
      <x:c r="C7846" s="139"/>
      <x:c r="D7846" s="139"/>
      <x:c r="E7846" s="139"/>
      <x:c r="F7846" s="139"/>
      <x:c r="G7846" s="139"/>
      <x:c r="H7846" s="139"/>
      <x:c r="I7846" s="266" t="n">
        <x:f>INT((ROW()-ROW($I$46))/((CARROT_CAP+1)*(MESCLUN_CAP+1)))</x:f>
        <x:v>11</x:v>
      </x:c>
      <x:c r="J7846" s="266" t="n">
        <x:f>MOD(INT((ROW()-ROW($I$46))/(MESCLUN_CAP+1)),CARROT_CAP+1)</x:f>
        <x:v>20</x:v>
      </x:c>
      <x:c r="K7846" s="266" t="n">
        <x:f>MOD(ROW()-ROW($I$46),MESCLUN_CAP+1)</x:f>
        <x:v>19</x:v>
      </x:c>
      <x:c r="L7846" s="266" t="n">
        <x:f>SUM(I7846:K7846)</x:f>
        <x:v>50</x:v>
      </x:c>
      <x:c r="M7846" s="267" t="n">
        <x:f>I7846*TOMATO_HOURS*WEEKS*(1+TOMATO_DIM)^I7846+J7846*CARROT_HOURS*WEEKS*(1+CARROT_DIM)^J7846+K7846*MESCLUN_HOURS*WEEKS*(1+MESCLUN_DIM)^K7846</x:f>
        <x:v>4890.364621110388</x:v>
      </x:c>
      <x:c r="N7846" s="267" t="n">
        <x:f>MAX(M7846-FARMER_HOURS,0)/TEMP_HOURS_PER_WORKER</x:f>
        <x:v>2.8960865424377693</x:v>
      </x:c>
      <x:c r="O7846" s="268" t="n">
        <x:f>I7846*TOMATO_PRICE+J7846*CARROT_PRICE+K7846*MESCLUN_PRICE</x:f>
        <x:v>189980</x:v>
      </x:c>
      <x:c r="P7846" s="268" t="n">
        <x:f>I7846*TOMATO_FERTILIZER+J7846*CARROT_FERTILIZER+K7846*MESCLUN_FERTILIZER</x:f>
        <x:v>35200</x:v>
      </x:c>
      <x:c r="Q7846" s="268" t="n">
        <x:f>MIN(M7846,FARMER_HOURS)*FARMER_RATE+MAX(M7846-FARMER_HOURS,0)*TEMP_RATE</x:f>
        <x:v>97402.16356094423</x:v>
      </x:c>
      <x:c r="R7846" s="268" t="n">
        <x:f>O7846-P7846-Q7846-FIXED_COST</x:f>
        <x:v>37377.83643905577</x:v>
      </x:c>
      <x:c r="S7846" s="139" t="str">
        <x:f>IF(AND(L7846&lt;=TOTAL_BED_CAP,N7846&lt;=TEMP_WORKER_CAP),"YES","NO")</x:f>
        <x:v>YES</x:v>
      </x:c>
      <x:c r="T7846" s="139" t="n">
        <x:f>IF(S7846="YES",R7846,-1E+99)</x:f>
        <x:v>37377.83643905577</x:v>
      </x:c>
    </x:row>
    <x:row r="7847">
      <x:c r="A7847" s="139"/>
      <x:c r="B7847" s="139"/>
      <x:c r="C7847" s="139"/>
      <x:c r="D7847" s="139"/>
      <x:c r="E7847" s="139"/>
      <x:c r="F7847" s="139"/>
      <x:c r="G7847" s="139"/>
      <x:c r="H7847" s="139"/>
      <x:c r="I7847" s="266" t="n">
        <x:f>INT((ROW()-ROW($I$46))/((CARROT_CAP+1)*(MESCLUN_CAP+1)))</x:f>
        <x:v>11</x:v>
      </x:c>
      <x:c r="J7847" s="266" t="n">
        <x:f>MOD(INT((ROW()-ROW($I$46))/(MESCLUN_CAP+1)),CARROT_CAP+1)</x:f>
        <x:v>20</x:v>
      </x:c>
      <x:c r="K7847" s="266" t="n">
        <x:f>MOD(ROW()-ROW($I$46),MESCLUN_CAP+1)</x:f>
        <x:v>20</x:v>
      </x:c>
      <x:c r="L7847" s="266" t="n">
        <x:f>SUM(I7847:K7847)</x:f>
        <x:v>51</x:v>
      </x:c>
      <x:c r="M7847" s="267" t="n">
        <x:f>I7847*TOMATO_HOURS*WEEKS*(1+TOMATO_DIM)^I7847+J7847*CARROT_HOURS*WEEKS*(1+CARROT_DIM)^J7847+K7847*MESCLUN_HOURS*WEEKS*(1+MESCLUN_DIM)^K7847</x:f>
        <x:v>4961.588911760865</x:v>
      </x:c>
      <x:c r="N7847" s="267" t="n">
        <x:f>MAX(M7847-FARMER_HOURS,0)/TEMP_HOURS_PER_WORKER</x:f>
        <x:v>2.9455478553894894</x:v>
      </x:c>
      <x:c r="O7847" s="268" t="n">
        <x:f>I7847*TOMATO_PRICE+J7847*CARROT_PRICE+K7847*MESCLUN_PRICE</x:f>
        <x:v>192680</x:v>
      </x:c>
      <x:c r="P7847" s="268" t="n">
        <x:f>I7847*TOMATO_FERTILIZER+J7847*CARROT_FERTILIZER+K7847*MESCLUN_FERTILIZER</x:f>
        <x:v>36080</x:v>
      </x:c>
      <x:c r="Q7847" s="268" t="n">
        <x:f>MIN(M7847,FARMER_HOURS)*FARMER_RATE+MAX(M7847-FARMER_HOURS,0)*TEMP_RATE</x:f>
        <x:v>98638.69638473724</x:v>
      </x:c>
      <x:c r="R7847" s="268" t="n">
        <x:f>O7847-P7847-Q7847-FIXED_COST</x:f>
        <x:v>37961.30361526276</x:v>
      </x:c>
      <x:c r="S7847" s="139" t="str">
        <x:f>IF(AND(L7847&lt;=TOTAL_BED_CAP,N7847&lt;=TEMP_WORKER_CAP),"YES","NO")</x:f>
        <x:v>YES</x:v>
      </x:c>
      <x:c r="T7847" s="139" t="n">
        <x:f>IF(S7847="YES",R7847,-1E+99)</x:f>
        <x:v>37961.30361526276</x:v>
      </x:c>
    </x:row>
    <x:row r="7848">
      <x:c r="A7848" s="139"/>
      <x:c r="B7848" s="139"/>
      <x:c r="C7848" s="139"/>
      <x:c r="D7848" s="139"/>
      <x:c r="E7848" s="139"/>
      <x:c r="F7848" s="139"/>
      <x:c r="G7848" s="139"/>
      <x:c r="H7848" s="139"/>
      <x:c r="I7848" s="266" t="n">
        <x:f>INT((ROW()-ROW($I$46))/((CARROT_CAP+1)*(MESCLUN_CAP+1)))</x:f>
        <x:v>11</x:v>
      </x:c>
      <x:c r="J7848" s="266" t="n">
        <x:f>MOD(INT((ROW()-ROW($I$46))/(MESCLUN_CAP+1)),CARROT_CAP+1)</x:f>
        <x:v>20</x:v>
      </x:c>
      <x:c r="K7848" s="266" t="n">
        <x:f>MOD(ROW()-ROW($I$46),MESCLUN_CAP+1)</x:f>
        <x:v>21</x:v>
      </x:c>
      <x:c r="L7848" s="266" t="n">
        <x:f>SUM(I7848:K7848)</x:f>
        <x:v>52</x:v>
      </x:c>
      <x:c r="M7848" s="267" t="n">
        <x:f>I7848*TOMATO_HOURS*WEEKS*(1+TOMATO_DIM)^I7848+J7848*CARROT_HOURS*WEEKS*(1+CARROT_DIM)^J7848+K7848*MESCLUN_HOURS*WEEKS*(1+MESCLUN_DIM)^K7848</x:f>
        <x:v>5034.424651987309</x:v>
      </x:c>
      <x:c r="N7848" s="267" t="n">
        <x:f>MAX(M7848-FARMER_HOURS,0)/TEMP_HOURS_PER_WORKER</x:f>
        <x:v>2.9961282305467423</x:v>
      </x:c>
      <x:c r="O7848" s="268" t="n">
        <x:f>I7848*TOMATO_PRICE+J7848*CARROT_PRICE+K7848*MESCLUN_PRICE</x:f>
        <x:v>195380</x:v>
      </x:c>
      <x:c r="P7848" s="268" t="n">
        <x:f>I7848*TOMATO_FERTILIZER+J7848*CARROT_FERTILIZER+K7848*MESCLUN_FERTILIZER</x:f>
        <x:v>36960</x:v>
      </x:c>
      <x:c r="Q7848" s="268" t="n">
        <x:f>MIN(M7848,FARMER_HOURS)*FARMER_RATE+MAX(M7848-FARMER_HOURS,0)*TEMP_RATE</x:f>
        <x:v>99903.20576366855</x:v>
      </x:c>
      <x:c r="R7848" s="268" t="n">
        <x:f>O7848-P7848-Q7848-FIXED_COST</x:f>
        <x:v>38516.79423633145</x:v>
      </x:c>
      <x:c r="S7848" s="139" t="str">
        <x:f>IF(AND(L7848&lt;=TOTAL_BED_CAP,N7848&lt;=TEMP_WORKER_CAP),"YES","NO")</x:f>
        <x:v>YES</x:v>
      </x:c>
      <x:c r="T7848" s="139" t="n">
        <x:f>IF(S7848="YES",R7848,-1E+99)</x:f>
        <x:v>38516.79423633145</x:v>
      </x:c>
    </x:row>
    <x:row r="7849">
      <x:c r="A7849" s="139"/>
      <x:c r="B7849" s="139"/>
      <x:c r="C7849" s="139"/>
      <x:c r="D7849" s="139"/>
      <x:c r="E7849" s="139"/>
      <x:c r="F7849" s="139"/>
      <x:c r="G7849" s="139"/>
      <x:c r="H7849" s="139"/>
      <x:c r="I7849" s="266" t="n">
        <x:f>INT((ROW()-ROW($I$46))/((CARROT_CAP+1)*(MESCLUN_CAP+1)))</x:f>
        <x:v>11</x:v>
      </x:c>
      <x:c r="J7849" s="266" t="n">
        <x:f>MOD(INT((ROW()-ROW($I$46))/(MESCLUN_CAP+1)),CARROT_CAP+1)</x:f>
        <x:v>20</x:v>
      </x:c>
      <x:c r="K7849" s="266" t="n">
        <x:f>MOD(ROW()-ROW($I$46),MESCLUN_CAP+1)</x:f>
        <x:v>22</x:v>
      </x:c>
      <x:c r="L7849" s="266" t="n">
        <x:f>SUM(I7849:K7849)</x:f>
        <x:v>53</x:v>
      </x:c>
      <x:c r="M7849" s="267" t="n">
        <x:f>I7849*TOMATO_HOURS*WEEKS*(1+TOMATO_DIM)^I7849+J7849*CARROT_HOURS*WEEKS*(1+CARROT_DIM)^J7849+K7849*MESCLUN_HOURS*WEEKS*(1+MESCLUN_DIM)^K7849</x:f>
        <x:v>5108.900999233705</x:v>
      </x:c>
      <x:c r="N7849" s="267" t="n">
        <x:f>MAX(M7849-FARMER_HOURS,0)/TEMP_HOURS_PER_WORKER</x:f>
        <x:v>3.0478479161345176</x:v>
      </x:c>
      <x:c r="O7849" s="268" t="n">
        <x:f>I7849*TOMATO_PRICE+J7849*CARROT_PRICE+K7849*MESCLUN_PRICE</x:f>
        <x:v>198080</x:v>
      </x:c>
      <x:c r="P7849" s="268" t="n">
        <x:f>I7849*TOMATO_FERTILIZER+J7849*CARROT_FERTILIZER+K7849*MESCLUN_FERTILIZER</x:f>
        <x:v>37840</x:v>
      </x:c>
      <x:c r="Q7849" s="268" t="n">
        <x:f>MIN(M7849,FARMER_HOURS)*FARMER_RATE+MAX(M7849-FARMER_HOURS,0)*TEMP_RATE</x:f>
        <x:v>101196.19790336293</x:v>
      </x:c>
      <x:c r="R7849" s="268" t="n">
        <x:f>O7849-P7849-Q7849-FIXED_COST</x:f>
        <x:v>39043.80209663707</x:v>
      </x:c>
      <x:c r="S7849" s="139" t="str">
        <x:f>IF(AND(L7849&lt;=TOTAL_BED_CAP,N7849&lt;=TEMP_WORKER_CAP),"YES","NO")</x:f>
        <x:v>YES</x:v>
      </x:c>
      <x:c r="T7849" s="139" t="n">
        <x:f>IF(S7849="YES",R7849,-1E+99)</x:f>
        <x:v>39043.80209663707</x:v>
      </x:c>
    </x:row>
    <x:row r="7850">
      <x:c r="A7850" s="139"/>
      <x:c r="B7850" s="139"/>
      <x:c r="C7850" s="139"/>
      <x:c r="D7850" s="139"/>
      <x:c r="E7850" s="139"/>
      <x:c r="F7850" s="139"/>
      <x:c r="G7850" s="139"/>
      <x:c r="H7850" s="139"/>
      <x:c r="I7850" s="266" t="n">
        <x:f>INT((ROW()-ROW($I$46))/((CARROT_CAP+1)*(MESCLUN_CAP+1)))</x:f>
        <x:v>11</x:v>
      </x:c>
      <x:c r="J7850" s="266" t="n">
        <x:f>MOD(INT((ROW()-ROW($I$46))/(MESCLUN_CAP+1)),CARROT_CAP+1)</x:f>
        <x:v>20</x:v>
      </x:c>
      <x:c r="K7850" s="266" t="n">
        <x:f>MOD(ROW()-ROW($I$46),MESCLUN_CAP+1)</x:f>
        <x:v>23</x:v>
      </x:c>
      <x:c r="L7850" s="266" t="n">
        <x:f>SUM(I7850:K7850)</x:f>
        <x:v>54</x:v>
      </x:c>
      <x:c r="M7850" s="267" t="n">
        <x:f>I7850*TOMATO_HOURS*WEEKS*(1+TOMATO_DIM)^I7850+J7850*CARROT_HOURS*WEEKS*(1+CARROT_DIM)^J7850+K7850*MESCLUN_HOURS*WEEKS*(1+MESCLUN_DIM)^K7850</x:f>
        <x:v>5185.047588091141</x:v>
      </x:c>
      <x:c r="N7850" s="267" t="n">
        <x:f>MAX(M7850-FARMER_HOURS,0)/TEMP_HOURS_PER_WORKER</x:f>
        <x:v>3.100727491729959</x:v>
      </x:c>
      <x:c r="O7850" s="268" t="n">
        <x:f>I7850*TOMATO_PRICE+J7850*CARROT_PRICE+K7850*MESCLUN_PRICE</x:f>
        <x:v>200780</x:v>
      </x:c>
      <x:c r="P7850" s="268" t="n">
        <x:f>I7850*TOMATO_FERTILIZER+J7850*CARROT_FERTILIZER+K7850*MESCLUN_FERTILIZER</x:f>
        <x:v>38720</x:v>
      </x:c>
      <x:c r="Q7850" s="268" t="n">
        <x:f>MIN(M7850,FARMER_HOURS)*FARMER_RATE+MAX(M7850-FARMER_HOURS,0)*TEMP_RATE</x:f>
        <x:v>102518.18729324896</x:v>
      </x:c>
      <x:c r="R7850" s="268" t="n">
        <x:f>O7850-P7850-Q7850-FIXED_COST</x:f>
        <x:v>39541.812706751036</x:v>
      </x:c>
      <x:c r="S7850" s="139" t="str">
        <x:f>IF(AND(L7850&lt;=TOTAL_BED_CAP,N7850&lt;=TEMP_WORKER_CAP),"YES","NO")</x:f>
        <x:v>YES</x:v>
      </x:c>
      <x:c r="T7850" s="139" t="n">
        <x:f>IF(S7850="YES",R7850,-1E+99)</x:f>
        <x:v>39541.812706751036</x:v>
      </x:c>
    </x:row>
    <x:row r="7851">
      <x:c r="A7851" s="139"/>
      <x:c r="B7851" s="139"/>
      <x:c r="C7851" s="139"/>
      <x:c r="D7851" s="139"/>
      <x:c r="E7851" s="139"/>
      <x:c r="F7851" s="139"/>
      <x:c r="G7851" s="139"/>
      <x:c r="H7851" s="139"/>
      <x:c r="I7851" s="266" t="n">
        <x:f>INT((ROW()-ROW($I$46))/((CARROT_CAP+1)*(MESCLUN_CAP+1)))</x:f>
        <x:v>11</x:v>
      </x:c>
      <x:c r="J7851" s="266" t="n">
        <x:f>MOD(INT((ROW()-ROW($I$46))/(MESCLUN_CAP+1)),CARROT_CAP+1)</x:f>
        <x:v>20</x:v>
      </x:c>
      <x:c r="K7851" s="266" t="n">
        <x:f>MOD(ROW()-ROW($I$46),MESCLUN_CAP+1)</x:f>
        <x:v>24</x:v>
      </x:c>
      <x:c r="L7851" s="266" t="n">
        <x:f>SUM(I7851:K7851)</x:f>
        <x:v>55</x:v>
      </x:c>
      <x:c r="M7851" s="267" t="n">
        <x:f>I7851*TOMATO_HOURS*WEEKS*(1+TOMATO_DIM)^I7851+J7851*CARROT_HOURS*WEEKS*(1+CARROT_DIM)^J7851+K7851*MESCLUN_HOURS*WEEKS*(1+MESCLUN_DIM)^K7851</x:f>
        <x:v>5262.894537670637</x:v>
      </x:c>
      <x:c r="N7851" s="267" t="n">
        <x:f>MAX(M7851-FARMER_HOURS,0)/TEMP_HOURS_PER_WORKER</x:f>
        <x:v>3.1547878733823866</x:v>
      </x:c>
      <x:c r="O7851" s="268" t="n">
        <x:f>I7851*TOMATO_PRICE+J7851*CARROT_PRICE+K7851*MESCLUN_PRICE</x:f>
        <x:v>203480</x:v>
      </x:c>
      <x:c r="P7851" s="268" t="n">
        <x:f>I7851*TOMATO_FERTILIZER+J7851*CARROT_FERTILIZER+K7851*MESCLUN_FERTILIZER</x:f>
        <x:v>39600</x:v>
      </x:c>
      <x:c r="Q7851" s="268" t="n">
        <x:f>MIN(M7851,FARMER_HOURS)*FARMER_RATE+MAX(M7851-FARMER_HOURS,0)*TEMP_RATE</x:f>
        <x:v>103869.69683455967</x:v>
      </x:c>
      <x:c r="R7851" s="268" t="n">
        <x:f>O7851-P7851-Q7851-FIXED_COST</x:f>
        <x:v>40010.30316544033</x:v>
      </x:c>
      <x:c r="S7851" s="139" t="str">
        <x:f>IF(AND(L7851&lt;=TOTAL_BED_CAP,N7851&lt;=TEMP_WORKER_CAP),"YES","NO")</x:f>
        <x:v>YES</x:v>
      </x:c>
      <x:c r="T7851" s="139" t="n">
        <x:f>IF(S7851="YES",R7851,-1E+99)</x:f>
        <x:v>40010.30316544033</x:v>
      </x:c>
    </x:row>
    <x:row r="7852">
      <x:c r="A7852" s="139"/>
      <x:c r="B7852" s="139"/>
      <x:c r="C7852" s="139"/>
      <x:c r="D7852" s="139"/>
      <x:c r="E7852" s="139"/>
      <x:c r="F7852" s="139"/>
      <x:c r="G7852" s="139"/>
      <x:c r="H7852" s="139"/>
      <x:c r="I7852" s="266" t="n">
        <x:f>INT((ROW()-ROW($I$46))/((CARROT_CAP+1)*(MESCLUN_CAP+1)))</x:f>
        <x:v>11</x:v>
      </x:c>
      <x:c r="J7852" s="266" t="n">
        <x:f>MOD(INT((ROW()-ROW($I$46))/(MESCLUN_CAP+1)),CARROT_CAP+1)</x:f>
        <x:v>20</x:v>
      </x:c>
      <x:c r="K7852" s="266" t="n">
        <x:f>MOD(ROW()-ROW($I$46),MESCLUN_CAP+1)</x:f>
        <x:v>25</x:v>
      </x:c>
      <x:c r="L7852" s="266" t="n">
        <x:f>SUM(I7852:K7852)</x:f>
        <x:v>56</x:v>
      </x:c>
      <x:c r="M7852" s="267" t="n">
        <x:f>I7852*TOMATO_HOURS*WEEKS*(1+TOMATO_DIM)^I7852+J7852*CARROT_HOURS*WEEKS*(1+CARROT_DIM)^J7852+K7852*MESCLUN_HOURS*WEEKS*(1+MESCLUN_DIM)^K7852</x:f>
        <x:v>5342.472459085734</x:v>
      </x:c>
      <x:c r="N7852" s="267" t="n">
        <x:f>MAX(M7852-FARMER_HOURS,0)/TEMP_HOURS_PER_WORKER</x:f>
        <x:v>3.2100503188095377</x:v>
      </x:c>
      <x:c r="O7852" s="268" t="n">
        <x:f>I7852*TOMATO_PRICE+J7852*CARROT_PRICE+K7852*MESCLUN_PRICE</x:f>
        <x:v>206180</x:v>
      </x:c>
      <x:c r="P7852" s="268" t="n">
        <x:f>I7852*TOMATO_FERTILIZER+J7852*CARROT_FERTILIZER+K7852*MESCLUN_FERTILIZER</x:f>
        <x:v>40480</x:v>
      </x:c>
      <x:c r="Q7852" s="268" t="n">
        <x:f>MIN(M7852,FARMER_HOURS)*FARMER_RATE+MAX(M7852-FARMER_HOURS,0)*TEMP_RATE</x:f>
        <x:v>105251.25797023844</x:v>
      </x:c>
      <x:c r="R7852" s="268" t="n">
        <x:f>O7852-P7852-Q7852-FIXED_COST</x:f>
        <x:v>40448.74202976156</x:v>
      </x:c>
      <x:c r="S7852" s="139" t="str">
        <x:f>IF(AND(L7852&lt;=TOTAL_BED_CAP,N7852&lt;=TEMP_WORKER_CAP),"YES","NO")</x:f>
        <x:v>YES</x:v>
      </x:c>
      <x:c r="T7852" s="139" t="n">
        <x:f>IF(S7852="YES",R7852,-1E+99)</x:f>
        <x:v>40448.74202976156</x:v>
      </x:c>
    </x:row>
    <x:row r="7853">
      <x:c r="A7853" s="139"/>
      <x:c r="B7853" s="139"/>
      <x:c r="C7853" s="139"/>
      <x:c r="D7853" s="139"/>
      <x:c r="E7853" s="139"/>
      <x:c r="F7853" s="139"/>
      <x:c r="G7853" s="139"/>
      <x:c r="H7853" s="139"/>
      <x:c r="I7853" s="266" t="n">
        <x:f>INT((ROW()-ROW($I$46))/((CARROT_CAP+1)*(MESCLUN_CAP+1)))</x:f>
        <x:v>11</x:v>
      </x:c>
      <x:c r="J7853" s="266" t="n">
        <x:f>MOD(INT((ROW()-ROW($I$46))/(MESCLUN_CAP+1)),CARROT_CAP+1)</x:f>
        <x:v>20</x:v>
      </x:c>
      <x:c r="K7853" s="266" t="n">
        <x:f>MOD(ROW()-ROW($I$46),MESCLUN_CAP+1)</x:f>
        <x:v>26</x:v>
      </x:c>
      <x:c r="L7853" s="266" t="n">
        <x:f>SUM(I7853:K7853)</x:f>
        <x:v>57</x:v>
      </x:c>
      <x:c r="M7853" s="267" t="n">
        <x:f>I7853*TOMATO_HOURS*WEEKS*(1+TOMATO_DIM)^I7853+J7853*CARROT_HOURS*WEEKS*(1+CARROT_DIM)^J7853+K7853*MESCLUN_HOURS*WEEKS*(1+MESCLUN_DIM)^K7853</x:f>
        <x:v>5423.812463046452</x:v>
      </x:c>
      <x:c r="N7853" s="267" t="n">
        <x:f>MAX(M7853-FARMER_HOURS,0)/TEMP_HOURS_PER_WORKER</x:f>
        <x:v>3.2665364326711472</x:v>
      </x:c>
      <x:c r="O7853" s="268" t="n">
        <x:f>I7853*TOMATO_PRICE+J7853*CARROT_PRICE+K7853*MESCLUN_PRICE</x:f>
        <x:v>208880</x:v>
      </x:c>
      <x:c r="P7853" s="268" t="n">
        <x:f>I7853*TOMATO_FERTILIZER+J7853*CARROT_FERTILIZER+K7853*MESCLUN_FERTILIZER</x:f>
        <x:v>41360</x:v>
      </x:c>
      <x:c r="Q7853" s="268" t="n">
        <x:f>MIN(M7853,FARMER_HOURS)*FARMER_RATE+MAX(M7853-FARMER_HOURS,0)*TEMP_RATE</x:f>
        <x:v>106663.41081677868</x:v>
      </x:c>
      <x:c r="R7853" s="268" t="n">
        <x:f>O7853-P7853-Q7853-FIXED_COST</x:f>
        <x:v>40856.589183221324</x:v>
      </x:c>
      <x:c r="S7853" s="139" t="str">
        <x:f>IF(AND(L7853&lt;=TOTAL_BED_CAP,N7853&lt;=TEMP_WORKER_CAP),"YES","NO")</x:f>
        <x:v>YES</x:v>
      </x:c>
      <x:c r="T7853" s="139" t="n">
        <x:f>IF(S7853="YES",R7853,-1E+99)</x:f>
        <x:v>40856.589183221324</x:v>
      </x:c>
    </x:row>
    <x:row r="7854">
      <x:c r="A7854" s="139"/>
      <x:c r="B7854" s="139"/>
      <x:c r="C7854" s="139"/>
      <x:c r="D7854" s="139"/>
      <x:c r="E7854" s="139"/>
      <x:c r="F7854" s="139"/>
      <x:c r="G7854" s="139"/>
      <x:c r="H7854" s="139"/>
      <x:c r="I7854" s="266" t="n">
        <x:f>INT((ROW()-ROW($I$46))/((CARROT_CAP+1)*(MESCLUN_CAP+1)))</x:f>
        <x:v>11</x:v>
      </x:c>
      <x:c r="J7854" s="266" t="n">
        <x:f>MOD(INT((ROW()-ROW($I$46))/(MESCLUN_CAP+1)),CARROT_CAP+1)</x:f>
        <x:v>20</x:v>
      </x:c>
      <x:c r="K7854" s="266" t="n">
        <x:f>MOD(ROW()-ROW($I$46),MESCLUN_CAP+1)</x:f>
        <x:v>27</x:v>
      </x:c>
      <x:c r="L7854" s="266" t="n">
        <x:f>SUM(I7854:K7854)</x:f>
        <x:v>58</x:v>
      </x:c>
      <x:c r="M7854" s="267" t="n">
        <x:f>I7854*TOMATO_HOURS*WEEKS*(1+TOMATO_DIM)^I7854+J7854*CARROT_HOURS*WEEKS*(1+CARROT_DIM)^J7854+K7854*MESCLUN_HOURS*WEEKS*(1+MESCLUN_DIM)^K7854</x:f>
        <x:v>5506.946167566209</x:v>
      </x:c>
      <x:c r="N7854" s="267" t="n">
        <x:f>MAX(M7854-FARMER_HOURS,0)/TEMP_HOURS_PER_WORKER</x:f>
        <x:v>3.3242681719209783</x:v>
      </x:c>
      <x:c r="O7854" s="268" t="n">
        <x:f>I7854*TOMATO_PRICE+J7854*CARROT_PRICE+K7854*MESCLUN_PRICE</x:f>
        <x:v>211580</x:v>
      </x:c>
      <x:c r="P7854" s="268" t="n">
        <x:f>I7854*TOMATO_FERTILIZER+J7854*CARROT_FERTILIZER+K7854*MESCLUN_FERTILIZER</x:f>
        <x:v>42240</x:v>
      </x:c>
      <x:c r="Q7854" s="268" t="n">
        <x:f>MIN(M7854,FARMER_HOURS)*FARMER_RATE+MAX(M7854-FARMER_HOURS,0)*TEMP_RATE</x:f>
        <x:v>108106.70429802446</x:v>
      </x:c>
      <x:c r="R7854" s="268" t="n">
        <x:f>O7854-P7854-Q7854-FIXED_COST</x:f>
        <x:v>41233.29570197554</x:v>
      </x:c>
      <x:c r="S7854" s="139" t="str">
        <x:f>IF(AND(L7854&lt;=TOTAL_BED_CAP,N7854&lt;=TEMP_WORKER_CAP),"YES","NO")</x:f>
        <x:v>YES</x:v>
      </x:c>
      <x:c r="T7854" s="139" t="n">
        <x:f>IF(S7854="YES",R7854,-1E+99)</x:f>
        <x:v>41233.29570197554</x:v>
      </x:c>
    </x:row>
    <x:row r="7855">
      <x:c r="A7855" s="139"/>
      <x:c r="B7855" s="139"/>
      <x:c r="C7855" s="139"/>
      <x:c r="D7855" s="139"/>
      <x:c r="E7855" s="139"/>
      <x:c r="F7855" s="139"/>
      <x:c r="G7855" s="139"/>
      <x:c r="H7855" s="139"/>
      <x:c r="I7855" s="266" t="n">
        <x:f>INT((ROW()-ROW($I$46))/((CARROT_CAP+1)*(MESCLUN_CAP+1)))</x:f>
        <x:v>11</x:v>
      </x:c>
      <x:c r="J7855" s="266" t="n">
        <x:f>MOD(INT((ROW()-ROW($I$46))/(MESCLUN_CAP+1)),CARROT_CAP+1)</x:f>
        <x:v>20</x:v>
      </x:c>
      <x:c r="K7855" s="266" t="n">
        <x:f>MOD(ROW()-ROW($I$46),MESCLUN_CAP+1)</x:f>
        <x:v>28</x:v>
      </x:c>
      <x:c r="L7855" s="266" t="n">
        <x:f>SUM(I7855:K7855)</x:f>
        <x:v>59</x:v>
      </x:c>
      <x:c r="M7855" s="267" t="n">
        <x:f>I7855*TOMATO_HOURS*WEEKS*(1+TOMATO_DIM)^I7855+J7855*CARROT_HOURS*WEEKS*(1+CARROT_DIM)^J7855+K7855*MESCLUN_HOURS*WEEKS*(1+MESCLUN_DIM)^K7855</x:f>
        <x:v>5591.905705783362</x:v>
      </x:c>
      <x:c r="N7855" s="267" t="n">
        <x:f>MAX(M7855-FARMER_HOURS,0)/TEMP_HOURS_PER_WORKER</x:f>
        <x:v>3.3832678512384455</x:v>
      </x:c>
      <x:c r="O7855" s="268" t="n">
        <x:f>I7855*TOMATO_PRICE+J7855*CARROT_PRICE+K7855*MESCLUN_PRICE</x:f>
        <x:v>214280</x:v>
      </x:c>
      <x:c r="P7855" s="268" t="n">
        <x:f>I7855*TOMATO_FERTILIZER+J7855*CARROT_FERTILIZER+K7855*MESCLUN_FERTILIZER</x:f>
        <x:v>43120</x:v>
      </x:c>
      <x:c r="Q7855" s="268" t="n">
        <x:f>MIN(M7855,FARMER_HOURS)*FARMER_RATE+MAX(M7855-FARMER_HOURS,0)*TEMP_RATE</x:f>
        <x:v>109581.69628096114</x:v>
      </x:c>
      <x:c r="R7855" s="268" t="n">
        <x:f>O7855-P7855-Q7855-FIXED_COST</x:f>
        <x:v>41578.30371903886</x:v>
      </x:c>
      <x:c r="S7855" s="139" t="str">
        <x:f>IF(AND(L7855&lt;=TOTAL_BED_CAP,N7855&lt;=TEMP_WORKER_CAP),"YES","NO")</x:f>
        <x:v>YES</x:v>
      </x:c>
      <x:c r="T7855" s="139" t="n">
        <x:f>IF(S7855="YES",R7855,-1E+99)</x:f>
        <x:v>41578.30371903886</x:v>
      </x:c>
    </x:row>
    <x:row r="7856">
      <x:c r="A7856" s="139"/>
      <x:c r="B7856" s="139"/>
      <x:c r="C7856" s="139"/>
      <x:c r="D7856" s="139"/>
      <x:c r="E7856" s="139"/>
      <x:c r="F7856" s="139"/>
      <x:c r="G7856" s="139"/>
      <x:c r="H7856" s="139"/>
      <x:c r="I7856" s="266" t="n">
        <x:f>INT((ROW()-ROW($I$46))/((CARROT_CAP+1)*(MESCLUN_CAP+1)))</x:f>
        <x:v>11</x:v>
      </x:c>
      <x:c r="J7856" s="266" t="n">
        <x:f>MOD(INT((ROW()-ROW($I$46))/(MESCLUN_CAP+1)),CARROT_CAP+1)</x:f>
        <x:v>20</x:v>
      </x:c>
      <x:c r="K7856" s="266" t="n">
        <x:f>MOD(ROW()-ROW($I$46),MESCLUN_CAP+1)</x:f>
        <x:v>29</x:v>
      </x:c>
      <x:c r="L7856" s="266" t="n">
        <x:f>SUM(I7856:K7856)</x:f>
        <x:v>60</x:v>
      </x:c>
      <x:c r="M7856" s="267" t="n">
        <x:f>I7856*TOMATO_HOURS*WEEKS*(1+TOMATO_DIM)^I7856+J7856*CARROT_HOURS*WEEKS*(1+CARROT_DIM)^J7856+K7856*MESCLUN_HOURS*WEEKS*(1+MESCLUN_DIM)^K7856</x:f>
        <x:v>5678.723733899015</x:v>
      </x:c>
      <x:c r="N7856" s="267" t="n">
        <x:f>MAX(M7856-FARMER_HOURS,0)/TEMP_HOURS_PER_WORKER</x:f>
        <x:v>3.443558148540983</x:v>
      </x:c>
      <x:c r="O7856" s="268" t="n">
        <x:f>I7856*TOMATO_PRICE+J7856*CARROT_PRICE+K7856*MESCLUN_PRICE</x:f>
        <x:v>216980</x:v>
      </x:c>
      <x:c r="P7856" s="268" t="n">
        <x:f>I7856*TOMATO_FERTILIZER+J7856*CARROT_FERTILIZER+K7856*MESCLUN_FERTILIZER</x:f>
        <x:v>44000</x:v>
      </x:c>
      <x:c r="Q7856" s="268" t="n">
        <x:f>MIN(M7856,FARMER_HOURS)*FARMER_RATE+MAX(M7856-FARMER_HOURS,0)*TEMP_RATE</x:f>
        <x:v>111088.95371352456</x:v>
      </x:c>
      <x:c r="R7856" s="268" t="n">
        <x:f>O7856-P7856-Q7856-FIXED_COST</x:f>
        <x:v>41891.04628647544</x:v>
      </x:c>
      <x:c r="S7856" s="139" t="str">
        <x:f>IF(AND(L7856&lt;=TOTAL_BED_CAP,N7856&lt;=TEMP_WORKER_CAP),"YES","NO")</x:f>
        <x:v>YES</x:v>
      </x:c>
      <x:c r="T7856" s="139" t="n">
        <x:f>IF(S7856="YES",R7856,-1E+99)</x:f>
        <x:v>41891.04628647544</x:v>
      </x:c>
    </x:row>
    <x:row r="7857">
      <x:c r="A7857" s="139"/>
      <x:c r="B7857" s="139"/>
      <x:c r="C7857" s="139"/>
      <x:c r="D7857" s="139"/>
      <x:c r="E7857" s="139"/>
      <x:c r="F7857" s="139"/>
      <x:c r="G7857" s="139"/>
      <x:c r="H7857" s="139"/>
      <x:c r="I7857" s="266" t="n">
        <x:f>INT((ROW()-ROW($I$46))/((CARROT_CAP+1)*(MESCLUN_CAP+1)))</x:f>
        <x:v>11</x:v>
      </x:c>
      <x:c r="J7857" s="266" t="n">
        <x:f>MOD(INT((ROW()-ROW($I$46))/(MESCLUN_CAP+1)),CARROT_CAP+1)</x:f>
        <x:v>20</x:v>
      </x:c>
      <x:c r="K7857" s="266" t="n">
        <x:f>MOD(ROW()-ROW($I$46),MESCLUN_CAP+1)</x:f>
        <x:v>30</x:v>
      </x:c>
      <x:c r="L7857" s="266" t="n">
        <x:f>SUM(I7857:K7857)</x:f>
        <x:v>61</x:v>
      </x:c>
      <x:c r="M7857" s="267" t="n">
        <x:f>I7857*TOMATO_HOURS*WEEKS*(1+TOMATO_DIM)^I7857+J7857*CARROT_HOURS*WEEKS*(1+CARROT_DIM)^J7857+K7857*MESCLUN_HOURS*WEEKS*(1+MESCLUN_DIM)^K7857</x:f>
        <x:v>5767.4334392327855</x:v>
      </x:c>
      <x:c r="N7857" s="267" t="n">
        <x:f>MAX(M7857-FARMER_HOURS,0)/TEMP_HOURS_PER_WORKER</x:f>
        <x:v>3.5051621105783233</x:v>
      </x:c>
      <x:c r="O7857" s="268" t="n">
        <x:f>I7857*TOMATO_PRICE+J7857*CARROT_PRICE+K7857*MESCLUN_PRICE</x:f>
        <x:v>219680</x:v>
      </x:c>
      <x:c r="P7857" s="268" t="n">
        <x:f>I7857*TOMATO_FERTILIZER+J7857*CARROT_FERTILIZER+K7857*MESCLUN_FERTILIZER</x:f>
        <x:v>44880</x:v>
      </x:c>
      <x:c r="Q7857" s="268" t="n">
        <x:f>MIN(M7857,FARMER_HOURS)*FARMER_RATE+MAX(M7857-FARMER_HOURS,0)*TEMP_RATE</x:f>
        <x:v>112629.05276445809</x:v>
      </x:c>
      <x:c r="R7857" s="268" t="n">
        <x:f>O7857-P7857-Q7857-FIXED_COST</x:f>
        <x:v>42170.94723554191</x:v>
      </x:c>
      <x:c r="S7857" s="139" t="str">
        <x:f>IF(AND(L7857&lt;=TOTAL_BED_CAP,N7857&lt;=TEMP_WORKER_CAP),"YES","NO")</x:f>
        <x:v>YES</x:v>
      </x:c>
      <x:c r="T7857" s="139" t="n">
        <x:f>IF(S7857="YES",R7857,-1E+99)</x:f>
        <x:v>42170.94723554191</x:v>
      </x:c>
    </x:row>
    <x:row r="7858">
      <x:c r="A7858" s="139"/>
      <x:c r="B7858" s="139"/>
      <x:c r="C7858" s="139"/>
      <x:c r="D7858" s="139"/>
      <x:c r="E7858" s="139"/>
      <x:c r="F7858" s="139"/>
      <x:c r="G7858" s="139"/>
      <x:c r="H7858" s="139"/>
      <x:c r="I7858" s="266" t="n">
        <x:f>INT((ROW()-ROW($I$46))/((CARROT_CAP+1)*(MESCLUN_CAP+1)))</x:f>
        <x:v>12</x:v>
      </x:c>
      <x:c r="J7858" s="266" t="n">
        <x:f>MOD(INT((ROW()-ROW($I$46))/(MESCLUN_CAP+1)),CARROT_CAP+1)</x:f>
        <x:v>0</x:v>
      </x:c>
      <x:c r="K7858" s="266" t="n">
        <x:f>MOD(ROW()-ROW($I$46),MESCLUN_CAP+1)</x:f>
        <x:v>0</x:v>
      </x:c>
      <x:c r="L7858" s="266" t="n">
        <x:f>SUM(I7858:K7858)</x:f>
        <x:v>12</x:v>
      </x:c>
      <x:c r="M7858" s="267" t="n">
        <x:f>I7858*TOMATO_HOURS*WEEKS*(1+TOMATO_DIM)^I7858+J7858*CARROT_HOURS*WEEKS*(1+CARROT_DIM)^J7858+K7858*MESCLUN_HOURS*WEEKS*(1+MESCLUN_DIM)^K7858</x:f>
        <x:v>3389.5026468586834</x:v>
      </x:c>
      <x:c r="N7858" s="267" t="n">
        <x:f>MAX(M7858-FARMER_HOURS,0)/TEMP_HOURS_PER_WORKER</x:f>
        <x:v>1.8538212825407523</x:v>
      </x:c>
      <x:c r="O7858" s="268" t="n">
        <x:f>I7858*TOMATO_PRICE+J7858*CARROT_PRICE+K7858*MESCLUN_PRICE</x:f>
        <x:v>105600</x:v>
      </x:c>
      <x:c r="P7858" s="268" t="n">
        <x:f>I7858*TOMATO_FERTILIZER+J7858*CARROT_FERTILIZER+K7858*MESCLUN_FERTILIZER</x:f>
        <x:v>10560</x:v>
      </x:c>
      <x:c r="Q7858" s="268" t="n">
        <x:f>MIN(M7858,FARMER_HOURS)*FARMER_RATE+MAX(M7858-FARMER_HOURS,0)*TEMP_RATE</x:f>
        <x:v>71345.53206351881</x:v>
      </x:c>
      <x:c r="R7858" s="268" t="n">
        <x:f>O7858-P7858-Q7858-FIXED_COST</x:f>
        <x:v>3694.467936481189</x:v>
      </x:c>
      <x:c r="S7858" s="139" t="str">
        <x:f>IF(AND(L7858&lt;=TOTAL_BED_CAP,N7858&lt;=TEMP_WORKER_CAP),"YES","NO")</x:f>
        <x:v>YES</x:v>
      </x:c>
      <x:c r="T7858" s="139" t="n">
        <x:f>IF(S7858="YES",R7858,-1E+99)</x:f>
        <x:v>3694.467936481189</x:v>
      </x:c>
    </x:row>
    <x:row r="7859">
      <x:c r="A7859" s="139"/>
      <x:c r="B7859" s="139"/>
      <x:c r="C7859" s="139"/>
      <x:c r="D7859" s="139"/>
      <x:c r="E7859" s="139"/>
      <x:c r="F7859" s="139"/>
      <x:c r="G7859" s="139"/>
      <x:c r="H7859" s="139"/>
      <x:c r="I7859" s="266" t="n">
        <x:f>INT((ROW()-ROW($I$46))/((CARROT_CAP+1)*(MESCLUN_CAP+1)))</x:f>
        <x:v>12</x:v>
      </x:c>
      <x:c r="J7859" s="266" t="n">
        <x:f>MOD(INT((ROW()-ROW($I$46))/(MESCLUN_CAP+1)),CARROT_CAP+1)</x:f>
        <x:v>0</x:v>
      </x:c>
      <x:c r="K7859" s="266" t="n">
        <x:f>MOD(ROW()-ROW($I$46),MESCLUN_CAP+1)</x:f>
        <x:v>1</x:v>
      </x:c>
      <x:c r="L7859" s="266" t="n">
        <x:f>SUM(I7859:K7859)</x:f>
        <x:v>13</x:v>
      </x:c>
      <x:c r="M7859" s="267" t="n">
        <x:f>I7859*TOMATO_HOURS*WEEKS*(1+TOMATO_DIM)^I7859+J7859*CARROT_HOURS*WEEKS*(1+CARROT_DIM)^J7859+K7859*MESCLUN_HOURS*WEEKS*(1+MESCLUN_DIM)^K7859</x:f>
        <x:v>3435.0651468586834</x:v>
      </x:c>
      <x:c r="N7859" s="267" t="n">
        <x:f>MAX(M7859-FARMER_HOURS,0)/TEMP_HOURS_PER_WORKER</x:f>
        <x:v>1.8854619075407524</x:v>
      </x:c>
      <x:c r="O7859" s="268" t="n">
        <x:f>I7859*TOMATO_PRICE+J7859*CARROT_PRICE+K7859*MESCLUN_PRICE</x:f>
        <x:v>108300</x:v>
      </x:c>
      <x:c r="P7859" s="268" t="n">
        <x:f>I7859*TOMATO_FERTILIZER+J7859*CARROT_FERTILIZER+K7859*MESCLUN_FERTILIZER</x:f>
        <x:v>11440</x:v>
      </x:c>
      <x:c r="Q7859" s="268" t="n">
        <x:f>MIN(M7859,FARMER_HOURS)*FARMER_RATE+MAX(M7859-FARMER_HOURS,0)*TEMP_RATE</x:f>
        <x:v>72136.54768851881</x:v>
      </x:c>
      <x:c r="R7859" s="268" t="n">
        <x:f>O7859-P7859-Q7859-FIXED_COST</x:f>
        <x:v>4723.452311481189</x:v>
      </x:c>
      <x:c r="S7859" s="139" t="str">
        <x:f>IF(AND(L7859&lt;=TOTAL_BED_CAP,N7859&lt;=TEMP_WORKER_CAP),"YES","NO")</x:f>
        <x:v>YES</x:v>
      </x:c>
      <x:c r="T7859" s="139" t="n">
        <x:f>IF(S7859="YES",R7859,-1E+99)</x:f>
        <x:v>4723.452311481189</x:v>
      </x:c>
    </x:row>
    <x:row r="7860">
      <x:c r="A7860" s="139"/>
      <x:c r="B7860" s="139"/>
      <x:c r="C7860" s="139"/>
      <x:c r="D7860" s="139"/>
      <x:c r="E7860" s="139"/>
      <x:c r="F7860" s="139"/>
      <x:c r="G7860" s="139"/>
      <x:c r="H7860" s="139"/>
      <x:c r="I7860" s="266" t="n">
        <x:f>INT((ROW()-ROW($I$46))/((CARROT_CAP+1)*(MESCLUN_CAP+1)))</x:f>
        <x:v>12</x:v>
      </x:c>
      <x:c r="J7860" s="266" t="n">
        <x:f>MOD(INT((ROW()-ROW($I$46))/(MESCLUN_CAP+1)),CARROT_CAP+1)</x:f>
        <x:v>0</x:v>
      </x:c>
      <x:c r="K7860" s="266" t="n">
        <x:f>MOD(ROW()-ROW($I$46),MESCLUN_CAP+1)</x:f>
        <x:v>2</x:v>
      </x:c>
      <x:c r="L7860" s="266" t="n">
        <x:f>SUM(I7860:K7860)</x:f>
        <x:v>14</x:v>
      </x:c>
      <x:c r="M7860" s="267" t="n">
        <x:f>I7860*TOMATO_HOURS*WEEKS*(1+TOMATO_DIM)^I7860+J7860*CARROT_HOURS*WEEKS*(1+CARROT_DIM)^J7860+K7860*MESCLUN_HOURS*WEEKS*(1+MESCLUN_DIM)^K7860</x:f>
        <x:v>3481.7667093586833</x:v>
      </x:c>
      <x:c r="N7860" s="267" t="n">
        <x:f>MAX(M7860-FARMER_HOURS,0)/TEMP_HOURS_PER_WORKER</x:f>
        <x:v>1.9178935481657524</x:v>
      </x:c>
      <x:c r="O7860" s="268" t="n">
        <x:f>I7860*TOMATO_PRICE+J7860*CARROT_PRICE+K7860*MESCLUN_PRICE</x:f>
        <x:v>111000</x:v>
      </x:c>
      <x:c r="P7860" s="268" t="n">
        <x:f>I7860*TOMATO_FERTILIZER+J7860*CARROT_FERTILIZER+K7860*MESCLUN_FERTILIZER</x:f>
        <x:v>12320</x:v>
      </x:c>
      <x:c r="Q7860" s="268" t="n">
        <x:f>MIN(M7860,FARMER_HOURS)*FARMER_RATE+MAX(M7860-FARMER_HOURS,0)*TEMP_RATE</x:f>
        <x:v>72947.3387041438</x:v>
      </x:c>
      <x:c r="R7860" s="268" t="n">
        <x:f>O7860-P7860-Q7860-FIXED_COST</x:f>
        <x:v>5732.661295856204</x:v>
      </x:c>
      <x:c r="S7860" s="139" t="str">
        <x:f>IF(AND(L7860&lt;=TOTAL_BED_CAP,N7860&lt;=TEMP_WORKER_CAP),"YES","NO")</x:f>
        <x:v>YES</x:v>
      </x:c>
      <x:c r="T7860" s="139" t="n">
        <x:f>IF(S7860="YES",R7860,-1E+99)</x:f>
        <x:v>5732.661295856204</x:v>
      </x:c>
    </x:row>
    <x:row r="7861">
      <x:c r="A7861" s="139"/>
      <x:c r="B7861" s="139"/>
      <x:c r="C7861" s="139"/>
      <x:c r="D7861" s="139"/>
      <x:c r="E7861" s="139"/>
      <x:c r="F7861" s="139"/>
      <x:c r="G7861" s="139"/>
      <x:c r="H7861" s="139"/>
      <x:c r="I7861" s="266" t="n">
        <x:f>INT((ROW()-ROW($I$46))/((CARROT_CAP+1)*(MESCLUN_CAP+1)))</x:f>
        <x:v>12</x:v>
      </x:c>
      <x:c r="J7861" s="266" t="n">
        <x:f>MOD(INT((ROW()-ROW($I$46))/(MESCLUN_CAP+1)),CARROT_CAP+1)</x:f>
        <x:v>0</x:v>
      </x:c>
      <x:c r="K7861" s="266" t="n">
        <x:f>MOD(ROW()-ROW($I$46),MESCLUN_CAP+1)</x:f>
        <x:v>3</x:v>
      </x:c>
      <x:c r="L7861" s="266" t="n">
        <x:f>SUM(I7861:K7861)</x:f>
        <x:v>15</x:v>
      </x:c>
      <x:c r="M7861" s="267" t="n">
        <x:f>I7861*TOMATO_HOURS*WEEKS*(1+TOMATO_DIM)^I7861+J7861*CARROT_HOURS*WEEKS*(1+CARROT_DIM)^J7861+K7861*MESCLUN_HOURS*WEEKS*(1+MESCLUN_DIM)^K7861</x:f>
        <x:v>3529.6286917805583</x:v>
      </x:c>
      <x:c r="N7861" s="267" t="n">
        <x:f>MAX(M7861-FARMER_HOURS,0)/TEMP_HOURS_PER_WORKER</x:f>
        <x:v>1.951131035958721</x:v>
      </x:c>
      <x:c r="O7861" s="268" t="n">
        <x:f>I7861*TOMATO_PRICE+J7861*CARROT_PRICE+K7861*MESCLUN_PRICE</x:f>
        <x:v>113700</x:v>
      </x:c>
      <x:c r="P7861" s="268" t="n">
        <x:f>I7861*TOMATO_FERTILIZER+J7861*CARROT_FERTILIZER+K7861*MESCLUN_FERTILIZER</x:f>
        <x:v>13200</x:v>
      </x:c>
      <x:c r="Q7861" s="268" t="n">
        <x:f>MIN(M7861,FARMER_HOURS)*FARMER_RATE+MAX(M7861-FARMER_HOURS,0)*TEMP_RATE</x:f>
        <x:v>73778.27589896802</x:v>
      </x:c>
      <x:c r="R7861" s="268" t="n">
        <x:f>O7861-P7861-Q7861-FIXED_COST</x:f>
        <x:v>6721.724101031985</x:v>
      </x:c>
      <x:c r="S7861" s="139" t="str">
        <x:f>IF(AND(L7861&lt;=TOTAL_BED_CAP,N7861&lt;=TEMP_WORKER_CAP),"YES","NO")</x:f>
        <x:v>YES</x:v>
      </x:c>
      <x:c r="T7861" s="139" t="n">
        <x:f>IF(S7861="YES",R7861,-1E+99)</x:f>
        <x:v>6721.724101031985</x:v>
      </x:c>
    </x:row>
    <x:row r="7862">
      <x:c r="A7862" s="139"/>
      <x:c r="B7862" s="139"/>
      <x:c r="C7862" s="139"/>
      <x:c r="D7862" s="139"/>
      <x:c r="E7862" s="139"/>
      <x:c r="F7862" s="139"/>
      <x:c r="G7862" s="139"/>
      <x:c r="H7862" s="139"/>
      <x:c r="I7862" s="266" t="n">
        <x:f>INT((ROW()-ROW($I$46))/((CARROT_CAP+1)*(MESCLUN_CAP+1)))</x:f>
        <x:v>12</x:v>
      </x:c>
      <x:c r="J7862" s="266" t="n">
        <x:f>MOD(INT((ROW()-ROW($I$46))/(MESCLUN_CAP+1)),CARROT_CAP+1)</x:f>
        <x:v>0</x:v>
      </x:c>
      <x:c r="K7862" s="266" t="n">
        <x:f>MOD(ROW()-ROW($I$46),MESCLUN_CAP+1)</x:f>
        <x:v>4</x:v>
      </x:c>
      <x:c r="L7862" s="266" t="n">
        <x:f>SUM(I7862:K7862)</x:f>
        <x:v>16</x:v>
      </x:c>
      <x:c r="M7862" s="267" t="n">
        <x:f>I7862*TOMATO_HOURS*WEEKS*(1+TOMATO_DIM)^I7862+J7862*CARROT_HOURS*WEEKS*(1+CARROT_DIM)^J7862+K7862*MESCLUN_HOURS*WEEKS*(1+MESCLUN_DIM)^K7862</x:f>
        <x:v>3578.6728075032147</x:v>
      </x:c>
      <x:c r="N7862" s="267" t="n">
        <x:f>MAX(M7862-FARMER_HOURS,0)/TEMP_HOURS_PER_WORKER</x:f>
        <x:v>1.9851894496550102</x:v>
      </x:c>
      <x:c r="O7862" s="268" t="n">
        <x:f>I7862*TOMATO_PRICE+J7862*CARROT_PRICE+K7862*MESCLUN_PRICE</x:f>
        <x:v>116400</x:v>
      </x:c>
      <x:c r="P7862" s="268" t="n">
        <x:f>I7862*TOMATO_FERTILIZER+J7862*CARROT_FERTILIZER+K7862*MESCLUN_FERTILIZER</x:f>
        <x:v>14080</x:v>
      </x:c>
      <x:c r="Q7862" s="268" t="n">
        <x:f>MIN(M7862,FARMER_HOURS)*FARMER_RATE+MAX(M7862-FARMER_HOURS,0)*TEMP_RATE</x:f>
        <x:v>74629.73624137526</x:v>
      </x:c>
      <x:c r="R7862" s="268" t="n">
        <x:f>O7862-P7862-Q7862-FIXED_COST</x:f>
        <x:v>7690.263758624744</x:v>
      </x:c>
      <x:c r="S7862" s="139" t="str">
        <x:f>IF(AND(L7862&lt;=TOTAL_BED_CAP,N7862&lt;=TEMP_WORKER_CAP),"YES","NO")</x:f>
        <x:v>YES</x:v>
      </x:c>
      <x:c r="T7862" s="139" t="n">
        <x:f>IF(S7862="YES",R7862,-1E+99)</x:f>
        <x:v>7690.263758624744</x:v>
      </x:c>
    </x:row>
    <x:row r="7863">
      <x:c r="A7863" s="139"/>
      <x:c r="B7863" s="139"/>
      <x:c r="C7863" s="139"/>
      <x:c r="D7863" s="139"/>
      <x:c r="E7863" s="139"/>
      <x:c r="F7863" s="139"/>
      <x:c r="G7863" s="139"/>
      <x:c r="H7863" s="139"/>
      <x:c r="I7863" s="266" t="n">
        <x:f>INT((ROW()-ROW($I$46))/((CARROT_CAP+1)*(MESCLUN_CAP+1)))</x:f>
        <x:v>12</x:v>
      </x:c>
      <x:c r="J7863" s="266" t="n">
        <x:f>MOD(INT((ROW()-ROW($I$46))/(MESCLUN_CAP+1)),CARROT_CAP+1)</x:f>
        <x:v>0</x:v>
      </x:c>
      <x:c r="K7863" s="266" t="n">
        <x:f>MOD(ROW()-ROW($I$46),MESCLUN_CAP+1)</x:f>
        <x:v>5</x:v>
      </x:c>
      <x:c r="L7863" s="266" t="n">
        <x:f>SUM(I7863:K7863)</x:f>
        <x:v>17</x:v>
      </x:c>
      <x:c r="M7863" s="267" t="n">
        <x:f>I7863*TOMATO_HOURS*WEEKS*(1+TOMATO_DIM)^I7863+J7863*CARROT_HOURS*WEEKS*(1+CARROT_DIM)^J7863+K7863*MESCLUN_HOURS*WEEKS*(1+MESCLUN_DIM)^K7863</x:f>
        <x:v>3628.921131424418</x:v>
      </x:c>
      <x:c r="N7863" s="267" t="n">
        <x:f>MAX(M7863-FARMER_HOURS,0)/TEMP_HOURS_PER_WORKER</x:f>
        <x:v>2.0200841190447347</x:v>
      </x:c>
      <x:c r="O7863" s="268" t="n">
        <x:f>I7863*TOMATO_PRICE+J7863*CARROT_PRICE+K7863*MESCLUN_PRICE</x:f>
        <x:v>119100</x:v>
      </x:c>
      <x:c r="P7863" s="268" t="n">
        <x:f>I7863*TOMATO_FERTILIZER+J7863*CARROT_FERTILIZER+K7863*MESCLUN_FERTILIZER</x:f>
        <x:v>14960</x:v>
      </x:c>
      <x:c r="Q7863" s="268" t="n">
        <x:f>MIN(M7863,FARMER_HOURS)*FARMER_RATE+MAX(M7863-FARMER_HOURS,0)*TEMP_RATE</x:f>
        <x:v>75502.10297611836</x:v>
      </x:c>
      <x:c r="R7863" s="268" t="n">
        <x:f>O7863-P7863-Q7863-FIXED_COST</x:f>
        <x:v>8637.89702388164</x:v>
      </x:c>
      <x:c r="S7863" s="139" t="str">
        <x:f>IF(AND(L7863&lt;=TOTAL_BED_CAP,N7863&lt;=TEMP_WORKER_CAP),"YES","NO")</x:f>
        <x:v>YES</x:v>
      </x:c>
      <x:c r="T7863" s="139" t="n">
        <x:f>IF(S7863="YES",R7863,-1E+99)</x:f>
        <x:v>8637.89702388164</x:v>
      </x:c>
    </x:row>
    <x:row r="7864">
      <x:c r="A7864" s="139"/>
      <x:c r="B7864" s="139"/>
      <x:c r="C7864" s="139"/>
      <x:c r="D7864" s="139"/>
      <x:c r="E7864" s="139"/>
      <x:c r="F7864" s="139"/>
      <x:c r="G7864" s="139"/>
      <x:c r="H7864" s="139"/>
      <x:c r="I7864" s="266" t="n">
        <x:f>INT((ROW()-ROW($I$46))/((CARROT_CAP+1)*(MESCLUN_CAP+1)))</x:f>
        <x:v>12</x:v>
      </x:c>
      <x:c r="J7864" s="266" t="n">
        <x:f>MOD(INT((ROW()-ROW($I$46))/(MESCLUN_CAP+1)),CARROT_CAP+1)</x:f>
        <x:v>0</x:v>
      </x:c>
      <x:c r="K7864" s="266" t="n">
        <x:f>MOD(ROW()-ROW($I$46),MESCLUN_CAP+1)</x:f>
        <x:v>6</x:v>
      </x:c>
      <x:c r="L7864" s="266" t="n">
        <x:f>SUM(I7864:K7864)</x:f>
        <x:v>18</x:v>
      </x:c>
      <x:c r="M7864" s="267" t="n">
        <x:f>I7864*TOMATO_HOURS*WEEKS*(1+TOMATO_DIM)^I7864+J7864*CARROT_HOURS*WEEKS*(1+CARROT_DIM)^J7864+K7864*MESCLUN_HOURS*WEEKS*(1+MESCLUN_DIM)^K7864</x:f>
        <x:v>3680.396105606051</x:v>
      </x:c>
      <x:c r="N7864" s="267" t="n">
        <x:f>MAX(M7864-FARMER_HOURS,0)/TEMP_HOURS_PER_WORKER</x:f>
        <x:v>2.055830628893091</x:v>
      </x:c>
      <x:c r="O7864" s="268" t="n">
        <x:f>I7864*TOMATO_PRICE+J7864*CARROT_PRICE+K7864*MESCLUN_PRICE</x:f>
        <x:v>121800</x:v>
      </x:c>
      <x:c r="P7864" s="268" t="n">
        <x:f>I7864*TOMATO_FERTILIZER+J7864*CARROT_FERTILIZER+K7864*MESCLUN_FERTILIZER</x:f>
        <x:v>15840</x:v>
      </x:c>
      <x:c r="Q7864" s="268" t="n">
        <x:f>MIN(M7864,FARMER_HOURS)*FARMER_RATE+MAX(M7864-FARMER_HOURS,0)*TEMP_RATE</x:f>
        <x:v>76395.76572232728</x:v>
      </x:c>
      <x:c r="R7864" s="268" t="n">
        <x:f>O7864-P7864-Q7864-FIXED_COST</x:f>
        <x:v>9564.234277672716</x:v>
      </x:c>
      <x:c r="S7864" s="139" t="str">
        <x:f>IF(AND(L7864&lt;=TOTAL_BED_CAP,N7864&lt;=TEMP_WORKER_CAP),"YES","NO")</x:f>
        <x:v>YES</x:v>
      </x:c>
      <x:c r="T7864" s="139" t="n">
        <x:f>IF(S7864="YES",R7864,-1E+99)</x:f>
        <x:v>9564.234277672716</x:v>
      </x:c>
    </x:row>
    <x:row r="7865">
      <x:c r="A7865" s="139"/>
      <x:c r="B7865" s="139"/>
      <x:c r="C7865" s="139"/>
      <x:c r="D7865" s="139"/>
      <x:c r="E7865" s="139"/>
      <x:c r="F7865" s="139"/>
      <x:c r="G7865" s="139"/>
      <x:c r="H7865" s="139"/>
      <x:c r="I7865" s="266" t="n">
        <x:f>INT((ROW()-ROW($I$46))/((CARROT_CAP+1)*(MESCLUN_CAP+1)))</x:f>
        <x:v>12</x:v>
      </x:c>
      <x:c r="J7865" s="266" t="n">
        <x:f>MOD(INT((ROW()-ROW($I$46))/(MESCLUN_CAP+1)),CARROT_CAP+1)</x:f>
        <x:v>0</x:v>
      </x:c>
      <x:c r="K7865" s="266" t="n">
        <x:f>MOD(ROW()-ROW($I$46),MESCLUN_CAP+1)</x:f>
        <x:v>7</x:v>
      </x:c>
      <x:c r="L7865" s="266" t="n">
        <x:f>SUM(I7865:K7865)</x:f>
        <x:v>19</x:v>
      </x:c>
      <x:c r="M7865" s="267" t="n">
        <x:f>I7865*TOMATO_HOURS*WEEKS*(1+TOMATO_DIM)^I7865+J7865*CARROT_HOURS*WEEKS*(1+CARROT_DIM)^J7865+K7865*MESCLUN_HOURS*WEEKS*(1+MESCLUN_DIM)^K7865</x:f>
        <x:v>3733.1205450040115</x:v>
      </x:c>
      <x:c r="N7865" s="267" t="n">
        <x:f>MAX(M7865-FARMER_HOURS,0)/TEMP_HOURS_PER_WORKER</x:f>
        <x:v>2.0924448229194526</x:v>
      </x:c>
      <x:c r="O7865" s="268" t="n">
        <x:f>I7865*TOMATO_PRICE+J7865*CARROT_PRICE+K7865*MESCLUN_PRICE</x:f>
        <x:v>124500</x:v>
      </x:c>
      <x:c r="P7865" s="268" t="n">
        <x:f>I7865*TOMATO_FERTILIZER+J7865*CARROT_FERTILIZER+K7865*MESCLUN_FERTILIZER</x:f>
        <x:v>16720</x:v>
      </x:c>
      <x:c r="Q7865" s="268" t="n">
        <x:f>MIN(M7865,FARMER_HOURS)*FARMER_RATE+MAX(M7865-FARMER_HOURS,0)*TEMP_RATE</x:f>
        <x:v>77311.12057298631</x:v>
      </x:c>
      <x:c r="R7865" s="268" t="n">
        <x:f>O7865-P7865-Q7865-FIXED_COST</x:f>
        <x:v>10468.879427013686</x:v>
      </x:c>
      <x:c r="S7865" s="139" t="str">
        <x:f>IF(AND(L7865&lt;=TOTAL_BED_CAP,N7865&lt;=TEMP_WORKER_CAP),"YES","NO")</x:f>
        <x:v>YES</x:v>
      </x:c>
      <x:c r="T7865" s="139" t="n">
        <x:f>IF(S7865="YES",R7865,-1E+99)</x:f>
        <x:v>10468.879427013686</x:v>
      </x:c>
    </x:row>
    <x:row r="7866">
      <x:c r="A7866" s="139"/>
      <x:c r="B7866" s="139"/>
      <x:c r="C7866" s="139"/>
      <x:c r="D7866" s="139"/>
      <x:c r="E7866" s="139"/>
      <x:c r="F7866" s="139"/>
      <x:c r="G7866" s="139"/>
      <x:c r="H7866" s="139"/>
      <x:c r="I7866" s="266" t="n">
        <x:f>INT((ROW()-ROW($I$46))/((CARROT_CAP+1)*(MESCLUN_CAP+1)))</x:f>
        <x:v>12</x:v>
      </x:c>
      <x:c r="J7866" s="266" t="n">
        <x:f>MOD(INT((ROW()-ROW($I$46))/(MESCLUN_CAP+1)),CARROT_CAP+1)</x:f>
        <x:v>0</x:v>
      </x:c>
      <x:c r="K7866" s="266" t="n">
        <x:f>MOD(ROW()-ROW($I$46),MESCLUN_CAP+1)</x:f>
        <x:v>8</x:v>
      </x:c>
      <x:c r="L7866" s="266" t="n">
        <x:f>SUM(I7866:K7866)</x:f>
        <x:v>20</x:v>
      </x:c>
      <x:c r="M7866" s="267" t="n">
        <x:f>I7866*TOMATO_HOURS*WEEKS*(1+TOMATO_DIM)^I7866+J7866*CARROT_HOURS*WEEKS*(1+CARROT_DIM)^J7866+K7866*MESCLUN_HOURS*WEEKS*(1+MESCLUN_DIM)^K7866</x:f>
        <x:v>3787.1176432839916</x:v>
      </x:c>
      <x:c r="N7866" s="267" t="n">
        <x:f>MAX(M7866-FARMER_HOURS,0)/TEMP_HOURS_PER_WORKER</x:f>
        <x:v>2.1299428078361053</x:v>
      </x:c>
      <x:c r="O7866" s="268" t="n">
        <x:f>I7866*TOMATO_PRICE+J7866*CARROT_PRICE+K7866*MESCLUN_PRICE</x:f>
        <x:v>127200</x:v>
      </x:c>
      <x:c r="P7866" s="268" t="n">
        <x:f>I7866*TOMATO_FERTILIZER+J7866*CARROT_FERTILIZER+K7866*MESCLUN_FERTILIZER</x:f>
        <x:v>17600</x:v>
      </x:c>
      <x:c r="Q7866" s="268" t="n">
        <x:f>MIN(M7866,FARMER_HOURS)*FARMER_RATE+MAX(M7866-FARMER_HOURS,0)*TEMP_RATE</x:f>
        <x:v>78248.57019590263</x:v>
      </x:c>
      <x:c r="R7866" s="268" t="n">
        <x:f>O7866-P7866-Q7866-FIXED_COST</x:f>
        <x:v>11351.429804097366</x:v>
      </x:c>
      <x:c r="S7866" s="139" t="str">
        <x:f>IF(AND(L7866&lt;=TOTAL_BED_CAP,N7866&lt;=TEMP_WORKER_CAP),"YES","NO")</x:f>
        <x:v>YES</x:v>
      </x:c>
      <x:c r="T7866" s="139" t="n">
        <x:f>IF(S7866="YES",R7866,-1E+99)</x:f>
        <x:v>11351.429804097366</x:v>
      </x:c>
    </x:row>
    <x:row r="7867">
      <x:c r="A7867" s="139"/>
      <x:c r="B7867" s="139"/>
      <x:c r="C7867" s="139"/>
      <x:c r="D7867" s="139"/>
      <x:c r="E7867" s="139"/>
      <x:c r="F7867" s="139"/>
      <x:c r="G7867" s="139"/>
      <x:c r="H7867" s="139"/>
      <x:c r="I7867" s="266" t="n">
        <x:f>INT((ROW()-ROW($I$46))/((CARROT_CAP+1)*(MESCLUN_CAP+1)))</x:f>
        <x:v>12</x:v>
      </x:c>
      <x:c r="J7867" s="266" t="n">
        <x:f>MOD(INT((ROW()-ROW($I$46))/(MESCLUN_CAP+1)),CARROT_CAP+1)</x:f>
        <x:v>0</x:v>
      </x:c>
      <x:c r="K7867" s="266" t="n">
        <x:f>MOD(ROW()-ROW($I$46),MESCLUN_CAP+1)</x:f>
        <x:v>9</x:v>
      </x:c>
      <x:c r="L7867" s="266" t="n">
        <x:f>SUM(I7867:K7867)</x:f>
        <x:v>21</x:v>
      </x:c>
      <x:c r="M7867" s="267" t="n">
        <x:f>I7867*TOMATO_HOURS*WEEKS*(1+TOMATO_DIM)^I7867+J7867*CARROT_HOURS*WEEKS*(1+CARROT_DIM)^J7867+K7867*MESCLUN_HOURS*WEEKS*(1+MESCLUN_DIM)^K7867</x:f>
        <x:v>3842.410978724386</x:v>
      </x:c>
      <x:c r="N7867" s="267" t="n">
        <x:f>MAX(M7867-FARMER_HOURS,0)/TEMP_HOURS_PER_WORKER</x:f>
        <x:v>2.1683409574474903</x:v>
      </x:c>
      <x:c r="O7867" s="268" t="n">
        <x:f>I7867*TOMATO_PRICE+J7867*CARROT_PRICE+K7867*MESCLUN_PRICE</x:f>
        <x:v>129900</x:v>
      </x:c>
      <x:c r="P7867" s="268" t="n">
        <x:f>I7867*TOMATO_FERTILIZER+J7867*CARROT_FERTILIZER+K7867*MESCLUN_FERTILIZER</x:f>
        <x:v>18480</x:v>
      </x:c>
      <x:c r="Q7867" s="268" t="n">
        <x:f>MIN(M7867,FARMER_HOURS)*FARMER_RATE+MAX(M7867-FARMER_HOURS,0)*TEMP_RATE</x:f>
        <x:v>79208.52393618727</x:v>
      </x:c>
      <x:c r="R7867" s="268" t="n">
        <x:f>O7867-P7867-Q7867-FIXED_COST</x:f>
        <x:v>12211.476063812734</x:v>
      </x:c>
      <x:c r="S7867" s="139" t="str">
        <x:f>IF(AND(L7867&lt;=TOTAL_BED_CAP,N7867&lt;=TEMP_WORKER_CAP),"YES","NO")</x:f>
        <x:v>YES</x:v>
      </x:c>
      <x:c r="T7867" s="139" t="n">
        <x:f>IF(S7867="YES",R7867,-1E+99)</x:f>
        <x:v>12211.476063812734</x:v>
      </x:c>
    </x:row>
    <x:row r="7868">
      <x:c r="A7868" s="139"/>
      <x:c r="B7868" s="139"/>
      <x:c r="C7868" s="139"/>
      <x:c r="D7868" s="139"/>
      <x:c r="E7868" s="139"/>
      <x:c r="F7868" s="139"/>
      <x:c r="G7868" s="139"/>
      <x:c r="H7868" s="139"/>
      <x:c r="I7868" s="266" t="n">
        <x:f>INT((ROW()-ROW($I$46))/((CARROT_CAP+1)*(MESCLUN_CAP+1)))</x:f>
        <x:v>12</x:v>
      </x:c>
      <x:c r="J7868" s="266" t="n">
        <x:f>MOD(INT((ROW()-ROW($I$46))/(MESCLUN_CAP+1)),CARROT_CAP+1)</x:f>
        <x:v>0</x:v>
      </x:c>
      <x:c r="K7868" s="266" t="n">
        <x:f>MOD(ROW()-ROW($I$46),MESCLUN_CAP+1)</x:f>
        <x:v>10</x:v>
      </x:c>
      <x:c r="L7868" s="266" t="n">
        <x:f>SUM(I7868:K7868)</x:f>
        <x:v>22</x:v>
      </x:c>
      <x:c r="M7868" s="267" t="n">
        <x:f>I7868*TOMATO_HOURS*WEEKS*(1+TOMATO_DIM)^I7868+J7868*CARROT_HOURS*WEEKS*(1+CARROT_DIM)^J7868+K7868*MESCLUN_HOURS*WEEKS*(1+MESCLUN_DIM)^K7868</x:f>
        <x:v>3899.024520207599</x:v>
      </x:c>
      <x:c r="N7868" s="267" t="n">
        <x:f>MAX(M7868-FARMER_HOURS,0)/TEMP_HOURS_PER_WORKER</x:f>
        <x:v>2.2076559168108325</x:v>
      </x:c>
      <x:c r="O7868" s="268" t="n">
        <x:f>I7868*TOMATO_PRICE+J7868*CARROT_PRICE+K7868*MESCLUN_PRICE</x:f>
        <x:v>132600</x:v>
      </x:c>
      <x:c r="P7868" s="268" t="n">
        <x:f>I7868*TOMATO_FERTILIZER+J7868*CARROT_FERTILIZER+K7868*MESCLUN_FERTILIZER</x:f>
        <x:v>19360</x:v>
      </x:c>
      <x:c r="Q7868" s="268" t="n">
        <x:f>MIN(M7868,FARMER_HOURS)*FARMER_RATE+MAX(M7868-FARMER_HOURS,0)*TEMP_RATE</x:f>
        <x:v>80191.39792027081</x:v>
      </x:c>
      <x:c r="R7868" s="268" t="n">
        <x:f>O7868-P7868-Q7868-FIXED_COST</x:f>
        <x:v>13048.602079729186</x:v>
      </x:c>
      <x:c r="S7868" s="139" t="str">
        <x:f>IF(AND(L7868&lt;=TOTAL_BED_CAP,N7868&lt;=TEMP_WORKER_CAP),"YES","NO")</x:f>
        <x:v>YES</x:v>
      </x:c>
      <x:c r="T7868" s="139" t="n">
        <x:f>IF(S7868="YES",R7868,-1E+99)</x:f>
        <x:v>13048.602079729186</x:v>
      </x:c>
    </x:row>
    <x:row r="7869">
      <x:c r="A7869" s="139"/>
      <x:c r="B7869" s="139"/>
      <x:c r="C7869" s="139"/>
      <x:c r="D7869" s="139"/>
      <x:c r="E7869" s="139"/>
      <x:c r="F7869" s="139"/>
      <x:c r="G7869" s="139"/>
      <x:c r="H7869" s="139"/>
      <x:c r="I7869" s="266" t="n">
        <x:f>INT((ROW()-ROW($I$46))/((CARROT_CAP+1)*(MESCLUN_CAP+1)))</x:f>
        <x:v>12</x:v>
      </x:c>
      <x:c r="J7869" s="266" t="n">
        <x:f>MOD(INT((ROW()-ROW($I$46))/(MESCLUN_CAP+1)),CARROT_CAP+1)</x:f>
        <x:v>0</x:v>
      </x:c>
      <x:c r="K7869" s="266" t="n">
        <x:f>MOD(ROW()-ROW($I$46),MESCLUN_CAP+1)</x:f>
        <x:v>11</x:v>
      </x:c>
      <x:c r="L7869" s="266" t="n">
        <x:f>SUM(I7869:K7869)</x:f>
        <x:v>23</x:v>
      </x:c>
      <x:c r="M7869" s="267" t="n">
        <x:f>I7869*TOMATO_HOURS*WEEKS*(1+TOMATO_DIM)^I7869+J7869*CARROT_HOURS*WEEKS*(1+CARROT_DIM)^J7869+K7869*MESCLUN_HOURS*WEEKS*(1+MESCLUN_DIM)^K7869</x:f>
        <x:v>3956.982633301038</x:v>
      </x:c>
      <x:c r="N7869" s="267" t="n">
        <x:f>MAX(M7869-FARMER_HOURS,0)/TEMP_HOURS_PER_WORKER</x:f>
        <x:v>2.247904606459054</x:v>
      </x:c>
      <x:c r="O7869" s="268" t="n">
        <x:f>I7869*TOMATO_PRICE+J7869*CARROT_PRICE+K7869*MESCLUN_PRICE</x:f>
        <x:v>135300</x:v>
      </x:c>
      <x:c r="P7869" s="268" t="n">
        <x:f>I7869*TOMATO_FERTILIZER+J7869*CARROT_FERTILIZER+K7869*MESCLUN_FERTILIZER</x:f>
        <x:v>20240</x:v>
      </x:c>
      <x:c r="Q7869" s="268" t="n">
        <x:f>MIN(M7869,FARMER_HOURS)*FARMER_RATE+MAX(M7869-FARMER_HOURS,0)*TEMP_RATE</x:f>
        <x:v>81197.61516147635</x:v>
      </x:c>
      <x:c r="R7869" s="268" t="n">
        <x:f>O7869-P7869-Q7869-FIXED_COST</x:f>
        <x:v>13862.384838523649</x:v>
      </x:c>
      <x:c r="S7869" s="139" t="str">
        <x:f>IF(AND(L7869&lt;=TOTAL_BED_CAP,N7869&lt;=TEMP_WORKER_CAP),"YES","NO")</x:f>
        <x:v>YES</x:v>
      </x:c>
      <x:c r="T7869" s="139" t="n">
        <x:f>IF(S7869="YES",R7869,-1E+99)</x:f>
        <x:v>13862.384838523649</x:v>
      </x:c>
    </x:row>
    <x:row r="7870">
      <x:c r="A7870" s="139"/>
      <x:c r="B7870" s="139"/>
      <x:c r="C7870" s="139"/>
      <x:c r="D7870" s="139"/>
      <x:c r="E7870" s="139"/>
      <x:c r="F7870" s="139"/>
      <x:c r="G7870" s="139"/>
      <x:c r="H7870" s="139"/>
      <x:c r="I7870" s="266" t="n">
        <x:f>INT((ROW()-ROW($I$46))/((CARROT_CAP+1)*(MESCLUN_CAP+1)))</x:f>
        <x:v>12</x:v>
      </x:c>
      <x:c r="J7870" s="266" t="n">
        <x:f>MOD(INT((ROW()-ROW($I$46))/(MESCLUN_CAP+1)),CARROT_CAP+1)</x:f>
        <x:v>0</x:v>
      </x:c>
      <x:c r="K7870" s="266" t="n">
        <x:f>MOD(ROW()-ROW($I$46),MESCLUN_CAP+1)</x:f>
        <x:v>12</x:v>
      </x:c>
      <x:c r="L7870" s="266" t="n">
        <x:f>SUM(I7870:K7870)</x:f>
        <x:v>24</x:v>
      </x:c>
      <x:c r="M7870" s="267" t="n">
        <x:f>I7870*TOMATO_HOURS*WEEKS*(1+TOMATO_DIM)^I7870+J7870*CARROT_HOURS*WEEKS*(1+CARROT_DIM)^J7870+K7870*MESCLUN_HOURS*WEEKS*(1+MESCLUN_DIM)^K7870</x:f>
        <x:v>4016.3100864291023</x:v>
      </x:c>
      <x:c r="N7870" s="267" t="n">
        <x:f>MAX(M7870-FARMER_HOURS,0)/TEMP_HOURS_PER_WORKER</x:f>
        <x:v>2.2891042266868764</x:v>
      </x:c>
      <x:c r="O7870" s="268" t="n">
        <x:f>I7870*TOMATO_PRICE+J7870*CARROT_PRICE+K7870*MESCLUN_PRICE</x:f>
        <x:v>138000</x:v>
      </x:c>
      <x:c r="P7870" s="268" t="n">
        <x:f>I7870*TOMATO_FERTILIZER+J7870*CARROT_FERTILIZER+K7870*MESCLUN_FERTILIZER</x:f>
        <x:v>21120</x:v>
      </x:c>
      <x:c r="Q7870" s="268" t="n">
        <x:f>MIN(M7870,FARMER_HOURS)*FARMER_RATE+MAX(M7870-FARMER_HOURS,0)*TEMP_RATE</x:f>
        <x:v>82227.60566717191</x:v>
      </x:c>
      <x:c r="R7870" s="268" t="n">
        <x:f>O7870-P7870-Q7870-FIXED_COST</x:f>
        <x:v>14652.394332828087</x:v>
      </x:c>
      <x:c r="S7870" s="139" t="str">
        <x:f>IF(AND(L7870&lt;=TOTAL_BED_CAP,N7870&lt;=TEMP_WORKER_CAP),"YES","NO")</x:f>
        <x:v>YES</x:v>
      </x:c>
      <x:c r="T7870" s="139" t="n">
        <x:f>IF(S7870="YES",R7870,-1E+99)</x:f>
        <x:v>14652.394332828087</x:v>
      </x:c>
    </x:row>
    <x:row r="7871">
      <x:c r="A7871" s="139"/>
      <x:c r="B7871" s="139"/>
      <x:c r="C7871" s="139"/>
      <x:c r="D7871" s="139"/>
      <x:c r="E7871" s="139"/>
      <x:c r="F7871" s="139"/>
      <x:c r="G7871" s="139"/>
      <x:c r="H7871" s="139"/>
      <x:c r="I7871" s="266" t="n">
        <x:f>INT((ROW()-ROW($I$46))/((CARROT_CAP+1)*(MESCLUN_CAP+1)))</x:f>
        <x:v>12</x:v>
      </x:c>
      <x:c r="J7871" s="266" t="n">
        <x:f>MOD(INT((ROW()-ROW($I$46))/(MESCLUN_CAP+1)),CARROT_CAP+1)</x:f>
        <x:v>0</x:v>
      </x:c>
      <x:c r="K7871" s="266" t="n">
        <x:f>MOD(ROW()-ROW($I$46),MESCLUN_CAP+1)</x:f>
        <x:v>13</x:v>
      </x:c>
      <x:c r="L7871" s="266" t="n">
        <x:f>SUM(I7871:K7871)</x:f>
        <x:v>25</x:v>
      </x:c>
      <x:c r="M7871" s="267" t="n">
        <x:f>I7871*TOMATO_HOURS*WEEKS*(1+TOMATO_DIM)^I7871+J7871*CARROT_HOURS*WEEKS*(1+CARROT_DIM)^J7871+K7871*MESCLUN_HOURS*WEEKS*(1+MESCLUN_DIM)^K7871</x:f>
        <x:v>4077.032057137487</x:v>
      </x:c>
      <x:c r="N7871" s="267" t="n">
        <x:f>MAX(M7871-FARMER_HOURS,0)/TEMP_HOURS_PER_WORKER</x:f>
        <x:v>2.3312722619010326</x:v>
      </x:c>
      <x:c r="O7871" s="268" t="n">
        <x:f>I7871*TOMATO_PRICE+J7871*CARROT_PRICE+K7871*MESCLUN_PRICE</x:f>
        <x:v>140700</x:v>
      </x:c>
      <x:c r="P7871" s="268" t="n">
        <x:f>I7871*TOMATO_FERTILIZER+J7871*CARROT_FERTILIZER+K7871*MESCLUN_FERTILIZER</x:f>
        <x:v>22000</x:v>
      </x:c>
      <x:c r="Q7871" s="268" t="n">
        <x:f>MIN(M7871,FARMER_HOURS)*FARMER_RATE+MAX(M7871-FARMER_HOURS,0)*TEMP_RATE</x:f>
        <x:v>83281.8065475258</x:v>
      </x:c>
      <x:c r="R7871" s="268" t="n">
        <x:f>O7871-P7871-Q7871-FIXED_COST</x:f>
        <x:v>15418.193452474196</x:v>
      </x:c>
      <x:c r="S7871" s="139" t="str">
        <x:f>IF(AND(L7871&lt;=TOTAL_BED_CAP,N7871&lt;=TEMP_WORKER_CAP),"YES","NO")</x:f>
        <x:v>YES</x:v>
      </x:c>
      <x:c r="T7871" s="139" t="n">
        <x:f>IF(S7871="YES",R7871,-1E+99)</x:f>
        <x:v>15418.193452474196</x:v>
      </x:c>
    </x:row>
    <x:row r="7872">
      <x:c r="A7872" s="139"/>
      <x:c r="B7872" s="139"/>
      <x:c r="C7872" s="139"/>
      <x:c r="D7872" s="139"/>
      <x:c r="E7872" s="139"/>
      <x:c r="F7872" s="139"/>
      <x:c r="G7872" s="139"/>
      <x:c r="H7872" s="139"/>
      <x:c r="I7872" s="266" t="n">
        <x:f>INT((ROW()-ROW($I$46))/((CARROT_CAP+1)*(MESCLUN_CAP+1)))</x:f>
        <x:v>12</x:v>
      </x:c>
      <x:c r="J7872" s="266" t="n">
        <x:f>MOD(INT((ROW()-ROW($I$46))/(MESCLUN_CAP+1)),CARROT_CAP+1)</x:f>
        <x:v>0</x:v>
      </x:c>
      <x:c r="K7872" s="266" t="n">
        <x:f>MOD(ROW()-ROW($I$46),MESCLUN_CAP+1)</x:f>
        <x:v>14</x:v>
      </x:c>
      <x:c r="L7872" s="266" t="n">
        <x:f>SUM(I7872:K7872)</x:f>
        <x:v>26</x:v>
      </x:c>
      <x:c r="M7872" s="267" t="n">
        <x:f>I7872*TOMATO_HOURS*WEEKS*(1+TOMATO_DIM)^I7872+J7872*CARROT_HOURS*WEEKS*(1+CARROT_DIM)^J7872+K7872*MESCLUN_HOURS*WEEKS*(1+MESCLUN_DIM)^K7872</x:f>
        <x:v>4139.174138451148</x:v>
      </x:c>
      <x:c r="N7872" s="267" t="n">
        <x:f>MAX(M7872-FARMER_HOURS,0)/TEMP_HOURS_PER_WORKER</x:f>
        <x:v>2.3744264850355195</x:v>
      </x:c>
      <x:c r="O7872" s="268" t="n">
        <x:f>I7872*TOMATO_PRICE+J7872*CARROT_PRICE+K7872*MESCLUN_PRICE</x:f>
        <x:v>143400</x:v>
      </x:c>
      <x:c r="P7872" s="268" t="n">
        <x:f>I7872*TOMATO_FERTILIZER+J7872*CARROT_FERTILIZER+K7872*MESCLUN_FERTILIZER</x:f>
        <x:v>22880</x:v>
      </x:c>
      <x:c r="Q7872" s="268" t="n">
        <x:f>MIN(M7872,FARMER_HOURS)*FARMER_RATE+MAX(M7872-FARMER_HOURS,0)*TEMP_RATE</x:f>
        <x:v>84360.66212588799</x:v>
      </x:c>
      <x:c r="R7872" s="268" t="n">
        <x:f>O7872-P7872-Q7872-FIXED_COST</x:f>
        <x:v>16159.33787411201</x:v>
      </x:c>
      <x:c r="S7872" s="139" t="str">
        <x:f>IF(AND(L7872&lt;=TOTAL_BED_CAP,N7872&lt;=TEMP_WORKER_CAP),"YES","NO")</x:f>
        <x:v>YES</x:v>
      </x:c>
      <x:c r="T7872" s="139" t="n">
        <x:f>IF(S7872="YES",R7872,-1E+99)</x:f>
        <x:v>16159.33787411201</x:v>
      </x:c>
    </x:row>
    <x:row r="7873">
      <x:c r="A7873" s="139"/>
      <x:c r="B7873" s="139"/>
      <x:c r="C7873" s="139"/>
      <x:c r="D7873" s="139"/>
      <x:c r="E7873" s="139"/>
      <x:c r="F7873" s="139"/>
      <x:c r="G7873" s="139"/>
      <x:c r="H7873" s="139"/>
      <x:c r="I7873" s="266" t="n">
        <x:f>INT((ROW()-ROW($I$46))/((CARROT_CAP+1)*(MESCLUN_CAP+1)))</x:f>
        <x:v>12</x:v>
      </x:c>
      <x:c r="J7873" s="266" t="n">
        <x:f>MOD(INT((ROW()-ROW($I$46))/(MESCLUN_CAP+1)),CARROT_CAP+1)</x:f>
        <x:v>0</x:v>
      </x:c>
      <x:c r="K7873" s="266" t="n">
        <x:f>MOD(ROW()-ROW($I$46),MESCLUN_CAP+1)</x:f>
        <x:v>15</x:v>
      </x:c>
      <x:c r="L7873" s="266" t="n">
        <x:f>SUM(I7873:K7873)</x:f>
        <x:v>27</x:v>
      </x:c>
      <x:c r="M7873" s="267" t="n">
        <x:f>I7873*TOMATO_HOURS*WEEKS*(1+TOMATO_DIM)^I7873+J7873*CARROT_HOURS*WEEKS*(1+CARROT_DIM)^J7873+K7873*MESCLUN_HOURS*WEEKS*(1+MESCLUN_DIM)^K7873</x:f>
        <x:v>4202.7623453272945</x:v>
      </x:c>
      <x:c r="N7873" s="267" t="n">
        <x:f>MAX(M7873-FARMER_HOURS,0)/TEMP_HOURS_PER_WORKER</x:f>
        <x:v>2.4185849620328432</x:v>
      </x:c>
      <x:c r="O7873" s="268" t="n">
        <x:f>I7873*TOMATO_PRICE+J7873*CARROT_PRICE+K7873*MESCLUN_PRICE</x:f>
        <x:v>146100</x:v>
      </x:c>
      <x:c r="P7873" s="268" t="n">
        <x:f>I7873*TOMATO_FERTILIZER+J7873*CARROT_FERTILIZER+K7873*MESCLUN_FERTILIZER</x:f>
        <x:v>23760</x:v>
      </x:c>
      <x:c r="Q7873" s="268" t="n">
        <x:f>MIN(M7873,FARMER_HOURS)*FARMER_RATE+MAX(M7873-FARMER_HOURS,0)*TEMP_RATE</x:f>
        <x:v>85464.62405082109</x:v>
      </x:c>
      <x:c r="R7873" s="268" t="n">
        <x:f>O7873-P7873-Q7873-FIXED_COST</x:f>
        <x:v>16875.37594917891</x:v>
      </x:c>
      <x:c r="S7873" s="139" t="str">
        <x:f>IF(AND(L7873&lt;=TOTAL_BED_CAP,N7873&lt;=TEMP_WORKER_CAP),"YES","NO")</x:f>
        <x:v>YES</x:v>
      </x:c>
      <x:c r="T7873" s="139" t="n">
        <x:f>IF(S7873="YES",R7873,-1E+99)</x:f>
        <x:v>16875.37594917891</x:v>
      </x:c>
    </x:row>
    <x:row r="7874">
      <x:c r="A7874" s="139"/>
      <x:c r="B7874" s="139"/>
      <x:c r="C7874" s="139"/>
      <x:c r="D7874" s="139"/>
      <x:c r="E7874" s="139"/>
      <x:c r="F7874" s="139"/>
      <x:c r="G7874" s="139"/>
      <x:c r="H7874" s="139"/>
      <x:c r="I7874" s="266" t="n">
        <x:f>INT((ROW()-ROW($I$46))/((CARROT_CAP+1)*(MESCLUN_CAP+1)))</x:f>
        <x:v>12</x:v>
      </x:c>
      <x:c r="J7874" s="266" t="n">
        <x:f>MOD(INT((ROW()-ROW($I$46))/(MESCLUN_CAP+1)),CARROT_CAP+1)</x:f>
        <x:v>0</x:v>
      </x:c>
      <x:c r="K7874" s="266" t="n">
        <x:f>MOD(ROW()-ROW($I$46),MESCLUN_CAP+1)</x:f>
        <x:v>16</x:v>
      </x:c>
      <x:c r="L7874" s="266" t="n">
        <x:f>SUM(I7874:K7874)</x:f>
        <x:v>28</x:v>
      </x:c>
      <x:c r="M7874" s="267" t="n">
        <x:f>I7874*TOMATO_HOURS*WEEKS*(1+TOMATO_DIM)^I7874+J7874*CARROT_HOURS*WEEKS*(1+CARROT_DIM)^J7874+K7874*MESCLUN_HOURS*WEEKS*(1+MESCLUN_DIM)^K7874</x:f>
        <x:v>4267.823121204783</x:v>
      </x:c>
      <x:c r="N7874" s="267" t="n">
        <x:f>MAX(M7874-FARMER_HOURS,0)/TEMP_HOURS_PER_WORKER</x:f>
        <x:v>2.4637660563922106</x:v>
      </x:c>
      <x:c r="O7874" s="268" t="n">
        <x:f>I7874*TOMATO_PRICE+J7874*CARROT_PRICE+K7874*MESCLUN_PRICE</x:f>
        <x:v>148800</x:v>
      </x:c>
      <x:c r="P7874" s="268" t="n">
        <x:f>I7874*TOMATO_FERTILIZER+J7874*CARROT_FERTILIZER+K7874*MESCLUN_FERTILIZER</x:f>
        <x:v>24640</x:v>
      </x:c>
      <x:c r="Q7874" s="268" t="n">
        <x:f>MIN(M7874,FARMER_HOURS)*FARMER_RATE+MAX(M7874-FARMER_HOURS,0)*TEMP_RATE</x:f>
        <x:v>86594.15140980526</x:v>
      </x:c>
      <x:c r="R7874" s="268" t="n">
        <x:f>O7874-P7874-Q7874-FIXED_COST</x:f>
        <x:v>17565.848590194742</x:v>
      </x:c>
      <x:c r="S7874" s="139" t="str">
        <x:f>IF(AND(L7874&lt;=TOTAL_BED_CAP,N7874&lt;=TEMP_WORKER_CAP),"YES","NO")</x:f>
        <x:v>YES</x:v>
      </x:c>
      <x:c r="T7874" s="139" t="n">
        <x:f>IF(S7874="YES",R7874,-1E+99)</x:f>
        <x:v>17565.848590194742</x:v>
      </x:c>
    </x:row>
    <x:row r="7875">
      <x:c r="A7875" s="139"/>
      <x:c r="B7875" s="139"/>
      <x:c r="C7875" s="139"/>
      <x:c r="D7875" s="139"/>
      <x:c r="E7875" s="139"/>
      <x:c r="F7875" s="139"/>
      <x:c r="G7875" s="139"/>
      <x:c r="H7875" s="139"/>
      <x:c r="I7875" s="266" t="n">
        <x:f>INT((ROW()-ROW($I$46))/((CARROT_CAP+1)*(MESCLUN_CAP+1)))</x:f>
        <x:v>12</x:v>
      </x:c>
      <x:c r="J7875" s="266" t="n">
        <x:f>MOD(INT((ROW()-ROW($I$46))/(MESCLUN_CAP+1)),CARROT_CAP+1)</x:f>
        <x:v>0</x:v>
      </x:c>
      <x:c r="K7875" s="266" t="n">
        <x:f>MOD(ROW()-ROW($I$46),MESCLUN_CAP+1)</x:f>
        <x:v>17</x:v>
      </x:c>
      <x:c r="L7875" s="266" t="n">
        <x:f>SUM(I7875:K7875)</x:f>
        <x:v>29</x:v>
      </x:c>
      <x:c r="M7875" s="267" t="n">
        <x:f>I7875*TOMATO_HOURS*WEEKS*(1+TOMATO_DIM)^I7875+J7875*CARROT_HOURS*WEEKS*(1+CARROT_DIM)^J7875+K7875*MESCLUN_HOURS*WEEKS*(1+MESCLUN_DIM)^K7875</x:f>
        <x:v>4334.383344651324</x:v>
      </x:c>
      <x:c r="N7875" s="267" t="n">
        <x:f>MAX(M7875-FARMER_HOURS,0)/TEMP_HOURS_PER_WORKER</x:f>
        <x:v>2.5099884337856415</x:v>
      </x:c>
      <x:c r="O7875" s="268" t="n">
        <x:f>I7875*TOMATO_PRICE+J7875*CARROT_PRICE+K7875*MESCLUN_PRICE</x:f>
        <x:v>151500</x:v>
      </x:c>
      <x:c r="P7875" s="268" t="n">
        <x:f>I7875*TOMATO_FERTILIZER+J7875*CARROT_FERTILIZER+K7875*MESCLUN_FERTILIZER</x:f>
        <x:v>25520</x:v>
      </x:c>
      <x:c r="Q7875" s="268" t="n">
        <x:f>MIN(M7875,FARMER_HOURS)*FARMER_RATE+MAX(M7875-FARMER_HOURS,0)*TEMP_RATE</x:f>
        <x:v>87749.71084464103</x:v>
      </x:c>
      <x:c r="R7875" s="268" t="n">
        <x:f>O7875-P7875-Q7875-FIXED_COST</x:f>
        <x:v>18230.289155358972</x:v>
      </x:c>
      <x:c r="S7875" s="139" t="str">
        <x:f>IF(AND(L7875&lt;=TOTAL_BED_CAP,N7875&lt;=TEMP_WORKER_CAP),"YES","NO")</x:f>
        <x:v>YES</x:v>
      </x:c>
      <x:c r="T7875" s="139" t="n">
        <x:f>IF(S7875="YES",R7875,-1E+99)</x:f>
        <x:v>18230.289155358972</x:v>
      </x:c>
    </x:row>
    <x:row r="7876">
      <x:c r="A7876" s="139"/>
      <x:c r="B7876" s="139"/>
      <x:c r="C7876" s="139"/>
      <x:c r="D7876" s="139"/>
      <x:c r="E7876" s="139"/>
      <x:c r="F7876" s="139"/>
      <x:c r="G7876" s="139"/>
      <x:c r="H7876" s="139"/>
      <x:c r="I7876" s="266" t="n">
        <x:f>INT((ROW()-ROW($I$46))/((CARROT_CAP+1)*(MESCLUN_CAP+1)))</x:f>
        <x:v>12</x:v>
      </x:c>
      <x:c r="J7876" s="266" t="n">
        <x:f>MOD(INT((ROW()-ROW($I$46))/(MESCLUN_CAP+1)),CARROT_CAP+1)</x:f>
        <x:v>0</x:v>
      </x:c>
      <x:c r="K7876" s="266" t="n">
        <x:f>MOD(ROW()-ROW($I$46),MESCLUN_CAP+1)</x:f>
        <x:v>18</x:v>
      </x:c>
      <x:c r="L7876" s="266" t="n">
        <x:f>SUM(I7876:K7876)</x:f>
        <x:v>30</x:v>
      </x:c>
      <x:c r="M7876" s="267" t="n">
        <x:f>I7876*TOMATO_HOURS*WEEKS*(1+TOMATO_DIM)^I7876+J7876*CARROT_HOURS*WEEKS*(1+CARROT_DIM)^J7876+K7876*MESCLUN_HOURS*WEEKS*(1+MESCLUN_DIM)^K7876</x:f>
        <x:v>4402.470336109911</x:v>
      </x:c>
      <x:c r="N7876" s="267" t="n">
        <x:f>MAX(M7876-FARMER_HOURS,0)/TEMP_HOURS_PER_WORKER</x:f>
        <x:v>2.557271066742994</x:v>
      </x:c>
      <x:c r="O7876" s="268" t="n">
        <x:f>I7876*TOMATO_PRICE+J7876*CARROT_PRICE+K7876*MESCLUN_PRICE</x:f>
        <x:v>154200</x:v>
      </x:c>
      <x:c r="P7876" s="268" t="n">
        <x:f>I7876*TOMATO_FERTILIZER+J7876*CARROT_FERTILIZER+K7876*MESCLUN_FERTILIZER</x:f>
        <x:v>26400</x:v>
      </x:c>
      <x:c r="Q7876" s="268" t="n">
        <x:f>MIN(M7876,FARMER_HOURS)*FARMER_RATE+MAX(M7876-FARMER_HOURS,0)*TEMP_RATE</x:f>
        <x:v>88931.77666857484</x:v>
      </x:c>
      <x:c r="R7876" s="268" t="n">
        <x:f>O7876-P7876-Q7876-FIXED_COST</x:f>
        <x:v>18868.223331425164</x:v>
      </x:c>
      <x:c r="S7876" s="139" t="str">
        <x:f>IF(AND(L7876&lt;=TOTAL_BED_CAP,N7876&lt;=TEMP_WORKER_CAP),"YES","NO")</x:f>
        <x:v>YES</x:v>
      </x:c>
      <x:c r="T7876" s="139" t="n">
        <x:f>IF(S7876="YES",R7876,-1E+99)</x:f>
        <x:v>18868.223331425164</x:v>
      </x:c>
    </x:row>
    <x:row r="7877">
      <x:c r="A7877" s="139"/>
      <x:c r="B7877" s="139"/>
      <x:c r="C7877" s="139"/>
      <x:c r="D7877" s="139"/>
      <x:c r="E7877" s="139"/>
      <x:c r="F7877" s="139"/>
      <x:c r="G7877" s="139"/>
      <x:c r="H7877" s="139"/>
      <x:c r="I7877" s="266" t="n">
        <x:f>INT((ROW()-ROW($I$46))/((CARROT_CAP+1)*(MESCLUN_CAP+1)))</x:f>
        <x:v>12</x:v>
      </x:c>
      <x:c r="J7877" s="266" t="n">
        <x:f>MOD(INT((ROW()-ROW($I$46))/(MESCLUN_CAP+1)),CARROT_CAP+1)</x:f>
        <x:v>0</x:v>
      </x:c>
      <x:c r="K7877" s="266" t="n">
        <x:f>MOD(ROW()-ROW($I$46),MESCLUN_CAP+1)</x:f>
        <x:v>19</x:v>
      </x:c>
      <x:c r="L7877" s="266" t="n">
        <x:f>SUM(I7877:K7877)</x:f>
        <x:v>31</x:v>
      </x:c>
      <x:c r="M7877" s="267" t="n">
        <x:f>I7877*TOMATO_HOURS*WEEKS*(1+TOMATO_DIM)^I7877+J7877*CARROT_HOURS*WEEKS*(1+CARROT_DIM)^J7877+K7877*MESCLUN_HOURS*WEEKS*(1+MESCLUN_DIM)^K7877</x:f>
        <x:v>4472.1118647459325</x:v>
      </x:c>
      <x:c r="N7877" s="267" t="n">
        <x:f>MAX(M7877-FARMER_HOURS,0)/TEMP_HOURS_PER_WORKER</x:f>
        <x:v>2.6056332394068975</x:v>
      </x:c>
      <x:c r="O7877" s="268" t="n">
        <x:f>I7877*TOMATO_PRICE+J7877*CARROT_PRICE+K7877*MESCLUN_PRICE</x:f>
        <x:v>156900</x:v>
      </x:c>
      <x:c r="P7877" s="268" t="n">
        <x:f>I7877*TOMATO_FERTILIZER+J7877*CARROT_FERTILIZER+K7877*MESCLUN_FERTILIZER</x:f>
        <x:v>27280</x:v>
      </x:c>
      <x:c r="Q7877" s="268" t="n">
        <x:f>MIN(M7877,FARMER_HOURS)*FARMER_RATE+MAX(M7877-FARMER_HOURS,0)*TEMP_RATE</x:f>
        <x:v>90140.83098517245</x:v>
      </x:c>
      <x:c r="R7877" s="268" t="n">
        <x:f>O7877-P7877-Q7877-FIXED_COST</x:f>
        <x:v>19479.169014827552</x:v>
      </x:c>
      <x:c r="S7877" s="139" t="str">
        <x:f>IF(AND(L7877&lt;=TOTAL_BED_CAP,N7877&lt;=TEMP_WORKER_CAP),"YES","NO")</x:f>
        <x:v>YES</x:v>
      </x:c>
      <x:c r="T7877" s="139" t="n">
        <x:f>IF(S7877="YES",R7877,-1E+99)</x:f>
        <x:v>19479.169014827552</x:v>
      </x:c>
    </x:row>
    <x:row r="7878">
      <x:c r="A7878" s="139"/>
      <x:c r="B7878" s="139"/>
      <x:c r="C7878" s="139"/>
      <x:c r="D7878" s="139"/>
      <x:c r="E7878" s="139"/>
      <x:c r="F7878" s="139"/>
      <x:c r="G7878" s="139"/>
      <x:c r="H7878" s="139"/>
      <x:c r="I7878" s="266" t="n">
        <x:f>INT((ROW()-ROW($I$46))/((CARROT_CAP+1)*(MESCLUN_CAP+1)))</x:f>
        <x:v>12</x:v>
      </x:c>
      <x:c r="J7878" s="266" t="n">
        <x:f>MOD(INT((ROW()-ROW($I$46))/(MESCLUN_CAP+1)),CARROT_CAP+1)</x:f>
        <x:v>0</x:v>
      </x:c>
      <x:c r="K7878" s="266" t="n">
        <x:f>MOD(ROW()-ROW($I$46),MESCLUN_CAP+1)</x:f>
        <x:v>20</x:v>
      </x:c>
      <x:c r="L7878" s="266" t="n">
        <x:f>SUM(I7878:K7878)</x:f>
        <x:v>32</x:v>
      </x:c>
      <x:c r="M7878" s="267" t="n">
        <x:f>I7878*TOMATO_HOURS*WEEKS*(1+TOMATO_DIM)^I7878+J7878*CARROT_HOURS*WEEKS*(1+CARROT_DIM)^J7878+K7878*MESCLUN_HOURS*WEEKS*(1+MESCLUN_DIM)^K7878</x:f>
        <x:v>4543.33615539641</x:v>
      </x:c>
      <x:c r="N7878" s="267" t="n">
        <x:f>MAX(M7878-FARMER_HOURS,0)/TEMP_HOURS_PER_WORKER</x:f>
        <x:v>2.6550945523586176</x:v>
      </x:c>
      <x:c r="O7878" s="268" t="n">
        <x:f>I7878*TOMATO_PRICE+J7878*CARROT_PRICE+K7878*MESCLUN_PRICE</x:f>
        <x:v>159600</x:v>
      </x:c>
      <x:c r="P7878" s="268" t="n">
        <x:f>I7878*TOMATO_FERTILIZER+J7878*CARROT_FERTILIZER+K7878*MESCLUN_FERTILIZER</x:f>
        <x:v>28160</x:v>
      </x:c>
      <x:c r="Q7878" s="268" t="n">
        <x:f>MIN(M7878,FARMER_HOURS)*FARMER_RATE+MAX(M7878-FARMER_HOURS,0)*TEMP_RATE</x:f>
        <x:v>91377.36380896544</x:v>
      </x:c>
      <x:c r="R7878" s="268" t="n">
        <x:f>O7878-P7878-Q7878-FIXED_COST</x:f>
        <x:v>20062.63619103456</x:v>
      </x:c>
      <x:c r="S7878" s="139" t="str">
        <x:f>IF(AND(L7878&lt;=TOTAL_BED_CAP,N7878&lt;=TEMP_WORKER_CAP),"YES","NO")</x:f>
        <x:v>YES</x:v>
      </x:c>
      <x:c r="T7878" s="139" t="n">
        <x:f>IF(S7878="YES",R7878,-1E+99)</x:f>
        <x:v>20062.63619103456</x:v>
      </x:c>
    </x:row>
    <x:row r="7879">
      <x:c r="A7879" s="139"/>
      <x:c r="B7879" s="139"/>
      <x:c r="C7879" s="139"/>
      <x:c r="D7879" s="139"/>
      <x:c r="E7879" s="139"/>
      <x:c r="F7879" s="139"/>
      <x:c r="G7879" s="139"/>
      <x:c r="H7879" s="139"/>
      <x:c r="I7879" s="266" t="n">
        <x:f>INT((ROW()-ROW($I$46))/((CARROT_CAP+1)*(MESCLUN_CAP+1)))</x:f>
        <x:v>12</x:v>
      </x:c>
      <x:c r="J7879" s="266" t="n">
        <x:f>MOD(INT((ROW()-ROW($I$46))/(MESCLUN_CAP+1)),CARROT_CAP+1)</x:f>
        <x:v>0</x:v>
      </x:c>
      <x:c r="K7879" s="266" t="n">
        <x:f>MOD(ROW()-ROW($I$46),MESCLUN_CAP+1)</x:f>
        <x:v>21</x:v>
      </x:c>
      <x:c r="L7879" s="266" t="n">
        <x:f>SUM(I7879:K7879)</x:f>
        <x:v>33</x:v>
      </x:c>
      <x:c r="M7879" s="267" t="n">
        <x:f>I7879*TOMATO_HOURS*WEEKS*(1+TOMATO_DIM)^I7879+J7879*CARROT_HOURS*WEEKS*(1+CARROT_DIM)^J7879+K7879*MESCLUN_HOURS*WEEKS*(1+MESCLUN_DIM)^K7879</x:f>
        <x:v>4616.171895622853</x:v>
      </x:c>
      <x:c r="N7879" s="267" t="n">
        <x:f>MAX(M7879-FARMER_HOURS,0)/TEMP_HOURS_PER_WORKER</x:f>
        <x:v>2.7056749275158705</x:v>
      </x:c>
      <x:c r="O7879" s="268" t="n">
        <x:f>I7879*TOMATO_PRICE+J7879*CARROT_PRICE+K7879*MESCLUN_PRICE</x:f>
        <x:v>162300</x:v>
      </x:c>
      <x:c r="P7879" s="268" t="n">
        <x:f>I7879*TOMATO_FERTILIZER+J7879*CARROT_FERTILIZER+K7879*MESCLUN_FERTILIZER</x:f>
        <x:v>29040</x:v>
      </x:c>
      <x:c r="Q7879" s="268" t="n">
        <x:f>MIN(M7879,FARMER_HOURS)*FARMER_RATE+MAX(M7879-FARMER_HOURS,0)*TEMP_RATE</x:f>
        <x:v>92641.87318789675</x:v>
      </x:c>
      <x:c r="R7879" s="268" t="n">
        <x:f>O7879-P7879-Q7879-FIXED_COST</x:f>
        <x:v>20618.126812103248</x:v>
      </x:c>
      <x:c r="S7879" s="139" t="str">
        <x:f>IF(AND(L7879&lt;=TOTAL_BED_CAP,N7879&lt;=TEMP_WORKER_CAP),"YES","NO")</x:f>
        <x:v>YES</x:v>
      </x:c>
      <x:c r="T7879" s="139" t="n">
        <x:f>IF(S7879="YES",R7879,-1E+99)</x:f>
        <x:v>20618.126812103248</x:v>
      </x:c>
    </x:row>
    <x:row r="7880">
      <x:c r="A7880" s="139"/>
      <x:c r="B7880" s="139"/>
      <x:c r="C7880" s="139"/>
      <x:c r="D7880" s="139"/>
      <x:c r="E7880" s="139"/>
      <x:c r="F7880" s="139"/>
      <x:c r="G7880" s="139"/>
      <x:c r="H7880" s="139"/>
      <x:c r="I7880" s="266" t="n">
        <x:f>INT((ROW()-ROW($I$46))/((CARROT_CAP+1)*(MESCLUN_CAP+1)))</x:f>
        <x:v>12</x:v>
      </x:c>
      <x:c r="J7880" s="266" t="n">
        <x:f>MOD(INT((ROW()-ROW($I$46))/(MESCLUN_CAP+1)),CARROT_CAP+1)</x:f>
        <x:v>0</x:v>
      </x:c>
      <x:c r="K7880" s="266" t="n">
        <x:f>MOD(ROW()-ROW($I$46),MESCLUN_CAP+1)</x:f>
        <x:v>22</x:v>
      </x:c>
      <x:c r="L7880" s="266" t="n">
        <x:f>SUM(I7880:K7880)</x:f>
        <x:v>34</x:v>
      </x:c>
      <x:c r="M7880" s="267" t="n">
        <x:f>I7880*TOMATO_HOURS*WEEKS*(1+TOMATO_DIM)^I7880+J7880*CARROT_HOURS*WEEKS*(1+CARROT_DIM)^J7880+K7880*MESCLUN_HOURS*WEEKS*(1+MESCLUN_DIM)^K7880</x:f>
        <x:v>4690.648242869249</x:v>
      </x:c>
      <x:c r="N7880" s="267" t="n">
        <x:f>MAX(M7880-FARMER_HOURS,0)/TEMP_HOURS_PER_WORKER</x:f>
        <x:v>2.757394613103645</x:v>
      </x:c>
      <x:c r="O7880" s="268" t="n">
        <x:f>I7880*TOMATO_PRICE+J7880*CARROT_PRICE+K7880*MESCLUN_PRICE</x:f>
        <x:v>165000</x:v>
      </x:c>
      <x:c r="P7880" s="268" t="n">
        <x:f>I7880*TOMATO_FERTILIZER+J7880*CARROT_FERTILIZER+K7880*MESCLUN_FERTILIZER</x:f>
        <x:v>29920</x:v>
      </x:c>
      <x:c r="Q7880" s="268" t="n">
        <x:f>MIN(M7880,FARMER_HOURS)*FARMER_RATE+MAX(M7880-FARMER_HOURS,0)*TEMP_RATE</x:f>
        <x:v>93934.86532759112</x:v>
      </x:c>
      <x:c r="R7880" s="268" t="n">
        <x:f>O7880-P7880-Q7880-FIXED_COST</x:f>
        <x:v>21145.13467240888</x:v>
      </x:c>
      <x:c r="S7880" s="139" t="str">
        <x:f>IF(AND(L7880&lt;=TOTAL_BED_CAP,N7880&lt;=TEMP_WORKER_CAP),"YES","NO")</x:f>
        <x:v>YES</x:v>
      </x:c>
      <x:c r="T7880" s="139" t="n">
        <x:f>IF(S7880="YES",R7880,-1E+99)</x:f>
        <x:v>21145.13467240888</x:v>
      </x:c>
    </x:row>
    <x:row r="7881">
      <x:c r="A7881" s="139"/>
      <x:c r="B7881" s="139"/>
      <x:c r="C7881" s="139"/>
      <x:c r="D7881" s="139"/>
      <x:c r="E7881" s="139"/>
      <x:c r="F7881" s="139"/>
      <x:c r="G7881" s="139"/>
      <x:c r="H7881" s="139"/>
      <x:c r="I7881" s="266" t="n">
        <x:f>INT((ROW()-ROW($I$46))/((CARROT_CAP+1)*(MESCLUN_CAP+1)))</x:f>
        <x:v>12</x:v>
      </x:c>
      <x:c r="J7881" s="266" t="n">
        <x:f>MOD(INT((ROW()-ROW($I$46))/(MESCLUN_CAP+1)),CARROT_CAP+1)</x:f>
        <x:v>0</x:v>
      </x:c>
      <x:c r="K7881" s="266" t="n">
        <x:f>MOD(ROW()-ROW($I$46),MESCLUN_CAP+1)</x:f>
        <x:v>23</x:v>
      </x:c>
      <x:c r="L7881" s="266" t="n">
        <x:f>SUM(I7881:K7881)</x:f>
        <x:v>35</x:v>
      </x:c>
      <x:c r="M7881" s="267" t="n">
        <x:f>I7881*TOMATO_HOURS*WEEKS*(1+TOMATO_DIM)^I7881+J7881*CARROT_HOURS*WEEKS*(1+CARROT_DIM)^J7881+K7881*MESCLUN_HOURS*WEEKS*(1+MESCLUN_DIM)^K7881</x:f>
        <x:v>4766.7948317266855</x:v>
      </x:c>
      <x:c r="N7881" s="267" t="n">
        <x:f>MAX(M7881-FARMER_HOURS,0)/TEMP_HOURS_PER_WORKER</x:f>
        <x:v>2.810274188699087</x:v>
      </x:c>
      <x:c r="O7881" s="268" t="n">
        <x:f>I7881*TOMATO_PRICE+J7881*CARROT_PRICE+K7881*MESCLUN_PRICE</x:f>
        <x:v>167700</x:v>
      </x:c>
      <x:c r="P7881" s="268" t="n">
        <x:f>I7881*TOMATO_FERTILIZER+J7881*CARROT_FERTILIZER+K7881*MESCLUN_FERTILIZER</x:f>
        <x:v>30800</x:v>
      </x:c>
      <x:c r="Q7881" s="268" t="n">
        <x:f>MIN(M7881,FARMER_HOURS)*FARMER_RATE+MAX(M7881-FARMER_HOURS,0)*TEMP_RATE</x:f>
        <x:v>95256.85471747718</x:v>
      </x:c>
      <x:c r="R7881" s="268" t="n">
        <x:f>O7881-P7881-Q7881-FIXED_COST</x:f>
        <x:v>21643.14528252282</x:v>
      </x:c>
      <x:c r="S7881" s="139" t="str">
        <x:f>IF(AND(L7881&lt;=TOTAL_BED_CAP,N7881&lt;=TEMP_WORKER_CAP),"YES","NO")</x:f>
        <x:v>YES</x:v>
      </x:c>
      <x:c r="T7881" s="139" t="n">
        <x:f>IF(S7881="YES",R7881,-1E+99)</x:f>
        <x:v>21643.14528252282</x:v>
      </x:c>
    </x:row>
    <x:row r="7882">
      <x:c r="A7882" s="139"/>
      <x:c r="B7882" s="139"/>
      <x:c r="C7882" s="139"/>
      <x:c r="D7882" s="139"/>
      <x:c r="E7882" s="139"/>
      <x:c r="F7882" s="139"/>
      <x:c r="G7882" s="139"/>
      <x:c r="H7882" s="139"/>
      <x:c r="I7882" s="266" t="n">
        <x:f>INT((ROW()-ROW($I$46))/((CARROT_CAP+1)*(MESCLUN_CAP+1)))</x:f>
        <x:v>12</x:v>
      </x:c>
      <x:c r="J7882" s="266" t="n">
        <x:f>MOD(INT((ROW()-ROW($I$46))/(MESCLUN_CAP+1)),CARROT_CAP+1)</x:f>
        <x:v>0</x:v>
      </x:c>
      <x:c r="K7882" s="266" t="n">
        <x:f>MOD(ROW()-ROW($I$46),MESCLUN_CAP+1)</x:f>
        <x:v>24</x:v>
      </x:c>
      <x:c r="L7882" s="266" t="n">
        <x:f>SUM(I7882:K7882)</x:f>
        <x:v>36</x:v>
      </x:c>
      <x:c r="M7882" s="267" t="n">
        <x:f>I7882*TOMATO_HOURS*WEEKS*(1+TOMATO_DIM)^I7882+J7882*CARROT_HOURS*WEEKS*(1+CARROT_DIM)^J7882+K7882*MESCLUN_HOURS*WEEKS*(1+MESCLUN_DIM)^K7882</x:f>
        <x:v>4844.641781306182</x:v>
      </x:c>
      <x:c r="N7882" s="267" t="n">
        <x:f>MAX(M7882-FARMER_HOURS,0)/TEMP_HOURS_PER_WORKER</x:f>
        <x:v>2.864334570351515</x:v>
      </x:c>
      <x:c r="O7882" s="268" t="n">
        <x:f>I7882*TOMATO_PRICE+J7882*CARROT_PRICE+K7882*MESCLUN_PRICE</x:f>
        <x:v>170400</x:v>
      </x:c>
      <x:c r="P7882" s="268" t="n">
        <x:f>I7882*TOMATO_FERTILIZER+J7882*CARROT_FERTILIZER+K7882*MESCLUN_FERTILIZER</x:f>
        <x:v>31680</x:v>
      </x:c>
      <x:c r="Q7882" s="268" t="n">
        <x:f>MIN(M7882,FARMER_HOURS)*FARMER_RATE+MAX(M7882-FARMER_HOURS,0)*TEMP_RATE</x:f>
        <x:v>96608.36425878787</x:v>
      </x:c>
      <x:c r="R7882" s="268" t="n">
        <x:f>O7882-P7882-Q7882-FIXED_COST</x:f>
        <x:v>22111.63574121213</x:v>
      </x:c>
      <x:c r="S7882" s="139" t="str">
        <x:f>IF(AND(L7882&lt;=TOTAL_BED_CAP,N7882&lt;=TEMP_WORKER_CAP),"YES","NO")</x:f>
        <x:v>YES</x:v>
      </x:c>
      <x:c r="T7882" s="139" t="n">
        <x:f>IF(S7882="YES",R7882,-1E+99)</x:f>
        <x:v>22111.63574121213</x:v>
      </x:c>
    </x:row>
    <x:row r="7883">
      <x:c r="A7883" s="139"/>
      <x:c r="B7883" s="139"/>
      <x:c r="C7883" s="139"/>
      <x:c r="D7883" s="139"/>
      <x:c r="E7883" s="139"/>
      <x:c r="F7883" s="139"/>
      <x:c r="G7883" s="139"/>
      <x:c r="H7883" s="139"/>
      <x:c r="I7883" s="266" t="n">
        <x:f>INT((ROW()-ROW($I$46))/((CARROT_CAP+1)*(MESCLUN_CAP+1)))</x:f>
        <x:v>12</x:v>
      </x:c>
      <x:c r="J7883" s="266" t="n">
        <x:f>MOD(INT((ROW()-ROW($I$46))/(MESCLUN_CAP+1)),CARROT_CAP+1)</x:f>
        <x:v>0</x:v>
      </x:c>
      <x:c r="K7883" s="266" t="n">
        <x:f>MOD(ROW()-ROW($I$46),MESCLUN_CAP+1)</x:f>
        <x:v>25</x:v>
      </x:c>
      <x:c r="L7883" s="266" t="n">
        <x:f>SUM(I7883:K7883)</x:f>
        <x:v>37</x:v>
      </x:c>
      <x:c r="M7883" s="267" t="n">
        <x:f>I7883*TOMATO_HOURS*WEEKS*(1+TOMATO_DIM)^I7883+J7883*CARROT_HOURS*WEEKS*(1+CARROT_DIM)^J7883+K7883*MESCLUN_HOURS*WEEKS*(1+MESCLUN_DIM)^K7883</x:f>
        <x:v>4924.219702721279</x:v>
      </x:c>
      <x:c r="N7883" s="267" t="n">
        <x:f>MAX(M7883-FARMER_HOURS,0)/TEMP_HOURS_PER_WORKER</x:f>
        <x:v>2.919597015778666</x:v>
      </x:c>
      <x:c r="O7883" s="268" t="n">
        <x:f>I7883*TOMATO_PRICE+J7883*CARROT_PRICE+K7883*MESCLUN_PRICE</x:f>
        <x:v>173100</x:v>
      </x:c>
      <x:c r="P7883" s="268" t="n">
        <x:f>I7883*TOMATO_FERTILIZER+J7883*CARROT_FERTILIZER+K7883*MESCLUN_FERTILIZER</x:f>
        <x:v>32560</x:v>
      </x:c>
      <x:c r="Q7883" s="268" t="n">
        <x:f>MIN(M7883,FARMER_HOURS)*FARMER_RATE+MAX(M7883-FARMER_HOURS,0)*TEMP_RATE</x:f>
        <x:v>97989.92539446664</x:v>
      </x:c>
      <x:c r="R7883" s="268" t="n">
        <x:f>O7883-P7883-Q7883-FIXED_COST</x:f>
        <x:v>22550.07460553336</x:v>
      </x:c>
      <x:c r="S7883" s="139" t="str">
        <x:f>IF(AND(L7883&lt;=TOTAL_BED_CAP,N7883&lt;=TEMP_WORKER_CAP),"YES","NO")</x:f>
        <x:v>YES</x:v>
      </x:c>
      <x:c r="T7883" s="139" t="n">
        <x:f>IF(S7883="YES",R7883,-1E+99)</x:f>
        <x:v>22550.07460553336</x:v>
      </x:c>
    </x:row>
    <x:row r="7884">
      <x:c r="A7884" s="139"/>
      <x:c r="B7884" s="139"/>
      <x:c r="C7884" s="139"/>
      <x:c r="D7884" s="139"/>
      <x:c r="E7884" s="139"/>
      <x:c r="F7884" s="139"/>
      <x:c r="G7884" s="139"/>
      <x:c r="H7884" s="139"/>
      <x:c r="I7884" s="266" t="n">
        <x:f>INT((ROW()-ROW($I$46))/((CARROT_CAP+1)*(MESCLUN_CAP+1)))</x:f>
        <x:v>12</x:v>
      </x:c>
      <x:c r="J7884" s="266" t="n">
        <x:f>MOD(INT((ROW()-ROW($I$46))/(MESCLUN_CAP+1)),CARROT_CAP+1)</x:f>
        <x:v>0</x:v>
      </x:c>
      <x:c r="K7884" s="266" t="n">
        <x:f>MOD(ROW()-ROW($I$46),MESCLUN_CAP+1)</x:f>
        <x:v>26</x:v>
      </x:c>
      <x:c r="L7884" s="266" t="n">
        <x:f>SUM(I7884:K7884)</x:f>
        <x:v>38</x:v>
      </x:c>
      <x:c r="M7884" s="267" t="n">
        <x:f>I7884*TOMATO_HOURS*WEEKS*(1+TOMATO_DIM)^I7884+J7884*CARROT_HOURS*WEEKS*(1+CARROT_DIM)^J7884+K7884*MESCLUN_HOURS*WEEKS*(1+MESCLUN_DIM)^K7884</x:f>
        <x:v>5005.559706681996</x:v>
      </x:c>
      <x:c r="N7884" s="267" t="n">
        <x:f>MAX(M7884-FARMER_HOURS,0)/TEMP_HOURS_PER_WORKER</x:f>
        <x:v>2.9760831296402754</x:v>
      </x:c>
      <x:c r="O7884" s="268" t="n">
        <x:f>I7884*TOMATO_PRICE+J7884*CARROT_PRICE+K7884*MESCLUN_PRICE</x:f>
        <x:v>175800</x:v>
      </x:c>
      <x:c r="P7884" s="268" t="n">
        <x:f>I7884*TOMATO_FERTILIZER+J7884*CARROT_FERTILIZER+K7884*MESCLUN_FERTILIZER</x:f>
        <x:v>33440</x:v>
      </x:c>
      <x:c r="Q7884" s="268" t="n">
        <x:f>MIN(M7884,FARMER_HOURS)*FARMER_RATE+MAX(M7884-FARMER_HOURS,0)*TEMP_RATE</x:f>
        <x:v>99402.07824100688</x:v>
      </x:c>
      <x:c r="R7884" s="268" t="n">
        <x:f>O7884-P7884-Q7884-FIXED_COST</x:f>
        <x:v>22957.92175899312</x:v>
      </x:c>
      <x:c r="S7884" s="139" t="str">
        <x:f>IF(AND(L7884&lt;=TOTAL_BED_CAP,N7884&lt;=TEMP_WORKER_CAP),"YES","NO")</x:f>
        <x:v>YES</x:v>
      </x:c>
      <x:c r="T7884" s="139" t="n">
        <x:f>IF(S7884="YES",R7884,-1E+99)</x:f>
        <x:v>22957.92175899312</x:v>
      </x:c>
    </x:row>
    <x:row r="7885">
      <x:c r="A7885" s="139"/>
      <x:c r="B7885" s="139"/>
      <x:c r="C7885" s="139"/>
      <x:c r="D7885" s="139"/>
      <x:c r="E7885" s="139"/>
      <x:c r="F7885" s="139"/>
      <x:c r="G7885" s="139"/>
      <x:c r="H7885" s="139"/>
      <x:c r="I7885" s="266" t="n">
        <x:f>INT((ROW()-ROW($I$46))/((CARROT_CAP+1)*(MESCLUN_CAP+1)))</x:f>
        <x:v>12</x:v>
      </x:c>
      <x:c r="J7885" s="266" t="n">
        <x:f>MOD(INT((ROW()-ROW($I$46))/(MESCLUN_CAP+1)),CARROT_CAP+1)</x:f>
        <x:v>0</x:v>
      </x:c>
      <x:c r="K7885" s="266" t="n">
        <x:f>MOD(ROW()-ROW($I$46),MESCLUN_CAP+1)</x:f>
        <x:v>27</x:v>
      </x:c>
      <x:c r="L7885" s="266" t="n">
        <x:f>SUM(I7885:K7885)</x:f>
        <x:v>39</x:v>
      </x:c>
      <x:c r="M7885" s="267" t="n">
        <x:f>I7885*TOMATO_HOURS*WEEKS*(1+TOMATO_DIM)^I7885+J7885*CARROT_HOURS*WEEKS*(1+CARROT_DIM)^J7885+K7885*MESCLUN_HOURS*WEEKS*(1+MESCLUN_DIM)^K7885</x:f>
        <x:v>5088.693411201753</x:v>
      </x:c>
      <x:c r="N7885" s="267" t="n">
        <x:f>MAX(M7885-FARMER_HOURS,0)/TEMP_HOURS_PER_WORKER</x:f>
        <x:v>3.0338148688901065</x:v>
      </x:c>
      <x:c r="O7885" s="268" t="n">
        <x:f>I7885*TOMATO_PRICE+J7885*CARROT_PRICE+K7885*MESCLUN_PRICE</x:f>
        <x:v>178500</x:v>
      </x:c>
      <x:c r="P7885" s="268" t="n">
        <x:f>I7885*TOMATO_FERTILIZER+J7885*CARROT_FERTILIZER+K7885*MESCLUN_FERTILIZER</x:f>
        <x:v>34320</x:v>
      </x:c>
      <x:c r="Q7885" s="268" t="n">
        <x:f>MIN(M7885,FARMER_HOURS)*FARMER_RATE+MAX(M7885-FARMER_HOURS,0)*TEMP_RATE</x:f>
        <x:v>100845.37172225266</x:v>
      </x:c>
      <x:c r="R7885" s="268" t="n">
        <x:f>O7885-P7885-Q7885-FIXED_COST</x:f>
        <x:v>23334.62827774734</x:v>
      </x:c>
      <x:c r="S7885" s="139" t="str">
        <x:f>IF(AND(L7885&lt;=TOTAL_BED_CAP,N7885&lt;=TEMP_WORKER_CAP),"YES","NO")</x:f>
        <x:v>YES</x:v>
      </x:c>
      <x:c r="T7885" s="139" t="n">
        <x:f>IF(S7885="YES",R7885,-1E+99)</x:f>
        <x:v>23334.62827774734</x:v>
      </x:c>
    </x:row>
    <x:row r="7886">
      <x:c r="A7886" s="139"/>
      <x:c r="B7886" s="139"/>
      <x:c r="C7886" s="139"/>
      <x:c r="D7886" s="139"/>
      <x:c r="E7886" s="139"/>
      <x:c r="F7886" s="139"/>
      <x:c r="G7886" s="139"/>
      <x:c r="H7886" s="139"/>
      <x:c r="I7886" s="266" t="n">
        <x:f>INT((ROW()-ROW($I$46))/((CARROT_CAP+1)*(MESCLUN_CAP+1)))</x:f>
        <x:v>12</x:v>
      </x:c>
      <x:c r="J7886" s="266" t="n">
        <x:f>MOD(INT((ROW()-ROW($I$46))/(MESCLUN_CAP+1)),CARROT_CAP+1)</x:f>
        <x:v>0</x:v>
      </x:c>
      <x:c r="K7886" s="266" t="n">
        <x:f>MOD(ROW()-ROW($I$46),MESCLUN_CAP+1)</x:f>
        <x:v>28</x:v>
      </x:c>
      <x:c r="L7886" s="266" t="n">
        <x:f>SUM(I7886:K7886)</x:f>
        <x:v>40</x:v>
      </x:c>
      <x:c r="M7886" s="267" t="n">
        <x:f>I7886*TOMATO_HOURS*WEEKS*(1+TOMATO_DIM)^I7886+J7886*CARROT_HOURS*WEEKS*(1+CARROT_DIM)^J7886+K7886*MESCLUN_HOURS*WEEKS*(1+MESCLUN_DIM)^K7886</x:f>
        <x:v>5173.652949418907</x:v>
      </x:c>
      <x:c r="N7886" s="267" t="n">
        <x:f>MAX(M7886-FARMER_HOURS,0)/TEMP_HOURS_PER_WORKER</x:f>
        <x:v>3.0928145482075746</x:v>
      </x:c>
      <x:c r="O7886" s="268" t="n">
        <x:f>I7886*TOMATO_PRICE+J7886*CARROT_PRICE+K7886*MESCLUN_PRICE</x:f>
        <x:v>181200</x:v>
      </x:c>
      <x:c r="P7886" s="268" t="n">
        <x:f>I7886*TOMATO_FERTILIZER+J7886*CARROT_FERTILIZER+K7886*MESCLUN_FERTILIZER</x:f>
        <x:v>35200</x:v>
      </x:c>
      <x:c r="Q7886" s="268" t="n">
        <x:f>MIN(M7886,FARMER_HOURS)*FARMER_RATE+MAX(M7886-FARMER_HOURS,0)*TEMP_RATE</x:f>
        <x:v>102320.36370518936</x:v>
      </x:c>
      <x:c r="R7886" s="268" t="n">
        <x:f>O7886-P7886-Q7886-FIXED_COST</x:f>
        <x:v>23679.63629481064</x:v>
      </x:c>
      <x:c r="S7886" s="139" t="str">
        <x:f>IF(AND(L7886&lt;=TOTAL_BED_CAP,N7886&lt;=TEMP_WORKER_CAP),"YES","NO")</x:f>
        <x:v>YES</x:v>
      </x:c>
      <x:c r="T7886" s="139" t="n">
        <x:f>IF(S7886="YES",R7886,-1E+99)</x:f>
        <x:v>23679.63629481064</x:v>
      </x:c>
    </x:row>
    <x:row r="7887">
      <x:c r="A7887" s="139"/>
      <x:c r="B7887" s="139"/>
      <x:c r="C7887" s="139"/>
      <x:c r="D7887" s="139"/>
      <x:c r="E7887" s="139"/>
      <x:c r="F7887" s="139"/>
      <x:c r="G7887" s="139"/>
      <x:c r="H7887" s="139"/>
      <x:c r="I7887" s="266" t="n">
        <x:f>INT((ROW()-ROW($I$46))/((CARROT_CAP+1)*(MESCLUN_CAP+1)))</x:f>
        <x:v>12</x:v>
      </x:c>
      <x:c r="J7887" s="266" t="n">
        <x:f>MOD(INT((ROW()-ROW($I$46))/(MESCLUN_CAP+1)),CARROT_CAP+1)</x:f>
        <x:v>0</x:v>
      </x:c>
      <x:c r="K7887" s="266" t="n">
        <x:f>MOD(ROW()-ROW($I$46),MESCLUN_CAP+1)</x:f>
        <x:v>29</x:v>
      </x:c>
      <x:c r="L7887" s="266" t="n">
        <x:f>SUM(I7887:K7887)</x:f>
        <x:v>41</x:v>
      </x:c>
      <x:c r="M7887" s="267" t="n">
        <x:f>I7887*TOMATO_HOURS*WEEKS*(1+TOMATO_DIM)^I7887+J7887*CARROT_HOURS*WEEKS*(1+CARROT_DIM)^J7887+K7887*MESCLUN_HOURS*WEEKS*(1+MESCLUN_DIM)^K7887</x:f>
        <x:v>5260.47097753456</x:v>
      </x:c>
      <x:c r="N7887" s="267" t="n">
        <x:f>MAX(M7887-FARMER_HOURS,0)/TEMP_HOURS_PER_WORKER</x:f>
        <x:v>3.153104845510111</x:v>
      </x:c>
      <x:c r="O7887" s="268" t="n">
        <x:f>I7887*TOMATO_PRICE+J7887*CARROT_PRICE+K7887*MESCLUN_PRICE</x:f>
        <x:v>183900</x:v>
      </x:c>
      <x:c r="P7887" s="268" t="n">
        <x:f>I7887*TOMATO_FERTILIZER+J7887*CARROT_FERTILIZER+K7887*MESCLUN_FERTILIZER</x:f>
        <x:v>36080</x:v>
      </x:c>
      <x:c r="Q7887" s="268" t="n">
        <x:f>MIN(M7887,FARMER_HOURS)*FARMER_RATE+MAX(M7887-FARMER_HOURS,0)*TEMP_RATE</x:f>
        <x:v>103827.62113775278</x:v>
      </x:c>
      <x:c r="R7887" s="268" t="n">
        <x:f>O7887-P7887-Q7887-FIXED_COST</x:f>
        <x:v>23992.37886224722</x:v>
      </x:c>
      <x:c r="S7887" s="139" t="str">
        <x:f>IF(AND(L7887&lt;=TOTAL_BED_CAP,N7887&lt;=TEMP_WORKER_CAP),"YES","NO")</x:f>
        <x:v>YES</x:v>
      </x:c>
      <x:c r="T7887" s="139" t="n">
        <x:f>IF(S7887="YES",R7887,-1E+99)</x:f>
        <x:v>23992.37886224722</x:v>
      </x:c>
    </x:row>
    <x:row r="7888">
      <x:c r="A7888" s="139"/>
      <x:c r="B7888" s="139"/>
      <x:c r="C7888" s="139"/>
      <x:c r="D7888" s="139"/>
      <x:c r="E7888" s="139"/>
      <x:c r="F7888" s="139"/>
      <x:c r="G7888" s="139"/>
      <x:c r="H7888" s="139"/>
      <x:c r="I7888" s="266" t="n">
        <x:f>INT((ROW()-ROW($I$46))/((CARROT_CAP+1)*(MESCLUN_CAP+1)))</x:f>
        <x:v>12</x:v>
      </x:c>
      <x:c r="J7888" s="266" t="n">
        <x:f>MOD(INT((ROW()-ROW($I$46))/(MESCLUN_CAP+1)),CARROT_CAP+1)</x:f>
        <x:v>0</x:v>
      </x:c>
      <x:c r="K7888" s="266" t="n">
        <x:f>MOD(ROW()-ROW($I$46),MESCLUN_CAP+1)</x:f>
        <x:v>30</x:v>
      </x:c>
      <x:c r="L7888" s="266" t="n">
        <x:f>SUM(I7888:K7888)</x:f>
        <x:v>42</x:v>
      </x:c>
      <x:c r="M7888" s="267" t="n">
        <x:f>I7888*TOMATO_HOURS*WEEKS*(1+TOMATO_DIM)^I7888+J7888*CARROT_HOURS*WEEKS*(1+CARROT_DIM)^J7888+K7888*MESCLUN_HOURS*WEEKS*(1+MESCLUN_DIM)^K7888</x:f>
        <x:v>5349.18068286833</x:v>
      </x:c>
      <x:c r="N7888" s="267" t="n">
        <x:f>MAX(M7888-FARMER_HOURS,0)/TEMP_HOURS_PER_WORKER</x:f>
        <x:v>3.2147088075474515</x:v>
      </x:c>
      <x:c r="O7888" s="268" t="n">
        <x:f>I7888*TOMATO_PRICE+J7888*CARROT_PRICE+K7888*MESCLUN_PRICE</x:f>
        <x:v>186600</x:v>
      </x:c>
      <x:c r="P7888" s="268" t="n">
        <x:f>I7888*TOMATO_FERTILIZER+J7888*CARROT_FERTILIZER+K7888*MESCLUN_FERTILIZER</x:f>
        <x:v>36960</x:v>
      </x:c>
      <x:c r="Q7888" s="268" t="n">
        <x:f>MIN(M7888,FARMER_HOURS)*FARMER_RATE+MAX(M7888-FARMER_HOURS,0)*TEMP_RATE</x:f>
        <x:v>105367.72018868629</x:v>
      </x:c>
      <x:c r="R7888" s="268" t="n">
        <x:f>O7888-P7888-Q7888-FIXED_COST</x:f>
        <x:v>24272.27981131371</x:v>
      </x:c>
      <x:c r="S7888" s="139" t="str">
        <x:f>IF(AND(L7888&lt;=TOTAL_BED_CAP,N7888&lt;=TEMP_WORKER_CAP),"YES","NO")</x:f>
        <x:v>YES</x:v>
      </x:c>
      <x:c r="T7888" s="139" t="n">
        <x:f>IF(S7888="YES",R7888,-1E+99)</x:f>
        <x:v>24272.27981131371</x:v>
      </x:c>
    </x:row>
    <x:row r="7889">
      <x:c r="A7889" s="139"/>
      <x:c r="B7889" s="139"/>
      <x:c r="C7889" s="139"/>
      <x:c r="D7889" s="139"/>
      <x:c r="E7889" s="139"/>
      <x:c r="F7889" s="139"/>
      <x:c r="G7889" s="139"/>
      <x:c r="H7889" s="139"/>
      <x:c r="I7889" s="266" t="n">
        <x:f>INT((ROW()-ROW($I$46))/((CARROT_CAP+1)*(MESCLUN_CAP+1)))</x:f>
        <x:v>12</x:v>
      </x:c>
      <x:c r="J7889" s="266" t="n">
        <x:f>MOD(INT((ROW()-ROW($I$46))/(MESCLUN_CAP+1)),CARROT_CAP+1)</x:f>
        <x:v>1</x:v>
      </x:c>
      <x:c r="K7889" s="266" t="n">
        <x:f>MOD(ROW()-ROW($I$46),MESCLUN_CAP+1)</x:f>
        <x:v>0</x:v>
      </x:c>
      <x:c r="L7889" s="266" t="n">
        <x:f>SUM(I7889:K7889)</x:f>
        <x:v>13</x:v>
      </x:c>
      <x:c r="M7889" s="267" t="n">
        <x:f>I7889*TOMATO_HOURS*WEEKS*(1+TOMATO_DIM)^I7889+J7889*CARROT_HOURS*WEEKS*(1+CARROT_DIM)^J7889+K7889*MESCLUN_HOURS*WEEKS*(1+MESCLUN_DIM)^K7889</x:f>
        <x:v>3420.2526468586834</x:v>
      </x:c>
      <x:c r="N7889" s="267" t="n">
        <x:f>MAX(M7889-FARMER_HOURS,0)/TEMP_HOURS_PER_WORKER</x:f>
        <x:v>1.875175449207419</x:v>
      </x:c>
      <x:c r="O7889" s="268" t="n">
        <x:f>I7889*TOMATO_PRICE+J7889*CARROT_PRICE+K7889*MESCLUN_PRICE</x:f>
        <x:v>107694</x:v>
      </x:c>
      <x:c r="P7889" s="268" t="n">
        <x:f>I7889*TOMATO_FERTILIZER+J7889*CARROT_FERTILIZER+K7889*MESCLUN_FERTILIZER</x:f>
        <x:v>11000</x:v>
      </x:c>
      <x:c r="Q7889" s="268" t="n">
        <x:f>MIN(M7889,FARMER_HOURS)*FARMER_RATE+MAX(M7889-FARMER_HOURS,0)*TEMP_RATE</x:f>
        <x:v>71879.38623018548</x:v>
      </x:c>
      <x:c r="R7889" s="268" t="n">
        <x:f>O7889-P7889-Q7889-FIXED_COST</x:f>
        <x:v>4814.613769814518</x:v>
      </x:c>
      <x:c r="S7889" s="139" t="str">
        <x:f>IF(AND(L7889&lt;=TOTAL_BED_CAP,N7889&lt;=TEMP_WORKER_CAP),"YES","NO")</x:f>
        <x:v>YES</x:v>
      </x:c>
      <x:c r="T7889" s="139" t="n">
        <x:f>IF(S7889="YES",R7889,-1E+99)</x:f>
        <x:v>4814.613769814518</x:v>
      </x:c>
    </x:row>
    <x:row r="7890">
      <x:c r="A7890" s="139"/>
      <x:c r="B7890" s="139"/>
      <x:c r="C7890" s="139"/>
      <x:c r="D7890" s="139"/>
      <x:c r="E7890" s="139"/>
      <x:c r="F7890" s="139"/>
      <x:c r="G7890" s="139"/>
      <x:c r="H7890" s="139"/>
      <x:c r="I7890" s="266" t="n">
        <x:f>INT((ROW()-ROW($I$46))/((CARROT_CAP+1)*(MESCLUN_CAP+1)))</x:f>
        <x:v>12</x:v>
      </x:c>
      <x:c r="J7890" s="266" t="n">
        <x:f>MOD(INT((ROW()-ROW($I$46))/(MESCLUN_CAP+1)),CARROT_CAP+1)</x:f>
        <x:v>1</x:v>
      </x:c>
      <x:c r="K7890" s="266" t="n">
        <x:f>MOD(ROW()-ROW($I$46),MESCLUN_CAP+1)</x:f>
        <x:v>1</x:v>
      </x:c>
      <x:c r="L7890" s="266" t="n">
        <x:f>SUM(I7890:K7890)</x:f>
        <x:v>14</x:v>
      </x:c>
      <x:c r="M7890" s="267" t="n">
        <x:f>I7890*TOMATO_HOURS*WEEKS*(1+TOMATO_DIM)^I7890+J7890*CARROT_HOURS*WEEKS*(1+CARROT_DIM)^J7890+K7890*MESCLUN_HOURS*WEEKS*(1+MESCLUN_DIM)^K7890</x:f>
        <x:v>3465.8151468586834</x:v>
      </x:c>
      <x:c r="N7890" s="267" t="n">
        <x:f>MAX(M7890-FARMER_HOURS,0)/TEMP_HOURS_PER_WORKER</x:f>
        <x:v>1.906816074207419</x:v>
      </x:c>
      <x:c r="O7890" s="268" t="n">
        <x:f>I7890*TOMATO_PRICE+J7890*CARROT_PRICE+K7890*MESCLUN_PRICE</x:f>
        <x:v>110394</x:v>
      </x:c>
      <x:c r="P7890" s="268" t="n">
        <x:f>I7890*TOMATO_FERTILIZER+J7890*CARROT_FERTILIZER+K7890*MESCLUN_FERTILIZER</x:f>
        <x:v>11880</x:v>
      </x:c>
      <x:c r="Q7890" s="268" t="n">
        <x:f>MIN(M7890,FARMER_HOURS)*FARMER_RATE+MAX(M7890-FARMER_HOURS,0)*TEMP_RATE</x:f>
        <x:v>72670.40185518548</x:v>
      </x:c>
      <x:c r="R7890" s="268" t="n">
        <x:f>O7890-P7890-Q7890-FIXED_COST</x:f>
        <x:v>5843.598144814518</x:v>
      </x:c>
      <x:c r="S7890" s="139" t="str">
        <x:f>IF(AND(L7890&lt;=TOTAL_BED_CAP,N7890&lt;=TEMP_WORKER_CAP),"YES","NO")</x:f>
        <x:v>YES</x:v>
      </x:c>
      <x:c r="T7890" s="139" t="n">
        <x:f>IF(S7890="YES",R7890,-1E+99)</x:f>
        <x:v>5843.598144814518</x:v>
      </x:c>
    </x:row>
    <x:row r="7891">
      <x:c r="A7891" s="139"/>
      <x:c r="B7891" s="139"/>
      <x:c r="C7891" s="139"/>
      <x:c r="D7891" s="139"/>
      <x:c r="E7891" s="139"/>
      <x:c r="F7891" s="139"/>
      <x:c r="G7891" s="139"/>
      <x:c r="H7891" s="139"/>
      <x:c r="I7891" s="266" t="n">
        <x:f>INT((ROW()-ROW($I$46))/((CARROT_CAP+1)*(MESCLUN_CAP+1)))</x:f>
        <x:v>12</x:v>
      </x:c>
      <x:c r="J7891" s="266" t="n">
        <x:f>MOD(INT((ROW()-ROW($I$46))/(MESCLUN_CAP+1)),CARROT_CAP+1)</x:f>
        <x:v>1</x:v>
      </x:c>
      <x:c r="K7891" s="266" t="n">
        <x:f>MOD(ROW()-ROW($I$46),MESCLUN_CAP+1)</x:f>
        <x:v>2</x:v>
      </x:c>
      <x:c r="L7891" s="266" t="n">
        <x:f>SUM(I7891:K7891)</x:f>
        <x:v>15</x:v>
      </x:c>
      <x:c r="M7891" s="267" t="n">
        <x:f>I7891*TOMATO_HOURS*WEEKS*(1+TOMATO_DIM)^I7891+J7891*CARROT_HOURS*WEEKS*(1+CARROT_DIM)^J7891+K7891*MESCLUN_HOURS*WEEKS*(1+MESCLUN_DIM)^K7891</x:f>
        <x:v>3512.5167093586833</x:v>
      </x:c>
      <x:c r="N7891" s="267" t="n">
        <x:f>MAX(M7891-FARMER_HOURS,0)/TEMP_HOURS_PER_WORKER</x:f>
        <x:v>1.939247714832419</x:v>
      </x:c>
      <x:c r="O7891" s="268" t="n">
        <x:f>I7891*TOMATO_PRICE+J7891*CARROT_PRICE+K7891*MESCLUN_PRICE</x:f>
        <x:v>113094</x:v>
      </x:c>
      <x:c r="P7891" s="268" t="n">
        <x:f>I7891*TOMATO_FERTILIZER+J7891*CARROT_FERTILIZER+K7891*MESCLUN_FERTILIZER</x:f>
        <x:v>12760</x:v>
      </x:c>
      <x:c r="Q7891" s="268" t="n">
        <x:f>MIN(M7891,FARMER_HOURS)*FARMER_RATE+MAX(M7891-FARMER_HOURS,0)*TEMP_RATE</x:f>
        <x:v>73481.19287081048</x:v>
      </x:c>
      <x:c r="R7891" s="268" t="n">
        <x:f>O7891-P7891-Q7891-FIXED_COST</x:f>
        <x:v>6852.807129189518</x:v>
      </x:c>
      <x:c r="S7891" s="139" t="str">
        <x:f>IF(AND(L7891&lt;=TOTAL_BED_CAP,N7891&lt;=TEMP_WORKER_CAP),"YES","NO")</x:f>
        <x:v>YES</x:v>
      </x:c>
      <x:c r="T7891" s="139" t="n">
        <x:f>IF(S7891="YES",R7891,-1E+99)</x:f>
        <x:v>6852.807129189518</x:v>
      </x:c>
    </x:row>
    <x:row r="7892">
      <x:c r="A7892" s="139"/>
      <x:c r="B7892" s="139"/>
      <x:c r="C7892" s="139"/>
      <x:c r="D7892" s="139"/>
      <x:c r="E7892" s="139"/>
      <x:c r="F7892" s="139"/>
      <x:c r="G7892" s="139"/>
      <x:c r="H7892" s="139"/>
      <x:c r="I7892" s="266" t="n">
        <x:f>INT((ROW()-ROW($I$46))/((CARROT_CAP+1)*(MESCLUN_CAP+1)))</x:f>
        <x:v>12</x:v>
      </x:c>
      <x:c r="J7892" s="266" t="n">
        <x:f>MOD(INT((ROW()-ROW($I$46))/(MESCLUN_CAP+1)),CARROT_CAP+1)</x:f>
        <x:v>1</x:v>
      </x:c>
      <x:c r="K7892" s="266" t="n">
        <x:f>MOD(ROW()-ROW($I$46),MESCLUN_CAP+1)</x:f>
        <x:v>3</x:v>
      </x:c>
      <x:c r="L7892" s="266" t="n">
        <x:f>SUM(I7892:K7892)</x:f>
        <x:v>16</x:v>
      </x:c>
      <x:c r="M7892" s="267" t="n">
        <x:f>I7892*TOMATO_HOURS*WEEKS*(1+TOMATO_DIM)^I7892+J7892*CARROT_HOURS*WEEKS*(1+CARROT_DIM)^J7892+K7892*MESCLUN_HOURS*WEEKS*(1+MESCLUN_DIM)^K7892</x:f>
        <x:v>3560.3786917805583</x:v>
      </x:c>
      <x:c r="N7892" s="267" t="n">
        <x:f>MAX(M7892-FARMER_HOURS,0)/TEMP_HOURS_PER_WORKER</x:f>
        <x:v>1.9724852026253876</x:v>
      </x:c>
      <x:c r="O7892" s="268" t="n">
        <x:f>I7892*TOMATO_PRICE+J7892*CARROT_PRICE+K7892*MESCLUN_PRICE</x:f>
        <x:v>115794</x:v>
      </x:c>
      <x:c r="P7892" s="268" t="n">
        <x:f>I7892*TOMATO_FERTILIZER+J7892*CARROT_FERTILIZER+K7892*MESCLUN_FERTILIZER</x:f>
        <x:v>13640</x:v>
      </x:c>
      <x:c r="Q7892" s="268" t="n">
        <x:f>MIN(M7892,FARMER_HOURS)*FARMER_RATE+MAX(M7892-FARMER_HOURS,0)*TEMP_RATE</x:f>
        <x:v>74312.1300656347</x:v>
      </x:c>
      <x:c r="R7892" s="268" t="n">
        <x:f>O7892-P7892-Q7892-FIXED_COST</x:f>
        <x:v>7841.869934365299</x:v>
      </x:c>
      <x:c r="S7892" s="139" t="str">
        <x:f>IF(AND(L7892&lt;=TOTAL_BED_CAP,N7892&lt;=TEMP_WORKER_CAP),"YES","NO")</x:f>
        <x:v>YES</x:v>
      </x:c>
      <x:c r="T7892" s="139" t="n">
        <x:f>IF(S7892="YES",R7892,-1E+99)</x:f>
        <x:v>7841.869934365299</x:v>
      </x:c>
    </x:row>
    <x:row r="7893">
      <x:c r="A7893" s="139"/>
      <x:c r="B7893" s="139"/>
      <x:c r="C7893" s="139"/>
      <x:c r="D7893" s="139"/>
      <x:c r="E7893" s="139"/>
      <x:c r="F7893" s="139"/>
      <x:c r="G7893" s="139"/>
      <x:c r="H7893" s="139"/>
      <x:c r="I7893" s="266" t="n">
        <x:f>INT((ROW()-ROW($I$46))/((CARROT_CAP+1)*(MESCLUN_CAP+1)))</x:f>
        <x:v>12</x:v>
      </x:c>
      <x:c r="J7893" s="266" t="n">
        <x:f>MOD(INT((ROW()-ROW($I$46))/(MESCLUN_CAP+1)),CARROT_CAP+1)</x:f>
        <x:v>1</x:v>
      </x:c>
      <x:c r="K7893" s="266" t="n">
        <x:f>MOD(ROW()-ROW($I$46),MESCLUN_CAP+1)</x:f>
        <x:v>4</x:v>
      </x:c>
      <x:c r="L7893" s="266" t="n">
        <x:f>SUM(I7893:K7893)</x:f>
        <x:v>17</x:v>
      </x:c>
      <x:c r="M7893" s="267" t="n">
        <x:f>I7893*TOMATO_HOURS*WEEKS*(1+TOMATO_DIM)^I7893+J7893*CARROT_HOURS*WEEKS*(1+CARROT_DIM)^J7893+K7893*MESCLUN_HOURS*WEEKS*(1+MESCLUN_DIM)^K7893</x:f>
        <x:v>3609.4228075032147</x:v>
      </x:c>
      <x:c r="N7893" s="267" t="n">
        <x:f>MAX(M7893-FARMER_HOURS,0)/TEMP_HOURS_PER_WORKER</x:f>
        <x:v>2.006543616321677</x:v>
      </x:c>
      <x:c r="O7893" s="268" t="n">
        <x:f>I7893*TOMATO_PRICE+J7893*CARROT_PRICE+K7893*MESCLUN_PRICE</x:f>
        <x:v>118494</x:v>
      </x:c>
      <x:c r="P7893" s="268" t="n">
        <x:f>I7893*TOMATO_FERTILIZER+J7893*CARROT_FERTILIZER+K7893*MESCLUN_FERTILIZER</x:f>
        <x:v>14520</x:v>
      </x:c>
      <x:c r="Q7893" s="268" t="n">
        <x:f>MIN(M7893,FARMER_HOURS)*FARMER_RATE+MAX(M7893-FARMER_HOURS,0)*TEMP_RATE</x:f>
        <x:v>75163.59040804193</x:v>
      </x:c>
      <x:c r="R7893" s="268" t="n">
        <x:f>O7893-P7893-Q7893-FIXED_COST</x:f>
        <x:v>8810.409591958072</x:v>
      </x:c>
      <x:c r="S7893" s="139" t="str">
        <x:f>IF(AND(L7893&lt;=TOTAL_BED_CAP,N7893&lt;=TEMP_WORKER_CAP),"YES","NO")</x:f>
        <x:v>YES</x:v>
      </x:c>
      <x:c r="T7893" s="139" t="n">
        <x:f>IF(S7893="YES",R7893,-1E+99)</x:f>
        <x:v>8810.409591958072</x:v>
      </x:c>
    </x:row>
    <x:row r="7894">
      <x:c r="A7894" s="139"/>
      <x:c r="B7894" s="139"/>
      <x:c r="C7894" s="139"/>
      <x:c r="D7894" s="139"/>
      <x:c r="E7894" s="139"/>
      <x:c r="F7894" s="139"/>
      <x:c r="G7894" s="139"/>
      <x:c r="H7894" s="139"/>
      <x:c r="I7894" s="266" t="n">
        <x:f>INT((ROW()-ROW($I$46))/((CARROT_CAP+1)*(MESCLUN_CAP+1)))</x:f>
        <x:v>12</x:v>
      </x:c>
      <x:c r="J7894" s="266" t="n">
        <x:f>MOD(INT((ROW()-ROW($I$46))/(MESCLUN_CAP+1)),CARROT_CAP+1)</x:f>
        <x:v>1</x:v>
      </x:c>
      <x:c r="K7894" s="266" t="n">
        <x:f>MOD(ROW()-ROW($I$46),MESCLUN_CAP+1)</x:f>
        <x:v>5</x:v>
      </x:c>
      <x:c r="L7894" s="266" t="n">
        <x:f>SUM(I7894:K7894)</x:f>
        <x:v>18</x:v>
      </x:c>
      <x:c r="M7894" s="267" t="n">
        <x:f>I7894*TOMATO_HOURS*WEEKS*(1+TOMATO_DIM)^I7894+J7894*CARROT_HOURS*WEEKS*(1+CARROT_DIM)^J7894+K7894*MESCLUN_HOURS*WEEKS*(1+MESCLUN_DIM)^K7894</x:f>
        <x:v>3659.671131424418</x:v>
      </x:c>
      <x:c r="N7894" s="267" t="n">
        <x:f>MAX(M7894-FARMER_HOURS,0)/TEMP_HOURS_PER_WORKER</x:f>
        <x:v>2.0414382857114015</x:v>
      </x:c>
      <x:c r="O7894" s="268" t="n">
        <x:f>I7894*TOMATO_PRICE+J7894*CARROT_PRICE+K7894*MESCLUN_PRICE</x:f>
        <x:v>121194</x:v>
      </x:c>
      <x:c r="P7894" s="268" t="n">
        <x:f>I7894*TOMATO_FERTILIZER+J7894*CARROT_FERTILIZER+K7894*MESCLUN_FERTILIZER</x:f>
        <x:v>15400</x:v>
      </x:c>
      <x:c r="Q7894" s="268" t="n">
        <x:f>MIN(M7894,FARMER_HOURS)*FARMER_RATE+MAX(M7894-FARMER_HOURS,0)*TEMP_RATE</x:f>
        <x:v>76035.95714278503</x:v>
      </x:c>
      <x:c r="R7894" s="268" t="n">
        <x:f>O7894-P7894-Q7894-FIXED_COST</x:f>
        <x:v>9758.042857214969</x:v>
      </x:c>
      <x:c r="S7894" s="139" t="str">
        <x:f>IF(AND(L7894&lt;=TOTAL_BED_CAP,N7894&lt;=TEMP_WORKER_CAP),"YES","NO")</x:f>
        <x:v>YES</x:v>
      </x:c>
      <x:c r="T7894" s="139" t="n">
        <x:f>IF(S7894="YES",R7894,-1E+99)</x:f>
        <x:v>9758.042857214969</x:v>
      </x:c>
    </x:row>
    <x:row r="7895">
      <x:c r="A7895" s="139"/>
      <x:c r="B7895" s="139"/>
      <x:c r="C7895" s="139"/>
      <x:c r="D7895" s="139"/>
      <x:c r="E7895" s="139"/>
      <x:c r="F7895" s="139"/>
      <x:c r="G7895" s="139"/>
      <x:c r="H7895" s="139"/>
      <x:c r="I7895" s="266" t="n">
        <x:f>INT((ROW()-ROW($I$46))/((CARROT_CAP+1)*(MESCLUN_CAP+1)))</x:f>
        <x:v>12</x:v>
      </x:c>
      <x:c r="J7895" s="266" t="n">
        <x:f>MOD(INT((ROW()-ROW($I$46))/(MESCLUN_CAP+1)),CARROT_CAP+1)</x:f>
        <x:v>1</x:v>
      </x:c>
      <x:c r="K7895" s="266" t="n">
        <x:f>MOD(ROW()-ROW($I$46),MESCLUN_CAP+1)</x:f>
        <x:v>6</x:v>
      </x:c>
      <x:c r="L7895" s="266" t="n">
        <x:f>SUM(I7895:K7895)</x:f>
        <x:v>19</x:v>
      </x:c>
      <x:c r="M7895" s="267" t="n">
        <x:f>I7895*TOMATO_HOURS*WEEKS*(1+TOMATO_DIM)^I7895+J7895*CARROT_HOURS*WEEKS*(1+CARROT_DIM)^J7895+K7895*MESCLUN_HOURS*WEEKS*(1+MESCLUN_DIM)^K7895</x:f>
        <x:v>3711.146105606051</x:v>
      </x:c>
      <x:c r="N7895" s="267" t="n">
        <x:f>MAX(M7895-FARMER_HOURS,0)/TEMP_HOURS_PER_WORKER</x:f>
        <x:v>2.0771847955597575</x:v>
      </x:c>
      <x:c r="O7895" s="268" t="n">
        <x:f>I7895*TOMATO_PRICE+J7895*CARROT_PRICE+K7895*MESCLUN_PRICE</x:f>
        <x:v>123894</x:v>
      </x:c>
      <x:c r="P7895" s="268" t="n">
        <x:f>I7895*TOMATO_FERTILIZER+J7895*CARROT_FERTILIZER+K7895*MESCLUN_FERTILIZER</x:f>
        <x:v>16280</x:v>
      </x:c>
      <x:c r="Q7895" s="268" t="n">
        <x:f>MIN(M7895,FARMER_HOURS)*FARMER_RATE+MAX(M7895-FARMER_HOURS,0)*TEMP_RATE</x:f>
        <x:v>76929.61988899394</x:v>
      </x:c>
      <x:c r="R7895" s="268" t="n">
        <x:f>O7895-P7895-Q7895-FIXED_COST</x:f>
        <x:v>10684.38011100606</x:v>
      </x:c>
      <x:c r="S7895" s="139" t="str">
        <x:f>IF(AND(L7895&lt;=TOTAL_BED_CAP,N7895&lt;=TEMP_WORKER_CAP),"YES","NO")</x:f>
        <x:v>YES</x:v>
      </x:c>
      <x:c r="T7895" s="139" t="n">
        <x:f>IF(S7895="YES",R7895,-1E+99)</x:f>
        <x:v>10684.38011100606</x:v>
      </x:c>
    </x:row>
    <x:row r="7896">
      <x:c r="A7896" s="139"/>
      <x:c r="B7896" s="139"/>
      <x:c r="C7896" s="139"/>
      <x:c r="D7896" s="139"/>
      <x:c r="E7896" s="139"/>
      <x:c r="F7896" s="139"/>
      <x:c r="G7896" s="139"/>
      <x:c r="H7896" s="139"/>
      <x:c r="I7896" s="266" t="n">
        <x:f>INT((ROW()-ROW($I$46))/((CARROT_CAP+1)*(MESCLUN_CAP+1)))</x:f>
        <x:v>12</x:v>
      </x:c>
      <x:c r="J7896" s="266" t="n">
        <x:f>MOD(INT((ROW()-ROW($I$46))/(MESCLUN_CAP+1)),CARROT_CAP+1)</x:f>
        <x:v>1</x:v>
      </x:c>
      <x:c r="K7896" s="266" t="n">
        <x:f>MOD(ROW()-ROW($I$46),MESCLUN_CAP+1)</x:f>
        <x:v>7</x:v>
      </x:c>
      <x:c r="L7896" s="266" t="n">
        <x:f>SUM(I7896:K7896)</x:f>
        <x:v>20</x:v>
      </x:c>
      <x:c r="M7896" s="267" t="n">
        <x:f>I7896*TOMATO_HOURS*WEEKS*(1+TOMATO_DIM)^I7896+J7896*CARROT_HOURS*WEEKS*(1+CARROT_DIM)^J7896+K7896*MESCLUN_HOURS*WEEKS*(1+MESCLUN_DIM)^K7896</x:f>
        <x:v>3763.8705450040115</x:v>
      </x:c>
      <x:c r="N7896" s="267" t="n">
        <x:f>MAX(M7896-FARMER_HOURS,0)/TEMP_HOURS_PER_WORKER</x:f>
        <x:v>2.1137989895861193</x:v>
      </x:c>
      <x:c r="O7896" s="268" t="n">
        <x:f>I7896*TOMATO_PRICE+J7896*CARROT_PRICE+K7896*MESCLUN_PRICE</x:f>
        <x:v>126594</x:v>
      </x:c>
      <x:c r="P7896" s="268" t="n">
        <x:f>I7896*TOMATO_FERTILIZER+J7896*CARROT_FERTILIZER+K7896*MESCLUN_FERTILIZER</x:f>
        <x:v>17160</x:v>
      </x:c>
      <x:c r="Q7896" s="268" t="n">
        <x:f>MIN(M7896,FARMER_HOURS)*FARMER_RATE+MAX(M7896-FARMER_HOURS,0)*TEMP_RATE</x:f>
        <x:v>77844.97473965297</x:v>
      </x:c>
      <x:c r="R7896" s="268" t="n">
        <x:f>O7896-P7896-Q7896-FIXED_COST</x:f>
        <x:v>11589.025260347029</x:v>
      </x:c>
      <x:c r="S7896" s="139" t="str">
        <x:f>IF(AND(L7896&lt;=TOTAL_BED_CAP,N7896&lt;=TEMP_WORKER_CAP),"YES","NO")</x:f>
        <x:v>YES</x:v>
      </x:c>
      <x:c r="T7896" s="139" t="n">
        <x:f>IF(S7896="YES",R7896,-1E+99)</x:f>
        <x:v>11589.025260347029</x:v>
      </x:c>
    </x:row>
    <x:row r="7897">
      <x:c r="A7897" s="139"/>
      <x:c r="B7897" s="139"/>
      <x:c r="C7897" s="139"/>
      <x:c r="D7897" s="139"/>
      <x:c r="E7897" s="139"/>
      <x:c r="F7897" s="139"/>
      <x:c r="G7897" s="139"/>
      <x:c r="H7897" s="139"/>
      <x:c r="I7897" s="266" t="n">
        <x:f>INT((ROW()-ROW($I$46))/((CARROT_CAP+1)*(MESCLUN_CAP+1)))</x:f>
        <x:v>12</x:v>
      </x:c>
      <x:c r="J7897" s="266" t="n">
        <x:f>MOD(INT((ROW()-ROW($I$46))/(MESCLUN_CAP+1)),CARROT_CAP+1)</x:f>
        <x:v>1</x:v>
      </x:c>
      <x:c r="K7897" s="266" t="n">
        <x:f>MOD(ROW()-ROW($I$46),MESCLUN_CAP+1)</x:f>
        <x:v>8</x:v>
      </x:c>
      <x:c r="L7897" s="266" t="n">
        <x:f>SUM(I7897:K7897)</x:f>
        <x:v>21</x:v>
      </x:c>
      <x:c r="M7897" s="267" t="n">
        <x:f>I7897*TOMATO_HOURS*WEEKS*(1+TOMATO_DIM)^I7897+J7897*CARROT_HOURS*WEEKS*(1+CARROT_DIM)^J7897+K7897*MESCLUN_HOURS*WEEKS*(1+MESCLUN_DIM)^K7897</x:f>
        <x:v>3817.8676432839916</x:v>
      </x:c>
      <x:c r="N7897" s="267" t="n">
        <x:f>MAX(M7897-FARMER_HOURS,0)/TEMP_HOURS_PER_WORKER</x:f>
        <x:v>2.151296974502772</x:v>
      </x:c>
      <x:c r="O7897" s="268" t="n">
        <x:f>I7897*TOMATO_PRICE+J7897*CARROT_PRICE+K7897*MESCLUN_PRICE</x:f>
        <x:v>129294</x:v>
      </x:c>
      <x:c r="P7897" s="268" t="n">
        <x:f>I7897*TOMATO_FERTILIZER+J7897*CARROT_FERTILIZER+K7897*MESCLUN_FERTILIZER</x:f>
        <x:v>18040</x:v>
      </x:c>
      <x:c r="Q7897" s="268" t="n">
        <x:f>MIN(M7897,FARMER_HOURS)*FARMER_RATE+MAX(M7897-FARMER_HOURS,0)*TEMP_RATE</x:f>
        <x:v>78782.42436256929</x:v>
      </x:c>
      <x:c r="R7897" s="268" t="n">
        <x:f>O7897-P7897-Q7897-FIXED_COST</x:f>
        <x:v>12471.57563743071</x:v>
      </x:c>
      <x:c r="S7897" s="139" t="str">
        <x:f>IF(AND(L7897&lt;=TOTAL_BED_CAP,N7897&lt;=TEMP_WORKER_CAP),"YES","NO")</x:f>
        <x:v>YES</x:v>
      </x:c>
      <x:c r="T7897" s="139" t="n">
        <x:f>IF(S7897="YES",R7897,-1E+99)</x:f>
        <x:v>12471.57563743071</x:v>
      </x:c>
    </x:row>
    <x:row r="7898">
      <x:c r="A7898" s="139"/>
      <x:c r="B7898" s="139"/>
      <x:c r="C7898" s="139"/>
      <x:c r="D7898" s="139"/>
      <x:c r="E7898" s="139"/>
      <x:c r="F7898" s="139"/>
      <x:c r="G7898" s="139"/>
      <x:c r="H7898" s="139"/>
      <x:c r="I7898" s="266" t="n">
        <x:f>INT((ROW()-ROW($I$46))/((CARROT_CAP+1)*(MESCLUN_CAP+1)))</x:f>
        <x:v>12</x:v>
      </x:c>
      <x:c r="J7898" s="266" t="n">
        <x:f>MOD(INT((ROW()-ROW($I$46))/(MESCLUN_CAP+1)),CARROT_CAP+1)</x:f>
        <x:v>1</x:v>
      </x:c>
      <x:c r="K7898" s="266" t="n">
        <x:f>MOD(ROW()-ROW($I$46),MESCLUN_CAP+1)</x:f>
        <x:v>9</x:v>
      </x:c>
      <x:c r="L7898" s="266" t="n">
        <x:f>SUM(I7898:K7898)</x:f>
        <x:v>22</x:v>
      </x:c>
      <x:c r="M7898" s="267" t="n">
        <x:f>I7898*TOMATO_HOURS*WEEKS*(1+TOMATO_DIM)^I7898+J7898*CARROT_HOURS*WEEKS*(1+CARROT_DIM)^J7898+K7898*MESCLUN_HOURS*WEEKS*(1+MESCLUN_DIM)^K7898</x:f>
        <x:v>3873.160978724386</x:v>
      </x:c>
      <x:c r="N7898" s="267" t="n">
        <x:f>MAX(M7898-FARMER_HOURS,0)/TEMP_HOURS_PER_WORKER</x:f>
        <x:v>2.189695124114157</x:v>
      </x:c>
      <x:c r="O7898" s="268" t="n">
        <x:f>I7898*TOMATO_PRICE+J7898*CARROT_PRICE+K7898*MESCLUN_PRICE</x:f>
        <x:v>131994</x:v>
      </x:c>
      <x:c r="P7898" s="268" t="n">
        <x:f>I7898*TOMATO_FERTILIZER+J7898*CARROT_FERTILIZER+K7898*MESCLUN_FERTILIZER</x:f>
        <x:v>18920</x:v>
      </x:c>
      <x:c r="Q7898" s="268" t="n">
        <x:f>MIN(M7898,FARMER_HOURS)*FARMER_RATE+MAX(M7898-FARMER_HOURS,0)*TEMP_RATE</x:f>
        <x:v>79742.37810285392</x:v>
      </x:c>
      <x:c r="R7898" s="268" t="n">
        <x:f>O7898-P7898-Q7898-FIXED_COST</x:f>
        <x:v>13331.621897146077</x:v>
      </x:c>
      <x:c r="S7898" s="139" t="str">
        <x:f>IF(AND(L7898&lt;=TOTAL_BED_CAP,N7898&lt;=TEMP_WORKER_CAP),"YES","NO")</x:f>
        <x:v>YES</x:v>
      </x:c>
      <x:c r="T7898" s="139" t="n">
        <x:f>IF(S7898="YES",R7898,-1E+99)</x:f>
        <x:v>13331.621897146077</x:v>
      </x:c>
    </x:row>
    <x:row r="7899">
      <x:c r="A7899" s="139"/>
      <x:c r="B7899" s="139"/>
      <x:c r="C7899" s="139"/>
      <x:c r="D7899" s="139"/>
      <x:c r="E7899" s="139"/>
      <x:c r="F7899" s="139"/>
      <x:c r="G7899" s="139"/>
      <x:c r="H7899" s="139"/>
      <x:c r="I7899" s="266" t="n">
        <x:f>INT((ROW()-ROW($I$46))/((CARROT_CAP+1)*(MESCLUN_CAP+1)))</x:f>
        <x:v>12</x:v>
      </x:c>
      <x:c r="J7899" s="266" t="n">
        <x:f>MOD(INT((ROW()-ROW($I$46))/(MESCLUN_CAP+1)),CARROT_CAP+1)</x:f>
        <x:v>1</x:v>
      </x:c>
      <x:c r="K7899" s="266" t="n">
        <x:f>MOD(ROW()-ROW($I$46),MESCLUN_CAP+1)</x:f>
        <x:v>10</x:v>
      </x:c>
      <x:c r="L7899" s="266" t="n">
        <x:f>SUM(I7899:K7899)</x:f>
        <x:v>23</x:v>
      </x:c>
      <x:c r="M7899" s="267" t="n">
        <x:f>I7899*TOMATO_HOURS*WEEKS*(1+TOMATO_DIM)^I7899+J7899*CARROT_HOURS*WEEKS*(1+CARROT_DIM)^J7899+K7899*MESCLUN_HOURS*WEEKS*(1+MESCLUN_DIM)^K7899</x:f>
        <x:v>3929.774520207599</x:v>
      </x:c>
      <x:c r="N7899" s="267" t="n">
        <x:f>MAX(M7899-FARMER_HOURS,0)/TEMP_HOURS_PER_WORKER</x:f>
        <x:v>2.2290100834774993</x:v>
      </x:c>
      <x:c r="O7899" s="268" t="n">
        <x:f>I7899*TOMATO_PRICE+J7899*CARROT_PRICE+K7899*MESCLUN_PRICE</x:f>
        <x:v>134694</x:v>
      </x:c>
      <x:c r="P7899" s="268" t="n">
        <x:f>I7899*TOMATO_FERTILIZER+J7899*CARROT_FERTILIZER+K7899*MESCLUN_FERTILIZER</x:f>
        <x:v>19800</x:v>
      </x:c>
      <x:c r="Q7899" s="268" t="n">
        <x:f>MIN(M7899,FARMER_HOURS)*FARMER_RATE+MAX(M7899-FARMER_HOURS,0)*TEMP_RATE</x:f>
        <x:v>80725.25208693749</x:v>
      </x:c>
      <x:c r="R7899" s="268" t="n">
        <x:f>O7899-P7899-Q7899-FIXED_COST</x:f>
        <x:v>14168.747913062514</x:v>
      </x:c>
      <x:c r="S7899" s="139" t="str">
        <x:f>IF(AND(L7899&lt;=TOTAL_BED_CAP,N7899&lt;=TEMP_WORKER_CAP),"YES","NO")</x:f>
        <x:v>YES</x:v>
      </x:c>
      <x:c r="T7899" s="139" t="n">
        <x:f>IF(S7899="YES",R7899,-1E+99)</x:f>
        <x:v>14168.747913062514</x:v>
      </x:c>
    </x:row>
    <x:row r="7900">
      <x:c r="A7900" s="139"/>
      <x:c r="B7900" s="139"/>
      <x:c r="C7900" s="139"/>
      <x:c r="D7900" s="139"/>
      <x:c r="E7900" s="139"/>
      <x:c r="F7900" s="139"/>
      <x:c r="G7900" s="139"/>
      <x:c r="H7900" s="139"/>
      <x:c r="I7900" s="266" t="n">
        <x:f>INT((ROW()-ROW($I$46))/((CARROT_CAP+1)*(MESCLUN_CAP+1)))</x:f>
        <x:v>12</x:v>
      </x:c>
      <x:c r="J7900" s="266" t="n">
        <x:f>MOD(INT((ROW()-ROW($I$46))/(MESCLUN_CAP+1)),CARROT_CAP+1)</x:f>
        <x:v>1</x:v>
      </x:c>
      <x:c r="K7900" s="266" t="n">
        <x:f>MOD(ROW()-ROW($I$46),MESCLUN_CAP+1)</x:f>
        <x:v>11</x:v>
      </x:c>
      <x:c r="L7900" s="266" t="n">
        <x:f>SUM(I7900:K7900)</x:f>
        <x:v>24</x:v>
      </x:c>
      <x:c r="M7900" s="267" t="n">
        <x:f>I7900*TOMATO_HOURS*WEEKS*(1+TOMATO_DIM)^I7900+J7900*CARROT_HOURS*WEEKS*(1+CARROT_DIM)^J7900+K7900*MESCLUN_HOURS*WEEKS*(1+MESCLUN_DIM)^K7900</x:f>
        <x:v>3987.732633301038</x:v>
      </x:c>
      <x:c r="N7900" s="267" t="n">
        <x:f>MAX(M7900-FARMER_HOURS,0)/TEMP_HOURS_PER_WORKER</x:f>
        <x:v>2.2692587731257206</x:v>
      </x:c>
      <x:c r="O7900" s="268" t="n">
        <x:f>I7900*TOMATO_PRICE+J7900*CARROT_PRICE+K7900*MESCLUN_PRICE</x:f>
        <x:v>137394</x:v>
      </x:c>
      <x:c r="P7900" s="268" t="n">
        <x:f>I7900*TOMATO_FERTILIZER+J7900*CARROT_FERTILIZER+K7900*MESCLUN_FERTILIZER</x:f>
        <x:v>20680</x:v>
      </x:c>
      <x:c r="Q7900" s="268" t="n">
        <x:f>MIN(M7900,FARMER_HOURS)*FARMER_RATE+MAX(M7900-FARMER_HOURS,0)*TEMP_RATE</x:f>
        <x:v>81731.46932814302</x:v>
      </x:c>
      <x:c r="R7900" s="268" t="n">
        <x:f>O7900-P7900-Q7900-FIXED_COST</x:f>
        <x:v>14982.530671856977</x:v>
      </x:c>
      <x:c r="S7900" s="139" t="str">
        <x:f>IF(AND(L7900&lt;=TOTAL_BED_CAP,N7900&lt;=TEMP_WORKER_CAP),"YES","NO")</x:f>
        <x:v>YES</x:v>
      </x:c>
      <x:c r="T7900" s="139" t="n">
        <x:f>IF(S7900="YES",R7900,-1E+99)</x:f>
        <x:v>14982.530671856977</x:v>
      </x:c>
    </x:row>
    <x:row r="7901">
      <x:c r="A7901" s="139"/>
      <x:c r="B7901" s="139"/>
      <x:c r="C7901" s="139"/>
      <x:c r="D7901" s="139"/>
      <x:c r="E7901" s="139"/>
      <x:c r="F7901" s="139"/>
      <x:c r="G7901" s="139"/>
      <x:c r="H7901" s="139"/>
      <x:c r="I7901" s="266" t="n">
        <x:f>INT((ROW()-ROW($I$46))/((CARROT_CAP+1)*(MESCLUN_CAP+1)))</x:f>
        <x:v>12</x:v>
      </x:c>
      <x:c r="J7901" s="266" t="n">
        <x:f>MOD(INT((ROW()-ROW($I$46))/(MESCLUN_CAP+1)),CARROT_CAP+1)</x:f>
        <x:v>1</x:v>
      </x:c>
      <x:c r="K7901" s="266" t="n">
        <x:f>MOD(ROW()-ROW($I$46),MESCLUN_CAP+1)</x:f>
        <x:v>12</x:v>
      </x:c>
      <x:c r="L7901" s="266" t="n">
        <x:f>SUM(I7901:K7901)</x:f>
        <x:v>25</x:v>
      </x:c>
      <x:c r="M7901" s="267" t="n">
        <x:f>I7901*TOMATO_HOURS*WEEKS*(1+TOMATO_DIM)^I7901+J7901*CARROT_HOURS*WEEKS*(1+CARROT_DIM)^J7901+K7901*MESCLUN_HOURS*WEEKS*(1+MESCLUN_DIM)^K7901</x:f>
        <x:v>4047.0600864291023</x:v>
      </x:c>
      <x:c r="N7901" s="267" t="n">
        <x:f>MAX(M7901-FARMER_HOURS,0)/TEMP_HOURS_PER_WORKER</x:f>
        <x:v>2.310458393353543</x:v>
      </x:c>
      <x:c r="O7901" s="268" t="n">
        <x:f>I7901*TOMATO_PRICE+J7901*CARROT_PRICE+K7901*MESCLUN_PRICE</x:f>
        <x:v>140094</x:v>
      </x:c>
      <x:c r="P7901" s="268" t="n">
        <x:f>I7901*TOMATO_FERTILIZER+J7901*CARROT_FERTILIZER+K7901*MESCLUN_FERTILIZER</x:f>
        <x:v>21560</x:v>
      </x:c>
      <x:c r="Q7901" s="268" t="n">
        <x:f>MIN(M7901,FARMER_HOURS)*FARMER_RATE+MAX(M7901-FARMER_HOURS,0)*TEMP_RATE</x:f>
        <x:v>82761.45983383857</x:v>
      </x:c>
      <x:c r="R7901" s="268" t="n">
        <x:f>O7901-P7901-Q7901-FIXED_COST</x:f>
        <x:v>15772.54016616143</x:v>
      </x:c>
      <x:c r="S7901" s="139" t="str">
        <x:f>IF(AND(L7901&lt;=TOTAL_BED_CAP,N7901&lt;=TEMP_WORKER_CAP),"YES","NO")</x:f>
        <x:v>YES</x:v>
      </x:c>
      <x:c r="T7901" s="139" t="n">
        <x:f>IF(S7901="YES",R7901,-1E+99)</x:f>
        <x:v>15772.54016616143</x:v>
      </x:c>
    </x:row>
    <x:row r="7902">
      <x:c r="A7902" s="139"/>
      <x:c r="B7902" s="139"/>
      <x:c r="C7902" s="139"/>
      <x:c r="D7902" s="139"/>
      <x:c r="E7902" s="139"/>
      <x:c r="F7902" s="139"/>
      <x:c r="G7902" s="139"/>
      <x:c r="H7902" s="139"/>
      <x:c r="I7902" s="266" t="n">
        <x:f>INT((ROW()-ROW($I$46))/((CARROT_CAP+1)*(MESCLUN_CAP+1)))</x:f>
        <x:v>12</x:v>
      </x:c>
      <x:c r="J7902" s="266" t="n">
        <x:f>MOD(INT((ROW()-ROW($I$46))/(MESCLUN_CAP+1)),CARROT_CAP+1)</x:f>
        <x:v>1</x:v>
      </x:c>
      <x:c r="K7902" s="266" t="n">
        <x:f>MOD(ROW()-ROW($I$46),MESCLUN_CAP+1)</x:f>
        <x:v>13</x:v>
      </x:c>
      <x:c r="L7902" s="266" t="n">
        <x:f>SUM(I7902:K7902)</x:f>
        <x:v>26</x:v>
      </x:c>
      <x:c r="M7902" s="267" t="n">
        <x:f>I7902*TOMATO_HOURS*WEEKS*(1+TOMATO_DIM)^I7902+J7902*CARROT_HOURS*WEEKS*(1+CARROT_DIM)^J7902+K7902*MESCLUN_HOURS*WEEKS*(1+MESCLUN_DIM)^K7902</x:f>
        <x:v>4107.782057137487</x:v>
      </x:c>
      <x:c r="N7902" s="267" t="n">
        <x:f>MAX(M7902-FARMER_HOURS,0)/TEMP_HOURS_PER_WORKER</x:f>
        <x:v>2.352626428567699</x:v>
      </x:c>
      <x:c r="O7902" s="268" t="n">
        <x:f>I7902*TOMATO_PRICE+J7902*CARROT_PRICE+K7902*MESCLUN_PRICE</x:f>
        <x:v>142794</x:v>
      </x:c>
      <x:c r="P7902" s="268" t="n">
        <x:f>I7902*TOMATO_FERTILIZER+J7902*CARROT_FERTILIZER+K7902*MESCLUN_FERTILIZER</x:f>
        <x:v>22440</x:v>
      </x:c>
      <x:c r="Q7902" s="268" t="n">
        <x:f>MIN(M7902,FARMER_HOURS)*FARMER_RATE+MAX(M7902-FARMER_HOURS,0)*TEMP_RATE</x:f>
        <x:v>83815.66071419248</x:v>
      </x:c>
      <x:c r="R7902" s="268" t="n">
        <x:f>O7902-P7902-Q7902-FIXED_COST</x:f>
        <x:v>16538.339285807524</x:v>
      </x:c>
      <x:c r="S7902" s="139" t="str">
        <x:f>IF(AND(L7902&lt;=TOTAL_BED_CAP,N7902&lt;=TEMP_WORKER_CAP),"YES","NO")</x:f>
        <x:v>YES</x:v>
      </x:c>
      <x:c r="T7902" s="139" t="n">
        <x:f>IF(S7902="YES",R7902,-1E+99)</x:f>
        <x:v>16538.339285807524</x:v>
      </x:c>
    </x:row>
    <x:row r="7903">
      <x:c r="A7903" s="139"/>
      <x:c r="B7903" s="139"/>
      <x:c r="C7903" s="139"/>
      <x:c r="D7903" s="139"/>
      <x:c r="E7903" s="139"/>
      <x:c r="F7903" s="139"/>
      <x:c r="G7903" s="139"/>
      <x:c r="H7903" s="139"/>
      <x:c r="I7903" s="266" t="n">
        <x:f>INT((ROW()-ROW($I$46))/((CARROT_CAP+1)*(MESCLUN_CAP+1)))</x:f>
        <x:v>12</x:v>
      </x:c>
      <x:c r="J7903" s="266" t="n">
        <x:f>MOD(INT((ROW()-ROW($I$46))/(MESCLUN_CAP+1)),CARROT_CAP+1)</x:f>
        <x:v>1</x:v>
      </x:c>
      <x:c r="K7903" s="266" t="n">
        <x:f>MOD(ROW()-ROW($I$46),MESCLUN_CAP+1)</x:f>
        <x:v>14</x:v>
      </x:c>
      <x:c r="L7903" s="266" t="n">
        <x:f>SUM(I7903:K7903)</x:f>
        <x:v>27</x:v>
      </x:c>
      <x:c r="M7903" s="267" t="n">
        <x:f>I7903*TOMATO_HOURS*WEEKS*(1+TOMATO_DIM)^I7903+J7903*CARROT_HOURS*WEEKS*(1+CARROT_DIM)^J7903+K7903*MESCLUN_HOURS*WEEKS*(1+MESCLUN_DIM)^K7903</x:f>
        <x:v>4169.924138451148</x:v>
      </x:c>
      <x:c r="N7903" s="267" t="n">
        <x:f>MAX(M7903-FARMER_HOURS,0)/TEMP_HOURS_PER_WORKER</x:f>
        <x:v>2.3957806517021862</x:v>
      </x:c>
      <x:c r="O7903" s="268" t="n">
        <x:f>I7903*TOMATO_PRICE+J7903*CARROT_PRICE+K7903*MESCLUN_PRICE</x:f>
        <x:v>145494</x:v>
      </x:c>
      <x:c r="P7903" s="268" t="n">
        <x:f>I7903*TOMATO_FERTILIZER+J7903*CARROT_FERTILIZER+K7903*MESCLUN_FERTILIZER</x:f>
        <x:v>23320</x:v>
      </x:c>
      <x:c r="Q7903" s="268" t="n">
        <x:f>MIN(M7903,FARMER_HOURS)*FARMER_RATE+MAX(M7903-FARMER_HOURS,0)*TEMP_RATE</x:f>
        <x:v>84894.51629255465</x:v>
      </x:c>
      <x:c r="R7903" s="268" t="n">
        <x:f>O7903-P7903-Q7903-FIXED_COST</x:f>
        <x:v>17279.483707445354</x:v>
      </x:c>
      <x:c r="S7903" s="139" t="str">
        <x:f>IF(AND(L7903&lt;=TOTAL_BED_CAP,N7903&lt;=TEMP_WORKER_CAP),"YES","NO")</x:f>
        <x:v>YES</x:v>
      </x:c>
      <x:c r="T7903" s="139" t="n">
        <x:f>IF(S7903="YES",R7903,-1E+99)</x:f>
        <x:v>17279.483707445354</x:v>
      </x:c>
    </x:row>
    <x:row r="7904">
      <x:c r="A7904" s="139"/>
      <x:c r="B7904" s="139"/>
      <x:c r="C7904" s="139"/>
      <x:c r="D7904" s="139"/>
      <x:c r="E7904" s="139"/>
      <x:c r="F7904" s="139"/>
      <x:c r="G7904" s="139"/>
      <x:c r="H7904" s="139"/>
      <x:c r="I7904" s="266" t="n">
        <x:f>INT((ROW()-ROW($I$46))/((CARROT_CAP+1)*(MESCLUN_CAP+1)))</x:f>
        <x:v>12</x:v>
      </x:c>
      <x:c r="J7904" s="266" t="n">
        <x:f>MOD(INT((ROW()-ROW($I$46))/(MESCLUN_CAP+1)),CARROT_CAP+1)</x:f>
        <x:v>1</x:v>
      </x:c>
      <x:c r="K7904" s="266" t="n">
        <x:f>MOD(ROW()-ROW($I$46),MESCLUN_CAP+1)</x:f>
        <x:v>15</x:v>
      </x:c>
      <x:c r="L7904" s="266" t="n">
        <x:f>SUM(I7904:K7904)</x:f>
        <x:v>28</x:v>
      </x:c>
      <x:c r="M7904" s="267" t="n">
        <x:f>I7904*TOMATO_HOURS*WEEKS*(1+TOMATO_DIM)^I7904+J7904*CARROT_HOURS*WEEKS*(1+CARROT_DIM)^J7904+K7904*MESCLUN_HOURS*WEEKS*(1+MESCLUN_DIM)^K7904</x:f>
        <x:v>4233.5123453272945</x:v>
      </x:c>
      <x:c r="N7904" s="267" t="n">
        <x:f>MAX(M7904-FARMER_HOURS,0)/TEMP_HOURS_PER_WORKER</x:f>
        <x:v>2.43993912869951</x:v>
      </x:c>
      <x:c r="O7904" s="268" t="n">
        <x:f>I7904*TOMATO_PRICE+J7904*CARROT_PRICE+K7904*MESCLUN_PRICE</x:f>
        <x:v>148194</x:v>
      </x:c>
      <x:c r="P7904" s="268" t="n">
        <x:f>I7904*TOMATO_FERTILIZER+J7904*CARROT_FERTILIZER+K7904*MESCLUN_FERTILIZER</x:f>
        <x:v>24200</x:v>
      </x:c>
      <x:c r="Q7904" s="268" t="n">
        <x:f>MIN(M7904,FARMER_HOURS)*FARMER_RATE+MAX(M7904-FARMER_HOURS,0)*TEMP_RATE</x:f>
        <x:v>85998.47821748775</x:v>
      </x:c>
      <x:c r="R7904" s="268" t="n">
        <x:f>O7904-P7904-Q7904-FIXED_COST</x:f>
        <x:v>17995.521782512253</x:v>
      </x:c>
      <x:c r="S7904" s="139" t="str">
        <x:f>IF(AND(L7904&lt;=TOTAL_BED_CAP,N7904&lt;=TEMP_WORKER_CAP),"YES","NO")</x:f>
        <x:v>YES</x:v>
      </x:c>
      <x:c r="T7904" s="139" t="n">
        <x:f>IF(S7904="YES",R7904,-1E+99)</x:f>
        <x:v>17995.521782512253</x:v>
      </x:c>
    </x:row>
    <x:row r="7905">
      <x:c r="A7905" s="139"/>
      <x:c r="B7905" s="139"/>
      <x:c r="C7905" s="139"/>
      <x:c r="D7905" s="139"/>
      <x:c r="E7905" s="139"/>
      <x:c r="F7905" s="139"/>
      <x:c r="G7905" s="139"/>
      <x:c r="H7905" s="139"/>
      <x:c r="I7905" s="266" t="n">
        <x:f>INT((ROW()-ROW($I$46))/((CARROT_CAP+1)*(MESCLUN_CAP+1)))</x:f>
        <x:v>12</x:v>
      </x:c>
      <x:c r="J7905" s="266" t="n">
        <x:f>MOD(INT((ROW()-ROW($I$46))/(MESCLUN_CAP+1)),CARROT_CAP+1)</x:f>
        <x:v>1</x:v>
      </x:c>
      <x:c r="K7905" s="266" t="n">
        <x:f>MOD(ROW()-ROW($I$46),MESCLUN_CAP+1)</x:f>
        <x:v>16</x:v>
      </x:c>
      <x:c r="L7905" s="266" t="n">
        <x:f>SUM(I7905:K7905)</x:f>
        <x:v>29</x:v>
      </x:c>
      <x:c r="M7905" s="267" t="n">
        <x:f>I7905*TOMATO_HOURS*WEEKS*(1+TOMATO_DIM)^I7905+J7905*CARROT_HOURS*WEEKS*(1+CARROT_DIM)^J7905+K7905*MESCLUN_HOURS*WEEKS*(1+MESCLUN_DIM)^K7905</x:f>
        <x:v>4298.573121204783</x:v>
      </x:c>
      <x:c r="N7905" s="267" t="n">
        <x:f>MAX(M7905-FARMER_HOURS,0)/TEMP_HOURS_PER_WORKER</x:f>
        <x:v>2.4851202230588774</x:v>
      </x:c>
      <x:c r="O7905" s="268" t="n">
        <x:f>I7905*TOMATO_PRICE+J7905*CARROT_PRICE+K7905*MESCLUN_PRICE</x:f>
        <x:v>150894</x:v>
      </x:c>
      <x:c r="P7905" s="268" t="n">
        <x:f>I7905*TOMATO_FERTILIZER+J7905*CARROT_FERTILIZER+K7905*MESCLUN_FERTILIZER</x:f>
        <x:v>25080</x:v>
      </x:c>
      <x:c r="Q7905" s="268" t="n">
        <x:f>MIN(M7905,FARMER_HOURS)*FARMER_RATE+MAX(M7905-FARMER_HOURS,0)*TEMP_RATE</x:f>
        <x:v>87128.00557647193</x:v>
      </x:c>
      <x:c r="R7905" s="268" t="n">
        <x:f>O7905-P7905-Q7905-FIXED_COST</x:f>
        <x:v>18685.99442352807</x:v>
      </x:c>
      <x:c r="S7905" s="139" t="str">
        <x:f>IF(AND(L7905&lt;=TOTAL_BED_CAP,N7905&lt;=TEMP_WORKER_CAP),"YES","NO")</x:f>
        <x:v>YES</x:v>
      </x:c>
      <x:c r="T7905" s="139" t="n">
        <x:f>IF(S7905="YES",R7905,-1E+99)</x:f>
        <x:v>18685.99442352807</x:v>
      </x:c>
    </x:row>
    <x:row r="7906">
      <x:c r="A7906" s="139"/>
      <x:c r="B7906" s="139"/>
      <x:c r="C7906" s="139"/>
      <x:c r="D7906" s="139"/>
      <x:c r="E7906" s="139"/>
      <x:c r="F7906" s="139"/>
      <x:c r="G7906" s="139"/>
      <x:c r="H7906" s="139"/>
      <x:c r="I7906" s="266" t="n">
        <x:f>INT((ROW()-ROW($I$46))/((CARROT_CAP+1)*(MESCLUN_CAP+1)))</x:f>
        <x:v>12</x:v>
      </x:c>
      <x:c r="J7906" s="266" t="n">
        <x:f>MOD(INT((ROW()-ROW($I$46))/(MESCLUN_CAP+1)),CARROT_CAP+1)</x:f>
        <x:v>1</x:v>
      </x:c>
      <x:c r="K7906" s="266" t="n">
        <x:f>MOD(ROW()-ROW($I$46),MESCLUN_CAP+1)</x:f>
        <x:v>17</x:v>
      </x:c>
      <x:c r="L7906" s="266" t="n">
        <x:f>SUM(I7906:K7906)</x:f>
        <x:v>30</x:v>
      </x:c>
      <x:c r="M7906" s="267" t="n">
        <x:f>I7906*TOMATO_HOURS*WEEKS*(1+TOMATO_DIM)^I7906+J7906*CARROT_HOURS*WEEKS*(1+CARROT_DIM)^J7906+K7906*MESCLUN_HOURS*WEEKS*(1+MESCLUN_DIM)^K7906</x:f>
        <x:v>4365.133344651324</x:v>
      </x:c>
      <x:c r="N7906" s="267" t="n">
        <x:f>MAX(M7906-FARMER_HOURS,0)/TEMP_HOURS_PER_WORKER</x:f>
        <x:v>2.531342600452308</x:v>
      </x:c>
      <x:c r="O7906" s="268" t="n">
        <x:f>I7906*TOMATO_PRICE+J7906*CARROT_PRICE+K7906*MESCLUN_PRICE</x:f>
        <x:v>153594</x:v>
      </x:c>
      <x:c r="P7906" s="268" t="n">
        <x:f>I7906*TOMATO_FERTILIZER+J7906*CARROT_FERTILIZER+K7906*MESCLUN_FERTILIZER</x:f>
        <x:v>25960</x:v>
      </x:c>
      <x:c r="Q7906" s="268" t="n">
        <x:f>MIN(M7906,FARMER_HOURS)*FARMER_RATE+MAX(M7906-FARMER_HOURS,0)*TEMP_RATE</x:f>
        <x:v>88283.5650113077</x:v>
      </x:c>
      <x:c r="R7906" s="268" t="n">
        <x:f>O7906-P7906-Q7906-FIXED_COST</x:f>
        <x:v>19350.4349886923</x:v>
      </x:c>
      <x:c r="S7906" s="139" t="str">
        <x:f>IF(AND(L7906&lt;=TOTAL_BED_CAP,N7906&lt;=TEMP_WORKER_CAP),"YES","NO")</x:f>
        <x:v>YES</x:v>
      </x:c>
      <x:c r="T7906" s="139" t="n">
        <x:f>IF(S7906="YES",R7906,-1E+99)</x:f>
        <x:v>19350.4349886923</x:v>
      </x:c>
    </x:row>
    <x:row r="7907">
      <x:c r="A7907" s="139"/>
      <x:c r="B7907" s="139"/>
      <x:c r="C7907" s="139"/>
      <x:c r="D7907" s="139"/>
      <x:c r="E7907" s="139"/>
      <x:c r="F7907" s="139"/>
      <x:c r="G7907" s="139"/>
      <x:c r="H7907" s="139"/>
      <x:c r="I7907" s="266" t="n">
        <x:f>INT((ROW()-ROW($I$46))/((CARROT_CAP+1)*(MESCLUN_CAP+1)))</x:f>
        <x:v>12</x:v>
      </x:c>
      <x:c r="J7907" s="266" t="n">
        <x:f>MOD(INT((ROW()-ROW($I$46))/(MESCLUN_CAP+1)),CARROT_CAP+1)</x:f>
        <x:v>1</x:v>
      </x:c>
      <x:c r="K7907" s="266" t="n">
        <x:f>MOD(ROW()-ROW($I$46),MESCLUN_CAP+1)</x:f>
        <x:v>18</x:v>
      </x:c>
      <x:c r="L7907" s="266" t="n">
        <x:f>SUM(I7907:K7907)</x:f>
        <x:v>31</x:v>
      </x:c>
      <x:c r="M7907" s="267" t="n">
        <x:f>I7907*TOMATO_HOURS*WEEKS*(1+TOMATO_DIM)^I7907+J7907*CARROT_HOURS*WEEKS*(1+CARROT_DIM)^J7907+K7907*MESCLUN_HOURS*WEEKS*(1+MESCLUN_DIM)^K7907</x:f>
        <x:v>4433.220336109911</x:v>
      </x:c>
      <x:c r="N7907" s="267" t="n">
        <x:f>MAX(M7907-FARMER_HOURS,0)/TEMP_HOURS_PER_WORKER</x:f>
        <x:v>2.57862523340966</x:v>
      </x:c>
      <x:c r="O7907" s="268" t="n">
        <x:f>I7907*TOMATO_PRICE+J7907*CARROT_PRICE+K7907*MESCLUN_PRICE</x:f>
        <x:v>156294</x:v>
      </x:c>
      <x:c r="P7907" s="268" t="n">
        <x:f>I7907*TOMATO_FERTILIZER+J7907*CARROT_FERTILIZER+K7907*MESCLUN_FERTILIZER</x:f>
        <x:v>26840</x:v>
      </x:c>
      <x:c r="Q7907" s="268" t="n">
        <x:f>MIN(M7907,FARMER_HOURS)*FARMER_RATE+MAX(M7907-FARMER_HOURS,0)*TEMP_RATE</x:f>
        <x:v>89465.6308352415</x:v>
      </x:c>
      <x:c r="R7907" s="268" t="n">
        <x:f>O7907-P7907-Q7907-FIXED_COST</x:f>
        <x:v>19988.369164758493</x:v>
      </x:c>
      <x:c r="S7907" s="139" t="str">
        <x:f>IF(AND(L7907&lt;=TOTAL_BED_CAP,N7907&lt;=TEMP_WORKER_CAP),"YES","NO")</x:f>
        <x:v>YES</x:v>
      </x:c>
      <x:c r="T7907" s="139" t="n">
        <x:f>IF(S7907="YES",R7907,-1E+99)</x:f>
        <x:v>19988.369164758493</x:v>
      </x:c>
    </x:row>
    <x:row r="7908">
      <x:c r="A7908" s="139"/>
      <x:c r="B7908" s="139"/>
      <x:c r="C7908" s="139"/>
      <x:c r="D7908" s="139"/>
      <x:c r="E7908" s="139"/>
      <x:c r="F7908" s="139"/>
      <x:c r="G7908" s="139"/>
      <x:c r="H7908" s="139"/>
      <x:c r="I7908" s="266" t="n">
        <x:f>INT((ROW()-ROW($I$46))/((CARROT_CAP+1)*(MESCLUN_CAP+1)))</x:f>
        <x:v>12</x:v>
      </x:c>
      <x:c r="J7908" s="266" t="n">
        <x:f>MOD(INT((ROW()-ROW($I$46))/(MESCLUN_CAP+1)),CARROT_CAP+1)</x:f>
        <x:v>1</x:v>
      </x:c>
      <x:c r="K7908" s="266" t="n">
        <x:f>MOD(ROW()-ROW($I$46),MESCLUN_CAP+1)</x:f>
        <x:v>19</x:v>
      </x:c>
      <x:c r="L7908" s="266" t="n">
        <x:f>SUM(I7908:K7908)</x:f>
        <x:v>32</x:v>
      </x:c>
      <x:c r="M7908" s="267" t="n">
        <x:f>I7908*TOMATO_HOURS*WEEKS*(1+TOMATO_DIM)^I7908+J7908*CARROT_HOURS*WEEKS*(1+CARROT_DIM)^J7908+K7908*MESCLUN_HOURS*WEEKS*(1+MESCLUN_DIM)^K7908</x:f>
        <x:v>4502.8618647459325</x:v>
      </x:c>
      <x:c r="N7908" s="267" t="n">
        <x:f>MAX(M7908-FARMER_HOURS,0)/TEMP_HOURS_PER_WORKER</x:f>
        <x:v>2.6269874060735643</x:v>
      </x:c>
      <x:c r="O7908" s="268" t="n">
        <x:f>I7908*TOMATO_PRICE+J7908*CARROT_PRICE+K7908*MESCLUN_PRICE</x:f>
        <x:v>158994</x:v>
      </x:c>
      <x:c r="P7908" s="268" t="n">
        <x:f>I7908*TOMATO_FERTILIZER+J7908*CARROT_FERTILIZER+K7908*MESCLUN_FERTILIZER</x:f>
        <x:v>27720</x:v>
      </x:c>
      <x:c r="Q7908" s="268" t="n">
        <x:f>MIN(M7908,FARMER_HOURS)*FARMER_RATE+MAX(M7908-FARMER_HOURS,0)*TEMP_RATE</x:f>
        <x:v>90674.6851518391</x:v>
      </x:c>
      <x:c r="R7908" s="268" t="n">
        <x:f>O7908-P7908-Q7908-FIXED_COST</x:f>
        <x:v>20599.314848160895</x:v>
      </x:c>
      <x:c r="S7908" s="139" t="str">
        <x:f>IF(AND(L7908&lt;=TOTAL_BED_CAP,N7908&lt;=TEMP_WORKER_CAP),"YES","NO")</x:f>
        <x:v>YES</x:v>
      </x:c>
      <x:c r="T7908" s="139" t="n">
        <x:f>IF(S7908="YES",R7908,-1E+99)</x:f>
        <x:v>20599.314848160895</x:v>
      </x:c>
    </x:row>
    <x:row r="7909">
      <x:c r="A7909" s="139"/>
      <x:c r="B7909" s="139"/>
      <x:c r="C7909" s="139"/>
      <x:c r="D7909" s="139"/>
      <x:c r="E7909" s="139"/>
      <x:c r="F7909" s="139"/>
      <x:c r="G7909" s="139"/>
      <x:c r="H7909" s="139"/>
      <x:c r="I7909" s="266" t="n">
        <x:f>INT((ROW()-ROW($I$46))/((CARROT_CAP+1)*(MESCLUN_CAP+1)))</x:f>
        <x:v>12</x:v>
      </x:c>
      <x:c r="J7909" s="266" t="n">
        <x:f>MOD(INT((ROW()-ROW($I$46))/(MESCLUN_CAP+1)),CARROT_CAP+1)</x:f>
        <x:v>1</x:v>
      </x:c>
      <x:c r="K7909" s="266" t="n">
        <x:f>MOD(ROW()-ROW($I$46),MESCLUN_CAP+1)</x:f>
        <x:v>20</x:v>
      </x:c>
      <x:c r="L7909" s="266" t="n">
        <x:f>SUM(I7909:K7909)</x:f>
        <x:v>33</x:v>
      </x:c>
      <x:c r="M7909" s="267" t="n">
        <x:f>I7909*TOMATO_HOURS*WEEKS*(1+TOMATO_DIM)^I7909+J7909*CARROT_HOURS*WEEKS*(1+CARROT_DIM)^J7909+K7909*MESCLUN_HOURS*WEEKS*(1+MESCLUN_DIM)^K7909</x:f>
        <x:v>4574.08615539641</x:v>
      </x:c>
      <x:c r="N7909" s="267" t="n">
        <x:f>MAX(M7909-FARMER_HOURS,0)/TEMP_HOURS_PER_WORKER</x:f>
        <x:v>2.6764487190252844</x:v>
      </x:c>
      <x:c r="O7909" s="268" t="n">
        <x:f>I7909*TOMATO_PRICE+J7909*CARROT_PRICE+K7909*MESCLUN_PRICE</x:f>
        <x:v>161694</x:v>
      </x:c>
      <x:c r="P7909" s="268" t="n">
        <x:f>I7909*TOMATO_FERTILIZER+J7909*CARROT_FERTILIZER+K7909*MESCLUN_FERTILIZER</x:f>
        <x:v>28600</x:v>
      </x:c>
      <x:c r="Q7909" s="268" t="n">
        <x:f>MIN(M7909,FARMER_HOURS)*FARMER_RATE+MAX(M7909-FARMER_HOURS,0)*TEMP_RATE</x:f>
        <x:v>91911.21797563211</x:v>
      </x:c>
      <x:c r="R7909" s="268" t="n">
        <x:f>O7909-P7909-Q7909-FIXED_COST</x:f>
        <x:v>21182.782024367887</x:v>
      </x:c>
      <x:c r="S7909" s="139" t="str">
        <x:f>IF(AND(L7909&lt;=TOTAL_BED_CAP,N7909&lt;=TEMP_WORKER_CAP),"YES","NO")</x:f>
        <x:v>YES</x:v>
      </x:c>
      <x:c r="T7909" s="139" t="n">
        <x:f>IF(S7909="YES",R7909,-1E+99)</x:f>
        <x:v>21182.782024367887</x:v>
      </x:c>
    </x:row>
    <x:row r="7910">
      <x:c r="A7910" s="139"/>
      <x:c r="B7910" s="139"/>
      <x:c r="C7910" s="139"/>
      <x:c r="D7910" s="139"/>
      <x:c r="E7910" s="139"/>
      <x:c r="F7910" s="139"/>
      <x:c r="G7910" s="139"/>
      <x:c r="H7910" s="139"/>
      <x:c r="I7910" s="266" t="n">
        <x:f>INT((ROW()-ROW($I$46))/((CARROT_CAP+1)*(MESCLUN_CAP+1)))</x:f>
        <x:v>12</x:v>
      </x:c>
      <x:c r="J7910" s="266" t="n">
        <x:f>MOD(INT((ROW()-ROW($I$46))/(MESCLUN_CAP+1)),CARROT_CAP+1)</x:f>
        <x:v>1</x:v>
      </x:c>
      <x:c r="K7910" s="266" t="n">
        <x:f>MOD(ROW()-ROW($I$46),MESCLUN_CAP+1)</x:f>
        <x:v>21</x:v>
      </x:c>
      <x:c r="L7910" s="266" t="n">
        <x:f>SUM(I7910:K7910)</x:f>
        <x:v>34</x:v>
      </x:c>
      <x:c r="M7910" s="267" t="n">
        <x:f>I7910*TOMATO_HOURS*WEEKS*(1+TOMATO_DIM)^I7910+J7910*CARROT_HOURS*WEEKS*(1+CARROT_DIM)^J7910+K7910*MESCLUN_HOURS*WEEKS*(1+MESCLUN_DIM)^K7910</x:f>
        <x:v>4646.921895622853</x:v>
      </x:c>
      <x:c r="N7910" s="267" t="n">
        <x:f>MAX(M7910-FARMER_HOURS,0)/TEMP_HOURS_PER_WORKER</x:f>
        <x:v>2.727029094182537</x:v>
      </x:c>
      <x:c r="O7910" s="268" t="n">
        <x:f>I7910*TOMATO_PRICE+J7910*CARROT_PRICE+K7910*MESCLUN_PRICE</x:f>
        <x:v>164394</x:v>
      </x:c>
      <x:c r="P7910" s="268" t="n">
        <x:f>I7910*TOMATO_FERTILIZER+J7910*CARROT_FERTILIZER+K7910*MESCLUN_FERTILIZER</x:f>
        <x:v>29480</x:v>
      </x:c>
      <x:c r="Q7910" s="268" t="n">
        <x:f>MIN(M7910,FARMER_HOURS)*FARMER_RATE+MAX(M7910-FARMER_HOURS,0)*TEMP_RATE</x:f>
        <x:v>93175.72735456342</x:v>
      </x:c>
      <x:c r="R7910" s="268" t="n">
        <x:f>O7910-P7910-Q7910-FIXED_COST</x:f>
        <x:v>21738.272645436577</x:v>
      </x:c>
      <x:c r="S7910" s="139" t="str">
        <x:f>IF(AND(L7910&lt;=TOTAL_BED_CAP,N7910&lt;=TEMP_WORKER_CAP),"YES","NO")</x:f>
        <x:v>YES</x:v>
      </x:c>
      <x:c r="T7910" s="139" t="n">
        <x:f>IF(S7910="YES",R7910,-1E+99)</x:f>
        <x:v>21738.272645436577</x:v>
      </x:c>
    </x:row>
    <x:row r="7911">
      <x:c r="A7911" s="139"/>
      <x:c r="B7911" s="139"/>
      <x:c r="C7911" s="139"/>
      <x:c r="D7911" s="139"/>
      <x:c r="E7911" s="139"/>
      <x:c r="F7911" s="139"/>
      <x:c r="G7911" s="139"/>
      <x:c r="H7911" s="139"/>
      <x:c r="I7911" s="266" t="n">
        <x:f>INT((ROW()-ROW($I$46))/((CARROT_CAP+1)*(MESCLUN_CAP+1)))</x:f>
        <x:v>12</x:v>
      </x:c>
      <x:c r="J7911" s="266" t="n">
        <x:f>MOD(INT((ROW()-ROW($I$46))/(MESCLUN_CAP+1)),CARROT_CAP+1)</x:f>
        <x:v>1</x:v>
      </x:c>
      <x:c r="K7911" s="266" t="n">
        <x:f>MOD(ROW()-ROW($I$46),MESCLUN_CAP+1)</x:f>
        <x:v>22</x:v>
      </x:c>
      <x:c r="L7911" s="266" t="n">
        <x:f>SUM(I7911:K7911)</x:f>
        <x:v>35</x:v>
      </x:c>
      <x:c r="M7911" s="267" t="n">
        <x:f>I7911*TOMATO_HOURS*WEEKS*(1+TOMATO_DIM)^I7911+J7911*CARROT_HOURS*WEEKS*(1+CARROT_DIM)^J7911+K7911*MESCLUN_HOURS*WEEKS*(1+MESCLUN_DIM)^K7911</x:f>
        <x:v>4721.398242869249</x:v>
      </x:c>
      <x:c r="N7911" s="267" t="n">
        <x:f>MAX(M7911-FARMER_HOURS,0)/TEMP_HOURS_PER_WORKER</x:f>
        <x:v>2.7787487797703116</x:v>
      </x:c>
      <x:c r="O7911" s="268" t="n">
        <x:f>I7911*TOMATO_PRICE+J7911*CARROT_PRICE+K7911*MESCLUN_PRICE</x:f>
        <x:v>167094</x:v>
      </x:c>
      <x:c r="P7911" s="268" t="n">
        <x:f>I7911*TOMATO_FERTILIZER+J7911*CARROT_FERTILIZER+K7911*MESCLUN_FERTILIZER</x:f>
        <x:v>30360</x:v>
      </x:c>
      <x:c r="Q7911" s="268" t="n">
        <x:f>MIN(M7911,FARMER_HOURS)*FARMER_RATE+MAX(M7911-FARMER_HOURS,0)*TEMP_RATE</x:f>
        <x:v>94468.71949425779</x:v>
      </x:c>
      <x:c r="R7911" s="268" t="n">
        <x:f>O7911-P7911-Q7911-FIXED_COST</x:f>
        <x:v>22265.28050574221</x:v>
      </x:c>
      <x:c r="S7911" s="139" t="str">
        <x:f>IF(AND(L7911&lt;=TOTAL_BED_CAP,N7911&lt;=TEMP_WORKER_CAP),"YES","NO")</x:f>
        <x:v>YES</x:v>
      </x:c>
      <x:c r="T7911" s="139" t="n">
        <x:f>IF(S7911="YES",R7911,-1E+99)</x:f>
        <x:v>22265.28050574221</x:v>
      </x:c>
    </x:row>
    <x:row r="7912">
      <x:c r="A7912" s="139"/>
      <x:c r="B7912" s="139"/>
      <x:c r="C7912" s="139"/>
      <x:c r="D7912" s="139"/>
      <x:c r="E7912" s="139"/>
      <x:c r="F7912" s="139"/>
      <x:c r="G7912" s="139"/>
      <x:c r="H7912" s="139"/>
      <x:c r="I7912" s="266" t="n">
        <x:f>INT((ROW()-ROW($I$46))/((CARROT_CAP+1)*(MESCLUN_CAP+1)))</x:f>
        <x:v>12</x:v>
      </x:c>
      <x:c r="J7912" s="266" t="n">
        <x:f>MOD(INT((ROW()-ROW($I$46))/(MESCLUN_CAP+1)),CARROT_CAP+1)</x:f>
        <x:v>1</x:v>
      </x:c>
      <x:c r="K7912" s="266" t="n">
        <x:f>MOD(ROW()-ROW($I$46),MESCLUN_CAP+1)</x:f>
        <x:v>23</x:v>
      </x:c>
      <x:c r="L7912" s="266" t="n">
        <x:f>SUM(I7912:K7912)</x:f>
        <x:v>36</x:v>
      </x:c>
      <x:c r="M7912" s="267" t="n">
        <x:f>I7912*TOMATO_HOURS*WEEKS*(1+TOMATO_DIM)^I7912+J7912*CARROT_HOURS*WEEKS*(1+CARROT_DIM)^J7912+K7912*MESCLUN_HOURS*WEEKS*(1+MESCLUN_DIM)^K7912</x:f>
        <x:v>4797.5448317266855</x:v>
      </x:c>
      <x:c r="N7912" s="267" t="n">
        <x:f>MAX(M7912-FARMER_HOURS,0)/TEMP_HOURS_PER_WORKER</x:f>
        <x:v>2.831628355365754</x:v>
      </x:c>
      <x:c r="O7912" s="268" t="n">
        <x:f>I7912*TOMATO_PRICE+J7912*CARROT_PRICE+K7912*MESCLUN_PRICE</x:f>
        <x:v>169794</x:v>
      </x:c>
      <x:c r="P7912" s="268" t="n">
        <x:f>I7912*TOMATO_FERTILIZER+J7912*CARROT_FERTILIZER+K7912*MESCLUN_FERTILIZER</x:f>
        <x:v>31240</x:v>
      </x:c>
      <x:c r="Q7912" s="268" t="n">
        <x:f>MIN(M7912,FARMER_HOURS)*FARMER_RATE+MAX(M7912-FARMER_HOURS,0)*TEMP_RATE</x:f>
        <x:v>95790.70888414384</x:v>
      </x:c>
      <x:c r="R7912" s="268" t="n">
        <x:f>O7912-P7912-Q7912-FIXED_COST</x:f>
        <x:v>22763.291115856162</x:v>
      </x:c>
      <x:c r="S7912" s="139" t="str">
        <x:f>IF(AND(L7912&lt;=TOTAL_BED_CAP,N7912&lt;=TEMP_WORKER_CAP),"YES","NO")</x:f>
        <x:v>YES</x:v>
      </x:c>
      <x:c r="T7912" s="139" t="n">
        <x:f>IF(S7912="YES",R7912,-1E+99)</x:f>
        <x:v>22763.291115856162</x:v>
      </x:c>
    </x:row>
    <x:row r="7913">
      <x:c r="A7913" s="139"/>
      <x:c r="B7913" s="139"/>
      <x:c r="C7913" s="139"/>
      <x:c r="D7913" s="139"/>
      <x:c r="E7913" s="139"/>
      <x:c r="F7913" s="139"/>
      <x:c r="G7913" s="139"/>
      <x:c r="H7913" s="139"/>
      <x:c r="I7913" s="266" t="n">
        <x:f>INT((ROW()-ROW($I$46))/((CARROT_CAP+1)*(MESCLUN_CAP+1)))</x:f>
        <x:v>12</x:v>
      </x:c>
      <x:c r="J7913" s="266" t="n">
        <x:f>MOD(INT((ROW()-ROW($I$46))/(MESCLUN_CAP+1)),CARROT_CAP+1)</x:f>
        <x:v>1</x:v>
      </x:c>
      <x:c r="K7913" s="266" t="n">
        <x:f>MOD(ROW()-ROW($I$46),MESCLUN_CAP+1)</x:f>
        <x:v>24</x:v>
      </x:c>
      <x:c r="L7913" s="266" t="n">
        <x:f>SUM(I7913:K7913)</x:f>
        <x:v>37</x:v>
      </x:c>
      <x:c r="M7913" s="267" t="n">
        <x:f>I7913*TOMATO_HOURS*WEEKS*(1+TOMATO_DIM)^I7913+J7913*CARROT_HOURS*WEEKS*(1+CARROT_DIM)^J7913+K7913*MESCLUN_HOURS*WEEKS*(1+MESCLUN_DIM)^K7913</x:f>
        <x:v>4875.391781306182</x:v>
      </x:c>
      <x:c r="N7913" s="267" t="n">
        <x:f>MAX(M7913-FARMER_HOURS,0)/TEMP_HOURS_PER_WORKER</x:f>
        <x:v>2.8856887370181816</x:v>
      </x:c>
      <x:c r="O7913" s="268" t="n">
        <x:f>I7913*TOMATO_PRICE+J7913*CARROT_PRICE+K7913*MESCLUN_PRICE</x:f>
        <x:v>172494</x:v>
      </x:c>
      <x:c r="P7913" s="268" t="n">
        <x:f>I7913*TOMATO_FERTILIZER+J7913*CARROT_FERTILIZER+K7913*MESCLUN_FERTILIZER</x:f>
        <x:v>32120</x:v>
      </x:c>
      <x:c r="Q7913" s="268" t="n">
        <x:f>MIN(M7913,FARMER_HOURS)*FARMER_RATE+MAX(M7913-FARMER_HOURS,0)*TEMP_RATE</x:f>
        <x:v>97142.21842545454</x:v>
      </x:c>
      <x:c r="R7913" s="268" t="n">
        <x:f>O7913-P7913-Q7913-FIXED_COST</x:f>
        <x:v>23231.781574545457</x:v>
      </x:c>
      <x:c r="S7913" s="139" t="str">
        <x:f>IF(AND(L7913&lt;=TOTAL_BED_CAP,N7913&lt;=TEMP_WORKER_CAP),"YES","NO")</x:f>
        <x:v>YES</x:v>
      </x:c>
      <x:c r="T7913" s="139" t="n">
        <x:f>IF(S7913="YES",R7913,-1E+99)</x:f>
        <x:v>23231.781574545457</x:v>
      </x:c>
    </x:row>
    <x:row r="7914">
      <x:c r="A7914" s="139"/>
      <x:c r="B7914" s="139"/>
      <x:c r="C7914" s="139"/>
      <x:c r="D7914" s="139"/>
      <x:c r="E7914" s="139"/>
      <x:c r="F7914" s="139"/>
      <x:c r="G7914" s="139"/>
      <x:c r="H7914" s="139"/>
      <x:c r="I7914" s="266" t="n">
        <x:f>INT((ROW()-ROW($I$46))/((CARROT_CAP+1)*(MESCLUN_CAP+1)))</x:f>
        <x:v>12</x:v>
      </x:c>
      <x:c r="J7914" s="266" t="n">
        <x:f>MOD(INT((ROW()-ROW($I$46))/(MESCLUN_CAP+1)),CARROT_CAP+1)</x:f>
        <x:v>1</x:v>
      </x:c>
      <x:c r="K7914" s="266" t="n">
        <x:f>MOD(ROW()-ROW($I$46),MESCLUN_CAP+1)</x:f>
        <x:v>25</x:v>
      </x:c>
      <x:c r="L7914" s="266" t="n">
        <x:f>SUM(I7914:K7914)</x:f>
        <x:v>38</x:v>
      </x:c>
      <x:c r="M7914" s="267" t="n">
        <x:f>I7914*TOMATO_HOURS*WEEKS*(1+TOMATO_DIM)^I7914+J7914*CARROT_HOURS*WEEKS*(1+CARROT_DIM)^J7914+K7914*MESCLUN_HOURS*WEEKS*(1+MESCLUN_DIM)^K7914</x:f>
        <x:v>4954.969702721279</x:v>
      </x:c>
      <x:c r="N7914" s="267" t="n">
        <x:f>MAX(M7914-FARMER_HOURS,0)/TEMP_HOURS_PER_WORKER</x:f>
        <x:v>2.9409511824453323</x:v>
      </x:c>
      <x:c r="O7914" s="268" t="n">
        <x:f>I7914*TOMATO_PRICE+J7914*CARROT_PRICE+K7914*MESCLUN_PRICE</x:f>
        <x:v>175194</x:v>
      </x:c>
      <x:c r="P7914" s="268" t="n">
        <x:f>I7914*TOMATO_FERTILIZER+J7914*CARROT_FERTILIZER+K7914*MESCLUN_FERTILIZER</x:f>
        <x:v>33000</x:v>
      </x:c>
      <x:c r="Q7914" s="268" t="n">
        <x:f>MIN(M7914,FARMER_HOURS)*FARMER_RATE+MAX(M7914-FARMER_HOURS,0)*TEMP_RATE</x:f>
        <x:v>98523.77956113331</x:v>
      </x:c>
      <x:c r="R7914" s="268" t="n">
        <x:f>O7914-P7914-Q7914-FIXED_COST</x:f>
        <x:v>23670.220438866687</x:v>
      </x:c>
      <x:c r="S7914" s="139" t="str">
        <x:f>IF(AND(L7914&lt;=TOTAL_BED_CAP,N7914&lt;=TEMP_WORKER_CAP),"YES","NO")</x:f>
        <x:v>YES</x:v>
      </x:c>
      <x:c r="T7914" s="139" t="n">
        <x:f>IF(S7914="YES",R7914,-1E+99)</x:f>
        <x:v>23670.220438866687</x:v>
      </x:c>
    </x:row>
    <x:row r="7915">
      <x:c r="A7915" s="139"/>
      <x:c r="B7915" s="139"/>
      <x:c r="C7915" s="139"/>
      <x:c r="D7915" s="139"/>
      <x:c r="E7915" s="139"/>
      <x:c r="F7915" s="139"/>
      <x:c r="G7915" s="139"/>
      <x:c r="H7915" s="139"/>
      <x:c r="I7915" s="266" t="n">
        <x:f>INT((ROW()-ROW($I$46))/((CARROT_CAP+1)*(MESCLUN_CAP+1)))</x:f>
        <x:v>12</x:v>
      </x:c>
      <x:c r="J7915" s="266" t="n">
        <x:f>MOD(INT((ROW()-ROW($I$46))/(MESCLUN_CAP+1)),CARROT_CAP+1)</x:f>
        <x:v>1</x:v>
      </x:c>
      <x:c r="K7915" s="266" t="n">
        <x:f>MOD(ROW()-ROW($I$46),MESCLUN_CAP+1)</x:f>
        <x:v>26</x:v>
      </x:c>
      <x:c r="L7915" s="266" t="n">
        <x:f>SUM(I7915:K7915)</x:f>
        <x:v>39</x:v>
      </x:c>
      <x:c r="M7915" s="267" t="n">
        <x:f>I7915*TOMATO_HOURS*WEEKS*(1+TOMATO_DIM)^I7915+J7915*CARROT_HOURS*WEEKS*(1+CARROT_DIM)^J7915+K7915*MESCLUN_HOURS*WEEKS*(1+MESCLUN_DIM)^K7915</x:f>
        <x:v>5036.309706681996</x:v>
      </x:c>
      <x:c r="N7915" s="267" t="n">
        <x:f>MAX(M7915-FARMER_HOURS,0)/TEMP_HOURS_PER_WORKER</x:f>
        <x:v>2.997437296306942</x:v>
      </x:c>
      <x:c r="O7915" s="268" t="n">
        <x:f>I7915*TOMATO_PRICE+J7915*CARROT_PRICE+K7915*MESCLUN_PRICE</x:f>
        <x:v>177894</x:v>
      </x:c>
      <x:c r="P7915" s="268" t="n">
        <x:f>I7915*TOMATO_FERTILIZER+J7915*CARROT_FERTILIZER+K7915*MESCLUN_FERTILIZER</x:f>
        <x:v>33880</x:v>
      </x:c>
      <x:c r="Q7915" s="268" t="n">
        <x:f>MIN(M7915,FARMER_HOURS)*FARMER_RATE+MAX(M7915-FARMER_HOURS,0)*TEMP_RATE</x:f>
        <x:v>99935.93240767355</x:v>
      </x:c>
      <x:c r="R7915" s="268" t="n">
        <x:f>O7915-P7915-Q7915-FIXED_COST</x:f>
        <x:v>24078.06759232645</x:v>
      </x:c>
      <x:c r="S7915" s="139" t="str">
        <x:f>IF(AND(L7915&lt;=TOTAL_BED_CAP,N7915&lt;=TEMP_WORKER_CAP),"YES","NO")</x:f>
        <x:v>YES</x:v>
      </x:c>
      <x:c r="T7915" s="139" t="n">
        <x:f>IF(S7915="YES",R7915,-1E+99)</x:f>
        <x:v>24078.06759232645</x:v>
      </x:c>
    </x:row>
    <x:row r="7916">
      <x:c r="A7916" s="139"/>
      <x:c r="B7916" s="139"/>
      <x:c r="C7916" s="139"/>
      <x:c r="D7916" s="139"/>
      <x:c r="E7916" s="139"/>
      <x:c r="F7916" s="139"/>
      <x:c r="G7916" s="139"/>
      <x:c r="H7916" s="139"/>
      <x:c r="I7916" s="266" t="n">
        <x:f>INT((ROW()-ROW($I$46))/((CARROT_CAP+1)*(MESCLUN_CAP+1)))</x:f>
        <x:v>12</x:v>
      </x:c>
      <x:c r="J7916" s="266" t="n">
        <x:f>MOD(INT((ROW()-ROW($I$46))/(MESCLUN_CAP+1)),CARROT_CAP+1)</x:f>
        <x:v>1</x:v>
      </x:c>
      <x:c r="K7916" s="266" t="n">
        <x:f>MOD(ROW()-ROW($I$46),MESCLUN_CAP+1)</x:f>
        <x:v>27</x:v>
      </x:c>
      <x:c r="L7916" s="266" t="n">
        <x:f>SUM(I7916:K7916)</x:f>
        <x:v>40</x:v>
      </x:c>
      <x:c r="M7916" s="267" t="n">
        <x:f>I7916*TOMATO_HOURS*WEEKS*(1+TOMATO_DIM)^I7916+J7916*CARROT_HOURS*WEEKS*(1+CARROT_DIM)^J7916+K7916*MESCLUN_HOURS*WEEKS*(1+MESCLUN_DIM)^K7916</x:f>
        <x:v>5119.443411201753</x:v>
      </x:c>
      <x:c r="N7916" s="267" t="n">
        <x:f>MAX(M7916-FARMER_HOURS,0)/TEMP_HOURS_PER_WORKER</x:f>
        <x:v>3.0551690355567733</x:v>
      </x:c>
      <x:c r="O7916" s="268" t="n">
        <x:f>I7916*TOMATO_PRICE+J7916*CARROT_PRICE+K7916*MESCLUN_PRICE</x:f>
        <x:v>180594</x:v>
      </x:c>
      <x:c r="P7916" s="268" t="n">
        <x:f>I7916*TOMATO_FERTILIZER+J7916*CARROT_FERTILIZER+K7916*MESCLUN_FERTILIZER</x:f>
        <x:v>34760</x:v>
      </x:c>
      <x:c r="Q7916" s="268" t="n">
        <x:f>MIN(M7916,FARMER_HOURS)*FARMER_RATE+MAX(M7916-FARMER_HOURS,0)*TEMP_RATE</x:f>
        <x:v>101379.22588891933</x:v>
      </x:c>
      <x:c r="R7916" s="268" t="n">
        <x:f>O7916-P7916-Q7916-FIXED_COST</x:f>
        <x:v>24454.774111080667</x:v>
      </x:c>
      <x:c r="S7916" s="139" t="str">
        <x:f>IF(AND(L7916&lt;=TOTAL_BED_CAP,N7916&lt;=TEMP_WORKER_CAP),"YES","NO")</x:f>
        <x:v>YES</x:v>
      </x:c>
      <x:c r="T7916" s="139" t="n">
        <x:f>IF(S7916="YES",R7916,-1E+99)</x:f>
        <x:v>24454.774111080667</x:v>
      </x:c>
    </x:row>
    <x:row r="7917">
      <x:c r="A7917" s="139"/>
      <x:c r="B7917" s="139"/>
      <x:c r="C7917" s="139"/>
      <x:c r="D7917" s="139"/>
      <x:c r="E7917" s="139"/>
      <x:c r="F7917" s="139"/>
      <x:c r="G7917" s="139"/>
      <x:c r="H7917" s="139"/>
      <x:c r="I7917" s="266" t="n">
        <x:f>INT((ROW()-ROW($I$46))/((CARROT_CAP+1)*(MESCLUN_CAP+1)))</x:f>
        <x:v>12</x:v>
      </x:c>
      <x:c r="J7917" s="266" t="n">
        <x:f>MOD(INT((ROW()-ROW($I$46))/(MESCLUN_CAP+1)),CARROT_CAP+1)</x:f>
        <x:v>1</x:v>
      </x:c>
      <x:c r="K7917" s="266" t="n">
        <x:f>MOD(ROW()-ROW($I$46),MESCLUN_CAP+1)</x:f>
        <x:v>28</x:v>
      </x:c>
      <x:c r="L7917" s="266" t="n">
        <x:f>SUM(I7917:K7917)</x:f>
        <x:v>41</x:v>
      </x:c>
      <x:c r="M7917" s="267" t="n">
        <x:f>I7917*TOMATO_HOURS*WEEKS*(1+TOMATO_DIM)^I7917+J7917*CARROT_HOURS*WEEKS*(1+CARROT_DIM)^J7917+K7917*MESCLUN_HOURS*WEEKS*(1+MESCLUN_DIM)^K7917</x:f>
        <x:v>5204.402949418907</x:v>
      </x:c>
      <x:c r="N7917" s="267" t="n">
        <x:f>MAX(M7917-FARMER_HOURS,0)/TEMP_HOURS_PER_WORKER</x:f>
        <x:v>3.114168714874241</x:v>
      </x:c>
      <x:c r="O7917" s="268" t="n">
        <x:f>I7917*TOMATO_PRICE+J7917*CARROT_PRICE+K7917*MESCLUN_PRICE</x:f>
        <x:v>183294</x:v>
      </x:c>
      <x:c r="P7917" s="268" t="n">
        <x:f>I7917*TOMATO_FERTILIZER+J7917*CARROT_FERTILIZER+K7917*MESCLUN_FERTILIZER</x:f>
        <x:v>35640</x:v>
      </x:c>
      <x:c r="Q7917" s="268" t="n">
        <x:f>MIN(M7917,FARMER_HOURS)*FARMER_RATE+MAX(M7917-FARMER_HOURS,0)*TEMP_RATE</x:f>
        <x:v>102854.21787185603</x:v>
      </x:c>
      <x:c r="R7917" s="268" t="n">
        <x:f>O7917-P7917-Q7917-FIXED_COST</x:f>
        <x:v>24799.78212814397</x:v>
      </x:c>
      <x:c r="S7917" s="139" t="str">
        <x:f>IF(AND(L7917&lt;=TOTAL_BED_CAP,N7917&lt;=TEMP_WORKER_CAP),"YES","NO")</x:f>
        <x:v>YES</x:v>
      </x:c>
      <x:c r="T7917" s="139" t="n">
        <x:f>IF(S7917="YES",R7917,-1E+99)</x:f>
        <x:v>24799.78212814397</x:v>
      </x:c>
    </x:row>
    <x:row r="7918">
      <x:c r="A7918" s="139"/>
      <x:c r="B7918" s="139"/>
      <x:c r="C7918" s="139"/>
      <x:c r="D7918" s="139"/>
      <x:c r="E7918" s="139"/>
      <x:c r="F7918" s="139"/>
      <x:c r="G7918" s="139"/>
      <x:c r="H7918" s="139"/>
      <x:c r="I7918" s="266" t="n">
        <x:f>INT((ROW()-ROW($I$46))/((CARROT_CAP+1)*(MESCLUN_CAP+1)))</x:f>
        <x:v>12</x:v>
      </x:c>
      <x:c r="J7918" s="266" t="n">
        <x:f>MOD(INT((ROW()-ROW($I$46))/(MESCLUN_CAP+1)),CARROT_CAP+1)</x:f>
        <x:v>1</x:v>
      </x:c>
      <x:c r="K7918" s="266" t="n">
        <x:f>MOD(ROW()-ROW($I$46),MESCLUN_CAP+1)</x:f>
        <x:v>29</x:v>
      </x:c>
      <x:c r="L7918" s="266" t="n">
        <x:f>SUM(I7918:K7918)</x:f>
        <x:v>42</x:v>
      </x:c>
      <x:c r="M7918" s="267" t="n">
        <x:f>I7918*TOMATO_HOURS*WEEKS*(1+TOMATO_DIM)^I7918+J7918*CARROT_HOURS*WEEKS*(1+CARROT_DIM)^J7918+K7918*MESCLUN_HOURS*WEEKS*(1+MESCLUN_DIM)^K7918</x:f>
        <x:v>5291.22097753456</x:v>
      </x:c>
      <x:c r="N7918" s="267" t="n">
        <x:f>MAX(M7918-FARMER_HOURS,0)/TEMP_HOURS_PER_WORKER</x:f>
        <x:v>3.174459012176778</x:v>
      </x:c>
      <x:c r="O7918" s="268" t="n">
        <x:f>I7918*TOMATO_PRICE+J7918*CARROT_PRICE+K7918*MESCLUN_PRICE</x:f>
        <x:v>185994</x:v>
      </x:c>
      <x:c r="P7918" s="268" t="n">
        <x:f>I7918*TOMATO_FERTILIZER+J7918*CARROT_FERTILIZER+K7918*MESCLUN_FERTILIZER</x:f>
        <x:v>36520</x:v>
      </x:c>
      <x:c r="Q7918" s="268" t="n">
        <x:f>MIN(M7918,FARMER_HOURS)*FARMER_RATE+MAX(M7918-FARMER_HOURS,0)*TEMP_RATE</x:f>
        <x:v>104361.47530441944</x:v>
      </x:c>
      <x:c r="R7918" s="268" t="n">
        <x:f>O7918-P7918-Q7918-FIXED_COST</x:f>
        <x:v>25112.524695580563</x:v>
      </x:c>
      <x:c r="S7918" s="139" t="str">
        <x:f>IF(AND(L7918&lt;=TOTAL_BED_CAP,N7918&lt;=TEMP_WORKER_CAP),"YES","NO")</x:f>
        <x:v>YES</x:v>
      </x:c>
      <x:c r="T7918" s="139" t="n">
        <x:f>IF(S7918="YES",R7918,-1E+99)</x:f>
        <x:v>25112.524695580563</x:v>
      </x:c>
    </x:row>
    <x:row r="7919">
      <x:c r="A7919" s="139"/>
      <x:c r="B7919" s="139"/>
      <x:c r="C7919" s="139"/>
      <x:c r="D7919" s="139"/>
      <x:c r="E7919" s="139"/>
      <x:c r="F7919" s="139"/>
      <x:c r="G7919" s="139"/>
      <x:c r="H7919" s="139"/>
      <x:c r="I7919" s="266" t="n">
        <x:f>INT((ROW()-ROW($I$46))/((CARROT_CAP+1)*(MESCLUN_CAP+1)))</x:f>
        <x:v>12</x:v>
      </x:c>
      <x:c r="J7919" s="266" t="n">
        <x:f>MOD(INT((ROW()-ROW($I$46))/(MESCLUN_CAP+1)),CARROT_CAP+1)</x:f>
        <x:v>1</x:v>
      </x:c>
      <x:c r="K7919" s="266" t="n">
        <x:f>MOD(ROW()-ROW($I$46),MESCLUN_CAP+1)</x:f>
        <x:v>30</x:v>
      </x:c>
      <x:c r="L7919" s="266" t="n">
        <x:f>SUM(I7919:K7919)</x:f>
        <x:v>43</x:v>
      </x:c>
      <x:c r="M7919" s="267" t="n">
        <x:f>I7919*TOMATO_HOURS*WEEKS*(1+TOMATO_DIM)^I7919+J7919*CARROT_HOURS*WEEKS*(1+CARROT_DIM)^J7919+K7919*MESCLUN_HOURS*WEEKS*(1+MESCLUN_DIM)^K7919</x:f>
        <x:v>5379.93068286833</x:v>
      </x:c>
      <x:c r="N7919" s="267" t="n">
        <x:f>MAX(M7919-FARMER_HOURS,0)/TEMP_HOURS_PER_WORKER</x:f>
        <x:v>3.2360629742141183</x:v>
      </x:c>
      <x:c r="O7919" s="268" t="n">
        <x:f>I7919*TOMATO_PRICE+J7919*CARROT_PRICE+K7919*MESCLUN_PRICE</x:f>
        <x:v>188694</x:v>
      </x:c>
      <x:c r="P7919" s="268" t="n">
        <x:f>I7919*TOMATO_FERTILIZER+J7919*CARROT_FERTILIZER+K7919*MESCLUN_FERTILIZER</x:f>
        <x:v>37400</x:v>
      </x:c>
      <x:c r="Q7919" s="268" t="n">
        <x:f>MIN(M7919,FARMER_HOURS)*FARMER_RATE+MAX(M7919-FARMER_HOURS,0)*TEMP_RATE</x:f>
        <x:v>105901.57435535295</x:v>
      </x:c>
      <x:c r="R7919" s="268" t="n">
        <x:f>O7919-P7919-Q7919-FIXED_COST</x:f>
        <x:v>25392.425644647054</x:v>
      </x:c>
      <x:c r="S7919" s="139" t="str">
        <x:f>IF(AND(L7919&lt;=TOTAL_BED_CAP,N7919&lt;=TEMP_WORKER_CAP),"YES","NO")</x:f>
        <x:v>YES</x:v>
      </x:c>
      <x:c r="T7919" s="139" t="n">
        <x:f>IF(S7919="YES",R7919,-1E+99)</x:f>
        <x:v>25392.425644647054</x:v>
      </x:c>
    </x:row>
    <x:row r="7920">
      <x:c r="A7920" s="139"/>
      <x:c r="B7920" s="139"/>
      <x:c r="C7920" s="139"/>
      <x:c r="D7920" s="139"/>
      <x:c r="E7920" s="139"/>
      <x:c r="F7920" s="139"/>
      <x:c r="G7920" s="139"/>
      <x:c r="H7920" s="139"/>
      <x:c r="I7920" s="266" t="n">
        <x:f>INT((ROW()-ROW($I$46))/((CARROT_CAP+1)*(MESCLUN_CAP+1)))</x:f>
        <x:v>12</x:v>
      </x:c>
      <x:c r="J7920" s="266" t="n">
        <x:f>MOD(INT((ROW()-ROW($I$46))/(MESCLUN_CAP+1)),CARROT_CAP+1)</x:f>
        <x:v>2</x:v>
      </x:c>
      <x:c r="K7920" s="266" t="n">
        <x:f>MOD(ROW()-ROW($I$46),MESCLUN_CAP+1)</x:f>
        <x:v>0</x:v>
      </x:c>
      <x:c r="L7920" s="266" t="n">
        <x:f>SUM(I7920:K7920)</x:f>
        <x:v>14</x:v>
      </x:c>
      <x:c r="M7920" s="267" t="n">
        <x:f>I7920*TOMATO_HOURS*WEEKS*(1+TOMATO_DIM)^I7920+J7920*CARROT_HOURS*WEEKS*(1+CARROT_DIM)^J7920+K7920*MESCLUN_HOURS*WEEKS*(1+MESCLUN_DIM)^K7920</x:f>
        <x:v>3452.5401468586833</x:v>
      </x:c>
      <x:c r="N7920" s="267" t="n">
        <x:f>MAX(M7920-FARMER_HOURS,0)/TEMP_HOURS_PER_WORKER</x:f>
        <x:v>1.897597324207419</x:v>
      </x:c>
      <x:c r="O7920" s="268" t="n">
        <x:f>I7920*TOMATO_PRICE+J7920*CARROT_PRICE+K7920*MESCLUN_PRICE</x:f>
        <x:v>109788</x:v>
      </x:c>
      <x:c r="P7920" s="268" t="n">
        <x:f>I7920*TOMATO_FERTILIZER+J7920*CARROT_FERTILIZER+K7920*MESCLUN_FERTILIZER</x:f>
        <x:v>11440</x:v>
      </x:c>
      <x:c r="Q7920" s="268" t="n">
        <x:f>MIN(M7920,FARMER_HOURS)*FARMER_RATE+MAX(M7920-FARMER_HOURS,0)*TEMP_RATE</x:f>
        <x:v>72439.93310518548</x:v>
      </x:c>
      <x:c r="R7920" s="268" t="n">
        <x:f>O7920-P7920-Q7920-FIXED_COST</x:f>
        <x:v>5908.066894814518</x:v>
      </x:c>
      <x:c r="S7920" s="139" t="str">
        <x:f>IF(AND(L7920&lt;=TOTAL_BED_CAP,N7920&lt;=TEMP_WORKER_CAP),"YES","NO")</x:f>
        <x:v>YES</x:v>
      </x:c>
      <x:c r="T7920" s="139" t="n">
        <x:f>IF(S7920="YES",R7920,-1E+99)</x:f>
        <x:v>5908.066894814518</x:v>
      </x:c>
    </x:row>
    <x:row r="7921">
      <x:c r="A7921" s="139"/>
      <x:c r="B7921" s="139"/>
      <x:c r="C7921" s="139"/>
      <x:c r="D7921" s="139"/>
      <x:c r="E7921" s="139"/>
      <x:c r="F7921" s="139"/>
      <x:c r="G7921" s="139"/>
      <x:c r="H7921" s="139"/>
      <x:c r="I7921" s="266" t="n">
        <x:f>INT((ROW()-ROW($I$46))/((CARROT_CAP+1)*(MESCLUN_CAP+1)))</x:f>
        <x:v>12</x:v>
      </x:c>
      <x:c r="J7921" s="266" t="n">
        <x:f>MOD(INT((ROW()-ROW($I$46))/(MESCLUN_CAP+1)),CARROT_CAP+1)</x:f>
        <x:v>2</x:v>
      </x:c>
      <x:c r="K7921" s="266" t="n">
        <x:f>MOD(ROW()-ROW($I$46),MESCLUN_CAP+1)</x:f>
        <x:v>1</x:v>
      </x:c>
      <x:c r="L7921" s="266" t="n">
        <x:f>SUM(I7921:K7921)</x:f>
        <x:v>15</x:v>
      </x:c>
      <x:c r="M7921" s="267" t="n">
        <x:f>I7921*TOMATO_HOURS*WEEKS*(1+TOMATO_DIM)^I7921+J7921*CARROT_HOURS*WEEKS*(1+CARROT_DIM)^J7921+K7921*MESCLUN_HOURS*WEEKS*(1+MESCLUN_DIM)^K7921</x:f>
        <x:v>3498.1026468586833</x:v>
      </x:c>
      <x:c r="N7921" s="267" t="n">
        <x:f>MAX(M7921-FARMER_HOURS,0)/TEMP_HOURS_PER_WORKER</x:f>
        <x:v>1.929237949207419</x:v>
      </x:c>
      <x:c r="O7921" s="268" t="n">
        <x:f>I7921*TOMATO_PRICE+J7921*CARROT_PRICE+K7921*MESCLUN_PRICE</x:f>
        <x:v>112488</x:v>
      </x:c>
      <x:c r="P7921" s="268" t="n">
        <x:f>I7921*TOMATO_FERTILIZER+J7921*CARROT_FERTILIZER+K7921*MESCLUN_FERTILIZER</x:f>
        <x:v>12320</x:v>
      </x:c>
      <x:c r="Q7921" s="268" t="n">
        <x:f>MIN(M7921,FARMER_HOURS)*FARMER_RATE+MAX(M7921-FARMER_HOURS,0)*TEMP_RATE</x:f>
        <x:v>73230.94873018548</x:v>
      </x:c>
      <x:c r="R7921" s="268" t="n">
        <x:f>O7921-P7921-Q7921-FIXED_COST</x:f>
        <x:v>6937.051269814518</x:v>
      </x:c>
      <x:c r="S7921" s="139" t="str">
        <x:f>IF(AND(L7921&lt;=TOTAL_BED_CAP,N7921&lt;=TEMP_WORKER_CAP),"YES","NO")</x:f>
        <x:v>YES</x:v>
      </x:c>
      <x:c r="T7921" s="139" t="n">
        <x:f>IF(S7921="YES",R7921,-1E+99)</x:f>
        <x:v>6937.051269814518</x:v>
      </x:c>
    </x:row>
    <x:row r="7922">
      <x:c r="A7922" s="139"/>
      <x:c r="B7922" s="139"/>
      <x:c r="C7922" s="139"/>
      <x:c r="D7922" s="139"/>
      <x:c r="E7922" s="139"/>
      <x:c r="F7922" s="139"/>
      <x:c r="G7922" s="139"/>
      <x:c r="H7922" s="139"/>
      <x:c r="I7922" s="266" t="n">
        <x:f>INT((ROW()-ROW($I$46))/((CARROT_CAP+1)*(MESCLUN_CAP+1)))</x:f>
        <x:v>12</x:v>
      </x:c>
      <x:c r="J7922" s="266" t="n">
        <x:f>MOD(INT((ROW()-ROW($I$46))/(MESCLUN_CAP+1)),CARROT_CAP+1)</x:f>
        <x:v>2</x:v>
      </x:c>
      <x:c r="K7922" s="266" t="n">
        <x:f>MOD(ROW()-ROW($I$46),MESCLUN_CAP+1)</x:f>
        <x:v>2</x:v>
      </x:c>
      <x:c r="L7922" s="266" t="n">
        <x:f>SUM(I7922:K7922)</x:f>
        <x:v>16</x:v>
      </x:c>
      <x:c r="M7922" s="267" t="n">
        <x:f>I7922*TOMATO_HOURS*WEEKS*(1+TOMATO_DIM)^I7922+J7922*CARROT_HOURS*WEEKS*(1+CARROT_DIM)^J7922+K7922*MESCLUN_HOURS*WEEKS*(1+MESCLUN_DIM)^K7922</x:f>
        <x:v>3544.8042093586832</x:v>
      </x:c>
      <x:c r="N7922" s="267" t="n">
        <x:f>MAX(M7922-FARMER_HOURS,0)/TEMP_HOURS_PER_WORKER</x:f>
        <x:v>1.961669589832419</x:v>
      </x:c>
      <x:c r="O7922" s="268" t="n">
        <x:f>I7922*TOMATO_PRICE+J7922*CARROT_PRICE+K7922*MESCLUN_PRICE</x:f>
        <x:v>115188</x:v>
      </x:c>
      <x:c r="P7922" s="268" t="n">
        <x:f>I7922*TOMATO_FERTILIZER+J7922*CARROT_FERTILIZER+K7922*MESCLUN_FERTILIZER</x:f>
        <x:v>13200</x:v>
      </x:c>
      <x:c r="Q7922" s="268" t="n">
        <x:f>MIN(M7922,FARMER_HOURS)*FARMER_RATE+MAX(M7922-FARMER_HOURS,0)*TEMP_RATE</x:f>
        <x:v>74041.73974581048</x:v>
      </x:c>
      <x:c r="R7922" s="268" t="n">
        <x:f>O7922-P7922-Q7922-FIXED_COST</x:f>
        <x:v>7946.260254189518</x:v>
      </x:c>
      <x:c r="S7922" s="139" t="str">
        <x:f>IF(AND(L7922&lt;=TOTAL_BED_CAP,N7922&lt;=TEMP_WORKER_CAP),"YES","NO")</x:f>
        <x:v>YES</x:v>
      </x:c>
      <x:c r="T7922" s="139" t="n">
        <x:f>IF(S7922="YES",R7922,-1E+99)</x:f>
        <x:v>7946.260254189518</x:v>
      </x:c>
    </x:row>
    <x:row r="7923">
      <x:c r="A7923" s="139"/>
      <x:c r="B7923" s="139"/>
      <x:c r="C7923" s="139"/>
      <x:c r="D7923" s="139"/>
      <x:c r="E7923" s="139"/>
      <x:c r="F7923" s="139"/>
      <x:c r="G7923" s="139"/>
      <x:c r="H7923" s="139"/>
      <x:c r="I7923" s="266" t="n">
        <x:f>INT((ROW()-ROW($I$46))/((CARROT_CAP+1)*(MESCLUN_CAP+1)))</x:f>
        <x:v>12</x:v>
      </x:c>
      <x:c r="J7923" s="266" t="n">
        <x:f>MOD(INT((ROW()-ROW($I$46))/(MESCLUN_CAP+1)),CARROT_CAP+1)</x:f>
        <x:v>2</x:v>
      </x:c>
      <x:c r="K7923" s="266" t="n">
        <x:f>MOD(ROW()-ROW($I$46),MESCLUN_CAP+1)</x:f>
        <x:v>3</x:v>
      </x:c>
      <x:c r="L7923" s="266" t="n">
        <x:f>SUM(I7923:K7923)</x:f>
        <x:v>17</x:v>
      </x:c>
      <x:c r="M7923" s="267" t="n">
        <x:f>I7923*TOMATO_HOURS*WEEKS*(1+TOMATO_DIM)^I7923+J7923*CARROT_HOURS*WEEKS*(1+CARROT_DIM)^J7923+K7923*MESCLUN_HOURS*WEEKS*(1+MESCLUN_DIM)^K7923</x:f>
        <x:v>3592.666191780558</x:v>
      </x:c>
      <x:c r="N7923" s="267" t="n">
        <x:f>MAX(M7923-FARMER_HOURS,0)/TEMP_HOURS_PER_WORKER</x:f>
        <x:v>1.9949070776253877</x:v>
      </x:c>
      <x:c r="O7923" s="268" t="n">
        <x:f>I7923*TOMATO_PRICE+J7923*CARROT_PRICE+K7923*MESCLUN_PRICE</x:f>
        <x:v>117888</x:v>
      </x:c>
      <x:c r="P7923" s="268" t="n">
        <x:f>I7923*TOMATO_FERTILIZER+J7923*CARROT_FERTILIZER+K7923*MESCLUN_FERTILIZER</x:f>
        <x:v>14080</x:v>
      </x:c>
      <x:c r="Q7923" s="268" t="n">
        <x:f>MIN(M7923,FARMER_HOURS)*FARMER_RATE+MAX(M7923-FARMER_HOURS,0)*TEMP_RATE</x:f>
        <x:v>74872.67694063469</x:v>
      </x:c>
      <x:c r="R7923" s="268" t="n">
        <x:f>O7923-P7923-Q7923-FIXED_COST</x:f>
        <x:v>8935.323059365313</x:v>
      </x:c>
      <x:c r="S7923" s="139" t="str">
        <x:f>IF(AND(L7923&lt;=TOTAL_BED_CAP,N7923&lt;=TEMP_WORKER_CAP),"YES","NO")</x:f>
        <x:v>YES</x:v>
      </x:c>
      <x:c r="T7923" s="139" t="n">
        <x:f>IF(S7923="YES",R7923,-1E+99)</x:f>
        <x:v>8935.323059365313</x:v>
      </x:c>
    </x:row>
    <x:row r="7924">
      <x:c r="A7924" s="139"/>
      <x:c r="B7924" s="139"/>
      <x:c r="C7924" s="139"/>
      <x:c r="D7924" s="139"/>
      <x:c r="E7924" s="139"/>
      <x:c r="F7924" s="139"/>
      <x:c r="G7924" s="139"/>
      <x:c r="H7924" s="139"/>
      <x:c r="I7924" s="266" t="n">
        <x:f>INT((ROW()-ROW($I$46))/((CARROT_CAP+1)*(MESCLUN_CAP+1)))</x:f>
        <x:v>12</x:v>
      </x:c>
      <x:c r="J7924" s="266" t="n">
        <x:f>MOD(INT((ROW()-ROW($I$46))/(MESCLUN_CAP+1)),CARROT_CAP+1)</x:f>
        <x:v>2</x:v>
      </x:c>
      <x:c r="K7924" s="266" t="n">
        <x:f>MOD(ROW()-ROW($I$46),MESCLUN_CAP+1)</x:f>
        <x:v>4</x:v>
      </x:c>
      <x:c r="L7924" s="266" t="n">
        <x:f>SUM(I7924:K7924)</x:f>
        <x:v>18</x:v>
      </x:c>
      <x:c r="M7924" s="267" t="n">
        <x:f>I7924*TOMATO_HOURS*WEEKS*(1+TOMATO_DIM)^I7924+J7924*CARROT_HOURS*WEEKS*(1+CARROT_DIM)^J7924+K7924*MESCLUN_HOURS*WEEKS*(1+MESCLUN_DIM)^K7924</x:f>
        <x:v>3641.7103075032146</x:v>
      </x:c>
      <x:c r="N7924" s="267" t="n">
        <x:f>MAX(M7924-FARMER_HOURS,0)/TEMP_HOURS_PER_WORKER</x:f>
        <x:v>2.028965491321677</x:v>
      </x:c>
      <x:c r="O7924" s="268" t="n">
        <x:f>I7924*TOMATO_PRICE+J7924*CARROT_PRICE+K7924*MESCLUN_PRICE</x:f>
        <x:v>120588</x:v>
      </x:c>
      <x:c r="P7924" s="268" t="n">
        <x:f>I7924*TOMATO_FERTILIZER+J7924*CARROT_FERTILIZER+K7924*MESCLUN_FERTILIZER</x:f>
        <x:v>14960</x:v>
      </x:c>
      <x:c r="Q7924" s="268" t="n">
        <x:f>MIN(M7924,FARMER_HOURS)*FARMER_RATE+MAX(M7924-FARMER_HOURS,0)*TEMP_RATE</x:f>
        <x:v>75724.13728304193</x:v>
      </x:c>
      <x:c r="R7924" s="268" t="n">
        <x:f>O7924-P7924-Q7924-FIXED_COST</x:f>
        <x:v>9903.862716958072</x:v>
      </x:c>
      <x:c r="S7924" s="139" t="str">
        <x:f>IF(AND(L7924&lt;=TOTAL_BED_CAP,N7924&lt;=TEMP_WORKER_CAP),"YES","NO")</x:f>
        <x:v>YES</x:v>
      </x:c>
      <x:c r="T7924" s="139" t="n">
        <x:f>IF(S7924="YES",R7924,-1E+99)</x:f>
        <x:v>9903.862716958072</x:v>
      </x:c>
    </x:row>
    <x:row r="7925">
      <x:c r="A7925" s="139"/>
      <x:c r="B7925" s="139"/>
      <x:c r="C7925" s="139"/>
      <x:c r="D7925" s="139"/>
      <x:c r="E7925" s="139"/>
      <x:c r="F7925" s="139"/>
      <x:c r="G7925" s="139"/>
      <x:c r="H7925" s="139"/>
      <x:c r="I7925" s="266" t="n">
        <x:f>INT((ROW()-ROW($I$46))/((CARROT_CAP+1)*(MESCLUN_CAP+1)))</x:f>
        <x:v>12</x:v>
      </x:c>
      <x:c r="J7925" s="266" t="n">
        <x:f>MOD(INT((ROW()-ROW($I$46))/(MESCLUN_CAP+1)),CARROT_CAP+1)</x:f>
        <x:v>2</x:v>
      </x:c>
      <x:c r="K7925" s="266" t="n">
        <x:f>MOD(ROW()-ROW($I$46),MESCLUN_CAP+1)</x:f>
        <x:v>5</x:v>
      </x:c>
      <x:c r="L7925" s="266" t="n">
        <x:f>SUM(I7925:K7925)</x:f>
        <x:v>19</x:v>
      </x:c>
      <x:c r="M7925" s="267" t="n">
        <x:f>I7925*TOMATO_HOURS*WEEKS*(1+TOMATO_DIM)^I7925+J7925*CARROT_HOURS*WEEKS*(1+CARROT_DIM)^J7925+K7925*MESCLUN_HOURS*WEEKS*(1+MESCLUN_DIM)^K7925</x:f>
        <x:v>3691.958631424418</x:v>
      </x:c>
      <x:c r="N7925" s="267" t="n">
        <x:f>MAX(M7925-FARMER_HOURS,0)/TEMP_HOURS_PER_WORKER</x:f>
        <x:v>2.0638601607114015</x:v>
      </x:c>
      <x:c r="O7925" s="268" t="n">
        <x:f>I7925*TOMATO_PRICE+J7925*CARROT_PRICE+K7925*MESCLUN_PRICE</x:f>
        <x:v>123288</x:v>
      </x:c>
      <x:c r="P7925" s="268" t="n">
        <x:f>I7925*TOMATO_FERTILIZER+J7925*CARROT_FERTILIZER+K7925*MESCLUN_FERTILIZER</x:f>
        <x:v>15840</x:v>
      </x:c>
      <x:c r="Q7925" s="268" t="n">
        <x:f>MIN(M7925,FARMER_HOURS)*FARMER_RATE+MAX(M7925-FARMER_HOURS,0)*TEMP_RATE</x:f>
        <x:v>76596.50401778503</x:v>
      </x:c>
      <x:c r="R7925" s="268" t="n">
        <x:f>O7925-P7925-Q7925-FIXED_COST</x:f>
        <x:v>10851.495982214969</x:v>
      </x:c>
      <x:c r="S7925" s="139" t="str">
        <x:f>IF(AND(L7925&lt;=TOTAL_BED_CAP,N7925&lt;=TEMP_WORKER_CAP),"YES","NO")</x:f>
        <x:v>YES</x:v>
      </x:c>
      <x:c r="T7925" s="139" t="n">
        <x:f>IF(S7925="YES",R7925,-1E+99)</x:f>
        <x:v>10851.495982214969</x:v>
      </x:c>
    </x:row>
    <x:row r="7926">
      <x:c r="A7926" s="139"/>
      <x:c r="B7926" s="139"/>
      <x:c r="C7926" s="139"/>
      <x:c r="D7926" s="139"/>
      <x:c r="E7926" s="139"/>
      <x:c r="F7926" s="139"/>
      <x:c r="G7926" s="139"/>
      <x:c r="H7926" s="139"/>
      <x:c r="I7926" s="266" t="n">
        <x:f>INT((ROW()-ROW($I$46))/((CARROT_CAP+1)*(MESCLUN_CAP+1)))</x:f>
        <x:v>12</x:v>
      </x:c>
      <x:c r="J7926" s="266" t="n">
        <x:f>MOD(INT((ROW()-ROW($I$46))/(MESCLUN_CAP+1)),CARROT_CAP+1)</x:f>
        <x:v>2</x:v>
      </x:c>
      <x:c r="K7926" s="266" t="n">
        <x:f>MOD(ROW()-ROW($I$46),MESCLUN_CAP+1)</x:f>
        <x:v>6</x:v>
      </x:c>
      <x:c r="L7926" s="266" t="n">
        <x:f>SUM(I7926:K7926)</x:f>
        <x:v>20</x:v>
      </x:c>
      <x:c r="M7926" s="267" t="n">
        <x:f>I7926*TOMATO_HOURS*WEEKS*(1+TOMATO_DIM)^I7926+J7926*CARROT_HOURS*WEEKS*(1+CARROT_DIM)^J7926+K7926*MESCLUN_HOURS*WEEKS*(1+MESCLUN_DIM)^K7926</x:f>
        <x:v>3743.433605606051</x:v>
      </x:c>
      <x:c r="N7926" s="267" t="n">
        <x:f>MAX(M7926-FARMER_HOURS,0)/TEMP_HOURS_PER_WORKER</x:f>
        <x:v>2.0996066705597576</x:v>
      </x:c>
      <x:c r="O7926" s="268" t="n">
        <x:f>I7926*TOMATO_PRICE+J7926*CARROT_PRICE+K7926*MESCLUN_PRICE</x:f>
        <x:v>125988</x:v>
      </x:c>
      <x:c r="P7926" s="268" t="n">
        <x:f>I7926*TOMATO_FERTILIZER+J7926*CARROT_FERTILIZER+K7926*MESCLUN_FERTILIZER</x:f>
        <x:v>16720</x:v>
      </x:c>
      <x:c r="Q7926" s="268" t="n">
        <x:f>MIN(M7926,FARMER_HOURS)*FARMER_RATE+MAX(M7926-FARMER_HOURS,0)*TEMP_RATE</x:f>
        <x:v>77490.16676399394</x:v>
      </x:c>
      <x:c r="R7926" s="268" t="n">
        <x:f>O7926-P7926-Q7926-FIXED_COST</x:f>
        <x:v>11777.83323600606</x:v>
      </x:c>
      <x:c r="S7926" s="139" t="str">
        <x:f>IF(AND(L7926&lt;=TOTAL_BED_CAP,N7926&lt;=TEMP_WORKER_CAP),"YES","NO")</x:f>
        <x:v>YES</x:v>
      </x:c>
      <x:c r="T7926" s="139" t="n">
        <x:f>IF(S7926="YES",R7926,-1E+99)</x:f>
        <x:v>11777.83323600606</x:v>
      </x:c>
    </x:row>
    <x:row r="7927">
      <x:c r="A7927" s="139"/>
      <x:c r="B7927" s="139"/>
      <x:c r="C7927" s="139"/>
      <x:c r="D7927" s="139"/>
      <x:c r="E7927" s="139"/>
      <x:c r="F7927" s="139"/>
      <x:c r="G7927" s="139"/>
      <x:c r="H7927" s="139"/>
      <x:c r="I7927" s="266" t="n">
        <x:f>INT((ROW()-ROW($I$46))/((CARROT_CAP+1)*(MESCLUN_CAP+1)))</x:f>
        <x:v>12</x:v>
      </x:c>
      <x:c r="J7927" s="266" t="n">
        <x:f>MOD(INT((ROW()-ROW($I$46))/(MESCLUN_CAP+1)),CARROT_CAP+1)</x:f>
        <x:v>2</x:v>
      </x:c>
      <x:c r="K7927" s="266" t="n">
        <x:f>MOD(ROW()-ROW($I$46),MESCLUN_CAP+1)</x:f>
        <x:v>7</x:v>
      </x:c>
      <x:c r="L7927" s="266" t="n">
        <x:f>SUM(I7927:K7927)</x:f>
        <x:v>21</x:v>
      </x:c>
      <x:c r="M7927" s="267" t="n">
        <x:f>I7927*TOMATO_HOURS*WEEKS*(1+TOMATO_DIM)^I7927+J7927*CARROT_HOURS*WEEKS*(1+CARROT_DIM)^J7927+K7927*MESCLUN_HOURS*WEEKS*(1+MESCLUN_DIM)^K7927</x:f>
        <x:v>3796.1580450040115</x:v>
      </x:c>
      <x:c r="N7927" s="267" t="n">
        <x:f>MAX(M7927-FARMER_HOURS,0)/TEMP_HOURS_PER_WORKER</x:f>
        <x:v>2.136220864586119</x:v>
      </x:c>
      <x:c r="O7927" s="268" t="n">
        <x:f>I7927*TOMATO_PRICE+J7927*CARROT_PRICE+K7927*MESCLUN_PRICE</x:f>
        <x:v>128688</x:v>
      </x:c>
      <x:c r="P7927" s="268" t="n">
        <x:f>I7927*TOMATO_FERTILIZER+J7927*CARROT_FERTILIZER+K7927*MESCLUN_FERTILIZER</x:f>
        <x:v>17600</x:v>
      </x:c>
      <x:c r="Q7927" s="268" t="n">
        <x:f>MIN(M7927,FARMER_HOURS)*FARMER_RATE+MAX(M7927-FARMER_HOURS,0)*TEMP_RATE</x:f>
        <x:v>78405.52161465297</x:v>
      </x:c>
      <x:c r="R7927" s="268" t="n">
        <x:f>O7927-P7927-Q7927-FIXED_COST</x:f>
        <x:v>12682.478385347029</x:v>
      </x:c>
      <x:c r="S7927" s="139" t="str">
        <x:f>IF(AND(L7927&lt;=TOTAL_BED_CAP,N7927&lt;=TEMP_WORKER_CAP),"YES","NO")</x:f>
        <x:v>YES</x:v>
      </x:c>
      <x:c r="T7927" s="139" t="n">
        <x:f>IF(S7927="YES",R7927,-1E+99)</x:f>
        <x:v>12682.478385347029</x:v>
      </x:c>
    </x:row>
    <x:row r="7928">
      <x:c r="A7928" s="139"/>
      <x:c r="B7928" s="139"/>
      <x:c r="C7928" s="139"/>
      <x:c r="D7928" s="139"/>
      <x:c r="E7928" s="139"/>
      <x:c r="F7928" s="139"/>
      <x:c r="G7928" s="139"/>
      <x:c r="H7928" s="139"/>
      <x:c r="I7928" s="266" t="n">
        <x:f>INT((ROW()-ROW($I$46))/((CARROT_CAP+1)*(MESCLUN_CAP+1)))</x:f>
        <x:v>12</x:v>
      </x:c>
      <x:c r="J7928" s="266" t="n">
        <x:f>MOD(INT((ROW()-ROW($I$46))/(MESCLUN_CAP+1)),CARROT_CAP+1)</x:f>
        <x:v>2</x:v>
      </x:c>
      <x:c r="K7928" s="266" t="n">
        <x:f>MOD(ROW()-ROW($I$46),MESCLUN_CAP+1)</x:f>
        <x:v>8</x:v>
      </x:c>
      <x:c r="L7928" s="266" t="n">
        <x:f>SUM(I7928:K7928)</x:f>
        <x:v>22</x:v>
      </x:c>
      <x:c r="M7928" s="267" t="n">
        <x:f>I7928*TOMATO_HOURS*WEEKS*(1+TOMATO_DIM)^I7928+J7928*CARROT_HOURS*WEEKS*(1+CARROT_DIM)^J7928+K7928*MESCLUN_HOURS*WEEKS*(1+MESCLUN_DIM)^K7928</x:f>
        <x:v>3850.1551432839915</x:v>
      </x:c>
      <x:c r="N7928" s="267" t="n">
        <x:f>MAX(M7928-FARMER_HOURS,0)/TEMP_HOURS_PER_WORKER</x:f>
        <x:v>2.1737188495027717</x:v>
      </x:c>
      <x:c r="O7928" s="268" t="n">
        <x:f>I7928*TOMATO_PRICE+J7928*CARROT_PRICE+K7928*MESCLUN_PRICE</x:f>
        <x:v>131388</x:v>
      </x:c>
      <x:c r="P7928" s="268" t="n">
        <x:f>I7928*TOMATO_FERTILIZER+J7928*CARROT_FERTILIZER+K7928*MESCLUN_FERTILIZER</x:f>
        <x:v>18480</x:v>
      </x:c>
      <x:c r="Q7928" s="268" t="n">
        <x:f>MIN(M7928,FARMER_HOURS)*FARMER_RATE+MAX(M7928-FARMER_HOURS,0)*TEMP_RATE</x:f>
        <x:v>79342.97123756929</x:v>
      </x:c>
      <x:c r="R7928" s="268" t="n">
        <x:f>O7928-P7928-Q7928-FIXED_COST</x:f>
        <x:v>13565.02876243071</x:v>
      </x:c>
      <x:c r="S7928" s="139" t="str">
        <x:f>IF(AND(L7928&lt;=TOTAL_BED_CAP,N7928&lt;=TEMP_WORKER_CAP),"YES","NO")</x:f>
        <x:v>YES</x:v>
      </x:c>
      <x:c r="T7928" s="139" t="n">
        <x:f>IF(S7928="YES",R7928,-1E+99)</x:f>
        <x:v>13565.02876243071</x:v>
      </x:c>
    </x:row>
    <x:row r="7929">
      <x:c r="A7929" s="139"/>
      <x:c r="B7929" s="139"/>
      <x:c r="C7929" s="139"/>
      <x:c r="D7929" s="139"/>
      <x:c r="E7929" s="139"/>
      <x:c r="F7929" s="139"/>
      <x:c r="G7929" s="139"/>
      <x:c r="H7929" s="139"/>
      <x:c r="I7929" s="266" t="n">
        <x:f>INT((ROW()-ROW($I$46))/((CARROT_CAP+1)*(MESCLUN_CAP+1)))</x:f>
        <x:v>12</x:v>
      </x:c>
      <x:c r="J7929" s="266" t="n">
        <x:f>MOD(INT((ROW()-ROW($I$46))/(MESCLUN_CAP+1)),CARROT_CAP+1)</x:f>
        <x:v>2</x:v>
      </x:c>
      <x:c r="K7929" s="266" t="n">
        <x:f>MOD(ROW()-ROW($I$46),MESCLUN_CAP+1)</x:f>
        <x:v>9</x:v>
      </x:c>
      <x:c r="L7929" s="266" t="n">
        <x:f>SUM(I7929:K7929)</x:f>
        <x:v>23</x:v>
      </x:c>
      <x:c r="M7929" s="267" t="n">
        <x:f>I7929*TOMATO_HOURS*WEEKS*(1+TOMATO_DIM)^I7929+J7929*CARROT_HOURS*WEEKS*(1+CARROT_DIM)^J7929+K7929*MESCLUN_HOURS*WEEKS*(1+MESCLUN_DIM)^K7929</x:f>
        <x:v>3905.448478724386</x:v>
      </x:c>
      <x:c r="N7929" s="267" t="n">
        <x:f>MAX(M7929-FARMER_HOURS,0)/TEMP_HOURS_PER_WORKER</x:f>
        <x:v>2.2121169991141567</x:v>
      </x:c>
      <x:c r="O7929" s="268" t="n">
        <x:f>I7929*TOMATO_PRICE+J7929*CARROT_PRICE+K7929*MESCLUN_PRICE</x:f>
        <x:v>134088</x:v>
      </x:c>
      <x:c r="P7929" s="268" t="n">
        <x:f>I7929*TOMATO_FERTILIZER+J7929*CARROT_FERTILIZER+K7929*MESCLUN_FERTILIZER</x:f>
        <x:v>19360</x:v>
      </x:c>
      <x:c r="Q7929" s="268" t="n">
        <x:f>MIN(M7929,FARMER_HOURS)*FARMER_RATE+MAX(M7929-FARMER_HOURS,0)*TEMP_RATE</x:f>
        <x:v>80302.92497785392</x:v>
      </x:c>
      <x:c r="R7929" s="268" t="n">
        <x:f>O7929-P7929-Q7929-FIXED_COST</x:f>
        <x:v>14425.075022146077</x:v>
      </x:c>
      <x:c r="S7929" s="139" t="str">
        <x:f>IF(AND(L7929&lt;=TOTAL_BED_CAP,N7929&lt;=TEMP_WORKER_CAP),"YES","NO")</x:f>
        <x:v>YES</x:v>
      </x:c>
      <x:c r="T7929" s="139" t="n">
        <x:f>IF(S7929="YES",R7929,-1E+99)</x:f>
        <x:v>14425.075022146077</x:v>
      </x:c>
    </x:row>
    <x:row r="7930">
      <x:c r="A7930" s="139"/>
      <x:c r="B7930" s="139"/>
      <x:c r="C7930" s="139"/>
      <x:c r="D7930" s="139"/>
      <x:c r="E7930" s="139"/>
      <x:c r="F7930" s="139"/>
      <x:c r="G7930" s="139"/>
      <x:c r="H7930" s="139"/>
      <x:c r="I7930" s="266" t="n">
        <x:f>INT((ROW()-ROW($I$46))/((CARROT_CAP+1)*(MESCLUN_CAP+1)))</x:f>
        <x:v>12</x:v>
      </x:c>
      <x:c r="J7930" s="266" t="n">
        <x:f>MOD(INT((ROW()-ROW($I$46))/(MESCLUN_CAP+1)),CARROT_CAP+1)</x:f>
        <x:v>2</x:v>
      </x:c>
      <x:c r="K7930" s="266" t="n">
        <x:f>MOD(ROW()-ROW($I$46),MESCLUN_CAP+1)</x:f>
        <x:v>10</x:v>
      </x:c>
      <x:c r="L7930" s="266" t="n">
        <x:f>SUM(I7930:K7930)</x:f>
        <x:v>24</x:v>
      </x:c>
      <x:c r="M7930" s="267" t="n">
        <x:f>I7930*TOMATO_HOURS*WEEKS*(1+TOMATO_DIM)^I7930+J7930*CARROT_HOURS*WEEKS*(1+CARROT_DIM)^J7930+K7930*MESCLUN_HOURS*WEEKS*(1+MESCLUN_DIM)^K7930</x:f>
        <x:v>3962.062020207599</x:v>
      </x:c>
      <x:c r="N7930" s="267" t="n">
        <x:f>MAX(M7930-FARMER_HOURS,0)/TEMP_HOURS_PER_WORKER</x:f>
        <x:v>2.2514319584774993</x:v>
      </x:c>
      <x:c r="O7930" s="268" t="n">
        <x:f>I7930*TOMATO_PRICE+J7930*CARROT_PRICE+K7930*MESCLUN_PRICE</x:f>
        <x:v>136788</x:v>
      </x:c>
      <x:c r="P7930" s="268" t="n">
        <x:f>I7930*TOMATO_FERTILIZER+J7930*CARROT_FERTILIZER+K7930*MESCLUN_FERTILIZER</x:f>
        <x:v>20240</x:v>
      </x:c>
      <x:c r="Q7930" s="268" t="n">
        <x:f>MIN(M7930,FARMER_HOURS)*FARMER_RATE+MAX(M7930-FARMER_HOURS,0)*TEMP_RATE</x:f>
        <x:v>81285.79896193749</x:v>
      </x:c>
      <x:c r="R7930" s="268" t="n">
        <x:f>O7930-P7930-Q7930-FIXED_COST</x:f>
        <x:v>15262.201038062514</x:v>
      </x:c>
      <x:c r="S7930" s="139" t="str">
        <x:f>IF(AND(L7930&lt;=TOTAL_BED_CAP,N7930&lt;=TEMP_WORKER_CAP),"YES","NO")</x:f>
        <x:v>YES</x:v>
      </x:c>
      <x:c r="T7930" s="139" t="n">
        <x:f>IF(S7930="YES",R7930,-1E+99)</x:f>
        <x:v>15262.201038062514</x:v>
      </x:c>
    </x:row>
    <x:row r="7931">
      <x:c r="A7931" s="139"/>
      <x:c r="B7931" s="139"/>
      <x:c r="C7931" s="139"/>
      <x:c r="D7931" s="139"/>
      <x:c r="E7931" s="139"/>
      <x:c r="F7931" s="139"/>
      <x:c r="G7931" s="139"/>
      <x:c r="H7931" s="139"/>
      <x:c r="I7931" s="266" t="n">
        <x:f>INT((ROW()-ROW($I$46))/((CARROT_CAP+1)*(MESCLUN_CAP+1)))</x:f>
        <x:v>12</x:v>
      </x:c>
      <x:c r="J7931" s="266" t="n">
        <x:f>MOD(INT((ROW()-ROW($I$46))/(MESCLUN_CAP+1)),CARROT_CAP+1)</x:f>
        <x:v>2</x:v>
      </x:c>
      <x:c r="K7931" s="266" t="n">
        <x:f>MOD(ROW()-ROW($I$46),MESCLUN_CAP+1)</x:f>
        <x:v>11</x:v>
      </x:c>
      <x:c r="L7931" s="266" t="n">
        <x:f>SUM(I7931:K7931)</x:f>
        <x:v>25</x:v>
      </x:c>
      <x:c r="M7931" s="267" t="n">
        <x:f>I7931*TOMATO_HOURS*WEEKS*(1+TOMATO_DIM)^I7931+J7931*CARROT_HOURS*WEEKS*(1+CARROT_DIM)^J7931+K7931*MESCLUN_HOURS*WEEKS*(1+MESCLUN_DIM)^K7931</x:f>
        <x:v>4020.020133301038</x:v>
      </x:c>
      <x:c r="N7931" s="267" t="n">
        <x:f>MAX(M7931-FARMER_HOURS,0)/TEMP_HOURS_PER_WORKER</x:f>
        <x:v>2.291680648125721</x:v>
      </x:c>
      <x:c r="O7931" s="268" t="n">
        <x:f>I7931*TOMATO_PRICE+J7931*CARROT_PRICE+K7931*MESCLUN_PRICE</x:f>
        <x:v>139488</x:v>
      </x:c>
      <x:c r="P7931" s="268" t="n">
        <x:f>I7931*TOMATO_FERTILIZER+J7931*CARROT_FERTILIZER+K7931*MESCLUN_FERTILIZER</x:f>
        <x:v>21120</x:v>
      </x:c>
      <x:c r="Q7931" s="268" t="n">
        <x:f>MIN(M7931,FARMER_HOURS)*FARMER_RATE+MAX(M7931-FARMER_HOURS,0)*TEMP_RATE</x:f>
        <x:v>82292.01620314302</x:v>
      </x:c>
      <x:c r="R7931" s="268" t="n">
        <x:f>O7931-P7931-Q7931-FIXED_COST</x:f>
        <x:v>16075.983796856977</x:v>
      </x:c>
      <x:c r="S7931" s="139" t="str">
        <x:f>IF(AND(L7931&lt;=TOTAL_BED_CAP,N7931&lt;=TEMP_WORKER_CAP),"YES","NO")</x:f>
        <x:v>YES</x:v>
      </x:c>
      <x:c r="T7931" s="139" t="n">
        <x:f>IF(S7931="YES",R7931,-1E+99)</x:f>
        <x:v>16075.983796856977</x:v>
      </x:c>
    </x:row>
    <x:row r="7932">
      <x:c r="A7932" s="139"/>
      <x:c r="B7932" s="139"/>
      <x:c r="C7932" s="139"/>
      <x:c r="D7932" s="139"/>
      <x:c r="E7932" s="139"/>
      <x:c r="F7932" s="139"/>
      <x:c r="G7932" s="139"/>
      <x:c r="H7932" s="139"/>
      <x:c r="I7932" s="266" t="n">
        <x:f>INT((ROW()-ROW($I$46))/((CARROT_CAP+1)*(MESCLUN_CAP+1)))</x:f>
        <x:v>12</x:v>
      </x:c>
      <x:c r="J7932" s="266" t="n">
        <x:f>MOD(INT((ROW()-ROW($I$46))/(MESCLUN_CAP+1)),CARROT_CAP+1)</x:f>
        <x:v>2</x:v>
      </x:c>
      <x:c r="K7932" s="266" t="n">
        <x:f>MOD(ROW()-ROW($I$46),MESCLUN_CAP+1)</x:f>
        <x:v>12</x:v>
      </x:c>
      <x:c r="L7932" s="266" t="n">
        <x:f>SUM(I7932:K7932)</x:f>
        <x:v>26</x:v>
      </x:c>
      <x:c r="M7932" s="267" t="n">
        <x:f>I7932*TOMATO_HOURS*WEEKS*(1+TOMATO_DIM)^I7932+J7932*CARROT_HOURS*WEEKS*(1+CARROT_DIM)^J7932+K7932*MESCLUN_HOURS*WEEKS*(1+MESCLUN_DIM)^K7932</x:f>
        <x:v>4079.347586429102</x:v>
      </x:c>
      <x:c r="N7932" s="267" t="n">
        <x:f>MAX(M7932-FARMER_HOURS,0)/TEMP_HOURS_PER_WORKER</x:f>
        <x:v>2.3328802683535432</x:v>
      </x:c>
      <x:c r="O7932" s="268" t="n">
        <x:f>I7932*TOMATO_PRICE+J7932*CARROT_PRICE+K7932*MESCLUN_PRICE</x:f>
        <x:v>142188</x:v>
      </x:c>
      <x:c r="P7932" s="268" t="n">
        <x:f>I7932*TOMATO_FERTILIZER+J7932*CARROT_FERTILIZER+K7932*MESCLUN_FERTILIZER</x:f>
        <x:v>22000</x:v>
      </x:c>
      <x:c r="Q7932" s="268" t="n">
        <x:f>MIN(M7932,FARMER_HOURS)*FARMER_RATE+MAX(M7932-FARMER_HOURS,0)*TEMP_RATE</x:f>
        <x:v>83322.00670883857</x:v>
      </x:c>
      <x:c r="R7932" s="268" t="n">
        <x:f>O7932-P7932-Q7932-FIXED_COST</x:f>
        <x:v>16865.99329116143</x:v>
      </x:c>
      <x:c r="S7932" s="139" t="str">
        <x:f>IF(AND(L7932&lt;=TOTAL_BED_CAP,N7932&lt;=TEMP_WORKER_CAP),"YES","NO")</x:f>
        <x:v>YES</x:v>
      </x:c>
      <x:c r="T7932" s="139" t="n">
        <x:f>IF(S7932="YES",R7932,-1E+99)</x:f>
        <x:v>16865.99329116143</x:v>
      </x:c>
    </x:row>
    <x:row r="7933">
      <x:c r="A7933" s="139"/>
      <x:c r="B7933" s="139"/>
      <x:c r="C7933" s="139"/>
      <x:c r="D7933" s="139"/>
      <x:c r="E7933" s="139"/>
      <x:c r="F7933" s="139"/>
      <x:c r="G7933" s="139"/>
      <x:c r="H7933" s="139"/>
      <x:c r="I7933" s="266" t="n">
        <x:f>INT((ROW()-ROW($I$46))/((CARROT_CAP+1)*(MESCLUN_CAP+1)))</x:f>
        <x:v>12</x:v>
      </x:c>
      <x:c r="J7933" s="266" t="n">
        <x:f>MOD(INT((ROW()-ROW($I$46))/(MESCLUN_CAP+1)),CARROT_CAP+1)</x:f>
        <x:v>2</x:v>
      </x:c>
      <x:c r="K7933" s="266" t="n">
        <x:f>MOD(ROW()-ROW($I$46),MESCLUN_CAP+1)</x:f>
        <x:v>13</x:v>
      </x:c>
      <x:c r="L7933" s="266" t="n">
        <x:f>SUM(I7933:K7933)</x:f>
        <x:v>27</x:v>
      </x:c>
      <x:c r="M7933" s="267" t="n">
        <x:f>I7933*TOMATO_HOURS*WEEKS*(1+TOMATO_DIM)^I7933+J7933*CARROT_HOURS*WEEKS*(1+CARROT_DIM)^J7933+K7933*MESCLUN_HOURS*WEEKS*(1+MESCLUN_DIM)^K7933</x:f>
        <x:v>4140.069557137486</x:v>
      </x:c>
      <x:c r="N7933" s="267" t="n">
        <x:f>MAX(M7933-FARMER_HOURS,0)/TEMP_HOURS_PER_WORKER</x:f>
        <x:v>2.375048303567699</x:v>
      </x:c>
      <x:c r="O7933" s="268" t="n">
        <x:f>I7933*TOMATO_PRICE+J7933*CARROT_PRICE+K7933*MESCLUN_PRICE</x:f>
        <x:v>144888</x:v>
      </x:c>
      <x:c r="P7933" s="268" t="n">
        <x:f>I7933*TOMATO_FERTILIZER+J7933*CARROT_FERTILIZER+K7933*MESCLUN_FERTILIZER</x:f>
        <x:v>22880</x:v>
      </x:c>
      <x:c r="Q7933" s="268" t="n">
        <x:f>MIN(M7933,FARMER_HOURS)*FARMER_RATE+MAX(M7933-FARMER_HOURS,0)*TEMP_RATE</x:f>
        <x:v>84376.20758919246</x:v>
      </x:c>
      <x:c r="R7933" s="268" t="n">
        <x:f>O7933-P7933-Q7933-FIXED_COST</x:f>
        <x:v>17631.79241080754</x:v>
      </x:c>
      <x:c r="S7933" s="139" t="str">
        <x:f>IF(AND(L7933&lt;=TOTAL_BED_CAP,N7933&lt;=TEMP_WORKER_CAP),"YES","NO")</x:f>
        <x:v>YES</x:v>
      </x:c>
      <x:c r="T7933" s="139" t="n">
        <x:f>IF(S7933="YES",R7933,-1E+99)</x:f>
        <x:v>17631.79241080754</x:v>
      </x:c>
    </x:row>
    <x:row r="7934">
      <x:c r="A7934" s="139"/>
      <x:c r="B7934" s="139"/>
      <x:c r="C7934" s="139"/>
      <x:c r="D7934" s="139"/>
      <x:c r="E7934" s="139"/>
      <x:c r="F7934" s="139"/>
      <x:c r="G7934" s="139"/>
      <x:c r="H7934" s="139"/>
      <x:c r="I7934" s="266" t="n">
        <x:f>INT((ROW()-ROW($I$46))/((CARROT_CAP+1)*(MESCLUN_CAP+1)))</x:f>
        <x:v>12</x:v>
      </x:c>
      <x:c r="J7934" s="266" t="n">
        <x:f>MOD(INT((ROW()-ROW($I$46))/(MESCLUN_CAP+1)),CARROT_CAP+1)</x:f>
        <x:v>2</x:v>
      </x:c>
      <x:c r="K7934" s="266" t="n">
        <x:f>MOD(ROW()-ROW($I$46),MESCLUN_CAP+1)</x:f>
        <x:v>14</x:v>
      </x:c>
      <x:c r="L7934" s="266" t="n">
        <x:f>SUM(I7934:K7934)</x:f>
        <x:v>28</x:v>
      </x:c>
      <x:c r="M7934" s="267" t="n">
        <x:f>I7934*TOMATO_HOURS*WEEKS*(1+TOMATO_DIM)^I7934+J7934*CARROT_HOURS*WEEKS*(1+CARROT_DIM)^J7934+K7934*MESCLUN_HOURS*WEEKS*(1+MESCLUN_DIM)^K7934</x:f>
        <x:v>4202.211638451147</x:v>
      </x:c>
      <x:c r="N7934" s="267" t="n">
        <x:f>MAX(M7934-FARMER_HOURS,0)/TEMP_HOURS_PER_WORKER</x:f>
        <x:v>2.418202526702186</x:v>
      </x:c>
      <x:c r="O7934" s="268" t="n">
        <x:f>I7934*TOMATO_PRICE+J7934*CARROT_PRICE+K7934*MESCLUN_PRICE</x:f>
        <x:v>147588</x:v>
      </x:c>
      <x:c r="P7934" s="268" t="n">
        <x:f>I7934*TOMATO_FERTILIZER+J7934*CARROT_FERTILIZER+K7934*MESCLUN_FERTILIZER</x:f>
        <x:v>23760</x:v>
      </x:c>
      <x:c r="Q7934" s="268" t="n">
        <x:f>MIN(M7934,FARMER_HOURS)*FARMER_RATE+MAX(M7934-FARMER_HOURS,0)*TEMP_RATE</x:f>
        <x:v>85455.06316755465</x:v>
      </x:c>
      <x:c r="R7934" s="268" t="n">
        <x:f>O7934-P7934-Q7934-FIXED_COST</x:f>
        <x:v>18372.936832445354</x:v>
      </x:c>
      <x:c r="S7934" s="139" t="str">
        <x:f>IF(AND(L7934&lt;=TOTAL_BED_CAP,N7934&lt;=TEMP_WORKER_CAP),"YES","NO")</x:f>
        <x:v>YES</x:v>
      </x:c>
      <x:c r="T7934" s="139" t="n">
        <x:f>IF(S7934="YES",R7934,-1E+99)</x:f>
        <x:v>18372.936832445354</x:v>
      </x:c>
    </x:row>
    <x:row r="7935">
      <x:c r="A7935" s="139"/>
      <x:c r="B7935" s="139"/>
      <x:c r="C7935" s="139"/>
      <x:c r="D7935" s="139"/>
      <x:c r="E7935" s="139"/>
      <x:c r="F7935" s="139"/>
      <x:c r="G7935" s="139"/>
      <x:c r="H7935" s="139"/>
      <x:c r="I7935" s="266" t="n">
        <x:f>INT((ROW()-ROW($I$46))/((CARROT_CAP+1)*(MESCLUN_CAP+1)))</x:f>
        <x:v>12</x:v>
      </x:c>
      <x:c r="J7935" s="266" t="n">
        <x:f>MOD(INT((ROW()-ROW($I$46))/(MESCLUN_CAP+1)),CARROT_CAP+1)</x:f>
        <x:v>2</x:v>
      </x:c>
      <x:c r="K7935" s="266" t="n">
        <x:f>MOD(ROW()-ROW($I$46),MESCLUN_CAP+1)</x:f>
        <x:v>15</x:v>
      </x:c>
      <x:c r="L7935" s="266" t="n">
        <x:f>SUM(I7935:K7935)</x:f>
        <x:v>29</x:v>
      </x:c>
      <x:c r="M7935" s="267" t="n">
        <x:f>I7935*TOMATO_HOURS*WEEKS*(1+TOMATO_DIM)^I7935+J7935*CARROT_HOURS*WEEKS*(1+CARROT_DIM)^J7935+K7935*MESCLUN_HOURS*WEEKS*(1+MESCLUN_DIM)^K7935</x:f>
        <x:v>4265.799845327294</x:v>
      </x:c>
      <x:c r="N7935" s="267" t="n">
        <x:f>MAX(M7935-FARMER_HOURS,0)/TEMP_HOURS_PER_WORKER</x:f>
        <x:v>2.4623610036995096</x:v>
      </x:c>
      <x:c r="O7935" s="268" t="n">
        <x:f>I7935*TOMATO_PRICE+J7935*CARROT_PRICE+K7935*MESCLUN_PRICE</x:f>
        <x:v>150288</x:v>
      </x:c>
      <x:c r="P7935" s="268" t="n">
        <x:f>I7935*TOMATO_FERTILIZER+J7935*CARROT_FERTILIZER+K7935*MESCLUN_FERTILIZER</x:f>
        <x:v>24640</x:v>
      </x:c>
      <x:c r="Q7935" s="268" t="n">
        <x:f>MIN(M7935,FARMER_HOURS)*FARMER_RATE+MAX(M7935-FARMER_HOURS,0)*TEMP_RATE</x:f>
        <x:v>86559.02509248775</x:v>
      </x:c>
      <x:c r="R7935" s="268" t="n">
        <x:f>O7935-P7935-Q7935-FIXED_COST</x:f>
        <x:v>19088.974907512253</x:v>
      </x:c>
      <x:c r="S7935" s="139" t="str">
        <x:f>IF(AND(L7935&lt;=TOTAL_BED_CAP,N7935&lt;=TEMP_WORKER_CAP),"YES","NO")</x:f>
        <x:v>YES</x:v>
      </x:c>
      <x:c r="T7935" s="139" t="n">
        <x:f>IF(S7935="YES",R7935,-1E+99)</x:f>
        <x:v>19088.974907512253</x:v>
      </x:c>
    </x:row>
    <x:row r="7936">
      <x:c r="A7936" s="139"/>
      <x:c r="B7936" s="139"/>
      <x:c r="C7936" s="139"/>
      <x:c r="D7936" s="139"/>
      <x:c r="E7936" s="139"/>
      <x:c r="F7936" s="139"/>
      <x:c r="G7936" s="139"/>
      <x:c r="H7936" s="139"/>
      <x:c r="I7936" s="266" t="n">
        <x:f>INT((ROW()-ROW($I$46))/((CARROT_CAP+1)*(MESCLUN_CAP+1)))</x:f>
        <x:v>12</x:v>
      </x:c>
      <x:c r="J7936" s="266" t="n">
        <x:f>MOD(INT((ROW()-ROW($I$46))/(MESCLUN_CAP+1)),CARROT_CAP+1)</x:f>
        <x:v>2</x:v>
      </x:c>
      <x:c r="K7936" s="266" t="n">
        <x:f>MOD(ROW()-ROW($I$46),MESCLUN_CAP+1)</x:f>
        <x:v>16</x:v>
      </x:c>
      <x:c r="L7936" s="266" t="n">
        <x:f>SUM(I7936:K7936)</x:f>
        <x:v>30</x:v>
      </x:c>
      <x:c r="M7936" s="267" t="n">
        <x:f>I7936*TOMATO_HOURS*WEEKS*(1+TOMATO_DIM)^I7936+J7936*CARROT_HOURS*WEEKS*(1+CARROT_DIM)^J7936+K7936*MESCLUN_HOURS*WEEKS*(1+MESCLUN_DIM)^K7936</x:f>
        <x:v>4330.8606212047835</x:v>
      </x:c>
      <x:c r="N7936" s="267" t="n">
        <x:f>MAX(M7936-FARMER_HOURS,0)/TEMP_HOURS_PER_WORKER</x:f>
        <x:v>2.5075420980588774</x:v>
      </x:c>
      <x:c r="O7936" s="268" t="n">
        <x:f>I7936*TOMATO_PRICE+J7936*CARROT_PRICE+K7936*MESCLUN_PRICE</x:f>
        <x:v>152988</x:v>
      </x:c>
      <x:c r="P7936" s="268" t="n">
        <x:f>I7936*TOMATO_FERTILIZER+J7936*CARROT_FERTILIZER+K7936*MESCLUN_FERTILIZER</x:f>
        <x:v>25520</x:v>
      </x:c>
      <x:c r="Q7936" s="268" t="n">
        <x:f>MIN(M7936,FARMER_HOURS)*FARMER_RATE+MAX(M7936-FARMER_HOURS,0)*TEMP_RATE</x:f>
        <x:v>87688.55245147194</x:v>
      </x:c>
      <x:c r="R7936" s="268" t="n">
        <x:f>O7936-P7936-Q7936-FIXED_COST</x:f>
        <x:v>19779.447548528056</x:v>
      </x:c>
      <x:c r="S7936" s="139" t="str">
        <x:f>IF(AND(L7936&lt;=TOTAL_BED_CAP,N7936&lt;=TEMP_WORKER_CAP),"YES","NO")</x:f>
        <x:v>YES</x:v>
      </x:c>
      <x:c r="T7936" s="139" t="n">
        <x:f>IF(S7936="YES",R7936,-1E+99)</x:f>
        <x:v>19779.447548528056</x:v>
      </x:c>
    </x:row>
    <x:row r="7937">
      <x:c r="A7937" s="139"/>
      <x:c r="B7937" s="139"/>
      <x:c r="C7937" s="139"/>
      <x:c r="D7937" s="139"/>
      <x:c r="E7937" s="139"/>
      <x:c r="F7937" s="139"/>
      <x:c r="G7937" s="139"/>
      <x:c r="H7937" s="139"/>
      <x:c r="I7937" s="266" t="n">
        <x:f>INT((ROW()-ROW($I$46))/((CARROT_CAP+1)*(MESCLUN_CAP+1)))</x:f>
        <x:v>12</x:v>
      </x:c>
      <x:c r="J7937" s="266" t="n">
        <x:f>MOD(INT((ROW()-ROW($I$46))/(MESCLUN_CAP+1)),CARROT_CAP+1)</x:f>
        <x:v>2</x:v>
      </x:c>
      <x:c r="K7937" s="266" t="n">
        <x:f>MOD(ROW()-ROW($I$46),MESCLUN_CAP+1)</x:f>
        <x:v>17</x:v>
      </x:c>
      <x:c r="L7937" s="266" t="n">
        <x:f>SUM(I7937:K7937)</x:f>
        <x:v>31</x:v>
      </x:c>
      <x:c r="M7937" s="267" t="n">
        <x:f>I7937*TOMATO_HOURS*WEEKS*(1+TOMATO_DIM)^I7937+J7937*CARROT_HOURS*WEEKS*(1+CARROT_DIM)^J7937+K7937*MESCLUN_HOURS*WEEKS*(1+MESCLUN_DIM)^K7937</x:f>
        <x:v>4397.420844651323</x:v>
      </x:c>
      <x:c r="N7937" s="267" t="n">
        <x:f>MAX(M7937-FARMER_HOURS,0)/TEMP_HOURS_PER_WORKER</x:f>
        <x:v>2.5537644754523074</x:v>
      </x:c>
      <x:c r="O7937" s="268" t="n">
        <x:f>I7937*TOMATO_PRICE+J7937*CARROT_PRICE+K7937*MESCLUN_PRICE</x:f>
        <x:v>155688</x:v>
      </x:c>
      <x:c r="P7937" s="268" t="n">
        <x:f>I7937*TOMATO_FERTILIZER+J7937*CARROT_FERTILIZER+K7937*MESCLUN_FERTILIZER</x:f>
        <x:v>26400</x:v>
      </x:c>
      <x:c r="Q7937" s="268" t="n">
        <x:f>MIN(M7937,FARMER_HOURS)*FARMER_RATE+MAX(M7937-FARMER_HOURS,0)*TEMP_RATE</x:f>
        <x:v>88844.11188630768</x:v>
      </x:c>
      <x:c r="R7937" s="268" t="n">
        <x:f>O7937-P7937-Q7937-FIXED_COST</x:f>
        <x:v>20443.888113692316</x:v>
      </x:c>
      <x:c r="S7937" s="139" t="str">
        <x:f>IF(AND(L7937&lt;=TOTAL_BED_CAP,N7937&lt;=TEMP_WORKER_CAP),"YES","NO")</x:f>
        <x:v>YES</x:v>
      </x:c>
      <x:c r="T7937" s="139" t="n">
        <x:f>IF(S7937="YES",R7937,-1E+99)</x:f>
        <x:v>20443.888113692316</x:v>
      </x:c>
    </x:row>
    <x:row r="7938">
      <x:c r="A7938" s="139"/>
      <x:c r="B7938" s="139"/>
      <x:c r="C7938" s="139"/>
      <x:c r="D7938" s="139"/>
      <x:c r="E7938" s="139"/>
      <x:c r="F7938" s="139"/>
      <x:c r="G7938" s="139"/>
      <x:c r="H7938" s="139"/>
      <x:c r="I7938" s="266" t="n">
        <x:f>INT((ROW()-ROW($I$46))/((CARROT_CAP+1)*(MESCLUN_CAP+1)))</x:f>
        <x:v>12</x:v>
      </x:c>
      <x:c r="J7938" s="266" t="n">
        <x:f>MOD(INT((ROW()-ROW($I$46))/(MESCLUN_CAP+1)),CARROT_CAP+1)</x:f>
        <x:v>2</x:v>
      </x:c>
      <x:c r="K7938" s="266" t="n">
        <x:f>MOD(ROW()-ROW($I$46),MESCLUN_CAP+1)</x:f>
        <x:v>18</x:v>
      </x:c>
      <x:c r="L7938" s="266" t="n">
        <x:f>SUM(I7938:K7938)</x:f>
        <x:v>32</x:v>
      </x:c>
      <x:c r="M7938" s="267" t="n">
        <x:f>I7938*TOMATO_HOURS*WEEKS*(1+TOMATO_DIM)^I7938+J7938*CARROT_HOURS*WEEKS*(1+CARROT_DIM)^J7938+K7938*MESCLUN_HOURS*WEEKS*(1+MESCLUN_DIM)^K7938</x:f>
        <x:v>4465.50783610991</x:v>
      </x:c>
      <x:c r="N7938" s="267" t="n">
        <x:f>MAX(M7938-FARMER_HOURS,0)/TEMP_HOURS_PER_WORKER</x:f>
        <x:v>2.60104710840966</x:v>
      </x:c>
      <x:c r="O7938" s="268" t="n">
        <x:f>I7938*TOMATO_PRICE+J7938*CARROT_PRICE+K7938*MESCLUN_PRICE</x:f>
        <x:v>158388</x:v>
      </x:c>
      <x:c r="P7938" s="268" t="n">
        <x:f>I7938*TOMATO_FERTILIZER+J7938*CARROT_FERTILIZER+K7938*MESCLUN_FERTILIZER</x:f>
        <x:v>27280</x:v>
      </x:c>
      <x:c r="Q7938" s="268" t="n">
        <x:f>MIN(M7938,FARMER_HOURS)*FARMER_RATE+MAX(M7938-FARMER_HOURS,0)*TEMP_RATE</x:f>
        <x:v>90026.17771024149</x:v>
      </x:c>
      <x:c r="R7938" s="268" t="n">
        <x:f>O7938-P7938-Q7938-FIXED_COST</x:f>
        <x:v>21081.822289758507</x:v>
      </x:c>
      <x:c r="S7938" s="139" t="str">
        <x:f>IF(AND(L7938&lt;=TOTAL_BED_CAP,N7938&lt;=TEMP_WORKER_CAP),"YES","NO")</x:f>
        <x:v>YES</x:v>
      </x:c>
      <x:c r="T7938" s="139" t="n">
        <x:f>IF(S7938="YES",R7938,-1E+99)</x:f>
        <x:v>21081.822289758507</x:v>
      </x:c>
    </x:row>
    <x:row r="7939">
      <x:c r="A7939" s="139"/>
      <x:c r="B7939" s="139"/>
      <x:c r="C7939" s="139"/>
      <x:c r="D7939" s="139"/>
      <x:c r="E7939" s="139"/>
      <x:c r="F7939" s="139"/>
      <x:c r="G7939" s="139"/>
      <x:c r="H7939" s="139"/>
      <x:c r="I7939" s="266" t="n">
        <x:f>INT((ROW()-ROW($I$46))/((CARROT_CAP+1)*(MESCLUN_CAP+1)))</x:f>
        <x:v>12</x:v>
      </x:c>
      <x:c r="J7939" s="266" t="n">
        <x:f>MOD(INT((ROW()-ROW($I$46))/(MESCLUN_CAP+1)),CARROT_CAP+1)</x:f>
        <x:v>2</x:v>
      </x:c>
      <x:c r="K7939" s="266" t="n">
        <x:f>MOD(ROW()-ROW($I$46),MESCLUN_CAP+1)</x:f>
        <x:v>19</x:v>
      </x:c>
      <x:c r="L7939" s="266" t="n">
        <x:f>SUM(I7939:K7939)</x:f>
        <x:v>33</x:v>
      </x:c>
      <x:c r="M7939" s="267" t="n">
        <x:f>I7939*TOMATO_HOURS*WEEKS*(1+TOMATO_DIM)^I7939+J7939*CARROT_HOURS*WEEKS*(1+CARROT_DIM)^J7939+K7939*MESCLUN_HOURS*WEEKS*(1+MESCLUN_DIM)^K7939</x:f>
        <x:v>4535.149364745932</x:v>
      </x:c>
      <x:c r="N7939" s="267" t="n">
        <x:f>MAX(M7939-FARMER_HOURS,0)/TEMP_HOURS_PER_WORKER</x:f>
        <x:v>2.649409281073564</x:v>
      </x:c>
      <x:c r="O7939" s="268" t="n">
        <x:f>I7939*TOMATO_PRICE+J7939*CARROT_PRICE+K7939*MESCLUN_PRICE</x:f>
        <x:v>161088</x:v>
      </x:c>
      <x:c r="P7939" s="268" t="n">
        <x:f>I7939*TOMATO_FERTILIZER+J7939*CARROT_FERTILIZER+K7939*MESCLUN_FERTILIZER</x:f>
        <x:v>28160</x:v>
      </x:c>
      <x:c r="Q7939" s="268" t="n">
        <x:f>MIN(M7939,FARMER_HOURS)*FARMER_RATE+MAX(M7939-FARMER_HOURS,0)*TEMP_RATE</x:f>
        <x:v>91235.23202683909</x:v>
      </x:c>
      <x:c r="R7939" s="268" t="n">
        <x:f>O7939-P7939-Q7939-FIXED_COST</x:f>
        <x:v>21692.76797316091</x:v>
      </x:c>
      <x:c r="S7939" s="139" t="str">
        <x:f>IF(AND(L7939&lt;=TOTAL_BED_CAP,N7939&lt;=TEMP_WORKER_CAP),"YES","NO")</x:f>
        <x:v>YES</x:v>
      </x:c>
      <x:c r="T7939" s="139" t="n">
        <x:f>IF(S7939="YES",R7939,-1E+99)</x:f>
        <x:v>21692.76797316091</x:v>
      </x:c>
    </x:row>
    <x:row r="7940">
      <x:c r="A7940" s="139"/>
      <x:c r="B7940" s="139"/>
      <x:c r="C7940" s="139"/>
      <x:c r="D7940" s="139"/>
      <x:c r="E7940" s="139"/>
      <x:c r="F7940" s="139"/>
      <x:c r="G7940" s="139"/>
      <x:c r="H7940" s="139"/>
      <x:c r="I7940" s="266" t="n">
        <x:f>INT((ROW()-ROW($I$46))/((CARROT_CAP+1)*(MESCLUN_CAP+1)))</x:f>
        <x:v>12</x:v>
      </x:c>
      <x:c r="J7940" s="266" t="n">
        <x:f>MOD(INT((ROW()-ROW($I$46))/(MESCLUN_CAP+1)),CARROT_CAP+1)</x:f>
        <x:v>2</x:v>
      </x:c>
      <x:c r="K7940" s="266" t="n">
        <x:f>MOD(ROW()-ROW($I$46),MESCLUN_CAP+1)</x:f>
        <x:v>20</x:v>
      </x:c>
      <x:c r="L7940" s="266" t="n">
        <x:f>SUM(I7940:K7940)</x:f>
        <x:v>34</x:v>
      </x:c>
      <x:c r="M7940" s="267" t="n">
        <x:f>I7940*TOMATO_HOURS*WEEKS*(1+TOMATO_DIM)^I7940+J7940*CARROT_HOURS*WEEKS*(1+CARROT_DIM)^J7940+K7940*MESCLUN_HOURS*WEEKS*(1+MESCLUN_DIM)^K7940</x:f>
        <x:v>4606.373655396409</x:v>
      </x:c>
      <x:c r="N7940" s="267" t="n">
        <x:f>MAX(M7940-FARMER_HOURS,0)/TEMP_HOURS_PER_WORKER</x:f>
        <x:v>2.698870594025284</x:v>
      </x:c>
      <x:c r="O7940" s="268" t="n">
        <x:f>I7940*TOMATO_PRICE+J7940*CARROT_PRICE+K7940*MESCLUN_PRICE</x:f>
        <x:v>163788</x:v>
      </x:c>
      <x:c r="P7940" s="268" t="n">
        <x:f>I7940*TOMATO_FERTILIZER+J7940*CARROT_FERTILIZER+K7940*MESCLUN_FERTILIZER</x:f>
        <x:v>29040</x:v>
      </x:c>
      <x:c r="Q7940" s="268" t="n">
        <x:f>MIN(M7940,FARMER_HOURS)*FARMER_RATE+MAX(M7940-FARMER_HOURS,0)*TEMP_RATE</x:f>
        <x:v>92471.7648506321</x:v>
      </x:c>
      <x:c r="R7940" s="268" t="n">
        <x:f>O7940-P7940-Q7940-FIXED_COST</x:f>
        <x:v>22276.2351493679</x:v>
      </x:c>
      <x:c r="S7940" s="139" t="str">
        <x:f>IF(AND(L7940&lt;=TOTAL_BED_CAP,N7940&lt;=TEMP_WORKER_CAP),"YES","NO")</x:f>
        <x:v>YES</x:v>
      </x:c>
      <x:c r="T7940" s="139" t="n">
        <x:f>IF(S7940="YES",R7940,-1E+99)</x:f>
        <x:v>22276.2351493679</x:v>
      </x:c>
    </x:row>
    <x:row r="7941">
      <x:c r="A7941" s="139"/>
      <x:c r="B7941" s="139"/>
      <x:c r="C7941" s="139"/>
      <x:c r="D7941" s="139"/>
      <x:c r="E7941" s="139"/>
      <x:c r="F7941" s="139"/>
      <x:c r="G7941" s="139"/>
      <x:c r="H7941" s="139"/>
      <x:c r="I7941" s="266" t="n">
        <x:f>INT((ROW()-ROW($I$46))/((CARROT_CAP+1)*(MESCLUN_CAP+1)))</x:f>
        <x:v>12</x:v>
      </x:c>
      <x:c r="J7941" s="266" t="n">
        <x:f>MOD(INT((ROW()-ROW($I$46))/(MESCLUN_CAP+1)),CARROT_CAP+1)</x:f>
        <x:v>2</x:v>
      </x:c>
      <x:c r="K7941" s="266" t="n">
        <x:f>MOD(ROW()-ROW($I$46),MESCLUN_CAP+1)</x:f>
        <x:v>21</x:v>
      </x:c>
      <x:c r="L7941" s="266" t="n">
        <x:f>SUM(I7941:K7941)</x:f>
        <x:v>35</x:v>
      </x:c>
      <x:c r="M7941" s="267" t="n">
        <x:f>I7941*TOMATO_HOURS*WEEKS*(1+TOMATO_DIM)^I7941+J7941*CARROT_HOURS*WEEKS*(1+CARROT_DIM)^J7941+K7941*MESCLUN_HOURS*WEEKS*(1+MESCLUN_DIM)^K7941</x:f>
        <x:v>4679.209395622853</x:v>
      </x:c>
      <x:c r="N7941" s="267" t="n">
        <x:f>MAX(M7941-FARMER_HOURS,0)/TEMP_HOURS_PER_WORKER</x:f>
        <x:v>2.749450969182537</x:v>
      </x:c>
      <x:c r="O7941" s="268" t="n">
        <x:f>I7941*TOMATO_PRICE+J7941*CARROT_PRICE+K7941*MESCLUN_PRICE</x:f>
        <x:v>166488</x:v>
      </x:c>
      <x:c r="P7941" s="268" t="n">
        <x:f>I7941*TOMATO_FERTILIZER+J7941*CARROT_FERTILIZER+K7941*MESCLUN_FERTILIZER</x:f>
        <x:v>29920</x:v>
      </x:c>
      <x:c r="Q7941" s="268" t="n">
        <x:f>MIN(M7941,FARMER_HOURS)*FARMER_RATE+MAX(M7941-FARMER_HOURS,0)*TEMP_RATE</x:f>
        <x:v>93736.27422956341</x:v>
      </x:c>
      <x:c r="R7941" s="268" t="n">
        <x:f>O7941-P7941-Q7941-FIXED_COST</x:f>
        <x:v>22831.72577043659</x:v>
      </x:c>
      <x:c r="S7941" s="139" t="str">
        <x:f>IF(AND(L7941&lt;=TOTAL_BED_CAP,N7941&lt;=TEMP_WORKER_CAP),"YES","NO")</x:f>
        <x:v>YES</x:v>
      </x:c>
      <x:c r="T7941" s="139" t="n">
        <x:f>IF(S7941="YES",R7941,-1E+99)</x:f>
        <x:v>22831.72577043659</x:v>
      </x:c>
    </x:row>
    <x:row r="7942">
      <x:c r="A7942" s="139"/>
      <x:c r="B7942" s="139"/>
      <x:c r="C7942" s="139"/>
      <x:c r="D7942" s="139"/>
      <x:c r="E7942" s="139"/>
      <x:c r="F7942" s="139"/>
      <x:c r="G7942" s="139"/>
      <x:c r="H7942" s="139"/>
      <x:c r="I7942" s="266" t="n">
        <x:f>INT((ROW()-ROW($I$46))/((CARROT_CAP+1)*(MESCLUN_CAP+1)))</x:f>
        <x:v>12</x:v>
      </x:c>
      <x:c r="J7942" s="266" t="n">
        <x:f>MOD(INT((ROW()-ROW($I$46))/(MESCLUN_CAP+1)),CARROT_CAP+1)</x:f>
        <x:v>2</x:v>
      </x:c>
      <x:c r="K7942" s="266" t="n">
        <x:f>MOD(ROW()-ROW($I$46),MESCLUN_CAP+1)</x:f>
        <x:v>22</x:v>
      </x:c>
      <x:c r="L7942" s="266" t="n">
        <x:f>SUM(I7942:K7942)</x:f>
        <x:v>36</x:v>
      </x:c>
      <x:c r="M7942" s="267" t="n">
        <x:f>I7942*TOMATO_HOURS*WEEKS*(1+TOMATO_DIM)^I7942+J7942*CARROT_HOURS*WEEKS*(1+CARROT_DIM)^J7942+K7942*MESCLUN_HOURS*WEEKS*(1+MESCLUN_DIM)^K7942</x:f>
        <x:v>4753.685742869249</x:v>
      </x:c>
      <x:c r="N7942" s="267" t="n">
        <x:f>MAX(M7942-FARMER_HOURS,0)/TEMP_HOURS_PER_WORKER</x:f>
        <x:v>2.801170654770312</x:v>
      </x:c>
      <x:c r="O7942" s="268" t="n">
        <x:f>I7942*TOMATO_PRICE+J7942*CARROT_PRICE+K7942*MESCLUN_PRICE</x:f>
        <x:v>169188</x:v>
      </x:c>
      <x:c r="P7942" s="268" t="n">
        <x:f>I7942*TOMATO_FERTILIZER+J7942*CARROT_FERTILIZER+K7942*MESCLUN_FERTILIZER</x:f>
        <x:v>30800</x:v>
      </x:c>
      <x:c r="Q7942" s="268" t="n">
        <x:f>MIN(M7942,FARMER_HOURS)*FARMER_RATE+MAX(M7942-FARMER_HOURS,0)*TEMP_RATE</x:f>
        <x:v>95029.26636925779</x:v>
      </x:c>
      <x:c r="R7942" s="268" t="n">
        <x:f>O7942-P7942-Q7942-FIXED_COST</x:f>
        <x:v>23358.73363074221</x:v>
      </x:c>
      <x:c r="S7942" s="139" t="str">
        <x:f>IF(AND(L7942&lt;=TOTAL_BED_CAP,N7942&lt;=TEMP_WORKER_CAP),"YES","NO")</x:f>
        <x:v>YES</x:v>
      </x:c>
      <x:c r="T7942" s="139" t="n">
        <x:f>IF(S7942="YES",R7942,-1E+99)</x:f>
        <x:v>23358.73363074221</x:v>
      </x:c>
    </x:row>
    <x:row r="7943">
      <x:c r="A7943" s="139"/>
      <x:c r="B7943" s="139"/>
      <x:c r="C7943" s="139"/>
      <x:c r="D7943" s="139"/>
      <x:c r="E7943" s="139"/>
      <x:c r="F7943" s="139"/>
      <x:c r="G7943" s="139"/>
      <x:c r="H7943" s="139"/>
      <x:c r="I7943" s="266" t="n">
        <x:f>INT((ROW()-ROW($I$46))/((CARROT_CAP+1)*(MESCLUN_CAP+1)))</x:f>
        <x:v>12</x:v>
      </x:c>
      <x:c r="J7943" s="266" t="n">
        <x:f>MOD(INT((ROW()-ROW($I$46))/(MESCLUN_CAP+1)),CARROT_CAP+1)</x:f>
        <x:v>2</x:v>
      </x:c>
      <x:c r="K7943" s="266" t="n">
        <x:f>MOD(ROW()-ROW($I$46),MESCLUN_CAP+1)</x:f>
        <x:v>23</x:v>
      </x:c>
      <x:c r="L7943" s="266" t="n">
        <x:f>SUM(I7943:K7943)</x:f>
        <x:v>37</x:v>
      </x:c>
      <x:c r="M7943" s="267" t="n">
        <x:f>I7943*TOMATO_HOURS*WEEKS*(1+TOMATO_DIM)^I7943+J7943*CARROT_HOURS*WEEKS*(1+CARROT_DIM)^J7943+K7943*MESCLUN_HOURS*WEEKS*(1+MESCLUN_DIM)^K7943</x:f>
        <x:v>4829.832331726686</x:v>
      </x:c>
      <x:c r="N7943" s="267" t="n">
        <x:f>MAX(M7943-FARMER_HOURS,0)/TEMP_HOURS_PER_WORKER</x:f>
        <x:v>2.854050230365754</x:v>
      </x:c>
      <x:c r="O7943" s="268" t="n">
        <x:f>I7943*TOMATO_PRICE+J7943*CARROT_PRICE+K7943*MESCLUN_PRICE</x:f>
        <x:v>171888</x:v>
      </x:c>
      <x:c r="P7943" s="268" t="n">
        <x:f>I7943*TOMATO_FERTILIZER+J7943*CARROT_FERTILIZER+K7943*MESCLUN_FERTILIZER</x:f>
        <x:v>31680</x:v>
      </x:c>
      <x:c r="Q7943" s="268" t="n">
        <x:f>MIN(M7943,FARMER_HOURS)*FARMER_RATE+MAX(M7943-FARMER_HOURS,0)*TEMP_RATE</x:f>
        <x:v>96351.25575914385</x:v>
      </x:c>
      <x:c r="R7943" s="268" t="n">
        <x:f>O7943-P7943-Q7943-FIXED_COST</x:f>
        <x:v>23856.744240856147</x:v>
      </x:c>
      <x:c r="S7943" s="139" t="str">
        <x:f>IF(AND(L7943&lt;=TOTAL_BED_CAP,N7943&lt;=TEMP_WORKER_CAP),"YES","NO")</x:f>
        <x:v>YES</x:v>
      </x:c>
      <x:c r="T7943" s="139" t="n">
        <x:f>IF(S7943="YES",R7943,-1E+99)</x:f>
        <x:v>23856.744240856147</x:v>
      </x:c>
    </x:row>
    <x:row r="7944">
      <x:c r="A7944" s="139"/>
      <x:c r="B7944" s="139"/>
      <x:c r="C7944" s="139"/>
      <x:c r="D7944" s="139"/>
      <x:c r="E7944" s="139"/>
      <x:c r="F7944" s="139"/>
      <x:c r="G7944" s="139"/>
      <x:c r="H7944" s="139"/>
      <x:c r="I7944" s="266" t="n">
        <x:f>INT((ROW()-ROW($I$46))/((CARROT_CAP+1)*(MESCLUN_CAP+1)))</x:f>
        <x:v>12</x:v>
      </x:c>
      <x:c r="J7944" s="266" t="n">
        <x:f>MOD(INT((ROW()-ROW($I$46))/(MESCLUN_CAP+1)),CARROT_CAP+1)</x:f>
        <x:v>2</x:v>
      </x:c>
      <x:c r="K7944" s="266" t="n">
        <x:f>MOD(ROW()-ROW($I$46),MESCLUN_CAP+1)</x:f>
        <x:v>24</x:v>
      </x:c>
      <x:c r="L7944" s="266" t="n">
        <x:f>SUM(I7944:K7944)</x:f>
        <x:v>38</x:v>
      </x:c>
      <x:c r="M7944" s="267" t="n">
        <x:f>I7944*TOMATO_HOURS*WEEKS*(1+TOMATO_DIM)^I7944+J7944*CARROT_HOURS*WEEKS*(1+CARROT_DIM)^J7944+K7944*MESCLUN_HOURS*WEEKS*(1+MESCLUN_DIM)^K7944</x:f>
        <x:v>4907.679281306181</x:v>
      </x:c>
      <x:c r="N7944" s="267" t="n">
        <x:f>MAX(M7944-FARMER_HOURS,0)/TEMP_HOURS_PER_WORKER</x:f>
        <x:v>2.908110612018181</x:v>
      </x:c>
      <x:c r="O7944" s="268" t="n">
        <x:f>I7944*TOMATO_PRICE+J7944*CARROT_PRICE+K7944*MESCLUN_PRICE</x:f>
        <x:v>174588</x:v>
      </x:c>
      <x:c r="P7944" s="268" t="n">
        <x:f>I7944*TOMATO_FERTILIZER+J7944*CARROT_FERTILIZER+K7944*MESCLUN_FERTILIZER</x:f>
        <x:v>32560</x:v>
      </x:c>
      <x:c r="Q7944" s="268" t="n">
        <x:f>MIN(M7944,FARMER_HOURS)*FARMER_RATE+MAX(M7944-FARMER_HOURS,0)*TEMP_RATE</x:f>
        <x:v>97702.76530045453</x:v>
      </x:c>
      <x:c r="R7944" s="268" t="n">
        <x:f>O7944-P7944-Q7944-FIXED_COST</x:f>
        <x:v>24325.23469954547</x:v>
      </x:c>
      <x:c r="S7944" s="139" t="str">
        <x:f>IF(AND(L7944&lt;=TOTAL_BED_CAP,N7944&lt;=TEMP_WORKER_CAP),"YES","NO")</x:f>
        <x:v>YES</x:v>
      </x:c>
      <x:c r="T7944" s="139" t="n">
        <x:f>IF(S7944="YES",R7944,-1E+99)</x:f>
        <x:v>24325.23469954547</x:v>
      </x:c>
    </x:row>
    <x:row r="7945">
      <x:c r="A7945" s="139"/>
      <x:c r="B7945" s="139"/>
      <x:c r="C7945" s="139"/>
      <x:c r="D7945" s="139"/>
      <x:c r="E7945" s="139"/>
      <x:c r="F7945" s="139"/>
      <x:c r="G7945" s="139"/>
      <x:c r="H7945" s="139"/>
      <x:c r="I7945" s="266" t="n">
        <x:f>INT((ROW()-ROW($I$46))/((CARROT_CAP+1)*(MESCLUN_CAP+1)))</x:f>
        <x:v>12</x:v>
      </x:c>
      <x:c r="J7945" s="266" t="n">
        <x:f>MOD(INT((ROW()-ROW($I$46))/(MESCLUN_CAP+1)),CARROT_CAP+1)</x:f>
        <x:v>2</x:v>
      </x:c>
      <x:c r="K7945" s="266" t="n">
        <x:f>MOD(ROW()-ROW($I$46),MESCLUN_CAP+1)</x:f>
        <x:v>25</x:v>
      </x:c>
      <x:c r="L7945" s="266" t="n">
        <x:f>SUM(I7945:K7945)</x:f>
        <x:v>39</x:v>
      </x:c>
      <x:c r="M7945" s="267" t="n">
        <x:f>I7945*TOMATO_HOURS*WEEKS*(1+TOMATO_DIM)^I7945+J7945*CARROT_HOURS*WEEKS*(1+CARROT_DIM)^J7945+K7945*MESCLUN_HOURS*WEEKS*(1+MESCLUN_DIM)^K7945</x:f>
        <x:v>4987.257202721279</x:v>
      </x:c>
      <x:c r="N7945" s="267" t="n">
        <x:f>MAX(M7945-FARMER_HOURS,0)/TEMP_HOURS_PER_WORKER</x:f>
        <x:v>2.9633730574453327</x:v>
      </x:c>
      <x:c r="O7945" s="268" t="n">
        <x:f>I7945*TOMATO_PRICE+J7945*CARROT_PRICE+K7945*MESCLUN_PRICE</x:f>
        <x:v>177288</x:v>
      </x:c>
      <x:c r="P7945" s="268" t="n">
        <x:f>I7945*TOMATO_FERTILIZER+J7945*CARROT_FERTILIZER+K7945*MESCLUN_FERTILIZER</x:f>
        <x:v>33440</x:v>
      </x:c>
      <x:c r="Q7945" s="268" t="n">
        <x:f>MIN(M7945,FARMER_HOURS)*FARMER_RATE+MAX(M7945-FARMER_HOURS,0)*TEMP_RATE</x:f>
        <x:v>99084.32643613331</x:v>
      </x:c>
      <x:c r="R7945" s="268" t="n">
        <x:f>O7945-P7945-Q7945-FIXED_COST</x:f>
        <x:v>24763.673563866687</x:v>
      </x:c>
      <x:c r="S7945" s="139" t="str">
        <x:f>IF(AND(L7945&lt;=TOTAL_BED_CAP,N7945&lt;=TEMP_WORKER_CAP),"YES","NO")</x:f>
        <x:v>YES</x:v>
      </x:c>
      <x:c r="T7945" s="139" t="n">
        <x:f>IF(S7945="YES",R7945,-1E+99)</x:f>
        <x:v>24763.673563866687</x:v>
      </x:c>
    </x:row>
    <x:row r="7946">
      <x:c r="A7946" s="139"/>
      <x:c r="B7946" s="139"/>
      <x:c r="C7946" s="139"/>
      <x:c r="D7946" s="139"/>
      <x:c r="E7946" s="139"/>
      <x:c r="F7946" s="139"/>
      <x:c r="G7946" s="139"/>
      <x:c r="H7946" s="139"/>
      <x:c r="I7946" s="266" t="n">
        <x:f>INT((ROW()-ROW($I$46))/((CARROT_CAP+1)*(MESCLUN_CAP+1)))</x:f>
        <x:v>12</x:v>
      </x:c>
      <x:c r="J7946" s="266" t="n">
        <x:f>MOD(INT((ROW()-ROW($I$46))/(MESCLUN_CAP+1)),CARROT_CAP+1)</x:f>
        <x:v>2</x:v>
      </x:c>
      <x:c r="K7946" s="266" t="n">
        <x:f>MOD(ROW()-ROW($I$46),MESCLUN_CAP+1)</x:f>
        <x:v>26</x:v>
      </x:c>
      <x:c r="L7946" s="266" t="n">
        <x:f>SUM(I7946:K7946)</x:f>
        <x:v>40</x:v>
      </x:c>
      <x:c r="M7946" s="267" t="n">
        <x:f>I7946*TOMATO_HOURS*WEEKS*(1+TOMATO_DIM)^I7946+J7946*CARROT_HOURS*WEEKS*(1+CARROT_DIM)^J7946+K7946*MESCLUN_HOURS*WEEKS*(1+MESCLUN_DIM)^K7946</x:f>
        <x:v>5068.597206681996</x:v>
      </x:c>
      <x:c r="N7946" s="267" t="n">
        <x:f>MAX(M7946-FARMER_HOURS,0)/TEMP_HOURS_PER_WORKER</x:f>
        <x:v>3.0198591713069414</x:v>
      </x:c>
      <x:c r="O7946" s="268" t="n">
        <x:f>I7946*TOMATO_PRICE+J7946*CARROT_PRICE+K7946*MESCLUN_PRICE</x:f>
        <x:v>179988</x:v>
      </x:c>
      <x:c r="P7946" s="268" t="n">
        <x:f>I7946*TOMATO_FERTILIZER+J7946*CARROT_FERTILIZER+K7946*MESCLUN_FERTILIZER</x:f>
        <x:v>34320</x:v>
      </x:c>
      <x:c r="Q7946" s="268" t="n">
        <x:f>MIN(M7946,FARMER_HOURS)*FARMER_RATE+MAX(M7946-FARMER_HOURS,0)*TEMP_RATE</x:f>
        <x:v>100496.47928267354</x:v>
      </x:c>
      <x:c r="R7946" s="268" t="n">
        <x:f>O7946-P7946-Q7946-FIXED_COST</x:f>
        <x:v>25171.520717326464</x:v>
      </x:c>
      <x:c r="S7946" s="139" t="str">
        <x:f>IF(AND(L7946&lt;=TOTAL_BED_CAP,N7946&lt;=TEMP_WORKER_CAP),"YES","NO")</x:f>
        <x:v>YES</x:v>
      </x:c>
      <x:c r="T7946" s="139" t="n">
        <x:f>IF(S7946="YES",R7946,-1E+99)</x:f>
        <x:v>25171.520717326464</x:v>
      </x:c>
    </x:row>
    <x:row r="7947">
      <x:c r="A7947" s="139"/>
      <x:c r="B7947" s="139"/>
      <x:c r="C7947" s="139"/>
      <x:c r="D7947" s="139"/>
      <x:c r="E7947" s="139"/>
      <x:c r="F7947" s="139"/>
      <x:c r="G7947" s="139"/>
      <x:c r="H7947" s="139"/>
      <x:c r="I7947" s="266" t="n">
        <x:f>INT((ROW()-ROW($I$46))/((CARROT_CAP+1)*(MESCLUN_CAP+1)))</x:f>
        <x:v>12</x:v>
      </x:c>
      <x:c r="J7947" s="266" t="n">
        <x:f>MOD(INT((ROW()-ROW($I$46))/(MESCLUN_CAP+1)),CARROT_CAP+1)</x:f>
        <x:v>2</x:v>
      </x:c>
      <x:c r="K7947" s="266" t="n">
        <x:f>MOD(ROW()-ROW($I$46),MESCLUN_CAP+1)</x:f>
        <x:v>27</x:v>
      </x:c>
      <x:c r="L7947" s="266" t="n">
        <x:f>SUM(I7947:K7947)</x:f>
        <x:v>41</x:v>
      </x:c>
      <x:c r="M7947" s="267" t="n">
        <x:f>I7947*TOMATO_HOURS*WEEKS*(1+TOMATO_DIM)^I7947+J7947*CARROT_HOURS*WEEKS*(1+CARROT_DIM)^J7947+K7947*MESCLUN_HOURS*WEEKS*(1+MESCLUN_DIM)^K7947</x:f>
        <x:v>5151.730911201754</x:v>
      </x:c>
      <x:c r="N7947" s="267" t="n">
        <x:f>MAX(M7947-FARMER_HOURS,0)/TEMP_HOURS_PER_WORKER</x:f>
        <x:v>3.0775909105567734</x:v>
      </x:c>
      <x:c r="O7947" s="268" t="n">
        <x:f>I7947*TOMATO_PRICE+J7947*CARROT_PRICE+K7947*MESCLUN_PRICE</x:f>
        <x:v>182688</x:v>
      </x:c>
      <x:c r="P7947" s="268" t="n">
        <x:f>I7947*TOMATO_FERTILIZER+J7947*CARROT_FERTILIZER+K7947*MESCLUN_FERTILIZER</x:f>
        <x:v>35200</x:v>
      </x:c>
      <x:c r="Q7947" s="268" t="n">
        <x:f>MIN(M7947,FARMER_HOURS)*FARMER_RATE+MAX(M7947-FARMER_HOURS,0)*TEMP_RATE</x:f>
        <x:v>101939.77276391933</x:v>
      </x:c>
      <x:c r="R7947" s="268" t="n">
        <x:f>O7947-P7947-Q7947-FIXED_COST</x:f>
        <x:v>25548.227236080667</x:v>
      </x:c>
      <x:c r="S7947" s="139" t="str">
        <x:f>IF(AND(L7947&lt;=TOTAL_BED_CAP,N7947&lt;=TEMP_WORKER_CAP),"YES","NO")</x:f>
        <x:v>YES</x:v>
      </x:c>
      <x:c r="T7947" s="139" t="n">
        <x:f>IF(S7947="YES",R7947,-1E+99)</x:f>
        <x:v>25548.227236080667</x:v>
      </x:c>
    </x:row>
    <x:row r="7948">
      <x:c r="A7948" s="139"/>
      <x:c r="B7948" s="139"/>
      <x:c r="C7948" s="139"/>
      <x:c r="D7948" s="139"/>
      <x:c r="E7948" s="139"/>
      <x:c r="F7948" s="139"/>
      <x:c r="G7948" s="139"/>
      <x:c r="H7948" s="139"/>
      <x:c r="I7948" s="266" t="n">
        <x:f>INT((ROW()-ROW($I$46))/((CARROT_CAP+1)*(MESCLUN_CAP+1)))</x:f>
        <x:v>12</x:v>
      </x:c>
      <x:c r="J7948" s="266" t="n">
        <x:f>MOD(INT((ROW()-ROW($I$46))/(MESCLUN_CAP+1)),CARROT_CAP+1)</x:f>
        <x:v>2</x:v>
      </x:c>
      <x:c r="K7948" s="266" t="n">
        <x:f>MOD(ROW()-ROW($I$46),MESCLUN_CAP+1)</x:f>
        <x:v>28</x:v>
      </x:c>
      <x:c r="L7948" s="266" t="n">
        <x:f>SUM(I7948:K7948)</x:f>
        <x:v>42</x:v>
      </x:c>
      <x:c r="M7948" s="267" t="n">
        <x:f>I7948*TOMATO_HOURS*WEEKS*(1+TOMATO_DIM)^I7948+J7948*CARROT_HOURS*WEEKS*(1+CARROT_DIM)^J7948+K7948*MESCLUN_HOURS*WEEKS*(1+MESCLUN_DIM)^K7948</x:f>
        <x:v>5236.690449418907</x:v>
      </x:c>
      <x:c r="N7948" s="267" t="n">
        <x:f>MAX(M7948-FARMER_HOURS,0)/TEMP_HOURS_PER_WORKER</x:f>
        <x:v>3.1365905898742406</x:v>
      </x:c>
      <x:c r="O7948" s="268" t="n">
        <x:f>I7948*TOMATO_PRICE+J7948*CARROT_PRICE+K7948*MESCLUN_PRICE</x:f>
        <x:v>185388</x:v>
      </x:c>
      <x:c r="P7948" s="268" t="n">
        <x:f>I7948*TOMATO_FERTILIZER+J7948*CARROT_FERTILIZER+K7948*MESCLUN_FERTILIZER</x:f>
        <x:v>36080</x:v>
      </x:c>
      <x:c r="Q7948" s="268" t="n">
        <x:f>MIN(M7948,FARMER_HOURS)*FARMER_RATE+MAX(M7948-FARMER_HOURS,0)*TEMP_RATE</x:f>
        <x:v>103414.76474685602</x:v>
      </x:c>
      <x:c r="R7948" s="268" t="n">
        <x:f>O7948-P7948-Q7948-FIXED_COST</x:f>
        <x:v>25893.235253143983</x:v>
      </x:c>
      <x:c r="S7948" s="139" t="str">
        <x:f>IF(AND(L7948&lt;=TOTAL_BED_CAP,N7948&lt;=TEMP_WORKER_CAP),"YES","NO")</x:f>
        <x:v>YES</x:v>
      </x:c>
      <x:c r="T7948" s="139" t="n">
        <x:f>IF(S7948="YES",R7948,-1E+99)</x:f>
        <x:v>25893.235253143983</x:v>
      </x:c>
    </x:row>
    <x:row r="7949">
      <x:c r="A7949" s="139"/>
      <x:c r="B7949" s="139"/>
      <x:c r="C7949" s="139"/>
      <x:c r="D7949" s="139"/>
      <x:c r="E7949" s="139"/>
      <x:c r="F7949" s="139"/>
      <x:c r="G7949" s="139"/>
      <x:c r="H7949" s="139"/>
      <x:c r="I7949" s="266" t="n">
        <x:f>INT((ROW()-ROW($I$46))/((CARROT_CAP+1)*(MESCLUN_CAP+1)))</x:f>
        <x:v>12</x:v>
      </x:c>
      <x:c r="J7949" s="266" t="n">
        <x:f>MOD(INT((ROW()-ROW($I$46))/(MESCLUN_CAP+1)),CARROT_CAP+1)</x:f>
        <x:v>2</x:v>
      </x:c>
      <x:c r="K7949" s="266" t="n">
        <x:f>MOD(ROW()-ROW($I$46),MESCLUN_CAP+1)</x:f>
        <x:v>29</x:v>
      </x:c>
      <x:c r="L7949" s="266" t="n">
        <x:f>SUM(I7949:K7949)</x:f>
        <x:v>43</x:v>
      </x:c>
      <x:c r="M7949" s="267" t="n">
        <x:f>I7949*TOMATO_HOURS*WEEKS*(1+TOMATO_DIM)^I7949+J7949*CARROT_HOURS*WEEKS*(1+CARROT_DIM)^J7949+K7949*MESCLUN_HOURS*WEEKS*(1+MESCLUN_DIM)^K7949</x:f>
        <x:v>5323.50847753456</x:v>
      </x:c>
      <x:c r="N7949" s="267" t="n">
        <x:f>MAX(M7949-FARMER_HOURS,0)/TEMP_HOURS_PER_WORKER</x:f>
        <x:v>3.196880887176778</x:v>
      </x:c>
      <x:c r="O7949" s="268" t="n">
        <x:f>I7949*TOMATO_PRICE+J7949*CARROT_PRICE+K7949*MESCLUN_PRICE</x:f>
        <x:v>188088</x:v>
      </x:c>
      <x:c r="P7949" s="268" t="n">
        <x:f>I7949*TOMATO_FERTILIZER+J7949*CARROT_FERTILIZER+K7949*MESCLUN_FERTILIZER</x:f>
        <x:v>36960</x:v>
      </x:c>
      <x:c r="Q7949" s="268" t="n">
        <x:f>MIN(M7949,FARMER_HOURS)*FARMER_RATE+MAX(M7949-FARMER_HOURS,0)*TEMP_RATE</x:f>
        <x:v>104922.02217941945</x:v>
      </x:c>
      <x:c r="R7949" s="268" t="n">
        <x:f>O7949-P7949-Q7949-FIXED_COST</x:f>
        <x:v>26205.97782058055</x:v>
      </x:c>
      <x:c r="S7949" s="139" t="str">
        <x:f>IF(AND(L7949&lt;=TOTAL_BED_CAP,N7949&lt;=TEMP_WORKER_CAP),"YES","NO")</x:f>
        <x:v>YES</x:v>
      </x:c>
      <x:c r="T7949" s="139" t="n">
        <x:f>IF(S7949="YES",R7949,-1E+99)</x:f>
        <x:v>26205.97782058055</x:v>
      </x:c>
    </x:row>
    <x:row r="7950">
      <x:c r="A7950" s="139"/>
      <x:c r="B7950" s="139"/>
      <x:c r="C7950" s="139"/>
      <x:c r="D7950" s="139"/>
      <x:c r="E7950" s="139"/>
      <x:c r="F7950" s="139"/>
      <x:c r="G7950" s="139"/>
      <x:c r="H7950" s="139"/>
      <x:c r="I7950" s="266" t="n">
        <x:f>INT((ROW()-ROW($I$46))/((CARROT_CAP+1)*(MESCLUN_CAP+1)))</x:f>
        <x:v>12</x:v>
      </x:c>
      <x:c r="J7950" s="266" t="n">
        <x:f>MOD(INT((ROW()-ROW($I$46))/(MESCLUN_CAP+1)),CARROT_CAP+1)</x:f>
        <x:v>2</x:v>
      </x:c>
      <x:c r="K7950" s="266" t="n">
        <x:f>MOD(ROW()-ROW($I$46),MESCLUN_CAP+1)</x:f>
        <x:v>30</x:v>
      </x:c>
      <x:c r="L7950" s="266" t="n">
        <x:f>SUM(I7950:K7950)</x:f>
        <x:v>44</x:v>
      </x:c>
      <x:c r="M7950" s="267" t="n">
        <x:f>I7950*TOMATO_HOURS*WEEKS*(1+TOMATO_DIM)^I7950+J7950*CARROT_HOURS*WEEKS*(1+CARROT_DIM)^J7950+K7950*MESCLUN_HOURS*WEEKS*(1+MESCLUN_DIM)^K7950</x:f>
        <x:v>5412.21818286833</x:v>
      </x:c>
      <x:c r="N7950" s="267" t="n">
        <x:f>MAX(M7950-FARMER_HOURS,0)/TEMP_HOURS_PER_WORKER</x:f>
        <x:v>3.258484849214118</x:v>
      </x:c>
      <x:c r="O7950" s="268" t="n">
        <x:f>I7950*TOMATO_PRICE+J7950*CARROT_PRICE+K7950*MESCLUN_PRICE</x:f>
        <x:v>190788</x:v>
      </x:c>
      <x:c r="P7950" s="268" t="n">
        <x:f>I7950*TOMATO_FERTILIZER+J7950*CARROT_FERTILIZER+K7950*MESCLUN_FERTILIZER</x:f>
        <x:v>37840</x:v>
      </x:c>
      <x:c r="Q7950" s="268" t="n">
        <x:f>MIN(M7950,FARMER_HOURS)*FARMER_RATE+MAX(M7950-FARMER_HOURS,0)*TEMP_RATE</x:f>
        <x:v>106462.12123035295</x:v>
      </x:c>
      <x:c r="R7950" s="268" t="n">
        <x:f>O7950-P7950-Q7950-FIXED_COST</x:f>
        <x:v>26485.878769647054</x:v>
      </x:c>
      <x:c r="S7950" s="139" t="str">
        <x:f>IF(AND(L7950&lt;=TOTAL_BED_CAP,N7950&lt;=TEMP_WORKER_CAP),"YES","NO")</x:f>
        <x:v>YES</x:v>
      </x:c>
      <x:c r="T7950" s="139" t="n">
        <x:f>IF(S7950="YES",R7950,-1E+99)</x:f>
        <x:v>26485.878769647054</x:v>
      </x:c>
    </x:row>
    <x:row r="7951">
      <x:c r="A7951" s="139"/>
      <x:c r="B7951" s="139"/>
      <x:c r="C7951" s="139"/>
      <x:c r="D7951" s="139"/>
      <x:c r="E7951" s="139"/>
      <x:c r="F7951" s="139"/>
      <x:c r="G7951" s="139"/>
      <x:c r="H7951" s="139"/>
      <x:c r="I7951" s="266" t="n">
        <x:f>INT((ROW()-ROW($I$46))/((CARROT_CAP+1)*(MESCLUN_CAP+1)))</x:f>
        <x:v>12</x:v>
      </x:c>
      <x:c r="J7951" s="266" t="n">
        <x:f>MOD(INT((ROW()-ROW($I$46))/(MESCLUN_CAP+1)),CARROT_CAP+1)</x:f>
        <x:v>3</x:v>
      </x:c>
      <x:c r="K7951" s="266" t="n">
        <x:f>MOD(ROW()-ROW($I$46),MESCLUN_CAP+1)</x:f>
        <x:v>0</x:v>
      </x:c>
      <x:c r="L7951" s="266" t="n">
        <x:f>SUM(I7951:K7951)</x:f>
        <x:v>15</x:v>
      </x:c>
      <x:c r="M7951" s="267" t="n">
        <x:f>I7951*TOMATO_HOURS*WEEKS*(1+TOMATO_DIM)^I7951+J7951*CARROT_HOURS*WEEKS*(1+CARROT_DIM)^J7951+K7951*MESCLUN_HOURS*WEEKS*(1+MESCLUN_DIM)^K7951</x:f>
        <x:v>3486.422803108683</x:v>
      </x:c>
      <x:c r="N7951" s="267" t="n">
        <x:f>MAX(M7951-FARMER_HOURS,0)/TEMP_HOURS_PER_WORKER</x:f>
        <x:v>1.9211269466032521</x:v>
      </x:c>
      <x:c r="O7951" s="268" t="n">
        <x:f>I7951*TOMATO_PRICE+J7951*CARROT_PRICE+K7951*MESCLUN_PRICE</x:f>
        <x:v>111882</x:v>
      </x:c>
      <x:c r="P7951" s="268" t="n">
        <x:f>I7951*TOMATO_FERTILIZER+J7951*CARROT_FERTILIZER+K7951*MESCLUN_FERTILIZER</x:f>
        <x:v>11880</x:v>
      </x:c>
      <x:c r="Q7951" s="268" t="n">
        <x:f>MIN(M7951,FARMER_HOURS)*FARMER_RATE+MAX(M7951-FARMER_HOURS,0)*TEMP_RATE</x:f>
        <x:v>73028.1736650813</x:v>
      </x:c>
      <x:c r="R7951" s="268" t="n">
        <x:f>O7951-P7951-Q7951-FIXED_COST</x:f>
        <x:v>6973.826334918704</x:v>
      </x:c>
      <x:c r="S7951" s="139" t="str">
        <x:f>IF(AND(L7951&lt;=TOTAL_BED_CAP,N7951&lt;=TEMP_WORKER_CAP),"YES","NO")</x:f>
        <x:v>YES</x:v>
      </x:c>
      <x:c r="T7951" s="139" t="n">
        <x:f>IF(S7951="YES",R7951,-1E+99)</x:f>
        <x:v>6973.826334918704</x:v>
      </x:c>
    </x:row>
    <x:row r="7952">
      <x:c r="A7952" s="139"/>
      <x:c r="B7952" s="139"/>
      <x:c r="C7952" s="139"/>
      <x:c r="D7952" s="139"/>
      <x:c r="E7952" s="139"/>
      <x:c r="F7952" s="139"/>
      <x:c r="G7952" s="139"/>
      <x:c r="H7952" s="139"/>
      <x:c r="I7952" s="266" t="n">
        <x:f>INT((ROW()-ROW($I$46))/((CARROT_CAP+1)*(MESCLUN_CAP+1)))</x:f>
        <x:v>12</x:v>
      </x:c>
      <x:c r="J7952" s="266" t="n">
        <x:f>MOD(INT((ROW()-ROW($I$46))/(MESCLUN_CAP+1)),CARROT_CAP+1)</x:f>
        <x:v>3</x:v>
      </x:c>
      <x:c r="K7952" s="266" t="n">
        <x:f>MOD(ROW()-ROW($I$46),MESCLUN_CAP+1)</x:f>
        <x:v>1</x:v>
      </x:c>
      <x:c r="L7952" s="266" t="n">
        <x:f>SUM(I7952:K7952)</x:f>
        <x:v>16</x:v>
      </x:c>
      <x:c r="M7952" s="267" t="n">
        <x:f>I7952*TOMATO_HOURS*WEEKS*(1+TOMATO_DIM)^I7952+J7952*CARROT_HOURS*WEEKS*(1+CARROT_DIM)^J7952+K7952*MESCLUN_HOURS*WEEKS*(1+MESCLUN_DIM)^K7952</x:f>
        <x:v>3531.985303108683</x:v>
      </x:c>
      <x:c r="N7952" s="267" t="n">
        <x:f>MAX(M7952-FARMER_HOURS,0)/TEMP_HOURS_PER_WORKER</x:f>
        <x:v>1.9527675716032522</x:v>
      </x:c>
      <x:c r="O7952" s="268" t="n">
        <x:f>I7952*TOMATO_PRICE+J7952*CARROT_PRICE+K7952*MESCLUN_PRICE</x:f>
        <x:v>114582</x:v>
      </x:c>
      <x:c r="P7952" s="268" t="n">
        <x:f>I7952*TOMATO_FERTILIZER+J7952*CARROT_FERTILIZER+K7952*MESCLUN_FERTILIZER</x:f>
        <x:v>12760</x:v>
      </x:c>
      <x:c r="Q7952" s="268" t="n">
        <x:f>MIN(M7952,FARMER_HOURS)*FARMER_RATE+MAX(M7952-FARMER_HOURS,0)*TEMP_RATE</x:f>
        <x:v>73819.1892900813</x:v>
      </x:c>
      <x:c r="R7952" s="268" t="n">
        <x:f>O7952-P7952-Q7952-FIXED_COST</x:f>
        <x:v>8002.810709918704</x:v>
      </x:c>
      <x:c r="S7952" s="139" t="str">
        <x:f>IF(AND(L7952&lt;=TOTAL_BED_CAP,N7952&lt;=TEMP_WORKER_CAP),"YES","NO")</x:f>
        <x:v>YES</x:v>
      </x:c>
      <x:c r="T7952" s="139" t="n">
        <x:f>IF(S7952="YES",R7952,-1E+99)</x:f>
        <x:v>8002.810709918704</x:v>
      </x:c>
    </x:row>
    <x:row r="7953">
      <x:c r="A7953" s="139"/>
      <x:c r="B7953" s="139"/>
      <x:c r="C7953" s="139"/>
      <x:c r="D7953" s="139"/>
      <x:c r="E7953" s="139"/>
      <x:c r="F7953" s="139"/>
      <x:c r="G7953" s="139"/>
      <x:c r="H7953" s="139"/>
      <x:c r="I7953" s="266" t="n">
        <x:f>INT((ROW()-ROW($I$46))/((CARROT_CAP+1)*(MESCLUN_CAP+1)))</x:f>
        <x:v>12</x:v>
      </x:c>
      <x:c r="J7953" s="266" t="n">
        <x:f>MOD(INT((ROW()-ROW($I$46))/(MESCLUN_CAP+1)),CARROT_CAP+1)</x:f>
        <x:v>3</x:v>
      </x:c>
      <x:c r="K7953" s="266" t="n">
        <x:f>MOD(ROW()-ROW($I$46),MESCLUN_CAP+1)</x:f>
        <x:v>2</x:v>
      </x:c>
      <x:c r="L7953" s="266" t="n">
        <x:f>SUM(I7953:K7953)</x:f>
        <x:v>17</x:v>
      </x:c>
      <x:c r="M7953" s="267" t="n">
        <x:f>I7953*TOMATO_HOURS*WEEKS*(1+TOMATO_DIM)^I7953+J7953*CARROT_HOURS*WEEKS*(1+CARROT_DIM)^J7953+K7953*MESCLUN_HOURS*WEEKS*(1+MESCLUN_DIM)^K7953</x:f>
        <x:v>3578.686865608683</x:v>
      </x:c>
      <x:c r="N7953" s="267" t="n">
        <x:f>MAX(M7953-FARMER_HOURS,0)/TEMP_HOURS_PER_WORKER</x:f>
        <x:v>1.9851992122282522</x:v>
      </x:c>
      <x:c r="O7953" s="268" t="n">
        <x:f>I7953*TOMATO_PRICE+J7953*CARROT_PRICE+K7953*MESCLUN_PRICE</x:f>
        <x:v>117282</x:v>
      </x:c>
      <x:c r="P7953" s="268" t="n">
        <x:f>I7953*TOMATO_FERTILIZER+J7953*CARROT_FERTILIZER+K7953*MESCLUN_FERTILIZER</x:f>
        <x:v>13640</x:v>
      </x:c>
      <x:c r="Q7953" s="268" t="n">
        <x:f>MIN(M7953,FARMER_HOURS)*FARMER_RATE+MAX(M7953-FARMER_HOURS,0)*TEMP_RATE</x:f>
        <x:v>74629.9803057063</x:v>
      </x:c>
      <x:c r="R7953" s="268" t="n">
        <x:f>O7953-P7953-Q7953-FIXED_COST</x:f>
        <x:v>9012.019694293704</x:v>
      </x:c>
      <x:c r="S7953" s="139" t="str">
        <x:f>IF(AND(L7953&lt;=TOTAL_BED_CAP,N7953&lt;=TEMP_WORKER_CAP),"YES","NO")</x:f>
        <x:v>YES</x:v>
      </x:c>
      <x:c r="T7953" s="139" t="n">
        <x:f>IF(S7953="YES",R7953,-1E+99)</x:f>
        <x:v>9012.019694293704</x:v>
      </x:c>
    </x:row>
    <x:row r="7954">
      <x:c r="A7954" s="139"/>
      <x:c r="B7954" s="139"/>
      <x:c r="C7954" s="139"/>
      <x:c r="D7954" s="139"/>
      <x:c r="E7954" s="139"/>
      <x:c r="F7954" s="139"/>
      <x:c r="G7954" s="139"/>
      <x:c r="H7954" s="139"/>
      <x:c r="I7954" s="266" t="n">
        <x:f>INT((ROW()-ROW($I$46))/((CARROT_CAP+1)*(MESCLUN_CAP+1)))</x:f>
        <x:v>12</x:v>
      </x:c>
      <x:c r="J7954" s="266" t="n">
        <x:f>MOD(INT((ROW()-ROW($I$46))/(MESCLUN_CAP+1)),CARROT_CAP+1)</x:f>
        <x:v>3</x:v>
      </x:c>
      <x:c r="K7954" s="266" t="n">
        <x:f>MOD(ROW()-ROW($I$46),MESCLUN_CAP+1)</x:f>
        <x:v>3</x:v>
      </x:c>
      <x:c r="L7954" s="266" t="n">
        <x:f>SUM(I7954:K7954)</x:f>
        <x:v>18</x:v>
      </x:c>
      <x:c r="M7954" s="267" t="n">
        <x:f>I7954*TOMATO_HOURS*WEEKS*(1+TOMATO_DIM)^I7954+J7954*CARROT_HOURS*WEEKS*(1+CARROT_DIM)^J7954+K7954*MESCLUN_HOURS*WEEKS*(1+MESCLUN_DIM)^K7954</x:f>
        <x:v>3626.548848030558</x:v>
      </x:c>
      <x:c r="N7954" s="267" t="n">
        <x:f>MAX(M7954-FARMER_HOURS,0)/TEMP_HOURS_PER_WORKER</x:f>
        <x:v>2.018436700021221</x:v>
      </x:c>
      <x:c r="O7954" s="268" t="n">
        <x:f>I7954*TOMATO_PRICE+J7954*CARROT_PRICE+K7954*MESCLUN_PRICE</x:f>
        <x:v>119982</x:v>
      </x:c>
      <x:c r="P7954" s="268" t="n">
        <x:f>I7954*TOMATO_FERTILIZER+J7954*CARROT_FERTILIZER+K7954*MESCLUN_FERTILIZER</x:f>
        <x:v>14520</x:v>
      </x:c>
      <x:c r="Q7954" s="268" t="n">
        <x:f>MIN(M7954,FARMER_HOURS)*FARMER_RATE+MAX(M7954-FARMER_HOURS,0)*TEMP_RATE</x:f>
        <x:v>75460.91750053052</x:v>
      </x:c>
      <x:c r="R7954" s="268" t="n">
        <x:f>O7954-P7954-Q7954-FIXED_COST</x:f>
        <x:v>10001.082499469485</x:v>
      </x:c>
      <x:c r="S7954" s="139" t="str">
        <x:f>IF(AND(L7954&lt;=TOTAL_BED_CAP,N7954&lt;=TEMP_WORKER_CAP),"YES","NO")</x:f>
        <x:v>YES</x:v>
      </x:c>
      <x:c r="T7954" s="139" t="n">
        <x:f>IF(S7954="YES",R7954,-1E+99)</x:f>
        <x:v>10001.082499469485</x:v>
      </x:c>
    </x:row>
    <x:row r="7955">
      <x:c r="A7955" s="139"/>
      <x:c r="B7955" s="139"/>
      <x:c r="C7955" s="139"/>
      <x:c r="D7955" s="139"/>
      <x:c r="E7955" s="139"/>
      <x:c r="F7955" s="139"/>
      <x:c r="G7955" s="139"/>
      <x:c r="H7955" s="139"/>
      <x:c r="I7955" s="266" t="n">
        <x:f>INT((ROW()-ROW($I$46))/((CARROT_CAP+1)*(MESCLUN_CAP+1)))</x:f>
        <x:v>12</x:v>
      </x:c>
      <x:c r="J7955" s="266" t="n">
        <x:f>MOD(INT((ROW()-ROW($I$46))/(MESCLUN_CAP+1)),CARROT_CAP+1)</x:f>
        <x:v>3</x:v>
      </x:c>
      <x:c r="K7955" s="266" t="n">
        <x:f>MOD(ROW()-ROW($I$46),MESCLUN_CAP+1)</x:f>
        <x:v>4</x:v>
      </x:c>
      <x:c r="L7955" s="266" t="n">
        <x:f>SUM(I7955:K7955)</x:f>
        <x:v>19</x:v>
      </x:c>
      <x:c r="M7955" s="267" t="n">
        <x:f>I7955*TOMATO_HOURS*WEEKS*(1+TOMATO_DIM)^I7955+J7955*CARROT_HOURS*WEEKS*(1+CARROT_DIM)^J7955+K7955*MESCLUN_HOURS*WEEKS*(1+MESCLUN_DIM)^K7955</x:f>
        <x:v>3675.5929637532145</x:v>
      </x:c>
      <x:c r="N7955" s="267" t="n">
        <x:f>MAX(M7955-FARMER_HOURS,0)/TEMP_HOURS_PER_WORKER</x:f>
        <x:v>2.05249511371751</x:v>
      </x:c>
      <x:c r="O7955" s="268" t="n">
        <x:f>I7955*TOMATO_PRICE+J7955*CARROT_PRICE+K7955*MESCLUN_PRICE</x:f>
        <x:v>122682</x:v>
      </x:c>
      <x:c r="P7955" s="268" t="n">
        <x:f>I7955*TOMATO_FERTILIZER+J7955*CARROT_FERTILIZER+K7955*MESCLUN_FERTILIZER</x:f>
        <x:v>15400</x:v>
      </x:c>
      <x:c r="Q7955" s="268" t="n">
        <x:f>MIN(M7955,FARMER_HOURS)*FARMER_RATE+MAX(M7955-FARMER_HOURS,0)*TEMP_RATE</x:f>
        <x:v>76312.37784293774</x:v>
      </x:c>
      <x:c r="R7955" s="268" t="n">
        <x:f>O7955-P7955-Q7955-FIXED_COST</x:f>
        <x:v>10969.622157062258</x:v>
      </x:c>
      <x:c r="S7955" s="139" t="str">
        <x:f>IF(AND(L7955&lt;=TOTAL_BED_CAP,N7955&lt;=TEMP_WORKER_CAP),"YES","NO")</x:f>
        <x:v>YES</x:v>
      </x:c>
      <x:c r="T7955" s="139" t="n">
        <x:f>IF(S7955="YES",R7955,-1E+99)</x:f>
        <x:v>10969.622157062258</x:v>
      </x:c>
    </x:row>
    <x:row r="7956">
      <x:c r="A7956" s="139"/>
      <x:c r="B7956" s="139"/>
      <x:c r="C7956" s="139"/>
      <x:c r="D7956" s="139"/>
      <x:c r="E7956" s="139"/>
      <x:c r="F7956" s="139"/>
      <x:c r="G7956" s="139"/>
      <x:c r="H7956" s="139"/>
      <x:c r="I7956" s="266" t="n">
        <x:f>INT((ROW()-ROW($I$46))/((CARROT_CAP+1)*(MESCLUN_CAP+1)))</x:f>
        <x:v>12</x:v>
      </x:c>
      <x:c r="J7956" s="266" t="n">
        <x:f>MOD(INT((ROW()-ROW($I$46))/(MESCLUN_CAP+1)),CARROT_CAP+1)</x:f>
        <x:v>3</x:v>
      </x:c>
      <x:c r="K7956" s="266" t="n">
        <x:f>MOD(ROW()-ROW($I$46),MESCLUN_CAP+1)</x:f>
        <x:v>5</x:v>
      </x:c>
      <x:c r="L7956" s="266" t="n">
        <x:f>SUM(I7956:K7956)</x:f>
        <x:v>20</x:v>
      </x:c>
      <x:c r="M7956" s="267" t="n">
        <x:f>I7956*TOMATO_HOURS*WEEKS*(1+TOMATO_DIM)^I7956+J7956*CARROT_HOURS*WEEKS*(1+CARROT_DIM)^J7956+K7956*MESCLUN_HOURS*WEEKS*(1+MESCLUN_DIM)^K7956</x:f>
        <x:v>3725.841287674418</x:v>
      </x:c>
      <x:c r="N7956" s="267" t="n">
        <x:f>MAX(M7956-FARMER_HOURS,0)/TEMP_HOURS_PER_WORKER</x:f>
        <x:v>2.0873897831072346</x:v>
      </x:c>
      <x:c r="O7956" s="268" t="n">
        <x:f>I7956*TOMATO_PRICE+J7956*CARROT_PRICE+K7956*MESCLUN_PRICE</x:f>
        <x:v>125382</x:v>
      </x:c>
      <x:c r="P7956" s="268" t="n">
        <x:f>I7956*TOMATO_FERTILIZER+J7956*CARROT_FERTILIZER+K7956*MESCLUN_FERTILIZER</x:f>
        <x:v>16280</x:v>
      </x:c>
      <x:c r="Q7956" s="268" t="n">
        <x:f>MIN(M7956,FARMER_HOURS)*FARMER_RATE+MAX(M7956-FARMER_HOURS,0)*TEMP_RATE</x:f>
        <x:v>77184.74457768086</x:v>
      </x:c>
      <x:c r="R7956" s="268" t="n">
        <x:f>O7956-P7956-Q7956-FIXED_COST</x:f>
        <x:v>11917.25542231914</x:v>
      </x:c>
      <x:c r="S7956" s="139" t="str">
        <x:f>IF(AND(L7956&lt;=TOTAL_BED_CAP,N7956&lt;=TEMP_WORKER_CAP),"YES","NO")</x:f>
        <x:v>YES</x:v>
      </x:c>
      <x:c r="T7956" s="139" t="n">
        <x:f>IF(S7956="YES",R7956,-1E+99)</x:f>
        <x:v>11917.25542231914</x:v>
      </x:c>
    </x:row>
    <x:row r="7957">
      <x:c r="A7957" s="139"/>
      <x:c r="B7957" s="139"/>
      <x:c r="C7957" s="139"/>
      <x:c r="D7957" s="139"/>
      <x:c r="E7957" s="139"/>
      <x:c r="F7957" s="139"/>
      <x:c r="G7957" s="139"/>
      <x:c r="H7957" s="139"/>
      <x:c r="I7957" s="266" t="n">
        <x:f>INT((ROW()-ROW($I$46))/((CARROT_CAP+1)*(MESCLUN_CAP+1)))</x:f>
        <x:v>12</x:v>
      </x:c>
      <x:c r="J7957" s="266" t="n">
        <x:f>MOD(INT((ROW()-ROW($I$46))/(MESCLUN_CAP+1)),CARROT_CAP+1)</x:f>
        <x:v>3</x:v>
      </x:c>
      <x:c r="K7957" s="266" t="n">
        <x:f>MOD(ROW()-ROW($I$46),MESCLUN_CAP+1)</x:f>
        <x:v>6</x:v>
      </x:c>
      <x:c r="L7957" s="266" t="n">
        <x:f>SUM(I7957:K7957)</x:f>
        <x:v>21</x:v>
      </x:c>
      <x:c r="M7957" s="267" t="n">
        <x:f>I7957*TOMATO_HOURS*WEEKS*(1+TOMATO_DIM)^I7957+J7957*CARROT_HOURS*WEEKS*(1+CARROT_DIM)^J7957+K7957*MESCLUN_HOURS*WEEKS*(1+MESCLUN_DIM)^K7957</x:f>
        <x:v>3777.316261856051</x:v>
      </x:c>
      <x:c r="N7957" s="267" t="n">
        <x:f>MAX(M7957-FARMER_HOURS,0)/TEMP_HOURS_PER_WORKER</x:f>
        <x:v>2.123136292955591</x:v>
      </x:c>
      <x:c r="O7957" s="268" t="n">
        <x:f>I7957*TOMATO_PRICE+J7957*CARROT_PRICE+K7957*MESCLUN_PRICE</x:f>
        <x:v>128082</x:v>
      </x:c>
      <x:c r="P7957" s="268" t="n">
        <x:f>I7957*TOMATO_FERTILIZER+J7957*CARROT_FERTILIZER+K7957*MESCLUN_FERTILIZER</x:f>
        <x:v>17160</x:v>
      </x:c>
      <x:c r="Q7957" s="268" t="n">
        <x:f>MIN(M7957,FARMER_HOURS)*FARMER_RATE+MAX(M7957-FARMER_HOURS,0)*TEMP_RATE</x:f>
        <x:v>78078.40732388977</x:v>
      </x:c>
      <x:c r="R7957" s="268" t="n">
        <x:f>O7957-P7957-Q7957-FIXED_COST</x:f>
        <x:v>12843.592676110231</x:v>
      </x:c>
      <x:c r="S7957" s="139" t="str">
        <x:f>IF(AND(L7957&lt;=TOTAL_BED_CAP,N7957&lt;=TEMP_WORKER_CAP),"YES","NO")</x:f>
        <x:v>YES</x:v>
      </x:c>
      <x:c r="T7957" s="139" t="n">
        <x:f>IF(S7957="YES",R7957,-1E+99)</x:f>
        <x:v>12843.592676110231</x:v>
      </x:c>
    </x:row>
    <x:row r="7958">
      <x:c r="A7958" s="139"/>
      <x:c r="B7958" s="139"/>
      <x:c r="C7958" s="139"/>
      <x:c r="D7958" s="139"/>
      <x:c r="E7958" s="139"/>
      <x:c r="F7958" s="139"/>
      <x:c r="G7958" s="139"/>
      <x:c r="H7958" s="139"/>
      <x:c r="I7958" s="266" t="n">
        <x:f>INT((ROW()-ROW($I$46))/((CARROT_CAP+1)*(MESCLUN_CAP+1)))</x:f>
        <x:v>12</x:v>
      </x:c>
      <x:c r="J7958" s="266" t="n">
        <x:f>MOD(INT((ROW()-ROW($I$46))/(MESCLUN_CAP+1)),CARROT_CAP+1)</x:f>
        <x:v>3</x:v>
      </x:c>
      <x:c r="K7958" s="266" t="n">
        <x:f>MOD(ROW()-ROW($I$46),MESCLUN_CAP+1)</x:f>
        <x:v>7</x:v>
      </x:c>
      <x:c r="L7958" s="266" t="n">
        <x:f>SUM(I7958:K7958)</x:f>
        <x:v>22</x:v>
      </x:c>
      <x:c r="M7958" s="267" t="n">
        <x:f>I7958*TOMATO_HOURS*WEEKS*(1+TOMATO_DIM)^I7958+J7958*CARROT_HOURS*WEEKS*(1+CARROT_DIM)^J7958+K7958*MESCLUN_HOURS*WEEKS*(1+MESCLUN_DIM)^K7958</x:f>
        <x:v>3830.0407012540113</x:v>
      </x:c>
      <x:c r="N7958" s="267" t="n">
        <x:f>MAX(M7958-FARMER_HOURS,0)/TEMP_HOURS_PER_WORKER</x:f>
        <x:v>2.1597504869819524</x:v>
      </x:c>
      <x:c r="O7958" s="268" t="n">
        <x:f>I7958*TOMATO_PRICE+J7958*CARROT_PRICE+K7958*MESCLUN_PRICE</x:f>
        <x:v>130782</x:v>
      </x:c>
      <x:c r="P7958" s="268" t="n">
        <x:f>I7958*TOMATO_FERTILIZER+J7958*CARROT_FERTILIZER+K7958*MESCLUN_FERTILIZER</x:f>
        <x:v>18040</x:v>
      </x:c>
      <x:c r="Q7958" s="268" t="n">
        <x:f>MIN(M7958,FARMER_HOURS)*FARMER_RATE+MAX(M7958-FARMER_HOURS,0)*TEMP_RATE</x:f>
        <x:v>78993.76217454881</x:v>
      </x:c>
      <x:c r="R7958" s="268" t="n">
        <x:f>O7958-P7958-Q7958-FIXED_COST</x:f>
        <x:v>13748.237825451186</x:v>
      </x:c>
      <x:c r="S7958" s="139" t="str">
        <x:f>IF(AND(L7958&lt;=TOTAL_BED_CAP,N7958&lt;=TEMP_WORKER_CAP),"YES","NO")</x:f>
        <x:v>YES</x:v>
      </x:c>
      <x:c r="T7958" s="139" t="n">
        <x:f>IF(S7958="YES",R7958,-1E+99)</x:f>
        <x:v>13748.237825451186</x:v>
      </x:c>
    </x:row>
    <x:row r="7959">
      <x:c r="A7959" s="139"/>
      <x:c r="B7959" s="139"/>
      <x:c r="C7959" s="139"/>
      <x:c r="D7959" s="139"/>
      <x:c r="E7959" s="139"/>
      <x:c r="F7959" s="139"/>
      <x:c r="G7959" s="139"/>
      <x:c r="H7959" s="139"/>
      <x:c r="I7959" s="266" t="n">
        <x:f>INT((ROW()-ROW($I$46))/((CARROT_CAP+1)*(MESCLUN_CAP+1)))</x:f>
        <x:v>12</x:v>
      </x:c>
      <x:c r="J7959" s="266" t="n">
        <x:f>MOD(INT((ROW()-ROW($I$46))/(MESCLUN_CAP+1)),CARROT_CAP+1)</x:f>
        <x:v>3</x:v>
      </x:c>
      <x:c r="K7959" s="266" t="n">
        <x:f>MOD(ROW()-ROW($I$46),MESCLUN_CAP+1)</x:f>
        <x:v>8</x:v>
      </x:c>
      <x:c r="L7959" s="266" t="n">
        <x:f>SUM(I7959:K7959)</x:f>
        <x:v>23</x:v>
      </x:c>
      <x:c r="M7959" s="267" t="n">
        <x:f>I7959*TOMATO_HOURS*WEEKS*(1+TOMATO_DIM)^I7959+J7959*CARROT_HOURS*WEEKS*(1+CARROT_DIM)^J7959+K7959*MESCLUN_HOURS*WEEKS*(1+MESCLUN_DIM)^K7959</x:f>
        <x:v>3884.0377995339913</x:v>
      </x:c>
      <x:c r="N7959" s="267" t="n">
        <x:f>MAX(M7959-FARMER_HOURS,0)/TEMP_HOURS_PER_WORKER</x:f>
        <x:v>2.197248471898605</x:v>
      </x:c>
      <x:c r="O7959" s="268" t="n">
        <x:f>I7959*TOMATO_PRICE+J7959*CARROT_PRICE+K7959*MESCLUN_PRICE</x:f>
        <x:v>133482</x:v>
      </x:c>
      <x:c r="P7959" s="268" t="n">
        <x:f>I7959*TOMATO_FERTILIZER+J7959*CARROT_FERTILIZER+K7959*MESCLUN_FERTILIZER</x:f>
        <x:v>18920</x:v>
      </x:c>
      <x:c r="Q7959" s="268" t="n">
        <x:f>MIN(M7959,FARMER_HOURS)*FARMER_RATE+MAX(M7959-FARMER_HOURS,0)*TEMP_RATE</x:f>
        <x:v>79931.21179746513</x:v>
      </x:c>
      <x:c r="R7959" s="268" t="n">
        <x:f>O7959-P7959-Q7959-FIXED_COST</x:f>
        <x:v>14630.788202534866</x:v>
      </x:c>
      <x:c r="S7959" s="139" t="str">
        <x:f>IF(AND(L7959&lt;=TOTAL_BED_CAP,N7959&lt;=TEMP_WORKER_CAP),"YES","NO")</x:f>
        <x:v>YES</x:v>
      </x:c>
      <x:c r="T7959" s="139" t="n">
        <x:f>IF(S7959="YES",R7959,-1E+99)</x:f>
        <x:v>14630.788202534866</x:v>
      </x:c>
    </x:row>
    <x:row r="7960">
      <x:c r="A7960" s="139"/>
      <x:c r="B7960" s="139"/>
      <x:c r="C7960" s="139"/>
      <x:c r="D7960" s="139"/>
      <x:c r="E7960" s="139"/>
      <x:c r="F7960" s="139"/>
      <x:c r="G7960" s="139"/>
      <x:c r="H7960" s="139"/>
      <x:c r="I7960" s="266" t="n">
        <x:f>INT((ROW()-ROW($I$46))/((CARROT_CAP+1)*(MESCLUN_CAP+1)))</x:f>
        <x:v>12</x:v>
      </x:c>
      <x:c r="J7960" s="266" t="n">
        <x:f>MOD(INT((ROW()-ROW($I$46))/(MESCLUN_CAP+1)),CARROT_CAP+1)</x:f>
        <x:v>3</x:v>
      </x:c>
      <x:c r="K7960" s="266" t="n">
        <x:f>MOD(ROW()-ROW($I$46),MESCLUN_CAP+1)</x:f>
        <x:v>9</x:v>
      </x:c>
      <x:c r="L7960" s="266" t="n">
        <x:f>SUM(I7960:K7960)</x:f>
        <x:v>24</x:v>
      </x:c>
      <x:c r="M7960" s="267" t="n">
        <x:f>I7960*TOMATO_HOURS*WEEKS*(1+TOMATO_DIM)^I7960+J7960*CARROT_HOURS*WEEKS*(1+CARROT_DIM)^J7960+K7960*MESCLUN_HOURS*WEEKS*(1+MESCLUN_DIM)^K7960</x:f>
        <x:v>3939.331134974386</x:v>
      </x:c>
      <x:c r="N7960" s="267" t="n">
        <x:f>MAX(M7960-FARMER_HOURS,0)/TEMP_HOURS_PER_WORKER</x:f>
        <x:v>2.23564662150999</x:v>
      </x:c>
      <x:c r="O7960" s="268" t="n">
        <x:f>I7960*TOMATO_PRICE+J7960*CARROT_PRICE+K7960*MESCLUN_PRICE</x:f>
        <x:v>136182</x:v>
      </x:c>
      <x:c r="P7960" s="268" t="n">
        <x:f>I7960*TOMATO_FERTILIZER+J7960*CARROT_FERTILIZER+K7960*MESCLUN_FERTILIZER</x:f>
        <x:v>19800</x:v>
      </x:c>
      <x:c r="Q7960" s="268" t="n">
        <x:f>MIN(M7960,FARMER_HOURS)*FARMER_RATE+MAX(M7960-FARMER_HOURS,0)*TEMP_RATE</x:f>
        <x:v>80891.16553774975</x:v>
      </x:c>
      <x:c r="R7960" s="268" t="n">
        <x:f>O7960-P7960-Q7960-FIXED_COST</x:f>
        <x:v>15490.834462250248</x:v>
      </x:c>
      <x:c r="S7960" s="139" t="str">
        <x:f>IF(AND(L7960&lt;=TOTAL_BED_CAP,N7960&lt;=TEMP_WORKER_CAP),"YES","NO")</x:f>
        <x:v>YES</x:v>
      </x:c>
      <x:c r="T7960" s="139" t="n">
        <x:f>IF(S7960="YES",R7960,-1E+99)</x:f>
        <x:v>15490.834462250248</x:v>
      </x:c>
    </x:row>
    <x:row r="7961">
      <x:c r="A7961" s="139"/>
      <x:c r="B7961" s="139"/>
      <x:c r="C7961" s="139"/>
      <x:c r="D7961" s="139"/>
      <x:c r="E7961" s="139"/>
      <x:c r="F7961" s="139"/>
      <x:c r="G7961" s="139"/>
      <x:c r="H7961" s="139"/>
      <x:c r="I7961" s="266" t="n">
        <x:f>INT((ROW()-ROW($I$46))/((CARROT_CAP+1)*(MESCLUN_CAP+1)))</x:f>
        <x:v>12</x:v>
      </x:c>
      <x:c r="J7961" s="266" t="n">
        <x:f>MOD(INT((ROW()-ROW($I$46))/(MESCLUN_CAP+1)),CARROT_CAP+1)</x:f>
        <x:v>3</x:v>
      </x:c>
      <x:c r="K7961" s="266" t="n">
        <x:f>MOD(ROW()-ROW($I$46),MESCLUN_CAP+1)</x:f>
        <x:v>10</x:v>
      </x:c>
      <x:c r="L7961" s="266" t="n">
        <x:f>SUM(I7961:K7961)</x:f>
        <x:v>25</x:v>
      </x:c>
      <x:c r="M7961" s="267" t="n">
        <x:f>I7961*TOMATO_HOURS*WEEKS*(1+TOMATO_DIM)^I7961+J7961*CARROT_HOURS*WEEKS*(1+CARROT_DIM)^J7961+K7961*MESCLUN_HOURS*WEEKS*(1+MESCLUN_DIM)^K7961</x:f>
        <x:v>3995.9446764575987</x:v>
      </x:c>
      <x:c r="N7961" s="267" t="n">
        <x:f>MAX(M7961-FARMER_HOURS,0)/TEMP_HOURS_PER_WORKER</x:f>
        <x:v>2.2749615808733323</x:v>
      </x:c>
      <x:c r="O7961" s="268" t="n">
        <x:f>I7961*TOMATO_PRICE+J7961*CARROT_PRICE+K7961*MESCLUN_PRICE</x:f>
        <x:v>138882</x:v>
      </x:c>
      <x:c r="P7961" s="268" t="n">
        <x:f>I7961*TOMATO_FERTILIZER+J7961*CARROT_FERTILIZER+K7961*MESCLUN_FERTILIZER</x:f>
        <x:v>20680</x:v>
      </x:c>
      <x:c r="Q7961" s="268" t="n">
        <x:f>MIN(M7961,FARMER_HOURS)*FARMER_RATE+MAX(M7961-FARMER_HOURS,0)*TEMP_RATE</x:f>
        <x:v>81874.0395218333</x:v>
      </x:c>
      <x:c r="R7961" s="268" t="n">
        <x:f>O7961-P7961-Q7961-FIXED_COST</x:f>
        <x:v>16327.9604781667</x:v>
      </x:c>
      <x:c r="S7961" s="139" t="str">
        <x:f>IF(AND(L7961&lt;=TOTAL_BED_CAP,N7961&lt;=TEMP_WORKER_CAP),"YES","NO")</x:f>
        <x:v>YES</x:v>
      </x:c>
      <x:c r="T7961" s="139" t="n">
        <x:f>IF(S7961="YES",R7961,-1E+99)</x:f>
        <x:v>16327.9604781667</x:v>
      </x:c>
    </x:row>
    <x:row r="7962">
      <x:c r="A7962" s="139"/>
      <x:c r="B7962" s="139"/>
      <x:c r="C7962" s="139"/>
      <x:c r="D7962" s="139"/>
      <x:c r="E7962" s="139"/>
      <x:c r="F7962" s="139"/>
      <x:c r="G7962" s="139"/>
      <x:c r="H7962" s="139"/>
      <x:c r="I7962" s="266" t="n">
        <x:f>INT((ROW()-ROW($I$46))/((CARROT_CAP+1)*(MESCLUN_CAP+1)))</x:f>
        <x:v>12</x:v>
      </x:c>
      <x:c r="J7962" s="266" t="n">
        <x:f>MOD(INT((ROW()-ROW($I$46))/(MESCLUN_CAP+1)),CARROT_CAP+1)</x:f>
        <x:v>3</x:v>
      </x:c>
      <x:c r="K7962" s="266" t="n">
        <x:f>MOD(ROW()-ROW($I$46),MESCLUN_CAP+1)</x:f>
        <x:v>11</x:v>
      </x:c>
      <x:c r="L7962" s="266" t="n">
        <x:f>SUM(I7962:K7962)</x:f>
        <x:v>26</x:v>
      </x:c>
      <x:c r="M7962" s="267" t="n">
        <x:f>I7962*TOMATO_HOURS*WEEKS*(1+TOMATO_DIM)^I7962+J7962*CARROT_HOURS*WEEKS*(1+CARROT_DIM)^J7962+K7962*MESCLUN_HOURS*WEEKS*(1+MESCLUN_DIM)^K7962</x:f>
        <x:v>4053.902789551038</x:v>
      </x:c>
      <x:c r="N7962" s="267" t="n">
        <x:f>MAX(M7962-FARMER_HOURS,0)/TEMP_HOURS_PER_WORKER</x:f>
        <x:v>2.315210270521554</x:v>
      </x:c>
      <x:c r="O7962" s="268" t="n">
        <x:f>I7962*TOMATO_PRICE+J7962*CARROT_PRICE+K7962*MESCLUN_PRICE</x:f>
        <x:v>141582</x:v>
      </x:c>
      <x:c r="P7962" s="268" t="n">
        <x:f>I7962*TOMATO_FERTILIZER+J7962*CARROT_FERTILIZER+K7962*MESCLUN_FERTILIZER</x:f>
        <x:v>21560</x:v>
      </x:c>
      <x:c r="Q7962" s="268" t="n">
        <x:f>MIN(M7962,FARMER_HOURS)*FARMER_RATE+MAX(M7962-FARMER_HOURS,0)*TEMP_RATE</x:f>
        <x:v>82880.25676303885</x:v>
      </x:c>
      <x:c r="R7962" s="268" t="n">
        <x:f>O7962-P7962-Q7962-FIXED_COST</x:f>
        <x:v>17141.74323696115</x:v>
      </x:c>
      <x:c r="S7962" s="139" t="str">
        <x:f>IF(AND(L7962&lt;=TOTAL_BED_CAP,N7962&lt;=TEMP_WORKER_CAP),"YES","NO")</x:f>
        <x:v>YES</x:v>
      </x:c>
      <x:c r="T7962" s="139" t="n">
        <x:f>IF(S7962="YES",R7962,-1E+99)</x:f>
        <x:v>17141.74323696115</x:v>
      </x:c>
    </x:row>
    <x:row r="7963">
      <x:c r="A7963" s="139"/>
      <x:c r="B7963" s="139"/>
      <x:c r="C7963" s="139"/>
      <x:c r="D7963" s="139"/>
      <x:c r="E7963" s="139"/>
      <x:c r="F7963" s="139"/>
      <x:c r="G7963" s="139"/>
      <x:c r="H7963" s="139"/>
      <x:c r="I7963" s="266" t="n">
        <x:f>INT((ROW()-ROW($I$46))/((CARROT_CAP+1)*(MESCLUN_CAP+1)))</x:f>
        <x:v>12</x:v>
      </x:c>
      <x:c r="J7963" s="266" t="n">
        <x:f>MOD(INT((ROW()-ROW($I$46))/(MESCLUN_CAP+1)),CARROT_CAP+1)</x:f>
        <x:v>3</x:v>
      </x:c>
      <x:c r="K7963" s="266" t="n">
        <x:f>MOD(ROW()-ROW($I$46),MESCLUN_CAP+1)</x:f>
        <x:v>12</x:v>
      </x:c>
      <x:c r="L7963" s="266" t="n">
        <x:f>SUM(I7963:K7963)</x:f>
        <x:v>27</x:v>
      </x:c>
      <x:c r="M7963" s="267" t="n">
        <x:f>I7963*TOMATO_HOURS*WEEKS*(1+TOMATO_DIM)^I7963+J7963*CARROT_HOURS*WEEKS*(1+CARROT_DIM)^J7963+K7963*MESCLUN_HOURS*WEEKS*(1+MESCLUN_DIM)^K7963</x:f>
        <x:v>4113.230242679102</x:v>
      </x:c>
      <x:c r="N7963" s="267" t="n">
        <x:f>MAX(M7963-FARMER_HOURS,0)/TEMP_HOURS_PER_WORKER</x:f>
        <x:v>2.3564098907493762</x:v>
      </x:c>
      <x:c r="O7963" s="268" t="n">
        <x:f>I7963*TOMATO_PRICE+J7963*CARROT_PRICE+K7963*MESCLUN_PRICE</x:f>
        <x:v>144282</x:v>
      </x:c>
      <x:c r="P7963" s="268" t="n">
        <x:f>I7963*TOMATO_FERTILIZER+J7963*CARROT_FERTILIZER+K7963*MESCLUN_FERTILIZER</x:f>
        <x:v>22440</x:v>
      </x:c>
      <x:c r="Q7963" s="268" t="n">
        <x:f>MIN(M7963,FARMER_HOURS)*FARMER_RATE+MAX(M7963-FARMER_HOURS,0)*TEMP_RATE</x:f>
        <x:v>83910.24726873441</x:v>
      </x:c>
      <x:c r="R7963" s="268" t="n">
        <x:f>O7963-P7963-Q7963-FIXED_COST</x:f>
        <x:v>17931.752731265587</x:v>
      </x:c>
      <x:c r="S7963" s="139" t="str">
        <x:f>IF(AND(L7963&lt;=TOTAL_BED_CAP,N7963&lt;=TEMP_WORKER_CAP),"YES","NO")</x:f>
        <x:v>YES</x:v>
      </x:c>
      <x:c r="T7963" s="139" t="n">
        <x:f>IF(S7963="YES",R7963,-1E+99)</x:f>
        <x:v>17931.752731265587</x:v>
      </x:c>
    </x:row>
    <x:row r="7964">
      <x:c r="A7964" s="139"/>
      <x:c r="B7964" s="139"/>
      <x:c r="C7964" s="139"/>
      <x:c r="D7964" s="139"/>
      <x:c r="E7964" s="139"/>
      <x:c r="F7964" s="139"/>
      <x:c r="G7964" s="139"/>
      <x:c r="H7964" s="139"/>
      <x:c r="I7964" s="266" t="n">
        <x:f>INT((ROW()-ROW($I$46))/((CARROT_CAP+1)*(MESCLUN_CAP+1)))</x:f>
        <x:v>12</x:v>
      </x:c>
      <x:c r="J7964" s="266" t="n">
        <x:f>MOD(INT((ROW()-ROW($I$46))/(MESCLUN_CAP+1)),CARROT_CAP+1)</x:f>
        <x:v>3</x:v>
      </x:c>
      <x:c r="K7964" s="266" t="n">
        <x:f>MOD(ROW()-ROW($I$46),MESCLUN_CAP+1)</x:f>
        <x:v>13</x:v>
      </x:c>
      <x:c r="L7964" s="266" t="n">
        <x:f>SUM(I7964:K7964)</x:f>
        <x:v>28</x:v>
      </x:c>
      <x:c r="M7964" s="267" t="n">
        <x:f>I7964*TOMATO_HOURS*WEEKS*(1+TOMATO_DIM)^I7964+J7964*CARROT_HOURS*WEEKS*(1+CARROT_DIM)^J7964+K7964*MESCLUN_HOURS*WEEKS*(1+MESCLUN_DIM)^K7964</x:f>
        <x:v>4173.952213387486</x:v>
      </x:c>
      <x:c r="N7964" s="267" t="n">
        <x:f>MAX(M7964-FARMER_HOURS,0)/TEMP_HOURS_PER_WORKER</x:f>
        <x:v>2.398577925963532</x:v>
      </x:c>
      <x:c r="O7964" s="268" t="n">
        <x:f>I7964*TOMATO_PRICE+J7964*CARROT_PRICE+K7964*MESCLUN_PRICE</x:f>
        <x:v>146982</x:v>
      </x:c>
      <x:c r="P7964" s="268" t="n">
        <x:f>I7964*TOMATO_FERTILIZER+J7964*CARROT_FERTILIZER+K7964*MESCLUN_FERTILIZER</x:f>
        <x:v>23320</x:v>
      </x:c>
      <x:c r="Q7964" s="268" t="n">
        <x:f>MIN(M7964,FARMER_HOURS)*FARMER_RATE+MAX(M7964-FARMER_HOURS,0)*TEMP_RATE</x:f>
        <x:v>84964.4481490883</x:v>
      </x:c>
      <x:c r="R7964" s="268" t="n">
        <x:f>O7964-P7964-Q7964-FIXED_COST</x:f>
        <x:v>18697.551850911696</x:v>
      </x:c>
      <x:c r="S7964" s="139" t="str">
        <x:f>IF(AND(L7964&lt;=TOTAL_BED_CAP,N7964&lt;=TEMP_WORKER_CAP),"YES","NO")</x:f>
        <x:v>YES</x:v>
      </x:c>
      <x:c r="T7964" s="139" t="n">
        <x:f>IF(S7964="YES",R7964,-1E+99)</x:f>
        <x:v>18697.551850911696</x:v>
      </x:c>
    </x:row>
    <x:row r="7965">
      <x:c r="A7965" s="139"/>
      <x:c r="B7965" s="139"/>
      <x:c r="C7965" s="139"/>
      <x:c r="D7965" s="139"/>
      <x:c r="E7965" s="139"/>
      <x:c r="F7965" s="139"/>
      <x:c r="G7965" s="139"/>
      <x:c r="H7965" s="139"/>
      <x:c r="I7965" s="266" t="n">
        <x:f>INT((ROW()-ROW($I$46))/((CARROT_CAP+1)*(MESCLUN_CAP+1)))</x:f>
        <x:v>12</x:v>
      </x:c>
      <x:c r="J7965" s="266" t="n">
        <x:f>MOD(INT((ROW()-ROW($I$46))/(MESCLUN_CAP+1)),CARROT_CAP+1)</x:f>
        <x:v>3</x:v>
      </x:c>
      <x:c r="K7965" s="266" t="n">
        <x:f>MOD(ROW()-ROW($I$46),MESCLUN_CAP+1)</x:f>
        <x:v>14</x:v>
      </x:c>
      <x:c r="L7965" s="266" t="n">
        <x:f>SUM(I7965:K7965)</x:f>
        <x:v>29</x:v>
      </x:c>
      <x:c r="M7965" s="267" t="n">
        <x:f>I7965*TOMATO_HOURS*WEEKS*(1+TOMATO_DIM)^I7965+J7965*CARROT_HOURS*WEEKS*(1+CARROT_DIM)^J7965+K7965*MESCLUN_HOURS*WEEKS*(1+MESCLUN_DIM)^K7965</x:f>
        <x:v>4236.094294701147</x:v>
      </x:c>
      <x:c r="N7965" s="267" t="n">
        <x:f>MAX(M7965-FARMER_HOURS,0)/TEMP_HOURS_PER_WORKER</x:f>
        <x:v>2.441732149098019</x:v>
      </x:c>
      <x:c r="O7965" s="268" t="n">
        <x:f>I7965*TOMATO_PRICE+J7965*CARROT_PRICE+K7965*MESCLUN_PRICE</x:f>
        <x:v>149682</x:v>
      </x:c>
      <x:c r="P7965" s="268" t="n">
        <x:f>I7965*TOMATO_FERTILIZER+J7965*CARROT_FERTILIZER+K7965*MESCLUN_FERTILIZER</x:f>
        <x:v>24200</x:v>
      </x:c>
      <x:c r="Q7965" s="268" t="n">
        <x:f>MIN(M7965,FARMER_HOURS)*FARMER_RATE+MAX(M7965-FARMER_HOURS,0)*TEMP_RATE</x:f>
        <x:v>86043.30372745046</x:v>
      </x:c>
      <x:c r="R7965" s="268" t="n">
        <x:f>O7965-P7965-Q7965-FIXED_COST</x:f>
        <x:v>19438.69627254954</x:v>
      </x:c>
      <x:c r="S7965" s="139" t="str">
        <x:f>IF(AND(L7965&lt;=TOTAL_BED_CAP,N7965&lt;=TEMP_WORKER_CAP),"YES","NO")</x:f>
        <x:v>YES</x:v>
      </x:c>
      <x:c r="T7965" s="139" t="n">
        <x:f>IF(S7965="YES",R7965,-1E+99)</x:f>
        <x:v>19438.69627254954</x:v>
      </x:c>
    </x:row>
    <x:row r="7966">
      <x:c r="A7966" s="139"/>
      <x:c r="B7966" s="139"/>
      <x:c r="C7966" s="139"/>
      <x:c r="D7966" s="139"/>
      <x:c r="E7966" s="139"/>
      <x:c r="F7966" s="139"/>
      <x:c r="G7966" s="139"/>
      <x:c r="H7966" s="139"/>
      <x:c r="I7966" s="266" t="n">
        <x:f>INT((ROW()-ROW($I$46))/((CARROT_CAP+1)*(MESCLUN_CAP+1)))</x:f>
        <x:v>12</x:v>
      </x:c>
      <x:c r="J7966" s="266" t="n">
        <x:f>MOD(INT((ROW()-ROW($I$46))/(MESCLUN_CAP+1)),CARROT_CAP+1)</x:f>
        <x:v>3</x:v>
      </x:c>
      <x:c r="K7966" s="266" t="n">
        <x:f>MOD(ROW()-ROW($I$46),MESCLUN_CAP+1)</x:f>
        <x:v>15</x:v>
      </x:c>
      <x:c r="L7966" s="266" t="n">
        <x:f>SUM(I7966:K7966)</x:f>
        <x:v>30</x:v>
      </x:c>
      <x:c r="M7966" s="267" t="n">
        <x:f>I7966*TOMATO_HOURS*WEEKS*(1+TOMATO_DIM)^I7966+J7966*CARROT_HOURS*WEEKS*(1+CARROT_DIM)^J7966+K7966*MESCLUN_HOURS*WEEKS*(1+MESCLUN_DIM)^K7966</x:f>
        <x:v>4299.682501577294</x:v>
      </x:c>
      <x:c r="N7966" s="267" t="n">
        <x:f>MAX(M7966-FARMER_HOURS,0)/TEMP_HOURS_PER_WORKER</x:f>
        <x:v>2.485890626095343</x:v>
      </x:c>
      <x:c r="O7966" s="268" t="n">
        <x:f>I7966*TOMATO_PRICE+J7966*CARROT_PRICE+K7966*MESCLUN_PRICE</x:f>
        <x:v>152382</x:v>
      </x:c>
      <x:c r="P7966" s="268" t="n">
        <x:f>I7966*TOMATO_FERTILIZER+J7966*CARROT_FERTILIZER+K7966*MESCLUN_FERTILIZER</x:f>
        <x:v>25080</x:v>
      </x:c>
      <x:c r="Q7966" s="268" t="n">
        <x:f>MIN(M7966,FARMER_HOURS)*FARMER_RATE+MAX(M7966-FARMER_HOURS,0)*TEMP_RATE</x:f>
        <x:v>87147.26565238356</x:v>
      </x:c>
      <x:c r="R7966" s="268" t="n">
        <x:f>O7966-P7966-Q7966-FIXED_COST</x:f>
        <x:v>20154.73434761644</x:v>
      </x:c>
      <x:c r="S7966" s="139" t="str">
        <x:f>IF(AND(L7966&lt;=TOTAL_BED_CAP,N7966&lt;=TEMP_WORKER_CAP),"YES","NO")</x:f>
        <x:v>YES</x:v>
      </x:c>
      <x:c r="T7966" s="139" t="n">
        <x:f>IF(S7966="YES",R7966,-1E+99)</x:f>
        <x:v>20154.73434761644</x:v>
      </x:c>
    </x:row>
    <x:row r="7967">
      <x:c r="A7967" s="139"/>
      <x:c r="B7967" s="139"/>
      <x:c r="C7967" s="139"/>
      <x:c r="D7967" s="139"/>
      <x:c r="E7967" s="139"/>
      <x:c r="F7967" s="139"/>
      <x:c r="G7967" s="139"/>
      <x:c r="H7967" s="139"/>
      <x:c r="I7967" s="266" t="n">
        <x:f>INT((ROW()-ROW($I$46))/((CARROT_CAP+1)*(MESCLUN_CAP+1)))</x:f>
        <x:v>12</x:v>
      </x:c>
      <x:c r="J7967" s="266" t="n">
        <x:f>MOD(INT((ROW()-ROW($I$46))/(MESCLUN_CAP+1)),CARROT_CAP+1)</x:f>
        <x:v>3</x:v>
      </x:c>
      <x:c r="K7967" s="266" t="n">
        <x:f>MOD(ROW()-ROW($I$46),MESCLUN_CAP+1)</x:f>
        <x:v>16</x:v>
      </x:c>
      <x:c r="L7967" s="266" t="n">
        <x:f>SUM(I7967:K7967)</x:f>
        <x:v>31</x:v>
      </x:c>
      <x:c r="M7967" s="267" t="n">
        <x:f>I7967*TOMATO_HOURS*WEEKS*(1+TOMATO_DIM)^I7967+J7967*CARROT_HOURS*WEEKS*(1+CARROT_DIM)^J7967+K7967*MESCLUN_HOURS*WEEKS*(1+MESCLUN_DIM)^K7967</x:f>
        <x:v>4364.743277454783</x:v>
      </x:c>
      <x:c r="N7967" s="267" t="n">
        <x:f>MAX(M7967-FARMER_HOURS,0)/TEMP_HOURS_PER_WORKER</x:f>
        <x:v>2.531071720454711</x:v>
      </x:c>
      <x:c r="O7967" s="268" t="n">
        <x:f>I7967*TOMATO_PRICE+J7967*CARROT_PRICE+K7967*MESCLUN_PRICE</x:f>
        <x:v>155082</x:v>
      </x:c>
      <x:c r="P7967" s="268" t="n">
        <x:f>I7967*TOMATO_FERTILIZER+J7967*CARROT_FERTILIZER+K7967*MESCLUN_FERTILIZER</x:f>
        <x:v>25960</x:v>
      </x:c>
      <x:c r="Q7967" s="268" t="n">
        <x:f>MIN(M7967,FARMER_HOURS)*FARMER_RATE+MAX(M7967-FARMER_HOURS,0)*TEMP_RATE</x:f>
        <x:v>88276.79301136776</x:v>
      </x:c>
      <x:c r="R7967" s="268" t="n">
        <x:f>O7967-P7967-Q7967-FIXED_COST</x:f>
        <x:v>20845.206988632242</x:v>
      </x:c>
      <x:c r="S7967" s="139" t="str">
        <x:f>IF(AND(L7967&lt;=TOTAL_BED_CAP,N7967&lt;=TEMP_WORKER_CAP),"YES","NO")</x:f>
        <x:v>YES</x:v>
      </x:c>
      <x:c r="T7967" s="139" t="n">
        <x:f>IF(S7967="YES",R7967,-1E+99)</x:f>
        <x:v>20845.206988632242</x:v>
      </x:c>
    </x:row>
    <x:row r="7968">
      <x:c r="A7968" s="139"/>
      <x:c r="B7968" s="139"/>
      <x:c r="C7968" s="139"/>
      <x:c r="D7968" s="139"/>
      <x:c r="E7968" s="139"/>
      <x:c r="F7968" s="139"/>
      <x:c r="G7968" s="139"/>
      <x:c r="H7968" s="139"/>
      <x:c r="I7968" s="266" t="n">
        <x:f>INT((ROW()-ROW($I$46))/((CARROT_CAP+1)*(MESCLUN_CAP+1)))</x:f>
        <x:v>12</x:v>
      </x:c>
      <x:c r="J7968" s="266" t="n">
        <x:f>MOD(INT((ROW()-ROW($I$46))/(MESCLUN_CAP+1)),CARROT_CAP+1)</x:f>
        <x:v>3</x:v>
      </x:c>
      <x:c r="K7968" s="266" t="n">
        <x:f>MOD(ROW()-ROW($I$46),MESCLUN_CAP+1)</x:f>
        <x:v>17</x:v>
      </x:c>
      <x:c r="L7968" s="266" t="n">
        <x:f>SUM(I7968:K7968)</x:f>
        <x:v>32</x:v>
      </x:c>
      <x:c r="M7968" s="267" t="n">
        <x:f>I7968*TOMATO_HOURS*WEEKS*(1+TOMATO_DIM)^I7968+J7968*CARROT_HOURS*WEEKS*(1+CARROT_DIM)^J7968+K7968*MESCLUN_HOURS*WEEKS*(1+MESCLUN_DIM)^K7968</x:f>
        <x:v>4431.303500901323</x:v>
      </x:c>
      <x:c r="N7968" s="267" t="n">
        <x:f>MAX(M7968-FARMER_HOURS,0)/TEMP_HOURS_PER_WORKER</x:f>
        <x:v>2.577294097848141</x:v>
      </x:c>
      <x:c r="O7968" s="268" t="n">
        <x:f>I7968*TOMATO_PRICE+J7968*CARROT_PRICE+K7968*MESCLUN_PRICE</x:f>
        <x:v>157782</x:v>
      </x:c>
      <x:c r="P7968" s="268" t="n">
        <x:f>I7968*TOMATO_FERTILIZER+J7968*CARROT_FERTILIZER+K7968*MESCLUN_FERTILIZER</x:f>
        <x:v>26840</x:v>
      </x:c>
      <x:c r="Q7968" s="268" t="n">
        <x:f>MIN(M7968,FARMER_HOURS)*FARMER_RATE+MAX(M7968-FARMER_HOURS,0)*TEMP_RATE</x:f>
        <x:v>89432.35244620353</x:v>
      </x:c>
      <x:c r="R7968" s="268" t="n">
        <x:f>O7968-P7968-Q7968-FIXED_COST</x:f>
        <x:v>21509.647553796472</x:v>
      </x:c>
      <x:c r="S7968" s="139" t="str">
        <x:f>IF(AND(L7968&lt;=TOTAL_BED_CAP,N7968&lt;=TEMP_WORKER_CAP),"YES","NO")</x:f>
        <x:v>YES</x:v>
      </x:c>
      <x:c r="T7968" s="139" t="n">
        <x:f>IF(S7968="YES",R7968,-1E+99)</x:f>
        <x:v>21509.647553796472</x:v>
      </x:c>
    </x:row>
    <x:row r="7969">
      <x:c r="A7969" s="139"/>
      <x:c r="B7969" s="139"/>
      <x:c r="C7969" s="139"/>
      <x:c r="D7969" s="139"/>
      <x:c r="E7969" s="139"/>
      <x:c r="F7969" s="139"/>
      <x:c r="G7969" s="139"/>
      <x:c r="H7969" s="139"/>
      <x:c r="I7969" s="266" t="n">
        <x:f>INT((ROW()-ROW($I$46))/((CARROT_CAP+1)*(MESCLUN_CAP+1)))</x:f>
        <x:v>12</x:v>
      </x:c>
      <x:c r="J7969" s="266" t="n">
        <x:f>MOD(INT((ROW()-ROW($I$46))/(MESCLUN_CAP+1)),CARROT_CAP+1)</x:f>
        <x:v>3</x:v>
      </x:c>
      <x:c r="K7969" s="266" t="n">
        <x:f>MOD(ROW()-ROW($I$46),MESCLUN_CAP+1)</x:f>
        <x:v>18</x:v>
      </x:c>
      <x:c r="L7969" s="266" t="n">
        <x:f>SUM(I7969:K7969)</x:f>
        <x:v>33</x:v>
      </x:c>
      <x:c r="M7969" s="267" t="n">
        <x:f>I7969*TOMATO_HOURS*WEEKS*(1+TOMATO_DIM)^I7969+J7969*CARROT_HOURS*WEEKS*(1+CARROT_DIM)^J7969+K7969*MESCLUN_HOURS*WEEKS*(1+MESCLUN_DIM)^K7969</x:f>
        <x:v>4499.39049235991</x:v>
      </x:c>
      <x:c r="N7969" s="267" t="n">
        <x:f>MAX(M7969-FARMER_HOURS,0)/TEMP_HOURS_PER_WORKER</x:f>
        <x:v>2.6245767308054933</x:v>
      </x:c>
      <x:c r="O7969" s="268" t="n">
        <x:f>I7969*TOMATO_PRICE+J7969*CARROT_PRICE+K7969*MESCLUN_PRICE</x:f>
        <x:v>160482</x:v>
      </x:c>
      <x:c r="P7969" s="268" t="n">
        <x:f>I7969*TOMATO_FERTILIZER+J7969*CARROT_FERTILIZER+K7969*MESCLUN_FERTILIZER</x:f>
        <x:v>27720</x:v>
      </x:c>
      <x:c r="Q7969" s="268" t="n">
        <x:f>MIN(M7969,FARMER_HOURS)*FARMER_RATE+MAX(M7969-FARMER_HOURS,0)*TEMP_RATE</x:f>
        <x:v>90614.41827013734</x:v>
      </x:c>
      <x:c r="R7969" s="268" t="n">
        <x:f>O7969-P7969-Q7969-FIXED_COST</x:f>
        <x:v>22147.581729862664</x:v>
      </x:c>
      <x:c r="S7969" s="139" t="str">
        <x:f>IF(AND(L7969&lt;=TOTAL_BED_CAP,N7969&lt;=TEMP_WORKER_CAP),"YES","NO")</x:f>
        <x:v>YES</x:v>
      </x:c>
      <x:c r="T7969" s="139" t="n">
        <x:f>IF(S7969="YES",R7969,-1E+99)</x:f>
        <x:v>22147.581729862664</x:v>
      </x:c>
    </x:row>
    <x:row r="7970">
      <x:c r="A7970" s="139"/>
      <x:c r="B7970" s="139"/>
      <x:c r="C7970" s="139"/>
      <x:c r="D7970" s="139"/>
      <x:c r="E7970" s="139"/>
      <x:c r="F7970" s="139"/>
      <x:c r="G7970" s="139"/>
      <x:c r="H7970" s="139"/>
      <x:c r="I7970" s="266" t="n">
        <x:f>INT((ROW()-ROW($I$46))/((CARROT_CAP+1)*(MESCLUN_CAP+1)))</x:f>
        <x:v>12</x:v>
      </x:c>
      <x:c r="J7970" s="266" t="n">
        <x:f>MOD(INT((ROW()-ROW($I$46))/(MESCLUN_CAP+1)),CARROT_CAP+1)</x:f>
        <x:v>3</x:v>
      </x:c>
      <x:c r="K7970" s="266" t="n">
        <x:f>MOD(ROW()-ROW($I$46),MESCLUN_CAP+1)</x:f>
        <x:v>19</x:v>
      </x:c>
      <x:c r="L7970" s="266" t="n">
        <x:f>SUM(I7970:K7970)</x:f>
        <x:v>34</x:v>
      </x:c>
      <x:c r="M7970" s="267" t="n">
        <x:f>I7970*TOMATO_HOURS*WEEKS*(1+TOMATO_DIM)^I7970+J7970*CARROT_HOURS*WEEKS*(1+CARROT_DIM)^J7970+K7970*MESCLUN_HOURS*WEEKS*(1+MESCLUN_DIM)^K7970</x:f>
        <x:v>4569.032020995932</x:v>
      </x:c>
      <x:c r="N7970" s="267" t="n">
        <x:f>MAX(M7970-FARMER_HOURS,0)/TEMP_HOURS_PER_WORKER</x:f>
        <x:v>2.672938903469397</x:v>
      </x:c>
      <x:c r="O7970" s="268" t="n">
        <x:f>I7970*TOMATO_PRICE+J7970*CARROT_PRICE+K7970*MESCLUN_PRICE</x:f>
        <x:v>163182</x:v>
      </x:c>
      <x:c r="P7970" s="268" t="n">
        <x:f>I7970*TOMATO_FERTILIZER+J7970*CARROT_FERTILIZER+K7970*MESCLUN_FERTILIZER</x:f>
        <x:v>28600</x:v>
      </x:c>
      <x:c r="Q7970" s="268" t="n">
        <x:f>MIN(M7970,FARMER_HOURS)*FARMER_RATE+MAX(M7970-FARMER_HOURS,0)*TEMP_RATE</x:f>
        <x:v>91823.47258673492</x:v>
      </x:c>
      <x:c r="R7970" s="268" t="n">
        <x:f>O7970-P7970-Q7970-FIXED_COST</x:f>
        <x:v>22758.52741326508</x:v>
      </x:c>
      <x:c r="S7970" s="139" t="str">
        <x:f>IF(AND(L7970&lt;=TOTAL_BED_CAP,N7970&lt;=TEMP_WORKER_CAP),"YES","NO")</x:f>
        <x:v>YES</x:v>
      </x:c>
      <x:c r="T7970" s="139" t="n">
        <x:f>IF(S7970="YES",R7970,-1E+99)</x:f>
        <x:v>22758.52741326508</x:v>
      </x:c>
    </x:row>
    <x:row r="7971">
      <x:c r="A7971" s="139"/>
      <x:c r="B7971" s="139"/>
      <x:c r="C7971" s="139"/>
      <x:c r="D7971" s="139"/>
      <x:c r="E7971" s="139"/>
      <x:c r="F7971" s="139"/>
      <x:c r="G7971" s="139"/>
      <x:c r="H7971" s="139"/>
      <x:c r="I7971" s="266" t="n">
        <x:f>INT((ROW()-ROW($I$46))/((CARROT_CAP+1)*(MESCLUN_CAP+1)))</x:f>
        <x:v>12</x:v>
      </x:c>
      <x:c r="J7971" s="266" t="n">
        <x:f>MOD(INT((ROW()-ROW($I$46))/(MESCLUN_CAP+1)),CARROT_CAP+1)</x:f>
        <x:v>3</x:v>
      </x:c>
      <x:c r="K7971" s="266" t="n">
        <x:f>MOD(ROW()-ROW($I$46),MESCLUN_CAP+1)</x:f>
        <x:v>20</x:v>
      </x:c>
      <x:c r="L7971" s="266" t="n">
        <x:f>SUM(I7971:K7971)</x:f>
        <x:v>35</x:v>
      </x:c>
      <x:c r="M7971" s="267" t="n">
        <x:f>I7971*TOMATO_HOURS*WEEKS*(1+TOMATO_DIM)^I7971+J7971*CARROT_HOURS*WEEKS*(1+CARROT_DIM)^J7971+K7971*MESCLUN_HOURS*WEEKS*(1+MESCLUN_DIM)^K7971</x:f>
        <x:v>4640.256311646409</x:v>
      </x:c>
      <x:c r="N7971" s="267" t="n">
        <x:f>MAX(M7971-FARMER_HOURS,0)/TEMP_HOURS_PER_WORKER</x:f>
        <x:v>2.7224002164211174</x:v>
      </x:c>
      <x:c r="O7971" s="268" t="n">
        <x:f>I7971*TOMATO_PRICE+J7971*CARROT_PRICE+K7971*MESCLUN_PRICE</x:f>
        <x:v>165882</x:v>
      </x:c>
      <x:c r="P7971" s="268" t="n">
        <x:f>I7971*TOMATO_FERTILIZER+J7971*CARROT_FERTILIZER+K7971*MESCLUN_FERTILIZER</x:f>
        <x:v>29480</x:v>
      </x:c>
      <x:c r="Q7971" s="268" t="n">
        <x:f>MIN(M7971,FARMER_HOURS)*FARMER_RATE+MAX(M7971-FARMER_HOURS,0)*TEMP_RATE</x:f>
        <x:v>93060.00541052793</x:v>
      </x:c>
      <x:c r="R7971" s="268" t="n">
        <x:f>O7971-P7971-Q7971-FIXED_COST</x:f>
        <x:v>23341.994589472073</x:v>
      </x:c>
      <x:c r="S7971" s="139" t="str">
        <x:f>IF(AND(L7971&lt;=TOTAL_BED_CAP,N7971&lt;=TEMP_WORKER_CAP),"YES","NO")</x:f>
        <x:v>YES</x:v>
      </x:c>
      <x:c r="T7971" s="139" t="n">
        <x:f>IF(S7971="YES",R7971,-1E+99)</x:f>
        <x:v>23341.994589472073</x:v>
      </x:c>
    </x:row>
    <x:row r="7972">
      <x:c r="A7972" s="139"/>
      <x:c r="B7972" s="139"/>
      <x:c r="C7972" s="139"/>
      <x:c r="D7972" s="139"/>
      <x:c r="E7972" s="139"/>
      <x:c r="F7972" s="139"/>
      <x:c r="G7972" s="139"/>
      <x:c r="H7972" s="139"/>
      <x:c r="I7972" s="266" t="n">
        <x:f>INT((ROW()-ROW($I$46))/((CARROT_CAP+1)*(MESCLUN_CAP+1)))</x:f>
        <x:v>12</x:v>
      </x:c>
      <x:c r="J7972" s="266" t="n">
        <x:f>MOD(INT((ROW()-ROW($I$46))/(MESCLUN_CAP+1)),CARROT_CAP+1)</x:f>
        <x:v>3</x:v>
      </x:c>
      <x:c r="K7972" s="266" t="n">
        <x:f>MOD(ROW()-ROW($I$46),MESCLUN_CAP+1)</x:f>
        <x:v>21</x:v>
      </x:c>
      <x:c r="L7972" s="266" t="n">
        <x:f>SUM(I7972:K7972)</x:f>
        <x:v>36</x:v>
      </x:c>
      <x:c r="M7972" s="267" t="n">
        <x:f>I7972*TOMATO_HOURS*WEEKS*(1+TOMATO_DIM)^I7972+J7972*CARROT_HOURS*WEEKS*(1+CARROT_DIM)^J7972+K7972*MESCLUN_HOURS*WEEKS*(1+MESCLUN_DIM)^K7972</x:f>
        <x:v>4713.092051872853</x:v>
      </x:c>
      <x:c r="N7972" s="267" t="n">
        <x:f>MAX(M7972-FARMER_HOURS,0)/TEMP_HOURS_PER_WORKER</x:f>
        <x:v>2.77298059157837</x:v>
      </x:c>
      <x:c r="O7972" s="268" t="n">
        <x:f>I7972*TOMATO_PRICE+J7972*CARROT_PRICE+K7972*MESCLUN_PRICE</x:f>
        <x:v>168582</x:v>
      </x:c>
      <x:c r="P7972" s="268" t="n">
        <x:f>I7972*TOMATO_FERTILIZER+J7972*CARROT_FERTILIZER+K7972*MESCLUN_FERTILIZER</x:f>
        <x:v>30360</x:v>
      </x:c>
      <x:c r="Q7972" s="268" t="n">
        <x:f>MIN(M7972,FARMER_HOURS)*FARMER_RATE+MAX(M7972-FARMER_HOURS,0)*TEMP_RATE</x:f>
        <x:v>94324.51478945925</x:v>
      </x:c>
      <x:c r="R7972" s="268" t="n">
        <x:f>O7972-P7972-Q7972-FIXED_COST</x:f>
        <x:v>23897.485210540748</x:v>
      </x:c>
      <x:c r="S7972" s="139" t="str">
        <x:f>IF(AND(L7972&lt;=TOTAL_BED_CAP,N7972&lt;=TEMP_WORKER_CAP),"YES","NO")</x:f>
        <x:v>YES</x:v>
      </x:c>
      <x:c r="T7972" s="139" t="n">
        <x:f>IF(S7972="YES",R7972,-1E+99)</x:f>
        <x:v>23897.485210540748</x:v>
      </x:c>
    </x:row>
    <x:row r="7973">
      <x:c r="A7973" s="139"/>
      <x:c r="B7973" s="139"/>
      <x:c r="C7973" s="139"/>
      <x:c r="D7973" s="139"/>
      <x:c r="E7973" s="139"/>
      <x:c r="F7973" s="139"/>
      <x:c r="G7973" s="139"/>
      <x:c r="H7973" s="139"/>
      <x:c r="I7973" s="266" t="n">
        <x:f>INT((ROW()-ROW($I$46))/((CARROT_CAP+1)*(MESCLUN_CAP+1)))</x:f>
        <x:v>12</x:v>
      </x:c>
      <x:c r="J7973" s="266" t="n">
        <x:f>MOD(INT((ROW()-ROW($I$46))/(MESCLUN_CAP+1)),CARROT_CAP+1)</x:f>
        <x:v>3</x:v>
      </x:c>
      <x:c r="K7973" s="266" t="n">
        <x:f>MOD(ROW()-ROW($I$46),MESCLUN_CAP+1)</x:f>
        <x:v>22</x:v>
      </x:c>
      <x:c r="L7973" s="266" t="n">
        <x:f>SUM(I7973:K7973)</x:f>
        <x:v>37</x:v>
      </x:c>
      <x:c r="M7973" s="267" t="n">
        <x:f>I7973*TOMATO_HOURS*WEEKS*(1+TOMATO_DIM)^I7973+J7973*CARROT_HOURS*WEEKS*(1+CARROT_DIM)^J7973+K7973*MESCLUN_HOURS*WEEKS*(1+MESCLUN_DIM)^K7973</x:f>
        <x:v>4787.568399119249</x:v>
      </x:c>
      <x:c r="N7973" s="267" t="n">
        <x:f>MAX(M7973-FARMER_HOURS,0)/TEMP_HOURS_PER_WORKER</x:f>
        <x:v>2.824700277166145</x:v>
      </x:c>
      <x:c r="O7973" s="268" t="n">
        <x:f>I7973*TOMATO_PRICE+J7973*CARROT_PRICE+K7973*MESCLUN_PRICE</x:f>
        <x:v>171282</x:v>
      </x:c>
      <x:c r="P7973" s="268" t="n">
        <x:f>I7973*TOMATO_FERTILIZER+J7973*CARROT_FERTILIZER+K7973*MESCLUN_FERTILIZER</x:f>
        <x:v>31240</x:v>
      </x:c>
      <x:c r="Q7973" s="268" t="n">
        <x:f>MIN(M7973,FARMER_HOURS)*FARMER_RATE+MAX(M7973-FARMER_HOURS,0)*TEMP_RATE</x:f>
        <x:v>95617.50692915363</x:v>
      </x:c>
      <x:c r="R7973" s="268" t="n">
        <x:f>O7973-P7973-Q7973-FIXED_COST</x:f>
        <x:v>24424.493070846365</x:v>
      </x:c>
      <x:c r="S7973" s="139" t="str">
        <x:f>IF(AND(L7973&lt;=TOTAL_BED_CAP,N7973&lt;=TEMP_WORKER_CAP),"YES","NO")</x:f>
        <x:v>YES</x:v>
      </x:c>
      <x:c r="T7973" s="139" t="n">
        <x:f>IF(S7973="YES",R7973,-1E+99)</x:f>
        <x:v>24424.493070846365</x:v>
      </x:c>
    </x:row>
    <x:row r="7974">
      <x:c r="A7974" s="139"/>
      <x:c r="B7974" s="139"/>
      <x:c r="C7974" s="139"/>
      <x:c r="D7974" s="139"/>
      <x:c r="E7974" s="139"/>
      <x:c r="F7974" s="139"/>
      <x:c r="G7974" s="139"/>
      <x:c r="H7974" s="139"/>
      <x:c r="I7974" s="266" t="n">
        <x:f>INT((ROW()-ROW($I$46))/((CARROT_CAP+1)*(MESCLUN_CAP+1)))</x:f>
        <x:v>12</x:v>
      </x:c>
      <x:c r="J7974" s="266" t="n">
        <x:f>MOD(INT((ROW()-ROW($I$46))/(MESCLUN_CAP+1)),CARROT_CAP+1)</x:f>
        <x:v>3</x:v>
      </x:c>
      <x:c r="K7974" s="266" t="n">
        <x:f>MOD(ROW()-ROW($I$46),MESCLUN_CAP+1)</x:f>
        <x:v>23</x:v>
      </x:c>
      <x:c r="L7974" s="266" t="n">
        <x:f>SUM(I7974:K7974)</x:f>
        <x:v>38</x:v>
      </x:c>
      <x:c r="M7974" s="267" t="n">
        <x:f>I7974*TOMATO_HOURS*WEEKS*(1+TOMATO_DIM)^I7974+J7974*CARROT_HOURS*WEEKS*(1+CARROT_DIM)^J7974+K7974*MESCLUN_HOURS*WEEKS*(1+MESCLUN_DIM)^K7974</x:f>
        <x:v>4863.714987976686</x:v>
      </x:c>
      <x:c r="N7974" s="267" t="n">
        <x:f>MAX(M7974-FARMER_HOURS,0)/TEMP_HOURS_PER_WORKER</x:f>
        <x:v>2.8775798527615875</x:v>
      </x:c>
      <x:c r="O7974" s="268" t="n">
        <x:f>I7974*TOMATO_PRICE+J7974*CARROT_PRICE+K7974*MESCLUN_PRICE</x:f>
        <x:v>173982</x:v>
      </x:c>
      <x:c r="P7974" s="268" t="n">
        <x:f>I7974*TOMATO_FERTILIZER+J7974*CARROT_FERTILIZER+K7974*MESCLUN_FERTILIZER</x:f>
        <x:v>32120</x:v>
      </x:c>
      <x:c r="Q7974" s="268" t="n">
        <x:f>MIN(M7974,FARMER_HOURS)*FARMER_RATE+MAX(M7974-FARMER_HOURS,0)*TEMP_RATE</x:f>
        <x:v>96939.49631903968</x:v>
      </x:c>
      <x:c r="R7974" s="268" t="n">
        <x:f>O7974-P7974-Q7974-FIXED_COST</x:f>
        <x:v>24922.50368096032</x:v>
      </x:c>
      <x:c r="S7974" s="139" t="str">
        <x:f>IF(AND(L7974&lt;=TOTAL_BED_CAP,N7974&lt;=TEMP_WORKER_CAP),"YES","NO")</x:f>
        <x:v>YES</x:v>
      </x:c>
      <x:c r="T7974" s="139" t="n">
        <x:f>IF(S7974="YES",R7974,-1E+99)</x:f>
        <x:v>24922.50368096032</x:v>
      </x:c>
    </x:row>
    <x:row r="7975">
      <x:c r="A7975" s="139"/>
      <x:c r="B7975" s="139"/>
      <x:c r="C7975" s="139"/>
      <x:c r="D7975" s="139"/>
      <x:c r="E7975" s="139"/>
      <x:c r="F7975" s="139"/>
      <x:c r="G7975" s="139"/>
      <x:c r="H7975" s="139"/>
      <x:c r="I7975" s="266" t="n">
        <x:f>INT((ROW()-ROW($I$46))/((CARROT_CAP+1)*(MESCLUN_CAP+1)))</x:f>
        <x:v>12</x:v>
      </x:c>
      <x:c r="J7975" s="266" t="n">
        <x:f>MOD(INT((ROW()-ROW($I$46))/(MESCLUN_CAP+1)),CARROT_CAP+1)</x:f>
        <x:v>3</x:v>
      </x:c>
      <x:c r="K7975" s="266" t="n">
        <x:f>MOD(ROW()-ROW($I$46),MESCLUN_CAP+1)</x:f>
        <x:v>24</x:v>
      </x:c>
      <x:c r="L7975" s="266" t="n">
        <x:f>SUM(I7975:K7975)</x:f>
        <x:v>39</x:v>
      </x:c>
      <x:c r="M7975" s="267" t="n">
        <x:f>I7975*TOMATO_HOURS*WEEKS*(1+TOMATO_DIM)^I7975+J7975*CARROT_HOURS*WEEKS*(1+CARROT_DIM)^J7975+K7975*MESCLUN_HOURS*WEEKS*(1+MESCLUN_DIM)^K7975</x:f>
        <x:v>4941.561937556181</x:v>
      </x:c>
      <x:c r="N7975" s="267" t="n">
        <x:f>MAX(M7975-FARMER_HOURS,0)/TEMP_HOURS_PER_WORKER</x:f>
        <x:v>2.9316402344140147</x:v>
      </x:c>
      <x:c r="O7975" s="268" t="n">
        <x:f>I7975*TOMATO_PRICE+J7975*CARROT_PRICE+K7975*MESCLUN_PRICE</x:f>
        <x:v>176682</x:v>
      </x:c>
      <x:c r="P7975" s="268" t="n">
        <x:f>I7975*TOMATO_FERTILIZER+J7975*CARROT_FERTILIZER+K7975*MESCLUN_FERTILIZER</x:f>
        <x:v>33000</x:v>
      </x:c>
      <x:c r="Q7975" s="268" t="n">
        <x:f>MIN(M7975,FARMER_HOURS)*FARMER_RATE+MAX(M7975-FARMER_HOURS,0)*TEMP_RATE</x:f>
        <x:v>98291.00586035036</x:v>
      </x:c>
      <x:c r="R7975" s="268" t="n">
        <x:f>O7975-P7975-Q7975-FIXED_COST</x:f>
        <x:v>25390.994139649643</x:v>
      </x:c>
      <x:c r="S7975" s="139" t="str">
        <x:f>IF(AND(L7975&lt;=TOTAL_BED_CAP,N7975&lt;=TEMP_WORKER_CAP),"YES","NO")</x:f>
        <x:v>YES</x:v>
      </x:c>
      <x:c r="T7975" s="139" t="n">
        <x:f>IF(S7975="YES",R7975,-1E+99)</x:f>
        <x:v>25390.994139649643</x:v>
      </x:c>
    </x:row>
    <x:row r="7976">
      <x:c r="A7976" s="139"/>
      <x:c r="B7976" s="139"/>
      <x:c r="C7976" s="139"/>
      <x:c r="D7976" s="139"/>
      <x:c r="E7976" s="139"/>
      <x:c r="F7976" s="139"/>
      <x:c r="G7976" s="139"/>
      <x:c r="H7976" s="139"/>
      <x:c r="I7976" s="266" t="n">
        <x:f>INT((ROW()-ROW($I$46))/((CARROT_CAP+1)*(MESCLUN_CAP+1)))</x:f>
        <x:v>12</x:v>
      </x:c>
      <x:c r="J7976" s="266" t="n">
        <x:f>MOD(INT((ROW()-ROW($I$46))/(MESCLUN_CAP+1)),CARROT_CAP+1)</x:f>
        <x:v>3</x:v>
      </x:c>
      <x:c r="K7976" s="266" t="n">
        <x:f>MOD(ROW()-ROW($I$46),MESCLUN_CAP+1)</x:f>
        <x:v>25</x:v>
      </x:c>
      <x:c r="L7976" s="266" t="n">
        <x:f>SUM(I7976:K7976)</x:f>
        <x:v>40</x:v>
      </x:c>
      <x:c r="M7976" s="267" t="n">
        <x:f>I7976*TOMATO_HOURS*WEEKS*(1+TOMATO_DIM)^I7976+J7976*CARROT_HOURS*WEEKS*(1+CARROT_DIM)^J7976+K7976*MESCLUN_HOURS*WEEKS*(1+MESCLUN_DIM)^K7976</x:f>
        <x:v>5021.139858971279</x:v>
      </x:c>
      <x:c r="N7976" s="267" t="n">
        <x:f>MAX(M7976-FARMER_HOURS,0)/TEMP_HOURS_PER_WORKER</x:f>
        <x:v>2.9869026798411658</x:v>
      </x:c>
      <x:c r="O7976" s="268" t="n">
        <x:f>I7976*TOMATO_PRICE+J7976*CARROT_PRICE+K7976*MESCLUN_PRICE</x:f>
        <x:v>179382</x:v>
      </x:c>
      <x:c r="P7976" s="268" t="n">
        <x:f>I7976*TOMATO_FERTILIZER+J7976*CARROT_FERTILIZER+K7976*MESCLUN_FERTILIZER</x:f>
        <x:v>33880</x:v>
      </x:c>
      <x:c r="Q7976" s="268" t="n">
        <x:f>MIN(M7976,FARMER_HOURS)*FARMER_RATE+MAX(M7976-FARMER_HOURS,0)*TEMP_RATE</x:f>
        <x:v>99672.56699602914</x:v>
      </x:c>
      <x:c r="R7976" s="268" t="n">
        <x:f>O7976-P7976-Q7976-FIXED_COST</x:f>
        <x:v>25829.43300397086</x:v>
      </x:c>
      <x:c r="S7976" s="139" t="str">
        <x:f>IF(AND(L7976&lt;=TOTAL_BED_CAP,N7976&lt;=TEMP_WORKER_CAP),"YES","NO")</x:f>
        <x:v>YES</x:v>
      </x:c>
      <x:c r="T7976" s="139" t="n">
        <x:f>IF(S7976="YES",R7976,-1E+99)</x:f>
        <x:v>25829.43300397086</x:v>
      </x:c>
    </x:row>
    <x:row r="7977">
      <x:c r="A7977" s="139"/>
      <x:c r="B7977" s="139"/>
      <x:c r="C7977" s="139"/>
      <x:c r="D7977" s="139"/>
      <x:c r="E7977" s="139"/>
      <x:c r="F7977" s="139"/>
      <x:c r="G7977" s="139"/>
      <x:c r="H7977" s="139"/>
      <x:c r="I7977" s="266" t="n">
        <x:f>INT((ROW()-ROW($I$46))/((CARROT_CAP+1)*(MESCLUN_CAP+1)))</x:f>
        <x:v>12</x:v>
      </x:c>
      <x:c r="J7977" s="266" t="n">
        <x:f>MOD(INT((ROW()-ROW($I$46))/(MESCLUN_CAP+1)),CARROT_CAP+1)</x:f>
        <x:v>3</x:v>
      </x:c>
      <x:c r="K7977" s="266" t="n">
        <x:f>MOD(ROW()-ROW($I$46),MESCLUN_CAP+1)</x:f>
        <x:v>26</x:v>
      </x:c>
      <x:c r="L7977" s="266" t="n">
        <x:f>SUM(I7977:K7977)</x:f>
        <x:v>41</x:v>
      </x:c>
      <x:c r="M7977" s="267" t="n">
        <x:f>I7977*TOMATO_HOURS*WEEKS*(1+TOMATO_DIM)^I7977+J7977*CARROT_HOURS*WEEKS*(1+CARROT_DIM)^J7977+K7977*MESCLUN_HOURS*WEEKS*(1+MESCLUN_DIM)^K7977</x:f>
        <x:v>5102.479862931996</x:v>
      </x:c>
      <x:c r="N7977" s="267" t="n">
        <x:f>MAX(M7977-FARMER_HOURS,0)/TEMP_HOURS_PER_WORKER</x:f>
        <x:v>3.043388793702775</x:v>
      </x:c>
      <x:c r="O7977" s="268" t="n">
        <x:f>I7977*TOMATO_PRICE+J7977*CARROT_PRICE+K7977*MESCLUN_PRICE</x:f>
        <x:v>182082</x:v>
      </x:c>
      <x:c r="P7977" s="268" t="n">
        <x:f>I7977*TOMATO_FERTILIZER+J7977*CARROT_FERTILIZER+K7977*MESCLUN_FERTILIZER</x:f>
        <x:v>34760</x:v>
      </x:c>
      <x:c r="Q7977" s="268" t="n">
        <x:f>MIN(M7977,FARMER_HOURS)*FARMER_RATE+MAX(M7977-FARMER_HOURS,0)*TEMP_RATE</x:f>
        <x:v>101084.71984256936</x:v>
      </x:c>
      <x:c r="R7977" s="268" t="n">
        <x:f>O7977-P7977-Q7977-FIXED_COST</x:f>
        <x:v>26237.280157430636</x:v>
      </x:c>
      <x:c r="S7977" s="139" t="str">
        <x:f>IF(AND(L7977&lt;=TOTAL_BED_CAP,N7977&lt;=TEMP_WORKER_CAP),"YES","NO")</x:f>
        <x:v>YES</x:v>
      </x:c>
      <x:c r="T7977" s="139" t="n">
        <x:f>IF(S7977="YES",R7977,-1E+99)</x:f>
        <x:v>26237.280157430636</x:v>
      </x:c>
    </x:row>
    <x:row r="7978">
      <x:c r="A7978" s="139"/>
      <x:c r="B7978" s="139"/>
      <x:c r="C7978" s="139"/>
      <x:c r="D7978" s="139"/>
      <x:c r="E7978" s="139"/>
      <x:c r="F7978" s="139"/>
      <x:c r="G7978" s="139"/>
      <x:c r="H7978" s="139"/>
      <x:c r="I7978" s="266" t="n">
        <x:f>INT((ROW()-ROW($I$46))/((CARROT_CAP+1)*(MESCLUN_CAP+1)))</x:f>
        <x:v>12</x:v>
      </x:c>
      <x:c r="J7978" s="266" t="n">
        <x:f>MOD(INT((ROW()-ROW($I$46))/(MESCLUN_CAP+1)),CARROT_CAP+1)</x:f>
        <x:v>3</x:v>
      </x:c>
      <x:c r="K7978" s="266" t="n">
        <x:f>MOD(ROW()-ROW($I$46),MESCLUN_CAP+1)</x:f>
        <x:v>27</x:v>
      </x:c>
      <x:c r="L7978" s="266" t="n">
        <x:f>SUM(I7978:K7978)</x:f>
        <x:v>42</x:v>
      </x:c>
      <x:c r="M7978" s="267" t="n">
        <x:f>I7978*TOMATO_HOURS*WEEKS*(1+TOMATO_DIM)^I7978+J7978*CARROT_HOURS*WEEKS*(1+CARROT_DIM)^J7978+K7978*MESCLUN_HOURS*WEEKS*(1+MESCLUN_DIM)^K7978</x:f>
        <x:v>5185.613567451754</x:v>
      </x:c>
      <x:c r="N7978" s="267" t="n">
        <x:f>MAX(M7978-FARMER_HOURS,0)/TEMP_HOURS_PER_WORKER</x:f>
        <x:v>3.101120532952607</x:v>
      </x:c>
      <x:c r="O7978" s="268" t="n">
        <x:f>I7978*TOMATO_PRICE+J7978*CARROT_PRICE+K7978*MESCLUN_PRICE</x:f>
        <x:v>184782</x:v>
      </x:c>
      <x:c r="P7978" s="268" t="n">
        <x:f>I7978*TOMATO_FERTILIZER+J7978*CARROT_FERTILIZER+K7978*MESCLUN_FERTILIZER</x:f>
        <x:v>35640</x:v>
      </x:c>
      <x:c r="Q7978" s="268" t="n">
        <x:f>MIN(M7978,FARMER_HOURS)*FARMER_RATE+MAX(M7978-FARMER_HOURS,0)*TEMP_RATE</x:f>
        <x:v>102528.01332381516</x:v>
      </x:c>
      <x:c r="R7978" s="268" t="n">
        <x:f>O7978-P7978-Q7978-FIXED_COST</x:f>
        <x:v>26613.98667618484</x:v>
      </x:c>
      <x:c r="S7978" s="139" t="str">
        <x:f>IF(AND(L7978&lt;=TOTAL_BED_CAP,N7978&lt;=TEMP_WORKER_CAP),"YES","NO")</x:f>
        <x:v>YES</x:v>
      </x:c>
      <x:c r="T7978" s="139" t="n">
        <x:f>IF(S7978="YES",R7978,-1E+99)</x:f>
        <x:v>26613.98667618484</x:v>
      </x:c>
    </x:row>
    <x:row r="7979">
      <x:c r="A7979" s="139"/>
      <x:c r="B7979" s="139"/>
      <x:c r="C7979" s="139"/>
      <x:c r="D7979" s="139"/>
      <x:c r="E7979" s="139"/>
      <x:c r="F7979" s="139"/>
      <x:c r="G7979" s="139"/>
      <x:c r="H7979" s="139"/>
      <x:c r="I7979" s="266" t="n">
        <x:f>INT((ROW()-ROW($I$46))/((CARROT_CAP+1)*(MESCLUN_CAP+1)))</x:f>
        <x:v>12</x:v>
      </x:c>
      <x:c r="J7979" s="266" t="n">
        <x:f>MOD(INT((ROW()-ROW($I$46))/(MESCLUN_CAP+1)),CARROT_CAP+1)</x:f>
        <x:v>3</x:v>
      </x:c>
      <x:c r="K7979" s="266" t="n">
        <x:f>MOD(ROW()-ROW($I$46),MESCLUN_CAP+1)</x:f>
        <x:v>28</x:v>
      </x:c>
      <x:c r="L7979" s="266" t="n">
        <x:f>SUM(I7979:K7979)</x:f>
        <x:v>43</x:v>
      </x:c>
      <x:c r="M7979" s="267" t="n">
        <x:f>I7979*TOMATO_HOURS*WEEKS*(1+TOMATO_DIM)^I7979+J7979*CARROT_HOURS*WEEKS*(1+CARROT_DIM)^J7979+K7979*MESCLUN_HOURS*WEEKS*(1+MESCLUN_DIM)^K7979</x:f>
        <x:v>5270.5731056689065</x:v>
      </x:c>
      <x:c r="N7979" s="267" t="n">
        <x:f>MAX(M7979-FARMER_HOURS,0)/TEMP_HOURS_PER_WORKER</x:f>
        <x:v>3.160120212270074</x:v>
      </x:c>
      <x:c r="O7979" s="268" t="n">
        <x:f>I7979*TOMATO_PRICE+J7979*CARROT_PRICE+K7979*MESCLUN_PRICE</x:f>
        <x:v>187482</x:v>
      </x:c>
      <x:c r="P7979" s="268" t="n">
        <x:f>I7979*TOMATO_FERTILIZER+J7979*CARROT_FERTILIZER+K7979*MESCLUN_FERTILIZER</x:f>
        <x:v>36520</x:v>
      </x:c>
      <x:c r="Q7979" s="268" t="n">
        <x:f>MIN(M7979,FARMER_HOURS)*FARMER_RATE+MAX(M7979-FARMER_HOURS,0)*TEMP_RATE</x:f>
        <x:v>104003.00530675185</x:v>
      </x:c>
      <x:c r="R7979" s="268" t="n">
        <x:f>O7979-P7979-Q7979-FIXED_COST</x:f>
        <x:v>26958.994693248154</x:v>
      </x:c>
      <x:c r="S7979" s="139" t="str">
        <x:f>IF(AND(L7979&lt;=TOTAL_BED_CAP,N7979&lt;=TEMP_WORKER_CAP),"YES","NO")</x:f>
        <x:v>YES</x:v>
      </x:c>
      <x:c r="T7979" s="139" t="n">
        <x:f>IF(S7979="YES",R7979,-1E+99)</x:f>
        <x:v>26958.994693248154</x:v>
      </x:c>
    </x:row>
    <x:row r="7980">
      <x:c r="A7980" s="139"/>
      <x:c r="B7980" s="139"/>
      <x:c r="C7980" s="139"/>
      <x:c r="D7980" s="139"/>
      <x:c r="E7980" s="139"/>
      <x:c r="F7980" s="139"/>
      <x:c r="G7980" s="139"/>
      <x:c r="H7980" s="139"/>
      <x:c r="I7980" s="266" t="n">
        <x:f>INT((ROW()-ROW($I$46))/((CARROT_CAP+1)*(MESCLUN_CAP+1)))</x:f>
        <x:v>12</x:v>
      </x:c>
      <x:c r="J7980" s="266" t="n">
        <x:f>MOD(INT((ROW()-ROW($I$46))/(MESCLUN_CAP+1)),CARROT_CAP+1)</x:f>
        <x:v>3</x:v>
      </x:c>
      <x:c r="K7980" s="266" t="n">
        <x:f>MOD(ROW()-ROW($I$46),MESCLUN_CAP+1)</x:f>
        <x:v>29</x:v>
      </x:c>
      <x:c r="L7980" s="266" t="n">
        <x:f>SUM(I7980:K7980)</x:f>
        <x:v>44</x:v>
      </x:c>
      <x:c r="M7980" s="267" t="n">
        <x:f>I7980*TOMATO_HOURS*WEEKS*(1+TOMATO_DIM)^I7980+J7980*CARROT_HOURS*WEEKS*(1+CARROT_DIM)^J7980+K7980*MESCLUN_HOURS*WEEKS*(1+MESCLUN_DIM)^K7980</x:f>
        <x:v>5357.39113378456</x:v>
      </x:c>
      <x:c r="N7980" s="267" t="n">
        <x:f>MAX(M7980-FARMER_HOURS,0)/TEMP_HOURS_PER_WORKER</x:f>
        <x:v>3.2204105095726114</x:v>
      </x:c>
      <x:c r="O7980" s="268" t="n">
        <x:f>I7980*TOMATO_PRICE+J7980*CARROT_PRICE+K7980*MESCLUN_PRICE</x:f>
        <x:v>190182</x:v>
      </x:c>
      <x:c r="P7980" s="268" t="n">
        <x:f>I7980*TOMATO_FERTILIZER+J7980*CARROT_FERTILIZER+K7980*MESCLUN_FERTILIZER</x:f>
        <x:v>37400</x:v>
      </x:c>
      <x:c r="Q7980" s="268" t="n">
        <x:f>MIN(M7980,FARMER_HOURS)*FARMER_RATE+MAX(M7980-FARMER_HOURS,0)*TEMP_RATE</x:f>
        <x:v>105510.26273931528</x:v>
      </x:c>
      <x:c r="R7980" s="268" t="n">
        <x:f>O7980-P7980-Q7980-FIXED_COST</x:f>
        <x:v>27271.73726068472</x:v>
      </x:c>
      <x:c r="S7980" s="139" t="str">
        <x:f>IF(AND(L7980&lt;=TOTAL_BED_CAP,N7980&lt;=TEMP_WORKER_CAP),"YES","NO")</x:f>
        <x:v>YES</x:v>
      </x:c>
      <x:c r="T7980" s="139" t="n">
        <x:f>IF(S7980="YES",R7980,-1E+99)</x:f>
        <x:v>27271.73726068472</x:v>
      </x:c>
    </x:row>
    <x:row r="7981">
      <x:c r="A7981" s="139"/>
      <x:c r="B7981" s="139"/>
      <x:c r="C7981" s="139"/>
      <x:c r="D7981" s="139"/>
      <x:c r="E7981" s="139"/>
      <x:c r="F7981" s="139"/>
      <x:c r="G7981" s="139"/>
      <x:c r="H7981" s="139"/>
      <x:c r="I7981" s="266" t="n">
        <x:f>INT((ROW()-ROW($I$46))/((CARROT_CAP+1)*(MESCLUN_CAP+1)))</x:f>
        <x:v>12</x:v>
      </x:c>
      <x:c r="J7981" s="266" t="n">
        <x:f>MOD(INT((ROW()-ROW($I$46))/(MESCLUN_CAP+1)),CARROT_CAP+1)</x:f>
        <x:v>3</x:v>
      </x:c>
      <x:c r="K7981" s="266" t="n">
        <x:f>MOD(ROW()-ROW($I$46),MESCLUN_CAP+1)</x:f>
        <x:v>30</x:v>
      </x:c>
      <x:c r="L7981" s="266" t="n">
        <x:f>SUM(I7981:K7981)</x:f>
        <x:v>45</x:v>
      </x:c>
      <x:c r="M7981" s="267" t="n">
        <x:f>I7981*TOMATO_HOURS*WEEKS*(1+TOMATO_DIM)^I7981+J7981*CARROT_HOURS*WEEKS*(1+CARROT_DIM)^J7981+K7981*MESCLUN_HOURS*WEEKS*(1+MESCLUN_DIM)^K7981</x:f>
        <x:v>5446.1008391183295</x:v>
      </x:c>
      <x:c r="N7981" s="267" t="n">
        <x:f>MAX(M7981-FARMER_HOURS,0)/TEMP_HOURS_PER_WORKER</x:f>
        <x:v>3.282014471609951</x:v>
      </x:c>
      <x:c r="O7981" s="268" t="n">
        <x:f>I7981*TOMATO_PRICE+J7981*CARROT_PRICE+K7981*MESCLUN_PRICE</x:f>
        <x:v>192882</x:v>
      </x:c>
      <x:c r="P7981" s="268" t="n">
        <x:f>I7981*TOMATO_FERTILIZER+J7981*CARROT_FERTILIZER+K7981*MESCLUN_FERTILIZER</x:f>
        <x:v>38280</x:v>
      </x:c>
      <x:c r="Q7981" s="268" t="n">
        <x:f>MIN(M7981,FARMER_HOURS)*FARMER_RATE+MAX(M7981-FARMER_HOURS,0)*TEMP_RATE</x:f>
        <x:v>107050.36179024877</x:v>
      </x:c>
      <x:c r="R7981" s="268" t="n">
        <x:f>O7981-P7981-Q7981-FIXED_COST</x:f>
        <x:v>27551.638209751225</x:v>
      </x:c>
      <x:c r="S7981" s="139" t="str">
        <x:f>IF(AND(L7981&lt;=TOTAL_BED_CAP,N7981&lt;=TEMP_WORKER_CAP),"YES","NO")</x:f>
        <x:v>YES</x:v>
      </x:c>
      <x:c r="T7981" s="139" t="n">
        <x:f>IF(S7981="YES",R7981,-1E+99)</x:f>
        <x:v>27551.638209751225</x:v>
      </x:c>
    </x:row>
    <x:row r="7982">
      <x:c r="A7982" s="139"/>
      <x:c r="B7982" s="139"/>
      <x:c r="C7982" s="139"/>
      <x:c r="D7982" s="139"/>
      <x:c r="E7982" s="139"/>
      <x:c r="F7982" s="139"/>
      <x:c r="G7982" s="139"/>
      <x:c r="H7982" s="139"/>
      <x:c r="I7982" s="266" t="n">
        <x:f>INT((ROW()-ROW($I$46))/((CARROT_CAP+1)*(MESCLUN_CAP+1)))</x:f>
        <x:v>12</x:v>
      </x:c>
      <x:c r="J7982" s="266" t="n">
        <x:f>MOD(INT((ROW()-ROW($I$46))/(MESCLUN_CAP+1)),CARROT_CAP+1)</x:f>
        <x:v>4</x:v>
      </x:c>
      <x:c r="K7982" s="266" t="n">
        <x:f>MOD(ROW()-ROW($I$46),MESCLUN_CAP+1)</x:f>
        <x:v>0</x:v>
      </x:c>
      <x:c r="L7982" s="266" t="n">
        <x:f>SUM(I7982:K7982)</x:f>
        <x:v>16</x:v>
      </x:c>
      <x:c r="M7982" s="267" t="n">
        <x:f>I7982*TOMATO_HOURS*WEEKS*(1+TOMATO_DIM)^I7982+J7982*CARROT_HOURS*WEEKS*(1+CARROT_DIM)^J7982+K7982*MESCLUN_HOURS*WEEKS*(1+MESCLUN_DIM)^K7982</x:f>
        <x:v>3521.9601937336834</x:v>
      </x:c>
      <x:c r="N7982" s="267" t="n">
        <x:f>MAX(M7982-FARMER_HOURS,0)/TEMP_HOURS_PER_WORKER</x:f>
        <x:v>1.9458056900928358</x:v>
      </x:c>
      <x:c r="O7982" s="268" t="n">
        <x:f>I7982*TOMATO_PRICE+J7982*CARROT_PRICE+K7982*MESCLUN_PRICE</x:f>
        <x:v>113976</x:v>
      </x:c>
      <x:c r="P7982" s="268" t="n">
        <x:f>I7982*TOMATO_FERTILIZER+J7982*CARROT_FERTILIZER+K7982*MESCLUN_FERTILIZER</x:f>
        <x:v>12320</x:v>
      </x:c>
      <x:c r="Q7982" s="268" t="n">
        <x:f>MIN(M7982,FARMER_HOURS)*FARMER_RATE+MAX(M7982-FARMER_HOURS,0)*TEMP_RATE</x:f>
        <x:v>73645.14225232089</x:v>
      </x:c>
      <x:c r="R7982" s="268" t="n">
        <x:f>O7982-P7982-Q7982-FIXED_COST</x:f>
        <x:v>8010.857747679111</x:v>
      </x:c>
      <x:c r="S7982" s="139" t="str">
        <x:f>IF(AND(L7982&lt;=TOTAL_BED_CAP,N7982&lt;=TEMP_WORKER_CAP),"YES","NO")</x:f>
        <x:v>YES</x:v>
      </x:c>
      <x:c r="T7982" s="139" t="n">
        <x:f>IF(S7982="YES",R7982,-1E+99)</x:f>
        <x:v>8010.857747679111</x:v>
      </x:c>
    </x:row>
    <x:row r="7983">
      <x:c r="A7983" s="139"/>
      <x:c r="B7983" s="139"/>
      <x:c r="C7983" s="139"/>
      <x:c r="D7983" s="139"/>
      <x:c r="E7983" s="139"/>
      <x:c r="F7983" s="139"/>
      <x:c r="G7983" s="139"/>
      <x:c r="H7983" s="139"/>
      <x:c r="I7983" s="266" t="n">
        <x:f>INT((ROW()-ROW($I$46))/((CARROT_CAP+1)*(MESCLUN_CAP+1)))</x:f>
        <x:v>12</x:v>
      </x:c>
      <x:c r="J7983" s="266" t="n">
        <x:f>MOD(INT((ROW()-ROW($I$46))/(MESCLUN_CAP+1)),CARROT_CAP+1)</x:f>
        <x:v>4</x:v>
      </x:c>
      <x:c r="K7983" s="266" t="n">
        <x:f>MOD(ROW()-ROW($I$46),MESCLUN_CAP+1)</x:f>
        <x:v>1</x:v>
      </x:c>
      <x:c r="L7983" s="266" t="n">
        <x:f>SUM(I7983:K7983)</x:f>
        <x:v>17</x:v>
      </x:c>
      <x:c r="M7983" s="267" t="n">
        <x:f>I7983*TOMATO_HOURS*WEEKS*(1+TOMATO_DIM)^I7983+J7983*CARROT_HOURS*WEEKS*(1+CARROT_DIM)^J7983+K7983*MESCLUN_HOURS*WEEKS*(1+MESCLUN_DIM)^K7983</x:f>
        <x:v>3567.5226937336834</x:v>
      </x:c>
      <x:c r="N7983" s="267" t="n">
        <x:f>MAX(M7983-FARMER_HOURS,0)/TEMP_HOURS_PER_WORKER</x:f>
        <x:v>1.9774463150928356</x:v>
      </x:c>
      <x:c r="O7983" s="268" t="n">
        <x:f>I7983*TOMATO_PRICE+J7983*CARROT_PRICE+K7983*MESCLUN_PRICE</x:f>
        <x:v>116676</x:v>
      </x:c>
      <x:c r="P7983" s="268" t="n">
        <x:f>I7983*TOMATO_FERTILIZER+J7983*CARROT_FERTILIZER+K7983*MESCLUN_FERTILIZER</x:f>
        <x:v>13200</x:v>
      </x:c>
      <x:c r="Q7983" s="268" t="n">
        <x:f>MIN(M7983,FARMER_HOURS)*FARMER_RATE+MAX(M7983-FARMER_HOURS,0)*TEMP_RATE</x:f>
        <x:v>74436.15787732089</x:v>
      </x:c>
      <x:c r="R7983" s="268" t="n">
        <x:f>O7983-P7983-Q7983-FIXED_COST</x:f>
        <x:v>9039.84212267911</x:v>
      </x:c>
      <x:c r="S7983" s="139" t="str">
        <x:f>IF(AND(L7983&lt;=TOTAL_BED_CAP,N7983&lt;=TEMP_WORKER_CAP),"YES","NO")</x:f>
        <x:v>YES</x:v>
      </x:c>
      <x:c r="T7983" s="139" t="n">
        <x:f>IF(S7983="YES",R7983,-1E+99)</x:f>
        <x:v>9039.84212267911</x:v>
      </x:c>
    </x:row>
    <x:row r="7984">
      <x:c r="A7984" s="139"/>
      <x:c r="B7984" s="139"/>
      <x:c r="C7984" s="139"/>
      <x:c r="D7984" s="139"/>
      <x:c r="E7984" s="139"/>
      <x:c r="F7984" s="139"/>
      <x:c r="G7984" s="139"/>
      <x:c r="H7984" s="139"/>
      <x:c r="I7984" s="266" t="n">
        <x:f>INT((ROW()-ROW($I$46))/((CARROT_CAP+1)*(MESCLUN_CAP+1)))</x:f>
        <x:v>12</x:v>
      </x:c>
      <x:c r="J7984" s="266" t="n">
        <x:f>MOD(INT((ROW()-ROW($I$46))/(MESCLUN_CAP+1)),CARROT_CAP+1)</x:f>
        <x:v>4</x:v>
      </x:c>
      <x:c r="K7984" s="266" t="n">
        <x:f>MOD(ROW()-ROW($I$46),MESCLUN_CAP+1)</x:f>
        <x:v>2</x:v>
      </x:c>
      <x:c r="L7984" s="266" t="n">
        <x:f>SUM(I7984:K7984)</x:f>
        <x:v>18</x:v>
      </x:c>
      <x:c r="M7984" s="267" t="n">
        <x:f>I7984*TOMATO_HOURS*WEEKS*(1+TOMATO_DIM)^I7984+J7984*CARROT_HOURS*WEEKS*(1+CARROT_DIM)^J7984+K7984*MESCLUN_HOURS*WEEKS*(1+MESCLUN_DIM)^K7984</x:f>
        <x:v>3614.2242562336833</x:v>
      </x:c>
      <x:c r="N7984" s="267" t="n">
        <x:f>MAX(M7984-FARMER_HOURS,0)/TEMP_HOURS_PER_WORKER</x:f>
        <x:v>2.0098779557178355</x:v>
      </x:c>
      <x:c r="O7984" s="268" t="n">
        <x:f>I7984*TOMATO_PRICE+J7984*CARROT_PRICE+K7984*MESCLUN_PRICE</x:f>
        <x:v>119376</x:v>
      </x:c>
      <x:c r="P7984" s="268" t="n">
        <x:f>I7984*TOMATO_FERTILIZER+J7984*CARROT_FERTILIZER+K7984*MESCLUN_FERTILIZER</x:f>
        <x:v>14080</x:v>
      </x:c>
      <x:c r="Q7984" s="268" t="n">
        <x:f>MIN(M7984,FARMER_HOURS)*FARMER_RATE+MAX(M7984-FARMER_HOURS,0)*TEMP_RATE</x:f>
        <x:v>75246.94889294589</x:v>
      </x:c>
      <x:c r="R7984" s="268" t="n">
        <x:f>O7984-P7984-Q7984-FIXED_COST</x:f>
        <x:v>10049.05110705411</x:v>
      </x:c>
      <x:c r="S7984" s="139" t="str">
        <x:f>IF(AND(L7984&lt;=TOTAL_BED_CAP,N7984&lt;=TEMP_WORKER_CAP),"YES","NO")</x:f>
        <x:v>YES</x:v>
      </x:c>
      <x:c r="T7984" s="139" t="n">
        <x:f>IF(S7984="YES",R7984,-1E+99)</x:f>
        <x:v>10049.05110705411</x:v>
      </x:c>
    </x:row>
    <x:row r="7985">
      <x:c r="A7985" s="139"/>
      <x:c r="B7985" s="139"/>
      <x:c r="C7985" s="139"/>
      <x:c r="D7985" s="139"/>
      <x:c r="E7985" s="139"/>
      <x:c r="F7985" s="139"/>
      <x:c r="G7985" s="139"/>
      <x:c r="H7985" s="139"/>
      <x:c r="I7985" s="266" t="n">
        <x:f>INT((ROW()-ROW($I$46))/((CARROT_CAP+1)*(MESCLUN_CAP+1)))</x:f>
        <x:v>12</x:v>
      </x:c>
      <x:c r="J7985" s="266" t="n">
        <x:f>MOD(INT((ROW()-ROW($I$46))/(MESCLUN_CAP+1)),CARROT_CAP+1)</x:f>
        <x:v>4</x:v>
      </x:c>
      <x:c r="K7985" s="266" t="n">
        <x:f>MOD(ROW()-ROW($I$46),MESCLUN_CAP+1)</x:f>
        <x:v>3</x:v>
      </x:c>
      <x:c r="L7985" s="266" t="n">
        <x:f>SUM(I7985:K7985)</x:f>
        <x:v>19</x:v>
      </x:c>
      <x:c r="M7985" s="267" t="n">
        <x:f>I7985*TOMATO_HOURS*WEEKS*(1+TOMATO_DIM)^I7985+J7985*CARROT_HOURS*WEEKS*(1+CARROT_DIM)^J7985+K7985*MESCLUN_HOURS*WEEKS*(1+MESCLUN_DIM)^K7985</x:f>
        <x:v>3662.086238655558</x:v>
      </x:c>
      <x:c r="N7985" s="267" t="n">
        <x:f>MAX(M7985-FARMER_HOURS,0)/TEMP_HOURS_PER_WORKER</x:f>
        <x:v>2.0431154435108043</x:v>
      </x:c>
      <x:c r="O7985" s="268" t="n">
        <x:f>I7985*TOMATO_PRICE+J7985*CARROT_PRICE+K7985*MESCLUN_PRICE</x:f>
        <x:v>122076</x:v>
      </x:c>
      <x:c r="P7985" s="268" t="n">
        <x:f>I7985*TOMATO_FERTILIZER+J7985*CARROT_FERTILIZER+K7985*MESCLUN_FERTILIZER</x:f>
        <x:v>14960</x:v>
      </x:c>
      <x:c r="Q7985" s="268" t="n">
        <x:f>MIN(M7985,FARMER_HOURS)*FARMER_RATE+MAX(M7985-FARMER_HOURS,0)*TEMP_RATE</x:f>
        <x:v>76077.88608777011</x:v>
      </x:c>
      <x:c r="R7985" s="268" t="n">
        <x:f>O7985-P7985-Q7985-FIXED_COST</x:f>
        <x:v>11038.113912229892</x:v>
      </x:c>
      <x:c r="S7985" s="139" t="str">
        <x:f>IF(AND(L7985&lt;=TOTAL_BED_CAP,N7985&lt;=TEMP_WORKER_CAP),"YES","NO")</x:f>
        <x:v>YES</x:v>
      </x:c>
      <x:c r="T7985" s="139" t="n">
        <x:f>IF(S7985="YES",R7985,-1E+99)</x:f>
        <x:v>11038.113912229892</x:v>
      </x:c>
    </x:row>
    <x:row r="7986">
      <x:c r="A7986" s="139"/>
      <x:c r="B7986" s="139"/>
      <x:c r="C7986" s="139"/>
      <x:c r="D7986" s="139"/>
      <x:c r="E7986" s="139"/>
      <x:c r="F7986" s="139"/>
      <x:c r="G7986" s="139"/>
      <x:c r="H7986" s="139"/>
      <x:c r="I7986" s="266" t="n">
        <x:f>INT((ROW()-ROW($I$46))/((CARROT_CAP+1)*(MESCLUN_CAP+1)))</x:f>
        <x:v>12</x:v>
      </x:c>
      <x:c r="J7986" s="266" t="n">
        <x:f>MOD(INT((ROW()-ROW($I$46))/(MESCLUN_CAP+1)),CARROT_CAP+1)</x:f>
        <x:v>4</x:v>
      </x:c>
      <x:c r="K7986" s="266" t="n">
        <x:f>MOD(ROW()-ROW($I$46),MESCLUN_CAP+1)</x:f>
        <x:v>4</x:v>
      </x:c>
      <x:c r="L7986" s="266" t="n">
        <x:f>SUM(I7986:K7986)</x:f>
        <x:v>20</x:v>
      </x:c>
      <x:c r="M7986" s="267" t="n">
        <x:f>I7986*TOMATO_HOURS*WEEKS*(1+TOMATO_DIM)^I7986+J7986*CARROT_HOURS*WEEKS*(1+CARROT_DIM)^J7986+K7986*MESCLUN_HOURS*WEEKS*(1+MESCLUN_DIM)^K7986</x:f>
        <x:v>3711.1303543782146</x:v>
      </x:c>
      <x:c r="N7986" s="267" t="n">
        <x:f>MAX(M7986-FARMER_HOURS,0)/TEMP_HOURS_PER_WORKER</x:f>
        <x:v>2.0771738572070935</x:v>
      </x:c>
      <x:c r="O7986" s="268" t="n">
        <x:f>I7986*TOMATO_PRICE+J7986*CARROT_PRICE+K7986*MESCLUN_PRICE</x:f>
        <x:v>124776</x:v>
      </x:c>
      <x:c r="P7986" s="268" t="n">
        <x:f>I7986*TOMATO_FERTILIZER+J7986*CARROT_FERTILIZER+K7986*MESCLUN_FERTILIZER</x:f>
        <x:v>15840</x:v>
      </x:c>
      <x:c r="Q7986" s="268" t="n">
        <x:f>MIN(M7986,FARMER_HOURS)*FARMER_RATE+MAX(M7986-FARMER_HOURS,0)*TEMP_RATE</x:f>
        <x:v>76929.34643017733</x:v>
      </x:c>
      <x:c r="R7986" s="268" t="n">
        <x:f>O7986-P7986-Q7986-FIXED_COST</x:f>
        <x:v>12006.653569822665</x:v>
      </x:c>
      <x:c r="S7986" s="139" t="str">
        <x:f>IF(AND(L7986&lt;=TOTAL_BED_CAP,N7986&lt;=TEMP_WORKER_CAP),"YES","NO")</x:f>
        <x:v>YES</x:v>
      </x:c>
      <x:c r="T7986" s="139" t="n">
        <x:f>IF(S7986="YES",R7986,-1E+99)</x:f>
        <x:v>12006.653569822665</x:v>
      </x:c>
    </x:row>
    <x:row r="7987">
      <x:c r="A7987" s="139"/>
      <x:c r="B7987" s="139"/>
      <x:c r="C7987" s="139"/>
      <x:c r="D7987" s="139"/>
      <x:c r="E7987" s="139"/>
      <x:c r="F7987" s="139"/>
      <x:c r="G7987" s="139"/>
      <x:c r="H7987" s="139"/>
      <x:c r="I7987" s="266" t="n">
        <x:f>INT((ROW()-ROW($I$46))/((CARROT_CAP+1)*(MESCLUN_CAP+1)))</x:f>
        <x:v>12</x:v>
      </x:c>
      <x:c r="J7987" s="266" t="n">
        <x:f>MOD(INT((ROW()-ROW($I$46))/(MESCLUN_CAP+1)),CARROT_CAP+1)</x:f>
        <x:v>4</x:v>
      </x:c>
      <x:c r="K7987" s="266" t="n">
        <x:f>MOD(ROW()-ROW($I$46),MESCLUN_CAP+1)</x:f>
        <x:v>5</x:v>
      </x:c>
      <x:c r="L7987" s="266" t="n">
        <x:f>SUM(I7987:K7987)</x:f>
        <x:v>21</x:v>
      </x:c>
      <x:c r="M7987" s="267" t="n">
        <x:f>I7987*TOMATO_HOURS*WEEKS*(1+TOMATO_DIM)^I7987+J7987*CARROT_HOURS*WEEKS*(1+CARROT_DIM)^J7987+K7987*MESCLUN_HOURS*WEEKS*(1+MESCLUN_DIM)^K7987</x:f>
        <x:v>3761.378678299418</x:v>
      </x:c>
      <x:c r="N7987" s="267" t="n">
        <x:f>MAX(M7987-FARMER_HOURS,0)/TEMP_HOURS_PER_WORKER</x:f>
        <x:v>2.112068526596818</x:v>
      </x:c>
      <x:c r="O7987" s="268" t="n">
        <x:f>I7987*TOMATO_PRICE+J7987*CARROT_PRICE+K7987*MESCLUN_PRICE</x:f>
        <x:v>127476</x:v>
      </x:c>
      <x:c r="P7987" s="268" t="n">
        <x:f>I7987*TOMATO_FERTILIZER+J7987*CARROT_FERTILIZER+K7987*MESCLUN_FERTILIZER</x:f>
        <x:v>16720</x:v>
      </x:c>
      <x:c r="Q7987" s="268" t="n">
        <x:f>MIN(M7987,FARMER_HOURS)*FARMER_RATE+MAX(M7987-FARMER_HOURS,0)*TEMP_RATE</x:f>
        <x:v>77801.71316492045</x:v>
      </x:c>
      <x:c r="R7987" s="268" t="n">
        <x:f>O7987-P7987-Q7987-FIXED_COST</x:f>
        <x:v>12954.286835079547</x:v>
      </x:c>
      <x:c r="S7987" s="139" t="str">
        <x:f>IF(AND(L7987&lt;=TOTAL_BED_CAP,N7987&lt;=TEMP_WORKER_CAP),"YES","NO")</x:f>
        <x:v>YES</x:v>
      </x:c>
      <x:c r="T7987" s="139" t="n">
        <x:f>IF(S7987="YES",R7987,-1E+99)</x:f>
        <x:v>12954.286835079547</x:v>
      </x:c>
    </x:row>
    <x:row r="7988">
      <x:c r="A7988" s="139"/>
      <x:c r="B7988" s="139"/>
      <x:c r="C7988" s="139"/>
      <x:c r="D7988" s="139"/>
      <x:c r="E7988" s="139"/>
      <x:c r="F7988" s="139"/>
      <x:c r="G7988" s="139"/>
      <x:c r="H7988" s="139"/>
      <x:c r="I7988" s="266" t="n">
        <x:f>INT((ROW()-ROW($I$46))/((CARROT_CAP+1)*(MESCLUN_CAP+1)))</x:f>
        <x:v>12</x:v>
      </x:c>
      <x:c r="J7988" s="266" t="n">
        <x:f>MOD(INT((ROW()-ROW($I$46))/(MESCLUN_CAP+1)),CARROT_CAP+1)</x:f>
        <x:v>4</x:v>
      </x:c>
      <x:c r="K7988" s="266" t="n">
        <x:f>MOD(ROW()-ROW($I$46),MESCLUN_CAP+1)</x:f>
        <x:v>6</x:v>
      </x:c>
      <x:c r="L7988" s="266" t="n">
        <x:f>SUM(I7988:K7988)</x:f>
        <x:v>22</x:v>
      </x:c>
      <x:c r="M7988" s="267" t="n">
        <x:f>I7988*TOMATO_HOURS*WEEKS*(1+TOMATO_DIM)^I7988+J7988*CARROT_HOURS*WEEKS*(1+CARROT_DIM)^J7988+K7988*MESCLUN_HOURS*WEEKS*(1+MESCLUN_DIM)^K7988</x:f>
        <x:v>3812.853652481051</x:v>
      </x:c>
      <x:c r="N7988" s="267" t="n">
        <x:f>MAX(M7988-FARMER_HOURS,0)/TEMP_HOURS_PER_WORKER</x:f>
        <x:v>2.1478150364451745</x:v>
      </x:c>
      <x:c r="O7988" s="268" t="n">
        <x:f>I7988*TOMATO_PRICE+J7988*CARROT_PRICE+K7988*MESCLUN_PRICE</x:f>
        <x:v>130176</x:v>
      </x:c>
      <x:c r="P7988" s="268" t="n">
        <x:f>I7988*TOMATO_FERTILIZER+J7988*CARROT_FERTILIZER+K7988*MESCLUN_FERTILIZER</x:f>
        <x:v>17600</x:v>
      </x:c>
      <x:c r="Q7988" s="268" t="n">
        <x:f>MIN(M7988,FARMER_HOURS)*FARMER_RATE+MAX(M7988-FARMER_HOURS,0)*TEMP_RATE</x:f>
        <x:v>78695.37591112935</x:v>
      </x:c>
      <x:c r="R7988" s="268" t="n">
        <x:f>O7988-P7988-Q7988-FIXED_COST</x:f>
        <x:v>13880.624088870652</x:v>
      </x:c>
      <x:c r="S7988" s="139" t="str">
        <x:f>IF(AND(L7988&lt;=TOTAL_BED_CAP,N7988&lt;=TEMP_WORKER_CAP),"YES","NO")</x:f>
        <x:v>YES</x:v>
      </x:c>
      <x:c r="T7988" s="139" t="n">
        <x:f>IF(S7988="YES",R7988,-1E+99)</x:f>
        <x:v>13880.624088870652</x:v>
      </x:c>
    </x:row>
    <x:row r="7989">
      <x:c r="A7989" s="139"/>
      <x:c r="B7989" s="139"/>
      <x:c r="C7989" s="139"/>
      <x:c r="D7989" s="139"/>
      <x:c r="E7989" s="139"/>
      <x:c r="F7989" s="139"/>
      <x:c r="G7989" s="139"/>
      <x:c r="H7989" s="139"/>
      <x:c r="I7989" s="266" t="n">
        <x:f>INT((ROW()-ROW($I$46))/((CARROT_CAP+1)*(MESCLUN_CAP+1)))</x:f>
        <x:v>12</x:v>
      </x:c>
      <x:c r="J7989" s="266" t="n">
        <x:f>MOD(INT((ROW()-ROW($I$46))/(MESCLUN_CAP+1)),CARROT_CAP+1)</x:f>
        <x:v>4</x:v>
      </x:c>
      <x:c r="K7989" s="266" t="n">
        <x:f>MOD(ROW()-ROW($I$46),MESCLUN_CAP+1)</x:f>
        <x:v>7</x:v>
      </x:c>
      <x:c r="L7989" s="266" t="n">
        <x:f>SUM(I7989:K7989)</x:f>
        <x:v>23</x:v>
      </x:c>
      <x:c r="M7989" s="267" t="n">
        <x:f>I7989*TOMATO_HOURS*WEEKS*(1+TOMATO_DIM)^I7989+J7989*CARROT_HOURS*WEEKS*(1+CARROT_DIM)^J7989+K7989*MESCLUN_HOURS*WEEKS*(1+MESCLUN_DIM)^K7989</x:f>
        <x:v>3865.5780918790115</x:v>
      </x:c>
      <x:c r="N7989" s="267" t="n">
        <x:f>MAX(M7989-FARMER_HOURS,0)/TEMP_HOURS_PER_WORKER</x:f>
        <x:v>2.184429230471536</x:v>
      </x:c>
      <x:c r="O7989" s="268" t="n">
        <x:f>I7989*TOMATO_PRICE+J7989*CARROT_PRICE+K7989*MESCLUN_PRICE</x:f>
        <x:v>132876</x:v>
      </x:c>
      <x:c r="P7989" s="268" t="n">
        <x:f>I7989*TOMATO_FERTILIZER+J7989*CARROT_FERTILIZER+K7989*MESCLUN_FERTILIZER</x:f>
        <x:v>18480</x:v>
      </x:c>
      <x:c r="Q7989" s="268" t="n">
        <x:f>MIN(M7989,FARMER_HOURS)*FARMER_RATE+MAX(M7989-FARMER_HOURS,0)*TEMP_RATE</x:f>
        <x:v>79610.73076178839</x:v>
      </x:c>
      <x:c r="R7989" s="268" t="n">
        <x:f>O7989-P7989-Q7989-FIXED_COST</x:f>
        <x:v>14785.269238211607</x:v>
      </x:c>
      <x:c r="S7989" s="139" t="str">
        <x:f>IF(AND(L7989&lt;=TOTAL_BED_CAP,N7989&lt;=TEMP_WORKER_CAP),"YES","NO")</x:f>
        <x:v>YES</x:v>
      </x:c>
      <x:c r="T7989" s="139" t="n">
        <x:f>IF(S7989="YES",R7989,-1E+99)</x:f>
        <x:v>14785.269238211607</x:v>
      </x:c>
    </x:row>
    <x:row r="7990">
      <x:c r="A7990" s="139"/>
      <x:c r="B7990" s="139"/>
      <x:c r="C7990" s="139"/>
      <x:c r="D7990" s="139"/>
      <x:c r="E7990" s="139"/>
      <x:c r="F7990" s="139"/>
      <x:c r="G7990" s="139"/>
      <x:c r="H7990" s="139"/>
      <x:c r="I7990" s="266" t="n">
        <x:f>INT((ROW()-ROW($I$46))/((CARROT_CAP+1)*(MESCLUN_CAP+1)))</x:f>
        <x:v>12</x:v>
      </x:c>
      <x:c r="J7990" s="266" t="n">
        <x:f>MOD(INT((ROW()-ROW($I$46))/(MESCLUN_CAP+1)),CARROT_CAP+1)</x:f>
        <x:v>4</x:v>
      </x:c>
      <x:c r="K7990" s="266" t="n">
        <x:f>MOD(ROW()-ROW($I$46),MESCLUN_CAP+1)</x:f>
        <x:v>8</x:v>
      </x:c>
      <x:c r="L7990" s="266" t="n">
        <x:f>SUM(I7990:K7990)</x:f>
        <x:v>24</x:v>
      </x:c>
      <x:c r="M7990" s="267" t="n">
        <x:f>I7990*TOMATO_HOURS*WEEKS*(1+TOMATO_DIM)^I7990+J7990*CARROT_HOURS*WEEKS*(1+CARROT_DIM)^J7990+K7990*MESCLUN_HOURS*WEEKS*(1+MESCLUN_DIM)^K7990</x:f>
        <x:v>3919.5751901589915</x:v>
      </x:c>
      <x:c r="N7990" s="267" t="n">
        <x:f>MAX(M7990-FARMER_HOURS,0)/TEMP_HOURS_PER_WORKER</x:f>
        <x:v>2.2219272153881886</x:v>
      </x:c>
      <x:c r="O7990" s="268" t="n">
        <x:f>I7990*TOMATO_PRICE+J7990*CARROT_PRICE+K7990*MESCLUN_PRICE</x:f>
        <x:v>135576</x:v>
      </x:c>
      <x:c r="P7990" s="268" t="n">
        <x:f>I7990*TOMATO_FERTILIZER+J7990*CARROT_FERTILIZER+K7990*MESCLUN_FERTILIZER</x:f>
        <x:v>19360</x:v>
      </x:c>
      <x:c r="Q7990" s="268" t="n">
        <x:f>MIN(M7990,FARMER_HOURS)*FARMER_RATE+MAX(M7990-FARMER_HOURS,0)*TEMP_RATE</x:f>
        <x:v>80548.18038470471</x:v>
      </x:c>
      <x:c r="R7990" s="268" t="n">
        <x:f>O7990-P7990-Q7990-FIXED_COST</x:f>
        <x:v>15667.819615295288</x:v>
      </x:c>
      <x:c r="S7990" s="139" t="str">
        <x:f>IF(AND(L7990&lt;=TOTAL_BED_CAP,N7990&lt;=TEMP_WORKER_CAP),"YES","NO")</x:f>
        <x:v>YES</x:v>
      </x:c>
      <x:c r="T7990" s="139" t="n">
        <x:f>IF(S7990="YES",R7990,-1E+99)</x:f>
        <x:v>15667.819615295288</x:v>
      </x:c>
    </x:row>
    <x:row r="7991">
      <x:c r="A7991" s="139"/>
      <x:c r="B7991" s="139"/>
      <x:c r="C7991" s="139"/>
      <x:c r="D7991" s="139"/>
      <x:c r="E7991" s="139"/>
      <x:c r="F7991" s="139"/>
      <x:c r="G7991" s="139"/>
      <x:c r="H7991" s="139"/>
      <x:c r="I7991" s="266" t="n">
        <x:f>INT((ROW()-ROW($I$46))/((CARROT_CAP+1)*(MESCLUN_CAP+1)))</x:f>
        <x:v>12</x:v>
      </x:c>
      <x:c r="J7991" s="266" t="n">
        <x:f>MOD(INT((ROW()-ROW($I$46))/(MESCLUN_CAP+1)),CARROT_CAP+1)</x:f>
        <x:v>4</x:v>
      </x:c>
      <x:c r="K7991" s="266" t="n">
        <x:f>MOD(ROW()-ROW($I$46),MESCLUN_CAP+1)</x:f>
        <x:v>9</x:v>
      </x:c>
      <x:c r="L7991" s="266" t="n">
        <x:f>SUM(I7991:K7991)</x:f>
        <x:v>25</x:v>
      </x:c>
      <x:c r="M7991" s="267" t="n">
        <x:f>I7991*TOMATO_HOURS*WEEKS*(1+TOMATO_DIM)^I7991+J7991*CARROT_HOURS*WEEKS*(1+CARROT_DIM)^J7991+K7991*MESCLUN_HOURS*WEEKS*(1+MESCLUN_DIM)^K7991</x:f>
        <x:v>3974.868525599386</x:v>
      </x:c>
      <x:c r="N7991" s="267" t="n">
        <x:f>MAX(M7991-FARMER_HOURS,0)/TEMP_HOURS_PER_WORKER</x:f>
        <x:v>2.2603253649995736</x:v>
      </x:c>
      <x:c r="O7991" s="268" t="n">
        <x:f>I7991*TOMATO_PRICE+J7991*CARROT_PRICE+K7991*MESCLUN_PRICE</x:f>
        <x:v>138276</x:v>
      </x:c>
      <x:c r="P7991" s="268" t="n">
        <x:f>I7991*TOMATO_FERTILIZER+J7991*CARROT_FERTILIZER+K7991*MESCLUN_FERTILIZER</x:f>
        <x:v>20240</x:v>
      </x:c>
      <x:c r="Q7991" s="268" t="n">
        <x:f>MIN(M7991,FARMER_HOURS)*FARMER_RATE+MAX(M7991-FARMER_HOURS,0)*TEMP_RATE</x:f>
        <x:v>81508.13412498933</x:v>
      </x:c>
      <x:c r="R7991" s="268" t="n">
        <x:f>O7991-P7991-Q7991-FIXED_COST</x:f>
        <x:v>16527.86587501067</x:v>
      </x:c>
      <x:c r="S7991" s="139" t="str">
        <x:f>IF(AND(L7991&lt;=TOTAL_BED_CAP,N7991&lt;=TEMP_WORKER_CAP),"YES","NO")</x:f>
        <x:v>YES</x:v>
      </x:c>
      <x:c r="T7991" s="139" t="n">
        <x:f>IF(S7991="YES",R7991,-1E+99)</x:f>
        <x:v>16527.86587501067</x:v>
      </x:c>
    </x:row>
    <x:row r="7992">
      <x:c r="A7992" s="139"/>
      <x:c r="B7992" s="139"/>
      <x:c r="C7992" s="139"/>
      <x:c r="D7992" s="139"/>
      <x:c r="E7992" s="139"/>
      <x:c r="F7992" s="139"/>
      <x:c r="G7992" s="139"/>
      <x:c r="H7992" s="139"/>
      <x:c r="I7992" s="266" t="n">
        <x:f>INT((ROW()-ROW($I$46))/((CARROT_CAP+1)*(MESCLUN_CAP+1)))</x:f>
        <x:v>12</x:v>
      </x:c>
      <x:c r="J7992" s="266" t="n">
        <x:f>MOD(INT((ROW()-ROW($I$46))/(MESCLUN_CAP+1)),CARROT_CAP+1)</x:f>
        <x:v>4</x:v>
      </x:c>
      <x:c r="K7992" s="266" t="n">
        <x:f>MOD(ROW()-ROW($I$46),MESCLUN_CAP+1)</x:f>
        <x:v>10</x:v>
      </x:c>
      <x:c r="L7992" s="266" t="n">
        <x:f>SUM(I7992:K7992)</x:f>
        <x:v>26</x:v>
      </x:c>
      <x:c r="M7992" s="267" t="n">
        <x:f>I7992*TOMATO_HOURS*WEEKS*(1+TOMATO_DIM)^I7992+J7992*CARROT_HOURS*WEEKS*(1+CARROT_DIM)^J7992+K7992*MESCLUN_HOURS*WEEKS*(1+MESCLUN_DIM)^K7992</x:f>
        <x:v>4031.482067082599</x:v>
      </x:c>
      <x:c r="N7992" s="267" t="n">
        <x:f>MAX(M7992-FARMER_HOURS,0)/TEMP_HOURS_PER_WORKER</x:f>
        <x:v>2.2996403243629158</x:v>
      </x:c>
      <x:c r="O7992" s="268" t="n">
        <x:f>I7992*TOMATO_PRICE+J7992*CARROT_PRICE+K7992*MESCLUN_PRICE</x:f>
        <x:v>140976</x:v>
      </x:c>
      <x:c r="P7992" s="268" t="n">
        <x:f>I7992*TOMATO_FERTILIZER+J7992*CARROT_FERTILIZER+K7992*MESCLUN_FERTILIZER</x:f>
        <x:v>21120</x:v>
      </x:c>
      <x:c r="Q7992" s="268" t="n">
        <x:f>MIN(M7992,FARMER_HOURS)*FARMER_RATE+MAX(M7992-FARMER_HOURS,0)*TEMP_RATE</x:f>
        <x:v>82491.00810907289</x:v>
      </x:c>
      <x:c r="R7992" s="268" t="n">
        <x:f>O7992-P7992-Q7992-FIXED_COST</x:f>
        <x:v>17364.991890927107</x:v>
      </x:c>
      <x:c r="S7992" s="139" t="str">
        <x:f>IF(AND(L7992&lt;=TOTAL_BED_CAP,N7992&lt;=TEMP_WORKER_CAP),"YES","NO")</x:f>
        <x:v>YES</x:v>
      </x:c>
      <x:c r="T7992" s="139" t="n">
        <x:f>IF(S7992="YES",R7992,-1E+99)</x:f>
        <x:v>17364.991890927107</x:v>
      </x:c>
    </x:row>
    <x:row r="7993">
      <x:c r="A7993" s="139"/>
      <x:c r="B7993" s="139"/>
      <x:c r="C7993" s="139"/>
      <x:c r="D7993" s="139"/>
      <x:c r="E7993" s="139"/>
      <x:c r="F7993" s="139"/>
      <x:c r="G7993" s="139"/>
      <x:c r="H7993" s="139"/>
      <x:c r="I7993" s="266" t="n">
        <x:f>INT((ROW()-ROW($I$46))/((CARROT_CAP+1)*(MESCLUN_CAP+1)))</x:f>
        <x:v>12</x:v>
      </x:c>
      <x:c r="J7993" s="266" t="n">
        <x:f>MOD(INT((ROW()-ROW($I$46))/(MESCLUN_CAP+1)),CARROT_CAP+1)</x:f>
        <x:v>4</x:v>
      </x:c>
      <x:c r="K7993" s="266" t="n">
        <x:f>MOD(ROW()-ROW($I$46),MESCLUN_CAP+1)</x:f>
        <x:v>11</x:v>
      </x:c>
      <x:c r="L7993" s="266" t="n">
        <x:f>SUM(I7993:K7993)</x:f>
        <x:v>27</x:v>
      </x:c>
      <x:c r="M7993" s="267" t="n">
        <x:f>I7993*TOMATO_HOURS*WEEKS*(1+TOMATO_DIM)^I7993+J7993*CARROT_HOURS*WEEKS*(1+CARROT_DIM)^J7993+K7993*MESCLUN_HOURS*WEEKS*(1+MESCLUN_DIM)^K7993</x:f>
        <x:v>4089.4401801760378</x:v>
      </x:c>
      <x:c r="N7993" s="267" t="n">
        <x:f>MAX(M7993-FARMER_HOURS,0)/TEMP_HOURS_PER_WORKER</x:f>
        <x:v>2.3398890140111375</x:v>
      </x:c>
      <x:c r="O7993" s="268" t="n">
        <x:f>I7993*TOMATO_PRICE+J7993*CARROT_PRICE+K7993*MESCLUN_PRICE</x:f>
        <x:v>143676</x:v>
      </x:c>
      <x:c r="P7993" s="268" t="n">
        <x:f>I7993*TOMATO_FERTILIZER+J7993*CARROT_FERTILIZER+K7993*MESCLUN_FERTILIZER</x:f>
        <x:v>22000</x:v>
      </x:c>
      <x:c r="Q7993" s="268" t="n">
        <x:f>MIN(M7993,FARMER_HOURS)*FARMER_RATE+MAX(M7993-FARMER_HOURS,0)*TEMP_RATE</x:f>
        <x:v>83497.22535027843</x:v>
      </x:c>
      <x:c r="R7993" s="268" t="n">
        <x:f>O7993-P7993-Q7993-FIXED_COST</x:f>
        <x:v>18178.77464972157</x:v>
      </x:c>
      <x:c r="S7993" s="139" t="str">
        <x:f>IF(AND(L7993&lt;=TOTAL_BED_CAP,N7993&lt;=TEMP_WORKER_CAP),"YES","NO")</x:f>
        <x:v>YES</x:v>
      </x:c>
      <x:c r="T7993" s="139" t="n">
        <x:f>IF(S7993="YES",R7993,-1E+99)</x:f>
        <x:v>18178.77464972157</x:v>
      </x:c>
    </x:row>
    <x:row r="7994">
      <x:c r="A7994" s="139"/>
      <x:c r="B7994" s="139"/>
      <x:c r="C7994" s="139"/>
      <x:c r="D7994" s="139"/>
      <x:c r="E7994" s="139"/>
      <x:c r="F7994" s="139"/>
      <x:c r="G7994" s="139"/>
      <x:c r="H7994" s="139"/>
      <x:c r="I7994" s="266" t="n">
        <x:f>INT((ROW()-ROW($I$46))/((CARROT_CAP+1)*(MESCLUN_CAP+1)))</x:f>
        <x:v>12</x:v>
      </x:c>
      <x:c r="J7994" s="266" t="n">
        <x:f>MOD(INT((ROW()-ROW($I$46))/(MESCLUN_CAP+1)),CARROT_CAP+1)</x:f>
        <x:v>4</x:v>
      </x:c>
      <x:c r="K7994" s="266" t="n">
        <x:f>MOD(ROW()-ROW($I$46),MESCLUN_CAP+1)</x:f>
        <x:v>12</x:v>
      </x:c>
      <x:c r="L7994" s="266" t="n">
        <x:f>SUM(I7994:K7994)</x:f>
        <x:v>28</x:v>
      </x:c>
      <x:c r="M7994" s="267" t="n">
        <x:f>I7994*TOMATO_HOURS*WEEKS*(1+TOMATO_DIM)^I7994+J7994*CARROT_HOURS*WEEKS*(1+CARROT_DIM)^J7994+K7994*MESCLUN_HOURS*WEEKS*(1+MESCLUN_DIM)^K7994</x:f>
        <x:v>4148.767633304103</x:v>
      </x:c>
      <x:c r="N7994" s="267" t="n">
        <x:f>MAX(M7994-FARMER_HOURS,0)/TEMP_HOURS_PER_WORKER</x:f>
        <x:v>2.38108863423896</x:v>
      </x:c>
      <x:c r="O7994" s="268" t="n">
        <x:f>I7994*TOMATO_PRICE+J7994*CARROT_PRICE+K7994*MESCLUN_PRICE</x:f>
        <x:v>146376</x:v>
      </x:c>
      <x:c r="P7994" s="268" t="n">
        <x:f>I7994*TOMATO_FERTILIZER+J7994*CARROT_FERTILIZER+K7994*MESCLUN_FERTILIZER</x:f>
        <x:v>22880</x:v>
      </x:c>
      <x:c r="Q7994" s="268" t="n">
        <x:f>MIN(M7994,FARMER_HOURS)*FARMER_RATE+MAX(M7994-FARMER_HOURS,0)*TEMP_RATE</x:f>
        <x:v>84527.215855974</x:v>
      </x:c>
      <x:c r="R7994" s="268" t="n">
        <x:f>O7994-P7994-Q7994-FIXED_COST</x:f>
        <x:v>18968.784144025994</x:v>
      </x:c>
      <x:c r="S7994" s="139" t="str">
        <x:f>IF(AND(L7994&lt;=TOTAL_BED_CAP,N7994&lt;=TEMP_WORKER_CAP),"YES","NO")</x:f>
        <x:v>YES</x:v>
      </x:c>
      <x:c r="T7994" s="139" t="n">
        <x:f>IF(S7994="YES",R7994,-1E+99)</x:f>
        <x:v>18968.784144025994</x:v>
      </x:c>
    </x:row>
    <x:row r="7995">
      <x:c r="A7995" s="139"/>
      <x:c r="B7995" s="139"/>
      <x:c r="C7995" s="139"/>
      <x:c r="D7995" s="139"/>
      <x:c r="E7995" s="139"/>
      <x:c r="F7995" s="139"/>
      <x:c r="G7995" s="139"/>
      <x:c r="H7995" s="139"/>
      <x:c r="I7995" s="266" t="n">
        <x:f>INT((ROW()-ROW($I$46))/((CARROT_CAP+1)*(MESCLUN_CAP+1)))</x:f>
        <x:v>12</x:v>
      </x:c>
      <x:c r="J7995" s="266" t="n">
        <x:f>MOD(INT((ROW()-ROW($I$46))/(MESCLUN_CAP+1)),CARROT_CAP+1)</x:f>
        <x:v>4</x:v>
      </x:c>
      <x:c r="K7995" s="266" t="n">
        <x:f>MOD(ROW()-ROW($I$46),MESCLUN_CAP+1)</x:f>
        <x:v>13</x:v>
      </x:c>
      <x:c r="L7995" s="266" t="n">
        <x:f>SUM(I7995:K7995)</x:f>
        <x:v>29</x:v>
      </x:c>
      <x:c r="M7995" s="267" t="n">
        <x:f>I7995*TOMATO_HOURS*WEEKS*(1+TOMATO_DIM)^I7995+J7995*CARROT_HOURS*WEEKS*(1+CARROT_DIM)^J7995+K7995*MESCLUN_HOURS*WEEKS*(1+MESCLUN_DIM)^K7995</x:f>
        <x:v>4209.489604012487</x:v>
      </x:c>
      <x:c r="N7995" s="267" t="n">
        <x:f>MAX(M7995-FARMER_HOURS,0)/TEMP_HOURS_PER_WORKER</x:f>
        <x:v>2.423256669453116</x:v>
      </x:c>
      <x:c r="O7995" s="268" t="n">
        <x:f>I7995*TOMATO_PRICE+J7995*CARROT_PRICE+K7995*MESCLUN_PRICE</x:f>
        <x:v>149076</x:v>
      </x:c>
      <x:c r="P7995" s="268" t="n">
        <x:f>I7995*TOMATO_FERTILIZER+J7995*CARROT_FERTILIZER+K7995*MESCLUN_FERTILIZER</x:f>
        <x:v>23760</x:v>
      </x:c>
      <x:c r="Q7995" s="268" t="n">
        <x:f>MIN(M7995,FARMER_HOURS)*FARMER_RATE+MAX(M7995-FARMER_HOURS,0)*TEMP_RATE</x:f>
        <x:v>85581.4167363279</x:v>
      </x:c>
      <x:c r="R7995" s="268" t="n">
        <x:f>O7995-P7995-Q7995-FIXED_COST</x:f>
        <x:v>19734.583263672102</x:v>
      </x:c>
      <x:c r="S7995" s="139" t="str">
        <x:f>IF(AND(L7995&lt;=TOTAL_BED_CAP,N7995&lt;=TEMP_WORKER_CAP),"YES","NO")</x:f>
        <x:v>YES</x:v>
      </x:c>
      <x:c r="T7995" s="139" t="n">
        <x:f>IF(S7995="YES",R7995,-1E+99)</x:f>
        <x:v>19734.583263672102</x:v>
      </x:c>
    </x:row>
    <x:row r="7996">
      <x:c r="A7996" s="139"/>
      <x:c r="B7996" s="139"/>
      <x:c r="C7996" s="139"/>
      <x:c r="D7996" s="139"/>
      <x:c r="E7996" s="139"/>
      <x:c r="F7996" s="139"/>
      <x:c r="G7996" s="139"/>
      <x:c r="H7996" s="139"/>
      <x:c r="I7996" s="266" t="n">
        <x:f>INT((ROW()-ROW($I$46))/((CARROT_CAP+1)*(MESCLUN_CAP+1)))</x:f>
        <x:v>12</x:v>
      </x:c>
      <x:c r="J7996" s="266" t="n">
        <x:f>MOD(INT((ROW()-ROW($I$46))/(MESCLUN_CAP+1)),CARROT_CAP+1)</x:f>
        <x:v>4</x:v>
      </x:c>
      <x:c r="K7996" s="266" t="n">
        <x:f>MOD(ROW()-ROW($I$46),MESCLUN_CAP+1)</x:f>
        <x:v>14</x:v>
      </x:c>
      <x:c r="L7996" s="266" t="n">
        <x:f>SUM(I7996:K7996)</x:f>
        <x:v>30</x:v>
      </x:c>
      <x:c r="M7996" s="267" t="n">
        <x:f>I7996*TOMATO_HOURS*WEEKS*(1+TOMATO_DIM)^I7996+J7996*CARROT_HOURS*WEEKS*(1+CARROT_DIM)^J7996+K7996*MESCLUN_HOURS*WEEKS*(1+MESCLUN_DIM)^K7996</x:f>
        <x:v>4271.631685326148</x:v>
      </x:c>
      <x:c r="N7996" s="267" t="n">
        <x:f>MAX(M7996-FARMER_HOURS,0)/TEMP_HOURS_PER_WORKER</x:f>
        <x:v>2.4664108925876027</x:v>
      </x:c>
      <x:c r="O7996" s="268" t="n">
        <x:f>I7996*TOMATO_PRICE+J7996*CARROT_PRICE+K7996*MESCLUN_PRICE</x:f>
        <x:v>151776</x:v>
      </x:c>
      <x:c r="P7996" s="268" t="n">
        <x:f>I7996*TOMATO_FERTILIZER+J7996*CARROT_FERTILIZER+K7996*MESCLUN_FERTILIZER</x:f>
        <x:v>24640</x:v>
      </x:c>
      <x:c r="Q7996" s="268" t="n">
        <x:f>MIN(M7996,FARMER_HOURS)*FARMER_RATE+MAX(M7996-FARMER_HOURS,0)*TEMP_RATE</x:f>
        <x:v>86660.27231469007</x:v>
      </x:c>
      <x:c r="R7996" s="268" t="n">
        <x:f>O7996-P7996-Q7996-FIXED_COST</x:f>
        <x:v>20475.727685309932</x:v>
      </x:c>
      <x:c r="S7996" s="139" t="str">
        <x:f>IF(AND(L7996&lt;=TOTAL_BED_CAP,N7996&lt;=TEMP_WORKER_CAP),"YES","NO")</x:f>
        <x:v>YES</x:v>
      </x:c>
      <x:c r="T7996" s="139" t="n">
        <x:f>IF(S7996="YES",R7996,-1E+99)</x:f>
        <x:v>20475.727685309932</x:v>
      </x:c>
    </x:row>
    <x:row r="7997">
      <x:c r="A7997" s="139"/>
      <x:c r="B7997" s="139"/>
      <x:c r="C7997" s="139"/>
      <x:c r="D7997" s="139"/>
      <x:c r="E7997" s="139"/>
      <x:c r="F7997" s="139"/>
      <x:c r="G7997" s="139"/>
      <x:c r="H7997" s="139"/>
      <x:c r="I7997" s="266" t="n">
        <x:f>INT((ROW()-ROW($I$46))/((CARROT_CAP+1)*(MESCLUN_CAP+1)))</x:f>
        <x:v>12</x:v>
      </x:c>
      <x:c r="J7997" s="266" t="n">
        <x:f>MOD(INT((ROW()-ROW($I$46))/(MESCLUN_CAP+1)),CARROT_CAP+1)</x:f>
        <x:v>4</x:v>
      </x:c>
      <x:c r="K7997" s="266" t="n">
        <x:f>MOD(ROW()-ROW($I$46),MESCLUN_CAP+1)</x:f>
        <x:v>15</x:v>
      </x:c>
      <x:c r="L7997" s="266" t="n">
        <x:f>SUM(I7997:K7997)</x:f>
        <x:v>31</x:v>
      </x:c>
      <x:c r="M7997" s="267" t="n">
        <x:f>I7997*TOMATO_HOURS*WEEKS*(1+TOMATO_DIM)^I7997+J7997*CARROT_HOURS*WEEKS*(1+CARROT_DIM)^J7997+K7997*MESCLUN_HOURS*WEEKS*(1+MESCLUN_DIM)^K7997</x:f>
        <x:v>4335.219892202294</x:v>
      </x:c>
      <x:c r="N7997" s="267" t="n">
        <x:f>MAX(M7997-FARMER_HOURS,0)/TEMP_HOURS_PER_WORKER</x:f>
        <x:v>2.5105693695849265</x:v>
      </x:c>
      <x:c r="O7997" s="268" t="n">
        <x:f>I7997*TOMATO_PRICE+J7997*CARROT_PRICE+K7997*MESCLUN_PRICE</x:f>
        <x:v>154476</x:v>
      </x:c>
      <x:c r="P7997" s="268" t="n">
        <x:f>I7997*TOMATO_FERTILIZER+J7997*CARROT_FERTILIZER+K7997*MESCLUN_FERTILIZER</x:f>
        <x:v>25520</x:v>
      </x:c>
      <x:c r="Q7997" s="268" t="n">
        <x:f>MIN(M7997,FARMER_HOURS)*FARMER_RATE+MAX(M7997-FARMER_HOURS,0)*TEMP_RATE</x:f>
        <x:v>87764.23423962317</x:v>
      </x:c>
      <x:c r="R7997" s="268" t="n">
        <x:f>O7997-P7997-Q7997-FIXED_COST</x:f>
        <x:v>21191.76576037683</x:v>
      </x:c>
      <x:c r="S7997" s="139" t="str">
        <x:f>IF(AND(L7997&lt;=TOTAL_BED_CAP,N7997&lt;=TEMP_WORKER_CAP),"YES","NO")</x:f>
        <x:v>YES</x:v>
      </x:c>
      <x:c r="T7997" s="139" t="n">
        <x:f>IF(S7997="YES",R7997,-1E+99)</x:f>
        <x:v>21191.76576037683</x:v>
      </x:c>
    </x:row>
    <x:row r="7998">
      <x:c r="A7998" s="139"/>
      <x:c r="B7998" s="139"/>
      <x:c r="C7998" s="139"/>
      <x:c r="D7998" s="139"/>
      <x:c r="E7998" s="139"/>
      <x:c r="F7998" s="139"/>
      <x:c r="G7998" s="139"/>
      <x:c r="H7998" s="139"/>
      <x:c r="I7998" s="266" t="n">
        <x:f>INT((ROW()-ROW($I$46))/((CARROT_CAP+1)*(MESCLUN_CAP+1)))</x:f>
        <x:v>12</x:v>
      </x:c>
      <x:c r="J7998" s="266" t="n">
        <x:f>MOD(INT((ROW()-ROW($I$46))/(MESCLUN_CAP+1)),CARROT_CAP+1)</x:f>
        <x:v>4</x:v>
      </x:c>
      <x:c r="K7998" s="266" t="n">
        <x:f>MOD(ROW()-ROW($I$46),MESCLUN_CAP+1)</x:f>
        <x:v>16</x:v>
      </x:c>
      <x:c r="L7998" s="266" t="n">
        <x:f>SUM(I7998:K7998)</x:f>
        <x:v>32</x:v>
      </x:c>
      <x:c r="M7998" s="267" t="n">
        <x:f>I7998*TOMATO_HOURS*WEEKS*(1+TOMATO_DIM)^I7998+J7998*CARROT_HOURS*WEEKS*(1+CARROT_DIM)^J7998+K7998*MESCLUN_HOURS*WEEKS*(1+MESCLUN_DIM)^K7998</x:f>
        <x:v>4400.280668079783</x:v>
      </x:c>
      <x:c r="N7998" s="267" t="n">
        <x:f>MAX(M7998-FARMER_HOURS,0)/TEMP_HOURS_PER_WORKER</x:f>
        <x:v>2.555750463944294</x:v>
      </x:c>
      <x:c r="O7998" s="268" t="n">
        <x:f>I7998*TOMATO_PRICE+J7998*CARROT_PRICE+K7998*MESCLUN_PRICE</x:f>
        <x:v>157176</x:v>
      </x:c>
      <x:c r="P7998" s="268" t="n">
        <x:f>I7998*TOMATO_FERTILIZER+J7998*CARROT_FERTILIZER+K7998*MESCLUN_FERTILIZER</x:f>
        <x:v>26400</x:v>
      </x:c>
      <x:c r="Q7998" s="268" t="n">
        <x:f>MIN(M7998,FARMER_HOURS)*FARMER_RATE+MAX(M7998-FARMER_HOURS,0)*TEMP_RATE</x:f>
        <x:v>88893.76159860735</x:v>
      </x:c>
      <x:c r="R7998" s="268" t="n">
        <x:f>O7998-P7998-Q7998-FIXED_COST</x:f>
        <x:v>21882.23840139265</x:v>
      </x:c>
      <x:c r="S7998" s="139" t="str">
        <x:f>IF(AND(L7998&lt;=TOTAL_BED_CAP,N7998&lt;=TEMP_WORKER_CAP),"YES","NO")</x:f>
        <x:v>YES</x:v>
      </x:c>
      <x:c r="T7998" s="139" t="n">
        <x:f>IF(S7998="YES",R7998,-1E+99)</x:f>
        <x:v>21882.23840139265</x:v>
      </x:c>
    </x:row>
    <x:row r="7999">
      <x:c r="A7999" s="139"/>
      <x:c r="B7999" s="139"/>
      <x:c r="C7999" s="139"/>
      <x:c r="D7999" s="139"/>
      <x:c r="E7999" s="139"/>
      <x:c r="F7999" s="139"/>
      <x:c r="G7999" s="139"/>
      <x:c r="H7999" s="139"/>
      <x:c r="I7999" s="266" t="n">
        <x:f>INT((ROW()-ROW($I$46))/((CARROT_CAP+1)*(MESCLUN_CAP+1)))</x:f>
        <x:v>12</x:v>
      </x:c>
      <x:c r="J7999" s="266" t="n">
        <x:f>MOD(INT((ROW()-ROW($I$46))/(MESCLUN_CAP+1)),CARROT_CAP+1)</x:f>
        <x:v>4</x:v>
      </x:c>
      <x:c r="K7999" s="266" t="n">
        <x:f>MOD(ROW()-ROW($I$46),MESCLUN_CAP+1)</x:f>
        <x:v>17</x:v>
      </x:c>
      <x:c r="L7999" s="266" t="n">
        <x:f>SUM(I7999:K7999)</x:f>
        <x:v>33</x:v>
      </x:c>
      <x:c r="M7999" s="267" t="n">
        <x:f>I7999*TOMATO_HOURS*WEEKS*(1+TOMATO_DIM)^I7999+J7999*CARROT_HOURS*WEEKS*(1+CARROT_DIM)^J7999+K7999*MESCLUN_HOURS*WEEKS*(1+MESCLUN_DIM)^K7999</x:f>
        <x:v>4466.8408915263235</x:v>
      </x:c>
      <x:c r="N7999" s="267" t="n">
        <x:f>MAX(M7999-FARMER_HOURS,0)/TEMP_HOURS_PER_WORKER</x:f>
        <x:v>2.6019728413377248</x:v>
      </x:c>
      <x:c r="O7999" s="268" t="n">
        <x:f>I7999*TOMATO_PRICE+J7999*CARROT_PRICE+K7999*MESCLUN_PRICE</x:f>
        <x:v>159876</x:v>
      </x:c>
      <x:c r="P7999" s="268" t="n">
        <x:f>I7999*TOMATO_FERTILIZER+J7999*CARROT_FERTILIZER+K7999*MESCLUN_FERTILIZER</x:f>
        <x:v>27280</x:v>
      </x:c>
      <x:c r="Q7999" s="268" t="n">
        <x:f>MIN(M7999,FARMER_HOURS)*FARMER_RATE+MAX(M7999-FARMER_HOURS,0)*TEMP_RATE</x:f>
        <x:v>90049.32103344312</x:v>
      </x:c>
      <x:c r="R7999" s="268" t="n">
        <x:f>O7999-P7999-Q7999-FIXED_COST</x:f>
        <x:v>22546.67896655688</x:v>
      </x:c>
      <x:c r="S7999" s="139" t="str">
        <x:f>IF(AND(L7999&lt;=TOTAL_BED_CAP,N7999&lt;=TEMP_WORKER_CAP),"YES","NO")</x:f>
        <x:v>YES</x:v>
      </x:c>
      <x:c r="T7999" s="139" t="n">
        <x:f>IF(S7999="YES",R7999,-1E+99)</x:f>
        <x:v>22546.67896655688</x:v>
      </x:c>
    </x:row>
    <x:row r="8000">
      <x:c r="A8000" s="139"/>
      <x:c r="B8000" s="139"/>
      <x:c r="C8000" s="139"/>
      <x:c r="D8000" s="139"/>
      <x:c r="E8000" s="139"/>
      <x:c r="F8000" s="139"/>
      <x:c r="G8000" s="139"/>
      <x:c r="H8000" s="139"/>
      <x:c r="I8000" s="266" t="n">
        <x:f>INT((ROW()-ROW($I$46))/((CARROT_CAP+1)*(MESCLUN_CAP+1)))</x:f>
        <x:v>12</x:v>
      </x:c>
      <x:c r="J8000" s="266" t="n">
        <x:f>MOD(INT((ROW()-ROW($I$46))/(MESCLUN_CAP+1)),CARROT_CAP+1)</x:f>
        <x:v>4</x:v>
      </x:c>
      <x:c r="K8000" s="266" t="n">
        <x:f>MOD(ROW()-ROW($I$46),MESCLUN_CAP+1)</x:f>
        <x:v>18</x:v>
      </x:c>
      <x:c r="L8000" s="266" t="n">
        <x:f>SUM(I8000:K8000)</x:f>
        <x:v>34</x:v>
      </x:c>
      <x:c r="M8000" s="267" t="n">
        <x:f>I8000*TOMATO_HOURS*WEEKS*(1+TOMATO_DIM)^I8000+J8000*CARROT_HOURS*WEEKS*(1+CARROT_DIM)^J8000+K8000*MESCLUN_HOURS*WEEKS*(1+MESCLUN_DIM)^K8000</x:f>
        <x:v>4534.927882984911</x:v>
      </x:c>
      <x:c r="N8000" s="267" t="n">
        <x:f>MAX(M8000-FARMER_HOURS,0)/TEMP_HOURS_PER_WORKER</x:f>
        <x:v>2.649255474295077</x:v>
      </x:c>
      <x:c r="O8000" s="268" t="n">
        <x:f>I8000*TOMATO_PRICE+J8000*CARROT_PRICE+K8000*MESCLUN_PRICE</x:f>
        <x:v>162576</x:v>
      </x:c>
      <x:c r="P8000" s="268" t="n">
        <x:f>I8000*TOMATO_FERTILIZER+J8000*CARROT_FERTILIZER+K8000*MESCLUN_FERTILIZER</x:f>
        <x:v>28160</x:v>
      </x:c>
      <x:c r="Q8000" s="268" t="n">
        <x:f>MIN(M8000,FARMER_HOURS)*FARMER_RATE+MAX(M8000-FARMER_HOURS,0)*TEMP_RATE</x:f>
        <x:v>91231.38685737693</x:v>
      </x:c>
      <x:c r="R8000" s="268" t="n">
        <x:f>O8000-P8000-Q8000-FIXED_COST</x:f>
        <x:v>23184.61314262307</x:v>
      </x:c>
      <x:c r="S8000" s="139" t="str">
        <x:f>IF(AND(L8000&lt;=TOTAL_BED_CAP,N8000&lt;=TEMP_WORKER_CAP),"YES","NO")</x:f>
        <x:v>YES</x:v>
      </x:c>
      <x:c r="T8000" s="139" t="n">
        <x:f>IF(S8000="YES",R8000,-1E+99)</x:f>
        <x:v>23184.61314262307</x:v>
      </x:c>
    </x:row>
    <x:row r="8001">
      <x:c r="A8001" s="139"/>
      <x:c r="B8001" s="139"/>
      <x:c r="C8001" s="139"/>
      <x:c r="D8001" s="139"/>
      <x:c r="E8001" s="139"/>
      <x:c r="F8001" s="139"/>
      <x:c r="G8001" s="139"/>
      <x:c r="H8001" s="139"/>
      <x:c r="I8001" s="266" t="n">
        <x:f>INT((ROW()-ROW($I$46))/((CARROT_CAP+1)*(MESCLUN_CAP+1)))</x:f>
        <x:v>12</x:v>
      </x:c>
      <x:c r="J8001" s="266" t="n">
        <x:f>MOD(INT((ROW()-ROW($I$46))/(MESCLUN_CAP+1)),CARROT_CAP+1)</x:f>
        <x:v>4</x:v>
      </x:c>
      <x:c r="K8001" s="266" t="n">
        <x:f>MOD(ROW()-ROW($I$46),MESCLUN_CAP+1)</x:f>
        <x:v>19</x:v>
      </x:c>
      <x:c r="L8001" s="266" t="n">
        <x:f>SUM(I8001:K8001)</x:f>
        <x:v>35</x:v>
      </x:c>
      <x:c r="M8001" s="267" t="n">
        <x:f>I8001*TOMATO_HOURS*WEEKS*(1+TOMATO_DIM)^I8001+J8001*CARROT_HOURS*WEEKS*(1+CARROT_DIM)^J8001+K8001*MESCLUN_HOURS*WEEKS*(1+MESCLUN_DIM)^K8001</x:f>
        <x:v>4604.569411620932</x:v>
      </x:c>
      <x:c r="N8001" s="267" t="n">
        <x:f>MAX(M8001-FARMER_HOURS,0)/TEMP_HOURS_PER_WORKER</x:f>
        <x:v>2.6976176469589808</x:v>
      </x:c>
      <x:c r="O8001" s="268" t="n">
        <x:f>I8001*TOMATO_PRICE+J8001*CARROT_PRICE+K8001*MESCLUN_PRICE</x:f>
        <x:v>165276</x:v>
      </x:c>
      <x:c r="P8001" s="268" t="n">
        <x:f>I8001*TOMATO_FERTILIZER+J8001*CARROT_FERTILIZER+K8001*MESCLUN_FERTILIZER</x:f>
        <x:v>29040</x:v>
      </x:c>
      <x:c r="Q8001" s="268" t="n">
        <x:f>MIN(M8001,FARMER_HOURS)*FARMER_RATE+MAX(M8001-FARMER_HOURS,0)*TEMP_RATE</x:f>
        <x:v>92440.44117397453</x:v>
      </x:c>
      <x:c r="R8001" s="268" t="n">
        <x:f>O8001-P8001-Q8001-FIXED_COST</x:f>
        <x:v>23795.558826025474</x:v>
      </x:c>
      <x:c r="S8001" s="139" t="str">
        <x:f>IF(AND(L8001&lt;=TOTAL_BED_CAP,N8001&lt;=TEMP_WORKER_CAP),"YES","NO")</x:f>
        <x:v>YES</x:v>
      </x:c>
      <x:c r="T8001" s="139" t="n">
        <x:f>IF(S8001="YES",R8001,-1E+99)</x:f>
        <x:v>23795.558826025474</x:v>
      </x:c>
    </x:row>
    <x:row r="8002">
      <x:c r="A8002" s="139"/>
      <x:c r="B8002" s="139"/>
      <x:c r="C8002" s="139"/>
      <x:c r="D8002" s="139"/>
      <x:c r="E8002" s="139"/>
      <x:c r="F8002" s="139"/>
      <x:c r="G8002" s="139"/>
      <x:c r="H8002" s="139"/>
      <x:c r="I8002" s="266" t="n">
        <x:f>INT((ROW()-ROW($I$46))/((CARROT_CAP+1)*(MESCLUN_CAP+1)))</x:f>
        <x:v>12</x:v>
      </x:c>
      <x:c r="J8002" s="266" t="n">
        <x:f>MOD(INT((ROW()-ROW($I$46))/(MESCLUN_CAP+1)),CARROT_CAP+1)</x:f>
        <x:v>4</x:v>
      </x:c>
      <x:c r="K8002" s="266" t="n">
        <x:f>MOD(ROW()-ROW($I$46),MESCLUN_CAP+1)</x:f>
        <x:v>20</x:v>
      </x:c>
      <x:c r="L8002" s="266" t="n">
        <x:f>SUM(I8002:K8002)</x:f>
        <x:v>36</x:v>
      </x:c>
      <x:c r="M8002" s="267" t="n">
        <x:f>I8002*TOMATO_HOURS*WEEKS*(1+TOMATO_DIM)^I8002+J8002*CARROT_HOURS*WEEKS*(1+CARROT_DIM)^J8002+K8002*MESCLUN_HOURS*WEEKS*(1+MESCLUN_DIM)^K8002</x:f>
        <x:v>4675.7937022714095</x:v>
      </x:c>
      <x:c r="N8002" s="267" t="n">
        <x:f>MAX(M8002-FARMER_HOURS,0)/TEMP_HOURS_PER_WORKER</x:f>
        <x:v>2.7470789599107013</x:v>
      </x:c>
      <x:c r="O8002" s="268" t="n">
        <x:f>I8002*TOMATO_PRICE+J8002*CARROT_PRICE+K8002*MESCLUN_PRICE</x:f>
        <x:v>167976</x:v>
      </x:c>
      <x:c r="P8002" s="268" t="n">
        <x:f>I8002*TOMATO_FERTILIZER+J8002*CARROT_FERTILIZER+K8002*MESCLUN_FERTILIZER</x:f>
        <x:v>29920</x:v>
      </x:c>
      <x:c r="Q8002" s="268" t="n">
        <x:f>MIN(M8002,FARMER_HOURS)*FARMER_RATE+MAX(M8002-FARMER_HOURS,0)*TEMP_RATE</x:f>
        <x:v>93676.97399776752</x:v>
      </x:c>
      <x:c r="R8002" s="268" t="n">
        <x:f>O8002-P8002-Q8002-FIXED_COST</x:f>
        <x:v>24379.02600223248</x:v>
      </x:c>
      <x:c r="S8002" s="139" t="str">
        <x:f>IF(AND(L8002&lt;=TOTAL_BED_CAP,N8002&lt;=TEMP_WORKER_CAP),"YES","NO")</x:f>
        <x:v>YES</x:v>
      </x:c>
      <x:c r="T8002" s="139" t="n">
        <x:f>IF(S8002="YES",R8002,-1E+99)</x:f>
        <x:v>24379.02600223248</x:v>
      </x:c>
    </x:row>
    <x:row r="8003">
      <x:c r="A8003" s="139"/>
      <x:c r="B8003" s="139"/>
      <x:c r="C8003" s="139"/>
      <x:c r="D8003" s="139"/>
      <x:c r="E8003" s="139"/>
      <x:c r="F8003" s="139"/>
      <x:c r="G8003" s="139"/>
      <x:c r="H8003" s="139"/>
      <x:c r="I8003" s="266" t="n">
        <x:f>INT((ROW()-ROW($I$46))/((CARROT_CAP+1)*(MESCLUN_CAP+1)))</x:f>
        <x:v>12</x:v>
      </x:c>
      <x:c r="J8003" s="266" t="n">
        <x:f>MOD(INT((ROW()-ROW($I$46))/(MESCLUN_CAP+1)),CARROT_CAP+1)</x:f>
        <x:v>4</x:v>
      </x:c>
      <x:c r="K8003" s="266" t="n">
        <x:f>MOD(ROW()-ROW($I$46),MESCLUN_CAP+1)</x:f>
        <x:v>21</x:v>
      </x:c>
      <x:c r="L8003" s="266" t="n">
        <x:f>SUM(I8003:K8003)</x:f>
        <x:v>37</x:v>
      </x:c>
      <x:c r="M8003" s="267" t="n">
        <x:f>I8003*TOMATO_HOURS*WEEKS*(1+TOMATO_DIM)^I8003+J8003*CARROT_HOURS*WEEKS*(1+CARROT_DIM)^J8003+K8003*MESCLUN_HOURS*WEEKS*(1+MESCLUN_DIM)^K8003</x:f>
        <x:v>4748.629442497853</x:v>
      </x:c>
      <x:c r="N8003" s="267" t="n">
        <x:f>MAX(M8003-FARMER_HOURS,0)/TEMP_HOURS_PER_WORKER</x:f>
        <x:v>2.7976593350679537</x:v>
      </x:c>
      <x:c r="O8003" s="268" t="n">
        <x:f>I8003*TOMATO_PRICE+J8003*CARROT_PRICE+K8003*MESCLUN_PRICE</x:f>
        <x:v>170676</x:v>
      </x:c>
      <x:c r="P8003" s="268" t="n">
        <x:f>I8003*TOMATO_FERTILIZER+J8003*CARROT_FERTILIZER+K8003*MESCLUN_FERTILIZER</x:f>
        <x:v>30800</x:v>
      </x:c>
      <x:c r="Q8003" s="268" t="n">
        <x:f>MIN(M8003,FARMER_HOURS)*FARMER_RATE+MAX(M8003-FARMER_HOURS,0)*TEMP_RATE</x:f>
        <x:v>94941.48337669884</x:v>
      </x:c>
      <x:c r="R8003" s="268" t="n">
        <x:f>O8003-P8003-Q8003-FIXED_COST</x:f>
        <x:v>24934.516623301155</x:v>
      </x:c>
      <x:c r="S8003" s="139" t="str">
        <x:f>IF(AND(L8003&lt;=TOTAL_BED_CAP,N8003&lt;=TEMP_WORKER_CAP),"YES","NO")</x:f>
        <x:v>YES</x:v>
      </x:c>
      <x:c r="T8003" s="139" t="n">
        <x:f>IF(S8003="YES",R8003,-1E+99)</x:f>
        <x:v>24934.516623301155</x:v>
      </x:c>
    </x:row>
    <x:row r="8004">
      <x:c r="A8004" s="139"/>
      <x:c r="B8004" s="139"/>
      <x:c r="C8004" s="139"/>
      <x:c r="D8004" s="139"/>
      <x:c r="E8004" s="139"/>
      <x:c r="F8004" s="139"/>
      <x:c r="G8004" s="139"/>
      <x:c r="H8004" s="139"/>
      <x:c r="I8004" s="266" t="n">
        <x:f>INT((ROW()-ROW($I$46))/((CARROT_CAP+1)*(MESCLUN_CAP+1)))</x:f>
        <x:v>12</x:v>
      </x:c>
      <x:c r="J8004" s="266" t="n">
        <x:f>MOD(INT((ROW()-ROW($I$46))/(MESCLUN_CAP+1)),CARROT_CAP+1)</x:f>
        <x:v>4</x:v>
      </x:c>
      <x:c r="K8004" s="266" t="n">
        <x:f>MOD(ROW()-ROW($I$46),MESCLUN_CAP+1)</x:f>
        <x:v>22</x:v>
      </x:c>
      <x:c r="L8004" s="266" t="n">
        <x:f>SUM(I8004:K8004)</x:f>
        <x:v>38</x:v>
      </x:c>
      <x:c r="M8004" s="267" t="n">
        <x:f>I8004*TOMATO_HOURS*WEEKS*(1+TOMATO_DIM)^I8004+J8004*CARROT_HOURS*WEEKS*(1+CARROT_DIM)^J8004+K8004*MESCLUN_HOURS*WEEKS*(1+MESCLUN_DIM)^K8004</x:f>
        <x:v>4823.10578974425</x:v>
      </x:c>
      <x:c r="N8004" s="267" t="n">
        <x:f>MAX(M8004-FARMER_HOURS,0)/TEMP_HOURS_PER_WORKER</x:f>
        <x:v>2.849379020655729</x:v>
      </x:c>
      <x:c r="O8004" s="268" t="n">
        <x:f>I8004*TOMATO_PRICE+J8004*CARROT_PRICE+K8004*MESCLUN_PRICE</x:f>
        <x:v>173376</x:v>
      </x:c>
      <x:c r="P8004" s="268" t="n">
        <x:f>I8004*TOMATO_FERTILIZER+J8004*CARROT_FERTILIZER+K8004*MESCLUN_FERTILIZER</x:f>
        <x:v>31680</x:v>
      </x:c>
      <x:c r="Q8004" s="268" t="n">
        <x:f>MIN(M8004,FARMER_HOURS)*FARMER_RATE+MAX(M8004-FARMER_HOURS,0)*TEMP_RATE</x:f>
        <x:v>96234.47551639323</x:v>
      </x:c>
      <x:c r="R8004" s="268" t="n">
        <x:f>O8004-P8004-Q8004-FIXED_COST</x:f>
        <x:v>25461.524483606772</x:v>
      </x:c>
      <x:c r="S8004" s="139" t="str">
        <x:f>IF(AND(L8004&lt;=TOTAL_BED_CAP,N8004&lt;=TEMP_WORKER_CAP),"YES","NO")</x:f>
        <x:v>YES</x:v>
      </x:c>
      <x:c r="T8004" s="139" t="n">
        <x:f>IF(S8004="YES",R8004,-1E+99)</x:f>
        <x:v>25461.524483606772</x:v>
      </x:c>
    </x:row>
    <x:row r="8005">
      <x:c r="A8005" s="139"/>
      <x:c r="B8005" s="139"/>
      <x:c r="C8005" s="139"/>
      <x:c r="D8005" s="139"/>
      <x:c r="E8005" s="139"/>
      <x:c r="F8005" s="139"/>
      <x:c r="G8005" s="139"/>
      <x:c r="H8005" s="139"/>
      <x:c r="I8005" s="266" t="n">
        <x:f>INT((ROW()-ROW($I$46))/((CARROT_CAP+1)*(MESCLUN_CAP+1)))</x:f>
        <x:v>12</x:v>
      </x:c>
      <x:c r="J8005" s="266" t="n">
        <x:f>MOD(INT((ROW()-ROW($I$46))/(MESCLUN_CAP+1)),CARROT_CAP+1)</x:f>
        <x:v>4</x:v>
      </x:c>
      <x:c r="K8005" s="266" t="n">
        <x:f>MOD(ROW()-ROW($I$46),MESCLUN_CAP+1)</x:f>
        <x:v>23</x:v>
      </x:c>
      <x:c r="L8005" s="266" t="n">
        <x:f>SUM(I8005:K8005)</x:f>
        <x:v>39</x:v>
      </x:c>
      <x:c r="M8005" s="267" t="n">
        <x:f>I8005*TOMATO_HOURS*WEEKS*(1+TOMATO_DIM)^I8005+J8005*CARROT_HOURS*WEEKS*(1+CARROT_DIM)^J8005+K8005*MESCLUN_HOURS*WEEKS*(1+MESCLUN_DIM)^K8005</x:f>
        <x:v>4899.252378601685</x:v>
      </x:c>
      <x:c r="N8005" s="267" t="n">
        <x:f>MAX(M8005-FARMER_HOURS,0)/TEMP_HOURS_PER_WORKER</x:f>
        <x:v>2.9022585962511704</x:v>
      </x:c>
      <x:c r="O8005" s="268" t="n">
        <x:f>I8005*TOMATO_PRICE+J8005*CARROT_PRICE+K8005*MESCLUN_PRICE</x:f>
        <x:v>176076</x:v>
      </x:c>
      <x:c r="P8005" s="268" t="n">
        <x:f>I8005*TOMATO_FERTILIZER+J8005*CARROT_FERTILIZER+K8005*MESCLUN_FERTILIZER</x:f>
        <x:v>32560</x:v>
      </x:c>
      <x:c r="Q8005" s="268" t="n">
        <x:f>MIN(M8005,FARMER_HOURS)*FARMER_RATE+MAX(M8005-FARMER_HOURS,0)*TEMP_RATE</x:f>
        <x:v>97556.46490627926</x:v>
      </x:c>
      <x:c r="R8005" s="268" t="n">
        <x:f>O8005-P8005-Q8005-FIXED_COST</x:f>
        <x:v>25959.53509372074</x:v>
      </x:c>
      <x:c r="S8005" s="139" t="str">
        <x:f>IF(AND(L8005&lt;=TOTAL_BED_CAP,N8005&lt;=TEMP_WORKER_CAP),"YES","NO")</x:f>
        <x:v>YES</x:v>
      </x:c>
      <x:c r="T8005" s="139" t="n">
        <x:f>IF(S8005="YES",R8005,-1E+99)</x:f>
        <x:v>25959.53509372074</x:v>
      </x:c>
    </x:row>
    <x:row r="8006">
      <x:c r="A8006" s="139"/>
      <x:c r="B8006" s="139"/>
      <x:c r="C8006" s="139"/>
      <x:c r="D8006" s="139"/>
      <x:c r="E8006" s="139"/>
      <x:c r="F8006" s="139"/>
      <x:c r="G8006" s="139"/>
      <x:c r="H8006" s="139"/>
      <x:c r="I8006" s="266" t="n">
        <x:f>INT((ROW()-ROW($I$46))/((CARROT_CAP+1)*(MESCLUN_CAP+1)))</x:f>
        <x:v>12</x:v>
      </x:c>
      <x:c r="J8006" s="266" t="n">
        <x:f>MOD(INT((ROW()-ROW($I$46))/(MESCLUN_CAP+1)),CARROT_CAP+1)</x:f>
        <x:v>4</x:v>
      </x:c>
      <x:c r="K8006" s="266" t="n">
        <x:f>MOD(ROW()-ROW($I$46),MESCLUN_CAP+1)</x:f>
        <x:v>24</x:v>
      </x:c>
      <x:c r="L8006" s="266" t="n">
        <x:f>SUM(I8006:K8006)</x:f>
        <x:v>40</x:v>
      </x:c>
      <x:c r="M8006" s="267" t="n">
        <x:f>I8006*TOMATO_HOURS*WEEKS*(1+TOMATO_DIM)^I8006+J8006*CARROT_HOURS*WEEKS*(1+CARROT_DIM)^J8006+K8006*MESCLUN_HOURS*WEEKS*(1+MESCLUN_DIM)^K8006</x:f>
        <x:v>4977.099328181182</x:v>
      </x:c>
      <x:c r="N8006" s="267" t="n">
        <x:f>MAX(M8006-FARMER_HOURS,0)/TEMP_HOURS_PER_WORKER</x:f>
        <x:v>2.9563189779035985</x:v>
      </x:c>
      <x:c r="O8006" s="268" t="n">
        <x:f>I8006*TOMATO_PRICE+J8006*CARROT_PRICE+K8006*MESCLUN_PRICE</x:f>
        <x:v>178776</x:v>
      </x:c>
      <x:c r="P8006" s="268" t="n">
        <x:f>I8006*TOMATO_FERTILIZER+J8006*CARROT_FERTILIZER+K8006*MESCLUN_FERTILIZER</x:f>
        <x:v>33440</x:v>
      </x:c>
      <x:c r="Q8006" s="268" t="n">
        <x:f>MIN(M8006,FARMER_HOURS)*FARMER_RATE+MAX(M8006-FARMER_HOURS,0)*TEMP_RATE</x:f>
        <x:v>98907.97444758995</x:v>
      </x:c>
      <x:c r="R8006" s="268" t="n">
        <x:f>O8006-P8006-Q8006-FIXED_COST</x:f>
        <x:v>26428.02555241005</x:v>
      </x:c>
      <x:c r="S8006" s="139" t="str">
        <x:f>IF(AND(L8006&lt;=TOTAL_BED_CAP,N8006&lt;=TEMP_WORKER_CAP),"YES","NO")</x:f>
        <x:v>YES</x:v>
      </x:c>
      <x:c r="T8006" s="139" t="n">
        <x:f>IF(S8006="YES",R8006,-1E+99)</x:f>
        <x:v>26428.02555241005</x:v>
      </x:c>
    </x:row>
    <x:row r="8007">
      <x:c r="A8007" s="139"/>
      <x:c r="B8007" s="139"/>
      <x:c r="C8007" s="139"/>
      <x:c r="D8007" s="139"/>
      <x:c r="E8007" s="139"/>
      <x:c r="F8007" s="139"/>
      <x:c r="G8007" s="139"/>
      <x:c r="H8007" s="139"/>
      <x:c r="I8007" s="266" t="n">
        <x:f>INT((ROW()-ROW($I$46))/((CARROT_CAP+1)*(MESCLUN_CAP+1)))</x:f>
        <x:v>12</x:v>
      </x:c>
      <x:c r="J8007" s="266" t="n">
        <x:f>MOD(INT((ROW()-ROW($I$46))/(MESCLUN_CAP+1)),CARROT_CAP+1)</x:f>
        <x:v>4</x:v>
      </x:c>
      <x:c r="K8007" s="266" t="n">
        <x:f>MOD(ROW()-ROW($I$46),MESCLUN_CAP+1)</x:f>
        <x:v>25</x:v>
      </x:c>
      <x:c r="L8007" s="266" t="n">
        <x:f>SUM(I8007:K8007)</x:f>
        <x:v>41</x:v>
      </x:c>
      <x:c r="M8007" s="267" t="n">
        <x:f>I8007*TOMATO_HOURS*WEEKS*(1+TOMATO_DIM)^I8007+J8007*CARROT_HOURS*WEEKS*(1+CARROT_DIM)^J8007+K8007*MESCLUN_HOURS*WEEKS*(1+MESCLUN_DIM)^K8007</x:f>
        <x:v>5056.677249596279</x:v>
      </x:c>
      <x:c r="N8007" s="267" t="n">
        <x:f>MAX(M8007-FARMER_HOURS,0)/TEMP_HOURS_PER_WORKER</x:f>
        <x:v>3.011581423330749</x:v>
      </x:c>
      <x:c r="O8007" s="268" t="n">
        <x:f>I8007*TOMATO_PRICE+J8007*CARROT_PRICE+K8007*MESCLUN_PRICE</x:f>
        <x:v>181476</x:v>
      </x:c>
      <x:c r="P8007" s="268" t="n">
        <x:f>I8007*TOMATO_FERTILIZER+J8007*CARROT_FERTILIZER+K8007*MESCLUN_FERTILIZER</x:f>
        <x:v>34320</x:v>
      </x:c>
      <x:c r="Q8007" s="268" t="n">
        <x:f>MIN(M8007,FARMER_HOURS)*FARMER_RATE+MAX(M8007-FARMER_HOURS,0)*TEMP_RATE</x:f>
        <x:v>100289.53558326872</x:v>
      </x:c>
      <x:c r="R8007" s="268" t="n">
        <x:f>O8007-P8007-Q8007-FIXED_COST</x:f>
        <x:v>26866.46441673128</x:v>
      </x:c>
      <x:c r="S8007" s="139" t="str">
        <x:f>IF(AND(L8007&lt;=TOTAL_BED_CAP,N8007&lt;=TEMP_WORKER_CAP),"YES","NO")</x:f>
        <x:v>YES</x:v>
      </x:c>
      <x:c r="T8007" s="139" t="n">
        <x:f>IF(S8007="YES",R8007,-1E+99)</x:f>
        <x:v>26866.46441673128</x:v>
      </x:c>
    </x:row>
    <x:row r="8008">
      <x:c r="A8008" s="139"/>
      <x:c r="B8008" s="139"/>
      <x:c r="C8008" s="139"/>
      <x:c r="D8008" s="139"/>
      <x:c r="E8008" s="139"/>
      <x:c r="F8008" s="139"/>
      <x:c r="G8008" s="139"/>
      <x:c r="H8008" s="139"/>
      <x:c r="I8008" s="266" t="n">
        <x:f>INT((ROW()-ROW($I$46))/((CARROT_CAP+1)*(MESCLUN_CAP+1)))</x:f>
        <x:v>12</x:v>
      </x:c>
      <x:c r="J8008" s="266" t="n">
        <x:f>MOD(INT((ROW()-ROW($I$46))/(MESCLUN_CAP+1)),CARROT_CAP+1)</x:f>
        <x:v>4</x:v>
      </x:c>
      <x:c r="K8008" s="266" t="n">
        <x:f>MOD(ROW()-ROW($I$46),MESCLUN_CAP+1)</x:f>
        <x:v>26</x:v>
      </x:c>
      <x:c r="L8008" s="266" t="n">
        <x:f>SUM(I8008:K8008)</x:f>
        <x:v>42</x:v>
      </x:c>
      <x:c r="M8008" s="267" t="n">
        <x:f>I8008*TOMATO_HOURS*WEEKS*(1+TOMATO_DIM)^I8008+J8008*CARROT_HOURS*WEEKS*(1+CARROT_DIM)^J8008+K8008*MESCLUN_HOURS*WEEKS*(1+MESCLUN_DIM)^K8008</x:f>
        <x:v>5138.017253556996</x:v>
      </x:c>
      <x:c r="N8008" s="267" t="n">
        <x:f>MAX(M8008-FARMER_HOURS,0)/TEMP_HOURS_PER_WORKER</x:f>
        <x:v>3.0680675371923587</x:v>
      </x:c>
      <x:c r="O8008" s="268" t="n">
        <x:f>I8008*TOMATO_PRICE+J8008*CARROT_PRICE+K8008*MESCLUN_PRICE</x:f>
        <x:v>184176</x:v>
      </x:c>
      <x:c r="P8008" s="268" t="n">
        <x:f>I8008*TOMATO_FERTILIZER+J8008*CARROT_FERTILIZER+K8008*MESCLUN_FERTILIZER</x:f>
        <x:v>35200</x:v>
      </x:c>
      <x:c r="Q8008" s="268" t="n">
        <x:f>MIN(M8008,FARMER_HOURS)*FARMER_RATE+MAX(M8008-FARMER_HOURS,0)*TEMP_RATE</x:f>
        <x:v>101701.68842980896</x:v>
      </x:c>
      <x:c r="R8008" s="268" t="n">
        <x:f>O8008-P8008-Q8008-FIXED_COST</x:f>
        <x:v>27274.311570191043</x:v>
      </x:c>
      <x:c r="S8008" s="139" t="str">
        <x:f>IF(AND(L8008&lt;=TOTAL_BED_CAP,N8008&lt;=TEMP_WORKER_CAP),"YES","NO")</x:f>
        <x:v>YES</x:v>
      </x:c>
      <x:c r="T8008" s="139" t="n">
        <x:f>IF(S8008="YES",R8008,-1E+99)</x:f>
        <x:v>27274.311570191043</x:v>
      </x:c>
    </x:row>
    <x:row r="8009">
      <x:c r="A8009" s="139"/>
      <x:c r="B8009" s="139"/>
      <x:c r="C8009" s="139"/>
      <x:c r="D8009" s="139"/>
      <x:c r="E8009" s="139"/>
      <x:c r="F8009" s="139"/>
      <x:c r="G8009" s="139"/>
      <x:c r="H8009" s="139"/>
      <x:c r="I8009" s="266" t="n">
        <x:f>INT((ROW()-ROW($I$46))/((CARROT_CAP+1)*(MESCLUN_CAP+1)))</x:f>
        <x:v>12</x:v>
      </x:c>
      <x:c r="J8009" s="266" t="n">
        <x:f>MOD(INT((ROW()-ROW($I$46))/(MESCLUN_CAP+1)),CARROT_CAP+1)</x:f>
        <x:v>4</x:v>
      </x:c>
      <x:c r="K8009" s="266" t="n">
        <x:f>MOD(ROW()-ROW($I$46),MESCLUN_CAP+1)</x:f>
        <x:v>27</x:v>
      </x:c>
      <x:c r="L8009" s="266" t="n">
        <x:f>SUM(I8009:K8009)</x:f>
        <x:v>43</x:v>
      </x:c>
      <x:c r="M8009" s="267" t="n">
        <x:f>I8009*TOMATO_HOURS*WEEKS*(1+TOMATO_DIM)^I8009+J8009*CARROT_HOURS*WEEKS*(1+CARROT_DIM)^J8009+K8009*MESCLUN_HOURS*WEEKS*(1+MESCLUN_DIM)^K8009</x:f>
        <x:v>5221.150958076753</x:v>
      </x:c>
      <x:c r="N8009" s="267" t="n">
        <x:f>MAX(M8009-FARMER_HOURS,0)/TEMP_HOURS_PER_WORKER</x:f>
        <x:v>3.12579927644219</x:v>
      </x:c>
      <x:c r="O8009" s="268" t="n">
        <x:f>I8009*TOMATO_PRICE+J8009*CARROT_PRICE+K8009*MESCLUN_PRICE</x:f>
        <x:v>186876</x:v>
      </x:c>
      <x:c r="P8009" s="268" t="n">
        <x:f>I8009*TOMATO_FERTILIZER+J8009*CARROT_FERTILIZER+K8009*MESCLUN_FERTILIZER</x:f>
        <x:v>36080</x:v>
      </x:c>
      <x:c r="Q8009" s="268" t="n">
        <x:f>MIN(M8009,FARMER_HOURS)*FARMER_RATE+MAX(M8009-FARMER_HOURS,0)*TEMP_RATE</x:f>
        <x:v>103144.98191105474</x:v>
      </x:c>
      <x:c r="R8009" s="268" t="n">
        <x:f>O8009-P8009-Q8009-FIXED_COST</x:f>
        <x:v>27651.01808894526</x:v>
      </x:c>
      <x:c r="S8009" s="139" t="str">
        <x:f>IF(AND(L8009&lt;=TOTAL_BED_CAP,N8009&lt;=TEMP_WORKER_CAP),"YES","NO")</x:f>
        <x:v>YES</x:v>
      </x:c>
      <x:c r="T8009" s="139" t="n">
        <x:f>IF(S8009="YES",R8009,-1E+99)</x:f>
        <x:v>27651.01808894526</x:v>
      </x:c>
    </x:row>
    <x:row r="8010">
      <x:c r="A8010" s="139"/>
      <x:c r="B8010" s="139"/>
      <x:c r="C8010" s="139"/>
      <x:c r="D8010" s="139"/>
      <x:c r="E8010" s="139"/>
      <x:c r="F8010" s="139"/>
      <x:c r="G8010" s="139"/>
      <x:c r="H8010" s="139"/>
      <x:c r="I8010" s="266" t="n">
        <x:f>INT((ROW()-ROW($I$46))/((CARROT_CAP+1)*(MESCLUN_CAP+1)))</x:f>
        <x:v>12</x:v>
      </x:c>
      <x:c r="J8010" s="266" t="n">
        <x:f>MOD(INT((ROW()-ROW($I$46))/(MESCLUN_CAP+1)),CARROT_CAP+1)</x:f>
        <x:v>4</x:v>
      </x:c>
      <x:c r="K8010" s="266" t="n">
        <x:f>MOD(ROW()-ROW($I$46),MESCLUN_CAP+1)</x:f>
        <x:v>28</x:v>
      </x:c>
      <x:c r="L8010" s="266" t="n">
        <x:f>SUM(I8010:K8010)</x:f>
        <x:v>44</x:v>
      </x:c>
      <x:c r="M8010" s="267" t="n">
        <x:f>I8010*TOMATO_HOURS*WEEKS*(1+TOMATO_DIM)^I8010+J8010*CARROT_HOURS*WEEKS*(1+CARROT_DIM)^J8010+K8010*MESCLUN_HOURS*WEEKS*(1+MESCLUN_DIM)^K8010</x:f>
        <x:v>5306.110496293906</x:v>
      </x:c>
      <x:c r="N8010" s="267" t="n">
        <x:f>MAX(M8010-FARMER_HOURS,0)/TEMP_HOURS_PER_WORKER</x:f>
        <x:v>3.184798955759657</x:v>
      </x:c>
      <x:c r="O8010" s="268" t="n">
        <x:f>I8010*TOMATO_PRICE+J8010*CARROT_PRICE+K8010*MESCLUN_PRICE</x:f>
        <x:v>189576</x:v>
      </x:c>
      <x:c r="P8010" s="268" t="n">
        <x:f>I8010*TOMATO_FERTILIZER+J8010*CARROT_FERTILIZER+K8010*MESCLUN_FERTILIZER</x:f>
        <x:v>36960</x:v>
      </x:c>
      <x:c r="Q8010" s="268" t="n">
        <x:f>MIN(M8010,FARMER_HOURS)*FARMER_RATE+MAX(M8010-FARMER_HOURS,0)*TEMP_RATE</x:f>
        <x:v>104619.97389399142</x:v>
      </x:c>
      <x:c r="R8010" s="268" t="n">
        <x:f>O8010-P8010-Q8010-FIXED_COST</x:f>
        <x:v>27996.026106008576</x:v>
      </x:c>
      <x:c r="S8010" s="139" t="str">
        <x:f>IF(AND(L8010&lt;=TOTAL_BED_CAP,N8010&lt;=TEMP_WORKER_CAP),"YES","NO")</x:f>
        <x:v>YES</x:v>
      </x:c>
      <x:c r="T8010" s="139" t="n">
        <x:f>IF(S8010="YES",R8010,-1E+99)</x:f>
        <x:v>27996.026106008576</x:v>
      </x:c>
    </x:row>
    <x:row r="8011">
      <x:c r="A8011" s="139"/>
      <x:c r="B8011" s="139"/>
      <x:c r="C8011" s="139"/>
      <x:c r="D8011" s="139"/>
      <x:c r="E8011" s="139"/>
      <x:c r="F8011" s="139"/>
      <x:c r="G8011" s="139"/>
      <x:c r="H8011" s="139"/>
      <x:c r="I8011" s="266" t="n">
        <x:f>INT((ROW()-ROW($I$46))/((CARROT_CAP+1)*(MESCLUN_CAP+1)))</x:f>
        <x:v>12</x:v>
      </x:c>
      <x:c r="J8011" s="266" t="n">
        <x:f>MOD(INT((ROW()-ROW($I$46))/(MESCLUN_CAP+1)),CARROT_CAP+1)</x:f>
        <x:v>4</x:v>
      </x:c>
      <x:c r="K8011" s="266" t="n">
        <x:f>MOD(ROW()-ROW($I$46),MESCLUN_CAP+1)</x:f>
        <x:v>29</x:v>
      </x:c>
      <x:c r="L8011" s="266" t="n">
        <x:f>SUM(I8011:K8011)</x:f>
        <x:v>45</x:v>
      </x:c>
      <x:c r="M8011" s="267" t="n">
        <x:f>I8011*TOMATO_HOURS*WEEKS*(1+TOMATO_DIM)^I8011+J8011*CARROT_HOURS*WEEKS*(1+CARROT_DIM)^J8011+K8011*MESCLUN_HOURS*WEEKS*(1+MESCLUN_DIM)^K8011</x:f>
        <x:v>5392.92852440956</x:v>
      </x:c>
      <x:c r="N8011" s="267" t="n">
        <x:f>MAX(M8011-FARMER_HOURS,0)/TEMP_HOURS_PER_WORKER</x:f>
        <x:v>3.2450892530621944</x:v>
      </x:c>
      <x:c r="O8011" s="268" t="n">
        <x:f>I8011*TOMATO_PRICE+J8011*CARROT_PRICE+K8011*MESCLUN_PRICE</x:f>
        <x:v>192276</x:v>
      </x:c>
      <x:c r="P8011" s="268" t="n">
        <x:f>I8011*TOMATO_FERTILIZER+J8011*CARROT_FERTILIZER+K8011*MESCLUN_FERTILIZER</x:f>
        <x:v>37840</x:v>
      </x:c>
      <x:c r="Q8011" s="268" t="n">
        <x:f>MIN(M8011,FARMER_HOURS)*FARMER_RATE+MAX(M8011-FARMER_HOURS,0)*TEMP_RATE</x:f>
        <x:v>106127.23132655486</x:v>
      </x:c>
      <x:c r="R8011" s="268" t="n">
        <x:f>O8011-P8011-Q8011-FIXED_COST</x:f>
        <x:v>28308.76867344514</x:v>
      </x:c>
      <x:c r="S8011" s="139" t="str">
        <x:f>IF(AND(L8011&lt;=TOTAL_BED_CAP,N8011&lt;=TEMP_WORKER_CAP),"YES","NO")</x:f>
        <x:v>YES</x:v>
      </x:c>
      <x:c r="T8011" s="139" t="n">
        <x:f>IF(S8011="YES",R8011,-1E+99)</x:f>
        <x:v>28308.76867344514</x:v>
      </x:c>
    </x:row>
    <x:row r="8012">
      <x:c r="A8012" s="139"/>
      <x:c r="B8012" s="139"/>
      <x:c r="C8012" s="139"/>
      <x:c r="D8012" s="139"/>
      <x:c r="E8012" s="139"/>
      <x:c r="F8012" s="139"/>
      <x:c r="G8012" s="139"/>
      <x:c r="H8012" s="139"/>
      <x:c r="I8012" s="266" t="n">
        <x:f>INT((ROW()-ROW($I$46))/((CARROT_CAP+1)*(MESCLUN_CAP+1)))</x:f>
        <x:v>12</x:v>
      </x:c>
      <x:c r="J8012" s="266" t="n">
        <x:f>MOD(INT((ROW()-ROW($I$46))/(MESCLUN_CAP+1)),CARROT_CAP+1)</x:f>
        <x:v>4</x:v>
      </x:c>
      <x:c r="K8012" s="266" t="n">
        <x:f>MOD(ROW()-ROW($I$46),MESCLUN_CAP+1)</x:f>
        <x:v>30</x:v>
      </x:c>
      <x:c r="L8012" s="266" t="n">
        <x:f>SUM(I8012:K8012)</x:f>
        <x:v>46</x:v>
      </x:c>
      <x:c r="M8012" s="267" t="n">
        <x:f>I8012*TOMATO_HOURS*WEEKS*(1+TOMATO_DIM)^I8012+J8012*CARROT_HOURS*WEEKS*(1+CARROT_DIM)^J8012+K8012*MESCLUN_HOURS*WEEKS*(1+MESCLUN_DIM)^K8012</x:f>
        <x:v>5481.63822974333</x:v>
      </x:c>
      <x:c r="N8012" s="267" t="n">
        <x:f>MAX(M8012-FARMER_HOURS,0)/TEMP_HOURS_PER_WORKER</x:f>
        <x:v>3.3066932150995347</x:v>
      </x:c>
      <x:c r="O8012" s="268" t="n">
        <x:f>I8012*TOMATO_PRICE+J8012*CARROT_PRICE+K8012*MESCLUN_PRICE</x:f>
        <x:v>194976</x:v>
      </x:c>
      <x:c r="P8012" s="268" t="n">
        <x:f>I8012*TOMATO_FERTILIZER+J8012*CARROT_FERTILIZER+K8012*MESCLUN_FERTILIZER</x:f>
        <x:v>38720</x:v>
      </x:c>
      <x:c r="Q8012" s="268" t="n">
        <x:f>MIN(M8012,FARMER_HOURS)*FARMER_RATE+MAX(M8012-FARMER_HOURS,0)*TEMP_RATE</x:f>
        <x:v>107667.33037748837</x:v>
      </x:c>
      <x:c r="R8012" s="268" t="n">
        <x:f>O8012-P8012-Q8012-FIXED_COST</x:f>
        <x:v>28588.669622511632</x:v>
      </x:c>
      <x:c r="S8012" s="139" t="str">
        <x:f>IF(AND(L8012&lt;=TOTAL_BED_CAP,N8012&lt;=TEMP_WORKER_CAP),"YES","NO")</x:f>
        <x:v>YES</x:v>
      </x:c>
      <x:c r="T8012" s="139" t="n">
        <x:f>IF(S8012="YES",R8012,-1E+99)</x:f>
        <x:v>28588.669622511632</x:v>
      </x:c>
    </x:row>
    <x:row r="8013">
      <x:c r="A8013" s="139"/>
      <x:c r="B8013" s="139"/>
      <x:c r="C8013" s="139"/>
      <x:c r="D8013" s="139"/>
      <x:c r="E8013" s="139"/>
      <x:c r="F8013" s="139"/>
      <x:c r="G8013" s="139"/>
      <x:c r="H8013" s="139"/>
      <x:c r="I8013" s="266" t="n">
        <x:f>INT((ROW()-ROW($I$46))/((CARROT_CAP+1)*(MESCLUN_CAP+1)))</x:f>
        <x:v>12</x:v>
      </x:c>
      <x:c r="J8013" s="266" t="n">
        <x:f>MOD(INT((ROW()-ROW($I$46))/(MESCLUN_CAP+1)),CARROT_CAP+1)</x:f>
        <x:v>5</x:v>
      </x:c>
      <x:c r="K8013" s="266" t="n">
        <x:f>MOD(ROW()-ROW($I$46),MESCLUN_CAP+1)</x:f>
        <x:v>0</x:v>
      </x:c>
      <x:c r="L8013" s="266" t="n">
        <x:f>SUM(I8013:K8013)</x:f>
        <x:v>17</x:v>
      </x:c>
      <x:c r="M8013" s="267" t="n">
        <x:f>I8013*TOMATO_HOURS*WEEKS*(1+TOMATO_DIM)^I8013+J8013*CARROT_HOURS*WEEKS*(1+CARROT_DIM)^J8013+K8013*MESCLUN_HOURS*WEEKS*(1+MESCLUN_DIM)^K8013</x:f>
        <x:v>3559.2138787922772</x:v>
      </x:c>
      <x:c r="N8013" s="267" t="n">
        <x:f>MAX(M8013-FARMER_HOURS,0)/TEMP_HOURS_PER_WORKER</x:f>
        <x:v>1.9716763047168593</x:v>
      </x:c>
      <x:c r="O8013" s="268" t="n">
        <x:f>I8013*TOMATO_PRICE+J8013*CARROT_PRICE+K8013*MESCLUN_PRICE</x:f>
        <x:v>116070</x:v>
      </x:c>
      <x:c r="P8013" s="268" t="n">
        <x:f>I8013*TOMATO_FERTILIZER+J8013*CARROT_FERTILIZER+K8013*MESCLUN_FERTILIZER</x:f>
        <x:v>12760</x:v>
      </x:c>
      <x:c r="Q8013" s="268" t="n">
        <x:f>MIN(M8013,FARMER_HOURS)*FARMER_RATE+MAX(M8013-FARMER_HOURS,0)*TEMP_RATE</x:f>
        <x:v>74291.90761792148</x:v>
      </x:c>
      <x:c r="R8013" s="268" t="n">
        <x:f>O8013-P8013-Q8013-FIXED_COST</x:f>
        <x:v>9018.092382078525</x:v>
      </x:c>
      <x:c r="S8013" s="139" t="str">
        <x:f>IF(AND(L8013&lt;=TOTAL_BED_CAP,N8013&lt;=TEMP_WORKER_CAP),"YES","NO")</x:f>
        <x:v>YES</x:v>
      </x:c>
      <x:c r="T8013" s="139" t="n">
        <x:f>IF(S8013="YES",R8013,-1E+99)</x:f>
        <x:v>9018.092382078525</x:v>
      </x:c>
    </x:row>
    <x:row r="8014">
      <x:c r="A8014" s="139"/>
      <x:c r="B8014" s="139"/>
      <x:c r="C8014" s="139"/>
      <x:c r="D8014" s="139"/>
      <x:c r="E8014" s="139"/>
      <x:c r="F8014" s="139"/>
      <x:c r="G8014" s="139"/>
      <x:c r="H8014" s="139"/>
      <x:c r="I8014" s="266" t="n">
        <x:f>INT((ROW()-ROW($I$46))/((CARROT_CAP+1)*(MESCLUN_CAP+1)))</x:f>
        <x:v>12</x:v>
      </x:c>
      <x:c r="J8014" s="266" t="n">
        <x:f>MOD(INT((ROW()-ROW($I$46))/(MESCLUN_CAP+1)),CARROT_CAP+1)</x:f>
        <x:v>5</x:v>
      </x:c>
      <x:c r="K8014" s="266" t="n">
        <x:f>MOD(ROW()-ROW($I$46),MESCLUN_CAP+1)</x:f>
        <x:v>1</x:v>
      </x:c>
      <x:c r="L8014" s="266" t="n">
        <x:f>SUM(I8014:K8014)</x:f>
        <x:v>18</x:v>
      </x:c>
      <x:c r="M8014" s="267" t="n">
        <x:f>I8014*TOMATO_HOURS*WEEKS*(1+TOMATO_DIM)^I8014+J8014*CARROT_HOURS*WEEKS*(1+CARROT_DIM)^J8014+K8014*MESCLUN_HOURS*WEEKS*(1+MESCLUN_DIM)^K8014</x:f>
        <x:v>3604.7763787922772</x:v>
      </x:c>
      <x:c r="N8014" s="267" t="n">
        <x:f>MAX(M8014-FARMER_HOURS,0)/TEMP_HOURS_PER_WORKER</x:f>
        <x:v>2.0033169297168594</x:v>
      </x:c>
      <x:c r="O8014" s="268" t="n">
        <x:f>I8014*TOMATO_PRICE+J8014*CARROT_PRICE+K8014*MESCLUN_PRICE</x:f>
        <x:v>118770</x:v>
      </x:c>
      <x:c r="P8014" s="268" t="n">
        <x:f>I8014*TOMATO_FERTILIZER+J8014*CARROT_FERTILIZER+K8014*MESCLUN_FERTILIZER</x:f>
        <x:v>13640</x:v>
      </x:c>
      <x:c r="Q8014" s="268" t="n">
        <x:f>MIN(M8014,FARMER_HOURS)*FARMER_RATE+MAX(M8014-FARMER_HOURS,0)*TEMP_RATE</x:f>
        <x:v>75082.92324292148</x:v>
      </x:c>
      <x:c r="R8014" s="268" t="n">
        <x:f>O8014-P8014-Q8014-FIXED_COST</x:f>
        <x:v>10047.076757078525</x:v>
      </x:c>
      <x:c r="S8014" s="139" t="str">
        <x:f>IF(AND(L8014&lt;=TOTAL_BED_CAP,N8014&lt;=TEMP_WORKER_CAP),"YES","NO")</x:f>
        <x:v>YES</x:v>
      </x:c>
      <x:c r="T8014" s="139" t="n">
        <x:f>IF(S8014="YES",R8014,-1E+99)</x:f>
        <x:v>10047.076757078525</x:v>
      </x:c>
    </x:row>
    <x:row r="8015">
      <x:c r="A8015" s="139"/>
      <x:c r="B8015" s="139"/>
      <x:c r="C8015" s="139"/>
      <x:c r="D8015" s="139"/>
      <x:c r="E8015" s="139"/>
      <x:c r="F8015" s="139"/>
      <x:c r="G8015" s="139"/>
      <x:c r="H8015" s="139"/>
      <x:c r="I8015" s="266" t="n">
        <x:f>INT((ROW()-ROW($I$46))/((CARROT_CAP+1)*(MESCLUN_CAP+1)))</x:f>
        <x:v>12</x:v>
      </x:c>
      <x:c r="J8015" s="266" t="n">
        <x:f>MOD(INT((ROW()-ROW($I$46))/(MESCLUN_CAP+1)),CARROT_CAP+1)</x:f>
        <x:v>5</x:v>
      </x:c>
      <x:c r="K8015" s="266" t="n">
        <x:f>MOD(ROW()-ROW($I$46),MESCLUN_CAP+1)</x:f>
        <x:v>2</x:v>
      </x:c>
      <x:c r="L8015" s="266" t="n">
        <x:f>SUM(I8015:K8015)</x:f>
        <x:v>19</x:v>
      </x:c>
      <x:c r="M8015" s="267" t="n">
        <x:f>I8015*TOMATO_HOURS*WEEKS*(1+TOMATO_DIM)^I8015+J8015*CARROT_HOURS*WEEKS*(1+CARROT_DIM)^J8015+K8015*MESCLUN_HOURS*WEEKS*(1+MESCLUN_DIM)^K8015</x:f>
        <x:v>3651.477941292277</x:v>
      </x:c>
      <x:c r="N8015" s="267" t="n">
        <x:f>MAX(M8015-FARMER_HOURS,0)/TEMP_HOURS_PER_WORKER</x:f>
        <x:v>2.035748570341859</x:v>
      </x:c>
      <x:c r="O8015" s="268" t="n">
        <x:f>I8015*TOMATO_PRICE+J8015*CARROT_PRICE+K8015*MESCLUN_PRICE</x:f>
        <x:v>121470</x:v>
      </x:c>
      <x:c r="P8015" s="268" t="n">
        <x:f>I8015*TOMATO_FERTILIZER+J8015*CARROT_FERTILIZER+K8015*MESCLUN_FERTILIZER</x:f>
        <x:v>14520</x:v>
      </x:c>
      <x:c r="Q8015" s="268" t="n">
        <x:f>MIN(M8015,FARMER_HOURS)*FARMER_RATE+MAX(M8015-FARMER_HOURS,0)*TEMP_RATE</x:f>
        <x:v>75893.71425854648</x:v>
      </x:c>
      <x:c r="R8015" s="268" t="n">
        <x:f>O8015-P8015-Q8015-FIXED_COST</x:f>
        <x:v>11056.285741453525</x:v>
      </x:c>
      <x:c r="S8015" s="139" t="str">
        <x:f>IF(AND(L8015&lt;=TOTAL_BED_CAP,N8015&lt;=TEMP_WORKER_CAP),"YES","NO")</x:f>
        <x:v>YES</x:v>
      </x:c>
      <x:c r="T8015" s="139" t="n">
        <x:f>IF(S8015="YES",R8015,-1E+99)</x:f>
        <x:v>11056.285741453525</x:v>
      </x:c>
    </x:row>
    <x:row r="8016">
      <x:c r="A8016" s="139"/>
      <x:c r="B8016" s="139"/>
      <x:c r="C8016" s="139"/>
      <x:c r="D8016" s="139"/>
      <x:c r="E8016" s="139"/>
      <x:c r="F8016" s="139"/>
      <x:c r="G8016" s="139"/>
      <x:c r="H8016" s="139"/>
      <x:c r="I8016" s="266" t="n">
        <x:f>INT((ROW()-ROW($I$46))/((CARROT_CAP+1)*(MESCLUN_CAP+1)))</x:f>
        <x:v>12</x:v>
      </x:c>
      <x:c r="J8016" s="266" t="n">
        <x:f>MOD(INT((ROW()-ROW($I$46))/(MESCLUN_CAP+1)),CARROT_CAP+1)</x:f>
        <x:v>5</x:v>
      </x:c>
      <x:c r="K8016" s="266" t="n">
        <x:f>MOD(ROW()-ROW($I$46),MESCLUN_CAP+1)</x:f>
        <x:v>3</x:v>
      </x:c>
      <x:c r="L8016" s="266" t="n">
        <x:f>SUM(I8016:K8016)</x:f>
        <x:v>20</x:v>
      </x:c>
      <x:c r="M8016" s="267" t="n">
        <x:f>I8016*TOMATO_HOURS*WEEKS*(1+TOMATO_DIM)^I8016+J8016*CARROT_HOURS*WEEKS*(1+CARROT_DIM)^J8016+K8016*MESCLUN_HOURS*WEEKS*(1+MESCLUN_DIM)^K8016</x:f>
        <x:v>3699.339923714152</x:v>
      </x:c>
      <x:c r="N8016" s="267" t="n">
        <x:f>MAX(M8016-FARMER_HOURS,0)/TEMP_HOURS_PER_WORKER</x:f>
        <x:v>2.068986058134828</x:v>
      </x:c>
      <x:c r="O8016" s="268" t="n">
        <x:f>I8016*TOMATO_PRICE+J8016*CARROT_PRICE+K8016*MESCLUN_PRICE</x:f>
        <x:v>124170</x:v>
      </x:c>
      <x:c r="P8016" s="268" t="n">
        <x:f>I8016*TOMATO_FERTILIZER+J8016*CARROT_FERTILIZER+K8016*MESCLUN_FERTILIZER</x:f>
        <x:v>15400</x:v>
      </x:c>
      <x:c r="Q8016" s="268" t="n">
        <x:f>MIN(M8016,FARMER_HOURS)*FARMER_RATE+MAX(M8016-FARMER_HOURS,0)*TEMP_RATE</x:f>
        <x:v>76724.6514533707</x:v>
      </x:c>
      <x:c r="R8016" s="268" t="n">
        <x:f>O8016-P8016-Q8016-FIXED_COST</x:f>
        <x:v>12045.348546629306</x:v>
      </x:c>
      <x:c r="S8016" s="139" t="str">
        <x:f>IF(AND(L8016&lt;=TOTAL_BED_CAP,N8016&lt;=TEMP_WORKER_CAP),"YES","NO")</x:f>
        <x:v>YES</x:v>
      </x:c>
      <x:c r="T8016" s="139" t="n">
        <x:f>IF(S8016="YES",R8016,-1E+99)</x:f>
        <x:v>12045.348546629306</x:v>
      </x:c>
    </x:row>
    <x:row r="8017">
      <x:c r="A8017" s="139"/>
      <x:c r="B8017" s="139"/>
      <x:c r="C8017" s="139"/>
      <x:c r="D8017" s="139"/>
      <x:c r="E8017" s="139"/>
      <x:c r="F8017" s="139"/>
      <x:c r="G8017" s="139"/>
      <x:c r="H8017" s="139"/>
      <x:c r="I8017" s="266" t="n">
        <x:f>INT((ROW()-ROW($I$46))/((CARROT_CAP+1)*(MESCLUN_CAP+1)))</x:f>
        <x:v>12</x:v>
      </x:c>
      <x:c r="J8017" s="266" t="n">
        <x:f>MOD(INT((ROW()-ROW($I$46))/(MESCLUN_CAP+1)),CARROT_CAP+1)</x:f>
        <x:v>5</x:v>
      </x:c>
      <x:c r="K8017" s="266" t="n">
        <x:f>MOD(ROW()-ROW($I$46),MESCLUN_CAP+1)</x:f>
        <x:v>4</x:v>
      </x:c>
      <x:c r="L8017" s="266" t="n">
        <x:f>SUM(I8017:K8017)</x:f>
        <x:v>21</x:v>
      </x:c>
      <x:c r="M8017" s="267" t="n">
        <x:f>I8017*TOMATO_HOURS*WEEKS*(1+TOMATO_DIM)^I8017+J8017*CARROT_HOURS*WEEKS*(1+CARROT_DIM)^J8017+K8017*MESCLUN_HOURS*WEEKS*(1+MESCLUN_DIM)^K8017</x:f>
        <x:v>3748.3840394368085</x:v>
      </x:c>
      <x:c r="N8017" s="267" t="n">
        <x:f>MAX(M8017-FARMER_HOURS,0)/TEMP_HOURS_PER_WORKER</x:f>
        <x:v>2.103044471831117</x:v>
      </x:c>
      <x:c r="O8017" s="268" t="n">
        <x:f>I8017*TOMATO_PRICE+J8017*CARROT_PRICE+K8017*MESCLUN_PRICE</x:f>
        <x:v>126870</x:v>
      </x:c>
      <x:c r="P8017" s="268" t="n">
        <x:f>I8017*TOMATO_FERTILIZER+J8017*CARROT_FERTILIZER+K8017*MESCLUN_FERTILIZER</x:f>
        <x:v>16280</x:v>
      </x:c>
      <x:c r="Q8017" s="268" t="n">
        <x:f>MIN(M8017,FARMER_HOURS)*FARMER_RATE+MAX(M8017-FARMER_HOURS,0)*TEMP_RATE</x:f>
        <x:v>77576.11179577792</x:v>
      </x:c>
      <x:c r="R8017" s="268" t="n">
        <x:f>O8017-P8017-Q8017-FIXED_COST</x:f>
        <x:v>13013.88820422208</x:v>
      </x:c>
      <x:c r="S8017" s="139" t="str">
        <x:f>IF(AND(L8017&lt;=TOTAL_BED_CAP,N8017&lt;=TEMP_WORKER_CAP),"YES","NO")</x:f>
        <x:v>YES</x:v>
      </x:c>
      <x:c r="T8017" s="139" t="n">
        <x:f>IF(S8017="YES",R8017,-1E+99)</x:f>
        <x:v>13013.88820422208</x:v>
      </x:c>
    </x:row>
    <x:row r="8018">
      <x:c r="A8018" s="139"/>
      <x:c r="B8018" s="139"/>
      <x:c r="C8018" s="139"/>
      <x:c r="D8018" s="139"/>
      <x:c r="E8018" s="139"/>
      <x:c r="F8018" s="139"/>
      <x:c r="G8018" s="139"/>
      <x:c r="H8018" s="139"/>
      <x:c r="I8018" s="266" t="n">
        <x:f>INT((ROW()-ROW($I$46))/((CARROT_CAP+1)*(MESCLUN_CAP+1)))</x:f>
        <x:v>12</x:v>
      </x:c>
      <x:c r="J8018" s="266" t="n">
        <x:f>MOD(INT((ROW()-ROW($I$46))/(MESCLUN_CAP+1)),CARROT_CAP+1)</x:f>
        <x:v>5</x:v>
      </x:c>
      <x:c r="K8018" s="266" t="n">
        <x:f>MOD(ROW()-ROW($I$46),MESCLUN_CAP+1)</x:f>
        <x:v>5</x:v>
      </x:c>
      <x:c r="L8018" s="266" t="n">
        <x:f>SUM(I8018:K8018)</x:f>
        <x:v>22</x:v>
      </x:c>
      <x:c r="M8018" s="267" t="n">
        <x:f>I8018*TOMATO_HOURS*WEEKS*(1+TOMATO_DIM)^I8018+J8018*CARROT_HOURS*WEEKS*(1+CARROT_DIM)^J8018+K8018*MESCLUN_HOURS*WEEKS*(1+MESCLUN_DIM)^K8018</x:f>
        <x:v>3798.632363358012</x:v>
      </x:c>
      <x:c r="N8018" s="267" t="n">
        <x:f>MAX(M8018-FARMER_HOURS,0)/TEMP_HOURS_PER_WORKER</x:f>
        <x:v>2.1379391412208415</x:v>
      </x:c>
      <x:c r="O8018" s="268" t="n">
        <x:f>I8018*TOMATO_PRICE+J8018*CARROT_PRICE+K8018*MESCLUN_PRICE</x:f>
        <x:v>129570</x:v>
      </x:c>
      <x:c r="P8018" s="268" t="n">
        <x:f>I8018*TOMATO_FERTILIZER+J8018*CARROT_FERTILIZER+K8018*MESCLUN_FERTILIZER</x:f>
        <x:v>17160</x:v>
      </x:c>
      <x:c r="Q8018" s="268" t="n">
        <x:f>MIN(M8018,FARMER_HOURS)*FARMER_RATE+MAX(M8018-FARMER_HOURS,0)*TEMP_RATE</x:f>
        <x:v>78448.47853052104</x:v>
      </x:c>
      <x:c r="R8018" s="268" t="n">
        <x:f>O8018-P8018-Q8018-FIXED_COST</x:f>
        <x:v>13961.521469478961</x:v>
      </x:c>
      <x:c r="S8018" s="139" t="str">
        <x:f>IF(AND(L8018&lt;=TOTAL_BED_CAP,N8018&lt;=TEMP_WORKER_CAP),"YES","NO")</x:f>
        <x:v>YES</x:v>
      </x:c>
      <x:c r="T8018" s="139" t="n">
        <x:f>IF(S8018="YES",R8018,-1E+99)</x:f>
        <x:v>13961.521469478961</x:v>
      </x:c>
    </x:row>
    <x:row r="8019">
      <x:c r="A8019" s="139"/>
      <x:c r="B8019" s="139"/>
      <x:c r="C8019" s="139"/>
      <x:c r="D8019" s="139"/>
      <x:c r="E8019" s="139"/>
      <x:c r="F8019" s="139"/>
      <x:c r="G8019" s="139"/>
      <x:c r="H8019" s="139"/>
      <x:c r="I8019" s="266" t="n">
        <x:f>INT((ROW()-ROW($I$46))/((CARROT_CAP+1)*(MESCLUN_CAP+1)))</x:f>
        <x:v>12</x:v>
      </x:c>
      <x:c r="J8019" s="266" t="n">
        <x:f>MOD(INT((ROW()-ROW($I$46))/(MESCLUN_CAP+1)),CARROT_CAP+1)</x:f>
        <x:v>5</x:v>
      </x:c>
      <x:c r="K8019" s="266" t="n">
        <x:f>MOD(ROW()-ROW($I$46),MESCLUN_CAP+1)</x:f>
        <x:v>6</x:v>
      </x:c>
      <x:c r="L8019" s="266" t="n">
        <x:f>SUM(I8019:K8019)</x:f>
        <x:v>23</x:v>
      </x:c>
      <x:c r="M8019" s="267" t="n">
        <x:f>I8019*TOMATO_HOURS*WEEKS*(1+TOMATO_DIM)^I8019+J8019*CARROT_HOURS*WEEKS*(1+CARROT_DIM)^J8019+K8019*MESCLUN_HOURS*WEEKS*(1+MESCLUN_DIM)^K8019</x:f>
        <x:v>3850.107337539645</x:v>
      </x:c>
      <x:c r="N8019" s="267" t="n">
        <x:f>MAX(M8019-FARMER_HOURS,0)/TEMP_HOURS_PER_WORKER</x:f>
        <x:v>2.173685651069198</x:v>
      </x:c>
      <x:c r="O8019" s="268" t="n">
        <x:f>I8019*TOMATO_PRICE+J8019*CARROT_PRICE+K8019*MESCLUN_PRICE</x:f>
        <x:v>132270</x:v>
      </x:c>
      <x:c r="P8019" s="268" t="n">
        <x:f>I8019*TOMATO_FERTILIZER+J8019*CARROT_FERTILIZER+K8019*MESCLUN_FERTILIZER</x:f>
        <x:v>18040</x:v>
      </x:c>
      <x:c r="Q8019" s="268" t="n">
        <x:f>MIN(M8019,FARMER_HOURS)*FARMER_RATE+MAX(M8019-FARMER_HOURS,0)*TEMP_RATE</x:f>
        <x:v>79342.14127672995</x:v>
      </x:c>
      <x:c r="R8019" s="268" t="n">
        <x:f>O8019-P8019-Q8019-FIXED_COST</x:f>
        <x:v>14887.858723270052</x:v>
      </x:c>
      <x:c r="S8019" s="139" t="str">
        <x:f>IF(AND(L8019&lt;=TOTAL_BED_CAP,N8019&lt;=TEMP_WORKER_CAP),"YES","NO")</x:f>
        <x:v>YES</x:v>
      </x:c>
      <x:c r="T8019" s="139" t="n">
        <x:f>IF(S8019="YES",R8019,-1E+99)</x:f>
        <x:v>14887.858723270052</x:v>
      </x:c>
    </x:row>
    <x:row r="8020">
      <x:c r="A8020" s="139"/>
      <x:c r="B8020" s="139"/>
      <x:c r="C8020" s="139"/>
      <x:c r="D8020" s="139"/>
      <x:c r="E8020" s="139"/>
      <x:c r="F8020" s="139"/>
      <x:c r="G8020" s="139"/>
      <x:c r="H8020" s="139"/>
      <x:c r="I8020" s="266" t="n">
        <x:f>INT((ROW()-ROW($I$46))/((CARROT_CAP+1)*(MESCLUN_CAP+1)))</x:f>
        <x:v>12</x:v>
      </x:c>
      <x:c r="J8020" s="266" t="n">
        <x:f>MOD(INT((ROW()-ROW($I$46))/(MESCLUN_CAP+1)),CARROT_CAP+1)</x:f>
        <x:v>5</x:v>
      </x:c>
      <x:c r="K8020" s="266" t="n">
        <x:f>MOD(ROW()-ROW($I$46),MESCLUN_CAP+1)</x:f>
        <x:v>7</x:v>
      </x:c>
      <x:c r="L8020" s="266" t="n">
        <x:f>SUM(I8020:K8020)</x:f>
        <x:v>24</x:v>
      </x:c>
      <x:c r="M8020" s="267" t="n">
        <x:f>I8020*TOMATO_HOURS*WEEKS*(1+TOMATO_DIM)^I8020+J8020*CARROT_HOURS*WEEKS*(1+CARROT_DIM)^J8020+K8020*MESCLUN_HOURS*WEEKS*(1+MESCLUN_DIM)^K8020</x:f>
        <x:v>3902.8317769376054</x:v>
      </x:c>
      <x:c r="N8020" s="267" t="n">
        <x:f>MAX(M8020-FARMER_HOURS,0)/TEMP_HOURS_PER_WORKER</x:f>
        <x:v>2.2102998450955593</x:v>
      </x:c>
      <x:c r="O8020" s="268" t="n">
        <x:f>I8020*TOMATO_PRICE+J8020*CARROT_PRICE+K8020*MESCLUN_PRICE</x:f>
        <x:v>134970</x:v>
      </x:c>
      <x:c r="P8020" s="268" t="n">
        <x:f>I8020*TOMATO_FERTILIZER+J8020*CARROT_FERTILIZER+K8020*MESCLUN_FERTILIZER</x:f>
        <x:v>18920</x:v>
      </x:c>
      <x:c r="Q8020" s="268" t="n">
        <x:f>MIN(M8020,FARMER_HOURS)*FARMER_RATE+MAX(M8020-FARMER_HOURS,0)*TEMP_RATE</x:f>
        <x:v>80257.49612738898</x:v>
      </x:c>
      <x:c r="R8020" s="268" t="n">
        <x:f>O8020-P8020-Q8020-FIXED_COST</x:f>
        <x:v>15792.503872611022</x:v>
      </x:c>
      <x:c r="S8020" s="139" t="str">
        <x:f>IF(AND(L8020&lt;=TOTAL_BED_CAP,N8020&lt;=TEMP_WORKER_CAP),"YES","NO")</x:f>
        <x:v>YES</x:v>
      </x:c>
      <x:c r="T8020" s="139" t="n">
        <x:f>IF(S8020="YES",R8020,-1E+99)</x:f>
        <x:v>15792.503872611022</x:v>
      </x:c>
    </x:row>
    <x:row r="8021">
      <x:c r="A8021" s="139"/>
      <x:c r="B8021" s="139"/>
      <x:c r="C8021" s="139"/>
      <x:c r="D8021" s="139"/>
      <x:c r="E8021" s="139"/>
      <x:c r="F8021" s="139"/>
      <x:c r="G8021" s="139"/>
      <x:c r="H8021" s="139"/>
      <x:c r="I8021" s="266" t="n">
        <x:f>INT((ROW()-ROW($I$46))/((CARROT_CAP+1)*(MESCLUN_CAP+1)))</x:f>
        <x:v>12</x:v>
      </x:c>
      <x:c r="J8021" s="266" t="n">
        <x:f>MOD(INT((ROW()-ROW($I$46))/(MESCLUN_CAP+1)),CARROT_CAP+1)</x:f>
        <x:v>5</x:v>
      </x:c>
      <x:c r="K8021" s="266" t="n">
        <x:f>MOD(ROW()-ROW($I$46),MESCLUN_CAP+1)</x:f>
        <x:v>8</x:v>
      </x:c>
      <x:c r="L8021" s="266" t="n">
        <x:f>SUM(I8021:K8021)</x:f>
        <x:v>25</x:v>
      </x:c>
      <x:c r="M8021" s="267" t="n">
        <x:f>I8021*TOMATO_HOURS*WEEKS*(1+TOMATO_DIM)^I8021+J8021*CARROT_HOURS*WEEKS*(1+CARROT_DIM)^J8021+K8021*MESCLUN_HOURS*WEEKS*(1+MESCLUN_DIM)^K8021</x:f>
        <x:v>3956.8288752175854</x:v>
      </x:c>
      <x:c r="N8021" s="267" t="n">
        <x:f>MAX(M8021-FARMER_HOURS,0)/TEMP_HOURS_PER_WORKER</x:f>
        <x:v>2.247797830012212</x:v>
      </x:c>
      <x:c r="O8021" s="268" t="n">
        <x:f>I8021*TOMATO_PRICE+J8021*CARROT_PRICE+K8021*MESCLUN_PRICE</x:f>
        <x:v>137670</x:v>
      </x:c>
      <x:c r="P8021" s="268" t="n">
        <x:f>I8021*TOMATO_FERTILIZER+J8021*CARROT_FERTILIZER+K8021*MESCLUN_FERTILIZER</x:f>
        <x:v>19800</x:v>
      </x:c>
      <x:c r="Q8021" s="268" t="n">
        <x:f>MIN(M8021,FARMER_HOURS)*FARMER_RATE+MAX(M8021-FARMER_HOURS,0)*TEMP_RATE</x:f>
        <x:v>81194.9457503053</x:v>
      </x:c>
      <x:c r="R8021" s="268" t="n">
        <x:f>O8021-P8021-Q8021-FIXED_COST</x:f>
        <x:v>16675.054249694702</x:v>
      </x:c>
      <x:c r="S8021" s="139" t="str">
        <x:f>IF(AND(L8021&lt;=TOTAL_BED_CAP,N8021&lt;=TEMP_WORKER_CAP),"YES","NO")</x:f>
        <x:v>YES</x:v>
      </x:c>
      <x:c r="T8021" s="139" t="n">
        <x:f>IF(S8021="YES",R8021,-1E+99)</x:f>
        <x:v>16675.054249694702</x:v>
      </x:c>
    </x:row>
    <x:row r="8022">
      <x:c r="A8022" s="139"/>
      <x:c r="B8022" s="139"/>
      <x:c r="C8022" s="139"/>
      <x:c r="D8022" s="139"/>
      <x:c r="E8022" s="139"/>
      <x:c r="F8022" s="139"/>
      <x:c r="G8022" s="139"/>
      <x:c r="H8022" s="139"/>
      <x:c r="I8022" s="266" t="n">
        <x:f>INT((ROW()-ROW($I$46))/((CARROT_CAP+1)*(MESCLUN_CAP+1)))</x:f>
        <x:v>12</x:v>
      </x:c>
      <x:c r="J8022" s="266" t="n">
        <x:f>MOD(INT((ROW()-ROW($I$46))/(MESCLUN_CAP+1)),CARROT_CAP+1)</x:f>
        <x:v>5</x:v>
      </x:c>
      <x:c r="K8022" s="266" t="n">
        <x:f>MOD(ROW()-ROW($I$46),MESCLUN_CAP+1)</x:f>
        <x:v>9</x:v>
      </x:c>
      <x:c r="L8022" s="266" t="n">
        <x:f>SUM(I8022:K8022)</x:f>
        <x:v>26</x:v>
      </x:c>
      <x:c r="M8022" s="267" t="n">
        <x:f>I8022*TOMATO_HOURS*WEEKS*(1+TOMATO_DIM)^I8022+J8022*CARROT_HOURS*WEEKS*(1+CARROT_DIM)^J8022+K8022*MESCLUN_HOURS*WEEKS*(1+MESCLUN_DIM)^K8022</x:f>
        <x:v>4012.12221065798</x:v>
      </x:c>
      <x:c r="N8022" s="267" t="n">
        <x:f>MAX(M8022-FARMER_HOURS,0)/TEMP_HOURS_PER_WORKER</x:f>
        <x:v>2.286195979623597</x:v>
      </x:c>
      <x:c r="O8022" s="268" t="n">
        <x:f>I8022*TOMATO_PRICE+J8022*CARROT_PRICE+K8022*MESCLUN_PRICE</x:f>
        <x:v>140370</x:v>
      </x:c>
      <x:c r="P8022" s="268" t="n">
        <x:f>I8022*TOMATO_FERTILIZER+J8022*CARROT_FERTILIZER+K8022*MESCLUN_FERTILIZER</x:f>
        <x:v>20680</x:v>
      </x:c>
      <x:c r="Q8022" s="268" t="n">
        <x:f>MIN(M8022,FARMER_HOURS)*FARMER_RATE+MAX(M8022-FARMER_HOURS,0)*TEMP_RATE</x:f>
        <x:v>82154.89949058992</x:v>
      </x:c>
      <x:c r="R8022" s="268" t="n">
        <x:f>O8022-P8022-Q8022-FIXED_COST</x:f>
        <x:v>17535.100509410084</x:v>
      </x:c>
      <x:c r="S8022" s="139" t="str">
        <x:f>IF(AND(L8022&lt;=TOTAL_BED_CAP,N8022&lt;=TEMP_WORKER_CAP),"YES","NO")</x:f>
        <x:v>YES</x:v>
      </x:c>
      <x:c r="T8022" s="139" t="n">
        <x:f>IF(S8022="YES",R8022,-1E+99)</x:f>
        <x:v>17535.100509410084</x:v>
      </x:c>
    </x:row>
    <x:row r="8023">
      <x:c r="A8023" s="139"/>
      <x:c r="B8023" s="139"/>
      <x:c r="C8023" s="139"/>
      <x:c r="D8023" s="139"/>
      <x:c r="E8023" s="139"/>
      <x:c r="F8023" s="139"/>
      <x:c r="G8023" s="139"/>
      <x:c r="H8023" s="139"/>
      <x:c r="I8023" s="266" t="n">
        <x:f>INT((ROW()-ROW($I$46))/((CARROT_CAP+1)*(MESCLUN_CAP+1)))</x:f>
        <x:v>12</x:v>
      </x:c>
      <x:c r="J8023" s="266" t="n">
        <x:f>MOD(INT((ROW()-ROW($I$46))/(MESCLUN_CAP+1)),CARROT_CAP+1)</x:f>
        <x:v>5</x:v>
      </x:c>
      <x:c r="K8023" s="266" t="n">
        <x:f>MOD(ROW()-ROW($I$46),MESCLUN_CAP+1)</x:f>
        <x:v>10</x:v>
      </x:c>
      <x:c r="L8023" s="266" t="n">
        <x:f>SUM(I8023:K8023)</x:f>
        <x:v>27</x:v>
      </x:c>
      <x:c r="M8023" s="267" t="n">
        <x:f>I8023*TOMATO_HOURS*WEEKS*(1+TOMATO_DIM)^I8023+J8023*CARROT_HOURS*WEEKS*(1+CARROT_DIM)^J8023+K8023*MESCLUN_HOURS*WEEKS*(1+MESCLUN_DIM)^K8023</x:f>
        <x:v>4068.7357521411927</x:v>
      </x:c>
      <x:c r="N8023" s="267" t="n">
        <x:f>MAX(M8023-FARMER_HOURS,0)/TEMP_HOURS_PER_WORKER</x:f>
        <x:v>2.3255109389869393</x:v>
      </x:c>
      <x:c r="O8023" s="268" t="n">
        <x:f>I8023*TOMATO_PRICE+J8023*CARROT_PRICE+K8023*MESCLUN_PRICE</x:f>
        <x:v>143070</x:v>
      </x:c>
      <x:c r="P8023" s="268" t="n">
        <x:f>I8023*TOMATO_FERTILIZER+J8023*CARROT_FERTILIZER+K8023*MESCLUN_FERTILIZER</x:f>
        <x:v>21560</x:v>
      </x:c>
      <x:c r="Q8023" s="268" t="n">
        <x:f>MIN(M8023,FARMER_HOURS)*FARMER_RATE+MAX(M8023-FARMER_HOURS,0)*TEMP_RATE</x:f>
        <x:v>83137.77347467348</x:v>
      </x:c>
      <x:c r="R8023" s="268" t="n">
        <x:f>O8023-P8023-Q8023-FIXED_COST</x:f>
        <x:v>18372.22652532652</x:v>
      </x:c>
      <x:c r="S8023" s="139" t="str">
        <x:f>IF(AND(L8023&lt;=TOTAL_BED_CAP,N8023&lt;=TEMP_WORKER_CAP),"YES","NO")</x:f>
        <x:v>YES</x:v>
      </x:c>
      <x:c r="T8023" s="139" t="n">
        <x:f>IF(S8023="YES",R8023,-1E+99)</x:f>
        <x:v>18372.22652532652</x:v>
      </x:c>
    </x:row>
    <x:row r="8024">
      <x:c r="A8024" s="139"/>
      <x:c r="B8024" s="139"/>
      <x:c r="C8024" s="139"/>
      <x:c r="D8024" s="139"/>
      <x:c r="E8024" s="139"/>
      <x:c r="F8024" s="139"/>
      <x:c r="G8024" s="139"/>
      <x:c r="H8024" s="139"/>
      <x:c r="I8024" s="266" t="n">
        <x:f>INT((ROW()-ROW($I$46))/((CARROT_CAP+1)*(MESCLUN_CAP+1)))</x:f>
        <x:v>12</x:v>
      </x:c>
      <x:c r="J8024" s="266" t="n">
        <x:f>MOD(INT((ROW()-ROW($I$46))/(MESCLUN_CAP+1)),CARROT_CAP+1)</x:f>
        <x:v>5</x:v>
      </x:c>
      <x:c r="K8024" s="266" t="n">
        <x:f>MOD(ROW()-ROW($I$46),MESCLUN_CAP+1)</x:f>
        <x:v>11</x:v>
      </x:c>
      <x:c r="L8024" s="266" t="n">
        <x:f>SUM(I8024:K8024)</x:f>
        <x:v>28</x:v>
      </x:c>
      <x:c r="M8024" s="267" t="n">
        <x:f>I8024*TOMATO_HOURS*WEEKS*(1+TOMATO_DIM)^I8024+J8024*CARROT_HOURS*WEEKS*(1+CARROT_DIM)^J8024+K8024*MESCLUN_HOURS*WEEKS*(1+MESCLUN_DIM)^K8024</x:f>
        <x:v>4126.693865234632</x:v>
      </x:c>
      <x:c r="N8024" s="267" t="n">
        <x:f>MAX(M8024-FARMER_HOURS,0)/TEMP_HOURS_PER_WORKER</x:f>
        <x:v>2.365759628635161</x:v>
      </x:c>
      <x:c r="O8024" s="268" t="n">
        <x:f>I8024*TOMATO_PRICE+J8024*CARROT_PRICE+K8024*MESCLUN_PRICE</x:f>
        <x:v>145770</x:v>
      </x:c>
      <x:c r="P8024" s="268" t="n">
        <x:f>I8024*TOMATO_FERTILIZER+J8024*CARROT_FERTILIZER+K8024*MESCLUN_FERTILIZER</x:f>
        <x:v>22440</x:v>
      </x:c>
      <x:c r="Q8024" s="268" t="n">
        <x:f>MIN(M8024,FARMER_HOURS)*FARMER_RATE+MAX(M8024-FARMER_HOURS,0)*TEMP_RATE</x:f>
        <x:v>84143.99071587902</x:v>
      </x:c>
      <x:c r="R8024" s="268" t="n">
        <x:f>O8024-P8024-Q8024-FIXED_COST</x:f>
        <x:v>19186.009284120984</x:v>
      </x:c>
      <x:c r="S8024" s="139" t="str">
        <x:f>IF(AND(L8024&lt;=TOTAL_BED_CAP,N8024&lt;=TEMP_WORKER_CAP),"YES","NO")</x:f>
        <x:v>YES</x:v>
      </x:c>
      <x:c r="T8024" s="139" t="n">
        <x:f>IF(S8024="YES",R8024,-1E+99)</x:f>
        <x:v>19186.009284120984</x:v>
      </x:c>
    </x:row>
    <x:row r="8025">
      <x:c r="A8025" s="139"/>
      <x:c r="B8025" s="139"/>
      <x:c r="C8025" s="139"/>
      <x:c r="D8025" s="139"/>
      <x:c r="E8025" s="139"/>
      <x:c r="F8025" s="139"/>
      <x:c r="G8025" s="139"/>
      <x:c r="H8025" s="139"/>
      <x:c r="I8025" s="266" t="n">
        <x:f>INT((ROW()-ROW($I$46))/((CARROT_CAP+1)*(MESCLUN_CAP+1)))</x:f>
        <x:v>12</x:v>
      </x:c>
      <x:c r="J8025" s="266" t="n">
        <x:f>MOD(INT((ROW()-ROW($I$46))/(MESCLUN_CAP+1)),CARROT_CAP+1)</x:f>
        <x:v>5</x:v>
      </x:c>
      <x:c r="K8025" s="266" t="n">
        <x:f>MOD(ROW()-ROW($I$46),MESCLUN_CAP+1)</x:f>
        <x:v>12</x:v>
      </x:c>
      <x:c r="L8025" s="266" t="n">
        <x:f>SUM(I8025:K8025)</x:f>
        <x:v>29</x:v>
      </x:c>
      <x:c r="M8025" s="267" t="n">
        <x:f>I8025*TOMATO_HOURS*WEEKS*(1+TOMATO_DIM)^I8025+J8025*CARROT_HOURS*WEEKS*(1+CARROT_DIM)^J8025+K8025*MESCLUN_HOURS*WEEKS*(1+MESCLUN_DIM)^K8025</x:f>
        <x:v>4186.021318362697</x:v>
      </x:c>
      <x:c r="N8025" s="267" t="n">
        <x:f>MAX(M8025-FARMER_HOURS,0)/TEMP_HOURS_PER_WORKER</x:f>
        <x:v>2.4069592488629836</x:v>
      </x:c>
      <x:c r="O8025" s="268" t="n">
        <x:f>I8025*TOMATO_PRICE+J8025*CARROT_PRICE+K8025*MESCLUN_PRICE</x:f>
        <x:v>148470</x:v>
      </x:c>
      <x:c r="P8025" s="268" t="n">
        <x:f>I8025*TOMATO_FERTILIZER+J8025*CARROT_FERTILIZER+K8025*MESCLUN_FERTILIZER</x:f>
        <x:v>23320</x:v>
      </x:c>
      <x:c r="Q8025" s="268" t="n">
        <x:f>MIN(M8025,FARMER_HOURS)*FARMER_RATE+MAX(M8025-FARMER_HOURS,0)*TEMP_RATE</x:f>
        <x:v>85173.98122157459</x:v>
      </x:c>
      <x:c r="R8025" s="268" t="n">
        <x:f>O8025-P8025-Q8025-FIXED_COST</x:f>
        <x:v>19976.01877842541</x:v>
      </x:c>
      <x:c r="S8025" s="139" t="str">
        <x:f>IF(AND(L8025&lt;=TOTAL_BED_CAP,N8025&lt;=TEMP_WORKER_CAP),"YES","NO")</x:f>
        <x:v>YES</x:v>
      </x:c>
      <x:c r="T8025" s="139" t="n">
        <x:f>IF(S8025="YES",R8025,-1E+99)</x:f>
        <x:v>19976.01877842541</x:v>
      </x:c>
    </x:row>
    <x:row r="8026">
      <x:c r="A8026" s="139"/>
      <x:c r="B8026" s="139"/>
      <x:c r="C8026" s="139"/>
      <x:c r="D8026" s="139"/>
      <x:c r="E8026" s="139"/>
      <x:c r="F8026" s="139"/>
      <x:c r="G8026" s="139"/>
      <x:c r="H8026" s="139"/>
      <x:c r="I8026" s="266" t="n">
        <x:f>INT((ROW()-ROW($I$46))/((CARROT_CAP+1)*(MESCLUN_CAP+1)))</x:f>
        <x:v>12</x:v>
      </x:c>
      <x:c r="J8026" s="266" t="n">
        <x:f>MOD(INT((ROW()-ROW($I$46))/(MESCLUN_CAP+1)),CARROT_CAP+1)</x:f>
        <x:v>5</x:v>
      </x:c>
      <x:c r="K8026" s="266" t="n">
        <x:f>MOD(ROW()-ROW($I$46),MESCLUN_CAP+1)</x:f>
        <x:v>13</x:v>
      </x:c>
      <x:c r="L8026" s="266" t="n">
        <x:f>SUM(I8026:K8026)</x:f>
        <x:v>30</x:v>
      </x:c>
      <x:c r="M8026" s="267" t="n">
        <x:f>I8026*TOMATO_HOURS*WEEKS*(1+TOMATO_DIM)^I8026+J8026*CARROT_HOURS*WEEKS*(1+CARROT_DIM)^J8026+K8026*MESCLUN_HOURS*WEEKS*(1+MESCLUN_DIM)^K8026</x:f>
        <x:v>4246.743289071081</x:v>
      </x:c>
      <x:c r="N8026" s="267" t="n">
        <x:f>MAX(M8026-FARMER_HOURS,0)/TEMP_HOURS_PER_WORKER</x:f>
        <x:v>2.4491272840771394</x:v>
      </x:c>
      <x:c r="O8026" s="268" t="n">
        <x:f>I8026*TOMATO_PRICE+J8026*CARROT_PRICE+K8026*MESCLUN_PRICE</x:f>
        <x:v>151170</x:v>
      </x:c>
      <x:c r="P8026" s="268" t="n">
        <x:f>I8026*TOMATO_FERTILIZER+J8026*CARROT_FERTILIZER+K8026*MESCLUN_FERTILIZER</x:f>
        <x:v>24200</x:v>
      </x:c>
      <x:c r="Q8026" s="268" t="n">
        <x:f>MIN(M8026,FARMER_HOURS)*FARMER_RATE+MAX(M8026-FARMER_HOURS,0)*TEMP_RATE</x:f>
        <x:v>86228.18210192848</x:v>
      </x:c>
      <x:c r="R8026" s="268" t="n">
        <x:f>O8026-P8026-Q8026-FIXED_COST</x:f>
        <x:v>20741.817898071517</x:v>
      </x:c>
      <x:c r="S8026" s="139" t="str">
        <x:f>IF(AND(L8026&lt;=TOTAL_BED_CAP,N8026&lt;=TEMP_WORKER_CAP),"YES","NO")</x:f>
        <x:v>YES</x:v>
      </x:c>
      <x:c r="T8026" s="139" t="n">
        <x:f>IF(S8026="YES",R8026,-1E+99)</x:f>
        <x:v>20741.817898071517</x:v>
      </x:c>
    </x:row>
    <x:row r="8027">
      <x:c r="A8027" s="139"/>
      <x:c r="B8027" s="139"/>
      <x:c r="C8027" s="139"/>
      <x:c r="D8027" s="139"/>
      <x:c r="E8027" s="139"/>
      <x:c r="F8027" s="139"/>
      <x:c r="G8027" s="139"/>
      <x:c r="H8027" s="139"/>
      <x:c r="I8027" s="266" t="n">
        <x:f>INT((ROW()-ROW($I$46))/((CARROT_CAP+1)*(MESCLUN_CAP+1)))</x:f>
        <x:v>12</x:v>
      </x:c>
      <x:c r="J8027" s="266" t="n">
        <x:f>MOD(INT((ROW()-ROW($I$46))/(MESCLUN_CAP+1)),CARROT_CAP+1)</x:f>
        <x:v>5</x:v>
      </x:c>
      <x:c r="K8027" s="266" t="n">
        <x:f>MOD(ROW()-ROW($I$46),MESCLUN_CAP+1)</x:f>
        <x:v>14</x:v>
      </x:c>
      <x:c r="L8027" s="266" t="n">
        <x:f>SUM(I8027:K8027)</x:f>
        <x:v>31</x:v>
      </x:c>
      <x:c r="M8027" s="267" t="n">
        <x:f>I8027*TOMATO_HOURS*WEEKS*(1+TOMATO_DIM)^I8027+J8027*CARROT_HOURS*WEEKS*(1+CARROT_DIM)^J8027+K8027*MESCLUN_HOURS*WEEKS*(1+MESCLUN_DIM)^K8027</x:f>
        <x:v>4308.885370384742</x:v>
      </x:c>
      <x:c r="N8027" s="267" t="n">
        <x:f>MAX(M8027-FARMER_HOURS,0)/TEMP_HOURS_PER_WORKER</x:f>
        <x:v>2.4922815072116262</x:v>
      </x:c>
      <x:c r="O8027" s="268" t="n">
        <x:f>I8027*TOMATO_PRICE+J8027*CARROT_PRICE+K8027*MESCLUN_PRICE</x:f>
        <x:v>153870</x:v>
      </x:c>
      <x:c r="P8027" s="268" t="n">
        <x:f>I8027*TOMATO_FERTILIZER+J8027*CARROT_FERTILIZER+K8027*MESCLUN_FERTILIZER</x:f>
        <x:v>25080</x:v>
      </x:c>
      <x:c r="Q8027" s="268" t="n">
        <x:f>MIN(M8027,FARMER_HOURS)*FARMER_RATE+MAX(M8027-FARMER_HOURS,0)*TEMP_RATE</x:f>
        <x:v>87307.03768029065</x:v>
      </x:c>
      <x:c r="R8027" s="268" t="n">
        <x:f>O8027-P8027-Q8027-FIXED_COST</x:f>
        <x:v>21482.962319709346</x:v>
      </x:c>
      <x:c r="S8027" s="139" t="str">
        <x:f>IF(AND(L8027&lt;=TOTAL_BED_CAP,N8027&lt;=TEMP_WORKER_CAP),"YES","NO")</x:f>
        <x:v>YES</x:v>
      </x:c>
      <x:c r="T8027" s="139" t="n">
        <x:f>IF(S8027="YES",R8027,-1E+99)</x:f>
        <x:v>21482.962319709346</x:v>
      </x:c>
    </x:row>
    <x:row r="8028">
      <x:c r="A8028" s="139"/>
      <x:c r="B8028" s="139"/>
      <x:c r="C8028" s="139"/>
      <x:c r="D8028" s="139"/>
      <x:c r="E8028" s="139"/>
      <x:c r="F8028" s="139"/>
      <x:c r="G8028" s="139"/>
      <x:c r="H8028" s="139"/>
      <x:c r="I8028" s="266" t="n">
        <x:f>INT((ROW()-ROW($I$46))/((CARROT_CAP+1)*(MESCLUN_CAP+1)))</x:f>
        <x:v>12</x:v>
      </x:c>
      <x:c r="J8028" s="266" t="n">
        <x:f>MOD(INT((ROW()-ROW($I$46))/(MESCLUN_CAP+1)),CARROT_CAP+1)</x:f>
        <x:v>5</x:v>
      </x:c>
      <x:c r="K8028" s="266" t="n">
        <x:f>MOD(ROW()-ROW($I$46),MESCLUN_CAP+1)</x:f>
        <x:v>15</x:v>
      </x:c>
      <x:c r="L8028" s="266" t="n">
        <x:f>SUM(I8028:K8028)</x:f>
        <x:v>32</x:v>
      </x:c>
      <x:c r="M8028" s="267" t="n">
        <x:f>I8028*TOMATO_HOURS*WEEKS*(1+TOMATO_DIM)^I8028+J8028*CARROT_HOURS*WEEKS*(1+CARROT_DIM)^J8028+K8028*MESCLUN_HOURS*WEEKS*(1+MESCLUN_DIM)^K8028</x:f>
        <x:v>4372.473577260888</x:v>
      </x:c>
      <x:c r="N8028" s="267" t="n">
        <x:f>MAX(M8028-FARMER_HOURS,0)/TEMP_HOURS_PER_WORKER</x:f>
        <x:v>2.53643998420895</x:v>
      </x:c>
      <x:c r="O8028" s="268" t="n">
        <x:f>I8028*TOMATO_PRICE+J8028*CARROT_PRICE+K8028*MESCLUN_PRICE</x:f>
        <x:v>156570</x:v>
      </x:c>
      <x:c r="P8028" s="268" t="n">
        <x:f>I8028*TOMATO_FERTILIZER+J8028*CARROT_FERTILIZER+K8028*MESCLUN_FERTILIZER</x:f>
        <x:v>25960</x:v>
      </x:c>
      <x:c r="Q8028" s="268" t="n">
        <x:f>MIN(M8028,FARMER_HOURS)*FARMER_RATE+MAX(M8028-FARMER_HOURS,0)*TEMP_RATE</x:f>
        <x:v>88410.99960522375</x:v>
      </x:c>
      <x:c r="R8028" s="268" t="n">
        <x:f>O8028-P8028-Q8028-FIXED_COST</x:f>
        <x:v>22199.000394776245</x:v>
      </x:c>
      <x:c r="S8028" s="139" t="str">
        <x:f>IF(AND(L8028&lt;=TOTAL_BED_CAP,N8028&lt;=TEMP_WORKER_CAP),"YES","NO")</x:f>
        <x:v>YES</x:v>
      </x:c>
      <x:c r="T8028" s="139" t="n">
        <x:f>IF(S8028="YES",R8028,-1E+99)</x:f>
        <x:v>22199.000394776245</x:v>
      </x:c>
    </x:row>
    <x:row r="8029">
      <x:c r="A8029" s="139"/>
      <x:c r="B8029" s="139"/>
      <x:c r="C8029" s="139"/>
      <x:c r="D8029" s="139"/>
      <x:c r="E8029" s="139"/>
      <x:c r="F8029" s="139"/>
      <x:c r="G8029" s="139"/>
      <x:c r="H8029" s="139"/>
      <x:c r="I8029" s="266" t="n">
        <x:f>INT((ROW()-ROW($I$46))/((CARROT_CAP+1)*(MESCLUN_CAP+1)))</x:f>
        <x:v>12</x:v>
      </x:c>
      <x:c r="J8029" s="266" t="n">
        <x:f>MOD(INT((ROW()-ROW($I$46))/(MESCLUN_CAP+1)),CARROT_CAP+1)</x:f>
        <x:v>5</x:v>
      </x:c>
      <x:c r="K8029" s="266" t="n">
        <x:f>MOD(ROW()-ROW($I$46),MESCLUN_CAP+1)</x:f>
        <x:v>16</x:v>
      </x:c>
      <x:c r="L8029" s="266" t="n">
        <x:f>SUM(I8029:K8029)</x:f>
        <x:v>33</x:v>
      </x:c>
      <x:c r="M8029" s="267" t="n">
        <x:f>I8029*TOMATO_HOURS*WEEKS*(1+TOMATO_DIM)^I8029+J8029*CARROT_HOURS*WEEKS*(1+CARROT_DIM)^J8029+K8029*MESCLUN_HOURS*WEEKS*(1+MESCLUN_DIM)^K8029</x:f>
        <x:v>4437.534353138377</x:v>
      </x:c>
      <x:c r="N8029" s="267" t="n">
        <x:f>MAX(M8029-FARMER_HOURS,0)/TEMP_HOURS_PER_WORKER</x:f>
        <x:v>2.5816210785683174</x:v>
      </x:c>
      <x:c r="O8029" s="268" t="n">
        <x:f>I8029*TOMATO_PRICE+J8029*CARROT_PRICE+K8029*MESCLUN_PRICE</x:f>
        <x:v>159270</x:v>
      </x:c>
      <x:c r="P8029" s="268" t="n">
        <x:f>I8029*TOMATO_FERTILIZER+J8029*CARROT_FERTILIZER+K8029*MESCLUN_FERTILIZER</x:f>
        <x:v>26840</x:v>
      </x:c>
      <x:c r="Q8029" s="268" t="n">
        <x:f>MIN(M8029,FARMER_HOURS)*FARMER_RATE+MAX(M8029-FARMER_HOURS,0)*TEMP_RATE</x:f>
        <x:v>89540.52696420794</x:v>
      </x:c>
      <x:c r="R8029" s="268" t="n">
        <x:f>O8029-P8029-Q8029-FIXED_COST</x:f>
        <x:v>22889.473035792063</x:v>
      </x:c>
      <x:c r="S8029" s="139" t="str">
        <x:f>IF(AND(L8029&lt;=TOTAL_BED_CAP,N8029&lt;=TEMP_WORKER_CAP),"YES","NO")</x:f>
        <x:v>YES</x:v>
      </x:c>
      <x:c r="T8029" s="139" t="n">
        <x:f>IF(S8029="YES",R8029,-1E+99)</x:f>
        <x:v>22889.473035792063</x:v>
      </x:c>
    </x:row>
    <x:row r="8030">
      <x:c r="A8030" s="139"/>
      <x:c r="B8030" s="139"/>
      <x:c r="C8030" s="139"/>
      <x:c r="D8030" s="139"/>
      <x:c r="E8030" s="139"/>
      <x:c r="F8030" s="139"/>
      <x:c r="G8030" s="139"/>
      <x:c r="H8030" s="139"/>
      <x:c r="I8030" s="266" t="n">
        <x:f>INT((ROW()-ROW($I$46))/((CARROT_CAP+1)*(MESCLUN_CAP+1)))</x:f>
        <x:v>12</x:v>
      </x:c>
      <x:c r="J8030" s="266" t="n">
        <x:f>MOD(INT((ROW()-ROW($I$46))/(MESCLUN_CAP+1)),CARROT_CAP+1)</x:f>
        <x:v>5</x:v>
      </x:c>
      <x:c r="K8030" s="266" t="n">
        <x:f>MOD(ROW()-ROW($I$46),MESCLUN_CAP+1)</x:f>
        <x:v>17</x:v>
      </x:c>
      <x:c r="L8030" s="266" t="n">
        <x:f>SUM(I8030:K8030)</x:f>
        <x:v>34</x:v>
      </x:c>
      <x:c r="M8030" s="267" t="n">
        <x:f>I8030*TOMATO_HOURS*WEEKS*(1+TOMATO_DIM)^I8030+J8030*CARROT_HOURS*WEEKS*(1+CARROT_DIM)^J8030+K8030*MESCLUN_HOURS*WEEKS*(1+MESCLUN_DIM)^K8030</x:f>
        <x:v>4504.094576584917</x:v>
      </x:c>
      <x:c r="N8030" s="267" t="n">
        <x:f>MAX(M8030-FARMER_HOURS,0)/TEMP_HOURS_PER_WORKER</x:f>
        <x:v>2.6278434559617483</x:v>
      </x:c>
      <x:c r="O8030" s="268" t="n">
        <x:f>I8030*TOMATO_PRICE+J8030*CARROT_PRICE+K8030*MESCLUN_PRICE</x:f>
        <x:v>161970</x:v>
      </x:c>
      <x:c r="P8030" s="268" t="n">
        <x:f>I8030*TOMATO_FERTILIZER+J8030*CARROT_FERTILIZER+K8030*MESCLUN_FERTILIZER</x:f>
        <x:v>27720</x:v>
      </x:c>
      <x:c r="Q8030" s="268" t="n">
        <x:f>MIN(M8030,FARMER_HOURS)*FARMER_RATE+MAX(M8030-FARMER_HOURS,0)*TEMP_RATE</x:f>
        <x:v>90696.0863990437</x:v>
      </x:c>
      <x:c r="R8030" s="268" t="n">
        <x:f>O8030-P8030-Q8030-FIXED_COST</x:f>
        <x:v>23553.913600956294</x:v>
      </x:c>
      <x:c r="S8030" s="139" t="str">
        <x:f>IF(AND(L8030&lt;=TOTAL_BED_CAP,N8030&lt;=TEMP_WORKER_CAP),"YES","NO")</x:f>
        <x:v>YES</x:v>
      </x:c>
      <x:c r="T8030" s="139" t="n">
        <x:f>IF(S8030="YES",R8030,-1E+99)</x:f>
        <x:v>23553.913600956294</x:v>
      </x:c>
    </x:row>
    <x:row r="8031">
      <x:c r="A8031" s="139"/>
      <x:c r="B8031" s="139"/>
      <x:c r="C8031" s="139"/>
      <x:c r="D8031" s="139"/>
      <x:c r="E8031" s="139"/>
      <x:c r="F8031" s="139"/>
      <x:c r="G8031" s="139"/>
      <x:c r="H8031" s="139"/>
      <x:c r="I8031" s="266" t="n">
        <x:f>INT((ROW()-ROW($I$46))/((CARROT_CAP+1)*(MESCLUN_CAP+1)))</x:f>
        <x:v>12</x:v>
      </x:c>
      <x:c r="J8031" s="266" t="n">
        <x:f>MOD(INT((ROW()-ROW($I$46))/(MESCLUN_CAP+1)),CARROT_CAP+1)</x:f>
        <x:v>5</x:v>
      </x:c>
      <x:c r="K8031" s="266" t="n">
        <x:f>MOD(ROW()-ROW($I$46),MESCLUN_CAP+1)</x:f>
        <x:v>18</x:v>
      </x:c>
      <x:c r="L8031" s="266" t="n">
        <x:f>SUM(I8031:K8031)</x:f>
        <x:v>35</x:v>
      </x:c>
      <x:c r="M8031" s="267" t="n">
        <x:f>I8031*TOMATO_HOURS*WEEKS*(1+TOMATO_DIM)^I8031+J8031*CARROT_HOURS*WEEKS*(1+CARROT_DIM)^J8031+K8031*MESCLUN_HOURS*WEEKS*(1+MESCLUN_DIM)^K8031</x:f>
        <x:v>4572.181568043505</x:v>
      </x:c>
      <x:c r="N8031" s="267" t="n">
        <x:f>MAX(M8031-FARMER_HOURS,0)/TEMP_HOURS_PER_WORKER</x:f>
        <x:v>2.6751260889191006</x:v>
      </x:c>
      <x:c r="O8031" s="268" t="n">
        <x:f>I8031*TOMATO_PRICE+J8031*CARROT_PRICE+K8031*MESCLUN_PRICE</x:f>
        <x:v>164670</x:v>
      </x:c>
      <x:c r="P8031" s="268" t="n">
        <x:f>I8031*TOMATO_FERTILIZER+J8031*CARROT_FERTILIZER+K8031*MESCLUN_FERTILIZER</x:f>
        <x:v>28600</x:v>
      </x:c>
      <x:c r="Q8031" s="268" t="n">
        <x:f>MIN(M8031,FARMER_HOURS)*FARMER_RATE+MAX(M8031-FARMER_HOURS,0)*TEMP_RATE</x:f>
        <x:v>91878.15222297751</x:v>
      </x:c>
      <x:c r="R8031" s="268" t="n">
        <x:f>O8031-P8031-Q8031-FIXED_COST</x:f>
        <x:v>24191.847777022485</x:v>
      </x:c>
      <x:c r="S8031" s="139" t="str">
        <x:f>IF(AND(L8031&lt;=TOTAL_BED_CAP,N8031&lt;=TEMP_WORKER_CAP),"YES","NO")</x:f>
        <x:v>YES</x:v>
      </x:c>
      <x:c r="T8031" s="139" t="n">
        <x:f>IF(S8031="YES",R8031,-1E+99)</x:f>
        <x:v>24191.847777022485</x:v>
      </x:c>
    </x:row>
    <x:row r="8032">
      <x:c r="A8032" s="139"/>
      <x:c r="B8032" s="139"/>
      <x:c r="C8032" s="139"/>
      <x:c r="D8032" s="139"/>
      <x:c r="E8032" s="139"/>
      <x:c r="F8032" s="139"/>
      <x:c r="G8032" s="139"/>
      <x:c r="H8032" s="139"/>
      <x:c r="I8032" s="266" t="n">
        <x:f>INT((ROW()-ROW($I$46))/((CARROT_CAP+1)*(MESCLUN_CAP+1)))</x:f>
        <x:v>12</x:v>
      </x:c>
      <x:c r="J8032" s="266" t="n">
        <x:f>MOD(INT((ROW()-ROW($I$46))/(MESCLUN_CAP+1)),CARROT_CAP+1)</x:f>
        <x:v>5</x:v>
      </x:c>
      <x:c r="K8032" s="266" t="n">
        <x:f>MOD(ROW()-ROW($I$46),MESCLUN_CAP+1)</x:f>
        <x:v>19</x:v>
      </x:c>
      <x:c r="L8032" s="266" t="n">
        <x:f>SUM(I8032:K8032)</x:f>
        <x:v>36</x:v>
      </x:c>
      <x:c r="M8032" s="267" t="n">
        <x:f>I8032*TOMATO_HOURS*WEEKS*(1+TOMATO_DIM)^I8032+J8032*CARROT_HOURS*WEEKS*(1+CARROT_DIM)^J8032+K8032*MESCLUN_HOURS*WEEKS*(1+MESCLUN_DIM)^K8032</x:f>
        <x:v>4641.823096679526</x:v>
      </x:c>
      <x:c r="N8032" s="267" t="n">
        <x:f>MAX(M8032-FARMER_HOURS,0)/TEMP_HOURS_PER_WORKER</x:f>
        <x:v>2.7234882615830043</x:v>
      </x:c>
      <x:c r="O8032" s="268" t="n">
        <x:f>I8032*TOMATO_PRICE+J8032*CARROT_PRICE+K8032*MESCLUN_PRICE</x:f>
        <x:v>167370</x:v>
      </x:c>
      <x:c r="P8032" s="268" t="n">
        <x:f>I8032*TOMATO_FERTILIZER+J8032*CARROT_FERTILIZER+K8032*MESCLUN_FERTILIZER</x:f>
        <x:v>29480</x:v>
      </x:c>
      <x:c r="Q8032" s="268" t="n">
        <x:f>MIN(M8032,FARMER_HOURS)*FARMER_RATE+MAX(M8032-FARMER_HOURS,0)*TEMP_RATE</x:f>
        <x:v>93087.20653957511</x:v>
      </x:c>
      <x:c r="R8032" s="268" t="n">
        <x:f>O8032-P8032-Q8032-FIXED_COST</x:f>
        <x:v>24802.793460424888</x:v>
      </x:c>
      <x:c r="S8032" s="139" t="str">
        <x:f>IF(AND(L8032&lt;=TOTAL_BED_CAP,N8032&lt;=TEMP_WORKER_CAP),"YES","NO")</x:f>
        <x:v>YES</x:v>
      </x:c>
      <x:c r="T8032" s="139" t="n">
        <x:f>IF(S8032="YES",R8032,-1E+99)</x:f>
        <x:v>24802.793460424888</x:v>
      </x:c>
    </x:row>
    <x:row r="8033">
      <x:c r="A8033" s="139"/>
      <x:c r="B8033" s="139"/>
      <x:c r="C8033" s="139"/>
      <x:c r="D8033" s="139"/>
      <x:c r="E8033" s="139"/>
      <x:c r="F8033" s="139"/>
      <x:c r="G8033" s="139"/>
      <x:c r="H8033" s="139"/>
      <x:c r="I8033" s="266" t="n">
        <x:f>INT((ROW()-ROW($I$46))/((CARROT_CAP+1)*(MESCLUN_CAP+1)))</x:f>
        <x:v>12</x:v>
      </x:c>
      <x:c r="J8033" s="266" t="n">
        <x:f>MOD(INT((ROW()-ROW($I$46))/(MESCLUN_CAP+1)),CARROT_CAP+1)</x:f>
        <x:v>5</x:v>
      </x:c>
      <x:c r="K8033" s="266" t="n">
        <x:f>MOD(ROW()-ROW($I$46),MESCLUN_CAP+1)</x:f>
        <x:v>20</x:v>
      </x:c>
      <x:c r="L8033" s="266" t="n">
        <x:f>SUM(I8033:K8033)</x:f>
        <x:v>37</x:v>
      </x:c>
      <x:c r="M8033" s="267" t="n">
        <x:f>I8033*TOMATO_HOURS*WEEKS*(1+TOMATO_DIM)^I8033+J8033*CARROT_HOURS*WEEKS*(1+CARROT_DIM)^J8033+K8033*MESCLUN_HOURS*WEEKS*(1+MESCLUN_DIM)^K8033</x:f>
        <x:v>4713.047387330003</x:v>
      </x:c>
      <x:c r="N8033" s="267" t="n">
        <x:f>MAX(M8033-FARMER_HOURS,0)/TEMP_HOURS_PER_WORKER</x:f>
        <x:v>2.772949574534725</x:v>
      </x:c>
      <x:c r="O8033" s="268" t="n">
        <x:f>I8033*TOMATO_PRICE+J8033*CARROT_PRICE+K8033*MESCLUN_PRICE</x:f>
        <x:v>170070</x:v>
      </x:c>
      <x:c r="P8033" s="268" t="n">
        <x:f>I8033*TOMATO_FERTILIZER+J8033*CARROT_FERTILIZER+K8033*MESCLUN_FERTILIZER</x:f>
        <x:v>30360</x:v>
      </x:c>
      <x:c r="Q8033" s="268" t="n">
        <x:f>MIN(M8033,FARMER_HOURS)*FARMER_RATE+MAX(M8033-FARMER_HOURS,0)*TEMP_RATE</x:f>
        <x:v>94323.7393633681</x:v>
      </x:c>
      <x:c r="R8033" s="268" t="n">
        <x:f>O8033-P8033-Q8033-FIXED_COST</x:f>
        <x:v>25386.260636631894</x:v>
      </x:c>
      <x:c r="S8033" s="139" t="str">
        <x:f>IF(AND(L8033&lt;=TOTAL_BED_CAP,N8033&lt;=TEMP_WORKER_CAP),"YES","NO")</x:f>
        <x:v>YES</x:v>
      </x:c>
      <x:c r="T8033" s="139" t="n">
        <x:f>IF(S8033="YES",R8033,-1E+99)</x:f>
        <x:v>25386.260636631894</x:v>
      </x:c>
    </x:row>
    <x:row r="8034">
      <x:c r="A8034" s="139"/>
      <x:c r="B8034" s="139"/>
      <x:c r="C8034" s="139"/>
      <x:c r="D8034" s="139"/>
      <x:c r="E8034" s="139"/>
      <x:c r="F8034" s="139"/>
      <x:c r="G8034" s="139"/>
      <x:c r="H8034" s="139"/>
      <x:c r="I8034" s="266" t="n">
        <x:f>INT((ROW()-ROW($I$46))/((CARROT_CAP+1)*(MESCLUN_CAP+1)))</x:f>
        <x:v>12</x:v>
      </x:c>
      <x:c r="J8034" s="266" t="n">
        <x:f>MOD(INT((ROW()-ROW($I$46))/(MESCLUN_CAP+1)),CARROT_CAP+1)</x:f>
        <x:v>5</x:v>
      </x:c>
      <x:c r="K8034" s="266" t="n">
        <x:f>MOD(ROW()-ROW($I$46),MESCLUN_CAP+1)</x:f>
        <x:v>21</x:v>
      </x:c>
      <x:c r="L8034" s="266" t="n">
        <x:f>SUM(I8034:K8034)</x:f>
        <x:v>38</x:v>
      </x:c>
      <x:c r="M8034" s="267" t="n">
        <x:f>I8034*TOMATO_HOURS*WEEKS*(1+TOMATO_DIM)^I8034+J8034*CARROT_HOURS*WEEKS*(1+CARROT_DIM)^J8034+K8034*MESCLUN_HOURS*WEEKS*(1+MESCLUN_DIM)^K8034</x:f>
        <x:v>4785.883127556447</x:v>
      </x:c>
      <x:c r="N8034" s="267" t="n">
        <x:f>MAX(M8034-FARMER_HOURS,0)/TEMP_HOURS_PER_WORKER</x:f>
        <x:v>2.8235299496919772</x:v>
      </x:c>
      <x:c r="O8034" s="268" t="n">
        <x:f>I8034*TOMATO_PRICE+J8034*CARROT_PRICE+K8034*MESCLUN_PRICE</x:f>
        <x:v>172770</x:v>
      </x:c>
      <x:c r="P8034" s="268" t="n">
        <x:f>I8034*TOMATO_FERTILIZER+J8034*CARROT_FERTILIZER+K8034*MESCLUN_FERTILIZER</x:f>
        <x:v>31240</x:v>
      </x:c>
      <x:c r="Q8034" s="268" t="n">
        <x:f>MIN(M8034,FARMER_HOURS)*FARMER_RATE+MAX(M8034-FARMER_HOURS,0)*TEMP_RATE</x:f>
        <x:v>95588.24874229943</x:v>
      </x:c>
      <x:c r="R8034" s="268" t="n">
        <x:f>O8034-P8034-Q8034-FIXED_COST</x:f>
        <x:v>25941.75125770057</x:v>
      </x:c>
      <x:c r="S8034" s="139" t="str">
        <x:f>IF(AND(L8034&lt;=TOTAL_BED_CAP,N8034&lt;=TEMP_WORKER_CAP),"YES","NO")</x:f>
        <x:v>YES</x:v>
      </x:c>
      <x:c r="T8034" s="139" t="n">
        <x:f>IF(S8034="YES",R8034,-1E+99)</x:f>
        <x:v>25941.75125770057</x:v>
      </x:c>
    </x:row>
    <x:row r="8035">
      <x:c r="A8035" s="139"/>
      <x:c r="B8035" s="139"/>
      <x:c r="C8035" s="139"/>
      <x:c r="D8035" s="139"/>
      <x:c r="E8035" s="139"/>
      <x:c r="F8035" s="139"/>
      <x:c r="G8035" s="139"/>
      <x:c r="H8035" s="139"/>
      <x:c r="I8035" s="266" t="n">
        <x:f>INT((ROW()-ROW($I$46))/((CARROT_CAP+1)*(MESCLUN_CAP+1)))</x:f>
        <x:v>12</x:v>
      </x:c>
      <x:c r="J8035" s="266" t="n">
        <x:f>MOD(INT((ROW()-ROW($I$46))/(MESCLUN_CAP+1)),CARROT_CAP+1)</x:f>
        <x:v>5</x:v>
      </x:c>
      <x:c r="K8035" s="266" t="n">
        <x:f>MOD(ROW()-ROW($I$46),MESCLUN_CAP+1)</x:f>
        <x:v>22</x:v>
      </x:c>
      <x:c r="L8035" s="266" t="n">
        <x:f>SUM(I8035:K8035)</x:f>
        <x:v>39</x:v>
      </x:c>
      <x:c r="M8035" s="267" t="n">
        <x:f>I8035*TOMATO_HOURS*WEEKS*(1+TOMATO_DIM)^I8035+J8035*CARROT_HOURS*WEEKS*(1+CARROT_DIM)^J8035+K8035*MESCLUN_HOURS*WEEKS*(1+MESCLUN_DIM)^K8035</x:f>
        <x:v>4860.359474802843</x:v>
      </x:c>
      <x:c r="N8035" s="267" t="n">
        <x:f>MAX(M8035-FARMER_HOURS,0)/TEMP_HOURS_PER_WORKER</x:f>
        <x:v>2.8752496352797516</x:v>
      </x:c>
      <x:c r="O8035" s="268" t="n">
        <x:f>I8035*TOMATO_PRICE+J8035*CARROT_PRICE+K8035*MESCLUN_PRICE</x:f>
        <x:v>175470</x:v>
      </x:c>
      <x:c r="P8035" s="268" t="n">
        <x:f>I8035*TOMATO_FERTILIZER+J8035*CARROT_FERTILIZER+K8035*MESCLUN_FERTILIZER</x:f>
        <x:v>32120</x:v>
      </x:c>
      <x:c r="Q8035" s="268" t="n">
        <x:f>MIN(M8035,FARMER_HOURS)*FARMER_RATE+MAX(M8035-FARMER_HOURS,0)*TEMP_RATE</x:f>
        <x:v>96881.2408819938</x:v>
      </x:c>
      <x:c r="R8035" s="268" t="n">
        <x:f>O8035-P8035-Q8035-FIXED_COST</x:f>
        <x:v>26468.7591180062</x:v>
      </x:c>
      <x:c r="S8035" s="139" t="str">
        <x:f>IF(AND(L8035&lt;=TOTAL_BED_CAP,N8035&lt;=TEMP_WORKER_CAP),"YES","NO")</x:f>
        <x:v>YES</x:v>
      </x:c>
      <x:c r="T8035" s="139" t="n">
        <x:f>IF(S8035="YES",R8035,-1E+99)</x:f>
        <x:v>26468.7591180062</x:v>
      </x:c>
    </x:row>
    <x:row r="8036">
      <x:c r="A8036" s="139"/>
      <x:c r="B8036" s="139"/>
      <x:c r="C8036" s="139"/>
      <x:c r="D8036" s="139"/>
      <x:c r="E8036" s="139"/>
      <x:c r="F8036" s="139"/>
      <x:c r="G8036" s="139"/>
      <x:c r="H8036" s="139"/>
      <x:c r="I8036" s="266" t="n">
        <x:f>INT((ROW()-ROW($I$46))/((CARROT_CAP+1)*(MESCLUN_CAP+1)))</x:f>
        <x:v>12</x:v>
      </x:c>
      <x:c r="J8036" s="266" t="n">
        <x:f>MOD(INT((ROW()-ROW($I$46))/(MESCLUN_CAP+1)),CARROT_CAP+1)</x:f>
        <x:v>5</x:v>
      </x:c>
      <x:c r="K8036" s="266" t="n">
        <x:f>MOD(ROW()-ROW($I$46),MESCLUN_CAP+1)</x:f>
        <x:v>23</x:v>
      </x:c>
      <x:c r="L8036" s="266" t="n">
        <x:f>SUM(I8036:K8036)</x:f>
        <x:v>40</x:v>
      </x:c>
      <x:c r="M8036" s="267" t="n">
        <x:f>I8036*TOMATO_HOURS*WEEKS*(1+TOMATO_DIM)^I8036+J8036*CARROT_HOURS*WEEKS*(1+CARROT_DIM)^J8036+K8036*MESCLUN_HOURS*WEEKS*(1+MESCLUN_DIM)^K8036</x:f>
        <x:v>4936.506063660279</x:v>
      </x:c>
      <x:c r="N8036" s="267" t="n">
        <x:f>MAX(M8036-FARMER_HOURS,0)/TEMP_HOURS_PER_WORKER</x:f>
        <x:v>2.928129210875194</x:v>
      </x:c>
      <x:c r="O8036" s="268" t="n">
        <x:f>I8036*TOMATO_PRICE+J8036*CARROT_PRICE+K8036*MESCLUN_PRICE</x:f>
        <x:v>178170</x:v>
      </x:c>
      <x:c r="P8036" s="268" t="n">
        <x:f>I8036*TOMATO_FERTILIZER+J8036*CARROT_FERTILIZER+K8036*MESCLUN_FERTILIZER</x:f>
        <x:v>33000</x:v>
      </x:c>
      <x:c r="Q8036" s="268" t="n">
        <x:f>MIN(M8036,FARMER_HOURS)*FARMER_RATE+MAX(M8036-FARMER_HOURS,0)*TEMP_RATE</x:f>
        <x:v>98203.23027187985</x:v>
      </x:c>
      <x:c r="R8036" s="268" t="n">
        <x:f>O8036-P8036-Q8036-FIXED_COST</x:f>
        <x:v>26966.769728120154</x:v>
      </x:c>
      <x:c r="S8036" s="139" t="str">
        <x:f>IF(AND(L8036&lt;=TOTAL_BED_CAP,N8036&lt;=TEMP_WORKER_CAP),"YES","NO")</x:f>
        <x:v>YES</x:v>
      </x:c>
      <x:c r="T8036" s="139" t="n">
        <x:f>IF(S8036="YES",R8036,-1E+99)</x:f>
        <x:v>26966.769728120154</x:v>
      </x:c>
    </x:row>
    <x:row r="8037">
      <x:c r="A8037" s="139"/>
      <x:c r="B8037" s="139"/>
      <x:c r="C8037" s="139"/>
      <x:c r="D8037" s="139"/>
      <x:c r="E8037" s="139"/>
      <x:c r="F8037" s="139"/>
      <x:c r="G8037" s="139"/>
      <x:c r="H8037" s="139"/>
      <x:c r="I8037" s="266" t="n">
        <x:f>INT((ROW()-ROW($I$46))/((CARROT_CAP+1)*(MESCLUN_CAP+1)))</x:f>
        <x:v>12</x:v>
      </x:c>
      <x:c r="J8037" s="266" t="n">
        <x:f>MOD(INT((ROW()-ROW($I$46))/(MESCLUN_CAP+1)),CARROT_CAP+1)</x:f>
        <x:v>5</x:v>
      </x:c>
      <x:c r="K8037" s="266" t="n">
        <x:f>MOD(ROW()-ROW($I$46),MESCLUN_CAP+1)</x:f>
        <x:v>24</x:v>
      </x:c>
      <x:c r="L8037" s="266" t="n">
        <x:f>SUM(I8037:K8037)</x:f>
        <x:v>41</x:v>
      </x:c>
      <x:c r="M8037" s="267" t="n">
        <x:f>I8037*TOMATO_HOURS*WEEKS*(1+TOMATO_DIM)^I8037+J8037*CARROT_HOURS*WEEKS*(1+CARROT_DIM)^J8037+K8037*MESCLUN_HOURS*WEEKS*(1+MESCLUN_DIM)^K8037</x:f>
        <x:v>5014.3530132397755</x:v>
      </x:c>
      <x:c r="N8037" s="267" t="n">
        <x:f>MAX(M8037-FARMER_HOURS,0)/TEMP_HOURS_PER_WORKER</x:f>
        <x:v>2.982189592527622</x:v>
      </x:c>
      <x:c r="O8037" s="268" t="n">
        <x:f>I8037*TOMATO_PRICE+J8037*CARROT_PRICE+K8037*MESCLUN_PRICE</x:f>
        <x:v>180870</x:v>
      </x:c>
      <x:c r="P8037" s="268" t="n">
        <x:f>I8037*TOMATO_FERTILIZER+J8037*CARROT_FERTILIZER+K8037*MESCLUN_FERTILIZER</x:f>
        <x:v>33880</x:v>
      </x:c>
      <x:c r="Q8037" s="268" t="n">
        <x:f>MIN(M8037,FARMER_HOURS)*FARMER_RATE+MAX(M8037-FARMER_HOURS,0)*TEMP_RATE</x:f>
        <x:v>99554.73981319055</x:v>
      </x:c>
      <x:c r="R8037" s="268" t="n">
        <x:f>O8037-P8037-Q8037-FIXED_COST</x:f>
        <x:v>27435.26018680945</x:v>
      </x:c>
      <x:c r="S8037" s="139" t="str">
        <x:f>IF(AND(L8037&lt;=TOTAL_BED_CAP,N8037&lt;=TEMP_WORKER_CAP),"YES","NO")</x:f>
        <x:v>YES</x:v>
      </x:c>
      <x:c r="T8037" s="139" t="n">
        <x:f>IF(S8037="YES",R8037,-1E+99)</x:f>
        <x:v>27435.26018680945</x:v>
      </x:c>
    </x:row>
    <x:row r="8038">
      <x:c r="A8038" s="139"/>
      <x:c r="B8038" s="139"/>
      <x:c r="C8038" s="139"/>
      <x:c r="D8038" s="139"/>
      <x:c r="E8038" s="139"/>
      <x:c r="F8038" s="139"/>
      <x:c r="G8038" s="139"/>
      <x:c r="H8038" s="139"/>
      <x:c r="I8038" s="266" t="n">
        <x:f>INT((ROW()-ROW($I$46))/((CARROT_CAP+1)*(MESCLUN_CAP+1)))</x:f>
        <x:v>12</x:v>
      </x:c>
      <x:c r="J8038" s="266" t="n">
        <x:f>MOD(INT((ROW()-ROW($I$46))/(MESCLUN_CAP+1)),CARROT_CAP+1)</x:f>
        <x:v>5</x:v>
      </x:c>
      <x:c r="K8038" s="266" t="n">
        <x:f>MOD(ROW()-ROW($I$46),MESCLUN_CAP+1)</x:f>
        <x:v>25</x:v>
      </x:c>
      <x:c r="L8038" s="266" t="n">
        <x:f>SUM(I8038:K8038)</x:f>
        <x:v>42</x:v>
      </x:c>
      <x:c r="M8038" s="267" t="n">
        <x:f>I8038*TOMATO_HOURS*WEEKS*(1+TOMATO_DIM)^I8038+J8038*CARROT_HOURS*WEEKS*(1+CARROT_DIM)^J8038+K8038*MESCLUN_HOURS*WEEKS*(1+MESCLUN_DIM)^K8038</x:f>
        <x:v>5093.9309346548725</x:v>
      </x:c>
      <x:c r="N8038" s="267" t="n">
        <x:f>MAX(M8038-FARMER_HOURS,0)/TEMP_HOURS_PER_WORKER</x:f>
        <x:v>3.0374520379547727</x:v>
      </x:c>
      <x:c r="O8038" s="268" t="n">
        <x:f>I8038*TOMATO_PRICE+J8038*CARROT_PRICE+K8038*MESCLUN_PRICE</x:f>
        <x:v>183570</x:v>
      </x:c>
      <x:c r="P8038" s="268" t="n">
        <x:f>I8038*TOMATO_FERTILIZER+J8038*CARROT_FERTILIZER+K8038*MESCLUN_FERTILIZER</x:f>
        <x:v>34760</x:v>
      </x:c>
      <x:c r="Q8038" s="268" t="n">
        <x:f>MIN(M8038,FARMER_HOURS)*FARMER_RATE+MAX(M8038-FARMER_HOURS,0)*TEMP_RATE</x:f>
        <x:v>100936.3009488693</x:v>
      </x:c>
      <x:c r="R8038" s="268" t="n">
        <x:f>O8038-P8038-Q8038-FIXED_COST</x:f>
        <x:v>27873.699051130694</x:v>
      </x:c>
      <x:c r="S8038" s="139" t="str">
        <x:f>IF(AND(L8038&lt;=TOTAL_BED_CAP,N8038&lt;=TEMP_WORKER_CAP),"YES","NO")</x:f>
        <x:v>YES</x:v>
      </x:c>
      <x:c r="T8038" s="139" t="n">
        <x:f>IF(S8038="YES",R8038,-1E+99)</x:f>
        <x:v>27873.699051130694</x:v>
      </x:c>
    </x:row>
    <x:row r="8039">
      <x:c r="A8039" s="139"/>
      <x:c r="B8039" s="139"/>
      <x:c r="C8039" s="139"/>
      <x:c r="D8039" s="139"/>
      <x:c r="E8039" s="139"/>
      <x:c r="F8039" s="139"/>
      <x:c r="G8039" s="139"/>
      <x:c r="H8039" s="139"/>
      <x:c r="I8039" s="266" t="n">
        <x:f>INT((ROW()-ROW($I$46))/((CARROT_CAP+1)*(MESCLUN_CAP+1)))</x:f>
        <x:v>12</x:v>
      </x:c>
      <x:c r="J8039" s="266" t="n">
        <x:f>MOD(INT((ROW()-ROW($I$46))/(MESCLUN_CAP+1)),CARROT_CAP+1)</x:f>
        <x:v>5</x:v>
      </x:c>
      <x:c r="K8039" s="266" t="n">
        <x:f>MOD(ROW()-ROW($I$46),MESCLUN_CAP+1)</x:f>
        <x:v>26</x:v>
      </x:c>
      <x:c r="L8039" s="266" t="n">
        <x:f>SUM(I8039:K8039)</x:f>
        <x:v>43</x:v>
      </x:c>
      <x:c r="M8039" s="267" t="n">
        <x:f>I8039*TOMATO_HOURS*WEEKS*(1+TOMATO_DIM)^I8039+J8039*CARROT_HOURS*WEEKS*(1+CARROT_DIM)^J8039+K8039*MESCLUN_HOURS*WEEKS*(1+MESCLUN_DIM)^K8039</x:f>
        <x:v>5175.27093861559</x:v>
      </x:c>
      <x:c r="N8039" s="267" t="n">
        <x:f>MAX(M8039-FARMER_HOURS,0)/TEMP_HOURS_PER_WORKER</x:f>
        <x:v>3.093938151816382</x:v>
      </x:c>
      <x:c r="O8039" s="268" t="n">
        <x:f>I8039*TOMATO_PRICE+J8039*CARROT_PRICE+K8039*MESCLUN_PRICE</x:f>
        <x:v>186270</x:v>
      </x:c>
      <x:c r="P8039" s="268" t="n">
        <x:f>I8039*TOMATO_FERTILIZER+J8039*CARROT_FERTILIZER+K8039*MESCLUN_FERTILIZER</x:f>
        <x:v>35640</x:v>
      </x:c>
      <x:c r="Q8039" s="268" t="n">
        <x:f>MIN(M8039,FARMER_HOURS)*FARMER_RATE+MAX(M8039-FARMER_HOURS,0)*TEMP_RATE</x:f>
        <x:v>102348.45379540956</x:v>
      </x:c>
      <x:c r="R8039" s="268" t="n">
        <x:f>O8039-P8039-Q8039-FIXED_COST</x:f>
        <x:v>28281.546204590442</x:v>
      </x:c>
      <x:c r="S8039" s="139" t="str">
        <x:f>IF(AND(L8039&lt;=TOTAL_BED_CAP,N8039&lt;=TEMP_WORKER_CAP),"YES","NO")</x:f>
        <x:v>YES</x:v>
      </x:c>
      <x:c r="T8039" s="139" t="n">
        <x:f>IF(S8039="YES",R8039,-1E+99)</x:f>
        <x:v>28281.546204590442</x:v>
      </x:c>
    </x:row>
    <x:row r="8040">
      <x:c r="A8040" s="139"/>
      <x:c r="B8040" s="139"/>
      <x:c r="C8040" s="139"/>
      <x:c r="D8040" s="139"/>
      <x:c r="E8040" s="139"/>
      <x:c r="F8040" s="139"/>
      <x:c r="G8040" s="139"/>
      <x:c r="H8040" s="139"/>
      <x:c r="I8040" s="266" t="n">
        <x:f>INT((ROW()-ROW($I$46))/((CARROT_CAP+1)*(MESCLUN_CAP+1)))</x:f>
        <x:v>12</x:v>
      </x:c>
      <x:c r="J8040" s="266" t="n">
        <x:f>MOD(INT((ROW()-ROW($I$46))/(MESCLUN_CAP+1)),CARROT_CAP+1)</x:f>
        <x:v>5</x:v>
      </x:c>
      <x:c r="K8040" s="266" t="n">
        <x:f>MOD(ROW()-ROW($I$46),MESCLUN_CAP+1)</x:f>
        <x:v>27</x:v>
      </x:c>
      <x:c r="L8040" s="266" t="n">
        <x:f>SUM(I8040:K8040)</x:f>
        <x:v>44</x:v>
      </x:c>
      <x:c r="M8040" s="267" t="n">
        <x:f>I8040*TOMATO_HOURS*WEEKS*(1+TOMATO_DIM)^I8040+J8040*CARROT_HOURS*WEEKS*(1+CARROT_DIM)^J8040+K8040*MESCLUN_HOURS*WEEKS*(1+MESCLUN_DIM)^K8040</x:f>
        <x:v>5258.404643135347</x:v>
      </x:c>
      <x:c r="N8040" s="267" t="n">
        <x:f>MAX(M8040-FARMER_HOURS,0)/TEMP_HOURS_PER_WORKER</x:f>
        <x:v>3.1516698910662133</x:v>
      </x:c>
      <x:c r="O8040" s="268" t="n">
        <x:f>I8040*TOMATO_PRICE+J8040*CARROT_PRICE+K8040*MESCLUN_PRICE</x:f>
        <x:v>188970</x:v>
      </x:c>
      <x:c r="P8040" s="268" t="n">
        <x:f>I8040*TOMATO_FERTILIZER+J8040*CARROT_FERTILIZER+K8040*MESCLUN_FERTILIZER</x:f>
        <x:v>36520</x:v>
      </x:c>
      <x:c r="Q8040" s="268" t="n">
        <x:f>MIN(M8040,FARMER_HOURS)*FARMER_RATE+MAX(M8040-FARMER_HOURS,0)*TEMP_RATE</x:f>
        <x:v>103791.74727665533</x:v>
      </x:c>
      <x:c r="R8040" s="268" t="n">
        <x:f>O8040-P8040-Q8040-FIXED_COST</x:f>
        <x:v>28658.252723344674</x:v>
      </x:c>
      <x:c r="S8040" s="139" t="str">
        <x:f>IF(AND(L8040&lt;=TOTAL_BED_CAP,N8040&lt;=TEMP_WORKER_CAP),"YES","NO")</x:f>
        <x:v>YES</x:v>
      </x:c>
      <x:c r="T8040" s="139" t="n">
        <x:f>IF(S8040="YES",R8040,-1E+99)</x:f>
        <x:v>28658.252723344674</x:v>
      </x:c>
    </x:row>
    <x:row r="8041">
      <x:c r="A8041" s="139"/>
      <x:c r="B8041" s="139"/>
      <x:c r="C8041" s="139"/>
      <x:c r="D8041" s="139"/>
      <x:c r="E8041" s="139"/>
      <x:c r="F8041" s="139"/>
      <x:c r="G8041" s="139"/>
      <x:c r="H8041" s="139"/>
      <x:c r="I8041" s="266" t="n">
        <x:f>INT((ROW()-ROW($I$46))/((CARROT_CAP+1)*(MESCLUN_CAP+1)))</x:f>
        <x:v>12</x:v>
      </x:c>
      <x:c r="J8041" s="266" t="n">
        <x:f>MOD(INT((ROW()-ROW($I$46))/(MESCLUN_CAP+1)),CARROT_CAP+1)</x:f>
        <x:v>5</x:v>
      </x:c>
      <x:c r="K8041" s="266" t="n">
        <x:f>MOD(ROW()-ROW($I$46),MESCLUN_CAP+1)</x:f>
        <x:v>28</x:v>
      </x:c>
      <x:c r="L8041" s="266" t="n">
        <x:f>SUM(I8041:K8041)</x:f>
        <x:v>45</x:v>
      </x:c>
      <x:c r="M8041" s="267" t="n">
        <x:f>I8041*TOMATO_HOURS*WEEKS*(1+TOMATO_DIM)^I8041+J8041*CARROT_HOURS*WEEKS*(1+CARROT_DIM)^J8041+K8041*MESCLUN_HOURS*WEEKS*(1+MESCLUN_DIM)^K8041</x:f>
        <x:v>5343.364181352501</x:v>
      </x:c>
      <x:c r="N8041" s="267" t="n">
        <x:f>MAX(M8041-FARMER_HOURS,0)/TEMP_HOURS_PER_WORKER</x:f>
        <x:v>3.2106695703836814</x:v>
      </x:c>
      <x:c r="O8041" s="268" t="n">
        <x:f>I8041*TOMATO_PRICE+J8041*CARROT_PRICE+K8041*MESCLUN_PRICE</x:f>
        <x:v>191670</x:v>
      </x:c>
      <x:c r="P8041" s="268" t="n">
        <x:f>I8041*TOMATO_FERTILIZER+J8041*CARROT_FERTILIZER+K8041*MESCLUN_FERTILIZER</x:f>
        <x:v>37400</x:v>
      </x:c>
      <x:c r="Q8041" s="268" t="n">
        <x:f>MIN(M8041,FARMER_HOURS)*FARMER_RATE+MAX(M8041-FARMER_HOURS,0)*TEMP_RATE</x:f>
        <x:v>105266.73925959202</x:v>
      </x:c>
      <x:c r="R8041" s="268" t="n">
        <x:f>O8041-P8041-Q8041-FIXED_COST</x:f>
        <x:v>29003.260740407975</x:v>
      </x:c>
      <x:c r="S8041" s="139" t="str">
        <x:f>IF(AND(L8041&lt;=TOTAL_BED_CAP,N8041&lt;=TEMP_WORKER_CAP),"YES","NO")</x:f>
        <x:v>YES</x:v>
      </x:c>
      <x:c r="T8041" s="139" t="n">
        <x:f>IF(S8041="YES",R8041,-1E+99)</x:f>
        <x:v>29003.260740407975</x:v>
      </x:c>
    </x:row>
    <x:row r="8042">
      <x:c r="A8042" s="139"/>
      <x:c r="B8042" s="139"/>
      <x:c r="C8042" s="139"/>
      <x:c r="D8042" s="139"/>
      <x:c r="E8042" s="139"/>
      <x:c r="F8042" s="139"/>
      <x:c r="G8042" s="139"/>
      <x:c r="H8042" s="139"/>
      <x:c r="I8042" s="266" t="n">
        <x:f>INT((ROW()-ROW($I$46))/((CARROT_CAP+1)*(MESCLUN_CAP+1)))</x:f>
        <x:v>12</x:v>
      </x:c>
      <x:c r="J8042" s="266" t="n">
        <x:f>MOD(INT((ROW()-ROW($I$46))/(MESCLUN_CAP+1)),CARROT_CAP+1)</x:f>
        <x:v>5</x:v>
      </x:c>
      <x:c r="K8042" s="266" t="n">
        <x:f>MOD(ROW()-ROW($I$46),MESCLUN_CAP+1)</x:f>
        <x:v>29</x:v>
      </x:c>
      <x:c r="L8042" s="266" t="n">
        <x:f>SUM(I8042:K8042)</x:f>
        <x:v>46</x:v>
      </x:c>
      <x:c r="M8042" s="267" t="n">
        <x:f>I8042*TOMATO_HOURS*WEEKS*(1+TOMATO_DIM)^I8042+J8042*CARROT_HOURS*WEEKS*(1+CARROT_DIM)^J8042+K8042*MESCLUN_HOURS*WEEKS*(1+MESCLUN_DIM)^K8042</x:f>
        <x:v>5430.182209468154</x:v>
      </x:c>
      <x:c r="N8042" s="267" t="n">
        <x:f>MAX(M8042-FARMER_HOURS,0)/TEMP_HOURS_PER_WORKER</x:f>
        <x:v>3.270959867686218</x:v>
      </x:c>
      <x:c r="O8042" s="268" t="n">
        <x:f>I8042*TOMATO_PRICE+J8042*CARROT_PRICE+K8042*MESCLUN_PRICE</x:f>
        <x:v>194370</x:v>
      </x:c>
      <x:c r="P8042" s="268" t="n">
        <x:f>I8042*TOMATO_FERTILIZER+J8042*CARROT_FERTILIZER+K8042*MESCLUN_FERTILIZER</x:f>
        <x:v>38280</x:v>
      </x:c>
      <x:c r="Q8042" s="268" t="n">
        <x:f>MIN(M8042,FARMER_HOURS)*FARMER_RATE+MAX(M8042-FARMER_HOURS,0)*TEMP_RATE</x:f>
        <x:v>106773.99669215544</x:v>
      </x:c>
      <x:c r="R8042" s="268" t="n">
        <x:f>O8042-P8042-Q8042-FIXED_COST</x:f>
        <x:v>29316.003307844556</x:v>
      </x:c>
      <x:c r="S8042" s="139" t="str">
        <x:f>IF(AND(L8042&lt;=TOTAL_BED_CAP,N8042&lt;=TEMP_WORKER_CAP),"YES","NO")</x:f>
        <x:v>YES</x:v>
      </x:c>
      <x:c r="T8042" s="139" t="n">
        <x:f>IF(S8042="YES",R8042,-1E+99)</x:f>
        <x:v>29316.003307844556</x:v>
      </x:c>
    </x:row>
    <x:row r="8043">
      <x:c r="A8043" s="139"/>
      <x:c r="B8043" s="139"/>
      <x:c r="C8043" s="139"/>
      <x:c r="D8043" s="139"/>
      <x:c r="E8043" s="139"/>
      <x:c r="F8043" s="139"/>
      <x:c r="G8043" s="139"/>
      <x:c r="H8043" s="139"/>
      <x:c r="I8043" s="266" t="n">
        <x:f>INT((ROW()-ROW($I$46))/((CARROT_CAP+1)*(MESCLUN_CAP+1)))</x:f>
        <x:v>12</x:v>
      </x:c>
      <x:c r="J8043" s="266" t="n">
        <x:f>MOD(INT((ROW()-ROW($I$46))/(MESCLUN_CAP+1)),CARROT_CAP+1)</x:f>
        <x:v>5</x:v>
      </x:c>
      <x:c r="K8043" s="266" t="n">
        <x:f>MOD(ROW()-ROW($I$46),MESCLUN_CAP+1)</x:f>
        <x:v>30</x:v>
      </x:c>
      <x:c r="L8043" s="266" t="n">
        <x:f>SUM(I8043:K8043)</x:f>
        <x:v>47</x:v>
      </x:c>
      <x:c r="M8043" s="267" t="n">
        <x:f>I8043*TOMATO_HOURS*WEEKS*(1+TOMATO_DIM)^I8043+J8043*CARROT_HOURS*WEEKS*(1+CARROT_DIM)^J8043+K8043*MESCLUN_HOURS*WEEKS*(1+MESCLUN_DIM)^K8043</x:f>
        <x:v>5518.891914801924</x:v>
      </x:c>
      <x:c r="N8043" s="267" t="n">
        <x:f>MAX(M8043-FARMER_HOURS,0)/TEMP_HOURS_PER_WORKER</x:f>
        <x:v>3.3325638297235582</x:v>
      </x:c>
      <x:c r="O8043" s="268" t="n">
        <x:f>I8043*TOMATO_PRICE+J8043*CARROT_PRICE+K8043*MESCLUN_PRICE</x:f>
        <x:v>197070</x:v>
      </x:c>
      <x:c r="P8043" s="268" t="n">
        <x:f>I8043*TOMATO_FERTILIZER+J8043*CARROT_FERTILIZER+K8043*MESCLUN_FERTILIZER</x:f>
        <x:v>39160</x:v>
      </x:c>
      <x:c r="Q8043" s="268" t="n">
        <x:f>MIN(M8043,FARMER_HOURS)*FARMER_RATE+MAX(M8043-FARMER_HOURS,0)*TEMP_RATE</x:f>
        <x:v>108314.09574308895</x:v>
      </x:c>
      <x:c r="R8043" s="268" t="n">
        <x:f>O8043-P8043-Q8043-FIXED_COST</x:f>
        <x:v>29595.904256911046</x:v>
      </x:c>
      <x:c r="S8043" s="139" t="str">
        <x:f>IF(AND(L8043&lt;=TOTAL_BED_CAP,N8043&lt;=TEMP_WORKER_CAP),"YES","NO")</x:f>
        <x:v>YES</x:v>
      </x:c>
      <x:c r="T8043" s="139" t="n">
        <x:f>IF(S8043="YES",R8043,-1E+99)</x:f>
        <x:v>29595.904256911046</x:v>
      </x:c>
    </x:row>
    <x:row r="8044">
      <x:c r="A8044" s="139"/>
      <x:c r="B8044" s="139"/>
      <x:c r="C8044" s="139"/>
      <x:c r="D8044" s="139"/>
      <x:c r="E8044" s="139"/>
      <x:c r="F8044" s="139"/>
      <x:c r="G8044" s="139"/>
      <x:c r="H8044" s="139"/>
      <x:c r="I8044" s="266" t="n">
        <x:f>INT((ROW()-ROW($I$46))/((CARROT_CAP+1)*(MESCLUN_CAP+1)))</x:f>
        <x:v>12</x:v>
      </x:c>
      <x:c r="J8044" s="266" t="n">
        <x:f>MOD(INT((ROW()-ROW($I$46))/(MESCLUN_CAP+1)),CARROT_CAP+1)</x:f>
        <x:v>6</x:v>
      </x:c>
      <x:c r="K8044" s="266" t="n">
        <x:f>MOD(ROW()-ROW($I$46),MESCLUN_CAP+1)</x:f>
        <x:v>0</x:v>
      </x:c>
      <x:c r="L8044" s="266" t="n">
        <x:f>SUM(I8044:K8044)</x:f>
        <x:v>18</x:v>
      </x:c>
      <x:c r="M8044" s="267" t="n">
        <x:f>I8044*TOMATO_HOURS*WEEKS*(1+TOMATO_DIM)^I8044+J8044*CARROT_HOURS*WEEKS*(1+CARROT_DIM)^J8044+K8044*MESCLUN_HOURS*WEEKS*(1+MESCLUN_DIM)^K8044</x:f>
        <x:v>3598.247462137004</x:v>
      </x:c>
      <x:c r="N8044" s="267" t="n">
        <x:f>MAX(M8044-FARMER_HOURS,0)/TEMP_HOURS_PER_WORKER</x:f>
        <x:v>1.9987829598173639</x:v>
      </x:c>
      <x:c r="O8044" s="268" t="n">
        <x:f>I8044*TOMATO_PRICE+J8044*CARROT_PRICE+K8044*MESCLUN_PRICE</x:f>
        <x:v>118164</x:v>
      </x:c>
      <x:c r="P8044" s="268" t="n">
        <x:f>I8044*TOMATO_FERTILIZER+J8044*CARROT_FERTILIZER+K8044*MESCLUN_FERTILIZER</x:f>
        <x:v>13200</x:v>
      </x:c>
      <x:c r="Q8044" s="268" t="n">
        <x:f>MIN(M8044,FARMER_HOURS)*FARMER_RATE+MAX(M8044-FARMER_HOURS,0)*TEMP_RATE</x:f>
        <x:v>74969.5739954341</x:v>
      </x:c>
      <x:c r="R8044" s="268" t="n">
        <x:f>O8044-P8044-Q8044-FIXED_COST</x:f>
        <x:v>9994.426004565903</x:v>
      </x:c>
      <x:c r="S8044" s="139" t="str">
        <x:f>IF(AND(L8044&lt;=TOTAL_BED_CAP,N8044&lt;=TEMP_WORKER_CAP),"YES","NO")</x:f>
        <x:v>YES</x:v>
      </x:c>
      <x:c r="T8044" s="139" t="n">
        <x:f>IF(S8044="YES",R8044,-1E+99)</x:f>
        <x:v>9994.426004565903</x:v>
      </x:c>
    </x:row>
    <x:row r="8045">
      <x:c r="A8045" s="139"/>
      <x:c r="B8045" s="139"/>
      <x:c r="C8045" s="139"/>
      <x:c r="D8045" s="139"/>
      <x:c r="E8045" s="139"/>
      <x:c r="F8045" s="139"/>
      <x:c r="G8045" s="139"/>
      <x:c r="H8045" s="139"/>
      <x:c r="I8045" s="266" t="n">
        <x:f>INT((ROW()-ROW($I$46))/((CARROT_CAP+1)*(MESCLUN_CAP+1)))</x:f>
        <x:v>12</x:v>
      </x:c>
      <x:c r="J8045" s="266" t="n">
        <x:f>MOD(INT((ROW()-ROW($I$46))/(MESCLUN_CAP+1)),CARROT_CAP+1)</x:f>
        <x:v>6</x:v>
      </x:c>
      <x:c r="K8045" s="266" t="n">
        <x:f>MOD(ROW()-ROW($I$46),MESCLUN_CAP+1)</x:f>
        <x:v>1</x:v>
      </x:c>
      <x:c r="L8045" s="266" t="n">
        <x:f>SUM(I8045:K8045)</x:f>
        <x:v>19</x:v>
      </x:c>
      <x:c r="M8045" s="267" t="n">
        <x:f>I8045*TOMATO_HOURS*WEEKS*(1+TOMATO_DIM)^I8045+J8045*CARROT_HOURS*WEEKS*(1+CARROT_DIM)^J8045+K8045*MESCLUN_HOURS*WEEKS*(1+MESCLUN_DIM)^K8045</x:f>
        <x:v>3643.809962137004</x:v>
      </x:c>
      <x:c r="N8045" s="267" t="n">
        <x:f>MAX(M8045-FARMER_HOURS,0)/TEMP_HOURS_PER_WORKER</x:f>
        <x:v>2.0304235848173637</x:v>
      </x:c>
      <x:c r="O8045" s="268" t="n">
        <x:f>I8045*TOMATO_PRICE+J8045*CARROT_PRICE+K8045*MESCLUN_PRICE</x:f>
        <x:v>120864</x:v>
      </x:c>
      <x:c r="P8045" s="268" t="n">
        <x:f>I8045*TOMATO_FERTILIZER+J8045*CARROT_FERTILIZER+K8045*MESCLUN_FERTILIZER</x:f>
        <x:v>14080</x:v>
      </x:c>
      <x:c r="Q8045" s="268" t="n">
        <x:f>MIN(M8045,FARMER_HOURS)*FARMER_RATE+MAX(M8045-FARMER_HOURS,0)*TEMP_RATE</x:f>
        <x:v>75760.5896204341</x:v>
      </x:c>
      <x:c r="R8045" s="268" t="n">
        <x:f>O8045-P8045-Q8045-FIXED_COST</x:f>
        <x:v>11023.410379565903</x:v>
      </x:c>
      <x:c r="S8045" s="139" t="str">
        <x:f>IF(AND(L8045&lt;=TOTAL_BED_CAP,N8045&lt;=TEMP_WORKER_CAP),"YES","NO")</x:f>
        <x:v>YES</x:v>
      </x:c>
      <x:c r="T8045" s="139" t="n">
        <x:f>IF(S8045="YES",R8045,-1E+99)</x:f>
        <x:v>11023.410379565903</x:v>
      </x:c>
    </x:row>
    <x:row r="8046">
      <x:c r="A8046" s="139"/>
      <x:c r="B8046" s="139"/>
      <x:c r="C8046" s="139"/>
      <x:c r="D8046" s="139"/>
      <x:c r="E8046" s="139"/>
      <x:c r="F8046" s="139"/>
      <x:c r="G8046" s="139"/>
      <x:c r="H8046" s="139"/>
      <x:c r="I8046" s="266" t="n">
        <x:f>INT((ROW()-ROW($I$46))/((CARROT_CAP+1)*(MESCLUN_CAP+1)))</x:f>
        <x:v>12</x:v>
      </x:c>
      <x:c r="J8046" s="266" t="n">
        <x:f>MOD(INT((ROW()-ROW($I$46))/(MESCLUN_CAP+1)),CARROT_CAP+1)</x:f>
        <x:v>6</x:v>
      </x:c>
      <x:c r="K8046" s="266" t="n">
        <x:f>MOD(ROW()-ROW($I$46),MESCLUN_CAP+1)</x:f>
        <x:v>2</x:v>
      </x:c>
      <x:c r="L8046" s="266" t="n">
        <x:f>SUM(I8046:K8046)</x:f>
        <x:v>20</x:v>
      </x:c>
      <x:c r="M8046" s="267" t="n">
        <x:f>I8046*TOMATO_HOURS*WEEKS*(1+TOMATO_DIM)^I8046+J8046*CARROT_HOURS*WEEKS*(1+CARROT_DIM)^J8046+K8046*MESCLUN_HOURS*WEEKS*(1+MESCLUN_DIM)^K8046</x:f>
        <x:v>3690.5115246370037</x:v>
      </x:c>
      <x:c r="N8046" s="267" t="n">
        <x:f>MAX(M8046-FARMER_HOURS,0)/TEMP_HOURS_PER_WORKER</x:f>
        <x:v>2.0628552254423638</x:v>
      </x:c>
      <x:c r="O8046" s="268" t="n">
        <x:f>I8046*TOMATO_PRICE+J8046*CARROT_PRICE+K8046*MESCLUN_PRICE</x:f>
        <x:v>123564</x:v>
      </x:c>
      <x:c r="P8046" s="268" t="n">
        <x:f>I8046*TOMATO_FERTILIZER+J8046*CARROT_FERTILIZER+K8046*MESCLUN_FERTILIZER</x:f>
        <x:v>14960</x:v>
      </x:c>
      <x:c r="Q8046" s="268" t="n">
        <x:f>MIN(M8046,FARMER_HOURS)*FARMER_RATE+MAX(M8046-FARMER_HOURS,0)*TEMP_RATE</x:f>
        <x:v>76571.3806360591</x:v>
      </x:c>
      <x:c r="R8046" s="268" t="n">
        <x:f>O8046-P8046-Q8046-FIXED_COST</x:f>
        <x:v>12032.619363940903</x:v>
      </x:c>
      <x:c r="S8046" s="139" t="str">
        <x:f>IF(AND(L8046&lt;=TOTAL_BED_CAP,N8046&lt;=TEMP_WORKER_CAP),"YES","NO")</x:f>
        <x:v>YES</x:v>
      </x:c>
      <x:c r="T8046" s="139" t="n">
        <x:f>IF(S8046="YES",R8046,-1E+99)</x:f>
        <x:v>12032.619363940903</x:v>
      </x:c>
    </x:row>
    <x:row r="8047">
      <x:c r="A8047" s="139"/>
      <x:c r="B8047" s="139"/>
      <x:c r="C8047" s="139"/>
      <x:c r="D8047" s="139"/>
      <x:c r="E8047" s="139"/>
      <x:c r="F8047" s="139"/>
      <x:c r="G8047" s="139"/>
      <x:c r="H8047" s="139"/>
      <x:c r="I8047" s="266" t="n">
        <x:f>INT((ROW()-ROW($I$46))/((CARROT_CAP+1)*(MESCLUN_CAP+1)))</x:f>
        <x:v>12</x:v>
      </x:c>
      <x:c r="J8047" s="266" t="n">
        <x:f>MOD(INT((ROW()-ROW($I$46))/(MESCLUN_CAP+1)),CARROT_CAP+1)</x:f>
        <x:v>6</x:v>
      </x:c>
      <x:c r="K8047" s="266" t="n">
        <x:f>MOD(ROW()-ROW($I$46),MESCLUN_CAP+1)</x:f>
        <x:v>3</x:v>
      </x:c>
      <x:c r="L8047" s="266" t="n">
        <x:f>SUM(I8047:K8047)</x:f>
        <x:v>21</x:v>
      </x:c>
      <x:c r="M8047" s="267" t="n">
        <x:f>I8047*TOMATO_HOURS*WEEKS*(1+TOMATO_DIM)^I8047+J8047*CARROT_HOURS*WEEKS*(1+CARROT_DIM)^J8047+K8047*MESCLUN_HOURS*WEEKS*(1+MESCLUN_DIM)^K8047</x:f>
        <x:v>3738.3735070588787</x:v>
      </x:c>
      <x:c r="N8047" s="267" t="n">
        <x:f>MAX(M8047-FARMER_HOURS,0)/TEMP_HOURS_PER_WORKER</x:f>
        <x:v>2.096092713235332</x:v>
      </x:c>
      <x:c r="O8047" s="268" t="n">
        <x:f>I8047*TOMATO_PRICE+J8047*CARROT_PRICE+K8047*MESCLUN_PRICE</x:f>
        <x:v>126264</x:v>
      </x:c>
      <x:c r="P8047" s="268" t="n">
        <x:f>I8047*TOMATO_FERTILIZER+J8047*CARROT_FERTILIZER+K8047*MESCLUN_FERTILIZER</x:f>
        <x:v>15840</x:v>
      </x:c>
      <x:c r="Q8047" s="268" t="n">
        <x:f>MIN(M8047,FARMER_HOURS)*FARMER_RATE+MAX(M8047-FARMER_HOURS,0)*TEMP_RATE</x:f>
        <x:v>77402.31783088332</x:v>
      </x:c>
      <x:c r="R8047" s="268" t="n">
        <x:f>O8047-P8047-Q8047-FIXED_COST</x:f>
        <x:v>13021.682169116684</x:v>
      </x:c>
      <x:c r="S8047" s="139" t="str">
        <x:f>IF(AND(L8047&lt;=TOTAL_BED_CAP,N8047&lt;=TEMP_WORKER_CAP),"YES","NO")</x:f>
        <x:v>YES</x:v>
      </x:c>
      <x:c r="T8047" s="139" t="n">
        <x:f>IF(S8047="YES",R8047,-1E+99)</x:f>
        <x:v>13021.682169116684</x:v>
      </x:c>
    </x:row>
    <x:row r="8048">
      <x:c r="A8048" s="139"/>
      <x:c r="B8048" s="139"/>
      <x:c r="C8048" s="139"/>
      <x:c r="D8048" s="139"/>
      <x:c r="E8048" s="139"/>
      <x:c r="F8048" s="139"/>
      <x:c r="G8048" s="139"/>
      <x:c r="H8048" s="139"/>
      <x:c r="I8048" s="266" t="n">
        <x:f>INT((ROW()-ROW($I$46))/((CARROT_CAP+1)*(MESCLUN_CAP+1)))</x:f>
        <x:v>12</x:v>
      </x:c>
      <x:c r="J8048" s="266" t="n">
        <x:f>MOD(INT((ROW()-ROW($I$46))/(MESCLUN_CAP+1)),CARROT_CAP+1)</x:f>
        <x:v>6</x:v>
      </x:c>
      <x:c r="K8048" s="266" t="n">
        <x:f>MOD(ROW()-ROW($I$46),MESCLUN_CAP+1)</x:f>
        <x:v>4</x:v>
      </x:c>
      <x:c r="L8048" s="266" t="n">
        <x:f>SUM(I8048:K8048)</x:f>
        <x:v>22</x:v>
      </x:c>
      <x:c r="M8048" s="267" t="n">
        <x:f>I8048*TOMATO_HOURS*WEEKS*(1+TOMATO_DIM)^I8048+J8048*CARROT_HOURS*WEEKS*(1+CARROT_DIM)^J8048+K8048*MESCLUN_HOURS*WEEKS*(1+MESCLUN_DIM)^K8048</x:f>
        <x:v>3787.417622781535</x:v>
      </x:c>
      <x:c r="N8048" s="267" t="n">
        <x:f>MAX(M8048-FARMER_HOURS,0)/TEMP_HOURS_PER_WORKER</x:f>
        <x:v>2.130151126931622</x:v>
      </x:c>
      <x:c r="O8048" s="268" t="n">
        <x:f>I8048*TOMATO_PRICE+J8048*CARROT_PRICE+K8048*MESCLUN_PRICE</x:f>
        <x:v>128964</x:v>
      </x:c>
      <x:c r="P8048" s="268" t="n">
        <x:f>I8048*TOMATO_FERTILIZER+J8048*CARROT_FERTILIZER+K8048*MESCLUN_FERTILIZER</x:f>
        <x:v>16720</x:v>
      </x:c>
      <x:c r="Q8048" s="268" t="n">
        <x:f>MIN(M8048,FARMER_HOURS)*FARMER_RATE+MAX(M8048-FARMER_HOURS,0)*TEMP_RATE</x:f>
        <x:v>78253.77817329054</x:v>
      </x:c>
      <x:c r="R8048" s="268" t="n">
        <x:f>O8048-P8048-Q8048-FIXED_COST</x:f>
        <x:v>13990.221826709458</x:v>
      </x:c>
      <x:c r="S8048" s="139" t="str">
        <x:f>IF(AND(L8048&lt;=TOTAL_BED_CAP,N8048&lt;=TEMP_WORKER_CAP),"YES","NO")</x:f>
        <x:v>YES</x:v>
      </x:c>
      <x:c r="T8048" s="139" t="n">
        <x:f>IF(S8048="YES",R8048,-1E+99)</x:f>
        <x:v>13990.221826709458</x:v>
      </x:c>
    </x:row>
    <x:row r="8049">
      <x:c r="A8049" s="139"/>
      <x:c r="B8049" s="139"/>
      <x:c r="C8049" s="139"/>
      <x:c r="D8049" s="139"/>
      <x:c r="E8049" s="139"/>
      <x:c r="F8049" s="139"/>
      <x:c r="G8049" s="139"/>
      <x:c r="H8049" s="139"/>
      <x:c r="I8049" s="266" t="n">
        <x:f>INT((ROW()-ROW($I$46))/((CARROT_CAP+1)*(MESCLUN_CAP+1)))</x:f>
        <x:v>12</x:v>
      </x:c>
      <x:c r="J8049" s="266" t="n">
        <x:f>MOD(INT((ROW()-ROW($I$46))/(MESCLUN_CAP+1)),CARROT_CAP+1)</x:f>
        <x:v>6</x:v>
      </x:c>
      <x:c r="K8049" s="266" t="n">
        <x:f>MOD(ROW()-ROW($I$46),MESCLUN_CAP+1)</x:f>
        <x:v>5</x:v>
      </x:c>
      <x:c r="L8049" s="266" t="n">
        <x:f>SUM(I8049:K8049)</x:f>
        <x:v>23</x:v>
      </x:c>
      <x:c r="M8049" s="267" t="n">
        <x:f>I8049*TOMATO_HOURS*WEEKS*(1+TOMATO_DIM)^I8049+J8049*CARROT_HOURS*WEEKS*(1+CARROT_DIM)^J8049+K8049*MESCLUN_HOURS*WEEKS*(1+MESCLUN_DIM)^K8049</x:f>
        <x:v>3837.6659467027384</x:v>
      </x:c>
      <x:c r="N8049" s="267" t="n">
        <x:f>MAX(M8049-FARMER_HOURS,0)/TEMP_HOURS_PER_WORKER</x:f>
        <x:v>2.1650457963213463</x:v>
      </x:c>
      <x:c r="O8049" s="268" t="n">
        <x:f>I8049*TOMATO_PRICE+J8049*CARROT_PRICE+K8049*MESCLUN_PRICE</x:f>
        <x:v>131664</x:v>
      </x:c>
      <x:c r="P8049" s="268" t="n">
        <x:f>I8049*TOMATO_FERTILIZER+J8049*CARROT_FERTILIZER+K8049*MESCLUN_FERTILIZER</x:f>
        <x:v>17600</x:v>
      </x:c>
      <x:c r="Q8049" s="268" t="n">
        <x:f>MIN(M8049,FARMER_HOURS)*FARMER_RATE+MAX(M8049-FARMER_HOURS,0)*TEMP_RATE</x:f>
        <x:v>79126.14490803366</x:v>
      </x:c>
      <x:c r="R8049" s="268" t="n">
        <x:f>O8049-P8049-Q8049-FIXED_COST</x:f>
        <x:v>14937.85509196634</x:v>
      </x:c>
      <x:c r="S8049" s="139" t="str">
        <x:f>IF(AND(L8049&lt;=TOTAL_BED_CAP,N8049&lt;=TEMP_WORKER_CAP),"YES","NO")</x:f>
        <x:v>YES</x:v>
      </x:c>
      <x:c r="T8049" s="139" t="n">
        <x:f>IF(S8049="YES",R8049,-1E+99)</x:f>
        <x:v>14937.85509196634</x:v>
      </x:c>
    </x:row>
    <x:row r="8050">
      <x:c r="A8050" s="139"/>
      <x:c r="B8050" s="139"/>
      <x:c r="C8050" s="139"/>
      <x:c r="D8050" s="139"/>
      <x:c r="E8050" s="139"/>
      <x:c r="F8050" s="139"/>
      <x:c r="G8050" s="139"/>
      <x:c r="H8050" s="139"/>
      <x:c r="I8050" s="266" t="n">
        <x:f>INT((ROW()-ROW($I$46))/((CARROT_CAP+1)*(MESCLUN_CAP+1)))</x:f>
        <x:v>12</x:v>
      </x:c>
      <x:c r="J8050" s="266" t="n">
        <x:f>MOD(INT((ROW()-ROW($I$46))/(MESCLUN_CAP+1)),CARROT_CAP+1)</x:f>
        <x:v>6</x:v>
      </x:c>
      <x:c r="K8050" s="266" t="n">
        <x:f>MOD(ROW()-ROW($I$46),MESCLUN_CAP+1)</x:f>
        <x:v>6</x:v>
      </x:c>
      <x:c r="L8050" s="266" t="n">
        <x:f>SUM(I8050:K8050)</x:f>
        <x:v>24</x:v>
      </x:c>
      <x:c r="M8050" s="267" t="n">
        <x:f>I8050*TOMATO_HOURS*WEEKS*(1+TOMATO_DIM)^I8050+J8050*CARROT_HOURS*WEEKS*(1+CARROT_DIM)^J8050+K8050*MESCLUN_HOURS*WEEKS*(1+MESCLUN_DIM)^K8050</x:f>
        <x:v>3889.1409208843716</x:v>
      </x:c>
      <x:c r="N8050" s="267" t="n">
        <x:f>MAX(M8050-FARMER_HOURS,0)/TEMP_HOURS_PER_WORKER</x:f>
        <x:v>2.2007923061697023</x:v>
      </x:c>
      <x:c r="O8050" s="268" t="n">
        <x:f>I8050*TOMATO_PRICE+J8050*CARROT_PRICE+K8050*MESCLUN_PRICE</x:f>
        <x:v>134364</x:v>
      </x:c>
      <x:c r="P8050" s="268" t="n">
        <x:f>I8050*TOMATO_FERTILIZER+J8050*CARROT_FERTILIZER+K8050*MESCLUN_FERTILIZER</x:f>
        <x:v>18480</x:v>
      </x:c>
      <x:c r="Q8050" s="268" t="n">
        <x:f>MIN(M8050,FARMER_HOURS)*FARMER_RATE+MAX(M8050-FARMER_HOURS,0)*TEMP_RATE</x:f>
        <x:v>80019.80765424256</x:v>
      </x:c>
      <x:c r="R8050" s="268" t="n">
        <x:f>O8050-P8050-Q8050-FIXED_COST</x:f>
        <x:v>15864.192345757445</x:v>
      </x:c>
      <x:c r="S8050" s="139" t="str">
        <x:f>IF(AND(L8050&lt;=TOTAL_BED_CAP,N8050&lt;=TEMP_WORKER_CAP),"YES","NO")</x:f>
        <x:v>YES</x:v>
      </x:c>
      <x:c r="T8050" s="139" t="n">
        <x:f>IF(S8050="YES",R8050,-1E+99)</x:f>
        <x:v>15864.192345757445</x:v>
      </x:c>
    </x:row>
    <x:row r="8051">
      <x:c r="A8051" s="139"/>
      <x:c r="B8051" s="139"/>
      <x:c r="C8051" s="139"/>
      <x:c r="D8051" s="139"/>
      <x:c r="E8051" s="139"/>
      <x:c r="F8051" s="139"/>
      <x:c r="G8051" s="139"/>
      <x:c r="H8051" s="139"/>
      <x:c r="I8051" s="266" t="n">
        <x:f>INT((ROW()-ROW($I$46))/((CARROT_CAP+1)*(MESCLUN_CAP+1)))</x:f>
        <x:v>12</x:v>
      </x:c>
      <x:c r="J8051" s="266" t="n">
        <x:f>MOD(INT((ROW()-ROW($I$46))/(MESCLUN_CAP+1)),CARROT_CAP+1)</x:f>
        <x:v>6</x:v>
      </x:c>
      <x:c r="K8051" s="266" t="n">
        <x:f>MOD(ROW()-ROW($I$46),MESCLUN_CAP+1)</x:f>
        <x:v>7</x:v>
      </x:c>
      <x:c r="L8051" s="266" t="n">
        <x:f>SUM(I8051:K8051)</x:f>
        <x:v>25</x:v>
      </x:c>
      <x:c r="M8051" s="267" t="n">
        <x:f>I8051*TOMATO_HOURS*WEEKS*(1+TOMATO_DIM)^I8051+J8051*CARROT_HOURS*WEEKS*(1+CARROT_DIM)^J8051+K8051*MESCLUN_HOURS*WEEKS*(1+MESCLUN_DIM)^K8051</x:f>
        <x:v>3941.865360282332</x:v>
      </x:c>
      <x:c r="N8051" s="267" t="n">
        <x:f>MAX(M8051-FARMER_HOURS,0)/TEMP_HOURS_PER_WORKER</x:f>
        <x:v>2.2374065001960637</x:v>
      </x:c>
      <x:c r="O8051" s="268" t="n">
        <x:f>I8051*TOMATO_PRICE+J8051*CARROT_PRICE+K8051*MESCLUN_PRICE</x:f>
        <x:v>137064</x:v>
      </x:c>
      <x:c r="P8051" s="268" t="n">
        <x:f>I8051*TOMATO_FERTILIZER+J8051*CARROT_FERTILIZER+K8051*MESCLUN_FERTILIZER</x:f>
        <x:v>19360</x:v>
      </x:c>
      <x:c r="Q8051" s="268" t="n">
        <x:f>MIN(M8051,FARMER_HOURS)*FARMER_RATE+MAX(M8051-FARMER_HOURS,0)*TEMP_RATE</x:f>
        <x:v>80935.16250490159</x:v>
      </x:c>
      <x:c r="R8051" s="268" t="n">
        <x:f>O8051-P8051-Q8051-FIXED_COST</x:f>
        <x:v>16768.837495098414</x:v>
      </x:c>
      <x:c r="S8051" s="139" t="str">
        <x:f>IF(AND(L8051&lt;=TOTAL_BED_CAP,N8051&lt;=TEMP_WORKER_CAP),"YES","NO")</x:f>
        <x:v>YES</x:v>
      </x:c>
      <x:c r="T8051" s="139" t="n">
        <x:f>IF(S8051="YES",R8051,-1E+99)</x:f>
        <x:v>16768.837495098414</x:v>
      </x:c>
    </x:row>
    <x:row r="8052">
      <x:c r="A8052" s="139"/>
      <x:c r="B8052" s="139"/>
      <x:c r="C8052" s="139"/>
      <x:c r="D8052" s="139"/>
      <x:c r="E8052" s="139"/>
      <x:c r="F8052" s="139"/>
      <x:c r="G8052" s="139"/>
      <x:c r="H8052" s="139"/>
      <x:c r="I8052" s="266" t="n">
        <x:f>INT((ROW()-ROW($I$46))/((CARROT_CAP+1)*(MESCLUN_CAP+1)))</x:f>
        <x:v>12</x:v>
      </x:c>
      <x:c r="J8052" s="266" t="n">
        <x:f>MOD(INT((ROW()-ROW($I$46))/(MESCLUN_CAP+1)),CARROT_CAP+1)</x:f>
        <x:v>6</x:v>
      </x:c>
      <x:c r="K8052" s="266" t="n">
        <x:f>MOD(ROW()-ROW($I$46),MESCLUN_CAP+1)</x:f>
        <x:v>8</x:v>
      </x:c>
      <x:c r="L8052" s="266" t="n">
        <x:f>SUM(I8052:K8052)</x:f>
        <x:v>26</x:v>
      </x:c>
      <x:c r="M8052" s="267" t="n">
        <x:f>I8052*TOMATO_HOURS*WEEKS*(1+TOMATO_DIM)^I8052+J8052*CARROT_HOURS*WEEKS*(1+CARROT_DIM)^J8052+K8052*MESCLUN_HOURS*WEEKS*(1+MESCLUN_DIM)^K8052</x:f>
        <x:v>3995.862458562312</x:v>
      </x:c>
      <x:c r="N8052" s="267" t="n">
        <x:f>MAX(M8052-FARMER_HOURS,0)/TEMP_HOURS_PER_WORKER</x:f>
        <x:v>2.2749044851127165</x:v>
      </x:c>
      <x:c r="O8052" s="268" t="n">
        <x:f>I8052*TOMATO_PRICE+J8052*CARROT_PRICE+K8052*MESCLUN_PRICE</x:f>
        <x:v>139764</x:v>
      </x:c>
      <x:c r="P8052" s="268" t="n">
        <x:f>I8052*TOMATO_FERTILIZER+J8052*CARROT_FERTILIZER+K8052*MESCLUN_FERTILIZER</x:f>
        <x:v>20240</x:v>
      </x:c>
      <x:c r="Q8052" s="268" t="n">
        <x:f>MIN(M8052,FARMER_HOURS)*FARMER_RATE+MAX(M8052-FARMER_HOURS,0)*TEMP_RATE</x:f>
        <x:v>81872.6121278179</x:v>
      </x:c>
      <x:c r="R8052" s="268" t="n">
        <x:f>O8052-P8052-Q8052-FIXED_COST</x:f>
        <x:v>17651.387872182095</x:v>
      </x:c>
      <x:c r="S8052" s="139" t="str">
        <x:f>IF(AND(L8052&lt;=TOTAL_BED_CAP,N8052&lt;=TEMP_WORKER_CAP),"YES","NO")</x:f>
        <x:v>YES</x:v>
      </x:c>
      <x:c r="T8052" s="139" t="n">
        <x:f>IF(S8052="YES",R8052,-1E+99)</x:f>
        <x:v>17651.387872182095</x:v>
      </x:c>
    </x:row>
    <x:row r="8053">
      <x:c r="A8053" s="139"/>
      <x:c r="B8053" s="139"/>
      <x:c r="C8053" s="139"/>
      <x:c r="D8053" s="139"/>
      <x:c r="E8053" s="139"/>
      <x:c r="F8053" s="139"/>
      <x:c r="G8053" s="139"/>
      <x:c r="H8053" s="139"/>
      <x:c r="I8053" s="266" t="n">
        <x:f>INT((ROW()-ROW($I$46))/((CARROT_CAP+1)*(MESCLUN_CAP+1)))</x:f>
        <x:v>12</x:v>
      </x:c>
      <x:c r="J8053" s="266" t="n">
        <x:f>MOD(INT((ROW()-ROW($I$46))/(MESCLUN_CAP+1)),CARROT_CAP+1)</x:f>
        <x:v>6</x:v>
      </x:c>
      <x:c r="K8053" s="266" t="n">
        <x:f>MOD(ROW()-ROW($I$46),MESCLUN_CAP+1)</x:f>
        <x:v>9</x:v>
      </x:c>
      <x:c r="L8053" s="266" t="n">
        <x:f>SUM(I8053:K8053)</x:f>
        <x:v>27</x:v>
      </x:c>
      <x:c r="M8053" s="267" t="n">
        <x:f>I8053*TOMATO_HOURS*WEEKS*(1+TOMATO_DIM)^I8053+J8053*CARROT_HOURS*WEEKS*(1+CARROT_DIM)^J8053+K8053*MESCLUN_HOURS*WEEKS*(1+MESCLUN_DIM)^K8053</x:f>
        <x:v>4051.1557940027064</x:v>
      </x:c>
      <x:c r="N8053" s="267" t="n">
        <x:f>MAX(M8053-FARMER_HOURS,0)/TEMP_HOURS_PER_WORKER</x:f>
        <x:v>2.313302634724102</x:v>
      </x:c>
      <x:c r="O8053" s="268" t="n">
        <x:f>I8053*TOMATO_PRICE+J8053*CARROT_PRICE+K8053*MESCLUN_PRICE</x:f>
        <x:v>142464</x:v>
      </x:c>
      <x:c r="P8053" s="268" t="n">
        <x:f>I8053*TOMATO_FERTILIZER+J8053*CARROT_FERTILIZER+K8053*MESCLUN_FERTILIZER</x:f>
        <x:v>21120</x:v>
      </x:c>
      <x:c r="Q8053" s="268" t="n">
        <x:f>MIN(M8053,FARMER_HOURS)*FARMER_RATE+MAX(M8053-FARMER_HOURS,0)*TEMP_RATE</x:f>
        <x:v>82832.56586810254</x:v>
      </x:c>
      <x:c r="R8053" s="268" t="n">
        <x:f>O8053-P8053-Q8053-FIXED_COST</x:f>
        <x:v>18511.434131897462</x:v>
      </x:c>
      <x:c r="S8053" s="139" t="str">
        <x:f>IF(AND(L8053&lt;=TOTAL_BED_CAP,N8053&lt;=TEMP_WORKER_CAP),"YES","NO")</x:f>
        <x:v>YES</x:v>
      </x:c>
      <x:c r="T8053" s="139" t="n">
        <x:f>IF(S8053="YES",R8053,-1E+99)</x:f>
        <x:v>18511.434131897462</x:v>
      </x:c>
    </x:row>
    <x:row r="8054">
      <x:c r="A8054" s="139"/>
      <x:c r="B8054" s="139"/>
      <x:c r="C8054" s="139"/>
      <x:c r="D8054" s="139"/>
      <x:c r="E8054" s="139"/>
      <x:c r="F8054" s="139"/>
      <x:c r="G8054" s="139"/>
      <x:c r="H8054" s="139"/>
      <x:c r="I8054" s="266" t="n">
        <x:f>INT((ROW()-ROW($I$46))/((CARROT_CAP+1)*(MESCLUN_CAP+1)))</x:f>
        <x:v>12</x:v>
      </x:c>
      <x:c r="J8054" s="266" t="n">
        <x:f>MOD(INT((ROW()-ROW($I$46))/(MESCLUN_CAP+1)),CARROT_CAP+1)</x:f>
        <x:v>6</x:v>
      </x:c>
      <x:c r="K8054" s="266" t="n">
        <x:f>MOD(ROW()-ROW($I$46),MESCLUN_CAP+1)</x:f>
        <x:v>10</x:v>
      </x:c>
      <x:c r="L8054" s="266" t="n">
        <x:f>SUM(I8054:K8054)</x:f>
        <x:v>28</x:v>
      </x:c>
      <x:c r="M8054" s="267" t="n">
        <x:f>I8054*TOMATO_HOURS*WEEKS*(1+TOMATO_DIM)^I8054+J8054*CARROT_HOURS*WEEKS*(1+CARROT_DIM)^J8054+K8054*MESCLUN_HOURS*WEEKS*(1+MESCLUN_DIM)^K8054</x:f>
        <x:v>4107.769335485919</x:v>
      </x:c>
      <x:c r="N8054" s="267" t="n">
        <x:f>MAX(M8054-FARMER_HOURS,0)/TEMP_HOURS_PER_WORKER</x:f>
        <x:v>2.352617594087444</x:v>
      </x:c>
      <x:c r="O8054" s="268" t="n">
        <x:f>I8054*TOMATO_PRICE+J8054*CARROT_PRICE+K8054*MESCLUN_PRICE</x:f>
        <x:v>145164</x:v>
      </x:c>
      <x:c r="P8054" s="268" t="n">
        <x:f>I8054*TOMATO_FERTILIZER+J8054*CARROT_FERTILIZER+K8054*MESCLUN_FERTILIZER</x:f>
        <x:v>22000</x:v>
      </x:c>
      <x:c r="Q8054" s="268" t="n">
        <x:f>MIN(M8054,FARMER_HOURS)*FARMER_RATE+MAX(M8054-FARMER_HOURS,0)*TEMP_RATE</x:f>
        <x:v>83815.4398521861</x:v>
      </x:c>
      <x:c r="R8054" s="268" t="n">
        <x:f>O8054-P8054-Q8054-FIXED_COST</x:f>
        <x:v>19348.5601478139</x:v>
      </x:c>
      <x:c r="S8054" s="139" t="str">
        <x:f>IF(AND(L8054&lt;=TOTAL_BED_CAP,N8054&lt;=TEMP_WORKER_CAP),"YES","NO")</x:f>
        <x:v>YES</x:v>
      </x:c>
      <x:c r="T8054" s="139" t="n">
        <x:f>IF(S8054="YES",R8054,-1E+99)</x:f>
        <x:v>19348.5601478139</x:v>
      </x:c>
    </x:row>
    <x:row r="8055">
      <x:c r="A8055" s="139"/>
      <x:c r="B8055" s="139"/>
      <x:c r="C8055" s="139"/>
      <x:c r="D8055" s="139"/>
      <x:c r="E8055" s="139"/>
      <x:c r="F8055" s="139"/>
      <x:c r="G8055" s="139"/>
      <x:c r="H8055" s="139"/>
      <x:c r="I8055" s="266" t="n">
        <x:f>INT((ROW()-ROW($I$46))/((CARROT_CAP+1)*(MESCLUN_CAP+1)))</x:f>
        <x:v>12</x:v>
      </x:c>
      <x:c r="J8055" s="266" t="n">
        <x:f>MOD(INT((ROW()-ROW($I$46))/(MESCLUN_CAP+1)),CARROT_CAP+1)</x:f>
        <x:v>6</x:v>
      </x:c>
      <x:c r="K8055" s="266" t="n">
        <x:f>MOD(ROW()-ROW($I$46),MESCLUN_CAP+1)</x:f>
        <x:v>11</x:v>
      </x:c>
      <x:c r="L8055" s="266" t="n">
        <x:f>SUM(I8055:K8055)</x:f>
        <x:v>29</x:v>
      </x:c>
      <x:c r="M8055" s="267" t="n">
        <x:f>I8055*TOMATO_HOURS*WEEKS*(1+TOMATO_DIM)^I8055+J8055*CARROT_HOURS*WEEKS*(1+CARROT_DIM)^J8055+K8055*MESCLUN_HOURS*WEEKS*(1+MESCLUN_DIM)^K8055</x:f>
        <x:v>4165.727448579359</x:v>
      </x:c>
      <x:c r="N8055" s="267" t="n">
        <x:f>MAX(M8055-FARMER_HOURS,0)/TEMP_HOURS_PER_WORKER</x:f>
        <x:v>2.392866283735666</x:v>
      </x:c>
      <x:c r="O8055" s="268" t="n">
        <x:f>I8055*TOMATO_PRICE+J8055*CARROT_PRICE+K8055*MESCLUN_PRICE</x:f>
        <x:v>147864</x:v>
      </x:c>
      <x:c r="P8055" s="268" t="n">
        <x:f>I8055*TOMATO_FERTILIZER+J8055*CARROT_FERTILIZER+K8055*MESCLUN_FERTILIZER</x:f>
        <x:v>22880</x:v>
      </x:c>
      <x:c r="Q8055" s="268" t="n">
        <x:f>MIN(M8055,FARMER_HOURS)*FARMER_RATE+MAX(M8055-FARMER_HOURS,0)*TEMP_RATE</x:f>
        <x:v>84821.65709339164</x:v>
      </x:c>
      <x:c r="R8055" s="268" t="n">
        <x:f>O8055-P8055-Q8055-FIXED_COST</x:f>
        <x:v>20162.342906608363</x:v>
      </x:c>
      <x:c r="S8055" s="139" t="str">
        <x:f>IF(AND(L8055&lt;=TOTAL_BED_CAP,N8055&lt;=TEMP_WORKER_CAP),"YES","NO")</x:f>
        <x:v>YES</x:v>
      </x:c>
      <x:c r="T8055" s="139" t="n">
        <x:f>IF(S8055="YES",R8055,-1E+99)</x:f>
        <x:v>20162.342906608363</x:v>
      </x:c>
    </x:row>
    <x:row r="8056">
      <x:c r="A8056" s="139"/>
      <x:c r="B8056" s="139"/>
      <x:c r="C8056" s="139"/>
      <x:c r="D8056" s="139"/>
      <x:c r="E8056" s="139"/>
      <x:c r="F8056" s="139"/>
      <x:c r="G8056" s="139"/>
      <x:c r="H8056" s="139"/>
      <x:c r="I8056" s="266" t="n">
        <x:f>INT((ROW()-ROW($I$46))/((CARROT_CAP+1)*(MESCLUN_CAP+1)))</x:f>
        <x:v>12</x:v>
      </x:c>
      <x:c r="J8056" s="266" t="n">
        <x:f>MOD(INT((ROW()-ROW($I$46))/(MESCLUN_CAP+1)),CARROT_CAP+1)</x:f>
        <x:v>6</x:v>
      </x:c>
      <x:c r="K8056" s="266" t="n">
        <x:f>MOD(ROW()-ROW($I$46),MESCLUN_CAP+1)</x:f>
        <x:v>12</x:v>
      </x:c>
      <x:c r="L8056" s="266" t="n">
        <x:f>SUM(I8056:K8056)</x:f>
        <x:v>30</x:v>
      </x:c>
      <x:c r="M8056" s="267" t="n">
        <x:f>I8056*TOMATO_HOURS*WEEKS*(1+TOMATO_DIM)^I8056+J8056*CARROT_HOURS*WEEKS*(1+CARROT_DIM)^J8056+K8056*MESCLUN_HOURS*WEEKS*(1+MESCLUN_DIM)^K8056</x:f>
        <x:v>4225.054901707423</x:v>
      </x:c>
      <x:c r="N8056" s="267" t="n">
        <x:f>MAX(M8056-FARMER_HOURS,0)/TEMP_HOURS_PER_WORKER</x:f>
        <x:v>2.434065903963488</x:v>
      </x:c>
      <x:c r="O8056" s="268" t="n">
        <x:f>I8056*TOMATO_PRICE+J8056*CARROT_PRICE+K8056*MESCLUN_PRICE</x:f>
        <x:v>150564</x:v>
      </x:c>
      <x:c r="P8056" s="268" t="n">
        <x:f>I8056*TOMATO_FERTILIZER+J8056*CARROT_FERTILIZER+K8056*MESCLUN_FERTILIZER</x:f>
        <x:v>23760</x:v>
      </x:c>
      <x:c r="Q8056" s="268" t="n">
        <x:f>MIN(M8056,FARMER_HOURS)*FARMER_RATE+MAX(M8056-FARMER_HOURS,0)*TEMP_RATE</x:f>
        <x:v>85851.6475990872</x:v>
      </x:c>
      <x:c r="R8056" s="268" t="n">
        <x:f>O8056-P8056-Q8056-FIXED_COST</x:f>
        <x:v>20952.3524009128</x:v>
      </x:c>
      <x:c r="S8056" s="139" t="str">
        <x:f>IF(AND(L8056&lt;=TOTAL_BED_CAP,N8056&lt;=TEMP_WORKER_CAP),"YES","NO")</x:f>
        <x:v>YES</x:v>
      </x:c>
      <x:c r="T8056" s="139" t="n">
        <x:f>IF(S8056="YES",R8056,-1E+99)</x:f>
        <x:v>20952.3524009128</x:v>
      </x:c>
    </x:row>
    <x:row r="8057">
      <x:c r="A8057" s="139"/>
      <x:c r="B8057" s="139"/>
      <x:c r="C8057" s="139"/>
      <x:c r="D8057" s="139"/>
      <x:c r="E8057" s="139"/>
      <x:c r="F8057" s="139"/>
      <x:c r="G8057" s="139"/>
      <x:c r="H8057" s="139"/>
      <x:c r="I8057" s="266" t="n">
        <x:f>INT((ROW()-ROW($I$46))/((CARROT_CAP+1)*(MESCLUN_CAP+1)))</x:f>
        <x:v>12</x:v>
      </x:c>
      <x:c r="J8057" s="266" t="n">
        <x:f>MOD(INT((ROW()-ROW($I$46))/(MESCLUN_CAP+1)),CARROT_CAP+1)</x:f>
        <x:v>6</x:v>
      </x:c>
      <x:c r="K8057" s="266" t="n">
        <x:f>MOD(ROW()-ROW($I$46),MESCLUN_CAP+1)</x:f>
        <x:v>13</x:v>
      </x:c>
      <x:c r="L8057" s="266" t="n">
        <x:f>SUM(I8057:K8057)</x:f>
        <x:v>31</x:v>
      </x:c>
      <x:c r="M8057" s="267" t="n">
        <x:f>I8057*TOMATO_HOURS*WEEKS*(1+TOMATO_DIM)^I8057+J8057*CARROT_HOURS*WEEKS*(1+CARROT_DIM)^J8057+K8057*MESCLUN_HOURS*WEEKS*(1+MESCLUN_DIM)^K8057</x:f>
        <x:v>4285.776872415807</x:v>
      </x:c>
      <x:c r="N8057" s="267" t="n">
        <x:f>MAX(M8057-FARMER_HOURS,0)/TEMP_HOURS_PER_WORKER</x:f>
        <x:v>2.476233939177644</x:v>
      </x:c>
      <x:c r="O8057" s="268" t="n">
        <x:f>I8057*TOMATO_PRICE+J8057*CARROT_PRICE+K8057*MESCLUN_PRICE</x:f>
        <x:v>153264</x:v>
      </x:c>
      <x:c r="P8057" s="268" t="n">
        <x:f>I8057*TOMATO_FERTILIZER+J8057*CARROT_FERTILIZER+K8057*MESCLUN_FERTILIZER</x:f>
        <x:v>24640</x:v>
      </x:c>
      <x:c r="Q8057" s="268" t="n">
        <x:f>MIN(M8057,FARMER_HOURS)*FARMER_RATE+MAX(M8057-FARMER_HOURS,0)*TEMP_RATE</x:f>
        <x:v>86905.84847944109</x:v>
      </x:c>
      <x:c r="R8057" s="268" t="n">
        <x:f>O8057-P8057-Q8057-FIXED_COST</x:f>
        <x:v>21718.15152055891</x:v>
      </x:c>
      <x:c r="S8057" s="139" t="str">
        <x:f>IF(AND(L8057&lt;=TOTAL_BED_CAP,N8057&lt;=TEMP_WORKER_CAP),"YES","NO")</x:f>
        <x:v>YES</x:v>
      </x:c>
      <x:c r="T8057" s="139" t="n">
        <x:f>IF(S8057="YES",R8057,-1E+99)</x:f>
        <x:v>21718.15152055891</x:v>
      </x:c>
    </x:row>
    <x:row r="8058">
      <x:c r="A8058" s="139"/>
      <x:c r="B8058" s="139"/>
      <x:c r="C8058" s="139"/>
      <x:c r="D8058" s="139"/>
      <x:c r="E8058" s="139"/>
      <x:c r="F8058" s="139"/>
      <x:c r="G8058" s="139"/>
      <x:c r="H8058" s="139"/>
      <x:c r="I8058" s="266" t="n">
        <x:f>INT((ROW()-ROW($I$46))/((CARROT_CAP+1)*(MESCLUN_CAP+1)))</x:f>
        <x:v>12</x:v>
      </x:c>
      <x:c r="J8058" s="266" t="n">
        <x:f>MOD(INT((ROW()-ROW($I$46))/(MESCLUN_CAP+1)),CARROT_CAP+1)</x:f>
        <x:v>6</x:v>
      </x:c>
      <x:c r="K8058" s="266" t="n">
        <x:f>MOD(ROW()-ROW($I$46),MESCLUN_CAP+1)</x:f>
        <x:v>14</x:v>
      </x:c>
      <x:c r="L8058" s="266" t="n">
        <x:f>SUM(I8058:K8058)</x:f>
        <x:v>32</x:v>
      </x:c>
      <x:c r="M8058" s="267" t="n">
        <x:f>I8058*TOMATO_HOURS*WEEKS*(1+TOMATO_DIM)^I8058+J8058*CARROT_HOURS*WEEKS*(1+CARROT_DIM)^J8058+K8058*MESCLUN_HOURS*WEEKS*(1+MESCLUN_DIM)^K8058</x:f>
        <x:v>4347.918953729468</x:v>
      </x:c>
      <x:c r="N8058" s="267" t="n">
        <x:f>MAX(M8058-FARMER_HOURS,0)/TEMP_HOURS_PER_WORKER</x:f>
        <x:v>2.5193881623121306</x:v>
      </x:c>
      <x:c r="O8058" s="268" t="n">
        <x:f>I8058*TOMATO_PRICE+J8058*CARROT_PRICE+K8058*MESCLUN_PRICE</x:f>
        <x:v>155964</x:v>
      </x:c>
      <x:c r="P8058" s="268" t="n">
        <x:f>I8058*TOMATO_FERTILIZER+J8058*CARROT_FERTILIZER+K8058*MESCLUN_FERTILIZER</x:f>
        <x:v>25520</x:v>
      </x:c>
      <x:c r="Q8058" s="268" t="n">
        <x:f>MIN(M8058,FARMER_HOURS)*FARMER_RATE+MAX(M8058-FARMER_HOURS,0)*TEMP_RATE</x:f>
        <x:v>87984.70405780326</x:v>
      </x:c>
      <x:c r="R8058" s="268" t="n">
        <x:f>O8058-P8058-Q8058-FIXED_COST</x:f>
        <x:v>22459.29594219674</x:v>
      </x:c>
      <x:c r="S8058" s="139" t="str">
        <x:f>IF(AND(L8058&lt;=TOTAL_BED_CAP,N8058&lt;=TEMP_WORKER_CAP),"YES","NO")</x:f>
        <x:v>YES</x:v>
      </x:c>
      <x:c r="T8058" s="139" t="n">
        <x:f>IF(S8058="YES",R8058,-1E+99)</x:f>
        <x:v>22459.29594219674</x:v>
      </x:c>
    </x:row>
    <x:row r="8059">
      <x:c r="A8059" s="139"/>
      <x:c r="B8059" s="139"/>
      <x:c r="C8059" s="139"/>
      <x:c r="D8059" s="139"/>
      <x:c r="E8059" s="139"/>
      <x:c r="F8059" s="139"/>
      <x:c r="G8059" s="139"/>
      <x:c r="H8059" s="139"/>
      <x:c r="I8059" s="266" t="n">
        <x:f>INT((ROW()-ROW($I$46))/((CARROT_CAP+1)*(MESCLUN_CAP+1)))</x:f>
        <x:v>12</x:v>
      </x:c>
      <x:c r="J8059" s="266" t="n">
        <x:f>MOD(INT((ROW()-ROW($I$46))/(MESCLUN_CAP+1)),CARROT_CAP+1)</x:f>
        <x:v>6</x:v>
      </x:c>
      <x:c r="K8059" s="266" t="n">
        <x:f>MOD(ROW()-ROW($I$46),MESCLUN_CAP+1)</x:f>
        <x:v>15</x:v>
      </x:c>
      <x:c r="L8059" s="266" t="n">
        <x:f>SUM(I8059:K8059)</x:f>
        <x:v>33</x:v>
      </x:c>
      <x:c r="M8059" s="267" t="n">
        <x:f>I8059*TOMATO_HOURS*WEEKS*(1+TOMATO_DIM)^I8059+J8059*CARROT_HOURS*WEEKS*(1+CARROT_DIM)^J8059+K8059*MESCLUN_HOURS*WEEKS*(1+MESCLUN_DIM)^K8059</x:f>
        <x:v>4411.507160605614</x:v>
      </x:c>
      <x:c r="N8059" s="267" t="n">
        <x:f>MAX(M8059-FARMER_HOURS,0)/TEMP_HOURS_PER_WORKER</x:f>
        <x:v>2.5635466393094544</x:v>
      </x:c>
      <x:c r="O8059" s="268" t="n">
        <x:f>I8059*TOMATO_PRICE+J8059*CARROT_PRICE+K8059*MESCLUN_PRICE</x:f>
        <x:v>158664</x:v>
      </x:c>
      <x:c r="P8059" s="268" t="n">
        <x:f>I8059*TOMATO_FERTILIZER+J8059*CARROT_FERTILIZER+K8059*MESCLUN_FERTILIZER</x:f>
        <x:v>26400</x:v>
      </x:c>
      <x:c r="Q8059" s="268" t="n">
        <x:f>MIN(M8059,FARMER_HOURS)*FARMER_RATE+MAX(M8059-FARMER_HOURS,0)*TEMP_RATE</x:f>
        <x:v>89088.66598273636</x:v>
      </x:c>
      <x:c r="R8059" s="268" t="n">
        <x:f>O8059-P8059-Q8059-FIXED_COST</x:f>
        <x:v>23175.334017263638</x:v>
      </x:c>
      <x:c r="S8059" s="139" t="str">
        <x:f>IF(AND(L8059&lt;=TOTAL_BED_CAP,N8059&lt;=TEMP_WORKER_CAP),"YES","NO")</x:f>
        <x:v>YES</x:v>
      </x:c>
      <x:c r="T8059" s="139" t="n">
        <x:f>IF(S8059="YES",R8059,-1E+99)</x:f>
        <x:v>23175.334017263638</x:v>
      </x:c>
    </x:row>
    <x:row r="8060">
      <x:c r="A8060" s="139"/>
      <x:c r="B8060" s="139"/>
      <x:c r="C8060" s="139"/>
      <x:c r="D8060" s="139"/>
      <x:c r="E8060" s="139"/>
      <x:c r="F8060" s="139"/>
      <x:c r="G8060" s="139"/>
      <x:c r="H8060" s="139"/>
      <x:c r="I8060" s="266" t="n">
        <x:f>INT((ROW()-ROW($I$46))/((CARROT_CAP+1)*(MESCLUN_CAP+1)))</x:f>
        <x:v>12</x:v>
      </x:c>
      <x:c r="J8060" s="266" t="n">
        <x:f>MOD(INT((ROW()-ROW($I$46))/(MESCLUN_CAP+1)),CARROT_CAP+1)</x:f>
        <x:v>6</x:v>
      </x:c>
      <x:c r="K8060" s="266" t="n">
        <x:f>MOD(ROW()-ROW($I$46),MESCLUN_CAP+1)</x:f>
        <x:v>16</x:v>
      </x:c>
      <x:c r="L8060" s="266" t="n">
        <x:f>SUM(I8060:K8060)</x:f>
        <x:v>34</x:v>
      </x:c>
      <x:c r="M8060" s="267" t="n">
        <x:f>I8060*TOMATO_HOURS*WEEKS*(1+TOMATO_DIM)^I8060+J8060*CARROT_HOURS*WEEKS*(1+CARROT_DIM)^J8060+K8060*MESCLUN_HOURS*WEEKS*(1+MESCLUN_DIM)^K8060</x:f>
        <x:v>4476.567936483103</x:v>
      </x:c>
      <x:c r="N8060" s="267" t="n">
        <x:f>MAX(M8060-FARMER_HOURS,0)/TEMP_HOURS_PER_WORKER</x:f>
        <x:v>2.6087277336688217</x:v>
      </x:c>
      <x:c r="O8060" s="268" t="n">
        <x:f>I8060*TOMATO_PRICE+J8060*CARROT_PRICE+K8060*MESCLUN_PRICE</x:f>
        <x:v>161364</x:v>
      </x:c>
      <x:c r="P8060" s="268" t="n">
        <x:f>I8060*TOMATO_FERTILIZER+J8060*CARROT_FERTILIZER+K8060*MESCLUN_FERTILIZER</x:f>
        <x:v>27280</x:v>
      </x:c>
      <x:c r="Q8060" s="268" t="n">
        <x:f>MIN(M8060,FARMER_HOURS)*FARMER_RATE+MAX(M8060-FARMER_HOURS,0)*TEMP_RATE</x:f>
        <x:v>90218.19334172053</x:v>
      </x:c>
      <x:c r="R8060" s="268" t="n">
        <x:f>O8060-P8060-Q8060-FIXED_COST</x:f>
        <x:v>23865.80665827947</x:v>
      </x:c>
      <x:c r="S8060" s="139" t="str">
        <x:f>IF(AND(L8060&lt;=TOTAL_BED_CAP,N8060&lt;=TEMP_WORKER_CAP),"YES","NO")</x:f>
        <x:v>YES</x:v>
      </x:c>
      <x:c r="T8060" s="139" t="n">
        <x:f>IF(S8060="YES",R8060,-1E+99)</x:f>
        <x:v>23865.80665827947</x:v>
      </x:c>
    </x:row>
    <x:row r="8061">
      <x:c r="A8061" s="139"/>
      <x:c r="B8061" s="139"/>
      <x:c r="C8061" s="139"/>
      <x:c r="D8061" s="139"/>
      <x:c r="E8061" s="139"/>
      <x:c r="F8061" s="139"/>
      <x:c r="G8061" s="139"/>
      <x:c r="H8061" s="139"/>
      <x:c r="I8061" s="266" t="n">
        <x:f>INT((ROW()-ROW($I$46))/((CARROT_CAP+1)*(MESCLUN_CAP+1)))</x:f>
        <x:v>12</x:v>
      </x:c>
      <x:c r="J8061" s="266" t="n">
        <x:f>MOD(INT((ROW()-ROW($I$46))/(MESCLUN_CAP+1)),CARROT_CAP+1)</x:f>
        <x:v>6</x:v>
      </x:c>
      <x:c r="K8061" s="266" t="n">
        <x:f>MOD(ROW()-ROW($I$46),MESCLUN_CAP+1)</x:f>
        <x:v>17</x:v>
      </x:c>
      <x:c r="L8061" s="266" t="n">
        <x:f>SUM(I8061:K8061)</x:f>
        <x:v>35</x:v>
      </x:c>
      <x:c r="M8061" s="267" t="n">
        <x:f>I8061*TOMATO_HOURS*WEEKS*(1+TOMATO_DIM)^I8061+J8061*CARROT_HOURS*WEEKS*(1+CARROT_DIM)^J8061+K8061*MESCLUN_HOURS*WEEKS*(1+MESCLUN_DIM)^K8061</x:f>
        <x:v>4543.1281599296435</x:v>
      </x:c>
      <x:c r="N8061" s="267" t="n">
        <x:f>MAX(M8061-FARMER_HOURS,0)/TEMP_HOURS_PER_WORKER</x:f>
        <x:v>2.6549501110622526</x:v>
      </x:c>
      <x:c r="O8061" s="268" t="n">
        <x:f>I8061*TOMATO_PRICE+J8061*CARROT_PRICE+K8061*MESCLUN_PRICE</x:f>
        <x:v>164064</x:v>
      </x:c>
      <x:c r="P8061" s="268" t="n">
        <x:f>I8061*TOMATO_FERTILIZER+J8061*CARROT_FERTILIZER+K8061*MESCLUN_FERTILIZER</x:f>
        <x:v>28160</x:v>
      </x:c>
      <x:c r="Q8061" s="268" t="n">
        <x:f>MIN(M8061,FARMER_HOURS)*FARMER_RATE+MAX(M8061-FARMER_HOURS,0)*TEMP_RATE</x:f>
        <x:v>91373.75277655631</x:v>
      </x:c>
      <x:c r="R8061" s="268" t="n">
        <x:f>O8061-P8061-Q8061-FIXED_COST</x:f>
        <x:v>24530.247223443686</x:v>
      </x:c>
      <x:c r="S8061" s="139" t="str">
        <x:f>IF(AND(L8061&lt;=TOTAL_BED_CAP,N8061&lt;=TEMP_WORKER_CAP),"YES","NO")</x:f>
        <x:v>YES</x:v>
      </x:c>
      <x:c r="T8061" s="139" t="n">
        <x:f>IF(S8061="YES",R8061,-1E+99)</x:f>
        <x:v>24530.247223443686</x:v>
      </x:c>
    </x:row>
    <x:row r="8062">
      <x:c r="A8062" s="139"/>
      <x:c r="B8062" s="139"/>
      <x:c r="C8062" s="139"/>
      <x:c r="D8062" s="139"/>
      <x:c r="E8062" s="139"/>
      <x:c r="F8062" s="139"/>
      <x:c r="G8062" s="139"/>
      <x:c r="H8062" s="139"/>
      <x:c r="I8062" s="266" t="n">
        <x:f>INT((ROW()-ROW($I$46))/((CARROT_CAP+1)*(MESCLUN_CAP+1)))</x:f>
        <x:v>12</x:v>
      </x:c>
      <x:c r="J8062" s="266" t="n">
        <x:f>MOD(INT((ROW()-ROW($I$46))/(MESCLUN_CAP+1)),CARROT_CAP+1)</x:f>
        <x:v>6</x:v>
      </x:c>
      <x:c r="K8062" s="266" t="n">
        <x:f>MOD(ROW()-ROW($I$46),MESCLUN_CAP+1)</x:f>
        <x:v>18</x:v>
      </x:c>
      <x:c r="L8062" s="266" t="n">
        <x:f>SUM(I8062:K8062)</x:f>
        <x:v>36</x:v>
      </x:c>
      <x:c r="M8062" s="267" t="n">
        <x:f>I8062*TOMATO_HOURS*WEEKS*(1+TOMATO_DIM)^I8062+J8062*CARROT_HOURS*WEEKS*(1+CARROT_DIM)^J8062+K8062*MESCLUN_HOURS*WEEKS*(1+MESCLUN_DIM)^K8062</x:f>
        <x:v>4611.215151388231</x:v>
      </x:c>
      <x:c r="N8062" s="267" t="n">
        <x:f>MAX(M8062-FARMER_HOURS,0)/TEMP_HOURS_PER_WORKER</x:f>
        <x:v>2.7022327440196046</x:v>
      </x:c>
      <x:c r="O8062" s="268" t="n">
        <x:f>I8062*TOMATO_PRICE+J8062*CARROT_PRICE+K8062*MESCLUN_PRICE</x:f>
        <x:v>166764</x:v>
      </x:c>
      <x:c r="P8062" s="268" t="n">
        <x:f>I8062*TOMATO_FERTILIZER+J8062*CARROT_FERTILIZER+K8062*MESCLUN_FERTILIZER</x:f>
        <x:v>29040</x:v>
      </x:c>
      <x:c r="Q8062" s="268" t="n">
        <x:f>MIN(M8062,FARMER_HOURS)*FARMER_RATE+MAX(M8062-FARMER_HOURS,0)*TEMP_RATE</x:f>
        <x:v>92555.81860049012</x:v>
      </x:c>
      <x:c r="R8062" s="268" t="n">
        <x:f>O8062-P8062-Q8062-FIXED_COST</x:f>
        <x:v>25168.18139950988</x:v>
      </x:c>
      <x:c r="S8062" s="139" t="str">
        <x:f>IF(AND(L8062&lt;=TOTAL_BED_CAP,N8062&lt;=TEMP_WORKER_CAP),"YES","NO")</x:f>
        <x:v>YES</x:v>
      </x:c>
      <x:c r="T8062" s="139" t="n">
        <x:f>IF(S8062="YES",R8062,-1E+99)</x:f>
        <x:v>25168.18139950988</x:v>
      </x:c>
    </x:row>
    <x:row r="8063">
      <x:c r="A8063" s="139"/>
      <x:c r="B8063" s="139"/>
      <x:c r="C8063" s="139"/>
      <x:c r="D8063" s="139"/>
      <x:c r="E8063" s="139"/>
      <x:c r="F8063" s="139"/>
      <x:c r="G8063" s="139"/>
      <x:c r="H8063" s="139"/>
      <x:c r="I8063" s="266" t="n">
        <x:f>INT((ROW()-ROW($I$46))/((CARROT_CAP+1)*(MESCLUN_CAP+1)))</x:f>
        <x:v>12</x:v>
      </x:c>
      <x:c r="J8063" s="266" t="n">
        <x:f>MOD(INT((ROW()-ROW($I$46))/(MESCLUN_CAP+1)),CARROT_CAP+1)</x:f>
        <x:v>6</x:v>
      </x:c>
      <x:c r="K8063" s="266" t="n">
        <x:f>MOD(ROW()-ROW($I$46),MESCLUN_CAP+1)</x:f>
        <x:v>19</x:v>
      </x:c>
      <x:c r="L8063" s="266" t="n">
        <x:f>SUM(I8063:K8063)</x:f>
        <x:v>37</x:v>
      </x:c>
      <x:c r="M8063" s="267" t="n">
        <x:f>I8063*TOMATO_HOURS*WEEKS*(1+TOMATO_DIM)^I8063+J8063*CARROT_HOURS*WEEKS*(1+CARROT_DIM)^J8063+K8063*MESCLUN_HOURS*WEEKS*(1+MESCLUN_DIM)^K8063</x:f>
        <x:v>4680.856680024253</x:v>
      </x:c>
      <x:c r="N8063" s="267" t="n">
        <x:f>MAX(M8063-FARMER_HOURS,0)/TEMP_HOURS_PER_WORKER</x:f>
        <x:v>2.750594916683509</x:v>
      </x:c>
      <x:c r="O8063" s="268" t="n">
        <x:f>I8063*TOMATO_PRICE+J8063*CARROT_PRICE+K8063*MESCLUN_PRICE</x:f>
        <x:v>169464</x:v>
      </x:c>
      <x:c r="P8063" s="268" t="n">
        <x:f>I8063*TOMATO_FERTILIZER+J8063*CARROT_FERTILIZER+K8063*MESCLUN_FERTILIZER</x:f>
        <x:v>29920</x:v>
      </x:c>
      <x:c r="Q8063" s="268" t="n">
        <x:f>MIN(M8063,FARMER_HOURS)*FARMER_RATE+MAX(M8063-FARMER_HOURS,0)*TEMP_RATE</x:f>
        <x:v>93764.87291708773</x:v>
      </x:c>
      <x:c r="R8063" s="268" t="n">
        <x:f>O8063-P8063-Q8063-FIXED_COST</x:f>
        <x:v>25779.127082912266</x:v>
      </x:c>
      <x:c r="S8063" s="139" t="str">
        <x:f>IF(AND(L8063&lt;=TOTAL_BED_CAP,N8063&lt;=TEMP_WORKER_CAP),"YES","NO")</x:f>
        <x:v>YES</x:v>
      </x:c>
      <x:c r="T8063" s="139" t="n">
        <x:f>IF(S8063="YES",R8063,-1E+99)</x:f>
        <x:v>25779.127082912266</x:v>
      </x:c>
    </x:row>
    <x:row r="8064">
      <x:c r="A8064" s="139"/>
      <x:c r="B8064" s="139"/>
      <x:c r="C8064" s="139"/>
      <x:c r="D8064" s="139"/>
      <x:c r="E8064" s="139"/>
      <x:c r="F8064" s="139"/>
      <x:c r="G8064" s="139"/>
      <x:c r="H8064" s="139"/>
      <x:c r="I8064" s="266" t="n">
        <x:f>INT((ROW()-ROW($I$46))/((CARROT_CAP+1)*(MESCLUN_CAP+1)))</x:f>
        <x:v>12</x:v>
      </x:c>
      <x:c r="J8064" s="266" t="n">
        <x:f>MOD(INT((ROW()-ROW($I$46))/(MESCLUN_CAP+1)),CARROT_CAP+1)</x:f>
        <x:v>6</x:v>
      </x:c>
      <x:c r="K8064" s="266" t="n">
        <x:f>MOD(ROW()-ROW($I$46),MESCLUN_CAP+1)</x:f>
        <x:v>20</x:v>
      </x:c>
      <x:c r="L8064" s="266" t="n">
        <x:f>SUM(I8064:K8064)</x:f>
        <x:v>38</x:v>
      </x:c>
      <x:c r="M8064" s="267" t="n">
        <x:f>I8064*TOMATO_HOURS*WEEKS*(1+TOMATO_DIM)^I8064+J8064*CARROT_HOURS*WEEKS*(1+CARROT_DIM)^J8064+K8064*MESCLUN_HOURS*WEEKS*(1+MESCLUN_DIM)^K8064</x:f>
        <x:v>4752.0809706747295</x:v>
      </x:c>
      <x:c r="N8064" s="267" t="n">
        <x:f>MAX(M8064-FARMER_HOURS,0)/TEMP_HOURS_PER_WORKER</x:f>
        <x:v>2.8000562296352287</x:v>
      </x:c>
      <x:c r="O8064" s="268" t="n">
        <x:f>I8064*TOMATO_PRICE+J8064*CARROT_PRICE+K8064*MESCLUN_PRICE</x:f>
        <x:v>172164</x:v>
      </x:c>
      <x:c r="P8064" s="268" t="n">
        <x:f>I8064*TOMATO_FERTILIZER+J8064*CARROT_FERTILIZER+K8064*MESCLUN_FERTILIZER</x:f>
        <x:v>30800</x:v>
      </x:c>
      <x:c r="Q8064" s="268" t="n">
        <x:f>MIN(M8064,FARMER_HOURS)*FARMER_RATE+MAX(M8064-FARMER_HOURS,0)*TEMP_RATE</x:f>
        <x:v>95001.40574088071</x:v>
      </x:c>
      <x:c r="R8064" s="268" t="n">
        <x:f>O8064-P8064-Q8064-FIXED_COST</x:f>
        <x:v>26362.594259119287</x:v>
      </x:c>
      <x:c r="S8064" s="139" t="str">
        <x:f>IF(AND(L8064&lt;=TOTAL_BED_CAP,N8064&lt;=TEMP_WORKER_CAP),"YES","NO")</x:f>
        <x:v>YES</x:v>
      </x:c>
      <x:c r="T8064" s="139" t="n">
        <x:f>IF(S8064="YES",R8064,-1E+99)</x:f>
        <x:v>26362.594259119287</x:v>
      </x:c>
    </x:row>
    <x:row r="8065">
      <x:c r="A8065" s="139"/>
      <x:c r="B8065" s="139"/>
      <x:c r="C8065" s="139"/>
      <x:c r="D8065" s="139"/>
      <x:c r="E8065" s="139"/>
      <x:c r="F8065" s="139"/>
      <x:c r="G8065" s="139"/>
      <x:c r="H8065" s="139"/>
      <x:c r="I8065" s="266" t="n">
        <x:f>INT((ROW()-ROW($I$46))/((CARROT_CAP+1)*(MESCLUN_CAP+1)))</x:f>
        <x:v>12</x:v>
      </x:c>
      <x:c r="J8065" s="266" t="n">
        <x:f>MOD(INT((ROW()-ROW($I$46))/(MESCLUN_CAP+1)),CARROT_CAP+1)</x:f>
        <x:v>6</x:v>
      </x:c>
      <x:c r="K8065" s="266" t="n">
        <x:f>MOD(ROW()-ROW($I$46),MESCLUN_CAP+1)</x:f>
        <x:v>21</x:v>
      </x:c>
      <x:c r="L8065" s="266" t="n">
        <x:f>SUM(I8065:K8065)</x:f>
        <x:v>39</x:v>
      </x:c>
      <x:c r="M8065" s="267" t="n">
        <x:f>I8065*TOMATO_HOURS*WEEKS*(1+TOMATO_DIM)^I8065+J8065*CARROT_HOURS*WEEKS*(1+CARROT_DIM)^J8065+K8065*MESCLUN_HOURS*WEEKS*(1+MESCLUN_DIM)^K8065</x:f>
        <x:v>4824.916710901174</x:v>
      </x:c>
      <x:c r="N8065" s="267" t="n">
        <x:f>MAX(M8065-FARMER_HOURS,0)/TEMP_HOURS_PER_WORKER</x:f>
        <x:v>2.850636604792482</x:v>
      </x:c>
      <x:c r="O8065" s="268" t="n">
        <x:f>I8065*TOMATO_PRICE+J8065*CARROT_PRICE+K8065*MESCLUN_PRICE</x:f>
        <x:v>174864</x:v>
      </x:c>
      <x:c r="P8065" s="268" t="n">
        <x:f>I8065*TOMATO_FERTILIZER+J8065*CARROT_FERTILIZER+K8065*MESCLUN_FERTILIZER</x:f>
        <x:v>31680</x:v>
      </x:c>
      <x:c r="Q8065" s="268" t="n">
        <x:f>MIN(M8065,FARMER_HOURS)*FARMER_RATE+MAX(M8065-FARMER_HOURS,0)*TEMP_RATE</x:f>
        <x:v>96265.91511981205</x:v>
      </x:c>
      <x:c r="R8065" s="268" t="n">
        <x:f>O8065-P8065-Q8065-FIXED_COST</x:f>
        <x:v>26918.084880187947</x:v>
      </x:c>
      <x:c r="S8065" s="139" t="str">
        <x:f>IF(AND(L8065&lt;=TOTAL_BED_CAP,N8065&lt;=TEMP_WORKER_CAP),"YES","NO")</x:f>
        <x:v>YES</x:v>
      </x:c>
      <x:c r="T8065" s="139" t="n">
        <x:f>IF(S8065="YES",R8065,-1E+99)</x:f>
        <x:v>26918.084880187947</x:v>
      </x:c>
    </x:row>
    <x:row r="8066">
      <x:c r="A8066" s="139"/>
      <x:c r="B8066" s="139"/>
      <x:c r="C8066" s="139"/>
      <x:c r="D8066" s="139"/>
      <x:c r="E8066" s="139"/>
      <x:c r="F8066" s="139"/>
      <x:c r="G8066" s="139"/>
      <x:c r="H8066" s="139"/>
      <x:c r="I8066" s="266" t="n">
        <x:f>INT((ROW()-ROW($I$46))/((CARROT_CAP+1)*(MESCLUN_CAP+1)))</x:f>
        <x:v>12</x:v>
      </x:c>
      <x:c r="J8066" s="266" t="n">
        <x:f>MOD(INT((ROW()-ROW($I$46))/(MESCLUN_CAP+1)),CARROT_CAP+1)</x:f>
        <x:v>6</x:v>
      </x:c>
      <x:c r="K8066" s="266" t="n">
        <x:f>MOD(ROW()-ROW($I$46),MESCLUN_CAP+1)</x:f>
        <x:v>22</x:v>
      </x:c>
      <x:c r="L8066" s="266" t="n">
        <x:f>SUM(I8066:K8066)</x:f>
        <x:v>40</x:v>
      </x:c>
      <x:c r="M8066" s="267" t="n">
        <x:f>I8066*TOMATO_HOURS*WEEKS*(1+TOMATO_DIM)^I8066+J8066*CARROT_HOURS*WEEKS*(1+CARROT_DIM)^J8066+K8066*MESCLUN_HOURS*WEEKS*(1+MESCLUN_DIM)^K8066</x:f>
        <x:v>4899.39305814757</x:v>
      </x:c>
      <x:c r="N8066" s="267" t="n">
        <x:f>MAX(M8066-FARMER_HOURS,0)/TEMP_HOURS_PER_WORKER</x:f>
        <x:v>2.902356290380257</x:v>
      </x:c>
      <x:c r="O8066" s="268" t="n">
        <x:f>I8066*TOMATO_PRICE+J8066*CARROT_PRICE+K8066*MESCLUN_PRICE</x:f>
        <x:v>177564</x:v>
      </x:c>
      <x:c r="P8066" s="268" t="n">
        <x:f>I8066*TOMATO_FERTILIZER+J8066*CARROT_FERTILIZER+K8066*MESCLUN_FERTILIZER</x:f>
        <x:v>32560</x:v>
      </x:c>
      <x:c r="Q8066" s="268" t="n">
        <x:f>MIN(M8066,FARMER_HOURS)*FARMER_RATE+MAX(M8066-FARMER_HOURS,0)*TEMP_RATE</x:f>
        <x:v>97558.90725950642</x:v>
      </x:c>
      <x:c r="R8066" s="268" t="n">
        <x:f>O8066-P8066-Q8066-FIXED_COST</x:f>
        <x:v>27445.09274049358</x:v>
      </x:c>
      <x:c r="S8066" s="139" t="str">
        <x:f>IF(AND(L8066&lt;=TOTAL_BED_CAP,N8066&lt;=TEMP_WORKER_CAP),"YES","NO")</x:f>
        <x:v>YES</x:v>
      </x:c>
      <x:c r="T8066" s="139" t="n">
        <x:f>IF(S8066="YES",R8066,-1E+99)</x:f>
        <x:v>27445.09274049358</x:v>
      </x:c>
    </x:row>
    <x:row r="8067">
      <x:c r="A8067" s="139"/>
      <x:c r="B8067" s="139"/>
      <x:c r="C8067" s="139"/>
      <x:c r="D8067" s="139"/>
      <x:c r="E8067" s="139"/>
      <x:c r="F8067" s="139"/>
      <x:c r="G8067" s="139"/>
      <x:c r="H8067" s="139"/>
      <x:c r="I8067" s="266" t="n">
        <x:f>INT((ROW()-ROW($I$46))/((CARROT_CAP+1)*(MESCLUN_CAP+1)))</x:f>
        <x:v>12</x:v>
      </x:c>
      <x:c r="J8067" s="266" t="n">
        <x:f>MOD(INT((ROW()-ROW($I$46))/(MESCLUN_CAP+1)),CARROT_CAP+1)</x:f>
        <x:v>6</x:v>
      </x:c>
      <x:c r="K8067" s="266" t="n">
        <x:f>MOD(ROW()-ROW($I$46),MESCLUN_CAP+1)</x:f>
        <x:v>23</x:v>
      </x:c>
      <x:c r="L8067" s="266" t="n">
        <x:f>SUM(I8067:K8067)</x:f>
        <x:v>41</x:v>
      </x:c>
      <x:c r="M8067" s="267" t="n">
        <x:f>I8067*TOMATO_HOURS*WEEKS*(1+TOMATO_DIM)^I8067+J8067*CARROT_HOURS*WEEKS*(1+CARROT_DIM)^J8067+K8067*MESCLUN_HOURS*WEEKS*(1+MESCLUN_DIM)^K8067</x:f>
        <x:v>4975.539647005006</x:v>
      </x:c>
      <x:c r="N8067" s="267" t="n">
        <x:f>MAX(M8067-FARMER_HOURS,0)/TEMP_HOURS_PER_WORKER</x:f>
        <x:v>2.9552358659756988</x:v>
      </x:c>
      <x:c r="O8067" s="268" t="n">
        <x:f>I8067*TOMATO_PRICE+J8067*CARROT_PRICE+K8067*MESCLUN_PRICE</x:f>
        <x:v>180264</x:v>
      </x:c>
      <x:c r="P8067" s="268" t="n">
        <x:f>I8067*TOMATO_FERTILIZER+J8067*CARROT_FERTILIZER+K8067*MESCLUN_FERTILIZER</x:f>
        <x:v>33440</x:v>
      </x:c>
      <x:c r="Q8067" s="268" t="n">
        <x:f>MIN(M8067,FARMER_HOURS)*FARMER_RATE+MAX(M8067-FARMER_HOURS,0)*TEMP_RATE</x:f>
        <x:v>98880.89664939247</x:v>
      </x:c>
      <x:c r="R8067" s="268" t="n">
        <x:f>O8067-P8067-Q8067-FIXED_COST</x:f>
        <x:v>27943.103350607533</x:v>
      </x:c>
      <x:c r="S8067" s="139" t="str">
        <x:f>IF(AND(L8067&lt;=TOTAL_BED_CAP,N8067&lt;=TEMP_WORKER_CAP),"YES","NO")</x:f>
        <x:v>YES</x:v>
      </x:c>
      <x:c r="T8067" s="139" t="n">
        <x:f>IF(S8067="YES",R8067,-1E+99)</x:f>
        <x:v>27943.103350607533</x:v>
      </x:c>
    </x:row>
    <x:row r="8068">
      <x:c r="A8068" s="139"/>
      <x:c r="B8068" s="139"/>
      <x:c r="C8068" s="139"/>
      <x:c r="D8068" s="139"/>
      <x:c r="E8068" s="139"/>
      <x:c r="F8068" s="139"/>
      <x:c r="G8068" s="139"/>
      <x:c r="H8068" s="139"/>
      <x:c r="I8068" s="266" t="n">
        <x:f>INT((ROW()-ROW($I$46))/((CARROT_CAP+1)*(MESCLUN_CAP+1)))</x:f>
        <x:v>12</x:v>
      </x:c>
      <x:c r="J8068" s="266" t="n">
        <x:f>MOD(INT((ROW()-ROW($I$46))/(MESCLUN_CAP+1)),CARROT_CAP+1)</x:f>
        <x:v>6</x:v>
      </x:c>
      <x:c r="K8068" s="266" t="n">
        <x:f>MOD(ROW()-ROW($I$46),MESCLUN_CAP+1)</x:f>
        <x:v>24</x:v>
      </x:c>
      <x:c r="L8068" s="266" t="n">
        <x:f>SUM(I8068:K8068)</x:f>
        <x:v>42</x:v>
      </x:c>
      <x:c r="M8068" s="267" t="n">
        <x:f>I8068*TOMATO_HOURS*WEEKS*(1+TOMATO_DIM)^I8068+J8068*CARROT_HOURS*WEEKS*(1+CARROT_DIM)^J8068+K8068*MESCLUN_HOURS*WEEKS*(1+MESCLUN_DIM)^K8068</x:f>
        <x:v>5053.386596584502</x:v>
      </x:c>
      <x:c r="N8068" s="267" t="n">
        <x:f>MAX(M8068-FARMER_HOURS,0)/TEMP_HOURS_PER_WORKER</x:f>
        <x:v>3.009296247628126</x:v>
      </x:c>
      <x:c r="O8068" s="268" t="n">
        <x:f>I8068*TOMATO_PRICE+J8068*CARROT_PRICE+K8068*MESCLUN_PRICE</x:f>
        <x:v>182964</x:v>
      </x:c>
      <x:c r="P8068" s="268" t="n">
        <x:f>I8068*TOMATO_FERTILIZER+J8068*CARROT_FERTILIZER+K8068*MESCLUN_FERTILIZER</x:f>
        <x:v>34320</x:v>
      </x:c>
      <x:c r="Q8068" s="268" t="n">
        <x:f>MIN(M8068,FARMER_HOURS)*FARMER_RATE+MAX(M8068-FARMER_HOURS,0)*TEMP_RATE</x:f>
        <x:v>100232.40619070316</x:v>
      </x:c>
      <x:c r="R8068" s="268" t="n">
        <x:f>O8068-P8068-Q8068-FIXED_COST</x:f>
        <x:v>28411.593809296843</x:v>
      </x:c>
      <x:c r="S8068" s="139" t="str">
        <x:f>IF(AND(L8068&lt;=TOTAL_BED_CAP,N8068&lt;=TEMP_WORKER_CAP),"YES","NO")</x:f>
        <x:v>YES</x:v>
      </x:c>
      <x:c r="T8068" s="139" t="n">
        <x:f>IF(S8068="YES",R8068,-1E+99)</x:f>
        <x:v>28411.593809296843</x:v>
      </x:c>
    </x:row>
    <x:row r="8069">
      <x:c r="A8069" s="139"/>
      <x:c r="B8069" s="139"/>
      <x:c r="C8069" s="139"/>
      <x:c r="D8069" s="139"/>
      <x:c r="E8069" s="139"/>
      <x:c r="F8069" s="139"/>
      <x:c r="G8069" s="139"/>
      <x:c r="H8069" s="139"/>
      <x:c r="I8069" s="266" t="n">
        <x:f>INT((ROW()-ROW($I$46))/((CARROT_CAP+1)*(MESCLUN_CAP+1)))</x:f>
        <x:v>12</x:v>
      </x:c>
      <x:c r="J8069" s="266" t="n">
        <x:f>MOD(INT((ROW()-ROW($I$46))/(MESCLUN_CAP+1)),CARROT_CAP+1)</x:f>
        <x:v>6</x:v>
      </x:c>
      <x:c r="K8069" s="266" t="n">
        <x:f>MOD(ROW()-ROW($I$46),MESCLUN_CAP+1)</x:f>
        <x:v>25</x:v>
      </x:c>
      <x:c r="L8069" s="266" t="n">
        <x:f>SUM(I8069:K8069)</x:f>
        <x:v>43</x:v>
      </x:c>
      <x:c r="M8069" s="267" t="n">
        <x:f>I8069*TOMATO_HOURS*WEEKS*(1+TOMATO_DIM)^I8069+J8069*CARROT_HOURS*WEEKS*(1+CARROT_DIM)^J8069+K8069*MESCLUN_HOURS*WEEKS*(1+MESCLUN_DIM)^K8069</x:f>
        <x:v>5132.9645179996</x:v>
      </x:c>
      <x:c r="N8069" s="267" t="n">
        <x:f>MAX(M8069-FARMER_HOURS,0)/TEMP_HOURS_PER_WORKER</x:f>
        <x:v>3.0645586930552775</x:v>
      </x:c>
      <x:c r="O8069" s="268" t="n">
        <x:f>I8069*TOMATO_PRICE+J8069*CARROT_PRICE+K8069*MESCLUN_PRICE</x:f>
        <x:v>185664</x:v>
      </x:c>
      <x:c r="P8069" s="268" t="n">
        <x:f>I8069*TOMATO_FERTILIZER+J8069*CARROT_FERTILIZER+K8069*MESCLUN_FERTILIZER</x:f>
        <x:v>35200</x:v>
      </x:c>
      <x:c r="Q8069" s="268" t="n">
        <x:f>MIN(M8069,FARMER_HOURS)*FARMER_RATE+MAX(M8069-FARMER_HOURS,0)*TEMP_RATE</x:f>
        <x:v>101613.96732638194</x:v>
      </x:c>
      <x:c r="R8069" s="268" t="n">
        <x:f>O8069-P8069-Q8069-FIXED_COST</x:f>
        <x:v>28850.032673618058</x:v>
      </x:c>
      <x:c r="S8069" s="139" t="str">
        <x:f>IF(AND(L8069&lt;=TOTAL_BED_CAP,N8069&lt;=TEMP_WORKER_CAP),"YES","NO")</x:f>
        <x:v>YES</x:v>
      </x:c>
      <x:c r="T8069" s="139" t="n">
        <x:f>IF(S8069="YES",R8069,-1E+99)</x:f>
        <x:v>28850.032673618058</x:v>
      </x:c>
    </x:row>
    <x:row r="8070">
      <x:c r="A8070" s="139"/>
      <x:c r="B8070" s="139"/>
      <x:c r="C8070" s="139"/>
      <x:c r="D8070" s="139"/>
      <x:c r="E8070" s="139"/>
      <x:c r="F8070" s="139"/>
      <x:c r="G8070" s="139"/>
      <x:c r="H8070" s="139"/>
      <x:c r="I8070" s="266" t="n">
        <x:f>INT((ROW()-ROW($I$46))/((CARROT_CAP+1)*(MESCLUN_CAP+1)))</x:f>
        <x:v>12</x:v>
      </x:c>
      <x:c r="J8070" s="266" t="n">
        <x:f>MOD(INT((ROW()-ROW($I$46))/(MESCLUN_CAP+1)),CARROT_CAP+1)</x:f>
        <x:v>6</x:v>
      </x:c>
      <x:c r="K8070" s="266" t="n">
        <x:f>MOD(ROW()-ROW($I$46),MESCLUN_CAP+1)</x:f>
        <x:v>26</x:v>
      </x:c>
      <x:c r="L8070" s="266" t="n">
        <x:f>SUM(I8070:K8070)</x:f>
        <x:v>44</x:v>
      </x:c>
      <x:c r="M8070" s="267" t="n">
        <x:f>I8070*TOMATO_HOURS*WEEKS*(1+TOMATO_DIM)^I8070+J8070*CARROT_HOURS*WEEKS*(1+CARROT_DIM)^J8070+K8070*MESCLUN_HOURS*WEEKS*(1+MESCLUN_DIM)^K8070</x:f>
        <x:v>5214.304521960316</x:v>
      </x:c>
      <x:c r="N8070" s="267" t="n">
        <x:f>MAX(M8070-FARMER_HOURS,0)/TEMP_HOURS_PER_WORKER</x:f>
        <x:v>3.1210448069168866</x:v>
      </x:c>
      <x:c r="O8070" s="268" t="n">
        <x:f>I8070*TOMATO_PRICE+J8070*CARROT_PRICE+K8070*MESCLUN_PRICE</x:f>
        <x:v>188364</x:v>
      </x:c>
      <x:c r="P8070" s="268" t="n">
        <x:f>I8070*TOMATO_FERTILIZER+J8070*CARROT_FERTILIZER+K8070*MESCLUN_FERTILIZER</x:f>
        <x:v>36080</x:v>
      </x:c>
      <x:c r="Q8070" s="268" t="n">
        <x:f>MIN(M8070,FARMER_HOURS)*FARMER_RATE+MAX(M8070-FARMER_HOURS,0)*TEMP_RATE</x:f>
        <x:v>103026.12017292216</x:v>
      </x:c>
      <x:c r="R8070" s="268" t="n">
        <x:f>O8070-P8070-Q8070-FIXED_COST</x:f>
        <x:v>29257.879827077835</x:v>
      </x:c>
      <x:c r="S8070" s="139" t="str">
        <x:f>IF(AND(L8070&lt;=TOTAL_BED_CAP,N8070&lt;=TEMP_WORKER_CAP),"YES","NO")</x:f>
        <x:v>YES</x:v>
      </x:c>
      <x:c r="T8070" s="139" t="n">
        <x:f>IF(S8070="YES",R8070,-1E+99)</x:f>
        <x:v>29257.879827077835</x:v>
      </x:c>
    </x:row>
    <x:row r="8071">
      <x:c r="A8071" s="139"/>
      <x:c r="B8071" s="139"/>
      <x:c r="C8071" s="139"/>
      <x:c r="D8071" s="139"/>
      <x:c r="E8071" s="139"/>
      <x:c r="F8071" s="139"/>
      <x:c r="G8071" s="139"/>
      <x:c r="H8071" s="139"/>
      <x:c r="I8071" s="266" t="n">
        <x:f>INT((ROW()-ROW($I$46))/((CARROT_CAP+1)*(MESCLUN_CAP+1)))</x:f>
        <x:v>12</x:v>
      </x:c>
      <x:c r="J8071" s="266" t="n">
        <x:f>MOD(INT((ROW()-ROW($I$46))/(MESCLUN_CAP+1)),CARROT_CAP+1)</x:f>
        <x:v>6</x:v>
      </x:c>
      <x:c r="K8071" s="266" t="n">
        <x:f>MOD(ROW()-ROW($I$46),MESCLUN_CAP+1)</x:f>
        <x:v>27</x:v>
      </x:c>
      <x:c r="L8071" s="266" t="n">
        <x:f>SUM(I8071:K8071)</x:f>
        <x:v>45</x:v>
      </x:c>
      <x:c r="M8071" s="267" t="n">
        <x:f>I8071*TOMATO_HOURS*WEEKS*(1+TOMATO_DIM)^I8071+J8071*CARROT_HOURS*WEEKS*(1+CARROT_DIM)^J8071+K8071*MESCLUN_HOURS*WEEKS*(1+MESCLUN_DIM)^K8071</x:f>
        <x:v>5297.438226480073</x:v>
      </x:c>
      <x:c r="N8071" s="267" t="n">
        <x:f>MAX(M8071-FARMER_HOURS,0)/TEMP_HOURS_PER_WORKER</x:f>
        <x:v>3.1787765461667177</x:v>
      </x:c>
      <x:c r="O8071" s="268" t="n">
        <x:f>I8071*TOMATO_PRICE+J8071*CARROT_PRICE+K8071*MESCLUN_PRICE</x:f>
        <x:v>191064</x:v>
      </x:c>
      <x:c r="P8071" s="268" t="n">
        <x:f>I8071*TOMATO_FERTILIZER+J8071*CARROT_FERTILIZER+K8071*MESCLUN_FERTILIZER</x:f>
        <x:v>36960</x:v>
      </x:c>
      <x:c r="Q8071" s="268" t="n">
        <x:f>MIN(M8071,FARMER_HOURS)*FARMER_RATE+MAX(M8071-FARMER_HOURS,0)*TEMP_RATE</x:f>
        <x:v>104469.41365416793</x:v>
      </x:c>
      <x:c r="R8071" s="268" t="n">
        <x:f>O8071-P8071-Q8071-FIXED_COST</x:f>
        <x:v>29634.586345832067</x:v>
      </x:c>
      <x:c r="S8071" s="139" t="str">
        <x:f>IF(AND(L8071&lt;=TOTAL_BED_CAP,N8071&lt;=TEMP_WORKER_CAP),"YES","NO")</x:f>
        <x:v>YES</x:v>
      </x:c>
      <x:c r="T8071" s="139" t="n">
        <x:f>IF(S8071="YES",R8071,-1E+99)</x:f>
        <x:v>29634.586345832067</x:v>
      </x:c>
    </x:row>
    <x:row r="8072">
      <x:c r="A8072" s="139"/>
      <x:c r="B8072" s="139"/>
      <x:c r="C8072" s="139"/>
      <x:c r="D8072" s="139"/>
      <x:c r="E8072" s="139"/>
      <x:c r="F8072" s="139"/>
      <x:c r="G8072" s="139"/>
      <x:c r="H8072" s="139"/>
      <x:c r="I8072" s="266" t="n">
        <x:f>INT((ROW()-ROW($I$46))/((CARROT_CAP+1)*(MESCLUN_CAP+1)))</x:f>
        <x:v>12</x:v>
      </x:c>
      <x:c r="J8072" s="266" t="n">
        <x:f>MOD(INT((ROW()-ROW($I$46))/(MESCLUN_CAP+1)),CARROT_CAP+1)</x:f>
        <x:v>6</x:v>
      </x:c>
      <x:c r="K8072" s="266" t="n">
        <x:f>MOD(ROW()-ROW($I$46),MESCLUN_CAP+1)</x:f>
        <x:v>28</x:v>
      </x:c>
      <x:c r="L8072" s="266" t="n">
        <x:f>SUM(I8072:K8072)</x:f>
        <x:v>46</x:v>
      </x:c>
      <x:c r="M8072" s="267" t="n">
        <x:f>I8072*TOMATO_HOURS*WEEKS*(1+TOMATO_DIM)^I8072+J8072*CARROT_HOURS*WEEKS*(1+CARROT_DIM)^J8072+K8072*MESCLUN_HOURS*WEEKS*(1+MESCLUN_DIM)^K8072</x:f>
        <x:v>5382.397764697227</x:v>
      </x:c>
      <x:c r="N8072" s="267" t="n">
        <x:f>MAX(M8072-FARMER_HOURS,0)/TEMP_HOURS_PER_WORKER</x:f>
        <x:v>3.2377762254841853</x:v>
      </x:c>
      <x:c r="O8072" s="268" t="n">
        <x:f>I8072*TOMATO_PRICE+J8072*CARROT_PRICE+K8072*MESCLUN_PRICE</x:f>
        <x:v>193764</x:v>
      </x:c>
      <x:c r="P8072" s="268" t="n">
        <x:f>I8072*TOMATO_FERTILIZER+J8072*CARROT_FERTILIZER+K8072*MESCLUN_FERTILIZER</x:f>
        <x:v>37840</x:v>
      </x:c>
      <x:c r="Q8072" s="268" t="n">
        <x:f>MIN(M8072,FARMER_HOURS)*FARMER_RATE+MAX(M8072-FARMER_HOURS,0)*TEMP_RATE</x:f>
        <x:v>105944.40563710463</x:v>
      </x:c>
      <x:c r="R8072" s="268" t="n">
        <x:f>O8072-P8072-Q8072-FIXED_COST</x:f>
        <x:v>29979.59436289537</x:v>
      </x:c>
      <x:c r="S8072" s="139" t="str">
        <x:f>IF(AND(L8072&lt;=TOTAL_BED_CAP,N8072&lt;=TEMP_WORKER_CAP),"YES","NO")</x:f>
        <x:v>YES</x:v>
      </x:c>
      <x:c r="T8072" s="139" t="n">
        <x:f>IF(S8072="YES",R8072,-1E+99)</x:f>
        <x:v>29979.59436289537</x:v>
      </x:c>
    </x:row>
    <x:row r="8073">
      <x:c r="A8073" s="139"/>
      <x:c r="B8073" s="139"/>
      <x:c r="C8073" s="139"/>
      <x:c r="D8073" s="139"/>
      <x:c r="E8073" s="139"/>
      <x:c r="F8073" s="139"/>
      <x:c r="G8073" s="139"/>
      <x:c r="H8073" s="139"/>
      <x:c r="I8073" s="266" t="n">
        <x:f>INT((ROW()-ROW($I$46))/((CARROT_CAP+1)*(MESCLUN_CAP+1)))</x:f>
        <x:v>12</x:v>
      </x:c>
      <x:c r="J8073" s="266" t="n">
        <x:f>MOD(INT((ROW()-ROW($I$46))/(MESCLUN_CAP+1)),CARROT_CAP+1)</x:f>
        <x:v>6</x:v>
      </x:c>
      <x:c r="K8073" s="266" t="n">
        <x:f>MOD(ROW()-ROW($I$46),MESCLUN_CAP+1)</x:f>
        <x:v>29</x:v>
      </x:c>
      <x:c r="L8073" s="266" t="n">
        <x:f>SUM(I8073:K8073)</x:f>
        <x:v>47</x:v>
      </x:c>
      <x:c r="M8073" s="267" t="n">
        <x:f>I8073*TOMATO_HOURS*WEEKS*(1+TOMATO_DIM)^I8073+J8073*CARROT_HOURS*WEEKS*(1+CARROT_DIM)^J8073+K8073*MESCLUN_HOURS*WEEKS*(1+MESCLUN_DIM)^K8073</x:f>
        <x:v>5469.21579281288</x:v>
      </x:c>
      <x:c r="N8073" s="267" t="n">
        <x:f>MAX(M8073-FARMER_HOURS,0)/TEMP_HOURS_PER_WORKER</x:f>
        <x:v>3.2980665227867223</x:v>
      </x:c>
      <x:c r="O8073" s="268" t="n">
        <x:f>I8073*TOMATO_PRICE+J8073*CARROT_PRICE+K8073*MESCLUN_PRICE</x:f>
        <x:v>196464</x:v>
      </x:c>
      <x:c r="P8073" s="268" t="n">
        <x:f>I8073*TOMATO_FERTILIZER+J8073*CARROT_FERTILIZER+K8073*MESCLUN_FERTILIZER</x:f>
        <x:v>38720</x:v>
      </x:c>
      <x:c r="Q8073" s="268" t="n">
        <x:f>MIN(M8073,FARMER_HOURS)*FARMER_RATE+MAX(M8073-FARMER_HOURS,0)*TEMP_RATE</x:f>
        <x:v>107451.66306966805</x:v>
      </x:c>
      <x:c r="R8073" s="268" t="n">
        <x:f>O8073-P8073-Q8073-FIXED_COST</x:f>
        <x:v>30292.33693033195</x:v>
      </x:c>
      <x:c r="S8073" s="139" t="str">
        <x:f>IF(AND(L8073&lt;=TOTAL_BED_CAP,N8073&lt;=TEMP_WORKER_CAP),"YES","NO")</x:f>
        <x:v>YES</x:v>
      </x:c>
      <x:c r="T8073" s="139" t="n">
        <x:f>IF(S8073="YES",R8073,-1E+99)</x:f>
        <x:v>30292.33693033195</x:v>
      </x:c>
    </x:row>
    <x:row r="8074">
      <x:c r="A8074" s="139"/>
      <x:c r="B8074" s="139"/>
      <x:c r="C8074" s="139"/>
      <x:c r="D8074" s="139"/>
      <x:c r="E8074" s="139"/>
      <x:c r="F8074" s="139"/>
      <x:c r="G8074" s="139"/>
      <x:c r="H8074" s="139"/>
      <x:c r="I8074" s="266" t="n">
        <x:f>INT((ROW()-ROW($I$46))/((CARROT_CAP+1)*(MESCLUN_CAP+1)))</x:f>
        <x:v>12</x:v>
      </x:c>
      <x:c r="J8074" s="266" t="n">
        <x:f>MOD(INT((ROW()-ROW($I$46))/(MESCLUN_CAP+1)),CARROT_CAP+1)</x:f>
        <x:v>6</x:v>
      </x:c>
      <x:c r="K8074" s="266" t="n">
        <x:f>MOD(ROW()-ROW($I$46),MESCLUN_CAP+1)</x:f>
        <x:v>30</x:v>
      </x:c>
      <x:c r="L8074" s="266" t="n">
        <x:f>SUM(I8074:K8074)</x:f>
        <x:v>48</x:v>
      </x:c>
      <x:c r="M8074" s="267" t="n">
        <x:f>I8074*TOMATO_HOURS*WEEKS*(1+TOMATO_DIM)^I8074+J8074*CARROT_HOURS*WEEKS*(1+CARROT_DIM)^J8074+K8074*MESCLUN_HOURS*WEEKS*(1+MESCLUN_DIM)^K8074</x:f>
        <x:v>5557.92549814665</x:v>
      </x:c>
      <x:c r="N8074" s="267" t="n">
        <x:f>MAX(M8074-FARMER_HOURS,0)/TEMP_HOURS_PER_WORKER</x:f>
        <x:v>3.3596704848240626</x:v>
      </x:c>
      <x:c r="O8074" s="268" t="n">
        <x:f>I8074*TOMATO_PRICE+J8074*CARROT_PRICE+K8074*MESCLUN_PRICE</x:f>
        <x:v>199164</x:v>
      </x:c>
      <x:c r="P8074" s="268" t="n">
        <x:f>I8074*TOMATO_FERTILIZER+J8074*CARROT_FERTILIZER+K8074*MESCLUN_FERTILIZER</x:f>
        <x:v>39600</x:v>
      </x:c>
      <x:c r="Q8074" s="268" t="n">
        <x:f>MIN(M8074,FARMER_HOURS)*FARMER_RATE+MAX(M8074-FARMER_HOURS,0)*TEMP_RATE</x:f>
        <x:v>108991.76212060156</x:v>
      </x:c>
      <x:c r="R8074" s="268" t="n">
        <x:f>O8074-P8074-Q8074-FIXED_COST</x:f>
        <x:v>30572.23787939844</x:v>
      </x:c>
      <x:c r="S8074" s="139" t="str">
        <x:f>IF(AND(L8074&lt;=TOTAL_BED_CAP,N8074&lt;=TEMP_WORKER_CAP),"YES","NO")</x:f>
        <x:v>YES</x:v>
      </x:c>
      <x:c r="T8074" s="139" t="n">
        <x:f>IF(S8074="YES",R8074,-1E+99)</x:f>
        <x:v>30572.23787939844</x:v>
      </x:c>
    </x:row>
    <x:row r="8075">
      <x:c r="A8075" s="139"/>
      <x:c r="B8075" s="139"/>
      <x:c r="C8075" s="139"/>
      <x:c r="D8075" s="139"/>
      <x:c r="E8075" s="139"/>
      <x:c r="F8075" s="139"/>
      <x:c r="G8075" s="139"/>
      <x:c r="H8075" s="139"/>
      <x:c r="I8075" s="266" t="n">
        <x:f>INT((ROW()-ROW($I$46))/((CARROT_CAP+1)*(MESCLUN_CAP+1)))</x:f>
        <x:v>12</x:v>
      </x:c>
      <x:c r="J8075" s="266" t="n">
        <x:f>MOD(INT((ROW()-ROW($I$46))/(MESCLUN_CAP+1)),CARROT_CAP+1)</x:f>
        <x:v>7</x:v>
      </x:c>
      <x:c r="K8075" s="266" t="n">
        <x:f>MOD(ROW()-ROW($I$46),MESCLUN_CAP+1)</x:f>
        <x:v>0</x:v>
      </x:c>
      <x:c r="L8075" s="266" t="n">
        <x:f>SUM(I8075:K8075)</x:f>
        <x:v>19</x:v>
      </x:c>
      <x:c r="M8075" s="267" t="n">
        <x:f>I8075*TOMATO_HOURS*WEEKS*(1+TOMATO_DIM)^I8075+J8075*CARROT_HOURS*WEEKS*(1+CARROT_DIM)^J8075+K8075*MESCLUN_HOURS*WEEKS*(1+MESCLUN_DIM)^K8075</x:f>
        <x:v>3639.126655129008</x:v>
      </x:c>
      <x:c r="N8075" s="267" t="n">
        <x:f>MAX(M8075-FARMER_HOURS,0)/TEMP_HOURS_PER_WORKER</x:f>
        <x:v>2.0271712882840336</x:v>
      </x:c>
      <x:c r="O8075" s="268" t="n">
        <x:f>I8075*TOMATO_PRICE+J8075*CARROT_PRICE+K8075*MESCLUN_PRICE</x:f>
        <x:v>120258</x:v>
      </x:c>
      <x:c r="P8075" s="268" t="n">
        <x:f>I8075*TOMATO_FERTILIZER+J8075*CARROT_FERTILIZER+K8075*MESCLUN_FERTILIZER</x:f>
        <x:v>13640</x:v>
      </x:c>
      <x:c r="Q8075" s="268" t="n">
        <x:f>MIN(M8075,FARMER_HOURS)*FARMER_RATE+MAX(M8075-FARMER_HOURS,0)*TEMP_RATE</x:f>
        <x:v>75679.28220710083</x:v>
      </x:c>
      <x:c r="R8075" s="268" t="n">
        <x:f>O8075-P8075-Q8075-FIXED_COST</x:f>
        <x:v>10938.717792899173</x:v>
      </x:c>
      <x:c r="S8075" s="139" t="str">
        <x:f>IF(AND(L8075&lt;=TOTAL_BED_CAP,N8075&lt;=TEMP_WORKER_CAP),"YES","NO")</x:f>
        <x:v>YES</x:v>
      </x:c>
      <x:c r="T8075" s="139" t="n">
        <x:f>IF(S8075="YES",R8075,-1E+99)</x:f>
        <x:v>10938.717792899173</x:v>
      </x:c>
    </x:row>
    <x:row r="8076">
      <x:c r="A8076" s="139"/>
      <x:c r="B8076" s="139"/>
      <x:c r="C8076" s="139"/>
      <x:c r="D8076" s="139"/>
      <x:c r="E8076" s="139"/>
      <x:c r="F8076" s="139"/>
      <x:c r="G8076" s="139"/>
      <x:c r="H8076" s="139"/>
      <x:c r="I8076" s="266" t="n">
        <x:f>INT((ROW()-ROW($I$46))/((CARROT_CAP+1)*(MESCLUN_CAP+1)))</x:f>
        <x:v>12</x:v>
      </x:c>
      <x:c r="J8076" s="266" t="n">
        <x:f>MOD(INT((ROW()-ROW($I$46))/(MESCLUN_CAP+1)),CARROT_CAP+1)</x:f>
        <x:v>7</x:v>
      </x:c>
      <x:c r="K8076" s="266" t="n">
        <x:f>MOD(ROW()-ROW($I$46),MESCLUN_CAP+1)</x:f>
        <x:v>1</x:v>
      </x:c>
      <x:c r="L8076" s="266" t="n">
        <x:f>SUM(I8076:K8076)</x:f>
        <x:v>20</x:v>
      </x:c>
      <x:c r="M8076" s="267" t="n">
        <x:f>I8076*TOMATO_HOURS*WEEKS*(1+TOMATO_DIM)^I8076+J8076*CARROT_HOURS*WEEKS*(1+CARROT_DIM)^J8076+K8076*MESCLUN_HOURS*WEEKS*(1+MESCLUN_DIM)^K8076</x:f>
        <x:v>3684.689155129008</x:v>
      </x:c>
      <x:c r="N8076" s="267" t="n">
        <x:f>MAX(M8076-FARMER_HOURS,0)/TEMP_HOURS_PER_WORKER</x:f>
        <x:v>2.0588119132840337</x:v>
      </x:c>
      <x:c r="O8076" s="268" t="n">
        <x:f>I8076*TOMATO_PRICE+J8076*CARROT_PRICE+K8076*MESCLUN_PRICE</x:f>
        <x:v>122958</x:v>
      </x:c>
      <x:c r="P8076" s="268" t="n">
        <x:f>I8076*TOMATO_FERTILIZER+J8076*CARROT_FERTILIZER+K8076*MESCLUN_FERTILIZER</x:f>
        <x:v>14520</x:v>
      </x:c>
      <x:c r="Q8076" s="268" t="n">
        <x:f>MIN(M8076,FARMER_HOURS)*FARMER_RATE+MAX(M8076-FARMER_HOURS,0)*TEMP_RATE</x:f>
        <x:v>76470.29783210083</x:v>
      </x:c>
      <x:c r="R8076" s="268" t="n">
        <x:f>O8076-P8076-Q8076-FIXED_COST</x:f>
        <x:v>11967.702167899173</x:v>
      </x:c>
      <x:c r="S8076" s="139" t="str">
        <x:f>IF(AND(L8076&lt;=TOTAL_BED_CAP,N8076&lt;=TEMP_WORKER_CAP),"YES","NO")</x:f>
        <x:v>YES</x:v>
      </x:c>
      <x:c r="T8076" s="139" t="n">
        <x:f>IF(S8076="YES",R8076,-1E+99)</x:f>
        <x:v>11967.702167899173</x:v>
      </x:c>
    </x:row>
    <x:row r="8077">
      <x:c r="A8077" s="139"/>
      <x:c r="B8077" s="139"/>
      <x:c r="C8077" s="139"/>
      <x:c r="D8077" s="139"/>
      <x:c r="E8077" s="139"/>
      <x:c r="F8077" s="139"/>
      <x:c r="G8077" s="139"/>
      <x:c r="H8077" s="139"/>
      <x:c r="I8077" s="266" t="n">
        <x:f>INT((ROW()-ROW($I$46))/((CARROT_CAP+1)*(MESCLUN_CAP+1)))</x:f>
        <x:v>12</x:v>
      </x:c>
      <x:c r="J8077" s="266" t="n">
        <x:f>MOD(INT((ROW()-ROW($I$46))/(MESCLUN_CAP+1)),CARROT_CAP+1)</x:f>
        <x:v>7</x:v>
      </x:c>
      <x:c r="K8077" s="266" t="n">
        <x:f>MOD(ROW()-ROW($I$46),MESCLUN_CAP+1)</x:f>
        <x:v>2</x:v>
      </x:c>
      <x:c r="L8077" s="266" t="n">
        <x:f>SUM(I8077:K8077)</x:f>
        <x:v>21</x:v>
      </x:c>
      <x:c r="M8077" s="267" t="n">
        <x:f>I8077*TOMATO_HOURS*WEEKS*(1+TOMATO_DIM)^I8077+J8077*CARROT_HOURS*WEEKS*(1+CARROT_DIM)^J8077+K8077*MESCLUN_HOURS*WEEKS*(1+MESCLUN_DIM)^K8077</x:f>
        <x:v>3731.390717629008</x:v>
      </x:c>
      <x:c r="N8077" s="267" t="n">
        <x:f>MAX(M8077-FARMER_HOURS,0)/TEMP_HOURS_PER_WORKER</x:f>
        <x:v>2.0912435539090333</x:v>
      </x:c>
      <x:c r="O8077" s="268" t="n">
        <x:f>I8077*TOMATO_PRICE+J8077*CARROT_PRICE+K8077*MESCLUN_PRICE</x:f>
        <x:v>125658</x:v>
      </x:c>
      <x:c r="P8077" s="268" t="n">
        <x:f>I8077*TOMATO_FERTILIZER+J8077*CARROT_FERTILIZER+K8077*MESCLUN_FERTILIZER</x:f>
        <x:v>15400</x:v>
      </x:c>
      <x:c r="Q8077" s="268" t="n">
        <x:f>MIN(M8077,FARMER_HOURS)*FARMER_RATE+MAX(M8077-FARMER_HOURS,0)*TEMP_RATE</x:f>
        <x:v>77281.08884772583</x:v>
      </x:c>
      <x:c r="R8077" s="268" t="n">
        <x:f>O8077-P8077-Q8077-FIXED_COST</x:f>
        <x:v>12976.911152274173</x:v>
      </x:c>
      <x:c r="S8077" s="139" t="str">
        <x:f>IF(AND(L8077&lt;=TOTAL_BED_CAP,N8077&lt;=TEMP_WORKER_CAP),"YES","NO")</x:f>
        <x:v>YES</x:v>
      </x:c>
      <x:c r="T8077" s="139" t="n">
        <x:f>IF(S8077="YES",R8077,-1E+99)</x:f>
        <x:v>12976.911152274173</x:v>
      </x:c>
    </x:row>
    <x:row r="8078">
      <x:c r="A8078" s="139"/>
      <x:c r="B8078" s="139"/>
      <x:c r="C8078" s="139"/>
      <x:c r="D8078" s="139"/>
      <x:c r="E8078" s="139"/>
      <x:c r="F8078" s="139"/>
      <x:c r="G8078" s="139"/>
      <x:c r="H8078" s="139"/>
      <x:c r="I8078" s="266" t="n">
        <x:f>INT((ROW()-ROW($I$46))/((CARROT_CAP+1)*(MESCLUN_CAP+1)))</x:f>
        <x:v>12</x:v>
      </x:c>
      <x:c r="J8078" s="266" t="n">
        <x:f>MOD(INT((ROW()-ROW($I$46))/(MESCLUN_CAP+1)),CARROT_CAP+1)</x:f>
        <x:v>7</x:v>
      </x:c>
      <x:c r="K8078" s="266" t="n">
        <x:f>MOD(ROW()-ROW($I$46),MESCLUN_CAP+1)</x:f>
        <x:v>3</x:v>
      </x:c>
      <x:c r="L8078" s="266" t="n">
        <x:f>SUM(I8078:K8078)</x:f>
        <x:v>22</x:v>
      </x:c>
      <x:c r="M8078" s="267" t="n">
        <x:f>I8078*TOMATO_HOURS*WEEKS*(1+TOMATO_DIM)^I8078+J8078*CARROT_HOURS*WEEKS*(1+CARROT_DIM)^J8078+K8078*MESCLUN_HOURS*WEEKS*(1+MESCLUN_DIM)^K8078</x:f>
        <x:v>3779.252700050883</x:v>
      </x:c>
      <x:c r="N8078" s="267" t="n">
        <x:f>MAX(M8078-FARMER_HOURS,0)/TEMP_HOURS_PER_WORKER</x:f>
        <x:v>2.124481041702002</x:v>
      </x:c>
      <x:c r="O8078" s="268" t="n">
        <x:f>I8078*TOMATO_PRICE+J8078*CARROT_PRICE+K8078*MESCLUN_PRICE</x:f>
        <x:v>128358</x:v>
      </x:c>
      <x:c r="P8078" s="268" t="n">
        <x:f>I8078*TOMATO_FERTILIZER+J8078*CARROT_FERTILIZER+K8078*MESCLUN_FERTILIZER</x:f>
        <x:v>16280</x:v>
      </x:c>
      <x:c r="Q8078" s="268" t="n">
        <x:f>MIN(M8078,FARMER_HOURS)*FARMER_RATE+MAX(M8078-FARMER_HOURS,0)*TEMP_RATE</x:f>
        <x:v>78112.02604255005</x:v>
      </x:c>
      <x:c r="R8078" s="268" t="n">
        <x:f>O8078-P8078-Q8078-FIXED_COST</x:f>
        <x:v>13965.973957449954</x:v>
      </x:c>
      <x:c r="S8078" s="139" t="str">
        <x:f>IF(AND(L8078&lt;=TOTAL_BED_CAP,N8078&lt;=TEMP_WORKER_CAP),"YES","NO")</x:f>
        <x:v>YES</x:v>
      </x:c>
      <x:c r="T8078" s="139" t="n">
        <x:f>IF(S8078="YES",R8078,-1E+99)</x:f>
        <x:v>13965.973957449954</x:v>
      </x:c>
    </x:row>
    <x:row r="8079">
      <x:c r="A8079" s="139"/>
      <x:c r="B8079" s="139"/>
      <x:c r="C8079" s="139"/>
      <x:c r="D8079" s="139"/>
      <x:c r="E8079" s="139"/>
      <x:c r="F8079" s="139"/>
      <x:c r="G8079" s="139"/>
      <x:c r="H8079" s="139"/>
      <x:c r="I8079" s="266" t="n">
        <x:f>INT((ROW()-ROW($I$46))/((CARROT_CAP+1)*(MESCLUN_CAP+1)))</x:f>
        <x:v>12</x:v>
      </x:c>
      <x:c r="J8079" s="266" t="n">
        <x:f>MOD(INT((ROW()-ROW($I$46))/(MESCLUN_CAP+1)),CARROT_CAP+1)</x:f>
        <x:v>7</x:v>
      </x:c>
      <x:c r="K8079" s="266" t="n">
        <x:f>MOD(ROW()-ROW($I$46),MESCLUN_CAP+1)</x:f>
        <x:v>4</x:v>
      </x:c>
      <x:c r="L8079" s="266" t="n">
        <x:f>SUM(I8079:K8079)</x:f>
        <x:v>23</x:v>
      </x:c>
      <x:c r="M8079" s="267" t="n">
        <x:f>I8079*TOMATO_HOURS*WEEKS*(1+TOMATO_DIM)^I8079+J8079*CARROT_HOURS*WEEKS*(1+CARROT_DIM)^J8079+K8079*MESCLUN_HOURS*WEEKS*(1+MESCLUN_DIM)^K8079</x:f>
        <x:v>3828.2968157735395</x:v>
      </x:c>
      <x:c r="N8079" s="267" t="n">
        <x:f>MAX(M8079-FARMER_HOURS,0)/TEMP_HOURS_PER_WORKER</x:f>
        <x:v>2.1585394553982913</x:v>
      </x:c>
      <x:c r="O8079" s="268" t="n">
        <x:f>I8079*TOMATO_PRICE+J8079*CARROT_PRICE+K8079*MESCLUN_PRICE</x:f>
        <x:v>131058</x:v>
      </x:c>
      <x:c r="P8079" s="268" t="n">
        <x:f>I8079*TOMATO_FERTILIZER+J8079*CARROT_FERTILIZER+K8079*MESCLUN_FERTILIZER</x:f>
        <x:v>17160</x:v>
      </x:c>
      <x:c r="Q8079" s="268" t="n">
        <x:f>MIN(M8079,FARMER_HOURS)*FARMER_RATE+MAX(M8079-FARMER_HOURS,0)*TEMP_RATE</x:f>
        <x:v>78963.48638495727</x:v>
      </x:c>
      <x:c r="R8079" s="268" t="n">
        <x:f>O8079-P8079-Q8079-FIXED_COST</x:f>
        <x:v>14934.513615042728</x:v>
      </x:c>
      <x:c r="S8079" s="139" t="str">
        <x:f>IF(AND(L8079&lt;=TOTAL_BED_CAP,N8079&lt;=TEMP_WORKER_CAP),"YES","NO")</x:f>
        <x:v>YES</x:v>
      </x:c>
      <x:c r="T8079" s="139" t="n">
        <x:f>IF(S8079="YES",R8079,-1E+99)</x:f>
        <x:v>14934.513615042728</x:v>
      </x:c>
    </x:row>
    <x:row r="8080">
      <x:c r="A8080" s="139"/>
      <x:c r="B8080" s="139"/>
      <x:c r="C8080" s="139"/>
      <x:c r="D8080" s="139"/>
      <x:c r="E8080" s="139"/>
      <x:c r="F8080" s="139"/>
      <x:c r="G8080" s="139"/>
      <x:c r="H8080" s="139"/>
      <x:c r="I8080" s="266" t="n">
        <x:f>INT((ROW()-ROW($I$46))/((CARROT_CAP+1)*(MESCLUN_CAP+1)))</x:f>
        <x:v>12</x:v>
      </x:c>
      <x:c r="J8080" s="266" t="n">
        <x:f>MOD(INT((ROW()-ROW($I$46))/(MESCLUN_CAP+1)),CARROT_CAP+1)</x:f>
        <x:v>7</x:v>
      </x:c>
      <x:c r="K8080" s="266" t="n">
        <x:f>MOD(ROW()-ROW($I$46),MESCLUN_CAP+1)</x:f>
        <x:v>5</x:v>
      </x:c>
      <x:c r="L8080" s="266" t="n">
        <x:f>SUM(I8080:K8080)</x:f>
        <x:v>24</x:v>
      </x:c>
      <x:c r="M8080" s="267" t="n">
        <x:f>I8080*TOMATO_HOURS*WEEKS*(1+TOMATO_DIM)^I8080+J8080*CARROT_HOURS*WEEKS*(1+CARROT_DIM)^J8080+K8080*MESCLUN_HOURS*WEEKS*(1+MESCLUN_DIM)^K8080</x:f>
        <x:v>3878.545139694743</x:v>
      </x:c>
      <x:c r="N8080" s="267" t="n">
        <x:f>MAX(M8080-FARMER_HOURS,0)/TEMP_HOURS_PER_WORKER</x:f>
        <x:v>2.193434124788016</x:v>
      </x:c>
      <x:c r="O8080" s="268" t="n">
        <x:f>I8080*TOMATO_PRICE+J8080*CARROT_PRICE+K8080*MESCLUN_PRICE</x:f>
        <x:v>133758</x:v>
      </x:c>
      <x:c r="P8080" s="268" t="n">
        <x:f>I8080*TOMATO_FERTILIZER+J8080*CARROT_FERTILIZER+K8080*MESCLUN_FERTILIZER</x:f>
        <x:v>18040</x:v>
      </x:c>
      <x:c r="Q8080" s="268" t="n">
        <x:f>MIN(M8080,FARMER_HOURS)*FARMER_RATE+MAX(M8080-FARMER_HOURS,0)*TEMP_RATE</x:f>
        <x:v>79835.85311970039</x:v>
      </x:c>
      <x:c r="R8080" s="268" t="n">
        <x:f>O8080-P8080-Q8080-FIXED_COST</x:f>
        <x:v>15882.14688029961</x:v>
      </x:c>
      <x:c r="S8080" s="139" t="str">
        <x:f>IF(AND(L8080&lt;=TOTAL_BED_CAP,N8080&lt;=TEMP_WORKER_CAP),"YES","NO")</x:f>
        <x:v>YES</x:v>
      </x:c>
      <x:c r="T8080" s="139" t="n">
        <x:f>IF(S8080="YES",R8080,-1E+99)</x:f>
        <x:v>15882.14688029961</x:v>
      </x:c>
    </x:row>
    <x:row r="8081">
      <x:c r="A8081" s="139"/>
      <x:c r="B8081" s="139"/>
      <x:c r="C8081" s="139"/>
      <x:c r="D8081" s="139"/>
      <x:c r="E8081" s="139"/>
      <x:c r="F8081" s="139"/>
      <x:c r="G8081" s="139"/>
      <x:c r="H8081" s="139"/>
      <x:c r="I8081" s="266" t="n">
        <x:f>INT((ROW()-ROW($I$46))/((CARROT_CAP+1)*(MESCLUN_CAP+1)))</x:f>
        <x:v>12</x:v>
      </x:c>
      <x:c r="J8081" s="266" t="n">
        <x:f>MOD(INT((ROW()-ROW($I$46))/(MESCLUN_CAP+1)),CARROT_CAP+1)</x:f>
        <x:v>7</x:v>
      </x:c>
      <x:c r="K8081" s="266" t="n">
        <x:f>MOD(ROW()-ROW($I$46),MESCLUN_CAP+1)</x:f>
        <x:v>6</x:v>
      </x:c>
      <x:c r="L8081" s="266" t="n">
        <x:f>SUM(I8081:K8081)</x:f>
        <x:v>25</x:v>
      </x:c>
      <x:c r="M8081" s="267" t="n">
        <x:f>I8081*TOMATO_HOURS*WEEKS*(1+TOMATO_DIM)^I8081+J8081*CARROT_HOURS*WEEKS*(1+CARROT_DIM)^J8081+K8081*MESCLUN_HOURS*WEEKS*(1+MESCLUN_DIM)^K8081</x:f>
        <x:v>3930.020113876376</x:v>
      </x:c>
      <x:c r="N8081" s="267" t="n">
        <x:f>MAX(M8081-FARMER_HOURS,0)/TEMP_HOURS_PER_WORKER</x:f>
        <x:v>2.2291806346363723</x:v>
      </x:c>
      <x:c r="O8081" s="268" t="n">
        <x:f>I8081*TOMATO_PRICE+J8081*CARROT_PRICE+K8081*MESCLUN_PRICE</x:f>
        <x:v>136458</x:v>
      </x:c>
      <x:c r="P8081" s="268" t="n">
        <x:f>I8081*TOMATO_FERTILIZER+J8081*CARROT_FERTILIZER+K8081*MESCLUN_FERTILIZER</x:f>
        <x:v>18920</x:v>
      </x:c>
      <x:c r="Q8081" s="268" t="n">
        <x:f>MIN(M8081,FARMER_HOURS)*FARMER_RATE+MAX(M8081-FARMER_HOURS,0)*TEMP_RATE</x:f>
        <x:v>80729.51586590931</x:v>
      </x:c>
      <x:c r="R8081" s="268" t="n">
        <x:f>O8081-P8081-Q8081-FIXED_COST</x:f>
        <x:v>16808.484134090686</x:v>
      </x:c>
      <x:c r="S8081" s="139" t="str">
        <x:f>IF(AND(L8081&lt;=TOTAL_BED_CAP,N8081&lt;=TEMP_WORKER_CAP),"YES","NO")</x:f>
        <x:v>YES</x:v>
      </x:c>
      <x:c r="T8081" s="139" t="n">
        <x:f>IF(S8081="YES",R8081,-1E+99)</x:f>
        <x:v>16808.484134090686</x:v>
      </x:c>
    </x:row>
    <x:row r="8082">
      <x:c r="A8082" s="139"/>
      <x:c r="B8082" s="139"/>
      <x:c r="C8082" s="139"/>
      <x:c r="D8082" s="139"/>
      <x:c r="E8082" s="139"/>
      <x:c r="F8082" s="139"/>
      <x:c r="G8082" s="139"/>
      <x:c r="H8082" s="139"/>
      <x:c r="I8082" s="266" t="n">
        <x:f>INT((ROW()-ROW($I$46))/((CARROT_CAP+1)*(MESCLUN_CAP+1)))</x:f>
        <x:v>12</x:v>
      </x:c>
      <x:c r="J8082" s="266" t="n">
        <x:f>MOD(INT((ROW()-ROW($I$46))/(MESCLUN_CAP+1)),CARROT_CAP+1)</x:f>
        <x:v>7</x:v>
      </x:c>
      <x:c r="K8082" s="266" t="n">
        <x:f>MOD(ROW()-ROW($I$46),MESCLUN_CAP+1)</x:f>
        <x:v>7</x:v>
      </x:c>
      <x:c r="L8082" s="266" t="n">
        <x:f>SUM(I8082:K8082)</x:f>
        <x:v>26</x:v>
      </x:c>
      <x:c r="M8082" s="267" t="n">
        <x:f>I8082*TOMATO_HOURS*WEEKS*(1+TOMATO_DIM)^I8082+J8082*CARROT_HOURS*WEEKS*(1+CARROT_DIM)^J8082+K8082*MESCLUN_HOURS*WEEKS*(1+MESCLUN_DIM)^K8082</x:f>
        <x:v>3982.7445532743363</x:v>
      </x:c>
      <x:c r="N8082" s="267" t="n">
        <x:f>MAX(M8082-FARMER_HOURS,0)/TEMP_HOURS_PER_WORKER</x:f>
        <x:v>2.2657948286627336</x:v>
      </x:c>
      <x:c r="O8082" s="268" t="n">
        <x:f>I8082*TOMATO_PRICE+J8082*CARROT_PRICE+K8082*MESCLUN_PRICE</x:f>
        <x:v>139158</x:v>
      </x:c>
      <x:c r="P8082" s="268" t="n">
        <x:f>I8082*TOMATO_FERTILIZER+J8082*CARROT_FERTILIZER+K8082*MESCLUN_FERTILIZER</x:f>
        <x:v>19800</x:v>
      </x:c>
      <x:c r="Q8082" s="268" t="n">
        <x:f>MIN(M8082,FARMER_HOURS)*FARMER_RATE+MAX(M8082-FARMER_HOURS,0)*TEMP_RATE</x:f>
        <x:v>81644.87071656834</x:v>
      </x:c>
      <x:c r="R8082" s="268" t="n">
        <x:f>O8082-P8082-Q8082-FIXED_COST</x:f>
        <x:v>17713.129283431655</x:v>
      </x:c>
      <x:c r="S8082" s="139" t="str">
        <x:f>IF(AND(L8082&lt;=TOTAL_BED_CAP,N8082&lt;=TEMP_WORKER_CAP),"YES","NO")</x:f>
        <x:v>YES</x:v>
      </x:c>
      <x:c r="T8082" s="139" t="n">
        <x:f>IF(S8082="YES",R8082,-1E+99)</x:f>
        <x:v>17713.129283431655</x:v>
      </x:c>
    </x:row>
    <x:row r="8083">
      <x:c r="A8083" s="139"/>
      <x:c r="B8083" s="139"/>
      <x:c r="C8083" s="139"/>
      <x:c r="D8083" s="139"/>
      <x:c r="E8083" s="139"/>
      <x:c r="F8083" s="139"/>
      <x:c r="G8083" s="139"/>
      <x:c r="H8083" s="139"/>
      <x:c r="I8083" s="266" t="n">
        <x:f>INT((ROW()-ROW($I$46))/((CARROT_CAP+1)*(MESCLUN_CAP+1)))</x:f>
        <x:v>12</x:v>
      </x:c>
      <x:c r="J8083" s="266" t="n">
        <x:f>MOD(INT((ROW()-ROW($I$46))/(MESCLUN_CAP+1)),CARROT_CAP+1)</x:f>
        <x:v>7</x:v>
      </x:c>
      <x:c r="K8083" s="266" t="n">
        <x:f>MOD(ROW()-ROW($I$46),MESCLUN_CAP+1)</x:f>
        <x:v>8</x:v>
      </x:c>
      <x:c r="L8083" s="266" t="n">
        <x:f>SUM(I8083:K8083)</x:f>
        <x:v>27</x:v>
      </x:c>
      <x:c r="M8083" s="267" t="n">
        <x:f>I8083*TOMATO_HOURS*WEEKS*(1+TOMATO_DIM)^I8083+J8083*CARROT_HOURS*WEEKS*(1+CARROT_DIM)^J8083+K8083*MESCLUN_HOURS*WEEKS*(1+MESCLUN_DIM)^K8083</x:f>
        <x:v>4036.7416515543164</x:v>
      </x:c>
      <x:c r="N8083" s="267" t="n">
        <x:f>MAX(M8083-FARMER_HOURS,0)/TEMP_HOURS_PER_WORKER</x:f>
        <x:v>2.3032928135793864</x:v>
      </x:c>
      <x:c r="O8083" s="268" t="n">
        <x:f>I8083*TOMATO_PRICE+J8083*CARROT_PRICE+K8083*MESCLUN_PRICE</x:f>
        <x:v>141858</x:v>
      </x:c>
      <x:c r="P8083" s="268" t="n">
        <x:f>I8083*TOMATO_FERTILIZER+J8083*CARROT_FERTILIZER+K8083*MESCLUN_FERTILIZER</x:f>
        <x:v>20680</x:v>
      </x:c>
      <x:c r="Q8083" s="268" t="n">
        <x:f>MIN(M8083,FARMER_HOURS)*FARMER_RATE+MAX(M8083-FARMER_HOURS,0)*TEMP_RATE</x:f>
        <x:v>82582.32033948466</x:v>
      </x:c>
      <x:c r="R8083" s="268" t="n">
        <x:f>O8083-P8083-Q8083-FIXED_COST</x:f>
        <x:v>18595.679660515336</x:v>
      </x:c>
      <x:c r="S8083" s="139" t="str">
        <x:f>IF(AND(L8083&lt;=TOTAL_BED_CAP,N8083&lt;=TEMP_WORKER_CAP),"YES","NO")</x:f>
        <x:v>YES</x:v>
      </x:c>
      <x:c r="T8083" s="139" t="n">
        <x:f>IF(S8083="YES",R8083,-1E+99)</x:f>
        <x:v>18595.679660515336</x:v>
      </x:c>
    </x:row>
    <x:row r="8084">
      <x:c r="A8084" s="139"/>
      <x:c r="B8084" s="139"/>
      <x:c r="C8084" s="139"/>
      <x:c r="D8084" s="139"/>
      <x:c r="E8084" s="139"/>
      <x:c r="F8084" s="139"/>
      <x:c r="G8084" s="139"/>
      <x:c r="H8084" s="139"/>
      <x:c r="I8084" s="266" t="n">
        <x:f>INT((ROW()-ROW($I$46))/((CARROT_CAP+1)*(MESCLUN_CAP+1)))</x:f>
        <x:v>12</x:v>
      </x:c>
      <x:c r="J8084" s="266" t="n">
        <x:f>MOD(INT((ROW()-ROW($I$46))/(MESCLUN_CAP+1)),CARROT_CAP+1)</x:f>
        <x:v>7</x:v>
      </x:c>
      <x:c r="K8084" s="266" t="n">
        <x:f>MOD(ROW()-ROW($I$46),MESCLUN_CAP+1)</x:f>
        <x:v>9</x:v>
      </x:c>
      <x:c r="L8084" s="266" t="n">
        <x:f>SUM(I8084:K8084)</x:f>
        <x:v>28</x:v>
      </x:c>
      <x:c r="M8084" s="267" t="n">
        <x:f>I8084*TOMATO_HOURS*WEEKS*(1+TOMATO_DIM)^I8084+J8084*CARROT_HOURS*WEEKS*(1+CARROT_DIM)^J8084+K8084*MESCLUN_HOURS*WEEKS*(1+MESCLUN_DIM)^K8084</x:f>
        <x:v>4092.034986994711</x:v>
      </x:c>
      <x:c r="N8084" s="267" t="n">
        <x:f>MAX(M8084-FARMER_HOURS,0)/TEMP_HOURS_PER_WORKER</x:f>
        <x:v>2.3416909631907714</x:v>
      </x:c>
      <x:c r="O8084" s="268" t="n">
        <x:f>I8084*TOMATO_PRICE+J8084*CARROT_PRICE+K8084*MESCLUN_PRICE</x:f>
        <x:v>144558</x:v>
      </x:c>
      <x:c r="P8084" s="268" t="n">
        <x:f>I8084*TOMATO_FERTILIZER+J8084*CARROT_FERTILIZER+K8084*MESCLUN_FERTILIZER</x:f>
        <x:v>21560</x:v>
      </x:c>
      <x:c r="Q8084" s="268" t="n">
        <x:f>MIN(M8084,FARMER_HOURS)*FARMER_RATE+MAX(M8084-FARMER_HOURS,0)*TEMP_RATE</x:f>
        <x:v>83542.27407976928</x:v>
      </x:c>
      <x:c r="R8084" s="268" t="n">
        <x:f>O8084-P8084-Q8084-FIXED_COST</x:f>
        <x:v>19455.725920230718</x:v>
      </x:c>
      <x:c r="S8084" s="139" t="str">
        <x:f>IF(AND(L8084&lt;=TOTAL_BED_CAP,N8084&lt;=TEMP_WORKER_CAP),"YES","NO")</x:f>
        <x:v>YES</x:v>
      </x:c>
      <x:c r="T8084" s="139" t="n">
        <x:f>IF(S8084="YES",R8084,-1E+99)</x:f>
        <x:v>19455.725920230718</x:v>
      </x:c>
    </x:row>
    <x:row r="8085">
      <x:c r="A8085" s="139"/>
      <x:c r="B8085" s="139"/>
      <x:c r="C8085" s="139"/>
      <x:c r="D8085" s="139"/>
      <x:c r="E8085" s="139"/>
      <x:c r="F8085" s="139"/>
      <x:c r="G8085" s="139"/>
      <x:c r="H8085" s="139"/>
      <x:c r="I8085" s="266" t="n">
        <x:f>INT((ROW()-ROW($I$46))/((CARROT_CAP+1)*(MESCLUN_CAP+1)))</x:f>
        <x:v>12</x:v>
      </x:c>
      <x:c r="J8085" s="266" t="n">
        <x:f>MOD(INT((ROW()-ROW($I$46))/(MESCLUN_CAP+1)),CARROT_CAP+1)</x:f>
        <x:v>7</x:v>
      </x:c>
      <x:c r="K8085" s="266" t="n">
        <x:f>MOD(ROW()-ROW($I$46),MESCLUN_CAP+1)</x:f>
        <x:v>10</x:v>
      </x:c>
      <x:c r="L8085" s="266" t="n">
        <x:f>SUM(I8085:K8085)</x:f>
        <x:v>29</x:v>
      </x:c>
      <x:c r="M8085" s="267" t="n">
        <x:f>I8085*TOMATO_HOURS*WEEKS*(1+TOMATO_DIM)^I8085+J8085*CARROT_HOURS*WEEKS*(1+CARROT_DIM)^J8085+K8085*MESCLUN_HOURS*WEEKS*(1+MESCLUN_DIM)^K8085</x:f>
        <x:v>4148.648528477924</x:v>
      </x:c>
      <x:c r="N8085" s="267" t="n">
        <x:f>MAX(M8085-FARMER_HOURS,0)/TEMP_HOURS_PER_WORKER</x:f>
        <x:v>2.3810059225541136</x:v>
      </x:c>
      <x:c r="O8085" s="268" t="n">
        <x:f>I8085*TOMATO_PRICE+J8085*CARROT_PRICE+K8085*MESCLUN_PRICE</x:f>
        <x:v>147258</x:v>
      </x:c>
      <x:c r="P8085" s="268" t="n">
        <x:f>I8085*TOMATO_FERTILIZER+J8085*CARROT_FERTILIZER+K8085*MESCLUN_FERTILIZER</x:f>
        <x:v>22440</x:v>
      </x:c>
      <x:c r="Q8085" s="268" t="n">
        <x:f>MIN(M8085,FARMER_HOURS)*FARMER_RATE+MAX(M8085-FARMER_HOURS,0)*TEMP_RATE</x:f>
        <x:v>84525.14806385283</x:v>
      </x:c>
      <x:c r="R8085" s="268" t="n">
        <x:f>O8085-P8085-Q8085-FIXED_COST</x:f>
        <x:v>20292.85193614717</x:v>
      </x:c>
      <x:c r="S8085" s="139" t="str">
        <x:f>IF(AND(L8085&lt;=TOTAL_BED_CAP,N8085&lt;=TEMP_WORKER_CAP),"YES","NO")</x:f>
        <x:v>YES</x:v>
      </x:c>
      <x:c r="T8085" s="139" t="n">
        <x:f>IF(S8085="YES",R8085,-1E+99)</x:f>
        <x:v>20292.85193614717</x:v>
      </x:c>
    </x:row>
    <x:row r="8086">
      <x:c r="A8086" s="139"/>
      <x:c r="B8086" s="139"/>
      <x:c r="C8086" s="139"/>
      <x:c r="D8086" s="139"/>
      <x:c r="E8086" s="139"/>
      <x:c r="F8086" s="139"/>
      <x:c r="G8086" s="139"/>
      <x:c r="H8086" s="139"/>
      <x:c r="I8086" s="266" t="n">
        <x:f>INT((ROW()-ROW($I$46))/((CARROT_CAP+1)*(MESCLUN_CAP+1)))</x:f>
        <x:v>12</x:v>
      </x:c>
      <x:c r="J8086" s="266" t="n">
        <x:f>MOD(INT((ROW()-ROW($I$46))/(MESCLUN_CAP+1)),CARROT_CAP+1)</x:f>
        <x:v>7</x:v>
      </x:c>
      <x:c r="K8086" s="266" t="n">
        <x:f>MOD(ROW()-ROW($I$46),MESCLUN_CAP+1)</x:f>
        <x:v>11</x:v>
      </x:c>
      <x:c r="L8086" s="266" t="n">
        <x:f>SUM(I8086:K8086)</x:f>
        <x:v>30</x:v>
      </x:c>
      <x:c r="M8086" s="267" t="n">
        <x:f>I8086*TOMATO_HOURS*WEEKS*(1+TOMATO_DIM)^I8086+J8086*CARROT_HOURS*WEEKS*(1+CARROT_DIM)^J8086+K8086*MESCLUN_HOURS*WEEKS*(1+MESCLUN_DIM)^K8086</x:f>
        <x:v>4206.606641571363</x:v>
      </x:c>
      <x:c r="N8086" s="267" t="n">
        <x:f>MAX(M8086-FARMER_HOURS,0)/TEMP_HOURS_PER_WORKER</x:f>
        <x:v>2.4212546122023353</x:v>
      </x:c>
      <x:c r="O8086" s="268" t="n">
        <x:f>I8086*TOMATO_PRICE+J8086*CARROT_PRICE+K8086*MESCLUN_PRICE</x:f>
        <x:v>149958</x:v>
      </x:c>
      <x:c r="P8086" s="268" t="n">
        <x:f>I8086*TOMATO_FERTILIZER+J8086*CARROT_FERTILIZER+K8086*MESCLUN_FERTILIZER</x:f>
        <x:v>23320</x:v>
      </x:c>
      <x:c r="Q8086" s="268" t="n">
        <x:f>MIN(M8086,FARMER_HOURS)*FARMER_RATE+MAX(M8086-FARMER_HOURS,0)*TEMP_RATE</x:f>
        <x:v>85531.36530505838</x:v>
      </x:c>
      <x:c r="R8086" s="268" t="n">
        <x:f>O8086-P8086-Q8086-FIXED_COST</x:f>
        <x:v>21106.63469494162</x:v>
      </x:c>
      <x:c r="S8086" s="139" t="str">
        <x:f>IF(AND(L8086&lt;=TOTAL_BED_CAP,N8086&lt;=TEMP_WORKER_CAP),"YES","NO")</x:f>
        <x:v>YES</x:v>
      </x:c>
      <x:c r="T8086" s="139" t="n">
        <x:f>IF(S8086="YES",R8086,-1E+99)</x:f>
        <x:v>21106.63469494162</x:v>
      </x:c>
    </x:row>
    <x:row r="8087">
      <x:c r="A8087" s="139"/>
      <x:c r="B8087" s="139"/>
      <x:c r="C8087" s="139"/>
      <x:c r="D8087" s="139"/>
      <x:c r="E8087" s="139"/>
      <x:c r="F8087" s="139"/>
      <x:c r="G8087" s="139"/>
      <x:c r="H8087" s="139"/>
      <x:c r="I8087" s="266" t="n">
        <x:f>INT((ROW()-ROW($I$46))/((CARROT_CAP+1)*(MESCLUN_CAP+1)))</x:f>
        <x:v>12</x:v>
      </x:c>
      <x:c r="J8087" s="266" t="n">
        <x:f>MOD(INT((ROW()-ROW($I$46))/(MESCLUN_CAP+1)),CARROT_CAP+1)</x:f>
        <x:v>7</x:v>
      </x:c>
      <x:c r="K8087" s="266" t="n">
        <x:f>MOD(ROW()-ROW($I$46),MESCLUN_CAP+1)</x:f>
        <x:v>12</x:v>
      </x:c>
      <x:c r="L8087" s="266" t="n">
        <x:f>SUM(I8087:K8087)</x:f>
        <x:v>31</x:v>
      </x:c>
      <x:c r="M8087" s="267" t="n">
        <x:f>I8087*TOMATO_HOURS*WEEKS*(1+TOMATO_DIM)^I8087+J8087*CARROT_HOURS*WEEKS*(1+CARROT_DIM)^J8087+K8087*MESCLUN_HOURS*WEEKS*(1+MESCLUN_DIM)^K8087</x:f>
        <x:v>4265.934094699427</x:v>
      </x:c>
      <x:c r="N8087" s="267" t="n">
        <x:f>MAX(M8087-FARMER_HOURS,0)/TEMP_HOURS_PER_WORKER</x:f>
        <x:v>2.4624542324301575</x:v>
      </x:c>
      <x:c r="O8087" s="268" t="n">
        <x:f>I8087*TOMATO_PRICE+J8087*CARROT_PRICE+K8087*MESCLUN_PRICE</x:f>
        <x:v>152658</x:v>
      </x:c>
      <x:c r="P8087" s="268" t="n">
        <x:f>I8087*TOMATO_FERTILIZER+J8087*CARROT_FERTILIZER+K8087*MESCLUN_FERTILIZER</x:f>
        <x:v>24200</x:v>
      </x:c>
      <x:c r="Q8087" s="268" t="n">
        <x:f>MIN(M8087,FARMER_HOURS)*FARMER_RATE+MAX(M8087-FARMER_HOURS,0)*TEMP_RATE</x:f>
        <x:v>86561.35581075394</x:v>
      </x:c>
      <x:c r="R8087" s="268" t="n">
        <x:f>O8087-P8087-Q8087-FIXED_COST</x:f>
        <x:v>21896.644189246057</x:v>
      </x:c>
      <x:c r="S8087" s="139" t="str">
        <x:f>IF(AND(L8087&lt;=TOTAL_BED_CAP,N8087&lt;=TEMP_WORKER_CAP),"YES","NO")</x:f>
        <x:v>YES</x:v>
      </x:c>
      <x:c r="T8087" s="139" t="n">
        <x:f>IF(S8087="YES",R8087,-1E+99)</x:f>
        <x:v>21896.644189246057</x:v>
      </x:c>
    </x:row>
    <x:row r="8088">
      <x:c r="A8088" s="139"/>
      <x:c r="B8088" s="139"/>
      <x:c r="C8088" s="139"/>
      <x:c r="D8088" s="139"/>
      <x:c r="E8088" s="139"/>
      <x:c r="F8088" s="139"/>
      <x:c r="G8088" s="139"/>
      <x:c r="H8088" s="139"/>
      <x:c r="I8088" s="266" t="n">
        <x:f>INT((ROW()-ROW($I$46))/((CARROT_CAP+1)*(MESCLUN_CAP+1)))</x:f>
        <x:v>12</x:v>
      </x:c>
      <x:c r="J8088" s="266" t="n">
        <x:f>MOD(INT((ROW()-ROW($I$46))/(MESCLUN_CAP+1)),CARROT_CAP+1)</x:f>
        <x:v>7</x:v>
      </x:c>
      <x:c r="K8088" s="266" t="n">
        <x:f>MOD(ROW()-ROW($I$46),MESCLUN_CAP+1)</x:f>
        <x:v>13</x:v>
      </x:c>
      <x:c r="L8088" s="266" t="n">
        <x:f>SUM(I8088:K8088)</x:f>
        <x:v>32</x:v>
      </x:c>
      <x:c r="M8088" s="267" t="n">
        <x:f>I8088*TOMATO_HOURS*WEEKS*(1+TOMATO_DIM)^I8088+J8088*CARROT_HOURS*WEEKS*(1+CARROT_DIM)^J8088+K8088*MESCLUN_HOURS*WEEKS*(1+MESCLUN_DIM)^K8088</x:f>
        <x:v>4326.656065407811</x:v>
      </x:c>
      <x:c r="N8088" s="267" t="n">
        <x:f>MAX(M8088-FARMER_HOURS,0)/TEMP_HOURS_PER_WORKER</x:f>
        <x:v>2.5046222676443133</x:v>
      </x:c>
      <x:c r="O8088" s="268" t="n">
        <x:f>I8088*TOMATO_PRICE+J8088*CARROT_PRICE+K8088*MESCLUN_PRICE</x:f>
        <x:v>155358</x:v>
      </x:c>
      <x:c r="P8088" s="268" t="n">
        <x:f>I8088*TOMATO_FERTILIZER+J8088*CARROT_FERTILIZER+K8088*MESCLUN_FERTILIZER</x:f>
        <x:v>25080</x:v>
      </x:c>
      <x:c r="Q8088" s="268" t="n">
        <x:f>MIN(M8088,FARMER_HOURS)*FARMER_RATE+MAX(M8088-FARMER_HOURS,0)*TEMP_RATE</x:f>
        <x:v>87615.55669110783</x:v>
      </x:c>
      <x:c r="R8088" s="268" t="n">
        <x:f>O8088-P8088-Q8088-FIXED_COST</x:f>
        <x:v>22662.443308892165</x:v>
      </x:c>
      <x:c r="S8088" s="139" t="str">
        <x:f>IF(AND(L8088&lt;=TOTAL_BED_CAP,N8088&lt;=TEMP_WORKER_CAP),"YES","NO")</x:f>
        <x:v>YES</x:v>
      </x:c>
      <x:c r="T8088" s="139" t="n">
        <x:f>IF(S8088="YES",R8088,-1E+99)</x:f>
        <x:v>22662.443308892165</x:v>
      </x:c>
    </x:row>
    <x:row r="8089">
      <x:c r="A8089" s="139"/>
      <x:c r="B8089" s="139"/>
      <x:c r="C8089" s="139"/>
      <x:c r="D8089" s="139"/>
      <x:c r="E8089" s="139"/>
      <x:c r="F8089" s="139"/>
      <x:c r="G8089" s="139"/>
      <x:c r="H8089" s="139"/>
      <x:c r="I8089" s="266" t="n">
        <x:f>INT((ROW()-ROW($I$46))/((CARROT_CAP+1)*(MESCLUN_CAP+1)))</x:f>
        <x:v>12</x:v>
      </x:c>
      <x:c r="J8089" s="266" t="n">
        <x:f>MOD(INT((ROW()-ROW($I$46))/(MESCLUN_CAP+1)),CARROT_CAP+1)</x:f>
        <x:v>7</x:v>
      </x:c>
      <x:c r="K8089" s="266" t="n">
        <x:f>MOD(ROW()-ROW($I$46),MESCLUN_CAP+1)</x:f>
        <x:v>14</x:v>
      </x:c>
      <x:c r="L8089" s="266" t="n">
        <x:f>SUM(I8089:K8089)</x:f>
        <x:v>33</x:v>
      </x:c>
      <x:c r="M8089" s="267" t="n">
        <x:f>I8089*TOMATO_HOURS*WEEKS*(1+TOMATO_DIM)^I8089+J8089*CARROT_HOURS*WEEKS*(1+CARROT_DIM)^J8089+K8089*MESCLUN_HOURS*WEEKS*(1+MESCLUN_DIM)^K8089</x:f>
        <x:v>4388.798146721472</x:v>
      </x:c>
      <x:c r="N8089" s="267" t="n">
        <x:f>MAX(M8089-FARMER_HOURS,0)/TEMP_HOURS_PER_WORKER</x:f>
        <x:v>2.5477764907788</x:v>
      </x:c>
      <x:c r="O8089" s="268" t="n">
        <x:f>I8089*TOMATO_PRICE+J8089*CARROT_PRICE+K8089*MESCLUN_PRICE</x:f>
        <x:v>158058</x:v>
      </x:c>
      <x:c r="P8089" s="268" t="n">
        <x:f>I8089*TOMATO_FERTILIZER+J8089*CARROT_FERTILIZER+K8089*MESCLUN_FERTILIZER</x:f>
        <x:v>25960</x:v>
      </x:c>
      <x:c r="Q8089" s="268" t="n">
        <x:f>MIN(M8089,FARMER_HOURS)*FARMER_RATE+MAX(M8089-FARMER_HOURS,0)*TEMP_RATE</x:f>
        <x:v>88694.41226947</x:v>
      </x:c>
      <x:c r="R8089" s="268" t="n">
        <x:f>O8089-P8089-Q8089-FIXED_COST</x:f>
        <x:v>23403.587730529995</x:v>
      </x:c>
      <x:c r="S8089" s="139" t="str">
        <x:f>IF(AND(L8089&lt;=TOTAL_BED_CAP,N8089&lt;=TEMP_WORKER_CAP),"YES","NO")</x:f>
        <x:v>YES</x:v>
      </x:c>
      <x:c r="T8089" s="139" t="n">
        <x:f>IF(S8089="YES",R8089,-1E+99)</x:f>
        <x:v>23403.587730529995</x:v>
      </x:c>
    </x:row>
    <x:row r="8090">
      <x:c r="A8090" s="139"/>
      <x:c r="B8090" s="139"/>
      <x:c r="C8090" s="139"/>
      <x:c r="D8090" s="139"/>
      <x:c r="E8090" s="139"/>
      <x:c r="F8090" s="139"/>
      <x:c r="G8090" s="139"/>
      <x:c r="H8090" s="139"/>
      <x:c r="I8090" s="266" t="n">
        <x:f>INT((ROW()-ROW($I$46))/((CARROT_CAP+1)*(MESCLUN_CAP+1)))</x:f>
        <x:v>12</x:v>
      </x:c>
      <x:c r="J8090" s="266" t="n">
        <x:f>MOD(INT((ROW()-ROW($I$46))/(MESCLUN_CAP+1)),CARROT_CAP+1)</x:f>
        <x:v>7</x:v>
      </x:c>
      <x:c r="K8090" s="266" t="n">
        <x:f>MOD(ROW()-ROW($I$46),MESCLUN_CAP+1)</x:f>
        <x:v>15</x:v>
      </x:c>
      <x:c r="L8090" s="266" t="n">
        <x:f>SUM(I8090:K8090)</x:f>
        <x:v>34</x:v>
      </x:c>
      <x:c r="M8090" s="267" t="n">
        <x:f>I8090*TOMATO_HOURS*WEEKS*(1+TOMATO_DIM)^I8090+J8090*CARROT_HOURS*WEEKS*(1+CARROT_DIM)^J8090+K8090*MESCLUN_HOURS*WEEKS*(1+MESCLUN_DIM)^K8090</x:f>
        <x:v>4452.386353597619</x:v>
      </x:c>
      <x:c r="N8090" s="267" t="n">
        <x:f>MAX(M8090-FARMER_HOURS,0)/TEMP_HOURS_PER_WORKER</x:f>
        <x:v>2.5919349677761243</x:v>
      </x:c>
      <x:c r="O8090" s="268" t="n">
        <x:f>I8090*TOMATO_PRICE+J8090*CARROT_PRICE+K8090*MESCLUN_PRICE</x:f>
        <x:v>160758</x:v>
      </x:c>
      <x:c r="P8090" s="268" t="n">
        <x:f>I8090*TOMATO_FERTILIZER+J8090*CARROT_FERTILIZER+K8090*MESCLUN_FERTILIZER</x:f>
        <x:v>26840</x:v>
      </x:c>
      <x:c r="Q8090" s="268" t="n">
        <x:f>MIN(M8090,FARMER_HOURS)*FARMER_RATE+MAX(M8090-FARMER_HOURS,0)*TEMP_RATE</x:f>
        <x:v>89798.3741944031</x:v>
      </x:c>
      <x:c r="R8090" s="268" t="n">
        <x:f>O8090-P8090-Q8090-FIXED_COST</x:f>
        <x:v>24119.625805596894</x:v>
      </x:c>
      <x:c r="S8090" s="139" t="str">
        <x:f>IF(AND(L8090&lt;=TOTAL_BED_CAP,N8090&lt;=TEMP_WORKER_CAP),"YES","NO")</x:f>
        <x:v>YES</x:v>
      </x:c>
      <x:c r="T8090" s="139" t="n">
        <x:f>IF(S8090="YES",R8090,-1E+99)</x:f>
        <x:v>24119.625805596894</x:v>
      </x:c>
    </x:row>
    <x:row r="8091">
      <x:c r="A8091" s="139"/>
      <x:c r="B8091" s="139"/>
      <x:c r="C8091" s="139"/>
      <x:c r="D8091" s="139"/>
      <x:c r="E8091" s="139"/>
      <x:c r="F8091" s="139"/>
      <x:c r="G8091" s="139"/>
      <x:c r="H8091" s="139"/>
      <x:c r="I8091" s="266" t="n">
        <x:f>INT((ROW()-ROW($I$46))/((CARROT_CAP+1)*(MESCLUN_CAP+1)))</x:f>
        <x:v>12</x:v>
      </x:c>
      <x:c r="J8091" s="266" t="n">
        <x:f>MOD(INT((ROW()-ROW($I$46))/(MESCLUN_CAP+1)),CARROT_CAP+1)</x:f>
        <x:v>7</x:v>
      </x:c>
      <x:c r="K8091" s="266" t="n">
        <x:f>MOD(ROW()-ROW($I$46),MESCLUN_CAP+1)</x:f>
        <x:v>16</x:v>
      </x:c>
      <x:c r="L8091" s="266" t="n">
        <x:f>SUM(I8091:K8091)</x:f>
        <x:v>35</x:v>
      </x:c>
      <x:c r="M8091" s="267" t="n">
        <x:f>I8091*TOMATO_HOURS*WEEKS*(1+TOMATO_DIM)^I8091+J8091*CARROT_HOURS*WEEKS*(1+CARROT_DIM)^J8091+K8091*MESCLUN_HOURS*WEEKS*(1+MESCLUN_DIM)^K8091</x:f>
        <x:v>4517.447129475107</x:v>
      </x:c>
      <x:c r="N8091" s="267" t="n">
        <x:f>MAX(M8091-FARMER_HOURS,0)/TEMP_HOURS_PER_WORKER</x:f>
        <x:v>2.637116062135491</x:v>
      </x:c>
      <x:c r="O8091" s="268" t="n">
        <x:f>I8091*TOMATO_PRICE+J8091*CARROT_PRICE+K8091*MESCLUN_PRICE</x:f>
        <x:v>163458</x:v>
      </x:c>
      <x:c r="P8091" s="268" t="n">
        <x:f>I8091*TOMATO_FERTILIZER+J8091*CARROT_FERTILIZER+K8091*MESCLUN_FERTILIZER</x:f>
        <x:v>27720</x:v>
      </x:c>
      <x:c r="Q8091" s="268" t="n">
        <x:f>MIN(M8091,FARMER_HOURS)*FARMER_RATE+MAX(M8091-FARMER_HOURS,0)*TEMP_RATE</x:f>
        <x:v>90927.90155338727</x:v>
      </x:c>
      <x:c r="R8091" s="268" t="n">
        <x:f>O8091-P8091-Q8091-FIXED_COST</x:f>
        <x:v>24810.098446612727</x:v>
      </x:c>
      <x:c r="S8091" s="139" t="str">
        <x:f>IF(AND(L8091&lt;=TOTAL_BED_CAP,N8091&lt;=TEMP_WORKER_CAP),"YES","NO")</x:f>
        <x:v>YES</x:v>
      </x:c>
      <x:c r="T8091" s="139" t="n">
        <x:f>IF(S8091="YES",R8091,-1E+99)</x:f>
        <x:v>24810.098446612727</x:v>
      </x:c>
    </x:row>
    <x:row r="8092">
      <x:c r="A8092" s="139"/>
      <x:c r="B8092" s="139"/>
      <x:c r="C8092" s="139"/>
      <x:c r="D8092" s="139"/>
      <x:c r="E8092" s="139"/>
      <x:c r="F8092" s="139"/>
      <x:c r="G8092" s="139"/>
      <x:c r="H8092" s="139"/>
      <x:c r="I8092" s="266" t="n">
        <x:f>INT((ROW()-ROW($I$46))/((CARROT_CAP+1)*(MESCLUN_CAP+1)))</x:f>
        <x:v>12</x:v>
      </x:c>
      <x:c r="J8092" s="266" t="n">
        <x:f>MOD(INT((ROW()-ROW($I$46))/(MESCLUN_CAP+1)),CARROT_CAP+1)</x:f>
        <x:v>7</x:v>
      </x:c>
      <x:c r="K8092" s="266" t="n">
        <x:f>MOD(ROW()-ROW($I$46),MESCLUN_CAP+1)</x:f>
        <x:v>17</x:v>
      </x:c>
      <x:c r="L8092" s="266" t="n">
        <x:f>SUM(I8092:K8092)</x:f>
        <x:v>36</x:v>
      </x:c>
      <x:c r="M8092" s="267" t="n">
        <x:f>I8092*TOMATO_HOURS*WEEKS*(1+TOMATO_DIM)^I8092+J8092*CARROT_HOURS*WEEKS*(1+CARROT_DIM)^J8092+K8092*MESCLUN_HOURS*WEEKS*(1+MESCLUN_DIM)^K8092</x:f>
        <x:v>4584.007352921648</x:v>
      </x:c>
      <x:c r="N8092" s="267" t="n">
        <x:f>MAX(M8092-FARMER_HOURS,0)/TEMP_HOURS_PER_WORKER</x:f>
        <x:v>2.683338439528922</x:v>
      </x:c>
      <x:c r="O8092" s="268" t="n">
        <x:f>I8092*TOMATO_PRICE+J8092*CARROT_PRICE+K8092*MESCLUN_PRICE</x:f>
        <x:v>166158</x:v>
      </x:c>
      <x:c r="P8092" s="268" t="n">
        <x:f>I8092*TOMATO_FERTILIZER+J8092*CARROT_FERTILIZER+K8092*MESCLUN_FERTILIZER</x:f>
        <x:v>28600</x:v>
      </x:c>
      <x:c r="Q8092" s="268" t="n">
        <x:f>MIN(M8092,FARMER_HOURS)*FARMER_RATE+MAX(M8092-FARMER_HOURS,0)*TEMP_RATE</x:f>
        <x:v>92083.46098822306</x:v>
      </x:c>
      <x:c r="R8092" s="268" t="n">
        <x:f>O8092-P8092-Q8092-FIXED_COST</x:f>
        <x:v>25474.539011776942</x:v>
      </x:c>
      <x:c r="S8092" s="139" t="str">
        <x:f>IF(AND(L8092&lt;=TOTAL_BED_CAP,N8092&lt;=TEMP_WORKER_CAP),"YES","NO")</x:f>
        <x:v>YES</x:v>
      </x:c>
      <x:c r="T8092" s="139" t="n">
        <x:f>IF(S8092="YES",R8092,-1E+99)</x:f>
        <x:v>25474.539011776942</x:v>
      </x:c>
    </x:row>
    <x:row r="8093">
      <x:c r="A8093" s="139"/>
      <x:c r="B8093" s="139"/>
      <x:c r="C8093" s="139"/>
      <x:c r="D8093" s="139"/>
      <x:c r="E8093" s="139"/>
      <x:c r="F8093" s="139"/>
      <x:c r="G8093" s="139"/>
      <x:c r="H8093" s="139"/>
      <x:c r="I8093" s="266" t="n">
        <x:f>INT((ROW()-ROW($I$46))/((CARROT_CAP+1)*(MESCLUN_CAP+1)))</x:f>
        <x:v>12</x:v>
      </x:c>
      <x:c r="J8093" s="266" t="n">
        <x:f>MOD(INT((ROW()-ROW($I$46))/(MESCLUN_CAP+1)),CARROT_CAP+1)</x:f>
        <x:v>7</x:v>
      </x:c>
      <x:c r="K8093" s="266" t="n">
        <x:f>MOD(ROW()-ROW($I$46),MESCLUN_CAP+1)</x:f>
        <x:v>18</x:v>
      </x:c>
      <x:c r="L8093" s="266" t="n">
        <x:f>SUM(I8093:K8093)</x:f>
        <x:v>37</x:v>
      </x:c>
      <x:c r="M8093" s="267" t="n">
        <x:f>I8093*TOMATO_HOURS*WEEKS*(1+TOMATO_DIM)^I8093+J8093*CARROT_HOURS*WEEKS*(1+CARROT_DIM)^J8093+K8093*MESCLUN_HOURS*WEEKS*(1+MESCLUN_DIM)^K8093</x:f>
        <x:v>4652.094344380235</x:v>
      </x:c>
      <x:c r="N8093" s="267" t="n">
        <x:f>MAX(M8093-FARMER_HOURS,0)/TEMP_HOURS_PER_WORKER</x:f>
        <x:v>2.7306210724862745</x:v>
      </x:c>
      <x:c r="O8093" s="268" t="n">
        <x:f>I8093*TOMATO_PRICE+J8093*CARROT_PRICE+K8093*MESCLUN_PRICE</x:f>
        <x:v>168858</x:v>
      </x:c>
      <x:c r="P8093" s="268" t="n">
        <x:f>I8093*TOMATO_FERTILIZER+J8093*CARROT_FERTILIZER+K8093*MESCLUN_FERTILIZER</x:f>
        <x:v>29480</x:v>
      </x:c>
      <x:c r="Q8093" s="268" t="n">
        <x:f>MIN(M8093,FARMER_HOURS)*FARMER_RATE+MAX(M8093-FARMER_HOURS,0)*TEMP_RATE</x:f>
        <x:v>93265.52681215687</x:v>
      </x:c>
      <x:c r="R8093" s="268" t="n">
        <x:f>O8093-P8093-Q8093-FIXED_COST</x:f>
        <x:v>26112.473187843134</x:v>
      </x:c>
      <x:c r="S8093" s="139" t="str">
        <x:f>IF(AND(L8093&lt;=TOTAL_BED_CAP,N8093&lt;=TEMP_WORKER_CAP),"YES","NO")</x:f>
        <x:v>YES</x:v>
      </x:c>
      <x:c r="T8093" s="139" t="n">
        <x:f>IF(S8093="YES",R8093,-1E+99)</x:f>
        <x:v>26112.473187843134</x:v>
      </x:c>
    </x:row>
    <x:row r="8094">
      <x:c r="A8094" s="139"/>
      <x:c r="B8094" s="139"/>
      <x:c r="C8094" s="139"/>
      <x:c r="D8094" s="139"/>
      <x:c r="E8094" s="139"/>
      <x:c r="F8094" s="139"/>
      <x:c r="G8094" s="139"/>
      <x:c r="H8094" s="139"/>
      <x:c r="I8094" s="266" t="n">
        <x:f>INT((ROW()-ROW($I$46))/((CARROT_CAP+1)*(MESCLUN_CAP+1)))</x:f>
        <x:v>12</x:v>
      </x:c>
      <x:c r="J8094" s="266" t="n">
        <x:f>MOD(INT((ROW()-ROW($I$46))/(MESCLUN_CAP+1)),CARROT_CAP+1)</x:f>
        <x:v>7</x:v>
      </x:c>
      <x:c r="K8094" s="266" t="n">
        <x:f>MOD(ROW()-ROW($I$46),MESCLUN_CAP+1)</x:f>
        <x:v>19</x:v>
      </x:c>
      <x:c r="L8094" s="266" t="n">
        <x:f>SUM(I8094:K8094)</x:f>
        <x:v>38</x:v>
      </x:c>
      <x:c r="M8094" s="267" t="n">
        <x:f>I8094*TOMATO_HOURS*WEEKS*(1+TOMATO_DIM)^I8094+J8094*CARROT_HOURS*WEEKS*(1+CARROT_DIM)^J8094+K8094*MESCLUN_HOURS*WEEKS*(1+MESCLUN_DIM)^K8094</x:f>
        <x:v>4721.735873016258</x:v>
      </x:c>
      <x:c r="N8094" s="267" t="n">
        <x:f>MAX(M8094-FARMER_HOURS,0)/TEMP_HOURS_PER_WORKER</x:f>
        <x:v>2.778983245150179</x:v>
      </x:c>
      <x:c r="O8094" s="268" t="n">
        <x:f>I8094*TOMATO_PRICE+J8094*CARROT_PRICE+K8094*MESCLUN_PRICE</x:f>
        <x:v>171558</x:v>
      </x:c>
      <x:c r="P8094" s="268" t="n">
        <x:f>I8094*TOMATO_FERTILIZER+J8094*CARROT_FERTILIZER+K8094*MESCLUN_FERTILIZER</x:f>
        <x:v>30360</x:v>
      </x:c>
      <x:c r="Q8094" s="268" t="n">
        <x:f>MIN(M8094,FARMER_HOURS)*FARMER_RATE+MAX(M8094-FARMER_HOURS,0)*TEMP_RATE</x:f>
        <x:v>94474.58112875448</x:v>
      </x:c>
      <x:c r="R8094" s="268" t="n">
        <x:f>O8094-P8094-Q8094-FIXED_COST</x:f>
        <x:v>26723.41887124552</x:v>
      </x:c>
      <x:c r="S8094" s="139" t="str">
        <x:f>IF(AND(L8094&lt;=TOTAL_BED_CAP,N8094&lt;=TEMP_WORKER_CAP),"YES","NO")</x:f>
        <x:v>YES</x:v>
      </x:c>
      <x:c r="T8094" s="139" t="n">
        <x:f>IF(S8094="YES",R8094,-1E+99)</x:f>
        <x:v>26723.41887124552</x:v>
      </x:c>
    </x:row>
    <x:row r="8095">
      <x:c r="A8095" s="139"/>
      <x:c r="B8095" s="139"/>
      <x:c r="C8095" s="139"/>
      <x:c r="D8095" s="139"/>
      <x:c r="E8095" s="139"/>
      <x:c r="F8095" s="139"/>
      <x:c r="G8095" s="139"/>
      <x:c r="H8095" s="139"/>
      <x:c r="I8095" s="266" t="n">
        <x:f>INT((ROW()-ROW($I$46))/((CARROT_CAP+1)*(MESCLUN_CAP+1)))</x:f>
        <x:v>12</x:v>
      </x:c>
      <x:c r="J8095" s="266" t="n">
        <x:f>MOD(INT((ROW()-ROW($I$46))/(MESCLUN_CAP+1)),CARROT_CAP+1)</x:f>
        <x:v>7</x:v>
      </x:c>
      <x:c r="K8095" s="266" t="n">
        <x:f>MOD(ROW()-ROW($I$46),MESCLUN_CAP+1)</x:f>
        <x:v>20</x:v>
      </x:c>
      <x:c r="L8095" s="266" t="n">
        <x:f>SUM(I8095:K8095)</x:f>
        <x:v>39</x:v>
      </x:c>
      <x:c r="M8095" s="267" t="n">
        <x:f>I8095*TOMATO_HOURS*WEEKS*(1+TOMATO_DIM)^I8095+J8095*CARROT_HOURS*WEEKS*(1+CARROT_DIM)^J8095+K8095*MESCLUN_HOURS*WEEKS*(1+MESCLUN_DIM)^K8095</x:f>
        <x:v>4792.960163666734</x:v>
      </x:c>
      <x:c r="N8095" s="267" t="n">
        <x:f>MAX(M8095-FARMER_HOURS,0)/TEMP_HOURS_PER_WORKER</x:f>
        <x:v>2.8284445581018987</x:v>
      </x:c>
      <x:c r="O8095" s="268" t="n">
        <x:f>I8095*TOMATO_PRICE+J8095*CARROT_PRICE+K8095*MESCLUN_PRICE</x:f>
        <x:v>174258</x:v>
      </x:c>
      <x:c r="P8095" s="268" t="n">
        <x:f>I8095*TOMATO_FERTILIZER+J8095*CARROT_FERTILIZER+K8095*MESCLUN_FERTILIZER</x:f>
        <x:v>31240</x:v>
      </x:c>
      <x:c r="Q8095" s="268" t="n">
        <x:f>MIN(M8095,FARMER_HOURS)*FARMER_RATE+MAX(M8095-FARMER_HOURS,0)*TEMP_RATE</x:f>
        <x:v>95711.11395254746</x:v>
      </x:c>
      <x:c r="R8095" s="268" t="n">
        <x:f>O8095-P8095-Q8095-FIXED_COST</x:f>
        <x:v>27306.886047452543</x:v>
      </x:c>
      <x:c r="S8095" s="139" t="str">
        <x:f>IF(AND(L8095&lt;=TOTAL_BED_CAP,N8095&lt;=TEMP_WORKER_CAP),"YES","NO")</x:f>
        <x:v>YES</x:v>
      </x:c>
      <x:c r="T8095" s="139" t="n">
        <x:f>IF(S8095="YES",R8095,-1E+99)</x:f>
        <x:v>27306.886047452543</x:v>
      </x:c>
    </x:row>
    <x:row r="8096">
      <x:c r="A8096" s="139"/>
      <x:c r="B8096" s="139"/>
      <x:c r="C8096" s="139"/>
      <x:c r="D8096" s="139"/>
      <x:c r="E8096" s="139"/>
      <x:c r="F8096" s="139"/>
      <x:c r="G8096" s="139"/>
      <x:c r="H8096" s="139"/>
      <x:c r="I8096" s="266" t="n">
        <x:f>INT((ROW()-ROW($I$46))/((CARROT_CAP+1)*(MESCLUN_CAP+1)))</x:f>
        <x:v>12</x:v>
      </x:c>
      <x:c r="J8096" s="266" t="n">
        <x:f>MOD(INT((ROW()-ROW($I$46))/(MESCLUN_CAP+1)),CARROT_CAP+1)</x:f>
        <x:v>7</x:v>
      </x:c>
      <x:c r="K8096" s="266" t="n">
        <x:f>MOD(ROW()-ROW($I$46),MESCLUN_CAP+1)</x:f>
        <x:v>21</x:v>
      </x:c>
      <x:c r="L8096" s="266" t="n">
        <x:f>SUM(I8096:K8096)</x:f>
        <x:v>40</x:v>
      </x:c>
      <x:c r="M8096" s="267" t="n">
        <x:f>I8096*TOMATO_HOURS*WEEKS*(1+TOMATO_DIM)^I8096+J8096*CARROT_HOURS*WEEKS*(1+CARROT_DIM)^J8096+K8096*MESCLUN_HOURS*WEEKS*(1+MESCLUN_DIM)^K8096</x:f>
        <x:v>4865.795903893179</x:v>
      </x:c>
      <x:c r="N8096" s="267" t="n">
        <x:f>MAX(M8096-FARMER_HOURS,0)/TEMP_HOURS_PER_WORKER</x:f>
        <x:v>2.879024933259152</x:v>
      </x:c>
      <x:c r="O8096" s="268" t="n">
        <x:f>I8096*TOMATO_PRICE+J8096*CARROT_PRICE+K8096*MESCLUN_PRICE</x:f>
        <x:v>176958</x:v>
      </x:c>
      <x:c r="P8096" s="268" t="n">
        <x:f>I8096*TOMATO_FERTILIZER+J8096*CARROT_FERTILIZER+K8096*MESCLUN_FERTILIZER</x:f>
        <x:v>32120</x:v>
      </x:c>
      <x:c r="Q8096" s="268" t="n">
        <x:f>MIN(M8096,FARMER_HOURS)*FARMER_RATE+MAX(M8096-FARMER_HOURS,0)*TEMP_RATE</x:f>
        <x:v>96975.6233314788</x:v>
      </x:c>
      <x:c r="R8096" s="268" t="n">
        <x:f>O8096-P8096-Q8096-FIXED_COST</x:f>
        <x:v>27862.376668521203</x:v>
      </x:c>
      <x:c r="S8096" s="139" t="str">
        <x:f>IF(AND(L8096&lt;=TOTAL_BED_CAP,N8096&lt;=TEMP_WORKER_CAP),"YES","NO")</x:f>
        <x:v>YES</x:v>
      </x:c>
      <x:c r="T8096" s="139" t="n">
        <x:f>IF(S8096="YES",R8096,-1E+99)</x:f>
        <x:v>27862.376668521203</x:v>
      </x:c>
    </x:row>
    <x:row r="8097">
      <x:c r="A8097" s="139"/>
      <x:c r="B8097" s="139"/>
      <x:c r="C8097" s="139"/>
      <x:c r="D8097" s="139"/>
      <x:c r="E8097" s="139"/>
      <x:c r="F8097" s="139"/>
      <x:c r="G8097" s="139"/>
      <x:c r="H8097" s="139"/>
      <x:c r="I8097" s="266" t="n">
        <x:f>INT((ROW()-ROW($I$46))/((CARROT_CAP+1)*(MESCLUN_CAP+1)))</x:f>
        <x:v>12</x:v>
      </x:c>
      <x:c r="J8097" s="266" t="n">
        <x:f>MOD(INT((ROW()-ROW($I$46))/(MESCLUN_CAP+1)),CARROT_CAP+1)</x:f>
        <x:v>7</x:v>
      </x:c>
      <x:c r="K8097" s="266" t="n">
        <x:f>MOD(ROW()-ROW($I$46),MESCLUN_CAP+1)</x:f>
        <x:v>22</x:v>
      </x:c>
      <x:c r="L8097" s="266" t="n">
        <x:f>SUM(I8097:K8097)</x:f>
        <x:v>41</x:v>
      </x:c>
      <x:c r="M8097" s="267" t="n">
        <x:f>I8097*TOMATO_HOURS*WEEKS*(1+TOMATO_DIM)^I8097+J8097*CARROT_HOURS*WEEKS*(1+CARROT_DIM)^J8097+K8097*MESCLUN_HOURS*WEEKS*(1+MESCLUN_DIM)^K8097</x:f>
        <x:v>4940.272251139574</x:v>
      </x:c>
      <x:c r="N8097" s="267" t="n">
        <x:f>MAX(M8097-FARMER_HOURS,0)/TEMP_HOURS_PER_WORKER</x:f>
        <x:v>2.9307446188469264</x:v>
      </x:c>
      <x:c r="O8097" s="268" t="n">
        <x:f>I8097*TOMATO_PRICE+J8097*CARROT_PRICE+K8097*MESCLUN_PRICE</x:f>
        <x:v>179658</x:v>
      </x:c>
      <x:c r="P8097" s="268" t="n">
        <x:f>I8097*TOMATO_FERTILIZER+J8097*CARROT_FERTILIZER+K8097*MESCLUN_FERTILIZER</x:f>
        <x:v>33000</x:v>
      </x:c>
      <x:c r="Q8097" s="268" t="n">
        <x:f>MIN(M8097,FARMER_HOURS)*FARMER_RATE+MAX(M8097-FARMER_HOURS,0)*TEMP_RATE</x:f>
        <x:v>98268.61547117317</x:v>
      </x:c>
      <x:c r="R8097" s="268" t="n">
        <x:f>O8097-P8097-Q8097-FIXED_COST</x:f>
        <x:v>28389.384528826835</x:v>
      </x:c>
      <x:c r="S8097" s="139" t="str">
        <x:f>IF(AND(L8097&lt;=TOTAL_BED_CAP,N8097&lt;=TEMP_WORKER_CAP),"YES","NO")</x:f>
        <x:v>YES</x:v>
      </x:c>
      <x:c r="T8097" s="139" t="n">
        <x:f>IF(S8097="YES",R8097,-1E+99)</x:f>
        <x:v>28389.384528826835</x:v>
      </x:c>
    </x:row>
    <x:row r="8098">
      <x:c r="A8098" s="139"/>
      <x:c r="B8098" s="139"/>
      <x:c r="C8098" s="139"/>
      <x:c r="D8098" s="139"/>
      <x:c r="E8098" s="139"/>
      <x:c r="F8098" s="139"/>
      <x:c r="G8098" s="139"/>
      <x:c r="H8098" s="139"/>
      <x:c r="I8098" s="266" t="n">
        <x:f>INT((ROW()-ROW($I$46))/((CARROT_CAP+1)*(MESCLUN_CAP+1)))</x:f>
        <x:v>12</x:v>
      </x:c>
      <x:c r="J8098" s="266" t="n">
        <x:f>MOD(INT((ROW()-ROW($I$46))/(MESCLUN_CAP+1)),CARROT_CAP+1)</x:f>
        <x:v>7</x:v>
      </x:c>
      <x:c r="K8098" s="266" t="n">
        <x:f>MOD(ROW()-ROW($I$46),MESCLUN_CAP+1)</x:f>
        <x:v>23</x:v>
      </x:c>
      <x:c r="L8098" s="266" t="n">
        <x:f>SUM(I8098:K8098)</x:f>
        <x:v>42</x:v>
      </x:c>
      <x:c r="M8098" s="267" t="n">
        <x:f>I8098*TOMATO_HOURS*WEEKS*(1+TOMATO_DIM)^I8098+J8098*CARROT_HOURS*WEEKS*(1+CARROT_DIM)^J8098+K8098*MESCLUN_HOURS*WEEKS*(1+MESCLUN_DIM)^K8098</x:f>
        <x:v>5016.418839997011</x:v>
      </x:c>
      <x:c r="N8098" s="267" t="n">
        <x:f>MAX(M8098-FARMER_HOURS,0)/TEMP_HOURS_PER_WORKER</x:f>
        <x:v>2.9836241944423687</x:v>
      </x:c>
      <x:c r="O8098" s="268" t="n">
        <x:f>I8098*TOMATO_PRICE+J8098*CARROT_PRICE+K8098*MESCLUN_PRICE</x:f>
        <x:v>182358</x:v>
      </x:c>
      <x:c r="P8098" s="268" t="n">
        <x:f>I8098*TOMATO_FERTILIZER+J8098*CARROT_FERTILIZER+K8098*MESCLUN_FERTILIZER</x:f>
        <x:v>33880</x:v>
      </x:c>
      <x:c r="Q8098" s="268" t="n">
        <x:f>MIN(M8098,FARMER_HOURS)*FARMER_RATE+MAX(M8098-FARMER_HOURS,0)*TEMP_RATE</x:f>
        <x:v>99590.60486105921</x:v>
      </x:c>
      <x:c r="R8098" s="268" t="n">
        <x:f>O8098-P8098-Q8098-FIXED_COST</x:f>
        <x:v>28887.39513894079</x:v>
      </x:c>
      <x:c r="S8098" s="139" t="str">
        <x:f>IF(AND(L8098&lt;=TOTAL_BED_CAP,N8098&lt;=TEMP_WORKER_CAP),"YES","NO")</x:f>
        <x:v>YES</x:v>
      </x:c>
      <x:c r="T8098" s="139" t="n">
        <x:f>IF(S8098="YES",R8098,-1E+99)</x:f>
        <x:v>28887.39513894079</x:v>
      </x:c>
    </x:row>
    <x:row r="8099">
      <x:c r="A8099" s="139"/>
      <x:c r="B8099" s="139"/>
      <x:c r="C8099" s="139"/>
      <x:c r="D8099" s="139"/>
      <x:c r="E8099" s="139"/>
      <x:c r="F8099" s="139"/>
      <x:c r="G8099" s="139"/>
      <x:c r="H8099" s="139"/>
      <x:c r="I8099" s="266" t="n">
        <x:f>INT((ROW()-ROW($I$46))/((CARROT_CAP+1)*(MESCLUN_CAP+1)))</x:f>
        <x:v>12</x:v>
      </x:c>
      <x:c r="J8099" s="266" t="n">
        <x:f>MOD(INT((ROW()-ROW($I$46))/(MESCLUN_CAP+1)),CARROT_CAP+1)</x:f>
        <x:v>7</x:v>
      </x:c>
      <x:c r="K8099" s="266" t="n">
        <x:f>MOD(ROW()-ROW($I$46),MESCLUN_CAP+1)</x:f>
        <x:v>24</x:v>
      </x:c>
      <x:c r="L8099" s="266" t="n">
        <x:f>SUM(I8099:K8099)</x:f>
        <x:v>43</x:v>
      </x:c>
      <x:c r="M8099" s="267" t="n">
        <x:f>I8099*TOMATO_HOURS*WEEKS*(1+TOMATO_DIM)^I8099+J8099*CARROT_HOURS*WEEKS*(1+CARROT_DIM)^J8099+K8099*MESCLUN_HOURS*WEEKS*(1+MESCLUN_DIM)^K8099</x:f>
        <x:v>5094.265789576506</x:v>
      </x:c>
      <x:c r="N8099" s="267" t="n">
        <x:f>MAX(M8099-FARMER_HOURS,0)/TEMP_HOURS_PER_WORKER</x:f>
        <x:v>3.037684576094796</x:v>
      </x:c>
      <x:c r="O8099" s="268" t="n">
        <x:f>I8099*TOMATO_PRICE+J8099*CARROT_PRICE+K8099*MESCLUN_PRICE</x:f>
        <x:v>185058</x:v>
      </x:c>
      <x:c r="P8099" s="268" t="n">
        <x:f>I8099*TOMATO_FERTILIZER+J8099*CARROT_FERTILIZER+K8099*MESCLUN_FERTILIZER</x:f>
        <x:v>34760</x:v>
      </x:c>
      <x:c r="Q8099" s="268" t="n">
        <x:f>MIN(M8099,FARMER_HOURS)*FARMER_RATE+MAX(M8099-FARMER_HOURS,0)*TEMP_RATE</x:f>
        <x:v>100942.11440236989</x:v>
      </x:c>
      <x:c r="R8099" s="268" t="n">
        <x:f>O8099-P8099-Q8099-FIXED_COST</x:f>
        <x:v>29355.885597630113</x:v>
      </x:c>
      <x:c r="S8099" s="139" t="str">
        <x:f>IF(AND(L8099&lt;=TOTAL_BED_CAP,N8099&lt;=TEMP_WORKER_CAP),"YES","NO")</x:f>
        <x:v>YES</x:v>
      </x:c>
      <x:c r="T8099" s="139" t="n">
        <x:f>IF(S8099="YES",R8099,-1E+99)</x:f>
        <x:v>29355.885597630113</x:v>
      </x:c>
    </x:row>
    <x:row r="8100">
      <x:c r="A8100" s="139"/>
      <x:c r="B8100" s="139"/>
      <x:c r="C8100" s="139"/>
      <x:c r="D8100" s="139"/>
      <x:c r="E8100" s="139"/>
      <x:c r="F8100" s="139"/>
      <x:c r="G8100" s="139"/>
      <x:c r="H8100" s="139"/>
      <x:c r="I8100" s="266" t="n">
        <x:f>INT((ROW()-ROW($I$46))/((CARROT_CAP+1)*(MESCLUN_CAP+1)))</x:f>
        <x:v>12</x:v>
      </x:c>
      <x:c r="J8100" s="266" t="n">
        <x:f>MOD(INT((ROW()-ROW($I$46))/(MESCLUN_CAP+1)),CARROT_CAP+1)</x:f>
        <x:v>7</x:v>
      </x:c>
      <x:c r="K8100" s="266" t="n">
        <x:f>MOD(ROW()-ROW($I$46),MESCLUN_CAP+1)</x:f>
        <x:v>25</x:v>
      </x:c>
      <x:c r="L8100" s="266" t="n">
        <x:f>SUM(I8100:K8100)</x:f>
        <x:v>44</x:v>
      </x:c>
      <x:c r="M8100" s="267" t="n">
        <x:f>I8100*TOMATO_HOURS*WEEKS*(1+TOMATO_DIM)^I8100+J8100*CARROT_HOURS*WEEKS*(1+CARROT_DIM)^J8100+K8100*MESCLUN_HOURS*WEEKS*(1+MESCLUN_DIM)^K8100</x:f>
        <x:v>5173.843710991604</x:v>
      </x:c>
      <x:c r="N8100" s="267" t="n">
        <x:f>MAX(M8100-FARMER_HOURS,0)/TEMP_HOURS_PER_WORKER</x:f>
        <x:v>3.092947021521947</x:v>
      </x:c>
      <x:c r="O8100" s="268" t="n">
        <x:f>I8100*TOMATO_PRICE+J8100*CARROT_PRICE+K8100*MESCLUN_PRICE</x:f>
        <x:v>187758</x:v>
      </x:c>
      <x:c r="P8100" s="268" t="n">
        <x:f>I8100*TOMATO_FERTILIZER+J8100*CARROT_FERTILIZER+K8100*MESCLUN_FERTILIZER</x:f>
        <x:v>35640</x:v>
      </x:c>
      <x:c r="Q8100" s="268" t="n">
        <x:f>MIN(M8100,FARMER_HOURS)*FARMER_RATE+MAX(M8100-FARMER_HOURS,0)*TEMP_RATE</x:f>
        <x:v>102323.67553804867</x:v>
      </x:c>
      <x:c r="R8100" s="268" t="n">
        <x:f>O8100-P8100-Q8100-FIXED_COST</x:f>
        <x:v>29794.324461951328</x:v>
      </x:c>
      <x:c r="S8100" s="139" t="str">
        <x:f>IF(AND(L8100&lt;=TOTAL_BED_CAP,N8100&lt;=TEMP_WORKER_CAP),"YES","NO")</x:f>
        <x:v>YES</x:v>
      </x:c>
      <x:c r="T8100" s="139" t="n">
        <x:f>IF(S8100="YES",R8100,-1E+99)</x:f>
        <x:v>29794.324461951328</x:v>
      </x:c>
    </x:row>
    <x:row r="8101">
      <x:c r="A8101" s="139"/>
      <x:c r="B8101" s="139"/>
      <x:c r="C8101" s="139"/>
      <x:c r="D8101" s="139"/>
      <x:c r="E8101" s="139"/>
      <x:c r="F8101" s="139"/>
      <x:c r="G8101" s="139"/>
      <x:c r="H8101" s="139"/>
      <x:c r="I8101" s="266" t="n">
        <x:f>INT((ROW()-ROW($I$46))/((CARROT_CAP+1)*(MESCLUN_CAP+1)))</x:f>
        <x:v>12</x:v>
      </x:c>
      <x:c r="J8101" s="266" t="n">
        <x:f>MOD(INT((ROW()-ROW($I$46))/(MESCLUN_CAP+1)),CARROT_CAP+1)</x:f>
        <x:v>7</x:v>
      </x:c>
      <x:c r="K8101" s="266" t="n">
        <x:f>MOD(ROW()-ROW($I$46),MESCLUN_CAP+1)</x:f>
        <x:v>26</x:v>
      </x:c>
      <x:c r="L8101" s="266" t="n">
        <x:f>SUM(I8101:K8101)</x:f>
        <x:v>45</x:v>
      </x:c>
      <x:c r="M8101" s="267" t="n">
        <x:f>I8101*TOMATO_HOURS*WEEKS*(1+TOMATO_DIM)^I8101+J8101*CARROT_HOURS*WEEKS*(1+CARROT_DIM)^J8101+K8101*MESCLUN_HOURS*WEEKS*(1+MESCLUN_DIM)^K8101</x:f>
        <x:v>5255.183714952321</x:v>
      </x:c>
      <x:c r="N8101" s="267" t="n">
        <x:f>MAX(M8101-FARMER_HOURS,0)/TEMP_HOURS_PER_WORKER</x:f>
        <x:v>3.149433135383556</x:v>
      </x:c>
      <x:c r="O8101" s="268" t="n">
        <x:f>I8101*TOMATO_PRICE+J8101*CARROT_PRICE+K8101*MESCLUN_PRICE</x:f>
        <x:v>190458</x:v>
      </x:c>
      <x:c r="P8101" s="268" t="n">
        <x:f>I8101*TOMATO_FERTILIZER+J8101*CARROT_FERTILIZER+K8101*MESCLUN_FERTILIZER</x:f>
        <x:v>36520</x:v>
      </x:c>
      <x:c r="Q8101" s="268" t="n">
        <x:f>MIN(M8101,FARMER_HOURS)*FARMER_RATE+MAX(M8101-FARMER_HOURS,0)*TEMP_RATE</x:f>
        <x:v>103735.8283845889</x:v>
      </x:c>
      <x:c r="R8101" s="268" t="n">
        <x:f>O8101-P8101-Q8101-FIXED_COST</x:f>
        <x:v>30202.171615411105</x:v>
      </x:c>
      <x:c r="S8101" s="139" t="str">
        <x:f>IF(AND(L8101&lt;=TOTAL_BED_CAP,N8101&lt;=TEMP_WORKER_CAP),"YES","NO")</x:f>
        <x:v>YES</x:v>
      </x:c>
      <x:c r="T8101" s="139" t="n">
        <x:f>IF(S8101="YES",R8101,-1E+99)</x:f>
        <x:v>30202.171615411105</x:v>
      </x:c>
    </x:row>
    <x:row r="8102">
      <x:c r="A8102" s="139"/>
      <x:c r="B8102" s="139"/>
      <x:c r="C8102" s="139"/>
      <x:c r="D8102" s="139"/>
      <x:c r="E8102" s="139"/>
      <x:c r="F8102" s="139"/>
      <x:c r="G8102" s="139"/>
      <x:c r="H8102" s="139"/>
      <x:c r="I8102" s="266" t="n">
        <x:f>INT((ROW()-ROW($I$46))/((CARROT_CAP+1)*(MESCLUN_CAP+1)))</x:f>
        <x:v>12</x:v>
      </x:c>
      <x:c r="J8102" s="266" t="n">
        <x:f>MOD(INT((ROW()-ROW($I$46))/(MESCLUN_CAP+1)),CARROT_CAP+1)</x:f>
        <x:v>7</x:v>
      </x:c>
      <x:c r="K8102" s="266" t="n">
        <x:f>MOD(ROW()-ROW($I$46),MESCLUN_CAP+1)</x:f>
        <x:v>27</x:v>
      </x:c>
      <x:c r="L8102" s="266" t="n">
        <x:f>SUM(I8102:K8102)</x:f>
        <x:v>46</x:v>
      </x:c>
      <x:c r="M8102" s="267" t="n">
        <x:f>I8102*TOMATO_HOURS*WEEKS*(1+TOMATO_DIM)^I8102+J8102*CARROT_HOURS*WEEKS*(1+CARROT_DIM)^J8102+K8102*MESCLUN_HOURS*WEEKS*(1+MESCLUN_DIM)^K8102</x:f>
        <x:v>5338.317419472078</x:v>
      </x:c>
      <x:c r="N8102" s="267" t="n">
        <x:f>MAX(M8102-FARMER_HOURS,0)/TEMP_HOURS_PER_WORKER</x:f>
        <x:v>3.207164874633387</x:v>
      </x:c>
      <x:c r="O8102" s="268" t="n">
        <x:f>I8102*TOMATO_PRICE+J8102*CARROT_PRICE+K8102*MESCLUN_PRICE</x:f>
        <x:v>193158</x:v>
      </x:c>
      <x:c r="P8102" s="268" t="n">
        <x:f>I8102*TOMATO_FERTILIZER+J8102*CARROT_FERTILIZER+K8102*MESCLUN_FERTILIZER</x:f>
        <x:v>37400</x:v>
      </x:c>
      <x:c r="Q8102" s="268" t="n">
        <x:f>MIN(M8102,FARMER_HOURS)*FARMER_RATE+MAX(M8102-FARMER_HOURS,0)*TEMP_RATE</x:f>
        <x:v>105179.12186583468</x:v>
      </x:c>
      <x:c r="R8102" s="268" t="n">
        <x:f>O8102-P8102-Q8102-FIXED_COST</x:f>
        <x:v>30578.878134165323</x:v>
      </x:c>
      <x:c r="S8102" s="139" t="str">
        <x:f>IF(AND(L8102&lt;=TOTAL_BED_CAP,N8102&lt;=TEMP_WORKER_CAP),"YES","NO")</x:f>
        <x:v>YES</x:v>
      </x:c>
      <x:c r="T8102" s="139" t="n">
        <x:f>IF(S8102="YES",R8102,-1E+99)</x:f>
        <x:v>30578.878134165323</x:v>
      </x:c>
    </x:row>
    <x:row r="8103">
      <x:c r="A8103" s="139"/>
      <x:c r="B8103" s="139"/>
      <x:c r="C8103" s="139"/>
      <x:c r="D8103" s="139"/>
      <x:c r="E8103" s="139"/>
      <x:c r="F8103" s="139"/>
      <x:c r="G8103" s="139"/>
      <x:c r="H8103" s="139"/>
      <x:c r="I8103" s="266" t="n">
        <x:f>INT((ROW()-ROW($I$46))/((CARROT_CAP+1)*(MESCLUN_CAP+1)))</x:f>
        <x:v>12</x:v>
      </x:c>
      <x:c r="J8103" s="266" t="n">
        <x:f>MOD(INT((ROW()-ROW($I$46))/(MESCLUN_CAP+1)),CARROT_CAP+1)</x:f>
        <x:v>7</x:v>
      </x:c>
      <x:c r="K8103" s="266" t="n">
        <x:f>MOD(ROW()-ROW($I$46),MESCLUN_CAP+1)</x:f>
        <x:v>28</x:v>
      </x:c>
      <x:c r="L8103" s="266" t="n">
        <x:f>SUM(I8103:K8103)</x:f>
        <x:v>47</x:v>
      </x:c>
      <x:c r="M8103" s="267" t="n">
        <x:f>I8103*TOMATO_HOURS*WEEKS*(1+TOMATO_DIM)^I8103+J8103*CARROT_HOURS*WEEKS*(1+CARROT_DIM)^J8103+K8103*MESCLUN_HOURS*WEEKS*(1+MESCLUN_DIM)^K8103</x:f>
        <x:v>5423.2769576892315</x:v>
      </x:c>
      <x:c r="N8103" s="267" t="n">
        <x:f>MAX(M8103-FARMER_HOURS,0)/TEMP_HOURS_PER_WORKER</x:f>
        <x:v>3.2661645539508553</x:v>
      </x:c>
      <x:c r="O8103" s="268" t="n">
        <x:f>I8103*TOMATO_PRICE+J8103*CARROT_PRICE+K8103*MESCLUN_PRICE</x:f>
        <x:v>195858</x:v>
      </x:c>
      <x:c r="P8103" s="268" t="n">
        <x:f>I8103*TOMATO_FERTILIZER+J8103*CARROT_FERTILIZER+K8103*MESCLUN_FERTILIZER</x:f>
        <x:v>38280</x:v>
      </x:c>
      <x:c r="Q8103" s="268" t="n">
        <x:f>MIN(M8103,FARMER_HOURS)*FARMER_RATE+MAX(M8103-FARMER_HOURS,0)*TEMP_RATE</x:f>
        <x:v>106654.11384877138</x:v>
      </x:c>
      <x:c r="R8103" s="268" t="n">
        <x:f>O8103-P8103-Q8103-FIXED_COST</x:f>
        <x:v>30923.886151228624</x:v>
      </x:c>
      <x:c r="S8103" s="139" t="str">
        <x:f>IF(AND(L8103&lt;=TOTAL_BED_CAP,N8103&lt;=TEMP_WORKER_CAP),"YES","NO")</x:f>
        <x:v>YES</x:v>
      </x:c>
      <x:c r="T8103" s="139" t="n">
        <x:f>IF(S8103="YES",R8103,-1E+99)</x:f>
        <x:v>30923.886151228624</x:v>
      </x:c>
    </x:row>
    <x:row r="8104">
      <x:c r="A8104" s="139"/>
      <x:c r="B8104" s="139"/>
      <x:c r="C8104" s="139"/>
      <x:c r="D8104" s="139"/>
      <x:c r="E8104" s="139"/>
      <x:c r="F8104" s="139"/>
      <x:c r="G8104" s="139"/>
      <x:c r="H8104" s="139"/>
      <x:c r="I8104" s="266" t="n">
        <x:f>INT((ROW()-ROW($I$46))/((CARROT_CAP+1)*(MESCLUN_CAP+1)))</x:f>
        <x:v>12</x:v>
      </x:c>
      <x:c r="J8104" s="266" t="n">
        <x:f>MOD(INT((ROW()-ROW($I$46))/(MESCLUN_CAP+1)),CARROT_CAP+1)</x:f>
        <x:v>7</x:v>
      </x:c>
      <x:c r="K8104" s="266" t="n">
        <x:f>MOD(ROW()-ROW($I$46),MESCLUN_CAP+1)</x:f>
        <x:v>29</x:v>
      </x:c>
      <x:c r="L8104" s="266" t="n">
        <x:f>SUM(I8104:K8104)</x:f>
        <x:v>48</x:v>
      </x:c>
      <x:c r="M8104" s="267" t="n">
        <x:f>I8104*TOMATO_HOURS*WEEKS*(1+TOMATO_DIM)^I8104+J8104*CARROT_HOURS*WEEKS*(1+CARROT_DIM)^J8104+K8104*MESCLUN_HOURS*WEEKS*(1+MESCLUN_DIM)^K8104</x:f>
        <x:v>5510.094985804884</x:v>
      </x:c>
      <x:c r="N8104" s="267" t="n">
        <x:f>MAX(M8104-FARMER_HOURS,0)/TEMP_HOURS_PER_WORKER</x:f>
        <x:v>3.326454851253392</x:v>
      </x:c>
      <x:c r="O8104" s="268" t="n">
        <x:f>I8104*TOMATO_PRICE+J8104*CARROT_PRICE+K8104*MESCLUN_PRICE</x:f>
        <x:v>198558</x:v>
      </x:c>
      <x:c r="P8104" s="268" t="n">
        <x:f>I8104*TOMATO_FERTILIZER+J8104*CARROT_FERTILIZER+K8104*MESCLUN_FERTILIZER</x:f>
        <x:v>39160</x:v>
      </x:c>
      <x:c r="Q8104" s="268" t="n">
        <x:f>MIN(M8104,FARMER_HOURS)*FARMER_RATE+MAX(M8104-FARMER_HOURS,0)*TEMP_RATE</x:f>
        <x:v>108161.3712813348</x:v>
      </x:c>
      <x:c r="R8104" s="268" t="n">
        <x:f>O8104-P8104-Q8104-FIXED_COST</x:f>
        <x:v>31236.628718665204</x:v>
      </x:c>
      <x:c r="S8104" s="139" t="str">
        <x:f>IF(AND(L8104&lt;=TOTAL_BED_CAP,N8104&lt;=TEMP_WORKER_CAP),"YES","NO")</x:f>
        <x:v>YES</x:v>
      </x:c>
      <x:c r="T8104" s="139" t="n">
        <x:f>IF(S8104="YES",R8104,-1E+99)</x:f>
        <x:v>31236.628718665204</x:v>
      </x:c>
    </x:row>
    <x:row r="8105">
      <x:c r="A8105" s="139"/>
      <x:c r="B8105" s="139"/>
      <x:c r="C8105" s="139"/>
      <x:c r="D8105" s="139"/>
      <x:c r="E8105" s="139"/>
      <x:c r="F8105" s="139"/>
      <x:c r="G8105" s="139"/>
      <x:c r="H8105" s="139"/>
      <x:c r="I8105" s="266" t="n">
        <x:f>INT((ROW()-ROW($I$46))/((CARROT_CAP+1)*(MESCLUN_CAP+1)))</x:f>
        <x:v>12</x:v>
      </x:c>
      <x:c r="J8105" s="266" t="n">
        <x:f>MOD(INT((ROW()-ROW($I$46))/(MESCLUN_CAP+1)),CARROT_CAP+1)</x:f>
        <x:v>7</x:v>
      </x:c>
      <x:c r="K8105" s="266" t="n">
        <x:f>MOD(ROW()-ROW($I$46),MESCLUN_CAP+1)</x:f>
        <x:v>30</x:v>
      </x:c>
      <x:c r="L8105" s="266" t="n">
        <x:f>SUM(I8105:K8105)</x:f>
        <x:v>49</x:v>
      </x:c>
      <x:c r="M8105" s="267" t="n">
        <x:f>I8105*TOMATO_HOURS*WEEKS*(1+TOMATO_DIM)^I8105+J8105*CARROT_HOURS*WEEKS*(1+CARROT_DIM)^J8105+K8105*MESCLUN_HOURS*WEEKS*(1+MESCLUN_DIM)^K8105</x:f>
        <x:v>5598.804691138655</x:v>
      </x:c>
      <x:c r="N8105" s="267" t="n">
        <x:f>MAX(M8105-FARMER_HOURS,0)/TEMP_HOURS_PER_WORKER</x:f>
        <x:v>3.3880588132907326</x:v>
      </x:c>
      <x:c r="O8105" s="268" t="n">
        <x:f>I8105*TOMATO_PRICE+J8105*CARROT_PRICE+K8105*MESCLUN_PRICE</x:f>
        <x:v>201258</x:v>
      </x:c>
      <x:c r="P8105" s="268" t="n">
        <x:f>I8105*TOMATO_FERTILIZER+J8105*CARROT_FERTILIZER+K8105*MESCLUN_FERTILIZER</x:f>
        <x:v>40040</x:v>
      </x:c>
      <x:c r="Q8105" s="268" t="n">
        <x:f>MIN(M8105,FARMER_HOURS)*FARMER_RATE+MAX(M8105-FARMER_HOURS,0)*TEMP_RATE</x:f>
        <x:v>109701.4703322683</x:v>
      </x:c>
      <x:c r="R8105" s="268" t="n">
        <x:f>O8105-P8105-Q8105-FIXED_COST</x:f>
        <x:v>31516.529667731695</x:v>
      </x:c>
      <x:c r="S8105" s="139" t="str">
        <x:f>IF(AND(L8105&lt;=TOTAL_BED_CAP,N8105&lt;=TEMP_WORKER_CAP),"YES","NO")</x:f>
        <x:v>YES</x:v>
      </x:c>
      <x:c r="T8105" s="139" t="n">
        <x:f>IF(S8105="YES",R8105,-1E+99)</x:f>
        <x:v>31516.529667731695</x:v>
      </x:c>
    </x:row>
    <x:row r="8106">
      <x:c r="A8106" s="139"/>
      <x:c r="B8106" s="139"/>
      <x:c r="C8106" s="139"/>
      <x:c r="D8106" s="139"/>
      <x:c r="E8106" s="139"/>
      <x:c r="F8106" s="139"/>
      <x:c r="G8106" s="139"/>
      <x:c r="H8106" s="139"/>
      <x:c r="I8106" s="266" t="n">
        <x:f>INT((ROW()-ROW($I$46))/((CARROT_CAP+1)*(MESCLUN_CAP+1)))</x:f>
        <x:v>12</x:v>
      </x:c>
      <x:c r="J8106" s="266" t="n">
        <x:f>MOD(INT((ROW()-ROW($I$46))/(MESCLUN_CAP+1)),CARROT_CAP+1)</x:f>
        <x:v>8</x:v>
      </x:c>
      <x:c r="K8106" s="266" t="n">
        <x:f>MOD(ROW()-ROW($I$46),MESCLUN_CAP+1)</x:f>
        <x:v>0</x:v>
      </x:c>
      <x:c r="L8106" s="266" t="n">
        <x:f>SUM(I8106:K8106)</x:f>
        <x:v>20</x:v>
      </x:c>
      <x:c r="M8106" s="267" t="n">
        <x:f>I8106*TOMATO_HOURS*WEEKS*(1+TOMATO_DIM)^I8106+J8106*CARROT_HOURS*WEEKS*(1+CARROT_DIM)^J8106+K8106*MESCLUN_HOURS*WEEKS*(1+MESCLUN_DIM)^K8106</x:f>
        <x:v>3681.9193422610633</x:v>
      </x:c>
      <x:c r="N8106" s="267" t="n">
        <x:f>MAX(M8106-FARMER_HOURS,0)/TEMP_HOURS_PER_WORKER</x:f>
        <x:v>2.0568884321257386</x:v>
      </x:c>
      <x:c r="O8106" s="268" t="n">
        <x:f>I8106*TOMATO_PRICE+J8106*CARROT_PRICE+K8106*MESCLUN_PRICE</x:f>
        <x:v>122352</x:v>
      </x:c>
      <x:c r="P8106" s="268" t="n">
        <x:f>I8106*TOMATO_FERTILIZER+J8106*CARROT_FERTILIZER+K8106*MESCLUN_FERTILIZER</x:f>
        <x:v>14080</x:v>
      </x:c>
      <x:c r="Q8106" s="268" t="n">
        <x:f>MIN(M8106,FARMER_HOURS)*FARMER_RATE+MAX(M8106-FARMER_HOURS,0)*TEMP_RATE</x:f>
        <x:v>76422.21080314346</x:v>
      </x:c>
      <x:c r="R8106" s="268" t="n">
        <x:f>O8106-P8106-Q8106-FIXED_COST</x:f>
        <x:v>11849.789196856538</x:v>
      </x:c>
      <x:c r="S8106" s="139" t="str">
        <x:f>IF(AND(L8106&lt;=TOTAL_BED_CAP,N8106&lt;=TEMP_WORKER_CAP),"YES","NO")</x:f>
        <x:v>YES</x:v>
      </x:c>
      <x:c r="T8106" s="139" t="n">
        <x:f>IF(S8106="YES",R8106,-1E+99)</x:f>
        <x:v>11849.789196856538</x:v>
      </x:c>
    </x:row>
    <x:row r="8107">
      <x:c r="A8107" s="139"/>
      <x:c r="B8107" s="139"/>
      <x:c r="C8107" s="139"/>
      <x:c r="D8107" s="139"/>
      <x:c r="E8107" s="139"/>
      <x:c r="F8107" s="139"/>
      <x:c r="G8107" s="139"/>
      <x:c r="H8107" s="139"/>
      <x:c r="I8107" s="266" t="n">
        <x:f>INT((ROW()-ROW($I$46))/((CARROT_CAP+1)*(MESCLUN_CAP+1)))</x:f>
        <x:v>12</x:v>
      </x:c>
      <x:c r="J8107" s="266" t="n">
        <x:f>MOD(INT((ROW()-ROW($I$46))/(MESCLUN_CAP+1)),CARROT_CAP+1)</x:f>
        <x:v>8</x:v>
      </x:c>
      <x:c r="K8107" s="266" t="n">
        <x:f>MOD(ROW()-ROW($I$46),MESCLUN_CAP+1)</x:f>
        <x:v>1</x:v>
      </x:c>
      <x:c r="L8107" s="266" t="n">
        <x:f>SUM(I8107:K8107)</x:f>
        <x:v>21</x:v>
      </x:c>
      <x:c r="M8107" s="267" t="n">
        <x:f>I8107*TOMATO_HOURS*WEEKS*(1+TOMATO_DIM)^I8107+J8107*CARROT_HOURS*WEEKS*(1+CARROT_DIM)^J8107+K8107*MESCLUN_HOURS*WEEKS*(1+MESCLUN_DIM)^K8107</x:f>
        <x:v>3727.4818422610633</x:v>
      </x:c>
      <x:c r="N8107" s="267" t="n">
        <x:f>MAX(M8107-FARMER_HOURS,0)/TEMP_HOURS_PER_WORKER</x:f>
        <x:v>2.088529057125738</x:v>
      </x:c>
      <x:c r="O8107" s="268" t="n">
        <x:f>I8107*TOMATO_PRICE+J8107*CARROT_PRICE+K8107*MESCLUN_PRICE</x:f>
        <x:v>125052</x:v>
      </x:c>
      <x:c r="P8107" s="268" t="n">
        <x:f>I8107*TOMATO_FERTILIZER+J8107*CARROT_FERTILIZER+K8107*MESCLUN_FERTILIZER</x:f>
        <x:v>14960</x:v>
      </x:c>
      <x:c r="Q8107" s="268" t="n">
        <x:f>MIN(M8107,FARMER_HOURS)*FARMER_RATE+MAX(M8107-FARMER_HOURS,0)*TEMP_RATE</x:f>
        <x:v>77213.22642814346</x:v>
      </x:c>
      <x:c r="R8107" s="268" t="n">
        <x:f>O8107-P8107-Q8107-FIXED_COST</x:f>
        <x:v>12878.773571856538</x:v>
      </x:c>
      <x:c r="S8107" s="139" t="str">
        <x:f>IF(AND(L8107&lt;=TOTAL_BED_CAP,N8107&lt;=TEMP_WORKER_CAP),"YES","NO")</x:f>
        <x:v>YES</x:v>
      </x:c>
      <x:c r="T8107" s="139" t="n">
        <x:f>IF(S8107="YES",R8107,-1E+99)</x:f>
        <x:v>12878.773571856538</x:v>
      </x:c>
    </x:row>
    <x:row r="8108">
      <x:c r="A8108" s="139"/>
      <x:c r="B8108" s="139"/>
      <x:c r="C8108" s="139"/>
      <x:c r="D8108" s="139"/>
      <x:c r="E8108" s="139"/>
      <x:c r="F8108" s="139"/>
      <x:c r="G8108" s="139"/>
      <x:c r="H8108" s="139"/>
      <x:c r="I8108" s="266" t="n">
        <x:f>INT((ROW()-ROW($I$46))/((CARROT_CAP+1)*(MESCLUN_CAP+1)))</x:f>
        <x:v>12</x:v>
      </x:c>
      <x:c r="J8108" s="266" t="n">
        <x:f>MOD(INT((ROW()-ROW($I$46))/(MESCLUN_CAP+1)),CARROT_CAP+1)</x:f>
        <x:v>8</x:v>
      </x:c>
      <x:c r="K8108" s="266" t="n">
        <x:f>MOD(ROW()-ROW($I$46),MESCLUN_CAP+1)</x:f>
        <x:v>2</x:v>
      </x:c>
      <x:c r="L8108" s="266" t="n">
        <x:f>SUM(I8108:K8108)</x:f>
        <x:v>22</x:v>
      </x:c>
      <x:c r="M8108" s="267" t="n">
        <x:f>I8108*TOMATO_HOURS*WEEKS*(1+TOMATO_DIM)^I8108+J8108*CARROT_HOURS*WEEKS*(1+CARROT_DIM)^J8108+K8108*MESCLUN_HOURS*WEEKS*(1+MESCLUN_DIM)^K8108</x:f>
        <x:v>3774.1834047610632</x:v>
      </x:c>
      <x:c r="N8108" s="267" t="n">
        <x:f>MAX(M8108-FARMER_HOURS,0)/TEMP_HOURS_PER_WORKER</x:f>
        <x:v>2.1209606977507383</x:v>
      </x:c>
      <x:c r="O8108" s="268" t="n">
        <x:f>I8108*TOMATO_PRICE+J8108*CARROT_PRICE+K8108*MESCLUN_PRICE</x:f>
        <x:v>127752</x:v>
      </x:c>
      <x:c r="P8108" s="268" t="n">
        <x:f>I8108*TOMATO_FERTILIZER+J8108*CARROT_FERTILIZER+K8108*MESCLUN_FERTILIZER</x:f>
        <x:v>15840</x:v>
      </x:c>
      <x:c r="Q8108" s="268" t="n">
        <x:f>MIN(M8108,FARMER_HOURS)*FARMER_RATE+MAX(M8108-FARMER_HOURS,0)*TEMP_RATE</x:f>
        <x:v>78024.01744376845</x:v>
      </x:c>
      <x:c r="R8108" s="268" t="n">
        <x:f>O8108-P8108-Q8108-FIXED_COST</x:f>
        <x:v>13887.982556231553</x:v>
      </x:c>
      <x:c r="S8108" s="139" t="str">
        <x:f>IF(AND(L8108&lt;=TOTAL_BED_CAP,N8108&lt;=TEMP_WORKER_CAP),"YES","NO")</x:f>
        <x:v>YES</x:v>
      </x:c>
      <x:c r="T8108" s="139" t="n">
        <x:f>IF(S8108="YES",R8108,-1E+99)</x:f>
        <x:v>13887.982556231553</x:v>
      </x:c>
    </x:row>
    <x:row r="8109">
      <x:c r="A8109" s="139"/>
      <x:c r="B8109" s="139"/>
      <x:c r="C8109" s="139"/>
      <x:c r="D8109" s="139"/>
      <x:c r="E8109" s="139"/>
      <x:c r="F8109" s="139"/>
      <x:c r="G8109" s="139"/>
      <x:c r="H8109" s="139"/>
      <x:c r="I8109" s="266" t="n">
        <x:f>INT((ROW()-ROW($I$46))/((CARROT_CAP+1)*(MESCLUN_CAP+1)))</x:f>
        <x:v>12</x:v>
      </x:c>
      <x:c r="J8109" s="266" t="n">
        <x:f>MOD(INT((ROW()-ROW($I$46))/(MESCLUN_CAP+1)),CARROT_CAP+1)</x:f>
        <x:v>8</x:v>
      </x:c>
      <x:c r="K8109" s="266" t="n">
        <x:f>MOD(ROW()-ROW($I$46),MESCLUN_CAP+1)</x:f>
        <x:v>3</x:v>
      </x:c>
      <x:c r="L8109" s="266" t="n">
        <x:f>SUM(I8109:K8109)</x:f>
        <x:v>23</x:v>
      </x:c>
      <x:c r="M8109" s="267" t="n">
        <x:f>I8109*TOMATO_HOURS*WEEKS*(1+TOMATO_DIM)^I8109+J8109*CARROT_HOURS*WEEKS*(1+CARROT_DIM)^J8109+K8109*MESCLUN_HOURS*WEEKS*(1+MESCLUN_DIM)^K8109</x:f>
        <x:v>3822.045387182938</x:v>
      </x:c>
      <x:c r="N8109" s="267" t="n">
        <x:f>MAX(M8109-FARMER_HOURS,0)/TEMP_HOURS_PER_WORKER</x:f>
        <x:v>2.154198185543707</x:v>
      </x:c>
      <x:c r="O8109" s="268" t="n">
        <x:f>I8109*TOMATO_PRICE+J8109*CARROT_PRICE+K8109*MESCLUN_PRICE</x:f>
        <x:v>130452</x:v>
      </x:c>
      <x:c r="P8109" s="268" t="n">
        <x:f>I8109*TOMATO_FERTILIZER+J8109*CARROT_FERTILIZER+K8109*MESCLUN_FERTILIZER</x:f>
        <x:v>16720</x:v>
      </x:c>
      <x:c r="Q8109" s="268" t="n">
        <x:f>MIN(M8109,FARMER_HOURS)*FARMER_RATE+MAX(M8109-FARMER_HOURS,0)*TEMP_RATE</x:f>
        <x:v>78854.95463859267</x:v>
      </x:c>
      <x:c r="R8109" s="268" t="n">
        <x:f>O8109-P8109-Q8109-FIXED_COST</x:f>
        <x:v>14877.045361407334</x:v>
      </x:c>
      <x:c r="S8109" s="139" t="str">
        <x:f>IF(AND(L8109&lt;=TOTAL_BED_CAP,N8109&lt;=TEMP_WORKER_CAP),"YES","NO")</x:f>
        <x:v>YES</x:v>
      </x:c>
      <x:c r="T8109" s="139" t="n">
        <x:f>IF(S8109="YES",R8109,-1E+99)</x:f>
        <x:v>14877.045361407334</x:v>
      </x:c>
    </x:row>
    <x:row r="8110">
      <x:c r="A8110" s="139"/>
      <x:c r="B8110" s="139"/>
      <x:c r="C8110" s="139"/>
      <x:c r="D8110" s="139"/>
      <x:c r="E8110" s="139"/>
      <x:c r="F8110" s="139"/>
      <x:c r="G8110" s="139"/>
      <x:c r="H8110" s="139"/>
      <x:c r="I8110" s="266" t="n">
        <x:f>INT((ROW()-ROW($I$46))/((CARROT_CAP+1)*(MESCLUN_CAP+1)))</x:f>
        <x:v>12</x:v>
      </x:c>
      <x:c r="J8110" s="266" t="n">
        <x:f>MOD(INT((ROW()-ROW($I$46))/(MESCLUN_CAP+1)),CARROT_CAP+1)</x:f>
        <x:v>8</x:v>
      </x:c>
      <x:c r="K8110" s="266" t="n">
        <x:f>MOD(ROW()-ROW($I$46),MESCLUN_CAP+1)</x:f>
        <x:v>4</x:v>
      </x:c>
      <x:c r="L8110" s="266" t="n">
        <x:f>SUM(I8110:K8110)</x:f>
        <x:v>24</x:v>
      </x:c>
      <x:c r="M8110" s="267" t="n">
        <x:f>I8110*TOMATO_HOURS*WEEKS*(1+TOMATO_DIM)^I8110+J8110*CARROT_HOURS*WEEKS*(1+CARROT_DIM)^J8110+K8110*MESCLUN_HOURS*WEEKS*(1+MESCLUN_DIM)^K8110</x:f>
        <x:v>3871.0895029055946</x:v>
      </x:c>
      <x:c r="N8110" s="267" t="n">
        <x:f>MAX(M8110-FARMER_HOURS,0)/TEMP_HOURS_PER_WORKER</x:f>
        <x:v>2.1882565992399963</x:v>
      </x:c>
      <x:c r="O8110" s="268" t="n">
        <x:f>I8110*TOMATO_PRICE+J8110*CARROT_PRICE+K8110*MESCLUN_PRICE</x:f>
        <x:v>133152</x:v>
      </x:c>
      <x:c r="P8110" s="268" t="n">
        <x:f>I8110*TOMATO_FERTILIZER+J8110*CARROT_FERTILIZER+K8110*MESCLUN_FERTILIZER</x:f>
        <x:v>17600</x:v>
      </x:c>
      <x:c r="Q8110" s="268" t="n">
        <x:f>MIN(M8110,FARMER_HOURS)*FARMER_RATE+MAX(M8110-FARMER_HOURS,0)*TEMP_RATE</x:f>
        <x:v>79706.4149809999</x:v>
      </x:c>
      <x:c r="R8110" s="268" t="n">
        <x:f>O8110-P8110-Q8110-FIXED_COST</x:f>
        <x:v>15845.585019000093</x:v>
      </x:c>
      <x:c r="S8110" s="139" t="str">
        <x:f>IF(AND(L8110&lt;=TOTAL_BED_CAP,N8110&lt;=TEMP_WORKER_CAP),"YES","NO")</x:f>
        <x:v>YES</x:v>
      </x:c>
      <x:c r="T8110" s="139" t="n">
        <x:f>IF(S8110="YES",R8110,-1E+99)</x:f>
        <x:v>15845.585019000093</x:v>
      </x:c>
    </x:row>
    <x:row r="8111">
      <x:c r="A8111" s="139"/>
      <x:c r="B8111" s="139"/>
      <x:c r="C8111" s="139"/>
      <x:c r="D8111" s="139"/>
      <x:c r="E8111" s="139"/>
      <x:c r="F8111" s="139"/>
      <x:c r="G8111" s="139"/>
      <x:c r="H8111" s="139"/>
      <x:c r="I8111" s="266" t="n">
        <x:f>INT((ROW()-ROW($I$46))/((CARROT_CAP+1)*(MESCLUN_CAP+1)))</x:f>
        <x:v>12</x:v>
      </x:c>
      <x:c r="J8111" s="266" t="n">
        <x:f>MOD(INT((ROW()-ROW($I$46))/(MESCLUN_CAP+1)),CARROT_CAP+1)</x:f>
        <x:v>8</x:v>
      </x:c>
      <x:c r="K8111" s="266" t="n">
        <x:f>MOD(ROW()-ROW($I$46),MESCLUN_CAP+1)</x:f>
        <x:v>5</x:v>
      </x:c>
      <x:c r="L8111" s="266" t="n">
        <x:f>SUM(I8111:K8111)</x:f>
        <x:v>25</x:v>
      </x:c>
      <x:c r="M8111" s="267" t="n">
        <x:f>I8111*TOMATO_HOURS*WEEKS*(1+TOMATO_DIM)^I8111+J8111*CARROT_HOURS*WEEKS*(1+CARROT_DIM)^J8111+K8111*MESCLUN_HOURS*WEEKS*(1+MESCLUN_DIM)^K8111</x:f>
        <x:v>3921.337826826798</x:v>
      </x:c>
      <x:c r="N8111" s="267" t="n">
        <x:f>MAX(M8111-FARMER_HOURS,0)/TEMP_HOURS_PER_WORKER</x:f>
        <x:v>2.223151268629721</x:v>
      </x:c>
      <x:c r="O8111" s="268" t="n">
        <x:f>I8111*TOMATO_PRICE+J8111*CARROT_PRICE+K8111*MESCLUN_PRICE</x:f>
        <x:v>135852</x:v>
      </x:c>
      <x:c r="P8111" s="268" t="n">
        <x:f>I8111*TOMATO_FERTILIZER+J8111*CARROT_FERTILIZER+K8111*MESCLUN_FERTILIZER</x:f>
        <x:v>18480</x:v>
      </x:c>
      <x:c r="Q8111" s="268" t="n">
        <x:f>MIN(M8111,FARMER_HOURS)*FARMER_RATE+MAX(M8111-FARMER_HOURS,0)*TEMP_RATE</x:f>
        <x:v>80578.78171574301</x:v>
      </x:c>
      <x:c r="R8111" s="268" t="n">
        <x:f>O8111-P8111-Q8111-FIXED_COST</x:f>
        <x:v>16793.21828425699</x:v>
      </x:c>
      <x:c r="S8111" s="139" t="str">
        <x:f>IF(AND(L8111&lt;=TOTAL_BED_CAP,N8111&lt;=TEMP_WORKER_CAP),"YES","NO")</x:f>
        <x:v>YES</x:v>
      </x:c>
      <x:c r="T8111" s="139" t="n">
        <x:f>IF(S8111="YES",R8111,-1E+99)</x:f>
        <x:v>16793.21828425699</x:v>
      </x:c>
    </x:row>
    <x:row r="8112">
      <x:c r="A8112" s="139"/>
      <x:c r="B8112" s="139"/>
      <x:c r="C8112" s="139"/>
      <x:c r="D8112" s="139"/>
      <x:c r="E8112" s="139"/>
      <x:c r="F8112" s="139"/>
      <x:c r="G8112" s="139"/>
      <x:c r="H8112" s="139"/>
      <x:c r="I8112" s="266" t="n">
        <x:f>INT((ROW()-ROW($I$46))/((CARROT_CAP+1)*(MESCLUN_CAP+1)))</x:f>
        <x:v>12</x:v>
      </x:c>
      <x:c r="J8112" s="266" t="n">
        <x:f>MOD(INT((ROW()-ROW($I$46))/(MESCLUN_CAP+1)),CARROT_CAP+1)</x:f>
        <x:v>8</x:v>
      </x:c>
      <x:c r="K8112" s="266" t="n">
        <x:f>MOD(ROW()-ROW($I$46),MESCLUN_CAP+1)</x:f>
        <x:v>6</x:v>
      </x:c>
      <x:c r="L8112" s="266" t="n">
        <x:f>SUM(I8112:K8112)</x:f>
        <x:v>26</x:v>
      </x:c>
      <x:c r="M8112" s="267" t="n">
        <x:f>I8112*TOMATO_HOURS*WEEKS*(1+TOMATO_DIM)^I8112+J8112*CARROT_HOURS*WEEKS*(1+CARROT_DIM)^J8112+K8112*MESCLUN_HOURS*WEEKS*(1+MESCLUN_DIM)^K8112</x:f>
        <x:v>3972.812801008431</x:v>
      </x:c>
      <x:c r="N8112" s="267" t="n">
        <x:f>MAX(M8112-FARMER_HOURS,0)/TEMP_HOURS_PER_WORKER</x:f>
        <x:v>2.2588977784780773</x:v>
      </x:c>
      <x:c r="O8112" s="268" t="n">
        <x:f>I8112*TOMATO_PRICE+J8112*CARROT_PRICE+K8112*MESCLUN_PRICE</x:f>
        <x:v>138552</x:v>
      </x:c>
      <x:c r="P8112" s="268" t="n">
        <x:f>I8112*TOMATO_FERTILIZER+J8112*CARROT_FERTILIZER+K8112*MESCLUN_FERTILIZER</x:f>
        <x:v>19360</x:v>
      </x:c>
      <x:c r="Q8112" s="268" t="n">
        <x:f>MIN(M8112,FARMER_HOURS)*FARMER_RATE+MAX(M8112-FARMER_HOURS,0)*TEMP_RATE</x:f>
        <x:v>81472.44446195193</x:v>
      </x:c>
      <x:c r="R8112" s="268" t="n">
        <x:f>O8112-P8112-Q8112-FIXED_COST</x:f>
        <x:v>17719.555538048066</x:v>
      </x:c>
      <x:c r="S8112" s="139" t="str">
        <x:f>IF(AND(L8112&lt;=TOTAL_BED_CAP,N8112&lt;=TEMP_WORKER_CAP),"YES","NO")</x:f>
        <x:v>YES</x:v>
      </x:c>
      <x:c r="T8112" s="139" t="n">
        <x:f>IF(S8112="YES",R8112,-1E+99)</x:f>
        <x:v>17719.555538048066</x:v>
      </x:c>
    </x:row>
    <x:row r="8113">
      <x:c r="A8113" s="139"/>
      <x:c r="B8113" s="139"/>
      <x:c r="C8113" s="139"/>
      <x:c r="D8113" s="139"/>
      <x:c r="E8113" s="139"/>
      <x:c r="F8113" s="139"/>
      <x:c r="G8113" s="139"/>
      <x:c r="H8113" s="139"/>
      <x:c r="I8113" s="266" t="n">
        <x:f>INT((ROW()-ROW($I$46))/((CARROT_CAP+1)*(MESCLUN_CAP+1)))</x:f>
        <x:v>12</x:v>
      </x:c>
      <x:c r="J8113" s="266" t="n">
        <x:f>MOD(INT((ROW()-ROW($I$46))/(MESCLUN_CAP+1)),CARROT_CAP+1)</x:f>
        <x:v>8</x:v>
      </x:c>
      <x:c r="K8113" s="266" t="n">
        <x:f>MOD(ROW()-ROW($I$46),MESCLUN_CAP+1)</x:f>
        <x:v>7</x:v>
      </x:c>
      <x:c r="L8113" s="266" t="n">
        <x:f>SUM(I8113:K8113)</x:f>
        <x:v>27</x:v>
      </x:c>
      <x:c r="M8113" s="267" t="n">
        <x:f>I8113*TOMATO_HOURS*WEEKS*(1+TOMATO_DIM)^I8113+J8113*CARROT_HOURS*WEEKS*(1+CARROT_DIM)^J8113+K8113*MESCLUN_HOURS*WEEKS*(1+MESCLUN_DIM)^K8113</x:f>
        <x:v>4025.5372404063914</x:v>
      </x:c>
      <x:c r="N8113" s="267" t="n">
        <x:f>MAX(M8113-FARMER_HOURS,0)/TEMP_HOURS_PER_WORKER</x:f>
        <x:v>2.2955119725044386</x:v>
      </x:c>
      <x:c r="O8113" s="268" t="n">
        <x:f>I8113*TOMATO_PRICE+J8113*CARROT_PRICE+K8113*MESCLUN_PRICE</x:f>
        <x:v>141252</x:v>
      </x:c>
      <x:c r="P8113" s="268" t="n">
        <x:f>I8113*TOMATO_FERTILIZER+J8113*CARROT_FERTILIZER+K8113*MESCLUN_FERTILIZER</x:f>
        <x:v>20240</x:v>
      </x:c>
      <x:c r="Q8113" s="268" t="n">
        <x:f>MIN(M8113,FARMER_HOURS)*FARMER_RATE+MAX(M8113-FARMER_HOURS,0)*TEMP_RATE</x:f>
        <x:v>82387.79931261096</x:v>
      </x:c>
      <x:c r="R8113" s="268" t="n">
        <x:f>O8113-P8113-Q8113-FIXED_COST</x:f>
        <x:v>18624.200687389035</x:v>
      </x:c>
      <x:c r="S8113" s="139" t="str">
        <x:f>IF(AND(L8113&lt;=TOTAL_BED_CAP,N8113&lt;=TEMP_WORKER_CAP),"YES","NO")</x:f>
        <x:v>YES</x:v>
      </x:c>
      <x:c r="T8113" s="139" t="n">
        <x:f>IF(S8113="YES",R8113,-1E+99)</x:f>
        <x:v>18624.200687389035</x:v>
      </x:c>
    </x:row>
    <x:row r="8114">
      <x:c r="A8114" s="139"/>
      <x:c r="B8114" s="139"/>
      <x:c r="C8114" s="139"/>
      <x:c r="D8114" s="139"/>
      <x:c r="E8114" s="139"/>
      <x:c r="F8114" s="139"/>
      <x:c r="G8114" s="139"/>
      <x:c r="H8114" s="139"/>
      <x:c r="I8114" s="266" t="n">
        <x:f>INT((ROW()-ROW($I$46))/((CARROT_CAP+1)*(MESCLUN_CAP+1)))</x:f>
        <x:v>12</x:v>
      </x:c>
      <x:c r="J8114" s="266" t="n">
        <x:f>MOD(INT((ROW()-ROW($I$46))/(MESCLUN_CAP+1)),CARROT_CAP+1)</x:f>
        <x:v>8</x:v>
      </x:c>
      <x:c r="K8114" s="266" t="n">
        <x:f>MOD(ROW()-ROW($I$46),MESCLUN_CAP+1)</x:f>
        <x:v>8</x:v>
      </x:c>
      <x:c r="L8114" s="266" t="n">
        <x:f>SUM(I8114:K8114)</x:f>
        <x:v>28</x:v>
      </x:c>
      <x:c r="M8114" s="267" t="n">
        <x:f>I8114*TOMATO_HOURS*WEEKS*(1+TOMATO_DIM)^I8114+J8114*CARROT_HOURS*WEEKS*(1+CARROT_DIM)^J8114+K8114*MESCLUN_HOURS*WEEKS*(1+MESCLUN_DIM)^K8114</x:f>
        <x:v>4079.5343386863715</x:v>
      </x:c>
      <x:c r="N8114" s="267" t="n">
        <x:f>MAX(M8114-FARMER_HOURS,0)/TEMP_HOURS_PER_WORKER</x:f>
        <x:v>2.3330099574210914</x:v>
      </x:c>
      <x:c r="O8114" s="268" t="n">
        <x:f>I8114*TOMATO_PRICE+J8114*CARROT_PRICE+K8114*MESCLUN_PRICE</x:f>
        <x:v>143952</x:v>
      </x:c>
      <x:c r="P8114" s="268" t="n">
        <x:f>I8114*TOMATO_FERTILIZER+J8114*CARROT_FERTILIZER+K8114*MESCLUN_FERTILIZER</x:f>
        <x:v>21120</x:v>
      </x:c>
      <x:c r="Q8114" s="268" t="n">
        <x:f>MIN(M8114,FARMER_HOURS)*FARMER_RATE+MAX(M8114-FARMER_HOURS,0)*TEMP_RATE</x:f>
        <x:v>83325.24893552728</x:v>
      </x:c>
      <x:c r="R8114" s="268" t="n">
        <x:f>O8114-P8114-Q8114-FIXED_COST</x:f>
        <x:v>19506.751064472715</x:v>
      </x:c>
      <x:c r="S8114" s="139" t="str">
        <x:f>IF(AND(L8114&lt;=TOTAL_BED_CAP,N8114&lt;=TEMP_WORKER_CAP),"YES","NO")</x:f>
        <x:v>YES</x:v>
      </x:c>
      <x:c r="T8114" s="139" t="n">
        <x:f>IF(S8114="YES",R8114,-1E+99)</x:f>
        <x:v>19506.751064472715</x:v>
      </x:c>
    </x:row>
    <x:row r="8115">
      <x:c r="A8115" s="139"/>
      <x:c r="B8115" s="139"/>
      <x:c r="C8115" s="139"/>
      <x:c r="D8115" s="139"/>
      <x:c r="E8115" s="139"/>
      <x:c r="F8115" s="139"/>
      <x:c r="G8115" s="139"/>
      <x:c r="H8115" s="139"/>
      <x:c r="I8115" s="266" t="n">
        <x:f>INT((ROW()-ROW($I$46))/((CARROT_CAP+1)*(MESCLUN_CAP+1)))</x:f>
        <x:v>12</x:v>
      </x:c>
      <x:c r="J8115" s="266" t="n">
        <x:f>MOD(INT((ROW()-ROW($I$46))/(MESCLUN_CAP+1)),CARROT_CAP+1)</x:f>
        <x:v>8</x:v>
      </x:c>
      <x:c r="K8115" s="266" t="n">
        <x:f>MOD(ROW()-ROW($I$46),MESCLUN_CAP+1)</x:f>
        <x:v>9</x:v>
      </x:c>
      <x:c r="L8115" s="266" t="n">
        <x:f>SUM(I8115:K8115)</x:f>
        <x:v>29</x:v>
      </x:c>
      <x:c r="M8115" s="267" t="n">
        <x:f>I8115*TOMATO_HOURS*WEEKS*(1+TOMATO_DIM)^I8115+J8115*CARROT_HOURS*WEEKS*(1+CARROT_DIM)^J8115+K8115*MESCLUN_HOURS*WEEKS*(1+MESCLUN_DIM)^K8115</x:f>
        <x:v>4134.827674126766</x:v>
      </x:c>
      <x:c r="N8115" s="267" t="n">
        <x:f>MAX(M8115-FARMER_HOURS,0)/TEMP_HOURS_PER_WORKER</x:f>
        <x:v>2.371408107032477</x:v>
      </x:c>
      <x:c r="O8115" s="268" t="n">
        <x:f>I8115*TOMATO_PRICE+J8115*CARROT_PRICE+K8115*MESCLUN_PRICE</x:f>
        <x:v>146652</x:v>
      </x:c>
      <x:c r="P8115" s="268" t="n">
        <x:f>I8115*TOMATO_FERTILIZER+J8115*CARROT_FERTILIZER+K8115*MESCLUN_FERTILIZER</x:f>
        <x:v>22000</x:v>
      </x:c>
      <x:c r="Q8115" s="268" t="n">
        <x:f>MIN(M8115,FARMER_HOURS)*FARMER_RATE+MAX(M8115-FARMER_HOURS,0)*TEMP_RATE</x:f>
        <x:v>84285.20267581192</x:v>
      </x:c>
      <x:c r="R8115" s="268" t="n">
        <x:f>O8115-P8115-Q8115-FIXED_COST</x:f>
        <x:v>20366.797324188083</x:v>
      </x:c>
      <x:c r="S8115" s="139" t="str">
        <x:f>IF(AND(L8115&lt;=TOTAL_BED_CAP,N8115&lt;=TEMP_WORKER_CAP),"YES","NO")</x:f>
        <x:v>YES</x:v>
      </x:c>
      <x:c r="T8115" s="139" t="n">
        <x:f>IF(S8115="YES",R8115,-1E+99)</x:f>
        <x:v>20366.797324188083</x:v>
      </x:c>
    </x:row>
    <x:row r="8116">
      <x:c r="A8116" s="139"/>
      <x:c r="B8116" s="139"/>
      <x:c r="C8116" s="139"/>
      <x:c r="D8116" s="139"/>
      <x:c r="E8116" s="139"/>
      <x:c r="F8116" s="139"/>
      <x:c r="G8116" s="139"/>
      <x:c r="H8116" s="139"/>
      <x:c r="I8116" s="266" t="n">
        <x:f>INT((ROW()-ROW($I$46))/((CARROT_CAP+1)*(MESCLUN_CAP+1)))</x:f>
        <x:v>12</x:v>
      </x:c>
      <x:c r="J8116" s="266" t="n">
        <x:f>MOD(INT((ROW()-ROW($I$46))/(MESCLUN_CAP+1)),CARROT_CAP+1)</x:f>
        <x:v>8</x:v>
      </x:c>
      <x:c r="K8116" s="266" t="n">
        <x:f>MOD(ROW()-ROW($I$46),MESCLUN_CAP+1)</x:f>
        <x:v>10</x:v>
      </x:c>
      <x:c r="L8116" s="266" t="n">
        <x:f>SUM(I8116:K8116)</x:f>
        <x:v>30</x:v>
      </x:c>
      <x:c r="M8116" s="267" t="n">
        <x:f>I8116*TOMATO_HOURS*WEEKS*(1+TOMATO_DIM)^I8116+J8116*CARROT_HOURS*WEEKS*(1+CARROT_DIM)^J8116+K8116*MESCLUN_HOURS*WEEKS*(1+MESCLUN_DIM)^K8116</x:f>
        <x:v>4191.441215609979</x:v>
      </x:c>
      <x:c r="N8116" s="267" t="n">
        <x:f>MAX(M8116-FARMER_HOURS,0)/TEMP_HOURS_PER_WORKER</x:f>
        <x:v>2.4107230663958186</x:v>
      </x:c>
      <x:c r="O8116" s="268" t="n">
        <x:f>I8116*TOMATO_PRICE+J8116*CARROT_PRICE+K8116*MESCLUN_PRICE</x:f>
        <x:v>149352</x:v>
      </x:c>
      <x:c r="P8116" s="268" t="n">
        <x:f>I8116*TOMATO_FERTILIZER+J8116*CARROT_FERTILIZER+K8116*MESCLUN_FERTILIZER</x:f>
        <x:v>22880</x:v>
      </x:c>
      <x:c r="Q8116" s="268" t="n">
        <x:f>MIN(M8116,FARMER_HOURS)*FARMER_RATE+MAX(M8116-FARMER_HOURS,0)*TEMP_RATE</x:f>
        <x:v>85268.07665989547</x:v>
      </x:c>
      <x:c r="R8116" s="268" t="n">
        <x:f>O8116-P8116-Q8116-FIXED_COST</x:f>
        <x:v>21203.923340104535</x:v>
      </x:c>
      <x:c r="S8116" s="139" t="str">
        <x:f>IF(AND(L8116&lt;=TOTAL_BED_CAP,N8116&lt;=TEMP_WORKER_CAP),"YES","NO")</x:f>
        <x:v>YES</x:v>
      </x:c>
      <x:c r="T8116" s="139" t="n">
        <x:f>IF(S8116="YES",R8116,-1E+99)</x:f>
        <x:v>21203.923340104535</x:v>
      </x:c>
    </x:row>
    <x:row r="8117">
      <x:c r="A8117" s="139"/>
      <x:c r="B8117" s="139"/>
      <x:c r="C8117" s="139"/>
      <x:c r="D8117" s="139"/>
      <x:c r="E8117" s="139"/>
      <x:c r="F8117" s="139"/>
      <x:c r="G8117" s="139"/>
      <x:c r="H8117" s="139"/>
      <x:c r="I8117" s="266" t="n">
        <x:f>INT((ROW()-ROW($I$46))/((CARROT_CAP+1)*(MESCLUN_CAP+1)))</x:f>
        <x:v>12</x:v>
      </x:c>
      <x:c r="J8117" s="266" t="n">
        <x:f>MOD(INT((ROW()-ROW($I$46))/(MESCLUN_CAP+1)),CARROT_CAP+1)</x:f>
        <x:v>8</x:v>
      </x:c>
      <x:c r="K8117" s="266" t="n">
        <x:f>MOD(ROW()-ROW($I$46),MESCLUN_CAP+1)</x:f>
        <x:v>11</x:v>
      </x:c>
      <x:c r="L8117" s="266" t="n">
        <x:f>SUM(I8117:K8117)</x:f>
        <x:v>31</x:v>
      </x:c>
      <x:c r="M8117" s="267" t="n">
        <x:f>I8117*TOMATO_HOURS*WEEKS*(1+TOMATO_DIM)^I8117+J8117*CARROT_HOURS*WEEKS*(1+CARROT_DIM)^J8117+K8117*MESCLUN_HOURS*WEEKS*(1+MESCLUN_DIM)^K8117</x:f>
        <x:v>4249.399328703418</x:v>
      </x:c>
      <x:c r="N8117" s="267" t="n">
        <x:f>MAX(M8117-FARMER_HOURS,0)/TEMP_HOURS_PER_WORKER</x:f>
        <x:v>2.4509717560440403</x:v>
      </x:c>
      <x:c r="O8117" s="268" t="n">
        <x:f>I8117*TOMATO_PRICE+J8117*CARROT_PRICE+K8117*MESCLUN_PRICE</x:f>
        <x:v>152052</x:v>
      </x:c>
      <x:c r="P8117" s="268" t="n">
        <x:f>I8117*TOMATO_FERTILIZER+J8117*CARROT_FERTILIZER+K8117*MESCLUN_FERTILIZER</x:f>
        <x:v>23760</x:v>
      </x:c>
      <x:c r="Q8117" s="268" t="n">
        <x:f>MIN(M8117,FARMER_HOURS)*FARMER_RATE+MAX(M8117-FARMER_HOURS,0)*TEMP_RATE</x:f>
        <x:v>86274.29390110102</x:v>
      </x:c>
      <x:c r="R8117" s="268" t="n">
        <x:f>O8117-P8117-Q8117-FIXED_COST</x:f>
        <x:v>22017.706098898983</x:v>
      </x:c>
      <x:c r="S8117" s="139" t="str">
        <x:f>IF(AND(L8117&lt;=TOTAL_BED_CAP,N8117&lt;=TEMP_WORKER_CAP),"YES","NO")</x:f>
        <x:v>YES</x:v>
      </x:c>
      <x:c r="T8117" s="139" t="n">
        <x:f>IF(S8117="YES",R8117,-1E+99)</x:f>
        <x:v>22017.706098898983</x:v>
      </x:c>
    </x:row>
    <x:row r="8118">
      <x:c r="A8118" s="139"/>
      <x:c r="B8118" s="139"/>
      <x:c r="C8118" s="139"/>
      <x:c r="D8118" s="139"/>
      <x:c r="E8118" s="139"/>
      <x:c r="F8118" s="139"/>
      <x:c r="G8118" s="139"/>
      <x:c r="H8118" s="139"/>
      <x:c r="I8118" s="266" t="n">
        <x:f>INT((ROW()-ROW($I$46))/((CARROT_CAP+1)*(MESCLUN_CAP+1)))</x:f>
        <x:v>12</x:v>
      </x:c>
      <x:c r="J8118" s="266" t="n">
        <x:f>MOD(INT((ROW()-ROW($I$46))/(MESCLUN_CAP+1)),CARROT_CAP+1)</x:f>
        <x:v>8</x:v>
      </x:c>
      <x:c r="K8118" s="266" t="n">
        <x:f>MOD(ROW()-ROW($I$46),MESCLUN_CAP+1)</x:f>
        <x:v>12</x:v>
      </x:c>
      <x:c r="L8118" s="266" t="n">
        <x:f>SUM(I8118:K8118)</x:f>
        <x:v>32</x:v>
      </x:c>
      <x:c r="M8118" s="267" t="n">
        <x:f>I8118*TOMATO_HOURS*WEEKS*(1+TOMATO_DIM)^I8118+J8118*CARROT_HOURS*WEEKS*(1+CARROT_DIM)^J8118+K8118*MESCLUN_HOURS*WEEKS*(1+MESCLUN_DIM)^K8118</x:f>
        <x:v>4308.726781831482</x:v>
      </x:c>
      <x:c r="N8118" s="267" t="n">
        <x:f>MAX(M8118-FARMER_HOURS,0)/TEMP_HOURS_PER_WORKER</x:f>
        <x:v>2.4921713762718625</x:v>
      </x:c>
      <x:c r="O8118" s="268" t="n">
        <x:f>I8118*TOMATO_PRICE+J8118*CARROT_PRICE+K8118*MESCLUN_PRICE</x:f>
        <x:v>154752</x:v>
      </x:c>
      <x:c r="P8118" s="268" t="n">
        <x:f>I8118*TOMATO_FERTILIZER+J8118*CARROT_FERTILIZER+K8118*MESCLUN_FERTILIZER</x:f>
        <x:v>24640</x:v>
      </x:c>
      <x:c r="Q8118" s="268" t="n">
        <x:f>MIN(M8118,FARMER_HOURS)*FARMER_RATE+MAX(M8118-FARMER_HOURS,0)*TEMP_RATE</x:f>
        <x:v>87304.28440679656</x:v>
      </x:c>
      <x:c r="R8118" s="268" t="n">
        <x:f>O8118-P8118-Q8118-FIXED_COST</x:f>
        <x:v>22807.715593203437</x:v>
      </x:c>
      <x:c r="S8118" s="139" t="str">
        <x:f>IF(AND(L8118&lt;=TOTAL_BED_CAP,N8118&lt;=TEMP_WORKER_CAP),"YES","NO")</x:f>
        <x:v>YES</x:v>
      </x:c>
      <x:c r="T8118" s="139" t="n">
        <x:f>IF(S8118="YES",R8118,-1E+99)</x:f>
        <x:v>22807.715593203437</x:v>
      </x:c>
    </x:row>
    <x:row r="8119">
      <x:c r="A8119" s="139"/>
      <x:c r="B8119" s="139"/>
      <x:c r="C8119" s="139"/>
      <x:c r="D8119" s="139"/>
      <x:c r="E8119" s="139"/>
      <x:c r="F8119" s="139"/>
      <x:c r="G8119" s="139"/>
      <x:c r="H8119" s="139"/>
      <x:c r="I8119" s="266" t="n">
        <x:f>INT((ROW()-ROW($I$46))/((CARROT_CAP+1)*(MESCLUN_CAP+1)))</x:f>
        <x:v>12</x:v>
      </x:c>
      <x:c r="J8119" s="266" t="n">
        <x:f>MOD(INT((ROW()-ROW($I$46))/(MESCLUN_CAP+1)),CARROT_CAP+1)</x:f>
        <x:v>8</x:v>
      </x:c>
      <x:c r="K8119" s="266" t="n">
        <x:f>MOD(ROW()-ROW($I$46),MESCLUN_CAP+1)</x:f>
        <x:v>13</x:v>
      </x:c>
      <x:c r="L8119" s="266" t="n">
        <x:f>SUM(I8119:K8119)</x:f>
        <x:v>33</x:v>
      </x:c>
      <x:c r="M8119" s="267" t="n">
        <x:f>I8119*TOMATO_HOURS*WEEKS*(1+TOMATO_DIM)^I8119+J8119*CARROT_HOURS*WEEKS*(1+CARROT_DIM)^J8119+K8119*MESCLUN_HOURS*WEEKS*(1+MESCLUN_DIM)^K8119</x:f>
        <x:v>4369.448752539866</x:v>
      </x:c>
      <x:c r="N8119" s="267" t="n">
        <x:f>MAX(M8119-FARMER_HOURS,0)/TEMP_HOURS_PER_WORKER</x:f>
        <x:v>2.5343394114860183</x:v>
      </x:c>
      <x:c r="O8119" s="268" t="n">
        <x:f>I8119*TOMATO_PRICE+J8119*CARROT_PRICE+K8119*MESCLUN_PRICE</x:f>
        <x:v>157452</x:v>
      </x:c>
      <x:c r="P8119" s="268" t="n">
        <x:f>I8119*TOMATO_FERTILIZER+J8119*CARROT_FERTILIZER+K8119*MESCLUN_FERTILIZER</x:f>
        <x:v>25520</x:v>
      </x:c>
      <x:c r="Q8119" s="268" t="n">
        <x:f>MIN(M8119,FARMER_HOURS)*FARMER_RATE+MAX(M8119-FARMER_HOURS,0)*TEMP_RATE</x:f>
        <x:v>88358.48528715046</x:v>
      </x:c>
      <x:c r="R8119" s="268" t="n">
        <x:f>O8119-P8119-Q8119-FIXED_COST</x:f>
        <x:v>23573.514712849545</x:v>
      </x:c>
      <x:c r="S8119" s="139" t="str">
        <x:f>IF(AND(L8119&lt;=TOTAL_BED_CAP,N8119&lt;=TEMP_WORKER_CAP),"YES","NO")</x:f>
        <x:v>YES</x:v>
      </x:c>
      <x:c r="T8119" s="139" t="n">
        <x:f>IF(S8119="YES",R8119,-1E+99)</x:f>
        <x:v>23573.514712849545</x:v>
      </x:c>
    </x:row>
    <x:row r="8120">
      <x:c r="A8120" s="139"/>
      <x:c r="B8120" s="139"/>
      <x:c r="C8120" s="139"/>
      <x:c r="D8120" s="139"/>
      <x:c r="E8120" s="139"/>
      <x:c r="F8120" s="139"/>
      <x:c r="G8120" s="139"/>
      <x:c r="H8120" s="139"/>
      <x:c r="I8120" s="266" t="n">
        <x:f>INT((ROW()-ROW($I$46))/((CARROT_CAP+1)*(MESCLUN_CAP+1)))</x:f>
        <x:v>12</x:v>
      </x:c>
      <x:c r="J8120" s="266" t="n">
        <x:f>MOD(INT((ROW()-ROW($I$46))/(MESCLUN_CAP+1)),CARROT_CAP+1)</x:f>
        <x:v>8</x:v>
      </x:c>
      <x:c r="K8120" s="266" t="n">
        <x:f>MOD(ROW()-ROW($I$46),MESCLUN_CAP+1)</x:f>
        <x:v>14</x:v>
      </x:c>
      <x:c r="L8120" s="266" t="n">
        <x:f>SUM(I8120:K8120)</x:f>
        <x:v>34</x:v>
      </x:c>
      <x:c r="M8120" s="267" t="n">
        <x:f>I8120*TOMATO_HOURS*WEEKS*(1+TOMATO_DIM)^I8120+J8120*CARROT_HOURS*WEEKS*(1+CARROT_DIM)^J8120+K8120*MESCLUN_HOURS*WEEKS*(1+MESCLUN_DIM)^K8120</x:f>
        <x:v>4431.590833853527</x:v>
      </x:c>
      <x:c r="N8120" s="267" t="n">
        <x:f>MAX(M8120-FARMER_HOURS,0)/TEMP_HOURS_PER_WORKER</x:f>
        <x:v>2.577493634620505</x:v>
      </x:c>
      <x:c r="O8120" s="268" t="n">
        <x:f>I8120*TOMATO_PRICE+J8120*CARROT_PRICE+K8120*MESCLUN_PRICE</x:f>
        <x:v>160152</x:v>
      </x:c>
      <x:c r="P8120" s="268" t="n">
        <x:f>I8120*TOMATO_FERTILIZER+J8120*CARROT_FERTILIZER+K8120*MESCLUN_FERTILIZER</x:f>
        <x:v>26400</x:v>
      </x:c>
      <x:c r="Q8120" s="268" t="n">
        <x:f>MIN(M8120,FARMER_HOURS)*FARMER_RATE+MAX(M8120-FARMER_HOURS,0)*TEMP_RATE</x:f>
        <x:v>89437.34086551263</x:v>
      </x:c>
      <x:c r="R8120" s="268" t="n">
        <x:f>O8120-P8120-Q8120-FIXED_COST</x:f>
        <x:v>24314.659134487374</x:v>
      </x:c>
      <x:c r="S8120" s="139" t="str">
        <x:f>IF(AND(L8120&lt;=TOTAL_BED_CAP,N8120&lt;=TEMP_WORKER_CAP),"YES","NO")</x:f>
        <x:v>YES</x:v>
      </x:c>
      <x:c r="T8120" s="139" t="n">
        <x:f>IF(S8120="YES",R8120,-1E+99)</x:f>
        <x:v>24314.659134487374</x:v>
      </x:c>
    </x:row>
    <x:row r="8121">
      <x:c r="A8121" s="139"/>
      <x:c r="B8121" s="139"/>
      <x:c r="C8121" s="139"/>
      <x:c r="D8121" s="139"/>
      <x:c r="E8121" s="139"/>
      <x:c r="F8121" s="139"/>
      <x:c r="G8121" s="139"/>
      <x:c r="H8121" s="139"/>
      <x:c r="I8121" s="266" t="n">
        <x:f>INT((ROW()-ROW($I$46))/((CARROT_CAP+1)*(MESCLUN_CAP+1)))</x:f>
        <x:v>12</x:v>
      </x:c>
      <x:c r="J8121" s="266" t="n">
        <x:f>MOD(INT((ROW()-ROW($I$46))/(MESCLUN_CAP+1)),CARROT_CAP+1)</x:f>
        <x:v>8</x:v>
      </x:c>
      <x:c r="K8121" s="266" t="n">
        <x:f>MOD(ROW()-ROW($I$46),MESCLUN_CAP+1)</x:f>
        <x:v>15</x:v>
      </x:c>
      <x:c r="L8121" s="266" t="n">
        <x:f>SUM(I8121:K8121)</x:f>
        <x:v>35</x:v>
      </x:c>
      <x:c r="M8121" s="267" t="n">
        <x:f>I8121*TOMATO_HOURS*WEEKS*(1+TOMATO_DIM)^I8121+J8121*CARROT_HOURS*WEEKS*(1+CARROT_DIM)^J8121+K8121*MESCLUN_HOURS*WEEKS*(1+MESCLUN_DIM)^K8121</x:f>
        <x:v>4495.179040729674</x:v>
      </x:c>
      <x:c r="N8121" s="267" t="n">
        <x:f>MAX(M8121-FARMER_HOURS,0)/TEMP_HOURS_PER_WORKER</x:f>
        <x:v>2.6216521116178293</x:v>
      </x:c>
      <x:c r="O8121" s="268" t="n">
        <x:f>I8121*TOMATO_PRICE+J8121*CARROT_PRICE+K8121*MESCLUN_PRICE</x:f>
        <x:v>162852</x:v>
      </x:c>
      <x:c r="P8121" s="268" t="n">
        <x:f>I8121*TOMATO_FERTILIZER+J8121*CARROT_FERTILIZER+K8121*MESCLUN_FERTILIZER</x:f>
        <x:v>27280</x:v>
      </x:c>
      <x:c r="Q8121" s="268" t="n">
        <x:f>MIN(M8121,FARMER_HOURS)*FARMER_RATE+MAX(M8121-FARMER_HOURS,0)*TEMP_RATE</x:f>
        <x:v>90541.30279044573</x:v>
      </x:c>
      <x:c r="R8121" s="268" t="n">
        <x:f>O8121-P8121-Q8121-FIXED_COST</x:f>
        <x:v>25030.697209554273</x:v>
      </x:c>
      <x:c r="S8121" s="139" t="str">
        <x:f>IF(AND(L8121&lt;=TOTAL_BED_CAP,N8121&lt;=TEMP_WORKER_CAP),"YES","NO")</x:f>
        <x:v>YES</x:v>
      </x:c>
      <x:c r="T8121" s="139" t="n">
        <x:f>IF(S8121="YES",R8121,-1E+99)</x:f>
        <x:v>25030.697209554273</x:v>
      </x:c>
    </x:row>
    <x:row r="8122">
      <x:c r="A8122" s="139"/>
      <x:c r="B8122" s="139"/>
      <x:c r="C8122" s="139"/>
      <x:c r="D8122" s="139"/>
      <x:c r="E8122" s="139"/>
      <x:c r="F8122" s="139"/>
      <x:c r="G8122" s="139"/>
      <x:c r="H8122" s="139"/>
      <x:c r="I8122" s="266" t="n">
        <x:f>INT((ROW()-ROW($I$46))/((CARROT_CAP+1)*(MESCLUN_CAP+1)))</x:f>
        <x:v>12</x:v>
      </x:c>
      <x:c r="J8122" s="266" t="n">
        <x:f>MOD(INT((ROW()-ROW($I$46))/(MESCLUN_CAP+1)),CARROT_CAP+1)</x:f>
        <x:v>8</x:v>
      </x:c>
      <x:c r="K8122" s="266" t="n">
        <x:f>MOD(ROW()-ROW($I$46),MESCLUN_CAP+1)</x:f>
        <x:v>16</x:v>
      </x:c>
      <x:c r="L8122" s="266" t="n">
        <x:f>SUM(I8122:K8122)</x:f>
        <x:v>36</x:v>
      </x:c>
      <x:c r="M8122" s="267" t="n">
        <x:f>I8122*TOMATO_HOURS*WEEKS*(1+TOMATO_DIM)^I8122+J8122*CARROT_HOURS*WEEKS*(1+CARROT_DIM)^J8122+K8122*MESCLUN_HOURS*WEEKS*(1+MESCLUN_DIM)^K8122</x:f>
        <x:v>4560.239816607163</x:v>
      </x:c>
      <x:c r="N8122" s="267" t="n">
        <x:f>MAX(M8122-FARMER_HOURS,0)/TEMP_HOURS_PER_WORKER</x:f>
        <x:v>2.6668332059771966</x:v>
      </x:c>
      <x:c r="O8122" s="268" t="n">
        <x:f>I8122*TOMATO_PRICE+J8122*CARROT_PRICE+K8122*MESCLUN_PRICE</x:f>
        <x:v>165552</x:v>
      </x:c>
      <x:c r="P8122" s="268" t="n">
        <x:f>I8122*TOMATO_FERTILIZER+J8122*CARROT_FERTILIZER+K8122*MESCLUN_FERTILIZER</x:f>
        <x:v>28160</x:v>
      </x:c>
      <x:c r="Q8122" s="268" t="n">
        <x:f>MIN(M8122,FARMER_HOURS)*FARMER_RATE+MAX(M8122-FARMER_HOURS,0)*TEMP_RATE</x:f>
        <x:v>91670.83014942992</x:v>
      </x:c>
      <x:c r="R8122" s="268" t="n">
        <x:f>O8122-P8122-Q8122-FIXED_COST</x:f>
        <x:v>25721.169850570077</x:v>
      </x:c>
      <x:c r="S8122" s="139" t="str">
        <x:f>IF(AND(L8122&lt;=TOTAL_BED_CAP,N8122&lt;=TEMP_WORKER_CAP),"YES","NO")</x:f>
        <x:v>YES</x:v>
      </x:c>
      <x:c r="T8122" s="139" t="n">
        <x:f>IF(S8122="YES",R8122,-1E+99)</x:f>
        <x:v>25721.169850570077</x:v>
      </x:c>
    </x:row>
    <x:row r="8123">
      <x:c r="A8123" s="139"/>
      <x:c r="B8123" s="139"/>
      <x:c r="C8123" s="139"/>
      <x:c r="D8123" s="139"/>
      <x:c r="E8123" s="139"/>
      <x:c r="F8123" s="139"/>
      <x:c r="G8123" s="139"/>
      <x:c r="H8123" s="139"/>
      <x:c r="I8123" s="266" t="n">
        <x:f>INT((ROW()-ROW($I$46))/((CARROT_CAP+1)*(MESCLUN_CAP+1)))</x:f>
        <x:v>12</x:v>
      </x:c>
      <x:c r="J8123" s="266" t="n">
        <x:f>MOD(INT((ROW()-ROW($I$46))/(MESCLUN_CAP+1)),CARROT_CAP+1)</x:f>
        <x:v>8</x:v>
      </x:c>
      <x:c r="K8123" s="266" t="n">
        <x:f>MOD(ROW()-ROW($I$46),MESCLUN_CAP+1)</x:f>
        <x:v>17</x:v>
      </x:c>
      <x:c r="L8123" s="266" t="n">
        <x:f>SUM(I8123:K8123)</x:f>
        <x:v>37</x:v>
      </x:c>
      <x:c r="M8123" s="267" t="n">
        <x:f>I8123*TOMATO_HOURS*WEEKS*(1+TOMATO_DIM)^I8123+J8123*CARROT_HOURS*WEEKS*(1+CARROT_DIM)^J8123+K8123*MESCLUN_HOURS*WEEKS*(1+MESCLUN_DIM)^K8123</x:f>
        <x:v>4626.800040053703</x:v>
      </x:c>
      <x:c r="N8123" s="267" t="n">
        <x:f>MAX(M8123-FARMER_HOURS,0)/TEMP_HOURS_PER_WORKER</x:f>
        <x:v>2.713055583370627</x:v>
      </x:c>
      <x:c r="O8123" s="268" t="n">
        <x:f>I8123*TOMATO_PRICE+J8123*CARROT_PRICE+K8123*MESCLUN_PRICE</x:f>
        <x:v>168252</x:v>
      </x:c>
      <x:c r="P8123" s="268" t="n">
        <x:f>I8123*TOMATO_FERTILIZER+J8123*CARROT_FERTILIZER+K8123*MESCLUN_FERTILIZER</x:f>
        <x:v>29040</x:v>
      </x:c>
      <x:c r="Q8123" s="268" t="n">
        <x:f>MIN(M8123,FARMER_HOURS)*FARMER_RATE+MAX(M8123-FARMER_HOURS,0)*TEMP_RATE</x:f>
        <x:v>92826.38958426568</x:v>
      </x:c>
      <x:c r="R8123" s="268" t="n">
        <x:f>O8123-P8123-Q8123-FIXED_COST</x:f>
        <x:v>26385.61041573432</x:v>
      </x:c>
      <x:c r="S8123" s="139" t="str">
        <x:f>IF(AND(L8123&lt;=TOTAL_BED_CAP,N8123&lt;=TEMP_WORKER_CAP),"YES","NO")</x:f>
        <x:v>YES</x:v>
      </x:c>
      <x:c r="T8123" s="139" t="n">
        <x:f>IF(S8123="YES",R8123,-1E+99)</x:f>
        <x:v>26385.61041573432</x:v>
      </x:c>
    </x:row>
    <x:row r="8124">
      <x:c r="A8124" s="139"/>
      <x:c r="B8124" s="139"/>
      <x:c r="C8124" s="139"/>
      <x:c r="D8124" s="139"/>
      <x:c r="E8124" s="139"/>
      <x:c r="F8124" s="139"/>
      <x:c r="G8124" s="139"/>
      <x:c r="H8124" s="139"/>
      <x:c r="I8124" s="266" t="n">
        <x:f>INT((ROW()-ROW($I$46))/((CARROT_CAP+1)*(MESCLUN_CAP+1)))</x:f>
        <x:v>12</x:v>
      </x:c>
      <x:c r="J8124" s="266" t="n">
        <x:f>MOD(INT((ROW()-ROW($I$46))/(MESCLUN_CAP+1)),CARROT_CAP+1)</x:f>
        <x:v>8</x:v>
      </x:c>
      <x:c r="K8124" s="266" t="n">
        <x:f>MOD(ROW()-ROW($I$46),MESCLUN_CAP+1)</x:f>
        <x:v>18</x:v>
      </x:c>
      <x:c r="L8124" s="266" t="n">
        <x:f>SUM(I8124:K8124)</x:f>
        <x:v>38</x:v>
      </x:c>
      <x:c r="M8124" s="267" t="n">
        <x:f>I8124*TOMATO_HOURS*WEEKS*(1+TOMATO_DIM)^I8124+J8124*CARROT_HOURS*WEEKS*(1+CARROT_DIM)^J8124+K8124*MESCLUN_HOURS*WEEKS*(1+MESCLUN_DIM)^K8124</x:f>
        <x:v>4694.88703151229</x:v>
      </x:c>
      <x:c r="N8124" s="267" t="n">
        <x:f>MAX(M8124-FARMER_HOURS,0)/TEMP_HOURS_PER_WORKER</x:f>
        <x:v>2.7603382163279795</x:v>
      </x:c>
      <x:c r="O8124" s="268" t="n">
        <x:f>I8124*TOMATO_PRICE+J8124*CARROT_PRICE+K8124*MESCLUN_PRICE</x:f>
        <x:v>170952</x:v>
      </x:c>
      <x:c r="P8124" s="268" t="n">
        <x:f>I8124*TOMATO_FERTILIZER+J8124*CARROT_FERTILIZER+K8124*MESCLUN_FERTILIZER</x:f>
        <x:v>29920</x:v>
      </x:c>
      <x:c r="Q8124" s="268" t="n">
        <x:f>MIN(M8124,FARMER_HOURS)*FARMER_RATE+MAX(M8124-FARMER_HOURS,0)*TEMP_RATE</x:f>
        <x:v>94008.45540819949</x:v>
      </x:c>
      <x:c r="R8124" s="268" t="n">
        <x:f>O8124-P8124-Q8124-FIXED_COST</x:f>
        <x:v>27023.544591800513</x:v>
      </x:c>
      <x:c r="S8124" s="139" t="str">
        <x:f>IF(AND(L8124&lt;=TOTAL_BED_CAP,N8124&lt;=TEMP_WORKER_CAP),"YES","NO")</x:f>
        <x:v>YES</x:v>
      </x:c>
      <x:c r="T8124" s="139" t="n">
        <x:f>IF(S8124="YES",R8124,-1E+99)</x:f>
        <x:v>27023.544591800513</x:v>
      </x:c>
    </x:row>
    <x:row r="8125">
      <x:c r="A8125" s="139"/>
      <x:c r="B8125" s="139"/>
      <x:c r="C8125" s="139"/>
      <x:c r="D8125" s="139"/>
      <x:c r="E8125" s="139"/>
      <x:c r="F8125" s="139"/>
      <x:c r="G8125" s="139"/>
      <x:c r="H8125" s="139"/>
      <x:c r="I8125" s="266" t="n">
        <x:f>INT((ROW()-ROW($I$46))/((CARROT_CAP+1)*(MESCLUN_CAP+1)))</x:f>
        <x:v>12</x:v>
      </x:c>
      <x:c r="J8125" s="266" t="n">
        <x:f>MOD(INT((ROW()-ROW($I$46))/(MESCLUN_CAP+1)),CARROT_CAP+1)</x:f>
        <x:v>8</x:v>
      </x:c>
      <x:c r="K8125" s="266" t="n">
        <x:f>MOD(ROW()-ROW($I$46),MESCLUN_CAP+1)</x:f>
        <x:v>19</x:v>
      </x:c>
      <x:c r="L8125" s="266" t="n">
        <x:f>SUM(I8125:K8125)</x:f>
        <x:v>39</x:v>
      </x:c>
      <x:c r="M8125" s="267" t="n">
        <x:f>I8125*TOMATO_HOURS*WEEKS*(1+TOMATO_DIM)^I8125+J8125*CARROT_HOURS*WEEKS*(1+CARROT_DIM)^J8125+K8125*MESCLUN_HOURS*WEEKS*(1+MESCLUN_DIM)^K8125</x:f>
        <x:v>4764.528560148312</x:v>
      </x:c>
      <x:c r="N8125" s="267" t="n">
        <x:f>MAX(M8125-FARMER_HOURS,0)/TEMP_HOURS_PER_WORKER</x:f>
        <x:v>2.808700388991883</x:v>
      </x:c>
      <x:c r="O8125" s="268" t="n">
        <x:f>I8125*TOMATO_PRICE+J8125*CARROT_PRICE+K8125*MESCLUN_PRICE</x:f>
        <x:v>173652</x:v>
      </x:c>
      <x:c r="P8125" s="268" t="n">
        <x:f>I8125*TOMATO_FERTILIZER+J8125*CARROT_FERTILIZER+K8125*MESCLUN_FERTILIZER</x:f>
        <x:v>30800</x:v>
      </x:c>
      <x:c r="Q8125" s="268" t="n">
        <x:f>MIN(M8125,FARMER_HOURS)*FARMER_RATE+MAX(M8125-FARMER_HOURS,0)*TEMP_RATE</x:f>
        <x:v>95217.50972479708</x:v>
      </x:c>
      <x:c r="R8125" s="268" t="n">
        <x:f>O8125-P8125-Q8125-FIXED_COST</x:f>
        <x:v>27634.490275202916</x:v>
      </x:c>
      <x:c r="S8125" s="139" t="str">
        <x:f>IF(AND(L8125&lt;=TOTAL_BED_CAP,N8125&lt;=TEMP_WORKER_CAP),"YES","NO")</x:f>
        <x:v>YES</x:v>
      </x:c>
      <x:c r="T8125" s="139" t="n">
        <x:f>IF(S8125="YES",R8125,-1E+99)</x:f>
        <x:v>27634.490275202916</x:v>
      </x:c>
    </x:row>
    <x:row r="8126">
      <x:c r="A8126" s="139"/>
      <x:c r="B8126" s="139"/>
      <x:c r="C8126" s="139"/>
      <x:c r="D8126" s="139"/>
      <x:c r="E8126" s="139"/>
      <x:c r="F8126" s="139"/>
      <x:c r="G8126" s="139"/>
      <x:c r="H8126" s="139"/>
      <x:c r="I8126" s="266" t="n">
        <x:f>INT((ROW()-ROW($I$46))/((CARROT_CAP+1)*(MESCLUN_CAP+1)))</x:f>
        <x:v>12</x:v>
      </x:c>
      <x:c r="J8126" s="266" t="n">
        <x:f>MOD(INT((ROW()-ROW($I$46))/(MESCLUN_CAP+1)),CARROT_CAP+1)</x:f>
        <x:v>8</x:v>
      </x:c>
      <x:c r="K8126" s="266" t="n">
        <x:f>MOD(ROW()-ROW($I$46),MESCLUN_CAP+1)</x:f>
        <x:v>20</x:v>
      </x:c>
      <x:c r="L8126" s="266" t="n">
        <x:f>SUM(I8126:K8126)</x:f>
        <x:v>40</x:v>
      </x:c>
      <x:c r="M8126" s="267" t="n">
        <x:f>I8126*TOMATO_HOURS*WEEKS*(1+TOMATO_DIM)^I8126+J8126*CARROT_HOURS*WEEKS*(1+CARROT_DIM)^J8126+K8126*MESCLUN_HOURS*WEEKS*(1+MESCLUN_DIM)^K8126</x:f>
        <x:v>4835.752850798789</x:v>
      </x:c>
      <x:c r="N8126" s="267" t="n">
        <x:f>MAX(M8126-FARMER_HOURS,0)/TEMP_HOURS_PER_WORKER</x:f>
        <x:v>2.8581617019436036</x:v>
      </x:c>
      <x:c r="O8126" s="268" t="n">
        <x:f>I8126*TOMATO_PRICE+J8126*CARROT_PRICE+K8126*MESCLUN_PRICE</x:f>
        <x:v>176352</x:v>
      </x:c>
      <x:c r="P8126" s="268" t="n">
        <x:f>I8126*TOMATO_FERTILIZER+J8126*CARROT_FERTILIZER+K8126*MESCLUN_FERTILIZER</x:f>
        <x:v>31680</x:v>
      </x:c>
      <x:c r="Q8126" s="268" t="n">
        <x:f>MIN(M8126,FARMER_HOURS)*FARMER_RATE+MAX(M8126-FARMER_HOURS,0)*TEMP_RATE</x:f>
        <x:v>96454.04254859009</x:v>
      </x:c>
      <x:c r="R8126" s="268" t="n">
        <x:f>O8126-P8126-Q8126-FIXED_COST</x:f>
        <x:v>28217.957451409908</x:v>
      </x:c>
      <x:c r="S8126" s="139" t="str">
        <x:f>IF(AND(L8126&lt;=TOTAL_BED_CAP,N8126&lt;=TEMP_WORKER_CAP),"YES","NO")</x:f>
        <x:v>YES</x:v>
      </x:c>
      <x:c r="T8126" s="139" t="n">
        <x:f>IF(S8126="YES",R8126,-1E+99)</x:f>
        <x:v>28217.957451409908</x:v>
      </x:c>
    </x:row>
    <x:row r="8127">
      <x:c r="A8127" s="139"/>
      <x:c r="B8127" s="139"/>
      <x:c r="C8127" s="139"/>
      <x:c r="D8127" s="139"/>
      <x:c r="E8127" s="139"/>
      <x:c r="F8127" s="139"/>
      <x:c r="G8127" s="139"/>
      <x:c r="H8127" s="139"/>
      <x:c r="I8127" s="266" t="n">
        <x:f>INT((ROW()-ROW($I$46))/((CARROT_CAP+1)*(MESCLUN_CAP+1)))</x:f>
        <x:v>12</x:v>
      </x:c>
      <x:c r="J8127" s="266" t="n">
        <x:f>MOD(INT((ROW()-ROW($I$46))/(MESCLUN_CAP+1)),CARROT_CAP+1)</x:f>
        <x:v>8</x:v>
      </x:c>
      <x:c r="K8127" s="266" t="n">
        <x:f>MOD(ROW()-ROW($I$46),MESCLUN_CAP+1)</x:f>
        <x:v>21</x:v>
      </x:c>
      <x:c r="L8127" s="266" t="n">
        <x:f>SUM(I8127:K8127)</x:f>
        <x:v>41</x:v>
      </x:c>
      <x:c r="M8127" s="267" t="n">
        <x:f>I8127*TOMATO_HOURS*WEEKS*(1+TOMATO_DIM)^I8127+J8127*CARROT_HOURS*WEEKS*(1+CARROT_DIM)^J8127+K8127*MESCLUN_HOURS*WEEKS*(1+MESCLUN_DIM)^K8127</x:f>
        <x:v>4908.588591025233</x:v>
      </x:c>
      <x:c r="N8127" s="267" t="n">
        <x:f>MAX(M8127-FARMER_HOURS,0)/TEMP_HOURS_PER_WORKER</x:f>
        <x:v>2.908742077100856</x:v>
      </x:c>
      <x:c r="O8127" s="268" t="n">
        <x:f>I8127*TOMATO_PRICE+J8127*CARROT_PRICE+K8127*MESCLUN_PRICE</x:f>
        <x:v>179052</x:v>
      </x:c>
      <x:c r="P8127" s="268" t="n">
        <x:f>I8127*TOMATO_FERTILIZER+J8127*CARROT_FERTILIZER+K8127*MESCLUN_FERTILIZER</x:f>
        <x:v>32560</x:v>
      </x:c>
      <x:c r="Q8127" s="268" t="n">
        <x:f>MIN(M8127,FARMER_HOURS)*FARMER_RATE+MAX(M8127-FARMER_HOURS,0)*TEMP_RATE</x:f>
        <x:v>97718.5519275214</x:v>
      </x:c>
      <x:c r="R8127" s="268" t="n">
        <x:f>O8127-P8127-Q8127-FIXED_COST</x:f>
        <x:v>28773.448072478597</x:v>
      </x:c>
      <x:c r="S8127" s="139" t="str">
        <x:f>IF(AND(L8127&lt;=TOTAL_BED_CAP,N8127&lt;=TEMP_WORKER_CAP),"YES","NO")</x:f>
        <x:v>YES</x:v>
      </x:c>
      <x:c r="T8127" s="139" t="n">
        <x:f>IF(S8127="YES",R8127,-1E+99)</x:f>
        <x:v>28773.448072478597</x:v>
      </x:c>
    </x:row>
    <x:row r="8128">
      <x:c r="A8128" s="139"/>
      <x:c r="B8128" s="139"/>
      <x:c r="C8128" s="139"/>
      <x:c r="D8128" s="139"/>
      <x:c r="E8128" s="139"/>
      <x:c r="F8128" s="139"/>
      <x:c r="G8128" s="139"/>
      <x:c r="H8128" s="139"/>
      <x:c r="I8128" s="266" t="n">
        <x:f>INT((ROW()-ROW($I$46))/((CARROT_CAP+1)*(MESCLUN_CAP+1)))</x:f>
        <x:v>12</x:v>
      </x:c>
      <x:c r="J8128" s="266" t="n">
        <x:f>MOD(INT((ROW()-ROW($I$46))/(MESCLUN_CAP+1)),CARROT_CAP+1)</x:f>
        <x:v>8</x:v>
      </x:c>
      <x:c r="K8128" s="266" t="n">
        <x:f>MOD(ROW()-ROW($I$46),MESCLUN_CAP+1)</x:f>
        <x:v>22</x:v>
      </x:c>
      <x:c r="L8128" s="266" t="n">
        <x:f>SUM(I8128:K8128)</x:f>
        <x:v>42</x:v>
      </x:c>
      <x:c r="M8128" s="267" t="n">
        <x:f>I8128*TOMATO_HOURS*WEEKS*(1+TOMATO_DIM)^I8128+J8128*CARROT_HOURS*WEEKS*(1+CARROT_DIM)^J8128+K8128*MESCLUN_HOURS*WEEKS*(1+MESCLUN_DIM)^K8128</x:f>
        <x:v>4983.064938271629</x:v>
      </x:c>
      <x:c r="N8128" s="267" t="n">
        <x:f>MAX(M8128-FARMER_HOURS,0)/TEMP_HOURS_PER_WORKER</x:f>
        <x:v>2.9604617626886314</x:v>
      </x:c>
      <x:c r="O8128" s="268" t="n">
        <x:f>I8128*TOMATO_PRICE+J8128*CARROT_PRICE+K8128*MESCLUN_PRICE</x:f>
        <x:v>181752</x:v>
      </x:c>
      <x:c r="P8128" s="268" t="n">
        <x:f>I8128*TOMATO_FERTILIZER+J8128*CARROT_FERTILIZER+K8128*MESCLUN_FERTILIZER</x:f>
        <x:v>33440</x:v>
      </x:c>
      <x:c r="Q8128" s="268" t="n">
        <x:f>MIN(M8128,FARMER_HOURS)*FARMER_RATE+MAX(M8128-FARMER_HOURS,0)*TEMP_RATE</x:f>
        <x:v>99011.54406721579</x:v>
      </x:c>
      <x:c r="R8128" s="268" t="n">
        <x:f>O8128-P8128-Q8128-FIXED_COST</x:f>
        <x:v>29300.455932784214</x:v>
      </x:c>
      <x:c r="S8128" s="139" t="str">
        <x:f>IF(AND(L8128&lt;=TOTAL_BED_CAP,N8128&lt;=TEMP_WORKER_CAP),"YES","NO")</x:f>
        <x:v>YES</x:v>
      </x:c>
      <x:c r="T8128" s="139" t="n">
        <x:f>IF(S8128="YES",R8128,-1E+99)</x:f>
        <x:v>29300.455932784214</x:v>
      </x:c>
    </x:row>
    <x:row r="8129">
      <x:c r="A8129" s="139"/>
      <x:c r="B8129" s="139"/>
      <x:c r="C8129" s="139"/>
      <x:c r="D8129" s="139"/>
      <x:c r="E8129" s="139"/>
      <x:c r="F8129" s="139"/>
      <x:c r="G8129" s="139"/>
      <x:c r="H8129" s="139"/>
      <x:c r="I8129" s="266" t="n">
        <x:f>INT((ROW()-ROW($I$46))/((CARROT_CAP+1)*(MESCLUN_CAP+1)))</x:f>
        <x:v>12</x:v>
      </x:c>
      <x:c r="J8129" s="266" t="n">
        <x:f>MOD(INT((ROW()-ROW($I$46))/(MESCLUN_CAP+1)),CARROT_CAP+1)</x:f>
        <x:v>8</x:v>
      </x:c>
      <x:c r="K8129" s="266" t="n">
        <x:f>MOD(ROW()-ROW($I$46),MESCLUN_CAP+1)</x:f>
        <x:v>23</x:v>
      </x:c>
      <x:c r="L8129" s="266" t="n">
        <x:f>SUM(I8129:K8129)</x:f>
        <x:v>43</x:v>
      </x:c>
      <x:c r="M8129" s="267" t="n">
        <x:f>I8129*TOMATO_HOURS*WEEKS*(1+TOMATO_DIM)^I8129+J8129*CARROT_HOURS*WEEKS*(1+CARROT_DIM)^J8129+K8129*MESCLUN_HOURS*WEEKS*(1+MESCLUN_DIM)^K8129</x:f>
        <x:v>5059.211527129066</x:v>
      </x:c>
      <x:c r="N8129" s="267" t="n">
        <x:f>MAX(M8129-FARMER_HOURS,0)/TEMP_HOURS_PER_WORKER</x:f>
        <x:v>3.0133413382840737</x:v>
      </x:c>
      <x:c r="O8129" s="268" t="n">
        <x:f>I8129*TOMATO_PRICE+J8129*CARROT_PRICE+K8129*MESCLUN_PRICE</x:f>
        <x:v>184452</x:v>
      </x:c>
      <x:c r="P8129" s="268" t="n">
        <x:f>I8129*TOMATO_FERTILIZER+J8129*CARROT_FERTILIZER+K8129*MESCLUN_FERTILIZER</x:f>
        <x:v>34320</x:v>
      </x:c>
      <x:c r="Q8129" s="268" t="n">
        <x:f>MIN(M8129,FARMER_HOURS)*FARMER_RATE+MAX(M8129-FARMER_HOURS,0)*TEMP_RATE</x:f>
        <x:v>100333.53345710183</x:v>
      </x:c>
      <x:c r="R8129" s="268" t="n">
        <x:f>O8129-P8129-Q8129-FIXED_COST</x:f>
        <x:v>29798.466542898168</x:v>
      </x:c>
      <x:c r="S8129" s="139" t="str">
        <x:f>IF(AND(L8129&lt;=TOTAL_BED_CAP,N8129&lt;=TEMP_WORKER_CAP),"YES","NO")</x:f>
        <x:v>YES</x:v>
      </x:c>
      <x:c r="T8129" s="139" t="n">
        <x:f>IF(S8129="YES",R8129,-1E+99)</x:f>
        <x:v>29798.466542898168</x:v>
      </x:c>
    </x:row>
    <x:row r="8130">
      <x:c r="A8130" s="139"/>
      <x:c r="B8130" s="139"/>
      <x:c r="C8130" s="139"/>
      <x:c r="D8130" s="139"/>
      <x:c r="E8130" s="139"/>
      <x:c r="F8130" s="139"/>
      <x:c r="G8130" s="139"/>
      <x:c r="H8130" s="139"/>
      <x:c r="I8130" s="266" t="n">
        <x:f>INT((ROW()-ROW($I$46))/((CARROT_CAP+1)*(MESCLUN_CAP+1)))</x:f>
        <x:v>12</x:v>
      </x:c>
      <x:c r="J8130" s="266" t="n">
        <x:f>MOD(INT((ROW()-ROW($I$46))/(MESCLUN_CAP+1)),CARROT_CAP+1)</x:f>
        <x:v>8</x:v>
      </x:c>
      <x:c r="K8130" s="266" t="n">
        <x:f>MOD(ROW()-ROW($I$46),MESCLUN_CAP+1)</x:f>
        <x:v>24</x:v>
      </x:c>
      <x:c r="L8130" s="266" t="n">
        <x:f>SUM(I8130:K8130)</x:f>
        <x:v>44</x:v>
      </x:c>
      <x:c r="M8130" s="267" t="n">
        <x:f>I8130*TOMATO_HOURS*WEEKS*(1+TOMATO_DIM)^I8130+J8130*CARROT_HOURS*WEEKS*(1+CARROT_DIM)^J8130+K8130*MESCLUN_HOURS*WEEKS*(1+MESCLUN_DIM)^K8130</x:f>
        <x:v>5137.058476708561</x:v>
      </x:c>
      <x:c r="N8130" s="267" t="n">
        <x:f>MAX(M8130-FARMER_HOURS,0)/TEMP_HOURS_PER_WORKER</x:f>
        <x:v>3.067401719936501</x:v>
      </x:c>
      <x:c r="O8130" s="268" t="n">
        <x:f>I8130*TOMATO_PRICE+J8130*CARROT_PRICE+K8130*MESCLUN_PRICE</x:f>
        <x:v>187152</x:v>
      </x:c>
      <x:c r="P8130" s="268" t="n">
        <x:f>I8130*TOMATO_FERTILIZER+J8130*CARROT_FERTILIZER+K8130*MESCLUN_FERTILIZER</x:f>
        <x:v>35200</x:v>
      </x:c>
      <x:c r="Q8130" s="268" t="n">
        <x:f>MIN(M8130,FARMER_HOURS)*FARMER_RATE+MAX(M8130-FARMER_HOURS,0)*TEMP_RATE</x:f>
        <x:v>101685.04299841252</x:v>
      </x:c>
      <x:c r="R8130" s="268" t="n">
        <x:f>O8130-P8130-Q8130-FIXED_COST</x:f>
        <x:v>30266.957001587478</x:v>
      </x:c>
      <x:c r="S8130" s="139" t="str">
        <x:f>IF(AND(L8130&lt;=TOTAL_BED_CAP,N8130&lt;=TEMP_WORKER_CAP),"YES","NO")</x:f>
        <x:v>YES</x:v>
      </x:c>
      <x:c r="T8130" s="139" t="n">
        <x:f>IF(S8130="YES",R8130,-1E+99)</x:f>
        <x:v>30266.957001587478</x:v>
      </x:c>
    </x:row>
    <x:row r="8131">
      <x:c r="A8131" s="139"/>
      <x:c r="B8131" s="139"/>
      <x:c r="C8131" s="139"/>
      <x:c r="D8131" s="139"/>
      <x:c r="E8131" s="139"/>
      <x:c r="F8131" s="139"/>
      <x:c r="G8131" s="139"/>
      <x:c r="H8131" s="139"/>
      <x:c r="I8131" s="266" t="n">
        <x:f>INT((ROW()-ROW($I$46))/((CARROT_CAP+1)*(MESCLUN_CAP+1)))</x:f>
        <x:v>12</x:v>
      </x:c>
      <x:c r="J8131" s="266" t="n">
        <x:f>MOD(INT((ROW()-ROW($I$46))/(MESCLUN_CAP+1)),CARROT_CAP+1)</x:f>
        <x:v>8</x:v>
      </x:c>
      <x:c r="K8131" s="266" t="n">
        <x:f>MOD(ROW()-ROW($I$46),MESCLUN_CAP+1)</x:f>
        <x:v>25</x:v>
      </x:c>
      <x:c r="L8131" s="266" t="n">
        <x:f>SUM(I8131:K8131)</x:f>
        <x:v>45</x:v>
      </x:c>
      <x:c r="M8131" s="267" t="n">
        <x:f>I8131*TOMATO_HOURS*WEEKS*(1+TOMATO_DIM)^I8131+J8131*CARROT_HOURS*WEEKS*(1+CARROT_DIM)^J8131+K8131*MESCLUN_HOURS*WEEKS*(1+MESCLUN_DIM)^K8131</x:f>
        <x:v>5216.636398123659</x:v>
      </x:c>
      <x:c r="N8131" s="267" t="n">
        <x:f>MAX(M8131-FARMER_HOURS,0)/TEMP_HOURS_PER_WORKER</x:f>
        <x:v>3.122664165363652</x:v>
      </x:c>
      <x:c r="O8131" s="268" t="n">
        <x:f>I8131*TOMATO_PRICE+J8131*CARROT_PRICE+K8131*MESCLUN_PRICE</x:f>
        <x:v>189852</x:v>
      </x:c>
      <x:c r="P8131" s="268" t="n">
        <x:f>I8131*TOMATO_FERTILIZER+J8131*CARROT_FERTILIZER+K8131*MESCLUN_FERTILIZER</x:f>
        <x:v>36080</x:v>
      </x:c>
      <x:c r="Q8131" s="268" t="n">
        <x:f>MIN(M8131,FARMER_HOURS)*FARMER_RATE+MAX(M8131-FARMER_HOURS,0)*TEMP_RATE</x:f>
        <x:v>103066.6041340913</x:v>
      </x:c>
      <x:c r="R8131" s="268" t="n">
        <x:f>O8131-P8131-Q8131-FIXED_COST</x:f>
        <x:v>30705.395865908693</x:v>
      </x:c>
      <x:c r="S8131" s="139" t="str">
        <x:f>IF(AND(L8131&lt;=TOTAL_BED_CAP,N8131&lt;=TEMP_WORKER_CAP),"YES","NO")</x:f>
        <x:v>YES</x:v>
      </x:c>
      <x:c r="T8131" s="139" t="n">
        <x:f>IF(S8131="YES",R8131,-1E+99)</x:f>
        <x:v>30705.395865908693</x:v>
      </x:c>
    </x:row>
    <x:row r="8132">
      <x:c r="A8132" s="139"/>
      <x:c r="B8132" s="139"/>
      <x:c r="C8132" s="139"/>
      <x:c r="D8132" s="139"/>
      <x:c r="E8132" s="139"/>
      <x:c r="F8132" s="139"/>
      <x:c r="G8132" s="139"/>
      <x:c r="H8132" s="139"/>
      <x:c r="I8132" s="266" t="n">
        <x:f>INT((ROW()-ROW($I$46))/((CARROT_CAP+1)*(MESCLUN_CAP+1)))</x:f>
        <x:v>12</x:v>
      </x:c>
      <x:c r="J8132" s="266" t="n">
        <x:f>MOD(INT((ROW()-ROW($I$46))/(MESCLUN_CAP+1)),CARROT_CAP+1)</x:f>
        <x:v>8</x:v>
      </x:c>
      <x:c r="K8132" s="266" t="n">
        <x:f>MOD(ROW()-ROW($I$46),MESCLUN_CAP+1)</x:f>
        <x:v>26</x:v>
      </x:c>
      <x:c r="L8132" s="266" t="n">
        <x:f>SUM(I8132:K8132)</x:f>
        <x:v>46</x:v>
      </x:c>
      <x:c r="M8132" s="267" t="n">
        <x:f>I8132*TOMATO_HOURS*WEEKS*(1+TOMATO_DIM)^I8132+J8132*CARROT_HOURS*WEEKS*(1+CARROT_DIM)^J8132+K8132*MESCLUN_HOURS*WEEKS*(1+MESCLUN_DIM)^K8132</x:f>
        <x:v>5297.976402084376</x:v>
      </x:c>
      <x:c r="N8132" s="267" t="n">
        <x:f>MAX(M8132-FARMER_HOURS,0)/TEMP_HOURS_PER_WORKER</x:f>
        <x:v>3.179150279225261</x:v>
      </x:c>
      <x:c r="O8132" s="268" t="n">
        <x:f>I8132*TOMATO_PRICE+J8132*CARROT_PRICE+K8132*MESCLUN_PRICE</x:f>
        <x:v>192552</x:v>
      </x:c>
      <x:c r="P8132" s="268" t="n">
        <x:f>I8132*TOMATO_FERTILIZER+J8132*CARROT_FERTILIZER+K8132*MESCLUN_FERTILIZER</x:f>
        <x:v>36960</x:v>
      </x:c>
      <x:c r="Q8132" s="268" t="n">
        <x:f>MIN(M8132,FARMER_HOURS)*FARMER_RATE+MAX(M8132-FARMER_HOURS,0)*TEMP_RATE</x:f>
        <x:v>104478.75698063153</x:v>
      </x:c>
      <x:c r="R8132" s="268" t="n">
        <x:f>O8132-P8132-Q8132-FIXED_COST</x:f>
        <x:v>31113.24301936847</x:v>
      </x:c>
      <x:c r="S8132" s="139" t="str">
        <x:f>IF(AND(L8132&lt;=TOTAL_BED_CAP,N8132&lt;=TEMP_WORKER_CAP),"YES","NO")</x:f>
        <x:v>YES</x:v>
      </x:c>
      <x:c r="T8132" s="139" t="n">
        <x:f>IF(S8132="YES",R8132,-1E+99)</x:f>
        <x:v>31113.24301936847</x:v>
      </x:c>
    </x:row>
    <x:row r="8133">
      <x:c r="A8133" s="139"/>
      <x:c r="B8133" s="139"/>
      <x:c r="C8133" s="139"/>
      <x:c r="D8133" s="139"/>
      <x:c r="E8133" s="139"/>
      <x:c r="F8133" s="139"/>
      <x:c r="G8133" s="139"/>
      <x:c r="H8133" s="139"/>
      <x:c r="I8133" s="266" t="n">
        <x:f>INT((ROW()-ROW($I$46))/((CARROT_CAP+1)*(MESCLUN_CAP+1)))</x:f>
        <x:v>12</x:v>
      </x:c>
      <x:c r="J8133" s="266" t="n">
        <x:f>MOD(INT((ROW()-ROW($I$46))/(MESCLUN_CAP+1)),CARROT_CAP+1)</x:f>
        <x:v>8</x:v>
      </x:c>
      <x:c r="K8133" s="266" t="n">
        <x:f>MOD(ROW()-ROW($I$46),MESCLUN_CAP+1)</x:f>
        <x:v>27</x:v>
      </x:c>
      <x:c r="L8133" s="266" t="n">
        <x:f>SUM(I8133:K8133)</x:f>
        <x:v>47</x:v>
      </x:c>
      <x:c r="M8133" s="267" t="n">
        <x:f>I8133*TOMATO_HOURS*WEEKS*(1+TOMATO_DIM)^I8133+J8133*CARROT_HOURS*WEEKS*(1+CARROT_DIM)^J8133+K8133*MESCLUN_HOURS*WEEKS*(1+MESCLUN_DIM)^K8133</x:f>
        <x:v>5381.110106604134</x:v>
      </x:c>
      <x:c r="N8133" s="267" t="n">
        <x:f>MAX(M8133-FARMER_HOURS,0)/TEMP_HOURS_PER_WORKER</x:f>
        <x:v>3.236882018475093</x:v>
      </x:c>
      <x:c r="O8133" s="268" t="n">
        <x:f>I8133*TOMATO_PRICE+J8133*CARROT_PRICE+K8133*MESCLUN_PRICE</x:f>
        <x:v>195252</x:v>
      </x:c>
      <x:c r="P8133" s="268" t="n">
        <x:f>I8133*TOMATO_FERTILIZER+J8133*CARROT_FERTILIZER+K8133*MESCLUN_FERTILIZER</x:f>
        <x:v>37840</x:v>
      </x:c>
      <x:c r="Q8133" s="268" t="n">
        <x:f>MIN(M8133,FARMER_HOURS)*FARMER_RATE+MAX(M8133-FARMER_HOURS,0)*TEMP_RATE</x:f>
        <x:v>105922.05046187733</x:v>
      </x:c>
      <x:c r="R8133" s="268" t="n">
        <x:f>O8133-P8133-Q8133-FIXED_COST</x:f>
        <x:v>31489.949538122673</x:v>
      </x:c>
      <x:c r="S8133" s="139" t="str">
        <x:f>IF(AND(L8133&lt;=TOTAL_BED_CAP,N8133&lt;=TEMP_WORKER_CAP),"YES","NO")</x:f>
        <x:v>YES</x:v>
      </x:c>
      <x:c r="T8133" s="139" t="n">
        <x:f>IF(S8133="YES",R8133,-1E+99)</x:f>
        <x:v>31489.949538122673</x:v>
      </x:c>
    </x:row>
    <x:row r="8134">
      <x:c r="A8134" s="139"/>
      <x:c r="B8134" s="139"/>
      <x:c r="C8134" s="139"/>
      <x:c r="D8134" s="139"/>
      <x:c r="E8134" s="139"/>
      <x:c r="F8134" s="139"/>
      <x:c r="G8134" s="139"/>
      <x:c r="H8134" s="139"/>
      <x:c r="I8134" s="266" t="n">
        <x:f>INT((ROW()-ROW($I$46))/((CARROT_CAP+1)*(MESCLUN_CAP+1)))</x:f>
        <x:v>12</x:v>
      </x:c>
      <x:c r="J8134" s="266" t="n">
        <x:f>MOD(INT((ROW()-ROW($I$46))/(MESCLUN_CAP+1)),CARROT_CAP+1)</x:f>
        <x:v>8</x:v>
      </x:c>
      <x:c r="K8134" s="266" t="n">
        <x:f>MOD(ROW()-ROW($I$46),MESCLUN_CAP+1)</x:f>
        <x:v>28</x:v>
      </x:c>
      <x:c r="L8134" s="266" t="n">
        <x:f>SUM(I8134:K8134)</x:f>
        <x:v>48</x:v>
      </x:c>
      <x:c r="M8134" s="267" t="n">
        <x:f>I8134*TOMATO_HOURS*WEEKS*(1+TOMATO_DIM)^I8134+J8134*CARROT_HOURS*WEEKS*(1+CARROT_DIM)^J8134+K8134*MESCLUN_HOURS*WEEKS*(1+MESCLUN_DIM)^K8134</x:f>
        <x:v>5466.069644821287</x:v>
      </x:c>
      <x:c r="N8134" s="267" t="n">
        <x:f>MAX(M8134-FARMER_HOURS,0)/TEMP_HOURS_PER_WORKER</x:f>
        <x:v>3.2958816977925602</x:v>
      </x:c>
      <x:c r="O8134" s="268" t="n">
        <x:f>I8134*TOMATO_PRICE+J8134*CARROT_PRICE+K8134*MESCLUN_PRICE</x:f>
        <x:v>197952</x:v>
      </x:c>
      <x:c r="P8134" s="268" t="n">
        <x:f>I8134*TOMATO_FERTILIZER+J8134*CARROT_FERTILIZER+K8134*MESCLUN_FERTILIZER</x:f>
        <x:v>38720</x:v>
      </x:c>
      <x:c r="Q8134" s="268" t="n">
        <x:f>MIN(M8134,FARMER_HOURS)*FARMER_RATE+MAX(M8134-FARMER_HOURS,0)*TEMP_RATE</x:f>
        <x:v>107397.042444814</x:v>
      </x:c>
      <x:c r="R8134" s="268" t="n">
        <x:f>O8134-P8134-Q8134-FIXED_COST</x:f>
        <x:v>31834.957555186003</x:v>
      </x:c>
      <x:c r="S8134" s="139" t="str">
        <x:f>IF(AND(L8134&lt;=TOTAL_BED_CAP,N8134&lt;=TEMP_WORKER_CAP),"YES","NO")</x:f>
        <x:v>YES</x:v>
      </x:c>
      <x:c r="T8134" s="139" t="n">
        <x:f>IF(S8134="YES",R8134,-1E+99)</x:f>
        <x:v>31834.957555186003</x:v>
      </x:c>
    </x:row>
    <x:row r="8135">
      <x:c r="A8135" s="139"/>
      <x:c r="B8135" s="139"/>
      <x:c r="C8135" s="139"/>
      <x:c r="D8135" s="139"/>
      <x:c r="E8135" s="139"/>
      <x:c r="F8135" s="139"/>
      <x:c r="G8135" s="139"/>
      <x:c r="H8135" s="139"/>
      <x:c r="I8135" s="266" t="n">
        <x:f>INT((ROW()-ROW($I$46))/((CARROT_CAP+1)*(MESCLUN_CAP+1)))</x:f>
        <x:v>12</x:v>
      </x:c>
      <x:c r="J8135" s="266" t="n">
        <x:f>MOD(INT((ROW()-ROW($I$46))/(MESCLUN_CAP+1)),CARROT_CAP+1)</x:f>
        <x:v>8</x:v>
      </x:c>
      <x:c r="K8135" s="266" t="n">
        <x:f>MOD(ROW()-ROW($I$46),MESCLUN_CAP+1)</x:f>
        <x:v>29</x:v>
      </x:c>
      <x:c r="L8135" s="266" t="n">
        <x:f>SUM(I8135:K8135)</x:f>
        <x:v>49</x:v>
      </x:c>
      <x:c r="M8135" s="267" t="n">
        <x:f>I8135*TOMATO_HOURS*WEEKS*(1+TOMATO_DIM)^I8135+J8135*CARROT_HOURS*WEEKS*(1+CARROT_DIM)^J8135+K8135*MESCLUN_HOURS*WEEKS*(1+MESCLUN_DIM)^K8135</x:f>
        <x:v>5552.88767293694</x:v>
      </x:c>
      <x:c r="N8135" s="267" t="n">
        <x:f>MAX(M8135-FARMER_HOURS,0)/TEMP_HOURS_PER_WORKER</x:f>
        <x:v>3.3561719950950977</x:v>
      </x:c>
      <x:c r="O8135" s="268" t="n">
        <x:f>I8135*TOMATO_PRICE+J8135*CARROT_PRICE+K8135*MESCLUN_PRICE</x:f>
        <x:v>200652</x:v>
      </x:c>
      <x:c r="P8135" s="268" t="n">
        <x:f>I8135*TOMATO_FERTILIZER+J8135*CARROT_FERTILIZER+K8135*MESCLUN_FERTILIZER</x:f>
        <x:v>39600</x:v>
      </x:c>
      <x:c r="Q8135" s="268" t="n">
        <x:f>MIN(M8135,FARMER_HOURS)*FARMER_RATE+MAX(M8135-FARMER_HOURS,0)*TEMP_RATE</x:f>
        <x:v>108904.29987737743</x:v>
      </x:c>
      <x:c r="R8135" s="268" t="n">
        <x:f>O8135-P8135-Q8135-FIXED_COST</x:f>
        <x:v>32147.70012262257</x:v>
      </x:c>
      <x:c r="S8135" s="139" t="str">
        <x:f>IF(AND(L8135&lt;=TOTAL_BED_CAP,N8135&lt;=TEMP_WORKER_CAP),"YES","NO")</x:f>
        <x:v>YES</x:v>
      </x:c>
      <x:c r="T8135" s="139" t="n">
        <x:f>IF(S8135="YES",R8135,-1E+99)</x:f>
        <x:v>32147.70012262257</x:v>
      </x:c>
    </x:row>
    <x:row r="8136">
      <x:c r="A8136" s="139"/>
      <x:c r="B8136" s="139"/>
      <x:c r="C8136" s="139"/>
      <x:c r="D8136" s="139"/>
      <x:c r="E8136" s="139"/>
      <x:c r="F8136" s="139"/>
      <x:c r="G8136" s="139"/>
      <x:c r="H8136" s="139"/>
      <x:c r="I8136" s="266" t="n">
        <x:f>INT((ROW()-ROW($I$46))/((CARROT_CAP+1)*(MESCLUN_CAP+1)))</x:f>
        <x:v>12</x:v>
      </x:c>
      <x:c r="J8136" s="266" t="n">
        <x:f>MOD(INT((ROW()-ROW($I$46))/(MESCLUN_CAP+1)),CARROT_CAP+1)</x:f>
        <x:v>8</x:v>
      </x:c>
      <x:c r="K8136" s="266" t="n">
        <x:f>MOD(ROW()-ROW($I$46),MESCLUN_CAP+1)</x:f>
        <x:v>30</x:v>
      </x:c>
      <x:c r="L8136" s="266" t="n">
        <x:f>SUM(I8136:K8136)</x:f>
        <x:v>50</x:v>
      </x:c>
      <x:c r="M8136" s="267" t="n">
        <x:f>I8136*TOMATO_HOURS*WEEKS*(1+TOMATO_DIM)^I8136+J8136*CARROT_HOURS*WEEKS*(1+CARROT_DIM)^J8136+K8136*MESCLUN_HOURS*WEEKS*(1+MESCLUN_DIM)^K8136</x:f>
        <x:v>5641.59737827071</x:v>
      </x:c>
      <x:c r="N8136" s="267" t="n">
        <x:f>MAX(M8136-FARMER_HOURS,0)/TEMP_HOURS_PER_WORKER</x:f>
        <x:v>3.417775957132437</x:v>
      </x:c>
      <x:c r="O8136" s="268" t="n">
        <x:f>I8136*TOMATO_PRICE+J8136*CARROT_PRICE+K8136*MESCLUN_PRICE</x:f>
        <x:v>203352</x:v>
      </x:c>
      <x:c r="P8136" s="268" t="n">
        <x:f>I8136*TOMATO_FERTILIZER+J8136*CARROT_FERTILIZER+K8136*MESCLUN_FERTILIZER</x:f>
        <x:v>40480</x:v>
      </x:c>
      <x:c r="Q8136" s="268" t="n">
        <x:f>MIN(M8136,FARMER_HOURS)*FARMER_RATE+MAX(M8136-FARMER_HOURS,0)*TEMP_RATE</x:f>
        <x:v>110444.39892831093</x:v>
      </x:c>
      <x:c r="R8136" s="268" t="n">
        <x:f>O8136-P8136-Q8136-FIXED_COST</x:f>
        <x:v>32427.601071689074</x:v>
      </x:c>
      <x:c r="S8136" s="139" t="str">
        <x:f>IF(AND(L8136&lt;=TOTAL_BED_CAP,N8136&lt;=TEMP_WORKER_CAP),"YES","NO")</x:f>
        <x:v>YES</x:v>
      </x:c>
      <x:c r="T8136" s="139" t="n">
        <x:f>IF(S8136="YES",R8136,-1E+99)</x:f>
        <x:v>32427.601071689074</x:v>
      </x:c>
    </x:row>
    <x:row r="8137">
      <x:c r="A8137" s="139"/>
      <x:c r="B8137" s="139"/>
      <x:c r="C8137" s="139"/>
      <x:c r="D8137" s="139"/>
      <x:c r="E8137" s="139"/>
      <x:c r="F8137" s="139"/>
      <x:c r="G8137" s="139"/>
      <x:c r="H8137" s="139"/>
      <x:c r="I8137" s="266" t="n">
        <x:f>INT((ROW()-ROW($I$46))/((CARROT_CAP+1)*(MESCLUN_CAP+1)))</x:f>
        <x:v>12</x:v>
      </x:c>
      <x:c r="J8137" s="266" t="n">
        <x:f>MOD(INT((ROW()-ROW($I$46))/(MESCLUN_CAP+1)),CARROT_CAP+1)</x:f>
        <x:v>9</x:v>
      </x:c>
      <x:c r="K8137" s="266" t="n">
        <x:f>MOD(ROW()-ROW($I$46),MESCLUN_CAP+1)</x:f>
        <x:v>0</x:v>
      </x:c>
      <x:c r="L8137" s="266" t="n">
        <x:f>SUM(I8137:K8137)</x:f>
        <x:v>21</x:v>
      </x:c>
      <x:c r="M8137" s="267" t="n">
        <x:f>I8137*TOMATO_HOURS*WEEKS*(1+TOMATO_DIM)^I8137+J8137*CARROT_HOURS*WEEKS*(1+CARROT_DIM)^J8137+K8137*MESCLUN_HOURS*WEEKS*(1+MESCLUN_DIM)^K8137</x:f>
        <x:v>3726.695648744553</x:v>
      </x:c>
      <x:c r="N8137" s="267" t="n">
        <x:f>MAX(M8137-FARMER_HOURS,0)/TEMP_HOURS_PER_WORKER</x:f>
        <x:v>2.08798308940594</x:v>
      </x:c>
      <x:c r="O8137" s="268" t="n">
        <x:f>I8137*TOMATO_PRICE+J8137*CARROT_PRICE+K8137*MESCLUN_PRICE</x:f>
        <x:v>124446</x:v>
      </x:c>
      <x:c r="P8137" s="268" t="n">
        <x:f>I8137*TOMATO_FERTILIZER+J8137*CARROT_FERTILIZER+K8137*MESCLUN_FERTILIZER</x:f>
        <x:v>14520</x:v>
      </x:c>
      <x:c r="Q8137" s="268" t="n">
        <x:f>MIN(M8137,FARMER_HOURS)*FARMER_RATE+MAX(M8137-FARMER_HOURS,0)*TEMP_RATE</x:f>
        <x:v>77199.57723514849</x:v>
      </x:c>
      <x:c r="R8137" s="268" t="n">
        <x:f>O8137-P8137-Q8137-FIXED_COST</x:f>
        <x:v>12726.422764851508</x:v>
      </x:c>
      <x:c r="S8137" s="139" t="str">
        <x:f>IF(AND(L8137&lt;=TOTAL_BED_CAP,N8137&lt;=TEMP_WORKER_CAP),"YES","NO")</x:f>
        <x:v>YES</x:v>
      </x:c>
      <x:c r="T8137" s="139" t="n">
        <x:f>IF(S8137="YES",R8137,-1E+99)</x:f>
        <x:v>12726.422764851508</x:v>
      </x:c>
    </x:row>
    <x:row r="8138">
      <x:c r="A8138" s="139"/>
      <x:c r="B8138" s="139"/>
      <x:c r="C8138" s="139"/>
      <x:c r="D8138" s="139"/>
      <x:c r="E8138" s="139"/>
      <x:c r="F8138" s="139"/>
      <x:c r="G8138" s="139"/>
      <x:c r="H8138" s="139"/>
      <x:c r="I8138" s="266" t="n">
        <x:f>INT((ROW()-ROW($I$46))/((CARROT_CAP+1)*(MESCLUN_CAP+1)))</x:f>
        <x:v>12</x:v>
      </x:c>
      <x:c r="J8138" s="266" t="n">
        <x:f>MOD(INT((ROW()-ROW($I$46))/(MESCLUN_CAP+1)),CARROT_CAP+1)</x:f>
        <x:v>9</x:v>
      </x:c>
      <x:c r="K8138" s="266" t="n">
        <x:f>MOD(ROW()-ROW($I$46),MESCLUN_CAP+1)</x:f>
        <x:v>1</x:v>
      </x:c>
      <x:c r="L8138" s="266" t="n">
        <x:f>SUM(I8138:K8138)</x:f>
        <x:v>22</x:v>
      </x:c>
      <x:c r="M8138" s="267" t="n">
        <x:f>I8138*TOMATO_HOURS*WEEKS*(1+TOMATO_DIM)^I8138+J8138*CARROT_HOURS*WEEKS*(1+CARROT_DIM)^J8138+K8138*MESCLUN_HOURS*WEEKS*(1+MESCLUN_DIM)^K8138</x:f>
        <x:v>3772.258148744553</x:v>
      </x:c>
      <x:c r="N8138" s="267" t="n">
        <x:f>MAX(M8138-FARMER_HOURS,0)/TEMP_HOURS_PER_WORKER</x:f>
        <x:v>2.1196237144059396</x:v>
      </x:c>
      <x:c r="O8138" s="268" t="n">
        <x:f>I8138*TOMATO_PRICE+J8138*CARROT_PRICE+K8138*MESCLUN_PRICE</x:f>
        <x:v>127146</x:v>
      </x:c>
      <x:c r="P8138" s="268" t="n">
        <x:f>I8138*TOMATO_FERTILIZER+J8138*CARROT_FERTILIZER+K8138*MESCLUN_FERTILIZER</x:f>
        <x:v>15400</x:v>
      </x:c>
      <x:c r="Q8138" s="268" t="n">
        <x:f>MIN(M8138,FARMER_HOURS)*FARMER_RATE+MAX(M8138-FARMER_HOURS,0)*TEMP_RATE</x:f>
        <x:v>77990.59286014849</x:v>
      </x:c>
      <x:c r="R8138" s="268" t="n">
        <x:f>O8138-P8138-Q8138-FIXED_COST</x:f>
        <x:v>13755.407139851508</x:v>
      </x:c>
      <x:c r="S8138" s="139" t="str">
        <x:f>IF(AND(L8138&lt;=TOTAL_BED_CAP,N8138&lt;=TEMP_WORKER_CAP),"YES","NO")</x:f>
        <x:v>YES</x:v>
      </x:c>
      <x:c r="T8138" s="139" t="n">
        <x:f>IF(S8138="YES",R8138,-1E+99)</x:f>
        <x:v>13755.407139851508</x:v>
      </x:c>
    </x:row>
    <x:row r="8139">
      <x:c r="A8139" s="139"/>
      <x:c r="B8139" s="139"/>
      <x:c r="C8139" s="139"/>
      <x:c r="D8139" s="139"/>
      <x:c r="E8139" s="139"/>
      <x:c r="F8139" s="139"/>
      <x:c r="G8139" s="139"/>
      <x:c r="H8139" s="139"/>
      <x:c r="I8139" s="266" t="n">
        <x:f>INT((ROW()-ROW($I$46))/((CARROT_CAP+1)*(MESCLUN_CAP+1)))</x:f>
        <x:v>12</x:v>
      </x:c>
      <x:c r="J8139" s="266" t="n">
        <x:f>MOD(INT((ROW()-ROW($I$46))/(MESCLUN_CAP+1)),CARROT_CAP+1)</x:f>
        <x:v>9</x:v>
      </x:c>
      <x:c r="K8139" s="266" t="n">
        <x:f>MOD(ROW()-ROW($I$46),MESCLUN_CAP+1)</x:f>
        <x:v>2</x:v>
      </x:c>
      <x:c r="L8139" s="266" t="n">
        <x:f>SUM(I8139:K8139)</x:f>
        <x:v>23</x:v>
      </x:c>
      <x:c r="M8139" s="267" t="n">
        <x:f>I8139*TOMATO_HOURS*WEEKS*(1+TOMATO_DIM)^I8139+J8139*CARROT_HOURS*WEEKS*(1+CARROT_DIM)^J8139+K8139*MESCLUN_HOURS*WEEKS*(1+MESCLUN_DIM)^K8139</x:f>
        <x:v>3818.959711244553</x:v>
      </x:c>
      <x:c r="N8139" s="267" t="n">
        <x:f>MAX(M8139-FARMER_HOURS,0)/TEMP_HOURS_PER_WORKER</x:f>
        <x:v>2.1520553550309396</x:v>
      </x:c>
      <x:c r="O8139" s="268" t="n">
        <x:f>I8139*TOMATO_PRICE+J8139*CARROT_PRICE+K8139*MESCLUN_PRICE</x:f>
        <x:v>129846</x:v>
      </x:c>
      <x:c r="P8139" s="268" t="n">
        <x:f>I8139*TOMATO_FERTILIZER+J8139*CARROT_FERTILIZER+K8139*MESCLUN_FERTILIZER</x:f>
        <x:v>16280</x:v>
      </x:c>
      <x:c r="Q8139" s="268" t="n">
        <x:f>MIN(M8139,FARMER_HOURS)*FARMER_RATE+MAX(M8139-FARMER_HOURS,0)*TEMP_RATE</x:f>
        <x:v>78801.38387577349</x:v>
      </x:c>
      <x:c r="R8139" s="268" t="n">
        <x:f>O8139-P8139-Q8139-FIXED_COST</x:f>
        <x:v>14764.616124226508</x:v>
      </x:c>
      <x:c r="S8139" s="139" t="str">
        <x:f>IF(AND(L8139&lt;=TOTAL_BED_CAP,N8139&lt;=TEMP_WORKER_CAP),"YES","NO")</x:f>
        <x:v>YES</x:v>
      </x:c>
      <x:c r="T8139" s="139" t="n">
        <x:f>IF(S8139="YES",R8139,-1E+99)</x:f>
        <x:v>14764.616124226508</x:v>
      </x:c>
    </x:row>
    <x:row r="8140">
      <x:c r="A8140" s="139"/>
      <x:c r="B8140" s="139"/>
      <x:c r="C8140" s="139"/>
      <x:c r="D8140" s="139"/>
      <x:c r="E8140" s="139"/>
      <x:c r="F8140" s="139"/>
      <x:c r="G8140" s="139"/>
      <x:c r="H8140" s="139"/>
      <x:c r="I8140" s="266" t="n">
        <x:f>INT((ROW()-ROW($I$46))/((CARROT_CAP+1)*(MESCLUN_CAP+1)))</x:f>
        <x:v>12</x:v>
      </x:c>
      <x:c r="J8140" s="266" t="n">
        <x:f>MOD(INT((ROW()-ROW($I$46))/(MESCLUN_CAP+1)),CARROT_CAP+1)</x:f>
        <x:v>9</x:v>
      </x:c>
      <x:c r="K8140" s="266" t="n">
        <x:f>MOD(ROW()-ROW($I$46),MESCLUN_CAP+1)</x:f>
        <x:v>3</x:v>
      </x:c>
      <x:c r="L8140" s="266" t="n">
        <x:f>SUM(I8140:K8140)</x:f>
        <x:v>24</x:v>
      </x:c>
      <x:c r="M8140" s="267" t="n">
        <x:f>I8140*TOMATO_HOURS*WEEKS*(1+TOMATO_DIM)^I8140+J8140*CARROT_HOURS*WEEKS*(1+CARROT_DIM)^J8140+K8140*MESCLUN_HOURS*WEEKS*(1+MESCLUN_DIM)^K8140</x:f>
        <x:v>3866.821693666428</x:v>
      </x:c>
      <x:c r="N8140" s="267" t="n">
        <x:f>MAX(M8140-FARMER_HOURS,0)/TEMP_HOURS_PER_WORKER</x:f>
        <x:v>2.1852928428239085</x:v>
      </x:c>
      <x:c r="O8140" s="268" t="n">
        <x:f>I8140*TOMATO_PRICE+J8140*CARROT_PRICE+K8140*MESCLUN_PRICE</x:f>
        <x:v>132546</x:v>
      </x:c>
      <x:c r="P8140" s="268" t="n">
        <x:f>I8140*TOMATO_FERTILIZER+J8140*CARROT_FERTILIZER+K8140*MESCLUN_FERTILIZER</x:f>
        <x:v>17160</x:v>
      </x:c>
      <x:c r="Q8140" s="268" t="n">
        <x:f>MIN(M8140,FARMER_HOURS)*FARMER_RATE+MAX(M8140-FARMER_HOURS,0)*TEMP_RATE</x:f>
        <x:v>79632.32107059771</x:v>
      </x:c>
      <x:c r="R8140" s="268" t="n">
        <x:f>O8140-P8140-Q8140-FIXED_COST</x:f>
        <x:v>15753.67892940229</x:v>
      </x:c>
      <x:c r="S8140" s="139" t="str">
        <x:f>IF(AND(L8140&lt;=TOTAL_BED_CAP,N8140&lt;=TEMP_WORKER_CAP),"YES","NO")</x:f>
        <x:v>YES</x:v>
      </x:c>
      <x:c r="T8140" s="139" t="n">
        <x:f>IF(S8140="YES",R8140,-1E+99)</x:f>
        <x:v>15753.67892940229</x:v>
      </x:c>
    </x:row>
    <x:row r="8141">
      <x:c r="A8141" s="139"/>
      <x:c r="B8141" s="139"/>
      <x:c r="C8141" s="139"/>
      <x:c r="D8141" s="139"/>
      <x:c r="E8141" s="139"/>
      <x:c r="F8141" s="139"/>
      <x:c r="G8141" s="139"/>
      <x:c r="H8141" s="139"/>
      <x:c r="I8141" s="266" t="n">
        <x:f>INT((ROW()-ROW($I$46))/((CARROT_CAP+1)*(MESCLUN_CAP+1)))</x:f>
        <x:v>12</x:v>
      </x:c>
      <x:c r="J8141" s="266" t="n">
        <x:f>MOD(INT((ROW()-ROW($I$46))/(MESCLUN_CAP+1)),CARROT_CAP+1)</x:f>
        <x:v>9</x:v>
      </x:c>
      <x:c r="K8141" s="266" t="n">
        <x:f>MOD(ROW()-ROW($I$46),MESCLUN_CAP+1)</x:f>
        <x:v>4</x:v>
      </x:c>
      <x:c r="L8141" s="266" t="n">
        <x:f>SUM(I8141:K8141)</x:f>
        <x:v>25</x:v>
      </x:c>
      <x:c r="M8141" s="267" t="n">
        <x:f>I8141*TOMATO_HOURS*WEEKS*(1+TOMATO_DIM)^I8141+J8141*CARROT_HOURS*WEEKS*(1+CARROT_DIM)^J8141+K8141*MESCLUN_HOURS*WEEKS*(1+MESCLUN_DIM)^K8141</x:f>
        <x:v>3915.8658093890845</x:v>
      </x:c>
      <x:c r="N8141" s="267" t="n">
        <x:f>MAX(M8141-FARMER_HOURS,0)/TEMP_HOURS_PER_WORKER</x:f>
        <x:v>2.2193512565201976</x:v>
      </x:c>
      <x:c r="O8141" s="268" t="n">
        <x:f>I8141*TOMATO_PRICE+J8141*CARROT_PRICE+K8141*MESCLUN_PRICE</x:f>
        <x:v>135246</x:v>
      </x:c>
      <x:c r="P8141" s="268" t="n">
        <x:f>I8141*TOMATO_FERTILIZER+J8141*CARROT_FERTILIZER+K8141*MESCLUN_FERTILIZER</x:f>
        <x:v>18040</x:v>
      </x:c>
      <x:c r="Q8141" s="268" t="n">
        <x:f>MIN(M8141,FARMER_HOURS)*FARMER_RATE+MAX(M8141-FARMER_HOURS,0)*TEMP_RATE</x:f>
        <x:v>80483.78141300494</x:v>
      </x:c>
      <x:c r="R8141" s="268" t="n">
        <x:f>O8141-P8141-Q8141-FIXED_COST</x:f>
        <x:v>16722.218586995063</x:v>
      </x:c>
      <x:c r="S8141" s="139" t="str">
        <x:f>IF(AND(L8141&lt;=TOTAL_BED_CAP,N8141&lt;=TEMP_WORKER_CAP),"YES","NO")</x:f>
        <x:v>YES</x:v>
      </x:c>
      <x:c r="T8141" s="139" t="n">
        <x:f>IF(S8141="YES",R8141,-1E+99)</x:f>
        <x:v>16722.218586995063</x:v>
      </x:c>
    </x:row>
    <x:row r="8142">
      <x:c r="A8142" s="139"/>
      <x:c r="B8142" s="139"/>
      <x:c r="C8142" s="139"/>
      <x:c r="D8142" s="139"/>
      <x:c r="E8142" s="139"/>
      <x:c r="F8142" s="139"/>
      <x:c r="G8142" s="139"/>
      <x:c r="H8142" s="139"/>
      <x:c r="I8142" s="266" t="n">
        <x:f>INT((ROW()-ROW($I$46))/((CARROT_CAP+1)*(MESCLUN_CAP+1)))</x:f>
        <x:v>12</x:v>
      </x:c>
      <x:c r="J8142" s="266" t="n">
        <x:f>MOD(INT((ROW()-ROW($I$46))/(MESCLUN_CAP+1)),CARROT_CAP+1)</x:f>
        <x:v>9</x:v>
      </x:c>
      <x:c r="K8142" s="266" t="n">
        <x:f>MOD(ROW()-ROW($I$46),MESCLUN_CAP+1)</x:f>
        <x:v>5</x:v>
      </x:c>
      <x:c r="L8142" s="266" t="n">
        <x:f>SUM(I8142:K8142)</x:f>
        <x:v>26</x:v>
      </x:c>
      <x:c r="M8142" s="267" t="n">
        <x:f>I8142*TOMATO_HOURS*WEEKS*(1+TOMATO_DIM)^I8142+J8142*CARROT_HOURS*WEEKS*(1+CARROT_DIM)^J8142+K8142*MESCLUN_HOURS*WEEKS*(1+MESCLUN_DIM)^K8142</x:f>
        <x:v>3966.114133310288</x:v>
      </x:c>
      <x:c r="N8142" s="267" t="n">
        <x:f>MAX(M8142-FARMER_HOURS,0)/TEMP_HOURS_PER_WORKER</x:f>
        <x:v>2.254245925909922</x:v>
      </x:c>
      <x:c r="O8142" s="268" t="n">
        <x:f>I8142*TOMATO_PRICE+J8142*CARROT_PRICE+K8142*MESCLUN_PRICE</x:f>
        <x:v>137946</x:v>
      </x:c>
      <x:c r="P8142" s="268" t="n">
        <x:f>I8142*TOMATO_FERTILIZER+J8142*CARROT_FERTILIZER+K8142*MESCLUN_FERTILIZER</x:f>
        <x:v>18920</x:v>
      </x:c>
      <x:c r="Q8142" s="268" t="n">
        <x:f>MIN(M8142,FARMER_HOURS)*FARMER_RATE+MAX(M8142-FARMER_HOURS,0)*TEMP_RATE</x:f>
        <x:v>81356.14814774806</x:v>
      </x:c>
      <x:c r="R8142" s="268" t="n">
        <x:f>O8142-P8142-Q8142-FIXED_COST</x:f>
        <x:v>17669.851852251944</x:v>
      </x:c>
      <x:c r="S8142" s="139" t="str">
        <x:f>IF(AND(L8142&lt;=TOTAL_BED_CAP,N8142&lt;=TEMP_WORKER_CAP),"YES","NO")</x:f>
        <x:v>YES</x:v>
      </x:c>
      <x:c r="T8142" s="139" t="n">
        <x:f>IF(S8142="YES",R8142,-1E+99)</x:f>
        <x:v>17669.851852251944</x:v>
      </x:c>
    </x:row>
    <x:row r="8143">
      <x:c r="A8143" s="139"/>
      <x:c r="B8143" s="139"/>
      <x:c r="C8143" s="139"/>
      <x:c r="D8143" s="139"/>
      <x:c r="E8143" s="139"/>
      <x:c r="F8143" s="139"/>
      <x:c r="G8143" s="139"/>
      <x:c r="H8143" s="139"/>
      <x:c r="I8143" s="266" t="n">
        <x:f>INT((ROW()-ROW($I$46))/((CARROT_CAP+1)*(MESCLUN_CAP+1)))</x:f>
        <x:v>12</x:v>
      </x:c>
      <x:c r="J8143" s="266" t="n">
        <x:f>MOD(INT((ROW()-ROW($I$46))/(MESCLUN_CAP+1)),CARROT_CAP+1)</x:f>
        <x:v>9</x:v>
      </x:c>
      <x:c r="K8143" s="266" t="n">
        <x:f>MOD(ROW()-ROW($I$46),MESCLUN_CAP+1)</x:f>
        <x:v>6</x:v>
      </x:c>
      <x:c r="L8143" s="266" t="n">
        <x:f>SUM(I8143:K8143)</x:f>
        <x:v>27</x:v>
      </x:c>
      <x:c r="M8143" s="267" t="n">
        <x:f>I8143*TOMATO_HOURS*WEEKS*(1+TOMATO_DIM)^I8143+J8143*CARROT_HOURS*WEEKS*(1+CARROT_DIM)^J8143+K8143*MESCLUN_HOURS*WEEKS*(1+MESCLUN_DIM)^K8143</x:f>
        <x:v>4017.589107491921</x:v>
      </x:c>
      <x:c r="N8143" s="267" t="n">
        <x:f>MAX(M8143-FARMER_HOURS,0)/TEMP_HOURS_PER_WORKER</x:f>
        <x:v>2.2899924357582786</x:v>
      </x:c>
      <x:c r="O8143" s="268" t="n">
        <x:f>I8143*TOMATO_PRICE+J8143*CARROT_PRICE+K8143*MESCLUN_PRICE</x:f>
        <x:v>140646</x:v>
      </x:c>
      <x:c r="P8143" s="268" t="n">
        <x:f>I8143*TOMATO_FERTILIZER+J8143*CARROT_FERTILIZER+K8143*MESCLUN_FERTILIZER</x:f>
        <x:v>19800</x:v>
      </x:c>
      <x:c r="Q8143" s="268" t="n">
        <x:f>MIN(M8143,FARMER_HOURS)*FARMER_RATE+MAX(M8143-FARMER_HOURS,0)*TEMP_RATE</x:f>
        <x:v>82249.81089395695</x:v>
      </x:c>
      <x:c r="R8143" s="268" t="n">
        <x:f>O8143-P8143-Q8143-FIXED_COST</x:f>
        <x:v>18596.18910604305</x:v>
      </x:c>
      <x:c r="S8143" s="139" t="str">
        <x:f>IF(AND(L8143&lt;=TOTAL_BED_CAP,N8143&lt;=TEMP_WORKER_CAP),"YES","NO")</x:f>
        <x:v>YES</x:v>
      </x:c>
      <x:c r="T8143" s="139" t="n">
        <x:f>IF(S8143="YES",R8143,-1E+99)</x:f>
        <x:v>18596.18910604305</x:v>
      </x:c>
    </x:row>
    <x:row r="8144">
      <x:c r="A8144" s="139"/>
      <x:c r="B8144" s="139"/>
      <x:c r="C8144" s="139"/>
      <x:c r="D8144" s="139"/>
      <x:c r="E8144" s="139"/>
      <x:c r="F8144" s="139"/>
      <x:c r="G8144" s="139"/>
      <x:c r="H8144" s="139"/>
      <x:c r="I8144" s="266" t="n">
        <x:f>INT((ROW()-ROW($I$46))/((CARROT_CAP+1)*(MESCLUN_CAP+1)))</x:f>
        <x:v>12</x:v>
      </x:c>
      <x:c r="J8144" s="266" t="n">
        <x:f>MOD(INT((ROW()-ROW($I$46))/(MESCLUN_CAP+1)),CARROT_CAP+1)</x:f>
        <x:v>9</x:v>
      </x:c>
      <x:c r="K8144" s="266" t="n">
        <x:f>MOD(ROW()-ROW($I$46),MESCLUN_CAP+1)</x:f>
        <x:v>7</x:v>
      </x:c>
      <x:c r="L8144" s="266" t="n">
        <x:f>SUM(I8144:K8144)</x:f>
        <x:v>28</x:v>
      </x:c>
      <x:c r="M8144" s="267" t="n">
        <x:f>I8144*TOMATO_HOURS*WEEKS*(1+TOMATO_DIM)^I8144+J8144*CARROT_HOURS*WEEKS*(1+CARROT_DIM)^J8144+K8144*MESCLUN_HOURS*WEEKS*(1+MESCLUN_DIM)^K8144</x:f>
        <x:v>4070.3135468898813</x:v>
      </x:c>
      <x:c r="N8144" s="267" t="n">
        <x:f>MAX(M8144-FARMER_HOURS,0)/TEMP_HOURS_PER_WORKER</x:f>
        <x:v>2.32660662978464</x:v>
      </x:c>
      <x:c r="O8144" s="268" t="n">
        <x:f>I8144*TOMATO_PRICE+J8144*CARROT_PRICE+K8144*MESCLUN_PRICE</x:f>
        <x:v>143346</x:v>
      </x:c>
      <x:c r="P8144" s="268" t="n">
        <x:f>I8144*TOMATO_FERTILIZER+J8144*CARROT_FERTILIZER+K8144*MESCLUN_FERTILIZER</x:f>
        <x:v>20680</x:v>
      </x:c>
      <x:c r="Q8144" s="268" t="n">
        <x:f>MIN(M8144,FARMER_HOURS)*FARMER_RATE+MAX(M8144-FARMER_HOURS,0)*TEMP_RATE</x:f>
        <x:v>83165.165744616</x:v>
      </x:c>
      <x:c r="R8144" s="268" t="n">
        <x:f>O8144-P8144-Q8144-FIXED_COST</x:f>
        <x:v>19500.834255384005</x:v>
      </x:c>
      <x:c r="S8144" s="139" t="str">
        <x:f>IF(AND(L8144&lt;=TOTAL_BED_CAP,N8144&lt;=TEMP_WORKER_CAP),"YES","NO")</x:f>
        <x:v>YES</x:v>
      </x:c>
      <x:c r="T8144" s="139" t="n">
        <x:f>IF(S8144="YES",R8144,-1E+99)</x:f>
        <x:v>19500.834255384005</x:v>
      </x:c>
    </x:row>
    <x:row r="8145">
      <x:c r="A8145" s="139"/>
      <x:c r="B8145" s="139"/>
      <x:c r="C8145" s="139"/>
      <x:c r="D8145" s="139"/>
      <x:c r="E8145" s="139"/>
      <x:c r="F8145" s="139"/>
      <x:c r="G8145" s="139"/>
      <x:c r="H8145" s="139"/>
      <x:c r="I8145" s="266" t="n">
        <x:f>INT((ROW()-ROW($I$46))/((CARROT_CAP+1)*(MESCLUN_CAP+1)))</x:f>
        <x:v>12</x:v>
      </x:c>
      <x:c r="J8145" s="266" t="n">
        <x:f>MOD(INT((ROW()-ROW($I$46))/(MESCLUN_CAP+1)),CARROT_CAP+1)</x:f>
        <x:v>9</x:v>
      </x:c>
      <x:c r="K8145" s="266" t="n">
        <x:f>MOD(ROW()-ROW($I$46),MESCLUN_CAP+1)</x:f>
        <x:v>8</x:v>
      </x:c>
      <x:c r="L8145" s="266" t="n">
        <x:f>SUM(I8145:K8145)</x:f>
        <x:v>29</x:v>
      </x:c>
      <x:c r="M8145" s="267" t="n">
        <x:f>I8145*TOMATO_HOURS*WEEKS*(1+TOMATO_DIM)^I8145+J8145*CARROT_HOURS*WEEKS*(1+CARROT_DIM)^J8145+K8145*MESCLUN_HOURS*WEEKS*(1+MESCLUN_DIM)^K8145</x:f>
        <x:v>4124.310645169861</x:v>
      </x:c>
      <x:c r="N8145" s="267" t="n">
        <x:f>MAX(M8145-FARMER_HOURS,0)/TEMP_HOURS_PER_WORKER</x:f>
        <x:v>2.3641046147012927</x:v>
      </x:c>
      <x:c r="O8145" s="268" t="n">
        <x:f>I8145*TOMATO_PRICE+J8145*CARROT_PRICE+K8145*MESCLUN_PRICE</x:f>
        <x:v>146046</x:v>
      </x:c>
      <x:c r="P8145" s="268" t="n">
        <x:f>I8145*TOMATO_FERTILIZER+J8145*CARROT_FERTILIZER+K8145*MESCLUN_FERTILIZER</x:f>
        <x:v>21560</x:v>
      </x:c>
      <x:c r="Q8145" s="268" t="n">
        <x:f>MIN(M8145,FARMER_HOURS)*FARMER_RATE+MAX(M8145-FARMER_HOURS,0)*TEMP_RATE</x:f>
        <x:v>84102.61536753231</x:v>
      </x:c>
      <x:c r="R8145" s="268" t="n">
        <x:f>O8145-P8145-Q8145-FIXED_COST</x:f>
        <x:v>20383.384632467685</x:v>
      </x:c>
      <x:c r="S8145" s="139" t="str">
        <x:f>IF(AND(L8145&lt;=TOTAL_BED_CAP,N8145&lt;=TEMP_WORKER_CAP),"YES","NO")</x:f>
        <x:v>YES</x:v>
      </x:c>
      <x:c r="T8145" s="139" t="n">
        <x:f>IF(S8145="YES",R8145,-1E+99)</x:f>
        <x:v>20383.384632467685</x:v>
      </x:c>
    </x:row>
    <x:row r="8146">
      <x:c r="A8146" s="139"/>
      <x:c r="B8146" s="139"/>
      <x:c r="C8146" s="139"/>
      <x:c r="D8146" s="139"/>
      <x:c r="E8146" s="139"/>
      <x:c r="F8146" s="139"/>
      <x:c r="G8146" s="139"/>
      <x:c r="H8146" s="139"/>
      <x:c r="I8146" s="266" t="n">
        <x:f>INT((ROW()-ROW($I$46))/((CARROT_CAP+1)*(MESCLUN_CAP+1)))</x:f>
        <x:v>12</x:v>
      </x:c>
      <x:c r="J8146" s="266" t="n">
        <x:f>MOD(INT((ROW()-ROW($I$46))/(MESCLUN_CAP+1)),CARROT_CAP+1)</x:f>
        <x:v>9</x:v>
      </x:c>
      <x:c r="K8146" s="266" t="n">
        <x:f>MOD(ROW()-ROW($I$46),MESCLUN_CAP+1)</x:f>
        <x:v>9</x:v>
      </x:c>
      <x:c r="L8146" s="266" t="n">
        <x:f>SUM(I8146:K8146)</x:f>
        <x:v>30</x:v>
      </x:c>
      <x:c r="M8146" s="267" t="n">
        <x:f>I8146*TOMATO_HOURS*WEEKS*(1+TOMATO_DIM)^I8146+J8146*CARROT_HOURS*WEEKS*(1+CARROT_DIM)^J8146+K8146*MESCLUN_HOURS*WEEKS*(1+MESCLUN_DIM)^K8146</x:f>
        <x:v>4179.603980610256</x:v>
      </x:c>
      <x:c r="N8146" s="267" t="n">
        <x:f>MAX(M8146-FARMER_HOURS,0)/TEMP_HOURS_PER_WORKER</x:f>
        <x:v>2.402502764312678</x:v>
      </x:c>
      <x:c r="O8146" s="268" t="n">
        <x:f>I8146*TOMATO_PRICE+J8146*CARROT_PRICE+K8146*MESCLUN_PRICE</x:f>
        <x:v>148746</x:v>
      </x:c>
      <x:c r="P8146" s="268" t="n">
        <x:f>I8146*TOMATO_FERTILIZER+J8146*CARROT_FERTILIZER+K8146*MESCLUN_FERTILIZER</x:f>
        <x:v>22440</x:v>
      </x:c>
      <x:c r="Q8146" s="268" t="n">
        <x:f>MIN(M8146,FARMER_HOURS)*FARMER_RATE+MAX(M8146-FARMER_HOURS,0)*TEMP_RATE</x:f>
        <x:v>85062.56910781695</x:v>
      </x:c>
      <x:c r="R8146" s="268" t="n">
        <x:f>O8146-P8146-Q8146-FIXED_COST</x:f>
        <x:v>21243.430892183052</x:v>
      </x:c>
      <x:c r="S8146" s="139" t="str">
        <x:f>IF(AND(L8146&lt;=TOTAL_BED_CAP,N8146&lt;=TEMP_WORKER_CAP),"YES","NO")</x:f>
        <x:v>YES</x:v>
      </x:c>
      <x:c r="T8146" s="139" t="n">
        <x:f>IF(S8146="YES",R8146,-1E+99)</x:f>
        <x:v>21243.430892183052</x:v>
      </x:c>
    </x:row>
    <x:row r="8147">
      <x:c r="A8147" s="139"/>
      <x:c r="B8147" s="139"/>
      <x:c r="C8147" s="139"/>
      <x:c r="D8147" s="139"/>
      <x:c r="E8147" s="139"/>
      <x:c r="F8147" s="139"/>
      <x:c r="G8147" s="139"/>
      <x:c r="H8147" s="139"/>
      <x:c r="I8147" s="266" t="n">
        <x:f>INT((ROW()-ROW($I$46))/((CARROT_CAP+1)*(MESCLUN_CAP+1)))</x:f>
        <x:v>12</x:v>
      </x:c>
      <x:c r="J8147" s="266" t="n">
        <x:f>MOD(INT((ROW()-ROW($I$46))/(MESCLUN_CAP+1)),CARROT_CAP+1)</x:f>
        <x:v>9</x:v>
      </x:c>
      <x:c r="K8147" s="266" t="n">
        <x:f>MOD(ROW()-ROW($I$46),MESCLUN_CAP+1)</x:f>
        <x:v>10</x:v>
      </x:c>
      <x:c r="L8147" s="266" t="n">
        <x:f>SUM(I8147:K8147)</x:f>
        <x:v>31</x:v>
      </x:c>
      <x:c r="M8147" s="267" t="n">
        <x:f>I8147*TOMATO_HOURS*WEEKS*(1+TOMATO_DIM)^I8147+J8147*CARROT_HOURS*WEEKS*(1+CARROT_DIM)^J8147+K8147*MESCLUN_HOURS*WEEKS*(1+MESCLUN_DIM)^K8147</x:f>
        <x:v>4236.217522093469</x:v>
      </x:c>
      <x:c r="N8147" s="267" t="n">
        <x:f>MAX(M8147-FARMER_HOURS,0)/TEMP_HOURS_PER_WORKER</x:f>
        <x:v>2.44181772367602</x:v>
      </x:c>
      <x:c r="O8147" s="268" t="n">
        <x:f>I8147*TOMATO_PRICE+J8147*CARROT_PRICE+K8147*MESCLUN_PRICE</x:f>
        <x:v>151446</x:v>
      </x:c>
      <x:c r="P8147" s="268" t="n">
        <x:f>I8147*TOMATO_FERTILIZER+J8147*CARROT_FERTILIZER+K8147*MESCLUN_FERTILIZER</x:f>
        <x:v>23320</x:v>
      </x:c>
      <x:c r="Q8147" s="268" t="n">
        <x:f>MIN(M8147,FARMER_HOURS)*FARMER_RATE+MAX(M8147-FARMER_HOURS,0)*TEMP_RATE</x:f>
        <x:v>86045.4430919005</x:v>
      </x:c>
      <x:c r="R8147" s="268" t="n">
        <x:f>O8147-P8147-Q8147-FIXED_COST</x:f>
        <x:v>22080.556908099505</x:v>
      </x:c>
      <x:c r="S8147" s="139" t="str">
        <x:f>IF(AND(L8147&lt;=TOTAL_BED_CAP,N8147&lt;=TEMP_WORKER_CAP),"YES","NO")</x:f>
        <x:v>YES</x:v>
      </x:c>
      <x:c r="T8147" s="139" t="n">
        <x:f>IF(S8147="YES",R8147,-1E+99)</x:f>
        <x:v>22080.556908099505</x:v>
      </x:c>
    </x:row>
    <x:row r="8148">
      <x:c r="A8148" s="139"/>
      <x:c r="B8148" s="139"/>
      <x:c r="C8148" s="139"/>
      <x:c r="D8148" s="139"/>
      <x:c r="E8148" s="139"/>
      <x:c r="F8148" s="139"/>
      <x:c r="G8148" s="139"/>
      <x:c r="H8148" s="139"/>
      <x:c r="I8148" s="266" t="n">
        <x:f>INT((ROW()-ROW($I$46))/((CARROT_CAP+1)*(MESCLUN_CAP+1)))</x:f>
        <x:v>12</x:v>
      </x:c>
      <x:c r="J8148" s="266" t="n">
        <x:f>MOD(INT((ROW()-ROW($I$46))/(MESCLUN_CAP+1)),CARROT_CAP+1)</x:f>
        <x:v>9</x:v>
      </x:c>
      <x:c r="K8148" s="266" t="n">
        <x:f>MOD(ROW()-ROW($I$46),MESCLUN_CAP+1)</x:f>
        <x:v>11</x:v>
      </x:c>
      <x:c r="L8148" s="266" t="n">
        <x:f>SUM(I8148:K8148)</x:f>
        <x:v>32</x:v>
      </x:c>
      <x:c r="M8148" s="267" t="n">
        <x:f>I8148*TOMATO_HOURS*WEEKS*(1+TOMATO_DIM)^I8148+J8148*CARROT_HOURS*WEEKS*(1+CARROT_DIM)^J8148+K8148*MESCLUN_HOURS*WEEKS*(1+MESCLUN_DIM)^K8148</x:f>
        <x:v>4294.175635186908</x:v>
      </x:c>
      <x:c r="N8148" s="267" t="n">
        <x:f>MAX(M8148-FARMER_HOURS,0)/TEMP_HOURS_PER_WORKER</x:f>
        <x:v>2.4820664133242416</x:v>
      </x:c>
      <x:c r="O8148" s="268" t="n">
        <x:f>I8148*TOMATO_PRICE+J8148*CARROT_PRICE+K8148*MESCLUN_PRICE</x:f>
        <x:v>154146</x:v>
      </x:c>
      <x:c r="P8148" s="268" t="n">
        <x:f>I8148*TOMATO_FERTILIZER+J8148*CARROT_FERTILIZER+K8148*MESCLUN_FERTILIZER</x:f>
        <x:v>24200</x:v>
      </x:c>
      <x:c r="Q8148" s="268" t="n">
        <x:f>MIN(M8148,FARMER_HOURS)*FARMER_RATE+MAX(M8148-FARMER_HOURS,0)*TEMP_RATE</x:f>
        <x:v>87051.66033310603</x:v>
      </x:c>
      <x:c r="R8148" s="268" t="n">
        <x:f>O8148-P8148-Q8148-FIXED_COST</x:f>
        <x:v>22894.339666893968</x:v>
      </x:c>
      <x:c r="S8148" s="139" t="str">
        <x:f>IF(AND(L8148&lt;=TOTAL_BED_CAP,N8148&lt;=TEMP_WORKER_CAP),"YES","NO")</x:f>
        <x:v>YES</x:v>
      </x:c>
      <x:c r="T8148" s="139" t="n">
        <x:f>IF(S8148="YES",R8148,-1E+99)</x:f>
        <x:v>22894.339666893968</x:v>
      </x:c>
    </x:row>
    <x:row r="8149">
      <x:c r="A8149" s="139"/>
      <x:c r="B8149" s="139"/>
      <x:c r="C8149" s="139"/>
      <x:c r="D8149" s="139"/>
      <x:c r="E8149" s="139"/>
      <x:c r="F8149" s="139"/>
      <x:c r="G8149" s="139"/>
      <x:c r="H8149" s="139"/>
      <x:c r="I8149" s="266" t="n">
        <x:f>INT((ROW()-ROW($I$46))/((CARROT_CAP+1)*(MESCLUN_CAP+1)))</x:f>
        <x:v>12</x:v>
      </x:c>
      <x:c r="J8149" s="266" t="n">
        <x:f>MOD(INT((ROW()-ROW($I$46))/(MESCLUN_CAP+1)),CARROT_CAP+1)</x:f>
        <x:v>9</x:v>
      </x:c>
      <x:c r="K8149" s="266" t="n">
        <x:f>MOD(ROW()-ROW($I$46),MESCLUN_CAP+1)</x:f>
        <x:v>12</x:v>
      </x:c>
      <x:c r="L8149" s="266" t="n">
        <x:f>SUM(I8149:K8149)</x:f>
        <x:v>33</x:v>
      </x:c>
      <x:c r="M8149" s="267" t="n">
        <x:f>I8149*TOMATO_HOURS*WEEKS*(1+TOMATO_DIM)^I8149+J8149*CARROT_HOURS*WEEKS*(1+CARROT_DIM)^J8149+K8149*MESCLUN_HOURS*WEEKS*(1+MESCLUN_DIM)^K8149</x:f>
        <x:v>4353.503088314972</x:v>
      </x:c>
      <x:c r="N8149" s="267" t="n">
        <x:f>MAX(M8149-FARMER_HOURS,0)/TEMP_HOURS_PER_WORKER</x:f>
        <x:v>2.523266033552064</x:v>
      </x:c>
      <x:c r="O8149" s="268" t="n">
        <x:f>I8149*TOMATO_PRICE+J8149*CARROT_PRICE+K8149*MESCLUN_PRICE</x:f>
        <x:v>156846</x:v>
      </x:c>
      <x:c r="P8149" s="268" t="n">
        <x:f>I8149*TOMATO_FERTILIZER+J8149*CARROT_FERTILIZER+K8149*MESCLUN_FERTILIZER</x:f>
        <x:v>25080</x:v>
      </x:c>
      <x:c r="Q8149" s="268" t="n">
        <x:f>MIN(M8149,FARMER_HOURS)*FARMER_RATE+MAX(M8149-FARMER_HOURS,0)*TEMP_RATE</x:f>
        <x:v>88081.6508388016</x:v>
      </x:c>
      <x:c r="R8149" s="268" t="n">
        <x:f>O8149-P8149-Q8149-FIXED_COST</x:f>
        <x:v>23684.349161198406</x:v>
      </x:c>
      <x:c r="S8149" s="139" t="str">
        <x:f>IF(AND(L8149&lt;=TOTAL_BED_CAP,N8149&lt;=TEMP_WORKER_CAP),"YES","NO")</x:f>
        <x:v>YES</x:v>
      </x:c>
      <x:c r="T8149" s="139" t="n">
        <x:f>IF(S8149="YES",R8149,-1E+99)</x:f>
        <x:v>23684.349161198406</x:v>
      </x:c>
    </x:row>
    <x:row r="8150">
      <x:c r="A8150" s="139"/>
      <x:c r="B8150" s="139"/>
      <x:c r="C8150" s="139"/>
      <x:c r="D8150" s="139"/>
      <x:c r="E8150" s="139"/>
      <x:c r="F8150" s="139"/>
      <x:c r="G8150" s="139"/>
      <x:c r="H8150" s="139"/>
      <x:c r="I8150" s="266" t="n">
        <x:f>INT((ROW()-ROW($I$46))/((CARROT_CAP+1)*(MESCLUN_CAP+1)))</x:f>
        <x:v>12</x:v>
      </x:c>
      <x:c r="J8150" s="266" t="n">
        <x:f>MOD(INT((ROW()-ROW($I$46))/(MESCLUN_CAP+1)),CARROT_CAP+1)</x:f>
        <x:v>9</x:v>
      </x:c>
      <x:c r="K8150" s="266" t="n">
        <x:f>MOD(ROW()-ROW($I$46),MESCLUN_CAP+1)</x:f>
        <x:v>13</x:v>
      </x:c>
      <x:c r="L8150" s="266" t="n">
        <x:f>SUM(I8150:K8150)</x:f>
        <x:v>34</x:v>
      </x:c>
      <x:c r="M8150" s="267" t="n">
        <x:f>I8150*TOMATO_HOURS*WEEKS*(1+TOMATO_DIM)^I8150+J8150*CARROT_HOURS*WEEKS*(1+CARROT_DIM)^J8150+K8150*MESCLUN_HOURS*WEEKS*(1+MESCLUN_DIM)^K8150</x:f>
        <x:v>4414.225059023356</x:v>
      </x:c>
      <x:c r="N8150" s="267" t="n">
        <x:f>MAX(M8150-FARMER_HOURS,0)/TEMP_HOURS_PER_WORKER</x:f>
        <x:v>2.5654340687662196</x:v>
      </x:c>
      <x:c r="O8150" s="268" t="n">
        <x:f>I8150*TOMATO_PRICE+J8150*CARROT_PRICE+K8150*MESCLUN_PRICE</x:f>
        <x:v>159546</x:v>
      </x:c>
      <x:c r="P8150" s="268" t="n">
        <x:f>I8150*TOMATO_FERTILIZER+J8150*CARROT_FERTILIZER+K8150*MESCLUN_FERTILIZER</x:f>
        <x:v>25960</x:v>
      </x:c>
      <x:c r="Q8150" s="268" t="n">
        <x:f>MIN(M8150,FARMER_HOURS)*FARMER_RATE+MAX(M8150-FARMER_HOURS,0)*TEMP_RATE</x:f>
        <x:v>89135.85171915549</x:v>
      </x:c>
      <x:c r="R8150" s="268" t="n">
        <x:f>O8150-P8150-Q8150-FIXED_COST</x:f>
        <x:v>24450.148280844514</x:v>
      </x:c>
      <x:c r="S8150" s="139" t="str">
        <x:f>IF(AND(L8150&lt;=TOTAL_BED_CAP,N8150&lt;=TEMP_WORKER_CAP),"YES","NO")</x:f>
        <x:v>YES</x:v>
      </x:c>
      <x:c r="T8150" s="139" t="n">
        <x:f>IF(S8150="YES",R8150,-1E+99)</x:f>
        <x:v>24450.148280844514</x:v>
      </x:c>
    </x:row>
    <x:row r="8151">
      <x:c r="A8151" s="139"/>
      <x:c r="B8151" s="139"/>
      <x:c r="C8151" s="139"/>
      <x:c r="D8151" s="139"/>
      <x:c r="E8151" s="139"/>
      <x:c r="F8151" s="139"/>
      <x:c r="G8151" s="139"/>
      <x:c r="H8151" s="139"/>
      <x:c r="I8151" s="266" t="n">
        <x:f>INT((ROW()-ROW($I$46))/((CARROT_CAP+1)*(MESCLUN_CAP+1)))</x:f>
        <x:v>12</x:v>
      </x:c>
      <x:c r="J8151" s="266" t="n">
        <x:f>MOD(INT((ROW()-ROW($I$46))/(MESCLUN_CAP+1)),CARROT_CAP+1)</x:f>
        <x:v>9</x:v>
      </x:c>
      <x:c r="K8151" s="266" t="n">
        <x:f>MOD(ROW()-ROW($I$46),MESCLUN_CAP+1)</x:f>
        <x:v>14</x:v>
      </x:c>
      <x:c r="L8151" s="266" t="n">
        <x:f>SUM(I8151:K8151)</x:f>
        <x:v>35</x:v>
      </x:c>
      <x:c r="M8151" s="267" t="n">
        <x:f>I8151*TOMATO_HOURS*WEEKS*(1+TOMATO_DIM)^I8151+J8151*CARROT_HOURS*WEEKS*(1+CARROT_DIM)^J8151+K8151*MESCLUN_HOURS*WEEKS*(1+MESCLUN_DIM)^K8151</x:f>
        <x:v>4476.367140337017</x:v>
      </x:c>
      <x:c r="N8151" s="267" t="n">
        <x:f>MAX(M8151-FARMER_HOURS,0)/TEMP_HOURS_PER_WORKER</x:f>
        <x:v>2.6085882919007064</x:v>
      </x:c>
      <x:c r="O8151" s="268" t="n">
        <x:f>I8151*TOMATO_PRICE+J8151*CARROT_PRICE+K8151*MESCLUN_PRICE</x:f>
        <x:v>162246</x:v>
      </x:c>
      <x:c r="P8151" s="268" t="n">
        <x:f>I8151*TOMATO_FERTILIZER+J8151*CARROT_FERTILIZER+K8151*MESCLUN_FERTILIZER</x:f>
        <x:v>26840</x:v>
      </x:c>
      <x:c r="Q8151" s="268" t="n">
        <x:f>MIN(M8151,FARMER_HOURS)*FARMER_RATE+MAX(M8151-FARMER_HOURS,0)*TEMP_RATE</x:f>
        <x:v>90214.70729751766</x:v>
      </x:c>
      <x:c r="R8151" s="268" t="n">
        <x:f>O8151-P8151-Q8151-FIXED_COST</x:f>
        <x:v>25191.292702482344</x:v>
      </x:c>
      <x:c r="S8151" s="139" t="str">
        <x:f>IF(AND(L8151&lt;=TOTAL_BED_CAP,N8151&lt;=TEMP_WORKER_CAP),"YES","NO")</x:f>
        <x:v>YES</x:v>
      </x:c>
      <x:c r="T8151" s="139" t="n">
        <x:f>IF(S8151="YES",R8151,-1E+99)</x:f>
        <x:v>25191.292702482344</x:v>
      </x:c>
    </x:row>
    <x:row r="8152">
      <x:c r="A8152" s="139"/>
      <x:c r="B8152" s="139"/>
      <x:c r="C8152" s="139"/>
      <x:c r="D8152" s="139"/>
      <x:c r="E8152" s="139"/>
      <x:c r="F8152" s="139"/>
      <x:c r="G8152" s="139"/>
      <x:c r="H8152" s="139"/>
      <x:c r="I8152" s="266" t="n">
        <x:f>INT((ROW()-ROW($I$46))/((CARROT_CAP+1)*(MESCLUN_CAP+1)))</x:f>
        <x:v>12</x:v>
      </x:c>
      <x:c r="J8152" s="266" t="n">
        <x:f>MOD(INT((ROW()-ROW($I$46))/(MESCLUN_CAP+1)),CARROT_CAP+1)</x:f>
        <x:v>9</x:v>
      </x:c>
      <x:c r="K8152" s="266" t="n">
        <x:f>MOD(ROW()-ROW($I$46),MESCLUN_CAP+1)</x:f>
        <x:v>15</x:v>
      </x:c>
      <x:c r="L8152" s="266" t="n">
        <x:f>SUM(I8152:K8152)</x:f>
        <x:v>36</x:v>
      </x:c>
      <x:c r="M8152" s="267" t="n">
        <x:f>I8152*TOMATO_HOURS*WEEKS*(1+TOMATO_DIM)^I8152+J8152*CARROT_HOURS*WEEKS*(1+CARROT_DIM)^J8152+K8152*MESCLUN_HOURS*WEEKS*(1+MESCLUN_DIM)^K8152</x:f>
        <x:v>4539.955347213164</x:v>
      </x:c>
      <x:c r="N8152" s="267" t="n">
        <x:f>MAX(M8152-FARMER_HOURS,0)/TEMP_HOURS_PER_WORKER</x:f>
        <x:v>2.6527467688980306</x:v>
      </x:c>
      <x:c r="O8152" s="268" t="n">
        <x:f>I8152*TOMATO_PRICE+J8152*CARROT_PRICE+K8152*MESCLUN_PRICE</x:f>
        <x:v>164946</x:v>
      </x:c>
      <x:c r="P8152" s="268" t="n">
        <x:f>I8152*TOMATO_FERTILIZER+J8152*CARROT_FERTILIZER+K8152*MESCLUN_FERTILIZER</x:f>
        <x:v>27720</x:v>
      </x:c>
      <x:c r="Q8152" s="268" t="n">
        <x:f>MIN(M8152,FARMER_HOURS)*FARMER_RATE+MAX(M8152-FARMER_HOURS,0)*TEMP_RATE</x:f>
        <x:v>91318.66922245076</x:v>
      </x:c>
      <x:c r="R8152" s="268" t="n">
        <x:f>O8152-P8152-Q8152-FIXED_COST</x:f>
        <x:v>25907.330777549243</x:v>
      </x:c>
      <x:c r="S8152" s="139" t="str">
        <x:f>IF(AND(L8152&lt;=TOTAL_BED_CAP,N8152&lt;=TEMP_WORKER_CAP),"YES","NO")</x:f>
        <x:v>YES</x:v>
      </x:c>
      <x:c r="T8152" s="139" t="n">
        <x:f>IF(S8152="YES",R8152,-1E+99)</x:f>
        <x:v>25907.330777549243</x:v>
      </x:c>
    </x:row>
    <x:row r="8153">
      <x:c r="A8153" s="139"/>
      <x:c r="B8153" s="139"/>
      <x:c r="C8153" s="139"/>
      <x:c r="D8153" s="139"/>
      <x:c r="E8153" s="139"/>
      <x:c r="F8153" s="139"/>
      <x:c r="G8153" s="139"/>
      <x:c r="H8153" s="139"/>
      <x:c r="I8153" s="266" t="n">
        <x:f>INT((ROW()-ROW($I$46))/((CARROT_CAP+1)*(MESCLUN_CAP+1)))</x:f>
        <x:v>12</x:v>
      </x:c>
      <x:c r="J8153" s="266" t="n">
        <x:f>MOD(INT((ROW()-ROW($I$46))/(MESCLUN_CAP+1)),CARROT_CAP+1)</x:f>
        <x:v>9</x:v>
      </x:c>
      <x:c r="K8153" s="266" t="n">
        <x:f>MOD(ROW()-ROW($I$46),MESCLUN_CAP+1)</x:f>
        <x:v>16</x:v>
      </x:c>
      <x:c r="L8153" s="266" t="n">
        <x:f>SUM(I8153:K8153)</x:f>
        <x:v>37</x:v>
      </x:c>
      <x:c r="M8153" s="267" t="n">
        <x:f>I8153*TOMATO_HOURS*WEEKS*(1+TOMATO_DIM)^I8153+J8153*CARROT_HOURS*WEEKS*(1+CARROT_DIM)^J8153+K8153*MESCLUN_HOURS*WEEKS*(1+MESCLUN_DIM)^K8153</x:f>
        <x:v>4605.016123090652</x:v>
      </x:c>
      <x:c r="N8153" s="267" t="n">
        <x:f>MAX(M8153-FARMER_HOURS,0)/TEMP_HOURS_PER_WORKER</x:f>
        <x:v>2.6979278632573975</x:v>
      </x:c>
      <x:c r="O8153" s="268" t="n">
        <x:f>I8153*TOMATO_PRICE+J8153*CARROT_PRICE+K8153*MESCLUN_PRICE</x:f>
        <x:v>167646</x:v>
      </x:c>
      <x:c r="P8153" s="268" t="n">
        <x:f>I8153*TOMATO_FERTILIZER+J8153*CARROT_FERTILIZER+K8153*MESCLUN_FERTILIZER</x:f>
        <x:v>28600</x:v>
      </x:c>
      <x:c r="Q8153" s="268" t="n">
        <x:f>MIN(M8153,FARMER_HOURS)*FARMER_RATE+MAX(M8153-FARMER_HOURS,0)*TEMP_RATE</x:f>
        <x:v>92448.19658143494</x:v>
      </x:c>
      <x:c r="R8153" s="268" t="n">
        <x:f>O8153-P8153-Q8153-FIXED_COST</x:f>
        <x:v>26597.80341856506</x:v>
      </x:c>
      <x:c r="S8153" s="139" t="str">
        <x:f>IF(AND(L8153&lt;=TOTAL_BED_CAP,N8153&lt;=TEMP_WORKER_CAP),"YES","NO")</x:f>
        <x:v>YES</x:v>
      </x:c>
      <x:c r="T8153" s="139" t="n">
        <x:f>IF(S8153="YES",R8153,-1E+99)</x:f>
        <x:v>26597.80341856506</x:v>
      </x:c>
    </x:row>
    <x:row r="8154">
      <x:c r="A8154" s="139"/>
      <x:c r="B8154" s="139"/>
      <x:c r="C8154" s="139"/>
      <x:c r="D8154" s="139"/>
      <x:c r="E8154" s="139"/>
      <x:c r="F8154" s="139"/>
      <x:c r="G8154" s="139"/>
      <x:c r="H8154" s="139"/>
      <x:c r="I8154" s="266" t="n">
        <x:f>INT((ROW()-ROW($I$46))/((CARROT_CAP+1)*(MESCLUN_CAP+1)))</x:f>
        <x:v>12</x:v>
      </x:c>
      <x:c r="J8154" s="266" t="n">
        <x:f>MOD(INT((ROW()-ROW($I$46))/(MESCLUN_CAP+1)),CARROT_CAP+1)</x:f>
        <x:v>9</x:v>
      </x:c>
      <x:c r="K8154" s="266" t="n">
        <x:f>MOD(ROW()-ROW($I$46),MESCLUN_CAP+1)</x:f>
        <x:v>17</x:v>
      </x:c>
      <x:c r="L8154" s="266" t="n">
        <x:f>SUM(I8154:K8154)</x:f>
        <x:v>38</x:v>
      </x:c>
      <x:c r="M8154" s="267" t="n">
        <x:f>I8154*TOMATO_HOURS*WEEKS*(1+TOMATO_DIM)^I8154+J8154*CARROT_HOURS*WEEKS*(1+CARROT_DIM)^J8154+K8154*MESCLUN_HOURS*WEEKS*(1+MESCLUN_DIM)^K8154</x:f>
        <x:v>4671.576346537193</x:v>
      </x:c>
      <x:c r="N8154" s="267" t="n">
        <x:f>MAX(M8154-FARMER_HOURS,0)/TEMP_HOURS_PER_WORKER</x:f>
        <x:v>2.7441502406508285</x:v>
      </x:c>
      <x:c r="O8154" s="268" t="n">
        <x:f>I8154*TOMATO_PRICE+J8154*CARROT_PRICE+K8154*MESCLUN_PRICE</x:f>
        <x:v>170346</x:v>
      </x:c>
      <x:c r="P8154" s="268" t="n">
        <x:f>I8154*TOMATO_FERTILIZER+J8154*CARROT_FERTILIZER+K8154*MESCLUN_FERTILIZER</x:f>
        <x:v>29480</x:v>
      </x:c>
      <x:c r="Q8154" s="268" t="n">
        <x:f>MIN(M8154,FARMER_HOURS)*FARMER_RATE+MAX(M8154-FARMER_HOURS,0)*TEMP_RATE</x:f>
        <x:v>93603.75601627071</x:v>
      </x:c>
      <x:c r="R8154" s="268" t="n">
        <x:f>O8154-P8154-Q8154-FIXED_COST</x:f>
        <x:v>27262.24398372929</x:v>
      </x:c>
      <x:c r="S8154" s="139" t="str">
        <x:f>IF(AND(L8154&lt;=TOTAL_BED_CAP,N8154&lt;=TEMP_WORKER_CAP),"YES","NO")</x:f>
        <x:v>YES</x:v>
      </x:c>
      <x:c r="T8154" s="139" t="n">
        <x:f>IF(S8154="YES",R8154,-1E+99)</x:f>
        <x:v>27262.24398372929</x:v>
      </x:c>
    </x:row>
    <x:row r="8155">
      <x:c r="A8155" s="139"/>
      <x:c r="B8155" s="139"/>
      <x:c r="C8155" s="139"/>
      <x:c r="D8155" s="139"/>
      <x:c r="E8155" s="139"/>
      <x:c r="F8155" s="139"/>
      <x:c r="G8155" s="139"/>
      <x:c r="H8155" s="139"/>
      <x:c r="I8155" s="266" t="n">
        <x:f>INT((ROW()-ROW($I$46))/((CARROT_CAP+1)*(MESCLUN_CAP+1)))</x:f>
        <x:v>12</x:v>
      </x:c>
      <x:c r="J8155" s="266" t="n">
        <x:f>MOD(INT((ROW()-ROW($I$46))/(MESCLUN_CAP+1)),CARROT_CAP+1)</x:f>
        <x:v>9</x:v>
      </x:c>
      <x:c r="K8155" s="266" t="n">
        <x:f>MOD(ROW()-ROW($I$46),MESCLUN_CAP+1)</x:f>
        <x:v>18</x:v>
      </x:c>
      <x:c r="L8155" s="266" t="n">
        <x:f>SUM(I8155:K8155)</x:f>
        <x:v>39</x:v>
      </x:c>
      <x:c r="M8155" s="267" t="n">
        <x:f>I8155*TOMATO_HOURS*WEEKS*(1+TOMATO_DIM)^I8155+J8155*CARROT_HOURS*WEEKS*(1+CARROT_DIM)^J8155+K8155*MESCLUN_HOURS*WEEKS*(1+MESCLUN_DIM)^K8155</x:f>
        <x:v>4739.66333799578</x:v>
      </x:c>
      <x:c r="N8155" s="267" t="n">
        <x:f>MAX(M8155-FARMER_HOURS,0)/TEMP_HOURS_PER_WORKER</x:f>
        <x:v>2.791432873608181</x:v>
      </x:c>
      <x:c r="O8155" s="268" t="n">
        <x:f>I8155*TOMATO_PRICE+J8155*CARROT_PRICE+K8155*MESCLUN_PRICE</x:f>
        <x:v>173046</x:v>
      </x:c>
      <x:c r="P8155" s="268" t="n">
        <x:f>I8155*TOMATO_FERTILIZER+J8155*CARROT_FERTILIZER+K8155*MESCLUN_FERTILIZER</x:f>
        <x:v>30360</x:v>
      </x:c>
      <x:c r="Q8155" s="268" t="n">
        <x:f>MIN(M8155,FARMER_HOURS)*FARMER_RATE+MAX(M8155-FARMER_HOURS,0)*TEMP_RATE</x:f>
        <x:v>94785.82184020452</x:v>
      </x:c>
      <x:c r="R8155" s="268" t="n">
        <x:f>O8155-P8155-Q8155-FIXED_COST</x:f>
        <x:v>27900.178159795483</x:v>
      </x:c>
      <x:c r="S8155" s="139" t="str">
        <x:f>IF(AND(L8155&lt;=TOTAL_BED_CAP,N8155&lt;=TEMP_WORKER_CAP),"YES","NO")</x:f>
        <x:v>YES</x:v>
      </x:c>
      <x:c r="T8155" s="139" t="n">
        <x:f>IF(S8155="YES",R8155,-1E+99)</x:f>
        <x:v>27900.178159795483</x:v>
      </x:c>
    </x:row>
    <x:row r="8156">
      <x:c r="A8156" s="139"/>
      <x:c r="B8156" s="139"/>
      <x:c r="C8156" s="139"/>
      <x:c r="D8156" s="139"/>
      <x:c r="E8156" s="139"/>
      <x:c r="F8156" s="139"/>
      <x:c r="G8156" s="139"/>
      <x:c r="H8156" s="139"/>
      <x:c r="I8156" s="266" t="n">
        <x:f>INT((ROW()-ROW($I$46))/((CARROT_CAP+1)*(MESCLUN_CAP+1)))</x:f>
        <x:v>12</x:v>
      </x:c>
      <x:c r="J8156" s="266" t="n">
        <x:f>MOD(INT((ROW()-ROW($I$46))/(MESCLUN_CAP+1)),CARROT_CAP+1)</x:f>
        <x:v>9</x:v>
      </x:c>
      <x:c r="K8156" s="266" t="n">
        <x:f>MOD(ROW()-ROW($I$46),MESCLUN_CAP+1)</x:f>
        <x:v>19</x:v>
      </x:c>
      <x:c r="L8156" s="266" t="n">
        <x:f>SUM(I8156:K8156)</x:f>
        <x:v>40</x:v>
      </x:c>
      <x:c r="M8156" s="267" t="n">
        <x:f>I8156*TOMATO_HOURS*WEEKS*(1+TOMATO_DIM)^I8156+J8156*CARROT_HOURS*WEEKS*(1+CARROT_DIM)^J8156+K8156*MESCLUN_HOURS*WEEKS*(1+MESCLUN_DIM)^K8156</x:f>
        <x:v>4809.304866631803</x:v>
      </x:c>
      <x:c r="N8156" s="267" t="n">
        <x:f>MAX(M8156-FARMER_HOURS,0)/TEMP_HOURS_PER_WORKER</x:f>
        <x:v>2.8397950462720853</x:v>
      </x:c>
      <x:c r="O8156" s="268" t="n">
        <x:f>I8156*TOMATO_PRICE+J8156*CARROT_PRICE+K8156*MESCLUN_PRICE</x:f>
        <x:v>175746</x:v>
      </x:c>
      <x:c r="P8156" s="268" t="n">
        <x:f>I8156*TOMATO_FERTILIZER+J8156*CARROT_FERTILIZER+K8156*MESCLUN_FERTILIZER</x:f>
        <x:v>31240</x:v>
      </x:c>
      <x:c r="Q8156" s="268" t="n">
        <x:f>MIN(M8156,FARMER_HOURS)*FARMER_RATE+MAX(M8156-FARMER_HOURS,0)*TEMP_RATE</x:f>
        <x:v>95994.87615680213</x:v>
      </x:c>
      <x:c r="R8156" s="268" t="n">
        <x:f>O8156-P8156-Q8156-FIXED_COST</x:f>
        <x:v>28511.12384319787</x:v>
      </x:c>
      <x:c r="S8156" s="139" t="str">
        <x:f>IF(AND(L8156&lt;=TOTAL_BED_CAP,N8156&lt;=TEMP_WORKER_CAP),"YES","NO")</x:f>
        <x:v>YES</x:v>
      </x:c>
      <x:c r="T8156" s="139" t="n">
        <x:f>IF(S8156="YES",R8156,-1E+99)</x:f>
        <x:v>28511.12384319787</x:v>
      </x:c>
    </x:row>
    <x:row r="8157">
      <x:c r="A8157" s="139"/>
      <x:c r="B8157" s="139"/>
      <x:c r="C8157" s="139"/>
      <x:c r="D8157" s="139"/>
      <x:c r="E8157" s="139"/>
      <x:c r="F8157" s="139"/>
      <x:c r="G8157" s="139"/>
      <x:c r="H8157" s="139"/>
      <x:c r="I8157" s="266" t="n">
        <x:f>INT((ROW()-ROW($I$46))/((CARROT_CAP+1)*(MESCLUN_CAP+1)))</x:f>
        <x:v>12</x:v>
      </x:c>
      <x:c r="J8157" s="266" t="n">
        <x:f>MOD(INT((ROW()-ROW($I$46))/(MESCLUN_CAP+1)),CARROT_CAP+1)</x:f>
        <x:v>9</x:v>
      </x:c>
      <x:c r="K8157" s="266" t="n">
        <x:f>MOD(ROW()-ROW($I$46),MESCLUN_CAP+1)</x:f>
        <x:v>20</x:v>
      </x:c>
      <x:c r="L8157" s="266" t="n">
        <x:f>SUM(I8157:K8157)</x:f>
        <x:v>41</x:v>
      </x:c>
      <x:c r="M8157" s="267" t="n">
        <x:f>I8157*TOMATO_HOURS*WEEKS*(1+TOMATO_DIM)^I8157+J8157*CARROT_HOURS*WEEKS*(1+CARROT_DIM)^J8157+K8157*MESCLUN_HOURS*WEEKS*(1+MESCLUN_DIM)^K8157</x:f>
        <x:v>4880.529157282279</x:v>
      </x:c>
      <x:c r="N8157" s="267" t="n">
        <x:f>MAX(M8157-FARMER_HOURS,0)/TEMP_HOURS_PER_WORKER</x:f>
        <x:v>2.889256359223805</x:v>
      </x:c>
      <x:c r="O8157" s="268" t="n">
        <x:f>I8157*TOMATO_PRICE+J8157*CARROT_PRICE+K8157*MESCLUN_PRICE</x:f>
        <x:v>178446</x:v>
      </x:c>
      <x:c r="P8157" s="268" t="n">
        <x:f>I8157*TOMATO_FERTILIZER+J8157*CARROT_FERTILIZER+K8157*MESCLUN_FERTILIZER</x:f>
        <x:v>32120</x:v>
      </x:c>
      <x:c r="Q8157" s="268" t="n">
        <x:f>MIN(M8157,FARMER_HOURS)*FARMER_RATE+MAX(M8157-FARMER_HOURS,0)*TEMP_RATE</x:f>
        <x:v>97231.40898059512</x:v>
      </x:c>
      <x:c r="R8157" s="268" t="n">
        <x:f>O8157-P8157-Q8157-FIXED_COST</x:f>
        <x:v>29094.591019404877</x:v>
      </x:c>
      <x:c r="S8157" s="139" t="str">
        <x:f>IF(AND(L8157&lt;=TOTAL_BED_CAP,N8157&lt;=TEMP_WORKER_CAP),"YES","NO")</x:f>
        <x:v>YES</x:v>
      </x:c>
      <x:c r="T8157" s="139" t="n">
        <x:f>IF(S8157="YES",R8157,-1E+99)</x:f>
        <x:v>29094.591019404877</x:v>
      </x:c>
    </x:row>
    <x:row r="8158">
      <x:c r="A8158" s="139"/>
      <x:c r="B8158" s="139"/>
      <x:c r="C8158" s="139"/>
      <x:c r="D8158" s="139"/>
      <x:c r="E8158" s="139"/>
      <x:c r="F8158" s="139"/>
      <x:c r="G8158" s="139"/>
      <x:c r="H8158" s="139"/>
      <x:c r="I8158" s="266" t="n">
        <x:f>INT((ROW()-ROW($I$46))/((CARROT_CAP+1)*(MESCLUN_CAP+1)))</x:f>
        <x:v>12</x:v>
      </x:c>
      <x:c r="J8158" s="266" t="n">
        <x:f>MOD(INT((ROW()-ROW($I$46))/(MESCLUN_CAP+1)),CARROT_CAP+1)</x:f>
        <x:v>9</x:v>
      </x:c>
      <x:c r="K8158" s="266" t="n">
        <x:f>MOD(ROW()-ROW($I$46),MESCLUN_CAP+1)</x:f>
        <x:v>21</x:v>
      </x:c>
      <x:c r="L8158" s="266" t="n">
        <x:f>SUM(I8158:K8158)</x:f>
        <x:v>42</x:v>
      </x:c>
      <x:c r="M8158" s="267" t="n">
        <x:f>I8158*TOMATO_HOURS*WEEKS*(1+TOMATO_DIM)^I8158+J8158*CARROT_HOURS*WEEKS*(1+CARROT_DIM)^J8158+K8158*MESCLUN_HOURS*WEEKS*(1+MESCLUN_DIM)^K8158</x:f>
        <x:v>4953.3648975087235</x:v>
      </x:c>
      <x:c r="N8158" s="267" t="n">
        <x:f>MAX(M8158-FARMER_HOURS,0)/TEMP_HOURS_PER_WORKER</x:f>
        <x:v>2.939836734381058</x:v>
      </x:c>
      <x:c r="O8158" s="268" t="n">
        <x:f>I8158*TOMATO_PRICE+J8158*CARROT_PRICE+K8158*MESCLUN_PRICE</x:f>
        <x:v>181146</x:v>
      </x:c>
      <x:c r="P8158" s="268" t="n">
        <x:f>I8158*TOMATO_FERTILIZER+J8158*CARROT_FERTILIZER+K8158*MESCLUN_FERTILIZER</x:f>
        <x:v>33000</x:v>
      </x:c>
      <x:c r="Q8158" s="268" t="n">
        <x:f>MIN(M8158,FARMER_HOURS)*FARMER_RATE+MAX(M8158-FARMER_HOURS,0)*TEMP_RATE</x:f>
        <x:v>98495.91835952645</x:v>
      </x:c>
      <x:c r="R8158" s="268" t="n">
        <x:f>O8158-P8158-Q8158-FIXED_COST</x:f>
        <x:v>29650.081640473552</x:v>
      </x:c>
      <x:c r="S8158" s="139" t="str">
        <x:f>IF(AND(L8158&lt;=TOTAL_BED_CAP,N8158&lt;=TEMP_WORKER_CAP),"YES","NO")</x:f>
        <x:v>YES</x:v>
      </x:c>
      <x:c r="T8158" s="139" t="n">
        <x:f>IF(S8158="YES",R8158,-1E+99)</x:f>
        <x:v>29650.081640473552</x:v>
      </x:c>
    </x:row>
    <x:row r="8159">
      <x:c r="A8159" s="139"/>
      <x:c r="B8159" s="139"/>
      <x:c r="C8159" s="139"/>
      <x:c r="D8159" s="139"/>
      <x:c r="E8159" s="139"/>
      <x:c r="F8159" s="139"/>
      <x:c r="G8159" s="139"/>
      <x:c r="H8159" s="139"/>
      <x:c r="I8159" s="266" t="n">
        <x:f>INT((ROW()-ROW($I$46))/((CARROT_CAP+1)*(MESCLUN_CAP+1)))</x:f>
        <x:v>12</x:v>
      </x:c>
      <x:c r="J8159" s="266" t="n">
        <x:f>MOD(INT((ROW()-ROW($I$46))/(MESCLUN_CAP+1)),CARROT_CAP+1)</x:f>
        <x:v>9</x:v>
      </x:c>
      <x:c r="K8159" s="266" t="n">
        <x:f>MOD(ROW()-ROW($I$46),MESCLUN_CAP+1)</x:f>
        <x:v>22</x:v>
      </x:c>
      <x:c r="L8159" s="266" t="n">
        <x:f>SUM(I8159:K8159)</x:f>
        <x:v>43</x:v>
      </x:c>
      <x:c r="M8159" s="267" t="n">
        <x:f>I8159*TOMATO_HOURS*WEEKS*(1+TOMATO_DIM)^I8159+J8159*CARROT_HOURS*WEEKS*(1+CARROT_DIM)^J8159+K8159*MESCLUN_HOURS*WEEKS*(1+MESCLUN_DIM)^K8159</x:f>
        <x:v>5027.841244755119</x:v>
      </x:c>
      <x:c r="N8159" s="267" t="n">
        <x:f>MAX(M8159-FARMER_HOURS,0)/TEMP_HOURS_PER_WORKER</x:f>
        <x:v>2.9915564199688327</x:v>
      </x:c>
      <x:c r="O8159" s="268" t="n">
        <x:f>I8159*TOMATO_PRICE+J8159*CARROT_PRICE+K8159*MESCLUN_PRICE</x:f>
        <x:v>183846</x:v>
      </x:c>
      <x:c r="P8159" s="268" t="n">
        <x:f>I8159*TOMATO_FERTILIZER+J8159*CARROT_FERTILIZER+K8159*MESCLUN_FERTILIZER</x:f>
        <x:v>33880</x:v>
      </x:c>
      <x:c r="Q8159" s="268" t="n">
        <x:f>MIN(M8159,FARMER_HOURS)*FARMER_RATE+MAX(M8159-FARMER_HOURS,0)*TEMP_RATE</x:f>
        <x:v>99788.91049922082</x:v>
      </x:c>
      <x:c r="R8159" s="268" t="n">
        <x:f>O8159-P8159-Q8159-FIXED_COST</x:f>
        <x:v>30177.089500779184</x:v>
      </x:c>
      <x:c r="S8159" s="139" t="str">
        <x:f>IF(AND(L8159&lt;=TOTAL_BED_CAP,N8159&lt;=TEMP_WORKER_CAP),"YES","NO")</x:f>
        <x:v>YES</x:v>
      </x:c>
      <x:c r="T8159" s="139" t="n">
        <x:f>IF(S8159="YES",R8159,-1E+99)</x:f>
        <x:v>30177.089500779184</x:v>
      </x:c>
    </x:row>
    <x:row r="8160">
      <x:c r="A8160" s="139"/>
      <x:c r="B8160" s="139"/>
      <x:c r="C8160" s="139"/>
      <x:c r="D8160" s="139"/>
      <x:c r="E8160" s="139"/>
      <x:c r="F8160" s="139"/>
      <x:c r="G8160" s="139"/>
      <x:c r="H8160" s="139"/>
      <x:c r="I8160" s="266" t="n">
        <x:f>INT((ROW()-ROW($I$46))/((CARROT_CAP+1)*(MESCLUN_CAP+1)))</x:f>
        <x:v>12</x:v>
      </x:c>
      <x:c r="J8160" s="266" t="n">
        <x:f>MOD(INT((ROW()-ROW($I$46))/(MESCLUN_CAP+1)),CARROT_CAP+1)</x:f>
        <x:v>9</x:v>
      </x:c>
      <x:c r="K8160" s="266" t="n">
        <x:f>MOD(ROW()-ROW($I$46),MESCLUN_CAP+1)</x:f>
        <x:v>23</x:v>
      </x:c>
      <x:c r="L8160" s="266" t="n">
        <x:f>SUM(I8160:K8160)</x:f>
        <x:v>44</x:v>
      </x:c>
      <x:c r="M8160" s="267" t="n">
        <x:f>I8160*TOMATO_HOURS*WEEKS*(1+TOMATO_DIM)^I8160+J8160*CARROT_HOURS*WEEKS*(1+CARROT_DIM)^J8160+K8160*MESCLUN_HOURS*WEEKS*(1+MESCLUN_DIM)^K8160</x:f>
        <x:v>5103.987833612556</x:v>
      </x:c>
      <x:c r="N8160" s="267" t="n">
        <x:f>MAX(M8160-FARMER_HOURS,0)/TEMP_HOURS_PER_WORKER</x:f>
        <x:v>3.044435995564275</x:v>
      </x:c>
      <x:c r="O8160" s="268" t="n">
        <x:f>I8160*TOMATO_PRICE+J8160*CARROT_PRICE+K8160*MESCLUN_PRICE</x:f>
        <x:v>186546</x:v>
      </x:c>
      <x:c r="P8160" s="268" t="n">
        <x:f>I8160*TOMATO_FERTILIZER+J8160*CARROT_FERTILIZER+K8160*MESCLUN_FERTILIZER</x:f>
        <x:v>34760</x:v>
      </x:c>
      <x:c r="Q8160" s="268" t="n">
        <x:f>MIN(M8160,FARMER_HOURS)*FARMER_RATE+MAX(M8160-FARMER_HOURS,0)*TEMP_RATE</x:f>
        <x:v>101110.89988910686</x:v>
      </x:c>
      <x:c r="R8160" s="268" t="n">
        <x:f>O8160-P8160-Q8160-FIXED_COST</x:f>
        <x:v>30675.100110893138</x:v>
      </x:c>
      <x:c r="S8160" s="139" t="str">
        <x:f>IF(AND(L8160&lt;=TOTAL_BED_CAP,N8160&lt;=TEMP_WORKER_CAP),"YES","NO")</x:f>
        <x:v>YES</x:v>
      </x:c>
      <x:c r="T8160" s="139" t="n">
        <x:f>IF(S8160="YES",R8160,-1E+99)</x:f>
        <x:v>30675.100110893138</x:v>
      </x:c>
    </x:row>
    <x:row r="8161">
      <x:c r="A8161" s="139"/>
      <x:c r="B8161" s="139"/>
      <x:c r="C8161" s="139"/>
      <x:c r="D8161" s="139"/>
      <x:c r="E8161" s="139"/>
      <x:c r="F8161" s="139"/>
      <x:c r="G8161" s="139"/>
      <x:c r="H8161" s="139"/>
      <x:c r="I8161" s="266" t="n">
        <x:f>INT((ROW()-ROW($I$46))/((CARROT_CAP+1)*(MESCLUN_CAP+1)))</x:f>
        <x:v>12</x:v>
      </x:c>
      <x:c r="J8161" s="266" t="n">
        <x:f>MOD(INT((ROW()-ROW($I$46))/(MESCLUN_CAP+1)),CARROT_CAP+1)</x:f>
        <x:v>9</x:v>
      </x:c>
      <x:c r="K8161" s="266" t="n">
        <x:f>MOD(ROW()-ROW($I$46),MESCLUN_CAP+1)</x:f>
        <x:v>24</x:v>
      </x:c>
      <x:c r="L8161" s="266" t="n">
        <x:f>SUM(I8161:K8161)</x:f>
        <x:v>45</x:v>
      </x:c>
      <x:c r="M8161" s="267" t="n">
        <x:f>I8161*TOMATO_HOURS*WEEKS*(1+TOMATO_DIM)^I8161+J8161*CARROT_HOURS*WEEKS*(1+CARROT_DIM)^J8161+K8161*MESCLUN_HOURS*WEEKS*(1+MESCLUN_DIM)^K8161</x:f>
        <x:v>5181.834783192051</x:v>
      </x:c>
      <x:c r="N8161" s="267" t="n">
        <x:f>MAX(M8161-FARMER_HOURS,0)/TEMP_HOURS_PER_WORKER</x:f>
        <x:v>3.0984963772167022</x:v>
      </x:c>
      <x:c r="O8161" s="268" t="n">
        <x:f>I8161*TOMATO_PRICE+J8161*CARROT_PRICE+K8161*MESCLUN_PRICE</x:f>
        <x:v>189246</x:v>
      </x:c>
      <x:c r="P8161" s="268" t="n">
        <x:f>I8161*TOMATO_FERTILIZER+J8161*CARROT_FERTILIZER+K8161*MESCLUN_FERTILIZER</x:f>
        <x:v>35640</x:v>
      </x:c>
      <x:c r="Q8161" s="268" t="n">
        <x:f>MIN(M8161,FARMER_HOURS)*FARMER_RATE+MAX(M8161-FARMER_HOURS,0)*TEMP_RATE</x:f>
        <x:v>102462.40943041755</x:v>
      </x:c>
      <x:c r="R8161" s="268" t="n">
        <x:f>O8161-P8161-Q8161-FIXED_COST</x:f>
        <x:v>31143.590569582448</x:v>
      </x:c>
      <x:c r="S8161" s="139" t="str">
        <x:f>IF(AND(L8161&lt;=TOTAL_BED_CAP,N8161&lt;=TEMP_WORKER_CAP),"YES","NO")</x:f>
        <x:v>YES</x:v>
      </x:c>
      <x:c r="T8161" s="139" t="n">
        <x:f>IF(S8161="YES",R8161,-1E+99)</x:f>
        <x:v>31143.590569582448</x:v>
      </x:c>
    </x:row>
    <x:row r="8162">
      <x:c r="A8162" s="139"/>
      <x:c r="B8162" s="139"/>
      <x:c r="C8162" s="139"/>
      <x:c r="D8162" s="139"/>
      <x:c r="E8162" s="139"/>
      <x:c r="F8162" s="139"/>
      <x:c r="G8162" s="139"/>
      <x:c r="H8162" s="139"/>
      <x:c r="I8162" s="266" t="n">
        <x:f>INT((ROW()-ROW($I$46))/((CARROT_CAP+1)*(MESCLUN_CAP+1)))</x:f>
        <x:v>12</x:v>
      </x:c>
      <x:c r="J8162" s="266" t="n">
        <x:f>MOD(INT((ROW()-ROW($I$46))/(MESCLUN_CAP+1)),CARROT_CAP+1)</x:f>
        <x:v>9</x:v>
      </x:c>
      <x:c r="K8162" s="266" t="n">
        <x:f>MOD(ROW()-ROW($I$46),MESCLUN_CAP+1)</x:f>
        <x:v>25</x:v>
      </x:c>
      <x:c r="L8162" s="266" t="n">
        <x:f>SUM(I8162:K8162)</x:f>
        <x:v>46</x:v>
      </x:c>
      <x:c r="M8162" s="267" t="n">
        <x:f>I8162*TOMATO_HOURS*WEEKS*(1+TOMATO_DIM)^I8162+J8162*CARROT_HOURS*WEEKS*(1+CARROT_DIM)^J8162+K8162*MESCLUN_HOURS*WEEKS*(1+MESCLUN_DIM)^K8162</x:f>
        <x:v>5261.412704607149</x:v>
      </x:c>
      <x:c r="N8162" s="267" t="n">
        <x:f>MAX(M8162-FARMER_HOURS,0)/TEMP_HOURS_PER_WORKER</x:f>
        <x:v>3.1537588226438533</x:v>
      </x:c>
      <x:c r="O8162" s="268" t="n">
        <x:f>I8162*TOMATO_PRICE+J8162*CARROT_PRICE+K8162*MESCLUN_PRICE</x:f>
        <x:v>191946</x:v>
      </x:c>
      <x:c r="P8162" s="268" t="n">
        <x:f>I8162*TOMATO_FERTILIZER+J8162*CARROT_FERTILIZER+K8162*MESCLUN_FERTILIZER</x:f>
        <x:v>36520</x:v>
      </x:c>
      <x:c r="Q8162" s="268" t="n">
        <x:f>MIN(M8162,FARMER_HOURS)*FARMER_RATE+MAX(M8162-FARMER_HOURS,0)*TEMP_RATE</x:f>
        <x:v>103843.97056609634</x:v>
      </x:c>
      <x:c r="R8162" s="268" t="n">
        <x:f>O8162-P8162-Q8162-FIXED_COST</x:f>
        <x:v>31582.029433903663</x:v>
      </x:c>
      <x:c r="S8162" s="139" t="str">
        <x:f>IF(AND(L8162&lt;=TOTAL_BED_CAP,N8162&lt;=TEMP_WORKER_CAP),"YES","NO")</x:f>
        <x:v>YES</x:v>
      </x:c>
      <x:c r="T8162" s="139" t="n">
        <x:f>IF(S8162="YES",R8162,-1E+99)</x:f>
        <x:v>31582.029433903663</x:v>
      </x:c>
    </x:row>
    <x:row r="8163">
      <x:c r="A8163" s="139"/>
      <x:c r="B8163" s="139"/>
      <x:c r="C8163" s="139"/>
      <x:c r="D8163" s="139"/>
      <x:c r="E8163" s="139"/>
      <x:c r="F8163" s="139"/>
      <x:c r="G8163" s="139"/>
      <x:c r="H8163" s="139"/>
      <x:c r="I8163" s="266" t="n">
        <x:f>INT((ROW()-ROW($I$46))/((CARROT_CAP+1)*(MESCLUN_CAP+1)))</x:f>
        <x:v>12</x:v>
      </x:c>
      <x:c r="J8163" s="266" t="n">
        <x:f>MOD(INT((ROW()-ROW($I$46))/(MESCLUN_CAP+1)),CARROT_CAP+1)</x:f>
        <x:v>9</x:v>
      </x:c>
      <x:c r="K8163" s="266" t="n">
        <x:f>MOD(ROW()-ROW($I$46),MESCLUN_CAP+1)</x:f>
        <x:v>26</x:v>
      </x:c>
      <x:c r="L8163" s="266" t="n">
        <x:f>SUM(I8163:K8163)</x:f>
        <x:v>47</x:v>
      </x:c>
      <x:c r="M8163" s="267" t="n">
        <x:f>I8163*TOMATO_HOURS*WEEKS*(1+TOMATO_DIM)^I8163+J8163*CARROT_HOURS*WEEKS*(1+CARROT_DIM)^J8163+K8163*MESCLUN_HOURS*WEEKS*(1+MESCLUN_DIM)^K8163</x:f>
        <x:v>5342.752708567866</x:v>
      </x:c>
      <x:c r="N8163" s="267" t="n">
        <x:f>MAX(M8163-FARMER_HOURS,0)/TEMP_HOURS_PER_WORKER</x:f>
        <x:v>3.2102449365054624</x:v>
      </x:c>
      <x:c r="O8163" s="268" t="n">
        <x:f>I8163*TOMATO_PRICE+J8163*CARROT_PRICE+K8163*MESCLUN_PRICE</x:f>
        <x:v>194646</x:v>
      </x:c>
      <x:c r="P8163" s="268" t="n">
        <x:f>I8163*TOMATO_FERTILIZER+J8163*CARROT_FERTILIZER+K8163*MESCLUN_FERTILIZER</x:f>
        <x:v>37400</x:v>
      </x:c>
      <x:c r="Q8163" s="268" t="n">
        <x:f>MIN(M8163,FARMER_HOURS)*FARMER_RATE+MAX(M8163-FARMER_HOURS,0)*TEMP_RATE</x:f>
        <x:v>105256.12341263656</x:v>
      </x:c>
      <x:c r="R8163" s="268" t="n">
        <x:f>O8163-P8163-Q8163-FIXED_COST</x:f>
        <x:v>31989.87658736344</x:v>
      </x:c>
      <x:c r="S8163" s="139" t="str">
        <x:f>IF(AND(L8163&lt;=TOTAL_BED_CAP,N8163&lt;=TEMP_WORKER_CAP),"YES","NO")</x:f>
        <x:v>YES</x:v>
      </x:c>
      <x:c r="T8163" s="139" t="n">
        <x:f>IF(S8163="YES",R8163,-1E+99)</x:f>
        <x:v>31989.87658736344</x:v>
      </x:c>
    </x:row>
    <x:row r="8164">
      <x:c r="A8164" s="139"/>
      <x:c r="B8164" s="139"/>
      <x:c r="C8164" s="139"/>
      <x:c r="D8164" s="139"/>
      <x:c r="E8164" s="139"/>
      <x:c r="F8164" s="139"/>
      <x:c r="G8164" s="139"/>
      <x:c r="H8164" s="139"/>
      <x:c r="I8164" s="266" t="n">
        <x:f>INT((ROW()-ROW($I$46))/((CARROT_CAP+1)*(MESCLUN_CAP+1)))</x:f>
        <x:v>12</x:v>
      </x:c>
      <x:c r="J8164" s="266" t="n">
        <x:f>MOD(INT((ROW()-ROW($I$46))/(MESCLUN_CAP+1)),CARROT_CAP+1)</x:f>
        <x:v>9</x:v>
      </x:c>
      <x:c r="K8164" s="266" t="n">
        <x:f>MOD(ROW()-ROW($I$46),MESCLUN_CAP+1)</x:f>
        <x:v>27</x:v>
      </x:c>
      <x:c r="L8164" s="266" t="n">
        <x:f>SUM(I8164:K8164)</x:f>
        <x:v>48</x:v>
      </x:c>
      <x:c r="M8164" s="267" t="n">
        <x:f>I8164*TOMATO_HOURS*WEEKS*(1+TOMATO_DIM)^I8164+J8164*CARROT_HOURS*WEEKS*(1+CARROT_DIM)^J8164+K8164*MESCLUN_HOURS*WEEKS*(1+MESCLUN_DIM)^K8164</x:f>
        <x:v>5425.886413087623</x:v>
      </x:c>
      <x:c r="N8164" s="267" t="n">
        <x:f>MAX(M8164-FARMER_HOURS,0)/TEMP_HOURS_PER_WORKER</x:f>
        <x:v>3.2679766757552935</x:v>
      </x:c>
      <x:c r="O8164" s="268" t="n">
        <x:f>I8164*TOMATO_PRICE+J8164*CARROT_PRICE+K8164*MESCLUN_PRICE</x:f>
        <x:v>197346</x:v>
      </x:c>
      <x:c r="P8164" s="268" t="n">
        <x:f>I8164*TOMATO_FERTILIZER+J8164*CARROT_FERTILIZER+K8164*MESCLUN_FERTILIZER</x:f>
        <x:v>38280</x:v>
      </x:c>
      <x:c r="Q8164" s="268" t="n">
        <x:f>MIN(M8164,FARMER_HOURS)*FARMER_RATE+MAX(M8164-FARMER_HOURS,0)*TEMP_RATE</x:f>
        <x:v>106699.41689388234</x:v>
      </x:c>
      <x:c r="R8164" s="268" t="n">
        <x:f>O8164-P8164-Q8164-FIXED_COST</x:f>
        <x:v>32366.583106117658</x:v>
      </x:c>
      <x:c r="S8164" s="139" t="str">
        <x:f>IF(AND(L8164&lt;=TOTAL_BED_CAP,N8164&lt;=TEMP_WORKER_CAP),"YES","NO")</x:f>
        <x:v>YES</x:v>
      </x:c>
      <x:c r="T8164" s="139" t="n">
        <x:f>IF(S8164="YES",R8164,-1E+99)</x:f>
        <x:v>32366.583106117658</x:v>
      </x:c>
    </x:row>
    <x:row r="8165">
      <x:c r="A8165" s="139"/>
      <x:c r="B8165" s="139"/>
      <x:c r="C8165" s="139"/>
      <x:c r="D8165" s="139"/>
      <x:c r="E8165" s="139"/>
      <x:c r="F8165" s="139"/>
      <x:c r="G8165" s="139"/>
      <x:c r="H8165" s="139"/>
      <x:c r="I8165" s="266" t="n">
        <x:f>INT((ROW()-ROW($I$46))/((CARROT_CAP+1)*(MESCLUN_CAP+1)))</x:f>
        <x:v>12</x:v>
      </x:c>
      <x:c r="J8165" s="266" t="n">
        <x:f>MOD(INT((ROW()-ROW($I$46))/(MESCLUN_CAP+1)),CARROT_CAP+1)</x:f>
        <x:v>9</x:v>
      </x:c>
      <x:c r="K8165" s="266" t="n">
        <x:f>MOD(ROW()-ROW($I$46),MESCLUN_CAP+1)</x:f>
        <x:v>28</x:v>
      </x:c>
      <x:c r="L8165" s="266" t="n">
        <x:f>SUM(I8165:K8165)</x:f>
        <x:v>49</x:v>
      </x:c>
      <x:c r="M8165" s="267" t="n">
        <x:f>I8165*TOMATO_HOURS*WEEKS*(1+TOMATO_DIM)^I8165+J8165*CARROT_HOURS*WEEKS*(1+CARROT_DIM)^J8165+K8165*MESCLUN_HOURS*WEEKS*(1+MESCLUN_DIM)^K8165</x:f>
        <x:v>5510.8459513047765</x:v>
      </x:c>
      <x:c r="N8165" s="267" t="n">
        <x:f>MAX(M8165-FARMER_HOURS,0)/TEMP_HOURS_PER_WORKER</x:f>
        <x:v>3.3269763550727616</x:v>
      </x:c>
      <x:c r="O8165" s="268" t="n">
        <x:f>I8165*TOMATO_PRICE+J8165*CARROT_PRICE+K8165*MESCLUN_PRICE</x:f>
        <x:v>200046</x:v>
      </x:c>
      <x:c r="P8165" s="268" t="n">
        <x:f>I8165*TOMATO_FERTILIZER+J8165*CARROT_FERTILIZER+K8165*MESCLUN_FERTILIZER</x:f>
        <x:v>39160</x:v>
      </x:c>
      <x:c r="Q8165" s="268" t="n">
        <x:f>MIN(M8165,FARMER_HOURS)*FARMER_RATE+MAX(M8165-FARMER_HOURS,0)*TEMP_RATE</x:f>
        <x:v>108174.40887681903</x:v>
      </x:c>
      <x:c r="R8165" s="268" t="n">
        <x:f>O8165-P8165-Q8165-FIXED_COST</x:f>
        <x:v>32711.591123180973</x:v>
      </x:c>
      <x:c r="S8165" s="139" t="str">
        <x:f>IF(AND(L8165&lt;=TOTAL_BED_CAP,N8165&lt;=TEMP_WORKER_CAP),"YES","NO")</x:f>
        <x:v>YES</x:v>
      </x:c>
      <x:c r="T8165" s="139" t="n">
        <x:f>IF(S8165="YES",R8165,-1E+99)</x:f>
        <x:v>32711.591123180973</x:v>
      </x:c>
    </x:row>
    <x:row r="8166">
      <x:c r="A8166" s="139"/>
      <x:c r="B8166" s="139"/>
      <x:c r="C8166" s="139"/>
      <x:c r="D8166" s="139"/>
      <x:c r="E8166" s="139"/>
      <x:c r="F8166" s="139"/>
      <x:c r="G8166" s="139"/>
      <x:c r="H8166" s="139"/>
      <x:c r="I8166" s="266" t="n">
        <x:f>INT((ROW()-ROW($I$46))/((CARROT_CAP+1)*(MESCLUN_CAP+1)))</x:f>
        <x:v>12</x:v>
      </x:c>
      <x:c r="J8166" s="266" t="n">
        <x:f>MOD(INT((ROW()-ROW($I$46))/(MESCLUN_CAP+1)),CARROT_CAP+1)</x:f>
        <x:v>9</x:v>
      </x:c>
      <x:c r="K8166" s="266" t="n">
        <x:f>MOD(ROW()-ROW($I$46),MESCLUN_CAP+1)</x:f>
        <x:v>29</x:v>
      </x:c>
      <x:c r="L8166" s="266" t="n">
        <x:f>SUM(I8166:K8166)</x:f>
        <x:v>50</x:v>
      </x:c>
      <x:c r="M8166" s="267" t="n">
        <x:f>I8166*TOMATO_HOURS*WEEKS*(1+TOMATO_DIM)^I8166+J8166*CARROT_HOURS*WEEKS*(1+CARROT_DIM)^J8166+K8166*MESCLUN_HOURS*WEEKS*(1+MESCLUN_DIM)^K8166</x:f>
        <x:v>5597.663979420429</x:v>
      </x:c>
      <x:c r="N8166" s="267" t="n">
        <x:f>MAX(M8166-FARMER_HOURS,0)/TEMP_HOURS_PER_WORKER</x:f>
        <x:v>3.387266652375298</x:v>
      </x:c>
      <x:c r="O8166" s="268" t="n">
        <x:f>I8166*TOMATO_PRICE+J8166*CARROT_PRICE+K8166*MESCLUN_PRICE</x:f>
        <x:v>202746</x:v>
      </x:c>
      <x:c r="P8166" s="268" t="n">
        <x:f>I8166*TOMATO_FERTILIZER+J8166*CARROT_FERTILIZER+K8166*MESCLUN_FERTILIZER</x:f>
        <x:v>40040</x:v>
      </x:c>
      <x:c r="Q8166" s="268" t="n">
        <x:f>MIN(M8166,FARMER_HOURS)*FARMER_RATE+MAX(M8166-FARMER_HOURS,0)*TEMP_RATE</x:f>
        <x:v>109681.66630938245</x:v>
      </x:c>
      <x:c r="R8166" s="268" t="n">
        <x:f>O8166-P8166-Q8166-FIXED_COST</x:f>
        <x:v>33024.333690617554</x:v>
      </x:c>
      <x:c r="S8166" s="139" t="str">
        <x:f>IF(AND(L8166&lt;=TOTAL_BED_CAP,N8166&lt;=TEMP_WORKER_CAP),"YES","NO")</x:f>
        <x:v>YES</x:v>
      </x:c>
      <x:c r="T8166" s="139" t="n">
        <x:f>IF(S8166="YES",R8166,-1E+99)</x:f>
        <x:v>33024.333690617554</x:v>
      </x:c>
    </x:row>
    <x:row r="8167">
      <x:c r="A8167" s="139"/>
      <x:c r="B8167" s="139"/>
      <x:c r="C8167" s="139"/>
      <x:c r="D8167" s="139"/>
      <x:c r="E8167" s="139"/>
      <x:c r="F8167" s="139"/>
      <x:c r="G8167" s="139"/>
      <x:c r="H8167" s="139"/>
      <x:c r="I8167" s="266" t="n">
        <x:f>INT((ROW()-ROW($I$46))/((CARROT_CAP+1)*(MESCLUN_CAP+1)))</x:f>
        <x:v>12</x:v>
      </x:c>
      <x:c r="J8167" s="266" t="n">
        <x:f>MOD(INT((ROW()-ROW($I$46))/(MESCLUN_CAP+1)),CARROT_CAP+1)</x:f>
        <x:v>9</x:v>
      </x:c>
      <x:c r="K8167" s="266" t="n">
        <x:f>MOD(ROW()-ROW($I$46),MESCLUN_CAP+1)</x:f>
        <x:v>30</x:v>
      </x:c>
      <x:c r="L8167" s="266" t="n">
        <x:f>SUM(I8167:K8167)</x:f>
        <x:v>51</x:v>
      </x:c>
      <x:c r="M8167" s="267" t="n">
        <x:f>I8167*TOMATO_HOURS*WEEKS*(1+TOMATO_DIM)^I8167+J8167*CARROT_HOURS*WEEKS*(1+CARROT_DIM)^J8167+K8167*MESCLUN_HOURS*WEEKS*(1+MESCLUN_DIM)^K8167</x:f>
        <x:v>5686.3736847541995</x:v>
      </x:c>
      <x:c r="N8167" s="267" t="n">
        <x:f>MAX(M8167-FARMER_HOURS,0)/TEMP_HOURS_PER_WORKER</x:f>
        <x:v>3.4488706144126384</x:v>
      </x:c>
      <x:c r="O8167" s="268" t="n">
        <x:f>I8167*TOMATO_PRICE+J8167*CARROT_PRICE+K8167*MESCLUN_PRICE</x:f>
        <x:v>205446</x:v>
      </x:c>
      <x:c r="P8167" s="268" t="n">
        <x:f>I8167*TOMATO_FERTILIZER+J8167*CARROT_FERTILIZER+K8167*MESCLUN_FERTILIZER</x:f>
        <x:v>40920</x:v>
      </x:c>
      <x:c r="Q8167" s="268" t="n">
        <x:f>MIN(M8167,FARMER_HOURS)*FARMER_RATE+MAX(M8167-FARMER_HOURS,0)*TEMP_RATE</x:f>
        <x:v>111221.76536031596</x:v>
      </x:c>
      <x:c r="R8167" s="268" t="n">
        <x:f>O8167-P8167-Q8167-FIXED_COST</x:f>
        <x:v>33304.234639684044</x:v>
      </x:c>
      <x:c r="S8167" s="139" t="str">
        <x:f>IF(AND(L8167&lt;=TOTAL_BED_CAP,N8167&lt;=TEMP_WORKER_CAP),"YES","NO")</x:f>
        <x:v>YES</x:v>
      </x:c>
      <x:c r="T8167" s="139" t="n">
        <x:f>IF(S8167="YES",R8167,-1E+99)</x:f>
        <x:v>33304.234639684044</x:v>
      </x:c>
    </x:row>
    <x:row r="8168">
      <x:c r="A8168" s="139"/>
      <x:c r="B8168" s="139"/>
      <x:c r="C8168" s="139"/>
      <x:c r="D8168" s="139"/>
      <x:c r="E8168" s="139"/>
      <x:c r="F8168" s="139"/>
      <x:c r="G8168" s="139"/>
      <x:c r="H8168" s="139"/>
      <x:c r="I8168" s="266" t="n">
        <x:f>INT((ROW()-ROW($I$46))/((CARROT_CAP+1)*(MESCLUN_CAP+1)))</x:f>
        <x:v>12</x:v>
      </x:c>
      <x:c r="J8168" s="266" t="n">
        <x:f>MOD(INT((ROW()-ROW($I$46))/(MESCLUN_CAP+1)),CARROT_CAP+1)</x:f>
        <x:v>10</x:v>
      </x:c>
      <x:c r="K8168" s="266" t="n">
        <x:f>MOD(ROW()-ROW($I$46),MESCLUN_CAP+1)</x:f>
        <x:v>0</x:v>
      </x:c>
      <x:c r="L8168" s="266" t="n">
        <x:f>SUM(I8168:K8168)</x:f>
        <x:v>22</x:v>
      </x:c>
      <x:c r="M8168" s="267" t="n">
        <x:f>I8168*TOMATO_HOURS*WEEKS*(1+TOMATO_DIM)^I8168+J8168*CARROT_HOURS*WEEKS*(1+CARROT_DIM)^J8168+K8168*MESCLUN_HOURS*WEEKS*(1+MESCLUN_DIM)^K8168</x:f>
        <x:v>3773.5280101175904</x:v>
      </x:c>
      <x:c r="N8168" s="267" t="n">
        <x:f>MAX(M8168-FARMER_HOURS,0)/TEMP_HOURS_PER_WORKER</x:f>
        <x:v>2.12050556258166</x:v>
      </x:c>
      <x:c r="O8168" s="268" t="n">
        <x:f>I8168*TOMATO_PRICE+J8168*CARROT_PRICE+K8168*MESCLUN_PRICE</x:f>
        <x:v>126540</x:v>
      </x:c>
      <x:c r="P8168" s="268" t="n">
        <x:f>I8168*TOMATO_FERTILIZER+J8168*CARROT_FERTILIZER+K8168*MESCLUN_FERTILIZER</x:f>
        <x:v>14960</x:v>
      </x:c>
      <x:c r="Q8168" s="268" t="n">
        <x:f>MIN(M8168,FARMER_HOURS)*FARMER_RATE+MAX(M8168-FARMER_HOURS,0)*TEMP_RATE</x:f>
        <x:v>78012.6390645415</x:v>
      </x:c>
      <x:c r="R8168" s="268" t="n">
        <x:f>O8168-P8168-Q8168-FIXED_COST</x:f>
        <x:v>13567.360935458506</x:v>
      </x:c>
      <x:c r="S8168" s="139" t="str">
        <x:f>IF(AND(L8168&lt;=TOTAL_BED_CAP,N8168&lt;=TEMP_WORKER_CAP),"YES","NO")</x:f>
        <x:v>YES</x:v>
      </x:c>
      <x:c r="T8168" s="139" t="n">
        <x:f>IF(S8168="YES",R8168,-1E+99)</x:f>
        <x:v>13567.360935458506</x:v>
      </x:c>
    </x:row>
    <x:row r="8169">
      <x:c r="A8169" s="139"/>
      <x:c r="B8169" s="139"/>
      <x:c r="C8169" s="139"/>
      <x:c r="D8169" s="139"/>
      <x:c r="E8169" s="139"/>
      <x:c r="F8169" s="139"/>
      <x:c r="G8169" s="139"/>
      <x:c r="H8169" s="139"/>
      <x:c r="I8169" s="266" t="n">
        <x:f>INT((ROW()-ROW($I$46))/((CARROT_CAP+1)*(MESCLUN_CAP+1)))</x:f>
        <x:v>12</x:v>
      </x:c>
      <x:c r="J8169" s="266" t="n">
        <x:f>MOD(INT((ROW()-ROW($I$46))/(MESCLUN_CAP+1)),CARROT_CAP+1)</x:f>
        <x:v>10</x:v>
      </x:c>
      <x:c r="K8169" s="266" t="n">
        <x:f>MOD(ROW()-ROW($I$46),MESCLUN_CAP+1)</x:f>
        <x:v>1</x:v>
      </x:c>
      <x:c r="L8169" s="266" t="n">
        <x:f>SUM(I8169:K8169)</x:f>
        <x:v>23</x:v>
      </x:c>
      <x:c r="M8169" s="267" t="n">
        <x:f>I8169*TOMATO_HOURS*WEEKS*(1+TOMATO_DIM)^I8169+J8169*CARROT_HOURS*WEEKS*(1+CARROT_DIM)^J8169+K8169*MESCLUN_HOURS*WEEKS*(1+MESCLUN_DIM)^K8169</x:f>
        <x:v>3819.0905101175904</x:v>
      </x:c>
      <x:c r="N8169" s="267" t="n">
        <x:f>MAX(M8169-FARMER_HOURS,0)/TEMP_HOURS_PER_WORKER</x:f>
        <x:v>2.15214618758166</x:v>
      </x:c>
      <x:c r="O8169" s="268" t="n">
        <x:f>I8169*TOMATO_PRICE+J8169*CARROT_PRICE+K8169*MESCLUN_PRICE</x:f>
        <x:v>129240</x:v>
      </x:c>
      <x:c r="P8169" s="268" t="n">
        <x:f>I8169*TOMATO_FERTILIZER+J8169*CARROT_FERTILIZER+K8169*MESCLUN_FERTILIZER</x:f>
        <x:v>15840</x:v>
      </x:c>
      <x:c r="Q8169" s="268" t="n">
        <x:f>MIN(M8169,FARMER_HOURS)*FARMER_RATE+MAX(M8169-FARMER_HOURS,0)*TEMP_RATE</x:f>
        <x:v>78803.6546895415</x:v>
      </x:c>
      <x:c r="R8169" s="268" t="n">
        <x:f>O8169-P8169-Q8169-FIXED_COST</x:f>
        <x:v>14596.345310458506</x:v>
      </x:c>
      <x:c r="S8169" s="139" t="str">
        <x:f>IF(AND(L8169&lt;=TOTAL_BED_CAP,N8169&lt;=TEMP_WORKER_CAP),"YES","NO")</x:f>
        <x:v>YES</x:v>
      </x:c>
      <x:c r="T8169" s="139" t="n">
        <x:f>IF(S8169="YES",R8169,-1E+99)</x:f>
        <x:v>14596.345310458506</x:v>
      </x:c>
    </x:row>
    <x:row r="8170">
      <x:c r="A8170" s="139"/>
      <x:c r="B8170" s="139"/>
      <x:c r="C8170" s="139"/>
      <x:c r="D8170" s="139"/>
      <x:c r="E8170" s="139"/>
      <x:c r="F8170" s="139"/>
      <x:c r="G8170" s="139"/>
      <x:c r="H8170" s="139"/>
      <x:c r="I8170" s="266" t="n">
        <x:f>INT((ROW()-ROW($I$46))/((CARROT_CAP+1)*(MESCLUN_CAP+1)))</x:f>
        <x:v>12</x:v>
      </x:c>
      <x:c r="J8170" s="266" t="n">
        <x:f>MOD(INT((ROW()-ROW($I$46))/(MESCLUN_CAP+1)),CARROT_CAP+1)</x:f>
        <x:v>10</x:v>
      </x:c>
      <x:c r="K8170" s="266" t="n">
        <x:f>MOD(ROW()-ROW($I$46),MESCLUN_CAP+1)</x:f>
        <x:v>2</x:v>
      </x:c>
      <x:c r="L8170" s="266" t="n">
        <x:f>SUM(I8170:K8170)</x:f>
        <x:v>24</x:v>
      </x:c>
      <x:c r="M8170" s="267" t="n">
        <x:f>I8170*TOMATO_HOURS*WEEKS*(1+TOMATO_DIM)^I8170+J8170*CARROT_HOURS*WEEKS*(1+CARROT_DIM)^J8170+K8170*MESCLUN_HOURS*WEEKS*(1+MESCLUN_DIM)^K8170</x:f>
        <x:v>3865.7920726175903</x:v>
      </x:c>
      <x:c r="N8170" s="267" t="n">
        <x:f>MAX(M8170-FARMER_HOURS,0)/TEMP_HOURS_PER_WORKER</x:f>
        <x:v>2.18457782820666</x:v>
      </x:c>
      <x:c r="O8170" s="268" t="n">
        <x:f>I8170*TOMATO_PRICE+J8170*CARROT_PRICE+K8170*MESCLUN_PRICE</x:f>
        <x:v>131940</x:v>
      </x:c>
      <x:c r="P8170" s="268" t="n">
        <x:f>I8170*TOMATO_FERTILIZER+J8170*CARROT_FERTILIZER+K8170*MESCLUN_FERTILIZER</x:f>
        <x:v>16720</x:v>
      </x:c>
      <x:c r="Q8170" s="268" t="n">
        <x:f>MIN(M8170,FARMER_HOURS)*FARMER_RATE+MAX(M8170-FARMER_HOURS,0)*TEMP_RATE</x:f>
        <x:v>79614.4457051665</x:v>
      </x:c>
      <x:c r="R8170" s="268" t="n">
        <x:f>O8170-P8170-Q8170-FIXED_COST</x:f>
        <x:v>15605.554294833506</x:v>
      </x:c>
      <x:c r="S8170" s="139" t="str">
        <x:f>IF(AND(L8170&lt;=TOTAL_BED_CAP,N8170&lt;=TEMP_WORKER_CAP),"YES","NO")</x:f>
        <x:v>YES</x:v>
      </x:c>
      <x:c r="T8170" s="139" t="n">
        <x:f>IF(S8170="YES",R8170,-1E+99)</x:f>
        <x:v>15605.554294833506</x:v>
      </x:c>
    </x:row>
    <x:row r="8171">
      <x:c r="A8171" s="139"/>
      <x:c r="B8171" s="139"/>
      <x:c r="C8171" s="139"/>
      <x:c r="D8171" s="139"/>
      <x:c r="E8171" s="139"/>
      <x:c r="F8171" s="139"/>
      <x:c r="G8171" s="139"/>
      <x:c r="H8171" s="139"/>
      <x:c r="I8171" s="266" t="n">
        <x:f>INT((ROW()-ROW($I$46))/((CARROT_CAP+1)*(MESCLUN_CAP+1)))</x:f>
        <x:v>12</x:v>
      </x:c>
      <x:c r="J8171" s="266" t="n">
        <x:f>MOD(INT((ROW()-ROW($I$46))/(MESCLUN_CAP+1)),CARROT_CAP+1)</x:f>
        <x:v>10</x:v>
      </x:c>
      <x:c r="K8171" s="266" t="n">
        <x:f>MOD(ROW()-ROW($I$46),MESCLUN_CAP+1)</x:f>
        <x:v>3</x:v>
      </x:c>
      <x:c r="L8171" s="266" t="n">
        <x:f>SUM(I8171:K8171)</x:f>
        <x:v>25</x:v>
      </x:c>
      <x:c r="M8171" s="267" t="n">
        <x:f>I8171*TOMATO_HOURS*WEEKS*(1+TOMATO_DIM)^I8171+J8171*CARROT_HOURS*WEEKS*(1+CARROT_DIM)^J8171+K8171*MESCLUN_HOURS*WEEKS*(1+MESCLUN_DIM)^K8171</x:f>
        <x:v>3913.654055039465</x:v>
      </x:c>
      <x:c r="N8171" s="267" t="n">
        <x:f>MAX(M8171-FARMER_HOURS,0)/TEMP_HOURS_PER_WORKER</x:f>
        <x:v>2.2178153159996286</x:v>
      </x:c>
      <x:c r="O8171" s="268" t="n">
        <x:f>I8171*TOMATO_PRICE+J8171*CARROT_PRICE+K8171*MESCLUN_PRICE</x:f>
        <x:v>134640</x:v>
      </x:c>
      <x:c r="P8171" s="268" t="n">
        <x:f>I8171*TOMATO_FERTILIZER+J8171*CARROT_FERTILIZER+K8171*MESCLUN_FERTILIZER</x:f>
        <x:v>17600</x:v>
      </x:c>
      <x:c r="Q8171" s="268" t="n">
        <x:f>MIN(M8171,FARMER_HOURS)*FARMER_RATE+MAX(M8171-FARMER_HOURS,0)*TEMP_RATE</x:f>
        <x:v>80445.38289999071</x:v>
      </x:c>
      <x:c r="R8171" s="268" t="n">
        <x:f>O8171-P8171-Q8171-FIXED_COST</x:f>
        <x:v>16594.617100009287</x:v>
      </x:c>
      <x:c r="S8171" s="139" t="str">
        <x:f>IF(AND(L8171&lt;=TOTAL_BED_CAP,N8171&lt;=TEMP_WORKER_CAP),"YES","NO")</x:f>
        <x:v>YES</x:v>
      </x:c>
      <x:c r="T8171" s="139" t="n">
        <x:f>IF(S8171="YES",R8171,-1E+99)</x:f>
        <x:v>16594.617100009287</x:v>
      </x:c>
    </x:row>
    <x:row r="8172">
      <x:c r="A8172" s="139"/>
      <x:c r="B8172" s="139"/>
      <x:c r="C8172" s="139"/>
      <x:c r="D8172" s="139"/>
      <x:c r="E8172" s="139"/>
      <x:c r="F8172" s="139"/>
      <x:c r="G8172" s="139"/>
      <x:c r="H8172" s="139"/>
      <x:c r="I8172" s="266" t="n">
        <x:f>INT((ROW()-ROW($I$46))/((CARROT_CAP+1)*(MESCLUN_CAP+1)))</x:f>
        <x:v>12</x:v>
      </x:c>
      <x:c r="J8172" s="266" t="n">
        <x:f>MOD(INT((ROW()-ROW($I$46))/(MESCLUN_CAP+1)),CARROT_CAP+1)</x:f>
        <x:v>10</x:v>
      </x:c>
      <x:c r="K8172" s="266" t="n">
        <x:f>MOD(ROW()-ROW($I$46),MESCLUN_CAP+1)</x:f>
        <x:v>4</x:v>
      </x:c>
      <x:c r="L8172" s="266" t="n">
        <x:f>SUM(I8172:K8172)</x:f>
        <x:v>26</x:v>
      </x:c>
      <x:c r="M8172" s="267" t="n">
        <x:f>I8172*TOMATO_HOURS*WEEKS*(1+TOMATO_DIM)^I8172+J8172*CARROT_HOURS*WEEKS*(1+CARROT_DIM)^J8172+K8172*MESCLUN_HOURS*WEEKS*(1+MESCLUN_DIM)^K8172</x:f>
        <x:v>3962.6981707621217</x:v>
      </x:c>
      <x:c r="N8172" s="267" t="n">
        <x:f>MAX(M8172-FARMER_HOURS,0)/TEMP_HOURS_PER_WORKER</x:f>
        <x:v>2.2518737296959177</x:v>
      </x:c>
      <x:c r="O8172" s="268" t="n">
        <x:f>I8172*TOMATO_PRICE+J8172*CARROT_PRICE+K8172*MESCLUN_PRICE</x:f>
        <x:v>137340</x:v>
      </x:c>
      <x:c r="P8172" s="268" t="n">
        <x:f>I8172*TOMATO_FERTILIZER+J8172*CARROT_FERTILIZER+K8172*MESCLUN_FERTILIZER</x:f>
        <x:v>18480</x:v>
      </x:c>
      <x:c r="Q8172" s="268" t="n">
        <x:f>MIN(M8172,FARMER_HOURS)*FARMER_RATE+MAX(M8172-FARMER_HOURS,0)*TEMP_RATE</x:f>
        <x:v>81296.84324239794</x:v>
      </x:c>
      <x:c r="R8172" s="268" t="n">
        <x:f>O8172-P8172-Q8172-FIXED_COST</x:f>
        <x:v>17563.15675760206</x:v>
      </x:c>
      <x:c r="S8172" s="139" t="str">
        <x:f>IF(AND(L8172&lt;=TOTAL_BED_CAP,N8172&lt;=TEMP_WORKER_CAP),"YES","NO")</x:f>
        <x:v>YES</x:v>
      </x:c>
      <x:c r="T8172" s="139" t="n">
        <x:f>IF(S8172="YES",R8172,-1E+99)</x:f>
        <x:v>17563.15675760206</x:v>
      </x:c>
    </x:row>
    <x:row r="8173">
      <x:c r="A8173" s="139"/>
      <x:c r="B8173" s="139"/>
      <x:c r="C8173" s="139"/>
      <x:c r="D8173" s="139"/>
      <x:c r="E8173" s="139"/>
      <x:c r="F8173" s="139"/>
      <x:c r="G8173" s="139"/>
      <x:c r="H8173" s="139"/>
      <x:c r="I8173" s="266" t="n">
        <x:f>INT((ROW()-ROW($I$46))/((CARROT_CAP+1)*(MESCLUN_CAP+1)))</x:f>
        <x:v>12</x:v>
      </x:c>
      <x:c r="J8173" s="266" t="n">
        <x:f>MOD(INT((ROW()-ROW($I$46))/(MESCLUN_CAP+1)),CARROT_CAP+1)</x:f>
        <x:v>10</x:v>
      </x:c>
      <x:c r="K8173" s="266" t="n">
        <x:f>MOD(ROW()-ROW($I$46),MESCLUN_CAP+1)</x:f>
        <x:v>5</x:v>
      </x:c>
      <x:c r="L8173" s="266" t="n">
        <x:f>SUM(I8173:K8173)</x:f>
        <x:v>27</x:v>
      </x:c>
      <x:c r="M8173" s="267" t="n">
        <x:f>I8173*TOMATO_HOURS*WEEKS*(1+TOMATO_DIM)^I8173+J8173*CARROT_HOURS*WEEKS*(1+CARROT_DIM)^J8173+K8173*MESCLUN_HOURS*WEEKS*(1+MESCLUN_DIM)^K8173</x:f>
        <x:v>4012.946494683325</x:v>
      </x:c>
      <x:c r="N8173" s="267" t="n">
        <x:f>MAX(M8173-FARMER_HOURS,0)/TEMP_HOURS_PER_WORKER</x:f>
        <x:v>2.2867683990856422</x:v>
      </x:c>
      <x:c r="O8173" s="268" t="n">
        <x:f>I8173*TOMATO_PRICE+J8173*CARROT_PRICE+K8173*MESCLUN_PRICE</x:f>
        <x:v>140040</x:v>
      </x:c>
      <x:c r="P8173" s="268" t="n">
        <x:f>I8173*TOMATO_FERTILIZER+J8173*CARROT_FERTILIZER+K8173*MESCLUN_FERTILIZER</x:f>
        <x:v>19360</x:v>
      </x:c>
      <x:c r="Q8173" s="268" t="n">
        <x:f>MIN(M8173,FARMER_HOURS)*FARMER_RATE+MAX(M8173-FARMER_HOURS,0)*TEMP_RATE</x:f>
        <x:v>82169.20997714106</x:v>
      </x:c>
      <x:c r="R8173" s="268" t="n">
        <x:f>O8173-P8173-Q8173-FIXED_COST</x:f>
        <x:v>18510.790022858942</x:v>
      </x:c>
      <x:c r="S8173" s="139" t="str">
        <x:f>IF(AND(L8173&lt;=TOTAL_BED_CAP,N8173&lt;=TEMP_WORKER_CAP),"YES","NO")</x:f>
        <x:v>YES</x:v>
      </x:c>
      <x:c r="T8173" s="139" t="n">
        <x:f>IF(S8173="YES",R8173,-1E+99)</x:f>
        <x:v>18510.790022858942</x:v>
      </x:c>
    </x:row>
    <x:row r="8174">
      <x:c r="A8174" s="139"/>
      <x:c r="B8174" s="139"/>
      <x:c r="C8174" s="139"/>
      <x:c r="D8174" s="139"/>
      <x:c r="E8174" s="139"/>
      <x:c r="F8174" s="139"/>
      <x:c r="G8174" s="139"/>
      <x:c r="H8174" s="139"/>
      <x:c r="I8174" s="266" t="n">
        <x:f>INT((ROW()-ROW($I$46))/((CARROT_CAP+1)*(MESCLUN_CAP+1)))</x:f>
        <x:v>12</x:v>
      </x:c>
      <x:c r="J8174" s="266" t="n">
        <x:f>MOD(INT((ROW()-ROW($I$46))/(MESCLUN_CAP+1)),CARROT_CAP+1)</x:f>
        <x:v>10</x:v>
      </x:c>
      <x:c r="K8174" s="266" t="n">
        <x:f>MOD(ROW()-ROW($I$46),MESCLUN_CAP+1)</x:f>
        <x:v>6</x:v>
      </x:c>
      <x:c r="L8174" s="266" t="n">
        <x:f>SUM(I8174:K8174)</x:f>
        <x:v>28</x:v>
      </x:c>
      <x:c r="M8174" s="267" t="n">
        <x:f>I8174*TOMATO_HOURS*WEEKS*(1+TOMATO_DIM)^I8174+J8174*CARROT_HOURS*WEEKS*(1+CARROT_DIM)^J8174+K8174*MESCLUN_HOURS*WEEKS*(1+MESCLUN_DIM)^K8174</x:f>
        <x:v>4064.421468864958</x:v>
      </x:c>
      <x:c r="N8174" s="267" t="n">
        <x:f>MAX(M8174-FARMER_HOURS,0)/TEMP_HOURS_PER_WORKER</x:f>
        <x:v>2.3225149089339987</x:v>
      </x:c>
      <x:c r="O8174" s="268" t="n">
        <x:f>I8174*TOMATO_PRICE+J8174*CARROT_PRICE+K8174*MESCLUN_PRICE</x:f>
        <x:v>142740</x:v>
      </x:c>
      <x:c r="P8174" s="268" t="n">
        <x:f>I8174*TOMATO_FERTILIZER+J8174*CARROT_FERTILIZER+K8174*MESCLUN_FERTILIZER</x:f>
        <x:v>20240</x:v>
      </x:c>
      <x:c r="Q8174" s="268" t="n">
        <x:f>MIN(M8174,FARMER_HOURS)*FARMER_RATE+MAX(M8174-FARMER_HOURS,0)*TEMP_RATE</x:f>
        <x:v>83062.87272334997</x:v>
      </x:c>
      <x:c r="R8174" s="268" t="n">
        <x:f>O8174-P8174-Q8174-FIXED_COST</x:f>
        <x:v>19437.127276650033</x:v>
      </x:c>
      <x:c r="S8174" s="139" t="str">
        <x:f>IF(AND(L8174&lt;=TOTAL_BED_CAP,N8174&lt;=TEMP_WORKER_CAP),"YES","NO")</x:f>
        <x:v>YES</x:v>
      </x:c>
      <x:c r="T8174" s="139" t="n">
        <x:f>IF(S8174="YES",R8174,-1E+99)</x:f>
        <x:v>19437.127276650033</x:v>
      </x:c>
    </x:row>
    <x:row r="8175">
      <x:c r="A8175" s="139"/>
      <x:c r="B8175" s="139"/>
      <x:c r="C8175" s="139"/>
      <x:c r="D8175" s="139"/>
      <x:c r="E8175" s="139"/>
      <x:c r="F8175" s="139"/>
      <x:c r="G8175" s="139"/>
      <x:c r="H8175" s="139"/>
      <x:c r="I8175" s="266" t="n">
        <x:f>INT((ROW()-ROW($I$46))/((CARROT_CAP+1)*(MESCLUN_CAP+1)))</x:f>
        <x:v>12</x:v>
      </x:c>
      <x:c r="J8175" s="266" t="n">
        <x:f>MOD(INT((ROW()-ROW($I$46))/(MESCLUN_CAP+1)),CARROT_CAP+1)</x:f>
        <x:v>10</x:v>
      </x:c>
      <x:c r="K8175" s="266" t="n">
        <x:f>MOD(ROW()-ROW($I$46),MESCLUN_CAP+1)</x:f>
        <x:v>7</x:v>
      </x:c>
      <x:c r="L8175" s="266" t="n">
        <x:f>SUM(I8175:K8175)</x:f>
        <x:v>29</x:v>
      </x:c>
      <x:c r="M8175" s="267" t="n">
        <x:f>I8175*TOMATO_HOURS*WEEKS*(1+TOMATO_DIM)^I8175+J8175*CARROT_HOURS*WEEKS*(1+CARROT_DIM)^J8175+K8175*MESCLUN_HOURS*WEEKS*(1+MESCLUN_DIM)^K8175</x:f>
        <x:v>4117.145908262919</x:v>
      </x:c>
      <x:c r="N8175" s="267" t="n">
        <x:f>MAX(M8175-FARMER_HOURS,0)/TEMP_HOURS_PER_WORKER</x:f>
        <x:v>2.3591291029603605</x:v>
      </x:c>
      <x:c r="O8175" s="268" t="n">
        <x:f>I8175*TOMATO_PRICE+J8175*CARROT_PRICE+K8175*MESCLUN_PRICE</x:f>
        <x:v>145440</x:v>
      </x:c>
      <x:c r="P8175" s="268" t="n">
        <x:f>I8175*TOMATO_FERTILIZER+J8175*CARROT_FERTILIZER+K8175*MESCLUN_FERTILIZER</x:f>
        <x:v>21120</x:v>
      </x:c>
      <x:c r="Q8175" s="268" t="n">
        <x:f>MIN(M8175,FARMER_HOURS)*FARMER_RATE+MAX(M8175-FARMER_HOURS,0)*TEMP_RATE</x:f>
        <x:v>83978.22757400901</x:v>
      </x:c>
      <x:c r="R8175" s="268" t="n">
        <x:f>O8175-P8175-Q8175-FIXED_COST</x:f>
        <x:v>20341.77242599099</x:v>
      </x:c>
      <x:c r="S8175" s="139" t="str">
        <x:f>IF(AND(L8175&lt;=TOTAL_BED_CAP,N8175&lt;=TEMP_WORKER_CAP),"YES","NO")</x:f>
        <x:v>YES</x:v>
      </x:c>
      <x:c r="T8175" s="139" t="n">
        <x:f>IF(S8175="YES",R8175,-1E+99)</x:f>
        <x:v>20341.77242599099</x:v>
      </x:c>
    </x:row>
    <x:row r="8176">
      <x:c r="A8176" s="139"/>
      <x:c r="B8176" s="139"/>
      <x:c r="C8176" s="139"/>
      <x:c r="D8176" s="139"/>
      <x:c r="E8176" s="139"/>
      <x:c r="F8176" s="139"/>
      <x:c r="G8176" s="139"/>
      <x:c r="H8176" s="139"/>
      <x:c r="I8176" s="266" t="n">
        <x:f>INT((ROW()-ROW($I$46))/((CARROT_CAP+1)*(MESCLUN_CAP+1)))</x:f>
        <x:v>12</x:v>
      </x:c>
      <x:c r="J8176" s="266" t="n">
        <x:f>MOD(INT((ROW()-ROW($I$46))/(MESCLUN_CAP+1)),CARROT_CAP+1)</x:f>
        <x:v>10</x:v>
      </x:c>
      <x:c r="K8176" s="266" t="n">
        <x:f>MOD(ROW()-ROW($I$46),MESCLUN_CAP+1)</x:f>
        <x:v>8</x:v>
      </x:c>
      <x:c r="L8176" s="266" t="n">
        <x:f>SUM(I8176:K8176)</x:f>
        <x:v>30</x:v>
      </x:c>
      <x:c r="M8176" s="267" t="n">
        <x:f>I8176*TOMATO_HOURS*WEEKS*(1+TOMATO_DIM)^I8176+J8176*CARROT_HOURS*WEEKS*(1+CARROT_DIM)^J8176+K8176*MESCLUN_HOURS*WEEKS*(1+MESCLUN_DIM)^K8176</x:f>
        <x:v>4171.143006542899</x:v>
      </x:c>
      <x:c r="N8176" s="267" t="n">
        <x:f>MAX(M8176-FARMER_HOURS,0)/TEMP_HOURS_PER_WORKER</x:f>
        <x:v>2.396627087877013</x:v>
      </x:c>
      <x:c r="O8176" s="268" t="n">
        <x:f>I8176*TOMATO_PRICE+J8176*CARROT_PRICE+K8176*MESCLUN_PRICE</x:f>
        <x:v>148140</x:v>
      </x:c>
      <x:c r="P8176" s="268" t="n">
        <x:f>I8176*TOMATO_FERTILIZER+J8176*CARROT_FERTILIZER+K8176*MESCLUN_FERTILIZER</x:f>
        <x:v>22000</x:v>
      </x:c>
      <x:c r="Q8176" s="268" t="n">
        <x:f>MIN(M8176,FARMER_HOURS)*FARMER_RATE+MAX(M8176-FARMER_HOURS,0)*TEMP_RATE</x:f>
        <x:v>84915.67719692533</x:v>
      </x:c>
      <x:c r="R8176" s="268" t="n">
        <x:f>O8176-P8176-Q8176-FIXED_COST</x:f>
        <x:v>21224.32280307467</x:v>
      </x:c>
      <x:c r="S8176" s="139" t="str">
        <x:f>IF(AND(L8176&lt;=TOTAL_BED_CAP,N8176&lt;=TEMP_WORKER_CAP),"YES","NO")</x:f>
        <x:v>YES</x:v>
      </x:c>
      <x:c r="T8176" s="139" t="n">
        <x:f>IF(S8176="YES",R8176,-1E+99)</x:f>
        <x:v>21224.32280307467</x:v>
      </x:c>
    </x:row>
    <x:row r="8177">
      <x:c r="A8177" s="139"/>
      <x:c r="B8177" s="139"/>
      <x:c r="C8177" s="139"/>
      <x:c r="D8177" s="139"/>
      <x:c r="E8177" s="139"/>
      <x:c r="F8177" s="139"/>
      <x:c r="G8177" s="139"/>
      <x:c r="H8177" s="139"/>
      <x:c r="I8177" s="266" t="n">
        <x:f>INT((ROW()-ROW($I$46))/((CARROT_CAP+1)*(MESCLUN_CAP+1)))</x:f>
        <x:v>12</x:v>
      </x:c>
      <x:c r="J8177" s="266" t="n">
        <x:f>MOD(INT((ROW()-ROW($I$46))/(MESCLUN_CAP+1)),CARROT_CAP+1)</x:f>
        <x:v>10</x:v>
      </x:c>
      <x:c r="K8177" s="266" t="n">
        <x:f>MOD(ROW()-ROW($I$46),MESCLUN_CAP+1)</x:f>
        <x:v>9</x:v>
      </x:c>
      <x:c r="L8177" s="266" t="n">
        <x:f>SUM(I8177:K8177)</x:f>
        <x:v>31</x:v>
      </x:c>
      <x:c r="M8177" s="267" t="n">
        <x:f>I8177*TOMATO_HOURS*WEEKS*(1+TOMATO_DIM)^I8177+J8177*CARROT_HOURS*WEEKS*(1+CARROT_DIM)^J8177+K8177*MESCLUN_HOURS*WEEKS*(1+MESCLUN_DIM)^K8177</x:f>
        <x:v>4226.4363419832935</x:v>
      </x:c>
      <x:c r="N8177" s="267" t="n">
        <x:f>MAX(M8177-FARMER_HOURS,0)/TEMP_HOURS_PER_WORKER</x:f>
        <x:v>2.4350252374883983</x:v>
      </x:c>
      <x:c r="O8177" s="268" t="n">
        <x:f>I8177*TOMATO_PRICE+J8177*CARROT_PRICE+K8177*MESCLUN_PRICE</x:f>
        <x:v>150840</x:v>
      </x:c>
      <x:c r="P8177" s="268" t="n">
        <x:f>I8177*TOMATO_FERTILIZER+J8177*CARROT_FERTILIZER+K8177*MESCLUN_FERTILIZER</x:f>
        <x:v>22880</x:v>
      </x:c>
      <x:c r="Q8177" s="268" t="n">
        <x:f>MIN(M8177,FARMER_HOURS)*FARMER_RATE+MAX(M8177-FARMER_HOURS,0)*TEMP_RATE</x:f>
        <x:v>85875.63093720996</x:v>
      </x:c>
      <x:c r="R8177" s="268" t="n">
        <x:f>O8177-P8177-Q8177-FIXED_COST</x:f>
        <x:v>22084.369062790036</x:v>
      </x:c>
      <x:c r="S8177" s="139" t="str">
        <x:f>IF(AND(L8177&lt;=TOTAL_BED_CAP,N8177&lt;=TEMP_WORKER_CAP),"YES","NO")</x:f>
        <x:v>YES</x:v>
      </x:c>
      <x:c r="T8177" s="139" t="n">
        <x:f>IF(S8177="YES",R8177,-1E+99)</x:f>
        <x:v>22084.369062790036</x:v>
      </x:c>
    </x:row>
    <x:row r="8178">
      <x:c r="A8178" s="139"/>
      <x:c r="B8178" s="139"/>
      <x:c r="C8178" s="139"/>
      <x:c r="D8178" s="139"/>
      <x:c r="E8178" s="139"/>
      <x:c r="F8178" s="139"/>
      <x:c r="G8178" s="139"/>
      <x:c r="H8178" s="139"/>
      <x:c r="I8178" s="266" t="n">
        <x:f>INT((ROW()-ROW($I$46))/((CARROT_CAP+1)*(MESCLUN_CAP+1)))</x:f>
        <x:v>12</x:v>
      </x:c>
      <x:c r="J8178" s="266" t="n">
        <x:f>MOD(INT((ROW()-ROW($I$46))/(MESCLUN_CAP+1)),CARROT_CAP+1)</x:f>
        <x:v>10</x:v>
      </x:c>
      <x:c r="K8178" s="266" t="n">
        <x:f>MOD(ROW()-ROW($I$46),MESCLUN_CAP+1)</x:f>
        <x:v>10</x:v>
      </x:c>
      <x:c r="L8178" s="266" t="n">
        <x:f>SUM(I8178:K8178)</x:f>
        <x:v>32</x:v>
      </x:c>
      <x:c r="M8178" s="267" t="n">
        <x:f>I8178*TOMATO_HOURS*WEEKS*(1+TOMATO_DIM)^I8178+J8178*CARROT_HOURS*WEEKS*(1+CARROT_DIM)^J8178+K8178*MESCLUN_HOURS*WEEKS*(1+MESCLUN_DIM)^K8178</x:f>
        <x:v>4283.049883466506</x:v>
      </x:c>
      <x:c r="N8178" s="267" t="n">
        <x:f>MAX(M8178-FARMER_HOURS,0)/TEMP_HOURS_PER_WORKER</x:f>
        <x:v>2.47434019685174</x:v>
      </x:c>
      <x:c r="O8178" s="268" t="n">
        <x:f>I8178*TOMATO_PRICE+J8178*CARROT_PRICE+K8178*MESCLUN_PRICE</x:f>
        <x:v>153540</x:v>
      </x:c>
      <x:c r="P8178" s="268" t="n">
        <x:f>I8178*TOMATO_FERTILIZER+J8178*CARROT_FERTILIZER+K8178*MESCLUN_FERTILIZER</x:f>
        <x:v>23760</x:v>
      </x:c>
      <x:c r="Q8178" s="268" t="n">
        <x:f>MIN(M8178,FARMER_HOURS)*FARMER_RATE+MAX(M8178-FARMER_HOURS,0)*TEMP_RATE</x:f>
        <x:v>86858.5049212935</x:v>
      </x:c>
      <x:c r="R8178" s="268" t="n">
        <x:f>O8178-P8178-Q8178-FIXED_COST</x:f>
        <x:v>22921.495078706503</x:v>
      </x:c>
      <x:c r="S8178" s="139" t="str">
        <x:f>IF(AND(L8178&lt;=TOTAL_BED_CAP,N8178&lt;=TEMP_WORKER_CAP),"YES","NO")</x:f>
        <x:v>YES</x:v>
      </x:c>
      <x:c r="T8178" s="139" t="n">
        <x:f>IF(S8178="YES",R8178,-1E+99)</x:f>
        <x:v>22921.495078706503</x:v>
      </x:c>
    </x:row>
    <x:row r="8179">
      <x:c r="A8179" s="139"/>
      <x:c r="B8179" s="139"/>
      <x:c r="C8179" s="139"/>
      <x:c r="D8179" s="139"/>
      <x:c r="E8179" s="139"/>
      <x:c r="F8179" s="139"/>
      <x:c r="G8179" s="139"/>
      <x:c r="H8179" s="139"/>
      <x:c r="I8179" s="266" t="n">
        <x:f>INT((ROW()-ROW($I$46))/((CARROT_CAP+1)*(MESCLUN_CAP+1)))</x:f>
        <x:v>12</x:v>
      </x:c>
      <x:c r="J8179" s="266" t="n">
        <x:f>MOD(INT((ROW()-ROW($I$46))/(MESCLUN_CAP+1)),CARROT_CAP+1)</x:f>
        <x:v>10</x:v>
      </x:c>
      <x:c r="K8179" s="266" t="n">
        <x:f>MOD(ROW()-ROW($I$46),MESCLUN_CAP+1)</x:f>
        <x:v>11</x:v>
      </x:c>
      <x:c r="L8179" s="266" t="n">
        <x:f>SUM(I8179:K8179)</x:f>
        <x:v>33</x:v>
      </x:c>
      <x:c r="M8179" s="267" t="n">
        <x:f>I8179*TOMATO_HOURS*WEEKS*(1+TOMATO_DIM)^I8179+J8179*CARROT_HOURS*WEEKS*(1+CARROT_DIM)^J8179+K8179*MESCLUN_HOURS*WEEKS*(1+MESCLUN_DIM)^K8179</x:f>
        <x:v>4341.007996559945</x:v>
      </x:c>
      <x:c r="N8179" s="267" t="n">
        <x:f>MAX(M8179-FARMER_HOURS,0)/TEMP_HOURS_PER_WORKER</x:f>
        <x:v>2.514588886499962</x:v>
      </x:c>
      <x:c r="O8179" s="268" t="n">
        <x:f>I8179*TOMATO_PRICE+J8179*CARROT_PRICE+K8179*MESCLUN_PRICE</x:f>
        <x:v>156240</x:v>
      </x:c>
      <x:c r="P8179" s="268" t="n">
        <x:f>I8179*TOMATO_FERTILIZER+J8179*CARROT_FERTILIZER+K8179*MESCLUN_FERTILIZER</x:f>
        <x:v>24640</x:v>
      </x:c>
      <x:c r="Q8179" s="268" t="n">
        <x:f>MIN(M8179,FARMER_HOURS)*FARMER_RATE+MAX(M8179-FARMER_HOURS,0)*TEMP_RATE</x:f>
        <x:v>87864.72216249905</x:v>
      </x:c>
      <x:c r="R8179" s="268" t="n">
        <x:f>O8179-P8179-Q8179-FIXED_COST</x:f>
        <x:v>23735.27783750095</x:v>
      </x:c>
      <x:c r="S8179" s="139" t="str">
        <x:f>IF(AND(L8179&lt;=TOTAL_BED_CAP,N8179&lt;=TEMP_WORKER_CAP),"YES","NO")</x:f>
        <x:v>YES</x:v>
      </x:c>
      <x:c r="T8179" s="139" t="n">
        <x:f>IF(S8179="YES",R8179,-1E+99)</x:f>
        <x:v>23735.27783750095</x:v>
      </x:c>
    </x:row>
    <x:row r="8180">
      <x:c r="A8180" s="139"/>
      <x:c r="B8180" s="139"/>
      <x:c r="C8180" s="139"/>
      <x:c r="D8180" s="139"/>
      <x:c r="E8180" s="139"/>
      <x:c r="F8180" s="139"/>
      <x:c r="G8180" s="139"/>
      <x:c r="H8180" s="139"/>
      <x:c r="I8180" s="266" t="n">
        <x:f>INT((ROW()-ROW($I$46))/((CARROT_CAP+1)*(MESCLUN_CAP+1)))</x:f>
        <x:v>12</x:v>
      </x:c>
      <x:c r="J8180" s="266" t="n">
        <x:f>MOD(INT((ROW()-ROW($I$46))/(MESCLUN_CAP+1)),CARROT_CAP+1)</x:f>
        <x:v>10</x:v>
      </x:c>
      <x:c r="K8180" s="266" t="n">
        <x:f>MOD(ROW()-ROW($I$46),MESCLUN_CAP+1)</x:f>
        <x:v>12</x:v>
      </x:c>
      <x:c r="L8180" s="266" t="n">
        <x:f>SUM(I8180:K8180)</x:f>
        <x:v>34</x:v>
      </x:c>
      <x:c r="M8180" s="267" t="n">
        <x:f>I8180*TOMATO_HOURS*WEEKS*(1+TOMATO_DIM)^I8180+J8180*CARROT_HOURS*WEEKS*(1+CARROT_DIM)^J8180+K8180*MESCLUN_HOURS*WEEKS*(1+MESCLUN_DIM)^K8180</x:f>
        <x:v>4400.335449688009</x:v>
      </x:c>
      <x:c r="N8180" s="267" t="n">
        <x:f>MAX(M8180-FARMER_HOURS,0)/TEMP_HOURS_PER_WORKER</x:f>
        <x:v>2.5557885067277843</x:v>
      </x:c>
      <x:c r="O8180" s="268" t="n">
        <x:f>I8180*TOMATO_PRICE+J8180*CARROT_PRICE+K8180*MESCLUN_PRICE</x:f>
        <x:v>158940</x:v>
      </x:c>
      <x:c r="P8180" s="268" t="n">
        <x:f>I8180*TOMATO_FERTILIZER+J8180*CARROT_FERTILIZER+K8180*MESCLUN_FERTILIZER</x:f>
        <x:v>25520</x:v>
      </x:c>
      <x:c r="Q8180" s="268" t="n">
        <x:f>MIN(M8180,FARMER_HOURS)*FARMER_RATE+MAX(M8180-FARMER_HOURS,0)*TEMP_RATE</x:f>
        <x:v>88894.71266819461</x:v>
      </x:c>
      <x:c r="R8180" s="268" t="n">
        <x:f>O8180-P8180-Q8180-FIXED_COST</x:f>
        <x:v>24525.28733180539</x:v>
      </x:c>
      <x:c r="S8180" s="139" t="str">
        <x:f>IF(AND(L8180&lt;=TOTAL_BED_CAP,N8180&lt;=TEMP_WORKER_CAP),"YES","NO")</x:f>
        <x:v>YES</x:v>
      </x:c>
      <x:c r="T8180" s="139" t="n">
        <x:f>IF(S8180="YES",R8180,-1E+99)</x:f>
        <x:v>24525.28733180539</x:v>
      </x:c>
    </x:row>
    <x:row r="8181">
      <x:c r="A8181" s="139"/>
      <x:c r="B8181" s="139"/>
      <x:c r="C8181" s="139"/>
      <x:c r="D8181" s="139"/>
      <x:c r="E8181" s="139"/>
      <x:c r="F8181" s="139"/>
      <x:c r="G8181" s="139"/>
      <x:c r="H8181" s="139"/>
      <x:c r="I8181" s="266" t="n">
        <x:f>INT((ROW()-ROW($I$46))/((CARROT_CAP+1)*(MESCLUN_CAP+1)))</x:f>
        <x:v>12</x:v>
      </x:c>
      <x:c r="J8181" s="266" t="n">
        <x:f>MOD(INT((ROW()-ROW($I$46))/(MESCLUN_CAP+1)),CARROT_CAP+1)</x:f>
        <x:v>10</x:v>
      </x:c>
      <x:c r="K8181" s="266" t="n">
        <x:f>MOD(ROW()-ROW($I$46),MESCLUN_CAP+1)</x:f>
        <x:v>13</x:v>
      </x:c>
      <x:c r="L8181" s="266" t="n">
        <x:f>SUM(I8181:K8181)</x:f>
        <x:v>35</x:v>
      </x:c>
      <x:c r="M8181" s="267" t="n">
        <x:f>I8181*TOMATO_HOURS*WEEKS*(1+TOMATO_DIM)^I8181+J8181*CARROT_HOURS*WEEKS*(1+CARROT_DIM)^J8181+K8181*MESCLUN_HOURS*WEEKS*(1+MESCLUN_DIM)^K8181</x:f>
        <x:v>4461.057420396393</x:v>
      </x:c>
      <x:c r="N8181" s="267" t="n">
        <x:f>MAX(M8181-FARMER_HOURS,0)/TEMP_HOURS_PER_WORKER</x:f>
        <x:v>2.5979565419419397</x:v>
      </x:c>
      <x:c r="O8181" s="268" t="n">
        <x:f>I8181*TOMATO_PRICE+J8181*CARROT_PRICE+K8181*MESCLUN_PRICE</x:f>
        <x:v>161640</x:v>
      </x:c>
      <x:c r="P8181" s="268" t="n">
        <x:f>I8181*TOMATO_FERTILIZER+J8181*CARROT_FERTILIZER+K8181*MESCLUN_FERTILIZER</x:f>
        <x:v>26400</x:v>
      </x:c>
      <x:c r="Q8181" s="268" t="n">
        <x:f>MIN(M8181,FARMER_HOURS)*FARMER_RATE+MAX(M8181-FARMER_HOURS,0)*TEMP_RATE</x:f>
        <x:v>89948.9135485485</x:v>
      </x:c>
      <x:c r="R8181" s="268" t="n">
        <x:f>O8181-P8181-Q8181-FIXED_COST</x:f>
        <x:v>25291.086451451498</x:v>
      </x:c>
      <x:c r="S8181" s="139" t="str">
        <x:f>IF(AND(L8181&lt;=TOTAL_BED_CAP,N8181&lt;=TEMP_WORKER_CAP),"YES","NO")</x:f>
        <x:v>YES</x:v>
      </x:c>
      <x:c r="T8181" s="139" t="n">
        <x:f>IF(S8181="YES",R8181,-1E+99)</x:f>
        <x:v>25291.086451451498</x:v>
      </x:c>
    </x:row>
    <x:row r="8182">
      <x:c r="A8182" s="139"/>
      <x:c r="B8182" s="139"/>
      <x:c r="C8182" s="139"/>
      <x:c r="D8182" s="139"/>
      <x:c r="E8182" s="139"/>
      <x:c r="F8182" s="139"/>
      <x:c r="G8182" s="139"/>
      <x:c r="H8182" s="139"/>
      <x:c r="I8182" s="266" t="n">
        <x:f>INT((ROW()-ROW($I$46))/((CARROT_CAP+1)*(MESCLUN_CAP+1)))</x:f>
        <x:v>12</x:v>
      </x:c>
      <x:c r="J8182" s="266" t="n">
        <x:f>MOD(INT((ROW()-ROW($I$46))/(MESCLUN_CAP+1)),CARROT_CAP+1)</x:f>
        <x:v>10</x:v>
      </x:c>
      <x:c r="K8182" s="266" t="n">
        <x:f>MOD(ROW()-ROW($I$46),MESCLUN_CAP+1)</x:f>
        <x:v>14</x:v>
      </x:c>
      <x:c r="L8182" s="266" t="n">
        <x:f>SUM(I8182:K8182)</x:f>
        <x:v>36</x:v>
      </x:c>
      <x:c r="M8182" s="267" t="n">
        <x:f>I8182*TOMATO_HOURS*WEEKS*(1+TOMATO_DIM)^I8182+J8182*CARROT_HOURS*WEEKS*(1+CARROT_DIM)^J8182+K8182*MESCLUN_HOURS*WEEKS*(1+MESCLUN_DIM)^K8182</x:f>
        <x:v>4523.199501710054</x:v>
      </x:c>
      <x:c r="N8182" s="267" t="n">
        <x:f>MAX(M8182-FARMER_HOURS,0)/TEMP_HOURS_PER_WORKER</x:f>
        <x:v>2.6411107650764265</x:v>
      </x:c>
      <x:c r="O8182" s="268" t="n">
        <x:f>I8182*TOMATO_PRICE+J8182*CARROT_PRICE+K8182*MESCLUN_PRICE</x:f>
        <x:v>164340</x:v>
      </x:c>
      <x:c r="P8182" s="268" t="n">
        <x:f>I8182*TOMATO_FERTILIZER+J8182*CARROT_FERTILIZER+K8182*MESCLUN_FERTILIZER</x:f>
        <x:v>27280</x:v>
      </x:c>
      <x:c r="Q8182" s="268" t="n">
        <x:f>MIN(M8182,FARMER_HOURS)*FARMER_RATE+MAX(M8182-FARMER_HOURS,0)*TEMP_RATE</x:f>
        <x:v>91027.76912691066</x:v>
      </x:c>
      <x:c r="R8182" s="268" t="n">
        <x:f>O8182-P8182-Q8182-FIXED_COST</x:f>
        <x:v>26032.230873089342</x:v>
      </x:c>
      <x:c r="S8182" s="139" t="str">
        <x:f>IF(AND(L8182&lt;=TOTAL_BED_CAP,N8182&lt;=TEMP_WORKER_CAP),"YES","NO")</x:f>
        <x:v>YES</x:v>
      </x:c>
      <x:c r="T8182" s="139" t="n">
        <x:f>IF(S8182="YES",R8182,-1E+99)</x:f>
        <x:v>26032.230873089342</x:v>
      </x:c>
    </x:row>
    <x:row r="8183">
      <x:c r="A8183" s="139"/>
      <x:c r="B8183" s="139"/>
      <x:c r="C8183" s="139"/>
      <x:c r="D8183" s="139"/>
      <x:c r="E8183" s="139"/>
      <x:c r="F8183" s="139"/>
      <x:c r="G8183" s="139"/>
      <x:c r="H8183" s="139"/>
      <x:c r="I8183" s="266" t="n">
        <x:f>INT((ROW()-ROW($I$46))/((CARROT_CAP+1)*(MESCLUN_CAP+1)))</x:f>
        <x:v>12</x:v>
      </x:c>
      <x:c r="J8183" s="266" t="n">
        <x:f>MOD(INT((ROW()-ROW($I$46))/(MESCLUN_CAP+1)),CARROT_CAP+1)</x:f>
        <x:v>10</x:v>
      </x:c>
      <x:c r="K8183" s="266" t="n">
        <x:f>MOD(ROW()-ROW($I$46),MESCLUN_CAP+1)</x:f>
        <x:v>15</x:v>
      </x:c>
      <x:c r="L8183" s="266" t="n">
        <x:f>SUM(I8183:K8183)</x:f>
        <x:v>37</x:v>
      </x:c>
      <x:c r="M8183" s="267" t="n">
        <x:f>I8183*TOMATO_HOURS*WEEKS*(1+TOMATO_DIM)^I8183+J8183*CARROT_HOURS*WEEKS*(1+CARROT_DIM)^J8183+K8183*MESCLUN_HOURS*WEEKS*(1+MESCLUN_DIM)^K8183</x:f>
        <x:v>4586.787708586201</x:v>
      </x:c>
      <x:c r="N8183" s="267" t="n">
        <x:f>MAX(M8183-FARMER_HOURS,0)/TEMP_HOURS_PER_WORKER</x:f>
        <x:v>2.6852692420737507</x:v>
      </x:c>
      <x:c r="O8183" s="268" t="n">
        <x:f>I8183*TOMATO_PRICE+J8183*CARROT_PRICE+K8183*MESCLUN_PRICE</x:f>
        <x:v>167040</x:v>
      </x:c>
      <x:c r="P8183" s="268" t="n">
        <x:f>I8183*TOMATO_FERTILIZER+J8183*CARROT_FERTILIZER+K8183*MESCLUN_FERTILIZER</x:f>
        <x:v>28160</x:v>
      </x:c>
      <x:c r="Q8183" s="268" t="n">
        <x:f>MIN(M8183,FARMER_HOURS)*FARMER_RATE+MAX(M8183-FARMER_HOURS,0)*TEMP_RATE</x:f>
        <x:v>92131.73105184376</x:v>
      </x:c>
      <x:c r="R8183" s="268" t="n">
        <x:f>O8183-P8183-Q8183-FIXED_COST</x:f>
        <x:v>26748.26894815624</x:v>
      </x:c>
      <x:c r="S8183" s="139" t="str">
        <x:f>IF(AND(L8183&lt;=TOTAL_BED_CAP,N8183&lt;=TEMP_WORKER_CAP),"YES","NO")</x:f>
        <x:v>YES</x:v>
      </x:c>
      <x:c r="T8183" s="139" t="n">
        <x:f>IF(S8183="YES",R8183,-1E+99)</x:f>
        <x:v>26748.26894815624</x:v>
      </x:c>
    </x:row>
    <x:row r="8184">
      <x:c r="A8184" s="139"/>
      <x:c r="B8184" s="139"/>
      <x:c r="C8184" s="139"/>
      <x:c r="D8184" s="139"/>
      <x:c r="E8184" s="139"/>
      <x:c r="F8184" s="139"/>
      <x:c r="G8184" s="139"/>
      <x:c r="H8184" s="139"/>
      <x:c r="I8184" s="266" t="n">
        <x:f>INT((ROW()-ROW($I$46))/((CARROT_CAP+1)*(MESCLUN_CAP+1)))</x:f>
        <x:v>12</x:v>
      </x:c>
      <x:c r="J8184" s="266" t="n">
        <x:f>MOD(INT((ROW()-ROW($I$46))/(MESCLUN_CAP+1)),CARROT_CAP+1)</x:f>
        <x:v>10</x:v>
      </x:c>
      <x:c r="K8184" s="266" t="n">
        <x:f>MOD(ROW()-ROW($I$46),MESCLUN_CAP+1)</x:f>
        <x:v>16</x:v>
      </x:c>
      <x:c r="L8184" s="266" t="n">
        <x:f>SUM(I8184:K8184)</x:f>
        <x:v>38</x:v>
      </x:c>
      <x:c r="M8184" s="267" t="n">
        <x:f>I8184*TOMATO_HOURS*WEEKS*(1+TOMATO_DIM)^I8184+J8184*CARROT_HOURS*WEEKS*(1+CARROT_DIM)^J8184+K8184*MESCLUN_HOURS*WEEKS*(1+MESCLUN_DIM)^K8184</x:f>
        <x:v>4651.84848446369</x:v>
      </x:c>
      <x:c r="N8184" s="267" t="n">
        <x:f>MAX(M8184-FARMER_HOURS,0)/TEMP_HOURS_PER_WORKER</x:f>
        <x:v>2.7304503364331176</x:v>
      </x:c>
      <x:c r="O8184" s="268" t="n">
        <x:f>I8184*TOMATO_PRICE+J8184*CARROT_PRICE+K8184*MESCLUN_PRICE</x:f>
        <x:v>169740</x:v>
      </x:c>
      <x:c r="P8184" s="268" t="n">
        <x:f>I8184*TOMATO_FERTILIZER+J8184*CARROT_FERTILIZER+K8184*MESCLUN_FERTILIZER</x:f>
        <x:v>29040</x:v>
      </x:c>
      <x:c r="Q8184" s="268" t="n">
        <x:f>MIN(M8184,FARMER_HOURS)*FARMER_RATE+MAX(M8184-FARMER_HOURS,0)*TEMP_RATE</x:f>
        <x:v>93261.25841082794</x:v>
      </x:c>
      <x:c r="R8184" s="268" t="n">
        <x:f>O8184-P8184-Q8184-FIXED_COST</x:f>
        <x:v>27438.74158917206</x:v>
      </x:c>
      <x:c r="S8184" s="139" t="str">
        <x:f>IF(AND(L8184&lt;=TOTAL_BED_CAP,N8184&lt;=TEMP_WORKER_CAP),"YES","NO")</x:f>
        <x:v>YES</x:v>
      </x:c>
      <x:c r="T8184" s="139" t="n">
        <x:f>IF(S8184="YES",R8184,-1E+99)</x:f>
        <x:v>27438.74158917206</x:v>
      </x:c>
    </x:row>
    <x:row r="8185">
      <x:c r="A8185" s="139"/>
      <x:c r="B8185" s="139"/>
      <x:c r="C8185" s="139"/>
      <x:c r="D8185" s="139"/>
      <x:c r="E8185" s="139"/>
      <x:c r="F8185" s="139"/>
      <x:c r="G8185" s="139"/>
      <x:c r="H8185" s="139"/>
      <x:c r="I8185" s="266" t="n">
        <x:f>INT((ROW()-ROW($I$46))/((CARROT_CAP+1)*(MESCLUN_CAP+1)))</x:f>
        <x:v>12</x:v>
      </x:c>
      <x:c r="J8185" s="266" t="n">
        <x:f>MOD(INT((ROW()-ROW($I$46))/(MESCLUN_CAP+1)),CARROT_CAP+1)</x:f>
        <x:v>10</x:v>
      </x:c>
      <x:c r="K8185" s="266" t="n">
        <x:f>MOD(ROW()-ROW($I$46),MESCLUN_CAP+1)</x:f>
        <x:v>17</x:v>
      </x:c>
      <x:c r="L8185" s="266" t="n">
        <x:f>SUM(I8185:K8185)</x:f>
        <x:v>39</x:v>
      </x:c>
      <x:c r="M8185" s="267" t="n">
        <x:f>I8185*TOMATO_HOURS*WEEKS*(1+TOMATO_DIM)^I8185+J8185*CARROT_HOURS*WEEKS*(1+CARROT_DIM)^J8185+K8185*MESCLUN_HOURS*WEEKS*(1+MESCLUN_DIM)^K8185</x:f>
        <x:v>4718.40870791023</x:v>
      </x:c>
      <x:c r="N8185" s="267" t="n">
        <x:f>MAX(M8185-FARMER_HOURS,0)/TEMP_HOURS_PER_WORKER</x:f>
        <x:v>2.7766727138265486</x:v>
      </x:c>
      <x:c r="O8185" s="268" t="n">
        <x:f>I8185*TOMATO_PRICE+J8185*CARROT_PRICE+K8185*MESCLUN_PRICE</x:f>
        <x:v>172440</x:v>
      </x:c>
      <x:c r="P8185" s="268" t="n">
        <x:f>I8185*TOMATO_FERTILIZER+J8185*CARROT_FERTILIZER+K8185*MESCLUN_FERTILIZER</x:f>
        <x:v>29920</x:v>
      </x:c>
      <x:c r="Q8185" s="268" t="n">
        <x:f>MIN(M8185,FARMER_HOURS)*FARMER_RATE+MAX(M8185-FARMER_HOURS,0)*TEMP_RATE</x:f>
        <x:v>94416.81784566371</x:v>
      </x:c>
      <x:c r="R8185" s="268" t="n">
        <x:f>O8185-P8185-Q8185-FIXED_COST</x:f>
        <x:v>28103.18215433629</x:v>
      </x:c>
      <x:c r="S8185" s="139" t="str">
        <x:f>IF(AND(L8185&lt;=TOTAL_BED_CAP,N8185&lt;=TEMP_WORKER_CAP),"YES","NO")</x:f>
        <x:v>YES</x:v>
      </x:c>
      <x:c r="T8185" s="139" t="n">
        <x:f>IF(S8185="YES",R8185,-1E+99)</x:f>
        <x:v>28103.18215433629</x:v>
      </x:c>
    </x:row>
    <x:row r="8186">
      <x:c r="A8186" s="139"/>
      <x:c r="B8186" s="139"/>
      <x:c r="C8186" s="139"/>
      <x:c r="D8186" s="139"/>
      <x:c r="E8186" s="139"/>
      <x:c r="F8186" s="139"/>
      <x:c r="G8186" s="139"/>
      <x:c r="H8186" s="139"/>
      <x:c r="I8186" s="266" t="n">
        <x:f>INT((ROW()-ROW($I$46))/((CARROT_CAP+1)*(MESCLUN_CAP+1)))</x:f>
        <x:v>12</x:v>
      </x:c>
      <x:c r="J8186" s="266" t="n">
        <x:f>MOD(INT((ROW()-ROW($I$46))/(MESCLUN_CAP+1)),CARROT_CAP+1)</x:f>
        <x:v>10</x:v>
      </x:c>
      <x:c r="K8186" s="266" t="n">
        <x:f>MOD(ROW()-ROW($I$46),MESCLUN_CAP+1)</x:f>
        <x:v>18</x:v>
      </x:c>
      <x:c r="L8186" s="266" t="n">
        <x:f>SUM(I8186:K8186)</x:f>
        <x:v>40</x:v>
      </x:c>
      <x:c r="M8186" s="267" t="n">
        <x:f>I8186*TOMATO_HOURS*WEEKS*(1+TOMATO_DIM)^I8186+J8186*CARROT_HOURS*WEEKS*(1+CARROT_DIM)^J8186+K8186*MESCLUN_HOURS*WEEKS*(1+MESCLUN_DIM)^K8186</x:f>
        <x:v>4786.495699368817</x:v>
      </x:c>
      <x:c r="N8186" s="267" t="n">
        <x:f>MAX(M8186-FARMER_HOURS,0)/TEMP_HOURS_PER_WORKER</x:f>
        <x:v>2.823955346783901</x:v>
      </x:c>
      <x:c r="O8186" s="268" t="n">
        <x:f>I8186*TOMATO_PRICE+J8186*CARROT_PRICE+K8186*MESCLUN_PRICE</x:f>
        <x:v>175140</x:v>
      </x:c>
      <x:c r="P8186" s="268" t="n">
        <x:f>I8186*TOMATO_FERTILIZER+J8186*CARROT_FERTILIZER+K8186*MESCLUN_FERTILIZER</x:f>
        <x:v>30800</x:v>
      </x:c>
      <x:c r="Q8186" s="268" t="n">
        <x:f>MIN(M8186,FARMER_HOURS)*FARMER_RATE+MAX(M8186-FARMER_HOURS,0)*TEMP_RATE</x:f>
        <x:v>95598.88366959752</x:v>
      </x:c>
      <x:c r="R8186" s="268" t="n">
        <x:f>O8186-P8186-Q8186-FIXED_COST</x:f>
        <x:v>28741.11633040248</x:v>
      </x:c>
      <x:c r="S8186" s="139" t="str">
        <x:f>IF(AND(L8186&lt;=TOTAL_BED_CAP,N8186&lt;=TEMP_WORKER_CAP),"YES","NO")</x:f>
        <x:v>YES</x:v>
      </x:c>
      <x:c r="T8186" s="139" t="n">
        <x:f>IF(S8186="YES",R8186,-1E+99)</x:f>
        <x:v>28741.11633040248</x:v>
      </x:c>
    </x:row>
    <x:row r="8187">
      <x:c r="A8187" s="139"/>
      <x:c r="B8187" s="139"/>
      <x:c r="C8187" s="139"/>
      <x:c r="D8187" s="139"/>
      <x:c r="E8187" s="139"/>
      <x:c r="F8187" s="139"/>
      <x:c r="G8187" s="139"/>
      <x:c r="H8187" s="139"/>
      <x:c r="I8187" s="266" t="n">
        <x:f>INT((ROW()-ROW($I$46))/((CARROT_CAP+1)*(MESCLUN_CAP+1)))</x:f>
        <x:v>12</x:v>
      </x:c>
      <x:c r="J8187" s="266" t="n">
        <x:f>MOD(INT((ROW()-ROW($I$46))/(MESCLUN_CAP+1)),CARROT_CAP+1)</x:f>
        <x:v>10</x:v>
      </x:c>
      <x:c r="K8187" s="266" t="n">
        <x:f>MOD(ROW()-ROW($I$46),MESCLUN_CAP+1)</x:f>
        <x:v>19</x:v>
      </x:c>
      <x:c r="L8187" s="266" t="n">
        <x:f>SUM(I8187:K8187)</x:f>
        <x:v>41</x:v>
      </x:c>
      <x:c r="M8187" s="267" t="n">
        <x:f>I8187*TOMATO_HOURS*WEEKS*(1+TOMATO_DIM)^I8187+J8187*CARROT_HOURS*WEEKS*(1+CARROT_DIM)^J8187+K8187*MESCLUN_HOURS*WEEKS*(1+MESCLUN_DIM)^K8187</x:f>
        <x:v>4856.13722800484</x:v>
      </x:c>
      <x:c r="N8187" s="267" t="n">
        <x:f>MAX(M8187-FARMER_HOURS,0)/TEMP_HOURS_PER_WORKER</x:f>
        <x:v>2.8723175194478054</x:v>
      </x:c>
      <x:c r="O8187" s="268" t="n">
        <x:f>I8187*TOMATO_PRICE+J8187*CARROT_PRICE+K8187*MESCLUN_PRICE</x:f>
        <x:v>177840</x:v>
      </x:c>
      <x:c r="P8187" s="268" t="n">
        <x:f>I8187*TOMATO_FERTILIZER+J8187*CARROT_FERTILIZER+K8187*MESCLUN_FERTILIZER</x:f>
        <x:v>31680</x:v>
      </x:c>
      <x:c r="Q8187" s="268" t="n">
        <x:f>MIN(M8187,FARMER_HOURS)*FARMER_RATE+MAX(M8187-FARMER_HOURS,0)*TEMP_RATE</x:f>
        <x:v>96807.93798619513</x:v>
      </x:c>
      <x:c r="R8187" s="268" t="n">
        <x:f>O8187-P8187-Q8187-FIXED_COST</x:f>
        <x:v>29352.06201380487</x:v>
      </x:c>
      <x:c r="S8187" s="139" t="str">
        <x:f>IF(AND(L8187&lt;=TOTAL_BED_CAP,N8187&lt;=TEMP_WORKER_CAP),"YES","NO")</x:f>
        <x:v>YES</x:v>
      </x:c>
      <x:c r="T8187" s="139" t="n">
        <x:f>IF(S8187="YES",R8187,-1E+99)</x:f>
        <x:v>29352.06201380487</x:v>
      </x:c>
    </x:row>
    <x:row r="8188">
      <x:c r="A8188" s="139"/>
      <x:c r="B8188" s="139"/>
      <x:c r="C8188" s="139"/>
      <x:c r="D8188" s="139"/>
      <x:c r="E8188" s="139"/>
      <x:c r="F8188" s="139"/>
      <x:c r="G8188" s="139"/>
      <x:c r="H8188" s="139"/>
      <x:c r="I8188" s="266" t="n">
        <x:f>INT((ROW()-ROW($I$46))/((CARROT_CAP+1)*(MESCLUN_CAP+1)))</x:f>
        <x:v>12</x:v>
      </x:c>
      <x:c r="J8188" s="266" t="n">
        <x:f>MOD(INT((ROW()-ROW($I$46))/(MESCLUN_CAP+1)),CARROT_CAP+1)</x:f>
        <x:v>10</x:v>
      </x:c>
      <x:c r="K8188" s="266" t="n">
        <x:f>MOD(ROW()-ROW($I$46),MESCLUN_CAP+1)</x:f>
        <x:v>20</x:v>
      </x:c>
      <x:c r="L8188" s="266" t="n">
        <x:f>SUM(I8188:K8188)</x:f>
        <x:v>42</x:v>
      </x:c>
      <x:c r="M8188" s="267" t="n">
        <x:f>I8188*TOMATO_HOURS*WEEKS*(1+TOMATO_DIM)^I8188+J8188*CARROT_HOURS*WEEKS*(1+CARROT_DIM)^J8188+K8188*MESCLUN_HOURS*WEEKS*(1+MESCLUN_DIM)^K8188</x:f>
        <x:v>4927.361518655316</x:v>
      </x:c>
      <x:c r="N8188" s="267" t="n">
        <x:f>MAX(M8188-FARMER_HOURS,0)/TEMP_HOURS_PER_WORKER</x:f>
        <x:v>2.921778832399525</x:v>
      </x:c>
      <x:c r="O8188" s="268" t="n">
        <x:f>I8188*TOMATO_PRICE+J8188*CARROT_PRICE+K8188*MESCLUN_PRICE</x:f>
        <x:v>180540</x:v>
      </x:c>
      <x:c r="P8188" s="268" t="n">
        <x:f>I8188*TOMATO_FERTILIZER+J8188*CARROT_FERTILIZER+K8188*MESCLUN_FERTILIZER</x:f>
        <x:v>32560</x:v>
      </x:c>
      <x:c r="Q8188" s="268" t="n">
        <x:f>MIN(M8188,FARMER_HOURS)*FARMER_RATE+MAX(M8188-FARMER_HOURS,0)*TEMP_RATE</x:f>
        <x:v>98044.47080998812</x:v>
      </x:c>
      <x:c r="R8188" s="268" t="n">
        <x:f>O8188-P8188-Q8188-FIXED_COST</x:f>
        <x:v>29935.529190011875</x:v>
      </x:c>
      <x:c r="S8188" s="139" t="str">
        <x:f>IF(AND(L8188&lt;=TOTAL_BED_CAP,N8188&lt;=TEMP_WORKER_CAP),"YES","NO")</x:f>
        <x:v>YES</x:v>
      </x:c>
      <x:c r="T8188" s="139" t="n">
        <x:f>IF(S8188="YES",R8188,-1E+99)</x:f>
        <x:v>29935.529190011875</x:v>
      </x:c>
    </x:row>
    <x:row r="8189">
      <x:c r="A8189" s="139"/>
      <x:c r="B8189" s="139"/>
      <x:c r="C8189" s="139"/>
      <x:c r="D8189" s="139"/>
      <x:c r="E8189" s="139"/>
      <x:c r="F8189" s="139"/>
      <x:c r="G8189" s="139"/>
      <x:c r="H8189" s="139"/>
      <x:c r="I8189" s="266" t="n">
        <x:f>INT((ROW()-ROW($I$46))/((CARROT_CAP+1)*(MESCLUN_CAP+1)))</x:f>
        <x:v>12</x:v>
      </x:c>
      <x:c r="J8189" s="266" t="n">
        <x:f>MOD(INT((ROW()-ROW($I$46))/(MESCLUN_CAP+1)),CARROT_CAP+1)</x:f>
        <x:v>10</x:v>
      </x:c>
      <x:c r="K8189" s="266" t="n">
        <x:f>MOD(ROW()-ROW($I$46),MESCLUN_CAP+1)</x:f>
        <x:v>21</x:v>
      </x:c>
      <x:c r="L8189" s="266" t="n">
        <x:f>SUM(I8189:K8189)</x:f>
        <x:v>43</x:v>
      </x:c>
      <x:c r="M8189" s="267" t="n">
        <x:f>I8189*TOMATO_HOURS*WEEKS*(1+TOMATO_DIM)^I8189+J8189*CARROT_HOURS*WEEKS*(1+CARROT_DIM)^J8189+K8189*MESCLUN_HOURS*WEEKS*(1+MESCLUN_DIM)^K8189</x:f>
        <x:v>5000.197258881761</x:v>
      </x:c>
      <x:c r="N8189" s="267" t="n">
        <x:f>MAX(M8189-FARMER_HOURS,0)/TEMP_HOURS_PER_WORKER</x:f>
        <x:v>2.9723592075567784</x:v>
      </x:c>
      <x:c r="O8189" s="268" t="n">
        <x:f>I8189*TOMATO_PRICE+J8189*CARROT_PRICE+K8189*MESCLUN_PRICE</x:f>
        <x:v>183240</x:v>
      </x:c>
      <x:c r="P8189" s="268" t="n">
        <x:f>I8189*TOMATO_FERTILIZER+J8189*CARROT_FERTILIZER+K8189*MESCLUN_FERTILIZER</x:f>
        <x:v>33440</x:v>
      </x:c>
      <x:c r="Q8189" s="268" t="n">
        <x:f>MIN(M8189,FARMER_HOURS)*FARMER_RATE+MAX(M8189-FARMER_HOURS,0)*TEMP_RATE</x:f>
        <x:v>99308.98018891945</x:v>
      </x:c>
      <x:c r="R8189" s="268" t="n">
        <x:f>O8189-P8189-Q8189-FIXED_COST</x:f>
        <x:v>30491.01981108055</x:v>
      </x:c>
      <x:c r="S8189" s="139" t="str">
        <x:f>IF(AND(L8189&lt;=TOTAL_BED_CAP,N8189&lt;=TEMP_WORKER_CAP),"YES","NO")</x:f>
        <x:v>YES</x:v>
      </x:c>
      <x:c r="T8189" s="139" t="n">
        <x:f>IF(S8189="YES",R8189,-1E+99)</x:f>
        <x:v>30491.01981108055</x:v>
      </x:c>
    </x:row>
    <x:row r="8190">
      <x:c r="A8190" s="139"/>
      <x:c r="B8190" s="139"/>
      <x:c r="C8190" s="139"/>
      <x:c r="D8190" s="139"/>
      <x:c r="E8190" s="139"/>
      <x:c r="F8190" s="139"/>
      <x:c r="G8190" s="139"/>
      <x:c r="H8190" s="139"/>
      <x:c r="I8190" s="266" t="n">
        <x:f>INT((ROW()-ROW($I$46))/((CARROT_CAP+1)*(MESCLUN_CAP+1)))</x:f>
        <x:v>12</x:v>
      </x:c>
      <x:c r="J8190" s="266" t="n">
        <x:f>MOD(INT((ROW()-ROW($I$46))/(MESCLUN_CAP+1)),CARROT_CAP+1)</x:f>
        <x:v>10</x:v>
      </x:c>
      <x:c r="K8190" s="266" t="n">
        <x:f>MOD(ROW()-ROW($I$46),MESCLUN_CAP+1)</x:f>
        <x:v>22</x:v>
      </x:c>
      <x:c r="L8190" s="266" t="n">
        <x:f>SUM(I8190:K8190)</x:f>
        <x:v>44</x:v>
      </x:c>
      <x:c r="M8190" s="267" t="n">
        <x:f>I8190*TOMATO_HOURS*WEEKS*(1+TOMATO_DIM)^I8190+J8190*CARROT_HOURS*WEEKS*(1+CARROT_DIM)^J8190+K8190*MESCLUN_HOURS*WEEKS*(1+MESCLUN_DIM)^K8190</x:f>
        <x:v>5074.673606128156</x:v>
      </x:c>
      <x:c r="N8190" s="267" t="n">
        <x:f>MAX(M8190-FARMER_HOURS,0)/TEMP_HOURS_PER_WORKER</x:f>
        <x:v>3.024078893144553</x:v>
      </x:c>
      <x:c r="O8190" s="268" t="n">
        <x:f>I8190*TOMATO_PRICE+J8190*CARROT_PRICE+K8190*MESCLUN_PRICE</x:f>
        <x:v>185940</x:v>
      </x:c>
      <x:c r="P8190" s="268" t="n">
        <x:f>I8190*TOMATO_FERTILIZER+J8190*CARROT_FERTILIZER+K8190*MESCLUN_FERTILIZER</x:f>
        <x:v>34320</x:v>
      </x:c>
      <x:c r="Q8190" s="268" t="n">
        <x:f>MIN(M8190,FARMER_HOURS)*FARMER_RATE+MAX(M8190-FARMER_HOURS,0)*TEMP_RATE</x:f>
        <x:v>100601.97232861382</x:v>
      </x:c>
      <x:c r="R8190" s="268" t="n">
        <x:f>O8190-P8190-Q8190-FIXED_COST</x:f>
        <x:v>31018.027671386182</x:v>
      </x:c>
      <x:c r="S8190" s="139" t="str">
        <x:f>IF(AND(L8190&lt;=TOTAL_BED_CAP,N8190&lt;=TEMP_WORKER_CAP),"YES","NO")</x:f>
        <x:v>YES</x:v>
      </x:c>
      <x:c r="T8190" s="139" t="n">
        <x:f>IF(S8190="YES",R8190,-1E+99)</x:f>
        <x:v>31018.027671386182</x:v>
      </x:c>
    </x:row>
    <x:row r="8191">
      <x:c r="A8191" s="139"/>
      <x:c r="B8191" s="139"/>
      <x:c r="C8191" s="139"/>
      <x:c r="D8191" s="139"/>
      <x:c r="E8191" s="139"/>
      <x:c r="F8191" s="139"/>
      <x:c r="G8191" s="139"/>
      <x:c r="H8191" s="139"/>
      <x:c r="I8191" s="266" t="n">
        <x:f>INT((ROW()-ROW($I$46))/((CARROT_CAP+1)*(MESCLUN_CAP+1)))</x:f>
        <x:v>12</x:v>
      </x:c>
      <x:c r="J8191" s="266" t="n">
        <x:f>MOD(INT((ROW()-ROW($I$46))/(MESCLUN_CAP+1)),CARROT_CAP+1)</x:f>
        <x:v>10</x:v>
      </x:c>
      <x:c r="K8191" s="266" t="n">
        <x:f>MOD(ROW()-ROW($I$46),MESCLUN_CAP+1)</x:f>
        <x:v>23</x:v>
      </x:c>
      <x:c r="L8191" s="266" t="n">
        <x:f>SUM(I8191:K8191)</x:f>
        <x:v>45</x:v>
      </x:c>
      <x:c r="M8191" s="267" t="n">
        <x:f>I8191*TOMATO_HOURS*WEEKS*(1+TOMATO_DIM)^I8191+J8191*CARROT_HOURS*WEEKS*(1+CARROT_DIM)^J8191+K8191*MESCLUN_HOURS*WEEKS*(1+MESCLUN_DIM)^K8191</x:f>
        <x:v>5150.820194985593</x:v>
      </x:c>
      <x:c r="N8191" s="267" t="n">
        <x:f>MAX(M8191-FARMER_HOURS,0)/TEMP_HOURS_PER_WORKER</x:f>
        <x:v>3.076958468739995</x:v>
      </x:c>
      <x:c r="O8191" s="268" t="n">
        <x:f>I8191*TOMATO_PRICE+J8191*CARROT_PRICE+K8191*MESCLUN_PRICE</x:f>
        <x:v>188640</x:v>
      </x:c>
      <x:c r="P8191" s="268" t="n">
        <x:f>I8191*TOMATO_FERTILIZER+J8191*CARROT_FERTILIZER+K8191*MESCLUN_FERTILIZER</x:f>
        <x:v>35200</x:v>
      </x:c>
      <x:c r="Q8191" s="268" t="n">
        <x:f>MIN(M8191,FARMER_HOURS)*FARMER_RATE+MAX(M8191-FARMER_HOURS,0)*TEMP_RATE</x:f>
        <x:v>101923.96171849988</x:v>
      </x:c>
      <x:c r="R8191" s="268" t="n">
        <x:f>O8191-P8191-Q8191-FIXED_COST</x:f>
        <x:v>31516.03828150012</x:v>
      </x:c>
      <x:c r="S8191" s="139" t="str">
        <x:f>IF(AND(L8191&lt;=TOTAL_BED_CAP,N8191&lt;=TEMP_WORKER_CAP),"YES","NO")</x:f>
        <x:v>YES</x:v>
      </x:c>
      <x:c r="T8191" s="139" t="n">
        <x:f>IF(S8191="YES",R8191,-1E+99)</x:f>
        <x:v>31516.03828150012</x:v>
      </x:c>
    </x:row>
    <x:row r="8192">
      <x:c r="A8192" s="139"/>
      <x:c r="B8192" s="139"/>
      <x:c r="C8192" s="139"/>
      <x:c r="D8192" s="139"/>
      <x:c r="E8192" s="139"/>
      <x:c r="F8192" s="139"/>
      <x:c r="G8192" s="139"/>
      <x:c r="H8192" s="139"/>
      <x:c r="I8192" s="266" t="n">
        <x:f>INT((ROW()-ROW($I$46))/((CARROT_CAP+1)*(MESCLUN_CAP+1)))</x:f>
        <x:v>12</x:v>
      </x:c>
      <x:c r="J8192" s="266" t="n">
        <x:f>MOD(INT((ROW()-ROW($I$46))/(MESCLUN_CAP+1)),CARROT_CAP+1)</x:f>
        <x:v>10</x:v>
      </x:c>
      <x:c r="K8192" s="266" t="n">
        <x:f>MOD(ROW()-ROW($I$46),MESCLUN_CAP+1)</x:f>
        <x:v>24</x:v>
      </x:c>
      <x:c r="L8192" s="266" t="n">
        <x:f>SUM(I8192:K8192)</x:f>
        <x:v>46</x:v>
      </x:c>
      <x:c r="M8192" s="267" t="n">
        <x:f>I8192*TOMATO_HOURS*WEEKS*(1+TOMATO_DIM)^I8192+J8192*CARROT_HOURS*WEEKS*(1+CARROT_DIM)^J8192+K8192*MESCLUN_HOURS*WEEKS*(1+MESCLUN_DIM)^K8192</x:f>
        <x:v>5228.667144565088</x:v>
      </x:c>
      <x:c r="N8192" s="267" t="n">
        <x:f>MAX(M8192-FARMER_HOURS,0)/TEMP_HOURS_PER_WORKER</x:f>
        <x:v>3.1310188503924223</x:v>
      </x:c>
      <x:c r="O8192" s="268" t="n">
        <x:f>I8192*TOMATO_PRICE+J8192*CARROT_PRICE+K8192*MESCLUN_PRICE</x:f>
        <x:v>191340</x:v>
      </x:c>
      <x:c r="P8192" s="268" t="n">
        <x:f>I8192*TOMATO_FERTILIZER+J8192*CARROT_FERTILIZER+K8192*MESCLUN_FERTILIZER</x:f>
        <x:v>36080</x:v>
      </x:c>
      <x:c r="Q8192" s="268" t="n">
        <x:f>MIN(M8192,FARMER_HOURS)*FARMER_RATE+MAX(M8192-FARMER_HOURS,0)*TEMP_RATE</x:f>
        <x:v>103275.47125981055</x:v>
      </x:c>
      <x:c r="R8192" s="268" t="n">
        <x:f>O8192-P8192-Q8192-FIXED_COST</x:f>
        <x:v>31984.528740189446</x:v>
      </x:c>
      <x:c r="S8192" s="139" t="str">
        <x:f>IF(AND(L8192&lt;=TOTAL_BED_CAP,N8192&lt;=TEMP_WORKER_CAP),"YES","NO")</x:f>
        <x:v>YES</x:v>
      </x:c>
      <x:c r="T8192" s="139" t="n">
        <x:f>IF(S8192="YES",R8192,-1E+99)</x:f>
        <x:v>31984.528740189446</x:v>
      </x:c>
    </x:row>
    <x:row r="8193">
      <x:c r="A8193" s="139"/>
      <x:c r="B8193" s="139"/>
      <x:c r="C8193" s="139"/>
      <x:c r="D8193" s="139"/>
      <x:c r="E8193" s="139"/>
      <x:c r="F8193" s="139"/>
      <x:c r="G8193" s="139"/>
      <x:c r="H8193" s="139"/>
      <x:c r="I8193" s="266" t="n">
        <x:f>INT((ROW()-ROW($I$46))/((CARROT_CAP+1)*(MESCLUN_CAP+1)))</x:f>
        <x:v>12</x:v>
      </x:c>
      <x:c r="J8193" s="266" t="n">
        <x:f>MOD(INT((ROW()-ROW($I$46))/(MESCLUN_CAP+1)),CARROT_CAP+1)</x:f>
        <x:v>10</x:v>
      </x:c>
      <x:c r="K8193" s="266" t="n">
        <x:f>MOD(ROW()-ROW($I$46),MESCLUN_CAP+1)</x:f>
        <x:v>25</x:v>
      </x:c>
      <x:c r="L8193" s="266" t="n">
        <x:f>SUM(I8193:K8193)</x:f>
        <x:v>47</x:v>
      </x:c>
      <x:c r="M8193" s="267" t="n">
        <x:f>I8193*TOMATO_HOURS*WEEKS*(1+TOMATO_DIM)^I8193+J8193*CARROT_HOURS*WEEKS*(1+CARROT_DIM)^J8193+K8193*MESCLUN_HOURS*WEEKS*(1+MESCLUN_DIM)^K8193</x:f>
        <x:v>5308.245065980186</x:v>
      </x:c>
      <x:c r="N8193" s="267" t="n">
        <x:f>MAX(M8193-FARMER_HOURS,0)/TEMP_HOURS_PER_WORKER</x:f>
        <x:v>3.186281295819574</x:v>
      </x:c>
      <x:c r="O8193" s="268" t="n">
        <x:f>I8193*TOMATO_PRICE+J8193*CARROT_PRICE+K8193*MESCLUN_PRICE</x:f>
        <x:v>194040</x:v>
      </x:c>
      <x:c r="P8193" s="268" t="n">
        <x:f>I8193*TOMATO_FERTILIZER+J8193*CARROT_FERTILIZER+K8193*MESCLUN_FERTILIZER</x:f>
        <x:v>36960</x:v>
      </x:c>
      <x:c r="Q8193" s="268" t="n">
        <x:f>MIN(M8193,FARMER_HOURS)*FARMER_RATE+MAX(M8193-FARMER_HOURS,0)*TEMP_RATE</x:f>
        <x:v>104657.03239548934</x:v>
      </x:c>
      <x:c r="R8193" s="268" t="n">
        <x:f>O8193-P8193-Q8193-FIXED_COST</x:f>
        <x:v>32422.96760451066</x:v>
      </x:c>
      <x:c r="S8193" s="139" t="str">
        <x:f>IF(AND(L8193&lt;=TOTAL_BED_CAP,N8193&lt;=TEMP_WORKER_CAP),"YES","NO")</x:f>
        <x:v>YES</x:v>
      </x:c>
      <x:c r="T8193" s="139" t="n">
        <x:f>IF(S8193="YES",R8193,-1E+99)</x:f>
        <x:v>32422.96760451066</x:v>
      </x:c>
    </x:row>
    <x:row r="8194">
      <x:c r="A8194" s="139"/>
      <x:c r="B8194" s="139"/>
      <x:c r="C8194" s="139"/>
      <x:c r="D8194" s="139"/>
      <x:c r="E8194" s="139"/>
      <x:c r="F8194" s="139"/>
      <x:c r="G8194" s="139"/>
      <x:c r="H8194" s="139"/>
      <x:c r="I8194" s="266" t="n">
        <x:f>INT((ROW()-ROW($I$46))/((CARROT_CAP+1)*(MESCLUN_CAP+1)))</x:f>
        <x:v>12</x:v>
      </x:c>
      <x:c r="J8194" s="266" t="n">
        <x:f>MOD(INT((ROW()-ROW($I$46))/(MESCLUN_CAP+1)),CARROT_CAP+1)</x:f>
        <x:v>10</x:v>
      </x:c>
      <x:c r="K8194" s="266" t="n">
        <x:f>MOD(ROW()-ROW($I$46),MESCLUN_CAP+1)</x:f>
        <x:v>26</x:v>
      </x:c>
      <x:c r="L8194" s="266" t="n">
        <x:f>SUM(I8194:K8194)</x:f>
        <x:v>48</x:v>
      </x:c>
      <x:c r="M8194" s="267" t="n">
        <x:f>I8194*TOMATO_HOURS*WEEKS*(1+TOMATO_DIM)^I8194+J8194*CARROT_HOURS*WEEKS*(1+CARROT_DIM)^J8194+K8194*MESCLUN_HOURS*WEEKS*(1+MESCLUN_DIM)^K8194</x:f>
        <x:v>5389.585069940903</x:v>
      </x:c>
      <x:c r="N8194" s="267" t="n">
        <x:f>MAX(M8194-FARMER_HOURS,0)/TEMP_HOURS_PER_WORKER</x:f>
        <x:v>3.2427674096811825</x:v>
      </x:c>
      <x:c r="O8194" s="268" t="n">
        <x:f>I8194*TOMATO_PRICE+J8194*CARROT_PRICE+K8194*MESCLUN_PRICE</x:f>
        <x:v>196740</x:v>
      </x:c>
      <x:c r="P8194" s="268" t="n">
        <x:f>I8194*TOMATO_FERTILIZER+J8194*CARROT_FERTILIZER+K8194*MESCLUN_FERTILIZER</x:f>
        <x:v>37840</x:v>
      </x:c>
      <x:c r="Q8194" s="268" t="n">
        <x:f>MIN(M8194,FARMER_HOURS)*FARMER_RATE+MAX(M8194-FARMER_HOURS,0)*TEMP_RATE</x:f>
        <x:v>106069.18524202956</x:v>
      </x:c>
      <x:c r="R8194" s="268" t="n">
        <x:f>O8194-P8194-Q8194-FIXED_COST</x:f>
        <x:v>32830.81475797044</x:v>
      </x:c>
      <x:c r="S8194" s="139" t="str">
        <x:f>IF(AND(L8194&lt;=TOTAL_BED_CAP,N8194&lt;=TEMP_WORKER_CAP),"YES","NO")</x:f>
        <x:v>YES</x:v>
      </x:c>
      <x:c r="T8194" s="139" t="n">
        <x:f>IF(S8194="YES",R8194,-1E+99)</x:f>
        <x:v>32830.81475797044</x:v>
      </x:c>
    </x:row>
    <x:row r="8195">
      <x:c r="A8195" s="139"/>
      <x:c r="B8195" s="139"/>
      <x:c r="C8195" s="139"/>
      <x:c r="D8195" s="139"/>
      <x:c r="E8195" s="139"/>
      <x:c r="F8195" s="139"/>
      <x:c r="G8195" s="139"/>
      <x:c r="H8195" s="139"/>
      <x:c r="I8195" s="266" t="n">
        <x:f>INT((ROW()-ROW($I$46))/((CARROT_CAP+1)*(MESCLUN_CAP+1)))</x:f>
        <x:v>12</x:v>
      </x:c>
      <x:c r="J8195" s="266" t="n">
        <x:f>MOD(INT((ROW()-ROW($I$46))/(MESCLUN_CAP+1)),CARROT_CAP+1)</x:f>
        <x:v>10</x:v>
      </x:c>
      <x:c r="K8195" s="266" t="n">
        <x:f>MOD(ROW()-ROW($I$46),MESCLUN_CAP+1)</x:f>
        <x:v>27</x:v>
      </x:c>
      <x:c r="L8195" s="266" t="n">
        <x:f>SUM(I8195:K8195)</x:f>
        <x:v>49</x:v>
      </x:c>
      <x:c r="M8195" s="267" t="n">
        <x:f>I8195*TOMATO_HOURS*WEEKS*(1+TOMATO_DIM)^I8195+J8195*CARROT_HOURS*WEEKS*(1+CARROT_DIM)^J8195+K8195*MESCLUN_HOURS*WEEKS*(1+MESCLUN_DIM)^K8195</x:f>
        <x:v>5472.71877446066</x:v>
      </x:c>
      <x:c r="N8195" s="267" t="n">
        <x:f>MAX(M8195-FARMER_HOURS,0)/TEMP_HOURS_PER_WORKER</x:f>
        <x:v>3.300499148931014</x:v>
      </x:c>
      <x:c r="O8195" s="268" t="n">
        <x:f>I8195*TOMATO_PRICE+J8195*CARROT_PRICE+K8195*MESCLUN_PRICE</x:f>
        <x:v>199440</x:v>
      </x:c>
      <x:c r="P8195" s="268" t="n">
        <x:f>I8195*TOMATO_FERTILIZER+J8195*CARROT_FERTILIZER+K8195*MESCLUN_FERTILIZER</x:f>
        <x:v>38720</x:v>
      </x:c>
      <x:c r="Q8195" s="268" t="n">
        <x:f>MIN(M8195,FARMER_HOURS)*FARMER_RATE+MAX(M8195-FARMER_HOURS,0)*TEMP_RATE</x:f>
        <x:v>107512.47872327534</x:v>
      </x:c>
      <x:c r="R8195" s="268" t="n">
        <x:f>O8195-P8195-Q8195-FIXED_COST</x:f>
        <x:v>33207.521276724656</x:v>
      </x:c>
      <x:c r="S8195" s="139" t="str">
        <x:f>IF(AND(L8195&lt;=TOTAL_BED_CAP,N8195&lt;=TEMP_WORKER_CAP),"YES","NO")</x:f>
        <x:v>YES</x:v>
      </x:c>
      <x:c r="T8195" s="139" t="n">
        <x:f>IF(S8195="YES",R8195,-1E+99)</x:f>
        <x:v>33207.521276724656</x:v>
      </x:c>
    </x:row>
    <x:row r="8196">
      <x:c r="A8196" s="139"/>
      <x:c r="B8196" s="139"/>
      <x:c r="C8196" s="139"/>
      <x:c r="D8196" s="139"/>
      <x:c r="E8196" s="139"/>
      <x:c r="F8196" s="139"/>
      <x:c r="G8196" s="139"/>
      <x:c r="H8196" s="139"/>
      <x:c r="I8196" s="266" t="n">
        <x:f>INT((ROW()-ROW($I$46))/((CARROT_CAP+1)*(MESCLUN_CAP+1)))</x:f>
        <x:v>12</x:v>
      </x:c>
      <x:c r="J8196" s="266" t="n">
        <x:f>MOD(INT((ROW()-ROW($I$46))/(MESCLUN_CAP+1)),CARROT_CAP+1)</x:f>
        <x:v>10</x:v>
      </x:c>
      <x:c r="K8196" s="266" t="n">
        <x:f>MOD(ROW()-ROW($I$46),MESCLUN_CAP+1)</x:f>
        <x:v>28</x:v>
      </x:c>
      <x:c r="L8196" s="266" t="n">
        <x:f>SUM(I8196:K8196)</x:f>
        <x:v>50</x:v>
      </x:c>
      <x:c r="M8196" s="267" t="n">
        <x:f>I8196*TOMATO_HOURS*WEEKS*(1+TOMATO_DIM)^I8196+J8196*CARROT_HOURS*WEEKS*(1+CARROT_DIM)^J8196+K8196*MESCLUN_HOURS*WEEKS*(1+MESCLUN_DIM)^K8196</x:f>
        <x:v>5557.678312677814</x:v>
      </x:c>
      <x:c r="N8196" s="267" t="n">
        <x:f>MAX(M8196-FARMER_HOURS,0)/TEMP_HOURS_PER_WORKER</x:f>
        <x:v>3.3594988282484817</x:v>
      </x:c>
      <x:c r="O8196" s="268" t="n">
        <x:f>I8196*TOMATO_PRICE+J8196*CARROT_PRICE+K8196*MESCLUN_PRICE</x:f>
        <x:v>202140</x:v>
      </x:c>
      <x:c r="P8196" s="268" t="n">
        <x:f>I8196*TOMATO_FERTILIZER+J8196*CARROT_FERTILIZER+K8196*MESCLUN_FERTILIZER</x:f>
        <x:v>39600</x:v>
      </x:c>
      <x:c r="Q8196" s="268" t="n">
        <x:f>MIN(M8196,FARMER_HOURS)*FARMER_RATE+MAX(M8196-FARMER_HOURS,0)*TEMP_RATE</x:f>
        <x:v>108987.47070621204</x:v>
      </x:c>
      <x:c r="R8196" s="268" t="n">
        <x:f>O8196-P8196-Q8196-FIXED_COST</x:f>
        <x:v>33552.52929378796</x:v>
      </x:c>
      <x:c r="S8196" s="139" t="str">
        <x:f>IF(AND(L8196&lt;=TOTAL_BED_CAP,N8196&lt;=TEMP_WORKER_CAP),"YES","NO")</x:f>
        <x:v>YES</x:v>
      </x:c>
      <x:c r="T8196" s="139" t="n">
        <x:f>IF(S8196="YES",R8196,-1E+99)</x:f>
        <x:v>33552.52929378796</x:v>
      </x:c>
    </x:row>
    <x:row r="8197">
      <x:c r="A8197" s="139"/>
      <x:c r="B8197" s="139"/>
      <x:c r="C8197" s="139"/>
      <x:c r="D8197" s="139"/>
      <x:c r="E8197" s="139"/>
      <x:c r="F8197" s="139"/>
      <x:c r="G8197" s="139"/>
      <x:c r="H8197" s="139"/>
      <x:c r="I8197" s="266" t="n">
        <x:f>INT((ROW()-ROW($I$46))/((CARROT_CAP+1)*(MESCLUN_CAP+1)))</x:f>
        <x:v>12</x:v>
      </x:c>
      <x:c r="J8197" s="266" t="n">
        <x:f>MOD(INT((ROW()-ROW($I$46))/(MESCLUN_CAP+1)),CARROT_CAP+1)</x:f>
        <x:v>10</x:v>
      </x:c>
      <x:c r="K8197" s="266" t="n">
        <x:f>MOD(ROW()-ROW($I$46),MESCLUN_CAP+1)</x:f>
        <x:v>29</x:v>
      </x:c>
      <x:c r="L8197" s="266" t="n">
        <x:f>SUM(I8197:K8197)</x:f>
        <x:v>51</x:v>
      </x:c>
      <x:c r="M8197" s="267" t="n">
        <x:f>I8197*TOMATO_HOURS*WEEKS*(1+TOMATO_DIM)^I8197+J8197*CARROT_HOURS*WEEKS*(1+CARROT_DIM)^J8197+K8197*MESCLUN_HOURS*WEEKS*(1+MESCLUN_DIM)^K8197</x:f>
        <x:v>5644.4963407934665</x:v>
      </x:c>
      <x:c r="N8197" s="267" t="n">
        <x:f>MAX(M8197-FARMER_HOURS,0)/TEMP_HOURS_PER_WORKER</x:f>
        <x:v>3.419789125551018</x:v>
      </x:c>
      <x:c r="O8197" s="268" t="n">
        <x:f>I8197*TOMATO_PRICE+J8197*CARROT_PRICE+K8197*MESCLUN_PRICE</x:f>
        <x:v>204840</x:v>
      </x:c>
      <x:c r="P8197" s="268" t="n">
        <x:f>I8197*TOMATO_FERTILIZER+J8197*CARROT_FERTILIZER+K8197*MESCLUN_FERTILIZER</x:f>
        <x:v>40480</x:v>
      </x:c>
      <x:c r="Q8197" s="268" t="n">
        <x:f>MIN(M8197,FARMER_HOURS)*FARMER_RATE+MAX(M8197-FARMER_HOURS,0)*TEMP_RATE</x:f>
        <x:v>110494.72813877546</x:v>
      </x:c>
      <x:c r="R8197" s="268" t="n">
        <x:f>O8197-P8197-Q8197-FIXED_COST</x:f>
        <x:v>33865.27186122454</x:v>
      </x:c>
      <x:c r="S8197" s="139" t="str">
        <x:f>IF(AND(L8197&lt;=TOTAL_BED_CAP,N8197&lt;=TEMP_WORKER_CAP),"YES","NO")</x:f>
        <x:v>YES</x:v>
      </x:c>
      <x:c r="T8197" s="139" t="n">
        <x:f>IF(S8197="YES",R8197,-1E+99)</x:f>
        <x:v>33865.27186122454</x:v>
      </x:c>
    </x:row>
    <x:row r="8198">
      <x:c r="A8198" s="139"/>
      <x:c r="B8198" s="139"/>
      <x:c r="C8198" s="139"/>
      <x:c r="D8198" s="139"/>
      <x:c r="E8198" s="139"/>
      <x:c r="F8198" s="139"/>
      <x:c r="G8198" s="139"/>
      <x:c r="H8198" s="139"/>
      <x:c r="I8198" s="266" t="n">
        <x:f>INT((ROW()-ROW($I$46))/((CARROT_CAP+1)*(MESCLUN_CAP+1)))</x:f>
        <x:v>12</x:v>
      </x:c>
      <x:c r="J8198" s="266" t="n">
        <x:f>MOD(INT((ROW()-ROW($I$46))/(MESCLUN_CAP+1)),CARROT_CAP+1)</x:f>
        <x:v>10</x:v>
      </x:c>
      <x:c r="K8198" s="266" t="n">
        <x:f>MOD(ROW()-ROW($I$46),MESCLUN_CAP+1)</x:f>
        <x:v>30</x:v>
      </x:c>
      <x:c r="L8198" s="266" t="n">
        <x:f>SUM(I8198:K8198)</x:f>
        <x:v>52</x:v>
      </x:c>
      <x:c r="M8198" s="267" t="n">
        <x:f>I8198*TOMATO_HOURS*WEEKS*(1+TOMATO_DIM)^I8198+J8198*CARROT_HOURS*WEEKS*(1+CARROT_DIM)^J8198+K8198*MESCLUN_HOURS*WEEKS*(1+MESCLUN_DIM)^K8198</x:f>
        <x:v>5733.206046127237</x:v>
      </x:c>
      <x:c r="N8198" s="267" t="n">
        <x:f>MAX(M8198-FARMER_HOURS,0)/TEMP_HOURS_PER_WORKER</x:f>
        <x:v>3.481393087588359</x:v>
      </x:c>
      <x:c r="O8198" s="268" t="n">
        <x:f>I8198*TOMATO_PRICE+J8198*CARROT_PRICE+K8198*MESCLUN_PRICE</x:f>
        <x:v>207540</x:v>
      </x:c>
      <x:c r="P8198" s="268" t="n">
        <x:f>I8198*TOMATO_FERTILIZER+J8198*CARROT_FERTILIZER+K8198*MESCLUN_FERTILIZER</x:f>
        <x:v>41360</x:v>
      </x:c>
      <x:c r="Q8198" s="268" t="n">
        <x:f>MIN(M8198,FARMER_HOURS)*FARMER_RATE+MAX(M8198-FARMER_HOURS,0)*TEMP_RATE</x:f>
        <x:v>112034.82718970897</x:v>
      </x:c>
      <x:c r="R8198" s="268" t="n">
        <x:f>O8198-P8198-Q8198-FIXED_COST</x:f>
        <x:v>34145.17281029103</x:v>
      </x:c>
      <x:c r="S8198" s="139" t="str">
        <x:f>IF(AND(L8198&lt;=TOTAL_BED_CAP,N8198&lt;=TEMP_WORKER_CAP),"YES","NO")</x:f>
        <x:v>YES</x:v>
      </x:c>
      <x:c r="T8198" s="139" t="n">
        <x:f>IF(S8198="YES",R8198,-1E+99)</x:f>
        <x:v>34145.17281029103</x:v>
      </x:c>
    </x:row>
    <x:row r="8199">
      <x:c r="A8199" s="139"/>
      <x:c r="B8199" s="139"/>
      <x:c r="C8199" s="139"/>
      <x:c r="D8199" s="139"/>
      <x:c r="E8199" s="139"/>
      <x:c r="F8199" s="139"/>
      <x:c r="G8199" s="139"/>
      <x:c r="H8199" s="139"/>
      <x:c r="I8199" s="266" t="n">
        <x:f>INT((ROW()-ROW($I$46))/((CARROT_CAP+1)*(MESCLUN_CAP+1)))</x:f>
        <x:v>12</x:v>
      </x:c>
      <x:c r="J8199" s="266" t="n">
        <x:f>MOD(INT((ROW()-ROW($I$46))/(MESCLUN_CAP+1)),CARROT_CAP+1)</x:f>
        <x:v>11</x:v>
      </x:c>
      <x:c r="K8199" s="266" t="n">
        <x:f>MOD(ROW()-ROW($I$46),MESCLUN_CAP+1)</x:f>
        <x:v>0</x:v>
      </x:c>
      <x:c r="L8199" s="266" t="n">
        <x:f>SUM(I8199:K8199)</x:f>
        <x:v>23</x:v>
      </x:c>
      <x:c r="M8199" s="267" t="n">
        <x:f>I8199*TOMATO_HOURS*WEEKS*(1+TOMATO_DIM)^I8199+J8199*CARROT_HOURS*WEEKS*(1+CARROT_DIM)^J8199+K8199*MESCLUN_HOURS*WEEKS*(1+MESCLUN_DIM)^K8199</x:f>
        <x:v>3822.491243933101</x:v>
      </x:c>
      <x:c r="N8199" s="267" t="n">
        <x:f>MAX(M8199-FARMER_HOURS,0)/TEMP_HOURS_PER_WORKER</x:f>
        <x:v>2.154507808286876</x:v>
      </x:c>
      <x:c r="O8199" s="268" t="n">
        <x:f>I8199*TOMATO_PRICE+J8199*CARROT_PRICE+K8199*MESCLUN_PRICE</x:f>
        <x:v>128634</x:v>
      </x:c>
      <x:c r="P8199" s="268" t="n">
        <x:f>I8199*TOMATO_FERTILIZER+J8199*CARROT_FERTILIZER+K8199*MESCLUN_FERTILIZER</x:f>
        <x:v>15400</x:v>
      </x:c>
      <x:c r="Q8199" s="268" t="n">
        <x:f>MIN(M8199,FARMER_HOURS)*FARMER_RATE+MAX(M8199-FARMER_HOURS,0)*TEMP_RATE</x:f>
        <x:v>78862.6952071719</x:v>
      </x:c>
      <x:c r="R8199" s="268" t="n">
        <x:f>O8199-P8199-Q8199-FIXED_COST</x:f>
        <x:v>14371.304792828101</x:v>
      </x:c>
      <x:c r="S8199" s="139" t="str">
        <x:f>IF(AND(L8199&lt;=TOTAL_BED_CAP,N8199&lt;=TEMP_WORKER_CAP),"YES","NO")</x:f>
        <x:v>YES</x:v>
      </x:c>
      <x:c r="T8199" s="139" t="n">
        <x:f>IF(S8199="YES",R8199,-1E+99)</x:f>
        <x:v>14371.304792828101</x:v>
      </x:c>
    </x:row>
    <x:row r="8200">
      <x:c r="A8200" s="139"/>
      <x:c r="B8200" s="139"/>
      <x:c r="C8200" s="139"/>
      <x:c r="D8200" s="139"/>
      <x:c r="E8200" s="139"/>
      <x:c r="F8200" s="139"/>
      <x:c r="G8200" s="139"/>
      <x:c r="H8200" s="139"/>
      <x:c r="I8200" s="266" t="n">
        <x:f>INT((ROW()-ROW($I$46))/((CARROT_CAP+1)*(MESCLUN_CAP+1)))</x:f>
        <x:v>12</x:v>
      </x:c>
      <x:c r="J8200" s="266" t="n">
        <x:f>MOD(INT((ROW()-ROW($I$46))/(MESCLUN_CAP+1)),CARROT_CAP+1)</x:f>
        <x:v>11</x:v>
      </x:c>
      <x:c r="K8200" s="266" t="n">
        <x:f>MOD(ROW()-ROW($I$46),MESCLUN_CAP+1)</x:f>
        <x:v>1</x:v>
      </x:c>
      <x:c r="L8200" s="266" t="n">
        <x:f>SUM(I8200:K8200)</x:f>
        <x:v>24</x:v>
      </x:c>
      <x:c r="M8200" s="267" t="n">
        <x:f>I8200*TOMATO_HOURS*WEEKS*(1+TOMATO_DIM)^I8200+J8200*CARROT_HOURS*WEEKS*(1+CARROT_DIM)^J8200+K8200*MESCLUN_HOURS*WEEKS*(1+MESCLUN_DIM)^K8200</x:f>
        <x:v>3868.053743933101</x:v>
      </x:c>
      <x:c r="N8200" s="267" t="n">
        <x:f>MAX(M8200-FARMER_HOURS,0)/TEMP_HOURS_PER_WORKER</x:f>
        <x:v>2.186148433286876</x:v>
      </x:c>
      <x:c r="O8200" s="268" t="n">
        <x:f>I8200*TOMATO_PRICE+J8200*CARROT_PRICE+K8200*MESCLUN_PRICE</x:f>
        <x:v>131334</x:v>
      </x:c>
      <x:c r="P8200" s="268" t="n">
        <x:f>I8200*TOMATO_FERTILIZER+J8200*CARROT_FERTILIZER+K8200*MESCLUN_FERTILIZER</x:f>
        <x:v>16280</x:v>
      </x:c>
      <x:c r="Q8200" s="268" t="n">
        <x:f>MIN(M8200,FARMER_HOURS)*FARMER_RATE+MAX(M8200-FARMER_HOURS,0)*TEMP_RATE</x:f>
        <x:v>79653.7108321719</x:v>
      </x:c>
      <x:c r="R8200" s="268" t="n">
        <x:f>O8200-P8200-Q8200-FIXED_COST</x:f>
        <x:v>15400.289167828101</x:v>
      </x:c>
      <x:c r="S8200" s="139" t="str">
        <x:f>IF(AND(L8200&lt;=TOTAL_BED_CAP,N8200&lt;=TEMP_WORKER_CAP),"YES","NO")</x:f>
        <x:v>YES</x:v>
      </x:c>
      <x:c r="T8200" s="139" t="n">
        <x:f>IF(S8200="YES",R8200,-1E+99)</x:f>
        <x:v>15400.289167828101</x:v>
      </x:c>
    </x:row>
    <x:row r="8201">
      <x:c r="A8201" s="139"/>
      <x:c r="B8201" s="139"/>
      <x:c r="C8201" s="139"/>
      <x:c r="D8201" s="139"/>
      <x:c r="E8201" s="139"/>
      <x:c r="F8201" s="139"/>
      <x:c r="G8201" s="139"/>
      <x:c r="H8201" s="139"/>
      <x:c r="I8201" s="266" t="n">
        <x:f>INT((ROW()-ROW($I$46))/((CARROT_CAP+1)*(MESCLUN_CAP+1)))</x:f>
        <x:v>12</x:v>
      </x:c>
      <x:c r="J8201" s="266" t="n">
        <x:f>MOD(INT((ROW()-ROW($I$46))/(MESCLUN_CAP+1)),CARROT_CAP+1)</x:f>
        <x:v>11</x:v>
      </x:c>
      <x:c r="K8201" s="266" t="n">
        <x:f>MOD(ROW()-ROW($I$46),MESCLUN_CAP+1)</x:f>
        <x:v>2</x:v>
      </x:c>
      <x:c r="L8201" s="266" t="n">
        <x:f>SUM(I8201:K8201)</x:f>
        <x:v>25</x:v>
      </x:c>
      <x:c r="M8201" s="267" t="n">
        <x:f>I8201*TOMATO_HOURS*WEEKS*(1+TOMATO_DIM)^I8201+J8201*CARROT_HOURS*WEEKS*(1+CARROT_DIM)^J8201+K8201*MESCLUN_HOURS*WEEKS*(1+MESCLUN_DIM)^K8201</x:f>
        <x:v>3914.755306433101</x:v>
      </x:c>
      <x:c r="N8201" s="267" t="n">
        <x:f>MAX(M8201-FARMER_HOURS,0)/TEMP_HOURS_PER_WORKER</x:f>
        <x:v>2.2185800739118755</x:v>
      </x:c>
      <x:c r="O8201" s="268" t="n">
        <x:f>I8201*TOMATO_PRICE+J8201*CARROT_PRICE+K8201*MESCLUN_PRICE</x:f>
        <x:v>134034</x:v>
      </x:c>
      <x:c r="P8201" s="268" t="n">
        <x:f>I8201*TOMATO_FERTILIZER+J8201*CARROT_FERTILIZER+K8201*MESCLUN_FERTILIZER</x:f>
        <x:v>17160</x:v>
      </x:c>
      <x:c r="Q8201" s="268" t="n">
        <x:f>MIN(M8201,FARMER_HOURS)*FARMER_RATE+MAX(M8201-FARMER_HOURS,0)*TEMP_RATE</x:f>
        <x:v>80464.5018477969</x:v>
      </x:c>
      <x:c r="R8201" s="268" t="n">
        <x:f>O8201-P8201-Q8201-FIXED_COST</x:f>
        <x:v>16409.4981522031</x:v>
      </x:c>
      <x:c r="S8201" s="139" t="str">
        <x:f>IF(AND(L8201&lt;=TOTAL_BED_CAP,N8201&lt;=TEMP_WORKER_CAP),"YES","NO")</x:f>
        <x:v>YES</x:v>
      </x:c>
      <x:c r="T8201" s="139" t="n">
        <x:f>IF(S8201="YES",R8201,-1E+99)</x:f>
        <x:v>16409.4981522031</x:v>
      </x:c>
    </x:row>
    <x:row r="8202">
      <x:c r="A8202" s="139"/>
      <x:c r="B8202" s="139"/>
      <x:c r="C8202" s="139"/>
      <x:c r="D8202" s="139"/>
      <x:c r="E8202" s="139"/>
      <x:c r="F8202" s="139"/>
      <x:c r="G8202" s="139"/>
      <x:c r="H8202" s="139"/>
      <x:c r="I8202" s="266" t="n">
        <x:f>INT((ROW()-ROW($I$46))/((CARROT_CAP+1)*(MESCLUN_CAP+1)))</x:f>
        <x:v>12</x:v>
      </x:c>
      <x:c r="J8202" s="266" t="n">
        <x:f>MOD(INT((ROW()-ROW($I$46))/(MESCLUN_CAP+1)),CARROT_CAP+1)</x:f>
        <x:v>11</x:v>
      </x:c>
      <x:c r="K8202" s="266" t="n">
        <x:f>MOD(ROW()-ROW($I$46),MESCLUN_CAP+1)</x:f>
        <x:v>3</x:v>
      </x:c>
      <x:c r="L8202" s="266" t="n">
        <x:f>SUM(I8202:K8202)</x:f>
        <x:v>26</x:v>
      </x:c>
      <x:c r="M8202" s="267" t="n">
        <x:f>I8202*TOMATO_HOURS*WEEKS*(1+TOMATO_DIM)^I8202+J8202*CARROT_HOURS*WEEKS*(1+CARROT_DIM)^J8202+K8202*MESCLUN_HOURS*WEEKS*(1+MESCLUN_DIM)^K8202</x:f>
        <x:v>3962.617288854976</x:v>
      </x:c>
      <x:c r="N8202" s="267" t="n">
        <x:f>MAX(M8202-FARMER_HOURS,0)/TEMP_HOURS_PER_WORKER</x:f>
        <x:v>2.2518175617048444</x:v>
      </x:c>
      <x:c r="O8202" s="268" t="n">
        <x:f>I8202*TOMATO_PRICE+J8202*CARROT_PRICE+K8202*MESCLUN_PRICE</x:f>
        <x:v>136734</x:v>
      </x:c>
      <x:c r="P8202" s="268" t="n">
        <x:f>I8202*TOMATO_FERTILIZER+J8202*CARROT_FERTILIZER+K8202*MESCLUN_FERTILIZER</x:f>
        <x:v>18040</x:v>
      </x:c>
      <x:c r="Q8202" s="268" t="n">
        <x:f>MIN(M8202,FARMER_HOURS)*FARMER_RATE+MAX(M8202-FARMER_HOURS,0)*TEMP_RATE</x:f>
        <x:v>81295.43904262112</x:v>
      </x:c>
      <x:c r="R8202" s="268" t="n">
        <x:f>O8202-P8202-Q8202-FIXED_COST</x:f>
        <x:v>17398.560957378882</x:v>
      </x:c>
      <x:c r="S8202" s="139" t="str">
        <x:f>IF(AND(L8202&lt;=TOTAL_BED_CAP,N8202&lt;=TEMP_WORKER_CAP),"YES","NO")</x:f>
        <x:v>YES</x:v>
      </x:c>
      <x:c r="T8202" s="139" t="n">
        <x:f>IF(S8202="YES",R8202,-1E+99)</x:f>
        <x:v>17398.560957378882</x:v>
      </x:c>
    </x:row>
    <x:row r="8203">
      <x:c r="A8203" s="139"/>
      <x:c r="B8203" s="139"/>
      <x:c r="C8203" s="139"/>
      <x:c r="D8203" s="139"/>
      <x:c r="E8203" s="139"/>
      <x:c r="F8203" s="139"/>
      <x:c r="G8203" s="139"/>
      <x:c r="H8203" s="139"/>
      <x:c r="I8203" s="266" t="n">
        <x:f>INT((ROW()-ROW($I$46))/((CARROT_CAP+1)*(MESCLUN_CAP+1)))</x:f>
        <x:v>12</x:v>
      </x:c>
      <x:c r="J8203" s="266" t="n">
        <x:f>MOD(INT((ROW()-ROW($I$46))/(MESCLUN_CAP+1)),CARROT_CAP+1)</x:f>
        <x:v>11</x:v>
      </x:c>
      <x:c r="K8203" s="266" t="n">
        <x:f>MOD(ROW()-ROW($I$46),MESCLUN_CAP+1)</x:f>
        <x:v>4</x:v>
      </x:c>
      <x:c r="L8203" s="266" t="n">
        <x:f>SUM(I8203:K8203)</x:f>
        <x:v>27</x:v>
      </x:c>
      <x:c r="M8203" s="267" t="n">
        <x:f>I8203*TOMATO_HOURS*WEEKS*(1+TOMATO_DIM)^I8203+J8203*CARROT_HOURS*WEEKS*(1+CARROT_DIM)^J8203+K8203*MESCLUN_HOURS*WEEKS*(1+MESCLUN_DIM)^K8203</x:f>
        <x:v>4011.6614045776323</x:v>
      </x:c>
      <x:c r="N8203" s="267" t="n">
        <x:f>MAX(M8203-FARMER_HOURS,0)/TEMP_HOURS_PER_WORKER</x:f>
        <x:v>2.2858759754011335</x:v>
      </x:c>
      <x:c r="O8203" s="268" t="n">
        <x:f>I8203*TOMATO_PRICE+J8203*CARROT_PRICE+K8203*MESCLUN_PRICE</x:f>
        <x:v>139434</x:v>
      </x:c>
      <x:c r="P8203" s="268" t="n">
        <x:f>I8203*TOMATO_FERTILIZER+J8203*CARROT_FERTILIZER+K8203*MESCLUN_FERTILIZER</x:f>
        <x:v>18920</x:v>
      </x:c>
      <x:c r="Q8203" s="268" t="n">
        <x:f>MIN(M8203,FARMER_HOURS)*FARMER_RATE+MAX(M8203-FARMER_HOURS,0)*TEMP_RATE</x:f>
        <x:v>82146.89938502834</x:v>
      </x:c>
      <x:c r="R8203" s="268" t="n">
        <x:f>O8203-P8203-Q8203-FIXED_COST</x:f>
        <x:v>18367.100614971656</x:v>
      </x:c>
      <x:c r="S8203" s="139" t="str">
        <x:f>IF(AND(L8203&lt;=TOTAL_BED_CAP,N8203&lt;=TEMP_WORKER_CAP),"YES","NO")</x:f>
        <x:v>YES</x:v>
      </x:c>
      <x:c r="T8203" s="139" t="n">
        <x:f>IF(S8203="YES",R8203,-1E+99)</x:f>
        <x:v>18367.100614971656</x:v>
      </x:c>
    </x:row>
    <x:row r="8204">
      <x:c r="A8204" s="139"/>
      <x:c r="B8204" s="139"/>
      <x:c r="C8204" s="139"/>
      <x:c r="D8204" s="139"/>
      <x:c r="E8204" s="139"/>
      <x:c r="F8204" s="139"/>
      <x:c r="G8204" s="139"/>
      <x:c r="H8204" s="139"/>
      <x:c r="I8204" s="266" t="n">
        <x:f>INT((ROW()-ROW($I$46))/((CARROT_CAP+1)*(MESCLUN_CAP+1)))</x:f>
        <x:v>12</x:v>
      </x:c>
      <x:c r="J8204" s="266" t="n">
        <x:f>MOD(INT((ROW()-ROW($I$46))/(MESCLUN_CAP+1)),CARROT_CAP+1)</x:f>
        <x:v>11</x:v>
      </x:c>
      <x:c r="K8204" s="266" t="n">
        <x:f>MOD(ROW()-ROW($I$46),MESCLUN_CAP+1)</x:f>
        <x:v>5</x:v>
      </x:c>
      <x:c r="L8204" s="266" t="n">
        <x:f>SUM(I8204:K8204)</x:f>
        <x:v>28</x:v>
      </x:c>
      <x:c r="M8204" s="267" t="n">
        <x:f>I8204*TOMATO_HOURS*WEEKS*(1+TOMATO_DIM)^I8204+J8204*CARROT_HOURS*WEEKS*(1+CARROT_DIM)^J8204+K8204*MESCLUN_HOURS*WEEKS*(1+MESCLUN_DIM)^K8204</x:f>
        <x:v>4061.9097284988356</x:v>
      </x:c>
      <x:c r="N8204" s="267" t="n">
        <x:f>MAX(M8204-FARMER_HOURS,0)/TEMP_HOURS_PER_WORKER</x:f>
        <x:v>2.320770644790858</x:v>
      </x:c>
      <x:c r="O8204" s="268" t="n">
        <x:f>I8204*TOMATO_PRICE+J8204*CARROT_PRICE+K8204*MESCLUN_PRICE</x:f>
        <x:v>142134</x:v>
      </x:c>
      <x:c r="P8204" s="268" t="n">
        <x:f>I8204*TOMATO_FERTILIZER+J8204*CARROT_FERTILIZER+K8204*MESCLUN_FERTILIZER</x:f>
        <x:v>19800</x:v>
      </x:c>
      <x:c r="Q8204" s="268" t="n">
        <x:f>MIN(M8204,FARMER_HOURS)*FARMER_RATE+MAX(M8204-FARMER_HOURS,0)*TEMP_RATE</x:f>
        <x:v>83019.26611977145</x:v>
      </x:c>
      <x:c r="R8204" s="268" t="n">
        <x:f>O8204-P8204-Q8204-FIXED_COST</x:f>
        <x:v>19314.733880228552</x:v>
      </x:c>
      <x:c r="S8204" s="139" t="str">
        <x:f>IF(AND(L8204&lt;=TOTAL_BED_CAP,N8204&lt;=TEMP_WORKER_CAP),"YES","NO")</x:f>
        <x:v>YES</x:v>
      </x:c>
      <x:c r="T8204" s="139" t="n">
        <x:f>IF(S8204="YES",R8204,-1E+99)</x:f>
        <x:v>19314.733880228552</x:v>
      </x:c>
    </x:row>
    <x:row r="8205">
      <x:c r="A8205" s="139"/>
      <x:c r="B8205" s="139"/>
      <x:c r="C8205" s="139"/>
      <x:c r="D8205" s="139"/>
      <x:c r="E8205" s="139"/>
      <x:c r="F8205" s="139"/>
      <x:c r="G8205" s="139"/>
      <x:c r="H8205" s="139"/>
      <x:c r="I8205" s="266" t="n">
        <x:f>INT((ROW()-ROW($I$46))/((CARROT_CAP+1)*(MESCLUN_CAP+1)))</x:f>
        <x:v>12</x:v>
      </x:c>
      <x:c r="J8205" s="266" t="n">
        <x:f>MOD(INT((ROW()-ROW($I$46))/(MESCLUN_CAP+1)),CARROT_CAP+1)</x:f>
        <x:v>11</x:v>
      </x:c>
      <x:c r="K8205" s="266" t="n">
        <x:f>MOD(ROW()-ROW($I$46),MESCLUN_CAP+1)</x:f>
        <x:v>6</x:v>
      </x:c>
      <x:c r="L8205" s="266" t="n">
        <x:f>SUM(I8205:K8205)</x:f>
        <x:v>29</x:v>
      </x:c>
      <x:c r="M8205" s="267" t="n">
        <x:f>I8205*TOMATO_HOURS*WEEKS*(1+TOMATO_DIM)^I8205+J8205*CARROT_HOURS*WEEKS*(1+CARROT_DIM)^J8205+K8205*MESCLUN_HOURS*WEEKS*(1+MESCLUN_DIM)^K8205</x:f>
        <x:v>4113.384702680469</x:v>
      </x:c>
      <x:c r="N8205" s="267" t="n">
        <x:f>MAX(M8205-FARMER_HOURS,0)/TEMP_HOURS_PER_WORKER</x:f>
        <x:v>2.3565171546392145</x:v>
      </x:c>
      <x:c r="O8205" s="268" t="n">
        <x:f>I8205*TOMATO_PRICE+J8205*CARROT_PRICE+K8205*MESCLUN_PRICE</x:f>
        <x:v>144834</x:v>
      </x:c>
      <x:c r="P8205" s="268" t="n">
        <x:f>I8205*TOMATO_FERTILIZER+J8205*CARROT_FERTILIZER+K8205*MESCLUN_FERTILIZER</x:f>
        <x:v>20680</x:v>
      </x:c>
      <x:c r="Q8205" s="268" t="n">
        <x:f>MIN(M8205,FARMER_HOURS)*FARMER_RATE+MAX(M8205-FARMER_HOURS,0)*TEMP_RATE</x:f>
        <x:v>83912.92886598036</x:v>
      </x:c>
      <x:c r="R8205" s="268" t="n">
        <x:f>O8205-P8205-Q8205-FIXED_COST</x:f>
        <x:v>20241.071134019643</x:v>
      </x:c>
      <x:c r="S8205" s="139" t="str">
        <x:f>IF(AND(L8205&lt;=TOTAL_BED_CAP,N8205&lt;=TEMP_WORKER_CAP),"YES","NO")</x:f>
        <x:v>YES</x:v>
      </x:c>
      <x:c r="T8205" s="139" t="n">
        <x:f>IF(S8205="YES",R8205,-1E+99)</x:f>
        <x:v>20241.071134019643</x:v>
      </x:c>
    </x:row>
    <x:row r="8206">
      <x:c r="A8206" s="139"/>
      <x:c r="B8206" s="139"/>
      <x:c r="C8206" s="139"/>
      <x:c r="D8206" s="139"/>
      <x:c r="E8206" s="139"/>
      <x:c r="F8206" s="139"/>
      <x:c r="G8206" s="139"/>
      <x:c r="H8206" s="139"/>
      <x:c r="I8206" s="266" t="n">
        <x:f>INT((ROW()-ROW($I$46))/((CARROT_CAP+1)*(MESCLUN_CAP+1)))</x:f>
        <x:v>12</x:v>
      </x:c>
      <x:c r="J8206" s="266" t="n">
        <x:f>MOD(INT((ROW()-ROW($I$46))/(MESCLUN_CAP+1)),CARROT_CAP+1)</x:f>
        <x:v>11</x:v>
      </x:c>
      <x:c r="K8206" s="266" t="n">
        <x:f>MOD(ROW()-ROW($I$46),MESCLUN_CAP+1)</x:f>
        <x:v>7</x:v>
      </x:c>
      <x:c r="L8206" s="266" t="n">
        <x:f>SUM(I8206:K8206)</x:f>
        <x:v>30</x:v>
      </x:c>
      <x:c r="M8206" s="267" t="n">
        <x:f>I8206*TOMATO_HOURS*WEEKS*(1+TOMATO_DIM)^I8206+J8206*CARROT_HOURS*WEEKS*(1+CARROT_DIM)^J8206+K8206*MESCLUN_HOURS*WEEKS*(1+MESCLUN_DIM)^K8206</x:f>
        <x:v>4166.10914207843</x:v>
      </x:c>
      <x:c r="N8206" s="267" t="n">
        <x:f>MAX(M8206-FARMER_HOURS,0)/TEMP_HOURS_PER_WORKER</x:f>
        <x:v>2.3931313486655763</x:v>
      </x:c>
      <x:c r="O8206" s="268" t="n">
        <x:f>I8206*TOMATO_PRICE+J8206*CARROT_PRICE+K8206*MESCLUN_PRICE</x:f>
        <x:v>147534</x:v>
      </x:c>
      <x:c r="P8206" s="268" t="n">
        <x:f>I8206*TOMATO_FERTILIZER+J8206*CARROT_FERTILIZER+K8206*MESCLUN_FERTILIZER</x:f>
        <x:v>21560</x:v>
      </x:c>
      <x:c r="Q8206" s="268" t="n">
        <x:f>MIN(M8206,FARMER_HOURS)*FARMER_RATE+MAX(M8206-FARMER_HOURS,0)*TEMP_RATE</x:f>
        <x:v>84828.2837166394</x:v>
      </x:c>
      <x:c r="R8206" s="268" t="n">
        <x:f>O8206-P8206-Q8206-FIXED_COST</x:f>
        <x:v>21145.716283360598</x:v>
      </x:c>
      <x:c r="S8206" s="139" t="str">
        <x:f>IF(AND(L8206&lt;=TOTAL_BED_CAP,N8206&lt;=TEMP_WORKER_CAP),"YES","NO")</x:f>
        <x:v>YES</x:v>
      </x:c>
      <x:c r="T8206" s="139" t="n">
        <x:f>IF(S8206="YES",R8206,-1E+99)</x:f>
        <x:v>21145.716283360598</x:v>
      </x:c>
    </x:row>
    <x:row r="8207">
      <x:c r="A8207" s="139"/>
      <x:c r="B8207" s="139"/>
      <x:c r="C8207" s="139"/>
      <x:c r="D8207" s="139"/>
      <x:c r="E8207" s="139"/>
      <x:c r="F8207" s="139"/>
      <x:c r="G8207" s="139"/>
      <x:c r="H8207" s="139"/>
      <x:c r="I8207" s="266" t="n">
        <x:f>INT((ROW()-ROW($I$46))/((CARROT_CAP+1)*(MESCLUN_CAP+1)))</x:f>
        <x:v>12</x:v>
      </x:c>
      <x:c r="J8207" s="266" t="n">
        <x:f>MOD(INT((ROW()-ROW($I$46))/(MESCLUN_CAP+1)),CARROT_CAP+1)</x:f>
        <x:v>11</x:v>
      </x:c>
      <x:c r="K8207" s="266" t="n">
        <x:f>MOD(ROW()-ROW($I$46),MESCLUN_CAP+1)</x:f>
        <x:v>8</x:v>
      </x:c>
      <x:c r="L8207" s="266" t="n">
        <x:f>SUM(I8207:K8207)</x:f>
        <x:v>31</x:v>
      </x:c>
      <x:c r="M8207" s="267" t="n">
        <x:f>I8207*TOMATO_HOURS*WEEKS*(1+TOMATO_DIM)^I8207+J8207*CARROT_HOURS*WEEKS*(1+CARROT_DIM)^J8207+K8207*MESCLUN_HOURS*WEEKS*(1+MESCLUN_DIM)^K8207</x:f>
        <x:v>4220.106240358409</x:v>
      </x:c>
      <x:c r="N8207" s="267" t="n">
        <x:f>MAX(M8207-FARMER_HOURS,0)/TEMP_HOURS_PER_WORKER</x:f>
        <x:v>2.4306293335822287</x:v>
      </x:c>
      <x:c r="O8207" s="268" t="n">
        <x:f>I8207*TOMATO_PRICE+J8207*CARROT_PRICE+K8207*MESCLUN_PRICE</x:f>
        <x:v>150234</x:v>
      </x:c>
      <x:c r="P8207" s="268" t="n">
        <x:f>I8207*TOMATO_FERTILIZER+J8207*CARROT_FERTILIZER+K8207*MESCLUN_FERTILIZER</x:f>
        <x:v>22440</x:v>
      </x:c>
      <x:c r="Q8207" s="268" t="n">
        <x:f>MIN(M8207,FARMER_HOURS)*FARMER_RATE+MAX(M8207-FARMER_HOURS,0)*TEMP_RATE</x:f>
        <x:v>85765.7333395557</x:v>
      </x:c>
      <x:c r="R8207" s="268" t="n">
        <x:f>O8207-P8207-Q8207-FIXED_COST</x:f>
        <x:v>22028.266660444293</x:v>
      </x:c>
      <x:c r="S8207" s="139" t="str">
        <x:f>IF(AND(L8207&lt;=TOTAL_BED_CAP,N8207&lt;=TEMP_WORKER_CAP),"YES","NO")</x:f>
        <x:v>YES</x:v>
      </x:c>
      <x:c r="T8207" s="139" t="n">
        <x:f>IF(S8207="YES",R8207,-1E+99)</x:f>
        <x:v>22028.266660444293</x:v>
      </x:c>
    </x:row>
    <x:row r="8208">
      <x:c r="A8208" s="139"/>
      <x:c r="B8208" s="139"/>
      <x:c r="C8208" s="139"/>
      <x:c r="D8208" s="139"/>
      <x:c r="E8208" s="139"/>
      <x:c r="F8208" s="139"/>
      <x:c r="G8208" s="139"/>
      <x:c r="H8208" s="139"/>
      <x:c r="I8208" s="266" t="n">
        <x:f>INT((ROW()-ROW($I$46))/((CARROT_CAP+1)*(MESCLUN_CAP+1)))</x:f>
        <x:v>12</x:v>
      </x:c>
      <x:c r="J8208" s="266" t="n">
        <x:f>MOD(INT((ROW()-ROW($I$46))/(MESCLUN_CAP+1)),CARROT_CAP+1)</x:f>
        <x:v>11</x:v>
      </x:c>
      <x:c r="K8208" s="266" t="n">
        <x:f>MOD(ROW()-ROW($I$46),MESCLUN_CAP+1)</x:f>
        <x:v>9</x:v>
      </x:c>
      <x:c r="L8208" s="266" t="n">
        <x:f>SUM(I8208:K8208)</x:f>
        <x:v>32</x:v>
      </x:c>
      <x:c r="M8208" s="267" t="n">
        <x:f>I8208*TOMATO_HOURS*WEEKS*(1+TOMATO_DIM)^I8208+J8208*CARROT_HOURS*WEEKS*(1+CARROT_DIM)^J8208+K8208*MESCLUN_HOURS*WEEKS*(1+MESCLUN_DIM)^K8208</x:f>
        <x:v>4275.399575798804</x:v>
      </x:c>
      <x:c r="N8208" s="267" t="n">
        <x:f>MAX(M8208-FARMER_HOURS,0)/TEMP_HOURS_PER_WORKER</x:f>
        <x:v>2.469027483193614</x:v>
      </x:c>
      <x:c r="O8208" s="268" t="n">
        <x:f>I8208*TOMATO_PRICE+J8208*CARROT_PRICE+K8208*MESCLUN_PRICE</x:f>
        <x:v>152934</x:v>
      </x:c>
      <x:c r="P8208" s="268" t="n">
        <x:f>I8208*TOMATO_FERTILIZER+J8208*CARROT_FERTILIZER+K8208*MESCLUN_FERTILIZER</x:f>
        <x:v>23320</x:v>
      </x:c>
      <x:c r="Q8208" s="268" t="n">
        <x:f>MIN(M8208,FARMER_HOURS)*FARMER_RATE+MAX(M8208-FARMER_HOURS,0)*TEMP_RATE</x:f>
        <x:v>86725.68707984034</x:v>
      </x:c>
      <x:c r="R8208" s="268" t="n">
        <x:f>O8208-P8208-Q8208-FIXED_COST</x:f>
        <x:v>22888.31292015966</x:v>
      </x:c>
      <x:c r="S8208" s="139" t="str">
        <x:f>IF(AND(L8208&lt;=TOTAL_BED_CAP,N8208&lt;=TEMP_WORKER_CAP),"YES","NO")</x:f>
        <x:v>YES</x:v>
      </x:c>
      <x:c r="T8208" s="139" t="n">
        <x:f>IF(S8208="YES",R8208,-1E+99)</x:f>
        <x:v>22888.31292015966</x:v>
      </x:c>
    </x:row>
    <x:row r="8209">
      <x:c r="A8209" s="139"/>
      <x:c r="B8209" s="139"/>
      <x:c r="C8209" s="139"/>
      <x:c r="D8209" s="139"/>
      <x:c r="E8209" s="139"/>
      <x:c r="F8209" s="139"/>
      <x:c r="G8209" s="139"/>
      <x:c r="H8209" s="139"/>
      <x:c r="I8209" s="266" t="n">
        <x:f>INT((ROW()-ROW($I$46))/((CARROT_CAP+1)*(MESCLUN_CAP+1)))</x:f>
        <x:v>12</x:v>
      </x:c>
      <x:c r="J8209" s="266" t="n">
        <x:f>MOD(INT((ROW()-ROW($I$46))/(MESCLUN_CAP+1)),CARROT_CAP+1)</x:f>
        <x:v>11</x:v>
      </x:c>
      <x:c r="K8209" s="266" t="n">
        <x:f>MOD(ROW()-ROW($I$46),MESCLUN_CAP+1)</x:f>
        <x:v>10</x:v>
      </x:c>
      <x:c r="L8209" s="266" t="n">
        <x:f>SUM(I8209:K8209)</x:f>
        <x:v>33</x:v>
      </x:c>
      <x:c r="M8209" s="267" t="n">
        <x:f>I8209*TOMATO_HOURS*WEEKS*(1+TOMATO_DIM)^I8209+J8209*CARROT_HOURS*WEEKS*(1+CARROT_DIM)^J8209+K8209*MESCLUN_HOURS*WEEKS*(1+MESCLUN_DIM)^K8209</x:f>
        <x:v>4332.0131172820165</x:v>
      </x:c>
      <x:c r="N8209" s="267" t="n">
        <x:f>MAX(M8209-FARMER_HOURS,0)/TEMP_HOURS_PER_WORKER</x:f>
        <x:v>2.508342442556956</x:v>
      </x:c>
      <x:c r="O8209" s="268" t="n">
        <x:f>I8209*TOMATO_PRICE+J8209*CARROT_PRICE+K8209*MESCLUN_PRICE</x:f>
        <x:v>155634</x:v>
      </x:c>
      <x:c r="P8209" s="268" t="n">
        <x:f>I8209*TOMATO_FERTILIZER+J8209*CARROT_FERTILIZER+K8209*MESCLUN_FERTILIZER</x:f>
        <x:v>24200</x:v>
      </x:c>
      <x:c r="Q8209" s="268" t="n">
        <x:f>MIN(M8209,FARMER_HOURS)*FARMER_RATE+MAX(M8209-FARMER_HOURS,0)*TEMP_RATE</x:f>
        <x:v>87708.5610639239</x:v>
      </x:c>
      <x:c r="R8209" s="268" t="n">
        <x:f>O8209-P8209-Q8209-FIXED_COST</x:f>
        <x:v>23725.438936076098</x:v>
      </x:c>
      <x:c r="S8209" s="139" t="str">
        <x:f>IF(AND(L8209&lt;=TOTAL_BED_CAP,N8209&lt;=TEMP_WORKER_CAP),"YES","NO")</x:f>
        <x:v>YES</x:v>
      </x:c>
      <x:c r="T8209" s="139" t="n">
        <x:f>IF(S8209="YES",R8209,-1E+99)</x:f>
        <x:v>23725.438936076098</x:v>
      </x:c>
    </x:row>
    <x:row r="8210">
      <x:c r="A8210" s="139"/>
      <x:c r="B8210" s="139"/>
      <x:c r="C8210" s="139"/>
      <x:c r="D8210" s="139"/>
      <x:c r="E8210" s="139"/>
      <x:c r="F8210" s="139"/>
      <x:c r="G8210" s="139"/>
      <x:c r="H8210" s="139"/>
      <x:c r="I8210" s="266" t="n">
        <x:f>INT((ROW()-ROW($I$46))/((CARROT_CAP+1)*(MESCLUN_CAP+1)))</x:f>
        <x:v>12</x:v>
      </x:c>
      <x:c r="J8210" s="266" t="n">
        <x:f>MOD(INT((ROW()-ROW($I$46))/(MESCLUN_CAP+1)),CARROT_CAP+1)</x:f>
        <x:v>11</x:v>
      </x:c>
      <x:c r="K8210" s="266" t="n">
        <x:f>MOD(ROW()-ROW($I$46),MESCLUN_CAP+1)</x:f>
        <x:v>11</x:v>
      </x:c>
      <x:c r="L8210" s="266" t="n">
        <x:f>SUM(I8210:K8210)</x:f>
        <x:v>34</x:v>
      </x:c>
      <x:c r="M8210" s="267" t="n">
        <x:f>I8210*TOMATO_HOURS*WEEKS*(1+TOMATO_DIM)^I8210+J8210*CARROT_HOURS*WEEKS*(1+CARROT_DIM)^J8210+K8210*MESCLUN_HOURS*WEEKS*(1+MESCLUN_DIM)^K8210</x:f>
        <x:v>4389.971230375456</x:v>
      </x:c>
      <x:c r="N8210" s="267" t="n">
        <x:f>MAX(M8210-FARMER_HOURS,0)/TEMP_HOURS_PER_WORKER</x:f>
        <x:v>2.5485911322051775</x:v>
      </x:c>
      <x:c r="O8210" s="268" t="n">
        <x:f>I8210*TOMATO_PRICE+J8210*CARROT_PRICE+K8210*MESCLUN_PRICE</x:f>
        <x:v>158334</x:v>
      </x:c>
      <x:c r="P8210" s="268" t="n">
        <x:f>I8210*TOMATO_FERTILIZER+J8210*CARROT_FERTILIZER+K8210*MESCLUN_FERTILIZER</x:f>
        <x:v>25080</x:v>
      </x:c>
      <x:c r="Q8210" s="268" t="n">
        <x:f>MIN(M8210,FARMER_HOURS)*FARMER_RATE+MAX(M8210-FARMER_HOURS,0)*TEMP_RATE</x:f>
        <x:v>88714.77830512944</x:v>
      </x:c>
      <x:c r="R8210" s="268" t="n">
        <x:f>O8210-P8210-Q8210-FIXED_COST</x:f>
        <x:v>24539.22169487056</x:v>
      </x:c>
      <x:c r="S8210" s="139" t="str">
        <x:f>IF(AND(L8210&lt;=TOTAL_BED_CAP,N8210&lt;=TEMP_WORKER_CAP),"YES","NO")</x:f>
        <x:v>YES</x:v>
      </x:c>
      <x:c r="T8210" s="139" t="n">
        <x:f>IF(S8210="YES",R8210,-1E+99)</x:f>
        <x:v>24539.22169487056</x:v>
      </x:c>
    </x:row>
    <x:row r="8211">
      <x:c r="A8211" s="139"/>
      <x:c r="B8211" s="139"/>
      <x:c r="C8211" s="139"/>
      <x:c r="D8211" s="139"/>
      <x:c r="E8211" s="139"/>
      <x:c r="F8211" s="139"/>
      <x:c r="G8211" s="139"/>
      <x:c r="H8211" s="139"/>
      <x:c r="I8211" s="266" t="n">
        <x:f>INT((ROW()-ROW($I$46))/((CARROT_CAP+1)*(MESCLUN_CAP+1)))</x:f>
        <x:v>12</x:v>
      </x:c>
      <x:c r="J8211" s="266" t="n">
        <x:f>MOD(INT((ROW()-ROW($I$46))/(MESCLUN_CAP+1)),CARROT_CAP+1)</x:f>
        <x:v>11</x:v>
      </x:c>
      <x:c r="K8211" s="266" t="n">
        <x:f>MOD(ROW()-ROW($I$46),MESCLUN_CAP+1)</x:f>
        <x:v>12</x:v>
      </x:c>
      <x:c r="L8211" s="266" t="n">
        <x:f>SUM(I8211:K8211)</x:f>
        <x:v>35</x:v>
      </x:c>
      <x:c r="M8211" s="267" t="n">
        <x:f>I8211*TOMATO_HOURS*WEEKS*(1+TOMATO_DIM)^I8211+J8211*CARROT_HOURS*WEEKS*(1+CARROT_DIM)^J8211+K8211*MESCLUN_HOURS*WEEKS*(1+MESCLUN_DIM)^K8211</x:f>
        <x:v>4449.29868350352</x:v>
      </x:c>
      <x:c r="N8211" s="267" t="n">
        <x:f>MAX(M8211-FARMER_HOURS,0)/TEMP_HOURS_PER_WORKER</x:f>
        <x:v>2.5897907524329997</x:v>
      </x:c>
      <x:c r="O8211" s="268" t="n">
        <x:f>I8211*TOMATO_PRICE+J8211*CARROT_PRICE+K8211*MESCLUN_PRICE</x:f>
        <x:v>161034</x:v>
      </x:c>
      <x:c r="P8211" s="268" t="n">
        <x:f>I8211*TOMATO_FERTILIZER+J8211*CARROT_FERTILIZER+K8211*MESCLUN_FERTILIZER</x:f>
        <x:v>25960</x:v>
      </x:c>
      <x:c r="Q8211" s="268" t="n">
        <x:f>MIN(M8211,FARMER_HOURS)*FARMER_RATE+MAX(M8211-FARMER_HOURS,0)*TEMP_RATE</x:f>
        <x:v>89744.76881082499</x:v>
      </x:c>
      <x:c r="R8211" s="268" t="n">
        <x:f>O8211-P8211-Q8211-FIXED_COST</x:f>
        <x:v>25329.231189175014</x:v>
      </x:c>
      <x:c r="S8211" s="139" t="str">
        <x:f>IF(AND(L8211&lt;=TOTAL_BED_CAP,N8211&lt;=TEMP_WORKER_CAP),"YES","NO")</x:f>
        <x:v>YES</x:v>
      </x:c>
      <x:c r="T8211" s="139" t="n">
        <x:f>IF(S8211="YES",R8211,-1E+99)</x:f>
        <x:v>25329.231189175014</x:v>
      </x:c>
    </x:row>
    <x:row r="8212">
      <x:c r="A8212" s="139"/>
      <x:c r="B8212" s="139"/>
      <x:c r="C8212" s="139"/>
      <x:c r="D8212" s="139"/>
      <x:c r="E8212" s="139"/>
      <x:c r="F8212" s="139"/>
      <x:c r="G8212" s="139"/>
      <x:c r="H8212" s="139"/>
      <x:c r="I8212" s="266" t="n">
        <x:f>INT((ROW()-ROW($I$46))/((CARROT_CAP+1)*(MESCLUN_CAP+1)))</x:f>
        <x:v>12</x:v>
      </x:c>
      <x:c r="J8212" s="266" t="n">
        <x:f>MOD(INT((ROW()-ROW($I$46))/(MESCLUN_CAP+1)),CARROT_CAP+1)</x:f>
        <x:v>11</x:v>
      </x:c>
      <x:c r="K8212" s="266" t="n">
        <x:f>MOD(ROW()-ROW($I$46),MESCLUN_CAP+1)</x:f>
        <x:v>13</x:v>
      </x:c>
      <x:c r="L8212" s="266" t="n">
        <x:f>SUM(I8212:K8212)</x:f>
        <x:v>36</x:v>
      </x:c>
      <x:c r="M8212" s="267" t="n">
        <x:f>I8212*TOMATO_HOURS*WEEKS*(1+TOMATO_DIM)^I8212+J8212*CARROT_HOURS*WEEKS*(1+CARROT_DIM)^J8212+K8212*MESCLUN_HOURS*WEEKS*(1+MESCLUN_DIM)^K8212</x:f>
        <x:v>4510.020654211904</x:v>
      </x:c>
      <x:c r="N8212" s="267" t="n">
        <x:f>MAX(M8212-FARMER_HOURS,0)/TEMP_HOURS_PER_WORKER</x:f>
        <x:v>2.6319587876471555</x:v>
      </x:c>
      <x:c r="O8212" s="268" t="n">
        <x:f>I8212*TOMATO_PRICE+J8212*CARROT_PRICE+K8212*MESCLUN_PRICE</x:f>
        <x:v>163734</x:v>
      </x:c>
      <x:c r="P8212" s="268" t="n">
        <x:f>I8212*TOMATO_FERTILIZER+J8212*CARROT_FERTILIZER+K8212*MESCLUN_FERTILIZER</x:f>
        <x:v>26840</x:v>
      </x:c>
      <x:c r="Q8212" s="268" t="n">
        <x:f>MIN(M8212,FARMER_HOURS)*FARMER_RATE+MAX(M8212-FARMER_HOURS,0)*TEMP_RATE</x:f>
        <x:v>90798.96969117889</x:v>
      </x:c>
      <x:c r="R8212" s="268" t="n">
        <x:f>O8212-P8212-Q8212-FIXED_COST</x:f>
        <x:v>26095.030308821108</x:v>
      </x:c>
      <x:c r="S8212" s="139" t="str">
        <x:f>IF(AND(L8212&lt;=TOTAL_BED_CAP,N8212&lt;=TEMP_WORKER_CAP),"YES","NO")</x:f>
        <x:v>YES</x:v>
      </x:c>
      <x:c r="T8212" s="139" t="n">
        <x:f>IF(S8212="YES",R8212,-1E+99)</x:f>
        <x:v>26095.030308821108</x:v>
      </x:c>
    </x:row>
    <x:row r="8213">
      <x:c r="A8213" s="139"/>
      <x:c r="B8213" s="139"/>
      <x:c r="C8213" s="139"/>
      <x:c r="D8213" s="139"/>
      <x:c r="E8213" s="139"/>
      <x:c r="F8213" s="139"/>
      <x:c r="G8213" s="139"/>
      <x:c r="H8213" s="139"/>
      <x:c r="I8213" s="266" t="n">
        <x:f>INT((ROW()-ROW($I$46))/((CARROT_CAP+1)*(MESCLUN_CAP+1)))</x:f>
        <x:v>12</x:v>
      </x:c>
      <x:c r="J8213" s="266" t="n">
        <x:f>MOD(INT((ROW()-ROW($I$46))/(MESCLUN_CAP+1)),CARROT_CAP+1)</x:f>
        <x:v>11</x:v>
      </x:c>
      <x:c r="K8213" s="266" t="n">
        <x:f>MOD(ROW()-ROW($I$46),MESCLUN_CAP+1)</x:f>
        <x:v>14</x:v>
      </x:c>
      <x:c r="L8213" s="266" t="n">
        <x:f>SUM(I8213:K8213)</x:f>
        <x:v>37</x:v>
      </x:c>
      <x:c r="M8213" s="267" t="n">
        <x:f>I8213*TOMATO_HOURS*WEEKS*(1+TOMATO_DIM)^I8213+J8213*CARROT_HOURS*WEEKS*(1+CARROT_DIM)^J8213+K8213*MESCLUN_HOURS*WEEKS*(1+MESCLUN_DIM)^K8213</x:f>
        <x:v>4572.162735525565</x:v>
      </x:c>
      <x:c r="N8213" s="267" t="n">
        <x:f>MAX(M8213-FARMER_HOURS,0)/TEMP_HOURS_PER_WORKER</x:f>
        <x:v>2.6751130107816423</x:v>
      </x:c>
      <x:c r="O8213" s="268" t="n">
        <x:f>I8213*TOMATO_PRICE+J8213*CARROT_PRICE+K8213*MESCLUN_PRICE</x:f>
        <x:v>166434</x:v>
      </x:c>
      <x:c r="P8213" s="268" t="n">
        <x:f>I8213*TOMATO_FERTILIZER+J8213*CARROT_FERTILIZER+K8213*MESCLUN_FERTILIZER</x:f>
        <x:v>27720</x:v>
      </x:c>
      <x:c r="Q8213" s="268" t="n">
        <x:f>MIN(M8213,FARMER_HOURS)*FARMER_RATE+MAX(M8213-FARMER_HOURS,0)*TEMP_RATE</x:f>
        <x:v>91877.82526954106</x:v>
      </x:c>
      <x:c r="R8213" s="268" t="n">
        <x:f>O8213-P8213-Q8213-FIXED_COST</x:f>
        <x:v>26836.174730458937</x:v>
      </x:c>
      <x:c r="S8213" s="139" t="str">
        <x:f>IF(AND(L8213&lt;=TOTAL_BED_CAP,N8213&lt;=TEMP_WORKER_CAP),"YES","NO")</x:f>
        <x:v>YES</x:v>
      </x:c>
      <x:c r="T8213" s="139" t="n">
        <x:f>IF(S8213="YES",R8213,-1E+99)</x:f>
        <x:v>26836.174730458937</x:v>
      </x:c>
    </x:row>
    <x:row r="8214">
      <x:c r="A8214" s="139"/>
      <x:c r="B8214" s="139"/>
      <x:c r="C8214" s="139"/>
      <x:c r="D8214" s="139"/>
      <x:c r="E8214" s="139"/>
      <x:c r="F8214" s="139"/>
      <x:c r="G8214" s="139"/>
      <x:c r="H8214" s="139"/>
      <x:c r="I8214" s="266" t="n">
        <x:f>INT((ROW()-ROW($I$46))/((CARROT_CAP+1)*(MESCLUN_CAP+1)))</x:f>
        <x:v>12</x:v>
      </x:c>
      <x:c r="J8214" s="266" t="n">
        <x:f>MOD(INT((ROW()-ROW($I$46))/(MESCLUN_CAP+1)),CARROT_CAP+1)</x:f>
        <x:v>11</x:v>
      </x:c>
      <x:c r="K8214" s="266" t="n">
        <x:f>MOD(ROW()-ROW($I$46),MESCLUN_CAP+1)</x:f>
        <x:v>15</x:v>
      </x:c>
      <x:c r="L8214" s="266" t="n">
        <x:f>SUM(I8214:K8214)</x:f>
        <x:v>38</x:v>
      </x:c>
      <x:c r="M8214" s="267" t="n">
        <x:f>I8214*TOMATO_HOURS*WEEKS*(1+TOMATO_DIM)^I8214+J8214*CARROT_HOURS*WEEKS*(1+CARROT_DIM)^J8214+K8214*MESCLUN_HOURS*WEEKS*(1+MESCLUN_DIM)^K8214</x:f>
        <x:v>4635.750942401712</x:v>
      </x:c>
      <x:c r="N8214" s="267" t="n">
        <x:f>MAX(M8214-FARMER_HOURS,0)/TEMP_HOURS_PER_WORKER</x:f>
        <x:v>2.7192714877789665</x:v>
      </x:c>
      <x:c r="O8214" s="268" t="n">
        <x:f>I8214*TOMATO_PRICE+J8214*CARROT_PRICE+K8214*MESCLUN_PRICE</x:f>
        <x:v>169134</x:v>
      </x:c>
      <x:c r="P8214" s="268" t="n">
        <x:f>I8214*TOMATO_FERTILIZER+J8214*CARROT_FERTILIZER+K8214*MESCLUN_FERTILIZER</x:f>
        <x:v>28600</x:v>
      </x:c>
      <x:c r="Q8214" s="268" t="n">
        <x:f>MIN(M8214,FARMER_HOURS)*FARMER_RATE+MAX(M8214-FARMER_HOURS,0)*TEMP_RATE</x:f>
        <x:v>92981.78719447416</x:v>
      </x:c>
      <x:c r="R8214" s="268" t="n">
        <x:f>O8214-P8214-Q8214-FIXED_COST</x:f>
        <x:v>27552.212805525836</x:v>
      </x:c>
      <x:c r="S8214" s="139" t="str">
        <x:f>IF(AND(L8214&lt;=TOTAL_BED_CAP,N8214&lt;=TEMP_WORKER_CAP),"YES","NO")</x:f>
        <x:v>YES</x:v>
      </x:c>
      <x:c r="T8214" s="139" t="n">
        <x:f>IF(S8214="YES",R8214,-1E+99)</x:f>
        <x:v>27552.212805525836</x:v>
      </x:c>
    </x:row>
    <x:row r="8215">
      <x:c r="A8215" s="139"/>
      <x:c r="B8215" s="139"/>
      <x:c r="C8215" s="139"/>
      <x:c r="D8215" s="139"/>
      <x:c r="E8215" s="139"/>
      <x:c r="F8215" s="139"/>
      <x:c r="G8215" s="139"/>
      <x:c r="H8215" s="139"/>
      <x:c r="I8215" s="266" t="n">
        <x:f>INT((ROW()-ROW($I$46))/((CARROT_CAP+1)*(MESCLUN_CAP+1)))</x:f>
        <x:v>12</x:v>
      </x:c>
      <x:c r="J8215" s="266" t="n">
        <x:f>MOD(INT((ROW()-ROW($I$46))/(MESCLUN_CAP+1)),CARROT_CAP+1)</x:f>
        <x:v>11</x:v>
      </x:c>
      <x:c r="K8215" s="266" t="n">
        <x:f>MOD(ROW()-ROW($I$46),MESCLUN_CAP+1)</x:f>
        <x:v>16</x:v>
      </x:c>
      <x:c r="L8215" s="266" t="n">
        <x:f>SUM(I8215:K8215)</x:f>
        <x:v>39</x:v>
      </x:c>
      <x:c r="M8215" s="267" t="n">
        <x:f>I8215*TOMATO_HOURS*WEEKS*(1+TOMATO_DIM)^I8215+J8215*CARROT_HOURS*WEEKS*(1+CARROT_DIM)^J8215+K8215*MESCLUN_HOURS*WEEKS*(1+MESCLUN_DIM)^K8215</x:f>
        <x:v>4700.811718279201</x:v>
      </x:c>
      <x:c r="N8215" s="267" t="n">
        <x:f>MAX(M8215-FARMER_HOURS,0)/TEMP_HOURS_PER_WORKER</x:f>
        <x:v>2.7644525821383343</x:v>
      </x:c>
      <x:c r="O8215" s="268" t="n">
        <x:f>I8215*TOMATO_PRICE+J8215*CARROT_PRICE+K8215*MESCLUN_PRICE</x:f>
        <x:v>171834</x:v>
      </x:c>
      <x:c r="P8215" s="268" t="n">
        <x:f>I8215*TOMATO_FERTILIZER+J8215*CARROT_FERTILIZER+K8215*MESCLUN_FERTILIZER</x:f>
        <x:v>29480</x:v>
      </x:c>
      <x:c r="Q8215" s="268" t="n">
        <x:f>MIN(M8215,FARMER_HOURS)*FARMER_RATE+MAX(M8215-FARMER_HOURS,0)*TEMP_RATE</x:f>
        <x:v>94111.31455345835</x:v>
      </x:c>
      <x:c r="R8215" s="268" t="n">
        <x:f>O8215-P8215-Q8215-FIXED_COST</x:f>
        <x:v>28242.685446541655</x:v>
      </x:c>
      <x:c r="S8215" s="139" t="str">
        <x:f>IF(AND(L8215&lt;=TOTAL_BED_CAP,N8215&lt;=TEMP_WORKER_CAP),"YES","NO")</x:f>
        <x:v>YES</x:v>
      </x:c>
      <x:c r="T8215" s="139" t="n">
        <x:f>IF(S8215="YES",R8215,-1E+99)</x:f>
        <x:v>28242.685446541655</x:v>
      </x:c>
    </x:row>
    <x:row r="8216">
      <x:c r="A8216" s="139"/>
      <x:c r="B8216" s="139"/>
      <x:c r="C8216" s="139"/>
      <x:c r="D8216" s="139"/>
      <x:c r="E8216" s="139"/>
      <x:c r="F8216" s="139"/>
      <x:c r="G8216" s="139"/>
      <x:c r="H8216" s="139"/>
      <x:c r="I8216" s="266" t="n">
        <x:f>INT((ROW()-ROW($I$46))/((CARROT_CAP+1)*(MESCLUN_CAP+1)))</x:f>
        <x:v>12</x:v>
      </x:c>
      <x:c r="J8216" s="266" t="n">
        <x:f>MOD(INT((ROW()-ROW($I$46))/(MESCLUN_CAP+1)),CARROT_CAP+1)</x:f>
        <x:v>11</x:v>
      </x:c>
      <x:c r="K8216" s="266" t="n">
        <x:f>MOD(ROW()-ROW($I$46),MESCLUN_CAP+1)</x:f>
        <x:v>17</x:v>
      </x:c>
      <x:c r="L8216" s="266" t="n">
        <x:f>SUM(I8216:K8216)</x:f>
        <x:v>40</x:v>
      </x:c>
      <x:c r="M8216" s="267" t="n">
        <x:f>I8216*TOMATO_HOURS*WEEKS*(1+TOMATO_DIM)^I8216+J8216*CARROT_HOURS*WEEKS*(1+CARROT_DIM)^J8216+K8216*MESCLUN_HOURS*WEEKS*(1+MESCLUN_DIM)^K8216</x:f>
        <x:v>4767.371941725741</x:v>
      </x:c>
      <x:c r="N8216" s="267" t="n">
        <x:f>MAX(M8216-FARMER_HOURS,0)/TEMP_HOURS_PER_WORKER</x:f>
        <x:v>2.8106749595317644</x:v>
      </x:c>
      <x:c r="O8216" s="268" t="n">
        <x:f>I8216*TOMATO_PRICE+J8216*CARROT_PRICE+K8216*MESCLUN_PRICE</x:f>
        <x:v>174534</x:v>
      </x:c>
      <x:c r="P8216" s="268" t="n">
        <x:f>I8216*TOMATO_FERTILIZER+J8216*CARROT_FERTILIZER+K8216*MESCLUN_FERTILIZER</x:f>
        <x:v>30360</x:v>
      </x:c>
      <x:c r="Q8216" s="268" t="n">
        <x:f>MIN(M8216,FARMER_HOURS)*FARMER_RATE+MAX(M8216-FARMER_HOURS,0)*TEMP_RATE</x:f>
        <x:v>95266.87398829412</x:v>
      </x:c>
      <x:c r="R8216" s="268" t="n">
        <x:f>O8216-P8216-Q8216-FIXED_COST</x:f>
        <x:v>28907.126011705885</x:v>
      </x:c>
      <x:c r="S8216" s="139" t="str">
        <x:f>IF(AND(L8216&lt;=TOTAL_BED_CAP,N8216&lt;=TEMP_WORKER_CAP),"YES","NO")</x:f>
        <x:v>YES</x:v>
      </x:c>
      <x:c r="T8216" s="139" t="n">
        <x:f>IF(S8216="YES",R8216,-1E+99)</x:f>
        <x:v>28907.126011705885</x:v>
      </x:c>
    </x:row>
    <x:row r="8217">
      <x:c r="A8217" s="139"/>
      <x:c r="B8217" s="139"/>
      <x:c r="C8217" s="139"/>
      <x:c r="D8217" s="139"/>
      <x:c r="E8217" s="139"/>
      <x:c r="F8217" s="139"/>
      <x:c r="G8217" s="139"/>
      <x:c r="H8217" s="139"/>
      <x:c r="I8217" s="266" t="n">
        <x:f>INT((ROW()-ROW($I$46))/((CARROT_CAP+1)*(MESCLUN_CAP+1)))</x:f>
        <x:v>12</x:v>
      </x:c>
      <x:c r="J8217" s="266" t="n">
        <x:f>MOD(INT((ROW()-ROW($I$46))/(MESCLUN_CAP+1)),CARROT_CAP+1)</x:f>
        <x:v>11</x:v>
      </x:c>
      <x:c r="K8217" s="266" t="n">
        <x:f>MOD(ROW()-ROW($I$46),MESCLUN_CAP+1)</x:f>
        <x:v>18</x:v>
      </x:c>
      <x:c r="L8217" s="266" t="n">
        <x:f>SUM(I8217:K8217)</x:f>
        <x:v>41</x:v>
      </x:c>
      <x:c r="M8217" s="267" t="n">
        <x:f>I8217*TOMATO_HOURS*WEEKS*(1+TOMATO_DIM)^I8217+J8217*CARROT_HOURS*WEEKS*(1+CARROT_DIM)^J8217+K8217*MESCLUN_HOURS*WEEKS*(1+MESCLUN_DIM)^K8217</x:f>
        <x:v>4835.458933184328</x:v>
      </x:c>
      <x:c r="N8217" s="267" t="n">
        <x:f>MAX(M8217-FARMER_HOURS,0)/TEMP_HOURS_PER_WORKER</x:f>
        <x:v>2.8579575924891167</x:v>
      </x:c>
      <x:c r="O8217" s="268" t="n">
        <x:f>I8217*TOMATO_PRICE+J8217*CARROT_PRICE+K8217*MESCLUN_PRICE</x:f>
        <x:v>177234</x:v>
      </x:c>
      <x:c r="P8217" s="268" t="n">
        <x:f>I8217*TOMATO_FERTILIZER+J8217*CARROT_FERTILIZER+K8217*MESCLUN_FERTILIZER</x:f>
        <x:v>31240</x:v>
      </x:c>
      <x:c r="Q8217" s="268" t="n">
        <x:f>MIN(M8217,FARMER_HOURS)*FARMER_RATE+MAX(M8217-FARMER_HOURS,0)*TEMP_RATE</x:f>
        <x:v>96448.93981222792</x:v>
      </x:c>
      <x:c r="R8217" s="268" t="n">
        <x:f>O8217-P8217-Q8217-FIXED_COST</x:f>
        <x:v>29545.060187772076</x:v>
      </x:c>
      <x:c r="S8217" s="139" t="str">
        <x:f>IF(AND(L8217&lt;=TOTAL_BED_CAP,N8217&lt;=TEMP_WORKER_CAP),"YES","NO")</x:f>
        <x:v>YES</x:v>
      </x:c>
      <x:c r="T8217" s="139" t="n">
        <x:f>IF(S8217="YES",R8217,-1E+99)</x:f>
        <x:v>29545.060187772076</x:v>
      </x:c>
    </x:row>
    <x:row r="8218">
      <x:c r="A8218" s="139"/>
      <x:c r="B8218" s="139"/>
      <x:c r="C8218" s="139"/>
      <x:c r="D8218" s="139"/>
      <x:c r="E8218" s="139"/>
      <x:c r="F8218" s="139"/>
      <x:c r="G8218" s="139"/>
      <x:c r="H8218" s="139"/>
      <x:c r="I8218" s="266" t="n">
        <x:f>INT((ROW()-ROW($I$46))/((CARROT_CAP+1)*(MESCLUN_CAP+1)))</x:f>
        <x:v>12</x:v>
      </x:c>
      <x:c r="J8218" s="266" t="n">
        <x:f>MOD(INT((ROW()-ROW($I$46))/(MESCLUN_CAP+1)),CARROT_CAP+1)</x:f>
        <x:v>11</x:v>
      </x:c>
      <x:c r="K8218" s="266" t="n">
        <x:f>MOD(ROW()-ROW($I$46),MESCLUN_CAP+1)</x:f>
        <x:v>19</x:v>
      </x:c>
      <x:c r="L8218" s="266" t="n">
        <x:f>SUM(I8218:K8218)</x:f>
        <x:v>42</x:v>
      </x:c>
      <x:c r="M8218" s="267" t="n">
        <x:f>I8218*TOMATO_HOURS*WEEKS*(1+TOMATO_DIM)^I8218+J8218*CARROT_HOURS*WEEKS*(1+CARROT_DIM)^J8218+K8218*MESCLUN_HOURS*WEEKS*(1+MESCLUN_DIM)^K8218</x:f>
        <x:v>4905.10046182035</x:v>
      </x:c>
      <x:c r="N8218" s="267" t="n">
        <x:f>MAX(M8218-FARMER_HOURS,0)/TEMP_HOURS_PER_WORKER</x:f>
        <x:v>2.906319765153021</x:v>
      </x:c>
      <x:c r="O8218" s="268" t="n">
        <x:f>I8218*TOMATO_PRICE+J8218*CARROT_PRICE+K8218*MESCLUN_PRICE</x:f>
        <x:v>179934</x:v>
      </x:c>
      <x:c r="P8218" s="268" t="n">
        <x:f>I8218*TOMATO_FERTILIZER+J8218*CARROT_FERTILIZER+K8218*MESCLUN_FERTILIZER</x:f>
        <x:v>32120</x:v>
      </x:c>
      <x:c r="Q8218" s="268" t="n">
        <x:f>MIN(M8218,FARMER_HOURS)*FARMER_RATE+MAX(M8218-FARMER_HOURS,0)*TEMP_RATE</x:f>
        <x:v>97657.9941288255</x:v>
      </x:c>
      <x:c r="R8218" s="268" t="n">
        <x:f>O8218-P8218-Q8218-FIXED_COST</x:f>
        <x:v>30156.005871174493</x:v>
      </x:c>
      <x:c r="S8218" s="139" t="str">
        <x:f>IF(AND(L8218&lt;=TOTAL_BED_CAP,N8218&lt;=TEMP_WORKER_CAP),"YES","NO")</x:f>
        <x:v>YES</x:v>
      </x:c>
      <x:c r="T8218" s="139" t="n">
        <x:f>IF(S8218="YES",R8218,-1E+99)</x:f>
        <x:v>30156.005871174493</x:v>
      </x:c>
    </x:row>
    <x:row r="8219">
      <x:c r="A8219" s="139"/>
      <x:c r="B8219" s="139"/>
      <x:c r="C8219" s="139"/>
      <x:c r="D8219" s="139"/>
      <x:c r="E8219" s="139"/>
      <x:c r="F8219" s="139"/>
      <x:c r="G8219" s="139"/>
      <x:c r="H8219" s="139"/>
      <x:c r="I8219" s="266" t="n">
        <x:f>INT((ROW()-ROW($I$46))/((CARROT_CAP+1)*(MESCLUN_CAP+1)))</x:f>
        <x:v>12</x:v>
      </x:c>
      <x:c r="J8219" s="266" t="n">
        <x:f>MOD(INT((ROW()-ROW($I$46))/(MESCLUN_CAP+1)),CARROT_CAP+1)</x:f>
        <x:v>11</x:v>
      </x:c>
      <x:c r="K8219" s="266" t="n">
        <x:f>MOD(ROW()-ROW($I$46),MESCLUN_CAP+1)</x:f>
        <x:v>20</x:v>
      </x:c>
      <x:c r="L8219" s="266" t="n">
        <x:f>SUM(I8219:K8219)</x:f>
        <x:v>43</x:v>
      </x:c>
      <x:c r="M8219" s="267" t="n">
        <x:f>I8219*TOMATO_HOURS*WEEKS*(1+TOMATO_DIM)^I8219+J8219*CARROT_HOURS*WEEKS*(1+CARROT_DIM)^J8219+K8219*MESCLUN_HOURS*WEEKS*(1+MESCLUN_DIM)^K8219</x:f>
        <x:v>4976.324752470827</x:v>
      </x:c>
      <x:c r="N8219" s="267" t="n">
        <x:f>MAX(M8219-FARMER_HOURS,0)/TEMP_HOURS_PER_WORKER</x:f>
        <x:v>2.955781078104741</x:v>
      </x:c>
      <x:c r="O8219" s="268" t="n">
        <x:f>I8219*TOMATO_PRICE+J8219*CARROT_PRICE+K8219*MESCLUN_PRICE</x:f>
        <x:v>182634</x:v>
      </x:c>
      <x:c r="P8219" s="268" t="n">
        <x:f>I8219*TOMATO_FERTILIZER+J8219*CARROT_FERTILIZER+K8219*MESCLUN_FERTILIZER</x:f>
        <x:v>33000</x:v>
      </x:c>
      <x:c r="Q8219" s="268" t="n">
        <x:f>MIN(M8219,FARMER_HOURS)*FARMER_RATE+MAX(M8219-FARMER_HOURS,0)*TEMP_RATE</x:f>
        <x:v>98894.52695261851</x:v>
      </x:c>
      <x:c r="R8219" s="268" t="n">
        <x:f>O8219-P8219-Q8219-FIXED_COST</x:f>
        <x:v>30739.473047381485</x:v>
      </x:c>
      <x:c r="S8219" s="139" t="str">
        <x:f>IF(AND(L8219&lt;=TOTAL_BED_CAP,N8219&lt;=TEMP_WORKER_CAP),"YES","NO")</x:f>
        <x:v>YES</x:v>
      </x:c>
      <x:c r="T8219" s="139" t="n">
        <x:f>IF(S8219="YES",R8219,-1E+99)</x:f>
        <x:v>30739.473047381485</x:v>
      </x:c>
    </x:row>
    <x:row r="8220">
      <x:c r="A8220" s="139"/>
      <x:c r="B8220" s="139"/>
      <x:c r="C8220" s="139"/>
      <x:c r="D8220" s="139"/>
      <x:c r="E8220" s="139"/>
      <x:c r="F8220" s="139"/>
      <x:c r="G8220" s="139"/>
      <x:c r="H8220" s="139"/>
      <x:c r="I8220" s="266" t="n">
        <x:f>INT((ROW()-ROW($I$46))/((CARROT_CAP+1)*(MESCLUN_CAP+1)))</x:f>
        <x:v>12</x:v>
      </x:c>
      <x:c r="J8220" s="266" t="n">
        <x:f>MOD(INT((ROW()-ROW($I$46))/(MESCLUN_CAP+1)),CARROT_CAP+1)</x:f>
        <x:v>11</x:v>
      </x:c>
      <x:c r="K8220" s="266" t="n">
        <x:f>MOD(ROW()-ROW($I$46),MESCLUN_CAP+1)</x:f>
        <x:v>21</x:v>
      </x:c>
      <x:c r="L8220" s="266" t="n">
        <x:f>SUM(I8220:K8220)</x:f>
        <x:v>44</x:v>
      </x:c>
      <x:c r="M8220" s="267" t="n">
        <x:f>I8220*TOMATO_HOURS*WEEKS*(1+TOMATO_DIM)^I8220+J8220*CARROT_HOURS*WEEKS*(1+CARROT_DIM)^J8220+K8220*MESCLUN_HOURS*WEEKS*(1+MESCLUN_DIM)^K8220</x:f>
        <x:v>5049.1604926972705</x:v>
      </x:c>
      <x:c r="N8220" s="267" t="n">
        <x:f>MAX(M8220-FARMER_HOURS,0)/TEMP_HOURS_PER_WORKER</x:f>
        <x:v>3.0063614532619933</x:v>
      </x:c>
      <x:c r="O8220" s="268" t="n">
        <x:f>I8220*TOMATO_PRICE+J8220*CARROT_PRICE+K8220*MESCLUN_PRICE</x:f>
        <x:v>185334</x:v>
      </x:c>
      <x:c r="P8220" s="268" t="n">
        <x:f>I8220*TOMATO_FERTILIZER+J8220*CARROT_FERTILIZER+K8220*MESCLUN_FERTILIZER</x:f>
        <x:v>33880</x:v>
      </x:c>
      <x:c r="Q8220" s="268" t="n">
        <x:f>MIN(M8220,FARMER_HOURS)*FARMER_RATE+MAX(M8220-FARMER_HOURS,0)*TEMP_RATE</x:f>
        <x:v>100159.03633154984</x:v>
      </x:c>
      <x:c r="R8220" s="268" t="n">
        <x:f>O8220-P8220-Q8220-FIXED_COST</x:f>
        <x:v>31294.96366845016</x:v>
      </x:c>
      <x:c r="S8220" s="139" t="str">
        <x:f>IF(AND(L8220&lt;=TOTAL_BED_CAP,N8220&lt;=TEMP_WORKER_CAP),"YES","NO")</x:f>
        <x:v>YES</x:v>
      </x:c>
      <x:c r="T8220" s="139" t="n">
        <x:f>IF(S8220="YES",R8220,-1E+99)</x:f>
        <x:v>31294.96366845016</x:v>
      </x:c>
    </x:row>
    <x:row r="8221">
      <x:c r="A8221" s="139"/>
      <x:c r="B8221" s="139"/>
      <x:c r="C8221" s="139"/>
      <x:c r="D8221" s="139"/>
      <x:c r="E8221" s="139"/>
      <x:c r="F8221" s="139"/>
      <x:c r="G8221" s="139"/>
      <x:c r="H8221" s="139"/>
      <x:c r="I8221" s="266" t="n">
        <x:f>INT((ROW()-ROW($I$46))/((CARROT_CAP+1)*(MESCLUN_CAP+1)))</x:f>
        <x:v>12</x:v>
      </x:c>
      <x:c r="J8221" s="266" t="n">
        <x:f>MOD(INT((ROW()-ROW($I$46))/(MESCLUN_CAP+1)),CARROT_CAP+1)</x:f>
        <x:v>11</x:v>
      </x:c>
      <x:c r="K8221" s="266" t="n">
        <x:f>MOD(ROW()-ROW($I$46),MESCLUN_CAP+1)</x:f>
        <x:v>22</x:v>
      </x:c>
      <x:c r="L8221" s="266" t="n">
        <x:f>SUM(I8221:K8221)</x:f>
        <x:v>45</x:v>
      </x:c>
      <x:c r="M8221" s="267" t="n">
        <x:f>I8221*TOMATO_HOURS*WEEKS*(1+TOMATO_DIM)^I8221+J8221*CARROT_HOURS*WEEKS*(1+CARROT_DIM)^J8221+K8221*MESCLUN_HOURS*WEEKS*(1+MESCLUN_DIM)^K8221</x:f>
        <x:v>5123.636839943667</x:v>
      </x:c>
      <x:c r="N8221" s="267" t="n">
        <x:f>MAX(M8221-FARMER_HOURS,0)/TEMP_HOURS_PER_WORKER</x:f>
        <x:v>3.0580811388497686</x:v>
      </x:c>
      <x:c r="O8221" s="268" t="n">
        <x:f>I8221*TOMATO_PRICE+J8221*CARROT_PRICE+K8221*MESCLUN_PRICE</x:f>
        <x:v>188034</x:v>
      </x:c>
      <x:c r="P8221" s="268" t="n">
        <x:f>I8221*TOMATO_FERTILIZER+J8221*CARROT_FERTILIZER+K8221*MESCLUN_FERTILIZER</x:f>
        <x:v>34760</x:v>
      </x:c>
      <x:c r="Q8221" s="268" t="n">
        <x:f>MIN(M8221,FARMER_HOURS)*FARMER_RATE+MAX(M8221-FARMER_HOURS,0)*TEMP_RATE</x:f>
        <x:v>101452.02847124422</x:v>
      </x:c>
      <x:c r="R8221" s="268" t="n">
        <x:f>O8221-P8221-Q8221-FIXED_COST</x:f>
        <x:v>31821.971528755777</x:v>
      </x:c>
      <x:c r="S8221" s="139" t="str">
        <x:f>IF(AND(L8221&lt;=TOTAL_BED_CAP,N8221&lt;=TEMP_WORKER_CAP),"YES","NO")</x:f>
        <x:v>YES</x:v>
      </x:c>
      <x:c r="T8221" s="139" t="n">
        <x:f>IF(S8221="YES",R8221,-1E+99)</x:f>
        <x:v>31821.971528755777</x:v>
      </x:c>
    </x:row>
    <x:row r="8222">
      <x:c r="A8222" s="139"/>
      <x:c r="B8222" s="139"/>
      <x:c r="C8222" s="139"/>
      <x:c r="D8222" s="139"/>
      <x:c r="E8222" s="139"/>
      <x:c r="F8222" s="139"/>
      <x:c r="G8222" s="139"/>
      <x:c r="H8222" s="139"/>
      <x:c r="I8222" s="266" t="n">
        <x:f>INT((ROW()-ROW($I$46))/((CARROT_CAP+1)*(MESCLUN_CAP+1)))</x:f>
        <x:v>12</x:v>
      </x:c>
      <x:c r="J8222" s="266" t="n">
        <x:f>MOD(INT((ROW()-ROW($I$46))/(MESCLUN_CAP+1)),CARROT_CAP+1)</x:f>
        <x:v>11</x:v>
      </x:c>
      <x:c r="K8222" s="266" t="n">
        <x:f>MOD(ROW()-ROW($I$46),MESCLUN_CAP+1)</x:f>
        <x:v>23</x:v>
      </x:c>
      <x:c r="L8222" s="266" t="n">
        <x:f>SUM(I8222:K8222)</x:f>
        <x:v>46</x:v>
      </x:c>
      <x:c r="M8222" s="267" t="n">
        <x:f>I8222*TOMATO_HOURS*WEEKS*(1+TOMATO_DIM)^I8222+J8222*CARROT_HOURS*WEEKS*(1+CARROT_DIM)^J8222+K8222*MESCLUN_HOURS*WEEKS*(1+MESCLUN_DIM)^K8222</x:f>
        <x:v>5199.783428801104</x:v>
      </x:c>
      <x:c r="N8222" s="267" t="n">
        <x:f>MAX(M8222-FARMER_HOURS,0)/TEMP_HOURS_PER_WORKER</x:f>
        <x:v>3.110960714445211</x:v>
      </x:c>
      <x:c r="O8222" s="268" t="n">
        <x:f>I8222*TOMATO_PRICE+J8222*CARROT_PRICE+K8222*MESCLUN_PRICE</x:f>
        <x:v>190734</x:v>
      </x:c>
      <x:c r="P8222" s="268" t="n">
        <x:f>I8222*TOMATO_FERTILIZER+J8222*CARROT_FERTILIZER+K8222*MESCLUN_FERTILIZER</x:f>
        <x:v>35640</x:v>
      </x:c>
      <x:c r="Q8222" s="268" t="n">
        <x:f>MIN(M8222,FARMER_HOURS)*FARMER_RATE+MAX(M8222-FARMER_HOURS,0)*TEMP_RATE</x:f>
        <x:v>102774.01786113027</x:v>
      </x:c>
      <x:c r="R8222" s="268" t="n">
        <x:f>O8222-P8222-Q8222-FIXED_COST</x:f>
        <x:v>32319.98213886973</x:v>
      </x:c>
      <x:c r="S8222" s="139" t="str">
        <x:f>IF(AND(L8222&lt;=TOTAL_BED_CAP,N8222&lt;=TEMP_WORKER_CAP),"YES","NO")</x:f>
        <x:v>YES</x:v>
      </x:c>
      <x:c r="T8222" s="139" t="n">
        <x:f>IF(S8222="YES",R8222,-1E+99)</x:f>
        <x:v>32319.98213886973</x:v>
      </x:c>
    </x:row>
    <x:row r="8223">
      <x:c r="A8223" s="139"/>
      <x:c r="B8223" s="139"/>
      <x:c r="C8223" s="139"/>
      <x:c r="D8223" s="139"/>
      <x:c r="E8223" s="139"/>
      <x:c r="F8223" s="139"/>
      <x:c r="G8223" s="139"/>
      <x:c r="H8223" s="139"/>
      <x:c r="I8223" s="266" t="n">
        <x:f>INT((ROW()-ROW($I$46))/((CARROT_CAP+1)*(MESCLUN_CAP+1)))</x:f>
        <x:v>12</x:v>
      </x:c>
      <x:c r="J8223" s="266" t="n">
        <x:f>MOD(INT((ROW()-ROW($I$46))/(MESCLUN_CAP+1)),CARROT_CAP+1)</x:f>
        <x:v>11</x:v>
      </x:c>
      <x:c r="K8223" s="266" t="n">
        <x:f>MOD(ROW()-ROW($I$46),MESCLUN_CAP+1)</x:f>
        <x:v>24</x:v>
      </x:c>
      <x:c r="L8223" s="266" t="n">
        <x:f>SUM(I8223:K8223)</x:f>
        <x:v>47</x:v>
      </x:c>
      <x:c r="M8223" s="267" t="n">
        <x:f>I8223*TOMATO_HOURS*WEEKS*(1+TOMATO_DIM)^I8223+J8223*CARROT_HOURS*WEEKS*(1+CARROT_DIM)^J8223+K8223*MESCLUN_HOURS*WEEKS*(1+MESCLUN_DIM)^K8223</x:f>
        <x:v>5277.630378380599</x:v>
      </x:c>
      <x:c r="N8223" s="267" t="n">
        <x:f>MAX(M8223-FARMER_HOURS,0)/TEMP_HOURS_PER_WORKER</x:f>
        <x:v>3.165021096097638</x:v>
      </x:c>
      <x:c r="O8223" s="268" t="n">
        <x:f>I8223*TOMATO_PRICE+J8223*CARROT_PRICE+K8223*MESCLUN_PRICE</x:f>
        <x:v>193434</x:v>
      </x:c>
      <x:c r="P8223" s="268" t="n">
        <x:f>I8223*TOMATO_FERTILIZER+J8223*CARROT_FERTILIZER+K8223*MESCLUN_FERTILIZER</x:f>
        <x:v>36520</x:v>
      </x:c>
      <x:c r="Q8223" s="268" t="n">
        <x:f>MIN(M8223,FARMER_HOURS)*FARMER_RATE+MAX(M8223-FARMER_HOURS,0)*TEMP_RATE</x:f>
        <x:v>104125.52740244094</x:v>
      </x:c>
      <x:c r="R8223" s="268" t="n">
        <x:f>O8223-P8223-Q8223-FIXED_COST</x:f>
        <x:v>32788.472597559055</x:v>
      </x:c>
      <x:c r="S8223" s="139" t="str">
        <x:f>IF(AND(L8223&lt;=TOTAL_BED_CAP,N8223&lt;=TEMP_WORKER_CAP),"YES","NO")</x:f>
        <x:v>YES</x:v>
      </x:c>
      <x:c r="T8223" s="139" t="n">
        <x:f>IF(S8223="YES",R8223,-1E+99)</x:f>
        <x:v>32788.472597559055</x:v>
      </x:c>
    </x:row>
    <x:row r="8224">
      <x:c r="A8224" s="139"/>
      <x:c r="B8224" s="139"/>
      <x:c r="C8224" s="139"/>
      <x:c r="D8224" s="139"/>
      <x:c r="E8224" s="139"/>
      <x:c r="F8224" s="139"/>
      <x:c r="G8224" s="139"/>
      <x:c r="H8224" s="139"/>
      <x:c r="I8224" s="266" t="n">
        <x:f>INT((ROW()-ROW($I$46))/((CARROT_CAP+1)*(MESCLUN_CAP+1)))</x:f>
        <x:v>12</x:v>
      </x:c>
      <x:c r="J8224" s="266" t="n">
        <x:f>MOD(INT((ROW()-ROW($I$46))/(MESCLUN_CAP+1)),CARROT_CAP+1)</x:f>
        <x:v>11</x:v>
      </x:c>
      <x:c r="K8224" s="266" t="n">
        <x:f>MOD(ROW()-ROW($I$46),MESCLUN_CAP+1)</x:f>
        <x:v>25</x:v>
      </x:c>
      <x:c r="L8224" s="266" t="n">
        <x:f>SUM(I8224:K8224)</x:f>
        <x:v>48</x:v>
      </x:c>
      <x:c r="M8224" s="267" t="n">
        <x:f>I8224*TOMATO_HOURS*WEEKS*(1+TOMATO_DIM)^I8224+J8224*CARROT_HOURS*WEEKS*(1+CARROT_DIM)^J8224+K8224*MESCLUN_HOURS*WEEKS*(1+MESCLUN_DIM)^K8224</x:f>
        <x:v>5357.208299795697</x:v>
      </x:c>
      <x:c r="N8224" s="267" t="n">
        <x:f>MAX(M8224-FARMER_HOURS,0)/TEMP_HOURS_PER_WORKER</x:f>
        <x:v>3.2202835415247892</x:v>
      </x:c>
      <x:c r="O8224" s="268" t="n">
        <x:f>I8224*TOMATO_PRICE+J8224*CARROT_PRICE+K8224*MESCLUN_PRICE</x:f>
        <x:v>196134</x:v>
      </x:c>
      <x:c r="P8224" s="268" t="n">
        <x:f>I8224*TOMATO_FERTILIZER+J8224*CARROT_FERTILIZER+K8224*MESCLUN_FERTILIZER</x:f>
        <x:v>37400</x:v>
      </x:c>
      <x:c r="Q8224" s="268" t="n">
        <x:f>MIN(M8224,FARMER_HOURS)*FARMER_RATE+MAX(M8224-FARMER_HOURS,0)*TEMP_RATE</x:f>
        <x:v>105507.08853811973</x:v>
      </x:c>
      <x:c r="R8224" s="268" t="n">
        <x:f>O8224-P8224-Q8224-FIXED_COST</x:f>
        <x:v>33226.91146188027</x:v>
      </x:c>
      <x:c r="S8224" s="139" t="str">
        <x:f>IF(AND(L8224&lt;=TOTAL_BED_CAP,N8224&lt;=TEMP_WORKER_CAP),"YES","NO")</x:f>
        <x:v>YES</x:v>
      </x:c>
      <x:c r="T8224" s="139" t="n">
        <x:f>IF(S8224="YES",R8224,-1E+99)</x:f>
        <x:v>33226.91146188027</x:v>
      </x:c>
    </x:row>
    <x:row r="8225">
      <x:c r="A8225" s="139"/>
      <x:c r="B8225" s="139"/>
      <x:c r="C8225" s="139"/>
      <x:c r="D8225" s="139"/>
      <x:c r="E8225" s="139"/>
      <x:c r="F8225" s="139"/>
      <x:c r="G8225" s="139"/>
      <x:c r="H8225" s="139"/>
      <x:c r="I8225" s="266" t="n">
        <x:f>INT((ROW()-ROW($I$46))/((CARROT_CAP+1)*(MESCLUN_CAP+1)))</x:f>
        <x:v>12</x:v>
      </x:c>
      <x:c r="J8225" s="266" t="n">
        <x:f>MOD(INT((ROW()-ROW($I$46))/(MESCLUN_CAP+1)),CARROT_CAP+1)</x:f>
        <x:v>11</x:v>
      </x:c>
      <x:c r="K8225" s="266" t="n">
        <x:f>MOD(ROW()-ROW($I$46),MESCLUN_CAP+1)</x:f>
        <x:v>26</x:v>
      </x:c>
      <x:c r="L8225" s="266" t="n">
        <x:f>SUM(I8225:K8225)</x:f>
        <x:v>49</x:v>
      </x:c>
      <x:c r="M8225" s="267" t="n">
        <x:f>I8225*TOMATO_HOURS*WEEKS*(1+TOMATO_DIM)^I8225+J8225*CARROT_HOURS*WEEKS*(1+CARROT_DIM)^J8225+K8225*MESCLUN_HOURS*WEEKS*(1+MESCLUN_DIM)^K8225</x:f>
        <x:v>5438.548303756414</x:v>
      </x:c>
      <x:c r="N8225" s="267" t="n">
        <x:f>MAX(M8225-FARMER_HOURS,0)/TEMP_HOURS_PER_WORKER</x:f>
        <x:v>3.2767696553863983</x:v>
      </x:c>
      <x:c r="O8225" s="268" t="n">
        <x:f>I8225*TOMATO_PRICE+J8225*CARROT_PRICE+K8225*MESCLUN_PRICE</x:f>
        <x:v>198834</x:v>
      </x:c>
      <x:c r="P8225" s="268" t="n">
        <x:f>I8225*TOMATO_FERTILIZER+J8225*CARROT_FERTILIZER+K8225*MESCLUN_FERTILIZER</x:f>
        <x:v>38280</x:v>
      </x:c>
      <x:c r="Q8225" s="268" t="n">
        <x:f>MIN(M8225,FARMER_HOURS)*FARMER_RATE+MAX(M8225-FARMER_HOURS,0)*TEMP_RATE</x:f>
        <x:v>106919.24138465995</x:v>
      </x:c>
      <x:c r="R8225" s="268" t="n">
        <x:f>O8225-P8225-Q8225-FIXED_COST</x:f>
        <x:v>33634.75861534005</x:v>
      </x:c>
      <x:c r="S8225" s="139" t="str">
        <x:f>IF(AND(L8225&lt;=TOTAL_BED_CAP,N8225&lt;=TEMP_WORKER_CAP),"YES","NO")</x:f>
        <x:v>YES</x:v>
      </x:c>
      <x:c r="T8225" s="139" t="n">
        <x:f>IF(S8225="YES",R8225,-1E+99)</x:f>
        <x:v>33634.75861534005</x:v>
      </x:c>
    </x:row>
    <x:row r="8226">
      <x:c r="A8226" s="139"/>
      <x:c r="B8226" s="139"/>
      <x:c r="C8226" s="139"/>
      <x:c r="D8226" s="139"/>
      <x:c r="E8226" s="139"/>
      <x:c r="F8226" s="139"/>
      <x:c r="G8226" s="139"/>
      <x:c r="H8226" s="139"/>
      <x:c r="I8226" s="266" t="n">
        <x:f>INT((ROW()-ROW($I$46))/((CARROT_CAP+1)*(MESCLUN_CAP+1)))</x:f>
        <x:v>12</x:v>
      </x:c>
      <x:c r="J8226" s="266" t="n">
        <x:f>MOD(INT((ROW()-ROW($I$46))/(MESCLUN_CAP+1)),CARROT_CAP+1)</x:f>
        <x:v>11</x:v>
      </x:c>
      <x:c r="K8226" s="266" t="n">
        <x:f>MOD(ROW()-ROW($I$46),MESCLUN_CAP+1)</x:f>
        <x:v>27</x:v>
      </x:c>
      <x:c r="L8226" s="266" t="n">
        <x:f>SUM(I8226:K8226)</x:f>
        <x:v>50</x:v>
      </x:c>
      <x:c r="M8226" s="267" t="n">
        <x:f>I8226*TOMATO_HOURS*WEEKS*(1+TOMATO_DIM)^I8226+J8226*CARROT_HOURS*WEEKS*(1+CARROT_DIM)^J8226+K8226*MESCLUN_HOURS*WEEKS*(1+MESCLUN_DIM)^K8226</x:f>
        <x:v>5521.6820082761715</x:v>
      </x:c>
      <x:c r="N8226" s="267" t="n">
        <x:f>MAX(M8226-FARMER_HOURS,0)/TEMP_HOURS_PER_WORKER</x:f>
        <x:v>3.3345013946362303</x:v>
      </x:c>
      <x:c r="O8226" s="268" t="n">
        <x:f>I8226*TOMATO_PRICE+J8226*CARROT_PRICE+K8226*MESCLUN_PRICE</x:f>
        <x:v>201534</x:v>
      </x:c>
      <x:c r="P8226" s="268" t="n">
        <x:f>I8226*TOMATO_FERTILIZER+J8226*CARROT_FERTILIZER+K8226*MESCLUN_FERTILIZER</x:f>
        <x:v>39160</x:v>
      </x:c>
      <x:c r="Q8226" s="268" t="n">
        <x:f>MIN(M8226,FARMER_HOURS)*FARMER_RATE+MAX(M8226-FARMER_HOURS,0)*TEMP_RATE</x:f>
        <x:v>108362.53486590575</x:v>
      </x:c>
      <x:c r="R8226" s="268" t="n">
        <x:f>O8226-P8226-Q8226-FIXED_COST</x:f>
        <x:v>34011.46513409425</x:v>
      </x:c>
      <x:c r="S8226" s="139" t="str">
        <x:f>IF(AND(L8226&lt;=TOTAL_BED_CAP,N8226&lt;=TEMP_WORKER_CAP),"YES","NO")</x:f>
        <x:v>YES</x:v>
      </x:c>
      <x:c r="T8226" s="139" t="n">
        <x:f>IF(S8226="YES",R8226,-1E+99)</x:f>
        <x:v>34011.46513409425</x:v>
      </x:c>
    </x:row>
    <x:row r="8227">
      <x:c r="A8227" s="139"/>
      <x:c r="B8227" s="139"/>
      <x:c r="C8227" s="139"/>
      <x:c r="D8227" s="139"/>
      <x:c r="E8227" s="139"/>
      <x:c r="F8227" s="139"/>
      <x:c r="G8227" s="139"/>
      <x:c r="H8227" s="139"/>
      <x:c r="I8227" s="266" t="n">
        <x:f>INT((ROW()-ROW($I$46))/((CARROT_CAP+1)*(MESCLUN_CAP+1)))</x:f>
        <x:v>12</x:v>
      </x:c>
      <x:c r="J8227" s="266" t="n">
        <x:f>MOD(INT((ROW()-ROW($I$46))/(MESCLUN_CAP+1)),CARROT_CAP+1)</x:f>
        <x:v>11</x:v>
      </x:c>
      <x:c r="K8227" s="266" t="n">
        <x:f>MOD(ROW()-ROW($I$46),MESCLUN_CAP+1)</x:f>
        <x:v>28</x:v>
      </x:c>
      <x:c r="L8227" s="266" t="n">
        <x:f>SUM(I8227:K8227)</x:f>
        <x:v>51</x:v>
      </x:c>
      <x:c r="M8227" s="267" t="n">
        <x:f>I8227*TOMATO_HOURS*WEEKS*(1+TOMATO_DIM)^I8227+J8227*CARROT_HOURS*WEEKS*(1+CARROT_DIM)^J8227+K8227*MESCLUN_HOURS*WEEKS*(1+MESCLUN_DIM)^K8227</x:f>
        <x:v>5606.641546493324</x:v>
      </x:c>
      <x:c r="N8227" s="267" t="n">
        <x:f>MAX(M8227-FARMER_HOURS,0)/TEMP_HOURS_PER_WORKER</x:f>
        <x:v>3.3935010739536975</x:v>
      </x:c>
      <x:c r="O8227" s="268" t="n">
        <x:f>I8227*TOMATO_PRICE+J8227*CARROT_PRICE+K8227*MESCLUN_PRICE</x:f>
        <x:v>204234</x:v>
      </x:c>
      <x:c r="P8227" s="268" t="n">
        <x:f>I8227*TOMATO_FERTILIZER+J8227*CARROT_FERTILIZER+K8227*MESCLUN_FERTILIZER</x:f>
        <x:v>40040</x:v>
      </x:c>
      <x:c r="Q8227" s="268" t="n">
        <x:f>MIN(M8227,FARMER_HOURS)*FARMER_RATE+MAX(M8227-FARMER_HOURS,0)*TEMP_RATE</x:f>
        <x:v>109837.52684884243</x:v>
      </x:c>
      <x:c r="R8227" s="268" t="n">
        <x:f>O8227-P8227-Q8227-FIXED_COST</x:f>
        <x:v>34356.47315115757</x:v>
      </x:c>
      <x:c r="S8227" s="139" t="str">
        <x:f>IF(AND(L8227&lt;=TOTAL_BED_CAP,N8227&lt;=TEMP_WORKER_CAP),"YES","NO")</x:f>
        <x:v>YES</x:v>
      </x:c>
      <x:c r="T8227" s="139" t="n">
        <x:f>IF(S8227="YES",R8227,-1E+99)</x:f>
        <x:v>34356.47315115757</x:v>
      </x:c>
    </x:row>
    <x:row r="8228">
      <x:c r="A8228" s="139"/>
      <x:c r="B8228" s="139"/>
      <x:c r="C8228" s="139"/>
      <x:c r="D8228" s="139"/>
      <x:c r="E8228" s="139"/>
      <x:c r="F8228" s="139"/>
      <x:c r="G8228" s="139"/>
      <x:c r="H8228" s="139"/>
      <x:c r="I8228" s="266" t="n">
        <x:f>INT((ROW()-ROW($I$46))/((CARROT_CAP+1)*(MESCLUN_CAP+1)))</x:f>
        <x:v>12</x:v>
      </x:c>
      <x:c r="J8228" s="266" t="n">
        <x:f>MOD(INT((ROW()-ROW($I$46))/(MESCLUN_CAP+1)),CARROT_CAP+1)</x:f>
        <x:v>11</x:v>
      </x:c>
      <x:c r="K8228" s="266" t="n">
        <x:f>MOD(ROW()-ROW($I$46),MESCLUN_CAP+1)</x:f>
        <x:v>29</x:v>
      </x:c>
      <x:c r="L8228" s="266" t="n">
        <x:f>SUM(I8228:K8228)</x:f>
        <x:v>52</x:v>
      </x:c>
      <x:c r="M8228" s="267" t="n">
        <x:f>I8228*TOMATO_HOURS*WEEKS*(1+TOMATO_DIM)^I8228+J8228*CARROT_HOURS*WEEKS*(1+CARROT_DIM)^J8228+K8228*MESCLUN_HOURS*WEEKS*(1+MESCLUN_DIM)^K8228</x:f>
        <x:v>5693.459574608978</x:v>
      </x:c>
      <x:c r="N8228" s="267" t="n">
        <x:f>MAX(M8228-FARMER_HOURS,0)/TEMP_HOURS_PER_WORKER</x:f>
        <x:v>3.453791371256235</x:v>
      </x:c>
      <x:c r="O8228" s="268" t="n">
        <x:f>I8228*TOMATO_PRICE+J8228*CARROT_PRICE+K8228*MESCLUN_PRICE</x:f>
        <x:v>206934</x:v>
      </x:c>
      <x:c r="P8228" s="268" t="n">
        <x:f>I8228*TOMATO_FERTILIZER+J8228*CARROT_FERTILIZER+K8228*MESCLUN_FERTILIZER</x:f>
        <x:v>40920</x:v>
      </x:c>
      <x:c r="Q8228" s="268" t="n">
        <x:f>MIN(M8228,FARMER_HOURS)*FARMER_RATE+MAX(M8228-FARMER_HOURS,0)*TEMP_RATE</x:f>
        <x:v>111344.78428140587</x:v>
      </x:c>
      <x:c r="R8228" s="268" t="n">
        <x:f>O8228-P8228-Q8228-FIXED_COST</x:f>
        <x:v>34669.21571859413</x:v>
      </x:c>
      <x:c r="S8228" s="139" t="str">
        <x:f>IF(AND(L8228&lt;=TOTAL_BED_CAP,N8228&lt;=TEMP_WORKER_CAP),"YES","NO")</x:f>
        <x:v>YES</x:v>
      </x:c>
      <x:c r="T8228" s="139" t="n">
        <x:f>IF(S8228="YES",R8228,-1E+99)</x:f>
        <x:v>34669.21571859413</x:v>
      </x:c>
    </x:row>
    <x:row r="8229">
      <x:c r="A8229" s="139"/>
      <x:c r="B8229" s="139"/>
      <x:c r="C8229" s="139"/>
      <x:c r="D8229" s="139"/>
      <x:c r="E8229" s="139"/>
      <x:c r="F8229" s="139"/>
      <x:c r="G8229" s="139"/>
      <x:c r="H8229" s="139"/>
      <x:c r="I8229" s="266" t="n">
        <x:f>INT((ROW()-ROW($I$46))/((CARROT_CAP+1)*(MESCLUN_CAP+1)))</x:f>
        <x:v>12</x:v>
      </x:c>
      <x:c r="J8229" s="266" t="n">
        <x:f>MOD(INT((ROW()-ROW($I$46))/(MESCLUN_CAP+1)),CARROT_CAP+1)</x:f>
        <x:v>11</x:v>
      </x:c>
      <x:c r="K8229" s="266" t="n">
        <x:f>MOD(ROW()-ROW($I$46),MESCLUN_CAP+1)</x:f>
        <x:v>30</x:v>
      </x:c>
      <x:c r="L8229" s="266" t="n">
        <x:f>SUM(I8229:K8229)</x:f>
        <x:v>53</x:v>
      </x:c>
      <x:c r="M8229" s="267" t="n">
        <x:f>I8229*TOMATO_HOURS*WEEKS*(1+TOMATO_DIM)^I8229+J8229*CARROT_HOURS*WEEKS*(1+CARROT_DIM)^J8229+K8229*MESCLUN_HOURS*WEEKS*(1+MESCLUN_DIM)^K8229</x:f>
        <x:v>5782.169279942747</x:v>
      </x:c>
      <x:c r="N8229" s="267" t="n">
        <x:f>MAX(M8229-FARMER_HOURS,0)/TEMP_HOURS_PER_WORKER</x:f>
        <x:v>3.515395333293575</x:v>
      </x:c>
      <x:c r="O8229" s="268" t="n">
        <x:f>I8229*TOMATO_PRICE+J8229*CARROT_PRICE+K8229*MESCLUN_PRICE</x:f>
        <x:v>209634</x:v>
      </x:c>
      <x:c r="P8229" s="268" t="n">
        <x:f>I8229*TOMATO_FERTILIZER+J8229*CARROT_FERTILIZER+K8229*MESCLUN_FERTILIZER</x:f>
        <x:v>41800</x:v>
      </x:c>
      <x:c r="Q8229" s="268" t="n">
        <x:f>MIN(M8229,FARMER_HOURS)*FARMER_RATE+MAX(M8229-FARMER_HOURS,0)*TEMP_RATE</x:f>
        <x:v>112884.88333233936</x:v>
      </x:c>
      <x:c r="R8229" s="268" t="n">
        <x:f>O8229-P8229-Q8229-FIXED_COST</x:f>
        <x:v>34949.11666766064</x:v>
      </x:c>
      <x:c r="S8229" s="139" t="str">
        <x:f>IF(AND(L8229&lt;=TOTAL_BED_CAP,N8229&lt;=TEMP_WORKER_CAP),"YES","NO")</x:f>
        <x:v>YES</x:v>
      </x:c>
      <x:c r="T8229" s="139" t="n">
        <x:f>IF(S8229="YES",R8229,-1E+99)</x:f>
        <x:v>34949.11666766064</x:v>
      </x:c>
    </x:row>
    <x:row r="8230">
      <x:c r="A8230" s="139"/>
      <x:c r="B8230" s="139"/>
      <x:c r="C8230" s="139"/>
      <x:c r="D8230" s="139"/>
      <x:c r="E8230" s="139"/>
      <x:c r="F8230" s="139"/>
      <x:c r="G8230" s="139"/>
      <x:c r="H8230" s="139"/>
      <x:c r="I8230" s="266" t="n">
        <x:f>INT((ROW()-ROW($I$46))/((CARROT_CAP+1)*(MESCLUN_CAP+1)))</x:f>
        <x:v>12</x:v>
      </x:c>
      <x:c r="J8230" s="266" t="n">
        <x:f>MOD(INT((ROW()-ROW($I$46))/(MESCLUN_CAP+1)),CARROT_CAP+1)</x:f>
        <x:v>12</x:v>
      </x:c>
      <x:c r="K8230" s="266" t="n">
        <x:f>MOD(ROW()-ROW($I$46),MESCLUN_CAP+1)</x:f>
        <x:v>0</x:v>
      </x:c>
      <x:c r="L8230" s="266" t="n">
        <x:f>SUM(I8230:K8230)</x:f>
        <x:v>24</x:v>
      </x:c>
      <x:c r="M8230" s="267" t="n">
        <x:f>I8230*TOMATO_HOURS*WEEKS*(1+TOMATO_DIM)^I8230+J8230*CARROT_HOURS*WEEKS*(1+CARROT_DIM)^J8230+K8230*MESCLUN_HOURS*WEEKS*(1+MESCLUN_DIM)^K8230</x:f>
        <x:v>3873.6626235873505</x:v>
      </x:c>
      <x:c r="N8230" s="267" t="n">
        <x:f>MAX(M8230-FARMER_HOURS,0)/TEMP_HOURS_PER_WORKER</x:f>
        <x:v>2.190043488602327</x:v>
      </x:c>
      <x:c r="O8230" s="268" t="n">
        <x:f>I8230*TOMATO_PRICE+J8230*CARROT_PRICE+K8230*MESCLUN_PRICE</x:f>
        <x:v>130728</x:v>
      </x:c>
      <x:c r="P8230" s="268" t="n">
        <x:f>I8230*TOMATO_FERTILIZER+J8230*CARROT_FERTILIZER+K8230*MESCLUN_FERTILIZER</x:f>
        <x:v>15840</x:v>
      </x:c>
      <x:c r="Q8230" s="268" t="n">
        <x:f>MIN(M8230,FARMER_HOURS)*FARMER_RATE+MAX(M8230-FARMER_HOURS,0)*TEMP_RATE</x:f>
        <x:v>79751.08721505816</x:v>
      </x:c>
      <x:c r="R8230" s="268" t="n">
        <x:f>O8230-P8230-Q8230-FIXED_COST</x:f>
        <x:v>15136.912784941844</x:v>
      </x:c>
      <x:c r="S8230" s="139" t="str">
        <x:f>IF(AND(L8230&lt;=TOTAL_BED_CAP,N8230&lt;=TEMP_WORKER_CAP),"YES","NO")</x:f>
        <x:v>YES</x:v>
      </x:c>
      <x:c r="T8230" s="139" t="n">
        <x:f>IF(S8230="YES",R8230,-1E+99)</x:f>
        <x:v>15136.912784941844</x:v>
      </x:c>
    </x:row>
    <x:row r="8231">
      <x:c r="A8231" s="139"/>
      <x:c r="B8231" s="139"/>
      <x:c r="C8231" s="139"/>
      <x:c r="D8231" s="139"/>
      <x:c r="E8231" s="139"/>
      <x:c r="F8231" s="139"/>
      <x:c r="G8231" s="139"/>
      <x:c r="H8231" s="139"/>
      <x:c r="I8231" s="266" t="n">
        <x:f>INT((ROW()-ROW($I$46))/((CARROT_CAP+1)*(MESCLUN_CAP+1)))</x:f>
        <x:v>12</x:v>
      </x:c>
      <x:c r="J8231" s="266" t="n">
        <x:f>MOD(INT((ROW()-ROW($I$46))/(MESCLUN_CAP+1)),CARROT_CAP+1)</x:f>
        <x:v>12</x:v>
      </x:c>
      <x:c r="K8231" s="266" t="n">
        <x:f>MOD(ROW()-ROW($I$46),MESCLUN_CAP+1)</x:f>
        <x:v>1</x:v>
      </x:c>
      <x:c r="L8231" s="266" t="n">
        <x:f>SUM(I8231:K8231)</x:f>
        <x:v>25</x:v>
      </x:c>
      <x:c r="M8231" s="267" t="n">
        <x:f>I8231*TOMATO_HOURS*WEEKS*(1+TOMATO_DIM)^I8231+J8231*CARROT_HOURS*WEEKS*(1+CARROT_DIM)^J8231+K8231*MESCLUN_HOURS*WEEKS*(1+MESCLUN_DIM)^K8231</x:f>
        <x:v>3919.2251235873505</x:v>
      </x:c>
      <x:c r="N8231" s="267" t="n">
        <x:f>MAX(M8231-FARMER_HOURS,0)/TEMP_HOURS_PER_WORKER</x:f>
        <x:v>2.221684113602327</x:v>
      </x:c>
      <x:c r="O8231" s="268" t="n">
        <x:f>I8231*TOMATO_PRICE+J8231*CARROT_PRICE+K8231*MESCLUN_PRICE</x:f>
        <x:v>133428</x:v>
      </x:c>
      <x:c r="P8231" s="268" t="n">
        <x:f>I8231*TOMATO_FERTILIZER+J8231*CARROT_FERTILIZER+K8231*MESCLUN_FERTILIZER</x:f>
        <x:v>16720</x:v>
      </x:c>
      <x:c r="Q8231" s="268" t="n">
        <x:f>MIN(M8231,FARMER_HOURS)*FARMER_RATE+MAX(M8231-FARMER_HOURS,0)*TEMP_RATE</x:f>
        <x:v>80542.10284005816</x:v>
      </x:c>
      <x:c r="R8231" s="268" t="n">
        <x:f>O8231-P8231-Q8231-FIXED_COST</x:f>
        <x:v>16165.897159941844</x:v>
      </x:c>
      <x:c r="S8231" s="139" t="str">
        <x:f>IF(AND(L8231&lt;=TOTAL_BED_CAP,N8231&lt;=TEMP_WORKER_CAP),"YES","NO")</x:f>
        <x:v>YES</x:v>
      </x:c>
      <x:c r="T8231" s="139" t="n">
        <x:f>IF(S8231="YES",R8231,-1E+99)</x:f>
        <x:v>16165.897159941844</x:v>
      </x:c>
    </x:row>
    <x:row r="8232">
      <x:c r="A8232" s="139"/>
      <x:c r="B8232" s="139"/>
      <x:c r="C8232" s="139"/>
      <x:c r="D8232" s="139"/>
      <x:c r="E8232" s="139"/>
      <x:c r="F8232" s="139"/>
      <x:c r="G8232" s="139"/>
      <x:c r="H8232" s="139"/>
      <x:c r="I8232" s="266" t="n">
        <x:f>INT((ROW()-ROW($I$46))/((CARROT_CAP+1)*(MESCLUN_CAP+1)))</x:f>
        <x:v>12</x:v>
      </x:c>
      <x:c r="J8232" s="266" t="n">
        <x:f>MOD(INT((ROW()-ROW($I$46))/(MESCLUN_CAP+1)),CARROT_CAP+1)</x:f>
        <x:v>12</x:v>
      </x:c>
      <x:c r="K8232" s="266" t="n">
        <x:f>MOD(ROW()-ROW($I$46),MESCLUN_CAP+1)</x:f>
        <x:v>2</x:v>
      </x:c>
      <x:c r="L8232" s="266" t="n">
        <x:f>SUM(I8232:K8232)</x:f>
        <x:v>26</x:v>
      </x:c>
      <x:c r="M8232" s="267" t="n">
        <x:f>I8232*TOMATO_HOURS*WEEKS*(1+TOMATO_DIM)^I8232+J8232*CARROT_HOURS*WEEKS*(1+CARROT_DIM)^J8232+K8232*MESCLUN_HOURS*WEEKS*(1+MESCLUN_DIM)^K8232</x:f>
        <x:v>3965.9266860873504</x:v>
      </x:c>
      <x:c r="N8232" s="267" t="n">
        <x:f>MAX(M8232-FARMER_HOURS,0)/TEMP_HOURS_PER_WORKER</x:f>
        <x:v>2.2541157542273265</x:v>
      </x:c>
      <x:c r="O8232" s="268" t="n">
        <x:f>I8232*TOMATO_PRICE+J8232*CARROT_PRICE+K8232*MESCLUN_PRICE</x:f>
        <x:v>136128</x:v>
      </x:c>
      <x:c r="P8232" s="268" t="n">
        <x:f>I8232*TOMATO_FERTILIZER+J8232*CARROT_FERTILIZER+K8232*MESCLUN_FERTILIZER</x:f>
        <x:v>17600</x:v>
      </x:c>
      <x:c r="Q8232" s="268" t="n">
        <x:f>MIN(M8232,FARMER_HOURS)*FARMER_RATE+MAX(M8232-FARMER_HOURS,0)*TEMP_RATE</x:f>
        <x:v>81352.89385568316</x:v>
      </x:c>
      <x:c r="R8232" s="268" t="n">
        <x:f>O8232-P8232-Q8232-FIXED_COST</x:f>
        <x:v>17175.106144316844</x:v>
      </x:c>
      <x:c r="S8232" s="139" t="str">
        <x:f>IF(AND(L8232&lt;=TOTAL_BED_CAP,N8232&lt;=TEMP_WORKER_CAP),"YES","NO")</x:f>
        <x:v>YES</x:v>
      </x:c>
      <x:c r="T8232" s="139" t="n">
        <x:f>IF(S8232="YES",R8232,-1E+99)</x:f>
        <x:v>17175.106144316844</x:v>
      </x:c>
    </x:row>
    <x:row r="8233">
      <x:c r="A8233" s="139"/>
      <x:c r="B8233" s="139"/>
      <x:c r="C8233" s="139"/>
      <x:c r="D8233" s="139"/>
      <x:c r="E8233" s="139"/>
      <x:c r="F8233" s="139"/>
      <x:c r="G8233" s="139"/>
      <x:c r="H8233" s="139"/>
      <x:c r="I8233" s="266" t="n">
        <x:f>INT((ROW()-ROW($I$46))/((CARROT_CAP+1)*(MESCLUN_CAP+1)))</x:f>
        <x:v>12</x:v>
      </x:c>
      <x:c r="J8233" s="266" t="n">
        <x:f>MOD(INT((ROW()-ROW($I$46))/(MESCLUN_CAP+1)),CARROT_CAP+1)</x:f>
        <x:v>12</x:v>
      </x:c>
      <x:c r="K8233" s="266" t="n">
        <x:f>MOD(ROW()-ROW($I$46),MESCLUN_CAP+1)</x:f>
        <x:v>3</x:v>
      </x:c>
      <x:c r="L8233" s="266" t="n">
        <x:f>SUM(I8233:K8233)</x:f>
        <x:v>27</x:v>
      </x:c>
      <x:c r="M8233" s="267" t="n">
        <x:f>I8233*TOMATO_HOURS*WEEKS*(1+TOMATO_DIM)^I8233+J8233*CARROT_HOURS*WEEKS*(1+CARROT_DIM)^J8233+K8233*MESCLUN_HOURS*WEEKS*(1+MESCLUN_DIM)^K8233</x:f>
        <x:v>4013.7886685092253</x:v>
      </x:c>
      <x:c r="N8233" s="267" t="n">
        <x:f>MAX(M8233-FARMER_HOURS,0)/TEMP_HOURS_PER_WORKER</x:f>
        <x:v>2.2873532420202953</x:v>
      </x:c>
      <x:c r="O8233" s="268" t="n">
        <x:f>I8233*TOMATO_PRICE+J8233*CARROT_PRICE+K8233*MESCLUN_PRICE</x:f>
        <x:v>138828</x:v>
      </x:c>
      <x:c r="P8233" s="268" t="n">
        <x:f>I8233*TOMATO_FERTILIZER+J8233*CARROT_FERTILIZER+K8233*MESCLUN_FERTILIZER</x:f>
        <x:v>18480</x:v>
      </x:c>
      <x:c r="Q8233" s="268" t="n">
        <x:f>MIN(M8233,FARMER_HOURS)*FARMER_RATE+MAX(M8233-FARMER_HOURS,0)*TEMP_RATE</x:f>
        <x:v>82183.83105050738</x:v>
      </x:c>
      <x:c r="R8233" s="268" t="n">
        <x:f>O8233-P8233-Q8233-FIXED_COST</x:f>
        <x:v>18164.168949492625</x:v>
      </x:c>
      <x:c r="S8233" s="139" t="str">
        <x:f>IF(AND(L8233&lt;=TOTAL_BED_CAP,N8233&lt;=TEMP_WORKER_CAP),"YES","NO")</x:f>
        <x:v>YES</x:v>
      </x:c>
      <x:c r="T8233" s="139" t="n">
        <x:f>IF(S8233="YES",R8233,-1E+99)</x:f>
        <x:v>18164.168949492625</x:v>
      </x:c>
    </x:row>
    <x:row r="8234">
      <x:c r="A8234" s="139"/>
      <x:c r="B8234" s="139"/>
      <x:c r="C8234" s="139"/>
      <x:c r="D8234" s="139"/>
      <x:c r="E8234" s="139"/>
      <x:c r="F8234" s="139"/>
      <x:c r="G8234" s="139"/>
      <x:c r="H8234" s="139"/>
      <x:c r="I8234" s="266" t="n">
        <x:f>INT((ROW()-ROW($I$46))/((CARROT_CAP+1)*(MESCLUN_CAP+1)))</x:f>
        <x:v>12</x:v>
      </x:c>
      <x:c r="J8234" s="266" t="n">
        <x:f>MOD(INT((ROW()-ROW($I$46))/(MESCLUN_CAP+1)),CARROT_CAP+1)</x:f>
        <x:v>12</x:v>
      </x:c>
      <x:c r="K8234" s="266" t="n">
        <x:f>MOD(ROW()-ROW($I$46),MESCLUN_CAP+1)</x:f>
        <x:v>4</x:v>
      </x:c>
      <x:c r="L8234" s="266" t="n">
        <x:f>SUM(I8234:K8234)</x:f>
        <x:v>28</x:v>
      </x:c>
      <x:c r="M8234" s="267" t="n">
        <x:f>I8234*TOMATO_HOURS*WEEKS*(1+TOMATO_DIM)^I8234+J8234*CARROT_HOURS*WEEKS*(1+CARROT_DIM)^J8234+K8234*MESCLUN_HOURS*WEEKS*(1+MESCLUN_DIM)^K8234</x:f>
        <x:v>4062.8327842318818</x:v>
      </x:c>
      <x:c r="N8234" s="267" t="n">
        <x:f>MAX(M8234-FARMER_HOURS,0)/TEMP_HOURS_PER_WORKER</x:f>
        <x:v>2.3214116557165845</x:v>
      </x:c>
      <x:c r="O8234" s="268" t="n">
        <x:f>I8234*TOMATO_PRICE+J8234*CARROT_PRICE+K8234*MESCLUN_PRICE</x:f>
        <x:v>141528</x:v>
      </x:c>
      <x:c r="P8234" s="268" t="n">
        <x:f>I8234*TOMATO_FERTILIZER+J8234*CARROT_FERTILIZER+K8234*MESCLUN_FERTILIZER</x:f>
        <x:v>19360</x:v>
      </x:c>
      <x:c r="Q8234" s="268" t="n">
        <x:f>MIN(M8234,FARMER_HOURS)*FARMER_RATE+MAX(M8234-FARMER_HOURS,0)*TEMP_RATE</x:f>
        <x:v>83035.29139291462</x:v>
      </x:c>
      <x:c r="R8234" s="268" t="n">
        <x:f>O8234-P8234-Q8234-FIXED_COST</x:f>
        <x:v>19132.708607085384</x:v>
      </x:c>
      <x:c r="S8234" s="139" t="str">
        <x:f>IF(AND(L8234&lt;=TOTAL_BED_CAP,N8234&lt;=TEMP_WORKER_CAP),"YES","NO")</x:f>
        <x:v>YES</x:v>
      </x:c>
      <x:c r="T8234" s="139" t="n">
        <x:f>IF(S8234="YES",R8234,-1E+99)</x:f>
        <x:v>19132.708607085384</x:v>
      </x:c>
    </x:row>
    <x:row r="8235">
      <x:c r="A8235" s="139"/>
      <x:c r="B8235" s="139"/>
      <x:c r="C8235" s="139"/>
      <x:c r="D8235" s="139"/>
      <x:c r="E8235" s="139"/>
      <x:c r="F8235" s="139"/>
      <x:c r="G8235" s="139"/>
      <x:c r="H8235" s="139"/>
      <x:c r="I8235" s="266" t="n">
        <x:f>INT((ROW()-ROW($I$46))/((CARROT_CAP+1)*(MESCLUN_CAP+1)))</x:f>
        <x:v>12</x:v>
      </x:c>
      <x:c r="J8235" s="266" t="n">
        <x:f>MOD(INT((ROW()-ROW($I$46))/(MESCLUN_CAP+1)),CARROT_CAP+1)</x:f>
        <x:v>12</x:v>
      </x:c>
      <x:c r="K8235" s="266" t="n">
        <x:f>MOD(ROW()-ROW($I$46),MESCLUN_CAP+1)</x:f>
        <x:v>5</x:v>
      </x:c>
      <x:c r="L8235" s="266" t="n">
        <x:f>SUM(I8235:K8235)</x:f>
        <x:v>29</x:v>
      </x:c>
      <x:c r="M8235" s="267" t="n">
        <x:f>I8235*TOMATO_HOURS*WEEKS*(1+TOMATO_DIM)^I8235+J8235*CARROT_HOURS*WEEKS*(1+CARROT_DIM)^J8235+K8235*MESCLUN_HOURS*WEEKS*(1+MESCLUN_DIM)^K8235</x:f>
        <x:v>4113.081108153086</x:v>
      </x:c>
      <x:c r="N8235" s="267" t="n">
        <x:f>MAX(M8235-FARMER_HOURS,0)/TEMP_HOURS_PER_WORKER</x:f>
        <x:v>2.3563063251063094</x:v>
      </x:c>
      <x:c r="O8235" s="268" t="n">
        <x:f>I8235*TOMATO_PRICE+J8235*CARROT_PRICE+K8235*MESCLUN_PRICE</x:f>
        <x:v>144228</x:v>
      </x:c>
      <x:c r="P8235" s="268" t="n">
        <x:f>I8235*TOMATO_FERTILIZER+J8235*CARROT_FERTILIZER+K8235*MESCLUN_FERTILIZER</x:f>
        <x:v>20240</x:v>
      </x:c>
      <x:c r="Q8235" s="268" t="n">
        <x:f>MIN(M8235,FARMER_HOURS)*FARMER_RATE+MAX(M8235-FARMER_HOURS,0)*TEMP_RATE</x:f>
        <x:v>83907.65812765773</x:v>
      </x:c>
      <x:c r="R8235" s="268" t="n">
        <x:f>O8235-P8235-Q8235-FIXED_COST</x:f>
        <x:v>20080.341872342266</x:v>
      </x:c>
      <x:c r="S8235" s="139" t="str">
        <x:f>IF(AND(L8235&lt;=TOTAL_BED_CAP,N8235&lt;=TEMP_WORKER_CAP),"YES","NO")</x:f>
        <x:v>YES</x:v>
      </x:c>
      <x:c r="T8235" s="139" t="n">
        <x:f>IF(S8235="YES",R8235,-1E+99)</x:f>
        <x:v>20080.341872342266</x:v>
      </x:c>
    </x:row>
    <x:row r="8236">
      <x:c r="A8236" s="139"/>
      <x:c r="B8236" s="139"/>
      <x:c r="C8236" s="139"/>
      <x:c r="D8236" s="139"/>
      <x:c r="E8236" s="139"/>
      <x:c r="F8236" s="139"/>
      <x:c r="G8236" s="139"/>
      <x:c r="H8236" s="139"/>
      <x:c r="I8236" s="266" t="n">
        <x:f>INT((ROW()-ROW($I$46))/((CARROT_CAP+1)*(MESCLUN_CAP+1)))</x:f>
        <x:v>12</x:v>
      </x:c>
      <x:c r="J8236" s="266" t="n">
        <x:f>MOD(INT((ROW()-ROW($I$46))/(MESCLUN_CAP+1)),CARROT_CAP+1)</x:f>
        <x:v>12</x:v>
      </x:c>
      <x:c r="K8236" s="266" t="n">
        <x:f>MOD(ROW()-ROW($I$46),MESCLUN_CAP+1)</x:f>
        <x:v>6</x:v>
      </x:c>
      <x:c r="L8236" s="266" t="n">
        <x:f>SUM(I8236:K8236)</x:f>
        <x:v>30</x:v>
      </x:c>
      <x:c r="M8236" s="267" t="n">
        <x:f>I8236*TOMATO_HOURS*WEEKS*(1+TOMATO_DIM)^I8236+J8236*CARROT_HOURS*WEEKS*(1+CARROT_DIM)^J8236+K8236*MESCLUN_HOURS*WEEKS*(1+MESCLUN_DIM)^K8236</x:f>
        <x:v>4164.556082334719</x:v>
      </x:c>
      <x:c r="N8236" s="267" t="n">
        <x:f>MAX(M8236-FARMER_HOURS,0)/TEMP_HOURS_PER_WORKER</x:f>
        <x:v>2.392052834954666</x:v>
      </x:c>
      <x:c r="O8236" s="268" t="n">
        <x:f>I8236*TOMATO_PRICE+J8236*CARROT_PRICE+K8236*MESCLUN_PRICE</x:f>
        <x:v>146928</x:v>
      </x:c>
      <x:c r="P8236" s="268" t="n">
        <x:f>I8236*TOMATO_FERTILIZER+J8236*CARROT_FERTILIZER+K8236*MESCLUN_FERTILIZER</x:f>
        <x:v>21120</x:v>
      </x:c>
      <x:c r="Q8236" s="268" t="n">
        <x:f>MIN(M8236,FARMER_HOURS)*FARMER_RATE+MAX(M8236-FARMER_HOURS,0)*TEMP_RATE</x:f>
        <x:v>84801.32087386664</x:v>
      </x:c>
      <x:c r="R8236" s="268" t="n">
        <x:f>O8236-P8236-Q8236-FIXED_COST</x:f>
        <x:v>21006.679126133356</x:v>
      </x:c>
      <x:c r="S8236" s="139" t="str">
        <x:f>IF(AND(L8236&lt;=TOTAL_BED_CAP,N8236&lt;=TEMP_WORKER_CAP),"YES","NO")</x:f>
        <x:v>YES</x:v>
      </x:c>
      <x:c r="T8236" s="139" t="n">
        <x:f>IF(S8236="YES",R8236,-1E+99)</x:f>
        <x:v>21006.679126133356</x:v>
      </x:c>
    </x:row>
    <x:row r="8237">
      <x:c r="A8237" s="139"/>
      <x:c r="B8237" s="139"/>
      <x:c r="C8237" s="139"/>
      <x:c r="D8237" s="139"/>
      <x:c r="E8237" s="139"/>
      <x:c r="F8237" s="139"/>
      <x:c r="G8237" s="139"/>
      <x:c r="H8237" s="139"/>
      <x:c r="I8237" s="266" t="n">
        <x:f>INT((ROW()-ROW($I$46))/((CARROT_CAP+1)*(MESCLUN_CAP+1)))</x:f>
        <x:v>12</x:v>
      </x:c>
      <x:c r="J8237" s="266" t="n">
        <x:f>MOD(INT((ROW()-ROW($I$46))/(MESCLUN_CAP+1)),CARROT_CAP+1)</x:f>
        <x:v>12</x:v>
      </x:c>
      <x:c r="K8237" s="266" t="n">
        <x:f>MOD(ROW()-ROW($I$46),MESCLUN_CAP+1)</x:f>
        <x:v>7</x:v>
      </x:c>
      <x:c r="L8237" s="266" t="n">
        <x:f>SUM(I8237:K8237)</x:f>
        <x:v>31</x:v>
      </x:c>
      <x:c r="M8237" s="267" t="n">
        <x:f>I8237*TOMATO_HOURS*WEEKS*(1+TOMATO_DIM)^I8237+J8237*CARROT_HOURS*WEEKS*(1+CARROT_DIM)^J8237+K8237*MESCLUN_HOURS*WEEKS*(1+MESCLUN_DIM)^K8237</x:f>
        <x:v>4217.280521732679</x:v>
      </x:c>
      <x:c r="N8237" s="267" t="n">
        <x:f>MAX(M8237-FARMER_HOURS,0)/TEMP_HOURS_PER_WORKER</x:f>
        <x:v>2.428667028981027</x:v>
      </x:c>
      <x:c r="O8237" s="268" t="n">
        <x:f>I8237*TOMATO_PRICE+J8237*CARROT_PRICE+K8237*MESCLUN_PRICE</x:f>
        <x:v>149628</x:v>
      </x:c>
      <x:c r="P8237" s="268" t="n">
        <x:f>I8237*TOMATO_FERTILIZER+J8237*CARROT_FERTILIZER+K8237*MESCLUN_FERTILIZER</x:f>
        <x:v>22000</x:v>
      </x:c>
      <x:c r="Q8237" s="268" t="n">
        <x:f>MIN(M8237,FARMER_HOURS)*FARMER_RATE+MAX(M8237-FARMER_HOURS,0)*TEMP_RATE</x:f>
        <x:v>85716.67572452567</x:v>
      </x:c>
      <x:c r="R8237" s="268" t="n">
        <x:f>O8237-P8237-Q8237-FIXED_COST</x:f>
        <x:v>21911.324275474326</x:v>
      </x:c>
      <x:c r="S8237" s="139" t="str">
        <x:f>IF(AND(L8237&lt;=TOTAL_BED_CAP,N8237&lt;=TEMP_WORKER_CAP),"YES","NO")</x:f>
        <x:v>YES</x:v>
      </x:c>
      <x:c r="T8237" s="139" t="n">
        <x:f>IF(S8237="YES",R8237,-1E+99)</x:f>
        <x:v>21911.324275474326</x:v>
      </x:c>
    </x:row>
    <x:row r="8238">
      <x:c r="A8238" s="139"/>
      <x:c r="B8238" s="139"/>
      <x:c r="C8238" s="139"/>
      <x:c r="D8238" s="139"/>
      <x:c r="E8238" s="139"/>
      <x:c r="F8238" s="139"/>
      <x:c r="G8238" s="139"/>
      <x:c r="H8238" s="139"/>
      <x:c r="I8238" s="266" t="n">
        <x:f>INT((ROW()-ROW($I$46))/((CARROT_CAP+1)*(MESCLUN_CAP+1)))</x:f>
        <x:v>12</x:v>
      </x:c>
      <x:c r="J8238" s="266" t="n">
        <x:f>MOD(INT((ROW()-ROW($I$46))/(MESCLUN_CAP+1)),CARROT_CAP+1)</x:f>
        <x:v>12</x:v>
      </x:c>
      <x:c r="K8238" s="266" t="n">
        <x:f>MOD(ROW()-ROW($I$46),MESCLUN_CAP+1)</x:f>
        <x:v>8</x:v>
      </x:c>
      <x:c r="L8238" s="266" t="n">
        <x:f>SUM(I8238:K8238)</x:f>
        <x:v>32</x:v>
      </x:c>
      <x:c r="M8238" s="267" t="n">
        <x:f>I8238*TOMATO_HOURS*WEEKS*(1+TOMATO_DIM)^I8238+J8238*CARROT_HOURS*WEEKS*(1+CARROT_DIM)^J8238+K8238*MESCLUN_HOURS*WEEKS*(1+MESCLUN_DIM)^K8238</x:f>
        <x:v>4271.277620012659</x:v>
      </x:c>
      <x:c r="N8238" s="267" t="n">
        <x:f>MAX(M8238-FARMER_HOURS,0)/TEMP_HOURS_PER_WORKER</x:f>
        <x:v>2.46616501389768</x:v>
      </x:c>
      <x:c r="O8238" s="268" t="n">
        <x:f>I8238*TOMATO_PRICE+J8238*CARROT_PRICE+K8238*MESCLUN_PRICE</x:f>
        <x:v>152328</x:v>
      </x:c>
      <x:c r="P8238" s="268" t="n">
        <x:f>I8238*TOMATO_FERTILIZER+J8238*CARROT_FERTILIZER+K8238*MESCLUN_FERTILIZER</x:f>
        <x:v>22880</x:v>
      </x:c>
      <x:c r="Q8238" s="268" t="n">
        <x:f>MIN(M8238,FARMER_HOURS)*FARMER_RATE+MAX(M8238-FARMER_HOURS,0)*TEMP_RATE</x:f>
        <x:v>86654.125347442</x:v>
      </x:c>
      <x:c r="R8238" s="268" t="n">
        <x:f>O8238-P8238-Q8238-FIXED_COST</x:f>
        <x:v>22793.874652558006</x:v>
      </x:c>
      <x:c r="S8238" s="139" t="str">
        <x:f>IF(AND(L8238&lt;=TOTAL_BED_CAP,N8238&lt;=TEMP_WORKER_CAP),"YES","NO")</x:f>
        <x:v>YES</x:v>
      </x:c>
      <x:c r="T8238" s="139" t="n">
        <x:f>IF(S8238="YES",R8238,-1E+99)</x:f>
        <x:v>22793.874652558006</x:v>
      </x:c>
    </x:row>
    <x:row r="8239">
      <x:c r="A8239" s="139"/>
      <x:c r="B8239" s="139"/>
      <x:c r="C8239" s="139"/>
      <x:c r="D8239" s="139"/>
      <x:c r="E8239" s="139"/>
      <x:c r="F8239" s="139"/>
      <x:c r="G8239" s="139"/>
      <x:c r="H8239" s="139"/>
      <x:c r="I8239" s="266" t="n">
        <x:f>INT((ROW()-ROW($I$46))/((CARROT_CAP+1)*(MESCLUN_CAP+1)))</x:f>
        <x:v>12</x:v>
      </x:c>
      <x:c r="J8239" s="266" t="n">
        <x:f>MOD(INT((ROW()-ROW($I$46))/(MESCLUN_CAP+1)),CARROT_CAP+1)</x:f>
        <x:v>12</x:v>
      </x:c>
      <x:c r="K8239" s="266" t="n">
        <x:f>MOD(ROW()-ROW($I$46),MESCLUN_CAP+1)</x:f>
        <x:v>9</x:v>
      </x:c>
      <x:c r="L8239" s="266" t="n">
        <x:f>SUM(I8239:K8239)</x:f>
        <x:v>33</x:v>
      </x:c>
      <x:c r="M8239" s="267" t="n">
        <x:f>I8239*TOMATO_HOURS*WEEKS*(1+TOMATO_DIM)^I8239+J8239*CARROT_HOURS*WEEKS*(1+CARROT_DIM)^J8239+K8239*MESCLUN_HOURS*WEEKS*(1+MESCLUN_DIM)^K8239</x:f>
        <x:v>4326.570955453053</x:v>
      </x:c>
      <x:c r="N8239" s="267" t="n">
        <x:f>MAX(M8239-FARMER_HOURS,0)/TEMP_HOURS_PER_WORKER</x:f>
        <x:v>2.5045631635090646</x:v>
      </x:c>
      <x:c r="O8239" s="268" t="n">
        <x:f>I8239*TOMATO_PRICE+J8239*CARROT_PRICE+K8239*MESCLUN_PRICE</x:f>
        <x:v>155028</x:v>
      </x:c>
      <x:c r="P8239" s="268" t="n">
        <x:f>I8239*TOMATO_FERTILIZER+J8239*CARROT_FERTILIZER+K8239*MESCLUN_FERTILIZER</x:f>
        <x:v>23760</x:v>
      </x:c>
      <x:c r="Q8239" s="268" t="n">
        <x:f>MIN(M8239,FARMER_HOURS)*FARMER_RATE+MAX(M8239-FARMER_HOURS,0)*TEMP_RATE</x:f>
        <x:v>87614.07908772661</x:v>
      </x:c>
      <x:c r="R8239" s="268" t="n">
        <x:f>O8239-P8239-Q8239-FIXED_COST</x:f>
        <x:v>23653.92091227339</x:v>
      </x:c>
      <x:c r="S8239" s="139" t="str">
        <x:f>IF(AND(L8239&lt;=TOTAL_BED_CAP,N8239&lt;=TEMP_WORKER_CAP),"YES","NO")</x:f>
        <x:v>YES</x:v>
      </x:c>
      <x:c r="T8239" s="139" t="n">
        <x:f>IF(S8239="YES",R8239,-1E+99)</x:f>
        <x:v>23653.92091227339</x:v>
      </x:c>
    </x:row>
    <x:row r="8240">
      <x:c r="A8240" s="139"/>
      <x:c r="B8240" s="139"/>
      <x:c r="C8240" s="139"/>
      <x:c r="D8240" s="139"/>
      <x:c r="E8240" s="139"/>
      <x:c r="F8240" s="139"/>
      <x:c r="G8240" s="139"/>
      <x:c r="H8240" s="139"/>
      <x:c r="I8240" s="266" t="n">
        <x:f>INT((ROW()-ROW($I$46))/((CARROT_CAP+1)*(MESCLUN_CAP+1)))</x:f>
        <x:v>12</x:v>
      </x:c>
      <x:c r="J8240" s="266" t="n">
        <x:f>MOD(INT((ROW()-ROW($I$46))/(MESCLUN_CAP+1)),CARROT_CAP+1)</x:f>
        <x:v>12</x:v>
      </x:c>
      <x:c r="K8240" s="266" t="n">
        <x:f>MOD(ROW()-ROW($I$46),MESCLUN_CAP+1)</x:f>
        <x:v>10</x:v>
      </x:c>
      <x:c r="L8240" s="266" t="n">
        <x:f>SUM(I8240:K8240)</x:f>
        <x:v>34</x:v>
      </x:c>
      <x:c r="M8240" s="267" t="n">
        <x:f>I8240*TOMATO_HOURS*WEEKS*(1+TOMATO_DIM)^I8240+J8240*CARROT_HOURS*WEEKS*(1+CARROT_DIM)^J8240+K8240*MESCLUN_HOURS*WEEKS*(1+MESCLUN_DIM)^K8240</x:f>
        <x:v>4383.184496936266</x:v>
      </x:c>
      <x:c r="N8240" s="267" t="n">
        <x:f>MAX(M8240-FARMER_HOURS,0)/TEMP_HOURS_PER_WORKER</x:f>
        <x:v>2.543878122872407</x:v>
      </x:c>
      <x:c r="O8240" s="268" t="n">
        <x:f>I8240*TOMATO_PRICE+J8240*CARROT_PRICE+K8240*MESCLUN_PRICE</x:f>
        <x:v>157728</x:v>
      </x:c>
      <x:c r="P8240" s="268" t="n">
        <x:f>I8240*TOMATO_FERTILIZER+J8240*CARROT_FERTILIZER+K8240*MESCLUN_FERTILIZER</x:f>
        <x:v>24640</x:v>
      </x:c>
      <x:c r="Q8240" s="268" t="n">
        <x:f>MIN(M8240,FARMER_HOURS)*FARMER_RATE+MAX(M8240-FARMER_HOURS,0)*TEMP_RATE</x:f>
        <x:v>88596.95307181019</x:v>
      </x:c>
      <x:c r="R8240" s="268" t="n">
        <x:f>O8240-P8240-Q8240-FIXED_COST</x:f>
        <x:v>24491.04692818981</x:v>
      </x:c>
      <x:c r="S8240" s="139" t="str">
        <x:f>IF(AND(L8240&lt;=TOTAL_BED_CAP,N8240&lt;=TEMP_WORKER_CAP),"YES","NO")</x:f>
        <x:v>YES</x:v>
      </x:c>
      <x:c r="T8240" s="139" t="n">
        <x:f>IF(S8240="YES",R8240,-1E+99)</x:f>
        <x:v>24491.04692818981</x:v>
      </x:c>
    </x:row>
    <x:row r="8241">
      <x:c r="A8241" s="139"/>
      <x:c r="B8241" s="139"/>
      <x:c r="C8241" s="139"/>
      <x:c r="D8241" s="139"/>
      <x:c r="E8241" s="139"/>
      <x:c r="F8241" s="139"/>
      <x:c r="G8241" s="139"/>
      <x:c r="H8241" s="139"/>
      <x:c r="I8241" s="266" t="n">
        <x:f>INT((ROW()-ROW($I$46))/((CARROT_CAP+1)*(MESCLUN_CAP+1)))</x:f>
        <x:v>12</x:v>
      </x:c>
      <x:c r="J8241" s="266" t="n">
        <x:f>MOD(INT((ROW()-ROW($I$46))/(MESCLUN_CAP+1)),CARROT_CAP+1)</x:f>
        <x:v>12</x:v>
      </x:c>
      <x:c r="K8241" s="266" t="n">
        <x:f>MOD(ROW()-ROW($I$46),MESCLUN_CAP+1)</x:f>
        <x:v>11</x:v>
      </x:c>
      <x:c r="L8241" s="266" t="n">
        <x:f>SUM(I8241:K8241)</x:f>
        <x:v>35</x:v>
      </x:c>
      <x:c r="M8241" s="267" t="n">
        <x:f>I8241*TOMATO_HOURS*WEEKS*(1+TOMATO_DIM)^I8241+J8241*CARROT_HOURS*WEEKS*(1+CARROT_DIM)^J8241+K8241*MESCLUN_HOURS*WEEKS*(1+MESCLUN_DIM)^K8241</x:f>
        <x:v>4441.142610029705</x:v>
      </x:c>
      <x:c r="N8241" s="267" t="n">
        <x:f>MAX(M8241-FARMER_HOURS,0)/TEMP_HOURS_PER_WORKER</x:f>
        <x:v>2.5841268125206285</x:v>
      </x:c>
      <x:c r="O8241" s="268" t="n">
        <x:f>I8241*TOMATO_PRICE+J8241*CARROT_PRICE+K8241*MESCLUN_PRICE</x:f>
        <x:v>160428</x:v>
      </x:c>
      <x:c r="P8241" s="268" t="n">
        <x:f>I8241*TOMATO_FERTILIZER+J8241*CARROT_FERTILIZER+K8241*MESCLUN_FERTILIZER</x:f>
        <x:v>25520</x:v>
      </x:c>
      <x:c r="Q8241" s="268" t="n">
        <x:f>MIN(M8241,FARMER_HOURS)*FARMER_RATE+MAX(M8241-FARMER_HOURS,0)*TEMP_RATE</x:f>
        <x:v>89603.17031301571</x:v>
      </x:c>
      <x:c r="R8241" s="268" t="n">
        <x:f>O8241-P8241-Q8241-FIXED_COST</x:f>
        <x:v>25304.82968698429</x:v>
      </x:c>
      <x:c r="S8241" s="139" t="str">
        <x:f>IF(AND(L8241&lt;=TOTAL_BED_CAP,N8241&lt;=TEMP_WORKER_CAP),"YES","NO")</x:f>
        <x:v>YES</x:v>
      </x:c>
      <x:c r="T8241" s="139" t="n">
        <x:f>IF(S8241="YES",R8241,-1E+99)</x:f>
        <x:v>25304.82968698429</x:v>
      </x:c>
    </x:row>
    <x:row r="8242">
      <x:c r="A8242" s="139"/>
      <x:c r="B8242" s="139"/>
      <x:c r="C8242" s="139"/>
      <x:c r="D8242" s="139"/>
      <x:c r="E8242" s="139"/>
      <x:c r="F8242" s="139"/>
      <x:c r="G8242" s="139"/>
      <x:c r="H8242" s="139"/>
      <x:c r="I8242" s="266" t="n">
        <x:f>INT((ROW()-ROW($I$46))/((CARROT_CAP+1)*(MESCLUN_CAP+1)))</x:f>
        <x:v>12</x:v>
      </x:c>
      <x:c r="J8242" s="266" t="n">
        <x:f>MOD(INT((ROW()-ROW($I$46))/(MESCLUN_CAP+1)),CARROT_CAP+1)</x:f>
        <x:v>12</x:v>
      </x:c>
      <x:c r="K8242" s="266" t="n">
        <x:f>MOD(ROW()-ROW($I$46),MESCLUN_CAP+1)</x:f>
        <x:v>12</x:v>
      </x:c>
      <x:c r="L8242" s="266" t="n">
        <x:f>SUM(I8242:K8242)</x:f>
        <x:v>36</x:v>
      </x:c>
      <x:c r="M8242" s="267" t="n">
        <x:f>I8242*TOMATO_HOURS*WEEKS*(1+TOMATO_DIM)^I8242+J8242*CARROT_HOURS*WEEKS*(1+CARROT_DIM)^J8242+K8242*MESCLUN_HOURS*WEEKS*(1+MESCLUN_DIM)^K8242</x:f>
        <x:v>4500.47006315777</x:v>
      </x:c>
      <x:c r="N8242" s="267" t="n">
        <x:f>MAX(M8242-FARMER_HOURS,0)/TEMP_HOURS_PER_WORKER</x:f>
        <x:v>2.625326432748451</x:v>
      </x:c>
      <x:c r="O8242" s="268" t="n">
        <x:f>I8242*TOMATO_PRICE+J8242*CARROT_PRICE+K8242*MESCLUN_PRICE</x:f>
        <x:v>163128</x:v>
      </x:c>
      <x:c r="P8242" s="268" t="n">
        <x:f>I8242*TOMATO_FERTILIZER+J8242*CARROT_FERTILIZER+K8242*MESCLUN_FERTILIZER</x:f>
        <x:v>26400</x:v>
      </x:c>
      <x:c r="Q8242" s="268" t="n">
        <x:f>MIN(M8242,FARMER_HOURS)*FARMER_RATE+MAX(M8242-FARMER_HOURS,0)*TEMP_RATE</x:f>
        <x:v>90633.16081871129</x:v>
      </x:c>
      <x:c r="R8242" s="268" t="n">
        <x:f>O8242-P8242-Q8242-FIXED_COST</x:f>
        <x:v>26094.839181288713</x:v>
      </x:c>
      <x:c r="S8242" s="139" t="str">
        <x:f>IF(AND(L8242&lt;=TOTAL_BED_CAP,N8242&lt;=TEMP_WORKER_CAP),"YES","NO")</x:f>
        <x:v>YES</x:v>
      </x:c>
      <x:c r="T8242" s="139" t="n">
        <x:f>IF(S8242="YES",R8242,-1E+99)</x:f>
        <x:v>26094.839181288713</x:v>
      </x:c>
    </x:row>
    <x:row r="8243">
      <x:c r="A8243" s="139"/>
      <x:c r="B8243" s="139"/>
      <x:c r="C8243" s="139"/>
      <x:c r="D8243" s="139"/>
      <x:c r="E8243" s="139"/>
      <x:c r="F8243" s="139"/>
      <x:c r="G8243" s="139"/>
      <x:c r="H8243" s="139"/>
      <x:c r="I8243" s="266" t="n">
        <x:f>INT((ROW()-ROW($I$46))/((CARROT_CAP+1)*(MESCLUN_CAP+1)))</x:f>
        <x:v>12</x:v>
      </x:c>
      <x:c r="J8243" s="266" t="n">
        <x:f>MOD(INT((ROW()-ROW($I$46))/(MESCLUN_CAP+1)),CARROT_CAP+1)</x:f>
        <x:v>12</x:v>
      </x:c>
      <x:c r="K8243" s="266" t="n">
        <x:f>MOD(ROW()-ROW($I$46),MESCLUN_CAP+1)</x:f>
        <x:v>13</x:v>
      </x:c>
      <x:c r="L8243" s="266" t="n">
        <x:f>SUM(I8243:K8243)</x:f>
        <x:v>37</x:v>
      </x:c>
      <x:c r="M8243" s="267" t="n">
        <x:f>I8243*TOMATO_HOURS*WEEKS*(1+TOMATO_DIM)^I8243+J8243*CARROT_HOURS*WEEKS*(1+CARROT_DIM)^J8243+K8243*MESCLUN_HOURS*WEEKS*(1+MESCLUN_DIM)^K8243</x:f>
        <x:v>4561.192033866154</x:v>
      </x:c>
      <x:c r="N8243" s="267" t="n">
        <x:f>MAX(M8243-FARMER_HOURS,0)/TEMP_HOURS_PER_WORKER</x:f>
        <x:v>2.667494467962607</x:v>
      </x:c>
      <x:c r="O8243" s="268" t="n">
        <x:f>I8243*TOMATO_PRICE+J8243*CARROT_PRICE+K8243*MESCLUN_PRICE</x:f>
        <x:v>165828</x:v>
      </x:c>
      <x:c r="P8243" s="268" t="n">
        <x:f>I8243*TOMATO_FERTILIZER+J8243*CARROT_FERTILIZER+K8243*MESCLUN_FERTILIZER</x:f>
        <x:v>27280</x:v>
      </x:c>
      <x:c r="Q8243" s="268" t="n">
        <x:f>MIN(M8243,FARMER_HOURS)*FARMER_RATE+MAX(M8243-FARMER_HOURS,0)*TEMP_RATE</x:f>
        <x:v>91687.36169906516</x:v>
      </x:c>
      <x:c r="R8243" s="268" t="n">
        <x:f>O8243-P8243-Q8243-FIXED_COST</x:f>
        <x:v>26860.638300934836</x:v>
      </x:c>
      <x:c r="S8243" s="139" t="str">
        <x:f>IF(AND(L8243&lt;=TOTAL_BED_CAP,N8243&lt;=TEMP_WORKER_CAP),"YES","NO")</x:f>
        <x:v>YES</x:v>
      </x:c>
      <x:c r="T8243" s="139" t="n">
        <x:f>IF(S8243="YES",R8243,-1E+99)</x:f>
        <x:v>26860.638300934836</x:v>
      </x:c>
    </x:row>
    <x:row r="8244">
      <x:c r="A8244" s="139"/>
      <x:c r="B8244" s="139"/>
      <x:c r="C8244" s="139"/>
      <x:c r="D8244" s="139"/>
      <x:c r="E8244" s="139"/>
      <x:c r="F8244" s="139"/>
      <x:c r="G8244" s="139"/>
      <x:c r="H8244" s="139"/>
      <x:c r="I8244" s="266" t="n">
        <x:f>INT((ROW()-ROW($I$46))/((CARROT_CAP+1)*(MESCLUN_CAP+1)))</x:f>
        <x:v>12</x:v>
      </x:c>
      <x:c r="J8244" s="266" t="n">
        <x:f>MOD(INT((ROW()-ROW($I$46))/(MESCLUN_CAP+1)),CARROT_CAP+1)</x:f>
        <x:v>12</x:v>
      </x:c>
      <x:c r="K8244" s="266" t="n">
        <x:f>MOD(ROW()-ROW($I$46),MESCLUN_CAP+1)</x:f>
        <x:v>14</x:v>
      </x:c>
      <x:c r="L8244" s="266" t="n">
        <x:f>SUM(I8244:K8244)</x:f>
        <x:v>38</x:v>
      </x:c>
      <x:c r="M8244" s="267" t="n">
        <x:f>I8244*TOMATO_HOURS*WEEKS*(1+TOMATO_DIM)^I8244+J8244*CARROT_HOURS*WEEKS*(1+CARROT_DIM)^J8244+K8244*MESCLUN_HOURS*WEEKS*(1+MESCLUN_DIM)^K8244</x:f>
        <x:v>4623.334115179815</x:v>
      </x:c>
      <x:c r="N8244" s="267" t="n">
        <x:f>MAX(M8244-FARMER_HOURS,0)/TEMP_HOURS_PER_WORKER</x:f>
        <x:v>2.7106486910970937</x:v>
      </x:c>
      <x:c r="O8244" s="268" t="n">
        <x:f>I8244*TOMATO_PRICE+J8244*CARROT_PRICE+K8244*MESCLUN_PRICE</x:f>
        <x:v>168528</x:v>
      </x:c>
      <x:c r="P8244" s="268" t="n">
        <x:f>I8244*TOMATO_FERTILIZER+J8244*CARROT_FERTILIZER+K8244*MESCLUN_FERTILIZER</x:f>
        <x:v>28160</x:v>
      </x:c>
      <x:c r="Q8244" s="268" t="n">
        <x:f>MIN(M8244,FARMER_HOURS)*FARMER_RATE+MAX(M8244-FARMER_HOURS,0)*TEMP_RATE</x:f>
        <x:v>92766.21727742733</x:v>
      </x:c>
      <x:c r="R8244" s="268" t="n">
        <x:f>O8244-P8244-Q8244-FIXED_COST</x:f>
        <x:v>27601.782722572665</x:v>
      </x:c>
      <x:c r="S8244" s="139" t="str">
        <x:f>IF(AND(L8244&lt;=TOTAL_BED_CAP,N8244&lt;=TEMP_WORKER_CAP),"YES","NO")</x:f>
        <x:v>YES</x:v>
      </x:c>
      <x:c r="T8244" s="139" t="n">
        <x:f>IF(S8244="YES",R8244,-1E+99)</x:f>
        <x:v>27601.782722572665</x:v>
      </x:c>
    </x:row>
    <x:row r="8245">
      <x:c r="A8245" s="139"/>
      <x:c r="B8245" s="139"/>
      <x:c r="C8245" s="139"/>
      <x:c r="D8245" s="139"/>
      <x:c r="E8245" s="139"/>
      <x:c r="F8245" s="139"/>
      <x:c r="G8245" s="139"/>
      <x:c r="H8245" s="139"/>
      <x:c r="I8245" s="266" t="n">
        <x:f>INT((ROW()-ROW($I$46))/((CARROT_CAP+1)*(MESCLUN_CAP+1)))</x:f>
        <x:v>12</x:v>
      </x:c>
      <x:c r="J8245" s="266" t="n">
        <x:f>MOD(INT((ROW()-ROW($I$46))/(MESCLUN_CAP+1)),CARROT_CAP+1)</x:f>
        <x:v>12</x:v>
      </x:c>
      <x:c r="K8245" s="266" t="n">
        <x:f>MOD(ROW()-ROW($I$46),MESCLUN_CAP+1)</x:f>
        <x:v>15</x:v>
      </x:c>
      <x:c r="L8245" s="266" t="n">
        <x:f>SUM(I8245:K8245)</x:f>
        <x:v>39</x:v>
      </x:c>
      <x:c r="M8245" s="267" t="n">
        <x:f>I8245*TOMATO_HOURS*WEEKS*(1+TOMATO_DIM)^I8245+J8245*CARROT_HOURS*WEEKS*(1+CARROT_DIM)^J8245+K8245*MESCLUN_HOURS*WEEKS*(1+MESCLUN_DIM)^K8245</x:f>
        <x:v>4686.922322055962</x:v>
      </x:c>
      <x:c r="N8245" s="267" t="n">
        <x:f>MAX(M8245-FARMER_HOURS,0)/TEMP_HOURS_PER_WORKER</x:f>
        <x:v>2.754807168094418</x:v>
      </x:c>
      <x:c r="O8245" s="268" t="n">
        <x:f>I8245*TOMATO_PRICE+J8245*CARROT_PRICE+K8245*MESCLUN_PRICE</x:f>
        <x:v>171228</x:v>
      </x:c>
      <x:c r="P8245" s="268" t="n">
        <x:f>I8245*TOMATO_FERTILIZER+J8245*CARROT_FERTILIZER+K8245*MESCLUN_FERTILIZER</x:f>
        <x:v>29040</x:v>
      </x:c>
      <x:c r="Q8245" s="268" t="n">
        <x:f>MIN(M8245,FARMER_HOURS)*FARMER_RATE+MAX(M8245-FARMER_HOURS,0)*TEMP_RATE</x:f>
        <x:v>93870.17920236044</x:v>
      </x:c>
      <x:c r="R8245" s="268" t="n">
        <x:f>O8245-P8245-Q8245-FIXED_COST</x:f>
        <x:v>28317.820797639564</x:v>
      </x:c>
      <x:c r="S8245" s="139" t="str">
        <x:f>IF(AND(L8245&lt;=TOTAL_BED_CAP,N8245&lt;=TEMP_WORKER_CAP),"YES","NO")</x:f>
        <x:v>YES</x:v>
      </x:c>
      <x:c r="T8245" s="139" t="n">
        <x:f>IF(S8245="YES",R8245,-1E+99)</x:f>
        <x:v>28317.820797639564</x:v>
      </x:c>
    </x:row>
    <x:row r="8246">
      <x:c r="A8246" s="139"/>
      <x:c r="B8246" s="139"/>
      <x:c r="C8246" s="139"/>
      <x:c r="D8246" s="139"/>
      <x:c r="E8246" s="139"/>
      <x:c r="F8246" s="139"/>
      <x:c r="G8246" s="139"/>
      <x:c r="H8246" s="139"/>
      <x:c r="I8246" s="266" t="n">
        <x:f>INT((ROW()-ROW($I$46))/((CARROT_CAP+1)*(MESCLUN_CAP+1)))</x:f>
        <x:v>12</x:v>
      </x:c>
      <x:c r="J8246" s="266" t="n">
        <x:f>MOD(INT((ROW()-ROW($I$46))/(MESCLUN_CAP+1)),CARROT_CAP+1)</x:f>
        <x:v>12</x:v>
      </x:c>
      <x:c r="K8246" s="266" t="n">
        <x:f>MOD(ROW()-ROW($I$46),MESCLUN_CAP+1)</x:f>
        <x:v>16</x:v>
      </x:c>
      <x:c r="L8246" s="266" t="n">
        <x:f>SUM(I8246:K8246)</x:f>
        <x:v>40</x:v>
      </x:c>
      <x:c r="M8246" s="267" t="n">
        <x:f>I8246*TOMATO_HOURS*WEEKS*(1+TOMATO_DIM)^I8246+J8246*CARROT_HOURS*WEEKS*(1+CARROT_DIM)^J8246+K8246*MESCLUN_HOURS*WEEKS*(1+MESCLUN_DIM)^K8246</x:f>
        <x:v>4751.98309793345</x:v>
      </x:c>
      <x:c r="N8246" s="267" t="n">
        <x:f>MAX(M8246-FARMER_HOURS,0)/TEMP_HOURS_PER_WORKER</x:f>
        <x:v>2.799988262453785</x:v>
      </x:c>
      <x:c r="O8246" s="268" t="n">
        <x:f>I8246*TOMATO_PRICE+J8246*CARROT_PRICE+K8246*MESCLUN_PRICE</x:f>
        <x:v>173928</x:v>
      </x:c>
      <x:c r="P8246" s="268" t="n">
        <x:f>I8246*TOMATO_FERTILIZER+J8246*CARROT_FERTILIZER+K8246*MESCLUN_FERTILIZER</x:f>
        <x:v>29920</x:v>
      </x:c>
      <x:c r="Q8246" s="268" t="n">
        <x:f>MIN(M8246,FARMER_HOURS)*FARMER_RATE+MAX(M8246-FARMER_HOURS,0)*TEMP_RATE</x:f>
        <x:v>94999.70656134462</x:v>
      </x:c>
      <x:c r="R8246" s="268" t="n">
        <x:f>O8246-P8246-Q8246-FIXED_COST</x:f>
        <x:v>29008.293438655382</x:v>
      </x:c>
      <x:c r="S8246" s="139" t="str">
        <x:f>IF(AND(L8246&lt;=TOTAL_BED_CAP,N8246&lt;=TEMP_WORKER_CAP),"YES","NO")</x:f>
        <x:v>YES</x:v>
      </x:c>
      <x:c r="T8246" s="139" t="n">
        <x:f>IF(S8246="YES",R8246,-1E+99)</x:f>
        <x:v>29008.293438655382</x:v>
      </x:c>
    </x:row>
    <x:row r="8247">
      <x:c r="A8247" s="139"/>
      <x:c r="B8247" s="139"/>
      <x:c r="C8247" s="139"/>
      <x:c r="D8247" s="139"/>
      <x:c r="E8247" s="139"/>
      <x:c r="F8247" s="139"/>
      <x:c r="G8247" s="139"/>
      <x:c r="H8247" s="139"/>
      <x:c r="I8247" s="266" t="n">
        <x:f>INT((ROW()-ROW($I$46))/((CARROT_CAP+1)*(MESCLUN_CAP+1)))</x:f>
        <x:v>12</x:v>
      </x:c>
      <x:c r="J8247" s="266" t="n">
        <x:f>MOD(INT((ROW()-ROW($I$46))/(MESCLUN_CAP+1)),CARROT_CAP+1)</x:f>
        <x:v>12</x:v>
      </x:c>
      <x:c r="K8247" s="266" t="n">
        <x:f>MOD(ROW()-ROW($I$46),MESCLUN_CAP+1)</x:f>
        <x:v>17</x:v>
      </x:c>
      <x:c r="L8247" s="266" t="n">
        <x:f>SUM(I8247:K8247)</x:f>
        <x:v>41</x:v>
      </x:c>
      <x:c r="M8247" s="267" t="n">
        <x:f>I8247*TOMATO_HOURS*WEEKS*(1+TOMATO_DIM)^I8247+J8247*CARROT_HOURS*WEEKS*(1+CARROT_DIM)^J8247+K8247*MESCLUN_HOURS*WEEKS*(1+MESCLUN_DIM)^K8247</x:f>
        <x:v>4818.543321379991</x:v>
      </x:c>
      <x:c r="N8247" s="267" t="n">
        <x:f>MAX(M8247-FARMER_HOURS,0)/TEMP_HOURS_PER_WORKER</x:f>
        <x:v>2.846210639847216</x:v>
      </x:c>
      <x:c r="O8247" s="268" t="n">
        <x:f>I8247*TOMATO_PRICE+J8247*CARROT_PRICE+K8247*MESCLUN_PRICE</x:f>
        <x:v>176628</x:v>
      </x:c>
      <x:c r="P8247" s="268" t="n">
        <x:f>I8247*TOMATO_FERTILIZER+J8247*CARROT_FERTILIZER+K8247*MESCLUN_FERTILIZER</x:f>
        <x:v>30800</x:v>
      </x:c>
      <x:c r="Q8247" s="268" t="n">
        <x:f>MIN(M8247,FARMER_HOURS)*FARMER_RATE+MAX(M8247-FARMER_HOURS,0)*TEMP_RATE</x:f>
        <x:v>96155.26599618039</x:v>
      </x:c>
      <x:c r="R8247" s="268" t="n">
        <x:f>O8247-P8247-Q8247-FIXED_COST</x:f>
        <x:v>29672.734003819613</x:v>
      </x:c>
      <x:c r="S8247" s="139" t="str">
        <x:f>IF(AND(L8247&lt;=TOTAL_BED_CAP,N8247&lt;=TEMP_WORKER_CAP),"YES","NO")</x:f>
        <x:v>YES</x:v>
      </x:c>
      <x:c r="T8247" s="139" t="n">
        <x:f>IF(S8247="YES",R8247,-1E+99)</x:f>
        <x:v>29672.734003819613</x:v>
      </x:c>
    </x:row>
    <x:row r="8248">
      <x:c r="A8248" s="139"/>
      <x:c r="B8248" s="139"/>
      <x:c r="C8248" s="139"/>
      <x:c r="D8248" s="139"/>
      <x:c r="E8248" s="139"/>
      <x:c r="F8248" s="139"/>
      <x:c r="G8248" s="139"/>
      <x:c r="H8248" s="139"/>
      <x:c r="I8248" s="266" t="n">
        <x:f>INT((ROW()-ROW($I$46))/((CARROT_CAP+1)*(MESCLUN_CAP+1)))</x:f>
        <x:v>12</x:v>
      </x:c>
      <x:c r="J8248" s="266" t="n">
        <x:f>MOD(INT((ROW()-ROW($I$46))/(MESCLUN_CAP+1)),CARROT_CAP+1)</x:f>
        <x:v>12</x:v>
      </x:c>
      <x:c r="K8248" s="266" t="n">
        <x:f>MOD(ROW()-ROW($I$46),MESCLUN_CAP+1)</x:f>
        <x:v>18</x:v>
      </x:c>
      <x:c r="L8248" s="266" t="n">
        <x:f>SUM(I8248:K8248)</x:f>
        <x:v>42</x:v>
      </x:c>
      <x:c r="M8248" s="267" t="n">
        <x:f>I8248*TOMATO_HOURS*WEEKS*(1+TOMATO_DIM)^I8248+J8248*CARROT_HOURS*WEEKS*(1+CARROT_DIM)^J8248+K8248*MESCLUN_HOURS*WEEKS*(1+MESCLUN_DIM)^K8248</x:f>
        <x:v>4886.630312838578</x:v>
      </x:c>
      <x:c r="N8248" s="267" t="n">
        <x:f>MAX(M8248-FARMER_HOURS,0)/TEMP_HOURS_PER_WORKER</x:f>
        <x:v>2.893493272804568</x:v>
      </x:c>
      <x:c r="O8248" s="268" t="n">
        <x:f>I8248*TOMATO_PRICE+J8248*CARROT_PRICE+K8248*MESCLUN_PRICE</x:f>
        <x:v>179328</x:v>
      </x:c>
      <x:c r="P8248" s="268" t="n">
        <x:f>I8248*TOMATO_FERTILIZER+J8248*CARROT_FERTILIZER+K8248*MESCLUN_FERTILIZER</x:f>
        <x:v>31680</x:v>
      </x:c>
      <x:c r="Q8248" s="268" t="n">
        <x:f>MIN(M8248,FARMER_HOURS)*FARMER_RATE+MAX(M8248-FARMER_HOURS,0)*TEMP_RATE</x:f>
        <x:v>97337.3318201142</x:v>
      </x:c>
      <x:c r="R8248" s="268" t="n">
        <x:f>O8248-P8248-Q8248-FIXED_COST</x:f>
        <x:v>30310.668179885804</x:v>
      </x:c>
      <x:c r="S8248" s="139" t="str">
        <x:f>IF(AND(L8248&lt;=TOTAL_BED_CAP,N8248&lt;=TEMP_WORKER_CAP),"YES","NO")</x:f>
        <x:v>YES</x:v>
      </x:c>
      <x:c r="T8248" s="139" t="n">
        <x:f>IF(S8248="YES",R8248,-1E+99)</x:f>
        <x:v>30310.668179885804</x:v>
      </x:c>
    </x:row>
    <x:row r="8249">
      <x:c r="A8249" s="139"/>
      <x:c r="B8249" s="139"/>
      <x:c r="C8249" s="139"/>
      <x:c r="D8249" s="139"/>
      <x:c r="E8249" s="139"/>
      <x:c r="F8249" s="139"/>
      <x:c r="G8249" s="139"/>
      <x:c r="H8249" s="139"/>
      <x:c r="I8249" s="266" t="n">
        <x:f>INT((ROW()-ROW($I$46))/((CARROT_CAP+1)*(MESCLUN_CAP+1)))</x:f>
        <x:v>12</x:v>
      </x:c>
      <x:c r="J8249" s="266" t="n">
        <x:f>MOD(INT((ROW()-ROW($I$46))/(MESCLUN_CAP+1)),CARROT_CAP+1)</x:f>
        <x:v>12</x:v>
      </x:c>
      <x:c r="K8249" s="266" t="n">
        <x:f>MOD(ROW()-ROW($I$46),MESCLUN_CAP+1)</x:f>
        <x:v>19</x:v>
      </x:c>
      <x:c r="L8249" s="266" t="n">
        <x:f>SUM(I8249:K8249)</x:f>
        <x:v>43</x:v>
      </x:c>
      <x:c r="M8249" s="267" t="n">
        <x:f>I8249*TOMATO_HOURS*WEEKS*(1+TOMATO_DIM)^I8249+J8249*CARROT_HOURS*WEEKS*(1+CARROT_DIM)^J8249+K8249*MESCLUN_HOURS*WEEKS*(1+MESCLUN_DIM)^K8249</x:f>
        <x:v>4956.2718414746</x:v>
      </x:c>
      <x:c r="N8249" s="267" t="n">
        <x:f>MAX(M8249-FARMER_HOURS,0)/TEMP_HOURS_PER_WORKER</x:f>
        <x:v>2.9418554454684718</x:v>
      </x:c>
      <x:c r="O8249" s="268" t="n">
        <x:f>I8249*TOMATO_PRICE+J8249*CARROT_PRICE+K8249*MESCLUN_PRICE</x:f>
        <x:v>182028</x:v>
      </x:c>
      <x:c r="P8249" s="268" t="n">
        <x:f>I8249*TOMATO_FERTILIZER+J8249*CARROT_FERTILIZER+K8249*MESCLUN_FERTILIZER</x:f>
        <x:v>32560</x:v>
      </x:c>
      <x:c r="Q8249" s="268" t="n">
        <x:f>MIN(M8249,FARMER_HOURS)*FARMER_RATE+MAX(M8249-FARMER_HOURS,0)*TEMP_RATE</x:f>
        <x:v>98546.3861367118</x:v>
      </x:c>
      <x:c r="R8249" s="268" t="n">
        <x:f>O8249-P8249-Q8249-FIXED_COST</x:f>
        <x:v>30921.613863288207</x:v>
      </x:c>
      <x:c r="S8249" s="139" t="str">
        <x:f>IF(AND(L8249&lt;=TOTAL_BED_CAP,N8249&lt;=TEMP_WORKER_CAP),"YES","NO")</x:f>
        <x:v>YES</x:v>
      </x:c>
      <x:c r="T8249" s="139" t="n">
        <x:f>IF(S8249="YES",R8249,-1E+99)</x:f>
        <x:v>30921.613863288207</x:v>
      </x:c>
    </x:row>
    <x:row r="8250">
      <x:c r="A8250" s="139"/>
      <x:c r="B8250" s="139"/>
      <x:c r="C8250" s="139"/>
      <x:c r="D8250" s="139"/>
      <x:c r="E8250" s="139"/>
      <x:c r="F8250" s="139"/>
      <x:c r="G8250" s="139"/>
      <x:c r="H8250" s="139"/>
      <x:c r="I8250" s="266" t="n">
        <x:f>INT((ROW()-ROW($I$46))/((CARROT_CAP+1)*(MESCLUN_CAP+1)))</x:f>
        <x:v>12</x:v>
      </x:c>
      <x:c r="J8250" s="266" t="n">
        <x:f>MOD(INT((ROW()-ROW($I$46))/(MESCLUN_CAP+1)),CARROT_CAP+1)</x:f>
        <x:v>12</x:v>
      </x:c>
      <x:c r="K8250" s="266" t="n">
        <x:f>MOD(ROW()-ROW($I$46),MESCLUN_CAP+1)</x:f>
        <x:v>20</x:v>
      </x:c>
      <x:c r="L8250" s="266" t="n">
        <x:f>SUM(I8250:K8250)</x:f>
        <x:v>44</x:v>
      </x:c>
      <x:c r="M8250" s="267" t="n">
        <x:f>I8250*TOMATO_HOURS*WEEKS*(1+TOMATO_DIM)^I8250+J8250*CARROT_HOURS*WEEKS*(1+CARROT_DIM)^J8250+K8250*MESCLUN_HOURS*WEEKS*(1+MESCLUN_DIM)^K8250</x:f>
        <x:v>5027.496132125077</x:v>
      </x:c>
      <x:c r="N8250" s="267" t="n">
        <x:f>MAX(M8250-FARMER_HOURS,0)/TEMP_HOURS_PER_WORKER</x:f>
        <x:v>2.9913167584201923</x:v>
      </x:c>
      <x:c r="O8250" s="268" t="n">
        <x:f>I8250*TOMATO_PRICE+J8250*CARROT_PRICE+K8250*MESCLUN_PRICE</x:f>
        <x:v>184728</x:v>
      </x:c>
      <x:c r="P8250" s="268" t="n">
        <x:f>I8250*TOMATO_FERTILIZER+J8250*CARROT_FERTILIZER+K8250*MESCLUN_FERTILIZER</x:f>
        <x:v>33440</x:v>
      </x:c>
      <x:c r="Q8250" s="268" t="n">
        <x:f>MIN(M8250,FARMER_HOURS)*FARMER_RATE+MAX(M8250-FARMER_HOURS,0)*TEMP_RATE</x:f>
        <x:v>99782.9189605048</x:v>
      </x:c>
      <x:c r="R8250" s="268" t="n">
        <x:f>O8250-P8250-Q8250-FIXED_COST</x:f>
        <x:v>31505.0810394952</x:v>
      </x:c>
      <x:c r="S8250" s="139" t="str">
        <x:f>IF(AND(L8250&lt;=TOTAL_BED_CAP,N8250&lt;=TEMP_WORKER_CAP),"YES","NO")</x:f>
        <x:v>YES</x:v>
      </x:c>
      <x:c r="T8250" s="139" t="n">
        <x:f>IF(S8250="YES",R8250,-1E+99)</x:f>
        <x:v>31505.0810394952</x:v>
      </x:c>
    </x:row>
    <x:row r="8251">
      <x:c r="A8251" s="139"/>
      <x:c r="B8251" s="139"/>
      <x:c r="C8251" s="139"/>
      <x:c r="D8251" s="139"/>
      <x:c r="E8251" s="139"/>
      <x:c r="F8251" s="139"/>
      <x:c r="G8251" s="139"/>
      <x:c r="H8251" s="139"/>
      <x:c r="I8251" s="266" t="n">
        <x:f>INT((ROW()-ROW($I$46))/((CARROT_CAP+1)*(MESCLUN_CAP+1)))</x:f>
        <x:v>12</x:v>
      </x:c>
      <x:c r="J8251" s="266" t="n">
        <x:f>MOD(INT((ROW()-ROW($I$46))/(MESCLUN_CAP+1)),CARROT_CAP+1)</x:f>
        <x:v>12</x:v>
      </x:c>
      <x:c r="K8251" s="266" t="n">
        <x:f>MOD(ROW()-ROW($I$46),MESCLUN_CAP+1)</x:f>
        <x:v>21</x:v>
      </x:c>
      <x:c r="L8251" s="266" t="n">
        <x:f>SUM(I8251:K8251)</x:f>
        <x:v>45</x:v>
      </x:c>
      <x:c r="M8251" s="267" t="n">
        <x:f>I8251*TOMATO_HOURS*WEEKS*(1+TOMATO_DIM)^I8251+J8251*CARROT_HOURS*WEEKS*(1+CARROT_DIM)^J8251+K8251*MESCLUN_HOURS*WEEKS*(1+MESCLUN_DIM)^K8251</x:f>
        <x:v>5100.33187235152</x:v>
      </x:c>
      <x:c r="N8251" s="267" t="n">
        <x:f>MAX(M8251-FARMER_HOURS,0)/TEMP_HOURS_PER_WORKER</x:f>
        <x:v>3.0418971335774447</x:v>
      </x:c>
      <x:c r="O8251" s="268" t="n">
        <x:f>I8251*TOMATO_PRICE+J8251*CARROT_PRICE+K8251*MESCLUN_PRICE</x:f>
        <x:v>187428</x:v>
      </x:c>
      <x:c r="P8251" s="268" t="n">
        <x:f>I8251*TOMATO_FERTILIZER+J8251*CARROT_FERTILIZER+K8251*MESCLUN_FERTILIZER</x:f>
        <x:v>34320</x:v>
      </x:c>
      <x:c r="Q8251" s="268" t="n">
        <x:f>MIN(M8251,FARMER_HOURS)*FARMER_RATE+MAX(M8251-FARMER_HOURS,0)*TEMP_RATE</x:f>
        <x:v>101047.42833943611</x:v>
      </x:c>
      <x:c r="R8251" s="268" t="n">
        <x:f>O8251-P8251-Q8251-FIXED_COST</x:f>
        <x:v>32060.571660563888</x:v>
      </x:c>
      <x:c r="S8251" s="139" t="str">
        <x:f>IF(AND(L8251&lt;=TOTAL_BED_CAP,N8251&lt;=TEMP_WORKER_CAP),"YES","NO")</x:f>
        <x:v>YES</x:v>
      </x:c>
      <x:c r="T8251" s="139" t="n">
        <x:f>IF(S8251="YES",R8251,-1E+99)</x:f>
        <x:v>32060.571660563888</x:v>
      </x:c>
    </x:row>
    <x:row r="8252">
      <x:c r="A8252" s="139"/>
      <x:c r="B8252" s="139"/>
      <x:c r="C8252" s="139"/>
      <x:c r="D8252" s="139"/>
      <x:c r="E8252" s="139"/>
      <x:c r="F8252" s="139"/>
      <x:c r="G8252" s="139"/>
      <x:c r="H8252" s="139"/>
      <x:c r="I8252" s="266" t="n">
        <x:f>INT((ROW()-ROW($I$46))/((CARROT_CAP+1)*(MESCLUN_CAP+1)))</x:f>
        <x:v>12</x:v>
      </x:c>
      <x:c r="J8252" s="266" t="n">
        <x:f>MOD(INT((ROW()-ROW($I$46))/(MESCLUN_CAP+1)),CARROT_CAP+1)</x:f>
        <x:v>12</x:v>
      </x:c>
      <x:c r="K8252" s="266" t="n">
        <x:f>MOD(ROW()-ROW($I$46),MESCLUN_CAP+1)</x:f>
        <x:v>22</x:v>
      </x:c>
      <x:c r="L8252" s="266" t="n">
        <x:f>SUM(I8252:K8252)</x:f>
        <x:v>46</x:v>
      </x:c>
      <x:c r="M8252" s="267" t="n">
        <x:f>I8252*TOMATO_HOURS*WEEKS*(1+TOMATO_DIM)^I8252+J8252*CARROT_HOURS*WEEKS*(1+CARROT_DIM)^J8252+K8252*MESCLUN_HOURS*WEEKS*(1+MESCLUN_DIM)^K8252</x:f>
        <x:v>5174.808219597917</x:v>
      </x:c>
      <x:c r="N8252" s="267" t="n">
        <x:f>MAX(M8252-FARMER_HOURS,0)/TEMP_HOURS_PER_WORKER</x:f>
        <x:v>3.09361681916522</x:v>
      </x:c>
      <x:c r="O8252" s="268" t="n">
        <x:f>I8252*TOMATO_PRICE+J8252*CARROT_PRICE+K8252*MESCLUN_PRICE</x:f>
        <x:v>190128</x:v>
      </x:c>
      <x:c r="P8252" s="268" t="n">
        <x:f>I8252*TOMATO_FERTILIZER+J8252*CARROT_FERTILIZER+K8252*MESCLUN_FERTILIZER</x:f>
        <x:v>35200</x:v>
      </x:c>
      <x:c r="Q8252" s="268" t="n">
        <x:f>MIN(M8252,FARMER_HOURS)*FARMER_RATE+MAX(M8252-FARMER_HOURS,0)*TEMP_RATE</x:f>
        <x:v>102340.4204791305</x:v>
      </x:c>
      <x:c r="R8252" s="268" t="n">
        <x:f>O8252-P8252-Q8252-FIXED_COST</x:f>
        <x:v>32587.579520869505</x:v>
      </x:c>
      <x:c r="S8252" s="139" t="str">
        <x:f>IF(AND(L8252&lt;=TOTAL_BED_CAP,N8252&lt;=TEMP_WORKER_CAP),"YES","NO")</x:f>
        <x:v>YES</x:v>
      </x:c>
      <x:c r="T8252" s="139" t="n">
        <x:f>IF(S8252="YES",R8252,-1E+99)</x:f>
        <x:v>32587.579520869505</x:v>
      </x:c>
    </x:row>
    <x:row r="8253">
      <x:c r="A8253" s="139"/>
      <x:c r="B8253" s="139"/>
      <x:c r="C8253" s="139"/>
      <x:c r="D8253" s="139"/>
      <x:c r="E8253" s="139"/>
      <x:c r="F8253" s="139"/>
      <x:c r="G8253" s="139"/>
      <x:c r="H8253" s="139"/>
      <x:c r="I8253" s="266" t="n">
        <x:f>INT((ROW()-ROW($I$46))/((CARROT_CAP+1)*(MESCLUN_CAP+1)))</x:f>
        <x:v>12</x:v>
      </x:c>
      <x:c r="J8253" s="266" t="n">
        <x:f>MOD(INT((ROW()-ROW($I$46))/(MESCLUN_CAP+1)),CARROT_CAP+1)</x:f>
        <x:v>12</x:v>
      </x:c>
      <x:c r="K8253" s="266" t="n">
        <x:f>MOD(ROW()-ROW($I$46),MESCLUN_CAP+1)</x:f>
        <x:v>23</x:v>
      </x:c>
      <x:c r="L8253" s="266" t="n">
        <x:f>SUM(I8253:K8253)</x:f>
        <x:v>47</x:v>
      </x:c>
      <x:c r="M8253" s="267" t="n">
        <x:f>I8253*TOMATO_HOURS*WEEKS*(1+TOMATO_DIM)^I8253+J8253*CARROT_HOURS*WEEKS*(1+CARROT_DIM)^J8253+K8253*MESCLUN_HOURS*WEEKS*(1+MESCLUN_DIM)^K8253</x:f>
        <x:v>5250.954808455353</x:v>
      </x:c>
      <x:c r="N8253" s="267" t="n">
        <x:f>MAX(M8253-FARMER_HOURS,0)/TEMP_HOURS_PER_WORKER</x:f>
        <x:v>3.1464963947606615</x:v>
      </x:c>
      <x:c r="O8253" s="268" t="n">
        <x:f>I8253*TOMATO_PRICE+J8253*CARROT_PRICE+K8253*MESCLUN_PRICE</x:f>
        <x:v>192828</x:v>
      </x:c>
      <x:c r="P8253" s="268" t="n">
        <x:f>I8253*TOMATO_FERTILIZER+J8253*CARROT_FERTILIZER+K8253*MESCLUN_FERTILIZER</x:f>
        <x:v>36080</x:v>
      </x:c>
      <x:c r="Q8253" s="268" t="n">
        <x:f>MIN(M8253,FARMER_HOURS)*FARMER_RATE+MAX(M8253-FARMER_HOURS,0)*TEMP_RATE</x:f>
        <x:v>103662.40986901654</x:v>
      </x:c>
      <x:c r="R8253" s="268" t="n">
        <x:f>O8253-P8253-Q8253-FIXED_COST</x:f>
        <x:v>33085.59013098346</x:v>
      </x:c>
      <x:c r="S8253" s="139" t="str">
        <x:f>IF(AND(L8253&lt;=TOTAL_BED_CAP,N8253&lt;=TEMP_WORKER_CAP),"YES","NO")</x:f>
        <x:v>YES</x:v>
      </x:c>
      <x:c r="T8253" s="139" t="n">
        <x:f>IF(S8253="YES",R8253,-1E+99)</x:f>
        <x:v>33085.59013098346</x:v>
      </x:c>
    </x:row>
    <x:row r="8254">
      <x:c r="A8254" s="139"/>
      <x:c r="B8254" s="139"/>
      <x:c r="C8254" s="139"/>
      <x:c r="D8254" s="139"/>
      <x:c r="E8254" s="139"/>
      <x:c r="F8254" s="139"/>
      <x:c r="G8254" s="139"/>
      <x:c r="H8254" s="139"/>
      <x:c r="I8254" s="266" t="n">
        <x:f>INT((ROW()-ROW($I$46))/((CARROT_CAP+1)*(MESCLUN_CAP+1)))</x:f>
        <x:v>12</x:v>
      </x:c>
      <x:c r="J8254" s="266" t="n">
        <x:f>MOD(INT((ROW()-ROW($I$46))/(MESCLUN_CAP+1)),CARROT_CAP+1)</x:f>
        <x:v>12</x:v>
      </x:c>
      <x:c r="K8254" s="266" t="n">
        <x:f>MOD(ROW()-ROW($I$46),MESCLUN_CAP+1)</x:f>
        <x:v>24</x:v>
      </x:c>
      <x:c r="L8254" s="266" t="n">
        <x:f>SUM(I8254:K8254)</x:f>
        <x:v>48</x:v>
      </x:c>
      <x:c r="M8254" s="267" t="n">
        <x:f>I8254*TOMATO_HOURS*WEEKS*(1+TOMATO_DIM)^I8254+J8254*CARROT_HOURS*WEEKS*(1+CARROT_DIM)^J8254+K8254*MESCLUN_HOURS*WEEKS*(1+MESCLUN_DIM)^K8254</x:f>
        <x:v>5328.801758034849</x:v>
      </x:c>
      <x:c r="N8254" s="267" t="n">
        <x:f>MAX(M8254-FARMER_HOURS,0)/TEMP_HOURS_PER_WORKER</x:f>
        <x:v>3.2005567764130896</x:v>
      </x:c>
      <x:c r="O8254" s="268" t="n">
        <x:f>I8254*TOMATO_PRICE+J8254*CARROT_PRICE+K8254*MESCLUN_PRICE</x:f>
        <x:v>195528</x:v>
      </x:c>
      <x:c r="P8254" s="268" t="n">
        <x:f>I8254*TOMATO_FERTILIZER+J8254*CARROT_FERTILIZER+K8254*MESCLUN_FERTILIZER</x:f>
        <x:v>36960</x:v>
      </x:c>
      <x:c r="Q8254" s="268" t="n">
        <x:f>MIN(M8254,FARMER_HOURS)*FARMER_RATE+MAX(M8254-FARMER_HOURS,0)*TEMP_RATE</x:f>
        <x:v>105013.91941032723</x:v>
      </x:c>
      <x:c r="R8254" s="268" t="n">
        <x:f>O8254-P8254-Q8254-FIXED_COST</x:f>
        <x:v>33554.08058967277</x:v>
      </x:c>
      <x:c r="S8254" s="139" t="str">
        <x:f>IF(AND(L8254&lt;=TOTAL_BED_CAP,N8254&lt;=TEMP_WORKER_CAP),"YES","NO")</x:f>
        <x:v>YES</x:v>
      </x:c>
      <x:c r="T8254" s="139" t="n">
        <x:f>IF(S8254="YES",R8254,-1E+99)</x:f>
        <x:v>33554.08058967277</x:v>
      </x:c>
    </x:row>
    <x:row r="8255">
      <x:c r="A8255" s="139"/>
      <x:c r="B8255" s="139"/>
      <x:c r="C8255" s="139"/>
      <x:c r="D8255" s="139"/>
      <x:c r="E8255" s="139"/>
      <x:c r="F8255" s="139"/>
      <x:c r="G8255" s="139"/>
      <x:c r="H8255" s="139"/>
      <x:c r="I8255" s="266" t="n">
        <x:f>INT((ROW()-ROW($I$46))/((CARROT_CAP+1)*(MESCLUN_CAP+1)))</x:f>
        <x:v>12</x:v>
      </x:c>
      <x:c r="J8255" s="266" t="n">
        <x:f>MOD(INT((ROW()-ROW($I$46))/(MESCLUN_CAP+1)),CARROT_CAP+1)</x:f>
        <x:v>12</x:v>
      </x:c>
      <x:c r="K8255" s="266" t="n">
        <x:f>MOD(ROW()-ROW($I$46),MESCLUN_CAP+1)</x:f>
        <x:v>25</x:v>
      </x:c>
      <x:c r="L8255" s="266" t="n">
        <x:f>SUM(I8255:K8255)</x:f>
        <x:v>49</x:v>
      </x:c>
      <x:c r="M8255" s="267" t="n">
        <x:f>I8255*TOMATO_HOURS*WEEKS*(1+TOMATO_DIM)^I8255+J8255*CARROT_HOURS*WEEKS*(1+CARROT_DIM)^J8255+K8255*MESCLUN_HOURS*WEEKS*(1+MESCLUN_DIM)^K8255</x:f>
        <x:v>5408.379679449946</x:v>
      </x:c>
      <x:c r="N8255" s="267" t="n">
        <x:f>MAX(M8255-FARMER_HOURS,0)/TEMP_HOURS_PER_WORKER</x:f>
        <x:v>3.25581922184024</x:v>
      </x:c>
      <x:c r="O8255" s="268" t="n">
        <x:f>I8255*TOMATO_PRICE+J8255*CARROT_PRICE+K8255*MESCLUN_PRICE</x:f>
        <x:v>198228</x:v>
      </x:c>
      <x:c r="P8255" s="268" t="n">
        <x:f>I8255*TOMATO_FERTILIZER+J8255*CARROT_FERTILIZER+K8255*MESCLUN_FERTILIZER</x:f>
        <x:v>37840</x:v>
      </x:c>
      <x:c r="Q8255" s="268" t="n">
        <x:f>MIN(M8255,FARMER_HOURS)*FARMER_RATE+MAX(M8255-FARMER_HOURS,0)*TEMP_RATE</x:f>
        <x:v>106395.480546006</x:v>
      </x:c>
      <x:c r="R8255" s="268" t="n">
        <x:f>O8255-P8255-Q8255-FIXED_COST</x:f>
        <x:v>33992.519453994</x:v>
      </x:c>
      <x:c r="S8255" s="139" t="str">
        <x:f>IF(AND(L8255&lt;=TOTAL_BED_CAP,N8255&lt;=TEMP_WORKER_CAP),"YES","NO")</x:f>
        <x:v>YES</x:v>
      </x:c>
      <x:c r="T8255" s="139" t="n">
        <x:f>IF(S8255="YES",R8255,-1E+99)</x:f>
        <x:v>33992.519453994</x:v>
      </x:c>
    </x:row>
    <x:row r="8256">
      <x:c r="A8256" s="139"/>
      <x:c r="B8256" s="139"/>
      <x:c r="C8256" s="139"/>
      <x:c r="D8256" s="139"/>
      <x:c r="E8256" s="139"/>
      <x:c r="F8256" s="139"/>
      <x:c r="G8256" s="139"/>
      <x:c r="H8256" s="139"/>
      <x:c r="I8256" s="266" t="n">
        <x:f>INT((ROW()-ROW($I$46))/((CARROT_CAP+1)*(MESCLUN_CAP+1)))</x:f>
        <x:v>12</x:v>
      </x:c>
      <x:c r="J8256" s="266" t="n">
        <x:f>MOD(INT((ROW()-ROW($I$46))/(MESCLUN_CAP+1)),CARROT_CAP+1)</x:f>
        <x:v>12</x:v>
      </x:c>
      <x:c r="K8256" s="266" t="n">
        <x:f>MOD(ROW()-ROW($I$46),MESCLUN_CAP+1)</x:f>
        <x:v>26</x:v>
      </x:c>
      <x:c r="L8256" s="266" t="n">
        <x:f>SUM(I8256:K8256)</x:f>
        <x:v>50</x:v>
      </x:c>
      <x:c r="M8256" s="267" t="n">
        <x:f>I8256*TOMATO_HOURS*WEEKS*(1+TOMATO_DIM)^I8256+J8256*CARROT_HOURS*WEEKS*(1+CARROT_DIM)^J8256+K8256*MESCLUN_HOURS*WEEKS*(1+MESCLUN_DIM)^K8256</x:f>
        <x:v>5489.7196834106635</x:v>
      </x:c>
      <x:c r="N8256" s="267" t="n">
        <x:f>MAX(M8256-FARMER_HOURS,0)/TEMP_HOURS_PER_WORKER</x:f>
        <x:v>3.3123053357018497</x:v>
      </x:c>
      <x:c r="O8256" s="268" t="n">
        <x:f>I8256*TOMATO_PRICE+J8256*CARROT_PRICE+K8256*MESCLUN_PRICE</x:f>
        <x:v>200928</x:v>
      </x:c>
      <x:c r="P8256" s="268" t="n">
        <x:f>I8256*TOMATO_FERTILIZER+J8256*CARROT_FERTILIZER+K8256*MESCLUN_FERTILIZER</x:f>
        <x:v>38720</x:v>
      </x:c>
      <x:c r="Q8256" s="268" t="n">
        <x:f>MIN(M8256,FARMER_HOURS)*FARMER_RATE+MAX(M8256-FARMER_HOURS,0)*TEMP_RATE</x:f>
        <x:v>107807.63339254624</x:v>
      </x:c>
      <x:c r="R8256" s="268" t="n">
        <x:f>O8256-P8256-Q8256-FIXED_COST</x:f>
        <x:v>34400.36660745376</x:v>
      </x:c>
      <x:c r="S8256" s="139" t="str">
        <x:f>IF(AND(L8256&lt;=TOTAL_BED_CAP,N8256&lt;=TEMP_WORKER_CAP),"YES","NO")</x:f>
        <x:v>YES</x:v>
      </x:c>
      <x:c r="T8256" s="139" t="n">
        <x:f>IF(S8256="YES",R8256,-1E+99)</x:f>
        <x:v>34400.36660745376</x:v>
      </x:c>
    </x:row>
    <x:row r="8257">
      <x:c r="A8257" s="139"/>
      <x:c r="B8257" s="139"/>
      <x:c r="C8257" s="139"/>
      <x:c r="D8257" s="139"/>
      <x:c r="E8257" s="139"/>
      <x:c r="F8257" s="139"/>
      <x:c r="G8257" s="139"/>
      <x:c r="H8257" s="139"/>
      <x:c r="I8257" s="266" t="n">
        <x:f>INT((ROW()-ROW($I$46))/((CARROT_CAP+1)*(MESCLUN_CAP+1)))</x:f>
        <x:v>12</x:v>
      </x:c>
      <x:c r="J8257" s="266" t="n">
        <x:f>MOD(INT((ROW()-ROW($I$46))/(MESCLUN_CAP+1)),CARROT_CAP+1)</x:f>
        <x:v>12</x:v>
      </x:c>
      <x:c r="K8257" s="266" t="n">
        <x:f>MOD(ROW()-ROW($I$46),MESCLUN_CAP+1)</x:f>
        <x:v>27</x:v>
      </x:c>
      <x:c r="L8257" s="266" t="n">
        <x:f>SUM(I8257:K8257)</x:f>
        <x:v>51</x:v>
      </x:c>
      <x:c r="M8257" s="267" t="n">
        <x:f>I8257*TOMATO_HOURS*WEEKS*(1+TOMATO_DIM)^I8257+J8257*CARROT_HOURS*WEEKS*(1+CARROT_DIM)^J8257+K8257*MESCLUN_HOURS*WEEKS*(1+MESCLUN_DIM)^K8257</x:f>
        <x:v>5572.8533879304205</x:v>
      </x:c>
      <x:c r="N8257" s="267" t="n">
        <x:f>MAX(M8257-FARMER_HOURS,0)/TEMP_HOURS_PER_WORKER</x:f>
        <x:v>3.370037074951681</x:v>
      </x:c>
      <x:c r="O8257" s="268" t="n">
        <x:f>I8257*TOMATO_PRICE+J8257*CARROT_PRICE+K8257*MESCLUN_PRICE</x:f>
        <x:v>203628</x:v>
      </x:c>
      <x:c r="P8257" s="268" t="n">
        <x:f>I8257*TOMATO_FERTILIZER+J8257*CARROT_FERTILIZER+K8257*MESCLUN_FERTILIZER</x:f>
        <x:v>39600</x:v>
      </x:c>
      <x:c r="Q8257" s="268" t="n">
        <x:f>MIN(M8257,FARMER_HOURS)*FARMER_RATE+MAX(M8257-FARMER_HOURS,0)*TEMP_RATE</x:f>
        <x:v>109250.92687379202</x:v>
      </x:c>
      <x:c r="R8257" s="268" t="n">
        <x:f>O8257-P8257-Q8257-FIXED_COST</x:f>
        <x:v>34777.07312620798</x:v>
      </x:c>
      <x:c r="S8257" s="139" t="str">
        <x:f>IF(AND(L8257&lt;=TOTAL_BED_CAP,N8257&lt;=TEMP_WORKER_CAP),"YES","NO")</x:f>
        <x:v>YES</x:v>
      </x:c>
      <x:c r="T8257" s="139" t="n">
        <x:f>IF(S8257="YES",R8257,-1E+99)</x:f>
        <x:v>34777.07312620798</x:v>
      </x:c>
    </x:row>
    <x:row r="8258">
      <x:c r="A8258" s="139"/>
      <x:c r="B8258" s="139"/>
      <x:c r="C8258" s="139"/>
      <x:c r="D8258" s="139"/>
      <x:c r="E8258" s="139"/>
      <x:c r="F8258" s="139"/>
      <x:c r="G8258" s="139"/>
      <x:c r="H8258" s="139"/>
      <x:c r="I8258" s="266" t="n">
        <x:f>INT((ROW()-ROW($I$46))/((CARROT_CAP+1)*(MESCLUN_CAP+1)))</x:f>
        <x:v>12</x:v>
      </x:c>
      <x:c r="J8258" s="266" t="n">
        <x:f>MOD(INT((ROW()-ROW($I$46))/(MESCLUN_CAP+1)),CARROT_CAP+1)</x:f>
        <x:v>12</x:v>
      </x:c>
      <x:c r="K8258" s="266" t="n">
        <x:f>MOD(ROW()-ROW($I$46),MESCLUN_CAP+1)</x:f>
        <x:v>28</x:v>
      </x:c>
      <x:c r="L8258" s="266" t="n">
        <x:f>SUM(I8258:K8258)</x:f>
        <x:v>52</x:v>
      </x:c>
      <x:c r="M8258" s="267" t="n">
        <x:f>I8258*TOMATO_HOURS*WEEKS*(1+TOMATO_DIM)^I8258+J8258*CARROT_HOURS*WEEKS*(1+CARROT_DIM)^J8258+K8258*MESCLUN_HOURS*WEEKS*(1+MESCLUN_DIM)^K8258</x:f>
        <x:v>5657.812926147573</x:v>
      </x:c>
      <x:c r="N8258" s="267" t="n">
        <x:f>MAX(M8258-FARMER_HOURS,0)/TEMP_HOURS_PER_WORKER</x:f>
        <x:v>3.429036754269148</x:v>
      </x:c>
      <x:c r="O8258" s="268" t="n">
        <x:f>I8258*TOMATO_PRICE+J8258*CARROT_PRICE+K8258*MESCLUN_PRICE</x:f>
        <x:v>206328</x:v>
      </x:c>
      <x:c r="P8258" s="268" t="n">
        <x:f>I8258*TOMATO_FERTILIZER+J8258*CARROT_FERTILIZER+K8258*MESCLUN_FERTILIZER</x:f>
        <x:v>40480</x:v>
      </x:c>
      <x:c r="Q8258" s="268" t="n">
        <x:f>MIN(M8258,FARMER_HOURS)*FARMER_RATE+MAX(M8258-FARMER_HOURS,0)*TEMP_RATE</x:f>
        <x:v>110725.9188567287</x:v>
      </x:c>
      <x:c r="R8258" s="268" t="n">
        <x:f>O8258-P8258-Q8258-FIXED_COST</x:f>
        <x:v>35122.081143271294</x:v>
      </x:c>
      <x:c r="S8258" s="139" t="str">
        <x:f>IF(AND(L8258&lt;=TOTAL_BED_CAP,N8258&lt;=TEMP_WORKER_CAP),"YES","NO")</x:f>
        <x:v>YES</x:v>
      </x:c>
      <x:c r="T8258" s="139" t="n">
        <x:f>IF(S8258="YES",R8258,-1E+99)</x:f>
        <x:v>35122.081143271294</x:v>
      </x:c>
    </x:row>
    <x:row r="8259">
      <x:c r="A8259" s="139"/>
      <x:c r="B8259" s="139"/>
      <x:c r="C8259" s="139"/>
      <x:c r="D8259" s="139"/>
      <x:c r="E8259" s="139"/>
      <x:c r="F8259" s="139"/>
      <x:c r="G8259" s="139"/>
      <x:c r="H8259" s="139"/>
      <x:c r="I8259" s="266" t="n">
        <x:f>INT((ROW()-ROW($I$46))/((CARROT_CAP+1)*(MESCLUN_CAP+1)))</x:f>
        <x:v>12</x:v>
      </x:c>
      <x:c r="J8259" s="266" t="n">
        <x:f>MOD(INT((ROW()-ROW($I$46))/(MESCLUN_CAP+1)),CARROT_CAP+1)</x:f>
        <x:v>12</x:v>
      </x:c>
      <x:c r="K8259" s="266" t="n">
        <x:f>MOD(ROW()-ROW($I$46),MESCLUN_CAP+1)</x:f>
        <x:v>29</x:v>
      </x:c>
      <x:c r="L8259" s="266" t="n">
        <x:f>SUM(I8259:K8259)</x:f>
        <x:v>53</x:v>
      </x:c>
      <x:c r="M8259" s="267" t="n">
        <x:f>I8259*TOMATO_HOURS*WEEKS*(1+TOMATO_DIM)^I8259+J8259*CARROT_HOURS*WEEKS*(1+CARROT_DIM)^J8259+K8259*MESCLUN_HOURS*WEEKS*(1+MESCLUN_DIM)^K8259</x:f>
        <x:v>5744.630954263227</x:v>
      </x:c>
      <x:c r="N8259" s="267" t="n">
        <x:f>MAX(M8259-FARMER_HOURS,0)/TEMP_HOURS_PER_WORKER</x:f>
        <x:v>3.4893270515716854</x:v>
      </x:c>
      <x:c r="O8259" s="268" t="n">
        <x:f>I8259*TOMATO_PRICE+J8259*CARROT_PRICE+K8259*MESCLUN_PRICE</x:f>
        <x:v>209028</x:v>
      </x:c>
      <x:c r="P8259" s="268" t="n">
        <x:f>I8259*TOMATO_FERTILIZER+J8259*CARROT_FERTILIZER+K8259*MESCLUN_FERTILIZER</x:f>
        <x:v>41360</x:v>
      </x:c>
      <x:c r="Q8259" s="268" t="n">
        <x:f>MIN(M8259,FARMER_HOURS)*FARMER_RATE+MAX(M8259-FARMER_HOURS,0)*TEMP_RATE</x:f>
        <x:v>112233.17628929214</x:v>
      </x:c>
      <x:c r="R8259" s="268" t="n">
        <x:f>O8259-P8259-Q8259-FIXED_COST</x:f>
        <x:v>35434.82371070786</x:v>
      </x:c>
      <x:c r="S8259" s="139" t="str">
        <x:f>IF(AND(L8259&lt;=TOTAL_BED_CAP,N8259&lt;=TEMP_WORKER_CAP),"YES","NO")</x:f>
        <x:v>YES</x:v>
      </x:c>
      <x:c r="T8259" s="139" t="n">
        <x:f>IF(S8259="YES",R8259,-1E+99)</x:f>
        <x:v>35434.82371070786</x:v>
      </x:c>
    </x:row>
    <x:row r="8260">
      <x:c r="A8260" s="139"/>
      <x:c r="B8260" s="139"/>
      <x:c r="C8260" s="139"/>
      <x:c r="D8260" s="139"/>
      <x:c r="E8260" s="139"/>
      <x:c r="F8260" s="139"/>
      <x:c r="G8260" s="139"/>
      <x:c r="H8260" s="139"/>
      <x:c r="I8260" s="266" t="n">
        <x:f>INT((ROW()-ROW($I$46))/((CARROT_CAP+1)*(MESCLUN_CAP+1)))</x:f>
        <x:v>12</x:v>
      </x:c>
      <x:c r="J8260" s="266" t="n">
        <x:f>MOD(INT((ROW()-ROW($I$46))/(MESCLUN_CAP+1)),CARROT_CAP+1)</x:f>
        <x:v>12</x:v>
      </x:c>
      <x:c r="K8260" s="266" t="n">
        <x:f>MOD(ROW()-ROW($I$46),MESCLUN_CAP+1)</x:f>
        <x:v>30</x:v>
      </x:c>
      <x:c r="L8260" s="266" t="n">
        <x:f>SUM(I8260:K8260)</x:f>
        <x:v>54</x:v>
      </x:c>
      <x:c r="M8260" s="267" t="n">
        <x:f>I8260*TOMATO_HOURS*WEEKS*(1+TOMATO_DIM)^I8260+J8260*CARROT_HOURS*WEEKS*(1+CARROT_DIM)^J8260+K8260*MESCLUN_HOURS*WEEKS*(1+MESCLUN_DIM)^K8260</x:f>
        <x:v>5833.340659596997</x:v>
      </x:c>
      <x:c r="N8260" s="267" t="n">
        <x:f>MAX(M8260-FARMER_HOURS,0)/TEMP_HOURS_PER_WORKER</x:f>
        <x:v>3.5509310136090257</x:v>
      </x:c>
      <x:c r="O8260" s="268" t="n">
        <x:f>I8260*TOMATO_PRICE+J8260*CARROT_PRICE+K8260*MESCLUN_PRICE</x:f>
        <x:v>211728</x:v>
      </x:c>
      <x:c r="P8260" s="268" t="n">
        <x:f>I8260*TOMATO_FERTILIZER+J8260*CARROT_FERTILIZER+K8260*MESCLUN_FERTILIZER</x:f>
        <x:v>42240</x:v>
      </x:c>
      <x:c r="Q8260" s="268" t="n">
        <x:f>MIN(M8260,FARMER_HOURS)*FARMER_RATE+MAX(M8260-FARMER_HOURS,0)*TEMP_RATE</x:f>
        <x:v>113773.27534022565</x:v>
      </x:c>
      <x:c r="R8260" s="268" t="n">
        <x:f>O8260-P8260-Q8260-FIXED_COST</x:f>
        <x:v>35714.72465977435</x:v>
      </x:c>
      <x:c r="S8260" s="139" t="str">
        <x:f>IF(AND(L8260&lt;=TOTAL_BED_CAP,N8260&lt;=TEMP_WORKER_CAP),"YES","NO")</x:f>
        <x:v>YES</x:v>
      </x:c>
      <x:c r="T8260" s="139" t="n">
        <x:f>IF(S8260="YES",R8260,-1E+99)</x:f>
        <x:v>35714.72465977435</x:v>
      </x:c>
    </x:row>
    <x:row r="8261">
      <x:c r="A8261" s="139"/>
      <x:c r="B8261" s="139"/>
      <x:c r="C8261" s="139"/>
      <x:c r="D8261" s="139"/>
      <x:c r="E8261" s="139"/>
      <x:c r="F8261" s="139"/>
      <x:c r="G8261" s="139"/>
      <x:c r="H8261" s="139"/>
      <x:c r="I8261" s="266" t="n">
        <x:f>INT((ROW()-ROW($I$46))/((CARROT_CAP+1)*(MESCLUN_CAP+1)))</x:f>
        <x:v>12</x:v>
      </x:c>
      <x:c r="J8261" s="266" t="n">
        <x:f>MOD(INT((ROW()-ROW($I$46))/(MESCLUN_CAP+1)),CARROT_CAP+1)</x:f>
        <x:v>13</x:v>
      </x:c>
      <x:c r="K8261" s="266" t="n">
        <x:f>MOD(ROW()-ROW($I$46),MESCLUN_CAP+1)</x:f>
        <x:v>0</x:v>
      </x:c>
      <x:c r="L8261" s="266" t="n">
        <x:f>SUM(I8261:K8261)</x:f>
        <x:v>25</x:v>
      </x:c>
      <x:c r="M8261" s="267" t="n">
        <x:f>I8261*TOMATO_HOURS*WEEKS*(1+TOMATO_DIM)^I8261+J8261*CARROT_HOURS*WEEKS*(1+CARROT_DIM)^J8261+K8261*MESCLUN_HOURS*WEEKS*(1+MESCLUN_DIM)^K8261</x:f>
        <x:v>3927.1219543511406</x:v>
      </x:c>
      <x:c r="N8261" s="267" t="n">
        <x:f>MAX(M8261-FARMER_HOURS,0)/TEMP_HOURS_PER_WORKER</x:f>
        <x:v>2.2271680238549587</x:v>
      </x:c>
      <x:c r="O8261" s="268" t="n">
        <x:f>I8261*TOMATO_PRICE+J8261*CARROT_PRICE+K8261*MESCLUN_PRICE</x:f>
        <x:v>132822</x:v>
      </x:c>
      <x:c r="P8261" s="268" t="n">
        <x:f>I8261*TOMATO_FERTILIZER+J8261*CARROT_FERTILIZER+K8261*MESCLUN_FERTILIZER</x:f>
        <x:v>16280</x:v>
      </x:c>
      <x:c r="Q8261" s="268" t="n">
        <x:f>MIN(M8261,FARMER_HOURS)*FARMER_RATE+MAX(M8261-FARMER_HOURS,0)*TEMP_RATE</x:f>
        <x:v>80679.20059637396</x:v>
      </x:c>
      <x:c r="R8261" s="268" t="n">
        <x:f>O8261-P8261-Q8261-FIXED_COST</x:f>
        <x:v>15862.799403626035</x:v>
      </x:c>
      <x:c r="S8261" s="139" t="str">
        <x:f>IF(AND(L8261&lt;=TOTAL_BED_CAP,N8261&lt;=TEMP_WORKER_CAP),"YES","NO")</x:f>
        <x:v>YES</x:v>
      </x:c>
      <x:c r="T8261" s="139" t="n">
        <x:f>IF(S8261="YES",R8261,-1E+99)</x:f>
        <x:v>15862.799403626035</x:v>
      </x:c>
    </x:row>
    <x:row r="8262">
      <x:c r="A8262" s="139"/>
      <x:c r="B8262" s="139"/>
      <x:c r="C8262" s="139"/>
      <x:c r="D8262" s="139"/>
      <x:c r="E8262" s="139"/>
      <x:c r="F8262" s="139"/>
      <x:c r="G8262" s="139"/>
      <x:c r="H8262" s="139"/>
      <x:c r="I8262" s="266" t="n">
        <x:f>INT((ROW()-ROW($I$46))/((CARROT_CAP+1)*(MESCLUN_CAP+1)))</x:f>
        <x:v>12</x:v>
      </x:c>
      <x:c r="J8262" s="266" t="n">
        <x:f>MOD(INT((ROW()-ROW($I$46))/(MESCLUN_CAP+1)),CARROT_CAP+1)</x:f>
        <x:v>13</x:v>
      </x:c>
      <x:c r="K8262" s="266" t="n">
        <x:f>MOD(ROW()-ROW($I$46),MESCLUN_CAP+1)</x:f>
        <x:v>1</x:v>
      </x:c>
      <x:c r="L8262" s="266" t="n">
        <x:f>SUM(I8262:K8262)</x:f>
        <x:v>26</x:v>
      </x:c>
      <x:c r="M8262" s="267" t="n">
        <x:f>I8262*TOMATO_HOURS*WEEKS*(1+TOMATO_DIM)^I8262+J8262*CARROT_HOURS*WEEKS*(1+CARROT_DIM)^J8262+K8262*MESCLUN_HOURS*WEEKS*(1+MESCLUN_DIM)^K8262</x:f>
        <x:v>3972.6844543511406</x:v>
      </x:c>
      <x:c r="N8262" s="267" t="n">
        <x:f>MAX(M8262-FARMER_HOURS,0)/TEMP_HOURS_PER_WORKER</x:f>
        <x:v>2.258808648854959</x:v>
      </x:c>
      <x:c r="O8262" s="268" t="n">
        <x:f>I8262*TOMATO_PRICE+J8262*CARROT_PRICE+K8262*MESCLUN_PRICE</x:f>
        <x:v>135522</x:v>
      </x:c>
      <x:c r="P8262" s="268" t="n">
        <x:f>I8262*TOMATO_FERTILIZER+J8262*CARROT_FERTILIZER+K8262*MESCLUN_FERTILIZER</x:f>
        <x:v>17160</x:v>
      </x:c>
      <x:c r="Q8262" s="268" t="n">
        <x:f>MIN(M8262,FARMER_HOURS)*FARMER_RATE+MAX(M8262-FARMER_HOURS,0)*TEMP_RATE</x:f>
        <x:v>81470.21622137396</x:v>
      </x:c>
      <x:c r="R8262" s="268" t="n">
        <x:f>O8262-P8262-Q8262-FIXED_COST</x:f>
        <x:v>16891.783778626035</x:v>
      </x:c>
      <x:c r="S8262" s="139" t="str">
        <x:f>IF(AND(L8262&lt;=TOTAL_BED_CAP,N8262&lt;=TEMP_WORKER_CAP),"YES","NO")</x:f>
        <x:v>YES</x:v>
      </x:c>
      <x:c r="T8262" s="139" t="n">
        <x:f>IF(S8262="YES",R8262,-1E+99)</x:f>
        <x:v>16891.783778626035</x:v>
      </x:c>
    </x:row>
    <x:row r="8263">
      <x:c r="A8263" s="139"/>
      <x:c r="B8263" s="139"/>
      <x:c r="C8263" s="139"/>
      <x:c r="D8263" s="139"/>
      <x:c r="E8263" s="139"/>
      <x:c r="F8263" s="139"/>
      <x:c r="G8263" s="139"/>
      <x:c r="H8263" s="139"/>
      <x:c r="I8263" s="266" t="n">
        <x:f>INT((ROW()-ROW($I$46))/((CARROT_CAP+1)*(MESCLUN_CAP+1)))</x:f>
        <x:v>12</x:v>
      </x:c>
      <x:c r="J8263" s="266" t="n">
        <x:f>MOD(INT((ROW()-ROW($I$46))/(MESCLUN_CAP+1)),CARROT_CAP+1)</x:f>
        <x:v>13</x:v>
      </x:c>
      <x:c r="K8263" s="266" t="n">
        <x:f>MOD(ROW()-ROW($I$46),MESCLUN_CAP+1)</x:f>
        <x:v>2</x:v>
      </x:c>
      <x:c r="L8263" s="266" t="n">
        <x:f>SUM(I8263:K8263)</x:f>
        <x:v>27</x:v>
      </x:c>
      <x:c r="M8263" s="267" t="n">
        <x:f>I8263*TOMATO_HOURS*WEEKS*(1+TOMATO_DIM)^I8263+J8263*CARROT_HOURS*WEEKS*(1+CARROT_DIM)^J8263+K8263*MESCLUN_HOURS*WEEKS*(1+MESCLUN_DIM)^K8263</x:f>
        <x:v>4019.3860168511405</x:v>
      </x:c>
      <x:c r="N8263" s="267" t="n">
        <x:f>MAX(M8263-FARMER_HOURS,0)/TEMP_HOURS_PER_WORKER</x:f>
        <x:v>2.291240289479959</x:v>
      </x:c>
      <x:c r="O8263" s="268" t="n">
        <x:f>I8263*TOMATO_PRICE+J8263*CARROT_PRICE+K8263*MESCLUN_PRICE</x:f>
        <x:v>138222</x:v>
      </x:c>
      <x:c r="P8263" s="268" t="n">
        <x:f>I8263*TOMATO_FERTILIZER+J8263*CARROT_FERTILIZER+K8263*MESCLUN_FERTILIZER</x:f>
        <x:v>18040</x:v>
      </x:c>
      <x:c r="Q8263" s="268" t="n">
        <x:f>MIN(M8263,FARMER_HOURS)*FARMER_RATE+MAX(M8263-FARMER_HOURS,0)*TEMP_RATE</x:f>
        <x:v>82281.00723699896</x:v>
      </x:c>
      <x:c r="R8263" s="268" t="n">
        <x:f>O8263-P8263-Q8263-FIXED_COST</x:f>
        <x:v>17900.992763001035</x:v>
      </x:c>
      <x:c r="S8263" s="139" t="str">
        <x:f>IF(AND(L8263&lt;=TOTAL_BED_CAP,N8263&lt;=TEMP_WORKER_CAP),"YES","NO")</x:f>
        <x:v>YES</x:v>
      </x:c>
      <x:c r="T8263" s="139" t="n">
        <x:f>IF(S8263="YES",R8263,-1E+99)</x:f>
        <x:v>17900.992763001035</x:v>
      </x:c>
    </x:row>
    <x:row r="8264">
      <x:c r="A8264" s="139"/>
      <x:c r="B8264" s="139"/>
      <x:c r="C8264" s="139"/>
      <x:c r="D8264" s="139"/>
      <x:c r="E8264" s="139"/>
      <x:c r="F8264" s="139"/>
      <x:c r="G8264" s="139"/>
      <x:c r="H8264" s="139"/>
      <x:c r="I8264" s="266" t="n">
        <x:f>INT((ROW()-ROW($I$46))/((CARROT_CAP+1)*(MESCLUN_CAP+1)))</x:f>
        <x:v>12</x:v>
      </x:c>
      <x:c r="J8264" s="266" t="n">
        <x:f>MOD(INT((ROW()-ROW($I$46))/(MESCLUN_CAP+1)),CARROT_CAP+1)</x:f>
        <x:v>13</x:v>
      </x:c>
      <x:c r="K8264" s="266" t="n">
        <x:f>MOD(ROW()-ROW($I$46),MESCLUN_CAP+1)</x:f>
        <x:v>3</x:v>
      </x:c>
      <x:c r="L8264" s="266" t="n">
        <x:f>SUM(I8264:K8264)</x:f>
        <x:v>28</x:v>
      </x:c>
      <x:c r="M8264" s="267" t="n">
        <x:f>I8264*TOMATO_HOURS*WEEKS*(1+TOMATO_DIM)^I8264+J8264*CARROT_HOURS*WEEKS*(1+CARROT_DIM)^J8264+K8264*MESCLUN_HOURS*WEEKS*(1+MESCLUN_DIM)^K8264</x:f>
        <x:v>4067.2479992730155</x:v>
      </x:c>
      <x:c r="N8264" s="267" t="n">
        <x:f>MAX(M8264-FARMER_HOURS,0)/TEMP_HOURS_PER_WORKER</x:f>
        <x:v>2.3244777772729273</x:v>
      </x:c>
      <x:c r="O8264" s="268" t="n">
        <x:f>I8264*TOMATO_PRICE+J8264*CARROT_PRICE+K8264*MESCLUN_PRICE</x:f>
        <x:v>140922</x:v>
      </x:c>
      <x:c r="P8264" s="268" t="n">
        <x:f>I8264*TOMATO_FERTILIZER+J8264*CARROT_FERTILIZER+K8264*MESCLUN_FERTILIZER</x:f>
        <x:v>18920</x:v>
      </x:c>
      <x:c r="Q8264" s="268" t="n">
        <x:f>MIN(M8264,FARMER_HOURS)*FARMER_RATE+MAX(M8264-FARMER_HOURS,0)*TEMP_RATE</x:f>
        <x:v>83111.94443182318</x:v>
      </x:c>
      <x:c r="R8264" s="268" t="n">
        <x:f>O8264-P8264-Q8264-FIXED_COST</x:f>
        <x:v>18890.055568176816</x:v>
      </x:c>
      <x:c r="S8264" s="139" t="str">
        <x:f>IF(AND(L8264&lt;=TOTAL_BED_CAP,N8264&lt;=TEMP_WORKER_CAP),"YES","NO")</x:f>
        <x:v>YES</x:v>
      </x:c>
      <x:c r="T8264" s="139" t="n">
        <x:f>IF(S8264="YES",R8264,-1E+99)</x:f>
        <x:v>18890.055568176816</x:v>
      </x:c>
    </x:row>
    <x:row r="8265">
      <x:c r="A8265" s="139"/>
      <x:c r="B8265" s="139"/>
      <x:c r="C8265" s="139"/>
      <x:c r="D8265" s="139"/>
      <x:c r="E8265" s="139"/>
      <x:c r="F8265" s="139"/>
      <x:c r="G8265" s="139"/>
      <x:c r="H8265" s="139"/>
      <x:c r="I8265" s="266" t="n">
        <x:f>INT((ROW()-ROW($I$46))/((CARROT_CAP+1)*(MESCLUN_CAP+1)))</x:f>
        <x:v>12</x:v>
      </x:c>
      <x:c r="J8265" s="266" t="n">
        <x:f>MOD(INT((ROW()-ROW($I$46))/(MESCLUN_CAP+1)),CARROT_CAP+1)</x:f>
        <x:v>13</x:v>
      </x:c>
      <x:c r="K8265" s="266" t="n">
        <x:f>MOD(ROW()-ROW($I$46),MESCLUN_CAP+1)</x:f>
        <x:v>4</x:v>
      </x:c>
      <x:c r="L8265" s="266" t="n">
        <x:f>SUM(I8265:K8265)</x:f>
        <x:v>29</x:v>
      </x:c>
      <x:c r="M8265" s="267" t="n">
        <x:f>I8265*TOMATO_HOURS*WEEKS*(1+TOMATO_DIM)^I8265+J8265*CARROT_HOURS*WEEKS*(1+CARROT_DIM)^J8265+K8265*MESCLUN_HOURS*WEEKS*(1+MESCLUN_DIM)^K8265</x:f>
        <x:v>4116.292114995672</x:v>
      </x:c>
      <x:c r="N8265" s="267" t="n">
        <x:f>MAX(M8265-FARMER_HOURS,0)/TEMP_HOURS_PER_WORKER</x:f>
        <x:v>2.3585361909692164</x:v>
      </x:c>
      <x:c r="O8265" s="268" t="n">
        <x:f>I8265*TOMATO_PRICE+J8265*CARROT_PRICE+K8265*MESCLUN_PRICE</x:f>
        <x:v>143622</x:v>
      </x:c>
      <x:c r="P8265" s="268" t="n">
        <x:f>I8265*TOMATO_FERTILIZER+J8265*CARROT_FERTILIZER+K8265*MESCLUN_FERTILIZER</x:f>
        <x:v>19800</x:v>
      </x:c>
      <x:c r="Q8265" s="268" t="n">
        <x:f>MIN(M8265,FARMER_HOURS)*FARMER_RATE+MAX(M8265-FARMER_HOURS,0)*TEMP_RATE</x:f>
        <x:v>83963.40477423041</x:v>
      </x:c>
      <x:c r="R8265" s="268" t="n">
        <x:f>O8265-P8265-Q8265-FIXED_COST</x:f>
        <x:v>19858.59522576959</x:v>
      </x:c>
      <x:c r="S8265" s="139" t="str">
        <x:f>IF(AND(L8265&lt;=TOTAL_BED_CAP,N8265&lt;=TEMP_WORKER_CAP),"YES","NO")</x:f>
        <x:v>YES</x:v>
      </x:c>
      <x:c r="T8265" s="139" t="n">
        <x:f>IF(S8265="YES",R8265,-1E+99)</x:f>
        <x:v>19858.59522576959</x:v>
      </x:c>
    </x:row>
    <x:row r="8266">
      <x:c r="A8266" s="139"/>
      <x:c r="B8266" s="139"/>
      <x:c r="C8266" s="139"/>
      <x:c r="D8266" s="139"/>
      <x:c r="E8266" s="139"/>
      <x:c r="F8266" s="139"/>
      <x:c r="G8266" s="139"/>
      <x:c r="H8266" s="139"/>
      <x:c r="I8266" s="266" t="n">
        <x:f>INT((ROW()-ROW($I$46))/((CARROT_CAP+1)*(MESCLUN_CAP+1)))</x:f>
        <x:v>12</x:v>
      </x:c>
      <x:c r="J8266" s="266" t="n">
        <x:f>MOD(INT((ROW()-ROW($I$46))/(MESCLUN_CAP+1)),CARROT_CAP+1)</x:f>
        <x:v>13</x:v>
      </x:c>
      <x:c r="K8266" s="266" t="n">
        <x:f>MOD(ROW()-ROW($I$46),MESCLUN_CAP+1)</x:f>
        <x:v>5</x:v>
      </x:c>
      <x:c r="L8266" s="266" t="n">
        <x:f>SUM(I8266:K8266)</x:f>
        <x:v>30</x:v>
      </x:c>
      <x:c r="M8266" s="267" t="n">
        <x:f>I8266*TOMATO_HOURS*WEEKS*(1+TOMATO_DIM)^I8266+J8266*CARROT_HOURS*WEEKS*(1+CARROT_DIM)^J8266+K8266*MESCLUN_HOURS*WEEKS*(1+MESCLUN_DIM)^K8266</x:f>
        <x:v>4166.540438916875</x:v>
      </x:c>
      <x:c r="N8266" s="267" t="n">
        <x:f>MAX(M8266-FARMER_HOURS,0)/TEMP_HOURS_PER_WORKER</x:f>
        <x:v>2.393430860358941</x:v>
      </x:c>
      <x:c r="O8266" s="268" t="n">
        <x:f>I8266*TOMATO_PRICE+J8266*CARROT_PRICE+K8266*MESCLUN_PRICE</x:f>
        <x:v>146322</x:v>
      </x:c>
      <x:c r="P8266" s="268" t="n">
        <x:f>I8266*TOMATO_FERTILIZER+J8266*CARROT_FERTILIZER+K8266*MESCLUN_FERTILIZER</x:f>
        <x:v>20680</x:v>
      </x:c>
      <x:c r="Q8266" s="268" t="n">
        <x:f>MIN(M8266,FARMER_HOURS)*FARMER_RATE+MAX(M8266-FARMER_HOURS,0)*TEMP_RATE</x:f>
        <x:v>84835.77150897353</x:v>
      </x:c>
      <x:c r="R8266" s="268" t="n">
        <x:f>O8266-P8266-Q8266-FIXED_COST</x:f>
        <x:v>20806.22849102647</x:v>
      </x:c>
      <x:c r="S8266" s="139" t="str">
        <x:f>IF(AND(L8266&lt;=TOTAL_BED_CAP,N8266&lt;=TEMP_WORKER_CAP),"YES","NO")</x:f>
        <x:v>YES</x:v>
      </x:c>
      <x:c r="T8266" s="139" t="n">
        <x:f>IF(S8266="YES",R8266,-1E+99)</x:f>
        <x:v>20806.22849102647</x:v>
      </x:c>
    </x:row>
    <x:row r="8267">
      <x:c r="A8267" s="139"/>
      <x:c r="B8267" s="139"/>
      <x:c r="C8267" s="139"/>
      <x:c r="D8267" s="139"/>
      <x:c r="E8267" s="139"/>
      <x:c r="F8267" s="139"/>
      <x:c r="G8267" s="139"/>
      <x:c r="H8267" s="139"/>
      <x:c r="I8267" s="266" t="n">
        <x:f>INT((ROW()-ROW($I$46))/((CARROT_CAP+1)*(MESCLUN_CAP+1)))</x:f>
        <x:v>12</x:v>
      </x:c>
      <x:c r="J8267" s="266" t="n">
        <x:f>MOD(INT((ROW()-ROW($I$46))/(MESCLUN_CAP+1)),CARROT_CAP+1)</x:f>
        <x:v>13</x:v>
      </x:c>
      <x:c r="K8267" s="266" t="n">
        <x:f>MOD(ROW()-ROW($I$46),MESCLUN_CAP+1)</x:f>
        <x:v>6</x:v>
      </x:c>
      <x:c r="L8267" s="266" t="n">
        <x:f>SUM(I8267:K8267)</x:f>
        <x:v>31</x:v>
      </x:c>
      <x:c r="M8267" s="267" t="n">
        <x:f>I8267*TOMATO_HOURS*WEEKS*(1+TOMATO_DIM)^I8267+J8267*CARROT_HOURS*WEEKS*(1+CARROT_DIM)^J8267+K8267*MESCLUN_HOURS*WEEKS*(1+MESCLUN_DIM)^K8267</x:f>
        <x:v>4218.015413098508</x:v>
      </x:c>
      <x:c r="N8267" s="267" t="n">
        <x:f>MAX(M8267-FARMER_HOURS,0)/TEMP_HOURS_PER_WORKER</x:f>
        <x:v>2.4291773702072974</x:v>
      </x:c>
      <x:c r="O8267" s="268" t="n">
        <x:f>I8267*TOMATO_PRICE+J8267*CARROT_PRICE+K8267*MESCLUN_PRICE</x:f>
        <x:v>149022</x:v>
      </x:c>
      <x:c r="P8267" s="268" t="n">
        <x:f>I8267*TOMATO_FERTILIZER+J8267*CARROT_FERTILIZER+K8267*MESCLUN_FERTILIZER</x:f>
        <x:v>21560</x:v>
      </x:c>
      <x:c r="Q8267" s="268" t="n">
        <x:f>MIN(M8267,FARMER_HOURS)*FARMER_RATE+MAX(M8267-FARMER_HOURS,0)*TEMP_RATE</x:f>
        <x:v>85729.43425518244</x:v>
      </x:c>
      <x:c r="R8267" s="268" t="n">
        <x:f>O8267-P8267-Q8267-FIXED_COST</x:f>
        <x:v>21732.565744817563</x:v>
      </x:c>
      <x:c r="S8267" s="139" t="str">
        <x:f>IF(AND(L8267&lt;=TOTAL_BED_CAP,N8267&lt;=TEMP_WORKER_CAP),"YES","NO")</x:f>
        <x:v>YES</x:v>
      </x:c>
      <x:c r="T8267" s="139" t="n">
        <x:f>IF(S8267="YES",R8267,-1E+99)</x:f>
        <x:v>21732.565744817563</x:v>
      </x:c>
    </x:row>
    <x:row r="8268">
      <x:c r="A8268" s="139"/>
      <x:c r="B8268" s="139"/>
      <x:c r="C8268" s="139"/>
      <x:c r="D8268" s="139"/>
      <x:c r="E8268" s="139"/>
      <x:c r="F8268" s="139"/>
      <x:c r="G8268" s="139"/>
      <x:c r="H8268" s="139"/>
      <x:c r="I8268" s="266" t="n">
        <x:f>INT((ROW()-ROW($I$46))/((CARROT_CAP+1)*(MESCLUN_CAP+1)))</x:f>
        <x:v>12</x:v>
      </x:c>
      <x:c r="J8268" s="266" t="n">
        <x:f>MOD(INT((ROW()-ROW($I$46))/(MESCLUN_CAP+1)),CARROT_CAP+1)</x:f>
        <x:v>13</x:v>
      </x:c>
      <x:c r="K8268" s="266" t="n">
        <x:f>MOD(ROW()-ROW($I$46),MESCLUN_CAP+1)</x:f>
        <x:v>7</x:v>
      </x:c>
      <x:c r="L8268" s="266" t="n">
        <x:f>SUM(I8268:K8268)</x:f>
        <x:v>32</x:v>
      </x:c>
      <x:c r="M8268" s="267" t="n">
        <x:f>I8268*TOMATO_HOURS*WEEKS*(1+TOMATO_DIM)^I8268+J8268*CARROT_HOURS*WEEKS*(1+CARROT_DIM)^J8268+K8268*MESCLUN_HOURS*WEEKS*(1+MESCLUN_DIM)^K8268</x:f>
        <x:v>4270.739852496469</x:v>
      </x:c>
      <x:c r="N8268" s="267" t="n">
        <x:f>MAX(M8268-FARMER_HOURS,0)/TEMP_HOURS_PER_WORKER</x:f>
        <x:v>2.465791564233659</x:v>
      </x:c>
      <x:c r="O8268" s="268" t="n">
        <x:f>I8268*TOMATO_PRICE+J8268*CARROT_PRICE+K8268*MESCLUN_PRICE</x:f>
        <x:v>151722</x:v>
      </x:c>
      <x:c r="P8268" s="268" t="n">
        <x:f>I8268*TOMATO_FERTILIZER+J8268*CARROT_FERTILIZER+K8268*MESCLUN_FERTILIZER</x:f>
        <x:v>22440</x:v>
      </x:c>
      <x:c r="Q8268" s="268" t="n">
        <x:f>MIN(M8268,FARMER_HOURS)*FARMER_RATE+MAX(M8268-FARMER_HOURS,0)*TEMP_RATE</x:f>
        <x:v>86644.78910584148</x:v>
      </x:c>
      <x:c r="R8268" s="268" t="n">
        <x:f>O8268-P8268-Q8268-FIXED_COST</x:f>
        <x:v>22637.210894158517</x:v>
      </x:c>
      <x:c r="S8268" s="139" t="str">
        <x:f>IF(AND(L8268&lt;=TOTAL_BED_CAP,N8268&lt;=TEMP_WORKER_CAP),"YES","NO")</x:f>
        <x:v>YES</x:v>
      </x:c>
      <x:c r="T8268" s="139" t="n">
        <x:f>IF(S8268="YES",R8268,-1E+99)</x:f>
        <x:v>22637.210894158517</x:v>
      </x:c>
    </x:row>
    <x:row r="8269">
      <x:c r="A8269" s="139"/>
      <x:c r="B8269" s="139"/>
      <x:c r="C8269" s="139"/>
      <x:c r="D8269" s="139"/>
      <x:c r="E8269" s="139"/>
      <x:c r="F8269" s="139"/>
      <x:c r="G8269" s="139"/>
      <x:c r="H8269" s="139"/>
      <x:c r="I8269" s="266" t="n">
        <x:f>INT((ROW()-ROW($I$46))/((CARROT_CAP+1)*(MESCLUN_CAP+1)))</x:f>
        <x:v>12</x:v>
      </x:c>
      <x:c r="J8269" s="266" t="n">
        <x:f>MOD(INT((ROW()-ROW($I$46))/(MESCLUN_CAP+1)),CARROT_CAP+1)</x:f>
        <x:v>13</x:v>
      </x:c>
      <x:c r="K8269" s="266" t="n">
        <x:f>MOD(ROW()-ROW($I$46),MESCLUN_CAP+1)</x:f>
        <x:v>8</x:v>
      </x:c>
      <x:c r="L8269" s="266" t="n">
        <x:f>SUM(I8269:K8269)</x:f>
        <x:v>33</x:v>
      </x:c>
      <x:c r="M8269" s="267" t="n">
        <x:f>I8269*TOMATO_HOURS*WEEKS*(1+TOMATO_DIM)^I8269+J8269*CARROT_HOURS*WEEKS*(1+CARROT_DIM)^J8269+K8269*MESCLUN_HOURS*WEEKS*(1+MESCLUN_DIM)^K8269</x:f>
        <x:v>4324.736950776449</x:v>
      </x:c>
      <x:c r="N8269" s="267" t="n">
        <x:f>MAX(M8269-FARMER_HOURS,0)/TEMP_HOURS_PER_WORKER</x:f>
        <x:v>2.5032895491503115</x:v>
      </x:c>
      <x:c r="O8269" s="268" t="n">
        <x:f>I8269*TOMATO_PRICE+J8269*CARROT_PRICE+K8269*MESCLUN_PRICE</x:f>
        <x:v>154422</x:v>
      </x:c>
      <x:c r="P8269" s="268" t="n">
        <x:f>I8269*TOMATO_FERTILIZER+J8269*CARROT_FERTILIZER+K8269*MESCLUN_FERTILIZER</x:f>
        <x:v>23320</x:v>
      </x:c>
      <x:c r="Q8269" s="268" t="n">
        <x:f>MIN(M8269,FARMER_HOURS)*FARMER_RATE+MAX(M8269-FARMER_HOURS,0)*TEMP_RATE</x:f>
        <x:v>87582.23872875779</x:v>
      </x:c>
      <x:c r="R8269" s="268" t="n">
        <x:f>O8269-P8269-Q8269-FIXED_COST</x:f>
        <x:v>23519.761271242212</x:v>
      </x:c>
      <x:c r="S8269" s="139" t="str">
        <x:f>IF(AND(L8269&lt;=TOTAL_BED_CAP,N8269&lt;=TEMP_WORKER_CAP),"YES","NO")</x:f>
        <x:v>YES</x:v>
      </x:c>
      <x:c r="T8269" s="139" t="n">
        <x:f>IF(S8269="YES",R8269,-1E+99)</x:f>
        <x:v>23519.761271242212</x:v>
      </x:c>
    </x:row>
    <x:row r="8270">
      <x:c r="A8270" s="139"/>
      <x:c r="B8270" s="139"/>
      <x:c r="C8270" s="139"/>
      <x:c r="D8270" s="139"/>
      <x:c r="E8270" s="139"/>
      <x:c r="F8270" s="139"/>
      <x:c r="G8270" s="139"/>
      <x:c r="H8270" s="139"/>
      <x:c r="I8270" s="266" t="n">
        <x:f>INT((ROW()-ROW($I$46))/((CARROT_CAP+1)*(MESCLUN_CAP+1)))</x:f>
        <x:v>12</x:v>
      </x:c>
      <x:c r="J8270" s="266" t="n">
        <x:f>MOD(INT((ROW()-ROW($I$46))/(MESCLUN_CAP+1)),CARROT_CAP+1)</x:f>
        <x:v>13</x:v>
      </x:c>
      <x:c r="K8270" s="266" t="n">
        <x:f>MOD(ROW()-ROW($I$46),MESCLUN_CAP+1)</x:f>
        <x:v>9</x:v>
      </x:c>
      <x:c r="L8270" s="266" t="n">
        <x:f>SUM(I8270:K8270)</x:f>
        <x:v>34</x:v>
      </x:c>
      <x:c r="M8270" s="267" t="n">
        <x:f>I8270*TOMATO_HOURS*WEEKS*(1+TOMATO_DIM)^I8270+J8270*CARROT_HOURS*WEEKS*(1+CARROT_DIM)^J8270+K8270*MESCLUN_HOURS*WEEKS*(1+MESCLUN_DIM)^K8270</x:f>
        <x:v>4380.030286216844</x:v>
      </x:c>
      <x:c r="N8270" s="267" t="n">
        <x:f>MAX(M8270-FARMER_HOURS,0)/TEMP_HOURS_PER_WORKER</x:f>
        <x:v>2.541687698761697</x:v>
      </x:c>
      <x:c r="O8270" s="268" t="n">
        <x:f>I8270*TOMATO_PRICE+J8270*CARROT_PRICE+K8270*MESCLUN_PRICE</x:f>
        <x:v>157122</x:v>
      </x:c>
      <x:c r="P8270" s="268" t="n">
        <x:f>I8270*TOMATO_FERTILIZER+J8270*CARROT_FERTILIZER+K8270*MESCLUN_FERTILIZER</x:f>
        <x:v>24200</x:v>
      </x:c>
      <x:c r="Q8270" s="268" t="n">
        <x:f>MIN(M8270,FARMER_HOURS)*FARMER_RATE+MAX(M8270-FARMER_HOURS,0)*TEMP_RATE</x:f>
        <x:v>88542.19246904243</x:v>
      </x:c>
      <x:c r="R8270" s="268" t="n">
        <x:f>O8270-P8270-Q8270-FIXED_COST</x:f>
        <x:v>24379.807530957565</x:v>
      </x:c>
      <x:c r="S8270" s="139" t="str">
        <x:f>IF(AND(L8270&lt;=TOTAL_BED_CAP,N8270&lt;=TEMP_WORKER_CAP),"YES","NO")</x:f>
        <x:v>YES</x:v>
      </x:c>
      <x:c r="T8270" s="139" t="n">
        <x:f>IF(S8270="YES",R8270,-1E+99)</x:f>
        <x:v>24379.807530957565</x:v>
      </x:c>
    </x:row>
    <x:row r="8271">
      <x:c r="A8271" s="139"/>
      <x:c r="B8271" s="139"/>
      <x:c r="C8271" s="139"/>
      <x:c r="D8271" s="139"/>
      <x:c r="E8271" s="139"/>
      <x:c r="F8271" s="139"/>
      <x:c r="G8271" s="139"/>
      <x:c r="H8271" s="139"/>
      <x:c r="I8271" s="266" t="n">
        <x:f>INT((ROW()-ROW($I$46))/((CARROT_CAP+1)*(MESCLUN_CAP+1)))</x:f>
        <x:v>12</x:v>
      </x:c>
      <x:c r="J8271" s="266" t="n">
        <x:f>MOD(INT((ROW()-ROW($I$46))/(MESCLUN_CAP+1)),CARROT_CAP+1)</x:f>
        <x:v>13</x:v>
      </x:c>
      <x:c r="K8271" s="266" t="n">
        <x:f>MOD(ROW()-ROW($I$46),MESCLUN_CAP+1)</x:f>
        <x:v>10</x:v>
      </x:c>
      <x:c r="L8271" s="266" t="n">
        <x:f>SUM(I8271:K8271)</x:f>
        <x:v>35</x:v>
      </x:c>
      <x:c r="M8271" s="267" t="n">
        <x:f>I8271*TOMATO_HOURS*WEEKS*(1+TOMATO_DIM)^I8271+J8271*CARROT_HOURS*WEEKS*(1+CARROT_DIM)^J8271+K8271*MESCLUN_HOURS*WEEKS*(1+MESCLUN_DIM)^K8271</x:f>
        <x:v>4436.643827700056</x:v>
      </x:c>
      <x:c r="N8271" s="267" t="n">
        <x:f>MAX(M8271-FARMER_HOURS,0)/TEMP_HOURS_PER_WORKER</x:f>
        <x:v>2.581002658125039</x:v>
      </x:c>
      <x:c r="O8271" s="268" t="n">
        <x:f>I8271*TOMATO_PRICE+J8271*CARROT_PRICE+K8271*MESCLUN_PRICE</x:f>
        <x:v>159822</x:v>
      </x:c>
      <x:c r="P8271" s="268" t="n">
        <x:f>I8271*TOMATO_FERTILIZER+J8271*CARROT_FERTILIZER+K8271*MESCLUN_FERTILIZER</x:f>
        <x:v>25080</x:v>
      </x:c>
      <x:c r="Q8271" s="268" t="n">
        <x:f>MIN(M8271,FARMER_HOURS)*FARMER_RATE+MAX(M8271-FARMER_HOURS,0)*TEMP_RATE</x:f>
        <x:v>89525.06645312597</x:v>
      </x:c>
      <x:c r="R8271" s="268" t="n">
        <x:f>O8271-P8271-Q8271-FIXED_COST</x:f>
        <x:v>25216.933546874032</x:v>
      </x:c>
      <x:c r="S8271" s="139" t="str">
        <x:f>IF(AND(L8271&lt;=TOTAL_BED_CAP,N8271&lt;=TEMP_WORKER_CAP),"YES","NO")</x:f>
        <x:v>YES</x:v>
      </x:c>
      <x:c r="T8271" s="139" t="n">
        <x:f>IF(S8271="YES",R8271,-1E+99)</x:f>
        <x:v>25216.933546874032</x:v>
      </x:c>
    </x:row>
    <x:row r="8272">
      <x:c r="A8272" s="139"/>
      <x:c r="B8272" s="139"/>
      <x:c r="C8272" s="139"/>
      <x:c r="D8272" s="139"/>
      <x:c r="E8272" s="139"/>
      <x:c r="F8272" s="139"/>
      <x:c r="G8272" s="139"/>
      <x:c r="H8272" s="139"/>
      <x:c r="I8272" s="266" t="n">
        <x:f>INT((ROW()-ROW($I$46))/((CARROT_CAP+1)*(MESCLUN_CAP+1)))</x:f>
        <x:v>12</x:v>
      </x:c>
      <x:c r="J8272" s="266" t="n">
        <x:f>MOD(INT((ROW()-ROW($I$46))/(MESCLUN_CAP+1)),CARROT_CAP+1)</x:f>
        <x:v>13</x:v>
      </x:c>
      <x:c r="K8272" s="266" t="n">
        <x:f>MOD(ROW()-ROW($I$46),MESCLUN_CAP+1)</x:f>
        <x:v>11</x:v>
      </x:c>
      <x:c r="L8272" s="266" t="n">
        <x:f>SUM(I8272:K8272)</x:f>
        <x:v>36</x:v>
      </x:c>
      <x:c r="M8272" s="267" t="n">
        <x:f>I8272*TOMATO_HOURS*WEEKS*(1+TOMATO_DIM)^I8272+J8272*CARROT_HOURS*WEEKS*(1+CARROT_DIM)^J8272+K8272*MESCLUN_HOURS*WEEKS*(1+MESCLUN_DIM)^K8272</x:f>
        <x:v>4494.6019407934955</x:v>
      </x:c>
      <x:c r="N8272" s="267" t="n">
        <x:f>MAX(M8272-FARMER_HOURS,0)/TEMP_HOURS_PER_WORKER</x:f>
        <x:v>2.621251347773261</x:v>
      </x:c>
      <x:c r="O8272" s="268" t="n">
        <x:f>I8272*TOMATO_PRICE+J8272*CARROT_PRICE+K8272*MESCLUN_PRICE</x:f>
        <x:v>162522</x:v>
      </x:c>
      <x:c r="P8272" s="268" t="n">
        <x:f>I8272*TOMATO_FERTILIZER+J8272*CARROT_FERTILIZER+K8272*MESCLUN_FERTILIZER</x:f>
        <x:v>25960</x:v>
      </x:c>
      <x:c r="Q8272" s="268" t="n">
        <x:f>MIN(M8272,FARMER_HOURS)*FARMER_RATE+MAX(M8272-FARMER_HOURS,0)*TEMP_RATE</x:f>
        <x:v>90531.28369433152</x:v>
      </x:c>
      <x:c r="R8272" s="268" t="n">
        <x:f>O8272-P8272-Q8272-FIXED_COST</x:f>
        <x:v>26030.71630566848</x:v>
      </x:c>
      <x:c r="S8272" s="139" t="str">
        <x:f>IF(AND(L8272&lt;=TOTAL_BED_CAP,N8272&lt;=TEMP_WORKER_CAP),"YES","NO")</x:f>
        <x:v>YES</x:v>
      </x:c>
      <x:c r="T8272" s="139" t="n">
        <x:f>IF(S8272="YES",R8272,-1E+99)</x:f>
        <x:v>26030.71630566848</x:v>
      </x:c>
    </x:row>
    <x:row r="8273">
      <x:c r="A8273" s="139"/>
      <x:c r="B8273" s="139"/>
      <x:c r="C8273" s="139"/>
      <x:c r="D8273" s="139"/>
      <x:c r="E8273" s="139"/>
      <x:c r="F8273" s="139"/>
      <x:c r="G8273" s="139"/>
      <x:c r="H8273" s="139"/>
      <x:c r="I8273" s="266" t="n">
        <x:f>INT((ROW()-ROW($I$46))/((CARROT_CAP+1)*(MESCLUN_CAP+1)))</x:f>
        <x:v>12</x:v>
      </x:c>
      <x:c r="J8273" s="266" t="n">
        <x:f>MOD(INT((ROW()-ROW($I$46))/(MESCLUN_CAP+1)),CARROT_CAP+1)</x:f>
        <x:v>13</x:v>
      </x:c>
      <x:c r="K8273" s="266" t="n">
        <x:f>MOD(ROW()-ROW($I$46),MESCLUN_CAP+1)</x:f>
        <x:v>12</x:v>
      </x:c>
      <x:c r="L8273" s="266" t="n">
        <x:f>SUM(I8273:K8273)</x:f>
        <x:v>37</x:v>
      </x:c>
      <x:c r="M8273" s="267" t="n">
        <x:f>I8273*TOMATO_HOURS*WEEKS*(1+TOMATO_DIM)^I8273+J8273*CARROT_HOURS*WEEKS*(1+CARROT_DIM)^J8273+K8273*MESCLUN_HOURS*WEEKS*(1+MESCLUN_DIM)^K8273</x:f>
        <x:v>4553.9293939215595</x:v>
      </x:c>
      <x:c r="N8273" s="267" t="n">
        <x:f>MAX(M8273-FARMER_HOURS,0)/TEMP_HOURS_PER_WORKER</x:f>
        <x:v>2.662450968001083</x:v>
      </x:c>
      <x:c r="O8273" s="268" t="n">
        <x:f>I8273*TOMATO_PRICE+J8273*CARROT_PRICE+K8273*MESCLUN_PRICE</x:f>
        <x:v>165222</x:v>
      </x:c>
      <x:c r="P8273" s="268" t="n">
        <x:f>I8273*TOMATO_FERTILIZER+J8273*CARROT_FERTILIZER+K8273*MESCLUN_FERTILIZER</x:f>
        <x:v>26840</x:v>
      </x:c>
      <x:c r="Q8273" s="268" t="n">
        <x:f>MIN(M8273,FARMER_HOURS)*FARMER_RATE+MAX(M8273-FARMER_HOURS,0)*TEMP_RATE</x:f>
        <x:v>91561.27420002707</x:v>
      </x:c>
      <x:c r="R8273" s="268" t="n">
        <x:f>O8273-P8273-Q8273-FIXED_COST</x:f>
        <x:v>26820.725799972934</x:v>
      </x:c>
      <x:c r="S8273" s="139" t="str">
        <x:f>IF(AND(L8273&lt;=TOTAL_BED_CAP,N8273&lt;=TEMP_WORKER_CAP),"YES","NO")</x:f>
        <x:v>YES</x:v>
      </x:c>
      <x:c r="T8273" s="139" t="n">
        <x:f>IF(S8273="YES",R8273,-1E+99)</x:f>
        <x:v>26820.725799972934</x:v>
      </x:c>
    </x:row>
    <x:row r="8274">
      <x:c r="A8274" s="139"/>
      <x:c r="B8274" s="139"/>
      <x:c r="C8274" s="139"/>
      <x:c r="D8274" s="139"/>
      <x:c r="E8274" s="139"/>
      <x:c r="F8274" s="139"/>
      <x:c r="G8274" s="139"/>
      <x:c r="H8274" s="139"/>
      <x:c r="I8274" s="266" t="n">
        <x:f>INT((ROW()-ROW($I$46))/((CARROT_CAP+1)*(MESCLUN_CAP+1)))</x:f>
        <x:v>12</x:v>
      </x:c>
      <x:c r="J8274" s="266" t="n">
        <x:f>MOD(INT((ROW()-ROW($I$46))/(MESCLUN_CAP+1)),CARROT_CAP+1)</x:f>
        <x:v>13</x:v>
      </x:c>
      <x:c r="K8274" s="266" t="n">
        <x:f>MOD(ROW()-ROW($I$46),MESCLUN_CAP+1)</x:f>
        <x:v>13</x:v>
      </x:c>
      <x:c r="L8274" s="266" t="n">
        <x:f>SUM(I8274:K8274)</x:f>
        <x:v>38</x:v>
      </x:c>
      <x:c r="M8274" s="267" t="n">
        <x:f>I8274*TOMATO_HOURS*WEEKS*(1+TOMATO_DIM)^I8274+J8274*CARROT_HOURS*WEEKS*(1+CARROT_DIM)^J8274+K8274*MESCLUN_HOURS*WEEKS*(1+MESCLUN_DIM)^K8274</x:f>
        <x:v>4614.651364629944</x:v>
      </x:c>
      <x:c r="N8274" s="267" t="n">
        <x:f>MAX(M8274-FARMER_HOURS,0)/TEMP_HOURS_PER_WORKER</x:f>
        <x:v>2.7046190032152384</x:v>
      </x:c>
      <x:c r="O8274" s="268" t="n">
        <x:f>I8274*TOMATO_PRICE+J8274*CARROT_PRICE+K8274*MESCLUN_PRICE</x:f>
        <x:v>167922</x:v>
      </x:c>
      <x:c r="P8274" s="268" t="n">
        <x:f>I8274*TOMATO_FERTILIZER+J8274*CARROT_FERTILIZER+K8274*MESCLUN_FERTILIZER</x:f>
        <x:v>27720</x:v>
      </x:c>
      <x:c r="Q8274" s="268" t="n">
        <x:f>MIN(M8274,FARMER_HOURS)*FARMER_RATE+MAX(M8274-FARMER_HOURS,0)*TEMP_RATE</x:f>
        <x:v>92615.47508038096</x:v>
      </x:c>
      <x:c r="R8274" s="268" t="n">
        <x:f>O8274-P8274-Q8274-FIXED_COST</x:f>
        <x:v>27586.52491961904</x:v>
      </x:c>
      <x:c r="S8274" s="139" t="str">
        <x:f>IF(AND(L8274&lt;=TOTAL_BED_CAP,N8274&lt;=TEMP_WORKER_CAP),"YES","NO")</x:f>
        <x:v>YES</x:v>
      </x:c>
      <x:c r="T8274" s="139" t="n">
        <x:f>IF(S8274="YES",R8274,-1E+99)</x:f>
        <x:v>27586.52491961904</x:v>
      </x:c>
    </x:row>
    <x:row r="8275">
      <x:c r="A8275" s="139"/>
      <x:c r="B8275" s="139"/>
      <x:c r="C8275" s="139"/>
      <x:c r="D8275" s="139"/>
      <x:c r="E8275" s="139"/>
      <x:c r="F8275" s="139"/>
      <x:c r="G8275" s="139"/>
      <x:c r="H8275" s="139"/>
      <x:c r="I8275" s="266" t="n">
        <x:f>INT((ROW()-ROW($I$46))/((CARROT_CAP+1)*(MESCLUN_CAP+1)))</x:f>
        <x:v>12</x:v>
      </x:c>
      <x:c r="J8275" s="266" t="n">
        <x:f>MOD(INT((ROW()-ROW($I$46))/(MESCLUN_CAP+1)),CARROT_CAP+1)</x:f>
        <x:v>13</x:v>
      </x:c>
      <x:c r="K8275" s="266" t="n">
        <x:f>MOD(ROW()-ROW($I$46),MESCLUN_CAP+1)</x:f>
        <x:v>14</x:v>
      </x:c>
      <x:c r="L8275" s="266" t="n">
        <x:f>SUM(I8275:K8275)</x:f>
        <x:v>39</x:v>
      </x:c>
      <x:c r="M8275" s="267" t="n">
        <x:f>I8275*TOMATO_HOURS*WEEKS*(1+TOMATO_DIM)^I8275+J8275*CARROT_HOURS*WEEKS*(1+CARROT_DIM)^J8275+K8275*MESCLUN_HOURS*WEEKS*(1+MESCLUN_DIM)^K8275</x:f>
        <x:v>4676.793445943605</x:v>
      </x:c>
      <x:c r="N8275" s="267" t="n">
        <x:f>MAX(M8275-FARMER_HOURS,0)/TEMP_HOURS_PER_WORKER</x:f>
        <x:v>2.7477732263497257</x:v>
      </x:c>
      <x:c r="O8275" s="268" t="n">
        <x:f>I8275*TOMATO_PRICE+J8275*CARROT_PRICE+K8275*MESCLUN_PRICE</x:f>
        <x:v>170622</x:v>
      </x:c>
      <x:c r="P8275" s="268" t="n">
        <x:f>I8275*TOMATO_FERTILIZER+J8275*CARROT_FERTILIZER+K8275*MESCLUN_FERTILIZER</x:f>
        <x:v>28600</x:v>
      </x:c>
      <x:c r="Q8275" s="268" t="n">
        <x:f>MIN(M8275,FARMER_HOURS)*FARMER_RATE+MAX(M8275-FARMER_HOURS,0)*TEMP_RATE</x:f>
        <x:v>93694.33065874313</x:v>
      </x:c>
      <x:c r="R8275" s="268" t="n">
        <x:f>O8275-P8275-Q8275-FIXED_COST</x:f>
        <x:v>28327.66934125687</x:v>
      </x:c>
      <x:c r="S8275" s="139" t="str">
        <x:f>IF(AND(L8275&lt;=TOTAL_BED_CAP,N8275&lt;=TEMP_WORKER_CAP),"YES","NO")</x:f>
        <x:v>YES</x:v>
      </x:c>
      <x:c r="T8275" s="139" t="n">
        <x:f>IF(S8275="YES",R8275,-1E+99)</x:f>
        <x:v>28327.66934125687</x:v>
      </x:c>
    </x:row>
    <x:row r="8276">
      <x:c r="A8276" s="139"/>
      <x:c r="B8276" s="139"/>
      <x:c r="C8276" s="139"/>
      <x:c r="D8276" s="139"/>
      <x:c r="E8276" s="139"/>
      <x:c r="F8276" s="139"/>
      <x:c r="G8276" s="139"/>
      <x:c r="H8276" s="139"/>
      <x:c r="I8276" s="266" t="n">
        <x:f>INT((ROW()-ROW($I$46))/((CARROT_CAP+1)*(MESCLUN_CAP+1)))</x:f>
        <x:v>12</x:v>
      </x:c>
      <x:c r="J8276" s="266" t="n">
        <x:f>MOD(INT((ROW()-ROW($I$46))/(MESCLUN_CAP+1)),CARROT_CAP+1)</x:f>
        <x:v>13</x:v>
      </x:c>
      <x:c r="K8276" s="266" t="n">
        <x:f>MOD(ROW()-ROW($I$46),MESCLUN_CAP+1)</x:f>
        <x:v>15</x:v>
      </x:c>
      <x:c r="L8276" s="266" t="n">
        <x:f>SUM(I8276:K8276)</x:f>
        <x:v>40</x:v>
      </x:c>
      <x:c r="M8276" s="267" t="n">
        <x:f>I8276*TOMATO_HOURS*WEEKS*(1+TOMATO_DIM)^I8276+J8276*CARROT_HOURS*WEEKS*(1+CARROT_DIM)^J8276+K8276*MESCLUN_HOURS*WEEKS*(1+MESCLUN_DIM)^K8276</x:f>
        <x:v>4740.381652819751</x:v>
      </x:c>
      <x:c r="N8276" s="267" t="n">
        <x:f>MAX(M8276-FARMER_HOURS,0)/TEMP_HOURS_PER_WORKER</x:f>
        <x:v>2.7919317033470494</x:v>
      </x:c>
      <x:c r="O8276" s="268" t="n">
        <x:f>I8276*TOMATO_PRICE+J8276*CARROT_PRICE+K8276*MESCLUN_PRICE</x:f>
        <x:v>173322</x:v>
      </x:c>
      <x:c r="P8276" s="268" t="n">
        <x:f>I8276*TOMATO_FERTILIZER+J8276*CARROT_FERTILIZER+K8276*MESCLUN_FERTILIZER</x:f>
        <x:v>29480</x:v>
      </x:c>
      <x:c r="Q8276" s="268" t="n">
        <x:f>MIN(M8276,FARMER_HOURS)*FARMER_RATE+MAX(M8276-FARMER_HOURS,0)*TEMP_RATE</x:f>
        <x:v>94798.29258367623</x:v>
      </x:c>
      <x:c r="R8276" s="268" t="n">
        <x:f>O8276-P8276-Q8276-FIXED_COST</x:f>
        <x:v>29043.70741632377</x:v>
      </x:c>
      <x:c r="S8276" s="139" t="str">
        <x:f>IF(AND(L8276&lt;=TOTAL_BED_CAP,N8276&lt;=TEMP_WORKER_CAP),"YES","NO")</x:f>
        <x:v>YES</x:v>
      </x:c>
      <x:c r="T8276" s="139" t="n">
        <x:f>IF(S8276="YES",R8276,-1E+99)</x:f>
        <x:v>29043.70741632377</x:v>
      </x:c>
    </x:row>
    <x:row r="8277">
      <x:c r="A8277" s="139"/>
      <x:c r="B8277" s="139"/>
      <x:c r="C8277" s="139"/>
      <x:c r="D8277" s="139"/>
      <x:c r="E8277" s="139"/>
      <x:c r="F8277" s="139"/>
      <x:c r="G8277" s="139"/>
      <x:c r="H8277" s="139"/>
      <x:c r="I8277" s="266" t="n">
        <x:f>INT((ROW()-ROW($I$46))/((CARROT_CAP+1)*(MESCLUN_CAP+1)))</x:f>
        <x:v>12</x:v>
      </x:c>
      <x:c r="J8277" s="266" t="n">
        <x:f>MOD(INT((ROW()-ROW($I$46))/(MESCLUN_CAP+1)),CARROT_CAP+1)</x:f>
        <x:v>13</x:v>
      </x:c>
      <x:c r="K8277" s="266" t="n">
        <x:f>MOD(ROW()-ROW($I$46),MESCLUN_CAP+1)</x:f>
        <x:v>16</x:v>
      </x:c>
      <x:c r="L8277" s="266" t="n">
        <x:f>SUM(I8277:K8277)</x:f>
        <x:v>41</x:v>
      </x:c>
      <x:c r="M8277" s="267" t="n">
        <x:f>I8277*TOMATO_HOURS*WEEKS*(1+TOMATO_DIM)^I8277+J8277*CARROT_HOURS*WEEKS*(1+CARROT_DIM)^J8277+K8277*MESCLUN_HOURS*WEEKS*(1+MESCLUN_DIM)^K8277</x:f>
        <x:v>4805.442428697241</x:v>
      </x:c>
      <x:c r="N8277" s="267" t="n">
        <x:f>MAX(M8277-FARMER_HOURS,0)/TEMP_HOURS_PER_WORKER</x:f>
        <x:v>2.8371127977064172</x:v>
      </x:c>
      <x:c r="O8277" s="268" t="n">
        <x:f>I8277*TOMATO_PRICE+J8277*CARROT_PRICE+K8277*MESCLUN_PRICE</x:f>
        <x:v>176022</x:v>
      </x:c>
      <x:c r="P8277" s="268" t="n">
        <x:f>I8277*TOMATO_FERTILIZER+J8277*CARROT_FERTILIZER+K8277*MESCLUN_FERTILIZER</x:f>
        <x:v>30360</x:v>
      </x:c>
      <x:c r="Q8277" s="268" t="n">
        <x:f>MIN(M8277,FARMER_HOURS)*FARMER_RATE+MAX(M8277-FARMER_HOURS,0)*TEMP_RATE</x:f>
        <x:v>95927.81994266043</x:v>
      </x:c>
      <x:c r="R8277" s="268" t="n">
        <x:f>O8277-P8277-Q8277-FIXED_COST</x:f>
        <x:v>29734.180057339574</x:v>
      </x:c>
      <x:c r="S8277" s="139" t="str">
        <x:f>IF(AND(L8277&lt;=TOTAL_BED_CAP,N8277&lt;=TEMP_WORKER_CAP),"YES","NO")</x:f>
        <x:v>YES</x:v>
      </x:c>
      <x:c r="T8277" s="139" t="n">
        <x:f>IF(S8277="YES",R8277,-1E+99)</x:f>
        <x:v>29734.180057339574</x:v>
      </x:c>
    </x:row>
    <x:row r="8278">
      <x:c r="A8278" s="139"/>
      <x:c r="B8278" s="139"/>
      <x:c r="C8278" s="139"/>
      <x:c r="D8278" s="139"/>
      <x:c r="E8278" s="139"/>
      <x:c r="F8278" s="139"/>
      <x:c r="G8278" s="139"/>
      <x:c r="H8278" s="139"/>
      <x:c r="I8278" s="266" t="n">
        <x:f>INT((ROW()-ROW($I$46))/((CARROT_CAP+1)*(MESCLUN_CAP+1)))</x:f>
        <x:v>12</x:v>
      </x:c>
      <x:c r="J8278" s="266" t="n">
        <x:f>MOD(INT((ROW()-ROW($I$46))/(MESCLUN_CAP+1)),CARROT_CAP+1)</x:f>
        <x:v>13</x:v>
      </x:c>
      <x:c r="K8278" s="266" t="n">
        <x:f>MOD(ROW()-ROW($I$46),MESCLUN_CAP+1)</x:f>
        <x:v>17</x:v>
      </x:c>
      <x:c r="L8278" s="266" t="n">
        <x:f>SUM(I8278:K8278)</x:f>
        <x:v>42</x:v>
      </x:c>
      <x:c r="M8278" s="267" t="n">
        <x:f>I8278*TOMATO_HOURS*WEEKS*(1+TOMATO_DIM)^I8278+J8278*CARROT_HOURS*WEEKS*(1+CARROT_DIM)^J8278+K8278*MESCLUN_HOURS*WEEKS*(1+MESCLUN_DIM)^K8278</x:f>
        <x:v>4872.00265214378</x:v>
      </x:c>
      <x:c r="N8278" s="267" t="n">
        <x:f>MAX(M8278-FARMER_HOURS,0)/TEMP_HOURS_PER_WORKER</x:f>
        <x:v>2.8833351750998473</x:v>
      </x:c>
      <x:c r="O8278" s="268" t="n">
        <x:f>I8278*TOMATO_PRICE+J8278*CARROT_PRICE+K8278*MESCLUN_PRICE</x:f>
        <x:v>178722</x:v>
      </x:c>
      <x:c r="P8278" s="268" t="n">
        <x:f>I8278*TOMATO_FERTILIZER+J8278*CARROT_FERTILIZER+K8278*MESCLUN_FERTILIZER</x:f>
        <x:v>31240</x:v>
      </x:c>
      <x:c r="Q8278" s="268" t="n">
        <x:f>MIN(M8278,FARMER_HOURS)*FARMER_RATE+MAX(M8278-FARMER_HOURS,0)*TEMP_RATE</x:f>
        <x:v>97083.37937749618</x:v>
      </x:c>
      <x:c r="R8278" s="268" t="n">
        <x:f>O8278-P8278-Q8278-FIXED_COST</x:f>
        <x:v>30398.62062250382</x:v>
      </x:c>
      <x:c r="S8278" s="139" t="str">
        <x:f>IF(AND(L8278&lt;=TOTAL_BED_CAP,N8278&lt;=TEMP_WORKER_CAP),"YES","NO")</x:f>
        <x:v>YES</x:v>
      </x:c>
      <x:c r="T8278" s="139" t="n">
        <x:f>IF(S8278="YES",R8278,-1E+99)</x:f>
        <x:v>30398.62062250382</x:v>
      </x:c>
    </x:row>
    <x:row r="8279">
      <x:c r="A8279" s="139"/>
      <x:c r="B8279" s="139"/>
      <x:c r="C8279" s="139"/>
      <x:c r="D8279" s="139"/>
      <x:c r="E8279" s="139"/>
      <x:c r="F8279" s="139"/>
      <x:c r="G8279" s="139"/>
      <x:c r="H8279" s="139"/>
      <x:c r="I8279" s="266" t="n">
        <x:f>INT((ROW()-ROW($I$46))/((CARROT_CAP+1)*(MESCLUN_CAP+1)))</x:f>
        <x:v>12</x:v>
      </x:c>
      <x:c r="J8279" s="266" t="n">
        <x:f>MOD(INT((ROW()-ROW($I$46))/(MESCLUN_CAP+1)),CARROT_CAP+1)</x:f>
        <x:v>13</x:v>
      </x:c>
      <x:c r="K8279" s="266" t="n">
        <x:f>MOD(ROW()-ROW($I$46),MESCLUN_CAP+1)</x:f>
        <x:v>18</x:v>
      </x:c>
      <x:c r="L8279" s="266" t="n">
        <x:f>SUM(I8279:K8279)</x:f>
        <x:v>43</x:v>
      </x:c>
      <x:c r="M8279" s="267" t="n">
        <x:f>I8279*TOMATO_HOURS*WEEKS*(1+TOMATO_DIM)^I8279+J8279*CARROT_HOURS*WEEKS*(1+CARROT_DIM)^J8279+K8279*MESCLUN_HOURS*WEEKS*(1+MESCLUN_DIM)^K8279</x:f>
        <x:v>4940.089643602368</x:v>
      </x:c>
      <x:c r="N8279" s="267" t="n">
        <x:f>MAX(M8279-FARMER_HOURS,0)/TEMP_HOURS_PER_WORKER</x:f>
        <x:v>2.9306178080571996</x:v>
      </x:c>
      <x:c r="O8279" s="268" t="n">
        <x:f>I8279*TOMATO_PRICE+J8279*CARROT_PRICE+K8279*MESCLUN_PRICE</x:f>
        <x:v>181422</x:v>
      </x:c>
      <x:c r="P8279" s="268" t="n">
        <x:f>I8279*TOMATO_FERTILIZER+J8279*CARROT_FERTILIZER+K8279*MESCLUN_FERTILIZER</x:f>
        <x:v>32120</x:v>
      </x:c>
      <x:c r="Q8279" s="268" t="n">
        <x:f>MIN(M8279,FARMER_HOURS)*FARMER_RATE+MAX(M8279-FARMER_HOURS,0)*TEMP_RATE</x:f>
        <x:v>98265.44520142999</x:v>
      </x:c>
      <x:c r="R8279" s="268" t="n">
        <x:f>O8279-P8279-Q8279-FIXED_COST</x:f>
        <x:v>31036.55479857001</x:v>
      </x:c>
      <x:c r="S8279" s="139" t="str">
        <x:f>IF(AND(L8279&lt;=TOTAL_BED_CAP,N8279&lt;=TEMP_WORKER_CAP),"YES","NO")</x:f>
        <x:v>YES</x:v>
      </x:c>
      <x:c r="T8279" s="139" t="n">
        <x:f>IF(S8279="YES",R8279,-1E+99)</x:f>
        <x:v>31036.55479857001</x:v>
      </x:c>
    </x:row>
    <x:row r="8280">
      <x:c r="A8280" s="139"/>
      <x:c r="B8280" s="139"/>
      <x:c r="C8280" s="139"/>
      <x:c r="D8280" s="139"/>
      <x:c r="E8280" s="139"/>
      <x:c r="F8280" s="139"/>
      <x:c r="G8280" s="139"/>
      <x:c r="H8280" s="139"/>
      <x:c r="I8280" s="266" t="n">
        <x:f>INT((ROW()-ROW($I$46))/((CARROT_CAP+1)*(MESCLUN_CAP+1)))</x:f>
        <x:v>12</x:v>
      </x:c>
      <x:c r="J8280" s="266" t="n">
        <x:f>MOD(INT((ROW()-ROW($I$46))/(MESCLUN_CAP+1)),CARROT_CAP+1)</x:f>
        <x:v>13</x:v>
      </x:c>
      <x:c r="K8280" s="266" t="n">
        <x:f>MOD(ROW()-ROW($I$46),MESCLUN_CAP+1)</x:f>
        <x:v>19</x:v>
      </x:c>
      <x:c r="L8280" s="266" t="n">
        <x:f>SUM(I8280:K8280)</x:f>
        <x:v>44</x:v>
      </x:c>
      <x:c r="M8280" s="267" t="n">
        <x:f>I8280*TOMATO_HOURS*WEEKS*(1+TOMATO_DIM)^I8280+J8280*CARROT_HOURS*WEEKS*(1+CARROT_DIM)^J8280+K8280*MESCLUN_HOURS*WEEKS*(1+MESCLUN_DIM)^K8280</x:f>
        <x:v>5009.731172238389</x:v>
      </x:c>
      <x:c r="N8280" s="267" t="n">
        <x:f>MAX(M8280-FARMER_HOURS,0)/TEMP_HOURS_PER_WORKER</x:f>
        <x:v>2.9789799807211037</x:v>
      </x:c>
      <x:c r="O8280" s="268" t="n">
        <x:f>I8280*TOMATO_PRICE+J8280*CARROT_PRICE+K8280*MESCLUN_PRICE</x:f>
        <x:v>184122</x:v>
      </x:c>
      <x:c r="P8280" s="268" t="n">
        <x:f>I8280*TOMATO_FERTILIZER+J8280*CARROT_FERTILIZER+K8280*MESCLUN_FERTILIZER</x:f>
        <x:v>33000</x:v>
      </x:c>
      <x:c r="Q8280" s="268" t="n">
        <x:f>MIN(M8280,FARMER_HOURS)*FARMER_RATE+MAX(M8280-FARMER_HOURS,0)*TEMP_RATE</x:f>
        <x:v>99474.49951802759</x:v>
      </x:c>
      <x:c r="R8280" s="268" t="n">
        <x:f>O8280-P8280-Q8280-FIXED_COST</x:f>
        <x:v>31647.500481972413</x:v>
      </x:c>
      <x:c r="S8280" s="139" t="str">
        <x:f>IF(AND(L8280&lt;=TOTAL_BED_CAP,N8280&lt;=TEMP_WORKER_CAP),"YES","NO")</x:f>
        <x:v>YES</x:v>
      </x:c>
      <x:c r="T8280" s="139" t="n">
        <x:f>IF(S8280="YES",R8280,-1E+99)</x:f>
        <x:v>31647.500481972413</x:v>
      </x:c>
    </x:row>
    <x:row r="8281">
      <x:c r="A8281" s="139"/>
      <x:c r="B8281" s="139"/>
      <x:c r="C8281" s="139"/>
      <x:c r="D8281" s="139"/>
      <x:c r="E8281" s="139"/>
      <x:c r="F8281" s="139"/>
      <x:c r="G8281" s="139"/>
      <x:c r="H8281" s="139"/>
      <x:c r="I8281" s="266" t="n">
        <x:f>INT((ROW()-ROW($I$46))/((CARROT_CAP+1)*(MESCLUN_CAP+1)))</x:f>
        <x:v>12</x:v>
      </x:c>
      <x:c r="J8281" s="266" t="n">
        <x:f>MOD(INT((ROW()-ROW($I$46))/(MESCLUN_CAP+1)),CARROT_CAP+1)</x:f>
        <x:v>13</x:v>
      </x:c>
      <x:c r="K8281" s="266" t="n">
        <x:f>MOD(ROW()-ROW($I$46),MESCLUN_CAP+1)</x:f>
        <x:v>20</x:v>
      </x:c>
      <x:c r="L8281" s="266" t="n">
        <x:f>SUM(I8281:K8281)</x:f>
        <x:v>45</x:v>
      </x:c>
      <x:c r="M8281" s="267" t="n">
        <x:f>I8281*TOMATO_HOURS*WEEKS*(1+TOMATO_DIM)^I8281+J8281*CARROT_HOURS*WEEKS*(1+CARROT_DIM)^J8281+K8281*MESCLUN_HOURS*WEEKS*(1+MESCLUN_DIM)^K8281</x:f>
        <x:v>5080.955462888866</x:v>
      </x:c>
      <x:c r="N8281" s="267" t="n">
        <x:f>MAX(M8281-FARMER_HOURS,0)/TEMP_HOURS_PER_WORKER</x:f>
        <x:v>3.0284412936728238</x:v>
      </x:c>
      <x:c r="O8281" s="268" t="n">
        <x:f>I8281*TOMATO_PRICE+J8281*CARROT_PRICE+K8281*MESCLUN_PRICE</x:f>
        <x:v>186822</x:v>
      </x:c>
      <x:c r="P8281" s="268" t="n">
        <x:f>I8281*TOMATO_FERTILIZER+J8281*CARROT_FERTILIZER+K8281*MESCLUN_FERTILIZER</x:f>
        <x:v>33880</x:v>
      </x:c>
      <x:c r="Q8281" s="268" t="n">
        <x:f>MIN(M8281,FARMER_HOURS)*FARMER_RATE+MAX(M8281-FARMER_HOURS,0)*TEMP_RATE</x:f>
        <x:v>100711.0323418206</x:v>
      </x:c>
      <x:c r="R8281" s="268" t="n">
        <x:f>O8281-P8281-Q8281-FIXED_COST</x:f>
        <x:v>32230.967658179405</x:v>
      </x:c>
      <x:c r="S8281" s="139" t="str">
        <x:f>IF(AND(L8281&lt;=TOTAL_BED_CAP,N8281&lt;=TEMP_WORKER_CAP),"YES","NO")</x:f>
        <x:v>YES</x:v>
      </x:c>
      <x:c r="T8281" s="139" t="n">
        <x:f>IF(S8281="YES",R8281,-1E+99)</x:f>
        <x:v>32230.967658179405</x:v>
      </x:c>
    </x:row>
    <x:row r="8282">
      <x:c r="A8282" s="139"/>
      <x:c r="B8282" s="139"/>
      <x:c r="C8282" s="139"/>
      <x:c r="D8282" s="139"/>
      <x:c r="E8282" s="139"/>
      <x:c r="F8282" s="139"/>
      <x:c r="G8282" s="139"/>
      <x:c r="H8282" s="139"/>
      <x:c r="I8282" s="266" t="n">
        <x:f>INT((ROW()-ROW($I$46))/((CARROT_CAP+1)*(MESCLUN_CAP+1)))</x:f>
        <x:v>12</x:v>
      </x:c>
      <x:c r="J8282" s="266" t="n">
        <x:f>MOD(INT((ROW()-ROW($I$46))/(MESCLUN_CAP+1)),CARROT_CAP+1)</x:f>
        <x:v>13</x:v>
      </x:c>
      <x:c r="K8282" s="266" t="n">
        <x:f>MOD(ROW()-ROW($I$46),MESCLUN_CAP+1)</x:f>
        <x:v>21</x:v>
      </x:c>
      <x:c r="L8282" s="266" t="n">
        <x:f>SUM(I8282:K8282)</x:f>
        <x:v>46</x:v>
      </x:c>
      <x:c r="M8282" s="267" t="n">
        <x:f>I8282*TOMATO_HOURS*WEEKS*(1+TOMATO_DIM)^I8282+J8282*CARROT_HOURS*WEEKS*(1+CARROT_DIM)^J8282+K8282*MESCLUN_HOURS*WEEKS*(1+MESCLUN_DIM)^K8282</x:f>
        <x:v>5153.79120311531</x:v>
      </x:c>
      <x:c r="N8282" s="267" t="n">
        <x:f>MAX(M8282-FARMER_HOURS,0)/TEMP_HOURS_PER_WORKER</x:f>
        <x:v>3.079021668830076</x:v>
      </x:c>
      <x:c r="O8282" s="268" t="n">
        <x:f>I8282*TOMATO_PRICE+J8282*CARROT_PRICE+K8282*MESCLUN_PRICE</x:f>
        <x:v>189522</x:v>
      </x:c>
      <x:c r="P8282" s="268" t="n">
        <x:f>I8282*TOMATO_FERTILIZER+J8282*CARROT_FERTILIZER+K8282*MESCLUN_FERTILIZER</x:f>
        <x:v>34760</x:v>
      </x:c>
      <x:c r="Q8282" s="268" t="n">
        <x:f>MIN(M8282,FARMER_HOURS)*FARMER_RATE+MAX(M8282-FARMER_HOURS,0)*TEMP_RATE</x:f>
        <x:v>101975.5417207519</x:v>
      </x:c>
      <x:c r="R8282" s="268" t="n">
        <x:f>O8282-P8282-Q8282-FIXED_COST</x:f>
        <x:v>32786.458279248094</x:v>
      </x:c>
      <x:c r="S8282" s="139" t="str">
        <x:f>IF(AND(L8282&lt;=TOTAL_BED_CAP,N8282&lt;=TEMP_WORKER_CAP),"YES","NO")</x:f>
        <x:v>YES</x:v>
      </x:c>
      <x:c r="T8282" s="139" t="n">
        <x:f>IF(S8282="YES",R8282,-1E+99)</x:f>
        <x:v>32786.458279248094</x:v>
      </x:c>
    </x:row>
    <x:row r="8283">
      <x:c r="A8283" s="139"/>
      <x:c r="B8283" s="139"/>
      <x:c r="C8283" s="139"/>
      <x:c r="D8283" s="139"/>
      <x:c r="E8283" s="139"/>
      <x:c r="F8283" s="139"/>
      <x:c r="G8283" s="139"/>
      <x:c r="H8283" s="139"/>
      <x:c r="I8283" s="266" t="n">
        <x:f>INT((ROW()-ROW($I$46))/((CARROT_CAP+1)*(MESCLUN_CAP+1)))</x:f>
        <x:v>12</x:v>
      </x:c>
      <x:c r="J8283" s="266" t="n">
        <x:f>MOD(INT((ROW()-ROW($I$46))/(MESCLUN_CAP+1)),CARROT_CAP+1)</x:f>
        <x:v>13</x:v>
      </x:c>
      <x:c r="K8283" s="266" t="n">
        <x:f>MOD(ROW()-ROW($I$46),MESCLUN_CAP+1)</x:f>
        <x:v>22</x:v>
      </x:c>
      <x:c r="L8283" s="266" t="n">
        <x:f>SUM(I8283:K8283)</x:f>
        <x:v>47</x:v>
      </x:c>
      <x:c r="M8283" s="267" t="n">
        <x:f>I8283*TOMATO_HOURS*WEEKS*(1+TOMATO_DIM)^I8283+J8283*CARROT_HOURS*WEEKS*(1+CARROT_DIM)^J8283+K8283*MESCLUN_HOURS*WEEKS*(1+MESCLUN_DIM)^K8283</x:f>
        <x:v>5228.2675503617065</x:v>
      </x:c>
      <x:c r="N8283" s="267" t="n">
        <x:f>MAX(M8283-FARMER_HOURS,0)/TEMP_HOURS_PER_WORKER</x:f>
        <x:v>3.130741354417852</x:v>
      </x:c>
      <x:c r="O8283" s="268" t="n">
        <x:f>I8283*TOMATO_PRICE+J8283*CARROT_PRICE+K8283*MESCLUN_PRICE</x:f>
        <x:v>192222</x:v>
      </x:c>
      <x:c r="P8283" s="268" t="n">
        <x:f>I8283*TOMATO_FERTILIZER+J8283*CARROT_FERTILIZER+K8283*MESCLUN_FERTILIZER</x:f>
        <x:v>35640</x:v>
      </x:c>
      <x:c r="Q8283" s="268" t="n">
        <x:f>MIN(M8283,FARMER_HOURS)*FARMER_RATE+MAX(M8283-FARMER_HOURS,0)*TEMP_RATE</x:f>
        <x:v>103268.53386044629</x:v>
      </x:c>
      <x:c r="R8283" s="268" t="n">
        <x:f>O8283-P8283-Q8283-FIXED_COST</x:f>
        <x:v>33313.46613955371</x:v>
      </x:c>
      <x:c r="S8283" s="139" t="str">
        <x:f>IF(AND(L8283&lt;=TOTAL_BED_CAP,N8283&lt;=TEMP_WORKER_CAP),"YES","NO")</x:f>
        <x:v>YES</x:v>
      </x:c>
      <x:c r="T8283" s="139" t="n">
        <x:f>IF(S8283="YES",R8283,-1E+99)</x:f>
        <x:v>33313.46613955371</x:v>
      </x:c>
    </x:row>
    <x:row r="8284">
      <x:c r="A8284" s="139"/>
      <x:c r="B8284" s="139"/>
      <x:c r="C8284" s="139"/>
      <x:c r="D8284" s="139"/>
      <x:c r="E8284" s="139"/>
      <x:c r="F8284" s="139"/>
      <x:c r="G8284" s="139"/>
      <x:c r="H8284" s="139"/>
      <x:c r="I8284" s="266" t="n">
        <x:f>INT((ROW()-ROW($I$46))/((CARROT_CAP+1)*(MESCLUN_CAP+1)))</x:f>
        <x:v>12</x:v>
      </x:c>
      <x:c r="J8284" s="266" t="n">
        <x:f>MOD(INT((ROW()-ROW($I$46))/(MESCLUN_CAP+1)),CARROT_CAP+1)</x:f>
        <x:v>13</x:v>
      </x:c>
      <x:c r="K8284" s="266" t="n">
        <x:f>MOD(ROW()-ROW($I$46),MESCLUN_CAP+1)</x:f>
        <x:v>23</x:v>
      </x:c>
      <x:c r="L8284" s="266" t="n">
        <x:f>SUM(I8284:K8284)</x:f>
        <x:v>48</x:v>
      </x:c>
      <x:c r="M8284" s="267" t="n">
        <x:f>I8284*TOMATO_HOURS*WEEKS*(1+TOMATO_DIM)^I8284+J8284*CARROT_HOURS*WEEKS*(1+CARROT_DIM)^J8284+K8284*MESCLUN_HOURS*WEEKS*(1+MESCLUN_DIM)^K8284</x:f>
        <x:v>5304.414139219143</x:v>
      </x:c>
      <x:c r="N8284" s="267" t="n">
        <x:f>MAX(M8284-FARMER_HOURS,0)/TEMP_HOURS_PER_WORKER</x:f>
        <x:v>3.183620930013294</x:v>
      </x:c>
      <x:c r="O8284" s="268" t="n">
        <x:f>I8284*TOMATO_PRICE+J8284*CARROT_PRICE+K8284*MESCLUN_PRICE</x:f>
        <x:v>194922</x:v>
      </x:c>
      <x:c r="P8284" s="268" t="n">
        <x:f>I8284*TOMATO_FERTILIZER+J8284*CARROT_FERTILIZER+K8284*MESCLUN_FERTILIZER</x:f>
        <x:v>36520</x:v>
      </x:c>
      <x:c r="Q8284" s="268" t="n">
        <x:f>MIN(M8284,FARMER_HOURS)*FARMER_RATE+MAX(M8284-FARMER_HOURS,0)*TEMP_RATE</x:f>
        <x:v>104590.52325033235</x:v>
      </x:c>
      <x:c r="R8284" s="268" t="n">
        <x:f>O8284-P8284-Q8284-FIXED_COST</x:f>
        <x:v>33811.47674966765</x:v>
      </x:c>
      <x:c r="S8284" s="139" t="str">
        <x:f>IF(AND(L8284&lt;=TOTAL_BED_CAP,N8284&lt;=TEMP_WORKER_CAP),"YES","NO")</x:f>
        <x:v>YES</x:v>
      </x:c>
      <x:c r="T8284" s="139" t="n">
        <x:f>IF(S8284="YES",R8284,-1E+99)</x:f>
        <x:v>33811.47674966765</x:v>
      </x:c>
    </x:row>
    <x:row r="8285">
      <x:c r="A8285" s="139"/>
      <x:c r="B8285" s="139"/>
      <x:c r="C8285" s="139"/>
      <x:c r="D8285" s="139"/>
      <x:c r="E8285" s="139"/>
      <x:c r="F8285" s="139"/>
      <x:c r="G8285" s="139"/>
      <x:c r="H8285" s="139"/>
      <x:c r="I8285" s="266" t="n">
        <x:f>INT((ROW()-ROW($I$46))/((CARROT_CAP+1)*(MESCLUN_CAP+1)))</x:f>
        <x:v>12</x:v>
      </x:c>
      <x:c r="J8285" s="266" t="n">
        <x:f>MOD(INT((ROW()-ROW($I$46))/(MESCLUN_CAP+1)),CARROT_CAP+1)</x:f>
        <x:v>13</x:v>
      </x:c>
      <x:c r="K8285" s="266" t="n">
        <x:f>MOD(ROW()-ROW($I$46),MESCLUN_CAP+1)</x:f>
        <x:v>24</x:v>
      </x:c>
      <x:c r="L8285" s="266" t="n">
        <x:f>SUM(I8285:K8285)</x:f>
        <x:v>49</x:v>
      </x:c>
      <x:c r="M8285" s="267" t="n">
        <x:f>I8285*TOMATO_HOURS*WEEKS*(1+TOMATO_DIM)^I8285+J8285*CARROT_HOURS*WEEKS*(1+CARROT_DIM)^J8285+K8285*MESCLUN_HOURS*WEEKS*(1+MESCLUN_DIM)^K8285</x:f>
        <x:v>5382.261088798638</x:v>
      </x:c>
      <x:c r="N8285" s="267" t="n">
        <x:f>MAX(M8285-FARMER_HOURS,0)/TEMP_HOURS_PER_WORKER</x:f>
        <x:v>3.237681311665721</x:v>
      </x:c>
      <x:c r="O8285" s="268" t="n">
        <x:f>I8285*TOMATO_PRICE+J8285*CARROT_PRICE+K8285*MESCLUN_PRICE</x:f>
        <x:v>197622</x:v>
      </x:c>
      <x:c r="P8285" s="268" t="n">
        <x:f>I8285*TOMATO_FERTILIZER+J8285*CARROT_FERTILIZER+K8285*MESCLUN_FERTILIZER</x:f>
        <x:v>37400</x:v>
      </x:c>
      <x:c r="Q8285" s="268" t="n">
        <x:f>MIN(M8285,FARMER_HOURS)*FARMER_RATE+MAX(M8285-FARMER_HOURS,0)*TEMP_RATE</x:f>
        <x:v>105942.03279164303</x:v>
      </x:c>
      <x:c r="R8285" s="268" t="n">
        <x:f>O8285-P8285-Q8285-FIXED_COST</x:f>
        <x:v>34279.967208356975</x:v>
      </x:c>
      <x:c r="S8285" s="139" t="str">
        <x:f>IF(AND(L8285&lt;=TOTAL_BED_CAP,N8285&lt;=TEMP_WORKER_CAP),"YES","NO")</x:f>
        <x:v>YES</x:v>
      </x:c>
      <x:c r="T8285" s="139" t="n">
        <x:f>IF(S8285="YES",R8285,-1E+99)</x:f>
        <x:v>34279.967208356975</x:v>
      </x:c>
    </x:row>
    <x:row r="8286">
      <x:c r="A8286" s="139"/>
      <x:c r="B8286" s="139"/>
      <x:c r="C8286" s="139"/>
      <x:c r="D8286" s="139"/>
      <x:c r="E8286" s="139"/>
      <x:c r="F8286" s="139"/>
      <x:c r="G8286" s="139"/>
      <x:c r="H8286" s="139"/>
      <x:c r="I8286" s="266" t="n">
        <x:f>INT((ROW()-ROW($I$46))/((CARROT_CAP+1)*(MESCLUN_CAP+1)))</x:f>
        <x:v>12</x:v>
      </x:c>
      <x:c r="J8286" s="266" t="n">
        <x:f>MOD(INT((ROW()-ROW($I$46))/(MESCLUN_CAP+1)),CARROT_CAP+1)</x:f>
        <x:v>13</x:v>
      </x:c>
      <x:c r="K8286" s="266" t="n">
        <x:f>MOD(ROW()-ROW($I$46),MESCLUN_CAP+1)</x:f>
        <x:v>25</x:v>
      </x:c>
      <x:c r="L8286" s="266" t="n">
        <x:f>SUM(I8286:K8286)</x:f>
        <x:v>50</x:v>
      </x:c>
      <x:c r="M8286" s="267" t="n">
        <x:f>I8286*TOMATO_HOURS*WEEKS*(1+TOMATO_DIM)^I8286+J8286*CARROT_HOURS*WEEKS*(1+CARROT_DIM)^J8286+K8286*MESCLUN_HOURS*WEEKS*(1+MESCLUN_DIM)^K8286</x:f>
        <x:v>5461.839010213736</x:v>
      </x:c>
      <x:c r="N8286" s="267" t="n">
        <x:f>MAX(M8286-FARMER_HOURS,0)/TEMP_HOURS_PER_WORKER</x:f>
        <x:v>3.2929437570928726</x:v>
      </x:c>
      <x:c r="O8286" s="268" t="n">
        <x:f>I8286*TOMATO_PRICE+J8286*CARROT_PRICE+K8286*MESCLUN_PRICE</x:f>
        <x:v>200322</x:v>
      </x:c>
      <x:c r="P8286" s="268" t="n">
        <x:f>I8286*TOMATO_FERTILIZER+J8286*CARROT_FERTILIZER+K8286*MESCLUN_FERTILIZER</x:f>
        <x:v>38280</x:v>
      </x:c>
      <x:c r="Q8286" s="268" t="n">
        <x:f>MIN(M8286,FARMER_HOURS)*FARMER_RATE+MAX(M8286-FARMER_HOURS,0)*TEMP_RATE</x:f>
        <x:v>107323.59392732181</x:v>
      </x:c>
      <x:c r="R8286" s="268" t="n">
        <x:f>O8286-P8286-Q8286-FIXED_COST</x:f>
        <x:v>34718.40607267819</x:v>
      </x:c>
      <x:c r="S8286" s="139" t="str">
        <x:f>IF(AND(L8286&lt;=TOTAL_BED_CAP,N8286&lt;=TEMP_WORKER_CAP),"YES","NO")</x:f>
        <x:v>YES</x:v>
      </x:c>
      <x:c r="T8286" s="139" t="n">
        <x:f>IF(S8286="YES",R8286,-1E+99)</x:f>
        <x:v>34718.40607267819</x:v>
      </x:c>
    </x:row>
    <x:row r="8287">
      <x:c r="A8287" s="139"/>
      <x:c r="B8287" s="139"/>
      <x:c r="C8287" s="139"/>
      <x:c r="D8287" s="139"/>
      <x:c r="E8287" s="139"/>
      <x:c r="F8287" s="139"/>
      <x:c r="G8287" s="139"/>
      <x:c r="H8287" s="139"/>
      <x:c r="I8287" s="266" t="n">
        <x:f>INT((ROW()-ROW($I$46))/((CARROT_CAP+1)*(MESCLUN_CAP+1)))</x:f>
        <x:v>12</x:v>
      </x:c>
      <x:c r="J8287" s="266" t="n">
        <x:f>MOD(INT((ROW()-ROW($I$46))/(MESCLUN_CAP+1)),CARROT_CAP+1)</x:f>
        <x:v>13</x:v>
      </x:c>
      <x:c r="K8287" s="266" t="n">
        <x:f>MOD(ROW()-ROW($I$46),MESCLUN_CAP+1)</x:f>
        <x:v>26</x:v>
      </x:c>
      <x:c r="L8287" s="266" t="n">
        <x:f>SUM(I8287:K8287)</x:f>
        <x:v>51</x:v>
      </x:c>
      <x:c r="M8287" s="267" t="n">
        <x:f>I8287*TOMATO_HOURS*WEEKS*(1+TOMATO_DIM)^I8287+J8287*CARROT_HOURS*WEEKS*(1+CARROT_DIM)^J8287+K8287*MESCLUN_HOURS*WEEKS*(1+MESCLUN_DIM)^K8287</x:f>
        <x:v>5543.179014174453</x:v>
      </x:c>
      <x:c r="N8287" s="267" t="n">
        <x:f>MAX(M8287-FARMER_HOURS,0)/TEMP_HOURS_PER_WORKER</x:f>
        <x:v>3.349429870954481</x:v>
      </x:c>
      <x:c r="O8287" s="268" t="n">
        <x:f>I8287*TOMATO_PRICE+J8287*CARROT_PRICE+K8287*MESCLUN_PRICE</x:f>
        <x:v>203022</x:v>
      </x:c>
      <x:c r="P8287" s="268" t="n">
        <x:f>I8287*TOMATO_FERTILIZER+J8287*CARROT_FERTILIZER+K8287*MESCLUN_FERTILIZER</x:f>
        <x:v>39160</x:v>
      </x:c>
      <x:c r="Q8287" s="268" t="n">
        <x:f>MIN(M8287,FARMER_HOURS)*FARMER_RATE+MAX(M8287-FARMER_HOURS,0)*TEMP_RATE</x:f>
        <x:v>108735.74677386203</x:v>
      </x:c>
      <x:c r="R8287" s="268" t="n">
        <x:f>O8287-P8287-Q8287-FIXED_COST</x:f>
        <x:v>35126.25322613797</x:v>
      </x:c>
      <x:c r="S8287" s="139" t="str">
        <x:f>IF(AND(L8287&lt;=TOTAL_BED_CAP,N8287&lt;=TEMP_WORKER_CAP),"YES","NO")</x:f>
        <x:v>YES</x:v>
      </x:c>
      <x:c r="T8287" s="139" t="n">
        <x:f>IF(S8287="YES",R8287,-1E+99)</x:f>
        <x:v>35126.25322613797</x:v>
      </x:c>
    </x:row>
    <x:row r="8288">
      <x:c r="A8288" s="139"/>
      <x:c r="B8288" s="139"/>
      <x:c r="C8288" s="139"/>
      <x:c r="D8288" s="139"/>
      <x:c r="E8288" s="139"/>
      <x:c r="F8288" s="139"/>
      <x:c r="G8288" s="139"/>
      <x:c r="H8288" s="139"/>
      <x:c r="I8288" s="266" t="n">
        <x:f>INT((ROW()-ROW($I$46))/((CARROT_CAP+1)*(MESCLUN_CAP+1)))</x:f>
        <x:v>12</x:v>
      </x:c>
      <x:c r="J8288" s="266" t="n">
        <x:f>MOD(INT((ROW()-ROW($I$46))/(MESCLUN_CAP+1)),CARROT_CAP+1)</x:f>
        <x:v>13</x:v>
      </x:c>
      <x:c r="K8288" s="266" t="n">
        <x:f>MOD(ROW()-ROW($I$46),MESCLUN_CAP+1)</x:f>
        <x:v>27</x:v>
      </x:c>
      <x:c r="L8288" s="266" t="n">
        <x:f>SUM(I8288:K8288)</x:f>
        <x:v>52</x:v>
      </x:c>
      <x:c r="M8288" s="267" t="n">
        <x:f>I8288*TOMATO_HOURS*WEEKS*(1+TOMATO_DIM)^I8288+J8288*CARROT_HOURS*WEEKS*(1+CARROT_DIM)^J8288+K8288*MESCLUN_HOURS*WEEKS*(1+MESCLUN_DIM)^K8288</x:f>
        <x:v>5626.312718694211</x:v>
      </x:c>
      <x:c r="N8288" s="267" t="n">
        <x:f>MAX(M8288-FARMER_HOURS,0)/TEMP_HOURS_PER_WORKER</x:f>
        <x:v>3.407161610204313</x:v>
      </x:c>
      <x:c r="O8288" s="268" t="n">
        <x:f>I8288*TOMATO_PRICE+J8288*CARROT_PRICE+K8288*MESCLUN_PRICE</x:f>
        <x:v>205722</x:v>
      </x:c>
      <x:c r="P8288" s="268" t="n">
        <x:f>I8288*TOMATO_FERTILIZER+J8288*CARROT_FERTILIZER+K8288*MESCLUN_FERTILIZER</x:f>
        <x:v>40040</x:v>
      </x:c>
      <x:c r="Q8288" s="268" t="n">
        <x:f>MIN(M8288,FARMER_HOURS)*FARMER_RATE+MAX(M8288-FARMER_HOURS,0)*TEMP_RATE</x:f>
        <x:v>110179.04025510783</x:v>
      </x:c>
      <x:c r="R8288" s="268" t="n">
        <x:f>O8288-P8288-Q8288-FIXED_COST</x:f>
        <x:v>35502.95974489217</x:v>
      </x:c>
      <x:c r="S8288" s="139" t="str">
        <x:f>IF(AND(L8288&lt;=TOTAL_BED_CAP,N8288&lt;=TEMP_WORKER_CAP),"YES","NO")</x:f>
        <x:v>YES</x:v>
      </x:c>
      <x:c r="T8288" s="139" t="n">
        <x:f>IF(S8288="YES",R8288,-1E+99)</x:f>
        <x:v>35502.95974489217</x:v>
      </x:c>
    </x:row>
    <x:row r="8289">
      <x:c r="A8289" s="139"/>
      <x:c r="B8289" s="139"/>
      <x:c r="C8289" s="139"/>
      <x:c r="D8289" s="139"/>
      <x:c r="E8289" s="139"/>
      <x:c r="F8289" s="139"/>
      <x:c r="G8289" s="139"/>
      <x:c r="H8289" s="139"/>
      <x:c r="I8289" s="266" t="n">
        <x:f>INT((ROW()-ROW($I$46))/((CARROT_CAP+1)*(MESCLUN_CAP+1)))</x:f>
        <x:v>12</x:v>
      </x:c>
      <x:c r="J8289" s="266" t="n">
        <x:f>MOD(INT((ROW()-ROW($I$46))/(MESCLUN_CAP+1)),CARROT_CAP+1)</x:f>
        <x:v>13</x:v>
      </x:c>
      <x:c r="K8289" s="266" t="n">
        <x:f>MOD(ROW()-ROW($I$46),MESCLUN_CAP+1)</x:f>
        <x:v>28</x:v>
      </x:c>
      <x:c r="L8289" s="266" t="n">
        <x:f>SUM(I8289:K8289)</x:f>
        <x:v>53</x:v>
      </x:c>
      <x:c r="M8289" s="267" t="n">
        <x:f>I8289*TOMATO_HOURS*WEEKS*(1+TOMATO_DIM)^I8289+J8289*CARROT_HOURS*WEEKS*(1+CARROT_DIM)^J8289+K8289*MESCLUN_HOURS*WEEKS*(1+MESCLUN_DIM)^K8289</x:f>
        <x:v>5711.272256911364</x:v>
      </x:c>
      <x:c r="N8289" s="267" t="n">
        <x:f>MAX(M8289-FARMER_HOURS,0)/TEMP_HOURS_PER_WORKER</x:f>
        <x:v>3.4661612895217804</x:v>
      </x:c>
      <x:c r="O8289" s="268" t="n">
        <x:f>I8289*TOMATO_PRICE+J8289*CARROT_PRICE+K8289*MESCLUN_PRICE</x:f>
        <x:v>208422</x:v>
      </x:c>
      <x:c r="P8289" s="268" t="n">
        <x:f>I8289*TOMATO_FERTILIZER+J8289*CARROT_FERTILIZER+K8289*MESCLUN_FERTILIZER</x:f>
        <x:v>40920</x:v>
      </x:c>
      <x:c r="Q8289" s="268" t="n">
        <x:f>MIN(M8289,FARMER_HOURS)*FARMER_RATE+MAX(M8289-FARMER_HOURS,0)*TEMP_RATE</x:f>
        <x:v>111654.03223804451</x:v>
      </x:c>
      <x:c r="R8289" s="268" t="n">
        <x:f>O8289-P8289-Q8289-FIXED_COST</x:f>
        <x:v>35847.967761955486</x:v>
      </x:c>
      <x:c r="S8289" s="139" t="str">
        <x:f>IF(AND(L8289&lt;=TOTAL_BED_CAP,N8289&lt;=TEMP_WORKER_CAP),"YES","NO")</x:f>
        <x:v>YES</x:v>
      </x:c>
      <x:c r="T8289" s="139" t="n">
        <x:f>IF(S8289="YES",R8289,-1E+99)</x:f>
        <x:v>35847.967761955486</x:v>
      </x:c>
    </x:row>
    <x:row r="8290">
      <x:c r="A8290" s="139"/>
      <x:c r="B8290" s="139"/>
      <x:c r="C8290" s="139"/>
      <x:c r="D8290" s="139"/>
      <x:c r="E8290" s="139"/>
      <x:c r="F8290" s="139"/>
      <x:c r="G8290" s="139"/>
      <x:c r="H8290" s="139"/>
      <x:c r="I8290" s="266" t="n">
        <x:f>INT((ROW()-ROW($I$46))/((CARROT_CAP+1)*(MESCLUN_CAP+1)))</x:f>
        <x:v>12</x:v>
      </x:c>
      <x:c r="J8290" s="266" t="n">
        <x:f>MOD(INT((ROW()-ROW($I$46))/(MESCLUN_CAP+1)),CARROT_CAP+1)</x:f>
        <x:v>13</x:v>
      </x:c>
      <x:c r="K8290" s="266" t="n">
        <x:f>MOD(ROW()-ROW($I$46),MESCLUN_CAP+1)</x:f>
        <x:v>29</x:v>
      </x:c>
      <x:c r="L8290" s="266" t="n">
        <x:f>SUM(I8290:K8290)</x:f>
        <x:v>54</x:v>
      </x:c>
      <x:c r="M8290" s="267" t="n">
        <x:f>I8290*TOMATO_HOURS*WEEKS*(1+TOMATO_DIM)^I8290+J8290*CARROT_HOURS*WEEKS*(1+CARROT_DIM)^J8290+K8290*MESCLUN_HOURS*WEEKS*(1+MESCLUN_DIM)^K8290</x:f>
        <x:v>5798.090285027018</x:v>
      </x:c>
      <x:c r="N8290" s="267" t="n">
        <x:f>MAX(M8290-FARMER_HOURS,0)/TEMP_HOURS_PER_WORKER</x:f>
        <x:v>3.526451586824318</x:v>
      </x:c>
      <x:c r="O8290" s="268" t="n">
        <x:f>I8290*TOMATO_PRICE+J8290*CARROT_PRICE+K8290*MESCLUN_PRICE</x:f>
        <x:v>211122</x:v>
      </x:c>
      <x:c r="P8290" s="268" t="n">
        <x:f>I8290*TOMATO_FERTILIZER+J8290*CARROT_FERTILIZER+K8290*MESCLUN_FERTILIZER</x:f>
        <x:v>41800</x:v>
      </x:c>
      <x:c r="Q8290" s="268" t="n">
        <x:f>MIN(M8290,FARMER_HOURS)*FARMER_RATE+MAX(M8290-FARMER_HOURS,0)*TEMP_RATE</x:f>
        <x:v>113161.28967060795</x:v>
      </x:c>
      <x:c r="R8290" s="268" t="n">
        <x:f>O8290-P8290-Q8290-FIXED_COST</x:f>
        <x:v>36160.71032939205</x:v>
      </x:c>
      <x:c r="S8290" s="139" t="str">
        <x:f>IF(AND(L8290&lt;=TOTAL_BED_CAP,N8290&lt;=TEMP_WORKER_CAP),"YES","NO")</x:f>
        <x:v>YES</x:v>
      </x:c>
      <x:c r="T8290" s="139" t="n">
        <x:f>IF(S8290="YES",R8290,-1E+99)</x:f>
        <x:v>36160.71032939205</x:v>
      </x:c>
    </x:row>
    <x:row r="8291">
      <x:c r="A8291" s="139"/>
      <x:c r="B8291" s="139"/>
      <x:c r="C8291" s="139"/>
      <x:c r="D8291" s="139"/>
      <x:c r="E8291" s="139"/>
      <x:c r="F8291" s="139"/>
      <x:c r="G8291" s="139"/>
      <x:c r="H8291" s="139"/>
      <x:c r="I8291" s="266" t="n">
        <x:f>INT((ROW()-ROW($I$46))/((CARROT_CAP+1)*(MESCLUN_CAP+1)))</x:f>
        <x:v>12</x:v>
      </x:c>
      <x:c r="J8291" s="266" t="n">
        <x:f>MOD(INT((ROW()-ROW($I$46))/(MESCLUN_CAP+1)),CARROT_CAP+1)</x:f>
        <x:v>13</x:v>
      </x:c>
      <x:c r="K8291" s="266" t="n">
        <x:f>MOD(ROW()-ROW($I$46),MESCLUN_CAP+1)</x:f>
        <x:v>30</x:v>
      </x:c>
      <x:c r="L8291" s="266" t="n">
        <x:f>SUM(I8291:K8291)</x:f>
        <x:v>55</x:v>
      </x:c>
      <x:c r="M8291" s="267" t="n">
        <x:f>I8291*TOMATO_HOURS*WEEKS*(1+TOMATO_DIM)^I8291+J8291*CARROT_HOURS*WEEKS*(1+CARROT_DIM)^J8291+K8291*MESCLUN_HOURS*WEEKS*(1+MESCLUN_DIM)^K8291</x:f>
        <x:v>5886.799990360787</x:v>
      </x:c>
      <x:c r="N8291" s="267" t="n">
        <x:f>MAX(M8291-FARMER_HOURS,0)/TEMP_HOURS_PER_WORKER</x:f>
        <x:v>3.5880555488616577</x:v>
      </x:c>
      <x:c r="O8291" s="268" t="n">
        <x:f>I8291*TOMATO_PRICE+J8291*CARROT_PRICE+K8291*MESCLUN_PRICE</x:f>
        <x:v>213822</x:v>
      </x:c>
      <x:c r="P8291" s="268" t="n">
        <x:f>I8291*TOMATO_FERTILIZER+J8291*CARROT_FERTILIZER+K8291*MESCLUN_FERTILIZER</x:f>
        <x:v>42680</x:v>
      </x:c>
      <x:c r="Q8291" s="268" t="n">
        <x:f>MIN(M8291,FARMER_HOURS)*FARMER_RATE+MAX(M8291-FARMER_HOURS,0)*TEMP_RATE</x:f>
        <x:v>114701.38872154144</x:v>
      </x:c>
      <x:c r="R8291" s="268" t="n">
        <x:f>O8291-P8291-Q8291-FIXED_COST</x:f>
        <x:v>36440.61127845856</x:v>
      </x:c>
      <x:c r="S8291" s="139" t="str">
        <x:f>IF(AND(L8291&lt;=TOTAL_BED_CAP,N8291&lt;=TEMP_WORKER_CAP),"YES","NO")</x:f>
        <x:v>YES</x:v>
      </x:c>
      <x:c r="T8291" s="139" t="n">
        <x:f>IF(S8291="YES",R8291,-1E+99)</x:f>
        <x:v>36440.61127845856</x:v>
      </x:c>
    </x:row>
    <x:row r="8292">
      <x:c r="A8292" s="139"/>
      <x:c r="B8292" s="139"/>
      <x:c r="C8292" s="139"/>
      <x:c r="D8292" s="139"/>
      <x:c r="E8292" s="139"/>
      <x:c r="F8292" s="139"/>
      <x:c r="G8292" s="139"/>
      <x:c r="H8292" s="139"/>
      <x:c r="I8292" s="266" t="n">
        <x:f>INT((ROW()-ROW($I$46))/((CARROT_CAP+1)*(MESCLUN_CAP+1)))</x:f>
        <x:v>12</x:v>
      </x:c>
      <x:c r="J8292" s="266" t="n">
        <x:f>MOD(INT((ROW()-ROW($I$46))/(MESCLUN_CAP+1)),CARROT_CAP+1)</x:f>
        <x:v>14</x:v>
      </x:c>
      <x:c r="K8292" s="266" t="n">
        <x:f>MOD(ROW()-ROW($I$46),MESCLUN_CAP+1)</x:f>
        <x:v>0</x:v>
      </x:c>
      <x:c r="L8292" s="266" t="n">
        <x:f>SUM(I8292:K8292)</x:f>
        <x:v>26</x:v>
      </x:c>
      <x:c r="M8292" s="267" t="n">
        <x:f>I8292*TOMATO_HOURS*WEEKS*(1+TOMATO_DIM)^I8292+J8292*CARROT_HOURS*WEEKS*(1+CARROT_DIM)^J8292+K8292*MESCLUN_HOURS*WEEKS*(1+MESCLUN_DIM)^K8292</x:f>
        <x:v>3982.951651667665</x:v>
      </x:c>
      <x:c r="N8292" s="267" t="n">
        <x:f>MAX(M8292-FARMER_HOURS,0)/TEMP_HOURS_PER_WORKER</x:f>
        <x:v>2.265938646991434</x:v>
      </x:c>
      <x:c r="O8292" s="268" t="n">
        <x:f>I8292*TOMATO_PRICE+J8292*CARROT_PRICE+K8292*MESCLUN_PRICE</x:f>
        <x:v>134916</x:v>
      </x:c>
      <x:c r="P8292" s="268" t="n">
        <x:f>I8292*TOMATO_FERTILIZER+J8292*CARROT_FERTILIZER+K8292*MESCLUN_FERTILIZER</x:f>
        <x:v>16720</x:v>
      </x:c>
      <x:c r="Q8292" s="268" t="n">
        <x:f>MIN(M8292,FARMER_HOURS)*FARMER_RATE+MAX(M8292-FARMER_HOURS,0)*TEMP_RATE</x:f>
        <x:v>81648.46617478585</x:v>
      </x:c>
      <x:c r="R8292" s="268" t="n">
        <x:f>O8292-P8292-Q8292-FIXED_COST</x:f>
        <x:v>16547.533825214152</x:v>
      </x:c>
      <x:c r="S8292" s="139" t="str">
        <x:f>IF(AND(L8292&lt;=TOTAL_BED_CAP,N8292&lt;=TEMP_WORKER_CAP),"YES","NO")</x:f>
        <x:v>YES</x:v>
      </x:c>
      <x:c r="T8292" s="139" t="n">
        <x:f>IF(S8292="YES",R8292,-1E+99)</x:f>
        <x:v>16547.533825214152</x:v>
      </x:c>
    </x:row>
    <x:row r="8293">
      <x:c r="A8293" s="139"/>
      <x:c r="B8293" s="139"/>
      <x:c r="C8293" s="139"/>
      <x:c r="D8293" s="139"/>
      <x:c r="E8293" s="139"/>
      <x:c r="F8293" s="139"/>
      <x:c r="G8293" s="139"/>
      <x:c r="H8293" s="139"/>
      <x:c r="I8293" s="266" t="n">
        <x:f>INT((ROW()-ROW($I$46))/((CARROT_CAP+1)*(MESCLUN_CAP+1)))</x:f>
        <x:v>12</x:v>
      </x:c>
      <x:c r="J8293" s="266" t="n">
        <x:f>MOD(INT((ROW()-ROW($I$46))/(MESCLUN_CAP+1)),CARROT_CAP+1)</x:f>
        <x:v>14</x:v>
      </x:c>
      <x:c r="K8293" s="266" t="n">
        <x:f>MOD(ROW()-ROW($I$46),MESCLUN_CAP+1)</x:f>
        <x:v>1</x:v>
      </x:c>
      <x:c r="L8293" s="266" t="n">
        <x:f>SUM(I8293:K8293)</x:f>
        <x:v>27</x:v>
      </x:c>
      <x:c r="M8293" s="267" t="n">
        <x:f>I8293*TOMATO_HOURS*WEEKS*(1+TOMATO_DIM)^I8293+J8293*CARROT_HOURS*WEEKS*(1+CARROT_DIM)^J8293+K8293*MESCLUN_HOURS*WEEKS*(1+MESCLUN_DIM)^K8293</x:f>
        <x:v>4028.514151667665</x:v>
      </x:c>
      <x:c r="N8293" s="267" t="n">
        <x:f>MAX(M8293-FARMER_HOURS,0)/TEMP_HOURS_PER_WORKER</x:f>
        <x:v>2.297579271991434</x:v>
      </x:c>
      <x:c r="O8293" s="268" t="n">
        <x:f>I8293*TOMATO_PRICE+J8293*CARROT_PRICE+K8293*MESCLUN_PRICE</x:f>
        <x:v>137616</x:v>
      </x:c>
      <x:c r="P8293" s="268" t="n">
        <x:f>I8293*TOMATO_FERTILIZER+J8293*CARROT_FERTILIZER+K8293*MESCLUN_FERTILIZER</x:f>
        <x:v>17600</x:v>
      </x:c>
      <x:c r="Q8293" s="268" t="n">
        <x:f>MIN(M8293,FARMER_HOURS)*FARMER_RATE+MAX(M8293-FARMER_HOURS,0)*TEMP_RATE</x:f>
        <x:v>82439.48179978585</x:v>
      </x:c>
      <x:c r="R8293" s="268" t="n">
        <x:f>O8293-P8293-Q8293-FIXED_COST</x:f>
        <x:v>17576.518200214152</x:v>
      </x:c>
      <x:c r="S8293" s="139" t="str">
        <x:f>IF(AND(L8293&lt;=TOTAL_BED_CAP,N8293&lt;=TEMP_WORKER_CAP),"YES","NO")</x:f>
        <x:v>YES</x:v>
      </x:c>
      <x:c r="T8293" s="139" t="n">
        <x:f>IF(S8293="YES",R8293,-1E+99)</x:f>
        <x:v>17576.518200214152</x:v>
      </x:c>
    </x:row>
    <x:row r="8294">
      <x:c r="A8294" s="139"/>
      <x:c r="B8294" s="139"/>
      <x:c r="C8294" s="139"/>
      <x:c r="D8294" s="139"/>
      <x:c r="E8294" s="139"/>
      <x:c r="F8294" s="139"/>
      <x:c r="G8294" s="139"/>
      <x:c r="H8294" s="139"/>
      <x:c r="I8294" s="266" t="n">
        <x:f>INT((ROW()-ROW($I$46))/((CARROT_CAP+1)*(MESCLUN_CAP+1)))</x:f>
        <x:v>12</x:v>
      </x:c>
      <x:c r="J8294" s="266" t="n">
        <x:f>MOD(INT((ROW()-ROW($I$46))/(MESCLUN_CAP+1)),CARROT_CAP+1)</x:f>
        <x:v>14</x:v>
      </x:c>
      <x:c r="K8294" s="266" t="n">
        <x:f>MOD(ROW()-ROW($I$46),MESCLUN_CAP+1)</x:f>
        <x:v>2</x:v>
      </x:c>
      <x:c r="L8294" s="266" t="n">
        <x:f>SUM(I8294:K8294)</x:f>
        <x:v>28</x:v>
      </x:c>
      <x:c r="M8294" s="267" t="n">
        <x:f>I8294*TOMATO_HOURS*WEEKS*(1+TOMATO_DIM)^I8294+J8294*CARROT_HOURS*WEEKS*(1+CARROT_DIM)^J8294+K8294*MESCLUN_HOURS*WEEKS*(1+MESCLUN_DIM)^K8294</x:f>
        <x:v>4075.215714167665</x:v>
      </x:c>
      <x:c r="N8294" s="267" t="n">
        <x:f>MAX(M8294-FARMER_HOURS,0)/TEMP_HOURS_PER_WORKER</x:f>
        <x:v>2.330010912616434</x:v>
      </x:c>
      <x:c r="O8294" s="268" t="n">
        <x:f>I8294*TOMATO_PRICE+J8294*CARROT_PRICE+K8294*MESCLUN_PRICE</x:f>
        <x:v>140316</x:v>
      </x:c>
      <x:c r="P8294" s="268" t="n">
        <x:f>I8294*TOMATO_FERTILIZER+J8294*CARROT_FERTILIZER+K8294*MESCLUN_FERTILIZER</x:f>
        <x:v>18480</x:v>
      </x:c>
      <x:c r="Q8294" s="268" t="n">
        <x:f>MIN(M8294,FARMER_HOURS)*FARMER_RATE+MAX(M8294-FARMER_HOURS,0)*TEMP_RATE</x:f>
        <x:v>83250.27281541085</x:v>
      </x:c>
      <x:c r="R8294" s="268" t="n">
        <x:f>O8294-P8294-Q8294-FIXED_COST</x:f>
        <x:v>18585.727184589152</x:v>
      </x:c>
      <x:c r="S8294" s="139" t="str">
        <x:f>IF(AND(L8294&lt;=TOTAL_BED_CAP,N8294&lt;=TEMP_WORKER_CAP),"YES","NO")</x:f>
        <x:v>YES</x:v>
      </x:c>
      <x:c r="T8294" s="139" t="n">
        <x:f>IF(S8294="YES",R8294,-1E+99)</x:f>
        <x:v>18585.727184589152</x:v>
      </x:c>
    </x:row>
    <x:row r="8295">
      <x:c r="A8295" s="139"/>
      <x:c r="B8295" s="139"/>
      <x:c r="C8295" s="139"/>
      <x:c r="D8295" s="139"/>
      <x:c r="E8295" s="139"/>
      <x:c r="F8295" s="139"/>
      <x:c r="G8295" s="139"/>
      <x:c r="H8295" s="139"/>
      <x:c r="I8295" s="266" t="n">
        <x:f>INT((ROW()-ROW($I$46))/((CARROT_CAP+1)*(MESCLUN_CAP+1)))</x:f>
        <x:v>12</x:v>
      </x:c>
      <x:c r="J8295" s="266" t="n">
        <x:f>MOD(INT((ROW()-ROW($I$46))/(MESCLUN_CAP+1)),CARROT_CAP+1)</x:f>
        <x:v>14</x:v>
      </x:c>
      <x:c r="K8295" s="266" t="n">
        <x:f>MOD(ROW()-ROW($I$46),MESCLUN_CAP+1)</x:f>
        <x:v>3</x:v>
      </x:c>
      <x:c r="L8295" s="266" t="n">
        <x:f>SUM(I8295:K8295)</x:f>
        <x:v>29</x:v>
      </x:c>
      <x:c r="M8295" s="267" t="n">
        <x:f>I8295*TOMATO_HOURS*WEEKS*(1+TOMATO_DIM)^I8295+J8295*CARROT_HOURS*WEEKS*(1+CARROT_DIM)^J8295+K8295*MESCLUN_HOURS*WEEKS*(1+MESCLUN_DIM)^K8295</x:f>
        <x:v>4123.07769658954</x:v>
      </x:c>
      <x:c r="N8295" s="267" t="n">
        <x:f>MAX(M8295-FARMER_HOURS,0)/TEMP_HOURS_PER_WORKER</x:f>
        <x:v>2.363248400409403</x:v>
      </x:c>
      <x:c r="O8295" s="268" t="n">
        <x:f>I8295*TOMATO_PRICE+J8295*CARROT_PRICE+K8295*MESCLUN_PRICE</x:f>
        <x:v>143016</x:v>
      </x:c>
      <x:c r="P8295" s="268" t="n">
        <x:f>I8295*TOMATO_FERTILIZER+J8295*CARROT_FERTILIZER+K8295*MESCLUN_FERTILIZER</x:f>
        <x:v>19360</x:v>
      </x:c>
      <x:c r="Q8295" s="268" t="n">
        <x:f>MIN(M8295,FARMER_HOURS)*FARMER_RATE+MAX(M8295-FARMER_HOURS,0)*TEMP_RATE</x:f>
        <x:v>84081.21001023508</x:v>
      </x:c>
      <x:c r="R8295" s="268" t="n">
        <x:f>O8295-P8295-Q8295-FIXED_COST</x:f>
        <x:v>19574.78998976492</x:v>
      </x:c>
      <x:c r="S8295" s="139" t="str">
        <x:f>IF(AND(L8295&lt;=TOTAL_BED_CAP,N8295&lt;=TEMP_WORKER_CAP),"YES","NO")</x:f>
        <x:v>YES</x:v>
      </x:c>
      <x:c r="T8295" s="139" t="n">
        <x:f>IF(S8295="YES",R8295,-1E+99)</x:f>
        <x:v>19574.78998976492</x:v>
      </x:c>
    </x:row>
    <x:row r="8296">
      <x:c r="A8296" s="139"/>
      <x:c r="B8296" s="139"/>
      <x:c r="C8296" s="139"/>
      <x:c r="D8296" s="139"/>
      <x:c r="E8296" s="139"/>
      <x:c r="F8296" s="139"/>
      <x:c r="G8296" s="139"/>
      <x:c r="H8296" s="139"/>
      <x:c r="I8296" s="266" t="n">
        <x:f>INT((ROW()-ROW($I$46))/((CARROT_CAP+1)*(MESCLUN_CAP+1)))</x:f>
        <x:v>12</x:v>
      </x:c>
      <x:c r="J8296" s="266" t="n">
        <x:f>MOD(INT((ROW()-ROW($I$46))/(MESCLUN_CAP+1)),CARROT_CAP+1)</x:f>
        <x:v>14</x:v>
      </x:c>
      <x:c r="K8296" s="266" t="n">
        <x:f>MOD(ROW()-ROW($I$46),MESCLUN_CAP+1)</x:f>
        <x:v>4</x:v>
      </x:c>
      <x:c r="L8296" s="266" t="n">
        <x:f>SUM(I8296:K8296)</x:f>
        <x:v>30</x:v>
      </x:c>
      <x:c r="M8296" s="267" t="n">
        <x:f>I8296*TOMATO_HOURS*WEEKS*(1+TOMATO_DIM)^I8296+J8296*CARROT_HOURS*WEEKS*(1+CARROT_DIM)^J8296+K8296*MESCLUN_HOURS*WEEKS*(1+MESCLUN_DIM)^K8296</x:f>
        <x:v>4172.121812312196</x:v>
      </x:c>
      <x:c r="N8296" s="267" t="n">
        <x:f>MAX(M8296-FARMER_HOURS,0)/TEMP_HOURS_PER_WORKER</x:f>
        <x:v>2.3973068141056917</x:v>
      </x:c>
      <x:c r="O8296" s="268" t="n">
        <x:f>I8296*TOMATO_PRICE+J8296*CARROT_PRICE+K8296*MESCLUN_PRICE</x:f>
        <x:v>145716</x:v>
      </x:c>
      <x:c r="P8296" s="268" t="n">
        <x:f>I8296*TOMATO_FERTILIZER+J8296*CARROT_FERTILIZER+K8296*MESCLUN_FERTILIZER</x:f>
        <x:v>20240</x:v>
      </x:c>
      <x:c r="Q8296" s="268" t="n">
        <x:f>MIN(M8296,FARMER_HOURS)*FARMER_RATE+MAX(M8296-FARMER_HOURS,0)*TEMP_RATE</x:f>
        <x:v>84932.6703526423</x:v>
      </x:c>
      <x:c r="R8296" s="268" t="n">
        <x:f>O8296-P8296-Q8296-FIXED_COST</x:f>
        <x:v>20543.329647357707</x:v>
      </x:c>
      <x:c r="S8296" s="139" t="str">
        <x:f>IF(AND(L8296&lt;=TOTAL_BED_CAP,N8296&lt;=TEMP_WORKER_CAP),"YES","NO")</x:f>
        <x:v>YES</x:v>
      </x:c>
      <x:c r="T8296" s="139" t="n">
        <x:f>IF(S8296="YES",R8296,-1E+99)</x:f>
        <x:v>20543.329647357707</x:v>
      </x:c>
    </x:row>
    <x:row r="8297">
      <x:c r="A8297" s="139"/>
      <x:c r="B8297" s="139"/>
      <x:c r="C8297" s="139"/>
      <x:c r="D8297" s="139"/>
      <x:c r="E8297" s="139"/>
      <x:c r="F8297" s="139"/>
      <x:c r="G8297" s="139"/>
      <x:c r="H8297" s="139"/>
      <x:c r="I8297" s="266" t="n">
        <x:f>INT((ROW()-ROW($I$46))/((CARROT_CAP+1)*(MESCLUN_CAP+1)))</x:f>
        <x:v>12</x:v>
      </x:c>
      <x:c r="J8297" s="266" t="n">
        <x:f>MOD(INT((ROW()-ROW($I$46))/(MESCLUN_CAP+1)),CARROT_CAP+1)</x:f>
        <x:v>14</x:v>
      </x:c>
      <x:c r="K8297" s="266" t="n">
        <x:f>MOD(ROW()-ROW($I$46),MESCLUN_CAP+1)</x:f>
        <x:v>5</x:v>
      </x:c>
      <x:c r="L8297" s="266" t="n">
        <x:f>SUM(I8297:K8297)</x:f>
        <x:v>31</x:v>
      </x:c>
      <x:c r="M8297" s="267" t="n">
        <x:f>I8297*TOMATO_HOURS*WEEKS*(1+TOMATO_DIM)^I8297+J8297*CARROT_HOURS*WEEKS*(1+CARROT_DIM)^J8297+K8297*MESCLUN_HOURS*WEEKS*(1+MESCLUN_DIM)^K8297</x:f>
        <x:v>4222.3701362333995</x:v>
      </x:c>
      <x:c r="N8297" s="267" t="n">
        <x:f>MAX(M8297-FARMER_HOURS,0)/TEMP_HOURS_PER_WORKER</x:f>
        <x:v>2.432201483495416</x:v>
      </x:c>
      <x:c r="O8297" s="268" t="n">
        <x:f>I8297*TOMATO_PRICE+J8297*CARROT_PRICE+K8297*MESCLUN_PRICE</x:f>
        <x:v>148416</x:v>
      </x:c>
      <x:c r="P8297" s="268" t="n">
        <x:f>I8297*TOMATO_FERTILIZER+J8297*CARROT_FERTILIZER+K8297*MESCLUN_FERTILIZER</x:f>
        <x:v>21120</x:v>
      </x:c>
      <x:c r="Q8297" s="268" t="n">
        <x:f>MIN(M8297,FARMER_HOURS)*FARMER_RATE+MAX(M8297-FARMER_HOURS,0)*TEMP_RATE</x:f>
        <x:v>85805.0370873854</x:v>
      </x:c>
      <x:c r="R8297" s="268" t="n">
        <x:f>O8297-P8297-Q8297-FIXED_COST</x:f>
        <x:v>21490.962912614603</x:v>
      </x:c>
      <x:c r="S8297" s="139" t="str">
        <x:f>IF(AND(L8297&lt;=TOTAL_BED_CAP,N8297&lt;=TEMP_WORKER_CAP),"YES","NO")</x:f>
        <x:v>YES</x:v>
      </x:c>
      <x:c r="T8297" s="139" t="n">
        <x:f>IF(S8297="YES",R8297,-1E+99)</x:f>
        <x:v>21490.962912614603</x:v>
      </x:c>
    </x:row>
    <x:row r="8298">
      <x:c r="A8298" s="139"/>
      <x:c r="B8298" s="139"/>
      <x:c r="C8298" s="139"/>
      <x:c r="D8298" s="139"/>
      <x:c r="E8298" s="139"/>
      <x:c r="F8298" s="139"/>
      <x:c r="G8298" s="139"/>
      <x:c r="H8298" s="139"/>
      <x:c r="I8298" s="266" t="n">
        <x:f>INT((ROW()-ROW($I$46))/((CARROT_CAP+1)*(MESCLUN_CAP+1)))</x:f>
        <x:v>12</x:v>
      </x:c>
      <x:c r="J8298" s="266" t="n">
        <x:f>MOD(INT((ROW()-ROW($I$46))/(MESCLUN_CAP+1)),CARROT_CAP+1)</x:f>
        <x:v>14</x:v>
      </x:c>
      <x:c r="K8298" s="266" t="n">
        <x:f>MOD(ROW()-ROW($I$46),MESCLUN_CAP+1)</x:f>
        <x:v>6</x:v>
      </x:c>
      <x:c r="L8298" s="266" t="n">
        <x:f>SUM(I8298:K8298)</x:f>
        <x:v>32</x:v>
      </x:c>
      <x:c r="M8298" s="267" t="n">
        <x:f>I8298*TOMATO_HOURS*WEEKS*(1+TOMATO_DIM)^I8298+J8298*CARROT_HOURS*WEEKS*(1+CARROT_DIM)^J8298+K8298*MESCLUN_HOURS*WEEKS*(1+MESCLUN_DIM)^K8298</x:f>
        <x:v>4273.845110415033</x:v>
      </x:c>
      <x:c r="N8298" s="267" t="n">
        <x:f>MAX(M8298-FARMER_HOURS,0)/TEMP_HOURS_PER_WORKER</x:f>
        <x:v>2.4679479933437727</x:v>
      </x:c>
      <x:c r="O8298" s="268" t="n">
        <x:f>I8298*TOMATO_PRICE+J8298*CARROT_PRICE+K8298*MESCLUN_PRICE</x:f>
        <x:v>151116</x:v>
      </x:c>
      <x:c r="P8298" s="268" t="n">
        <x:f>I8298*TOMATO_FERTILIZER+J8298*CARROT_FERTILIZER+K8298*MESCLUN_FERTILIZER</x:f>
        <x:v>22000</x:v>
      </x:c>
      <x:c r="Q8298" s="268" t="n">
        <x:f>MIN(M8298,FARMER_HOURS)*FARMER_RATE+MAX(M8298-FARMER_HOURS,0)*TEMP_RATE</x:f>
        <x:v>86698.69983359432</x:v>
      </x:c>
      <x:c r="R8298" s="268" t="n">
        <x:f>O8298-P8298-Q8298-FIXED_COST</x:f>
        <x:v>22417.30016640568</x:v>
      </x:c>
      <x:c r="S8298" s="139" t="str">
        <x:f>IF(AND(L8298&lt;=TOTAL_BED_CAP,N8298&lt;=TEMP_WORKER_CAP),"YES","NO")</x:f>
        <x:v>YES</x:v>
      </x:c>
      <x:c r="T8298" s="139" t="n">
        <x:f>IF(S8298="YES",R8298,-1E+99)</x:f>
        <x:v>22417.30016640568</x:v>
      </x:c>
    </x:row>
    <x:row r="8299">
      <x:c r="A8299" s="139"/>
      <x:c r="B8299" s="139"/>
      <x:c r="C8299" s="139"/>
      <x:c r="D8299" s="139"/>
      <x:c r="E8299" s="139"/>
      <x:c r="F8299" s="139"/>
      <x:c r="G8299" s="139"/>
      <x:c r="H8299" s="139"/>
      <x:c r="I8299" s="266" t="n">
        <x:f>INT((ROW()-ROW($I$46))/((CARROT_CAP+1)*(MESCLUN_CAP+1)))</x:f>
        <x:v>12</x:v>
      </x:c>
      <x:c r="J8299" s="266" t="n">
        <x:f>MOD(INT((ROW()-ROW($I$46))/(MESCLUN_CAP+1)),CARROT_CAP+1)</x:f>
        <x:v>14</x:v>
      </x:c>
      <x:c r="K8299" s="266" t="n">
        <x:f>MOD(ROW()-ROW($I$46),MESCLUN_CAP+1)</x:f>
        <x:v>7</x:v>
      </x:c>
      <x:c r="L8299" s="266" t="n">
        <x:f>SUM(I8299:K8299)</x:f>
        <x:v>33</x:v>
      </x:c>
      <x:c r="M8299" s="267" t="n">
        <x:f>I8299*TOMATO_HOURS*WEEKS*(1+TOMATO_DIM)^I8299+J8299*CARROT_HOURS*WEEKS*(1+CARROT_DIM)^J8299+K8299*MESCLUN_HOURS*WEEKS*(1+MESCLUN_DIM)^K8299</x:f>
        <x:v>4326.5695498129935</x:v>
      </x:c>
      <x:c r="N8299" s="267" t="n">
        <x:f>MAX(M8299-FARMER_HOURS,0)/TEMP_HOURS_PER_WORKER</x:f>
        <x:v>2.5045621873701345</x:v>
      </x:c>
      <x:c r="O8299" s="268" t="n">
        <x:f>I8299*TOMATO_PRICE+J8299*CARROT_PRICE+K8299*MESCLUN_PRICE</x:f>
        <x:v>153816</x:v>
      </x:c>
      <x:c r="P8299" s="268" t="n">
        <x:f>I8299*TOMATO_FERTILIZER+J8299*CARROT_FERTILIZER+K8299*MESCLUN_FERTILIZER</x:f>
        <x:v>22880</x:v>
      </x:c>
      <x:c r="Q8299" s="268" t="n">
        <x:f>MIN(M8299,FARMER_HOURS)*FARMER_RATE+MAX(M8299-FARMER_HOURS,0)*TEMP_RATE</x:f>
        <x:v>87614.05468425335</x:v>
      </x:c>
      <x:c r="R8299" s="268" t="n">
        <x:f>O8299-P8299-Q8299-FIXED_COST</x:f>
        <x:v>23321.94531574665</x:v>
      </x:c>
      <x:c r="S8299" s="139" t="str">
        <x:f>IF(AND(L8299&lt;=TOTAL_BED_CAP,N8299&lt;=TEMP_WORKER_CAP),"YES","NO")</x:f>
        <x:v>YES</x:v>
      </x:c>
      <x:c r="T8299" s="139" t="n">
        <x:f>IF(S8299="YES",R8299,-1E+99)</x:f>
        <x:v>23321.94531574665</x:v>
      </x:c>
    </x:row>
    <x:row r="8300">
      <x:c r="A8300" s="139"/>
      <x:c r="B8300" s="139"/>
      <x:c r="C8300" s="139"/>
      <x:c r="D8300" s="139"/>
      <x:c r="E8300" s="139"/>
      <x:c r="F8300" s="139"/>
      <x:c r="G8300" s="139"/>
      <x:c r="H8300" s="139"/>
      <x:c r="I8300" s="266" t="n">
        <x:f>INT((ROW()-ROW($I$46))/((CARROT_CAP+1)*(MESCLUN_CAP+1)))</x:f>
        <x:v>12</x:v>
      </x:c>
      <x:c r="J8300" s="266" t="n">
        <x:f>MOD(INT((ROW()-ROW($I$46))/(MESCLUN_CAP+1)),CARROT_CAP+1)</x:f>
        <x:v>14</x:v>
      </x:c>
      <x:c r="K8300" s="266" t="n">
        <x:f>MOD(ROW()-ROW($I$46),MESCLUN_CAP+1)</x:f>
        <x:v>8</x:v>
      </x:c>
      <x:c r="L8300" s="266" t="n">
        <x:f>SUM(I8300:K8300)</x:f>
        <x:v>34</x:v>
      </x:c>
      <x:c r="M8300" s="267" t="n">
        <x:f>I8300*TOMATO_HOURS*WEEKS*(1+TOMATO_DIM)^I8300+J8300*CARROT_HOURS*WEEKS*(1+CARROT_DIM)^J8300+K8300*MESCLUN_HOURS*WEEKS*(1+MESCLUN_DIM)^K8300</x:f>
        <x:v>4380.566648092973</x:v>
      </x:c>
      <x:c r="N8300" s="267" t="n">
        <x:f>MAX(M8300-FARMER_HOURS,0)/TEMP_HOURS_PER_WORKER</x:f>
        <x:v>2.542060172286787</x:v>
      </x:c>
      <x:c r="O8300" s="268" t="n">
        <x:f>I8300*TOMATO_PRICE+J8300*CARROT_PRICE+K8300*MESCLUN_PRICE</x:f>
        <x:v>156516</x:v>
      </x:c>
      <x:c r="P8300" s="268" t="n">
        <x:f>I8300*TOMATO_FERTILIZER+J8300*CARROT_FERTILIZER+K8300*MESCLUN_FERTILIZER</x:f>
        <x:v>23760</x:v>
      </x:c>
      <x:c r="Q8300" s="268" t="n">
        <x:f>MIN(M8300,FARMER_HOURS)*FARMER_RATE+MAX(M8300-FARMER_HOURS,0)*TEMP_RATE</x:f>
        <x:v>88551.50430716967</x:v>
      </x:c>
      <x:c r="R8300" s="268" t="n">
        <x:f>O8300-P8300-Q8300-FIXED_COST</x:f>
        <x:v>24204.49569283033</x:v>
      </x:c>
      <x:c r="S8300" s="139" t="str">
        <x:f>IF(AND(L8300&lt;=TOTAL_BED_CAP,N8300&lt;=TEMP_WORKER_CAP),"YES","NO")</x:f>
        <x:v>YES</x:v>
      </x:c>
      <x:c r="T8300" s="139" t="n">
        <x:f>IF(S8300="YES",R8300,-1E+99)</x:f>
        <x:v>24204.49569283033</x:v>
      </x:c>
    </x:row>
    <x:row r="8301">
      <x:c r="A8301" s="139"/>
      <x:c r="B8301" s="139"/>
      <x:c r="C8301" s="139"/>
      <x:c r="D8301" s="139"/>
      <x:c r="E8301" s="139"/>
      <x:c r="F8301" s="139"/>
      <x:c r="G8301" s="139"/>
      <x:c r="H8301" s="139"/>
      <x:c r="I8301" s="266" t="n">
        <x:f>INT((ROW()-ROW($I$46))/((CARROT_CAP+1)*(MESCLUN_CAP+1)))</x:f>
        <x:v>12</x:v>
      </x:c>
      <x:c r="J8301" s="266" t="n">
        <x:f>MOD(INT((ROW()-ROW($I$46))/(MESCLUN_CAP+1)),CARROT_CAP+1)</x:f>
        <x:v>14</x:v>
      </x:c>
      <x:c r="K8301" s="266" t="n">
        <x:f>MOD(ROW()-ROW($I$46),MESCLUN_CAP+1)</x:f>
        <x:v>9</x:v>
      </x:c>
      <x:c r="L8301" s="266" t="n">
        <x:f>SUM(I8301:K8301)</x:f>
        <x:v>35</x:v>
      </x:c>
      <x:c r="M8301" s="267" t="n">
        <x:f>I8301*TOMATO_HOURS*WEEKS*(1+TOMATO_DIM)^I8301+J8301*CARROT_HOURS*WEEKS*(1+CARROT_DIM)^J8301+K8301*MESCLUN_HOURS*WEEKS*(1+MESCLUN_DIM)^K8301</x:f>
        <x:v>4435.859983533368</x:v>
      </x:c>
      <x:c r="N8301" s="267" t="n">
        <x:f>MAX(M8301-FARMER_HOURS,0)/TEMP_HOURS_PER_WORKER</x:f>
        <x:v>2.5804583218981723</x:v>
      </x:c>
      <x:c r="O8301" s="268" t="n">
        <x:f>I8301*TOMATO_PRICE+J8301*CARROT_PRICE+K8301*MESCLUN_PRICE</x:f>
        <x:v>159216</x:v>
      </x:c>
      <x:c r="P8301" s="268" t="n">
        <x:f>I8301*TOMATO_FERTILIZER+J8301*CARROT_FERTILIZER+K8301*MESCLUN_FERTILIZER</x:f>
        <x:v>24640</x:v>
      </x:c>
      <x:c r="Q8301" s="268" t="n">
        <x:f>MIN(M8301,FARMER_HOURS)*FARMER_RATE+MAX(M8301-FARMER_HOURS,0)*TEMP_RATE</x:f>
        <x:v>89511.4580474543</x:v>
      </x:c>
      <x:c r="R8301" s="268" t="n">
        <x:f>O8301-P8301-Q8301-FIXED_COST</x:f>
        <x:v>25064.541952545696</x:v>
      </x:c>
      <x:c r="S8301" s="139" t="str">
        <x:f>IF(AND(L8301&lt;=TOTAL_BED_CAP,N8301&lt;=TEMP_WORKER_CAP),"YES","NO")</x:f>
        <x:v>YES</x:v>
      </x:c>
      <x:c r="T8301" s="139" t="n">
        <x:f>IF(S8301="YES",R8301,-1E+99)</x:f>
        <x:v>25064.541952545696</x:v>
      </x:c>
    </x:row>
    <x:row r="8302">
      <x:c r="A8302" s="139"/>
      <x:c r="B8302" s="139"/>
      <x:c r="C8302" s="139"/>
      <x:c r="D8302" s="139"/>
      <x:c r="E8302" s="139"/>
      <x:c r="F8302" s="139"/>
      <x:c r="G8302" s="139"/>
      <x:c r="H8302" s="139"/>
      <x:c r="I8302" s="266" t="n">
        <x:f>INT((ROW()-ROW($I$46))/((CARROT_CAP+1)*(MESCLUN_CAP+1)))</x:f>
        <x:v>12</x:v>
      </x:c>
      <x:c r="J8302" s="266" t="n">
        <x:f>MOD(INT((ROW()-ROW($I$46))/(MESCLUN_CAP+1)),CARROT_CAP+1)</x:f>
        <x:v>14</x:v>
      </x:c>
      <x:c r="K8302" s="266" t="n">
        <x:f>MOD(ROW()-ROW($I$46),MESCLUN_CAP+1)</x:f>
        <x:v>10</x:v>
      </x:c>
      <x:c r="L8302" s="266" t="n">
        <x:f>SUM(I8302:K8302)</x:f>
        <x:v>36</x:v>
      </x:c>
      <x:c r="M8302" s="267" t="n">
        <x:f>I8302*TOMATO_HOURS*WEEKS*(1+TOMATO_DIM)^I8302+J8302*CARROT_HOURS*WEEKS*(1+CARROT_DIM)^J8302+K8302*MESCLUN_HOURS*WEEKS*(1+MESCLUN_DIM)^K8302</x:f>
        <x:v>4492.47352501658</x:v>
      </x:c>
      <x:c r="N8302" s="267" t="n">
        <x:f>MAX(M8302-FARMER_HOURS,0)/TEMP_HOURS_PER_WORKER</x:f>
        <x:v>2.619773281261514</x:v>
      </x:c>
      <x:c r="O8302" s="268" t="n">
        <x:f>I8302*TOMATO_PRICE+J8302*CARROT_PRICE+K8302*MESCLUN_PRICE</x:f>
        <x:v>161916</x:v>
      </x:c>
      <x:c r="P8302" s="268" t="n">
        <x:f>I8302*TOMATO_FERTILIZER+J8302*CARROT_FERTILIZER+K8302*MESCLUN_FERTILIZER</x:f>
        <x:v>25520</x:v>
      </x:c>
      <x:c r="Q8302" s="268" t="n">
        <x:f>MIN(M8302,FARMER_HOURS)*FARMER_RATE+MAX(M8302-FARMER_HOURS,0)*TEMP_RATE</x:f>
        <x:v>90494.33203153785</x:v>
      </x:c>
      <x:c r="R8302" s="268" t="n">
        <x:f>O8302-P8302-Q8302-FIXED_COST</x:f>
        <x:v>25901.66796846215</x:v>
      </x:c>
      <x:c r="S8302" s="139" t="str">
        <x:f>IF(AND(L8302&lt;=TOTAL_BED_CAP,N8302&lt;=TEMP_WORKER_CAP),"YES","NO")</x:f>
        <x:v>YES</x:v>
      </x:c>
      <x:c r="T8302" s="139" t="n">
        <x:f>IF(S8302="YES",R8302,-1E+99)</x:f>
        <x:v>25901.66796846215</x:v>
      </x:c>
    </x:row>
    <x:row r="8303">
      <x:c r="A8303" s="139"/>
      <x:c r="B8303" s="139"/>
      <x:c r="C8303" s="139"/>
      <x:c r="D8303" s="139"/>
      <x:c r="E8303" s="139"/>
      <x:c r="F8303" s="139"/>
      <x:c r="G8303" s="139"/>
      <x:c r="H8303" s="139"/>
      <x:c r="I8303" s="266" t="n">
        <x:f>INT((ROW()-ROW($I$46))/((CARROT_CAP+1)*(MESCLUN_CAP+1)))</x:f>
        <x:v>12</x:v>
      </x:c>
      <x:c r="J8303" s="266" t="n">
        <x:f>MOD(INT((ROW()-ROW($I$46))/(MESCLUN_CAP+1)),CARROT_CAP+1)</x:f>
        <x:v>14</x:v>
      </x:c>
      <x:c r="K8303" s="266" t="n">
        <x:f>MOD(ROW()-ROW($I$46),MESCLUN_CAP+1)</x:f>
        <x:v>11</x:v>
      </x:c>
      <x:c r="L8303" s="266" t="n">
        <x:f>SUM(I8303:K8303)</x:f>
        <x:v>37</x:v>
      </x:c>
      <x:c r="M8303" s="267" t="n">
        <x:f>I8303*TOMATO_HOURS*WEEKS*(1+TOMATO_DIM)^I8303+J8303*CARROT_HOURS*WEEKS*(1+CARROT_DIM)^J8303+K8303*MESCLUN_HOURS*WEEKS*(1+MESCLUN_DIM)^K8303</x:f>
        <x:v>4550.43163811002</x:v>
      </x:c>
      <x:c r="N8303" s="267" t="n">
        <x:f>MAX(M8303-FARMER_HOURS,0)/TEMP_HOURS_PER_WORKER</x:f>
        <x:v>2.660021970909736</x:v>
      </x:c>
      <x:c r="O8303" s="268" t="n">
        <x:f>I8303*TOMATO_PRICE+J8303*CARROT_PRICE+K8303*MESCLUN_PRICE</x:f>
        <x:v>164616</x:v>
      </x:c>
      <x:c r="P8303" s="268" t="n">
        <x:f>I8303*TOMATO_FERTILIZER+J8303*CARROT_FERTILIZER+K8303*MESCLUN_FERTILIZER</x:f>
        <x:v>26400</x:v>
      </x:c>
      <x:c r="Q8303" s="268" t="n">
        <x:f>MIN(M8303,FARMER_HOURS)*FARMER_RATE+MAX(M8303-FARMER_HOURS,0)*TEMP_RATE</x:f>
        <x:v>91500.5492727434</x:v>
      </x:c>
      <x:c r="R8303" s="268" t="n">
        <x:f>O8303-P8303-Q8303-FIXED_COST</x:f>
        <x:v>26715.450727256597</x:v>
      </x:c>
      <x:c r="S8303" s="139" t="str">
        <x:f>IF(AND(L8303&lt;=TOTAL_BED_CAP,N8303&lt;=TEMP_WORKER_CAP),"YES","NO")</x:f>
        <x:v>YES</x:v>
      </x:c>
      <x:c r="T8303" s="139" t="n">
        <x:f>IF(S8303="YES",R8303,-1E+99)</x:f>
        <x:v>26715.450727256597</x:v>
      </x:c>
    </x:row>
    <x:row r="8304">
      <x:c r="A8304" s="139"/>
      <x:c r="B8304" s="139"/>
      <x:c r="C8304" s="139"/>
      <x:c r="D8304" s="139"/>
      <x:c r="E8304" s="139"/>
      <x:c r="F8304" s="139"/>
      <x:c r="G8304" s="139"/>
      <x:c r="H8304" s="139"/>
      <x:c r="I8304" s="266" t="n">
        <x:f>INT((ROW()-ROW($I$46))/((CARROT_CAP+1)*(MESCLUN_CAP+1)))</x:f>
        <x:v>12</x:v>
      </x:c>
      <x:c r="J8304" s="266" t="n">
        <x:f>MOD(INT((ROW()-ROW($I$46))/(MESCLUN_CAP+1)),CARROT_CAP+1)</x:f>
        <x:v>14</x:v>
      </x:c>
      <x:c r="K8304" s="266" t="n">
        <x:f>MOD(ROW()-ROW($I$46),MESCLUN_CAP+1)</x:f>
        <x:v>12</x:v>
      </x:c>
      <x:c r="L8304" s="266" t="n">
        <x:f>SUM(I8304:K8304)</x:f>
        <x:v>38</x:v>
      </x:c>
      <x:c r="M8304" s="267" t="n">
        <x:f>I8304*TOMATO_HOURS*WEEKS*(1+TOMATO_DIM)^I8304+J8304*CARROT_HOURS*WEEKS*(1+CARROT_DIM)^J8304+K8304*MESCLUN_HOURS*WEEKS*(1+MESCLUN_DIM)^K8304</x:f>
        <x:v>4609.759091238084</x:v>
      </x:c>
      <x:c r="N8304" s="267" t="n">
        <x:f>MAX(M8304-FARMER_HOURS,0)/TEMP_HOURS_PER_WORKER</x:f>
        <x:v>2.7012215911375583</x:v>
      </x:c>
      <x:c r="O8304" s="268" t="n">
        <x:f>I8304*TOMATO_PRICE+J8304*CARROT_PRICE+K8304*MESCLUN_PRICE</x:f>
        <x:v>167316</x:v>
      </x:c>
      <x:c r="P8304" s="268" t="n">
        <x:f>I8304*TOMATO_FERTILIZER+J8304*CARROT_FERTILIZER+K8304*MESCLUN_FERTILIZER</x:f>
        <x:v>27280</x:v>
      </x:c>
      <x:c r="Q8304" s="268" t="n">
        <x:f>MIN(M8304,FARMER_HOURS)*FARMER_RATE+MAX(M8304-FARMER_HOURS,0)*TEMP_RATE</x:f>
        <x:v>92530.53977843895</x:v>
      </x:c>
      <x:c r="R8304" s="268" t="n">
        <x:f>O8304-P8304-Q8304-FIXED_COST</x:f>
        <x:v>27505.46022156105</x:v>
      </x:c>
      <x:c r="S8304" s="139" t="str">
        <x:f>IF(AND(L8304&lt;=TOTAL_BED_CAP,N8304&lt;=TEMP_WORKER_CAP),"YES","NO")</x:f>
        <x:v>YES</x:v>
      </x:c>
      <x:c r="T8304" s="139" t="n">
        <x:f>IF(S8304="YES",R8304,-1E+99)</x:f>
        <x:v>27505.46022156105</x:v>
      </x:c>
    </x:row>
    <x:row r="8305">
      <x:c r="A8305" s="139"/>
      <x:c r="B8305" s="139"/>
      <x:c r="C8305" s="139"/>
      <x:c r="D8305" s="139"/>
      <x:c r="E8305" s="139"/>
      <x:c r="F8305" s="139"/>
      <x:c r="G8305" s="139"/>
      <x:c r="H8305" s="139"/>
      <x:c r="I8305" s="266" t="n">
        <x:f>INT((ROW()-ROW($I$46))/((CARROT_CAP+1)*(MESCLUN_CAP+1)))</x:f>
        <x:v>12</x:v>
      </x:c>
      <x:c r="J8305" s="266" t="n">
        <x:f>MOD(INT((ROW()-ROW($I$46))/(MESCLUN_CAP+1)),CARROT_CAP+1)</x:f>
        <x:v>14</x:v>
      </x:c>
      <x:c r="K8305" s="266" t="n">
        <x:f>MOD(ROW()-ROW($I$46),MESCLUN_CAP+1)</x:f>
        <x:v>13</x:v>
      </x:c>
      <x:c r="L8305" s="266" t="n">
        <x:f>SUM(I8305:K8305)</x:f>
        <x:v>39</x:v>
      </x:c>
      <x:c r="M8305" s="267" t="n">
        <x:f>I8305*TOMATO_HOURS*WEEKS*(1+TOMATO_DIM)^I8305+J8305*CARROT_HOURS*WEEKS*(1+CARROT_DIM)^J8305+K8305*MESCLUN_HOURS*WEEKS*(1+MESCLUN_DIM)^K8305</x:f>
        <x:v>4670.481061946468</x:v>
      </x:c>
      <x:c r="N8305" s="267" t="n">
        <x:f>MAX(M8305-FARMER_HOURS,0)/TEMP_HOURS_PER_WORKER</x:f>
        <x:v>2.7433896263517137</x:v>
      </x:c>
      <x:c r="O8305" s="268" t="n">
        <x:f>I8305*TOMATO_PRICE+J8305*CARROT_PRICE+K8305*MESCLUN_PRICE</x:f>
        <x:v>170016</x:v>
      </x:c>
      <x:c r="P8305" s="268" t="n">
        <x:f>I8305*TOMATO_FERTILIZER+J8305*CARROT_FERTILIZER+K8305*MESCLUN_FERTILIZER</x:f>
        <x:v>28160</x:v>
      </x:c>
      <x:c r="Q8305" s="268" t="n">
        <x:f>MIN(M8305,FARMER_HOURS)*FARMER_RATE+MAX(M8305-FARMER_HOURS,0)*TEMP_RATE</x:f>
        <x:v>93584.74065879284</x:v>
      </x:c>
      <x:c r="R8305" s="268" t="n">
        <x:f>O8305-P8305-Q8305-FIXED_COST</x:f>
        <x:v>28271.25934120716</x:v>
      </x:c>
      <x:c r="S8305" s="139" t="str">
        <x:f>IF(AND(L8305&lt;=TOTAL_BED_CAP,N8305&lt;=TEMP_WORKER_CAP),"YES","NO")</x:f>
        <x:v>YES</x:v>
      </x:c>
      <x:c r="T8305" s="139" t="n">
        <x:f>IF(S8305="YES",R8305,-1E+99)</x:f>
        <x:v>28271.25934120716</x:v>
      </x:c>
    </x:row>
    <x:row r="8306">
      <x:c r="A8306" s="139"/>
      <x:c r="B8306" s="139"/>
      <x:c r="C8306" s="139"/>
      <x:c r="D8306" s="139"/>
      <x:c r="E8306" s="139"/>
      <x:c r="F8306" s="139"/>
      <x:c r="G8306" s="139"/>
      <x:c r="H8306" s="139"/>
      <x:c r="I8306" s="266" t="n">
        <x:f>INT((ROW()-ROW($I$46))/((CARROT_CAP+1)*(MESCLUN_CAP+1)))</x:f>
        <x:v>12</x:v>
      </x:c>
      <x:c r="J8306" s="266" t="n">
        <x:f>MOD(INT((ROW()-ROW($I$46))/(MESCLUN_CAP+1)),CARROT_CAP+1)</x:f>
        <x:v>14</x:v>
      </x:c>
      <x:c r="K8306" s="266" t="n">
        <x:f>MOD(ROW()-ROW($I$46),MESCLUN_CAP+1)</x:f>
        <x:v>14</x:v>
      </x:c>
      <x:c r="L8306" s="266" t="n">
        <x:f>SUM(I8306:K8306)</x:f>
        <x:v>40</x:v>
      </x:c>
      <x:c r="M8306" s="267" t="n">
        <x:f>I8306*TOMATO_HOURS*WEEKS*(1+TOMATO_DIM)^I8306+J8306*CARROT_HOURS*WEEKS*(1+CARROT_DIM)^J8306+K8306*MESCLUN_HOURS*WEEKS*(1+MESCLUN_DIM)^K8306</x:f>
        <x:v>4732.623143260129</x:v>
      </x:c>
      <x:c r="N8306" s="267" t="n">
        <x:f>MAX(M8306-FARMER_HOURS,0)/TEMP_HOURS_PER_WORKER</x:f>
        <x:v>2.7865438494862005</x:v>
      </x:c>
      <x:c r="O8306" s="268" t="n">
        <x:f>I8306*TOMATO_PRICE+J8306*CARROT_PRICE+K8306*MESCLUN_PRICE</x:f>
        <x:v>172716</x:v>
      </x:c>
      <x:c r="P8306" s="268" t="n">
        <x:f>I8306*TOMATO_FERTILIZER+J8306*CARROT_FERTILIZER+K8306*MESCLUN_FERTILIZER</x:f>
        <x:v>29040</x:v>
      </x:c>
      <x:c r="Q8306" s="268" t="n">
        <x:f>MIN(M8306,FARMER_HOURS)*FARMER_RATE+MAX(M8306-FARMER_HOURS,0)*TEMP_RATE</x:f>
        <x:v>94663.59623715501</x:v>
      </x:c>
      <x:c r="R8306" s="268" t="n">
        <x:f>O8306-P8306-Q8306-FIXED_COST</x:f>
        <x:v>29012.403762844988</x:v>
      </x:c>
      <x:c r="S8306" s="139" t="str">
        <x:f>IF(AND(L8306&lt;=TOTAL_BED_CAP,N8306&lt;=TEMP_WORKER_CAP),"YES","NO")</x:f>
        <x:v>YES</x:v>
      </x:c>
      <x:c r="T8306" s="139" t="n">
        <x:f>IF(S8306="YES",R8306,-1E+99)</x:f>
        <x:v>29012.403762844988</x:v>
      </x:c>
    </x:row>
    <x:row r="8307">
      <x:c r="A8307" s="139"/>
      <x:c r="B8307" s="139"/>
      <x:c r="C8307" s="139"/>
      <x:c r="D8307" s="139"/>
      <x:c r="E8307" s="139"/>
      <x:c r="F8307" s="139"/>
      <x:c r="G8307" s="139"/>
      <x:c r="H8307" s="139"/>
      <x:c r="I8307" s="266" t="n">
        <x:f>INT((ROW()-ROW($I$46))/((CARROT_CAP+1)*(MESCLUN_CAP+1)))</x:f>
        <x:v>12</x:v>
      </x:c>
      <x:c r="J8307" s="266" t="n">
        <x:f>MOD(INT((ROW()-ROW($I$46))/(MESCLUN_CAP+1)),CARROT_CAP+1)</x:f>
        <x:v>14</x:v>
      </x:c>
      <x:c r="K8307" s="266" t="n">
        <x:f>MOD(ROW()-ROW($I$46),MESCLUN_CAP+1)</x:f>
        <x:v>15</x:v>
      </x:c>
      <x:c r="L8307" s="266" t="n">
        <x:f>SUM(I8307:K8307)</x:f>
        <x:v>41</x:v>
      </x:c>
      <x:c r="M8307" s="267" t="n">
        <x:f>I8307*TOMATO_HOURS*WEEKS*(1+TOMATO_DIM)^I8307+J8307*CARROT_HOURS*WEEKS*(1+CARROT_DIM)^J8307+K8307*MESCLUN_HOURS*WEEKS*(1+MESCLUN_DIM)^K8307</x:f>
        <x:v>4796.2113501362755</x:v>
      </x:c>
      <x:c r="N8307" s="267" t="n">
        <x:f>MAX(M8307-FARMER_HOURS,0)/TEMP_HOURS_PER_WORKER</x:f>
        <x:v>2.8307023264835247</x:v>
      </x:c>
      <x:c r="O8307" s="268" t="n">
        <x:f>I8307*TOMATO_PRICE+J8307*CARROT_PRICE+K8307*MESCLUN_PRICE</x:f>
        <x:v>175416</x:v>
      </x:c>
      <x:c r="P8307" s="268" t="n">
        <x:f>I8307*TOMATO_FERTILIZER+J8307*CARROT_FERTILIZER+K8307*MESCLUN_FERTILIZER</x:f>
        <x:v>29920</x:v>
      </x:c>
      <x:c r="Q8307" s="268" t="n">
        <x:f>MIN(M8307,FARMER_HOURS)*FARMER_RATE+MAX(M8307-FARMER_HOURS,0)*TEMP_RATE</x:f>
        <x:v>95767.55816208811</x:v>
      </x:c>
      <x:c r="R8307" s="268" t="n">
        <x:f>O8307-P8307-Q8307-FIXED_COST</x:f>
        <x:v>29728.441837911887</x:v>
      </x:c>
      <x:c r="S8307" s="139" t="str">
        <x:f>IF(AND(L8307&lt;=TOTAL_BED_CAP,N8307&lt;=TEMP_WORKER_CAP),"YES","NO")</x:f>
        <x:v>YES</x:v>
      </x:c>
      <x:c r="T8307" s="139" t="n">
        <x:f>IF(S8307="YES",R8307,-1E+99)</x:f>
        <x:v>29728.441837911887</x:v>
      </x:c>
    </x:row>
    <x:row r="8308">
      <x:c r="A8308" s="139"/>
      <x:c r="B8308" s="139"/>
      <x:c r="C8308" s="139"/>
      <x:c r="D8308" s="139"/>
      <x:c r="E8308" s="139"/>
      <x:c r="F8308" s="139"/>
      <x:c r="G8308" s="139"/>
      <x:c r="H8308" s="139"/>
      <x:c r="I8308" s="266" t="n">
        <x:f>INT((ROW()-ROW($I$46))/((CARROT_CAP+1)*(MESCLUN_CAP+1)))</x:f>
        <x:v>12</x:v>
      </x:c>
      <x:c r="J8308" s="266" t="n">
        <x:f>MOD(INT((ROW()-ROW($I$46))/(MESCLUN_CAP+1)),CARROT_CAP+1)</x:f>
        <x:v>14</x:v>
      </x:c>
      <x:c r="K8308" s="266" t="n">
        <x:f>MOD(ROW()-ROW($I$46),MESCLUN_CAP+1)</x:f>
        <x:v>16</x:v>
      </x:c>
      <x:c r="L8308" s="266" t="n">
        <x:f>SUM(I8308:K8308)</x:f>
        <x:v>42</x:v>
      </x:c>
      <x:c r="M8308" s="267" t="n">
        <x:f>I8308*TOMATO_HOURS*WEEKS*(1+TOMATO_DIM)^I8308+J8308*CARROT_HOURS*WEEKS*(1+CARROT_DIM)^J8308+K8308*MESCLUN_HOURS*WEEKS*(1+MESCLUN_DIM)^K8308</x:f>
        <x:v>4861.272126013764</x:v>
      </x:c>
      <x:c r="N8308" s="267" t="n">
        <x:f>MAX(M8308-FARMER_HOURS,0)/TEMP_HOURS_PER_WORKER</x:f>
        <x:v>2.8758834208428916</x:v>
      </x:c>
      <x:c r="O8308" s="268" t="n">
        <x:f>I8308*TOMATO_PRICE+J8308*CARROT_PRICE+K8308*MESCLUN_PRICE</x:f>
        <x:v>178116</x:v>
      </x:c>
      <x:c r="P8308" s="268" t="n">
        <x:f>I8308*TOMATO_FERTILIZER+J8308*CARROT_FERTILIZER+K8308*MESCLUN_FERTILIZER</x:f>
        <x:v>30800</x:v>
      </x:c>
      <x:c r="Q8308" s="268" t="n">
        <x:f>MIN(M8308,FARMER_HOURS)*FARMER_RATE+MAX(M8308-FARMER_HOURS,0)*TEMP_RATE</x:f>
        <x:v>96897.0855210723</x:v>
      </x:c>
      <x:c r="R8308" s="268" t="n">
        <x:f>O8308-P8308-Q8308-FIXED_COST</x:f>
        <x:v>30418.914478927705</x:v>
      </x:c>
      <x:c r="S8308" s="139" t="str">
        <x:f>IF(AND(L8308&lt;=TOTAL_BED_CAP,N8308&lt;=TEMP_WORKER_CAP),"YES","NO")</x:f>
        <x:v>YES</x:v>
      </x:c>
      <x:c r="T8308" s="139" t="n">
        <x:f>IF(S8308="YES",R8308,-1E+99)</x:f>
        <x:v>30418.914478927705</x:v>
      </x:c>
    </x:row>
    <x:row r="8309">
      <x:c r="A8309" s="139"/>
      <x:c r="B8309" s="139"/>
      <x:c r="C8309" s="139"/>
      <x:c r="D8309" s="139"/>
      <x:c r="E8309" s="139"/>
      <x:c r="F8309" s="139"/>
      <x:c r="G8309" s="139"/>
      <x:c r="H8309" s="139"/>
      <x:c r="I8309" s="266" t="n">
        <x:f>INT((ROW()-ROW($I$46))/((CARROT_CAP+1)*(MESCLUN_CAP+1)))</x:f>
        <x:v>12</x:v>
      </x:c>
      <x:c r="J8309" s="266" t="n">
        <x:f>MOD(INT((ROW()-ROW($I$46))/(MESCLUN_CAP+1)),CARROT_CAP+1)</x:f>
        <x:v>14</x:v>
      </x:c>
      <x:c r="K8309" s="266" t="n">
        <x:f>MOD(ROW()-ROW($I$46),MESCLUN_CAP+1)</x:f>
        <x:v>17</x:v>
      </x:c>
      <x:c r="L8309" s="266" t="n">
        <x:f>SUM(I8309:K8309)</x:f>
        <x:v>43</x:v>
      </x:c>
      <x:c r="M8309" s="267" t="n">
        <x:f>I8309*TOMATO_HOURS*WEEKS*(1+TOMATO_DIM)^I8309+J8309*CARROT_HOURS*WEEKS*(1+CARROT_DIM)^J8309+K8309*MESCLUN_HOURS*WEEKS*(1+MESCLUN_DIM)^K8309</x:f>
        <x:v>4927.832349460305</x:v>
      </x:c>
      <x:c r="N8309" s="267" t="n">
        <x:f>MAX(M8309-FARMER_HOURS,0)/TEMP_HOURS_PER_WORKER</x:f>
        <x:v>2.9221057982363225</x:v>
      </x:c>
      <x:c r="O8309" s="268" t="n">
        <x:f>I8309*TOMATO_PRICE+J8309*CARROT_PRICE+K8309*MESCLUN_PRICE</x:f>
        <x:v>180816</x:v>
      </x:c>
      <x:c r="P8309" s="268" t="n">
        <x:f>I8309*TOMATO_FERTILIZER+J8309*CARROT_FERTILIZER+K8309*MESCLUN_FERTILIZER</x:f>
        <x:v>31680</x:v>
      </x:c>
      <x:c r="Q8309" s="268" t="n">
        <x:f>MIN(M8309,FARMER_HOURS)*FARMER_RATE+MAX(M8309-FARMER_HOURS,0)*TEMP_RATE</x:f>
        <x:v>98052.64495590806</x:v>
      </x:c>
      <x:c r="R8309" s="268" t="n">
        <x:f>O8309-P8309-Q8309-FIXED_COST</x:f>
        <x:v>31083.355044091935</x:v>
      </x:c>
      <x:c r="S8309" s="139" t="str">
        <x:f>IF(AND(L8309&lt;=TOTAL_BED_CAP,N8309&lt;=TEMP_WORKER_CAP),"YES","NO")</x:f>
        <x:v>YES</x:v>
      </x:c>
      <x:c r="T8309" s="139" t="n">
        <x:f>IF(S8309="YES",R8309,-1E+99)</x:f>
        <x:v>31083.355044091935</x:v>
      </x:c>
    </x:row>
    <x:row r="8310">
      <x:c r="A8310" s="139"/>
      <x:c r="B8310" s="139"/>
      <x:c r="C8310" s="139"/>
      <x:c r="D8310" s="139"/>
      <x:c r="E8310" s="139"/>
      <x:c r="F8310" s="139"/>
      <x:c r="G8310" s="139"/>
      <x:c r="H8310" s="139"/>
      <x:c r="I8310" s="266" t="n">
        <x:f>INT((ROW()-ROW($I$46))/((CARROT_CAP+1)*(MESCLUN_CAP+1)))</x:f>
        <x:v>12</x:v>
      </x:c>
      <x:c r="J8310" s="266" t="n">
        <x:f>MOD(INT((ROW()-ROW($I$46))/(MESCLUN_CAP+1)),CARROT_CAP+1)</x:f>
        <x:v>14</x:v>
      </x:c>
      <x:c r="K8310" s="266" t="n">
        <x:f>MOD(ROW()-ROW($I$46),MESCLUN_CAP+1)</x:f>
        <x:v>18</x:v>
      </x:c>
      <x:c r="L8310" s="266" t="n">
        <x:f>SUM(I8310:K8310)</x:f>
        <x:v>44</x:v>
      </x:c>
      <x:c r="M8310" s="267" t="n">
        <x:f>I8310*TOMATO_HOURS*WEEKS*(1+TOMATO_DIM)^I8310+J8310*CARROT_HOURS*WEEKS*(1+CARROT_DIM)^J8310+K8310*MESCLUN_HOURS*WEEKS*(1+MESCLUN_DIM)^K8310</x:f>
        <x:v>4995.919340918892</x:v>
      </x:c>
      <x:c r="N8310" s="267" t="n">
        <x:f>MAX(M8310-FARMER_HOURS,0)/TEMP_HOURS_PER_WORKER</x:f>
        <x:v>2.969388431193675</x:v>
      </x:c>
      <x:c r="O8310" s="268" t="n">
        <x:f>I8310*TOMATO_PRICE+J8310*CARROT_PRICE+K8310*MESCLUN_PRICE</x:f>
        <x:v>183516</x:v>
      </x:c>
      <x:c r="P8310" s="268" t="n">
        <x:f>I8310*TOMATO_FERTILIZER+J8310*CARROT_FERTILIZER+K8310*MESCLUN_FERTILIZER</x:f>
        <x:v>32560</x:v>
      </x:c>
      <x:c r="Q8310" s="268" t="n">
        <x:f>MIN(M8310,FARMER_HOURS)*FARMER_RATE+MAX(M8310-FARMER_HOURS,0)*TEMP_RATE</x:f>
        <x:v>99234.71077984187</x:v>
      </x:c>
      <x:c r="R8310" s="268" t="n">
        <x:f>O8310-P8310-Q8310-FIXED_COST</x:f>
        <x:v>31721.289220158127</x:v>
      </x:c>
      <x:c r="S8310" s="139" t="str">
        <x:f>IF(AND(L8310&lt;=TOTAL_BED_CAP,N8310&lt;=TEMP_WORKER_CAP),"YES","NO")</x:f>
        <x:v>YES</x:v>
      </x:c>
      <x:c r="T8310" s="139" t="n">
        <x:f>IF(S8310="YES",R8310,-1E+99)</x:f>
        <x:v>31721.289220158127</x:v>
      </x:c>
    </x:row>
    <x:row r="8311">
      <x:c r="A8311" s="139"/>
      <x:c r="B8311" s="139"/>
      <x:c r="C8311" s="139"/>
      <x:c r="D8311" s="139"/>
      <x:c r="E8311" s="139"/>
      <x:c r="F8311" s="139"/>
      <x:c r="G8311" s="139"/>
      <x:c r="H8311" s="139"/>
      <x:c r="I8311" s="266" t="n">
        <x:f>INT((ROW()-ROW($I$46))/((CARROT_CAP+1)*(MESCLUN_CAP+1)))</x:f>
        <x:v>12</x:v>
      </x:c>
      <x:c r="J8311" s="266" t="n">
        <x:f>MOD(INT((ROW()-ROW($I$46))/(MESCLUN_CAP+1)),CARROT_CAP+1)</x:f>
        <x:v>14</x:v>
      </x:c>
      <x:c r="K8311" s="266" t="n">
        <x:f>MOD(ROW()-ROW($I$46),MESCLUN_CAP+1)</x:f>
        <x:v>19</x:v>
      </x:c>
      <x:c r="L8311" s="266" t="n">
        <x:f>SUM(I8311:K8311)</x:f>
        <x:v>45</x:v>
      </x:c>
      <x:c r="M8311" s="267" t="n">
        <x:f>I8311*TOMATO_HOURS*WEEKS*(1+TOMATO_DIM)^I8311+J8311*CARROT_HOURS*WEEKS*(1+CARROT_DIM)^J8311+K8311*MESCLUN_HOURS*WEEKS*(1+MESCLUN_DIM)^K8311</x:f>
        <x:v>5065.5608695549145</x:v>
      </x:c>
      <x:c r="N8311" s="267" t="n">
        <x:f>MAX(M8311-FARMER_HOURS,0)/TEMP_HOURS_PER_WORKER</x:f>
        <x:v>3.0177506038575794</x:v>
      </x:c>
      <x:c r="O8311" s="268" t="n">
        <x:f>I8311*TOMATO_PRICE+J8311*CARROT_PRICE+K8311*MESCLUN_PRICE</x:f>
        <x:v>186216</x:v>
      </x:c>
      <x:c r="P8311" s="268" t="n">
        <x:f>I8311*TOMATO_FERTILIZER+J8311*CARROT_FERTILIZER+K8311*MESCLUN_FERTILIZER</x:f>
        <x:v>33440</x:v>
      </x:c>
      <x:c r="Q8311" s="268" t="n">
        <x:f>MIN(M8311,FARMER_HOURS)*FARMER_RATE+MAX(M8311-FARMER_HOURS,0)*TEMP_RATE</x:f>
        <x:v>100443.76509643949</x:v>
      </x:c>
      <x:c r="R8311" s="268" t="n">
        <x:f>O8311-P8311-Q8311-FIXED_COST</x:f>
        <x:v>32332.234903560515</x:v>
      </x:c>
      <x:c r="S8311" s="139" t="str">
        <x:f>IF(AND(L8311&lt;=TOTAL_BED_CAP,N8311&lt;=TEMP_WORKER_CAP),"YES","NO")</x:f>
        <x:v>YES</x:v>
      </x:c>
      <x:c r="T8311" s="139" t="n">
        <x:f>IF(S8311="YES",R8311,-1E+99)</x:f>
        <x:v>32332.234903560515</x:v>
      </x:c>
    </x:row>
    <x:row r="8312">
      <x:c r="A8312" s="139"/>
      <x:c r="B8312" s="139"/>
      <x:c r="C8312" s="139"/>
      <x:c r="D8312" s="139"/>
      <x:c r="E8312" s="139"/>
      <x:c r="F8312" s="139"/>
      <x:c r="G8312" s="139"/>
      <x:c r="H8312" s="139"/>
      <x:c r="I8312" s="266" t="n">
        <x:f>INT((ROW()-ROW($I$46))/((CARROT_CAP+1)*(MESCLUN_CAP+1)))</x:f>
        <x:v>12</x:v>
      </x:c>
      <x:c r="J8312" s="266" t="n">
        <x:f>MOD(INT((ROW()-ROW($I$46))/(MESCLUN_CAP+1)),CARROT_CAP+1)</x:f>
        <x:v>14</x:v>
      </x:c>
      <x:c r="K8312" s="266" t="n">
        <x:f>MOD(ROW()-ROW($I$46),MESCLUN_CAP+1)</x:f>
        <x:v>20</x:v>
      </x:c>
      <x:c r="L8312" s="266" t="n">
        <x:f>SUM(I8312:K8312)</x:f>
        <x:v>46</x:v>
      </x:c>
      <x:c r="M8312" s="267" t="n">
        <x:f>I8312*TOMATO_HOURS*WEEKS*(1+TOMATO_DIM)^I8312+J8312*CARROT_HOURS*WEEKS*(1+CARROT_DIM)^J8312+K8312*MESCLUN_HOURS*WEEKS*(1+MESCLUN_DIM)^K8312</x:f>
        <x:v>5136.785160205391</x:v>
      </x:c>
      <x:c r="N8312" s="267" t="n">
        <x:f>MAX(M8312-FARMER_HOURS,0)/TEMP_HOURS_PER_WORKER</x:f>
        <x:v>3.067211916809299</x:v>
      </x:c>
      <x:c r="O8312" s="268" t="n">
        <x:f>I8312*TOMATO_PRICE+J8312*CARROT_PRICE+K8312*MESCLUN_PRICE</x:f>
        <x:v>188916</x:v>
      </x:c>
      <x:c r="P8312" s="268" t="n">
        <x:f>I8312*TOMATO_FERTILIZER+J8312*CARROT_FERTILIZER+K8312*MESCLUN_FERTILIZER</x:f>
        <x:v>34320</x:v>
      </x:c>
      <x:c r="Q8312" s="268" t="n">
        <x:f>MIN(M8312,FARMER_HOURS)*FARMER_RATE+MAX(M8312-FARMER_HOURS,0)*TEMP_RATE</x:f>
        <x:v>101680.29792023248</x:v>
      </x:c>
      <x:c r="R8312" s="268" t="n">
        <x:f>O8312-P8312-Q8312-FIXED_COST</x:f>
        <x:v>32915.70207976752</x:v>
      </x:c>
      <x:c r="S8312" s="139" t="str">
        <x:f>IF(AND(L8312&lt;=TOTAL_BED_CAP,N8312&lt;=TEMP_WORKER_CAP),"YES","NO")</x:f>
        <x:v>YES</x:v>
      </x:c>
      <x:c r="T8312" s="139" t="n">
        <x:f>IF(S8312="YES",R8312,-1E+99)</x:f>
        <x:v>32915.70207976752</x:v>
      </x:c>
    </x:row>
    <x:row r="8313">
      <x:c r="A8313" s="139"/>
      <x:c r="B8313" s="139"/>
      <x:c r="C8313" s="139"/>
      <x:c r="D8313" s="139"/>
      <x:c r="E8313" s="139"/>
      <x:c r="F8313" s="139"/>
      <x:c r="G8313" s="139"/>
      <x:c r="H8313" s="139"/>
      <x:c r="I8313" s="266" t="n">
        <x:f>INT((ROW()-ROW($I$46))/((CARROT_CAP+1)*(MESCLUN_CAP+1)))</x:f>
        <x:v>12</x:v>
      </x:c>
      <x:c r="J8313" s="266" t="n">
        <x:f>MOD(INT((ROW()-ROW($I$46))/(MESCLUN_CAP+1)),CARROT_CAP+1)</x:f>
        <x:v>14</x:v>
      </x:c>
      <x:c r="K8313" s="266" t="n">
        <x:f>MOD(ROW()-ROW($I$46),MESCLUN_CAP+1)</x:f>
        <x:v>21</x:v>
      </x:c>
      <x:c r="L8313" s="266" t="n">
        <x:f>SUM(I8313:K8313)</x:f>
        <x:v>47</x:v>
      </x:c>
      <x:c r="M8313" s="267" t="n">
        <x:f>I8313*TOMATO_HOURS*WEEKS*(1+TOMATO_DIM)^I8313+J8313*CARROT_HOURS*WEEKS*(1+CARROT_DIM)^J8313+K8313*MESCLUN_HOURS*WEEKS*(1+MESCLUN_DIM)^K8313</x:f>
        <x:v>5209.620900431835</x:v>
      </x:c>
      <x:c r="N8313" s="267" t="n">
        <x:f>MAX(M8313-FARMER_HOURS,0)/TEMP_HOURS_PER_WORKER</x:f>
        <x:v>3.1177922919665524</x:v>
      </x:c>
      <x:c r="O8313" s="268" t="n">
        <x:f>I8313*TOMATO_PRICE+J8313*CARROT_PRICE+K8313*MESCLUN_PRICE</x:f>
        <x:v>191616</x:v>
      </x:c>
      <x:c r="P8313" s="268" t="n">
        <x:f>I8313*TOMATO_FERTILIZER+J8313*CARROT_FERTILIZER+K8313*MESCLUN_FERTILIZER</x:f>
        <x:v>35200</x:v>
      </x:c>
      <x:c r="Q8313" s="268" t="n">
        <x:f>MIN(M8313,FARMER_HOURS)*FARMER_RATE+MAX(M8313-FARMER_HOURS,0)*TEMP_RATE</x:f>
        <x:v>102944.8072991638</x:v>
      </x:c>
      <x:c r="R8313" s="268" t="n">
        <x:f>O8313-P8313-Q8313-FIXED_COST</x:f>
        <x:v>33471.192700836196</x:v>
      </x:c>
      <x:c r="S8313" s="139" t="str">
        <x:f>IF(AND(L8313&lt;=TOTAL_BED_CAP,N8313&lt;=TEMP_WORKER_CAP),"YES","NO")</x:f>
        <x:v>YES</x:v>
      </x:c>
      <x:c r="T8313" s="139" t="n">
        <x:f>IF(S8313="YES",R8313,-1E+99)</x:f>
        <x:v>33471.192700836196</x:v>
      </x:c>
    </x:row>
    <x:row r="8314">
      <x:c r="A8314" s="139"/>
      <x:c r="B8314" s="139"/>
      <x:c r="C8314" s="139"/>
      <x:c r="D8314" s="139"/>
      <x:c r="E8314" s="139"/>
      <x:c r="F8314" s="139"/>
      <x:c r="G8314" s="139"/>
      <x:c r="H8314" s="139"/>
      <x:c r="I8314" s="266" t="n">
        <x:f>INT((ROW()-ROW($I$46))/((CARROT_CAP+1)*(MESCLUN_CAP+1)))</x:f>
        <x:v>12</x:v>
      </x:c>
      <x:c r="J8314" s="266" t="n">
        <x:f>MOD(INT((ROW()-ROW($I$46))/(MESCLUN_CAP+1)),CARROT_CAP+1)</x:f>
        <x:v>14</x:v>
      </x:c>
      <x:c r="K8314" s="266" t="n">
        <x:f>MOD(ROW()-ROW($I$46),MESCLUN_CAP+1)</x:f>
        <x:v>22</x:v>
      </x:c>
      <x:c r="L8314" s="266" t="n">
        <x:f>SUM(I8314:K8314)</x:f>
        <x:v>48</x:v>
      </x:c>
      <x:c r="M8314" s="267" t="n">
        <x:f>I8314*TOMATO_HOURS*WEEKS*(1+TOMATO_DIM)^I8314+J8314*CARROT_HOURS*WEEKS*(1+CARROT_DIM)^J8314+K8314*MESCLUN_HOURS*WEEKS*(1+MESCLUN_DIM)^K8314</x:f>
        <x:v>5284.097247678231</x:v>
      </x:c>
      <x:c r="N8314" s="267" t="n">
        <x:f>MAX(M8314-FARMER_HOURS,0)/TEMP_HOURS_PER_WORKER</x:f>
        <x:v>3.169511977554327</x:v>
      </x:c>
      <x:c r="O8314" s="268" t="n">
        <x:f>I8314*TOMATO_PRICE+J8314*CARROT_PRICE+K8314*MESCLUN_PRICE</x:f>
        <x:v>194316</x:v>
      </x:c>
      <x:c r="P8314" s="268" t="n">
        <x:f>I8314*TOMATO_FERTILIZER+J8314*CARROT_FERTILIZER+K8314*MESCLUN_FERTILIZER</x:f>
        <x:v>36080</x:v>
      </x:c>
      <x:c r="Q8314" s="268" t="n">
        <x:f>MIN(M8314,FARMER_HOURS)*FARMER_RATE+MAX(M8314-FARMER_HOURS,0)*TEMP_RATE</x:f>
        <x:v>104237.79943885817</x:v>
      </x:c>
      <x:c r="R8314" s="268" t="n">
        <x:f>O8314-P8314-Q8314-FIXED_COST</x:f>
        <x:v>33998.20056114183</x:v>
      </x:c>
      <x:c r="S8314" s="139" t="str">
        <x:f>IF(AND(L8314&lt;=TOTAL_BED_CAP,N8314&lt;=TEMP_WORKER_CAP),"YES","NO")</x:f>
        <x:v>YES</x:v>
      </x:c>
      <x:c r="T8314" s="139" t="n">
        <x:f>IF(S8314="YES",R8314,-1E+99)</x:f>
        <x:v>33998.20056114183</x:v>
      </x:c>
    </x:row>
    <x:row r="8315">
      <x:c r="A8315" s="139"/>
      <x:c r="B8315" s="139"/>
      <x:c r="C8315" s="139"/>
      <x:c r="D8315" s="139"/>
      <x:c r="E8315" s="139"/>
      <x:c r="F8315" s="139"/>
      <x:c r="G8315" s="139"/>
      <x:c r="H8315" s="139"/>
      <x:c r="I8315" s="266" t="n">
        <x:f>INT((ROW()-ROW($I$46))/((CARROT_CAP+1)*(MESCLUN_CAP+1)))</x:f>
        <x:v>12</x:v>
      </x:c>
      <x:c r="J8315" s="266" t="n">
        <x:f>MOD(INT((ROW()-ROW($I$46))/(MESCLUN_CAP+1)),CARROT_CAP+1)</x:f>
        <x:v>14</x:v>
      </x:c>
      <x:c r="K8315" s="266" t="n">
        <x:f>MOD(ROW()-ROW($I$46),MESCLUN_CAP+1)</x:f>
        <x:v>23</x:v>
      </x:c>
      <x:c r="L8315" s="266" t="n">
        <x:f>SUM(I8315:K8315)</x:f>
        <x:v>49</x:v>
      </x:c>
      <x:c r="M8315" s="267" t="n">
        <x:f>I8315*TOMATO_HOURS*WEEKS*(1+TOMATO_DIM)^I8315+J8315*CARROT_HOURS*WEEKS*(1+CARROT_DIM)^J8315+K8315*MESCLUN_HOURS*WEEKS*(1+MESCLUN_DIM)^K8315</x:f>
        <x:v>5360.2438365356675</x:v>
      </x:c>
      <x:c r="N8315" s="267" t="n">
        <x:f>MAX(M8315-FARMER_HOURS,0)/TEMP_HOURS_PER_WORKER</x:f>
        <x:v>3.222391553149769</x:v>
      </x:c>
      <x:c r="O8315" s="268" t="n">
        <x:f>I8315*TOMATO_PRICE+J8315*CARROT_PRICE+K8315*MESCLUN_PRICE</x:f>
        <x:v>197016</x:v>
      </x:c>
      <x:c r="P8315" s="268" t="n">
        <x:f>I8315*TOMATO_FERTILIZER+J8315*CARROT_FERTILIZER+K8315*MESCLUN_FERTILIZER</x:f>
        <x:v>36960</x:v>
      </x:c>
      <x:c r="Q8315" s="268" t="n">
        <x:f>MIN(M8315,FARMER_HOURS)*FARMER_RATE+MAX(M8315-FARMER_HOURS,0)*TEMP_RATE</x:f>
        <x:v>105559.78882874422</x:v>
      </x:c>
      <x:c r="R8315" s="268" t="n">
        <x:f>O8315-P8315-Q8315-FIXED_COST</x:f>
        <x:v>34496.21117125578</x:v>
      </x:c>
      <x:c r="S8315" s="139" t="str">
        <x:f>IF(AND(L8315&lt;=TOTAL_BED_CAP,N8315&lt;=TEMP_WORKER_CAP),"YES","NO")</x:f>
        <x:v>YES</x:v>
      </x:c>
      <x:c r="T8315" s="139" t="n">
        <x:f>IF(S8315="YES",R8315,-1E+99)</x:f>
        <x:v>34496.21117125578</x:v>
      </x:c>
    </x:row>
    <x:row r="8316">
      <x:c r="A8316" s="139"/>
      <x:c r="B8316" s="139"/>
      <x:c r="C8316" s="139"/>
      <x:c r="D8316" s="139"/>
      <x:c r="E8316" s="139"/>
      <x:c r="F8316" s="139"/>
      <x:c r="G8316" s="139"/>
      <x:c r="H8316" s="139"/>
      <x:c r="I8316" s="266" t="n">
        <x:f>INT((ROW()-ROW($I$46))/((CARROT_CAP+1)*(MESCLUN_CAP+1)))</x:f>
        <x:v>12</x:v>
      </x:c>
      <x:c r="J8316" s="266" t="n">
        <x:f>MOD(INT((ROW()-ROW($I$46))/(MESCLUN_CAP+1)),CARROT_CAP+1)</x:f>
        <x:v>14</x:v>
      </x:c>
      <x:c r="K8316" s="266" t="n">
        <x:f>MOD(ROW()-ROW($I$46),MESCLUN_CAP+1)</x:f>
        <x:v>24</x:v>
      </x:c>
      <x:c r="L8316" s="266" t="n">
        <x:f>SUM(I8316:K8316)</x:f>
        <x:v>50</x:v>
      </x:c>
      <x:c r="M8316" s="267" t="n">
        <x:f>I8316*TOMATO_HOURS*WEEKS*(1+TOMATO_DIM)^I8316+J8316*CARROT_HOURS*WEEKS*(1+CARROT_DIM)^J8316+K8316*MESCLUN_HOURS*WEEKS*(1+MESCLUN_DIM)^K8316</x:f>
        <x:v>5438.090786115163</x:v>
      </x:c>
      <x:c r="N8316" s="267" t="n">
        <x:f>MAX(M8316-FARMER_HOURS,0)/TEMP_HOURS_PER_WORKER</x:f>
        <x:v>3.2764519348021963</x:v>
      </x:c>
      <x:c r="O8316" s="268" t="n">
        <x:f>I8316*TOMATO_PRICE+J8316*CARROT_PRICE+K8316*MESCLUN_PRICE</x:f>
        <x:v>199716</x:v>
      </x:c>
      <x:c r="P8316" s="268" t="n">
        <x:f>I8316*TOMATO_FERTILIZER+J8316*CARROT_FERTILIZER+K8316*MESCLUN_FERTILIZER</x:f>
        <x:v>37840</x:v>
      </x:c>
      <x:c r="Q8316" s="268" t="n">
        <x:f>MIN(M8316,FARMER_HOURS)*FARMER_RATE+MAX(M8316-FARMER_HOURS,0)*TEMP_RATE</x:f>
        <x:v>106911.29837005491</x:v>
      </x:c>
      <x:c r="R8316" s="268" t="n">
        <x:f>O8316-P8316-Q8316-FIXED_COST</x:f>
        <x:v>34964.70162994509</x:v>
      </x:c>
      <x:c r="S8316" s="139" t="str">
        <x:f>IF(AND(L8316&lt;=TOTAL_BED_CAP,N8316&lt;=TEMP_WORKER_CAP),"YES","NO")</x:f>
        <x:v>YES</x:v>
      </x:c>
      <x:c r="T8316" s="139" t="n">
        <x:f>IF(S8316="YES",R8316,-1E+99)</x:f>
        <x:v>34964.70162994509</x:v>
      </x:c>
    </x:row>
    <x:row r="8317">
      <x:c r="A8317" s="139"/>
      <x:c r="B8317" s="139"/>
      <x:c r="C8317" s="139"/>
      <x:c r="D8317" s="139"/>
      <x:c r="E8317" s="139"/>
      <x:c r="F8317" s="139"/>
      <x:c r="G8317" s="139"/>
      <x:c r="H8317" s="139"/>
      <x:c r="I8317" s="266" t="n">
        <x:f>INT((ROW()-ROW($I$46))/((CARROT_CAP+1)*(MESCLUN_CAP+1)))</x:f>
        <x:v>12</x:v>
      </x:c>
      <x:c r="J8317" s="266" t="n">
        <x:f>MOD(INT((ROW()-ROW($I$46))/(MESCLUN_CAP+1)),CARROT_CAP+1)</x:f>
        <x:v>14</x:v>
      </x:c>
      <x:c r="K8317" s="266" t="n">
        <x:f>MOD(ROW()-ROW($I$46),MESCLUN_CAP+1)</x:f>
        <x:v>25</x:v>
      </x:c>
      <x:c r="L8317" s="266" t="n">
        <x:f>SUM(I8317:K8317)</x:f>
        <x:v>51</x:v>
      </x:c>
      <x:c r="M8317" s="267" t="n">
        <x:f>I8317*TOMATO_HOURS*WEEKS*(1+TOMATO_DIM)^I8317+J8317*CARROT_HOURS*WEEKS*(1+CARROT_DIM)^J8317+K8317*MESCLUN_HOURS*WEEKS*(1+MESCLUN_DIM)^K8317</x:f>
        <x:v>5517.668707530261</x:v>
      </x:c>
      <x:c r="N8317" s="267" t="n">
        <x:f>MAX(M8317-FARMER_HOURS,0)/TEMP_HOURS_PER_WORKER</x:f>
        <x:v>3.331714380229348</x:v>
      </x:c>
      <x:c r="O8317" s="268" t="n">
        <x:f>I8317*TOMATO_PRICE+J8317*CARROT_PRICE+K8317*MESCLUN_PRICE</x:f>
        <x:v>202416</x:v>
      </x:c>
      <x:c r="P8317" s="268" t="n">
        <x:f>I8317*TOMATO_FERTILIZER+J8317*CARROT_FERTILIZER+K8317*MESCLUN_FERTILIZER</x:f>
        <x:v>38720</x:v>
      </x:c>
      <x:c r="Q8317" s="268" t="n">
        <x:f>MIN(M8317,FARMER_HOURS)*FARMER_RATE+MAX(M8317-FARMER_HOURS,0)*TEMP_RATE</x:f>
        <x:v>108292.8595057337</x:v>
      </x:c>
      <x:c r="R8317" s="268" t="n">
        <x:f>O8317-P8317-Q8317-FIXED_COST</x:f>
        <x:v>35403.14049426631</x:v>
      </x:c>
      <x:c r="S8317" s="139" t="str">
        <x:f>IF(AND(L8317&lt;=TOTAL_BED_CAP,N8317&lt;=TEMP_WORKER_CAP),"YES","NO")</x:f>
        <x:v>YES</x:v>
      </x:c>
      <x:c r="T8317" s="139" t="n">
        <x:f>IF(S8317="YES",R8317,-1E+99)</x:f>
        <x:v>35403.14049426631</x:v>
      </x:c>
    </x:row>
    <x:row r="8318">
      <x:c r="A8318" s="139"/>
      <x:c r="B8318" s="139"/>
      <x:c r="C8318" s="139"/>
      <x:c r="D8318" s="139"/>
      <x:c r="E8318" s="139"/>
      <x:c r="F8318" s="139"/>
      <x:c r="G8318" s="139"/>
      <x:c r="H8318" s="139"/>
      <x:c r="I8318" s="266" t="n">
        <x:f>INT((ROW()-ROW($I$46))/((CARROT_CAP+1)*(MESCLUN_CAP+1)))</x:f>
        <x:v>12</x:v>
      </x:c>
      <x:c r="J8318" s="266" t="n">
        <x:f>MOD(INT((ROW()-ROW($I$46))/(MESCLUN_CAP+1)),CARROT_CAP+1)</x:f>
        <x:v>14</x:v>
      </x:c>
      <x:c r="K8318" s="266" t="n">
        <x:f>MOD(ROW()-ROW($I$46),MESCLUN_CAP+1)</x:f>
        <x:v>26</x:v>
      </x:c>
      <x:c r="L8318" s="266" t="n">
        <x:f>SUM(I8318:K8318)</x:f>
        <x:v>52</x:v>
      </x:c>
      <x:c r="M8318" s="267" t="n">
        <x:f>I8318*TOMATO_HOURS*WEEKS*(1+TOMATO_DIM)^I8318+J8318*CARROT_HOURS*WEEKS*(1+CARROT_DIM)^J8318+K8318*MESCLUN_HOURS*WEEKS*(1+MESCLUN_DIM)^K8318</x:f>
        <x:v>5599.0087114909775</x:v>
      </x:c>
      <x:c r="N8318" s="267" t="n">
        <x:f>MAX(M8318-FARMER_HOURS,0)/TEMP_HOURS_PER_WORKER</x:f>
        <x:v>3.3882004940909565</x:v>
      </x:c>
      <x:c r="O8318" s="268" t="n">
        <x:f>I8318*TOMATO_PRICE+J8318*CARROT_PRICE+K8318*MESCLUN_PRICE</x:f>
        <x:v>205116</x:v>
      </x:c>
      <x:c r="P8318" s="268" t="n">
        <x:f>I8318*TOMATO_FERTILIZER+J8318*CARROT_FERTILIZER+K8318*MESCLUN_FERTILIZER</x:f>
        <x:v>39600</x:v>
      </x:c>
      <x:c r="Q8318" s="268" t="n">
        <x:f>MIN(M8318,FARMER_HOURS)*FARMER_RATE+MAX(M8318-FARMER_HOURS,0)*TEMP_RATE</x:f>
        <x:v>109705.01235227392</x:v>
      </x:c>
      <x:c r="R8318" s="268" t="n">
        <x:f>O8318-P8318-Q8318-FIXED_COST</x:f>
        <x:v>35810.987647726084</x:v>
      </x:c>
      <x:c r="S8318" s="139" t="str">
        <x:f>IF(AND(L8318&lt;=TOTAL_BED_CAP,N8318&lt;=TEMP_WORKER_CAP),"YES","NO")</x:f>
        <x:v>YES</x:v>
      </x:c>
      <x:c r="T8318" s="139" t="n">
        <x:f>IF(S8318="YES",R8318,-1E+99)</x:f>
        <x:v>35810.987647726084</x:v>
      </x:c>
    </x:row>
    <x:row r="8319">
      <x:c r="A8319" s="139"/>
      <x:c r="B8319" s="139"/>
      <x:c r="C8319" s="139"/>
      <x:c r="D8319" s="139"/>
      <x:c r="E8319" s="139"/>
      <x:c r="F8319" s="139"/>
      <x:c r="G8319" s="139"/>
      <x:c r="H8319" s="139"/>
      <x:c r="I8319" s="266" t="n">
        <x:f>INT((ROW()-ROW($I$46))/((CARROT_CAP+1)*(MESCLUN_CAP+1)))</x:f>
        <x:v>12</x:v>
      </x:c>
      <x:c r="J8319" s="266" t="n">
        <x:f>MOD(INT((ROW()-ROW($I$46))/(MESCLUN_CAP+1)),CARROT_CAP+1)</x:f>
        <x:v>14</x:v>
      </x:c>
      <x:c r="K8319" s="266" t="n">
        <x:f>MOD(ROW()-ROW($I$46),MESCLUN_CAP+1)</x:f>
        <x:v>27</x:v>
      </x:c>
      <x:c r="L8319" s="266" t="n">
        <x:f>SUM(I8319:K8319)</x:f>
        <x:v>53</x:v>
      </x:c>
      <x:c r="M8319" s="267" t="n">
        <x:f>I8319*TOMATO_HOURS*WEEKS*(1+TOMATO_DIM)^I8319+J8319*CARROT_HOURS*WEEKS*(1+CARROT_DIM)^J8319+K8319*MESCLUN_HOURS*WEEKS*(1+MESCLUN_DIM)^K8319</x:f>
        <x:v>5682.142416010734</x:v>
      </x:c>
      <x:c r="N8319" s="267" t="n">
        <x:f>MAX(M8319-FARMER_HOURS,0)/TEMP_HOURS_PER_WORKER</x:f>
        <x:v>3.445932233340788</x:v>
      </x:c>
      <x:c r="O8319" s="268" t="n">
        <x:f>I8319*TOMATO_PRICE+J8319*CARROT_PRICE+K8319*MESCLUN_PRICE</x:f>
        <x:v>207816</x:v>
      </x:c>
      <x:c r="P8319" s="268" t="n">
        <x:f>I8319*TOMATO_FERTILIZER+J8319*CARROT_FERTILIZER+K8319*MESCLUN_FERTILIZER</x:f>
        <x:v>40480</x:v>
      </x:c>
      <x:c r="Q8319" s="268" t="n">
        <x:f>MIN(M8319,FARMER_HOURS)*FARMER_RATE+MAX(M8319-FARMER_HOURS,0)*TEMP_RATE</x:f>
        <x:v>111148.3058335197</x:v>
      </x:c>
      <x:c r="R8319" s="268" t="n">
        <x:f>O8319-P8319-Q8319-FIXED_COST</x:f>
        <x:v>36187.6941664803</x:v>
      </x:c>
      <x:c r="S8319" s="139" t="str">
        <x:f>IF(AND(L8319&lt;=TOTAL_BED_CAP,N8319&lt;=TEMP_WORKER_CAP),"YES","NO")</x:f>
        <x:v>YES</x:v>
      </x:c>
      <x:c r="T8319" s="139" t="n">
        <x:f>IF(S8319="YES",R8319,-1E+99)</x:f>
        <x:v>36187.6941664803</x:v>
      </x:c>
    </x:row>
    <x:row r="8320">
      <x:c r="A8320" s="139"/>
      <x:c r="B8320" s="139"/>
      <x:c r="C8320" s="139"/>
      <x:c r="D8320" s="139"/>
      <x:c r="E8320" s="139"/>
      <x:c r="F8320" s="139"/>
      <x:c r="G8320" s="139"/>
      <x:c r="H8320" s="139"/>
      <x:c r="I8320" s="266" t="n">
        <x:f>INT((ROW()-ROW($I$46))/((CARROT_CAP+1)*(MESCLUN_CAP+1)))</x:f>
        <x:v>12</x:v>
      </x:c>
      <x:c r="J8320" s="266" t="n">
        <x:f>MOD(INT((ROW()-ROW($I$46))/(MESCLUN_CAP+1)),CARROT_CAP+1)</x:f>
        <x:v>14</x:v>
      </x:c>
      <x:c r="K8320" s="266" t="n">
        <x:f>MOD(ROW()-ROW($I$46),MESCLUN_CAP+1)</x:f>
        <x:v>28</x:v>
      </x:c>
      <x:c r="L8320" s="266" t="n">
        <x:f>SUM(I8320:K8320)</x:f>
        <x:v>54</x:v>
      </x:c>
      <x:c r="M8320" s="267" t="n">
        <x:f>I8320*TOMATO_HOURS*WEEKS*(1+TOMATO_DIM)^I8320+J8320*CARROT_HOURS*WEEKS*(1+CARROT_DIM)^J8320+K8320*MESCLUN_HOURS*WEEKS*(1+MESCLUN_DIM)^K8320</x:f>
        <x:v>5767.101954227888</x:v>
      </x:c>
      <x:c r="N8320" s="267" t="n">
        <x:f>MAX(M8320-FARMER_HOURS,0)/TEMP_HOURS_PER_WORKER</x:f>
        <x:v>3.5049319126582557</x:v>
      </x:c>
      <x:c r="O8320" s="268" t="n">
        <x:f>I8320*TOMATO_PRICE+J8320*CARROT_PRICE+K8320*MESCLUN_PRICE</x:f>
        <x:v>210516</x:v>
      </x:c>
      <x:c r="P8320" s="268" t="n">
        <x:f>I8320*TOMATO_FERTILIZER+J8320*CARROT_FERTILIZER+K8320*MESCLUN_FERTILIZER</x:f>
        <x:v>41360</x:v>
      </x:c>
      <x:c r="Q8320" s="268" t="n">
        <x:f>MIN(M8320,FARMER_HOURS)*FARMER_RATE+MAX(M8320-FARMER_HOURS,0)*TEMP_RATE</x:f>
        <x:v>112623.2978164564</x:v>
      </x:c>
      <x:c r="R8320" s="268" t="n">
        <x:f>O8320-P8320-Q8320-FIXED_COST</x:f>
        <x:v>36532.7021835436</x:v>
      </x:c>
      <x:c r="S8320" s="139" t="str">
        <x:f>IF(AND(L8320&lt;=TOTAL_BED_CAP,N8320&lt;=TEMP_WORKER_CAP),"YES","NO")</x:f>
        <x:v>YES</x:v>
      </x:c>
      <x:c r="T8320" s="139" t="n">
        <x:f>IF(S8320="YES",R8320,-1E+99)</x:f>
        <x:v>36532.7021835436</x:v>
      </x:c>
    </x:row>
    <x:row r="8321">
      <x:c r="A8321" s="139"/>
      <x:c r="B8321" s="139"/>
      <x:c r="C8321" s="139"/>
      <x:c r="D8321" s="139"/>
      <x:c r="E8321" s="139"/>
      <x:c r="F8321" s="139"/>
      <x:c r="G8321" s="139"/>
      <x:c r="H8321" s="139"/>
      <x:c r="I8321" s="266" t="n">
        <x:f>INT((ROW()-ROW($I$46))/((CARROT_CAP+1)*(MESCLUN_CAP+1)))</x:f>
        <x:v>12</x:v>
      </x:c>
      <x:c r="J8321" s="266" t="n">
        <x:f>MOD(INT((ROW()-ROW($I$46))/(MESCLUN_CAP+1)),CARROT_CAP+1)</x:f>
        <x:v>14</x:v>
      </x:c>
      <x:c r="K8321" s="266" t="n">
        <x:f>MOD(ROW()-ROW($I$46),MESCLUN_CAP+1)</x:f>
        <x:v>29</x:v>
      </x:c>
      <x:c r="L8321" s="266" t="n">
        <x:f>SUM(I8321:K8321)</x:f>
        <x:v>55</x:v>
      </x:c>
      <x:c r="M8321" s="267" t="n">
        <x:f>I8321*TOMATO_HOURS*WEEKS*(1+TOMATO_DIM)^I8321+J8321*CARROT_HOURS*WEEKS*(1+CARROT_DIM)^J8321+K8321*MESCLUN_HOURS*WEEKS*(1+MESCLUN_DIM)^K8321</x:f>
        <x:v>5853.919982343541</x:v>
      </x:c>
      <x:c r="N8321" s="267" t="n">
        <x:f>MAX(M8321-FARMER_HOURS,0)/TEMP_HOURS_PER_WORKER</x:f>
        <x:v>3.565222209960792</x:v>
      </x:c>
      <x:c r="O8321" s="268" t="n">
        <x:f>I8321*TOMATO_PRICE+J8321*CARROT_PRICE+K8321*MESCLUN_PRICE</x:f>
        <x:v>213216</x:v>
      </x:c>
      <x:c r="P8321" s="268" t="n">
        <x:f>I8321*TOMATO_FERTILIZER+J8321*CARROT_FERTILIZER+K8321*MESCLUN_FERTILIZER</x:f>
        <x:v>42240</x:v>
      </x:c>
      <x:c r="Q8321" s="268" t="n">
        <x:f>MIN(M8321,FARMER_HOURS)*FARMER_RATE+MAX(M8321-FARMER_HOURS,0)*TEMP_RATE</x:f>
        <x:v>114130.5552490198</x:v>
      </x:c>
      <x:c r="R8321" s="268" t="n">
        <x:f>O8321-P8321-Q8321-FIXED_COST</x:f>
        <x:v>36845.4447509802</x:v>
      </x:c>
      <x:c r="S8321" s="139" t="str">
        <x:f>IF(AND(L8321&lt;=TOTAL_BED_CAP,N8321&lt;=TEMP_WORKER_CAP),"YES","NO")</x:f>
        <x:v>YES</x:v>
      </x:c>
      <x:c r="T8321" s="139" t="n">
        <x:f>IF(S8321="YES",R8321,-1E+99)</x:f>
        <x:v>36845.4447509802</x:v>
      </x:c>
    </x:row>
    <x:row r="8322">
      <x:c r="A8322" s="139"/>
      <x:c r="B8322" s="139"/>
      <x:c r="C8322" s="139"/>
      <x:c r="D8322" s="139"/>
      <x:c r="E8322" s="139"/>
      <x:c r="F8322" s="139"/>
      <x:c r="G8322" s="139"/>
      <x:c r="H8322" s="139"/>
      <x:c r="I8322" s="266" t="n">
        <x:f>INT((ROW()-ROW($I$46))/((CARROT_CAP+1)*(MESCLUN_CAP+1)))</x:f>
        <x:v>12</x:v>
      </x:c>
      <x:c r="J8322" s="266" t="n">
        <x:f>MOD(INT((ROW()-ROW($I$46))/(MESCLUN_CAP+1)),CARROT_CAP+1)</x:f>
        <x:v>14</x:v>
      </x:c>
      <x:c r="K8322" s="266" t="n">
        <x:f>MOD(ROW()-ROW($I$46),MESCLUN_CAP+1)</x:f>
        <x:v>30</x:v>
      </x:c>
      <x:c r="L8322" s="266" t="n">
        <x:f>SUM(I8322:K8322)</x:f>
        <x:v>56</x:v>
      </x:c>
      <x:c r="M8322" s="267" t="n">
        <x:f>I8322*TOMATO_HOURS*WEEKS*(1+TOMATO_DIM)^I8322+J8322*CARROT_HOURS*WEEKS*(1+CARROT_DIM)^J8322+K8322*MESCLUN_HOURS*WEEKS*(1+MESCLUN_DIM)^K8322</x:f>
        <x:v>5942.629687677311</x:v>
      </x:c>
      <x:c r="N8322" s="267" t="n">
        <x:f>MAX(M8322-FARMER_HOURS,0)/TEMP_HOURS_PER_WORKER</x:f>
        <x:v>3.626826171998133</x:v>
      </x:c>
      <x:c r="O8322" s="268" t="n">
        <x:f>I8322*TOMATO_PRICE+J8322*CARROT_PRICE+K8322*MESCLUN_PRICE</x:f>
        <x:v>215916</x:v>
      </x:c>
      <x:c r="P8322" s="268" t="n">
        <x:f>I8322*TOMATO_FERTILIZER+J8322*CARROT_FERTILIZER+K8322*MESCLUN_FERTILIZER</x:f>
        <x:v>43120</x:v>
      </x:c>
      <x:c r="Q8322" s="268" t="n">
        <x:f>MIN(M8322,FARMER_HOURS)*FARMER_RATE+MAX(M8322-FARMER_HOURS,0)*TEMP_RATE</x:f>
        <x:v>115670.65429995331</x:v>
      </x:c>
      <x:c r="R8322" s="268" t="n">
        <x:f>O8322-P8322-Q8322-FIXED_COST</x:f>
        <x:v>37125.34570004669</x:v>
      </x:c>
      <x:c r="S8322" s="139" t="str">
        <x:f>IF(AND(L8322&lt;=TOTAL_BED_CAP,N8322&lt;=TEMP_WORKER_CAP),"YES","NO")</x:f>
        <x:v>YES</x:v>
      </x:c>
      <x:c r="T8322" s="139" t="n">
        <x:f>IF(S8322="YES",R8322,-1E+99)</x:f>
        <x:v>37125.34570004669</x:v>
      </x:c>
    </x:row>
    <x:row r="8323">
      <x:c r="A8323" s="139"/>
      <x:c r="B8323" s="139"/>
      <x:c r="C8323" s="139"/>
      <x:c r="D8323" s="139"/>
      <x:c r="E8323" s="139"/>
      <x:c r="F8323" s="139"/>
      <x:c r="G8323" s="139"/>
      <x:c r="H8323" s="139"/>
      <x:c r="I8323" s="266" t="n">
        <x:f>INT((ROW()-ROW($I$46))/((CARROT_CAP+1)*(MESCLUN_CAP+1)))</x:f>
        <x:v>12</x:v>
      </x:c>
      <x:c r="J8323" s="266" t="n">
        <x:f>MOD(INT((ROW()-ROW($I$46))/(MESCLUN_CAP+1)),CARROT_CAP+1)</x:f>
        <x:v>15</x:v>
      </x:c>
      <x:c r="K8323" s="266" t="n">
        <x:f>MOD(ROW()-ROW($I$46),MESCLUN_CAP+1)</x:f>
        <x:v>0</x:v>
      </x:c>
      <x:c r="L8323" s="266" t="n">
        <x:f>SUM(I8323:K8323)</x:f>
        <x:v>27</x:v>
      </x:c>
      <x:c r="M8323" s="267" t="n">
        <x:f>I8323*TOMATO_HOURS*WEEKS*(1+TOMATO_DIM)^I8323+J8323*CARROT_HOURS*WEEKS*(1+CARROT_DIM)^J8323+K8323*MESCLUN_HOURS*WEEKS*(1+MESCLUN_DIM)^K8323</x:f>
        <x:v>4041.2368217828325</x:v>
      </x:c>
      <x:c r="N8323" s="267" t="n">
        <x:f>MAX(M8323-FARMER_HOURS,0)/TEMP_HOURS_PER_WORKER</x:f>
        <x:v>2.3064144595714113</x:v>
      </x:c>
      <x:c r="O8323" s="268" t="n">
        <x:f>I8323*TOMATO_PRICE+J8323*CARROT_PRICE+K8323*MESCLUN_PRICE</x:f>
        <x:v>137010</x:v>
      </x:c>
      <x:c r="P8323" s="268" t="n">
        <x:f>I8323*TOMATO_FERTILIZER+J8323*CARROT_FERTILIZER+K8323*MESCLUN_FERTILIZER</x:f>
        <x:v>17160</x:v>
      </x:c>
      <x:c r="Q8323" s="268" t="n">
        <x:f>MIN(M8323,FARMER_HOURS)*FARMER_RATE+MAX(M8323-FARMER_HOURS,0)*TEMP_RATE</x:f>
        <x:v>82660.36148928528</x:v>
      </x:c>
      <x:c r="R8323" s="268" t="n">
        <x:f>O8323-P8323-Q8323-FIXED_COST</x:f>
        <x:v>17189.63851071472</x:v>
      </x:c>
      <x:c r="S8323" s="139" t="str">
        <x:f>IF(AND(L8323&lt;=TOTAL_BED_CAP,N8323&lt;=TEMP_WORKER_CAP),"YES","NO")</x:f>
        <x:v>YES</x:v>
      </x:c>
      <x:c r="T8323" s="139" t="n">
        <x:f>IF(S8323="YES",R8323,-1E+99)</x:f>
        <x:v>17189.63851071472</x:v>
      </x:c>
    </x:row>
    <x:row r="8324">
      <x:c r="A8324" s="139"/>
      <x:c r="B8324" s="139"/>
      <x:c r="C8324" s="139"/>
      <x:c r="D8324" s="139"/>
      <x:c r="E8324" s="139"/>
      <x:c r="F8324" s="139"/>
      <x:c r="G8324" s="139"/>
      <x:c r="H8324" s="139"/>
      <x:c r="I8324" s="266" t="n">
        <x:f>INT((ROW()-ROW($I$46))/((CARROT_CAP+1)*(MESCLUN_CAP+1)))</x:f>
        <x:v>12</x:v>
      </x:c>
      <x:c r="J8324" s="266" t="n">
        <x:f>MOD(INT((ROW()-ROW($I$46))/(MESCLUN_CAP+1)),CARROT_CAP+1)</x:f>
        <x:v>15</x:v>
      </x:c>
      <x:c r="K8324" s="266" t="n">
        <x:f>MOD(ROW()-ROW($I$46),MESCLUN_CAP+1)</x:f>
        <x:v>1</x:v>
      </x:c>
      <x:c r="L8324" s="266" t="n">
        <x:f>SUM(I8324:K8324)</x:f>
        <x:v>28</x:v>
      </x:c>
      <x:c r="M8324" s="267" t="n">
        <x:f>I8324*TOMATO_HOURS*WEEKS*(1+TOMATO_DIM)^I8324+J8324*CARROT_HOURS*WEEKS*(1+CARROT_DIM)^J8324+K8324*MESCLUN_HOURS*WEEKS*(1+MESCLUN_DIM)^K8324</x:f>
        <x:v>4086.7993217828325</x:v>
      </x:c>
      <x:c r="N8324" s="267" t="n">
        <x:f>MAX(M8324-FARMER_HOURS,0)/TEMP_HOURS_PER_WORKER</x:f>
        <x:v>2.3380550845714114</x:v>
      </x:c>
      <x:c r="O8324" s="268" t="n">
        <x:f>I8324*TOMATO_PRICE+J8324*CARROT_PRICE+K8324*MESCLUN_PRICE</x:f>
        <x:v>139710</x:v>
      </x:c>
      <x:c r="P8324" s="268" t="n">
        <x:f>I8324*TOMATO_FERTILIZER+J8324*CARROT_FERTILIZER+K8324*MESCLUN_FERTILIZER</x:f>
        <x:v>18040</x:v>
      </x:c>
      <x:c r="Q8324" s="268" t="n">
        <x:f>MIN(M8324,FARMER_HOURS)*FARMER_RATE+MAX(M8324-FARMER_HOURS,0)*TEMP_RATE</x:f>
        <x:v>83451.37711428528</x:v>
      </x:c>
      <x:c r="R8324" s="268" t="n">
        <x:f>O8324-P8324-Q8324-FIXED_COST</x:f>
        <x:v>18218.62288571472</x:v>
      </x:c>
      <x:c r="S8324" s="139" t="str">
        <x:f>IF(AND(L8324&lt;=TOTAL_BED_CAP,N8324&lt;=TEMP_WORKER_CAP),"YES","NO")</x:f>
        <x:v>YES</x:v>
      </x:c>
      <x:c r="T8324" s="139" t="n">
        <x:f>IF(S8324="YES",R8324,-1E+99)</x:f>
        <x:v>18218.62288571472</x:v>
      </x:c>
    </x:row>
    <x:row r="8325">
      <x:c r="A8325" s="139"/>
      <x:c r="B8325" s="139"/>
      <x:c r="C8325" s="139"/>
      <x:c r="D8325" s="139"/>
      <x:c r="E8325" s="139"/>
      <x:c r="F8325" s="139"/>
      <x:c r="G8325" s="139"/>
      <x:c r="H8325" s="139"/>
      <x:c r="I8325" s="266" t="n">
        <x:f>INT((ROW()-ROW($I$46))/((CARROT_CAP+1)*(MESCLUN_CAP+1)))</x:f>
        <x:v>12</x:v>
      </x:c>
      <x:c r="J8325" s="266" t="n">
        <x:f>MOD(INT((ROW()-ROW($I$46))/(MESCLUN_CAP+1)),CARROT_CAP+1)</x:f>
        <x:v>15</x:v>
      </x:c>
      <x:c r="K8325" s="266" t="n">
        <x:f>MOD(ROW()-ROW($I$46),MESCLUN_CAP+1)</x:f>
        <x:v>2</x:v>
      </x:c>
      <x:c r="L8325" s="266" t="n">
        <x:f>SUM(I8325:K8325)</x:f>
        <x:v>29</x:v>
      </x:c>
      <x:c r="M8325" s="267" t="n">
        <x:f>I8325*TOMATO_HOURS*WEEKS*(1+TOMATO_DIM)^I8325+J8325*CARROT_HOURS*WEEKS*(1+CARROT_DIM)^J8325+K8325*MESCLUN_HOURS*WEEKS*(1+MESCLUN_DIM)^K8325</x:f>
        <x:v>4133.500884282833</x:v>
      </x:c>
      <x:c r="N8325" s="267" t="n">
        <x:f>MAX(M8325-FARMER_HOURS,0)/TEMP_HOURS_PER_WORKER</x:f>
        <x:v>2.370486725196412</x:v>
      </x:c>
      <x:c r="O8325" s="268" t="n">
        <x:f>I8325*TOMATO_PRICE+J8325*CARROT_PRICE+K8325*MESCLUN_PRICE</x:f>
        <x:v>142410</x:v>
      </x:c>
      <x:c r="P8325" s="268" t="n">
        <x:f>I8325*TOMATO_FERTILIZER+J8325*CARROT_FERTILIZER+K8325*MESCLUN_FERTILIZER</x:f>
        <x:v>18920</x:v>
      </x:c>
      <x:c r="Q8325" s="268" t="n">
        <x:f>MIN(M8325,FARMER_HOURS)*FARMER_RATE+MAX(M8325-FARMER_HOURS,0)*TEMP_RATE</x:f>
        <x:v>84262.1681299103</x:v>
      </x:c>
      <x:c r="R8325" s="268" t="n">
        <x:f>O8325-P8325-Q8325-FIXED_COST</x:f>
        <x:v>19227.831870089707</x:v>
      </x:c>
      <x:c r="S8325" s="139" t="str">
        <x:f>IF(AND(L8325&lt;=TOTAL_BED_CAP,N8325&lt;=TEMP_WORKER_CAP),"YES","NO")</x:f>
        <x:v>YES</x:v>
      </x:c>
      <x:c r="T8325" s="139" t="n">
        <x:f>IF(S8325="YES",R8325,-1E+99)</x:f>
        <x:v>19227.831870089707</x:v>
      </x:c>
    </x:row>
    <x:row r="8326">
      <x:c r="A8326" s="139"/>
      <x:c r="B8326" s="139"/>
      <x:c r="C8326" s="139"/>
      <x:c r="D8326" s="139"/>
      <x:c r="E8326" s="139"/>
      <x:c r="F8326" s="139"/>
      <x:c r="G8326" s="139"/>
      <x:c r="H8326" s="139"/>
      <x:c r="I8326" s="266" t="n">
        <x:f>INT((ROW()-ROW($I$46))/((CARROT_CAP+1)*(MESCLUN_CAP+1)))</x:f>
        <x:v>12</x:v>
      </x:c>
      <x:c r="J8326" s="266" t="n">
        <x:f>MOD(INT((ROW()-ROW($I$46))/(MESCLUN_CAP+1)),CARROT_CAP+1)</x:f>
        <x:v>15</x:v>
      </x:c>
      <x:c r="K8326" s="266" t="n">
        <x:f>MOD(ROW()-ROW($I$46),MESCLUN_CAP+1)</x:f>
        <x:v>3</x:v>
      </x:c>
      <x:c r="L8326" s="266" t="n">
        <x:f>SUM(I8326:K8326)</x:f>
        <x:v>30</x:v>
      </x:c>
      <x:c r="M8326" s="267" t="n">
        <x:f>I8326*TOMATO_HOURS*WEEKS*(1+TOMATO_DIM)^I8326+J8326*CARROT_HOURS*WEEKS*(1+CARROT_DIM)^J8326+K8326*MESCLUN_HOURS*WEEKS*(1+MESCLUN_DIM)^K8326</x:f>
        <x:v>4181.362866704708</x:v>
      </x:c>
      <x:c r="N8326" s="267" t="n">
        <x:f>MAX(M8326-FARMER_HOURS,0)/TEMP_HOURS_PER_WORKER</x:f>
        <x:v>2.4037242129893803</x:v>
      </x:c>
      <x:c r="O8326" s="268" t="n">
        <x:f>I8326*TOMATO_PRICE+J8326*CARROT_PRICE+K8326*MESCLUN_PRICE</x:f>
        <x:v>145110</x:v>
      </x:c>
      <x:c r="P8326" s="268" t="n">
        <x:f>I8326*TOMATO_FERTILIZER+J8326*CARROT_FERTILIZER+K8326*MESCLUN_FERTILIZER</x:f>
        <x:v>19800</x:v>
      </x:c>
      <x:c r="Q8326" s="268" t="n">
        <x:f>MIN(M8326,FARMER_HOURS)*FARMER_RATE+MAX(M8326-FARMER_HOURS,0)*TEMP_RATE</x:f>
        <x:v>85093.10532473451</x:v>
      </x:c>
      <x:c r="R8326" s="268" t="n">
        <x:f>O8326-P8326-Q8326-FIXED_COST</x:f>
        <x:v>20216.89467526549</x:v>
      </x:c>
      <x:c r="S8326" s="139" t="str">
        <x:f>IF(AND(L8326&lt;=TOTAL_BED_CAP,N8326&lt;=TEMP_WORKER_CAP),"YES","NO")</x:f>
        <x:v>YES</x:v>
      </x:c>
      <x:c r="T8326" s="139" t="n">
        <x:f>IF(S8326="YES",R8326,-1E+99)</x:f>
        <x:v>20216.89467526549</x:v>
      </x:c>
    </x:row>
    <x:row r="8327">
      <x:c r="A8327" s="139"/>
      <x:c r="B8327" s="139"/>
      <x:c r="C8327" s="139"/>
      <x:c r="D8327" s="139"/>
      <x:c r="E8327" s="139"/>
      <x:c r="F8327" s="139"/>
      <x:c r="G8327" s="139"/>
      <x:c r="H8327" s="139"/>
      <x:c r="I8327" s="266" t="n">
        <x:f>INT((ROW()-ROW($I$46))/((CARROT_CAP+1)*(MESCLUN_CAP+1)))</x:f>
        <x:v>12</x:v>
      </x:c>
      <x:c r="J8327" s="266" t="n">
        <x:f>MOD(INT((ROW()-ROW($I$46))/(MESCLUN_CAP+1)),CARROT_CAP+1)</x:f>
        <x:v>15</x:v>
      </x:c>
      <x:c r="K8327" s="266" t="n">
        <x:f>MOD(ROW()-ROW($I$46),MESCLUN_CAP+1)</x:f>
        <x:v>4</x:v>
      </x:c>
      <x:c r="L8327" s="266" t="n">
        <x:f>SUM(I8327:K8327)</x:f>
        <x:v>31</x:v>
      </x:c>
      <x:c r="M8327" s="267" t="n">
        <x:f>I8327*TOMATO_HOURS*WEEKS*(1+TOMATO_DIM)^I8327+J8327*CARROT_HOURS*WEEKS*(1+CARROT_DIM)^J8327+K8327*MESCLUN_HOURS*WEEKS*(1+MESCLUN_DIM)^K8327</x:f>
        <x:v>4230.406982427364</x:v>
      </x:c>
      <x:c r="N8327" s="267" t="n">
        <x:f>MAX(M8327-FARMER_HOURS,0)/TEMP_HOURS_PER_WORKER</x:f>
        <x:v>2.4377826266856695</x:v>
      </x:c>
      <x:c r="O8327" s="268" t="n">
        <x:f>I8327*TOMATO_PRICE+J8327*CARROT_PRICE+K8327*MESCLUN_PRICE</x:f>
        <x:v>147810</x:v>
      </x:c>
      <x:c r="P8327" s="268" t="n">
        <x:f>I8327*TOMATO_FERTILIZER+J8327*CARROT_FERTILIZER+K8327*MESCLUN_FERTILIZER</x:f>
        <x:v>20680</x:v>
      </x:c>
      <x:c r="Q8327" s="268" t="n">
        <x:f>MIN(M8327,FARMER_HOURS)*FARMER_RATE+MAX(M8327-FARMER_HOURS,0)*TEMP_RATE</x:f>
        <x:v>85944.56566714172</x:v>
      </x:c>
      <x:c r="R8327" s="268" t="n">
        <x:f>O8327-P8327-Q8327-FIXED_COST</x:f>
        <x:v>21185.434332858276</x:v>
      </x:c>
      <x:c r="S8327" s="139" t="str">
        <x:f>IF(AND(L8327&lt;=TOTAL_BED_CAP,N8327&lt;=TEMP_WORKER_CAP),"YES","NO")</x:f>
        <x:v>YES</x:v>
      </x:c>
      <x:c r="T8327" s="139" t="n">
        <x:f>IF(S8327="YES",R8327,-1E+99)</x:f>
        <x:v>21185.434332858276</x:v>
      </x:c>
    </x:row>
    <x:row r="8328">
      <x:c r="A8328" s="139"/>
      <x:c r="B8328" s="139"/>
      <x:c r="C8328" s="139"/>
      <x:c r="D8328" s="139"/>
      <x:c r="E8328" s="139"/>
      <x:c r="F8328" s="139"/>
      <x:c r="G8328" s="139"/>
      <x:c r="H8328" s="139"/>
      <x:c r="I8328" s="266" t="n">
        <x:f>INT((ROW()-ROW($I$46))/((CARROT_CAP+1)*(MESCLUN_CAP+1)))</x:f>
        <x:v>12</x:v>
      </x:c>
      <x:c r="J8328" s="266" t="n">
        <x:f>MOD(INT((ROW()-ROW($I$46))/(MESCLUN_CAP+1)),CARROT_CAP+1)</x:f>
        <x:v>15</x:v>
      </x:c>
      <x:c r="K8328" s="266" t="n">
        <x:f>MOD(ROW()-ROW($I$46),MESCLUN_CAP+1)</x:f>
        <x:v>5</x:v>
      </x:c>
      <x:c r="L8328" s="266" t="n">
        <x:f>SUM(I8328:K8328)</x:f>
        <x:v>32</x:v>
      </x:c>
      <x:c r="M8328" s="267" t="n">
        <x:f>I8328*TOMATO_HOURS*WEEKS*(1+TOMATO_DIM)^I8328+J8328*CARROT_HOURS*WEEKS*(1+CARROT_DIM)^J8328+K8328*MESCLUN_HOURS*WEEKS*(1+MESCLUN_DIM)^K8328</x:f>
        <x:v>4280.655306348567</x:v>
      </x:c>
      <x:c r="N8328" s="267" t="n">
        <x:f>MAX(M8328-FARMER_HOURS,0)/TEMP_HOURS_PER_WORKER</x:f>
        <x:v>2.472677296075394</x:v>
      </x:c>
      <x:c r="O8328" s="268" t="n">
        <x:f>I8328*TOMATO_PRICE+J8328*CARROT_PRICE+K8328*MESCLUN_PRICE</x:f>
        <x:v>150510</x:v>
      </x:c>
      <x:c r="P8328" s="268" t="n">
        <x:f>I8328*TOMATO_FERTILIZER+J8328*CARROT_FERTILIZER+K8328*MESCLUN_FERTILIZER</x:f>
        <x:v>21560</x:v>
      </x:c>
      <x:c r="Q8328" s="268" t="n">
        <x:f>MIN(M8328,FARMER_HOURS)*FARMER_RATE+MAX(M8328-FARMER_HOURS,0)*TEMP_RATE</x:f>
        <x:v>86816.93240188484</x:v>
      </x:c>
      <x:c r="R8328" s="268" t="n">
        <x:f>O8328-P8328-Q8328-FIXED_COST</x:f>
        <x:v>22133.067598115158</x:v>
      </x:c>
      <x:c r="S8328" s="139" t="str">
        <x:f>IF(AND(L8328&lt;=TOTAL_BED_CAP,N8328&lt;=TEMP_WORKER_CAP),"YES","NO")</x:f>
        <x:v>YES</x:v>
      </x:c>
      <x:c r="T8328" s="139" t="n">
        <x:f>IF(S8328="YES",R8328,-1E+99)</x:f>
        <x:v>22133.067598115158</x:v>
      </x:c>
    </x:row>
    <x:row r="8329">
      <x:c r="A8329" s="139"/>
      <x:c r="B8329" s="139"/>
      <x:c r="C8329" s="139"/>
      <x:c r="D8329" s="139"/>
      <x:c r="E8329" s="139"/>
      <x:c r="F8329" s="139"/>
      <x:c r="G8329" s="139"/>
      <x:c r="H8329" s="139"/>
      <x:c r="I8329" s="266" t="n">
        <x:f>INT((ROW()-ROW($I$46))/((CARROT_CAP+1)*(MESCLUN_CAP+1)))</x:f>
        <x:v>12</x:v>
      </x:c>
      <x:c r="J8329" s="266" t="n">
        <x:f>MOD(INT((ROW()-ROW($I$46))/(MESCLUN_CAP+1)),CARROT_CAP+1)</x:f>
        <x:v>15</x:v>
      </x:c>
      <x:c r="K8329" s="266" t="n">
        <x:f>MOD(ROW()-ROW($I$46),MESCLUN_CAP+1)</x:f>
        <x:v>6</x:v>
      </x:c>
      <x:c r="L8329" s="266" t="n">
        <x:f>SUM(I8329:K8329)</x:f>
        <x:v>33</x:v>
      </x:c>
      <x:c r="M8329" s="267" t="n">
        <x:f>I8329*TOMATO_HOURS*WEEKS*(1+TOMATO_DIM)^I8329+J8329*CARROT_HOURS*WEEKS*(1+CARROT_DIM)^J8329+K8329*MESCLUN_HOURS*WEEKS*(1+MESCLUN_DIM)^K8329</x:f>
        <x:v>4332.1302805302</x:v>
      </x:c>
      <x:c r="N8329" s="267" t="n">
        <x:f>MAX(M8329-FARMER_HOURS,0)/TEMP_HOURS_PER_WORKER</x:f>
        <x:v>2.50842380592375</x:v>
      </x:c>
      <x:c r="O8329" s="268" t="n">
        <x:f>I8329*TOMATO_PRICE+J8329*CARROT_PRICE+K8329*MESCLUN_PRICE</x:f>
        <x:v>153210</x:v>
      </x:c>
      <x:c r="P8329" s="268" t="n">
        <x:f>I8329*TOMATO_FERTILIZER+J8329*CARROT_FERTILIZER+K8329*MESCLUN_FERTILIZER</x:f>
        <x:v>22440</x:v>
      </x:c>
      <x:c r="Q8329" s="268" t="n">
        <x:f>MIN(M8329,FARMER_HOURS)*FARMER_RATE+MAX(M8329-FARMER_HOURS,0)*TEMP_RATE</x:f>
        <x:v>87710.59514809375</x:v>
      </x:c>
      <x:c r="R8329" s="268" t="n">
        <x:f>O8329-P8329-Q8329-FIXED_COST</x:f>
        <x:v>23059.40485190625</x:v>
      </x:c>
      <x:c r="S8329" s="139" t="str">
        <x:f>IF(AND(L8329&lt;=TOTAL_BED_CAP,N8329&lt;=TEMP_WORKER_CAP),"YES","NO")</x:f>
        <x:v>YES</x:v>
      </x:c>
      <x:c r="T8329" s="139" t="n">
        <x:f>IF(S8329="YES",R8329,-1E+99)</x:f>
        <x:v>23059.40485190625</x:v>
      </x:c>
    </x:row>
    <x:row r="8330">
      <x:c r="A8330" s="139"/>
      <x:c r="B8330" s="139"/>
      <x:c r="C8330" s="139"/>
      <x:c r="D8330" s="139"/>
      <x:c r="E8330" s="139"/>
      <x:c r="F8330" s="139"/>
      <x:c r="G8330" s="139"/>
      <x:c r="H8330" s="139"/>
      <x:c r="I8330" s="266" t="n">
        <x:f>INT((ROW()-ROW($I$46))/((CARROT_CAP+1)*(MESCLUN_CAP+1)))</x:f>
        <x:v>12</x:v>
      </x:c>
      <x:c r="J8330" s="266" t="n">
        <x:f>MOD(INT((ROW()-ROW($I$46))/(MESCLUN_CAP+1)),CARROT_CAP+1)</x:f>
        <x:v>15</x:v>
      </x:c>
      <x:c r="K8330" s="266" t="n">
        <x:f>MOD(ROW()-ROW($I$46),MESCLUN_CAP+1)</x:f>
        <x:v>7</x:v>
      </x:c>
      <x:c r="L8330" s="266" t="n">
        <x:f>SUM(I8330:K8330)</x:f>
        <x:v>34</x:v>
      </x:c>
      <x:c r="M8330" s="267" t="n">
        <x:f>I8330*TOMATO_HOURS*WEEKS*(1+TOMATO_DIM)^I8330+J8330*CARROT_HOURS*WEEKS*(1+CARROT_DIM)^J8330+K8330*MESCLUN_HOURS*WEEKS*(1+MESCLUN_DIM)^K8330</x:f>
        <x:v>4384.854719928161</x:v>
      </x:c>
      <x:c r="N8330" s="267" t="n">
        <x:f>MAX(M8330-FARMER_HOURS,0)/TEMP_HOURS_PER_WORKER</x:f>
        <x:v>2.545037999950112</x:v>
      </x:c>
      <x:c r="O8330" s="268" t="n">
        <x:f>I8330*TOMATO_PRICE+J8330*CARROT_PRICE+K8330*MESCLUN_PRICE</x:f>
        <x:v>155910</x:v>
      </x:c>
      <x:c r="P8330" s="268" t="n">
        <x:f>I8330*TOMATO_FERTILIZER+J8330*CARROT_FERTILIZER+K8330*MESCLUN_FERTILIZER</x:f>
        <x:v>23320</x:v>
      </x:c>
      <x:c r="Q8330" s="268" t="n">
        <x:f>MIN(M8330,FARMER_HOURS)*FARMER_RATE+MAX(M8330-FARMER_HOURS,0)*TEMP_RATE</x:f>
        <x:v>88625.9499987528</x:v>
      </x:c>
      <x:c r="R8330" s="268" t="n">
        <x:f>O8330-P8330-Q8330-FIXED_COST</x:f>
        <x:v>23964.050001247204</x:v>
      </x:c>
      <x:c r="S8330" s="139" t="str">
        <x:f>IF(AND(L8330&lt;=TOTAL_BED_CAP,N8330&lt;=TEMP_WORKER_CAP),"YES","NO")</x:f>
        <x:v>YES</x:v>
      </x:c>
      <x:c r="T8330" s="139" t="n">
        <x:f>IF(S8330="YES",R8330,-1E+99)</x:f>
        <x:v>23964.050001247204</x:v>
      </x:c>
    </x:row>
    <x:row r="8331">
      <x:c r="A8331" s="139"/>
      <x:c r="B8331" s="139"/>
      <x:c r="C8331" s="139"/>
      <x:c r="D8331" s="139"/>
      <x:c r="E8331" s="139"/>
      <x:c r="F8331" s="139"/>
      <x:c r="G8331" s="139"/>
      <x:c r="H8331" s="139"/>
      <x:c r="I8331" s="266" t="n">
        <x:f>INT((ROW()-ROW($I$46))/((CARROT_CAP+1)*(MESCLUN_CAP+1)))</x:f>
        <x:v>12</x:v>
      </x:c>
      <x:c r="J8331" s="266" t="n">
        <x:f>MOD(INT((ROW()-ROW($I$46))/(MESCLUN_CAP+1)),CARROT_CAP+1)</x:f>
        <x:v>15</x:v>
      </x:c>
      <x:c r="K8331" s="266" t="n">
        <x:f>MOD(ROW()-ROW($I$46),MESCLUN_CAP+1)</x:f>
        <x:v>8</x:v>
      </x:c>
      <x:c r="L8331" s="266" t="n">
        <x:f>SUM(I8331:K8331)</x:f>
        <x:v>35</x:v>
      </x:c>
      <x:c r="M8331" s="267" t="n">
        <x:f>I8331*TOMATO_HOURS*WEEKS*(1+TOMATO_DIM)^I8331+J8331*CARROT_HOURS*WEEKS*(1+CARROT_DIM)^J8331+K8331*MESCLUN_HOURS*WEEKS*(1+MESCLUN_DIM)^K8331</x:f>
        <x:v>4438.851818208141</x:v>
      </x:c>
      <x:c r="N8331" s="267" t="n">
        <x:f>MAX(M8331-FARMER_HOURS,0)/TEMP_HOURS_PER_WORKER</x:f>
        <x:v>2.582535984866764</x:v>
      </x:c>
      <x:c r="O8331" s="268" t="n">
        <x:f>I8331*TOMATO_PRICE+J8331*CARROT_PRICE+K8331*MESCLUN_PRICE</x:f>
        <x:v>158610</x:v>
      </x:c>
      <x:c r="P8331" s="268" t="n">
        <x:f>I8331*TOMATO_FERTILIZER+J8331*CARROT_FERTILIZER+K8331*MESCLUN_FERTILIZER</x:f>
        <x:v>24200</x:v>
      </x:c>
      <x:c r="Q8331" s="268" t="n">
        <x:f>MIN(M8331,FARMER_HOURS)*FARMER_RATE+MAX(M8331-FARMER_HOURS,0)*TEMP_RATE</x:f>
        <x:v>89563.39962166912</x:v>
      </x:c>
      <x:c r="R8331" s="268" t="n">
        <x:f>O8331-P8331-Q8331-FIXED_COST</x:f>
        <x:v>24846.600378330884</x:v>
      </x:c>
      <x:c r="S8331" s="139" t="str">
        <x:f>IF(AND(L8331&lt;=TOTAL_BED_CAP,N8331&lt;=TEMP_WORKER_CAP),"YES","NO")</x:f>
        <x:v>YES</x:v>
      </x:c>
      <x:c r="T8331" s="139" t="n">
        <x:f>IF(S8331="YES",R8331,-1E+99)</x:f>
        <x:v>24846.600378330884</x:v>
      </x:c>
    </x:row>
    <x:row r="8332">
      <x:c r="A8332" s="139"/>
      <x:c r="B8332" s="139"/>
      <x:c r="C8332" s="139"/>
      <x:c r="D8332" s="139"/>
      <x:c r="E8332" s="139"/>
      <x:c r="F8332" s="139"/>
      <x:c r="G8332" s="139"/>
      <x:c r="H8332" s="139"/>
      <x:c r="I8332" s="266" t="n">
        <x:f>INT((ROW()-ROW($I$46))/((CARROT_CAP+1)*(MESCLUN_CAP+1)))</x:f>
        <x:v>12</x:v>
      </x:c>
      <x:c r="J8332" s="266" t="n">
        <x:f>MOD(INT((ROW()-ROW($I$46))/(MESCLUN_CAP+1)),CARROT_CAP+1)</x:f>
        <x:v>15</x:v>
      </x:c>
      <x:c r="K8332" s="266" t="n">
        <x:f>MOD(ROW()-ROW($I$46),MESCLUN_CAP+1)</x:f>
        <x:v>9</x:v>
      </x:c>
      <x:c r="L8332" s="266" t="n">
        <x:f>SUM(I8332:K8332)</x:f>
        <x:v>36</x:v>
      </x:c>
      <x:c r="M8332" s="267" t="n">
        <x:f>I8332*TOMATO_HOURS*WEEKS*(1+TOMATO_DIM)^I8332+J8332*CARROT_HOURS*WEEKS*(1+CARROT_DIM)^J8332+K8332*MESCLUN_HOURS*WEEKS*(1+MESCLUN_DIM)^K8332</x:f>
        <x:v>4494.145153648536</x:v>
      </x:c>
      <x:c r="N8332" s="267" t="n">
        <x:f>MAX(M8332-FARMER_HOURS,0)/TEMP_HOURS_PER_WORKER</x:f>
        <x:v>2.6209341344781496</x:v>
      </x:c>
      <x:c r="O8332" s="268" t="n">
        <x:f>I8332*TOMATO_PRICE+J8332*CARROT_PRICE+K8332*MESCLUN_PRICE</x:f>
        <x:v>161310</x:v>
      </x:c>
      <x:c r="P8332" s="268" t="n">
        <x:f>I8332*TOMATO_FERTILIZER+J8332*CARROT_FERTILIZER+K8332*MESCLUN_FERTILIZER</x:f>
        <x:v>25080</x:v>
      </x:c>
      <x:c r="Q8332" s="268" t="n">
        <x:f>MIN(M8332,FARMER_HOURS)*FARMER_RATE+MAX(M8332-FARMER_HOURS,0)*TEMP_RATE</x:f>
        <x:v>90523.35336195375</x:v>
      </x:c>
      <x:c r="R8332" s="268" t="n">
        <x:f>O8332-P8332-Q8332-FIXED_COST</x:f>
        <x:v>25706.64663804625</x:v>
      </x:c>
      <x:c r="S8332" s="139" t="str">
        <x:f>IF(AND(L8332&lt;=TOTAL_BED_CAP,N8332&lt;=TEMP_WORKER_CAP),"YES","NO")</x:f>
        <x:v>YES</x:v>
      </x:c>
      <x:c r="T8332" s="139" t="n">
        <x:f>IF(S8332="YES",R8332,-1E+99)</x:f>
        <x:v>25706.64663804625</x:v>
      </x:c>
    </x:row>
    <x:row r="8333">
      <x:c r="A8333" s="139"/>
      <x:c r="B8333" s="139"/>
      <x:c r="C8333" s="139"/>
      <x:c r="D8333" s="139"/>
      <x:c r="E8333" s="139"/>
      <x:c r="F8333" s="139"/>
      <x:c r="G8333" s="139"/>
      <x:c r="H8333" s="139"/>
      <x:c r="I8333" s="266" t="n">
        <x:f>INT((ROW()-ROW($I$46))/((CARROT_CAP+1)*(MESCLUN_CAP+1)))</x:f>
        <x:v>12</x:v>
      </x:c>
      <x:c r="J8333" s="266" t="n">
        <x:f>MOD(INT((ROW()-ROW($I$46))/(MESCLUN_CAP+1)),CARROT_CAP+1)</x:f>
        <x:v>15</x:v>
      </x:c>
      <x:c r="K8333" s="266" t="n">
        <x:f>MOD(ROW()-ROW($I$46),MESCLUN_CAP+1)</x:f>
        <x:v>10</x:v>
      </x:c>
      <x:c r="L8333" s="266" t="n">
        <x:f>SUM(I8333:K8333)</x:f>
        <x:v>37</x:v>
      </x:c>
      <x:c r="M8333" s="267" t="n">
        <x:f>I8333*TOMATO_HOURS*WEEKS*(1+TOMATO_DIM)^I8333+J8333*CARROT_HOURS*WEEKS*(1+CARROT_DIM)^J8333+K8333*MESCLUN_HOURS*WEEKS*(1+MESCLUN_DIM)^K8333</x:f>
        <x:v>4550.758695131748</x:v>
      </x:c>
      <x:c r="N8333" s="267" t="n">
        <x:f>MAX(M8333-FARMER_HOURS,0)/TEMP_HOURS_PER_WORKER</x:f>
        <x:v>2.6602490938414918</x:v>
      </x:c>
      <x:c r="O8333" s="268" t="n">
        <x:f>I8333*TOMATO_PRICE+J8333*CARROT_PRICE+K8333*MESCLUN_PRICE</x:f>
        <x:v>164010</x:v>
      </x:c>
      <x:c r="P8333" s="268" t="n">
        <x:f>I8333*TOMATO_FERTILIZER+J8333*CARROT_FERTILIZER+K8333*MESCLUN_FERTILIZER</x:f>
        <x:v>25960</x:v>
      </x:c>
      <x:c r="Q8333" s="268" t="n">
        <x:f>MIN(M8333,FARMER_HOURS)*FARMER_RATE+MAX(M8333-FARMER_HOURS,0)*TEMP_RATE</x:f>
        <x:v>91506.2273460373</x:v>
      </x:c>
      <x:c r="R8333" s="268" t="n">
        <x:f>O8333-P8333-Q8333-FIXED_COST</x:f>
        <x:v>26543.772653962704</x:v>
      </x:c>
      <x:c r="S8333" s="139" t="str">
        <x:f>IF(AND(L8333&lt;=TOTAL_BED_CAP,N8333&lt;=TEMP_WORKER_CAP),"YES","NO")</x:f>
        <x:v>YES</x:v>
      </x:c>
      <x:c r="T8333" s="139" t="n">
        <x:f>IF(S8333="YES",R8333,-1E+99)</x:f>
        <x:v>26543.772653962704</x:v>
      </x:c>
    </x:row>
    <x:row r="8334">
      <x:c r="A8334" s="139"/>
      <x:c r="B8334" s="139"/>
      <x:c r="C8334" s="139"/>
      <x:c r="D8334" s="139"/>
      <x:c r="E8334" s="139"/>
      <x:c r="F8334" s="139"/>
      <x:c r="G8334" s="139"/>
      <x:c r="H8334" s="139"/>
      <x:c r="I8334" s="266" t="n">
        <x:f>INT((ROW()-ROW($I$46))/((CARROT_CAP+1)*(MESCLUN_CAP+1)))</x:f>
        <x:v>12</x:v>
      </x:c>
      <x:c r="J8334" s="266" t="n">
        <x:f>MOD(INT((ROW()-ROW($I$46))/(MESCLUN_CAP+1)),CARROT_CAP+1)</x:f>
        <x:v>15</x:v>
      </x:c>
      <x:c r="K8334" s="266" t="n">
        <x:f>MOD(ROW()-ROW($I$46),MESCLUN_CAP+1)</x:f>
        <x:v>11</x:v>
      </x:c>
      <x:c r="L8334" s="266" t="n">
        <x:f>SUM(I8334:K8334)</x:f>
        <x:v>38</x:v>
      </x:c>
      <x:c r="M8334" s="267" t="n">
        <x:f>I8334*TOMATO_HOURS*WEEKS*(1+TOMATO_DIM)^I8334+J8334*CARROT_HOURS*WEEKS*(1+CARROT_DIM)^J8334+K8334*MESCLUN_HOURS*WEEKS*(1+MESCLUN_DIM)^K8334</x:f>
        <x:v>4608.716808225187</x:v>
      </x:c>
      <x:c r="N8334" s="267" t="n">
        <x:f>MAX(M8334-FARMER_HOURS,0)/TEMP_HOURS_PER_WORKER</x:f>
        <x:v>2.7004977834897135</x:v>
      </x:c>
      <x:c r="O8334" s="268" t="n">
        <x:f>I8334*TOMATO_PRICE+J8334*CARROT_PRICE+K8334*MESCLUN_PRICE</x:f>
        <x:v>166710</x:v>
      </x:c>
      <x:c r="P8334" s="268" t="n">
        <x:f>I8334*TOMATO_FERTILIZER+J8334*CARROT_FERTILIZER+K8334*MESCLUN_FERTILIZER</x:f>
        <x:v>26840</x:v>
      </x:c>
      <x:c r="Q8334" s="268" t="n">
        <x:f>MIN(M8334,FARMER_HOURS)*FARMER_RATE+MAX(M8334-FARMER_HOURS,0)*TEMP_RATE</x:f>
        <x:v>92512.44458724283</x:v>
      </x:c>
      <x:c r="R8334" s="268" t="n">
        <x:f>O8334-P8334-Q8334-FIXED_COST</x:f>
        <x:v>27357.555412757167</x:v>
      </x:c>
      <x:c r="S8334" s="139" t="str">
        <x:f>IF(AND(L8334&lt;=TOTAL_BED_CAP,N8334&lt;=TEMP_WORKER_CAP),"YES","NO")</x:f>
        <x:v>YES</x:v>
      </x:c>
      <x:c r="T8334" s="139" t="n">
        <x:f>IF(S8334="YES",R8334,-1E+99)</x:f>
        <x:v>27357.555412757167</x:v>
      </x:c>
    </x:row>
    <x:row r="8335">
      <x:c r="A8335" s="139"/>
      <x:c r="B8335" s="139"/>
      <x:c r="C8335" s="139"/>
      <x:c r="D8335" s="139"/>
      <x:c r="E8335" s="139"/>
      <x:c r="F8335" s="139"/>
      <x:c r="G8335" s="139"/>
      <x:c r="H8335" s="139"/>
      <x:c r="I8335" s="266" t="n">
        <x:f>INT((ROW()-ROW($I$46))/((CARROT_CAP+1)*(MESCLUN_CAP+1)))</x:f>
        <x:v>12</x:v>
      </x:c>
      <x:c r="J8335" s="266" t="n">
        <x:f>MOD(INT((ROW()-ROW($I$46))/(MESCLUN_CAP+1)),CARROT_CAP+1)</x:f>
        <x:v>15</x:v>
      </x:c>
      <x:c r="K8335" s="266" t="n">
        <x:f>MOD(ROW()-ROW($I$46),MESCLUN_CAP+1)</x:f>
        <x:v>12</x:v>
      </x:c>
      <x:c r="L8335" s="266" t="n">
        <x:f>SUM(I8335:K8335)</x:f>
        <x:v>39</x:v>
      </x:c>
      <x:c r="M8335" s="267" t="n">
        <x:f>I8335*TOMATO_HOURS*WEEKS*(1+TOMATO_DIM)^I8335+J8335*CARROT_HOURS*WEEKS*(1+CARROT_DIM)^J8335+K8335*MESCLUN_HOURS*WEEKS*(1+MESCLUN_DIM)^K8335</x:f>
        <x:v>4668.044261353251</x:v>
      </x:c>
      <x:c r="N8335" s="267" t="n">
        <x:f>MAX(M8335-FARMER_HOURS,0)/TEMP_HOURS_PER_WORKER</x:f>
        <x:v>2.7416974037175357</x:v>
      </x:c>
      <x:c r="O8335" s="268" t="n">
        <x:f>I8335*TOMATO_PRICE+J8335*CARROT_PRICE+K8335*MESCLUN_PRICE</x:f>
        <x:v>169410</x:v>
      </x:c>
      <x:c r="P8335" s="268" t="n">
        <x:f>I8335*TOMATO_FERTILIZER+J8335*CARROT_FERTILIZER+K8335*MESCLUN_FERTILIZER</x:f>
        <x:v>27720</x:v>
      </x:c>
      <x:c r="Q8335" s="268" t="n">
        <x:f>MIN(M8335,FARMER_HOURS)*FARMER_RATE+MAX(M8335-FARMER_HOURS,0)*TEMP_RATE</x:f>
        <x:v>93542.4350929384</x:v>
      </x:c>
      <x:c r="R8335" s="268" t="n">
        <x:f>O8335-P8335-Q8335-FIXED_COST</x:f>
        <x:v>28147.564907061605</x:v>
      </x:c>
      <x:c r="S8335" s="139" t="str">
        <x:f>IF(AND(L8335&lt;=TOTAL_BED_CAP,N8335&lt;=TEMP_WORKER_CAP),"YES","NO")</x:f>
        <x:v>YES</x:v>
      </x:c>
      <x:c r="T8335" s="139" t="n">
        <x:f>IF(S8335="YES",R8335,-1E+99)</x:f>
        <x:v>28147.564907061605</x:v>
      </x:c>
    </x:row>
    <x:row r="8336">
      <x:c r="A8336" s="139"/>
      <x:c r="B8336" s="139"/>
      <x:c r="C8336" s="139"/>
      <x:c r="D8336" s="139"/>
      <x:c r="E8336" s="139"/>
      <x:c r="F8336" s="139"/>
      <x:c r="G8336" s="139"/>
      <x:c r="H8336" s="139"/>
      <x:c r="I8336" s="266" t="n">
        <x:f>INT((ROW()-ROW($I$46))/((CARROT_CAP+1)*(MESCLUN_CAP+1)))</x:f>
        <x:v>12</x:v>
      </x:c>
      <x:c r="J8336" s="266" t="n">
        <x:f>MOD(INT((ROW()-ROW($I$46))/(MESCLUN_CAP+1)),CARROT_CAP+1)</x:f>
        <x:v>15</x:v>
      </x:c>
      <x:c r="K8336" s="266" t="n">
        <x:f>MOD(ROW()-ROW($I$46),MESCLUN_CAP+1)</x:f>
        <x:v>13</x:v>
      </x:c>
      <x:c r="L8336" s="266" t="n">
        <x:f>SUM(I8336:K8336)</x:f>
        <x:v>40</x:v>
      </x:c>
      <x:c r="M8336" s="267" t="n">
        <x:f>I8336*TOMATO_HOURS*WEEKS*(1+TOMATO_DIM)^I8336+J8336*CARROT_HOURS*WEEKS*(1+CARROT_DIM)^J8336+K8336*MESCLUN_HOURS*WEEKS*(1+MESCLUN_DIM)^K8336</x:f>
        <x:v>4728.7662320616355</x:v>
      </x:c>
      <x:c r="N8336" s="267" t="n">
        <x:f>MAX(M8336-FARMER_HOURS,0)/TEMP_HOURS_PER_WORKER</x:f>
        <x:v>2.7838654389316915</x:v>
      </x:c>
      <x:c r="O8336" s="268" t="n">
        <x:f>I8336*TOMATO_PRICE+J8336*CARROT_PRICE+K8336*MESCLUN_PRICE</x:f>
        <x:v>172110</x:v>
      </x:c>
      <x:c r="P8336" s="268" t="n">
        <x:f>I8336*TOMATO_FERTILIZER+J8336*CARROT_FERTILIZER+K8336*MESCLUN_FERTILIZER</x:f>
        <x:v>28600</x:v>
      </x:c>
      <x:c r="Q8336" s="268" t="n">
        <x:f>MIN(M8336,FARMER_HOURS)*FARMER_RATE+MAX(M8336-FARMER_HOURS,0)*TEMP_RATE</x:f>
        <x:v>94596.63597329229</x:v>
      </x:c>
      <x:c r="R8336" s="268" t="n">
        <x:f>O8336-P8336-Q8336-FIXED_COST</x:f>
        <x:v>28913.364026707713</x:v>
      </x:c>
      <x:c r="S8336" s="139" t="str">
        <x:f>IF(AND(L8336&lt;=TOTAL_BED_CAP,N8336&lt;=TEMP_WORKER_CAP),"YES","NO")</x:f>
        <x:v>YES</x:v>
      </x:c>
      <x:c r="T8336" s="139" t="n">
        <x:f>IF(S8336="YES",R8336,-1E+99)</x:f>
        <x:v>28913.364026707713</x:v>
      </x:c>
    </x:row>
    <x:row r="8337">
      <x:c r="A8337" s="139"/>
      <x:c r="B8337" s="139"/>
      <x:c r="C8337" s="139"/>
      <x:c r="D8337" s="139"/>
      <x:c r="E8337" s="139"/>
      <x:c r="F8337" s="139"/>
      <x:c r="G8337" s="139"/>
      <x:c r="H8337" s="139"/>
      <x:c r="I8337" s="266" t="n">
        <x:f>INT((ROW()-ROW($I$46))/((CARROT_CAP+1)*(MESCLUN_CAP+1)))</x:f>
        <x:v>12</x:v>
      </x:c>
      <x:c r="J8337" s="266" t="n">
        <x:f>MOD(INT((ROW()-ROW($I$46))/(MESCLUN_CAP+1)),CARROT_CAP+1)</x:f>
        <x:v>15</x:v>
      </x:c>
      <x:c r="K8337" s="266" t="n">
        <x:f>MOD(ROW()-ROW($I$46),MESCLUN_CAP+1)</x:f>
        <x:v>14</x:v>
      </x:c>
      <x:c r="L8337" s="266" t="n">
        <x:f>SUM(I8337:K8337)</x:f>
        <x:v>41</x:v>
      </x:c>
      <x:c r="M8337" s="267" t="n">
        <x:f>I8337*TOMATO_HOURS*WEEKS*(1+TOMATO_DIM)^I8337+J8337*CARROT_HOURS*WEEKS*(1+CARROT_DIM)^J8337+K8337*MESCLUN_HOURS*WEEKS*(1+MESCLUN_DIM)^K8337</x:f>
        <x:v>4790.9083133752965</x:v>
      </x:c>
      <x:c r="N8337" s="267" t="n">
        <x:f>MAX(M8337-FARMER_HOURS,0)/TEMP_HOURS_PER_WORKER</x:f>
        <x:v>2.8270196620661783</x:v>
      </x:c>
      <x:c r="O8337" s="268" t="n">
        <x:f>I8337*TOMATO_PRICE+J8337*CARROT_PRICE+K8337*MESCLUN_PRICE</x:f>
        <x:v>174810</x:v>
      </x:c>
      <x:c r="P8337" s="268" t="n">
        <x:f>I8337*TOMATO_FERTILIZER+J8337*CARROT_FERTILIZER+K8337*MESCLUN_FERTILIZER</x:f>
        <x:v>29480</x:v>
      </x:c>
      <x:c r="Q8337" s="268" t="n">
        <x:f>MIN(M8337,FARMER_HOURS)*FARMER_RATE+MAX(M8337-FARMER_HOURS,0)*TEMP_RATE</x:f>
        <x:v>95675.49155165446</x:v>
      </x:c>
      <x:c r="R8337" s="268" t="n">
        <x:f>O8337-P8337-Q8337-FIXED_COST</x:f>
        <x:v>29654.508448345543</x:v>
      </x:c>
      <x:c r="S8337" s="139" t="str">
        <x:f>IF(AND(L8337&lt;=TOTAL_BED_CAP,N8337&lt;=TEMP_WORKER_CAP),"YES","NO")</x:f>
        <x:v>YES</x:v>
      </x:c>
      <x:c r="T8337" s="139" t="n">
        <x:f>IF(S8337="YES",R8337,-1E+99)</x:f>
        <x:v>29654.508448345543</x:v>
      </x:c>
    </x:row>
    <x:row r="8338">
      <x:c r="A8338" s="139"/>
      <x:c r="B8338" s="139"/>
      <x:c r="C8338" s="139"/>
      <x:c r="D8338" s="139"/>
      <x:c r="E8338" s="139"/>
      <x:c r="F8338" s="139"/>
      <x:c r="G8338" s="139"/>
      <x:c r="H8338" s="139"/>
      <x:c r="I8338" s="266" t="n">
        <x:f>INT((ROW()-ROW($I$46))/((CARROT_CAP+1)*(MESCLUN_CAP+1)))</x:f>
        <x:v>12</x:v>
      </x:c>
      <x:c r="J8338" s="266" t="n">
        <x:f>MOD(INT((ROW()-ROW($I$46))/(MESCLUN_CAP+1)),CARROT_CAP+1)</x:f>
        <x:v>15</x:v>
      </x:c>
      <x:c r="K8338" s="266" t="n">
        <x:f>MOD(ROW()-ROW($I$46),MESCLUN_CAP+1)</x:f>
        <x:v>15</x:v>
      </x:c>
      <x:c r="L8338" s="266" t="n">
        <x:f>SUM(I8338:K8338)</x:f>
        <x:v>42</x:v>
      </x:c>
      <x:c r="M8338" s="267" t="n">
        <x:f>I8338*TOMATO_HOURS*WEEKS*(1+TOMATO_DIM)^I8338+J8338*CARROT_HOURS*WEEKS*(1+CARROT_DIM)^J8338+K8338*MESCLUN_HOURS*WEEKS*(1+MESCLUN_DIM)^K8338</x:f>
        <x:v>4854.496520251443</x:v>
      </x:c>
      <x:c r="N8338" s="267" t="n">
        <x:f>MAX(M8338-FARMER_HOURS,0)/TEMP_HOURS_PER_WORKER</x:f>
        <x:v>2.871178139063502</x:v>
      </x:c>
      <x:c r="O8338" s="268" t="n">
        <x:f>I8338*TOMATO_PRICE+J8338*CARROT_PRICE+K8338*MESCLUN_PRICE</x:f>
        <x:v>177510</x:v>
      </x:c>
      <x:c r="P8338" s="268" t="n">
        <x:f>I8338*TOMATO_FERTILIZER+J8338*CARROT_FERTILIZER+K8338*MESCLUN_FERTILIZER</x:f>
        <x:v>30360</x:v>
      </x:c>
      <x:c r="Q8338" s="268" t="n">
        <x:f>MIN(M8338,FARMER_HOURS)*FARMER_RATE+MAX(M8338-FARMER_HOURS,0)*TEMP_RATE</x:f>
        <x:v>96779.45347658756</x:v>
      </x:c>
      <x:c r="R8338" s="268" t="n">
        <x:f>O8338-P8338-Q8338-FIXED_COST</x:f>
        <x:v>30370.546523412442</x:v>
      </x:c>
      <x:c r="S8338" s="139" t="str">
        <x:f>IF(AND(L8338&lt;=TOTAL_BED_CAP,N8338&lt;=TEMP_WORKER_CAP),"YES","NO")</x:f>
        <x:v>YES</x:v>
      </x:c>
      <x:c r="T8338" s="139" t="n">
        <x:f>IF(S8338="YES",R8338,-1E+99)</x:f>
        <x:v>30370.546523412442</x:v>
      </x:c>
    </x:row>
    <x:row r="8339">
      <x:c r="A8339" s="139"/>
      <x:c r="B8339" s="139"/>
      <x:c r="C8339" s="139"/>
      <x:c r="D8339" s="139"/>
      <x:c r="E8339" s="139"/>
      <x:c r="F8339" s="139"/>
      <x:c r="G8339" s="139"/>
      <x:c r="H8339" s="139"/>
      <x:c r="I8339" s="266" t="n">
        <x:f>INT((ROW()-ROW($I$46))/((CARROT_CAP+1)*(MESCLUN_CAP+1)))</x:f>
        <x:v>12</x:v>
      </x:c>
      <x:c r="J8339" s="266" t="n">
        <x:f>MOD(INT((ROW()-ROW($I$46))/(MESCLUN_CAP+1)),CARROT_CAP+1)</x:f>
        <x:v>15</x:v>
      </x:c>
      <x:c r="K8339" s="266" t="n">
        <x:f>MOD(ROW()-ROW($I$46),MESCLUN_CAP+1)</x:f>
        <x:v>16</x:v>
      </x:c>
      <x:c r="L8339" s="266" t="n">
        <x:f>SUM(I8339:K8339)</x:f>
        <x:v>43</x:v>
      </x:c>
      <x:c r="M8339" s="267" t="n">
        <x:f>I8339*TOMATO_HOURS*WEEKS*(1+TOMATO_DIM)^I8339+J8339*CARROT_HOURS*WEEKS*(1+CARROT_DIM)^J8339+K8339*MESCLUN_HOURS*WEEKS*(1+MESCLUN_DIM)^K8339</x:f>
        <x:v>4919.557296128933</x:v>
      </x:c>
      <x:c r="N8339" s="267" t="n">
        <x:f>MAX(M8339-FARMER_HOURS,0)/TEMP_HOURS_PER_WORKER</x:f>
        <x:v>2.91635923342287</x:v>
      </x:c>
      <x:c r="O8339" s="268" t="n">
        <x:f>I8339*TOMATO_PRICE+J8339*CARROT_PRICE+K8339*MESCLUN_PRICE</x:f>
        <x:v>180210</x:v>
      </x:c>
      <x:c r="P8339" s="268" t="n">
        <x:f>I8339*TOMATO_FERTILIZER+J8339*CARROT_FERTILIZER+K8339*MESCLUN_FERTILIZER</x:f>
        <x:v>31240</x:v>
      </x:c>
      <x:c r="Q8339" s="268" t="n">
        <x:f>MIN(M8339,FARMER_HOURS)*FARMER_RATE+MAX(M8339-FARMER_HOURS,0)*TEMP_RATE</x:f>
        <x:v>97908.98083557174</x:v>
      </x:c>
      <x:c r="R8339" s="268" t="n">
        <x:f>O8339-P8339-Q8339-FIXED_COST</x:f>
        <x:v>31061.01916442826</x:v>
      </x:c>
      <x:c r="S8339" s="139" t="str">
        <x:f>IF(AND(L8339&lt;=TOTAL_BED_CAP,N8339&lt;=TEMP_WORKER_CAP),"YES","NO")</x:f>
        <x:v>YES</x:v>
      </x:c>
      <x:c r="T8339" s="139" t="n">
        <x:f>IF(S8339="YES",R8339,-1E+99)</x:f>
        <x:v>31061.01916442826</x:v>
      </x:c>
    </x:row>
    <x:row r="8340">
      <x:c r="A8340" s="139"/>
      <x:c r="B8340" s="139"/>
      <x:c r="C8340" s="139"/>
      <x:c r="D8340" s="139"/>
      <x:c r="E8340" s="139"/>
      <x:c r="F8340" s="139"/>
      <x:c r="G8340" s="139"/>
      <x:c r="H8340" s="139"/>
      <x:c r="I8340" s="266" t="n">
        <x:f>INT((ROW()-ROW($I$46))/((CARROT_CAP+1)*(MESCLUN_CAP+1)))</x:f>
        <x:v>12</x:v>
      </x:c>
      <x:c r="J8340" s="266" t="n">
        <x:f>MOD(INT((ROW()-ROW($I$46))/(MESCLUN_CAP+1)),CARROT_CAP+1)</x:f>
        <x:v>15</x:v>
      </x:c>
      <x:c r="K8340" s="266" t="n">
        <x:f>MOD(ROW()-ROW($I$46),MESCLUN_CAP+1)</x:f>
        <x:v>17</x:v>
      </x:c>
      <x:c r="L8340" s="266" t="n">
        <x:f>SUM(I8340:K8340)</x:f>
        <x:v>44</x:v>
      </x:c>
      <x:c r="M8340" s="267" t="n">
        <x:f>I8340*TOMATO_HOURS*WEEKS*(1+TOMATO_DIM)^I8340+J8340*CARROT_HOURS*WEEKS*(1+CARROT_DIM)^J8340+K8340*MESCLUN_HOURS*WEEKS*(1+MESCLUN_DIM)^K8340</x:f>
        <x:v>4986.117519575472</x:v>
      </x:c>
      <x:c r="N8340" s="267" t="n">
        <x:f>MAX(M8340-FARMER_HOURS,0)/TEMP_HOURS_PER_WORKER</x:f>
        <x:v>2.9625816108163003</x:v>
      </x:c>
      <x:c r="O8340" s="268" t="n">
        <x:f>I8340*TOMATO_PRICE+J8340*CARROT_PRICE+K8340*MESCLUN_PRICE</x:f>
        <x:v>182910</x:v>
      </x:c>
      <x:c r="P8340" s="268" t="n">
        <x:f>I8340*TOMATO_FERTILIZER+J8340*CARROT_FERTILIZER+K8340*MESCLUN_FERTILIZER</x:f>
        <x:v>32120</x:v>
      </x:c>
      <x:c r="Q8340" s="268" t="n">
        <x:f>MIN(M8340,FARMER_HOURS)*FARMER_RATE+MAX(M8340-FARMER_HOURS,0)*TEMP_RATE</x:f>
        <x:v>99064.5402704075</x:v>
      </x:c>
      <x:c r="R8340" s="268" t="n">
        <x:f>O8340-P8340-Q8340-FIXED_COST</x:f>
        <x:v>31725.459729592505</x:v>
      </x:c>
      <x:c r="S8340" s="139" t="str">
        <x:f>IF(AND(L8340&lt;=TOTAL_BED_CAP,N8340&lt;=TEMP_WORKER_CAP),"YES","NO")</x:f>
        <x:v>YES</x:v>
      </x:c>
      <x:c r="T8340" s="139" t="n">
        <x:f>IF(S8340="YES",R8340,-1E+99)</x:f>
        <x:v>31725.459729592505</x:v>
      </x:c>
    </x:row>
    <x:row r="8341">
      <x:c r="A8341" s="139"/>
      <x:c r="B8341" s="139"/>
      <x:c r="C8341" s="139"/>
      <x:c r="D8341" s="139"/>
      <x:c r="E8341" s="139"/>
      <x:c r="F8341" s="139"/>
      <x:c r="G8341" s="139"/>
      <x:c r="H8341" s="139"/>
      <x:c r="I8341" s="266" t="n">
        <x:f>INT((ROW()-ROW($I$46))/((CARROT_CAP+1)*(MESCLUN_CAP+1)))</x:f>
        <x:v>12</x:v>
      </x:c>
      <x:c r="J8341" s="266" t="n">
        <x:f>MOD(INT((ROW()-ROW($I$46))/(MESCLUN_CAP+1)),CARROT_CAP+1)</x:f>
        <x:v>15</x:v>
      </x:c>
      <x:c r="K8341" s="266" t="n">
        <x:f>MOD(ROW()-ROW($I$46),MESCLUN_CAP+1)</x:f>
        <x:v>18</x:v>
      </x:c>
      <x:c r="L8341" s="266" t="n">
        <x:f>SUM(I8341:K8341)</x:f>
        <x:v>45</x:v>
      </x:c>
      <x:c r="M8341" s="267" t="n">
        <x:f>I8341*TOMATO_HOURS*WEEKS*(1+TOMATO_DIM)^I8341+J8341*CARROT_HOURS*WEEKS*(1+CARROT_DIM)^J8341+K8341*MESCLUN_HOURS*WEEKS*(1+MESCLUN_DIM)^K8341</x:f>
        <x:v>5054.20451103406</x:v>
      </x:c>
      <x:c r="N8341" s="267" t="n">
        <x:f>MAX(M8341-FARMER_HOURS,0)/TEMP_HOURS_PER_WORKER</x:f>
        <x:v>3.0098642437736527</x:v>
      </x:c>
      <x:c r="O8341" s="268" t="n">
        <x:f>I8341*TOMATO_PRICE+J8341*CARROT_PRICE+K8341*MESCLUN_PRICE</x:f>
        <x:v>185610</x:v>
      </x:c>
      <x:c r="P8341" s="268" t="n">
        <x:f>I8341*TOMATO_FERTILIZER+J8341*CARROT_FERTILIZER+K8341*MESCLUN_FERTILIZER</x:f>
        <x:v>33000</x:v>
      </x:c>
      <x:c r="Q8341" s="268" t="n">
        <x:f>MIN(M8341,FARMER_HOURS)*FARMER_RATE+MAX(M8341-FARMER_HOURS,0)*TEMP_RATE</x:f>
        <x:v>100246.60609434132</x:v>
      </x:c>
      <x:c r="R8341" s="268" t="n">
        <x:f>O8341-P8341-Q8341-FIXED_COST</x:f>
        <x:v>32363.393905658682</x:v>
      </x:c>
      <x:c r="S8341" s="139" t="str">
        <x:f>IF(AND(L8341&lt;=TOTAL_BED_CAP,N8341&lt;=TEMP_WORKER_CAP),"YES","NO")</x:f>
        <x:v>YES</x:v>
      </x:c>
      <x:c r="T8341" s="139" t="n">
        <x:f>IF(S8341="YES",R8341,-1E+99)</x:f>
        <x:v>32363.393905658682</x:v>
      </x:c>
    </x:row>
    <x:row r="8342">
      <x:c r="A8342" s="139"/>
      <x:c r="B8342" s="139"/>
      <x:c r="C8342" s="139"/>
      <x:c r="D8342" s="139"/>
      <x:c r="E8342" s="139"/>
      <x:c r="F8342" s="139"/>
      <x:c r="G8342" s="139"/>
      <x:c r="H8342" s="139"/>
      <x:c r="I8342" s="266" t="n">
        <x:f>INT((ROW()-ROW($I$46))/((CARROT_CAP+1)*(MESCLUN_CAP+1)))</x:f>
        <x:v>12</x:v>
      </x:c>
      <x:c r="J8342" s="266" t="n">
        <x:f>MOD(INT((ROW()-ROW($I$46))/(MESCLUN_CAP+1)),CARROT_CAP+1)</x:f>
        <x:v>15</x:v>
      </x:c>
      <x:c r="K8342" s="266" t="n">
        <x:f>MOD(ROW()-ROW($I$46),MESCLUN_CAP+1)</x:f>
        <x:v>19</x:v>
      </x:c>
      <x:c r="L8342" s="266" t="n">
        <x:f>SUM(I8342:K8342)</x:f>
        <x:v>46</x:v>
      </x:c>
      <x:c r="M8342" s="267" t="n">
        <x:f>I8342*TOMATO_HOURS*WEEKS*(1+TOMATO_DIM)^I8342+J8342*CARROT_HOURS*WEEKS*(1+CARROT_DIM)^J8342+K8342*MESCLUN_HOURS*WEEKS*(1+MESCLUN_DIM)^K8342</x:f>
        <x:v>5123.846039670081</x:v>
      </x:c>
      <x:c r="N8342" s="267" t="n">
        <x:f>MAX(M8342-FARMER_HOURS,0)/TEMP_HOURS_PER_WORKER</x:f>
        <x:v>3.0582264164375563</x:v>
      </x:c>
      <x:c r="O8342" s="268" t="n">
        <x:f>I8342*TOMATO_PRICE+J8342*CARROT_PRICE+K8342*MESCLUN_PRICE</x:f>
        <x:v>188310</x:v>
      </x:c>
      <x:c r="P8342" s="268" t="n">
        <x:f>I8342*TOMATO_FERTILIZER+J8342*CARROT_FERTILIZER+K8342*MESCLUN_FERTILIZER</x:f>
        <x:v>33880</x:v>
      </x:c>
      <x:c r="Q8342" s="268" t="n">
        <x:f>MIN(M8342,FARMER_HOURS)*FARMER_RATE+MAX(M8342-FARMER_HOURS,0)*TEMP_RATE</x:f>
        <x:v>101455.6604109389</x:v>
      </x:c>
      <x:c r="R8342" s="268" t="n">
        <x:f>O8342-P8342-Q8342-FIXED_COST</x:f>
        <x:v>32974.3395890611</x:v>
      </x:c>
      <x:c r="S8342" s="139" t="str">
        <x:f>IF(AND(L8342&lt;=TOTAL_BED_CAP,N8342&lt;=TEMP_WORKER_CAP),"YES","NO")</x:f>
        <x:v>YES</x:v>
      </x:c>
      <x:c r="T8342" s="139" t="n">
        <x:f>IF(S8342="YES",R8342,-1E+99)</x:f>
        <x:v>32974.3395890611</x:v>
      </x:c>
    </x:row>
    <x:row r="8343">
      <x:c r="A8343" s="139"/>
      <x:c r="B8343" s="139"/>
      <x:c r="C8343" s="139"/>
      <x:c r="D8343" s="139"/>
      <x:c r="E8343" s="139"/>
      <x:c r="F8343" s="139"/>
      <x:c r="G8343" s="139"/>
      <x:c r="H8343" s="139"/>
      <x:c r="I8343" s="266" t="n">
        <x:f>INT((ROW()-ROW($I$46))/((CARROT_CAP+1)*(MESCLUN_CAP+1)))</x:f>
        <x:v>12</x:v>
      </x:c>
      <x:c r="J8343" s="266" t="n">
        <x:f>MOD(INT((ROW()-ROW($I$46))/(MESCLUN_CAP+1)),CARROT_CAP+1)</x:f>
        <x:v>15</x:v>
      </x:c>
      <x:c r="K8343" s="266" t="n">
        <x:f>MOD(ROW()-ROW($I$46),MESCLUN_CAP+1)</x:f>
        <x:v>20</x:v>
      </x:c>
      <x:c r="L8343" s="266" t="n">
        <x:f>SUM(I8343:K8343)</x:f>
        <x:v>47</x:v>
      </x:c>
      <x:c r="M8343" s="267" t="n">
        <x:f>I8343*TOMATO_HOURS*WEEKS*(1+TOMATO_DIM)^I8343+J8343*CARROT_HOURS*WEEKS*(1+CARROT_DIM)^J8343+K8343*MESCLUN_HOURS*WEEKS*(1+MESCLUN_DIM)^K8343</x:f>
        <x:v>5195.070330320558</x:v>
      </x:c>
      <x:c r="N8343" s="267" t="n">
        <x:f>MAX(M8343-FARMER_HOURS,0)/TEMP_HOURS_PER_WORKER</x:f>
        <x:v>3.1076877293892764</x:v>
      </x:c>
      <x:c r="O8343" s="268" t="n">
        <x:f>I8343*TOMATO_PRICE+J8343*CARROT_PRICE+K8343*MESCLUN_PRICE</x:f>
        <x:v>191010</x:v>
      </x:c>
      <x:c r="P8343" s="268" t="n">
        <x:f>I8343*TOMATO_FERTILIZER+J8343*CARROT_FERTILIZER+K8343*MESCLUN_FERTILIZER</x:f>
        <x:v>34760</x:v>
      </x:c>
      <x:c r="Q8343" s="268" t="n">
        <x:f>MIN(M8343,FARMER_HOURS)*FARMER_RATE+MAX(M8343-FARMER_HOURS,0)*TEMP_RATE</x:f>
        <x:v>102692.19323473191</x:v>
      </x:c>
      <x:c r="R8343" s="268" t="n">
        <x:f>O8343-P8343-Q8343-FIXED_COST</x:f>
        <x:v>33557.80676526809</x:v>
      </x:c>
      <x:c r="S8343" s="139" t="str">
        <x:f>IF(AND(L8343&lt;=TOTAL_BED_CAP,N8343&lt;=TEMP_WORKER_CAP),"YES","NO")</x:f>
        <x:v>YES</x:v>
      </x:c>
      <x:c r="T8343" s="139" t="n">
        <x:f>IF(S8343="YES",R8343,-1E+99)</x:f>
        <x:v>33557.80676526809</x:v>
      </x:c>
    </x:row>
    <x:row r="8344">
      <x:c r="A8344" s="139"/>
      <x:c r="B8344" s="139"/>
      <x:c r="C8344" s="139"/>
      <x:c r="D8344" s="139"/>
      <x:c r="E8344" s="139"/>
      <x:c r="F8344" s="139"/>
      <x:c r="G8344" s="139"/>
      <x:c r="H8344" s="139"/>
      <x:c r="I8344" s="266" t="n">
        <x:f>INT((ROW()-ROW($I$46))/((CARROT_CAP+1)*(MESCLUN_CAP+1)))</x:f>
        <x:v>12</x:v>
      </x:c>
      <x:c r="J8344" s="266" t="n">
        <x:f>MOD(INT((ROW()-ROW($I$46))/(MESCLUN_CAP+1)),CARROT_CAP+1)</x:f>
        <x:v>15</x:v>
      </x:c>
      <x:c r="K8344" s="266" t="n">
        <x:f>MOD(ROW()-ROW($I$46),MESCLUN_CAP+1)</x:f>
        <x:v>21</x:v>
      </x:c>
      <x:c r="L8344" s="266" t="n">
        <x:f>SUM(I8344:K8344)</x:f>
        <x:v>48</x:v>
      </x:c>
      <x:c r="M8344" s="267" t="n">
        <x:f>I8344*TOMATO_HOURS*WEEKS*(1+TOMATO_DIM)^I8344+J8344*CARROT_HOURS*WEEKS*(1+CARROT_DIM)^J8344+K8344*MESCLUN_HOURS*WEEKS*(1+MESCLUN_DIM)^K8344</x:f>
        <x:v>5267.906070547002</x:v>
      </x:c>
      <x:c r="N8344" s="267" t="n">
        <x:f>MAX(M8344-FARMER_HOURS,0)/TEMP_HOURS_PER_WORKER</x:f>
        <x:v>3.1582681045465293</x:v>
      </x:c>
      <x:c r="O8344" s="268" t="n">
        <x:f>I8344*TOMATO_PRICE+J8344*CARROT_PRICE+K8344*MESCLUN_PRICE</x:f>
        <x:v>193710</x:v>
      </x:c>
      <x:c r="P8344" s="268" t="n">
        <x:f>I8344*TOMATO_FERTILIZER+J8344*CARROT_FERTILIZER+K8344*MESCLUN_FERTILIZER</x:f>
        <x:v>35640</x:v>
      </x:c>
      <x:c r="Q8344" s="268" t="n">
        <x:f>MIN(M8344,FARMER_HOURS)*FARMER_RATE+MAX(M8344-FARMER_HOURS,0)*TEMP_RATE</x:f>
        <x:v>103956.70261366322</x:v>
      </x:c>
      <x:c r="R8344" s="268" t="n">
        <x:f>O8344-P8344-Q8344-FIXED_COST</x:f>
        <x:v>34113.29738633678</x:v>
      </x:c>
      <x:c r="S8344" s="139" t="str">
        <x:f>IF(AND(L8344&lt;=TOTAL_BED_CAP,N8344&lt;=TEMP_WORKER_CAP),"YES","NO")</x:f>
        <x:v>YES</x:v>
      </x:c>
      <x:c r="T8344" s="139" t="n">
        <x:f>IF(S8344="YES",R8344,-1E+99)</x:f>
        <x:v>34113.29738633678</x:v>
      </x:c>
    </x:row>
    <x:row r="8345">
      <x:c r="A8345" s="139"/>
      <x:c r="B8345" s="139"/>
      <x:c r="C8345" s="139"/>
      <x:c r="D8345" s="139"/>
      <x:c r="E8345" s="139"/>
      <x:c r="F8345" s="139"/>
      <x:c r="G8345" s="139"/>
      <x:c r="H8345" s="139"/>
      <x:c r="I8345" s="266" t="n">
        <x:f>INT((ROW()-ROW($I$46))/((CARROT_CAP+1)*(MESCLUN_CAP+1)))</x:f>
        <x:v>12</x:v>
      </x:c>
      <x:c r="J8345" s="266" t="n">
        <x:f>MOD(INT((ROW()-ROW($I$46))/(MESCLUN_CAP+1)),CARROT_CAP+1)</x:f>
        <x:v>15</x:v>
      </x:c>
      <x:c r="K8345" s="266" t="n">
        <x:f>MOD(ROW()-ROW($I$46),MESCLUN_CAP+1)</x:f>
        <x:v>22</x:v>
      </x:c>
      <x:c r="L8345" s="266" t="n">
        <x:f>SUM(I8345:K8345)</x:f>
        <x:v>49</x:v>
      </x:c>
      <x:c r="M8345" s="267" t="n">
        <x:f>I8345*TOMATO_HOURS*WEEKS*(1+TOMATO_DIM)^I8345+J8345*CARROT_HOURS*WEEKS*(1+CARROT_DIM)^J8345+K8345*MESCLUN_HOURS*WEEKS*(1+MESCLUN_DIM)^K8345</x:f>
        <x:v>5342.382417793398</x:v>
      </x:c>
      <x:c r="N8345" s="267" t="n">
        <x:f>MAX(M8345-FARMER_HOURS,0)/TEMP_HOURS_PER_WORKER</x:f>
        <x:v>3.2099877901343046</x:v>
      </x:c>
      <x:c r="O8345" s="268" t="n">
        <x:f>I8345*TOMATO_PRICE+J8345*CARROT_PRICE+K8345*MESCLUN_PRICE</x:f>
        <x:v>196410</x:v>
      </x:c>
      <x:c r="P8345" s="268" t="n">
        <x:f>I8345*TOMATO_FERTILIZER+J8345*CARROT_FERTILIZER+K8345*MESCLUN_FERTILIZER</x:f>
        <x:v>36520</x:v>
      </x:c>
      <x:c r="Q8345" s="268" t="n">
        <x:f>MIN(M8345,FARMER_HOURS)*FARMER_RATE+MAX(M8345-FARMER_HOURS,0)*TEMP_RATE</x:f>
        <x:v>105249.69475335762</x:v>
      </x:c>
      <x:c r="R8345" s="268" t="n">
        <x:f>O8345-P8345-Q8345-FIXED_COST</x:f>
        <x:v>34640.30524664238</x:v>
      </x:c>
      <x:c r="S8345" s="139" t="str">
        <x:f>IF(AND(L8345&lt;=TOTAL_BED_CAP,N8345&lt;=TEMP_WORKER_CAP),"YES","NO")</x:f>
        <x:v>YES</x:v>
      </x:c>
      <x:c r="T8345" s="139" t="n">
        <x:f>IF(S8345="YES",R8345,-1E+99)</x:f>
        <x:v>34640.30524664238</x:v>
      </x:c>
    </x:row>
    <x:row r="8346">
      <x:c r="A8346" s="139"/>
      <x:c r="B8346" s="139"/>
      <x:c r="C8346" s="139"/>
      <x:c r="D8346" s="139"/>
      <x:c r="E8346" s="139"/>
      <x:c r="F8346" s="139"/>
      <x:c r="G8346" s="139"/>
      <x:c r="H8346" s="139"/>
      <x:c r="I8346" s="266" t="n">
        <x:f>INT((ROW()-ROW($I$46))/((CARROT_CAP+1)*(MESCLUN_CAP+1)))</x:f>
        <x:v>12</x:v>
      </x:c>
      <x:c r="J8346" s="266" t="n">
        <x:f>MOD(INT((ROW()-ROW($I$46))/(MESCLUN_CAP+1)),CARROT_CAP+1)</x:f>
        <x:v>15</x:v>
      </x:c>
      <x:c r="K8346" s="266" t="n">
        <x:f>MOD(ROW()-ROW($I$46),MESCLUN_CAP+1)</x:f>
        <x:v>23</x:v>
      </x:c>
      <x:c r="L8346" s="266" t="n">
        <x:f>SUM(I8346:K8346)</x:f>
        <x:v>50</x:v>
      </x:c>
      <x:c r="M8346" s="267" t="n">
        <x:f>I8346*TOMATO_HOURS*WEEKS*(1+TOMATO_DIM)^I8346+J8346*CARROT_HOURS*WEEKS*(1+CARROT_DIM)^J8346+K8346*MESCLUN_HOURS*WEEKS*(1+MESCLUN_DIM)^K8346</x:f>
        <x:v>5418.529006650835</x:v>
      </x:c>
      <x:c r="N8346" s="267" t="n">
        <x:f>MAX(M8346-FARMER_HOURS,0)/TEMP_HOURS_PER_WORKER</x:f>
        <x:v>3.2628673657297464</x:v>
      </x:c>
      <x:c r="O8346" s="268" t="n">
        <x:f>I8346*TOMATO_PRICE+J8346*CARROT_PRICE+K8346*MESCLUN_PRICE</x:f>
        <x:v>199110</x:v>
      </x:c>
      <x:c r="P8346" s="268" t="n">
        <x:f>I8346*TOMATO_FERTILIZER+J8346*CARROT_FERTILIZER+K8346*MESCLUN_FERTILIZER</x:f>
        <x:v>37400</x:v>
      </x:c>
      <x:c r="Q8346" s="268" t="n">
        <x:f>MIN(M8346,FARMER_HOURS)*FARMER_RATE+MAX(M8346-FARMER_HOURS,0)*TEMP_RATE</x:f>
        <x:v>106571.68414324366</x:v>
      </x:c>
      <x:c r="R8346" s="268" t="n">
        <x:f>O8346-P8346-Q8346-FIXED_COST</x:f>
        <x:v>35138.31585675634</x:v>
      </x:c>
      <x:c r="S8346" s="139" t="str">
        <x:f>IF(AND(L8346&lt;=TOTAL_BED_CAP,N8346&lt;=TEMP_WORKER_CAP),"YES","NO")</x:f>
        <x:v>YES</x:v>
      </x:c>
      <x:c r="T8346" s="139" t="n">
        <x:f>IF(S8346="YES",R8346,-1E+99)</x:f>
        <x:v>35138.31585675634</x:v>
      </x:c>
    </x:row>
    <x:row r="8347">
      <x:c r="A8347" s="139"/>
      <x:c r="B8347" s="139"/>
      <x:c r="C8347" s="139"/>
      <x:c r="D8347" s="139"/>
      <x:c r="E8347" s="139"/>
      <x:c r="F8347" s="139"/>
      <x:c r="G8347" s="139"/>
      <x:c r="H8347" s="139"/>
      <x:c r="I8347" s="266" t="n">
        <x:f>INT((ROW()-ROW($I$46))/((CARROT_CAP+1)*(MESCLUN_CAP+1)))</x:f>
        <x:v>12</x:v>
      </x:c>
      <x:c r="J8347" s="266" t="n">
        <x:f>MOD(INT((ROW()-ROW($I$46))/(MESCLUN_CAP+1)),CARROT_CAP+1)</x:f>
        <x:v>15</x:v>
      </x:c>
      <x:c r="K8347" s="266" t="n">
        <x:f>MOD(ROW()-ROW($I$46),MESCLUN_CAP+1)</x:f>
        <x:v>24</x:v>
      </x:c>
      <x:c r="L8347" s="266" t="n">
        <x:f>SUM(I8347:K8347)</x:f>
        <x:v>51</x:v>
      </x:c>
      <x:c r="M8347" s="267" t="n">
        <x:f>I8347*TOMATO_HOURS*WEEKS*(1+TOMATO_DIM)^I8347+J8347*CARROT_HOURS*WEEKS*(1+CARROT_DIM)^J8347+K8347*MESCLUN_HOURS*WEEKS*(1+MESCLUN_DIM)^K8347</x:f>
        <x:v>5496.37595623033</x:v>
      </x:c>
      <x:c r="N8347" s="267" t="n">
        <x:f>MAX(M8347-FARMER_HOURS,0)/TEMP_HOURS_PER_WORKER</x:f>
        <x:v>3.3169277473821737</x:v>
      </x:c>
      <x:c r="O8347" s="268" t="n">
        <x:f>I8347*TOMATO_PRICE+J8347*CARROT_PRICE+K8347*MESCLUN_PRICE</x:f>
        <x:v>201810</x:v>
      </x:c>
      <x:c r="P8347" s="268" t="n">
        <x:f>I8347*TOMATO_FERTILIZER+J8347*CARROT_FERTILIZER+K8347*MESCLUN_FERTILIZER</x:f>
        <x:v>38280</x:v>
      </x:c>
      <x:c r="Q8347" s="268" t="n">
        <x:f>MIN(M8347,FARMER_HOURS)*FARMER_RATE+MAX(M8347-FARMER_HOURS,0)*TEMP_RATE</x:f>
        <x:v>107923.19368455434</x:v>
      </x:c>
      <x:c r="R8347" s="268" t="n">
        <x:f>O8347-P8347-Q8347-FIXED_COST</x:f>
        <x:v>35606.80631544566</x:v>
      </x:c>
      <x:c r="S8347" s="139" t="str">
        <x:f>IF(AND(L8347&lt;=TOTAL_BED_CAP,N8347&lt;=TEMP_WORKER_CAP),"YES","NO")</x:f>
        <x:v>YES</x:v>
      </x:c>
      <x:c r="T8347" s="139" t="n">
        <x:f>IF(S8347="YES",R8347,-1E+99)</x:f>
        <x:v>35606.80631544566</x:v>
      </x:c>
    </x:row>
    <x:row r="8348">
      <x:c r="A8348" s="139"/>
      <x:c r="B8348" s="139"/>
      <x:c r="C8348" s="139"/>
      <x:c r="D8348" s="139"/>
      <x:c r="E8348" s="139"/>
      <x:c r="F8348" s="139"/>
      <x:c r="G8348" s="139"/>
      <x:c r="H8348" s="139"/>
      <x:c r="I8348" s="266" t="n">
        <x:f>INT((ROW()-ROW($I$46))/((CARROT_CAP+1)*(MESCLUN_CAP+1)))</x:f>
        <x:v>12</x:v>
      </x:c>
      <x:c r="J8348" s="266" t="n">
        <x:f>MOD(INT((ROW()-ROW($I$46))/(MESCLUN_CAP+1)),CARROT_CAP+1)</x:f>
        <x:v>15</x:v>
      </x:c>
      <x:c r="K8348" s="266" t="n">
        <x:f>MOD(ROW()-ROW($I$46),MESCLUN_CAP+1)</x:f>
        <x:v>25</x:v>
      </x:c>
      <x:c r="L8348" s="266" t="n">
        <x:f>SUM(I8348:K8348)</x:f>
        <x:v>52</x:v>
      </x:c>
      <x:c r="M8348" s="267" t="n">
        <x:f>I8348*TOMATO_HOURS*WEEKS*(1+TOMATO_DIM)^I8348+J8348*CARROT_HOURS*WEEKS*(1+CARROT_DIM)^J8348+K8348*MESCLUN_HOURS*WEEKS*(1+MESCLUN_DIM)^K8348</x:f>
        <x:v>5575.953877645428</x:v>
      </x:c>
      <x:c r="N8348" s="267" t="n">
        <x:f>MAX(M8348-FARMER_HOURS,0)/TEMP_HOURS_PER_WORKER</x:f>
        <x:v>3.372190192809325</x:v>
      </x:c>
      <x:c r="O8348" s="268" t="n">
        <x:f>I8348*TOMATO_PRICE+J8348*CARROT_PRICE+K8348*MESCLUN_PRICE</x:f>
        <x:v>204510</x:v>
      </x:c>
      <x:c r="P8348" s="268" t="n">
        <x:f>I8348*TOMATO_FERTILIZER+J8348*CARROT_FERTILIZER+K8348*MESCLUN_FERTILIZER</x:f>
        <x:v>39160</x:v>
      </x:c>
      <x:c r="Q8348" s="268" t="n">
        <x:f>MIN(M8348,FARMER_HOURS)*FARMER_RATE+MAX(M8348-FARMER_HOURS,0)*TEMP_RATE</x:f>
        <x:v>109304.75482023312</x:v>
      </x:c>
      <x:c r="R8348" s="268" t="n">
        <x:f>O8348-P8348-Q8348-FIXED_COST</x:f>
        <x:v>36045.24517976688</x:v>
      </x:c>
      <x:c r="S8348" s="139" t="str">
        <x:f>IF(AND(L8348&lt;=TOTAL_BED_CAP,N8348&lt;=TEMP_WORKER_CAP),"YES","NO")</x:f>
        <x:v>YES</x:v>
      </x:c>
      <x:c r="T8348" s="139" t="n">
        <x:f>IF(S8348="YES",R8348,-1E+99)</x:f>
        <x:v>36045.24517976688</x:v>
      </x:c>
    </x:row>
    <x:row r="8349">
      <x:c r="A8349" s="139"/>
      <x:c r="B8349" s="139"/>
      <x:c r="C8349" s="139"/>
      <x:c r="D8349" s="139"/>
      <x:c r="E8349" s="139"/>
      <x:c r="F8349" s="139"/>
      <x:c r="G8349" s="139"/>
      <x:c r="H8349" s="139"/>
      <x:c r="I8349" s="266" t="n">
        <x:f>INT((ROW()-ROW($I$46))/((CARROT_CAP+1)*(MESCLUN_CAP+1)))</x:f>
        <x:v>12</x:v>
      </x:c>
      <x:c r="J8349" s="266" t="n">
        <x:f>MOD(INT((ROW()-ROW($I$46))/(MESCLUN_CAP+1)),CARROT_CAP+1)</x:f>
        <x:v>15</x:v>
      </x:c>
      <x:c r="K8349" s="266" t="n">
        <x:f>MOD(ROW()-ROW($I$46),MESCLUN_CAP+1)</x:f>
        <x:v>26</x:v>
      </x:c>
      <x:c r="L8349" s="266" t="n">
        <x:f>SUM(I8349:K8349)</x:f>
        <x:v>53</x:v>
      </x:c>
      <x:c r="M8349" s="267" t="n">
        <x:f>I8349*TOMATO_HOURS*WEEKS*(1+TOMATO_DIM)^I8349+J8349*CARROT_HOURS*WEEKS*(1+CARROT_DIM)^J8349+K8349*MESCLUN_HOURS*WEEKS*(1+MESCLUN_DIM)^K8349</x:f>
        <x:v>5657.293881606145</x:v>
      </x:c>
      <x:c r="N8349" s="267" t="n">
        <x:f>MAX(M8349-FARMER_HOURS,0)/TEMP_HOURS_PER_WORKER</x:f>
        <x:v>3.4286763066709343</x:v>
      </x:c>
      <x:c r="O8349" s="268" t="n">
        <x:f>I8349*TOMATO_PRICE+J8349*CARROT_PRICE+K8349*MESCLUN_PRICE</x:f>
        <x:v>207210</x:v>
      </x:c>
      <x:c r="P8349" s="268" t="n">
        <x:f>I8349*TOMATO_FERTILIZER+J8349*CARROT_FERTILIZER+K8349*MESCLUN_FERTILIZER</x:f>
        <x:v>40040</x:v>
      </x:c>
      <x:c r="Q8349" s="268" t="n">
        <x:f>MIN(M8349,FARMER_HOURS)*FARMER_RATE+MAX(M8349-FARMER_HOURS,0)*TEMP_RATE</x:f>
        <x:v>110716.90766677335</x:v>
      </x:c>
      <x:c r="R8349" s="268" t="n">
        <x:f>O8349-P8349-Q8349-FIXED_COST</x:f>
        <x:v>36453.092333226654</x:v>
      </x:c>
      <x:c r="S8349" s="139" t="str">
        <x:f>IF(AND(L8349&lt;=TOTAL_BED_CAP,N8349&lt;=TEMP_WORKER_CAP),"YES","NO")</x:f>
        <x:v>YES</x:v>
      </x:c>
      <x:c r="T8349" s="139" t="n">
        <x:f>IF(S8349="YES",R8349,-1E+99)</x:f>
        <x:v>36453.092333226654</x:v>
      </x:c>
    </x:row>
    <x:row r="8350">
      <x:c r="A8350" s="139"/>
      <x:c r="B8350" s="139"/>
      <x:c r="C8350" s="139"/>
      <x:c r="D8350" s="139"/>
      <x:c r="E8350" s="139"/>
      <x:c r="F8350" s="139"/>
      <x:c r="G8350" s="139"/>
      <x:c r="H8350" s="139"/>
      <x:c r="I8350" s="266" t="n">
        <x:f>INT((ROW()-ROW($I$46))/((CARROT_CAP+1)*(MESCLUN_CAP+1)))</x:f>
        <x:v>12</x:v>
      </x:c>
      <x:c r="J8350" s="266" t="n">
        <x:f>MOD(INT((ROW()-ROW($I$46))/(MESCLUN_CAP+1)),CARROT_CAP+1)</x:f>
        <x:v>15</x:v>
      </x:c>
      <x:c r="K8350" s="266" t="n">
        <x:f>MOD(ROW()-ROW($I$46),MESCLUN_CAP+1)</x:f>
        <x:v>27</x:v>
      </x:c>
      <x:c r="L8350" s="266" t="n">
        <x:f>SUM(I8350:K8350)</x:f>
        <x:v>54</x:v>
      </x:c>
      <x:c r="M8350" s="267" t="n">
        <x:f>I8350*TOMATO_HOURS*WEEKS*(1+TOMATO_DIM)^I8350+J8350*CARROT_HOURS*WEEKS*(1+CARROT_DIM)^J8350+K8350*MESCLUN_HOURS*WEEKS*(1+MESCLUN_DIM)^K8350</x:f>
        <x:v>5740.427586125903</x:v>
      </x:c>
      <x:c r="N8350" s="267" t="n">
        <x:f>MAX(M8350-FARMER_HOURS,0)/TEMP_HOURS_PER_WORKER</x:f>
        <x:v>3.486408045920766</x:v>
      </x:c>
      <x:c r="O8350" s="268" t="n">
        <x:f>I8350*TOMATO_PRICE+J8350*CARROT_PRICE+K8350*MESCLUN_PRICE</x:f>
        <x:v>209910</x:v>
      </x:c>
      <x:c r="P8350" s="268" t="n">
        <x:f>I8350*TOMATO_FERTILIZER+J8350*CARROT_FERTILIZER+K8350*MESCLUN_FERTILIZER</x:f>
        <x:v>40920</x:v>
      </x:c>
      <x:c r="Q8350" s="268" t="n">
        <x:f>MIN(M8350,FARMER_HOURS)*FARMER_RATE+MAX(M8350-FARMER_HOURS,0)*TEMP_RATE</x:f>
        <x:v>112160.20114801914</x:v>
      </x:c>
      <x:c r="R8350" s="268" t="n">
        <x:f>O8350-P8350-Q8350-FIXED_COST</x:f>
        <x:v>36829.79885198086</x:v>
      </x:c>
      <x:c r="S8350" s="139" t="str">
        <x:f>IF(AND(L8350&lt;=TOTAL_BED_CAP,N8350&lt;=TEMP_WORKER_CAP),"YES","NO")</x:f>
        <x:v>YES</x:v>
      </x:c>
      <x:c r="T8350" s="139" t="n">
        <x:f>IF(S8350="YES",R8350,-1E+99)</x:f>
        <x:v>36829.79885198086</x:v>
      </x:c>
    </x:row>
    <x:row r="8351">
      <x:c r="A8351" s="139"/>
      <x:c r="B8351" s="139"/>
      <x:c r="C8351" s="139"/>
      <x:c r="D8351" s="139"/>
      <x:c r="E8351" s="139"/>
      <x:c r="F8351" s="139"/>
      <x:c r="G8351" s="139"/>
      <x:c r="H8351" s="139"/>
      <x:c r="I8351" s="266" t="n">
        <x:f>INT((ROW()-ROW($I$46))/((CARROT_CAP+1)*(MESCLUN_CAP+1)))</x:f>
        <x:v>12</x:v>
      </x:c>
      <x:c r="J8351" s="266" t="n">
        <x:f>MOD(INT((ROW()-ROW($I$46))/(MESCLUN_CAP+1)),CARROT_CAP+1)</x:f>
        <x:v>15</x:v>
      </x:c>
      <x:c r="K8351" s="266" t="n">
        <x:f>MOD(ROW()-ROW($I$46),MESCLUN_CAP+1)</x:f>
        <x:v>28</x:v>
      </x:c>
      <x:c r="L8351" s="266" t="n">
        <x:f>SUM(I8351:K8351)</x:f>
        <x:v>55</x:v>
      </x:c>
      <x:c r="M8351" s="267" t="n">
        <x:f>I8351*TOMATO_HOURS*WEEKS*(1+TOMATO_DIM)^I8351+J8351*CARROT_HOURS*WEEKS*(1+CARROT_DIM)^J8351+K8351*MESCLUN_HOURS*WEEKS*(1+MESCLUN_DIM)^K8351</x:f>
        <x:v>5825.387124343056</x:v>
      </x:c>
      <x:c r="N8351" s="267" t="n">
        <x:f>MAX(M8351-FARMER_HOURS,0)/TEMP_HOURS_PER_WORKER</x:f>
        <x:v>3.545407725238233</x:v>
      </x:c>
      <x:c r="O8351" s="268" t="n">
        <x:f>I8351*TOMATO_PRICE+J8351*CARROT_PRICE+K8351*MESCLUN_PRICE</x:f>
        <x:v>212610</x:v>
      </x:c>
      <x:c r="P8351" s="268" t="n">
        <x:f>I8351*TOMATO_FERTILIZER+J8351*CARROT_FERTILIZER+K8351*MESCLUN_FERTILIZER</x:f>
        <x:v>41800</x:v>
      </x:c>
      <x:c r="Q8351" s="268" t="n">
        <x:f>MIN(M8351,FARMER_HOURS)*FARMER_RATE+MAX(M8351-FARMER_HOURS,0)*TEMP_RATE</x:f>
        <x:v>113635.19313095583</x:v>
      </x:c>
      <x:c r="R8351" s="268" t="n">
        <x:f>O8351-P8351-Q8351-FIXED_COST</x:f>
        <x:v>37174.80686904417</x:v>
      </x:c>
      <x:c r="S8351" s="139" t="str">
        <x:f>IF(AND(L8351&lt;=TOTAL_BED_CAP,N8351&lt;=TEMP_WORKER_CAP),"YES","NO")</x:f>
        <x:v>YES</x:v>
      </x:c>
      <x:c r="T8351" s="139" t="n">
        <x:f>IF(S8351="YES",R8351,-1E+99)</x:f>
        <x:v>37174.80686904417</x:v>
      </x:c>
    </x:row>
    <x:row r="8352">
      <x:c r="A8352" s="139"/>
      <x:c r="B8352" s="139"/>
      <x:c r="C8352" s="139"/>
      <x:c r="D8352" s="139"/>
      <x:c r="E8352" s="139"/>
      <x:c r="F8352" s="139"/>
      <x:c r="G8352" s="139"/>
      <x:c r="H8352" s="139"/>
      <x:c r="I8352" s="266" t="n">
        <x:f>INT((ROW()-ROW($I$46))/((CARROT_CAP+1)*(MESCLUN_CAP+1)))</x:f>
        <x:v>12</x:v>
      </x:c>
      <x:c r="J8352" s="266" t="n">
        <x:f>MOD(INT((ROW()-ROW($I$46))/(MESCLUN_CAP+1)),CARROT_CAP+1)</x:f>
        <x:v>15</x:v>
      </x:c>
      <x:c r="K8352" s="266" t="n">
        <x:f>MOD(ROW()-ROW($I$46),MESCLUN_CAP+1)</x:f>
        <x:v>29</x:v>
      </x:c>
      <x:c r="L8352" s="266" t="n">
        <x:f>SUM(I8352:K8352)</x:f>
        <x:v>56</x:v>
      </x:c>
      <x:c r="M8352" s="267" t="n">
        <x:f>I8352*TOMATO_HOURS*WEEKS*(1+TOMATO_DIM)^I8352+J8352*CARROT_HOURS*WEEKS*(1+CARROT_DIM)^J8352+K8352*MESCLUN_HOURS*WEEKS*(1+MESCLUN_DIM)^K8352</x:f>
        <x:v>5912.20515245871</x:v>
      </x:c>
      <x:c r="N8352" s="267" t="n">
        <x:f>MAX(M8352-FARMER_HOURS,0)/TEMP_HOURS_PER_WORKER</x:f>
        <x:v>3.6056980225407704</x:v>
      </x:c>
      <x:c r="O8352" s="268" t="n">
        <x:f>I8352*TOMATO_PRICE+J8352*CARROT_PRICE+K8352*MESCLUN_PRICE</x:f>
        <x:v>215310</x:v>
      </x:c>
      <x:c r="P8352" s="268" t="n">
        <x:f>I8352*TOMATO_FERTILIZER+J8352*CARROT_FERTILIZER+K8352*MESCLUN_FERTILIZER</x:f>
        <x:v>42680</x:v>
      </x:c>
      <x:c r="Q8352" s="268" t="n">
        <x:f>MIN(M8352,FARMER_HOURS)*FARMER_RATE+MAX(M8352-FARMER_HOURS,0)*TEMP_RATE</x:f>
        <x:v>115142.45056351926</x:v>
      </x:c>
      <x:c r="R8352" s="268" t="n">
        <x:f>O8352-P8352-Q8352-FIXED_COST</x:f>
        <x:v>37487.54943648074</x:v>
      </x:c>
      <x:c r="S8352" s="139" t="str">
        <x:f>IF(AND(L8352&lt;=TOTAL_BED_CAP,N8352&lt;=TEMP_WORKER_CAP),"YES","NO")</x:f>
        <x:v>YES</x:v>
      </x:c>
      <x:c r="T8352" s="139" t="n">
        <x:f>IF(S8352="YES",R8352,-1E+99)</x:f>
        <x:v>37487.54943648074</x:v>
      </x:c>
    </x:row>
    <x:row r="8353">
      <x:c r="A8353" s="139"/>
      <x:c r="B8353" s="139"/>
      <x:c r="C8353" s="139"/>
      <x:c r="D8353" s="139"/>
      <x:c r="E8353" s="139"/>
      <x:c r="F8353" s="139"/>
      <x:c r="G8353" s="139"/>
      <x:c r="H8353" s="139"/>
      <x:c r="I8353" s="266" t="n">
        <x:f>INT((ROW()-ROW($I$46))/((CARROT_CAP+1)*(MESCLUN_CAP+1)))</x:f>
        <x:v>12</x:v>
      </x:c>
      <x:c r="J8353" s="266" t="n">
        <x:f>MOD(INT((ROW()-ROW($I$46))/(MESCLUN_CAP+1)),CARROT_CAP+1)</x:f>
        <x:v>15</x:v>
      </x:c>
      <x:c r="K8353" s="266" t="n">
        <x:f>MOD(ROW()-ROW($I$46),MESCLUN_CAP+1)</x:f>
        <x:v>30</x:v>
      </x:c>
      <x:c r="L8353" s="266" t="n">
        <x:f>SUM(I8353:K8353)</x:f>
        <x:v>57</x:v>
      </x:c>
      <x:c r="M8353" s="267" t="n">
        <x:f>I8353*TOMATO_HOURS*WEEKS*(1+TOMATO_DIM)^I8353+J8353*CARROT_HOURS*WEEKS*(1+CARROT_DIM)^J8353+K8353*MESCLUN_HOURS*WEEKS*(1+MESCLUN_DIM)^K8353</x:f>
        <x:v>6000.914857792479</x:v>
      </x:c>
      <x:c r="N8353" s="267" t="n">
        <x:f>MAX(M8353-FARMER_HOURS,0)/TEMP_HOURS_PER_WORKER</x:f>
        <x:v>3.6673019845781103</x:v>
      </x:c>
      <x:c r="O8353" s="268" t="n">
        <x:f>I8353*TOMATO_PRICE+J8353*CARROT_PRICE+K8353*MESCLUN_PRICE</x:f>
        <x:v>218010</x:v>
      </x:c>
      <x:c r="P8353" s="268" t="n">
        <x:f>I8353*TOMATO_FERTILIZER+J8353*CARROT_FERTILIZER+K8353*MESCLUN_FERTILIZER</x:f>
        <x:v>43560</x:v>
      </x:c>
      <x:c r="Q8353" s="268" t="n">
        <x:f>MIN(M8353,FARMER_HOURS)*FARMER_RATE+MAX(M8353-FARMER_HOURS,0)*TEMP_RATE</x:f>
        <x:v>116682.54961445276</x:v>
      </x:c>
      <x:c r="R8353" s="268" t="n">
        <x:f>O8353-P8353-Q8353-FIXED_COST</x:f>
        <x:v>37767.45038554724</x:v>
      </x:c>
      <x:c r="S8353" s="139" t="str">
        <x:f>IF(AND(L8353&lt;=TOTAL_BED_CAP,N8353&lt;=TEMP_WORKER_CAP),"YES","NO")</x:f>
        <x:v>YES</x:v>
      </x:c>
      <x:c r="T8353" s="139" t="n">
        <x:f>IF(S8353="YES",R8353,-1E+99)</x:f>
        <x:v>37767.45038554724</x:v>
      </x:c>
    </x:row>
    <x:row r="8354">
      <x:c r="A8354" s="139"/>
      <x:c r="B8354" s="139"/>
      <x:c r="C8354" s="139"/>
      <x:c r="D8354" s="139"/>
      <x:c r="E8354" s="139"/>
      <x:c r="F8354" s="139"/>
      <x:c r="G8354" s="139"/>
      <x:c r="H8354" s="139"/>
      <x:c r="I8354" s="266" t="n">
        <x:f>INT((ROW()-ROW($I$46))/((CARROT_CAP+1)*(MESCLUN_CAP+1)))</x:f>
        <x:v>12</x:v>
      </x:c>
      <x:c r="J8354" s="266" t="n">
        <x:f>MOD(INT((ROW()-ROW($I$46))/(MESCLUN_CAP+1)),CARROT_CAP+1)</x:f>
        <x:v>16</x:v>
      </x:c>
      <x:c r="K8354" s="266" t="n">
        <x:f>MOD(ROW()-ROW($I$46),MESCLUN_CAP+1)</x:f>
        <x:v>0</x:v>
      </x:c>
      <x:c r="L8354" s="266" t="n">
        <x:f>SUM(I8354:K8354)</x:f>
        <x:v>28</x:v>
      </x:c>
      <x:c r="M8354" s="267" t="n">
        <x:f>I8354*TOMATO_HOURS*WEEKS*(1+TOMATO_DIM)^I8354+J8354*CARROT_HOURS*WEEKS*(1+CARROT_DIM)^J8354+K8354*MESCLUN_HOURS*WEEKS*(1+MESCLUN_DIM)^K8354</x:f>
        <x:v>4102.065344775753</x:v>
      </x:c>
      <x:c r="N8354" s="267" t="n">
        <x:f>MAX(M8354-FARMER_HOURS,0)/TEMP_HOURS_PER_WORKER</x:f>
        <x:v>2.3486564894276065</x:v>
      </x:c>
      <x:c r="O8354" s="268" t="n">
        <x:f>I8354*TOMATO_PRICE+J8354*CARROT_PRICE+K8354*MESCLUN_PRICE</x:f>
        <x:v>139104</x:v>
      </x:c>
      <x:c r="P8354" s="268" t="n">
        <x:f>I8354*TOMATO_FERTILIZER+J8354*CARROT_FERTILIZER+K8354*MESCLUN_FERTILIZER</x:f>
        <x:v>17600</x:v>
      </x:c>
      <x:c r="Q8354" s="268" t="n">
        <x:f>MIN(M8354,FARMER_HOURS)*FARMER_RATE+MAX(M8354-FARMER_HOURS,0)*TEMP_RATE</x:f>
        <x:v>83716.41223569016</x:v>
      </x:c>
      <x:c r="R8354" s="268" t="n">
        <x:f>O8354-P8354-Q8354-FIXED_COST</x:f>
        <x:v>17787.587764309836</x:v>
      </x:c>
      <x:c r="S8354" s="139" t="str">
        <x:f>IF(AND(L8354&lt;=TOTAL_BED_CAP,N8354&lt;=TEMP_WORKER_CAP),"YES","NO")</x:f>
        <x:v>YES</x:v>
      </x:c>
      <x:c r="T8354" s="139" t="n">
        <x:f>IF(S8354="YES",R8354,-1E+99)</x:f>
        <x:v>17787.587764309836</x:v>
      </x:c>
    </x:row>
    <x:row r="8355">
      <x:c r="A8355" s="139"/>
      <x:c r="B8355" s="139"/>
      <x:c r="C8355" s="139"/>
      <x:c r="D8355" s="139"/>
      <x:c r="E8355" s="139"/>
      <x:c r="F8355" s="139"/>
      <x:c r="G8355" s="139"/>
      <x:c r="H8355" s="139"/>
      <x:c r="I8355" s="266" t="n">
        <x:f>INT((ROW()-ROW($I$46))/((CARROT_CAP+1)*(MESCLUN_CAP+1)))</x:f>
        <x:v>12</x:v>
      </x:c>
      <x:c r="J8355" s="266" t="n">
        <x:f>MOD(INT((ROW()-ROW($I$46))/(MESCLUN_CAP+1)),CARROT_CAP+1)</x:f>
        <x:v>16</x:v>
      </x:c>
      <x:c r="K8355" s="266" t="n">
        <x:f>MOD(ROW()-ROW($I$46),MESCLUN_CAP+1)</x:f>
        <x:v>1</x:v>
      </x:c>
      <x:c r="L8355" s="266" t="n">
        <x:f>SUM(I8355:K8355)</x:f>
        <x:v>29</x:v>
      </x:c>
      <x:c r="M8355" s="267" t="n">
        <x:f>I8355*TOMATO_HOURS*WEEKS*(1+TOMATO_DIM)^I8355+J8355*CARROT_HOURS*WEEKS*(1+CARROT_DIM)^J8355+K8355*MESCLUN_HOURS*WEEKS*(1+MESCLUN_DIM)^K8355</x:f>
        <x:v>4147.627844775753</x:v>
      </x:c>
      <x:c r="N8355" s="267" t="n">
        <x:f>MAX(M8355-FARMER_HOURS,0)/TEMP_HOURS_PER_WORKER</x:f>
        <x:v>2.380297114427606</x:v>
      </x:c>
      <x:c r="O8355" s="268" t="n">
        <x:f>I8355*TOMATO_PRICE+J8355*CARROT_PRICE+K8355*MESCLUN_PRICE</x:f>
        <x:v>141804</x:v>
      </x:c>
      <x:c r="P8355" s="268" t="n">
        <x:f>I8355*TOMATO_FERTILIZER+J8355*CARROT_FERTILIZER+K8355*MESCLUN_FERTILIZER</x:f>
        <x:v>18480</x:v>
      </x:c>
      <x:c r="Q8355" s="268" t="n">
        <x:f>MIN(M8355,FARMER_HOURS)*FARMER_RATE+MAX(M8355-FARMER_HOURS,0)*TEMP_RATE</x:f>
        <x:v>84507.42786069016</x:v>
      </x:c>
      <x:c r="R8355" s="268" t="n">
        <x:f>O8355-P8355-Q8355-FIXED_COST</x:f>
        <x:v>18816.572139309836</x:v>
      </x:c>
      <x:c r="S8355" s="139" t="str">
        <x:f>IF(AND(L8355&lt;=TOTAL_BED_CAP,N8355&lt;=TEMP_WORKER_CAP),"YES","NO")</x:f>
        <x:v>YES</x:v>
      </x:c>
      <x:c r="T8355" s="139" t="n">
        <x:f>IF(S8355="YES",R8355,-1E+99)</x:f>
        <x:v>18816.572139309836</x:v>
      </x:c>
    </x:row>
    <x:row r="8356">
      <x:c r="A8356" s="139"/>
      <x:c r="B8356" s="139"/>
      <x:c r="C8356" s="139"/>
      <x:c r="D8356" s="139"/>
      <x:c r="E8356" s="139"/>
      <x:c r="F8356" s="139"/>
      <x:c r="G8356" s="139"/>
      <x:c r="H8356" s="139"/>
      <x:c r="I8356" s="266" t="n">
        <x:f>INT((ROW()-ROW($I$46))/((CARROT_CAP+1)*(MESCLUN_CAP+1)))</x:f>
        <x:v>12</x:v>
      </x:c>
      <x:c r="J8356" s="266" t="n">
        <x:f>MOD(INT((ROW()-ROW($I$46))/(MESCLUN_CAP+1)),CARROT_CAP+1)</x:f>
        <x:v>16</x:v>
      </x:c>
      <x:c r="K8356" s="266" t="n">
        <x:f>MOD(ROW()-ROW($I$46),MESCLUN_CAP+1)</x:f>
        <x:v>2</x:v>
      </x:c>
      <x:c r="L8356" s="266" t="n">
        <x:f>SUM(I8356:K8356)</x:f>
        <x:v>30</x:v>
      </x:c>
      <x:c r="M8356" s="267" t="n">
        <x:f>I8356*TOMATO_HOURS*WEEKS*(1+TOMATO_DIM)^I8356+J8356*CARROT_HOURS*WEEKS*(1+CARROT_DIM)^J8356+K8356*MESCLUN_HOURS*WEEKS*(1+MESCLUN_DIM)^K8356</x:f>
        <x:v>4194.3294072757535</x:v>
      </x:c>
      <x:c r="N8356" s="267" t="n">
        <x:f>MAX(M8356-FARMER_HOURS,0)/TEMP_HOURS_PER_WORKER</x:f>
        <x:v>2.4127287550526066</x:v>
      </x:c>
      <x:c r="O8356" s="268" t="n">
        <x:f>I8356*TOMATO_PRICE+J8356*CARROT_PRICE+K8356*MESCLUN_PRICE</x:f>
        <x:v>144504</x:v>
      </x:c>
      <x:c r="P8356" s="268" t="n">
        <x:f>I8356*TOMATO_FERTILIZER+J8356*CARROT_FERTILIZER+K8356*MESCLUN_FERTILIZER</x:f>
        <x:v>19360</x:v>
      </x:c>
      <x:c r="Q8356" s="268" t="n">
        <x:f>MIN(M8356,FARMER_HOURS)*FARMER_RATE+MAX(M8356-FARMER_HOURS,0)*TEMP_RATE</x:f>
        <x:v>85318.21887631516</x:v>
      </x:c>
      <x:c r="R8356" s="268" t="n">
        <x:f>O8356-P8356-Q8356-FIXED_COST</x:f>
        <x:v>19825.781123684836</x:v>
      </x:c>
      <x:c r="S8356" s="139" t="str">
        <x:f>IF(AND(L8356&lt;=TOTAL_BED_CAP,N8356&lt;=TEMP_WORKER_CAP),"YES","NO")</x:f>
        <x:v>YES</x:v>
      </x:c>
      <x:c r="T8356" s="139" t="n">
        <x:f>IF(S8356="YES",R8356,-1E+99)</x:f>
        <x:v>19825.781123684836</x:v>
      </x:c>
    </x:row>
    <x:row r="8357">
      <x:c r="A8357" s="139"/>
      <x:c r="B8357" s="139"/>
      <x:c r="C8357" s="139"/>
      <x:c r="D8357" s="139"/>
      <x:c r="E8357" s="139"/>
      <x:c r="F8357" s="139"/>
      <x:c r="G8357" s="139"/>
      <x:c r="H8357" s="139"/>
      <x:c r="I8357" s="266" t="n">
        <x:f>INT((ROW()-ROW($I$46))/((CARROT_CAP+1)*(MESCLUN_CAP+1)))</x:f>
        <x:v>12</x:v>
      </x:c>
      <x:c r="J8357" s="266" t="n">
        <x:f>MOD(INT((ROW()-ROW($I$46))/(MESCLUN_CAP+1)),CARROT_CAP+1)</x:f>
        <x:v>16</x:v>
      </x:c>
      <x:c r="K8357" s="266" t="n">
        <x:f>MOD(ROW()-ROW($I$46),MESCLUN_CAP+1)</x:f>
        <x:v>3</x:v>
      </x:c>
      <x:c r="L8357" s="266" t="n">
        <x:f>SUM(I8357:K8357)</x:f>
        <x:v>31</x:v>
      </x:c>
      <x:c r="M8357" s="267" t="n">
        <x:f>I8357*TOMATO_HOURS*WEEKS*(1+TOMATO_DIM)^I8357+J8357*CARROT_HOURS*WEEKS*(1+CARROT_DIM)^J8357+K8357*MESCLUN_HOURS*WEEKS*(1+MESCLUN_DIM)^K8357</x:f>
        <x:v>4242.191389697628</x:v>
      </x:c>
      <x:c r="N8357" s="267" t="n">
        <x:f>MAX(M8357-FARMER_HOURS,0)/TEMP_HOURS_PER_WORKER</x:f>
        <x:v>2.4459662428455755</x:v>
      </x:c>
      <x:c r="O8357" s="268" t="n">
        <x:f>I8357*TOMATO_PRICE+J8357*CARROT_PRICE+K8357*MESCLUN_PRICE</x:f>
        <x:v>147204</x:v>
      </x:c>
      <x:c r="P8357" s="268" t="n">
        <x:f>I8357*TOMATO_FERTILIZER+J8357*CARROT_FERTILIZER+K8357*MESCLUN_FERTILIZER</x:f>
        <x:v>20240</x:v>
      </x:c>
      <x:c r="Q8357" s="268" t="n">
        <x:f>MIN(M8357,FARMER_HOURS)*FARMER_RATE+MAX(M8357-FARMER_HOURS,0)*TEMP_RATE</x:f>
        <x:v>86149.15607113938</x:v>
      </x:c>
      <x:c r="R8357" s="268" t="n">
        <x:f>O8357-P8357-Q8357-FIXED_COST</x:f>
        <x:v>20814.843928860617</x:v>
      </x:c>
      <x:c r="S8357" s="139" t="str">
        <x:f>IF(AND(L8357&lt;=TOTAL_BED_CAP,N8357&lt;=TEMP_WORKER_CAP),"YES","NO")</x:f>
        <x:v>YES</x:v>
      </x:c>
      <x:c r="T8357" s="139" t="n">
        <x:f>IF(S8357="YES",R8357,-1E+99)</x:f>
        <x:v>20814.843928860617</x:v>
      </x:c>
    </x:row>
    <x:row r="8358">
      <x:c r="A8358" s="139"/>
      <x:c r="B8358" s="139"/>
      <x:c r="C8358" s="139"/>
      <x:c r="D8358" s="139"/>
      <x:c r="E8358" s="139"/>
      <x:c r="F8358" s="139"/>
      <x:c r="G8358" s="139"/>
      <x:c r="H8358" s="139"/>
      <x:c r="I8358" s="266" t="n">
        <x:f>INT((ROW()-ROW($I$46))/((CARROT_CAP+1)*(MESCLUN_CAP+1)))</x:f>
        <x:v>12</x:v>
      </x:c>
      <x:c r="J8358" s="266" t="n">
        <x:f>MOD(INT((ROW()-ROW($I$46))/(MESCLUN_CAP+1)),CARROT_CAP+1)</x:f>
        <x:v>16</x:v>
      </x:c>
      <x:c r="K8358" s="266" t="n">
        <x:f>MOD(ROW()-ROW($I$46),MESCLUN_CAP+1)</x:f>
        <x:v>4</x:v>
      </x:c>
      <x:c r="L8358" s="266" t="n">
        <x:f>SUM(I8358:K8358)</x:f>
        <x:v>32</x:v>
      </x:c>
      <x:c r="M8358" s="267" t="n">
        <x:f>I8358*TOMATO_HOURS*WEEKS*(1+TOMATO_DIM)^I8358+J8358*CARROT_HOURS*WEEKS*(1+CARROT_DIM)^J8358+K8358*MESCLUN_HOURS*WEEKS*(1+MESCLUN_DIM)^K8358</x:f>
        <x:v>4291.235505420284</x:v>
      </x:c>
      <x:c r="N8358" s="267" t="n">
        <x:f>MAX(M8358-FARMER_HOURS,0)/TEMP_HOURS_PER_WORKER</x:f>
        <x:v>2.480024656541864</x:v>
      </x:c>
      <x:c r="O8358" s="268" t="n">
        <x:f>I8358*TOMATO_PRICE+J8358*CARROT_PRICE+K8358*MESCLUN_PRICE</x:f>
        <x:v>149904</x:v>
      </x:c>
      <x:c r="P8358" s="268" t="n">
        <x:f>I8358*TOMATO_FERTILIZER+J8358*CARROT_FERTILIZER+K8358*MESCLUN_FERTILIZER</x:f>
        <x:v>21120</x:v>
      </x:c>
      <x:c r="Q8358" s="268" t="n">
        <x:f>MIN(M8358,FARMER_HOURS)*FARMER_RATE+MAX(M8358-FARMER_HOURS,0)*TEMP_RATE</x:f>
        <x:v>87000.61641354661</x:v>
      </x:c>
      <x:c r="R8358" s="268" t="n">
        <x:f>O8358-P8358-Q8358-FIXED_COST</x:f>
        <x:v>21783.38358645339</x:v>
      </x:c>
      <x:c r="S8358" s="139" t="str">
        <x:f>IF(AND(L8358&lt;=TOTAL_BED_CAP,N8358&lt;=TEMP_WORKER_CAP),"YES","NO")</x:f>
        <x:v>YES</x:v>
      </x:c>
      <x:c r="T8358" s="139" t="n">
        <x:f>IF(S8358="YES",R8358,-1E+99)</x:f>
        <x:v>21783.38358645339</x:v>
      </x:c>
    </x:row>
    <x:row r="8359">
      <x:c r="A8359" s="139"/>
      <x:c r="B8359" s="139"/>
      <x:c r="C8359" s="139"/>
      <x:c r="D8359" s="139"/>
      <x:c r="E8359" s="139"/>
      <x:c r="F8359" s="139"/>
      <x:c r="G8359" s="139"/>
      <x:c r="H8359" s="139"/>
      <x:c r="I8359" s="266" t="n">
        <x:f>INT((ROW()-ROW($I$46))/((CARROT_CAP+1)*(MESCLUN_CAP+1)))</x:f>
        <x:v>12</x:v>
      </x:c>
      <x:c r="J8359" s="266" t="n">
        <x:f>MOD(INT((ROW()-ROW($I$46))/(MESCLUN_CAP+1)),CARROT_CAP+1)</x:f>
        <x:v>16</x:v>
      </x:c>
      <x:c r="K8359" s="266" t="n">
        <x:f>MOD(ROW()-ROW($I$46),MESCLUN_CAP+1)</x:f>
        <x:v>5</x:v>
      </x:c>
      <x:c r="L8359" s="266" t="n">
        <x:f>SUM(I8359:K8359)</x:f>
        <x:v>33</x:v>
      </x:c>
      <x:c r="M8359" s="267" t="n">
        <x:f>I8359*TOMATO_HOURS*WEEKS*(1+TOMATO_DIM)^I8359+J8359*CARROT_HOURS*WEEKS*(1+CARROT_DIM)^J8359+K8359*MESCLUN_HOURS*WEEKS*(1+MESCLUN_DIM)^K8359</x:f>
        <x:v>4341.483829341488</x:v>
      </x:c>
      <x:c r="N8359" s="267" t="n">
        <x:f>MAX(M8359-FARMER_HOURS,0)/TEMP_HOURS_PER_WORKER</x:f>
        <x:v>2.5149193259315887</x:v>
      </x:c>
      <x:c r="O8359" s="268" t="n">
        <x:f>I8359*TOMATO_PRICE+J8359*CARROT_PRICE+K8359*MESCLUN_PRICE</x:f>
        <x:v>152604</x:v>
      </x:c>
      <x:c r="P8359" s="268" t="n">
        <x:f>I8359*TOMATO_FERTILIZER+J8359*CARROT_FERTILIZER+K8359*MESCLUN_FERTILIZER</x:f>
        <x:v>22000</x:v>
      </x:c>
      <x:c r="Q8359" s="268" t="n">
        <x:f>MIN(M8359,FARMER_HOURS)*FARMER_RATE+MAX(M8359-FARMER_HOURS,0)*TEMP_RATE</x:f>
        <x:v>87872.98314828971</x:v>
      </x:c>
      <x:c r="R8359" s="268" t="n">
        <x:f>O8359-P8359-Q8359-FIXED_COST</x:f>
        <x:v>22731.016851710287</x:v>
      </x:c>
      <x:c r="S8359" s="139" t="str">
        <x:f>IF(AND(L8359&lt;=TOTAL_BED_CAP,N8359&lt;=TEMP_WORKER_CAP),"YES","NO")</x:f>
        <x:v>YES</x:v>
      </x:c>
      <x:c r="T8359" s="139" t="n">
        <x:f>IF(S8359="YES",R8359,-1E+99)</x:f>
        <x:v>22731.016851710287</x:v>
      </x:c>
    </x:row>
    <x:row r="8360">
      <x:c r="A8360" s="139"/>
      <x:c r="B8360" s="139"/>
      <x:c r="C8360" s="139"/>
      <x:c r="D8360" s="139"/>
      <x:c r="E8360" s="139"/>
      <x:c r="F8360" s="139"/>
      <x:c r="G8360" s="139"/>
      <x:c r="H8360" s="139"/>
      <x:c r="I8360" s="266" t="n">
        <x:f>INT((ROW()-ROW($I$46))/((CARROT_CAP+1)*(MESCLUN_CAP+1)))</x:f>
        <x:v>12</x:v>
      </x:c>
      <x:c r="J8360" s="266" t="n">
        <x:f>MOD(INT((ROW()-ROW($I$46))/(MESCLUN_CAP+1)),CARROT_CAP+1)</x:f>
        <x:v>16</x:v>
      </x:c>
      <x:c r="K8360" s="266" t="n">
        <x:f>MOD(ROW()-ROW($I$46),MESCLUN_CAP+1)</x:f>
        <x:v>6</x:v>
      </x:c>
      <x:c r="L8360" s="266" t="n">
        <x:f>SUM(I8360:K8360)</x:f>
        <x:v>34</x:v>
      </x:c>
      <x:c r="M8360" s="267" t="n">
        <x:f>I8360*TOMATO_HOURS*WEEKS*(1+TOMATO_DIM)^I8360+J8360*CARROT_HOURS*WEEKS*(1+CARROT_DIM)^J8360+K8360*MESCLUN_HOURS*WEEKS*(1+MESCLUN_DIM)^K8360</x:f>
        <x:v>4392.958803523121</x:v>
      </x:c>
      <x:c r="N8360" s="267" t="n">
        <x:f>MAX(M8360-FARMER_HOURS,0)/TEMP_HOURS_PER_WORKER</x:f>
        <x:v>2.550665835779945</x:v>
      </x:c>
      <x:c r="O8360" s="268" t="n">
        <x:f>I8360*TOMATO_PRICE+J8360*CARROT_PRICE+K8360*MESCLUN_PRICE</x:f>
        <x:v>155304</x:v>
      </x:c>
      <x:c r="P8360" s="268" t="n">
        <x:f>I8360*TOMATO_FERTILIZER+J8360*CARROT_FERTILIZER+K8360*MESCLUN_FERTILIZER</x:f>
        <x:v>22880</x:v>
      </x:c>
      <x:c r="Q8360" s="268" t="n">
        <x:f>MIN(M8360,FARMER_HOURS)*FARMER_RATE+MAX(M8360-FARMER_HOURS,0)*TEMP_RATE</x:f>
        <x:v>88766.64589449862</x:v>
      </x:c>
      <x:c r="R8360" s="268" t="n">
        <x:f>O8360-P8360-Q8360-FIXED_COST</x:f>
        <x:v>23657.354105501377</x:v>
      </x:c>
      <x:c r="S8360" s="139" t="str">
        <x:f>IF(AND(L8360&lt;=TOTAL_BED_CAP,N8360&lt;=TEMP_WORKER_CAP),"YES","NO")</x:f>
        <x:v>YES</x:v>
      </x:c>
      <x:c r="T8360" s="139" t="n">
        <x:f>IF(S8360="YES",R8360,-1E+99)</x:f>
        <x:v>23657.354105501377</x:v>
      </x:c>
    </x:row>
    <x:row r="8361">
      <x:c r="A8361" s="139"/>
      <x:c r="B8361" s="139"/>
      <x:c r="C8361" s="139"/>
      <x:c r="D8361" s="139"/>
      <x:c r="E8361" s="139"/>
      <x:c r="F8361" s="139"/>
      <x:c r="G8361" s="139"/>
      <x:c r="H8361" s="139"/>
      <x:c r="I8361" s="266" t="n">
        <x:f>INT((ROW()-ROW($I$46))/((CARROT_CAP+1)*(MESCLUN_CAP+1)))</x:f>
        <x:v>12</x:v>
      </x:c>
      <x:c r="J8361" s="266" t="n">
        <x:f>MOD(INT((ROW()-ROW($I$46))/(MESCLUN_CAP+1)),CARROT_CAP+1)</x:f>
        <x:v>16</x:v>
      </x:c>
      <x:c r="K8361" s="266" t="n">
        <x:f>MOD(ROW()-ROW($I$46),MESCLUN_CAP+1)</x:f>
        <x:v>7</x:v>
      </x:c>
      <x:c r="L8361" s="266" t="n">
        <x:f>SUM(I8361:K8361)</x:f>
        <x:v>35</x:v>
      </x:c>
      <x:c r="M8361" s="267" t="n">
        <x:f>I8361*TOMATO_HOURS*WEEKS*(1+TOMATO_DIM)^I8361+J8361*CARROT_HOURS*WEEKS*(1+CARROT_DIM)^J8361+K8361*MESCLUN_HOURS*WEEKS*(1+MESCLUN_DIM)^K8361</x:f>
        <x:v>4445.683242921082</x:v>
      </x:c>
      <x:c r="N8361" s="267" t="n">
        <x:f>MAX(M8361-FARMER_HOURS,0)/TEMP_HOURS_PER_WORKER</x:f>
        <x:v>2.5872800298063066</x:v>
      </x:c>
      <x:c r="O8361" s="268" t="n">
        <x:f>I8361*TOMATO_PRICE+J8361*CARROT_PRICE+K8361*MESCLUN_PRICE</x:f>
        <x:v>158004</x:v>
      </x:c>
      <x:c r="P8361" s="268" t="n">
        <x:f>I8361*TOMATO_FERTILIZER+J8361*CARROT_FERTILIZER+K8361*MESCLUN_FERTILIZER</x:f>
        <x:v>23760</x:v>
      </x:c>
      <x:c r="Q8361" s="268" t="n">
        <x:f>MIN(M8361,FARMER_HOURS)*FARMER_RATE+MAX(M8361-FARMER_HOURS,0)*TEMP_RATE</x:f>
        <x:v>89682.00074515767</x:v>
      </x:c>
      <x:c r="R8361" s="268" t="n">
        <x:f>O8361-P8361-Q8361-FIXED_COST</x:f>
        <x:v>24561.999254842332</x:v>
      </x:c>
      <x:c r="S8361" s="139" t="str">
        <x:f>IF(AND(L8361&lt;=TOTAL_BED_CAP,N8361&lt;=TEMP_WORKER_CAP),"YES","NO")</x:f>
        <x:v>YES</x:v>
      </x:c>
      <x:c r="T8361" s="139" t="n">
        <x:f>IF(S8361="YES",R8361,-1E+99)</x:f>
        <x:v>24561.999254842332</x:v>
      </x:c>
    </x:row>
    <x:row r="8362">
      <x:c r="A8362" s="139"/>
      <x:c r="B8362" s="139"/>
      <x:c r="C8362" s="139"/>
      <x:c r="D8362" s="139"/>
      <x:c r="E8362" s="139"/>
      <x:c r="F8362" s="139"/>
      <x:c r="G8362" s="139"/>
      <x:c r="H8362" s="139"/>
      <x:c r="I8362" s="266" t="n">
        <x:f>INT((ROW()-ROW($I$46))/((CARROT_CAP+1)*(MESCLUN_CAP+1)))</x:f>
        <x:v>12</x:v>
      </x:c>
      <x:c r="J8362" s="266" t="n">
        <x:f>MOD(INT((ROW()-ROW($I$46))/(MESCLUN_CAP+1)),CARROT_CAP+1)</x:f>
        <x:v>16</x:v>
      </x:c>
      <x:c r="K8362" s="266" t="n">
        <x:f>MOD(ROW()-ROW($I$46),MESCLUN_CAP+1)</x:f>
        <x:v>8</x:v>
      </x:c>
      <x:c r="L8362" s="266" t="n">
        <x:f>SUM(I8362:K8362)</x:f>
        <x:v>36</x:v>
      </x:c>
      <x:c r="M8362" s="267" t="n">
        <x:f>I8362*TOMATO_HOURS*WEEKS*(1+TOMATO_DIM)^I8362+J8362*CARROT_HOURS*WEEKS*(1+CARROT_DIM)^J8362+K8362*MESCLUN_HOURS*WEEKS*(1+MESCLUN_DIM)^K8362</x:f>
        <x:v>4499.680341201061</x:v>
      </x:c>
      <x:c r="N8362" s="267" t="n">
        <x:f>MAX(M8362-FARMER_HOURS,0)/TEMP_HOURS_PER_WORKER</x:f>
        <x:v>2.6247780147229594</x:v>
      </x:c>
      <x:c r="O8362" s="268" t="n">
        <x:f>I8362*TOMATO_PRICE+J8362*CARROT_PRICE+K8362*MESCLUN_PRICE</x:f>
        <x:v>160704</x:v>
      </x:c>
      <x:c r="P8362" s="268" t="n">
        <x:f>I8362*TOMATO_FERTILIZER+J8362*CARROT_FERTILIZER+K8362*MESCLUN_FERTILIZER</x:f>
        <x:v>24640</x:v>
      </x:c>
      <x:c r="Q8362" s="268" t="n">
        <x:f>MIN(M8362,FARMER_HOURS)*FARMER_RATE+MAX(M8362-FARMER_HOURS,0)*TEMP_RATE</x:f>
        <x:v>90619.45036807397</x:v>
      </x:c>
      <x:c r="R8362" s="268" t="n">
        <x:f>O8362-P8362-Q8362-FIXED_COST</x:f>
        <x:v>25444.549631926027</x:v>
      </x:c>
      <x:c r="S8362" s="139" t="str">
        <x:f>IF(AND(L8362&lt;=TOTAL_BED_CAP,N8362&lt;=TEMP_WORKER_CAP),"YES","NO")</x:f>
        <x:v>YES</x:v>
      </x:c>
      <x:c r="T8362" s="139" t="n">
        <x:f>IF(S8362="YES",R8362,-1E+99)</x:f>
        <x:v>25444.549631926027</x:v>
      </x:c>
    </x:row>
    <x:row r="8363">
      <x:c r="A8363" s="139"/>
      <x:c r="B8363" s="139"/>
      <x:c r="C8363" s="139"/>
      <x:c r="D8363" s="139"/>
      <x:c r="E8363" s="139"/>
      <x:c r="F8363" s="139"/>
      <x:c r="G8363" s="139"/>
      <x:c r="H8363" s="139"/>
      <x:c r="I8363" s="266" t="n">
        <x:f>INT((ROW()-ROW($I$46))/((CARROT_CAP+1)*(MESCLUN_CAP+1)))</x:f>
        <x:v>12</x:v>
      </x:c>
      <x:c r="J8363" s="266" t="n">
        <x:f>MOD(INT((ROW()-ROW($I$46))/(MESCLUN_CAP+1)),CARROT_CAP+1)</x:f>
        <x:v>16</x:v>
      </x:c>
      <x:c r="K8363" s="266" t="n">
        <x:f>MOD(ROW()-ROW($I$46),MESCLUN_CAP+1)</x:f>
        <x:v>9</x:v>
      </x:c>
      <x:c r="L8363" s="266" t="n">
        <x:f>SUM(I8363:K8363)</x:f>
        <x:v>37</x:v>
      </x:c>
      <x:c r="M8363" s="267" t="n">
        <x:f>I8363*TOMATO_HOURS*WEEKS*(1+TOMATO_DIM)^I8363+J8363*CARROT_HOURS*WEEKS*(1+CARROT_DIM)^J8363+K8363*MESCLUN_HOURS*WEEKS*(1+MESCLUN_DIM)^K8363</x:f>
        <x:v>4554.973676641456</x:v>
      </x:c>
      <x:c r="N8363" s="267" t="n">
        <x:f>MAX(M8363-FARMER_HOURS,0)/TEMP_HOURS_PER_WORKER</x:f>
        <x:v>2.663176164334345</x:v>
      </x:c>
      <x:c r="O8363" s="268" t="n">
        <x:f>I8363*TOMATO_PRICE+J8363*CARROT_PRICE+K8363*MESCLUN_PRICE</x:f>
        <x:v>163404</x:v>
      </x:c>
      <x:c r="P8363" s="268" t="n">
        <x:f>I8363*TOMATO_FERTILIZER+J8363*CARROT_FERTILIZER+K8363*MESCLUN_FERTILIZER</x:f>
        <x:v>25520</x:v>
      </x:c>
      <x:c r="Q8363" s="268" t="n">
        <x:f>MIN(M8363,FARMER_HOURS)*FARMER_RATE+MAX(M8363-FARMER_HOURS,0)*TEMP_RATE</x:f>
        <x:v>91579.40410835862</x:v>
      </x:c>
      <x:c r="R8363" s="268" t="n">
        <x:f>O8363-P8363-Q8363-FIXED_COST</x:f>
        <x:v>26304.59589164138</x:v>
      </x:c>
      <x:c r="S8363" s="139" t="str">
        <x:f>IF(AND(L8363&lt;=TOTAL_BED_CAP,N8363&lt;=TEMP_WORKER_CAP),"YES","NO")</x:f>
        <x:v>YES</x:v>
      </x:c>
      <x:c r="T8363" s="139" t="n">
        <x:f>IF(S8363="YES",R8363,-1E+99)</x:f>
        <x:v>26304.59589164138</x:v>
      </x:c>
    </x:row>
    <x:row r="8364">
      <x:c r="A8364" s="139"/>
      <x:c r="B8364" s="139"/>
      <x:c r="C8364" s="139"/>
      <x:c r="D8364" s="139"/>
      <x:c r="E8364" s="139"/>
      <x:c r="F8364" s="139"/>
      <x:c r="G8364" s="139"/>
      <x:c r="H8364" s="139"/>
      <x:c r="I8364" s="266" t="n">
        <x:f>INT((ROW()-ROW($I$46))/((CARROT_CAP+1)*(MESCLUN_CAP+1)))</x:f>
        <x:v>12</x:v>
      </x:c>
      <x:c r="J8364" s="266" t="n">
        <x:f>MOD(INT((ROW()-ROW($I$46))/(MESCLUN_CAP+1)),CARROT_CAP+1)</x:f>
        <x:v>16</x:v>
      </x:c>
      <x:c r="K8364" s="266" t="n">
        <x:f>MOD(ROW()-ROW($I$46),MESCLUN_CAP+1)</x:f>
        <x:v>10</x:v>
      </x:c>
      <x:c r="L8364" s="266" t="n">
        <x:f>SUM(I8364:K8364)</x:f>
        <x:v>38</x:v>
      </x:c>
      <x:c r="M8364" s="267" t="n">
        <x:f>I8364*TOMATO_HOURS*WEEKS*(1+TOMATO_DIM)^I8364+J8364*CARROT_HOURS*WEEKS*(1+CARROT_DIM)^J8364+K8364*MESCLUN_HOURS*WEEKS*(1+MESCLUN_DIM)^K8364</x:f>
        <x:v>4611.587218124669</x:v>
      </x:c>
      <x:c r="N8364" s="267" t="n">
        <x:f>MAX(M8364-FARMER_HOURS,0)/TEMP_HOURS_PER_WORKER</x:f>
        <x:v>2.7024911236976865</x:v>
      </x:c>
      <x:c r="O8364" s="268" t="n">
        <x:f>I8364*TOMATO_PRICE+J8364*CARROT_PRICE+K8364*MESCLUN_PRICE</x:f>
        <x:v>166104</x:v>
      </x:c>
      <x:c r="P8364" s="268" t="n">
        <x:f>I8364*TOMATO_FERTILIZER+J8364*CARROT_FERTILIZER+K8364*MESCLUN_FERTILIZER</x:f>
        <x:v>26400</x:v>
      </x:c>
      <x:c r="Q8364" s="268" t="n">
        <x:f>MIN(M8364,FARMER_HOURS)*FARMER_RATE+MAX(M8364-FARMER_HOURS,0)*TEMP_RATE</x:f>
        <x:v>92562.27809244217</x:v>
      </x:c>
      <x:c r="R8364" s="268" t="n">
        <x:f>O8364-P8364-Q8364-FIXED_COST</x:f>
        <x:v>27141.721907557832</x:v>
      </x:c>
      <x:c r="S8364" s="139" t="str">
        <x:f>IF(AND(L8364&lt;=TOTAL_BED_CAP,N8364&lt;=TEMP_WORKER_CAP),"YES","NO")</x:f>
        <x:v>YES</x:v>
      </x:c>
      <x:c r="T8364" s="139" t="n">
        <x:f>IF(S8364="YES",R8364,-1E+99)</x:f>
        <x:v>27141.721907557832</x:v>
      </x:c>
    </x:row>
    <x:row r="8365">
      <x:c r="A8365" s="139"/>
      <x:c r="B8365" s="139"/>
      <x:c r="C8365" s="139"/>
      <x:c r="D8365" s="139"/>
      <x:c r="E8365" s="139"/>
      <x:c r="F8365" s="139"/>
      <x:c r="G8365" s="139"/>
      <x:c r="H8365" s="139"/>
      <x:c r="I8365" s="266" t="n">
        <x:f>INT((ROW()-ROW($I$46))/((CARROT_CAP+1)*(MESCLUN_CAP+1)))</x:f>
        <x:v>12</x:v>
      </x:c>
      <x:c r="J8365" s="266" t="n">
        <x:f>MOD(INT((ROW()-ROW($I$46))/(MESCLUN_CAP+1)),CARROT_CAP+1)</x:f>
        <x:v>16</x:v>
      </x:c>
      <x:c r="K8365" s="266" t="n">
        <x:f>MOD(ROW()-ROW($I$46),MESCLUN_CAP+1)</x:f>
        <x:v>11</x:v>
      </x:c>
      <x:c r="L8365" s="266" t="n">
        <x:f>SUM(I8365:K8365)</x:f>
        <x:v>39</x:v>
      </x:c>
      <x:c r="M8365" s="267" t="n">
        <x:f>I8365*TOMATO_HOURS*WEEKS*(1+TOMATO_DIM)^I8365+J8365*CARROT_HOURS*WEEKS*(1+CARROT_DIM)^J8365+K8365*MESCLUN_HOURS*WEEKS*(1+MESCLUN_DIM)^K8365</x:f>
        <x:v>4669.545331218108</x:v>
      </x:c>
      <x:c r="N8365" s="267" t="n">
        <x:f>MAX(M8365-FARMER_HOURS,0)/TEMP_HOURS_PER_WORKER</x:f>
        <x:v>2.742739813345908</x:v>
      </x:c>
      <x:c r="O8365" s="268" t="n">
        <x:f>I8365*TOMATO_PRICE+J8365*CARROT_PRICE+K8365*MESCLUN_PRICE</x:f>
        <x:v>168804</x:v>
      </x:c>
      <x:c r="P8365" s="268" t="n">
        <x:f>I8365*TOMATO_FERTILIZER+J8365*CARROT_FERTILIZER+K8365*MESCLUN_FERTILIZER</x:f>
        <x:v>27280</x:v>
      </x:c>
      <x:c r="Q8365" s="268" t="n">
        <x:f>MIN(M8365,FARMER_HOURS)*FARMER_RATE+MAX(M8365-FARMER_HOURS,0)*TEMP_RATE</x:f>
        <x:v>93568.4953336477</x:v>
      </x:c>
      <x:c r="R8365" s="268" t="n">
        <x:f>O8365-P8365-Q8365-FIXED_COST</x:f>
        <x:v>27955.504666352295</x:v>
      </x:c>
      <x:c r="S8365" s="139" t="str">
        <x:f>IF(AND(L8365&lt;=TOTAL_BED_CAP,N8365&lt;=TEMP_WORKER_CAP),"YES","NO")</x:f>
        <x:v>YES</x:v>
      </x:c>
      <x:c r="T8365" s="139" t="n">
        <x:f>IF(S8365="YES",R8365,-1E+99)</x:f>
        <x:v>27955.504666352295</x:v>
      </x:c>
    </x:row>
    <x:row r="8366">
      <x:c r="A8366" s="139"/>
      <x:c r="B8366" s="139"/>
      <x:c r="C8366" s="139"/>
      <x:c r="D8366" s="139"/>
      <x:c r="E8366" s="139"/>
      <x:c r="F8366" s="139"/>
      <x:c r="G8366" s="139"/>
      <x:c r="H8366" s="139"/>
      <x:c r="I8366" s="266" t="n">
        <x:f>INT((ROW()-ROW($I$46))/((CARROT_CAP+1)*(MESCLUN_CAP+1)))</x:f>
        <x:v>12</x:v>
      </x:c>
      <x:c r="J8366" s="266" t="n">
        <x:f>MOD(INT((ROW()-ROW($I$46))/(MESCLUN_CAP+1)),CARROT_CAP+1)</x:f>
        <x:v>16</x:v>
      </x:c>
      <x:c r="K8366" s="266" t="n">
        <x:f>MOD(ROW()-ROW($I$46),MESCLUN_CAP+1)</x:f>
        <x:v>12</x:v>
      </x:c>
      <x:c r="L8366" s="266" t="n">
        <x:f>SUM(I8366:K8366)</x:f>
        <x:v>40</x:v>
      </x:c>
      <x:c r="M8366" s="267" t="n">
        <x:f>I8366*TOMATO_HOURS*WEEKS*(1+TOMATO_DIM)^I8366+J8366*CARROT_HOURS*WEEKS*(1+CARROT_DIM)^J8366+K8366*MESCLUN_HOURS*WEEKS*(1+MESCLUN_DIM)^K8366</x:f>
        <x:v>4728.872784346172</x:v>
      </x:c>
      <x:c r="N8366" s="267" t="n">
        <x:f>MAX(M8366-FARMER_HOURS,0)/TEMP_HOURS_PER_WORKER</x:f>
        <x:v>2.7839394335737304</x:v>
      </x:c>
      <x:c r="O8366" s="268" t="n">
        <x:f>I8366*TOMATO_PRICE+J8366*CARROT_PRICE+K8366*MESCLUN_PRICE</x:f>
        <x:v>171504</x:v>
      </x:c>
      <x:c r="P8366" s="268" t="n">
        <x:f>I8366*TOMATO_FERTILIZER+J8366*CARROT_FERTILIZER+K8366*MESCLUN_FERTILIZER</x:f>
        <x:v>28160</x:v>
      </x:c>
      <x:c r="Q8366" s="268" t="n">
        <x:f>MIN(M8366,FARMER_HOURS)*FARMER_RATE+MAX(M8366-FARMER_HOURS,0)*TEMP_RATE</x:f>
        <x:v>94598.48583934327</x:v>
      </x:c>
      <x:c r="R8366" s="268" t="n">
        <x:f>O8366-P8366-Q8366-FIXED_COST</x:f>
        <x:v>28745.514160656734</x:v>
      </x:c>
      <x:c r="S8366" s="139" t="str">
        <x:f>IF(AND(L8366&lt;=TOTAL_BED_CAP,N8366&lt;=TEMP_WORKER_CAP),"YES","NO")</x:f>
        <x:v>YES</x:v>
      </x:c>
      <x:c r="T8366" s="139" t="n">
        <x:f>IF(S8366="YES",R8366,-1E+99)</x:f>
        <x:v>28745.514160656734</x:v>
      </x:c>
    </x:row>
    <x:row r="8367">
      <x:c r="A8367" s="139"/>
      <x:c r="B8367" s="139"/>
      <x:c r="C8367" s="139"/>
      <x:c r="D8367" s="139"/>
      <x:c r="E8367" s="139"/>
      <x:c r="F8367" s="139"/>
      <x:c r="G8367" s="139"/>
      <x:c r="H8367" s="139"/>
      <x:c r="I8367" s="266" t="n">
        <x:f>INT((ROW()-ROW($I$46))/((CARROT_CAP+1)*(MESCLUN_CAP+1)))</x:f>
        <x:v>12</x:v>
      </x:c>
      <x:c r="J8367" s="266" t="n">
        <x:f>MOD(INT((ROW()-ROW($I$46))/(MESCLUN_CAP+1)),CARROT_CAP+1)</x:f>
        <x:v>16</x:v>
      </x:c>
      <x:c r="K8367" s="266" t="n">
        <x:f>MOD(ROW()-ROW($I$46),MESCLUN_CAP+1)</x:f>
        <x:v>13</x:v>
      </x:c>
      <x:c r="L8367" s="266" t="n">
        <x:f>SUM(I8367:K8367)</x:f>
        <x:v>41</x:v>
      </x:c>
      <x:c r="M8367" s="267" t="n">
        <x:f>I8367*TOMATO_HOURS*WEEKS*(1+TOMATO_DIM)^I8367+J8367*CARROT_HOURS*WEEKS*(1+CARROT_DIM)^J8367+K8367*MESCLUN_HOURS*WEEKS*(1+MESCLUN_DIM)^K8367</x:f>
        <x:v>4789.594755054556</x:v>
      </x:c>
      <x:c r="N8367" s="267" t="n">
        <x:f>MAX(M8367-FARMER_HOURS,0)/TEMP_HOURS_PER_WORKER</x:f>
        <x:v>2.826107468787886</x:v>
      </x:c>
      <x:c r="O8367" s="268" t="n">
        <x:f>I8367*TOMATO_PRICE+J8367*CARROT_PRICE+K8367*MESCLUN_PRICE</x:f>
        <x:v>174204</x:v>
      </x:c>
      <x:c r="P8367" s="268" t="n">
        <x:f>I8367*TOMATO_FERTILIZER+J8367*CARROT_FERTILIZER+K8367*MESCLUN_FERTILIZER</x:f>
        <x:v>29040</x:v>
      </x:c>
      <x:c r="Q8367" s="268" t="n">
        <x:f>MIN(M8367,FARMER_HOURS)*FARMER_RATE+MAX(M8367-FARMER_HOURS,0)*TEMP_RATE</x:f>
        <x:v>95652.68671969716</x:v>
      </x:c>
      <x:c r="R8367" s="268" t="n">
        <x:f>O8367-P8367-Q8367-FIXED_COST</x:f>
        <x:v>29511.313280302842</x:v>
      </x:c>
      <x:c r="S8367" s="139" t="str">
        <x:f>IF(AND(L8367&lt;=TOTAL_BED_CAP,N8367&lt;=TEMP_WORKER_CAP),"YES","NO")</x:f>
        <x:v>YES</x:v>
      </x:c>
      <x:c r="T8367" s="139" t="n">
        <x:f>IF(S8367="YES",R8367,-1E+99)</x:f>
        <x:v>29511.313280302842</x:v>
      </x:c>
    </x:row>
    <x:row r="8368">
      <x:c r="A8368" s="139"/>
      <x:c r="B8368" s="139"/>
      <x:c r="C8368" s="139"/>
      <x:c r="D8368" s="139"/>
      <x:c r="E8368" s="139"/>
      <x:c r="F8368" s="139"/>
      <x:c r="G8368" s="139"/>
      <x:c r="H8368" s="139"/>
      <x:c r="I8368" s="266" t="n">
        <x:f>INT((ROW()-ROW($I$46))/((CARROT_CAP+1)*(MESCLUN_CAP+1)))</x:f>
        <x:v>12</x:v>
      </x:c>
      <x:c r="J8368" s="266" t="n">
        <x:f>MOD(INT((ROW()-ROW($I$46))/(MESCLUN_CAP+1)),CARROT_CAP+1)</x:f>
        <x:v>16</x:v>
      </x:c>
      <x:c r="K8368" s="266" t="n">
        <x:f>MOD(ROW()-ROW($I$46),MESCLUN_CAP+1)</x:f>
        <x:v>14</x:v>
      </x:c>
      <x:c r="L8368" s="266" t="n">
        <x:f>SUM(I8368:K8368)</x:f>
        <x:v>42</x:v>
      </x:c>
      <x:c r="M8368" s="267" t="n">
        <x:f>I8368*TOMATO_HOURS*WEEKS*(1+TOMATO_DIM)^I8368+J8368*CARROT_HOURS*WEEKS*(1+CARROT_DIM)^J8368+K8368*MESCLUN_HOURS*WEEKS*(1+MESCLUN_DIM)^K8368</x:f>
        <x:v>4851.736836368217</x:v>
      </x:c>
      <x:c r="N8368" s="267" t="n">
        <x:f>MAX(M8368-FARMER_HOURS,0)/TEMP_HOURS_PER_WORKER</x:f>
        <x:v>2.869261691922373</x:v>
      </x:c>
      <x:c r="O8368" s="268" t="n">
        <x:f>I8368*TOMATO_PRICE+J8368*CARROT_PRICE+K8368*MESCLUN_PRICE</x:f>
        <x:v>176904</x:v>
      </x:c>
      <x:c r="P8368" s="268" t="n">
        <x:f>I8368*TOMATO_FERTILIZER+J8368*CARROT_FERTILIZER+K8368*MESCLUN_FERTILIZER</x:f>
        <x:v>29920</x:v>
      </x:c>
      <x:c r="Q8368" s="268" t="n">
        <x:f>MIN(M8368,FARMER_HOURS)*FARMER_RATE+MAX(M8368-FARMER_HOURS,0)*TEMP_RATE</x:f>
        <x:v>96731.54229805933</x:v>
      </x:c>
      <x:c r="R8368" s="268" t="n">
        <x:f>O8368-P8368-Q8368-FIXED_COST</x:f>
        <x:v>30252.45770194067</x:v>
      </x:c>
      <x:c r="S8368" s="139" t="str">
        <x:f>IF(AND(L8368&lt;=TOTAL_BED_CAP,N8368&lt;=TEMP_WORKER_CAP),"YES","NO")</x:f>
        <x:v>YES</x:v>
      </x:c>
      <x:c r="T8368" s="139" t="n">
        <x:f>IF(S8368="YES",R8368,-1E+99)</x:f>
        <x:v>30252.45770194067</x:v>
      </x:c>
    </x:row>
    <x:row r="8369">
      <x:c r="A8369" s="139"/>
      <x:c r="B8369" s="139"/>
      <x:c r="C8369" s="139"/>
      <x:c r="D8369" s="139"/>
      <x:c r="E8369" s="139"/>
      <x:c r="F8369" s="139"/>
      <x:c r="G8369" s="139"/>
      <x:c r="H8369" s="139"/>
      <x:c r="I8369" s="266" t="n">
        <x:f>INT((ROW()-ROW($I$46))/((CARROT_CAP+1)*(MESCLUN_CAP+1)))</x:f>
        <x:v>12</x:v>
      </x:c>
      <x:c r="J8369" s="266" t="n">
        <x:f>MOD(INT((ROW()-ROW($I$46))/(MESCLUN_CAP+1)),CARROT_CAP+1)</x:f>
        <x:v>16</x:v>
      </x:c>
      <x:c r="K8369" s="266" t="n">
        <x:f>MOD(ROW()-ROW($I$46),MESCLUN_CAP+1)</x:f>
        <x:v>15</x:v>
      </x:c>
      <x:c r="L8369" s="266" t="n">
        <x:f>SUM(I8369:K8369)</x:f>
        <x:v>43</x:v>
      </x:c>
      <x:c r="M8369" s="267" t="n">
        <x:f>I8369*TOMATO_HOURS*WEEKS*(1+TOMATO_DIM)^I8369+J8369*CARROT_HOURS*WEEKS*(1+CARROT_DIM)^J8369+K8369*MESCLUN_HOURS*WEEKS*(1+MESCLUN_DIM)^K8369</x:f>
        <x:v>4915.325043244364</x:v>
      </x:c>
      <x:c r="N8369" s="267" t="n">
        <x:f>MAX(M8369-FARMER_HOURS,0)/TEMP_HOURS_PER_WORKER</x:f>
        <x:v>2.9134201689196972</x:v>
      </x:c>
      <x:c r="O8369" s="268" t="n">
        <x:f>I8369*TOMATO_PRICE+J8369*CARROT_PRICE+K8369*MESCLUN_PRICE</x:f>
        <x:v>179604</x:v>
      </x:c>
      <x:c r="P8369" s="268" t="n">
        <x:f>I8369*TOMATO_FERTILIZER+J8369*CARROT_FERTILIZER+K8369*MESCLUN_FERTILIZER</x:f>
        <x:v>30800</x:v>
      </x:c>
      <x:c r="Q8369" s="268" t="n">
        <x:f>MIN(M8369,FARMER_HOURS)*FARMER_RATE+MAX(M8369-FARMER_HOURS,0)*TEMP_RATE</x:f>
        <x:v>97835.50422299243</x:v>
      </x:c>
      <x:c r="R8369" s="268" t="n">
        <x:f>O8369-P8369-Q8369-FIXED_COST</x:f>
        <x:v>30968.49577700757</x:v>
      </x:c>
      <x:c r="S8369" s="139" t="str">
        <x:f>IF(AND(L8369&lt;=TOTAL_BED_CAP,N8369&lt;=TEMP_WORKER_CAP),"YES","NO")</x:f>
        <x:v>YES</x:v>
      </x:c>
      <x:c r="T8369" s="139" t="n">
        <x:f>IF(S8369="YES",R8369,-1E+99)</x:f>
        <x:v>30968.49577700757</x:v>
      </x:c>
    </x:row>
    <x:row r="8370">
      <x:c r="A8370" s="139"/>
      <x:c r="B8370" s="139"/>
      <x:c r="C8370" s="139"/>
      <x:c r="D8370" s="139"/>
      <x:c r="E8370" s="139"/>
      <x:c r="F8370" s="139"/>
      <x:c r="G8370" s="139"/>
      <x:c r="H8370" s="139"/>
      <x:c r="I8370" s="266" t="n">
        <x:f>INT((ROW()-ROW($I$46))/((CARROT_CAP+1)*(MESCLUN_CAP+1)))</x:f>
        <x:v>12</x:v>
      </x:c>
      <x:c r="J8370" s="266" t="n">
        <x:f>MOD(INT((ROW()-ROW($I$46))/(MESCLUN_CAP+1)),CARROT_CAP+1)</x:f>
        <x:v>16</x:v>
      </x:c>
      <x:c r="K8370" s="266" t="n">
        <x:f>MOD(ROW()-ROW($I$46),MESCLUN_CAP+1)</x:f>
        <x:v>16</x:v>
      </x:c>
      <x:c r="L8370" s="266" t="n">
        <x:f>SUM(I8370:K8370)</x:f>
        <x:v>44</x:v>
      </x:c>
      <x:c r="M8370" s="267" t="n">
        <x:f>I8370*TOMATO_HOURS*WEEKS*(1+TOMATO_DIM)^I8370+J8370*CARROT_HOURS*WEEKS*(1+CARROT_DIM)^J8370+K8370*MESCLUN_HOURS*WEEKS*(1+MESCLUN_DIM)^K8370</x:f>
        <x:v>4980.385819121853</x:v>
      </x:c>
      <x:c r="N8370" s="267" t="n">
        <x:f>MAX(M8370-FARMER_HOURS,0)/TEMP_HOURS_PER_WORKER</x:f>
        <x:v>2.9586012632790646</x:v>
      </x:c>
      <x:c r="O8370" s="268" t="n">
        <x:f>I8370*TOMATO_PRICE+J8370*CARROT_PRICE+K8370*MESCLUN_PRICE</x:f>
        <x:v>182304</x:v>
      </x:c>
      <x:c r="P8370" s="268" t="n">
        <x:f>I8370*TOMATO_FERTILIZER+J8370*CARROT_FERTILIZER+K8370*MESCLUN_FERTILIZER</x:f>
        <x:v>31680</x:v>
      </x:c>
      <x:c r="Q8370" s="268" t="n">
        <x:f>MIN(M8370,FARMER_HOURS)*FARMER_RATE+MAX(M8370-FARMER_HOURS,0)*TEMP_RATE</x:f>
        <x:v>98965.03158197661</x:v>
      </x:c>
      <x:c r="R8370" s="268" t="n">
        <x:f>O8370-P8370-Q8370-FIXED_COST</x:f>
        <x:v>31658.96841802339</x:v>
      </x:c>
      <x:c r="S8370" s="139" t="str">
        <x:f>IF(AND(L8370&lt;=TOTAL_BED_CAP,N8370&lt;=TEMP_WORKER_CAP),"YES","NO")</x:f>
        <x:v>YES</x:v>
      </x:c>
      <x:c r="T8370" s="139" t="n">
        <x:f>IF(S8370="YES",R8370,-1E+99)</x:f>
        <x:v>31658.96841802339</x:v>
      </x:c>
    </x:row>
    <x:row r="8371">
      <x:c r="A8371" s="139"/>
      <x:c r="B8371" s="139"/>
      <x:c r="C8371" s="139"/>
      <x:c r="D8371" s="139"/>
      <x:c r="E8371" s="139"/>
      <x:c r="F8371" s="139"/>
      <x:c r="G8371" s="139"/>
      <x:c r="H8371" s="139"/>
      <x:c r="I8371" s="266" t="n">
        <x:f>INT((ROW()-ROW($I$46))/((CARROT_CAP+1)*(MESCLUN_CAP+1)))</x:f>
        <x:v>12</x:v>
      </x:c>
      <x:c r="J8371" s="266" t="n">
        <x:f>MOD(INT((ROW()-ROW($I$46))/(MESCLUN_CAP+1)),CARROT_CAP+1)</x:f>
        <x:v>16</x:v>
      </x:c>
      <x:c r="K8371" s="266" t="n">
        <x:f>MOD(ROW()-ROW($I$46),MESCLUN_CAP+1)</x:f>
        <x:v>17</x:v>
      </x:c>
      <x:c r="L8371" s="266" t="n">
        <x:f>SUM(I8371:K8371)</x:f>
        <x:v>45</x:v>
      </x:c>
      <x:c r="M8371" s="267" t="n">
        <x:f>I8371*TOMATO_HOURS*WEEKS*(1+TOMATO_DIM)^I8371+J8371*CARROT_HOURS*WEEKS*(1+CARROT_DIM)^J8371+K8371*MESCLUN_HOURS*WEEKS*(1+MESCLUN_DIM)^K8371</x:f>
        <x:v>5046.946042568393</x:v>
      </x:c>
      <x:c r="N8371" s="267" t="n">
        <x:f>MAX(M8371-FARMER_HOURS,0)/TEMP_HOURS_PER_WORKER</x:f>
        <x:v>3.004823640672495</x:v>
      </x:c>
      <x:c r="O8371" s="268" t="n">
        <x:f>I8371*TOMATO_PRICE+J8371*CARROT_PRICE+K8371*MESCLUN_PRICE</x:f>
        <x:v>185004</x:v>
      </x:c>
      <x:c r="P8371" s="268" t="n">
        <x:f>I8371*TOMATO_FERTILIZER+J8371*CARROT_FERTILIZER+K8371*MESCLUN_FERTILIZER</x:f>
        <x:v>32560</x:v>
      </x:c>
      <x:c r="Q8371" s="268" t="n">
        <x:f>MIN(M8371,FARMER_HOURS)*FARMER_RATE+MAX(M8371-FARMER_HOURS,0)*TEMP_RATE</x:f>
        <x:v>100120.59101681238</x:v>
      </x:c>
      <x:c r="R8371" s="268" t="n">
        <x:f>O8371-P8371-Q8371-FIXED_COST</x:f>
        <x:v>32323.40898318762</x:v>
      </x:c>
      <x:c r="S8371" s="139" t="str">
        <x:f>IF(AND(L8371&lt;=TOTAL_BED_CAP,N8371&lt;=TEMP_WORKER_CAP),"YES","NO")</x:f>
        <x:v>YES</x:v>
      </x:c>
      <x:c r="T8371" s="139" t="n">
        <x:f>IF(S8371="YES",R8371,-1E+99)</x:f>
        <x:v>32323.40898318762</x:v>
      </x:c>
    </x:row>
    <x:row r="8372">
      <x:c r="A8372" s="139"/>
      <x:c r="B8372" s="139"/>
      <x:c r="C8372" s="139"/>
      <x:c r="D8372" s="139"/>
      <x:c r="E8372" s="139"/>
      <x:c r="F8372" s="139"/>
      <x:c r="G8372" s="139"/>
      <x:c r="H8372" s="139"/>
      <x:c r="I8372" s="266" t="n">
        <x:f>INT((ROW()-ROW($I$46))/((CARROT_CAP+1)*(MESCLUN_CAP+1)))</x:f>
        <x:v>12</x:v>
      </x:c>
      <x:c r="J8372" s="266" t="n">
        <x:f>MOD(INT((ROW()-ROW($I$46))/(MESCLUN_CAP+1)),CARROT_CAP+1)</x:f>
        <x:v>16</x:v>
      </x:c>
      <x:c r="K8372" s="266" t="n">
        <x:f>MOD(ROW()-ROW($I$46),MESCLUN_CAP+1)</x:f>
        <x:v>18</x:v>
      </x:c>
      <x:c r="L8372" s="266" t="n">
        <x:f>SUM(I8372:K8372)</x:f>
        <x:v>46</x:v>
      </x:c>
      <x:c r="M8372" s="267" t="n">
        <x:f>I8372*TOMATO_HOURS*WEEKS*(1+TOMATO_DIM)^I8372+J8372*CARROT_HOURS*WEEKS*(1+CARROT_DIM)^J8372+K8372*MESCLUN_HOURS*WEEKS*(1+MESCLUN_DIM)^K8372</x:f>
        <x:v>5115.03303402698</x:v>
      </x:c>
      <x:c r="N8372" s="267" t="n">
        <x:f>MAX(M8372-FARMER_HOURS,0)/TEMP_HOURS_PER_WORKER</x:f>
        <x:v>3.0521062736298474</x:v>
      </x:c>
      <x:c r="O8372" s="268" t="n">
        <x:f>I8372*TOMATO_PRICE+J8372*CARROT_PRICE+K8372*MESCLUN_PRICE</x:f>
        <x:v>187704</x:v>
      </x:c>
      <x:c r="P8372" s="268" t="n">
        <x:f>I8372*TOMATO_FERTILIZER+J8372*CARROT_FERTILIZER+K8372*MESCLUN_FERTILIZER</x:f>
        <x:v>33440</x:v>
      </x:c>
      <x:c r="Q8372" s="268" t="n">
        <x:f>MIN(M8372,FARMER_HOURS)*FARMER_RATE+MAX(M8372-FARMER_HOURS,0)*TEMP_RATE</x:f>
        <x:v>101302.65684074619</x:v>
      </x:c>
      <x:c r="R8372" s="268" t="n">
        <x:f>O8372-P8372-Q8372-FIXED_COST</x:f>
        <x:v>32961.34315925381</x:v>
      </x:c>
      <x:c r="S8372" s="139" t="str">
        <x:f>IF(AND(L8372&lt;=TOTAL_BED_CAP,N8372&lt;=TEMP_WORKER_CAP),"YES","NO")</x:f>
        <x:v>YES</x:v>
      </x:c>
      <x:c r="T8372" s="139" t="n">
        <x:f>IF(S8372="YES",R8372,-1E+99)</x:f>
        <x:v>32961.34315925381</x:v>
      </x:c>
    </x:row>
    <x:row r="8373">
      <x:c r="A8373" s="139"/>
      <x:c r="B8373" s="139"/>
      <x:c r="C8373" s="139"/>
      <x:c r="D8373" s="139"/>
      <x:c r="E8373" s="139"/>
      <x:c r="F8373" s="139"/>
      <x:c r="G8373" s="139"/>
      <x:c r="H8373" s="139"/>
      <x:c r="I8373" s="266" t="n">
        <x:f>INT((ROW()-ROW($I$46))/((CARROT_CAP+1)*(MESCLUN_CAP+1)))</x:f>
        <x:v>12</x:v>
      </x:c>
      <x:c r="J8373" s="266" t="n">
        <x:f>MOD(INT((ROW()-ROW($I$46))/(MESCLUN_CAP+1)),CARROT_CAP+1)</x:f>
        <x:v>16</x:v>
      </x:c>
      <x:c r="K8373" s="266" t="n">
        <x:f>MOD(ROW()-ROW($I$46),MESCLUN_CAP+1)</x:f>
        <x:v>19</x:v>
      </x:c>
      <x:c r="L8373" s="266" t="n">
        <x:f>SUM(I8373:K8373)</x:f>
        <x:v>47</x:v>
      </x:c>
      <x:c r="M8373" s="267" t="n">
        <x:f>I8373*TOMATO_HOURS*WEEKS*(1+TOMATO_DIM)^I8373+J8373*CARROT_HOURS*WEEKS*(1+CARROT_DIM)^J8373+K8373*MESCLUN_HOURS*WEEKS*(1+MESCLUN_DIM)^K8373</x:f>
        <x:v>5184.674562663002</x:v>
      </x:c>
      <x:c r="N8373" s="267" t="n">
        <x:f>MAX(M8373-FARMER_HOURS,0)/TEMP_HOURS_PER_WORKER</x:f>
        <x:v>3.100468446293751</x:v>
      </x:c>
      <x:c r="O8373" s="268" t="n">
        <x:f>I8373*TOMATO_PRICE+J8373*CARROT_PRICE+K8373*MESCLUN_PRICE</x:f>
        <x:v>190404</x:v>
      </x:c>
      <x:c r="P8373" s="268" t="n">
        <x:f>I8373*TOMATO_FERTILIZER+J8373*CARROT_FERTILIZER+K8373*MESCLUN_FERTILIZER</x:f>
        <x:v>34320</x:v>
      </x:c>
      <x:c r="Q8373" s="268" t="n">
        <x:f>MIN(M8373,FARMER_HOURS)*FARMER_RATE+MAX(M8373-FARMER_HOURS,0)*TEMP_RATE</x:f>
        <x:v>102511.71115734377</x:v>
      </x:c>
      <x:c r="R8373" s="268" t="n">
        <x:f>O8373-P8373-Q8373-FIXED_COST</x:f>
        <x:v>33572.28884265623</x:v>
      </x:c>
      <x:c r="S8373" s="139" t="str">
        <x:f>IF(AND(L8373&lt;=TOTAL_BED_CAP,N8373&lt;=TEMP_WORKER_CAP),"YES","NO")</x:f>
        <x:v>YES</x:v>
      </x:c>
      <x:c r="T8373" s="139" t="n">
        <x:f>IF(S8373="YES",R8373,-1E+99)</x:f>
        <x:v>33572.28884265623</x:v>
      </x:c>
    </x:row>
    <x:row r="8374">
      <x:c r="A8374" s="139"/>
      <x:c r="B8374" s="139"/>
      <x:c r="C8374" s="139"/>
      <x:c r="D8374" s="139"/>
      <x:c r="E8374" s="139"/>
      <x:c r="F8374" s="139"/>
      <x:c r="G8374" s="139"/>
      <x:c r="H8374" s="139"/>
      <x:c r="I8374" s="266" t="n">
        <x:f>INT((ROW()-ROW($I$46))/((CARROT_CAP+1)*(MESCLUN_CAP+1)))</x:f>
        <x:v>12</x:v>
      </x:c>
      <x:c r="J8374" s="266" t="n">
        <x:f>MOD(INT((ROW()-ROW($I$46))/(MESCLUN_CAP+1)),CARROT_CAP+1)</x:f>
        <x:v>16</x:v>
      </x:c>
      <x:c r="K8374" s="266" t="n">
        <x:f>MOD(ROW()-ROW($I$46),MESCLUN_CAP+1)</x:f>
        <x:v>20</x:v>
      </x:c>
      <x:c r="L8374" s="266" t="n">
        <x:f>SUM(I8374:K8374)</x:f>
        <x:v>48</x:v>
      </x:c>
      <x:c r="M8374" s="267" t="n">
        <x:f>I8374*TOMATO_HOURS*WEEKS*(1+TOMATO_DIM)^I8374+J8374*CARROT_HOURS*WEEKS*(1+CARROT_DIM)^J8374+K8374*MESCLUN_HOURS*WEEKS*(1+MESCLUN_DIM)^K8374</x:f>
        <x:v>5255.898853313479</x:v>
      </x:c>
      <x:c r="N8374" s="267" t="n">
        <x:f>MAX(M8374-FARMER_HOURS,0)/TEMP_HOURS_PER_WORKER</x:f>
        <x:v>3.1499297592454716</x:v>
      </x:c>
      <x:c r="O8374" s="268" t="n">
        <x:f>I8374*TOMATO_PRICE+J8374*CARROT_PRICE+K8374*MESCLUN_PRICE</x:f>
        <x:v>193104</x:v>
      </x:c>
      <x:c r="P8374" s="268" t="n">
        <x:f>I8374*TOMATO_FERTILIZER+J8374*CARROT_FERTILIZER+K8374*MESCLUN_FERTILIZER</x:f>
        <x:v>35200</x:v>
      </x:c>
      <x:c r="Q8374" s="268" t="n">
        <x:f>MIN(M8374,FARMER_HOURS)*FARMER_RATE+MAX(M8374-FARMER_HOURS,0)*TEMP_RATE</x:f>
        <x:v>103748.24398113678</x:v>
      </x:c>
      <x:c r="R8374" s="268" t="n">
        <x:f>O8374-P8374-Q8374-FIXED_COST</x:f>
        <x:v>34155.75601886322</x:v>
      </x:c>
      <x:c r="S8374" s="139" t="str">
        <x:f>IF(AND(L8374&lt;=TOTAL_BED_CAP,N8374&lt;=TEMP_WORKER_CAP),"YES","NO")</x:f>
        <x:v>YES</x:v>
      </x:c>
      <x:c r="T8374" s="139" t="n">
        <x:f>IF(S8374="YES",R8374,-1E+99)</x:f>
        <x:v>34155.75601886322</x:v>
      </x:c>
    </x:row>
    <x:row r="8375">
      <x:c r="A8375" s="139"/>
      <x:c r="B8375" s="139"/>
      <x:c r="C8375" s="139"/>
      <x:c r="D8375" s="139"/>
      <x:c r="E8375" s="139"/>
      <x:c r="F8375" s="139"/>
      <x:c r="G8375" s="139"/>
      <x:c r="H8375" s="139"/>
      <x:c r="I8375" s="266" t="n">
        <x:f>INT((ROW()-ROW($I$46))/((CARROT_CAP+1)*(MESCLUN_CAP+1)))</x:f>
        <x:v>12</x:v>
      </x:c>
      <x:c r="J8375" s="266" t="n">
        <x:f>MOD(INT((ROW()-ROW($I$46))/(MESCLUN_CAP+1)),CARROT_CAP+1)</x:f>
        <x:v>16</x:v>
      </x:c>
      <x:c r="K8375" s="266" t="n">
        <x:f>MOD(ROW()-ROW($I$46),MESCLUN_CAP+1)</x:f>
        <x:v>21</x:v>
      </x:c>
      <x:c r="L8375" s="266" t="n">
        <x:f>SUM(I8375:K8375)</x:f>
        <x:v>49</x:v>
      </x:c>
      <x:c r="M8375" s="267" t="n">
        <x:f>I8375*TOMATO_HOURS*WEEKS*(1+TOMATO_DIM)^I8375+J8375*CARROT_HOURS*WEEKS*(1+CARROT_DIM)^J8375+K8375*MESCLUN_HOURS*WEEKS*(1+MESCLUN_DIM)^K8375</x:f>
        <x:v>5328.734593539923</x:v>
      </x:c>
      <x:c r="N8375" s="267" t="n">
        <x:f>MAX(M8375-FARMER_HOURS,0)/TEMP_HOURS_PER_WORKER</x:f>
        <x:v>3.200510134402724</x:v>
      </x:c>
      <x:c r="O8375" s="268" t="n">
        <x:f>I8375*TOMATO_PRICE+J8375*CARROT_PRICE+K8375*MESCLUN_PRICE</x:f>
        <x:v>195804</x:v>
      </x:c>
      <x:c r="P8375" s="268" t="n">
        <x:f>I8375*TOMATO_FERTILIZER+J8375*CARROT_FERTILIZER+K8375*MESCLUN_FERTILIZER</x:f>
        <x:v>36080</x:v>
      </x:c>
      <x:c r="Q8375" s="268" t="n">
        <x:f>MIN(M8375,FARMER_HOURS)*FARMER_RATE+MAX(M8375-FARMER_HOURS,0)*TEMP_RATE</x:f>
        <x:v>105012.7533600681</x:v>
      </x:c>
      <x:c r="R8375" s="268" t="n">
        <x:f>O8375-P8375-Q8375-FIXED_COST</x:f>
        <x:v>34711.246639931895</x:v>
      </x:c>
      <x:c r="S8375" s="139" t="str">
        <x:f>IF(AND(L8375&lt;=TOTAL_BED_CAP,N8375&lt;=TEMP_WORKER_CAP),"YES","NO")</x:f>
        <x:v>YES</x:v>
      </x:c>
      <x:c r="T8375" s="139" t="n">
        <x:f>IF(S8375="YES",R8375,-1E+99)</x:f>
        <x:v>34711.246639931895</x:v>
      </x:c>
    </x:row>
    <x:row r="8376">
      <x:c r="A8376" s="139"/>
      <x:c r="B8376" s="139"/>
      <x:c r="C8376" s="139"/>
      <x:c r="D8376" s="139"/>
      <x:c r="E8376" s="139"/>
      <x:c r="F8376" s="139"/>
      <x:c r="G8376" s="139"/>
      <x:c r="H8376" s="139"/>
      <x:c r="I8376" s="266" t="n">
        <x:f>INT((ROW()-ROW($I$46))/((CARROT_CAP+1)*(MESCLUN_CAP+1)))</x:f>
        <x:v>12</x:v>
      </x:c>
      <x:c r="J8376" s="266" t="n">
        <x:f>MOD(INT((ROW()-ROW($I$46))/(MESCLUN_CAP+1)),CARROT_CAP+1)</x:f>
        <x:v>16</x:v>
      </x:c>
      <x:c r="K8376" s="266" t="n">
        <x:f>MOD(ROW()-ROW($I$46),MESCLUN_CAP+1)</x:f>
        <x:v>22</x:v>
      </x:c>
      <x:c r="L8376" s="266" t="n">
        <x:f>SUM(I8376:K8376)</x:f>
        <x:v>50</x:v>
      </x:c>
      <x:c r="M8376" s="267" t="n">
        <x:f>I8376*TOMATO_HOURS*WEEKS*(1+TOMATO_DIM)^I8376+J8376*CARROT_HOURS*WEEKS*(1+CARROT_DIM)^J8376+K8376*MESCLUN_HOURS*WEEKS*(1+MESCLUN_DIM)^K8376</x:f>
        <x:v>5403.210940786319</x:v>
      </x:c>
      <x:c r="N8376" s="267" t="n">
        <x:f>MAX(M8376-FARMER_HOURS,0)/TEMP_HOURS_PER_WORKER</x:f>
        <x:v>3.2522298199904993</x:v>
      </x:c>
      <x:c r="O8376" s="268" t="n">
        <x:f>I8376*TOMATO_PRICE+J8376*CARROT_PRICE+K8376*MESCLUN_PRICE</x:f>
        <x:v>198504</x:v>
      </x:c>
      <x:c r="P8376" s="268" t="n">
        <x:f>I8376*TOMATO_FERTILIZER+J8376*CARROT_FERTILIZER+K8376*MESCLUN_FERTILIZER</x:f>
        <x:v>36960</x:v>
      </x:c>
      <x:c r="Q8376" s="268" t="n">
        <x:f>MIN(M8376,FARMER_HOURS)*FARMER_RATE+MAX(M8376-FARMER_HOURS,0)*TEMP_RATE</x:f>
        <x:v>106305.74549976249</x:v>
      </x:c>
      <x:c r="R8376" s="268" t="n">
        <x:f>O8376-P8376-Q8376-FIXED_COST</x:f>
        <x:v>35238.25450023751</x:v>
      </x:c>
      <x:c r="S8376" s="139" t="str">
        <x:f>IF(AND(L8376&lt;=TOTAL_BED_CAP,N8376&lt;=TEMP_WORKER_CAP),"YES","NO")</x:f>
        <x:v>YES</x:v>
      </x:c>
      <x:c r="T8376" s="139" t="n">
        <x:f>IF(S8376="YES",R8376,-1E+99)</x:f>
        <x:v>35238.25450023751</x:v>
      </x:c>
    </x:row>
    <x:row r="8377">
      <x:c r="A8377" s="139"/>
      <x:c r="B8377" s="139"/>
      <x:c r="C8377" s="139"/>
      <x:c r="D8377" s="139"/>
      <x:c r="E8377" s="139"/>
      <x:c r="F8377" s="139"/>
      <x:c r="G8377" s="139"/>
      <x:c r="H8377" s="139"/>
      <x:c r="I8377" s="266" t="n">
        <x:f>INT((ROW()-ROW($I$46))/((CARROT_CAP+1)*(MESCLUN_CAP+1)))</x:f>
        <x:v>12</x:v>
      </x:c>
      <x:c r="J8377" s="266" t="n">
        <x:f>MOD(INT((ROW()-ROW($I$46))/(MESCLUN_CAP+1)),CARROT_CAP+1)</x:f>
        <x:v>16</x:v>
      </x:c>
      <x:c r="K8377" s="266" t="n">
        <x:f>MOD(ROW()-ROW($I$46),MESCLUN_CAP+1)</x:f>
        <x:v>23</x:v>
      </x:c>
      <x:c r="L8377" s="266" t="n">
        <x:f>SUM(I8377:K8377)</x:f>
        <x:v>51</x:v>
      </x:c>
      <x:c r="M8377" s="267" t="n">
        <x:f>I8377*TOMATO_HOURS*WEEKS*(1+TOMATO_DIM)^I8377+J8377*CARROT_HOURS*WEEKS*(1+CARROT_DIM)^J8377+K8377*MESCLUN_HOURS*WEEKS*(1+MESCLUN_DIM)^K8377</x:f>
        <x:v>5479.357529643756</x:v>
      </x:c>
      <x:c r="N8377" s="267" t="n">
        <x:f>MAX(M8377-FARMER_HOURS,0)/TEMP_HOURS_PER_WORKER</x:f>
        <x:v>3.3051093955859416</x:v>
      </x:c>
      <x:c r="O8377" s="268" t="n">
        <x:f>I8377*TOMATO_PRICE+J8377*CARROT_PRICE+K8377*MESCLUN_PRICE</x:f>
        <x:v>201204</x:v>
      </x:c>
      <x:c r="P8377" s="268" t="n">
        <x:f>I8377*TOMATO_FERTILIZER+J8377*CARROT_FERTILIZER+K8377*MESCLUN_FERTILIZER</x:f>
        <x:v>37840</x:v>
      </x:c>
      <x:c r="Q8377" s="268" t="n">
        <x:f>MIN(M8377,FARMER_HOURS)*FARMER_RATE+MAX(M8377-FARMER_HOURS,0)*TEMP_RATE</x:f>
        <x:v>107627.73488964853</x:v>
      </x:c>
      <x:c r="R8377" s="268" t="n">
        <x:f>O8377-P8377-Q8377-FIXED_COST</x:f>
        <x:v>35736.265110351465</x:v>
      </x:c>
      <x:c r="S8377" s="139" t="str">
        <x:f>IF(AND(L8377&lt;=TOTAL_BED_CAP,N8377&lt;=TEMP_WORKER_CAP),"YES","NO")</x:f>
        <x:v>YES</x:v>
      </x:c>
      <x:c r="T8377" s="139" t="n">
        <x:f>IF(S8377="YES",R8377,-1E+99)</x:f>
        <x:v>35736.265110351465</x:v>
      </x:c>
    </x:row>
    <x:row r="8378">
      <x:c r="A8378" s="139"/>
      <x:c r="B8378" s="139"/>
      <x:c r="C8378" s="139"/>
      <x:c r="D8378" s="139"/>
      <x:c r="E8378" s="139"/>
      <x:c r="F8378" s="139"/>
      <x:c r="G8378" s="139"/>
      <x:c r="H8378" s="139"/>
      <x:c r="I8378" s="266" t="n">
        <x:f>INT((ROW()-ROW($I$46))/((CARROT_CAP+1)*(MESCLUN_CAP+1)))</x:f>
        <x:v>12</x:v>
      </x:c>
      <x:c r="J8378" s="266" t="n">
        <x:f>MOD(INT((ROW()-ROW($I$46))/(MESCLUN_CAP+1)),CARROT_CAP+1)</x:f>
        <x:v>16</x:v>
      </x:c>
      <x:c r="K8378" s="266" t="n">
        <x:f>MOD(ROW()-ROW($I$46),MESCLUN_CAP+1)</x:f>
        <x:v>24</x:v>
      </x:c>
      <x:c r="L8378" s="266" t="n">
        <x:f>SUM(I8378:K8378)</x:f>
        <x:v>52</x:v>
      </x:c>
      <x:c r="M8378" s="267" t="n">
        <x:f>I8378*TOMATO_HOURS*WEEKS*(1+TOMATO_DIM)^I8378+J8378*CARROT_HOURS*WEEKS*(1+CARROT_DIM)^J8378+K8378*MESCLUN_HOURS*WEEKS*(1+MESCLUN_DIM)^K8378</x:f>
        <x:v>5557.204479223251</x:v>
      </x:c>
      <x:c r="N8378" s="267" t="n">
        <x:f>MAX(M8378-FARMER_HOURS,0)/TEMP_HOURS_PER_WORKER</x:f>
        <x:v>3.359169777238369</x:v>
      </x:c>
      <x:c r="O8378" s="268" t="n">
        <x:f>I8378*TOMATO_PRICE+J8378*CARROT_PRICE+K8378*MESCLUN_PRICE</x:f>
        <x:v>203904</x:v>
      </x:c>
      <x:c r="P8378" s="268" t="n">
        <x:f>I8378*TOMATO_FERTILIZER+J8378*CARROT_FERTILIZER+K8378*MESCLUN_FERTILIZER</x:f>
        <x:v>38720</x:v>
      </x:c>
      <x:c r="Q8378" s="268" t="n">
        <x:f>MIN(M8378,FARMER_HOURS)*FARMER_RATE+MAX(M8378-FARMER_HOURS,0)*TEMP_RATE</x:f>
        <x:v>108979.24443095921</x:v>
      </x:c>
      <x:c r="R8378" s="268" t="n">
        <x:f>O8378-P8378-Q8378-FIXED_COST</x:f>
        <x:v>36204.75556904079</x:v>
      </x:c>
      <x:c r="S8378" s="139" t="str">
        <x:f>IF(AND(L8378&lt;=TOTAL_BED_CAP,N8378&lt;=TEMP_WORKER_CAP),"YES","NO")</x:f>
        <x:v>YES</x:v>
      </x:c>
      <x:c r="T8378" s="139" t="n">
        <x:f>IF(S8378="YES",R8378,-1E+99)</x:f>
        <x:v>36204.75556904079</x:v>
      </x:c>
    </x:row>
    <x:row r="8379">
      <x:c r="A8379" s="139"/>
      <x:c r="B8379" s="139"/>
      <x:c r="C8379" s="139"/>
      <x:c r="D8379" s="139"/>
      <x:c r="E8379" s="139"/>
      <x:c r="F8379" s="139"/>
      <x:c r="G8379" s="139"/>
      <x:c r="H8379" s="139"/>
      <x:c r="I8379" s="266" t="n">
        <x:f>INT((ROW()-ROW($I$46))/((CARROT_CAP+1)*(MESCLUN_CAP+1)))</x:f>
        <x:v>12</x:v>
      </x:c>
      <x:c r="J8379" s="266" t="n">
        <x:f>MOD(INT((ROW()-ROW($I$46))/(MESCLUN_CAP+1)),CARROT_CAP+1)</x:f>
        <x:v>16</x:v>
      </x:c>
      <x:c r="K8379" s="266" t="n">
        <x:f>MOD(ROW()-ROW($I$46),MESCLUN_CAP+1)</x:f>
        <x:v>25</x:v>
      </x:c>
      <x:c r="L8379" s="266" t="n">
        <x:f>SUM(I8379:K8379)</x:f>
        <x:v>53</x:v>
      </x:c>
      <x:c r="M8379" s="267" t="n">
        <x:f>I8379*TOMATO_HOURS*WEEKS*(1+TOMATO_DIM)^I8379+J8379*CARROT_HOURS*WEEKS*(1+CARROT_DIM)^J8379+K8379*MESCLUN_HOURS*WEEKS*(1+MESCLUN_DIM)^K8379</x:f>
        <x:v>5636.782400638349</x:v>
      </x:c>
      <x:c r="N8379" s="267" t="n">
        <x:f>MAX(M8379-FARMER_HOURS,0)/TEMP_HOURS_PER_WORKER</x:f>
        <x:v>3.41443222266552</x:v>
      </x:c>
      <x:c r="O8379" s="268" t="n">
        <x:f>I8379*TOMATO_PRICE+J8379*CARROT_PRICE+K8379*MESCLUN_PRICE</x:f>
        <x:v>206604</x:v>
      </x:c>
      <x:c r="P8379" s="268" t="n">
        <x:f>I8379*TOMATO_FERTILIZER+J8379*CARROT_FERTILIZER+K8379*MESCLUN_FERTILIZER</x:f>
        <x:v>39600</x:v>
      </x:c>
      <x:c r="Q8379" s="268" t="n">
        <x:f>MIN(M8379,FARMER_HOURS)*FARMER_RATE+MAX(M8379-FARMER_HOURS,0)*TEMP_RATE</x:f>
        <x:v>110360.805566638</x:v>
      </x:c>
      <x:c r="R8379" s="268" t="n">
        <x:f>O8379-P8379-Q8379-FIXED_COST</x:f>
        <x:v>36643.194433362005</x:v>
      </x:c>
      <x:c r="S8379" s="139" t="str">
        <x:f>IF(AND(L8379&lt;=TOTAL_BED_CAP,N8379&lt;=TEMP_WORKER_CAP),"YES","NO")</x:f>
        <x:v>YES</x:v>
      </x:c>
      <x:c r="T8379" s="139" t="n">
        <x:f>IF(S8379="YES",R8379,-1E+99)</x:f>
        <x:v>36643.194433362005</x:v>
      </x:c>
    </x:row>
    <x:row r="8380">
      <x:c r="A8380" s="139"/>
      <x:c r="B8380" s="139"/>
      <x:c r="C8380" s="139"/>
      <x:c r="D8380" s="139"/>
      <x:c r="E8380" s="139"/>
      <x:c r="F8380" s="139"/>
      <x:c r="G8380" s="139"/>
      <x:c r="H8380" s="139"/>
      <x:c r="I8380" s="266" t="n">
        <x:f>INT((ROW()-ROW($I$46))/((CARROT_CAP+1)*(MESCLUN_CAP+1)))</x:f>
        <x:v>12</x:v>
      </x:c>
      <x:c r="J8380" s="266" t="n">
        <x:f>MOD(INT((ROW()-ROW($I$46))/(MESCLUN_CAP+1)),CARROT_CAP+1)</x:f>
        <x:v>16</x:v>
      </x:c>
      <x:c r="K8380" s="266" t="n">
        <x:f>MOD(ROW()-ROW($I$46),MESCLUN_CAP+1)</x:f>
        <x:v>26</x:v>
      </x:c>
      <x:c r="L8380" s="266" t="n">
        <x:f>SUM(I8380:K8380)</x:f>
        <x:v>54</x:v>
      </x:c>
      <x:c r="M8380" s="267" t="n">
        <x:f>I8380*TOMATO_HOURS*WEEKS*(1+TOMATO_DIM)^I8380+J8380*CARROT_HOURS*WEEKS*(1+CARROT_DIM)^J8380+K8380*MESCLUN_HOURS*WEEKS*(1+MESCLUN_DIM)^K8380</x:f>
        <x:v>5718.122404599066</x:v>
      </x:c>
      <x:c r="N8380" s="267" t="n">
        <x:f>MAX(M8380-FARMER_HOURS,0)/TEMP_HOURS_PER_WORKER</x:f>
        <x:v>3.470918336527129</x:v>
      </x:c>
      <x:c r="O8380" s="268" t="n">
        <x:f>I8380*TOMATO_PRICE+J8380*CARROT_PRICE+K8380*MESCLUN_PRICE</x:f>
        <x:v>209304</x:v>
      </x:c>
      <x:c r="P8380" s="268" t="n">
        <x:f>I8380*TOMATO_FERTILIZER+J8380*CARROT_FERTILIZER+K8380*MESCLUN_FERTILIZER</x:f>
        <x:v>40480</x:v>
      </x:c>
      <x:c r="Q8380" s="268" t="n">
        <x:f>MIN(M8380,FARMER_HOURS)*FARMER_RATE+MAX(M8380-FARMER_HOURS,0)*TEMP_RATE</x:f>
        <x:v>111772.95841317822</x:v>
      </x:c>
      <x:c r="R8380" s="268" t="n">
        <x:f>O8380-P8380-Q8380-FIXED_COST</x:f>
        <x:v>37051.04158682178</x:v>
      </x:c>
      <x:c r="S8380" s="139" t="str">
        <x:f>IF(AND(L8380&lt;=TOTAL_BED_CAP,N8380&lt;=TEMP_WORKER_CAP),"YES","NO")</x:f>
        <x:v>YES</x:v>
      </x:c>
      <x:c r="T8380" s="139" t="n">
        <x:f>IF(S8380="YES",R8380,-1E+99)</x:f>
        <x:v>37051.04158682178</x:v>
      </x:c>
    </x:row>
    <x:row r="8381">
      <x:c r="A8381" s="139"/>
      <x:c r="B8381" s="139"/>
      <x:c r="C8381" s="139"/>
      <x:c r="D8381" s="139"/>
      <x:c r="E8381" s="139"/>
      <x:c r="F8381" s="139"/>
      <x:c r="G8381" s="139"/>
      <x:c r="H8381" s="139"/>
      <x:c r="I8381" s="266" t="n">
        <x:f>INT((ROW()-ROW($I$46))/((CARROT_CAP+1)*(MESCLUN_CAP+1)))</x:f>
        <x:v>12</x:v>
      </x:c>
      <x:c r="J8381" s="266" t="n">
        <x:f>MOD(INT((ROW()-ROW($I$46))/(MESCLUN_CAP+1)),CARROT_CAP+1)</x:f>
        <x:v>16</x:v>
      </x:c>
      <x:c r="K8381" s="266" t="n">
        <x:f>MOD(ROW()-ROW($I$46),MESCLUN_CAP+1)</x:f>
        <x:v>27</x:v>
      </x:c>
      <x:c r="L8381" s="266" t="n">
        <x:f>SUM(I8381:K8381)</x:f>
        <x:v>55</x:v>
      </x:c>
      <x:c r="M8381" s="267" t="n">
        <x:f>I8381*TOMATO_HOURS*WEEKS*(1+TOMATO_DIM)^I8381+J8381*CARROT_HOURS*WEEKS*(1+CARROT_DIM)^J8381+K8381*MESCLUN_HOURS*WEEKS*(1+MESCLUN_DIM)^K8381</x:f>
        <x:v>5801.256109118824</x:v>
      </x:c>
      <x:c r="N8381" s="267" t="n">
        <x:f>MAX(M8381-FARMER_HOURS,0)/TEMP_HOURS_PER_WORKER</x:f>
        <x:v>3.528650075776961</x:v>
      </x:c>
      <x:c r="O8381" s="268" t="n">
        <x:f>I8381*TOMATO_PRICE+J8381*CARROT_PRICE+K8381*MESCLUN_PRICE</x:f>
        <x:v>212004</x:v>
      </x:c>
      <x:c r="P8381" s="268" t="n">
        <x:f>I8381*TOMATO_FERTILIZER+J8381*CARROT_FERTILIZER+K8381*MESCLUN_FERTILIZER</x:f>
        <x:v>41360</x:v>
      </x:c>
      <x:c r="Q8381" s="268" t="n">
        <x:f>MIN(M8381,FARMER_HOURS)*FARMER_RATE+MAX(M8381-FARMER_HOURS,0)*TEMP_RATE</x:f>
        <x:v>113216.25189442401</x:v>
      </x:c>
      <x:c r="R8381" s="268" t="n">
        <x:f>O8381-P8381-Q8381-FIXED_COST</x:f>
        <x:v>37427.748105575985</x:v>
      </x:c>
      <x:c r="S8381" s="139" t="str">
        <x:f>IF(AND(L8381&lt;=TOTAL_BED_CAP,N8381&lt;=TEMP_WORKER_CAP),"YES","NO")</x:f>
        <x:v>YES</x:v>
      </x:c>
      <x:c r="T8381" s="139" t="n">
        <x:f>IF(S8381="YES",R8381,-1E+99)</x:f>
        <x:v>37427.748105575985</x:v>
      </x:c>
    </x:row>
    <x:row r="8382">
      <x:c r="A8382" s="139"/>
      <x:c r="B8382" s="139"/>
      <x:c r="C8382" s="139"/>
      <x:c r="D8382" s="139"/>
      <x:c r="E8382" s="139"/>
      <x:c r="F8382" s="139"/>
      <x:c r="G8382" s="139"/>
      <x:c r="H8382" s="139"/>
      <x:c r="I8382" s="266" t="n">
        <x:f>INT((ROW()-ROW($I$46))/((CARROT_CAP+1)*(MESCLUN_CAP+1)))</x:f>
        <x:v>12</x:v>
      </x:c>
      <x:c r="J8382" s="266" t="n">
        <x:f>MOD(INT((ROW()-ROW($I$46))/(MESCLUN_CAP+1)),CARROT_CAP+1)</x:f>
        <x:v>16</x:v>
      </x:c>
      <x:c r="K8382" s="266" t="n">
        <x:f>MOD(ROW()-ROW($I$46),MESCLUN_CAP+1)</x:f>
        <x:v>28</x:v>
      </x:c>
      <x:c r="L8382" s="266" t="n">
        <x:f>SUM(I8382:K8382)</x:f>
        <x:v>56</x:v>
      </x:c>
      <x:c r="M8382" s="267" t="n">
        <x:f>I8382*TOMATO_HOURS*WEEKS*(1+TOMATO_DIM)^I8382+J8382*CARROT_HOURS*WEEKS*(1+CARROT_DIM)^J8382+K8382*MESCLUN_HOURS*WEEKS*(1+MESCLUN_DIM)^K8382</x:f>
        <x:v>5886.215647335976</x:v>
      </x:c>
      <x:c r="N8382" s="267" t="n">
        <x:f>MAX(M8382-FARMER_HOURS,0)/TEMP_HOURS_PER_WORKER</x:f>
        <x:v>3.587649755094428</x:v>
      </x:c>
      <x:c r="O8382" s="268" t="n">
        <x:f>I8382*TOMATO_PRICE+J8382*CARROT_PRICE+K8382*MESCLUN_PRICE</x:f>
        <x:v>214704</x:v>
      </x:c>
      <x:c r="P8382" s="268" t="n">
        <x:f>I8382*TOMATO_FERTILIZER+J8382*CARROT_FERTILIZER+K8382*MESCLUN_FERTILIZER</x:f>
        <x:v>42240</x:v>
      </x:c>
      <x:c r="Q8382" s="268" t="n">
        <x:f>MIN(M8382,FARMER_HOURS)*FARMER_RATE+MAX(M8382-FARMER_HOURS,0)*TEMP_RATE</x:f>
        <x:v>114691.2438773607</x:v>
      </x:c>
      <x:c r="R8382" s="268" t="n">
        <x:f>O8382-P8382-Q8382-FIXED_COST</x:f>
        <x:v>37772.7561226393</x:v>
      </x:c>
      <x:c r="S8382" s="139" t="str">
        <x:f>IF(AND(L8382&lt;=TOTAL_BED_CAP,N8382&lt;=TEMP_WORKER_CAP),"YES","NO")</x:f>
        <x:v>YES</x:v>
      </x:c>
      <x:c r="T8382" s="139" t="n">
        <x:f>IF(S8382="YES",R8382,-1E+99)</x:f>
        <x:v>37772.7561226393</x:v>
      </x:c>
    </x:row>
    <x:row r="8383">
      <x:c r="A8383" s="139"/>
      <x:c r="B8383" s="139"/>
      <x:c r="C8383" s="139"/>
      <x:c r="D8383" s="139"/>
      <x:c r="E8383" s="139"/>
      <x:c r="F8383" s="139"/>
      <x:c r="G8383" s="139"/>
      <x:c r="H8383" s="139"/>
      <x:c r="I8383" s="266" t="n">
        <x:f>INT((ROW()-ROW($I$46))/((CARROT_CAP+1)*(MESCLUN_CAP+1)))</x:f>
        <x:v>12</x:v>
      </x:c>
      <x:c r="J8383" s="266" t="n">
        <x:f>MOD(INT((ROW()-ROW($I$46))/(MESCLUN_CAP+1)),CARROT_CAP+1)</x:f>
        <x:v>16</x:v>
      </x:c>
      <x:c r="K8383" s="266" t="n">
        <x:f>MOD(ROW()-ROW($I$46),MESCLUN_CAP+1)</x:f>
        <x:v>29</x:v>
      </x:c>
      <x:c r="L8383" s="266" t="n">
        <x:f>SUM(I8383:K8383)</x:f>
        <x:v>57</x:v>
      </x:c>
      <x:c r="M8383" s="267" t="n">
        <x:f>I8383*TOMATO_HOURS*WEEKS*(1+TOMATO_DIM)^I8383+J8383*CARROT_HOURS*WEEKS*(1+CARROT_DIM)^J8383+K8383*MESCLUN_HOURS*WEEKS*(1+MESCLUN_DIM)^K8383</x:f>
        <x:v>5973.03367545163</x:v>
      </x:c>
      <x:c r="N8383" s="267" t="n">
        <x:f>MAX(M8383-FARMER_HOURS,0)/TEMP_HOURS_PER_WORKER</x:f>
        <x:v>3.6479400523969656</x:v>
      </x:c>
      <x:c r="O8383" s="268" t="n">
        <x:f>I8383*TOMATO_PRICE+J8383*CARROT_PRICE+K8383*MESCLUN_PRICE</x:f>
        <x:v>217404</x:v>
      </x:c>
      <x:c r="P8383" s="268" t="n">
        <x:f>I8383*TOMATO_FERTILIZER+J8383*CARROT_FERTILIZER+K8383*MESCLUN_FERTILIZER</x:f>
        <x:v>43120</x:v>
      </x:c>
      <x:c r="Q8383" s="268" t="n">
        <x:f>MIN(M8383,FARMER_HOURS)*FARMER_RATE+MAX(M8383-FARMER_HOURS,0)*TEMP_RATE</x:f>
        <x:v>116198.50130992413</x:v>
      </x:c>
      <x:c r="R8383" s="268" t="n">
        <x:f>O8383-P8383-Q8383-FIXED_COST</x:f>
        <x:v>38085.49869007587</x:v>
      </x:c>
      <x:c r="S8383" s="139" t="str">
        <x:f>IF(AND(L8383&lt;=TOTAL_BED_CAP,N8383&lt;=TEMP_WORKER_CAP),"YES","NO")</x:f>
        <x:v>YES</x:v>
      </x:c>
      <x:c r="T8383" s="139" t="n">
        <x:f>IF(S8383="YES",R8383,-1E+99)</x:f>
        <x:v>38085.49869007587</x:v>
      </x:c>
    </x:row>
    <x:row r="8384">
      <x:c r="A8384" s="139"/>
      <x:c r="B8384" s="139"/>
      <x:c r="C8384" s="139"/>
      <x:c r="D8384" s="139"/>
      <x:c r="E8384" s="139"/>
      <x:c r="F8384" s="139"/>
      <x:c r="G8384" s="139"/>
      <x:c r="H8384" s="139"/>
      <x:c r="I8384" s="266" t="n">
        <x:f>INT((ROW()-ROW($I$46))/((CARROT_CAP+1)*(MESCLUN_CAP+1)))</x:f>
        <x:v>12</x:v>
      </x:c>
      <x:c r="J8384" s="266" t="n">
        <x:f>MOD(INT((ROW()-ROW($I$46))/(MESCLUN_CAP+1)),CARROT_CAP+1)</x:f>
        <x:v>16</x:v>
      </x:c>
      <x:c r="K8384" s="266" t="n">
        <x:f>MOD(ROW()-ROW($I$46),MESCLUN_CAP+1)</x:f>
        <x:v>30</x:v>
      </x:c>
      <x:c r="L8384" s="266" t="n">
        <x:f>SUM(I8384:K8384)</x:f>
        <x:v>58</x:v>
      </x:c>
      <x:c r="M8384" s="267" t="n">
        <x:f>I8384*TOMATO_HOURS*WEEKS*(1+TOMATO_DIM)^I8384+J8384*CARROT_HOURS*WEEKS*(1+CARROT_DIM)^J8384+K8384*MESCLUN_HOURS*WEEKS*(1+MESCLUN_DIM)^K8384</x:f>
        <x:v>6061.7433807853995</x:v>
      </x:c>
      <x:c r="N8384" s="267" t="n">
        <x:f>MAX(M8384-FARMER_HOURS,0)/TEMP_HOURS_PER_WORKER</x:f>
        <x:v>3.709544014434305</x:v>
      </x:c>
      <x:c r="O8384" s="268" t="n">
        <x:f>I8384*TOMATO_PRICE+J8384*CARROT_PRICE+K8384*MESCLUN_PRICE</x:f>
        <x:v>220104</x:v>
      </x:c>
      <x:c r="P8384" s="268" t="n">
        <x:f>I8384*TOMATO_FERTILIZER+J8384*CARROT_FERTILIZER+K8384*MESCLUN_FERTILIZER</x:f>
        <x:v>44000</x:v>
      </x:c>
      <x:c r="Q8384" s="268" t="n">
        <x:f>MIN(M8384,FARMER_HOURS)*FARMER_RATE+MAX(M8384-FARMER_HOURS,0)*TEMP_RATE</x:f>
        <x:v>117738.60036085763</x:v>
      </x:c>
      <x:c r="R8384" s="268" t="n">
        <x:f>O8384-P8384-Q8384-FIXED_COST</x:f>
        <x:v>38365.39963914237</x:v>
      </x:c>
      <x:c r="S8384" s="139" t="str">
        <x:f>IF(AND(L8384&lt;=TOTAL_BED_CAP,N8384&lt;=TEMP_WORKER_CAP),"YES","NO")</x:f>
        <x:v>YES</x:v>
      </x:c>
      <x:c r="T8384" s="139" t="n">
        <x:f>IF(S8384="YES",R8384,-1E+99)</x:f>
        <x:v>38365.39963914237</x:v>
      </x:c>
    </x:row>
    <x:row r="8385">
      <x:c r="A8385" s="139"/>
      <x:c r="B8385" s="139"/>
      <x:c r="C8385" s="139"/>
      <x:c r="D8385" s="139"/>
      <x:c r="E8385" s="139"/>
      <x:c r="F8385" s="139"/>
      <x:c r="G8385" s="139"/>
      <x:c r="H8385" s="139"/>
      <x:c r="I8385" s="266" t="n">
        <x:f>INT((ROW()-ROW($I$46))/((CARROT_CAP+1)*(MESCLUN_CAP+1)))</x:f>
        <x:v>12</x:v>
      </x:c>
      <x:c r="J8385" s="266" t="n">
        <x:f>MOD(INT((ROW()-ROW($I$46))/(MESCLUN_CAP+1)),CARROT_CAP+1)</x:f>
        <x:v>17</x:v>
      </x:c>
      <x:c r="K8385" s="266" t="n">
        <x:f>MOD(ROW()-ROW($I$46),MESCLUN_CAP+1)</x:f>
        <x:v>0</x:v>
      </x:c>
      <x:c r="L8385" s="266" t="n">
        <x:f>SUM(I8385:K8385)</x:f>
        <x:v>29</x:v>
      </x:c>
      <x:c r="M8385" s="267" t="n">
        <x:f>I8385*TOMATO_HOURS*WEEKS*(1+TOMATO_DIM)^I8385+J8385*CARROT_HOURS*WEEKS*(1+CARROT_DIM)^J8385+K8385*MESCLUN_HOURS*WEEKS*(1+MESCLUN_DIM)^K8385</x:f>
        <x:v>4165.527960058992</x:v>
      </x:c>
      <x:c r="N8385" s="267" t="n">
        <x:f>MAX(M8385-FARMER_HOURS,0)/TEMP_HOURS_PER_WORKER</x:f>
        <x:v>2.3927277500409665</x:v>
      </x:c>
      <x:c r="O8385" s="268" t="n">
        <x:f>I8385*TOMATO_PRICE+J8385*CARROT_PRICE+K8385*MESCLUN_PRICE</x:f>
        <x:v>141198</x:v>
      </x:c>
      <x:c r="P8385" s="268" t="n">
        <x:f>I8385*TOMATO_FERTILIZER+J8385*CARROT_FERTILIZER+K8385*MESCLUN_FERTILIZER</x:f>
        <x:v>18040</x:v>
      </x:c>
      <x:c r="Q8385" s="268" t="n">
        <x:f>MIN(M8385,FARMER_HOURS)*FARMER_RATE+MAX(M8385-FARMER_HOURS,0)*TEMP_RATE</x:f>
        <x:v>84818.19375102417</x:v>
      </x:c>
      <x:c r="R8385" s="268" t="n">
        <x:f>O8385-P8385-Q8385-FIXED_COST</x:f>
        <x:v>18339.80624897583</x:v>
      </x:c>
      <x:c r="S8385" s="139" t="str">
        <x:f>IF(AND(L8385&lt;=TOTAL_BED_CAP,N8385&lt;=TEMP_WORKER_CAP),"YES","NO")</x:f>
        <x:v>YES</x:v>
      </x:c>
      <x:c r="T8385" s="139" t="n">
        <x:f>IF(S8385="YES",R8385,-1E+99)</x:f>
        <x:v>18339.80624897583</x:v>
      </x:c>
    </x:row>
    <x:row r="8386">
      <x:c r="A8386" s="139"/>
      <x:c r="B8386" s="139"/>
      <x:c r="C8386" s="139"/>
      <x:c r="D8386" s="139"/>
      <x:c r="E8386" s="139"/>
      <x:c r="F8386" s="139"/>
      <x:c r="G8386" s="139"/>
      <x:c r="H8386" s="139"/>
      <x:c r="I8386" s="266" t="n">
        <x:f>INT((ROW()-ROW($I$46))/((CARROT_CAP+1)*(MESCLUN_CAP+1)))</x:f>
        <x:v>12</x:v>
      </x:c>
      <x:c r="J8386" s="266" t="n">
        <x:f>MOD(INT((ROW()-ROW($I$46))/(MESCLUN_CAP+1)),CARROT_CAP+1)</x:f>
        <x:v>17</x:v>
      </x:c>
      <x:c r="K8386" s="266" t="n">
        <x:f>MOD(ROW()-ROW($I$46),MESCLUN_CAP+1)</x:f>
        <x:v>1</x:v>
      </x:c>
      <x:c r="L8386" s="266" t="n">
        <x:f>SUM(I8386:K8386)</x:f>
        <x:v>30</x:v>
      </x:c>
      <x:c r="M8386" s="267" t="n">
        <x:f>I8386*TOMATO_HOURS*WEEKS*(1+TOMATO_DIM)^I8386+J8386*CARROT_HOURS*WEEKS*(1+CARROT_DIM)^J8386+K8386*MESCLUN_HOURS*WEEKS*(1+MESCLUN_DIM)^K8386</x:f>
        <x:v>4211.090460058992</x:v>
      </x:c>
      <x:c r="N8386" s="267" t="n">
        <x:f>MAX(M8386-FARMER_HOURS,0)/TEMP_HOURS_PER_WORKER</x:f>
        <x:v>2.4243683750409666</x:v>
      </x:c>
      <x:c r="O8386" s="268" t="n">
        <x:f>I8386*TOMATO_PRICE+J8386*CARROT_PRICE+K8386*MESCLUN_PRICE</x:f>
        <x:v>143898</x:v>
      </x:c>
      <x:c r="P8386" s="268" t="n">
        <x:f>I8386*TOMATO_FERTILIZER+J8386*CARROT_FERTILIZER+K8386*MESCLUN_FERTILIZER</x:f>
        <x:v>18920</x:v>
      </x:c>
      <x:c r="Q8386" s="268" t="n">
        <x:f>MIN(M8386,FARMER_HOURS)*FARMER_RATE+MAX(M8386-FARMER_HOURS,0)*TEMP_RATE</x:f>
        <x:v>85609.20937602417</x:v>
      </x:c>
      <x:c r="R8386" s="268" t="n">
        <x:f>O8386-P8386-Q8386-FIXED_COST</x:f>
        <x:v>19368.79062397583</x:v>
      </x:c>
      <x:c r="S8386" s="139" t="str">
        <x:f>IF(AND(L8386&lt;=TOTAL_BED_CAP,N8386&lt;=TEMP_WORKER_CAP),"YES","NO")</x:f>
        <x:v>YES</x:v>
      </x:c>
      <x:c r="T8386" s="139" t="n">
        <x:f>IF(S8386="YES",R8386,-1E+99)</x:f>
        <x:v>19368.79062397583</x:v>
      </x:c>
    </x:row>
    <x:row r="8387">
      <x:c r="A8387" s="139"/>
      <x:c r="B8387" s="139"/>
      <x:c r="C8387" s="139"/>
      <x:c r="D8387" s="139"/>
      <x:c r="E8387" s="139"/>
      <x:c r="F8387" s="139"/>
      <x:c r="G8387" s="139"/>
      <x:c r="H8387" s="139"/>
      <x:c r="I8387" s="266" t="n">
        <x:f>INT((ROW()-ROW($I$46))/((CARROT_CAP+1)*(MESCLUN_CAP+1)))</x:f>
        <x:v>12</x:v>
      </x:c>
      <x:c r="J8387" s="266" t="n">
        <x:f>MOD(INT((ROW()-ROW($I$46))/(MESCLUN_CAP+1)),CARROT_CAP+1)</x:f>
        <x:v>17</x:v>
      </x:c>
      <x:c r="K8387" s="266" t="n">
        <x:f>MOD(ROW()-ROW($I$46),MESCLUN_CAP+1)</x:f>
        <x:v>2</x:v>
      </x:c>
      <x:c r="L8387" s="266" t="n">
        <x:f>SUM(I8387:K8387)</x:f>
        <x:v>31</x:v>
      </x:c>
      <x:c r="M8387" s="267" t="n">
        <x:f>I8387*TOMATO_HOURS*WEEKS*(1+TOMATO_DIM)^I8387+J8387*CARROT_HOURS*WEEKS*(1+CARROT_DIM)^J8387+K8387*MESCLUN_HOURS*WEEKS*(1+MESCLUN_DIM)^K8387</x:f>
        <x:v>4257.792022558992</x:v>
      </x:c>
      <x:c r="N8387" s="267" t="n">
        <x:f>MAX(M8387-FARMER_HOURS,0)/TEMP_HOURS_PER_WORKER</x:f>
        <x:v>2.456800015665967</x:v>
      </x:c>
      <x:c r="O8387" s="268" t="n">
        <x:f>I8387*TOMATO_PRICE+J8387*CARROT_PRICE+K8387*MESCLUN_PRICE</x:f>
        <x:v>146598</x:v>
      </x:c>
      <x:c r="P8387" s="268" t="n">
        <x:f>I8387*TOMATO_FERTILIZER+J8387*CARROT_FERTILIZER+K8387*MESCLUN_FERTILIZER</x:f>
        <x:v>19800</x:v>
      </x:c>
      <x:c r="Q8387" s="268" t="n">
        <x:f>MIN(M8387,FARMER_HOURS)*FARMER_RATE+MAX(M8387-FARMER_HOURS,0)*TEMP_RATE</x:f>
        <x:v>86420.00039164917</x:v>
      </x:c>
      <x:c r="R8387" s="268" t="n">
        <x:f>O8387-P8387-Q8387-FIXED_COST</x:f>
        <x:v>20377.99960835083</x:v>
      </x:c>
      <x:c r="S8387" s="139" t="str">
        <x:f>IF(AND(L8387&lt;=TOTAL_BED_CAP,N8387&lt;=TEMP_WORKER_CAP),"YES","NO")</x:f>
        <x:v>YES</x:v>
      </x:c>
      <x:c r="T8387" s="139" t="n">
        <x:f>IF(S8387="YES",R8387,-1E+99)</x:f>
        <x:v>20377.99960835083</x:v>
      </x:c>
    </x:row>
    <x:row r="8388">
      <x:c r="A8388" s="139"/>
      <x:c r="B8388" s="139"/>
      <x:c r="C8388" s="139"/>
      <x:c r="D8388" s="139"/>
      <x:c r="E8388" s="139"/>
      <x:c r="F8388" s="139"/>
      <x:c r="G8388" s="139"/>
      <x:c r="H8388" s="139"/>
      <x:c r="I8388" s="266" t="n">
        <x:f>INT((ROW()-ROW($I$46))/((CARROT_CAP+1)*(MESCLUN_CAP+1)))</x:f>
        <x:v>12</x:v>
      </x:c>
      <x:c r="J8388" s="266" t="n">
        <x:f>MOD(INT((ROW()-ROW($I$46))/(MESCLUN_CAP+1)),CARROT_CAP+1)</x:f>
        <x:v>17</x:v>
      </x:c>
      <x:c r="K8388" s="266" t="n">
        <x:f>MOD(ROW()-ROW($I$46),MESCLUN_CAP+1)</x:f>
        <x:v>3</x:v>
      </x:c>
      <x:c r="L8388" s="266" t="n">
        <x:f>SUM(I8388:K8388)</x:f>
        <x:v>32</x:v>
      </x:c>
      <x:c r="M8388" s="267" t="n">
        <x:f>I8388*TOMATO_HOURS*WEEKS*(1+TOMATO_DIM)^I8388+J8388*CARROT_HOURS*WEEKS*(1+CARROT_DIM)^J8388+K8388*MESCLUN_HOURS*WEEKS*(1+MESCLUN_DIM)^K8388</x:f>
        <x:v>4305.654004980867</x:v>
      </x:c>
      <x:c r="N8388" s="267" t="n">
        <x:f>MAX(M8388-FARMER_HOURS,0)/TEMP_HOURS_PER_WORKER</x:f>
        <x:v>2.4900375034589355</x:v>
      </x:c>
      <x:c r="O8388" s="268" t="n">
        <x:f>I8388*TOMATO_PRICE+J8388*CARROT_PRICE+K8388*MESCLUN_PRICE</x:f>
        <x:v>149298</x:v>
      </x:c>
      <x:c r="P8388" s="268" t="n">
        <x:f>I8388*TOMATO_FERTILIZER+J8388*CARROT_FERTILIZER+K8388*MESCLUN_FERTILIZER</x:f>
        <x:v>20680</x:v>
      </x:c>
      <x:c r="Q8388" s="268" t="n">
        <x:f>MIN(M8388,FARMER_HOURS)*FARMER_RATE+MAX(M8388-FARMER_HOURS,0)*TEMP_RATE</x:f>
        <x:v>87250.93758647339</x:v>
      </x:c>
      <x:c r="R8388" s="268" t="n">
        <x:f>O8388-P8388-Q8388-FIXED_COST</x:f>
        <x:v>21367.06241352661</x:v>
      </x:c>
      <x:c r="S8388" s="139" t="str">
        <x:f>IF(AND(L8388&lt;=TOTAL_BED_CAP,N8388&lt;=TEMP_WORKER_CAP),"YES","NO")</x:f>
        <x:v>YES</x:v>
      </x:c>
      <x:c r="T8388" s="139" t="n">
        <x:f>IF(S8388="YES",R8388,-1E+99)</x:f>
        <x:v>21367.06241352661</x:v>
      </x:c>
    </x:row>
    <x:row r="8389">
      <x:c r="A8389" s="139"/>
      <x:c r="B8389" s="139"/>
      <x:c r="C8389" s="139"/>
      <x:c r="D8389" s="139"/>
      <x:c r="E8389" s="139"/>
      <x:c r="F8389" s="139"/>
      <x:c r="G8389" s="139"/>
      <x:c r="H8389" s="139"/>
      <x:c r="I8389" s="266" t="n">
        <x:f>INT((ROW()-ROW($I$46))/((CARROT_CAP+1)*(MESCLUN_CAP+1)))</x:f>
        <x:v>12</x:v>
      </x:c>
      <x:c r="J8389" s="266" t="n">
        <x:f>MOD(INT((ROW()-ROW($I$46))/(MESCLUN_CAP+1)),CARROT_CAP+1)</x:f>
        <x:v>17</x:v>
      </x:c>
      <x:c r="K8389" s="266" t="n">
        <x:f>MOD(ROW()-ROW($I$46),MESCLUN_CAP+1)</x:f>
        <x:v>4</x:v>
      </x:c>
      <x:c r="L8389" s="266" t="n">
        <x:f>SUM(I8389:K8389)</x:f>
        <x:v>33</x:v>
      </x:c>
      <x:c r="M8389" s="267" t="n">
        <x:f>I8389*TOMATO_HOURS*WEEKS*(1+TOMATO_DIM)^I8389+J8389*CARROT_HOURS*WEEKS*(1+CARROT_DIM)^J8389+K8389*MESCLUN_HOURS*WEEKS*(1+MESCLUN_DIM)^K8389</x:f>
        <x:v>4354.698120703523</x:v>
      </x:c>
      <x:c r="N8389" s="267" t="n">
        <x:f>MAX(M8389-FARMER_HOURS,0)/TEMP_HOURS_PER_WORKER</x:f>
        <x:v>2.5240959171552246</x:v>
      </x:c>
      <x:c r="O8389" s="268" t="n">
        <x:f>I8389*TOMATO_PRICE+J8389*CARROT_PRICE+K8389*MESCLUN_PRICE</x:f>
        <x:v>151998</x:v>
      </x:c>
      <x:c r="P8389" s="268" t="n">
        <x:f>I8389*TOMATO_FERTILIZER+J8389*CARROT_FERTILIZER+K8389*MESCLUN_FERTILIZER</x:f>
        <x:v>21560</x:v>
      </x:c>
      <x:c r="Q8389" s="268" t="n">
        <x:f>MIN(M8389,FARMER_HOURS)*FARMER_RATE+MAX(M8389-FARMER_HOURS,0)*TEMP_RATE</x:f>
        <x:v>88102.39792888061</x:v>
      </x:c>
      <x:c r="R8389" s="268" t="n">
        <x:f>O8389-P8389-Q8389-FIXED_COST</x:f>
        <x:v>22335.602071119385</x:v>
      </x:c>
      <x:c r="S8389" s="139" t="str">
        <x:f>IF(AND(L8389&lt;=TOTAL_BED_CAP,N8389&lt;=TEMP_WORKER_CAP),"YES","NO")</x:f>
        <x:v>YES</x:v>
      </x:c>
      <x:c r="T8389" s="139" t="n">
        <x:f>IF(S8389="YES",R8389,-1E+99)</x:f>
        <x:v>22335.602071119385</x:v>
      </x:c>
    </x:row>
    <x:row r="8390">
      <x:c r="A8390" s="139"/>
      <x:c r="B8390" s="139"/>
      <x:c r="C8390" s="139"/>
      <x:c r="D8390" s="139"/>
      <x:c r="E8390" s="139"/>
      <x:c r="F8390" s="139"/>
      <x:c r="G8390" s="139"/>
      <x:c r="H8390" s="139"/>
      <x:c r="I8390" s="266" t="n">
        <x:f>INT((ROW()-ROW($I$46))/((CARROT_CAP+1)*(MESCLUN_CAP+1)))</x:f>
        <x:v>12</x:v>
      </x:c>
      <x:c r="J8390" s="266" t="n">
        <x:f>MOD(INT((ROW()-ROW($I$46))/(MESCLUN_CAP+1)),CARROT_CAP+1)</x:f>
        <x:v>17</x:v>
      </x:c>
      <x:c r="K8390" s="266" t="n">
        <x:f>MOD(ROW()-ROW($I$46),MESCLUN_CAP+1)</x:f>
        <x:v>5</x:v>
      </x:c>
      <x:c r="L8390" s="266" t="n">
        <x:f>SUM(I8390:K8390)</x:f>
        <x:v>34</x:v>
      </x:c>
      <x:c r="M8390" s="267" t="n">
        <x:f>I8390*TOMATO_HOURS*WEEKS*(1+TOMATO_DIM)^I8390+J8390*CARROT_HOURS*WEEKS*(1+CARROT_DIM)^J8390+K8390*MESCLUN_HOURS*WEEKS*(1+MESCLUN_DIM)^K8390</x:f>
        <x:v>4404.946444624727</x:v>
      </x:c>
      <x:c r="N8390" s="267" t="n">
        <x:f>MAX(M8390-FARMER_HOURS,0)/TEMP_HOURS_PER_WORKER</x:f>
        <x:v>2.558990586544949</x:v>
      </x:c>
      <x:c r="O8390" s="268" t="n">
        <x:f>I8390*TOMATO_PRICE+J8390*CARROT_PRICE+K8390*MESCLUN_PRICE</x:f>
        <x:v>154698</x:v>
      </x:c>
      <x:c r="P8390" s="268" t="n">
        <x:f>I8390*TOMATO_FERTILIZER+J8390*CARROT_FERTILIZER+K8390*MESCLUN_FERTILIZER</x:f>
        <x:v>22440</x:v>
      </x:c>
      <x:c r="Q8390" s="268" t="n">
        <x:f>MIN(M8390,FARMER_HOURS)*FARMER_RATE+MAX(M8390-FARMER_HOURS,0)*TEMP_RATE</x:f>
        <x:v>88974.76466362373</x:v>
      </x:c>
      <x:c r="R8390" s="268" t="n">
        <x:f>O8390-P8390-Q8390-FIXED_COST</x:f>
        <x:v>23283.235336376267</x:v>
      </x:c>
      <x:c r="S8390" s="139" t="str">
        <x:f>IF(AND(L8390&lt;=TOTAL_BED_CAP,N8390&lt;=TEMP_WORKER_CAP),"YES","NO")</x:f>
        <x:v>YES</x:v>
      </x:c>
      <x:c r="T8390" s="139" t="n">
        <x:f>IF(S8390="YES",R8390,-1E+99)</x:f>
        <x:v>23283.235336376267</x:v>
      </x:c>
    </x:row>
    <x:row r="8391">
      <x:c r="A8391" s="139"/>
      <x:c r="B8391" s="139"/>
      <x:c r="C8391" s="139"/>
      <x:c r="D8391" s="139"/>
      <x:c r="E8391" s="139"/>
      <x:c r="F8391" s="139"/>
      <x:c r="G8391" s="139"/>
      <x:c r="H8391" s="139"/>
      <x:c r="I8391" s="266" t="n">
        <x:f>INT((ROW()-ROW($I$46))/((CARROT_CAP+1)*(MESCLUN_CAP+1)))</x:f>
        <x:v>12</x:v>
      </x:c>
      <x:c r="J8391" s="266" t="n">
        <x:f>MOD(INT((ROW()-ROW($I$46))/(MESCLUN_CAP+1)),CARROT_CAP+1)</x:f>
        <x:v>17</x:v>
      </x:c>
      <x:c r="K8391" s="266" t="n">
        <x:f>MOD(ROW()-ROW($I$46),MESCLUN_CAP+1)</x:f>
        <x:v>6</x:v>
      </x:c>
      <x:c r="L8391" s="266" t="n">
        <x:f>SUM(I8391:K8391)</x:f>
        <x:v>35</x:v>
      </x:c>
      <x:c r="M8391" s="267" t="n">
        <x:f>I8391*TOMATO_HOURS*WEEKS*(1+TOMATO_DIM)^I8391+J8391*CARROT_HOURS*WEEKS*(1+CARROT_DIM)^J8391+K8391*MESCLUN_HOURS*WEEKS*(1+MESCLUN_DIM)^K8391</x:f>
        <x:v>4456.42141880636</x:v>
      </x:c>
      <x:c r="N8391" s="267" t="n">
        <x:f>MAX(M8391-FARMER_HOURS,0)/TEMP_HOURS_PER_WORKER</x:f>
        <x:v>2.594737096393305</x:v>
      </x:c>
      <x:c r="O8391" s="268" t="n">
        <x:f>I8391*TOMATO_PRICE+J8391*CARROT_PRICE+K8391*MESCLUN_PRICE</x:f>
        <x:v>157398</x:v>
      </x:c>
      <x:c r="P8391" s="268" t="n">
        <x:f>I8391*TOMATO_FERTILIZER+J8391*CARROT_FERTILIZER+K8391*MESCLUN_FERTILIZER</x:f>
        <x:v>23320</x:v>
      </x:c>
      <x:c r="Q8391" s="268" t="n">
        <x:f>MIN(M8391,FARMER_HOURS)*FARMER_RATE+MAX(M8391-FARMER_HOURS,0)*TEMP_RATE</x:f>
        <x:v>89868.42740983263</x:v>
      </x:c>
      <x:c r="R8391" s="268" t="n">
        <x:f>O8391-P8391-Q8391-FIXED_COST</x:f>
        <x:v>24209.572590167372</x:v>
      </x:c>
      <x:c r="S8391" s="139" t="str">
        <x:f>IF(AND(L8391&lt;=TOTAL_BED_CAP,N8391&lt;=TEMP_WORKER_CAP),"YES","NO")</x:f>
        <x:v>YES</x:v>
      </x:c>
      <x:c r="T8391" s="139" t="n">
        <x:f>IF(S8391="YES",R8391,-1E+99)</x:f>
        <x:v>24209.572590167372</x:v>
      </x:c>
    </x:row>
    <x:row r="8392">
      <x:c r="A8392" s="139"/>
      <x:c r="B8392" s="139"/>
      <x:c r="C8392" s="139"/>
      <x:c r="D8392" s="139"/>
      <x:c r="E8392" s="139"/>
      <x:c r="F8392" s="139"/>
      <x:c r="G8392" s="139"/>
      <x:c r="H8392" s="139"/>
      <x:c r="I8392" s="266" t="n">
        <x:f>INT((ROW()-ROW($I$46))/((CARROT_CAP+1)*(MESCLUN_CAP+1)))</x:f>
        <x:v>12</x:v>
      </x:c>
      <x:c r="J8392" s="266" t="n">
        <x:f>MOD(INT((ROW()-ROW($I$46))/(MESCLUN_CAP+1)),CARROT_CAP+1)</x:f>
        <x:v>17</x:v>
      </x:c>
      <x:c r="K8392" s="266" t="n">
        <x:f>MOD(ROW()-ROW($I$46),MESCLUN_CAP+1)</x:f>
        <x:v>7</x:v>
      </x:c>
      <x:c r="L8392" s="266" t="n">
        <x:f>SUM(I8392:K8392)</x:f>
        <x:v>36</x:v>
      </x:c>
      <x:c r="M8392" s="267" t="n">
        <x:f>I8392*TOMATO_HOURS*WEEKS*(1+TOMATO_DIM)^I8392+J8392*CARROT_HOURS*WEEKS*(1+CARROT_DIM)^J8392+K8392*MESCLUN_HOURS*WEEKS*(1+MESCLUN_DIM)^K8392</x:f>
        <x:v>4509.145858204321</x:v>
      </x:c>
      <x:c r="N8392" s="267" t="n">
        <x:f>MAX(M8392-FARMER_HOURS,0)/TEMP_HOURS_PER_WORKER</x:f>
        <x:v>2.631351290419667</x:v>
      </x:c>
      <x:c r="O8392" s="268" t="n">
        <x:f>I8392*TOMATO_PRICE+J8392*CARROT_PRICE+K8392*MESCLUN_PRICE</x:f>
        <x:v>160098</x:v>
      </x:c>
      <x:c r="P8392" s="268" t="n">
        <x:f>I8392*TOMATO_FERTILIZER+J8392*CARROT_FERTILIZER+K8392*MESCLUN_FERTILIZER</x:f>
        <x:v>24200</x:v>
      </x:c>
      <x:c r="Q8392" s="268" t="n">
        <x:f>MIN(M8392,FARMER_HOURS)*FARMER_RATE+MAX(M8392-FARMER_HOURS,0)*TEMP_RATE</x:f>
        <x:v>90783.78226049167</x:v>
      </x:c>
      <x:c r="R8392" s="268" t="n">
        <x:f>O8392-P8392-Q8392-FIXED_COST</x:f>
        <x:v>25114.217739508327</x:v>
      </x:c>
      <x:c r="S8392" s="139" t="str">
        <x:f>IF(AND(L8392&lt;=TOTAL_BED_CAP,N8392&lt;=TEMP_WORKER_CAP),"YES","NO")</x:f>
        <x:v>YES</x:v>
      </x:c>
      <x:c r="T8392" s="139" t="n">
        <x:f>IF(S8392="YES",R8392,-1E+99)</x:f>
        <x:v>25114.217739508327</x:v>
      </x:c>
    </x:row>
    <x:row r="8393">
      <x:c r="A8393" s="139"/>
      <x:c r="B8393" s="139"/>
      <x:c r="C8393" s="139"/>
      <x:c r="D8393" s="139"/>
      <x:c r="E8393" s="139"/>
      <x:c r="F8393" s="139"/>
      <x:c r="G8393" s="139"/>
      <x:c r="H8393" s="139"/>
      <x:c r="I8393" s="266" t="n">
        <x:f>INT((ROW()-ROW($I$46))/((CARROT_CAP+1)*(MESCLUN_CAP+1)))</x:f>
        <x:v>12</x:v>
      </x:c>
      <x:c r="J8393" s="266" t="n">
        <x:f>MOD(INT((ROW()-ROW($I$46))/(MESCLUN_CAP+1)),CARROT_CAP+1)</x:f>
        <x:v>17</x:v>
      </x:c>
      <x:c r="K8393" s="266" t="n">
        <x:f>MOD(ROW()-ROW($I$46),MESCLUN_CAP+1)</x:f>
        <x:v>8</x:v>
      </x:c>
      <x:c r="L8393" s="266" t="n">
        <x:f>SUM(I8393:K8393)</x:f>
        <x:v>37</x:v>
      </x:c>
      <x:c r="M8393" s="267" t="n">
        <x:f>I8393*TOMATO_HOURS*WEEKS*(1+TOMATO_DIM)^I8393+J8393*CARROT_HOURS*WEEKS*(1+CARROT_DIM)^J8393+K8393*MESCLUN_HOURS*WEEKS*(1+MESCLUN_DIM)^K8393</x:f>
        <x:v>4563.1429564843</x:v>
      </x:c>
      <x:c r="N8393" s="267" t="n">
        <x:f>MAX(M8393-FARMER_HOURS,0)/TEMP_HOURS_PER_WORKER</x:f>
        <x:v>2.6688492753363198</x:v>
      </x:c>
      <x:c r="O8393" s="268" t="n">
        <x:f>I8393*TOMATO_PRICE+J8393*CARROT_PRICE+K8393*MESCLUN_PRICE</x:f>
        <x:v>162798</x:v>
      </x:c>
      <x:c r="P8393" s="268" t="n">
        <x:f>I8393*TOMATO_FERTILIZER+J8393*CARROT_FERTILIZER+K8393*MESCLUN_FERTILIZER</x:f>
        <x:v>25080</x:v>
      </x:c>
      <x:c r="Q8393" s="268" t="n">
        <x:f>MIN(M8393,FARMER_HOURS)*FARMER_RATE+MAX(M8393-FARMER_HOURS,0)*TEMP_RATE</x:f>
        <x:v>91721.23188340799</x:v>
      </x:c>
      <x:c r="R8393" s="268" t="n">
        <x:f>O8393-P8393-Q8393-FIXED_COST</x:f>
        <x:v>25996.768116592008</x:v>
      </x:c>
      <x:c r="S8393" s="139" t="str">
        <x:f>IF(AND(L8393&lt;=TOTAL_BED_CAP,N8393&lt;=TEMP_WORKER_CAP),"YES","NO")</x:f>
        <x:v>YES</x:v>
      </x:c>
      <x:c r="T8393" s="139" t="n">
        <x:f>IF(S8393="YES",R8393,-1E+99)</x:f>
        <x:v>25996.768116592008</x:v>
      </x:c>
    </x:row>
    <x:row r="8394">
      <x:c r="A8394" s="139"/>
      <x:c r="B8394" s="139"/>
      <x:c r="C8394" s="139"/>
      <x:c r="D8394" s="139"/>
      <x:c r="E8394" s="139"/>
      <x:c r="F8394" s="139"/>
      <x:c r="G8394" s="139"/>
      <x:c r="H8394" s="139"/>
      <x:c r="I8394" s="266" t="n">
        <x:f>INT((ROW()-ROW($I$46))/((CARROT_CAP+1)*(MESCLUN_CAP+1)))</x:f>
        <x:v>12</x:v>
      </x:c>
      <x:c r="J8394" s="266" t="n">
        <x:f>MOD(INT((ROW()-ROW($I$46))/(MESCLUN_CAP+1)),CARROT_CAP+1)</x:f>
        <x:v>17</x:v>
      </x:c>
      <x:c r="K8394" s="266" t="n">
        <x:f>MOD(ROW()-ROW($I$46),MESCLUN_CAP+1)</x:f>
        <x:v>9</x:v>
      </x:c>
      <x:c r="L8394" s="266" t="n">
        <x:f>SUM(I8394:K8394)</x:f>
        <x:v>38</x:v>
      </x:c>
      <x:c r="M8394" s="267" t="n">
        <x:f>I8394*TOMATO_HOURS*WEEKS*(1+TOMATO_DIM)^I8394+J8394*CARROT_HOURS*WEEKS*(1+CARROT_DIM)^J8394+K8394*MESCLUN_HOURS*WEEKS*(1+MESCLUN_DIM)^K8394</x:f>
        <x:v>4618.436291924695</x:v>
      </x:c>
      <x:c r="N8394" s="267" t="n">
        <x:f>MAX(M8394-FARMER_HOURS,0)/TEMP_HOURS_PER_WORKER</x:f>
        <x:v>2.7072474249477048</x:v>
      </x:c>
      <x:c r="O8394" s="268" t="n">
        <x:f>I8394*TOMATO_PRICE+J8394*CARROT_PRICE+K8394*MESCLUN_PRICE</x:f>
        <x:v>165498</x:v>
      </x:c>
      <x:c r="P8394" s="268" t="n">
        <x:f>I8394*TOMATO_FERTILIZER+J8394*CARROT_FERTILIZER+K8394*MESCLUN_FERTILIZER</x:f>
        <x:v>25960</x:v>
      </x:c>
      <x:c r="Q8394" s="268" t="n">
        <x:f>MIN(M8394,FARMER_HOURS)*FARMER_RATE+MAX(M8394-FARMER_HOURS,0)*TEMP_RATE</x:f>
        <x:v>92681.18562369263</x:v>
      </x:c>
      <x:c r="R8394" s="268" t="n">
        <x:f>O8394-P8394-Q8394-FIXED_COST</x:f>
        <x:v>26856.814376307375</x:v>
      </x:c>
      <x:c r="S8394" s="139" t="str">
        <x:f>IF(AND(L8394&lt;=TOTAL_BED_CAP,N8394&lt;=TEMP_WORKER_CAP),"YES","NO")</x:f>
        <x:v>YES</x:v>
      </x:c>
      <x:c r="T8394" s="139" t="n">
        <x:f>IF(S8394="YES",R8394,-1E+99)</x:f>
        <x:v>26856.814376307375</x:v>
      </x:c>
    </x:row>
    <x:row r="8395">
      <x:c r="A8395" s="139"/>
      <x:c r="B8395" s="139"/>
      <x:c r="C8395" s="139"/>
      <x:c r="D8395" s="139"/>
      <x:c r="E8395" s="139"/>
      <x:c r="F8395" s="139"/>
      <x:c r="G8395" s="139"/>
      <x:c r="H8395" s="139"/>
      <x:c r="I8395" s="266" t="n">
        <x:f>INT((ROW()-ROW($I$46))/((CARROT_CAP+1)*(MESCLUN_CAP+1)))</x:f>
        <x:v>12</x:v>
      </x:c>
      <x:c r="J8395" s="266" t="n">
        <x:f>MOD(INT((ROW()-ROW($I$46))/(MESCLUN_CAP+1)),CARROT_CAP+1)</x:f>
        <x:v>17</x:v>
      </x:c>
      <x:c r="K8395" s="266" t="n">
        <x:f>MOD(ROW()-ROW($I$46),MESCLUN_CAP+1)</x:f>
        <x:v>10</x:v>
      </x:c>
      <x:c r="L8395" s="266" t="n">
        <x:f>SUM(I8395:K8395)</x:f>
        <x:v>39</x:v>
      </x:c>
      <x:c r="M8395" s="267" t="n">
        <x:f>I8395*TOMATO_HOURS*WEEKS*(1+TOMATO_DIM)^I8395+J8395*CARROT_HOURS*WEEKS*(1+CARROT_DIM)^J8395+K8395*MESCLUN_HOURS*WEEKS*(1+MESCLUN_DIM)^K8395</x:f>
        <x:v>4675.0498334079075</x:v>
      </x:c>
      <x:c r="N8395" s="267" t="n">
        <x:f>MAX(M8395-FARMER_HOURS,0)/TEMP_HOURS_PER_WORKER</x:f>
        <x:v>2.746562384311047</x:v>
      </x:c>
      <x:c r="O8395" s="268" t="n">
        <x:f>I8395*TOMATO_PRICE+J8395*CARROT_PRICE+K8395*MESCLUN_PRICE</x:f>
        <x:v>168198</x:v>
      </x:c>
      <x:c r="P8395" s="268" t="n">
        <x:f>I8395*TOMATO_FERTILIZER+J8395*CARROT_FERTILIZER+K8395*MESCLUN_FERTILIZER</x:f>
        <x:v>26840</x:v>
      </x:c>
      <x:c r="Q8395" s="268" t="n">
        <x:f>MIN(M8395,FARMER_HOURS)*FARMER_RATE+MAX(M8395-FARMER_HOURS,0)*TEMP_RATE</x:f>
        <x:v>93664.05960777617</x:v>
      </x:c>
      <x:c r="R8395" s="268" t="n">
        <x:f>O8395-P8395-Q8395-FIXED_COST</x:f>
        <x:v>27693.940392223827</x:v>
      </x:c>
      <x:c r="S8395" s="139" t="str">
        <x:f>IF(AND(L8395&lt;=TOTAL_BED_CAP,N8395&lt;=TEMP_WORKER_CAP),"YES","NO")</x:f>
        <x:v>YES</x:v>
      </x:c>
      <x:c r="T8395" s="139" t="n">
        <x:f>IF(S8395="YES",R8395,-1E+99)</x:f>
        <x:v>27693.940392223827</x:v>
      </x:c>
    </x:row>
    <x:row r="8396">
      <x:c r="A8396" s="139"/>
      <x:c r="B8396" s="139"/>
      <x:c r="C8396" s="139"/>
      <x:c r="D8396" s="139"/>
      <x:c r="E8396" s="139"/>
      <x:c r="F8396" s="139"/>
      <x:c r="G8396" s="139"/>
      <x:c r="H8396" s="139"/>
      <x:c r="I8396" s="266" t="n">
        <x:f>INT((ROW()-ROW($I$46))/((CARROT_CAP+1)*(MESCLUN_CAP+1)))</x:f>
        <x:v>12</x:v>
      </x:c>
      <x:c r="J8396" s="266" t="n">
        <x:f>MOD(INT((ROW()-ROW($I$46))/(MESCLUN_CAP+1)),CARROT_CAP+1)</x:f>
        <x:v>17</x:v>
      </x:c>
      <x:c r="K8396" s="266" t="n">
        <x:f>MOD(ROW()-ROW($I$46),MESCLUN_CAP+1)</x:f>
        <x:v>11</x:v>
      </x:c>
      <x:c r="L8396" s="266" t="n">
        <x:f>SUM(I8396:K8396)</x:f>
        <x:v>40</x:v>
      </x:c>
      <x:c r="M8396" s="267" t="n">
        <x:f>I8396*TOMATO_HOURS*WEEKS*(1+TOMATO_DIM)^I8396+J8396*CARROT_HOURS*WEEKS*(1+CARROT_DIM)^J8396+K8396*MESCLUN_HOURS*WEEKS*(1+MESCLUN_DIM)^K8396</x:f>
        <x:v>4733.007946501347</x:v>
      </x:c>
      <x:c r="N8396" s="267" t="n">
        <x:f>MAX(M8396-FARMER_HOURS,0)/TEMP_HOURS_PER_WORKER</x:f>
        <x:v>2.7868110739592686</x:v>
      </x:c>
      <x:c r="O8396" s="268" t="n">
        <x:f>I8396*TOMATO_PRICE+J8396*CARROT_PRICE+K8396*MESCLUN_PRICE</x:f>
        <x:v>170898</x:v>
      </x:c>
      <x:c r="P8396" s="268" t="n">
        <x:f>I8396*TOMATO_FERTILIZER+J8396*CARROT_FERTILIZER+K8396*MESCLUN_FERTILIZER</x:f>
        <x:v>27720</x:v>
      </x:c>
      <x:c r="Q8396" s="268" t="n">
        <x:f>MIN(M8396,FARMER_HOURS)*FARMER_RATE+MAX(M8396-FARMER_HOURS,0)*TEMP_RATE</x:f>
        <x:v>94670.27684898171</x:v>
      </x:c>
      <x:c r="R8396" s="268" t="n">
        <x:f>O8396-P8396-Q8396-FIXED_COST</x:f>
        <x:v>28507.72315101829</x:v>
      </x:c>
      <x:c r="S8396" s="139" t="str">
        <x:f>IF(AND(L8396&lt;=TOTAL_BED_CAP,N8396&lt;=TEMP_WORKER_CAP),"YES","NO")</x:f>
        <x:v>YES</x:v>
      </x:c>
      <x:c r="T8396" s="139" t="n">
        <x:f>IF(S8396="YES",R8396,-1E+99)</x:f>
        <x:v>28507.72315101829</x:v>
      </x:c>
    </x:row>
    <x:row r="8397">
      <x:c r="A8397" s="139"/>
      <x:c r="B8397" s="139"/>
      <x:c r="C8397" s="139"/>
      <x:c r="D8397" s="139"/>
      <x:c r="E8397" s="139"/>
      <x:c r="F8397" s="139"/>
      <x:c r="G8397" s="139"/>
      <x:c r="H8397" s="139"/>
      <x:c r="I8397" s="266" t="n">
        <x:f>INT((ROW()-ROW($I$46))/((CARROT_CAP+1)*(MESCLUN_CAP+1)))</x:f>
        <x:v>12</x:v>
      </x:c>
      <x:c r="J8397" s="266" t="n">
        <x:f>MOD(INT((ROW()-ROW($I$46))/(MESCLUN_CAP+1)),CARROT_CAP+1)</x:f>
        <x:v>17</x:v>
      </x:c>
      <x:c r="K8397" s="266" t="n">
        <x:f>MOD(ROW()-ROW($I$46),MESCLUN_CAP+1)</x:f>
        <x:v>12</x:v>
      </x:c>
      <x:c r="L8397" s="266" t="n">
        <x:f>SUM(I8397:K8397)</x:f>
        <x:v>41</x:v>
      </x:c>
      <x:c r="M8397" s="267" t="n">
        <x:f>I8397*TOMATO_HOURS*WEEKS*(1+TOMATO_DIM)^I8397+J8397*CARROT_HOURS*WEEKS*(1+CARROT_DIM)^J8397+K8397*MESCLUN_HOURS*WEEKS*(1+MESCLUN_DIM)^K8397</x:f>
        <x:v>4792.335399629411</x:v>
      </x:c>
      <x:c r="N8397" s="267" t="n">
        <x:f>MAX(M8397-FARMER_HOURS,0)/TEMP_HOURS_PER_WORKER</x:f>
        <x:v>2.828010694187091</x:v>
      </x:c>
      <x:c r="O8397" s="268" t="n">
        <x:f>I8397*TOMATO_PRICE+J8397*CARROT_PRICE+K8397*MESCLUN_PRICE</x:f>
        <x:v>173598</x:v>
      </x:c>
      <x:c r="P8397" s="268" t="n">
        <x:f>I8397*TOMATO_FERTILIZER+J8397*CARROT_FERTILIZER+K8397*MESCLUN_FERTILIZER</x:f>
        <x:v>28600</x:v>
      </x:c>
      <x:c r="Q8397" s="268" t="n">
        <x:f>MIN(M8397,FARMER_HOURS)*FARMER_RATE+MAX(M8397-FARMER_HOURS,0)*TEMP_RATE</x:f>
        <x:v>95700.26735467727</x:v>
      </x:c>
      <x:c r="R8397" s="268" t="n">
        <x:f>O8397-P8397-Q8397-FIXED_COST</x:f>
        <x:v>29297.73264532273</x:v>
      </x:c>
      <x:c r="S8397" s="139" t="str">
        <x:f>IF(AND(L8397&lt;=TOTAL_BED_CAP,N8397&lt;=TEMP_WORKER_CAP),"YES","NO")</x:f>
        <x:v>YES</x:v>
      </x:c>
      <x:c r="T8397" s="139" t="n">
        <x:f>IF(S8397="YES",R8397,-1E+99)</x:f>
        <x:v>29297.73264532273</x:v>
      </x:c>
    </x:row>
    <x:row r="8398">
      <x:c r="A8398" s="139"/>
      <x:c r="B8398" s="139"/>
      <x:c r="C8398" s="139"/>
      <x:c r="D8398" s="139"/>
      <x:c r="E8398" s="139"/>
      <x:c r="F8398" s="139"/>
      <x:c r="G8398" s="139"/>
      <x:c r="H8398" s="139"/>
      <x:c r="I8398" s="266" t="n">
        <x:f>INT((ROW()-ROW($I$46))/((CARROT_CAP+1)*(MESCLUN_CAP+1)))</x:f>
        <x:v>12</x:v>
      </x:c>
      <x:c r="J8398" s="266" t="n">
        <x:f>MOD(INT((ROW()-ROW($I$46))/(MESCLUN_CAP+1)),CARROT_CAP+1)</x:f>
        <x:v>17</x:v>
      </x:c>
      <x:c r="K8398" s="266" t="n">
        <x:f>MOD(ROW()-ROW($I$46),MESCLUN_CAP+1)</x:f>
        <x:v>13</x:v>
      </x:c>
      <x:c r="L8398" s="266" t="n">
        <x:f>SUM(I8398:K8398)</x:f>
        <x:v>42</x:v>
      </x:c>
      <x:c r="M8398" s="267" t="n">
        <x:f>I8398*TOMATO_HOURS*WEEKS*(1+TOMATO_DIM)^I8398+J8398*CARROT_HOURS*WEEKS*(1+CARROT_DIM)^J8398+K8398*MESCLUN_HOURS*WEEKS*(1+MESCLUN_DIM)^K8398</x:f>
        <x:v>4853.057370337795</x:v>
      </x:c>
      <x:c r="N8398" s="267" t="n">
        <x:f>MAX(M8398-FARMER_HOURS,0)/TEMP_HOURS_PER_WORKER</x:f>
        <x:v>2.8701787294012466</x:v>
      </x:c>
      <x:c r="O8398" s="268" t="n">
        <x:f>I8398*TOMATO_PRICE+J8398*CARROT_PRICE+K8398*MESCLUN_PRICE</x:f>
        <x:v>176298</x:v>
      </x:c>
      <x:c r="P8398" s="268" t="n">
        <x:f>I8398*TOMATO_FERTILIZER+J8398*CARROT_FERTILIZER+K8398*MESCLUN_FERTILIZER</x:f>
        <x:v>29480</x:v>
      </x:c>
      <x:c r="Q8398" s="268" t="n">
        <x:f>MIN(M8398,FARMER_HOURS)*FARMER_RATE+MAX(M8398-FARMER_HOURS,0)*TEMP_RATE</x:f>
        <x:v>96754.46823503116</x:v>
      </x:c>
      <x:c r="R8398" s="268" t="n">
        <x:f>O8398-P8398-Q8398-FIXED_COST</x:f>
        <x:v>30063.531764968837</x:v>
      </x:c>
      <x:c r="S8398" s="139" t="str">
        <x:f>IF(AND(L8398&lt;=TOTAL_BED_CAP,N8398&lt;=TEMP_WORKER_CAP),"YES","NO")</x:f>
        <x:v>YES</x:v>
      </x:c>
      <x:c r="T8398" s="139" t="n">
        <x:f>IF(S8398="YES",R8398,-1E+99)</x:f>
        <x:v>30063.531764968837</x:v>
      </x:c>
    </x:row>
    <x:row r="8399">
      <x:c r="A8399" s="139"/>
      <x:c r="B8399" s="139"/>
      <x:c r="C8399" s="139"/>
      <x:c r="D8399" s="139"/>
      <x:c r="E8399" s="139"/>
      <x:c r="F8399" s="139"/>
      <x:c r="G8399" s="139"/>
      <x:c r="H8399" s="139"/>
      <x:c r="I8399" s="266" t="n">
        <x:f>INT((ROW()-ROW($I$46))/((CARROT_CAP+1)*(MESCLUN_CAP+1)))</x:f>
        <x:v>12</x:v>
      </x:c>
      <x:c r="J8399" s="266" t="n">
        <x:f>MOD(INT((ROW()-ROW($I$46))/(MESCLUN_CAP+1)),CARROT_CAP+1)</x:f>
        <x:v>17</x:v>
      </x:c>
      <x:c r="K8399" s="266" t="n">
        <x:f>MOD(ROW()-ROW($I$46),MESCLUN_CAP+1)</x:f>
        <x:v>14</x:v>
      </x:c>
      <x:c r="L8399" s="266" t="n">
        <x:f>SUM(I8399:K8399)</x:f>
        <x:v>43</x:v>
      </x:c>
      <x:c r="M8399" s="267" t="n">
        <x:f>I8399*TOMATO_HOURS*WEEKS*(1+TOMATO_DIM)^I8399+J8399*CARROT_HOURS*WEEKS*(1+CARROT_DIM)^J8399+K8399*MESCLUN_HOURS*WEEKS*(1+MESCLUN_DIM)^K8399</x:f>
        <x:v>4915.199451651456</x:v>
      </x:c>
      <x:c r="N8399" s="267" t="n">
        <x:f>MAX(M8399-FARMER_HOURS,0)/TEMP_HOURS_PER_WORKER</x:f>
        <x:v>2.9133329525357334</x:v>
      </x:c>
      <x:c r="O8399" s="268" t="n">
        <x:f>I8399*TOMATO_PRICE+J8399*CARROT_PRICE+K8399*MESCLUN_PRICE</x:f>
        <x:v>178998</x:v>
      </x:c>
      <x:c r="P8399" s="268" t="n">
        <x:f>I8399*TOMATO_FERTILIZER+J8399*CARROT_FERTILIZER+K8399*MESCLUN_FERTILIZER</x:f>
        <x:v>30360</x:v>
      </x:c>
      <x:c r="Q8399" s="268" t="n">
        <x:f>MIN(M8399,FARMER_HOURS)*FARMER_RATE+MAX(M8399-FARMER_HOURS,0)*TEMP_RATE</x:f>
        <x:v>97833.32381339333</x:v>
      </x:c>
      <x:c r="R8399" s="268" t="n">
        <x:f>O8399-P8399-Q8399-FIXED_COST</x:f>
        <x:v>30804.676186606666</x:v>
      </x:c>
      <x:c r="S8399" s="139" t="str">
        <x:f>IF(AND(L8399&lt;=TOTAL_BED_CAP,N8399&lt;=TEMP_WORKER_CAP),"YES","NO")</x:f>
        <x:v>YES</x:v>
      </x:c>
      <x:c r="T8399" s="139" t="n">
        <x:f>IF(S8399="YES",R8399,-1E+99)</x:f>
        <x:v>30804.676186606666</x:v>
      </x:c>
    </x:row>
    <x:row r="8400">
      <x:c r="A8400" s="139"/>
      <x:c r="B8400" s="139"/>
      <x:c r="C8400" s="139"/>
      <x:c r="D8400" s="139"/>
      <x:c r="E8400" s="139"/>
      <x:c r="F8400" s="139"/>
      <x:c r="G8400" s="139"/>
      <x:c r="H8400" s="139"/>
      <x:c r="I8400" s="266" t="n">
        <x:f>INT((ROW()-ROW($I$46))/((CARROT_CAP+1)*(MESCLUN_CAP+1)))</x:f>
        <x:v>12</x:v>
      </x:c>
      <x:c r="J8400" s="266" t="n">
        <x:f>MOD(INT((ROW()-ROW($I$46))/(MESCLUN_CAP+1)),CARROT_CAP+1)</x:f>
        <x:v>17</x:v>
      </x:c>
      <x:c r="K8400" s="266" t="n">
        <x:f>MOD(ROW()-ROW($I$46),MESCLUN_CAP+1)</x:f>
        <x:v>15</x:v>
      </x:c>
      <x:c r="L8400" s="266" t="n">
        <x:f>SUM(I8400:K8400)</x:f>
        <x:v>44</x:v>
      </x:c>
      <x:c r="M8400" s="267" t="n">
        <x:f>I8400*TOMATO_HOURS*WEEKS*(1+TOMATO_DIM)^I8400+J8400*CARROT_HOURS*WEEKS*(1+CARROT_DIM)^J8400+K8400*MESCLUN_HOURS*WEEKS*(1+MESCLUN_DIM)^K8400</x:f>
        <x:v>4978.787658527603</x:v>
      </x:c>
      <x:c r="N8400" s="267" t="n">
        <x:f>MAX(M8400-FARMER_HOURS,0)/TEMP_HOURS_PER_WORKER</x:f>
        <x:v>2.957491429533057</x:v>
      </x:c>
      <x:c r="O8400" s="268" t="n">
        <x:f>I8400*TOMATO_PRICE+J8400*CARROT_PRICE+K8400*MESCLUN_PRICE</x:f>
        <x:v>181698</x:v>
      </x:c>
      <x:c r="P8400" s="268" t="n">
        <x:f>I8400*TOMATO_FERTILIZER+J8400*CARROT_FERTILIZER+K8400*MESCLUN_FERTILIZER</x:f>
        <x:v>31240</x:v>
      </x:c>
      <x:c r="Q8400" s="268" t="n">
        <x:f>MIN(M8400,FARMER_HOURS)*FARMER_RATE+MAX(M8400-FARMER_HOURS,0)*TEMP_RATE</x:f>
        <x:v>98937.28573832643</x:v>
      </x:c>
      <x:c r="R8400" s="268" t="n">
        <x:f>O8400-P8400-Q8400-FIXED_COST</x:f>
        <x:v>31520.714261673565</x:v>
      </x:c>
      <x:c r="S8400" s="139" t="str">
        <x:f>IF(AND(L8400&lt;=TOTAL_BED_CAP,N8400&lt;=TEMP_WORKER_CAP),"YES","NO")</x:f>
        <x:v>YES</x:v>
      </x:c>
      <x:c r="T8400" s="139" t="n">
        <x:f>IF(S8400="YES",R8400,-1E+99)</x:f>
        <x:v>31520.714261673565</x:v>
      </x:c>
    </x:row>
    <x:row r="8401">
      <x:c r="A8401" s="139"/>
      <x:c r="B8401" s="139"/>
      <x:c r="C8401" s="139"/>
      <x:c r="D8401" s="139"/>
      <x:c r="E8401" s="139"/>
      <x:c r="F8401" s="139"/>
      <x:c r="G8401" s="139"/>
      <x:c r="H8401" s="139"/>
      <x:c r="I8401" s="266" t="n">
        <x:f>INT((ROW()-ROW($I$46))/((CARROT_CAP+1)*(MESCLUN_CAP+1)))</x:f>
        <x:v>12</x:v>
      </x:c>
      <x:c r="J8401" s="266" t="n">
        <x:f>MOD(INT((ROW()-ROW($I$46))/(MESCLUN_CAP+1)),CARROT_CAP+1)</x:f>
        <x:v>17</x:v>
      </x:c>
      <x:c r="K8401" s="266" t="n">
        <x:f>MOD(ROW()-ROW($I$46),MESCLUN_CAP+1)</x:f>
        <x:v>16</x:v>
      </x:c>
      <x:c r="L8401" s="266" t="n">
        <x:f>SUM(I8401:K8401)</x:f>
        <x:v>45</x:v>
      </x:c>
      <x:c r="M8401" s="267" t="n">
        <x:f>I8401*TOMATO_HOURS*WEEKS*(1+TOMATO_DIM)^I8401+J8401*CARROT_HOURS*WEEKS*(1+CARROT_DIM)^J8401+K8401*MESCLUN_HOURS*WEEKS*(1+MESCLUN_DIM)^K8401</x:f>
        <x:v>5043.848434405092</x:v>
      </x:c>
      <x:c r="N8401" s="267" t="n">
        <x:f>MAX(M8401-FARMER_HOURS,0)/TEMP_HOURS_PER_WORKER</x:f>
        <x:v>3.002672523892425</x:v>
      </x:c>
      <x:c r="O8401" s="268" t="n">
        <x:f>I8401*TOMATO_PRICE+J8401*CARROT_PRICE+K8401*MESCLUN_PRICE</x:f>
        <x:v>184398</x:v>
      </x:c>
      <x:c r="P8401" s="268" t="n">
        <x:f>I8401*TOMATO_FERTILIZER+J8401*CARROT_FERTILIZER+K8401*MESCLUN_FERTILIZER</x:f>
        <x:v>32120</x:v>
      </x:c>
      <x:c r="Q8401" s="268" t="n">
        <x:f>MIN(M8401,FARMER_HOURS)*FARMER_RATE+MAX(M8401-FARMER_HOURS,0)*TEMP_RATE</x:f>
        <x:v>100066.81309731063</x:v>
      </x:c>
      <x:c r="R8401" s="268" t="n">
        <x:f>O8401-P8401-Q8401-FIXED_COST</x:f>
        <x:v>32211.18690268937</x:v>
      </x:c>
      <x:c r="S8401" s="139" t="str">
        <x:f>IF(AND(L8401&lt;=TOTAL_BED_CAP,N8401&lt;=TEMP_WORKER_CAP),"YES","NO")</x:f>
        <x:v>YES</x:v>
      </x:c>
      <x:c r="T8401" s="139" t="n">
        <x:f>IF(S8401="YES",R8401,-1E+99)</x:f>
        <x:v>32211.18690268937</x:v>
      </x:c>
    </x:row>
    <x:row r="8402">
      <x:c r="A8402" s="139"/>
      <x:c r="B8402" s="139"/>
      <x:c r="C8402" s="139"/>
      <x:c r="D8402" s="139"/>
      <x:c r="E8402" s="139"/>
      <x:c r="F8402" s="139"/>
      <x:c r="G8402" s="139"/>
      <x:c r="H8402" s="139"/>
      <x:c r="I8402" s="266" t="n">
        <x:f>INT((ROW()-ROW($I$46))/((CARROT_CAP+1)*(MESCLUN_CAP+1)))</x:f>
        <x:v>12</x:v>
      </x:c>
      <x:c r="J8402" s="266" t="n">
        <x:f>MOD(INT((ROW()-ROW($I$46))/(MESCLUN_CAP+1)),CARROT_CAP+1)</x:f>
        <x:v>17</x:v>
      </x:c>
      <x:c r="K8402" s="266" t="n">
        <x:f>MOD(ROW()-ROW($I$46),MESCLUN_CAP+1)</x:f>
        <x:v>17</x:v>
      </x:c>
      <x:c r="L8402" s="266" t="n">
        <x:f>SUM(I8402:K8402)</x:f>
        <x:v>46</x:v>
      </x:c>
      <x:c r="M8402" s="267" t="n">
        <x:f>I8402*TOMATO_HOURS*WEEKS*(1+TOMATO_DIM)^I8402+J8402*CARROT_HOURS*WEEKS*(1+CARROT_DIM)^J8402+K8402*MESCLUN_HOURS*WEEKS*(1+MESCLUN_DIM)^K8402</x:f>
        <x:v>5110.408657851632</x:v>
      </x:c>
      <x:c r="N8402" s="267" t="n">
        <x:f>MAX(M8402-FARMER_HOURS,0)/TEMP_HOURS_PER_WORKER</x:f>
        <x:v>3.0488949012858555</x:v>
      </x:c>
      <x:c r="O8402" s="268" t="n">
        <x:f>I8402*TOMATO_PRICE+J8402*CARROT_PRICE+K8402*MESCLUN_PRICE</x:f>
        <x:v>187098</x:v>
      </x:c>
      <x:c r="P8402" s="268" t="n">
        <x:f>I8402*TOMATO_FERTILIZER+J8402*CARROT_FERTILIZER+K8402*MESCLUN_FERTILIZER</x:f>
        <x:v>33000</x:v>
      </x:c>
      <x:c r="Q8402" s="268" t="n">
        <x:f>MIN(M8402,FARMER_HOURS)*FARMER_RATE+MAX(M8402-FARMER_HOURS,0)*TEMP_RATE</x:f>
        <x:v>101222.37253214639</x:v>
      </x:c>
      <x:c r="R8402" s="268" t="n">
        <x:f>O8402-P8402-Q8402-FIXED_COST</x:f>
        <x:v>32875.627467853614</x:v>
      </x:c>
      <x:c r="S8402" s="139" t="str">
        <x:f>IF(AND(L8402&lt;=TOTAL_BED_CAP,N8402&lt;=TEMP_WORKER_CAP),"YES","NO")</x:f>
        <x:v>YES</x:v>
      </x:c>
      <x:c r="T8402" s="139" t="n">
        <x:f>IF(S8402="YES",R8402,-1E+99)</x:f>
        <x:v>32875.627467853614</x:v>
      </x:c>
    </x:row>
    <x:row r="8403">
      <x:c r="A8403" s="139"/>
      <x:c r="B8403" s="139"/>
      <x:c r="C8403" s="139"/>
      <x:c r="D8403" s="139"/>
      <x:c r="E8403" s="139"/>
      <x:c r="F8403" s="139"/>
      <x:c r="G8403" s="139"/>
      <x:c r="H8403" s="139"/>
      <x:c r="I8403" s="266" t="n">
        <x:f>INT((ROW()-ROW($I$46))/((CARROT_CAP+1)*(MESCLUN_CAP+1)))</x:f>
        <x:v>12</x:v>
      </x:c>
      <x:c r="J8403" s="266" t="n">
        <x:f>MOD(INT((ROW()-ROW($I$46))/(MESCLUN_CAP+1)),CARROT_CAP+1)</x:f>
        <x:v>17</x:v>
      </x:c>
      <x:c r="K8403" s="266" t="n">
        <x:f>MOD(ROW()-ROW($I$46),MESCLUN_CAP+1)</x:f>
        <x:v>18</x:v>
      </x:c>
      <x:c r="L8403" s="266" t="n">
        <x:f>SUM(I8403:K8403)</x:f>
        <x:v>47</x:v>
      </x:c>
      <x:c r="M8403" s="267" t="n">
        <x:f>I8403*TOMATO_HOURS*WEEKS*(1+TOMATO_DIM)^I8403+J8403*CARROT_HOURS*WEEKS*(1+CARROT_DIM)^J8403+K8403*MESCLUN_HOURS*WEEKS*(1+MESCLUN_DIM)^K8403</x:f>
        <x:v>5178.495649310219</x:v>
      </x:c>
      <x:c r="N8403" s="267" t="n">
        <x:f>MAX(M8403-FARMER_HOURS,0)/TEMP_HOURS_PER_WORKER</x:f>
        <x:v>3.096177534243208</x:v>
      </x:c>
      <x:c r="O8403" s="268" t="n">
        <x:f>I8403*TOMATO_PRICE+J8403*CARROT_PRICE+K8403*MESCLUN_PRICE</x:f>
        <x:v>189798</x:v>
      </x:c>
      <x:c r="P8403" s="268" t="n">
        <x:f>I8403*TOMATO_FERTILIZER+J8403*CARROT_FERTILIZER+K8403*MESCLUN_FERTILIZER</x:f>
        <x:v>33880</x:v>
      </x:c>
      <x:c r="Q8403" s="268" t="n">
        <x:f>MIN(M8403,FARMER_HOURS)*FARMER_RATE+MAX(M8403-FARMER_HOURS,0)*TEMP_RATE</x:f>
        <x:v>102404.4383560802</x:v>
      </x:c>
      <x:c r="R8403" s="268" t="n">
        <x:f>O8403-P8403-Q8403-FIXED_COST</x:f>
        <x:v>33513.561643919806</x:v>
      </x:c>
      <x:c r="S8403" s="139" t="str">
        <x:f>IF(AND(L8403&lt;=TOTAL_BED_CAP,N8403&lt;=TEMP_WORKER_CAP),"YES","NO")</x:f>
        <x:v>YES</x:v>
      </x:c>
      <x:c r="T8403" s="139" t="n">
        <x:f>IF(S8403="YES",R8403,-1E+99)</x:f>
        <x:v>33513.561643919806</x:v>
      </x:c>
    </x:row>
    <x:row r="8404">
      <x:c r="A8404" s="139"/>
      <x:c r="B8404" s="139"/>
      <x:c r="C8404" s="139"/>
      <x:c r="D8404" s="139"/>
      <x:c r="E8404" s="139"/>
      <x:c r="F8404" s="139"/>
      <x:c r="G8404" s="139"/>
      <x:c r="H8404" s="139"/>
      <x:c r="I8404" s="266" t="n">
        <x:f>INT((ROW()-ROW($I$46))/((CARROT_CAP+1)*(MESCLUN_CAP+1)))</x:f>
        <x:v>12</x:v>
      </x:c>
      <x:c r="J8404" s="266" t="n">
        <x:f>MOD(INT((ROW()-ROW($I$46))/(MESCLUN_CAP+1)),CARROT_CAP+1)</x:f>
        <x:v>17</x:v>
      </x:c>
      <x:c r="K8404" s="266" t="n">
        <x:f>MOD(ROW()-ROW($I$46),MESCLUN_CAP+1)</x:f>
        <x:v>19</x:v>
      </x:c>
      <x:c r="L8404" s="266" t="n">
        <x:f>SUM(I8404:K8404)</x:f>
        <x:v>48</x:v>
      </x:c>
      <x:c r="M8404" s="267" t="n">
        <x:f>I8404*TOMATO_HOURS*WEEKS*(1+TOMATO_DIM)^I8404+J8404*CARROT_HOURS*WEEKS*(1+CARROT_DIM)^J8404+K8404*MESCLUN_HOURS*WEEKS*(1+MESCLUN_DIM)^K8404</x:f>
        <x:v>5248.137177946241</x:v>
      </x:c>
      <x:c r="N8404" s="267" t="n">
        <x:f>MAX(M8404-FARMER_HOURS,0)/TEMP_HOURS_PER_WORKER</x:f>
        <x:v>3.1445397069071115</x:v>
      </x:c>
      <x:c r="O8404" s="268" t="n">
        <x:f>I8404*TOMATO_PRICE+J8404*CARROT_PRICE+K8404*MESCLUN_PRICE</x:f>
        <x:v>192498</x:v>
      </x:c>
      <x:c r="P8404" s="268" t="n">
        <x:f>I8404*TOMATO_FERTILIZER+J8404*CARROT_FERTILIZER+K8404*MESCLUN_FERTILIZER</x:f>
        <x:v>34760</x:v>
      </x:c>
      <x:c r="Q8404" s="268" t="n">
        <x:f>MIN(M8404,FARMER_HOURS)*FARMER_RATE+MAX(M8404-FARMER_HOURS,0)*TEMP_RATE</x:f>
        <x:v>103613.49267267779</x:v>
      </x:c>
      <x:c r="R8404" s="268" t="n">
        <x:f>O8404-P8404-Q8404-FIXED_COST</x:f>
        <x:v>34124.50732732221</x:v>
      </x:c>
      <x:c r="S8404" s="139" t="str">
        <x:f>IF(AND(L8404&lt;=TOTAL_BED_CAP,N8404&lt;=TEMP_WORKER_CAP),"YES","NO")</x:f>
        <x:v>YES</x:v>
      </x:c>
      <x:c r="T8404" s="139" t="n">
        <x:f>IF(S8404="YES",R8404,-1E+99)</x:f>
        <x:v>34124.50732732221</x:v>
      </x:c>
    </x:row>
    <x:row r="8405">
      <x:c r="A8405" s="139"/>
      <x:c r="B8405" s="139"/>
      <x:c r="C8405" s="139"/>
      <x:c r="D8405" s="139"/>
      <x:c r="E8405" s="139"/>
      <x:c r="F8405" s="139"/>
      <x:c r="G8405" s="139"/>
      <x:c r="H8405" s="139"/>
      <x:c r="I8405" s="266" t="n">
        <x:f>INT((ROW()-ROW($I$46))/((CARROT_CAP+1)*(MESCLUN_CAP+1)))</x:f>
        <x:v>12</x:v>
      </x:c>
      <x:c r="J8405" s="266" t="n">
        <x:f>MOD(INT((ROW()-ROW($I$46))/(MESCLUN_CAP+1)),CARROT_CAP+1)</x:f>
        <x:v>17</x:v>
      </x:c>
      <x:c r="K8405" s="266" t="n">
        <x:f>MOD(ROW()-ROW($I$46),MESCLUN_CAP+1)</x:f>
        <x:v>20</x:v>
      </x:c>
      <x:c r="L8405" s="266" t="n">
        <x:f>SUM(I8405:K8405)</x:f>
        <x:v>49</x:v>
      </x:c>
      <x:c r="M8405" s="267" t="n">
        <x:f>I8405*TOMATO_HOURS*WEEKS*(1+TOMATO_DIM)^I8405+J8405*CARROT_HOURS*WEEKS*(1+CARROT_DIM)^J8405+K8405*MESCLUN_HOURS*WEEKS*(1+MESCLUN_DIM)^K8405</x:f>
        <x:v>5319.361468596718</x:v>
      </x:c>
      <x:c r="N8405" s="267" t="n">
        <x:f>MAX(M8405-FARMER_HOURS,0)/TEMP_HOURS_PER_WORKER</x:f>
        <x:v>3.1940010198588316</x:v>
      </x:c>
      <x:c r="O8405" s="268" t="n">
        <x:f>I8405*TOMATO_PRICE+J8405*CARROT_PRICE+K8405*MESCLUN_PRICE</x:f>
        <x:v>195198</x:v>
      </x:c>
      <x:c r="P8405" s="268" t="n">
        <x:f>I8405*TOMATO_FERTILIZER+J8405*CARROT_FERTILIZER+K8405*MESCLUN_FERTILIZER</x:f>
        <x:v>35640</x:v>
      </x:c>
      <x:c r="Q8405" s="268" t="n">
        <x:f>MIN(M8405,FARMER_HOURS)*FARMER_RATE+MAX(M8405-FARMER_HOURS,0)*TEMP_RATE</x:f>
        <x:v>104850.02549647079</x:v>
      </x:c>
      <x:c r="R8405" s="268" t="n">
        <x:f>O8405-P8405-Q8405-FIXED_COST</x:f>
        <x:v>34707.974503529214</x:v>
      </x:c>
      <x:c r="S8405" s="139" t="str">
        <x:f>IF(AND(L8405&lt;=TOTAL_BED_CAP,N8405&lt;=TEMP_WORKER_CAP),"YES","NO")</x:f>
        <x:v>YES</x:v>
      </x:c>
      <x:c r="T8405" s="139" t="n">
        <x:f>IF(S8405="YES",R8405,-1E+99)</x:f>
        <x:v>34707.974503529214</x:v>
      </x:c>
    </x:row>
    <x:row r="8406">
      <x:c r="A8406" s="139"/>
      <x:c r="B8406" s="139"/>
      <x:c r="C8406" s="139"/>
      <x:c r="D8406" s="139"/>
      <x:c r="E8406" s="139"/>
      <x:c r="F8406" s="139"/>
      <x:c r="G8406" s="139"/>
      <x:c r="H8406" s="139"/>
      <x:c r="I8406" s="266" t="n">
        <x:f>INT((ROW()-ROW($I$46))/((CARROT_CAP+1)*(MESCLUN_CAP+1)))</x:f>
        <x:v>12</x:v>
      </x:c>
      <x:c r="J8406" s="266" t="n">
        <x:f>MOD(INT((ROW()-ROW($I$46))/(MESCLUN_CAP+1)),CARROT_CAP+1)</x:f>
        <x:v>17</x:v>
      </x:c>
      <x:c r="K8406" s="266" t="n">
        <x:f>MOD(ROW()-ROW($I$46),MESCLUN_CAP+1)</x:f>
        <x:v>21</x:v>
      </x:c>
      <x:c r="L8406" s="266" t="n">
        <x:f>SUM(I8406:K8406)</x:f>
        <x:v>50</x:v>
      </x:c>
      <x:c r="M8406" s="267" t="n">
        <x:f>I8406*TOMATO_HOURS*WEEKS*(1+TOMATO_DIM)^I8406+J8406*CARROT_HOURS*WEEKS*(1+CARROT_DIM)^J8406+K8406*MESCLUN_HOURS*WEEKS*(1+MESCLUN_DIM)^K8406</x:f>
        <x:v>5392.197208823161</x:v>
      </x:c>
      <x:c r="N8406" s="267" t="n">
        <x:f>MAX(M8406-FARMER_HOURS,0)/TEMP_HOURS_PER_WORKER</x:f>
        <x:v>3.2445813950160844</x:v>
      </x:c>
      <x:c r="O8406" s="268" t="n">
        <x:f>I8406*TOMATO_PRICE+J8406*CARROT_PRICE+K8406*MESCLUN_PRICE</x:f>
        <x:v>197898</x:v>
      </x:c>
      <x:c r="P8406" s="268" t="n">
        <x:f>I8406*TOMATO_FERTILIZER+J8406*CARROT_FERTILIZER+K8406*MESCLUN_FERTILIZER</x:f>
        <x:v>36520</x:v>
      </x:c>
      <x:c r="Q8406" s="268" t="n">
        <x:f>MIN(M8406,FARMER_HOURS)*FARMER_RATE+MAX(M8406-FARMER_HOURS,0)*TEMP_RATE</x:f>
        <x:v>106114.53487540211</x:v>
      </x:c>
      <x:c r="R8406" s="268" t="n">
        <x:f>O8406-P8406-Q8406-FIXED_COST</x:f>
        <x:v>35263.46512459789</x:v>
      </x:c>
      <x:c r="S8406" s="139" t="str">
        <x:f>IF(AND(L8406&lt;=TOTAL_BED_CAP,N8406&lt;=TEMP_WORKER_CAP),"YES","NO")</x:f>
        <x:v>YES</x:v>
      </x:c>
      <x:c r="T8406" s="139" t="n">
        <x:f>IF(S8406="YES",R8406,-1E+99)</x:f>
        <x:v>35263.46512459789</x:v>
      </x:c>
    </x:row>
    <x:row r="8407">
      <x:c r="A8407" s="139"/>
      <x:c r="B8407" s="139"/>
      <x:c r="C8407" s="139"/>
      <x:c r="D8407" s="139"/>
      <x:c r="E8407" s="139"/>
      <x:c r="F8407" s="139"/>
      <x:c r="G8407" s="139"/>
      <x:c r="H8407" s="139"/>
      <x:c r="I8407" s="266" t="n">
        <x:f>INT((ROW()-ROW($I$46))/((CARROT_CAP+1)*(MESCLUN_CAP+1)))</x:f>
        <x:v>12</x:v>
      </x:c>
      <x:c r="J8407" s="266" t="n">
        <x:f>MOD(INT((ROW()-ROW($I$46))/(MESCLUN_CAP+1)),CARROT_CAP+1)</x:f>
        <x:v>17</x:v>
      </x:c>
      <x:c r="K8407" s="266" t="n">
        <x:f>MOD(ROW()-ROW($I$46),MESCLUN_CAP+1)</x:f>
        <x:v>22</x:v>
      </x:c>
      <x:c r="L8407" s="266" t="n">
        <x:f>SUM(I8407:K8407)</x:f>
        <x:v>51</x:v>
      </x:c>
      <x:c r="M8407" s="267" t="n">
        <x:f>I8407*TOMATO_HOURS*WEEKS*(1+TOMATO_DIM)^I8407+J8407*CARROT_HOURS*WEEKS*(1+CARROT_DIM)^J8407+K8407*MESCLUN_HOURS*WEEKS*(1+MESCLUN_DIM)^K8407</x:f>
        <x:v>5466.673556069558</x:v>
      </x:c>
      <x:c r="N8407" s="267" t="n">
        <x:f>MAX(M8407-FARMER_HOURS,0)/TEMP_HOURS_PER_WORKER</x:f>
        <x:v>3.2963010806038597</x:v>
      </x:c>
      <x:c r="O8407" s="268" t="n">
        <x:f>I8407*TOMATO_PRICE+J8407*CARROT_PRICE+K8407*MESCLUN_PRICE</x:f>
        <x:v>200598</x:v>
      </x:c>
      <x:c r="P8407" s="268" t="n">
        <x:f>I8407*TOMATO_FERTILIZER+J8407*CARROT_FERTILIZER+K8407*MESCLUN_FERTILIZER</x:f>
        <x:v>37400</x:v>
      </x:c>
      <x:c r="Q8407" s="268" t="n">
        <x:f>MIN(M8407,FARMER_HOURS)*FARMER_RATE+MAX(M8407-FARMER_HOURS,0)*TEMP_RATE</x:f>
        <x:v>107407.5270150965</x:v>
      </x:c>
      <x:c r="R8407" s="268" t="n">
        <x:f>O8407-P8407-Q8407-FIXED_COST</x:f>
        <x:v>35790.47298490351</x:v>
      </x:c>
      <x:c r="S8407" s="139" t="str">
        <x:f>IF(AND(L8407&lt;=TOTAL_BED_CAP,N8407&lt;=TEMP_WORKER_CAP),"YES","NO")</x:f>
        <x:v>YES</x:v>
      </x:c>
      <x:c r="T8407" s="139" t="n">
        <x:f>IF(S8407="YES",R8407,-1E+99)</x:f>
        <x:v>35790.47298490351</x:v>
      </x:c>
    </x:row>
    <x:row r="8408">
      <x:c r="A8408" s="139"/>
      <x:c r="B8408" s="139"/>
      <x:c r="C8408" s="139"/>
      <x:c r="D8408" s="139"/>
      <x:c r="E8408" s="139"/>
      <x:c r="F8408" s="139"/>
      <x:c r="G8408" s="139"/>
      <x:c r="H8408" s="139"/>
      <x:c r="I8408" s="266" t="n">
        <x:f>INT((ROW()-ROW($I$46))/((CARROT_CAP+1)*(MESCLUN_CAP+1)))</x:f>
        <x:v>12</x:v>
      </x:c>
      <x:c r="J8408" s="266" t="n">
        <x:f>MOD(INT((ROW()-ROW($I$46))/(MESCLUN_CAP+1)),CARROT_CAP+1)</x:f>
        <x:v>17</x:v>
      </x:c>
      <x:c r="K8408" s="266" t="n">
        <x:f>MOD(ROW()-ROW($I$46),MESCLUN_CAP+1)</x:f>
        <x:v>23</x:v>
      </x:c>
      <x:c r="L8408" s="266" t="n">
        <x:f>SUM(I8408:K8408)</x:f>
        <x:v>52</x:v>
      </x:c>
      <x:c r="M8408" s="267" t="n">
        <x:f>I8408*TOMATO_HOURS*WEEKS*(1+TOMATO_DIM)^I8408+J8408*CARROT_HOURS*WEEKS*(1+CARROT_DIM)^J8408+K8408*MESCLUN_HOURS*WEEKS*(1+MESCLUN_DIM)^K8408</x:f>
        <x:v>5542.8201449269945</x:v>
      </x:c>
      <x:c r="N8408" s="267" t="n">
        <x:f>MAX(M8408-FARMER_HOURS,0)/TEMP_HOURS_PER_WORKER</x:f>
        <x:v>3.3491806561993016</x:v>
      </x:c>
      <x:c r="O8408" s="268" t="n">
        <x:f>I8408*TOMATO_PRICE+J8408*CARROT_PRICE+K8408*MESCLUN_PRICE</x:f>
        <x:v>203298</x:v>
      </x:c>
      <x:c r="P8408" s="268" t="n">
        <x:f>I8408*TOMATO_FERTILIZER+J8408*CARROT_FERTILIZER+K8408*MESCLUN_FERTILIZER</x:f>
        <x:v>38280</x:v>
      </x:c>
      <x:c r="Q8408" s="268" t="n">
        <x:f>MIN(M8408,FARMER_HOURS)*FARMER_RATE+MAX(M8408-FARMER_HOURS,0)*TEMP_RATE</x:f>
        <x:v>108729.51640498254</x:v>
      </x:c>
      <x:c r="R8408" s="268" t="n">
        <x:f>O8408-P8408-Q8408-FIXED_COST</x:f>
        <x:v>36288.48359501746</x:v>
      </x:c>
      <x:c r="S8408" s="139" t="str">
        <x:f>IF(AND(L8408&lt;=TOTAL_BED_CAP,N8408&lt;=TEMP_WORKER_CAP),"YES","NO")</x:f>
        <x:v>YES</x:v>
      </x:c>
      <x:c r="T8408" s="139" t="n">
        <x:f>IF(S8408="YES",R8408,-1E+99)</x:f>
        <x:v>36288.48359501746</x:v>
      </x:c>
    </x:row>
    <x:row r="8409">
      <x:c r="A8409" s="139"/>
      <x:c r="B8409" s="139"/>
      <x:c r="C8409" s="139"/>
      <x:c r="D8409" s="139"/>
      <x:c r="E8409" s="139"/>
      <x:c r="F8409" s="139"/>
      <x:c r="G8409" s="139"/>
      <x:c r="H8409" s="139"/>
      <x:c r="I8409" s="266" t="n">
        <x:f>INT((ROW()-ROW($I$46))/((CARROT_CAP+1)*(MESCLUN_CAP+1)))</x:f>
        <x:v>12</x:v>
      </x:c>
      <x:c r="J8409" s="266" t="n">
        <x:f>MOD(INT((ROW()-ROW($I$46))/(MESCLUN_CAP+1)),CARROT_CAP+1)</x:f>
        <x:v>17</x:v>
      </x:c>
      <x:c r="K8409" s="266" t="n">
        <x:f>MOD(ROW()-ROW($I$46),MESCLUN_CAP+1)</x:f>
        <x:v>24</x:v>
      </x:c>
      <x:c r="L8409" s="266" t="n">
        <x:f>SUM(I8409:K8409)</x:f>
        <x:v>53</x:v>
      </x:c>
      <x:c r="M8409" s="267" t="n">
        <x:f>I8409*TOMATO_HOURS*WEEKS*(1+TOMATO_DIM)^I8409+J8409*CARROT_HOURS*WEEKS*(1+CARROT_DIM)^J8409+K8409*MESCLUN_HOURS*WEEKS*(1+MESCLUN_DIM)^K8409</x:f>
        <x:v>5620.66709450649</x:v>
      </x:c>
      <x:c r="N8409" s="267" t="n">
        <x:f>MAX(M8409-FARMER_HOURS,0)/TEMP_HOURS_PER_WORKER</x:f>
        <x:v>3.403241037851729</x:v>
      </x:c>
      <x:c r="O8409" s="268" t="n">
        <x:f>I8409*TOMATO_PRICE+J8409*CARROT_PRICE+K8409*MESCLUN_PRICE</x:f>
        <x:v>205998</x:v>
      </x:c>
      <x:c r="P8409" s="268" t="n">
        <x:f>I8409*TOMATO_FERTILIZER+J8409*CARROT_FERTILIZER+K8409*MESCLUN_FERTILIZER</x:f>
        <x:v>39160</x:v>
      </x:c>
      <x:c r="Q8409" s="268" t="n">
        <x:f>MIN(M8409,FARMER_HOURS)*FARMER_RATE+MAX(M8409-FARMER_HOURS,0)*TEMP_RATE</x:f>
        <x:v>110081.02594629323</x:v>
      </x:c>
      <x:c r="R8409" s="268" t="n">
        <x:f>O8409-P8409-Q8409-FIXED_COST</x:f>
        <x:v>36756.97405370677</x:v>
      </x:c>
      <x:c r="S8409" s="139" t="str">
        <x:f>IF(AND(L8409&lt;=TOTAL_BED_CAP,N8409&lt;=TEMP_WORKER_CAP),"YES","NO")</x:f>
        <x:v>YES</x:v>
      </x:c>
      <x:c r="T8409" s="139" t="n">
        <x:f>IF(S8409="YES",R8409,-1E+99)</x:f>
        <x:v>36756.97405370677</x:v>
      </x:c>
    </x:row>
    <x:row r="8410">
      <x:c r="A8410" s="139"/>
      <x:c r="B8410" s="139"/>
      <x:c r="C8410" s="139"/>
      <x:c r="D8410" s="139"/>
      <x:c r="E8410" s="139"/>
      <x:c r="F8410" s="139"/>
      <x:c r="G8410" s="139"/>
      <x:c r="H8410" s="139"/>
      <x:c r="I8410" s="266" t="n">
        <x:f>INT((ROW()-ROW($I$46))/((CARROT_CAP+1)*(MESCLUN_CAP+1)))</x:f>
        <x:v>12</x:v>
      </x:c>
      <x:c r="J8410" s="266" t="n">
        <x:f>MOD(INT((ROW()-ROW($I$46))/(MESCLUN_CAP+1)),CARROT_CAP+1)</x:f>
        <x:v>17</x:v>
      </x:c>
      <x:c r="K8410" s="266" t="n">
        <x:f>MOD(ROW()-ROW($I$46),MESCLUN_CAP+1)</x:f>
        <x:v>25</x:v>
      </x:c>
      <x:c r="L8410" s="266" t="n">
        <x:f>SUM(I8410:K8410)</x:f>
        <x:v>54</x:v>
      </x:c>
      <x:c r="M8410" s="267" t="n">
        <x:f>I8410*TOMATO_HOURS*WEEKS*(1+TOMATO_DIM)^I8410+J8410*CARROT_HOURS*WEEKS*(1+CARROT_DIM)^J8410+K8410*MESCLUN_HOURS*WEEKS*(1+MESCLUN_DIM)^K8410</x:f>
        <x:v>5700.245015921588</x:v>
      </x:c>
      <x:c r="N8410" s="267" t="n">
        <x:f>MAX(M8410-FARMER_HOURS,0)/TEMP_HOURS_PER_WORKER</x:f>
        <x:v>3.4585034832788804</x:v>
      </x:c>
      <x:c r="O8410" s="268" t="n">
        <x:f>I8410*TOMATO_PRICE+J8410*CARROT_PRICE+K8410*MESCLUN_PRICE</x:f>
        <x:v>208698</x:v>
      </x:c>
      <x:c r="P8410" s="268" t="n">
        <x:f>I8410*TOMATO_FERTILIZER+J8410*CARROT_FERTILIZER+K8410*MESCLUN_FERTILIZER</x:f>
        <x:v>40040</x:v>
      </x:c>
      <x:c r="Q8410" s="268" t="n">
        <x:f>MIN(M8410,FARMER_HOURS)*FARMER_RATE+MAX(M8410-FARMER_HOURS,0)*TEMP_RATE</x:f>
        <x:v>111462.58708197201</x:v>
      </x:c>
      <x:c r="R8410" s="268" t="n">
        <x:f>O8410-P8410-Q8410-FIXED_COST</x:f>
        <x:v>37195.412918027985</x:v>
      </x:c>
      <x:c r="S8410" s="139" t="str">
        <x:f>IF(AND(L8410&lt;=TOTAL_BED_CAP,N8410&lt;=TEMP_WORKER_CAP),"YES","NO")</x:f>
        <x:v>YES</x:v>
      </x:c>
      <x:c r="T8410" s="139" t="n">
        <x:f>IF(S8410="YES",R8410,-1E+99)</x:f>
        <x:v>37195.412918027985</x:v>
      </x:c>
    </x:row>
    <x:row r="8411">
      <x:c r="A8411" s="139"/>
      <x:c r="B8411" s="139"/>
      <x:c r="C8411" s="139"/>
      <x:c r="D8411" s="139"/>
      <x:c r="E8411" s="139"/>
      <x:c r="F8411" s="139"/>
      <x:c r="G8411" s="139"/>
      <x:c r="H8411" s="139"/>
      <x:c r="I8411" s="266" t="n">
        <x:f>INT((ROW()-ROW($I$46))/((CARROT_CAP+1)*(MESCLUN_CAP+1)))</x:f>
        <x:v>12</x:v>
      </x:c>
      <x:c r="J8411" s="266" t="n">
        <x:f>MOD(INT((ROW()-ROW($I$46))/(MESCLUN_CAP+1)),CARROT_CAP+1)</x:f>
        <x:v>17</x:v>
      </x:c>
      <x:c r="K8411" s="266" t="n">
        <x:f>MOD(ROW()-ROW($I$46),MESCLUN_CAP+1)</x:f>
        <x:v>26</x:v>
      </x:c>
      <x:c r="L8411" s="266" t="n">
        <x:f>SUM(I8411:K8411)</x:f>
        <x:v>55</x:v>
      </x:c>
      <x:c r="M8411" s="267" t="n">
        <x:f>I8411*TOMATO_HOURS*WEEKS*(1+TOMATO_DIM)^I8411+J8411*CARROT_HOURS*WEEKS*(1+CARROT_DIM)^J8411+K8411*MESCLUN_HOURS*WEEKS*(1+MESCLUN_DIM)^K8411</x:f>
        <x:v>5781.585019882305</x:v>
      </x:c>
      <x:c r="N8411" s="267" t="n">
        <x:f>MAX(M8411-FARMER_HOURS,0)/TEMP_HOURS_PER_WORKER</x:f>
        <x:v>3.5149895971404894</x:v>
      </x:c>
      <x:c r="O8411" s="268" t="n">
        <x:f>I8411*TOMATO_PRICE+J8411*CARROT_PRICE+K8411*MESCLUN_PRICE</x:f>
        <x:v>211398</x:v>
      </x:c>
      <x:c r="P8411" s="268" t="n">
        <x:f>I8411*TOMATO_FERTILIZER+J8411*CARROT_FERTILIZER+K8411*MESCLUN_FERTILIZER</x:f>
        <x:v>40920</x:v>
      </x:c>
      <x:c r="Q8411" s="268" t="n">
        <x:f>MIN(M8411,FARMER_HOURS)*FARMER_RATE+MAX(M8411-FARMER_HOURS,0)*TEMP_RATE</x:f>
        <x:v>112874.73992851222</x:v>
      </x:c>
      <x:c r="R8411" s="268" t="n">
        <x:f>O8411-P8411-Q8411-FIXED_COST</x:f>
        <x:v>37603.26007148778</x:v>
      </x:c>
      <x:c r="S8411" s="139" t="str">
        <x:f>IF(AND(L8411&lt;=TOTAL_BED_CAP,N8411&lt;=TEMP_WORKER_CAP),"YES","NO")</x:f>
        <x:v>YES</x:v>
      </x:c>
      <x:c r="T8411" s="139" t="n">
        <x:f>IF(S8411="YES",R8411,-1E+99)</x:f>
        <x:v>37603.26007148778</x:v>
      </x:c>
    </x:row>
    <x:row r="8412">
      <x:c r="A8412" s="139"/>
      <x:c r="B8412" s="139"/>
      <x:c r="C8412" s="139"/>
      <x:c r="D8412" s="139"/>
      <x:c r="E8412" s="139"/>
      <x:c r="F8412" s="139"/>
      <x:c r="G8412" s="139"/>
      <x:c r="H8412" s="139"/>
      <x:c r="I8412" s="266" t="n">
        <x:f>INT((ROW()-ROW($I$46))/((CARROT_CAP+1)*(MESCLUN_CAP+1)))</x:f>
        <x:v>12</x:v>
      </x:c>
      <x:c r="J8412" s="266" t="n">
        <x:f>MOD(INT((ROW()-ROW($I$46))/(MESCLUN_CAP+1)),CARROT_CAP+1)</x:f>
        <x:v>17</x:v>
      </x:c>
      <x:c r="K8412" s="266" t="n">
        <x:f>MOD(ROW()-ROW($I$46),MESCLUN_CAP+1)</x:f>
        <x:v>27</x:v>
      </x:c>
      <x:c r="L8412" s="266" t="n">
        <x:f>SUM(I8412:K8412)</x:f>
        <x:v>56</x:v>
      </x:c>
      <x:c r="M8412" s="267" t="n">
        <x:f>I8412*TOMATO_HOURS*WEEKS*(1+TOMATO_DIM)^I8412+J8412*CARROT_HOURS*WEEKS*(1+CARROT_DIM)^J8412+K8412*MESCLUN_HOURS*WEEKS*(1+MESCLUN_DIM)^K8412</x:f>
        <x:v>5864.718724402062</x:v>
      </x:c>
      <x:c r="N8412" s="267" t="n">
        <x:f>MAX(M8412-FARMER_HOURS,0)/TEMP_HOURS_PER_WORKER</x:f>
        <x:v>3.572721336390321</x:v>
      </x:c>
      <x:c r="O8412" s="268" t="n">
        <x:f>I8412*TOMATO_PRICE+J8412*CARROT_PRICE+K8412*MESCLUN_PRICE</x:f>
        <x:v>214098</x:v>
      </x:c>
      <x:c r="P8412" s="268" t="n">
        <x:f>I8412*TOMATO_FERTILIZER+J8412*CARROT_FERTILIZER+K8412*MESCLUN_FERTILIZER</x:f>
        <x:v>41800</x:v>
      </x:c>
      <x:c r="Q8412" s="268" t="n">
        <x:f>MIN(M8412,FARMER_HOURS)*FARMER_RATE+MAX(M8412-FARMER_HOURS,0)*TEMP_RATE</x:f>
        <x:v>114318.03340975802</x:v>
      </x:c>
      <x:c r="R8412" s="268" t="n">
        <x:f>O8412-P8412-Q8412-FIXED_COST</x:f>
        <x:v>37979.96659024198</x:v>
      </x:c>
      <x:c r="S8412" s="139" t="str">
        <x:f>IF(AND(L8412&lt;=TOTAL_BED_CAP,N8412&lt;=TEMP_WORKER_CAP),"YES","NO")</x:f>
        <x:v>YES</x:v>
      </x:c>
      <x:c r="T8412" s="139" t="n">
        <x:f>IF(S8412="YES",R8412,-1E+99)</x:f>
        <x:v>37979.96659024198</x:v>
      </x:c>
    </x:row>
    <x:row r="8413">
      <x:c r="A8413" s="139"/>
      <x:c r="B8413" s="139"/>
      <x:c r="C8413" s="139"/>
      <x:c r="D8413" s="139"/>
      <x:c r="E8413" s="139"/>
      <x:c r="F8413" s="139"/>
      <x:c r="G8413" s="139"/>
      <x:c r="H8413" s="139"/>
      <x:c r="I8413" s="266" t="n">
        <x:f>INT((ROW()-ROW($I$46))/((CARROT_CAP+1)*(MESCLUN_CAP+1)))</x:f>
        <x:v>12</x:v>
      </x:c>
      <x:c r="J8413" s="266" t="n">
        <x:f>MOD(INT((ROW()-ROW($I$46))/(MESCLUN_CAP+1)),CARROT_CAP+1)</x:f>
        <x:v>17</x:v>
      </x:c>
      <x:c r="K8413" s="266" t="n">
        <x:f>MOD(ROW()-ROW($I$46),MESCLUN_CAP+1)</x:f>
        <x:v>28</x:v>
      </x:c>
      <x:c r="L8413" s="266" t="n">
        <x:f>SUM(I8413:K8413)</x:f>
        <x:v>57</x:v>
      </x:c>
      <x:c r="M8413" s="267" t="n">
        <x:f>I8413*TOMATO_HOURS*WEEKS*(1+TOMATO_DIM)^I8413+J8413*CARROT_HOURS*WEEKS*(1+CARROT_DIM)^J8413+K8413*MESCLUN_HOURS*WEEKS*(1+MESCLUN_DIM)^K8413</x:f>
        <x:v>5949.678262619215</x:v>
      </x:c>
      <x:c r="N8413" s="267" t="n">
        <x:f>MAX(M8413-FARMER_HOURS,0)/TEMP_HOURS_PER_WORKER</x:f>
        <x:v>3.6317210157077886</x:v>
      </x:c>
      <x:c r="O8413" s="268" t="n">
        <x:f>I8413*TOMATO_PRICE+J8413*CARROT_PRICE+K8413*MESCLUN_PRICE</x:f>
        <x:v>216798</x:v>
      </x:c>
      <x:c r="P8413" s="268" t="n">
        <x:f>I8413*TOMATO_FERTILIZER+J8413*CARROT_FERTILIZER+K8413*MESCLUN_FERTILIZER</x:f>
        <x:v>42680</x:v>
      </x:c>
      <x:c r="Q8413" s="268" t="n">
        <x:f>MIN(M8413,FARMER_HOURS)*FARMER_RATE+MAX(M8413-FARMER_HOURS,0)*TEMP_RATE</x:f>
        <x:v>115793.0253926947</x:v>
      </x:c>
      <x:c r="R8413" s="268" t="n">
        <x:f>O8413-P8413-Q8413-FIXED_COST</x:f>
        <x:v>38324.974607305296</x:v>
      </x:c>
      <x:c r="S8413" s="139" t="str">
        <x:f>IF(AND(L8413&lt;=TOTAL_BED_CAP,N8413&lt;=TEMP_WORKER_CAP),"YES","NO")</x:f>
        <x:v>YES</x:v>
      </x:c>
      <x:c r="T8413" s="139" t="n">
        <x:f>IF(S8413="YES",R8413,-1E+99)</x:f>
        <x:v>38324.974607305296</x:v>
      </x:c>
    </x:row>
    <x:row r="8414">
      <x:c r="A8414" s="139"/>
      <x:c r="B8414" s="139"/>
      <x:c r="C8414" s="139"/>
      <x:c r="D8414" s="139"/>
      <x:c r="E8414" s="139"/>
      <x:c r="F8414" s="139"/>
      <x:c r="G8414" s="139"/>
      <x:c r="H8414" s="139"/>
      <x:c r="I8414" s="266" t="n">
        <x:f>INT((ROW()-ROW($I$46))/((CARROT_CAP+1)*(MESCLUN_CAP+1)))</x:f>
        <x:v>12</x:v>
      </x:c>
      <x:c r="J8414" s="266" t="n">
        <x:f>MOD(INT((ROW()-ROW($I$46))/(MESCLUN_CAP+1)),CARROT_CAP+1)</x:f>
        <x:v>17</x:v>
      </x:c>
      <x:c r="K8414" s="266" t="n">
        <x:f>MOD(ROW()-ROW($I$46),MESCLUN_CAP+1)</x:f>
        <x:v>29</x:v>
      </x:c>
      <x:c r="L8414" s="266" t="n">
        <x:f>SUM(I8414:K8414)</x:f>
        <x:v>58</x:v>
      </x:c>
      <x:c r="M8414" s="267" t="n">
        <x:f>I8414*TOMATO_HOURS*WEEKS*(1+TOMATO_DIM)^I8414+J8414*CARROT_HOURS*WEEKS*(1+CARROT_DIM)^J8414+K8414*MESCLUN_HOURS*WEEKS*(1+MESCLUN_DIM)^K8414</x:f>
        <x:v>6036.496290734869</x:v>
      </x:c>
      <x:c r="N8414" s="267" t="n">
        <x:f>MAX(M8414-FARMER_HOURS,0)/TEMP_HOURS_PER_WORKER</x:f>
        <x:v>3.6920113130103256</x:v>
      </x:c>
      <x:c r="O8414" s="268" t="n">
        <x:f>I8414*TOMATO_PRICE+J8414*CARROT_PRICE+K8414*MESCLUN_PRICE</x:f>
        <x:v>219498</x:v>
      </x:c>
      <x:c r="P8414" s="268" t="n">
        <x:f>I8414*TOMATO_FERTILIZER+J8414*CARROT_FERTILIZER+K8414*MESCLUN_FERTILIZER</x:f>
        <x:v>43560</x:v>
      </x:c>
      <x:c r="Q8414" s="268" t="n">
        <x:f>MIN(M8414,FARMER_HOURS)*FARMER_RATE+MAX(M8414-FARMER_HOURS,0)*TEMP_RATE</x:f>
        <x:v>117300.28282525814</x:v>
      </x:c>
      <x:c r="R8414" s="268" t="n">
        <x:f>O8414-P8414-Q8414-FIXED_COST</x:f>
        <x:v>38637.71717474186</x:v>
      </x:c>
      <x:c r="S8414" s="139" t="str">
        <x:f>IF(AND(L8414&lt;=TOTAL_BED_CAP,N8414&lt;=TEMP_WORKER_CAP),"YES","NO")</x:f>
        <x:v>YES</x:v>
      </x:c>
      <x:c r="T8414" s="139" t="n">
        <x:f>IF(S8414="YES",R8414,-1E+99)</x:f>
        <x:v>38637.71717474186</x:v>
      </x:c>
    </x:row>
    <x:row r="8415">
      <x:c r="A8415" s="139"/>
      <x:c r="B8415" s="139"/>
      <x:c r="C8415" s="139"/>
      <x:c r="D8415" s="139"/>
      <x:c r="E8415" s="139"/>
      <x:c r="F8415" s="139"/>
      <x:c r="G8415" s="139"/>
      <x:c r="H8415" s="139"/>
      <x:c r="I8415" s="266" t="n">
        <x:f>INT((ROW()-ROW($I$46))/((CARROT_CAP+1)*(MESCLUN_CAP+1)))</x:f>
        <x:v>12</x:v>
      </x:c>
      <x:c r="J8415" s="266" t="n">
        <x:f>MOD(INT((ROW()-ROW($I$46))/(MESCLUN_CAP+1)),CARROT_CAP+1)</x:f>
        <x:v>17</x:v>
      </x:c>
      <x:c r="K8415" s="266" t="n">
        <x:f>MOD(ROW()-ROW($I$46),MESCLUN_CAP+1)</x:f>
        <x:v>30</x:v>
      </x:c>
      <x:c r="L8415" s="266" t="n">
        <x:f>SUM(I8415:K8415)</x:f>
        <x:v>59</x:v>
      </x:c>
      <x:c r="M8415" s="267" t="n">
        <x:f>I8415*TOMATO_HOURS*WEEKS*(1+TOMATO_DIM)^I8415+J8415*CARROT_HOURS*WEEKS*(1+CARROT_DIM)^J8415+K8415*MESCLUN_HOURS*WEEKS*(1+MESCLUN_DIM)^K8415</x:f>
        <x:v>6125.205996068638</x:v>
      </x:c>
      <x:c r="N8415" s="267" t="n">
        <x:f>MAX(M8415-FARMER_HOURS,0)/TEMP_HOURS_PER_WORKER</x:f>
        <x:v>3.7536152750476655</x:v>
      </x:c>
      <x:c r="O8415" s="268" t="n">
        <x:f>I8415*TOMATO_PRICE+J8415*CARROT_PRICE+K8415*MESCLUN_PRICE</x:f>
        <x:v>222198</x:v>
      </x:c>
      <x:c r="P8415" s="268" t="n">
        <x:f>I8415*TOMATO_FERTILIZER+J8415*CARROT_FERTILIZER+K8415*MESCLUN_FERTILIZER</x:f>
        <x:v>44440</x:v>
      </x:c>
      <x:c r="Q8415" s="268" t="n">
        <x:f>MIN(M8415,FARMER_HOURS)*FARMER_RATE+MAX(M8415-FARMER_HOURS,0)*TEMP_RATE</x:f>
        <x:v>118840.38187619163</x:v>
      </x:c>
      <x:c r="R8415" s="268" t="n">
        <x:f>O8415-P8415-Q8415-FIXED_COST</x:f>
        <x:v>38917.61812380837</x:v>
      </x:c>
      <x:c r="S8415" s="139" t="str">
        <x:f>IF(AND(L8415&lt;=TOTAL_BED_CAP,N8415&lt;=TEMP_WORKER_CAP),"YES","NO")</x:f>
        <x:v>YES</x:v>
      </x:c>
      <x:c r="T8415" s="139" t="n">
        <x:f>IF(S8415="YES",R8415,-1E+99)</x:f>
        <x:v>38917.61812380837</x:v>
      </x:c>
    </x:row>
    <x:row r="8416">
      <x:c r="A8416" s="139"/>
      <x:c r="B8416" s="139"/>
      <x:c r="C8416" s="139"/>
      <x:c r="D8416" s="139"/>
      <x:c r="E8416" s="139"/>
      <x:c r="F8416" s="139"/>
      <x:c r="G8416" s="139"/>
      <x:c r="H8416" s="139"/>
      <x:c r="I8416" s="266" t="n">
        <x:f>INT((ROW()-ROW($I$46))/((CARROT_CAP+1)*(MESCLUN_CAP+1)))</x:f>
        <x:v>12</x:v>
      </x:c>
      <x:c r="J8416" s="266" t="n">
        <x:f>MOD(INT((ROW()-ROW($I$46))/(MESCLUN_CAP+1)),CARROT_CAP+1)</x:f>
        <x:v>18</x:v>
      </x:c>
      <x:c r="K8416" s="266" t="n">
        <x:f>MOD(ROW()-ROW($I$46),MESCLUN_CAP+1)</x:f>
        <x:v>0</x:v>
      </x:c>
      <x:c r="L8416" s="266" t="n">
        <x:f>SUM(I8416:K8416)</x:f>
        <x:v>30</x:v>
      </x:c>
      <x:c r="M8416" s="267" t="n">
        <x:f>I8416*TOMATO_HOURS*WEEKS*(1+TOMATO_DIM)^I8416+J8416*CARROT_HOURS*WEEKS*(1+CARROT_DIM)^J8416+K8416*MESCLUN_HOURS*WEEKS*(1+MESCLUN_DIM)^K8416</x:f>
        <x:v>4231.718354420195</x:v>
      </x:c>
      <x:c r="N8416" s="267" t="n">
        <x:f>MAX(M8416-FARMER_HOURS,0)/TEMP_HOURS_PER_WORKER</x:f>
        <x:v>2.4386933016806913</x:v>
      </x:c>
      <x:c r="O8416" s="268" t="n">
        <x:f>I8416*TOMATO_PRICE+J8416*CARROT_PRICE+K8416*MESCLUN_PRICE</x:f>
        <x:v>143292</x:v>
      </x:c>
      <x:c r="P8416" s="268" t="n">
        <x:f>I8416*TOMATO_FERTILIZER+J8416*CARROT_FERTILIZER+K8416*MESCLUN_FERTILIZER</x:f>
        <x:v>18480</x:v>
      </x:c>
      <x:c r="Q8416" s="268" t="n">
        <x:f>MIN(M8416,FARMER_HOURS)*FARMER_RATE+MAX(M8416-FARMER_HOURS,0)*TEMP_RATE</x:f>
        <x:v>85967.33254201728</x:v>
      </x:c>
      <x:c r="R8416" s="268" t="n">
        <x:f>O8416-P8416-Q8416-FIXED_COST</x:f>
        <x:v>18844.667457982723</x:v>
      </x:c>
      <x:c r="S8416" s="139" t="str">
        <x:f>IF(AND(L8416&lt;=TOTAL_BED_CAP,N8416&lt;=TEMP_WORKER_CAP),"YES","NO")</x:f>
        <x:v>YES</x:v>
      </x:c>
      <x:c r="T8416" s="139" t="n">
        <x:f>IF(S8416="YES",R8416,-1E+99)</x:f>
        <x:v>18844.667457982723</x:v>
      </x:c>
    </x:row>
    <x:row r="8417">
      <x:c r="A8417" s="139"/>
      <x:c r="B8417" s="139"/>
      <x:c r="C8417" s="139"/>
      <x:c r="D8417" s="139"/>
      <x:c r="E8417" s="139"/>
      <x:c r="F8417" s="139"/>
      <x:c r="G8417" s="139"/>
      <x:c r="H8417" s="139"/>
      <x:c r="I8417" s="266" t="n">
        <x:f>INT((ROW()-ROW($I$46))/((CARROT_CAP+1)*(MESCLUN_CAP+1)))</x:f>
        <x:v>12</x:v>
      </x:c>
      <x:c r="J8417" s="266" t="n">
        <x:f>MOD(INT((ROW()-ROW($I$46))/(MESCLUN_CAP+1)),CARROT_CAP+1)</x:f>
        <x:v>18</x:v>
      </x:c>
      <x:c r="K8417" s="266" t="n">
        <x:f>MOD(ROW()-ROW($I$46),MESCLUN_CAP+1)</x:f>
        <x:v>1</x:v>
      </x:c>
      <x:c r="L8417" s="266" t="n">
        <x:f>SUM(I8417:K8417)</x:f>
        <x:v>31</x:v>
      </x:c>
      <x:c r="M8417" s="267" t="n">
        <x:f>I8417*TOMATO_HOURS*WEEKS*(1+TOMATO_DIM)^I8417+J8417*CARROT_HOURS*WEEKS*(1+CARROT_DIM)^J8417+K8417*MESCLUN_HOURS*WEEKS*(1+MESCLUN_DIM)^K8417</x:f>
        <x:v>4277.280854420195</x:v>
      </x:c>
      <x:c r="N8417" s="267" t="n">
        <x:f>MAX(M8417-FARMER_HOURS,0)/TEMP_HOURS_PER_WORKER</x:f>
        <x:v>2.470333926680691</x:v>
      </x:c>
      <x:c r="O8417" s="268" t="n">
        <x:f>I8417*TOMATO_PRICE+J8417*CARROT_PRICE+K8417*MESCLUN_PRICE</x:f>
        <x:v>145992</x:v>
      </x:c>
      <x:c r="P8417" s="268" t="n">
        <x:f>I8417*TOMATO_FERTILIZER+J8417*CARROT_FERTILIZER+K8417*MESCLUN_FERTILIZER</x:f>
        <x:v>19360</x:v>
      </x:c>
      <x:c r="Q8417" s="268" t="n">
        <x:f>MIN(M8417,FARMER_HOURS)*FARMER_RATE+MAX(M8417-FARMER_HOURS,0)*TEMP_RATE</x:f>
        <x:v>86758.34816701728</x:v>
      </x:c>
      <x:c r="R8417" s="268" t="n">
        <x:f>O8417-P8417-Q8417-FIXED_COST</x:f>
        <x:v>19873.651832982723</x:v>
      </x:c>
      <x:c r="S8417" s="139" t="str">
        <x:f>IF(AND(L8417&lt;=TOTAL_BED_CAP,N8417&lt;=TEMP_WORKER_CAP),"YES","NO")</x:f>
        <x:v>YES</x:v>
      </x:c>
      <x:c r="T8417" s="139" t="n">
        <x:f>IF(S8417="YES",R8417,-1E+99)</x:f>
        <x:v>19873.651832982723</x:v>
      </x:c>
    </x:row>
    <x:row r="8418">
      <x:c r="A8418" s="139"/>
      <x:c r="B8418" s="139"/>
      <x:c r="C8418" s="139"/>
      <x:c r="D8418" s="139"/>
      <x:c r="E8418" s="139"/>
      <x:c r="F8418" s="139"/>
      <x:c r="G8418" s="139"/>
      <x:c r="H8418" s="139"/>
      <x:c r="I8418" s="266" t="n">
        <x:f>INT((ROW()-ROW($I$46))/((CARROT_CAP+1)*(MESCLUN_CAP+1)))</x:f>
        <x:v>12</x:v>
      </x:c>
      <x:c r="J8418" s="266" t="n">
        <x:f>MOD(INT((ROW()-ROW($I$46))/(MESCLUN_CAP+1)),CARROT_CAP+1)</x:f>
        <x:v>18</x:v>
      </x:c>
      <x:c r="K8418" s="266" t="n">
        <x:f>MOD(ROW()-ROW($I$46),MESCLUN_CAP+1)</x:f>
        <x:v>2</x:v>
      </x:c>
      <x:c r="L8418" s="266" t="n">
        <x:f>SUM(I8418:K8418)</x:f>
        <x:v>32</x:v>
      </x:c>
      <x:c r="M8418" s="267" t="n">
        <x:f>I8418*TOMATO_HOURS*WEEKS*(1+TOMATO_DIM)^I8418+J8418*CARROT_HOURS*WEEKS*(1+CARROT_DIM)^J8418+K8418*MESCLUN_HOURS*WEEKS*(1+MESCLUN_DIM)^K8418</x:f>
        <x:v>4323.982416920196</x:v>
      </x:c>
      <x:c r="N8418" s="267" t="n">
        <x:f>MAX(M8418-FARMER_HOURS,0)/TEMP_HOURS_PER_WORKER</x:f>
        <x:v>2.5027655673056914</x:v>
      </x:c>
      <x:c r="O8418" s="268" t="n">
        <x:f>I8418*TOMATO_PRICE+J8418*CARROT_PRICE+K8418*MESCLUN_PRICE</x:f>
        <x:v>148692</x:v>
      </x:c>
      <x:c r="P8418" s="268" t="n">
        <x:f>I8418*TOMATO_FERTILIZER+J8418*CARROT_FERTILIZER+K8418*MESCLUN_FERTILIZER</x:f>
        <x:v>20240</x:v>
      </x:c>
      <x:c r="Q8418" s="268" t="n">
        <x:f>MIN(M8418,FARMER_HOURS)*FARMER_RATE+MAX(M8418-FARMER_HOURS,0)*TEMP_RATE</x:f>
        <x:v>87569.13918264228</x:v>
      </x:c>
      <x:c r="R8418" s="268" t="n">
        <x:f>O8418-P8418-Q8418-FIXED_COST</x:f>
        <x:v>20882.860817357723</x:v>
      </x:c>
      <x:c r="S8418" s="139" t="str">
        <x:f>IF(AND(L8418&lt;=TOTAL_BED_CAP,N8418&lt;=TEMP_WORKER_CAP),"YES","NO")</x:f>
        <x:v>YES</x:v>
      </x:c>
      <x:c r="T8418" s="139" t="n">
        <x:f>IF(S8418="YES",R8418,-1E+99)</x:f>
        <x:v>20882.860817357723</x:v>
      </x:c>
    </x:row>
    <x:row r="8419">
      <x:c r="A8419" s="139"/>
      <x:c r="B8419" s="139"/>
      <x:c r="C8419" s="139"/>
      <x:c r="D8419" s="139"/>
      <x:c r="E8419" s="139"/>
      <x:c r="F8419" s="139"/>
      <x:c r="G8419" s="139"/>
      <x:c r="H8419" s="139"/>
      <x:c r="I8419" s="266" t="n">
        <x:f>INT((ROW()-ROW($I$46))/((CARROT_CAP+1)*(MESCLUN_CAP+1)))</x:f>
        <x:v>12</x:v>
      </x:c>
      <x:c r="J8419" s="266" t="n">
        <x:f>MOD(INT((ROW()-ROW($I$46))/(MESCLUN_CAP+1)),CARROT_CAP+1)</x:f>
        <x:v>18</x:v>
      </x:c>
      <x:c r="K8419" s="266" t="n">
        <x:f>MOD(ROW()-ROW($I$46),MESCLUN_CAP+1)</x:f>
        <x:v>3</x:v>
      </x:c>
      <x:c r="L8419" s="266" t="n">
        <x:f>SUM(I8419:K8419)</x:f>
        <x:v>33</x:v>
      </x:c>
      <x:c r="M8419" s="267" t="n">
        <x:f>I8419*TOMATO_HOURS*WEEKS*(1+TOMATO_DIM)^I8419+J8419*CARROT_HOURS*WEEKS*(1+CARROT_DIM)^J8419+K8419*MESCLUN_HOURS*WEEKS*(1+MESCLUN_DIM)^K8419</x:f>
        <x:v>4371.844399342071</x:v>
      </x:c>
      <x:c r="N8419" s="267" t="n">
        <x:f>MAX(M8419-FARMER_HOURS,0)/TEMP_HOURS_PER_WORKER</x:f>
        <x:v>2.5360030550986603</x:v>
      </x:c>
      <x:c r="O8419" s="268" t="n">
        <x:f>I8419*TOMATO_PRICE+J8419*CARROT_PRICE+K8419*MESCLUN_PRICE</x:f>
        <x:v>151392</x:v>
      </x:c>
      <x:c r="P8419" s="268" t="n">
        <x:f>I8419*TOMATO_FERTILIZER+J8419*CARROT_FERTILIZER+K8419*MESCLUN_FERTILIZER</x:f>
        <x:v>21120</x:v>
      </x:c>
      <x:c r="Q8419" s="268" t="n">
        <x:f>MIN(M8419,FARMER_HOURS)*FARMER_RATE+MAX(M8419-FARMER_HOURS,0)*TEMP_RATE</x:f>
        <x:v>88400.0763774665</x:v>
      </x:c>
      <x:c r="R8419" s="268" t="n">
        <x:f>O8419-P8419-Q8419-FIXED_COST</x:f>
        <x:v>21871.923622533504</x:v>
      </x:c>
      <x:c r="S8419" s="139" t="str">
        <x:f>IF(AND(L8419&lt;=TOTAL_BED_CAP,N8419&lt;=TEMP_WORKER_CAP),"YES","NO")</x:f>
        <x:v>YES</x:v>
      </x:c>
      <x:c r="T8419" s="139" t="n">
        <x:f>IF(S8419="YES",R8419,-1E+99)</x:f>
        <x:v>21871.923622533504</x:v>
      </x:c>
    </x:row>
    <x:row r="8420">
      <x:c r="A8420" s="139"/>
      <x:c r="B8420" s="139"/>
      <x:c r="C8420" s="139"/>
      <x:c r="D8420" s="139"/>
      <x:c r="E8420" s="139"/>
      <x:c r="F8420" s="139"/>
      <x:c r="G8420" s="139"/>
      <x:c r="H8420" s="139"/>
      <x:c r="I8420" s="266" t="n">
        <x:f>INT((ROW()-ROW($I$46))/((CARROT_CAP+1)*(MESCLUN_CAP+1)))</x:f>
        <x:v>12</x:v>
      </x:c>
      <x:c r="J8420" s="266" t="n">
        <x:f>MOD(INT((ROW()-ROW($I$46))/(MESCLUN_CAP+1)),CARROT_CAP+1)</x:f>
        <x:v>18</x:v>
      </x:c>
      <x:c r="K8420" s="266" t="n">
        <x:f>MOD(ROW()-ROW($I$46),MESCLUN_CAP+1)</x:f>
        <x:v>4</x:v>
      </x:c>
      <x:c r="L8420" s="266" t="n">
        <x:f>SUM(I8420:K8420)</x:f>
        <x:v>34</x:v>
      </x:c>
      <x:c r="M8420" s="267" t="n">
        <x:f>I8420*TOMATO_HOURS*WEEKS*(1+TOMATO_DIM)^I8420+J8420*CARROT_HOURS*WEEKS*(1+CARROT_DIM)^J8420+K8420*MESCLUN_HOURS*WEEKS*(1+MESCLUN_DIM)^K8420</x:f>
        <x:v>4420.888515064727</x:v>
      </x:c>
      <x:c r="N8420" s="267" t="n">
        <x:f>MAX(M8420-FARMER_HOURS,0)/TEMP_HOURS_PER_WORKER</x:f>
        <x:v>2.570061468794949</x:v>
      </x:c>
      <x:c r="O8420" s="268" t="n">
        <x:f>I8420*TOMATO_PRICE+J8420*CARROT_PRICE+K8420*MESCLUN_PRICE</x:f>
        <x:v>154092</x:v>
      </x:c>
      <x:c r="P8420" s="268" t="n">
        <x:f>I8420*TOMATO_FERTILIZER+J8420*CARROT_FERTILIZER+K8420*MESCLUN_FERTILIZER</x:f>
        <x:v>22000</x:v>
      </x:c>
      <x:c r="Q8420" s="268" t="n">
        <x:f>MIN(M8420,FARMER_HOURS)*FARMER_RATE+MAX(M8420-FARMER_HOURS,0)*TEMP_RATE</x:f>
        <x:v>89251.53671987372</x:v>
      </x:c>
      <x:c r="R8420" s="268" t="n">
        <x:f>O8420-P8420-Q8420-FIXED_COST</x:f>
        <x:v>22840.463280126278</x:v>
      </x:c>
      <x:c r="S8420" s="139" t="str">
        <x:f>IF(AND(L8420&lt;=TOTAL_BED_CAP,N8420&lt;=TEMP_WORKER_CAP),"YES","NO")</x:f>
        <x:v>YES</x:v>
      </x:c>
      <x:c r="T8420" s="139" t="n">
        <x:f>IF(S8420="YES",R8420,-1E+99)</x:f>
        <x:v>22840.463280126278</x:v>
      </x:c>
    </x:row>
    <x:row r="8421">
      <x:c r="A8421" s="139"/>
      <x:c r="B8421" s="139"/>
      <x:c r="C8421" s="139"/>
      <x:c r="D8421" s="139"/>
      <x:c r="E8421" s="139"/>
      <x:c r="F8421" s="139"/>
      <x:c r="G8421" s="139"/>
      <x:c r="H8421" s="139"/>
      <x:c r="I8421" s="266" t="n">
        <x:f>INT((ROW()-ROW($I$46))/((CARROT_CAP+1)*(MESCLUN_CAP+1)))</x:f>
        <x:v>12</x:v>
      </x:c>
      <x:c r="J8421" s="266" t="n">
        <x:f>MOD(INT((ROW()-ROW($I$46))/(MESCLUN_CAP+1)),CARROT_CAP+1)</x:f>
        <x:v>18</x:v>
      </x:c>
      <x:c r="K8421" s="266" t="n">
        <x:f>MOD(ROW()-ROW($I$46),MESCLUN_CAP+1)</x:f>
        <x:v>5</x:v>
      </x:c>
      <x:c r="L8421" s="266" t="n">
        <x:f>SUM(I8421:K8421)</x:f>
        <x:v>35</x:v>
      </x:c>
      <x:c r="M8421" s="267" t="n">
        <x:f>I8421*TOMATO_HOURS*WEEKS*(1+TOMATO_DIM)^I8421+J8421*CARROT_HOURS*WEEKS*(1+CARROT_DIM)^J8421+K8421*MESCLUN_HOURS*WEEKS*(1+MESCLUN_DIM)^K8421</x:f>
        <x:v>4471.13683898593</x:v>
      </x:c>
      <x:c r="N8421" s="267" t="n">
        <x:f>MAX(M8421-FARMER_HOURS,0)/TEMP_HOURS_PER_WORKER</x:f>
        <x:v>2.6049561381846735</x:v>
      </x:c>
      <x:c r="O8421" s="268" t="n">
        <x:f>I8421*TOMATO_PRICE+J8421*CARROT_PRICE+K8421*MESCLUN_PRICE</x:f>
        <x:v>156792</x:v>
      </x:c>
      <x:c r="P8421" s="268" t="n">
        <x:f>I8421*TOMATO_FERTILIZER+J8421*CARROT_FERTILIZER+K8421*MESCLUN_FERTILIZER</x:f>
        <x:v>22880</x:v>
      </x:c>
      <x:c r="Q8421" s="268" t="n">
        <x:f>MIN(M8421,FARMER_HOURS)*FARMER_RATE+MAX(M8421-FARMER_HOURS,0)*TEMP_RATE</x:f>
        <x:v>90123.90345461684</x:v>
      </x:c>
      <x:c r="R8421" s="268" t="n">
        <x:f>O8421-P8421-Q8421-FIXED_COST</x:f>
        <x:v>23788.09654538316</x:v>
      </x:c>
      <x:c r="S8421" s="139" t="str">
        <x:f>IF(AND(L8421&lt;=TOTAL_BED_CAP,N8421&lt;=TEMP_WORKER_CAP),"YES","NO")</x:f>
        <x:v>YES</x:v>
      </x:c>
      <x:c r="T8421" s="139" t="n">
        <x:f>IF(S8421="YES",R8421,-1E+99)</x:f>
        <x:v>23788.09654538316</x:v>
      </x:c>
    </x:row>
    <x:row r="8422">
      <x:c r="A8422" s="139"/>
      <x:c r="B8422" s="139"/>
      <x:c r="C8422" s="139"/>
      <x:c r="D8422" s="139"/>
      <x:c r="E8422" s="139"/>
      <x:c r="F8422" s="139"/>
      <x:c r="G8422" s="139"/>
      <x:c r="H8422" s="139"/>
      <x:c r="I8422" s="266" t="n">
        <x:f>INT((ROW()-ROW($I$46))/((CARROT_CAP+1)*(MESCLUN_CAP+1)))</x:f>
        <x:v>12</x:v>
      </x:c>
      <x:c r="J8422" s="266" t="n">
        <x:f>MOD(INT((ROW()-ROW($I$46))/(MESCLUN_CAP+1)),CARROT_CAP+1)</x:f>
        <x:v>18</x:v>
      </x:c>
      <x:c r="K8422" s="266" t="n">
        <x:f>MOD(ROW()-ROW($I$46),MESCLUN_CAP+1)</x:f>
        <x:v>6</x:v>
      </x:c>
      <x:c r="L8422" s="266" t="n">
        <x:f>SUM(I8422:K8422)</x:f>
        <x:v>36</x:v>
      </x:c>
      <x:c r="M8422" s="267" t="n">
        <x:f>I8422*TOMATO_HOURS*WEEKS*(1+TOMATO_DIM)^I8422+J8422*CARROT_HOURS*WEEKS*(1+CARROT_DIM)^J8422+K8422*MESCLUN_HOURS*WEEKS*(1+MESCLUN_DIM)^K8422</x:f>
        <x:v>4522.611813167563</x:v>
      </x:c>
      <x:c r="N8422" s="267" t="n">
        <x:f>MAX(M8422-FARMER_HOURS,0)/TEMP_HOURS_PER_WORKER</x:f>
        <x:v>2.64070264803303</x:v>
      </x:c>
      <x:c r="O8422" s="268" t="n">
        <x:f>I8422*TOMATO_PRICE+J8422*CARROT_PRICE+K8422*MESCLUN_PRICE</x:f>
        <x:v>159492</x:v>
      </x:c>
      <x:c r="P8422" s="268" t="n">
        <x:f>I8422*TOMATO_FERTILIZER+J8422*CARROT_FERTILIZER+K8422*MESCLUN_FERTILIZER</x:f>
        <x:v>23760</x:v>
      </x:c>
      <x:c r="Q8422" s="268" t="n">
        <x:f>MIN(M8422,FARMER_HOURS)*FARMER_RATE+MAX(M8422-FARMER_HOURS,0)*TEMP_RATE</x:f>
        <x:v>91017.56620082575</x:v>
      </x:c>
      <x:c r="R8422" s="268" t="n">
        <x:f>O8422-P8422-Q8422-FIXED_COST</x:f>
        <x:v>24714.43379917425</x:v>
      </x:c>
      <x:c r="S8422" s="139" t="str">
        <x:f>IF(AND(L8422&lt;=TOTAL_BED_CAP,N8422&lt;=TEMP_WORKER_CAP),"YES","NO")</x:f>
        <x:v>YES</x:v>
      </x:c>
      <x:c r="T8422" s="139" t="n">
        <x:f>IF(S8422="YES",R8422,-1E+99)</x:f>
        <x:v>24714.43379917425</x:v>
      </x:c>
    </x:row>
    <x:row r="8423">
      <x:c r="A8423" s="139"/>
      <x:c r="B8423" s="139"/>
      <x:c r="C8423" s="139"/>
      <x:c r="D8423" s="139"/>
      <x:c r="E8423" s="139"/>
      <x:c r="F8423" s="139"/>
      <x:c r="G8423" s="139"/>
      <x:c r="H8423" s="139"/>
      <x:c r="I8423" s="266" t="n">
        <x:f>INT((ROW()-ROW($I$46))/((CARROT_CAP+1)*(MESCLUN_CAP+1)))</x:f>
        <x:v>12</x:v>
      </x:c>
      <x:c r="J8423" s="266" t="n">
        <x:f>MOD(INT((ROW()-ROW($I$46))/(MESCLUN_CAP+1)),CARROT_CAP+1)</x:f>
        <x:v>18</x:v>
      </x:c>
      <x:c r="K8423" s="266" t="n">
        <x:f>MOD(ROW()-ROW($I$46),MESCLUN_CAP+1)</x:f>
        <x:v>7</x:v>
      </x:c>
      <x:c r="L8423" s="266" t="n">
        <x:f>SUM(I8423:K8423)</x:f>
        <x:v>37</x:v>
      </x:c>
      <x:c r="M8423" s="267" t="n">
        <x:f>I8423*TOMATO_HOURS*WEEKS*(1+TOMATO_DIM)^I8423+J8423*CARROT_HOURS*WEEKS*(1+CARROT_DIM)^J8423+K8423*MESCLUN_HOURS*WEEKS*(1+MESCLUN_DIM)^K8423</x:f>
        <x:v>4575.336252565524</x:v>
      </x:c>
      <x:c r="N8423" s="267" t="n">
        <x:f>MAX(M8423-FARMER_HOURS,0)/TEMP_HOURS_PER_WORKER</x:f>
        <x:v>2.6773168420593914</x:v>
      </x:c>
      <x:c r="O8423" s="268" t="n">
        <x:f>I8423*TOMATO_PRICE+J8423*CARROT_PRICE+K8423*MESCLUN_PRICE</x:f>
        <x:v>162192</x:v>
      </x:c>
      <x:c r="P8423" s="268" t="n">
        <x:f>I8423*TOMATO_FERTILIZER+J8423*CARROT_FERTILIZER+K8423*MESCLUN_FERTILIZER</x:f>
        <x:v>24640</x:v>
      </x:c>
      <x:c r="Q8423" s="268" t="n">
        <x:f>MIN(M8423,FARMER_HOURS)*FARMER_RATE+MAX(M8423-FARMER_HOURS,0)*TEMP_RATE</x:f>
        <x:v>91932.9210514848</x:v>
      </x:c>
      <x:c r="R8423" s="268" t="n">
        <x:f>O8423-P8423-Q8423-FIXED_COST</x:f>
        <x:v>25619.078948515205</x:v>
      </x:c>
      <x:c r="S8423" s="139" t="str">
        <x:f>IF(AND(L8423&lt;=TOTAL_BED_CAP,N8423&lt;=TEMP_WORKER_CAP),"YES","NO")</x:f>
        <x:v>YES</x:v>
      </x:c>
      <x:c r="T8423" s="139" t="n">
        <x:f>IF(S8423="YES",R8423,-1E+99)</x:f>
        <x:v>25619.078948515205</x:v>
      </x:c>
    </x:row>
    <x:row r="8424">
      <x:c r="A8424" s="139"/>
      <x:c r="B8424" s="139"/>
      <x:c r="C8424" s="139"/>
      <x:c r="D8424" s="139"/>
      <x:c r="E8424" s="139"/>
      <x:c r="F8424" s="139"/>
      <x:c r="G8424" s="139"/>
      <x:c r="H8424" s="139"/>
      <x:c r="I8424" s="266" t="n">
        <x:f>INT((ROW()-ROW($I$46))/((CARROT_CAP+1)*(MESCLUN_CAP+1)))</x:f>
        <x:v>12</x:v>
      </x:c>
      <x:c r="J8424" s="266" t="n">
        <x:f>MOD(INT((ROW()-ROW($I$46))/(MESCLUN_CAP+1)),CARROT_CAP+1)</x:f>
        <x:v>18</x:v>
      </x:c>
      <x:c r="K8424" s="266" t="n">
        <x:f>MOD(ROW()-ROW($I$46),MESCLUN_CAP+1)</x:f>
        <x:v>8</x:v>
      </x:c>
      <x:c r="L8424" s="266" t="n">
        <x:f>SUM(I8424:K8424)</x:f>
        <x:v>38</x:v>
      </x:c>
      <x:c r="M8424" s="267" t="n">
        <x:f>I8424*TOMATO_HOURS*WEEKS*(1+TOMATO_DIM)^I8424+J8424*CARROT_HOURS*WEEKS*(1+CARROT_DIM)^J8424+K8424*MESCLUN_HOURS*WEEKS*(1+MESCLUN_DIM)^K8424</x:f>
        <x:v>4629.333350845503</x:v>
      </x:c>
      <x:c r="N8424" s="267" t="n">
        <x:f>MAX(M8424-FARMER_HOURS,0)/TEMP_HOURS_PER_WORKER</x:f>
        <x:v>2.714814826976044</x:v>
      </x:c>
      <x:c r="O8424" s="268" t="n">
        <x:f>I8424*TOMATO_PRICE+J8424*CARROT_PRICE+K8424*MESCLUN_PRICE</x:f>
        <x:v>164892</x:v>
      </x:c>
      <x:c r="P8424" s="268" t="n">
        <x:f>I8424*TOMATO_FERTILIZER+J8424*CARROT_FERTILIZER+K8424*MESCLUN_FERTILIZER</x:f>
        <x:v>25520</x:v>
      </x:c>
      <x:c r="Q8424" s="268" t="n">
        <x:f>MIN(M8424,FARMER_HOURS)*FARMER_RATE+MAX(M8424-FARMER_HOURS,0)*TEMP_RATE</x:f>
        <x:v>92870.3706744011</x:v>
      </x:c>
      <x:c r="R8424" s="268" t="n">
        <x:f>O8424-P8424-Q8424-FIXED_COST</x:f>
        <x:v>26501.6293255989</x:v>
      </x:c>
      <x:c r="S8424" s="139" t="str">
        <x:f>IF(AND(L8424&lt;=TOTAL_BED_CAP,N8424&lt;=TEMP_WORKER_CAP),"YES","NO")</x:f>
        <x:v>YES</x:v>
      </x:c>
      <x:c r="T8424" s="139" t="n">
        <x:f>IF(S8424="YES",R8424,-1E+99)</x:f>
        <x:v>26501.6293255989</x:v>
      </x:c>
    </x:row>
    <x:row r="8425">
      <x:c r="A8425" s="139"/>
      <x:c r="B8425" s="139"/>
      <x:c r="C8425" s="139"/>
      <x:c r="D8425" s="139"/>
      <x:c r="E8425" s="139"/>
      <x:c r="F8425" s="139"/>
      <x:c r="G8425" s="139"/>
      <x:c r="H8425" s="139"/>
      <x:c r="I8425" s="266" t="n">
        <x:f>INT((ROW()-ROW($I$46))/((CARROT_CAP+1)*(MESCLUN_CAP+1)))</x:f>
        <x:v>12</x:v>
      </x:c>
      <x:c r="J8425" s="266" t="n">
        <x:f>MOD(INT((ROW()-ROW($I$46))/(MESCLUN_CAP+1)),CARROT_CAP+1)</x:f>
        <x:v>18</x:v>
      </x:c>
      <x:c r="K8425" s="266" t="n">
        <x:f>MOD(ROW()-ROW($I$46),MESCLUN_CAP+1)</x:f>
        <x:v>9</x:v>
      </x:c>
      <x:c r="L8425" s="266" t="n">
        <x:f>SUM(I8425:K8425)</x:f>
        <x:v>39</x:v>
      </x:c>
      <x:c r="M8425" s="267" t="n">
        <x:f>I8425*TOMATO_HOURS*WEEKS*(1+TOMATO_DIM)^I8425+J8425*CARROT_HOURS*WEEKS*(1+CARROT_DIM)^J8425+K8425*MESCLUN_HOURS*WEEKS*(1+MESCLUN_DIM)^K8425</x:f>
        <x:v>4684.626686285898</x:v>
      </x:c>
      <x:c r="N8425" s="267" t="n">
        <x:f>MAX(M8425-FARMER_HOURS,0)/TEMP_HOURS_PER_WORKER</x:f>
        <x:v>2.7532129765874296</x:v>
      </x:c>
      <x:c r="O8425" s="268" t="n">
        <x:f>I8425*TOMATO_PRICE+J8425*CARROT_PRICE+K8425*MESCLUN_PRICE</x:f>
        <x:v>167592</x:v>
      </x:c>
      <x:c r="P8425" s="268" t="n">
        <x:f>I8425*TOMATO_FERTILIZER+J8425*CARROT_FERTILIZER+K8425*MESCLUN_FERTILIZER</x:f>
        <x:v>26400</x:v>
      </x:c>
      <x:c r="Q8425" s="268" t="n">
        <x:f>MIN(M8425,FARMER_HOURS)*FARMER_RATE+MAX(M8425-FARMER_HOURS,0)*TEMP_RATE</x:f>
        <x:v>93830.32441468573</x:v>
      </x:c>
      <x:c r="R8425" s="268" t="n">
        <x:f>O8425-P8425-Q8425-FIXED_COST</x:f>
        <x:v>27361.675585314268</x:v>
      </x:c>
      <x:c r="S8425" s="139" t="str">
        <x:f>IF(AND(L8425&lt;=TOTAL_BED_CAP,N8425&lt;=TEMP_WORKER_CAP),"YES","NO")</x:f>
        <x:v>YES</x:v>
      </x:c>
      <x:c r="T8425" s="139" t="n">
        <x:f>IF(S8425="YES",R8425,-1E+99)</x:f>
        <x:v>27361.675585314268</x:v>
      </x:c>
    </x:row>
    <x:row r="8426">
      <x:c r="A8426" s="139"/>
      <x:c r="B8426" s="139"/>
      <x:c r="C8426" s="139"/>
      <x:c r="D8426" s="139"/>
      <x:c r="E8426" s="139"/>
      <x:c r="F8426" s="139"/>
      <x:c r="G8426" s="139"/>
      <x:c r="H8426" s="139"/>
      <x:c r="I8426" s="266" t="n">
        <x:f>INT((ROW()-ROW($I$46))/((CARROT_CAP+1)*(MESCLUN_CAP+1)))</x:f>
        <x:v>12</x:v>
      </x:c>
      <x:c r="J8426" s="266" t="n">
        <x:f>MOD(INT((ROW()-ROW($I$46))/(MESCLUN_CAP+1)),CARROT_CAP+1)</x:f>
        <x:v>18</x:v>
      </x:c>
      <x:c r="K8426" s="266" t="n">
        <x:f>MOD(ROW()-ROW($I$46),MESCLUN_CAP+1)</x:f>
        <x:v>10</x:v>
      </x:c>
      <x:c r="L8426" s="266" t="n">
        <x:f>SUM(I8426:K8426)</x:f>
        <x:v>40</x:v>
      </x:c>
      <x:c r="M8426" s="267" t="n">
        <x:f>I8426*TOMATO_HOURS*WEEKS*(1+TOMATO_DIM)^I8426+J8426*CARROT_HOURS*WEEKS*(1+CARROT_DIM)^J8426+K8426*MESCLUN_HOURS*WEEKS*(1+MESCLUN_DIM)^K8426</x:f>
        <x:v>4741.240227769111</x:v>
      </x:c>
      <x:c r="N8426" s="267" t="n">
        <x:f>MAX(M8426-FARMER_HOURS,0)/TEMP_HOURS_PER_WORKER</x:f>
        <x:v>2.7925279359507713</x:v>
      </x:c>
      <x:c r="O8426" s="268" t="n">
        <x:f>I8426*TOMATO_PRICE+J8426*CARROT_PRICE+K8426*MESCLUN_PRICE</x:f>
        <x:v>170292</x:v>
      </x:c>
      <x:c r="P8426" s="268" t="n">
        <x:f>I8426*TOMATO_FERTILIZER+J8426*CARROT_FERTILIZER+K8426*MESCLUN_FERTILIZER</x:f>
        <x:v>27280</x:v>
      </x:c>
      <x:c r="Q8426" s="268" t="n">
        <x:f>MIN(M8426,FARMER_HOURS)*FARMER_RATE+MAX(M8426-FARMER_HOURS,0)*TEMP_RATE</x:f>
        <x:v>94813.19839876928</x:v>
      </x:c>
      <x:c r="R8426" s="268" t="n">
        <x:f>O8426-P8426-Q8426-FIXED_COST</x:f>
        <x:v>28198.80160123072</x:v>
      </x:c>
      <x:c r="S8426" s="139" t="str">
        <x:f>IF(AND(L8426&lt;=TOTAL_BED_CAP,N8426&lt;=TEMP_WORKER_CAP),"YES","NO")</x:f>
        <x:v>YES</x:v>
      </x:c>
      <x:c r="T8426" s="139" t="n">
        <x:f>IF(S8426="YES",R8426,-1E+99)</x:f>
        <x:v>28198.80160123072</x:v>
      </x:c>
    </x:row>
    <x:row r="8427">
      <x:c r="A8427" s="139"/>
      <x:c r="B8427" s="139"/>
      <x:c r="C8427" s="139"/>
      <x:c r="D8427" s="139"/>
      <x:c r="E8427" s="139"/>
      <x:c r="F8427" s="139"/>
      <x:c r="G8427" s="139"/>
      <x:c r="H8427" s="139"/>
      <x:c r="I8427" s="266" t="n">
        <x:f>INT((ROW()-ROW($I$46))/((CARROT_CAP+1)*(MESCLUN_CAP+1)))</x:f>
        <x:v>12</x:v>
      </x:c>
      <x:c r="J8427" s="266" t="n">
        <x:f>MOD(INT((ROW()-ROW($I$46))/(MESCLUN_CAP+1)),CARROT_CAP+1)</x:f>
        <x:v>18</x:v>
      </x:c>
      <x:c r="K8427" s="266" t="n">
        <x:f>MOD(ROW()-ROW($I$46),MESCLUN_CAP+1)</x:f>
        <x:v>11</x:v>
      </x:c>
      <x:c r="L8427" s="266" t="n">
        <x:f>SUM(I8427:K8427)</x:f>
        <x:v>41</x:v>
      </x:c>
      <x:c r="M8427" s="267" t="n">
        <x:f>I8427*TOMATO_HOURS*WEEKS*(1+TOMATO_DIM)^I8427+J8427*CARROT_HOURS*WEEKS*(1+CARROT_DIM)^J8427+K8427*MESCLUN_HOURS*WEEKS*(1+MESCLUN_DIM)^K8427</x:f>
        <x:v>4799.19834086255</x:v>
      </x:c>
      <x:c r="N8427" s="267" t="n">
        <x:f>MAX(M8427-FARMER_HOURS,0)/TEMP_HOURS_PER_WORKER</x:f>
        <x:v>2.832776625598993</x:v>
      </x:c>
      <x:c r="O8427" s="268" t="n">
        <x:f>I8427*TOMATO_PRICE+J8427*CARROT_PRICE+K8427*MESCLUN_PRICE</x:f>
        <x:v>172992</x:v>
      </x:c>
      <x:c r="P8427" s="268" t="n">
        <x:f>I8427*TOMATO_FERTILIZER+J8427*CARROT_FERTILIZER+K8427*MESCLUN_FERTILIZER</x:f>
        <x:v>28160</x:v>
      </x:c>
      <x:c r="Q8427" s="268" t="n">
        <x:f>MIN(M8427,FARMER_HOURS)*FARMER_RATE+MAX(M8427-FARMER_HOURS,0)*TEMP_RATE</x:f>
        <x:v>95819.41563997483</x:v>
      </x:c>
      <x:c r="R8427" s="268" t="n">
        <x:f>O8427-P8427-Q8427-FIXED_COST</x:f>
        <x:v>29012.58436002517</x:v>
      </x:c>
      <x:c r="S8427" s="139" t="str">
        <x:f>IF(AND(L8427&lt;=TOTAL_BED_CAP,N8427&lt;=TEMP_WORKER_CAP),"YES","NO")</x:f>
        <x:v>YES</x:v>
      </x:c>
      <x:c r="T8427" s="139" t="n">
        <x:f>IF(S8427="YES",R8427,-1E+99)</x:f>
        <x:v>29012.58436002517</x:v>
      </x:c>
    </x:row>
    <x:row r="8428">
      <x:c r="A8428" s="139"/>
      <x:c r="B8428" s="139"/>
      <x:c r="C8428" s="139"/>
      <x:c r="D8428" s="139"/>
      <x:c r="E8428" s="139"/>
      <x:c r="F8428" s="139"/>
      <x:c r="G8428" s="139"/>
      <x:c r="H8428" s="139"/>
      <x:c r="I8428" s="266" t="n">
        <x:f>INT((ROW()-ROW($I$46))/((CARROT_CAP+1)*(MESCLUN_CAP+1)))</x:f>
        <x:v>12</x:v>
      </x:c>
      <x:c r="J8428" s="266" t="n">
        <x:f>MOD(INT((ROW()-ROW($I$46))/(MESCLUN_CAP+1)),CARROT_CAP+1)</x:f>
        <x:v>18</x:v>
      </x:c>
      <x:c r="K8428" s="266" t="n">
        <x:f>MOD(ROW()-ROW($I$46),MESCLUN_CAP+1)</x:f>
        <x:v>12</x:v>
      </x:c>
      <x:c r="L8428" s="266" t="n">
        <x:f>SUM(I8428:K8428)</x:f>
        <x:v>42</x:v>
      </x:c>
      <x:c r="M8428" s="267" t="n">
        <x:f>I8428*TOMATO_HOURS*WEEKS*(1+TOMATO_DIM)^I8428+J8428*CARROT_HOURS*WEEKS*(1+CARROT_DIM)^J8428+K8428*MESCLUN_HOURS*WEEKS*(1+MESCLUN_DIM)^K8428</x:f>
        <x:v>4858.525793990614</x:v>
      </x:c>
      <x:c r="N8428" s="267" t="n">
        <x:f>MAX(M8428-FARMER_HOURS,0)/TEMP_HOURS_PER_WORKER</x:f>
        <x:v>2.873976245826815</x:v>
      </x:c>
      <x:c r="O8428" s="268" t="n">
        <x:f>I8428*TOMATO_PRICE+J8428*CARROT_PRICE+K8428*MESCLUN_PRICE</x:f>
        <x:v>175692</x:v>
      </x:c>
      <x:c r="P8428" s="268" t="n">
        <x:f>I8428*TOMATO_FERTILIZER+J8428*CARROT_FERTILIZER+K8428*MESCLUN_FERTILIZER</x:f>
        <x:v>29040</x:v>
      </x:c>
      <x:c r="Q8428" s="268" t="n">
        <x:f>MIN(M8428,FARMER_HOURS)*FARMER_RATE+MAX(M8428-FARMER_HOURS,0)*TEMP_RATE</x:f>
        <x:v>96849.40614567038</x:v>
      </x:c>
      <x:c r="R8428" s="268" t="n">
        <x:f>O8428-P8428-Q8428-FIXED_COST</x:f>
        <x:v>29802.59385432962</x:v>
      </x:c>
      <x:c r="S8428" s="139" t="str">
        <x:f>IF(AND(L8428&lt;=TOTAL_BED_CAP,N8428&lt;=TEMP_WORKER_CAP),"YES","NO")</x:f>
        <x:v>YES</x:v>
      </x:c>
      <x:c r="T8428" s="139" t="n">
        <x:f>IF(S8428="YES",R8428,-1E+99)</x:f>
        <x:v>29802.59385432962</x:v>
      </x:c>
    </x:row>
    <x:row r="8429">
      <x:c r="A8429" s="139"/>
      <x:c r="B8429" s="139"/>
      <x:c r="C8429" s="139"/>
      <x:c r="D8429" s="139"/>
      <x:c r="E8429" s="139"/>
      <x:c r="F8429" s="139"/>
      <x:c r="G8429" s="139"/>
      <x:c r="H8429" s="139"/>
      <x:c r="I8429" s="266" t="n">
        <x:f>INT((ROW()-ROW($I$46))/((CARROT_CAP+1)*(MESCLUN_CAP+1)))</x:f>
        <x:v>12</x:v>
      </x:c>
      <x:c r="J8429" s="266" t="n">
        <x:f>MOD(INT((ROW()-ROW($I$46))/(MESCLUN_CAP+1)),CARROT_CAP+1)</x:f>
        <x:v>18</x:v>
      </x:c>
      <x:c r="K8429" s="266" t="n">
        <x:f>MOD(ROW()-ROW($I$46),MESCLUN_CAP+1)</x:f>
        <x:v>13</x:v>
      </x:c>
      <x:c r="L8429" s="266" t="n">
        <x:f>SUM(I8429:K8429)</x:f>
        <x:v>43</x:v>
      </x:c>
      <x:c r="M8429" s="267" t="n">
        <x:f>I8429*TOMATO_HOURS*WEEKS*(1+TOMATO_DIM)^I8429+J8429*CARROT_HOURS*WEEKS*(1+CARROT_DIM)^J8429+K8429*MESCLUN_HOURS*WEEKS*(1+MESCLUN_DIM)^K8429</x:f>
        <x:v>4919.247764698998</x:v>
      </x:c>
      <x:c r="N8429" s="267" t="n">
        <x:f>MAX(M8429-FARMER_HOURS,0)/TEMP_HOURS_PER_WORKER</x:f>
        <x:v>2.916144281040971</x:v>
      </x:c>
      <x:c r="O8429" s="268" t="n">
        <x:f>I8429*TOMATO_PRICE+J8429*CARROT_PRICE+K8429*MESCLUN_PRICE</x:f>
        <x:v>178392</x:v>
      </x:c>
      <x:c r="P8429" s="268" t="n">
        <x:f>I8429*TOMATO_FERTILIZER+J8429*CARROT_FERTILIZER+K8429*MESCLUN_FERTILIZER</x:f>
        <x:v>29920</x:v>
      </x:c>
      <x:c r="Q8429" s="268" t="n">
        <x:f>MIN(M8429,FARMER_HOURS)*FARMER_RATE+MAX(M8429-FARMER_HOURS,0)*TEMP_RATE</x:f>
        <x:v>97903.60702602427</x:v>
      </x:c>
      <x:c r="R8429" s="268" t="n">
        <x:f>O8429-P8429-Q8429-FIXED_COST</x:f>
        <x:v>30568.39297397573</x:v>
      </x:c>
      <x:c r="S8429" s="139" t="str">
        <x:f>IF(AND(L8429&lt;=TOTAL_BED_CAP,N8429&lt;=TEMP_WORKER_CAP),"YES","NO")</x:f>
        <x:v>YES</x:v>
      </x:c>
      <x:c r="T8429" s="139" t="n">
        <x:f>IF(S8429="YES",R8429,-1E+99)</x:f>
        <x:v>30568.39297397573</x:v>
      </x:c>
    </x:row>
    <x:row r="8430">
      <x:c r="A8430" s="139"/>
      <x:c r="B8430" s="139"/>
      <x:c r="C8430" s="139"/>
      <x:c r="D8430" s="139"/>
      <x:c r="E8430" s="139"/>
      <x:c r="F8430" s="139"/>
      <x:c r="G8430" s="139"/>
      <x:c r="H8430" s="139"/>
      <x:c r="I8430" s="266" t="n">
        <x:f>INT((ROW()-ROW($I$46))/((CARROT_CAP+1)*(MESCLUN_CAP+1)))</x:f>
        <x:v>12</x:v>
      </x:c>
      <x:c r="J8430" s="266" t="n">
        <x:f>MOD(INT((ROW()-ROW($I$46))/(MESCLUN_CAP+1)),CARROT_CAP+1)</x:f>
        <x:v>18</x:v>
      </x:c>
      <x:c r="K8430" s="266" t="n">
        <x:f>MOD(ROW()-ROW($I$46),MESCLUN_CAP+1)</x:f>
        <x:v>14</x:v>
      </x:c>
      <x:c r="L8430" s="266" t="n">
        <x:f>SUM(I8430:K8430)</x:f>
        <x:v>44</x:v>
      </x:c>
      <x:c r="M8430" s="267" t="n">
        <x:f>I8430*TOMATO_HOURS*WEEKS*(1+TOMATO_DIM)^I8430+J8430*CARROT_HOURS*WEEKS*(1+CARROT_DIM)^J8430+K8430*MESCLUN_HOURS*WEEKS*(1+MESCLUN_DIM)^K8430</x:f>
        <x:v>4981.389846012659</x:v>
      </x:c>
      <x:c r="N8430" s="267" t="n">
        <x:f>MAX(M8430-FARMER_HOURS,0)/TEMP_HOURS_PER_WORKER</x:f>
        <x:v>2.959298504175458</x:v>
      </x:c>
      <x:c r="O8430" s="268" t="n">
        <x:f>I8430*TOMATO_PRICE+J8430*CARROT_PRICE+K8430*MESCLUN_PRICE</x:f>
        <x:v>181092</x:v>
      </x:c>
      <x:c r="P8430" s="268" t="n">
        <x:f>I8430*TOMATO_FERTILIZER+J8430*CARROT_FERTILIZER+K8430*MESCLUN_FERTILIZER</x:f>
        <x:v>30800</x:v>
      </x:c>
      <x:c r="Q8430" s="268" t="n">
        <x:f>MIN(M8430,FARMER_HOURS)*FARMER_RATE+MAX(M8430-FARMER_HOURS,0)*TEMP_RATE</x:f>
        <x:v>98982.46260438644</x:v>
      </x:c>
      <x:c r="R8430" s="268" t="n">
        <x:f>O8430-P8430-Q8430-FIXED_COST</x:f>
        <x:v>31309.53739561356</x:v>
      </x:c>
      <x:c r="S8430" s="139" t="str">
        <x:f>IF(AND(L8430&lt;=TOTAL_BED_CAP,N8430&lt;=TEMP_WORKER_CAP),"YES","NO")</x:f>
        <x:v>YES</x:v>
      </x:c>
      <x:c r="T8430" s="139" t="n">
        <x:f>IF(S8430="YES",R8430,-1E+99)</x:f>
        <x:v>31309.53739561356</x:v>
      </x:c>
    </x:row>
    <x:row r="8431">
      <x:c r="A8431" s="139"/>
      <x:c r="B8431" s="139"/>
      <x:c r="C8431" s="139"/>
      <x:c r="D8431" s="139"/>
      <x:c r="E8431" s="139"/>
      <x:c r="F8431" s="139"/>
      <x:c r="G8431" s="139"/>
      <x:c r="H8431" s="139"/>
      <x:c r="I8431" s="266" t="n">
        <x:f>INT((ROW()-ROW($I$46))/((CARROT_CAP+1)*(MESCLUN_CAP+1)))</x:f>
        <x:v>12</x:v>
      </x:c>
      <x:c r="J8431" s="266" t="n">
        <x:f>MOD(INT((ROW()-ROW($I$46))/(MESCLUN_CAP+1)),CARROT_CAP+1)</x:f>
        <x:v>18</x:v>
      </x:c>
      <x:c r="K8431" s="266" t="n">
        <x:f>MOD(ROW()-ROW($I$46),MESCLUN_CAP+1)</x:f>
        <x:v>15</x:v>
      </x:c>
      <x:c r="L8431" s="266" t="n">
        <x:f>SUM(I8431:K8431)</x:f>
        <x:v>45</x:v>
      </x:c>
      <x:c r="M8431" s="267" t="n">
        <x:f>I8431*TOMATO_HOURS*WEEKS*(1+TOMATO_DIM)^I8431+J8431*CARROT_HOURS*WEEKS*(1+CARROT_DIM)^J8431+K8431*MESCLUN_HOURS*WEEKS*(1+MESCLUN_DIM)^K8431</x:f>
        <x:v>5044.978052888806</x:v>
      </x:c>
      <x:c r="N8431" s="267" t="n">
        <x:f>MAX(M8431-FARMER_HOURS,0)/TEMP_HOURS_PER_WORKER</x:f>
        <x:v>3.003456981172782</x:v>
      </x:c>
      <x:c r="O8431" s="268" t="n">
        <x:f>I8431*TOMATO_PRICE+J8431*CARROT_PRICE+K8431*MESCLUN_PRICE</x:f>
        <x:v>183792</x:v>
      </x:c>
      <x:c r="P8431" s="268" t="n">
        <x:f>I8431*TOMATO_FERTILIZER+J8431*CARROT_FERTILIZER+K8431*MESCLUN_FERTILIZER</x:f>
        <x:v>31680</x:v>
      </x:c>
      <x:c r="Q8431" s="268" t="n">
        <x:f>MIN(M8431,FARMER_HOURS)*FARMER_RATE+MAX(M8431-FARMER_HOURS,0)*TEMP_RATE</x:f>
        <x:v>100086.42452931954</x:v>
      </x:c>
      <x:c r="R8431" s="268" t="n">
        <x:f>O8431-P8431-Q8431-FIXED_COST</x:f>
        <x:v>32025.57547068046</x:v>
      </x:c>
      <x:c r="S8431" s="139" t="str">
        <x:f>IF(AND(L8431&lt;=TOTAL_BED_CAP,N8431&lt;=TEMP_WORKER_CAP),"YES","NO")</x:f>
        <x:v>YES</x:v>
      </x:c>
      <x:c r="T8431" s="139" t="n">
        <x:f>IF(S8431="YES",R8431,-1E+99)</x:f>
        <x:v>32025.57547068046</x:v>
      </x:c>
    </x:row>
    <x:row r="8432">
      <x:c r="A8432" s="139"/>
      <x:c r="B8432" s="139"/>
      <x:c r="C8432" s="139"/>
      <x:c r="D8432" s="139"/>
      <x:c r="E8432" s="139"/>
      <x:c r="F8432" s="139"/>
      <x:c r="G8432" s="139"/>
      <x:c r="H8432" s="139"/>
      <x:c r="I8432" s="266" t="n">
        <x:f>INT((ROW()-ROW($I$46))/((CARROT_CAP+1)*(MESCLUN_CAP+1)))</x:f>
        <x:v>12</x:v>
      </x:c>
      <x:c r="J8432" s="266" t="n">
        <x:f>MOD(INT((ROW()-ROW($I$46))/(MESCLUN_CAP+1)),CARROT_CAP+1)</x:f>
        <x:v>18</x:v>
      </x:c>
      <x:c r="K8432" s="266" t="n">
        <x:f>MOD(ROW()-ROW($I$46),MESCLUN_CAP+1)</x:f>
        <x:v>16</x:v>
      </x:c>
      <x:c r="L8432" s="266" t="n">
        <x:f>SUM(I8432:K8432)</x:f>
        <x:v>46</x:v>
      </x:c>
      <x:c r="M8432" s="267" t="n">
        <x:f>I8432*TOMATO_HOURS*WEEKS*(1+TOMATO_DIM)^I8432+J8432*CARROT_HOURS*WEEKS*(1+CARROT_DIM)^J8432+K8432*MESCLUN_HOURS*WEEKS*(1+MESCLUN_DIM)^K8432</x:f>
        <x:v>5110.038828766295</x:v>
      </x:c>
      <x:c r="N8432" s="267" t="n">
        <x:f>MAX(M8432-FARMER_HOURS,0)/TEMP_HOURS_PER_WORKER</x:f>
        <x:v>3.0486380755321494</x:v>
      </x:c>
      <x:c r="O8432" s="268" t="n">
        <x:f>I8432*TOMATO_PRICE+J8432*CARROT_PRICE+K8432*MESCLUN_PRICE</x:f>
        <x:v>186492</x:v>
      </x:c>
      <x:c r="P8432" s="268" t="n">
        <x:f>I8432*TOMATO_FERTILIZER+J8432*CARROT_FERTILIZER+K8432*MESCLUN_FERTILIZER</x:f>
        <x:v>32560</x:v>
      </x:c>
      <x:c r="Q8432" s="268" t="n">
        <x:f>MIN(M8432,FARMER_HOURS)*FARMER_RATE+MAX(M8432-FARMER_HOURS,0)*TEMP_RATE</x:f>
        <x:v>101215.95188830374</x:v>
      </x:c>
      <x:c r="R8432" s="268" t="n">
        <x:f>O8432-P8432-Q8432-FIXED_COST</x:f>
        <x:v>32716.048111696262</x:v>
      </x:c>
      <x:c r="S8432" s="139" t="str">
        <x:f>IF(AND(L8432&lt;=TOTAL_BED_CAP,N8432&lt;=TEMP_WORKER_CAP),"YES","NO")</x:f>
        <x:v>YES</x:v>
      </x:c>
      <x:c r="T8432" s="139" t="n">
        <x:f>IF(S8432="YES",R8432,-1E+99)</x:f>
        <x:v>32716.048111696262</x:v>
      </x:c>
    </x:row>
    <x:row r="8433">
      <x:c r="A8433" s="139"/>
      <x:c r="B8433" s="139"/>
      <x:c r="C8433" s="139"/>
      <x:c r="D8433" s="139"/>
      <x:c r="E8433" s="139"/>
      <x:c r="F8433" s="139"/>
      <x:c r="G8433" s="139"/>
      <x:c r="H8433" s="139"/>
      <x:c r="I8433" s="266" t="n">
        <x:f>INT((ROW()-ROW($I$46))/((CARROT_CAP+1)*(MESCLUN_CAP+1)))</x:f>
        <x:v>12</x:v>
      </x:c>
      <x:c r="J8433" s="266" t="n">
        <x:f>MOD(INT((ROW()-ROW($I$46))/(MESCLUN_CAP+1)),CARROT_CAP+1)</x:f>
        <x:v>18</x:v>
      </x:c>
      <x:c r="K8433" s="266" t="n">
        <x:f>MOD(ROW()-ROW($I$46),MESCLUN_CAP+1)</x:f>
        <x:v>17</x:v>
      </x:c>
      <x:c r="L8433" s="266" t="n">
        <x:f>SUM(I8433:K8433)</x:f>
        <x:v>47</x:v>
      </x:c>
      <x:c r="M8433" s="267" t="n">
        <x:f>I8433*TOMATO_HOURS*WEEKS*(1+TOMATO_DIM)^I8433+J8433*CARROT_HOURS*WEEKS*(1+CARROT_DIM)^J8433+K8433*MESCLUN_HOURS*WEEKS*(1+MESCLUN_DIM)^K8433</x:f>
        <x:v>5176.599052212835</x:v>
      </x:c>
      <x:c r="N8433" s="267" t="n">
        <x:f>MAX(M8433-FARMER_HOURS,0)/TEMP_HOURS_PER_WORKER</x:f>
        <x:v>3.09486045292558</x:v>
      </x:c>
      <x:c r="O8433" s="268" t="n">
        <x:f>I8433*TOMATO_PRICE+J8433*CARROT_PRICE+K8433*MESCLUN_PRICE</x:f>
        <x:v>189192</x:v>
      </x:c>
      <x:c r="P8433" s="268" t="n">
        <x:f>I8433*TOMATO_FERTILIZER+J8433*CARROT_FERTILIZER+K8433*MESCLUN_FERTILIZER</x:f>
        <x:v>33440</x:v>
      </x:c>
      <x:c r="Q8433" s="268" t="n">
        <x:f>MIN(M8433,FARMER_HOURS)*FARMER_RATE+MAX(M8433-FARMER_HOURS,0)*TEMP_RATE</x:f>
        <x:v>102371.5113231395</x:v>
      </x:c>
      <x:c r="R8433" s="268" t="n">
        <x:f>O8433-P8433-Q8433-FIXED_COST</x:f>
        <x:v>33380.48867686051</x:v>
      </x:c>
      <x:c r="S8433" s="139" t="str">
        <x:f>IF(AND(L8433&lt;=TOTAL_BED_CAP,N8433&lt;=TEMP_WORKER_CAP),"YES","NO")</x:f>
        <x:v>YES</x:v>
      </x:c>
      <x:c r="T8433" s="139" t="n">
        <x:f>IF(S8433="YES",R8433,-1E+99)</x:f>
        <x:v>33380.48867686051</x:v>
      </x:c>
    </x:row>
    <x:row r="8434">
      <x:c r="A8434" s="139"/>
      <x:c r="B8434" s="139"/>
      <x:c r="C8434" s="139"/>
      <x:c r="D8434" s="139"/>
      <x:c r="E8434" s="139"/>
      <x:c r="F8434" s="139"/>
      <x:c r="G8434" s="139"/>
      <x:c r="H8434" s="139"/>
      <x:c r="I8434" s="266" t="n">
        <x:f>INT((ROW()-ROW($I$46))/((CARROT_CAP+1)*(MESCLUN_CAP+1)))</x:f>
        <x:v>12</x:v>
      </x:c>
      <x:c r="J8434" s="266" t="n">
        <x:f>MOD(INT((ROW()-ROW($I$46))/(MESCLUN_CAP+1)),CARROT_CAP+1)</x:f>
        <x:v>18</x:v>
      </x:c>
      <x:c r="K8434" s="266" t="n">
        <x:f>MOD(ROW()-ROW($I$46),MESCLUN_CAP+1)</x:f>
        <x:v>18</x:v>
      </x:c>
      <x:c r="L8434" s="266" t="n">
        <x:f>SUM(I8434:K8434)</x:f>
        <x:v>48</x:v>
      </x:c>
      <x:c r="M8434" s="267" t="n">
        <x:f>I8434*TOMATO_HOURS*WEEKS*(1+TOMATO_DIM)^I8434+J8434*CARROT_HOURS*WEEKS*(1+CARROT_DIM)^J8434+K8434*MESCLUN_HOURS*WEEKS*(1+MESCLUN_DIM)^K8434</x:f>
        <x:v>5244.686043671422</x:v>
      </x:c>
      <x:c r="N8434" s="267" t="n">
        <x:f>MAX(M8434-FARMER_HOURS,0)/TEMP_HOURS_PER_WORKER</x:f>
        <x:v>3.1421430858829322</x:v>
      </x:c>
      <x:c r="O8434" s="268" t="n">
        <x:f>I8434*TOMATO_PRICE+J8434*CARROT_PRICE+K8434*MESCLUN_PRICE</x:f>
        <x:v>191892</x:v>
      </x:c>
      <x:c r="P8434" s="268" t="n">
        <x:f>I8434*TOMATO_FERTILIZER+J8434*CARROT_FERTILIZER+K8434*MESCLUN_FERTILIZER</x:f>
        <x:v>34320</x:v>
      </x:c>
      <x:c r="Q8434" s="268" t="n">
        <x:f>MIN(M8434,FARMER_HOURS)*FARMER_RATE+MAX(M8434-FARMER_HOURS,0)*TEMP_RATE</x:f>
        <x:v>103553.5771470733</x:v>
      </x:c>
      <x:c r="R8434" s="268" t="n">
        <x:f>O8434-P8434-Q8434-FIXED_COST</x:f>
        <x:v>34018.4228529267</x:v>
      </x:c>
      <x:c r="S8434" s="139" t="str">
        <x:f>IF(AND(L8434&lt;=TOTAL_BED_CAP,N8434&lt;=TEMP_WORKER_CAP),"YES","NO")</x:f>
        <x:v>YES</x:v>
      </x:c>
      <x:c r="T8434" s="139" t="n">
        <x:f>IF(S8434="YES",R8434,-1E+99)</x:f>
        <x:v>34018.4228529267</x:v>
      </x:c>
    </x:row>
    <x:row r="8435">
      <x:c r="A8435" s="139"/>
      <x:c r="B8435" s="139"/>
      <x:c r="C8435" s="139"/>
      <x:c r="D8435" s="139"/>
      <x:c r="E8435" s="139"/>
      <x:c r="F8435" s="139"/>
      <x:c r="G8435" s="139"/>
      <x:c r="H8435" s="139"/>
      <x:c r="I8435" s="266" t="n">
        <x:f>INT((ROW()-ROW($I$46))/((CARROT_CAP+1)*(MESCLUN_CAP+1)))</x:f>
        <x:v>12</x:v>
      </x:c>
      <x:c r="J8435" s="266" t="n">
        <x:f>MOD(INT((ROW()-ROW($I$46))/(MESCLUN_CAP+1)),CARROT_CAP+1)</x:f>
        <x:v>18</x:v>
      </x:c>
      <x:c r="K8435" s="266" t="n">
        <x:f>MOD(ROW()-ROW($I$46),MESCLUN_CAP+1)</x:f>
        <x:v>19</x:v>
      </x:c>
      <x:c r="L8435" s="266" t="n">
        <x:f>SUM(I8435:K8435)</x:f>
        <x:v>49</x:v>
      </x:c>
      <x:c r="M8435" s="267" t="n">
        <x:f>I8435*TOMATO_HOURS*WEEKS*(1+TOMATO_DIM)^I8435+J8435*CARROT_HOURS*WEEKS*(1+CARROT_DIM)^J8435+K8435*MESCLUN_HOURS*WEEKS*(1+MESCLUN_DIM)^K8435</x:f>
        <x:v>5314.327572307444</x:v>
      </x:c>
      <x:c r="N8435" s="267" t="n">
        <x:f>MAX(M8435-FARMER_HOURS,0)/TEMP_HOURS_PER_WORKER</x:f>
        <x:v>3.190505258546836</x:v>
      </x:c>
      <x:c r="O8435" s="268" t="n">
        <x:f>I8435*TOMATO_PRICE+J8435*CARROT_PRICE+K8435*MESCLUN_PRICE</x:f>
        <x:v>194592</x:v>
      </x:c>
      <x:c r="P8435" s="268" t="n">
        <x:f>I8435*TOMATO_FERTILIZER+J8435*CARROT_FERTILIZER+K8435*MESCLUN_FERTILIZER</x:f>
        <x:v>35200</x:v>
      </x:c>
      <x:c r="Q8435" s="268" t="n">
        <x:f>MIN(M8435,FARMER_HOURS)*FARMER_RATE+MAX(M8435-FARMER_HOURS,0)*TEMP_RATE</x:f>
        <x:v>104762.6314636709</x:v>
      </x:c>
      <x:c r="R8435" s="268" t="n">
        <x:f>O8435-P8435-Q8435-FIXED_COST</x:f>
        <x:v>34629.3685363291</x:v>
      </x:c>
      <x:c r="S8435" s="139" t="str">
        <x:f>IF(AND(L8435&lt;=TOTAL_BED_CAP,N8435&lt;=TEMP_WORKER_CAP),"YES","NO")</x:f>
        <x:v>YES</x:v>
      </x:c>
      <x:c r="T8435" s="139" t="n">
        <x:f>IF(S8435="YES",R8435,-1E+99)</x:f>
        <x:v>34629.3685363291</x:v>
      </x:c>
    </x:row>
    <x:row r="8436">
      <x:c r="A8436" s="139"/>
      <x:c r="B8436" s="139"/>
      <x:c r="C8436" s="139"/>
      <x:c r="D8436" s="139"/>
      <x:c r="E8436" s="139"/>
      <x:c r="F8436" s="139"/>
      <x:c r="G8436" s="139"/>
      <x:c r="H8436" s="139"/>
      <x:c r="I8436" s="266" t="n">
        <x:f>INT((ROW()-ROW($I$46))/((CARROT_CAP+1)*(MESCLUN_CAP+1)))</x:f>
        <x:v>12</x:v>
      </x:c>
      <x:c r="J8436" s="266" t="n">
        <x:f>MOD(INT((ROW()-ROW($I$46))/(MESCLUN_CAP+1)),CARROT_CAP+1)</x:f>
        <x:v>18</x:v>
      </x:c>
      <x:c r="K8436" s="266" t="n">
        <x:f>MOD(ROW()-ROW($I$46),MESCLUN_CAP+1)</x:f>
        <x:v>20</x:v>
      </x:c>
      <x:c r="L8436" s="266" t="n">
        <x:f>SUM(I8436:K8436)</x:f>
        <x:v>50</x:v>
      </x:c>
      <x:c r="M8436" s="267" t="n">
        <x:f>I8436*TOMATO_HOURS*WEEKS*(1+TOMATO_DIM)^I8436+J8436*CARROT_HOURS*WEEKS*(1+CARROT_DIM)^J8436+K8436*MESCLUN_HOURS*WEEKS*(1+MESCLUN_DIM)^K8436</x:f>
        <x:v>5385.551862957921</x:v>
      </x:c>
      <x:c r="N8436" s="267" t="n">
        <x:f>MAX(M8436-FARMER_HOURS,0)/TEMP_HOURS_PER_WORKER</x:f>
        <x:v>3.2399665714985564</x:v>
      </x:c>
      <x:c r="O8436" s="268" t="n">
        <x:f>I8436*TOMATO_PRICE+J8436*CARROT_PRICE+K8436*MESCLUN_PRICE</x:f>
        <x:v>197292</x:v>
      </x:c>
      <x:c r="P8436" s="268" t="n">
        <x:f>I8436*TOMATO_FERTILIZER+J8436*CARROT_FERTILIZER+K8436*MESCLUN_FERTILIZER</x:f>
        <x:v>36080</x:v>
      </x:c>
      <x:c r="Q8436" s="268" t="n">
        <x:f>MIN(M8436,FARMER_HOURS)*FARMER_RATE+MAX(M8436-FARMER_HOURS,0)*TEMP_RATE</x:f>
        <x:v>105999.16428746391</x:v>
      </x:c>
      <x:c r="R8436" s="268" t="n">
        <x:f>O8436-P8436-Q8436-FIXED_COST</x:f>
        <x:v>35212.83571253609</x:v>
      </x:c>
      <x:c r="S8436" s="139" t="str">
        <x:f>IF(AND(L8436&lt;=TOTAL_BED_CAP,N8436&lt;=TEMP_WORKER_CAP),"YES","NO")</x:f>
        <x:v>YES</x:v>
      </x:c>
      <x:c r="T8436" s="139" t="n">
        <x:f>IF(S8436="YES",R8436,-1E+99)</x:f>
        <x:v>35212.83571253609</x:v>
      </x:c>
    </x:row>
    <x:row r="8437">
      <x:c r="A8437" s="139"/>
      <x:c r="B8437" s="139"/>
      <x:c r="C8437" s="139"/>
      <x:c r="D8437" s="139"/>
      <x:c r="E8437" s="139"/>
      <x:c r="F8437" s="139"/>
      <x:c r="G8437" s="139"/>
      <x:c r="H8437" s="139"/>
      <x:c r="I8437" s="266" t="n">
        <x:f>INT((ROW()-ROW($I$46))/((CARROT_CAP+1)*(MESCLUN_CAP+1)))</x:f>
        <x:v>12</x:v>
      </x:c>
      <x:c r="J8437" s="266" t="n">
        <x:f>MOD(INT((ROW()-ROW($I$46))/(MESCLUN_CAP+1)),CARROT_CAP+1)</x:f>
        <x:v>18</x:v>
      </x:c>
      <x:c r="K8437" s="266" t="n">
        <x:f>MOD(ROW()-ROW($I$46),MESCLUN_CAP+1)</x:f>
        <x:v>21</x:v>
      </x:c>
      <x:c r="L8437" s="266" t="n">
        <x:f>SUM(I8437:K8437)</x:f>
        <x:v>51</x:v>
      </x:c>
      <x:c r="M8437" s="267" t="n">
        <x:f>I8437*TOMATO_HOURS*WEEKS*(1+TOMATO_DIM)^I8437+J8437*CARROT_HOURS*WEEKS*(1+CARROT_DIM)^J8437+K8437*MESCLUN_HOURS*WEEKS*(1+MESCLUN_DIM)^K8437</x:f>
        <x:v>5458.387603184365</x:v>
      </x:c>
      <x:c r="N8437" s="267" t="n">
        <x:f>MAX(M8437-FARMER_HOURS,0)/TEMP_HOURS_PER_WORKER</x:f>
        <x:v>3.290546946655809</x:v>
      </x:c>
      <x:c r="O8437" s="268" t="n">
        <x:f>I8437*TOMATO_PRICE+J8437*CARROT_PRICE+K8437*MESCLUN_PRICE</x:f>
        <x:v>199992</x:v>
      </x:c>
      <x:c r="P8437" s="268" t="n">
        <x:f>I8437*TOMATO_FERTILIZER+J8437*CARROT_FERTILIZER+K8437*MESCLUN_FERTILIZER</x:f>
        <x:v>36960</x:v>
      </x:c>
      <x:c r="Q8437" s="268" t="n">
        <x:f>MIN(M8437,FARMER_HOURS)*FARMER_RATE+MAX(M8437-FARMER_HOURS,0)*TEMP_RATE</x:f>
        <x:v>107263.67366639522</x:v>
      </x:c>
      <x:c r="R8437" s="268" t="n">
        <x:f>O8437-P8437-Q8437-FIXED_COST</x:f>
        <x:v>35768.32633360478</x:v>
      </x:c>
      <x:c r="S8437" s="139" t="str">
        <x:f>IF(AND(L8437&lt;=TOTAL_BED_CAP,N8437&lt;=TEMP_WORKER_CAP),"YES","NO")</x:f>
        <x:v>YES</x:v>
      </x:c>
      <x:c r="T8437" s="139" t="n">
        <x:f>IF(S8437="YES",R8437,-1E+99)</x:f>
        <x:v>35768.32633360478</x:v>
      </x:c>
    </x:row>
    <x:row r="8438">
      <x:c r="A8438" s="139"/>
      <x:c r="B8438" s="139"/>
      <x:c r="C8438" s="139"/>
      <x:c r="D8438" s="139"/>
      <x:c r="E8438" s="139"/>
      <x:c r="F8438" s="139"/>
      <x:c r="G8438" s="139"/>
      <x:c r="H8438" s="139"/>
      <x:c r="I8438" s="266" t="n">
        <x:f>INT((ROW()-ROW($I$46))/((CARROT_CAP+1)*(MESCLUN_CAP+1)))</x:f>
        <x:v>12</x:v>
      </x:c>
      <x:c r="J8438" s="266" t="n">
        <x:f>MOD(INT((ROW()-ROW($I$46))/(MESCLUN_CAP+1)),CARROT_CAP+1)</x:f>
        <x:v>18</x:v>
      </x:c>
      <x:c r="K8438" s="266" t="n">
        <x:f>MOD(ROW()-ROW($I$46),MESCLUN_CAP+1)</x:f>
        <x:v>22</x:v>
      </x:c>
      <x:c r="L8438" s="266" t="n">
        <x:f>SUM(I8438:K8438)</x:f>
        <x:v>52</x:v>
      </x:c>
      <x:c r="M8438" s="267" t="n">
        <x:f>I8438*TOMATO_HOURS*WEEKS*(1+TOMATO_DIM)^I8438+J8438*CARROT_HOURS*WEEKS*(1+CARROT_DIM)^J8438+K8438*MESCLUN_HOURS*WEEKS*(1+MESCLUN_DIM)^K8438</x:f>
        <x:v>5532.863950430761</x:v>
      </x:c>
      <x:c r="N8438" s="267" t="n">
        <x:f>MAX(M8438-FARMER_HOURS,0)/TEMP_HOURS_PER_WORKER</x:f>
        <x:v>3.342266632243584</x:v>
      </x:c>
      <x:c r="O8438" s="268" t="n">
        <x:f>I8438*TOMATO_PRICE+J8438*CARROT_PRICE+K8438*MESCLUN_PRICE</x:f>
        <x:v>202692</x:v>
      </x:c>
      <x:c r="P8438" s="268" t="n">
        <x:f>I8438*TOMATO_FERTILIZER+J8438*CARROT_FERTILIZER+K8438*MESCLUN_FERTILIZER</x:f>
        <x:v>37840</x:v>
      </x:c>
      <x:c r="Q8438" s="268" t="n">
        <x:f>MIN(M8438,FARMER_HOURS)*FARMER_RATE+MAX(M8438-FARMER_HOURS,0)*TEMP_RATE</x:f>
        <x:v>108556.6658060896</x:v>
      </x:c>
      <x:c r="R8438" s="268" t="n">
        <x:f>O8438-P8438-Q8438-FIXED_COST</x:f>
        <x:v>36295.3341939104</x:v>
      </x:c>
      <x:c r="S8438" s="139" t="str">
        <x:f>IF(AND(L8438&lt;=TOTAL_BED_CAP,N8438&lt;=TEMP_WORKER_CAP),"YES","NO")</x:f>
        <x:v>YES</x:v>
      </x:c>
      <x:c r="T8438" s="139" t="n">
        <x:f>IF(S8438="YES",R8438,-1E+99)</x:f>
        <x:v>36295.3341939104</x:v>
      </x:c>
    </x:row>
    <x:row r="8439">
      <x:c r="A8439" s="139"/>
      <x:c r="B8439" s="139"/>
      <x:c r="C8439" s="139"/>
      <x:c r="D8439" s="139"/>
      <x:c r="E8439" s="139"/>
      <x:c r="F8439" s="139"/>
      <x:c r="G8439" s="139"/>
      <x:c r="H8439" s="139"/>
      <x:c r="I8439" s="266" t="n">
        <x:f>INT((ROW()-ROW($I$46))/((CARROT_CAP+1)*(MESCLUN_CAP+1)))</x:f>
        <x:v>12</x:v>
      </x:c>
      <x:c r="J8439" s="266" t="n">
        <x:f>MOD(INT((ROW()-ROW($I$46))/(MESCLUN_CAP+1)),CARROT_CAP+1)</x:f>
        <x:v>18</x:v>
      </x:c>
      <x:c r="K8439" s="266" t="n">
        <x:f>MOD(ROW()-ROW($I$46),MESCLUN_CAP+1)</x:f>
        <x:v>23</x:v>
      </x:c>
      <x:c r="L8439" s="266" t="n">
        <x:f>SUM(I8439:K8439)</x:f>
        <x:v>53</x:v>
      </x:c>
      <x:c r="M8439" s="267" t="n">
        <x:f>I8439*TOMATO_HOURS*WEEKS*(1+TOMATO_DIM)^I8439+J8439*CARROT_HOURS*WEEKS*(1+CARROT_DIM)^J8439+K8439*MESCLUN_HOURS*WEEKS*(1+MESCLUN_DIM)^K8439</x:f>
        <x:v>5609.010539288198</x:v>
      </x:c>
      <x:c r="N8439" s="267" t="n">
        <x:f>MAX(M8439-FARMER_HOURS,0)/TEMP_HOURS_PER_WORKER</x:f>
        <x:v>3.3951462078390264</x:v>
      </x:c>
      <x:c r="O8439" s="268" t="n">
        <x:f>I8439*TOMATO_PRICE+J8439*CARROT_PRICE+K8439*MESCLUN_PRICE</x:f>
        <x:v>205392</x:v>
      </x:c>
      <x:c r="P8439" s="268" t="n">
        <x:f>I8439*TOMATO_FERTILIZER+J8439*CARROT_FERTILIZER+K8439*MESCLUN_FERTILIZER</x:f>
        <x:v>38720</x:v>
      </x:c>
      <x:c r="Q8439" s="268" t="n">
        <x:f>MIN(M8439,FARMER_HOURS)*FARMER_RATE+MAX(M8439-FARMER_HOURS,0)*TEMP_RATE</x:f>
        <x:v>109878.65519597566</x:v>
      </x:c>
      <x:c r="R8439" s="268" t="n">
        <x:f>O8439-P8439-Q8439-FIXED_COST</x:f>
        <x:v>36793.34480402434</x:v>
      </x:c>
      <x:c r="S8439" s="139" t="str">
        <x:f>IF(AND(L8439&lt;=TOTAL_BED_CAP,N8439&lt;=TEMP_WORKER_CAP),"YES","NO")</x:f>
        <x:v>YES</x:v>
      </x:c>
      <x:c r="T8439" s="139" t="n">
        <x:f>IF(S8439="YES",R8439,-1E+99)</x:f>
        <x:v>36793.34480402434</x:v>
      </x:c>
    </x:row>
    <x:row r="8440">
      <x:c r="A8440" s="139"/>
      <x:c r="B8440" s="139"/>
      <x:c r="C8440" s="139"/>
      <x:c r="D8440" s="139"/>
      <x:c r="E8440" s="139"/>
      <x:c r="F8440" s="139"/>
      <x:c r="G8440" s="139"/>
      <x:c r="H8440" s="139"/>
      <x:c r="I8440" s="266" t="n">
        <x:f>INT((ROW()-ROW($I$46))/((CARROT_CAP+1)*(MESCLUN_CAP+1)))</x:f>
        <x:v>12</x:v>
      </x:c>
      <x:c r="J8440" s="266" t="n">
        <x:f>MOD(INT((ROW()-ROW($I$46))/(MESCLUN_CAP+1)),CARROT_CAP+1)</x:f>
        <x:v>18</x:v>
      </x:c>
      <x:c r="K8440" s="266" t="n">
        <x:f>MOD(ROW()-ROW($I$46),MESCLUN_CAP+1)</x:f>
        <x:v>24</x:v>
      </x:c>
      <x:c r="L8440" s="266" t="n">
        <x:f>SUM(I8440:K8440)</x:f>
        <x:v>54</x:v>
      </x:c>
      <x:c r="M8440" s="267" t="n">
        <x:f>I8440*TOMATO_HOURS*WEEKS*(1+TOMATO_DIM)^I8440+J8440*CARROT_HOURS*WEEKS*(1+CARROT_DIM)^J8440+K8440*MESCLUN_HOURS*WEEKS*(1+MESCLUN_DIM)^K8440</x:f>
        <x:v>5686.857488867693</x:v>
      </x:c>
      <x:c r="N8440" s="267" t="n">
        <x:f>MAX(M8440-FARMER_HOURS,0)/TEMP_HOURS_PER_WORKER</x:f>
        <x:v>3.4492065894914536</x:v>
      </x:c>
      <x:c r="O8440" s="268" t="n">
        <x:f>I8440*TOMATO_PRICE+J8440*CARROT_PRICE+K8440*MESCLUN_PRICE</x:f>
        <x:v>208092</x:v>
      </x:c>
      <x:c r="P8440" s="268" t="n">
        <x:f>I8440*TOMATO_FERTILIZER+J8440*CARROT_FERTILIZER+K8440*MESCLUN_FERTILIZER</x:f>
        <x:v>39600</x:v>
      </x:c>
      <x:c r="Q8440" s="268" t="n">
        <x:f>MIN(M8440,FARMER_HOURS)*FARMER_RATE+MAX(M8440-FARMER_HOURS,0)*TEMP_RATE</x:f>
        <x:v>111230.16473728634</x:v>
      </x:c>
      <x:c r="R8440" s="268" t="n">
        <x:f>O8440-P8440-Q8440-FIXED_COST</x:f>
        <x:v>37261.83526271366</x:v>
      </x:c>
      <x:c r="S8440" s="139" t="str">
        <x:f>IF(AND(L8440&lt;=TOTAL_BED_CAP,N8440&lt;=TEMP_WORKER_CAP),"YES","NO")</x:f>
        <x:v>YES</x:v>
      </x:c>
      <x:c r="T8440" s="139" t="n">
        <x:f>IF(S8440="YES",R8440,-1E+99)</x:f>
        <x:v>37261.83526271366</x:v>
      </x:c>
    </x:row>
    <x:row r="8441">
      <x:c r="A8441" s="139"/>
      <x:c r="B8441" s="139"/>
      <x:c r="C8441" s="139"/>
      <x:c r="D8441" s="139"/>
      <x:c r="E8441" s="139"/>
      <x:c r="F8441" s="139"/>
      <x:c r="G8441" s="139"/>
      <x:c r="H8441" s="139"/>
      <x:c r="I8441" s="266" t="n">
        <x:f>INT((ROW()-ROW($I$46))/((CARROT_CAP+1)*(MESCLUN_CAP+1)))</x:f>
        <x:v>12</x:v>
      </x:c>
      <x:c r="J8441" s="266" t="n">
        <x:f>MOD(INT((ROW()-ROW($I$46))/(MESCLUN_CAP+1)),CARROT_CAP+1)</x:f>
        <x:v>18</x:v>
      </x:c>
      <x:c r="K8441" s="266" t="n">
        <x:f>MOD(ROW()-ROW($I$46),MESCLUN_CAP+1)</x:f>
        <x:v>25</x:v>
      </x:c>
      <x:c r="L8441" s="266" t="n">
        <x:f>SUM(I8441:K8441)</x:f>
        <x:v>55</x:v>
      </x:c>
      <x:c r="M8441" s="267" t="n">
        <x:f>I8441*TOMATO_HOURS*WEEKS*(1+TOMATO_DIM)^I8441+J8441*CARROT_HOURS*WEEKS*(1+CARROT_DIM)^J8441+K8441*MESCLUN_HOURS*WEEKS*(1+MESCLUN_DIM)^K8441</x:f>
        <x:v>5766.435410282791</x:v>
      </x:c>
      <x:c r="N8441" s="267" t="n">
        <x:f>MAX(M8441-FARMER_HOURS,0)/TEMP_HOURS_PER_WORKER</x:f>
        <x:v>3.5044690349186047</x:v>
      </x:c>
      <x:c r="O8441" s="268" t="n">
        <x:f>I8441*TOMATO_PRICE+J8441*CARROT_PRICE+K8441*MESCLUN_PRICE</x:f>
        <x:v>210792</x:v>
      </x:c>
      <x:c r="P8441" s="268" t="n">
        <x:f>I8441*TOMATO_FERTILIZER+J8441*CARROT_FERTILIZER+K8441*MESCLUN_FERTILIZER</x:f>
        <x:v>40480</x:v>
      </x:c>
      <x:c r="Q8441" s="268" t="n">
        <x:f>MIN(M8441,FARMER_HOURS)*FARMER_RATE+MAX(M8441-FARMER_HOURS,0)*TEMP_RATE</x:f>
        <x:v>112611.72587296512</x:v>
      </x:c>
      <x:c r="R8441" s="268" t="n">
        <x:f>O8441-P8441-Q8441-FIXED_COST</x:f>
        <x:v>37700.27412703488</x:v>
      </x:c>
      <x:c r="S8441" s="139" t="str">
        <x:f>IF(AND(L8441&lt;=TOTAL_BED_CAP,N8441&lt;=TEMP_WORKER_CAP),"YES","NO")</x:f>
        <x:v>YES</x:v>
      </x:c>
      <x:c r="T8441" s="139" t="n">
        <x:f>IF(S8441="YES",R8441,-1E+99)</x:f>
        <x:v>37700.27412703488</x:v>
      </x:c>
    </x:row>
    <x:row r="8442">
      <x:c r="A8442" s="139"/>
      <x:c r="B8442" s="139"/>
      <x:c r="C8442" s="139"/>
      <x:c r="D8442" s="139"/>
      <x:c r="E8442" s="139"/>
      <x:c r="F8442" s="139"/>
      <x:c r="G8442" s="139"/>
      <x:c r="H8442" s="139"/>
      <x:c r="I8442" s="266" t="n">
        <x:f>INT((ROW()-ROW($I$46))/((CARROT_CAP+1)*(MESCLUN_CAP+1)))</x:f>
        <x:v>12</x:v>
      </x:c>
      <x:c r="J8442" s="266" t="n">
        <x:f>MOD(INT((ROW()-ROW($I$46))/(MESCLUN_CAP+1)),CARROT_CAP+1)</x:f>
        <x:v>18</x:v>
      </x:c>
      <x:c r="K8442" s="266" t="n">
        <x:f>MOD(ROW()-ROW($I$46),MESCLUN_CAP+1)</x:f>
        <x:v>26</x:v>
      </x:c>
      <x:c r="L8442" s="266" t="n">
        <x:f>SUM(I8442:K8442)</x:f>
        <x:v>56</x:v>
      </x:c>
      <x:c r="M8442" s="267" t="n">
        <x:f>I8442*TOMATO_HOURS*WEEKS*(1+TOMATO_DIM)^I8442+J8442*CARROT_HOURS*WEEKS*(1+CARROT_DIM)^J8442+K8442*MESCLUN_HOURS*WEEKS*(1+MESCLUN_DIM)^K8442</x:f>
        <x:v>5847.775414243508</x:v>
      </x:c>
      <x:c r="N8442" s="267" t="n">
        <x:f>MAX(M8442-FARMER_HOURS,0)/TEMP_HOURS_PER_WORKER</x:f>
        <x:v>3.560955148780214</x:v>
      </x:c>
      <x:c r="O8442" s="268" t="n">
        <x:f>I8442*TOMATO_PRICE+J8442*CARROT_PRICE+K8442*MESCLUN_PRICE</x:f>
        <x:v>213492</x:v>
      </x:c>
      <x:c r="P8442" s="268" t="n">
        <x:f>I8442*TOMATO_FERTILIZER+J8442*CARROT_FERTILIZER+K8442*MESCLUN_FERTILIZER</x:f>
        <x:v>41360</x:v>
      </x:c>
      <x:c r="Q8442" s="268" t="n">
        <x:f>MIN(M8442,FARMER_HOURS)*FARMER_RATE+MAX(M8442-FARMER_HOURS,0)*TEMP_RATE</x:f>
        <x:v>114023.87871950534</x:v>
      </x:c>
      <x:c r="R8442" s="268" t="n">
        <x:f>O8442-P8442-Q8442-FIXED_COST</x:f>
        <x:v>38108.121280494655</x:v>
      </x:c>
      <x:c r="S8442" s="139" t="str">
        <x:f>IF(AND(L8442&lt;=TOTAL_BED_CAP,N8442&lt;=TEMP_WORKER_CAP),"YES","NO")</x:f>
        <x:v>YES</x:v>
      </x:c>
      <x:c r="T8442" s="139" t="n">
        <x:f>IF(S8442="YES",R8442,-1E+99)</x:f>
        <x:v>38108.121280494655</x:v>
      </x:c>
    </x:row>
    <x:row r="8443">
      <x:c r="A8443" s="139"/>
      <x:c r="B8443" s="139"/>
      <x:c r="C8443" s="139"/>
      <x:c r="D8443" s="139"/>
      <x:c r="E8443" s="139"/>
      <x:c r="F8443" s="139"/>
      <x:c r="G8443" s="139"/>
      <x:c r="H8443" s="139"/>
      <x:c r="I8443" s="266" t="n">
        <x:f>INT((ROW()-ROW($I$46))/((CARROT_CAP+1)*(MESCLUN_CAP+1)))</x:f>
        <x:v>12</x:v>
      </x:c>
      <x:c r="J8443" s="266" t="n">
        <x:f>MOD(INT((ROW()-ROW($I$46))/(MESCLUN_CAP+1)),CARROT_CAP+1)</x:f>
        <x:v>18</x:v>
      </x:c>
      <x:c r="K8443" s="266" t="n">
        <x:f>MOD(ROW()-ROW($I$46),MESCLUN_CAP+1)</x:f>
        <x:v>27</x:v>
      </x:c>
      <x:c r="L8443" s="266" t="n">
        <x:f>SUM(I8443:K8443)</x:f>
        <x:v>57</x:v>
      </x:c>
      <x:c r="M8443" s="267" t="n">
        <x:f>I8443*TOMATO_HOURS*WEEKS*(1+TOMATO_DIM)^I8443+J8443*CARROT_HOURS*WEEKS*(1+CARROT_DIM)^J8443+K8443*MESCLUN_HOURS*WEEKS*(1+MESCLUN_DIM)^K8443</x:f>
        <x:v>5930.909118763266</x:v>
      </x:c>
      <x:c r="N8443" s="267" t="n">
        <x:f>MAX(M8443-FARMER_HOURS,0)/TEMP_HOURS_PER_WORKER</x:f>
        <x:v>3.618686888030046</x:v>
      </x:c>
      <x:c r="O8443" s="268" t="n">
        <x:f>I8443*TOMATO_PRICE+J8443*CARROT_PRICE+K8443*MESCLUN_PRICE</x:f>
        <x:v>216192</x:v>
      </x:c>
      <x:c r="P8443" s="268" t="n">
        <x:f>I8443*TOMATO_FERTILIZER+J8443*CARROT_FERTILIZER+K8443*MESCLUN_FERTILIZER</x:f>
        <x:v>42240</x:v>
      </x:c>
      <x:c r="Q8443" s="268" t="n">
        <x:f>MIN(M8443,FARMER_HOURS)*FARMER_RATE+MAX(M8443-FARMER_HOURS,0)*TEMP_RATE</x:f>
        <x:v>115467.17220075114</x:v>
      </x:c>
      <x:c r="R8443" s="268" t="n">
        <x:f>O8443-P8443-Q8443-FIXED_COST</x:f>
        <x:v>38484.82779924886</x:v>
      </x:c>
      <x:c r="S8443" s="139" t="str">
        <x:f>IF(AND(L8443&lt;=TOTAL_BED_CAP,N8443&lt;=TEMP_WORKER_CAP),"YES","NO")</x:f>
        <x:v>YES</x:v>
      </x:c>
      <x:c r="T8443" s="139" t="n">
        <x:f>IF(S8443="YES",R8443,-1E+99)</x:f>
        <x:v>38484.82779924886</x:v>
      </x:c>
    </x:row>
    <x:row r="8444">
      <x:c r="A8444" s="139"/>
      <x:c r="B8444" s="139"/>
      <x:c r="C8444" s="139"/>
      <x:c r="D8444" s="139"/>
      <x:c r="E8444" s="139"/>
      <x:c r="F8444" s="139"/>
      <x:c r="G8444" s="139"/>
      <x:c r="H8444" s="139"/>
      <x:c r="I8444" s="266" t="n">
        <x:f>INT((ROW()-ROW($I$46))/((CARROT_CAP+1)*(MESCLUN_CAP+1)))</x:f>
        <x:v>12</x:v>
      </x:c>
      <x:c r="J8444" s="266" t="n">
        <x:f>MOD(INT((ROW()-ROW($I$46))/(MESCLUN_CAP+1)),CARROT_CAP+1)</x:f>
        <x:v>18</x:v>
      </x:c>
      <x:c r="K8444" s="266" t="n">
        <x:f>MOD(ROW()-ROW($I$46),MESCLUN_CAP+1)</x:f>
        <x:v>28</x:v>
      </x:c>
      <x:c r="L8444" s="266" t="n">
        <x:f>SUM(I8444:K8444)</x:f>
        <x:v>58</x:v>
      </x:c>
      <x:c r="M8444" s="267" t="n">
        <x:f>I8444*TOMATO_HOURS*WEEKS*(1+TOMATO_DIM)^I8444+J8444*CARROT_HOURS*WEEKS*(1+CARROT_DIM)^J8444+K8444*MESCLUN_HOURS*WEEKS*(1+MESCLUN_DIM)^K8444</x:f>
        <x:v>6015.868656980419</x:v>
      </x:c>
      <x:c r="N8444" s="267" t="n">
        <x:f>MAX(M8444-FARMER_HOURS,0)/TEMP_HOURS_PER_WORKER</x:f>
        <x:v>3.677686567347513</x:v>
      </x:c>
      <x:c r="O8444" s="268" t="n">
        <x:f>I8444*TOMATO_PRICE+J8444*CARROT_PRICE+K8444*MESCLUN_PRICE</x:f>
        <x:v>218892</x:v>
      </x:c>
      <x:c r="P8444" s="268" t="n">
        <x:f>I8444*TOMATO_FERTILIZER+J8444*CARROT_FERTILIZER+K8444*MESCLUN_FERTILIZER</x:f>
        <x:v>43120</x:v>
      </x:c>
      <x:c r="Q8444" s="268" t="n">
        <x:f>MIN(M8444,FARMER_HOURS)*FARMER_RATE+MAX(M8444-FARMER_HOURS,0)*TEMP_RATE</x:f>
        <x:v>116942.16418368783</x:v>
      </x:c>
      <x:c r="R8444" s="268" t="n">
        <x:f>O8444-P8444-Q8444-FIXED_COST</x:f>
        <x:v>38829.835816312174</x:v>
      </x:c>
      <x:c r="S8444" s="139" t="str">
        <x:f>IF(AND(L8444&lt;=TOTAL_BED_CAP,N8444&lt;=TEMP_WORKER_CAP),"YES","NO")</x:f>
        <x:v>YES</x:v>
      </x:c>
      <x:c r="T8444" s="139" t="n">
        <x:f>IF(S8444="YES",R8444,-1E+99)</x:f>
        <x:v>38829.835816312174</x:v>
      </x:c>
    </x:row>
    <x:row r="8445">
      <x:c r="A8445" s="139"/>
      <x:c r="B8445" s="139"/>
      <x:c r="C8445" s="139"/>
      <x:c r="D8445" s="139"/>
      <x:c r="E8445" s="139"/>
      <x:c r="F8445" s="139"/>
      <x:c r="G8445" s="139"/>
      <x:c r="H8445" s="139"/>
      <x:c r="I8445" s="266" t="n">
        <x:f>INT((ROW()-ROW($I$46))/((CARROT_CAP+1)*(MESCLUN_CAP+1)))</x:f>
        <x:v>12</x:v>
      </x:c>
      <x:c r="J8445" s="266" t="n">
        <x:f>MOD(INT((ROW()-ROW($I$46))/(MESCLUN_CAP+1)),CARROT_CAP+1)</x:f>
        <x:v>18</x:v>
      </x:c>
      <x:c r="K8445" s="266" t="n">
        <x:f>MOD(ROW()-ROW($I$46),MESCLUN_CAP+1)</x:f>
        <x:v>29</x:v>
      </x:c>
      <x:c r="L8445" s="266" t="n">
        <x:f>SUM(I8445:K8445)</x:f>
        <x:v>59</x:v>
      </x:c>
      <x:c r="M8445" s="267" t="n">
        <x:f>I8445*TOMATO_HOURS*WEEKS*(1+TOMATO_DIM)^I8445+J8445*CARROT_HOURS*WEEKS*(1+CARROT_DIM)^J8445+K8445*MESCLUN_HOURS*WEEKS*(1+MESCLUN_DIM)^K8445</x:f>
        <x:v>6102.686685096072</x:v>
      </x:c>
      <x:c r="N8445" s="267" t="n">
        <x:f>MAX(M8445-FARMER_HOURS,0)/TEMP_HOURS_PER_WORKER</x:f>
        <x:v>3.7379768646500504</x:v>
      </x:c>
      <x:c r="O8445" s="268" t="n">
        <x:f>I8445*TOMATO_PRICE+J8445*CARROT_PRICE+K8445*MESCLUN_PRICE</x:f>
        <x:v>221592</x:v>
      </x:c>
      <x:c r="P8445" s="268" t="n">
        <x:f>I8445*TOMATO_FERTILIZER+J8445*CARROT_FERTILIZER+K8445*MESCLUN_FERTILIZER</x:f>
        <x:v>44000</x:v>
      </x:c>
      <x:c r="Q8445" s="268" t="n">
        <x:f>MIN(M8445,FARMER_HOURS)*FARMER_RATE+MAX(M8445-FARMER_HOURS,0)*TEMP_RATE</x:f>
        <x:v>118449.42161625126</x:v>
      </x:c>
      <x:c r="R8445" s="268" t="n">
        <x:f>O8445-P8445-Q8445-FIXED_COST</x:f>
        <x:v>39142.57838374874</x:v>
      </x:c>
      <x:c r="S8445" s="139" t="str">
        <x:f>IF(AND(L8445&lt;=TOTAL_BED_CAP,N8445&lt;=TEMP_WORKER_CAP),"YES","NO")</x:f>
        <x:v>YES</x:v>
      </x:c>
      <x:c r="T8445" s="139" t="n">
        <x:f>IF(S8445="YES",R8445,-1E+99)</x:f>
        <x:v>39142.57838374874</x:v>
      </x:c>
    </x:row>
    <x:row r="8446">
      <x:c r="A8446" s="139"/>
      <x:c r="B8446" s="139"/>
      <x:c r="C8446" s="139"/>
      <x:c r="D8446" s="139"/>
      <x:c r="E8446" s="139"/>
      <x:c r="F8446" s="139"/>
      <x:c r="G8446" s="139"/>
      <x:c r="H8446" s="139"/>
      <x:c r="I8446" s="266" t="n">
        <x:f>INT((ROW()-ROW($I$46))/((CARROT_CAP+1)*(MESCLUN_CAP+1)))</x:f>
        <x:v>12</x:v>
      </x:c>
      <x:c r="J8446" s="266" t="n">
        <x:f>MOD(INT((ROW()-ROW($I$46))/(MESCLUN_CAP+1)),CARROT_CAP+1)</x:f>
        <x:v>18</x:v>
      </x:c>
      <x:c r="K8446" s="266" t="n">
        <x:f>MOD(ROW()-ROW($I$46),MESCLUN_CAP+1)</x:f>
        <x:v>30</x:v>
      </x:c>
      <x:c r="L8446" s="266" t="n">
        <x:f>SUM(I8446:K8446)</x:f>
        <x:v>60</x:v>
      </x:c>
      <x:c r="M8446" s="267" t="n">
        <x:f>I8446*TOMATO_HOURS*WEEKS*(1+TOMATO_DIM)^I8446+J8446*CARROT_HOURS*WEEKS*(1+CARROT_DIM)^J8446+K8446*MESCLUN_HOURS*WEEKS*(1+MESCLUN_DIM)^K8446</x:f>
        <x:v>6191.396390429842</x:v>
      </x:c>
      <x:c r="N8446" s="267" t="n">
        <x:f>MAX(M8446-FARMER_HOURS,0)/TEMP_HOURS_PER_WORKER</x:f>
        <x:v>3.79958082668739</x:v>
      </x:c>
      <x:c r="O8446" s="268" t="n">
        <x:f>I8446*TOMATO_PRICE+J8446*CARROT_PRICE+K8446*MESCLUN_PRICE</x:f>
        <x:v>224292</x:v>
      </x:c>
      <x:c r="P8446" s="268" t="n">
        <x:f>I8446*TOMATO_FERTILIZER+J8446*CARROT_FERTILIZER+K8446*MESCLUN_FERTILIZER</x:f>
        <x:v>44880</x:v>
      </x:c>
      <x:c r="Q8446" s="268" t="n">
        <x:f>MIN(M8446,FARMER_HOURS)*FARMER_RATE+MAX(M8446-FARMER_HOURS,0)*TEMP_RATE</x:f>
        <x:v>119989.52066718476</x:v>
      </x:c>
      <x:c r="R8446" s="268" t="n">
        <x:f>O8446-P8446-Q8446-FIXED_COST</x:f>
        <x:v>39422.479332815245</x:v>
      </x:c>
      <x:c r="S8446" s="139" t="str">
        <x:f>IF(AND(L8446&lt;=TOTAL_BED_CAP,N8446&lt;=TEMP_WORKER_CAP),"YES","NO")</x:f>
        <x:v>YES</x:v>
      </x:c>
      <x:c r="T8446" s="139" t="n">
        <x:f>IF(S8446="YES",R8446,-1E+99)</x:f>
        <x:v>39422.479332815245</x:v>
      </x:c>
    </x:row>
    <x:row r="8447">
      <x:c r="A8447" s="139"/>
      <x:c r="B8447" s="139"/>
      <x:c r="C8447" s="139"/>
      <x:c r="D8447" s="139"/>
      <x:c r="E8447" s="139"/>
      <x:c r="F8447" s="139"/>
      <x:c r="G8447" s="139"/>
      <x:c r="H8447" s="139"/>
      <x:c r="I8447" s="266" t="n">
        <x:f>INT((ROW()-ROW($I$46))/((CARROT_CAP+1)*(MESCLUN_CAP+1)))</x:f>
        <x:v>12</x:v>
      </x:c>
      <x:c r="J8447" s="266" t="n">
        <x:f>MOD(INT((ROW()-ROW($I$46))/(MESCLUN_CAP+1)),CARROT_CAP+1)</x:f>
        <x:v>19</x:v>
      </x:c>
      <x:c r="K8447" s="266" t="n">
        <x:f>MOD(ROW()-ROW($I$46),MESCLUN_CAP+1)</x:f>
        <x:v>0</x:v>
      </x:c>
      <x:c r="L8447" s="266" t="n">
        <x:f>SUM(I8447:K8447)</x:f>
        <x:v>31</x:v>
      </x:c>
      <x:c r="M8447" s="267" t="n">
        <x:f>I8447*TOMATO_HOURS*WEEKS*(1+TOMATO_DIM)^I8447+J8447*CARROT_HOURS*WEEKS*(1+CARROT_DIM)^J8447+K8447*MESCLUN_HOURS*WEEKS*(1+MESCLUN_DIM)^K8447</x:f>
        <x:v>4300.733252678708</x:v>
      </x:c>
      <x:c r="N8447" s="267" t="n">
        <x:f>MAX(M8447-FARMER_HOURS,0)/TEMP_HOURS_PER_WORKER</x:f>
        <x:v>2.4866203143602137</x:v>
      </x:c>
      <x:c r="O8447" s="268" t="n">
        <x:f>I8447*TOMATO_PRICE+J8447*CARROT_PRICE+K8447*MESCLUN_PRICE</x:f>
        <x:v>145386</x:v>
      </x:c>
      <x:c r="P8447" s="268" t="n">
        <x:f>I8447*TOMATO_FERTILIZER+J8447*CARROT_FERTILIZER+K8447*MESCLUN_FERTILIZER</x:f>
        <x:v>18920</x:v>
      </x:c>
      <x:c r="Q8447" s="268" t="n">
        <x:f>MIN(M8447,FARMER_HOURS)*FARMER_RATE+MAX(M8447-FARMER_HOURS,0)*TEMP_RATE</x:f>
        <x:v>87165.50785900533</x:v>
      </x:c>
      <x:c r="R8447" s="268" t="n">
        <x:f>O8447-P8447-Q8447-FIXED_COST</x:f>
        <x:v>19300.49214099467</x:v>
      </x:c>
      <x:c r="S8447" s="139" t="str">
        <x:f>IF(AND(L8447&lt;=TOTAL_BED_CAP,N8447&lt;=TEMP_WORKER_CAP),"YES","NO")</x:f>
        <x:v>YES</x:v>
      </x:c>
      <x:c r="T8447" s="139" t="n">
        <x:f>IF(S8447="YES",R8447,-1E+99)</x:f>
        <x:v>19300.49214099467</x:v>
      </x:c>
    </x:row>
    <x:row r="8448">
      <x:c r="A8448" s="139"/>
      <x:c r="B8448" s="139"/>
      <x:c r="C8448" s="139"/>
      <x:c r="D8448" s="139"/>
      <x:c r="E8448" s="139"/>
      <x:c r="F8448" s="139"/>
      <x:c r="G8448" s="139"/>
      <x:c r="H8448" s="139"/>
      <x:c r="I8448" s="266" t="n">
        <x:f>INT((ROW()-ROW($I$46))/((CARROT_CAP+1)*(MESCLUN_CAP+1)))</x:f>
        <x:v>12</x:v>
      </x:c>
      <x:c r="J8448" s="266" t="n">
        <x:f>MOD(INT((ROW()-ROW($I$46))/(MESCLUN_CAP+1)),CARROT_CAP+1)</x:f>
        <x:v>19</x:v>
      </x:c>
      <x:c r="K8448" s="266" t="n">
        <x:f>MOD(ROW()-ROW($I$46),MESCLUN_CAP+1)</x:f>
        <x:v>1</x:v>
      </x:c>
      <x:c r="L8448" s="266" t="n">
        <x:f>SUM(I8448:K8448)</x:f>
        <x:v>32</x:v>
      </x:c>
      <x:c r="M8448" s="267" t="n">
        <x:f>I8448*TOMATO_HOURS*WEEKS*(1+TOMATO_DIM)^I8448+J8448*CARROT_HOURS*WEEKS*(1+CARROT_DIM)^J8448+K8448*MESCLUN_HOURS*WEEKS*(1+MESCLUN_DIM)^K8448</x:f>
        <x:v>4346.295752678708</x:v>
      </x:c>
      <x:c r="N8448" s="267" t="n">
        <x:f>MAX(M8448-FARMER_HOURS,0)/TEMP_HOURS_PER_WORKER</x:f>
        <x:v>2.518260939360214</x:v>
      </x:c>
      <x:c r="O8448" s="268" t="n">
        <x:f>I8448*TOMATO_PRICE+J8448*CARROT_PRICE+K8448*MESCLUN_PRICE</x:f>
        <x:v>148086</x:v>
      </x:c>
      <x:c r="P8448" s="268" t="n">
        <x:f>I8448*TOMATO_FERTILIZER+J8448*CARROT_FERTILIZER+K8448*MESCLUN_FERTILIZER</x:f>
        <x:v>19800</x:v>
      </x:c>
      <x:c r="Q8448" s="268" t="n">
        <x:f>MIN(M8448,FARMER_HOURS)*FARMER_RATE+MAX(M8448-FARMER_HOURS,0)*TEMP_RATE</x:f>
        <x:v>87956.52348400533</x:v>
      </x:c>
      <x:c r="R8448" s="268" t="n">
        <x:f>O8448-P8448-Q8448-FIXED_COST</x:f>
        <x:v>20329.47651599467</x:v>
      </x:c>
      <x:c r="S8448" s="139" t="str">
        <x:f>IF(AND(L8448&lt;=TOTAL_BED_CAP,N8448&lt;=TEMP_WORKER_CAP),"YES","NO")</x:f>
        <x:v>YES</x:v>
      </x:c>
      <x:c r="T8448" s="139" t="n">
        <x:f>IF(S8448="YES",R8448,-1E+99)</x:f>
        <x:v>20329.47651599467</x:v>
      </x:c>
    </x:row>
    <x:row r="8449">
      <x:c r="A8449" s="139"/>
      <x:c r="B8449" s="139"/>
      <x:c r="C8449" s="139"/>
      <x:c r="D8449" s="139"/>
      <x:c r="E8449" s="139"/>
      <x:c r="F8449" s="139"/>
      <x:c r="G8449" s="139"/>
      <x:c r="H8449" s="139"/>
      <x:c r="I8449" s="266" t="n">
        <x:f>INT((ROW()-ROW($I$46))/((CARROT_CAP+1)*(MESCLUN_CAP+1)))</x:f>
        <x:v>12</x:v>
      </x:c>
      <x:c r="J8449" s="266" t="n">
        <x:f>MOD(INT((ROW()-ROW($I$46))/(MESCLUN_CAP+1)),CARROT_CAP+1)</x:f>
        <x:v>19</x:v>
      </x:c>
      <x:c r="K8449" s="266" t="n">
        <x:f>MOD(ROW()-ROW($I$46),MESCLUN_CAP+1)</x:f>
        <x:v>2</x:v>
      </x:c>
      <x:c r="L8449" s="266" t="n">
        <x:f>SUM(I8449:K8449)</x:f>
        <x:v>33</x:v>
      </x:c>
      <x:c r="M8449" s="267" t="n">
        <x:f>I8449*TOMATO_HOURS*WEEKS*(1+TOMATO_DIM)^I8449+J8449*CARROT_HOURS*WEEKS*(1+CARROT_DIM)^J8449+K8449*MESCLUN_HOURS*WEEKS*(1+MESCLUN_DIM)^K8449</x:f>
        <x:v>4392.997315178708</x:v>
      </x:c>
      <x:c r="N8449" s="267" t="n">
        <x:f>MAX(M8449-FARMER_HOURS,0)/TEMP_HOURS_PER_WORKER</x:f>
        <x:v>2.550692579985214</x:v>
      </x:c>
      <x:c r="O8449" s="268" t="n">
        <x:f>I8449*TOMATO_PRICE+J8449*CARROT_PRICE+K8449*MESCLUN_PRICE</x:f>
        <x:v>150786</x:v>
      </x:c>
      <x:c r="P8449" s="268" t="n">
        <x:f>I8449*TOMATO_FERTILIZER+J8449*CARROT_FERTILIZER+K8449*MESCLUN_FERTILIZER</x:f>
        <x:v>20680</x:v>
      </x:c>
      <x:c r="Q8449" s="268" t="n">
        <x:f>MIN(M8449,FARMER_HOURS)*FARMER_RATE+MAX(M8449-FARMER_HOURS,0)*TEMP_RATE</x:f>
        <x:v>88767.31449963035</x:v>
      </x:c>
      <x:c r="R8449" s="268" t="n">
        <x:f>O8449-P8449-Q8449-FIXED_COST</x:f>
        <x:v>21338.685500369655</x:v>
      </x:c>
      <x:c r="S8449" s="139" t="str">
        <x:f>IF(AND(L8449&lt;=TOTAL_BED_CAP,N8449&lt;=TEMP_WORKER_CAP),"YES","NO")</x:f>
        <x:v>YES</x:v>
      </x:c>
      <x:c r="T8449" s="139" t="n">
        <x:f>IF(S8449="YES",R8449,-1E+99)</x:f>
        <x:v>21338.685500369655</x:v>
      </x:c>
    </x:row>
    <x:row r="8450">
      <x:c r="A8450" s="139"/>
      <x:c r="B8450" s="139"/>
      <x:c r="C8450" s="139"/>
      <x:c r="D8450" s="139"/>
      <x:c r="E8450" s="139"/>
      <x:c r="F8450" s="139"/>
      <x:c r="G8450" s="139"/>
      <x:c r="H8450" s="139"/>
      <x:c r="I8450" s="266" t="n">
        <x:f>INT((ROW()-ROW($I$46))/((CARROT_CAP+1)*(MESCLUN_CAP+1)))</x:f>
        <x:v>12</x:v>
      </x:c>
      <x:c r="J8450" s="266" t="n">
        <x:f>MOD(INT((ROW()-ROW($I$46))/(MESCLUN_CAP+1)),CARROT_CAP+1)</x:f>
        <x:v>19</x:v>
      </x:c>
      <x:c r="K8450" s="266" t="n">
        <x:f>MOD(ROW()-ROW($I$46),MESCLUN_CAP+1)</x:f>
        <x:v>3</x:v>
      </x:c>
      <x:c r="L8450" s="266" t="n">
        <x:f>SUM(I8450:K8450)</x:f>
        <x:v>34</x:v>
      </x:c>
      <x:c r="M8450" s="267" t="n">
        <x:f>I8450*TOMATO_HOURS*WEEKS*(1+TOMATO_DIM)^I8450+J8450*CARROT_HOURS*WEEKS*(1+CARROT_DIM)^J8450+K8450*MESCLUN_HOURS*WEEKS*(1+MESCLUN_DIM)^K8450</x:f>
        <x:v>4440.859297600583</x:v>
      </x:c>
      <x:c r="N8450" s="267" t="n">
        <x:f>MAX(M8450-FARMER_HOURS,0)/TEMP_HOURS_PER_WORKER</x:f>
        <x:v>2.5839300677781827</x:v>
      </x:c>
      <x:c r="O8450" s="268" t="n">
        <x:f>I8450*TOMATO_PRICE+J8450*CARROT_PRICE+K8450*MESCLUN_PRICE</x:f>
        <x:v>153486</x:v>
      </x:c>
      <x:c r="P8450" s="268" t="n">
        <x:f>I8450*TOMATO_FERTILIZER+J8450*CARROT_FERTILIZER+K8450*MESCLUN_FERTILIZER</x:f>
        <x:v>21560</x:v>
      </x:c>
      <x:c r="Q8450" s="268" t="n">
        <x:f>MIN(M8450,FARMER_HOURS)*FARMER_RATE+MAX(M8450-FARMER_HOURS,0)*TEMP_RATE</x:f>
        <x:v>89598.25169445456</x:v>
      </x:c>
      <x:c r="R8450" s="268" t="n">
        <x:f>O8450-P8450-Q8450-FIXED_COST</x:f>
        <x:v>22327.748305545436</x:v>
      </x:c>
      <x:c r="S8450" s="139" t="str">
        <x:f>IF(AND(L8450&lt;=TOTAL_BED_CAP,N8450&lt;=TEMP_WORKER_CAP),"YES","NO")</x:f>
        <x:v>YES</x:v>
      </x:c>
      <x:c r="T8450" s="139" t="n">
        <x:f>IF(S8450="YES",R8450,-1E+99)</x:f>
        <x:v>22327.748305545436</x:v>
      </x:c>
    </x:row>
    <x:row r="8451">
      <x:c r="A8451" s="139"/>
      <x:c r="B8451" s="139"/>
      <x:c r="C8451" s="139"/>
      <x:c r="D8451" s="139"/>
      <x:c r="E8451" s="139"/>
      <x:c r="F8451" s="139"/>
      <x:c r="G8451" s="139"/>
      <x:c r="H8451" s="139"/>
      <x:c r="I8451" s="266" t="n">
        <x:f>INT((ROW()-ROW($I$46))/((CARROT_CAP+1)*(MESCLUN_CAP+1)))</x:f>
        <x:v>12</x:v>
      </x:c>
      <x:c r="J8451" s="266" t="n">
        <x:f>MOD(INT((ROW()-ROW($I$46))/(MESCLUN_CAP+1)),CARROT_CAP+1)</x:f>
        <x:v>19</x:v>
      </x:c>
      <x:c r="K8451" s="266" t="n">
        <x:f>MOD(ROW()-ROW($I$46),MESCLUN_CAP+1)</x:f>
        <x:v>4</x:v>
      </x:c>
      <x:c r="L8451" s="266" t="n">
        <x:f>SUM(I8451:K8451)</x:f>
        <x:v>35</x:v>
      </x:c>
      <x:c r="M8451" s="267" t="n">
        <x:f>I8451*TOMATO_HOURS*WEEKS*(1+TOMATO_DIM)^I8451+J8451*CARROT_HOURS*WEEKS*(1+CARROT_DIM)^J8451+K8451*MESCLUN_HOURS*WEEKS*(1+MESCLUN_DIM)^K8451</x:f>
        <x:v>4489.903413323239</x:v>
      </x:c>
      <x:c r="N8451" s="267" t="n">
        <x:f>MAX(M8451-FARMER_HOURS,0)/TEMP_HOURS_PER_WORKER</x:f>
        <x:v>2.6179884814744714</x:v>
      </x:c>
      <x:c r="O8451" s="268" t="n">
        <x:f>I8451*TOMATO_PRICE+J8451*CARROT_PRICE+K8451*MESCLUN_PRICE</x:f>
        <x:v>156186</x:v>
      </x:c>
      <x:c r="P8451" s="268" t="n">
        <x:f>I8451*TOMATO_FERTILIZER+J8451*CARROT_FERTILIZER+K8451*MESCLUN_FERTILIZER</x:f>
        <x:v>22440</x:v>
      </x:c>
      <x:c r="Q8451" s="268" t="n">
        <x:f>MIN(M8451,FARMER_HOURS)*FARMER_RATE+MAX(M8451-FARMER_HOURS,0)*TEMP_RATE</x:f>
        <x:v>90449.71203686178</x:v>
      </x:c>
      <x:c r="R8451" s="268" t="n">
        <x:f>O8451-P8451-Q8451-FIXED_COST</x:f>
        <x:v>23296.287963138224</x:v>
      </x:c>
      <x:c r="S8451" s="139" t="str">
        <x:f>IF(AND(L8451&lt;=TOTAL_BED_CAP,N8451&lt;=TEMP_WORKER_CAP),"YES","NO")</x:f>
        <x:v>YES</x:v>
      </x:c>
      <x:c r="T8451" s="139" t="n">
        <x:f>IF(S8451="YES",R8451,-1E+99)</x:f>
        <x:v>23296.287963138224</x:v>
      </x:c>
    </x:row>
    <x:row r="8452">
      <x:c r="A8452" s="139"/>
      <x:c r="B8452" s="139"/>
      <x:c r="C8452" s="139"/>
      <x:c r="D8452" s="139"/>
      <x:c r="E8452" s="139"/>
      <x:c r="F8452" s="139"/>
      <x:c r="G8452" s="139"/>
      <x:c r="H8452" s="139"/>
      <x:c r="I8452" s="266" t="n">
        <x:f>INT((ROW()-ROW($I$46))/((CARROT_CAP+1)*(MESCLUN_CAP+1)))</x:f>
        <x:v>12</x:v>
      </x:c>
      <x:c r="J8452" s="266" t="n">
        <x:f>MOD(INT((ROW()-ROW($I$46))/(MESCLUN_CAP+1)),CARROT_CAP+1)</x:f>
        <x:v>19</x:v>
      </x:c>
      <x:c r="K8452" s="266" t="n">
        <x:f>MOD(ROW()-ROW($I$46),MESCLUN_CAP+1)</x:f>
        <x:v>5</x:v>
      </x:c>
      <x:c r="L8452" s="266" t="n">
        <x:f>SUM(I8452:K8452)</x:f>
        <x:v>36</x:v>
      </x:c>
      <x:c r="M8452" s="267" t="n">
        <x:f>I8452*TOMATO_HOURS*WEEKS*(1+TOMATO_DIM)^I8452+J8452*CARROT_HOURS*WEEKS*(1+CARROT_DIM)^J8452+K8452*MESCLUN_HOURS*WEEKS*(1+MESCLUN_DIM)^K8452</x:f>
        <x:v>4540.151737244442</x:v>
      </x:c>
      <x:c r="N8452" s="267" t="n">
        <x:f>MAX(M8452-FARMER_HOURS,0)/TEMP_HOURS_PER_WORKER</x:f>
        <x:v>2.652883150864196</x:v>
      </x:c>
      <x:c r="O8452" s="268" t="n">
        <x:f>I8452*TOMATO_PRICE+J8452*CARROT_PRICE+K8452*MESCLUN_PRICE</x:f>
        <x:v>158886</x:v>
      </x:c>
      <x:c r="P8452" s="268" t="n">
        <x:f>I8452*TOMATO_FERTILIZER+J8452*CARROT_FERTILIZER+K8452*MESCLUN_FERTILIZER</x:f>
        <x:v>23320</x:v>
      </x:c>
      <x:c r="Q8452" s="268" t="n">
        <x:f>MIN(M8452,FARMER_HOURS)*FARMER_RATE+MAX(M8452-FARMER_HOURS,0)*TEMP_RATE</x:f>
        <x:v>91322.0787716049</x:v>
      </x:c>
      <x:c r="R8452" s="268" t="n">
        <x:f>O8452-P8452-Q8452-FIXED_COST</x:f>
        <x:v>24243.921228395106</x:v>
      </x:c>
      <x:c r="S8452" s="139" t="str">
        <x:f>IF(AND(L8452&lt;=TOTAL_BED_CAP,N8452&lt;=TEMP_WORKER_CAP),"YES","NO")</x:f>
        <x:v>YES</x:v>
      </x:c>
      <x:c r="T8452" s="139" t="n">
        <x:f>IF(S8452="YES",R8452,-1E+99)</x:f>
        <x:v>24243.921228395106</x:v>
      </x:c>
    </x:row>
    <x:row r="8453">
      <x:c r="A8453" s="139"/>
      <x:c r="B8453" s="139"/>
      <x:c r="C8453" s="139"/>
      <x:c r="D8453" s="139"/>
      <x:c r="E8453" s="139"/>
      <x:c r="F8453" s="139"/>
      <x:c r="G8453" s="139"/>
      <x:c r="H8453" s="139"/>
      <x:c r="I8453" s="266" t="n">
        <x:f>INT((ROW()-ROW($I$46))/((CARROT_CAP+1)*(MESCLUN_CAP+1)))</x:f>
        <x:v>12</x:v>
      </x:c>
      <x:c r="J8453" s="266" t="n">
        <x:f>MOD(INT((ROW()-ROW($I$46))/(MESCLUN_CAP+1)),CARROT_CAP+1)</x:f>
        <x:v>19</x:v>
      </x:c>
      <x:c r="K8453" s="266" t="n">
        <x:f>MOD(ROW()-ROW($I$46),MESCLUN_CAP+1)</x:f>
        <x:v>6</x:v>
      </x:c>
      <x:c r="L8453" s="266" t="n">
        <x:f>SUM(I8453:K8453)</x:f>
        <x:v>37</x:v>
      </x:c>
      <x:c r="M8453" s="267" t="n">
        <x:f>I8453*TOMATO_HOURS*WEEKS*(1+TOMATO_DIM)^I8453+J8453*CARROT_HOURS*WEEKS*(1+CARROT_DIM)^J8453+K8453*MESCLUN_HOURS*WEEKS*(1+MESCLUN_DIM)^K8453</x:f>
        <x:v>4591.626711426075</x:v>
      </x:c>
      <x:c r="N8453" s="267" t="n">
        <x:f>MAX(M8453-FARMER_HOURS,0)/TEMP_HOURS_PER_WORKER</x:f>
        <x:v>2.6886296607125524</x:v>
      </x:c>
      <x:c r="O8453" s="268" t="n">
        <x:f>I8453*TOMATO_PRICE+J8453*CARROT_PRICE+K8453*MESCLUN_PRICE</x:f>
        <x:v>161586</x:v>
      </x:c>
      <x:c r="P8453" s="268" t="n">
        <x:f>I8453*TOMATO_FERTILIZER+J8453*CARROT_FERTILIZER+K8453*MESCLUN_FERTILIZER</x:f>
        <x:v>24200</x:v>
      </x:c>
      <x:c r="Q8453" s="268" t="n">
        <x:f>MIN(M8453,FARMER_HOURS)*FARMER_RATE+MAX(M8453-FARMER_HOURS,0)*TEMP_RATE</x:f>
        <x:v>92215.7415178138</x:v>
      </x:c>
      <x:c r="R8453" s="268" t="n">
        <x:f>O8453-P8453-Q8453-FIXED_COST</x:f>
        <x:v>25170.258482186196</x:v>
      </x:c>
      <x:c r="S8453" s="139" t="str">
        <x:f>IF(AND(L8453&lt;=TOTAL_BED_CAP,N8453&lt;=TEMP_WORKER_CAP),"YES","NO")</x:f>
        <x:v>YES</x:v>
      </x:c>
      <x:c r="T8453" s="139" t="n">
        <x:f>IF(S8453="YES",R8453,-1E+99)</x:f>
        <x:v>25170.258482186196</x:v>
      </x:c>
    </x:row>
    <x:row r="8454">
      <x:c r="A8454" s="139"/>
      <x:c r="B8454" s="139"/>
      <x:c r="C8454" s="139"/>
      <x:c r="D8454" s="139"/>
      <x:c r="E8454" s="139"/>
      <x:c r="F8454" s="139"/>
      <x:c r="G8454" s="139"/>
      <x:c r="H8454" s="139"/>
      <x:c r="I8454" s="266" t="n">
        <x:f>INT((ROW()-ROW($I$46))/((CARROT_CAP+1)*(MESCLUN_CAP+1)))</x:f>
        <x:v>12</x:v>
      </x:c>
      <x:c r="J8454" s="266" t="n">
        <x:f>MOD(INT((ROW()-ROW($I$46))/(MESCLUN_CAP+1)),CARROT_CAP+1)</x:f>
        <x:v>19</x:v>
      </x:c>
      <x:c r="K8454" s="266" t="n">
        <x:f>MOD(ROW()-ROW($I$46),MESCLUN_CAP+1)</x:f>
        <x:v>7</x:v>
      </x:c>
      <x:c r="L8454" s="266" t="n">
        <x:f>SUM(I8454:K8454)</x:f>
        <x:v>38</x:v>
      </x:c>
      <x:c r="M8454" s="267" t="n">
        <x:f>I8454*TOMATO_HOURS*WEEKS*(1+TOMATO_DIM)^I8454+J8454*CARROT_HOURS*WEEKS*(1+CARROT_DIM)^J8454+K8454*MESCLUN_HOURS*WEEKS*(1+MESCLUN_DIM)^K8454</x:f>
        <x:v>4644.351150824036</x:v>
      </x:c>
      <x:c r="N8454" s="267" t="n">
        <x:f>MAX(M8454-FARMER_HOURS,0)/TEMP_HOURS_PER_WORKER</x:f>
        <x:v>2.725243854738914</x:v>
      </x:c>
      <x:c r="O8454" s="268" t="n">
        <x:f>I8454*TOMATO_PRICE+J8454*CARROT_PRICE+K8454*MESCLUN_PRICE</x:f>
        <x:v>164286</x:v>
      </x:c>
      <x:c r="P8454" s="268" t="n">
        <x:f>I8454*TOMATO_FERTILIZER+J8454*CARROT_FERTILIZER+K8454*MESCLUN_FERTILIZER</x:f>
        <x:v>25080</x:v>
      </x:c>
      <x:c r="Q8454" s="268" t="n">
        <x:f>MIN(M8454,FARMER_HOURS)*FARMER_RATE+MAX(M8454-FARMER_HOURS,0)*TEMP_RATE</x:f>
        <x:v>93131.09636847285</x:v>
      </x:c>
      <x:c r="R8454" s="268" t="n">
        <x:f>O8454-P8454-Q8454-FIXED_COST</x:f>
        <x:v>26074.90363152715</x:v>
      </x:c>
      <x:c r="S8454" s="139" t="str">
        <x:f>IF(AND(L8454&lt;=TOTAL_BED_CAP,N8454&lt;=TEMP_WORKER_CAP),"YES","NO")</x:f>
        <x:v>YES</x:v>
      </x:c>
      <x:c r="T8454" s="139" t="n">
        <x:f>IF(S8454="YES",R8454,-1E+99)</x:f>
        <x:v>26074.90363152715</x:v>
      </x:c>
    </x:row>
    <x:row r="8455">
      <x:c r="A8455" s="139"/>
      <x:c r="B8455" s="139"/>
      <x:c r="C8455" s="139"/>
      <x:c r="D8455" s="139"/>
      <x:c r="E8455" s="139"/>
      <x:c r="F8455" s="139"/>
      <x:c r="G8455" s="139"/>
      <x:c r="H8455" s="139"/>
      <x:c r="I8455" s="266" t="n">
        <x:f>INT((ROW()-ROW($I$46))/((CARROT_CAP+1)*(MESCLUN_CAP+1)))</x:f>
        <x:v>12</x:v>
      </x:c>
      <x:c r="J8455" s="266" t="n">
        <x:f>MOD(INT((ROW()-ROW($I$46))/(MESCLUN_CAP+1)),CARROT_CAP+1)</x:f>
        <x:v>19</x:v>
      </x:c>
      <x:c r="K8455" s="266" t="n">
        <x:f>MOD(ROW()-ROW($I$46),MESCLUN_CAP+1)</x:f>
        <x:v>8</x:v>
      </x:c>
      <x:c r="L8455" s="266" t="n">
        <x:f>SUM(I8455:K8455)</x:f>
        <x:v>39</x:v>
      </x:c>
      <x:c r="M8455" s="267" t="n">
        <x:f>I8455*TOMATO_HOURS*WEEKS*(1+TOMATO_DIM)^I8455+J8455*CARROT_HOURS*WEEKS*(1+CARROT_DIM)^J8455+K8455*MESCLUN_HOURS*WEEKS*(1+MESCLUN_DIM)^K8455</x:f>
        <x:v>4698.348249104016</x:v>
      </x:c>
      <x:c r="N8455" s="267" t="n">
        <x:f>MAX(M8455-FARMER_HOURS,0)/TEMP_HOURS_PER_WORKER</x:f>
        <x:v>2.7627418396555665</x:v>
      </x:c>
      <x:c r="O8455" s="268" t="n">
        <x:f>I8455*TOMATO_PRICE+J8455*CARROT_PRICE+K8455*MESCLUN_PRICE</x:f>
        <x:v>166986</x:v>
      </x:c>
      <x:c r="P8455" s="268" t="n">
        <x:f>I8455*TOMATO_FERTILIZER+J8455*CARROT_FERTILIZER+K8455*MESCLUN_FERTILIZER</x:f>
        <x:v>25960</x:v>
      </x:c>
      <x:c r="Q8455" s="268" t="n">
        <x:f>MIN(M8455,FARMER_HOURS)*FARMER_RATE+MAX(M8455-FARMER_HOURS,0)*TEMP_RATE</x:f>
        <x:v>94068.54599138917</x:v>
      </x:c>
      <x:c r="R8455" s="268" t="n">
        <x:f>O8455-P8455-Q8455-FIXED_COST</x:f>
        <x:v>26957.45400861083</x:v>
      </x:c>
      <x:c r="S8455" s="139" t="str">
        <x:f>IF(AND(L8455&lt;=TOTAL_BED_CAP,N8455&lt;=TEMP_WORKER_CAP),"YES","NO")</x:f>
        <x:v>YES</x:v>
      </x:c>
      <x:c r="T8455" s="139" t="n">
        <x:f>IF(S8455="YES",R8455,-1E+99)</x:f>
        <x:v>26957.45400861083</x:v>
      </x:c>
    </x:row>
    <x:row r="8456">
      <x:c r="A8456" s="139"/>
      <x:c r="B8456" s="139"/>
      <x:c r="C8456" s="139"/>
      <x:c r="D8456" s="139"/>
      <x:c r="E8456" s="139"/>
      <x:c r="F8456" s="139"/>
      <x:c r="G8456" s="139"/>
      <x:c r="H8456" s="139"/>
      <x:c r="I8456" s="266" t="n">
        <x:f>INT((ROW()-ROW($I$46))/((CARROT_CAP+1)*(MESCLUN_CAP+1)))</x:f>
        <x:v>12</x:v>
      </x:c>
      <x:c r="J8456" s="266" t="n">
        <x:f>MOD(INT((ROW()-ROW($I$46))/(MESCLUN_CAP+1)),CARROT_CAP+1)</x:f>
        <x:v>19</x:v>
      </x:c>
      <x:c r="K8456" s="266" t="n">
        <x:f>MOD(ROW()-ROW($I$46),MESCLUN_CAP+1)</x:f>
        <x:v>9</x:v>
      </x:c>
      <x:c r="L8456" s="266" t="n">
        <x:f>SUM(I8456:K8456)</x:f>
        <x:v>40</x:v>
      </x:c>
      <x:c r="M8456" s="267" t="n">
        <x:f>I8456*TOMATO_HOURS*WEEKS*(1+TOMATO_DIM)^I8456+J8456*CARROT_HOURS*WEEKS*(1+CARROT_DIM)^J8456+K8456*MESCLUN_HOURS*WEEKS*(1+MESCLUN_DIM)^K8456</x:f>
        <x:v>4753.641584544411</x:v>
      </x:c>
      <x:c r="N8456" s="267" t="n">
        <x:f>MAX(M8456-FARMER_HOURS,0)/TEMP_HOURS_PER_WORKER</x:f>
        <x:v>2.801139989266952</x:v>
      </x:c>
      <x:c r="O8456" s="268" t="n">
        <x:f>I8456*TOMATO_PRICE+J8456*CARROT_PRICE+K8456*MESCLUN_PRICE</x:f>
        <x:v>169686</x:v>
      </x:c>
      <x:c r="P8456" s="268" t="n">
        <x:f>I8456*TOMATO_FERTILIZER+J8456*CARROT_FERTILIZER+K8456*MESCLUN_FERTILIZER</x:f>
        <x:v>26840</x:v>
      </x:c>
      <x:c r="Q8456" s="268" t="n">
        <x:f>MIN(M8456,FARMER_HOURS)*FARMER_RATE+MAX(M8456-FARMER_HOURS,0)*TEMP_RATE</x:f>
        <x:v>95028.4997316738</x:v>
      </x:c>
      <x:c r="R8456" s="268" t="n">
        <x:f>O8456-P8456-Q8456-FIXED_COST</x:f>
        <x:v>27817.5002683262</x:v>
      </x:c>
      <x:c r="S8456" s="139" t="str">
        <x:f>IF(AND(L8456&lt;=TOTAL_BED_CAP,N8456&lt;=TEMP_WORKER_CAP),"YES","NO")</x:f>
        <x:v>YES</x:v>
      </x:c>
      <x:c r="T8456" s="139" t="n">
        <x:f>IF(S8456="YES",R8456,-1E+99)</x:f>
        <x:v>27817.5002683262</x:v>
      </x:c>
    </x:row>
    <x:row r="8457">
      <x:c r="A8457" s="139"/>
      <x:c r="B8457" s="139"/>
      <x:c r="C8457" s="139"/>
      <x:c r="D8457" s="139"/>
      <x:c r="E8457" s="139"/>
      <x:c r="F8457" s="139"/>
      <x:c r="G8457" s="139"/>
      <x:c r="H8457" s="139"/>
      <x:c r="I8457" s="266" t="n">
        <x:f>INT((ROW()-ROW($I$46))/((CARROT_CAP+1)*(MESCLUN_CAP+1)))</x:f>
        <x:v>12</x:v>
      </x:c>
      <x:c r="J8457" s="266" t="n">
        <x:f>MOD(INT((ROW()-ROW($I$46))/(MESCLUN_CAP+1)),CARROT_CAP+1)</x:f>
        <x:v>19</x:v>
      </x:c>
      <x:c r="K8457" s="266" t="n">
        <x:f>MOD(ROW()-ROW($I$46),MESCLUN_CAP+1)</x:f>
        <x:v>10</x:v>
      </x:c>
      <x:c r="L8457" s="266" t="n">
        <x:f>SUM(I8457:K8457)</x:f>
        <x:v>41</x:v>
      </x:c>
      <x:c r="M8457" s="267" t="n">
        <x:f>I8457*TOMATO_HOURS*WEEKS*(1+TOMATO_DIM)^I8457+J8457*CARROT_HOURS*WEEKS*(1+CARROT_DIM)^J8457+K8457*MESCLUN_HOURS*WEEKS*(1+MESCLUN_DIM)^K8457</x:f>
        <x:v>4810.255126027623</x:v>
      </x:c>
      <x:c r="N8457" s="267" t="n">
        <x:f>MAX(M8457-FARMER_HOURS,0)/TEMP_HOURS_PER_WORKER</x:f>
        <x:v>2.8404549486302937</x:v>
      </x:c>
      <x:c r="O8457" s="268" t="n">
        <x:f>I8457*TOMATO_PRICE+J8457*CARROT_PRICE+K8457*MESCLUN_PRICE</x:f>
        <x:v>172386</x:v>
      </x:c>
      <x:c r="P8457" s="268" t="n">
        <x:f>I8457*TOMATO_FERTILIZER+J8457*CARROT_FERTILIZER+K8457*MESCLUN_FERTILIZER</x:f>
        <x:v>27720</x:v>
      </x:c>
      <x:c r="Q8457" s="268" t="n">
        <x:f>MIN(M8457,FARMER_HOURS)*FARMER_RATE+MAX(M8457-FARMER_HOURS,0)*TEMP_RATE</x:f>
        <x:v>96011.37371575735</x:v>
      </x:c>
      <x:c r="R8457" s="268" t="n">
        <x:f>O8457-P8457-Q8457-FIXED_COST</x:f>
        <x:v>28654.62628424265</x:v>
      </x:c>
      <x:c r="S8457" s="139" t="str">
        <x:f>IF(AND(L8457&lt;=TOTAL_BED_CAP,N8457&lt;=TEMP_WORKER_CAP),"YES","NO")</x:f>
        <x:v>YES</x:v>
      </x:c>
      <x:c r="T8457" s="139" t="n">
        <x:f>IF(S8457="YES",R8457,-1E+99)</x:f>
        <x:v>28654.62628424265</x:v>
      </x:c>
    </x:row>
    <x:row r="8458">
      <x:c r="A8458" s="139"/>
      <x:c r="B8458" s="139"/>
      <x:c r="C8458" s="139"/>
      <x:c r="D8458" s="139"/>
      <x:c r="E8458" s="139"/>
      <x:c r="F8458" s="139"/>
      <x:c r="G8458" s="139"/>
      <x:c r="H8458" s="139"/>
      <x:c r="I8458" s="266" t="n">
        <x:f>INT((ROW()-ROW($I$46))/((CARROT_CAP+1)*(MESCLUN_CAP+1)))</x:f>
        <x:v>12</x:v>
      </x:c>
      <x:c r="J8458" s="266" t="n">
        <x:f>MOD(INT((ROW()-ROW($I$46))/(MESCLUN_CAP+1)),CARROT_CAP+1)</x:f>
        <x:v>19</x:v>
      </x:c>
      <x:c r="K8458" s="266" t="n">
        <x:f>MOD(ROW()-ROW($I$46),MESCLUN_CAP+1)</x:f>
        <x:v>11</x:v>
      </x:c>
      <x:c r="L8458" s="266" t="n">
        <x:f>SUM(I8458:K8458)</x:f>
        <x:v>42</x:v>
      </x:c>
      <x:c r="M8458" s="267" t="n">
        <x:f>I8458*TOMATO_HOURS*WEEKS*(1+TOMATO_DIM)^I8458+J8458*CARROT_HOURS*WEEKS*(1+CARROT_DIM)^J8458+K8458*MESCLUN_HOURS*WEEKS*(1+MESCLUN_DIM)^K8458</x:f>
        <x:v>4868.2132391210625</x:v>
      </x:c>
      <x:c r="N8458" s="267" t="n">
        <x:f>MAX(M8458-FARMER_HOURS,0)/TEMP_HOURS_PER_WORKER</x:f>
        <x:v>2.880703638278516</x:v>
      </x:c>
      <x:c r="O8458" s="268" t="n">
        <x:f>I8458*TOMATO_PRICE+J8458*CARROT_PRICE+K8458*MESCLUN_PRICE</x:f>
        <x:v>175086</x:v>
      </x:c>
      <x:c r="P8458" s="268" t="n">
        <x:f>I8458*TOMATO_FERTILIZER+J8458*CARROT_FERTILIZER+K8458*MESCLUN_FERTILIZER</x:f>
        <x:v>28600</x:v>
      </x:c>
      <x:c r="Q8458" s="268" t="n">
        <x:f>MIN(M8458,FARMER_HOURS)*FARMER_RATE+MAX(M8458-FARMER_HOURS,0)*TEMP_RATE</x:f>
        <x:v>97017.59095696289</x:v>
      </x:c>
      <x:c r="R8458" s="268" t="n">
        <x:f>O8458-P8458-Q8458-FIXED_COST</x:f>
        <x:v>29468.409043037114</x:v>
      </x:c>
      <x:c r="S8458" s="139" t="str">
        <x:f>IF(AND(L8458&lt;=TOTAL_BED_CAP,N8458&lt;=TEMP_WORKER_CAP),"YES","NO")</x:f>
        <x:v>YES</x:v>
      </x:c>
      <x:c r="T8458" s="139" t="n">
        <x:f>IF(S8458="YES",R8458,-1E+99)</x:f>
        <x:v>29468.409043037114</x:v>
      </x:c>
    </x:row>
    <x:row r="8459">
      <x:c r="A8459" s="139"/>
      <x:c r="B8459" s="139"/>
      <x:c r="C8459" s="139"/>
      <x:c r="D8459" s="139"/>
      <x:c r="E8459" s="139"/>
      <x:c r="F8459" s="139"/>
      <x:c r="G8459" s="139"/>
      <x:c r="H8459" s="139"/>
      <x:c r="I8459" s="266" t="n">
        <x:f>INT((ROW()-ROW($I$46))/((CARROT_CAP+1)*(MESCLUN_CAP+1)))</x:f>
        <x:v>12</x:v>
      </x:c>
      <x:c r="J8459" s="266" t="n">
        <x:f>MOD(INT((ROW()-ROW($I$46))/(MESCLUN_CAP+1)),CARROT_CAP+1)</x:f>
        <x:v>19</x:v>
      </x:c>
      <x:c r="K8459" s="266" t="n">
        <x:f>MOD(ROW()-ROW($I$46),MESCLUN_CAP+1)</x:f>
        <x:v>12</x:v>
      </x:c>
      <x:c r="L8459" s="266" t="n">
        <x:f>SUM(I8459:K8459)</x:f>
        <x:v>43</x:v>
      </x:c>
      <x:c r="M8459" s="267" t="n">
        <x:f>I8459*TOMATO_HOURS*WEEKS*(1+TOMATO_DIM)^I8459+J8459*CARROT_HOURS*WEEKS*(1+CARROT_DIM)^J8459+K8459*MESCLUN_HOURS*WEEKS*(1+MESCLUN_DIM)^K8459</x:f>
        <x:v>4927.540692249127</x:v>
      </x:c>
      <x:c r="N8459" s="267" t="n">
        <x:f>MAX(M8459-FARMER_HOURS,0)/TEMP_HOURS_PER_WORKER</x:f>
        <x:v>2.921903258506338</x:v>
      </x:c>
      <x:c r="O8459" s="268" t="n">
        <x:f>I8459*TOMATO_PRICE+J8459*CARROT_PRICE+K8459*MESCLUN_PRICE</x:f>
        <x:v>177786</x:v>
      </x:c>
      <x:c r="P8459" s="268" t="n">
        <x:f>I8459*TOMATO_FERTILIZER+J8459*CARROT_FERTILIZER+K8459*MESCLUN_FERTILIZER</x:f>
        <x:v>29480</x:v>
      </x:c>
      <x:c r="Q8459" s="268" t="n">
        <x:f>MIN(M8459,FARMER_HOURS)*FARMER_RATE+MAX(M8459-FARMER_HOURS,0)*TEMP_RATE</x:f>
        <x:v>98047.58146265845</x:v>
      </x:c>
      <x:c r="R8459" s="268" t="n">
        <x:f>O8459-P8459-Q8459-FIXED_COST</x:f>
        <x:v>30258.418537341553</x:v>
      </x:c>
      <x:c r="S8459" s="139" t="str">
        <x:f>IF(AND(L8459&lt;=TOTAL_BED_CAP,N8459&lt;=TEMP_WORKER_CAP),"YES","NO")</x:f>
        <x:v>YES</x:v>
      </x:c>
      <x:c r="T8459" s="139" t="n">
        <x:f>IF(S8459="YES",R8459,-1E+99)</x:f>
        <x:v>30258.418537341553</x:v>
      </x:c>
    </x:row>
    <x:row r="8460">
      <x:c r="A8460" s="139"/>
      <x:c r="B8460" s="139"/>
      <x:c r="C8460" s="139"/>
      <x:c r="D8460" s="139"/>
      <x:c r="E8460" s="139"/>
      <x:c r="F8460" s="139"/>
      <x:c r="G8460" s="139"/>
      <x:c r="H8460" s="139"/>
      <x:c r="I8460" s="266" t="n">
        <x:f>INT((ROW()-ROW($I$46))/((CARROT_CAP+1)*(MESCLUN_CAP+1)))</x:f>
        <x:v>12</x:v>
      </x:c>
      <x:c r="J8460" s="266" t="n">
        <x:f>MOD(INT((ROW()-ROW($I$46))/(MESCLUN_CAP+1)),CARROT_CAP+1)</x:f>
        <x:v>19</x:v>
      </x:c>
      <x:c r="K8460" s="266" t="n">
        <x:f>MOD(ROW()-ROW($I$46),MESCLUN_CAP+1)</x:f>
        <x:v>13</x:v>
      </x:c>
      <x:c r="L8460" s="266" t="n">
        <x:f>SUM(I8460:K8460)</x:f>
        <x:v>44</x:v>
      </x:c>
      <x:c r="M8460" s="267" t="n">
        <x:f>I8460*TOMATO_HOURS*WEEKS*(1+TOMATO_DIM)^I8460+J8460*CARROT_HOURS*WEEKS*(1+CARROT_DIM)^J8460+K8460*MESCLUN_HOURS*WEEKS*(1+MESCLUN_DIM)^K8460</x:f>
        <x:v>4988.262662957511</x:v>
      </x:c>
      <x:c r="N8460" s="267" t="n">
        <x:f>MAX(M8460-FARMER_HOURS,0)/TEMP_HOURS_PER_WORKER</x:f>
        <x:v>2.9640712937204934</x:v>
      </x:c>
      <x:c r="O8460" s="268" t="n">
        <x:f>I8460*TOMATO_PRICE+J8460*CARROT_PRICE+K8460*MESCLUN_PRICE</x:f>
        <x:v>180486</x:v>
      </x:c>
      <x:c r="P8460" s="268" t="n">
        <x:f>I8460*TOMATO_FERTILIZER+J8460*CARROT_FERTILIZER+K8460*MESCLUN_FERTILIZER</x:f>
        <x:v>30360</x:v>
      </x:c>
      <x:c r="Q8460" s="268" t="n">
        <x:f>MIN(M8460,FARMER_HOURS)*FARMER_RATE+MAX(M8460-FARMER_HOURS,0)*TEMP_RATE</x:f>
        <x:v>99101.78234301234</x:v>
      </x:c>
      <x:c r="R8460" s="268" t="n">
        <x:f>O8460-P8460-Q8460-FIXED_COST</x:f>
        <x:v>31024.21765698766</x:v>
      </x:c>
      <x:c r="S8460" s="139" t="str">
        <x:f>IF(AND(L8460&lt;=TOTAL_BED_CAP,N8460&lt;=TEMP_WORKER_CAP),"YES","NO")</x:f>
        <x:v>YES</x:v>
      </x:c>
      <x:c r="T8460" s="139" t="n">
        <x:f>IF(S8460="YES",R8460,-1E+99)</x:f>
        <x:v>31024.21765698766</x:v>
      </x:c>
    </x:row>
    <x:row r="8461">
      <x:c r="A8461" s="139"/>
      <x:c r="B8461" s="139"/>
      <x:c r="C8461" s="139"/>
      <x:c r="D8461" s="139"/>
      <x:c r="E8461" s="139"/>
      <x:c r="F8461" s="139"/>
      <x:c r="G8461" s="139"/>
      <x:c r="H8461" s="139"/>
      <x:c r="I8461" s="266" t="n">
        <x:f>INT((ROW()-ROW($I$46))/((CARROT_CAP+1)*(MESCLUN_CAP+1)))</x:f>
        <x:v>12</x:v>
      </x:c>
      <x:c r="J8461" s="266" t="n">
        <x:f>MOD(INT((ROW()-ROW($I$46))/(MESCLUN_CAP+1)),CARROT_CAP+1)</x:f>
        <x:v>19</x:v>
      </x:c>
      <x:c r="K8461" s="266" t="n">
        <x:f>MOD(ROW()-ROW($I$46),MESCLUN_CAP+1)</x:f>
        <x:v>14</x:v>
      </x:c>
      <x:c r="L8461" s="266" t="n">
        <x:f>SUM(I8461:K8461)</x:f>
        <x:v>45</x:v>
      </x:c>
      <x:c r="M8461" s="267" t="n">
        <x:f>I8461*TOMATO_HOURS*WEEKS*(1+TOMATO_DIM)^I8461+J8461*CARROT_HOURS*WEEKS*(1+CARROT_DIM)^J8461+K8461*MESCLUN_HOURS*WEEKS*(1+MESCLUN_DIM)^K8461</x:f>
        <x:v>5050.404744271172</x:v>
      </x:c>
      <x:c r="N8461" s="267" t="n">
        <x:f>MAX(M8461-FARMER_HOURS,0)/TEMP_HOURS_PER_WORKER</x:f>
        <x:v>3.00722551685498</x:v>
      </x:c>
      <x:c r="O8461" s="268" t="n">
        <x:f>I8461*TOMATO_PRICE+J8461*CARROT_PRICE+K8461*MESCLUN_PRICE</x:f>
        <x:v>183186</x:v>
      </x:c>
      <x:c r="P8461" s="268" t="n">
        <x:f>I8461*TOMATO_FERTILIZER+J8461*CARROT_FERTILIZER+K8461*MESCLUN_FERTILIZER</x:f>
        <x:v>31240</x:v>
      </x:c>
      <x:c r="Q8461" s="268" t="n">
        <x:f>MIN(M8461,FARMER_HOURS)*FARMER_RATE+MAX(M8461-FARMER_HOURS,0)*TEMP_RATE</x:f>
        <x:v>100180.63792137451</x:v>
      </x:c>
      <x:c r="R8461" s="268" t="n">
        <x:f>O8461-P8461-Q8461-FIXED_COST</x:f>
        <x:v>31765.36207862549</x:v>
      </x:c>
      <x:c r="S8461" s="139" t="str">
        <x:f>IF(AND(L8461&lt;=TOTAL_BED_CAP,N8461&lt;=TEMP_WORKER_CAP),"YES","NO")</x:f>
        <x:v>YES</x:v>
      </x:c>
      <x:c r="T8461" s="139" t="n">
        <x:f>IF(S8461="YES",R8461,-1E+99)</x:f>
        <x:v>31765.36207862549</x:v>
      </x:c>
    </x:row>
    <x:row r="8462">
      <x:c r="A8462" s="139"/>
      <x:c r="B8462" s="139"/>
      <x:c r="C8462" s="139"/>
      <x:c r="D8462" s="139"/>
      <x:c r="E8462" s="139"/>
      <x:c r="F8462" s="139"/>
      <x:c r="G8462" s="139"/>
      <x:c r="H8462" s="139"/>
      <x:c r="I8462" s="266" t="n">
        <x:f>INT((ROW()-ROW($I$46))/((CARROT_CAP+1)*(MESCLUN_CAP+1)))</x:f>
        <x:v>12</x:v>
      </x:c>
      <x:c r="J8462" s="266" t="n">
        <x:f>MOD(INT((ROW()-ROW($I$46))/(MESCLUN_CAP+1)),CARROT_CAP+1)</x:f>
        <x:v>19</x:v>
      </x:c>
      <x:c r="K8462" s="266" t="n">
        <x:f>MOD(ROW()-ROW($I$46),MESCLUN_CAP+1)</x:f>
        <x:v>15</x:v>
      </x:c>
      <x:c r="L8462" s="266" t="n">
        <x:f>SUM(I8462:K8462)</x:f>
        <x:v>46</x:v>
      </x:c>
      <x:c r="M8462" s="267" t="n">
        <x:f>I8462*TOMATO_HOURS*WEEKS*(1+TOMATO_DIM)^I8462+J8462*CARROT_HOURS*WEEKS*(1+CARROT_DIM)^J8462+K8462*MESCLUN_HOURS*WEEKS*(1+MESCLUN_DIM)^K8462</x:f>
        <x:v>5113.992951147318</x:v>
      </x:c>
      <x:c r="N8462" s="267" t="n">
        <x:f>MAX(M8462-FARMER_HOURS,0)/TEMP_HOURS_PER_WORKER</x:f>
        <x:v>3.0513839938523044</x:v>
      </x:c>
      <x:c r="O8462" s="268" t="n">
        <x:f>I8462*TOMATO_PRICE+J8462*CARROT_PRICE+K8462*MESCLUN_PRICE</x:f>
        <x:v>185886</x:v>
      </x:c>
      <x:c r="P8462" s="268" t="n">
        <x:f>I8462*TOMATO_FERTILIZER+J8462*CARROT_FERTILIZER+K8462*MESCLUN_FERTILIZER</x:f>
        <x:v>32120</x:v>
      </x:c>
      <x:c r="Q8462" s="268" t="n">
        <x:f>MIN(M8462,FARMER_HOURS)*FARMER_RATE+MAX(M8462-FARMER_HOURS,0)*TEMP_RATE</x:f>
        <x:v>101284.59984630761</x:v>
      </x:c>
      <x:c r="R8462" s="268" t="n">
        <x:f>O8462-P8462-Q8462-FIXED_COST</x:f>
        <x:v>32481.40015369239</x:v>
      </x:c>
      <x:c r="S8462" s="139" t="str">
        <x:f>IF(AND(L8462&lt;=TOTAL_BED_CAP,N8462&lt;=TEMP_WORKER_CAP),"YES","NO")</x:f>
        <x:v>YES</x:v>
      </x:c>
      <x:c r="T8462" s="139" t="n">
        <x:f>IF(S8462="YES",R8462,-1E+99)</x:f>
        <x:v>32481.40015369239</x:v>
      </x:c>
    </x:row>
    <x:row r="8463">
      <x:c r="A8463" s="139"/>
      <x:c r="B8463" s="139"/>
      <x:c r="C8463" s="139"/>
      <x:c r="D8463" s="139"/>
      <x:c r="E8463" s="139"/>
      <x:c r="F8463" s="139"/>
      <x:c r="G8463" s="139"/>
      <x:c r="H8463" s="139"/>
      <x:c r="I8463" s="266" t="n">
        <x:f>INT((ROW()-ROW($I$46))/((CARROT_CAP+1)*(MESCLUN_CAP+1)))</x:f>
        <x:v>12</x:v>
      </x:c>
      <x:c r="J8463" s="266" t="n">
        <x:f>MOD(INT((ROW()-ROW($I$46))/(MESCLUN_CAP+1)),CARROT_CAP+1)</x:f>
        <x:v>19</x:v>
      </x:c>
      <x:c r="K8463" s="266" t="n">
        <x:f>MOD(ROW()-ROW($I$46),MESCLUN_CAP+1)</x:f>
        <x:v>16</x:v>
      </x:c>
      <x:c r="L8463" s="266" t="n">
        <x:f>SUM(I8463:K8463)</x:f>
        <x:v>47</x:v>
      </x:c>
      <x:c r="M8463" s="267" t="n">
        <x:f>I8463*TOMATO_HOURS*WEEKS*(1+TOMATO_DIM)^I8463+J8463*CARROT_HOURS*WEEKS*(1+CARROT_DIM)^J8463+K8463*MESCLUN_HOURS*WEEKS*(1+MESCLUN_DIM)^K8463</x:f>
        <x:v>5179.053727024808</x:v>
      </x:c>
      <x:c r="N8463" s="267" t="n">
        <x:f>MAX(M8463-FARMER_HOURS,0)/TEMP_HOURS_PER_WORKER</x:f>
        <x:v>3.096565088211672</x:v>
      </x:c>
      <x:c r="O8463" s="268" t="n">
        <x:f>I8463*TOMATO_PRICE+J8463*CARROT_PRICE+K8463*MESCLUN_PRICE</x:f>
        <x:v>188586</x:v>
      </x:c>
      <x:c r="P8463" s="268" t="n">
        <x:f>I8463*TOMATO_FERTILIZER+J8463*CARROT_FERTILIZER+K8463*MESCLUN_FERTILIZER</x:f>
        <x:v>33000</x:v>
      </x:c>
      <x:c r="Q8463" s="268" t="n">
        <x:f>MIN(M8463,FARMER_HOURS)*FARMER_RATE+MAX(M8463-FARMER_HOURS,0)*TEMP_RATE</x:f>
        <x:v>102414.1272052918</x:v>
      </x:c>
      <x:c r="R8463" s="268" t="n">
        <x:f>O8463-P8463-Q8463-FIXED_COST</x:f>
        <x:v>33171.87279470819</x:v>
      </x:c>
      <x:c r="S8463" s="139" t="str">
        <x:f>IF(AND(L8463&lt;=TOTAL_BED_CAP,N8463&lt;=TEMP_WORKER_CAP),"YES","NO")</x:f>
        <x:v>YES</x:v>
      </x:c>
      <x:c r="T8463" s="139" t="n">
        <x:f>IF(S8463="YES",R8463,-1E+99)</x:f>
        <x:v>33171.87279470819</x:v>
      </x:c>
    </x:row>
    <x:row r="8464">
      <x:c r="A8464" s="139"/>
      <x:c r="B8464" s="139"/>
      <x:c r="C8464" s="139"/>
      <x:c r="D8464" s="139"/>
      <x:c r="E8464" s="139"/>
      <x:c r="F8464" s="139"/>
      <x:c r="G8464" s="139"/>
      <x:c r="H8464" s="139"/>
      <x:c r="I8464" s="266" t="n">
        <x:f>INT((ROW()-ROW($I$46))/((CARROT_CAP+1)*(MESCLUN_CAP+1)))</x:f>
        <x:v>12</x:v>
      </x:c>
      <x:c r="J8464" s="266" t="n">
        <x:f>MOD(INT((ROW()-ROW($I$46))/(MESCLUN_CAP+1)),CARROT_CAP+1)</x:f>
        <x:v>19</x:v>
      </x:c>
      <x:c r="K8464" s="266" t="n">
        <x:f>MOD(ROW()-ROW($I$46),MESCLUN_CAP+1)</x:f>
        <x:v>17</x:v>
      </x:c>
      <x:c r="L8464" s="266" t="n">
        <x:f>SUM(I8464:K8464)</x:f>
        <x:v>48</x:v>
      </x:c>
      <x:c r="M8464" s="267" t="n">
        <x:f>I8464*TOMATO_HOURS*WEEKS*(1+TOMATO_DIM)^I8464+J8464*CARROT_HOURS*WEEKS*(1+CARROT_DIM)^J8464+K8464*MESCLUN_HOURS*WEEKS*(1+MESCLUN_DIM)^K8464</x:f>
        <x:v>5245.613950471347</x:v>
      </x:c>
      <x:c r="N8464" s="267" t="n">
        <x:f>MAX(M8464-FARMER_HOURS,0)/TEMP_HOURS_PER_WORKER</x:f>
        <x:v>3.1427874656051022</x:v>
      </x:c>
      <x:c r="O8464" s="268" t="n">
        <x:f>I8464*TOMATO_PRICE+J8464*CARROT_PRICE+K8464*MESCLUN_PRICE</x:f>
        <x:v>191286</x:v>
      </x:c>
      <x:c r="P8464" s="268" t="n">
        <x:f>I8464*TOMATO_FERTILIZER+J8464*CARROT_FERTILIZER+K8464*MESCLUN_FERTILIZER</x:f>
        <x:v>33880</x:v>
      </x:c>
      <x:c r="Q8464" s="268" t="n">
        <x:f>MIN(M8464,FARMER_HOURS)*FARMER_RATE+MAX(M8464-FARMER_HOURS,0)*TEMP_RATE</x:f>
        <x:v>103569.68664012756</x:v>
      </x:c>
      <x:c r="R8464" s="268" t="n">
        <x:f>O8464-P8464-Q8464-FIXED_COST</x:f>
        <x:v>33836.31335987244</x:v>
      </x:c>
      <x:c r="S8464" s="139" t="str">
        <x:f>IF(AND(L8464&lt;=TOTAL_BED_CAP,N8464&lt;=TEMP_WORKER_CAP),"YES","NO")</x:f>
        <x:v>YES</x:v>
      </x:c>
      <x:c r="T8464" s="139" t="n">
        <x:f>IF(S8464="YES",R8464,-1E+99)</x:f>
        <x:v>33836.31335987244</x:v>
      </x:c>
    </x:row>
    <x:row r="8465">
      <x:c r="A8465" s="139"/>
      <x:c r="B8465" s="139"/>
      <x:c r="C8465" s="139"/>
      <x:c r="D8465" s="139"/>
      <x:c r="E8465" s="139"/>
      <x:c r="F8465" s="139"/>
      <x:c r="G8465" s="139"/>
      <x:c r="H8465" s="139"/>
      <x:c r="I8465" s="266" t="n">
        <x:f>INT((ROW()-ROW($I$46))/((CARROT_CAP+1)*(MESCLUN_CAP+1)))</x:f>
        <x:v>12</x:v>
      </x:c>
      <x:c r="J8465" s="266" t="n">
        <x:f>MOD(INT((ROW()-ROW($I$46))/(MESCLUN_CAP+1)),CARROT_CAP+1)</x:f>
        <x:v>19</x:v>
      </x:c>
      <x:c r="K8465" s="266" t="n">
        <x:f>MOD(ROW()-ROW($I$46),MESCLUN_CAP+1)</x:f>
        <x:v>18</x:v>
      </x:c>
      <x:c r="L8465" s="266" t="n">
        <x:f>SUM(I8465:K8465)</x:f>
        <x:v>49</x:v>
      </x:c>
      <x:c r="M8465" s="267" t="n">
        <x:f>I8465*TOMATO_HOURS*WEEKS*(1+TOMATO_DIM)^I8465+J8465*CARROT_HOURS*WEEKS*(1+CARROT_DIM)^J8465+K8465*MESCLUN_HOURS*WEEKS*(1+MESCLUN_DIM)^K8465</x:f>
        <x:v>5313.700941929935</x:v>
      </x:c>
      <x:c r="N8465" s="267" t="n">
        <x:f>MAX(M8465-FARMER_HOURS,0)/TEMP_HOURS_PER_WORKER</x:f>
        <x:v>3.1900700985624546</x:v>
      </x:c>
      <x:c r="O8465" s="268" t="n">
        <x:f>I8465*TOMATO_PRICE+J8465*CARROT_PRICE+K8465*MESCLUN_PRICE</x:f>
        <x:v>193986</x:v>
      </x:c>
      <x:c r="P8465" s="268" t="n">
        <x:f>I8465*TOMATO_FERTILIZER+J8465*CARROT_FERTILIZER+K8465*MESCLUN_FERTILIZER</x:f>
        <x:v>34760</x:v>
      </x:c>
      <x:c r="Q8465" s="268" t="n">
        <x:f>MIN(M8465,FARMER_HOURS)*FARMER_RATE+MAX(M8465-FARMER_HOURS,0)*TEMP_RATE</x:f>
        <x:v>104751.75246406137</x:v>
      </x:c>
      <x:c r="R8465" s="268" t="n">
        <x:f>O8465-P8465-Q8465-FIXED_COST</x:f>
        <x:v>34474.24753593863</x:v>
      </x:c>
      <x:c r="S8465" s="139" t="str">
        <x:f>IF(AND(L8465&lt;=TOTAL_BED_CAP,N8465&lt;=TEMP_WORKER_CAP),"YES","NO")</x:f>
        <x:v>YES</x:v>
      </x:c>
      <x:c r="T8465" s="139" t="n">
        <x:f>IF(S8465="YES",R8465,-1E+99)</x:f>
        <x:v>34474.24753593863</x:v>
      </x:c>
    </x:row>
    <x:row r="8466">
      <x:c r="A8466" s="139"/>
      <x:c r="B8466" s="139"/>
      <x:c r="C8466" s="139"/>
      <x:c r="D8466" s="139"/>
      <x:c r="E8466" s="139"/>
      <x:c r="F8466" s="139"/>
      <x:c r="G8466" s="139"/>
      <x:c r="H8466" s="139"/>
      <x:c r="I8466" s="266" t="n">
        <x:f>INT((ROW()-ROW($I$46))/((CARROT_CAP+1)*(MESCLUN_CAP+1)))</x:f>
        <x:v>12</x:v>
      </x:c>
      <x:c r="J8466" s="266" t="n">
        <x:f>MOD(INT((ROW()-ROW($I$46))/(MESCLUN_CAP+1)),CARROT_CAP+1)</x:f>
        <x:v>19</x:v>
      </x:c>
      <x:c r="K8466" s="266" t="n">
        <x:f>MOD(ROW()-ROW($I$46),MESCLUN_CAP+1)</x:f>
        <x:v>19</x:v>
      </x:c>
      <x:c r="L8466" s="266" t="n">
        <x:f>SUM(I8466:K8466)</x:f>
        <x:v>50</x:v>
      </x:c>
      <x:c r="M8466" s="267" t="n">
        <x:f>I8466*TOMATO_HOURS*WEEKS*(1+TOMATO_DIM)^I8466+J8466*CARROT_HOURS*WEEKS*(1+CARROT_DIM)^J8466+K8466*MESCLUN_HOURS*WEEKS*(1+MESCLUN_DIM)^K8466</x:f>
        <x:v>5383.342470565956</x:v>
      </x:c>
      <x:c r="N8466" s="267" t="n">
        <x:f>MAX(M8466-FARMER_HOURS,0)/TEMP_HOURS_PER_WORKER</x:f>
        <x:v>3.2384322712263587</x:v>
      </x:c>
      <x:c r="O8466" s="268" t="n">
        <x:f>I8466*TOMATO_PRICE+J8466*CARROT_PRICE+K8466*MESCLUN_PRICE</x:f>
        <x:v>196686</x:v>
      </x:c>
      <x:c r="P8466" s="268" t="n">
        <x:f>I8466*TOMATO_FERTILIZER+J8466*CARROT_FERTILIZER+K8466*MESCLUN_FERTILIZER</x:f>
        <x:v>35640</x:v>
      </x:c>
      <x:c r="Q8466" s="268" t="n">
        <x:f>MIN(M8466,FARMER_HOURS)*FARMER_RATE+MAX(M8466-FARMER_HOURS,0)*TEMP_RATE</x:f>
        <x:v>105960.80678065897</x:v>
      </x:c>
      <x:c r="R8466" s="268" t="n">
        <x:f>O8466-P8466-Q8466-FIXED_COST</x:f>
        <x:v>35085.19321934103</x:v>
      </x:c>
      <x:c r="S8466" s="139" t="str">
        <x:f>IF(AND(L8466&lt;=TOTAL_BED_CAP,N8466&lt;=TEMP_WORKER_CAP),"YES","NO")</x:f>
        <x:v>YES</x:v>
      </x:c>
      <x:c r="T8466" s="139" t="n">
        <x:f>IF(S8466="YES",R8466,-1E+99)</x:f>
        <x:v>35085.19321934103</x:v>
      </x:c>
    </x:row>
    <x:row r="8467">
      <x:c r="A8467" s="139"/>
      <x:c r="B8467" s="139"/>
      <x:c r="C8467" s="139"/>
      <x:c r="D8467" s="139"/>
      <x:c r="E8467" s="139"/>
      <x:c r="F8467" s="139"/>
      <x:c r="G8467" s="139"/>
      <x:c r="H8467" s="139"/>
      <x:c r="I8467" s="266" t="n">
        <x:f>INT((ROW()-ROW($I$46))/((CARROT_CAP+1)*(MESCLUN_CAP+1)))</x:f>
        <x:v>12</x:v>
      </x:c>
      <x:c r="J8467" s="266" t="n">
        <x:f>MOD(INT((ROW()-ROW($I$46))/(MESCLUN_CAP+1)),CARROT_CAP+1)</x:f>
        <x:v>19</x:v>
      </x:c>
      <x:c r="K8467" s="266" t="n">
        <x:f>MOD(ROW()-ROW($I$46),MESCLUN_CAP+1)</x:f>
        <x:v>20</x:v>
      </x:c>
      <x:c r="L8467" s="266" t="n">
        <x:f>SUM(I8467:K8467)</x:f>
        <x:v>51</x:v>
      </x:c>
      <x:c r="M8467" s="267" t="n">
        <x:f>I8467*TOMATO_HOURS*WEEKS*(1+TOMATO_DIM)^I8467+J8467*CARROT_HOURS*WEEKS*(1+CARROT_DIM)^J8467+K8467*MESCLUN_HOURS*WEEKS*(1+MESCLUN_DIM)^K8467</x:f>
        <x:v>5454.566761216433</x:v>
      </x:c>
      <x:c r="N8467" s="267" t="n">
        <x:f>MAX(M8467-FARMER_HOURS,0)/TEMP_HOURS_PER_WORKER</x:f>
        <x:v>3.2878935841780788</x:v>
      </x:c>
      <x:c r="O8467" s="268" t="n">
        <x:f>I8467*TOMATO_PRICE+J8467*CARROT_PRICE+K8467*MESCLUN_PRICE</x:f>
        <x:v>199386</x:v>
      </x:c>
      <x:c r="P8467" s="268" t="n">
        <x:f>I8467*TOMATO_FERTILIZER+J8467*CARROT_FERTILIZER+K8467*MESCLUN_FERTILIZER</x:f>
        <x:v>36520</x:v>
      </x:c>
      <x:c r="Q8467" s="268" t="n">
        <x:f>MIN(M8467,FARMER_HOURS)*FARMER_RATE+MAX(M8467-FARMER_HOURS,0)*TEMP_RATE</x:f>
        <x:v>107197.33960445196</x:v>
      </x:c>
      <x:c r="R8467" s="268" t="n">
        <x:f>O8467-P8467-Q8467-FIXED_COST</x:f>
        <x:v>35668.66039554804</x:v>
      </x:c>
      <x:c r="S8467" s="139" t="str">
        <x:f>IF(AND(L8467&lt;=TOTAL_BED_CAP,N8467&lt;=TEMP_WORKER_CAP),"YES","NO")</x:f>
        <x:v>YES</x:v>
      </x:c>
      <x:c r="T8467" s="139" t="n">
        <x:f>IF(S8467="YES",R8467,-1E+99)</x:f>
        <x:v>35668.66039554804</x:v>
      </x:c>
    </x:row>
    <x:row r="8468">
      <x:c r="A8468" s="139"/>
      <x:c r="B8468" s="139"/>
      <x:c r="C8468" s="139"/>
      <x:c r="D8468" s="139"/>
      <x:c r="E8468" s="139"/>
      <x:c r="F8468" s="139"/>
      <x:c r="G8468" s="139"/>
      <x:c r="H8468" s="139"/>
      <x:c r="I8468" s="266" t="n">
        <x:f>INT((ROW()-ROW($I$46))/((CARROT_CAP+1)*(MESCLUN_CAP+1)))</x:f>
        <x:v>12</x:v>
      </x:c>
      <x:c r="J8468" s="266" t="n">
        <x:f>MOD(INT((ROW()-ROW($I$46))/(MESCLUN_CAP+1)),CARROT_CAP+1)</x:f>
        <x:v>19</x:v>
      </x:c>
      <x:c r="K8468" s="266" t="n">
        <x:f>MOD(ROW()-ROW($I$46),MESCLUN_CAP+1)</x:f>
        <x:v>21</x:v>
      </x:c>
      <x:c r="L8468" s="266" t="n">
        <x:f>SUM(I8468:K8468)</x:f>
        <x:v>52</x:v>
      </x:c>
      <x:c r="M8468" s="267" t="n">
        <x:f>I8468*TOMATO_HOURS*WEEKS*(1+TOMATO_DIM)^I8468+J8468*CARROT_HOURS*WEEKS*(1+CARROT_DIM)^J8468+K8468*MESCLUN_HOURS*WEEKS*(1+MESCLUN_DIM)^K8468</x:f>
        <x:v>5527.402501442877</x:v>
      </x:c>
      <x:c r="N8468" s="267" t="n">
        <x:f>MAX(M8468-FARMER_HOURS,0)/TEMP_HOURS_PER_WORKER</x:f>
        <x:v>3.338473959335331</x:v>
      </x:c>
      <x:c r="O8468" s="268" t="n">
        <x:f>I8468*TOMATO_PRICE+J8468*CARROT_PRICE+K8468*MESCLUN_PRICE</x:f>
        <x:v>202086</x:v>
      </x:c>
      <x:c r="P8468" s="268" t="n">
        <x:f>I8468*TOMATO_FERTILIZER+J8468*CARROT_FERTILIZER+K8468*MESCLUN_FERTILIZER</x:f>
        <x:v>37400</x:v>
      </x:c>
      <x:c r="Q8468" s="268" t="n">
        <x:f>MIN(M8468,FARMER_HOURS)*FARMER_RATE+MAX(M8468-FARMER_HOURS,0)*TEMP_RATE</x:f>
        <x:v>108461.84898338329</x:v>
      </x:c>
      <x:c r="R8468" s="268" t="n">
        <x:f>O8468-P8468-Q8468-FIXED_COST</x:f>
        <x:v>36224.15101661671</x:v>
      </x:c>
      <x:c r="S8468" s="139" t="str">
        <x:f>IF(AND(L8468&lt;=TOTAL_BED_CAP,N8468&lt;=TEMP_WORKER_CAP),"YES","NO")</x:f>
        <x:v>YES</x:v>
      </x:c>
      <x:c r="T8468" s="139" t="n">
        <x:f>IF(S8468="YES",R8468,-1E+99)</x:f>
        <x:v>36224.15101661671</x:v>
      </x:c>
    </x:row>
    <x:row r="8469">
      <x:c r="A8469" s="139"/>
      <x:c r="B8469" s="139"/>
      <x:c r="C8469" s="139"/>
      <x:c r="D8469" s="139"/>
      <x:c r="E8469" s="139"/>
      <x:c r="F8469" s="139"/>
      <x:c r="G8469" s="139"/>
      <x:c r="H8469" s="139"/>
      <x:c r="I8469" s="266" t="n">
        <x:f>INT((ROW()-ROW($I$46))/((CARROT_CAP+1)*(MESCLUN_CAP+1)))</x:f>
        <x:v>12</x:v>
      </x:c>
      <x:c r="J8469" s="266" t="n">
        <x:f>MOD(INT((ROW()-ROW($I$46))/(MESCLUN_CAP+1)),CARROT_CAP+1)</x:f>
        <x:v>19</x:v>
      </x:c>
      <x:c r="K8469" s="266" t="n">
        <x:f>MOD(ROW()-ROW($I$46),MESCLUN_CAP+1)</x:f>
        <x:v>22</x:v>
      </x:c>
      <x:c r="L8469" s="266" t="n">
        <x:f>SUM(I8469:K8469)</x:f>
        <x:v>53</x:v>
      </x:c>
      <x:c r="M8469" s="267" t="n">
        <x:f>I8469*TOMATO_HOURS*WEEKS*(1+TOMATO_DIM)^I8469+J8469*CARROT_HOURS*WEEKS*(1+CARROT_DIM)^J8469+K8469*MESCLUN_HOURS*WEEKS*(1+MESCLUN_DIM)^K8469</x:f>
        <x:v>5601.878848689274</x:v>
      </x:c>
      <x:c r="N8469" s="267" t="n">
        <x:f>MAX(M8469-FARMER_HOURS,0)/TEMP_HOURS_PER_WORKER</x:f>
        <x:v>3.3901936449231065</x:v>
      </x:c>
      <x:c r="O8469" s="268" t="n">
        <x:f>I8469*TOMATO_PRICE+J8469*CARROT_PRICE+K8469*MESCLUN_PRICE</x:f>
        <x:v>204786</x:v>
      </x:c>
      <x:c r="P8469" s="268" t="n">
        <x:f>I8469*TOMATO_FERTILIZER+J8469*CARROT_FERTILIZER+K8469*MESCLUN_FERTILIZER</x:f>
        <x:v>38280</x:v>
      </x:c>
      <x:c r="Q8469" s="268" t="n">
        <x:f>MIN(M8469,FARMER_HOURS)*FARMER_RATE+MAX(M8469-FARMER_HOURS,0)*TEMP_RATE</x:f>
        <x:v>109754.84112307767</x:v>
      </x:c>
      <x:c r="R8469" s="268" t="n">
        <x:f>O8469-P8469-Q8469-FIXED_COST</x:f>
        <x:v>36751.15887692233</x:v>
      </x:c>
      <x:c r="S8469" s="139" t="str">
        <x:f>IF(AND(L8469&lt;=TOTAL_BED_CAP,N8469&lt;=TEMP_WORKER_CAP),"YES","NO")</x:f>
        <x:v>YES</x:v>
      </x:c>
      <x:c r="T8469" s="139" t="n">
        <x:f>IF(S8469="YES",R8469,-1E+99)</x:f>
        <x:v>36751.15887692233</x:v>
      </x:c>
    </x:row>
    <x:row r="8470">
      <x:c r="A8470" s="139"/>
      <x:c r="B8470" s="139"/>
      <x:c r="C8470" s="139"/>
      <x:c r="D8470" s="139"/>
      <x:c r="E8470" s="139"/>
      <x:c r="F8470" s="139"/>
      <x:c r="G8470" s="139"/>
      <x:c r="H8470" s="139"/>
      <x:c r="I8470" s="266" t="n">
        <x:f>INT((ROW()-ROW($I$46))/((CARROT_CAP+1)*(MESCLUN_CAP+1)))</x:f>
        <x:v>12</x:v>
      </x:c>
      <x:c r="J8470" s="266" t="n">
        <x:f>MOD(INT((ROW()-ROW($I$46))/(MESCLUN_CAP+1)),CARROT_CAP+1)</x:f>
        <x:v>19</x:v>
      </x:c>
      <x:c r="K8470" s="266" t="n">
        <x:f>MOD(ROW()-ROW($I$46),MESCLUN_CAP+1)</x:f>
        <x:v>23</x:v>
      </x:c>
      <x:c r="L8470" s="266" t="n">
        <x:f>SUM(I8470:K8470)</x:f>
        <x:v>54</x:v>
      </x:c>
      <x:c r="M8470" s="267" t="n">
        <x:f>I8470*TOMATO_HOURS*WEEKS*(1+TOMATO_DIM)^I8470+J8470*CARROT_HOURS*WEEKS*(1+CARROT_DIM)^J8470+K8470*MESCLUN_HOURS*WEEKS*(1+MESCLUN_DIM)^K8470</x:f>
        <x:v>5678.02543754671</x:v>
      </x:c>
      <x:c r="N8470" s="267" t="n">
        <x:f>MAX(M8470-FARMER_HOURS,0)/TEMP_HOURS_PER_WORKER</x:f>
        <x:v>3.443073220518549</x:v>
      </x:c>
      <x:c r="O8470" s="268" t="n">
        <x:f>I8470*TOMATO_PRICE+J8470*CARROT_PRICE+K8470*MESCLUN_PRICE</x:f>
        <x:v>207486</x:v>
      </x:c>
      <x:c r="P8470" s="268" t="n">
        <x:f>I8470*TOMATO_FERTILIZER+J8470*CARROT_FERTILIZER+K8470*MESCLUN_FERTILIZER</x:f>
        <x:v>39160</x:v>
      </x:c>
      <x:c r="Q8470" s="268" t="n">
        <x:f>MIN(M8470,FARMER_HOURS)*FARMER_RATE+MAX(M8470-FARMER_HOURS,0)*TEMP_RATE</x:f>
        <x:v>111076.83051296372</x:v>
      </x:c>
      <x:c r="R8470" s="268" t="n">
        <x:f>O8470-P8470-Q8470-FIXED_COST</x:f>
        <x:v>37249.169487036284</x:v>
      </x:c>
      <x:c r="S8470" s="139" t="str">
        <x:f>IF(AND(L8470&lt;=TOTAL_BED_CAP,N8470&lt;=TEMP_WORKER_CAP),"YES","NO")</x:f>
        <x:v>YES</x:v>
      </x:c>
      <x:c r="T8470" s="139" t="n">
        <x:f>IF(S8470="YES",R8470,-1E+99)</x:f>
        <x:v>37249.169487036284</x:v>
      </x:c>
    </x:row>
    <x:row r="8471">
      <x:c r="A8471" s="139"/>
      <x:c r="B8471" s="139"/>
      <x:c r="C8471" s="139"/>
      <x:c r="D8471" s="139"/>
      <x:c r="E8471" s="139"/>
      <x:c r="F8471" s="139"/>
      <x:c r="G8471" s="139"/>
      <x:c r="H8471" s="139"/>
      <x:c r="I8471" s="266" t="n">
        <x:f>INT((ROW()-ROW($I$46))/((CARROT_CAP+1)*(MESCLUN_CAP+1)))</x:f>
        <x:v>12</x:v>
      </x:c>
      <x:c r="J8471" s="266" t="n">
        <x:f>MOD(INT((ROW()-ROW($I$46))/(MESCLUN_CAP+1)),CARROT_CAP+1)</x:f>
        <x:v>19</x:v>
      </x:c>
      <x:c r="K8471" s="266" t="n">
        <x:f>MOD(ROW()-ROW($I$46),MESCLUN_CAP+1)</x:f>
        <x:v>24</x:v>
      </x:c>
      <x:c r="L8471" s="266" t="n">
        <x:f>SUM(I8471:K8471)</x:f>
        <x:v>55</x:v>
      </x:c>
      <x:c r="M8471" s="267" t="n">
        <x:f>I8471*TOMATO_HOURS*WEEKS*(1+TOMATO_DIM)^I8471+J8471*CARROT_HOURS*WEEKS*(1+CARROT_DIM)^J8471+K8471*MESCLUN_HOURS*WEEKS*(1+MESCLUN_DIM)^K8471</x:f>
        <x:v>5755.8723871262055</x:v>
      </x:c>
      <x:c r="N8471" s="267" t="n">
        <x:f>MAX(M8471-FARMER_HOURS,0)/TEMP_HOURS_PER_WORKER</x:f>
        <x:v>3.497133602170976</x:v>
      </x:c>
      <x:c r="O8471" s="268" t="n">
        <x:f>I8471*TOMATO_PRICE+J8471*CARROT_PRICE+K8471*MESCLUN_PRICE</x:f>
        <x:v>210186</x:v>
      </x:c>
      <x:c r="P8471" s="268" t="n">
        <x:f>I8471*TOMATO_FERTILIZER+J8471*CARROT_FERTILIZER+K8471*MESCLUN_FERTILIZER</x:f>
        <x:v>40040</x:v>
      </x:c>
      <x:c r="Q8471" s="268" t="n">
        <x:f>MIN(M8471,FARMER_HOURS)*FARMER_RATE+MAX(M8471-FARMER_HOURS,0)*TEMP_RATE</x:f>
        <x:v>112428.3400542744</x:v>
      </x:c>
      <x:c r="R8471" s="268" t="n">
        <x:f>O8471-P8471-Q8471-FIXED_COST</x:f>
        <x:v>37717.659945725594</x:v>
      </x:c>
      <x:c r="S8471" s="139" t="str">
        <x:f>IF(AND(L8471&lt;=TOTAL_BED_CAP,N8471&lt;=TEMP_WORKER_CAP),"YES","NO")</x:f>
        <x:v>YES</x:v>
      </x:c>
      <x:c r="T8471" s="139" t="n">
        <x:f>IF(S8471="YES",R8471,-1E+99)</x:f>
        <x:v>37717.659945725594</x:v>
      </x:c>
    </x:row>
    <x:row r="8472">
      <x:c r="A8472" s="139"/>
      <x:c r="B8472" s="139"/>
      <x:c r="C8472" s="139"/>
      <x:c r="D8472" s="139"/>
      <x:c r="E8472" s="139"/>
      <x:c r="F8472" s="139"/>
      <x:c r="G8472" s="139"/>
      <x:c r="H8472" s="139"/>
      <x:c r="I8472" s="266" t="n">
        <x:f>INT((ROW()-ROW($I$46))/((CARROT_CAP+1)*(MESCLUN_CAP+1)))</x:f>
        <x:v>12</x:v>
      </x:c>
      <x:c r="J8472" s="266" t="n">
        <x:f>MOD(INT((ROW()-ROW($I$46))/(MESCLUN_CAP+1)),CARROT_CAP+1)</x:f>
        <x:v>19</x:v>
      </x:c>
      <x:c r="K8472" s="266" t="n">
        <x:f>MOD(ROW()-ROW($I$46),MESCLUN_CAP+1)</x:f>
        <x:v>25</x:v>
      </x:c>
      <x:c r="L8472" s="266" t="n">
        <x:f>SUM(I8472:K8472)</x:f>
        <x:v>56</x:v>
      </x:c>
      <x:c r="M8472" s="267" t="n">
        <x:f>I8472*TOMATO_HOURS*WEEKS*(1+TOMATO_DIM)^I8472+J8472*CARROT_HOURS*WEEKS*(1+CARROT_DIM)^J8472+K8472*MESCLUN_HOURS*WEEKS*(1+MESCLUN_DIM)^K8472</x:f>
        <x:v>5835.4503085413035</x:v>
      </x:c>
      <x:c r="N8472" s="267" t="n">
        <x:f>MAX(M8472-FARMER_HOURS,0)/TEMP_HOURS_PER_WORKER</x:f>
        <x:v>3.5523960475981275</x:v>
      </x:c>
      <x:c r="O8472" s="268" t="n">
        <x:f>I8472*TOMATO_PRICE+J8472*CARROT_PRICE+K8472*MESCLUN_PRICE</x:f>
        <x:v>212886</x:v>
      </x:c>
      <x:c r="P8472" s="268" t="n">
        <x:f>I8472*TOMATO_FERTILIZER+J8472*CARROT_FERTILIZER+K8472*MESCLUN_FERTILIZER</x:f>
        <x:v>40920</x:v>
      </x:c>
      <x:c r="Q8472" s="268" t="n">
        <x:f>MIN(M8472,FARMER_HOURS)*FARMER_RATE+MAX(M8472-FARMER_HOURS,0)*TEMP_RATE</x:f>
        <x:v>113809.90118995318</x:v>
      </x:c>
      <x:c r="R8472" s="268" t="n">
        <x:f>O8472-P8472-Q8472-FIXED_COST</x:f>
        <x:v>38156.098810046824</x:v>
      </x:c>
      <x:c r="S8472" s="139" t="str">
        <x:f>IF(AND(L8472&lt;=TOTAL_BED_CAP,N8472&lt;=TEMP_WORKER_CAP),"YES","NO")</x:f>
        <x:v>YES</x:v>
      </x:c>
      <x:c r="T8472" s="139" t="n">
        <x:f>IF(S8472="YES",R8472,-1E+99)</x:f>
        <x:v>38156.098810046824</x:v>
      </x:c>
    </x:row>
    <x:row r="8473">
      <x:c r="A8473" s="139"/>
      <x:c r="B8473" s="139"/>
      <x:c r="C8473" s="139"/>
      <x:c r="D8473" s="139"/>
      <x:c r="E8473" s="139"/>
      <x:c r="F8473" s="139"/>
      <x:c r="G8473" s="139"/>
      <x:c r="H8473" s="139"/>
      <x:c r="I8473" s="266" t="n">
        <x:f>INT((ROW()-ROW($I$46))/((CARROT_CAP+1)*(MESCLUN_CAP+1)))</x:f>
        <x:v>12</x:v>
      </x:c>
      <x:c r="J8473" s="266" t="n">
        <x:f>MOD(INT((ROW()-ROW($I$46))/(MESCLUN_CAP+1)),CARROT_CAP+1)</x:f>
        <x:v>19</x:v>
      </x:c>
      <x:c r="K8473" s="266" t="n">
        <x:f>MOD(ROW()-ROW($I$46),MESCLUN_CAP+1)</x:f>
        <x:v>26</x:v>
      </x:c>
      <x:c r="L8473" s="266" t="n">
        <x:f>SUM(I8473:K8473)</x:f>
        <x:v>57</x:v>
      </x:c>
      <x:c r="M8473" s="267" t="n">
        <x:f>I8473*TOMATO_HOURS*WEEKS*(1+TOMATO_DIM)^I8473+J8473*CARROT_HOURS*WEEKS*(1+CARROT_DIM)^J8473+K8473*MESCLUN_HOURS*WEEKS*(1+MESCLUN_DIM)^K8473</x:f>
        <x:v>5916.79031250202</x:v>
      </x:c>
      <x:c r="N8473" s="267" t="n">
        <x:f>MAX(M8473-FARMER_HOURS,0)/TEMP_HOURS_PER_WORKER</x:f>
        <x:v>3.608882161459736</x:v>
      </x:c>
      <x:c r="O8473" s="268" t="n">
        <x:f>I8473*TOMATO_PRICE+J8473*CARROT_PRICE+K8473*MESCLUN_PRICE</x:f>
        <x:v>215586</x:v>
      </x:c>
      <x:c r="P8473" s="268" t="n">
        <x:f>I8473*TOMATO_FERTILIZER+J8473*CARROT_FERTILIZER+K8473*MESCLUN_FERTILIZER</x:f>
        <x:v>41800</x:v>
      </x:c>
      <x:c r="Q8473" s="268" t="n">
        <x:f>MIN(M8473,FARMER_HOURS)*FARMER_RATE+MAX(M8473-FARMER_HOURS,0)*TEMP_RATE</x:f>
        <x:v>115222.0540364934</x:v>
      </x:c>
      <x:c r="R8473" s="268" t="n">
        <x:f>O8473-P8473-Q8473-FIXED_COST</x:f>
        <x:v>38563.9459635066</x:v>
      </x:c>
      <x:c r="S8473" s="139" t="str">
        <x:f>IF(AND(L8473&lt;=TOTAL_BED_CAP,N8473&lt;=TEMP_WORKER_CAP),"YES","NO")</x:f>
        <x:v>YES</x:v>
      </x:c>
      <x:c r="T8473" s="139" t="n">
        <x:f>IF(S8473="YES",R8473,-1E+99)</x:f>
        <x:v>38563.9459635066</x:v>
      </x:c>
    </x:row>
    <x:row r="8474">
      <x:c r="A8474" s="139"/>
      <x:c r="B8474" s="139"/>
      <x:c r="C8474" s="139"/>
      <x:c r="D8474" s="139"/>
      <x:c r="E8474" s="139"/>
      <x:c r="F8474" s="139"/>
      <x:c r="G8474" s="139"/>
      <x:c r="H8474" s="139"/>
      <x:c r="I8474" s="266" t="n">
        <x:f>INT((ROW()-ROW($I$46))/((CARROT_CAP+1)*(MESCLUN_CAP+1)))</x:f>
        <x:v>12</x:v>
      </x:c>
      <x:c r="J8474" s="266" t="n">
        <x:f>MOD(INT((ROW()-ROW($I$46))/(MESCLUN_CAP+1)),CARROT_CAP+1)</x:f>
        <x:v>19</x:v>
      </x:c>
      <x:c r="K8474" s="266" t="n">
        <x:f>MOD(ROW()-ROW($I$46),MESCLUN_CAP+1)</x:f>
        <x:v>27</x:v>
      </x:c>
      <x:c r="L8474" s="266" t="n">
        <x:f>SUM(I8474:K8474)</x:f>
        <x:v>58</x:v>
      </x:c>
      <x:c r="M8474" s="267" t="n">
        <x:f>I8474*TOMATO_HOURS*WEEKS*(1+TOMATO_DIM)^I8474+J8474*CARROT_HOURS*WEEKS*(1+CARROT_DIM)^J8474+K8474*MESCLUN_HOURS*WEEKS*(1+MESCLUN_DIM)^K8474</x:f>
        <x:v>5999.924017021778</x:v>
      </x:c>
      <x:c r="N8474" s="267" t="n">
        <x:f>MAX(M8474-FARMER_HOURS,0)/TEMP_HOURS_PER_WORKER</x:f>
        <x:v>3.666613900709568</x:v>
      </x:c>
      <x:c r="O8474" s="268" t="n">
        <x:f>I8474*TOMATO_PRICE+J8474*CARROT_PRICE+K8474*MESCLUN_PRICE</x:f>
        <x:v>218286</x:v>
      </x:c>
      <x:c r="P8474" s="268" t="n">
        <x:f>I8474*TOMATO_FERTILIZER+J8474*CARROT_FERTILIZER+K8474*MESCLUN_FERTILIZER</x:f>
        <x:v>42680</x:v>
      </x:c>
      <x:c r="Q8474" s="268" t="n">
        <x:f>MIN(M8474,FARMER_HOURS)*FARMER_RATE+MAX(M8474-FARMER_HOURS,0)*TEMP_RATE</x:f>
        <x:v>116665.3475177392</x:v>
      </x:c>
      <x:c r="R8474" s="268" t="n">
        <x:f>O8474-P8474-Q8474-FIXED_COST</x:f>
        <x:v>38940.652482260804</x:v>
      </x:c>
      <x:c r="S8474" s="139" t="str">
        <x:f>IF(AND(L8474&lt;=TOTAL_BED_CAP,N8474&lt;=TEMP_WORKER_CAP),"YES","NO")</x:f>
        <x:v>YES</x:v>
      </x:c>
      <x:c r="T8474" s="139" t="n">
        <x:f>IF(S8474="YES",R8474,-1E+99)</x:f>
        <x:v>38940.652482260804</x:v>
      </x:c>
    </x:row>
    <x:row r="8475">
      <x:c r="A8475" s="139"/>
      <x:c r="B8475" s="139"/>
      <x:c r="C8475" s="139"/>
      <x:c r="D8475" s="139"/>
      <x:c r="E8475" s="139"/>
      <x:c r="F8475" s="139"/>
      <x:c r="G8475" s="139"/>
      <x:c r="H8475" s="139"/>
      <x:c r="I8475" s="266" t="n">
        <x:f>INT((ROW()-ROW($I$46))/((CARROT_CAP+1)*(MESCLUN_CAP+1)))</x:f>
        <x:v>12</x:v>
      </x:c>
      <x:c r="J8475" s="266" t="n">
        <x:f>MOD(INT((ROW()-ROW($I$46))/(MESCLUN_CAP+1)),CARROT_CAP+1)</x:f>
        <x:v>19</x:v>
      </x:c>
      <x:c r="K8475" s="266" t="n">
        <x:f>MOD(ROW()-ROW($I$46),MESCLUN_CAP+1)</x:f>
        <x:v>28</x:v>
      </x:c>
      <x:c r="L8475" s="266" t="n">
        <x:f>SUM(I8475:K8475)</x:f>
        <x:v>59</x:v>
      </x:c>
      <x:c r="M8475" s="267" t="n">
        <x:f>I8475*TOMATO_HOURS*WEEKS*(1+TOMATO_DIM)^I8475+J8475*CARROT_HOURS*WEEKS*(1+CARROT_DIM)^J8475+K8475*MESCLUN_HOURS*WEEKS*(1+MESCLUN_DIM)^K8475</x:f>
        <x:v>6084.883555238931</x:v>
      </x:c>
      <x:c r="N8475" s="267" t="n">
        <x:f>MAX(M8475-FARMER_HOURS,0)/TEMP_HOURS_PER_WORKER</x:f>
        <x:v>3.7256135800270354</x:v>
      </x:c>
      <x:c r="O8475" s="268" t="n">
        <x:f>I8475*TOMATO_PRICE+J8475*CARROT_PRICE+K8475*MESCLUN_PRICE</x:f>
        <x:v>220986</x:v>
      </x:c>
      <x:c r="P8475" s="268" t="n">
        <x:f>I8475*TOMATO_FERTILIZER+J8475*CARROT_FERTILIZER+K8475*MESCLUN_FERTILIZER</x:f>
        <x:v>43560</x:v>
      </x:c>
      <x:c r="Q8475" s="268" t="n">
        <x:f>MIN(M8475,FARMER_HOURS)*FARMER_RATE+MAX(M8475-FARMER_HOURS,0)*TEMP_RATE</x:f>
        <x:v>118140.33950067588</x:v>
      </x:c>
      <x:c r="R8475" s="268" t="n">
        <x:f>O8475-P8475-Q8475-FIXED_COST</x:f>
        <x:v>39285.66049932412</x:v>
      </x:c>
      <x:c r="S8475" s="139" t="str">
        <x:f>IF(AND(L8475&lt;=TOTAL_BED_CAP,N8475&lt;=TEMP_WORKER_CAP),"YES","NO")</x:f>
        <x:v>YES</x:v>
      </x:c>
      <x:c r="T8475" s="139" t="n">
        <x:f>IF(S8475="YES",R8475,-1E+99)</x:f>
        <x:v>39285.66049932412</x:v>
      </x:c>
    </x:row>
    <x:row r="8476">
      <x:c r="A8476" s="139"/>
      <x:c r="B8476" s="139"/>
      <x:c r="C8476" s="139"/>
      <x:c r="D8476" s="139"/>
      <x:c r="E8476" s="139"/>
      <x:c r="F8476" s="139"/>
      <x:c r="G8476" s="139"/>
      <x:c r="H8476" s="139"/>
      <x:c r="I8476" s="266" t="n">
        <x:f>INT((ROW()-ROW($I$46))/((CARROT_CAP+1)*(MESCLUN_CAP+1)))</x:f>
        <x:v>12</x:v>
      </x:c>
      <x:c r="J8476" s="266" t="n">
        <x:f>MOD(INT((ROW()-ROW($I$46))/(MESCLUN_CAP+1)),CARROT_CAP+1)</x:f>
        <x:v>19</x:v>
      </x:c>
      <x:c r="K8476" s="266" t="n">
        <x:f>MOD(ROW()-ROW($I$46),MESCLUN_CAP+1)</x:f>
        <x:v>29</x:v>
      </x:c>
      <x:c r="L8476" s="266" t="n">
        <x:f>SUM(I8476:K8476)</x:f>
        <x:v>60</x:v>
      </x:c>
      <x:c r="M8476" s="267" t="n">
        <x:f>I8476*TOMATO_HOURS*WEEKS*(1+TOMATO_DIM)^I8476+J8476*CARROT_HOURS*WEEKS*(1+CARROT_DIM)^J8476+K8476*MESCLUN_HOURS*WEEKS*(1+MESCLUN_DIM)^K8476</x:f>
        <x:v>6171.701583354585</x:v>
      </x:c>
      <x:c r="N8476" s="267" t="n">
        <x:f>MAX(M8476-FARMER_HOURS,0)/TEMP_HOURS_PER_WORKER</x:f>
        <x:v>3.785903877329573</x:v>
      </x:c>
      <x:c r="O8476" s="268" t="n">
        <x:f>I8476*TOMATO_PRICE+J8476*CARROT_PRICE+K8476*MESCLUN_PRICE</x:f>
        <x:v>223686</x:v>
      </x:c>
      <x:c r="P8476" s="268" t="n">
        <x:f>I8476*TOMATO_FERTILIZER+J8476*CARROT_FERTILIZER+K8476*MESCLUN_FERTILIZER</x:f>
        <x:v>44440</x:v>
      </x:c>
      <x:c r="Q8476" s="268" t="n">
        <x:f>MIN(M8476,FARMER_HOURS)*FARMER_RATE+MAX(M8476-FARMER_HOURS,0)*TEMP_RATE</x:f>
        <x:v>119647.59693323931</x:v>
      </x:c>
      <x:c r="R8476" s="268" t="n">
        <x:f>O8476-P8476-Q8476-FIXED_COST</x:f>
        <x:v>39598.403066760686</x:v>
      </x:c>
      <x:c r="S8476" s="139" t="str">
        <x:f>IF(AND(L8476&lt;=TOTAL_BED_CAP,N8476&lt;=TEMP_WORKER_CAP),"YES","NO")</x:f>
        <x:v>YES</x:v>
      </x:c>
      <x:c r="T8476" s="139" t="n">
        <x:f>IF(S8476="YES",R8476,-1E+99)</x:f>
        <x:v>39598.403066760686</x:v>
      </x:c>
    </x:row>
    <x:row r="8477">
      <x:c r="A8477" s="139"/>
      <x:c r="B8477" s="139"/>
      <x:c r="C8477" s="139"/>
      <x:c r="D8477" s="139"/>
      <x:c r="E8477" s="139"/>
      <x:c r="F8477" s="139"/>
      <x:c r="G8477" s="139"/>
      <x:c r="H8477" s="139"/>
      <x:c r="I8477" s="266" t="n">
        <x:f>INT((ROW()-ROW($I$46))/((CARROT_CAP+1)*(MESCLUN_CAP+1)))</x:f>
        <x:v>12</x:v>
      </x:c>
      <x:c r="J8477" s="266" t="n">
        <x:f>MOD(INT((ROW()-ROW($I$46))/(MESCLUN_CAP+1)),CARROT_CAP+1)</x:f>
        <x:v>19</x:v>
      </x:c>
      <x:c r="K8477" s="266" t="n">
        <x:f>MOD(ROW()-ROW($I$46),MESCLUN_CAP+1)</x:f>
        <x:v>30</x:v>
      </x:c>
      <x:c r="L8477" s="266" t="n">
        <x:f>SUM(I8477:K8477)</x:f>
        <x:v>61</x:v>
      </x:c>
      <x:c r="M8477" s="267" t="n">
        <x:f>I8477*TOMATO_HOURS*WEEKS*(1+TOMATO_DIM)^I8477+J8477*CARROT_HOURS*WEEKS*(1+CARROT_DIM)^J8477+K8477*MESCLUN_HOURS*WEEKS*(1+MESCLUN_DIM)^K8477</x:f>
        <x:v>6260.411288688354</x:v>
      </x:c>
      <x:c r="N8477" s="267" t="n">
        <x:f>MAX(M8477-FARMER_HOURS,0)/TEMP_HOURS_PER_WORKER</x:f>
        <x:v>3.8475078393669127</x:v>
      </x:c>
      <x:c r="O8477" s="268" t="n">
        <x:f>I8477*TOMATO_PRICE+J8477*CARROT_PRICE+K8477*MESCLUN_PRICE</x:f>
        <x:v>226386</x:v>
      </x:c>
      <x:c r="P8477" s="268" t="n">
        <x:f>I8477*TOMATO_FERTILIZER+J8477*CARROT_FERTILIZER+K8477*MESCLUN_FERTILIZER</x:f>
        <x:v>45320</x:v>
      </x:c>
      <x:c r="Q8477" s="268" t="n">
        <x:f>MIN(M8477,FARMER_HOURS)*FARMER_RATE+MAX(M8477-FARMER_HOURS,0)*TEMP_RATE</x:f>
        <x:v>121187.69598417281</x:v>
      </x:c>
      <x:c r="R8477" s="268" t="n">
        <x:f>O8477-P8477-Q8477-FIXED_COST</x:f>
        <x:v>39878.30401582719</x:v>
      </x:c>
      <x:c r="S8477" s="139" t="str">
        <x:f>IF(AND(L8477&lt;=TOTAL_BED_CAP,N8477&lt;=TEMP_WORKER_CAP),"YES","NO")</x:f>
        <x:v>YES</x:v>
      </x:c>
      <x:c r="T8477" s="139" t="n">
        <x:f>IF(S8477="YES",R8477,-1E+99)</x:f>
        <x:v>39878.30401582719</x:v>
      </x:c>
    </x:row>
    <x:row r="8478">
      <x:c r="A8478" s="139"/>
      <x:c r="B8478" s="139"/>
      <x:c r="C8478" s="139"/>
      <x:c r="D8478" s="139"/>
      <x:c r="E8478" s="139"/>
      <x:c r="F8478" s="139"/>
      <x:c r="G8478" s="139"/>
      <x:c r="H8478" s="139"/>
      <x:c r="I8478" s="266" t="n">
        <x:f>INT((ROW()-ROW($I$46))/((CARROT_CAP+1)*(MESCLUN_CAP+1)))</x:f>
        <x:v>12</x:v>
      </x:c>
      <x:c r="J8478" s="266" t="n">
        <x:f>MOD(INT((ROW()-ROW($I$46))/(MESCLUN_CAP+1)),CARROT_CAP+1)</x:f>
        <x:v>20</x:v>
      </x:c>
      <x:c r="K8478" s="266" t="n">
        <x:f>MOD(ROW()-ROW($I$46),MESCLUN_CAP+1)</x:f>
        <x:v>0</x:v>
      </x:c>
      <x:c r="L8478" s="266" t="n">
        <x:f>SUM(I8478:K8478)</x:f>
        <x:v>32</x:v>
      </x:c>
      <x:c r="M8478" s="267" t="n">
        <x:f>I8478*TOMATO_HOURS*WEEKS*(1+TOMATO_DIM)^I8478+J8478*CARROT_HOURS*WEEKS*(1+CARROT_DIM)^J8478+K8478*MESCLUN_HOURS*WEEKS*(1+MESCLUN_DIM)^K8478</x:f>
        <x:v>4372.67251103292</x:v>
      </x:c>
      <x:c r="N8478" s="267" t="n">
        <x:f>MAX(M8478-FARMER_HOURS,0)/TEMP_HOURS_PER_WORKER</x:f>
        <x:v>2.53657813266175</x:v>
      </x:c>
      <x:c r="O8478" s="268" t="n">
        <x:f>I8478*TOMATO_PRICE+J8478*CARROT_PRICE+K8478*MESCLUN_PRICE</x:f>
        <x:v>147480</x:v>
      </x:c>
      <x:c r="P8478" s="268" t="n">
        <x:f>I8478*TOMATO_FERTILIZER+J8478*CARROT_FERTILIZER+K8478*MESCLUN_FERTILIZER</x:f>
        <x:v>19360</x:v>
      </x:c>
      <x:c r="Q8478" s="268" t="n">
        <x:f>MIN(M8478,FARMER_HOURS)*FARMER_RATE+MAX(M8478-FARMER_HOURS,0)*TEMP_RATE</x:f>
        <x:v>88414.45331654375</x:v>
      </x:c>
      <x:c r="R8478" s="268" t="n">
        <x:f>O8478-P8478-Q8478-FIXED_COST</x:f>
        <x:v>19705.546683456254</x:v>
      </x:c>
      <x:c r="S8478" s="139" t="str">
        <x:f>IF(AND(L8478&lt;=TOTAL_BED_CAP,N8478&lt;=TEMP_WORKER_CAP),"YES","NO")</x:f>
        <x:v>YES</x:v>
      </x:c>
      <x:c r="T8478" s="139" t="n">
        <x:f>IF(S8478="YES",R8478,-1E+99)</x:f>
        <x:v>19705.546683456254</x:v>
      </x:c>
    </x:row>
    <x:row r="8479">
      <x:c r="A8479" s="139"/>
      <x:c r="B8479" s="139"/>
      <x:c r="C8479" s="139"/>
      <x:c r="D8479" s="139"/>
      <x:c r="E8479" s="139"/>
      <x:c r="F8479" s="139"/>
      <x:c r="G8479" s="139"/>
      <x:c r="H8479" s="139"/>
      <x:c r="I8479" s="266" t="n">
        <x:f>INT((ROW()-ROW($I$46))/((CARROT_CAP+1)*(MESCLUN_CAP+1)))</x:f>
        <x:v>12</x:v>
      </x:c>
      <x:c r="J8479" s="266" t="n">
        <x:f>MOD(INT((ROW()-ROW($I$46))/(MESCLUN_CAP+1)),CARROT_CAP+1)</x:f>
        <x:v>20</x:v>
      </x:c>
      <x:c r="K8479" s="266" t="n">
        <x:f>MOD(ROW()-ROW($I$46),MESCLUN_CAP+1)</x:f>
        <x:v>1</x:v>
      </x:c>
      <x:c r="L8479" s="266" t="n">
        <x:f>SUM(I8479:K8479)</x:f>
        <x:v>33</x:v>
      </x:c>
      <x:c r="M8479" s="267" t="n">
        <x:f>I8479*TOMATO_HOURS*WEEKS*(1+TOMATO_DIM)^I8479+J8479*CARROT_HOURS*WEEKS*(1+CARROT_DIM)^J8479+K8479*MESCLUN_HOURS*WEEKS*(1+MESCLUN_DIM)^K8479</x:f>
        <x:v>4418.23501103292</x:v>
      </x:c>
      <x:c r="N8479" s="267" t="n">
        <x:f>MAX(M8479-FARMER_HOURS,0)/TEMP_HOURS_PER_WORKER</x:f>
        <x:v>2.5682187576617497</x:v>
      </x:c>
      <x:c r="O8479" s="268" t="n">
        <x:f>I8479*TOMATO_PRICE+J8479*CARROT_PRICE+K8479*MESCLUN_PRICE</x:f>
        <x:v>150180</x:v>
      </x:c>
      <x:c r="P8479" s="268" t="n">
        <x:f>I8479*TOMATO_FERTILIZER+J8479*CARROT_FERTILIZER+K8479*MESCLUN_FERTILIZER</x:f>
        <x:v>20240</x:v>
      </x:c>
      <x:c r="Q8479" s="268" t="n">
        <x:f>MIN(M8479,FARMER_HOURS)*FARMER_RATE+MAX(M8479-FARMER_HOURS,0)*TEMP_RATE</x:f>
        <x:v>89205.46894154375</x:v>
      </x:c>
      <x:c r="R8479" s="268" t="n">
        <x:f>O8479-P8479-Q8479-FIXED_COST</x:f>
        <x:v>20734.531058456254</x:v>
      </x:c>
      <x:c r="S8479" s="139" t="str">
        <x:f>IF(AND(L8479&lt;=TOTAL_BED_CAP,N8479&lt;=TEMP_WORKER_CAP),"YES","NO")</x:f>
        <x:v>YES</x:v>
      </x:c>
      <x:c r="T8479" s="139" t="n">
        <x:f>IF(S8479="YES",R8479,-1E+99)</x:f>
        <x:v>20734.531058456254</x:v>
      </x:c>
    </x:row>
    <x:row r="8480">
      <x:c r="A8480" s="139"/>
      <x:c r="B8480" s="139"/>
      <x:c r="C8480" s="139"/>
      <x:c r="D8480" s="139"/>
      <x:c r="E8480" s="139"/>
      <x:c r="F8480" s="139"/>
      <x:c r="G8480" s="139"/>
      <x:c r="H8480" s="139"/>
      <x:c r="I8480" s="266" t="n">
        <x:f>INT((ROW()-ROW($I$46))/((CARROT_CAP+1)*(MESCLUN_CAP+1)))</x:f>
        <x:v>12</x:v>
      </x:c>
      <x:c r="J8480" s="266" t="n">
        <x:f>MOD(INT((ROW()-ROW($I$46))/(MESCLUN_CAP+1)),CARROT_CAP+1)</x:f>
        <x:v>20</x:v>
      </x:c>
      <x:c r="K8480" s="266" t="n">
        <x:f>MOD(ROW()-ROW($I$46),MESCLUN_CAP+1)</x:f>
        <x:v>2</x:v>
      </x:c>
      <x:c r="L8480" s="266" t="n">
        <x:f>SUM(I8480:K8480)</x:f>
        <x:v>34</x:v>
      </x:c>
      <x:c r="M8480" s="267" t="n">
        <x:f>I8480*TOMATO_HOURS*WEEKS*(1+TOMATO_DIM)^I8480+J8480*CARROT_HOURS*WEEKS*(1+CARROT_DIM)^J8480+K8480*MESCLUN_HOURS*WEEKS*(1+MESCLUN_DIM)^K8480</x:f>
        <x:v>4464.93657353292</x:v>
      </x:c>
      <x:c r="N8480" s="267" t="n">
        <x:f>MAX(M8480-FARMER_HOURS,0)/TEMP_HOURS_PER_WORKER</x:f>
        <x:v>2.60065039828675</x:v>
      </x:c>
      <x:c r="O8480" s="268" t="n">
        <x:f>I8480*TOMATO_PRICE+J8480*CARROT_PRICE+K8480*MESCLUN_PRICE</x:f>
        <x:v>152880</x:v>
      </x:c>
      <x:c r="P8480" s="268" t="n">
        <x:f>I8480*TOMATO_FERTILIZER+J8480*CARROT_FERTILIZER+K8480*MESCLUN_FERTILIZER</x:f>
        <x:v>21120</x:v>
      </x:c>
      <x:c r="Q8480" s="268" t="n">
        <x:f>MIN(M8480,FARMER_HOURS)*FARMER_RATE+MAX(M8480-FARMER_HOURS,0)*TEMP_RATE</x:f>
        <x:v>90016.25995716875</x:v>
      </x:c>
      <x:c r="R8480" s="268" t="n">
        <x:f>O8480-P8480-Q8480-FIXED_COST</x:f>
        <x:v>21743.740042831254</x:v>
      </x:c>
      <x:c r="S8480" s="139" t="str">
        <x:f>IF(AND(L8480&lt;=TOTAL_BED_CAP,N8480&lt;=TEMP_WORKER_CAP),"YES","NO")</x:f>
        <x:v>YES</x:v>
      </x:c>
      <x:c r="T8480" s="139" t="n">
        <x:f>IF(S8480="YES",R8480,-1E+99)</x:f>
        <x:v>21743.740042831254</x:v>
      </x:c>
    </x:row>
    <x:row r="8481">
      <x:c r="A8481" s="139"/>
      <x:c r="B8481" s="139"/>
      <x:c r="C8481" s="139"/>
      <x:c r="D8481" s="139"/>
      <x:c r="E8481" s="139"/>
      <x:c r="F8481" s="139"/>
      <x:c r="G8481" s="139"/>
      <x:c r="H8481" s="139"/>
      <x:c r="I8481" s="266" t="n">
        <x:f>INT((ROW()-ROW($I$46))/((CARROT_CAP+1)*(MESCLUN_CAP+1)))</x:f>
        <x:v>12</x:v>
      </x:c>
      <x:c r="J8481" s="266" t="n">
        <x:f>MOD(INT((ROW()-ROW($I$46))/(MESCLUN_CAP+1)),CARROT_CAP+1)</x:f>
        <x:v>20</x:v>
      </x:c>
      <x:c r="K8481" s="266" t="n">
        <x:f>MOD(ROW()-ROW($I$46),MESCLUN_CAP+1)</x:f>
        <x:v>3</x:v>
      </x:c>
      <x:c r="L8481" s="266" t="n">
        <x:f>SUM(I8481:K8481)</x:f>
        <x:v>35</x:v>
      </x:c>
      <x:c r="M8481" s="267" t="n">
        <x:f>I8481*TOMATO_HOURS*WEEKS*(1+TOMATO_DIM)^I8481+J8481*CARROT_HOURS*WEEKS*(1+CARROT_DIM)^J8481+K8481*MESCLUN_HOURS*WEEKS*(1+MESCLUN_DIM)^K8481</x:f>
        <x:v>4512.798555954795</x:v>
      </x:c>
      <x:c r="N8481" s="267" t="n">
        <x:f>MAX(M8481-FARMER_HOURS,0)/TEMP_HOURS_PER_WORKER</x:f>
        <x:v>2.633887886079719</x:v>
      </x:c>
      <x:c r="O8481" s="268" t="n">
        <x:f>I8481*TOMATO_PRICE+J8481*CARROT_PRICE+K8481*MESCLUN_PRICE</x:f>
        <x:v>155580</x:v>
      </x:c>
      <x:c r="P8481" s="268" t="n">
        <x:f>I8481*TOMATO_FERTILIZER+J8481*CARROT_FERTILIZER+K8481*MESCLUN_FERTILIZER</x:f>
        <x:v>22000</x:v>
      </x:c>
      <x:c r="Q8481" s="268" t="n">
        <x:f>MIN(M8481,FARMER_HOURS)*FARMER_RATE+MAX(M8481-FARMER_HOURS,0)*TEMP_RATE</x:f>
        <x:v>90847.19715199296</x:v>
      </x:c>
      <x:c r="R8481" s="268" t="n">
        <x:f>O8481-P8481-Q8481-FIXED_COST</x:f>
        <x:v>22732.802848007035</x:v>
      </x:c>
      <x:c r="S8481" s="139" t="str">
        <x:f>IF(AND(L8481&lt;=TOTAL_BED_CAP,N8481&lt;=TEMP_WORKER_CAP),"YES","NO")</x:f>
        <x:v>YES</x:v>
      </x:c>
      <x:c r="T8481" s="139" t="n">
        <x:f>IF(S8481="YES",R8481,-1E+99)</x:f>
        <x:v>22732.802848007035</x:v>
      </x:c>
    </x:row>
    <x:row r="8482">
      <x:c r="A8482" s="139"/>
      <x:c r="B8482" s="139"/>
      <x:c r="C8482" s="139"/>
      <x:c r="D8482" s="139"/>
      <x:c r="E8482" s="139"/>
      <x:c r="F8482" s="139"/>
      <x:c r="G8482" s="139"/>
      <x:c r="H8482" s="139"/>
      <x:c r="I8482" s="266" t="n">
        <x:f>INT((ROW()-ROW($I$46))/((CARROT_CAP+1)*(MESCLUN_CAP+1)))</x:f>
        <x:v>12</x:v>
      </x:c>
      <x:c r="J8482" s="266" t="n">
        <x:f>MOD(INT((ROW()-ROW($I$46))/(MESCLUN_CAP+1)),CARROT_CAP+1)</x:f>
        <x:v>20</x:v>
      </x:c>
      <x:c r="K8482" s="266" t="n">
        <x:f>MOD(ROW()-ROW($I$46),MESCLUN_CAP+1)</x:f>
        <x:v>4</x:v>
      </x:c>
      <x:c r="L8482" s="266" t="n">
        <x:f>SUM(I8482:K8482)</x:f>
        <x:v>36</x:v>
      </x:c>
      <x:c r="M8482" s="267" t="n">
        <x:f>I8482*TOMATO_HOURS*WEEKS*(1+TOMATO_DIM)^I8482+J8482*CARROT_HOURS*WEEKS*(1+CARROT_DIM)^J8482+K8482*MESCLUN_HOURS*WEEKS*(1+MESCLUN_DIM)^K8482</x:f>
        <x:v>4561.842671677451</x:v>
      </x:c>
      <x:c r="N8482" s="267" t="n">
        <x:f>MAX(M8482-FARMER_HOURS,0)/TEMP_HOURS_PER_WORKER</x:f>
        <x:v>2.6679462997760077</x:v>
      </x:c>
      <x:c r="O8482" s="268" t="n">
        <x:f>I8482*TOMATO_PRICE+J8482*CARROT_PRICE+K8482*MESCLUN_PRICE</x:f>
        <x:v>158280</x:v>
      </x:c>
      <x:c r="P8482" s="268" t="n">
        <x:f>I8482*TOMATO_FERTILIZER+J8482*CARROT_FERTILIZER+K8482*MESCLUN_FERTILIZER</x:f>
        <x:v>22880</x:v>
      </x:c>
      <x:c r="Q8482" s="268" t="n">
        <x:f>MIN(M8482,FARMER_HOURS)*FARMER_RATE+MAX(M8482-FARMER_HOURS,0)*TEMP_RATE</x:f>
        <x:v>91698.65749440019</x:v>
      </x:c>
      <x:c r="R8482" s="268" t="n">
        <x:f>O8482-P8482-Q8482-FIXED_COST</x:f>
        <x:v>23701.34250559981</x:v>
      </x:c>
      <x:c r="S8482" s="139" t="str">
        <x:f>IF(AND(L8482&lt;=TOTAL_BED_CAP,N8482&lt;=TEMP_WORKER_CAP),"YES","NO")</x:f>
        <x:v>YES</x:v>
      </x:c>
      <x:c r="T8482" s="139" t="n">
        <x:f>IF(S8482="YES",R8482,-1E+99)</x:f>
        <x:v>23701.34250559981</x:v>
      </x:c>
    </x:row>
    <x:row r="8483">
      <x:c r="A8483" s="139"/>
      <x:c r="B8483" s="139"/>
      <x:c r="C8483" s="139"/>
      <x:c r="D8483" s="139"/>
      <x:c r="E8483" s="139"/>
      <x:c r="F8483" s="139"/>
      <x:c r="G8483" s="139"/>
      <x:c r="H8483" s="139"/>
      <x:c r="I8483" s="266" t="n">
        <x:f>INT((ROW()-ROW($I$46))/((CARROT_CAP+1)*(MESCLUN_CAP+1)))</x:f>
        <x:v>12</x:v>
      </x:c>
      <x:c r="J8483" s="266" t="n">
        <x:f>MOD(INT((ROW()-ROW($I$46))/(MESCLUN_CAP+1)),CARROT_CAP+1)</x:f>
        <x:v>20</x:v>
      </x:c>
      <x:c r="K8483" s="266" t="n">
        <x:f>MOD(ROW()-ROW($I$46),MESCLUN_CAP+1)</x:f>
        <x:v>5</x:v>
      </x:c>
      <x:c r="L8483" s="266" t="n">
        <x:f>SUM(I8483:K8483)</x:f>
        <x:v>37</x:v>
      </x:c>
      <x:c r="M8483" s="267" t="n">
        <x:f>I8483*TOMATO_HOURS*WEEKS*(1+TOMATO_DIM)^I8483+J8483*CARROT_HOURS*WEEKS*(1+CARROT_DIM)^J8483+K8483*MESCLUN_HOURS*WEEKS*(1+MESCLUN_DIM)^K8483</x:f>
        <x:v>4612.090995598654</x:v>
      </x:c>
      <x:c r="N8483" s="267" t="n">
        <x:f>MAX(M8483-FARMER_HOURS,0)/TEMP_HOURS_PER_WORKER</x:f>
        <x:v>2.7028409691657322</x:v>
      </x:c>
      <x:c r="O8483" s="268" t="n">
        <x:f>I8483*TOMATO_PRICE+J8483*CARROT_PRICE+K8483*MESCLUN_PRICE</x:f>
        <x:v>160980</x:v>
      </x:c>
      <x:c r="P8483" s="268" t="n">
        <x:f>I8483*TOMATO_FERTILIZER+J8483*CARROT_FERTILIZER+K8483*MESCLUN_FERTILIZER</x:f>
        <x:v>23760</x:v>
      </x:c>
      <x:c r="Q8483" s="268" t="n">
        <x:f>MIN(M8483,FARMER_HOURS)*FARMER_RATE+MAX(M8483-FARMER_HOURS,0)*TEMP_RATE</x:f>
        <x:v>92571.02422914331</x:v>
      </x:c>
      <x:c r="R8483" s="268" t="n">
        <x:f>O8483-P8483-Q8483-FIXED_COST</x:f>
        <x:v>24648.97577085669</x:v>
      </x:c>
      <x:c r="S8483" s="139" t="str">
        <x:f>IF(AND(L8483&lt;=TOTAL_BED_CAP,N8483&lt;=TEMP_WORKER_CAP),"YES","NO")</x:f>
        <x:v>YES</x:v>
      </x:c>
      <x:c r="T8483" s="139" t="n">
        <x:f>IF(S8483="YES",R8483,-1E+99)</x:f>
        <x:v>24648.97577085669</x:v>
      </x:c>
    </x:row>
    <x:row r="8484">
      <x:c r="A8484" s="139"/>
      <x:c r="B8484" s="139"/>
      <x:c r="C8484" s="139"/>
      <x:c r="D8484" s="139"/>
      <x:c r="E8484" s="139"/>
      <x:c r="F8484" s="139"/>
      <x:c r="G8484" s="139"/>
      <x:c r="H8484" s="139"/>
      <x:c r="I8484" s="266" t="n">
        <x:f>INT((ROW()-ROW($I$46))/((CARROT_CAP+1)*(MESCLUN_CAP+1)))</x:f>
        <x:v>12</x:v>
      </x:c>
      <x:c r="J8484" s="266" t="n">
        <x:f>MOD(INT((ROW()-ROW($I$46))/(MESCLUN_CAP+1)),CARROT_CAP+1)</x:f>
        <x:v>20</x:v>
      </x:c>
      <x:c r="K8484" s="266" t="n">
        <x:f>MOD(ROW()-ROW($I$46),MESCLUN_CAP+1)</x:f>
        <x:v>6</x:v>
      </x:c>
      <x:c r="L8484" s="266" t="n">
        <x:f>SUM(I8484:K8484)</x:f>
        <x:v>38</x:v>
      </x:c>
      <x:c r="M8484" s="267" t="n">
        <x:f>I8484*TOMATO_HOURS*WEEKS*(1+TOMATO_DIM)^I8484+J8484*CARROT_HOURS*WEEKS*(1+CARROT_DIM)^J8484+K8484*MESCLUN_HOURS*WEEKS*(1+MESCLUN_DIM)^K8484</x:f>
        <x:v>4663.565969780288</x:v>
      </x:c>
      <x:c r="N8484" s="267" t="n">
        <x:f>MAX(M8484-FARMER_HOURS,0)/TEMP_HOURS_PER_WORKER</x:f>
        <x:v>2.7385874790140887</x:v>
      </x:c>
      <x:c r="O8484" s="268" t="n">
        <x:f>I8484*TOMATO_PRICE+J8484*CARROT_PRICE+K8484*MESCLUN_PRICE</x:f>
        <x:v>163680</x:v>
      </x:c>
      <x:c r="P8484" s="268" t="n">
        <x:f>I8484*TOMATO_FERTILIZER+J8484*CARROT_FERTILIZER+K8484*MESCLUN_FERTILIZER</x:f>
        <x:v>24640</x:v>
      </x:c>
      <x:c r="Q8484" s="268" t="n">
        <x:f>MIN(M8484,FARMER_HOURS)*FARMER_RATE+MAX(M8484-FARMER_HOURS,0)*TEMP_RATE</x:f>
        <x:v>93464.68697535222</x:v>
      </x:c>
      <x:c r="R8484" s="268" t="n">
        <x:f>O8484-P8484-Q8484-FIXED_COST</x:f>
        <x:v>25575.31302464778</x:v>
      </x:c>
      <x:c r="S8484" s="139" t="str">
        <x:f>IF(AND(L8484&lt;=TOTAL_BED_CAP,N8484&lt;=TEMP_WORKER_CAP),"YES","NO")</x:f>
        <x:v>YES</x:v>
      </x:c>
      <x:c r="T8484" s="139" t="n">
        <x:f>IF(S8484="YES",R8484,-1E+99)</x:f>
        <x:v>25575.31302464778</x:v>
      </x:c>
    </x:row>
    <x:row r="8485">
      <x:c r="A8485" s="139"/>
      <x:c r="B8485" s="139"/>
      <x:c r="C8485" s="139"/>
      <x:c r="D8485" s="139"/>
      <x:c r="E8485" s="139"/>
      <x:c r="F8485" s="139"/>
      <x:c r="G8485" s="139"/>
      <x:c r="H8485" s="139"/>
      <x:c r="I8485" s="266" t="n">
        <x:f>INT((ROW()-ROW($I$46))/((CARROT_CAP+1)*(MESCLUN_CAP+1)))</x:f>
        <x:v>12</x:v>
      </x:c>
      <x:c r="J8485" s="266" t="n">
        <x:f>MOD(INT((ROW()-ROW($I$46))/(MESCLUN_CAP+1)),CARROT_CAP+1)</x:f>
        <x:v>20</x:v>
      </x:c>
      <x:c r="K8485" s="266" t="n">
        <x:f>MOD(ROW()-ROW($I$46),MESCLUN_CAP+1)</x:f>
        <x:v>7</x:v>
      </x:c>
      <x:c r="L8485" s="266" t="n">
        <x:f>SUM(I8485:K8485)</x:f>
        <x:v>39</x:v>
      </x:c>
      <x:c r="M8485" s="267" t="n">
        <x:f>I8485*TOMATO_HOURS*WEEKS*(1+TOMATO_DIM)^I8485+J8485*CARROT_HOURS*WEEKS*(1+CARROT_DIM)^J8485+K8485*MESCLUN_HOURS*WEEKS*(1+MESCLUN_DIM)^K8485</x:f>
        <x:v>4716.290409178248</x:v>
      </x:c>
      <x:c r="N8485" s="267" t="n">
        <x:f>MAX(M8485-FARMER_HOURS,0)/TEMP_HOURS_PER_WORKER</x:f>
        <x:v>2.77520167304045</x:v>
      </x:c>
      <x:c r="O8485" s="268" t="n">
        <x:f>I8485*TOMATO_PRICE+J8485*CARROT_PRICE+K8485*MESCLUN_PRICE</x:f>
        <x:v>166380</x:v>
      </x:c>
      <x:c r="P8485" s="268" t="n">
        <x:f>I8485*TOMATO_FERTILIZER+J8485*CARROT_FERTILIZER+K8485*MESCLUN_FERTILIZER</x:f>
        <x:v>25520</x:v>
      </x:c>
      <x:c r="Q8485" s="268" t="n">
        <x:f>MIN(M8485,FARMER_HOURS)*FARMER_RATE+MAX(M8485-FARMER_HOURS,0)*TEMP_RATE</x:f>
        <x:v>94380.04182601125</x:v>
      </x:c>
      <x:c r="R8485" s="268" t="n">
        <x:f>O8485-P8485-Q8485-FIXED_COST</x:f>
        <x:v>26479.95817398875</x:v>
      </x:c>
      <x:c r="S8485" s="139" t="str">
        <x:f>IF(AND(L8485&lt;=TOTAL_BED_CAP,N8485&lt;=TEMP_WORKER_CAP),"YES","NO")</x:f>
        <x:v>YES</x:v>
      </x:c>
      <x:c r="T8485" s="139" t="n">
        <x:f>IF(S8485="YES",R8485,-1E+99)</x:f>
        <x:v>26479.95817398875</x:v>
      </x:c>
    </x:row>
    <x:row r="8486">
      <x:c r="A8486" s="139"/>
      <x:c r="B8486" s="139"/>
      <x:c r="C8486" s="139"/>
      <x:c r="D8486" s="139"/>
      <x:c r="E8486" s="139"/>
      <x:c r="F8486" s="139"/>
      <x:c r="G8486" s="139"/>
      <x:c r="H8486" s="139"/>
      <x:c r="I8486" s="266" t="n">
        <x:f>INT((ROW()-ROW($I$46))/((CARROT_CAP+1)*(MESCLUN_CAP+1)))</x:f>
        <x:v>12</x:v>
      </x:c>
      <x:c r="J8486" s="266" t="n">
        <x:f>MOD(INT((ROW()-ROW($I$46))/(MESCLUN_CAP+1)),CARROT_CAP+1)</x:f>
        <x:v>20</x:v>
      </x:c>
      <x:c r="K8486" s="266" t="n">
        <x:f>MOD(ROW()-ROW($I$46),MESCLUN_CAP+1)</x:f>
        <x:v>8</x:v>
      </x:c>
      <x:c r="L8486" s="266" t="n">
        <x:f>SUM(I8486:K8486)</x:f>
        <x:v>40</x:v>
      </x:c>
      <x:c r="M8486" s="267" t="n">
        <x:f>I8486*TOMATO_HOURS*WEEKS*(1+TOMATO_DIM)^I8486+J8486*CARROT_HOURS*WEEKS*(1+CARROT_DIM)^J8486+K8486*MESCLUN_HOURS*WEEKS*(1+MESCLUN_DIM)^K8486</x:f>
        <x:v>4770.287507458228</x:v>
      </x:c>
      <x:c r="N8486" s="267" t="n">
        <x:f>MAX(M8486-FARMER_HOURS,0)/TEMP_HOURS_PER_WORKER</x:f>
        <x:v>2.812699657957103</x:v>
      </x:c>
      <x:c r="O8486" s="268" t="n">
        <x:f>I8486*TOMATO_PRICE+J8486*CARROT_PRICE+K8486*MESCLUN_PRICE</x:f>
        <x:v>169080</x:v>
      </x:c>
      <x:c r="P8486" s="268" t="n">
        <x:f>I8486*TOMATO_FERTILIZER+J8486*CARROT_FERTILIZER+K8486*MESCLUN_FERTILIZER</x:f>
        <x:v>26400</x:v>
      </x:c>
      <x:c r="Q8486" s="268" t="n">
        <x:f>MIN(M8486,FARMER_HOURS)*FARMER_RATE+MAX(M8486-FARMER_HOURS,0)*TEMP_RATE</x:f>
        <x:v>95317.49144892757</x:v>
      </x:c>
      <x:c r="R8486" s="268" t="n">
        <x:f>O8486-P8486-Q8486-FIXED_COST</x:f>
        <x:v>27362.50855107243</x:v>
      </x:c>
      <x:c r="S8486" s="139" t="str">
        <x:f>IF(AND(L8486&lt;=TOTAL_BED_CAP,N8486&lt;=TEMP_WORKER_CAP),"YES","NO")</x:f>
        <x:v>YES</x:v>
      </x:c>
      <x:c r="T8486" s="139" t="n">
        <x:f>IF(S8486="YES",R8486,-1E+99)</x:f>
        <x:v>27362.50855107243</x:v>
      </x:c>
    </x:row>
    <x:row r="8487">
      <x:c r="A8487" s="139"/>
      <x:c r="B8487" s="139"/>
      <x:c r="C8487" s="139"/>
      <x:c r="D8487" s="139"/>
      <x:c r="E8487" s="139"/>
      <x:c r="F8487" s="139"/>
      <x:c r="G8487" s="139"/>
      <x:c r="H8487" s="139"/>
      <x:c r="I8487" s="266" t="n">
        <x:f>INT((ROW()-ROW($I$46))/((CARROT_CAP+1)*(MESCLUN_CAP+1)))</x:f>
        <x:v>12</x:v>
      </x:c>
      <x:c r="J8487" s="266" t="n">
        <x:f>MOD(INT((ROW()-ROW($I$46))/(MESCLUN_CAP+1)),CARROT_CAP+1)</x:f>
        <x:v>20</x:v>
      </x:c>
      <x:c r="K8487" s="266" t="n">
        <x:f>MOD(ROW()-ROW($I$46),MESCLUN_CAP+1)</x:f>
        <x:v>9</x:v>
      </x:c>
      <x:c r="L8487" s="266" t="n">
        <x:f>SUM(I8487:K8487)</x:f>
        <x:v>41</x:v>
      </x:c>
      <x:c r="M8487" s="267" t="n">
        <x:f>I8487*TOMATO_HOURS*WEEKS*(1+TOMATO_DIM)^I8487+J8487*CARROT_HOURS*WEEKS*(1+CARROT_DIM)^J8487+K8487*MESCLUN_HOURS*WEEKS*(1+MESCLUN_DIM)^K8487</x:f>
        <x:v>4825.580842898623</x:v>
      </x:c>
      <x:c r="N8487" s="267" t="n">
        <x:f>MAX(M8487-FARMER_HOURS,0)/TEMP_HOURS_PER_WORKER</x:f>
        <x:v>2.8510978075684883</x:v>
      </x:c>
      <x:c r="O8487" s="268" t="n">
        <x:f>I8487*TOMATO_PRICE+J8487*CARROT_PRICE+K8487*MESCLUN_PRICE</x:f>
        <x:v>171780</x:v>
      </x:c>
      <x:c r="P8487" s="268" t="n">
        <x:f>I8487*TOMATO_FERTILIZER+J8487*CARROT_FERTILIZER+K8487*MESCLUN_FERTILIZER</x:f>
        <x:v>27280</x:v>
      </x:c>
      <x:c r="Q8487" s="268" t="n">
        <x:f>MIN(M8487,FARMER_HOURS)*FARMER_RATE+MAX(M8487-FARMER_HOURS,0)*TEMP_RATE</x:f>
        <x:v>96277.4451892122</x:v>
      </x:c>
      <x:c r="R8487" s="268" t="n">
        <x:f>O8487-P8487-Q8487-FIXED_COST</x:f>
        <x:v>28222.5548107878</x:v>
      </x:c>
      <x:c r="S8487" s="139" t="str">
        <x:f>IF(AND(L8487&lt;=TOTAL_BED_CAP,N8487&lt;=TEMP_WORKER_CAP),"YES","NO")</x:f>
        <x:v>YES</x:v>
      </x:c>
      <x:c r="T8487" s="139" t="n">
        <x:f>IF(S8487="YES",R8487,-1E+99)</x:f>
        <x:v>28222.5548107878</x:v>
      </x:c>
    </x:row>
    <x:row r="8488">
      <x:c r="A8488" s="139"/>
      <x:c r="B8488" s="139"/>
      <x:c r="C8488" s="139"/>
      <x:c r="D8488" s="139"/>
      <x:c r="E8488" s="139"/>
      <x:c r="F8488" s="139"/>
      <x:c r="G8488" s="139"/>
      <x:c r="H8488" s="139"/>
      <x:c r="I8488" s="266" t="n">
        <x:f>INT((ROW()-ROW($I$46))/((CARROT_CAP+1)*(MESCLUN_CAP+1)))</x:f>
        <x:v>12</x:v>
      </x:c>
      <x:c r="J8488" s="266" t="n">
        <x:f>MOD(INT((ROW()-ROW($I$46))/(MESCLUN_CAP+1)),CARROT_CAP+1)</x:f>
        <x:v>20</x:v>
      </x:c>
      <x:c r="K8488" s="266" t="n">
        <x:f>MOD(ROW()-ROW($I$46),MESCLUN_CAP+1)</x:f>
        <x:v>10</x:v>
      </x:c>
      <x:c r="L8488" s="266" t="n">
        <x:f>SUM(I8488:K8488)</x:f>
        <x:v>42</x:v>
      </x:c>
      <x:c r="M8488" s="267" t="n">
        <x:f>I8488*TOMATO_HOURS*WEEKS*(1+TOMATO_DIM)^I8488+J8488*CARROT_HOURS*WEEKS*(1+CARROT_DIM)^J8488+K8488*MESCLUN_HOURS*WEEKS*(1+MESCLUN_DIM)^K8488</x:f>
        <x:v>4882.194384381835</x:v>
      </x:c>
      <x:c r="N8488" s="267" t="n">
        <x:f>MAX(M8488-FARMER_HOURS,0)/TEMP_HOURS_PER_WORKER</x:f>
        <x:v>2.89041276693183</x:v>
      </x:c>
      <x:c r="O8488" s="268" t="n">
        <x:f>I8488*TOMATO_PRICE+J8488*CARROT_PRICE+K8488*MESCLUN_PRICE</x:f>
        <x:v>174480</x:v>
      </x:c>
      <x:c r="P8488" s="268" t="n">
        <x:f>I8488*TOMATO_FERTILIZER+J8488*CARROT_FERTILIZER+K8488*MESCLUN_FERTILIZER</x:f>
        <x:v>28160</x:v>
      </x:c>
      <x:c r="Q8488" s="268" t="n">
        <x:f>MIN(M8488,FARMER_HOURS)*FARMER_RATE+MAX(M8488-FARMER_HOURS,0)*TEMP_RATE</x:f>
        <x:v>97260.31917329575</x:v>
      </x:c>
      <x:c r="R8488" s="268" t="n">
        <x:f>O8488-P8488-Q8488-FIXED_COST</x:f>
        <x:v>29059.68082670425</x:v>
      </x:c>
      <x:c r="S8488" s="139" t="str">
        <x:f>IF(AND(L8488&lt;=TOTAL_BED_CAP,N8488&lt;=TEMP_WORKER_CAP),"YES","NO")</x:f>
        <x:v>YES</x:v>
      </x:c>
      <x:c r="T8488" s="139" t="n">
        <x:f>IF(S8488="YES",R8488,-1E+99)</x:f>
        <x:v>29059.68082670425</x:v>
      </x:c>
    </x:row>
    <x:row r="8489">
      <x:c r="A8489" s="139"/>
      <x:c r="B8489" s="139"/>
      <x:c r="C8489" s="139"/>
      <x:c r="D8489" s="139"/>
      <x:c r="E8489" s="139"/>
      <x:c r="F8489" s="139"/>
      <x:c r="G8489" s="139"/>
      <x:c r="H8489" s="139"/>
      <x:c r="I8489" s="266" t="n">
        <x:f>INT((ROW()-ROW($I$46))/((CARROT_CAP+1)*(MESCLUN_CAP+1)))</x:f>
        <x:v>12</x:v>
      </x:c>
      <x:c r="J8489" s="266" t="n">
        <x:f>MOD(INT((ROW()-ROW($I$46))/(MESCLUN_CAP+1)),CARROT_CAP+1)</x:f>
        <x:v>20</x:v>
      </x:c>
      <x:c r="K8489" s="266" t="n">
        <x:f>MOD(ROW()-ROW($I$46),MESCLUN_CAP+1)</x:f>
        <x:v>11</x:v>
      </x:c>
      <x:c r="L8489" s="266" t="n">
        <x:f>SUM(I8489:K8489)</x:f>
        <x:v>43</x:v>
      </x:c>
      <x:c r="M8489" s="267" t="n">
        <x:f>I8489*TOMATO_HOURS*WEEKS*(1+TOMATO_DIM)^I8489+J8489*CARROT_HOURS*WEEKS*(1+CARROT_DIM)^J8489+K8489*MESCLUN_HOURS*WEEKS*(1+MESCLUN_DIM)^K8489</x:f>
        <x:v>4940.152497475275</x:v>
      </x:c>
      <x:c r="N8489" s="267" t="n">
        <x:f>MAX(M8489-FARMER_HOURS,0)/TEMP_HOURS_PER_WORKER</x:f>
        <x:v>2.9306614565800517</x:v>
      </x:c>
      <x:c r="O8489" s="268" t="n">
        <x:f>I8489*TOMATO_PRICE+J8489*CARROT_PRICE+K8489*MESCLUN_PRICE</x:f>
        <x:v>177180</x:v>
      </x:c>
      <x:c r="P8489" s="268" t="n">
        <x:f>I8489*TOMATO_FERTILIZER+J8489*CARROT_FERTILIZER+K8489*MESCLUN_FERTILIZER</x:f>
        <x:v>29040</x:v>
      </x:c>
      <x:c r="Q8489" s="268" t="n">
        <x:f>MIN(M8489,FARMER_HOURS)*FARMER_RATE+MAX(M8489-FARMER_HOURS,0)*TEMP_RATE</x:f>
        <x:v>98266.5364145013</x:v>
      </x:c>
      <x:c r="R8489" s="268" t="n">
        <x:f>O8489-P8489-Q8489-FIXED_COST</x:f>
        <x:v>29873.4635854987</x:v>
      </x:c>
      <x:c r="S8489" s="139" t="str">
        <x:f>IF(AND(L8489&lt;=TOTAL_BED_CAP,N8489&lt;=TEMP_WORKER_CAP),"YES","NO")</x:f>
        <x:v>YES</x:v>
      </x:c>
      <x:c r="T8489" s="139" t="n">
        <x:f>IF(S8489="YES",R8489,-1E+99)</x:f>
        <x:v>29873.4635854987</x:v>
      </x:c>
    </x:row>
    <x:row r="8490">
      <x:c r="A8490" s="139"/>
      <x:c r="B8490" s="139"/>
      <x:c r="C8490" s="139"/>
      <x:c r="D8490" s="139"/>
      <x:c r="E8490" s="139"/>
      <x:c r="F8490" s="139"/>
      <x:c r="G8490" s="139"/>
      <x:c r="H8490" s="139"/>
      <x:c r="I8490" s="266" t="n">
        <x:f>INT((ROW()-ROW($I$46))/((CARROT_CAP+1)*(MESCLUN_CAP+1)))</x:f>
        <x:v>12</x:v>
      </x:c>
      <x:c r="J8490" s="266" t="n">
        <x:f>MOD(INT((ROW()-ROW($I$46))/(MESCLUN_CAP+1)),CARROT_CAP+1)</x:f>
        <x:v>20</x:v>
      </x:c>
      <x:c r="K8490" s="266" t="n">
        <x:f>MOD(ROW()-ROW($I$46),MESCLUN_CAP+1)</x:f>
        <x:v>12</x:v>
      </x:c>
      <x:c r="L8490" s="266" t="n">
        <x:f>SUM(I8490:K8490)</x:f>
        <x:v>44</x:v>
      </x:c>
      <x:c r="M8490" s="267" t="n">
        <x:f>I8490*TOMATO_HOURS*WEEKS*(1+TOMATO_DIM)^I8490+J8490*CARROT_HOURS*WEEKS*(1+CARROT_DIM)^J8490+K8490*MESCLUN_HOURS*WEEKS*(1+MESCLUN_DIM)^K8490</x:f>
        <x:v>4999.479950603339</x:v>
      </x:c>
      <x:c r="N8490" s="267" t="n">
        <x:f>MAX(M8490-FARMER_HOURS,0)/TEMP_HOURS_PER_WORKER</x:f>
        <x:v>2.971861076807874</x:v>
      </x:c>
      <x:c r="O8490" s="268" t="n">
        <x:f>I8490*TOMATO_PRICE+J8490*CARROT_PRICE+K8490*MESCLUN_PRICE</x:f>
        <x:v>179880</x:v>
      </x:c>
      <x:c r="P8490" s="268" t="n">
        <x:f>I8490*TOMATO_FERTILIZER+J8490*CARROT_FERTILIZER+K8490*MESCLUN_FERTILIZER</x:f>
        <x:v>29920</x:v>
      </x:c>
      <x:c r="Q8490" s="268" t="n">
        <x:f>MIN(M8490,FARMER_HOURS)*FARMER_RATE+MAX(M8490-FARMER_HOURS,0)*TEMP_RATE</x:f>
        <x:v>99296.52692019685</x:v>
      </x:c>
      <x:c r="R8490" s="268" t="n">
        <x:f>O8490-P8490-Q8490-FIXED_COST</x:f>
        <x:v>30663.473079803152</x:v>
      </x:c>
      <x:c r="S8490" s="139" t="str">
        <x:f>IF(AND(L8490&lt;=TOTAL_BED_CAP,N8490&lt;=TEMP_WORKER_CAP),"YES","NO")</x:f>
        <x:v>YES</x:v>
      </x:c>
      <x:c r="T8490" s="139" t="n">
        <x:f>IF(S8490="YES",R8490,-1E+99)</x:f>
        <x:v>30663.473079803152</x:v>
      </x:c>
    </x:row>
    <x:row r="8491">
      <x:c r="A8491" s="139"/>
      <x:c r="B8491" s="139"/>
      <x:c r="C8491" s="139"/>
      <x:c r="D8491" s="139"/>
      <x:c r="E8491" s="139"/>
      <x:c r="F8491" s="139"/>
      <x:c r="G8491" s="139"/>
      <x:c r="H8491" s="139"/>
      <x:c r="I8491" s="266" t="n">
        <x:f>INT((ROW()-ROW($I$46))/((CARROT_CAP+1)*(MESCLUN_CAP+1)))</x:f>
        <x:v>12</x:v>
      </x:c>
      <x:c r="J8491" s="266" t="n">
        <x:f>MOD(INT((ROW()-ROW($I$46))/(MESCLUN_CAP+1)),CARROT_CAP+1)</x:f>
        <x:v>20</x:v>
      </x:c>
      <x:c r="K8491" s="266" t="n">
        <x:f>MOD(ROW()-ROW($I$46),MESCLUN_CAP+1)</x:f>
        <x:v>13</x:v>
      </x:c>
      <x:c r="L8491" s="266" t="n">
        <x:f>SUM(I8491:K8491)</x:f>
        <x:v>45</x:v>
      </x:c>
      <x:c r="M8491" s="267" t="n">
        <x:f>I8491*TOMATO_HOURS*WEEKS*(1+TOMATO_DIM)^I8491+J8491*CARROT_HOURS*WEEKS*(1+CARROT_DIM)^J8491+K8491*MESCLUN_HOURS*WEEKS*(1+MESCLUN_DIM)^K8491</x:f>
        <x:v>5060.201921311723</x:v>
      </x:c>
      <x:c r="N8491" s="267" t="n">
        <x:f>MAX(M8491-FARMER_HOURS,0)/TEMP_HOURS_PER_WORKER</x:f>
        <x:v>3.0140291120220297</x:v>
      </x:c>
      <x:c r="O8491" s="268" t="n">
        <x:f>I8491*TOMATO_PRICE+J8491*CARROT_PRICE+K8491*MESCLUN_PRICE</x:f>
        <x:v>182580</x:v>
      </x:c>
      <x:c r="P8491" s="268" t="n">
        <x:f>I8491*TOMATO_FERTILIZER+J8491*CARROT_FERTILIZER+K8491*MESCLUN_FERTILIZER</x:f>
        <x:v>30800</x:v>
      </x:c>
      <x:c r="Q8491" s="268" t="n">
        <x:f>MIN(M8491,FARMER_HOURS)*FARMER_RATE+MAX(M8491-FARMER_HOURS,0)*TEMP_RATE</x:f>
        <x:v>100350.72780055074</x:v>
      </x:c>
      <x:c r="R8491" s="268" t="n">
        <x:f>O8491-P8491-Q8491-FIXED_COST</x:f>
        <x:v>31429.27219944926</x:v>
      </x:c>
      <x:c r="S8491" s="139" t="str">
        <x:f>IF(AND(L8491&lt;=TOTAL_BED_CAP,N8491&lt;=TEMP_WORKER_CAP),"YES","NO")</x:f>
        <x:v>YES</x:v>
      </x:c>
      <x:c r="T8491" s="139" t="n">
        <x:f>IF(S8491="YES",R8491,-1E+99)</x:f>
        <x:v>31429.27219944926</x:v>
      </x:c>
    </x:row>
    <x:row r="8492">
      <x:c r="A8492" s="139"/>
      <x:c r="B8492" s="139"/>
      <x:c r="C8492" s="139"/>
      <x:c r="D8492" s="139"/>
      <x:c r="E8492" s="139"/>
      <x:c r="F8492" s="139"/>
      <x:c r="G8492" s="139"/>
      <x:c r="H8492" s="139"/>
      <x:c r="I8492" s="266" t="n">
        <x:f>INT((ROW()-ROW($I$46))/((CARROT_CAP+1)*(MESCLUN_CAP+1)))</x:f>
        <x:v>12</x:v>
      </x:c>
      <x:c r="J8492" s="266" t="n">
        <x:f>MOD(INT((ROW()-ROW($I$46))/(MESCLUN_CAP+1)),CARROT_CAP+1)</x:f>
        <x:v>20</x:v>
      </x:c>
      <x:c r="K8492" s="266" t="n">
        <x:f>MOD(ROW()-ROW($I$46),MESCLUN_CAP+1)</x:f>
        <x:v>14</x:v>
      </x:c>
      <x:c r="L8492" s="266" t="n">
        <x:f>SUM(I8492:K8492)</x:f>
        <x:v>46</x:v>
      </x:c>
      <x:c r="M8492" s="267" t="n">
        <x:f>I8492*TOMATO_HOURS*WEEKS*(1+TOMATO_DIM)^I8492+J8492*CARROT_HOURS*WEEKS*(1+CARROT_DIM)^J8492+K8492*MESCLUN_HOURS*WEEKS*(1+MESCLUN_DIM)^K8492</x:f>
        <x:v>5122.344002625384</x:v>
      </x:c>
      <x:c r="N8492" s="267" t="n">
        <x:f>MAX(M8492-FARMER_HOURS,0)/TEMP_HOURS_PER_WORKER</x:f>
        <x:v>3.0571833351565165</x:v>
      </x:c>
      <x:c r="O8492" s="268" t="n">
        <x:f>I8492*TOMATO_PRICE+J8492*CARROT_PRICE+K8492*MESCLUN_PRICE</x:f>
        <x:v>185280</x:v>
      </x:c>
      <x:c r="P8492" s="268" t="n">
        <x:f>I8492*TOMATO_FERTILIZER+J8492*CARROT_FERTILIZER+K8492*MESCLUN_FERTILIZER</x:f>
        <x:v>31680</x:v>
      </x:c>
      <x:c r="Q8492" s="268" t="n">
        <x:f>MIN(M8492,FARMER_HOURS)*FARMER_RATE+MAX(M8492-FARMER_HOURS,0)*TEMP_RATE</x:f>
        <x:v>101429.58337891291</x:v>
      </x:c>
      <x:c r="R8492" s="268" t="n">
        <x:f>O8492-P8492-Q8492-FIXED_COST</x:f>
        <x:v>32170.41662108709</x:v>
      </x:c>
      <x:c r="S8492" s="139" t="str">
        <x:f>IF(AND(L8492&lt;=TOTAL_BED_CAP,N8492&lt;=TEMP_WORKER_CAP),"YES","NO")</x:f>
        <x:v>YES</x:v>
      </x:c>
      <x:c r="T8492" s="139" t="n">
        <x:f>IF(S8492="YES",R8492,-1E+99)</x:f>
        <x:v>32170.41662108709</x:v>
      </x:c>
    </x:row>
    <x:row r="8493">
      <x:c r="A8493" s="139"/>
      <x:c r="B8493" s="139"/>
      <x:c r="C8493" s="139"/>
      <x:c r="D8493" s="139"/>
      <x:c r="E8493" s="139"/>
      <x:c r="F8493" s="139"/>
      <x:c r="G8493" s="139"/>
      <x:c r="H8493" s="139"/>
      <x:c r="I8493" s="266" t="n">
        <x:f>INT((ROW()-ROW($I$46))/((CARROT_CAP+1)*(MESCLUN_CAP+1)))</x:f>
        <x:v>12</x:v>
      </x:c>
      <x:c r="J8493" s="266" t="n">
        <x:f>MOD(INT((ROW()-ROW($I$46))/(MESCLUN_CAP+1)),CARROT_CAP+1)</x:f>
        <x:v>20</x:v>
      </x:c>
      <x:c r="K8493" s="266" t="n">
        <x:f>MOD(ROW()-ROW($I$46),MESCLUN_CAP+1)</x:f>
        <x:v>15</x:v>
      </x:c>
      <x:c r="L8493" s="266" t="n">
        <x:f>SUM(I8493:K8493)</x:f>
        <x:v>47</x:v>
      </x:c>
      <x:c r="M8493" s="267" t="n">
        <x:f>I8493*TOMATO_HOURS*WEEKS*(1+TOMATO_DIM)^I8493+J8493*CARROT_HOURS*WEEKS*(1+CARROT_DIM)^J8493+K8493*MESCLUN_HOURS*WEEKS*(1+MESCLUN_DIM)^K8493</x:f>
        <x:v>5185.93220950153</x:v>
      </x:c>
      <x:c r="N8493" s="267" t="n">
        <x:f>MAX(M8493-FARMER_HOURS,0)/TEMP_HOURS_PER_WORKER</x:f>
        <x:v>3.1013418121538407</x:v>
      </x:c>
      <x:c r="O8493" s="268" t="n">
        <x:f>I8493*TOMATO_PRICE+J8493*CARROT_PRICE+K8493*MESCLUN_PRICE</x:f>
        <x:v>187980</x:v>
      </x:c>
      <x:c r="P8493" s="268" t="n">
        <x:f>I8493*TOMATO_FERTILIZER+J8493*CARROT_FERTILIZER+K8493*MESCLUN_FERTILIZER</x:f>
        <x:v>32560</x:v>
      </x:c>
      <x:c r="Q8493" s="268" t="n">
        <x:f>MIN(M8493,FARMER_HOURS)*FARMER_RATE+MAX(M8493-FARMER_HOURS,0)*TEMP_RATE</x:f>
        <x:v>102533.54530384601</x:v>
      </x:c>
      <x:c r="R8493" s="268" t="n">
        <x:f>O8493-P8493-Q8493-FIXED_COST</x:f>
        <x:v>32886.45469615399</x:v>
      </x:c>
      <x:c r="S8493" s="139" t="str">
        <x:f>IF(AND(L8493&lt;=TOTAL_BED_CAP,N8493&lt;=TEMP_WORKER_CAP),"YES","NO")</x:f>
        <x:v>YES</x:v>
      </x:c>
      <x:c r="T8493" s="139" t="n">
        <x:f>IF(S8493="YES",R8493,-1E+99)</x:f>
        <x:v>32886.45469615399</x:v>
      </x:c>
    </x:row>
    <x:row r="8494">
      <x:c r="A8494" s="139"/>
      <x:c r="B8494" s="139"/>
      <x:c r="C8494" s="139"/>
      <x:c r="D8494" s="139"/>
      <x:c r="E8494" s="139"/>
      <x:c r="F8494" s="139"/>
      <x:c r="G8494" s="139"/>
      <x:c r="H8494" s="139"/>
      <x:c r="I8494" s="266" t="n">
        <x:f>INT((ROW()-ROW($I$46))/((CARROT_CAP+1)*(MESCLUN_CAP+1)))</x:f>
        <x:v>12</x:v>
      </x:c>
      <x:c r="J8494" s="266" t="n">
        <x:f>MOD(INT((ROW()-ROW($I$46))/(MESCLUN_CAP+1)),CARROT_CAP+1)</x:f>
        <x:v>20</x:v>
      </x:c>
      <x:c r="K8494" s="266" t="n">
        <x:f>MOD(ROW()-ROW($I$46),MESCLUN_CAP+1)</x:f>
        <x:v>16</x:v>
      </x:c>
      <x:c r="L8494" s="266" t="n">
        <x:f>SUM(I8494:K8494)</x:f>
        <x:v>48</x:v>
      </x:c>
      <x:c r="M8494" s="267" t="n">
        <x:f>I8494*TOMATO_HOURS*WEEKS*(1+TOMATO_DIM)^I8494+J8494*CARROT_HOURS*WEEKS*(1+CARROT_DIM)^J8494+K8494*MESCLUN_HOURS*WEEKS*(1+MESCLUN_DIM)^K8494</x:f>
        <x:v>5250.99298537902</x:v>
      </x:c>
      <x:c r="N8494" s="267" t="n">
        <x:f>MAX(M8494-FARMER_HOURS,0)/TEMP_HOURS_PER_WORKER</x:f>
        <x:v>3.146522906513208</x:v>
      </x:c>
      <x:c r="O8494" s="268" t="n">
        <x:f>I8494*TOMATO_PRICE+J8494*CARROT_PRICE+K8494*MESCLUN_PRICE</x:f>
        <x:v>190680</x:v>
      </x:c>
      <x:c r="P8494" s="268" t="n">
        <x:f>I8494*TOMATO_FERTILIZER+J8494*CARROT_FERTILIZER+K8494*MESCLUN_FERTILIZER</x:f>
        <x:v>33440</x:v>
      </x:c>
      <x:c r="Q8494" s="268" t="n">
        <x:f>MIN(M8494,FARMER_HOURS)*FARMER_RATE+MAX(M8494-FARMER_HOURS,0)*TEMP_RATE</x:f>
        <x:v>103663.0726628302</x:v>
      </x:c>
      <x:c r="R8494" s="268" t="n">
        <x:f>O8494-P8494-Q8494-FIXED_COST</x:f>
        <x:v>33576.92733716979</x:v>
      </x:c>
      <x:c r="S8494" s="139" t="str">
        <x:f>IF(AND(L8494&lt;=TOTAL_BED_CAP,N8494&lt;=TEMP_WORKER_CAP),"YES","NO")</x:f>
        <x:v>YES</x:v>
      </x:c>
      <x:c r="T8494" s="139" t="n">
        <x:f>IF(S8494="YES",R8494,-1E+99)</x:f>
        <x:v>33576.92733716979</x:v>
      </x:c>
    </x:row>
    <x:row r="8495">
      <x:c r="A8495" s="139"/>
      <x:c r="B8495" s="139"/>
      <x:c r="C8495" s="139"/>
      <x:c r="D8495" s="139"/>
      <x:c r="E8495" s="139"/>
      <x:c r="F8495" s="139"/>
      <x:c r="G8495" s="139"/>
      <x:c r="H8495" s="139"/>
      <x:c r="I8495" s="266" t="n">
        <x:f>INT((ROW()-ROW($I$46))/((CARROT_CAP+1)*(MESCLUN_CAP+1)))</x:f>
        <x:v>12</x:v>
      </x:c>
      <x:c r="J8495" s="266" t="n">
        <x:f>MOD(INT((ROW()-ROW($I$46))/(MESCLUN_CAP+1)),CARROT_CAP+1)</x:f>
        <x:v>20</x:v>
      </x:c>
      <x:c r="K8495" s="266" t="n">
        <x:f>MOD(ROW()-ROW($I$46),MESCLUN_CAP+1)</x:f>
        <x:v>17</x:v>
      </x:c>
      <x:c r="L8495" s="266" t="n">
        <x:f>SUM(I8495:K8495)</x:f>
        <x:v>49</x:v>
      </x:c>
      <x:c r="M8495" s="267" t="n">
        <x:f>I8495*TOMATO_HOURS*WEEKS*(1+TOMATO_DIM)^I8495+J8495*CARROT_HOURS*WEEKS*(1+CARROT_DIM)^J8495+K8495*MESCLUN_HOURS*WEEKS*(1+MESCLUN_DIM)^K8495</x:f>
        <x:v>5317.5532088255595</x:v>
      </x:c>
      <x:c r="N8495" s="267" t="n">
        <x:f>MAX(M8495-FARMER_HOURS,0)/TEMP_HOURS_PER_WORKER</x:f>
        <x:v>3.1927452839066386</x:v>
      </x:c>
      <x:c r="O8495" s="268" t="n">
        <x:f>I8495*TOMATO_PRICE+J8495*CARROT_PRICE+K8495*MESCLUN_PRICE</x:f>
        <x:v>193380</x:v>
      </x:c>
      <x:c r="P8495" s="268" t="n">
        <x:f>I8495*TOMATO_FERTILIZER+J8495*CARROT_FERTILIZER+K8495*MESCLUN_FERTILIZER</x:f>
        <x:v>34320</x:v>
      </x:c>
      <x:c r="Q8495" s="268" t="n">
        <x:f>MIN(M8495,FARMER_HOURS)*FARMER_RATE+MAX(M8495-FARMER_HOURS,0)*TEMP_RATE</x:f>
        <x:v>104818.63209766596</x:v>
      </x:c>
      <x:c r="R8495" s="268" t="n">
        <x:f>O8495-P8495-Q8495-FIXED_COST</x:f>
        <x:v>34241.36790233404</x:v>
      </x:c>
      <x:c r="S8495" s="139" t="str">
        <x:f>IF(AND(L8495&lt;=TOTAL_BED_CAP,N8495&lt;=TEMP_WORKER_CAP),"YES","NO")</x:f>
        <x:v>YES</x:v>
      </x:c>
      <x:c r="T8495" s="139" t="n">
        <x:f>IF(S8495="YES",R8495,-1E+99)</x:f>
        <x:v>34241.36790233404</x:v>
      </x:c>
    </x:row>
    <x:row r="8496">
      <x:c r="A8496" s="139"/>
      <x:c r="B8496" s="139"/>
      <x:c r="C8496" s="139"/>
      <x:c r="D8496" s="139"/>
      <x:c r="E8496" s="139"/>
      <x:c r="F8496" s="139"/>
      <x:c r="G8496" s="139"/>
      <x:c r="H8496" s="139"/>
      <x:c r="I8496" s="266" t="n">
        <x:f>INT((ROW()-ROW($I$46))/((CARROT_CAP+1)*(MESCLUN_CAP+1)))</x:f>
        <x:v>12</x:v>
      </x:c>
      <x:c r="J8496" s="266" t="n">
        <x:f>MOD(INT((ROW()-ROW($I$46))/(MESCLUN_CAP+1)),CARROT_CAP+1)</x:f>
        <x:v>20</x:v>
      </x:c>
      <x:c r="K8496" s="266" t="n">
        <x:f>MOD(ROW()-ROW($I$46),MESCLUN_CAP+1)</x:f>
        <x:v>18</x:v>
      </x:c>
      <x:c r="L8496" s="266" t="n">
        <x:f>SUM(I8496:K8496)</x:f>
        <x:v>50</x:v>
      </x:c>
      <x:c r="M8496" s="267" t="n">
        <x:f>I8496*TOMATO_HOURS*WEEKS*(1+TOMATO_DIM)^I8496+J8496*CARROT_HOURS*WEEKS*(1+CARROT_DIM)^J8496+K8496*MESCLUN_HOURS*WEEKS*(1+MESCLUN_DIM)^K8496</x:f>
        <x:v>5385.640200284147</x:v>
      </x:c>
      <x:c r="N8496" s="267" t="n">
        <x:f>MAX(M8496-FARMER_HOURS,0)/TEMP_HOURS_PER_WORKER</x:f>
        <x:v>3.240027916863991</x:v>
      </x:c>
      <x:c r="O8496" s="268" t="n">
        <x:f>I8496*TOMATO_PRICE+J8496*CARROT_PRICE+K8496*MESCLUN_PRICE</x:f>
        <x:v>196080</x:v>
      </x:c>
      <x:c r="P8496" s="268" t="n">
        <x:f>I8496*TOMATO_FERTILIZER+J8496*CARROT_FERTILIZER+K8496*MESCLUN_FERTILIZER</x:f>
        <x:v>35200</x:v>
      </x:c>
      <x:c r="Q8496" s="268" t="n">
        <x:f>MIN(M8496,FARMER_HOURS)*FARMER_RATE+MAX(M8496-FARMER_HOURS,0)*TEMP_RATE</x:f>
        <x:v>106000.69792159977</x:v>
      </x:c>
      <x:c r="R8496" s="268" t="n">
        <x:f>O8496-P8496-Q8496-FIXED_COST</x:f>
        <x:v>34879.30207840023</x:v>
      </x:c>
      <x:c r="S8496" s="139" t="str">
        <x:f>IF(AND(L8496&lt;=TOTAL_BED_CAP,N8496&lt;=TEMP_WORKER_CAP),"YES","NO")</x:f>
        <x:v>YES</x:v>
      </x:c>
      <x:c r="T8496" s="139" t="n">
        <x:f>IF(S8496="YES",R8496,-1E+99)</x:f>
        <x:v>34879.30207840023</x:v>
      </x:c>
    </x:row>
    <x:row r="8497">
      <x:c r="A8497" s="139"/>
      <x:c r="B8497" s="139"/>
      <x:c r="C8497" s="139"/>
      <x:c r="D8497" s="139"/>
      <x:c r="E8497" s="139"/>
      <x:c r="F8497" s="139"/>
      <x:c r="G8497" s="139"/>
      <x:c r="H8497" s="139"/>
      <x:c r="I8497" s="266" t="n">
        <x:f>INT((ROW()-ROW($I$46))/((CARROT_CAP+1)*(MESCLUN_CAP+1)))</x:f>
        <x:v>12</x:v>
      </x:c>
      <x:c r="J8497" s="266" t="n">
        <x:f>MOD(INT((ROW()-ROW($I$46))/(MESCLUN_CAP+1)),CARROT_CAP+1)</x:f>
        <x:v>20</x:v>
      </x:c>
      <x:c r="K8497" s="266" t="n">
        <x:f>MOD(ROW()-ROW($I$46),MESCLUN_CAP+1)</x:f>
        <x:v>19</x:v>
      </x:c>
      <x:c r="L8497" s="266" t="n">
        <x:f>SUM(I8497:K8497)</x:f>
        <x:v>51</x:v>
      </x:c>
      <x:c r="M8497" s="267" t="n">
        <x:f>I8497*TOMATO_HOURS*WEEKS*(1+TOMATO_DIM)^I8497+J8497*CARROT_HOURS*WEEKS*(1+CARROT_DIM)^J8497+K8497*MESCLUN_HOURS*WEEKS*(1+MESCLUN_DIM)^K8497</x:f>
        <x:v>5455.2817289201685</x:v>
      </x:c>
      <x:c r="N8497" s="267" t="n">
        <x:f>MAX(M8497-FARMER_HOURS,0)/TEMP_HOURS_PER_WORKER</x:f>
        <x:v>3.2883900895278946</x:v>
      </x:c>
      <x:c r="O8497" s="268" t="n">
        <x:f>I8497*TOMATO_PRICE+J8497*CARROT_PRICE+K8497*MESCLUN_PRICE</x:f>
        <x:v>198780</x:v>
      </x:c>
      <x:c r="P8497" s="268" t="n">
        <x:f>I8497*TOMATO_FERTILIZER+J8497*CARROT_FERTILIZER+K8497*MESCLUN_FERTILIZER</x:f>
        <x:v>36080</x:v>
      </x:c>
      <x:c r="Q8497" s="268" t="n">
        <x:f>MIN(M8497,FARMER_HOURS)*FARMER_RATE+MAX(M8497-FARMER_HOURS,0)*TEMP_RATE</x:f>
        <x:v>107209.75223819737</x:v>
      </x:c>
      <x:c r="R8497" s="268" t="n">
        <x:f>O8497-P8497-Q8497-FIXED_COST</x:f>
        <x:v>35490.24776180263</x:v>
      </x:c>
      <x:c r="S8497" s="139" t="str">
        <x:f>IF(AND(L8497&lt;=TOTAL_BED_CAP,N8497&lt;=TEMP_WORKER_CAP),"YES","NO")</x:f>
        <x:v>YES</x:v>
      </x:c>
      <x:c r="T8497" s="139" t="n">
        <x:f>IF(S8497="YES",R8497,-1E+99)</x:f>
        <x:v>35490.24776180263</x:v>
      </x:c>
    </x:row>
    <x:row r="8498">
      <x:c r="A8498" s="139"/>
      <x:c r="B8498" s="139"/>
      <x:c r="C8498" s="139"/>
      <x:c r="D8498" s="139"/>
      <x:c r="E8498" s="139"/>
      <x:c r="F8498" s="139"/>
      <x:c r="G8498" s="139"/>
      <x:c r="H8498" s="139"/>
      <x:c r="I8498" s="266" t="n">
        <x:f>INT((ROW()-ROW($I$46))/((CARROT_CAP+1)*(MESCLUN_CAP+1)))</x:f>
        <x:v>12</x:v>
      </x:c>
      <x:c r="J8498" s="266" t="n">
        <x:f>MOD(INT((ROW()-ROW($I$46))/(MESCLUN_CAP+1)),CARROT_CAP+1)</x:f>
        <x:v>20</x:v>
      </x:c>
      <x:c r="K8498" s="266" t="n">
        <x:f>MOD(ROW()-ROW($I$46),MESCLUN_CAP+1)</x:f>
        <x:v>20</x:v>
      </x:c>
      <x:c r="L8498" s="266" t="n">
        <x:f>SUM(I8498:K8498)</x:f>
        <x:v>52</x:v>
      </x:c>
      <x:c r="M8498" s="267" t="n">
        <x:f>I8498*TOMATO_HOURS*WEEKS*(1+TOMATO_DIM)^I8498+J8498*CARROT_HOURS*WEEKS*(1+CARROT_DIM)^J8498+K8498*MESCLUN_HOURS*WEEKS*(1+MESCLUN_DIM)^K8498</x:f>
        <x:v>5526.506019570646</x:v>
      </x:c>
      <x:c r="N8498" s="267" t="n">
        <x:f>MAX(M8498-FARMER_HOURS,0)/TEMP_HOURS_PER_WORKER</x:f>
        <x:v>3.337851402479615</x:v>
      </x:c>
      <x:c r="O8498" s="268" t="n">
        <x:f>I8498*TOMATO_PRICE+J8498*CARROT_PRICE+K8498*MESCLUN_PRICE</x:f>
        <x:v>201480</x:v>
      </x:c>
      <x:c r="P8498" s="268" t="n">
        <x:f>I8498*TOMATO_FERTILIZER+J8498*CARROT_FERTILIZER+K8498*MESCLUN_FERTILIZER</x:f>
        <x:v>36960</x:v>
      </x:c>
      <x:c r="Q8498" s="268" t="n">
        <x:f>MIN(M8498,FARMER_HOURS)*FARMER_RATE+MAX(M8498-FARMER_HOURS,0)*TEMP_RATE</x:f>
        <x:v>108446.28506199038</x:v>
      </x:c>
      <x:c r="R8498" s="268" t="n">
        <x:f>O8498-P8498-Q8498-FIXED_COST</x:f>
        <x:v>36073.71493800962</x:v>
      </x:c>
      <x:c r="S8498" s="139" t="str">
        <x:f>IF(AND(L8498&lt;=TOTAL_BED_CAP,N8498&lt;=TEMP_WORKER_CAP),"YES","NO")</x:f>
        <x:v>YES</x:v>
      </x:c>
      <x:c r="T8498" s="139" t="n">
        <x:f>IF(S8498="YES",R8498,-1E+99)</x:f>
        <x:v>36073.71493800962</x:v>
      </x:c>
    </x:row>
    <x:row r="8499">
      <x:c r="A8499" s="139"/>
      <x:c r="B8499" s="139"/>
      <x:c r="C8499" s="139"/>
      <x:c r="D8499" s="139"/>
      <x:c r="E8499" s="139"/>
      <x:c r="F8499" s="139"/>
      <x:c r="G8499" s="139"/>
      <x:c r="H8499" s="139"/>
      <x:c r="I8499" s="266" t="n">
        <x:f>INT((ROW()-ROW($I$46))/((CARROT_CAP+1)*(MESCLUN_CAP+1)))</x:f>
        <x:v>12</x:v>
      </x:c>
      <x:c r="J8499" s="266" t="n">
        <x:f>MOD(INT((ROW()-ROW($I$46))/(MESCLUN_CAP+1)),CARROT_CAP+1)</x:f>
        <x:v>20</x:v>
      </x:c>
      <x:c r="K8499" s="266" t="n">
        <x:f>MOD(ROW()-ROW($I$46),MESCLUN_CAP+1)</x:f>
        <x:v>21</x:v>
      </x:c>
      <x:c r="L8499" s="266" t="n">
        <x:f>SUM(I8499:K8499)</x:f>
        <x:v>53</x:v>
      </x:c>
      <x:c r="M8499" s="267" t="n">
        <x:f>I8499*TOMATO_HOURS*WEEKS*(1+TOMATO_DIM)^I8499+J8499*CARROT_HOURS*WEEKS*(1+CARROT_DIM)^J8499+K8499*MESCLUN_HOURS*WEEKS*(1+MESCLUN_DIM)^K8499</x:f>
        <x:v>5599.341759797089</x:v>
      </x:c>
      <x:c r="N8499" s="267" t="n">
        <x:f>MAX(M8499-FARMER_HOURS,0)/TEMP_HOURS_PER_WORKER</x:f>
        <x:v>3.3884317776368675</x:v>
      </x:c>
      <x:c r="O8499" s="268" t="n">
        <x:f>I8499*TOMATO_PRICE+J8499*CARROT_PRICE+K8499*MESCLUN_PRICE</x:f>
        <x:v>204180</x:v>
      </x:c>
      <x:c r="P8499" s="268" t="n">
        <x:f>I8499*TOMATO_FERTILIZER+J8499*CARROT_FERTILIZER+K8499*MESCLUN_FERTILIZER</x:f>
        <x:v>37840</x:v>
      </x:c>
      <x:c r="Q8499" s="268" t="n">
        <x:f>MIN(M8499,FARMER_HOURS)*FARMER_RATE+MAX(M8499-FARMER_HOURS,0)*TEMP_RATE</x:f>
        <x:v>109710.79444092169</x:v>
      </x:c>
      <x:c r="R8499" s="268" t="n">
        <x:f>O8499-P8499-Q8499-FIXED_COST</x:f>
        <x:v>36629.20555907831</x:v>
      </x:c>
      <x:c r="S8499" s="139" t="str">
        <x:f>IF(AND(L8499&lt;=TOTAL_BED_CAP,N8499&lt;=TEMP_WORKER_CAP),"YES","NO")</x:f>
        <x:v>YES</x:v>
      </x:c>
      <x:c r="T8499" s="139" t="n">
        <x:f>IF(S8499="YES",R8499,-1E+99)</x:f>
        <x:v>36629.20555907831</x:v>
      </x:c>
    </x:row>
    <x:row r="8500">
      <x:c r="A8500" s="139"/>
      <x:c r="B8500" s="139"/>
      <x:c r="C8500" s="139"/>
      <x:c r="D8500" s="139"/>
      <x:c r="E8500" s="139"/>
      <x:c r="F8500" s="139"/>
      <x:c r="G8500" s="139"/>
      <x:c r="H8500" s="139"/>
      <x:c r="I8500" s="266" t="n">
        <x:f>INT((ROW()-ROW($I$46))/((CARROT_CAP+1)*(MESCLUN_CAP+1)))</x:f>
        <x:v>12</x:v>
      </x:c>
      <x:c r="J8500" s="266" t="n">
        <x:f>MOD(INT((ROW()-ROW($I$46))/(MESCLUN_CAP+1)),CARROT_CAP+1)</x:f>
        <x:v>20</x:v>
      </x:c>
      <x:c r="K8500" s="266" t="n">
        <x:f>MOD(ROW()-ROW($I$46),MESCLUN_CAP+1)</x:f>
        <x:v>22</x:v>
      </x:c>
      <x:c r="L8500" s="266" t="n">
        <x:f>SUM(I8500:K8500)</x:f>
        <x:v>54</x:v>
      </x:c>
      <x:c r="M8500" s="267" t="n">
        <x:f>I8500*TOMATO_HOURS*WEEKS*(1+TOMATO_DIM)^I8500+J8500*CARROT_HOURS*WEEKS*(1+CARROT_DIM)^J8500+K8500*MESCLUN_HOURS*WEEKS*(1+MESCLUN_DIM)^K8500</x:f>
        <x:v>5673.818107043486</x:v>
      </x:c>
      <x:c r="N8500" s="267" t="n">
        <x:f>MAX(M8500-FARMER_HOURS,0)/TEMP_HOURS_PER_WORKER</x:f>
        <x:v>3.440151463224643</x:v>
      </x:c>
      <x:c r="O8500" s="268" t="n">
        <x:f>I8500*TOMATO_PRICE+J8500*CARROT_PRICE+K8500*MESCLUN_PRICE</x:f>
        <x:v>206880</x:v>
      </x:c>
      <x:c r="P8500" s="268" t="n">
        <x:f>I8500*TOMATO_FERTILIZER+J8500*CARROT_FERTILIZER+K8500*MESCLUN_FERTILIZER</x:f>
        <x:v>38720</x:v>
      </x:c>
      <x:c r="Q8500" s="268" t="n">
        <x:f>MIN(M8500,FARMER_HOURS)*FARMER_RATE+MAX(M8500-FARMER_HOURS,0)*TEMP_RATE</x:f>
        <x:v>111003.78658061607</x:v>
      </x:c>
      <x:c r="R8500" s="268" t="n">
        <x:f>O8500-P8500-Q8500-FIXED_COST</x:f>
        <x:v>37156.21341938393</x:v>
      </x:c>
      <x:c r="S8500" s="139" t="str">
        <x:f>IF(AND(L8500&lt;=TOTAL_BED_CAP,N8500&lt;=TEMP_WORKER_CAP),"YES","NO")</x:f>
        <x:v>YES</x:v>
      </x:c>
      <x:c r="T8500" s="139" t="n">
        <x:f>IF(S8500="YES",R8500,-1E+99)</x:f>
        <x:v>37156.21341938393</x:v>
      </x:c>
    </x:row>
    <x:row r="8501">
      <x:c r="A8501" s="139"/>
      <x:c r="B8501" s="139"/>
      <x:c r="C8501" s="139"/>
      <x:c r="D8501" s="139"/>
      <x:c r="E8501" s="139"/>
      <x:c r="F8501" s="139"/>
      <x:c r="G8501" s="139"/>
      <x:c r="H8501" s="139"/>
      <x:c r="I8501" s="266" t="n">
        <x:f>INT((ROW()-ROW($I$46))/((CARROT_CAP+1)*(MESCLUN_CAP+1)))</x:f>
        <x:v>12</x:v>
      </x:c>
      <x:c r="J8501" s="266" t="n">
        <x:f>MOD(INT((ROW()-ROW($I$46))/(MESCLUN_CAP+1)),CARROT_CAP+1)</x:f>
        <x:v>20</x:v>
      </x:c>
      <x:c r="K8501" s="266" t="n">
        <x:f>MOD(ROW()-ROW($I$46),MESCLUN_CAP+1)</x:f>
        <x:v>23</x:v>
      </x:c>
      <x:c r="L8501" s="266" t="n">
        <x:f>SUM(I8501:K8501)</x:f>
        <x:v>55</x:v>
      </x:c>
      <x:c r="M8501" s="267" t="n">
        <x:f>I8501*TOMATO_HOURS*WEEKS*(1+TOMATO_DIM)^I8501+J8501*CARROT_HOURS*WEEKS*(1+CARROT_DIM)^J8501+K8501*MESCLUN_HOURS*WEEKS*(1+MESCLUN_DIM)^K8501</x:f>
        <x:v>5749.964695900922</x:v>
      </x:c>
      <x:c r="N8501" s="267" t="n">
        <x:f>MAX(M8501-FARMER_HOURS,0)/TEMP_HOURS_PER_WORKER</x:f>
        <x:v>3.493031038820085</x:v>
      </x:c>
      <x:c r="O8501" s="268" t="n">
        <x:f>I8501*TOMATO_PRICE+J8501*CARROT_PRICE+K8501*MESCLUN_PRICE</x:f>
        <x:v>209580</x:v>
      </x:c>
      <x:c r="P8501" s="268" t="n">
        <x:f>I8501*TOMATO_FERTILIZER+J8501*CARROT_FERTILIZER+K8501*MESCLUN_FERTILIZER</x:f>
        <x:v>39600</x:v>
      </x:c>
      <x:c r="Q8501" s="268" t="n">
        <x:f>MIN(M8501,FARMER_HOURS)*FARMER_RATE+MAX(M8501-FARMER_HOURS,0)*TEMP_RATE</x:f>
        <x:v>112325.77597050212</x:v>
      </x:c>
      <x:c r="R8501" s="268" t="n">
        <x:f>O8501-P8501-Q8501-FIXED_COST</x:f>
        <x:v>37654.224029497884</x:v>
      </x:c>
      <x:c r="S8501" s="139" t="str">
        <x:f>IF(AND(L8501&lt;=TOTAL_BED_CAP,N8501&lt;=TEMP_WORKER_CAP),"YES","NO")</x:f>
        <x:v>YES</x:v>
      </x:c>
      <x:c r="T8501" s="139" t="n">
        <x:f>IF(S8501="YES",R8501,-1E+99)</x:f>
        <x:v>37654.224029497884</x:v>
      </x:c>
    </x:row>
    <x:row r="8502">
      <x:c r="A8502" s="139"/>
      <x:c r="B8502" s="139"/>
      <x:c r="C8502" s="139"/>
      <x:c r="D8502" s="139"/>
      <x:c r="E8502" s="139"/>
      <x:c r="F8502" s="139"/>
      <x:c r="G8502" s="139"/>
      <x:c r="H8502" s="139"/>
      <x:c r="I8502" s="266" t="n">
        <x:f>INT((ROW()-ROW($I$46))/((CARROT_CAP+1)*(MESCLUN_CAP+1)))</x:f>
        <x:v>12</x:v>
      </x:c>
      <x:c r="J8502" s="266" t="n">
        <x:f>MOD(INT((ROW()-ROW($I$46))/(MESCLUN_CAP+1)),CARROT_CAP+1)</x:f>
        <x:v>20</x:v>
      </x:c>
      <x:c r="K8502" s="266" t="n">
        <x:f>MOD(ROW()-ROW($I$46),MESCLUN_CAP+1)</x:f>
        <x:v>24</x:v>
      </x:c>
      <x:c r="L8502" s="266" t="n">
        <x:f>SUM(I8502:K8502)</x:f>
        <x:v>56</x:v>
      </x:c>
      <x:c r="M8502" s="267" t="n">
        <x:f>I8502*TOMATO_HOURS*WEEKS*(1+TOMATO_DIM)^I8502+J8502*CARROT_HOURS*WEEKS*(1+CARROT_DIM)^J8502+K8502*MESCLUN_HOURS*WEEKS*(1+MESCLUN_DIM)^K8502</x:f>
        <x:v>5827.811645480418</x:v>
      </x:c>
      <x:c r="N8502" s="267" t="n">
        <x:f>MAX(M8502-FARMER_HOURS,0)/TEMP_HOURS_PER_WORKER</x:f>
        <x:v>3.5470914204725124</x:v>
      </x:c>
      <x:c r="O8502" s="268" t="n">
        <x:f>I8502*TOMATO_PRICE+J8502*CARROT_PRICE+K8502*MESCLUN_PRICE</x:f>
        <x:v>212280</x:v>
      </x:c>
      <x:c r="P8502" s="268" t="n">
        <x:f>I8502*TOMATO_FERTILIZER+J8502*CARROT_FERTILIZER+K8502*MESCLUN_FERTILIZER</x:f>
        <x:v>40480</x:v>
      </x:c>
      <x:c r="Q8502" s="268" t="n">
        <x:f>MIN(M8502,FARMER_HOURS)*FARMER_RATE+MAX(M8502-FARMER_HOURS,0)*TEMP_RATE</x:f>
        <x:v>113677.2855118128</x:v>
      </x:c>
      <x:c r="R8502" s="268" t="n">
        <x:f>O8502-P8502-Q8502-FIXED_COST</x:f>
        <x:v>38122.71448818719</x:v>
      </x:c>
      <x:c r="S8502" s="139" t="str">
        <x:f>IF(AND(L8502&lt;=TOTAL_BED_CAP,N8502&lt;=TEMP_WORKER_CAP),"YES","NO")</x:f>
        <x:v>YES</x:v>
      </x:c>
      <x:c r="T8502" s="139" t="n">
        <x:f>IF(S8502="YES",R8502,-1E+99)</x:f>
        <x:v>38122.71448818719</x:v>
      </x:c>
    </x:row>
    <x:row r="8503">
      <x:c r="A8503" s="139"/>
      <x:c r="B8503" s="139"/>
      <x:c r="C8503" s="139"/>
      <x:c r="D8503" s="139"/>
      <x:c r="E8503" s="139"/>
      <x:c r="F8503" s="139"/>
      <x:c r="G8503" s="139"/>
      <x:c r="H8503" s="139"/>
      <x:c r="I8503" s="266" t="n">
        <x:f>INT((ROW()-ROW($I$46))/((CARROT_CAP+1)*(MESCLUN_CAP+1)))</x:f>
        <x:v>12</x:v>
      </x:c>
      <x:c r="J8503" s="266" t="n">
        <x:f>MOD(INT((ROW()-ROW($I$46))/(MESCLUN_CAP+1)),CARROT_CAP+1)</x:f>
        <x:v>20</x:v>
      </x:c>
      <x:c r="K8503" s="266" t="n">
        <x:f>MOD(ROW()-ROW($I$46),MESCLUN_CAP+1)</x:f>
        <x:v>25</x:v>
      </x:c>
      <x:c r="L8503" s="266" t="n">
        <x:f>SUM(I8503:K8503)</x:f>
        <x:v>57</x:v>
      </x:c>
      <x:c r="M8503" s="267" t="n">
        <x:f>I8503*TOMATO_HOURS*WEEKS*(1+TOMATO_DIM)^I8503+J8503*CARROT_HOURS*WEEKS*(1+CARROT_DIM)^J8503+K8503*MESCLUN_HOURS*WEEKS*(1+MESCLUN_DIM)^K8503</x:f>
        <x:v>5907.389566895516</x:v>
      </x:c>
      <x:c r="N8503" s="267" t="n">
        <x:f>MAX(M8503-FARMER_HOURS,0)/TEMP_HOURS_PER_WORKER</x:f>
        <x:v>3.6023538658996634</x:v>
      </x:c>
      <x:c r="O8503" s="268" t="n">
        <x:f>I8503*TOMATO_PRICE+J8503*CARROT_PRICE+K8503*MESCLUN_PRICE</x:f>
        <x:v>214980</x:v>
      </x:c>
      <x:c r="P8503" s="268" t="n">
        <x:f>I8503*TOMATO_FERTILIZER+J8503*CARROT_FERTILIZER+K8503*MESCLUN_FERTILIZER</x:f>
        <x:v>41360</x:v>
      </x:c>
      <x:c r="Q8503" s="268" t="n">
        <x:f>MIN(M8503,FARMER_HOURS)*FARMER_RATE+MAX(M8503-FARMER_HOURS,0)*TEMP_RATE</x:f>
        <x:v>115058.84664749159</x:v>
      </x:c>
      <x:c r="R8503" s="268" t="n">
        <x:f>O8503-P8503-Q8503-FIXED_COST</x:f>
        <x:v>38561.15335250841</x:v>
      </x:c>
      <x:c r="S8503" s="139" t="str">
        <x:f>IF(AND(L8503&lt;=TOTAL_BED_CAP,N8503&lt;=TEMP_WORKER_CAP),"YES","NO")</x:f>
        <x:v>YES</x:v>
      </x:c>
      <x:c r="T8503" s="139" t="n">
        <x:f>IF(S8503="YES",R8503,-1E+99)</x:f>
        <x:v>38561.15335250841</x:v>
      </x:c>
    </x:row>
    <x:row r="8504">
      <x:c r="A8504" s="139"/>
      <x:c r="B8504" s="139"/>
      <x:c r="C8504" s="139"/>
      <x:c r="D8504" s="139"/>
      <x:c r="E8504" s="139"/>
      <x:c r="F8504" s="139"/>
      <x:c r="G8504" s="139"/>
      <x:c r="H8504" s="139"/>
      <x:c r="I8504" s="266" t="n">
        <x:f>INT((ROW()-ROW($I$46))/((CARROT_CAP+1)*(MESCLUN_CAP+1)))</x:f>
        <x:v>12</x:v>
      </x:c>
      <x:c r="J8504" s="266" t="n">
        <x:f>MOD(INT((ROW()-ROW($I$46))/(MESCLUN_CAP+1)),CARROT_CAP+1)</x:f>
        <x:v>20</x:v>
      </x:c>
      <x:c r="K8504" s="266" t="n">
        <x:f>MOD(ROW()-ROW($I$46),MESCLUN_CAP+1)</x:f>
        <x:v>26</x:v>
      </x:c>
      <x:c r="L8504" s="266" t="n">
        <x:f>SUM(I8504:K8504)</x:f>
        <x:v>58</x:v>
      </x:c>
      <x:c r="M8504" s="267" t="n">
        <x:f>I8504*TOMATO_HOURS*WEEKS*(1+TOMATO_DIM)^I8504+J8504*CARROT_HOURS*WEEKS*(1+CARROT_DIM)^J8504+K8504*MESCLUN_HOURS*WEEKS*(1+MESCLUN_DIM)^K8504</x:f>
        <x:v>5988.729570856232</x:v>
      </x:c>
      <x:c r="N8504" s="267" t="n">
        <x:f>MAX(M8504-FARMER_HOURS,0)/TEMP_HOURS_PER_WORKER</x:f>
        <x:v>3.6588399797612725</x:v>
      </x:c>
      <x:c r="O8504" s="268" t="n">
        <x:f>I8504*TOMATO_PRICE+J8504*CARROT_PRICE+K8504*MESCLUN_PRICE</x:f>
        <x:v>217680</x:v>
      </x:c>
      <x:c r="P8504" s="268" t="n">
        <x:f>I8504*TOMATO_FERTILIZER+J8504*CARROT_FERTILIZER+K8504*MESCLUN_FERTILIZER</x:f>
        <x:v>42240</x:v>
      </x:c>
      <x:c r="Q8504" s="268" t="n">
        <x:f>MIN(M8504,FARMER_HOURS)*FARMER_RATE+MAX(M8504-FARMER_HOURS,0)*TEMP_RATE</x:f>
        <x:v>116470.99949403181</x:v>
      </x:c>
      <x:c r="R8504" s="268" t="n">
        <x:f>O8504-P8504-Q8504-FIXED_COST</x:f>
        <x:v>38969.000505968186</x:v>
      </x:c>
      <x:c r="S8504" s="139" t="str">
        <x:f>IF(AND(L8504&lt;=TOTAL_BED_CAP,N8504&lt;=TEMP_WORKER_CAP),"YES","NO")</x:f>
        <x:v>YES</x:v>
      </x:c>
      <x:c r="T8504" s="139" t="n">
        <x:f>IF(S8504="YES",R8504,-1E+99)</x:f>
        <x:v>38969.000505968186</x:v>
      </x:c>
    </x:row>
    <x:row r="8505">
      <x:c r="A8505" s="139"/>
      <x:c r="B8505" s="139"/>
      <x:c r="C8505" s="139"/>
      <x:c r="D8505" s="139"/>
      <x:c r="E8505" s="139"/>
      <x:c r="F8505" s="139"/>
      <x:c r="G8505" s="139"/>
      <x:c r="H8505" s="139"/>
      <x:c r="I8505" s="266" t="n">
        <x:f>INT((ROW()-ROW($I$46))/((CARROT_CAP+1)*(MESCLUN_CAP+1)))</x:f>
        <x:v>12</x:v>
      </x:c>
      <x:c r="J8505" s="266" t="n">
        <x:f>MOD(INT((ROW()-ROW($I$46))/(MESCLUN_CAP+1)),CARROT_CAP+1)</x:f>
        <x:v>20</x:v>
      </x:c>
      <x:c r="K8505" s="266" t="n">
        <x:f>MOD(ROW()-ROW($I$46),MESCLUN_CAP+1)</x:f>
        <x:v>27</x:v>
      </x:c>
      <x:c r="L8505" s="266" t="n">
        <x:f>SUM(I8505:K8505)</x:f>
        <x:v>59</x:v>
      </x:c>
      <x:c r="M8505" s="267" t="n">
        <x:f>I8505*TOMATO_HOURS*WEEKS*(1+TOMATO_DIM)^I8505+J8505*CARROT_HOURS*WEEKS*(1+CARROT_DIM)^J8505+K8505*MESCLUN_HOURS*WEEKS*(1+MESCLUN_DIM)^K8505</x:f>
        <x:v>6071.86327537599</x:v>
      </x:c>
      <x:c r="N8505" s="267" t="n">
        <x:f>MAX(M8505-FARMER_HOURS,0)/TEMP_HOURS_PER_WORKER</x:f>
        <x:v>3.7165717190111045</x:v>
      </x:c>
      <x:c r="O8505" s="268" t="n">
        <x:f>I8505*TOMATO_PRICE+J8505*CARROT_PRICE+K8505*MESCLUN_PRICE</x:f>
        <x:v>220380</x:v>
      </x:c>
      <x:c r="P8505" s="268" t="n">
        <x:f>I8505*TOMATO_FERTILIZER+J8505*CARROT_FERTILIZER+K8505*MESCLUN_FERTILIZER</x:f>
        <x:v>43120</x:v>
      </x:c>
      <x:c r="Q8505" s="268" t="n">
        <x:f>MIN(M8505,FARMER_HOURS)*FARMER_RATE+MAX(M8505-FARMER_HOURS,0)*TEMP_RATE</x:f>
        <x:v>117914.29297527761</x:v>
      </x:c>
      <x:c r="R8505" s="268" t="n">
        <x:f>O8505-P8505-Q8505-FIXED_COST</x:f>
        <x:v>39345.70702472239</x:v>
      </x:c>
      <x:c r="S8505" s="139" t="str">
        <x:f>IF(AND(L8505&lt;=TOTAL_BED_CAP,N8505&lt;=TEMP_WORKER_CAP),"YES","NO")</x:f>
        <x:v>YES</x:v>
      </x:c>
      <x:c r="T8505" s="139" t="n">
        <x:f>IF(S8505="YES",R8505,-1E+99)</x:f>
        <x:v>39345.70702472239</x:v>
      </x:c>
    </x:row>
    <x:row r="8506">
      <x:c r="A8506" s="139"/>
      <x:c r="B8506" s="139"/>
      <x:c r="C8506" s="139"/>
      <x:c r="D8506" s="139"/>
      <x:c r="E8506" s="139"/>
      <x:c r="F8506" s="139"/>
      <x:c r="G8506" s="139"/>
      <x:c r="H8506" s="139"/>
      <x:c r="I8506" s="266" t="n">
        <x:f>INT((ROW()-ROW($I$46))/((CARROT_CAP+1)*(MESCLUN_CAP+1)))</x:f>
        <x:v>12</x:v>
      </x:c>
      <x:c r="J8506" s="266" t="n">
        <x:f>MOD(INT((ROW()-ROW($I$46))/(MESCLUN_CAP+1)),CARROT_CAP+1)</x:f>
        <x:v>20</x:v>
      </x:c>
      <x:c r="K8506" s="266" t="n">
        <x:f>MOD(ROW()-ROW($I$46),MESCLUN_CAP+1)</x:f>
        <x:v>28</x:v>
      </x:c>
      <x:c r="L8506" s="266" t="n">
        <x:f>SUM(I8506:K8506)</x:f>
        <x:v>60</x:v>
      </x:c>
      <x:c r="M8506" s="267" t="n">
        <x:f>I8506*TOMATO_HOURS*WEEKS*(1+TOMATO_DIM)^I8506+J8506*CARROT_HOURS*WEEKS*(1+CARROT_DIM)^J8506+K8506*MESCLUN_HOURS*WEEKS*(1+MESCLUN_DIM)^K8506</x:f>
        <x:v>6156.822813593143</x:v>
      </x:c>
      <x:c r="N8506" s="267" t="n">
        <x:f>MAX(M8506-FARMER_HOURS,0)/TEMP_HOURS_PER_WORKER</x:f>
        <x:v>3.7755713983285717</x:v>
      </x:c>
      <x:c r="O8506" s="268" t="n">
        <x:f>I8506*TOMATO_PRICE+J8506*CARROT_PRICE+K8506*MESCLUN_PRICE</x:f>
        <x:v>223080</x:v>
      </x:c>
      <x:c r="P8506" s="268" t="n">
        <x:f>I8506*TOMATO_FERTILIZER+J8506*CARROT_FERTILIZER+K8506*MESCLUN_FERTILIZER</x:f>
        <x:v>44000</x:v>
      </x:c>
      <x:c r="Q8506" s="268" t="n">
        <x:f>MIN(M8506,FARMER_HOURS)*FARMER_RATE+MAX(M8506-FARMER_HOURS,0)*TEMP_RATE</x:f>
        <x:v>119389.28495821428</x:v>
      </x:c>
      <x:c r="R8506" s="268" t="n">
        <x:f>O8506-P8506-Q8506-FIXED_COST</x:f>
        <x:v>39690.71504178572</x:v>
      </x:c>
      <x:c r="S8506" s="139" t="str">
        <x:f>IF(AND(L8506&lt;=TOTAL_BED_CAP,N8506&lt;=TEMP_WORKER_CAP),"YES","NO")</x:f>
        <x:v>YES</x:v>
      </x:c>
      <x:c r="T8506" s="139" t="n">
        <x:f>IF(S8506="YES",R8506,-1E+99)</x:f>
        <x:v>39690.71504178572</x:v>
      </x:c>
    </x:row>
    <x:row r="8507">
      <x:c r="A8507" s="139"/>
      <x:c r="B8507" s="139"/>
      <x:c r="C8507" s="139"/>
      <x:c r="D8507" s="139"/>
      <x:c r="E8507" s="139"/>
      <x:c r="F8507" s="139"/>
      <x:c r="G8507" s="139"/>
      <x:c r="H8507" s="139"/>
      <x:c r="I8507" s="266" t="n">
        <x:f>INT((ROW()-ROW($I$46))/((CARROT_CAP+1)*(MESCLUN_CAP+1)))</x:f>
        <x:v>12</x:v>
      </x:c>
      <x:c r="J8507" s="266" t="n">
        <x:f>MOD(INT((ROW()-ROW($I$46))/(MESCLUN_CAP+1)),CARROT_CAP+1)</x:f>
        <x:v>20</x:v>
      </x:c>
      <x:c r="K8507" s="266" t="n">
        <x:f>MOD(ROW()-ROW($I$46),MESCLUN_CAP+1)</x:f>
        <x:v>29</x:v>
      </x:c>
      <x:c r="L8507" s="266" t="n">
        <x:f>SUM(I8507:K8507)</x:f>
        <x:v>61</x:v>
      </x:c>
      <x:c r="M8507" s="267" t="n">
        <x:f>I8507*TOMATO_HOURS*WEEKS*(1+TOMATO_DIM)^I8507+J8507*CARROT_HOURS*WEEKS*(1+CARROT_DIM)^J8507+K8507*MESCLUN_HOURS*WEEKS*(1+MESCLUN_DIM)^K8507</x:f>
        <x:v>6243.640841708797</x:v>
      </x:c>
      <x:c r="N8507" s="267" t="n">
        <x:f>MAX(M8507-FARMER_HOURS,0)/TEMP_HOURS_PER_WORKER</x:f>
        <x:v>3.835861695631109</x:v>
      </x:c>
      <x:c r="O8507" s="268" t="n">
        <x:f>I8507*TOMATO_PRICE+J8507*CARROT_PRICE+K8507*MESCLUN_PRICE</x:f>
        <x:v>225780</x:v>
      </x:c>
      <x:c r="P8507" s="268" t="n">
        <x:f>I8507*TOMATO_FERTILIZER+J8507*CARROT_FERTILIZER+K8507*MESCLUN_FERTILIZER</x:f>
        <x:v>44880</x:v>
      </x:c>
      <x:c r="Q8507" s="268" t="n">
        <x:f>MIN(M8507,FARMER_HOURS)*FARMER_RATE+MAX(M8507-FARMER_HOURS,0)*TEMP_RATE</x:f>
        <x:v>120896.54239077771</x:v>
      </x:c>
      <x:c r="R8507" s="268" t="n">
        <x:f>O8507-P8507-Q8507-FIXED_COST</x:f>
        <x:v>40003.457609222285</x:v>
      </x:c>
      <x:c r="S8507" s="139" t="str">
        <x:f>IF(AND(L8507&lt;=TOTAL_BED_CAP,N8507&lt;=TEMP_WORKER_CAP),"YES","NO")</x:f>
        <x:v>YES</x:v>
      </x:c>
      <x:c r="T8507" s="139" t="n">
        <x:f>IF(S8507="YES",R8507,-1E+99)</x:f>
        <x:v>40003.457609222285</x:v>
      </x:c>
    </x:row>
    <x:row r="8508">
      <x:c r="A8508" s="139"/>
      <x:c r="B8508" s="139"/>
      <x:c r="C8508" s="139"/>
      <x:c r="D8508" s="139"/>
      <x:c r="E8508" s="139"/>
      <x:c r="F8508" s="139"/>
      <x:c r="G8508" s="139"/>
      <x:c r="H8508" s="139"/>
      <x:c r="I8508" s="266" t="n">
        <x:f>INT((ROW()-ROW($I$46))/((CARROT_CAP+1)*(MESCLUN_CAP+1)))</x:f>
        <x:v>12</x:v>
      </x:c>
      <x:c r="J8508" s="266" t="n">
        <x:f>MOD(INT((ROW()-ROW($I$46))/(MESCLUN_CAP+1)),CARROT_CAP+1)</x:f>
        <x:v>20</x:v>
      </x:c>
      <x:c r="K8508" s="266" t="n">
        <x:f>MOD(ROW()-ROW($I$46),MESCLUN_CAP+1)</x:f>
        <x:v>30</x:v>
      </x:c>
      <x:c r="L8508" s="266" t="n">
        <x:f>SUM(I8508:K8508)</x:f>
        <x:v>62</x:v>
      </x:c>
      <x:c r="M8508" s="267" t="n">
        <x:f>I8508*TOMATO_HOURS*WEEKS*(1+TOMATO_DIM)^I8508+J8508*CARROT_HOURS*WEEKS*(1+CARROT_DIM)^J8508+K8508*MESCLUN_HOURS*WEEKS*(1+MESCLUN_DIM)^K8508</x:f>
        <x:v>6332.350547042566</x:v>
      </x:c>
      <x:c r="N8508" s="267" t="n">
        <x:f>MAX(M8508-FARMER_HOURS,0)/TEMP_HOURS_PER_WORKER</x:f>
        <x:v>3.8974656576684485</x:v>
      </x:c>
      <x:c r="O8508" s="268" t="n">
        <x:f>I8508*TOMATO_PRICE+J8508*CARROT_PRICE+K8508*MESCLUN_PRICE</x:f>
        <x:v>228480</x:v>
      </x:c>
      <x:c r="P8508" s="268" t="n">
        <x:f>I8508*TOMATO_FERTILIZER+J8508*CARROT_FERTILIZER+K8508*MESCLUN_FERTILIZER</x:f>
        <x:v>45760</x:v>
      </x:c>
      <x:c r="Q8508" s="268" t="n">
        <x:f>MIN(M8508,FARMER_HOURS)*FARMER_RATE+MAX(M8508-FARMER_HOURS,0)*TEMP_RATE</x:f>
        <x:v>122436.64144171121</x:v>
      </x:c>
      <x:c r="R8508" s="268" t="n">
        <x:f>O8508-P8508-Q8508-FIXED_COST</x:f>
        <x:v>40283.35855828879</x:v>
      </x:c>
      <x:c r="S8508" s="139" t="str">
        <x:f>IF(AND(L8508&lt;=TOTAL_BED_CAP,N8508&lt;=TEMP_WORKER_CAP),"YES","NO")</x:f>
        <x:v>YES</x:v>
      </x:c>
      <x:c r="T8508" s="139" t="n">
        <x:f>IF(S8508="YES",R8508,-1E+99)</x:f>
        <x:v>40283.35855828879</x:v>
      </x:c>
    </x:row>
    <x:row r="8509">
      <x:c r="A8509" s="139"/>
      <x:c r="B8509" s="139"/>
      <x:c r="C8509" s="139"/>
      <x:c r="D8509" s="139"/>
      <x:c r="E8509" s="139"/>
      <x:c r="F8509" s="139"/>
      <x:c r="G8509" s="139"/>
      <x:c r="H8509" s="139"/>
      <x:c r="I8509" s="266" t="n">
        <x:f>INT((ROW()-ROW($I$46))/((CARROT_CAP+1)*(MESCLUN_CAP+1)))</x:f>
        <x:v>13</x:v>
      </x:c>
      <x:c r="J8509" s="266" t="n">
        <x:f>MOD(INT((ROW()-ROW($I$46))/(MESCLUN_CAP+1)),CARROT_CAP+1)</x:f>
        <x:v>0</x:v>
      </x:c>
      <x:c r="K8509" s="266" t="n">
        <x:f>MOD(ROW()-ROW($I$46),MESCLUN_CAP+1)</x:f>
        <x:v>0</x:v>
      </x:c>
      <x:c r="L8509" s="266" t="n">
        <x:f>SUM(I8509:K8509)</x:f>
        <x:v>13</x:v>
      </x:c>
      <x:c r="M8509" s="267" t="n">
        <x:f>I8509*TOMATO_HOURS*WEEKS*(1+TOMATO_DIM)^I8509+J8509*CARROT_HOURS*WEEKS*(1+CARROT_DIM)^J8509+K8509*MESCLUN_HOURS*WEEKS*(1+MESCLUN_DIM)^K8509</x:f>
        <x:v>4039.1573208399313</x:v>
      </x:c>
      <x:c r="N8509" s="267" t="n">
        <x:f>MAX(M8509-FARMER_HOURS,0)/TEMP_HOURS_PER_WORKER</x:f>
        <x:v>2.3049703616943966</x:v>
      </x:c>
      <x:c r="O8509" s="268" t="n">
        <x:f>I8509*TOMATO_PRICE+J8509*CARROT_PRICE+K8509*MESCLUN_PRICE</x:f>
        <x:v>114400</x:v>
      </x:c>
      <x:c r="P8509" s="268" t="n">
        <x:f>I8509*TOMATO_FERTILIZER+J8509*CARROT_FERTILIZER+K8509*MESCLUN_FERTILIZER</x:f>
        <x:v>11440</x:v>
      </x:c>
      <x:c r="Q8509" s="268" t="n">
        <x:f>MIN(M8509,FARMER_HOURS)*FARMER_RATE+MAX(M8509-FARMER_HOURS,0)*TEMP_RATE</x:f>
        <x:v>82624.25904235992</x:v>
      </x:c>
      <x:c r="R8509" s="268" t="n">
        <x:f>O8509-P8509-Q8509-FIXED_COST</x:f>
        <x:v>335.74095764008234</x:v>
      </x:c>
      <x:c r="S8509" s="139" t="str">
        <x:f>IF(AND(L8509&lt;=TOTAL_BED_CAP,N8509&lt;=TEMP_WORKER_CAP),"YES","NO")</x:f>
        <x:v>YES</x:v>
      </x:c>
      <x:c r="T8509" s="139" t="n">
        <x:f>IF(S8509="YES",R8509,-1E+99)</x:f>
        <x:v>335.74095764008234</x:v>
      </x:c>
    </x:row>
    <x:row r="8510">
      <x:c r="A8510" s="139"/>
      <x:c r="B8510" s="139"/>
      <x:c r="C8510" s="139"/>
      <x:c r="D8510" s="139"/>
      <x:c r="E8510" s="139"/>
      <x:c r="F8510" s="139"/>
      <x:c r="G8510" s="139"/>
      <x:c r="H8510" s="139"/>
      <x:c r="I8510" s="266" t="n">
        <x:f>INT((ROW()-ROW($I$46))/((CARROT_CAP+1)*(MESCLUN_CAP+1)))</x:f>
        <x:v>13</x:v>
      </x:c>
      <x:c r="J8510" s="266" t="n">
        <x:f>MOD(INT((ROW()-ROW($I$46))/(MESCLUN_CAP+1)),CARROT_CAP+1)</x:f>
        <x:v>0</x:v>
      </x:c>
      <x:c r="K8510" s="266" t="n">
        <x:f>MOD(ROW()-ROW($I$46),MESCLUN_CAP+1)</x:f>
        <x:v>1</x:v>
      </x:c>
      <x:c r="L8510" s="266" t="n">
        <x:f>SUM(I8510:K8510)</x:f>
        <x:v>14</x:v>
      </x:c>
      <x:c r="M8510" s="267" t="n">
        <x:f>I8510*TOMATO_HOURS*WEEKS*(1+TOMATO_DIM)^I8510+J8510*CARROT_HOURS*WEEKS*(1+CARROT_DIM)^J8510+K8510*MESCLUN_HOURS*WEEKS*(1+MESCLUN_DIM)^K8510</x:f>
        <x:v>4084.7198208399313</x:v>
      </x:c>
      <x:c r="N8510" s="267" t="n">
        <x:f>MAX(M8510-FARMER_HOURS,0)/TEMP_HOURS_PER_WORKER</x:f>
        <x:v>2.3366109866943967</x:v>
      </x:c>
      <x:c r="O8510" s="268" t="n">
        <x:f>I8510*TOMATO_PRICE+J8510*CARROT_PRICE+K8510*MESCLUN_PRICE</x:f>
        <x:v>117100</x:v>
      </x:c>
      <x:c r="P8510" s="268" t="n">
        <x:f>I8510*TOMATO_FERTILIZER+J8510*CARROT_FERTILIZER+K8510*MESCLUN_FERTILIZER</x:f>
        <x:v>12320</x:v>
      </x:c>
      <x:c r="Q8510" s="268" t="n">
        <x:f>MIN(M8510,FARMER_HOURS)*FARMER_RATE+MAX(M8510-FARMER_HOURS,0)*TEMP_RATE</x:f>
        <x:v>83415.27466735992</x:v>
      </x:c>
      <x:c r="R8510" s="268" t="n">
        <x:f>O8510-P8510-Q8510-FIXED_COST</x:f>
        <x:v>1364.7253326400823</x:v>
      </x:c>
      <x:c r="S8510" s="139" t="str">
        <x:f>IF(AND(L8510&lt;=TOTAL_BED_CAP,N8510&lt;=TEMP_WORKER_CAP),"YES","NO")</x:f>
        <x:v>YES</x:v>
      </x:c>
      <x:c r="T8510" s="139" t="n">
        <x:f>IF(S8510="YES",R8510,-1E+99)</x:f>
        <x:v>1364.7253326400823</x:v>
      </x:c>
    </x:row>
    <x:row r="8511">
      <x:c r="A8511" s="139"/>
      <x:c r="B8511" s="139"/>
      <x:c r="C8511" s="139"/>
      <x:c r="D8511" s="139"/>
      <x:c r="E8511" s="139"/>
      <x:c r="F8511" s="139"/>
      <x:c r="G8511" s="139"/>
      <x:c r="H8511" s="139"/>
      <x:c r="I8511" s="266" t="n">
        <x:f>INT((ROW()-ROW($I$46))/((CARROT_CAP+1)*(MESCLUN_CAP+1)))</x:f>
        <x:v>13</x:v>
      </x:c>
      <x:c r="J8511" s="266" t="n">
        <x:f>MOD(INT((ROW()-ROW($I$46))/(MESCLUN_CAP+1)),CARROT_CAP+1)</x:f>
        <x:v>0</x:v>
      </x:c>
      <x:c r="K8511" s="266" t="n">
        <x:f>MOD(ROW()-ROW($I$46),MESCLUN_CAP+1)</x:f>
        <x:v>2</x:v>
      </x:c>
      <x:c r="L8511" s="266" t="n">
        <x:f>SUM(I8511:K8511)</x:f>
        <x:v>15</x:v>
      </x:c>
      <x:c r="M8511" s="267" t="n">
        <x:f>I8511*TOMATO_HOURS*WEEKS*(1+TOMATO_DIM)^I8511+J8511*CARROT_HOURS*WEEKS*(1+CARROT_DIM)^J8511+K8511*MESCLUN_HOURS*WEEKS*(1+MESCLUN_DIM)^K8511</x:f>
        <x:v>4131.421383339932</x:v>
      </x:c>
      <x:c r="N8511" s="267" t="n">
        <x:f>MAX(M8511-FARMER_HOURS,0)/TEMP_HOURS_PER_WORKER</x:f>
        <x:v>2.369042627319397</x:v>
      </x:c>
      <x:c r="O8511" s="268" t="n">
        <x:f>I8511*TOMATO_PRICE+J8511*CARROT_PRICE+K8511*MESCLUN_PRICE</x:f>
        <x:v>119800</x:v>
      </x:c>
      <x:c r="P8511" s="268" t="n">
        <x:f>I8511*TOMATO_FERTILIZER+J8511*CARROT_FERTILIZER+K8511*MESCLUN_FERTILIZER</x:f>
        <x:v>13200</x:v>
      </x:c>
      <x:c r="Q8511" s="268" t="n">
        <x:f>MIN(M8511,FARMER_HOURS)*FARMER_RATE+MAX(M8511-FARMER_HOURS,0)*TEMP_RATE</x:f>
        <x:v>84226.06568298492</x:v>
      </x:c>
      <x:c r="R8511" s="268" t="n">
        <x:f>O8511-P8511-Q8511-FIXED_COST</x:f>
        <x:v>2373.9343170150823</x:v>
      </x:c>
      <x:c r="S8511" s="139" t="str">
        <x:f>IF(AND(L8511&lt;=TOTAL_BED_CAP,N8511&lt;=TEMP_WORKER_CAP),"YES","NO")</x:f>
        <x:v>YES</x:v>
      </x:c>
      <x:c r="T8511" s="139" t="n">
        <x:f>IF(S8511="YES",R8511,-1E+99)</x:f>
        <x:v>2373.9343170150823</x:v>
      </x:c>
    </x:row>
    <x:row r="8512">
      <x:c r="A8512" s="139"/>
      <x:c r="B8512" s="139"/>
      <x:c r="C8512" s="139"/>
      <x:c r="D8512" s="139"/>
      <x:c r="E8512" s="139"/>
      <x:c r="F8512" s="139"/>
      <x:c r="G8512" s="139"/>
      <x:c r="H8512" s="139"/>
      <x:c r="I8512" s="266" t="n">
        <x:f>INT((ROW()-ROW($I$46))/((CARROT_CAP+1)*(MESCLUN_CAP+1)))</x:f>
        <x:v>13</x:v>
      </x:c>
      <x:c r="J8512" s="266" t="n">
        <x:f>MOD(INT((ROW()-ROW($I$46))/(MESCLUN_CAP+1)),CARROT_CAP+1)</x:f>
        <x:v>0</x:v>
      </x:c>
      <x:c r="K8512" s="266" t="n">
        <x:f>MOD(ROW()-ROW($I$46),MESCLUN_CAP+1)</x:f>
        <x:v>3</x:v>
      </x:c>
      <x:c r="L8512" s="266" t="n">
        <x:f>SUM(I8512:K8512)</x:f>
        <x:v>16</x:v>
      </x:c>
      <x:c r="M8512" s="267" t="n">
        <x:f>I8512*TOMATO_HOURS*WEEKS*(1+TOMATO_DIM)^I8512+J8512*CARROT_HOURS*WEEKS*(1+CARROT_DIM)^J8512+K8512*MESCLUN_HOURS*WEEKS*(1+MESCLUN_DIM)^K8512</x:f>
        <x:v>4179.283365761807</x:v>
      </x:c>
      <x:c r="N8512" s="267" t="n">
        <x:f>MAX(M8512-FARMER_HOURS,0)/TEMP_HOURS_PER_WORKER</x:f>
        <x:v>2.4022801151123656</x:v>
      </x:c>
      <x:c r="O8512" s="268" t="n">
        <x:f>I8512*TOMATO_PRICE+J8512*CARROT_PRICE+K8512*MESCLUN_PRICE</x:f>
        <x:v>122500</x:v>
      </x:c>
      <x:c r="P8512" s="268" t="n">
        <x:f>I8512*TOMATO_FERTILIZER+J8512*CARROT_FERTILIZER+K8512*MESCLUN_FERTILIZER</x:f>
        <x:v>14080</x:v>
      </x:c>
      <x:c r="Q8512" s="268" t="n">
        <x:f>MIN(M8512,FARMER_HOURS)*FARMER_RATE+MAX(M8512-FARMER_HOURS,0)*TEMP_RATE</x:f>
        <x:v>85057.00287780914</x:v>
      </x:c>
      <x:c r="R8512" s="268" t="n">
        <x:f>O8512-P8512-Q8512-FIXED_COST</x:f>
        <x:v>3362.9971221908636</x:v>
      </x:c>
      <x:c r="S8512" s="139" t="str">
        <x:f>IF(AND(L8512&lt;=TOTAL_BED_CAP,N8512&lt;=TEMP_WORKER_CAP),"YES","NO")</x:f>
        <x:v>YES</x:v>
      </x:c>
      <x:c r="T8512" s="139" t="n">
        <x:f>IF(S8512="YES",R8512,-1E+99)</x:f>
        <x:v>3362.9971221908636</x:v>
      </x:c>
    </x:row>
    <x:row r="8513">
      <x:c r="A8513" s="139"/>
      <x:c r="B8513" s="139"/>
      <x:c r="C8513" s="139"/>
      <x:c r="D8513" s="139"/>
      <x:c r="E8513" s="139"/>
      <x:c r="F8513" s="139"/>
      <x:c r="G8513" s="139"/>
      <x:c r="H8513" s="139"/>
      <x:c r="I8513" s="266" t="n">
        <x:f>INT((ROW()-ROW($I$46))/((CARROT_CAP+1)*(MESCLUN_CAP+1)))</x:f>
        <x:v>13</x:v>
      </x:c>
      <x:c r="J8513" s="266" t="n">
        <x:f>MOD(INT((ROW()-ROW($I$46))/(MESCLUN_CAP+1)),CARROT_CAP+1)</x:f>
        <x:v>0</x:v>
      </x:c>
      <x:c r="K8513" s="266" t="n">
        <x:f>MOD(ROW()-ROW($I$46),MESCLUN_CAP+1)</x:f>
        <x:v>4</x:v>
      </x:c>
      <x:c r="L8513" s="266" t="n">
        <x:f>SUM(I8513:K8513)</x:f>
        <x:v>17</x:v>
      </x:c>
      <x:c r="M8513" s="267" t="n">
        <x:f>I8513*TOMATO_HOURS*WEEKS*(1+TOMATO_DIM)^I8513+J8513*CARROT_HOURS*WEEKS*(1+CARROT_DIM)^J8513+K8513*MESCLUN_HOURS*WEEKS*(1+MESCLUN_DIM)^K8513</x:f>
        <x:v>4228.327481484463</x:v>
      </x:c>
      <x:c r="N8513" s="267" t="n">
        <x:f>MAX(M8513-FARMER_HOURS,0)/TEMP_HOURS_PER_WORKER</x:f>
        <x:v>2.4363385288086548</x:v>
      </x:c>
      <x:c r="O8513" s="268" t="n">
        <x:f>I8513*TOMATO_PRICE+J8513*CARROT_PRICE+K8513*MESCLUN_PRICE</x:f>
        <x:v>125200</x:v>
      </x:c>
      <x:c r="P8513" s="268" t="n">
        <x:f>I8513*TOMATO_FERTILIZER+J8513*CARROT_FERTILIZER+K8513*MESCLUN_FERTILIZER</x:f>
        <x:v>14960</x:v>
      </x:c>
      <x:c r="Q8513" s="268" t="n">
        <x:f>MIN(M8513,FARMER_HOURS)*FARMER_RATE+MAX(M8513-FARMER_HOURS,0)*TEMP_RATE</x:f>
        <x:v>85908.46322021636</x:v>
      </x:c>
      <x:c r="R8513" s="268" t="n">
        <x:f>O8513-P8513-Q8513-FIXED_COST</x:f>
        <x:v>4331.536779783637</x:v>
      </x:c>
      <x:c r="S8513" s="139" t="str">
        <x:f>IF(AND(L8513&lt;=TOTAL_BED_CAP,N8513&lt;=TEMP_WORKER_CAP),"YES","NO")</x:f>
        <x:v>YES</x:v>
      </x:c>
      <x:c r="T8513" s="139" t="n">
        <x:f>IF(S8513="YES",R8513,-1E+99)</x:f>
        <x:v>4331.536779783637</x:v>
      </x:c>
    </x:row>
    <x:row r="8514">
      <x:c r="A8514" s="139"/>
      <x:c r="B8514" s="139"/>
      <x:c r="C8514" s="139"/>
      <x:c r="D8514" s="139"/>
      <x:c r="E8514" s="139"/>
      <x:c r="F8514" s="139"/>
      <x:c r="G8514" s="139"/>
      <x:c r="H8514" s="139"/>
      <x:c r="I8514" s="266" t="n">
        <x:f>INT((ROW()-ROW($I$46))/((CARROT_CAP+1)*(MESCLUN_CAP+1)))</x:f>
        <x:v>13</x:v>
      </x:c>
      <x:c r="J8514" s="266" t="n">
        <x:f>MOD(INT((ROW()-ROW($I$46))/(MESCLUN_CAP+1)),CARROT_CAP+1)</x:f>
        <x:v>0</x:v>
      </x:c>
      <x:c r="K8514" s="266" t="n">
        <x:f>MOD(ROW()-ROW($I$46),MESCLUN_CAP+1)</x:f>
        <x:v>5</x:v>
      </x:c>
      <x:c r="L8514" s="266" t="n">
        <x:f>SUM(I8514:K8514)</x:f>
        <x:v>18</x:v>
      </x:c>
      <x:c r="M8514" s="267" t="n">
        <x:f>I8514*TOMATO_HOURS*WEEKS*(1+TOMATO_DIM)^I8514+J8514*CARROT_HOURS*WEEKS*(1+CARROT_DIM)^J8514+K8514*MESCLUN_HOURS*WEEKS*(1+MESCLUN_DIM)^K8514</x:f>
        <x:v>4278.575805405666</x:v>
      </x:c>
      <x:c r="N8514" s="267" t="n">
        <x:f>MAX(M8514-FARMER_HOURS,0)/TEMP_HOURS_PER_WORKER</x:f>
        <x:v>2.4712331981983793</x:v>
      </x:c>
      <x:c r="O8514" s="268" t="n">
        <x:f>I8514*TOMATO_PRICE+J8514*CARROT_PRICE+K8514*MESCLUN_PRICE</x:f>
        <x:v>127900</x:v>
      </x:c>
      <x:c r="P8514" s="268" t="n">
        <x:f>I8514*TOMATO_FERTILIZER+J8514*CARROT_FERTILIZER+K8514*MESCLUN_FERTILIZER</x:f>
        <x:v>15840</x:v>
      </x:c>
      <x:c r="Q8514" s="268" t="n">
        <x:f>MIN(M8514,FARMER_HOURS)*FARMER_RATE+MAX(M8514-FARMER_HOURS,0)*TEMP_RATE</x:f>
        <x:v>86780.82995495948</x:v>
      </x:c>
      <x:c r="R8514" s="268" t="n">
        <x:f>O8514-P8514-Q8514-FIXED_COST</x:f>
        <x:v>5279.170045040519</x:v>
      </x:c>
      <x:c r="S8514" s="139" t="str">
        <x:f>IF(AND(L8514&lt;=TOTAL_BED_CAP,N8514&lt;=TEMP_WORKER_CAP),"YES","NO")</x:f>
        <x:v>YES</x:v>
      </x:c>
      <x:c r="T8514" s="139" t="n">
        <x:f>IF(S8514="YES",R8514,-1E+99)</x:f>
        <x:v>5279.170045040519</x:v>
      </x:c>
    </x:row>
    <x:row r="8515">
      <x:c r="A8515" s="139"/>
      <x:c r="B8515" s="139"/>
      <x:c r="C8515" s="139"/>
      <x:c r="D8515" s="139"/>
      <x:c r="E8515" s="139"/>
      <x:c r="F8515" s="139"/>
      <x:c r="G8515" s="139"/>
      <x:c r="H8515" s="139"/>
      <x:c r="I8515" s="266" t="n">
        <x:f>INT((ROW()-ROW($I$46))/((CARROT_CAP+1)*(MESCLUN_CAP+1)))</x:f>
        <x:v>13</x:v>
      </x:c>
      <x:c r="J8515" s="266" t="n">
        <x:f>MOD(INT((ROW()-ROW($I$46))/(MESCLUN_CAP+1)),CARROT_CAP+1)</x:f>
        <x:v>0</x:v>
      </x:c>
      <x:c r="K8515" s="266" t="n">
        <x:f>MOD(ROW()-ROW($I$46),MESCLUN_CAP+1)</x:f>
        <x:v>6</x:v>
      </x:c>
      <x:c r="L8515" s="266" t="n">
        <x:f>SUM(I8515:K8515)</x:f>
        <x:v>19</x:v>
      </x:c>
      <x:c r="M8515" s="267" t="n">
        <x:f>I8515*TOMATO_HOURS*WEEKS*(1+TOMATO_DIM)^I8515+J8515*CARROT_HOURS*WEEKS*(1+CARROT_DIM)^J8515+K8515*MESCLUN_HOURS*WEEKS*(1+MESCLUN_DIM)^K8515</x:f>
        <x:v>4330.050779587299</x:v>
      </x:c>
      <x:c r="N8515" s="267" t="n">
        <x:f>MAX(M8515-FARMER_HOURS,0)/TEMP_HOURS_PER_WORKER</x:f>
        <x:v>2.5069797080467353</x:v>
      </x:c>
      <x:c r="O8515" s="268" t="n">
        <x:f>I8515*TOMATO_PRICE+J8515*CARROT_PRICE+K8515*MESCLUN_PRICE</x:f>
        <x:v>130600</x:v>
      </x:c>
      <x:c r="P8515" s="268" t="n">
        <x:f>I8515*TOMATO_FERTILIZER+J8515*CARROT_FERTILIZER+K8515*MESCLUN_FERTILIZER</x:f>
        <x:v>16720</x:v>
      </x:c>
      <x:c r="Q8515" s="268" t="n">
        <x:f>MIN(M8515,FARMER_HOURS)*FARMER_RATE+MAX(M8515-FARMER_HOURS,0)*TEMP_RATE</x:f>
        <x:v>87674.49270116838</x:v>
      </x:c>
      <x:c r="R8515" s="268" t="n">
        <x:f>O8515-P8515-Q8515-FIXED_COST</x:f>
        <x:v>6205.507298831624</x:v>
      </x:c>
      <x:c r="S8515" s="139" t="str">
        <x:f>IF(AND(L8515&lt;=TOTAL_BED_CAP,N8515&lt;=TEMP_WORKER_CAP),"YES","NO")</x:f>
        <x:v>YES</x:v>
      </x:c>
      <x:c r="T8515" s="139" t="n">
        <x:f>IF(S8515="YES",R8515,-1E+99)</x:f>
        <x:v>6205.507298831624</x:v>
      </x:c>
    </x:row>
    <x:row r="8516">
      <x:c r="A8516" s="139"/>
      <x:c r="B8516" s="139"/>
      <x:c r="C8516" s="139"/>
      <x:c r="D8516" s="139"/>
      <x:c r="E8516" s="139"/>
      <x:c r="F8516" s="139"/>
      <x:c r="G8516" s="139"/>
      <x:c r="H8516" s="139"/>
      <x:c r="I8516" s="266" t="n">
        <x:f>INT((ROW()-ROW($I$46))/((CARROT_CAP+1)*(MESCLUN_CAP+1)))</x:f>
        <x:v>13</x:v>
      </x:c>
      <x:c r="J8516" s="266" t="n">
        <x:f>MOD(INT((ROW()-ROW($I$46))/(MESCLUN_CAP+1)),CARROT_CAP+1)</x:f>
        <x:v>0</x:v>
      </x:c>
      <x:c r="K8516" s="266" t="n">
        <x:f>MOD(ROW()-ROW($I$46),MESCLUN_CAP+1)</x:f>
        <x:v>7</x:v>
      </x:c>
      <x:c r="L8516" s="266" t="n">
        <x:f>SUM(I8516:K8516)</x:f>
        <x:v>20</x:v>
      </x:c>
      <x:c r="M8516" s="267" t="n">
        <x:f>I8516*TOMATO_HOURS*WEEKS*(1+TOMATO_DIM)^I8516+J8516*CARROT_HOURS*WEEKS*(1+CARROT_DIM)^J8516+K8516*MESCLUN_HOURS*WEEKS*(1+MESCLUN_DIM)^K8516</x:f>
        <x:v>4382.77521898526</x:v>
      </x:c>
      <x:c r="N8516" s="267" t="n">
        <x:f>MAX(M8516-FARMER_HOURS,0)/TEMP_HOURS_PER_WORKER</x:f>
        <x:v>2.543593902073097</x:v>
      </x:c>
      <x:c r="O8516" s="268" t="n">
        <x:f>I8516*TOMATO_PRICE+J8516*CARROT_PRICE+K8516*MESCLUN_PRICE</x:f>
        <x:v>133300</x:v>
      </x:c>
      <x:c r="P8516" s="268" t="n">
        <x:f>I8516*TOMATO_FERTILIZER+J8516*CARROT_FERTILIZER+K8516*MESCLUN_FERTILIZER</x:f>
        <x:v>17600</x:v>
      </x:c>
      <x:c r="Q8516" s="268" t="n">
        <x:f>MIN(M8516,FARMER_HOURS)*FARMER_RATE+MAX(M8516-FARMER_HOURS,0)*TEMP_RATE</x:f>
        <x:v>88589.84755182744</x:v>
      </x:c>
      <x:c r="R8516" s="268" t="n">
        <x:f>O8516-P8516-Q8516-FIXED_COST</x:f>
        <x:v>7110.152448172565</x:v>
      </x:c>
      <x:c r="S8516" s="139" t="str">
        <x:f>IF(AND(L8516&lt;=TOTAL_BED_CAP,N8516&lt;=TEMP_WORKER_CAP),"YES","NO")</x:f>
        <x:v>YES</x:v>
      </x:c>
      <x:c r="T8516" s="139" t="n">
        <x:f>IF(S8516="YES",R8516,-1E+99)</x:f>
        <x:v>7110.152448172565</x:v>
      </x:c>
    </x:row>
    <x:row r="8517">
      <x:c r="A8517" s="139"/>
      <x:c r="B8517" s="139"/>
      <x:c r="C8517" s="139"/>
      <x:c r="D8517" s="139"/>
      <x:c r="E8517" s="139"/>
      <x:c r="F8517" s="139"/>
      <x:c r="G8517" s="139"/>
      <x:c r="H8517" s="139"/>
      <x:c r="I8517" s="266" t="n">
        <x:f>INT((ROW()-ROW($I$46))/((CARROT_CAP+1)*(MESCLUN_CAP+1)))</x:f>
        <x:v>13</x:v>
      </x:c>
      <x:c r="J8517" s="266" t="n">
        <x:f>MOD(INT((ROW()-ROW($I$46))/(MESCLUN_CAP+1)),CARROT_CAP+1)</x:f>
        <x:v>0</x:v>
      </x:c>
      <x:c r="K8517" s="266" t="n">
        <x:f>MOD(ROW()-ROW($I$46),MESCLUN_CAP+1)</x:f>
        <x:v>8</x:v>
      </x:c>
      <x:c r="L8517" s="266" t="n">
        <x:f>SUM(I8517:K8517)</x:f>
        <x:v>21</x:v>
      </x:c>
      <x:c r="M8517" s="267" t="n">
        <x:f>I8517*TOMATO_HOURS*WEEKS*(1+TOMATO_DIM)^I8517+J8517*CARROT_HOURS*WEEKS*(1+CARROT_DIM)^J8517+K8517*MESCLUN_HOURS*WEEKS*(1+MESCLUN_DIM)^K8517</x:f>
        <x:v>4436.7723172652395</x:v>
      </x:c>
      <x:c r="N8517" s="267" t="n">
        <x:f>MAX(M8517-FARMER_HOURS,0)/TEMP_HOURS_PER_WORKER</x:f>
        <x:v>2.5810918869897495</x:v>
      </x:c>
      <x:c r="O8517" s="268" t="n">
        <x:f>I8517*TOMATO_PRICE+J8517*CARROT_PRICE+K8517*MESCLUN_PRICE</x:f>
        <x:v>136000</x:v>
      </x:c>
      <x:c r="P8517" s="268" t="n">
        <x:f>I8517*TOMATO_FERTILIZER+J8517*CARROT_FERTILIZER+K8517*MESCLUN_FERTILIZER</x:f>
        <x:v>18480</x:v>
      </x:c>
      <x:c r="Q8517" s="268" t="n">
        <x:f>MIN(M8517,FARMER_HOURS)*FARMER_RATE+MAX(M8517-FARMER_HOURS,0)*TEMP_RATE</x:f>
        <x:v>89527.29717474374</x:v>
      </x:c>
      <x:c r="R8517" s="268" t="n">
        <x:f>O8517-P8517-Q8517-FIXED_COST</x:f>
        <x:v>7992.7028252562595</x:v>
      </x:c>
      <x:c r="S8517" s="139" t="str">
        <x:f>IF(AND(L8517&lt;=TOTAL_BED_CAP,N8517&lt;=TEMP_WORKER_CAP),"YES","NO")</x:f>
        <x:v>YES</x:v>
      </x:c>
      <x:c r="T8517" s="139" t="n">
        <x:f>IF(S8517="YES",R8517,-1E+99)</x:f>
        <x:v>7992.7028252562595</x:v>
      </x:c>
    </x:row>
    <x:row r="8518">
      <x:c r="A8518" s="139"/>
      <x:c r="B8518" s="139"/>
      <x:c r="C8518" s="139"/>
      <x:c r="D8518" s="139"/>
      <x:c r="E8518" s="139"/>
      <x:c r="F8518" s="139"/>
      <x:c r="G8518" s="139"/>
      <x:c r="H8518" s="139"/>
      <x:c r="I8518" s="266" t="n">
        <x:f>INT((ROW()-ROW($I$46))/((CARROT_CAP+1)*(MESCLUN_CAP+1)))</x:f>
        <x:v>13</x:v>
      </x:c>
      <x:c r="J8518" s="266" t="n">
        <x:f>MOD(INT((ROW()-ROW($I$46))/(MESCLUN_CAP+1)),CARROT_CAP+1)</x:f>
        <x:v>0</x:v>
      </x:c>
      <x:c r="K8518" s="266" t="n">
        <x:f>MOD(ROW()-ROW($I$46),MESCLUN_CAP+1)</x:f>
        <x:v>9</x:v>
      </x:c>
      <x:c r="L8518" s="266" t="n">
        <x:f>SUM(I8518:K8518)</x:f>
        <x:v>22</x:v>
      </x:c>
      <x:c r="M8518" s="267" t="n">
        <x:f>I8518*TOMATO_HOURS*WEEKS*(1+TOMATO_DIM)^I8518+J8518*CARROT_HOURS*WEEKS*(1+CARROT_DIM)^J8518+K8518*MESCLUN_HOURS*WEEKS*(1+MESCLUN_DIM)^K8518</x:f>
        <x:v>4492.065652705634</x:v>
      </x:c>
      <x:c r="N8518" s="267" t="n">
        <x:f>MAX(M8518-FARMER_HOURS,0)/TEMP_HOURS_PER_WORKER</x:f>
        <x:v>2.619490036601135</x:v>
      </x:c>
      <x:c r="O8518" s="268" t="n">
        <x:f>I8518*TOMATO_PRICE+J8518*CARROT_PRICE+K8518*MESCLUN_PRICE</x:f>
        <x:v>138700</x:v>
      </x:c>
      <x:c r="P8518" s="268" t="n">
        <x:f>I8518*TOMATO_FERTILIZER+J8518*CARROT_FERTILIZER+K8518*MESCLUN_FERTILIZER</x:f>
        <x:v>19360</x:v>
      </x:c>
      <x:c r="Q8518" s="268" t="n">
        <x:f>MIN(M8518,FARMER_HOURS)*FARMER_RATE+MAX(M8518-FARMER_HOURS,0)*TEMP_RATE</x:f>
        <x:v>90487.25091502837</x:v>
      </x:c>
      <x:c r="R8518" s="268" t="n">
        <x:f>O8518-P8518-Q8518-FIXED_COST</x:f>
        <x:v>8852.749084971627</x:v>
      </x:c>
      <x:c r="S8518" s="139" t="str">
        <x:f>IF(AND(L8518&lt;=TOTAL_BED_CAP,N8518&lt;=TEMP_WORKER_CAP),"YES","NO")</x:f>
        <x:v>YES</x:v>
      </x:c>
      <x:c r="T8518" s="139" t="n">
        <x:f>IF(S8518="YES",R8518,-1E+99)</x:f>
        <x:v>8852.749084971627</x:v>
      </x:c>
    </x:row>
    <x:row r="8519">
      <x:c r="A8519" s="139"/>
      <x:c r="B8519" s="139"/>
      <x:c r="C8519" s="139"/>
      <x:c r="D8519" s="139"/>
      <x:c r="E8519" s="139"/>
      <x:c r="F8519" s="139"/>
      <x:c r="G8519" s="139"/>
      <x:c r="H8519" s="139"/>
      <x:c r="I8519" s="266" t="n">
        <x:f>INT((ROW()-ROW($I$46))/((CARROT_CAP+1)*(MESCLUN_CAP+1)))</x:f>
        <x:v>13</x:v>
      </x:c>
      <x:c r="J8519" s="266" t="n">
        <x:f>MOD(INT((ROW()-ROW($I$46))/(MESCLUN_CAP+1)),CARROT_CAP+1)</x:f>
        <x:v>0</x:v>
      </x:c>
      <x:c r="K8519" s="266" t="n">
        <x:f>MOD(ROW()-ROW($I$46),MESCLUN_CAP+1)</x:f>
        <x:v>10</x:v>
      </x:c>
      <x:c r="L8519" s="266" t="n">
        <x:f>SUM(I8519:K8519)</x:f>
        <x:v>23</x:v>
      </x:c>
      <x:c r="M8519" s="267" t="n">
        <x:f>I8519*TOMATO_HOURS*WEEKS*(1+TOMATO_DIM)^I8519+J8519*CARROT_HOURS*WEEKS*(1+CARROT_DIM)^J8519+K8519*MESCLUN_HOURS*WEEKS*(1+MESCLUN_DIM)^K8519</x:f>
        <x:v>4548.679194188847</x:v>
      </x:c>
      <x:c r="N8519" s="267" t="n">
        <x:f>MAX(M8519-FARMER_HOURS,0)/TEMP_HOURS_PER_WORKER</x:f>
        <x:v>2.658804995964477</x:v>
      </x:c>
      <x:c r="O8519" s="268" t="n">
        <x:f>I8519*TOMATO_PRICE+J8519*CARROT_PRICE+K8519*MESCLUN_PRICE</x:f>
        <x:v>141400</x:v>
      </x:c>
      <x:c r="P8519" s="268" t="n">
        <x:f>I8519*TOMATO_FERTILIZER+J8519*CARROT_FERTILIZER+K8519*MESCLUN_FERTILIZER</x:f>
        <x:v>20240</x:v>
      </x:c>
      <x:c r="Q8519" s="268" t="n">
        <x:f>MIN(M8519,FARMER_HOURS)*FARMER_RATE+MAX(M8519-FARMER_HOURS,0)*TEMP_RATE</x:f>
        <x:v>91470.12489911192</x:v>
      </x:c>
      <x:c r="R8519" s="268" t="n">
        <x:f>O8519-P8519-Q8519-FIXED_COST</x:f>
        <x:v>9689.875100888079</x:v>
      </x:c>
      <x:c r="S8519" s="139" t="str">
        <x:f>IF(AND(L8519&lt;=TOTAL_BED_CAP,N8519&lt;=TEMP_WORKER_CAP),"YES","NO")</x:f>
        <x:v>YES</x:v>
      </x:c>
      <x:c r="T8519" s="139" t="n">
        <x:f>IF(S8519="YES",R8519,-1E+99)</x:f>
        <x:v>9689.875100888079</x:v>
      </x:c>
    </x:row>
    <x:row r="8520">
      <x:c r="A8520" s="139"/>
      <x:c r="B8520" s="139"/>
      <x:c r="C8520" s="139"/>
      <x:c r="D8520" s="139"/>
      <x:c r="E8520" s="139"/>
      <x:c r="F8520" s="139"/>
      <x:c r="G8520" s="139"/>
      <x:c r="H8520" s="139"/>
      <x:c r="I8520" s="266" t="n">
        <x:f>INT((ROW()-ROW($I$46))/((CARROT_CAP+1)*(MESCLUN_CAP+1)))</x:f>
        <x:v>13</x:v>
      </x:c>
      <x:c r="J8520" s="266" t="n">
        <x:f>MOD(INT((ROW()-ROW($I$46))/(MESCLUN_CAP+1)),CARROT_CAP+1)</x:f>
        <x:v>0</x:v>
      </x:c>
      <x:c r="K8520" s="266" t="n">
        <x:f>MOD(ROW()-ROW($I$46),MESCLUN_CAP+1)</x:f>
        <x:v>11</x:v>
      </x:c>
      <x:c r="L8520" s="266" t="n">
        <x:f>SUM(I8520:K8520)</x:f>
        <x:v>24</x:v>
      </x:c>
      <x:c r="M8520" s="267" t="n">
        <x:f>I8520*TOMATO_HOURS*WEEKS*(1+TOMATO_DIM)^I8520+J8520*CARROT_HOURS*WEEKS*(1+CARROT_DIM)^J8520+K8520*MESCLUN_HOURS*WEEKS*(1+MESCLUN_DIM)^K8520</x:f>
        <x:v>4606.637307282286</x:v>
      </x:c>
      <x:c r="N8520" s="267" t="n">
        <x:f>MAX(M8520-FARMER_HOURS,0)/TEMP_HOURS_PER_WORKER</x:f>
        <x:v>2.6990536856126988</x:v>
      </x:c>
      <x:c r="O8520" s="268" t="n">
        <x:f>I8520*TOMATO_PRICE+J8520*CARROT_PRICE+K8520*MESCLUN_PRICE</x:f>
        <x:v>144100</x:v>
      </x:c>
      <x:c r="P8520" s="268" t="n">
        <x:f>I8520*TOMATO_FERTILIZER+J8520*CARROT_FERTILIZER+K8520*MESCLUN_FERTILIZER</x:f>
        <x:v>21120</x:v>
      </x:c>
      <x:c r="Q8520" s="268" t="n">
        <x:f>MIN(M8520,FARMER_HOURS)*FARMER_RATE+MAX(M8520-FARMER_HOURS,0)*TEMP_RATE</x:f>
        <x:v>92476.34214031747</x:v>
      </x:c>
      <x:c r="R8520" s="268" t="n">
        <x:f>O8520-P8520-Q8520-FIXED_COST</x:f>
        <x:v>10503.657859682527</x:v>
      </x:c>
      <x:c r="S8520" s="139" t="str">
        <x:f>IF(AND(L8520&lt;=TOTAL_BED_CAP,N8520&lt;=TEMP_WORKER_CAP),"YES","NO")</x:f>
        <x:v>YES</x:v>
      </x:c>
      <x:c r="T8520" s="139" t="n">
        <x:f>IF(S8520="YES",R8520,-1E+99)</x:f>
        <x:v>10503.657859682527</x:v>
      </x:c>
    </x:row>
    <x:row r="8521">
      <x:c r="A8521" s="139"/>
      <x:c r="B8521" s="139"/>
      <x:c r="C8521" s="139"/>
      <x:c r="D8521" s="139"/>
      <x:c r="E8521" s="139"/>
      <x:c r="F8521" s="139"/>
      <x:c r="G8521" s="139"/>
      <x:c r="H8521" s="139"/>
      <x:c r="I8521" s="266" t="n">
        <x:f>INT((ROW()-ROW($I$46))/((CARROT_CAP+1)*(MESCLUN_CAP+1)))</x:f>
        <x:v>13</x:v>
      </x:c>
      <x:c r="J8521" s="266" t="n">
        <x:f>MOD(INT((ROW()-ROW($I$46))/(MESCLUN_CAP+1)),CARROT_CAP+1)</x:f>
        <x:v>0</x:v>
      </x:c>
      <x:c r="K8521" s="266" t="n">
        <x:f>MOD(ROW()-ROW($I$46),MESCLUN_CAP+1)</x:f>
        <x:v>12</x:v>
      </x:c>
      <x:c r="L8521" s="266" t="n">
        <x:f>SUM(I8521:K8521)</x:f>
        <x:v>25</x:v>
      </x:c>
      <x:c r="M8521" s="267" t="n">
        <x:f>I8521*TOMATO_HOURS*WEEKS*(1+TOMATO_DIM)^I8521+J8521*CARROT_HOURS*WEEKS*(1+CARROT_DIM)^J8521+K8521*MESCLUN_HOURS*WEEKS*(1+MESCLUN_DIM)^K8521</x:f>
        <x:v>4665.96476041035</x:v>
      </x:c>
      <x:c r="N8521" s="267" t="n">
        <x:f>MAX(M8521-FARMER_HOURS,0)/TEMP_HOURS_PER_WORKER</x:f>
        <x:v>2.740253305840521</x:v>
      </x:c>
      <x:c r="O8521" s="268" t="n">
        <x:f>I8521*TOMATO_PRICE+J8521*CARROT_PRICE+K8521*MESCLUN_PRICE</x:f>
        <x:v>146800</x:v>
      </x:c>
      <x:c r="P8521" s="268" t="n">
        <x:f>I8521*TOMATO_FERTILIZER+J8521*CARROT_FERTILIZER+K8521*MESCLUN_FERTILIZER</x:f>
        <x:v>22000</x:v>
      </x:c>
      <x:c r="Q8521" s="268" t="n">
        <x:f>MIN(M8521,FARMER_HOURS)*FARMER_RATE+MAX(M8521-FARMER_HOURS,0)*TEMP_RATE</x:f>
        <x:v>93506.33264601302</x:v>
      </x:c>
      <x:c r="R8521" s="268" t="n">
        <x:f>O8521-P8521-Q8521-FIXED_COST</x:f>
        <x:v>11293.66735398698</x:v>
      </x:c>
      <x:c r="S8521" s="139" t="str">
        <x:f>IF(AND(L8521&lt;=TOTAL_BED_CAP,N8521&lt;=TEMP_WORKER_CAP),"YES","NO")</x:f>
        <x:v>YES</x:v>
      </x:c>
      <x:c r="T8521" s="139" t="n">
        <x:f>IF(S8521="YES",R8521,-1E+99)</x:f>
        <x:v>11293.66735398698</x:v>
      </x:c>
    </x:row>
    <x:row r="8522">
      <x:c r="A8522" s="139"/>
      <x:c r="B8522" s="139"/>
      <x:c r="C8522" s="139"/>
      <x:c r="D8522" s="139"/>
      <x:c r="E8522" s="139"/>
      <x:c r="F8522" s="139"/>
      <x:c r="G8522" s="139"/>
      <x:c r="H8522" s="139"/>
      <x:c r="I8522" s="266" t="n">
        <x:f>INT((ROW()-ROW($I$46))/((CARROT_CAP+1)*(MESCLUN_CAP+1)))</x:f>
        <x:v>13</x:v>
      </x:c>
      <x:c r="J8522" s="266" t="n">
        <x:f>MOD(INT((ROW()-ROW($I$46))/(MESCLUN_CAP+1)),CARROT_CAP+1)</x:f>
        <x:v>0</x:v>
      </x:c>
      <x:c r="K8522" s="266" t="n">
        <x:f>MOD(ROW()-ROW($I$46),MESCLUN_CAP+1)</x:f>
        <x:v>13</x:v>
      </x:c>
      <x:c r="L8522" s="266" t="n">
        <x:f>SUM(I8522:K8522)</x:f>
        <x:v>26</x:v>
      </x:c>
      <x:c r="M8522" s="267" t="n">
        <x:f>I8522*TOMATO_HOURS*WEEKS*(1+TOMATO_DIM)^I8522+J8522*CARROT_HOURS*WEEKS*(1+CARROT_DIM)^J8522+K8522*MESCLUN_HOURS*WEEKS*(1+MESCLUN_DIM)^K8522</x:f>
        <x:v>4726.686731118734</x:v>
      </x:c>
      <x:c r="N8522" s="267" t="n">
        <x:f>MAX(M8522-FARMER_HOURS,0)/TEMP_HOURS_PER_WORKER</x:f>
        <x:v>2.7824213410546768</x:v>
      </x:c>
      <x:c r="O8522" s="268" t="n">
        <x:f>I8522*TOMATO_PRICE+J8522*CARROT_PRICE+K8522*MESCLUN_PRICE</x:f>
        <x:v>149500</x:v>
      </x:c>
      <x:c r="P8522" s="268" t="n">
        <x:f>I8522*TOMATO_FERTILIZER+J8522*CARROT_FERTILIZER+K8522*MESCLUN_FERTILIZER</x:f>
        <x:v>22880</x:v>
      </x:c>
      <x:c r="Q8522" s="268" t="n">
        <x:f>MIN(M8522,FARMER_HOURS)*FARMER_RATE+MAX(M8522-FARMER_HOURS,0)*TEMP_RATE</x:f>
        <x:v>94560.53352636691</x:v>
      </x:c>
      <x:c r="R8522" s="268" t="n">
        <x:f>O8522-P8522-Q8522-FIXED_COST</x:f>
        <x:v>12059.466473633089</x:v>
      </x:c>
      <x:c r="S8522" s="139" t="str">
        <x:f>IF(AND(L8522&lt;=TOTAL_BED_CAP,N8522&lt;=TEMP_WORKER_CAP),"YES","NO")</x:f>
        <x:v>YES</x:v>
      </x:c>
      <x:c r="T8522" s="139" t="n">
        <x:f>IF(S8522="YES",R8522,-1E+99)</x:f>
        <x:v>12059.466473633089</x:v>
      </x:c>
    </x:row>
    <x:row r="8523">
      <x:c r="A8523" s="139"/>
      <x:c r="B8523" s="139"/>
      <x:c r="C8523" s="139"/>
      <x:c r="D8523" s="139"/>
      <x:c r="E8523" s="139"/>
      <x:c r="F8523" s="139"/>
      <x:c r="G8523" s="139"/>
      <x:c r="H8523" s="139"/>
      <x:c r="I8523" s="266" t="n">
        <x:f>INT((ROW()-ROW($I$46))/((CARROT_CAP+1)*(MESCLUN_CAP+1)))</x:f>
        <x:v>13</x:v>
      </x:c>
      <x:c r="J8523" s="266" t="n">
        <x:f>MOD(INT((ROW()-ROW($I$46))/(MESCLUN_CAP+1)),CARROT_CAP+1)</x:f>
        <x:v>0</x:v>
      </x:c>
      <x:c r="K8523" s="266" t="n">
        <x:f>MOD(ROW()-ROW($I$46),MESCLUN_CAP+1)</x:f>
        <x:v>14</x:v>
      </x:c>
      <x:c r="L8523" s="266" t="n">
        <x:f>SUM(I8523:K8523)</x:f>
        <x:v>27</x:v>
      </x:c>
      <x:c r="M8523" s="267" t="n">
        <x:f>I8523*TOMATO_HOURS*WEEKS*(1+TOMATO_DIM)^I8523+J8523*CARROT_HOURS*WEEKS*(1+CARROT_DIM)^J8523+K8523*MESCLUN_HOURS*WEEKS*(1+MESCLUN_DIM)^K8523</x:f>
        <x:v>4788.828812432395</x:v>
      </x:c>
      <x:c r="N8523" s="267" t="n">
        <x:f>MAX(M8523-FARMER_HOURS,0)/TEMP_HOURS_PER_WORKER</x:f>
        <x:v>2.8255755641891636</x:v>
      </x:c>
      <x:c r="O8523" s="268" t="n">
        <x:f>I8523*TOMATO_PRICE+J8523*CARROT_PRICE+K8523*MESCLUN_PRICE</x:f>
        <x:v>152200</x:v>
      </x:c>
      <x:c r="P8523" s="268" t="n">
        <x:f>I8523*TOMATO_FERTILIZER+J8523*CARROT_FERTILIZER+K8523*MESCLUN_FERTILIZER</x:f>
        <x:v>23760</x:v>
      </x:c>
      <x:c r="Q8523" s="268" t="n">
        <x:f>MIN(M8523,FARMER_HOURS)*FARMER_RATE+MAX(M8523-FARMER_HOURS,0)*TEMP_RATE</x:f>
        <x:v>95639.38910472908</x:v>
      </x:c>
      <x:c r="R8523" s="268" t="n">
        <x:f>O8523-P8523-Q8523-FIXED_COST</x:f>
        <x:v>12800.610895270918</x:v>
      </x:c>
      <x:c r="S8523" s="139" t="str">
        <x:f>IF(AND(L8523&lt;=TOTAL_BED_CAP,N8523&lt;=TEMP_WORKER_CAP),"YES","NO")</x:f>
        <x:v>YES</x:v>
      </x:c>
      <x:c r="T8523" s="139" t="n">
        <x:f>IF(S8523="YES",R8523,-1E+99)</x:f>
        <x:v>12800.610895270918</x:v>
      </x:c>
    </x:row>
    <x:row r="8524">
      <x:c r="A8524" s="139"/>
      <x:c r="B8524" s="139"/>
      <x:c r="C8524" s="139"/>
      <x:c r="D8524" s="139"/>
      <x:c r="E8524" s="139"/>
      <x:c r="F8524" s="139"/>
      <x:c r="G8524" s="139"/>
      <x:c r="H8524" s="139"/>
      <x:c r="I8524" s="266" t="n">
        <x:f>INT((ROW()-ROW($I$46))/((CARROT_CAP+1)*(MESCLUN_CAP+1)))</x:f>
        <x:v>13</x:v>
      </x:c>
      <x:c r="J8524" s="266" t="n">
        <x:f>MOD(INT((ROW()-ROW($I$46))/(MESCLUN_CAP+1)),CARROT_CAP+1)</x:f>
        <x:v>0</x:v>
      </x:c>
      <x:c r="K8524" s="266" t="n">
        <x:f>MOD(ROW()-ROW($I$46),MESCLUN_CAP+1)</x:f>
        <x:v>15</x:v>
      </x:c>
      <x:c r="L8524" s="266" t="n">
        <x:f>SUM(I8524:K8524)</x:f>
        <x:v>28</x:v>
      </x:c>
      <x:c r="M8524" s="267" t="n">
        <x:f>I8524*TOMATO_HOURS*WEEKS*(1+TOMATO_DIM)^I8524+J8524*CARROT_HOURS*WEEKS*(1+CARROT_DIM)^J8524+K8524*MESCLUN_HOURS*WEEKS*(1+MESCLUN_DIM)^K8524</x:f>
        <x:v>4852.417019308542</x:v>
      </x:c>
      <x:c r="N8524" s="267" t="n">
        <x:f>MAX(M8524-FARMER_HOURS,0)/TEMP_HOURS_PER_WORKER</x:f>
        <x:v>2.8697340411864873</x:v>
      </x:c>
      <x:c r="O8524" s="268" t="n">
        <x:f>I8524*TOMATO_PRICE+J8524*CARROT_PRICE+K8524*MESCLUN_PRICE</x:f>
        <x:v>154900</x:v>
      </x:c>
      <x:c r="P8524" s="268" t="n">
        <x:f>I8524*TOMATO_FERTILIZER+J8524*CARROT_FERTILIZER+K8524*MESCLUN_FERTILIZER</x:f>
        <x:v>24640</x:v>
      </x:c>
      <x:c r="Q8524" s="268" t="n">
        <x:f>MIN(M8524,FARMER_HOURS)*FARMER_RATE+MAX(M8524-FARMER_HOURS,0)*TEMP_RATE</x:f>
        <x:v>96743.35102966218</x:v>
      </x:c>
      <x:c r="R8524" s="268" t="n">
        <x:f>O8524-P8524-Q8524-FIXED_COST</x:f>
        <x:v>13516.648970337817</x:v>
      </x:c>
      <x:c r="S8524" s="139" t="str">
        <x:f>IF(AND(L8524&lt;=TOTAL_BED_CAP,N8524&lt;=TEMP_WORKER_CAP),"YES","NO")</x:f>
        <x:v>YES</x:v>
      </x:c>
      <x:c r="T8524" s="139" t="n">
        <x:f>IF(S8524="YES",R8524,-1E+99)</x:f>
        <x:v>13516.648970337817</x:v>
      </x:c>
    </x:row>
    <x:row r="8525">
      <x:c r="A8525" s="139"/>
      <x:c r="B8525" s="139"/>
      <x:c r="C8525" s="139"/>
      <x:c r="D8525" s="139"/>
      <x:c r="E8525" s="139"/>
      <x:c r="F8525" s="139"/>
      <x:c r="G8525" s="139"/>
      <x:c r="H8525" s="139"/>
      <x:c r="I8525" s="266" t="n">
        <x:f>INT((ROW()-ROW($I$46))/((CARROT_CAP+1)*(MESCLUN_CAP+1)))</x:f>
        <x:v>13</x:v>
      </x:c>
      <x:c r="J8525" s="266" t="n">
        <x:f>MOD(INT((ROW()-ROW($I$46))/(MESCLUN_CAP+1)),CARROT_CAP+1)</x:f>
        <x:v>0</x:v>
      </x:c>
      <x:c r="K8525" s="266" t="n">
        <x:f>MOD(ROW()-ROW($I$46),MESCLUN_CAP+1)</x:f>
        <x:v>16</x:v>
      </x:c>
      <x:c r="L8525" s="266" t="n">
        <x:f>SUM(I8525:K8525)</x:f>
        <x:v>29</x:v>
      </x:c>
      <x:c r="M8525" s="267" t="n">
        <x:f>I8525*TOMATO_HOURS*WEEKS*(1+TOMATO_DIM)^I8525+J8525*CARROT_HOURS*WEEKS*(1+CARROT_DIM)^J8525+K8525*MESCLUN_HOURS*WEEKS*(1+MESCLUN_DIM)^K8525</x:f>
        <x:v>4917.477795186031</x:v>
      </x:c>
      <x:c r="N8525" s="267" t="n">
        <x:f>MAX(M8525-FARMER_HOURS,0)/TEMP_HOURS_PER_WORKER</x:f>
        <x:v>2.9149151355458547</x:v>
      </x:c>
      <x:c r="O8525" s="268" t="n">
        <x:f>I8525*TOMATO_PRICE+J8525*CARROT_PRICE+K8525*MESCLUN_PRICE</x:f>
        <x:v>157600</x:v>
      </x:c>
      <x:c r="P8525" s="268" t="n">
        <x:f>I8525*TOMATO_FERTILIZER+J8525*CARROT_FERTILIZER+K8525*MESCLUN_FERTILIZER</x:f>
        <x:v>25520</x:v>
      </x:c>
      <x:c r="Q8525" s="268" t="n">
        <x:f>MIN(M8525,FARMER_HOURS)*FARMER_RATE+MAX(M8525-FARMER_HOURS,0)*TEMP_RATE</x:f>
        <x:v>97872.87838864636</x:v>
      </x:c>
      <x:c r="R8525" s="268" t="n">
        <x:f>O8525-P8525-Q8525-FIXED_COST</x:f>
        <x:v>14207.121611353636</x:v>
      </x:c>
      <x:c r="S8525" s="139" t="str">
        <x:f>IF(AND(L8525&lt;=TOTAL_BED_CAP,N8525&lt;=TEMP_WORKER_CAP),"YES","NO")</x:f>
        <x:v>YES</x:v>
      </x:c>
      <x:c r="T8525" s="139" t="n">
        <x:f>IF(S8525="YES",R8525,-1E+99)</x:f>
        <x:v>14207.121611353636</x:v>
      </x:c>
    </x:row>
    <x:row r="8526">
      <x:c r="A8526" s="139"/>
      <x:c r="B8526" s="139"/>
      <x:c r="C8526" s="139"/>
      <x:c r="D8526" s="139"/>
      <x:c r="E8526" s="139"/>
      <x:c r="F8526" s="139"/>
      <x:c r="G8526" s="139"/>
      <x:c r="H8526" s="139"/>
      <x:c r="I8526" s="266" t="n">
        <x:f>INT((ROW()-ROW($I$46))/((CARROT_CAP+1)*(MESCLUN_CAP+1)))</x:f>
        <x:v>13</x:v>
      </x:c>
      <x:c r="J8526" s="266" t="n">
        <x:f>MOD(INT((ROW()-ROW($I$46))/(MESCLUN_CAP+1)),CARROT_CAP+1)</x:f>
        <x:v>0</x:v>
      </x:c>
      <x:c r="K8526" s="266" t="n">
        <x:f>MOD(ROW()-ROW($I$46),MESCLUN_CAP+1)</x:f>
        <x:v>17</x:v>
      </x:c>
      <x:c r="L8526" s="266" t="n">
        <x:f>SUM(I8526:K8526)</x:f>
        <x:v>30</x:v>
      </x:c>
      <x:c r="M8526" s="267" t="n">
        <x:f>I8526*TOMATO_HOURS*WEEKS*(1+TOMATO_DIM)^I8526+J8526*CARROT_HOURS*WEEKS*(1+CARROT_DIM)^J8526+K8526*MESCLUN_HOURS*WEEKS*(1+MESCLUN_DIM)^K8526</x:f>
        <x:v>4984.038018632571</x:v>
      </x:c>
      <x:c r="N8526" s="267" t="n">
        <x:f>MAX(M8526-FARMER_HOURS,0)/TEMP_HOURS_PER_WORKER</x:f>
        <x:v>2.9611375129392856</x:v>
      </x:c>
      <x:c r="O8526" s="268" t="n">
        <x:f>I8526*TOMATO_PRICE+J8526*CARROT_PRICE+K8526*MESCLUN_PRICE</x:f>
        <x:v>160300</x:v>
      </x:c>
      <x:c r="P8526" s="268" t="n">
        <x:f>I8526*TOMATO_FERTILIZER+J8526*CARROT_FERTILIZER+K8526*MESCLUN_FERTILIZER</x:f>
        <x:v>26400</x:v>
      </x:c>
      <x:c r="Q8526" s="268" t="n">
        <x:f>MIN(M8526,FARMER_HOURS)*FARMER_RATE+MAX(M8526-FARMER_HOURS,0)*TEMP_RATE</x:f>
        <x:v>99028.43782348213</x:v>
      </x:c>
      <x:c r="R8526" s="268" t="n">
        <x:f>O8526-P8526-Q8526-FIXED_COST</x:f>
        <x:v>14871.562176517866</x:v>
      </x:c>
      <x:c r="S8526" s="139" t="str">
        <x:f>IF(AND(L8526&lt;=TOTAL_BED_CAP,N8526&lt;=TEMP_WORKER_CAP),"YES","NO")</x:f>
        <x:v>YES</x:v>
      </x:c>
      <x:c r="T8526" s="139" t="n">
        <x:f>IF(S8526="YES",R8526,-1E+99)</x:f>
        <x:v>14871.562176517866</x:v>
      </x:c>
    </x:row>
    <x:row r="8527">
      <x:c r="A8527" s="139"/>
      <x:c r="B8527" s="139"/>
      <x:c r="C8527" s="139"/>
      <x:c r="D8527" s="139"/>
      <x:c r="E8527" s="139"/>
      <x:c r="F8527" s="139"/>
      <x:c r="G8527" s="139"/>
      <x:c r="H8527" s="139"/>
      <x:c r="I8527" s="266" t="n">
        <x:f>INT((ROW()-ROW($I$46))/((CARROT_CAP+1)*(MESCLUN_CAP+1)))</x:f>
        <x:v>13</x:v>
      </x:c>
      <x:c r="J8527" s="266" t="n">
        <x:f>MOD(INT((ROW()-ROW($I$46))/(MESCLUN_CAP+1)),CARROT_CAP+1)</x:f>
        <x:v>0</x:v>
      </x:c>
      <x:c r="K8527" s="266" t="n">
        <x:f>MOD(ROW()-ROW($I$46),MESCLUN_CAP+1)</x:f>
        <x:v>18</x:v>
      </x:c>
      <x:c r="L8527" s="266" t="n">
        <x:f>SUM(I8527:K8527)</x:f>
        <x:v>31</x:v>
      </x:c>
      <x:c r="M8527" s="267" t="n">
        <x:f>I8527*TOMATO_HOURS*WEEKS*(1+TOMATO_DIM)^I8527+J8527*CARROT_HOURS*WEEKS*(1+CARROT_DIM)^J8527+K8527*MESCLUN_HOURS*WEEKS*(1+MESCLUN_DIM)^K8527</x:f>
        <x:v>5052.125010091158</x:v>
      </x:c>
      <x:c r="N8527" s="267" t="n">
        <x:f>MAX(M8527-FARMER_HOURS,0)/TEMP_HOURS_PER_WORKER</x:f>
        <x:v>3.008420145896638</x:v>
      </x:c>
      <x:c r="O8527" s="268" t="n">
        <x:f>I8527*TOMATO_PRICE+J8527*CARROT_PRICE+K8527*MESCLUN_PRICE</x:f>
        <x:v>163000</x:v>
      </x:c>
      <x:c r="P8527" s="268" t="n">
        <x:f>I8527*TOMATO_FERTILIZER+J8527*CARROT_FERTILIZER+K8527*MESCLUN_FERTILIZER</x:f>
        <x:v>27280</x:v>
      </x:c>
      <x:c r="Q8527" s="268" t="n">
        <x:f>MIN(M8527,FARMER_HOURS)*FARMER_RATE+MAX(M8527-FARMER_HOURS,0)*TEMP_RATE</x:f>
        <x:v>100210.50364741594</x:v>
      </x:c>
      <x:c r="R8527" s="268" t="n">
        <x:f>O8527-P8527-Q8527-FIXED_COST</x:f>
        <x:v>15509.496352584058</x:v>
      </x:c>
      <x:c r="S8527" s="139" t="str">
        <x:f>IF(AND(L8527&lt;=TOTAL_BED_CAP,N8527&lt;=TEMP_WORKER_CAP),"YES","NO")</x:f>
        <x:v>YES</x:v>
      </x:c>
      <x:c r="T8527" s="139" t="n">
        <x:f>IF(S8527="YES",R8527,-1E+99)</x:f>
        <x:v>15509.496352584058</x:v>
      </x:c>
    </x:row>
    <x:row r="8528">
      <x:c r="A8528" s="139"/>
      <x:c r="B8528" s="139"/>
      <x:c r="C8528" s="139"/>
      <x:c r="D8528" s="139"/>
      <x:c r="E8528" s="139"/>
      <x:c r="F8528" s="139"/>
      <x:c r="G8528" s="139"/>
      <x:c r="H8528" s="139"/>
      <x:c r="I8528" s="266" t="n">
        <x:f>INT((ROW()-ROW($I$46))/((CARROT_CAP+1)*(MESCLUN_CAP+1)))</x:f>
        <x:v>13</x:v>
      </x:c>
      <x:c r="J8528" s="266" t="n">
        <x:f>MOD(INT((ROW()-ROW($I$46))/(MESCLUN_CAP+1)),CARROT_CAP+1)</x:f>
        <x:v>0</x:v>
      </x:c>
      <x:c r="K8528" s="266" t="n">
        <x:f>MOD(ROW()-ROW($I$46),MESCLUN_CAP+1)</x:f>
        <x:v>19</x:v>
      </x:c>
      <x:c r="L8528" s="266" t="n">
        <x:f>SUM(I8528:K8528)</x:f>
        <x:v>32</x:v>
      </x:c>
      <x:c r="M8528" s="267" t="n">
        <x:f>I8528*TOMATO_HOURS*WEEKS*(1+TOMATO_DIM)^I8528+J8528*CARROT_HOURS*WEEKS*(1+CARROT_DIM)^J8528+K8528*MESCLUN_HOURS*WEEKS*(1+MESCLUN_DIM)^K8528</x:f>
        <x:v>5121.766538727181</x:v>
      </x:c>
      <x:c r="N8528" s="267" t="n">
        <x:f>MAX(M8528-FARMER_HOURS,0)/TEMP_HOURS_PER_WORKER</x:f>
        <x:v>3.0567823185605425</x:v>
      </x:c>
      <x:c r="O8528" s="268" t="n">
        <x:f>I8528*TOMATO_PRICE+J8528*CARROT_PRICE+K8528*MESCLUN_PRICE</x:f>
        <x:v>165700</x:v>
      </x:c>
      <x:c r="P8528" s="268" t="n">
        <x:f>I8528*TOMATO_FERTILIZER+J8528*CARROT_FERTILIZER+K8528*MESCLUN_FERTILIZER</x:f>
        <x:v>28160</x:v>
      </x:c>
      <x:c r="Q8528" s="268" t="n">
        <x:f>MIN(M8528,FARMER_HOURS)*FARMER_RATE+MAX(M8528-FARMER_HOURS,0)*TEMP_RATE</x:f>
        <x:v>101419.55796401355</x:v>
      </x:c>
      <x:c r="R8528" s="268" t="n">
        <x:f>O8528-P8528-Q8528-FIXED_COST</x:f>
        <x:v>16120.442035986445</x:v>
      </x:c>
      <x:c r="S8528" s="139" t="str">
        <x:f>IF(AND(L8528&lt;=TOTAL_BED_CAP,N8528&lt;=TEMP_WORKER_CAP),"YES","NO")</x:f>
        <x:v>YES</x:v>
      </x:c>
      <x:c r="T8528" s="139" t="n">
        <x:f>IF(S8528="YES",R8528,-1E+99)</x:f>
        <x:v>16120.442035986445</x:v>
      </x:c>
    </x:row>
    <x:row r="8529">
      <x:c r="A8529" s="139"/>
      <x:c r="B8529" s="139"/>
      <x:c r="C8529" s="139"/>
      <x:c r="D8529" s="139"/>
      <x:c r="E8529" s="139"/>
      <x:c r="F8529" s="139"/>
      <x:c r="G8529" s="139"/>
      <x:c r="H8529" s="139"/>
      <x:c r="I8529" s="266" t="n">
        <x:f>INT((ROW()-ROW($I$46))/((CARROT_CAP+1)*(MESCLUN_CAP+1)))</x:f>
        <x:v>13</x:v>
      </x:c>
      <x:c r="J8529" s="266" t="n">
        <x:f>MOD(INT((ROW()-ROW($I$46))/(MESCLUN_CAP+1)),CARROT_CAP+1)</x:f>
        <x:v>0</x:v>
      </x:c>
      <x:c r="K8529" s="266" t="n">
        <x:f>MOD(ROW()-ROW($I$46),MESCLUN_CAP+1)</x:f>
        <x:v>20</x:v>
      </x:c>
      <x:c r="L8529" s="266" t="n">
        <x:f>SUM(I8529:K8529)</x:f>
        <x:v>33</x:v>
      </x:c>
      <x:c r="M8529" s="267" t="n">
        <x:f>I8529*TOMATO_HOURS*WEEKS*(1+TOMATO_DIM)^I8529+J8529*CARROT_HOURS*WEEKS*(1+CARROT_DIM)^J8529+K8529*MESCLUN_HOURS*WEEKS*(1+MESCLUN_DIM)^K8529</x:f>
        <x:v>5192.990829377657</x:v>
      </x:c>
      <x:c r="N8529" s="267" t="n">
        <x:f>MAX(M8529-FARMER_HOURS,0)/TEMP_HOURS_PER_WORKER</x:f>
        <x:v>3.1062436315122617</x:v>
      </x:c>
      <x:c r="O8529" s="268" t="n">
        <x:f>I8529*TOMATO_PRICE+J8529*CARROT_PRICE+K8529*MESCLUN_PRICE</x:f>
        <x:v>168400</x:v>
      </x:c>
      <x:c r="P8529" s="268" t="n">
        <x:f>I8529*TOMATO_FERTILIZER+J8529*CARROT_FERTILIZER+K8529*MESCLUN_FERTILIZER</x:f>
        <x:v>29040</x:v>
      </x:c>
      <x:c r="Q8529" s="268" t="n">
        <x:f>MIN(M8529,FARMER_HOURS)*FARMER_RATE+MAX(M8529-FARMER_HOURS,0)*TEMP_RATE</x:f>
        <x:v>102656.09078780655</x:v>
      </x:c>
      <x:c r="R8529" s="268" t="n">
        <x:f>O8529-P8529-Q8529-FIXED_COST</x:f>
        <x:v>16703.909212193452</x:v>
      </x:c>
      <x:c r="S8529" s="139" t="str">
        <x:f>IF(AND(L8529&lt;=TOTAL_BED_CAP,N8529&lt;=TEMP_WORKER_CAP),"YES","NO")</x:f>
        <x:v>YES</x:v>
      </x:c>
      <x:c r="T8529" s="139" t="n">
        <x:f>IF(S8529="YES",R8529,-1E+99)</x:f>
        <x:v>16703.909212193452</x:v>
      </x:c>
    </x:row>
    <x:row r="8530">
      <x:c r="A8530" s="139"/>
      <x:c r="B8530" s="139"/>
      <x:c r="C8530" s="139"/>
      <x:c r="D8530" s="139"/>
      <x:c r="E8530" s="139"/>
      <x:c r="F8530" s="139"/>
      <x:c r="G8530" s="139"/>
      <x:c r="H8530" s="139"/>
      <x:c r="I8530" s="266" t="n">
        <x:f>INT((ROW()-ROW($I$46))/((CARROT_CAP+1)*(MESCLUN_CAP+1)))</x:f>
        <x:v>13</x:v>
      </x:c>
      <x:c r="J8530" s="266" t="n">
        <x:f>MOD(INT((ROW()-ROW($I$46))/(MESCLUN_CAP+1)),CARROT_CAP+1)</x:f>
        <x:v>0</x:v>
      </x:c>
      <x:c r="K8530" s="266" t="n">
        <x:f>MOD(ROW()-ROW($I$46),MESCLUN_CAP+1)</x:f>
        <x:v>21</x:v>
      </x:c>
      <x:c r="L8530" s="266" t="n">
        <x:f>SUM(I8530:K8530)</x:f>
        <x:v>34</x:v>
      </x:c>
      <x:c r="M8530" s="267" t="n">
        <x:f>I8530*TOMATO_HOURS*WEEKS*(1+TOMATO_DIM)^I8530+J8530*CARROT_HOURS*WEEKS*(1+CARROT_DIM)^J8530+K8530*MESCLUN_HOURS*WEEKS*(1+MESCLUN_DIM)^K8530</x:f>
        <x:v>5265.826569604102</x:v>
      </x:c>
      <x:c r="N8530" s="267" t="n">
        <x:f>MAX(M8530-FARMER_HOURS,0)/TEMP_HOURS_PER_WORKER</x:f>
        <x:v>3.156824006669515</x:v>
      </x:c>
      <x:c r="O8530" s="268" t="n">
        <x:f>I8530*TOMATO_PRICE+J8530*CARROT_PRICE+K8530*MESCLUN_PRICE</x:f>
        <x:v>171100</x:v>
      </x:c>
      <x:c r="P8530" s="268" t="n">
        <x:f>I8530*TOMATO_FERTILIZER+J8530*CARROT_FERTILIZER+K8530*MESCLUN_FERTILIZER</x:f>
        <x:v>29920</x:v>
      </x:c>
      <x:c r="Q8530" s="268" t="n">
        <x:f>MIN(M8530,FARMER_HOURS)*FARMER_RATE+MAX(M8530-FARMER_HOURS,0)*TEMP_RATE</x:f>
        <x:v>103920.60016673787</x:v>
      </x:c>
      <x:c r="R8530" s="268" t="n">
        <x:f>O8530-P8530-Q8530-FIXED_COST</x:f>
        <x:v>17259.399833262127</x:v>
      </x:c>
      <x:c r="S8530" s="139" t="str">
        <x:f>IF(AND(L8530&lt;=TOTAL_BED_CAP,N8530&lt;=TEMP_WORKER_CAP),"YES","NO")</x:f>
        <x:v>YES</x:v>
      </x:c>
      <x:c r="T8530" s="139" t="n">
        <x:f>IF(S8530="YES",R8530,-1E+99)</x:f>
        <x:v>17259.399833262127</x:v>
      </x:c>
    </x:row>
    <x:row r="8531">
      <x:c r="A8531" s="139"/>
      <x:c r="B8531" s="139"/>
      <x:c r="C8531" s="139"/>
      <x:c r="D8531" s="139"/>
      <x:c r="E8531" s="139"/>
      <x:c r="F8531" s="139"/>
      <x:c r="G8531" s="139"/>
      <x:c r="H8531" s="139"/>
      <x:c r="I8531" s="266" t="n">
        <x:f>INT((ROW()-ROW($I$46))/((CARROT_CAP+1)*(MESCLUN_CAP+1)))</x:f>
        <x:v>13</x:v>
      </x:c>
      <x:c r="J8531" s="266" t="n">
        <x:f>MOD(INT((ROW()-ROW($I$46))/(MESCLUN_CAP+1)),CARROT_CAP+1)</x:f>
        <x:v>0</x:v>
      </x:c>
      <x:c r="K8531" s="266" t="n">
        <x:f>MOD(ROW()-ROW($I$46),MESCLUN_CAP+1)</x:f>
        <x:v>22</x:v>
      </x:c>
      <x:c r="L8531" s="266" t="n">
        <x:f>SUM(I8531:K8531)</x:f>
        <x:v>35</x:v>
      </x:c>
      <x:c r="M8531" s="267" t="n">
        <x:f>I8531*TOMATO_HOURS*WEEKS*(1+TOMATO_DIM)^I8531+J8531*CARROT_HOURS*WEEKS*(1+CARROT_DIM)^J8531+K8531*MESCLUN_HOURS*WEEKS*(1+MESCLUN_DIM)^K8531</x:f>
        <x:v>5340.302916850497</x:v>
      </x:c>
      <x:c r="N8531" s="267" t="n">
        <x:f>MAX(M8531-FARMER_HOURS,0)/TEMP_HOURS_PER_WORKER</x:f>
        <x:v>3.20854369225729</x:v>
      </x:c>
      <x:c r="O8531" s="268" t="n">
        <x:f>I8531*TOMATO_PRICE+J8531*CARROT_PRICE+K8531*MESCLUN_PRICE</x:f>
        <x:v>173800</x:v>
      </x:c>
      <x:c r="P8531" s="268" t="n">
        <x:f>I8531*TOMATO_FERTILIZER+J8531*CARROT_FERTILIZER+K8531*MESCLUN_FERTILIZER</x:f>
        <x:v>30800</x:v>
      </x:c>
      <x:c r="Q8531" s="268" t="n">
        <x:f>MIN(M8531,FARMER_HOURS)*FARMER_RATE+MAX(M8531-FARMER_HOURS,0)*TEMP_RATE</x:f>
        <x:v>105213.59230643224</x:v>
      </x:c>
      <x:c r="R8531" s="268" t="n">
        <x:f>O8531-P8531-Q8531-FIXED_COST</x:f>
        <x:v>17786.40769356776</x:v>
      </x:c>
      <x:c r="S8531" s="139" t="str">
        <x:f>IF(AND(L8531&lt;=TOTAL_BED_CAP,N8531&lt;=TEMP_WORKER_CAP),"YES","NO")</x:f>
        <x:v>YES</x:v>
      </x:c>
      <x:c r="T8531" s="139" t="n">
        <x:f>IF(S8531="YES",R8531,-1E+99)</x:f>
        <x:v>17786.40769356776</x:v>
      </x:c>
    </x:row>
    <x:row r="8532">
      <x:c r="A8532" s="139"/>
      <x:c r="B8532" s="139"/>
      <x:c r="C8532" s="139"/>
      <x:c r="D8532" s="139"/>
      <x:c r="E8532" s="139"/>
      <x:c r="F8532" s="139"/>
      <x:c r="G8532" s="139"/>
      <x:c r="H8532" s="139"/>
      <x:c r="I8532" s="266" t="n">
        <x:f>INT((ROW()-ROW($I$46))/((CARROT_CAP+1)*(MESCLUN_CAP+1)))</x:f>
        <x:v>13</x:v>
      </x:c>
      <x:c r="J8532" s="266" t="n">
        <x:f>MOD(INT((ROW()-ROW($I$46))/(MESCLUN_CAP+1)),CARROT_CAP+1)</x:f>
        <x:v>0</x:v>
      </x:c>
      <x:c r="K8532" s="266" t="n">
        <x:f>MOD(ROW()-ROW($I$46),MESCLUN_CAP+1)</x:f>
        <x:v>23</x:v>
      </x:c>
      <x:c r="L8532" s="266" t="n">
        <x:f>SUM(I8532:K8532)</x:f>
        <x:v>36</x:v>
      </x:c>
      <x:c r="M8532" s="267" t="n">
        <x:f>I8532*TOMATO_HOURS*WEEKS*(1+TOMATO_DIM)^I8532+J8532*CARROT_HOURS*WEEKS*(1+CARROT_DIM)^J8532+K8532*MESCLUN_HOURS*WEEKS*(1+MESCLUN_DIM)^K8532</x:f>
        <x:v>5416.449505707934</x:v>
      </x:c>
      <x:c r="N8532" s="267" t="n">
        <x:f>MAX(M8532-FARMER_HOURS,0)/TEMP_HOURS_PER_WORKER</x:f>
        <x:v>3.2614232678527317</x:v>
      </x:c>
      <x:c r="O8532" s="268" t="n">
        <x:f>I8532*TOMATO_PRICE+J8532*CARROT_PRICE+K8532*MESCLUN_PRICE</x:f>
        <x:v>176500</x:v>
      </x:c>
      <x:c r="P8532" s="268" t="n">
        <x:f>I8532*TOMATO_FERTILIZER+J8532*CARROT_FERTILIZER+K8532*MESCLUN_FERTILIZER</x:f>
        <x:v>31680</x:v>
      </x:c>
      <x:c r="Q8532" s="268" t="n">
        <x:f>MIN(M8532,FARMER_HOURS)*FARMER_RATE+MAX(M8532-FARMER_HOURS,0)*TEMP_RATE</x:f>
        <x:v>106535.58169631829</x:v>
      </x:c>
      <x:c r="R8532" s="268" t="n">
        <x:f>O8532-P8532-Q8532-FIXED_COST</x:f>
        <x:v>18284.418303681712</x:v>
      </x:c>
      <x:c r="S8532" s="139" t="str">
        <x:f>IF(AND(L8532&lt;=TOTAL_BED_CAP,N8532&lt;=TEMP_WORKER_CAP),"YES","NO")</x:f>
        <x:v>YES</x:v>
      </x:c>
      <x:c r="T8532" s="139" t="n">
        <x:f>IF(S8532="YES",R8532,-1E+99)</x:f>
        <x:v>18284.418303681712</x:v>
      </x:c>
    </x:row>
    <x:row r="8533">
      <x:c r="A8533" s="139"/>
      <x:c r="B8533" s="139"/>
      <x:c r="C8533" s="139"/>
      <x:c r="D8533" s="139"/>
      <x:c r="E8533" s="139"/>
      <x:c r="F8533" s="139"/>
      <x:c r="G8533" s="139"/>
      <x:c r="H8533" s="139"/>
      <x:c r="I8533" s="266" t="n">
        <x:f>INT((ROW()-ROW($I$46))/((CARROT_CAP+1)*(MESCLUN_CAP+1)))</x:f>
        <x:v>13</x:v>
      </x:c>
      <x:c r="J8533" s="266" t="n">
        <x:f>MOD(INT((ROW()-ROW($I$46))/(MESCLUN_CAP+1)),CARROT_CAP+1)</x:f>
        <x:v>0</x:v>
      </x:c>
      <x:c r="K8533" s="266" t="n">
        <x:f>MOD(ROW()-ROW($I$46),MESCLUN_CAP+1)</x:f>
        <x:v>24</x:v>
      </x:c>
      <x:c r="L8533" s="266" t="n">
        <x:f>SUM(I8533:K8533)</x:f>
        <x:v>37</x:v>
      </x:c>
      <x:c r="M8533" s="267" t="n">
        <x:f>I8533*TOMATO_HOURS*WEEKS*(1+TOMATO_DIM)^I8533+J8533*CARROT_HOURS*WEEKS*(1+CARROT_DIM)^J8533+K8533*MESCLUN_HOURS*WEEKS*(1+MESCLUN_DIM)^K8533</x:f>
        <x:v>5494.296455287429</x:v>
      </x:c>
      <x:c r="N8533" s="267" t="n">
        <x:f>MAX(M8533-FARMER_HOURS,0)/TEMP_HOURS_PER_WORKER</x:f>
        <x:v>3.315483649505159</x:v>
      </x:c>
      <x:c r="O8533" s="268" t="n">
        <x:f>I8533*TOMATO_PRICE+J8533*CARROT_PRICE+K8533*MESCLUN_PRICE</x:f>
        <x:v>179200</x:v>
      </x:c>
      <x:c r="P8533" s="268" t="n">
        <x:f>I8533*TOMATO_FERTILIZER+J8533*CARROT_FERTILIZER+K8533*MESCLUN_FERTILIZER</x:f>
        <x:v>32560</x:v>
      </x:c>
      <x:c r="Q8533" s="268" t="n">
        <x:f>MIN(M8533,FARMER_HOURS)*FARMER_RATE+MAX(M8533-FARMER_HOURS,0)*TEMP_RATE</x:f>
        <x:v>107887.09123762898</x:v>
      </x:c>
      <x:c r="R8533" s="268" t="n">
        <x:f>O8533-P8533-Q8533-FIXED_COST</x:f>
        <x:v>18752.908762371022</x:v>
      </x:c>
      <x:c r="S8533" s="139" t="str">
        <x:f>IF(AND(L8533&lt;=TOTAL_BED_CAP,N8533&lt;=TEMP_WORKER_CAP),"YES","NO")</x:f>
        <x:v>YES</x:v>
      </x:c>
      <x:c r="T8533" s="139" t="n">
        <x:f>IF(S8533="YES",R8533,-1E+99)</x:f>
        <x:v>18752.908762371022</x:v>
      </x:c>
    </x:row>
    <x:row r="8534">
      <x:c r="A8534" s="139"/>
      <x:c r="B8534" s="139"/>
      <x:c r="C8534" s="139"/>
      <x:c r="D8534" s="139"/>
      <x:c r="E8534" s="139"/>
      <x:c r="F8534" s="139"/>
      <x:c r="G8534" s="139"/>
      <x:c r="H8534" s="139"/>
      <x:c r="I8534" s="266" t="n">
        <x:f>INT((ROW()-ROW($I$46))/((CARROT_CAP+1)*(MESCLUN_CAP+1)))</x:f>
        <x:v>13</x:v>
      </x:c>
      <x:c r="J8534" s="266" t="n">
        <x:f>MOD(INT((ROW()-ROW($I$46))/(MESCLUN_CAP+1)),CARROT_CAP+1)</x:f>
        <x:v>0</x:v>
      </x:c>
      <x:c r="K8534" s="266" t="n">
        <x:f>MOD(ROW()-ROW($I$46),MESCLUN_CAP+1)</x:f>
        <x:v>25</x:v>
      </x:c>
      <x:c r="L8534" s="266" t="n">
        <x:f>SUM(I8534:K8534)</x:f>
        <x:v>38</x:v>
      </x:c>
      <x:c r="M8534" s="267" t="n">
        <x:f>I8534*TOMATO_HOURS*WEEKS*(1+TOMATO_DIM)^I8534+J8534*CARROT_HOURS*WEEKS*(1+CARROT_DIM)^J8534+K8534*MESCLUN_HOURS*WEEKS*(1+MESCLUN_DIM)^K8534</x:f>
        <x:v>5573.874376702527</x:v>
      </x:c>
      <x:c r="N8534" s="267" t="n">
        <x:f>MAX(M8534-FARMER_HOURS,0)/TEMP_HOURS_PER_WORKER</x:f>
        <x:v>3.3707460949323105</x:v>
      </x:c>
      <x:c r="O8534" s="268" t="n">
        <x:f>I8534*TOMATO_PRICE+J8534*CARROT_PRICE+K8534*MESCLUN_PRICE</x:f>
        <x:v>181900</x:v>
      </x:c>
      <x:c r="P8534" s="268" t="n">
        <x:f>I8534*TOMATO_FERTILIZER+J8534*CARROT_FERTILIZER+K8534*MESCLUN_FERTILIZER</x:f>
        <x:v>33440</x:v>
      </x:c>
      <x:c r="Q8534" s="268" t="n">
        <x:f>MIN(M8534,FARMER_HOURS)*FARMER_RATE+MAX(M8534-FARMER_HOURS,0)*TEMP_RATE</x:f>
        <x:v>109268.65237330776</x:v>
      </x:c>
      <x:c r="R8534" s="268" t="n">
        <x:f>O8534-P8534-Q8534-FIXED_COST</x:f>
        <x:v>19191.347626692237</x:v>
      </x:c>
      <x:c r="S8534" s="139" t="str">
        <x:f>IF(AND(L8534&lt;=TOTAL_BED_CAP,N8534&lt;=TEMP_WORKER_CAP),"YES","NO")</x:f>
        <x:v>YES</x:v>
      </x:c>
      <x:c r="T8534" s="139" t="n">
        <x:f>IF(S8534="YES",R8534,-1E+99)</x:f>
        <x:v>19191.347626692237</x:v>
      </x:c>
    </x:row>
    <x:row r="8535">
      <x:c r="A8535" s="139"/>
      <x:c r="B8535" s="139"/>
      <x:c r="C8535" s="139"/>
      <x:c r="D8535" s="139"/>
      <x:c r="E8535" s="139"/>
      <x:c r="F8535" s="139"/>
      <x:c r="G8535" s="139"/>
      <x:c r="H8535" s="139"/>
      <x:c r="I8535" s="266" t="n">
        <x:f>INT((ROW()-ROW($I$46))/((CARROT_CAP+1)*(MESCLUN_CAP+1)))</x:f>
        <x:v>13</x:v>
      </x:c>
      <x:c r="J8535" s="266" t="n">
        <x:f>MOD(INT((ROW()-ROW($I$46))/(MESCLUN_CAP+1)),CARROT_CAP+1)</x:f>
        <x:v>0</x:v>
      </x:c>
      <x:c r="K8535" s="266" t="n">
        <x:f>MOD(ROW()-ROW($I$46),MESCLUN_CAP+1)</x:f>
        <x:v>26</x:v>
      </x:c>
      <x:c r="L8535" s="266" t="n">
        <x:f>SUM(I8535:K8535)</x:f>
        <x:v>39</x:v>
      </x:c>
      <x:c r="M8535" s="267" t="n">
        <x:f>I8535*TOMATO_HOURS*WEEKS*(1+TOMATO_DIM)^I8535+J8535*CARROT_HOURS*WEEKS*(1+CARROT_DIM)^J8535+K8535*MESCLUN_HOURS*WEEKS*(1+MESCLUN_DIM)^K8535</x:f>
        <x:v>5655.214380663244</x:v>
      </x:c>
      <x:c r="N8535" s="267" t="n">
        <x:f>MAX(M8535-FARMER_HOURS,0)/TEMP_HOURS_PER_WORKER</x:f>
        <x:v>3.4272322087939195</x:v>
      </x:c>
      <x:c r="O8535" s="268" t="n">
        <x:f>I8535*TOMATO_PRICE+J8535*CARROT_PRICE+K8535*MESCLUN_PRICE</x:f>
        <x:v>184600</x:v>
      </x:c>
      <x:c r="P8535" s="268" t="n">
        <x:f>I8535*TOMATO_FERTILIZER+J8535*CARROT_FERTILIZER+K8535*MESCLUN_FERTILIZER</x:f>
        <x:v>34320</x:v>
      </x:c>
      <x:c r="Q8535" s="268" t="n">
        <x:f>MIN(M8535,FARMER_HOURS)*FARMER_RATE+MAX(M8535-FARMER_HOURS,0)*TEMP_RATE</x:f>
        <x:v>110680.80521984799</x:v>
      </x:c>
      <x:c r="R8535" s="268" t="n">
        <x:f>O8535-P8535-Q8535-FIXED_COST</x:f>
        <x:v>19599.194780152015</x:v>
      </x:c>
      <x:c r="S8535" s="139" t="str">
        <x:f>IF(AND(L8535&lt;=TOTAL_BED_CAP,N8535&lt;=TEMP_WORKER_CAP),"YES","NO")</x:f>
        <x:v>YES</x:v>
      </x:c>
      <x:c r="T8535" s="139" t="n">
        <x:f>IF(S8535="YES",R8535,-1E+99)</x:f>
        <x:v>19599.194780152015</x:v>
      </x:c>
    </x:row>
    <x:row r="8536">
      <x:c r="A8536" s="139"/>
      <x:c r="B8536" s="139"/>
      <x:c r="C8536" s="139"/>
      <x:c r="D8536" s="139"/>
      <x:c r="E8536" s="139"/>
      <x:c r="F8536" s="139"/>
      <x:c r="G8536" s="139"/>
      <x:c r="H8536" s="139"/>
      <x:c r="I8536" s="266" t="n">
        <x:f>INT((ROW()-ROW($I$46))/((CARROT_CAP+1)*(MESCLUN_CAP+1)))</x:f>
        <x:v>13</x:v>
      </x:c>
      <x:c r="J8536" s="266" t="n">
        <x:f>MOD(INT((ROW()-ROW($I$46))/(MESCLUN_CAP+1)),CARROT_CAP+1)</x:f>
        <x:v>0</x:v>
      </x:c>
      <x:c r="K8536" s="266" t="n">
        <x:f>MOD(ROW()-ROW($I$46),MESCLUN_CAP+1)</x:f>
        <x:v>27</x:v>
      </x:c>
      <x:c r="L8536" s="266" t="n">
        <x:f>SUM(I8536:K8536)</x:f>
        <x:v>40</x:v>
      </x:c>
      <x:c r="M8536" s="267" t="n">
        <x:f>I8536*TOMATO_HOURS*WEEKS*(1+TOMATO_DIM)^I8536+J8536*CARROT_HOURS*WEEKS*(1+CARROT_DIM)^J8536+K8536*MESCLUN_HOURS*WEEKS*(1+MESCLUN_DIM)^K8536</x:f>
        <x:v>5738.348085183001</x:v>
      </x:c>
      <x:c r="N8536" s="267" t="n">
        <x:f>MAX(M8536-FARMER_HOURS,0)/TEMP_HOURS_PER_WORKER</x:f>
        <x:v>3.4849639480437506</x:v>
      </x:c>
      <x:c r="O8536" s="268" t="n">
        <x:f>I8536*TOMATO_PRICE+J8536*CARROT_PRICE+K8536*MESCLUN_PRICE</x:f>
        <x:v>187300</x:v>
      </x:c>
      <x:c r="P8536" s="268" t="n">
        <x:f>I8536*TOMATO_FERTILIZER+J8536*CARROT_FERTILIZER+K8536*MESCLUN_FERTILIZER</x:f>
        <x:v>35200</x:v>
      </x:c>
      <x:c r="Q8536" s="268" t="n">
        <x:f>MIN(M8536,FARMER_HOURS)*FARMER_RATE+MAX(M8536-FARMER_HOURS,0)*TEMP_RATE</x:f>
        <x:v>112124.09870109377</x:v>
      </x:c>
      <x:c r="R8536" s="268" t="n">
        <x:f>O8536-P8536-Q8536-FIXED_COST</x:f>
        <x:v>19975.901298906232</x:v>
      </x:c>
      <x:c r="S8536" s="139" t="str">
        <x:f>IF(AND(L8536&lt;=TOTAL_BED_CAP,N8536&lt;=TEMP_WORKER_CAP),"YES","NO")</x:f>
        <x:v>YES</x:v>
      </x:c>
      <x:c r="T8536" s="139" t="n">
        <x:f>IF(S8536="YES",R8536,-1E+99)</x:f>
        <x:v>19975.901298906232</x:v>
      </x:c>
    </x:row>
    <x:row r="8537">
      <x:c r="A8537" s="139"/>
      <x:c r="B8537" s="139"/>
      <x:c r="C8537" s="139"/>
      <x:c r="D8537" s="139"/>
      <x:c r="E8537" s="139"/>
      <x:c r="F8537" s="139"/>
      <x:c r="G8537" s="139"/>
      <x:c r="H8537" s="139"/>
      <x:c r="I8537" s="266" t="n">
        <x:f>INT((ROW()-ROW($I$46))/((CARROT_CAP+1)*(MESCLUN_CAP+1)))</x:f>
        <x:v>13</x:v>
      </x:c>
      <x:c r="J8537" s="266" t="n">
        <x:f>MOD(INT((ROW()-ROW($I$46))/(MESCLUN_CAP+1)),CARROT_CAP+1)</x:f>
        <x:v>0</x:v>
      </x:c>
      <x:c r="K8537" s="266" t="n">
        <x:f>MOD(ROW()-ROW($I$46),MESCLUN_CAP+1)</x:f>
        <x:v>28</x:v>
      </x:c>
      <x:c r="L8537" s="266" t="n">
        <x:f>SUM(I8537:K8537)</x:f>
        <x:v>41</x:v>
      </x:c>
      <x:c r="M8537" s="267" t="n">
        <x:f>I8537*TOMATO_HOURS*WEEKS*(1+TOMATO_DIM)^I8537+J8537*CARROT_HOURS*WEEKS*(1+CARROT_DIM)^J8537+K8537*MESCLUN_HOURS*WEEKS*(1+MESCLUN_DIM)^K8537</x:f>
        <x:v>5823.307623400155</x:v>
      </x:c>
      <x:c r="N8537" s="267" t="n">
        <x:f>MAX(M8537-FARMER_HOURS,0)/TEMP_HOURS_PER_WORKER</x:f>
        <x:v>3.5439636273612183</x:v>
      </x:c>
      <x:c r="O8537" s="268" t="n">
        <x:f>I8537*TOMATO_PRICE+J8537*CARROT_PRICE+K8537*MESCLUN_PRICE</x:f>
        <x:v>190000</x:v>
      </x:c>
      <x:c r="P8537" s="268" t="n">
        <x:f>I8537*TOMATO_FERTILIZER+J8537*CARROT_FERTILIZER+K8537*MESCLUN_FERTILIZER</x:f>
        <x:v>36080</x:v>
      </x:c>
      <x:c r="Q8537" s="268" t="n">
        <x:f>MIN(M8537,FARMER_HOURS)*FARMER_RATE+MAX(M8537-FARMER_HOURS,0)*TEMP_RATE</x:f>
        <x:v>113599.09068403047</x:v>
      </x:c>
      <x:c r="R8537" s="268" t="n">
        <x:f>O8537-P8537-Q8537-FIXED_COST</x:f>
        <x:v>20320.909315969533</x:v>
      </x:c>
      <x:c r="S8537" s="139" t="str">
        <x:f>IF(AND(L8537&lt;=TOTAL_BED_CAP,N8537&lt;=TEMP_WORKER_CAP),"YES","NO")</x:f>
        <x:v>YES</x:v>
      </x:c>
      <x:c r="T8537" s="139" t="n">
        <x:f>IF(S8537="YES",R8537,-1E+99)</x:f>
        <x:v>20320.909315969533</x:v>
      </x:c>
    </x:row>
    <x:row r="8538">
      <x:c r="A8538" s="139"/>
      <x:c r="B8538" s="139"/>
      <x:c r="C8538" s="139"/>
      <x:c r="D8538" s="139"/>
      <x:c r="E8538" s="139"/>
      <x:c r="F8538" s="139"/>
      <x:c r="G8538" s="139"/>
      <x:c r="H8538" s="139"/>
      <x:c r="I8538" s="266" t="n">
        <x:f>INT((ROW()-ROW($I$46))/((CARROT_CAP+1)*(MESCLUN_CAP+1)))</x:f>
        <x:v>13</x:v>
      </x:c>
      <x:c r="J8538" s="266" t="n">
        <x:f>MOD(INT((ROW()-ROW($I$46))/(MESCLUN_CAP+1)),CARROT_CAP+1)</x:f>
        <x:v>0</x:v>
      </x:c>
      <x:c r="K8538" s="266" t="n">
        <x:f>MOD(ROW()-ROW($I$46),MESCLUN_CAP+1)</x:f>
        <x:v>29</x:v>
      </x:c>
      <x:c r="L8538" s="266" t="n">
        <x:f>SUM(I8538:K8538)</x:f>
        <x:v>42</x:v>
      </x:c>
      <x:c r="M8538" s="267" t="n">
        <x:f>I8538*TOMATO_HOURS*WEEKS*(1+TOMATO_DIM)^I8538+J8538*CARROT_HOURS*WEEKS*(1+CARROT_DIM)^J8538+K8538*MESCLUN_HOURS*WEEKS*(1+MESCLUN_DIM)^K8538</x:f>
        <x:v>5910.1256515158075</x:v>
      </x:c>
      <x:c r="N8538" s="267" t="n">
        <x:f>MAX(M8538-FARMER_HOURS,0)/TEMP_HOURS_PER_WORKER</x:f>
        <x:v>3.6042539246637553</x:v>
      </x:c>
      <x:c r="O8538" s="268" t="n">
        <x:f>I8538*TOMATO_PRICE+J8538*CARROT_PRICE+K8538*MESCLUN_PRICE</x:f>
        <x:v>192700</x:v>
      </x:c>
      <x:c r="P8538" s="268" t="n">
        <x:f>I8538*TOMATO_FERTILIZER+J8538*CARROT_FERTILIZER+K8538*MESCLUN_FERTILIZER</x:f>
        <x:v>36960</x:v>
      </x:c>
      <x:c r="Q8538" s="268" t="n">
        <x:f>MIN(M8538,FARMER_HOURS)*FARMER_RATE+MAX(M8538-FARMER_HOURS,0)*TEMP_RATE</x:f>
        <x:v>115106.34811659387</x:v>
      </x:c>
      <x:c r="R8538" s="268" t="n">
        <x:f>O8538-P8538-Q8538-FIXED_COST</x:f>
        <x:v>20633.651883406128</x:v>
      </x:c>
      <x:c r="S8538" s="139" t="str">
        <x:f>IF(AND(L8538&lt;=TOTAL_BED_CAP,N8538&lt;=TEMP_WORKER_CAP),"YES","NO")</x:f>
        <x:v>YES</x:v>
      </x:c>
      <x:c r="T8538" s="139" t="n">
        <x:f>IF(S8538="YES",R8538,-1E+99)</x:f>
        <x:v>20633.651883406128</x:v>
      </x:c>
    </x:row>
    <x:row r="8539">
      <x:c r="A8539" s="139"/>
      <x:c r="B8539" s="139"/>
      <x:c r="C8539" s="139"/>
      <x:c r="D8539" s="139"/>
      <x:c r="E8539" s="139"/>
      <x:c r="F8539" s="139"/>
      <x:c r="G8539" s="139"/>
      <x:c r="H8539" s="139"/>
      <x:c r="I8539" s="266" t="n">
        <x:f>INT((ROW()-ROW($I$46))/((CARROT_CAP+1)*(MESCLUN_CAP+1)))</x:f>
        <x:v>13</x:v>
      </x:c>
      <x:c r="J8539" s="266" t="n">
        <x:f>MOD(INT((ROW()-ROW($I$46))/(MESCLUN_CAP+1)),CARROT_CAP+1)</x:f>
        <x:v>0</x:v>
      </x:c>
      <x:c r="K8539" s="266" t="n">
        <x:f>MOD(ROW()-ROW($I$46),MESCLUN_CAP+1)</x:f>
        <x:v>30</x:v>
      </x:c>
      <x:c r="L8539" s="266" t="n">
        <x:f>SUM(I8539:K8539)</x:f>
        <x:v>43</x:v>
      </x:c>
      <x:c r="M8539" s="267" t="n">
        <x:f>I8539*TOMATO_HOURS*WEEKS*(1+TOMATO_DIM)^I8539+J8539*CARROT_HOURS*WEEKS*(1+CARROT_DIM)^J8539+K8539*MESCLUN_HOURS*WEEKS*(1+MESCLUN_DIM)^K8539</x:f>
        <x:v>5998.835356849578</x:v>
      </x:c>
      <x:c r="N8539" s="267" t="n">
        <x:f>MAX(M8539-FARMER_HOURS,0)/TEMP_HOURS_PER_WORKER</x:f>
        <x:v>3.6658578867010956</x:v>
      </x:c>
      <x:c r="O8539" s="268" t="n">
        <x:f>I8539*TOMATO_PRICE+J8539*CARROT_PRICE+K8539*MESCLUN_PRICE</x:f>
        <x:v>195400</x:v>
      </x:c>
      <x:c r="P8539" s="268" t="n">
        <x:f>I8539*TOMATO_FERTILIZER+J8539*CARROT_FERTILIZER+K8539*MESCLUN_FERTILIZER</x:f>
        <x:v>37840</x:v>
      </x:c>
      <x:c r="Q8539" s="268" t="n">
        <x:f>MIN(M8539,FARMER_HOURS)*FARMER_RATE+MAX(M8539-FARMER_HOURS,0)*TEMP_RATE</x:f>
        <x:v>116646.44716752738</x:v>
      </x:c>
      <x:c r="R8539" s="268" t="n">
        <x:f>O8539-P8539-Q8539-FIXED_COST</x:f>
        <x:v>20913.55283247262</x:v>
      </x:c>
      <x:c r="S8539" s="139" t="str">
        <x:f>IF(AND(L8539&lt;=TOTAL_BED_CAP,N8539&lt;=TEMP_WORKER_CAP),"YES","NO")</x:f>
        <x:v>YES</x:v>
      </x:c>
      <x:c r="T8539" s="139" t="n">
        <x:f>IF(S8539="YES",R8539,-1E+99)</x:f>
        <x:v>20913.55283247262</x:v>
      </x:c>
    </x:row>
    <x:row r="8540">
      <x:c r="A8540" s="139"/>
      <x:c r="B8540" s="139"/>
      <x:c r="C8540" s="139"/>
      <x:c r="D8540" s="139"/>
      <x:c r="E8540" s="139"/>
      <x:c r="F8540" s="139"/>
      <x:c r="G8540" s="139"/>
      <x:c r="H8540" s="139"/>
      <x:c r="I8540" s="266" t="n">
        <x:f>INT((ROW()-ROW($I$46))/((CARROT_CAP+1)*(MESCLUN_CAP+1)))</x:f>
        <x:v>13</x:v>
      </x:c>
      <x:c r="J8540" s="266" t="n">
        <x:f>MOD(INT((ROW()-ROW($I$46))/(MESCLUN_CAP+1)),CARROT_CAP+1)</x:f>
        <x:v>1</x:v>
      </x:c>
      <x:c r="K8540" s="266" t="n">
        <x:f>MOD(ROW()-ROW($I$46),MESCLUN_CAP+1)</x:f>
        <x:v>0</x:v>
      </x:c>
      <x:c r="L8540" s="266" t="n">
        <x:f>SUM(I8540:K8540)</x:f>
        <x:v>14</x:v>
      </x:c>
      <x:c r="M8540" s="267" t="n">
        <x:f>I8540*TOMATO_HOURS*WEEKS*(1+TOMATO_DIM)^I8540+J8540*CARROT_HOURS*WEEKS*(1+CARROT_DIM)^J8540+K8540*MESCLUN_HOURS*WEEKS*(1+MESCLUN_DIM)^K8540</x:f>
        <x:v>4069.9073208399313</x:v>
      </x:c>
      <x:c r="N8540" s="267" t="n">
        <x:f>MAX(M8540-FARMER_HOURS,0)/TEMP_HOURS_PER_WORKER</x:f>
        <x:v>2.3263245283610634</x:v>
      </x:c>
      <x:c r="O8540" s="268" t="n">
        <x:f>I8540*TOMATO_PRICE+J8540*CARROT_PRICE+K8540*MESCLUN_PRICE</x:f>
        <x:v>116494</x:v>
      </x:c>
      <x:c r="P8540" s="268" t="n">
        <x:f>I8540*TOMATO_FERTILIZER+J8540*CARROT_FERTILIZER+K8540*MESCLUN_FERTILIZER</x:f>
        <x:v>11880</x:v>
      </x:c>
      <x:c r="Q8540" s="268" t="n">
        <x:f>MIN(M8540,FARMER_HOURS)*FARMER_RATE+MAX(M8540-FARMER_HOURS,0)*TEMP_RATE</x:f>
        <x:v>83158.11320902657</x:v>
      </x:c>
      <x:c r="R8540" s="268" t="n">
        <x:f>O8540-P8540-Q8540-FIXED_COST</x:f>
        <x:v>1455.8867909734254</x:v>
      </x:c>
      <x:c r="S8540" s="139" t="str">
        <x:f>IF(AND(L8540&lt;=TOTAL_BED_CAP,N8540&lt;=TEMP_WORKER_CAP),"YES","NO")</x:f>
        <x:v>YES</x:v>
      </x:c>
      <x:c r="T8540" s="139" t="n">
        <x:f>IF(S8540="YES",R8540,-1E+99)</x:f>
        <x:v>1455.8867909734254</x:v>
      </x:c>
    </x:row>
    <x:row r="8541">
      <x:c r="A8541" s="139"/>
      <x:c r="B8541" s="139"/>
      <x:c r="C8541" s="139"/>
      <x:c r="D8541" s="139"/>
      <x:c r="E8541" s="139"/>
      <x:c r="F8541" s="139"/>
      <x:c r="G8541" s="139"/>
      <x:c r="H8541" s="139"/>
      <x:c r="I8541" s="266" t="n">
        <x:f>INT((ROW()-ROW($I$46))/((CARROT_CAP+1)*(MESCLUN_CAP+1)))</x:f>
        <x:v>13</x:v>
      </x:c>
      <x:c r="J8541" s="266" t="n">
        <x:f>MOD(INT((ROW()-ROW($I$46))/(MESCLUN_CAP+1)),CARROT_CAP+1)</x:f>
        <x:v>1</x:v>
      </x:c>
      <x:c r="K8541" s="266" t="n">
        <x:f>MOD(ROW()-ROW($I$46),MESCLUN_CAP+1)</x:f>
        <x:v>1</x:v>
      </x:c>
      <x:c r="L8541" s="266" t="n">
        <x:f>SUM(I8541:K8541)</x:f>
        <x:v>15</x:v>
      </x:c>
      <x:c r="M8541" s="267" t="n">
        <x:f>I8541*TOMATO_HOURS*WEEKS*(1+TOMATO_DIM)^I8541+J8541*CARROT_HOURS*WEEKS*(1+CARROT_DIM)^J8541+K8541*MESCLUN_HOURS*WEEKS*(1+MESCLUN_DIM)^K8541</x:f>
        <x:v>4115.469820839931</x:v>
      </x:c>
      <x:c r="N8541" s="267" t="n">
        <x:f>MAX(M8541-FARMER_HOURS,0)/TEMP_HOURS_PER_WORKER</x:f>
        <x:v>2.3579651533610635</x:v>
      </x:c>
      <x:c r="O8541" s="268" t="n">
        <x:f>I8541*TOMATO_PRICE+J8541*CARROT_PRICE+K8541*MESCLUN_PRICE</x:f>
        <x:v>119194</x:v>
      </x:c>
      <x:c r="P8541" s="268" t="n">
        <x:f>I8541*TOMATO_FERTILIZER+J8541*CARROT_FERTILIZER+K8541*MESCLUN_FERTILIZER</x:f>
        <x:v>12760</x:v>
      </x:c>
      <x:c r="Q8541" s="268" t="n">
        <x:f>MIN(M8541,FARMER_HOURS)*FARMER_RATE+MAX(M8541-FARMER_HOURS,0)*TEMP_RATE</x:f>
        <x:v>83949.12883402657</x:v>
      </x:c>
      <x:c r="R8541" s="268" t="n">
        <x:f>O8541-P8541-Q8541-FIXED_COST</x:f>
        <x:v>2484.8711659734254</x:v>
      </x:c>
      <x:c r="S8541" s="139" t="str">
        <x:f>IF(AND(L8541&lt;=TOTAL_BED_CAP,N8541&lt;=TEMP_WORKER_CAP),"YES","NO")</x:f>
        <x:v>YES</x:v>
      </x:c>
      <x:c r="T8541" s="139" t="n">
        <x:f>IF(S8541="YES",R8541,-1E+99)</x:f>
        <x:v>2484.8711659734254</x:v>
      </x:c>
    </x:row>
    <x:row r="8542">
      <x:c r="A8542" s="139"/>
      <x:c r="B8542" s="139"/>
      <x:c r="C8542" s="139"/>
      <x:c r="D8542" s="139"/>
      <x:c r="E8542" s="139"/>
      <x:c r="F8542" s="139"/>
      <x:c r="G8542" s="139"/>
      <x:c r="H8542" s="139"/>
      <x:c r="I8542" s="266" t="n">
        <x:f>INT((ROW()-ROW($I$46))/((CARROT_CAP+1)*(MESCLUN_CAP+1)))</x:f>
        <x:v>13</x:v>
      </x:c>
      <x:c r="J8542" s="266" t="n">
        <x:f>MOD(INT((ROW()-ROW($I$46))/(MESCLUN_CAP+1)),CARROT_CAP+1)</x:f>
        <x:v>1</x:v>
      </x:c>
      <x:c r="K8542" s="266" t="n">
        <x:f>MOD(ROW()-ROW($I$46),MESCLUN_CAP+1)</x:f>
        <x:v>2</x:v>
      </x:c>
      <x:c r="L8542" s="266" t="n">
        <x:f>SUM(I8542:K8542)</x:f>
        <x:v>16</x:v>
      </x:c>
      <x:c r="M8542" s="267" t="n">
        <x:f>I8542*TOMATO_HOURS*WEEKS*(1+TOMATO_DIM)^I8542+J8542*CARROT_HOURS*WEEKS*(1+CARROT_DIM)^J8542+K8542*MESCLUN_HOURS*WEEKS*(1+MESCLUN_DIM)^K8542</x:f>
        <x:v>4162.171383339932</x:v>
      </x:c>
      <x:c r="N8542" s="267" t="n">
        <x:f>MAX(M8542-FARMER_HOURS,0)/TEMP_HOURS_PER_WORKER</x:f>
        <x:v>2.3903967939860635</x:v>
      </x:c>
      <x:c r="O8542" s="268" t="n">
        <x:f>I8542*TOMATO_PRICE+J8542*CARROT_PRICE+K8542*MESCLUN_PRICE</x:f>
        <x:v>121894</x:v>
      </x:c>
      <x:c r="P8542" s="268" t="n">
        <x:f>I8542*TOMATO_FERTILIZER+J8542*CARROT_FERTILIZER+K8542*MESCLUN_FERTILIZER</x:f>
        <x:v>13640</x:v>
      </x:c>
      <x:c r="Q8542" s="268" t="n">
        <x:f>MIN(M8542,FARMER_HOURS)*FARMER_RATE+MAX(M8542-FARMER_HOURS,0)*TEMP_RATE</x:f>
        <x:v>84759.91984965159</x:v>
      </x:c>
      <x:c r="R8542" s="268" t="n">
        <x:f>O8542-P8542-Q8542-FIXED_COST</x:f>
        <x:v>3494.080150348411</x:v>
      </x:c>
      <x:c r="S8542" s="139" t="str">
        <x:f>IF(AND(L8542&lt;=TOTAL_BED_CAP,N8542&lt;=TEMP_WORKER_CAP),"YES","NO")</x:f>
        <x:v>YES</x:v>
      </x:c>
      <x:c r="T8542" s="139" t="n">
        <x:f>IF(S8542="YES",R8542,-1E+99)</x:f>
        <x:v>3494.080150348411</x:v>
      </x:c>
    </x:row>
    <x:row r="8543">
      <x:c r="A8543" s="139"/>
      <x:c r="B8543" s="139"/>
      <x:c r="C8543" s="139"/>
      <x:c r="D8543" s="139"/>
      <x:c r="E8543" s="139"/>
      <x:c r="F8543" s="139"/>
      <x:c r="G8543" s="139"/>
      <x:c r="H8543" s="139"/>
      <x:c r="I8543" s="266" t="n">
        <x:f>INT((ROW()-ROW($I$46))/((CARROT_CAP+1)*(MESCLUN_CAP+1)))</x:f>
        <x:v>13</x:v>
      </x:c>
      <x:c r="J8543" s="266" t="n">
        <x:f>MOD(INT((ROW()-ROW($I$46))/(MESCLUN_CAP+1)),CARROT_CAP+1)</x:f>
        <x:v>1</x:v>
      </x:c>
      <x:c r="K8543" s="266" t="n">
        <x:f>MOD(ROW()-ROW($I$46),MESCLUN_CAP+1)</x:f>
        <x:v>3</x:v>
      </x:c>
      <x:c r="L8543" s="266" t="n">
        <x:f>SUM(I8543:K8543)</x:f>
        <x:v>17</x:v>
      </x:c>
      <x:c r="M8543" s="267" t="n">
        <x:f>I8543*TOMATO_HOURS*WEEKS*(1+TOMATO_DIM)^I8543+J8543*CARROT_HOURS*WEEKS*(1+CARROT_DIM)^J8543+K8543*MESCLUN_HOURS*WEEKS*(1+MESCLUN_DIM)^K8543</x:f>
        <x:v>4210.033365761807</x:v>
      </x:c>
      <x:c r="N8543" s="267" t="n">
        <x:f>MAX(M8543-FARMER_HOURS,0)/TEMP_HOURS_PER_WORKER</x:f>
        <x:v>2.4236342817790324</x:v>
      </x:c>
      <x:c r="O8543" s="268" t="n">
        <x:f>I8543*TOMATO_PRICE+J8543*CARROT_PRICE+K8543*MESCLUN_PRICE</x:f>
        <x:v>124594</x:v>
      </x:c>
      <x:c r="P8543" s="268" t="n">
        <x:f>I8543*TOMATO_FERTILIZER+J8543*CARROT_FERTILIZER+K8543*MESCLUN_FERTILIZER</x:f>
        <x:v>14520</x:v>
      </x:c>
      <x:c r="Q8543" s="268" t="n">
        <x:f>MIN(M8543,FARMER_HOURS)*FARMER_RATE+MAX(M8543-FARMER_HOURS,0)*TEMP_RATE</x:f>
        <x:v>85590.85704447581</x:v>
      </x:c>
      <x:c r="R8543" s="268" t="n">
        <x:f>O8543-P8543-Q8543-FIXED_COST</x:f>
        <x:v>4483.142955524192</x:v>
      </x:c>
      <x:c r="S8543" s="139" t="str">
        <x:f>IF(AND(L8543&lt;=TOTAL_BED_CAP,N8543&lt;=TEMP_WORKER_CAP),"YES","NO")</x:f>
        <x:v>YES</x:v>
      </x:c>
      <x:c r="T8543" s="139" t="n">
        <x:f>IF(S8543="YES",R8543,-1E+99)</x:f>
        <x:v>4483.142955524192</x:v>
      </x:c>
    </x:row>
    <x:row r="8544">
      <x:c r="A8544" s="139"/>
      <x:c r="B8544" s="139"/>
      <x:c r="C8544" s="139"/>
      <x:c r="D8544" s="139"/>
      <x:c r="E8544" s="139"/>
      <x:c r="F8544" s="139"/>
      <x:c r="G8544" s="139"/>
      <x:c r="H8544" s="139"/>
      <x:c r="I8544" s="266" t="n">
        <x:f>INT((ROW()-ROW($I$46))/((CARROT_CAP+1)*(MESCLUN_CAP+1)))</x:f>
        <x:v>13</x:v>
      </x:c>
      <x:c r="J8544" s="266" t="n">
        <x:f>MOD(INT((ROW()-ROW($I$46))/(MESCLUN_CAP+1)),CARROT_CAP+1)</x:f>
        <x:v>1</x:v>
      </x:c>
      <x:c r="K8544" s="266" t="n">
        <x:f>MOD(ROW()-ROW($I$46),MESCLUN_CAP+1)</x:f>
        <x:v>4</x:v>
      </x:c>
      <x:c r="L8544" s="266" t="n">
        <x:f>SUM(I8544:K8544)</x:f>
        <x:v>18</x:v>
      </x:c>
      <x:c r="M8544" s="267" t="n">
        <x:f>I8544*TOMATO_HOURS*WEEKS*(1+TOMATO_DIM)^I8544+J8544*CARROT_HOURS*WEEKS*(1+CARROT_DIM)^J8544+K8544*MESCLUN_HOURS*WEEKS*(1+MESCLUN_DIM)^K8544</x:f>
        <x:v>4259.077481484463</x:v>
      </x:c>
      <x:c r="N8544" s="267" t="n">
        <x:f>MAX(M8544-FARMER_HOURS,0)/TEMP_HOURS_PER_WORKER</x:f>
        <x:v>2.457692695475321</x:v>
      </x:c>
      <x:c r="O8544" s="268" t="n">
        <x:f>I8544*TOMATO_PRICE+J8544*CARROT_PRICE+K8544*MESCLUN_PRICE</x:f>
        <x:v>127294</x:v>
      </x:c>
      <x:c r="P8544" s="268" t="n">
        <x:f>I8544*TOMATO_FERTILIZER+J8544*CARROT_FERTILIZER+K8544*MESCLUN_FERTILIZER</x:f>
        <x:v>15400</x:v>
      </x:c>
      <x:c r="Q8544" s="268" t="n">
        <x:f>MIN(M8544,FARMER_HOURS)*FARMER_RATE+MAX(M8544-FARMER_HOURS,0)*TEMP_RATE</x:f>
        <x:v>86442.31738688302</x:v>
      </x:c>
      <x:c r="R8544" s="268" t="n">
        <x:f>O8544-P8544-Q8544-FIXED_COST</x:f>
        <x:v>5451.68261311698</x:v>
      </x:c>
      <x:c r="S8544" s="139" t="str">
        <x:f>IF(AND(L8544&lt;=TOTAL_BED_CAP,N8544&lt;=TEMP_WORKER_CAP),"YES","NO")</x:f>
        <x:v>YES</x:v>
      </x:c>
      <x:c r="T8544" s="139" t="n">
        <x:f>IF(S8544="YES",R8544,-1E+99)</x:f>
        <x:v>5451.68261311698</x:v>
      </x:c>
    </x:row>
    <x:row r="8545">
      <x:c r="A8545" s="139"/>
      <x:c r="B8545" s="139"/>
      <x:c r="C8545" s="139"/>
      <x:c r="D8545" s="139"/>
      <x:c r="E8545" s="139"/>
      <x:c r="F8545" s="139"/>
      <x:c r="G8545" s="139"/>
      <x:c r="H8545" s="139"/>
      <x:c r="I8545" s="266" t="n">
        <x:f>INT((ROW()-ROW($I$46))/((CARROT_CAP+1)*(MESCLUN_CAP+1)))</x:f>
        <x:v>13</x:v>
      </x:c>
      <x:c r="J8545" s="266" t="n">
        <x:f>MOD(INT((ROW()-ROW($I$46))/(MESCLUN_CAP+1)),CARROT_CAP+1)</x:f>
        <x:v>1</x:v>
      </x:c>
      <x:c r="K8545" s="266" t="n">
        <x:f>MOD(ROW()-ROW($I$46),MESCLUN_CAP+1)</x:f>
        <x:v>5</x:v>
      </x:c>
      <x:c r="L8545" s="266" t="n">
        <x:f>SUM(I8545:K8545)</x:f>
        <x:v>19</x:v>
      </x:c>
      <x:c r="M8545" s="267" t="n">
        <x:f>I8545*TOMATO_HOURS*WEEKS*(1+TOMATO_DIM)^I8545+J8545*CARROT_HOURS*WEEKS*(1+CARROT_DIM)^J8545+K8545*MESCLUN_HOURS*WEEKS*(1+MESCLUN_DIM)^K8545</x:f>
        <x:v>4309.325805405666</x:v>
      </x:c>
      <x:c r="N8545" s="267" t="n">
        <x:f>MAX(M8545-FARMER_HOURS,0)/TEMP_HOURS_PER_WORKER</x:f>
        <x:v>2.4925873648650456</x:v>
      </x:c>
      <x:c r="O8545" s="268" t="n">
        <x:f>I8545*TOMATO_PRICE+J8545*CARROT_PRICE+K8545*MESCLUN_PRICE</x:f>
        <x:v>129994</x:v>
      </x:c>
      <x:c r="P8545" s="268" t="n">
        <x:f>I8545*TOMATO_FERTILIZER+J8545*CARROT_FERTILIZER+K8545*MESCLUN_FERTILIZER</x:f>
        <x:v>16280</x:v>
      </x:c>
      <x:c r="Q8545" s="268" t="n">
        <x:f>MIN(M8545,FARMER_HOURS)*FARMER_RATE+MAX(M8545-FARMER_HOURS,0)*TEMP_RATE</x:f>
        <x:v>87314.68412162614</x:v>
      </x:c>
      <x:c r="R8545" s="268" t="n">
        <x:f>O8545-P8545-Q8545-FIXED_COST</x:f>
        <x:v>6399.315878373862</x:v>
      </x:c>
      <x:c r="S8545" s="139" t="str">
        <x:f>IF(AND(L8545&lt;=TOTAL_BED_CAP,N8545&lt;=TEMP_WORKER_CAP),"YES","NO")</x:f>
        <x:v>YES</x:v>
      </x:c>
      <x:c r="T8545" s="139" t="n">
        <x:f>IF(S8545="YES",R8545,-1E+99)</x:f>
        <x:v>6399.315878373862</x:v>
      </x:c>
    </x:row>
    <x:row r="8546">
      <x:c r="A8546" s="139"/>
      <x:c r="B8546" s="139"/>
      <x:c r="C8546" s="139"/>
      <x:c r="D8546" s="139"/>
      <x:c r="E8546" s="139"/>
      <x:c r="F8546" s="139"/>
      <x:c r="G8546" s="139"/>
      <x:c r="H8546" s="139"/>
      <x:c r="I8546" s="266" t="n">
        <x:f>INT((ROW()-ROW($I$46))/((CARROT_CAP+1)*(MESCLUN_CAP+1)))</x:f>
        <x:v>13</x:v>
      </x:c>
      <x:c r="J8546" s="266" t="n">
        <x:f>MOD(INT((ROW()-ROW($I$46))/(MESCLUN_CAP+1)),CARROT_CAP+1)</x:f>
        <x:v>1</x:v>
      </x:c>
      <x:c r="K8546" s="266" t="n">
        <x:f>MOD(ROW()-ROW($I$46),MESCLUN_CAP+1)</x:f>
        <x:v>6</x:v>
      </x:c>
      <x:c r="L8546" s="266" t="n">
        <x:f>SUM(I8546:K8546)</x:f>
        <x:v>20</x:v>
      </x:c>
      <x:c r="M8546" s="267" t="n">
        <x:f>I8546*TOMATO_HOURS*WEEKS*(1+TOMATO_DIM)^I8546+J8546*CARROT_HOURS*WEEKS*(1+CARROT_DIM)^J8546+K8546*MESCLUN_HOURS*WEEKS*(1+MESCLUN_DIM)^K8546</x:f>
        <x:v>4360.800779587299</x:v>
      </x:c>
      <x:c r="N8546" s="267" t="n">
        <x:f>MAX(M8546-FARMER_HOURS,0)/TEMP_HOURS_PER_WORKER</x:f>
        <x:v>2.528333874713402</x:v>
      </x:c>
      <x:c r="O8546" s="268" t="n">
        <x:f>I8546*TOMATO_PRICE+J8546*CARROT_PRICE+K8546*MESCLUN_PRICE</x:f>
        <x:v>132694</x:v>
      </x:c>
      <x:c r="P8546" s="268" t="n">
        <x:f>I8546*TOMATO_FERTILIZER+J8546*CARROT_FERTILIZER+K8546*MESCLUN_FERTILIZER</x:f>
        <x:v>17160</x:v>
      </x:c>
      <x:c r="Q8546" s="268" t="n">
        <x:f>MIN(M8546,FARMER_HOURS)*FARMER_RATE+MAX(M8546-FARMER_HOURS,0)*TEMP_RATE</x:f>
        <x:v>88208.34686783506</x:v>
      </x:c>
      <x:c r="R8546" s="268" t="n">
        <x:f>O8546-P8546-Q8546-FIXED_COST</x:f>
        <x:v>7325.653132164938</x:v>
      </x:c>
      <x:c r="S8546" s="139" t="str">
        <x:f>IF(AND(L8546&lt;=TOTAL_BED_CAP,N8546&lt;=TEMP_WORKER_CAP),"YES","NO")</x:f>
        <x:v>YES</x:v>
      </x:c>
      <x:c r="T8546" s="139" t="n">
        <x:f>IF(S8546="YES",R8546,-1E+99)</x:f>
        <x:v>7325.653132164938</x:v>
      </x:c>
    </x:row>
    <x:row r="8547">
      <x:c r="A8547" s="139"/>
      <x:c r="B8547" s="139"/>
      <x:c r="C8547" s="139"/>
      <x:c r="D8547" s="139"/>
      <x:c r="E8547" s="139"/>
      <x:c r="F8547" s="139"/>
      <x:c r="G8547" s="139"/>
      <x:c r="H8547" s="139"/>
      <x:c r="I8547" s="266" t="n">
        <x:f>INT((ROW()-ROW($I$46))/((CARROT_CAP+1)*(MESCLUN_CAP+1)))</x:f>
        <x:v>13</x:v>
      </x:c>
      <x:c r="J8547" s="266" t="n">
        <x:f>MOD(INT((ROW()-ROW($I$46))/(MESCLUN_CAP+1)),CARROT_CAP+1)</x:f>
        <x:v>1</x:v>
      </x:c>
      <x:c r="K8547" s="266" t="n">
        <x:f>MOD(ROW()-ROW($I$46),MESCLUN_CAP+1)</x:f>
        <x:v>7</x:v>
      </x:c>
      <x:c r="L8547" s="266" t="n">
        <x:f>SUM(I8547:K8547)</x:f>
        <x:v>21</x:v>
      </x:c>
      <x:c r="M8547" s="267" t="n">
        <x:f>I8547*TOMATO_HOURS*WEEKS*(1+TOMATO_DIM)^I8547+J8547*CARROT_HOURS*WEEKS*(1+CARROT_DIM)^J8547+K8547*MESCLUN_HOURS*WEEKS*(1+MESCLUN_DIM)^K8547</x:f>
        <x:v>4413.52521898526</x:v>
      </x:c>
      <x:c r="N8547" s="267" t="n">
        <x:f>MAX(M8547-FARMER_HOURS,0)/TEMP_HOURS_PER_WORKER</x:f>
        <x:v>2.564948068739764</x:v>
      </x:c>
      <x:c r="O8547" s="268" t="n">
        <x:f>I8547*TOMATO_PRICE+J8547*CARROT_PRICE+K8547*MESCLUN_PRICE</x:f>
        <x:v>135394</x:v>
      </x:c>
      <x:c r="P8547" s="268" t="n">
        <x:f>I8547*TOMATO_FERTILIZER+J8547*CARROT_FERTILIZER+K8547*MESCLUN_FERTILIZER</x:f>
        <x:v>18040</x:v>
      </x:c>
      <x:c r="Q8547" s="268" t="n">
        <x:f>MIN(M8547,FARMER_HOURS)*FARMER_RATE+MAX(M8547-FARMER_HOURS,0)*TEMP_RATE</x:f>
        <x:v>89123.70171849409</x:v>
      </x:c>
      <x:c r="R8547" s="268" t="n">
        <x:f>O8547-P8547-Q8547-FIXED_COST</x:f>
        <x:v>8230.298281505908</x:v>
      </x:c>
      <x:c r="S8547" s="139" t="str">
        <x:f>IF(AND(L8547&lt;=TOTAL_BED_CAP,N8547&lt;=TEMP_WORKER_CAP),"YES","NO")</x:f>
        <x:v>YES</x:v>
      </x:c>
      <x:c r="T8547" s="139" t="n">
        <x:f>IF(S8547="YES",R8547,-1E+99)</x:f>
        <x:v>8230.298281505908</x:v>
      </x:c>
    </x:row>
    <x:row r="8548">
      <x:c r="A8548" s="139"/>
      <x:c r="B8548" s="139"/>
      <x:c r="C8548" s="139"/>
      <x:c r="D8548" s="139"/>
      <x:c r="E8548" s="139"/>
      <x:c r="F8548" s="139"/>
      <x:c r="G8548" s="139"/>
      <x:c r="H8548" s="139"/>
      <x:c r="I8548" s="266" t="n">
        <x:f>INT((ROW()-ROW($I$46))/((CARROT_CAP+1)*(MESCLUN_CAP+1)))</x:f>
        <x:v>13</x:v>
      </x:c>
      <x:c r="J8548" s="266" t="n">
        <x:f>MOD(INT((ROW()-ROW($I$46))/(MESCLUN_CAP+1)),CARROT_CAP+1)</x:f>
        <x:v>1</x:v>
      </x:c>
      <x:c r="K8548" s="266" t="n">
        <x:f>MOD(ROW()-ROW($I$46),MESCLUN_CAP+1)</x:f>
        <x:v>8</x:v>
      </x:c>
      <x:c r="L8548" s="266" t="n">
        <x:f>SUM(I8548:K8548)</x:f>
        <x:v>22</x:v>
      </x:c>
      <x:c r="M8548" s="267" t="n">
        <x:f>I8548*TOMATO_HOURS*WEEKS*(1+TOMATO_DIM)^I8548+J8548*CARROT_HOURS*WEEKS*(1+CARROT_DIM)^J8548+K8548*MESCLUN_HOURS*WEEKS*(1+MESCLUN_DIM)^K8548</x:f>
        <x:v>4467.5223172652395</x:v>
      </x:c>
      <x:c r="N8548" s="267" t="n">
        <x:f>MAX(M8548-FARMER_HOURS,0)/TEMP_HOURS_PER_WORKER</x:f>
        <x:v>2.6024460536564162</x:v>
      </x:c>
      <x:c r="O8548" s="268" t="n">
        <x:f>I8548*TOMATO_PRICE+J8548*CARROT_PRICE+K8548*MESCLUN_PRICE</x:f>
        <x:v>138094</x:v>
      </x:c>
      <x:c r="P8548" s="268" t="n">
        <x:f>I8548*TOMATO_FERTILIZER+J8548*CARROT_FERTILIZER+K8548*MESCLUN_FERTILIZER</x:f>
        <x:v>18920</x:v>
      </x:c>
      <x:c r="Q8548" s="268" t="n">
        <x:f>MIN(M8548,FARMER_HOURS)*FARMER_RATE+MAX(M8548-FARMER_HOURS,0)*TEMP_RATE</x:f>
        <x:v>90061.15134141041</x:v>
      </x:c>
      <x:c r="R8548" s="268" t="n">
        <x:f>O8548-P8548-Q8548-FIXED_COST</x:f>
        <x:v>9112.848658589588</x:v>
      </x:c>
      <x:c r="S8548" s="139" t="str">
        <x:f>IF(AND(L8548&lt;=TOTAL_BED_CAP,N8548&lt;=TEMP_WORKER_CAP),"YES","NO")</x:f>
        <x:v>YES</x:v>
      </x:c>
      <x:c r="T8548" s="139" t="n">
        <x:f>IF(S8548="YES",R8548,-1E+99)</x:f>
        <x:v>9112.848658589588</x:v>
      </x:c>
    </x:row>
    <x:row r="8549">
      <x:c r="A8549" s="139"/>
      <x:c r="B8549" s="139"/>
      <x:c r="C8549" s="139"/>
      <x:c r="D8549" s="139"/>
      <x:c r="E8549" s="139"/>
      <x:c r="F8549" s="139"/>
      <x:c r="G8549" s="139"/>
      <x:c r="H8549" s="139"/>
      <x:c r="I8549" s="266" t="n">
        <x:f>INT((ROW()-ROW($I$46))/((CARROT_CAP+1)*(MESCLUN_CAP+1)))</x:f>
        <x:v>13</x:v>
      </x:c>
      <x:c r="J8549" s="266" t="n">
        <x:f>MOD(INT((ROW()-ROW($I$46))/(MESCLUN_CAP+1)),CARROT_CAP+1)</x:f>
        <x:v>1</x:v>
      </x:c>
      <x:c r="K8549" s="266" t="n">
        <x:f>MOD(ROW()-ROW($I$46),MESCLUN_CAP+1)</x:f>
        <x:v>9</x:v>
      </x:c>
      <x:c r="L8549" s="266" t="n">
        <x:f>SUM(I8549:K8549)</x:f>
        <x:v>23</x:v>
      </x:c>
      <x:c r="M8549" s="267" t="n">
        <x:f>I8549*TOMATO_HOURS*WEEKS*(1+TOMATO_DIM)^I8549+J8549*CARROT_HOURS*WEEKS*(1+CARROT_DIM)^J8549+K8549*MESCLUN_HOURS*WEEKS*(1+MESCLUN_DIM)^K8549</x:f>
        <x:v>4522.815652705634</x:v>
      </x:c>
      <x:c r="N8549" s="267" t="n">
        <x:f>MAX(M8549-FARMER_HOURS,0)/TEMP_HOURS_PER_WORKER</x:f>
        <x:v>2.6408442032678017</x:v>
      </x:c>
      <x:c r="O8549" s="268" t="n">
        <x:f>I8549*TOMATO_PRICE+J8549*CARROT_PRICE+K8549*MESCLUN_PRICE</x:f>
        <x:v>140794</x:v>
      </x:c>
      <x:c r="P8549" s="268" t="n">
        <x:f>I8549*TOMATO_FERTILIZER+J8549*CARROT_FERTILIZER+K8549*MESCLUN_FERTILIZER</x:f>
        <x:v>19800</x:v>
      </x:c>
      <x:c r="Q8549" s="268" t="n">
        <x:f>MIN(M8549,FARMER_HOURS)*FARMER_RATE+MAX(M8549-FARMER_HOURS,0)*TEMP_RATE</x:f>
        <x:v>91021.10508169504</x:v>
      </x:c>
      <x:c r="R8549" s="268" t="n">
        <x:f>O8549-P8549-Q8549-FIXED_COST</x:f>
        <x:v>9972.894918304955</x:v>
      </x:c>
      <x:c r="S8549" s="139" t="str">
        <x:f>IF(AND(L8549&lt;=TOTAL_BED_CAP,N8549&lt;=TEMP_WORKER_CAP),"YES","NO")</x:f>
        <x:v>YES</x:v>
      </x:c>
      <x:c r="T8549" s="139" t="n">
        <x:f>IF(S8549="YES",R8549,-1E+99)</x:f>
        <x:v>9972.894918304955</x:v>
      </x:c>
    </x:row>
    <x:row r="8550">
      <x:c r="A8550" s="139"/>
      <x:c r="B8550" s="139"/>
      <x:c r="C8550" s="139"/>
      <x:c r="D8550" s="139"/>
      <x:c r="E8550" s="139"/>
      <x:c r="F8550" s="139"/>
      <x:c r="G8550" s="139"/>
      <x:c r="H8550" s="139"/>
      <x:c r="I8550" s="266" t="n">
        <x:f>INT((ROW()-ROW($I$46))/((CARROT_CAP+1)*(MESCLUN_CAP+1)))</x:f>
        <x:v>13</x:v>
      </x:c>
      <x:c r="J8550" s="266" t="n">
        <x:f>MOD(INT((ROW()-ROW($I$46))/(MESCLUN_CAP+1)),CARROT_CAP+1)</x:f>
        <x:v>1</x:v>
      </x:c>
      <x:c r="K8550" s="266" t="n">
        <x:f>MOD(ROW()-ROW($I$46),MESCLUN_CAP+1)</x:f>
        <x:v>10</x:v>
      </x:c>
      <x:c r="L8550" s="266" t="n">
        <x:f>SUM(I8550:K8550)</x:f>
        <x:v>24</x:v>
      </x:c>
      <x:c r="M8550" s="267" t="n">
        <x:f>I8550*TOMATO_HOURS*WEEKS*(1+TOMATO_DIM)^I8550+J8550*CARROT_HOURS*WEEKS*(1+CARROT_DIM)^J8550+K8550*MESCLUN_HOURS*WEEKS*(1+MESCLUN_DIM)^K8550</x:f>
        <x:v>4579.429194188847</x:v>
      </x:c>
      <x:c r="N8550" s="267" t="n">
        <x:f>MAX(M8550-FARMER_HOURS,0)/TEMP_HOURS_PER_WORKER</x:f>
        <x:v>2.680159162631144</x:v>
      </x:c>
      <x:c r="O8550" s="268" t="n">
        <x:f>I8550*TOMATO_PRICE+J8550*CARROT_PRICE+K8550*MESCLUN_PRICE</x:f>
        <x:v>143494</x:v>
      </x:c>
      <x:c r="P8550" s="268" t="n">
        <x:f>I8550*TOMATO_FERTILIZER+J8550*CARROT_FERTILIZER+K8550*MESCLUN_FERTILIZER</x:f>
        <x:v>20680</x:v>
      </x:c>
      <x:c r="Q8550" s="268" t="n">
        <x:f>MIN(M8550,FARMER_HOURS)*FARMER_RATE+MAX(M8550-FARMER_HOURS,0)*TEMP_RATE</x:f>
        <x:v>92003.97906577859</x:v>
      </x:c>
      <x:c r="R8550" s="268" t="n">
        <x:f>O8550-P8550-Q8550-FIXED_COST</x:f>
        <x:v>10810.020934221408</x:v>
      </x:c>
      <x:c r="S8550" s="139" t="str">
        <x:f>IF(AND(L8550&lt;=TOTAL_BED_CAP,N8550&lt;=TEMP_WORKER_CAP),"YES","NO")</x:f>
        <x:v>YES</x:v>
      </x:c>
      <x:c r="T8550" s="139" t="n">
        <x:f>IF(S8550="YES",R8550,-1E+99)</x:f>
        <x:v>10810.020934221408</x:v>
      </x:c>
    </x:row>
    <x:row r="8551">
      <x:c r="A8551" s="139"/>
      <x:c r="B8551" s="139"/>
      <x:c r="C8551" s="139"/>
      <x:c r="D8551" s="139"/>
      <x:c r="E8551" s="139"/>
      <x:c r="F8551" s="139"/>
      <x:c r="G8551" s="139"/>
      <x:c r="H8551" s="139"/>
      <x:c r="I8551" s="266" t="n">
        <x:f>INT((ROW()-ROW($I$46))/((CARROT_CAP+1)*(MESCLUN_CAP+1)))</x:f>
        <x:v>13</x:v>
      </x:c>
      <x:c r="J8551" s="266" t="n">
        <x:f>MOD(INT((ROW()-ROW($I$46))/(MESCLUN_CAP+1)),CARROT_CAP+1)</x:f>
        <x:v>1</x:v>
      </x:c>
      <x:c r="K8551" s="266" t="n">
        <x:f>MOD(ROW()-ROW($I$46),MESCLUN_CAP+1)</x:f>
        <x:v>11</x:v>
      </x:c>
      <x:c r="L8551" s="266" t="n">
        <x:f>SUM(I8551:K8551)</x:f>
        <x:v>25</x:v>
      </x:c>
      <x:c r="M8551" s="267" t="n">
        <x:f>I8551*TOMATO_HOURS*WEEKS*(1+TOMATO_DIM)^I8551+J8551*CARROT_HOURS*WEEKS*(1+CARROT_DIM)^J8551+K8551*MESCLUN_HOURS*WEEKS*(1+MESCLUN_DIM)^K8551</x:f>
        <x:v>4637.387307282286</x:v>
      </x:c>
      <x:c r="N8551" s="267" t="n">
        <x:f>MAX(M8551-FARMER_HOURS,0)/TEMP_HOURS_PER_WORKER</x:f>
        <x:v>2.7204078522793655</x:v>
      </x:c>
      <x:c r="O8551" s="268" t="n">
        <x:f>I8551*TOMATO_PRICE+J8551*CARROT_PRICE+K8551*MESCLUN_PRICE</x:f>
        <x:v>146194</x:v>
      </x:c>
      <x:c r="P8551" s="268" t="n">
        <x:f>I8551*TOMATO_FERTILIZER+J8551*CARROT_FERTILIZER+K8551*MESCLUN_FERTILIZER</x:f>
        <x:v>21560</x:v>
      </x:c>
      <x:c r="Q8551" s="268" t="n">
        <x:f>MIN(M8551,FARMER_HOURS)*FARMER_RATE+MAX(M8551-FARMER_HOURS,0)*TEMP_RATE</x:f>
        <x:v>93010.19630698413</x:v>
      </x:c>
      <x:c r="R8551" s="268" t="n">
        <x:f>O8551-P8551-Q8551-FIXED_COST</x:f>
        <x:v>11623.80369301587</x:v>
      </x:c>
      <x:c r="S8551" s="139" t="str">
        <x:f>IF(AND(L8551&lt;=TOTAL_BED_CAP,N8551&lt;=TEMP_WORKER_CAP),"YES","NO")</x:f>
        <x:v>YES</x:v>
      </x:c>
      <x:c r="T8551" s="139" t="n">
        <x:f>IF(S8551="YES",R8551,-1E+99)</x:f>
        <x:v>11623.80369301587</x:v>
      </x:c>
    </x:row>
    <x:row r="8552">
      <x:c r="A8552" s="139"/>
      <x:c r="B8552" s="139"/>
      <x:c r="C8552" s="139"/>
      <x:c r="D8552" s="139"/>
      <x:c r="E8552" s="139"/>
      <x:c r="F8552" s="139"/>
      <x:c r="G8552" s="139"/>
      <x:c r="H8552" s="139"/>
      <x:c r="I8552" s="266" t="n">
        <x:f>INT((ROW()-ROW($I$46))/((CARROT_CAP+1)*(MESCLUN_CAP+1)))</x:f>
        <x:v>13</x:v>
      </x:c>
      <x:c r="J8552" s="266" t="n">
        <x:f>MOD(INT((ROW()-ROW($I$46))/(MESCLUN_CAP+1)),CARROT_CAP+1)</x:f>
        <x:v>1</x:v>
      </x:c>
      <x:c r="K8552" s="266" t="n">
        <x:f>MOD(ROW()-ROW($I$46),MESCLUN_CAP+1)</x:f>
        <x:v>12</x:v>
      </x:c>
      <x:c r="L8552" s="266" t="n">
        <x:f>SUM(I8552:K8552)</x:f>
        <x:v>26</x:v>
      </x:c>
      <x:c r="M8552" s="267" t="n">
        <x:f>I8552*TOMATO_HOURS*WEEKS*(1+TOMATO_DIM)^I8552+J8552*CARROT_HOURS*WEEKS*(1+CARROT_DIM)^J8552+K8552*MESCLUN_HOURS*WEEKS*(1+MESCLUN_DIM)^K8552</x:f>
        <x:v>4696.71476041035</x:v>
      </x:c>
      <x:c r="N8552" s="267" t="n">
        <x:f>MAX(M8552-FARMER_HOURS,0)/TEMP_HOURS_PER_WORKER</x:f>
        <x:v>2.7616074725071877</x:v>
      </x:c>
      <x:c r="O8552" s="268" t="n">
        <x:f>I8552*TOMATO_PRICE+J8552*CARROT_PRICE+K8552*MESCLUN_PRICE</x:f>
        <x:v>148894</x:v>
      </x:c>
      <x:c r="P8552" s="268" t="n">
        <x:f>I8552*TOMATO_FERTILIZER+J8552*CARROT_FERTILIZER+K8552*MESCLUN_FERTILIZER</x:f>
        <x:v>22440</x:v>
      </x:c>
      <x:c r="Q8552" s="268" t="n">
        <x:f>MIN(M8552,FARMER_HOURS)*FARMER_RATE+MAX(M8552-FARMER_HOURS,0)*TEMP_RATE</x:f>
        <x:v>94040.18681267969</x:v>
      </x:c>
      <x:c r="R8552" s="268" t="n">
        <x:f>O8552-P8552-Q8552-FIXED_COST</x:f>
        <x:v>12413.81318732031</x:v>
      </x:c>
      <x:c r="S8552" s="139" t="str">
        <x:f>IF(AND(L8552&lt;=TOTAL_BED_CAP,N8552&lt;=TEMP_WORKER_CAP),"YES","NO")</x:f>
        <x:v>YES</x:v>
      </x:c>
      <x:c r="T8552" s="139" t="n">
        <x:f>IF(S8552="YES",R8552,-1E+99)</x:f>
        <x:v>12413.81318732031</x:v>
      </x:c>
    </x:row>
    <x:row r="8553">
      <x:c r="A8553" s="139"/>
      <x:c r="B8553" s="139"/>
      <x:c r="C8553" s="139"/>
      <x:c r="D8553" s="139"/>
      <x:c r="E8553" s="139"/>
      <x:c r="F8553" s="139"/>
      <x:c r="G8553" s="139"/>
      <x:c r="H8553" s="139"/>
      <x:c r="I8553" s="266" t="n">
        <x:f>INT((ROW()-ROW($I$46))/((CARROT_CAP+1)*(MESCLUN_CAP+1)))</x:f>
        <x:v>13</x:v>
      </x:c>
      <x:c r="J8553" s="266" t="n">
        <x:f>MOD(INT((ROW()-ROW($I$46))/(MESCLUN_CAP+1)),CARROT_CAP+1)</x:f>
        <x:v>1</x:v>
      </x:c>
      <x:c r="K8553" s="266" t="n">
        <x:f>MOD(ROW()-ROW($I$46),MESCLUN_CAP+1)</x:f>
        <x:v>13</x:v>
      </x:c>
      <x:c r="L8553" s="266" t="n">
        <x:f>SUM(I8553:K8553)</x:f>
        <x:v>27</x:v>
      </x:c>
      <x:c r="M8553" s="267" t="n">
        <x:f>I8553*TOMATO_HOURS*WEEKS*(1+TOMATO_DIM)^I8553+J8553*CARROT_HOURS*WEEKS*(1+CARROT_DIM)^J8553+K8553*MESCLUN_HOURS*WEEKS*(1+MESCLUN_DIM)^K8553</x:f>
        <x:v>4757.436731118734</x:v>
      </x:c>
      <x:c r="N8553" s="267" t="n">
        <x:f>MAX(M8553-FARMER_HOURS,0)/TEMP_HOURS_PER_WORKER</x:f>
        <x:v>2.803775507721343</x:v>
      </x:c>
      <x:c r="O8553" s="268" t="n">
        <x:f>I8553*TOMATO_PRICE+J8553*CARROT_PRICE+K8553*MESCLUN_PRICE</x:f>
        <x:v>151594</x:v>
      </x:c>
      <x:c r="P8553" s="268" t="n">
        <x:f>I8553*TOMATO_FERTILIZER+J8553*CARROT_FERTILIZER+K8553*MESCLUN_FERTILIZER</x:f>
        <x:v>23320</x:v>
      </x:c>
      <x:c r="Q8553" s="268" t="n">
        <x:f>MIN(M8553,FARMER_HOURS)*FARMER_RATE+MAX(M8553-FARMER_HOURS,0)*TEMP_RATE</x:f>
        <x:v>95094.38769303358</x:v>
      </x:c>
      <x:c r="R8553" s="268" t="n">
        <x:f>O8553-P8553-Q8553-FIXED_COST</x:f>
        <x:v>13179.612306966417</x:v>
      </x:c>
      <x:c r="S8553" s="139" t="str">
        <x:f>IF(AND(L8553&lt;=TOTAL_BED_CAP,N8553&lt;=TEMP_WORKER_CAP),"YES","NO")</x:f>
        <x:v>YES</x:v>
      </x:c>
      <x:c r="T8553" s="139" t="n">
        <x:f>IF(S8553="YES",R8553,-1E+99)</x:f>
        <x:v>13179.612306966417</x:v>
      </x:c>
    </x:row>
    <x:row r="8554">
      <x:c r="A8554" s="139"/>
      <x:c r="B8554" s="139"/>
      <x:c r="C8554" s="139"/>
      <x:c r="D8554" s="139"/>
      <x:c r="E8554" s="139"/>
      <x:c r="F8554" s="139"/>
      <x:c r="G8554" s="139"/>
      <x:c r="H8554" s="139"/>
      <x:c r="I8554" s="266" t="n">
        <x:f>INT((ROW()-ROW($I$46))/((CARROT_CAP+1)*(MESCLUN_CAP+1)))</x:f>
        <x:v>13</x:v>
      </x:c>
      <x:c r="J8554" s="266" t="n">
        <x:f>MOD(INT((ROW()-ROW($I$46))/(MESCLUN_CAP+1)),CARROT_CAP+1)</x:f>
        <x:v>1</x:v>
      </x:c>
      <x:c r="K8554" s="266" t="n">
        <x:f>MOD(ROW()-ROW($I$46),MESCLUN_CAP+1)</x:f>
        <x:v>14</x:v>
      </x:c>
      <x:c r="L8554" s="266" t="n">
        <x:f>SUM(I8554:K8554)</x:f>
        <x:v>28</x:v>
      </x:c>
      <x:c r="M8554" s="267" t="n">
        <x:f>I8554*TOMATO_HOURS*WEEKS*(1+TOMATO_DIM)^I8554+J8554*CARROT_HOURS*WEEKS*(1+CARROT_DIM)^J8554+K8554*MESCLUN_HOURS*WEEKS*(1+MESCLUN_DIM)^K8554</x:f>
        <x:v>4819.578812432395</x:v>
      </x:c>
      <x:c r="N8554" s="267" t="n">
        <x:f>MAX(M8554-FARMER_HOURS,0)/TEMP_HOURS_PER_WORKER</x:f>
        <x:v>2.84692973085583</x:v>
      </x:c>
      <x:c r="O8554" s="268" t="n">
        <x:f>I8554*TOMATO_PRICE+J8554*CARROT_PRICE+K8554*MESCLUN_PRICE</x:f>
        <x:v>154294</x:v>
      </x:c>
      <x:c r="P8554" s="268" t="n">
        <x:f>I8554*TOMATO_FERTILIZER+J8554*CARROT_FERTILIZER+K8554*MESCLUN_FERTILIZER</x:f>
        <x:v>24200</x:v>
      </x:c>
      <x:c r="Q8554" s="268" t="n">
        <x:f>MIN(M8554,FARMER_HOURS)*FARMER_RATE+MAX(M8554-FARMER_HOURS,0)*TEMP_RATE</x:f>
        <x:v>96173.24327139575</x:v>
      </x:c>
      <x:c r="R8554" s="268" t="n">
        <x:f>O8554-P8554-Q8554-FIXED_COST</x:f>
        <x:v>13920.756728604247</x:v>
      </x:c>
      <x:c r="S8554" s="139" t="str">
        <x:f>IF(AND(L8554&lt;=TOTAL_BED_CAP,N8554&lt;=TEMP_WORKER_CAP),"YES","NO")</x:f>
        <x:v>YES</x:v>
      </x:c>
      <x:c r="T8554" s="139" t="n">
        <x:f>IF(S8554="YES",R8554,-1E+99)</x:f>
        <x:v>13920.756728604247</x:v>
      </x:c>
    </x:row>
    <x:row r="8555">
      <x:c r="A8555" s="139"/>
      <x:c r="B8555" s="139"/>
      <x:c r="C8555" s="139"/>
      <x:c r="D8555" s="139"/>
      <x:c r="E8555" s="139"/>
      <x:c r="F8555" s="139"/>
      <x:c r="G8555" s="139"/>
      <x:c r="H8555" s="139"/>
      <x:c r="I8555" s="266" t="n">
        <x:f>INT((ROW()-ROW($I$46))/((CARROT_CAP+1)*(MESCLUN_CAP+1)))</x:f>
        <x:v>13</x:v>
      </x:c>
      <x:c r="J8555" s="266" t="n">
        <x:f>MOD(INT((ROW()-ROW($I$46))/(MESCLUN_CAP+1)),CARROT_CAP+1)</x:f>
        <x:v>1</x:v>
      </x:c>
      <x:c r="K8555" s="266" t="n">
        <x:f>MOD(ROW()-ROW($I$46),MESCLUN_CAP+1)</x:f>
        <x:v>15</x:v>
      </x:c>
      <x:c r="L8555" s="266" t="n">
        <x:f>SUM(I8555:K8555)</x:f>
        <x:v>29</x:v>
      </x:c>
      <x:c r="M8555" s="267" t="n">
        <x:f>I8555*TOMATO_HOURS*WEEKS*(1+TOMATO_DIM)^I8555+J8555*CARROT_HOURS*WEEKS*(1+CARROT_DIM)^J8555+K8555*MESCLUN_HOURS*WEEKS*(1+MESCLUN_DIM)^K8555</x:f>
        <x:v>4883.167019308542</x:v>
      </x:c>
      <x:c r="N8555" s="267" t="n">
        <x:f>MAX(M8555-FARMER_HOURS,0)/TEMP_HOURS_PER_WORKER</x:f>
        <x:v>2.891088207853154</x:v>
      </x:c>
      <x:c r="O8555" s="268" t="n">
        <x:f>I8555*TOMATO_PRICE+J8555*CARROT_PRICE+K8555*MESCLUN_PRICE</x:f>
        <x:v>156994</x:v>
      </x:c>
      <x:c r="P8555" s="268" t="n">
        <x:f>I8555*TOMATO_FERTILIZER+J8555*CARROT_FERTILIZER+K8555*MESCLUN_FERTILIZER</x:f>
        <x:v>25080</x:v>
      </x:c>
      <x:c r="Q8555" s="268" t="n">
        <x:f>MIN(M8555,FARMER_HOURS)*FARMER_RATE+MAX(M8555-FARMER_HOURS,0)*TEMP_RATE</x:f>
        <x:v>97277.20519632885</x:v>
      </x:c>
      <x:c r="R8555" s="268" t="n">
        <x:f>O8555-P8555-Q8555-FIXED_COST</x:f>
        <x:v>14636.794803671146</x:v>
      </x:c>
      <x:c r="S8555" s="139" t="str">
        <x:f>IF(AND(L8555&lt;=TOTAL_BED_CAP,N8555&lt;=TEMP_WORKER_CAP),"YES","NO")</x:f>
        <x:v>YES</x:v>
      </x:c>
      <x:c r="T8555" s="139" t="n">
        <x:f>IF(S8555="YES",R8555,-1E+99)</x:f>
        <x:v>14636.794803671146</x:v>
      </x:c>
    </x:row>
    <x:row r="8556">
      <x:c r="A8556" s="139"/>
      <x:c r="B8556" s="139"/>
      <x:c r="C8556" s="139"/>
      <x:c r="D8556" s="139"/>
      <x:c r="E8556" s="139"/>
      <x:c r="F8556" s="139"/>
      <x:c r="G8556" s="139"/>
      <x:c r="H8556" s="139"/>
      <x:c r="I8556" s="266" t="n">
        <x:f>INT((ROW()-ROW($I$46))/((CARROT_CAP+1)*(MESCLUN_CAP+1)))</x:f>
        <x:v>13</x:v>
      </x:c>
      <x:c r="J8556" s="266" t="n">
        <x:f>MOD(INT((ROW()-ROW($I$46))/(MESCLUN_CAP+1)),CARROT_CAP+1)</x:f>
        <x:v>1</x:v>
      </x:c>
      <x:c r="K8556" s="266" t="n">
        <x:f>MOD(ROW()-ROW($I$46),MESCLUN_CAP+1)</x:f>
        <x:v>16</x:v>
      </x:c>
      <x:c r="L8556" s="266" t="n">
        <x:f>SUM(I8556:K8556)</x:f>
        <x:v>30</x:v>
      </x:c>
      <x:c r="M8556" s="267" t="n">
        <x:f>I8556*TOMATO_HOURS*WEEKS*(1+TOMATO_DIM)^I8556+J8556*CARROT_HOURS*WEEKS*(1+CARROT_DIM)^J8556+K8556*MESCLUN_HOURS*WEEKS*(1+MESCLUN_DIM)^K8556</x:f>
        <x:v>4948.227795186031</x:v>
      </x:c>
      <x:c r="N8556" s="267" t="n">
        <x:f>MAX(M8556-FARMER_HOURS,0)/TEMP_HOURS_PER_WORKER</x:f>
        <x:v>2.936269302212521</x:v>
      </x:c>
      <x:c r="O8556" s="268" t="n">
        <x:f>I8556*TOMATO_PRICE+J8556*CARROT_PRICE+K8556*MESCLUN_PRICE</x:f>
        <x:v>159694</x:v>
      </x:c>
      <x:c r="P8556" s="268" t="n">
        <x:f>I8556*TOMATO_FERTILIZER+J8556*CARROT_FERTILIZER+K8556*MESCLUN_FERTILIZER</x:f>
        <x:v>25960</x:v>
      </x:c>
      <x:c r="Q8556" s="268" t="n">
        <x:f>MIN(M8556,FARMER_HOURS)*FARMER_RATE+MAX(M8556-FARMER_HOURS,0)*TEMP_RATE</x:f>
        <x:v>98406.73255531304</x:v>
      </x:c>
      <x:c r="R8556" s="268" t="n">
        <x:f>O8556-P8556-Q8556-FIXED_COST</x:f>
        <x:v>15327.267444686964</x:v>
      </x:c>
      <x:c r="S8556" s="139" t="str">
        <x:f>IF(AND(L8556&lt;=TOTAL_BED_CAP,N8556&lt;=TEMP_WORKER_CAP),"YES","NO")</x:f>
        <x:v>YES</x:v>
      </x:c>
      <x:c r="T8556" s="139" t="n">
        <x:f>IF(S8556="YES",R8556,-1E+99)</x:f>
        <x:v>15327.267444686964</x:v>
      </x:c>
    </x:row>
    <x:row r="8557">
      <x:c r="A8557" s="139"/>
      <x:c r="B8557" s="139"/>
      <x:c r="C8557" s="139"/>
      <x:c r="D8557" s="139"/>
      <x:c r="E8557" s="139"/>
      <x:c r="F8557" s="139"/>
      <x:c r="G8557" s="139"/>
      <x:c r="H8557" s="139"/>
      <x:c r="I8557" s="266" t="n">
        <x:f>INT((ROW()-ROW($I$46))/((CARROT_CAP+1)*(MESCLUN_CAP+1)))</x:f>
        <x:v>13</x:v>
      </x:c>
      <x:c r="J8557" s="266" t="n">
        <x:f>MOD(INT((ROW()-ROW($I$46))/(MESCLUN_CAP+1)),CARROT_CAP+1)</x:f>
        <x:v>1</x:v>
      </x:c>
      <x:c r="K8557" s="266" t="n">
        <x:f>MOD(ROW()-ROW($I$46),MESCLUN_CAP+1)</x:f>
        <x:v>17</x:v>
      </x:c>
      <x:c r="L8557" s="266" t="n">
        <x:f>SUM(I8557:K8557)</x:f>
        <x:v>31</x:v>
      </x:c>
      <x:c r="M8557" s="267" t="n">
        <x:f>I8557*TOMATO_HOURS*WEEKS*(1+TOMATO_DIM)^I8557+J8557*CARROT_HOURS*WEEKS*(1+CARROT_DIM)^J8557+K8557*MESCLUN_HOURS*WEEKS*(1+MESCLUN_DIM)^K8557</x:f>
        <x:v>5014.788018632571</x:v>
      </x:c>
      <x:c r="N8557" s="267" t="n">
        <x:f>MAX(M8557-FARMER_HOURS,0)/TEMP_HOURS_PER_WORKER</x:f>
        <x:v>2.982491679605952</x:v>
      </x:c>
      <x:c r="O8557" s="268" t="n">
        <x:f>I8557*TOMATO_PRICE+J8557*CARROT_PRICE+K8557*MESCLUN_PRICE</x:f>
        <x:v>162394</x:v>
      </x:c>
      <x:c r="P8557" s="268" t="n">
        <x:f>I8557*TOMATO_FERTILIZER+J8557*CARROT_FERTILIZER+K8557*MESCLUN_FERTILIZER</x:f>
        <x:v>26840</x:v>
      </x:c>
      <x:c r="Q8557" s="268" t="n">
        <x:f>MIN(M8557,FARMER_HOURS)*FARMER_RATE+MAX(M8557-FARMER_HOURS,0)*TEMP_RATE</x:f>
        <x:v>99562.2919901488</x:v>
      </x:c>
      <x:c r="R8557" s="268" t="n">
        <x:f>O8557-P8557-Q8557-FIXED_COST</x:f>
        <x:v>15991.708009851194</x:v>
      </x:c>
      <x:c r="S8557" s="139" t="str">
        <x:f>IF(AND(L8557&lt;=TOTAL_BED_CAP,N8557&lt;=TEMP_WORKER_CAP),"YES","NO")</x:f>
        <x:v>YES</x:v>
      </x:c>
      <x:c r="T8557" s="139" t="n">
        <x:f>IF(S8557="YES",R8557,-1E+99)</x:f>
        <x:v>15991.708009851194</x:v>
      </x:c>
    </x:row>
    <x:row r="8558">
      <x:c r="A8558" s="139"/>
      <x:c r="B8558" s="139"/>
      <x:c r="C8558" s="139"/>
      <x:c r="D8558" s="139"/>
      <x:c r="E8558" s="139"/>
      <x:c r="F8558" s="139"/>
      <x:c r="G8558" s="139"/>
      <x:c r="H8558" s="139"/>
      <x:c r="I8558" s="266" t="n">
        <x:f>INT((ROW()-ROW($I$46))/((CARROT_CAP+1)*(MESCLUN_CAP+1)))</x:f>
        <x:v>13</x:v>
      </x:c>
      <x:c r="J8558" s="266" t="n">
        <x:f>MOD(INT((ROW()-ROW($I$46))/(MESCLUN_CAP+1)),CARROT_CAP+1)</x:f>
        <x:v>1</x:v>
      </x:c>
      <x:c r="K8558" s="266" t="n">
        <x:f>MOD(ROW()-ROW($I$46),MESCLUN_CAP+1)</x:f>
        <x:v>18</x:v>
      </x:c>
      <x:c r="L8558" s="266" t="n">
        <x:f>SUM(I8558:K8558)</x:f>
        <x:v>32</x:v>
      </x:c>
      <x:c r="M8558" s="267" t="n">
        <x:f>I8558*TOMATO_HOURS*WEEKS*(1+TOMATO_DIM)^I8558+J8558*CARROT_HOURS*WEEKS*(1+CARROT_DIM)^J8558+K8558*MESCLUN_HOURS*WEEKS*(1+MESCLUN_DIM)^K8558</x:f>
        <x:v>5082.875010091158</x:v>
      </x:c>
      <x:c r="N8558" s="267" t="n">
        <x:f>MAX(M8558-FARMER_HOURS,0)/TEMP_HOURS_PER_WORKER</x:f>
        <x:v>3.0297743125633043</x:v>
      </x:c>
      <x:c r="O8558" s="268" t="n">
        <x:f>I8558*TOMATO_PRICE+J8558*CARROT_PRICE+K8558*MESCLUN_PRICE</x:f>
        <x:v>165094</x:v>
      </x:c>
      <x:c r="P8558" s="268" t="n">
        <x:f>I8558*TOMATO_FERTILIZER+J8558*CARROT_FERTILIZER+K8558*MESCLUN_FERTILIZER</x:f>
        <x:v>27720</x:v>
      </x:c>
      <x:c r="Q8558" s="268" t="n">
        <x:f>MIN(M8558,FARMER_HOURS)*FARMER_RATE+MAX(M8558-FARMER_HOURS,0)*TEMP_RATE</x:f>
        <x:v>100744.35781408261</x:v>
      </x:c>
      <x:c r="R8558" s="268" t="n">
        <x:f>O8558-P8558-Q8558-FIXED_COST</x:f>
        <x:v>16629.642185917386</x:v>
      </x:c>
      <x:c r="S8558" s="139" t="str">
        <x:f>IF(AND(L8558&lt;=TOTAL_BED_CAP,N8558&lt;=TEMP_WORKER_CAP),"YES","NO")</x:f>
        <x:v>YES</x:v>
      </x:c>
      <x:c r="T8558" s="139" t="n">
        <x:f>IF(S8558="YES",R8558,-1E+99)</x:f>
        <x:v>16629.642185917386</x:v>
      </x:c>
    </x:row>
    <x:row r="8559">
      <x:c r="A8559" s="139"/>
      <x:c r="B8559" s="139"/>
      <x:c r="C8559" s="139"/>
      <x:c r="D8559" s="139"/>
      <x:c r="E8559" s="139"/>
      <x:c r="F8559" s="139"/>
      <x:c r="G8559" s="139"/>
      <x:c r="H8559" s="139"/>
      <x:c r="I8559" s="266" t="n">
        <x:f>INT((ROW()-ROW($I$46))/((CARROT_CAP+1)*(MESCLUN_CAP+1)))</x:f>
        <x:v>13</x:v>
      </x:c>
      <x:c r="J8559" s="266" t="n">
        <x:f>MOD(INT((ROW()-ROW($I$46))/(MESCLUN_CAP+1)),CARROT_CAP+1)</x:f>
        <x:v>1</x:v>
      </x:c>
      <x:c r="K8559" s="266" t="n">
        <x:f>MOD(ROW()-ROW($I$46),MESCLUN_CAP+1)</x:f>
        <x:v>19</x:v>
      </x:c>
      <x:c r="L8559" s="266" t="n">
        <x:f>SUM(I8559:K8559)</x:f>
        <x:v>33</x:v>
      </x:c>
      <x:c r="M8559" s="267" t="n">
        <x:f>I8559*TOMATO_HOURS*WEEKS*(1+TOMATO_DIM)^I8559+J8559*CARROT_HOURS*WEEKS*(1+CARROT_DIM)^J8559+K8559*MESCLUN_HOURS*WEEKS*(1+MESCLUN_DIM)^K8559</x:f>
        <x:v>5152.516538727181</x:v>
      </x:c>
      <x:c r="N8559" s="267" t="n">
        <x:f>MAX(M8559-FARMER_HOURS,0)/TEMP_HOURS_PER_WORKER</x:f>
        <x:v>3.078136485227209</x:v>
      </x:c>
      <x:c r="O8559" s="268" t="n">
        <x:f>I8559*TOMATO_PRICE+J8559*CARROT_PRICE+K8559*MESCLUN_PRICE</x:f>
        <x:v>167794</x:v>
      </x:c>
      <x:c r="P8559" s="268" t="n">
        <x:f>I8559*TOMATO_FERTILIZER+J8559*CARROT_FERTILIZER+K8559*MESCLUN_FERTILIZER</x:f>
        <x:v>28600</x:v>
      </x:c>
      <x:c r="Q8559" s="268" t="n">
        <x:f>MIN(M8559,FARMER_HOURS)*FARMER_RATE+MAX(M8559-FARMER_HOURS,0)*TEMP_RATE</x:f>
        <x:v>101953.41213068023</x:v>
      </x:c>
      <x:c r="R8559" s="268" t="n">
        <x:f>O8559-P8559-Q8559-FIXED_COST</x:f>
        <x:v>17240.587869319774</x:v>
      </x:c>
      <x:c r="S8559" s="139" t="str">
        <x:f>IF(AND(L8559&lt;=TOTAL_BED_CAP,N8559&lt;=TEMP_WORKER_CAP),"YES","NO")</x:f>
        <x:v>YES</x:v>
      </x:c>
      <x:c r="T8559" s="139" t="n">
        <x:f>IF(S8559="YES",R8559,-1E+99)</x:f>
        <x:v>17240.587869319774</x:v>
      </x:c>
    </x:row>
    <x:row r="8560">
      <x:c r="A8560" s="139"/>
      <x:c r="B8560" s="139"/>
      <x:c r="C8560" s="139"/>
      <x:c r="D8560" s="139"/>
      <x:c r="E8560" s="139"/>
      <x:c r="F8560" s="139"/>
      <x:c r="G8560" s="139"/>
      <x:c r="H8560" s="139"/>
      <x:c r="I8560" s="266" t="n">
        <x:f>INT((ROW()-ROW($I$46))/((CARROT_CAP+1)*(MESCLUN_CAP+1)))</x:f>
        <x:v>13</x:v>
      </x:c>
      <x:c r="J8560" s="266" t="n">
        <x:f>MOD(INT((ROW()-ROW($I$46))/(MESCLUN_CAP+1)),CARROT_CAP+1)</x:f>
        <x:v>1</x:v>
      </x:c>
      <x:c r="K8560" s="266" t="n">
        <x:f>MOD(ROW()-ROW($I$46),MESCLUN_CAP+1)</x:f>
        <x:v>20</x:v>
      </x:c>
      <x:c r="L8560" s="266" t="n">
        <x:f>SUM(I8560:K8560)</x:f>
        <x:v>34</x:v>
      </x:c>
      <x:c r="M8560" s="267" t="n">
        <x:f>I8560*TOMATO_HOURS*WEEKS*(1+TOMATO_DIM)^I8560+J8560*CARROT_HOURS*WEEKS*(1+CARROT_DIM)^J8560+K8560*MESCLUN_HOURS*WEEKS*(1+MESCLUN_DIM)^K8560</x:f>
        <x:v>5223.740829377657</x:v>
      </x:c>
      <x:c r="N8560" s="267" t="n">
        <x:f>MAX(M8560-FARMER_HOURS,0)/TEMP_HOURS_PER_WORKER</x:f>
        <x:v>3.1275977981789285</x:v>
      </x:c>
      <x:c r="O8560" s="268" t="n">
        <x:f>I8560*TOMATO_PRICE+J8560*CARROT_PRICE+K8560*MESCLUN_PRICE</x:f>
        <x:v>170494</x:v>
      </x:c>
      <x:c r="P8560" s="268" t="n">
        <x:f>I8560*TOMATO_FERTILIZER+J8560*CARROT_FERTILIZER+K8560*MESCLUN_FERTILIZER</x:f>
        <x:v>29480</x:v>
      </x:c>
      <x:c r="Q8560" s="268" t="n">
        <x:f>MIN(M8560,FARMER_HOURS)*FARMER_RATE+MAX(M8560-FARMER_HOURS,0)*TEMP_RATE</x:f>
        <x:v>103189.9449544732</x:v>
      </x:c>
      <x:c r="R8560" s="268" t="n">
        <x:f>O8560-P8560-Q8560-FIXED_COST</x:f>
        <x:v>17824.055045526795</x:v>
      </x:c>
      <x:c r="S8560" s="139" t="str">
        <x:f>IF(AND(L8560&lt;=TOTAL_BED_CAP,N8560&lt;=TEMP_WORKER_CAP),"YES","NO")</x:f>
        <x:v>YES</x:v>
      </x:c>
      <x:c r="T8560" s="139" t="n">
        <x:f>IF(S8560="YES",R8560,-1E+99)</x:f>
        <x:v>17824.055045526795</x:v>
      </x:c>
    </x:row>
    <x:row r="8561">
      <x:c r="A8561" s="139"/>
      <x:c r="B8561" s="139"/>
      <x:c r="C8561" s="139"/>
      <x:c r="D8561" s="139"/>
      <x:c r="E8561" s="139"/>
      <x:c r="F8561" s="139"/>
      <x:c r="G8561" s="139"/>
      <x:c r="H8561" s="139"/>
      <x:c r="I8561" s="266" t="n">
        <x:f>INT((ROW()-ROW($I$46))/((CARROT_CAP+1)*(MESCLUN_CAP+1)))</x:f>
        <x:v>13</x:v>
      </x:c>
      <x:c r="J8561" s="266" t="n">
        <x:f>MOD(INT((ROW()-ROW($I$46))/(MESCLUN_CAP+1)),CARROT_CAP+1)</x:f>
        <x:v>1</x:v>
      </x:c>
      <x:c r="K8561" s="266" t="n">
        <x:f>MOD(ROW()-ROW($I$46),MESCLUN_CAP+1)</x:f>
        <x:v>21</x:v>
      </x:c>
      <x:c r="L8561" s="266" t="n">
        <x:f>SUM(I8561:K8561)</x:f>
        <x:v>35</x:v>
      </x:c>
      <x:c r="M8561" s="267" t="n">
        <x:f>I8561*TOMATO_HOURS*WEEKS*(1+TOMATO_DIM)^I8561+J8561*CARROT_HOURS*WEEKS*(1+CARROT_DIM)^J8561+K8561*MESCLUN_HOURS*WEEKS*(1+MESCLUN_DIM)^K8561</x:f>
        <x:v>5296.576569604102</x:v>
      </x:c>
      <x:c r="N8561" s="267" t="n">
        <x:f>MAX(M8561-FARMER_HOURS,0)/TEMP_HOURS_PER_WORKER</x:f>
        <x:v>3.178178173336182</x:v>
      </x:c>
      <x:c r="O8561" s="268" t="n">
        <x:f>I8561*TOMATO_PRICE+J8561*CARROT_PRICE+K8561*MESCLUN_PRICE</x:f>
        <x:v>173194</x:v>
      </x:c>
      <x:c r="P8561" s="268" t="n">
        <x:f>I8561*TOMATO_FERTILIZER+J8561*CARROT_FERTILIZER+K8561*MESCLUN_FERTILIZER</x:f>
        <x:v>30360</x:v>
      </x:c>
      <x:c r="Q8561" s="268" t="n">
        <x:f>MIN(M8561,FARMER_HOURS)*FARMER_RATE+MAX(M8561-FARMER_HOURS,0)*TEMP_RATE</x:f>
        <x:v>104454.45433340454</x:v>
      </x:c>
      <x:c r="R8561" s="268" t="n">
        <x:f>O8561-P8561-Q8561-FIXED_COST</x:f>
        <x:v>18379.545666595455</x:v>
      </x:c>
      <x:c r="S8561" s="139" t="str">
        <x:f>IF(AND(L8561&lt;=TOTAL_BED_CAP,N8561&lt;=TEMP_WORKER_CAP),"YES","NO")</x:f>
        <x:v>YES</x:v>
      </x:c>
      <x:c r="T8561" s="139" t="n">
        <x:f>IF(S8561="YES",R8561,-1E+99)</x:f>
        <x:v>18379.545666595455</x:v>
      </x:c>
    </x:row>
    <x:row r="8562">
      <x:c r="A8562" s="139"/>
      <x:c r="B8562" s="139"/>
      <x:c r="C8562" s="139"/>
      <x:c r="D8562" s="139"/>
      <x:c r="E8562" s="139"/>
      <x:c r="F8562" s="139"/>
      <x:c r="G8562" s="139"/>
      <x:c r="H8562" s="139"/>
      <x:c r="I8562" s="266" t="n">
        <x:f>INT((ROW()-ROW($I$46))/((CARROT_CAP+1)*(MESCLUN_CAP+1)))</x:f>
        <x:v>13</x:v>
      </x:c>
      <x:c r="J8562" s="266" t="n">
        <x:f>MOD(INT((ROW()-ROW($I$46))/(MESCLUN_CAP+1)),CARROT_CAP+1)</x:f>
        <x:v>1</x:v>
      </x:c>
      <x:c r="K8562" s="266" t="n">
        <x:f>MOD(ROW()-ROW($I$46),MESCLUN_CAP+1)</x:f>
        <x:v>22</x:v>
      </x:c>
      <x:c r="L8562" s="266" t="n">
        <x:f>SUM(I8562:K8562)</x:f>
        <x:v>36</x:v>
      </x:c>
      <x:c r="M8562" s="267" t="n">
        <x:f>I8562*TOMATO_HOURS*WEEKS*(1+TOMATO_DIM)^I8562+J8562*CARROT_HOURS*WEEKS*(1+CARROT_DIM)^J8562+K8562*MESCLUN_HOURS*WEEKS*(1+MESCLUN_DIM)^K8562</x:f>
        <x:v>5371.052916850497</x:v>
      </x:c>
      <x:c r="N8562" s="267" t="n">
        <x:f>MAX(M8562-FARMER_HOURS,0)/TEMP_HOURS_PER_WORKER</x:f>
        <x:v>3.229897858923956</x:v>
      </x:c>
      <x:c r="O8562" s="268" t="n">
        <x:f>I8562*TOMATO_PRICE+J8562*CARROT_PRICE+K8562*MESCLUN_PRICE</x:f>
        <x:v>175894</x:v>
      </x:c>
      <x:c r="P8562" s="268" t="n">
        <x:f>I8562*TOMATO_FERTILIZER+J8562*CARROT_FERTILIZER+K8562*MESCLUN_FERTILIZER</x:f>
        <x:v>31240</x:v>
      </x:c>
      <x:c r="Q8562" s="268" t="n">
        <x:f>MIN(M8562,FARMER_HOURS)*FARMER_RATE+MAX(M8562-FARMER_HOURS,0)*TEMP_RATE</x:f>
        <x:v>105747.44647309891</x:v>
      </x:c>
      <x:c r="R8562" s="268" t="n">
        <x:f>O8562-P8562-Q8562-FIXED_COST</x:f>
        <x:v>18906.553526901087</x:v>
      </x:c>
      <x:c r="S8562" s="139" t="str">
        <x:f>IF(AND(L8562&lt;=TOTAL_BED_CAP,N8562&lt;=TEMP_WORKER_CAP),"YES","NO")</x:f>
        <x:v>YES</x:v>
      </x:c>
      <x:c r="T8562" s="139" t="n">
        <x:f>IF(S8562="YES",R8562,-1E+99)</x:f>
        <x:v>18906.553526901087</x:v>
      </x:c>
    </x:row>
    <x:row r="8563">
      <x:c r="A8563" s="139"/>
      <x:c r="B8563" s="139"/>
      <x:c r="C8563" s="139"/>
      <x:c r="D8563" s="139"/>
      <x:c r="E8563" s="139"/>
      <x:c r="F8563" s="139"/>
      <x:c r="G8563" s="139"/>
      <x:c r="H8563" s="139"/>
      <x:c r="I8563" s="266" t="n">
        <x:f>INT((ROW()-ROW($I$46))/((CARROT_CAP+1)*(MESCLUN_CAP+1)))</x:f>
        <x:v>13</x:v>
      </x:c>
      <x:c r="J8563" s="266" t="n">
        <x:f>MOD(INT((ROW()-ROW($I$46))/(MESCLUN_CAP+1)),CARROT_CAP+1)</x:f>
        <x:v>1</x:v>
      </x:c>
      <x:c r="K8563" s="266" t="n">
        <x:f>MOD(ROW()-ROW($I$46),MESCLUN_CAP+1)</x:f>
        <x:v>23</x:v>
      </x:c>
      <x:c r="L8563" s="266" t="n">
        <x:f>SUM(I8563:K8563)</x:f>
        <x:v>37</x:v>
      </x:c>
      <x:c r="M8563" s="267" t="n">
        <x:f>I8563*TOMATO_HOURS*WEEKS*(1+TOMATO_DIM)^I8563+J8563*CARROT_HOURS*WEEKS*(1+CARROT_DIM)^J8563+K8563*MESCLUN_HOURS*WEEKS*(1+MESCLUN_DIM)^K8563</x:f>
        <x:v>5447.199505707934</x:v>
      </x:c>
      <x:c r="N8563" s="267" t="n">
        <x:f>MAX(M8563-FARMER_HOURS,0)/TEMP_HOURS_PER_WORKER</x:f>
        <x:v>3.2827774345193985</x:v>
      </x:c>
      <x:c r="O8563" s="268" t="n">
        <x:f>I8563*TOMATO_PRICE+J8563*CARROT_PRICE+K8563*MESCLUN_PRICE</x:f>
        <x:v>178594</x:v>
      </x:c>
      <x:c r="P8563" s="268" t="n">
        <x:f>I8563*TOMATO_FERTILIZER+J8563*CARROT_FERTILIZER+K8563*MESCLUN_FERTILIZER</x:f>
        <x:v>32120</x:v>
      </x:c>
      <x:c r="Q8563" s="268" t="n">
        <x:f>MIN(M8563,FARMER_HOURS)*FARMER_RATE+MAX(M8563-FARMER_HOURS,0)*TEMP_RATE</x:f>
        <x:v>107069.43586298496</x:v>
      </x:c>
      <x:c r="R8563" s="268" t="n">
        <x:f>O8563-P8563-Q8563-FIXED_COST</x:f>
        <x:v>19404.56413701504</x:v>
      </x:c>
      <x:c r="S8563" s="139" t="str">
        <x:f>IF(AND(L8563&lt;=TOTAL_BED_CAP,N8563&lt;=TEMP_WORKER_CAP),"YES","NO")</x:f>
        <x:v>YES</x:v>
      </x:c>
      <x:c r="T8563" s="139" t="n">
        <x:f>IF(S8563="YES",R8563,-1E+99)</x:f>
        <x:v>19404.56413701504</x:v>
      </x:c>
    </x:row>
    <x:row r="8564">
      <x:c r="A8564" s="139"/>
      <x:c r="B8564" s="139"/>
      <x:c r="C8564" s="139"/>
      <x:c r="D8564" s="139"/>
      <x:c r="E8564" s="139"/>
      <x:c r="F8564" s="139"/>
      <x:c r="G8564" s="139"/>
      <x:c r="H8564" s="139"/>
      <x:c r="I8564" s="266" t="n">
        <x:f>INT((ROW()-ROW($I$46))/((CARROT_CAP+1)*(MESCLUN_CAP+1)))</x:f>
        <x:v>13</x:v>
      </x:c>
      <x:c r="J8564" s="266" t="n">
        <x:f>MOD(INT((ROW()-ROW($I$46))/(MESCLUN_CAP+1)),CARROT_CAP+1)</x:f>
        <x:v>1</x:v>
      </x:c>
      <x:c r="K8564" s="266" t="n">
        <x:f>MOD(ROW()-ROW($I$46),MESCLUN_CAP+1)</x:f>
        <x:v>24</x:v>
      </x:c>
      <x:c r="L8564" s="266" t="n">
        <x:f>SUM(I8564:K8564)</x:f>
        <x:v>38</x:v>
      </x:c>
      <x:c r="M8564" s="267" t="n">
        <x:f>I8564*TOMATO_HOURS*WEEKS*(1+TOMATO_DIM)^I8564+J8564*CARROT_HOURS*WEEKS*(1+CARROT_DIM)^J8564+K8564*MESCLUN_HOURS*WEEKS*(1+MESCLUN_DIM)^K8564</x:f>
        <x:v>5525.046455287429</x:v>
      </x:c>
      <x:c r="N8564" s="267" t="n">
        <x:f>MAX(M8564-FARMER_HOURS,0)/TEMP_HOURS_PER_WORKER</x:f>
        <x:v>3.3368378161718257</x:v>
      </x:c>
      <x:c r="O8564" s="268" t="n">
        <x:f>I8564*TOMATO_PRICE+J8564*CARROT_PRICE+K8564*MESCLUN_PRICE</x:f>
        <x:v>181294</x:v>
      </x:c>
      <x:c r="P8564" s="268" t="n">
        <x:f>I8564*TOMATO_FERTILIZER+J8564*CARROT_FERTILIZER+K8564*MESCLUN_FERTILIZER</x:f>
        <x:v>33000</x:v>
      </x:c>
      <x:c r="Q8564" s="268" t="n">
        <x:f>MIN(M8564,FARMER_HOURS)*FARMER_RATE+MAX(M8564-FARMER_HOURS,0)*TEMP_RATE</x:f>
        <x:v>108420.94540429565</x:v>
      </x:c>
      <x:c r="R8564" s="268" t="n">
        <x:f>O8564-P8564-Q8564-FIXED_COST</x:f>
        <x:v>19873.05459570435</x:v>
      </x:c>
      <x:c r="S8564" s="139" t="str">
        <x:f>IF(AND(L8564&lt;=TOTAL_BED_CAP,N8564&lt;=TEMP_WORKER_CAP),"YES","NO")</x:f>
        <x:v>YES</x:v>
      </x:c>
      <x:c r="T8564" s="139" t="n">
        <x:f>IF(S8564="YES",R8564,-1E+99)</x:f>
        <x:v>19873.05459570435</x:v>
      </x:c>
    </x:row>
    <x:row r="8565">
      <x:c r="A8565" s="139"/>
      <x:c r="B8565" s="139"/>
      <x:c r="C8565" s="139"/>
      <x:c r="D8565" s="139"/>
      <x:c r="E8565" s="139"/>
      <x:c r="F8565" s="139"/>
      <x:c r="G8565" s="139"/>
      <x:c r="H8565" s="139"/>
      <x:c r="I8565" s="266" t="n">
        <x:f>INT((ROW()-ROW($I$46))/((CARROT_CAP+1)*(MESCLUN_CAP+1)))</x:f>
        <x:v>13</x:v>
      </x:c>
      <x:c r="J8565" s="266" t="n">
        <x:f>MOD(INT((ROW()-ROW($I$46))/(MESCLUN_CAP+1)),CARROT_CAP+1)</x:f>
        <x:v>1</x:v>
      </x:c>
      <x:c r="K8565" s="266" t="n">
        <x:f>MOD(ROW()-ROW($I$46),MESCLUN_CAP+1)</x:f>
        <x:v>25</x:v>
      </x:c>
      <x:c r="L8565" s="266" t="n">
        <x:f>SUM(I8565:K8565)</x:f>
        <x:v>39</x:v>
      </x:c>
      <x:c r="M8565" s="267" t="n">
        <x:f>I8565*TOMATO_HOURS*WEEKS*(1+TOMATO_DIM)^I8565+J8565*CARROT_HOURS*WEEKS*(1+CARROT_DIM)^J8565+K8565*MESCLUN_HOURS*WEEKS*(1+MESCLUN_DIM)^K8565</x:f>
        <x:v>5604.624376702527</x:v>
      </x:c>
      <x:c r="N8565" s="267" t="n">
        <x:f>MAX(M8565-FARMER_HOURS,0)/TEMP_HOURS_PER_WORKER</x:f>
        <x:v>3.3921002615989773</x:v>
      </x:c>
      <x:c r="O8565" s="268" t="n">
        <x:f>I8565*TOMATO_PRICE+J8565*CARROT_PRICE+K8565*MESCLUN_PRICE</x:f>
        <x:v>183994</x:v>
      </x:c>
      <x:c r="P8565" s="268" t="n">
        <x:f>I8565*TOMATO_FERTILIZER+J8565*CARROT_FERTILIZER+K8565*MESCLUN_FERTILIZER</x:f>
        <x:v>33880</x:v>
      </x:c>
      <x:c r="Q8565" s="268" t="n">
        <x:f>MIN(M8565,FARMER_HOURS)*FARMER_RATE+MAX(M8565-FARMER_HOURS,0)*TEMP_RATE</x:f>
        <x:v>109802.50653997443</x:v>
      </x:c>
      <x:c r="R8565" s="268" t="n">
        <x:f>O8565-P8565-Q8565-FIXED_COST</x:f>
        <x:v>20311.493460025566</x:v>
      </x:c>
      <x:c r="S8565" s="139" t="str">
        <x:f>IF(AND(L8565&lt;=TOTAL_BED_CAP,N8565&lt;=TEMP_WORKER_CAP),"YES","NO")</x:f>
        <x:v>YES</x:v>
      </x:c>
      <x:c r="T8565" s="139" t="n">
        <x:f>IF(S8565="YES",R8565,-1E+99)</x:f>
        <x:v>20311.493460025566</x:v>
      </x:c>
    </x:row>
    <x:row r="8566">
      <x:c r="A8566" s="139"/>
      <x:c r="B8566" s="139"/>
      <x:c r="C8566" s="139"/>
      <x:c r="D8566" s="139"/>
      <x:c r="E8566" s="139"/>
      <x:c r="F8566" s="139"/>
      <x:c r="G8566" s="139"/>
      <x:c r="H8566" s="139"/>
      <x:c r="I8566" s="266" t="n">
        <x:f>INT((ROW()-ROW($I$46))/((CARROT_CAP+1)*(MESCLUN_CAP+1)))</x:f>
        <x:v>13</x:v>
      </x:c>
      <x:c r="J8566" s="266" t="n">
        <x:f>MOD(INT((ROW()-ROW($I$46))/(MESCLUN_CAP+1)),CARROT_CAP+1)</x:f>
        <x:v>1</x:v>
      </x:c>
      <x:c r="K8566" s="266" t="n">
        <x:f>MOD(ROW()-ROW($I$46),MESCLUN_CAP+1)</x:f>
        <x:v>26</x:v>
      </x:c>
      <x:c r="L8566" s="266" t="n">
        <x:f>SUM(I8566:K8566)</x:f>
        <x:v>40</x:v>
      </x:c>
      <x:c r="M8566" s="267" t="n">
        <x:f>I8566*TOMATO_HOURS*WEEKS*(1+TOMATO_DIM)^I8566+J8566*CARROT_HOURS*WEEKS*(1+CARROT_DIM)^J8566+K8566*MESCLUN_HOURS*WEEKS*(1+MESCLUN_DIM)^K8566</x:f>
        <x:v>5685.964380663244</x:v>
      </x:c>
      <x:c r="N8566" s="267" t="n">
        <x:f>MAX(M8566-FARMER_HOURS,0)/TEMP_HOURS_PER_WORKER</x:f>
        <x:v>3.448586375460586</x:v>
      </x:c>
      <x:c r="O8566" s="268" t="n">
        <x:f>I8566*TOMATO_PRICE+J8566*CARROT_PRICE+K8566*MESCLUN_PRICE</x:f>
        <x:v>186694</x:v>
      </x:c>
      <x:c r="P8566" s="268" t="n">
        <x:f>I8566*TOMATO_FERTILIZER+J8566*CARROT_FERTILIZER+K8566*MESCLUN_FERTILIZER</x:f>
        <x:v>34760</x:v>
      </x:c>
      <x:c r="Q8566" s="268" t="n">
        <x:f>MIN(M8566,FARMER_HOURS)*FARMER_RATE+MAX(M8566-FARMER_HOURS,0)*TEMP_RATE</x:f>
        <x:v>111214.65938651464</x:v>
      </x:c>
      <x:c r="R8566" s="268" t="n">
        <x:f>O8566-P8566-Q8566-FIXED_COST</x:f>
        <x:v>20719.340613485358</x:v>
      </x:c>
      <x:c r="S8566" s="139" t="str">
        <x:f>IF(AND(L8566&lt;=TOTAL_BED_CAP,N8566&lt;=TEMP_WORKER_CAP),"YES","NO")</x:f>
        <x:v>YES</x:v>
      </x:c>
      <x:c r="T8566" s="139" t="n">
        <x:f>IF(S8566="YES",R8566,-1E+99)</x:f>
        <x:v>20719.340613485358</x:v>
      </x:c>
    </x:row>
    <x:row r="8567">
      <x:c r="A8567" s="139"/>
      <x:c r="B8567" s="139"/>
      <x:c r="C8567" s="139"/>
      <x:c r="D8567" s="139"/>
      <x:c r="E8567" s="139"/>
      <x:c r="F8567" s="139"/>
      <x:c r="G8567" s="139"/>
      <x:c r="H8567" s="139"/>
      <x:c r="I8567" s="266" t="n">
        <x:f>INT((ROW()-ROW($I$46))/((CARROT_CAP+1)*(MESCLUN_CAP+1)))</x:f>
        <x:v>13</x:v>
      </x:c>
      <x:c r="J8567" s="266" t="n">
        <x:f>MOD(INT((ROW()-ROW($I$46))/(MESCLUN_CAP+1)),CARROT_CAP+1)</x:f>
        <x:v>1</x:v>
      </x:c>
      <x:c r="K8567" s="266" t="n">
        <x:f>MOD(ROW()-ROW($I$46),MESCLUN_CAP+1)</x:f>
        <x:v>27</x:v>
      </x:c>
      <x:c r="L8567" s="266" t="n">
        <x:f>SUM(I8567:K8567)</x:f>
        <x:v>41</x:v>
      </x:c>
      <x:c r="M8567" s="267" t="n">
        <x:f>I8567*TOMATO_HOURS*WEEKS*(1+TOMATO_DIM)^I8567+J8567*CARROT_HOURS*WEEKS*(1+CARROT_DIM)^J8567+K8567*MESCLUN_HOURS*WEEKS*(1+MESCLUN_DIM)^K8567</x:f>
        <x:v>5769.098085183001</x:v>
      </x:c>
      <x:c r="N8567" s="267" t="n">
        <x:f>MAX(M8567-FARMER_HOURS,0)/TEMP_HOURS_PER_WORKER</x:f>
        <x:v>3.5063181147104174</x:v>
      </x:c>
      <x:c r="O8567" s="268" t="n">
        <x:f>I8567*TOMATO_PRICE+J8567*CARROT_PRICE+K8567*MESCLUN_PRICE</x:f>
        <x:v>189394</x:v>
      </x:c>
      <x:c r="P8567" s="268" t="n">
        <x:f>I8567*TOMATO_FERTILIZER+J8567*CARROT_FERTILIZER+K8567*MESCLUN_FERTILIZER</x:f>
        <x:v>35640</x:v>
      </x:c>
      <x:c r="Q8567" s="268" t="n">
        <x:f>MIN(M8567,FARMER_HOURS)*FARMER_RATE+MAX(M8567-FARMER_HOURS,0)*TEMP_RATE</x:f>
        <x:v>112657.95286776042</x:v>
      </x:c>
      <x:c r="R8567" s="268" t="n">
        <x:f>O8567-P8567-Q8567-FIXED_COST</x:f>
        <x:v>21096.047132239575</x:v>
      </x:c>
      <x:c r="S8567" s="139" t="str">
        <x:f>IF(AND(L8567&lt;=TOTAL_BED_CAP,N8567&lt;=TEMP_WORKER_CAP),"YES","NO")</x:f>
        <x:v>YES</x:v>
      </x:c>
      <x:c r="T8567" s="139" t="n">
        <x:f>IF(S8567="YES",R8567,-1E+99)</x:f>
        <x:v>21096.047132239575</x:v>
      </x:c>
    </x:row>
    <x:row r="8568">
      <x:c r="A8568" s="139"/>
      <x:c r="B8568" s="139"/>
      <x:c r="C8568" s="139"/>
      <x:c r="D8568" s="139"/>
      <x:c r="E8568" s="139"/>
      <x:c r="F8568" s="139"/>
      <x:c r="G8568" s="139"/>
      <x:c r="H8568" s="139"/>
      <x:c r="I8568" s="266" t="n">
        <x:f>INT((ROW()-ROW($I$46))/((CARROT_CAP+1)*(MESCLUN_CAP+1)))</x:f>
        <x:v>13</x:v>
      </x:c>
      <x:c r="J8568" s="266" t="n">
        <x:f>MOD(INT((ROW()-ROW($I$46))/(MESCLUN_CAP+1)),CARROT_CAP+1)</x:f>
        <x:v>1</x:v>
      </x:c>
      <x:c r="K8568" s="266" t="n">
        <x:f>MOD(ROW()-ROW($I$46),MESCLUN_CAP+1)</x:f>
        <x:v>28</x:v>
      </x:c>
      <x:c r="L8568" s="266" t="n">
        <x:f>SUM(I8568:K8568)</x:f>
        <x:v>42</x:v>
      </x:c>
      <x:c r="M8568" s="267" t="n">
        <x:f>I8568*TOMATO_HOURS*WEEKS*(1+TOMATO_DIM)^I8568+J8568*CARROT_HOURS*WEEKS*(1+CARROT_DIM)^J8568+K8568*MESCLUN_HOURS*WEEKS*(1+MESCLUN_DIM)^K8568</x:f>
        <x:v>5854.057623400155</x:v>
      </x:c>
      <x:c r="N8568" s="267" t="n">
        <x:f>MAX(M8568-FARMER_HOURS,0)/TEMP_HOURS_PER_WORKER</x:f>
        <x:v>3.565317794027885</x:v>
      </x:c>
      <x:c r="O8568" s="268" t="n">
        <x:f>I8568*TOMATO_PRICE+J8568*CARROT_PRICE+K8568*MESCLUN_PRICE</x:f>
        <x:v>192094</x:v>
      </x:c>
      <x:c r="P8568" s="268" t="n">
        <x:f>I8568*TOMATO_FERTILIZER+J8568*CARROT_FERTILIZER+K8568*MESCLUN_FERTILIZER</x:f>
        <x:v>36520</x:v>
      </x:c>
      <x:c r="Q8568" s="268" t="n">
        <x:f>MIN(M8568,FARMER_HOURS)*FARMER_RATE+MAX(M8568-FARMER_HOURS,0)*TEMP_RATE</x:f>
        <x:v>114132.94485069712</x:v>
      </x:c>
      <x:c r="R8568" s="268" t="n">
        <x:f>O8568-P8568-Q8568-FIXED_COST</x:f>
        <x:v>21441.055149302876</x:v>
      </x:c>
      <x:c r="S8568" s="139" t="str">
        <x:f>IF(AND(L8568&lt;=TOTAL_BED_CAP,N8568&lt;=TEMP_WORKER_CAP),"YES","NO")</x:f>
        <x:v>YES</x:v>
      </x:c>
      <x:c r="T8568" s="139" t="n">
        <x:f>IF(S8568="YES",R8568,-1E+99)</x:f>
        <x:v>21441.055149302876</x:v>
      </x:c>
    </x:row>
    <x:row r="8569">
      <x:c r="A8569" s="139"/>
      <x:c r="B8569" s="139"/>
      <x:c r="C8569" s="139"/>
      <x:c r="D8569" s="139"/>
      <x:c r="E8569" s="139"/>
      <x:c r="F8569" s="139"/>
      <x:c r="G8569" s="139"/>
      <x:c r="H8569" s="139"/>
      <x:c r="I8569" s="266" t="n">
        <x:f>INT((ROW()-ROW($I$46))/((CARROT_CAP+1)*(MESCLUN_CAP+1)))</x:f>
        <x:v>13</x:v>
      </x:c>
      <x:c r="J8569" s="266" t="n">
        <x:f>MOD(INT((ROW()-ROW($I$46))/(MESCLUN_CAP+1)),CARROT_CAP+1)</x:f>
        <x:v>1</x:v>
      </x:c>
      <x:c r="K8569" s="266" t="n">
        <x:f>MOD(ROW()-ROW($I$46),MESCLUN_CAP+1)</x:f>
        <x:v>29</x:v>
      </x:c>
      <x:c r="L8569" s="266" t="n">
        <x:f>SUM(I8569:K8569)</x:f>
        <x:v>43</x:v>
      </x:c>
      <x:c r="M8569" s="267" t="n">
        <x:f>I8569*TOMATO_HOURS*WEEKS*(1+TOMATO_DIM)^I8569+J8569*CARROT_HOURS*WEEKS*(1+CARROT_DIM)^J8569+K8569*MESCLUN_HOURS*WEEKS*(1+MESCLUN_DIM)^K8569</x:f>
        <x:v>5940.8756515158075</x:v>
      </x:c>
      <x:c r="N8569" s="267" t="n">
        <x:f>MAX(M8569-FARMER_HOURS,0)/TEMP_HOURS_PER_WORKER</x:f>
        <x:v>3.625608091330422</x:v>
      </x:c>
      <x:c r="O8569" s="268" t="n">
        <x:f>I8569*TOMATO_PRICE+J8569*CARROT_PRICE+K8569*MESCLUN_PRICE</x:f>
        <x:v>194794</x:v>
      </x:c>
      <x:c r="P8569" s="268" t="n">
        <x:f>I8569*TOMATO_FERTILIZER+J8569*CARROT_FERTILIZER+K8569*MESCLUN_FERTILIZER</x:f>
        <x:v>37400</x:v>
      </x:c>
      <x:c r="Q8569" s="268" t="n">
        <x:f>MIN(M8569,FARMER_HOURS)*FARMER_RATE+MAX(M8569-FARMER_HOURS,0)*TEMP_RATE</x:f>
        <x:v>115640.20228326054</x:v>
      </x:c>
      <x:c r="R8569" s="268" t="n">
        <x:f>O8569-P8569-Q8569-FIXED_COST</x:f>
        <x:v>21753.797716739457</x:v>
      </x:c>
      <x:c r="S8569" s="139" t="str">
        <x:f>IF(AND(L8569&lt;=TOTAL_BED_CAP,N8569&lt;=TEMP_WORKER_CAP),"YES","NO")</x:f>
        <x:v>YES</x:v>
      </x:c>
      <x:c r="T8569" s="139" t="n">
        <x:f>IF(S8569="YES",R8569,-1E+99)</x:f>
        <x:v>21753.797716739457</x:v>
      </x:c>
    </x:row>
    <x:row r="8570">
      <x:c r="A8570" s="139"/>
      <x:c r="B8570" s="139"/>
      <x:c r="C8570" s="139"/>
      <x:c r="D8570" s="139"/>
      <x:c r="E8570" s="139"/>
      <x:c r="F8570" s="139"/>
      <x:c r="G8570" s="139"/>
      <x:c r="H8570" s="139"/>
      <x:c r="I8570" s="266" t="n">
        <x:f>INT((ROW()-ROW($I$46))/((CARROT_CAP+1)*(MESCLUN_CAP+1)))</x:f>
        <x:v>13</x:v>
      </x:c>
      <x:c r="J8570" s="266" t="n">
        <x:f>MOD(INT((ROW()-ROW($I$46))/(MESCLUN_CAP+1)),CARROT_CAP+1)</x:f>
        <x:v>1</x:v>
      </x:c>
      <x:c r="K8570" s="266" t="n">
        <x:f>MOD(ROW()-ROW($I$46),MESCLUN_CAP+1)</x:f>
        <x:v>30</x:v>
      </x:c>
      <x:c r="L8570" s="266" t="n">
        <x:f>SUM(I8570:K8570)</x:f>
        <x:v>44</x:v>
      </x:c>
      <x:c r="M8570" s="267" t="n">
        <x:f>I8570*TOMATO_HOURS*WEEKS*(1+TOMATO_DIM)^I8570+J8570*CARROT_HOURS*WEEKS*(1+CARROT_DIM)^J8570+K8570*MESCLUN_HOURS*WEEKS*(1+MESCLUN_DIM)^K8570</x:f>
        <x:v>6029.585356849578</x:v>
      </x:c>
      <x:c r="N8570" s="267" t="n">
        <x:f>MAX(M8570-FARMER_HOURS,0)/TEMP_HOURS_PER_WORKER</x:f>
        <x:v>3.6872120533677624</x:v>
      </x:c>
      <x:c r="O8570" s="268" t="n">
        <x:f>I8570*TOMATO_PRICE+J8570*CARROT_PRICE+K8570*MESCLUN_PRICE</x:f>
        <x:v>197494</x:v>
      </x:c>
      <x:c r="P8570" s="268" t="n">
        <x:f>I8570*TOMATO_FERTILIZER+J8570*CARROT_FERTILIZER+K8570*MESCLUN_FERTILIZER</x:f>
        <x:v>38280</x:v>
      </x:c>
      <x:c r="Q8570" s="268" t="n">
        <x:f>MIN(M8570,FARMER_HOURS)*FARMER_RATE+MAX(M8570-FARMER_HOURS,0)*TEMP_RATE</x:f>
        <x:v>117180.30133419405</x:v>
      </x:c>
      <x:c r="R8570" s="268" t="n">
        <x:f>O8570-P8570-Q8570-FIXED_COST</x:f>
        <x:v>22033.698665805947</x:v>
      </x:c>
      <x:c r="S8570" s="139" t="str">
        <x:f>IF(AND(L8570&lt;=TOTAL_BED_CAP,N8570&lt;=TEMP_WORKER_CAP),"YES","NO")</x:f>
        <x:v>YES</x:v>
      </x:c>
      <x:c r="T8570" s="139" t="n">
        <x:f>IF(S8570="YES",R8570,-1E+99)</x:f>
        <x:v>22033.698665805947</x:v>
      </x:c>
    </x:row>
    <x:row r="8571">
      <x:c r="A8571" s="139"/>
      <x:c r="B8571" s="139"/>
      <x:c r="C8571" s="139"/>
      <x:c r="D8571" s="139"/>
      <x:c r="E8571" s="139"/>
      <x:c r="F8571" s="139"/>
      <x:c r="G8571" s="139"/>
      <x:c r="H8571" s="139"/>
      <x:c r="I8571" s="266" t="n">
        <x:f>INT((ROW()-ROW($I$46))/((CARROT_CAP+1)*(MESCLUN_CAP+1)))</x:f>
        <x:v>13</x:v>
      </x:c>
      <x:c r="J8571" s="266" t="n">
        <x:f>MOD(INT((ROW()-ROW($I$46))/(MESCLUN_CAP+1)),CARROT_CAP+1)</x:f>
        <x:v>2</x:v>
      </x:c>
      <x:c r="K8571" s="266" t="n">
        <x:f>MOD(ROW()-ROW($I$46),MESCLUN_CAP+1)</x:f>
        <x:v>0</x:v>
      </x:c>
      <x:c r="L8571" s="266" t="n">
        <x:f>SUM(I8571:K8571)</x:f>
        <x:v>15</x:v>
      </x:c>
      <x:c r="M8571" s="267" t="n">
        <x:f>I8571*TOMATO_HOURS*WEEKS*(1+TOMATO_DIM)^I8571+J8571*CARROT_HOURS*WEEKS*(1+CARROT_DIM)^J8571+K8571*MESCLUN_HOURS*WEEKS*(1+MESCLUN_DIM)^K8571</x:f>
        <x:v>4102.194820839932</x:v>
      </x:c>
      <x:c r="N8571" s="267" t="n">
        <x:f>MAX(M8571-FARMER_HOURS,0)/TEMP_HOURS_PER_WORKER</x:f>
        <x:v>2.348746403361064</x:v>
      </x:c>
      <x:c r="O8571" s="268" t="n">
        <x:f>I8571*TOMATO_PRICE+J8571*CARROT_PRICE+K8571*MESCLUN_PRICE</x:f>
        <x:v>118588</x:v>
      </x:c>
      <x:c r="P8571" s="268" t="n">
        <x:f>I8571*TOMATO_FERTILIZER+J8571*CARROT_FERTILIZER+K8571*MESCLUN_FERTILIZER</x:f>
        <x:v>12320</x:v>
      </x:c>
      <x:c r="Q8571" s="268" t="n">
        <x:f>MIN(M8571,FARMER_HOURS)*FARMER_RATE+MAX(M8571-FARMER_HOURS,0)*TEMP_RATE</x:f>
        <x:v>83718.66008402659</x:v>
      </x:c>
      <x:c r="R8571" s="268" t="n">
        <x:f>O8571-P8571-Q8571-FIXED_COST</x:f>
        <x:v>2549.339915973411</x:v>
      </x:c>
      <x:c r="S8571" s="139" t="str">
        <x:f>IF(AND(L8571&lt;=TOTAL_BED_CAP,N8571&lt;=TEMP_WORKER_CAP),"YES","NO")</x:f>
        <x:v>YES</x:v>
      </x:c>
      <x:c r="T8571" s="139" t="n">
        <x:f>IF(S8571="YES",R8571,-1E+99)</x:f>
        <x:v>2549.339915973411</x:v>
      </x:c>
    </x:row>
    <x:row r="8572">
      <x:c r="A8572" s="139"/>
      <x:c r="B8572" s="139"/>
      <x:c r="C8572" s="139"/>
      <x:c r="D8572" s="139"/>
      <x:c r="E8572" s="139"/>
      <x:c r="F8572" s="139"/>
      <x:c r="G8572" s="139"/>
      <x:c r="H8572" s="139"/>
      <x:c r="I8572" s="266" t="n">
        <x:f>INT((ROW()-ROW($I$46))/((CARROT_CAP+1)*(MESCLUN_CAP+1)))</x:f>
        <x:v>13</x:v>
      </x:c>
      <x:c r="J8572" s="266" t="n">
        <x:f>MOD(INT((ROW()-ROW($I$46))/(MESCLUN_CAP+1)),CARROT_CAP+1)</x:f>
        <x:v>2</x:v>
      </x:c>
      <x:c r="K8572" s="266" t="n">
        <x:f>MOD(ROW()-ROW($I$46),MESCLUN_CAP+1)</x:f>
        <x:v>1</x:v>
      </x:c>
      <x:c r="L8572" s="266" t="n">
        <x:f>SUM(I8572:K8572)</x:f>
        <x:v>16</x:v>
      </x:c>
      <x:c r="M8572" s="267" t="n">
        <x:f>I8572*TOMATO_HOURS*WEEKS*(1+TOMATO_DIM)^I8572+J8572*CARROT_HOURS*WEEKS*(1+CARROT_DIM)^J8572+K8572*MESCLUN_HOURS*WEEKS*(1+MESCLUN_DIM)^K8572</x:f>
        <x:v>4147.757320839932</x:v>
      </x:c>
      <x:c r="N8572" s="267" t="n">
        <x:f>MAX(M8572-FARMER_HOURS,0)/TEMP_HOURS_PER_WORKER</x:f>
        <x:v>2.3803870283610635</x:v>
      </x:c>
      <x:c r="O8572" s="268" t="n">
        <x:f>I8572*TOMATO_PRICE+J8572*CARROT_PRICE+K8572*MESCLUN_PRICE</x:f>
        <x:v>121288</x:v>
      </x:c>
      <x:c r="P8572" s="268" t="n">
        <x:f>I8572*TOMATO_FERTILIZER+J8572*CARROT_FERTILIZER+K8572*MESCLUN_FERTILIZER</x:f>
        <x:v>13200</x:v>
      </x:c>
      <x:c r="Q8572" s="268" t="n">
        <x:f>MIN(M8572,FARMER_HOURS)*FARMER_RATE+MAX(M8572-FARMER_HOURS,0)*TEMP_RATE</x:f>
        <x:v>84509.67570902659</x:v>
      </x:c>
      <x:c r="R8572" s="268" t="n">
        <x:f>O8572-P8572-Q8572-FIXED_COST</x:f>
        <x:v>3578.324290973411</x:v>
      </x:c>
      <x:c r="S8572" s="139" t="str">
        <x:f>IF(AND(L8572&lt;=TOTAL_BED_CAP,N8572&lt;=TEMP_WORKER_CAP),"YES","NO")</x:f>
        <x:v>YES</x:v>
      </x:c>
      <x:c r="T8572" s="139" t="n">
        <x:f>IF(S8572="YES",R8572,-1E+99)</x:f>
        <x:v>3578.324290973411</x:v>
      </x:c>
    </x:row>
    <x:row r="8573">
      <x:c r="A8573" s="139"/>
      <x:c r="B8573" s="139"/>
      <x:c r="C8573" s="139"/>
      <x:c r="D8573" s="139"/>
      <x:c r="E8573" s="139"/>
      <x:c r="F8573" s="139"/>
      <x:c r="G8573" s="139"/>
      <x:c r="H8573" s="139"/>
      <x:c r="I8573" s="266" t="n">
        <x:f>INT((ROW()-ROW($I$46))/((CARROT_CAP+1)*(MESCLUN_CAP+1)))</x:f>
        <x:v>13</x:v>
      </x:c>
      <x:c r="J8573" s="266" t="n">
        <x:f>MOD(INT((ROW()-ROW($I$46))/(MESCLUN_CAP+1)),CARROT_CAP+1)</x:f>
        <x:v>2</x:v>
      </x:c>
      <x:c r="K8573" s="266" t="n">
        <x:f>MOD(ROW()-ROW($I$46),MESCLUN_CAP+1)</x:f>
        <x:v>2</x:v>
      </x:c>
      <x:c r="L8573" s="266" t="n">
        <x:f>SUM(I8573:K8573)</x:f>
        <x:v>17</x:v>
      </x:c>
      <x:c r="M8573" s="267" t="n">
        <x:f>I8573*TOMATO_HOURS*WEEKS*(1+TOMATO_DIM)^I8573+J8573*CARROT_HOURS*WEEKS*(1+CARROT_DIM)^J8573+K8573*MESCLUN_HOURS*WEEKS*(1+MESCLUN_DIM)^K8573</x:f>
        <x:v>4194.458883339932</x:v>
      </x:c>
      <x:c r="N8573" s="267" t="n">
        <x:f>MAX(M8573-FARMER_HOURS,0)/TEMP_HOURS_PER_WORKER</x:f>
        <x:v>2.412818668986064</x:v>
      </x:c>
      <x:c r="O8573" s="268" t="n">
        <x:f>I8573*TOMATO_PRICE+J8573*CARROT_PRICE+K8573*MESCLUN_PRICE</x:f>
        <x:v>123988</x:v>
      </x:c>
      <x:c r="P8573" s="268" t="n">
        <x:f>I8573*TOMATO_FERTILIZER+J8573*CARROT_FERTILIZER+K8573*MESCLUN_FERTILIZER</x:f>
        <x:v>14080</x:v>
      </x:c>
      <x:c r="Q8573" s="268" t="n">
        <x:f>MIN(M8573,FARMER_HOURS)*FARMER_RATE+MAX(M8573-FARMER_HOURS,0)*TEMP_RATE</x:f>
        <x:v>85320.4667246516</x:v>
      </x:c>
      <x:c r="R8573" s="268" t="n">
        <x:f>O8573-P8573-Q8573-FIXED_COST</x:f>
        <x:v>4587.533275348396</x:v>
      </x:c>
      <x:c r="S8573" s="139" t="str">
        <x:f>IF(AND(L8573&lt;=TOTAL_BED_CAP,N8573&lt;=TEMP_WORKER_CAP),"YES","NO")</x:f>
        <x:v>YES</x:v>
      </x:c>
      <x:c r="T8573" s="139" t="n">
        <x:f>IF(S8573="YES",R8573,-1E+99)</x:f>
        <x:v>4587.533275348396</x:v>
      </x:c>
    </x:row>
    <x:row r="8574">
      <x:c r="A8574" s="139"/>
      <x:c r="B8574" s="139"/>
      <x:c r="C8574" s="139"/>
      <x:c r="D8574" s="139"/>
      <x:c r="E8574" s="139"/>
      <x:c r="F8574" s="139"/>
      <x:c r="G8574" s="139"/>
      <x:c r="H8574" s="139"/>
      <x:c r="I8574" s="266" t="n">
        <x:f>INT((ROW()-ROW($I$46))/((CARROT_CAP+1)*(MESCLUN_CAP+1)))</x:f>
        <x:v>13</x:v>
      </x:c>
      <x:c r="J8574" s="266" t="n">
        <x:f>MOD(INT((ROW()-ROW($I$46))/(MESCLUN_CAP+1)),CARROT_CAP+1)</x:f>
        <x:v>2</x:v>
      </x:c>
      <x:c r="K8574" s="266" t="n">
        <x:f>MOD(ROW()-ROW($I$46),MESCLUN_CAP+1)</x:f>
        <x:v>3</x:v>
      </x:c>
      <x:c r="L8574" s="266" t="n">
        <x:f>SUM(I8574:K8574)</x:f>
        <x:v>18</x:v>
      </x:c>
      <x:c r="M8574" s="267" t="n">
        <x:f>I8574*TOMATO_HOURS*WEEKS*(1+TOMATO_DIM)^I8574+J8574*CARROT_HOURS*WEEKS*(1+CARROT_DIM)^J8574+K8574*MESCLUN_HOURS*WEEKS*(1+MESCLUN_DIM)^K8574</x:f>
        <x:v>4242.320865761807</x:v>
      </x:c>
      <x:c r="N8574" s="267" t="n">
        <x:f>MAX(M8574-FARMER_HOURS,0)/TEMP_HOURS_PER_WORKER</x:f>
        <x:v>2.4460561567790324</x:v>
      </x:c>
      <x:c r="O8574" s="268" t="n">
        <x:f>I8574*TOMATO_PRICE+J8574*CARROT_PRICE+K8574*MESCLUN_PRICE</x:f>
        <x:v>126688</x:v>
      </x:c>
      <x:c r="P8574" s="268" t="n">
        <x:f>I8574*TOMATO_FERTILIZER+J8574*CARROT_FERTILIZER+K8574*MESCLUN_FERTILIZER</x:f>
        <x:v>14960</x:v>
      </x:c>
      <x:c r="Q8574" s="268" t="n">
        <x:f>MIN(M8574,FARMER_HOURS)*FARMER_RATE+MAX(M8574-FARMER_HOURS,0)*TEMP_RATE</x:f>
        <x:v>86151.40391947582</x:v>
      </x:c>
      <x:c r="R8574" s="268" t="n">
        <x:f>O8574-P8574-Q8574-FIXED_COST</x:f>
        <x:v>5576.5960805241775</x:v>
      </x:c>
      <x:c r="S8574" s="139" t="str">
        <x:f>IF(AND(L8574&lt;=TOTAL_BED_CAP,N8574&lt;=TEMP_WORKER_CAP),"YES","NO")</x:f>
        <x:v>YES</x:v>
      </x:c>
      <x:c r="T8574" s="139" t="n">
        <x:f>IF(S8574="YES",R8574,-1E+99)</x:f>
        <x:v>5576.5960805241775</x:v>
      </x:c>
    </x:row>
    <x:row r="8575">
      <x:c r="A8575" s="139"/>
      <x:c r="B8575" s="139"/>
      <x:c r="C8575" s="139"/>
      <x:c r="D8575" s="139"/>
      <x:c r="E8575" s="139"/>
      <x:c r="F8575" s="139"/>
      <x:c r="G8575" s="139"/>
      <x:c r="H8575" s="139"/>
      <x:c r="I8575" s="266" t="n">
        <x:f>INT((ROW()-ROW($I$46))/((CARROT_CAP+1)*(MESCLUN_CAP+1)))</x:f>
        <x:v>13</x:v>
      </x:c>
      <x:c r="J8575" s="266" t="n">
        <x:f>MOD(INT((ROW()-ROW($I$46))/(MESCLUN_CAP+1)),CARROT_CAP+1)</x:f>
        <x:v>2</x:v>
      </x:c>
      <x:c r="K8575" s="266" t="n">
        <x:f>MOD(ROW()-ROW($I$46),MESCLUN_CAP+1)</x:f>
        <x:v>4</x:v>
      </x:c>
      <x:c r="L8575" s="266" t="n">
        <x:f>SUM(I8575:K8575)</x:f>
        <x:v>19</x:v>
      </x:c>
      <x:c r="M8575" s="267" t="n">
        <x:f>I8575*TOMATO_HOURS*WEEKS*(1+TOMATO_DIM)^I8575+J8575*CARROT_HOURS*WEEKS*(1+CARROT_DIM)^J8575+K8575*MESCLUN_HOURS*WEEKS*(1+MESCLUN_DIM)^K8575</x:f>
        <x:v>4291.364981484463</x:v>
      </x:c>
      <x:c r="N8575" s="267" t="n">
        <x:f>MAX(M8575-FARMER_HOURS,0)/TEMP_HOURS_PER_WORKER</x:f>
        <x:v>2.4801145704753216</x:v>
      </x:c>
      <x:c r="O8575" s="268" t="n">
        <x:f>I8575*TOMATO_PRICE+J8575*CARROT_PRICE+K8575*MESCLUN_PRICE</x:f>
        <x:v>129388</x:v>
      </x:c>
      <x:c r="P8575" s="268" t="n">
        <x:f>I8575*TOMATO_FERTILIZER+J8575*CARROT_FERTILIZER+K8575*MESCLUN_FERTILIZER</x:f>
        <x:v>15840</x:v>
      </x:c>
      <x:c r="Q8575" s="268" t="n">
        <x:f>MIN(M8575,FARMER_HOURS)*FARMER_RATE+MAX(M8575-FARMER_HOURS,0)*TEMP_RATE</x:f>
        <x:v>87002.86426188303</x:v>
      </x:c>
      <x:c r="R8575" s="268" t="n">
        <x:f>O8575-P8575-Q8575-FIXED_COST</x:f>
        <x:v>6545.1357381169655</x:v>
      </x:c>
      <x:c r="S8575" s="139" t="str">
        <x:f>IF(AND(L8575&lt;=TOTAL_BED_CAP,N8575&lt;=TEMP_WORKER_CAP),"YES","NO")</x:f>
        <x:v>YES</x:v>
      </x:c>
      <x:c r="T8575" s="139" t="n">
        <x:f>IF(S8575="YES",R8575,-1E+99)</x:f>
        <x:v>6545.1357381169655</x:v>
      </x:c>
    </x:row>
    <x:row r="8576">
      <x:c r="A8576" s="139"/>
      <x:c r="B8576" s="139"/>
      <x:c r="C8576" s="139"/>
      <x:c r="D8576" s="139"/>
      <x:c r="E8576" s="139"/>
      <x:c r="F8576" s="139"/>
      <x:c r="G8576" s="139"/>
      <x:c r="H8576" s="139"/>
      <x:c r="I8576" s="266" t="n">
        <x:f>INT((ROW()-ROW($I$46))/((CARROT_CAP+1)*(MESCLUN_CAP+1)))</x:f>
        <x:v>13</x:v>
      </x:c>
      <x:c r="J8576" s="266" t="n">
        <x:f>MOD(INT((ROW()-ROW($I$46))/(MESCLUN_CAP+1)),CARROT_CAP+1)</x:f>
        <x:v>2</x:v>
      </x:c>
      <x:c r="K8576" s="266" t="n">
        <x:f>MOD(ROW()-ROW($I$46),MESCLUN_CAP+1)</x:f>
        <x:v>5</x:v>
      </x:c>
      <x:c r="L8576" s="266" t="n">
        <x:f>SUM(I8576:K8576)</x:f>
        <x:v>20</x:v>
      </x:c>
      <x:c r="M8576" s="267" t="n">
        <x:f>I8576*TOMATO_HOURS*WEEKS*(1+TOMATO_DIM)^I8576+J8576*CARROT_HOURS*WEEKS*(1+CARROT_DIM)^J8576+K8576*MESCLUN_HOURS*WEEKS*(1+MESCLUN_DIM)^K8576</x:f>
        <x:v>4341.613305405666</x:v>
      </x:c>
      <x:c r="N8576" s="267" t="n">
        <x:f>MAX(M8576-FARMER_HOURS,0)/TEMP_HOURS_PER_WORKER</x:f>
        <x:v>2.515009239865046</x:v>
      </x:c>
      <x:c r="O8576" s="268" t="n">
        <x:f>I8576*TOMATO_PRICE+J8576*CARROT_PRICE+K8576*MESCLUN_PRICE</x:f>
        <x:v>132088</x:v>
      </x:c>
      <x:c r="P8576" s="268" t="n">
        <x:f>I8576*TOMATO_FERTILIZER+J8576*CARROT_FERTILIZER+K8576*MESCLUN_FERTILIZER</x:f>
        <x:v>16720</x:v>
      </x:c>
      <x:c r="Q8576" s="268" t="n">
        <x:f>MIN(M8576,FARMER_HOURS)*FARMER_RATE+MAX(M8576-FARMER_HOURS,0)*TEMP_RATE</x:f>
        <x:v>87875.23099662615</x:v>
      </x:c>
      <x:c r="R8576" s="268" t="n">
        <x:f>O8576-P8576-Q8576-FIXED_COST</x:f>
        <x:v>7492.769003373847</x:v>
      </x:c>
      <x:c r="S8576" s="139" t="str">
        <x:f>IF(AND(L8576&lt;=TOTAL_BED_CAP,N8576&lt;=TEMP_WORKER_CAP),"YES","NO")</x:f>
        <x:v>YES</x:v>
      </x:c>
      <x:c r="T8576" s="139" t="n">
        <x:f>IF(S8576="YES",R8576,-1E+99)</x:f>
        <x:v>7492.769003373847</x:v>
      </x:c>
    </x:row>
    <x:row r="8577">
      <x:c r="A8577" s="139"/>
      <x:c r="B8577" s="139"/>
      <x:c r="C8577" s="139"/>
      <x:c r="D8577" s="139"/>
      <x:c r="E8577" s="139"/>
      <x:c r="F8577" s="139"/>
      <x:c r="G8577" s="139"/>
      <x:c r="H8577" s="139"/>
      <x:c r="I8577" s="266" t="n">
        <x:f>INT((ROW()-ROW($I$46))/((CARROT_CAP+1)*(MESCLUN_CAP+1)))</x:f>
        <x:v>13</x:v>
      </x:c>
      <x:c r="J8577" s="266" t="n">
        <x:f>MOD(INT((ROW()-ROW($I$46))/(MESCLUN_CAP+1)),CARROT_CAP+1)</x:f>
        <x:v>2</x:v>
      </x:c>
      <x:c r="K8577" s="266" t="n">
        <x:f>MOD(ROW()-ROW($I$46),MESCLUN_CAP+1)</x:f>
        <x:v>6</x:v>
      </x:c>
      <x:c r="L8577" s="266" t="n">
        <x:f>SUM(I8577:K8577)</x:f>
        <x:v>21</x:v>
      </x:c>
      <x:c r="M8577" s="267" t="n">
        <x:f>I8577*TOMATO_HOURS*WEEKS*(1+TOMATO_DIM)^I8577+J8577*CARROT_HOURS*WEEKS*(1+CARROT_DIM)^J8577+K8577*MESCLUN_HOURS*WEEKS*(1+MESCLUN_DIM)^K8577</x:f>
        <x:v>4393.088279587299</x:v>
      </x:c>
      <x:c r="N8577" s="267" t="n">
        <x:f>MAX(M8577-FARMER_HOURS,0)/TEMP_HOURS_PER_WORKER</x:f>
        <x:v>2.5507557497134026</x:v>
      </x:c>
      <x:c r="O8577" s="268" t="n">
        <x:f>I8577*TOMATO_PRICE+J8577*CARROT_PRICE+K8577*MESCLUN_PRICE</x:f>
        <x:v>134788</x:v>
      </x:c>
      <x:c r="P8577" s="268" t="n">
        <x:f>I8577*TOMATO_FERTILIZER+J8577*CARROT_FERTILIZER+K8577*MESCLUN_FERTILIZER</x:f>
        <x:v>17600</x:v>
      </x:c>
      <x:c r="Q8577" s="268" t="n">
        <x:f>MIN(M8577,FARMER_HOURS)*FARMER_RATE+MAX(M8577-FARMER_HOURS,0)*TEMP_RATE</x:f>
        <x:v>88768.89374283506</x:v>
      </x:c>
      <x:c r="R8577" s="268" t="n">
        <x:f>O8577-P8577-Q8577-FIXED_COST</x:f>
        <x:v>8419.106257164938</x:v>
      </x:c>
      <x:c r="S8577" s="139" t="str">
        <x:f>IF(AND(L8577&lt;=TOTAL_BED_CAP,N8577&lt;=TEMP_WORKER_CAP),"YES","NO")</x:f>
        <x:v>YES</x:v>
      </x:c>
      <x:c r="T8577" s="139" t="n">
        <x:f>IF(S8577="YES",R8577,-1E+99)</x:f>
        <x:v>8419.106257164938</x:v>
      </x:c>
    </x:row>
    <x:row r="8578">
      <x:c r="A8578" s="139"/>
      <x:c r="B8578" s="139"/>
      <x:c r="C8578" s="139"/>
      <x:c r="D8578" s="139"/>
      <x:c r="E8578" s="139"/>
      <x:c r="F8578" s="139"/>
      <x:c r="G8578" s="139"/>
      <x:c r="H8578" s="139"/>
      <x:c r="I8578" s="266" t="n">
        <x:f>INT((ROW()-ROW($I$46))/((CARROT_CAP+1)*(MESCLUN_CAP+1)))</x:f>
        <x:v>13</x:v>
      </x:c>
      <x:c r="J8578" s="266" t="n">
        <x:f>MOD(INT((ROW()-ROW($I$46))/(MESCLUN_CAP+1)),CARROT_CAP+1)</x:f>
        <x:v>2</x:v>
      </x:c>
      <x:c r="K8578" s="266" t="n">
        <x:f>MOD(ROW()-ROW($I$46),MESCLUN_CAP+1)</x:f>
        <x:v>7</x:v>
      </x:c>
      <x:c r="L8578" s="266" t="n">
        <x:f>SUM(I8578:K8578)</x:f>
        <x:v>22</x:v>
      </x:c>
      <x:c r="M8578" s="267" t="n">
        <x:f>I8578*TOMATO_HOURS*WEEKS*(1+TOMATO_DIM)^I8578+J8578*CARROT_HOURS*WEEKS*(1+CARROT_DIM)^J8578+K8578*MESCLUN_HOURS*WEEKS*(1+MESCLUN_DIM)^K8578</x:f>
        <x:v>4445.81271898526</x:v>
      </x:c>
      <x:c r="N8578" s="267" t="n">
        <x:f>MAX(M8578-FARMER_HOURS,0)/TEMP_HOURS_PER_WORKER</x:f>
        <x:v>2.587369943739764</x:v>
      </x:c>
      <x:c r="O8578" s="268" t="n">
        <x:f>I8578*TOMATO_PRICE+J8578*CARROT_PRICE+K8578*MESCLUN_PRICE</x:f>
        <x:v>137488</x:v>
      </x:c>
      <x:c r="P8578" s="268" t="n">
        <x:f>I8578*TOMATO_FERTILIZER+J8578*CARROT_FERTILIZER+K8578*MESCLUN_FERTILIZER</x:f>
        <x:v>18480</x:v>
      </x:c>
      <x:c r="Q8578" s="268" t="n">
        <x:f>MIN(M8578,FARMER_HOURS)*FARMER_RATE+MAX(M8578-FARMER_HOURS,0)*TEMP_RATE</x:f>
        <x:v>89684.24859349409</x:v>
      </x:c>
      <x:c r="R8578" s="268" t="n">
        <x:f>O8578-P8578-Q8578-FIXED_COST</x:f>
        <x:v>9323.751406505908</x:v>
      </x:c>
      <x:c r="S8578" s="139" t="str">
        <x:f>IF(AND(L8578&lt;=TOTAL_BED_CAP,N8578&lt;=TEMP_WORKER_CAP),"YES","NO")</x:f>
        <x:v>YES</x:v>
      </x:c>
      <x:c r="T8578" s="139" t="n">
        <x:f>IF(S8578="YES",R8578,-1E+99)</x:f>
        <x:v>9323.751406505908</x:v>
      </x:c>
    </x:row>
    <x:row r="8579">
      <x:c r="A8579" s="139"/>
      <x:c r="B8579" s="139"/>
      <x:c r="C8579" s="139"/>
      <x:c r="D8579" s="139"/>
      <x:c r="E8579" s="139"/>
      <x:c r="F8579" s="139"/>
      <x:c r="G8579" s="139"/>
      <x:c r="H8579" s="139"/>
      <x:c r="I8579" s="266" t="n">
        <x:f>INT((ROW()-ROW($I$46))/((CARROT_CAP+1)*(MESCLUN_CAP+1)))</x:f>
        <x:v>13</x:v>
      </x:c>
      <x:c r="J8579" s="266" t="n">
        <x:f>MOD(INT((ROW()-ROW($I$46))/(MESCLUN_CAP+1)),CARROT_CAP+1)</x:f>
        <x:v>2</x:v>
      </x:c>
      <x:c r="K8579" s="266" t="n">
        <x:f>MOD(ROW()-ROW($I$46),MESCLUN_CAP+1)</x:f>
        <x:v>8</x:v>
      </x:c>
      <x:c r="L8579" s="266" t="n">
        <x:f>SUM(I8579:K8579)</x:f>
        <x:v>23</x:v>
      </x:c>
      <x:c r="M8579" s="267" t="n">
        <x:f>I8579*TOMATO_HOURS*WEEKS*(1+TOMATO_DIM)^I8579+J8579*CARROT_HOURS*WEEKS*(1+CARROT_DIM)^J8579+K8579*MESCLUN_HOURS*WEEKS*(1+MESCLUN_DIM)^K8579</x:f>
        <x:v>4499.80981726524</x:v>
      </x:c>
      <x:c r="N8579" s="267" t="n">
        <x:f>MAX(M8579-FARMER_HOURS,0)/TEMP_HOURS_PER_WORKER</x:f>
        <x:v>2.6248679286564167</x:v>
      </x:c>
      <x:c r="O8579" s="268" t="n">
        <x:f>I8579*TOMATO_PRICE+J8579*CARROT_PRICE+K8579*MESCLUN_PRICE</x:f>
        <x:v>140188</x:v>
      </x:c>
      <x:c r="P8579" s="268" t="n">
        <x:f>I8579*TOMATO_FERTILIZER+J8579*CARROT_FERTILIZER+K8579*MESCLUN_FERTILIZER</x:f>
        <x:v>19360</x:v>
      </x:c>
      <x:c r="Q8579" s="268" t="n">
        <x:f>MIN(M8579,FARMER_HOURS)*FARMER_RATE+MAX(M8579-FARMER_HOURS,0)*TEMP_RATE</x:f>
        <x:v>90621.69821641041</x:v>
      </x:c>
      <x:c r="R8579" s="268" t="n">
        <x:f>O8579-P8579-Q8579-FIXED_COST</x:f>
        <x:v>10206.301783589588</x:v>
      </x:c>
      <x:c r="S8579" s="139" t="str">
        <x:f>IF(AND(L8579&lt;=TOTAL_BED_CAP,N8579&lt;=TEMP_WORKER_CAP),"YES","NO")</x:f>
        <x:v>YES</x:v>
      </x:c>
      <x:c r="T8579" s="139" t="n">
        <x:f>IF(S8579="YES",R8579,-1E+99)</x:f>
        <x:v>10206.301783589588</x:v>
      </x:c>
    </x:row>
    <x:row r="8580">
      <x:c r="A8580" s="139"/>
      <x:c r="B8580" s="139"/>
      <x:c r="C8580" s="139"/>
      <x:c r="D8580" s="139"/>
      <x:c r="E8580" s="139"/>
      <x:c r="F8580" s="139"/>
      <x:c r="G8580" s="139"/>
      <x:c r="H8580" s="139"/>
      <x:c r="I8580" s="266" t="n">
        <x:f>INT((ROW()-ROW($I$46))/((CARROT_CAP+1)*(MESCLUN_CAP+1)))</x:f>
        <x:v>13</x:v>
      </x:c>
      <x:c r="J8580" s="266" t="n">
        <x:f>MOD(INT((ROW()-ROW($I$46))/(MESCLUN_CAP+1)),CARROT_CAP+1)</x:f>
        <x:v>2</x:v>
      </x:c>
      <x:c r="K8580" s="266" t="n">
        <x:f>MOD(ROW()-ROW($I$46),MESCLUN_CAP+1)</x:f>
        <x:v>9</x:v>
      </x:c>
      <x:c r="L8580" s="266" t="n">
        <x:f>SUM(I8580:K8580)</x:f>
        <x:v>24</x:v>
      </x:c>
      <x:c r="M8580" s="267" t="n">
        <x:f>I8580*TOMATO_HOURS*WEEKS*(1+TOMATO_DIM)^I8580+J8580*CARROT_HOURS*WEEKS*(1+CARROT_DIM)^J8580+K8580*MESCLUN_HOURS*WEEKS*(1+MESCLUN_DIM)^K8580</x:f>
        <x:v>4555.103152705635</x:v>
      </x:c>
      <x:c r="N8580" s="267" t="n">
        <x:f>MAX(M8580-FARMER_HOURS,0)/TEMP_HOURS_PER_WORKER</x:f>
        <x:v>2.663266078267802</x:v>
      </x:c>
      <x:c r="O8580" s="268" t="n">
        <x:f>I8580*TOMATO_PRICE+J8580*CARROT_PRICE+K8580*MESCLUN_PRICE</x:f>
        <x:v>142888</x:v>
      </x:c>
      <x:c r="P8580" s="268" t="n">
        <x:f>I8580*TOMATO_FERTILIZER+J8580*CARROT_FERTILIZER+K8580*MESCLUN_FERTILIZER</x:f>
        <x:v>20240</x:v>
      </x:c>
      <x:c r="Q8580" s="268" t="n">
        <x:f>MIN(M8580,FARMER_HOURS)*FARMER_RATE+MAX(M8580-FARMER_HOURS,0)*TEMP_RATE</x:f>
        <x:v>91581.65195669504</x:v>
      </x:c>
      <x:c r="R8580" s="268" t="n">
        <x:f>O8580-P8580-Q8580-FIXED_COST</x:f>
        <x:v>11066.348043304955</x:v>
      </x:c>
      <x:c r="S8580" s="139" t="str">
        <x:f>IF(AND(L8580&lt;=TOTAL_BED_CAP,N8580&lt;=TEMP_WORKER_CAP),"YES","NO")</x:f>
        <x:v>YES</x:v>
      </x:c>
      <x:c r="T8580" s="139" t="n">
        <x:f>IF(S8580="YES",R8580,-1E+99)</x:f>
        <x:v>11066.348043304955</x:v>
      </x:c>
    </x:row>
    <x:row r="8581">
      <x:c r="A8581" s="139"/>
      <x:c r="B8581" s="139"/>
      <x:c r="C8581" s="139"/>
      <x:c r="D8581" s="139"/>
      <x:c r="E8581" s="139"/>
      <x:c r="F8581" s="139"/>
      <x:c r="G8581" s="139"/>
      <x:c r="H8581" s="139"/>
      <x:c r="I8581" s="266" t="n">
        <x:f>INT((ROW()-ROW($I$46))/((CARROT_CAP+1)*(MESCLUN_CAP+1)))</x:f>
        <x:v>13</x:v>
      </x:c>
      <x:c r="J8581" s="266" t="n">
        <x:f>MOD(INT((ROW()-ROW($I$46))/(MESCLUN_CAP+1)),CARROT_CAP+1)</x:f>
        <x:v>2</x:v>
      </x:c>
      <x:c r="K8581" s="266" t="n">
        <x:f>MOD(ROW()-ROW($I$46),MESCLUN_CAP+1)</x:f>
        <x:v>10</x:v>
      </x:c>
      <x:c r="L8581" s="266" t="n">
        <x:f>SUM(I8581:K8581)</x:f>
        <x:v>25</x:v>
      </x:c>
      <x:c r="M8581" s="267" t="n">
        <x:f>I8581*TOMATO_HOURS*WEEKS*(1+TOMATO_DIM)^I8581+J8581*CARROT_HOURS*WEEKS*(1+CARROT_DIM)^J8581+K8581*MESCLUN_HOURS*WEEKS*(1+MESCLUN_DIM)^K8581</x:f>
        <x:v>4611.716694188847</x:v>
      </x:c>
      <x:c r="N8581" s="267" t="n">
        <x:f>MAX(M8581-FARMER_HOURS,0)/TEMP_HOURS_PER_WORKER</x:f>
        <x:v>2.702581037631144</x:v>
      </x:c>
      <x:c r="O8581" s="268" t="n">
        <x:f>I8581*TOMATO_PRICE+J8581*CARROT_PRICE+K8581*MESCLUN_PRICE</x:f>
        <x:v>145588</x:v>
      </x:c>
      <x:c r="P8581" s="268" t="n">
        <x:f>I8581*TOMATO_FERTILIZER+J8581*CARROT_FERTILIZER+K8581*MESCLUN_FERTILIZER</x:f>
        <x:v>21120</x:v>
      </x:c>
      <x:c r="Q8581" s="268" t="n">
        <x:f>MIN(M8581,FARMER_HOURS)*FARMER_RATE+MAX(M8581-FARMER_HOURS,0)*TEMP_RATE</x:f>
        <x:v>92564.52594077859</x:v>
      </x:c>
      <x:c r="R8581" s="268" t="n">
        <x:f>O8581-P8581-Q8581-FIXED_COST</x:f>
        <x:v>11903.474059221408</x:v>
      </x:c>
      <x:c r="S8581" s="139" t="str">
        <x:f>IF(AND(L8581&lt;=TOTAL_BED_CAP,N8581&lt;=TEMP_WORKER_CAP),"YES","NO")</x:f>
        <x:v>YES</x:v>
      </x:c>
      <x:c r="T8581" s="139" t="n">
        <x:f>IF(S8581="YES",R8581,-1E+99)</x:f>
        <x:v>11903.474059221408</x:v>
      </x:c>
    </x:row>
    <x:row r="8582">
      <x:c r="A8582" s="139"/>
      <x:c r="B8582" s="139"/>
      <x:c r="C8582" s="139"/>
      <x:c r="D8582" s="139"/>
      <x:c r="E8582" s="139"/>
      <x:c r="F8582" s="139"/>
      <x:c r="G8582" s="139"/>
      <x:c r="H8582" s="139"/>
      <x:c r="I8582" s="266" t="n">
        <x:f>INT((ROW()-ROW($I$46))/((CARROT_CAP+1)*(MESCLUN_CAP+1)))</x:f>
        <x:v>13</x:v>
      </x:c>
      <x:c r="J8582" s="266" t="n">
        <x:f>MOD(INT((ROW()-ROW($I$46))/(MESCLUN_CAP+1)),CARROT_CAP+1)</x:f>
        <x:v>2</x:v>
      </x:c>
      <x:c r="K8582" s="266" t="n">
        <x:f>MOD(ROW()-ROW($I$46),MESCLUN_CAP+1)</x:f>
        <x:v>11</x:v>
      </x:c>
      <x:c r="L8582" s="266" t="n">
        <x:f>SUM(I8582:K8582)</x:f>
        <x:v>26</x:v>
      </x:c>
      <x:c r="M8582" s="267" t="n">
        <x:f>I8582*TOMATO_HOURS*WEEKS*(1+TOMATO_DIM)^I8582+J8582*CARROT_HOURS*WEEKS*(1+CARROT_DIM)^J8582+K8582*MESCLUN_HOURS*WEEKS*(1+MESCLUN_DIM)^K8582</x:f>
        <x:v>4669.674807282287</x:v>
      </x:c>
      <x:c r="N8582" s="267" t="n">
        <x:f>MAX(M8582-FARMER_HOURS,0)/TEMP_HOURS_PER_WORKER</x:f>
        <x:v>2.7428297272793656</x:v>
      </x:c>
      <x:c r="O8582" s="268" t="n">
        <x:f>I8582*TOMATO_PRICE+J8582*CARROT_PRICE+K8582*MESCLUN_PRICE</x:f>
        <x:v>148288</x:v>
      </x:c>
      <x:c r="P8582" s="268" t="n">
        <x:f>I8582*TOMATO_FERTILIZER+J8582*CARROT_FERTILIZER+K8582*MESCLUN_FERTILIZER</x:f>
        <x:v>22000</x:v>
      </x:c>
      <x:c r="Q8582" s="268" t="n">
        <x:f>MIN(M8582,FARMER_HOURS)*FARMER_RATE+MAX(M8582-FARMER_HOURS,0)*TEMP_RATE</x:f>
        <x:v>93570.74318198414</x:v>
      </x:c>
      <x:c r="R8582" s="268" t="n">
        <x:f>O8582-P8582-Q8582-FIXED_COST</x:f>
        <x:v>12717.256818015856</x:v>
      </x:c>
      <x:c r="S8582" s="139" t="str">
        <x:f>IF(AND(L8582&lt;=TOTAL_BED_CAP,N8582&lt;=TEMP_WORKER_CAP),"YES","NO")</x:f>
        <x:v>YES</x:v>
      </x:c>
      <x:c r="T8582" s="139" t="n">
        <x:f>IF(S8582="YES",R8582,-1E+99)</x:f>
        <x:v>12717.256818015856</x:v>
      </x:c>
    </x:row>
    <x:row r="8583">
      <x:c r="A8583" s="139"/>
      <x:c r="B8583" s="139"/>
      <x:c r="C8583" s="139"/>
      <x:c r="D8583" s="139"/>
      <x:c r="E8583" s="139"/>
      <x:c r="F8583" s="139"/>
      <x:c r="G8583" s="139"/>
      <x:c r="H8583" s="139"/>
      <x:c r="I8583" s="266" t="n">
        <x:f>INT((ROW()-ROW($I$46))/((CARROT_CAP+1)*(MESCLUN_CAP+1)))</x:f>
        <x:v>13</x:v>
      </x:c>
      <x:c r="J8583" s="266" t="n">
        <x:f>MOD(INT((ROW()-ROW($I$46))/(MESCLUN_CAP+1)),CARROT_CAP+1)</x:f>
        <x:v>2</x:v>
      </x:c>
      <x:c r="K8583" s="266" t="n">
        <x:f>MOD(ROW()-ROW($I$46),MESCLUN_CAP+1)</x:f>
        <x:v>12</x:v>
      </x:c>
      <x:c r="L8583" s="266" t="n">
        <x:f>SUM(I8583:K8583)</x:f>
        <x:v>27</x:v>
      </x:c>
      <x:c r="M8583" s="267" t="n">
        <x:f>I8583*TOMATO_HOURS*WEEKS*(1+TOMATO_DIM)^I8583+J8583*CARROT_HOURS*WEEKS*(1+CARROT_DIM)^J8583+K8583*MESCLUN_HOURS*WEEKS*(1+MESCLUN_DIM)^K8583</x:f>
        <x:v>4729.002260410351</x:v>
      </x:c>
      <x:c r="N8583" s="267" t="n">
        <x:f>MAX(M8583-FARMER_HOURS,0)/TEMP_HOURS_PER_WORKER</x:f>
        <x:v>2.784029347507188</x:v>
      </x:c>
      <x:c r="O8583" s="268" t="n">
        <x:f>I8583*TOMATO_PRICE+J8583*CARROT_PRICE+K8583*MESCLUN_PRICE</x:f>
        <x:v>150988</x:v>
      </x:c>
      <x:c r="P8583" s="268" t="n">
        <x:f>I8583*TOMATO_FERTILIZER+J8583*CARROT_FERTILIZER+K8583*MESCLUN_FERTILIZER</x:f>
        <x:v>22880</x:v>
      </x:c>
      <x:c r="Q8583" s="268" t="n">
        <x:f>MIN(M8583,FARMER_HOURS)*FARMER_RATE+MAX(M8583-FARMER_HOURS,0)*TEMP_RATE</x:f>
        <x:v>94600.73368767969</x:v>
      </x:c>
      <x:c r="R8583" s="268" t="n">
        <x:f>O8583-P8583-Q8583-FIXED_COST</x:f>
        <x:v>13507.26631232031</x:v>
      </x:c>
      <x:c r="S8583" s="139" t="str">
        <x:f>IF(AND(L8583&lt;=TOTAL_BED_CAP,N8583&lt;=TEMP_WORKER_CAP),"YES","NO")</x:f>
        <x:v>YES</x:v>
      </x:c>
      <x:c r="T8583" s="139" t="n">
        <x:f>IF(S8583="YES",R8583,-1E+99)</x:f>
        <x:v>13507.26631232031</x:v>
      </x:c>
    </x:row>
    <x:row r="8584">
      <x:c r="A8584" s="139"/>
      <x:c r="B8584" s="139"/>
      <x:c r="C8584" s="139"/>
      <x:c r="D8584" s="139"/>
      <x:c r="E8584" s="139"/>
      <x:c r="F8584" s="139"/>
      <x:c r="G8584" s="139"/>
      <x:c r="H8584" s="139"/>
      <x:c r="I8584" s="266" t="n">
        <x:f>INT((ROW()-ROW($I$46))/((CARROT_CAP+1)*(MESCLUN_CAP+1)))</x:f>
        <x:v>13</x:v>
      </x:c>
      <x:c r="J8584" s="266" t="n">
        <x:f>MOD(INT((ROW()-ROW($I$46))/(MESCLUN_CAP+1)),CARROT_CAP+1)</x:f>
        <x:v>2</x:v>
      </x:c>
      <x:c r="K8584" s="266" t="n">
        <x:f>MOD(ROW()-ROW($I$46),MESCLUN_CAP+1)</x:f>
        <x:v>13</x:v>
      </x:c>
      <x:c r="L8584" s="266" t="n">
        <x:f>SUM(I8584:K8584)</x:f>
        <x:v>28</x:v>
      </x:c>
      <x:c r="M8584" s="267" t="n">
        <x:f>I8584*TOMATO_HOURS*WEEKS*(1+TOMATO_DIM)^I8584+J8584*CARROT_HOURS*WEEKS*(1+CARROT_DIM)^J8584+K8584*MESCLUN_HOURS*WEEKS*(1+MESCLUN_DIM)^K8584</x:f>
        <x:v>4789.724231118735</x:v>
      </x:c>
      <x:c r="N8584" s="267" t="n">
        <x:f>MAX(M8584-FARMER_HOURS,0)/TEMP_HOURS_PER_WORKER</x:f>
        <x:v>2.8261973827213436</x:v>
      </x:c>
      <x:c r="O8584" s="268" t="n">
        <x:f>I8584*TOMATO_PRICE+J8584*CARROT_PRICE+K8584*MESCLUN_PRICE</x:f>
        <x:v>153688</x:v>
      </x:c>
      <x:c r="P8584" s="268" t="n">
        <x:f>I8584*TOMATO_FERTILIZER+J8584*CARROT_FERTILIZER+K8584*MESCLUN_FERTILIZER</x:f>
        <x:v>23760</x:v>
      </x:c>
      <x:c r="Q8584" s="268" t="n">
        <x:f>MIN(M8584,FARMER_HOURS)*FARMER_RATE+MAX(M8584-FARMER_HOURS,0)*TEMP_RATE</x:f>
        <x:v>95654.93456803358</x:v>
      </x:c>
      <x:c r="R8584" s="268" t="n">
        <x:f>O8584-P8584-Q8584-FIXED_COST</x:f>
        <x:v>14273.065431966417</x:v>
      </x:c>
      <x:c r="S8584" s="139" t="str">
        <x:f>IF(AND(L8584&lt;=TOTAL_BED_CAP,N8584&lt;=TEMP_WORKER_CAP),"YES","NO")</x:f>
        <x:v>YES</x:v>
      </x:c>
      <x:c r="T8584" s="139" t="n">
        <x:f>IF(S8584="YES",R8584,-1E+99)</x:f>
        <x:v>14273.065431966417</x:v>
      </x:c>
    </x:row>
    <x:row r="8585">
      <x:c r="A8585" s="139"/>
      <x:c r="B8585" s="139"/>
      <x:c r="C8585" s="139"/>
      <x:c r="D8585" s="139"/>
      <x:c r="E8585" s="139"/>
      <x:c r="F8585" s="139"/>
      <x:c r="G8585" s="139"/>
      <x:c r="H8585" s="139"/>
      <x:c r="I8585" s="266" t="n">
        <x:f>INT((ROW()-ROW($I$46))/((CARROT_CAP+1)*(MESCLUN_CAP+1)))</x:f>
        <x:v>13</x:v>
      </x:c>
      <x:c r="J8585" s="266" t="n">
        <x:f>MOD(INT((ROW()-ROW($I$46))/(MESCLUN_CAP+1)),CARROT_CAP+1)</x:f>
        <x:v>2</x:v>
      </x:c>
      <x:c r="K8585" s="266" t="n">
        <x:f>MOD(ROW()-ROW($I$46),MESCLUN_CAP+1)</x:f>
        <x:v>14</x:v>
      </x:c>
      <x:c r="L8585" s="266" t="n">
        <x:f>SUM(I8585:K8585)</x:f>
        <x:v>29</x:v>
      </x:c>
      <x:c r="M8585" s="267" t="n">
        <x:f>I8585*TOMATO_HOURS*WEEKS*(1+TOMATO_DIM)^I8585+J8585*CARROT_HOURS*WEEKS*(1+CARROT_DIM)^J8585+K8585*MESCLUN_HOURS*WEEKS*(1+MESCLUN_DIM)^K8585</x:f>
        <x:v>4851.866312432396</x:v>
      </x:c>
      <x:c r="N8585" s="267" t="n">
        <x:f>MAX(M8585-FARMER_HOURS,0)/TEMP_HOURS_PER_WORKER</x:f>
        <x:v>2.8693516058558304</x:v>
      </x:c>
      <x:c r="O8585" s="268" t="n">
        <x:f>I8585*TOMATO_PRICE+J8585*CARROT_PRICE+K8585*MESCLUN_PRICE</x:f>
        <x:v>156388</x:v>
      </x:c>
      <x:c r="P8585" s="268" t="n">
        <x:f>I8585*TOMATO_FERTILIZER+J8585*CARROT_FERTILIZER+K8585*MESCLUN_FERTILIZER</x:f>
        <x:v>24640</x:v>
      </x:c>
      <x:c r="Q8585" s="268" t="n">
        <x:f>MIN(M8585,FARMER_HOURS)*FARMER_RATE+MAX(M8585-FARMER_HOURS,0)*TEMP_RATE</x:f>
        <x:v>96733.79014639575</x:v>
      </x:c>
      <x:c r="R8585" s="268" t="n">
        <x:f>O8585-P8585-Q8585-FIXED_COST</x:f>
        <x:v>15014.209853604247</x:v>
      </x:c>
      <x:c r="S8585" s="139" t="str">
        <x:f>IF(AND(L8585&lt;=TOTAL_BED_CAP,N8585&lt;=TEMP_WORKER_CAP),"YES","NO")</x:f>
        <x:v>YES</x:v>
      </x:c>
      <x:c r="T8585" s="139" t="n">
        <x:f>IF(S8585="YES",R8585,-1E+99)</x:f>
        <x:v>15014.209853604247</x:v>
      </x:c>
    </x:row>
    <x:row r="8586">
      <x:c r="A8586" s="139"/>
      <x:c r="B8586" s="139"/>
      <x:c r="C8586" s="139"/>
      <x:c r="D8586" s="139"/>
      <x:c r="E8586" s="139"/>
      <x:c r="F8586" s="139"/>
      <x:c r="G8586" s="139"/>
      <x:c r="H8586" s="139"/>
      <x:c r="I8586" s="266" t="n">
        <x:f>INT((ROW()-ROW($I$46))/((CARROT_CAP+1)*(MESCLUN_CAP+1)))</x:f>
        <x:v>13</x:v>
      </x:c>
      <x:c r="J8586" s="266" t="n">
        <x:f>MOD(INT((ROW()-ROW($I$46))/(MESCLUN_CAP+1)),CARROT_CAP+1)</x:f>
        <x:v>2</x:v>
      </x:c>
      <x:c r="K8586" s="266" t="n">
        <x:f>MOD(ROW()-ROW($I$46),MESCLUN_CAP+1)</x:f>
        <x:v>15</x:v>
      </x:c>
      <x:c r="L8586" s="266" t="n">
        <x:f>SUM(I8586:K8586)</x:f>
        <x:v>30</x:v>
      </x:c>
      <x:c r="M8586" s="267" t="n">
        <x:f>I8586*TOMATO_HOURS*WEEKS*(1+TOMATO_DIM)^I8586+J8586*CARROT_HOURS*WEEKS*(1+CARROT_DIM)^J8586+K8586*MESCLUN_HOURS*WEEKS*(1+MESCLUN_DIM)^K8586</x:f>
        <x:v>4915.454519308542</x:v>
      </x:c>
      <x:c r="N8586" s="267" t="n">
        <x:f>MAX(M8586-FARMER_HOURS,0)/TEMP_HOURS_PER_WORKER</x:f>
        <x:v>2.9135100828531546</x:v>
      </x:c>
      <x:c r="O8586" s="268" t="n">
        <x:f>I8586*TOMATO_PRICE+J8586*CARROT_PRICE+K8586*MESCLUN_PRICE</x:f>
        <x:v>159088</x:v>
      </x:c>
      <x:c r="P8586" s="268" t="n">
        <x:f>I8586*TOMATO_FERTILIZER+J8586*CARROT_FERTILIZER+K8586*MESCLUN_FERTILIZER</x:f>
        <x:v>25520</x:v>
      </x:c>
      <x:c r="Q8586" s="268" t="n">
        <x:f>MIN(M8586,FARMER_HOURS)*FARMER_RATE+MAX(M8586-FARMER_HOURS,0)*TEMP_RATE</x:f>
        <x:v>97837.75207132885</x:v>
      </x:c>
      <x:c r="R8586" s="268" t="n">
        <x:f>O8586-P8586-Q8586-FIXED_COST</x:f>
        <x:v>15730.247928671146</x:v>
      </x:c>
      <x:c r="S8586" s="139" t="str">
        <x:f>IF(AND(L8586&lt;=TOTAL_BED_CAP,N8586&lt;=TEMP_WORKER_CAP),"YES","NO")</x:f>
        <x:v>YES</x:v>
      </x:c>
      <x:c r="T8586" s="139" t="n">
        <x:f>IF(S8586="YES",R8586,-1E+99)</x:f>
        <x:v>15730.247928671146</x:v>
      </x:c>
    </x:row>
    <x:row r="8587">
      <x:c r="A8587" s="139"/>
      <x:c r="B8587" s="139"/>
      <x:c r="C8587" s="139"/>
      <x:c r="D8587" s="139"/>
      <x:c r="E8587" s="139"/>
      <x:c r="F8587" s="139"/>
      <x:c r="G8587" s="139"/>
      <x:c r="H8587" s="139"/>
      <x:c r="I8587" s="266" t="n">
        <x:f>INT((ROW()-ROW($I$46))/((CARROT_CAP+1)*(MESCLUN_CAP+1)))</x:f>
        <x:v>13</x:v>
      </x:c>
      <x:c r="J8587" s="266" t="n">
        <x:f>MOD(INT((ROW()-ROW($I$46))/(MESCLUN_CAP+1)),CARROT_CAP+1)</x:f>
        <x:v>2</x:v>
      </x:c>
      <x:c r="K8587" s="266" t="n">
        <x:f>MOD(ROW()-ROW($I$46),MESCLUN_CAP+1)</x:f>
        <x:v>16</x:v>
      </x:c>
      <x:c r="L8587" s="266" t="n">
        <x:f>SUM(I8587:K8587)</x:f>
        <x:v>31</x:v>
      </x:c>
      <x:c r="M8587" s="267" t="n">
        <x:f>I8587*TOMATO_HOURS*WEEKS*(1+TOMATO_DIM)^I8587+J8587*CARROT_HOURS*WEEKS*(1+CARROT_DIM)^J8587+K8587*MESCLUN_HOURS*WEEKS*(1+MESCLUN_DIM)^K8587</x:f>
        <x:v>4980.515295186031</x:v>
      </x:c>
      <x:c r="N8587" s="267" t="n">
        <x:f>MAX(M8587-FARMER_HOURS,0)/TEMP_HOURS_PER_WORKER</x:f>
        <x:v>2.9586911772125215</x:v>
      </x:c>
      <x:c r="O8587" s="268" t="n">
        <x:f>I8587*TOMATO_PRICE+J8587*CARROT_PRICE+K8587*MESCLUN_PRICE</x:f>
        <x:v>161788</x:v>
      </x:c>
      <x:c r="P8587" s="268" t="n">
        <x:f>I8587*TOMATO_FERTILIZER+J8587*CARROT_FERTILIZER+K8587*MESCLUN_FERTILIZER</x:f>
        <x:v>26400</x:v>
      </x:c>
      <x:c r="Q8587" s="268" t="n">
        <x:f>MIN(M8587,FARMER_HOURS)*FARMER_RATE+MAX(M8587-FARMER_HOURS,0)*TEMP_RATE</x:f>
        <x:v>98967.27943031304</x:v>
      </x:c>
      <x:c r="R8587" s="268" t="n">
        <x:f>O8587-P8587-Q8587-FIXED_COST</x:f>
        <x:v>16420.720569686964</x:v>
      </x:c>
      <x:c r="S8587" s="139" t="str">
        <x:f>IF(AND(L8587&lt;=TOTAL_BED_CAP,N8587&lt;=TEMP_WORKER_CAP),"YES","NO")</x:f>
        <x:v>YES</x:v>
      </x:c>
      <x:c r="T8587" s="139" t="n">
        <x:f>IF(S8587="YES",R8587,-1E+99)</x:f>
        <x:v>16420.720569686964</x:v>
      </x:c>
    </x:row>
    <x:row r="8588">
      <x:c r="A8588" s="139"/>
      <x:c r="B8588" s="139"/>
      <x:c r="C8588" s="139"/>
      <x:c r="D8588" s="139"/>
      <x:c r="E8588" s="139"/>
      <x:c r="F8588" s="139"/>
      <x:c r="G8588" s="139"/>
      <x:c r="H8588" s="139"/>
      <x:c r="I8588" s="266" t="n">
        <x:f>INT((ROW()-ROW($I$46))/((CARROT_CAP+1)*(MESCLUN_CAP+1)))</x:f>
        <x:v>13</x:v>
      </x:c>
      <x:c r="J8588" s="266" t="n">
        <x:f>MOD(INT((ROW()-ROW($I$46))/(MESCLUN_CAP+1)),CARROT_CAP+1)</x:f>
        <x:v>2</x:v>
      </x:c>
      <x:c r="K8588" s="266" t="n">
        <x:f>MOD(ROW()-ROW($I$46),MESCLUN_CAP+1)</x:f>
        <x:v>17</x:v>
      </x:c>
      <x:c r="L8588" s="266" t="n">
        <x:f>SUM(I8588:K8588)</x:f>
        <x:v>32</x:v>
      </x:c>
      <x:c r="M8588" s="267" t="n">
        <x:f>I8588*TOMATO_HOURS*WEEKS*(1+TOMATO_DIM)^I8588+J8588*CARROT_HOURS*WEEKS*(1+CARROT_DIM)^J8588+K8588*MESCLUN_HOURS*WEEKS*(1+MESCLUN_DIM)^K8588</x:f>
        <x:v>5047.075518632571</x:v>
      </x:c>
      <x:c r="N8588" s="267" t="n">
        <x:f>MAX(M8588-FARMER_HOURS,0)/TEMP_HOURS_PER_WORKER</x:f>
        <x:v>3.0049135546059524</x:v>
      </x:c>
      <x:c r="O8588" s="268" t="n">
        <x:f>I8588*TOMATO_PRICE+J8588*CARROT_PRICE+K8588*MESCLUN_PRICE</x:f>
        <x:v>164488</x:v>
      </x:c>
      <x:c r="P8588" s="268" t="n">
        <x:f>I8588*TOMATO_FERTILIZER+J8588*CARROT_FERTILIZER+K8588*MESCLUN_FERTILIZER</x:f>
        <x:v>27280</x:v>
      </x:c>
      <x:c r="Q8588" s="268" t="n">
        <x:f>MIN(M8588,FARMER_HOURS)*FARMER_RATE+MAX(M8588-FARMER_HOURS,0)*TEMP_RATE</x:f>
        <x:v>100122.8388651488</x:v>
      </x:c>
      <x:c r="R8588" s="268" t="n">
        <x:f>O8588-P8588-Q8588-FIXED_COST</x:f>
        <x:v>17085.161134851194</x:v>
      </x:c>
      <x:c r="S8588" s="139" t="str">
        <x:f>IF(AND(L8588&lt;=TOTAL_BED_CAP,N8588&lt;=TEMP_WORKER_CAP),"YES","NO")</x:f>
        <x:v>YES</x:v>
      </x:c>
      <x:c r="T8588" s="139" t="n">
        <x:f>IF(S8588="YES",R8588,-1E+99)</x:f>
        <x:v>17085.161134851194</x:v>
      </x:c>
    </x:row>
    <x:row r="8589">
      <x:c r="A8589" s="139"/>
      <x:c r="B8589" s="139"/>
      <x:c r="C8589" s="139"/>
      <x:c r="D8589" s="139"/>
      <x:c r="E8589" s="139"/>
      <x:c r="F8589" s="139"/>
      <x:c r="G8589" s="139"/>
      <x:c r="H8589" s="139"/>
      <x:c r="I8589" s="266" t="n">
        <x:f>INT((ROW()-ROW($I$46))/((CARROT_CAP+1)*(MESCLUN_CAP+1)))</x:f>
        <x:v>13</x:v>
      </x:c>
      <x:c r="J8589" s="266" t="n">
        <x:f>MOD(INT((ROW()-ROW($I$46))/(MESCLUN_CAP+1)),CARROT_CAP+1)</x:f>
        <x:v>2</x:v>
      </x:c>
      <x:c r="K8589" s="266" t="n">
        <x:f>MOD(ROW()-ROW($I$46),MESCLUN_CAP+1)</x:f>
        <x:v>18</x:v>
      </x:c>
      <x:c r="L8589" s="266" t="n">
        <x:f>SUM(I8589:K8589)</x:f>
        <x:v>33</x:v>
      </x:c>
      <x:c r="M8589" s="267" t="n">
        <x:f>I8589*TOMATO_HOURS*WEEKS*(1+TOMATO_DIM)^I8589+J8589*CARROT_HOURS*WEEKS*(1+CARROT_DIM)^J8589+K8589*MESCLUN_HOURS*WEEKS*(1+MESCLUN_DIM)^K8589</x:f>
        <x:v>5115.162510091159</x:v>
      </x:c>
      <x:c r="N8589" s="267" t="n">
        <x:f>MAX(M8589-FARMER_HOURS,0)/TEMP_HOURS_PER_WORKER</x:f>
        <x:v>3.052196187563305</x:v>
      </x:c>
      <x:c r="O8589" s="268" t="n">
        <x:f>I8589*TOMATO_PRICE+J8589*CARROT_PRICE+K8589*MESCLUN_PRICE</x:f>
        <x:v>167188</x:v>
      </x:c>
      <x:c r="P8589" s="268" t="n">
        <x:f>I8589*TOMATO_FERTILIZER+J8589*CARROT_FERTILIZER+K8589*MESCLUN_FERTILIZER</x:f>
        <x:v>28160</x:v>
      </x:c>
      <x:c r="Q8589" s="268" t="n">
        <x:f>MIN(M8589,FARMER_HOURS)*FARMER_RATE+MAX(M8589-FARMER_HOURS,0)*TEMP_RATE</x:f>
        <x:v>101304.90468908261</x:v>
      </x:c>
      <x:c r="R8589" s="268" t="n">
        <x:f>O8589-P8589-Q8589-FIXED_COST</x:f>
        <x:v>17723.095310917386</x:v>
      </x:c>
      <x:c r="S8589" s="139" t="str">
        <x:f>IF(AND(L8589&lt;=TOTAL_BED_CAP,N8589&lt;=TEMP_WORKER_CAP),"YES","NO")</x:f>
        <x:v>YES</x:v>
      </x:c>
      <x:c r="T8589" s="139" t="n">
        <x:f>IF(S8589="YES",R8589,-1E+99)</x:f>
        <x:v>17723.095310917386</x:v>
      </x:c>
    </x:row>
    <x:row r="8590">
      <x:c r="A8590" s="139"/>
      <x:c r="B8590" s="139"/>
      <x:c r="C8590" s="139"/>
      <x:c r="D8590" s="139"/>
      <x:c r="E8590" s="139"/>
      <x:c r="F8590" s="139"/>
      <x:c r="G8590" s="139"/>
      <x:c r="H8590" s="139"/>
      <x:c r="I8590" s="266" t="n">
        <x:f>INT((ROW()-ROW($I$46))/((CARROT_CAP+1)*(MESCLUN_CAP+1)))</x:f>
        <x:v>13</x:v>
      </x:c>
      <x:c r="J8590" s="266" t="n">
        <x:f>MOD(INT((ROW()-ROW($I$46))/(MESCLUN_CAP+1)),CARROT_CAP+1)</x:f>
        <x:v>2</x:v>
      </x:c>
      <x:c r="K8590" s="266" t="n">
        <x:f>MOD(ROW()-ROW($I$46),MESCLUN_CAP+1)</x:f>
        <x:v>19</x:v>
      </x:c>
      <x:c r="L8590" s="266" t="n">
        <x:f>SUM(I8590:K8590)</x:f>
        <x:v>34</x:v>
      </x:c>
      <x:c r="M8590" s="267" t="n">
        <x:f>I8590*TOMATO_HOURS*WEEKS*(1+TOMATO_DIM)^I8590+J8590*CARROT_HOURS*WEEKS*(1+CARROT_DIM)^J8590+K8590*MESCLUN_HOURS*WEEKS*(1+MESCLUN_DIM)^K8590</x:f>
        <x:v>5184.804038727181</x:v>
      </x:c>
      <x:c r="N8590" s="267" t="n">
        <x:f>MAX(M8590-FARMER_HOURS,0)/TEMP_HOURS_PER_WORKER</x:f>
        <x:v>3.1005583602272093</x:v>
      </x:c>
      <x:c r="O8590" s="268" t="n">
        <x:f>I8590*TOMATO_PRICE+J8590*CARROT_PRICE+K8590*MESCLUN_PRICE</x:f>
        <x:v>169888</x:v>
      </x:c>
      <x:c r="P8590" s="268" t="n">
        <x:f>I8590*TOMATO_FERTILIZER+J8590*CARROT_FERTILIZER+K8590*MESCLUN_FERTILIZER</x:f>
        <x:v>29040</x:v>
      </x:c>
      <x:c r="Q8590" s="268" t="n">
        <x:f>MIN(M8590,FARMER_HOURS)*FARMER_RATE+MAX(M8590-FARMER_HOURS,0)*TEMP_RATE</x:f>
        <x:v>102513.95900568023</x:v>
      </x:c>
      <x:c r="R8590" s="268" t="n">
        <x:f>O8590-P8590-Q8590-FIXED_COST</x:f>
        <x:v>18334.040994319774</x:v>
      </x:c>
      <x:c r="S8590" s="139" t="str">
        <x:f>IF(AND(L8590&lt;=TOTAL_BED_CAP,N8590&lt;=TEMP_WORKER_CAP),"YES","NO")</x:f>
        <x:v>YES</x:v>
      </x:c>
      <x:c r="T8590" s="139" t="n">
        <x:f>IF(S8590="YES",R8590,-1E+99)</x:f>
        <x:v>18334.040994319774</x:v>
      </x:c>
    </x:row>
    <x:row r="8591">
      <x:c r="A8591" s="139"/>
      <x:c r="B8591" s="139"/>
      <x:c r="C8591" s="139"/>
      <x:c r="D8591" s="139"/>
      <x:c r="E8591" s="139"/>
      <x:c r="F8591" s="139"/>
      <x:c r="G8591" s="139"/>
      <x:c r="H8591" s="139"/>
      <x:c r="I8591" s="266" t="n">
        <x:f>INT((ROW()-ROW($I$46))/((CARROT_CAP+1)*(MESCLUN_CAP+1)))</x:f>
        <x:v>13</x:v>
      </x:c>
      <x:c r="J8591" s="266" t="n">
        <x:f>MOD(INT((ROW()-ROW($I$46))/(MESCLUN_CAP+1)),CARROT_CAP+1)</x:f>
        <x:v>2</x:v>
      </x:c>
      <x:c r="K8591" s="266" t="n">
        <x:f>MOD(ROW()-ROW($I$46),MESCLUN_CAP+1)</x:f>
        <x:v>20</x:v>
      </x:c>
      <x:c r="L8591" s="266" t="n">
        <x:f>SUM(I8591:K8591)</x:f>
        <x:v>35</x:v>
      </x:c>
      <x:c r="M8591" s="267" t="n">
        <x:f>I8591*TOMATO_HOURS*WEEKS*(1+TOMATO_DIM)^I8591+J8591*CARROT_HOURS*WEEKS*(1+CARROT_DIM)^J8591+K8591*MESCLUN_HOURS*WEEKS*(1+MESCLUN_DIM)^K8591</x:f>
        <x:v>5256.028329377657</x:v>
      </x:c>
      <x:c r="N8591" s="267" t="n">
        <x:f>MAX(M8591-FARMER_HOURS,0)/TEMP_HOURS_PER_WORKER</x:f>
        <x:v>3.150019673178929</x:v>
      </x:c>
      <x:c r="O8591" s="268" t="n">
        <x:f>I8591*TOMATO_PRICE+J8591*CARROT_PRICE+K8591*MESCLUN_PRICE</x:f>
        <x:v>172588</x:v>
      </x:c>
      <x:c r="P8591" s="268" t="n">
        <x:f>I8591*TOMATO_FERTILIZER+J8591*CARROT_FERTILIZER+K8591*MESCLUN_FERTILIZER</x:f>
        <x:v>29920</x:v>
      </x:c>
      <x:c r="Q8591" s="268" t="n">
        <x:f>MIN(M8591,FARMER_HOURS)*FARMER_RATE+MAX(M8591-FARMER_HOURS,0)*TEMP_RATE</x:f>
        <x:v>103750.49182947322</x:v>
      </x:c>
      <x:c r="R8591" s="268" t="n">
        <x:f>O8591-P8591-Q8591-FIXED_COST</x:f>
        <x:v>18917.50817052678</x:v>
      </x:c>
      <x:c r="S8591" s="139" t="str">
        <x:f>IF(AND(L8591&lt;=TOTAL_BED_CAP,N8591&lt;=TEMP_WORKER_CAP),"YES","NO")</x:f>
        <x:v>YES</x:v>
      </x:c>
      <x:c r="T8591" s="139" t="n">
        <x:f>IF(S8591="YES",R8591,-1E+99)</x:f>
        <x:v>18917.50817052678</x:v>
      </x:c>
    </x:row>
    <x:row r="8592">
      <x:c r="A8592" s="139"/>
      <x:c r="B8592" s="139"/>
      <x:c r="C8592" s="139"/>
      <x:c r="D8592" s="139"/>
      <x:c r="E8592" s="139"/>
      <x:c r="F8592" s="139"/>
      <x:c r="G8592" s="139"/>
      <x:c r="H8592" s="139"/>
      <x:c r="I8592" s="266" t="n">
        <x:f>INT((ROW()-ROW($I$46))/((CARROT_CAP+1)*(MESCLUN_CAP+1)))</x:f>
        <x:v>13</x:v>
      </x:c>
      <x:c r="J8592" s="266" t="n">
        <x:f>MOD(INT((ROW()-ROW($I$46))/(MESCLUN_CAP+1)),CARROT_CAP+1)</x:f>
        <x:v>2</x:v>
      </x:c>
      <x:c r="K8592" s="266" t="n">
        <x:f>MOD(ROW()-ROW($I$46),MESCLUN_CAP+1)</x:f>
        <x:v>21</x:v>
      </x:c>
      <x:c r="L8592" s="266" t="n">
        <x:f>SUM(I8592:K8592)</x:f>
        <x:v>36</x:v>
      </x:c>
      <x:c r="M8592" s="267" t="n">
        <x:f>I8592*TOMATO_HOURS*WEEKS*(1+TOMATO_DIM)^I8592+J8592*CARROT_HOURS*WEEKS*(1+CARROT_DIM)^J8592+K8592*MESCLUN_HOURS*WEEKS*(1+MESCLUN_DIM)^K8592</x:f>
        <x:v>5328.864069604102</x:v>
      </x:c>
      <x:c r="N8592" s="267" t="n">
        <x:f>MAX(M8592-FARMER_HOURS,0)/TEMP_HOURS_PER_WORKER</x:f>
        <x:v>3.200600048336182</x:v>
      </x:c>
      <x:c r="O8592" s="268" t="n">
        <x:f>I8592*TOMATO_PRICE+J8592*CARROT_PRICE+K8592*MESCLUN_PRICE</x:f>
        <x:v>175288</x:v>
      </x:c>
      <x:c r="P8592" s="268" t="n">
        <x:f>I8592*TOMATO_FERTILIZER+J8592*CARROT_FERTILIZER+K8592*MESCLUN_FERTILIZER</x:f>
        <x:v>30800</x:v>
      </x:c>
      <x:c r="Q8592" s="268" t="n">
        <x:f>MIN(M8592,FARMER_HOURS)*FARMER_RATE+MAX(M8592-FARMER_HOURS,0)*TEMP_RATE</x:f>
        <x:v>105015.00120840454</x:v>
      </x:c>
      <x:c r="R8592" s="268" t="n">
        <x:f>O8592-P8592-Q8592-FIXED_COST</x:f>
        <x:v>19472.998791595455</x:v>
      </x:c>
      <x:c r="S8592" s="139" t="str">
        <x:f>IF(AND(L8592&lt;=TOTAL_BED_CAP,N8592&lt;=TEMP_WORKER_CAP),"YES","NO")</x:f>
        <x:v>YES</x:v>
      </x:c>
      <x:c r="T8592" s="139" t="n">
        <x:f>IF(S8592="YES",R8592,-1E+99)</x:f>
        <x:v>19472.998791595455</x:v>
      </x:c>
    </x:row>
    <x:row r="8593">
      <x:c r="A8593" s="139"/>
      <x:c r="B8593" s="139"/>
      <x:c r="C8593" s="139"/>
      <x:c r="D8593" s="139"/>
      <x:c r="E8593" s="139"/>
      <x:c r="F8593" s="139"/>
      <x:c r="G8593" s="139"/>
      <x:c r="H8593" s="139"/>
      <x:c r="I8593" s="266" t="n">
        <x:f>INT((ROW()-ROW($I$46))/((CARROT_CAP+1)*(MESCLUN_CAP+1)))</x:f>
        <x:v>13</x:v>
      </x:c>
      <x:c r="J8593" s="266" t="n">
        <x:f>MOD(INT((ROW()-ROW($I$46))/(MESCLUN_CAP+1)),CARROT_CAP+1)</x:f>
        <x:v>2</x:v>
      </x:c>
      <x:c r="K8593" s="266" t="n">
        <x:f>MOD(ROW()-ROW($I$46),MESCLUN_CAP+1)</x:f>
        <x:v>22</x:v>
      </x:c>
      <x:c r="L8593" s="266" t="n">
        <x:f>SUM(I8593:K8593)</x:f>
        <x:v>37</x:v>
      </x:c>
      <x:c r="M8593" s="267" t="n">
        <x:f>I8593*TOMATO_HOURS*WEEKS*(1+TOMATO_DIM)^I8593+J8593*CARROT_HOURS*WEEKS*(1+CARROT_DIM)^J8593+K8593*MESCLUN_HOURS*WEEKS*(1+MESCLUN_DIM)^K8593</x:f>
        <x:v>5403.340416850498</x:v>
      </x:c>
      <x:c r="N8593" s="267" t="n">
        <x:f>MAX(M8593-FARMER_HOURS,0)/TEMP_HOURS_PER_WORKER</x:f>
        <x:v>3.2523197339239567</x:v>
      </x:c>
      <x:c r="O8593" s="268" t="n">
        <x:f>I8593*TOMATO_PRICE+J8593*CARROT_PRICE+K8593*MESCLUN_PRICE</x:f>
        <x:v>177988</x:v>
      </x:c>
      <x:c r="P8593" s="268" t="n">
        <x:f>I8593*TOMATO_FERTILIZER+J8593*CARROT_FERTILIZER+K8593*MESCLUN_FERTILIZER</x:f>
        <x:v>31680</x:v>
      </x:c>
      <x:c r="Q8593" s="268" t="n">
        <x:f>MIN(M8593,FARMER_HOURS)*FARMER_RATE+MAX(M8593-FARMER_HOURS,0)*TEMP_RATE</x:f>
        <x:v>106307.99334809891</x:v>
      </x:c>
      <x:c r="R8593" s="268" t="n">
        <x:f>O8593-P8593-Q8593-FIXED_COST</x:f>
        <x:v>20000.006651901087</x:v>
      </x:c>
      <x:c r="S8593" s="139" t="str">
        <x:f>IF(AND(L8593&lt;=TOTAL_BED_CAP,N8593&lt;=TEMP_WORKER_CAP),"YES","NO")</x:f>
        <x:v>YES</x:v>
      </x:c>
      <x:c r="T8593" s="139" t="n">
        <x:f>IF(S8593="YES",R8593,-1E+99)</x:f>
        <x:v>20000.006651901087</x:v>
      </x:c>
    </x:row>
    <x:row r="8594">
      <x:c r="A8594" s="139"/>
      <x:c r="B8594" s="139"/>
      <x:c r="C8594" s="139"/>
      <x:c r="D8594" s="139"/>
      <x:c r="E8594" s="139"/>
      <x:c r="F8594" s="139"/>
      <x:c r="G8594" s="139"/>
      <x:c r="H8594" s="139"/>
      <x:c r="I8594" s="266" t="n">
        <x:f>INT((ROW()-ROW($I$46))/((CARROT_CAP+1)*(MESCLUN_CAP+1)))</x:f>
        <x:v>13</x:v>
      </x:c>
      <x:c r="J8594" s="266" t="n">
        <x:f>MOD(INT((ROW()-ROW($I$46))/(MESCLUN_CAP+1)),CARROT_CAP+1)</x:f>
        <x:v>2</x:v>
      </x:c>
      <x:c r="K8594" s="266" t="n">
        <x:f>MOD(ROW()-ROW($I$46),MESCLUN_CAP+1)</x:f>
        <x:v>23</x:v>
      </x:c>
      <x:c r="L8594" s="266" t="n">
        <x:f>SUM(I8594:K8594)</x:f>
        <x:v>38</x:v>
      </x:c>
      <x:c r="M8594" s="267" t="n">
        <x:f>I8594*TOMATO_HOURS*WEEKS*(1+TOMATO_DIM)^I8594+J8594*CARROT_HOURS*WEEKS*(1+CARROT_DIM)^J8594+K8594*MESCLUN_HOURS*WEEKS*(1+MESCLUN_DIM)^K8594</x:f>
        <x:v>5479.487005707934</x:v>
      </x:c>
      <x:c r="N8594" s="267" t="n">
        <x:f>MAX(M8594-FARMER_HOURS,0)/TEMP_HOURS_PER_WORKER</x:f>
        <x:v>3.305199309519399</x:v>
      </x:c>
      <x:c r="O8594" s="268" t="n">
        <x:f>I8594*TOMATO_PRICE+J8594*CARROT_PRICE+K8594*MESCLUN_PRICE</x:f>
        <x:v>180688</x:v>
      </x:c>
      <x:c r="P8594" s="268" t="n">
        <x:f>I8594*TOMATO_FERTILIZER+J8594*CARROT_FERTILIZER+K8594*MESCLUN_FERTILIZER</x:f>
        <x:v>32560</x:v>
      </x:c>
      <x:c r="Q8594" s="268" t="n">
        <x:f>MIN(M8594,FARMER_HOURS)*FARMER_RATE+MAX(M8594-FARMER_HOURS,0)*TEMP_RATE</x:f>
        <x:v>107629.98273798497</x:v>
      </x:c>
      <x:c r="R8594" s="268" t="n">
        <x:f>O8594-P8594-Q8594-FIXED_COST</x:f>
        <x:v>20498.017262015026</x:v>
      </x:c>
      <x:c r="S8594" s="139" t="str">
        <x:f>IF(AND(L8594&lt;=TOTAL_BED_CAP,N8594&lt;=TEMP_WORKER_CAP),"YES","NO")</x:f>
        <x:v>YES</x:v>
      </x:c>
      <x:c r="T8594" s="139" t="n">
        <x:f>IF(S8594="YES",R8594,-1E+99)</x:f>
        <x:v>20498.017262015026</x:v>
      </x:c>
    </x:row>
    <x:row r="8595">
      <x:c r="A8595" s="139"/>
      <x:c r="B8595" s="139"/>
      <x:c r="C8595" s="139"/>
      <x:c r="D8595" s="139"/>
      <x:c r="E8595" s="139"/>
      <x:c r="F8595" s="139"/>
      <x:c r="G8595" s="139"/>
      <x:c r="H8595" s="139"/>
      <x:c r="I8595" s="266" t="n">
        <x:f>INT((ROW()-ROW($I$46))/((CARROT_CAP+1)*(MESCLUN_CAP+1)))</x:f>
        <x:v>13</x:v>
      </x:c>
      <x:c r="J8595" s="266" t="n">
        <x:f>MOD(INT((ROW()-ROW($I$46))/(MESCLUN_CAP+1)),CARROT_CAP+1)</x:f>
        <x:v>2</x:v>
      </x:c>
      <x:c r="K8595" s="266" t="n">
        <x:f>MOD(ROW()-ROW($I$46),MESCLUN_CAP+1)</x:f>
        <x:v>24</x:v>
      </x:c>
      <x:c r="L8595" s="266" t="n">
        <x:f>SUM(I8595:K8595)</x:f>
        <x:v>39</x:v>
      </x:c>
      <x:c r="M8595" s="267" t="n">
        <x:f>I8595*TOMATO_HOURS*WEEKS*(1+TOMATO_DIM)^I8595+J8595*CARROT_HOURS*WEEKS*(1+CARROT_DIM)^J8595+K8595*MESCLUN_HOURS*WEEKS*(1+MESCLUN_DIM)^K8595</x:f>
        <x:v>5557.3339552874295</x:v>
      </x:c>
      <x:c r="N8595" s="267" t="n">
        <x:f>MAX(M8595-FARMER_HOURS,0)/TEMP_HOURS_PER_WORKER</x:f>
        <x:v>3.359259691171826</x:v>
      </x:c>
      <x:c r="O8595" s="268" t="n">
        <x:f>I8595*TOMATO_PRICE+J8595*CARROT_PRICE+K8595*MESCLUN_PRICE</x:f>
        <x:v>183388</x:v>
      </x:c>
      <x:c r="P8595" s="268" t="n">
        <x:f>I8595*TOMATO_FERTILIZER+J8595*CARROT_FERTILIZER+K8595*MESCLUN_FERTILIZER</x:f>
        <x:v>33440</x:v>
      </x:c>
      <x:c r="Q8595" s="268" t="n">
        <x:f>MIN(M8595,FARMER_HOURS)*FARMER_RATE+MAX(M8595-FARMER_HOURS,0)*TEMP_RATE</x:f>
        <x:v>108981.49227929565</x:v>
      </x:c>
      <x:c r="R8595" s="268" t="n">
        <x:f>O8595-P8595-Q8595-FIXED_COST</x:f>
        <x:v>20966.50772070435</x:v>
      </x:c>
      <x:c r="S8595" s="139" t="str">
        <x:f>IF(AND(L8595&lt;=TOTAL_BED_CAP,N8595&lt;=TEMP_WORKER_CAP),"YES","NO")</x:f>
        <x:v>YES</x:v>
      </x:c>
      <x:c r="T8595" s="139" t="n">
        <x:f>IF(S8595="YES",R8595,-1E+99)</x:f>
        <x:v>20966.50772070435</x:v>
      </x:c>
    </x:row>
    <x:row r="8596">
      <x:c r="A8596" s="139"/>
      <x:c r="B8596" s="139"/>
      <x:c r="C8596" s="139"/>
      <x:c r="D8596" s="139"/>
      <x:c r="E8596" s="139"/>
      <x:c r="F8596" s="139"/>
      <x:c r="G8596" s="139"/>
      <x:c r="H8596" s="139"/>
      <x:c r="I8596" s="266" t="n">
        <x:f>INT((ROW()-ROW($I$46))/((CARROT_CAP+1)*(MESCLUN_CAP+1)))</x:f>
        <x:v>13</x:v>
      </x:c>
      <x:c r="J8596" s="266" t="n">
        <x:f>MOD(INT((ROW()-ROW($I$46))/(MESCLUN_CAP+1)),CARROT_CAP+1)</x:f>
        <x:v>2</x:v>
      </x:c>
      <x:c r="K8596" s="266" t="n">
        <x:f>MOD(ROW()-ROW($I$46),MESCLUN_CAP+1)</x:f>
        <x:v>25</x:v>
      </x:c>
      <x:c r="L8596" s="266" t="n">
        <x:f>SUM(I8596:K8596)</x:f>
        <x:v>40</x:v>
      </x:c>
      <x:c r="M8596" s="267" t="n">
        <x:f>I8596*TOMATO_HOURS*WEEKS*(1+TOMATO_DIM)^I8596+J8596*CARROT_HOURS*WEEKS*(1+CARROT_DIM)^J8596+K8596*MESCLUN_HOURS*WEEKS*(1+MESCLUN_DIM)^K8596</x:f>
        <x:v>5636.9118767025275</x:v>
      </x:c>
      <x:c r="N8596" s="267" t="n">
        <x:f>MAX(M8596-FARMER_HOURS,0)/TEMP_HOURS_PER_WORKER</x:f>
        <x:v>3.4145221365989773</x:v>
      </x:c>
      <x:c r="O8596" s="268" t="n">
        <x:f>I8596*TOMATO_PRICE+J8596*CARROT_PRICE+K8596*MESCLUN_PRICE</x:f>
        <x:v>186088</x:v>
      </x:c>
      <x:c r="P8596" s="268" t="n">
        <x:f>I8596*TOMATO_FERTILIZER+J8596*CARROT_FERTILIZER+K8596*MESCLUN_FERTILIZER</x:f>
        <x:v>34320</x:v>
      </x:c>
      <x:c r="Q8596" s="268" t="n">
        <x:f>MIN(M8596,FARMER_HOURS)*FARMER_RATE+MAX(M8596-FARMER_HOURS,0)*TEMP_RATE</x:f>
        <x:v>110363.05341497443</x:v>
      </x:c>
      <x:c r="R8596" s="268" t="n">
        <x:f>O8596-P8596-Q8596-FIXED_COST</x:f>
        <x:v>21404.946585025566</x:v>
      </x:c>
      <x:c r="S8596" s="139" t="str">
        <x:f>IF(AND(L8596&lt;=TOTAL_BED_CAP,N8596&lt;=TEMP_WORKER_CAP),"YES","NO")</x:f>
        <x:v>YES</x:v>
      </x:c>
      <x:c r="T8596" s="139" t="n">
        <x:f>IF(S8596="YES",R8596,-1E+99)</x:f>
        <x:v>21404.946585025566</x:v>
      </x:c>
    </x:row>
    <x:row r="8597">
      <x:c r="A8597" s="139"/>
      <x:c r="B8597" s="139"/>
      <x:c r="C8597" s="139"/>
      <x:c r="D8597" s="139"/>
      <x:c r="E8597" s="139"/>
      <x:c r="F8597" s="139"/>
      <x:c r="G8597" s="139"/>
      <x:c r="H8597" s="139"/>
      <x:c r="I8597" s="266" t="n">
        <x:f>INT((ROW()-ROW($I$46))/((CARROT_CAP+1)*(MESCLUN_CAP+1)))</x:f>
        <x:v>13</x:v>
      </x:c>
      <x:c r="J8597" s="266" t="n">
        <x:f>MOD(INT((ROW()-ROW($I$46))/(MESCLUN_CAP+1)),CARROT_CAP+1)</x:f>
        <x:v>2</x:v>
      </x:c>
      <x:c r="K8597" s="266" t="n">
        <x:f>MOD(ROW()-ROW($I$46),MESCLUN_CAP+1)</x:f>
        <x:v>26</x:v>
      </x:c>
      <x:c r="L8597" s="266" t="n">
        <x:f>SUM(I8597:K8597)</x:f>
        <x:v>41</x:v>
      </x:c>
      <x:c r="M8597" s="267" t="n">
        <x:f>I8597*TOMATO_HOURS*WEEKS*(1+TOMATO_DIM)^I8597+J8597*CARROT_HOURS*WEEKS*(1+CARROT_DIM)^J8597+K8597*MESCLUN_HOURS*WEEKS*(1+MESCLUN_DIM)^K8597</x:f>
        <x:v>5718.251880663244</x:v>
      </x:c>
      <x:c r="N8597" s="267" t="n">
        <x:f>MAX(M8597-FARMER_HOURS,0)/TEMP_HOURS_PER_WORKER</x:f>
        <x:v>3.4710082504605864</x:v>
      </x:c>
      <x:c r="O8597" s="268" t="n">
        <x:f>I8597*TOMATO_PRICE+J8597*CARROT_PRICE+K8597*MESCLUN_PRICE</x:f>
        <x:v>188788</x:v>
      </x:c>
      <x:c r="P8597" s="268" t="n">
        <x:f>I8597*TOMATO_FERTILIZER+J8597*CARROT_FERTILIZER+K8597*MESCLUN_FERTILIZER</x:f>
        <x:v>35200</x:v>
      </x:c>
      <x:c r="Q8597" s="268" t="n">
        <x:f>MIN(M8597,FARMER_HOURS)*FARMER_RATE+MAX(M8597-FARMER_HOURS,0)*TEMP_RATE</x:f>
        <x:v>111775.20626151466</x:v>
      </x:c>
      <x:c r="R8597" s="268" t="n">
        <x:f>O8597-P8597-Q8597-FIXED_COST</x:f>
        <x:v>21812.793738485343</x:v>
      </x:c>
      <x:c r="S8597" s="139" t="str">
        <x:f>IF(AND(L8597&lt;=TOTAL_BED_CAP,N8597&lt;=TEMP_WORKER_CAP),"YES","NO")</x:f>
        <x:v>YES</x:v>
      </x:c>
      <x:c r="T8597" s="139" t="n">
        <x:f>IF(S8597="YES",R8597,-1E+99)</x:f>
        <x:v>21812.793738485343</x:v>
      </x:c>
    </x:row>
    <x:row r="8598">
      <x:c r="A8598" s="139"/>
      <x:c r="B8598" s="139"/>
      <x:c r="C8598" s="139"/>
      <x:c r="D8598" s="139"/>
      <x:c r="E8598" s="139"/>
      <x:c r="F8598" s="139"/>
      <x:c r="G8598" s="139"/>
      <x:c r="H8598" s="139"/>
      <x:c r="I8598" s="266" t="n">
        <x:f>INT((ROW()-ROW($I$46))/((CARROT_CAP+1)*(MESCLUN_CAP+1)))</x:f>
        <x:v>13</x:v>
      </x:c>
      <x:c r="J8598" s="266" t="n">
        <x:f>MOD(INT((ROW()-ROW($I$46))/(MESCLUN_CAP+1)),CARROT_CAP+1)</x:f>
        <x:v>2</x:v>
      </x:c>
      <x:c r="K8598" s="266" t="n">
        <x:f>MOD(ROW()-ROW($I$46),MESCLUN_CAP+1)</x:f>
        <x:v>27</x:v>
      </x:c>
      <x:c r="L8598" s="266" t="n">
        <x:f>SUM(I8598:K8598)</x:f>
        <x:v>42</x:v>
      </x:c>
      <x:c r="M8598" s="267" t="n">
        <x:f>I8598*TOMATO_HOURS*WEEKS*(1+TOMATO_DIM)^I8598+J8598*CARROT_HOURS*WEEKS*(1+CARROT_DIM)^J8598+K8598*MESCLUN_HOURS*WEEKS*(1+MESCLUN_DIM)^K8598</x:f>
        <x:v>5801.385585183001</x:v>
      </x:c>
      <x:c r="N8598" s="267" t="n">
        <x:f>MAX(M8598-FARMER_HOURS,0)/TEMP_HOURS_PER_WORKER</x:f>
        <x:v>3.5287399897104175</x:v>
      </x:c>
      <x:c r="O8598" s="268" t="n">
        <x:f>I8598*TOMATO_PRICE+J8598*CARROT_PRICE+K8598*MESCLUN_PRICE</x:f>
        <x:v>191488</x:v>
      </x:c>
      <x:c r="P8598" s="268" t="n">
        <x:f>I8598*TOMATO_FERTILIZER+J8598*CARROT_FERTILIZER+K8598*MESCLUN_FERTILIZER</x:f>
        <x:v>36080</x:v>
      </x:c>
      <x:c r="Q8598" s="268" t="n">
        <x:f>MIN(M8598,FARMER_HOURS)*FARMER_RATE+MAX(M8598-FARMER_HOURS,0)*TEMP_RATE</x:f>
        <x:v>113218.49974276044</x:v>
      </x:c>
      <x:c r="R8598" s="268" t="n">
        <x:f>O8598-P8598-Q8598-FIXED_COST</x:f>
        <x:v>22189.50025723956</x:v>
      </x:c>
      <x:c r="S8598" s="139" t="str">
        <x:f>IF(AND(L8598&lt;=TOTAL_BED_CAP,N8598&lt;=TEMP_WORKER_CAP),"YES","NO")</x:f>
        <x:v>YES</x:v>
      </x:c>
      <x:c r="T8598" s="139" t="n">
        <x:f>IF(S8598="YES",R8598,-1E+99)</x:f>
        <x:v>22189.50025723956</x:v>
      </x:c>
    </x:row>
    <x:row r="8599">
      <x:c r="A8599" s="139"/>
      <x:c r="B8599" s="139"/>
      <x:c r="C8599" s="139"/>
      <x:c r="D8599" s="139"/>
      <x:c r="E8599" s="139"/>
      <x:c r="F8599" s="139"/>
      <x:c r="G8599" s="139"/>
      <x:c r="H8599" s="139"/>
      <x:c r="I8599" s="266" t="n">
        <x:f>INT((ROW()-ROW($I$46))/((CARROT_CAP+1)*(MESCLUN_CAP+1)))</x:f>
        <x:v>13</x:v>
      </x:c>
      <x:c r="J8599" s="266" t="n">
        <x:f>MOD(INT((ROW()-ROW($I$46))/(MESCLUN_CAP+1)),CARROT_CAP+1)</x:f>
        <x:v>2</x:v>
      </x:c>
      <x:c r="K8599" s="266" t="n">
        <x:f>MOD(ROW()-ROW($I$46),MESCLUN_CAP+1)</x:f>
        <x:v>28</x:v>
      </x:c>
      <x:c r="L8599" s="266" t="n">
        <x:f>SUM(I8599:K8599)</x:f>
        <x:v>43</x:v>
      </x:c>
      <x:c r="M8599" s="267" t="n">
        <x:f>I8599*TOMATO_HOURS*WEEKS*(1+TOMATO_DIM)^I8599+J8599*CARROT_HOURS*WEEKS*(1+CARROT_DIM)^J8599+K8599*MESCLUN_HOURS*WEEKS*(1+MESCLUN_DIM)^K8599</x:f>
        <x:v>5886.345123400155</x:v>
      </x:c>
      <x:c r="N8599" s="267" t="n">
        <x:f>MAX(M8599-FARMER_HOURS,0)/TEMP_HOURS_PER_WORKER</x:f>
        <x:v>3.5877396690278855</x:v>
      </x:c>
      <x:c r="O8599" s="268" t="n">
        <x:f>I8599*TOMATO_PRICE+J8599*CARROT_PRICE+K8599*MESCLUN_PRICE</x:f>
        <x:v>194188</x:v>
      </x:c>
      <x:c r="P8599" s="268" t="n">
        <x:f>I8599*TOMATO_FERTILIZER+J8599*CARROT_FERTILIZER+K8599*MESCLUN_FERTILIZER</x:f>
        <x:v>36960</x:v>
      </x:c>
      <x:c r="Q8599" s="268" t="n">
        <x:f>MIN(M8599,FARMER_HOURS)*FARMER_RATE+MAX(M8599-FARMER_HOURS,0)*TEMP_RATE</x:f>
        <x:v>114693.49172569714</x:v>
      </x:c>
      <x:c r="R8599" s="268" t="n">
        <x:f>O8599-P8599-Q8599-FIXED_COST</x:f>
        <x:v>22534.50827430286</x:v>
      </x:c>
      <x:c r="S8599" s="139" t="str">
        <x:f>IF(AND(L8599&lt;=TOTAL_BED_CAP,N8599&lt;=TEMP_WORKER_CAP),"YES","NO")</x:f>
        <x:v>YES</x:v>
      </x:c>
      <x:c r="T8599" s="139" t="n">
        <x:f>IF(S8599="YES",R8599,-1E+99)</x:f>
        <x:v>22534.50827430286</x:v>
      </x:c>
    </x:row>
    <x:row r="8600">
      <x:c r="A8600" s="139"/>
      <x:c r="B8600" s="139"/>
      <x:c r="C8600" s="139"/>
      <x:c r="D8600" s="139"/>
      <x:c r="E8600" s="139"/>
      <x:c r="F8600" s="139"/>
      <x:c r="G8600" s="139"/>
      <x:c r="H8600" s="139"/>
      <x:c r="I8600" s="266" t="n">
        <x:f>INT((ROW()-ROW($I$46))/((CARROT_CAP+1)*(MESCLUN_CAP+1)))</x:f>
        <x:v>13</x:v>
      </x:c>
      <x:c r="J8600" s="266" t="n">
        <x:f>MOD(INT((ROW()-ROW($I$46))/(MESCLUN_CAP+1)),CARROT_CAP+1)</x:f>
        <x:v>2</x:v>
      </x:c>
      <x:c r="K8600" s="266" t="n">
        <x:f>MOD(ROW()-ROW($I$46),MESCLUN_CAP+1)</x:f>
        <x:v>29</x:v>
      </x:c>
      <x:c r="L8600" s="266" t="n">
        <x:f>SUM(I8600:K8600)</x:f>
        <x:v>44</x:v>
      </x:c>
      <x:c r="M8600" s="267" t="n">
        <x:f>I8600*TOMATO_HOURS*WEEKS*(1+TOMATO_DIM)^I8600+J8600*CARROT_HOURS*WEEKS*(1+CARROT_DIM)^J8600+K8600*MESCLUN_HOURS*WEEKS*(1+MESCLUN_DIM)^K8600</x:f>
        <x:v>5973.163151515808</x:v>
      </x:c>
      <x:c r="N8600" s="267" t="n">
        <x:f>MAX(M8600-FARMER_HOURS,0)/TEMP_HOURS_PER_WORKER</x:f>
        <x:v>3.648029966330422</x:v>
      </x:c>
      <x:c r="O8600" s="268" t="n">
        <x:f>I8600*TOMATO_PRICE+J8600*CARROT_PRICE+K8600*MESCLUN_PRICE</x:f>
        <x:v>196888</x:v>
      </x:c>
      <x:c r="P8600" s="268" t="n">
        <x:f>I8600*TOMATO_FERTILIZER+J8600*CARROT_FERTILIZER+K8600*MESCLUN_FERTILIZER</x:f>
        <x:v>37840</x:v>
      </x:c>
      <x:c r="Q8600" s="268" t="n">
        <x:f>MIN(M8600,FARMER_HOURS)*FARMER_RATE+MAX(M8600-FARMER_HOURS,0)*TEMP_RATE</x:f>
        <x:v>116200.74915826054</x:v>
      </x:c>
      <x:c r="R8600" s="268" t="n">
        <x:f>O8600-P8600-Q8600-FIXED_COST</x:f>
        <x:v>22847.250841739457</x:v>
      </x:c>
      <x:c r="S8600" s="139" t="str">
        <x:f>IF(AND(L8600&lt;=TOTAL_BED_CAP,N8600&lt;=TEMP_WORKER_CAP),"YES","NO")</x:f>
        <x:v>YES</x:v>
      </x:c>
      <x:c r="T8600" s="139" t="n">
        <x:f>IF(S8600="YES",R8600,-1E+99)</x:f>
        <x:v>22847.250841739457</x:v>
      </x:c>
    </x:row>
    <x:row r="8601">
      <x:c r="A8601" s="139"/>
      <x:c r="B8601" s="139"/>
      <x:c r="C8601" s="139"/>
      <x:c r="D8601" s="139"/>
      <x:c r="E8601" s="139"/>
      <x:c r="F8601" s="139"/>
      <x:c r="G8601" s="139"/>
      <x:c r="H8601" s="139"/>
      <x:c r="I8601" s="266" t="n">
        <x:f>INT((ROW()-ROW($I$46))/((CARROT_CAP+1)*(MESCLUN_CAP+1)))</x:f>
        <x:v>13</x:v>
      </x:c>
      <x:c r="J8601" s="266" t="n">
        <x:f>MOD(INT((ROW()-ROW($I$46))/(MESCLUN_CAP+1)),CARROT_CAP+1)</x:f>
        <x:v>2</x:v>
      </x:c>
      <x:c r="K8601" s="266" t="n">
        <x:f>MOD(ROW()-ROW($I$46),MESCLUN_CAP+1)</x:f>
        <x:v>30</x:v>
      </x:c>
      <x:c r="L8601" s="266" t="n">
        <x:f>SUM(I8601:K8601)</x:f>
        <x:v>45</x:v>
      </x:c>
      <x:c r="M8601" s="267" t="n">
        <x:f>I8601*TOMATO_HOURS*WEEKS*(1+TOMATO_DIM)^I8601+J8601*CARROT_HOURS*WEEKS*(1+CARROT_DIM)^J8601+K8601*MESCLUN_HOURS*WEEKS*(1+MESCLUN_DIM)^K8601</x:f>
        <x:v>6061.872856849578</x:v>
      </x:c>
      <x:c r="N8601" s="267" t="n">
        <x:f>MAX(M8601-FARMER_HOURS,0)/TEMP_HOURS_PER_WORKER</x:f>
        <x:v>3.7096339283677624</x:v>
      </x:c>
      <x:c r="O8601" s="268" t="n">
        <x:f>I8601*TOMATO_PRICE+J8601*CARROT_PRICE+K8601*MESCLUN_PRICE</x:f>
        <x:v>199588</x:v>
      </x:c>
      <x:c r="P8601" s="268" t="n">
        <x:f>I8601*TOMATO_FERTILIZER+J8601*CARROT_FERTILIZER+K8601*MESCLUN_FERTILIZER</x:f>
        <x:v>38720</x:v>
      </x:c>
      <x:c r="Q8601" s="268" t="n">
        <x:f>MIN(M8601,FARMER_HOURS)*FARMER_RATE+MAX(M8601-FARMER_HOURS,0)*TEMP_RATE</x:f>
        <x:v>117740.84820919407</x:v>
      </x:c>
      <x:c r="R8601" s="268" t="n">
        <x:f>O8601-P8601-Q8601-FIXED_COST</x:f>
        <x:v>23127.151790805932</x:v>
      </x:c>
      <x:c r="S8601" s="139" t="str">
        <x:f>IF(AND(L8601&lt;=TOTAL_BED_CAP,N8601&lt;=TEMP_WORKER_CAP),"YES","NO")</x:f>
        <x:v>YES</x:v>
      </x:c>
      <x:c r="T8601" s="139" t="n">
        <x:f>IF(S8601="YES",R8601,-1E+99)</x:f>
        <x:v>23127.151790805932</x:v>
      </x:c>
    </x:row>
    <x:row r="8602">
      <x:c r="A8602" s="139"/>
      <x:c r="B8602" s="139"/>
      <x:c r="C8602" s="139"/>
      <x:c r="D8602" s="139"/>
      <x:c r="E8602" s="139"/>
      <x:c r="F8602" s="139"/>
      <x:c r="G8602" s="139"/>
      <x:c r="H8602" s="139"/>
      <x:c r="I8602" s="266" t="n">
        <x:f>INT((ROW()-ROW($I$46))/((CARROT_CAP+1)*(MESCLUN_CAP+1)))</x:f>
        <x:v>13</x:v>
      </x:c>
      <x:c r="J8602" s="266" t="n">
        <x:f>MOD(INT((ROW()-ROW($I$46))/(MESCLUN_CAP+1)),CARROT_CAP+1)</x:f>
        <x:v>3</x:v>
      </x:c>
      <x:c r="K8602" s="266" t="n">
        <x:f>MOD(ROW()-ROW($I$46),MESCLUN_CAP+1)</x:f>
        <x:v>0</x:v>
      </x:c>
      <x:c r="L8602" s="266" t="n">
        <x:f>SUM(I8602:K8602)</x:f>
        <x:v>16</x:v>
      </x:c>
      <x:c r="M8602" s="267" t="n">
        <x:f>I8602*TOMATO_HOURS*WEEKS*(1+TOMATO_DIM)^I8602+J8602*CARROT_HOURS*WEEKS*(1+CARROT_DIM)^J8602+K8602*MESCLUN_HOURS*WEEKS*(1+MESCLUN_DIM)^K8602</x:f>
        <x:v>4136.077477089932</x:v>
      </x:c>
      <x:c r="N8602" s="267" t="n">
        <x:f>MAX(M8602-FARMER_HOURS,0)/TEMP_HOURS_PER_WORKER</x:f>
        <x:v>2.372276025756897</x:v>
      </x:c>
      <x:c r="O8602" s="268" t="n">
        <x:f>I8602*TOMATO_PRICE+J8602*CARROT_PRICE+K8602*MESCLUN_PRICE</x:f>
        <x:v>120682</x:v>
      </x:c>
      <x:c r="P8602" s="268" t="n">
        <x:f>I8602*TOMATO_FERTILIZER+J8602*CARROT_FERTILIZER+K8602*MESCLUN_FERTILIZER</x:f>
        <x:v>12760</x:v>
      </x:c>
      <x:c r="Q8602" s="268" t="n">
        <x:f>MIN(M8602,FARMER_HOURS)*FARMER_RATE+MAX(M8602-FARMER_HOURS,0)*TEMP_RATE</x:f>
        <x:v>84306.90064392242</x:v>
      </x:c>
      <x:c r="R8602" s="268" t="n">
        <x:f>O8602-P8602-Q8602-FIXED_COST</x:f>
        <x:v>3615.0993560775823</x:v>
      </x:c>
      <x:c r="S8602" s="139" t="str">
        <x:f>IF(AND(L8602&lt;=TOTAL_BED_CAP,N8602&lt;=TEMP_WORKER_CAP),"YES","NO")</x:f>
        <x:v>YES</x:v>
      </x:c>
      <x:c r="T8602" s="139" t="n">
        <x:f>IF(S8602="YES",R8602,-1E+99)</x:f>
        <x:v>3615.0993560775823</x:v>
      </x:c>
    </x:row>
    <x:row r="8603">
      <x:c r="A8603" s="139"/>
      <x:c r="B8603" s="139"/>
      <x:c r="C8603" s="139"/>
      <x:c r="D8603" s="139"/>
      <x:c r="E8603" s="139"/>
      <x:c r="F8603" s="139"/>
      <x:c r="G8603" s="139"/>
      <x:c r="H8603" s="139"/>
      <x:c r="I8603" s="266" t="n">
        <x:f>INT((ROW()-ROW($I$46))/((CARROT_CAP+1)*(MESCLUN_CAP+1)))</x:f>
        <x:v>13</x:v>
      </x:c>
      <x:c r="J8603" s="266" t="n">
        <x:f>MOD(INT((ROW()-ROW($I$46))/(MESCLUN_CAP+1)),CARROT_CAP+1)</x:f>
        <x:v>3</x:v>
      </x:c>
      <x:c r="K8603" s="266" t="n">
        <x:f>MOD(ROW()-ROW($I$46),MESCLUN_CAP+1)</x:f>
        <x:v>1</x:v>
      </x:c>
      <x:c r="L8603" s="266" t="n">
        <x:f>SUM(I8603:K8603)</x:f>
        <x:v>17</x:v>
      </x:c>
      <x:c r="M8603" s="267" t="n">
        <x:f>I8603*TOMATO_HOURS*WEEKS*(1+TOMATO_DIM)^I8603+J8603*CARROT_HOURS*WEEKS*(1+CARROT_DIM)^J8603+K8603*MESCLUN_HOURS*WEEKS*(1+MESCLUN_DIM)^K8603</x:f>
        <x:v>4181.639977089932</x:v>
      </x:c>
      <x:c r="N8603" s="267" t="n">
        <x:f>MAX(M8603-FARMER_HOURS,0)/TEMP_HOURS_PER_WORKER</x:f>
        <x:v>2.403916650756897</x:v>
      </x:c>
      <x:c r="O8603" s="268" t="n">
        <x:f>I8603*TOMATO_PRICE+J8603*CARROT_PRICE+K8603*MESCLUN_PRICE</x:f>
        <x:v>123382</x:v>
      </x:c>
      <x:c r="P8603" s="268" t="n">
        <x:f>I8603*TOMATO_FERTILIZER+J8603*CARROT_FERTILIZER+K8603*MESCLUN_FERTILIZER</x:f>
        <x:v>13640</x:v>
      </x:c>
      <x:c r="Q8603" s="268" t="n">
        <x:f>MIN(M8603,FARMER_HOURS)*FARMER_RATE+MAX(M8603-FARMER_HOURS,0)*TEMP_RATE</x:f>
        <x:v>85097.91626892242</x:v>
      </x:c>
      <x:c r="R8603" s="268" t="n">
        <x:f>O8603-P8603-Q8603-FIXED_COST</x:f>
        <x:v>4644.083731077582</x:v>
      </x:c>
      <x:c r="S8603" s="139" t="str">
        <x:f>IF(AND(L8603&lt;=TOTAL_BED_CAP,N8603&lt;=TEMP_WORKER_CAP),"YES","NO")</x:f>
        <x:v>YES</x:v>
      </x:c>
      <x:c r="T8603" s="139" t="n">
        <x:f>IF(S8603="YES",R8603,-1E+99)</x:f>
        <x:v>4644.083731077582</x:v>
      </x:c>
    </x:row>
    <x:row r="8604">
      <x:c r="A8604" s="139"/>
      <x:c r="B8604" s="139"/>
      <x:c r="C8604" s="139"/>
      <x:c r="D8604" s="139"/>
      <x:c r="E8604" s="139"/>
      <x:c r="F8604" s="139"/>
      <x:c r="G8604" s="139"/>
      <x:c r="H8604" s="139"/>
      <x:c r="I8604" s="266" t="n">
        <x:f>INT((ROW()-ROW($I$46))/((CARROT_CAP+1)*(MESCLUN_CAP+1)))</x:f>
        <x:v>13</x:v>
      </x:c>
      <x:c r="J8604" s="266" t="n">
        <x:f>MOD(INT((ROW()-ROW($I$46))/(MESCLUN_CAP+1)),CARROT_CAP+1)</x:f>
        <x:v>3</x:v>
      </x:c>
      <x:c r="K8604" s="266" t="n">
        <x:f>MOD(ROW()-ROW($I$46),MESCLUN_CAP+1)</x:f>
        <x:v>2</x:v>
      </x:c>
      <x:c r="L8604" s="266" t="n">
        <x:f>SUM(I8604:K8604)</x:f>
        <x:v>18</x:v>
      </x:c>
      <x:c r="M8604" s="267" t="n">
        <x:f>I8604*TOMATO_HOURS*WEEKS*(1+TOMATO_DIM)^I8604+J8604*CARROT_HOURS*WEEKS*(1+CARROT_DIM)^J8604+K8604*MESCLUN_HOURS*WEEKS*(1+MESCLUN_DIM)^K8604</x:f>
        <x:v>4228.341539589932</x:v>
      </x:c>
      <x:c r="N8604" s="267" t="n">
        <x:f>MAX(M8604-FARMER_HOURS,0)/TEMP_HOURS_PER_WORKER</x:f>
        <x:v>2.436348291381897</x:v>
      </x:c>
      <x:c r="O8604" s="268" t="n">
        <x:f>I8604*TOMATO_PRICE+J8604*CARROT_PRICE+K8604*MESCLUN_PRICE</x:f>
        <x:v>126082</x:v>
      </x:c>
      <x:c r="P8604" s="268" t="n">
        <x:f>I8604*TOMATO_FERTILIZER+J8604*CARROT_FERTILIZER+K8604*MESCLUN_FERTILIZER</x:f>
        <x:v>14520</x:v>
      </x:c>
      <x:c r="Q8604" s="268" t="n">
        <x:f>MIN(M8604,FARMER_HOURS)*FARMER_RATE+MAX(M8604-FARMER_HOURS,0)*TEMP_RATE</x:f>
        <x:v>85908.70728454742</x:v>
      </x:c>
      <x:c r="R8604" s="268" t="n">
        <x:f>O8604-P8604-Q8604-FIXED_COST</x:f>
        <x:v>5653.292715452582</x:v>
      </x:c>
      <x:c r="S8604" s="139" t="str">
        <x:f>IF(AND(L8604&lt;=TOTAL_BED_CAP,N8604&lt;=TEMP_WORKER_CAP),"YES","NO")</x:f>
        <x:v>YES</x:v>
      </x:c>
      <x:c r="T8604" s="139" t="n">
        <x:f>IF(S8604="YES",R8604,-1E+99)</x:f>
        <x:v>5653.292715452582</x:v>
      </x:c>
    </x:row>
    <x:row r="8605">
      <x:c r="A8605" s="139"/>
      <x:c r="B8605" s="139"/>
      <x:c r="C8605" s="139"/>
      <x:c r="D8605" s="139"/>
      <x:c r="E8605" s="139"/>
      <x:c r="F8605" s="139"/>
      <x:c r="G8605" s="139"/>
      <x:c r="H8605" s="139"/>
      <x:c r="I8605" s="266" t="n">
        <x:f>INT((ROW()-ROW($I$46))/((CARROT_CAP+1)*(MESCLUN_CAP+1)))</x:f>
        <x:v>13</x:v>
      </x:c>
      <x:c r="J8605" s="266" t="n">
        <x:f>MOD(INT((ROW()-ROW($I$46))/(MESCLUN_CAP+1)),CARROT_CAP+1)</x:f>
        <x:v>3</x:v>
      </x:c>
      <x:c r="K8605" s="266" t="n">
        <x:f>MOD(ROW()-ROW($I$46),MESCLUN_CAP+1)</x:f>
        <x:v>3</x:v>
      </x:c>
      <x:c r="L8605" s="266" t="n">
        <x:f>SUM(I8605:K8605)</x:f>
        <x:v>19</x:v>
      </x:c>
      <x:c r="M8605" s="267" t="n">
        <x:f>I8605*TOMATO_HOURS*WEEKS*(1+TOMATO_DIM)^I8605+J8605*CARROT_HOURS*WEEKS*(1+CARROT_DIM)^J8605+K8605*MESCLUN_HOURS*WEEKS*(1+MESCLUN_DIM)^K8605</x:f>
        <x:v>4276.203522011807</x:v>
      </x:c>
      <x:c r="N8605" s="267" t="n">
        <x:f>MAX(M8605-FARMER_HOURS,0)/TEMP_HOURS_PER_WORKER</x:f>
        <x:v>2.469585779174866</x:v>
      </x:c>
      <x:c r="O8605" s="268" t="n">
        <x:f>I8605*TOMATO_PRICE+J8605*CARROT_PRICE+K8605*MESCLUN_PRICE</x:f>
        <x:v>128782</x:v>
      </x:c>
      <x:c r="P8605" s="268" t="n">
        <x:f>I8605*TOMATO_FERTILIZER+J8605*CARROT_FERTILIZER+K8605*MESCLUN_FERTILIZER</x:f>
        <x:v>15400</x:v>
      </x:c>
      <x:c r="Q8605" s="268" t="n">
        <x:f>MIN(M8605,FARMER_HOURS)*FARMER_RATE+MAX(M8605-FARMER_HOURS,0)*TEMP_RATE</x:f>
        <x:v>86739.64447937164</x:v>
      </x:c>
      <x:c r="R8605" s="268" t="n">
        <x:f>O8605-P8605-Q8605-FIXED_COST</x:f>
        <x:v>6642.355520628364</x:v>
      </x:c>
      <x:c r="S8605" s="139" t="str">
        <x:f>IF(AND(L8605&lt;=TOTAL_BED_CAP,N8605&lt;=TEMP_WORKER_CAP),"YES","NO")</x:f>
        <x:v>YES</x:v>
      </x:c>
      <x:c r="T8605" s="139" t="n">
        <x:f>IF(S8605="YES",R8605,-1E+99)</x:f>
        <x:v>6642.355520628364</x:v>
      </x:c>
    </x:row>
    <x:row r="8606">
      <x:c r="A8606" s="139"/>
      <x:c r="B8606" s="139"/>
      <x:c r="C8606" s="139"/>
      <x:c r="D8606" s="139"/>
      <x:c r="E8606" s="139"/>
      <x:c r="F8606" s="139"/>
      <x:c r="G8606" s="139"/>
      <x:c r="H8606" s="139"/>
      <x:c r="I8606" s="266" t="n">
        <x:f>INT((ROW()-ROW($I$46))/((CARROT_CAP+1)*(MESCLUN_CAP+1)))</x:f>
        <x:v>13</x:v>
      </x:c>
      <x:c r="J8606" s="266" t="n">
        <x:f>MOD(INT((ROW()-ROW($I$46))/(MESCLUN_CAP+1)),CARROT_CAP+1)</x:f>
        <x:v>3</x:v>
      </x:c>
      <x:c r="K8606" s="266" t="n">
        <x:f>MOD(ROW()-ROW($I$46),MESCLUN_CAP+1)</x:f>
        <x:v>4</x:v>
      </x:c>
      <x:c r="L8606" s="266" t="n">
        <x:f>SUM(I8606:K8606)</x:f>
        <x:v>20</x:v>
      </x:c>
      <x:c r="M8606" s="267" t="n">
        <x:f>I8606*TOMATO_HOURS*WEEKS*(1+TOMATO_DIM)^I8606+J8606*CARROT_HOURS*WEEKS*(1+CARROT_DIM)^J8606+K8606*MESCLUN_HOURS*WEEKS*(1+MESCLUN_DIM)^K8606</x:f>
        <x:v>4325.247637734463</x:v>
      </x:c>
      <x:c r="N8606" s="267" t="n">
        <x:f>MAX(M8606-FARMER_HOURS,0)/TEMP_HOURS_PER_WORKER</x:f>
        <x:v>2.5036441928711546</x:v>
      </x:c>
      <x:c r="O8606" s="268" t="n">
        <x:f>I8606*TOMATO_PRICE+J8606*CARROT_PRICE+K8606*MESCLUN_PRICE</x:f>
        <x:v>131482</x:v>
      </x:c>
      <x:c r="P8606" s="268" t="n">
        <x:f>I8606*TOMATO_FERTILIZER+J8606*CARROT_FERTILIZER+K8606*MESCLUN_FERTILIZER</x:f>
        <x:v>16280</x:v>
      </x:c>
      <x:c r="Q8606" s="268" t="n">
        <x:f>MIN(M8606,FARMER_HOURS)*FARMER_RATE+MAX(M8606-FARMER_HOURS,0)*TEMP_RATE</x:f>
        <x:v>87591.10482177886</x:v>
      </x:c>
      <x:c r="R8606" s="268" t="n">
        <x:f>O8606-P8606-Q8606-FIXED_COST</x:f>
        <x:v>7610.895178221137</x:v>
      </x:c>
      <x:c r="S8606" s="139" t="str">
        <x:f>IF(AND(L8606&lt;=TOTAL_BED_CAP,N8606&lt;=TEMP_WORKER_CAP),"YES","NO")</x:f>
        <x:v>YES</x:v>
      </x:c>
      <x:c r="T8606" s="139" t="n">
        <x:f>IF(S8606="YES",R8606,-1E+99)</x:f>
        <x:v>7610.895178221137</x:v>
      </x:c>
    </x:row>
    <x:row r="8607">
      <x:c r="A8607" s="139"/>
      <x:c r="B8607" s="139"/>
      <x:c r="C8607" s="139"/>
      <x:c r="D8607" s="139"/>
      <x:c r="E8607" s="139"/>
      <x:c r="F8607" s="139"/>
      <x:c r="G8607" s="139"/>
      <x:c r="H8607" s="139"/>
      <x:c r="I8607" s="266" t="n">
        <x:f>INT((ROW()-ROW($I$46))/((CARROT_CAP+1)*(MESCLUN_CAP+1)))</x:f>
        <x:v>13</x:v>
      </x:c>
      <x:c r="J8607" s="266" t="n">
        <x:f>MOD(INT((ROW()-ROW($I$46))/(MESCLUN_CAP+1)),CARROT_CAP+1)</x:f>
        <x:v>3</x:v>
      </x:c>
      <x:c r="K8607" s="266" t="n">
        <x:f>MOD(ROW()-ROW($I$46),MESCLUN_CAP+1)</x:f>
        <x:v>5</x:v>
      </x:c>
      <x:c r="L8607" s="266" t="n">
        <x:f>SUM(I8607:K8607)</x:f>
        <x:v>21</x:v>
      </x:c>
      <x:c r="M8607" s="267" t="n">
        <x:f>I8607*TOMATO_HOURS*WEEKS*(1+TOMATO_DIM)^I8607+J8607*CARROT_HOURS*WEEKS*(1+CARROT_DIM)^J8607+K8607*MESCLUN_HOURS*WEEKS*(1+MESCLUN_DIM)^K8607</x:f>
        <x:v>4375.495961655666</x:v>
      </x:c>
      <x:c r="N8607" s="267" t="n">
        <x:f>MAX(M8607-FARMER_HOURS,0)/TEMP_HOURS_PER_WORKER</x:f>
        <x:v>2.538538862260879</x:v>
      </x:c>
      <x:c r="O8607" s="268" t="n">
        <x:f>I8607*TOMATO_PRICE+J8607*CARROT_PRICE+K8607*MESCLUN_PRICE</x:f>
        <x:v>134182</x:v>
      </x:c>
      <x:c r="P8607" s="268" t="n">
        <x:f>I8607*TOMATO_FERTILIZER+J8607*CARROT_FERTILIZER+K8607*MESCLUN_FERTILIZER</x:f>
        <x:v>17160</x:v>
      </x:c>
      <x:c r="Q8607" s="268" t="n">
        <x:f>MIN(M8607,FARMER_HOURS)*FARMER_RATE+MAX(M8607-FARMER_HOURS,0)*TEMP_RATE</x:f>
        <x:v>88463.47155652198</x:v>
      </x:c>
      <x:c r="R8607" s="268" t="n">
        <x:f>O8607-P8607-Q8607-FIXED_COST</x:f>
        <x:v>8558.528443478019</x:v>
      </x:c>
      <x:c r="S8607" s="139" t="str">
        <x:f>IF(AND(L8607&lt;=TOTAL_BED_CAP,N8607&lt;=TEMP_WORKER_CAP),"YES","NO")</x:f>
        <x:v>YES</x:v>
      </x:c>
      <x:c r="T8607" s="139" t="n">
        <x:f>IF(S8607="YES",R8607,-1E+99)</x:f>
        <x:v>8558.528443478019</x:v>
      </x:c>
    </x:row>
    <x:row r="8608">
      <x:c r="A8608" s="139"/>
      <x:c r="B8608" s="139"/>
      <x:c r="C8608" s="139"/>
      <x:c r="D8608" s="139"/>
      <x:c r="E8608" s="139"/>
      <x:c r="F8608" s="139"/>
      <x:c r="G8608" s="139"/>
      <x:c r="H8608" s="139"/>
      <x:c r="I8608" s="266" t="n">
        <x:f>INT((ROW()-ROW($I$46))/((CARROT_CAP+1)*(MESCLUN_CAP+1)))</x:f>
        <x:v>13</x:v>
      </x:c>
      <x:c r="J8608" s="266" t="n">
        <x:f>MOD(INT((ROW()-ROW($I$46))/(MESCLUN_CAP+1)),CARROT_CAP+1)</x:f>
        <x:v>3</x:v>
      </x:c>
      <x:c r="K8608" s="266" t="n">
        <x:f>MOD(ROW()-ROW($I$46),MESCLUN_CAP+1)</x:f>
        <x:v>6</x:v>
      </x:c>
      <x:c r="L8608" s="266" t="n">
        <x:f>SUM(I8608:K8608)</x:f>
        <x:v>22</x:v>
      </x:c>
      <x:c r="M8608" s="267" t="n">
        <x:f>I8608*TOMATO_HOURS*WEEKS*(1+TOMATO_DIM)^I8608+J8608*CARROT_HOURS*WEEKS*(1+CARROT_DIM)^J8608+K8608*MESCLUN_HOURS*WEEKS*(1+MESCLUN_DIM)^K8608</x:f>
        <x:v>4426.970935837299</x:v>
      </x:c>
      <x:c r="N8608" s="267" t="n">
        <x:f>MAX(M8608-FARMER_HOURS,0)/TEMP_HOURS_PER_WORKER</x:f>
        <x:v>2.5742853721092356</x:v>
      </x:c>
      <x:c r="O8608" s="268" t="n">
        <x:f>I8608*TOMATO_PRICE+J8608*CARROT_PRICE+K8608*MESCLUN_PRICE</x:f>
        <x:v>136882</x:v>
      </x:c>
      <x:c r="P8608" s="268" t="n">
        <x:f>I8608*TOMATO_FERTILIZER+J8608*CARROT_FERTILIZER+K8608*MESCLUN_FERTILIZER</x:f>
        <x:v>18040</x:v>
      </x:c>
      <x:c r="Q8608" s="268" t="n">
        <x:f>MIN(M8608,FARMER_HOURS)*FARMER_RATE+MAX(M8608-FARMER_HOURS,0)*TEMP_RATE</x:f>
        <x:v>89357.13430273089</x:v>
      </x:c>
      <x:c r="R8608" s="268" t="n">
        <x:f>O8608-P8608-Q8608-FIXED_COST</x:f>
        <x:v>9484.86569726911</x:v>
      </x:c>
      <x:c r="S8608" s="139" t="str">
        <x:f>IF(AND(L8608&lt;=TOTAL_BED_CAP,N8608&lt;=TEMP_WORKER_CAP),"YES","NO")</x:f>
        <x:v>YES</x:v>
      </x:c>
      <x:c r="T8608" s="139" t="n">
        <x:f>IF(S8608="YES",R8608,-1E+99)</x:f>
        <x:v>9484.86569726911</x:v>
      </x:c>
    </x:row>
    <x:row r="8609">
      <x:c r="A8609" s="139"/>
      <x:c r="B8609" s="139"/>
      <x:c r="C8609" s="139"/>
      <x:c r="D8609" s="139"/>
      <x:c r="E8609" s="139"/>
      <x:c r="F8609" s="139"/>
      <x:c r="G8609" s="139"/>
      <x:c r="H8609" s="139"/>
      <x:c r="I8609" s="266" t="n">
        <x:f>INT((ROW()-ROW($I$46))/((CARROT_CAP+1)*(MESCLUN_CAP+1)))</x:f>
        <x:v>13</x:v>
      </x:c>
      <x:c r="J8609" s="266" t="n">
        <x:f>MOD(INT((ROW()-ROW($I$46))/(MESCLUN_CAP+1)),CARROT_CAP+1)</x:f>
        <x:v>3</x:v>
      </x:c>
      <x:c r="K8609" s="266" t="n">
        <x:f>MOD(ROW()-ROW($I$46),MESCLUN_CAP+1)</x:f>
        <x:v>7</x:v>
      </x:c>
      <x:c r="L8609" s="266" t="n">
        <x:f>SUM(I8609:K8609)</x:f>
        <x:v>23</x:v>
      </x:c>
      <x:c r="M8609" s="267" t="n">
        <x:f>I8609*TOMATO_HOURS*WEEKS*(1+TOMATO_DIM)^I8609+J8609*CARROT_HOURS*WEEKS*(1+CARROT_DIM)^J8609+K8609*MESCLUN_HOURS*WEEKS*(1+MESCLUN_DIM)^K8609</x:f>
        <x:v>4479.69537523526</x:v>
      </x:c>
      <x:c r="N8609" s="267" t="n">
        <x:f>MAX(M8609-FARMER_HOURS,0)/TEMP_HOURS_PER_WORKER</x:f>
        <x:v>2.6108995661355974</x:v>
      </x:c>
      <x:c r="O8609" s="268" t="n">
        <x:f>I8609*TOMATO_PRICE+J8609*CARROT_PRICE+K8609*MESCLUN_PRICE</x:f>
        <x:v>139582</x:v>
      </x:c>
      <x:c r="P8609" s="268" t="n">
        <x:f>I8609*TOMATO_FERTILIZER+J8609*CARROT_FERTILIZER+K8609*MESCLUN_FERTILIZER</x:f>
        <x:v>18920</x:v>
      </x:c>
      <x:c r="Q8609" s="268" t="n">
        <x:f>MIN(M8609,FARMER_HOURS)*FARMER_RATE+MAX(M8609-FARMER_HOURS,0)*TEMP_RATE</x:f>
        <x:v>90272.48915338994</x:v>
      </x:c>
      <x:c r="R8609" s="268" t="n">
        <x:f>O8609-P8609-Q8609-FIXED_COST</x:f>
        <x:v>10389.510846610065</x:v>
      </x:c>
      <x:c r="S8609" s="139" t="str">
        <x:f>IF(AND(L8609&lt;=TOTAL_BED_CAP,N8609&lt;=TEMP_WORKER_CAP),"YES","NO")</x:f>
        <x:v>YES</x:v>
      </x:c>
      <x:c r="T8609" s="139" t="n">
        <x:f>IF(S8609="YES",R8609,-1E+99)</x:f>
        <x:v>10389.510846610065</x:v>
      </x:c>
    </x:row>
    <x:row r="8610">
      <x:c r="A8610" s="139"/>
      <x:c r="B8610" s="139"/>
      <x:c r="C8610" s="139"/>
      <x:c r="D8610" s="139"/>
      <x:c r="E8610" s="139"/>
      <x:c r="F8610" s="139"/>
      <x:c r="G8610" s="139"/>
      <x:c r="H8610" s="139"/>
      <x:c r="I8610" s="266" t="n">
        <x:f>INT((ROW()-ROW($I$46))/((CARROT_CAP+1)*(MESCLUN_CAP+1)))</x:f>
        <x:v>13</x:v>
      </x:c>
      <x:c r="J8610" s="266" t="n">
        <x:f>MOD(INT((ROW()-ROW($I$46))/(MESCLUN_CAP+1)),CARROT_CAP+1)</x:f>
        <x:v>3</x:v>
      </x:c>
      <x:c r="K8610" s="266" t="n">
        <x:f>MOD(ROW()-ROW($I$46),MESCLUN_CAP+1)</x:f>
        <x:v>8</x:v>
      </x:c>
      <x:c r="L8610" s="266" t="n">
        <x:f>SUM(I8610:K8610)</x:f>
        <x:v>24</x:v>
      </x:c>
      <x:c r="M8610" s="267" t="n">
        <x:f>I8610*TOMATO_HOURS*WEEKS*(1+TOMATO_DIM)^I8610+J8610*CARROT_HOURS*WEEKS*(1+CARROT_DIM)^J8610+K8610*MESCLUN_HOURS*WEEKS*(1+MESCLUN_DIM)^K8610</x:f>
        <x:v>4533.69247351524</x:v>
      </x:c>
      <x:c r="N8610" s="267" t="n">
        <x:f>MAX(M8610-FARMER_HOURS,0)/TEMP_HOURS_PER_WORKER</x:f>
        <x:v>2.6483975510522497</x:v>
      </x:c>
      <x:c r="O8610" s="268" t="n">
        <x:f>I8610*TOMATO_PRICE+J8610*CARROT_PRICE+K8610*MESCLUN_PRICE</x:f>
        <x:v>142282</x:v>
      </x:c>
      <x:c r="P8610" s="268" t="n">
        <x:f>I8610*TOMATO_FERTILIZER+J8610*CARROT_FERTILIZER+K8610*MESCLUN_FERTILIZER</x:f>
        <x:v>19800</x:v>
      </x:c>
      <x:c r="Q8610" s="268" t="n">
        <x:f>MIN(M8610,FARMER_HOURS)*FARMER_RATE+MAX(M8610-FARMER_HOURS,0)*TEMP_RATE</x:f>
        <x:v>91209.93877630624</x:v>
      </x:c>
      <x:c r="R8610" s="268" t="n">
        <x:f>O8610-P8610-Q8610-FIXED_COST</x:f>
        <x:v>11272.06122369376</x:v>
      </x:c>
      <x:c r="S8610" s="139" t="str">
        <x:f>IF(AND(L8610&lt;=TOTAL_BED_CAP,N8610&lt;=TEMP_WORKER_CAP),"YES","NO")</x:f>
        <x:v>YES</x:v>
      </x:c>
      <x:c r="T8610" s="139" t="n">
        <x:f>IF(S8610="YES",R8610,-1E+99)</x:f>
        <x:v>11272.06122369376</x:v>
      </x:c>
    </x:row>
    <x:row r="8611">
      <x:c r="A8611" s="139"/>
      <x:c r="B8611" s="139"/>
      <x:c r="C8611" s="139"/>
      <x:c r="D8611" s="139"/>
      <x:c r="E8611" s="139"/>
      <x:c r="F8611" s="139"/>
      <x:c r="G8611" s="139"/>
      <x:c r="H8611" s="139"/>
      <x:c r="I8611" s="266" t="n">
        <x:f>INT((ROW()-ROW($I$46))/((CARROT_CAP+1)*(MESCLUN_CAP+1)))</x:f>
        <x:v>13</x:v>
      </x:c>
      <x:c r="J8611" s="266" t="n">
        <x:f>MOD(INT((ROW()-ROW($I$46))/(MESCLUN_CAP+1)),CARROT_CAP+1)</x:f>
        <x:v>3</x:v>
      </x:c>
      <x:c r="K8611" s="266" t="n">
        <x:f>MOD(ROW()-ROW($I$46),MESCLUN_CAP+1)</x:f>
        <x:v>9</x:v>
      </x:c>
      <x:c r="L8611" s="266" t="n">
        <x:f>SUM(I8611:K8611)</x:f>
        <x:v>25</x:v>
      </x:c>
      <x:c r="M8611" s="267" t="n">
        <x:f>I8611*TOMATO_HOURS*WEEKS*(1+TOMATO_DIM)^I8611+J8611*CARROT_HOURS*WEEKS*(1+CARROT_DIM)^J8611+K8611*MESCLUN_HOURS*WEEKS*(1+MESCLUN_DIM)^K8611</x:f>
        <x:v>4588.985808955635</x:v>
      </x:c>
      <x:c r="N8611" s="267" t="n">
        <x:f>MAX(M8611-FARMER_HOURS,0)/TEMP_HOURS_PER_WORKER</x:f>
        <x:v>2.686795700663635</x:v>
      </x:c>
      <x:c r="O8611" s="268" t="n">
        <x:f>I8611*TOMATO_PRICE+J8611*CARROT_PRICE+K8611*MESCLUN_PRICE</x:f>
        <x:v>144982</x:v>
      </x:c>
      <x:c r="P8611" s="268" t="n">
        <x:f>I8611*TOMATO_FERTILIZER+J8611*CARROT_FERTILIZER+K8611*MESCLUN_FERTILIZER</x:f>
        <x:v>20680</x:v>
      </x:c>
      <x:c r="Q8611" s="268" t="n">
        <x:f>MIN(M8611,FARMER_HOURS)*FARMER_RATE+MAX(M8611-FARMER_HOURS,0)*TEMP_RATE</x:f>
        <x:v>92169.89251659087</x:v>
      </x:c>
      <x:c r="R8611" s="268" t="n">
        <x:f>O8611-P8611-Q8611-FIXED_COST</x:f>
        <x:v>12132.107483409127</x:v>
      </x:c>
      <x:c r="S8611" s="139" t="str">
        <x:f>IF(AND(L8611&lt;=TOTAL_BED_CAP,N8611&lt;=TEMP_WORKER_CAP),"YES","NO")</x:f>
        <x:v>YES</x:v>
      </x:c>
      <x:c r="T8611" s="139" t="n">
        <x:f>IF(S8611="YES",R8611,-1E+99)</x:f>
        <x:v>12132.107483409127</x:v>
      </x:c>
    </x:row>
    <x:row r="8612">
      <x:c r="A8612" s="139"/>
      <x:c r="B8612" s="139"/>
      <x:c r="C8612" s="139"/>
      <x:c r="D8612" s="139"/>
      <x:c r="E8612" s="139"/>
      <x:c r="F8612" s="139"/>
      <x:c r="G8612" s="139"/>
      <x:c r="H8612" s="139"/>
      <x:c r="I8612" s="266" t="n">
        <x:f>INT((ROW()-ROW($I$46))/((CARROT_CAP+1)*(MESCLUN_CAP+1)))</x:f>
        <x:v>13</x:v>
      </x:c>
      <x:c r="J8612" s="266" t="n">
        <x:f>MOD(INT((ROW()-ROW($I$46))/(MESCLUN_CAP+1)),CARROT_CAP+1)</x:f>
        <x:v>3</x:v>
      </x:c>
      <x:c r="K8612" s="266" t="n">
        <x:f>MOD(ROW()-ROW($I$46),MESCLUN_CAP+1)</x:f>
        <x:v>10</x:v>
      </x:c>
      <x:c r="L8612" s="266" t="n">
        <x:f>SUM(I8612:K8612)</x:f>
        <x:v>26</x:v>
      </x:c>
      <x:c r="M8612" s="267" t="n">
        <x:f>I8612*TOMATO_HOURS*WEEKS*(1+TOMATO_DIM)^I8612+J8612*CARROT_HOURS*WEEKS*(1+CARROT_DIM)^J8612+K8612*MESCLUN_HOURS*WEEKS*(1+MESCLUN_DIM)^K8612</x:f>
        <x:v>4645.599350438847</x:v>
      </x:c>
      <x:c r="N8612" s="267" t="n">
        <x:f>MAX(M8612-FARMER_HOURS,0)/TEMP_HOURS_PER_WORKER</x:f>
        <x:v>2.7261106600269773</x:v>
      </x:c>
      <x:c r="O8612" s="268" t="n">
        <x:f>I8612*TOMATO_PRICE+J8612*CARROT_PRICE+K8612*MESCLUN_PRICE</x:f>
        <x:v>147682</x:v>
      </x:c>
      <x:c r="P8612" s="268" t="n">
        <x:f>I8612*TOMATO_FERTILIZER+J8612*CARROT_FERTILIZER+K8612*MESCLUN_FERTILIZER</x:f>
        <x:v>21560</x:v>
      </x:c>
      <x:c r="Q8612" s="268" t="n">
        <x:f>MIN(M8612,FARMER_HOURS)*FARMER_RATE+MAX(M8612-FARMER_HOURS,0)*TEMP_RATE</x:f>
        <x:v>93152.76650067442</x:v>
      </x:c>
      <x:c r="R8612" s="268" t="n">
        <x:f>O8612-P8612-Q8612-FIXED_COST</x:f>
        <x:v>12969.233499325579</x:v>
      </x:c>
      <x:c r="S8612" s="139" t="str">
        <x:f>IF(AND(L8612&lt;=TOTAL_BED_CAP,N8612&lt;=TEMP_WORKER_CAP),"YES","NO")</x:f>
        <x:v>YES</x:v>
      </x:c>
      <x:c r="T8612" s="139" t="n">
        <x:f>IF(S8612="YES",R8612,-1E+99)</x:f>
        <x:v>12969.233499325579</x:v>
      </x:c>
    </x:row>
    <x:row r="8613">
      <x:c r="A8613" s="139"/>
      <x:c r="B8613" s="139"/>
      <x:c r="C8613" s="139"/>
      <x:c r="D8613" s="139"/>
      <x:c r="E8613" s="139"/>
      <x:c r="F8613" s="139"/>
      <x:c r="G8613" s="139"/>
      <x:c r="H8613" s="139"/>
      <x:c r="I8613" s="266" t="n">
        <x:f>INT((ROW()-ROW($I$46))/((CARROT_CAP+1)*(MESCLUN_CAP+1)))</x:f>
        <x:v>13</x:v>
      </x:c>
      <x:c r="J8613" s="266" t="n">
        <x:f>MOD(INT((ROW()-ROW($I$46))/(MESCLUN_CAP+1)),CARROT_CAP+1)</x:f>
        <x:v>3</x:v>
      </x:c>
      <x:c r="K8613" s="266" t="n">
        <x:f>MOD(ROW()-ROW($I$46),MESCLUN_CAP+1)</x:f>
        <x:v>11</x:v>
      </x:c>
      <x:c r="L8613" s="266" t="n">
        <x:f>SUM(I8613:K8613)</x:f>
        <x:v>27</x:v>
      </x:c>
      <x:c r="M8613" s="267" t="n">
        <x:f>I8613*TOMATO_HOURS*WEEKS*(1+TOMATO_DIM)^I8613+J8613*CARROT_HOURS*WEEKS*(1+CARROT_DIM)^J8613+K8613*MESCLUN_HOURS*WEEKS*(1+MESCLUN_DIM)^K8613</x:f>
        <x:v>4703.557463532286</x:v>
      </x:c>
      <x:c r="N8613" s="267" t="n">
        <x:f>MAX(M8613-FARMER_HOURS,0)/TEMP_HOURS_PER_WORKER</x:f>
        <x:v>2.766359349675199</x:v>
      </x:c>
      <x:c r="O8613" s="268" t="n">
        <x:f>I8613*TOMATO_PRICE+J8613*CARROT_PRICE+K8613*MESCLUN_PRICE</x:f>
        <x:v>150382</x:v>
      </x:c>
      <x:c r="P8613" s="268" t="n">
        <x:f>I8613*TOMATO_FERTILIZER+J8613*CARROT_FERTILIZER+K8613*MESCLUN_FERTILIZER</x:f>
        <x:v>22440</x:v>
      </x:c>
      <x:c r="Q8613" s="268" t="n">
        <x:f>MIN(M8613,FARMER_HOURS)*FARMER_RATE+MAX(M8613-FARMER_HOURS,0)*TEMP_RATE</x:f>
        <x:v>94158.98374187997</x:v>
      </x:c>
      <x:c r="R8613" s="268" t="n">
        <x:f>O8613-P8613-Q8613-FIXED_COST</x:f>
        <x:v>13783.016258120027</x:v>
      </x:c>
      <x:c r="S8613" s="139" t="str">
        <x:f>IF(AND(L8613&lt;=TOTAL_BED_CAP,N8613&lt;=TEMP_WORKER_CAP),"YES","NO")</x:f>
        <x:v>YES</x:v>
      </x:c>
      <x:c r="T8613" s="139" t="n">
        <x:f>IF(S8613="YES",R8613,-1E+99)</x:f>
        <x:v>13783.016258120027</x:v>
      </x:c>
    </x:row>
    <x:row r="8614">
      <x:c r="A8614" s="139"/>
      <x:c r="B8614" s="139"/>
      <x:c r="C8614" s="139"/>
      <x:c r="D8614" s="139"/>
      <x:c r="E8614" s="139"/>
      <x:c r="F8614" s="139"/>
      <x:c r="G8614" s="139"/>
      <x:c r="H8614" s="139"/>
      <x:c r="I8614" s="266" t="n">
        <x:f>INT((ROW()-ROW($I$46))/((CARROT_CAP+1)*(MESCLUN_CAP+1)))</x:f>
        <x:v>13</x:v>
      </x:c>
      <x:c r="J8614" s="266" t="n">
        <x:f>MOD(INT((ROW()-ROW($I$46))/(MESCLUN_CAP+1)),CARROT_CAP+1)</x:f>
        <x:v>3</x:v>
      </x:c>
      <x:c r="K8614" s="266" t="n">
        <x:f>MOD(ROW()-ROW($I$46),MESCLUN_CAP+1)</x:f>
        <x:v>12</x:v>
      </x:c>
      <x:c r="L8614" s="266" t="n">
        <x:f>SUM(I8614:K8614)</x:f>
        <x:v>28</x:v>
      </x:c>
      <x:c r="M8614" s="267" t="n">
        <x:f>I8614*TOMATO_HOURS*WEEKS*(1+TOMATO_DIM)^I8614+J8614*CARROT_HOURS*WEEKS*(1+CARROT_DIM)^J8614+K8614*MESCLUN_HOURS*WEEKS*(1+MESCLUN_DIM)^K8614</x:f>
        <x:v>4762.88491666035</x:v>
      </x:c>
      <x:c r="N8614" s="267" t="n">
        <x:f>MAX(M8614-FARMER_HOURS,0)/TEMP_HOURS_PER_WORKER</x:f>
        <x:v>2.8075589699030212</x:v>
      </x:c>
      <x:c r="O8614" s="268" t="n">
        <x:f>I8614*TOMATO_PRICE+J8614*CARROT_PRICE+K8614*MESCLUN_PRICE</x:f>
        <x:v>153082</x:v>
      </x:c>
      <x:c r="P8614" s="268" t="n">
        <x:f>I8614*TOMATO_FERTILIZER+J8614*CARROT_FERTILIZER+K8614*MESCLUN_FERTILIZER</x:f>
        <x:v>23320</x:v>
      </x:c>
      <x:c r="Q8614" s="268" t="n">
        <x:f>MIN(M8614,FARMER_HOURS)*FARMER_RATE+MAX(M8614-FARMER_HOURS,0)*TEMP_RATE</x:f>
        <x:v>95188.97424757553</x:v>
      </x:c>
      <x:c r="R8614" s="268" t="n">
        <x:f>O8614-P8614-Q8614-FIXED_COST</x:f>
        <x:v>14573.025752424466</x:v>
      </x:c>
      <x:c r="S8614" s="139" t="str">
        <x:f>IF(AND(L8614&lt;=TOTAL_BED_CAP,N8614&lt;=TEMP_WORKER_CAP),"YES","NO")</x:f>
        <x:v>YES</x:v>
      </x:c>
      <x:c r="T8614" s="139" t="n">
        <x:f>IF(S8614="YES",R8614,-1E+99)</x:f>
        <x:v>14573.025752424466</x:v>
      </x:c>
    </x:row>
    <x:row r="8615">
      <x:c r="A8615" s="139"/>
      <x:c r="B8615" s="139"/>
      <x:c r="C8615" s="139"/>
      <x:c r="D8615" s="139"/>
      <x:c r="E8615" s="139"/>
      <x:c r="F8615" s="139"/>
      <x:c r="G8615" s="139"/>
      <x:c r="H8615" s="139"/>
      <x:c r="I8615" s="266" t="n">
        <x:f>INT((ROW()-ROW($I$46))/((CARROT_CAP+1)*(MESCLUN_CAP+1)))</x:f>
        <x:v>13</x:v>
      </x:c>
      <x:c r="J8615" s="266" t="n">
        <x:f>MOD(INT((ROW()-ROW($I$46))/(MESCLUN_CAP+1)),CARROT_CAP+1)</x:f>
        <x:v>3</x:v>
      </x:c>
      <x:c r="K8615" s="266" t="n">
        <x:f>MOD(ROW()-ROW($I$46),MESCLUN_CAP+1)</x:f>
        <x:v>13</x:v>
      </x:c>
      <x:c r="L8615" s="266" t="n">
        <x:f>SUM(I8615:K8615)</x:f>
        <x:v>29</x:v>
      </x:c>
      <x:c r="M8615" s="267" t="n">
        <x:f>I8615*TOMATO_HOURS*WEEKS*(1+TOMATO_DIM)^I8615+J8615*CARROT_HOURS*WEEKS*(1+CARROT_DIM)^J8615+K8615*MESCLUN_HOURS*WEEKS*(1+MESCLUN_DIM)^K8615</x:f>
        <x:v>4823.6068873687345</x:v>
      </x:c>
      <x:c r="N8615" s="267" t="n">
        <x:f>MAX(M8615-FARMER_HOURS,0)/TEMP_HOURS_PER_WORKER</x:f>
        <x:v>2.8497270051171766</x:v>
      </x:c>
      <x:c r="O8615" s="268" t="n">
        <x:f>I8615*TOMATO_PRICE+J8615*CARROT_PRICE+K8615*MESCLUN_PRICE</x:f>
        <x:v>155782</x:v>
      </x:c>
      <x:c r="P8615" s="268" t="n">
        <x:f>I8615*TOMATO_FERTILIZER+J8615*CARROT_FERTILIZER+K8615*MESCLUN_FERTILIZER</x:f>
        <x:v>24200</x:v>
      </x:c>
      <x:c r="Q8615" s="268" t="n">
        <x:f>MIN(M8615,FARMER_HOURS)*FARMER_RATE+MAX(M8615-FARMER_HOURS,0)*TEMP_RATE</x:f>
        <x:v>96243.17512792941</x:v>
      </x:c>
      <x:c r="R8615" s="268" t="n">
        <x:f>O8615-P8615-Q8615-FIXED_COST</x:f>
        <x:v>15338.824872070589</x:v>
      </x:c>
      <x:c r="S8615" s="139" t="str">
        <x:f>IF(AND(L8615&lt;=TOTAL_BED_CAP,N8615&lt;=TEMP_WORKER_CAP),"YES","NO")</x:f>
        <x:v>YES</x:v>
      </x:c>
      <x:c r="T8615" s="139" t="n">
        <x:f>IF(S8615="YES",R8615,-1E+99)</x:f>
        <x:v>15338.824872070589</x:v>
      </x:c>
    </x:row>
    <x:row r="8616">
      <x:c r="A8616" s="139"/>
      <x:c r="B8616" s="139"/>
      <x:c r="C8616" s="139"/>
      <x:c r="D8616" s="139"/>
      <x:c r="E8616" s="139"/>
      <x:c r="F8616" s="139"/>
      <x:c r="G8616" s="139"/>
      <x:c r="H8616" s="139"/>
      <x:c r="I8616" s="266" t="n">
        <x:f>INT((ROW()-ROW($I$46))/((CARROT_CAP+1)*(MESCLUN_CAP+1)))</x:f>
        <x:v>13</x:v>
      </x:c>
      <x:c r="J8616" s="266" t="n">
        <x:f>MOD(INT((ROW()-ROW($I$46))/(MESCLUN_CAP+1)),CARROT_CAP+1)</x:f>
        <x:v>3</x:v>
      </x:c>
      <x:c r="K8616" s="266" t="n">
        <x:f>MOD(ROW()-ROW($I$46),MESCLUN_CAP+1)</x:f>
        <x:v>14</x:v>
      </x:c>
      <x:c r="L8616" s="266" t="n">
        <x:f>SUM(I8616:K8616)</x:f>
        <x:v>30</x:v>
      </x:c>
      <x:c r="M8616" s="267" t="n">
        <x:f>I8616*TOMATO_HOURS*WEEKS*(1+TOMATO_DIM)^I8616+J8616*CARROT_HOURS*WEEKS*(1+CARROT_DIM)^J8616+K8616*MESCLUN_HOURS*WEEKS*(1+MESCLUN_DIM)^K8616</x:f>
        <x:v>4885.748968682396</x:v>
      </x:c>
      <x:c r="N8616" s="267" t="n">
        <x:f>MAX(M8616-FARMER_HOURS,0)/TEMP_HOURS_PER_WORKER</x:f>
        <x:v>2.8928812282516634</x:v>
      </x:c>
      <x:c r="O8616" s="268" t="n">
        <x:f>I8616*TOMATO_PRICE+J8616*CARROT_PRICE+K8616*MESCLUN_PRICE</x:f>
        <x:v>158482</x:v>
      </x:c>
      <x:c r="P8616" s="268" t="n">
        <x:f>I8616*TOMATO_FERTILIZER+J8616*CARROT_FERTILIZER+K8616*MESCLUN_FERTILIZER</x:f>
        <x:v>25080</x:v>
      </x:c>
      <x:c r="Q8616" s="268" t="n">
        <x:f>MIN(M8616,FARMER_HOURS)*FARMER_RATE+MAX(M8616-FARMER_HOURS,0)*TEMP_RATE</x:f>
        <x:v>97322.03070629158</x:v>
      </x:c>
      <x:c r="R8616" s="268" t="n">
        <x:f>O8616-P8616-Q8616-FIXED_COST</x:f>
        <x:v>16079.969293708418</x:v>
      </x:c>
      <x:c r="S8616" s="139" t="str">
        <x:f>IF(AND(L8616&lt;=TOTAL_BED_CAP,N8616&lt;=TEMP_WORKER_CAP),"YES","NO")</x:f>
        <x:v>YES</x:v>
      </x:c>
      <x:c r="T8616" s="139" t="n">
        <x:f>IF(S8616="YES",R8616,-1E+99)</x:f>
        <x:v>16079.969293708418</x:v>
      </x:c>
    </x:row>
    <x:row r="8617">
      <x:c r="A8617" s="139"/>
      <x:c r="B8617" s="139"/>
      <x:c r="C8617" s="139"/>
      <x:c r="D8617" s="139"/>
      <x:c r="E8617" s="139"/>
      <x:c r="F8617" s="139"/>
      <x:c r="G8617" s="139"/>
      <x:c r="H8617" s="139"/>
      <x:c r="I8617" s="266" t="n">
        <x:f>INT((ROW()-ROW($I$46))/((CARROT_CAP+1)*(MESCLUN_CAP+1)))</x:f>
        <x:v>13</x:v>
      </x:c>
      <x:c r="J8617" s="266" t="n">
        <x:f>MOD(INT((ROW()-ROW($I$46))/(MESCLUN_CAP+1)),CARROT_CAP+1)</x:f>
        <x:v>3</x:v>
      </x:c>
      <x:c r="K8617" s="266" t="n">
        <x:f>MOD(ROW()-ROW($I$46),MESCLUN_CAP+1)</x:f>
        <x:v>15</x:v>
      </x:c>
      <x:c r="L8617" s="266" t="n">
        <x:f>SUM(I8617:K8617)</x:f>
        <x:v>31</x:v>
      </x:c>
      <x:c r="M8617" s="267" t="n">
        <x:f>I8617*TOMATO_HOURS*WEEKS*(1+TOMATO_DIM)^I8617+J8617*CARROT_HOURS*WEEKS*(1+CARROT_DIM)^J8617+K8617*MESCLUN_HOURS*WEEKS*(1+MESCLUN_DIM)^K8617</x:f>
        <x:v>4949.337175558542</x:v>
      </x:c>
      <x:c r="N8617" s="267" t="n">
        <x:f>MAX(M8617-FARMER_HOURS,0)/TEMP_HOURS_PER_WORKER</x:f>
        <x:v>2.9370397052489876</x:v>
      </x:c>
      <x:c r="O8617" s="268" t="n">
        <x:f>I8617*TOMATO_PRICE+J8617*CARROT_PRICE+K8617*MESCLUN_PRICE</x:f>
        <x:v>161182</x:v>
      </x:c>
      <x:c r="P8617" s="268" t="n">
        <x:f>I8617*TOMATO_FERTILIZER+J8617*CARROT_FERTILIZER+K8617*MESCLUN_FERTILIZER</x:f>
        <x:v>25960</x:v>
      </x:c>
      <x:c r="Q8617" s="268" t="n">
        <x:f>MIN(M8617,FARMER_HOURS)*FARMER_RATE+MAX(M8617-FARMER_HOURS,0)*TEMP_RATE</x:f>
        <x:v>98425.99263122468</x:v>
      </x:c>
      <x:c r="R8617" s="268" t="n">
        <x:f>O8617-P8617-Q8617-FIXED_COST</x:f>
        <x:v>16796.007368775317</x:v>
      </x:c>
      <x:c r="S8617" s="139" t="str">
        <x:f>IF(AND(L8617&lt;=TOTAL_BED_CAP,N8617&lt;=TEMP_WORKER_CAP),"YES","NO")</x:f>
        <x:v>YES</x:v>
      </x:c>
      <x:c r="T8617" s="139" t="n">
        <x:f>IF(S8617="YES",R8617,-1E+99)</x:f>
        <x:v>16796.007368775317</x:v>
      </x:c>
    </x:row>
    <x:row r="8618">
      <x:c r="A8618" s="139"/>
      <x:c r="B8618" s="139"/>
      <x:c r="C8618" s="139"/>
      <x:c r="D8618" s="139"/>
      <x:c r="E8618" s="139"/>
      <x:c r="F8618" s="139"/>
      <x:c r="G8618" s="139"/>
      <x:c r="H8618" s="139"/>
      <x:c r="I8618" s="266" t="n">
        <x:f>INT((ROW()-ROW($I$46))/((CARROT_CAP+1)*(MESCLUN_CAP+1)))</x:f>
        <x:v>13</x:v>
      </x:c>
      <x:c r="J8618" s="266" t="n">
        <x:f>MOD(INT((ROW()-ROW($I$46))/(MESCLUN_CAP+1)),CARROT_CAP+1)</x:f>
        <x:v>3</x:v>
      </x:c>
      <x:c r="K8618" s="266" t="n">
        <x:f>MOD(ROW()-ROW($I$46),MESCLUN_CAP+1)</x:f>
        <x:v>16</x:v>
      </x:c>
      <x:c r="L8618" s="266" t="n">
        <x:f>SUM(I8618:K8618)</x:f>
        <x:v>32</x:v>
      </x:c>
      <x:c r="M8618" s="267" t="n">
        <x:f>I8618*TOMATO_HOURS*WEEKS*(1+TOMATO_DIM)^I8618+J8618*CARROT_HOURS*WEEKS*(1+CARROT_DIM)^J8618+K8618*MESCLUN_HOURS*WEEKS*(1+MESCLUN_DIM)^K8618</x:f>
        <x:v>5014.397951436031</x:v>
      </x:c>
      <x:c r="N8618" s="267" t="n">
        <x:f>MAX(M8618-FARMER_HOURS,0)/TEMP_HOURS_PER_WORKER</x:f>
        <x:v>2.9822207996083545</x:v>
      </x:c>
      <x:c r="O8618" s="268" t="n">
        <x:f>I8618*TOMATO_PRICE+J8618*CARROT_PRICE+K8618*MESCLUN_PRICE</x:f>
        <x:v>163882</x:v>
      </x:c>
      <x:c r="P8618" s="268" t="n">
        <x:f>I8618*TOMATO_FERTILIZER+J8618*CARROT_FERTILIZER+K8618*MESCLUN_FERTILIZER</x:f>
        <x:v>26840</x:v>
      </x:c>
      <x:c r="Q8618" s="268" t="n">
        <x:f>MIN(M8618,FARMER_HOURS)*FARMER_RATE+MAX(M8618-FARMER_HOURS,0)*TEMP_RATE</x:f>
        <x:v>99555.51999020886</x:v>
      </x:c>
      <x:c r="R8618" s="268" t="n">
        <x:f>O8618-P8618-Q8618-FIXED_COST</x:f>
        <x:v>17486.480009791136</x:v>
      </x:c>
      <x:c r="S8618" s="139" t="str">
        <x:f>IF(AND(L8618&lt;=TOTAL_BED_CAP,N8618&lt;=TEMP_WORKER_CAP),"YES","NO")</x:f>
        <x:v>YES</x:v>
      </x:c>
      <x:c r="T8618" s="139" t="n">
        <x:f>IF(S8618="YES",R8618,-1E+99)</x:f>
        <x:v>17486.480009791136</x:v>
      </x:c>
    </x:row>
    <x:row r="8619">
      <x:c r="A8619" s="139"/>
      <x:c r="B8619" s="139"/>
      <x:c r="C8619" s="139"/>
      <x:c r="D8619" s="139"/>
      <x:c r="E8619" s="139"/>
      <x:c r="F8619" s="139"/>
      <x:c r="G8619" s="139"/>
      <x:c r="H8619" s="139"/>
      <x:c r="I8619" s="266" t="n">
        <x:f>INT((ROW()-ROW($I$46))/((CARROT_CAP+1)*(MESCLUN_CAP+1)))</x:f>
        <x:v>13</x:v>
      </x:c>
      <x:c r="J8619" s="266" t="n">
        <x:f>MOD(INT((ROW()-ROW($I$46))/(MESCLUN_CAP+1)),CARROT_CAP+1)</x:f>
        <x:v>3</x:v>
      </x:c>
      <x:c r="K8619" s="266" t="n">
        <x:f>MOD(ROW()-ROW($I$46),MESCLUN_CAP+1)</x:f>
        <x:v>17</x:v>
      </x:c>
      <x:c r="L8619" s="266" t="n">
        <x:f>SUM(I8619:K8619)</x:f>
        <x:v>33</x:v>
      </x:c>
      <x:c r="M8619" s="267" t="n">
        <x:f>I8619*TOMATO_HOURS*WEEKS*(1+TOMATO_DIM)^I8619+J8619*CARROT_HOURS*WEEKS*(1+CARROT_DIM)^J8619+K8619*MESCLUN_HOURS*WEEKS*(1+MESCLUN_DIM)^K8619</x:f>
        <x:v>5080.958174882571</x:v>
      </x:c>
      <x:c r="N8619" s="267" t="n">
        <x:f>MAX(M8619-FARMER_HOURS,0)/TEMP_HOURS_PER_WORKER</x:f>
        <x:v>3.0284431770017854</x:v>
      </x:c>
      <x:c r="O8619" s="268" t="n">
        <x:f>I8619*TOMATO_PRICE+J8619*CARROT_PRICE+K8619*MESCLUN_PRICE</x:f>
        <x:v>166582</x:v>
      </x:c>
      <x:c r="P8619" s="268" t="n">
        <x:f>I8619*TOMATO_FERTILIZER+J8619*CARROT_FERTILIZER+K8619*MESCLUN_FERTILIZER</x:f>
        <x:v>27720</x:v>
      </x:c>
      <x:c r="Q8619" s="268" t="n">
        <x:f>MIN(M8619,FARMER_HOURS)*FARMER_RATE+MAX(M8619-FARMER_HOURS,0)*TEMP_RATE</x:f>
        <x:v>100711.07942504463</x:v>
      </x:c>
      <x:c r="R8619" s="268" t="n">
        <x:f>O8619-P8619-Q8619-FIXED_COST</x:f>
        <x:v>18150.920574955366</x:v>
      </x:c>
      <x:c r="S8619" s="139" t="str">
        <x:f>IF(AND(L8619&lt;=TOTAL_BED_CAP,N8619&lt;=TEMP_WORKER_CAP),"YES","NO")</x:f>
        <x:v>YES</x:v>
      </x:c>
      <x:c r="T8619" s="139" t="n">
        <x:f>IF(S8619="YES",R8619,-1E+99)</x:f>
        <x:v>18150.920574955366</x:v>
      </x:c>
    </x:row>
    <x:row r="8620">
      <x:c r="A8620" s="139"/>
      <x:c r="B8620" s="139"/>
      <x:c r="C8620" s="139"/>
      <x:c r="D8620" s="139"/>
      <x:c r="E8620" s="139"/>
      <x:c r="F8620" s="139"/>
      <x:c r="G8620" s="139"/>
      <x:c r="H8620" s="139"/>
      <x:c r="I8620" s="266" t="n">
        <x:f>INT((ROW()-ROW($I$46))/((CARROT_CAP+1)*(MESCLUN_CAP+1)))</x:f>
        <x:v>13</x:v>
      </x:c>
      <x:c r="J8620" s="266" t="n">
        <x:f>MOD(INT((ROW()-ROW($I$46))/(MESCLUN_CAP+1)),CARROT_CAP+1)</x:f>
        <x:v>3</x:v>
      </x:c>
      <x:c r="K8620" s="266" t="n">
        <x:f>MOD(ROW()-ROW($I$46),MESCLUN_CAP+1)</x:f>
        <x:v>18</x:v>
      </x:c>
      <x:c r="L8620" s="266" t="n">
        <x:f>SUM(I8620:K8620)</x:f>
        <x:v>34</x:v>
      </x:c>
      <x:c r="M8620" s="267" t="n">
        <x:f>I8620*TOMATO_HOURS*WEEKS*(1+TOMATO_DIM)^I8620+J8620*CARROT_HOURS*WEEKS*(1+CARROT_DIM)^J8620+K8620*MESCLUN_HOURS*WEEKS*(1+MESCLUN_DIM)^K8620</x:f>
        <x:v>5149.045166341159</x:v>
      </x:c>
      <x:c r="N8620" s="267" t="n">
        <x:f>MAX(M8620-FARMER_HOURS,0)/TEMP_HOURS_PER_WORKER</x:f>
        <x:v>3.075725809959138</x:v>
      </x:c>
      <x:c r="O8620" s="268" t="n">
        <x:f>I8620*TOMATO_PRICE+J8620*CARROT_PRICE+K8620*MESCLUN_PRICE</x:f>
        <x:v>169282</x:v>
      </x:c>
      <x:c r="P8620" s="268" t="n">
        <x:f>I8620*TOMATO_FERTILIZER+J8620*CARROT_FERTILIZER+K8620*MESCLUN_FERTILIZER</x:f>
        <x:v>28600</x:v>
      </x:c>
      <x:c r="Q8620" s="268" t="n">
        <x:f>MIN(M8620,FARMER_HOURS)*FARMER_RATE+MAX(M8620-FARMER_HOURS,0)*TEMP_RATE</x:f>
        <x:v>101893.14524897844</x:v>
      </x:c>
      <x:c r="R8620" s="268" t="n">
        <x:f>O8620-P8620-Q8620-FIXED_COST</x:f>
        <x:v>18788.854751021558</x:v>
      </x:c>
      <x:c r="S8620" s="139" t="str">
        <x:f>IF(AND(L8620&lt;=TOTAL_BED_CAP,N8620&lt;=TEMP_WORKER_CAP),"YES","NO")</x:f>
        <x:v>YES</x:v>
      </x:c>
      <x:c r="T8620" s="139" t="n">
        <x:f>IF(S8620="YES",R8620,-1E+99)</x:f>
        <x:v>18788.854751021558</x:v>
      </x:c>
    </x:row>
    <x:row r="8621">
      <x:c r="A8621" s="139"/>
      <x:c r="B8621" s="139"/>
      <x:c r="C8621" s="139"/>
      <x:c r="D8621" s="139"/>
      <x:c r="E8621" s="139"/>
      <x:c r="F8621" s="139"/>
      <x:c r="G8621" s="139"/>
      <x:c r="H8621" s="139"/>
      <x:c r="I8621" s="266" t="n">
        <x:f>INT((ROW()-ROW($I$46))/((CARROT_CAP+1)*(MESCLUN_CAP+1)))</x:f>
        <x:v>13</x:v>
      </x:c>
      <x:c r="J8621" s="266" t="n">
        <x:f>MOD(INT((ROW()-ROW($I$46))/(MESCLUN_CAP+1)),CARROT_CAP+1)</x:f>
        <x:v>3</x:v>
      </x:c>
      <x:c r="K8621" s="266" t="n">
        <x:f>MOD(ROW()-ROW($I$46),MESCLUN_CAP+1)</x:f>
        <x:v>19</x:v>
      </x:c>
      <x:c r="L8621" s="266" t="n">
        <x:f>SUM(I8621:K8621)</x:f>
        <x:v>35</x:v>
      </x:c>
      <x:c r="M8621" s="267" t="n">
        <x:f>I8621*TOMATO_HOURS*WEEKS*(1+TOMATO_DIM)^I8621+J8621*CARROT_HOURS*WEEKS*(1+CARROT_DIM)^J8621+K8621*MESCLUN_HOURS*WEEKS*(1+MESCLUN_DIM)^K8621</x:f>
        <x:v>5218.686694977181</x:v>
      </x:c>
      <x:c r="N8621" s="267" t="n">
        <x:f>MAX(M8621-FARMER_HOURS,0)/TEMP_HOURS_PER_WORKER</x:f>
        <x:v>3.1240879826230423</x:v>
      </x:c>
      <x:c r="O8621" s="268" t="n">
        <x:f>I8621*TOMATO_PRICE+J8621*CARROT_PRICE+K8621*MESCLUN_PRICE</x:f>
        <x:v>171982</x:v>
      </x:c>
      <x:c r="P8621" s="268" t="n">
        <x:f>I8621*TOMATO_FERTILIZER+J8621*CARROT_FERTILIZER+K8621*MESCLUN_FERTILIZER</x:f>
        <x:v>29480</x:v>
      </x:c>
      <x:c r="Q8621" s="268" t="n">
        <x:f>MIN(M8621,FARMER_HOURS)*FARMER_RATE+MAX(M8621-FARMER_HOURS,0)*TEMP_RATE</x:f>
        <x:v>103102.19956557605</x:v>
      </x:c>
      <x:c r="R8621" s="268" t="n">
        <x:f>O8621-P8621-Q8621-FIXED_COST</x:f>
        <x:v>19399.800434423945</x:v>
      </x:c>
      <x:c r="S8621" s="139" t="str">
        <x:f>IF(AND(L8621&lt;=TOTAL_BED_CAP,N8621&lt;=TEMP_WORKER_CAP),"YES","NO")</x:f>
        <x:v>YES</x:v>
      </x:c>
      <x:c r="T8621" s="139" t="n">
        <x:f>IF(S8621="YES",R8621,-1E+99)</x:f>
        <x:v>19399.800434423945</x:v>
      </x:c>
    </x:row>
    <x:row r="8622">
      <x:c r="A8622" s="139"/>
      <x:c r="B8622" s="139"/>
      <x:c r="C8622" s="139"/>
      <x:c r="D8622" s="139"/>
      <x:c r="E8622" s="139"/>
      <x:c r="F8622" s="139"/>
      <x:c r="G8622" s="139"/>
      <x:c r="H8622" s="139"/>
      <x:c r="I8622" s="266" t="n">
        <x:f>INT((ROW()-ROW($I$46))/((CARROT_CAP+1)*(MESCLUN_CAP+1)))</x:f>
        <x:v>13</x:v>
      </x:c>
      <x:c r="J8622" s="266" t="n">
        <x:f>MOD(INT((ROW()-ROW($I$46))/(MESCLUN_CAP+1)),CARROT_CAP+1)</x:f>
        <x:v>3</x:v>
      </x:c>
      <x:c r="K8622" s="266" t="n">
        <x:f>MOD(ROW()-ROW($I$46),MESCLUN_CAP+1)</x:f>
        <x:v>20</x:v>
      </x:c>
      <x:c r="L8622" s="266" t="n">
        <x:f>SUM(I8622:K8622)</x:f>
        <x:v>36</x:v>
      </x:c>
      <x:c r="M8622" s="267" t="n">
        <x:f>I8622*TOMATO_HOURS*WEEKS*(1+TOMATO_DIM)^I8622+J8622*CARROT_HOURS*WEEKS*(1+CARROT_DIM)^J8622+K8622*MESCLUN_HOURS*WEEKS*(1+MESCLUN_DIM)^K8622</x:f>
        <x:v>5289.910985627657</x:v>
      </x:c>
      <x:c r="N8622" s="267" t="n">
        <x:f>MAX(M8622-FARMER_HOURS,0)/TEMP_HOURS_PER_WORKER</x:f>
        <x:v>3.173549295574762</x:v>
      </x:c>
      <x:c r="O8622" s="268" t="n">
        <x:f>I8622*TOMATO_PRICE+J8622*CARROT_PRICE+K8622*MESCLUN_PRICE</x:f>
        <x:v>174682</x:v>
      </x:c>
      <x:c r="P8622" s="268" t="n">
        <x:f>I8622*TOMATO_FERTILIZER+J8622*CARROT_FERTILIZER+K8622*MESCLUN_FERTILIZER</x:f>
        <x:v>30360</x:v>
      </x:c>
      <x:c r="Q8622" s="268" t="n">
        <x:f>MIN(M8622,FARMER_HOURS)*FARMER_RATE+MAX(M8622-FARMER_HOURS,0)*TEMP_RATE</x:f>
        <x:v>104338.73238936905</x:v>
      </x:c>
      <x:c r="R8622" s="268" t="n">
        <x:f>O8622-P8622-Q8622-FIXED_COST</x:f>
        <x:v>19983.267610630952</x:v>
      </x:c>
      <x:c r="S8622" s="139" t="str">
        <x:f>IF(AND(L8622&lt;=TOTAL_BED_CAP,N8622&lt;=TEMP_WORKER_CAP),"YES","NO")</x:f>
        <x:v>YES</x:v>
      </x:c>
      <x:c r="T8622" s="139" t="n">
        <x:f>IF(S8622="YES",R8622,-1E+99)</x:f>
        <x:v>19983.267610630952</x:v>
      </x:c>
    </x:row>
    <x:row r="8623">
      <x:c r="A8623" s="139"/>
      <x:c r="B8623" s="139"/>
      <x:c r="C8623" s="139"/>
      <x:c r="D8623" s="139"/>
      <x:c r="E8623" s="139"/>
      <x:c r="F8623" s="139"/>
      <x:c r="G8623" s="139"/>
      <x:c r="H8623" s="139"/>
      <x:c r="I8623" s="266" t="n">
        <x:f>INT((ROW()-ROW($I$46))/((CARROT_CAP+1)*(MESCLUN_CAP+1)))</x:f>
        <x:v>13</x:v>
      </x:c>
      <x:c r="J8623" s="266" t="n">
        <x:f>MOD(INT((ROW()-ROW($I$46))/(MESCLUN_CAP+1)),CARROT_CAP+1)</x:f>
        <x:v>3</x:v>
      </x:c>
      <x:c r="K8623" s="266" t="n">
        <x:f>MOD(ROW()-ROW($I$46),MESCLUN_CAP+1)</x:f>
        <x:v>21</x:v>
      </x:c>
      <x:c r="L8623" s="266" t="n">
        <x:f>SUM(I8623:K8623)</x:f>
        <x:v>37</x:v>
      </x:c>
      <x:c r="M8623" s="267" t="n">
        <x:f>I8623*TOMATO_HOURS*WEEKS*(1+TOMATO_DIM)^I8623+J8623*CARROT_HOURS*WEEKS*(1+CARROT_DIM)^J8623+K8623*MESCLUN_HOURS*WEEKS*(1+MESCLUN_DIM)^K8623</x:f>
        <x:v>5362.746725854102</x:v>
      </x:c>
      <x:c r="N8623" s="267" t="n">
        <x:f>MAX(M8623-FARMER_HOURS,0)/TEMP_HOURS_PER_WORKER</x:f>
        <x:v>3.2241296707320153</x:v>
      </x:c>
      <x:c r="O8623" s="268" t="n">
        <x:f>I8623*TOMATO_PRICE+J8623*CARROT_PRICE+K8623*MESCLUN_PRICE</x:f>
        <x:v>177382</x:v>
      </x:c>
      <x:c r="P8623" s="268" t="n">
        <x:f>I8623*TOMATO_FERTILIZER+J8623*CARROT_FERTILIZER+K8623*MESCLUN_FERTILIZER</x:f>
        <x:v>31240</x:v>
      </x:c>
      <x:c r="Q8623" s="268" t="n">
        <x:f>MIN(M8623,FARMER_HOURS)*FARMER_RATE+MAX(M8623-FARMER_HOURS,0)*TEMP_RATE</x:f>
        <x:v>105603.24176830037</x:v>
      </x:c>
      <x:c r="R8623" s="268" t="n">
        <x:f>O8623-P8623-Q8623-FIXED_COST</x:f>
        <x:v>20538.758231699627</x:v>
      </x:c>
      <x:c r="S8623" s="139" t="str">
        <x:f>IF(AND(L8623&lt;=TOTAL_BED_CAP,N8623&lt;=TEMP_WORKER_CAP),"YES","NO")</x:f>
        <x:v>YES</x:v>
      </x:c>
      <x:c r="T8623" s="139" t="n">
        <x:f>IF(S8623="YES",R8623,-1E+99)</x:f>
        <x:v>20538.758231699627</x:v>
      </x:c>
    </x:row>
    <x:row r="8624">
      <x:c r="A8624" s="139"/>
      <x:c r="B8624" s="139"/>
      <x:c r="C8624" s="139"/>
      <x:c r="D8624" s="139"/>
      <x:c r="E8624" s="139"/>
      <x:c r="F8624" s="139"/>
      <x:c r="G8624" s="139"/>
      <x:c r="H8624" s="139"/>
      <x:c r="I8624" s="266" t="n">
        <x:f>INT((ROW()-ROW($I$46))/((CARROT_CAP+1)*(MESCLUN_CAP+1)))</x:f>
        <x:v>13</x:v>
      </x:c>
      <x:c r="J8624" s="266" t="n">
        <x:f>MOD(INT((ROW()-ROW($I$46))/(MESCLUN_CAP+1)),CARROT_CAP+1)</x:f>
        <x:v>3</x:v>
      </x:c>
      <x:c r="K8624" s="266" t="n">
        <x:f>MOD(ROW()-ROW($I$46),MESCLUN_CAP+1)</x:f>
        <x:v>22</x:v>
      </x:c>
      <x:c r="L8624" s="266" t="n">
        <x:f>SUM(I8624:K8624)</x:f>
        <x:v>38</x:v>
      </x:c>
      <x:c r="M8624" s="267" t="n">
        <x:f>I8624*TOMATO_HOURS*WEEKS*(1+TOMATO_DIM)^I8624+J8624*CARROT_HOURS*WEEKS*(1+CARROT_DIM)^J8624+K8624*MESCLUN_HOURS*WEEKS*(1+MESCLUN_DIM)^K8624</x:f>
        <x:v>5437.2230731004975</x:v>
      </x:c>
      <x:c r="N8624" s="267" t="n">
        <x:f>MAX(M8624-FARMER_HOURS,0)/TEMP_HOURS_PER_WORKER</x:f>
        <x:v>3.2758493563197897</x:v>
      </x:c>
      <x:c r="O8624" s="268" t="n">
        <x:f>I8624*TOMATO_PRICE+J8624*CARROT_PRICE+K8624*MESCLUN_PRICE</x:f>
        <x:v>180082</x:v>
      </x:c>
      <x:c r="P8624" s="268" t="n">
        <x:f>I8624*TOMATO_FERTILIZER+J8624*CARROT_FERTILIZER+K8624*MESCLUN_FERTILIZER</x:f>
        <x:v>32120</x:v>
      </x:c>
      <x:c r="Q8624" s="268" t="n">
        <x:f>MIN(M8624,FARMER_HOURS)*FARMER_RATE+MAX(M8624-FARMER_HOURS,0)*TEMP_RATE</x:f>
        <x:v>106896.23390799474</x:v>
      </x:c>
      <x:c r="R8624" s="268" t="n">
        <x:f>O8624-P8624-Q8624-FIXED_COST</x:f>
        <x:v>21065.76609200526</x:v>
      </x:c>
      <x:c r="S8624" s="139" t="str">
        <x:f>IF(AND(L8624&lt;=TOTAL_BED_CAP,N8624&lt;=TEMP_WORKER_CAP),"YES","NO")</x:f>
        <x:v>YES</x:v>
      </x:c>
      <x:c r="T8624" s="139" t="n">
        <x:f>IF(S8624="YES",R8624,-1E+99)</x:f>
        <x:v>21065.76609200526</x:v>
      </x:c>
    </x:row>
    <x:row r="8625">
      <x:c r="A8625" s="139"/>
      <x:c r="B8625" s="139"/>
      <x:c r="C8625" s="139"/>
      <x:c r="D8625" s="139"/>
      <x:c r="E8625" s="139"/>
      <x:c r="F8625" s="139"/>
      <x:c r="G8625" s="139"/>
      <x:c r="H8625" s="139"/>
      <x:c r="I8625" s="266" t="n">
        <x:f>INT((ROW()-ROW($I$46))/((CARROT_CAP+1)*(MESCLUN_CAP+1)))</x:f>
        <x:v>13</x:v>
      </x:c>
      <x:c r="J8625" s="266" t="n">
        <x:f>MOD(INT((ROW()-ROW($I$46))/(MESCLUN_CAP+1)),CARROT_CAP+1)</x:f>
        <x:v>3</x:v>
      </x:c>
      <x:c r="K8625" s="266" t="n">
        <x:f>MOD(ROW()-ROW($I$46),MESCLUN_CAP+1)</x:f>
        <x:v>23</x:v>
      </x:c>
      <x:c r="L8625" s="266" t="n">
        <x:f>SUM(I8625:K8625)</x:f>
        <x:v>39</x:v>
      </x:c>
      <x:c r="M8625" s="267" t="n">
        <x:f>I8625*TOMATO_HOURS*WEEKS*(1+TOMATO_DIM)^I8625+J8625*CARROT_HOURS*WEEKS*(1+CARROT_DIM)^J8625+K8625*MESCLUN_HOURS*WEEKS*(1+MESCLUN_DIM)^K8625</x:f>
        <x:v>5513.369661957934</x:v>
      </x:c>
      <x:c r="N8625" s="267" t="n">
        <x:f>MAX(M8625-FARMER_HOURS,0)/TEMP_HOURS_PER_WORKER</x:f>
        <x:v>3.328728931915232</x:v>
      </x:c>
      <x:c r="O8625" s="268" t="n">
        <x:f>I8625*TOMATO_PRICE+J8625*CARROT_PRICE+K8625*MESCLUN_PRICE</x:f>
        <x:v>182782</x:v>
      </x:c>
      <x:c r="P8625" s="268" t="n">
        <x:f>I8625*TOMATO_FERTILIZER+J8625*CARROT_FERTILIZER+K8625*MESCLUN_FERTILIZER</x:f>
        <x:v>33000</x:v>
      </x:c>
      <x:c r="Q8625" s="268" t="n">
        <x:f>MIN(M8625,FARMER_HOURS)*FARMER_RATE+MAX(M8625-FARMER_HOURS,0)*TEMP_RATE</x:f>
        <x:v>108218.2232978808</x:v>
      </x:c>
      <x:c r="R8625" s="268" t="n">
        <x:f>O8625-P8625-Q8625-FIXED_COST</x:f>
        <x:v>21563.776702119198</x:v>
      </x:c>
      <x:c r="S8625" s="139" t="str">
        <x:f>IF(AND(L8625&lt;=TOTAL_BED_CAP,N8625&lt;=TEMP_WORKER_CAP),"YES","NO")</x:f>
        <x:v>YES</x:v>
      </x:c>
      <x:c r="T8625" s="139" t="n">
        <x:f>IF(S8625="YES",R8625,-1E+99)</x:f>
        <x:v>21563.776702119198</x:v>
      </x:c>
    </x:row>
    <x:row r="8626">
      <x:c r="A8626" s="139"/>
      <x:c r="B8626" s="139"/>
      <x:c r="C8626" s="139"/>
      <x:c r="D8626" s="139"/>
      <x:c r="E8626" s="139"/>
      <x:c r="F8626" s="139"/>
      <x:c r="G8626" s="139"/>
      <x:c r="H8626" s="139"/>
      <x:c r="I8626" s="266" t="n">
        <x:f>INT((ROW()-ROW($I$46))/((CARROT_CAP+1)*(MESCLUN_CAP+1)))</x:f>
        <x:v>13</x:v>
      </x:c>
      <x:c r="J8626" s="266" t="n">
        <x:f>MOD(INT((ROW()-ROW($I$46))/(MESCLUN_CAP+1)),CARROT_CAP+1)</x:f>
        <x:v>3</x:v>
      </x:c>
      <x:c r="K8626" s="266" t="n">
        <x:f>MOD(ROW()-ROW($I$46),MESCLUN_CAP+1)</x:f>
        <x:v>24</x:v>
      </x:c>
      <x:c r="L8626" s="266" t="n">
        <x:f>SUM(I8626:K8626)</x:f>
        <x:v>40</x:v>
      </x:c>
      <x:c r="M8626" s="267" t="n">
        <x:f>I8626*TOMATO_HOURS*WEEKS*(1+TOMATO_DIM)^I8626+J8626*CARROT_HOURS*WEEKS*(1+CARROT_DIM)^J8626+K8626*MESCLUN_HOURS*WEEKS*(1+MESCLUN_DIM)^K8626</x:f>
        <x:v>5591.216611537429</x:v>
      </x:c>
      <x:c r="N8626" s="267" t="n">
        <x:f>MAX(M8626-FARMER_HOURS,0)/TEMP_HOURS_PER_WORKER</x:f>
        <x:v>3.382789313567659</x:v>
      </x:c>
      <x:c r="O8626" s="268" t="n">
        <x:f>I8626*TOMATO_PRICE+J8626*CARROT_PRICE+K8626*MESCLUN_PRICE</x:f>
        <x:v>185482</x:v>
      </x:c>
      <x:c r="P8626" s="268" t="n">
        <x:f>I8626*TOMATO_FERTILIZER+J8626*CARROT_FERTILIZER+K8626*MESCLUN_FERTILIZER</x:f>
        <x:v>33880</x:v>
      </x:c>
      <x:c r="Q8626" s="268" t="n">
        <x:f>MIN(M8626,FARMER_HOURS)*FARMER_RATE+MAX(M8626-FARMER_HOURS,0)*TEMP_RATE</x:f>
        <x:v>109569.73283919148</x:v>
      </x:c>
      <x:c r="R8626" s="268" t="n">
        <x:f>O8626-P8626-Q8626-FIXED_COST</x:f>
        <x:v>22032.267160808522</x:v>
      </x:c>
      <x:c r="S8626" s="139" t="str">
        <x:f>IF(AND(L8626&lt;=TOTAL_BED_CAP,N8626&lt;=TEMP_WORKER_CAP),"YES","NO")</x:f>
        <x:v>YES</x:v>
      </x:c>
      <x:c r="T8626" s="139" t="n">
        <x:f>IF(S8626="YES",R8626,-1E+99)</x:f>
        <x:v>22032.267160808522</x:v>
      </x:c>
    </x:row>
    <x:row r="8627">
      <x:c r="A8627" s="139"/>
      <x:c r="B8627" s="139"/>
      <x:c r="C8627" s="139"/>
      <x:c r="D8627" s="139"/>
      <x:c r="E8627" s="139"/>
      <x:c r="F8627" s="139"/>
      <x:c r="G8627" s="139"/>
      <x:c r="H8627" s="139"/>
      <x:c r="I8627" s="266" t="n">
        <x:f>INT((ROW()-ROW($I$46))/((CARROT_CAP+1)*(MESCLUN_CAP+1)))</x:f>
        <x:v>13</x:v>
      </x:c>
      <x:c r="J8627" s="266" t="n">
        <x:f>MOD(INT((ROW()-ROW($I$46))/(MESCLUN_CAP+1)),CARROT_CAP+1)</x:f>
        <x:v>3</x:v>
      </x:c>
      <x:c r="K8627" s="266" t="n">
        <x:f>MOD(ROW()-ROW($I$46),MESCLUN_CAP+1)</x:f>
        <x:v>25</x:v>
      </x:c>
      <x:c r="L8627" s="266" t="n">
        <x:f>SUM(I8627:K8627)</x:f>
        <x:v>41</x:v>
      </x:c>
      <x:c r="M8627" s="267" t="n">
        <x:f>I8627*TOMATO_HOURS*WEEKS*(1+TOMATO_DIM)^I8627+J8627*CARROT_HOURS*WEEKS*(1+CARROT_DIM)^J8627+K8627*MESCLUN_HOURS*WEEKS*(1+MESCLUN_DIM)^K8627</x:f>
        <x:v>5670.794532952527</x:v>
      </x:c>
      <x:c r="N8627" s="267" t="n">
        <x:f>MAX(M8627-FARMER_HOURS,0)/TEMP_HOURS_PER_WORKER</x:f>
        <x:v>3.4380517589948107</x:v>
      </x:c>
      <x:c r="O8627" s="268" t="n">
        <x:f>I8627*TOMATO_PRICE+J8627*CARROT_PRICE+K8627*MESCLUN_PRICE</x:f>
        <x:v>188182</x:v>
      </x:c>
      <x:c r="P8627" s="268" t="n">
        <x:f>I8627*TOMATO_FERTILIZER+J8627*CARROT_FERTILIZER+K8627*MESCLUN_FERTILIZER</x:f>
        <x:v>34760</x:v>
      </x:c>
      <x:c r="Q8627" s="268" t="n">
        <x:f>MIN(M8627,FARMER_HOURS)*FARMER_RATE+MAX(M8627-FARMER_HOURS,0)*TEMP_RATE</x:f>
        <x:v>110951.29397487026</x:v>
      </x:c>
      <x:c r="R8627" s="268" t="n">
        <x:f>O8627-P8627-Q8627-FIXED_COST</x:f>
        <x:v>22470.706025129737</x:v>
      </x:c>
      <x:c r="S8627" s="139" t="str">
        <x:f>IF(AND(L8627&lt;=TOTAL_BED_CAP,N8627&lt;=TEMP_WORKER_CAP),"YES","NO")</x:f>
        <x:v>YES</x:v>
      </x:c>
      <x:c r="T8627" s="139" t="n">
        <x:f>IF(S8627="YES",R8627,-1E+99)</x:f>
        <x:v>22470.706025129737</x:v>
      </x:c>
    </x:row>
    <x:row r="8628">
      <x:c r="A8628" s="139"/>
      <x:c r="B8628" s="139"/>
      <x:c r="C8628" s="139"/>
      <x:c r="D8628" s="139"/>
      <x:c r="E8628" s="139"/>
      <x:c r="F8628" s="139"/>
      <x:c r="G8628" s="139"/>
      <x:c r="H8628" s="139"/>
      <x:c r="I8628" s="266" t="n">
        <x:f>INT((ROW()-ROW($I$46))/((CARROT_CAP+1)*(MESCLUN_CAP+1)))</x:f>
        <x:v>13</x:v>
      </x:c>
      <x:c r="J8628" s="266" t="n">
        <x:f>MOD(INT((ROW()-ROW($I$46))/(MESCLUN_CAP+1)),CARROT_CAP+1)</x:f>
        <x:v>3</x:v>
      </x:c>
      <x:c r="K8628" s="266" t="n">
        <x:f>MOD(ROW()-ROW($I$46),MESCLUN_CAP+1)</x:f>
        <x:v>26</x:v>
      </x:c>
      <x:c r="L8628" s="266" t="n">
        <x:f>SUM(I8628:K8628)</x:f>
        <x:v>42</x:v>
      </x:c>
      <x:c r="M8628" s="267" t="n">
        <x:f>I8628*TOMATO_HOURS*WEEKS*(1+TOMATO_DIM)^I8628+J8628*CARROT_HOURS*WEEKS*(1+CARROT_DIM)^J8628+K8628*MESCLUN_HOURS*WEEKS*(1+MESCLUN_DIM)^K8628</x:f>
        <x:v>5752.134536913244</x:v>
      </x:c>
      <x:c r="N8628" s="267" t="n">
        <x:f>MAX(M8628-FARMER_HOURS,0)/TEMP_HOURS_PER_WORKER</x:f>
        <x:v>3.4945378728564194</x:v>
      </x:c>
      <x:c r="O8628" s="268" t="n">
        <x:f>I8628*TOMATO_PRICE+J8628*CARROT_PRICE+K8628*MESCLUN_PRICE</x:f>
        <x:v>190882</x:v>
      </x:c>
      <x:c r="P8628" s="268" t="n">
        <x:f>I8628*TOMATO_FERTILIZER+J8628*CARROT_FERTILIZER+K8628*MESCLUN_FERTILIZER</x:f>
        <x:v>35640</x:v>
      </x:c>
      <x:c r="Q8628" s="268" t="n">
        <x:f>MIN(M8628,FARMER_HOURS)*FARMER_RATE+MAX(M8628-FARMER_HOURS,0)*TEMP_RATE</x:f>
        <x:v>112363.44682141049</x:v>
      </x:c>
      <x:c r="R8628" s="268" t="n">
        <x:f>O8628-P8628-Q8628-FIXED_COST</x:f>
        <x:v>22878.553178589515</x:v>
      </x:c>
      <x:c r="S8628" s="139" t="str">
        <x:f>IF(AND(L8628&lt;=TOTAL_BED_CAP,N8628&lt;=TEMP_WORKER_CAP),"YES","NO")</x:f>
        <x:v>YES</x:v>
      </x:c>
      <x:c r="T8628" s="139" t="n">
        <x:f>IF(S8628="YES",R8628,-1E+99)</x:f>
        <x:v>22878.553178589515</x:v>
      </x:c>
    </x:row>
    <x:row r="8629">
      <x:c r="A8629" s="139"/>
      <x:c r="B8629" s="139"/>
      <x:c r="C8629" s="139"/>
      <x:c r="D8629" s="139"/>
      <x:c r="E8629" s="139"/>
      <x:c r="F8629" s="139"/>
      <x:c r="G8629" s="139"/>
      <x:c r="H8629" s="139"/>
      <x:c r="I8629" s="266" t="n">
        <x:f>INT((ROW()-ROW($I$46))/((CARROT_CAP+1)*(MESCLUN_CAP+1)))</x:f>
        <x:v>13</x:v>
      </x:c>
      <x:c r="J8629" s="266" t="n">
        <x:f>MOD(INT((ROW()-ROW($I$46))/(MESCLUN_CAP+1)),CARROT_CAP+1)</x:f>
        <x:v>3</x:v>
      </x:c>
      <x:c r="K8629" s="266" t="n">
        <x:f>MOD(ROW()-ROW($I$46),MESCLUN_CAP+1)</x:f>
        <x:v>27</x:v>
      </x:c>
      <x:c r="L8629" s="266" t="n">
        <x:f>SUM(I8629:K8629)</x:f>
        <x:v>43</x:v>
      </x:c>
      <x:c r="M8629" s="267" t="n">
        <x:f>I8629*TOMATO_HOURS*WEEKS*(1+TOMATO_DIM)^I8629+J8629*CARROT_HOURS*WEEKS*(1+CARROT_DIM)^J8629+K8629*MESCLUN_HOURS*WEEKS*(1+MESCLUN_DIM)^K8629</x:f>
        <x:v>5835.268241433001</x:v>
      </x:c>
      <x:c r="N8629" s="267" t="n">
        <x:f>MAX(M8629-FARMER_HOURS,0)/TEMP_HOURS_PER_WORKER</x:f>
        <x:v>3.552269612106251</x:v>
      </x:c>
      <x:c r="O8629" s="268" t="n">
        <x:f>I8629*TOMATO_PRICE+J8629*CARROT_PRICE+K8629*MESCLUN_PRICE</x:f>
        <x:v>193582</x:v>
      </x:c>
      <x:c r="P8629" s="268" t="n">
        <x:f>I8629*TOMATO_FERTILIZER+J8629*CARROT_FERTILIZER+K8629*MESCLUN_FERTILIZER</x:f>
        <x:v>36520</x:v>
      </x:c>
      <x:c r="Q8629" s="268" t="n">
        <x:f>MIN(M8629,FARMER_HOURS)*FARMER_RATE+MAX(M8629-FARMER_HOURS,0)*TEMP_RATE</x:f>
        <x:v>113806.74030265627</x:v>
      </x:c>
      <x:c r="R8629" s="268" t="n">
        <x:f>O8629-P8629-Q8629-FIXED_COST</x:f>
        <x:v>23255.259697343732</x:v>
      </x:c>
      <x:c r="S8629" s="139" t="str">
        <x:f>IF(AND(L8629&lt;=TOTAL_BED_CAP,N8629&lt;=TEMP_WORKER_CAP),"YES","NO")</x:f>
        <x:v>YES</x:v>
      </x:c>
      <x:c r="T8629" s="139" t="n">
        <x:f>IF(S8629="YES",R8629,-1E+99)</x:f>
        <x:v>23255.259697343732</x:v>
      </x:c>
    </x:row>
    <x:row r="8630">
      <x:c r="A8630" s="139"/>
      <x:c r="B8630" s="139"/>
      <x:c r="C8630" s="139"/>
      <x:c r="D8630" s="139"/>
      <x:c r="E8630" s="139"/>
      <x:c r="F8630" s="139"/>
      <x:c r="G8630" s="139"/>
      <x:c r="H8630" s="139"/>
      <x:c r="I8630" s="266" t="n">
        <x:f>INT((ROW()-ROW($I$46))/((CARROT_CAP+1)*(MESCLUN_CAP+1)))</x:f>
        <x:v>13</x:v>
      </x:c>
      <x:c r="J8630" s="266" t="n">
        <x:f>MOD(INT((ROW()-ROW($I$46))/(MESCLUN_CAP+1)),CARROT_CAP+1)</x:f>
        <x:v>3</x:v>
      </x:c>
      <x:c r="K8630" s="266" t="n">
        <x:f>MOD(ROW()-ROW($I$46),MESCLUN_CAP+1)</x:f>
        <x:v>28</x:v>
      </x:c>
      <x:c r="L8630" s="266" t="n">
        <x:f>SUM(I8630:K8630)</x:f>
        <x:v>44</x:v>
      </x:c>
      <x:c r="M8630" s="267" t="n">
        <x:f>I8630*TOMATO_HOURS*WEEKS*(1+TOMATO_DIM)^I8630+J8630*CARROT_HOURS*WEEKS*(1+CARROT_DIM)^J8630+K8630*MESCLUN_HOURS*WEEKS*(1+MESCLUN_DIM)^K8630</x:f>
        <x:v>5920.227779650155</x:v>
      </x:c>
      <x:c r="N8630" s="267" t="n">
        <x:f>MAX(M8630-FARMER_HOURS,0)/TEMP_HOURS_PER_WORKER</x:f>
        <x:v>3.6112692914237186</x:v>
      </x:c>
      <x:c r="O8630" s="268" t="n">
        <x:f>I8630*TOMATO_PRICE+J8630*CARROT_PRICE+K8630*MESCLUN_PRICE</x:f>
        <x:v>196282</x:v>
      </x:c>
      <x:c r="P8630" s="268" t="n">
        <x:f>I8630*TOMATO_FERTILIZER+J8630*CARROT_FERTILIZER+K8630*MESCLUN_FERTILIZER</x:f>
        <x:v>37400</x:v>
      </x:c>
      <x:c r="Q8630" s="268" t="n">
        <x:f>MIN(M8630,FARMER_HOURS)*FARMER_RATE+MAX(M8630-FARMER_HOURS,0)*TEMP_RATE</x:f>
        <x:v>115281.73228559297</x:v>
      </x:c>
      <x:c r="R8630" s="268" t="n">
        <x:f>O8630-P8630-Q8630-FIXED_COST</x:f>
        <x:v>23600.267714407033</x:v>
      </x:c>
      <x:c r="S8630" s="139" t="str">
        <x:f>IF(AND(L8630&lt;=TOTAL_BED_CAP,N8630&lt;=TEMP_WORKER_CAP),"YES","NO")</x:f>
        <x:v>YES</x:v>
      </x:c>
      <x:c r="T8630" s="139" t="n">
        <x:f>IF(S8630="YES",R8630,-1E+99)</x:f>
        <x:v>23600.267714407033</x:v>
      </x:c>
    </x:row>
    <x:row r="8631">
      <x:c r="A8631" s="139"/>
      <x:c r="B8631" s="139"/>
      <x:c r="C8631" s="139"/>
      <x:c r="D8631" s="139"/>
      <x:c r="E8631" s="139"/>
      <x:c r="F8631" s="139"/>
      <x:c r="G8631" s="139"/>
      <x:c r="H8631" s="139"/>
      <x:c r="I8631" s="266" t="n">
        <x:f>INT((ROW()-ROW($I$46))/((CARROT_CAP+1)*(MESCLUN_CAP+1)))</x:f>
        <x:v>13</x:v>
      </x:c>
      <x:c r="J8631" s="266" t="n">
        <x:f>MOD(INT((ROW()-ROW($I$46))/(MESCLUN_CAP+1)),CARROT_CAP+1)</x:f>
        <x:v>3</x:v>
      </x:c>
      <x:c r="K8631" s="266" t="n">
        <x:f>MOD(ROW()-ROW($I$46),MESCLUN_CAP+1)</x:f>
        <x:v>29</x:v>
      </x:c>
      <x:c r="L8631" s="266" t="n">
        <x:f>SUM(I8631:K8631)</x:f>
        <x:v>45</x:v>
      </x:c>
      <x:c r="M8631" s="267" t="n">
        <x:f>I8631*TOMATO_HOURS*WEEKS*(1+TOMATO_DIM)^I8631+J8631*CARROT_HOURS*WEEKS*(1+CARROT_DIM)^J8631+K8631*MESCLUN_HOURS*WEEKS*(1+MESCLUN_DIM)^K8631</x:f>
        <x:v>6007.045807765808</x:v>
      </x:c>
      <x:c r="N8631" s="267" t="n">
        <x:f>MAX(M8631-FARMER_HOURS,0)/TEMP_HOURS_PER_WORKER</x:f>
        <x:v>3.6715595887262555</x:v>
      </x:c>
      <x:c r="O8631" s="268" t="n">
        <x:f>I8631*TOMATO_PRICE+J8631*CARROT_PRICE+K8631*MESCLUN_PRICE</x:f>
        <x:v>198982</x:v>
      </x:c>
      <x:c r="P8631" s="268" t="n">
        <x:f>I8631*TOMATO_FERTILIZER+J8631*CARROT_FERTILIZER+K8631*MESCLUN_FERTILIZER</x:f>
        <x:v>38280</x:v>
      </x:c>
      <x:c r="Q8631" s="268" t="n">
        <x:f>MIN(M8631,FARMER_HOURS)*FARMER_RATE+MAX(M8631-FARMER_HOURS,0)*TEMP_RATE</x:f>
        <x:v>116788.98971815639</x:v>
      </x:c>
      <x:c r="R8631" s="268" t="n">
        <x:f>O8631-P8631-Q8631-FIXED_COST</x:f>
        <x:v>23913.010281843613</x:v>
      </x:c>
      <x:c r="S8631" s="139" t="str">
        <x:f>IF(AND(L8631&lt;=TOTAL_BED_CAP,N8631&lt;=TEMP_WORKER_CAP),"YES","NO")</x:f>
        <x:v>YES</x:v>
      </x:c>
      <x:c r="T8631" s="139" t="n">
        <x:f>IF(S8631="YES",R8631,-1E+99)</x:f>
        <x:v>23913.010281843613</x:v>
      </x:c>
    </x:row>
    <x:row r="8632">
      <x:c r="A8632" s="139"/>
      <x:c r="B8632" s="139"/>
      <x:c r="C8632" s="139"/>
      <x:c r="D8632" s="139"/>
      <x:c r="E8632" s="139"/>
      <x:c r="F8632" s="139"/>
      <x:c r="G8632" s="139"/>
      <x:c r="H8632" s="139"/>
      <x:c r="I8632" s="266" t="n">
        <x:f>INT((ROW()-ROW($I$46))/((CARROT_CAP+1)*(MESCLUN_CAP+1)))</x:f>
        <x:v>13</x:v>
      </x:c>
      <x:c r="J8632" s="266" t="n">
        <x:f>MOD(INT((ROW()-ROW($I$46))/(MESCLUN_CAP+1)),CARROT_CAP+1)</x:f>
        <x:v>3</x:v>
      </x:c>
      <x:c r="K8632" s="266" t="n">
        <x:f>MOD(ROW()-ROW($I$46),MESCLUN_CAP+1)</x:f>
        <x:v>30</x:v>
      </x:c>
      <x:c r="L8632" s="266" t="n">
        <x:f>SUM(I8632:K8632)</x:f>
        <x:v>46</x:v>
      </x:c>
      <x:c r="M8632" s="267" t="n">
        <x:f>I8632*TOMATO_HOURS*WEEKS*(1+TOMATO_DIM)^I8632+J8632*CARROT_HOURS*WEEKS*(1+CARROT_DIM)^J8632+K8632*MESCLUN_HOURS*WEEKS*(1+MESCLUN_DIM)^K8632</x:f>
        <x:v>6095.755513099578</x:v>
      </x:c>
      <x:c r="N8632" s="267" t="n">
        <x:f>MAX(M8632-FARMER_HOURS,0)/TEMP_HOURS_PER_WORKER</x:f>
        <x:v>3.733163550763596</x:v>
      </x:c>
      <x:c r="O8632" s="268" t="n">
        <x:f>I8632*TOMATO_PRICE+J8632*CARROT_PRICE+K8632*MESCLUN_PRICE</x:f>
        <x:v>201682</x:v>
      </x:c>
      <x:c r="P8632" s="268" t="n">
        <x:f>I8632*TOMATO_FERTILIZER+J8632*CARROT_FERTILIZER+K8632*MESCLUN_FERTILIZER</x:f>
        <x:v>39160</x:v>
      </x:c>
      <x:c r="Q8632" s="268" t="n">
        <x:f>MIN(M8632,FARMER_HOURS)*FARMER_RATE+MAX(M8632-FARMER_HOURS,0)*TEMP_RATE</x:f>
        <x:v>118329.0887690899</x:v>
      </x:c>
      <x:c r="R8632" s="268" t="n">
        <x:f>O8632-P8632-Q8632-FIXED_COST</x:f>
        <x:v>24192.911230910104</x:v>
      </x:c>
      <x:c r="S8632" s="139" t="str">
        <x:f>IF(AND(L8632&lt;=TOTAL_BED_CAP,N8632&lt;=TEMP_WORKER_CAP),"YES","NO")</x:f>
        <x:v>YES</x:v>
      </x:c>
      <x:c r="T8632" s="139" t="n">
        <x:f>IF(S8632="YES",R8632,-1E+99)</x:f>
        <x:v>24192.911230910104</x:v>
      </x:c>
    </x:row>
    <x:row r="8633">
      <x:c r="A8633" s="139"/>
      <x:c r="B8633" s="139"/>
      <x:c r="C8633" s="139"/>
      <x:c r="D8633" s="139"/>
      <x:c r="E8633" s="139"/>
      <x:c r="F8633" s="139"/>
      <x:c r="G8633" s="139"/>
      <x:c r="H8633" s="139"/>
      <x:c r="I8633" s="266" t="n">
        <x:f>INT((ROW()-ROW($I$46))/((CARROT_CAP+1)*(MESCLUN_CAP+1)))</x:f>
        <x:v>13</x:v>
      </x:c>
      <x:c r="J8633" s="266" t="n">
        <x:f>MOD(INT((ROW()-ROW($I$46))/(MESCLUN_CAP+1)),CARROT_CAP+1)</x:f>
        <x:v>4</x:v>
      </x:c>
      <x:c r="K8633" s="266" t="n">
        <x:f>MOD(ROW()-ROW($I$46),MESCLUN_CAP+1)</x:f>
        <x:v>0</x:v>
      </x:c>
      <x:c r="L8633" s="266" t="n">
        <x:f>SUM(I8633:K8633)</x:f>
        <x:v>17</x:v>
      </x:c>
      <x:c r="M8633" s="267" t="n">
        <x:f>I8633*TOMATO_HOURS*WEEKS*(1+TOMATO_DIM)^I8633+J8633*CARROT_HOURS*WEEKS*(1+CARROT_DIM)^J8633+K8633*MESCLUN_HOURS*WEEKS*(1+MESCLUN_DIM)^K8633</x:f>
        <x:v>4171.614867714931</x:v>
      </x:c>
      <x:c r="N8633" s="267" t="n">
        <x:f>MAX(M8633-FARMER_HOURS,0)/TEMP_HOURS_PER_WORKER</x:f>
        <x:v>2.39695476924648</x:v>
      </x:c>
      <x:c r="O8633" s="268" t="n">
        <x:f>I8633*TOMATO_PRICE+J8633*CARROT_PRICE+K8633*MESCLUN_PRICE</x:f>
        <x:v>122776</x:v>
      </x:c>
      <x:c r="P8633" s="268" t="n">
        <x:f>I8633*TOMATO_FERTILIZER+J8633*CARROT_FERTILIZER+K8633*MESCLUN_FERTILIZER</x:f>
        <x:v>13200</x:v>
      </x:c>
      <x:c r="Q8633" s="268" t="n">
        <x:f>MIN(M8633,FARMER_HOURS)*FARMER_RATE+MAX(M8633-FARMER_HOURS,0)*TEMP_RATE</x:f>
        <x:v>84923.86923116201</x:v>
      </x:c>
      <x:c r="R8633" s="268" t="n">
        <x:f>O8633-P8633-Q8633-FIXED_COST</x:f>
        <x:v>4652.130768837989</x:v>
      </x:c>
      <x:c r="S8633" s="139" t="str">
        <x:f>IF(AND(L8633&lt;=TOTAL_BED_CAP,N8633&lt;=TEMP_WORKER_CAP),"YES","NO")</x:f>
        <x:v>YES</x:v>
      </x:c>
      <x:c r="T8633" s="139" t="n">
        <x:f>IF(S8633="YES",R8633,-1E+99)</x:f>
        <x:v>4652.130768837989</x:v>
      </x:c>
    </x:row>
    <x:row r="8634">
      <x:c r="A8634" s="139"/>
      <x:c r="B8634" s="139"/>
      <x:c r="C8634" s="139"/>
      <x:c r="D8634" s="139"/>
      <x:c r="E8634" s="139"/>
      <x:c r="F8634" s="139"/>
      <x:c r="G8634" s="139"/>
      <x:c r="H8634" s="139"/>
      <x:c r="I8634" s="266" t="n">
        <x:f>INT((ROW()-ROW($I$46))/((CARROT_CAP+1)*(MESCLUN_CAP+1)))</x:f>
        <x:v>13</x:v>
      </x:c>
      <x:c r="J8634" s="266" t="n">
        <x:f>MOD(INT((ROW()-ROW($I$46))/(MESCLUN_CAP+1)),CARROT_CAP+1)</x:f>
        <x:v>4</x:v>
      </x:c>
      <x:c r="K8634" s="266" t="n">
        <x:f>MOD(ROW()-ROW($I$46),MESCLUN_CAP+1)</x:f>
        <x:v>1</x:v>
      </x:c>
      <x:c r="L8634" s="266" t="n">
        <x:f>SUM(I8634:K8634)</x:f>
        <x:v>18</x:v>
      </x:c>
      <x:c r="M8634" s="267" t="n">
        <x:f>I8634*TOMATO_HOURS*WEEKS*(1+TOMATO_DIM)^I8634+J8634*CARROT_HOURS*WEEKS*(1+CARROT_DIM)^J8634+K8634*MESCLUN_HOURS*WEEKS*(1+MESCLUN_DIM)^K8634</x:f>
        <x:v>4217.177367714931</x:v>
      </x:c>
      <x:c r="N8634" s="267" t="n">
        <x:f>MAX(M8634-FARMER_HOURS,0)/TEMP_HOURS_PER_WORKER</x:f>
        <x:v>2.42859539424648</x:v>
      </x:c>
      <x:c r="O8634" s="268" t="n">
        <x:f>I8634*TOMATO_PRICE+J8634*CARROT_PRICE+K8634*MESCLUN_PRICE</x:f>
        <x:v>125476</x:v>
      </x:c>
      <x:c r="P8634" s="268" t="n">
        <x:f>I8634*TOMATO_FERTILIZER+J8634*CARROT_FERTILIZER+K8634*MESCLUN_FERTILIZER</x:f>
        <x:v>14080</x:v>
      </x:c>
      <x:c r="Q8634" s="268" t="n">
        <x:f>MIN(M8634,FARMER_HOURS)*FARMER_RATE+MAX(M8634-FARMER_HOURS,0)*TEMP_RATE</x:f>
        <x:v>85714.88485616201</x:v>
      </x:c>
      <x:c r="R8634" s="268" t="n">
        <x:f>O8634-P8634-Q8634-FIXED_COST</x:f>
        <x:v>5681.115143837989</x:v>
      </x:c>
      <x:c r="S8634" s="139" t="str">
        <x:f>IF(AND(L8634&lt;=TOTAL_BED_CAP,N8634&lt;=TEMP_WORKER_CAP),"YES","NO")</x:f>
        <x:v>YES</x:v>
      </x:c>
      <x:c r="T8634" s="139" t="n">
        <x:f>IF(S8634="YES",R8634,-1E+99)</x:f>
        <x:v>5681.115143837989</x:v>
      </x:c>
    </x:row>
    <x:row r="8635">
      <x:c r="A8635" s="139"/>
      <x:c r="B8635" s="139"/>
      <x:c r="C8635" s="139"/>
      <x:c r="D8635" s="139"/>
      <x:c r="E8635" s="139"/>
      <x:c r="F8635" s="139"/>
      <x:c r="G8635" s="139"/>
      <x:c r="H8635" s="139"/>
      <x:c r="I8635" s="266" t="n">
        <x:f>INT((ROW()-ROW($I$46))/((CARROT_CAP+1)*(MESCLUN_CAP+1)))</x:f>
        <x:v>13</x:v>
      </x:c>
      <x:c r="J8635" s="266" t="n">
        <x:f>MOD(INT((ROW()-ROW($I$46))/(MESCLUN_CAP+1)),CARROT_CAP+1)</x:f>
        <x:v>4</x:v>
      </x:c>
      <x:c r="K8635" s="266" t="n">
        <x:f>MOD(ROW()-ROW($I$46),MESCLUN_CAP+1)</x:f>
        <x:v>2</x:v>
      </x:c>
      <x:c r="L8635" s="266" t="n">
        <x:f>SUM(I8635:K8635)</x:f>
        <x:v>19</x:v>
      </x:c>
      <x:c r="M8635" s="267" t="n">
        <x:f>I8635*TOMATO_HOURS*WEEKS*(1+TOMATO_DIM)^I8635+J8635*CARROT_HOURS*WEEKS*(1+CARROT_DIM)^J8635+K8635*MESCLUN_HOURS*WEEKS*(1+MESCLUN_DIM)^K8635</x:f>
        <x:v>4263.878930214932</x:v>
      </x:c>
      <x:c r="N8635" s="267" t="n">
        <x:f>MAX(M8635-FARMER_HOURS,0)/TEMP_HOURS_PER_WORKER</x:f>
        <x:v>2.4610270348714804</x:v>
      </x:c>
      <x:c r="O8635" s="268" t="n">
        <x:f>I8635*TOMATO_PRICE+J8635*CARROT_PRICE+K8635*MESCLUN_PRICE</x:f>
        <x:v>128176</x:v>
      </x:c>
      <x:c r="P8635" s="268" t="n">
        <x:f>I8635*TOMATO_FERTILIZER+J8635*CARROT_FERTILIZER+K8635*MESCLUN_FERTILIZER</x:f>
        <x:v>14960</x:v>
      </x:c>
      <x:c r="Q8635" s="268" t="n">
        <x:f>MIN(M8635,FARMER_HOURS)*FARMER_RATE+MAX(M8635-FARMER_HOURS,0)*TEMP_RATE</x:f>
        <x:v>86525.67587178701</x:v>
      </x:c>
      <x:c r="R8635" s="268" t="n">
        <x:f>O8635-P8635-Q8635-FIXED_COST</x:f>
        <x:v>6690.324128212989</x:v>
      </x:c>
      <x:c r="S8635" s="139" t="str">
        <x:f>IF(AND(L8635&lt;=TOTAL_BED_CAP,N8635&lt;=TEMP_WORKER_CAP),"YES","NO")</x:f>
        <x:v>YES</x:v>
      </x:c>
      <x:c r="T8635" s="139" t="n">
        <x:f>IF(S8635="YES",R8635,-1E+99)</x:f>
        <x:v>6690.324128212989</x:v>
      </x:c>
    </x:row>
    <x:row r="8636">
      <x:c r="A8636" s="139"/>
      <x:c r="B8636" s="139"/>
      <x:c r="C8636" s="139"/>
      <x:c r="D8636" s="139"/>
      <x:c r="E8636" s="139"/>
      <x:c r="F8636" s="139"/>
      <x:c r="G8636" s="139"/>
      <x:c r="H8636" s="139"/>
      <x:c r="I8636" s="266" t="n">
        <x:f>INT((ROW()-ROW($I$46))/((CARROT_CAP+1)*(MESCLUN_CAP+1)))</x:f>
        <x:v>13</x:v>
      </x:c>
      <x:c r="J8636" s="266" t="n">
        <x:f>MOD(INT((ROW()-ROW($I$46))/(MESCLUN_CAP+1)),CARROT_CAP+1)</x:f>
        <x:v>4</x:v>
      </x:c>
      <x:c r="K8636" s="266" t="n">
        <x:f>MOD(ROW()-ROW($I$46),MESCLUN_CAP+1)</x:f>
        <x:v>3</x:v>
      </x:c>
      <x:c r="L8636" s="266" t="n">
        <x:f>SUM(I8636:K8636)</x:f>
        <x:v>20</x:v>
      </x:c>
      <x:c r="M8636" s="267" t="n">
        <x:f>I8636*TOMATO_HOURS*WEEKS*(1+TOMATO_DIM)^I8636+J8636*CARROT_HOURS*WEEKS*(1+CARROT_DIM)^J8636+K8636*MESCLUN_HOURS*WEEKS*(1+MESCLUN_DIM)^K8636</x:f>
        <x:v>4311.740912636807</x:v>
      </x:c>
      <x:c r="N8636" s="267" t="n">
        <x:f>MAX(M8636-FARMER_HOURS,0)/TEMP_HOURS_PER_WORKER</x:f>
        <x:v>2.494264522664449</x:v>
      </x:c>
      <x:c r="O8636" s="268" t="n">
        <x:f>I8636*TOMATO_PRICE+J8636*CARROT_PRICE+K8636*MESCLUN_PRICE</x:f>
        <x:v>130876</x:v>
      </x:c>
      <x:c r="P8636" s="268" t="n">
        <x:f>I8636*TOMATO_FERTILIZER+J8636*CARROT_FERTILIZER+K8636*MESCLUN_FERTILIZER</x:f>
        <x:v>15840</x:v>
      </x:c>
      <x:c r="Q8636" s="268" t="n">
        <x:f>MIN(M8636,FARMER_HOURS)*FARMER_RATE+MAX(M8636-FARMER_HOURS,0)*TEMP_RATE</x:f>
        <x:v>87356.61306661123</x:v>
      </x:c>
      <x:c r="R8636" s="268" t="n">
        <x:f>O8636-P8636-Q8636-FIXED_COST</x:f>
        <x:v>7679.386933388771</x:v>
      </x:c>
      <x:c r="S8636" s="139" t="str">
        <x:f>IF(AND(L8636&lt;=TOTAL_BED_CAP,N8636&lt;=TEMP_WORKER_CAP),"YES","NO")</x:f>
        <x:v>YES</x:v>
      </x:c>
      <x:c r="T8636" s="139" t="n">
        <x:f>IF(S8636="YES",R8636,-1E+99)</x:f>
        <x:v>7679.386933388771</x:v>
      </x:c>
    </x:row>
    <x:row r="8637">
      <x:c r="A8637" s="139"/>
      <x:c r="B8637" s="139"/>
      <x:c r="C8637" s="139"/>
      <x:c r="D8637" s="139"/>
      <x:c r="E8637" s="139"/>
      <x:c r="F8637" s="139"/>
      <x:c r="G8637" s="139"/>
      <x:c r="H8637" s="139"/>
      <x:c r="I8637" s="266" t="n">
        <x:f>INT((ROW()-ROW($I$46))/((CARROT_CAP+1)*(MESCLUN_CAP+1)))</x:f>
        <x:v>13</x:v>
      </x:c>
      <x:c r="J8637" s="266" t="n">
        <x:f>MOD(INT((ROW()-ROW($I$46))/(MESCLUN_CAP+1)),CARROT_CAP+1)</x:f>
        <x:v>4</x:v>
      </x:c>
      <x:c r="K8637" s="266" t="n">
        <x:f>MOD(ROW()-ROW($I$46),MESCLUN_CAP+1)</x:f>
        <x:v>4</x:v>
      </x:c>
      <x:c r="L8637" s="266" t="n">
        <x:f>SUM(I8637:K8637)</x:f>
        <x:v>21</x:v>
      </x:c>
      <x:c r="M8637" s="267" t="n">
        <x:f>I8637*TOMATO_HOURS*WEEKS*(1+TOMATO_DIM)^I8637+J8637*CARROT_HOURS*WEEKS*(1+CARROT_DIM)^J8637+K8637*MESCLUN_HOURS*WEEKS*(1+MESCLUN_DIM)^K8637</x:f>
        <x:v>4360.785028359463</x:v>
      </x:c>
      <x:c r="N8637" s="267" t="n">
        <x:f>MAX(M8637-FARMER_HOURS,0)/TEMP_HOURS_PER_WORKER</x:f>
        <x:v>2.528322936360738</x:v>
      </x:c>
      <x:c r="O8637" s="268" t="n">
        <x:f>I8637*TOMATO_PRICE+J8637*CARROT_PRICE+K8637*MESCLUN_PRICE</x:f>
        <x:v>133576</x:v>
      </x:c>
      <x:c r="P8637" s="268" t="n">
        <x:f>I8637*TOMATO_FERTILIZER+J8637*CARROT_FERTILIZER+K8637*MESCLUN_FERTILIZER</x:f>
        <x:v>16720</x:v>
      </x:c>
      <x:c r="Q8637" s="268" t="n">
        <x:f>MIN(M8637,FARMER_HOURS)*FARMER_RATE+MAX(M8637-FARMER_HOURS,0)*TEMP_RATE</x:f>
        <x:v>88208.07340901846</x:v>
      </x:c>
      <x:c r="R8637" s="268" t="n">
        <x:f>O8637-P8637-Q8637-FIXED_COST</x:f>
        <x:v>8647.926590981544</x:v>
      </x:c>
      <x:c r="S8637" s="139" t="str">
        <x:f>IF(AND(L8637&lt;=TOTAL_BED_CAP,N8637&lt;=TEMP_WORKER_CAP),"YES","NO")</x:f>
        <x:v>YES</x:v>
      </x:c>
      <x:c r="T8637" s="139" t="n">
        <x:f>IF(S8637="YES",R8637,-1E+99)</x:f>
        <x:v>8647.926590981544</x:v>
      </x:c>
    </x:row>
    <x:row r="8638">
      <x:c r="A8638" s="139"/>
      <x:c r="B8638" s="139"/>
      <x:c r="C8638" s="139"/>
      <x:c r="D8638" s="139"/>
      <x:c r="E8638" s="139"/>
      <x:c r="F8638" s="139"/>
      <x:c r="G8638" s="139"/>
      <x:c r="H8638" s="139"/>
      <x:c r="I8638" s="266" t="n">
        <x:f>INT((ROW()-ROW($I$46))/((CARROT_CAP+1)*(MESCLUN_CAP+1)))</x:f>
        <x:v>13</x:v>
      </x:c>
      <x:c r="J8638" s="266" t="n">
        <x:f>MOD(INT((ROW()-ROW($I$46))/(MESCLUN_CAP+1)),CARROT_CAP+1)</x:f>
        <x:v>4</x:v>
      </x:c>
      <x:c r="K8638" s="266" t="n">
        <x:f>MOD(ROW()-ROW($I$46),MESCLUN_CAP+1)</x:f>
        <x:v>5</x:v>
      </x:c>
      <x:c r="L8638" s="266" t="n">
        <x:f>SUM(I8638:K8638)</x:f>
        <x:v>22</x:v>
      </x:c>
      <x:c r="M8638" s="267" t="n">
        <x:f>I8638*TOMATO_HOURS*WEEKS*(1+TOMATO_DIM)^I8638+J8638*CARROT_HOURS*WEEKS*(1+CARROT_DIM)^J8638+K8638*MESCLUN_HOURS*WEEKS*(1+MESCLUN_DIM)^K8638</x:f>
        <x:v>4411.033352280666</x:v>
      </x:c>
      <x:c r="N8638" s="267" t="n">
        <x:f>MAX(M8638-FARMER_HOURS,0)/TEMP_HOURS_PER_WORKER</x:f>
        <x:v>2.5632176057504625</x:v>
      </x:c>
      <x:c r="O8638" s="268" t="n">
        <x:f>I8638*TOMATO_PRICE+J8638*CARROT_PRICE+K8638*MESCLUN_PRICE</x:f>
        <x:v>136276</x:v>
      </x:c>
      <x:c r="P8638" s="268" t="n">
        <x:f>I8638*TOMATO_FERTILIZER+J8638*CARROT_FERTILIZER+K8638*MESCLUN_FERTILIZER</x:f>
        <x:v>17600</x:v>
      </x:c>
      <x:c r="Q8638" s="268" t="n">
        <x:f>MIN(M8638,FARMER_HOURS)*FARMER_RATE+MAX(M8638-FARMER_HOURS,0)*TEMP_RATE</x:f>
        <x:v>89080.44014376156</x:v>
      </x:c>
      <x:c r="R8638" s="268" t="n">
        <x:f>O8638-P8638-Q8638-FIXED_COST</x:f>
        <x:v>9595.55985623844</x:v>
      </x:c>
      <x:c r="S8638" s="139" t="str">
        <x:f>IF(AND(L8638&lt;=TOTAL_BED_CAP,N8638&lt;=TEMP_WORKER_CAP),"YES","NO")</x:f>
        <x:v>YES</x:v>
      </x:c>
      <x:c r="T8638" s="139" t="n">
        <x:f>IF(S8638="YES",R8638,-1E+99)</x:f>
        <x:v>9595.55985623844</x:v>
      </x:c>
    </x:row>
    <x:row r="8639">
      <x:c r="A8639" s="139"/>
      <x:c r="B8639" s="139"/>
      <x:c r="C8639" s="139"/>
      <x:c r="D8639" s="139"/>
      <x:c r="E8639" s="139"/>
      <x:c r="F8639" s="139"/>
      <x:c r="G8639" s="139"/>
      <x:c r="H8639" s="139"/>
      <x:c r="I8639" s="266" t="n">
        <x:f>INT((ROW()-ROW($I$46))/((CARROT_CAP+1)*(MESCLUN_CAP+1)))</x:f>
        <x:v>13</x:v>
      </x:c>
      <x:c r="J8639" s="266" t="n">
        <x:f>MOD(INT((ROW()-ROW($I$46))/(MESCLUN_CAP+1)),CARROT_CAP+1)</x:f>
        <x:v>4</x:v>
      </x:c>
      <x:c r="K8639" s="266" t="n">
        <x:f>MOD(ROW()-ROW($I$46),MESCLUN_CAP+1)</x:f>
        <x:v>6</x:v>
      </x:c>
      <x:c r="L8639" s="266" t="n">
        <x:f>SUM(I8639:K8639)</x:f>
        <x:v>23</x:v>
      </x:c>
      <x:c r="M8639" s="267" t="n">
        <x:f>I8639*TOMATO_HOURS*WEEKS*(1+TOMATO_DIM)^I8639+J8639*CARROT_HOURS*WEEKS*(1+CARROT_DIM)^J8639+K8639*MESCLUN_HOURS*WEEKS*(1+MESCLUN_DIM)^K8639</x:f>
        <x:v>4462.508326462299</x:v>
      </x:c>
      <x:c r="N8639" s="267" t="n">
        <x:f>MAX(M8639-FARMER_HOURS,0)/TEMP_HOURS_PER_WORKER</x:f>
        <x:v>2.5989641155988186</x:v>
      </x:c>
      <x:c r="O8639" s="268" t="n">
        <x:f>I8639*TOMATO_PRICE+J8639*CARROT_PRICE+K8639*MESCLUN_PRICE</x:f>
        <x:v>138976</x:v>
      </x:c>
      <x:c r="P8639" s="268" t="n">
        <x:f>I8639*TOMATO_FERTILIZER+J8639*CARROT_FERTILIZER+K8639*MESCLUN_FERTILIZER</x:f>
        <x:v>18480</x:v>
      </x:c>
      <x:c r="Q8639" s="268" t="n">
        <x:f>MIN(M8639,FARMER_HOURS)*FARMER_RATE+MAX(M8639-FARMER_HOURS,0)*TEMP_RATE</x:f>
        <x:v>89974.10288997047</x:v>
      </x:c>
      <x:c r="R8639" s="268" t="n">
        <x:f>O8639-P8639-Q8639-FIXED_COST</x:f>
        <x:v>10521.897110029531</x:v>
      </x:c>
      <x:c r="S8639" s="139" t="str">
        <x:f>IF(AND(L8639&lt;=TOTAL_BED_CAP,N8639&lt;=TEMP_WORKER_CAP),"YES","NO")</x:f>
        <x:v>YES</x:v>
      </x:c>
      <x:c r="T8639" s="139" t="n">
        <x:f>IF(S8639="YES",R8639,-1E+99)</x:f>
        <x:v>10521.897110029531</x:v>
      </x:c>
    </x:row>
    <x:row r="8640">
      <x:c r="A8640" s="139"/>
      <x:c r="B8640" s="139"/>
      <x:c r="C8640" s="139"/>
      <x:c r="D8640" s="139"/>
      <x:c r="E8640" s="139"/>
      <x:c r="F8640" s="139"/>
      <x:c r="G8640" s="139"/>
      <x:c r="H8640" s="139"/>
      <x:c r="I8640" s="266" t="n">
        <x:f>INT((ROW()-ROW($I$46))/((CARROT_CAP+1)*(MESCLUN_CAP+1)))</x:f>
        <x:v>13</x:v>
      </x:c>
      <x:c r="J8640" s="266" t="n">
        <x:f>MOD(INT((ROW()-ROW($I$46))/(MESCLUN_CAP+1)),CARROT_CAP+1)</x:f>
        <x:v>4</x:v>
      </x:c>
      <x:c r="K8640" s="266" t="n">
        <x:f>MOD(ROW()-ROW($I$46),MESCLUN_CAP+1)</x:f>
        <x:v>7</x:v>
      </x:c>
      <x:c r="L8640" s="266" t="n">
        <x:f>SUM(I8640:K8640)</x:f>
        <x:v>24</x:v>
      </x:c>
      <x:c r="M8640" s="267" t="n">
        <x:f>I8640*TOMATO_HOURS*WEEKS*(1+TOMATO_DIM)^I8640+J8640*CARROT_HOURS*WEEKS*(1+CARROT_DIM)^J8640+K8640*MESCLUN_HOURS*WEEKS*(1+MESCLUN_DIM)^K8640</x:f>
        <x:v>4515.23276586026</x:v>
      </x:c>
      <x:c r="N8640" s="267" t="n">
        <x:f>MAX(M8640-FARMER_HOURS,0)/TEMP_HOURS_PER_WORKER</x:f>
        <x:v>2.6355783096251804</x:v>
      </x:c>
      <x:c r="O8640" s="268" t="n">
        <x:f>I8640*TOMATO_PRICE+J8640*CARROT_PRICE+K8640*MESCLUN_PRICE</x:f>
        <x:v>141676</x:v>
      </x:c>
      <x:c r="P8640" s="268" t="n">
        <x:f>I8640*TOMATO_FERTILIZER+J8640*CARROT_FERTILIZER+K8640*MESCLUN_FERTILIZER</x:f>
        <x:v>19360</x:v>
      </x:c>
      <x:c r="Q8640" s="268" t="n">
        <x:f>MIN(M8640,FARMER_HOURS)*FARMER_RATE+MAX(M8640-FARMER_HOURS,0)*TEMP_RATE</x:f>
        <x:v>90889.45774062951</x:v>
      </x:c>
      <x:c r="R8640" s="268" t="n">
        <x:f>O8640-P8640-Q8640-FIXED_COST</x:f>
        <x:v>11426.542259370486</x:v>
      </x:c>
      <x:c r="S8640" s="139" t="str">
        <x:f>IF(AND(L8640&lt;=TOTAL_BED_CAP,N8640&lt;=TEMP_WORKER_CAP),"YES","NO")</x:f>
        <x:v>YES</x:v>
      </x:c>
      <x:c r="T8640" s="139" t="n">
        <x:f>IF(S8640="YES",R8640,-1E+99)</x:f>
        <x:v>11426.542259370486</x:v>
      </x:c>
    </x:row>
    <x:row r="8641">
      <x:c r="A8641" s="139"/>
      <x:c r="B8641" s="139"/>
      <x:c r="C8641" s="139"/>
      <x:c r="D8641" s="139"/>
      <x:c r="E8641" s="139"/>
      <x:c r="F8641" s="139"/>
      <x:c r="G8641" s="139"/>
      <x:c r="H8641" s="139"/>
      <x:c r="I8641" s="266" t="n">
        <x:f>INT((ROW()-ROW($I$46))/((CARROT_CAP+1)*(MESCLUN_CAP+1)))</x:f>
        <x:v>13</x:v>
      </x:c>
      <x:c r="J8641" s="266" t="n">
        <x:f>MOD(INT((ROW()-ROW($I$46))/(MESCLUN_CAP+1)),CARROT_CAP+1)</x:f>
        <x:v>4</x:v>
      </x:c>
      <x:c r="K8641" s="266" t="n">
        <x:f>MOD(ROW()-ROW($I$46),MESCLUN_CAP+1)</x:f>
        <x:v>8</x:v>
      </x:c>
      <x:c r="L8641" s="266" t="n">
        <x:f>SUM(I8641:K8641)</x:f>
        <x:v>25</x:v>
      </x:c>
      <x:c r="M8641" s="267" t="n">
        <x:f>I8641*TOMATO_HOURS*WEEKS*(1+TOMATO_DIM)^I8641+J8641*CARROT_HOURS*WEEKS*(1+CARROT_DIM)^J8641+K8641*MESCLUN_HOURS*WEEKS*(1+MESCLUN_DIM)^K8641</x:f>
        <x:v>4569.229864140239</x:v>
      </x:c>
      <x:c r="N8641" s="267" t="n">
        <x:f>MAX(M8641-FARMER_HOURS,0)/TEMP_HOURS_PER_WORKER</x:f>
        <x:v>2.673076294541833</x:v>
      </x:c>
      <x:c r="O8641" s="268" t="n">
        <x:f>I8641*TOMATO_PRICE+J8641*CARROT_PRICE+K8641*MESCLUN_PRICE</x:f>
        <x:v>144376</x:v>
      </x:c>
      <x:c r="P8641" s="268" t="n">
        <x:f>I8641*TOMATO_FERTILIZER+J8641*CARROT_FERTILIZER+K8641*MESCLUN_FERTILIZER</x:f>
        <x:v>20240</x:v>
      </x:c>
      <x:c r="Q8641" s="268" t="n">
        <x:f>MIN(M8641,FARMER_HOURS)*FARMER_RATE+MAX(M8641-FARMER_HOURS,0)*TEMP_RATE</x:f>
        <x:v>91826.90736354582</x:v>
      </x:c>
      <x:c r="R8641" s="268" t="n">
        <x:f>O8641-P8641-Q8641-FIXED_COST</x:f>
        <x:v>12309.092636454181</x:v>
      </x:c>
      <x:c r="S8641" s="139" t="str">
        <x:f>IF(AND(L8641&lt;=TOTAL_BED_CAP,N8641&lt;=TEMP_WORKER_CAP),"YES","NO")</x:f>
        <x:v>YES</x:v>
      </x:c>
      <x:c r="T8641" s="139" t="n">
        <x:f>IF(S8641="YES",R8641,-1E+99)</x:f>
        <x:v>12309.092636454181</x:v>
      </x:c>
    </x:row>
    <x:row r="8642">
      <x:c r="A8642" s="139"/>
      <x:c r="B8642" s="139"/>
      <x:c r="C8642" s="139"/>
      <x:c r="D8642" s="139"/>
      <x:c r="E8642" s="139"/>
      <x:c r="F8642" s="139"/>
      <x:c r="G8642" s="139"/>
      <x:c r="H8642" s="139"/>
      <x:c r="I8642" s="266" t="n">
        <x:f>INT((ROW()-ROW($I$46))/((CARROT_CAP+1)*(MESCLUN_CAP+1)))</x:f>
        <x:v>13</x:v>
      </x:c>
      <x:c r="J8642" s="266" t="n">
        <x:f>MOD(INT((ROW()-ROW($I$46))/(MESCLUN_CAP+1)),CARROT_CAP+1)</x:f>
        <x:v>4</x:v>
      </x:c>
      <x:c r="K8642" s="266" t="n">
        <x:f>MOD(ROW()-ROW($I$46),MESCLUN_CAP+1)</x:f>
        <x:v>9</x:v>
      </x:c>
      <x:c r="L8642" s="266" t="n">
        <x:f>SUM(I8642:K8642)</x:f>
        <x:v>26</x:v>
      </x:c>
      <x:c r="M8642" s="267" t="n">
        <x:f>I8642*TOMATO_HOURS*WEEKS*(1+TOMATO_DIM)^I8642+J8642*CARROT_HOURS*WEEKS*(1+CARROT_DIM)^J8642+K8642*MESCLUN_HOURS*WEEKS*(1+MESCLUN_DIM)^K8642</x:f>
        <x:v>4624.523199580634</x:v>
      </x:c>
      <x:c r="N8642" s="267" t="n">
        <x:f>MAX(M8642-FARMER_HOURS,0)/TEMP_HOURS_PER_WORKER</x:f>
        <x:v>2.711474444153218</x:v>
      </x:c>
      <x:c r="O8642" s="268" t="n">
        <x:f>I8642*TOMATO_PRICE+J8642*CARROT_PRICE+K8642*MESCLUN_PRICE</x:f>
        <x:v>147076</x:v>
      </x:c>
      <x:c r="P8642" s="268" t="n">
        <x:f>I8642*TOMATO_FERTILIZER+J8642*CARROT_FERTILIZER+K8642*MESCLUN_FERTILIZER</x:f>
        <x:v>21120</x:v>
      </x:c>
      <x:c r="Q8642" s="268" t="n">
        <x:f>MIN(M8642,FARMER_HOURS)*FARMER_RATE+MAX(M8642-FARMER_HOURS,0)*TEMP_RATE</x:f>
        <x:v>92786.86110383045</x:v>
      </x:c>
      <x:c r="R8642" s="268" t="n">
        <x:f>O8642-P8642-Q8642-FIXED_COST</x:f>
        <x:v>13169.138896169548</x:v>
      </x:c>
      <x:c r="S8642" s="139" t="str">
        <x:f>IF(AND(L8642&lt;=TOTAL_BED_CAP,N8642&lt;=TEMP_WORKER_CAP),"YES","NO")</x:f>
        <x:v>YES</x:v>
      </x:c>
      <x:c r="T8642" s="139" t="n">
        <x:f>IF(S8642="YES",R8642,-1E+99)</x:f>
        <x:v>13169.138896169548</x:v>
      </x:c>
    </x:row>
    <x:row r="8643">
      <x:c r="A8643" s="139"/>
      <x:c r="B8643" s="139"/>
      <x:c r="C8643" s="139"/>
      <x:c r="D8643" s="139"/>
      <x:c r="E8643" s="139"/>
      <x:c r="F8643" s="139"/>
      <x:c r="G8643" s="139"/>
      <x:c r="H8643" s="139"/>
      <x:c r="I8643" s="266" t="n">
        <x:f>INT((ROW()-ROW($I$46))/((CARROT_CAP+1)*(MESCLUN_CAP+1)))</x:f>
        <x:v>13</x:v>
      </x:c>
      <x:c r="J8643" s="266" t="n">
        <x:f>MOD(INT((ROW()-ROW($I$46))/(MESCLUN_CAP+1)),CARROT_CAP+1)</x:f>
        <x:v>4</x:v>
      </x:c>
      <x:c r="K8643" s="266" t="n">
        <x:f>MOD(ROW()-ROW($I$46),MESCLUN_CAP+1)</x:f>
        <x:v>10</x:v>
      </x:c>
      <x:c r="L8643" s="266" t="n">
        <x:f>SUM(I8643:K8643)</x:f>
        <x:v>27</x:v>
      </x:c>
      <x:c r="M8643" s="267" t="n">
        <x:f>I8643*TOMATO_HOURS*WEEKS*(1+TOMATO_DIM)^I8643+J8643*CARROT_HOURS*WEEKS*(1+CARROT_DIM)^J8643+K8643*MESCLUN_HOURS*WEEKS*(1+MESCLUN_DIM)^K8643</x:f>
        <x:v>4681.136741063847</x:v>
      </x:c>
      <x:c r="N8643" s="267" t="n">
        <x:f>MAX(M8643-FARMER_HOURS,0)/TEMP_HOURS_PER_WORKER</x:f>
        <x:v>2.7507894035165603</x:v>
      </x:c>
      <x:c r="O8643" s="268" t="n">
        <x:f>I8643*TOMATO_PRICE+J8643*CARROT_PRICE+K8643*MESCLUN_PRICE</x:f>
        <x:v>149776</x:v>
      </x:c>
      <x:c r="P8643" s="268" t="n">
        <x:f>I8643*TOMATO_FERTILIZER+J8643*CARROT_FERTILIZER+K8643*MESCLUN_FERTILIZER</x:f>
        <x:v>22000</x:v>
      </x:c>
      <x:c r="Q8643" s="268" t="n">
        <x:f>MIN(M8643,FARMER_HOURS)*FARMER_RATE+MAX(M8643-FARMER_HOURS,0)*TEMP_RATE</x:f>
        <x:v>93769.735087914</x:v>
      </x:c>
      <x:c r="R8643" s="268" t="n">
        <x:f>O8643-P8643-Q8643-FIXED_COST</x:f>
        <x:v>14006.264912086</x:v>
      </x:c>
      <x:c r="S8643" s="139" t="str">
        <x:f>IF(AND(L8643&lt;=TOTAL_BED_CAP,N8643&lt;=TEMP_WORKER_CAP),"YES","NO")</x:f>
        <x:v>YES</x:v>
      </x:c>
      <x:c r="T8643" s="139" t="n">
        <x:f>IF(S8643="YES",R8643,-1E+99)</x:f>
        <x:v>14006.264912086</x:v>
      </x:c>
    </x:row>
    <x:row r="8644">
      <x:c r="A8644" s="139"/>
      <x:c r="B8644" s="139"/>
      <x:c r="C8644" s="139"/>
      <x:c r="D8644" s="139"/>
      <x:c r="E8644" s="139"/>
      <x:c r="F8644" s="139"/>
      <x:c r="G8644" s="139"/>
      <x:c r="H8644" s="139"/>
      <x:c r="I8644" s="266" t="n">
        <x:f>INT((ROW()-ROW($I$46))/((CARROT_CAP+1)*(MESCLUN_CAP+1)))</x:f>
        <x:v>13</x:v>
      </x:c>
      <x:c r="J8644" s="266" t="n">
        <x:f>MOD(INT((ROW()-ROW($I$46))/(MESCLUN_CAP+1)),CARROT_CAP+1)</x:f>
        <x:v>4</x:v>
      </x:c>
      <x:c r="K8644" s="266" t="n">
        <x:f>MOD(ROW()-ROW($I$46),MESCLUN_CAP+1)</x:f>
        <x:v>11</x:v>
      </x:c>
      <x:c r="L8644" s="266" t="n">
        <x:f>SUM(I8644:K8644)</x:f>
        <x:v>28</x:v>
      </x:c>
      <x:c r="M8644" s="267" t="n">
        <x:f>I8644*TOMATO_HOURS*WEEKS*(1+TOMATO_DIM)^I8644+J8644*CARROT_HOURS*WEEKS*(1+CARROT_DIM)^J8644+K8644*MESCLUN_HOURS*WEEKS*(1+MESCLUN_DIM)^K8644</x:f>
        <x:v>4739.094854157286</x:v>
      </x:c>
      <x:c r="N8644" s="267" t="n">
        <x:f>MAX(M8644-FARMER_HOURS,0)/TEMP_HOURS_PER_WORKER</x:f>
        <x:v>2.791038093164782</x:v>
      </x:c>
      <x:c r="O8644" s="268" t="n">
        <x:f>I8644*TOMATO_PRICE+J8644*CARROT_PRICE+K8644*MESCLUN_PRICE</x:f>
        <x:v>152476</x:v>
      </x:c>
      <x:c r="P8644" s="268" t="n">
        <x:f>I8644*TOMATO_FERTILIZER+J8644*CARROT_FERTILIZER+K8644*MESCLUN_FERTILIZER</x:f>
        <x:v>22880</x:v>
      </x:c>
      <x:c r="Q8644" s="268" t="n">
        <x:f>MIN(M8644,FARMER_HOURS)*FARMER_RATE+MAX(M8644-FARMER_HOURS,0)*TEMP_RATE</x:f>
        <x:v>94775.95232911955</x:v>
      </x:c>
      <x:c r="R8644" s="268" t="n">
        <x:f>O8644-P8644-Q8644-FIXED_COST</x:f>
        <x:v>14820.047670880449</x:v>
      </x:c>
      <x:c r="S8644" s="139" t="str">
        <x:f>IF(AND(L8644&lt;=TOTAL_BED_CAP,N8644&lt;=TEMP_WORKER_CAP),"YES","NO")</x:f>
        <x:v>YES</x:v>
      </x:c>
      <x:c r="T8644" s="139" t="n">
        <x:f>IF(S8644="YES",R8644,-1E+99)</x:f>
        <x:v>14820.047670880449</x:v>
      </x:c>
    </x:row>
    <x:row r="8645">
      <x:c r="A8645" s="139"/>
      <x:c r="B8645" s="139"/>
      <x:c r="C8645" s="139"/>
      <x:c r="D8645" s="139"/>
      <x:c r="E8645" s="139"/>
      <x:c r="F8645" s="139"/>
      <x:c r="G8645" s="139"/>
      <x:c r="H8645" s="139"/>
      <x:c r="I8645" s="266" t="n">
        <x:f>INT((ROW()-ROW($I$46))/((CARROT_CAP+1)*(MESCLUN_CAP+1)))</x:f>
        <x:v>13</x:v>
      </x:c>
      <x:c r="J8645" s="266" t="n">
        <x:f>MOD(INT((ROW()-ROW($I$46))/(MESCLUN_CAP+1)),CARROT_CAP+1)</x:f>
        <x:v>4</x:v>
      </x:c>
      <x:c r="K8645" s="266" t="n">
        <x:f>MOD(ROW()-ROW($I$46),MESCLUN_CAP+1)</x:f>
        <x:v>12</x:v>
      </x:c>
      <x:c r="L8645" s="266" t="n">
        <x:f>SUM(I8645:K8645)</x:f>
        <x:v>29</x:v>
      </x:c>
      <x:c r="M8645" s="267" t="n">
        <x:f>I8645*TOMATO_HOURS*WEEKS*(1+TOMATO_DIM)^I8645+J8645*CARROT_HOURS*WEEKS*(1+CARROT_DIM)^J8645+K8645*MESCLUN_HOURS*WEEKS*(1+MESCLUN_DIM)^K8645</x:f>
        <x:v>4798.42230728535</x:v>
      </x:c>
      <x:c r="N8645" s="267" t="n">
        <x:f>MAX(M8645-FARMER_HOURS,0)/TEMP_HOURS_PER_WORKER</x:f>
        <x:v>2.832237713392604</x:v>
      </x:c>
      <x:c r="O8645" s="268" t="n">
        <x:f>I8645*TOMATO_PRICE+J8645*CARROT_PRICE+K8645*MESCLUN_PRICE</x:f>
        <x:v>155176</x:v>
      </x:c>
      <x:c r="P8645" s="268" t="n">
        <x:f>I8645*TOMATO_FERTILIZER+J8645*CARROT_FERTILIZER+K8645*MESCLUN_FERTILIZER</x:f>
        <x:v>23760</x:v>
      </x:c>
      <x:c r="Q8645" s="268" t="n">
        <x:f>MIN(M8645,FARMER_HOURS)*FARMER_RATE+MAX(M8645-FARMER_HOURS,0)*TEMP_RATE</x:f>
        <x:v>95805.94283481511</x:v>
      </x:c>
      <x:c r="R8645" s="268" t="n">
        <x:f>O8645-P8645-Q8645-FIXED_COST</x:f>
        <x:v>15610.057165184888</x:v>
      </x:c>
      <x:c r="S8645" s="139" t="str">
        <x:f>IF(AND(L8645&lt;=TOTAL_BED_CAP,N8645&lt;=TEMP_WORKER_CAP),"YES","NO")</x:f>
        <x:v>YES</x:v>
      </x:c>
      <x:c r="T8645" s="139" t="n">
        <x:f>IF(S8645="YES",R8645,-1E+99)</x:f>
        <x:v>15610.057165184888</x:v>
      </x:c>
    </x:row>
    <x:row r="8646">
      <x:c r="A8646" s="139"/>
      <x:c r="B8646" s="139"/>
      <x:c r="C8646" s="139"/>
      <x:c r="D8646" s="139"/>
      <x:c r="E8646" s="139"/>
      <x:c r="F8646" s="139"/>
      <x:c r="G8646" s="139"/>
      <x:c r="H8646" s="139"/>
      <x:c r="I8646" s="266" t="n">
        <x:f>INT((ROW()-ROW($I$46))/((CARROT_CAP+1)*(MESCLUN_CAP+1)))</x:f>
        <x:v>13</x:v>
      </x:c>
      <x:c r="J8646" s="266" t="n">
        <x:f>MOD(INT((ROW()-ROW($I$46))/(MESCLUN_CAP+1)),CARROT_CAP+1)</x:f>
        <x:v>4</x:v>
      </x:c>
      <x:c r="K8646" s="266" t="n">
        <x:f>MOD(ROW()-ROW($I$46),MESCLUN_CAP+1)</x:f>
        <x:v>13</x:v>
      </x:c>
      <x:c r="L8646" s="266" t="n">
        <x:f>SUM(I8646:K8646)</x:f>
        <x:v>30</x:v>
      </x:c>
      <x:c r="M8646" s="267" t="n">
        <x:f>I8646*TOMATO_HOURS*WEEKS*(1+TOMATO_DIM)^I8646+J8646*CARROT_HOURS*WEEKS*(1+CARROT_DIM)^J8646+K8646*MESCLUN_HOURS*WEEKS*(1+MESCLUN_DIM)^K8646</x:f>
        <x:v>4859.144277993734</x:v>
      </x:c>
      <x:c r="N8646" s="267" t="n">
        <x:f>MAX(M8646-FARMER_HOURS,0)/TEMP_HOURS_PER_WORKER</x:f>
        <x:v>2.87440574860676</x:v>
      </x:c>
      <x:c r="O8646" s="268" t="n">
        <x:f>I8646*TOMATO_PRICE+J8646*CARROT_PRICE+K8646*MESCLUN_PRICE</x:f>
        <x:v>157876</x:v>
      </x:c>
      <x:c r="P8646" s="268" t="n">
        <x:f>I8646*TOMATO_FERTILIZER+J8646*CARROT_FERTILIZER+K8646*MESCLUN_FERTILIZER</x:f>
        <x:v>24640</x:v>
      </x:c>
      <x:c r="Q8646" s="268" t="n">
        <x:f>MIN(M8646,FARMER_HOURS)*FARMER_RATE+MAX(M8646-FARMER_HOURS,0)*TEMP_RATE</x:f>
        <x:v>96860.14371516899</x:v>
      </x:c>
      <x:c r="R8646" s="268" t="n">
        <x:f>O8646-P8646-Q8646-FIXED_COST</x:f>
        <x:v>16375.85628483101</x:v>
      </x:c>
      <x:c r="S8646" s="139" t="str">
        <x:f>IF(AND(L8646&lt;=TOTAL_BED_CAP,N8646&lt;=TEMP_WORKER_CAP),"YES","NO")</x:f>
        <x:v>YES</x:v>
      </x:c>
      <x:c r="T8646" s="139" t="n">
        <x:f>IF(S8646="YES",R8646,-1E+99)</x:f>
        <x:v>16375.85628483101</x:v>
      </x:c>
    </x:row>
    <x:row r="8647">
      <x:c r="A8647" s="139"/>
      <x:c r="B8647" s="139"/>
      <x:c r="C8647" s="139"/>
      <x:c r="D8647" s="139"/>
      <x:c r="E8647" s="139"/>
      <x:c r="F8647" s="139"/>
      <x:c r="G8647" s="139"/>
      <x:c r="H8647" s="139"/>
      <x:c r="I8647" s="266" t="n">
        <x:f>INT((ROW()-ROW($I$46))/((CARROT_CAP+1)*(MESCLUN_CAP+1)))</x:f>
        <x:v>13</x:v>
      </x:c>
      <x:c r="J8647" s="266" t="n">
        <x:f>MOD(INT((ROW()-ROW($I$46))/(MESCLUN_CAP+1)),CARROT_CAP+1)</x:f>
        <x:v>4</x:v>
      </x:c>
      <x:c r="K8647" s="266" t="n">
        <x:f>MOD(ROW()-ROW($I$46),MESCLUN_CAP+1)</x:f>
        <x:v>14</x:v>
      </x:c>
      <x:c r="L8647" s="266" t="n">
        <x:f>SUM(I8647:K8647)</x:f>
        <x:v>31</x:v>
      </x:c>
      <x:c r="M8647" s="267" t="n">
        <x:f>I8647*TOMATO_HOURS*WEEKS*(1+TOMATO_DIM)^I8647+J8647*CARROT_HOURS*WEEKS*(1+CARROT_DIM)^J8647+K8647*MESCLUN_HOURS*WEEKS*(1+MESCLUN_DIM)^K8647</x:f>
        <x:v>4921.286359307395</x:v>
      </x:c>
      <x:c r="N8647" s="267" t="n">
        <x:f>MAX(M8647-FARMER_HOURS,0)/TEMP_HOURS_PER_WORKER</x:f>
        <x:v>2.917559971741247</x:v>
      </x:c>
      <x:c r="O8647" s="268" t="n">
        <x:f>I8647*TOMATO_PRICE+J8647*CARROT_PRICE+K8647*MESCLUN_PRICE</x:f>
        <x:v>160576</x:v>
      </x:c>
      <x:c r="P8647" s="268" t="n">
        <x:f>I8647*TOMATO_FERTILIZER+J8647*CARROT_FERTILIZER+K8647*MESCLUN_FERTILIZER</x:f>
        <x:v>25520</x:v>
      </x:c>
      <x:c r="Q8647" s="268" t="n">
        <x:f>MIN(M8647,FARMER_HOURS)*FARMER_RATE+MAX(M8647-FARMER_HOURS,0)*TEMP_RATE</x:f>
        <x:v>97938.99929353116</x:v>
      </x:c>
      <x:c r="R8647" s="268" t="n">
        <x:f>O8647-P8647-Q8647-FIXED_COST</x:f>
        <x:v>17117.00070646884</x:v>
      </x:c>
      <x:c r="S8647" s="139" t="str">
        <x:f>IF(AND(L8647&lt;=TOTAL_BED_CAP,N8647&lt;=TEMP_WORKER_CAP),"YES","NO")</x:f>
        <x:v>YES</x:v>
      </x:c>
      <x:c r="T8647" s="139" t="n">
        <x:f>IF(S8647="YES",R8647,-1E+99)</x:f>
        <x:v>17117.00070646884</x:v>
      </x:c>
    </x:row>
    <x:row r="8648">
      <x:c r="A8648" s="139"/>
      <x:c r="B8648" s="139"/>
      <x:c r="C8648" s="139"/>
      <x:c r="D8648" s="139"/>
      <x:c r="E8648" s="139"/>
      <x:c r="F8648" s="139"/>
      <x:c r="G8648" s="139"/>
      <x:c r="H8648" s="139"/>
      <x:c r="I8648" s="266" t="n">
        <x:f>INT((ROW()-ROW($I$46))/((CARROT_CAP+1)*(MESCLUN_CAP+1)))</x:f>
        <x:v>13</x:v>
      </x:c>
      <x:c r="J8648" s="266" t="n">
        <x:f>MOD(INT((ROW()-ROW($I$46))/(MESCLUN_CAP+1)),CARROT_CAP+1)</x:f>
        <x:v>4</x:v>
      </x:c>
      <x:c r="K8648" s="266" t="n">
        <x:f>MOD(ROW()-ROW($I$46),MESCLUN_CAP+1)</x:f>
        <x:v>15</x:v>
      </x:c>
      <x:c r="L8648" s="266" t="n">
        <x:f>SUM(I8648:K8648)</x:f>
        <x:v>32</x:v>
      </x:c>
      <x:c r="M8648" s="267" t="n">
        <x:f>I8648*TOMATO_HOURS*WEEKS*(1+TOMATO_DIM)^I8648+J8648*CARROT_HOURS*WEEKS*(1+CARROT_DIM)^J8648+K8648*MESCLUN_HOURS*WEEKS*(1+MESCLUN_DIM)^K8648</x:f>
        <x:v>4984.874566183542</x:v>
      </x:c>
      <x:c r="N8648" s="267" t="n">
        <x:f>MAX(M8648-FARMER_HOURS,0)/TEMP_HOURS_PER_WORKER</x:f>
        <x:v>2.9617184487385706</x:v>
      </x:c>
      <x:c r="O8648" s="268" t="n">
        <x:f>I8648*TOMATO_PRICE+J8648*CARROT_PRICE+K8648*MESCLUN_PRICE</x:f>
        <x:v>163276</x:v>
      </x:c>
      <x:c r="P8648" s="268" t="n">
        <x:f>I8648*TOMATO_FERTILIZER+J8648*CARROT_FERTILIZER+K8648*MESCLUN_FERTILIZER</x:f>
        <x:v>26400</x:v>
      </x:c>
      <x:c r="Q8648" s="268" t="n">
        <x:f>MIN(M8648,FARMER_HOURS)*FARMER_RATE+MAX(M8648-FARMER_HOURS,0)*TEMP_RATE</x:f>
        <x:v>99042.96121846426</x:v>
      </x:c>
      <x:c r="R8648" s="268" t="n">
        <x:f>O8648-P8648-Q8648-FIXED_COST</x:f>
        <x:v>17833.03878153574</x:v>
      </x:c>
      <x:c r="S8648" s="139" t="str">
        <x:f>IF(AND(L8648&lt;=TOTAL_BED_CAP,N8648&lt;=TEMP_WORKER_CAP),"YES","NO")</x:f>
        <x:v>YES</x:v>
      </x:c>
      <x:c r="T8648" s="139" t="n">
        <x:f>IF(S8648="YES",R8648,-1E+99)</x:f>
        <x:v>17833.03878153574</x:v>
      </x:c>
    </x:row>
    <x:row r="8649">
      <x:c r="A8649" s="139"/>
      <x:c r="B8649" s="139"/>
      <x:c r="C8649" s="139"/>
      <x:c r="D8649" s="139"/>
      <x:c r="E8649" s="139"/>
      <x:c r="F8649" s="139"/>
      <x:c r="G8649" s="139"/>
      <x:c r="H8649" s="139"/>
      <x:c r="I8649" s="266" t="n">
        <x:f>INT((ROW()-ROW($I$46))/((CARROT_CAP+1)*(MESCLUN_CAP+1)))</x:f>
        <x:v>13</x:v>
      </x:c>
      <x:c r="J8649" s="266" t="n">
        <x:f>MOD(INT((ROW()-ROW($I$46))/(MESCLUN_CAP+1)),CARROT_CAP+1)</x:f>
        <x:v>4</x:v>
      </x:c>
      <x:c r="K8649" s="266" t="n">
        <x:f>MOD(ROW()-ROW($I$46),MESCLUN_CAP+1)</x:f>
        <x:v>16</x:v>
      </x:c>
      <x:c r="L8649" s="266" t="n">
        <x:f>SUM(I8649:K8649)</x:f>
        <x:v>33</x:v>
      </x:c>
      <x:c r="M8649" s="267" t="n">
        <x:f>I8649*TOMATO_HOURS*WEEKS*(1+TOMATO_DIM)^I8649+J8649*CARROT_HOURS*WEEKS*(1+CARROT_DIM)^J8649+K8649*MESCLUN_HOURS*WEEKS*(1+MESCLUN_DIM)^K8649</x:f>
        <x:v>5049.935342061031</x:v>
      </x:c>
      <x:c r="N8649" s="267" t="n">
        <x:f>MAX(M8649-FARMER_HOURS,0)/TEMP_HOURS_PER_WORKER</x:f>
        <x:v>3.0068995430979384</x:v>
      </x:c>
      <x:c r="O8649" s="268" t="n">
        <x:f>I8649*TOMATO_PRICE+J8649*CARROT_PRICE+K8649*MESCLUN_PRICE</x:f>
        <x:v>165976</x:v>
      </x:c>
      <x:c r="P8649" s="268" t="n">
        <x:f>I8649*TOMATO_FERTILIZER+J8649*CARROT_FERTILIZER+K8649*MESCLUN_FERTILIZER</x:f>
        <x:v>27280</x:v>
      </x:c>
      <x:c r="Q8649" s="268" t="n">
        <x:f>MIN(M8649,FARMER_HOURS)*FARMER_RATE+MAX(M8649-FARMER_HOURS,0)*TEMP_RATE</x:f>
        <x:v>100172.48857744846</x:v>
      </x:c>
      <x:c r="R8649" s="268" t="n">
        <x:f>O8649-P8649-Q8649-FIXED_COST</x:f>
        <x:v>18523.511422551543</x:v>
      </x:c>
      <x:c r="S8649" s="139" t="str">
        <x:f>IF(AND(L8649&lt;=TOTAL_BED_CAP,N8649&lt;=TEMP_WORKER_CAP),"YES","NO")</x:f>
        <x:v>YES</x:v>
      </x:c>
      <x:c r="T8649" s="139" t="n">
        <x:f>IF(S8649="YES",R8649,-1E+99)</x:f>
        <x:v>18523.511422551543</x:v>
      </x:c>
    </x:row>
    <x:row r="8650">
      <x:c r="A8650" s="139"/>
      <x:c r="B8650" s="139"/>
      <x:c r="C8650" s="139"/>
      <x:c r="D8650" s="139"/>
      <x:c r="E8650" s="139"/>
      <x:c r="F8650" s="139"/>
      <x:c r="G8650" s="139"/>
      <x:c r="H8650" s="139"/>
      <x:c r="I8650" s="266" t="n">
        <x:f>INT((ROW()-ROW($I$46))/((CARROT_CAP+1)*(MESCLUN_CAP+1)))</x:f>
        <x:v>13</x:v>
      </x:c>
      <x:c r="J8650" s="266" t="n">
        <x:f>MOD(INT((ROW()-ROW($I$46))/(MESCLUN_CAP+1)),CARROT_CAP+1)</x:f>
        <x:v>4</x:v>
      </x:c>
      <x:c r="K8650" s="266" t="n">
        <x:f>MOD(ROW()-ROW($I$46),MESCLUN_CAP+1)</x:f>
        <x:v>17</x:v>
      </x:c>
      <x:c r="L8650" s="266" t="n">
        <x:f>SUM(I8650:K8650)</x:f>
        <x:v>34</x:v>
      </x:c>
      <x:c r="M8650" s="267" t="n">
        <x:f>I8650*TOMATO_HOURS*WEEKS*(1+TOMATO_DIM)^I8650+J8650*CARROT_HOURS*WEEKS*(1+CARROT_DIM)^J8650+K8650*MESCLUN_HOURS*WEEKS*(1+MESCLUN_DIM)^K8650</x:f>
        <x:v>5116.495565507571</x:v>
      </x:c>
      <x:c r="N8650" s="267" t="n">
        <x:f>MAX(M8650-FARMER_HOURS,0)/TEMP_HOURS_PER_WORKER</x:f>
        <x:v>3.053121920491369</x:v>
      </x:c>
      <x:c r="O8650" s="268" t="n">
        <x:f>I8650*TOMATO_PRICE+J8650*CARROT_PRICE+K8650*MESCLUN_PRICE</x:f>
        <x:v>168676</x:v>
      </x:c>
      <x:c r="P8650" s="268" t="n">
        <x:f>I8650*TOMATO_FERTILIZER+J8650*CARROT_FERTILIZER+K8650*MESCLUN_FERTILIZER</x:f>
        <x:v>28160</x:v>
      </x:c>
      <x:c r="Q8650" s="268" t="n">
        <x:f>MIN(M8650,FARMER_HOURS)*FARMER_RATE+MAX(M8650-FARMER_HOURS,0)*TEMP_RATE</x:f>
        <x:v>101328.04801228421</x:v>
      </x:c>
      <x:c r="R8650" s="268" t="n">
        <x:f>O8650-P8650-Q8650-FIXED_COST</x:f>
        <x:v>19187.951987715787</x:v>
      </x:c>
      <x:c r="S8650" s="139" t="str">
        <x:f>IF(AND(L8650&lt;=TOTAL_BED_CAP,N8650&lt;=TEMP_WORKER_CAP),"YES","NO")</x:f>
        <x:v>YES</x:v>
      </x:c>
      <x:c r="T8650" s="139" t="n">
        <x:f>IF(S8650="YES",R8650,-1E+99)</x:f>
        <x:v>19187.951987715787</x:v>
      </x:c>
    </x:row>
    <x:row r="8651">
      <x:c r="A8651" s="139"/>
      <x:c r="B8651" s="139"/>
      <x:c r="C8651" s="139"/>
      <x:c r="D8651" s="139"/>
      <x:c r="E8651" s="139"/>
      <x:c r="F8651" s="139"/>
      <x:c r="G8651" s="139"/>
      <x:c r="H8651" s="139"/>
      <x:c r="I8651" s="266" t="n">
        <x:f>INT((ROW()-ROW($I$46))/((CARROT_CAP+1)*(MESCLUN_CAP+1)))</x:f>
        <x:v>13</x:v>
      </x:c>
      <x:c r="J8651" s="266" t="n">
        <x:f>MOD(INT((ROW()-ROW($I$46))/(MESCLUN_CAP+1)),CARROT_CAP+1)</x:f>
        <x:v>4</x:v>
      </x:c>
      <x:c r="K8651" s="266" t="n">
        <x:f>MOD(ROW()-ROW($I$46),MESCLUN_CAP+1)</x:f>
        <x:v>18</x:v>
      </x:c>
      <x:c r="L8651" s="266" t="n">
        <x:f>SUM(I8651:K8651)</x:f>
        <x:v>35</x:v>
      </x:c>
      <x:c r="M8651" s="267" t="n">
        <x:f>I8651*TOMATO_HOURS*WEEKS*(1+TOMATO_DIM)^I8651+J8651*CARROT_HOURS*WEEKS*(1+CARROT_DIM)^J8651+K8651*MESCLUN_HOURS*WEEKS*(1+MESCLUN_DIM)^K8651</x:f>
        <x:v>5184.582556966158</x:v>
      </x:c>
      <x:c r="N8651" s="267" t="n">
        <x:f>MAX(M8651-FARMER_HOURS,0)/TEMP_HOURS_PER_WORKER</x:f>
        <x:v>3.1004045534487212</x:v>
      </x:c>
      <x:c r="O8651" s="268" t="n">
        <x:f>I8651*TOMATO_PRICE+J8651*CARROT_PRICE+K8651*MESCLUN_PRICE</x:f>
        <x:v>171376</x:v>
      </x:c>
      <x:c r="P8651" s="268" t="n">
        <x:f>I8651*TOMATO_FERTILIZER+J8651*CARROT_FERTILIZER+K8651*MESCLUN_FERTILIZER</x:f>
        <x:v>29040</x:v>
      </x:c>
      <x:c r="Q8651" s="268" t="n">
        <x:f>MIN(M8651,FARMER_HOURS)*FARMER_RATE+MAX(M8651-FARMER_HOURS,0)*TEMP_RATE</x:f>
        <x:v>102510.11383621802</x:v>
      </x:c>
      <x:c r="R8651" s="268" t="n">
        <x:f>O8651-P8651-Q8651-FIXED_COST</x:f>
        <x:v>19825.88616378198</x:v>
      </x:c>
      <x:c r="S8651" s="139" t="str">
        <x:f>IF(AND(L8651&lt;=TOTAL_BED_CAP,N8651&lt;=TEMP_WORKER_CAP),"YES","NO")</x:f>
        <x:v>YES</x:v>
      </x:c>
      <x:c r="T8651" s="139" t="n">
        <x:f>IF(S8651="YES",R8651,-1E+99)</x:f>
        <x:v>19825.88616378198</x:v>
      </x:c>
    </x:row>
    <x:row r="8652">
      <x:c r="A8652" s="139"/>
      <x:c r="B8652" s="139"/>
      <x:c r="C8652" s="139"/>
      <x:c r="D8652" s="139"/>
      <x:c r="E8652" s="139"/>
      <x:c r="F8652" s="139"/>
      <x:c r="G8652" s="139"/>
      <x:c r="H8652" s="139"/>
      <x:c r="I8652" s="266" t="n">
        <x:f>INT((ROW()-ROW($I$46))/((CARROT_CAP+1)*(MESCLUN_CAP+1)))</x:f>
        <x:v>13</x:v>
      </x:c>
      <x:c r="J8652" s="266" t="n">
        <x:f>MOD(INT((ROW()-ROW($I$46))/(MESCLUN_CAP+1)),CARROT_CAP+1)</x:f>
        <x:v>4</x:v>
      </x:c>
      <x:c r="K8652" s="266" t="n">
        <x:f>MOD(ROW()-ROW($I$46),MESCLUN_CAP+1)</x:f>
        <x:v>19</x:v>
      </x:c>
      <x:c r="L8652" s="266" t="n">
        <x:f>SUM(I8652:K8652)</x:f>
        <x:v>36</x:v>
      </x:c>
      <x:c r="M8652" s="267" t="n">
        <x:f>I8652*TOMATO_HOURS*WEEKS*(1+TOMATO_DIM)^I8652+J8652*CARROT_HOURS*WEEKS*(1+CARROT_DIM)^J8652+K8652*MESCLUN_HOURS*WEEKS*(1+MESCLUN_DIM)^K8652</x:f>
        <x:v>5254.22408560218</x:v>
      </x:c>
      <x:c r="N8652" s="267" t="n">
        <x:f>MAX(M8652-FARMER_HOURS,0)/TEMP_HOURS_PER_WORKER</x:f>
        <x:v>3.148766726112625</x:v>
      </x:c>
      <x:c r="O8652" s="268" t="n">
        <x:f>I8652*TOMATO_PRICE+J8652*CARROT_PRICE+K8652*MESCLUN_PRICE</x:f>
        <x:v>174076</x:v>
      </x:c>
      <x:c r="P8652" s="268" t="n">
        <x:f>I8652*TOMATO_FERTILIZER+J8652*CARROT_FERTILIZER+K8652*MESCLUN_FERTILIZER</x:f>
        <x:v>29920</x:v>
      </x:c>
      <x:c r="Q8652" s="268" t="n">
        <x:f>MIN(M8652,FARMER_HOURS)*FARMER_RATE+MAX(M8652-FARMER_HOURS,0)*TEMP_RATE</x:f>
        <x:v>103719.16815281562</x:v>
      </x:c>
      <x:c r="R8652" s="268" t="n">
        <x:f>O8652-P8652-Q8652-FIXED_COST</x:f>
        <x:v>20436.83184718438</x:v>
      </x:c>
      <x:c r="S8652" s="139" t="str">
        <x:f>IF(AND(L8652&lt;=TOTAL_BED_CAP,N8652&lt;=TEMP_WORKER_CAP),"YES","NO")</x:f>
        <x:v>YES</x:v>
      </x:c>
      <x:c r="T8652" s="139" t="n">
        <x:f>IF(S8652="YES",R8652,-1E+99)</x:f>
        <x:v>20436.83184718438</x:v>
      </x:c>
    </x:row>
    <x:row r="8653">
      <x:c r="A8653" s="139"/>
      <x:c r="B8653" s="139"/>
      <x:c r="C8653" s="139"/>
      <x:c r="D8653" s="139"/>
      <x:c r="E8653" s="139"/>
      <x:c r="F8653" s="139"/>
      <x:c r="G8653" s="139"/>
      <x:c r="H8653" s="139"/>
      <x:c r="I8653" s="266" t="n">
        <x:f>INT((ROW()-ROW($I$46))/((CARROT_CAP+1)*(MESCLUN_CAP+1)))</x:f>
        <x:v>13</x:v>
      </x:c>
      <x:c r="J8653" s="266" t="n">
        <x:f>MOD(INT((ROW()-ROW($I$46))/(MESCLUN_CAP+1)),CARROT_CAP+1)</x:f>
        <x:v>4</x:v>
      </x:c>
      <x:c r="K8653" s="266" t="n">
        <x:f>MOD(ROW()-ROW($I$46),MESCLUN_CAP+1)</x:f>
        <x:v>20</x:v>
      </x:c>
      <x:c r="L8653" s="266" t="n">
        <x:f>SUM(I8653:K8653)</x:f>
        <x:v>37</x:v>
      </x:c>
      <x:c r="M8653" s="267" t="n">
        <x:f>I8653*TOMATO_HOURS*WEEKS*(1+TOMATO_DIM)^I8653+J8653*CARROT_HOURS*WEEKS*(1+CARROT_DIM)^J8653+K8653*MESCLUN_HOURS*WEEKS*(1+MESCLUN_DIM)^K8653</x:f>
        <x:v>5325.448376252657</x:v>
      </x:c>
      <x:c r="N8653" s="267" t="n">
        <x:f>MAX(M8653-FARMER_HOURS,0)/TEMP_HOURS_PER_WORKER</x:f>
        <x:v>3.198228039064345</x:v>
      </x:c>
      <x:c r="O8653" s="268" t="n">
        <x:f>I8653*TOMATO_PRICE+J8653*CARROT_PRICE+K8653*MESCLUN_PRICE</x:f>
        <x:v>176776</x:v>
      </x:c>
      <x:c r="P8653" s="268" t="n">
        <x:f>I8653*TOMATO_FERTILIZER+J8653*CARROT_FERTILIZER+K8653*MESCLUN_FERTILIZER</x:f>
        <x:v>30800</x:v>
      </x:c>
      <x:c r="Q8653" s="268" t="n">
        <x:f>MIN(M8653,FARMER_HOURS)*FARMER_RATE+MAX(M8653-FARMER_HOURS,0)*TEMP_RATE</x:f>
        <x:v>104955.70097660863</x:v>
      </x:c>
      <x:c r="R8653" s="268" t="n">
        <x:f>O8653-P8653-Q8653-FIXED_COST</x:f>
        <x:v>21020.299023391373</x:v>
      </x:c>
      <x:c r="S8653" s="139" t="str">
        <x:f>IF(AND(L8653&lt;=TOTAL_BED_CAP,N8653&lt;=TEMP_WORKER_CAP),"YES","NO")</x:f>
        <x:v>YES</x:v>
      </x:c>
      <x:c r="T8653" s="139" t="n">
        <x:f>IF(S8653="YES",R8653,-1E+99)</x:f>
        <x:v>21020.299023391373</x:v>
      </x:c>
    </x:row>
    <x:row r="8654">
      <x:c r="A8654" s="139"/>
      <x:c r="B8654" s="139"/>
      <x:c r="C8654" s="139"/>
      <x:c r="D8654" s="139"/>
      <x:c r="E8654" s="139"/>
      <x:c r="F8654" s="139"/>
      <x:c r="G8654" s="139"/>
      <x:c r="H8654" s="139"/>
      <x:c r="I8654" s="266" t="n">
        <x:f>INT((ROW()-ROW($I$46))/((CARROT_CAP+1)*(MESCLUN_CAP+1)))</x:f>
        <x:v>13</x:v>
      </x:c>
      <x:c r="J8654" s="266" t="n">
        <x:f>MOD(INT((ROW()-ROW($I$46))/(MESCLUN_CAP+1)),CARROT_CAP+1)</x:f>
        <x:v>4</x:v>
      </x:c>
      <x:c r="K8654" s="266" t="n">
        <x:f>MOD(ROW()-ROW($I$46),MESCLUN_CAP+1)</x:f>
        <x:v>21</x:v>
      </x:c>
      <x:c r="L8654" s="266" t="n">
        <x:f>SUM(I8654:K8654)</x:f>
        <x:v>38</x:v>
      </x:c>
      <x:c r="M8654" s="267" t="n">
        <x:f>I8654*TOMATO_HOURS*WEEKS*(1+TOMATO_DIM)^I8654+J8654*CARROT_HOURS*WEEKS*(1+CARROT_DIM)^J8654+K8654*MESCLUN_HOURS*WEEKS*(1+MESCLUN_DIM)^K8654</x:f>
        <x:v>5398.284116479101</x:v>
      </x:c>
      <x:c r="N8654" s="267" t="n">
        <x:f>MAX(M8654-FARMER_HOURS,0)/TEMP_HOURS_PER_WORKER</x:f>
        <x:v>3.248808414221598</x:v>
      </x:c>
      <x:c r="O8654" s="268" t="n">
        <x:f>I8654*TOMATO_PRICE+J8654*CARROT_PRICE+K8654*MESCLUN_PRICE</x:f>
        <x:v>179476</x:v>
      </x:c>
      <x:c r="P8654" s="268" t="n">
        <x:f>I8654*TOMATO_FERTILIZER+J8654*CARROT_FERTILIZER+K8654*MESCLUN_FERTILIZER</x:f>
        <x:v>31680</x:v>
      </x:c>
      <x:c r="Q8654" s="268" t="n">
        <x:f>MIN(M8654,FARMER_HOURS)*FARMER_RATE+MAX(M8654-FARMER_HOURS,0)*TEMP_RATE</x:f>
        <x:v>106220.21035553994</x:v>
      </x:c>
      <x:c r="R8654" s="268" t="n">
        <x:f>O8654-P8654-Q8654-FIXED_COST</x:f>
        <x:v>21575.789644460063</x:v>
      </x:c>
      <x:c r="S8654" s="139" t="str">
        <x:f>IF(AND(L8654&lt;=TOTAL_BED_CAP,N8654&lt;=TEMP_WORKER_CAP),"YES","NO")</x:f>
        <x:v>YES</x:v>
      </x:c>
      <x:c r="T8654" s="139" t="n">
        <x:f>IF(S8654="YES",R8654,-1E+99)</x:f>
        <x:v>21575.789644460063</x:v>
      </x:c>
    </x:row>
    <x:row r="8655">
      <x:c r="A8655" s="139"/>
      <x:c r="B8655" s="139"/>
      <x:c r="C8655" s="139"/>
      <x:c r="D8655" s="139"/>
      <x:c r="E8655" s="139"/>
      <x:c r="F8655" s="139"/>
      <x:c r="G8655" s="139"/>
      <x:c r="H8655" s="139"/>
      <x:c r="I8655" s="266" t="n">
        <x:f>INT((ROW()-ROW($I$46))/((CARROT_CAP+1)*(MESCLUN_CAP+1)))</x:f>
        <x:v>13</x:v>
      </x:c>
      <x:c r="J8655" s="266" t="n">
        <x:f>MOD(INT((ROW()-ROW($I$46))/(MESCLUN_CAP+1)),CARROT_CAP+1)</x:f>
        <x:v>4</x:v>
      </x:c>
      <x:c r="K8655" s="266" t="n">
        <x:f>MOD(ROW()-ROW($I$46),MESCLUN_CAP+1)</x:f>
        <x:v>22</x:v>
      </x:c>
      <x:c r="L8655" s="266" t="n">
        <x:f>SUM(I8655:K8655)</x:f>
        <x:v>39</x:v>
      </x:c>
      <x:c r="M8655" s="267" t="n">
        <x:f>I8655*TOMATO_HOURS*WEEKS*(1+TOMATO_DIM)^I8655+J8655*CARROT_HOURS*WEEKS*(1+CARROT_DIM)^J8655+K8655*MESCLUN_HOURS*WEEKS*(1+MESCLUN_DIM)^K8655</x:f>
        <x:v>5472.760463725497</x:v>
      </x:c>
      <x:c r="N8655" s="267" t="n">
        <x:f>MAX(M8655-FARMER_HOURS,0)/TEMP_HOURS_PER_WORKER</x:f>
        <x:v>3.300528099809373</x:v>
      </x:c>
      <x:c r="O8655" s="268" t="n">
        <x:f>I8655*TOMATO_PRICE+J8655*CARROT_PRICE+K8655*MESCLUN_PRICE</x:f>
        <x:v>182176</x:v>
      </x:c>
      <x:c r="P8655" s="268" t="n">
        <x:f>I8655*TOMATO_FERTILIZER+J8655*CARROT_FERTILIZER+K8655*MESCLUN_FERTILIZER</x:f>
        <x:v>32560</x:v>
      </x:c>
      <x:c r="Q8655" s="268" t="n">
        <x:f>MIN(M8655,FARMER_HOURS)*FARMER_RATE+MAX(M8655-FARMER_HOURS,0)*TEMP_RATE</x:f>
        <x:v>107513.20249523432</x:v>
      </x:c>
      <x:c r="R8655" s="268" t="n">
        <x:f>O8655-P8655-Q8655-FIXED_COST</x:f>
        <x:v>22102.79750476568</x:v>
      </x:c>
      <x:c r="S8655" s="139" t="str">
        <x:f>IF(AND(L8655&lt;=TOTAL_BED_CAP,N8655&lt;=TEMP_WORKER_CAP),"YES","NO")</x:f>
        <x:v>YES</x:v>
      </x:c>
      <x:c r="T8655" s="139" t="n">
        <x:f>IF(S8655="YES",R8655,-1E+99)</x:f>
        <x:v>22102.79750476568</x:v>
      </x:c>
    </x:row>
    <x:row r="8656">
      <x:c r="A8656" s="139"/>
      <x:c r="B8656" s="139"/>
      <x:c r="C8656" s="139"/>
      <x:c r="D8656" s="139"/>
      <x:c r="E8656" s="139"/>
      <x:c r="F8656" s="139"/>
      <x:c r="G8656" s="139"/>
      <x:c r="H8656" s="139"/>
      <x:c r="I8656" s="266" t="n">
        <x:f>INT((ROW()-ROW($I$46))/((CARROT_CAP+1)*(MESCLUN_CAP+1)))</x:f>
        <x:v>13</x:v>
      </x:c>
      <x:c r="J8656" s="266" t="n">
        <x:f>MOD(INT((ROW()-ROW($I$46))/(MESCLUN_CAP+1)),CARROT_CAP+1)</x:f>
        <x:v>4</x:v>
      </x:c>
      <x:c r="K8656" s="266" t="n">
        <x:f>MOD(ROW()-ROW($I$46),MESCLUN_CAP+1)</x:f>
        <x:v>23</x:v>
      </x:c>
      <x:c r="L8656" s="266" t="n">
        <x:f>SUM(I8656:K8656)</x:f>
        <x:v>40</x:v>
      </x:c>
      <x:c r="M8656" s="267" t="n">
        <x:f>I8656*TOMATO_HOURS*WEEKS*(1+TOMATO_DIM)^I8656+J8656*CARROT_HOURS*WEEKS*(1+CARROT_DIM)^J8656+K8656*MESCLUN_HOURS*WEEKS*(1+MESCLUN_DIM)^K8656</x:f>
        <x:v>5548.907052582934</x:v>
      </x:c>
      <x:c r="N8656" s="267" t="n">
        <x:f>MAX(M8656-FARMER_HOURS,0)/TEMP_HOURS_PER_WORKER</x:f>
        <x:v>3.353407675404815</x:v>
      </x:c>
      <x:c r="O8656" s="268" t="n">
        <x:f>I8656*TOMATO_PRICE+J8656*CARROT_PRICE+K8656*MESCLUN_PRICE</x:f>
        <x:v>184876</x:v>
      </x:c>
      <x:c r="P8656" s="268" t="n">
        <x:f>I8656*TOMATO_FERTILIZER+J8656*CARROT_FERTILIZER+K8656*MESCLUN_FERTILIZER</x:f>
        <x:v>33440</x:v>
      </x:c>
      <x:c r="Q8656" s="268" t="n">
        <x:f>MIN(M8656,FARMER_HOURS)*FARMER_RATE+MAX(M8656-FARMER_HOURS,0)*TEMP_RATE</x:f>
        <x:v>108835.19188512038</x:v>
      </x:c>
      <x:c r="R8656" s="268" t="n">
        <x:f>O8656-P8656-Q8656-FIXED_COST</x:f>
        <x:v>22600.80811487962</x:v>
      </x:c>
      <x:c r="S8656" s="139" t="str">
        <x:f>IF(AND(L8656&lt;=TOTAL_BED_CAP,N8656&lt;=TEMP_WORKER_CAP),"YES","NO")</x:f>
        <x:v>YES</x:v>
      </x:c>
      <x:c r="T8656" s="139" t="n">
        <x:f>IF(S8656="YES",R8656,-1E+99)</x:f>
        <x:v>22600.80811487962</x:v>
      </x:c>
    </x:row>
    <x:row r="8657">
      <x:c r="A8657" s="139"/>
      <x:c r="B8657" s="139"/>
      <x:c r="C8657" s="139"/>
      <x:c r="D8657" s="139"/>
      <x:c r="E8657" s="139"/>
      <x:c r="F8657" s="139"/>
      <x:c r="G8657" s="139"/>
      <x:c r="H8657" s="139"/>
      <x:c r="I8657" s="266" t="n">
        <x:f>INT((ROW()-ROW($I$46))/((CARROT_CAP+1)*(MESCLUN_CAP+1)))</x:f>
        <x:v>13</x:v>
      </x:c>
      <x:c r="J8657" s="266" t="n">
        <x:f>MOD(INT((ROW()-ROW($I$46))/(MESCLUN_CAP+1)),CARROT_CAP+1)</x:f>
        <x:v>4</x:v>
      </x:c>
      <x:c r="K8657" s="266" t="n">
        <x:f>MOD(ROW()-ROW($I$46),MESCLUN_CAP+1)</x:f>
        <x:v>24</x:v>
      </x:c>
      <x:c r="L8657" s="266" t="n">
        <x:f>SUM(I8657:K8657)</x:f>
        <x:v>41</x:v>
      </x:c>
      <x:c r="M8657" s="267" t="n">
        <x:f>I8657*TOMATO_HOURS*WEEKS*(1+TOMATO_DIM)^I8657+J8657*CARROT_HOURS*WEEKS*(1+CARROT_DIM)^J8657+K8657*MESCLUN_HOURS*WEEKS*(1+MESCLUN_DIM)^K8657</x:f>
        <x:v>5626.754002162429</x:v>
      </x:c>
      <x:c r="N8657" s="267" t="n">
        <x:f>MAX(M8657-FARMER_HOURS,0)/TEMP_HOURS_PER_WORKER</x:f>
        <x:v>3.407468057057242</x:v>
      </x:c>
      <x:c r="O8657" s="268" t="n">
        <x:f>I8657*TOMATO_PRICE+J8657*CARROT_PRICE+K8657*MESCLUN_PRICE</x:f>
        <x:v>187576</x:v>
      </x:c>
      <x:c r="P8657" s="268" t="n">
        <x:f>I8657*TOMATO_FERTILIZER+J8657*CARROT_FERTILIZER+K8657*MESCLUN_FERTILIZER</x:f>
        <x:v>34320</x:v>
      </x:c>
      <x:c r="Q8657" s="268" t="n">
        <x:f>MIN(M8657,FARMER_HOURS)*FARMER_RATE+MAX(M8657-FARMER_HOURS,0)*TEMP_RATE</x:f>
        <x:v>110186.70142643106</x:v>
      </x:c>
      <x:c r="R8657" s="268" t="n">
        <x:f>O8657-P8657-Q8657-FIXED_COST</x:f>
        <x:v>23069.298573568944</x:v>
      </x:c>
      <x:c r="S8657" s="139" t="str">
        <x:f>IF(AND(L8657&lt;=TOTAL_BED_CAP,N8657&lt;=TEMP_WORKER_CAP),"YES","NO")</x:f>
        <x:v>YES</x:v>
      </x:c>
      <x:c r="T8657" s="139" t="n">
        <x:f>IF(S8657="YES",R8657,-1E+99)</x:f>
        <x:v>23069.298573568944</x:v>
      </x:c>
    </x:row>
    <x:row r="8658">
      <x:c r="A8658" s="139"/>
      <x:c r="B8658" s="139"/>
      <x:c r="C8658" s="139"/>
      <x:c r="D8658" s="139"/>
      <x:c r="E8658" s="139"/>
      <x:c r="F8658" s="139"/>
      <x:c r="G8658" s="139"/>
      <x:c r="H8658" s="139"/>
      <x:c r="I8658" s="266" t="n">
        <x:f>INT((ROW()-ROW($I$46))/((CARROT_CAP+1)*(MESCLUN_CAP+1)))</x:f>
        <x:v>13</x:v>
      </x:c>
      <x:c r="J8658" s="266" t="n">
        <x:f>MOD(INT((ROW()-ROW($I$46))/(MESCLUN_CAP+1)),CARROT_CAP+1)</x:f>
        <x:v>4</x:v>
      </x:c>
      <x:c r="K8658" s="266" t="n">
        <x:f>MOD(ROW()-ROW($I$46),MESCLUN_CAP+1)</x:f>
        <x:v>25</x:v>
      </x:c>
      <x:c r="L8658" s="266" t="n">
        <x:f>SUM(I8658:K8658)</x:f>
        <x:v>42</x:v>
      </x:c>
      <x:c r="M8658" s="267" t="n">
        <x:f>I8658*TOMATO_HOURS*WEEKS*(1+TOMATO_DIM)^I8658+J8658*CARROT_HOURS*WEEKS*(1+CARROT_DIM)^J8658+K8658*MESCLUN_HOURS*WEEKS*(1+MESCLUN_DIM)^K8658</x:f>
        <x:v>5706.331923577527</x:v>
      </x:c>
      <x:c r="N8658" s="267" t="n">
        <x:f>MAX(M8658-FARMER_HOURS,0)/TEMP_HOURS_PER_WORKER</x:f>
        <x:v>3.4627305024843937</x:v>
      </x:c>
      <x:c r="O8658" s="268" t="n">
        <x:f>I8658*TOMATO_PRICE+J8658*CARROT_PRICE+K8658*MESCLUN_PRICE</x:f>
        <x:v>190276</x:v>
      </x:c>
      <x:c r="P8658" s="268" t="n">
        <x:f>I8658*TOMATO_FERTILIZER+J8658*CARROT_FERTILIZER+K8658*MESCLUN_FERTILIZER</x:f>
        <x:v>35200</x:v>
      </x:c>
      <x:c r="Q8658" s="268" t="n">
        <x:f>MIN(M8658,FARMER_HOURS)*FARMER_RATE+MAX(M8658-FARMER_HOURS,0)*TEMP_RATE</x:f>
        <x:v>111568.26256210984</x:v>
      </x:c>
      <x:c r="R8658" s="268" t="n">
        <x:f>O8658-P8658-Q8658-FIXED_COST</x:f>
        <x:v>23507.73743789016</x:v>
      </x:c>
      <x:c r="S8658" s="139" t="str">
        <x:f>IF(AND(L8658&lt;=TOTAL_BED_CAP,N8658&lt;=TEMP_WORKER_CAP),"YES","NO")</x:f>
        <x:v>YES</x:v>
      </x:c>
      <x:c r="T8658" s="139" t="n">
        <x:f>IF(S8658="YES",R8658,-1E+99)</x:f>
        <x:v>23507.73743789016</x:v>
      </x:c>
    </x:row>
    <x:row r="8659">
      <x:c r="A8659" s="139"/>
      <x:c r="B8659" s="139"/>
      <x:c r="C8659" s="139"/>
      <x:c r="D8659" s="139"/>
      <x:c r="E8659" s="139"/>
      <x:c r="F8659" s="139"/>
      <x:c r="G8659" s="139"/>
      <x:c r="H8659" s="139"/>
      <x:c r="I8659" s="266" t="n">
        <x:f>INT((ROW()-ROW($I$46))/((CARROT_CAP+1)*(MESCLUN_CAP+1)))</x:f>
        <x:v>13</x:v>
      </x:c>
      <x:c r="J8659" s="266" t="n">
        <x:f>MOD(INT((ROW()-ROW($I$46))/(MESCLUN_CAP+1)),CARROT_CAP+1)</x:f>
        <x:v>4</x:v>
      </x:c>
      <x:c r="K8659" s="266" t="n">
        <x:f>MOD(ROW()-ROW($I$46),MESCLUN_CAP+1)</x:f>
        <x:v>26</x:v>
      </x:c>
      <x:c r="L8659" s="266" t="n">
        <x:f>SUM(I8659:K8659)</x:f>
        <x:v>43</x:v>
      </x:c>
      <x:c r="M8659" s="267" t="n">
        <x:f>I8659*TOMATO_HOURS*WEEKS*(1+TOMATO_DIM)^I8659+J8659*CARROT_HOURS*WEEKS*(1+CARROT_DIM)^J8659+K8659*MESCLUN_HOURS*WEEKS*(1+MESCLUN_DIM)^K8659</x:f>
        <x:v>5787.671927538244</x:v>
      </x:c>
      <x:c r="N8659" s="267" t="n">
        <x:f>MAX(M8659-FARMER_HOURS,0)/TEMP_HOURS_PER_WORKER</x:f>
        <x:v>3.519216616346003</x:v>
      </x:c>
      <x:c r="O8659" s="268" t="n">
        <x:f>I8659*TOMATO_PRICE+J8659*CARROT_PRICE+K8659*MESCLUN_PRICE</x:f>
        <x:v>192976</x:v>
      </x:c>
      <x:c r="P8659" s="268" t="n">
        <x:f>I8659*TOMATO_FERTILIZER+J8659*CARROT_FERTILIZER+K8659*MESCLUN_FERTILIZER</x:f>
        <x:v>36080</x:v>
      </x:c>
      <x:c r="Q8659" s="268" t="n">
        <x:f>MIN(M8659,FARMER_HOURS)*FARMER_RATE+MAX(M8659-FARMER_HOURS,0)*TEMP_RATE</x:f>
        <x:v>112980.41540865006</x:v>
      </x:c>
      <x:c r="R8659" s="268" t="n">
        <x:f>O8659-P8659-Q8659-FIXED_COST</x:f>
        <x:v>23915.584591349936</x:v>
      </x:c>
      <x:c r="S8659" s="139" t="str">
        <x:f>IF(AND(L8659&lt;=TOTAL_BED_CAP,N8659&lt;=TEMP_WORKER_CAP),"YES","NO")</x:f>
        <x:v>YES</x:v>
      </x:c>
      <x:c r="T8659" s="139" t="n">
        <x:f>IF(S8659="YES",R8659,-1E+99)</x:f>
        <x:v>23915.584591349936</x:v>
      </x:c>
    </x:row>
    <x:row r="8660">
      <x:c r="A8660" s="139"/>
      <x:c r="B8660" s="139"/>
      <x:c r="C8660" s="139"/>
      <x:c r="D8660" s="139"/>
      <x:c r="E8660" s="139"/>
      <x:c r="F8660" s="139"/>
      <x:c r="G8660" s="139"/>
      <x:c r="H8660" s="139"/>
      <x:c r="I8660" s="266" t="n">
        <x:f>INT((ROW()-ROW($I$46))/((CARROT_CAP+1)*(MESCLUN_CAP+1)))</x:f>
        <x:v>13</x:v>
      </x:c>
      <x:c r="J8660" s="266" t="n">
        <x:f>MOD(INT((ROW()-ROW($I$46))/(MESCLUN_CAP+1)),CARROT_CAP+1)</x:f>
        <x:v>4</x:v>
      </x:c>
      <x:c r="K8660" s="266" t="n">
        <x:f>MOD(ROW()-ROW($I$46),MESCLUN_CAP+1)</x:f>
        <x:v>27</x:v>
      </x:c>
      <x:c r="L8660" s="266" t="n">
        <x:f>SUM(I8660:K8660)</x:f>
        <x:v>44</x:v>
      </x:c>
      <x:c r="M8660" s="267" t="n">
        <x:f>I8660*TOMATO_HOURS*WEEKS*(1+TOMATO_DIM)^I8660+J8660*CARROT_HOURS*WEEKS*(1+CARROT_DIM)^J8660+K8660*MESCLUN_HOURS*WEEKS*(1+MESCLUN_DIM)^K8660</x:f>
        <x:v>5870.805632058002</x:v>
      </x:c>
      <x:c r="N8660" s="267" t="n">
        <x:f>MAX(M8660-FARMER_HOURS,0)/TEMP_HOURS_PER_WORKER</x:f>
        <x:v>3.5769483555958344</x:v>
      </x:c>
      <x:c r="O8660" s="268" t="n">
        <x:f>I8660*TOMATO_PRICE+J8660*CARROT_PRICE+K8660*MESCLUN_PRICE</x:f>
        <x:v>195676</x:v>
      </x:c>
      <x:c r="P8660" s="268" t="n">
        <x:f>I8660*TOMATO_FERTILIZER+J8660*CARROT_FERTILIZER+K8660*MESCLUN_FERTILIZER</x:f>
        <x:v>36960</x:v>
      </x:c>
      <x:c r="Q8660" s="268" t="n">
        <x:f>MIN(M8660,FARMER_HOURS)*FARMER_RATE+MAX(M8660-FARMER_HOURS,0)*TEMP_RATE</x:f>
        <x:v>114423.70888989586</x:v>
      </x:c>
      <x:c r="R8660" s="268" t="n">
        <x:f>O8660-P8660-Q8660-FIXED_COST</x:f>
        <x:v>24292.29111010414</x:v>
      </x:c>
      <x:c r="S8660" s="139" t="str">
        <x:f>IF(AND(L8660&lt;=TOTAL_BED_CAP,N8660&lt;=TEMP_WORKER_CAP),"YES","NO")</x:f>
        <x:v>YES</x:v>
      </x:c>
      <x:c r="T8660" s="139" t="n">
        <x:f>IF(S8660="YES",R8660,-1E+99)</x:f>
        <x:v>24292.29111010414</x:v>
      </x:c>
    </x:row>
    <x:row r="8661">
      <x:c r="A8661" s="139"/>
      <x:c r="B8661" s="139"/>
      <x:c r="C8661" s="139"/>
      <x:c r="D8661" s="139"/>
      <x:c r="E8661" s="139"/>
      <x:c r="F8661" s="139"/>
      <x:c r="G8661" s="139"/>
      <x:c r="H8661" s="139"/>
      <x:c r="I8661" s="266" t="n">
        <x:f>INT((ROW()-ROW($I$46))/((CARROT_CAP+1)*(MESCLUN_CAP+1)))</x:f>
        <x:v>13</x:v>
      </x:c>
      <x:c r="J8661" s="266" t="n">
        <x:f>MOD(INT((ROW()-ROW($I$46))/(MESCLUN_CAP+1)),CARROT_CAP+1)</x:f>
        <x:v>4</x:v>
      </x:c>
      <x:c r="K8661" s="266" t="n">
        <x:f>MOD(ROW()-ROW($I$46),MESCLUN_CAP+1)</x:f>
        <x:v>28</x:v>
      </x:c>
      <x:c r="L8661" s="266" t="n">
        <x:f>SUM(I8661:K8661)</x:f>
        <x:v>45</x:v>
      </x:c>
      <x:c r="M8661" s="267" t="n">
        <x:f>I8661*TOMATO_HOURS*WEEKS*(1+TOMATO_DIM)^I8661+J8661*CARROT_HOURS*WEEKS*(1+CARROT_DIM)^J8661+K8661*MESCLUN_HOURS*WEEKS*(1+MESCLUN_DIM)^K8661</x:f>
        <x:v>5955.765170275155</x:v>
      </x:c>
      <x:c r="N8661" s="267" t="n">
        <x:f>MAX(M8661-FARMER_HOURS,0)/TEMP_HOURS_PER_WORKER</x:f>
        <x:v>3.635948034913302</x:v>
      </x:c>
      <x:c r="O8661" s="268" t="n">
        <x:f>I8661*TOMATO_PRICE+J8661*CARROT_PRICE+K8661*MESCLUN_PRICE</x:f>
        <x:v>198376</x:v>
      </x:c>
      <x:c r="P8661" s="268" t="n">
        <x:f>I8661*TOMATO_FERTILIZER+J8661*CARROT_FERTILIZER+K8661*MESCLUN_FERTILIZER</x:f>
        <x:v>37840</x:v>
      </x:c>
      <x:c r="Q8661" s="268" t="n">
        <x:f>MIN(M8661,FARMER_HOURS)*FARMER_RATE+MAX(M8661-FARMER_HOURS,0)*TEMP_RATE</x:f>
        <x:v>115898.70087283255</x:v>
      </x:c>
      <x:c r="R8661" s="268" t="n">
        <x:f>O8661-P8661-Q8661-FIXED_COST</x:f>
        <x:v>24637.299127167455</x:v>
      </x:c>
      <x:c r="S8661" s="139" t="str">
        <x:f>IF(AND(L8661&lt;=TOTAL_BED_CAP,N8661&lt;=TEMP_WORKER_CAP),"YES","NO")</x:f>
        <x:v>YES</x:v>
      </x:c>
      <x:c r="T8661" s="139" t="n">
        <x:f>IF(S8661="YES",R8661,-1E+99)</x:f>
        <x:v>24637.299127167455</x:v>
      </x:c>
    </x:row>
    <x:row r="8662">
      <x:c r="A8662" s="139"/>
      <x:c r="B8662" s="139"/>
      <x:c r="C8662" s="139"/>
      <x:c r="D8662" s="139"/>
      <x:c r="E8662" s="139"/>
      <x:c r="F8662" s="139"/>
      <x:c r="G8662" s="139"/>
      <x:c r="H8662" s="139"/>
      <x:c r="I8662" s="266" t="n">
        <x:f>INT((ROW()-ROW($I$46))/((CARROT_CAP+1)*(MESCLUN_CAP+1)))</x:f>
        <x:v>13</x:v>
      </x:c>
      <x:c r="J8662" s="266" t="n">
        <x:f>MOD(INT((ROW()-ROW($I$46))/(MESCLUN_CAP+1)),CARROT_CAP+1)</x:f>
        <x:v>4</x:v>
      </x:c>
      <x:c r="K8662" s="266" t="n">
        <x:f>MOD(ROW()-ROW($I$46),MESCLUN_CAP+1)</x:f>
        <x:v>29</x:v>
      </x:c>
      <x:c r="L8662" s="266" t="n">
        <x:f>SUM(I8662:K8662)</x:f>
        <x:v>46</x:v>
      </x:c>
      <x:c r="M8662" s="267" t="n">
        <x:f>I8662*TOMATO_HOURS*WEEKS*(1+TOMATO_DIM)^I8662+J8662*CARROT_HOURS*WEEKS*(1+CARROT_DIM)^J8662+K8662*MESCLUN_HOURS*WEEKS*(1+MESCLUN_DIM)^K8662</x:f>
        <x:v>6042.583198390808</x:v>
      </x:c>
      <x:c r="N8662" s="267" t="n">
        <x:f>MAX(M8662-FARMER_HOURS,0)/TEMP_HOURS_PER_WORKER</x:f>
        <x:v>3.696238332215839</x:v>
      </x:c>
      <x:c r="O8662" s="268" t="n">
        <x:f>I8662*TOMATO_PRICE+J8662*CARROT_PRICE+K8662*MESCLUN_PRICE</x:f>
        <x:v>201076</x:v>
      </x:c>
      <x:c r="P8662" s="268" t="n">
        <x:f>I8662*TOMATO_FERTILIZER+J8662*CARROT_FERTILIZER+K8662*MESCLUN_FERTILIZER</x:f>
        <x:v>38720</x:v>
      </x:c>
      <x:c r="Q8662" s="268" t="n">
        <x:f>MIN(M8662,FARMER_HOURS)*FARMER_RATE+MAX(M8662-FARMER_HOURS,0)*TEMP_RATE</x:f>
        <x:v>117405.95830539598</x:v>
      </x:c>
      <x:c r="R8662" s="268" t="n">
        <x:f>O8662-P8662-Q8662-FIXED_COST</x:f>
        <x:v>24950.04169460402</x:v>
      </x:c>
      <x:c r="S8662" s="139" t="str">
        <x:f>IF(AND(L8662&lt;=TOTAL_BED_CAP,N8662&lt;=TEMP_WORKER_CAP),"YES","NO")</x:f>
        <x:v>YES</x:v>
      </x:c>
      <x:c r="T8662" s="139" t="n">
        <x:f>IF(S8662="YES",R8662,-1E+99)</x:f>
        <x:v>24950.04169460402</x:v>
      </x:c>
    </x:row>
    <x:row r="8663">
      <x:c r="A8663" s="139"/>
      <x:c r="B8663" s="139"/>
      <x:c r="C8663" s="139"/>
      <x:c r="D8663" s="139"/>
      <x:c r="E8663" s="139"/>
      <x:c r="F8663" s="139"/>
      <x:c r="G8663" s="139"/>
      <x:c r="H8663" s="139"/>
      <x:c r="I8663" s="266" t="n">
        <x:f>INT((ROW()-ROW($I$46))/((CARROT_CAP+1)*(MESCLUN_CAP+1)))</x:f>
        <x:v>13</x:v>
      </x:c>
      <x:c r="J8663" s="266" t="n">
        <x:f>MOD(INT((ROW()-ROW($I$46))/(MESCLUN_CAP+1)),CARROT_CAP+1)</x:f>
        <x:v>4</x:v>
      </x:c>
      <x:c r="K8663" s="266" t="n">
        <x:f>MOD(ROW()-ROW($I$46),MESCLUN_CAP+1)</x:f>
        <x:v>30</x:v>
      </x:c>
      <x:c r="L8663" s="266" t="n">
        <x:f>SUM(I8663:K8663)</x:f>
        <x:v>47</x:v>
      </x:c>
      <x:c r="M8663" s="267" t="n">
        <x:f>I8663*TOMATO_HOURS*WEEKS*(1+TOMATO_DIM)^I8663+J8663*CARROT_HOURS*WEEKS*(1+CARROT_DIM)^J8663+K8663*MESCLUN_HOURS*WEEKS*(1+MESCLUN_DIM)^K8663</x:f>
        <x:v>6131.292903724578</x:v>
      </x:c>
      <x:c r="N8663" s="267" t="n">
        <x:f>MAX(M8663-FARMER_HOURS,0)/TEMP_HOURS_PER_WORKER</x:f>
        <x:v>3.757842294253179</x:v>
      </x:c>
      <x:c r="O8663" s="268" t="n">
        <x:f>I8663*TOMATO_PRICE+J8663*CARROT_PRICE+K8663*MESCLUN_PRICE</x:f>
        <x:v>203776</x:v>
      </x:c>
      <x:c r="P8663" s="268" t="n">
        <x:f>I8663*TOMATO_FERTILIZER+J8663*CARROT_FERTILIZER+K8663*MESCLUN_FERTILIZER</x:f>
        <x:v>39600</x:v>
      </x:c>
      <x:c r="Q8663" s="268" t="n">
        <x:f>MIN(M8663,FARMER_HOURS)*FARMER_RATE+MAX(M8663-FARMER_HOURS,0)*TEMP_RATE</x:f>
        <x:v>118946.05735632947</x:v>
      </x:c>
      <x:c r="R8663" s="268" t="n">
        <x:f>O8663-P8663-Q8663-FIXED_COST</x:f>
        <x:v>25229.942643670525</x:v>
      </x:c>
      <x:c r="S8663" s="139" t="str">
        <x:f>IF(AND(L8663&lt;=TOTAL_BED_CAP,N8663&lt;=TEMP_WORKER_CAP),"YES","NO")</x:f>
        <x:v>YES</x:v>
      </x:c>
      <x:c r="T8663" s="139" t="n">
        <x:f>IF(S8663="YES",R8663,-1E+99)</x:f>
        <x:v>25229.942643670525</x:v>
      </x:c>
    </x:row>
    <x:row r="8664">
      <x:c r="A8664" s="139"/>
      <x:c r="B8664" s="139"/>
      <x:c r="C8664" s="139"/>
      <x:c r="D8664" s="139"/>
      <x:c r="E8664" s="139"/>
      <x:c r="F8664" s="139"/>
      <x:c r="G8664" s="139"/>
      <x:c r="H8664" s="139"/>
      <x:c r="I8664" s="266" t="n">
        <x:f>INT((ROW()-ROW($I$46))/((CARROT_CAP+1)*(MESCLUN_CAP+1)))</x:f>
        <x:v>13</x:v>
      </x:c>
      <x:c r="J8664" s="266" t="n">
        <x:f>MOD(INT((ROW()-ROW($I$46))/(MESCLUN_CAP+1)),CARROT_CAP+1)</x:f>
        <x:v>5</x:v>
      </x:c>
      <x:c r="K8664" s="266" t="n">
        <x:f>MOD(ROW()-ROW($I$46),MESCLUN_CAP+1)</x:f>
        <x:v>0</x:v>
      </x:c>
      <x:c r="L8664" s="266" t="n">
        <x:f>SUM(I8664:K8664)</x:f>
        <x:v>18</x:v>
      </x:c>
      <x:c r="M8664" s="267" t="n">
        <x:f>I8664*TOMATO_HOURS*WEEKS*(1+TOMATO_DIM)^I8664+J8664*CARROT_HOURS*WEEKS*(1+CARROT_DIM)^J8664+K8664*MESCLUN_HOURS*WEEKS*(1+MESCLUN_DIM)^K8664</x:f>
        <x:v>4208.868552773525</x:v>
      </x:c>
      <x:c r="N8664" s="267" t="n">
        <x:f>MAX(M8664-FARMER_HOURS,0)/TEMP_HOURS_PER_WORKER</x:f>
        <x:v>2.4228253838705034</x:v>
      </x:c>
      <x:c r="O8664" s="268" t="n">
        <x:f>I8664*TOMATO_PRICE+J8664*CARROT_PRICE+K8664*MESCLUN_PRICE</x:f>
        <x:v>124870</x:v>
      </x:c>
      <x:c r="P8664" s="268" t="n">
        <x:f>I8664*TOMATO_FERTILIZER+J8664*CARROT_FERTILIZER+K8664*MESCLUN_FERTILIZER</x:f>
        <x:v>13640</x:v>
      </x:c>
      <x:c r="Q8664" s="268" t="n">
        <x:f>MIN(M8664,FARMER_HOURS)*FARMER_RATE+MAX(M8664-FARMER_HOURS,0)*TEMP_RATE</x:f>
        <x:v>85570.6345967626</x:v>
      </x:c>
      <x:c r="R8664" s="268" t="n">
        <x:f>O8664-P8664-Q8664-FIXED_COST</x:f>
        <x:v>5659.365403237403</x:v>
      </x:c>
      <x:c r="S8664" s="139" t="str">
        <x:f>IF(AND(L8664&lt;=TOTAL_BED_CAP,N8664&lt;=TEMP_WORKER_CAP),"YES","NO")</x:f>
        <x:v>YES</x:v>
      </x:c>
      <x:c r="T8664" s="139" t="n">
        <x:f>IF(S8664="YES",R8664,-1E+99)</x:f>
        <x:v>5659.365403237403</x:v>
      </x:c>
    </x:row>
    <x:row r="8665">
      <x:c r="A8665" s="139"/>
      <x:c r="B8665" s="139"/>
      <x:c r="C8665" s="139"/>
      <x:c r="D8665" s="139"/>
      <x:c r="E8665" s="139"/>
      <x:c r="F8665" s="139"/>
      <x:c r="G8665" s="139"/>
      <x:c r="H8665" s="139"/>
      <x:c r="I8665" s="266" t="n">
        <x:f>INT((ROW()-ROW($I$46))/((CARROT_CAP+1)*(MESCLUN_CAP+1)))</x:f>
        <x:v>13</x:v>
      </x:c>
      <x:c r="J8665" s="266" t="n">
        <x:f>MOD(INT((ROW()-ROW($I$46))/(MESCLUN_CAP+1)),CARROT_CAP+1)</x:f>
        <x:v>5</x:v>
      </x:c>
      <x:c r="K8665" s="266" t="n">
        <x:f>MOD(ROW()-ROW($I$46),MESCLUN_CAP+1)</x:f>
        <x:v>1</x:v>
      </x:c>
      <x:c r="L8665" s="266" t="n">
        <x:f>SUM(I8665:K8665)</x:f>
        <x:v>19</x:v>
      </x:c>
      <x:c r="M8665" s="267" t="n">
        <x:f>I8665*TOMATO_HOURS*WEEKS*(1+TOMATO_DIM)^I8665+J8665*CARROT_HOURS*WEEKS*(1+CARROT_DIM)^J8665+K8665*MESCLUN_HOURS*WEEKS*(1+MESCLUN_DIM)^K8665</x:f>
        <x:v>4254.431052773525</x:v>
      </x:c>
      <x:c r="N8665" s="267" t="n">
        <x:f>MAX(M8665-FARMER_HOURS,0)/TEMP_HOURS_PER_WORKER</x:f>
        <x:v>2.4544660088705035</x:v>
      </x:c>
      <x:c r="O8665" s="268" t="n">
        <x:f>I8665*TOMATO_PRICE+J8665*CARROT_PRICE+K8665*MESCLUN_PRICE</x:f>
        <x:v>127570</x:v>
      </x:c>
      <x:c r="P8665" s="268" t="n">
        <x:f>I8665*TOMATO_FERTILIZER+J8665*CARROT_FERTILIZER+K8665*MESCLUN_FERTILIZER</x:f>
        <x:v>14520</x:v>
      </x:c>
      <x:c r="Q8665" s="268" t="n">
        <x:f>MIN(M8665,FARMER_HOURS)*FARMER_RATE+MAX(M8665-FARMER_HOURS,0)*TEMP_RATE</x:f>
        <x:v>86361.6502217626</x:v>
      </x:c>
      <x:c r="R8665" s="268" t="n">
        <x:f>O8665-P8665-Q8665-FIXED_COST</x:f>
        <x:v>6688.349778237403</x:v>
      </x:c>
      <x:c r="S8665" s="139" t="str">
        <x:f>IF(AND(L8665&lt;=TOTAL_BED_CAP,N8665&lt;=TEMP_WORKER_CAP),"YES","NO")</x:f>
        <x:v>YES</x:v>
      </x:c>
      <x:c r="T8665" s="139" t="n">
        <x:f>IF(S8665="YES",R8665,-1E+99)</x:f>
        <x:v>6688.349778237403</x:v>
      </x:c>
    </x:row>
    <x:row r="8666">
      <x:c r="A8666" s="139"/>
      <x:c r="B8666" s="139"/>
      <x:c r="C8666" s="139"/>
      <x:c r="D8666" s="139"/>
      <x:c r="E8666" s="139"/>
      <x:c r="F8666" s="139"/>
      <x:c r="G8666" s="139"/>
      <x:c r="H8666" s="139"/>
      <x:c r="I8666" s="266" t="n">
        <x:f>INT((ROW()-ROW($I$46))/((CARROT_CAP+1)*(MESCLUN_CAP+1)))</x:f>
        <x:v>13</x:v>
      </x:c>
      <x:c r="J8666" s="266" t="n">
        <x:f>MOD(INT((ROW()-ROW($I$46))/(MESCLUN_CAP+1)),CARROT_CAP+1)</x:f>
        <x:v>5</x:v>
      </x:c>
      <x:c r="K8666" s="266" t="n">
        <x:f>MOD(ROW()-ROW($I$46),MESCLUN_CAP+1)</x:f>
        <x:v>2</x:v>
      </x:c>
      <x:c r="L8666" s="266" t="n">
        <x:f>SUM(I8666:K8666)</x:f>
        <x:v>20</x:v>
      </x:c>
      <x:c r="M8666" s="267" t="n">
        <x:f>I8666*TOMATO_HOURS*WEEKS*(1+TOMATO_DIM)^I8666+J8666*CARROT_HOURS*WEEKS*(1+CARROT_DIM)^J8666+K8666*MESCLUN_HOURS*WEEKS*(1+MESCLUN_DIM)^K8666</x:f>
        <x:v>4301.1326152735255</x:v>
      </x:c>
      <x:c r="N8666" s="267" t="n">
        <x:f>MAX(M8666-FARMER_HOURS,0)/TEMP_HOURS_PER_WORKER</x:f>
        <x:v>2.486897649495504</x:v>
      </x:c>
      <x:c r="O8666" s="268" t="n">
        <x:f>I8666*TOMATO_PRICE+J8666*CARROT_PRICE+K8666*MESCLUN_PRICE</x:f>
        <x:v>130270</x:v>
      </x:c>
      <x:c r="P8666" s="268" t="n">
        <x:f>I8666*TOMATO_FERTILIZER+J8666*CARROT_FERTILIZER+K8666*MESCLUN_FERTILIZER</x:f>
        <x:v>15400</x:v>
      </x:c>
      <x:c r="Q8666" s="268" t="n">
        <x:f>MIN(M8666,FARMER_HOURS)*FARMER_RATE+MAX(M8666-FARMER_HOURS,0)*TEMP_RATE</x:f>
        <x:v>87172.4412373876</x:v>
      </x:c>
      <x:c r="R8666" s="268" t="n">
        <x:f>O8666-P8666-Q8666-FIXED_COST</x:f>
        <x:v>7697.558762612403</x:v>
      </x:c>
      <x:c r="S8666" s="139" t="str">
        <x:f>IF(AND(L8666&lt;=TOTAL_BED_CAP,N8666&lt;=TEMP_WORKER_CAP),"YES","NO")</x:f>
        <x:v>YES</x:v>
      </x:c>
      <x:c r="T8666" s="139" t="n">
        <x:f>IF(S8666="YES",R8666,-1E+99)</x:f>
        <x:v>7697.558762612403</x:v>
      </x:c>
    </x:row>
    <x:row r="8667">
      <x:c r="A8667" s="139"/>
      <x:c r="B8667" s="139"/>
      <x:c r="C8667" s="139"/>
      <x:c r="D8667" s="139"/>
      <x:c r="E8667" s="139"/>
      <x:c r="F8667" s="139"/>
      <x:c r="G8667" s="139"/>
      <x:c r="H8667" s="139"/>
      <x:c r="I8667" s="266" t="n">
        <x:f>INT((ROW()-ROW($I$46))/((CARROT_CAP+1)*(MESCLUN_CAP+1)))</x:f>
        <x:v>13</x:v>
      </x:c>
      <x:c r="J8667" s="266" t="n">
        <x:f>MOD(INT((ROW()-ROW($I$46))/(MESCLUN_CAP+1)),CARROT_CAP+1)</x:f>
        <x:v>5</x:v>
      </x:c>
      <x:c r="K8667" s="266" t="n">
        <x:f>MOD(ROW()-ROW($I$46),MESCLUN_CAP+1)</x:f>
        <x:v>3</x:v>
      </x:c>
      <x:c r="L8667" s="266" t="n">
        <x:f>SUM(I8667:K8667)</x:f>
        <x:v>21</x:v>
      </x:c>
      <x:c r="M8667" s="267" t="n">
        <x:f>I8667*TOMATO_HOURS*WEEKS*(1+TOMATO_DIM)^I8667+J8667*CARROT_HOURS*WEEKS*(1+CARROT_DIM)^J8667+K8667*MESCLUN_HOURS*WEEKS*(1+MESCLUN_DIM)^K8667</x:f>
        <x:v>4348.9945976954</x:v>
      </x:c>
      <x:c r="N8667" s="267" t="n">
        <x:f>MAX(M8667-FARMER_HOURS,0)/TEMP_HOURS_PER_WORKER</x:f>
        <x:v>2.5201351372884724</x:v>
      </x:c>
      <x:c r="O8667" s="268" t="n">
        <x:f>I8667*TOMATO_PRICE+J8667*CARROT_PRICE+K8667*MESCLUN_PRICE</x:f>
        <x:v>132970</x:v>
      </x:c>
      <x:c r="P8667" s="268" t="n">
        <x:f>I8667*TOMATO_FERTILIZER+J8667*CARROT_FERTILIZER+K8667*MESCLUN_FERTILIZER</x:f>
        <x:v>16280</x:v>
      </x:c>
      <x:c r="Q8667" s="268" t="n">
        <x:f>MIN(M8667,FARMER_HOURS)*FARMER_RATE+MAX(M8667-FARMER_HOURS,0)*TEMP_RATE</x:f>
        <x:v>88003.37843221182</x:v>
      </x:c>
      <x:c r="R8667" s="268" t="n">
        <x:f>O8667-P8667-Q8667-FIXED_COST</x:f>
        <x:v>8686.621567788185</x:v>
      </x:c>
      <x:c r="S8667" s="139" t="str">
        <x:f>IF(AND(L8667&lt;=TOTAL_BED_CAP,N8667&lt;=TEMP_WORKER_CAP),"YES","NO")</x:f>
        <x:v>YES</x:v>
      </x:c>
      <x:c r="T8667" s="139" t="n">
        <x:f>IF(S8667="YES",R8667,-1E+99)</x:f>
        <x:v>8686.621567788185</x:v>
      </x:c>
    </x:row>
    <x:row r="8668">
      <x:c r="A8668" s="139"/>
      <x:c r="B8668" s="139"/>
      <x:c r="C8668" s="139"/>
      <x:c r="D8668" s="139"/>
      <x:c r="E8668" s="139"/>
      <x:c r="F8668" s="139"/>
      <x:c r="G8668" s="139"/>
      <x:c r="H8668" s="139"/>
      <x:c r="I8668" s="266" t="n">
        <x:f>INT((ROW()-ROW($I$46))/((CARROT_CAP+1)*(MESCLUN_CAP+1)))</x:f>
        <x:v>13</x:v>
      </x:c>
      <x:c r="J8668" s="266" t="n">
        <x:f>MOD(INT((ROW()-ROW($I$46))/(MESCLUN_CAP+1)),CARROT_CAP+1)</x:f>
        <x:v>5</x:v>
      </x:c>
      <x:c r="K8668" s="266" t="n">
        <x:f>MOD(ROW()-ROW($I$46),MESCLUN_CAP+1)</x:f>
        <x:v>4</x:v>
      </x:c>
      <x:c r="L8668" s="266" t="n">
        <x:f>SUM(I8668:K8668)</x:f>
        <x:v>22</x:v>
      </x:c>
      <x:c r="M8668" s="267" t="n">
        <x:f>I8668*TOMATO_HOURS*WEEKS*(1+TOMATO_DIM)^I8668+J8668*CARROT_HOURS*WEEKS*(1+CARROT_DIM)^J8668+K8668*MESCLUN_HOURS*WEEKS*(1+MESCLUN_DIM)^K8668</x:f>
        <x:v>4398.038713418056</x:v>
      </x:c>
      <x:c r="N8668" s="267" t="n">
        <x:f>MAX(M8668-FARMER_HOURS,0)/TEMP_HOURS_PER_WORKER</x:f>
        <x:v>2.5541935509847615</x:v>
      </x:c>
      <x:c r="O8668" s="268" t="n">
        <x:f>I8668*TOMATO_PRICE+J8668*CARROT_PRICE+K8668*MESCLUN_PRICE</x:f>
        <x:v>135670</x:v>
      </x:c>
      <x:c r="P8668" s="268" t="n">
        <x:f>I8668*TOMATO_FERTILIZER+J8668*CARROT_FERTILIZER+K8668*MESCLUN_FERTILIZER</x:f>
        <x:v>17160</x:v>
      </x:c>
      <x:c r="Q8668" s="268" t="n">
        <x:f>MIN(M8668,FARMER_HOURS)*FARMER_RATE+MAX(M8668-FARMER_HOURS,0)*TEMP_RATE</x:f>
        <x:v>88854.83877461904</x:v>
      </x:c>
      <x:c r="R8668" s="268" t="n">
        <x:f>O8668-P8668-Q8668-FIXED_COST</x:f>
        <x:v>9655.161225380958</x:v>
      </x:c>
      <x:c r="S8668" s="139" t="str">
        <x:f>IF(AND(L8668&lt;=TOTAL_BED_CAP,N8668&lt;=TEMP_WORKER_CAP),"YES","NO")</x:f>
        <x:v>YES</x:v>
      </x:c>
      <x:c r="T8668" s="139" t="n">
        <x:f>IF(S8668="YES",R8668,-1E+99)</x:f>
        <x:v>9655.161225380958</x:v>
      </x:c>
    </x:row>
    <x:row r="8669">
      <x:c r="A8669" s="139"/>
      <x:c r="B8669" s="139"/>
      <x:c r="C8669" s="139"/>
      <x:c r="D8669" s="139"/>
      <x:c r="E8669" s="139"/>
      <x:c r="F8669" s="139"/>
      <x:c r="G8669" s="139"/>
      <x:c r="H8669" s="139"/>
      <x:c r="I8669" s="266" t="n">
        <x:f>INT((ROW()-ROW($I$46))/((CARROT_CAP+1)*(MESCLUN_CAP+1)))</x:f>
        <x:v>13</x:v>
      </x:c>
      <x:c r="J8669" s="266" t="n">
        <x:f>MOD(INT((ROW()-ROW($I$46))/(MESCLUN_CAP+1)),CARROT_CAP+1)</x:f>
        <x:v>5</x:v>
      </x:c>
      <x:c r="K8669" s="266" t="n">
        <x:f>MOD(ROW()-ROW($I$46),MESCLUN_CAP+1)</x:f>
        <x:v>5</x:v>
      </x:c>
      <x:c r="L8669" s="266" t="n">
        <x:f>SUM(I8669:K8669)</x:f>
        <x:v>23</x:v>
      </x:c>
      <x:c r="M8669" s="267" t="n">
        <x:f>I8669*TOMATO_HOURS*WEEKS*(1+TOMATO_DIM)^I8669+J8669*CARROT_HOURS*WEEKS*(1+CARROT_DIM)^J8669+K8669*MESCLUN_HOURS*WEEKS*(1+MESCLUN_DIM)^K8669</x:f>
        <x:v>4448.28703733926</x:v>
      </x:c>
      <x:c r="N8669" s="267" t="n">
        <x:f>MAX(M8669-FARMER_HOURS,0)/TEMP_HOURS_PER_WORKER</x:f>
        <x:v>2.589088220374486</x:v>
      </x:c>
      <x:c r="O8669" s="268" t="n">
        <x:f>I8669*TOMATO_PRICE+J8669*CARROT_PRICE+K8669*MESCLUN_PRICE</x:f>
        <x:v>138370</x:v>
      </x:c>
      <x:c r="P8669" s="268" t="n">
        <x:f>I8669*TOMATO_FERTILIZER+J8669*CARROT_FERTILIZER+K8669*MESCLUN_FERTILIZER</x:f>
        <x:v>18040</x:v>
      </x:c>
      <x:c r="Q8669" s="268" t="n">
        <x:f>MIN(M8669,FARMER_HOURS)*FARMER_RATE+MAX(M8669-FARMER_HOURS,0)*TEMP_RATE</x:f>
        <x:v>89727.20550936215</x:v>
      </x:c>
      <x:c r="R8669" s="268" t="n">
        <x:f>O8669-P8669-Q8669-FIXED_COST</x:f>
        <x:v>10602.794490637854</x:v>
      </x:c>
      <x:c r="S8669" s="139" t="str">
        <x:f>IF(AND(L8669&lt;=TOTAL_BED_CAP,N8669&lt;=TEMP_WORKER_CAP),"YES","NO")</x:f>
        <x:v>YES</x:v>
      </x:c>
      <x:c r="T8669" s="139" t="n">
        <x:f>IF(S8669="YES",R8669,-1E+99)</x:f>
        <x:v>10602.794490637854</x:v>
      </x:c>
    </x:row>
    <x:row r="8670">
      <x:c r="A8670" s="139"/>
      <x:c r="B8670" s="139"/>
      <x:c r="C8670" s="139"/>
      <x:c r="D8670" s="139"/>
      <x:c r="E8670" s="139"/>
      <x:c r="F8670" s="139"/>
      <x:c r="G8670" s="139"/>
      <x:c r="H8670" s="139"/>
      <x:c r="I8670" s="266" t="n">
        <x:f>INT((ROW()-ROW($I$46))/((CARROT_CAP+1)*(MESCLUN_CAP+1)))</x:f>
        <x:v>13</x:v>
      </x:c>
      <x:c r="J8670" s="266" t="n">
        <x:f>MOD(INT((ROW()-ROW($I$46))/(MESCLUN_CAP+1)),CARROT_CAP+1)</x:f>
        <x:v>5</x:v>
      </x:c>
      <x:c r="K8670" s="266" t="n">
        <x:f>MOD(ROW()-ROW($I$46),MESCLUN_CAP+1)</x:f>
        <x:v>6</x:v>
      </x:c>
      <x:c r="L8670" s="266" t="n">
        <x:f>SUM(I8670:K8670)</x:f>
        <x:v>24</x:v>
      </x:c>
      <x:c r="M8670" s="267" t="n">
        <x:f>I8670*TOMATO_HOURS*WEEKS*(1+TOMATO_DIM)^I8670+J8670*CARROT_HOURS*WEEKS*(1+CARROT_DIM)^J8670+K8670*MESCLUN_HOURS*WEEKS*(1+MESCLUN_DIM)^K8670</x:f>
        <x:v>4499.762011520893</x:v>
      </x:c>
      <x:c r="N8670" s="267" t="n">
        <x:f>MAX(M8670-FARMER_HOURS,0)/TEMP_HOURS_PER_WORKER</x:f>
        <x:v>2.624834730222842</x:v>
      </x:c>
      <x:c r="O8670" s="268" t="n">
        <x:f>I8670*TOMATO_PRICE+J8670*CARROT_PRICE+K8670*MESCLUN_PRICE</x:f>
        <x:v>141070</x:v>
      </x:c>
      <x:c r="P8670" s="268" t="n">
        <x:f>I8670*TOMATO_FERTILIZER+J8670*CARROT_FERTILIZER+K8670*MESCLUN_FERTILIZER</x:f>
        <x:v>18920</x:v>
      </x:c>
      <x:c r="Q8670" s="268" t="n">
        <x:f>MIN(M8670,FARMER_HOURS)*FARMER_RATE+MAX(M8670-FARMER_HOURS,0)*TEMP_RATE</x:f>
        <x:v>90620.86825557105</x:v>
      </x:c>
      <x:c r="R8670" s="268" t="n">
        <x:f>O8670-P8670-Q8670-FIXED_COST</x:f>
        <x:v>11529.131744428945</x:v>
      </x:c>
      <x:c r="S8670" s="139" t="str">
        <x:f>IF(AND(L8670&lt;=TOTAL_BED_CAP,N8670&lt;=TEMP_WORKER_CAP),"YES","NO")</x:f>
        <x:v>YES</x:v>
      </x:c>
      <x:c r="T8670" s="139" t="n">
        <x:f>IF(S8670="YES",R8670,-1E+99)</x:f>
        <x:v>11529.131744428945</x:v>
      </x:c>
    </x:row>
    <x:row r="8671">
      <x:c r="A8671" s="139"/>
      <x:c r="B8671" s="139"/>
      <x:c r="C8671" s="139"/>
      <x:c r="D8671" s="139"/>
      <x:c r="E8671" s="139"/>
      <x:c r="F8671" s="139"/>
      <x:c r="G8671" s="139"/>
      <x:c r="H8671" s="139"/>
      <x:c r="I8671" s="266" t="n">
        <x:f>INT((ROW()-ROW($I$46))/((CARROT_CAP+1)*(MESCLUN_CAP+1)))</x:f>
        <x:v>13</x:v>
      </x:c>
      <x:c r="J8671" s="266" t="n">
        <x:f>MOD(INT((ROW()-ROW($I$46))/(MESCLUN_CAP+1)),CARROT_CAP+1)</x:f>
        <x:v>5</x:v>
      </x:c>
      <x:c r="K8671" s="266" t="n">
        <x:f>MOD(ROW()-ROW($I$46),MESCLUN_CAP+1)</x:f>
        <x:v>7</x:v>
      </x:c>
      <x:c r="L8671" s="266" t="n">
        <x:f>SUM(I8671:K8671)</x:f>
        <x:v>25</x:v>
      </x:c>
      <x:c r="M8671" s="267" t="n">
        <x:f>I8671*TOMATO_HOURS*WEEKS*(1+TOMATO_DIM)^I8671+J8671*CARROT_HOURS*WEEKS*(1+CARROT_DIM)^J8671+K8671*MESCLUN_HOURS*WEEKS*(1+MESCLUN_DIM)^K8671</x:f>
        <x:v>4552.486450918854</x:v>
      </x:c>
      <x:c r="N8671" s="267" t="n">
        <x:f>MAX(M8671-FARMER_HOURS,0)/TEMP_HOURS_PER_WORKER</x:f>
        <x:v>2.661448924249204</x:v>
      </x:c>
      <x:c r="O8671" s="268" t="n">
        <x:f>I8671*TOMATO_PRICE+J8671*CARROT_PRICE+K8671*MESCLUN_PRICE</x:f>
        <x:v>143770</x:v>
      </x:c>
      <x:c r="P8671" s="268" t="n">
        <x:f>I8671*TOMATO_FERTILIZER+J8671*CARROT_FERTILIZER+K8671*MESCLUN_FERTILIZER</x:f>
        <x:v>19800</x:v>
      </x:c>
      <x:c r="Q8671" s="268" t="n">
        <x:f>MIN(M8671,FARMER_HOURS)*FARMER_RATE+MAX(M8671-FARMER_HOURS,0)*TEMP_RATE</x:f>
        <x:v>91536.2231062301</x:v>
      </x:c>
      <x:c r="R8671" s="268" t="n">
        <x:f>O8671-P8671-Q8671-FIXED_COST</x:f>
        <x:v>12433.7768937699</x:v>
      </x:c>
      <x:c r="S8671" s="139" t="str">
        <x:f>IF(AND(L8671&lt;=TOTAL_BED_CAP,N8671&lt;=TEMP_WORKER_CAP),"YES","NO")</x:f>
        <x:v>YES</x:v>
      </x:c>
      <x:c r="T8671" s="139" t="n">
        <x:f>IF(S8671="YES",R8671,-1E+99)</x:f>
        <x:v>12433.7768937699</x:v>
      </x:c>
    </x:row>
    <x:row r="8672">
      <x:c r="A8672" s="139"/>
      <x:c r="B8672" s="139"/>
      <x:c r="C8672" s="139"/>
      <x:c r="D8672" s="139"/>
      <x:c r="E8672" s="139"/>
      <x:c r="F8672" s="139"/>
      <x:c r="G8672" s="139"/>
      <x:c r="H8672" s="139"/>
      <x:c r="I8672" s="266" t="n">
        <x:f>INT((ROW()-ROW($I$46))/((CARROT_CAP+1)*(MESCLUN_CAP+1)))</x:f>
        <x:v>13</x:v>
      </x:c>
      <x:c r="J8672" s="266" t="n">
        <x:f>MOD(INT((ROW()-ROW($I$46))/(MESCLUN_CAP+1)),CARROT_CAP+1)</x:f>
        <x:v>5</x:v>
      </x:c>
      <x:c r="K8672" s="266" t="n">
        <x:f>MOD(ROW()-ROW($I$46),MESCLUN_CAP+1)</x:f>
        <x:v>8</x:v>
      </x:c>
      <x:c r="L8672" s="266" t="n">
        <x:f>SUM(I8672:K8672)</x:f>
        <x:v>26</x:v>
      </x:c>
      <x:c r="M8672" s="267" t="n">
        <x:f>I8672*TOMATO_HOURS*WEEKS*(1+TOMATO_DIM)^I8672+J8672*CARROT_HOURS*WEEKS*(1+CARROT_DIM)^J8672+K8672*MESCLUN_HOURS*WEEKS*(1+MESCLUN_DIM)^K8672</x:f>
        <x:v>4606.483549198833</x:v>
      </x:c>
      <x:c r="N8672" s="267" t="n">
        <x:f>MAX(M8672-FARMER_HOURS,0)/TEMP_HOURS_PER_WORKER</x:f>
        <x:v>2.6989469091658567</x:v>
      </x:c>
      <x:c r="O8672" s="268" t="n">
        <x:f>I8672*TOMATO_PRICE+J8672*CARROT_PRICE+K8672*MESCLUN_PRICE</x:f>
        <x:v>146470</x:v>
      </x:c>
      <x:c r="P8672" s="268" t="n">
        <x:f>I8672*TOMATO_FERTILIZER+J8672*CARROT_FERTILIZER+K8672*MESCLUN_FERTILIZER</x:f>
        <x:v>20680</x:v>
      </x:c>
      <x:c r="Q8672" s="268" t="n">
        <x:f>MIN(M8672,FARMER_HOURS)*FARMER_RATE+MAX(M8672-FARMER_HOURS,0)*TEMP_RATE</x:f>
        <x:v>92473.6727291464</x:v>
      </x:c>
      <x:c r="R8672" s="268" t="n">
        <x:f>O8672-P8672-Q8672-FIXED_COST</x:f>
        <x:v>13316.327270853595</x:v>
      </x:c>
      <x:c r="S8672" s="139" t="str">
        <x:f>IF(AND(L8672&lt;=TOTAL_BED_CAP,N8672&lt;=TEMP_WORKER_CAP),"YES","NO")</x:f>
        <x:v>YES</x:v>
      </x:c>
      <x:c r="T8672" s="139" t="n">
        <x:f>IF(S8672="YES",R8672,-1E+99)</x:f>
        <x:v>13316.327270853595</x:v>
      </x:c>
    </x:row>
    <x:row r="8673">
      <x:c r="A8673" s="139"/>
      <x:c r="B8673" s="139"/>
      <x:c r="C8673" s="139"/>
      <x:c r="D8673" s="139"/>
      <x:c r="E8673" s="139"/>
      <x:c r="F8673" s="139"/>
      <x:c r="G8673" s="139"/>
      <x:c r="H8673" s="139"/>
      <x:c r="I8673" s="266" t="n">
        <x:f>INT((ROW()-ROW($I$46))/((CARROT_CAP+1)*(MESCLUN_CAP+1)))</x:f>
        <x:v>13</x:v>
      </x:c>
      <x:c r="J8673" s="266" t="n">
        <x:f>MOD(INT((ROW()-ROW($I$46))/(MESCLUN_CAP+1)),CARROT_CAP+1)</x:f>
        <x:v>5</x:v>
      </x:c>
      <x:c r="K8673" s="266" t="n">
        <x:f>MOD(ROW()-ROW($I$46),MESCLUN_CAP+1)</x:f>
        <x:v>9</x:v>
      </x:c>
      <x:c r="L8673" s="266" t="n">
        <x:f>SUM(I8673:K8673)</x:f>
        <x:v>27</x:v>
      </x:c>
      <x:c r="M8673" s="267" t="n">
        <x:f>I8673*TOMATO_HOURS*WEEKS*(1+TOMATO_DIM)^I8673+J8673*CARROT_HOURS*WEEKS*(1+CARROT_DIM)^J8673+K8673*MESCLUN_HOURS*WEEKS*(1+MESCLUN_DIM)^K8673</x:f>
        <x:v>4661.776884639228</x:v>
      </x:c>
      <x:c r="N8673" s="267" t="n">
        <x:f>MAX(M8673-FARMER_HOURS,0)/TEMP_HOURS_PER_WORKER</x:f>
        <x:v>2.7373450587772417</x:v>
      </x:c>
      <x:c r="O8673" s="268" t="n">
        <x:f>I8673*TOMATO_PRICE+J8673*CARROT_PRICE+K8673*MESCLUN_PRICE</x:f>
        <x:v>149170</x:v>
      </x:c>
      <x:c r="P8673" s="268" t="n">
        <x:f>I8673*TOMATO_FERTILIZER+J8673*CARROT_FERTILIZER+K8673*MESCLUN_FERTILIZER</x:f>
        <x:v>21560</x:v>
      </x:c>
      <x:c r="Q8673" s="268" t="n">
        <x:f>MIN(M8673,FARMER_HOURS)*FARMER_RATE+MAX(M8673-FARMER_HOURS,0)*TEMP_RATE</x:f>
        <x:v>93433.62646943104</x:v>
      </x:c>
      <x:c r="R8673" s="268" t="n">
        <x:f>O8673-P8673-Q8673-FIXED_COST</x:f>
        <x:v>14176.373530568962</x:v>
      </x:c>
      <x:c r="S8673" s="139" t="str">
        <x:f>IF(AND(L8673&lt;=TOTAL_BED_CAP,N8673&lt;=TEMP_WORKER_CAP),"YES","NO")</x:f>
        <x:v>YES</x:v>
      </x:c>
      <x:c r="T8673" s="139" t="n">
        <x:f>IF(S8673="YES",R8673,-1E+99)</x:f>
        <x:v>14176.373530568962</x:v>
      </x:c>
    </x:row>
    <x:row r="8674">
      <x:c r="A8674" s="139"/>
      <x:c r="B8674" s="139"/>
      <x:c r="C8674" s="139"/>
      <x:c r="D8674" s="139"/>
      <x:c r="E8674" s="139"/>
      <x:c r="F8674" s="139"/>
      <x:c r="G8674" s="139"/>
      <x:c r="H8674" s="139"/>
      <x:c r="I8674" s="266" t="n">
        <x:f>INT((ROW()-ROW($I$46))/((CARROT_CAP+1)*(MESCLUN_CAP+1)))</x:f>
        <x:v>13</x:v>
      </x:c>
      <x:c r="J8674" s="266" t="n">
        <x:f>MOD(INT((ROW()-ROW($I$46))/(MESCLUN_CAP+1)),CARROT_CAP+1)</x:f>
        <x:v>5</x:v>
      </x:c>
      <x:c r="K8674" s="266" t="n">
        <x:f>MOD(ROW()-ROW($I$46),MESCLUN_CAP+1)</x:f>
        <x:v>10</x:v>
      </x:c>
      <x:c r="L8674" s="266" t="n">
        <x:f>SUM(I8674:K8674)</x:f>
        <x:v>28</x:v>
      </x:c>
      <x:c r="M8674" s="267" t="n">
        <x:f>I8674*TOMATO_HOURS*WEEKS*(1+TOMATO_DIM)^I8674+J8674*CARROT_HOURS*WEEKS*(1+CARROT_DIM)^J8674+K8674*MESCLUN_HOURS*WEEKS*(1+MESCLUN_DIM)^K8674</x:f>
        <x:v>4718.390426122441</x:v>
      </x:c>
      <x:c r="N8674" s="267" t="n">
        <x:f>MAX(M8674-FARMER_HOURS,0)/TEMP_HOURS_PER_WORKER</x:f>
        <x:v>2.776660018140584</x:v>
      </x:c>
      <x:c r="O8674" s="268" t="n">
        <x:f>I8674*TOMATO_PRICE+J8674*CARROT_PRICE+K8674*MESCLUN_PRICE</x:f>
        <x:v>151870</x:v>
      </x:c>
      <x:c r="P8674" s="268" t="n">
        <x:f>I8674*TOMATO_FERTILIZER+J8674*CARROT_FERTILIZER+K8674*MESCLUN_FERTILIZER</x:f>
        <x:v>22440</x:v>
      </x:c>
      <x:c r="Q8674" s="268" t="n">
        <x:f>MIN(M8674,FARMER_HOURS)*FARMER_RATE+MAX(M8674-FARMER_HOURS,0)*TEMP_RATE</x:f>
        <x:v>94416.5004535146</x:v>
      </x:c>
      <x:c r="R8674" s="268" t="n">
        <x:f>O8674-P8674-Q8674-FIXED_COST</x:f>
        <x:v>15013.4995464854</x:v>
      </x:c>
      <x:c r="S8674" s="139" t="str">
        <x:f>IF(AND(L8674&lt;=TOTAL_BED_CAP,N8674&lt;=TEMP_WORKER_CAP),"YES","NO")</x:f>
        <x:v>YES</x:v>
      </x:c>
      <x:c r="T8674" s="139" t="n">
        <x:f>IF(S8674="YES",R8674,-1E+99)</x:f>
        <x:v>15013.4995464854</x:v>
      </x:c>
    </x:row>
    <x:row r="8675">
      <x:c r="A8675" s="139"/>
      <x:c r="B8675" s="139"/>
      <x:c r="C8675" s="139"/>
      <x:c r="D8675" s="139"/>
      <x:c r="E8675" s="139"/>
      <x:c r="F8675" s="139"/>
      <x:c r="G8675" s="139"/>
      <x:c r="H8675" s="139"/>
      <x:c r="I8675" s="266" t="n">
        <x:f>INT((ROW()-ROW($I$46))/((CARROT_CAP+1)*(MESCLUN_CAP+1)))</x:f>
        <x:v>13</x:v>
      </x:c>
      <x:c r="J8675" s="266" t="n">
        <x:f>MOD(INT((ROW()-ROW($I$46))/(MESCLUN_CAP+1)),CARROT_CAP+1)</x:f>
        <x:v>5</x:v>
      </x:c>
      <x:c r="K8675" s="266" t="n">
        <x:f>MOD(ROW()-ROW($I$46),MESCLUN_CAP+1)</x:f>
        <x:v>11</x:v>
      </x:c>
      <x:c r="L8675" s="266" t="n">
        <x:f>SUM(I8675:K8675)</x:f>
        <x:v>29</x:v>
      </x:c>
      <x:c r="M8675" s="267" t="n">
        <x:f>I8675*TOMATO_HOURS*WEEKS*(1+TOMATO_DIM)^I8675+J8675*CARROT_HOURS*WEEKS*(1+CARROT_DIM)^J8675+K8675*MESCLUN_HOURS*WEEKS*(1+MESCLUN_DIM)^K8675</x:f>
        <x:v>4776.34853921588</x:v>
      </x:c>
      <x:c r="N8675" s="267" t="n">
        <x:f>MAX(M8675-FARMER_HOURS,0)/TEMP_HOURS_PER_WORKER</x:f>
        <x:v>2.8169087077888055</x:v>
      </x:c>
      <x:c r="O8675" s="268" t="n">
        <x:f>I8675*TOMATO_PRICE+J8675*CARROT_PRICE+K8675*MESCLUN_PRICE</x:f>
        <x:v>154570</x:v>
      </x:c>
      <x:c r="P8675" s="268" t="n">
        <x:f>I8675*TOMATO_FERTILIZER+J8675*CARROT_FERTILIZER+K8675*MESCLUN_FERTILIZER</x:f>
        <x:v>23320</x:v>
      </x:c>
      <x:c r="Q8675" s="268" t="n">
        <x:f>MIN(M8675,FARMER_HOURS)*FARMER_RATE+MAX(M8675-FARMER_HOURS,0)*TEMP_RATE</x:f>
        <x:v>95422.71769472014</x:v>
      </x:c>
      <x:c r="R8675" s="268" t="n">
        <x:f>O8675-P8675-Q8675-FIXED_COST</x:f>
        <x:v>15827.282305279863</x:v>
      </x:c>
      <x:c r="S8675" s="139" t="str">
        <x:f>IF(AND(L8675&lt;=TOTAL_BED_CAP,N8675&lt;=TEMP_WORKER_CAP),"YES","NO")</x:f>
        <x:v>YES</x:v>
      </x:c>
      <x:c r="T8675" s="139" t="n">
        <x:f>IF(S8675="YES",R8675,-1E+99)</x:f>
        <x:v>15827.282305279863</x:v>
      </x:c>
    </x:row>
    <x:row r="8676">
      <x:c r="A8676" s="139"/>
      <x:c r="B8676" s="139"/>
      <x:c r="C8676" s="139"/>
      <x:c r="D8676" s="139"/>
      <x:c r="E8676" s="139"/>
      <x:c r="F8676" s="139"/>
      <x:c r="G8676" s="139"/>
      <x:c r="H8676" s="139"/>
      <x:c r="I8676" s="266" t="n">
        <x:f>INT((ROW()-ROW($I$46))/((CARROT_CAP+1)*(MESCLUN_CAP+1)))</x:f>
        <x:v>13</x:v>
      </x:c>
      <x:c r="J8676" s="266" t="n">
        <x:f>MOD(INT((ROW()-ROW($I$46))/(MESCLUN_CAP+1)),CARROT_CAP+1)</x:f>
        <x:v>5</x:v>
      </x:c>
      <x:c r="K8676" s="266" t="n">
        <x:f>MOD(ROW()-ROW($I$46),MESCLUN_CAP+1)</x:f>
        <x:v>12</x:v>
      </x:c>
      <x:c r="L8676" s="266" t="n">
        <x:f>SUM(I8676:K8676)</x:f>
        <x:v>30</x:v>
      </x:c>
      <x:c r="M8676" s="267" t="n">
        <x:f>I8676*TOMATO_HOURS*WEEKS*(1+TOMATO_DIM)^I8676+J8676*CARROT_HOURS*WEEKS*(1+CARROT_DIM)^J8676+K8676*MESCLUN_HOURS*WEEKS*(1+MESCLUN_DIM)^K8676</x:f>
        <x:v>4835.675992343944</x:v>
      </x:c>
      <x:c r="N8676" s="267" t="n">
        <x:f>MAX(M8676-FARMER_HOURS,0)/TEMP_HOURS_PER_WORKER</x:f>
        <x:v>2.8581083280166277</x:v>
      </x:c>
      <x:c r="O8676" s="268" t="n">
        <x:f>I8676*TOMATO_PRICE+J8676*CARROT_PRICE+K8676*MESCLUN_PRICE</x:f>
        <x:v>157270</x:v>
      </x:c>
      <x:c r="P8676" s="268" t="n">
        <x:f>I8676*TOMATO_FERTILIZER+J8676*CARROT_FERTILIZER+K8676*MESCLUN_FERTILIZER</x:f>
        <x:v>24200</x:v>
      </x:c>
      <x:c r="Q8676" s="268" t="n">
        <x:f>MIN(M8676,FARMER_HOURS)*FARMER_RATE+MAX(M8676-FARMER_HOURS,0)*TEMP_RATE</x:f>
        <x:v>96452.7082004157</x:v>
      </x:c>
      <x:c r="R8676" s="268" t="n">
        <x:f>O8676-P8676-Q8676-FIXED_COST</x:f>
        <x:v>16617.2917995843</x:v>
      </x:c>
      <x:c r="S8676" s="139" t="str">
        <x:f>IF(AND(L8676&lt;=TOTAL_BED_CAP,N8676&lt;=TEMP_WORKER_CAP),"YES","NO")</x:f>
        <x:v>YES</x:v>
      </x:c>
      <x:c r="T8676" s="139" t="n">
        <x:f>IF(S8676="YES",R8676,-1E+99)</x:f>
        <x:v>16617.2917995843</x:v>
      </x:c>
    </x:row>
    <x:row r="8677">
      <x:c r="A8677" s="139"/>
      <x:c r="B8677" s="139"/>
      <x:c r="C8677" s="139"/>
      <x:c r="D8677" s="139"/>
      <x:c r="E8677" s="139"/>
      <x:c r="F8677" s="139"/>
      <x:c r="G8677" s="139"/>
      <x:c r="H8677" s="139"/>
      <x:c r="I8677" s="266" t="n">
        <x:f>INT((ROW()-ROW($I$46))/((CARROT_CAP+1)*(MESCLUN_CAP+1)))</x:f>
        <x:v>13</x:v>
      </x:c>
      <x:c r="J8677" s="266" t="n">
        <x:f>MOD(INT((ROW()-ROW($I$46))/(MESCLUN_CAP+1)),CARROT_CAP+1)</x:f>
        <x:v>5</x:v>
      </x:c>
      <x:c r="K8677" s="266" t="n">
        <x:f>MOD(ROW()-ROW($I$46),MESCLUN_CAP+1)</x:f>
        <x:v>13</x:v>
      </x:c>
      <x:c r="L8677" s="266" t="n">
        <x:f>SUM(I8677:K8677)</x:f>
        <x:v>31</x:v>
      </x:c>
      <x:c r="M8677" s="267" t="n">
        <x:f>I8677*TOMATO_HOURS*WEEKS*(1+TOMATO_DIM)^I8677+J8677*CARROT_HOURS*WEEKS*(1+CARROT_DIM)^J8677+K8677*MESCLUN_HOURS*WEEKS*(1+MESCLUN_DIM)^K8677</x:f>
        <x:v>4896.397963052328</x:v>
      </x:c>
      <x:c r="N8677" s="267" t="n">
        <x:f>MAX(M8677-FARMER_HOURS,0)/TEMP_HOURS_PER_WORKER</x:f>
        <x:v>2.9002763632307835</x:v>
      </x:c>
      <x:c r="O8677" s="268" t="n">
        <x:f>I8677*TOMATO_PRICE+J8677*CARROT_PRICE+K8677*MESCLUN_PRICE</x:f>
        <x:v>159970</x:v>
      </x:c>
      <x:c r="P8677" s="268" t="n">
        <x:f>I8677*TOMATO_FERTILIZER+J8677*CARROT_FERTILIZER+K8677*MESCLUN_FERTILIZER</x:f>
        <x:v>25080</x:v>
      </x:c>
      <x:c r="Q8677" s="268" t="n">
        <x:f>MIN(M8677,FARMER_HOURS)*FARMER_RATE+MAX(M8677-FARMER_HOURS,0)*TEMP_RATE</x:f>
        <x:v>97506.90908076959</x:v>
      </x:c>
      <x:c r="R8677" s="268" t="n">
        <x:f>O8677-P8677-Q8677-FIXED_COST</x:f>
        <x:v>17383.09091923041</x:v>
      </x:c>
      <x:c r="S8677" s="139" t="str">
        <x:f>IF(AND(L8677&lt;=TOTAL_BED_CAP,N8677&lt;=TEMP_WORKER_CAP),"YES","NO")</x:f>
        <x:v>YES</x:v>
      </x:c>
      <x:c r="T8677" s="139" t="n">
        <x:f>IF(S8677="YES",R8677,-1E+99)</x:f>
        <x:v>17383.09091923041</x:v>
      </x:c>
    </x:row>
    <x:row r="8678">
      <x:c r="A8678" s="139"/>
      <x:c r="B8678" s="139"/>
      <x:c r="C8678" s="139"/>
      <x:c r="D8678" s="139"/>
      <x:c r="E8678" s="139"/>
      <x:c r="F8678" s="139"/>
      <x:c r="G8678" s="139"/>
      <x:c r="H8678" s="139"/>
      <x:c r="I8678" s="266" t="n">
        <x:f>INT((ROW()-ROW($I$46))/((CARROT_CAP+1)*(MESCLUN_CAP+1)))</x:f>
        <x:v>13</x:v>
      </x:c>
      <x:c r="J8678" s="266" t="n">
        <x:f>MOD(INT((ROW()-ROW($I$46))/(MESCLUN_CAP+1)),CARROT_CAP+1)</x:f>
        <x:v>5</x:v>
      </x:c>
      <x:c r="K8678" s="266" t="n">
        <x:f>MOD(ROW()-ROW($I$46),MESCLUN_CAP+1)</x:f>
        <x:v>14</x:v>
      </x:c>
      <x:c r="L8678" s="266" t="n">
        <x:f>SUM(I8678:K8678)</x:f>
        <x:v>32</x:v>
      </x:c>
      <x:c r="M8678" s="267" t="n">
        <x:f>I8678*TOMATO_HOURS*WEEKS*(1+TOMATO_DIM)^I8678+J8678*CARROT_HOURS*WEEKS*(1+CARROT_DIM)^J8678+K8678*MESCLUN_HOURS*WEEKS*(1+MESCLUN_DIM)^K8678</x:f>
        <x:v>4958.540044365989</x:v>
      </x:c>
      <x:c r="N8678" s="267" t="n">
        <x:f>MAX(M8678-FARMER_HOURS,0)/TEMP_HOURS_PER_WORKER</x:f>
        <x:v>2.9434305863652703</x:v>
      </x:c>
      <x:c r="O8678" s="268" t="n">
        <x:f>I8678*TOMATO_PRICE+J8678*CARROT_PRICE+K8678*MESCLUN_PRICE</x:f>
        <x:v>162670</x:v>
      </x:c>
      <x:c r="P8678" s="268" t="n">
        <x:f>I8678*TOMATO_FERTILIZER+J8678*CARROT_FERTILIZER+K8678*MESCLUN_FERTILIZER</x:f>
        <x:v>25960</x:v>
      </x:c>
      <x:c r="Q8678" s="268" t="n">
        <x:f>MIN(M8678,FARMER_HOURS)*FARMER_RATE+MAX(M8678-FARMER_HOURS,0)*TEMP_RATE</x:f>
        <x:v>98585.76465913176</x:v>
      </x:c>
      <x:c r="R8678" s="268" t="n">
        <x:f>O8678-P8678-Q8678-FIXED_COST</x:f>
        <x:v>18124.23534086824</x:v>
      </x:c>
      <x:c r="S8678" s="139" t="str">
        <x:f>IF(AND(L8678&lt;=TOTAL_BED_CAP,N8678&lt;=TEMP_WORKER_CAP),"YES","NO")</x:f>
        <x:v>YES</x:v>
      </x:c>
      <x:c r="T8678" s="139" t="n">
        <x:f>IF(S8678="YES",R8678,-1E+99)</x:f>
        <x:v>18124.23534086824</x:v>
      </x:c>
    </x:row>
    <x:row r="8679">
      <x:c r="A8679" s="139"/>
      <x:c r="B8679" s="139"/>
      <x:c r="C8679" s="139"/>
      <x:c r="D8679" s="139"/>
      <x:c r="E8679" s="139"/>
      <x:c r="F8679" s="139"/>
      <x:c r="G8679" s="139"/>
      <x:c r="H8679" s="139"/>
      <x:c r="I8679" s="266" t="n">
        <x:f>INT((ROW()-ROW($I$46))/((CARROT_CAP+1)*(MESCLUN_CAP+1)))</x:f>
        <x:v>13</x:v>
      </x:c>
      <x:c r="J8679" s="266" t="n">
        <x:f>MOD(INT((ROW()-ROW($I$46))/(MESCLUN_CAP+1)),CARROT_CAP+1)</x:f>
        <x:v>5</x:v>
      </x:c>
      <x:c r="K8679" s="266" t="n">
        <x:f>MOD(ROW()-ROW($I$46),MESCLUN_CAP+1)</x:f>
        <x:v>15</x:v>
      </x:c>
      <x:c r="L8679" s="266" t="n">
        <x:f>SUM(I8679:K8679)</x:f>
        <x:v>33</x:v>
      </x:c>
      <x:c r="M8679" s="267" t="n">
        <x:f>I8679*TOMATO_HOURS*WEEKS*(1+TOMATO_DIM)^I8679+J8679*CARROT_HOURS*WEEKS*(1+CARROT_DIM)^J8679+K8679*MESCLUN_HOURS*WEEKS*(1+MESCLUN_DIM)^K8679</x:f>
        <x:v>5022.128251242136</x:v>
      </x:c>
      <x:c r="N8679" s="267" t="n">
        <x:f>MAX(M8679-FARMER_HOURS,0)/TEMP_HOURS_PER_WORKER</x:f>
        <x:v>2.987589063362594</x:v>
      </x:c>
      <x:c r="O8679" s="268" t="n">
        <x:f>I8679*TOMATO_PRICE+J8679*CARROT_PRICE+K8679*MESCLUN_PRICE</x:f>
        <x:v>165370</x:v>
      </x:c>
      <x:c r="P8679" s="268" t="n">
        <x:f>I8679*TOMATO_FERTILIZER+J8679*CARROT_FERTILIZER+K8679*MESCLUN_FERTILIZER</x:f>
        <x:v>26840</x:v>
      </x:c>
      <x:c r="Q8679" s="268" t="n">
        <x:f>MIN(M8679,FARMER_HOURS)*FARMER_RATE+MAX(M8679-FARMER_HOURS,0)*TEMP_RATE</x:f>
        <x:v>99689.72658406486</x:v>
      </x:c>
      <x:c r="R8679" s="268" t="n">
        <x:f>O8679-P8679-Q8679-FIXED_COST</x:f>
        <x:v>18840.27341593514</x:v>
      </x:c>
      <x:c r="S8679" s="139" t="str">
        <x:f>IF(AND(L8679&lt;=TOTAL_BED_CAP,N8679&lt;=TEMP_WORKER_CAP),"YES","NO")</x:f>
        <x:v>YES</x:v>
      </x:c>
      <x:c r="T8679" s="139" t="n">
        <x:f>IF(S8679="YES",R8679,-1E+99)</x:f>
        <x:v>18840.27341593514</x:v>
      </x:c>
    </x:row>
    <x:row r="8680">
      <x:c r="A8680" s="139"/>
      <x:c r="B8680" s="139"/>
      <x:c r="C8680" s="139"/>
      <x:c r="D8680" s="139"/>
      <x:c r="E8680" s="139"/>
      <x:c r="F8680" s="139"/>
      <x:c r="G8680" s="139"/>
      <x:c r="H8680" s="139"/>
      <x:c r="I8680" s="266" t="n">
        <x:f>INT((ROW()-ROW($I$46))/((CARROT_CAP+1)*(MESCLUN_CAP+1)))</x:f>
        <x:v>13</x:v>
      </x:c>
      <x:c r="J8680" s="266" t="n">
        <x:f>MOD(INT((ROW()-ROW($I$46))/(MESCLUN_CAP+1)),CARROT_CAP+1)</x:f>
        <x:v>5</x:v>
      </x:c>
      <x:c r="K8680" s="266" t="n">
        <x:f>MOD(ROW()-ROW($I$46),MESCLUN_CAP+1)</x:f>
        <x:v>16</x:v>
      </x:c>
      <x:c r="L8680" s="266" t="n">
        <x:f>SUM(I8680:K8680)</x:f>
        <x:v>34</x:v>
      </x:c>
      <x:c r="M8680" s="267" t="n">
        <x:f>I8680*TOMATO_HOURS*WEEKS*(1+TOMATO_DIM)^I8680+J8680*CARROT_HOURS*WEEKS*(1+CARROT_DIM)^J8680+K8680*MESCLUN_HOURS*WEEKS*(1+MESCLUN_DIM)^K8680</x:f>
        <x:v>5087.189027119624</x:v>
      </x:c>
      <x:c r="N8680" s="267" t="n">
        <x:f>MAX(M8680-FARMER_HOURS,0)/TEMP_HOURS_PER_WORKER</x:f>
        <x:v>3.0327701577219615</x:v>
      </x:c>
      <x:c r="O8680" s="268" t="n">
        <x:f>I8680*TOMATO_PRICE+J8680*CARROT_PRICE+K8680*MESCLUN_PRICE</x:f>
        <x:v>168070</x:v>
      </x:c>
      <x:c r="P8680" s="268" t="n">
        <x:f>I8680*TOMATO_FERTILIZER+J8680*CARROT_FERTILIZER+K8680*MESCLUN_FERTILIZER</x:f>
        <x:v>27720</x:v>
      </x:c>
      <x:c r="Q8680" s="268" t="n">
        <x:f>MIN(M8680,FARMER_HOURS)*FARMER_RATE+MAX(M8680-FARMER_HOURS,0)*TEMP_RATE</x:f>
        <x:v>100819.25394304903</x:v>
      </x:c>
      <x:c r="R8680" s="268" t="n">
        <x:f>O8680-P8680-Q8680-FIXED_COST</x:f>
        <x:v>19530.74605695097</x:v>
      </x:c>
      <x:c r="S8680" s="139" t="str">
        <x:f>IF(AND(L8680&lt;=TOTAL_BED_CAP,N8680&lt;=TEMP_WORKER_CAP),"YES","NO")</x:f>
        <x:v>YES</x:v>
      </x:c>
      <x:c r="T8680" s="139" t="n">
        <x:f>IF(S8680="YES",R8680,-1E+99)</x:f>
        <x:v>19530.74605695097</x:v>
      </x:c>
    </x:row>
    <x:row r="8681">
      <x:c r="A8681" s="139"/>
      <x:c r="B8681" s="139"/>
      <x:c r="C8681" s="139"/>
      <x:c r="D8681" s="139"/>
      <x:c r="E8681" s="139"/>
      <x:c r="F8681" s="139"/>
      <x:c r="G8681" s="139"/>
      <x:c r="H8681" s="139"/>
      <x:c r="I8681" s="266" t="n">
        <x:f>INT((ROW()-ROW($I$46))/((CARROT_CAP+1)*(MESCLUN_CAP+1)))</x:f>
        <x:v>13</x:v>
      </x:c>
      <x:c r="J8681" s="266" t="n">
        <x:f>MOD(INT((ROW()-ROW($I$46))/(MESCLUN_CAP+1)),CARROT_CAP+1)</x:f>
        <x:v>5</x:v>
      </x:c>
      <x:c r="K8681" s="266" t="n">
        <x:f>MOD(ROW()-ROW($I$46),MESCLUN_CAP+1)</x:f>
        <x:v>17</x:v>
      </x:c>
      <x:c r="L8681" s="266" t="n">
        <x:f>SUM(I8681:K8681)</x:f>
        <x:v>35</x:v>
      </x:c>
      <x:c r="M8681" s="267" t="n">
        <x:f>I8681*TOMATO_HOURS*WEEKS*(1+TOMATO_DIM)^I8681+J8681*CARROT_HOURS*WEEKS*(1+CARROT_DIM)^J8681+K8681*MESCLUN_HOURS*WEEKS*(1+MESCLUN_DIM)^K8681</x:f>
        <x:v>5153.749250566165</x:v>
      </x:c>
      <x:c r="N8681" s="267" t="n">
        <x:f>MAX(M8681-FARMER_HOURS,0)/TEMP_HOURS_PER_WORKER</x:f>
        <x:v>3.0789925351153924</x:v>
      </x:c>
      <x:c r="O8681" s="268" t="n">
        <x:f>I8681*TOMATO_PRICE+J8681*CARROT_PRICE+K8681*MESCLUN_PRICE</x:f>
        <x:v>170770</x:v>
      </x:c>
      <x:c r="P8681" s="268" t="n">
        <x:f>I8681*TOMATO_FERTILIZER+J8681*CARROT_FERTILIZER+K8681*MESCLUN_FERTILIZER</x:f>
        <x:v>28600</x:v>
      </x:c>
      <x:c r="Q8681" s="268" t="n">
        <x:f>MIN(M8681,FARMER_HOURS)*FARMER_RATE+MAX(M8681-FARMER_HOURS,0)*TEMP_RATE</x:f>
        <x:v>101974.8133778848</x:v>
      </x:c>
      <x:c r="R8681" s="268" t="n">
        <x:f>O8681-P8681-Q8681-FIXED_COST</x:f>
        <x:v>20195.1866221152</x:v>
      </x:c>
      <x:c r="S8681" s="139" t="str">
        <x:f>IF(AND(L8681&lt;=TOTAL_BED_CAP,N8681&lt;=TEMP_WORKER_CAP),"YES","NO")</x:f>
        <x:v>YES</x:v>
      </x:c>
      <x:c r="T8681" s="139" t="n">
        <x:f>IF(S8681="YES",R8681,-1E+99)</x:f>
        <x:v>20195.1866221152</x:v>
      </x:c>
    </x:row>
    <x:row r="8682">
      <x:c r="A8682" s="139"/>
      <x:c r="B8682" s="139"/>
      <x:c r="C8682" s="139"/>
      <x:c r="D8682" s="139"/>
      <x:c r="E8682" s="139"/>
      <x:c r="F8682" s="139"/>
      <x:c r="G8682" s="139"/>
      <x:c r="H8682" s="139"/>
      <x:c r="I8682" s="266" t="n">
        <x:f>INT((ROW()-ROW($I$46))/((CARROT_CAP+1)*(MESCLUN_CAP+1)))</x:f>
        <x:v>13</x:v>
      </x:c>
      <x:c r="J8682" s="266" t="n">
        <x:f>MOD(INT((ROW()-ROW($I$46))/(MESCLUN_CAP+1)),CARROT_CAP+1)</x:f>
        <x:v>5</x:v>
      </x:c>
      <x:c r="K8682" s="266" t="n">
        <x:f>MOD(ROW()-ROW($I$46),MESCLUN_CAP+1)</x:f>
        <x:v>18</x:v>
      </x:c>
      <x:c r="L8682" s="266" t="n">
        <x:f>SUM(I8682:K8682)</x:f>
        <x:v>36</x:v>
      </x:c>
      <x:c r="M8682" s="267" t="n">
        <x:f>I8682*TOMATO_HOURS*WEEKS*(1+TOMATO_DIM)^I8682+J8682*CARROT_HOURS*WEEKS*(1+CARROT_DIM)^J8682+K8682*MESCLUN_HOURS*WEEKS*(1+MESCLUN_DIM)^K8682</x:f>
        <x:v>5221.836242024752</x:v>
      </x:c>
      <x:c r="N8682" s="267" t="n">
        <x:f>MAX(M8682-FARMER_HOURS,0)/TEMP_HOURS_PER_WORKER</x:f>
        <x:v>3.1262751680727447</x:v>
      </x:c>
      <x:c r="O8682" s="268" t="n">
        <x:f>I8682*TOMATO_PRICE+J8682*CARROT_PRICE+K8682*MESCLUN_PRICE</x:f>
        <x:v>173470</x:v>
      </x:c>
      <x:c r="P8682" s="268" t="n">
        <x:f>I8682*TOMATO_FERTILIZER+J8682*CARROT_FERTILIZER+K8682*MESCLUN_FERTILIZER</x:f>
        <x:v>29480</x:v>
      </x:c>
      <x:c r="Q8682" s="268" t="n">
        <x:f>MIN(M8682,FARMER_HOURS)*FARMER_RATE+MAX(M8682-FARMER_HOURS,0)*TEMP_RATE</x:f>
        <x:v>103156.8792018186</x:v>
      </x:c>
      <x:c r="R8682" s="268" t="n">
        <x:f>O8682-P8682-Q8682-FIXED_COST</x:f>
        <x:v>20833.120798181393</x:v>
      </x:c>
      <x:c r="S8682" s="139" t="str">
        <x:f>IF(AND(L8682&lt;=TOTAL_BED_CAP,N8682&lt;=TEMP_WORKER_CAP),"YES","NO")</x:f>
        <x:v>YES</x:v>
      </x:c>
      <x:c r="T8682" s="139" t="n">
        <x:f>IF(S8682="YES",R8682,-1E+99)</x:f>
        <x:v>20833.120798181393</x:v>
      </x:c>
    </x:row>
    <x:row r="8683">
      <x:c r="A8683" s="139"/>
      <x:c r="B8683" s="139"/>
      <x:c r="C8683" s="139"/>
      <x:c r="D8683" s="139"/>
      <x:c r="E8683" s="139"/>
      <x:c r="F8683" s="139"/>
      <x:c r="G8683" s="139"/>
      <x:c r="H8683" s="139"/>
      <x:c r="I8683" s="266" t="n">
        <x:f>INT((ROW()-ROW($I$46))/((CARROT_CAP+1)*(MESCLUN_CAP+1)))</x:f>
        <x:v>13</x:v>
      </x:c>
      <x:c r="J8683" s="266" t="n">
        <x:f>MOD(INT((ROW()-ROW($I$46))/(MESCLUN_CAP+1)),CARROT_CAP+1)</x:f>
        <x:v>5</x:v>
      </x:c>
      <x:c r="K8683" s="266" t="n">
        <x:f>MOD(ROW()-ROW($I$46),MESCLUN_CAP+1)</x:f>
        <x:v>19</x:v>
      </x:c>
      <x:c r="L8683" s="266" t="n">
        <x:f>SUM(I8683:K8683)</x:f>
        <x:v>37</x:v>
      </x:c>
      <x:c r="M8683" s="267" t="n">
        <x:f>I8683*TOMATO_HOURS*WEEKS*(1+TOMATO_DIM)^I8683+J8683*CARROT_HOURS*WEEKS*(1+CARROT_DIM)^J8683+K8683*MESCLUN_HOURS*WEEKS*(1+MESCLUN_DIM)^K8683</x:f>
        <x:v>5291.477770660775</x:v>
      </x:c>
      <x:c r="N8683" s="267" t="n">
        <x:f>MAX(M8683-FARMER_HOURS,0)/TEMP_HOURS_PER_WORKER</x:f>
        <x:v>3.1746373407366493</x:v>
      </x:c>
      <x:c r="O8683" s="268" t="n">
        <x:f>I8683*TOMATO_PRICE+J8683*CARROT_PRICE+K8683*MESCLUN_PRICE</x:f>
        <x:v>176170</x:v>
      </x:c>
      <x:c r="P8683" s="268" t="n">
        <x:f>I8683*TOMATO_FERTILIZER+J8683*CARROT_FERTILIZER+K8683*MESCLUN_FERTILIZER</x:f>
        <x:v>30360</x:v>
      </x:c>
      <x:c r="Q8683" s="268" t="n">
        <x:f>MIN(M8683,FARMER_HOURS)*FARMER_RATE+MAX(M8683-FARMER_HOURS,0)*TEMP_RATE</x:f>
        <x:v>104365.93351841622</x:v>
      </x:c>
      <x:c r="R8683" s="268" t="n">
        <x:f>O8683-P8683-Q8683-FIXED_COST</x:f>
        <x:v>21444.06648158378</x:v>
      </x:c>
      <x:c r="S8683" s="139" t="str">
        <x:f>IF(AND(L8683&lt;=TOTAL_BED_CAP,N8683&lt;=TEMP_WORKER_CAP),"YES","NO")</x:f>
        <x:v>YES</x:v>
      </x:c>
      <x:c r="T8683" s="139" t="n">
        <x:f>IF(S8683="YES",R8683,-1E+99)</x:f>
        <x:v>21444.06648158378</x:v>
      </x:c>
    </x:row>
    <x:row r="8684">
      <x:c r="A8684" s="139"/>
      <x:c r="B8684" s="139"/>
      <x:c r="C8684" s="139"/>
      <x:c r="D8684" s="139"/>
      <x:c r="E8684" s="139"/>
      <x:c r="F8684" s="139"/>
      <x:c r="G8684" s="139"/>
      <x:c r="H8684" s="139"/>
      <x:c r="I8684" s="266" t="n">
        <x:f>INT((ROW()-ROW($I$46))/((CARROT_CAP+1)*(MESCLUN_CAP+1)))</x:f>
        <x:v>13</x:v>
      </x:c>
      <x:c r="J8684" s="266" t="n">
        <x:f>MOD(INT((ROW()-ROW($I$46))/(MESCLUN_CAP+1)),CARROT_CAP+1)</x:f>
        <x:v>5</x:v>
      </x:c>
      <x:c r="K8684" s="266" t="n">
        <x:f>MOD(ROW()-ROW($I$46),MESCLUN_CAP+1)</x:f>
        <x:v>20</x:v>
      </x:c>
      <x:c r="L8684" s="266" t="n">
        <x:f>SUM(I8684:K8684)</x:f>
        <x:v>38</x:v>
      </x:c>
      <x:c r="M8684" s="267" t="n">
        <x:f>I8684*TOMATO_HOURS*WEEKS*(1+TOMATO_DIM)^I8684+J8684*CARROT_HOURS*WEEKS*(1+CARROT_DIM)^J8684+K8684*MESCLUN_HOURS*WEEKS*(1+MESCLUN_DIM)^K8684</x:f>
        <x:v>5362.702061311251</x:v>
      </x:c>
      <x:c r="N8684" s="267" t="n">
        <x:f>MAX(M8684-FARMER_HOURS,0)/TEMP_HOURS_PER_WORKER</x:f>
        <x:v>3.2240986536883685</x:v>
      </x:c>
      <x:c r="O8684" s="268" t="n">
        <x:f>I8684*TOMATO_PRICE+J8684*CARROT_PRICE+K8684*MESCLUN_PRICE</x:f>
        <x:v>178870</x:v>
      </x:c>
      <x:c r="P8684" s="268" t="n">
        <x:f>I8684*TOMATO_FERTILIZER+J8684*CARROT_FERTILIZER+K8684*MESCLUN_FERTILIZER</x:f>
        <x:v>31240</x:v>
      </x:c>
      <x:c r="Q8684" s="268" t="n">
        <x:f>MIN(M8684,FARMER_HOURS)*FARMER_RATE+MAX(M8684-FARMER_HOURS,0)*TEMP_RATE</x:f>
        <x:v>105602.46634220921</x:v>
      </x:c>
      <x:c r="R8684" s="268" t="n">
        <x:f>O8684-P8684-Q8684-FIXED_COST</x:f>
        <x:v>22027.533657790787</x:v>
      </x:c>
      <x:c r="S8684" s="139" t="str">
        <x:f>IF(AND(L8684&lt;=TOTAL_BED_CAP,N8684&lt;=TEMP_WORKER_CAP),"YES","NO")</x:f>
        <x:v>YES</x:v>
      </x:c>
      <x:c r="T8684" s="139" t="n">
        <x:f>IF(S8684="YES",R8684,-1E+99)</x:f>
        <x:v>22027.533657790787</x:v>
      </x:c>
    </x:row>
    <x:row r="8685">
      <x:c r="A8685" s="139"/>
      <x:c r="B8685" s="139"/>
      <x:c r="C8685" s="139"/>
      <x:c r="D8685" s="139"/>
      <x:c r="E8685" s="139"/>
      <x:c r="F8685" s="139"/>
      <x:c r="G8685" s="139"/>
      <x:c r="H8685" s="139"/>
      <x:c r="I8685" s="266" t="n">
        <x:f>INT((ROW()-ROW($I$46))/((CARROT_CAP+1)*(MESCLUN_CAP+1)))</x:f>
        <x:v>13</x:v>
      </x:c>
      <x:c r="J8685" s="266" t="n">
        <x:f>MOD(INT((ROW()-ROW($I$46))/(MESCLUN_CAP+1)),CARROT_CAP+1)</x:f>
        <x:v>5</x:v>
      </x:c>
      <x:c r="K8685" s="266" t="n">
        <x:f>MOD(ROW()-ROW($I$46),MESCLUN_CAP+1)</x:f>
        <x:v>21</x:v>
      </x:c>
      <x:c r="L8685" s="266" t="n">
        <x:f>SUM(I8685:K8685)</x:f>
        <x:v>39</x:v>
      </x:c>
      <x:c r="M8685" s="267" t="n">
        <x:f>I8685*TOMATO_HOURS*WEEKS*(1+TOMATO_DIM)^I8685+J8685*CARROT_HOURS*WEEKS*(1+CARROT_DIM)^J8685+K8685*MESCLUN_HOURS*WEEKS*(1+MESCLUN_DIM)^K8685</x:f>
        <x:v>5435.5378015376955</x:v>
      </x:c>
      <x:c r="N8685" s="267" t="n">
        <x:f>MAX(M8685-FARMER_HOURS,0)/TEMP_HOURS_PER_WORKER</x:f>
        <x:v>3.274679028845622</x:v>
      </x:c>
      <x:c r="O8685" s="268" t="n">
        <x:f>I8685*TOMATO_PRICE+J8685*CARROT_PRICE+K8685*MESCLUN_PRICE</x:f>
        <x:v>181570</x:v>
      </x:c>
      <x:c r="P8685" s="268" t="n">
        <x:f>I8685*TOMATO_FERTILIZER+J8685*CARROT_FERTILIZER+K8685*MESCLUN_FERTILIZER</x:f>
        <x:v>32120</x:v>
      </x:c>
      <x:c r="Q8685" s="268" t="n">
        <x:f>MIN(M8685,FARMER_HOURS)*FARMER_RATE+MAX(M8685-FARMER_HOURS,0)*TEMP_RATE</x:f>
        <x:v>106866.97572114054</x:v>
      </x:c>
      <x:c r="R8685" s="268" t="n">
        <x:f>O8685-P8685-Q8685-FIXED_COST</x:f>
        <x:v>22583.024278859462</x:v>
      </x:c>
      <x:c r="S8685" s="139" t="str">
        <x:f>IF(AND(L8685&lt;=TOTAL_BED_CAP,N8685&lt;=TEMP_WORKER_CAP),"YES","NO")</x:f>
        <x:v>YES</x:v>
      </x:c>
      <x:c r="T8685" s="139" t="n">
        <x:f>IF(S8685="YES",R8685,-1E+99)</x:f>
        <x:v>22583.024278859462</x:v>
      </x:c>
    </x:row>
    <x:row r="8686">
      <x:c r="A8686" s="139"/>
      <x:c r="B8686" s="139"/>
      <x:c r="C8686" s="139"/>
      <x:c r="D8686" s="139"/>
      <x:c r="E8686" s="139"/>
      <x:c r="F8686" s="139"/>
      <x:c r="G8686" s="139"/>
      <x:c r="H8686" s="139"/>
      <x:c r="I8686" s="266" t="n">
        <x:f>INT((ROW()-ROW($I$46))/((CARROT_CAP+1)*(MESCLUN_CAP+1)))</x:f>
        <x:v>13</x:v>
      </x:c>
      <x:c r="J8686" s="266" t="n">
        <x:f>MOD(INT((ROW()-ROW($I$46))/(MESCLUN_CAP+1)),CARROT_CAP+1)</x:f>
        <x:v>5</x:v>
      </x:c>
      <x:c r="K8686" s="266" t="n">
        <x:f>MOD(ROW()-ROW($I$46),MESCLUN_CAP+1)</x:f>
        <x:v>22</x:v>
      </x:c>
      <x:c r="L8686" s="266" t="n">
        <x:f>SUM(I8686:K8686)</x:f>
        <x:v>40</x:v>
      </x:c>
      <x:c r="M8686" s="267" t="n">
        <x:f>I8686*TOMATO_HOURS*WEEKS*(1+TOMATO_DIM)^I8686+J8686*CARROT_HOURS*WEEKS*(1+CARROT_DIM)^J8686+K8686*MESCLUN_HOURS*WEEKS*(1+MESCLUN_DIM)^K8686</x:f>
        <x:v>5510.014148784091</x:v>
      </x:c>
      <x:c r="N8686" s="267" t="n">
        <x:f>MAX(M8686-FARMER_HOURS,0)/TEMP_HOURS_PER_WORKER</x:f>
        <x:v>3.3263987144333966</x:v>
      </x:c>
      <x:c r="O8686" s="268" t="n">
        <x:f>I8686*TOMATO_PRICE+J8686*CARROT_PRICE+K8686*MESCLUN_PRICE</x:f>
        <x:v>184270</x:v>
      </x:c>
      <x:c r="P8686" s="268" t="n">
        <x:f>I8686*TOMATO_FERTILIZER+J8686*CARROT_FERTILIZER+K8686*MESCLUN_FERTILIZER</x:f>
        <x:v>33000</x:v>
      </x:c>
      <x:c r="Q8686" s="268" t="n">
        <x:f>MIN(M8686,FARMER_HOURS)*FARMER_RATE+MAX(M8686-FARMER_HOURS,0)*TEMP_RATE</x:f>
        <x:v>108159.9678608349</x:v>
      </x:c>
      <x:c r="R8686" s="268" t="n">
        <x:f>O8686-P8686-Q8686-FIXED_COST</x:f>
        <x:v>23110.032139165094</x:v>
      </x:c>
      <x:c r="S8686" s="139" t="str">
        <x:f>IF(AND(L8686&lt;=TOTAL_BED_CAP,N8686&lt;=TEMP_WORKER_CAP),"YES","NO")</x:f>
        <x:v>YES</x:v>
      </x:c>
      <x:c r="T8686" s="139" t="n">
        <x:f>IF(S8686="YES",R8686,-1E+99)</x:f>
        <x:v>23110.032139165094</x:v>
      </x:c>
    </x:row>
    <x:row r="8687">
      <x:c r="A8687" s="139"/>
      <x:c r="B8687" s="139"/>
      <x:c r="C8687" s="139"/>
      <x:c r="D8687" s="139"/>
      <x:c r="E8687" s="139"/>
      <x:c r="F8687" s="139"/>
      <x:c r="G8687" s="139"/>
      <x:c r="H8687" s="139"/>
      <x:c r="I8687" s="266" t="n">
        <x:f>INT((ROW()-ROW($I$46))/((CARROT_CAP+1)*(MESCLUN_CAP+1)))</x:f>
        <x:v>13</x:v>
      </x:c>
      <x:c r="J8687" s="266" t="n">
        <x:f>MOD(INT((ROW()-ROW($I$46))/(MESCLUN_CAP+1)),CARROT_CAP+1)</x:f>
        <x:v>5</x:v>
      </x:c>
      <x:c r="K8687" s="266" t="n">
        <x:f>MOD(ROW()-ROW($I$46),MESCLUN_CAP+1)</x:f>
        <x:v>23</x:v>
      </x:c>
      <x:c r="L8687" s="266" t="n">
        <x:f>SUM(I8687:K8687)</x:f>
        <x:v>41</x:v>
      </x:c>
      <x:c r="M8687" s="267" t="n">
        <x:f>I8687*TOMATO_HOURS*WEEKS*(1+TOMATO_DIM)^I8687+J8687*CARROT_HOURS*WEEKS*(1+CARROT_DIM)^J8687+K8687*MESCLUN_HOURS*WEEKS*(1+MESCLUN_DIM)^K8687</x:f>
        <x:v>5586.160737641528</x:v>
      </x:c>
      <x:c r="N8687" s="267" t="n">
        <x:f>MAX(M8687-FARMER_HOURS,0)/TEMP_HOURS_PER_WORKER</x:f>
        <x:v>3.3792782900288385</x:v>
      </x:c>
      <x:c r="O8687" s="268" t="n">
        <x:f>I8687*TOMATO_PRICE+J8687*CARROT_PRICE+K8687*MESCLUN_PRICE</x:f>
        <x:v>186970</x:v>
      </x:c>
      <x:c r="P8687" s="268" t="n">
        <x:f>I8687*TOMATO_FERTILIZER+J8687*CARROT_FERTILIZER+K8687*MESCLUN_FERTILIZER</x:f>
        <x:v>33880</x:v>
      </x:c>
      <x:c r="Q8687" s="268" t="n">
        <x:f>MIN(M8687,FARMER_HOURS)*FARMER_RATE+MAX(M8687-FARMER_HOURS,0)*TEMP_RATE</x:f>
        <x:v>109481.95725072097</x:v>
      </x:c>
      <x:c r="R8687" s="268" t="n">
        <x:f>O8687-P8687-Q8687-FIXED_COST</x:f>
        <x:v>23608.042749279033</x:v>
      </x:c>
      <x:c r="S8687" s="139" t="str">
        <x:f>IF(AND(L8687&lt;=TOTAL_BED_CAP,N8687&lt;=TEMP_WORKER_CAP),"YES","NO")</x:f>
        <x:v>YES</x:v>
      </x:c>
      <x:c r="T8687" s="139" t="n">
        <x:f>IF(S8687="YES",R8687,-1E+99)</x:f>
        <x:v>23608.042749279033</x:v>
      </x:c>
    </x:row>
    <x:row r="8688">
      <x:c r="A8688" s="139"/>
      <x:c r="B8688" s="139"/>
      <x:c r="C8688" s="139"/>
      <x:c r="D8688" s="139"/>
      <x:c r="E8688" s="139"/>
      <x:c r="F8688" s="139"/>
      <x:c r="G8688" s="139"/>
      <x:c r="H8688" s="139"/>
      <x:c r="I8688" s="266" t="n">
        <x:f>INT((ROW()-ROW($I$46))/((CARROT_CAP+1)*(MESCLUN_CAP+1)))</x:f>
        <x:v>13</x:v>
      </x:c>
      <x:c r="J8688" s="266" t="n">
        <x:f>MOD(INT((ROW()-ROW($I$46))/(MESCLUN_CAP+1)),CARROT_CAP+1)</x:f>
        <x:v>5</x:v>
      </x:c>
      <x:c r="K8688" s="266" t="n">
        <x:f>MOD(ROW()-ROW($I$46),MESCLUN_CAP+1)</x:f>
        <x:v>24</x:v>
      </x:c>
      <x:c r="L8688" s="266" t="n">
        <x:f>SUM(I8688:K8688)</x:f>
        <x:v>42</x:v>
      </x:c>
      <x:c r="M8688" s="267" t="n">
        <x:f>I8688*TOMATO_HOURS*WEEKS*(1+TOMATO_DIM)^I8688+J8688*CARROT_HOURS*WEEKS*(1+CARROT_DIM)^J8688+K8688*MESCLUN_HOURS*WEEKS*(1+MESCLUN_DIM)^K8688</x:f>
        <x:v>5664.007687221023</x:v>
      </x:c>
      <x:c r="N8688" s="267" t="n">
        <x:f>MAX(M8688-FARMER_HOURS,0)/TEMP_HOURS_PER_WORKER</x:f>
        <x:v>3.4333386716812657</x:v>
      </x:c>
      <x:c r="O8688" s="268" t="n">
        <x:f>I8688*TOMATO_PRICE+J8688*CARROT_PRICE+K8688*MESCLUN_PRICE</x:f>
        <x:v>189670</x:v>
      </x:c>
      <x:c r="P8688" s="268" t="n">
        <x:f>I8688*TOMATO_FERTILIZER+J8688*CARROT_FERTILIZER+K8688*MESCLUN_FERTILIZER</x:f>
        <x:v>34760</x:v>
      </x:c>
      <x:c r="Q8688" s="268" t="n">
        <x:f>MIN(M8688,FARMER_HOURS)*FARMER_RATE+MAX(M8688-FARMER_HOURS,0)*TEMP_RATE</x:f>
        <x:v>110833.46679203164</x:v>
      </x:c>
      <x:c r="R8688" s="268" t="n">
        <x:f>O8688-P8688-Q8688-FIXED_COST</x:f>
        <x:v>24076.533207968358</x:v>
      </x:c>
      <x:c r="S8688" s="139" t="str">
        <x:f>IF(AND(L8688&lt;=TOTAL_BED_CAP,N8688&lt;=TEMP_WORKER_CAP),"YES","NO")</x:f>
        <x:v>YES</x:v>
      </x:c>
      <x:c r="T8688" s="139" t="n">
        <x:f>IF(S8688="YES",R8688,-1E+99)</x:f>
        <x:v>24076.533207968358</x:v>
      </x:c>
    </x:row>
    <x:row r="8689">
      <x:c r="A8689" s="139"/>
      <x:c r="B8689" s="139"/>
      <x:c r="C8689" s="139"/>
      <x:c r="D8689" s="139"/>
      <x:c r="E8689" s="139"/>
      <x:c r="F8689" s="139"/>
      <x:c r="G8689" s="139"/>
      <x:c r="H8689" s="139"/>
      <x:c r="I8689" s="266" t="n">
        <x:f>INT((ROW()-ROW($I$46))/((CARROT_CAP+1)*(MESCLUN_CAP+1)))</x:f>
        <x:v>13</x:v>
      </x:c>
      <x:c r="J8689" s="266" t="n">
        <x:f>MOD(INT((ROW()-ROW($I$46))/(MESCLUN_CAP+1)),CARROT_CAP+1)</x:f>
        <x:v>5</x:v>
      </x:c>
      <x:c r="K8689" s="266" t="n">
        <x:f>MOD(ROW()-ROW($I$46),MESCLUN_CAP+1)</x:f>
        <x:v>25</x:v>
      </x:c>
      <x:c r="L8689" s="266" t="n">
        <x:f>SUM(I8689:K8689)</x:f>
        <x:v>43</x:v>
      </x:c>
      <x:c r="M8689" s="267" t="n">
        <x:f>I8689*TOMATO_HOURS*WEEKS*(1+TOMATO_DIM)^I8689+J8689*CARROT_HOURS*WEEKS*(1+CARROT_DIM)^J8689+K8689*MESCLUN_HOURS*WEEKS*(1+MESCLUN_DIM)^K8689</x:f>
        <x:v>5743.585608636121</x:v>
      </x:c>
      <x:c r="N8689" s="267" t="n">
        <x:f>MAX(M8689-FARMER_HOURS,0)/TEMP_HOURS_PER_WORKER</x:f>
        <x:v>3.4886011171084172</x:v>
      </x:c>
      <x:c r="O8689" s="268" t="n">
        <x:f>I8689*TOMATO_PRICE+J8689*CARROT_PRICE+K8689*MESCLUN_PRICE</x:f>
        <x:v>192370</x:v>
      </x:c>
      <x:c r="P8689" s="268" t="n">
        <x:f>I8689*TOMATO_FERTILIZER+J8689*CARROT_FERTILIZER+K8689*MESCLUN_FERTILIZER</x:f>
        <x:v>35640</x:v>
      </x:c>
      <x:c r="Q8689" s="268" t="n">
        <x:f>MIN(M8689,FARMER_HOURS)*FARMER_RATE+MAX(M8689-FARMER_HOURS,0)*TEMP_RATE</x:f>
        <x:v>112215.02792771043</x:v>
      </x:c>
      <x:c r="R8689" s="268" t="n">
        <x:f>O8689-P8689-Q8689-FIXED_COST</x:f>
        <x:v>24514.972072289573</x:v>
      </x:c>
      <x:c r="S8689" s="139" t="str">
        <x:f>IF(AND(L8689&lt;=TOTAL_BED_CAP,N8689&lt;=TEMP_WORKER_CAP),"YES","NO")</x:f>
        <x:v>YES</x:v>
      </x:c>
      <x:c r="T8689" s="139" t="n">
        <x:f>IF(S8689="YES",R8689,-1E+99)</x:f>
        <x:v>24514.972072289573</x:v>
      </x:c>
    </x:row>
    <x:row r="8690">
      <x:c r="A8690" s="139"/>
      <x:c r="B8690" s="139"/>
      <x:c r="C8690" s="139"/>
      <x:c r="D8690" s="139"/>
      <x:c r="E8690" s="139"/>
      <x:c r="F8690" s="139"/>
      <x:c r="G8690" s="139"/>
      <x:c r="H8690" s="139"/>
      <x:c r="I8690" s="266" t="n">
        <x:f>INT((ROW()-ROW($I$46))/((CARROT_CAP+1)*(MESCLUN_CAP+1)))</x:f>
        <x:v>13</x:v>
      </x:c>
      <x:c r="J8690" s="266" t="n">
        <x:f>MOD(INT((ROW()-ROW($I$46))/(MESCLUN_CAP+1)),CARROT_CAP+1)</x:f>
        <x:v>5</x:v>
      </x:c>
      <x:c r="K8690" s="266" t="n">
        <x:f>MOD(ROW()-ROW($I$46),MESCLUN_CAP+1)</x:f>
        <x:v>26</x:v>
      </x:c>
      <x:c r="L8690" s="266" t="n">
        <x:f>SUM(I8690:K8690)</x:f>
        <x:v>44</x:v>
      </x:c>
      <x:c r="M8690" s="267" t="n">
        <x:f>I8690*TOMATO_HOURS*WEEKS*(1+TOMATO_DIM)^I8690+J8690*CARROT_HOURS*WEEKS*(1+CARROT_DIM)^J8690+K8690*MESCLUN_HOURS*WEEKS*(1+MESCLUN_DIM)^K8690</x:f>
        <x:v>5824.925612596838</x:v>
      </x:c>
      <x:c r="N8690" s="267" t="n">
        <x:f>MAX(M8690-FARMER_HOURS,0)/TEMP_HOURS_PER_WORKER</x:f>
        <x:v>3.5450872309700263</x:v>
      </x:c>
      <x:c r="O8690" s="268" t="n">
        <x:f>I8690*TOMATO_PRICE+J8690*CARROT_PRICE+K8690*MESCLUN_PRICE</x:f>
        <x:v>195070</x:v>
      </x:c>
      <x:c r="P8690" s="268" t="n">
        <x:f>I8690*TOMATO_FERTILIZER+J8690*CARROT_FERTILIZER+K8690*MESCLUN_FERTILIZER</x:f>
        <x:v>36520</x:v>
      </x:c>
      <x:c r="Q8690" s="268" t="n">
        <x:f>MIN(M8690,FARMER_HOURS)*FARMER_RATE+MAX(M8690-FARMER_HOURS,0)*TEMP_RATE</x:f>
        <x:v>113627.18077425065</x:v>
      </x:c>
      <x:c r="R8690" s="268" t="n">
        <x:f>O8690-P8690-Q8690-FIXED_COST</x:f>
        <x:v>24922.81922574935</x:v>
      </x:c>
      <x:c r="S8690" s="139" t="str">
        <x:f>IF(AND(L8690&lt;=TOTAL_BED_CAP,N8690&lt;=TEMP_WORKER_CAP),"YES","NO")</x:f>
        <x:v>YES</x:v>
      </x:c>
      <x:c r="T8690" s="139" t="n">
        <x:f>IF(S8690="YES",R8690,-1E+99)</x:f>
        <x:v>24922.81922574935</x:v>
      </x:c>
    </x:row>
    <x:row r="8691">
      <x:c r="A8691" s="139"/>
      <x:c r="B8691" s="139"/>
      <x:c r="C8691" s="139"/>
      <x:c r="D8691" s="139"/>
      <x:c r="E8691" s="139"/>
      <x:c r="F8691" s="139"/>
      <x:c r="G8691" s="139"/>
      <x:c r="H8691" s="139"/>
      <x:c r="I8691" s="266" t="n">
        <x:f>INT((ROW()-ROW($I$46))/((CARROT_CAP+1)*(MESCLUN_CAP+1)))</x:f>
        <x:v>13</x:v>
      </x:c>
      <x:c r="J8691" s="266" t="n">
        <x:f>MOD(INT((ROW()-ROW($I$46))/(MESCLUN_CAP+1)),CARROT_CAP+1)</x:f>
        <x:v>5</x:v>
      </x:c>
      <x:c r="K8691" s="266" t="n">
        <x:f>MOD(ROW()-ROW($I$46),MESCLUN_CAP+1)</x:f>
        <x:v>27</x:v>
      </x:c>
      <x:c r="L8691" s="266" t="n">
        <x:f>SUM(I8691:K8691)</x:f>
        <x:v>45</x:v>
      </x:c>
      <x:c r="M8691" s="267" t="n">
        <x:f>I8691*TOMATO_HOURS*WEEKS*(1+TOMATO_DIM)^I8691+J8691*CARROT_HOURS*WEEKS*(1+CARROT_DIM)^J8691+K8691*MESCLUN_HOURS*WEEKS*(1+MESCLUN_DIM)^K8691</x:f>
        <x:v>5908.059317116595</x:v>
      </x:c>
      <x:c r="N8691" s="267" t="n">
        <x:f>MAX(M8691-FARMER_HOURS,0)/TEMP_HOURS_PER_WORKER</x:f>
        <x:v>3.6028189702198574</x:v>
      </x:c>
      <x:c r="O8691" s="268" t="n">
        <x:f>I8691*TOMATO_PRICE+J8691*CARROT_PRICE+K8691*MESCLUN_PRICE</x:f>
        <x:v>197770</x:v>
      </x:c>
      <x:c r="P8691" s="268" t="n">
        <x:f>I8691*TOMATO_FERTILIZER+J8691*CARROT_FERTILIZER+K8691*MESCLUN_FERTILIZER</x:f>
        <x:v>37400</x:v>
      </x:c>
      <x:c r="Q8691" s="268" t="n">
        <x:f>MIN(M8691,FARMER_HOURS)*FARMER_RATE+MAX(M8691-FARMER_HOURS,0)*TEMP_RATE</x:f>
        <x:v>115070.47425549643</x:v>
      </x:c>
      <x:c r="R8691" s="268" t="n">
        <x:f>O8691-P8691-Q8691-FIXED_COST</x:f>
        <x:v>25299.525744503568</x:v>
      </x:c>
      <x:c r="S8691" s="139" t="str">
        <x:f>IF(AND(L8691&lt;=TOTAL_BED_CAP,N8691&lt;=TEMP_WORKER_CAP),"YES","NO")</x:f>
        <x:v>YES</x:v>
      </x:c>
      <x:c r="T8691" s="139" t="n">
        <x:f>IF(S8691="YES",R8691,-1E+99)</x:f>
        <x:v>25299.525744503568</x:v>
      </x:c>
    </x:row>
    <x:row r="8692">
      <x:c r="A8692" s="139"/>
      <x:c r="B8692" s="139"/>
      <x:c r="C8692" s="139"/>
      <x:c r="D8692" s="139"/>
      <x:c r="E8692" s="139"/>
      <x:c r="F8692" s="139"/>
      <x:c r="G8692" s="139"/>
      <x:c r="H8692" s="139"/>
      <x:c r="I8692" s="266" t="n">
        <x:f>INT((ROW()-ROW($I$46))/((CARROT_CAP+1)*(MESCLUN_CAP+1)))</x:f>
        <x:v>13</x:v>
      </x:c>
      <x:c r="J8692" s="266" t="n">
        <x:f>MOD(INT((ROW()-ROW($I$46))/(MESCLUN_CAP+1)),CARROT_CAP+1)</x:f>
        <x:v>5</x:v>
      </x:c>
      <x:c r="K8692" s="266" t="n">
        <x:f>MOD(ROW()-ROW($I$46),MESCLUN_CAP+1)</x:f>
        <x:v>28</x:v>
      </x:c>
      <x:c r="L8692" s="266" t="n">
        <x:f>SUM(I8692:K8692)</x:f>
        <x:v>46</x:v>
      </x:c>
      <x:c r="M8692" s="267" t="n">
        <x:f>I8692*TOMATO_HOURS*WEEKS*(1+TOMATO_DIM)^I8692+J8692*CARROT_HOURS*WEEKS*(1+CARROT_DIM)^J8692+K8692*MESCLUN_HOURS*WEEKS*(1+MESCLUN_DIM)^K8692</x:f>
        <x:v>5993.018855333748</x:v>
      </x:c>
      <x:c r="N8692" s="267" t="n">
        <x:f>MAX(M8692-FARMER_HOURS,0)/TEMP_HOURS_PER_WORKER</x:f>
        <x:v>3.6618186495373255</x:v>
      </x:c>
      <x:c r="O8692" s="268" t="n">
        <x:f>I8692*TOMATO_PRICE+J8692*CARROT_PRICE+K8692*MESCLUN_PRICE</x:f>
        <x:v>200470</x:v>
      </x:c>
      <x:c r="P8692" s="268" t="n">
        <x:f>I8692*TOMATO_FERTILIZER+J8692*CARROT_FERTILIZER+K8692*MESCLUN_FERTILIZER</x:f>
        <x:v>38280</x:v>
      </x:c>
      <x:c r="Q8692" s="268" t="n">
        <x:f>MIN(M8692,FARMER_HOURS)*FARMER_RATE+MAX(M8692-FARMER_HOURS,0)*TEMP_RATE</x:f>
        <x:v>116545.46623843313</x:v>
      </x:c>
      <x:c r="R8692" s="268" t="n">
        <x:f>O8692-P8692-Q8692-FIXED_COST</x:f>
        <x:v>25644.53376156687</x:v>
      </x:c>
      <x:c r="S8692" s="139" t="str">
        <x:f>IF(AND(L8692&lt;=TOTAL_BED_CAP,N8692&lt;=TEMP_WORKER_CAP),"YES","NO")</x:f>
        <x:v>YES</x:v>
      </x:c>
      <x:c r="T8692" s="139" t="n">
        <x:f>IF(S8692="YES",R8692,-1E+99)</x:f>
        <x:v>25644.53376156687</x:v>
      </x:c>
    </x:row>
    <x:row r="8693">
      <x:c r="A8693" s="139"/>
      <x:c r="B8693" s="139"/>
      <x:c r="C8693" s="139"/>
      <x:c r="D8693" s="139"/>
      <x:c r="E8693" s="139"/>
      <x:c r="F8693" s="139"/>
      <x:c r="G8693" s="139"/>
      <x:c r="H8693" s="139"/>
      <x:c r="I8693" s="266" t="n">
        <x:f>INT((ROW()-ROW($I$46))/((CARROT_CAP+1)*(MESCLUN_CAP+1)))</x:f>
        <x:v>13</x:v>
      </x:c>
      <x:c r="J8693" s="266" t="n">
        <x:f>MOD(INT((ROW()-ROW($I$46))/(MESCLUN_CAP+1)),CARROT_CAP+1)</x:f>
        <x:v>5</x:v>
      </x:c>
      <x:c r="K8693" s="266" t="n">
        <x:f>MOD(ROW()-ROW($I$46),MESCLUN_CAP+1)</x:f>
        <x:v>29</x:v>
      </x:c>
      <x:c r="L8693" s="266" t="n">
        <x:f>SUM(I8693:K8693)</x:f>
        <x:v>47</x:v>
      </x:c>
      <x:c r="M8693" s="267" t="n">
        <x:f>I8693*TOMATO_HOURS*WEEKS*(1+TOMATO_DIM)^I8693+J8693*CARROT_HOURS*WEEKS*(1+CARROT_DIM)^J8693+K8693*MESCLUN_HOURS*WEEKS*(1+MESCLUN_DIM)^K8693</x:f>
        <x:v>6079.836883449401</x:v>
      </x:c>
      <x:c r="N8693" s="267" t="n">
        <x:f>MAX(M8693-FARMER_HOURS,0)/TEMP_HOURS_PER_WORKER</x:f>
        <x:v>3.722108946839862</x:v>
      </x:c>
      <x:c r="O8693" s="268" t="n">
        <x:f>I8693*TOMATO_PRICE+J8693*CARROT_PRICE+K8693*MESCLUN_PRICE</x:f>
        <x:v>203170</x:v>
      </x:c>
      <x:c r="P8693" s="268" t="n">
        <x:f>I8693*TOMATO_FERTILIZER+J8693*CARROT_FERTILIZER+K8693*MESCLUN_FERTILIZER</x:f>
        <x:v>39160</x:v>
      </x:c>
      <x:c r="Q8693" s="268" t="n">
        <x:f>MIN(M8693,FARMER_HOURS)*FARMER_RATE+MAX(M8693-FARMER_HOURS,0)*TEMP_RATE</x:f>
        <x:v>118052.72367099655</x:v>
      </x:c>
      <x:c r="R8693" s="268" t="n">
        <x:f>O8693-P8693-Q8693-FIXED_COST</x:f>
        <x:v>25957.27632900345</x:v>
      </x:c>
      <x:c r="S8693" s="139" t="str">
        <x:f>IF(AND(L8693&lt;=TOTAL_BED_CAP,N8693&lt;=TEMP_WORKER_CAP),"YES","NO")</x:f>
        <x:v>YES</x:v>
      </x:c>
      <x:c r="T8693" s="139" t="n">
        <x:f>IF(S8693="YES",R8693,-1E+99)</x:f>
        <x:v>25957.27632900345</x:v>
      </x:c>
    </x:row>
    <x:row r="8694">
      <x:c r="A8694" s="139"/>
      <x:c r="B8694" s="139"/>
      <x:c r="C8694" s="139"/>
      <x:c r="D8694" s="139"/>
      <x:c r="E8694" s="139"/>
      <x:c r="F8694" s="139"/>
      <x:c r="G8694" s="139"/>
      <x:c r="H8694" s="139"/>
      <x:c r="I8694" s="266" t="n">
        <x:f>INT((ROW()-ROW($I$46))/((CARROT_CAP+1)*(MESCLUN_CAP+1)))</x:f>
        <x:v>13</x:v>
      </x:c>
      <x:c r="J8694" s="266" t="n">
        <x:f>MOD(INT((ROW()-ROW($I$46))/(MESCLUN_CAP+1)),CARROT_CAP+1)</x:f>
        <x:v>5</x:v>
      </x:c>
      <x:c r="K8694" s="266" t="n">
        <x:f>MOD(ROW()-ROW($I$46),MESCLUN_CAP+1)</x:f>
        <x:v>30</x:v>
      </x:c>
      <x:c r="L8694" s="266" t="n">
        <x:f>SUM(I8694:K8694)</x:f>
        <x:v>48</x:v>
      </x:c>
      <x:c r="M8694" s="267" t="n">
        <x:f>I8694*TOMATO_HOURS*WEEKS*(1+TOMATO_DIM)^I8694+J8694*CARROT_HOURS*WEEKS*(1+CARROT_DIM)^J8694+K8694*MESCLUN_HOURS*WEEKS*(1+MESCLUN_DIM)^K8694</x:f>
        <x:v>6168.5465887831715</x:v>
      </x:c>
      <x:c r="N8694" s="267" t="n">
        <x:f>MAX(M8694-FARMER_HOURS,0)/TEMP_HOURS_PER_WORKER</x:f>
        <x:v>3.7837129088772024</x:v>
      </x:c>
      <x:c r="O8694" s="268" t="n">
        <x:f>I8694*TOMATO_PRICE+J8694*CARROT_PRICE+K8694*MESCLUN_PRICE</x:f>
        <x:v>205870</x:v>
      </x:c>
      <x:c r="P8694" s="268" t="n">
        <x:f>I8694*TOMATO_FERTILIZER+J8694*CARROT_FERTILIZER+K8694*MESCLUN_FERTILIZER</x:f>
        <x:v>40040</x:v>
      </x:c>
      <x:c r="Q8694" s="268" t="n">
        <x:f>MIN(M8694,FARMER_HOURS)*FARMER_RATE+MAX(M8694-FARMER_HOURS,0)*TEMP_RATE</x:f>
        <x:v>119592.82272193006</x:v>
      </x:c>
      <x:c r="R8694" s="268" t="n">
        <x:f>O8694-P8694-Q8694-FIXED_COST</x:f>
        <x:v>26237.17727806994</x:v>
      </x:c>
      <x:c r="S8694" s="139" t="str">
        <x:f>IF(AND(L8694&lt;=TOTAL_BED_CAP,N8694&lt;=TEMP_WORKER_CAP),"YES","NO")</x:f>
        <x:v>YES</x:v>
      </x:c>
      <x:c r="T8694" s="139" t="n">
        <x:f>IF(S8694="YES",R8694,-1E+99)</x:f>
        <x:v>26237.17727806994</x:v>
      </x:c>
    </x:row>
    <x:row r="8695">
      <x:c r="A8695" s="139"/>
      <x:c r="B8695" s="139"/>
      <x:c r="C8695" s="139"/>
      <x:c r="D8695" s="139"/>
      <x:c r="E8695" s="139"/>
      <x:c r="F8695" s="139"/>
      <x:c r="G8695" s="139"/>
      <x:c r="H8695" s="139"/>
      <x:c r="I8695" s="266" t="n">
        <x:f>INT((ROW()-ROW($I$46))/((CARROT_CAP+1)*(MESCLUN_CAP+1)))</x:f>
        <x:v>13</x:v>
      </x:c>
      <x:c r="J8695" s="266" t="n">
        <x:f>MOD(INT((ROW()-ROW($I$46))/(MESCLUN_CAP+1)),CARROT_CAP+1)</x:f>
        <x:v>6</x:v>
      </x:c>
      <x:c r="K8695" s="266" t="n">
        <x:f>MOD(ROW()-ROW($I$46),MESCLUN_CAP+1)</x:f>
        <x:v>0</x:v>
      </x:c>
      <x:c r="L8695" s="266" t="n">
        <x:f>SUM(I8695:K8695)</x:f>
        <x:v>19</x:v>
      </x:c>
      <x:c r="M8695" s="267" t="n">
        <x:f>I8695*TOMATO_HOURS*WEEKS*(1+TOMATO_DIM)^I8695+J8695*CARROT_HOURS*WEEKS*(1+CARROT_DIM)^J8695+K8695*MESCLUN_HOURS*WEEKS*(1+MESCLUN_DIM)^K8695</x:f>
        <x:v>4247.902136118251</x:v>
      </x:c>
      <x:c r="N8695" s="267" t="n">
        <x:f>MAX(M8695-FARMER_HOURS,0)/TEMP_HOURS_PER_WORKER</x:f>
        <x:v>2.4499320389710078</x:v>
      </x:c>
      <x:c r="O8695" s="268" t="n">
        <x:f>I8695*TOMATO_PRICE+J8695*CARROT_PRICE+K8695*MESCLUN_PRICE</x:f>
        <x:v>126964</x:v>
      </x:c>
      <x:c r="P8695" s="268" t="n">
        <x:f>I8695*TOMATO_FERTILIZER+J8695*CARROT_FERTILIZER+K8695*MESCLUN_FERTILIZER</x:f>
        <x:v>14080</x:v>
      </x:c>
      <x:c r="Q8695" s="268" t="n">
        <x:f>MIN(M8695,FARMER_HOURS)*FARMER_RATE+MAX(M8695-FARMER_HOURS,0)*TEMP_RATE</x:f>
        <x:v>86248.30097427519</x:v>
      </x:c>
      <x:c r="R8695" s="268" t="n">
        <x:f>O8695-P8695-Q8695-FIXED_COST</x:f>
        <x:v>6635.699025724811</x:v>
      </x:c>
      <x:c r="S8695" s="139" t="str">
        <x:f>IF(AND(L8695&lt;=TOTAL_BED_CAP,N8695&lt;=TEMP_WORKER_CAP),"YES","NO")</x:f>
        <x:v>YES</x:v>
      </x:c>
      <x:c r="T8695" s="139" t="n">
        <x:f>IF(S8695="YES",R8695,-1E+99)</x:f>
        <x:v>6635.699025724811</x:v>
      </x:c>
    </x:row>
    <x:row r="8696">
      <x:c r="A8696" s="139"/>
      <x:c r="B8696" s="139"/>
      <x:c r="C8696" s="139"/>
      <x:c r="D8696" s="139"/>
      <x:c r="E8696" s="139"/>
      <x:c r="F8696" s="139"/>
      <x:c r="G8696" s="139"/>
      <x:c r="H8696" s="139"/>
      <x:c r="I8696" s="266" t="n">
        <x:f>INT((ROW()-ROW($I$46))/((CARROT_CAP+1)*(MESCLUN_CAP+1)))</x:f>
        <x:v>13</x:v>
      </x:c>
      <x:c r="J8696" s="266" t="n">
        <x:f>MOD(INT((ROW()-ROW($I$46))/(MESCLUN_CAP+1)),CARROT_CAP+1)</x:f>
        <x:v>6</x:v>
      </x:c>
      <x:c r="K8696" s="266" t="n">
        <x:f>MOD(ROW()-ROW($I$46),MESCLUN_CAP+1)</x:f>
        <x:v>1</x:v>
      </x:c>
      <x:c r="L8696" s="266" t="n">
        <x:f>SUM(I8696:K8696)</x:f>
        <x:v>20</x:v>
      </x:c>
      <x:c r="M8696" s="267" t="n">
        <x:f>I8696*TOMATO_HOURS*WEEKS*(1+TOMATO_DIM)^I8696+J8696*CARROT_HOURS*WEEKS*(1+CARROT_DIM)^J8696+K8696*MESCLUN_HOURS*WEEKS*(1+MESCLUN_DIM)^K8696</x:f>
        <x:v>4293.464636118251</x:v>
      </x:c>
      <x:c r="N8696" s="267" t="n">
        <x:f>MAX(M8696-FARMER_HOURS,0)/TEMP_HOURS_PER_WORKER</x:f>
        <x:v>2.481572663971008</x:v>
      </x:c>
      <x:c r="O8696" s="268" t="n">
        <x:f>I8696*TOMATO_PRICE+J8696*CARROT_PRICE+K8696*MESCLUN_PRICE</x:f>
        <x:v>129664</x:v>
      </x:c>
      <x:c r="P8696" s="268" t="n">
        <x:f>I8696*TOMATO_FERTILIZER+J8696*CARROT_FERTILIZER+K8696*MESCLUN_FERTILIZER</x:f>
        <x:v>14960</x:v>
      </x:c>
      <x:c r="Q8696" s="268" t="n">
        <x:f>MIN(M8696,FARMER_HOURS)*FARMER_RATE+MAX(M8696-FARMER_HOURS,0)*TEMP_RATE</x:f>
        <x:v>87039.31659927519</x:v>
      </x:c>
      <x:c r="R8696" s="268" t="n">
        <x:f>O8696-P8696-Q8696-FIXED_COST</x:f>
        <x:v>7664.683400724811</x:v>
      </x:c>
      <x:c r="S8696" s="139" t="str">
        <x:f>IF(AND(L8696&lt;=TOTAL_BED_CAP,N8696&lt;=TEMP_WORKER_CAP),"YES","NO")</x:f>
        <x:v>YES</x:v>
      </x:c>
      <x:c r="T8696" s="139" t="n">
        <x:f>IF(S8696="YES",R8696,-1E+99)</x:f>
        <x:v>7664.683400724811</x:v>
      </x:c>
    </x:row>
    <x:row r="8697">
      <x:c r="A8697" s="139"/>
      <x:c r="B8697" s="139"/>
      <x:c r="C8697" s="139"/>
      <x:c r="D8697" s="139"/>
      <x:c r="E8697" s="139"/>
      <x:c r="F8697" s="139"/>
      <x:c r="G8697" s="139"/>
      <x:c r="H8697" s="139"/>
      <x:c r="I8697" s="266" t="n">
        <x:f>INT((ROW()-ROW($I$46))/((CARROT_CAP+1)*(MESCLUN_CAP+1)))</x:f>
        <x:v>13</x:v>
      </x:c>
      <x:c r="J8697" s="266" t="n">
        <x:f>MOD(INT((ROW()-ROW($I$46))/(MESCLUN_CAP+1)),CARROT_CAP+1)</x:f>
        <x:v>6</x:v>
      </x:c>
      <x:c r="K8697" s="266" t="n">
        <x:f>MOD(ROW()-ROW($I$46),MESCLUN_CAP+1)</x:f>
        <x:v>2</x:v>
      </x:c>
      <x:c r="L8697" s="266" t="n">
        <x:f>SUM(I8697:K8697)</x:f>
        <x:v>21</x:v>
      </x:c>
      <x:c r="M8697" s="267" t="n">
        <x:f>I8697*TOMATO_HOURS*WEEKS*(1+TOMATO_DIM)^I8697+J8697*CARROT_HOURS*WEEKS*(1+CARROT_DIM)^J8697+K8697*MESCLUN_HOURS*WEEKS*(1+MESCLUN_DIM)^K8697</x:f>
        <x:v>4340.166198618252</x:v>
      </x:c>
      <x:c r="N8697" s="267" t="n">
        <x:f>MAX(M8697-FARMER_HOURS,0)/TEMP_HOURS_PER_WORKER</x:f>
        <x:v>2.514004304596008</x:v>
      </x:c>
      <x:c r="O8697" s="268" t="n">
        <x:f>I8697*TOMATO_PRICE+J8697*CARROT_PRICE+K8697*MESCLUN_PRICE</x:f>
        <x:v>132364</x:v>
      </x:c>
      <x:c r="P8697" s="268" t="n">
        <x:f>I8697*TOMATO_FERTILIZER+J8697*CARROT_FERTILIZER+K8697*MESCLUN_FERTILIZER</x:f>
        <x:v>15840</x:v>
      </x:c>
      <x:c r="Q8697" s="268" t="n">
        <x:f>MIN(M8697,FARMER_HOURS)*FARMER_RATE+MAX(M8697-FARMER_HOURS,0)*TEMP_RATE</x:f>
        <x:v>87850.1076149002</x:v>
      </x:c>
      <x:c r="R8697" s="268" t="n">
        <x:f>O8697-P8697-Q8697-FIXED_COST</x:f>
        <x:v>8673.892385099796</x:v>
      </x:c>
      <x:c r="S8697" s="139" t="str">
        <x:f>IF(AND(L8697&lt;=TOTAL_BED_CAP,N8697&lt;=TEMP_WORKER_CAP),"YES","NO")</x:f>
        <x:v>YES</x:v>
      </x:c>
      <x:c r="T8697" s="139" t="n">
        <x:f>IF(S8697="YES",R8697,-1E+99)</x:f>
        <x:v>8673.892385099796</x:v>
      </x:c>
    </x:row>
    <x:row r="8698">
      <x:c r="A8698" s="139"/>
      <x:c r="B8698" s="139"/>
      <x:c r="C8698" s="139"/>
      <x:c r="D8698" s="139"/>
      <x:c r="E8698" s="139"/>
      <x:c r="F8698" s="139"/>
      <x:c r="G8698" s="139"/>
      <x:c r="H8698" s="139"/>
      <x:c r="I8698" s="266" t="n">
        <x:f>INT((ROW()-ROW($I$46))/((CARROT_CAP+1)*(MESCLUN_CAP+1)))</x:f>
        <x:v>13</x:v>
      </x:c>
      <x:c r="J8698" s="266" t="n">
        <x:f>MOD(INT((ROW()-ROW($I$46))/(MESCLUN_CAP+1)),CARROT_CAP+1)</x:f>
        <x:v>6</x:v>
      </x:c>
      <x:c r="K8698" s="266" t="n">
        <x:f>MOD(ROW()-ROW($I$46),MESCLUN_CAP+1)</x:f>
        <x:v>3</x:v>
      </x:c>
      <x:c r="L8698" s="266" t="n">
        <x:f>SUM(I8698:K8698)</x:f>
        <x:v>22</x:v>
      </x:c>
      <x:c r="M8698" s="267" t="n">
        <x:f>I8698*TOMATO_HOURS*WEEKS*(1+TOMATO_DIM)^I8698+J8698*CARROT_HOURS*WEEKS*(1+CARROT_DIM)^J8698+K8698*MESCLUN_HOURS*WEEKS*(1+MESCLUN_DIM)^K8698</x:f>
        <x:v>4388.028181040127</x:v>
      </x:c>
      <x:c r="N8698" s="267" t="n">
        <x:f>MAX(M8698-FARMER_HOURS,0)/TEMP_HOURS_PER_WORKER</x:f>
        <x:v>2.5472417923889767</x:v>
      </x:c>
      <x:c r="O8698" s="268" t="n">
        <x:f>I8698*TOMATO_PRICE+J8698*CARROT_PRICE+K8698*MESCLUN_PRICE</x:f>
        <x:v>135064</x:v>
      </x:c>
      <x:c r="P8698" s="268" t="n">
        <x:f>I8698*TOMATO_FERTILIZER+J8698*CARROT_FERTILIZER+K8698*MESCLUN_FERTILIZER</x:f>
        <x:v>16720</x:v>
      </x:c>
      <x:c r="Q8698" s="268" t="n">
        <x:f>MIN(M8698,FARMER_HOURS)*FARMER_RATE+MAX(M8698-FARMER_HOURS,0)*TEMP_RATE</x:f>
        <x:v>88681.04480972441</x:v>
      </x:c>
      <x:c r="R8698" s="268" t="n">
        <x:f>O8698-P8698-Q8698-FIXED_COST</x:f>
        <x:v>9662.955190275592</x:v>
      </x:c>
      <x:c r="S8698" s="139" t="str">
        <x:f>IF(AND(L8698&lt;=TOTAL_BED_CAP,N8698&lt;=TEMP_WORKER_CAP),"YES","NO")</x:f>
        <x:v>YES</x:v>
      </x:c>
      <x:c r="T8698" s="139" t="n">
        <x:f>IF(S8698="YES",R8698,-1E+99)</x:f>
        <x:v>9662.955190275592</x:v>
      </x:c>
    </x:row>
    <x:row r="8699">
      <x:c r="A8699" s="139"/>
      <x:c r="B8699" s="139"/>
      <x:c r="C8699" s="139"/>
      <x:c r="D8699" s="139"/>
      <x:c r="E8699" s="139"/>
      <x:c r="F8699" s="139"/>
      <x:c r="G8699" s="139"/>
      <x:c r="H8699" s="139"/>
      <x:c r="I8699" s="266" t="n">
        <x:f>INT((ROW()-ROW($I$46))/((CARROT_CAP+1)*(MESCLUN_CAP+1)))</x:f>
        <x:v>13</x:v>
      </x:c>
      <x:c r="J8699" s="266" t="n">
        <x:f>MOD(INT((ROW()-ROW($I$46))/(MESCLUN_CAP+1)),CARROT_CAP+1)</x:f>
        <x:v>6</x:v>
      </x:c>
      <x:c r="K8699" s="266" t="n">
        <x:f>MOD(ROW()-ROW($I$46),MESCLUN_CAP+1)</x:f>
        <x:v>4</x:v>
      </x:c>
      <x:c r="L8699" s="266" t="n">
        <x:f>SUM(I8699:K8699)</x:f>
        <x:v>23</x:v>
      </x:c>
      <x:c r="M8699" s="267" t="n">
        <x:f>I8699*TOMATO_HOURS*WEEKS*(1+TOMATO_DIM)^I8699+J8699*CARROT_HOURS*WEEKS*(1+CARROT_DIM)^J8699+K8699*MESCLUN_HOURS*WEEKS*(1+MESCLUN_DIM)^K8699</x:f>
        <x:v>4437.072296762783</x:v>
      </x:c>
      <x:c r="N8699" s="267" t="n">
        <x:f>MAX(M8699-FARMER_HOURS,0)/TEMP_HOURS_PER_WORKER</x:f>
        <x:v>2.581300206085266</x:v>
      </x:c>
      <x:c r="O8699" s="268" t="n">
        <x:f>I8699*TOMATO_PRICE+J8699*CARROT_PRICE+K8699*MESCLUN_PRICE</x:f>
        <x:v>137764</x:v>
      </x:c>
      <x:c r="P8699" s="268" t="n">
        <x:f>I8699*TOMATO_FERTILIZER+J8699*CARROT_FERTILIZER+K8699*MESCLUN_FERTILIZER</x:f>
        <x:v>17600</x:v>
      </x:c>
      <x:c r="Q8699" s="268" t="n">
        <x:f>MIN(M8699,FARMER_HOURS)*FARMER_RATE+MAX(M8699-FARMER_HOURS,0)*TEMP_RATE</x:f>
        <x:v>89532.50515213163</x:v>
      </x:c>
      <x:c r="R8699" s="268" t="n">
        <x:f>O8699-P8699-Q8699-FIXED_COST</x:f>
        <x:v>10631.494847868365</x:v>
      </x:c>
      <x:c r="S8699" s="139" t="str">
        <x:f>IF(AND(L8699&lt;=TOTAL_BED_CAP,N8699&lt;=TEMP_WORKER_CAP),"YES","NO")</x:f>
        <x:v>YES</x:v>
      </x:c>
      <x:c r="T8699" s="139" t="n">
        <x:f>IF(S8699="YES",R8699,-1E+99)</x:f>
        <x:v>10631.494847868365</x:v>
      </x:c>
    </x:row>
    <x:row r="8700">
      <x:c r="A8700" s="139"/>
      <x:c r="B8700" s="139"/>
      <x:c r="C8700" s="139"/>
      <x:c r="D8700" s="139"/>
      <x:c r="E8700" s="139"/>
      <x:c r="F8700" s="139"/>
      <x:c r="G8700" s="139"/>
      <x:c r="H8700" s="139"/>
      <x:c r="I8700" s="266" t="n">
        <x:f>INT((ROW()-ROW($I$46))/((CARROT_CAP+1)*(MESCLUN_CAP+1)))</x:f>
        <x:v>13</x:v>
      </x:c>
      <x:c r="J8700" s="266" t="n">
        <x:f>MOD(INT((ROW()-ROW($I$46))/(MESCLUN_CAP+1)),CARROT_CAP+1)</x:f>
        <x:v>6</x:v>
      </x:c>
      <x:c r="K8700" s="266" t="n">
        <x:f>MOD(ROW()-ROW($I$46),MESCLUN_CAP+1)</x:f>
        <x:v>5</x:v>
      </x:c>
      <x:c r="L8700" s="266" t="n">
        <x:f>SUM(I8700:K8700)</x:f>
        <x:v>24</x:v>
      </x:c>
      <x:c r="M8700" s="267" t="n">
        <x:f>I8700*TOMATO_HOURS*WEEKS*(1+TOMATO_DIM)^I8700+J8700*CARROT_HOURS*WEEKS*(1+CARROT_DIM)^J8700+K8700*MESCLUN_HOURS*WEEKS*(1+MESCLUN_DIM)^K8700</x:f>
        <x:v>4487.320620683986</x:v>
      </x:c>
      <x:c r="N8700" s="267" t="n">
        <x:f>MAX(M8700-FARMER_HOURS,0)/TEMP_HOURS_PER_WORKER</x:f>
        <x:v>2.6161948754749904</x:v>
      </x:c>
      <x:c r="O8700" s="268" t="n">
        <x:f>I8700*TOMATO_PRICE+J8700*CARROT_PRICE+K8700*MESCLUN_PRICE</x:f>
        <x:v>140464</x:v>
      </x:c>
      <x:c r="P8700" s="268" t="n">
        <x:f>I8700*TOMATO_FERTILIZER+J8700*CARROT_FERTILIZER+K8700*MESCLUN_FERTILIZER</x:f>
        <x:v>18480</x:v>
      </x:c>
      <x:c r="Q8700" s="268" t="n">
        <x:f>MIN(M8700,FARMER_HOURS)*FARMER_RATE+MAX(M8700-FARMER_HOURS,0)*TEMP_RATE</x:f>
        <x:v>90404.87188687475</x:v>
      </x:c>
      <x:c r="R8700" s="268" t="n">
        <x:f>O8700-P8700-Q8700-FIXED_COST</x:f>
        <x:v>11579.128113125247</x:v>
      </x:c>
      <x:c r="S8700" s="139" t="str">
        <x:f>IF(AND(L8700&lt;=TOTAL_BED_CAP,N8700&lt;=TEMP_WORKER_CAP),"YES","NO")</x:f>
        <x:v>YES</x:v>
      </x:c>
      <x:c r="T8700" s="139" t="n">
        <x:f>IF(S8700="YES",R8700,-1E+99)</x:f>
        <x:v>11579.128113125247</x:v>
      </x:c>
    </x:row>
    <x:row r="8701">
      <x:c r="A8701" s="139"/>
      <x:c r="B8701" s="139"/>
      <x:c r="C8701" s="139"/>
      <x:c r="D8701" s="139"/>
      <x:c r="E8701" s="139"/>
      <x:c r="F8701" s="139"/>
      <x:c r="G8701" s="139"/>
      <x:c r="H8701" s="139"/>
      <x:c r="I8701" s="266" t="n">
        <x:f>INT((ROW()-ROW($I$46))/((CARROT_CAP+1)*(MESCLUN_CAP+1)))</x:f>
        <x:v>13</x:v>
      </x:c>
      <x:c r="J8701" s="266" t="n">
        <x:f>MOD(INT((ROW()-ROW($I$46))/(MESCLUN_CAP+1)),CARROT_CAP+1)</x:f>
        <x:v>6</x:v>
      </x:c>
      <x:c r="K8701" s="266" t="n">
        <x:f>MOD(ROW()-ROW($I$46),MESCLUN_CAP+1)</x:f>
        <x:v>6</x:v>
      </x:c>
      <x:c r="L8701" s="266" t="n">
        <x:f>SUM(I8701:K8701)</x:f>
        <x:v>25</x:v>
      </x:c>
      <x:c r="M8701" s="267" t="n">
        <x:f>I8701*TOMATO_HOURS*WEEKS*(1+TOMATO_DIM)^I8701+J8701*CARROT_HOURS*WEEKS*(1+CARROT_DIM)^J8701+K8701*MESCLUN_HOURS*WEEKS*(1+MESCLUN_DIM)^K8701</x:f>
        <x:v>4538.795594865619</x:v>
      </x:c>
      <x:c r="N8701" s="267" t="n">
        <x:f>MAX(M8701-FARMER_HOURS,0)/TEMP_HOURS_PER_WORKER</x:f>
        <x:v>2.6519413853233464</x:v>
      </x:c>
      <x:c r="O8701" s="268" t="n">
        <x:f>I8701*TOMATO_PRICE+J8701*CARROT_PRICE+K8701*MESCLUN_PRICE</x:f>
        <x:v>143164</x:v>
      </x:c>
      <x:c r="P8701" s="268" t="n">
        <x:f>I8701*TOMATO_FERTILIZER+J8701*CARROT_FERTILIZER+K8701*MESCLUN_FERTILIZER</x:f>
        <x:v>19360</x:v>
      </x:c>
      <x:c r="Q8701" s="268" t="n">
        <x:f>MIN(M8701,FARMER_HOURS)*FARMER_RATE+MAX(M8701-FARMER_HOURS,0)*TEMP_RATE</x:f>
        <x:v>91298.53463308366</x:v>
      </x:c>
      <x:c r="R8701" s="268" t="n">
        <x:f>O8701-P8701-Q8701-FIXED_COST</x:f>
        <x:v>12505.465366916338</x:v>
      </x:c>
      <x:c r="S8701" s="139" t="str">
        <x:f>IF(AND(L8701&lt;=TOTAL_BED_CAP,N8701&lt;=TEMP_WORKER_CAP),"YES","NO")</x:f>
        <x:v>YES</x:v>
      </x:c>
      <x:c r="T8701" s="139" t="n">
        <x:f>IF(S8701="YES",R8701,-1E+99)</x:f>
        <x:v>12505.465366916338</x:v>
      </x:c>
    </x:row>
    <x:row r="8702">
      <x:c r="A8702" s="139"/>
      <x:c r="B8702" s="139"/>
      <x:c r="C8702" s="139"/>
      <x:c r="D8702" s="139"/>
      <x:c r="E8702" s="139"/>
      <x:c r="F8702" s="139"/>
      <x:c r="G8702" s="139"/>
      <x:c r="H8702" s="139"/>
      <x:c r="I8702" s="266" t="n">
        <x:f>INT((ROW()-ROW($I$46))/((CARROT_CAP+1)*(MESCLUN_CAP+1)))</x:f>
        <x:v>13</x:v>
      </x:c>
      <x:c r="J8702" s="266" t="n">
        <x:f>MOD(INT((ROW()-ROW($I$46))/(MESCLUN_CAP+1)),CARROT_CAP+1)</x:f>
        <x:v>6</x:v>
      </x:c>
      <x:c r="K8702" s="266" t="n">
        <x:f>MOD(ROW()-ROW($I$46),MESCLUN_CAP+1)</x:f>
        <x:v>7</x:v>
      </x:c>
      <x:c r="L8702" s="266" t="n">
        <x:f>SUM(I8702:K8702)</x:f>
        <x:v>26</x:v>
      </x:c>
      <x:c r="M8702" s="267" t="n">
        <x:f>I8702*TOMATO_HOURS*WEEKS*(1+TOMATO_DIM)^I8702+J8702*CARROT_HOURS*WEEKS*(1+CARROT_DIM)^J8702+K8702*MESCLUN_HOURS*WEEKS*(1+MESCLUN_DIM)^K8702</x:f>
        <x:v>4591.52003426358</x:v>
      </x:c>
      <x:c r="N8702" s="267" t="n">
        <x:f>MAX(M8702-FARMER_HOURS,0)/TEMP_HOURS_PER_WORKER</x:f>
        <x:v>2.6885555793497082</x:v>
      </x:c>
      <x:c r="O8702" s="268" t="n">
        <x:f>I8702*TOMATO_PRICE+J8702*CARROT_PRICE+K8702*MESCLUN_PRICE</x:f>
        <x:v>145864</x:v>
      </x:c>
      <x:c r="P8702" s="268" t="n">
        <x:f>I8702*TOMATO_FERTILIZER+J8702*CARROT_FERTILIZER+K8702*MESCLUN_FERTILIZER</x:f>
        <x:v>20240</x:v>
      </x:c>
      <x:c r="Q8702" s="268" t="n">
        <x:f>MIN(M8702,FARMER_HOURS)*FARMER_RATE+MAX(M8702-FARMER_HOURS,0)*TEMP_RATE</x:f>
        <x:v>92213.8894837427</x:v>
      </x:c>
      <x:c r="R8702" s="268" t="n">
        <x:f>O8702-P8702-Q8702-FIXED_COST</x:f>
        <x:v>13410.110516257293</x:v>
      </x:c>
      <x:c r="S8702" s="139" t="str">
        <x:f>IF(AND(L8702&lt;=TOTAL_BED_CAP,N8702&lt;=TEMP_WORKER_CAP),"YES","NO")</x:f>
        <x:v>YES</x:v>
      </x:c>
      <x:c r="T8702" s="139" t="n">
        <x:f>IF(S8702="YES",R8702,-1E+99)</x:f>
        <x:v>13410.110516257293</x:v>
      </x:c>
    </x:row>
    <x:row r="8703">
      <x:c r="A8703" s="139"/>
      <x:c r="B8703" s="139"/>
      <x:c r="C8703" s="139"/>
      <x:c r="D8703" s="139"/>
      <x:c r="E8703" s="139"/>
      <x:c r="F8703" s="139"/>
      <x:c r="G8703" s="139"/>
      <x:c r="H8703" s="139"/>
      <x:c r="I8703" s="266" t="n">
        <x:f>INT((ROW()-ROW($I$46))/((CARROT_CAP+1)*(MESCLUN_CAP+1)))</x:f>
        <x:v>13</x:v>
      </x:c>
      <x:c r="J8703" s="266" t="n">
        <x:f>MOD(INT((ROW()-ROW($I$46))/(MESCLUN_CAP+1)),CARROT_CAP+1)</x:f>
        <x:v>6</x:v>
      </x:c>
      <x:c r="K8703" s="266" t="n">
        <x:f>MOD(ROW()-ROW($I$46),MESCLUN_CAP+1)</x:f>
        <x:v>8</x:v>
      </x:c>
      <x:c r="L8703" s="266" t="n">
        <x:f>SUM(I8703:K8703)</x:f>
        <x:v>27</x:v>
      </x:c>
      <x:c r="M8703" s="267" t="n">
        <x:f>I8703*TOMATO_HOURS*WEEKS*(1+TOMATO_DIM)^I8703+J8703*CARROT_HOURS*WEEKS*(1+CARROT_DIM)^J8703+K8703*MESCLUN_HOURS*WEEKS*(1+MESCLUN_DIM)^K8703</x:f>
        <x:v>4645.5171325435595</x:v>
      </x:c>
      <x:c r="N8703" s="267" t="n">
        <x:f>MAX(M8703-FARMER_HOURS,0)/TEMP_HOURS_PER_WORKER</x:f>
        <x:v>2.7260535642663606</x:v>
      </x:c>
      <x:c r="O8703" s="268" t="n">
        <x:f>I8703*TOMATO_PRICE+J8703*CARROT_PRICE+K8703*MESCLUN_PRICE</x:f>
        <x:v>148564</x:v>
      </x:c>
      <x:c r="P8703" s="268" t="n">
        <x:f>I8703*TOMATO_FERTILIZER+J8703*CARROT_FERTILIZER+K8703*MESCLUN_FERTILIZER</x:f>
        <x:v>21120</x:v>
      </x:c>
      <x:c r="Q8703" s="268" t="n">
        <x:f>MIN(M8703,FARMER_HOURS)*FARMER_RATE+MAX(M8703-FARMER_HOURS,0)*TEMP_RATE</x:f>
        <x:v>93151.33910665901</x:v>
      </x:c>
      <x:c r="R8703" s="268" t="n">
        <x:f>O8703-P8703-Q8703-FIXED_COST</x:f>
        <x:v>14292.660893340988</x:v>
      </x:c>
      <x:c r="S8703" s="139" t="str">
        <x:f>IF(AND(L8703&lt;=TOTAL_BED_CAP,N8703&lt;=TEMP_WORKER_CAP),"YES","NO")</x:f>
        <x:v>YES</x:v>
      </x:c>
      <x:c r="T8703" s="139" t="n">
        <x:f>IF(S8703="YES",R8703,-1E+99)</x:f>
        <x:v>14292.660893340988</x:v>
      </x:c>
    </x:row>
    <x:row r="8704">
      <x:c r="A8704" s="139"/>
      <x:c r="B8704" s="139"/>
      <x:c r="C8704" s="139"/>
      <x:c r="D8704" s="139"/>
      <x:c r="E8704" s="139"/>
      <x:c r="F8704" s="139"/>
      <x:c r="G8704" s="139"/>
      <x:c r="H8704" s="139"/>
      <x:c r="I8704" s="266" t="n">
        <x:f>INT((ROW()-ROW($I$46))/((CARROT_CAP+1)*(MESCLUN_CAP+1)))</x:f>
        <x:v>13</x:v>
      </x:c>
      <x:c r="J8704" s="266" t="n">
        <x:f>MOD(INT((ROW()-ROW($I$46))/(MESCLUN_CAP+1)),CARROT_CAP+1)</x:f>
        <x:v>6</x:v>
      </x:c>
      <x:c r="K8704" s="266" t="n">
        <x:f>MOD(ROW()-ROW($I$46),MESCLUN_CAP+1)</x:f>
        <x:v>9</x:v>
      </x:c>
      <x:c r="L8704" s="266" t="n">
        <x:f>SUM(I8704:K8704)</x:f>
        <x:v>28</x:v>
      </x:c>
      <x:c r="M8704" s="267" t="n">
        <x:f>I8704*TOMATO_HOURS*WEEKS*(1+TOMATO_DIM)^I8704+J8704*CARROT_HOURS*WEEKS*(1+CARROT_DIM)^J8704+K8704*MESCLUN_HOURS*WEEKS*(1+MESCLUN_DIM)^K8704</x:f>
        <x:v>4700.810467983954</x:v>
      </x:c>
      <x:c r="N8704" s="267" t="n">
        <x:f>MAX(M8704-FARMER_HOURS,0)/TEMP_HOURS_PER_WORKER</x:f>
        <x:v>2.764451713877746</x:v>
      </x:c>
      <x:c r="O8704" s="268" t="n">
        <x:f>I8704*TOMATO_PRICE+J8704*CARROT_PRICE+K8704*MESCLUN_PRICE</x:f>
        <x:v>151264</x:v>
      </x:c>
      <x:c r="P8704" s="268" t="n">
        <x:f>I8704*TOMATO_FERTILIZER+J8704*CARROT_FERTILIZER+K8704*MESCLUN_FERTILIZER</x:f>
        <x:v>22000</x:v>
      </x:c>
      <x:c r="Q8704" s="268" t="n">
        <x:f>MIN(M8704,FARMER_HOURS)*FARMER_RATE+MAX(M8704-FARMER_HOURS,0)*TEMP_RATE</x:f>
        <x:v>94111.29284694364</x:v>
      </x:c>
      <x:c r="R8704" s="268" t="n">
        <x:f>O8704-P8704-Q8704-FIXED_COST</x:f>
        <x:v>15152.707153056355</x:v>
      </x:c>
      <x:c r="S8704" s="139" t="str">
        <x:f>IF(AND(L8704&lt;=TOTAL_BED_CAP,N8704&lt;=TEMP_WORKER_CAP),"YES","NO")</x:f>
        <x:v>YES</x:v>
      </x:c>
      <x:c r="T8704" s="139" t="n">
        <x:f>IF(S8704="YES",R8704,-1E+99)</x:f>
        <x:v>15152.707153056355</x:v>
      </x:c>
    </x:row>
    <x:row r="8705">
      <x:c r="A8705" s="139"/>
      <x:c r="B8705" s="139"/>
      <x:c r="C8705" s="139"/>
      <x:c r="D8705" s="139"/>
      <x:c r="E8705" s="139"/>
      <x:c r="F8705" s="139"/>
      <x:c r="G8705" s="139"/>
      <x:c r="H8705" s="139"/>
      <x:c r="I8705" s="266" t="n">
        <x:f>INT((ROW()-ROW($I$46))/((CARROT_CAP+1)*(MESCLUN_CAP+1)))</x:f>
        <x:v>13</x:v>
      </x:c>
      <x:c r="J8705" s="266" t="n">
        <x:f>MOD(INT((ROW()-ROW($I$46))/(MESCLUN_CAP+1)),CARROT_CAP+1)</x:f>
        <x:v>6</x:v>
      </x:c>
      <x:c r="K8705" s="266" t="n">
        <x:f>MOD(ROW()-ROW($I$46),MESCLUN_CAP+1)</x:f>
        <x:v>10</x:v>
      </x:c>
      <x:c r="L8705" s="266" t="n">
        <x:f>SUM(I8705:K8705)</x:f>
        <x:v>29</x:v>
      </x:c>
      <x:c r="M8705" s="267" t="n">
        <x:f>I8705*TOMATO_HOURS*WEEKS*(1+TOMATO_DIM)^I8705+J8705*CARROT_HOURS*WEEKS*(1+CARROT_DIM)^J8705+K8705*MESCLUN_HOURS*WEEKS*(1+MESCLUN_DIM)^K8705</x:f>
        <x:v>4757.424009467167</x:v>
      </x:c>
      <x:c r="N8705" s="267" t="n">
        <x:f>MAX(M8705-FARMER_HOURS,0)/TEMP_HOURS_PER_WORKER</x:f>
        <x:v>2.803766673241088</x:v>
      </x:c>
      <x:c r="O8705" s="268" t="n">
        <x:f>I8705*TOMATO_PRICE+J8705*CARROT_PRICE+K8705*MESCLUN_PRICE</x:f>
        <x:v>153964</x:v>
      </x:c>
      <x:c r="P8705" s="268" t="n">
        <x:f>I8705*TOMATO_FERTILIZER+J8705*CARROT_FERTILIZER+K8705*MESCLUN_FERTILIZER</x:f>
        <x:v>22880</x:v>
      </x:c>
      <x:c r="Q8705" s="268" t="n">
        <x:f>MIN(M8705,FARMER_HOURS)*FARMER_RATE+MAX(M8705-FARMER_HOURS,0)*TEMP_RATE</x:f>
        <x:v>95094.16683102719</x:v>
      </x:c>
      <x:c r="R8705" s="268" t="n">
        <x:f>O8705-P8705-Q8705-FIXED_COST</x:f>
        <x:v>15989.833168972807</x:v>
      </x:c>
      <x:c r="S8705" s="139" t="str">
        <x:f>IF(AND(L8705&lt;=TOTAL_BED_CAP,N8705&lt;=TEMP_WORKER_CAP),"YES","NO")</x:f>
        <x:v>YES</x:v>
      </x:c>
      <x:c r="T8705" s="139" t="n">
        <x:f>IF(S8705="YES",R8705,-1E+99)</x:f>
        <x:v>15989.833168972807</x:v>
      </x:c>
    </x:row>
    <x:row r="8706">
      <x:c r="A8706" s="139"/>
      <x:c r="B8706" s="139"/>
      <x:c r="C8706" s="139"/>
      <x:c r="D8706" s="139"/>
      <x:c r="E8706" s="139"/>
      <x:c r="F8706" s="139"/>
      <x:c r="G8706" s="139"/>
      <x:c r="H8706" s="139"/>
      <x:c r="I8706" s="266" t="n">
        <x:f>INT((ROW()-ROW($I$46))/((CARROT_CAP+1)*(MESCLUN_CAP+1)))</x:f>
        <x:v>13</x:v>
      </x:c>
      <x:c r="J8706" s="266" t="n">
        <x:f>MOD(INT((ROW()-ROW($I$46))/(MESCLUN_CAP+1)),CARROT_CAP+1)</x:f>
        <x:v>6</x:v>
      </x:c>
      <x:c r="K8706" s="266" t="n">
        <x:f>MOD(ROW()-ROW($I$46),MESCLUN_CAP+1)</x:f>
        <x:v>11</x:v>
      </x:c>
      <x:c r="L8706" s="266" t="n">
        <x:f>SUM(I8706:K8706)</x:f>
        <x:v>30</x:v>
      </x:c>
      <x:c r="M8706" s="267" t="n">
        <x:f>I8706*TOMATO_HOURS*WEEKS*(1+TOMATO_DIM)^I8706+J8706*CARROT_HOURS*WEEKS*(1+CARROT_DIM)^J8706+K8706*MESCLUN_HOURS*WEEKS*(1+MESCLUN_DIM)^K8706</x:f>
        <x:v>4815.382122560606</x:v>
      </x:c>
      <x:c r="N8706" s="267" t="n">
        <x:f>MAX(M8706-FARMER_HOURS,0)/TEMP_HOURS_PER_WORKER</x:f>
        <x:v>2.84401536288931</x:v>
      </x:c>
      <x:c r="O8706" s="268" t="n">
        <x:f>I8706*TOMATO_PRICE+J8706*CARROT_PRICE+K8706*MESCLUN_PRICE</x:f>
        <x:v>156664</x:v>
      </x:c>
      <x:c r="P8706" s="268" t="n">
        <x:f>I8706*TOMATO_FERTILIZER+J8706*CARROT_FERTILIZER+K8706*MESCLUN_FERTILIZER</x:f>
        <x:v>23760</x:v>
      </x:c>
      <x:c r="Q8706" s="268" t="n">
        <x:f>MIN(M8706,FARMER_HOURS)*FARMER_RATE+MAX(M8706-FARMER_HOURS,0)*TEMP_RATE</x:f>
        <x:v>96100.38407223274</x:v>
      </x:c>
      <x:c r="R8706" s="268" t="n">
        <x:f>O8706-P8706-Q8706-FIXED_COST</x:f>
        <x:v>16803.615927767256</x:v>
      </x:c>
      <x:c r="S8706" s="139" t="str">
        <x:f>IF(AND(L8706&lt;=TOTAL_BED_CAP,N8706&lt;=TEMP_WORKER_CAP),"YES","NO")</x:f>
        <x:v>YES</x:v>
      </x:c>
      <x:c r="T8706" s="139" t="n">
        <x:f>IF(S8706="YES",R8706,-1E+99)</x:f>
        <x:v>16803.615927767256</x:v>
      </x:c>
    </x:row>
    <x:row r="8707">
      <x:c r="A8707" s="139"/>
      <x:c r="B8707" s="139"/>
      <x:c r="C8707" s="139"/>
      <x:c r="D8707" s="139"/>
      <x:c r="E8707" s="139"/>
      <x:c r="F8707" s="139"/>
      <x:c r="G8707" s="139"/>
      <x:c r="H8707" s="139"/>
      <x:c r="I8707" s="266" t="n">
        <x:f>INT((ROW()-ROW($I$46))/((CARROT_CAP+1)*(MESCLUN_CAP+1)))</x:f>
        <x:v>13</x:v>
      </x:c>
      <x:c r="J8707" s="266" t="n">
        <x:f>MOD(INT((ROW()-ROW($I$46))/(MESCLUN_CAP+1)),CARROT_CAP+1)</x:f>
        <x:v>6</x:v>
      </x:c>
      <x:c r="K8707" s="266" t="n">
        <x:f>MOD(ROW()-ROW($I$46),MESCLUN_CAP+1)</x:f>
        <x:v>12</x:v>
      </x:c>
      <x:c r="L8707" s="266" t="n">
        <x:f>SUM(I8707:K8707)</x:f>
        <x:v>31</x:v>
      </x:c>
      <x:c r="M8707" s="267" t="n">
        <x:f>I8707*TOMATO_HOURS*WEEKS*(1+TOMATO_DIM)^I8707+J8707*CARROT_HOURS*WEEKS*(1+CARROT_DIM)^J8707+K8707*MESCLUN_HOURS*WEEKS*(1+MESCLUN_DIM)^K8707</x:f>
        <x:v>4874.70957568867</x:v>
      </x:c>
      <x:c r="N8707" s="267" t="n">
        <x:f>MAX(M8707-FARMER_HOURS,0)/TEMP_HOURS_PER_WORKER</x:f>
        <x:v>2.885214983117132</x:v>
      </x:c>
      <x:c r="O8707" s="268" t="n">
        <x:f>I8707*TOMATO_PRICE+J8707*CARROT_PRICE+K8707*MESCLUN_PRICE</x:f>
        <x:v>159364</x:v>
      </x:c>
      <x:c r="P8707" s="268" t="n">
        <x:f>I8707*TOMATO_FERTILIZER+J8707*CARROT_FERTILIZER+K8707*MESCLUN_FERTILIZER</x:f>
        <x:v>24640</x:v>
      </x:c>
      <x:c r="Q8707" s="268" t="n">
        <x:f>MIN(M8707,FARMER_HOURS)*FARMER_RATE+MAX(M8707-FARMER_HOURS,0)*TEMP_RATE</x:f>
        <x:v>97130.3745779283</x:v>
      </x:c>
      <x:c r="R8707" s="268" t="n">
        <x:f>O8707-P8707-Q8707-FIXED_COST</x:f>
        <x:v>17593.625422071695</x:v>
      </x:c>
      <x:c r="S8707" s="139" t="str">
        <x:f>IF(AND(L8707&lt;=TOTAL_BED_CAP,N8707&lt;=TEMP_WORKER_CAP),"YES","NO")</x:f>
        <x:v>YES</x:v>
      </x:c>
      <x:c r="T8707" s="139" t="n">
        <x:f>IF(S8707="YES",R8707,-1E+99)</x:f>
        <x:v>17593.625422071695</x:v>
      </x:c>
    </x:row>
    <x:row r="8708">
      <x:c r="A8708" s="139"/>
      <x:c r="B8708" s="139"/>
      <x:c r="C8708" s="139"/>
      <x:c r="D8708" s="139"/>
      <x:c r="E8708" s="139"/>
      <x:c r="F8708" s="139"/>
      <x:c r="G8708" s="139"/>
      <x:c r="H8708" s="139"/>
      <x:c r="I8708" s="266" t="n">
        <x:f>INT((ROW()-ROW($I$46))/((CARROT_CAP+1)*(MESCLUN_CAP+1)))</x:f>
        <x:v>13</x:v>
      </x:c>
      <x:c r="J8708" s="266" t="n">
        <x:f>MOD(INT((ROW()-ROW($I$46))/(MESCLUN_CAP+1)),CARROT_CAP+1)</x:f>
        <x:v>6</x:v>
      </x:c>
      <x:c r="K8708" s="266" t="n">
        <x:f>MOD(ROW()-ROW($I$46),MESCLUN_CAP+1)</x:f>
        <x:v>13</x:v>
      </x:c>
      <x:c r="L8708" s="266" t="n">
        <x:f>SUM(I8708:K8708)</x:f>
        <x:v>32</x:v>
      </x:c>
      <x:c r="M8708" s="267" t="n">
        <x:f>I8708*TOMATO_HOURS*WEEKS*(1+TOMATO_DIM)^I8708+J8708*CARROT_HOURS*WEEKS*(1+CARROT_DIM)^J8708+K8708*MESCLUN_HOURS*WEEKS*(1+MESCLUN_DIM)^K8708</x:f>
        <x:v>4935.431546397054</x:v>
      </x:c>
      <x:c r="N8708" s="267" t="n">
        <x:f>MAX(M8708-FARMER_HOURS,0)/TEMP_HOURS_PER_WORKER</x:f>
        <x:v>2.927383018331288</x:v>
      </x:c>
      <x:c r="O8708" s="268" t="n">
        <x:f>I8708*TOMATO_PRICE+J8708*CARROT_PRICE+K8708*MESCLUN_PRICE</x:f>
        <x:v>162064</x:v>
      </x:c>
      <x:c r="P8708" s="268" t="n">
        <x:f>I8708*TOMATO_FERTILIZER+J8708*CARROT_FERTILIZER+K8708*MESCLUN_FERTILIZER</x:f>
        <x:v>25520</x:v>
      </x:c>
      <x:c r="Q8708" s="268" t="n">
        <x:f>MIN(M8708,FARMER_HOURS)*FARMER_RATE+MAX(M8708-FARMER_HOURS,0)*TEMP_RATE</x:f>
        <x:v>98184.5754582822</x:v>
      </x:c>
      <x:c r="R8708" s="268" t="n">
        <x:f>O8708-P8708-Q8708-FIXED_COST</x:f>
        <x:v>18359.424541717803</x:v>
      </x:c>
      <x:c r="S8708" s="139" t="str">
        <x:f>IF(AND(L8708&lt;=TOTAL_BED_CAP,N8708&lt;=TEMP_WORKER_CAP),"YES","NO")</x:f>
        <x:v>YES</x:v>
      </x:c>
      <x:c r="T8708" s="139" t="n">
        <x:f>IF(S8708="YES",R8708,-1E+99)</x:f>
        <x:v>18359.424541717803</x:v>
      </x:c>
    </x:row>
    <x:row r="8709">
      <x:c r="A8709" s="139"/>
      <x:c r="B8709" s="139"/>
      <x:c r="C8709" s="139"/>
      <x:c r="D8709" s="139"/>
      <x:c r="E8709" s="139"/>
      <x:c r="F8709" s="139"/>
      <x:c r="G8709" s="139"/>
      <x:c r="H8709" s="139"/>
      <x:c r="I8709" s="266" t="n">
        <x:f>INT((ROW()-ROW($I$46))/((CARROT_CAP+1)*(MESCLUN_CAP+1)))</x:f>
        <x:v>13</x:v>
      </x:c>
      <x:c r="J8709" s="266" t="n">
        <x:f>MOD(INT((ROW()-ROW($I$46))/(MESCLUN_CAP+1)),CARROT_CAP+1)</x:f>
        <x:v>6</x:v>
      </x:c>
      <x:c r="K8709" s="266" t="n">
        <x:f>MOD(ROW()-ROW($I$46),MESCLUN_CAP+1)</x:f>
        <x:v>14</x:v>
      </x:c>
      <x:c r="L8709" s="266" t="n">
        <x:f>SUM(I8709:K8709)</x:f>
        <x:v>33</x:v>
      </x:c>
      <x:c r="M8709" s="267" t="n">
        <x:f>I8709*TOMATO_HOURS*WEEKS*(1+TOMATO_DIM)^I8709+J8709*CARROT_HOURS*WEEKS*(1+CARROT_DIM)^J8709+K8709*MESCLUN_HOURS*WEEKS*(1+MESCLUN_DIM)^K8709</x:f>
        <x:v>4997.573627710715</x:v>
      </x:c>
      <x:c r="N8709" s="267" t="n">
        <x:f>MAX(M8709-FARMER_HOURS,0)/TEMP_HOURS_PER_WORKER</x:f>
        <x:v>2.9705372414657747</x:v>
      </x:c>
      <x:c r="O8709" s="268" t="n">
        <x:f>I8709*TOMATO_PRICE+J8709*CARROT_PRICE+K8709*MESCLUN_PRICE</x:f>
        <x:v>164764</x:v>
      </x:c>
      <x:c r="P8709" s="268" t="n">
        <x:f>I8709*TOMATO_FERTILIZER+J8709*CARROT_FERTILIZER+K8709*MESCLUN_FERTILIZER</x:f>
        <x:v>26400</x:v>
      </x:c>
      <x:c r="Q8709" s="268" t="n">
        <x:f>MIN(M8709,FARMER_HOURS)*FARMER_RATE+MAX(M8709-FARMER_HOURS,0)*TEMP_RATE</x:f>
        <x:v>99263.43103664437</x:v>
      </x:c>
      <x:c r="R8709" s="268" t="n">
        <x:f>O8709-P8709-Q8709-FIXED_COST</x:f>
        <x:v>19100.568963355632</x:v>
      </x:c>
      <x:c r="S8709" s="139" t="str">
        <x:f>IF(AND(L8709&lt;=TOTAL_BED_CAP,N8709&lt;=TEMP_WORKER_CAP),"YES","NO")</x:f>
        <x:v>YES</x:v>
      </x:c>
      <x:c r="T8709" s="139" t="n">
        <x:f>IF(S8709="YES",R8709,-1E+99)</x:f>
        <x:v>19100.568963355632</x:v>
      </x:c>
    </x:row>
    <x:row r="8710">
      <x:c r="A8710" s="139"/>
      <x:c r="B8710" s="139"/>
      <x:c r="C8710" s="139"/>
      <x:c r="D8710" s="139"/>
      <x:c r="E8710" s="139"/>
      <x:c r="F8710" s="139"/>
      <x:c r="G8710" s="139"/>
      <x:c r="H8710" s="139"/>
      <x:c r="I8710" s="266" t="n">
        <x:f>INT((ROW()-ROW($I$46))/((CARROT_CAP+1)*(MESCLUN_CAP+1)))</x:f>
        <x:v>13</x:v>
      </x:c>
      <x:c r="J8710" s="266" t="n">
        <x:f>MOD(INT((ROW()-ROW($I$46))/(MESCLUN_CAP+1)),CARROT_CAP+1)</x:f>
        <x:v>6</x:v>
      </x:c>
      <x:c r="K8710" s="266" t="n">
        <x:f>MOD(ROW()-ROW($I$46),MESCLUN_CAP+1)</x:f>
        <x:v>15</x:v>
      </x:c>
      <x:c r="L8710" s="266" t="n">
        <x:f>SUM(I8710:K8710)</x:f>
        <x:v>34</x:v>
      </x:c>
      <x:c r="M8710" s="267" t="n">
        <x:f>I8710*TOMATO_HOURS*WEEKS*(1+TOMATO_DIM)^I8710+J8710*CARROT_HOURS*WEEKS*(1+CARROT_DIM)^J8710+K8710*MESCLUN_HOURS*WEEKS*(1+MESCLUN_DIM)^K8710</x:f>
        <x:v>5061.161834586862</x:v>
      </x:c>
      <x:c r="N8710" s="267" t="n">
        <x:f>MAX(M8710-FARMER_HOURS,0)/TEMP_HOURS_PER_WORKER</x:f>
        <x:v>3.0146957184630985</x:v>
      </x:c>
      <x:c r="O8710" s="268" t="n">
        <x:f>I8710*TOMATO_PRICE+J8710*CARROT_PRICE+K8710*MESCLUN_PRICE</x:f>
        <x:v>167464</x:v>
      </x:c>
      <x:c r="P8710" s="268" t="n">
        <x:f>I8710*TOMATO_FERTILIZER+J8710*CARROT_FERTILIZER+K8710*MESCLUN_FERTILIZER</x:f>
        <x:v>27280</x:v>
      </x:c>
      <x:c r="Q8710" s="268" t="n">
        <x:f>MIN(M8710,FARMER_HOURS)*FARMER_RATE+MAX(M8710-FARMER_HOURS,0)*TEMP_RATE</x:f>
        <x:v>100367.39296157747</x:v>
      </x:c>
      <x:c r="R8710" s="268" t="n">
        <x:f>O8710-P8710-Q8710-FIXED_COST</x:f>
        <x:v>19816.60703842253</x:v>
      </x:c>
      <x:c r="S8710" s="139" t="str">
        <x:f>IF(AND(L8710&lt;=TOTAL_BED_CAP,N8710&lt;=TEMP_WORKER_CAP),"YES","NO")</x:f>
        <x:v>YES</x:v>
      </x:c>
      <x:c r="T8710" s="139" t="n">
        <x:f>IF(S8710="YES",R8710,-1E+99)</x:f>
        <x:v>19816.60703842253</x:v>
      </x:c>
    </x:row>
    <x:row r="8711">
      <x:c r="A8711" s="139"/>
      <x:c r="B8711" s="139"/>
      <x:c r="C8711" s="139"/>
      <x:c r="D8711" s="139"/>
      <x:c r="E8711" s="139"/>
      <x:c r="F8711" s="139"/>
      <x:c r="G8711" s="139"/>
      <x:c r="H8711" s="139"/>
      <x:c r="I8711" s="266" t="n">
        <x:f>INT((ROW()-ROW($I$46))/((CARROT_CAP+1)*(MESCLUN_CAP+1)))</x:f>
        <x:v>13</x:v>
      </x:c>
      <x:c r="J8711" s="266" t="n">
        <x:f>MOD(INT((ROW()-ROW($I$46))/(MESCLUN_CAP+1)),CARROT_CAP+1)</x:f>
        <x:v>6</x:v>
      </x:c>
      <x:c r="K8711" s="266" t="n">
        <x:f>MOD(ROW()-ROW($I$46),MESCLUN_CAP+1)</x:f>
        <x:v>16</x:v>
      </x:c>
      <x:c r="L8711" s="266" t="n">
        <x:f>SUM(I8711:K8711)</x:f>
        <x:v>35</x:v>
      </x:c>
      <x:c r="M8711" s="267" t="n">
        <x:f>I8711*TOMATO_HOURS*WEEKS*(1+TOMATO_DIM)^I8711+J8711*CARROT_HOURS*WEEKS*(1+CARROT_DIM)^J8711+K8711*MESCLUN_HOURS*WEEKS*(1+MESCLUN_DIM)^K8711</x:f>
        <x:v>5126.2226104643505</x:v>
      </x:c>
      <x:c r="N8711" s="267" t="n">
        <x:f>MAX(M8711-FARMER_HOURS,0)/TEMP_HOURS_PER_WORKER</x:f>
        <x:v>3.059876812822466</x:v>
      </x:c>
      <x:c r="O8711" s="268" t="n">
        <x:f>I8711*TOMATO_PRICE+J8711*CARROT_PRICE+K8711*MESCLUN_PRICE</x:f>
        <x:v>170164</x:v>
      </x:c>
      <x:c r="P8711" s="268" t="n">
        <x:f>I8711*TOMATO_FERTILIZER+J8711*CARROT_FERTILIZER+K8711*MESCLUN_FERTILIZER</x:f>
        <x:v>28160</x:v>
      </x:c>
      <x:c r="Q8711" s="268" t="n">
        <x:f>MIN(M8711,FARMER_HOURS)*FARMER_RATE+MAX(M8711-FARMER_HOURS,0)*TEMP_RATE</x:f>
        <x:v>101496.92032056164</x:v>
      </x:c>
      <x:c r="R8711" s="268" t="n">
        <x:f>O8711-P8711-Q8711-FIXED_COST</x:f>
        <x:v>20507.079679438364</x:v>
      </x:c>
      <x:c r="S8711" s="139" t="str">
        <x:f>IF(AND(L8711&lt;=TOTAL_BED_CAP,N8711&lt;=TEMP_WORKER_CAP),"YES","NO")</x:f>
        <x:v>YES</x:v>
      </x:c>
      <x:c r="T8711" s="139" t="n">
        <x:f>IF(S8711="YES",R8711,-1E+99)</x:f>
        <x:v>20507.079679438364</x:v>
      </x:c>
    </x:row>
    <x:row r="8712">
      <x:c r="A8712" s="139"/>
      <x:c r="B8712" s="139"/>
      <x:c r="C8712" s="139"/>
      <x:c r="D8712" s="139"/>
      <x:c r="E8712" s="139"/>
      <x:c r="F8712" s="139"/>
      <x:c r="G8712" s="139"/>
      <x:c r="H8712" s="139"/>
      <x:c r="I8712" s="266" t="n">
        <x:f>INT((ROW()-ROW($I$46))/((CARROT_CAP+1)*(MESCLUN_CAP+1)))</x:f>
        <x:v>13</x:v>
      </x:c>
      <x:c r="J8712" s="266" t="n">
        <x:f>MOD(INT((ROW()-ROW($I$46))/(MESCLUN_CAP+1)),CARROT_CAP+1)</x:f>
        <x:v>6</x:v>
      </x:c>
      <x:c r="K8712" s="266" t="n">
        <x:f>MOD(ROW()-ROW($I$46),MESCLUN_CAP+1)</x:f>
        <x:v>17</x:v>
      </x:c>
      <x:c r="L8712" s="266" t="n">
        <x:f>SUM(I8712:K8712)</x:f>
        <x:v>36</x:v>
      </x:c>
      <x:c r="M8712" s="267" t="n">
        <x:f>I8712*TOMATO_HOURS*WEEKS*(1+TOMATO_DIM)^I8712+J8712*CARROT_HOURS*WEEKS*(1+CARROT_DIM)^J8712+K8712*MESCLUN_HOURS*WEEKS*(1+MESCLUN_DIM)^K8712</x:f>
        <x:v>5192.782833910891</x:v>
      </x:c>
      <x:c r="N8712" s="267" t="n">
        <x:f>MAX(M8712-FARMER_HOURS,0)/TEMP_HOURS_PER_WORKER</x:f>
        <x:v>3.1060991902158963</x:v>
      </x:c>
      <x:c r="O8712" s="268" t="n">
        <x:f>I8712*TOMATO_PRICE+J8712*CARROT_PRICE+K8712*MESCLUN_PRICE</x:f>
        <x:v>172864</x:v>
      </x:c>
      <x:c r="P8712" s="268" t="n">
        <x:f>I8712*TOMATO_FERTILIZER+J8712*CARROT_FERTILIZER+K8712*MESCLUN_FERTILIZER</x:f>
        <x:v>29040</x:v>
      </x:c>
      <x:c r="Q8712" s="268" t="n">
        <x:f>MIN(M8712,FARMER_HOURS)*FARMER_RATE+MAX(M8712-FARMER_HOURS,0)*TEMP_RATE</x:f>
        <x:v>102652.4797553974</x:v>
      </x:c>
      <x:c r="R8712" s="268" t="n">
        <x:f>O8712-P8712-Q8712-FIXED_COST</x:f>
        <x:v>21171.520244602594</x:v>
      </x:c>
      <x:c r="S8712" s="139" t="str">
        <x:f>IF(AND(L8712&lt;=TOTAL_BED_CAP,N8712&lt;=TEMP_WORKER_CAP),"YES","NO")</x:f>
        <x:v>YES</x:v>
      </x:c>
      <x:c r="T8712" s="139" t="n">
        <x:f>IF(S8712="YES",R8712,-1E+99)</x:f>
        <x:v>21171.520244602594</x:v>
      </x:c>
    </x:row>
    <x:row r="8713">
      <x:c r="A8713" s="139"/>
      <x:c r="B8713" s="139"/>
      <x:c r="C8713" s="139"/>
      <x:c r="D8713" s="139"/>
      <x:c r="E8713" s="139"/>
      <x:c r="F8713" s="139"/>
      <x:c r="G8713" s="139"/>
      <x:c r="H8713" s="139"/>
      <x:c r="I8713" s="266" t="n">
        <x:f>INT((ROW()-ROW($I$46))/((CARROT_CAP+1)*(MESCLUN_CAP+1)))</x:f>
        <x:v>13</x:v>
      </x:c>
      <x:c r="J8713" s="266" t="n">
        <x:f>MOD(INT((ROW()-ROW($I$46))/(MESCLUN_CAP+1)),CARROT_CAP+1)</x:f>
        <x:v>6</x:v>
      </x:c>
      <x:c r="K8713" s="266" t="n">
        <x:f>MOD(ROW()-ROW($I$46),MESCLUN_CAP+1)</x:f>
        <x:v>18</x:v>
      </x:c>
      <x:c r="L8713" s="266" t="n">
        <x:f>SUM(I8713:K8713)</x:f>
        <x:v>37</x:v>
      </x:c>
      <x:c r="M8713" s="267" t="n">
        <x:f>I8713*TOMATO_HOURS*WEEKS*(1+TOMATO_DIM)^I8713+J8713*CARROT_HOURS*WEEKS*(1+CARROT_DIM)^J8713+K8713*MESCLUN_HOURS*WEEKS*(1+MESCLUN_DIM)^K8713</x:f>
        <x:v>5260.869825369478</x:v>
      </x:c>
      <x:c r="N8713" s="267" t="n">
        <x:f>MAX(M8713-FARMER_HOURS,0)/TEMP_HOURS_PER_WORKER</x:f>
        <x:v>3.1533818231732487</x:v>
      </x:c>
      <x:c r="O8713" s="268" t="n">
        <x:f>I8713*TOMATO_PRICE+J8713*CARROT_PRICE+K8713*MESCLUN_PRICE</x:f>
        <x:v>175564</x:v>
      </x:c>
      <x:c r="P8713" s="268" t="n">
        <x:f>I8713*TOMATO_FERTILIZER+J8713*CARROT_FERTILIZER+K8713*MESCLUN_FERTILIZER</x:f>
        <x:v>29920</x:v>
      </x:c>
      <x:c r="Q8713" s="268" t="n">
        <x:f>MIN(M8713,FARMER_HOURS)*FARMER_RATE+MAX(M8713-FARMER_HOURS,0)*TEMP_RATE</x:f>
        <x:v>103834.54557933121</x:v>
      </x:c>
      <x:c r="R8713" s="268" t="n">
        <x:f>O8713-P8713-Q8713-FIXED_COST</x:f>
        <x:v>21809.454420668786</x:v>
      </x:c>
      <x:c r="S8713" s="139" t="str">
        <x:f>IF(AND(L8713&lt;=TOTAL_BED_CAP,N8713&lt;=TEMP_WORKER_CAP),"YES","NO")</x:f>
        <x:v>YES</x:v>
      </x:c>
      <x:c r="T8713" s="139" t="n">
        <x:f>IF(S8713="YES",R8713,-1E+99)</x:f>
        <x:v>21809.454420668786</x:v>
      </x:c>
    </x:row>
    <x:row r="8714">
      <x:c r="A8714" s="139"/>
      <x:c r="B8714" s="139"/>
      <x:c r="C8714" s="139"/>
      <x:c r="D8714" s="139"/>
      <x:c r="E8714" s="139"/>
      <x:c r="F8714" s="139"/>
      <x:c r="G8714" s="139"/>
      <x:c r="H8714" s="139"/>
      <x:c r="I8714" s="266" t="n">
        <x:f>INT((ROW()-ROW($I$46))/((CARROT_CAP+1)*(MESCLUN_CAP+1)))</x:f>
        <x:v>13</x:v>
      </x:c>
      <x:c r="J8714" s="266" t="n">
        <x:f>MOD(INT((ROW()-ROW($I$46))/(MESCLUN_CAP+1)),CARROT_CAP+1)</x:f>
        <x:v>6</x:v>
      </x:c>
      <x:c r="K8714" s="266" t="n">
        <x:f>MOD(ROW()-ROW($I$46),MESCLUN_CAP+1)</x:f>
        <x:v>19</x:v>
      </x:c>
      <x:c r="L8714" s="266" t="n">
        <x:f>SUM(I8714:K8714)</x:f>
        <x:v>38</x:v>
      </x:c>
      <x:c r="M8714" s="267" t="n">
        <x:f>I8714*TOMATO_HOURS*WEEKS*(1+TOMATO_DIM)^I8714+J8714*CARROT_HOURS*WEEKS*(1+CARROT_DIM)^J8714+K8714*MESCLUN_HOURS*WEEKS*(1+MESCLUN_DIM)^K8714</x:f>
        <x:v>5330.511354005501</x:v>
      </x:c>
      <x:c r="N8714" s="267" t="n">
        <x:f>MAX(M8714-FARMER_HOURS,0)/TEMP_HOURS_PER_WORKER</x:f>
        <x:v>3.201743995837153</x:v>
      </x:c>
      <x:c r="O8714" s="268" t="n">
        <x:f>I8714*TOMATO_PRICE+J8714*CARROT_PRICE+K8714*MESCLUN_PRICE</x:f>
        <x:v>178264</x:v>
      </x:c>
      <x:c r="P8714" s="268" t="n">
        <x:f>I8714*TOMATO_FERTILIZER+J8714*CARROT_FERTILIZER+K8714*MESCLUN_FERTILIZER</x:f>
        <x:v>30800</x:v>
      </x:c>
      <x:c r="Q8714" s="268" t="n">
        <x:f>MIN(M8714,FARMER_HOURS)*FARMER_RATE+MAX(M8714-FARMER_HOURS,0)*TEMP_RATE</x:f>
        <x:v>105043.59989592883</x:v>
      </x:c>
      <x:c r="R8714" s="268" t="n">
        <x:f>O8714-P8714-Q8714-FIXED_COST</x:f>
        <x:v>22420.400104071174</x:v>
      </x:c>
      <x:c r="S8714" s="139" t="str">
        <x:f>IF(AND(L8714&lt;=TOTAL_BED_CAP,N8714&lt;=TEMP_WORKER_CAP),"YES","NO")</x:f>
        <x:v>YES</x:v>
      </x:c>
      <x:c r="T8714" s="139" t="n">
        <x:f>IF(S8714="YES",R8714,-1E+99)</x:f>
        <x:v>22420.400104071174</x:v>
      </x:c>
    </x:row>
    <x:row r="8715">
      <x:c r="A8715" s="139"/>
      <x:c r="B8715" s="139"/>
      <x:c r="C8715" s="139"/>
      <x:c r="D8715" s="139"/>
      <x:c r="E8715" s="139"/>
      <x:c r="F8715" s="139"/>
      <x:c r="G8715" s="139"/>
      <x:c r="H8715" s="139"/>
      <x:c r="I8715" s="266" t="n">
        <x:f>INT((ROW()-ROW($I$46))/((CARROT_CAP+1)*(MESCLUN_CAP+1)))</x:f>
        <x:v>13</x:v>
      </x:c>
      <x:c r="J8715" s="266" t="n">
        <x:f>MOD(INT((ROW()-ROW($I$46))/(MESCLUN_CAP+1)),CARROT_CAP+1)</x:f>
        <x:v>6</x:v>
      </x:c>
      <x:c r="K8715" s="266" t="n">
        <x:f>MOD(ROW()-ROW($I$46),MESCLUN_CAP+1)</x:f>
        <x:v>20</x:v>
      </x:c>
      <x:c r="L8715" s="266" t="n">
        <x:f>SUM(I8715:K8715)</x:f>
        <x:v>39</x:v>
      </x:c>
      <x:c r="M8715" s="267" t="n">
        <x:f>I8715*TOMATO_HOURS*WEEKS*(1+TOMATO_DIM)^I8715+J8715*CARROT_HOURS*WEEKS*(1+CARROT_DIM)^J8715+K8715*MESCLUN_HOURS*WEEKS*(1+MESCLUN_DIM)^K8715</x:f>
        <x:v>5401.735644655977</x:v>
      </x:c>
      <x:c r="N8715" s="267" t="n">
        <x:f>MAX(M8715-FARMER_HOURS,0)/TEMP_HOURS_PER_WORKER</x:f>
        <x:v>3.251205308788873</x:v>
      </x:c>
      <x:c r="O8715" s="268" t="n">
        <x:f>I8715*TOMATO_PRICE+J8715*CARROT_PRICE+K8715*MESCLUN_PRICE</x:f>
        <x:v>180964</x:v>
      </x:c>
      <x:c r="P8715" s="268" t="n">
        <x:f>I8715*TOMATO_FERTILIZER+J8715*CARROT_FERTILIZER+K8715*MESCLUN_FERTILIZER</x:f>
        <x:v>31680</x:v>
      </x:c>
      <x:c r="Q8715" s="268" t="n">
        <x:f>MIN(M8715,FARMER_HOURS)*FARMER_RATE+MAX(M8715-FARMER_HOURS,0)*TEMP_RATE</x:f>
        <x:v>106280.13271972182</x:v>
      </x:c>
      <x:c r="R8715" s="268" t="n">
        <x:f>O8715-P8715-Q8715-FIXED_COST</x:f>
        <x:v>23003.86728027818</x:v>
      </x:c>
      <x:c r="S8715" s="139" t="str">
        <x:f>IF(AND(L8715&lt;=TOTAL_BED_CAP,N8715&lt;=TEMP_WORKER_CAP),"YES","NO")</x:f>
        <x:v>YES</x:v>
      </x:c>
      <x:c r="T8715" s="139" t="n">
        <x:f>IF(S8715="YES",R8715,-1E+99)</x:f>
        <x:v>23003.86728027818</x:v>
      </x:c>
    </x:row>
    <x:row r="8716">
      <x:c r="A8716" s="139"/>
      <x:c r="B8716" s="139"/>
      <x:c r="C8716" s="139"/>
      <x:c r="D8716" s="139"/>
      <x:c r="E8716" s="139"/>
      <x:c r="F8716" s="139"/>
      <x:c r="G8716" s="139"/>
      <x:c r="H8716" s="139"/>
      <x:c r="I8716" s="266" t="n">
        <x:f>INT((ROW()-ROW($I$46))/((CARROT_CAP+1)*(MESCLUN_CAP+1)))</x:f>
        <x:v>13</x:v>
      </x:c>
      <x:c r="J8716" s="266" t="n">
        <x:f>MOD(INT((ROW()-ROW($I$46))/(MESCLUN_CAP+1)),CARROT_CAP+1)</x:f>
        <x:v>6</x:v>
      </x:c>
      <x:c r="K8716" s="266" t="n">
        <x:f>MOD(ROW()-ROW($I$46),MESCLUN_CAP+1)</x:f>
        <x:v>21</x:v>
      </x:c>
      <x:c r="L8716" s="266" t="n">
        <x:f>SUM(I8716:K8716)</x:f>
        <x:v>40</x:v>
      </x:c>
      <x:c r="M8716" s="267" t="n">
        <x:f>I8716*TOMATO_HOURS*WEEKS*(1+TOMATO_DIM)^I8716+J8716*CARROT_HOURS*WEEKS*(1+CARROT_DIM)^J8716+K8716*MESCLUN_HOURS*WEEKS*(1+MESCLUN_DIM)^K8716</x:f>
        <x:v>5474.571384882422</x:v>
      </x:c>
      <x:c r="N8716" s="267" t="n">
        <x:f>MAX(M8716-FARMER_HOURS,0)/TEMP_HOURS_PER_WORKER</x:f>
        <x:v>3.301785683946126</x:v>
      </x:c>
      <x:c r="O8716" s="268" t="n">
        <x:f>I8716*TOMATO_PRICE+J8716*CARROT_PRICE+K8716*MESCLUN_PRICE</x:f>
        <x:v>183664</x:v>
      </x:c>
      <x:c r="P8716" s="268" t="n">
        <x:f>I8716*TOMATO_FERTILIZER+J8716*CARROT_FERTILIZER+K8716*MESCLUN_FERTILIZER</x:f>
        <x:v>32560</x:v>
      </x:c>
      <x:c r="Q8716" s="268" t="n">
        <x:f>MIN(M8716,FARMER_HOURS)*FARMER_RATE+MAX(M8716-FARMER_HOURS,0)*TEMP_RATE</x:f>
        <x:v>107544.64209865314</x:v>
      </x:c>
      <x:c r="R8716" s="268" t="n">
        <x:f>O8716-P8716-Q8716-FIXED_COST</x:f>
        <x:v>23559.357901346855</x:v>
      </x:c>
      <x:c r="S8716" s="139" t="str">
        <x:f>IF(AND(L8716&lt;=TOTAL_BED_CAP,N8716&lt;=TEMP_WORKER_CAP),"YES","NO")</x:f>
        <x:v>YES</x:v>
      </x:c>
      <x:c r="T8716" s="139" t="n">
        <x:f>IF(S8716="YES",R8716,-1E+99)</x:f>
        <x:v>23559.357901346855</x:v>
      </x:c>
    </x:row>
    <x:row r="8717">
      <x:c r="A8717" s="139"/>
      <x:c r="B8717" s="139"/>
      <x:c r="C8717" s="139"/>
      <x:c r="D8717" s="139"/>
      <x:c r="E8717" s="139"/>
      <x:c r="F8717" s="139"/>
      <x:c r="G8717" s="139"/>
      <x:c r="H8717" s="139"/>
      <x:c r="I8717" s="266" t="n">
        <x:f>INT((ROW()-ROW($I$46))/((CARROT_CAP+1)*(MESCLUN_CAP+1)))</x:f>
        <x:v>13</x:v>
      </x:c>
      <x:c r="J8717" s="266" t="n">
        <x:f>MOD(INT((ROW()-ROW($I$46))/(MESCLUN_CAP+1)),CARROT_CAP+1)</x:f>
        <x:v>6</x:v>
      </x:c>
      <x:c r="K8717" s="266" t="n">
        <x:f>MOD(ROW()-ROW($I$46),MESCLUN_CAP+1)</x:f>
        <x:v>22</x:v>
      </x:c>
      <x:c r="L8717" s="266" t="n">
        <x:f>SUM(I8717:K8717)</x:f>
        <x:v>41</x:v>
      </x:c>
      <x:c r="M8717" s="267" t="n">
        <x:f>I8717*TOMATO_HOURS*WEEKS*(1+TOMATO_DIM)^I8717+J8717*CARROT_HOURS*WEEKS*(1+CARROT_DIM)^J8717+K8717*MESCLUN_HOURS*WEEKS*(1+MESCLUN_DIM)^K8717</x:f>
        <x:v>5549.047732128817</x:v>
      </x:c>
      <x:c r="N8717" s="267" t="n">
        <x:f>MAX(M8717-FARMER_HOURS,0)/TEMP_HOURS_PER_WORKER</x:f>
        <x:v>3.353505369533901</x:v>
      </x:c>
      <x:c r="O8717" s="268" t="n">
        <x:f>I8717*TOMATO_PRICE+J8717*CARROT_PRICE+K8717*MESCLUN_PRICE</x:f>
        <x:v>186364</x:v>
      </x:c>
      <x:c r="P8717" s="268" t="n">
        <x:f>I8717*TOMATO_FERTILIZER+J8717*CARROT_FERTILIZER+K8717*MESCLUN_FERTILIZER</x:f>
        <x:v>33440</x:v>
      </x:c>
      <x:c r="Q8717" s="268" t="n">
        <x:f>MIN(M8717,FARMER_HOURS)*FARMER_RATE+MAX(M8717-FARMER_HOURS,0)*TEMP_RATE</x:f>
        <x:v>108837.63423834751</x:v>
      </x:c>
      <x:c r="R8717" s="268" t="n">
        <x:f>O8717-P8717-Q8717-FIXED_COST</x:f>
        <x:v>24086.365761652487</x:v>
      </x:c>
      <x:c r="S8717" s="139" t="str">
        <x:f>IF(AND(L8717&lt;=TOTAL_BED_CAP,N8717&lt;=TEMP_WORKER_CAP),"YES","NO")</x:f>
        <x:v>YES</x:v>
      </x:c>
      <x:c r="T8717" s="139" t="n">
        <x:f>IF(S8717="YES",R8717,-1E+99)</x:f>
        <x:v>24086.365761652487</x:v>
      </x:c>
    </x:row>
    <x:row r="8718">
      <x:c r="A8718" s="139"/>
      <x:c r="B8718" s="139"/>
      <x:c r="C8718" s="139"/>
      <x:c r="D8718" s="139"/>
      <x:c r="E8718" s="139"/>
      <x:c r="F8718" s="139"/>
      <x:c r="G8718" s="139"/>
      <x:c r="H8718" s="139"/>
      <x:c r="I8718" s="266" t="n">
        <x:f>INT((ROW()-ROW($I$46))/((CARROT_CAP+1)*(MESCLUN_CAP+1)))</x:f>
        <x:v>13</x:v>
      </x:c>
      <x:c r="J8718" s="266" t="n">
        <x:f>MOD(INT((ROW()-ROW($I$46))/(MESCLUN_CAP+1)),CARROT_CAP+1)</x:f>
        <x:v>6</x:v>
      </x:c>
      <x:c r="K8718" s="266" t="n">
        <x:f>MOD(ROW()-ROW($I$46),MESCLUN_CAP+1)</x:f>
        <x:v>23</x:v>
      </x:c>
      <x:c r="L8718" s="266" t="n">
        <x:f>SUM(I8718:K8718)</x:f>
        <x:v>42</x:v>
      </x:c>
      <x:c r="M8718" s="267" t="n">
        <x:f>I8718*TOMATO_HOURS*WEEKS*(1+TOMATO_DIM)^I8718+J8718*CARROT_HOURS*WEEKS*(1+CARROT_DIM)^J8718+K8718*MESCLUN_HOURS*WEEKS*(1+MESCLUN_DIM)^K8718</x:f>
        <x:v>5625.194320986254</x:v>
      </x:c>
      <x:c r="N8718" s="267" t="n">
        <x:f>MAX(M8718-FARMER_HOURS,0)/TEMP_HOURS_PER_WORKER</x:f>
        <x:v>3.406384945129343</x:v>
      </x:c>
      <x:c r="O8718" s="268" t="n">
        <x:f>I8718*TOMATO_PRICE+J8718*CARROT_PRICE+K8718*MESCLUN_PRICE</x:f>
        <x:v>189064</x:v>
      </x:c>
      <x:c r="P8718" s="268" t="n">
        <x:f>I8718*TOMATO_FERTILIZER+J8718*CARROT_FERTILIZER+K8718*MESCLUN_FERTILIZER</x:f>
        <x:v>34320</x:v>
      </x:c>
      <x:c r="Q8718" s="268" t="n">
        <x:f>MIN(M8718,FARMER_HOURS)*FARMER_RATE+MAX(M8718-FARMER_HOURS,0)*TEMP_RATE</x:f>
        <x:v>110159.62362823357</x:v>
      </x:c>
      <x:c r="R8718" s="268" t="n">
        <x:f>O8718-P8718-Q8718-FIXED_COST</x:f>
        <x:v>24584.376371766426</x:v>
      </x:c>
      <x:c r="S8718" s="139" t="str">
        <x:f>IF(AND(L8718&lt;=TOTAL_BED_CAP,N8718&lt;=TEMP_WORKER_CAP),"YES","NO")</x:f>
        <x:v>YES</x:v>
      </x:c>
      <x:c r="T8718" s="139" t="n">
        <x:f>IF(S8718="YES",R8718,-1E+99)</x:f>
        <x:v>24584.376371766426</x:v>
      </x:c>
    </x:row>
    <x:row r="8719">
      <x:c r="A8719" s="139"/>
      <x:c r="B8719" s="139"/>
      <x:c r="C8719" s="139"/>
      <x:c r="D8719" s="139"/>
      <x:c r="E8719" s="139"/>
      <x:c r="F8719" s="139"/>
      <x:c r="G8719" s="139"/>
      <x:c r="H8719" s="139"/>
      <x:c r="I8719" s="266" t="n">
        <x:f>INT((ROW()-ROW($I$46))/((CARROT_CAP+1)*(MESCLUN_CAP+1)))</x:f>
        <x:v>13</x:v>
      </x:c>
      <x:c r="J8719" s="266" t="n">
        <x:f>MOD(INT((ROW()-ROW($I$46))/(MESCLUN_CAP+1)),CARROT_CAP+1)</x:f>
        <x:v>6</x:v>
      </x:c>
      <x:c r="K8719" s="266" t="n">
        <x:f>MOD(ROW()-ROW($I$46),MESCLUN_CAP+1)</x:f>
        <x:v>24</x:v>
      </x:c>
      <x:c r="L8719" s="266" t="n">
        <x:f>SUM(I8719:K8719)</x:f>
        <x:v>43</x:v>
      </x:c>
      <x:c r="M8719" s="267" t="n">
        <x:f>I8719*TOMATO_HOURS*WEEKS*(1+TOMATO_DIM)^I8719+J8719*CARROT_HOURS*WEEKS*(1+CARROT_DIM)^J8719+K8719*MESCLUN_HOURS*WEEKS*(1+MESCLUN_DIM)^K8719</x:f>
        <x:v>5703.041270565749</x:v>
      </x:c>
      <x:c r="N8719" s="267" t="n">
        <x:f>MAX(M8719-FARMER_HOURS,0)/TEMP_HOURS_PER_WORKER</x:f>
        <x:v>3.46044532678177</x:v>
      </x:c>
      <x:c r="O8719" s="268" t="n">
        <x:f>I8719*TOMATO_PRICE+J8719*CARROT_PRICE+K8719*MESCLUN_PRICE</x:f>
        <x:v>191764</x:v>
      </x:c>
      <x:c r="P8719" s="268" t="n">
        <x:f>I8719*TOMATO_FERTILIZER+J8719*CARROT_FERTILIZER+K8719*MESCLUN_FERTILIZER</x:f>
        <x:v>35200</x:v>
      </x:c>
      <x:c r="Q8719" s="268" t="n">
        <x:f>MIN(M8719,FARMER_HOURS)*FARMER_RATE+MAX(M8719-FARMER_HOURS,0)*TEMP_RATE</x:f>
        <x:v>111511.13316954425</x:v>
      </x:c>
      <x:c r="R8719" s="268" t="n">
        <x:f>O8719-P8719-Q8719-FIXED_COST</x:f>
        <x:v>25052.86683045575</x:v>
      </x:c>
      <x:c r="S8719" s="139" t="str">
        <x:f>IF(AND(L8719&lt;=TOTAL_BED_CAP,N8719&lt;=TEMP_WORKER_CAP),"YES","NO")</x:f>
        <x:v>YES</x:v>
      </x:c>
      <x:c r="T8719" s="139" t="n">
        <x:f>IF(S8719="YES",R8719,-1E+99)</x:f>
        <x:v>25052.86683045575</x:v>
      </x:c>
    </x:row>
    <x:row r="8720">
      <x:c r="A8720" s="139"/>
      <x:c r="B8720" s="139"/>
      <x:c r="C8720" s="139"/>
      <x:c r="D8720" s="139"/>
      <x:c r="E8720" s="139"/>
      <x:c r="F8720" s="139"/>
      <x:c r="G8720" s="139"/>
      <x:c r="H8720" s="139"/>
      <x:c r="I8720" s="266" t="n">
        <x:f>INT((ROW()-ROW($I$46))/((CARROT_CAP+1)*(MESCLUN_CAP+1)))</x:f>
        <x:v>13</x:v>
      </x:c>
      <x:c r="J8720" s="266" t="n">
        <x:f>MOD(INT((ROW()-ROW($I$46))/(MESCLUN_CAP+1)),CARROT_CAP+1)</x:f>
        <x:v>6</x:v>
      </x:c>
      <x:c r="K8720" s="266" t="n">
        <x:f>MOD(ROW()-ROW($I$46),MESCLUN_CAP+1)</x:f>
        <x:v>25</x:v>
      </x:c>
      <x:c r="L8720" s="266" t="n">
        <x:f>SUM(I8720:K8720)</x:f>
        <x:v>44</x:v>
      </x:c>
      <x:c r="M8720" s="267" t="n">
        <x:f>I8720*TOMATO_HOURS*WEEKS*(1+TOMATO_DIM)^I8720+J8720*CARROT_HOURS*WEEKS*(1+CARROT_DIM)^J8720+K8720*MESCLUN_HOURS*WEEKS*(1+MESCLUN_DIM)^K8720</x:f>
        <x:v>5782.619191980847</x:v>
      </x:c>
      <x:c r="N8720" s="267" t="n">
        <x:f>MAX(M8720-FARMER_HOURS,0)/TEMP_HOURS_PER_WORKER</x:f>
        <x:v>3.5157077722089216</x:v>
      </x:c>
      <x:c r="O8720" s="268" t="n">
        <x:f>I8720*TOMATO_PRICE+J8720*CARROT_PRICE+K8720*MESCLUN_PRICE</x:f>
        <x:v>194464</x:v>
      </x:c>
      <x:c r="P8720" s="268" t="n">
        <x:f>I8720*TOMATO_FERTILIZER+J8720*CARROT_FERTILIZER+K8720*MESCLUN_FERTILIZER</x:f>
        <x:v>36080</x:v>
      </x:c>
      <x:c r="Q8720" s="268" t="n">
        <x:f>MIN(M8720,FARMER_HOURS)*FARMER_RATE+MAX(M8720-FARMER_HOURS,0)*TEMP_RATE</x:f>
        <x:v>112892.69430522303</x:v>
      </x:c>
      <x:c r="R8720" s="268" t="n">
        <x:f>O8720-P8720-Q8720-FIXED_COST</x:f>
        <x:v>25491.305694776966</x:v>
      </x:c>
      <x:c r="S8720" s="139" t="str">
        <x:f>IF(AND(L8720&lt;=TOTAL_BED_CAP,N8720&lt;=TEMP_WORKER_CAP),"YES","NO")</x:f>
        <x:v>YES</x:v>
      </x:c>
      <x:c r="T8720" s="139" t="n">
        <x:f>IF(S8720="YES",R8720,-1E+99)</x:f>
        <x:v>25491.305694776966</x:v>
      </x:c>
    </x:row>
    <x:row r="8721">
      <x:c r="A8721" s="139"/>
      <x:c r="B8721" s="139"/>
      <x:c r="C8721" s="139"/>
      <x:c r="D8721" s="139"/>
      <x:c r="E8721" s="139"/>
      <x:c r="F8721" s="139"/>
      <x:c r="G8721" s="139"/>
      <x:c r="H8721" s="139"/>
      <x:c r="I8721" s="266" t="n">
        <x:f>INT((ROW()-ROW($I$46))/((CARROT_CAP+1)*(MESCLUN_CAP+1)))</x:f>
        <x:v>13</x:v>
      </x:c>
      <x:c r="J8721" s="266" t="n">
        <x:f>MOD(INT((ROW()-ROW($I$46))/(MESCLUN_CAP+1)),CARROT_CAP+1)</x:f>
        <x:v>6</x:v>
      </x:c>
      <x:c r="K8721" s="266" t="n">
        <x:f>MOD(ROW()-ROW($I$46),MESCLUN_CAP+1)</x:f>
        <x:v>26</x:v>
      </x:c>
      <x:c r="L8721" s="266" t="n">
        <x:f>SUM(I8721:K8721)</x:f>
        <x:v>45</x:v>
      </x:c>
      <x:c r="M8721" s="267" t="n">
        <x:f>I8721*TOMATO_HOURS*WEEKS*(1+TOMATO_DIM)^I8721+J8721*CARROT_HOURS*WEEKS*(1+CARROT_DIM)^J8721+K8721*MESCLUN_HOURS*WEEKS*(1+MESCLUN_DIM)^K8721</x:f>
        <x:v>5863.959195941564</x:v>
      </x:c>
      <x:c r="N8721" s="267" t="n">
        <x:f>MAX(M8721-FARMER_HOURS,0)/TEMP_HOURS_PER_WORKER</x:f>
        <x:v>3.5721938860705302</x:v>
      </x:c>
      <x:c r="O8721" s="268" t="n">
        <x:f>I8721*TOMATO_PRICE+J8721*CARROT_PRICE+K8721*MESCLUN_PRICE</x:f>
        <x:v>197164</x:v>
      </x:c>
      <x:c r="P8721" s="268" t="n">
        <x:f>I8721*TOMATO_FERTILIZER+J8721*CARROT_FERTILIZER+K8721*MESCLUN_FERTILIZER</x:f>
        <x:v>36960</x:v>
      </x:c>
      <x:c r="Q8721" s="268" t="n">
        <x:f>MIN(M8721,FARMER_HOURS)*FARMER_RATE+MAX(M8721-FARMER_HOURS,0)*TEMP_RATE</x:f>
        <x:v>114304.84715176326</x:v>
      </x:c>
      <x:c r="R8721" s="268" t="n">
        <x:f>O8721-P8721-Q8721-FIXED_COST</x:f>
        <x:v>25899.152848236743</x:v>
      </x:c>
      <x:c r="S8721" s="139" t="str">
        <x:f>IF(AND(L8721&lt;=TOTAL_BED_CAP,N8721&lt;=TEMP_WORKER_CAP),"YES","NO")</x:f>
        <x:v>YES</x:v>
      </x:c>
      <x:c r="T8721" s="139" t="n">
        <x:f>IF(S8721="YES",R8721,-1E+99)</x:f>
        <x:v>25899.152848236743</x:v>
      </x:c>
    </x:row>
    <x:row r="8722">
      <x:c r="A8722" s="139"/>
      <x:c r="B8722" s="139"/>
      <x:c r="C8722" s="139"/>
      <x:c r="D8722" s="139"/>
      <x:c r="E8722" s="139"/>
      <x:c r="F8722" s="139"/>
      <x:c r="G8722" s="139"/>
      <x:c r="H8722" s="139"/>
      <x:c r="I8722" s="266" t="n">
        <x:f>INT((ROW()-ROW($I$46))/((CARROT_CAP+1)*(MESCLUN_CAP+1)))</x:f>
        <x:v>13</x:v>
      </x:c>
      <x:c r="J8722" s="266" t="n">
        <x:f>MOD(INT((ROW()-ROW($I$46))/(MESCLUN_CAP+1)),CARROT_CAP+1)</x:f>
        <x:v>6</x:v>
      </x:c>
      <x:c r="K8722" s="266" t="n">
        <x:f>MOD(ROW()-ROW($I$46),MESCLUN_CAP+1)</x:f>
        <x:v>27</x:v>
      </x:c>
      <x:c r="L8722" s="266" t="n">
        <x:f>SUM(I8722:K8722)</x:f>
        <x:v>46</x:v>
      </x:c>
      <x:c r="M8722" s="267" t="n">
        <x:f>I8722*TOMATO_HOURS*WEEKS*(1+TOMATO_DIM)^I8722+J8722*CARROT_HOURS*WEEKS*(1+CARROT_DIM)^J8722+K8722*MESCLUN_HOURS*WEEKS*(1+MESCLUN_DIM)^K8722</x:f>
        <x:v>5947.092900461321</x:v>
      </x:c>
      <x:c r="N8722" s="267" t="n">
        <x:f>MAX(M8722-FARMER_HOURS,0)/TEMP_HOURS_PER_WORKER</x:f>
        <x:v>3.629925625320362</x:v>
      </x:c>
      <x:c r="O8722" s="268" t="n">
        <x:f>I8722*TOMATO_PRICE+J8722*CARROT_PRICE+K8722*MESCLUN_PRICE</x:f>
        <x:v>199864</x:v>
      </x:c>
      <x:c r="P8722" s="268" t="n">
        <x:f>I8722*TOMATO_FERTILIZER+J8722*CARROT_FERTILIZER+K8722*MESCLUN_FERTILIZER</x:f>
        <x:v>37840</x:v>
      </x:c>
      <x:c r="Q8722" s="268" t="n">
        <x:f>MIN(M8722,FARMER_HOURS)*FARMER_RATE+MAX(M8722-FARMER_HOURS,0)*TEMP_RATE</x:f>
        <x:v>115748.14063300904</x:v>
      </x:c>
      <x:c r="R8722" s="268" t="n">
        <x:f>O8722-P8722-Q8722-FIXED_COST</x:f>
        <x:v>26275.85936699096</x:v>
      </x:c>
      <x:c r="S8722" s="139" t="str">
        <x:f>IF(AND(L8722&lt;=TOTAL_BED_CAP,N8722&lt;=TEMP_WORKER_CAP),"YES","NO")</x:f>
        <x:v>YES</x:v>
      </x:c>
      <x:c r="T8722" s="139" t="n">
        <x:f>IF(S8722="YES",R8722,-1E+99)</x:f>
        <x:v>26275.85936699096</x:v>
      </x:c>
    </x:row>
    <x:row r="8723">
      <x:c r="A8723" s="139"/>
      <x:c r="B8723" s="139"/>
      <x:c r="C8723" s="139"/>
      <x:c r="D8723" s="139"/>
      <x:c r="E8723" s="139"/>
      <x:c r="F8723" s="139"/>
      <x:c r="G8723" s="139"/>
      <x:c r="H8723" s="139"/>
      <x:c r="I8723" s="266" t="n">
        <x:f>INT((ROW()-ROW($I$46))/((CARROT_CAP+1)*(MESCLUN_CAP+1)))</x:f>
        <x:v>13</x:v>
      </x:c>
      <x:c r="J8723" s="266" t="n">
        <x:f>MOD(INT((ROW()-ROW($I$46))/(MESCLUN_CAP+1)),CARROT_CAP+1)</x:f>
        <x:v>6</x:v>
      </x:c>
      <x:c r="K8723" s="266" t="n">
        <x:f>MOD(ROW()-ROW($I$46),MESCLUN_CAP+1)</x:f>
        <x:v>28</x:v>
      </x:c>
      <x:c r="L8723" s="266" t="n">
        <x:f>SUM(I8723:K8723)</x:f>
        <x:v>47</x:v>
      </x:c>
      <x:c r="M8723" s="267" t="n">
        <x:f>I8723*TOMATO_HOURS*WEEKS*(1+TOMATO_DIM)^I8723+J8723*CARROT_HOURS*WEEKS*(1+CARROT_DIM)^J8723+K8723*MESCLUN_HOURS*WEEKS*(1+MESCLUN_DIM)^K8723</x:f>
        <x:v>6032.052438678475</x:v>
      </x:c>
      <x:c r="N8723" s="267" t="n">
        <x:f>MAX(M8723-FARMER_HOURS,0)/TEMP_HOURS_PER_WORKER</x:f>
        <x:v>3.6889253046378294</x:v>
      </x:c>
      <x:c r="O8723" s="268" t="n">
        <x:f>I8723*TOMATO_PRICE+J8723*CARROT_PRICE+K8723*MESCLUN_PRICE</x:f>
        <x:v>202564</x:v>
      </x:c>
      <x:c r="P8723" s="268" t="n">
        <x:f>I8723*TOMATO_FERTILIZER+J8723*CARROT_FERTILIZER+K8723*MESCLUN_FERTILIZER</x:f>
        <x:v>38720</x:v>
      </x:c>
      <x:c r="Q8723" s="268" t="n">
        <x:f>MIN(M8723,FARMER_HOURS)*FARMER_RATE+MAX(M8723-FARMER_HOURS,0)*TEMP_RATE</x:f>
        <x:v>117223.13261594574</x:v>
      </x:c>
      <x:c r="R8723" s="268" t="n">
        <x:f>O8723-P8723-Q8723-FIXED_COST</x:f>
        <x:v>26620.86738405426</x:v>
      </x:c>
      <x:c r="S8723" s="139" t="str">
        <x:f>IF(AND(L8723&lt;=TOTAL_BED_CAP,N8723&lt;=TEMP_WORKER_CAP),"YES","NO")</x:f>
        <x:v>YES</x:v>
      </x:c>
      <x:c r="T8723" s="139" t="n">
        <x:f>IF(S8723="YES",R8723,-1E+99)</x:f>
        <x:v>26620.86738405426</x:v>
      </x:c>
    </x:row>
    <x:row r="8724">
      <x:c r="A8724" s="139"/>
      <x:c r="B8724" s="139"/>
      <x:c r="C8724" s="139"/>
      <x:c r="D8724" s="139"/>
      <x:c r="E8724" s="139"/>
      <x:c r="F8724" s="139"/>
      <x:c r="G8724" s="139"/>
      <x:c r="H8724" s="139"/>
      <x:c r="I8724" s="266" t="n">
        <x:f>INT((ROW()-ROW($I$46))/((CARROT_CAP+1)*(MESCLUN_CAP+1)))</x:f>
        <x:v>13</x:v>
      </x:c>
      <x:c r="J8724" s="266" t="n">
        <x:f>MOD(INT((ROW()-ROW($I$46))/(MESCLUN_CAP+1)),CARROT_CAP+1)</x:f>
        <x:v>6</x:v>
      </x:c>
      <x:c r="K8724" s="266" t="n">
        <x:f>MOD(ROW()-ROW($I$46),MESCLUN_CAP+1)</x:f>
        <x:v>29</x:v>
      </x:c>
      <x:c r="L8724" s="266" t="n">
        <x:f>SUM(I8724:K8724)</x:f>
        <x:v>48</x:v>
      </x:c>
      <x:c r="M8724" s="267" t="n">
        <x:f>I8724*TOMATO_HOURS*WEEKS*(1+TOMATO_DIM)^I8724+J8724*CARROT_HOURS*WEEKS*(1+CARROT_DIM)^J8724+K8724*MESCLUN_HOURS*WEEKS*(1+MESCLUN_DIM)^K8724</x:f>
        <x:v>6118.870466794127</x:v>
      </x:c>
      <x:c r="N8724" s="267" t="n">
        <x:f>MAX(M8724-FARMER_HOURS,0)/TEMP_HOURS_PER_WORKER</x:f>
        <x:v>3.7492156019403664</x:v>
      </x:c>
      <x:c r="O8724" s="268" t="n">
        <x:f>I8724*TOMATO_PRICE+J8724*CARROT_PRICE+K8724*MESCLUN_PRICE</x:f>
        <x:v>205264</x:v>
      </x:c>
      <x:c r="P8724" s="268" t="n">
        <x:f>I8724*TOMATO_FERTILIZER+J8724*CARROT_FERTILIZER+K8724*MESCLUN_FERTILIZER</x:f>
        <x:v>39600</x:v>
      </x:c>
      <x:c r="Q8724" s="268" t="n">
        <x:f>MIN(M8724,FARMER_HOURS)*FARMER_RATE+MAX(M8724-FARMER_HOURS,0)*TEMP_RATE</x:f>
        <x:v>118730.39004850916</x:v>
      </x:c>
      <x:c r="R8724" s="268" t="n">
        <x:f>O8724-P8724-Q8724-FIXED_COST</x:f>
        <x:v>26933.609951490842</x:v>
      </x:c>
      <x:c r="S8724" s="139" t="str">
        <x:f>IF(AND(L8724&lt;=TOTAL_BED_CAP,N8724&lt;=TEMP_WORKER_CAP),"YES","NO")</x:f>
        <x:v>YES</x:v>
      </x:c>
      <x:c r="T8724" s="139" t="n">
        <x:f>IF(S8724="YES",R8724,-1E+99)</x:f>
        <x:v>26933.609951490842</x:v>
      </x:c>
    </x:row>
    <x:row r="8725">
      <x:c r="A8725" s="139"/>
      <x:c r="B8725" s="139"/>
      <x:c r="C8725" s="139"/>
      <x:c r="D8725" s="139"/>
      <x:c r="E8725" s="139"/>
      <x:c r="F8725" s="139"/>
      <x:c r="G8725" s="139"/>
      <x:c r="H8725" s="139"/>
      <x:c r="I8725" s="266" t="n">
        <x:f>INT((ROW()-ROW($I$46))/((CARROT_CAP+1)*(MESCLUN_CAP+1)))</x:f>
        <x:v>13</x:v>
      </x:c>
      <x:c r="J8725" s="266" t="n">
        <x:f>MOD(INT((ROW()-ROW($I$46))/(MESCLUN_CAP+1)),CARROT_CAP+1)</x:f>
        <x:v>6</x:v>
      </x:c>
      <x:c r="K8725" s="266" t="n">
        <x:f>MOD(ROW()-ROW($I$46),MESCLUN_CAP+1)</x:f>
        <x:v>30</x:v>
      </x:c>
      <x:c r="L8725" s="266" t="n">
        <x:f>SUM(I8725:K8725)</x:f>
        <x:v>49</x:v>
      </x:c>
      <x:c r="M8725" s="267" t="n">
        <x:f>I8725*TOMATO_HOURS*WEEKS*(1+TOMATO_DIM)^I8725+J8725*CARROT_HOURS*WEEKS*(1+CARROT_DIM)^J8725+K8725*MESCLUN_HOURS*WEEKS*(1+MESCLUN_DIM)^K8725</x:f>
        <x:v>6207.580172127898</x:v>
      </x:c>
      <x:c r="N8725" s="267" t="n">
        <x:f>MAX(M8725-FARMER_HOURS,0)/TEMP_HOURS_PER_WORKER</x:f>
        <x:v>3.8108195639777067</x:v>
      </x:c>
      <x:c r="O8725" s="268" t="n">
        <x:f>I8725*TOMATO_PRICE+J8725*CARROT_PRICE+K8725*MESCLUN_PRICE</x:f>
        <x:v>207964</x:v>
      </x:c>
      <x:c r="P8725" s="268" t="n">
        <x:f>I8725*TOMATO_FERTILIZER+J8725*CARROT_FERTILIZER+K8725*MESCLUN_FERTILIZER</x:f>
        <x:v>40480</x:v>
      </x:c>
      <x:c r="Q8725" s="268" t="n">
        <x:f>MIN(M8725,FARMER_HOURS)*FARMER_RATE+MAX(M8725-FARMER_HOURS,0)*TEMP_RATE</x:f>
        <x:v>120270.48909944267</x:v>
      </x:c>
      <x:c r="R8725" s="268" t="n">
        <x:f>O8725-P8725-Q8725-FIXED_COST</x:f>
        <x:v>27213.510900557332</x:v>
      </x:c>
      <x:c r="S8725" s="139" t="str">
        <x:f>IF(AND(L8725&lt;=TOTAL_BED_CAP,N8725&lt;=TEMP_WORKER_CAP),"YES","NO")</x:f>
        <x:v>YES</x:v>
      </x:c>
      <x:c r="T8725" s="139" t="n">
        <x:f>IF(S8725="YES",R8725,-1E+99)</x:f>
        <x:v>27213.510900557332</x:v>
      </x:c>
    </x:row>
    <x:row r="8726">
      <x:c r="A8726" s="139"/>
      <x:c r="B8726" s="139"/>
      <x:c r="C8726" s="139"/>
      <x:c r="D8726" s="139"/>
      <x:c r="E8726" s="139"/>
      <x:c r="F8726" s="139"/>
      <x:c r="G8726" s="139"/>
      <x:c r="H8726" s="139"/>
      <x:c r="I8726" s="266" t="n">
        <x:f>INT((ROW()-ROW($I$46))/((CARROT_CAP+1)*(MESCLUN_CAP+1)))</x:f>
        <x:v>13</x:v>
      </x:c>
      <x:c r="J8726" s="266" t="n">
        <x:f>MOD(INT((ROW()-ROW($I$46))/(MESCLUN_CAP+1)),CARROT_CAP+1)</x:f>
        <x:v>7</x:v>
      </x:c>
      <x:c r="K8726" s="266" t="n">
        <x:f>MOD(ROW()-ROW($I$46),MESCLUN_CAP+1)</x:f>
        <x:v>0</x:v>
      </x:c>
      <x:c r="L8726" s="266" t="n">
        <x:f>SUM(I8726:K8726)</x:f>
        <x:v>20</x:v>
      </x:c>
      <x:c r="M8726" s="267" t="n">
        <x:f>I8726*TOMATO_HOURS*WEEKS*(1+TOMATO_DIM)^I8726+J8726*CARROT_HOURS*WEEKS*(1+CARROT_DIM)^J8726+K8726*MESCLUN_HOURS*WEEKS*(1+MESCLUN_DIM)^K8726</x:f>
        <x:v>4288.781329110256</x:v>
      </x:c>
      <x:c r="N8726" s="267" t="n">
        <x:f>MAX(M8726-FARMER_HOURS,0)/TEMP_HOURS_PER_WORKER</x:f>
        <x:v>2.4783203674376777</x:v>
      </x:c>
      <x:c r="O8726" s="268" t="n">
        <x:f>I8726*TOMATO_PRICE+J8726*CARROT_PRICE+K8726*MESCLUN_PRICE</x:f>
        <x:v>129058</x:v>
      </x:c>
      <x:c r="P8726" s="268" t="n">
        <x:f>I8726*TOMATO_FERTILIZER+J8726*CARROT_FERTILIZER+K8726*MESCLUN_FERTILIZER</x:f>
        <x:v>14520</x:v>
      </x:c>
      <x:c r="Q8726" s="268" t="n">
        <x:f>MIN(M8726,FARMER_HOURS)*FARMER_RATE+MAX(M8726-FARMER_HOURS,0)*TEMP_RATE</x:f>
        <x:v>86958.00918594195</x:v>
      </x:c>
      <x:c r="R8726" s="268" t="n">
        <x:f>O8726-P8726-Q8726-FIXED_COST</x:f>
        <x:v>7579.990814058052</x:v>
      </x:c>
      <x:c r="S8726" s="139" t="str">
        <x:f>IF(AND(L8726&lt;=TOTAL_BED_CAP,N8726&lt;=TEMP_WORKER_CAP),"YES","NO")</x:f>
        <x:v>YES</x:v>
      </x:c>
      <x:c r="T8726" s="139" t="n">
        <x:f>IF(S8726="YES",R8726,-1E+99)</x:f>
        <x:v>7579.990814058052</x:v>
      </x:c>
    </x:row>
    <x:row r="8727">
      <x:c r="A8727" s="139"/>
      <x:c r="B8727" s="139"/>
      <x:c r="C8727" s="139"/>
      <x:c r="D8727" s="139"/>
      <x:c r="E8727" s="139"/>
      <x:c r="F8727" s="139"/>
      <x:c r="G8727" s="139"/>
      <x:c r="H8727" s="139"/>
      <x:c r="I8727" s="266" t="n">
        <x:f>INT((ROW()-ROW($I$46))/((CARROT_CAP+1)*(MESCLUN_CAP+1)))</x:f>
        <x:v>13</x:v>
      </x:c>
      <x:c r="J8727" s="266" t="n">
        <x:f>MOD(INT((ROW()-ROW($I$46))/(MESCLUN_CAP+1)),CARROT_CAP+1)</x:f>
        <x:v>7</x:v>
      </x:c>
      <x:c r="K8727" s="266" t="n">
        <x:f>MOD(ROW()-ROW($I$46),MESCLUN_CAP+1)</x:f>
        <x:v>1</x:v>
      </x:c>
      <x:c r="L8727" s="266" t="n">
        <x:f>SUM(I8727:K8727)</x:f>
        <x:v>21</x:v>
      </x:c>
      <x:c r="M8727" s="267" t="n">
        <x:f>I8727*TOMATO_HOURS*WEEKS*(1+TOMATO_DIM)^I8727+J8727*CARROT_HOURS*WEEKS*(1+CARROT_DIM)^J8727+K8727*MESCLUN_HOURS*WEEKS*(1+MESCLUN_DIM)^K8727</x:f>
        <x:v>4334.343829110256</x:v>
      </x:c>
      <x:c r="N8727" s="267" t="n">
        <x:f>MAX(M8727-FARMER_HOURS,0)/TEMP_HOURS_PER_WORKER</x:f>
        <x:v>2.5099609924376773</x:v>
      </x:c>
      <x:c r="O8727" s="268" t="n">
        <x:f>I8727*TOMATO_PRICE+J8727*CARROT_PRICE+K8727*MESCLUN_PRICE</x:f>
        <x:v>131758</x:v>
      </x:c>
      <x:c r="P8727" s="268" t="n">
        <x:f>I8727*TOMATO_FERTILIZER+J8727*CARROT_FERTILIZER+K8727*MESCLUN_FERTILIZER</x:f>
        <x:v>15400</x:v>
      </x:c>
      <x:c r="Q8727" s="268" t="n">
        <x:f>MIN(M8727,FARMER_HOURS)*FARMER_RATE+MAX(M8727-FARMER_HOURS,0)*TEMP_RATE</x:f>
        <x:v>87749.02481094195</x:v>
      </x:c>
      <x:c r="R8727" s="268" t="n">
        <x:f>O8727-P8727-Q8727-FIXED_COST</x:f>
        <x:v>8608.975189058052</x:v>
      </x:c>
      <x:c r="S8727" s="139" t="str">
        <x:f>IF(AND(L8727&lt;=TOTAL_BED_CAP,N8727&lt;=TEMP_WORKER_CAP),"YES","NO")</x:f>
        <x:v>YES</x:v>
      </x:c>
      <x:c r="T8727" s="139" t="n">
        <x:f>IF(S8727="YES",R8727,-1E+99)</x:f>
        <x:v>8608.975189058052</x:v>
      </x:c>
    </x:row>
    <x:row r="8728">
      <x:c r="A8728" s="139"/>
      <x:c r="B8728" s="139"/>
      <x:c r="C8728" s="139"/>
      <x:c r="D8728" s="139"/>
      <x:c r="E8728" s="139"/>
      <x:c r="F8728" s="139"/>
      <x:c r="G8728" s="139"/>
      <x:c r="H8728" s="139"/>
      <x:c r="I8728" s="266" t="n">
        <x:f>INT((ROW()-ROW($I$46))/((CARROT_CAP+1)*(MESCLUN_CAP+1)))</x:f>
        <x:v>13</x:v>
      </x:c>
      <x:c r="J8728" s="266" t="n">
        <x:f>MOD(INT((ROW()-ROW($I$46))/(MESCLUN_CAP+1)),CARROT_CAP+1)</x:f>
        <x:v>7</x:v>
      </x:c>
      <x:c r="K8728" s="266" t="n">
        <x:f>MOD(ROW()-ROW($I$46),MESCLUN_CAP+1)</x:f>
        <x:v>2</x:v>
      </x:c>
      <x:c r="L8728" s="266" t="n">
        <x:f>SUM(I8728:K8728)</x:f>
        <x:v>22</x:v>
      </x:c>
      <x:c r="M8728" s="267" t="n">
        <x:f>I8728*TOMATO_HOURS*WEEKS*(1+TOMATO_DIM)^I8728+J8728*CARROT_HOURS*WEEKS*(1+CARROT_DIM)^J8728+K8728*MESCLUN_HOURS*WEEKS*(1+MESCLUN_DIM)^K8728</x:f>
        <x:v>4381.045391610256</x:v>
      </x:c>
      <x:c r="N8728" s="267" t="n">
        <x:f>MAX(M8728-FARMER_HOURS,0)/TEMP_HOURS_PER_WORKER</x:f>
        <x:v>2.542392633062678</x:v>
      </x:c>
      <x:c r="O8728" s="268" t="n">
        <x:f>I8728*TOMATO_PRICE+J8728*CARROT_PRICE+K8728*MESCLUN_PRICE</x:f>
        <x:v>134458</x:v>
      </x:c>
      <x:c r="P8728" s="268" t="n">
        <x:f>I8728*TOMATO_FERTILIZER+J8728*CARROT_FERTILIZER+K8728*MESCLUN_FERTILIZER</x:f>
        <x:v>16280</x:v>
      </x:c>
      <x:c r="Q8728" s="268" t="n">
        <x:f>MIN(M8728,FARMER_HOURS)*FARMER_RATE+MAX(M8728-FARMER_HOURS,0)*TEMP_RATE</x:f>
        <x:v>88559.81582656695</x:v>
      </x:c>
      <x:c r="R8728" s="268" t="n">
        <x:f>O8728-P8728-Q8728-FIXED_COST</x:f>
        <x:v>9618.184173433052</x:v>
      </x:c>
      <x:c r="S8728" s="139" t="str">
        <x:f>IF(AND(L8728&lt;=TOTAL_BED_CAP,N8728&lt;=TEMP_WORKER_CAP),"YES","NO")</x:f>
        <x:v>YES</x:v>
      </x:c>
      <x:c r="T8728" s="139" t="n">
        <x:f>IF(S8728="YES",R8728,-1E+99)</x:f>
        <x:v>9618.184173433052</x:v>
      </x:c>
    </x:row>
    <x:row r="8729">
      <x:c r="A8729" s="139"/>
      <x:c r="B8729" s="139"/>
      <x:c r="C8729" s="139"/>
      <x:c r="D8729" s="139"/>
      <x:c r="E8729" s="139"/>
      <x:c r="F8729" s="139"/>
      <x:c r="G8729" s="139"/>
      <x:c r="H8729" s="139"/>
      <x:c r="I8729" s="266" t="n">
        <x:f>INT((ROW()-ROW($I$46))/((CARROT_CAP+1)*(MESCLUN_CAP+1)))</x:f>
        <x:v>13</x:v>
      </x:c>
      <x:c r="J8729" s="266" t="n">
        <x:f>MOD(INT((ROW()-ROW($I$46))/(MESCLUN_CAP+1)),CARROT_CAP+1)</x:f>
        <x:v>7</x:v>
      </x:c>
      <x:c r="K8729" s="266" t="n">
        <x:f>MOD(ROW()-ROW($I$46),MESCLUN_CAP+1)</x:f>
        <x:v>3</x:v>
      </x:c>
      <x:c r="L8729" s="266" t="n">
        <x:f>SUM(I8729:K8729)</x:f>
        <x:v>23</x:v>
      </x:c>
      <x:c r="M8729" s="267" t="n">
        <x:f>I8729*TOMATO_HOURS*WEEKS*(1+TOMATO_DIM)^I8729+J8729*CARROT_HOURS*WEEKS*(1+CARROT_DIM)^J8729+K8729*MESCLUN_HOURS*WEEKS*(1+MESCLUN_DIM)^K8729</x:f>
        <x:v>4428.907374032131</x:v>
      </x:c>
      <x:c r="N8729" s="267" t="n">
        <x:f>MAX(M8729-FARMER_HOURS,0)/TEMP_HOURS_PER_WORKER</x:f>
        <x:v>2.5756301208556467</x:v>
      </x:c>
      <x:c r="O8729" s="268" t="n">
        <x:f>I8729*TOMATO_PRICE+J8729*CARROT_PRICE+K8729*MESCLUN_PRICE</x:f>
        <x:v>137158</x:v>
      </x:c>
      <x:c r="P8729" s="268" t="n">
        <x:f>I8729*TOMATO_FERTILIZER+J8729*CARROT_FERTILIZER+K8729*MESCLUN_FERTILIZER</x:f>
        <x:v>17160</x:v>
      </x:c>
      <x:c r="Q8729" s="268" t="n">
        <x:f>MIN(M8729,FARMER_HOURS)*FARMER_RATE+MAX(M8729-FARMER_HOURS,0)*TEMP_RATE</x:f>
        <x:v>89390.75302139117</x:v>
      </x:c>
      <x:c r="R8729" s="268" t="n">
        <x:f>O8729-P8729-Q8729-FIXED_COST</x:f>
        <x:v>10607.246978608833</x:v>
      </x:c>
      <x:c r="S8729" s="139" t="str">
        <x:f>IF(AND(L8729&lt;=TOTAL_BED_CAP,N8729&lt;=TEMP_WORKER_CAP),"YES","NO")</x:f>
        <x:v>YES</x:v>
      </x:c>
      <x:c r="T8729" s="139" t="n">
        <x:f>IF(S8729="YES",R8729,-1E+99)</x:f>
        <x:v>10607.246978608833</x:v>
      </x:c>
    </x:row>
    <x:row r="8730">
      <x:c r="A8730" s="139"/>
      <x:c r="B8730" s="139"/>
      <x:c r="C8730" s="139"/>
      <x:c r="D8730" s="139"/>
      <x:c r="E8730" s="139"/>
      <x:c r="F8730" s="139"/>
      <x:c r="G8730" s="139"/>
      <x:c r="H8730" s="139"/>
      <x:c r="I8730" s="266" t="n">
        <x:f>INT((ROW()-ROW($I$46))/((CARROT_CAP+1)*(MESCLUN_CAP+1)))</x:f>
        <x:v>13</x:v>
      </x:c>
      <x:c r="J8730" s="266" t="n">
        <x:f>MOD(INT((ROW()-ROW($I$46))/(MESCLUN_CAP+1)),CARROT_CAP+1)</x:f>
        <x:v>7</x:v>
      </x:c>
      <x:c r="K8730" s="266" t="n">
        <x:f>MOD(ROW()-ROW($I$46),MESCLUN_CAP+1)</x:f>
        <x:v>4</x:v>
      </x:c>
      <x:c r="L8730" s="266" t="n">
        <x:f>SUM(I8730:K8730)</x:f>
        <x:v>24</x:v>
      </x:c>
      <x:c r="M8730" s="267" t="n">
        <x:f>I8730*TOMATO_HOURS*WEEKS*(1+TOMATO_DIM)^I8730+J8730*CARROT_HOURS*WEEKS*(1+CARROT_DIM)^J8730+K8730*MESCLUN_HOURS*WEEKS*(1+MESCLUN_DIM)^K8730</x:f>
        <x:v>4477.951489754787</x:v>
      </x:c>
      <x:c r="N8730" s="267" t="n">
        <x:f>MAX(M8730-FARMER_HOURS,0)/TEMP_HOURS_PER_WORKER</x:f>
        <x:v>2.6096885345519354</x:v>
      </x:c>
      <x:c r="O8730" s="268" t="n">
        <x:f>I8730*TOMATO_PRICE+J8730*CARROT_PRICE+K8730*MESCLUN_PRICE</x:f>
        <x:v>139858</x:v>
      </x:c>
      <x:c r="P8730" s="268" t="n">
        <x:f>I8730*TOMATO_FERTILIZER+J8730*CARROT_FERTILIZER+K8730*MESCLUN_FERTILIZER</x:f>
        <x:v>18040</x:v>
      </x:c>
      <x:c r="Q8730" s="268" t="n">
        <x:f>MIN(M8730,FARMER_HOURS)*FARMER_RATE+MAX(M8730-FARMER_HOURS,0)*TEMP_RATE</x:f>
        <x:v>90242.2133637984</x:v>
      </x:c>
      <x:c r="R8730" s="268" t="n">
        <x:f>O8730-P8730-Q8730-FIXED_COST</x:f>
        <x:v>11575.786636201607</x:v>
      </x:c>
      <x:c r="S8730" s="139" t="str">
        <x:f>IF(AND(L8730&lt;=TOTAL_BED_CAP,N8730&lt;=TEMP_WORKER_CAP),"YES","NO")</x:f>
        <x:v>YES</x:v>
      </x:c>
      <x:c r="T8730" s="139" t="n">
        <x:f>IF(S8730="YES",R8730,-1E+99)</x:f>
        <x:v>11575.786636201607</x:v>
      </x:c>
    </x:row>
    <x:row r="8731">
      <x:c r="A8731" s="139"/>
      <x:c r="B8731" s="139"/>
      <x:c r="C8731" s="139"/>
      <x:c r="D8731" s="139"/>
      <x:c r="E8731" s="139"/>
      <x:c r="F8731" s="139"/>
      <x:c r="G8731" s="139"/>
      <x:c r="H8731" s="139"/>
      <x:c r="I8731" s="266" t="n">
        <x:f>INT((ROW()-ROW($I$46))/((CARROT_CAP+1)*(MESCLUN_CAP+1)))</x:f>
        <x:v>13</x:v>
      </x:c>
      <x:c r="J8731" s="266" t="n">
        <x:f>MOD(INT((ROW()-ROW($I$46))/(MESCLUN_CAP+1)),CARROT_CAP+1)</x:f>
        <x:v>7</x:v>
      </x:c>
      <x:c r="K8731" s="266" t="n">
        <x:f>MOD(ROW()-ROW($I$46),MESCLUN_CAP+1)</x:f>
        <x:v>5</x:v>
      </x:c>
      <x:c r="L8731" s="266" t="n">
        <x:f>SUM(I8731:K8731)</x:f>
        <x:v>25</x:v>
      </x:c>
      <x:c r="M8731" s="267" t="n">
        <x:f>I8731*TOMATO_HOURS*WEEKS*(1+TOMATO_DIM)^I8731+J8731*CARROT_HOURS*WEEKS*(1+CARROT_DIM)^J8731+K8731*MESCLUN_HOURS*WEEKS*(1+MESCLUN_DIM)^K8731</x:f>
        <x:v>4528.19981367599</x:v>
      </x:c>
      <x:c r="N8731" s="267" t="n">
        <x:f>MAX(M8731-FARMER_HOURS,0)/TEMP_HOURS_PER_WORKER</x:f>
        <x:v>2.64458320394166</x:v>
      </x:c>
      <x:c r="O8731" s="268" t="n">
        <x:f>I8731*TOMATO_PRICE+J8731*CARROT_PRICE+K8731*MESCLUN_PRICE</x:f>
        <x:v>142558</x:v>
      </x:c>
      <x:c r="P8731" s="268" t="n">
        <x:f>I8731*TOMATO_FERTILIZER+J8731*CARROT_FERTILIZER+K8731*MESCLUN_FERTILIZER</x:f>
        <x:v>18920</x:v>
      </x:c>
      <x:c r="Q8731" s="268" t="n">
        <x:f>MIN(M8731,FARMER_HOURS)*FARMER_RATE+MAX(M8731-FARMER_HOURS,0)*TEMP_RATE</x:f>
        <x:v>91114.5800985415</x:v>
      </x:c>
      <x:c r="R8731" s="268" t="n">
        <x:f>O8731-P8731-Q8731-FIXED_COST</x:f>
        <x:v>12523.419901458503</x:v>
      </x:c>
      <x:c r="S8731" s="139" t="str">
        <x:f>IF(AND(L8731&lt;=TOTAL_BED_CAP,N8731&lt;=TEMP_WORKER_CAP),"YES","NO")</x:f>
        <x:v>YES</x:v>
      </x:c>
      <x:c r="T8731" s="139" t="n">
        <x:f>IF(S8731="YES",R8731,-1E+99)</x:f>
        <x:v>12523.419901458503</x:v>
      </x:c>
    </x:row>
    <x:row r="8732">
      <x:c r="A8732" s="139"/>
      <x:c r="B8732" s="139"/>
      <x:c r="C8732" s="139"/>
      <x:c r="D8732" s="139"/>
      <x:c r="E8732" s="139"/>
      <x:c r="F8732" s="139"/>
      <x:c r="G8732" s="139"/>
      <x:c r="H8732" s="139"/>
      <x:c r="I8732" s="266" t="n">
        <x:f>INT((ROW()-ROW($I$46))/((CARROT_CAP+1)*(MESCLUN_CAP+1)))</x:f>
        <x:v>13</x:v>
      </x:c>
      <x:c r="J8732" s="266" t="n">
        <x:f>MOD(INT((ROW()-ROW($I$46))/(MESCLUN_CAP+1)),CARROT_CAP+1)</x:f>
        <x:v>7</x:v>
      </x:c>
      <x:c r="K8732" s="266" t="n">
        <x:f>MOD(ROW()-ROW($I$46),MESCLUN_CAP+1)</x:f>
        <x:v>6</x:v>
      </x:c>
      <x:c r="L8732" s="266" t="n">
        <x:f>SUM(I8732:K8732)</x:f>
        <x:v>26</x:v>
      </x:c>
      <x:c r="M8732" s="267" t="n">
        <x:f>I8732*TOMATO_HOURS*WEEKS*(1+TOMATO_DIM)^I8732+J8732*CARROT_HOURS*WEEKS*(1+CARROT_DIM)^J8732+K8732*MESCLUN_HOURS*WEEKS*(1+MESCLUN_DIM)^K8732</x:f>
        <x:v>4579.674787857623</x:v>
      </x:c>
      <x:c r="N8732" s="267" t="n">
        <x:f>MAX(M8732-FARMER_HOURS,0)/TEMP_HOURS_PER_WORKER</x:f>
        <x:v>2.6803297137900164</x:v>
      </x:c>
      <x:c r="O8732" s="268" t="n">
        <x:f>I8732*TOMATO_PRICE+J8732*CARROT_PRICE+K8732*MESCLUN_PRICE</x:f>
        <x:v>145258</x:v>
      </x:c>
      <x:c r="P8732" s="268" t="n">
        <x:f>I8732*TOMATO_FERTILIZER+J8732*CARROT_FERTILIZER+K8732*MESCLUN_FERTILIZER</x:f>
        <x:v>19800</x:v>
      </x:c>
      <x:c r="Q8732" s="268" t="n">
        <x:f>MIN(M8732,FARMER_HOURS)*FARMER_RATE+MAX(M8732-FARMER_HOURS,0)*TEMP_RATE</x:f>
        <x:v>92008.2428447504</x:v>
      </x:c>
      <x:c r="R8732" s="268" t="n">
        <x:f>O8732-P8732-Q8732-FIXED_COST</x:f>
        <x:v>13449.757155249594</x:v>
      </x:c>
      <x:c r="S8732" s="139" t="str">
        <x:f>IF(AND(L8732&lt;=TOTAL_BED_CAP,N8732&lt;=TEMP_WORKER_CAP),"YES","NO")</x:f>
        <x:v>YES</x:v>
      </x:c>
      <x:c r="T8732" s="139" t="n">
        <x:f>IF(S8732="YES",R8732,-1E+99)</x:f>
        <x:v>13449.757155249594</x:v>
      </x:c>
    </x:row>
    <x:row r="8733">
      <x:c r="A8733" s="139"/>
      <x:c r="B8733" s="139"/>
      <x:c r="C8733" s="139"/>
      <x:c r="D8733" s="139"/>
      <x:c r="E8733" s="139"/>
      <x:c r="F8733" s="139"/>
      <x:c r="G8733" s="139"/>
      <x:c r="H8733" s="139"/>
      <x:c r="I8733" s="266" t="n">
        <x:f>INT((ROW()-ROW($I$46))/((CARROT_CAP+1)*(MESCLUN_CAP+1)))</x:f>
        <x:v>13</x:v>
      </x:c>
      <x:c r="J8733" s="266" t="n">
        <x:f>MOD(INT((ROW()-ROW($I$46))/(MESCLUN_CAP+1)),CARROT_CAP+1)</x:f>
        <x:v>7</x:v>
      </x:c>
      <x:c r="K8733" s="266" t="n">
        <x:f>MOD(ROW()-ROW($I$46),MESCLUN_CAP+1)</x:f>
        <x:v>7</x:v>
      </x:c>
      <x:c r="L8733" s="266" t="n">
        <x:f>SUM(I8733:K8733)</x:f>
        <x:v>27</x:v>
      </x:c>
      <x:c r="M8733" s="267" t="n">
        <x:f>I8733*TOMATO_HOURS*WEEKS*(1+TOMATO_DIM)^I8733+J8733*CARROT_HOURS*WEEKS*(1+CARROT_DIM)^J8733+K8733*MESCLUN_HOURS*WEEKS*(1+MESCLUN_DIM)^K8733</x:f>
        <x:v>4632.399227255584</x:v>
      </x:c>
      <x:c r="N8733" s="267" t="n">
        <x:f>MAX(M8733-FARMER_HOURS,0)/TEMP_HOURS_PER_WORKER</x:f>
        <x:v>2.716943907816378</x:v>
      </x:c>
      <x:c r="O8733" s="268" t="n">
        <x:f>I8733*TOMATO_PRICE+J8733*CARROT_PRICE+K8733*MESCLUN_PRICE</x:f>
        <x:v>147958</x:v>
      </x:c>
      <x:c r="P8733" s="268" t="n">
        <x:f>I8733*TOMATO_FERTILIZER+J8733*CARROT_FERTILIZER+K8733*MESCLUN_FERTILIZER</x:f>
        <x:v>20680</x:v>
      </x:c>
      <x:c r="Q8733" s="268" t="n">
        <x:f>MIN(M8733,FARMER_HOURS)*FARMER_RATE+MAX(M8733-FARMER_HOURS,0)*TEMP_RATE</x:f>
        <x:v>92923.59769540945</x:v>
      </x:c>
      <x:c r="R8733" s="268" t="n">
        <x:f>O8733-P8733-Q8733-FIXED_COST</x:f>
        <x:v>14354.402304590549</x:v>
      </x:c>
      <x:c r="S8733" s="139" t="str">
        <x:f>IF(AND(L8733&lt;=TOTAL_BED_CAP,N8733&lt;=TEMP_WORKER_CAP),"YES","NO")</x:f>
        <x:v>YES</x:v>
      </x:c>
      <x:c r="T8733" s="139" t="n">
        <x:f>IF(S8733="YES",R8733,-1E+99)</x:f>
        <x:v>14354.402304590549</x:v>
      </x:c>
    </x:row>
    <x:row r="8734">
      <x:c r="A8734" s="139"/>
      <x:c r="B8734" s="139"/>
      <x:c r="C8734" s="139"/>
      <x:c r="D8734" s="139"/>
      <x:c r="E8734" s="139"/>
      <x:c r="F8734" s="139"/>
      <x:c r="G8734" s="139"/>
      <x:c r="H8734" s="139"/>
      <x:c r="I8734" s="266" t="n">
        <x:f>INT((ROW()-ROW($I$46))/((CARROT_CAP+1)*(MESCLUN_CAP+1)))</x:f>
        <x:v>13</x:v>
      </x:c>
      <x:c r="J8734" s="266" t="n">
        <x:f>MOD(INT((ROW()-ROW($I$46))/(MESCLUN_CAP+1)),CARROT_CAP+1)</x:f>
        <x:v>7</x:v>
      </x:c>
      <x:c r="K8734" s="266" t="n">
        <x:f>MOD(ROW()-ROW($I$46),MESCLUN_CAP+1)</x:f>
        <x:v>8</x:v>
      </x:c>
      <x:c r="L8734" s="266" t="n">
        <x:f>SUM(I8734:K8734)</x:f>
        <x:v>28</x:v>
      </x:c>
      <x:c r="M8734" s="267" t="n">
        <x:f>I8734*TOMATO_HOURS*WEEKS*(1+TOMATO_DIM)^I8734+J8734*CARROT_HOURS*WEEKS*(1+CARROT_DIM)^J8734+K8734*MESCLUN_HOURS*WEEKS*(1+MESCLUN_DIM)^K8734</x:f>
        <x:v>4686.396325535564</x:v>
      </x:c>
      <x:c r="N8734" s="267" t="n">
        <x:f>MAX(M8734-FARMER_HOURS,0)/TEMP_HOURS_PER_WORKER</x:f>
        <x:v>2.7544418927330305</x:v>
      </x:c>
      <x:c r="O8734" s="268" t="n">
        <x:f>I8734*TOMATO_PRICE+J8734*CARROT_PRICE+K8734*MESCLUN_PRICE</x:f>
        <x:v>150658</x:v>
      </x:c>
      <x:c r="P8734" s="268" t="n">
        <x:f>I8734*TOMATO_FERTILIZER+J8734*CARROT_FERTILIZER+K8734*MESCLUN_FERTILIZER</x:f>
        <x:v>21560</x:v>
      </x:c>
      <x:c r="Q8734" s="268" t="n">
        <x:f>MIN(M8734,FARMER_HOURS)*FARMER_RATE+MAX(M8734-FARMER_HOURS,0)*TEMP_RATE</x:f>
        <x:v>93861.04731832576</x:v>
      </x:c>
      <x:c r="R8734" s="268" t="n">
        <x:f>O8734-P8734-Q8734-FIXED_COST</x:f>
        <x:v>15236.952681674244</x:v>
      </x:c>
      <x:c r="S8734" s="139" t="str">
        <x:f>IF(AND(L8734&lt;=TOTAL_BED_CAP,N8734&lt;=TEMP_WORKER_CAP),"YES","NO")</x:f>
        <x:v>YES</x:v>
      </x:c>
      <x:c r="T8734" s="139" t="n">
        <x:f>IF(S8734="YES",R8734,-1E+99)</x:f>
        <x:v>15236.952681674244</x:v>
      </x:c>
    </x:row>
    <x:row r="8735">
      <x:c r="A8735" s="139"/>
      <x:c r="B8735" s="139"/>
      <x:c r="C8735" s="139"/>
      <x:c r="D8735" s="139"/>
      <x:c r="E8735" s="139"/>
      <x:c r="F8735" s="139"/>
      <x:c r="G8735" s="139"/>
      <x:c r="H8735" s="139"/>
      <x:c r="I8735" s="266" t="n">
        <x:f>INT((ROW()-ROW($I$46))/((CARROT_CAP+1)*(MESCLUN_CAP+1)))</x:f>
        <x:v>13</x:v>
      </x:c>
      <x:c r="J8735" s="266" t="n">
        <x:f>MOD(INT((ROW()-ROW($I$46))/(MESCLUN_CAP+1)),CARROT_CAP+1)</x:f>
        <x:v>7</x:v>
      </x:c>
      <x:c r="K8735" s="266" t="n">
        <x:f>MOD(ROW()-ROW($I$46),MESCLUN_CAP+1)</x:f>
        <x:v>9</x:v>
      </x:c>
      <x:c r="L8735" s="266" t="n">
        <x:f>SUM(I8735:K8735)</x:f>
        <x:v>29</x:v>
      </x:c>
      <x:c r="M8735" s="267" t="n">
        <x:f>I8735*TOMATO_HOURS*WEEKS*(1+TOMATO_DIM)^I8735+J8735*CARROT_HOURS*WEEKS*(1+CARROT_DIM)^J8735+K8735*MESCLUN_HOURS*WEEKS*(1+MESCLUN_DIM)^K8735</x:f>
        <x:v>4741.689660975959</x:v>
      </x:c>
      <x:c r="N8735" s="267" t="n">
        <x:f>MAX(M8735-FARMER_HOURS,0)/TEMP_HOURS_PER_WORKER</x:f>
        <x:v>2.792840042344416</x:v>
      </x:c>
      <x:c r="O8735" s="268" t="n">
        <x:f>I8735*TOMATO_PRICE+J8735*CARROT_PRICE+K8735*MESCLUN_PRICE</x:f>
        <x:v>153358</x:v>
      </x:c>
      <x:c r="P8735" s="268" t="n">
        <x:f>I8735*TOMATO_FERTILIZER+J8735*CARROT_FERTILIZER+K8735*MESCLUN_FERTILIZER</x:f>
        <x:v>22440</x:v>
      </x:c>
      <x:c r="Q8735" s="268" t="n">
        <x:f>MIN(M8735,FARMER_HOURS)*FARMER_RATE+MAX(M8735-FARMER_HOURS,0)*TEMP_RATE</x:f>
        <x:v>94821.00105861039</x:v>
      </x:c>
      <x:c r="R8735" s="268" t="n">
        <x:f>O8735-P8735-Q8735-FIXED_COST</x:f>
        <x:v>16096.998941389611</x:v>
      </x:c>
      <x:c r="S8735" s="139" t="str">
        <x:f>IF(AND(L8735&lt;=TOTAL_BED_CAP,N8735&lt;=TEMP_WORKER_CAP),"YES","NO")</x:f>
        <x:v>YES</x:v>
      </x:c>
      <x:c r="T8735" s="139" t="n">
        <x:f>IF(S8735="YES",R8735,-1E+99)</x:f>
        <x:v>16096.998941389611</x:v>
      </x:c>
    </x:row>
    <x:row r="8736">
      <x:c r="A8736" s="139"/>
      <x:c r="B8736" s="139"/>
      <x:c r="C8736" s="139"/>
      <x:c r="D8736" s="139"/>
      <x:c r="E8736" s="139"/>
      <x:c r="F8736" s="139"/>
      <x:c r="G8736" s="139"/>
      <x:c r="H8736" s="139"/>
      <x:c r="I8736" s="266" t="n">
        <x:f>INT((ROW()-ROW($I$46))/((CARROT_CAP+1)*(MESCLUN_CAP+1)))</x:f>
        <x:v>13</x:v>
      </x:c>
      <x:c r="J8736" s="266" t="n">
        <x:f>MOD(INT((ROW()-ROW($I$46))/(MESCLUN_CAP+1)),CARROT_CAP+1)</x:f>
        <x:v>7</x:v>
      </x:c>
      <x:c r="K8736" s="266" t="n">
        <x:f>MOD(ROW()-ROW($I$46),MESCLUN_CAP+1)</x:f>
        <x:v>10</x:v>
      </x:c>
      <x:c r="L8736" s="266" t="n">
        <x:f>SUM(I8736:K8736)</x:f>
        <x:v>30</x:v>
      </x:c>
      <x:c r="M8736" s="267" t="n">
        <x:f>I8736*TOMATO_HOURS*WEEKS*(1+TOMATO_DIM)^I8736+J8736*CARROT_HOURS*WEEKS*(1+CARROT_DIM)^J8736+K8736*MESCLUN_HOURS*WEEKS*(1+MESCLUN_DIM)^K8736</x:f>
        <x:v>4798.303202459171</x:v>
      </x:c>
      <x:c r="N8736" s="267" t="n">
        <x:f>MAX(M8736-FARMER_HOURS,0)/TEMP_HOURS_PER_WORKER</x:f>
        <x:v>2.8321550017077577</x:v>
      </x:c>
      <x:c r="O8736" s="268" t="n">
        <x:f>I8736*TOMATO_PRICE+J8736*CARROT_PRICE+K8736*MESCLUN_PRICE</x:f>
        <x:v>156058</x:v>
      </x:c>
      <x:c r="P8736" s="268" t="n">
        <x:f>I8736*TOMATO_FERTILIZER+J8736*CARROT_FERTILIZER+K8736*MESCLUN_FERTILIZER</x:f>
        <x:v>23320</x:v>
      </x:c>
      <x:c r="Q8736" s="268" t="n">
        <x:f>MIN(M8736,FARMER_HOURS)*FARMER_RATE+MAX(M8736-FARMER_HOURS,0)*TEMP_RATE</x:f>
        <x:v>95803.87504269394</x:v>
      </x:c>
      <x:c r="R8736" s="268" t="n">
        <x:f>O8736-P8736-Q8736-FIXED_COST</x:f>
        <x:v>16934.124957306063</x:v>
      </x:c>
      <x:c r="S8736" s="139" t="str">
        <x:f>IF(AND(L8736&lt;=TOTAL_BED_CAP,N8736&lt;=TEMP_WORKER_CAP),"YES","NO")</x:f>
        <x:v>YES</x:v>
      </x:c>
      <x:c r="T8736" s="139" t="n">
        <x:f>IF(S8736="YES",R8736,-1E+99)</x:f>
        <x:v>16934.124957306063</x:v>
      </x:c>
    </x:row>
    <x:row r="8737">
      <x:c r="A8737" s="139"/>
      <x:c r="B8737" s="139"/>
      <x:c r="C8737" s="139"/>
      <x:c r="D8737" s="139"/>
      <x:c r="E8737" s="139"/>
      <x:c r="F8737" s="139"/>
      <x:c r="G8737" s="139"/>
      <x:c r="H8737" s="139"/>
      <x:c r="I8737" s="266" t="n">
        <x:f>INT((ROW()-ROW($I$46))/((CARROT_CAP+1)*(MESCLUN_CAP+1)))</x:f>
        <x:v>13</x:v>
      </x:c>
      <x:c r="J8737" s="266" t="n">
        <x:f>MOD(INT((ROW()-ROW($I$46))/(MESCLUN_CAP+1)),CARROT_CAP+1)</x:f>
        <x:v>7</x:v>
      </x:c>
      <x:c r="K8737" s="266" t="n">
        <x:f>MOD(ROW()-ROW($I$46),MESCLUN_CAP+1)</x:f>
        <x:v>11</x:v>
      </x:c>
      <x:c r="L8737" s="266" t="n">
        <x:f>SUM(I8737:K8737)</x:f>
        <x:v>31</x:v>
      </x:c>
      <x:c r="M8737" s="267" t="n">
        <x:f>I8737*TOMATO_HOURS*WEEKS*(1+TOMATO_DIM)^I8737+J8737*CARROT_HOURS*WEEKS*(1+CARROT_DIM)^J8737+K8737*MESCLUN_HOURS*WEEKS*(1+MESCLUN_DIM)^K8737</x:f>
        <x:v>4856.2613155526105</x:v>
      </x:c>
      <x:c r="N8737" s="267" t="n">
        <x:f>MAX(M8737-FARMER_HOURS,0)/TEMP_HOURS_PER_WORKER</x:f>
        <x:v>2.8724036913559794</x:v>
      </x:c>
      <x:c r="O8737" s="268" t="n">
        <x:f>I8737*TOMATO_PRICE+J8737*CARROT_PRICE+K8737*MESCLUN_PRICE</x:f>
        <x:v>158758</x:v>
      </x:c>
      <x:c r="P8737" s="268" t="n">
        <x:f>I8737*TOMATO_FERTILIZER+J8737*CARROT_FERTILIZER+K8737*MESCLUN_FERTILIZER</x:f>
        <x:v>24200</x:v>
      </x:c>
      <x:c r="Q8737" s="268" t="n">
        <x:f>MIN(M8737,FARMER_HOURS)*FARMER_RATE+MAX(M8737-FARMER_HOURS,0)*TEMP_RATE</x:f>
        <x:v>96810.09228389949</x:v>
      </x:c>
      <x:c r="R8737" s="268" t="n">
        <x:f>O8737-P8737-Q8737-FIXED_COST</x:f>
        <x:v>17747.90771610051</x:v>
      </x:c>
      <x:c r="S8737" s="139" t="str">
        <x:f>IF(AND(L8737&lt;=TOTAL_BED_CAP,N8737&lt;=TEMP_WORKER_CAP),"YES","NO")</x:f>
        <x:v>YES</x:v>
      </x:c>
      <x:c r="T8737" s="139" t="n">
        <x:f>IF(S8737="YES",R8737,-1E+99)</x:f>
        <x:v>17747.90771610051</x:v>
      </x:c>
    </x:row>
    <x:row r="8738">
      <x:c r="A8738" s="139"/>
      <x:c r="B8738" s="139"/>
      <x:c r="C8738" s="139"/>
      <x:c r="D8738" s="139"/>
      <x:c r="E8738" s="139"/>
      <x:c r="F8738" s="139"/>
      <x:c r="G8738" s="139"/>
      <x:c r="H8738" s="139"/>
      <x:c r="I8738" s="266" t="n">
        <x:f>INT((ROW()-ROW($I$46))/((CARROT_CAP+1)*(MESCLUN_CAP+1)))</x:f>
        <x:v>13</x:v>
      </x:c>
      <x:c r="J8738" s="266" t="n">
        <x:f>MOD(INT((ROW()-ROW($I$46))/(MESCLUN_CAP+1)),CARROT_CAP+1)</x:f>
        <x:v>7</x:v>
      </x:c>
      <x:c r="K8738" s="266" t="n">
        <x:f>MOD(ROW()-ROW($I$46),MESCLUN_CAP+1)</x:f>
        <x:v>12</x:v>
      </x:c>
      <x:c r="L8738" s="266" t="n">
        <x:f>SUM(I8738:K8738)</x:f>
        <x:v>32</x:v>
      </x:c>
      <x:c r="M8738" s="267" t="n">
        <x:f>I8738*TOMATO_HOURS*WEEKS*(1+TOMATO_DIM)^I8738+J8738*CARROT_HOURS*WEEKS*(1+CARROT_DIM)^J8738+K8738*MESCLUN_HOURS*WEEKS*(1+MESCLUN_DIM)^K8738</x:f>
        <x:v>4915.588768680675</x:v>
      </x:c>
      <x:c r="N8738" s="267" t="n">
        <x:f>MAX(M8738-FARMER_HOURS,0)/TEMP_HOURS_PER_WORKER</x:f>
        <x:v>2.9136033115838016</x:v>
      </x:c>
      <x:c r="O8738" s="268" t="n">
        <x:f>I8738*TOMATO_PRICE+J8738*CARROT_PRICE+K8738*MESCLUN_PRICE</x:f>
        <x:v>161458</x:v>
      </x:c>
      <x:c r="P8738" s="268" t="n">
        <x:f>I8738*TOMATO_FERTILIZER+J8738*CARROT_FERTILIZER+K8738*MESCLUN_FERTILIZER</x:f>
        <x:v>25080</x:v>
      </x:c>
      <x:c r="Q8738" s="268" t="n">
        <x:f>MIN(M8738,FARMER_HOURS)*FARMER_RATE+MAX(M8738-FARMER_HOURS,0)*TEMP_RATE</x:f>
        <x:v>97840.08278959505</x:v>
      </x:c>
      <x:c r="R8738" s="268" t="n">
        <x:f>O8738-P8738-Q8738-FIXED_COST</x:f>
        <x:v>18537.91721040495</x:v>
      </x:c>
      <x:c r="S8738" s="139" t="str">
        <x:f>IF(AND(L8738&lt;=TOTAL_BED_CAP,N8738&lt;=TEMP_WORKER_CAP),"YES","NO")</x:f>
        <x:v>YES</x:v>
      </x:c>
      <x:c r="T8738" s="139" t="n">
        <x:f>IF(S8738="YES",R8738,-1E+99)</x:f>
        <x:v>18537.91721040495</x:v>
      </x:c>
    </x:row>
    <x:row r="8739">
      <x:c r="A8739" s="139"/>
      <x:c r="B8739" s="139"/>
      <x:c r="C8739" s="139"/>
      <x:c r="D8739" s="139"/>
      <x:c r="E8739" s="139"/>
      <x:c r="F8739" s="139"/>
      <x:c r="G8739" s="139"/>
      <x:c r="H8739" s="139"/>
      <x:c r="I8739" s="266" t="n">
        <x:f>INT((ROW()-ROW($I$46))/((CARROT_CAP+1)*(MESCLUN_CAP+1)))</x:f>
        <x:v>13</x:v>
      </x:c>
      <x:c r="J8739" s="266" t="n">
        <x:f>MOD(INT((ROW()-ROW($I$46))/(MESCLUN_CAP+1)),CARROT_CAP+1)</x:f>
        <x:v>7</x:v>
      </x:c>
      <x:c r="K8739" s="266" t="n">
        <x:f>MOD(ROW()-ROW($I$46),MESCLUN_CAP+1)</x:f>
        <x:v>13</x:v>
      </x:c>
      <x:c r="L8739" s="266" t="n">
        <x:f>SUM(I8739:K8739)</x:f>
        <x:v>33</x:v>
      </x:c>
      <x:c r="M8739" s="267" t="n">
        <x:f>I8739*TOMATO_HOURS*WEEKS*(1+TOMATO_DIM)^I8739+J8739*CARROT_HOURS*WEEKS*(1+CARROT_DIM)^J8739+K8739*MESCLUN_HOURS*WEEKS*(1+MESCLUN_DIM)^K8739</x:f>
        <x:v>4976.310739389059</x:v>
      </x:c>
      <x:c r="N8739" s="267" t="n">
        <x:f>MAX(M8739-FARMER_HOURS,0)/TEMP_HOURS_PER_WORKER</x:f>
        <x:v>2.9557713467979574</x:v>
      </x:c>
      <x:c r="O8739" s="268" t="n">
        <x:f>I8739*TOMATO_PRICE+J8739*CARROT_PRICE+K8739*MESCLUN_PRICE</x:f>
        <x:v>164158</x:v>
      </x:c>
      <x:c r="P8739" s="268" t="n">
        <x:f>I8739*TOMATO_FERTILIZER+J8739*CARROT_FERTILIZER+K8739*MESCLUN_FERTILIZER</x:f>
        <x:v>25960</x:v>
      </x:c>
      <x:c r="Q8739" s="268" t="n">
        <x:f>MIN(M8739,FARMER_HOURS)*FARMER_RATE+MAX(M8739-FARMER_HOURS,0)*TEMP_RATE</x:f>
        <x:v>98894.28366994893</x:v>
      </x:c>
      <x:c r="R8739" s="268" t="n">
        <x:f>O8739-P8739-Q8739-FIXED_COST</x:f>
        <x:v>19303.716330051073</x:v>
      </x:c>
      <x:c r="S8739" s="139" t="str">
        <x:f>IF(AND(L8739&lt;=TOTAL_BED_CAP,N8739&lt;=TEMP_WORKER_CAP),"YES","NO")</x:f>
        <x:v>YES</x:v>
      </x:c>
      <x:c r="T8739" s="139" t="n">
        <x:f>IF(S8739="YES",R8739,-1E+99)</x:f>
        <x:v>19303.716330051073</x:v>
      </x:c>
    </x:row>
    <x:row r="8740">
      <x:c r="A8740" s="139"/>
      <x:c r="B8740" s="139"/>
      <x:c r="C8740" s="139"/>
      <x:c r="D8740" s="139"/>
      <x:c r="E8740" s="139"/>
      <x:c r="F8740" s="139"/>
      <x:c r="G8740" s="139"/>
      <x:c r="H8740" s="139"/>
      <x:c r="I8740" s="266" t="n">
        <x:f>INT((ROW()-ROW($I$46))/((CARROT_CAP+1)*(MESCLUN_CAP+1)))</x:f>
        <x:v>13</x:v>
      </x:c>
      <x:c r="J8740" s="266" t="n">
        <x:f>MOD(INT((ROW()-ROW($I$46))/(MESCLUN_CAP+1)),CARROT_CAP+1)</x:f>
        <x:v>7</x:v>
      </x:c>
      <x:c r="K8740" s="266" t="n">
        <x:f>MOD(ROW()-ROW($I$46),MESCLUN_CAP+1)</x:f>
        <x:v>14</x:v>
      </x:c>
      <x:c r="L8740" s="266" t="n">
        <x:f>SUM(I8740:K8740)</x:f>
        <x:v>34</x:v>
      </x:c>
      <x:c r="M8740" s="267" t="n">
        <x:f>I8740*TOMATO_HOURS*WEEKS*(1+TOMATO_DIM)^I8740+J8740*CARROT_HOURS*WEEKS*(1+CARROT_DIM)^J8740+K8740*MESCLUN_HOURS*WEEKS*(1+MESCLUN_DIM)^K8740</x:f>
        <x:v>5038.45282070272</x:v>
      </x:c>
      <x:c r="N8740" s="267" t="n">
        <x:f>MAX(M8740-FARMER_HOURS,0)/TEMP_HOURS_PER_WORKER</x:f>
        <x:v>2.998925569932444</x:v>
      </x:c>
      <x:c r="O8740" s="268" t="n">
        <x:f>I8740*TOMATO_PRICE+J8740*CARROT_PRICE+K8740*MESCLUN_PRICE</x:f>
        <x:v>166858</x:v>
      </x:c>
      <x:c r="P8740" s="268" t="n">
        <x:f>I8740*TOMATO_FERTILIZER+J8740*CARROT_FERTILIZER+K8740*MESCLUN_FERTILIZER</x:f>
        <x:v>26840</x:v>
      </x:c>
      <x:c r="Q8740" s="268" t="n">
        <x:f>MIN(M8740,FARMER_HOURS)*FARMER_RATE+MAX(M8740-FARMER_HOURS,0)*TEMP_RATE</x:f>
        <x:v>99973.1392483111</x:v>
      </x:c>
      <x:c r="R8740" s="268" t="n">
        <x:f>O8740-P8740-Q8740-FIXED_COST</x:f>
        <x:v>20044.860751688902</x:v>
      </x:c>
      <x:c r="S8740" s="139" t="str">
        <x:f>IF(AND(L8740&lt;=TOTAL_BED_CAP,N8740&lt;=TEMP_WORKER_CAP),"YES","NO")</x:f>
        <x:v>YES</x:v>
      </x:c>
      <x:c r="T8740" s="139" t="n">
        <x:f>IF(S8740="YES",R8740,-1E+99)</x:f>
        <x:v>20044.860751688902</x:v>
      </x:c>
    </x:row>
    <x:row r="8741">
      <x:c r="A8741" s="139"/>
      <x:c r="B8741" s="139"/>
      <x:c r="C8741" s="139"/>
      <x:c r="D8741" s="139"/>
      <x:c r="E8741" s="139"/>
      <x:c r="F8741" s="139"/>
      <x:c r="G8741" s="139"/>
      <x:c r="H8741" s="139"/>
      <x:c r="I8741" s="266" t="n">
        <x:f>INT((ROW()-ROW($I$46))/((CARROT_CAP+1)*(MESCLUN_CAP+1)))</x:f>
        <x:v>13</x:v>
      </x:c>
      <x:c r="J8741" s="266" t="n">
        <x:f>MOD(INT((ROW()-ROW($I$46))/(MESCLUN_CAP+1)),CARROT_CAP+1)</x:f>
        <x:v>7</x:v>
      </x:c>
      <x:c r="K8741" s="266" t="n">
        <x:f>MOD(ROW()-ROW($I$46),MESCLUN_CAP+1)</x:f>
        <x:v>15</x:v>
      </x:c>
      <x:c r="L8741" s="266" t="n">
        <x:f>SUM(I8741:K8741)</x:f>
        <x:v>35</x:v>
      </x:c>
      <x:c r="M8741" s="267" t="n">
        <x:f>I8741*TOMATO_HOURS*WEEKS*(1+TOMATO_DIM)^I8741+J8741*CARROT_HOURS*WEEKS*(1+CARROT_DIM)^J8741+K8741*MESCLUN_HOURS*WEEKS*(1+MESCLUN_DIM)^K8741</x:f>
        <x:v>5102.041027578866</x:v>
      </x:c>
      <x:c r="N8741" s="267" t="n">
        <x:f>MAX(M8741-FARMER_HOURS,0)/TEMP_HOURS_PER_WORKER</x:f>
        <x:v>3.0430840469297684</x:v>
      </x:c>
      <x:c r="O8741" s="268" t="n">
        <x:f>I8741*TOMATO_PRICE+J8741*CARROT_PRICE+K8741*MESCLUN_PRICE</x:f>
        <x:v>169558</x:v>
      </x:c>
      <x:c r="P8741" s="268" t="n">
        <x:f>I8741*TOMATO_FERTILIZER+J8741*CARROT_FERTILIZER+K8741*MESCLUN_FERTILIZER</x:f>
        <x:v>27720</x:v>
      </x:c>
      <x:c r="Q8741" s="268" t="n">
        <x:f>MIN(M8741,FARMER_HOURS)*FARMER_RATE+MAX(M8741-FARMER_HOURS,0)*TEMP_RATE</x:f>
        <x:v>101077.1011732442</x:v>
      </x:c>
      <x:c r="R8741" s="268" t="n">
        <x:f>O8741-P8741-Q8741-FIXED_COST</x:f>
        <x:v>20760.8988267558</x:v>
      </x:c>
      <x:c r="S8741" s="139" t="str">
        <x:f>IF(AND(L8741&lt;=TOTAL_BED_CAP,N8741&lt;=TEMP_WORKER_CAP),"YES","NO")</x:f>
        <x:v>YES</x:v>
      </x:c>
      <x:c r="T8741" s="139" t="n">
        <x:f>IF(S8741="YES",R8741,-1E+99)</x:f>
        <x:v>20760.8988267558</x:v>
      </x:c>
    </x:row>
    <x:row r="8742">
      <x:c r="A8742" s="139"/>
      <x:c r="B8742" s="139"/>
      <x:c r="C8742" s="139"/>
      <x:c r="D8742" s="139"/>
      <x:c r="E8742" s="139"/>
      <x:c r="F8742" s="139"/>
      <x:c r="G8742" s="139"/>
      <x:c r="H8742" s="139"/>
      <x:c r="I8742" s="266" t="n">
        <x:f>INT((ROW()-ROW($I$46))/((CARROT_CAP+1)*(MESCLUN_CAP+1)))</x:f>
        <x:v>13</x:v>
      </x:c>
      <x:c r="J8742" s="266" t="n">
        <x:f>MOD(INT((ROW()-ROW($I$46))/(MESCLUN_CAP+1)),CARROT_CAP+1)</x:f>
        <x:v>7</x:v>
      </x:c>
      <x:c r="K8742" s="266" t="n">
        <x:f>MOD(ROW()-ROW($I$46),MESCLUN_CAP+1)</x:f>
        <x:v>16</x:v>
      </x:c>
      <x:c r="L8742" s="266" t="n">
        <x:f>SUM(I8742:K8742)</x:f>
        <x:v>36</x:v>
      </x:c>
      <x:c r="M8742" s="267" t="n">
        <x:f>I8742*TOMATO_HOURS*WEEKS*(1+TOMATO_DIM)^I8742+J8742*CARROT_HOURS*WEEKS*(1+CARROT_DIM)^J8742+K8742*MESCLUN_HOURS*WEEKS*(1+MESCLUN_DIM)^K8742</x:f>
        <x:v>5167.101803456355</x:v>
      </x:c>
      <x:c r="N8742" s="267" t="n">
        <x:f>MAX(M8742-FARMER_HOURS,0)/TEMP_HOURS_PER_WORKER</x:f>
        <x:v>3.0882651412891353</x:v>
      </x:c>
      <x:c r="O8742" s="268" t="n">
        <x:f>I8742*TOMATO_PRICE+J8742*CARROT_PRICE+K8742*MESCLUN_PRICE</x:f>
        <x:v>172258</x:v>
      </x:c>
      <x:c r="P8742" s="268" t="n">
        <x:f>I8742*TOMATO_FERTILIZER+J8742*CARROT_FERTILIZER+K8742*MESCLUN_FERTILIZER</x:f>
        <x:v>28600</x:v>
      </x:c>
      <x:c r="Q8742" s="268" t="n">
        <x:f>MIN(M8742,FARMER_HOURS)*FARMER_RATE+MAX(M8742-FARMER_HOURS,0)*TEMP_RATE</x:f>
        <x:v>102206.62853222838</x:v>
      </x:c>
      <x:c r="R8742" s="268" t="n">
        <x:f>O8742-P8742-Q8742-FIXED_COST</x:f>
        <x:v>21451.37146777162</x:v>
      </x:c>
      <x:c r="S8742" s="139" t="str">
        <x:f>IF(AND(L8742&lt;=TOTAL_BED_CAP,N8742&lt;=TEMP_WORKER_CAP),"YES","NO")</x:f>
        <x:v>YES</x:v>
      </x:c>
      <x:c r="T8742" s="139" t="n">
        <x:f>IF(S8742="YES",R8742,-1E+99)</x:f>
        <x:v>21451.37146777162</x:v>
      </x:c>
    </x:row>
    <x:row r="8743">
      <x:c r="A8743" s="139"/>
      <x:c r="B8743" s="139"/>
      <x:c r="C8743" s="139"/>
      <x:c r="D8743" s="139"/>
      <x:c r="E8743" s="139"/>
      <x:c r="F8743" s="139"/>
      <x:c r="G8743" s="139"/>
      <x:c r="H8743" s="139"/>
      <x:c r="I8743" s="266" t="n">
        <x:f>INT((ROW()-ROW($I$46))/((CARROT_CAP+1)*(MESCLUN_CAP+1)))</x:f>
        <x:v>13</x:v>
      </x:c>
      <x:c r="J8743" s="266" t="n">
        <x:f>MOD(INT((ROW()-ROW($I$46))/(MESCLUN_CAP+1)),CARROT_CAP+1)</x:f>
        <x:v>7</x:v>
      </x:c>
      <x:c r="K8743" s="266" t="n">
        <x:f>MOD(ROW()-ROW($I$46),MESCLUN_CAP+1)</x:f>
        <x:v>17</x:v>
      </x:c>
      <x:c r="L8743" s="266" t="n">
        <x:f>SUM(I8743:K8743)</x:f>
        <x:v>37</x:v>
      </x:c>
      <x:c r="M8743" s="267" t="n">
        <x:f>I8743*TOMATO_HOURS*WEEKS*(1+TOMATO_DIM)^I8743+J8743*CARROT_HOURS*WEEKS*(1+CARROT_DIM)^J8743+K8743*MESCLUN_HOURS*WEEKS*(1+MESCLUN_DIM)^K8743</x:f>
        <x:v>5233.662026902895</x:v>
      </x:c>
      <x:c r="N8743" s="267" t="n">
        <x:f>MAX(M8743-FARMER_HOURS,0)/TEMP_HOURS_PER_WORKER</x:f>
        <x:v>3.1344875186825663</x:v>
      </x:c>
      <x:c r="O8743" s="268" t="n">
        <x:f>I8743*TOMATO_PRICE+J8743*CARROT_PRICE+K8743*MESCLUN_PRICE</x:f>
        <x:v>174958</x:v>
      </x:c>
      <x:c r="P8743" s="268" t="n">
        <x:f>I8743*TOMATO_FERTILIZER+J8743*CARROT_FERTILIZER+K8743*MESCLUN_FERTILIZER</x:f>
        <x:v>29480</x:v>
      </x:c>
      <x:c r="Q8743" s="268" t="n">
        <x:f>MIN(M8743,FARMER_HOURS)*FARMER_RATE+MAX(M8743-FARMER_HOURS,0)*TEMP_RATE</x:f>
        <x:v>103362.18796706415</x:v>
      </x:c>
      <x:c r="R8743" s="268" t="n">
        <x:f>O8743-P8743-Q8743-FIXED_COST</x:f>
        <x:v>22115.81203293585</x:v>
      </x:c>
      <x:c r="S8743" s="139" t="str">
        <x:f>IF(AND(L8743&lt;=TOTAL_BED_CAP,N8743&lt;=TEMP_WORKER_CAP),"YES","NO")</x:f>
        <x:v>YES</x:v>
      </x:c>
      <x:c r="T8743" s="139" t="n">
        <x:f>IF(S8743="YES",R8743,-1E+99)</x:f>
        <x:v>22115.81203293585</x:v>
      </x:c>
    </x:row>
    <x:row r="8744">
      <x:c r="A8744" s="139"/>
      <x:c r="B8744" s="139"/>
      <x:c r="C8744" s="139"/>
      <x:c r="D8744" s="139"/>
      <x:c r="E8744" s="139"/>
      <x:c r="F8744" s="139"/>
      <x:c r="G8744" s="139"/>
      <x:c r="H8744" s="139"/>
      <x:c r="I8744" s="266" t="n">
        <x:f>INT((ROW()-ROW($I$46))/((CARROT_CAP+1)*(MESCLUN_CAP+1)))</x:f>
        <x:v>13</x:v>
      </x:c>
      <x:c r="J8744" s="266" t="n">
        <x:f>MOD(INT((ROW()-ROW($I$46))/(MESCLUN_CAP+1)),CARROT_CAP+1)</x:f>
        <x:v>7</x:v>
      </x:c>
      <x:c r="K8744" s="266" t="n">
        <x:f>MOD(ROW()-ROW($I$46),MESCLUN_CAP+1)</x:f>
        <x:v>18</x:v>
      </x:c>
      <x:c r="L8744" s="266" t="n">
        <x:f>SUM(I8744:K8744)</x:f>
        <x:v>38</x:v>
      </x:c>
      <x:c r="M8744" s="267" t="n">
        <x:f>I8744*TOMATO_HOURS*WEEKS*(1+TOMATO_DIM)^I8744+J8744*CARROT_HOURS*WEEKS*(1+CARROT_DIM)^J8744+K8744*MESCLUN_HOURS*WEEKS*(1+MESCLUN_DIM)^K8744</x:f>
        <x:v>5301.749018361483</x:v>
      </x:c>
      <x:c r="N8744" s="267" t="n">
        <x:f>MAX(M8744-FARMER_HOURS,0)/TEMP_HOURS_PER_WORKER</x:f>
        <x:v>3.1817701516399186</x:v>
      </x:c>
      <x:c r="O8744" s="268" t="n">
        <x:f>I8744*TOMATO_PRICE+J8744*CARROT_PRICE+K8744*MESCLUN_PRICE</x:f>
        <x:v>177658</x:v>
      </x:c>
      <x:c r="P8744" s="268" t="n">
        <x:f>I8744*TOMATO_FERTILIZER+J8744*CARROT_FERTILIZER+K8744*MESCLUN_FERTILIZER</x:f>
        <x:v>30360</x:v>
      </x:c>
      <x:c r="Q8744" s="268" t="n">
        <x:f>MIN(M8744,FARMER_HOURS)*FARMER_RATE+MAX(M8744-FARMER_HOURS,0)*TEMP_RATE</x:f>
        <x:v>104544.25379099796</x:v>
      </x:c>
      <x:c r="R8744" s="268" t="n">
        <x:f>O8744-P8744-Q8744-FIXED_COST</x:f>
        <x:v>22753.74620900204</x:v>
      </x:c>
      <x:c r="S8744" s="139" t="str">
        <x:f>IF(AND(L8744&lt;=TOTAL_BED_CAP,N8744&lt;=TEMP_WORKER_CAP),"YES","NO")</x:f>
        <x:v>YES</x:v>
      </x:c>
      <x:c r="T8744" s="139" t="n">
        <x:f>IF(S8744="YES",R8744,-1E+99)</x:f>
        <x:v>22753.74620900204</x:v>
      </x:c>
    </x:row>
    <x:row r="8745">
      <x:c r="A8745" s="139"/>
      <x:c r="B8745" s="139"/>
      <x:c r="C8745" s="139"/>
      <x:c r="D8745" s="139"/>
      <x:c r="E8745" s="139"/>
      <x:c r="F8745" s="139"/>
      <x:c r="G8745" s="139"/>
      <x:c r="H8745" s="139"/>
      <x:c r="I8745" s="266" t="n">
        <x:f>INT((ROW()-ROW($I$46))/((CARROT_CAP+1)*(MESCLUN_CAP+1)))</x:f>
        <x:v>13</x:v>
      </x:c>
      <x:c r="J8745" s="266" t="n">
        <x:f>MOD(INT((ROW()-ROW($I$46))/(MESCLUN_CAP+1)),CARROT_CAP+1)</x:f>
        <x:v>7</x:v>
      </x:c>
      <x:c r="K8745" s="266" t="n">
        <x:f>MOD(ROW()-ROW($I$46),MESCLUN_CAP+1)</x:f>
        <x:v>19</x:v>
      </x:c>
      <x:c r="L8745" s="266" t="n">
        <x:f>SUM(I8745:K8745)</x:f>
        <x:v>39</x:v>
      </x:c>
      <x:c r="M8745" s="267" t="n">
        <x:f>I8745*TOMATO_HOURS*WEEKS*(1+TOMATO_DIM)^I8745+J8745*CARROT_HOURS*WEEKS*(1+CARROT_DIM)^J8745+K8745*MESCLUN_HOURS*WEEKS*(1+MESCLUN_DIM)^K8745</x:f>
        <x:v>5371.390546997505</x:v>
      </x:c>
      <x:c r="N8745" s="267" t="n">
        <x:f>MAX(M8745-FARMER_HOURS,0)/TEMP_HOURS_PER_WORKER</x:f>
        <x:v>3.230132324303823</x:v>
      </x:c>
      <x:c r="O8745" s="268" t="n">
        <x:f>I8745*TOMATO_PRICE+J8745*CARROT_PRICE+K8745*MESCLUN_PRICE</x:f>
        <x:v>180358</x:v>
      </x:c>
      <x:c r="P8745" s="268" t="n">
        <x:f>I8745*TOMATO_FERTILIZER+J8745*CARROT_FERTILIZER+K8745*MESCLUN_FERTILIZER</x:f>
        <x:v>31240</x:v>
      </x:c>
      <x:c r="Q8745" s="268" t="n">
        <x:f>MIN(M8745,FARMER_HOURS)*FARMER_RATE+MAX(M8745-FARMER_HOURS,0)*TEMP_RATE</x:f>
        <x:v>105753.30810759557</x:v>
      </x:c>
      <x:c r="R8745" s="268" t="n">
        <x:f>O8745-P8745-Q8745-FIXED_COST</x:f>
        <x:v>23364.69189240443</x:v>
      </x:c>
      <x:c r="S8745" s="139" t="str">
        <x:f>IF(AND(L8745&lt;=TOTAL_BED_CAP,N8745&lt;=TEMP_WORKER_CAP),"YES","NO")</x:f>
        <x:v>YES</x:v>
      </x:c>
      <x:c r="T8745" s="139" t="n">
        <x:f>IF(S8745="YES",R8745,-1E+99)</x:f>
        <x:v>23364.69189240443</x:v>
      </x:c>
    </x:row>
    <x:row r="8746">
      <x:c r="A8746" s="139"/>
      <x:c r="B8746" s="139"/>
      <x:c r="C8746" s="139"/>
      <x:c r="D8746" s="139"/>
      <x:c r="E8746" s="139"/>
      <x:c r="F8746" s="139"/>
      <x:c r="G8746" s="139"/>
      <x:c r="H8746" s="139"/>
      <x:c r="I8746" s="266" t="n">
        <x:f>INT((ROW()-ROW($I$46))/((CARROT_CAP+1)*(MESCLUN_CAP+1)))</x:f>
        <x:v>13</x:v>
      </x:c>
      <x:c r="J8746" s="266" t="n">
        <x:f>MOD(INT((ROW()-ROW($I$46))/(MESCLUN_CAP+1)),CARROT_CAP+1)</x:f>
        <x:v>7</x:v>
      </x:c>
      <x:c r="K8746" s="266" t="n">
        <x:f>MOD(ROW()-ROW($I$46),MESCLUN_CAP+1)</x:f>
        <x:v>20</x:v>
      </x:c>
      <x:c r="L8746" s="266" t="n">
        <x:f>SUM(I8746:K8746)</x:f>
        <x:v>40</x:v>
      </x:c>
      <x:c r="M8746" s="267" t="n">
        <x:f>I8746*TOMATO_HOURS*WEEKS*(1+TOMATO_DIM)^I8746+J8746*CARROT_HOURS*WEEKS*(1+CARROT_DIM)^J8746+K8746*MESCLUN_HOURS*WEEKS*(1+MESCLUN_DIM)^K8746</x:f>
        <x:v>5442.614837647981</x:v>
      </x:c>
      <x:c r="N8746" s="267" t="n">
        <x:f>MAX(M8746-FARMER_HOURS,0)/TEMP_HOURS_PER_WORKER</x:f>
        <x:v>3.2795936372555428</x:v>
      </x:c>
      <x:c r="O8746" s="268" t="n">
        <x:f>I8746*TOMATO_PRICE+J8746*CARROT_PRICE+K8746*MESCLUN_PRICE</x:f>
        <x:v>183058</x:v>
      </x:c>
      <x:c r="P8746" s="268" t="n">
        <x:f>I8746*TOMATO_FERTILIZER+J8746*CARROT_FERTILIZER+K8746*MESCLUN_FERTILIZER</x:f>
        <x:v>32120</x:v>
      </x:c>
      <x:c r="Q8746" s="268" t="n">
        <x:f>MIN(M8746,FARMER_HOURS)*FARMER_RATE+MAX(M8746-FARMER_HOURS,0)*TEMP_RATE</x:f>
        <x:v>106989.84093138856</x:v>
      </x:c>
      <x:c r="R8746" s="268" t="n">
        <x:f>O8746-P8746-Q8746-FIXED_COST</x:f>
        <x:v>23948.159068611436</x:v>
      </x:c>
      <x:c r="S8746" s="139" t="str">
        <x:f>IF(AND(L8746&lt;=TOTAL_BED_CAP,N8746&lt;=TEMP_WORKER_CAP),"YES","NO")</x:f>
        <x:v>YES</x:v>
      </x:c>
      <x:c r="T8746" s="139" t="n">
        <x:f>IF(S8746="YES",R8746,-1E+99)</x:f>
        <x:v>23948.159068611436</x:v>
      </x:c>
    </x:row>
    <x:row r="8747">
      <x:c r="A8747" s="139"/>
      <x:c r="B8747" s="139"/>
      <x:c r="C8747" s="139"/>
      <x:c r="D8747" s="139"/>
      <x:c r="E8747" s="139"/>
      <x:c r="F8747" s="139"/>
      <x:c r="G8747" s="139"/>
      <x:c r="H8747" s="139"/>
      <x:c r="I8747" s="266" t="n">
        <x:f>INT((ROW()-ROW($I$46))/((CARROT_CAP+1)*(MESCLUN_CAP+1)))</x:f>
        <x:v>13</x:v>
      </x:c>
      <x:c r="J8747" s="266" t="n">
        <x:f>MOD(INT((ROW()-ROW($I$46))/(MESCLUN_CAP+1)),CARROT_CAP+1)</x:f>
        <x:v>7</x:v>
      </x:c>
      <x:c r="K8747" s="266" t="n">
        <x:f>MOD(ROW()-ROW($I$46),MESCLUN_CAP+1)</x:f>
        <x:v>21</x:v>
      </x:c>
      <x:c r="L8747" s="266" t="n">
        <x:f>SUM(I8747:K8747)</x:f>
        <x:v>41</x:v>
      </x:c>
      <x:c r="M8747" s="267" t="n">
        <x:f>I8747*TOMATO_HOURS*WEEKS*(1+TOMATO_DIM)^I8747+J8747*CARROT_HOURS*WEEKS*(1+CARROT_DIM)^J8747+K8747*MESCLUN_HOURS*WEEKS*(1+MESCLUN_DIM)^K8747</x:f>
        <x:v>5515.450577874426</x:v>
      </x:c>
      <x:c r="N8747" s="267" t="n">
        <x:f>MAX(M8747-FARMER_HOURS,0)/TEMP_HOURS_PER_WORKER</x:f>
        <x:v>3.3301740124127956</x:v>
      </x:c>
      <x:c r="O8747" s="268" t="n">
        <x:f>I8747*TOMATO_PRICE+J8747*CARROT_PRICE+K8747*MESCLUN_PRICE</x:f>
        <x:v>185758</x:v>
      </x:c>
      <x:c r="P8747" s="268" t="n">
        <x:f>I8747*TOMATO_FERTILIZER+J8747*CARROT_FERTILIZER+K8747*MESCLUN_FERTILIZER</x:f>
        <x:v>33000</x:v>
      </x:c>
      <x:c r="Q8747" s="268" t="n">
        <x:f>MIN(M8747,FARMER_HOURS)*FARMER_RATE+MAX(M8747-FARMER_HOURS,0)*TEMP_RATE</x:f>
        <x:v>108254.35031031989</x:v>
      </x:c>
      <x:c r="R8747" s="268" t="n">
        <x:f>O8747-P8747-Q8747-FIXED_COST</x:f>
        <x:v>24503.64968968011</x:v>
      </x:c>
      <x:c r="S8747" s="139" t="str">
        <x:f>IF(AND(L8747&lt;=TOTAL_BED_CAP,N8747&lt;=TEMP_WORKER_CAP),"YES","NO")</x:f>
        <x:v>YES</x:v>
      </x:c>
      <x:c r="T8747" s="139" t="n">
        <x:f>IF(S8747="YES",R8747,-1E+99)</x:f>
        <x:v>24503.64968968011</x:v>
      </x:c>
    </x:row>
    <x:row r="8748">
      <x:c r="A8748" s="139"/>
      <x:c r="B8748" s="139"/>
      <x:c r="C8748" s="139"/>
      <x:c r="D8748" s="139"/>
      <x:c r="E8748" s="139"/>
      <x:c r="F8748" s="139"/>
      <x:c r="G8748" s="139"/>
      <x:c r="H8748" s="139"/>
      <x:c r="I8748" s="266" t="n">
        <x:f>INT((ROW()-ROW($I$46))/((CARROT_CAP+1)*(MESCLUN_CAP+1)))</x:f>
        <x:v>13</x:v>
      </x:c>
      <x:c r="J8748" s="266" t="n">
        <x:f>MOD(INT((ROW()-ROW($I$46))/(MESCLUN_CAP+1)),CARROT_CAP+1)</x:f>
        <x:v>7</x:v>
      </x:c>
      <x:c r="K8748" s="266" t="n">
        <x:f>MOD(ROW()-ROW($I$46),MESCLUN_CAP+1)</x:f>
        <x:v>22</x:v>
      </x:c>
      <x:c r="L8748" s="266" t="n">
        <x:f>SUM(I8748:K8748)</x:f>
        <x:v>42</x:v>
      </x:c>
      <x:c r="M8748" s="267" t="n">
        <x:f>I8748*TOMATO_HOURS*WEEKS*(1+TOMATO_DIM)^I8748+J8748*CARROT_HOURS*WEEKS*(1+CARROT_DIM)^J8748+K8748*MESCLUN_HOURS*WEEKS*(1+MESCLUN_DIM)^K8748</x:f>
        <x:v>5589.926925120822</x:v>
      </x:c>
      <x:c r="N8748" s="267" t="n">
        <x:f>MAX(M8748-FARMER_HOURS,0)/TEMP_HOURS_PER_WORKER</x:f>
        <x:v>3.3818936980005705</x:v>
      </x:c>
      <x:c r="O8748" s="268" t="n">
        <x:f>I8748*TOMATO_PRICE+J8748*CARROT_PRICE+K8748*MESCLUN_PRICE</x:f>
        <x:v>188458</x:v>
      </x:c>
      <x:c r="P8748" s="268" t="n">
        <x:f>I8748*TOMATO_FERTILIZER+J8748*CARROT_FERTILIZER+K8748*MESCLUN_FERTILIZER</x:f>
        <x:v>33880</x:v>
      </x:c>
      <x:c r="Q8748" s="268" t="n">
        <x:f>MIN(M8748,FARMER_HOURS)*FARMER_RATE+MAX(M8748-FARMER_HOURS,0)*TEMP_RATE</x:f>
        <x:v>109547.34245001426</x:v>
      </x:c>
      <x:c r="R8748" s="268" t="n">
        <x:f>O8748-P8748-Q8748-FIXED_COST</x:f>
        <x:v>25030.657549985743</x:v>
      </x:c>
      <x:c r="S8748" s="139" t="str">
        <x:f>IF(AND(L8748&lt;=TOTAL_BED_CAP,N8748&lt;=TEMP_WORKER_CAP),"YES","NO")</x:f>
        <x:v>YES</x:v>
      </x:c>
      <x:c r="T8748" s="139" t="n">
        <x:f>IF(S8748="YES",R8748,-1E+99)</x:f>
        <x:v>25030.657549985743</x:v>
      </x:c>
    </x:row>
    <x:row r="8749">
      <x:c r="A8749" s="139"/>
      <x:c r="B8749" s="139"/>
      <x:c r="C8749" s="139"/>
      <x:c r="D8749" s="139"/>
      <x:c r="E8749" s="139"/>
      <x:c r="F8749" s="139"/>
      <x:c r="G8749" s="139"/>
      <x:c r="H8749" s="139"/>
      <x:c r="I8749" s="266" t="n">
        <x:f>INT((ROW()-ROW($I$46))/((CARROT_CAP+1)*(MESCLUN_CAP+1)))</x:f>
        <x:v>13</x:v>
      </x:c>
      <x:c r="J8749" s="266" t="n">
        <x:f>MOD(INT((ROW()-ROW($I$46))/(MESCLUN_CAP+1)),CARROT_CAP+1)</x:f>
        <x:v>7</x:v>
      </x:c>
      <x:c r="K8749" s="266" t="n">
        <x:f>MOD(ROW()-ROW($I$46),MESCLUN_CAP+1)</x:f>
        <x:v>23</x:v>
      </x:c>
      <x:c r="L8749" s="266" t="n">
        <x:f>SUM(I8749:K8749)</x:f>
        <x:v>43</x:v>
      </x:c>
      <x:c r="M8749" s="267" t="n">
        <x:f>I8749*TOMATO_HOURS*WEEKS*(1+TOMATO_DIM)^I8749+J8749*CARROT_HOURS*WEEKS*(1+CARROT_DIM)^J8749+K8749*MESCLUN_HOURS*WEEKS*(1+MESCLUN_DIM)^K8749</x:f>
        <x:v>5666.073513978258</x:v>
      </x:c>
      <x:c r="N8749" s="267" t="n">
        <x:f>MAX(M8749-FARMER_HOURS,0)/TEMP_HOURS_PER_WORKER</x:f>
        <x:v>3.434773273596013</x:v>
      </x:c>
      <x:c r="O8749" s="268" t="n">
        <x:f>I8749*TOMATO_PRICE+J8749*CARROT_PRICE+K8749*MESCLUN_PRICE</x:f>
        <x:v>191158</x:v>
      </x:c>
      <x:c r="P8749" s="268" t="n">
        <x:f>I8749*TOMATO_FERTILIZER+J8749*CARROT_FERTILIZER+K8749*MESCLUN_FERTILIZER</x:f>
        <x:v>34760</x:v>
      </x:c>
      <x:c r="Q8749" s="268" t="n">
        <x:f>MIN(M8749,FARMER_HOURS)*FARMER_RATE+MAX(M8749-FARMER_HOURS,0)*TEMP_RATE</x:f>
        <x:v>110869.33183990032</x:v>
      </x:c>
      <x:c r="R8749" s="268" t="n">
        <x:f>O8749-P8749-Q8749-FIXED_COST</x:f>
        <x:v>25528.66816009968</x:v>
      </x:c>
      <x:c r="S8749" s="139" t="str">
        <x:f>IF(AND(L8749&lt;=TOTAL_BED_CAP,N8749&lt;=TEMP_WORKER_CAP),"YES","NO")</x:f>
        <x:v>YES</x:v>
      </x:c>
      <x:c r="T8749" s="139" t="n">
        <x:f>IF(S8749="YES",R8749,-1E+99)</x:f>
        <x:v>25528.66816009968</x:v>
      </x:c>
    </x:row>
    <x:row r="8750">
      <x:c r="A8750" s="139"/>
      <x:c r="B8750" s="139"/>
      <x:c r="C8750" s="139"/>
      <x:c r="D8750" s="139"/>
      <x:c r="E8750" s="139"/>
      <x:c r="F8750" s="139"/>
      <x:c r="G8750" s="139"/>
      <x:c r="H8750" s="139"/>
      <x:c r="I8750" s="266" t="n">
        <x:f>INT((ROW()-ROW($I$46))/((CARROT_CAP+1)*(MESCLUN_CAP+1)))</x:f>
        <x:v>13</x:v>
      </x:c>
      <x:c r="J8750" s="266" t="n">
        <x:f>MOD(INT((ROW()-ROW($I$46))/(MESCLUN_CAP+1)),CARROT_CAP+1)</x:f>
        <x:v>7</x:v>
      </x:c>
      <x:c r="K8750" s="266" t="n">
        <x:f>MOD(ROW()-ROW($I$46),MESCLUN_CAP+1)</x:f>
        <x:v>24</x:v>
      </x:c>
      <x:c r="L8750" s="266" t="n">
        <x:f>SUM(I8750:K8750)</x:f>
        <x:v>44</x:v>
      </x:c>
      <x:c r="M8750" s="267" t="n">
        <x:f>I8750*TOMATO_HOURS*WEEKS*(1+TOMATO_DIM)^I8750+J8750*CARROT_HOURS*WEEKS*(1+CARROT_DIM)^J8750+K8750*MESCLUN_HOURS*WEEKS*(1+MESCLUN_DIM)^K8750</x:f>
        <x:v>5743.9204635577535</x:v>
      </x:c>
      <x:c r="N8750" s="267" t="n">
        <x:f>MAX(M8750-FARMER_HOURS,0)/TEMP_HOURS_PER_WORKER</x:f>
        <x:v>3.48883365524844</x:v>
      </x:c>
      <x:c r="O8750" s="268" t="n">
        <x:f>I8750*TOMATO_PRICE+J8750*CARROT_PRICE+K8750*MESCLUN_PRICE</x:f>
        <x:v>193858</x:v>
      </x:c>
      <x:c r="P8750" s="268" t="n">
        <x:f>I8750*TOMATO_FERTILIZER+J8750*CARROT_FERTILIZER+K8750*MESCLUN_FERTILIZER</x:f>
        <x:v>35640</x:v>
      </x:c>
      <x:c r="Q8750" s="268" t="n">
        <x:f>MIN(M8750,FARMER_HOURS)*FARMER_RATE+MAX(M8750-FARMER_HOURS,0)*TEMP_RATE</x:f>
        <x:v>112220.841381211</x:v>
      </x:c>
      <x:c r="R8750" s="268" t="n">
        <x:f>O8750-P8750-Q8750-FIXED_COST</x:f>
        <x:v>25997.158618789006</x:v>
      </x:c>
      <x:c r="S8750" s="139" t="str">
        <x:f>IF(AND(L8750&lt;=TOTAL_BED_CAP,N8750&lt;=TEMP_WORKER_CAP),"YES","NO")</x:f>
        <x:v>YES</x:v>
      </x:c>
      <x:c r="T8750" s="139" t="n">
        <x:f>IF(S8750="YES",R8750,-1E+99)</x:f>
        <x:v>25997.158618789006</x:v>
      </x:c>
    </x:row>
    <x:row r="8751">
      <x:c r="A8751" s="139"/>
      <x:c r="B8751" s="139"/>
      <x:c r="C8751" s="139"/>
      <x:c r="D8751" s="139"/>
      <x:c r="E8751" s="139"/>
      <x:c r="F8751" s="139"/>
      <x:c r="G8751" s="139"/>
      <x:c r="H8751" s="139"/>
      <x:c r="I8751" s="266" t="n">
        <x:f>INT((ROW()-ROW($I$46))/((CARROT_CAP+1)*(MESCLUN_CAP+1)))</x:f>
        <x:v>13</x:v>
      </x:c>
      <x:c r="J8751" s="266" t="n">
        <x:f>MOD(INT((ROW()-ROW($I$46))/(MESCLUN_CAP+1)),CARROT_CAP+1)</x:f>
        <x:v>7</x:v>
      </x:c>
      <x:c r="K8751" s="266" t="n">
        <x:f>MOD(ROW()-ROW($I$46),MESCLUN_CAP+1)</x:f>
        <x:v>25</x:v>
      </x:c>
      <x:c r="L8751" s="266" t="n">
        <x:f>SUM(I8751:K8751)</x:f>
        <x:v>45</x:v>
      </x:c>
      <x:c r="M8751" s="267" t="n">
        <x:f>I8751*TOMATO_HOURS*WEEKS*(1+TOMATO_DIM)^I8751+J8751*CARROT_HOURS*WEEKS*(1+CARROT_DIM)^J8751+K8751*MESCLUN_HOURS*WEEKS*(1+MESCLUN_DIM)^K8751</x:f>
        <x:v>5823.498384972851</x:v>
      </x:c>
      <x:c r="N8751" s="267" t="n">
        <x:f>MAX(M8751-FARMER_HOURS,0)/TEMP_HOURS_PER_WORKER</x:f>
        <x:v>3.544096100675591</x:v>
      </x:c>
      <x:c r="O8751" s="268" t="n">
        <x:f>I8751*TOMATO_PRICE+J8751*CARROT_PRICE+K8751*MESCLUN_PRICE</x:f>
        <x:v>196558</x:v>
      </x:c>
      <x:c r="P8751" s="268" t="n">
        <x:f>I8751*TOMATO_FERTILIZER+J8751*CARROT_FERTILIZER+K8751*MESCLUN_FERTILIZER</x:f>
        <x:v>36520</x:v>
      </x:c>
      <x:c r="Q8751" s="268" t="n">
        <x:f>MIN(M8751,FARMER_HOURS)*FARMER_RATE+MAX(M8751-FARMER_HOURS,0)*TEMP_RATE</x:f>
        <x:v>113602.40251688978</x:v>
      </x:c>
      <x:c r="R8751" s="268" t="n">
        <x:f>O8751-P8751-Q8751-FIXED_COST</x:f>
        <x:v>26435.59748311022</x:v>
      </x:c>
      <x:c r="S8751" s="139" t="str">
        <x:f>IF(AND(L8751&lt;=TOTAL_BED_CAP,N8751&lt;=TEMP_WORKER_CAP),"YES","NO")</x:f>
        <x:v>YES</x:v>
      </x:c>
      <x:c r="T8751" s="139" t="n">
        <x:f>IF(S8751="YES",R8751,-1E+99)</x:f>
        <x:v>26435.59748311022</x:v>
      </x:c>
    </x:row>
    <x:row r="8752">
      <x:c r="A8752" s="139"/>
      <x:c r="B8752" s="139"/>
      <x:c r="C8752" s="139"/>
      <x:c r="D8752" s="139"/>
      <x:c r="E8752" s="139"/>
      <x:c r="F8752" s="139"/>
      <x:c r="G8752" s="139"/>
      <x:c r="H8752" s="139"/>
      <x:c r="I8752" s="266" t="n">
        <x:f>INT((ROW()-ROW($I$46))/((CARROT_CAP+1)*(MESCLUN_CAP+1)))</x:f>
        <x:v>13</x:v>
      </x:c>
      <x:c r="J8752" s="266" t="n">
        <x:f>MOD(INT((ROW()-ROW($I$46))/(MESCLUN_CAP+1)),CARROT_CAP+1)</x:f>
        <x:v>7</x:v>
      </x:c>
      <x:c r="K8752" s="266" t="n">
        <x:f>MOD(ROW()-ROW($I$46),MESCLUN_CAP+1)</x:f>
        <x:v>26</x:v>
      </x:c>
      <x:c r="L8752" s="266" t="n">
        <x:f>SUM(I8752:K8752)</x:f>
        <x:v>46</x:v>
      </x:c>
      <x:c r="M8752" s="267" t="n">
        <x:f>I8752*TOMATO_HOURS*WEEKS*(1+TOMATO_DIM)^I8752+J8752*CARROT_HOURS*WEEKS*(1+CARROT_DIM)^J8752+K8752*MESCLUN_HOURS*WEEKS*(1+MESCLUN_DIM)^K8752</x:f>
        <x:v>5904.838388933568</x:v>
      </x:c>
      <x:c r="N8752" s="267" t="n">
        <x:f>MAX(M8752-FARMER_HOURS,0)/TEMP_HOURS_PER_WORKER</x:f>
        <x:v>3.6005822145372</x:v>
      </x:c>
      <x:c r="O8752" s="268" t="n">
        <x:f>I8752*TOMATO_PRICE+J8752*CARROT_PRICE+K8752*MESCLUN_PRICE</x:f>
        <x:v>199258</x:v>
      </x:c>
      <x:c r="P8752" s="268" t="n">
        <x:f>I8752*TOMATO_FERTILIZER+J8752*CARROT_FERTILIZER+K8752*MESCLUN_FERTILIZER</x:f>
        <x:v>37400</x:v>
      </x:c>
      <x:c r="Q8752" s="268" t="n">
        <x:f>MIN(M8752,FARMER_HOURS)*FARMER_RATE+MAX(M8752-FARMER_HOURS,0)*TEMP_RATE</x:f>
        <x:v>115014.55536343</x:v>
      </x:c>
      <x:c r="R8752" s="268" t="n">
        <x:f>O8752-P8752-Q8752-FIXED_COST</x:f>
        <x:v>26843.44463657</x:v>
      </x:c>
      <x:c r="S8752" s="139" t="str">
        <x:f>IF(AND(L8752&lt;=TOTAL_BED_CAP,N8752&lt;=TEMP_WORKER_CAP),"YES","NO")</x:f>
        <x:v>YES</x:v>
      </x:c>
      <x:c r="T8752" s="139" t="n">
        <x:f>IF(S8752="YES",R8752,-1E+99)</x:f>
        <x:v>26843.44463657</x:v>
      </x:c>
    </x:row>
    <x:row r="8753">
      <x:c r="A8753" s="139"/>
      <x:c r="B8753" s="139"/>
      <x:c r="C8753" s="139"/>
      <x:c r="D8753" s="139"/>
      <x:c r="E8753" s="139"/>
      <x:c r="F8753" s="139"/>
      <x:c r="G8753" s="139"/>
      <x:c r="H8753" s="139"/>
      <x:c r="I8753" s="266" t="n">
        <x:f>INT((ROW()-ROW($I$46))/((CARROT_CAP+1)*(MESCLUN_CAP+1)))</x:f>
        <x:v>13</x:v>
      </x:c>
      <x:c r="J8753" s="266" t="n">
        <x:f>MOD(INT((ROW()-ROW($I$46))/(MESCLUN_CAP+1)),CARROT_CAP+1)</x:f>
        <x:v>7</x:v>
      </x:c>
      <x:c r="K8753" s="266" t="n">
        <x:f>MOD(ROW()-ROW($I$46),MESCLUN_CAP+1)</x:f>
        <x:v>27</x:v>
      </x:c>
      <x:c r="L8753" s="266" t="n">
        <x:f>SUM(I8753:K8753)</x:f>
        <x:v>47</x:v>
      </x:c>
      <x:c r="M8753" s="267" t="n">
        <x:f>I8753*TOMATO_HOURS*WEEKS*(1+TOMATO_DIM)^I8753+J8753*CARROT_HOURS*WEEKS*(1+CARROT_DIM)^J8753+K8753*MESCLUN_HOURS*WEEKS*(1+MESCLUN_DIM)^K8753</x:f>
        <x:v>5987.972093453325</x:v>
      </x:c>
      <x:c r="N8753" s="267" t="n">
        <x:f>MAX(M8753-FARMER_HOURS,0)/TEMP_HOURS_PER_WORKER</x:f>
        <x:v>3.6583139537870313</x:v>
      </x:c>
      <x:c r="O8753" s="268" t="n">
        <x:f>I8753*TOMATO_PRICE+J8753*CARROT_PRICE+K8753*MESCLUN_PRICE</x:f>
        <x:v>201958</x:v>
      </x:c>
      <x:c r="P8753" s="268" t="n">
        <x:f>I8753*TOMATO_FERTILIZER+J8753*CARROT_FERTILIZER+K8753*MESCLUN_FERTILIZER</x:f>
        <x:v>38280</x:v>
      </x:c>
      <x:c r="Q8753" s="268" t="n">
        <x:f>MIN(M8753,FARMER_HOURS)*FARMER_RATE+MAX(M8753-FARMER_HOURS,0)*TEMP_RATE</x:f>
        <x:v>116457.84884467578</x:v>
      </x:c>
      <x:c r="R8753" s="268" t="n">
        <x:f>O8753-P8753-Q8753-FIXED_COST</x:f>
        <x:v>27220.151155324216</x:v>
      </x:c>
      <x:c r="S8753" s="139" t="str">
        <x:f>IF(AND(L8753&lt;=TOTAL_BED_CAP,N8753&lt;=TEMP_WORKER_CAP),"YES","NO")</x:f>
        <x:v>YES</x:v>
      </x:c>
      <x:c r="T8753" s="139" t="n">
        <x:f>IF(S8753="YES",R8753,-1E+99)</x:f>
        <x:v>27220.151155324216</x:v>
      </x:c>
    </x:row>
    <x:row r="8754">
      <x:c r="A8754" s="139"/>
      <x:c r="B8754" s="139"/>
      <x:c r="C8754" s="139"/>
      <x:c r="D8754" s="139"/>
      <x:c r="E8754" s="139"/>
      <x:c r="F8754" s="139"/>
      <x:c r="G8754" s="139"/>
      <x:c r="H8754" s="139"/>
      <x:c r="I8754" s="266" t="n">
        <x:f>INT((ROW()-ROW($I$46))/((CARROT_CAP+1)*(MESCLUN_CAP+1)))</x:f>
        <x:v>13</x:v>
      </x:c>
      <x:c r="J8754" s="266" t="n">
        <x:f>MOD(INT((ROW()-ROW($I$46))/(MESCLUN_CAP+1)),CARROT_CAP+1)</x:f>
        <x:v>7</x:v>
      </x:c>
      <x:c r="K8754" s="266" t="n">
        <x:f>MOD(ROW()-ROW($I$46),MESCLUN_CAP+1)</x:f>
        <x:v>28</x:v>
      </x:c>
      <x:c r="L8754" s="266" t="n">
        <x:f>SUM(I8754:K8754)</x:f>
        <x:v>48</x:v>
      </x:c>
      <x:c r="M8754" s="267" t="n">
        <x:f>I8754*TOMATO_HOURS*WEEKS*(1+TOMATO_DIM)^I8754+J8754*CARROT_HOURS*WEEKS*(1+CARROT_DIM)^J8754+K8754*MESCLUN_HOURS*WEEKS*(1+MESCLUN_DIM)^K8754</x:f>
        <x:v>6072.931631670479</x:v>
      </x:c>
      <x:c r="N8754" s="267" t="n">
        <x:f>MAX(M8754-FARMER_HOURS,0)/TEMP_HOURS_PER_WORKER</x:f>
        <x:v>3.7173136331044994</x:v>
      </x:c>
      <x:c r="O8754" s="268" t="n">
        <x:f>I8754*TOMATO_PRICE+J8754*CARROT_PRICE+K8754*MESCLUN_PRICE</x:f>
        <x:v>204658</x:v>
      </x:c>
      <x:c r="P8754" s="268" t="n">
        <x:f>I8754*TOMATO_FERTILIZER+J8754*CARROT_FERTILIZER+K8754*MESCLUN_FERTILIZER</x:f>
        <x:v>39160</x:v>
      </x:c>
      <x:c r="Q8754" s="268" t="n">
        <x:f>MIN(M8754,FARMER_HOURS)*FARMER_RATE+MAX(M8754-FARMER_HOURS,0)*TEMP_RATE</x:f>
        <x:v>117932.84082761248</x:v>
      </x:c>
      <x:c r="R8754" s="268" t="n">
        <x:f>O8754-P8754-Q8754-FIXED_COST</x:f>
        <x:v>27565.159172387517</x:v>
      </x:c>
      <x:c r="S8754" s="139" t="str">
        <x:f>IF(AND(L8754&lt;=TOTAL_BED_CAP,N8754&lt;=TEMP_WORKER_CAP),"YES","NO")</x:f>
        <x:v>YES</x:v>
      </x:c>
      <x:c r="T8754" s="139" t="n">
        <x:f>IF(S8754="YES",R8754,-1E+99)</x:f>
        <x:v>27565.159172387517</x:v>
      </x:c>
    </x:row>
    <x:row r="8755">
      <x:c r="A8755" s="139"/>
      <x:c r="B8755" s="139"/>
      <x:c r="C8755" s="139"/>
      <x:c r="D8755" s="139"/>
      <x:c r="E8755" s="139"/>
      <x:c r="F8755" s="139"/>
      <x:c r="G8755" s="139"/>
      <x:c r="H8755" s="139"/>
      <x:c r="I8755" s="266" t="n">
        <x:f>INT((ROW()-ROW($I$46))/((CARROT_CAP+1)*(MESCLUN_CAP+1)))</x:f>
        <x:v>13</x:v>
      </x:c>
      <x:c r="J8755" s="266" t="n">
        <x:f>MOD(INT((ROW()-ROW($I$46))/(MESCLUN_CAP+1)),CARROT_CAP+1)</x:f>
        <x:v>7</x:v>
      </x:c>
      <x:c r="K8755" s="266" t="n">
        <x:f>MOD(ROW()-ROW($I$46),MESCLUN_CAP+1)</x:f>
        <x:v>29</x:v>
      </x:c>
      <x:c r="L8755" s="266" t="n">
        <x:f>SUM(I8755:K8755)</x:f>
        <x:v>49</x:v>
      </x:c>
      <x:c r="M8755" s="267" t="n">
        <x:f>I8755*TOMATO_HOURS*WEEKS*(1+TOMATO_DIM)^I8755+J8755*CARROT_HOURS*WEEKS*(1+CARROT_DIM)^J8755+K8755*MESCLUN_HOURS*WEEKS*(1+MESCLUN_DIM)^K8755</x:f>
        <x:v>6159.749659786132</x:v>
      </x:c>
      <x:c r="N8755" s="267" t="n">
        <x:f>MAX(M8755-FARMER_HOURS,0)/TEMP_HOURS_PER_WORKER</x:f>
        <x:v>3.777603930407036</x:v>
      </x:c>
      <x:c r="O8755" s="268" t="n">
        <x:f>I8755*TOMATO_PRICE+J8755*CARROT_PRICE+K8755*MESCLUN_PRICE</x:f>
        <x:v>207358</x:v>
      </x:c>
      <x:c r="P8755" s="268" t="n">
        <x:f>I8755*TOMATO_FERTILIZER+J8755*CARROT_FERTILIZER+K8755*MESCLUN_FERTILIZER</x:f>
        <x:v>40040</x:v>
      </x:c>
      <x:c r="Q8755" s="268" t="n">
        <x:f>MIN(M8755,FARMER_HOURS)*FARMER_RATE+MAX(M8755-FARMER_HOURS,0)*TEMP_RATE</x:f>
        <x:v>119440.0982601759</x:v>
      </x:c>
      <x:c r="R8755" s="268" t="n">
        <x:f>O8755-P8755-Q8755-FIXED_COST</x:f>
        <x:v>27877.901739824098</x:v>
      </x:c>
      <x:c r="S8755" s="139" t="str">
        <x:f>IF(AND(L8755&lt;=TOTAL_BED_CAP,N8755&lt;=TEMP_WORKER_CAP),"YES","NO")</x:f>
        <x:v>YES</x:v>
      </x:c>
      <x:c r="T8755" s="139" t="n">
        <x:f>IF(S8755="YES",R8755,-1E+99)</x:f>
        <x:v>27877.901739824098</x:v>
      </x:c>
    </x:row>
    <x:row r="8756">
      <x:c r="A8756" s="139"/>
      <x:c r="B8756" s="139"/>
      <x:c r="C8756" s="139"/>
      <x:c r="D8756" s="139"/>
      <x:c r="E8756" s="139"/>
      <x:c r="F8756" s="139"/>
      <x:c r="G8756" s="139"/>
      <x:c r="H8756" s="139"/>
      <x:c r="I8756" s="266" t="n">
        <x:f>INT((ROW()-ROW($I$46))/((CARROT_CAP+1)*(MESCLUN_CAP+1)))</x:f>
        <x:v>13</x:v>
      </x:c>
      <x:c r="J8756" s="266" t="n">
        <x:f>MOD(INT((ROW()-ROW($I$46))/(MESCLUN_CAP+1)),CARROT_CAP+1)</x:f>
        <x:v>7</x:v>
      </x:c>
      <x:c r="K8756" s="266" t="n">
        <x:f>MOD(ROW()-ROW($I$46),MESCLUN_CAP+1)</x:f>
        <x:v>30</x:v>
      </x:c>
      <x:c r="L8756" s="266" t="n">
        <x:f>SUM(I8756:K8756)</x:f>
        <x:v>50</x:v>
      </x:c>
      <x:c r="M8756" s="267" t="n">
        <x:f>I8756*TOMATO_HOURS*WEEKS*(1+TOMATO_DIM)^I8756+J8756*CARROT_HOURS*WEEKS*(1+CARROT_DIM)^J8756+K8756*MESCLUN_HOURS*WEEKS*(1+MESCLUN_DIM)^K8756</x:f>
        <x:v>6248.459365119902</x:v>
      </x:c>
      <x:c r="N8756" s="267" t="n">
        <x:f>MAX(M8756-FARMER_HOURS,0)/TEMP_HOURS_PER_WORKER</x:f>
        <x:v>3.839207892444376</x:v>
      </x:c>
      <x:c r="O8756" s="268" t="n">
        <x:f>I8756*TOMATO_PRICE+J8756*CARROT_PRICE+K8756*MESCLUN_PRICE</x:f>
        <x:v>210058</x:v>
      </x:c>
      <x:c r="P8756" s="268" t="n">
        <x:f>I8756*TOMATO_FERTILIZER+J8756*CARROT_FERTILIZER+K8756*MESCLUN_FERTILIZER</x:f>
        <x:v>40920</x:v>
      </x:c>
      <x:c r="Q8756" s="268" t="n">
        <x:f>MIN(M8756,FARMER_HOURS)*FARMER_RATE+MAX(M8756-FARMER_HOURS,0)*TEMP_RATE</x:f>
        <x:v>120980.19731110941</x:v>
      </x:c>
      <x:c r="R8756" s="268" t="n">
        <x:f>O8756-P8756-Q8756-FIXED_COST</x:f>
        <x:v>28157.802688890588</x:v>
      </x:c>
      <x:c r="S8756" s="139" t="str">
        <x:f>IF(AND(L8756&lt;=TOTAL_BED_CAP,N8756&lt;=TEMP_WORKER_CAP),"YES","NO")</x:f>
        <x:v>YES</x:v>
      </x:c>
      <x:c r="T8756" s="139" t="n">
        <x:f>IF(S8756="YES",R8756,-1E+99)</x:f>
        <x:v>28157.802688890588</x:v>
      </x:c>
    </x:row>
    <x:row r="8757">
      <x:c r="A8757" s="139"/>
      <x:c r="B8757" s="139"/>
      <x:c r="C8757" s="139"/>
      <x:c r="D8757" s="139"/>
      <x:c r="E8757" s="139"/>
      <x:c r="F8757" s="139"/>
      <x:c r="G8757" s="139"/>
      <x:c r="H8757" s="139"/>
      <x:c r="I8757" s="266" t="n">
        <x:f>INT((ROW()-ROW($I$46))/((CARROT_CAP+1)*(MESCLUN_CAP+1)))</x:f>
        <x:v>13</x:v>
      </x:c>
      <x:c r="J8757" s="266" t="n">
        <x:f>MOD(INT((ROW()-ROW($I$46))/(MESCLUN_CAP+1)),CARROT_CAP+1)</x:f>
        <x:v>8</x:v>
      </x:c>
      <x:c r="K8757" s="266" t="n">
        <x:f>MOD(ROW()-ROW($I$46),MESCLUN_CAP+1)</x:f>
        <x:v>0</x:v>
      </x:c>
      <x:c r="L8757" s="266" t="n">
        <x:f>SUM(I8757:K8757)</x:f>
        <x:v>21</x:v>
      </x:c>
      <x:c r="M8757" s="267" t="n">
        <x:f>I8757*TOMATO_HOURS*WEEKS*(1+TOMATO_DIM)^I8757+J8757*CARROT_HOURS*WEEKS*(1+CARROT_DIM)^J8757+K8757*MESCLUN_HOURS*WEEKS*(1+MESCLUN_DIM)^K8757</x:f>
        <x:v>4331.574016242312</x:v>
      </x:c>
      <x:c r="N8757" s="267" t="n">
        <x:f>MAX(M8757-FARMER_HOURS,0)/TEMP_HOURS_PER_WORKER</x:f>
        <x:v>2.508037511279383</x:v>
      </x:c>
      <x:c r="O8757" s="268" t="n">
        <x:f>I8757*TOMATO_PRICE+J8757*CARROT_PRICE+K8757*MESCLUN_PRICE</x:f>
        <x:v>131152</x:v>
      </x:c>
      <x:c r="P8757" s="268" t="n">
        <x:f>I8757*TOMATO_FERTILIZER+J8757*CARROT_FERTILIZER+K8757*MESCLUN_FERTILIZER</x:f>
        <x:v>14960</x:v>
      </x:c>
      <x:c r="Q8757" s="268" t="n">
        <x:f>MIN(M8757,FARMER_HOURS)*FARMER_RATE+MAX(M8757-FARMER_HOURS,0)*TEMP_RATE</x:f>
        <x:v>87700.93778198457</x:v>
      </x:c>
      <x:c r="R8757" s="268" t="n">
        <x:f>O8757-P8757-Q8757-FIXED_COST</x:f>
        <x:v>8491.062218015431</x:v>
      </x:c>
      <x:c r="S8757" s="139" t="str">
        <x:f>IF(AND(L8757&lt;=TOTAL_BED_CAP,N8757&lt;=TEMP_WORKER_CAP),"YES","NO")</x:f>
        <x:v>YES</x:v>
      </x:c>
      <x:c r="T8757" s="139" t="n">
        <x:f>IF(S8757="YES",R8757,-1E+99)</x:f>
        <x:v>8491.062218015431</x:v>
      </x:c>
    </x:row>
    <x:row r="8758">
      <x:c r="A8758" s="139"/>
      <x:c r="B8758" s="139"/>
      <x:c r="C8758" s="139"/>
      <x:c r="D8758" s="139"/>
      <x:c r="E8758" s="139"/>
      <x:c r="F8758" s="139"/>
      <x:c r="G8758" s="139"/>
      <x:c r="H8758" s="139"/>
      <x:c r="I8758" s="266" t="n">
        <x:f>INT((ROW()-ROW($I$46))/((CARROT_CAP+1)*(MESCLUN_CAP+1)))</x:f>
        <x:v>13</x:v>
      </x:c>
      <x:c r="J8758" s="266" t="n">
        <x:f>MOD(INT((ROW()-ROW($I$46))/(MESCLUN_CAP+1)),CARROT_CAP+1)</x:f>
        <x:v>8</x:v>
      </x:c>
      <x:c r="K8758" s="266" t="n">
        <x:f>MOD(ROW()-ROW($I$46),MESCLUN_CAP+1)</x:f>
        <x:v>1</x:v>
      </x:c>
      <x:c r="L8758" s="266" t="n">
        <x:f>SUM(I8758:K8758)</x:f>
        <x:v>22</x:v>
      </x:c>
      <x:c r="M8758" s="267" t="n">
        <x:f>I8758*TOMATO_HOURS*WEEKS*(1+TOMATO_DIM)^I8758+J8758*CARROT_HOURS*WEEKS*(1+CARROT_DIM)^J8758+K8758*MESCLUN_HOURS*WEEKS*(1+MESCLUN_DIM)^K8758</x:f>
        <x:v>4377.136516242312</x:v>
      </x:c>
      <x:c r="N8758" s="267" t="n">
        <x:f>MAX(M8758-FARMER_HOURS,0)/TEMP_HOURS_PER_WORKER</x:f>
        <x:v>2.539678136279383</x:v>
      </x:c>
      <x:c r="O8758" s="268" t="n">
        <x:f>I8758*TOMATO_PRICE+J8758*CARROT_PRICE+K8758*MESCLUN_PRICE</x:f>
        <x:v>133852</x:v>
      </x:c>
      <x:c r="P8758" s="268" t="n">
        <x:f>I8758*TOMATO_FERTILIZER+J8758*CARROT_FERTILIZER+K8758*MESCLUN_FERTILIZER</x:f>
        <x:v>15840</x:v>
      </x:c>
      <x:c r="Q8758" s="268" t="n">
        <x:f>MIN(M8758,FARMER_HOURS)*FARMER_RATE+MAX(M8758-FARMER_HOURS,0)*TEMP_RATE</x:f>
        <x:v>88491.95340698457</x:v>
      </x:c>
      <x:c r="R8758" s="268" t="n">
        <x:f>O8758-P8758-Q8758-FIXED_COST</x:f>
        <x:v>9520.046593015431</x:v>
      </x:c>
      <x:c r="S8758" s="139" t="str">
        <x:f>IF(AND(L8758&lt;=TOTAL_BED_CAP,N8758&lt;=TEMP_WORKER_CAP),"YES","NO")</x:f>
        <x:v>YES</x:v>
      </x:c>
      <x:c r="T8758" s="139" t="n">
        <x:f>IF(S8758="YES",R8758,-1E+99)</x:f>
        <x:v>9520.046593015431</x:v>
      </x:c>
    </x:row>
    <x:row r="8759">
      <x:c r="A8759" s="139"/>
      <x:c r="B8759" s="139"/>
      <x:c r="C8759" s="139"/>
      <x:c r="D8759" s="139"/>
      <x:c r="E8759" s="139"/>
      <x:c r="F8759" s="139"/>
      <x:c r="G8759" s="139"/>
      <x:c r="H8759" s="139"/>
      <x:c r="I8759" s="266" t="n">
        <x:f>INT((ROW()-ROW($I$46))/((CARROT_CAP+1)*(MESCLUN_CAP+1)))</x:f>
        <x:v>13</x:v>
      </x:c>
      <x:c r="J8759" s="266" t="n">
        <x:f>MOD(INT((ROW()-ROW($I$46))/(MESCLUN_CAP+1)),CARROT_CAP+1)</x:f>
        <x:v>8</x:v>
      </x:c>
      <x:c r="K8759" s="266" t="n">
        <x:f>MOD(ROW()-ROW($I$46),MESCLUN_CAP+1)</x:f>
        <x:v>2</x:v>
      </x:c>
      <x:c r="L8759" s="266" t="n">
        <x:f>SUM(I8759:K8759)</x:f>
        <x:v>23</x:v>
      </x:c>
      <x:c r="M8759" s="267" t="n">
        <x:f>I8759*TOMATO_HOURS*WEEKS*(1+TOMATO_DIM)^I8759+J8759*CARROT_HOURS*WEEKS*(1+CARROT_DIM)^J8759+K8759*MESCLUN_HOURS*WEEKS*(1+MESCLUN_DIM)^K8759</x:f>
        <x:v>4423.838078742312</x:v>
      </x:c>
      <x:c r="N8759" s="267" t="n">
        <x:f>MAX(M8759-FARMER_HOURS,0)/TEMP_HOURS_PER_WORKER</x:f>
        <x:v>2.5721097769043832</x:v>
      </x:c>
      <x:c r="O8759" s="268" t="n">
        <x:f>I8759*TOMATO_PRICE+J8759*CARROT_PRICE+K8759*MESCLUN_PRICE</x:f>
        <x:v>136552</x:v>
      </x:c>
      <x:c r="P8759" s="268" t="n">
        <x:f>I8759*TOMATO_FERTILIZER+J8759*CARROT_FERTILIZER+K8759*MESCLUN_FERTILIZER</x:f>
        <x:v>16720</x:v>
      </x:c>
      <x:c r="Q8759" s="268" t="n">
        <x:f>MIN(M8759,FARMER_HOURS)*FARMER_RATE+MAX(M8759-FARMER_HOURS,0)*TEMP_RATE</x:f>
        <x:v>89302.74442260958</x:v>
      </x:c>
      <x:c r="R8759" s="268" t="n">
        <x:f>O8759-P8759-Q8759-FIXED_COST</x:f>
        <x:v>10529.255577390417</x:v>
      </x:c>
      <x:c r="S8759" s="139" t="str">
        <x:f>IF(AND(L8759&lt;=TOTAL_BED_CAP,N8759&lt;=TEMP_WORKER_CAP),"YES","NO")</x:f>
        <x:v>YES</x:v>
      </x:c>
      <x:c r="T8759" s="139" t="n">
        <x:f>IF(S8759="YES",R8759,-1E+99)</x:f>
        <x:v>10529.255577390417</x:v>
      </x:c>
    </x:row>
    <x:row r="8760">
      <x:c r="A8760" s="139"/>
      <x:c r="B8760" s="139"/>
      <x:c r="C8760" s="139"/>
      <x:c r="D8760" s="139"/>
      <x:c r="E8760" s="139"/>
      <x:c r="F8760" s="139"/>
      <x:c r="G8760" s="139"/>
      <x:c r="H8760" s="139"/>
      <x:c r="I8760" s="266" t="n">
        <x:f>INT((ROW()-ROW($I$46))/((CARROT_CAP+1)*(MESCLUN_CAP+1)))</x:f>
        <x:v>13</x:v>
      </x:c>
      <x:c r="J8760" s="266" t="n">
        <x:f>MOD(INT((ROW()-ROW($I$46))/(MESCLUN_CAP+1)),CARROT_CAP+1)</x:f>
        <x:v>8</x:v>
      </x:c>
      <x:c r="K8760" s="266" t="n">
        <x:f>MOD(ROW()-ROW($I$46),MESCLUN_CAP+1)</x:f>
        <x:v>3</x:v>
      </x:c>
      <x:c r="L8760" s="266" t="n">
        <x:f>SUM(I8760:K8760)</x:f>
        <x:v>24</x:v>
      </x:c>
      <x:c r="M8760" s="267" t="n">
        <x:f>I8760*TOMATO_HOURS*WEEKS*(1+TOMATO_DIM)^I8760+J8760*CARROT_HOURS*WEEKS*(1+CARROT_DIM)^J8760+K8760*MESCLUN_HOURS*WEEKS*(1+MESCLUN_DIM)^K8760</x:f>
        <x:v>4471.700061164187</x:v>
      </x:c>
      <x:c r="N8760" s="267" t="n">
        <x:f>MAX(M8760-FARMER_HOURS,0)/TEMP_HOURS_PER_WORKER</x:f>
        <x:v>2.605347264697352</x:v>
      </x:c>
      <x:c r="O8760" s="268" t="n">
        <x:f>I8760*TOMATO_PRICE+J8760*CARROT_PRICE+K8760*MESCLUN_PRICE</x:f>
        <x:v>139252</x:v>
      </x:c>
      <x:c r="P8760" s="268" t="n">
        <x:f>I8760*TOMATO_FERTILIZER+J8760*CARROT_FERTILIZER+K8760*MESCLUN_FERTILIZER</x:f>
        <x:v>17600</x:v>
      </x:c>
      <x:c r="Q8760" s="268" t="n">
        <x:f>MIN(M8760,FARMER_HOURS)*FARMER_RATE+MAX(M8760-FARMER_HOURS,0)*TEMP_RATE</x:f>
        <x:v>90133.6816174338</x:v>
      </x:c>
      <x:c r="R8760" s="268" t="n">
        <x:f>O8760-P8760-Q8760-FIXED_COST</x:f>
        <x:v>11518.318382566198</x:v>
      </x:c>
      <x:c r="S8760" s="139" t="str">
        <x:f>IF(AND(L8760&lt;=TOTAL_BED_CAP,N8760&lt;=TEMP_WORKER_CAP),"YES","NO")</x:f>
        <x:v>YES</x:v>
      </x:c>
      <x:c r="T8760" s="139" t="n">
        <x:f>IF(S8760="YES",R8760,-1E+99)</x:f>
        <x:v>11518.318382566198</x:v>
      </x:c>
    </x:row>
    <x:row r="8761">
      <x:c r="A8761" s="139"/>
      <x:c r="B8761" s="139"/>
      <x:c r="C8761" s="139"/>
      <x:c r="D8761" s="139"/>
      <x:c r="E8761" s="139"/>
      <x:c r="F8761" s="139"/>
      <x:c r="G8761" s="139"/>
      <x:c r="H8761" s="139"/>
      <x:c r="I8761" s="266" t="n">
        <x:f>INT((ROW()-ROW($I$46))/((CARROT_CAP+1)*(MESCLUN_CAP+1)))</x:f>
        <x:v>13</x:v>
      </x:c>
      <x:c r="J8761" s="266" t="n">
        <x:f>MOD(INT((ROW()-ROW($I$46))/(MESCLUN_CAP+1)),CARROT_CAP+1)</x:f>
        <x:v>8</x:v>
      </x:c>
      <x:c r="K8761" s="266" t="n">
        <x:f>MOD(ROW()-ROW($I$46),MESCLUN_CAP+1)</x:f>
        <x:v>4</x:v>
      </x:c>
      <x:c r="L8761" s="266" t="n">
        <x:f>SUM(I8761:K8761)</x:f>
        <x:v>25</x:v>
      </x:c>
      <x:c r="M8761" s="267" t="n">
        <x:f>I8761*TOMATO_HOURS*WEEKS*(1+TOMATO_DIM)^I8761+J8761*CARROT_HOURS*WEEKS*(1+CARROT_DIM)^J8761+K8761*MESCLUN_HOURS*WEEKS*(1+MESCLUN_DIM)^K8761</x:f>
        <x:v>4520.744176886843</x:v>
      </x:c>
      <x:c r="N8761" s="267" t="n">
        <x:f>MAX(M8761-FARMER_HOURS,0)/TEMP_HOURS_PER_WORKER</x:f>
        <x:v>2.639405678393641</x:v>
      </x:c>
      <x:c r="O8761" s="268" t="n">
        <x:f>I8761*TOMATO_PRICE+J8761*CARROT_PRICE+K8761*MESCLUN_PRICE</x:f>
        <x:v>141952</x:v>
      </x:c>
      <x:c r="P8761" s="268" t="n">
        <x:f>I8761*TOMATO_FERTILIZER+J8761*CARROT_FERTILIZER+K8761*MESCLUN_FERTILIZER</x:f>
        <x:v>18480</x:v>
      </x:c>
      <x:c r="Q8761" s="268" t="n">
        <x:f>MIN(M8761,FARMER_HOURS)*FARMER_RATE+MAX(M8761-FARMER_HOURS,0)*TEMP_RATE</x:f>
        <x:v>90985.14195984103</x:v>
      </x:c>
      <x:c r="R8761" s="268" t="n">
        <x:f>O8761-P8761-Q8761-FIXED_COST</x:f>
        <x:v>12486.858040158972</x:v>
      </x:c>
      <x:c r="S8761" s="139" t="str">
        <x:f>IF(AND(L8761&lt;=TOTAL_BED_CAP,N8761&lt;=TEMP_WORKER_CAP),"YES","NO")</x:f>
        <x:v>YES</x:v>
      </x:c>
      <x:c r="T8761" s="139" t="n">
        <x:f>IF(S8761="YES",R8761,-1E+99)</x:f>
        <x:v>12486.858040158972</x:v>
      </x:c>
    </x:row>
    <x:row r="8762">
      <x:c r="A8762" s="139"/>
      <x:c r="B8762" s="139"/>
      <x:c r="C8762" s="139"/>
      <x:c r="D8762" s="139"/>
      <x:c r="E8762" s="139"/>
      <x:c r="F8762" s="139"/>
      <x:c r="G8762" s="139"/>
      <x:c r="H8762" s="139"/>
      <x:c r="I8762" s="266" t="n">
        <x:f>INT((ROW()-ROW($I$46))/((CARROT_CAP+1)*(MESCLUN_CAP+1)))</x:f>
        <x:v>13</x:v>
      </x:c>
      <x:c r="J8762" s="266" t="n">
        <x:f>MOD(INT((ROW()-ROW($I$46))/(MESCLUN_CAP+1)),CARROT_CAP+1)</x:f>
        <x:v>8</x:v>
      </x:c>
      <x:c r="K8762" s="266" t="n">
        <x:f>MOD(ROW()-ROW($I$46),MESCLUN_CAP+1)</x:f>
        <x:v>5</x:v>
      </x:c>
      <x:c r="L8762" s="266" t="n">
        <x:f>SUM(I8762:K8762)</x:f>
        <x:v>26</x:v>
      </x:c>
      <x:c r="M8762" s="267" t="n">
        <x:f>I8762*TOMATO_HOURS*WEEKS*(1+TOMATO_DIM)^I8762+J8762*CARROT_HOURS*WEEKS*(1+CARROT_DIM)^J8762+K8762*MESCLUN_HOURS*WEEKS*(1+MESCLUN_DIM)^K8762</x:f>
        <x:v>4570.992500808046</x:v>
      </x:c>
      <x:c r="N8762" s="267" t="n">
        <x:f>MAX(M8762-FARMER_HOURS,0)/TEMP_HOURS_PER_WORKER</x:f>
        <x:v>2.6743003477833653</x:v>
      </x:c>
      <x:c r="O8762" s="268" t="n">
        <x:f>I8762*TOMATO_PRICE+J8762*CARROT_PRICE+K8762*MESCLUN_PRICE</x:f>
        <x:v>144652</x:v>
      </x:c>
      <x:c r="P8762" s="268" t="n">
        <x:f>I8762*TOMATO_FERTILIZER+J8762*CARROT_FERTILIZER+K8762*MESCLUN_FERTILIZER</x:f>
        <x:v>19360</x:v>
      </x:c>
      <x:c r="Q8762" s="268" t="n">
        <x:f>MIN(M8762,FARMER_HOURS)*FARMER_RATE+MAX(M8762-FARMER_HOURS,0)*TEMP_RATE</x:f>
        <x:v>91857.50869458413</x:v>
      </x:c>
      <x:c r="R8762" s="268" t="n">
        <x:f>O8762-P8762-Q8762-FIXED_COST</x:f>
        <x:v>13434.491305415868</x:v>
      </x:c>
      <x:c r="S8762" s="139" t="str">
        <x:f>IF(AND(L8762&lt;=TOTAL_BED_CAP,N8762&lt;=TEMP_WORKER_CAP),"YES","NO")</x:f>
        <x:v>YES</x:v>
      </x:c>
      <x:c r="T8762" s="139" t="n">
        <x:f>IF(S8762="YES",R8762,-1E+99)</x:f>
        <x:v>13434.491305415868</x:v>
      </x:c>
    </x:row>
    <x:row r="8763">
      <x:c r="A8763" s="139"/>
      <x:c r="B8763" s="139"/>
      <x:c r="C8763" s="139"/>
      <x:c r="D8763" s="139"/>
      <x:c r="E8763" s="139"/>
      <x:c r="F8763" s="139"/>
      <x:c r="G8763" s="139"/>
      <x:c r="H8763" s="139"/>
      <x:c r="I8763" s="266" t="n">
        <x:f>INT((ROW()-ROW($I$46))/((CARROT_CAP+1)*(MESCLUN_CAP+1)))</x:f>
        <x:v>13</x:v>
      </x:c>
      <x:c r="J8763" s="266" t="n">
        <x:f>MOD(INT((ROW()-ROW($I$46))/(MESCLUN_CAP+1)),CARROT_CAP+1)</x:f>
        <x:v>8</x:v>
      </x:c>
      <x:c r="K8763" s="266" t="n">
        <x:f>MOD(ROW()-ROW($I$46),MESCLUN_CAP+1)</x:f>
        <x:v>6</x:v>
      </x:c>
      <x:c r="L8763" s="266" t="n">
        <x:f>SUM(I8763:K8763)</x:f>
        <x:v>27</x:v>
      </x:c>
      <x:c r="M8763" s="267" t="n">
        <x:f>I8763*TOMATO_HOURS*WEEKS*(1+TOMATO_DIM)^I8763+J8763*CARROT_HOURS*WEEKS*(1+CARROT_DIM)^J8763+K8763*MESCLUN_HOURS*WEEKS*(1+MESCLUN_DIM)^K8763</x:f>
        <x:v>4622.467474989679</x:v>
      </x:c>
      <x:c r="N8763" s="267" t="n">
        <x:f>MAX(M8763-FARMER_HOURS,0)/TEMP_HOURS_PER_WORKER</x:f>
        <x:v>2.710046857631722</x:v>
      </x:c>
      <x:c r="O8763" s="268" t="n">
        <x:f>I8763*TOMATO_PRICE+J8763*CARROT_PRICE+K8763*MESCLUN_PRICE</x:f>
        <x:v>147352</x:v>
      </x:c>
      <x:c r="P8763" s="268" t="n">
        <x:f>I8763*TOMATO_FERTILIZER+J8763*CARROT_FERTILIZER+K8763*MESCLUN_FERTILIZER</x:f>
        <x:v>20240</x:v>
      </x:c>
      <x:c r="Q8763" s="268" t="n">
        <x:f>MIN(M8763,FARMER_HOURS)*FARMER_RATE+MAX(M8763-FARMER_HOURS,0)*TEMP_RATE</x:f>
        <x:v>92751.17144079304</x:v>
      </x:c>
      <x:c r="R8763" s="268" t="n">
        <x:f>O8763-P8763-Q8763-FIXED_COST</x:f>
        <x:v>14360.828559206959</x:v>
      </x:c>
      <x:c r="S8763" s="139" t="str">
        <x:f>IF(AND(L8763&lt;=TOTAL_BED_CAP,N8763&lt;=TEMP_WORKER_CAP),"YES","NO")</x:f>
        <x:v>YES</x:v>
      </x:c>
      <x:c r="T8763" s="139" t="n">
        <x:f>IF(S8763="YES",R8763,-1E+99)</x:f>
        <x:v>14360.828559206959</x:v>
      </x:c>
    </x:row>
    <x:row r="8764">
      <x:c r="A8764" s="139"/>
      <x:c r="B8764" s="139"/>
      <x:c r="C8764" s="139"/>
      <x:c r="D8764" s="139"/>
      <x:c r="E8764" s="139"/>
      <x:c r="F8764" s="139"/>
      <x:c r="G8764" s="139"/>
      <x:c r="H8764" s="139"/>
      <x:c r="I8764" s="266" t="n">
        <x:f>INT((ROW()-ROW($I$46))/((CARROT_CAP+1)*(MESCLUN_CAP+1)))</x:f>
        <x:v>13</x:v>
      </x:c>
      <x:c r="J8764" s="266" t="n">
        <x:f>MOD(INT((ROW()-ROW($I$46))/(MESCLUN_CAP+1)),CARROT_CAP+1)</x:f>
        <x:v>8</x:v>
      </x:c>
      <x:c r="K8764" s="266" t="n">
        <x:f>MOD(ROW()-ROW($I$46),MESCLUN_CAP+1)</x:f>
        <x:v>7</x:v>
      </x:c>
      <x:c r="L8764" s="266" t="n">
        <x:f>SUM(I8764:K8764)</x:f>
        <x:v>28</x:v>
      </x:c>
      <x:c r="M8764" s="267" t="n">
        <x:f>I8764*TOMATO_HOURS*WEEKS*(1+TOMATO_DIM)^I8764+J8764*CARROT_HOURS*WEEKS*(1+CARROT_DIM)^J8764+K8764*MESCLUN_HOURS*WEEKS*(1+MESCLUN_DIM)^K8764</x:f>
        <x:v>4675.19191438764</x:v>
      </x:c>
      <x:c r="N8764" s="267" t="n">
        <x:f>MAX(M8764-FARMER_HOURS,0)/TEMP_HOURS_PER_WORKER</x:f>
        <x:v>2.7466610516580836</x:v>
      </x:c>
      <x:c r="O8764" s="268" t="n">
        <x:f>I8764*TOMATO_PRICE+J8764*CARROT_PRICE+K8764*MESCLUN_PRICE</x:f>
        <x:v>150052</x:v>
      </x:c>
      <x:c r="P8764" s="268" t="n">
        <x:f>I8764*TOMATO_FERTILIZER+J8764*CARROT_FERTILIZER+K8764*MESCLUN_FERTILIZER</x:f>
        <x:v>21120</x:v>
      </x:c>
      <x:c r="Q8764" s="268" t="n">
        <x:f>MIN(M8764,FARMER_HOURS)*FARMER_RATE+MAX(M8764-FARMER_HOURS,0)*TEMP_RATE</x:f>
        <x:v>93666.52629145209</x:v>
      </x:c>
      <x:c r="R8764" s="268" t="n">
        <x:f>O8764-P8764-Q8764-FIXED_COST</x:f>
        <x:v>15265.473708547914</x:v>
      </x:c>
      <x:c r="S8764" s="139" t="str">
        <x:f>IF(AND(L8764&lt;=TOTAL_BED_CAP,N8764&lt;=TEMP_WORKER_CAP),"YES","NO")</x:f>
        <x:v>YES</x:v>
      </x:c>
      <x:c r="T8764" s="139" t="n">
        <x:f>IF(S8764="YES",R8764,-1E+99)</x:f>
        <x:v>15265.473708547914</x:v>
      </x:c>
    </x:row>
    <x:row r="8765">
      <x:c r="A8765" s="139"/>
      <x:c r="B8765" s="139"/>
      <x:c r="C8765" s="139"/>
      <x:c r="D8765" s="139"/>
      <x:c r="E8765" s="139"/>
      <x:c r="F8765" s="139"/>
      <x:c r="G8765" s="139"/>
      <x:c r="H8765" s="139"/>
      <x:c r="I8765" s="266" t="n">
        <x:f>INT((ROW()-ROW($I$46))/((CARROT_CAP+1)*(MESCLUN_CAP+1)))</x:f>
        <x:v>13</x:v>
      </x:c>
      <x:c r="J8765" s="266" t="n">
        <x:f>MOD(INT((ROW()-ROW($I$46))/(MESCLUN_CAP+1)),CARROT_CAP+1)</x:f>
        <x:v>8</x:v>
      </x:c>
      <x:c r="K8765" s="266" t="n">
        <x:f>MOD(ROW()-ROW($I$46),MESCLUN_CAP+1)</x:f>
        <x:v>8</x:v>
      </x:c>
      <x:c r="L8765" s="266" t="n">
        <x:f>SUM(I8765:K8765)</x:f>
        <x:v>29</x:v>
      </x:c>
      <x:c r="M8765" s="267" t="n">
        <x:f>I8765*TOMATO_HOURS*WEEKS*(1+TOMATO_DIM)^I8765+J8765*CARROT_HOURS*WEEKS*(1+CARROT_DIM)^J8765+K8765*MESCLUN_HOURS*WEEKS*(1+MESCLUN_DIM)^K8765</x:f>
        <x:v>4729.18901266762</x:v>
      </x:c>
      <x:c r="N8765" s="267" t="n">
        <x:f>MAX(M8765-FARMER_HOURS,0)/TEMP_HOURS_PER_WORKER</x:f>
        <x:v>2.784159036574736</x:v>
      </x:c>
      <x:c r="O8765" s="268" t="n">
        <x:f>I8765*TOMATO_PRICE+J8765*CARROT_PRICE+K8765*MESCLUN_PRICE</x:f>
        <x:v>152752</x:v>
      </x:c>
      <x:c r="P8765" s="268" t="n">
        <x:f>I8765*TOMATO_FERTILIZER+J8765*CARROT_FERTILIZER+K8765*MESCLUN_FERTILIZER</x:f>
        <x:v>22000</x:v>
      </x:c>
      <x:c r="Q8765" s="268" t="n">
        <x:f>MIN(M8765,FARMER_HOURS)*FARMER_RATE+MAX(M8765-FARMER_HOURS,0)*TEMP_RATE</x:f>
        <x:v>94603.9759143684</x:v>
      </x:c>
      <x:c r="R8765" s="268" t="n">
        <x:f>O8765-P8765-Q8765-FIXED_COST</x:f>
        <x:v>16148.024085631594</x:v>
      </x:c>
      <x:c r="S8765" s="139" t="str">
        <x:f>IF(AND(L8765&lt;=TOTAL_BED_CAP,N8765&lt;=TEMP_WORKER_CAP),"YES","NO")</x:f>
        <x:v>YES</x:v>
      </x:c>
      <x:c r="T8765" s="139" t="n">
        <x:f>IF(S8765="YES",R8765,-1E+99)</x:f>
        <x:v>16148.024085631594</x:v>
      </x:c>
    </x:row>
    <x:row r="8766">
      <x:c r="A8766" s="139"/>
      <x:c r="B8766" s="139"/>
      <x:c r="C8766" s="139"/>
      <x:c r="D8766" s="139"/>
      <x:c r="E8766" s="139"/>
      <x:c r="F8766" s="139"/>
      <x:c r="G8766" s="139"/>
      <x:c r="H8766" s="139"/>
      <x:c r="I8766" s="266" t="n">
        <x:f>INT((ROW()-ROW($I$46))/((CARROT_CAP+1)*(MESCLUN_CAP+1)))</x:f>
        <x:v>13</x:v>
      </x:c>
      <x:c r="J8766" s="266" t="n">
        <x:f>MOD(INT((ROW()-ROW($I$46))/(MESCLUN_CAP+1)),CARROT_CAP+1)</x:f>
        <x:v>8</x:v>
      </x:c>
      <x:c r="K8766" s="266" t="n">
        <x:f>MOD(ROW()-ROW($I$46),MESCLUN_CAP+1)</x:f>
        <x:v>9</x:v>
      </x:c>
      <x:c r="L8766" s="266" t="n">
        <x:f>SUM(I8766:K8766)</x:f>
        <x:v>30</x:v>
      </x:c>
      <x:c r="M8766" s="267" t="n">
        <x:f>I8766*TOMATO_HOURS*WEEKS*(1+TOMATO_DIM)^I8766+J8766*CARROT_HOURS*WEEKS*(1+CARROT_DIM)^J8766+K8766*MESCLUN_HOURS*WEEKS*(1+MESCLUN_DIM)^K8766</x:f>
        <x:v>4784.482348108015</x:v>
      </x:c>
      <x:c r="N8766" s="267" t="n">
        <x:f>MAX(M8766-FARMER_HOURS,0)/TEMP_HOURS_PER_WORKER</x:f>
        <x:v>2.8225571861861214</x:v>
      </x:c>
      <x:c r="O8766" s="268" t="n">
        <x:f>I8766*TOMATO_PRICE+J8766*CARROT_PRICE+K8766*MESCLUN_PRICE</x:f>
        <x:v>155452</x:v>
      </x:c>
      <x:c r="P8766" s="268" t="n">
        <x:f>I8766*TOMATO_FERTILIZER+J8766*CARROT_FERTILIZER+K8766*MESCLUN_FERTILIZER</x:f>
        <x:v>22880</x:v>
      </x:c>
      <x:c r="Q8766" s="268" t="n">
        <x:f>MIN(M8766,FARMER_HOURS)*FARMER_RATE+MAX(M8766-FARMER_HOURS,0)*TEMP_RATE</x:f>
        <x:v>95563.92965465304</x:v>
      </x:c>
      <x:c r="R8766" s="268" t="n">
        <x:f>O8766-P8766-Q8766-FIXED_COST</x:f>
        <x:v>17008.07034534696</x:v>
      </x:c>
      <x:c r="S8766" s="139" t="str">
        <x:f>IF(AND(L8766&lt;=TOTAL_BED_CAP,N8766&lt;=TEMP_WORKER_CAP),"YES","NO")</x:f>
        <x:v>YES</x:v>
      </x:c>
      <x:c r="T8766" s="139" t="n">
        <x:f>IF(S8766="YES",R8766,-1E+99)</x:f>
        <x:v>17008.07034534696</x:v>
      </x:c>
    </x:row>
    <x:row r="8767">
      <x:c r="A8767" s="139"/>
      <x:c r="B8767" s="139"/>
      <x:c r="C8767" s="139"/>
      <x:c r="D8767" s="139"/>
      <x:c r="E8767" s="139"/>
      <x:c r="F8767" s="139"/>
      <x:c r="G8767" s="139"/>
      <x:c r="H8767" s="139"/>
      <x:c r="I8767" s="266" t="n">
        <x:f>INT((ROW()-ROW($I$46))/((CARROT_CAP+1)*(MESCLUN_CAP+1)))</x:f>
        <x:v>13</x:v>
      </x:c>
      <x:c r="J8767" s="266" t="n">
        <x:f>MOD(INT((ROW()-ROW($I$46))/(MESCLUN_CAP+1)),CARROT_CAP+1)</x:f>
        <x:v>8</x:v>
      </x:c>
      <x:c r="K8767" s="266" t="n">
        <x:f>MOD(ROW()-ROW($I$46),MESCLUN_CAP+1)</x:f>
        <x:v>10</x:v>
      </x:c>
      <x:c r="L8767" s="266" t="n">
        <x:f>SUM(I8767:K8767)</x:f>
        <x:v>31</x:v>
      </x:c>
      <x:c r="M8767" s="267" t="n">
        <x:f>I8767*TOMATO_HOURS*WEEKS*(1+TOMATO_DIM)^I8767+J8767*CARROT_HOURS*WEEKS*(1+CARROT_DIM)^J8767+K8767*MESCLUN_HOURS*WEEKS*(1+MESCLUN_DIM)^K8767</x:f>
        <x:v>4841.095889591227</x:v>
      </x:c>
      <x:c r="N8767" s="267" t="n">
        <x:f>MAX(M8767-FARMER_HOURS,0)/TEMP_HOURS_PER_WORKER</x:f>
        <x:v>2.861872145549463</x:v>
      </x:c>
      <x:c r="O8767" s="268" t="n">
        <x:f>I8767*TOMATO_PRICE+J8767*CARROT_PRICE+K8767*MESCLUN_PRICE</x:f>
        <x:v>158152</x:v>
      </x:c>
      <x:c r="P8767" s="268" t="n">
        <x:f>I8767*TOMATO_FERTILIZER+J8767*CARROT_FERTILIZER+K8767*MESCLUN_FERTILIZER</x:f>
        <x:v>23760</x:v>
      </x:c>
      <x:c r="Q8767" s="268" t="n">
        <x:f>MIN(M8767,FARMER_HOURS)*FARMER_RATE+MAX(M8767-FARMER_HOURS,0)*TEMP_RATE</x:f>
        <x:v>96546.80363873659</x:v>
      </x:c>
      <x:c r="R8767" s="268" t="n">
        <x:f>O8767-P8767-Q8767-FIXED_COST</x:f>
        <x:v>17845.196361263414</x:v>
      </x:c>
      <x:c r="S8767" s="139" t="str">
        <x:f>IF(AND(L8767&lt;=TOTAL_BED_CAP,N8767&lt;=TEMP_WORKER_CAP),"YES","NO")</x:f>
        <x:v>YES</x:v>
      </x:c>
      <x:c r="T8767" s="139" t="n">
        <x:f>IF(S8767="YES",R8767,-1E+99)</x:f>
        <x:v>17845.196361263414</x:v>
      </x:c>
    </x:row>
    <x:row r="8768">
      <x:c r="A8768" s="139"/>
      <x:c r="B8768" s="139"/>
      <x:c r="C8768" s="139"/>
      <x:c r="D8768" s="139"/>
      <x:c r="E8768" s="139"/>
      <x:c r="F8768" s="139"/>
      <x:c r="G8768" s="139"/>
      <x:c r="H8768" s="139"/>
      <x:c r="I8768" s="266" t="n">
        <x:f>INT((ROW()-ROW($I$46))/((CARROT_CAP+1)*(MESCLUN_CAP+1)))</x:f>
        <x:v>13</x:v>
      </x:c>
      <x:c r="J8768" s="266" t="n">
        <x:f>MOD(INT((ROW()-ROW($I$46))/(MESCLUN_CAP+1)),CARROT_CAP+1)</x:f>
        <x:v>8</x:v>
      </x:c>
      <x:c r="K8768" s="266" t="n">
        <x:f>MOD(ROW()-ROW($I$46),MESCLUN_CAP+1)</x:f>
        <x:v>11</x:v>
      </x:c>
      <x:c r="L8768" s="266" t="n">
        <x:f>SUM(I8768:K8768)</x:f>
        <x:v>32</x:v>
      </x:c>
      <x:c r="M8768" s="267" t="n">
        <x:f>I8768*TOMATO_HOURS*WEEKS*(1+TOMATO_DIM)^I8768+J8768*CARROT_HOURS*WEEKS*(1+CARROT_DIM)^J8768+K8768*MESCLUN_HOURS*WEEKS*(1+MESCLUN_DIM)^K8768</x:f>
        <x:v>4899.054002684667</x:v>
      </x:c>
      <x:c r="N8768" s="267" t="n">
        <x:f>MAX(M8768-FARMER_HOURS,0)/TEMP_HOURS_PER_WORKER</x:f>
        <x:v>2.9021208351976853</x:v>
      </x:c>
      <x:c r="O8768" s="268" t="n">
        <x:f>I8768*TOMATO_PRICE+J8768*CARROT_PRICE+K8768*MESCLUN_PRICE</x:f>
        <x:v>160852</x:v>
      </x:c>
      <x:c r="P8768" s="268" t="n">
        <x:f>I8768*TOMATO_FERTILIZER+J8768*CARROT_FERTILIZER+K8768*MESCLUN_FERTILIZER</x:f>
        <x:v>24640</x:v>
      </x:c>
      <x:c r="Q8768" s="268" t="n">
        <x:f>MIN(M8768,FARMER_HOURS)*FARMER_RATE+MAX(M8768-FARMER_HOURS,0)*TEMP_RATE</x:f>
        <x:v>97553.02087994212</x:v>
      </x:c>
      <x:c r="R8768" s="268" t="n">
        <x:f>O8768-P8768-Q8768-FIXED_COST</x:f>
        <x:v>18658.979120057877</x:v>
      </x:c>
      <x:c r="S8768" s="139" t="str">
        <x:f>IF(AND(L8768&lt;=TOTAL_BED_CAP,N8768&lt;=TEMP_WORKER_CAP),"YES","NO")</x:f>
        <x:v>YES</x:v>
      </x:c>
      <x:c r="T8768" s="139" t="n">
        <x:f>IF(S8768="YES",R8768,-1E+99)</x:f>
        <x:v>18658.979120057877</x:v>
      </x:c>
    </x:row>
    <x:row r="8769">
      <x:c r="A8769" s="139"/>
      <x:c r="B8769" s="139"/>
      <x:c r="C8769" s="139"/>
      <x:c r="D8769" s="139"/>
      <x:c r="E8769" s="139"/>
      <x:c r="F8769" s="139"/>
      <x:c r="G8769" s="139"/>
      <x:c r="H8769" s="139"/>
      <x:c r="I8769" s="266" t="n">
        <x:f>INT((ROW()-ROW($I$46))/((CARROT_CAP+1)*(MESCLUN_CAP+1)))</x:f>
        <x:v>13</x:v>
      </x:c>
      <x:c r="J8769" s="266" t="n">
        <x:f>MOD(INT((ROW()-ROW($I$46))/(MESCLUN_CAP+1)),CARROT_CAP+1)</x:f>
        <x:v>8</x:v>
      </x:c>
      <x:c r="K8769" s="266" t="n">
        <x:f>MOD(ROW()-ROW($I$46),MESCLUN_CAP+1)</x:f>
        <x:v>12</x:v>
      </x:c>
      <x:c r="L8769" s="266" t="n">
        <x:f>SUM(I8769:K8769)</x:f>
        <x:v>33</x:v>
      </x:c>
      <x:c r="M8769" s="267" t="n">
        <x:f>I8769*TOMATO_HOURS*WEEKS*(1+TOMATO_DIM)^I8769+J8769*CARROT_HOURS*WEEKS*(1+CARROT_DIM)^J8769+K8769*MESCLUN_HOURS*WEEKS*(1+MESCLUN_DIM)^K8769</x:f>
        <x:v>4958.381455812731</x:v>
      </x:c>
      <x:c r="N8769" s="267" t="n">
        <x:f>MAX(M8769-FARMER_HOURS,0)/TEMP_HOURS_PER_WORKER</x:f>
        <x:v>2.9433204554255075</x:v>
      </x:c>
      <x:c r="O8769" s="268" t="n">
        <x:f>I8769*TOMATO_PRICE+J8769*CARROT_PRICE+K8769*MESCLUN_PRICE</x:f>
        <x:v>163552</x:v>
      </x:c>
      <x:c r="P8769" s="268" t="n">
        <x:f>I8769*TOMATO_FERTILIZER+J8769*CARROT_FERTILIZER+K8769*MESCLUN_FERTILIZER</x:f>
        <x:v>25520</x:v>
      </x:c>
      <x:c r="Q8769" s="268" t="n">
        <x:f>MIN(M8769,FARMER_HOURS)*FARMER_RATE+MAX(M8769-FARMER_HOURS,0)*TEMP_RATE</x:f>
        <x:v>98583.01138563768</x:v>
      </x:c>
      <x:c r="R8769" s="268" t="n">
        <x:f>O8769-P8769-Q8769-FIXED_COST</x:f>
        <x:v>19448.988614362315</x:v>
      </x:c>
      <x:c r="S8769" s="139" t="str">
        <x:f>IF(AND(L8769&lt;=TOTAL_BED_CAP,N8769&lt;=TEMP_WORKER_CAP),"YES","NO")</x:f>
        <x:v>YES</x:v>
      </x:c>
      <x:c r="T8769" s="139" t="n">
        <x:f>IF(S8769="YES",R8769,-1E+99)</x:f>
        <x:v>19448.988614362315</x:v>
      </x:c>
    </x:row>
    <x:row r="8770">
      <x:c r="A8770" s="139"/>
      <x:c r="B8770" s="139"/>
      <x:c r="C8770" s="139"/>
      <x:c r="D8770" s="139"/>
      <x:c r="E8770" s="139"/>
      <x:c r="F8770" s="139"/>
      <x:c r="G8770" s="139"/>
      <x:c r="H8770" s="139"/>
      <x:c r="I8770" s="266" t="n">
        <x:f>INT((ROW()-ROW($I$46))/((CARROT_CAP+1)*(MESCLUN_CAP+1)))</x:f>
        <x:v>13</x:v>
      </x:c>
      <x:c r="J8770" s="266" t="n">
        <x:f>MOD(INT((ROW()-ROW($I$46))/(MESCLUN_CAP+1)),CARROT_CAP+1)</x:f>
        <x:v>8</x:v>
      </x:c>
      <x:c r="K8770" s="266" t="n">
        <x:f>MOD(ROW()-ROW($I$46),MESCLUN_CAP+1)</x:f>
        <x:v>13</x:v>
      </x:c>
      <x:c r="L8770" s="266" t="n">
        <x:f>SUM(I8770:K8770)</x:f>
        <x:v>34</x:v>
      </x:c>
      <x:c r="M8770" s="267" t="n">
        <x:f>I8770*TOMATO_HOURS*WEEKS*(1+TOMATO_DIM)^I8770+J8770*CARROT_HOURS*WEEKS*(1+CARROT_DIM)^J8770+K8770*MESCLUN_HOURS*WEEKS*(1+MESCLUN_DIM)^K8770</x:f>
        <x:v>5019.103426521115</x:v>
      </x:c>
      <x:c r="N8770" s="267" t="n">
        <x:f>MAX(M8770-FARMER_HOURS,0)/TEMP_HOURS_PER_WORKER</x:f>
        <x:v>2.985488490639663</x:v>
      </x:c>
      <x:c r="O8770" s="268" t="n">
        <x:f>I8770*TOMATO_PRICE+J8770*CARROT_PRICE+K8770*MESCLUN_PRICE</x:f>
        <x:v>166252</x:v>
      </x:c>
      <x:c r="P8770" s="268" t="n">
        <x:f>I8770*TOMATO_FERTILIZER+J8770*CARROT_FERTILIZER+K8770*MESCLUN_FERTILIZER</x:f>
        <x:v>26400</x:v>
      </x:c>
      <x:c r="Q8770" s="268" t="n">
        <x:f>MIN(M8770,FARMER_HOURS)*FARMER_RATE+MAX(M8770-FARMER_HOURS,0)*TEMP_RATE</x:f>
        <x:v>99637.21226599158</x:v>
      </x:c>
      <x:c r="R8770" s="268" t="n">
        <x:f>O8770-P8770-Q8770-FIXED_COST</x:f>
        <x:v>20214.787734008423</x:v>
      </x:c>
      <x:c r="S8770" s="139" t="str">
        <x:f>IF(AND(L8770&lt;=TOTAL_BED_CAP,N8770&lt;=TEMP_WORKER_CAP),"YES","NO")</x:f>
        <x:v>YES</x:v>
      </x:c>
      <x:c r="T8770" s="139" t="n">
        <x:f>IF(S8770="YES",R8770,-1E+99)</x:f>
        <x:v>20214.787734008423</x:v>
      </x:c>
    </x:row>
    <x:row r="8771">
      <x:c r="A8771" s="139"/>
      <x:c r="B8771" s="139"/>
      <x:c r="C8771" s="139"/>
      <x:c r="D8771" s="139"/>
      <x:c r="E8771" s="139"/>
      <x:c r="F8771" s="139"/>
      <x:c r="G8771" s="139"/>
      <x:c r="H8771" s="139"/>
      <x:c r="I8771" s="266" t="n">
        <x:f>INT((ROW()-ROW($I$46))/((CARROT_CAP+1)*(MESCLUN_CAP+1)))</x:f>
        <x:v>13</x:v>
      </x:c>
      <x:c r="J8771" s="266" t="n">
        <x:f>MOD(INT((ROW()-ROW($I$46))/(MESCLUN_CAP+1)),CARROT_CAP+1)</x:f>
        <x:v>8</x:v>
      </x:c>
      <x:c r="K8771" s="266" t="n">
        <x:f>MOD(ROW()-ROW($I$46),MESCLUN_CAP+1)</x:f>
        <x:v>14</x:v>
      </x:c>
      <x:c r="L8771" s="266" t="n">
        <x:f>SUM(I8771:K8771)</x:f>
        <x:v>35</x:v>
      </x:c>
      <x:c r="M8771" s="267" t="n">
        <x:f>I8771*TOMATO_HOURS*WEEKS*(1+TOMATO_DIM)^I8771+J8771*CARROT_HOURS*WEEKS*(1+CARROT_DIM)^J8771+K8771*MESCLUN_HOURS*WEEKS*(1+MESCLUN_DIM)^K8771</x:f>
        <x:v>5081.245507834776</x:v>
      </x:c>
      <x:c r="N8771" s="267" t="n">
        <x:f>MAX(M8771-FARMER_HOURS,0)/TEMP_HOURS_PER_WORKER</x:f>
        <x:v>3.0286427137741496</x:v>
      </x:c>
      <x:c r="O8771" s="268" t="n">
        <x:f>I8771*TOMATO_PRICE+J8771*CARROT_PRICE+K8771*MESCLUN_PRICE</x:f>
        <x:v>168952</x:v>
      </x:c>
      <x:c r="P8771" s="268" t="n">
        <x:f>I8771*TOMATO_FERTILIZER+J8771*CARROT_FERTILIZER+K8771*MESCLUN_FERTILIZER</x:f>
        <x:v>27280</x:v>
      </x:c>
      <x:c r="Q8771" s="268" t="n">
        <x:f>MIN(M8771,FARMER_HOURS)*FARMER_RATE+MAX(M8771-FARMER_HOURS,0)*TEMP_RATE</x:f>
        <x:v>100716.06784435375</x:v>
      </x:c>
      <x:c r="R8771" s="268" t="n">
        <x:f>O8771-P8771-Q8771-FIXED_COST</x:f>
        <x:v>20955.932155646253</x:v>
      </x:c>
      <x:c r="S8771" s="139" t="str">
        <x:f>IF(AND(L8771&lt;=TOTAL_BED_CAP,N8771&lt;=TEMP_WORKER_CAP),"YES","NO")</x:f>
        <x:v>YES</x:v>
      </x:c>
      <x:c r="T8771" s="139" t="n">
        <x:f>IF(S8771="YES",R8771,-1E+99)</x:f>
        <x:v>20955.932155646253</x:v>
      </x:c>
    </x:row>
    <x:row r="8772">
      <x:c r="A8772" s="139"/>
      <x:c r="B8772" s="139"/>
      <x:c r="C8772" s="139"/>
      <x:c r="D8772" s="139"/>
      <x:c r="E8772" s="139"/>
      <x:c r="F8772" s="139"/>
      <x:c r="G8772" s="139"/>
      <x:c r="H8772" s="139"/>
      <x:c r="I8772" s="266" t="n">
        <x:f>INT((ROW()-ROW($I$46))/((CARROT_CAP+1)*(MESCLUN_CAP+1)))</x:f>
        <x:v>13</x:v>
      </x:c>
      <x:c r="J8772" s="266" t="n">
        <x:f>MOD(INT((ROW()-ROW($I$46))/(MESCLUN_CAP+1)),CARROT_CAP+1)</x:f>
        <x:v>8</x:v>
      </x:c>
      <x:c r="K8772" s="266" t="n">
        <x:f>MOD(ROW()-ROW($I$46),MESCLUN_CAP+1)</x:f>
        <x:v>15</x:v>
      </x:c>
      <x:c r="L8772" s="266" t="n">
        <x:f>SUM(I8772:K8772)</x:f>
        <x:v>36</x:v>
      </x:c>
      <x:c r="M8772" s="267" t="n">
        <x:f>I8772*TOMATO_HOURS*WEEKS*(1+TOMATO_DIM)^I8772+J8772*CARROT_HOURS*WEEKS*(1+CARROT_DIM)^J8772+K8772*MESCLUN_HOURS*WEEKS*(1+MESCLUN_DIM)^K8772</x:f>
        <x:v>5144.833714710922</x:v>
      </x:c>
      <x:c r="N8772" s="267" t="n">
        <x:f>MAX(M8772-FARMER_HOURS,0)/TEMP_HOURS_PER_WORKER</x:f>
        <x:v>3.072801190771474</x:v>
      </x:c>
      <x:c r="O8772" s="268" t="n">
        <x:f>I8772*TOMATO_PRICE+J8772*CARROT_PRICE+K8772*MESCLUN_PRICE</x:f>
        <x:v>171652</x:v>
      </x:c>
      <x:c r="P8772" s="268" t="n">
        <x:f>I8772*TOMATO_FERTILIZER+J8772*CARROT_FERTILIZER+K8772*MESCLUN_FERTILIZER</x:f>
        <x:v>28160</x:v>
      </x:c>
      <x:c r="Q8772" s="268" t="n">
        <x:f>MIN(M8772,FARMER_HOURS)*FARMER_RATE+MAX(M8772-FARMER_HOURS,0)*TEMP_RATE</x:f>
        <x:v>101820.02976928685</x:v>
      </x:c>
      <x:c r="R8772" s="268" t="n">
        <x:f>O8772-P8772-Q8772-FIXED_COST</x:f>
        <x:v>21671.970230713152</x:v>
      </x:c>
      <x:c r="S8772" s="139" t="str">
        <x:f>IF(AND(L8772&lt;=TOTAL_BED_CAP,N8772&lt;=TEMP_WORKER_CAP),"YES","NO")</x:f>
        <x:v>YES</x:v>
      </x:c>
      <x:c r="T8772" s="139" t="n">
        <x:f>IF(S8772="YES",R8772,-1E+99)</x:f>
        <x:v>21671.970230713152</x:v>
      </x:c>
    </x:row>
    <x:row r="8773">
      <x:c r="A8773" s="139"/>
      <x:c r="B8773" s="139"/>
      <x:c r="C8773" s="139"/>
      <x:c r="D8773" s="139"/>
      <x:c r="E8773" s="139"/>
      <x:c r="F8773" s="139"/>
      <x:c r="G8773" s="139"/>
      <x:c r="H8773" s="139"/>
      <x:c r="I8773" s="266" t="n">
        <x:f>INT((ROW()-ROW($I$46))/((CARROT_CAP+1)*(MESCLUN_CAP+1)))</x:f>
        <x:v>13</x:v>
      </x:c>
      <x:c r="J8773" s="266" t="n">
        <x:f>MOD(INT((ROW()-ROW($I$46))/(MESCLUN_CAP+1)),CARROT_CAP+1)</x:f>
        <x:v>8</x:v>
      </x:c>
      <x:c r="K8773" s="266" t="n">
        <x:f>MOD(ROW()-ROW($I$46),MESCLUN_CAP+1)</x:f>
        <x:v>16</x:v>
      </x:c>
      <x:c r="L8773" s="266" t="n">
        <x:f>SUM(I8773:K8773)</x:f>
        <x:v>37</x:v>
      </x:c>
      <x:c r="M8773" s="267" t="n">
        <x:f>I8773*TOMATO_HOURS*WEEKS*(1+TOMATO_DIM)^I8773+J8773*CARROT_HOURS*WEEKS*(1+CARROT_DIM)^J8773+K8773*MESCLUN_HOURS*WEEKS*(1+MESCLUN_DIM)^K8773</x:f>
        <x:v>5209.894490588411</x:v>
      </x:c>
      <x:c r="N8773" s="267" t="n">
        <x:f>MAX(M8773-FARMER_HOURS,0)/TEMP_HOURS_PER_WORKER</x:f>
        <x:v>3.1179822851308407</x:v>
      </x:c>
      <x:c r="O8773" s="268" t="n">
        <x:f>I8773*TOMATO_PRICE+J8773*CARROT_PRICE+K8773*MESCLUN_PRICE</x:f>
        <x:v>174352</x:v>
      </x:c>
      <x:c r="P8773" s="268" t="n">
        <x:f>I8773*TOMATO_FERTILIZER+J8773*CARROT_FERTILIZER+K8773*MESCLUN_FERTILIZER</x:f>
        <x:v>29040</x:v>
      </x:c>
      <x:c r="Q8773" s="268" t="n">
        <x:f>MIN(M8773,FARMER_HOURS)*FARMER_RATE+MAX(M8773-FARMER_HOURS,0)*TEMP_RATE</x:f>
        <x:v>102949.55712827102</x:v>
      </x:c>
      <x:c r="R8773" s="268" t="n">
        <x:f>O8773-P8773-Q8773-FIXED_COST</x:f>
        <x:v>22362.442871728985</x:v>
      </x:c>
      <x:c r="S8773" s="139" t="str">
        <x:f>IF(AND(L8773&lt;=TOTAL_BED_CAP,N8773&lt;=TEMP_WORKER_CAP),"YES","NO")</x:f>
        <x:v>YES</x:v>
      </x:c>
      <x:c r="T8773" s="139" t="n">
        <x:f>IF(S8773="YES",R8773,-1E+99)</x:f>
        <x:v>22362.442871728985</x:v>
      </x:c>
    </x:row>
    <x:row r="8774">
      <x:c r="A8774" s="139"/>
      <x:c r="B8774" s="139"/>
      <x:c r="C8774" s="139"/>
      <x:c r="D8774" s="139"/>
      <x:c r="E8774" s="139"/>
      <x:c r="F8774" s="139"/>
      <x:c r="G8774" s="139"/>
      <x:c r="H8774" s="139"/>
      <x:c r="I8774" s="266" t="n">
        <x:f>INT((ROW()-ROW($I$46))/((CARROT_CAP+1)*(MESCLUN_CAP+1)))</x:f>
        <x:v>13</x:v>
      </x:c>
      <x:c r="J8774" s="266" t="n">
        <x:f>MOD(INT((ROW()-ROW($I$46))/(MESCLUN_CAP+1)),CARROT_CAP+1)</x:f>
        <x:v>8</x:v>
      </x:c>
      <x:c r="K8774" s="266" t="n">
        <x:f>MOD(ROW()-ROW($I$46),MESCLUN_CAP+1)</x:f>
        <x:v>17</x:v>
      </x:c>
      <x:c r="L8774" s="266" t="n">
        <x:f>SUM(I8774:K8774)</x:f>
        <x:v>38</x:v>
      </x:c>
      <x:c r="M8774" s="267" t="n">
        <x:f>I8774*TOMATO_HOURS*WEEKS*(1+TOMATO_DIM)^I8774+J8774*CARROT_HOURS*WEEKS*(1+CARROT_DIM)^J8774+K8774*MESCLUN_HOURS*WEEKS*(1+MESCLUN_DIM)^K8774</x:f>
        <x:v>5276.454714034951</x:v>
      </x:c>
      <x:c r="N8774" s="267" t="n">
        <x:f>MAX(M8774-FARMER_HOURS,0)/TEMP_HOURS_PER_WORKER</x:f>
        <x:v>3.1642046625242717</x:v>
      </x:c>
      <x:c r="O8774" s="268" t="n">
        <x:f>I8774*TOMATO_PRICE+J8774*CARROT_PRICE+K8774*MESCLUN_PRICE</x:f>
        <x:v>177052</x:v>
      </x:c>
      <x:c r="P8774" s="268" t="n">
        <x:f>I8774*TOMATO_FERTILIZER+J8774*CARROT_FERTILIZER+K8774*MESCLUN_FERTILIZER</x:f>
        <x:v>29920</x:v>
      </x:c>
      <x:c r="Q8774" s="268" t="n">
        <x:f>MIN(M8774,FARMER_HOURS)*FARMER_RATE+MAX(M8774-FARMER_HOURS,0)*TEMP_RATE</x:f>
        <x:v>104105.1165631068</x:v>
      </x:c>
      <x:c r="R8774" s="268" t="n">
        <x:f>O8774-P8774-Q8774-FIXED_COST</x:f>
        <x:v>23026.8834368932</x:v>
      </x:c>
      <x:c r="S8774" s="139" t="str">
        <x:f>IF(AND(L8774&lt;=TOTAL_BED_CAP,N8774&lt;=TEMP_WORKER_CAP),"YES","NO")</x:f>
        <x:v>YES</x:v>
      </x:c>
      <x:c r="T8774" s="139" t="n">
        <x:f>IF(S8774="YES",R8774,-1E+99)</x:f>
        <x:v>23026.8834368932</x:v>
      </x:c>
    </x:row>
    <x:row r="8775">
      <x:c r="A8775" s="139"/>
      <x:c r="B8775" s="139"/>
      <x:c r="C8775" s="139"/>
      <x:c r="D8775" s="139"/>
      <x:c r="E8775" s="139"/>
      <x:c r="F8775" s="139"/>
      <x:c r="G8775" s="139"/>
      <x:c r="H8775" s="139"/>
      <x:c r="I8775" s="266" t="n">
        <x:f>INT((ROW()-ROW($I$46))/((CARROT_CAP+1)*(MESCLUN_CAP+1)))</x:f>
        <x:v>13</x:v>
      </x:c>
      <x:c r="J8775" s="266" t="n">
        <x:f>MOD(INT((ROW()-ROW($I$46))/(MESCLUN_CAP+1)),CARROT_CAP+1)</x:f>
        <x:v>8</x:v>
      </x:c>
      <x:c r="K8775" s="266" t="n">
        <x:f>MOD(ROW()-ROW($I$46),MESCLUN_CAP+1)</x:f>
        <x:v>18</x:v>
      </x:c>
      <x:c r="L8775" s="266" t="n">
        <x:f>SUM(I8775:K8775)</x:f>
        <x:v>39</x:v>
      </x:c>
      <x:c r="M8775" s="267" t="n">
        <x:f>I8775*TOMATO_HOURS*WEEKS*(1+TOMATO_DIM)^I8775+J8775*CARROT_HOURS*WEEKS*(1+CARROT_DIM)^J8775+K8775*MESCLUN_HOURS*WEEKS*(1+MESCLUN_DIM)^K8775</x:f>
        <x:v>5344.541705493539</x:v>
      </x:c>
      <x:c r="N8775" s="267" t="n">
        <x:f>MAX(M8775-FARMER_HOURS,0)/TEMP_HOURS_PER_WORKER</x:f>
        <x:v>3.211487295481624</x:v>
      </x:c>
      <x:c r="O8775" s="268" t="n">
        <x:f>I8775*TOMATO_PRICE+J8775*CARROT_PRICE+K8775*MESCLUN_PRICE</x:f>
        <x:v>179752</x:v>
      </x:c>
      <x:c r="P8775" s="268" t="n">
        <x:f>I8775*TOMATO_FERTILIZER+J8775*CARROT_FERTILIZER+K8775*MESCLUN_FERTILIZER</x:f>
        <x:v>30800</x:v>
      </x:c>
      <x:c r="Q8775" s="268" t="n">
        <x:f>MIN(M8775,FARMER_HOURS)*FARMER_RATE+MAX(M8775-FARMER_HOURS,0)*TEMP_RATE</x:f>
        <x:v>105287.18238704061</x:v>
      </x:c>
      <x:c r="R8775" s="268" t="n">
        <x:f>O8775-P8775-Q8775-FIXED_COST</x:f>
        <x:v>23664.817612959392</x:v>
      </x:c>
      <x:c r="S8775" s="139" t="str">
        <x:f>IF(AND(L8775&lt;=TOTAL_BED_CAP,N8775&lt;=TEMP_WORKER_CAP),"YES","NO")</x:f>
        <x:v>YES</x:v>
      </x:c>
      <x:c r="T8775" s="139" t="n">
        <x:f>IF(S8775="YES",R8775,-1E+99)</x:f>
        <x:v>23664.817612959392</x:v>
      </x:c>
    </x:row>
    <x:row r="8776">
      <x:c r="A8776" s="139"/>
      <x:c r="B8776" s="139"/>
      <x:c r="C8776" s="139"/>
      <x:c r="D8776" s="139"/>
      <x:c r="E8776" s="139"/>
      <x:c r="F8776" s="139"/>
      <x:c r="G8776" s="139"/>
      <x:c r="H8776" s="139"/>
      <x:c r="I8776" s="266" t="n">
        <x:f>INT((ROW()-ROW($I$46))/((CARROT_CAP+1)*(MESCLUN_CAP+1)))</x:f>
        <x:v>13</x:v>
      </x:c>
      <x:c r="J8776" s="266" t="n">
        <x:f>MOD(INT((ROW()-ROW($I$46))/(MESCLUN_CAP+1)),CARROT_CAP+1)</x:f>
        <x:v>8</x:v>
      </x:c>
      <x:c r="K8776" s="266" t="n">
        <x:f>MOD(ROW()-ROW($I$46),MESCLUN_CAP+1)</x:f>
        <x:v>19</x:v>
      </x:c>
      <x:c r="L8776" s="266" t="n">
        <x:f>SUM(I8776:K8776)</x:f>
        <x:v>40</x:v>
      </x:c>
      <x:c r="M8776" s="267" t="n">
        <x:f>I8776*TOMATO_HOURS*WEEKS*(1+TOMATO_DIM)^I8776+J8776*CARROT_HOURS*WEEKS*(1+CARROT_DIM)^J8776+K8776*MESCLUN_HOURS*WEEKS*(1+MESCLUN_DIM)^K8776</x:f>
        <x:v>5414.183234129561</x:v>
      </x:c>
      <x:c r="N8776" s="267" t="n">
        <x:f>MAX(M8776-FARMER_HOURS,0)/TEMP_HOURS_PER_WORKER</x:f>
        <x:v>3.2598494681455286</x:v>
      </x:c>
      <x:c r="O8776" s="268" t="n">
        <x:f>I8776*TOMATO_PRICE+J8776*CARROT_PRICE+K8776*MESCLUN_PRICE</x:f>
        <x:v>182452</x:v>
      </x:c>
      <x:c r="P8776" s="268" t="n">
        <x:f>I8776*TOMATO_FERTILIZER+J8776*CARROT_FERTILIZER+K8776*MESCLUN_FERTILIZER</x:f>
        <x:v>31680</x:v>
      </x:c>
      <x:c r="Q8776" s="268" t="n">
        <x:f>MIN(M8776,FARMER_HOURS)*FARMER_RATE+MAX(M8776-FARMER_HOURS,0)*TEMP_RATE</x:f>
        <x:v>106496.23670363822</x:v>
      </x:c>
      <x:c r="R8776" s="268" t="n">
        <x:f>O8776-P8776-Q8776-FIXED_COST</x:f>
        <x:v>24275.76329636178</x:v>
      </x:c>
      <x:c r="S8776" s="139" t="str">
        <x:f>IF(AND(L8776&lt;=TOTAL_BED_CAP,N8776&lt;=TEMP_WORKER_CAP),"YES","NO")</x:f>
        <x:v>YES</x:v>
      </x:c>
      <x:c r="T8776" s="139" t="n">
        <x:f>IF(S8776="YES",R8776,-1E+99)</x:f>
        <x:v>24275.76329636178</x:v>
      </x:c>
    </x:row>
    <x:row r="8777">
      <x:c r="A8777" s="139"/>
      <x:c r="B8777" s="139"/>
      <x:c r="C8777" s="139"/>
      <x:c r="D8777" s="139"/>
      <x:c r="E8777" s="139"/>
      <x:c r="F8777" s="139"/>
      <x:c r="G8777" s="139"/>
      <x:c r="H8777" s="139"/>
      <x:c r="I8777" s="266" t="n">
        <x:f>INT((ROW()-ROW($I$46))/((CARROT_CAP+1)*(MESCLUN_CAP+1)))</x:f>
        <x:v>13</x:v>
      </x:c>
      <x:c r="J8777" s="266" t="n">
        <x:f>MOD(INT((ROW()-ROW($I$46))/(MESCLUN_CAP+1)),CARROT_CAP+1)</x:f>
        <x:v>8</x:v>
      </x:c>
      <x:c r="K8777" s="266" t="n">
        <x:f>MOD(ROW()-ROW($I$46),MESCLUN_CAP+1)</x:f>
        <x:v>20</x:v>
      </x:c>
      <x:c r="L8777" s="266" t="n">
        <x:f>SUM(I8777:K8777)</x:f>
        <x:v>41</x:v>
      </x:c>
      <x:c r="M8777" s="267" t="n">
        <x:f>I8777*TOMATO_HOURS*WEEKS*(1+TOMATO_DIM)^I8777+J8777*CARROT_HOURS*WEEKS*(1+CARROT_DIM)^J8777+K8777*MESCLUN_HOURS*WEEKS*(1+MESCLUN_DIM)^K8777</x:f>
        <x:v>5485.407524780037</x:v>
      </x:c>
      <x:c r="N8777" s="267" t="n">
        <x:f>MAX(M8777-FARMER_HOURS,0)/TEMP_HOURS_PER_WORKER</x:f>
        <x:v>3.309310781097248</x:v>
      </x:c>
      <x:c r="O8777" s="268" t="n">
        <x:f>I8777*TOMATO_PRICE+J8777*CARROT_PRICE+K8777*MESCLUN_PRICE</x:f>
        <x:v>185152</x:v>
      </x:c>
      <x:c r="P8777" s="268" t="n">
        <x:f>I8777*TOMATO_FERTILIZER+J8777*CARROT_FERTILIZER+K8777*MESCLUN_FERTILIZER</x:f>
        <x:v>32560</x:v>
      </x:c>
      <x:c r="Q8777" s="268" t="n">
        <x:f>MIN(M8777,FARMER_HOURS)*FARMER_RATE+MAX(M8777-FARMER_HOURS,0)*TEMP_RATE</x:f>
        <x:v>107732.7695274312</x:v>
      </x:c>
      <x:c r="R8777" s="268" t="n">
        <x:f>O8777-P8777-Q8777-FIXED_COST</x:f>
        <x:v>24859.2304725688</x:v>
      </x:c>
      <x:c r="S8777" s="139" t="str">
        <x:f>IF(AND(L8777&lt;=TOTAL_BED_CAP,N8777&lt;=TEMP_WORKER_CAP),"YES","NO")</x:f>
        <x:v>YES</x:v>
      </x:c>
      <x:c r="T8777" s="139" t="n">
        <x:f>IF(S8777="YES",R8777,-1E+99)</x:f>
        <x:v>24859.2304725688</x:v>
      </x:c>
    </x:row>
    <x:row r="8778">
      <x:c r="A8778" s="139"/>
      <x:c r="B8778" s="139"/>
      <x:c r="C8778" s="139"/>
      <x:c r="D8778" s="139"/>
      <x:c r="E8778" s="139"/>
      <x:c r="F8778" s="139"/>
      <x:c r="G8778" s="139"/>
      <x:c r="H8778" s="139"/>
      <x:c r="I8778" s="266" t="n">
        <x:f>INT((ROW()-ROW($I$46))/((CARROT_CAP+1)*(MESCLUN_CAP+1)))</x:f>
        <x:v>13</x:v>
      </x:c>
      <x:c r="J8778" s="266" t="n">
        <x:f>MOD(INT((ROW()-ROW($I$46))/(MESCLUN_CAP+1)),CARROT_CAP+1)</x:f>
        <x:v>8</x:v>
      </x:c>
      <x:c r="K8778" s="266" t="n">
        <x:f>MOD(ROW()-ROW($I$46),MESCLUN_CAP+1)</x:f>
        <x:v>21</x:v>
      </x:c>
      <x:c r="L8778" s="266" t="n">
        <x:f>SUM(I8778:K8778)</x:f>
        <x:v>42</x:v>
      </x:c>
      <x:c r="M8778" s="267" t="n">
        <x:f>I8778*TOMATO_HOURS*WEEKS*(1+TOMATO_DIM)^I8778+J8778*CARROT_HOURS*WEEKS*(1+CARROT_DIM)^J8778+K8778*MESCLUN_HOURS*WEEKS*(1+MESCLUN_DIM)^K8778</x:f>
        <x:v>5558.243265006482</x:v>
      </x:c>
      <x:c r="N8778" s="267" t="n">
        <x:f>MAX(M8778-FARMER_HOURS,0)/TEMP_HOURS_PER_WORKER</x:f>
        <x:v>3.3598911562545015</x:v>
      </x:c>
      <x:c r="O8778" s="268" t="n">
        <x:f>I8778*TOMATO_PRICE+J8778*CARROT_PRICE+K8778*MESCLUN_PRICE</x:f>
        <x:v>187852</x:v>
      </x:c>
      <x:c r="P8778" s="268" t="n">
        <x:f>I8778*TOMATO_FERTILIZER+J8778*CARROT_FERTILIZER+K8778*MESCLUN_FERTILIZER</x:f>
        <x:v>33440</x:v>
      </x:c>
      <x:c r="Q8778" s="268" t="n">
        <x:f>MIN(M8778,FARMER_HOURS)*FARMER_RATE+MAX(M8778-FARMER_HOURS,0)*TEMP_RATE</x:f>
        <x:v>108997.27890636254</x:v>
      </x:c>
      <x:c r="R8778" s="268" t="n">
        <x:f>O8778-P8778-Q8778-FIXED_COST</x:f>
        <x:v>25414.72109363746</x:v>
      </x:c>
      <x:c r="S8778" s="139" t="str">
        <x:f>IF(AND(L8778&lt;=TOTAL_BED_CAP,N8778&lt;=TEMP_WORKER_CAP),"YES","NO")</x:f>
        <x:v>YES</x:v>
      </x:c>
      <x:c r="T8778" s="139" t="n">
        <x:f>IF(S8778="YES",R8778,-1E+99)</x:f>
        <x:v>25414.72109363746</x:v>
      </x:c>
    </x:row>
    <x:row r="8779">
      <x:c r="A8779" s="139"/>
      <x:c r="B8779" s="139"/>
      <x:c r="C8779" s="139"/>
      <x:c r="D8779" s="139"/>
      <x:c r="E8779" s="139"/>
      <x:c r="F8779" s="139"/>
      <x:c r="G8779" s="139"/>
      <x:c r="H8779" s="139"/>
      <x:c r="I8779" s="266" t="n">
        <x:f>INT((ROW()-ROW($I$46))/((CARROT_CAP+1)*(MESCLUN_CAP+1)))</x:f>
        <x:v>13</x:v>
      </x:c>
      <x:c r="J8779" s="266" t="n">
        <x:f>MOD(INT((ROW()-ROW($I$46))/(MESCLUN_CAP+1)),CARROT_CAP+1)</x:f>
        <x:v>8</x:v>
      </x:c>
      <x:c r="K8779" s="266" t="n">
        <x:f>MOD(ROW()-ROW($I$46),MESCLUN_CAP+1)</x:f>
        <x:v>22</x:v>
      </x:c>
      <x:c r="L8779" s="266" t="n">
        <x:f>SUM(I8779:K8779)</x:f>
        <x:v>43</x:v>
      </x:c>
      <x:c r="M8779" s="267" t="n">
        <x:f>I8779*TOMATO_HOURS*WEEKS*(1+TOMATO_DIM)^I8779+J8779*CARROT_HOURS*WEEKS*(1+CARROT_DIM)^J8779+K8779*MESCLUN_HOURS*WEEKS*(1+MESCLUN_DIM)^K8779</x:f>
        <x:v>5632.719612252878</x:v>
      </x:c>
      <x:c r="N8779" s="267" t="n">
        <x:f>MAX(M8779-FARMER_HOURS,0)/TEMP_HOURS_PER_WORKER</x:f>
        <x:v>3.411610841842276</x:v>
      </x:c>
      <x:c r="O8779" s="268" t="n">
        <x:f>I8779*TOMATO_PRICE+J8779*CARROT_PRICE+K8779*MESCLUN_PRICE</x:f>
        <x:v>190552</x:v>
      </x:c>
      <x:c r="P8779" s="268" t="n">
        <x:f>I8779*TOMATO_FERTILIZER+J8779*CARROT_FERTILIZER+K8779*MESCLUN_FERTILIZER</x:f>
        <x:v>34320</x:v>
      </x:c>
      <x:c r="Q8779" s="268" t="n">
        <x:f>MIN(M8779,FARMER_HOURS)*FARMER_RATE+MAX(M8779-FARMER_HOURS,0)*TEMP_RATE</x:f>
        <x:v>110290.2710460569</x:v>
      </x:c>
      <x:c r="R8779" s="268" t="n">
        <x:f>O8779-P8779-Q8779-FIXED_COST</x:f>
        <x:v>25941.728953943093</x:v>
      </x:c>
      <x:c r="S8779" s="139" t="str">
        <x:f>IF(AND(L8779&lt;=TOTAL_BED_CAP,N8779&lt;=TEMP_WORKER_CAP),"YES","NO")</x:f>
        <x:v>YES</x:v>
      </x:c>
      <x:c r="T8779" s="139" t="n">
        <x:f>IF(S8779="YES",R8779,-1E+99)</x:f>
        <x:v>25941.728953943093</x:v>
      </x:c>
    </x:row>
    <x:row r="8780">
      <x:c r="A8780" s="139"/>
      <x:c r="B8780" s="139"/>
      <x:c r="C8780" s="139"/>
      <x:c r="D8780" s="139"/>
      <x:c r="E8780" s="139"/>
      <x:c r="F8780" s="139"/>
      <x:c r="G8780" s="139"/>
      <x:c r="H8780" s="139"/>
      <x:c r="I8780" s="266" t="n">
        <x:f>INT((ROW()-ROW($I$46))/((CARROT_CAP+1)*(MESCLUN_CAP+1)))</x:f>
        <x:v>13</x:v>
      </x:c>
      <x:c r="J8780" s="266" t="n">
        <x:f>MOD(INT((ROW()-ROW($I$46))/(MESCLUN_CAP+1)),CARROT_CAP+1)</x:f>
        <x:v>8</x:v>
      </x:c>
      <x:c r="K8780" s="266" t="n">
        <x:f>MOD(ROW()-ROW($I$46),MESCLUN_CAP+1)</x:f>
        <x:v>23</x:v>
      </x:c>
      <x:c r="L8780" s="266" t="n">
        <x:f>SUM(I8780:K8780)</x:f>
        <x:v>44</x:v>
      </x:c>
      <x:c r="M8780" s="267" t="n">
        <x:f>I8780*TOMATO_HOURS*WEEKS*(1+TOMATO_DIM)^I8780+J8780*CARROT_HOURS*WEEKS*(1+CARROT_DIM)^J8780+K8780*MESCLUN_HOURS*WEEKS*(1+MESCLUN_DIM)^K8780</x:f>
        <x:v>5708.866201110314</x:v>
      </x:c>
      <x:c r="N8780" s="267" t="n">
        <x:f>MAX(M8780-FARMER_HOURS,0)/TEMP_HOURS_PER_WORKER</x:f>
        <x:v>3.4644904174377182</x:v>
      </x:c>
      <x:c r="O8780" s="268" t="n">
        <x:f>I8780*TOMATO_PRICE+J8780*CARROT_PRICE+K8780*MESCLUN_PRICE</x:f>
        <x:v>193252</x:v>
      </x:c>
      <x:c r="P8780" s="268" t="n">
        <x:f>I8780*TOMATO_FERTILIZER+J8780*CARROT_FERTILIZER+K8780*MESCLUN_FERTILIZER</x:f>
        <x:v>35200</x:v>
      </x:c>
      <x:c r="Q8780" s="268" t="n">
        <x:f>MIN(M8780,FARMER_HOURS)*FARMER_RATE+MAX(M8780-FARMER_HOURS,0)*TEMP_RATE</x:f>
        <x:v>111612.26043594295</x:v>
      </x:c>
      <x:c r="R8780" s="268" t="n">
        <x:f>O8780-P8780-Q8780-FIXED_COST</x:f>
        <x:v>26439.739564057047</x:v>
      </x:c>
      <x:c r="S8780" s="139" t="str">
        <x:f>IF(AND(L8780&lt;=TOTAL_BED_CAP,N8780&lt;=TEMP_WORKER_CAP),"YES","NO")</x:f>
        <x:v>YES</x:v>
      </x:c>
      <x:c r="T8780" s="139" t="n">
        <x:f>IF(S8780="YES",R8780,-1E+99)</x:f>
        <x:v>26439.739564057047</x:v>
      </x:c>
    </x:row>
    <x:row r="8781">
      <x:c r="A8781" s="139"/>
      <x:c r="B8781" s="139"/>
      <x:c r="C8781" s="139"/>
      <x:c r="D8781" s="139"/>
      <x:c r="E8781" s="139"/>
      <x:c r="F8781" s="139"/>
      <x:c r="G8781" s="139"/>
      <x:c r="H8781" s="139"/>
      <x:c r="I8781" s="266" t="n">
        <x:f>INT((ROW()-ROW($I$46))/((CARROT_CAP+1)*(MESCLUN_CAP+1)))</x:f>
        <x:v>13</x:v>
      </x:c>
      <x:c r="J8781" s="266" t="n">
        <x:f>MOD(INT((ROW()-ROW($I$46))/(MESCLUN_CAP+1)),CARROT_CAP+1)</x:f>
        <x:v>8</x:v>
      </x:c>
      <x:c r="K8781" s="266" t="n">
        <x:f>MOD(ROW()-ROW($I$46),MESCLUN_CAP+1)</x:f>
        <x:v>24</x:v>
      </x:c>
      <x:c r="L8781" s="266" t="n">
        <x:f>SUM(I8781:K8781)</x:f>
        <x:v>45</x:v>
      </x:c>
      <x:c r="M8781" s="267" t="n">
        <x:f>I8781*TOMATO_HOURS*WEEKS*(1+TOMATO_DIM)^I8781+J8781*CARROT_HOURS*WEEKS*(1+CARROT_DIM)^J8781+K8781*MESCLUN_HOURS*WEEKS*(1+MESCLUN_DIM)^K8781</x:f>
        <x:v>5786.7131506898095</x:v>
      </x:c>
      <x:c r="N8781" s="267" t="n">
        <x:f>MAX(M8781-FARMER_HOURS,0)/TEMP_HOURS_PER_WORKER</x:f>
        <x:v>3.5185507990901455</x:v>
      </x:c>
      <x:c r="O8781" s="268" t="n">
        <x:f>I8781*TOMATO_PRICE+J8781*CARROT_PRICE+K8781*MESCLUN_PRICE</x:f>
        <x:v>195952</x:v>
      </x:c>
      <x:c r="P8781" s="268" t="n">
        <x:f>I8781*TOMATO_FERTILIZER+J8781*CARROT_FERTILIZER+K8781*MESCLUN_FERTILIZER</x:f>
        <x:v>36080</x:v>
      </x:c>
      <x:c r="Q8781" s="268" t="n">
        <x:f>MIN(M8781,FARMER_HOURS)*FARMER_RATE+MAX(M8781-FARMER_HOURS,0)*TEMP_RATE</x:f>
        <x:v>112963.76997725363</x:v>
      </x:c>
      <x:c r="R8781" s="268" t="n">
        <x:f>O8781-P8781-Q8781-FIXED_COST</x:f>
        <x:v>26908.23002274637</x:v>
      </x:c>
      <x:c r="S8781" s="139" t="str">
        <x:f>IF(AND(L8781&lt;=TOTAL_BED_CAP,N8781&lt;=TEMP_WORKER_CAP),"YES","NO")</x:f>
        <x:v>YES</x:v>
      </x:c>
      <x:c r="T8781" s="139" t="n">
        <x:f>IF(S8781="YES",R8781,-1E+99)</x:f>
        <x:v>26908.23002274637</x:v>
      </x:c>
    </x:row>
    <x:row r="8782">
      <x:c r="A8782" s="139"/>
      <x:c r="B8782" s="139"/>
      <x:c r="C8782" s="139"/>
      <x:c r="D8782" s="139"/>
      <x:c r="E8782" s="139"/>
      <x:c r="F8782" s="139"/>
      <x:c r="G8782" s="139"/>
      <x:c r="H8782" s="139"/>
      <x:c r="I8782" s="266" t="n">
        <x:f>INT((ROW()-ROW($I$46))/((CARROT_CAP+1)*(MESCLUN_CAP+1)))</x:f>
        <x:v>13</x:v>
      </x:c>
      <x:c r="J8782" s="266" t="n">
        <x:f>MOD(INT((ROW()-ROW($I$46))/(MESCLUN_CAP+1)),CARROT_CAP+1)</x:f>
        <x:v>8</x:v>
      </x:c>
      <x:c r="K8782" s="266" t="n">
        <x:f>MOD(ROW()-ROW($I$46),MESCLUN_CAP+1)</x:f>
        <x:v>25</x:v>
      </x:c>
      <x:c r="L8782" s="266" t="n">
        <x:f>SUM(I8782:K8782)</x:f>
        <x:v>46</x:v>
      </x:c>
      <x:c r="M8782" s="267" t="n">
        <x:f>I8782*TOMATO_HOURS*WEEKS*(1+TOMATO_DIM)^I8782+J8782*CARROT_HOURS*WEEKS*(1+CARROT_DIM)^J8782+K8782*MESCLUN_HOURS*WEEKS*(1+MESCLUN_DIM)^K8782</x:f>
        <x:v>5866.2910721049075</x:v>
      </x:c>
      <x:c r="N8782" s="267" t="n">
        <x:f>MAX(M8782-FARMER_HOURS,0)/TEMP_HOURS_PER_WORKER</x:f>
        <x:v>3.573813244517297</x:v>
      </x:c>
      <x:c r="O8782" s="268" t="n">
        <x:f>I8782*TOMATO_PRICE+J8782*CARROT_PRICE+K8782*MESCLUN_PRICE</x:f>
        <x:v>198652</x:v>
      </x:c>
      <x:c r="P8782" s="268" t="n">
        <x:f>I8782*TOMATO_FERTILIZER+J8782*CARROT_FERTILIZER+K8782*MESCLUN_FERTILIZER</x:f>
        <x:v>36960</x:v>
      </x:c>
      <x:c r="Q8782" s="268" t="n">
        <x:f>MIN(M8782,FARMER_HOURS)*FARMER_RATE+MAX(M8782-FARMER_HOURS,0)*TEMP_RATE</x:f>
        <x:v>114345.33111293241</x:v>
      </x:c>
      <x:c r="R8782" s="268" t="n">
        <x:f>O8782-P8782-Q8782-FIXED_COST</x:f>
        <x:v>27346.668887067586</x:v>
      </x:c>
      <x:c r="S8782" s="139" t="str">
        <x:f>IF(AND(L8782&lt;=TOTAL_BED_CAP,N8782&lt;=TEMP_WORKER_CAP),"YES","NO")</x:f>
        <x:v>YES</x:v>
      </x:c>
      <x:c r="T8782" s="139" t="n">
        <x:f>IF(S8782="YES",R8782,-1E+99)</x:f>
        <x:v>27346.668887067586</x:v>
      </x:c>
    </x:row>
    <x:row r="8783">
      <x:c r="A8783" s="139"/>
      <x:c r="B8783" s="139"/>
      <x:c r="C8783" s="139"/>
      <x:c r="D8783" s="139"/>
      <x:c r="E8783" s="139"/>
      <x:c r="F8783" s="139"/>
      <x:c r="G8783" s="139"/>
      <x:c r="H8783" s="139"/>
      <x:c r="I8783" s="266" t="n">
        <x:f>INT((ROW()-ROW($I$46))/((CARROT_CAP+1)*(MESCLUN_CAP+1)))</x:f>
        <x:v>13</x:v>
      </x:c>
      <x:c r="J8783" s="266" t="n">
        <x:f>MOD(INT((ROW()-ROW($I$46))/(MESCLUN_CAP+1)),CARROT_CAP+1)</x:f>
        <x:v>8</x:v>
      </x:c>
      <x:c r="K8783" s="266" t="n">
        <x:f>MOD(ROW()-ROW($I$46),MESCLUN_CAP+1)</x:f>
        <x:v>26</x:v>
      </x:c>
      <x:c r="L8783" s="266" t="n">
        <x:f>SUM(I8783:K8783)</x:f>
        <x:v>47</x:v>
      </x:c>
      <x:c r="M8783" s="267" t="n">
        <x:f>I8783*TOMATO_HOURS*WEEKS*(1+TOMATO_DIM)^I8783+J8783*CARROT_HOURS*WEEKS*(1+CARROT_DIM)^J8783+K8783*MESCLUN_HOURS*WEEKS*(1+MESCLUN_DIM)^K8783</x:f>
        <x:v>5947.631076065624</x:v>
      </x:c>
      <x:c r="N8783" s="267" t="n">
        <x:f>MAX(M8783-FARMER_HOURS,0)/TEMP_HOURS_PER_WORKER</x:f>
        <x:v>3.6302993583789056</x:v>
      </x:c>
      <x:c r="O8783" s="268" t="n">
        <x:f>I8783*TOMATO_PRICE+J8783*CARROT_PRICE+K8783*MESCLUN_PRICE</x:f>
        <x:v>201352</x:v>
      </x:c>
      <x:c r="P8783" s="268" t="n">
        <x:f>I8783*TOMATO_FERTILIZER+J8783*CARROT_FERTILIZER+K8783*MESCLUN_FERTILIZER</x:f>
        <x:v>37840</x:v>
      </x:c>
      <x:c r="Q8783" s="268" t="n">
        <x:f>MIN(M8783,FARMER_HOURS)*FARMER_RATE+MAX(M8783-FARMER_HOURS,0)*TEMP_RATE</x:f>
        <x:v>115757.48395947264</x:v>
      </x:c>
      <x:c r="R8783" s="268" t="n">
        <x:f>O8783-P8783-Q8783-FIXED_COST</x:f>
        <x:v>27754.516040527364</x:v>
      </x:c>
      <x:c r="S8783" s="139" t="str">
        <x:f>IF(AND(L8783&lt;=TOTAL_BED_CAP,N8783&lt;=TEMP_WORKER_CAP),"YES","NO")</x:f>
        <x:v>YES</x:v>
      </x:c>
      <x:c r="T8783" s="139" t="n">
        <x:f>IF(S8783="YES",R8783,-1E+99)</x:f>
        <x:v>27754.516040527364</x:v>
      </x:c>
    </x:row>
    <x:row r="8784">
      <x:c r="A8784" s="139"/>
      <x:c r="B8784" s="139"/>
      <x:c r="C8784" s="139"/>
      <x:c r="D8784" s="139"/>
      <x:c r="E8784" s="139"/>
      <x:c r="F8784" s="139"/>
      <x:c r="G8784" s="139"/>
      <x:c r="H8784" s="139"/>
      <x:c r="I8784" s="266" t="n">
        <x:f>INT((ROW()-ROW($I$46))/((CARROT_CAP+1)*(MESCLUN_CAP+1)))</x:f>
        <x:v>13</x:v>
      </x:c>
      <x:c r="J8784" s="266" t="n">
        <x:f>MOD(INT((ROW()-ROW($I$46))/(MESCLUN_CAP+1)),CARROT_CAP+1)</x:f>
        <x:v>8</x:v>
      </x:c>
      <x:c r="K8784" s="266" t="n">
        <x:f>MOD(ROW()-ROW($I$46),MESCLUN_CAP+1)</x:f>
        <x:v>27</x:v>
      </x:c>
      <x:c r="L8784" s="266" t="n">
        <x:f>SUM(I8784:K8784)</x:f>
        <x:v>48</x:v>
      </x:c>
      <x:c r="M8784" s="267" t="n">
        <x:f>I8784*TOMATO_HOURS*WEEKS*(1+TOMATO_DIM)^I8784+J8784*CARROT_HOURS*WEEKS*(1+CARROT_DIM)^J8784+K8784*MESCLUN_HOURS*WEEKS*(1+MESCLUN_DIM)^K8784</x:f>
        <x:v>6030.764780585381</x:v>
      </x:c>
      <x:c r="N8784" s="267" t="n">
        <x:f>MAX(M8784-FARMER_HOURS,0)/TEMP_HOURS_PER_WORKER</x:f>
        <x:v>3.688031097628737</x:v>
      </x:c>
      <x:c r="O8784" s="268" t="n">
        <x:f>I8784*TOMATO_PRICE+J8784*CARROT_PRICE+K8784*MESCLUN_PRICE</x:f>
        <x:v>204052</x:v>
      </x:c>
      <x:c r="P8784" s="268" t="n">
        <x:f>I8784*TOMATO_FERTILIZER+J8784*CARROT_FERTILIZER+K8784*MESCLUN_FERTILIZER</x:f>
        <x:v>38720</x:v>
      </x:c>
      <x:c r="Q8784" s="268" t="n">
        <x:f>MIN(M8784,FARMER_HOURS)*FARMER_RATE+MAX(M8784-FARMER_HOURS,0)*TEMP_RATE</x:f>
        <x:v>117200.77744071842</x:v>
      </x:c>
      <x:c r="R8784" s="268" t="n">
        <x:f>O8784-P8784-Q8784-FIXED_COST</x:f>
        <x:v>28131.22255928158</x:v>
      </x:c>
      <x:c r="S8784" s="139" t="str">
        <x:f>IF(AND(L8784&lt;=TOTAL_BED_CAP,N8784&lt;=TEMP_WORKER_CAP),"YES","NO")</x:f>
        <x:v>YES</x:v>
      </x:c>
      <x:c r="T8784" s="139" t="n">
        <x:f>IF(S8784="YES",R8784,-1E+99)</x:f>
        <x:v>28131.22255928158</x:v>
      </x:c>
    </x:row>
    <x:row r="8785">
      <x:c r="A8785" s="139"/>
      <x:c r="B8785" s="139"/>
      <x:c r="C8785" s="139"/>
      <x:c r="D8785" s="139"/>
      <x:c r="E8785" s="139"/>
      <x:c r="F8785" s="139"/>
      <x:c r="G8785" s="139"/>
      <x:c r="H8785" s="139"/>
      <x:c r="I8785" s="266" t="n">
        <x:f>INT((ROW()-ROW($I$46))/((CARROT_CAP+1)*(MESCLUN_CAP+1)))</x:f>
        <x:v>13</x:v>
      </x:c>
      <x:c r="J8785" s="266" t="n">
        <x:f>MOD(INT((ROW()-ROW($I$46))/(MESCLUN_CAP+1)),CARROT_CAP+1)</x:f>
        <x:v>8</x:v>
      </x:c>
      <x:c r="K8785" s="266" t="n">
        <x:f>MOD(ROW()-ROW($I$46),MESCLUN_CAP+1)</x:f>
        <x:v>28</x:v>
      </x:c>
      <x:c r="L8785" s="266" t="n">
        <x:f>SUM(I8785:K8785)</x:f>
        <x:v>49</x:v>
      </x:c>
      <x:c r="M8785" s="267" t="n">
        <x:f>I8785*TOMATO_HOURS*WEEKS*(1+TOMATO_DIM)^I8785+J8785*CARROT_HOURS*WEEKS*(1+CARROT_DIM)^J8785+K8785*MESCLUN_HOURS*WEEKS*(1+MESCLUN_DIM)^K8785</x:f>
        <x:v>6115.724318802535</x:v>
      </x:c>
      <x:c r="N8785" s="267" t="n">
        <x:f>MAX(M8785-FARMER_HOURS,0)/TEMP_HOURS_PER_WORKER</x:f>
        <x:v>3.747030776946205</x:v>
      </x:c>
      <x:c r="O8785" s="268" t="n">
        <x:f>I8785*TOMATO_PRICE+J8785*CARROT_PRICE+K8785*MESCLUN_PRICE</x:f>
        <x:v>206752</x:v>
      </x:c>
      <x:c r="P8785" s="268" t="n">
        <x:f>I8785*TOMATO_FERTILIZER+J8785*CARROT_FERTILIZER+K8785*MESCLUN_FERTILIZER</x:f>
        <x:v>39600</x:v>
      </x:c>
      <x:c r="Q8785" s="268" t="n">
        <x:f>MIN(M8785,FARMER_HOURS)*FARMER_RATE+MAX(M8785-FARMER_HOURS,0)*TEMP_RATE</x:f>
        <x:v>118675.76942365512</x:v>
      </x:c>
      <x:c r="R8785" s="268" t="n">
        <x:f>O8785-P8785-Q8785-FIXED_COST</x:f>
        <x:v>28476.230576344882</x:v>
      </x:c>
      <x:c r="S8785" s="139" t="str">
        <x:f>IF(AND(L8785&lt;=TOTAL_BED_CAP,N8785&lt;=TEMP_WORKER_CAP),"YES","NO")</x:f>
        <x:v>YES</x:v>
      </x:c>
      <x:c r="T8785" s="139" t="n">
        <x:f>IF(S8785="YES",R8785,-1E+99)</x:f>
        <x:v>28476.230576344882</x:v>
      </x:c>
    </x:row>
    <x:row r="8786">
      <x:c r="A8786" s="139"/>
      <x:c r="B8786" s="139"/>
      <x:c r="C8786" s="139"/>
      <x:c r="D8786" s="139"/>
      <x:c r="E8786" s="139"/>
      <x:c r="F8786" s="139"/>
      <x:c r="G8786" s="139"/>
      <x:c r="H8786" s="139"/>
      <x:c r="I8786" s="266" t="n">
        <x:f>INT((ROW()-ROW($I$46))/((CARROT_CAP+1)*(MESCLUN_CAP+1)))</x:f>
        <x:v>13</x:v>
      </x:c>
      <x:c r="J8786" s="266" t="n">
        <x:f>MOD(INT((ROW()-ROW($I$46))/(MESCLUN_CAP+1)),CARROT_CAP+1)</x:f>
        <x:v>8</x:v>
      </x:c>
      <x:c r="K8786" s="266" t="n">
        <x:f>MOD(ROW()-ROW($I$46),MESCLUN_CAP+1)</x:f>
        <x:v>29</x:v>
      </x:c>
      <x:c r="L8786" s="266" t="n">
        <x:f>SUM(I8786:K8786)</x:f>
        <x:v>50</x:v>
      </x:c>
      <x:c r="M8786" s="267" t="n">
        <x:f>I8786*TOMATO_HOURS*WEEKS*(1+TOMATO_DIM)^I8786+J8786*CARROT_HOURS*WEEKS*(1+CARROT_DIM)^J8786+K8786*MESCLUN_HOURS*WEEKS*(1+MESCLUN_DIM)^K8786</x:f>
        <x:v>6202.542346918188</x:v>
      </x:c>
      <x:c r="N8786" s="267" t="n">
        <x:f>MAX(M8786-FARMER_HOURS,0)/TEMP_HOURS_PER_WORKER</x:f>
        <x:v>3.8073210742487413</x:v>
      </x:c>
      <x:c r="O8786" s="268" t="n">
        <x:f>I8786*TOMATO_PRICE+J8786*CARROT_PRICE+K8786*MESCLUN_PRICE</x:f>
        <x:v>209452</x:v>
      </x:c>
      <x:c r="P8786" s="268" t="n">
        <x:f>I8786*TOMATO_FERTILIZER+J8786*CARROT_FERTILIZER+K8786*MESCLUN_FERTILIZER</x:f>
        <x:v>40480</x:v>
      </x:c>
      <x:c r="Q8786" s="268" t="n">
        <x:f>MIN(M8786,FARMER_HOURS)*FARMER_RATE+MAX(M8786-FARMER_HOURS,0)*TEMP_RATE</x:f>
        <x:v>120183.02685621854</x:v>
      </x:c>
      <x:c r="R8786" s="268" t="n">
        <x:f>O8786-P8786-Q8786-FIXED_COST</x:f>
        <x:v>28788.973143781463</x:v>
      </x:c>
      <x:c r="S8786" s="139" t="str">
        <x:f>IF(AND(L8786&lt;=TOTAL_BED_CAP,N8786&lt;=TEMP_WORKER_CAP),"YES","NO")</x:f>
        <x:v>YES</x:v>
      </x:c>
      <x:c r="T8786" s="139" t="n">
        <x:f>IF(S8786="YES",R8786,-1E+99)</x:f>
        <x:v>28788.973143781463</x:v>
      </x:c>
    </x:row>
    <x:row r="8787">
      <x:c r="A8787" s="139"/>
      <x:c r="B8787" s="139"/>
      <x:c r="C8787" s="139"/>
      <x:c r="D8787" s="139"/>
      <x:c r="E8787" s="139"/>
      <x:c r="F8787" s="139"/>
      <x:c r="G8787" s="139"/>
      <x:c r="H8787" s="139"/>
      <x:c r="I8787" s="266" t="n">
        <x:f>INT((ROW()-ROW($I$46))/((CARROT_CAP+1)*(MESCLUN_CAP+1)))</x:f>
        <x:v>13</x:v>
      </x:c>
      <x:c r="J8787" s="266" t="n">
        <x:f>MOD(INT((ROW()-ROW($I$46))/(MESCLUN_CAP+1)),CARROT_CAP+1)</x:f>
        <x:v>8</x:v>
      </x:c>
      <x:c r="K8787" s="266" t="n">
        <x:f>MOD(ROW()-ROW($I$46),MESCLUN_CAP+1)</x:f>
        <x:v>30</x:v>
      </x:c>
      <x:c r="L8787" s="266" t="n">
        <x:f>SUM(I8787:K8787)</x:f>
        <x:v>51</x:v>
      </x:c>
      <x:c r="M8787" s="267" t="n">
        <x:f>I8787*TOMATO_HOURS*WEEKS*(1+TOMATO_DIM)^I8787+J8787*CARROT_HOURS*WEEKS*(1+CARROT_DIM)^J8787+K8787*MESCLUN_HOURS*WEEKS*(1+MESCLUN_DIM)^K8787</x:f>
        <x:v>6291.252052251958</x:v>
      </x:c>
      <x:c r="N8787" s="267" t="n">
        <x:f>MAX(M8787-FARMER_HOURS,0)/TEMP_HOURS_PER_WORKER</x:f>
        <x:v>3.868925036286082</x:v>
      </x:c>
      <x:c r="O8787" s="268" t="n">
        <x:f>I8787*TOMATO_PRICE+J8787*CARROT_PRICE+K8787*MESCLUN_PRICE</x:f>
        <x:v>212152</x:v>
      </x:c>
      <x:c r="P8787" s="268" t="n">
        <x:f>I8787*TOMATO_FERTILIZER+J8787*CARROT_FERTILIZER+K8787*MESCLUN_FERTILIZER</x:f>
        <x:v>41360</x:v>
      </x:c>
      <x:c r="Q8787" s="268" t="n">
        <x:f>MIN(M8787,FARMER_HOURS)*FARMER_RATE+MAX(M8787-FARMER_HOURS,0)*TEMP_RATE</x:f>
        <x:v>121723.12590715205</x:v>
      </x:c>
      <x:c r="R8787" s="268" t="n">
        <x:f>O8787-P8787-Q8787-FIXED_COST</x:f>
        <x:v>29068.874092847953</x:v>
      </x:c>
      <x:c r="S8787" s="139" t="str">
        <x:f>IF(AND(L8787&lt;=TOTAL_BED_CAP,N8787&lt;=TEMP_WORKER_CAP),"YES","NO")</x:f>
        <x:v>YES</x:v>
      </x:c>
      <x:c r="T8787" s="139" t="n">
        <x:f>IF(S8787="YES",R8787,-1E+99)</x:f>
        <x:v>29068.874092847953</x:v>
      </x:c>
    </x:row>
    <x:row r="8788">
      <x:c r="A8788" s="139"/>
      <x:c r="B8788" s="139"/>
      <x:c r="C8788" s="139"/>
      <x:c r="D8788" s="139"/>
      <x:c r="E8788" s="139"/>
      <x:c r="F8788" s="139"/>
      <x:c r="G8788" s="139"/>
      <x:c r="H8788" s="139"/>
      <x:c r="I8788" s="266" t="n">
        <x:f>INT((ROW()-ROW($I$46))/((CARROT_CAP+1)*(MESCLUN_CAP+1)))</x:f>
        <x:v>13</x:v>
      </x:c>
      <x:c r="J8788" s="266" t="n">
        <x:f>MOD(INT((ROW()-ROW($I$46))/(MESCLUN_CAP+1)),CARROT_CAP+1)</x:f>
        <x:v>9</x:v>
      </x:c>
      <x:c r="K8788" s="266" t="n">
        <x:f>MOD(ROW()-ROW($I$46),MESCLUN_CAP+1)</x:f>
        <x:v>0</x:v>
      </x:c>
      <x:c r="L8788" s="266" t="n">
        <x:f>SUM(I8788:K8788)</x:f>
        <x:v>22</x:v>
      </x:c>
      <x:c r="M8788" s="267" t="n">
        <x:f>I8788*TOMATO_HOURS*WEEKS*(1+TOMATO_DIM)^I8788+J8788*CARROT_HOURS*WEEKS*(1+CARROT_DIM)^J8788+K8788*MESCLUN_HOURS*WEEKS*(1+MESCLUN_DIM)^K8788</x:f>
        <x:v>4376.350322725801</x:v>
      </x:c>
      <x:c r="N8788" s="267" t="n">
        <x:f>MAX(M8788-FARMER_HOURS,0)/TEMP_HOURS_PER_WORKER</x:f>
        <x:v>2.5391321685595836</x:v>
      </x:c>
      <x:c r="O8788" s="268" t="n">
        <x:f>I8788*TOMATO_PRICE+J8788*CARROT_PRICE+K8788*MESCLUN_PRICE</x:f>
        <x:v>133246</x:v>
      </x:c>
      <x:c r="P8788" s="268" t="n">
        <x:f>I8788*TOMATO_FERTILIZER+J8788*CARROT_FERTILIZER+K8788*MESCLUN_FERTILIZER</x:f>
        <x:v>15400</x:v>
      </x:c>
      <x:c r="Q8788" s="268" t="n">
        <x:f>MIN(M8788,FARMER_HOURS)*FARMER_RATE+MAX(M8788-FARMER_HOURS,0)*TEMP_RATE</x:f>
        <x:v>88478.30421398958</x:v>
      </x:c>
      <x:c r="R8788" s="268" t="n">
        <x:f>O8788-P8788-Q8788-FIXED_COST</x:f>
        <x:v>9367.695786010416</x:v>
      </x:c>
      <x:c r="S8788" s="139" t="str">
        <x:f>IF(AND(L8788&lt;=TOTAL_BED_CAP,N8788&lt;=TEMP_WORKER_CAP),"YES","NO")</x:f>
        <x:v>YES</x:v>
      </x:c>
      <x:c r="T8788" s="139" t="n">
        <x:f>IF(S8788="YES",R8788,-1E+99)</x:f>
        <x:v>9367.695786010416</x:v>
      </x:c>
    </x:row>
    <x:row r="8789">
      <x:c r="A8789" s="139"/>
      <x:c r="B8789" s="139"/>
      <x:c r="C8789" s="139"/>
      <x:c r="D8789" s="139"/>
      <x:c r="E8789" s="139"/>
      <x:c r="F8789" s="139"/>
      <x:c r="G8789" s="139"/>
      <x:c r="H8789" s="139"/>
      <x:c r="I8789" s="266" t="n">
        <x:f>INT((ROW()-ROW($I$46))/((CARROT_CAP+1)*(MESCLUN_CAP+1)))</x:f>
        <x:v>13</x:v>
      </x:c>
      <x:c r="J8789" s="266" t="n">
        <x:f>MOD(INT((ROW()-ROW($I$46))/(MESCLUN_CAP+1)),CARROT_CAP+1)</x:f>
        <x:v>9</x:v>
      </x:c>
      <x:c r="K8789" s="266" t="n">
        <x:f>MOD(ROW()-ROW($I$46),MESCLUN_CAP+1)</x:f>
        <x:v>1</x:v>
      </x:c>
      <x:c r="L8789" s="266" t="n">
        <x:f>SUM(I8789:K8789)</x:f>
        <x:v>23</x:v>
      </x:c>
      <x:c r="M8789" s="267" t="n">
        <x:f>I8789*TOMATO_HOURS*WEEKS*(1+TOMATO_DIM)^I8789+J8789*CARROT_HOURS*WEEKS*(1+CARROT_DIM)^J8789+K8789*MESCLUN_HOURS*WEEKS*(1+MESCLUN_DIM)^K8789</x:f>
        <x:v>4421.912822725801</x:v>
      </x:c>
      <x:c r="N8789" s="267" t="n">
        <x:f>MAX(M8789-FARMER_HOURS,0)/TEMP_HOURS_PER_WORKER</x:f>
        <x:v>2.5707727935595837</x:v>
      </x:c>
      <x:c r="O8789" s="268" t="n">
        <x:f>I8789*TOMATO_PRICE+J8789*CARROT_PRICE+K8789*MESCLUN_PRICE</x:f>
        <x:v>135946</x:v>
      </x:c>
      <x:c r="P8789" s="268" t="n">
        <x:f>I8789*TOMATO_FERTILIZER+J8789*CARROT_FERTILIZER+K8789*MESCLUN_FERTILIZER</x:f>
        <x:v>16280</x:v>
      </x:c>
      <x:c r="Q8789" s="268" t="n">
        <x:f>MIN(M8789,FARMER_HOURS)*FARMER_RATE+MAX(M8789-FARMER_HOURS,0)*TEMP_RATE</x:f>
        <x:v>89269.31983898958</x:v>
      </x:c>
      <x:c r="R8789" s="268" t="n">
        <x:f>O8789-P8789-Q8789-FIXED_COST</x:f>
        <x:v>10396.680161010416</x:v>
      </x:c>
      <x:c r="S8789" s="139" t="str">
        <x:f>IF(AND(L8789&lt;=TOTAL_BED_CAP,N8789&lt;=TEMP_WORKER_CAP),"YES","NO")</x:f>
        <x:v>YES</x:v>
      </x:c>
      <x:c r="T8789" s="139" t="n">
        <x:f>IF(S8789="YES",R8789,-1E+99)</x:f>
        <x:v>10396.680161010416</x:v>
      </x:c>
    </x:row>
    <x:row r="8790">
      <x:c r="A8790" s="139"/>
      <x:c r="B8790" s="139"/>
      <x:c r="C8790" s="139"/>
      <x:c r="D8790" s="139"/>
      <x:c r="E8790" s="139"/>
      <x:c r="F8790" s="139"/>
      <x:c r="G8790" s="139"/>
      <x:c r="H8790" s="139"/>
      <x:c r="I8790" s="266" t="n">
        <x:f>INT((ROW()-ROW($I$46))/((CARROT_CAP+1)*(MESCLUN_CAP+1)))</x:f>
        <x:v>13</x:v>
      </x:c>
      <x:c r="J8790" s="266" t="n">
        <x:f>MOD(INT((ROW()-ROW($I$46))/(MESCLUN_CAP+1)),CARROT_CAP+1)</x:f>
        <x:v>9</x:v>
      </x:c>
      <x:c r="K8790" s="266" t="n">
        <x:f>MOD(ROW()-ROW($I$46),MESCLUN_CAP+1)</x:f>
        <x:v>2</x:v>
      </x:c>
      <x:c r="L8790" s="266" t="n">
        <x:f>SUM(I8790:K8790)</x:f>
        <x:v>24</x:v>
      </x:c>
      <x:c r="M8790" s="267" t="n">
        <x:f>I8790*TOMATO_HOURS*WEEKS*(1+TOMATO_DIM)^I8790+J8790*CARROT_HOURS*WEEKS*(1+CARROT_DIM)^J8790+K8790*MESCLUN_HOURS*WEEKS*(1+MESCLUN_DIM)^K8790</x:f>
        <x:v>4468.614385225801</x:v>
      </x:c>
      <x:c r="N8790" s="267" t="n">
        <x:f>MAX(M8790-FARMER_HOURS,0)/TEMP_HOURS_PER_WORKER</x:f>
        <x:v>2.603204434184584</x:v>
      </x:c>
      <x:c r="O8790" s="268" t="n">
        <x:f>I8790*TOMATO_PRICE+J8790*CARROT_PRICE+K8790*MESCLUN_PRICE</x:f>
        <x:v>138646</x:v>
      </x:c>
      <x:c r="P8790" s="268" t="n">
        <x:f>I8790*TOMATO_FERTILIZER+J8790*CARROT_FERTILIZER+K8790*MESCLUN_FERTILIZER</x:f>
        <x:v>17160</x:v>
      </x:c>
      <x:c r="Q8790" s="268" t="n">
        <x:f>MIN(M8790,FARMER_HOURS)*FARMER_RATE+MAX(M8790-FARMER_HOURS,0)*TEMP_RATE</x:f>
        <x:v>90080.1108546146</x:v>
      </x:c>
      <x:c r="R8790" s="268" t="n">
        <x:f>O8790-P8790-Q8790-FIXED_COST</x:f>
        <x:v>11405.889145385401</x:v>
      </x:c>
      <x:c r="S8790" s="139" t="str">
        <x:f>IF(AND(L8790&lt;=TOTAL_BED_CAP,N8790&lt;=TEMP_WORKER_CAP),"YES","NO")</x:f>
        <x:v>YES</x:v>
      </x:c>
      <x:c r="T8790" s="139" t="n">
        <x:f>IF(S8790="YES",R8790,-1E+99)</x:f>
        <x:v>11405.889145385401</x:v>
      </x:c>
    </x:row>
    <x:row r="8791">
      <x:c r="A8791" s="139"/>
      <x:c r="B8791" s="139"/>
      <x:c r="C8791" s="139"/>
      <x:c r="D8791" s="139"/>
      <x:c r="E8791" s="139"/>
      <x:c r="F8791" s="139"/>
      <x:c r="G8791" s="139"/>
      <x:c r="H8791" s="139"/>
      <x:c r="I8791" s="266" t="n">
        <x:f>INT((ROW()-ROW($I$46))/((CARROT_CAP+1)*(MESCLUN_CAP+1)))</x:f>
        <x:v>13</x:v>
      </x:c>
      <x:c r="J8791" s="266" t="n">
        <x:f>MOD(INT((ROW()-ROW($I$46))/(MESCLUN_CAP+1)),CARROT_CAP+1)</x:f>
        <x:v>9</x:v>
      </x:c>
      <x:c r="K8791" s="266" t="n">
        <x:f>MOD(ROW()-ROW($I$46),MESCLUN_CAP+1)</x:f>
        <x:v>3</x:v>
      </x:c>
      <x:c r="L8791" s="266" t="n">
        <x:f>SUM(I8791:K8791)</x:f>
        <x:v>25</x:v>
      </x:c>
      <x:c r="M8791" s="267" t="n">
        <x:f>I8791*TOMATO_HOURS*WEEKS*(1+TOMATO_DIM)^I8791+J8791*CARROT_HOURS*WEEKS*(1+CARROT_DIM)^J8791+K8791*MESCLUN_HOURS*WEEKS*(1+MESCLUN_DIM)^K8791</x:f>
        <x:v>4516.476367647676</x:v>
      </x:c>
      <x:c r="N8791" s="267" t="n">
        <x:f>MAX(M8791-FARMER_HOURS,0)/TEMP_HOURS_PER_WORKER</x:f>
        <x:v>2.6364419219775526</x:v>
      </x:c>
      <x:c r="O8791" s="268" t="n">
        <x:f>I8791*TOMATO_PRICE+J8791*CARROT_PRICE+K8791*MESCLUN_PRICE</x:f>
        <x:v>141346</x:v>
      </x:c>
      <x:c r="P8791" s="268" t="n">
        <x:f>I8791*TOMATO_FERTILIZER+J8791*CARROT_FERTILIZER+K8791*MESCLUN_FERTILIZER</x:f>
        <x:v>18040</x:v>
      </x:c>
      <x:c r="Q8791" s="268" t="n">
        <x:f>MIN(M8791,FARMER_HOURS)*FARMER_RATE+MAX(M8791-FARMER_HOURS,0)*TEMP_RATE</x:f>
        <x:v>90911.04804943882</x:v>
      </x:c>
      <x:c r="R8791" s="268" t="n">
        <x:f>O8791-P8791-Q8791-FIXED_COST</x:f>
        <x:v>12394.951950561182</x:v>
      </x:c>
      <x:c r="S8791" s="139" t="str">
        <x:f>IF(AND(L8791&lt;=TOTAL_BED_CAP,N8791&lt;=TEMP_WORKER_CAP),"YES","NO")</x:f>
        <x:v>YES</x:v>
      </x:c>
      <x:c r="T8791" s="139" t="n">
        <x:f>IF(S8791="YES",R8791,-1E+99)</x:f>
        <x:v>12394.951950561182</x:v>
      </x:c>
    </x:row>
    <x:row r="8792">
      <x:c r="A8792" s="139"/>
      <x:c r="B8792" s="139"/>
      <x:c r="C8792" s="139"/>
      <x:c r="D8792" s="139"/>
      <x:c r="E8792" s="139"/>
      <x:c r="F8792" s="139"/>
      <x:c r="G8792" s="139"/>
      <x:c r="H8792" s="139"/>
      <x:c r="I8792" s="266" t="n">
        <x:f>INT((ROW()-ROW($I$46))/((CARROT_CAP+1)*(MESCLUN_CAP+1)))</x:f>
        <x:v>13</x:v>
      </x:c>
      <x:c r="J8792" s="266" t="n">
        <x:f>MOD(INT((ROW()-ROW($I$46))/(MESCLUN_CAP+1)),CARROT_CAP+1)</x:f>
        <x:v>9</x:v>
      </x:c>
      <x:c r="K8792" s="266" t="n">
        <x:f>MOD(ROW()-ROW($I$46),MESCLUN_CAP+1)</x:f>
        <x:v>4</x:v>
      </x:c>
      <x:c r="L8792" s="266" t="n">
        <x:f>SUM(I8792:K8792)</x:f>
        <x:v>26</x:v>
      </x:c>
      <x:c r="M8792" s="267" t="n">
        <x:f>I8792*TOMATO_HOURS*WEEKS*(1+TOMATO_DIM)^I8792+J8792*CARROT_HOURS*WEEKS*(1+CARROT_DIM)^J8792+K8792*MESCLUN_HOURS*WEEKS*(1+MESCLUN_DIM)^K8792</x:f>
        <x:v>4565.520483370332</x:v>
      </x:c>
      <x:c r="N8792" s="267" t="n">
        <x:f>MAX(M8792-FARMER_HOURS,0)/TEMP_HOURS_PER_WORKER</x:f>
        <x:v>2.6705003356738417</x:v>
      </x:c>
      <x:c r="O8792" s="268" t="n">
        <x:f>I8792*TOMATO_PRICE+J8792*CARROT_PRICE+K8792*MESCLUN_PRICE</x:f>
        <x:v>144046</x:v>
      </x:c>
      <x:c r="P8792" s="268" t="n">
        <x:f>I8792*TOMATO_FERTILIZER+J8792*CARROT_FERTILIZER+K8792*MESCLUN_FERTILIZER</x:f>
        <x:v>18920</x:v>
      </x:c>
      <x:c r="Q8792" s="268" t="n">
        <x:f>MIN(M8792,FARMER_HOURS)*FARMER_RATE+MAX(M8792-FARMER_HOURS,0)*TEMP_RATE</x:f>
        <x:v>91762.50839184604</x:v>
      </x:c>
      <x:c r="R8792" s="268" t="n">
        <x:f>O8792-P8792-Q8792-FIXED_COST</x:f>
        <x:v>13363.491608153956</x:v>
      </x:c>
      <x:c r="S8792" s="139" t="str">
        <x:f>IF(AND(L8792&lt;=TOTAL_BED_CAP,N8792&lt;=TEMP_WORKER_CAP),"YES","NO")</x:f>
        <x:v>YES</x:v>
      </x:c>
      <x:c r="T8792" s="139" t="n">
        <x:f>IF(S8792="YES",R8792,-1E+99)</x:f>
        <x:v>13363.491608153956</x:v>
      </x:c>
    </x:row>
    <x:row r="8793">
      <x:c r="A8793" s="139"/>
      <x:c r="B8793" s="139"/>
      <x:c r="C8793" s="139"/>
      <x:c r="D8793" s="139"/>
      <x:c r="E8793" s="139"/>
      <x:c r="F8793" s="139"/>
      <x:c r="G8793" s="139"/>
      <x:c r="H8793" s="139"/>
      <x:c r="I8793" s="266" t="n">
        <x:f>INT((ROW()-ROW($I$46))/((CARROT_CAP+1)*(MESCLUN_CAP+1)))</x:f>
        <x:v>13</x:v>
      </x:c>
      <x:c r="J8793" s="266" t="n">
        <x:f>MOD(INT((ROW()-ROW($I$46))/(MESCLUN_CAP+1)),CARROT_CAP+1)</x:f>
        <x:v>9</x:v>
      </x:c>
      <x:c r="K8793" s="266" t="n">
        <x:f>MOD(ROW()-ROW($I$46),MESCLUN_CAP+1)</x:f>
        <x:v>5</x:v>
      </x:c>
      <x:c r="L8793" s="266" t="n">
        <x:f>SUM(I8793:K8793)</x:f>
        <x:v>27</x:v>
      </x:c>
      <x:c r="M8793" s="267" t="n">
        <x:f>I8793*TOMATO_HOURS*WEEKS*(1+TOMATO_DIM)^I8793+J8793*CARROT_HOURS*WEEKS*(1+CARROT_DIM)^J8793+K8793*MESCLUN_HOURS*WEEKS*(1+MESCLUN_DIM)^K8793</x:f>
        <x:v>4615.768807291535</x:v>
      </x:c>
      <x:c r="N8793" s="267" t="n">
        <x:f>MAX(M8793-FARMER_HOURS,0)/TEMP_HOURS_PER_WORKER</x:f>
        <x:v>2.7053950050635662</x:v>
      </x:c>
      <x:c r="O8793" s="268" t="n">
        <x:f>I8793*TOMATO_PRICE+J8793*CARROT_PRICE+K8793*MESCLUN_PRICE</x:f>
        <x:v>146746</x:v>
      </x:c>
      <x:c r="P8793" s="268" t="n">
        <x:f>I8793*TOMATO_FERTILIZER+J8793*CARROT_FERTILIZER+K8793*MESCLUN_FERTILIZER</x:f>
        <x:v>19800</x:v>
      </x:c>
      <x:c r="Q8793" s="268" t="n">
        <x:f>MIN(M8793,FARMER_HOURS)*FARMER_RATE+MAX(M8793-FARMER_HOURS,0)*TEMP_RATE</x:f>
        <x:v>92634.87512658915</x:v>
      </x:c>
      <x:c r="R8793" s="268" t="n">
        <x:f>O8793-P8793-Q8793-FIXED_COST</x:f>
        <x:v>14311.124873410852</x:v>
      </x:c>
      <x:c r="S8793" s="139" t="str">
        <x:f>IF(AND(L8793&lt;=TOTAL_BED_CAP,N8793&lt;=TEMP_WORKER_CAP),"YES","NO")</x:f>
        <x:v>YES</x:v>
      </x:c>
      <x:c r="T8793" s="139" t="n">
        <x:f>IF(S8793="YES",R8793,-1E+99)</x:f>
        <x:v>14311.124873410852</x:v>
      </x:c>
    </x:row>
    <x:row r="8794">
      <x:c r="A8794" s="139"/>
      <x:c r="B8794" s="139"/>
      <x:c r="C8794" s="139"/>
      <x:c r="D8794" s="139"/>
      <x:c r="E8794" s="139"/>
      <x:c r="F8794" s="139"/>
      <x:c r="G8794" s="139"/>
      <x:c r="H8794" s="139"/>
      <x:c r="I8794" s="266" t="n">
        <x:f>INT((ROW()-ROW($I$46))/((CARROT_CAP+1)*(MESCLUN_CAP+1)))</x:f>
        <x:v>13</x:v>
      </x:c>
      <x:c r="J8794" s="266" t="n">
        <x:f>MOD(INT((ROW()-ROW($I$46))/(MESCLUN_CAP+1)),CARROT_CAP+1)</x:f>
        <x:v>9</x:v>
      </x:c>
      <x:c r="K8794" s="266" t="n">
        <x:f>MOD(ROW()-ROW($I$46),MESCLUN_CAP+1)</x:f>
        <x:v>6</x:v>
      </x:c>
      <x:c r="L8794" s="266" t="n">
        <x:f>SUM(I8794:K8794)</x:f>
        <x:v>28</x:v>
      </x:c>
      <x:c r="M8794" s="267" t="n">
        <x:f>I8794*TOMATO_HOURS*WEEKS*(1+TOMATO_DIM)^I8794+J8794*CARROT_HOURS*WEEKS*(1+CARROT_DIM)^J8794+K8794*MESCLUN_HOURS*WEEKS*(1+MESCLUN_DIM)^K8794</x:f>
        <x:v>4667.243781473168</x:v>
      </x:c>
      <x:c r="N8794" s="267" t="n">
        <x:f>MAX(M8794-FARMER_HOURS,0)/TEMP_HOURS_PER_WORKER</x:f>
        <x:v>2.7411415149119227</x:v>
      </x:c>
      <x:c r="O8794" s="268" t="n">
        <x:f>I8794*TOMATO_PRICE+J8794*CARROT_PRICE+K8794*MESCLUN_PRICE</x:f>
        <x:v>149446</x:v>
      </x:c>
      <x:c r="P8794" s="268" t="n">
        <x:f>I8794*TOMATO_FERTILIZER+J8794*CARROT_FERTILIZER+K8794*MESCLUN_FERTILIZER</x:f>
        <x:v>20680</x:v>
      </x:c>
      <x:c r="Q8794" s="268" t="n">
        <x:f>MIN(M8794,FARMER_HOURS)*FARMER_RATE+MAX(M8794-FARMER_HOURS,0)*TEMP_RATE</x:f>
        <x:v>93528.53787279806</x:v>
      </x:c>
      <x:c r="R8794" s="268" t="n">
        <x:f>O8794-P8794-Q8794-FIXED_COST</x:f>
        <x:v>15237.462127201943</x:v>
      </x:c>
      <x:c r="S8794" s="139" t="str">
        <x:f>IF(AND(L8794&lt;=TOTAL_BED_CAP,N8794&lt;=TEMP_WORKER_CAP),"YES","NO")</x:f>
        <x:v>YES</x:v>
      </x:c>
      <x:c r="T8794" s="139" t="n">
        <x:f>IF(S8794="YES",R8794,-1E+99)</x:f>
        <x:v>15237.462127201943</x:v>
      </x:c>
    </x:row>
    <x:row r="8795">
      <x:c r="A8795" s="139"/>
      <x:c r="B8795" s="139"/>
      <x:c r="C8795" s="139"/>
      <x:c r="D8795" s="139"/>
      <x:c r="E8795" s="139"/>
      <x:c r="F8795" s="139"/>
      <x:c r="G8795" s="139"/>
      <x:c r="H8795" s="139"/>
      <x:c r="I8795" s="266" t="n">
        <x:f>INT((ROW()-ROW($I$46))/((CARROT_CAP+1)*(MESCLUN_CAP+1)))</x:f>
        <x:v>13</x:v>
      </x:c>
      <x:c r="J8795" s="266" t="n">
        <x:f>MOD(INT((ROW()-ROW($I$46))/(MESCLUN_CAP+1)),CARROT_CAP+1)</x:f>
        <x:v>9</x:v>
      </x:c>
      <x:c r="K8795" s="266" t="n">
        <x:f>MOD(ROW()-ROW($I$46),MESCLUN_CAP+1)</x:f>
        <x:v>7</x:v>
      </x:c>
      <x:c r="L8795" s="266" t="n">
        <x:f>SUM(I8795:K8795)</x:f>
        <x:v>29</x:v>
      </x:c>
      <x:c r="M8795" s="267" t="n">
        <x:f>I8795*TOMATO_HOURS*WEEKS*(1+TOMATO_DIM)^I8795+J8795*CARROT_HOURS*WEEKS*(1+CARROT_DIM)^J8795+K8795*MESCLUN_HOURS*WEEKS*(1+MESCLUN_DIM)^K8795</x:f>
        <x:v>4719.968220871129</x:v>
      </x:c>
      <x:c r="N8795" s="267" t="n">
        <x:f>MAX(M8795-FARMER_HOURS,0)/TEMP_HOURS_PER_WORKER</x:f>
        <x:v>2.777755708938284</x:v>
      </x:c>
      <x:c r="O8795" s="268" t="n">
        <x:f>I8795*TOMATO_PRICE+J8795*CARROT_PRICE+K8795*MESCLUN_PRICE</x:f>
        <x:v>152146</x:v>
      </x:c>
      <x:c r="P8795" s="268" t="n">
        <x:f>I8795*TOMATO_FERTILIZER+J8795*CARROT_FERTILIZER+K8795*MESCLUN_FERTILIZER</x:f>
        <x:v>21560</x:v>
      </x:c>
      <x:c r="Q8795" s="268" t="n">
        <x:f>MIN(M8795,FARMER_HOURS)*FARMER_RATE+MAX(M8795-FARMER_HOURS,0)*TEMP_RATE</x:f>
        <x:v>94443.8927234571</x:v>
      </x:c>
      <x:c r="R8795" s="268" t="n">
        <x:f>O8795-P8795-Q8795-FIXED_COST</x:f>
        <x:v>16142.107276542898</x:v>
      </x:c>
      <x:c r="S8795" s="139" t="str">
        <x:f>IF(AND(L8795&lt;=TOTAL_BED_CAP,N8795&lt;=TEMP_WORKER_CAP),"YES","NO")</x:f>
        <x:v>YES</x:v>
      </x:c>
      <x:c r="T8795" s="139" t="n">
        <x:f>IF(S8795="YES",R8795,-1E+99)</x:f>
        <x:v>16142.107276542898</x:v>
      </x:c>
    </x:row>
    <x:row r="8796">
      <x:c r="A8796" s="139"/>
      <x:c r="B8796" s="139"/>
      <x:c r="C8796" s="139"/>
      <x:c r="D8796" s="139"/>
      <x:c r="E8796" s="139"/>
      <x:c r="F8796" s="139"/>
      <x:c r="G8796" s="139"/>
      <x:c r="H8796" s="139"/>
      <x:c r="I8796" s="266" t="n">
        <x:f>INT((ROW()-ROW($I$46))/((CARROT_CAP+1)*(MESCLUN_CAP+1)))</x:f>
        <x:v>13</x:v>
      </x:c>
      <x:c r="J8796" s="266" t="n">
        <x:f>MOD(INT((ROW()-ROW($I$46))/(MESCLUN_CAP+1)),CARROT_CAP+1)</x:f>
        <x:v>9</x:v>
      </x:c>
      <x:c r="K8796" s="266" t="n">
        <x:f>MOD(ROW()-ROW($I$46),MESCLUN_CAP+1)</x:f>
        <x:v>8</x:v>
      </x:c>
      <x:c r="L8796" s="266" t="n">
        <x:f>SUM(I8796:K8796)</x:f>
        <x:v>30</x:v>
      </x:c>
      <x:c r="M8796" s="267" t="n">
        <x:f>I8796*TOMATO_HOURS*WEEKS*(1+TOMATO_DIM)^I8796+J8796*CARROT_HOURS*WEEKS*(1+CARROT_DIM)^J8796+K8796*MESCLUN_HOURS*WEEKS*(1+MESCLUN_DIM)^K8796</x:f>
        <x:v>4773.965319151109</x:v>
      </x:c>
      <x:c r="N8796" s="267" t="n">
        <x:f>MAX(M8796-FARMER_HOURS,0)/TEMP_HOURS_PER_WORKER</x:f>
        <x:v>2.815253693854937</x:v>
      </x:c>
      <x:c r="O8796" s="268" t="n">
        <x:f>I8796*TOMATO_PRICE+J8796*CARROT_PRICE+K8796*MESCLUN_PRICE</x:f>
        <x:v>154846</x:v>
      </x:c>
      <x:c r="P8796" s="268" t="n">
        <x:f>I8796*TOMATO_FERTILIZER+J8796*CARROT_FERTILIZER+K8796*MESCLUN_FERTILIZER</x:f>
        <x:v>22440</x:v>
      </x:c>
      <x:c r="Q8796" s="268" t="n">
        <x:f>MIN(M8796,FARMER_HOURS)*FARMER_RATE+MAX(M8796-FARMER_HOURS,0)*TEMP_RATE</x:f>
        <x:v>95381.34234637342</x:v>
      </x:c>
      <x:c r="R8796" s="268" t="n">
        <x:f>O8796-P8796-Q8796-FIXED_COST</x:f>
        <x:v>17024.65765362658</x:v>
      </x:c>
      <x:c r="S8796" s="139" t="str">
        <x:f>IF(AND(L8796&lt;=TOTAL_BED_CAP,N8796&lt;=TEMP_WORKER_CAP),"YES","NO")</x:f>
        <x:v>YES</x:v>
      </x:c>
      <x:c r="T8796" s="139" t="n">
        <x:f>IF(S8796="YES",R8796,-1E+99)</x:f>
        <x:v>17024.65765362658</x:v>
      </x:c>
    </x:row>
    <x:row r="8797">
      <x:c r="A8797" s="139"/>
      <x:c r="B8797" s="139"/>
      <x:c r="C8797" s="139"/>
      <x:c r="D8797" s="139"/>
      <x:c r="E8797" s="139"/>
      <x:c r="F8797" s="139"/>
      <x:c r="G8797" s="139"/>
      <x:c r="H8797" s="139"/>
      <x:c r="I8797" s="266" t="n">
        <x:f>INT((ROW()-ROW($I$46))/((CARROT_CAP+1)*(MESCLUN_CAP+1)))</x:f>
        <x:v>13</x:v>
      </x:c>
      <x:c r="J8797" s="266" t="n">
        <x:f>MOD(INT((ROW()-ROW($I$46))/(MESCLUN_CAP+1)),CARROT_CAP+1)</x:f>
        <x:v>9</x:v>
      </x:c>
      <x:c r="K8797" s="266" t="n">
        <x:f>MOD(ROW()-ROW($I$46),MESCLUN_CAP+1)</x:f>
        <x:v>9</x:v>
      </x:c>
      <x:c r="L8797" s="266" t="n">
        <x:f>SUM(I8797:K8797)</x:f>
        <x:v>31</x:v>
      </x:c>
      <x:c r="M8797" s="267" t="n">
        <x:f>I8797*TOMATO_HOURS*WEEKS*(1+TOMATO_DIM)^I8797+J8797*CARROT_HOURS*WEEKS*(1+CARROT_DIM)^J8797+K8797*MESCLUN_HOURS*WEEKS*(1+MESCLUN_DIM)^K8797</x:f>
        <x:v>4829.258654591504</x:v>
      </x:c>
      <x:c r="N8797" s="267" t="n">
        <x:f>MAX(M8797-FARMER_HOURS,0)/TEMP_HOURS_PER_WORKER</x:f>
        <x:v>2.853651843466322</x:v>
      </x:c>
      <x:c r="O8797" s="268" t="n">
        <x:f>I8797*TOMATO_PRICE+J8797*CARROT_PRICE+K8797*MESCLUN_PRICE</x:f>
        <x:v>157546</x:v>
      </x:c>
      <x:c r="P8797" s="268" t="n">
        <x:f>I8797*TOMATO_FERTILIZER+J8797*CARROT_FERTILIZER+K8797*MESCLUN_FERTILIZER</x:f>
        <x:v>23320</x:v>
      </x:c>
      <x:c r="Q8797" s="268" t="n">
        <x:f>MIN(M8797,FARMER_HOURS)*FARMER_RATE+MAX(M8797-FARMER_HOURS,0)*TEMP_RATE</x:f>
        <x:v>96341.29608665805</x:v>
      </x:c>
      <x:c r="R8797" s="268" t="n">
        <x:f>O8797-P8797-Q8797-FIXED_COST</x:f>
        <x:v>17884.703913341946</x:v>
      </x:c>
      <x:c r="S8797" s="139" t="str">
        <x:f>IF(AND(L8797&lt;=TOTAL_BED_CAP,N8797&lt;=TEMP_WORKER_CAP),"YES","NO")</x:f>
        <x:v>YES</x:v>
      </x:c>
      <x:c r="T8797" s="139" t="n">
        <x:f>IF(S8797="YES",R8797,-1E+99)</x:f>
        <x:v>17884.703913341946</x:v>
      </x:c>
    </x:row>
    <x:row r="8798">
      <x:c r="A8798" s="139"/>
      <x:c r="B8798" s="139"/>
      <x:c r="C8798" s="139"/>
      <x:c r="D8798" s="139"/>
      <x:c r="E8798" s="139"/>
      <x:c r="F8798" s="139"/>
      <x:c r="G8798" s="139"/>
      <x:c r="H8798" s="139"/>
      <x:c r="I8798" s="266" t="n">
        <x:f>INT((ROW()-ROW($I$46))/((CARROT_CAP+1)*(MESCLUN_CAP+1)))</x:f>
        <x:v>13</x:v>
      </x:c>
      <x:c r="J8798" s="266" t="n">
        <x:f>MOD(INT((ROW()-ROW($I$46))/(MESCLUN_CAP+1)),CARROT_CAP+1)</x:f>
        <x:v>9</x:v>
      </x:c>
      <x:c r="K8798" s="266" t="n">
        <x:f>MOD(ROW()-ROW($I$46),MESCLUN_CAP+1)</x:f>
        <x:v>10</x:v>
      </x:c>
      <x:c r="L8798" s="266" t="n">
        <x:f>SUM(I8798:K8798)</x:f>
        <x:v>32</x:v>
      </x:c>
      <x:c r="M8798" s="267" t="n">
        <x:f>I8798*TOMATO_HOURS*WEEKS*(1+TOMATO_DIM)^I8798+J8798*CARROT_HOURS*WEEKS*(1+CARROT_DIM)^J8798+K8798*MESCLUN_HOURS*WEEKS*(1+MESCLUN_DIM)^K8798</x:f>
        <x:v>4885.872196074716</x:v>
      </x:c>
      <x:c r="N8798" s="267" t="n">
        <x:f>MAX(M8798-FARMER_HOURS,0)/TEMP_HOURS_PER_WORKER</x:f>
        <x:v>2.892966802829664</x:v>
      </x:c>
      <x:c r="O8798" s="268" t="n">
        <x:f>I8798*TOMATO_PRICE+J8798*CARROT_PRICE+K8798*MESCLUN_PRICE</x:f>
        <x:v>160246</x:v>
      </x:c>
      <x:c r="P8798" s="268" t="n">
        <x:f>I8798*TOMATO_FERTILIZER+J8798*CARROT_FERTILIZER+K8798*MESCLUN_FERTILIZER</x:f>
        <x:v>24200</x:v>
      </x:c>
      <x:c r="Q8798" s="268" t="n">
        <x:f>MIN(M8798,FARMER_HOURS)*FARMER_RATE+MAX(M8798-FARMER_HOURS,0)*TEMP_RATE</x:f>
        <x:v>97324.1700707416</x:v>
      </x:c>
      <x:c r="R8798" s="268" t="n">
        <x:f>O8798-P8798-Q8798-FIXED_COST</x:f>
        <x:v>18721.829929258398</x:v>
      </x:c>
      <x:c r="S8798" s="139" t="str">
        <x:f>IF(AND(L8798&lt;=TOTAL_BED_CAP,N8798&lt;=TEMP_WORKER_CAP),"YES","NO")</x:f>
        <x:v>YES</x:v>
      </x:c>
      <x:c r="T8798" s="139" t="n">
        <x:f>IF(S8798="YES",R8798,-1E+99)</x:f>
        <x:v>18721.829929258398</x:v>
      </x:c>
    </x:row>
    <x:row r="8799">
      <x:c r="A8799" s="139"/>
      <x:c r="B8799" s="139"/>
      <x:c r="C8799" s="139"/>
      <x:c r="D8799" s="139"/>
      <x:c r="E8799" s="139"/>
      <x:c r="F8799" s="139"/>
      <x:c r="G8799" s="139"/>
      <x:c r="H8799" s="139"/>
      <x:c r="I8799" s="266" t="n">
        <x:f>INT((ROW()-ROW($I$46))/((CARROT_CAP+1)*(MESCLUN_CAP+1)))</x:f>
        <x:v>13</x:v>
      </x:c>
      <x:c r="J8799" s="266" t="n">
        <x:f>MOD(INT((ROW()-ROW($I$46))/(MESCLUN_CAP+1)),CARROT_CAP+1)</x:f>
        <x:v>9</x:v>
      </x:c>
      <x:c r="K8799" s="266" t="n">
        <x:f>MOD(ROW()-ROW($I$46),MESCLUN_CAP+1)</x:f>
        <x:v>11</x:v>
      </x:c>
      <x:c r="L8799" s="266" t="n">
        <x:f>SUM(I8799:K8799)</x:f>
        <x:v>33</x:v>
      </x:c>
      <x:c r="M8799" s="267" t="n">
        <x:f>I8799*TOMATO_HOURS*WEEKS*(1+TOMATO_DIM)^I8799+J8799*CARROT_HOURS*WEEKS*(1+CARROT_DIM)^J8799+K8799*MESCLUN_HOURS*WEEKS*(1+MESCLUN_DIM)^K8799</x:f>
        <x:v>4943.8303091681555</x:v>
      </x:c>
      <x:c r="N8799" s="267" t="n">
        <x:f>MAX(M8799-FARMER_HOURS,0)/TEMP_HOURS_PER_WORKER</x:f>
        <x:v>2.9332154924778857</x:v>
      </x:c>
      <x:c r="O8799" s="268" t="n">
        <x:f>I8799*TOMATO_PRICE+J8799*CARROT_PRICE+K8799*MESCLUN_PRICE</x:f>
        <x:v>162946</x:v>
      </x:c>
      <x:c r="P8799" s="268" t="n">
        <x:f>I8799*TOMATO_FERTILIZER+J8799*CARROT_FERTILIZER+K8799*MESCLUN_FERTILIZER</x:f>
        <x:v>25080</x:v>
      </x:c>
      <x:c r="Q8799" s="268" t="n">
        <x:f>MIN(M8799,FARMER_HOURS)*FARMER_RATE+MAX(M8799-FARMER_HOURS,0)*TEMP_RATE</x:f>
        <x:v>98330.38731194714</x:v>
      </x:c>
      <x:c r="R8799" s="268" t="n">
        <x:f>O8799-P8799-Q8799-FIXED_COST</x:f>
        <x:v>19535.61268805286</x:v>
      </x:c>
      <x:c r="S8799" s="139" t="str">
        <x:f>IF(AND(L8799&lt;=TOTAL_BED_CAP,N8799&lt;=TEMP_WORKER_CAP),"YES","NO")</x:f>
        <x:v>YES</x:v>
      </x:c>
      <x:c r="T8799" s="139" t="n">
        <x:f>IF(S8799="YES",R8799,-1E+99)</x:f>
        <x:v>19535.61268805286</x:v>
      </x:c>
    </x:row>
    <x:row r="8800">
      <x:c r="A8800" s="139"/>
      <x:c r="B8800" s="139"/>
      <x:c r="C8800" s="139"/>
      <x:c r="D8800" s="139"/>
      <x:c r="E8800" s="139"/>
      <x:c r="F8800" s="139"/>
      <x:c r="G8800" s="139"/>
      <x:c r="H8800" s="139"/>
      <x:c r="I8800" s="266" t="n">
        <x:f>INT((ROW()-ROW($I$46))/((CARROT_CAP+1)*(MESCLUN_CAP+1)))</x:f>
        <x:v>13</x:v>
      </x:c>
      <x:c r="J8800" s="266" t="n">
        <x:f>MOD(INT((ROW()-ROW($I$46))/(MESCLUN_CAP+1)),CARROT_CAP+1)</x:f>
        <x:v>9</x:v>
      </x:c>
      <x:c r="K8800" s="266" t="n">
        <x:f>MOD(ROW()-ROW($I$46),MESCLUN_CAP+1)</x:f>
        <x:v>12</x:v>
      </x:c>
      <x:c r="L8800" s="266" t="n">
        <x:f>SUM(I8800:K8800)</x:f>
        <x:v>34</x:v>
      </x:c>
      <x:c r="M8800" s="267" t="n">
        <x:f>I8800*TOMATO_HOURS*WEEKS*(1+TOMATO_DIM)^I8800+J8800*CARROT_HOURS*WEEKS*(1+CARROT_DIM)^J8800+K8800*MESCLUN_HOURS*WEEKS*(1+MESCLUN_DIM)^K8800</x:f>
        <x:v>5003.1577622962195</x:v>
      </x:c>
      <x:c r="N8800" s="267" t="n">
        <x:f>MAX(M8800-FARMER_HOURS,0)/TEMP_HOURS_PER_WORKER</x:f>
        <x:v>2.974415112705708</x:v>
      </x:c>
      <x:c r="O8800" s="268" t="n">
        <x:f>I8800*TOMATO_PRICE+J8800*CARROT_PRICE+K8800*MESCLUN_PRICE</x:f>
        <x:v>165646</x:v>
      </x:c>
      <x:c r="P8800" s="268" t="n">
        <x:f>I8800*TOMATO_FERTILIZER+J8800*CARROT_FERTILIZER+K8800*MESCLUN_FERTILIZER</x:f>
        <x:v>25960</x:v>
      </x:c>
      <x:c r="Q8800" s="268" t="n">
        <x:f>MIN(M8800,FARMER_HOURS)*FARMER_RATE+MAX(M8800-FARMER_HOURS,0)*TEMP_RATE</x:f>
        <x:v>99360.3778176427</x:v>
      </x:c>
      <x:c r="R8800" s="268" t="n">
        <x:f>O8800-P8800-Q8800-FIXED_COST</x:f>
        <x:v>20325.6221823573</x:v>
      </x:c>
      <x:c r="S8800" s="139" t="str">
        <x:f>IF(AND(L8800&lt;=TOTAL_BED_CAP,N8800&lt;=TEMP_WORKER_CAP),"YES","NO")</x:f>
        <x:v>YES</x:v>
      </x:c>
      <x:c r="T8800" s="139" t="n">
        <x:f>IF(S8800="YES",R8800,-1E+99)</x:f>
        <x:v>20325.6221823573</x:v>
      </x:c>
    </x:row>
    <x:row r="8801">
      <x:c r="A8801" s="139"/>
      <x:c r="B8801" s="139"/>
      <x:c r="C8801" s="139"/>
      <x:c r="D8801" s="139"/>
      <x:c r="E8801" s="139"/>
      <x:c r="F8801" s="139"/>
      <x:c r="G8801" s="139"/>
      <x:c r="H8801" s="139"/>
      <x:c r="I8801" s="266" t="n">
        <x:f>INT((ROW()-ROW($I$46))/((CARROT_CAP+1)*(MESCLUN_CAP+1)))</x:f>
        <x:v>13</x:v>
      </x:c>
      <x:c r="J8801" s="266" t="n">
        <x:f>MOD(INT((ROW()-ROW($I$46))/(MESCLUN_CAP+1)),CARROT_CAP+1)</x:f>
        <x:v>9</x:v>
      </x:c>
      <x:c r="K8801" s="266" t="n">
        <x:f>MOD(ROW()-ROW($I$46),MESCLUN_CAP+1)</x:f>
        <x:v>13</x:v>
      </x:c>
      <x:c r="L8801" s="266" t="n">
        <x:f>SUM(I8801:K8801)</x:f>
        <x:v>35</x:v>
      </x:c>
      <x:c r="M8801" s="267" t="n">
        <x:f>I8801*TOMATO_HOURS*WEEKS*(1+TOMATO_DIM)^I8801+J8801*CARROT_HOURS*WEEKS*(1+CARROT_DIM)^J8801+K8801*MESCLUN_HOURS*WEEKS*(1+MESCLUN_DIM)^K8801</x:f>
        <x:v>5063.879733004604</x:v>
      </x:c>
      <x:c r="N8801" s="267" t="n">
        <x:f>MAX(M8801-FARMER_HOURS,0)/TEMP_HOURS_PER_WORKER</x:f>
        <x:v>3.0165831479198637</x:v>
      </x:c>
      <x:c r="O8801" s="268" t="n">
        <x:f>I8801*TOMATO_PRICE+J8801*CARROT_PRICE+K8801*MESCLUN_PRICE</x:f>
        <x:v>168346</x:v>
      </x:c>
      <x:c r="P8801" s="268" t="n">
        <x:f>I8801*TOMATO_FERTILIZER+J8801*CARROT_FERTILIZER+K8801*MESCLUN_FERTILIZER</x:f>
        <x:v>26840</x:v>
      </x:c>
      <x:c r="Q8801" s="268" t="n">
        <x:f>MIN(M8801,FARMER_HOURS)*FARMER_RATE+MAX(M8801-FARMER_HOURS,0)*TEMP_RATE</x:f>
        <x:v>100414.57869799659</x:v>
      </x:c>
      <x:c r="R8801" s="268" t="n">
        <x:f>O8801-P8801-Q8801-FIXED_COST</x:f>
        <x:v>21091.421302003408</x:v>
      </x:c>
      <x:c r="S8801" s="139" t="str">
        <x:f>IF(AND(L8801&lt;=TOTAL_BED_CAP,N8801&lt;=TEMP_WORKER_CAP),"YES","NO")</x:f>
        <x:v>YES</x:v>
      </x:c>
      <x:c r="T8801" s="139" t="n">
        <x:f>IF(S8801="YES",R8801,-1E+99)</x:f>
        <x:v>21091.421302003408</x:v>
      </x:c>
    </x:row>
    <x:row r="8802">
      <x:c r="A8802" s="139"/>
      <x:c r="B8802" s="139"/>
      <x:c r="C8802" s="139"/>
      <x:c r="D8802" s="139"/>
      <x:c r="E8802" s="139"/>
      <x:c r="F8802" s="139"/>
      <x:c r="G8802" s="139"/>
      <x:c r="H8802" s="139"/>
      <x:c r="I8802" s="266" t="n">
        <x:f>INT((ROW()-ROW($I$46))/((CARROT_CAP+1)*(MESCLUN_CAP+1)))</x:f>
        <x:v>13</x:v>
      </x:c>
      <x:c r="J8802" s="266" t="n">
        <x:f>MOD(INT((ROW()-ROW($I$46))/(MESCLUN_CAP+1)),CARROT_CAP+1)</x:f>
        <x:v>9</x:v>
      </x:c>
      <x:c r="K8802" s="266" t="n">
        <x:f>MOD(ROW()-ROW($I$46),MESCLUN_CAP+1)</x:f>
        <x:v>14</x:v>
      </x:c>
      <x:c r="L8802" s="266" t="n">
        <x:f>SUM(I8802:K8802)</x:f>
        <x:v>36</x:v>
      </x:c>
      <x:c r="M8802" s="267" t="n">
        <x:f>I8802*TOMATO_HOURS*WEEKS*(1+TOMATO_DIM)^I8802+J8802*CARROT_HOURS*WEEKS*(1+CARROT_DIM)^J8802+K8802*MESCLUN_HOURS*WEEKS*(1+MESCLUN_DIM)^K8802</x:f>
        <x:v>5126.021814318265</x:v>
      </x:c>
      <x:c r="N8802" s="267" t="n">
        <x:f>MAX(M8802-FARMER_HOURS,0)/TEMP_HOURS_PER_WORKER</x:f>
        <x:v>3.0597373710543505</x:v>
      </x:c>
      <x:c r="O8802" s="268" t="n">
        <x:f>I8802*TOMATO_PRICE+J8802*CARROT_PRICE+K8802*MESCLUN_PRICE</x:f>
        <x:v>171046</x:v>
      </x:c>
      <x:c r="P8802" s="268" t="n">
        <x:f>I8802*TOMATO_FERTILIZER+J8802*CARROT_FERTILIZER+K8802*MESCLUN_FERTILIZER</x:f>
        <x:v>27720</x:v>
      </x:c>
      <x:c r="Q8802" s="268" t="n">
        <x:f>MIN(M8802,FARMER_HOURS)*FARMER_RATE+MAX(M8802-FARMER_HOURS,0)*TEMP_RATE</x:f>
        <x:v>101493.43427635876</x:v>
      </x:c>
      <x:c r="R8802" s="268" t="n">
        <x:f>O8802-P8802-Q8802-FIXED_COST</x:f>
        <x:v>21832.565723641237</x:v>
      </x:c>
      <x:c r="S8802" s="139" t="str">
        <x:f>IF(AND(L8802&lt;=TOTAL_BED_CAP,N8802&lt;=TEMP_WORKER_CAP),"YES","NO")</x:f>
        <x:v>YES</x:v>
      </x:c>
      <x:c r="T8802" s="139" t="n">
        <x:f>IF(S8802="YES",R8802,-1E+99)</x:f>
        <x:v>21832.565723641237</x:v>
      </x:c>
    </x:row>
    <x:row r="8803">
      <x:c r="A8803" s="139"/>
      <x:c r="B8803" s="139"/>
      <x:c r="C8803" s="139"/>
      <x:c r="D8803" s="139"/>
      <x:c r="E8803" s="139"/>
      <x:c r="F8803" s="139"/>
      <x:c r="G8803" s="139"/>
      <x:c r="H8803" s="139"/>
      <x:c r="I8803" s="266" t="n">
        <x:f>INT((ROW()-ROW($I$46))/((CARROT_CAP+1)*(MESCLUN_CAP+1)))</x:f>
        <x:v>13</x:v>
      </x:c>
      <x:c r="J8803" s="266" t="n">
        <x:f>MOD(INT((ROW()-ROW($I$46))/(MESCLUN_CAP+1)),CARROT_CAP+1)</x:f>
        <x:v>9</x:v>
      </x:c>
      <x:c r="K8803" s="266" t="n">
        <x:f>MOD(ROW()-ROW($I$46),MESCLUN_CAP+1)</x:f>
        <x:v>15</x:v>
      </x:c>
      <x:c r="L8803" s="266" t="n">
        <x:f>SUM(I8803:K8803)</x:f>
        <x:v>37</x:v>
      </x:c>
      <x:c r="M8803" s="267" t="n">
        <x:f>I8803*TOMATO_HOURS*WEEKS*(1+TOMATO_DIM)^I8803+J8803*CARROT_HOURS*WEEKS*(1+CARROT_DIM)^J8803+K8803*MESCLUN_HOURS*WEEKS*(1+MESCLUN_DIM)^K8803</x:f>
        <x:v>5189.610021194411</x:v>
      </x:c>
      <x:c r="N8803" s="267" t="n">
        <x:f>MAX(M8803-FARMER_HOURS,0)/TEMP_HOURS_PER_WORKER</x:f>
        <x:v>3.1038958480516743</x:v>
      </x:c>
      <x:c r="O8803" s="268" t="n">
        <x:f>I8803*TOMATO_PRICE+J8803*CARROT_PRICE+K8803*MESCLUN_PRICE</x:f>
        <x:v>173746</x:v>
      </x:c>
      <x:c r="P8803" s="268" t="n">
        <x:f>I8803*TOMATO_FERTILIZER+J8803*CARROT_FERTILIZER+K8803*MESCLUN_FERTILIZER</x:f>
        <x:v>28600</x:v>
      </x:c>
      <x:c r="Q8803" s="268" t="n">
        <x:f>MIN(M8803,FARMER_HOURS)*FARMER_RATE+MAX(M8803-FARMER_HOURS,0)*TEMP_RATE</x:f>
        <x:v>102597.39620129186</x:v>
      </x:c>
      <x:c r="R8803" s="268" t="n">
        <x:f>O8803-P8803-Q8803-FIXED_COST</x:f>
        <x:v>22548.603798708136</x:v>
      </x:c>
      <x:c r="S8803" s="139" t="str">
        <x:f>IF(AND(L8803&lt;=TOTAL_BED_CAP,N8803&lt;=TEMP_WORKER_CAP),"YES","NO")</x:f>
        <x:v>YES</x:v>
      </x:c>
      <x:c r="T8803" s="139" t="n">
        <x:f>IF(S8803="YES",R8803,-1E+99)</x:f>
        <x:v>22548.603798708136</x:v>
      </x:c>
    </x:row>
    <x:row r="8804">
      <x:c r="A8804" s="139"/>
      <x:c r="B8804" s="139"/>
      <x:c r="C8804" s="139"/>
      <x:c r="D8804" s="139"/>
      <x:c r="E8804" s="139"/>
      <x:c r="F8804" s="139"/>
      <x:c r="G8804" s="139"/>
      <x:c r="H8804" s="139"/>
      <x:c r="I8804" s="266" t="n">
        <x:f>INT((ROW()-ROW($I$46))/((CARROT_CAP+1)*(MESCLUN_CAP+1)))</x:f>
        <x:v>13</x:v>
      </x:c>
      <x:c r="J8804" s="266" t="n">
        <x:f>MOD(INT((ROW()-ROW($I$46))/(MESCLUN_CAP+1)),CARROT_CAP+1)</x:f>
        <x:v>9</x:v>
      </x:c>
      <x:c r="K8804" s="266" t="n">
        <x:f>MOD(ROW()-ROW($I$46),MESCLUN_CAP+1)</x:f>
        <x:v>16</x:v>
      </x:c>
      <x:c r="L8804" s="266" t="n">
        <x:f>SUM(I8804:K8804)</x:f>
        <x:v>38</x:v>
      </x:c>
      <x:c r="M8804" s="267" t="n">
        <x:f>I8804*TOMATO_HOURS*WEEKS*(1+TOMATO_DIM)^I8804+J8804*CARROT_HOURS*WEEKS*(1+CARROT_DIM)^J8804+K8804*MESCLUN_HOURS*WEEKS*(1+MESCLUN_DIM)^K8804</x:f>
        <x:v>5254.6707970719</x:v>
      </x:c>
      <x:c r="N8804" s="267" t="n">
        <x:f>MAX(M8804-FARMER_HOURS,0)/TEMP_HOURS_PER_WORKER</x:f>
        <x:v>3.1490769424110416</x:v>
      </x:c>
      <x:c r="O8804" s="268" t="n">
        <x:f>I8804*TOMATO_PRICE+J8804*CARROT_PRICE+K8804*MESCLUN_PRICE</x:f>
        <x:v>176446</x:v>
      </x:c>
      <x:c r="P8804" s="268" t="n">
        <x:f>I8804*TOMATO_FERTILIZER+J8804*CARROT_FERTILIZER+K8804*MESCLUN_FERTILIZER</x:f>
        <x:v>29480</x:v>
      </x:c>
      <x:c r="Q8804" s="268" t="n">
        <x:f>MIN(M8804,FARMER_HOURS)*FARMER_RATE+MAX(M8804-FARMER_HOURS,0)*TEMP_RATE</x:f>
        <x:v>103726.92356027603</x:v>
      </x:c>
      <x:c r="R8804" s="268" t="n">
        <x:f>O8804-P8804-Q8804-FIXED_COST</x:f>
        <x:v>23239.07643972397</x:v>
      </x:c>
      <x:c r="S8804" s="139" t="str">
        <x:f>IF(AND(L8804&lt;=TOTAL_BED_CAP,N8804&lt;=TEMP_WORKER_CAP),"YES","NO")</x:f>
        <x:v>YES</x:v>
      </x:c>
      <x:c r="T8804" s="139" t="n">
        <x:f>IF(S8804="YES",R8804,-1E+99)</x:f>
        <x:v>23239.07643972397</x:v>
      </x:c>
    </x:row>
    <x:row r="8805">
      <x:c r="A8805" s="139"/>
      <x:c r="B8805" s="139"/>
      <x:c r="C8805" s="139"/>
      <x:c r="D8805" s="139"/>
      <x:c r="E8805" s="139"/>
      <x:c r="F8805" s="139"/>
      <x:c r="G8805" s="139"/>
      <x:c r="H8805" s="139"/>
      <x:c r="I8805" s="266" t="n">
        <x:f>INT((ROW()-ROW($I$46))/((CARROT_CAP+1)*(MESCLUN_CAP+1)))</x:f>
        <x:v>13</x:v>
      </x:c>
      <x:c r="J8805" s="266" t="n">
        <x:f>MOD(INT((ROW()-ROW($I$46))/(MESCLUN_CAP+1)),CARROT_CAP+1)</x:f>
        <x:v>9</x:v>
      </x:c>
      <x:c r="K8805" s="266" t="n">
        <x:f>MOD(ROW()-ROW($I$46),MESCLUN_CAP+1)</x:f>
        <x:v>17</x:v>
      </x:c>
      <x:c r="L8805" s="266" t="n">
        <x:f>SUM(I8805:K8805)</x:f>
        <x:v>39</x:v>
      </x:c>
      <x:c r="M8805" s="267" t="n">
        <x:f>I8805*TOMATO_HOURS*WEEKS*(1+TOMATO_DIM)^I8805+J8805*CARROT_HOURS*WEEKS*(1+CARROT_DIM)^J8805+K8805*MESCLUN_HOURS*WEEKS*(1+MESCLUN_DIM)^K8805</x:f>
        <x:v>5321.23102051844</x:v>
      </x:c>
      <x:c r="N8805" s="267" t="n">
        <x:f>MAX(M8805-FARMER_HOURS,0)/TEMP_HOURS_PER_WORKER</x:f>
        <x:v>3.1952993198044726</x:v>
      </x:c>
      <x:c r="O8805" s="268" t="n">
        <x:f>I8805*TOMATO_PRICE+J8805*CARROT_PRICE+K8805*MESCLUN_PRICE</x:f>
        <x:v>179146</x:v>
      </x:c>
      <x:c r="P8805" s="268" t="n">
        <x:f>I8805*TOMATO_FERTILIZER+J8805*CARROT_FERTILIZER+K8805*MESCLUN_FERTILIZER</x:f>
        <x:v>30360</x:v>
      </x:c>
      <x:c r="Q8805" s="268" t="n">
        <x:f>MIN(M8805,FARMER_HOURS)*FARMER_RATE+MAX(M8805-FARMER_HOURS,0)*TEMP_RATE</x:f>
        <x:v>104882.48299511182</x:v>
      </x:c>
      <x:c r="R8805" s="268" t="n">
        <x:f>O8805-P8805-Q8805-FIXED_COST</x:f>
        <x:v>23903.517004888185</x:v>
      </x:c>
      <x:c r="S8805" s="139" t="str">
        <x:f>IF(AND(L8805&lt;=TOTAL_BED_CAP,N8805&lt;=TEMP_WORKER_CAP),"YES","NO")</x:f>
        <x:v>YES</x:v>
      </x:c>
      <x:c r="T8805" s="139" t="n">
        <x:f>IF(S8805="YES",R8805,-1E+99)</x:f>
        <x:v>23903.517004888185</x:v>
      </x:c>
    </x:row>
    <x:row r="8806">
      <x:c r="A8806" s="139"/>
      <x:c r="B8806" s="139"/>
      <x:c r="C8806" s="139"/>
      <x:c r="D8806" s="139"/>
      <x:c r="E8806" s="139"/>
      <x:c r="F8806" s="139"/>
      <x:c r="G8806" s="139"/>
      <x:c r="H8806" s="139"/>
      <x:c r="I8806" s="266" t="n">
        <x:f>INT((ROW()-ROW($I$46))/((CARROT_CAP+1)*(MESCLUN_CAP+1)))</x:f>
        <x:v>13</x:v>
      </x:c>
      <x:c r="J8806" s="266" t="n">
        <x:f>MOD(INT((ROW()-ROW($I$46))/(MESCLUN_CAP+1)),CARROT_CAP+1)</x:f>
        <x:v>9</x:v>
      </x:c>
      <x:c r="K8806" s="266" t="n">
        <x:f>MOD(ROW()-ROW($I$46),MESCLUN_CAP+1)</x:f>
        <x:v>18</x:v>
      </x:c>
      <x:c r="L8806" s="266" t="n">
        <x:f>SUM(I8806:K8806)</x:f>
        <x:v>40</x:v>
      </x:c>
      <x:c r="M8806" s="267" t="n">
        <x:f>I8806*TOMATO_HOURS*WEEKS*(1+TOMATO_DIM)^I8806+J8806*CARROT_HOURS*WEEKS*(1+CARROT_DIM)^J8806+K8806*MESCLUN_HOURS*WEEKS*(1+MESCLUN_DIM)^K8806</x:f>
        <x:v>5389.318011977028</x:v>
      </x:c>
      <x:c r="N8806" s="267" t="n">
        <x:f>MAX(M8806-FARMER_HOURS,0)/TEMP_HOURS_PER_WORKER</x:f>
        <x:v>3.242581952761825</x:v>
      </x:c>
      <x:c r="O8806" s="268" t="n">
        <x:f>I8806*TOMATO_PRICE+J8806*CARROT_PRICE+K8806*MESCLUN_PRICE</x:f>
        <x:v>181846</x:v>
      </x:c>
      <x:c r="P8806" s="268" t="n">
        <x:f>I8806*TOMATO_FERTILIZER+J8806*CARROT_FERTILIZER+K8806*MESCLUN_FERTILIZER</x:f>
        <x:v>31240</x:v>
      </x:c>
      <x:c r="Q8806" s="268" t="n">
        <x:f>MIN(M8806,FARMER_HOURS)*FARMER_RATE+MAX(M8806-FARMER_HOURS,0)*TEMP_RATE</x:f>
        <x:v>106064.54881904562</x:v>
      </x:c>
      <x:c r="R8806" s="268" t="n">
        <x:f>O8806-P8806-Q8806-FIXED_COST</x:f>
        <x:v>24541.451180954376</x:v>
      </x:c>
      <x:c r="S8806" s="139" t="str">
        <x:f>IF(AND(L8806&lt;=TOTAL_BED_CAP,N8806&lt;=TEMP_WORKER_CAP),"YES","NO")</x:f>
        <x:v>YES</x:v>
      </x:c>
      <x:c r="T8806" s="139" t="n">
        <x:f>IF(S8806="YES",R8806,-1E+99)</x:f>
        <x:v>24541.451180954376</x:v>
      </x:c>
    </x:row>
    <x:row r="8807">
      <x:c r="A8807" s="139"/>
      <x:c r="B8807" s="139"/>
      <x:c r="C8807" s="139"/>
      <x:c r="D8807" s="139"/>
      <x:c r="E8807" s="139"/>
      <x:c r="F8807" s="139"/>
      <x:c r="G8807" s="139"/>
      <x:c r="H8807" s="139"/>
      <x:c r="I8807" s="266" t="n">
        <x:f>INT((ROW()-ROW($I$46))/((CARROT_CAP+1)*(MESCLUN_CAP+1)))</x:f>
        <x:v>13</x:v>
      </x:c>
      <x:c r="J8807" s="266" t="n">
        <x:f>MOD(INT((ROW()-ROW($I$46))/(MESCLUN_CAP+1)),CARROT_CAP+1)</x:f>
        <x:v>9</x:v>
      </x:c>
      <x:c r="K8807" s="266" t="n">
        <x:f>MOD(ROW()-ROW($I$46),MESCLUN_CAP+1)</x:f>
        <x:v>19</x:v>
      </x:c>
      <x:c r="L8807" s="266" t="n">
        <x:f>SUM(I8807:K8807)</x:f>
        <x:v>41</x:v>
      </x:c>
      <x:c r="M8807" s="267" t="n">
        <x:f>I8807*TOMATO_HOURS*WEEKS*(1+TOMATO_DIM)^I8807+J8807*CARROT_HOURS*WEEKS*(1+CARROT_DIM)^J8807+K8807*MESCLUN_HOURS*WEEKS*(1+MESCLUN_DIM)^K8807</x:f>
        <x:v>5458.95954061305</x:v>
      </x:c>
      <x:c r="N8807" s="267" t="n">
        <x:f>MAX(M8807-FARMER_HOURS,0)/TEMP_HOURS_PER_WORKER</x:f>
        <x:v>3.2909441254257294</x:v>
      </x:c>
      <x:c r="O8807" s="268" t="n">
        <x:f>I8807*TOMATO_PRICE+J8807*CARROT_PRICE+K8807*MESCLUN_PRICE</x:f>
        <x:v>184546</x:v>
      </x:c>
      <x:c r="P8807" s="268" t="n">
        <x:f>I8807*TOMATO_FERTILIZER+J8807*CARROT_FERTILIZER+K8807*MESCLUN_FERTILIZER</x:f>
        <x:v>32120</x:v>
      </x:c>
      <x:c r="Q8807" s="268" t="n">
        <x:f>MIN(M8807,FARMER_HOURS)*FARMER_RATE+MAX(M8807-FARMER_HOURS,0)*TEMP_RATE</x:f>
        <x:v>107273.60313564324</x:v>
      </x:c>
      <x:c r="R8807" s="268" t="n">
        <x:f>O8807-P8807-Q8807-FIXED_COST</x:f>
        <x:v>25152.396864356764</x:v>
      </x:c>
      <x:c r="S8807" s="139" t="str">
        <x:f>IF(AND(L8807&lt;=TOTAL_BED_CAP,N8807&lt;=TEMP_WORKER_CAP),"YES","NO")</x:f>
        <x:v>YES</x:v>
      </x:c>
      <x:c r="T8807" s="139" t="n">
        <x:f>IF(S8807="YES",R8807,-1E+99)</x:f>
        <x:v>25152.396864356764</x:v>
      </x:c>
    </x:row>
    <x:row r="8808">
      <x:c r="A8808" s="139"/>
      <x:c r="B8808" s="139"/>
      <x:c r="C8808" s="139"/>
      <x:c r="D8808" s="139"/>
      <x:c r="E8808" s="139"/>
      <x:c r="F8808" s="139"/>
      <x:c r="G8808" s="139"/>
      <x:c r="H8808" s="139"/>
      <x:c r="I8808" s="266" t="n">
        <x:f>INT((ROW()-ROW($I$46))/((CARROT_CAP+1)*(MESCLUN_CAP+1)))</x:f>
        <x:v>13</x:v>
      </x:c>
      <x:c r="J8808" s="266" t="n">
        <x:f>MOD(INT((ROW()-ROW($I$46))/(MESCLUN_CAP+1)),CARROT_CAP+1)</x:f>
        <x:v>9</x:v>
      </x:c>
      <x:c r="K8808" s="266" t="n">
        <x:f>MOD(ROW()-ROW($I$46),MESCLUN_CAP+1)</x:f>
        <x:v>20</x:v>
      </x:c>
      <x:c r="L8808" s="266" t="n">
        <x:f>SUM(I8808:K8808)</x:f>
        <x:v>42</x:v>
      </x:c>
      <x:c r="M8808" s="267" t="n">
        <x:f>I8808*TOMATO_HOURS*WEEKS*(1+TOMATO_DIM)^I8808+J8808*CARROT_HOURS*WEEKS*(1+CARROT_DIM)^J8808+K8808*MESCLUN_HOURS*WEEKS*(1+MESCLUN_DIM)^K8808</x:f>
        <x:v>5530.183831263526</x:v>
      </x:c>
      <x:c r="N8808" s="267" t="n">
        <x:f>MAX(M8808-FARMER_HOURS,0)/TEMP_HOURS_PER_WORKER</x:f>
        <x:v>3.340405438377449</x:v>
      </x:c>
      <x:c r="O8808" s="268" t="n">
        <x:f>I8808*TOMATO_PRICE+J8808*CARROT_PRICE+K8808*MESCLUN_PRICE</x:f>
        <x:v>187246</x:v>
      </x:c>
      <x:c r="P8808" s="268" t="n">
        <x:f>I8808*TOMATO_FERTILIZER+J8808*CARROT_FERTILIZER+K8808*MESCLUN_FERTILIZER</x:f>
        <x:v>33000</x:v>
      </x:c>
      <x:c r="Q8808" s="268" t="n">
        <x:f>MIN(M8808,FARMER_HOURS)*FARMER_RATE+MAX(M8808-FARMER_HOURS,0)*TEMP_RATE</x:f>
        <x:v>108510.13595943621</x:v>
      </x:c>
      <x:c r="R8808" s="268" t="n">
        <x:f>O8808-P8808-Q8808-FIXED_COST</x:f>
        <x:v>25735.864040563785</x:v>
      </x:c>
      <x:c r="S8808" s="139" t="str">
        <x:f>IF(AND(L8808&lt;=TOTAL_BED_CAP,N8808&lt;=TEMP_WORKER_CAP),"YES","NO")</x:f>
        <x:v>YES</x:v>
      </x:c>
      <x:c r="T8808" s="139" t="n">
        <x:f>IF(S8808="YES",R8808,-1E+99)</x:f>
        <x:v>25735.864040563785</x:v>
      </x:c>
    </x:row>
    <x:row r="8809">
      <x:c r="A8809" s="139"/>
      <x:c r="B8809" s="139"/>
      <x:c r="C8809" s="139"/>
      <x:c r="D8809" s="139"/>
      <x:c r="E8809" s="139"/>
      <x:c r="F8809" s="139"/>
      <x:c r="G8809" s="139"/>
      <x:c r="H8809" s="139"/>
      <x:c r="I8809" s="266" t="n">
        <x:f>INT((ROW()-ROW($I$46))/((CARROT_CAP+1)*(MESCLUN_CAP+1)))</x:f>
        <x:v>13</x:v>
      </x:c>
      <x:c r="J8809" s="266" t="n">
        <x:f>MOD(INT((ROW()-ROW($I$46))/(MESCLUN_CAP+1)),CARROT_CAP+1)</x:f>
        <x:v>9</x:v>
      </x:c>
      <x:c r="K8809" s="266" t="n">
        <x:f>MOD(ROW()-ROW($I$46),MESCLUN_CAP+1)</x:f>
        <x:v>21</x:v>
      </x:c>
      <x:c r="L8809" s="266" t="n">
        <x:f>SUM(I8809:K8809)</x:f>
        <x:v>43</x:v>
      </x:c>
      <x:c r="M8809" s="267" t="n">
        <x:f>I8809*TOMATO_HOURS*WEEKS*(1+TOMATO_DIM)^I8809+J8809*CARROT_HOURS*WEEKS*(1+CARROT_DIM)^J8809+K8809*MESCLUN_HOURS*WEEKS*(1+MESCLUN_DIM)^K8809</x:f>
        <x:v>5603.019571489971</x:v>
      </x:c>
      <x:c r="N8809" s="267" t="n">
        <x:f>MAX(M8809-FARMER_HOURS,0)/TEMP_HOURS_PER_WORKER</x:f>
        <x:v>3.390985813534702</x:v>
      </x:c>
      <x:c r="O8809" s="268" t="n">
        <x:f>I8809*TOMATO_PRICE+J8809*CARROT_PRICE+K8809*MESCLUN_PRICE</x:f>
        <x:v>189946</x:v>
      </x:c>
      <x:c r="P8809" s="268" t="n">
        <x:f>I8809*TOMATO_FERTILIZER+J8809*CARROT_FERTILIZER+K8809*MESCLUN_FERTILIZER</x:f>
        <x:v>33880</x:v>
      </x:c>
      <x:c r="Q8809" s="268" t="n">
        <x:f>MIN(M8809,FARMER_HOURS)*FARMER_RATE+MAX(M8809-FARMER_HOURS,0)*TEMP_RATE</x:f>
        <x:v>109774.64533836755</x:v>
      </x:c>
      <x:c r="R8809" s="268" t="n">
        <x:f>O8809-P8809-Q8809-FIXED_COST</x:f>
        <x:v>26291.354661632446</x:v>
      </x:c>
      <x:c r="S8809" s="139" t="str">
        <x:f>IF(AND(L8809&lt;=TOTAL_BED_CAP,N8809&lt;=TEMP_WORKER_CAP),"YES","NO")</x:f>
        <x:v>YES</x:v>
      </x:c>
      <x:c r="T8809" s="139" t="n">
        <x:f>IF(S8809="YES",R8809,-1E+99)</x:f>
        <x:v>26291.354661632446</x:v>
      </x:c>
    </x:row>
    <x:row r="8810">
      <x:c r="A8810" s="139"/>
      <x:c r="B8810" s="139"/>
      <x:c r="C8810" s="139"/>
      <x:c r="D8810" s="139"/>
      <x:c r="E8810" s="139"/>
      <x:c r="F8810" s="139"/>
      <x:c r="G8810" s="139"/>
      <x:c r="H8810" s="139"/>
      <x:c r="I8810" s="266" t="n">
        <x:f>INT((ROW()-ROW($I$46))/((CARROT_CAP+1)*(MESCLUN_CAP+1)))</x:f>
        <x:v>13</x:v>
      </x:c>
      <x:c r="J8810" s="266" t="n">
        <x:f>MOD(INT((ROW()-ROW($I$46))/(MESCLUN_CAP+1)),CARROT_CAP+1)</x:f>
        <x:v>9</x:v>
      </x:c>
      <x:c r="K8810" s="266" t="n">
        <x:f>MOD(ROW()-ROW($I$46),MESCLUN_CAP+1)</x:f>
        <x:v>22</x:v>
      </x:c>
      <x:c r="L8810" s="266" t="n">
        <x:f>SUM(I8810:K8810)</x:f>
        <x:v>44</x:v>
      </x:c>
      <x:c r="M8810" s="267" t="n">
        <x:f>I8810*TOMATO_HOURS*WEEKS*(1+TOMATO_DIM)^I8810+J8810*CARROT_HOURS*WEEKS*(1+CARROT_DIM)^J8810+K8810*MESCLUN_HOURS*WEEKS*(1+MESCLUN_DIM)^K8810</x:f>
        <x:v>5677.495918736367</x:v>
      </x:c>
      <x:c r="N8810" s="267" t="n">
        <x:f>MAX(M8810-FARMER_HOURS,0)/TEMP_HOURS_PER_WORKER</x:f>
        <x:v>3.442705499122477</x:v>
      </x:c>
      <x:c r="O8810" s="268" t="n">
        <x:f>I8810*TOMATO_PRICE+J8810*CARROT_PRICE+K8810*MESCLUN_PRICE</x:f>
        <x:v>192646</x:v>
      </x:c>
      <x:c r="P8810" s="268" t="n">
        <x:f>I8810*TOMATO_FERTILIZER+J8810*CARROT_FERTILIZER+K8810*MESCLUN_FERTILIZER</x:f>
        <x:v>34760</x:v>
      </x:c>
      <x:c r="Q8810" s="268" t="n">
        <x:f>MIN(M8810,FARMER_HOURS)*FARMER_RATE+MAX(M8810-FARMER_HOURS,0)*TEMP_RATE</x:f>
        <x:v>111067.63747806192</x:v>
      </x:c>
      <x:c r="R8810" s="268" t="n">
        <x:f>O8810-P8810-Q8810-FIXED_COST</x:f>
        <x:v>26818.362521938077</x:v>
      </x:c>
      <x:c r="S8810" s="139" t="str">
        <x:f>IF(AND(L8810&lt;=TOTAL_BED_CAP,N8810&lt;=TEMP_WORKER_CAP),"YES","NO")</x:f>
        <x:v>YES</x:v>
      </x:c>
      <x:c r="T8810" s="139" t="n">
        <x:f>IF(S8810="YES",R8810,-1E+99)</x:f>
        <x:v>26818.362521938077</x:v>
      </x:c>
    </x:row>
    <x:row r="8811">
      <x:c r="A8811" s="139"/>
      <x:c r="B8811" s="139"/>
      <x:c r="C8811" s="139"/>
      <x:c r="D8811" s="139"/>
      <x:c r="E8811" s="139"/>
      <x:c r="F8811" s="139"/>
      <x:c r="G8811" s="139"/>
      <x:c r="H8811" s="139"/>
      <x:c r="I8811" s="266" t="n">
        <x:f>INT((ROW()-ROW($I$46))/((CARROT_CAP+1)*(MESCLUN_CAP+1)))</x:f>
        <x:v>13</x:v>
      </x:c>
      <x:c r="J8811" s="266" t="n">
        <x:f>MOD(INT((ROW()-ROW($I$46))/(MESCLUN_CAP+1)),CARROT_CAP+1)</x:f>
        <x:v>9</x:v>
      </x:c>
      <x:c r="K8811" s="266" t="n">
        <x:f>MOD(ROW()-ROW($I$46),MESCLUN_CAP+1)</x:f>
        <x:v>23</x:v>
      </x:c>
      <x:c r="L8811" s="266" t="n">
        <x:f>SUM(I8811:K8811)</x:f>
        <x:v>45</x:v>
      </x:c>
      <x:c r="M8811" s="267" t="n">
        <x:f>I8811*TOMATO_HOURS*WEEKS*(1+TOMATO_DIM)^I8811+J8811*CARROT_HOURS*WEEKS*(1+CARROT_DIM)^J8811+K8811*MESCLUN_HOURS*WEEKS*(1+MESCLUN_DIM)^K8811</x:f>
        <x:v>5753.642507593803</x:v>
      </x:c>
      <x:c r="N8811" s="267" t="n">
        <x:f>MAX(M8811-FARMER_HOURS,0)/TEMP_HOURS_PER_WORKER</x:f>
        <x:v>3.4955850747179187</x:v>
      </x:c>
      <x:c r="O8811" s="268" t="n">
        <x:f>I8811*TOMATO_PRICE+J8811*CARROT_PRICE+K8811*MESCLUN_PRICE</x:f>
        <x:v>195346</x:v>
      </x:c>
      <x:c r="P8811" s="268" t="n">
        <x:f>I8811*TOMATO_FERTILIZER+J8811*CARROT_FERTILIZER+K8811*MESCLUN_FERTILIZER</x:f>
        <x:v>35640</x:v>
      </x:c>
      <x:c r="Q8811" s="268" t="n">
        <x:f>MIN(M8811,FARMER_HOURS)*FARMER_RATE+MAX(M8811-FARMER_HOURS,0)*TEMP_RATE</x:f>
        <x:v>112389.62686794797</x:v>
      </x:c>
      <x:c r="R8811" s="268" t="n">
        <x:f>O8811-P8811-Q8811-FIXED_COST</x:f>
        <x:v>27316.37313205203</x:v>
      </x:c>
      <x:c r="S8811" s="139" t="str">
        <x:f>IF(AND(L8811&lt;=TOTAL_BED_CAP,N8811&lt;=TEMP_WORKER_CAP),"YES","NO")</x:f>
        <x:v>YES</x:v>
      </x:c>
      <x:c r="T8811" s="139" t="n">
        <x:f>IF(S8811="YES",R8811,-1E+99)</x:f>
        <x:v>27316.37313205203</x:v>
      </x:c>
    </x:row>
    <x:row r="8812">
      <x:c r="A8812" s="139"/>
      <x:c r="B8812" s="139"/>
      <x:c r="C8812" s="139"/>
      <x:c r="D8812" s="139"/>
      <x:c r="E8812" s="139"/>
      <x:c r="F8812" s="139"/>
      <x:c r="G8812" s="139"/>
      <x:c r="H8812" s="139"/>
      <x:c r="I8812" s="266" t="n">
        <x:f>INT((ROW()-ROW($I$46))/((CARROT_CAP+1)*(MESCLUN_CAP+1)))</x:f>
        <x:v>13</x:v>
      </x:c>
      <x:c r="J8812" s="266" t="n">
        <x:f>MOD(INT((ROW()-ROW($I$46))/(MESCLUN_CAP+1)),CARROT_CAP+1)</x:f>
        <x:v>9</x:v>
      </x:c>
      <x:c r="K8812" s="266" t="n">
        <x:f>MOD(ROW()-ROW($I$46),MESCLUN_CAP+1)</x:f>
        <x:v>24</x:v>
      </x:c>
      <x:c r="L8812" s="266" t="n">
        <x:f>SUM(I8812:K8812)</x:f>
        <x:v>46</x:v>
      </x:c>
      <x:c r="M8812" s="267" t="n">
        <x:f>I8812*TOMATO_HOURS*WEEKS*(1+TOMATO_DIM)^I8812+J8812*CARROT_HOURS*WEEKS*(1+CARROT_DIM)^J8812+K8812*MESCLUN_HOURS*WEEKS*(1+MESCLUN_DIM)^K8812</x:f>
        <x:v>5831.489457173298</x:v>
      </x:c>
      <x:c r="N8812" s="267" t="n">
        <x:f>MAX(M8812-FARMER_HOURS,0)/TEMP_HOURS_PER_WORKER</x:f>
        <x:v>3.5496454563703463</x:v>
      </x:c>
      <x:c r="O8812" s="268" t="n">
        <x:f>I8812*TOMATO_PRICE+J8812*CARROT_PRICE+K8812*MESCLUN_PRICE</x:f>
        <x:v>198046</x:v>
      </x:c>
      <x:c r="P8812" s="268" t="n">
        <x:f>I8812*TOMATO_FERTILIZER+J8812*CARROT_FERTILIZER+K8812*MESCLUN_FERTILIZER</x:f>
        <x:v>36520</x:v>
      </x:c>
      <x:c r="Q8812" s="268" t="n">
        <x:f>MIN(M8812,FARMER_HOURS)*FARMER_RATE+MAX(M8812-FARMER_HOURS,0)*TEMP_RATE</x:f>
        <x:v>113741.13640925864</x:v>
      </x:c>
      <x:c r="R8812" s="268" t="n">
        <x:f>O8812-P8812-Q8812-FIXED_COST</x:f>
        <x:v>27784.863590741355</x:v>
      </x:c>
      <x:c r="S8812" s="139" t="str">
        <x:f>IF(AND(L8812&lt;=TOTAL_BED_CAP,N8812&lt;=TEMP_WORKER_CAP),"YES","NO")</x:f>
        <x:v>YES</x:v>
      </x:c>
      <x:c r="T8812" s="139" t="n">
        <x:f>IF(S8812="YES",R8812,-1E+99)</x:f>
        <x:v>27784.863590741355</x:v>
      </x:c>
    </x:row>
    <x:row r="8813">
      <x:c r="A8813" s="139"/>
      <x:c r="B8813" s="139"/>
      <x:c r="C8813" s="139"/>
      <x:c r="D8813" s="139"/>
      <x:c r="E8813" s="139"/>
      <x:c r="F8813" s="139"/>
      <x:c r="G8813" s="139"/>
      <x:c r="H8813" s="139"/>
      <x:c r="I8813" s="266" t="n">
        <x:f>INT((ROW()-ROW($I$46))/((CARROT_CAP+1)*(MESCLUN_CAP+1)))</x:f>
        <x:v>13</x:v>
      </x:c>
      <x:c r="J8813" s="266" t="n">
        <x:f>MOD(INT((ROW()-ROW($I$46))/(MESCLUN_CAP+1)),CARROT_CAP+1)</x:f>
        <x:v>9</x:v>
      </x:c>
      <x:c r="K8813" s="266" t="n">
        <x:f>MOD(ROW()-ROW($I$46),MESCLUN_CAP+1)</x:f>
        <x:v>25</x:v>
      </x:c>
      <x:c r="L8813" s="266" t="n">
        <x:f>SUM(I8813:K8813)</x:f>
        <x:v>47</x:v>
      </x:c>
      <x:c r="M8813" s="267" t="n">
        <x:f>I8813*TOMATO_HOURS*WEEKS*(1+TOMATO_DIM)^I8813+J8813*CARROT_HOURS*WEEKS*(1+CARROT_DIM)^J8813+K8813*MESCLUN_HOURS*WEEKS*(1+MESCLUN_DIM)^K8813</x:f>
        <x:v>5911.067378588396</x:v>
      </x:c>
      <x:c r="N8813" s="267" t="n">
        <x:f>MAX(M8813-FARMER_HOURS,0)/TEMP_HOURS_PER_WORKER</x:f>
        <x:v>3.6049079017974974</x:v>
      </x:c>
      <x:c r="O8813" s="268" t="n">
        <x:f>I8813*TOMATO_PRICE+J8813*CARROT_PRICE+K8813*MESCLUN_PRICE</x:f>
        <x:v>200746</x:v>
      </x:c>
      <x:c r="P8813" s="268" t="n">
        <x:f>I8813*TOMATO_FERTILIZER+J8813*CARROT_FERTILIZER+K8813*MESCLUN_FERTILIZER</x:f>
        <x:v>37400</x:v>
      </x:c>
      <x:c r="Q8813" s="268" t="n">
        <x:f>MIN(M8813,FARMER_HOURS)*FARMER_RATE+MAX(M8813-FARMER_HOURS,0)*TEMP_RATE</x:f>
        <x:v>115122.69754493743</x:v>
      </x:c>
      <x:c r="R8813" s="268" t="n">
        <x:f>O8813-P8813-Q8813-FIXED_COST</x:f>
        <x:v>28223.30245506257</x:v>
      </x:c>
      <x:c r="S8813" s="139" t="str">
        <x:f>IF(AND(L8813&lt;=TOTAL_BED_CAP,N8813&lt;=TEMP_WORKER_CAP),"YES","NO")</x:f>
        <x:v>YES</x:v>
      </x:c>
      <x:c r="T8813" s="139" t="n">
        <x:f>IF(S8813="YES",R8813,-1E+99)</x:f>
        <x:v>28223.30245506257</x:v>
      </x:c>
    </x:row>
    <x:row r="8814">
      <x:c r="A8814" s="139"/>
      <x:c r="B8814" s="139"/>
      <x:c r="C8814" s="139"/>
      <x:c r="D8814" s="139"/>
      <x:c r="E8814" s="139"/>
      <x:c r="F8814" s="139"/>
      <x:c r="G8814" s="139"/>
      <x:c r="H8814" s="139"/>
      <x:c r="I8814" s="266" t="n">
        <x:f>INT((ROW()-ROW($I$46))/((CARROT_CAP+1)*(MESCLUN_CAP+1)))</x:f>
        <x:v>13</x:v>
      </x:c>
      <x:c r="J8814" s="266" t="n">
        <x:f>MOD(INT((ROW()-ROW($I$46))/(MESCLUN_CAP+1)),CARROT_CAP+1)</x:f>
        <x:v>9</x:v>
      </x:c>
      <x:c r="K8814" s="266" t="n">
        <x:f>MOD(ROW()-ROW($I$46),MESCLUN_CAP+1)</x:f>
        <x:v>26</x:v>
      </x:c>
      <x:c r="L8814" s="266" t="n">
        <x:f>SUM(I8814:K8814)</x:f>
        <x:v>48</x:v>
      </x:c>
      <x:c r="M8814" s="267" t="n">
        <x:f>I8814*TOMATO_HOURS*WEEKS*(1+TOMATO_DIM)^I8814+J8814*CARROT_HOURS*WEEKS*(1+CARROT_DIM)^J8814+K8814*MESCLUN_HOURS*WEEKS*(1+MESCLUN_DIM)^K8814</x:f>
        <x:v>5992.407382549113</x:v>
      </x:c>
      <x:c r="N8814" s="267" t="n">
        <x:f>MAX(M8814-FARMER_HOURS,0)/TEMP_HOURS_PER_WORKER</x:f>
        <x:v>3.6613940156591065</x:v>
      </x:c>
      <x:c r="O8814" s="268" t="n">
        <x:f>I8814*TOMATO_PRICE+J8814*CARROT_PRICE+K8814*MESCLUN_PRICE</x:f>
        <x:v>203446</x:v>
      </x:c>
      <x:c r="P8814" s="268" t="n">
        <x:f>I8814*TOMATO_FERTILIZER+J8814*CARROT_FERTILIZER+K8814*MESCLUN_FERTILIZER</x:f>
        <x:v>38280</x:v>
      </x:c>
      <x:c r="Q8814" s="268" t="n">
        <x:f>MIN(M8814,FARMER_HOURS)*FARMER_RATE+MAX(M8814-FARMER_HOURS,0)*TEMP_RATE</x:f>
        <x:v>116534.85039147765</x:v>
      </x:c>
      <x:c r="R8814" s="268" t="n">
        <x:f>O8814-P8814-Q8814-FIXED_COST</x:f>
        <x:v>28631.149608522348</x:v>
      </x:c>
      <x:c r="S8814" s="139" t="str">
        <x:f>IF(AND(L8814&lt;=TOTAL_BED_CAP,N8814&lt;=TEMP_WORKER_CAP),"YES","NO")</x:f>
        <x:v>YES</x:v>
      </x:c>
      <x:c r="T8814" s="139" t="n">
        <x:f>IF(S8814="YES",R8814,-1E+99)</x:f>
        <x:v>28631.149608522348</x:v>
      </x:c>
    </x:row>
    <x:row r="8815">
      <x:c r="A8815" s="139"/>
      <x:c r="B8815" s="139"/>
      <x:c r="C8815" s="139"/>
      <x:c r="D8815" s="139"/>
      <x:c r="E8815" s="139"/>
      <x:c r="F8815" s="139"/>
      <x:c r="G8815" s="139"/>
      <x:c r="H8815" s="139"/>
      <x:c r="I8815" s="266" t="n">
        <x:f>INT((ROW()-ROW($I$46))/((CARROT_CAP+1)*(MESCLUN_CAP+1)))</x:f>
        <x:v>13</x:v>
      </x:c>
      <x:c r="J8815" s="266" t="n">
        <x:f>MOD(INT((ROW()-ROW($I$46))/(MESCLUN_CAP+1)),CARROT_CAP+1)</x:f>
        <x:v>9</x:v>
      </x:c>
      <x:c r="K8815" s="266" t="n">
        <x:f>MOD(ROW()-ROW($I$46),MESCLUN_CAP+1)</x:f>
        <x:v>27</x:v>
      </x:c>
      <x:c r="L8815" s="266" t="n">
        <x:f>SUM(I8815:K8815)</x:f>
        <x:v>49</x:v>
      </x:c>
      <x:c r="M8815" s="267" t="n">
        <x:f>I8815*TOMATO_HOURS*WEEKS*(1+TOMATO_DIM)^I8815+J8815*CARROT_HOURS*WEEKS*(1+CARROT_DIM)^J8815+K8815*MESCLUN_HOURS*WEEKS*(1+MESCLUN_DIM)^K8815</x:f>
        <x:v>6075.54108706887</x:v>
      </x:c>
      <x:c r="N8815" s="267" t="n">
        <x:f>MAX(M8815-FARMER_HOURS,0)/TEMP_HOURS_PER_WORKER</x:f>
        <x:v>3.7191257549089376</x:v>
      </x:c>
      <x:c r="O8815" s="268" t="n">
        <x:f>I8815*TOMATO_PRICE+J8815*CARROT_PRICE+K8815*MESCLUN_PRICE</x:f>
        <x:v>206146</x:v>
      </x:c>
      <x:c r="P8815" s="268" t="n">
        <x:f>I8815*TOMATO_FERTILIZER+J8815*CARROT_FERTILIZER+K8815*MESCLUN_FERTILIZER</x:f>
        <x:v>39160</x:v>
      </x:c>
      <x:c r="Q8815" s="268" t="n">
        <x:f>MIN(M8815,FARMER_HOURS)*FARMER_RATE+MAX(M8815-FARMER_HOURS,0)*TEMP_RATE</x:f>
        <x:v>117978.14387272343</x:v>
      </x:c>
      <x:c r="R8815" s="268" t="n">
        <x:f>O8815-P8815-Q8815-FIXED_COST</x:f>
        <x:v>29007.856127276566</x:v>
      </x:c>
      <x:c r="S8815" s="139" t="str">
        <x:f>IF(AND(L8815&lt;=TOTAL_BED_CAP,N8815&lt;=TEMP_WORKER_CAP),"YES","NO")</x:f>
        <x:v>YES</x:v>
      </x:c>
      <x:c r="T8815" s="139" t="n">
        <x:f>IF(S8815="YES",R8815,-1E+99)</x:f>
        <x:v>29007.856127276566</x:v>
      </x:c>
    </x:row>
    <x:row r="8816">
      <x:c r="A8816" s="139"/>
      <x:c r="B8816" s="139"/>
      <x:c r="C8816" s="139"/>
      <x:c r="D8816" s="139"/>
      <x:c r="E8816" s="139"/>
      <x:c r="F8816" s="139"/>
      <x:c r="G8816" s="139"/>
      <x:c r="H8816" s="139"/>
      <x:c r="I8816" s="266" t="n">
        <x:f>INT((ROW()-ROW($I$46))/((CARROT_CAP+1)*(MESCLUN_CAP+1)))</x:f>
        <x:v>13</x:v>
      </x:c>
      <x:c r="J8816" s="266" t="n">
        <x:f>MOD(INT((ROW()-ROW($I$46))/(MESCLUN_CAP+1)),CARROT_CAP+1)</x:f>
        <x:v>9</x:v>
      </x:c>
      <x:c r="K8816" s="266" t="n">
        <x:f>MOD(ROW()-ROW($I$46),MESCLUN_CAP+1)</x:f>
        <x:v>28</x:v>
      </x:c>
      <x:c r="L8816" s="266" t="n">
        <x:f>SUM(I8816:K8816)</x:f>
        <x:v>50</x:v>
      </x:c>
      <x:c r="M8816" s="267" t="n">
        <x:f>I8816*TOMATO_HOURS*WEEKS*(1+TOMATO_DIM)^I8816+J8816*CARROT_HOURS*WEEKS*(1+CARROT_DIM)^J8816+K8816*MESCLUN_HOURS*WEEKS*(1+MESCLUN_DIM)^K8816</x:f>
        <x:v>6160.500625286024</x:v>
      </x:c>
      <x:c r="N8816" s="267" t="n">
        <x:f>MAX(M8816-FARMER_HOURS,0)/TEMP_HOURS_PER_WORKER</x:f>
        <x:v>3.7781254342264057</x:v>
      </x:c>
      <x:c r="O8816" s="268" t="n">
        <x:f>I8816*TOMATO_PRICE+J8816*CARROT_PRICE+K8816*MESCLUN_PRICE</x:f>
        <x:v>208846</x:v>
      </x:c>
      <x:c r="P8816" s="268" t="n">
        <x:f>I8816*TOMATO_FERTILIZER+J8816*CARROT_FERTILIZER+K8816*MESCLUN_FERTILIZER</x:f>
        <x:v>40040</x:v>
      </x:c>
      <x:c r="Q8816" s="268" t="n">
        <x:f>MIN(M8816,FARMER_HOURS)*FARMER_RATE+MAX(M8816-FARMER_HOURS,0)*TEMP_RATE</x:f>
        <x:v>119453.13585566013</x:v>
      </x:c>
      <x:c r="R8816" s="268" t="n">
        <x:f>O8816-P8816-Q8816-FIXED_COST</x:f>
        <x:v>29352.864144339866</x:v>
      </x:c>
      <x:c r="S8816" s="139" t="str">
        <x:f>IF(AND(L8816&lt;=TOTAL_BED_CAP,N8816&lt;=TEMP_WORKER_CAP),"YES","NO")</x:f>
        <x:v>YES</x:v>
      </x:c>
      <x:c r="T8816" s="139" t="n">
        <x:f>IF(S8816="YES",R8816,-1E+99)</x:f>
        <x:v>29352.864144339866</x:v>
      </x:c>
    </x:row>
    <x:row r="8817">
      <x:c r="A8817" s="139"/>
      <x:c r="B8817" s="139"/>
      <x:c r="C8817" s="139"/>
      <x:c r="D8817" s="139"/>
      <x:c r="E8817" s="139"/>
      <x:c r="F8817" s="139"/>
      <x:c r="G8817" s="139"/>
      <x:c r="H8817" s="139"/>
      <x:c r="I8817" s="266" t="n">
        <x:f>INT((ROW()-ROW($I$46))/((CARROT_CAP+1)*(MESCLUN_CAP+1)))</x:f>
        <x:v>13</x:v>
      </x:c>
      <x:c r="J8817" s="266" t="n">
        <x:f>MOD(INT((ROW()-ROW($I$46))/(MESCLUN_CAP+1)),CARROT_CAP+1)</x:f>
        <x:v>9</x:v>
      </x:c>
      <x:c r="K8817" s="266" t="n">
        <x:f>MOD(ROW()-ROW($I$46),MESCLUN_CAP+1)</x:f>
        <x:v>29</x:v>
      </x:c>
      <x:c r="L8817" s="266" t="n">
        <x:f>SUM(I8817:K8817)</x:f>
        <x:v>51</x:v>
      </x:c>
      <x:c r="M8817" s="267" t="n">
        <x:f>I8817*TOMATO_HOURS*WEEKS*(1+TOMATO_DIM)^I8817+J8817*CARROT_HOURS*WEEKS*(1+CARROT_DIM)^J8817+K8817*MESCLUN_HOURS*WEEKS*(1+MESCLUN_DIM)^K8817</x:f>
        <x:v>6247.318653401677</x:v>
      </x:c>
      <x:c r="N8817" s="267" t="n">
        <x:f>MAX(M8817-FARMER_HOURS,0)/TEMP_HOURS_PER_WORKER</x:f>
        <x:v>3.838415731528942</x:v>
      </x:c>
      <x:c r="O8817" s="268" t="n">
        <x:f>I8817*TOMATO_PRICE+J8817*CARROT_PRICE+K8817*MESCLUN_PRICE</x:f>
        <x:v>211546</x:v>
      </x:c>
      <x:c r="P8817" s="268" t="n">
        <x:f>I8817*TOMATO_FERTILIZER+J8817*CARROT_FERTILIZER+K8817*MESCLUN_FERTILIZER</x:f>
        <x:v>40920</x:v>
      </x:c>
      <x:c r="Q8817" s="268" t="n">
        <x:f>MIN(M8817,FARMER_HOURS)*FARMER_RATE+MAX(M8817-FARMER_HOURS,0)*TEMP_RATE</x:f>
        <x:v>120960.39328822355</x:v>
      </x:c>
      <x:c r="R8817" s="268" t="n">
        <x:f>O8817-P8817-Q8817-FIXED_COST</x:f>
        <x:v>29665.606711776447</x:v>
      </x:c>
      <x:c r="S8817" s="139" t="str">
        <x:f>IF(AND(L8817&lt;=TOTAL_BED_CAP,N8817&lt;=TEMP_WORKER_CAP),"YES","NO")</x:f>
        <x:v>YES</x:v>
      </x:c>
      <x:c r="T8817" s="139" t="n">
        <x:f>IF(S8817="YES",R8817,-1E+99)</x:f>
        <x:v>29665.606711776447</x:v>
      </x:c>
    </x:row>
    <x:row r="8818">
      <x:c r="A8818" s="139"/>
      <x:c r="B8818" s="139"/>
      <x:c r="C8818" s="139"/>
      <x:c r="D8818" s="139"/>
      <x:c r="E8818" s="139"/>
      <x:c r="F8818" s="139"/>
      <x:c r="G8818" s="139"/>
      <x:c r="H8818" s="139"/>
      <x:c r="I8818" s="266" t="n">
        <x:f>INT((ROW()-ROW($I$46))/((CARROT_CAP+1)*(MESCLUN_CAP+1)))</x:f>
        <x:v>13</x:v>
      </x:c>
      <x:c r="J8818" s="266" t="n">
        <x:f>MOD(INT((ROW()-ROW($I$46))/(MESCLUN_CAP+1)),CARROT_CAP+1)</x:f>
        <x:v>9</x:v>
      </x:c>
      <x:c r="K8818" s="266" t="n">
        <x:f>MOD(ROW()-ROW($I$46),MESCLUN_CAP+1)</x:f>
        <x:v>30</x:v>
      </x:c>
      <x:c r="L8818" s="266" t="n">
        <x:f>SUM(I8818:K8818)</x:f>
        <x:v>52</x:v>
      </x:c>
      <x:c r="M8818" s="267" t="n">
        <x:f>I8818*TOMATO_HOURS*WEEKS*(1+TOMATO_DIM)^I8818+J8818*CARROT_HOURS*WEEKS*(1+CARROT_DIM)^J8818+K8818*MESCLUN_HOURS*WEEKS*(1+MESCLUN_DIM)^K8818</x:f>
        <x:v>6336.028358735447</x:v>
      </x:c>
      <x:c r="N8818" s="267" t="n">
        <x:f>MAX(M8818-FARMER_HOURS,0)/TEMP_HOURS_PER_WORKER</x:f>
        <x:v>3.9000196935662825</x:v>
      </x:c>
      <x:c r="O8818" s="268" t="n">
        <x:f>I8818*TOMATO_PRICE+J8818*CARROT_PRICE+K8818*MESCLUN_PRICE</x:f>
        <x:v>214246</x:v>
      </x:c>
      <x:c r="P8818" s="268" t="n">
        <x:f>I8818*TOMATO_FERTILIZER+J8818*CARROT_FERTILIZER+K8818*MESCLUN_FERTILIZER</x:f>
        <x:v>41800</x:v>
      </x:c>
      <x:c r="Q8818" s="268" t="n">
        <x:f>MIN(M8818,FARMER_HOURS)*FARMER_RATE+MAX(M8818-FARMER_HOURS,0)*TEMP_RATE</x:f>
        <x:v>122500.49233915706</x:v>
      </x:c>
      <x:c r="R8818" s="268" t="n">
        <x:f>O8818-P8818-Q8818-FIXED_COST</x:f>
        <x:v>29945.507660842937</x:v>
      </x:c>
      <x:c r="S8818" s="139" t="str">
        <x:f>IF(AND(L8818&lt;=TOTAL_BED_CAP,N8818&lt;=TEMP_WORKER_CAP),"YES","NO")</x:f>
        <x:v>YES</x:v>
      </x:c>
      <x:c r="T8818" s="139" t="n">
        <x:f>IF(S8818="YES",R8818,-1E+99)</x:f>
        <x:v>29945.507660842937</x:v>
      </x:c>
    </x:row>
    <x:row r="8819">
      <x:c r="A8819" s="139"/>
      <x:c r="B8819" s="139"/>
      <x:c r="C8819" s="139"/>
      <x:c r="D8819" s="139"/>
      <x:c r="E8819" s="139"/>
      <x:c r="F8819" s="139"/>
      <x:c r="G8819" s="139"/>
      <x:c r="H8819" s="139"/>
      <x:c r="I8819" s="266" t="n">
        <x:f>INT((ROW()-ROW($I$46))/((CARROT_CAP+1)*(MESCLUN_CAP+1)))</x:f>
        <x:v>13</x:v>
      </x:c>
      <x:c r="J8819" s="266" t="n">
        <x:f>MOD(INT((ROW()-ROW($I$46))/(MESCLUN_CAP+1)),CARROT_CAP+1)</x:f>
        <x:v>10</x:v>
      </x:c>
      <x:c r="K8819" s="266" t="n">
        <x:f>MOD(ROW()-ROW($I$46),MESCLUN_CAP+1)</x:f>
        <x:v>0</x:v>
      </x:c>
      <x:c r="L8819" s="266" t="n">
        <x:f>SUM(I8819:K8819)</x:f>
        <x:v>23</x:v>
      </x:c>
      <x:c r="M8819" s="267" t="n">
        <x:f>I8819*TOMATO_HOURS*WEEKS*(1+TOMATO_DIM)^I8819+J8819*CARROT_HOURS*WEEKS*(1+CARROT_DIM)^J8819+K8819*MESCLUN_HOURS*WEEKS*(1+MESCLUN_DIM)^K8819</x:f>
        <x:v>4423.182684098839</x:v>
      </x:c>
      <x:c r="N8819" s="267" t="n">
        <x:f>MAX(M8819-FARMER_HOURS,0)/TEMP_HOURS_PER_WORKER</x:f>
        <x:v>2.5716546417353046</x:v>
      </x:c>
      <x:c r="O8819" s="268" t="n">
        <x:f>I8819*TOMATO_PRICE+J8819*CARROT_PRICE+K8819*MESCLUN_PRICE</x:f>
        <x:v>135340</x:v>
      </x:c>
      <x:c r="P8819" s="268" t="n">
        <x:f>I8819*TOMATO_FERTILIZER+J8819*CARROT_FERTILIZER+K8819*MESCLUN_FERTILIZER</x:f>
        <x:v>15840</x:v>
      </x:c>
      <x:c r="Q8819" s="268" t="n">
        <x:f>MIN(M8819,FARMER_HOURS)*FARMER_RATE+MAX(M8819-FARMER_HOURS,0)*TEMP_RATE</x:f>
        <x:v>89291.36604338262</x:v>
      </x:c>
      <x:c r="R8819" s="268" t="n">
        <x:f>O8819-P8819-Q8819-FIXED_COST</x:f>
        <x:v>10208.633956617385</x:v>
      </x:c>
      <x:c r="S8819" s="139" t="str">
        <x:f>IF(AND(L8819&lt;=TOTAL_BED_CAP,N8819&lt;=TEMP_WORKER_CAP),"YES","NO")</x:f>
        <x:v>YES</x:v>
      </x:c>
      <x:c r="T8819" s="139" t="n">
        <x:f>IF(S8819="YES",R8819,-1E+99)</x:f>
        <x:v>10208.633956617385</x:v>
      </x:c>
    </x:row>
    <x:row r="8820">
      <x:c r="A8820" s="139"/>
      <x:c r="B8820" s="139"/>
      <x:c r="C8820" s="139"/>
      <x:c r="D8820" s="139"/>
      <x:c r="E8820" s="139"/>
      <x:c r="F8820" s="139"/>
      <x:c r="G8820" s="139"/>
      <x:c r="H8820" s="139"/>
      <x:c r="I8820" s="266" t="n">
        <x:f>INT((ROW()-ROW($I$46))/((CARROT_CAP+1)*(MESCLUN_CAP+1)))</x:f>
        <x:v>13</x:v>
      </x:c>
      <x:c r="J8820" s="266" t="n">
        <x:f>MOD(INT((ROW()-ROW($I$46))/(MESCLUN_CAP+1)),CARROT_CAP+1)</x:f>
        <x:v>10</x:v>
      </x:c>
      <x:c r="K8820" s="266" t="n">
        <x:f>MOD(ROW()-ROW($I$46),MESCLUN_CAP+1)</x:f>
        <x:v>1</x:v>
      </x:c>
      <x:c r="L8820" s="266" t="n">
        <x:f>SUM(I8820:K8820)</x:f>
        <x:v>24</x:v>
      </x:c>
      <x:c r="M8820" s="267" t="n">
        <x:f>I8820*TOMATO_HOURS*WEEKS*(1+TOMATO_DIM)^I8820+J8820*CARROT_HOURS*WEEKS*(1+CARROT_DIM)^J8820+K8820*MESCLUN_HOURS*WEEKS*(1+MESCLUN_DIM)^K8820</x:f>
        <x:v>4468.745184098839</x:v>
      </x:c>
      <x:c r="N8820" s="267" t="n">
        <x:f>MAX(M8820-FARMER_HOURS,0)/TEMP_HOURS_PER_WORKER</x:f>
        <x:v>2.6032952667353046</x:v>
      </x:c>
      <x:c r="O8820" s="268" t="n">
        <x:f>I8820*TOMATO_PRICE+J8820*CARROT_PRICE+K8820*MESCLUN_PRICE</x:f>
        <x:v>138040</x:v>
      </x:c>
      <x:c r="P8820" s="268" t="n">
        <x:f>I8820*TOMATO_FERTILIZER+J8820*CARROT_FERTILIZER+K8820*MESCLUN_FERTILIZER</x:f>
        <x:v>16720</x:v>
      </x:c>
      <x:c r="Q8820" s="268" t="n">
        <x:f>MIN(M8820,FARMER_HOURS)*FARMER_RATE+MAX(M8820-FARMER_HOURS,0)*TEMP_RATE</x:f>
        <x:v>90082.38166838262</x:v>
      </x:c>
      <x:c r="R8820" s="268" t="n">
        <x:f>O8820-P8820-Q8820-FIXED_COST</x:f>
        <x:v>11237.618331617385</x:v>
      </x:c>
      <x:c r="S8820" s="139" t="str">
        <x:f>IF(AND(L8820&lt;=TOTAL_BED_CAP,N8820&lt;=TEMP_WORKER_CAP),"YES","NO")</x:f>
        <x:v>YES</x:v>
      </x:c>
      <x:c r="T8820" s="139" t="n">
        <x:f>IF(S8820="YES",R8820,-1E+99)</x:f>
        <x:v>11237.618331617385</x:v>
      </x:c>
    </x:row>
    <x:row r="8821">
      <x:c r="A8821" s="139"/>
      <x:c r="B8821" s="139"/>
      <x:c r="C8821" s="139"/>
      <x:c r="D8821" s="139"/>
      <x:c r="E8821" s="139"/>
      <x:c r="F8821" s="139"/>
      <x:c r="G8821" s="139"/>
      <x:c r="H8821" s="139"/>
      <x:c r="I8821" s="266" t="n">
        <x:f>INT((ROW()-ROW($I$46))/((CARROT_CAP+1)*(MESCLUN_CAP+1)))</x:f>
        <x:v>13</x:v>
      </x:c>
      <x:c r="J8821" s="266" t="n">
        <x:f>MOD(INT((ROW()-ROW($I$46))/(MESCLUN_CAP+1)),CARROT_CAP+1)</x:f>
        <x:v>10</x:v>
      </x:c>
      <x:c r="K8821" s="266" t="n">
        <x:f>MOD(ROW()-ROW($I$46),MESCLUN_CAP+1)</x:f>
        <x:v>2</x:v>
      </x:c>
      <x:c r="L8821" s="266" t="n">
        <x:f>SUM(I8821:K8821)</x:f>
        <x:v>25</x:v>
      </x:c>
      <x:c r="M8821" s="267" t="n">
        <x:f>I8821*TOMATO_HOURS*WEEKS*(1+TOMATO_DIM)^I8821+J8821*CARROT_HOURS*WEEKS*(1+CARROT_DIM)^J8821+K8821*MESCLUN_HOURS*WEEKS*(1+MESCLUN_DIM)^K8821</x:f>
        <x:v>4515.446746598839</x:v>
      </x:c>
      <x:c r="N8821" s="267" t="n">
        <x:f>MAX(M8821-FARMER_HOURS,0)/TEMP_HOURS_PER_WORKER</x:f>
        <x:v>2.635726907360305</x:v>
      </x:c>
      <x:c r="O8821" s="268" t="n">
        <x:f>I8821*TOMATO_PRICE+J8821*CARROT_PRICE+K8821*MESCLUN_PRICE</x:f>
        <x:v>140740</x:v>
      </x:c>
      <x:c r="P8821" s="268" t="n">
        <x:f>I8821*TOMATO_FERTILIZER+J8821*CARROT_FERTILIZER+K8821*MESCLUN_FERTILIZER</x:f>
        <x:v>17600</x:v>
      </x:c>
      <x:c r="Q8821" s="268" t="n">
        <x:f>MIN(M8821,FARMER_HOURS)*FARMER_RATE+MAX(M8821-FARMER_HOURS,0)*TEMP_RATE</x:f>
        <x:v>90893.17268400762</x:v>
      </x:c>
      <x:c r="R8821" s="268" t="n">
        <x:f>O8821-P8821-Q8821-FIXED_COST</x:f>
        <x:v>12246.827315992385</x:v>
      </x:c>
      <x:c r="S8821" s="139" t="str">
        <x:f>IF(AND(L8821&lt;=TOTAL_BED_CAP,N8821&lt;=TEMP_WORKER_CAP),"YES","NO")</x:f>
        <x:v>YES</x:v>
      </x:c>
      <x:c r="T8821" s="139" t="n">
        <x:f>IF(S8821="YES",R8821,-1E+99)</x:f>
        <x:v>12246.827315992385</x:v>
      </x:c>
    </x:row>
    <x:row r="8822">
      <x:c r="A8822" s="139"/>
      <x:c r="B8822" s="139"/>
      <x:c r="C8822" s="139"/>
      <x:c r="D8822" s="139"/>
      <x:c r="E8822" s="139"/>
      <x:c r="F8822" s="139"/>
      <x:c r="G8822" s="139"/>
      <x:c r="H8822" s="139"/>
      <x:c r="I8822" s="266" t="n">
        <x:f>INT((ROW()-ROW($I$46))/((CARROT_CAP+1)*(MESCLUN_CAP+1)))</x:f>
        <x:v>13</x:v>
      </x:c>
      <x:c r="J8822" s="266" t="n">
        <x:f>MOD(INT((ROW()-ROW($I$46))/(MESCLUN_CAP+1)),CARROT_CAP+1)</x:f>
        <x:v>10</x:v>
      </x:c>
      <x:c r="K8822" s="266" t="n">
        <x:f>MOD(ROW()-ROW($I$46),MESCLUN_CAP+1)</x:f>
        <x:v>3</x:v>
      </x:c>
      <x:c r="L8822" s="266" t="n">
        <x:f>SUM(I8822:K8822)</x:f>
        <x:v>26</x:v>
      </x:c>
      <x:c r="M8822" s="267" t="n">
        <x:f>I8822*TOMATO_HOURS*WEEKS*(1+TOMATO_DIM)^I8822+J8822*CARROT_HOURS*WEEKS*(1+CARROT_DIM)^J8822+K8822*MESCLUN_HOURS*WEEKS*(1+MESCLUN_DIM)^K8822</x:f>
        <x:v>4563.308729020714</x:v>
      </x:c>
      <x:c r="N8822" s="267" t="n">
        <x:f>MAX(M8822-FARMER_HOURS,0)/TEMP_HOURS_PER_WORKER</x:f>
        <x:v>2.6689643951532735</x:v>
      </x:c>
      <x:c r="O8822" s="268" t="n">
        <x:f>I8822*TOMATO_PRICE+J8822*CARROT_PRICE+K8822*MESCLUN_PRICE</x:f>
        <x:v>143440</x:v>
      </x:c>
      <x:c r="P8822" s="268" t="n">
        <x:f>I8822*TOMATO_FERTILIZER+J8822*CARROT_FERTILIZER+K8822*MESCLUN_FERTILIZER</x:f>
        <x:v>18480</x:v>
      </x:c>
      <x:c r="Q8822" s="268" t="n">
        <x:f>MIN(M8822,FARMER_HOURS)*FARMER_RATE+MAX(M8822-FARMER_HOURS,0)*TEMP_RATE</x:f>
        <x:v>91724.10987883183</x:v>
      </x:c>
      <x:c r="R8822" s="268" t="n">
        <x:f>O8822-P8822-Q8822-FIXED_COST</x:f>
        <x:v>13235.890121168166</x:v>
      </x:c>
      <x:c r="S8822" s="139" t="str">
        <x:f>IF(AND(L8822&lt;=TOTAL_BED_CAP,N8822&lt;=TEMP_WORKER_CAP),"YES","NO")</x:f>
        <x:v>YES</x:v>
      </x:c>
      <x:c r="T8822" s="139" t="n">
        <x:f>IF(S8822="YES",R8822,-1E+99)</x:f>
        <x:v>13235.890121168166</x:v>
      </x:c>
    </x:row>
    <x:row r="8823">
      <x:c r="A8823" s="139"/>
      <x:c r="B8823" s="139"/>
      <x:c r="C8823" s="139"/>
      <x:c r="D8823" s="139"/>
      <x:c r="E8823" s="139"/>
      <x:c r="F8823" s="139"/>
      <x:c r="G8823" s="139"/>
      <x:c r="H8823" s="139"/>
      <x:c r="I8823" s="266" t="n">
        <x:f>INT((ROW()-ROW($I$46))/((CARROT_CAP+1)*(MESCLUN_CAP+1)))</x:f>
        <x:v>13</x:v>
      </x:c>
      <x:c r="J8823" s="266" t="n">
        <x:f>MOD(INT((ROW()-ROW($I$46))/(MESCLUN_CAP+1)),CARROT_CAP+1)</x:f>
        <x:v>10</x:v>
      </x:c>
      <x:c r="K8823" s="266" t="n">
        <x:f>MOD(ROW()-ROW($I$46),MESCLUN_CAP+1)</x:f>
        <x:v>4</x:v>
      </x:c>
      <x:c r="L8823" s="266" t="n">
        <x:f>SUM(I8823:K8823)</x:f>
        <x:v>27</x:v>
      </x:c>
      <x:c r="M8823" s="267" t="n">
        <x:f>I8823*TOMATO_HOURS*WEEKS*(1+TOMATO_DIM)^I8823+J8823*CARROT_HOURS*WEEKS*(1+CARROT_DIM)^J8823+K8823*MESCLUN_HOURS*WEEKS*(1+MESCLUN_DIM)^K8823</x:f>
        <x:v>4612.35284474337</x:v>
      </x:c>
      <x:c r="N8823" s="267" t="n">
        <x:f>MAX(M8823-FARMER_HOURS,0)/TEMP_HOURS_PER_WORKER</x:f>
        <x:v>2.7030228088495627</x:v>
      </x:c>
      <x:c r="O8823" s="268" t="n">
        <x:f>I8823*TOMATO_PRICE+J8823*CARROT_PRICE+K8823*MESCLUN_PRICE</x:f>
        <x:v>146140</x:v>
      </x:c>
      <x:c r="P8823" s="268" t="n">
        <x:f>I8823*TOMATO_FERTILIZER+J8823*CARROT_FERTILIZER+K8823*MESCLUN_FERTILIZER</x:f>
        <x:v>19360</x:v>
      </x:c>
      <x:c r="Q8823" s="268" t="n">
        <x:f>MIN(M8823,FARMER_HOURS)*FARMER_RATE+MAX(M8823-FARMER_HOURS,0)*TEMP_RATE</x:f>
        <x:v>92575.57022123906</x:v>
      </x:c>
      <x:c r="R8823" s="268" t="n">
        <x:f>O8823-P8823-Q8823-FIXED_COST</x:f>
        <x:v>14204.42977876094</x:v>
      </x:c>
      <x:c r="S8823" s="139" t="str">
        <x:f>IF(AND(L8823&lt;=TOTAL_BED_CAP,N8823&lt;=TEMP_WORKER_CAP),"YES","NO")</x:f>
        <x:v>YES</x:v>
      </x:c>
      <x:c r="T8823" s="139" t="n">
        <x:f>IF(S8823="YES",R8823,-1E+99)</x:f>
        <x:v>14204.42977876094</x:v>
      </x:c>
    </x:row>
    <x:row r="8824">
      <x:c r="A8824" s="139"/>
      <x:c r="B8824" s="139"/>
      <x:c r="C8824" s="139"/>
      <x:c r="D8824" s="139"/>
      <x:c r="E8824" s="139"/>
      <x:c r="F8824" s="139"/>
      <x:c r="G8824" s="139"/>
      <x:c r="H8824" s="139"/>
      <x:c r="I8824" s="266" t="n">
        <x:f>INT((ROW()-ROW($I$46))/((CARROT_CAP+1)*(MESCLUN_CAP+1)))</x:f>
        <x:v>13</x:v>
      </x:c>
      <x:c r="J8824" s="266" t="n">
        <x:f>MOD(INT((ROW()-ROW($I$46))/(MESCLUN_CAP+1)),CARROT_CAP+1)</x:f>
        <x:v>10</x:v>
      </x:c>
      <x:c r="K8824" s="266" t="n">
        <x:f>MOD(ROW()-ROW($I$46),MESCLUN_CAP+1)</x:f>
        <x:v>5</x:v>
      </x:c>
      <x:c r="L8824" s="266" t="n">
        <x:f>SUM(I8824:K8824)</x:f>
        <x:v>28</x:v>
      </x:c>
      <x:c r="M8824" s="267" t="n">
        <x:f>I8824*TOMATO_HOURS*WEEKS*(1+TOMATO_DIM)^I8824+J8824*CARROT_HOURS*WEEKS*(1+CARROT_DIM)^J8824+K8824*MESCLUN_HOURS*WEEKS*(1+MESCLUN_DIM)^K8824</x:f>
        <x:v>4662.601168664573</x:v>
      </x:c>
      <x:c r="N8824" s="267" t="n">
        <x:f>MAX(M8824-FARMER_HOURS,0)/TEMP_HOURS_PER_WORKER</x:f>
        <x:v>2.737917478239287</x:v>
      </x:c>
      <x:c r="O8824" s="268" t="n">
        <x:f>I8824*TOMATO_PRICE+J8824*CARROT_PRICE+K8824*MESCLUN_PRICE</x:f>
        <x:v>148840</x:v>
      </x:c>
      <x:c r="P8824" s="268" t="n">
        <x:f>I8824*TOMATO_FERTILIZER+J8824*CARROT_FERTILIZER+K8824*MESCLUN_FERTILIZER</x:f>
        <x:v>20240</x:v>
      </x:c>
      <x:c r="Q8824" s="268" t="n">
        <x:f>MIN(M8824,FARMER_HOURS)*FARMER_RATE+MAX(M8824-FARMER_HOURS,0)*TEMP_RATE</x:f>
        <x:v>93447.93695598218</x:v>
      </x:c>
      <x:c r="R8824" s="268" t="n">
        <x:f>O8824-P8824-Q8824-FIXED_COST</x:f>
        <x:v>15152.063044017821</x:v>
      </x:c>
      <x:c r="S8824" s="139" t="str">
        <x:f>IF(AND(L8824&lt;=TOTAL_BED_CAP,N8824&lt;=TEMP_WORKER_CAP),"YES","NO")</x:f>
        <x:v>YES</x:v>
      </x:c>
      <x:c r="T8824" s="139" t="n">
        <x:f>IF(S8824="YES",R8824,-1E+99)</x:f>
        <x:v>15152.063044017821</x:v>
      </x:c>
    </x:row>
    <x:row r="8825">
      <x:c r="A8825" s="139"/>
      <x:c r="B8825" s="139"/>
      <x:c r="C8825" s="139"/>
      <x:c r="D8825" s="139"/>
      <x:c r="E8825" s="139"/>
      <x:c r="F8825" s="139"/>
      <x:c r="G8825" s="139"/>
      <x:c r="H8825" s="139"/>
      <x:c r="I8825" s="266" t="n">
        <x:f>INT((ROW()-ROW($I$46))/((CARROT_CAP+1)*(MESCLUN_CAP+1)))</x:f>
        <x:v>13</x:v>
      </x:c>
      <x:c r="J8825" s="266" t="n">
        <x:f>MOD(INT((ROW()-ROW($I$46))/(MESCLUN_CAP+1)),CARROT_CAP+1)</x:f>
        <x:v>10</x:v>
      </x:c>
      <x:c r="K8825" s="266" t="n">
        <x:f>MOD(ROW()-ROW($I$46),MESCLUN_CAP+1)</x:f>
        <x:v>6</x:v>
      </x:c>
      <x:c r="L8825" s="266" t="n">
        <x:f>SUM(I8825:K8825)</x:f>
        <x:v>29</x:v>
      </x:c>
      <x:c r="M8825" s="267" t="n">
        <x:f>I8825*TOMATO_HOURS*WEEKS*(1+TOMATO_DIM)^I8825+J8825*CARROT_HOURS*WEEKS*(1+CARROT_DIM)^J8825+K8825*MESCLUN_HOURS*WEEKS*(1+MESCLUN_DIM)^K8825</x:f>
        <x:v>4714.0761428462065</x:v>
      </x:c>
      <x:c r="N8825" s="267" t="n">
        <x:f>MAX(M8825-FARMER_HOURS,0)/TEMP_HOURS_PER_WORKER</x:f>
        <x:v>2.7736639880876433</x:v>
      </x:c>
      <x:c r="O8825" s="268" t="n">
        <x:f>I8825*TOMATO_PRICE+J8825*CARROT_PRICE+K8825*MESCLUN_PRICE</x:f>
        <x:v>151540</x:v>
      </x:c>
      <x:c r="P8825" s="268" t="n">
        <x:f>I8825*TOMATO_FERTILIZER+J8825*CARROT_FERTILIZER+K8825*MESCLUN_FERTILIZER</x:f>
        <x:v>21120</x:v>
      </x:c>
      <x:c r="Q8825" s="268" t="n">
        <x:f>MIN(M8825,FARMER_HOURS)*FARMER_RATE+MAX(M8825-FARMER_HOURS,0)*TEMP_RATE</x:f>
        <x:v>94341.59970219109</x:v>
      </x:c>
      <x:c r="R8825" s="268" t="n">
        <x:f>O8825-P8825-Q8825-FIXED_COST</x:f>
        <x:v>16078.400297808912</x:v>
      </x:c>
      <x:c r="S8825" s="139" t="str">
        <x:f>IF(AND(L8825&lt;=TOTAL_BED_CAP,N8825&lt;=TEMP_WORKER_CAP),"YES","NO")</x:f>
        <x:v>YES</x:v>
      </x:c>
      <x:c r="T8825" s="139" t="n">
        <x:f>IF(S8825="YES",R8825,-1E+99)</x:f>
        <x:v>16078.400297808912</x:v>
      </x:c>
    </x:row>
    <x:row r="8826">
      <x:c r="A8826" s="139"/>
      <x:c r="B8826" s="139"/>
      <x:c r="C8826" s="139"/>
      <x:c r="D8826" s="139"/>
      <x:c r="E8826" s="139"/>
      <x:c r="F8826" s="139"/>
      <x:c r="G8826" s="139"/>
      <x:c r="H8826" s="139"/>
      <x:c r="I8826" s="266" t="n">
        <x:f>INT((ROW()-ROW($I$46))/((CARROT_CAP+1)*(MESCLUN_CAP+1)))</x:f>
        <x:v>13</x:v>
      </x:c>
      <x:c r="J8826" s="266" t="n">
        <x:f>MOD(INT((ROW()-ROW($I$46))/(MESCLUN_CAP+1)),CARROT_CAP+1)</x:f>
        <x:v>10</x:v>
      </x:c>
      <x:c r="K8826" s="266" t="n">
        <x:f>MOD(ROW()-ROW($I$46),MESCLUN_CAP+1)</x:f>
        <x:v>7</x:v>
      </x:c>
      <x:c r="L8826" s="266" t="n">
        <x:f>SUM(I8826:K8826)</x:f>
        <x:v>30</x:v>
      </x:c>
      <x:c r="M8826" s="267" t="n">
        <x:f>I8826*TOMATO_HOURS*WEEKS*(1+TOMATO_DIM)^I8826+J8826*CARROT_HOURS*WEEKS*(1+CARROT_DIM)^J8826+K8826*MESCLUN_HOURS*WEEKS*(1+MESCLUN_DIM)^K8826</x:f>
        <x:v>4766.800582244167</x:v>
      </x:c>
      <x:c r="N8826" s="267" t="n">
        <x:f>MAX(M8826-FARMER_HOURS,0)/TEMP_HOURS_PER_WORKER</x:f>
        <x:v>2.810278182114005</x:v>
      </x:c>
      <x:c r="O8826" s="268" t="n">
        <x:f>I8826*TOMATO_PRICE+J8826*CARROT_PRICE+K8826*MESCLUN_PRICE</x:f>
        <x:v>154240</x:v>
      </x:c>
      <x:c r="P8826" s="268" t="n">
        <x:f>I8826*TOMATO_FERTILIZER+J8826*CARROT_FERTILIZER+K8826*MESCLUN_FERTILIZER</x:f>
        <x:v>22000</x:v>
      </x:c>
      <x:c r="Q8826" s="268" t="n">
        <x:f>MIN(M8826,FARMER_HOURS)*FARMER_RATE+MAX(M8826-FARMER_HOURS,0)*TEMP_RATE</x:f>
        <x:v>95256.95455285013</x:v>
      </x:c>
      <x:c r="R8826" s="268" t="n">
        <x:f>O8826-P8826-Q8826-FIXED_COST</x:f>
        <x:v>16983.045447149867</x:v>
      </x:c>
      <x:c r="S8826" s="139" t="str">
        <x:f>IF(AND(L8826&lt;=TOTAL_BED_CAP,N8826&lt;=TEMP_WORKER_CAP),"YES","NO")</x:f>
        <x:v>YES</x:v>
      </x:c>
      <x:c r="T8826" s="139" t="n">
        <x:f>IF(S8826="YES",R8826,-1E+99)</x:f>
        <x:v>16983.045447149867</x:v>
      </x:c>
    </x:row>
    <x:row r="8827">
      <x:c r="A8827" s="139"/>
      <x:c r="B8827" s="139"/>
      <x:c r="C8827" s="139"/>
      <x:c r="D8827" s="139"/>
      <x:c r="E8827" s="139"/>
      <x:c r="F8827" s="139"/>
      <x:c r="G8827" s="139"/>
      <x:c r="H8827" s="139"/>
      <x:c r="I8827" s="266" t="n">
        <x:f>INT((ROW()-ROW($I$46))/((CARROT_CAP+1)*(MESCLUN_CAP+1)))</x:f>
        <x:v>13</x:v>
      </x:c>
      <x:c r="J8827" s="266" t="n">
        <x:f>MOD(INT((ROW()-ROW($I$46))/(MESCLUN_CAP+1)),CARROT_CAP+1)</x:f>
        <x:v>10</x:v>
      </x:c>
      <x:c r="K8827" s="266" t="n">
        <x:f>MOD(ROW()-ROW($I$46),MESCLUN_CAP+1)</x:f>
        <x:v>8</x:v>
      </x:c>
      <x:c r="L8827" s="266" t="n">
        <x:f>SUM(I8827:K8827)</x:f>
        <x:v>31</x:v>
      </x:c>
      <x:c r="M8827" s="267" t="n">
        <x:f>I8827*TOMATO_HOURS*WEEKS*(1+TOMATO_DIM)^I8827+J8827*CARROT_HOURS*WEEKS*(1+CARROT_DIM)^J8827+K8827*MESCLUN_HOURS*WEEKS*(1+MESCLUN_DIM)^K8827</x:f>
        <x:v>4820.797680524147</x:v>
      </x:c>
      <x:c r="N8827" s="267" t="n">
        <x:f>MAX(M8827-FARMER_HOURS,0)/TEMP_HOURS_PER_WORKER</x:f>
        <x:v>2.8477761670306574</x:v>
      </x:c>
      <x:c r="O8827" s="268" t="n">
        <x:f>I8827*TOMATO_PRICE+J8827*CARROT_PRICE+K8827*MESCLUN_PRICE</x:f>
        <x:v>156940</x:v>
      </x:c>
      <x:c r="P8827" s="268" t="n">
        <x:f>I8827*TOMATO_FERTILIZER+J8827*CARROT_FERTILIZER+K8827*MESCLUN_FERTILIZER</x:f>
        <x:v>22880</x:v>
      </x:c>
      <x:c r="Q8827" s="268" t="n">
        <x:f>MIN(M8827,FARMER_HOURS)*FARMER_RATE+MAX(M8827-FARMER_HOURS,0)*TEMP_RATE</x:f>
        <x:v>96194.40417576644</x:v>
      </x:c>
      <x:c r="R8827" s="268" t="n">
        <x:f>O8827-P8827-Q8827-FIXED_COST</x:f>
        <x:v>17865.595824233562</x:v>
      </x:c>
      <x:c r="S8827" s="139" t="str">
        <x:f>IF(AND(L8827&lt;=TOTAL_BED_CAP,N8827&lt;=TEMP_WORKER_CAP),"YES","NO")</x:f>
        <x:v>YES</x:v>
      </x:c>
      <x:c r="T8827" s="139" t="n">
        <x:f>IF(S8827="YES",R8827,-1E+99)</x:f>
        <x:v>17865.595824233562</x:v>
      </x:c>
    </x:row>
    <x:row r="8828">
      <x:c r="A8828" s="139"/>
      <x:c r="B8828" s="139"/>
      <x:c r="C8828" s="139"/>
      <x:c r="D8828" s="139"/>
      <x:c r="E8828" s="139"/>
      <x:c r="F8828" s="139"/>
      <x:c r="G8828" s="139"/>
      <x:c r="H8828" s="139"/>
      <x:c r="I8828" s="266" t="n">
        <x:f>INT((ROW()-ROW($I$46))/((CARROT_CAP+1)*(MESCLUN_CAP+1)))</x:f>
        <x:v>13</x:v>
      </x:c>
      <x:c r="J8828" s="266" t="n">
        <x:f>MOD(INT((ROW()-ROW($I$46))/(MESCLUN_CAP+1)),CARROT_CAP+1)</x:f>
        <x:v>10</x:v>
      </x:c>
      <x:c r="K8828" s="266" t="n">
        <x:f>MOD(ROW()-ROW($I$46),MESCLUN_CAP+1)</x:f>
        <x:v>9</x:v>
      </x:c>
      <x:c r="L8828" s="266" t="n">
        <x:f>SUM(I8828:K8828)</x:f>
        <x:v>32</x:v>
      </x:c>
      <x:c r="M8828" s="267" t="n">
        <x:f>I8828*TOMATO_HOURS*WEEKS*(1+TOMATO_DIM)^I8828+J8828*CARROT_HOURS*WEEKS*(1+CARROT_DIM)^J8828+K8828*MESCLUN_HOURS*WEEKS*(1+MESCLUN_DIM)^K8828</x:f>
        <x:v>4876.091015964542</x:v>
      </x:c>
      <x:c r="N8828" s="267" t="n">
        <x:f>MAX(M8828-FARMER_HOURS,0)/TEMP_HOURS_PER_WORKER</x:f>
        <x:v>2.886174316642043</x:v>
      </x:c>
      <x:c r="O8828" s="268" t="n">
        <x:f>I8828*TOMATO_PRICE+J8828*CARROT_PRICE+K8828*MESCLUN_PRICE</x:f>
        <x:v>159640</x:v>
      </x:c>
      <x:c r="P8828" s="268" t="n">
        <x:f>I8828*TOMATO_FERTILIZER+J8828*CARROT_FERTILIZER+K8828*MESCLUN_FERTILIZER</x:f>
        <x:v>23760</x:v>
      </x:c>
      <x:c r="Q8828" s="268" t="n">
        <x:f>MIN(M8828,FARMER_HOURS)*FARMER_RATE+MAX(M8828-FARMER_HOURS,0)*TEMP_RATE</x:f>
        <x:v>97154.35791605107</x:v>
      </x:c>
      <x:c r="R8828" s="268" t="n">
        <x:f>O8828-P8828-Q8828-FIXED_COST</x:f>
        <x:v>18725.64208394893</x:v>
      </x:c>
      <x:c r="S8828" s="139" t="str">
        <x:f>IF(AND(L8828&lt;=TOTAL_BED_CAP,N8828&lt;=TEMP_WORKER_CAP),"YES","NO")</x:f>
        <x:v>YES</x:v>
      </x:c>
      <x:c r="T8828" s="139" t="n">
        <x:f>IF(S8828="YES",R8828,-1E+99)</x:f>
        <x:v>18725.64208394893</x:v>
      </x:c>
    </x:row>
    <x:row r="8829">
      <x:c r="A8829" s="139"/>
      <x:c r="B8829" s="139"/>
      <x:c r="C8829" s="139"/>
      <x:c r="D8829" s="139"/>
      <x:c r="E8829" s="139"/>
      <x:c r="F8829" s="139"/>
      <x:c r="G8829" s="139"/>
      <x:c r="H8829" s="139"/>
      <x:c r="I8829" s="266" t="n">
        <x:f>INT((ROW()-ROW($I$46))/((CARROT_CAP+1)*(MESCLUN_CAP+1)))</x:f>
        <x:v>13</x:v>
      </x:c>
      <x:c r="J8829" s="266" t="n">
        <x:f>MOD(INT((ROW()-ROW($I$46))/(MESCLUN_CAP+1)),CARROT_CAP+1)</x:f>
        <x:v>10</x:v>
      </x:c>
      <x:c r="K8829" s="266" t="n">
        <x:f>MOD(ROW()-ROW($I$46),MESCLUN_CAP+1)</x:f>
        <x:v>10</x:v>
      </x:c>
      <x:c r="L8829" s="266" t="n">
        <x:f>SUM(I8829:K8829)</x:f>
        <x:v>33</x:v>
      </x:c>
      <x:c r="M8829" s="267" t="n">
        <x:f>I8829*TOMATO_HOURS*WEEKS*(1+TOMATO_DIM)^I8829+J8829*CARROT_HOURS*WEEKS*(1+CARROT_DIM)^J8829+K8829*MESCLUN_HOURS*WEEKS*(1+MESCLUN_DIM)^K8829</x:f>
        <x:v>4932.704557447754</x:v>
      </x:c>
      <x:c r="N8829" s="267" t="n">
        <x:f>MAX(M8829-FARMER_HOURS,0)/TEMP_HOURS_PER_WORKER</x:f>
        <x:v>2.925489276005385</x:v>
      </x:c>
      <x:c r="O8829" s="268" t="n">
        <x:f>I8829*TOMATO_PRICE+J8829*CARROT_PRICE+K8829*MESCLUN_PRICE</x:f>
        <x:v>162340</x:v>
      </x:c>
      <x:c r="P8829" s="268" t="n">
        <x:f>I8829*TOMATO_FERTILIZER+J8829*CARROT_FERTILIZER+K8829*MESCLUN_FERTILIZER</x:f>
        <x:v>24640</x:v>
      </x:c>
      <x:c r="Q8829" s="268" t="n">
        <x:f>MIN(M8829,FARMER_HOURS)*FARMER_RATE+MAX(M8829-FARMER_HOURS,0)*TEMP_RATE</x:f>
        <x:v>98137.23190013462</x:v>
      </x:c>
      <x:c r="R8829" s="268" t="n">
        <x:f>O8829-P8829-Q8829-FIXED_COST</x:f>
        <x:v>19562.76809986538</x:v>
      </x:c>
      <x:c r="S8829" s="139" t="str">
        <x:f>IF(AND(L8829&lt;=TOTAL_BED_CAP,N8829&lt;=TEMP_WORKER_CAP),"YES","NO")</x:f>
        <x:v>YES</x:v>
      </x:c>
      <x:c r="T8829" s="139" t="n">
        <x:f>IF(S8829="YES",R8829,-1E+99)</x:f>
        <x:v>19562.76809986538</x:v>
      </x:c>
    </x:row>
    <x:row r="8830">
      <x:c r="A8830" s="139"/>
      <x:c r="B8830" s="139"/>
      <x:c r="C8830" s="139"/>
      <x:c r="D8830" s="139"/>
      <x:c r="E8830" s="139"/>
      <x:c r="F8830" s="139"/>
      <x:c r="G8830" s="139"/>
      <x:c r="H8830" s="139"/>
      <x:c r="I8830" s="266" t="n">
        <x:f>INT((ROW()-ROW($I$46))/((CARROT_CAP+1)*(MESCLUN_CAP+1)))</x:f>
        <x:v>13</x:v>
      </x:c>
      <x:c r="J8830" s="266" t="n">
        <x:f>MOD(INT((ROW()-ROW($I$46))/(MESCLUN_CAP+1)),CARROT_CAP+1)</x:f>
        <x:v>10</x:v>
      </x:c>
      <x:c r="K8830" s="266" t="n">
        <x:f>MOD(ROW()-ROW($I$46),MESCLUN_CAP+1)</x:f>
        <x:v>11</x:v>
      </x:c>
      <x:c r="L8830" s="266" t="n">
        <x:f>SUM(I8830:K8830)</x:f>
        <x:v>34</x:v>
      </x:c>
      <x:c r="M8830" s="267" t="n">
        <x:f>I8830*TOMATO_HOURS*WEEKS*(1+TOMATO_DIM)^I8830+J8830*CARROT_HOURS*WEEKS*(1+CARROT_DIM)^J8830+K8830*MESCLUN_HOURS*WEEKS*(1+MESCLUN_DIM)^K8830</x:f>
        <x:v>4990.662670541194</x:v>
      </x:c>
      <x:c r="N8830" s="267" t="n">
        <x:f>MAX(M8830-FARMER_HOURS,0)/TEMP_HOURS_PER_WORKER</x:f>
        <x:v>2.9657379656536067</x:v>
      </x:c>
      <x:c r="O8830" s="268" t="n">
        <x:f>I8830*TOMATO_PRICE+J8830*CARROT_PRICE+K8830*MESCLUN_PRICE</x:f>
        <x:v>165040</x:v>
      </x:c>
      <x:c r="P8830" s="268" t="n">
        <x:f>I8830*TOMATO_FERTILIZER+J8830*CARROT_FERTILIZER+K8830*MESCLUN_FERTILIZER</x:f>
        <x:v>25520</x:v>
      </x:c>
      <x:c r="Q8830" s="268" t="n">
        <x:f>MIN(M8830,FARMER_HOURS)*FARMER_RATE+MAX(M8830-FARMER_HOURS,0)*TEMP_RATE</x:f>
        <x:v>99143.44914134017</x:v>
      </x:c>
      <x:c r="R8830" s="268" t="n">
        <x:f>O8830-P8830-Q8830-FIXED_COST</x:f>
        <x:v>20376.55085865983</x:v>
      </x:c>
      <x:c r="S8830" s="139" t="str">
        <x:f>IF(AND(L8830&lt;=TOTAL_BED_CAP,N8830&lt;=TEMP_WORKER_CAP),"YES","NO")</x:f>
        <x:v>YES</x:v>
      </x:c>
      <x:c r="T8830" s="139" t="n">
        <x:f>IF(S8830="YES",R8830,-1E+99)</x:f>
        <x:v>20376.55085865983</x:v>
      </x:c>
    </x:row>
    <x:row r="8831">
      <x:c r="A8831" s="139"/>
      <x:c r="B8831" s="139"/>
      <x:c r="C8831" s="139"/>
      <x:c r="D8831" s="139"/>
      <x:c r="E8831" s="139"/>
      <x:c r="F8831" s="139"/>
      <x:c r="G8831" s="139"/>
      <x:c r="H8831" s="139"/>
      <x:c r="I8831" s="266" t="n">
        <x:f>INT((ROW()-ROW($I$46))/((CARROT_CAP+1)*(MESCLUN_CAP+1)))</x:f>
        <x:v>13</x:v>
      </x:c>
      <x:c r="J8831" s="266" t="n">
        <x:f>MOD(INT((ROW()-ROW($I$46))/(MESCLUN_CAP+1)),CARROT_CAP+1)</x:f>
        <x:v>10</x:v>
      </x:c>
      <x:c r="K8831" s="266" t="n">
        <x:f>MOD(ROW()-ROW($I$46),MESCLUN_CAP+1)</x:f>
        <x:v>12</x:v>
      </x:c>
      <x:c r="L8831" s="266" t="n">
        <x:f>SUM(I8831:K8831)</x:f>
        <x:v>35</x:v>
      </x:c>
      <x:c r="M8831" s="267" t="n">
        <x:f>I8831*TOMATO_HOURS*WEEKS*(1+TOMATO_DIM)^I8831+J8831*CARROT_HOURS*WEEKS*(1+CARROT_DIM)^J8831+K8831*MESCLUN_HOURS*WEEKS*(1+MESCLUN_DIM)^K8831</x:f>
        <x:v>5049.990123669258</x:v>
      </x:c>
      <x:c r="N8831" s="267" t="n">
        <x:f>MAX(M8831-FARMER_HOURS,0)/TEMP_HOURS_PER_WORKER</x:f>
        <x:v>3.006937585881429</x:v>
      </x:c>
      <x:c r="O8831" s="268" t="n">
        <x:f>I8831*TOMATO_PRICE+J8831*CARROT_PRICE+K8831*MESCLUN_PRICE</x:f>
        <x:v>167740</x:v>
      </x:c>
      <x:c r="P8831" s="268" t="n">
        <x:f>I8831*TOMATO_FERTILIZER+J8831*CARROT_FERTILIZER+K8831*MESCLUN_FERTILIZER</x:f>
        <x:v>26400</x:v>
      </x:c>
      <x:c r="Q8831" s="268" t="n">
        <x:f>MIN(M8831,FARMER_HOURS)*FARMER_RATE+MAX(M8831-FARMER_HOURS,0)*TEMP_RATE</x:f>
        <x:v>100173.43964703572</x:v>
      </x:c>
      <x:c r="R8831" s="268" t="n">
        <x:f>O8831-P8831-Q8831-FIXED_COST</x:f>
        <x:v>21166.560352964283</x:v>
      </x:c>
      <x:c r="S8831" s="139" t="str">
        <x:f>IF(AND(L8831&lt;=TOTAL_BED_CAP,N8831&lt;=TEMP_WORKER_CAP),"YES","NO")</x:f>
        <x:v>YES</x:v>
      </x:c>
      <x:c r="T8831" s="139" t="n">
        <x:f>IF(S8831="YES",R8831,-1E+99)</x:f>
        <x:v>21166.560352964283</x:v>
      </x:c>
    </x:row>
    <x:row r="8832">
      <x:c r="A8832" s="139"/>
      <x:c r="B8832" s="139"/>
      <x:c r="C8832" s="139"/>
      <x:c r="D8832" s="139"/>
      <x:c r="E8832" s="139"/>
      <x:c r="F8832" s="139"/>
      <x:c r="G8832" s="139"/>
      <x:c r="H8832" s="139"/>
      <x:c r="I8832" s="266" t="n">
        <x:f>INT((ROW()-ROW($I$46))/((CARROT_CAP+1)*(MESCLUN_CAP+1)))</x:f>
        <x:v>13</x:v>
      </x:c>
      <x:c r="J8832" s="266" t="n">
        <x:f>MOD(INT((ROW()-ROW($I$46))/(MESCLUN_CAP+1)),CARROT_CAP+1)</x:f>
        <x:v>10</x:v>
      </x:c>
      <x:c r="K8832" s="266" t="n">
        <x:f>MOD(ROW()-ROW($I$46),MESCLUN_CAP+1)</x:f>
        <x:v>13</x:v>
      </x:c>
      <x:c r="L8832" s="266" t="n">
        <x:f>SUM(I8832:K8832)</x:f>
        <x:v>36</x:v>
      </x:c>
      <x:c r="M8832" s="267" t="n">
        <x:f>I8832*TOMATO_HOURS*WEEKS*(1+TOMATO_DIM)^I8832+J8832*CARROT_HOURS*WEEKS*(1+CARROT_DIM)^J8832+K8832*MESCLUN_HOURS*WEEKS*(1+MESCLUN_DIM)^K8832</x:f>
        <x:v>5110.712094377642</x:v>
      </x:c>
      <x:c r="N8832" s="267" t="n">
        <x:f>MAX(M8832-FARMER_HOURS,0)/TEMP_HOURS_PER_WORKER</x:f>
        <x:v>3.0491056210955847</x:v>
      </x:c>
      <x:c r="O8832" s="268" t="n">
        <x:f>I8832*TOMATO_PRICE+J8832*CARROT_PRICE+K8832*MESCLUN_PRICE</x:f>
        <x:v>170440</x:v>
      </x:c>
      <x:c r="P8832" s="268" t="n">
        <x:f>I8832*TOMATO_FERTILIZER+J8832*CARROT_FERTILIZER+K8832*MESCLUN_FERTILIZER</x:f>
        <x:v>27280</x:v>
      </x:c>
      <x:c r="Q8832" s="268" t="n">
        <x:f>MIN(M8832,FARMER_HOURS)*FARMER_RATE+MAX(M8832-FARMER_HOURS,0)*TEMP_RATE</x:f>
        <x:v>101227.64052738961</x:v>
      </x:c>
      <x:c r="R8832" s="268" t="n">
        <x:f>O8832-P8832-Q8832-FIXED_COST</x:f>
        <x:v>21932.35947261039</x:v>
      </x:c>
      <x:c r="S8832" s="139" t="str">
        <x:f>IF(AND(L8832&lt;=TOTAL_BED_CAP,N8832&lt;=TEMP_WORKER_CAP),"YES","NO")</x:f>
        <x:v>YES</x:v>
      </x:c>
      <x:c r="T8832" s="139" t="n">
        <x:f>IF(S8832="YES",R8832,-1E+99)</x:f>
        <x:v>21932.35947261039</x:v>
      </x:c>
    </x:row>
    <x:row r="8833">
      <x:c r="A8833" s="139"/>
      <x:c r="B8833" s="139"/>
      <x:c r="C8833" s="139"/>
      <x:c r="D8833" s="139"/>
      <x:c r="E8833" s="139"/>
      <x:c r="F8833" s="139"/>
      <x:c r="G8833" s="139"/>
      <x:c r="H8833" s="139"/>
      <x:c r="I8833" s="266" t="n">
        <x:f>INT((ROW()-ROW($I$46))/((CARROT_CAP+1)*(MESCLUN_CAP+1)))</x:f>
        <x:v>13</x:v>
      </x:c>
      <x:c r="J8833" s="266" t="n">
        <x:f>MOD(INT((ROW()-ROW($I$46))/(MESCLUN_CAP+1)),CARROT_CAP+1)</x:f>
        <x:v>10</x:v>
      </x:c>
      <x:c r="K8833" s="266" t="n">
        <x:f>MOD(ROW()-ROW($I$46),MESCLUN_CAP+1)</x:f>
        <x:v>14</x:v>
      </x:c>
      <x:c r="L8833" s="266" t="n">
        <x:f>SUM(I8833:K8833)</x:f>
        <x:v>37</x:v>
      </x:c>
      <x:c r="M8833" s="267" t="n">
        <x:f>I8833*TOMATO_HOURS*WEEKS*(1+TOMATO_DIM)^I8833+J8833*CARROT_HOURS*WEEKS*(1+CARROT_DIM)^J8833+K8833*MESCLUN_HOURS*WEEKS*(1+MESCLUN_DIM)^K8833</x:f>
        <x:v>5172.854175691303</x:v>
      </x:c>
      <x:c r="N8833" s="267" t="n">
        <x:f>MAX(M8833-FARMER_HOURS,0)/TEMP_HOURS_PER_WORKER</x:f>
        <x:v>3.0922598442300715</x:v>
      </x:c>
      <x:c r="O8833" s="268" t="n">
        <x:f>I8833*TOMATO_PRICE+J8833*CARROT_PRICE+K8833*MESCLUN_PRICE</x:f>
        <x:v>173140</x:v>
      </x:c>
      <x:c r="P8833" s="268" t="n">
        <x:f>I8833*TOMATO_FERTILIZER+J8833*CARROT_FERTILIZER+K8833*MESCLUN_FERTILIZER</x:f>
        <x:v>28160</x:v>
      </x:c>
      <x:c r="Q8833" s="268" t="n">
        <x:f>MIN(M8833,FARMER_HOURS)*FARMER_RATE+MAX(M8833-FARMER_HOURS,0)*TEMP_RATE</x:f>
        <x:v>102306.49610575178</x:v>
      </x:c>
      <x:c r="R8833" s="268" t="n">
        <x:f>O8833-P8833-Q8833-FIXED_COST</x:f>
        <x:v>22673.50389424822</x:v>
      </x:c>
      <x:c r="S8833" s="139" t="str">
        <x:f>IF(AND(L8833&lt;=TOTAL_BED_CAP,N8833&lt;=TEMP_WORKER_CAP),"YES","NO")</x:f>
        <x:v>YES</x:v>
      </x:c>
      <x:c r="T8833" s="139" t="n">
        <x:f>IF(S8833="YES",R8833,-1E+99)</x:f>
        <x:v>22673.50389424822</x:v>
      </x:c>
    </x:row>
    <x:row r="8834">
      <x:c r="A8834" s="139"/>
      <x:c r="B8834" s="139"/>
      <x:c r="C8834" s="139"/>
      <x:c r="D8834" s="139"/>
      <x:c r="E8834" s="139"/>
      <x:c r="F8834" s="139"/>
      <x:c r="G8834" s="139"/>
      <x:c r="H8834" s="139"/>
      <x:c r="I8834" s="266" t="n">
        <x:f>INT((ROW()-ROW($I$46))/((CARROT_CAP+1)*(MESCLUN_CAP+1)))</x:f>
        <x:v>13</x:v>
      </x:c>
      <x:c r="J8834" s="266" t="n">
        <x:f>MOD(INT((ROW()-ROW($I$46))/(MESCLUN_CAP+1)),CARROT_CAP+1)</x:f>
        <x:v>10</x:v>
      </x:c>
      <x:c r="K8834" s="266" t="n">
        <x:f>MOD(ROW()-ROW($I$46),MESCLUN_CAP+1)</x:f>
        <x:v>15</x:v>
      </x:c>
      <x:c r="L8834" s="266" t="n">
        <x:f>SUM(I8834:K8834)</x:f>
        <x:v>38</x:v>
      </x:c>
      <x:c r="M8834" s="267" t="n">
        <x:f>I8834*TOMATO_HOURS*WEEKS*(1+TOMATO_DIM)^I8834+J8834*CARROT_HOURS*WEEKS*(1+CARROT_DIM)^J8834+K8834*MESCLUN_HOURS*WEEKS*(1+MESCLUN_DIM)^K8834</x:f>
        <x:v>5236.442382567449</x:v>
      </x:c>
      <x:c r="N8834" s="267" t="n">
        <x:f>MAX(M8834-FARMER_HOURS,0)/TEMP_HOURS_PER_WORKER</x:f>
        <x:v>3.1364183212273953</x:v>
      </x:c>
      <x:c r="O8834" s="268" t="n">
        <x:f>I8834*TOMATO_PRICE+J8834*CARROT_PRICE+K8834*MESCLUN_PRICE</x:f>
        <x:v>175840</x:v>
      </x:c>
      <x:c r="P8834" s="268" t="n">
        <x:f>I8834*TOMATO_FERTILIZER+J8834*CARROT_FERTILIZER+K8834*MESCLUN_FERTILIZER</x:f>
        <x:v>29040</x:v>
      </x:c>
      <x:c r="Q8834" s="268" t="n">
        <x:f>MIN(M8834,FARMER_HOURS)*FARMER_RATE+MAX(M8834-FARMER_HOURS,0)*TEMP_RATE</x:f>
        <x:v>103410.45803068488</x:v>
      </x:c>
      <x:c r="R8834" s="268" t="n">
        <x:f>O8834-P8834-Q8834-FIXED_COST</x:f>
        <x:v>23389.54196931512</x:v>
      </x:c>
      <x:c r="S8834" s="139" t="str">
        <x:f>IF(AND(L8834&lt;=TOTAL_BED_CAP,N8834&lt;=TEMP_WORKER_CAP),"YES","NO")</x:f>
        <x:v>YES</x:v>
      </x:c>
      <x:c r="T8834" s="139" t="n">
        <x:f>IF(S8834="YES",R8834,-1E+99)</x:f>
        <x:v>23389.54196931512</x:v>
      </x:c>
    </x:row>
    <x:row r="8835">
      <x:c r="A8835" s="139"/>
      <x:c r="B8835" s="139"/>
      <x:c r="C8835" s="139"/>
      <x:c r="D8835" s="139"/>
      <x:c r="E8835" s="139"/>
      <x:c r="F8835" s="139"/>
      <x:c r="G8835" s="139"/>
      <x:c r="H8835" s="139"/>
      <x:c r="I8835" s="266" t="n">
        <x:f>INT((ROW()-ROW($I$46))/((CARROT_CAP+1)*(MESCLUN_CAP+1)))</x:f>
        <x:v>13</x:v>
      </x:c>
      <x:c r="J8835" s="266" t="n">
        <x:f>MOD(INT((ROW()-ROW($I$46))/(MESCLUN_CAP+1)),CARROT_CAP+1)</x:f>
        <x:v>10</x:v>
      </x:c>
      <x:c r="K8835" s="266" t="n">
        <x:f>MOD(ROW()-ROW($I$46),MESCLUN_CAP+1)</x:f>
        <x:v>16</x:v>
      </x:c>
      <x:c r="L8835" s="266" t="n">
        <x:f>SUM(I8835:K8835)</x:f>
        <x:v>39</x:v>
      </x:c>
      <x:c r="M8835" s="267" t="n">
        <x:f>I8835*TOMATO_HOURS*WEEKS*(1+TOMATO_DIM)^I8835+J8835*CARROT_HOURS*WEEKS*(1+CARROT_DIM)^J8835+K8835*MESCLUN_HOURS*WEEKS*(1+MESCLUN_DIM)^K8835</x:f>
        <x:v>5301.503158444939</x:v>
      </x:c>
      <x:c r="N8835" s="267" t="n">
        <x:f>MAX(M8835-FARMER_HOURS,0)/TEMP_HOURS_PER_WORKER</x:f>
        <x:v>3.181599415586763</x:v>
      </x:c>
      <x:c r="O8835" s="268" t="n">
        <x:f>I8835*TOMATO_PRICE+J8835*CARROT_PRICE+K8835*MESCLUN_PRICE</x:f>
        <x:v>178540</x:v>
      </x:c>
      <x:c r="P8835" s="268" t="n">
        <x:f>I8835*TOMATO_FERTILIZER+J8835*CARROT_FERTILIZER+K8835*MESCLUN_FERTILIZER</x:f>
        <x:v>29920</x:v>
      </x:c>
      <x:c r="Q8835" s="268" t="n">
        <x:f>MIN(M8835,FARMER_HOURS)*FARMER_RATE+MAX(M8835-FARMER_HOURS,0)*TEMP_RATE</x:f>
        <x:v>104539.98538966908</x:v>
      </x:c>
      <x:c r="R8835" s="268" t="n">
        <x:f>O8835-P8835-Q8835-FIXED_COST</x:f>
        <x:v>24080.014610330923</x:v>
      </x:c>
      <x:c r="S8835" s="139" t="str">
        <x:f>IF(AND(L8835&lt;=TOTAL_BED_CAP,N8835&lt;=TEMP_WORKER_CAP),"YES","NO")</x:f>
        <x:v>YES</x:v>
      </x:c>
      <x:c r="T8835" s="139" t="n">
        <x:f>IF(S8835="YES",R8835,-1E+99)</x:f>
        <x:v>24080.014610330923</x:v>
      </x:c>
    </x:row>
    <x:row r="8836">
      <x:c r="A8836" s="139"/>
      <x:c r="B8836" s="139"/>
      <x:c r="C8836" s="139"/>
      <x:c r="D8836" s="139"/>
      <x:c r="E8836" s="139"/>
      <x:c r="F8836" s="139"/>
      <x:c r="G8836" s="139"/>
      <x:c r="H8836" s="139"/>
      <x:c r="I8836" s="266" t="n">
        <x:f>INT((ROW()-ROW($I$46))/((CARROT_CAP+1)*(MESCLUN_CAP+1)))</x:f>
        <x:v>13</x:v>
      </x:c>
      <x:c r="J8836" s="266" t="n">
        <x:f>MOD(INT((ROW()-ROW($I$46))/(MESCLUN_CAP+1)),CARROT_CAP+1)</x:f>
        <x:v>10</x:v>
      </x:c>
      <x:c r="K8836" s="266" t="n">
        <x:f>MOD(ROW()-ROW($I$46),MESCLUN_CAP+1)</x:f>
        <x:v>17</x:v>
      </x:c>
      <x:c r="L8836" s="266" t="n">
        <x:f>SUM(I8836:K8836)</x:f>
        <x:v>40</x:v>
      </x:c>
      <x:c r="M8836" s="267" t="n">
        <x:f>I8836*TOMATO_HOURS*WEEKS*(1+TOMATO_DIM)^I8836+J8836*CARROT_HOURS*WEEKS*(1+CARROT_DIM)^J8836+K8836*MESCLUN_HOURS*WEEKS*(1+MESCLUN_DIM)^K8836</x:f>
        <x:v>5368.0633818914785</x:v>
      </x:c>
      <x:c r="N8836" s="267" t="n">
        <x:f>MAX(M8836-FARMER_HOURS,0)/TEMP_HOURS_PER_WORKER</x:f>
        <x:v>3.2278217929801936</x:v>
      </x:c>
      <x:c r="O8836" s="268" t="n">
        <x:f>I8836*TOMATO_PRICE+J8836*CARROT_PRICE+K8836*MESCLUN_PRICE</x:f>
        <x:v>181240</x:v>
      </x:c>
      <x:c r="P8836" s="268" t="n">
        <x:f>I8836*TOMATO_FERTILIZER+J8836*CARROT_FERTILIZER+K8836*MESCLUN_FERTILIZER</x:f>
        <x:v>30800</x:v>
      </x:c>
      <x:c r="Q8836" s="268" t="n">
        <x:f>MIN(M8836,FARMER_HOURS)*FARMER_RATE+MAX(M8836-FARMER_HOURS,0)*TEMP_RATE</x:f>
        <x:v>105695.54482450483</x:v>
      </x:c>
      <x:c r="R8836" s="268" t="n">
        <x:f>O8836-P8836-Q8836-FIXED_COST</x:f>
        <x:v>24744.455175495168</x:v>
      </x:c>
      <x:c r="S8836" s="139" t="str">
        <x:f>IF(AND(L8836&lt;=TOTAL_BED_CAP,N8836&lt;=TEMP_WORKER_CAP),"YES","NO")</x:f>
        <x:v>YES</x:v>
      </x:c>
      <x:c r="T8836" s="139" t="n">
        <x:f>IF(S8836="YES",R8836,-1E+99)</x:f>
        <x:v>24744.455175495168</x:v>
      </x:c>
    </x:row>
    <x:row r="8837">
      <x:c r="A8837" s="139"/>
      <x:c r="B8837" s="139"/>
      <x:c r="C8837" s="139"/>
      <x:c r="D8837" s="139"/>
      <x:c r="E8837" s="139"/>
      <x:c r="F8837" s="139"/>
      <x:c r="G8837" s="139"/>
      <x:c r="H8837" s="139"/>
      <x:c r="I8837" s="266" t="n">
        <x:f>INT((ROW()-ROW($I$46))/((CARROT_CAP+1)*(MESCLUN_CAP+1)))</x:f>
        <x:v>13</x:v>
      </x:c>
      <x:c r="J8837" s="266" t="n">
        <x:f>MOD(INT((ROW()-ROW($I$46))/(MESCLUN_CAP+1)),CARROT_CAP+1)</x:f>
        <x:v>10</x:v>
      </x:c>
      <x:c r="K8837" s="266" t="n">
        <x:f>MOD(ROW()-ROW($I$46),MESCLUN_CAP+1)</x:f>
        <x:v>18</x:v>
      </x:c>
      <x:c r="L8837" s="266" t="n">
        <x:f>SUM(I8837:K8837)</x:f>
        <x:v>41</x:v>
      </x:c>
      <x:c r="M8837" s="267" t="n">
        <x:f>I8837*TOMATO_HOURS*WEEKS*(1+TOMATO_DIM)^I8837+J8837*CARROT_HOURS*WEEKS*(1+CARROT_DIM)^J8837+K8837*MESCLUN_HOURS*WEEKS*(1+MESCLUN_DIM)^K8837</x:f>
        <x:v>5436.150373350066</x:v>
      </x:c>
      <x:c r="N8837" s="267" t="n">
        <x:f>MAX(M8837-FARMER_HOURS,0)/TEMP_HOURS_PER_WORKER</x:f>
        <x:v>3.275104425937546</x:v>
      </x:c>
      <x:c r="O8837" s="268" t="n">
        <x:f>I8837*TOMATO_PRICE+J8837*CARROT_PRICE+K8837*MESCLUN_PRICE</x:f>
        <x:v>183940</x:v>
      </x:c>
      <x:c r="P8837" s="268" t="n">
        <x:f>I8837*TOMATO_FERTILIZER+J8837*CARROT_FERTILIZER+K8837*MESCLUN_FERTILIZER</x:f>
        <x:v>31680</x:v>
      </x:c>
      <x:c r="Q8837" s="268" t="n">
        <x:f>MIN(M8837,FARMER_HOURS)*FARMER_RATE+MAX(M8837-FARMER_HOURS,0)*TEMP_RATE</x:f>
        <x:v>106877.61064843864</x:v>
      </x:c>
      <x:c r="R8837" s="268" t="n">
        <x:f>O8837-P8837-Q8837-FIXED_COST</x:f>
        <x:v>25382.38935156136</x:v>
      </x:c>
      <x:c r="S8837" s="139" t="str">
        <x:f>IF(AND(L8837&lt;=TOTAL_BED_CAP,N8837&lt;=TEMP_WORKER_CAP),"YES","NO")</x:f>
        <x:v>YES</x:v>
      </x:c>
      <x:c r="T8837" s="139" t="n">
        <x:f>IF(S8837="YES",R8837,-1E+99)</x:f>
        <x:v>25382.38935156136</x:v>
      </x:c>
    </x:row>
    <x:row r="8838">
      <x:c r="A8838" s="139"/>
      <x:c r="B8838" s="139"/>
      <x:c r="C8838" s="139"/>
      <x:c r="D8838" s="139"/>
      <x:c r="E8838" s="139"/>
      <x:c r="F8838" s="139"/>
      <x:c r="G8838" s="139"/>
      <x:c r="H8838" s="139"/>
      <x:c r="I8838" s="266" t="n">
        <x:f>INT((ROW()-ROW($I$46))/((CARROT_CAP+1)*(MESCLUN_CAP+1)))</x:f>
        <x:v>13</x:v>
      </x:c>
      <x:c r="J8838" s="266" t="n">
        <x:f>MOD(INT((ROW()-ROW($I$46))/(MESCLUN_CAP+1)),CARROT_CAP+1)</x:f>
        <x:v>10</x:v>
      </x:c>
      <x:c r="K8838" s="266" t="n">
        <x:f>MOD(ROW()-ROW($I$46),MESCLUN_CAP+1)</x:f>
        <x:v>19</x:v>
      </x:c>
      <x:c r="L8838" s="266" t="n">
        <x:f>SUM(I8838:K8838)</x:f>
        <x:v>42</x:v>
      </x:c>
      <x:c r="M8838" s="267" t="n">
        <x:f>I8838*TOMATO_HOURS*WEEKS*(1+TOMATO_DIM)^I8838+J8838*CARROT_HOURS*WEEKS*(1+CARROT_DIM)^J8838+K8838*MESCLUN_HOURS*WEEKS*(1+MESCLUN_DIM)^K8838</x:f>
        <x:v>5505.791901986087</x:v>
      </x:c>
      <x:c r="N8838" s="267" t="n">
        <x:f>MAX(M8838-FARMER_HOURS,0)/TEMP_HOURS_PER_WORKER</x:f>
        <x:v>3.3234665986014496</x:v>
      </x:c>
      <x:c r="O8838" s="268" t="n">
        <x:f>I8838*TOMATO_PRICE+J8838*CARROT_PRICE+K8838*MESCLUN_PRICE</x:f>
        <x:v>186640</x:v>
      </x:c>
      <x:c r="P8838" s="268" t="n">
        <x:f>I8838*TOMATO_FERTILIZER+J8838*CARROT_FERTILIZER+K8838*MESCLUN_FERTILIZER</x:f>
        <x:v>32560</x:v>
      </x:c>
      <x:c r="Q8838" s="268" t="n">
        <x:f>MIN(M8838,FARMER_HOURS)*FARMER_RATE+MAX(M8838-FARMER_HOURS,0)*TEMP_RATE</x:f>
        <x:v>108086.66496503624</x:v>
      </x:c>
      <x:c r="R8838" s="268" t="n">
        <x:f>O8838-P8838-Q8838-FIXED_COST</x:f>
        <x:v>25993.335034963762</x:v>
      </x:c>
      <x:c r="S8838" s="139" t="str">
        <x:f>IF(AND(L8838&lt;=TOTAL_BED_CAP,N8838&lt;=TEMP_WORKER_CAP),"YES","NO")</x:f>
        <x:v>YES</x:v>
      </x:c>
      <x:c r="T8838" s="139" t="n">
        <x:f>IF(S8838="YES",R8838,-1E+99)</x:f>
        <x:v>25993.335034963762</x:v>
      </x:c>
    </x:row>
    <x:row r="8839">
      <x:c r="A8839" s="139"/>
      <x:c r="B8839" s="139"/>
      <x:c r="C8839" s="139"/>
      <x:c r="D8839" s="139"/>
      <x:c r="E8839" s="139"/>
      <x:c r="F8839" s="139"/>
      <x:c r="G8839" s="139"/>
      <x:c r="H8839" s="139"/>
      <x:c r="I8839" s="266" t="n">
        <x:f>INT((ROW()-ROW($I$46))/((CARROT_CAP+1)*(MESCLUN_CAP+1)))</x:f>
        <x:v>13</x:v>
      </x:c>
      <x:c r="J8839" s="266" t="n">
        <x:f>MOD(INT((ROW()-ROW($I$46))/(MESCLUN_CAP+1)),CARROT_CAP+1)</x:f>
        <x:v>10</x:v>
      </x:c>
      <x:c r="K8839" s="266" t="n">
        <x:f>MOD(ROW()-ROW($I$46),MESCLUN_CAP+1)</x:f>
        <x:v>20</x:v>
      </x:c>
      <x:c r="L8839" s="266" t="n">
        <x:f>SUM(I8839:K8839)</x:f>
        <x:v>43</x:v>
      </x:c>
      <x:c r="M8839" s="267" t="n">
        <x:f>I8839*TOMATO_HOURS*WEEKS*(1+TOMATO_DIM)^I8839+J8839*CARROT_HOURS*WEEKS*(1+CARROT_DIM)^J8839+K8839*MESCLUN_HOURS*WEEKS*(1+MESCLUN_DIM)^K8839</x:f>
        <x:v>5577.0161926365645</x:v>
      </x:c>
      <x:c r="N8839" s="267" t="n">
        <x:f>MAX(M8839-FARMER_HOURS,0)/TEMP_HOURS_PER_WORKER</x:f>
        <x:v>3.3729279115531696</x:v>
      </x:c>
      <x:c r="O8839" s="268" t="n">
        <x:f>I8839*TOMATO_PRICE+J8839*CARROT_PRICE+K8839*MESCLUN_PRICE</x:f>
        <x:v>189340</x:v>
      </x:c>
      <x:c r="P8839" s="268" t="n">
        <x:f>I8839*TOMATO_FERTILIZER+J8839*CARROT_FERTILIZER+K8839*MESCLUN_FERTILIZER</x:f>
        <x:v>33440</x:v>
      </x:c>
      <x:c r="Q8839" s="268" t="n">
        <x:f>MIN(M8839,FARMER_HOURS)*FARMER_RATE+MAX(M8839-FARMER_HOURS,0)*TEMP_RATE</x:f>
        <x:v>109323.19778882925</x:v>
      </x:c>
      <x:c r="R8839" s="268" t="n">
        <x:f>O8839-P8839-Q8839-FIXED_COST</x:f>
        <x:v>26576.802211170754</x:v>
      </x:c>
      <x:c r="S8839" s="139" t="str">
        <x:f>IF(AND(L8839&lt;=TOTAL_BED_CAP,N8839&lt;=TEMP_WORKER_CAP),"YES","NO")</x:f>
        <x:v>YES</x:v>
      </x:c>
      <x:c r="T8839" s="139" t="n">
        <x:f>IF(S8839="YES",R8839,-1E+99)</x:f>
        <x:v>26576.802211170754</x:v>
      </x:c>
    </x:row>
    <x:row r="8840">
      <x:c r="A8840" s="139"/>
      <x:c r="B8840" s="139"/>
      <x:c r="C8840" s="139"/>
      <x:c r="D8840" s="139"/>
      <x:c r="E8840" s="139"/>
      <x:c r="F8840" s="139"/>
      <x:c r="G8840" s="139"/>
      <x:c r="H8840" s="139"/>
      <x:c r="I8840" s="266" t="n">
        <x:f>INT((ROW()-ROW($I$46))/((CARROT_CAP+1)*(MESCLUN_CAP+1)))</x:f>
        <x:v>13</x:v>
      </x:c>
      <x:c r="J8840" s="266" t="n">
        <x:f>MOD(INT((ROW()-ROW($I$46))/(MESCLUN_CAP+1)),CARROT_CAP+1)</x:f>
        <x:v>10</x:v>
      </x:c>
      <x:c r="K8840" s="266" t="n">
        <x:f>MOD(ROW()-ROW($I$46),MESCLUN_CAP+1)</x:f>
        <x:v>21</x:v>
      </x:c>
      <x:c r="L8840" s="266" t="n">
        <x:f>SUM(I8840:K8840)</x:f>
        <x:v>44</x:v>
      </x:c>
      <x:c r="M8840" s="267" t="n">
        <x:f>I8840*TOMATO_HOURS*WEEKS*(1+TOMATO_DIM)^I8840+J8840*CARROT_HOURS*WEEKS*(1+CARROT_DIM)^J8840+K8840*MESCLUN_HOURS*WEEKS*(1+MESCLUN_DIM)^K8840</x:f>
        <x:v>5649.851932863008</x:v>
      </x:c>
      <x:c r="N8840" s="267" t="n">
        <x:f>MAX(M8840-FARMER_HOURS,0)/TEMP_HOURS_PER_WORKER</x:f>
        <x:v>3.4235082867104225</x:v>
      </x:c>
      <x:c r="O8840" s="268" t="n">
        <x:f>I8840*TOMATO_PRICE+J8840*CARROT_PRICE+K8840*MESCLUN_PRICE</x:f>
        <x:v>192040</x:v>
      </x:c>
      <x:c r="P8840" s="268" t="n">
        <x:f>I8840*TOMATO_FERTILIZER+J8840*CARROT_FERTILIZER+K8840*MESCLUN_FERTILIZER</x:f>
        <x:v>34320</x:v>
      </x:c>
      <x:c r="Q8840" s="268" t="n">
        <x:f>MIN(M8840,FARMER_HOURS)*FARMER_RATE+MAX(M8840-FARMER_HOURS,0)*TEMP_RATE</x:f>
        <x:v>110587.70716776056</x:v>
      </x:c>
      <x:c r="R8840" s="268" t="n">
        <x:f>O8840-P8840-Q8840-FIXED_COST</x:f>
        <x:v>27132.292832239444</x:v>
      </x:c>
      <x:c r="S8840" s="139" t="str">
        <x:f>IF(AND(L8840&lt;=TOTAL_BED_CAP,N8840&lt;=TEMP_WORKER_CAP),"YES","NO")</x:f>
        <x:v>YES</x:v>
      </x:c>
      <x:c r="T8840" s="139" t="n">
        <x:f>IF(S8840="YES",R8840,-1E+99)</x:f>
        <x:v>27132.292832239444</x:v>
      </x:c>
    </x:row>
    <x:row r="8841">
      <x:c r="A8841" s="139"/>
      <x:c r="B8841" s="139"/>
      <x:c r="C8841" s="139"/>
      <x:c r="D8841" s="139"/>
      <x:c r="E8841" s="139"/>
      <x:c r="F8841" s="139"/>
      <x:c r="G8841" s="139"/>
      <x:c r="H8841" s="139"/>
      <x:c r="I8841" s="266" t="n">
        <x:f>INT((ROW()-ROW($I$46))/((CARROT_CAP+1)*(MESCLUN_CAP+1)))</x:f>
        <x:v>13</x:v>
      </x:c>
      <x:c r="J8841" s="266" t="n">
        <x:f>MOD(INT((ROW()-ROW($I$46))/(MESCLUN_CAP+1)),CARROT_CAP+1)</x:f>
        <x:v>10</x:v>
      </x:c>
      <x:c r="K8841" s="266" t="n">
        <x:f>MOD(ROW()-ROW($I$46),MESCLUN_CAP+1)</x:f>
        <x:v>22</x:v>
      </x:c>
      <x:c r="L8841" s="266" t="n">
        <x:f>SUM(I8841:K8841)</x:f>
        <x:v>45</x:v>
      </x:c>
      <x:c r="M8841" s="267" t="n">
        <x:f>I8841*TOMATO_HOURS*WEEKS*(1+TOMATO_DIM)^I8841+J8841*CARROT_HOURS*WEEKS*(1+CARROT_DIM)^J8841+K8841*MESCLUN_HOURS*WEEKS*(1+MESCLUN_DIM)^K8841</x:f>
        <x:v>5724.328280109405</x:v>
      </x:c>
      <x:c r="N8841" s="267" t="n">
        <x:f>MAX(M8841-FARMER_HOURS,0)/TEMP_HOURS_PER_WORKER</x:f>
        <x:v>3.475227972298198</x:v>
      </x:c>
      <x:c r="O8841" s="268" t="n">
        <x:f>I8841*TOMATO_PRICE+J8841*CARROT_PRICE+K8841*MESCLUN_PRICE</x:f>
        <x:v>194740</x:v>
      </x:c>
      <x:c r="P8841" s="268" t="n">
        <x:f>I8841*TOMATO_FERTILIZER+J8841*CARROT_FERTILIZER+K8841*MESCLUN_FERTILIZER</x:f>
        <x:v>35200</x:v>
      </x:c>
      <x:c r="Q8841" s="268" t="n">
        <x:f>MIN(M8841,FARMER_HOURS)*FARMER_RATE+MAX(M8841-FARMER_HOURS,0)*TEMP_RATE</x:f>
        <x:v>111880.69930745494</x:v>
      </x:c>
      <x:c r="R8841" s="268" t="n">
        <x:f>O8841-P8841-Q8841-FIXED_COST</x:f>
        <x:v>27659.30069254506</x:v>
      </x:c>
      <x:c r="S8841" s="139" t="str">
        <x:f>IF(AND(L8841&lt;=TOTAL_BED_CAP,N8841&lt;=TEMP_WORKER_CAP),"YES","NO")</x:f>
        <x:v>YES</x:v>
      </x:c>
      <x:c r="T8841" s="139" t="n">
        <x:f>IF(S8841="YES",R8841,-1E+99)</x:f>
        <x:v>27659.30069254506</x:v>
      </x:c>
    </x:row>
    <x:row r="8842">
      <x:c r="A8842" s="139"/>
      <x:c r="B8842" s="139"/>
      <x:c r="C8842" s="139"/>
      <x:c r="D8842" s="139"/>
      <x:c r="E8842" s="139"/>
      <x:c r="F8842" s="139"/>
      <x:c r="G8842" s="139"/>
      <x:c r="H8842" s="139"/>
      <x:c r="I8842" s="266" t="n">
        <x:f>INT((ROW()-ROW($I$46))/((CARROT_CAP+1)*(MESCLUN_CAP+1)))</x:f>
        <x:v>13</x:v>
      </x:c>
      <x:c r="J8842" s="266" t="n">
        <x:f>MOD(INT((ROW()-ROW($I$46))/(MESCLUN_CAP+1)),CARROT_CAP+1)</x:f>
        <x:v>10</x:v>
      </x:c>
      <x:c r="K8842" s="266" t="n">
        <x:f>MOD(ROW()-ROW($I$46),MESCLUN_CAP+1)</x:f>
        <x:v>23</x:v>
      </x:c>
      <x:c r="L8842" s="266" t="n">
        <x:f>SUM(I8842:K8842)</x:f>
        <x:v>46</x:v>
      </x:c>
      <x:c r="M8842" s="267" t="n">
        <x:f>I8842*TOMATO_HOURS*WEEKS*(1+TOMATO_DIM)^I8842+J8842*CARROT_HOURS*WEEKS*(1+CARROT_DIM)^J8842+K8842*MESCLUN_HOURS*WEEKS*(1+MESCLUN_DIM)^K8842</x:f>
        <x:v>5800.474868966841</x:v>
      </x:c>
      <x:c r="N8842" s="267" t="n">
        <x:f>MAX(M8842-FARMER_HOURS,0)/TEMP_HOURS_PER_WORKER</x:f>
        <x:v>3.5281075478936397</x:v>
      </x:c>
      <x:c r="O8842" s="268" t="n">
        <x:f>I8842*TOMATO_PRICE+J8842*CARROT_PRICE+K8842*MESCLUN_PRICE</x:f>
        <x:v>197440</x:v>
      </x:c>
      <x:c r="P8842" s="268" t="n">
        <x:f>I8842*TOMATO_FERTILIZER+J8842*CARROT_FERTILIZER+K8842*MESCLUN_FERTILIZER</x:f>
        <x:v>36080</x:v>
      </x:c>
      <x:c r="Q8842" s="268" t="n">
        <x:f>MIN(M8842,FARMER_HOURS)*FARMER_RATE+MAX(M8842-FARMER_HOURS,0)*TEMP_RATE</x:f>
        <x:v>113202.688697341</x:v>
      </x:c>
      <x:c r="R8842" s="268" t="n">
        <x:f>O8842-P8842-Q8842-FIXED_COST</x:f>
        <x:v>28157.311302659</x:v>
      </x:c>
      <x:c r="S8842" s="139" t="str">
        <x:f>IF(AND(L8842&lt;=TOTAL_BED_CAP,N8842&lt;=TEMP_WORKER_CAP),"YES","NO")</x:f>
        <x:v>YES</x:v>
      </x:c>
      <x:c r="T8842" s="139" t="n">
        <x:f>IF(S8842="YES",R8842,-1E+99)</x:f>
        <x:v>28157.311302659</x:v>
      </x:c>
    </x:row>
    <x:row r="8843">
      <x:c r="A8843" s="139"/>
      <x:c r="B8843" s="139"/>
      <x:c r="C8843" s="139"/>
      <x:c r="D8843" s="139"/>
      <x:c r="E8843" s="139"/>
      <x:c r="F8843" s="139"/>
      <x:c r="G8843" s="139"/>
      <x:c r="H8843" s="139"/>
      <x:c r="I8843" s="266" t="n">
        <x:f>INT((ROW()-ROW($I$46))/((CARROT_CAP+1)*(MESCLUN_CAP+1)))</x:f>
        <x:v>13</x:v>
      </x:c>
      <x:c r="J8843" s="266" t="n">
        <x:f>MOD(INT((ROW()-ROW($I$46))/(MESCLUN_CAP+1)),CARROT_CAP+1)</x:f>
        <x:v>10</x:v>
      </x:c>
      <x:c r="K8843" s="266" t="n">
        <x:f>MOD(ROW()-ROW($I$46),MESCLUN_CAP+1)</x:f>
        <x:v>24</x:v>
      </x:c>
      <x:c r="L8843" s="266" t="n">
        <x:f>SUM(I8843:K8843)</x:f>
        <x:v>47</x:v>
      </x:c>
      <x:c r="M8843" s="267" t="n">
        <x:f>I8843*TOMATO_HOURS*WEEKS*(1+TOMATO_DIM)^I8843+J8843*CARROT_HOURS*WEEKS*(1+CARROT_DIM)^J8843+K8843*MESCLUN_HOURS*WEEKS*(1+MESCLUN_DIM)^K8843</x:f>
        <x:v>5878.3218185463365</x:v>
      </x:c>
      <x:c r="N8843" s="267" t="n">
        <x:f>MAX(M8843-FARMER_HOURS,0)/TEMP_HOURS_PER_WORKER</x:f>
        <x:v>3.582167929546067</x:v>
      </x:c>
      <x:c r="O8843" s="268" t="n">
        <x:f>I8843*TOMATO_PRICE+J8843*CARROT_PRICE+K8843*MESCLUN_PRICE</x:f>
        <x:v>200140</x:v>
      </x:c>
      <x:c r="P8843" s="268" t="n">
        <x:f>I8843*TOMATO_FERTILIZER+J8843*CARROT_FERTILIZER+K8843*MESCLUN_FERTILIZER</x:f>
        <x:v>36960</x:v>
      </x:c>
      <x:c r="Q8843" s="268" t="n">
        <x:f>MIN(M8843,FARMER_HOURS)*FARMER_RATE+MAX(M8843-FARMER_HOURS,0)*TEMP_RATE</x:f>
        <x:v>114554.19823865168</x:v>
      </x:c>
      <x:c r="R8843" s="268" t="n">
        <x:f>O8843-P8843-Q8843-FIXED_COST</x:f>
        <x:v>28625.801761348324</x:v>
      </x:c>
      <x:c r="S8843" s="139" t="str">
        <x:f>IF(AND(L8843&lt;=TOTAL_BED_CAP,N8843&lt;=TEMP_WORKER_CAP),"YES","NO")</x:f>
        <x:v>YES</x:v>
      </x:c>
      <x:c r="T8843" s="139" t="n">
        <x:f>IF(S8843="YES",R8843,-1E+99)</x:f>
        <x:v>28625.801761348324</x:v>
      </x:c>
    </x:row>
    <x:row r="8844">
      <x:c r="A8844" s="139"/>
      <x:c r="B8844" s="139"/>
      <x:c r="C8844" s="139"/>
      <x:c r="D8844" s="139"/>
      <x:c r="E8844" s="139"/>
      <x:c r="F8844" s="139"/>
      <x:c r="G8844" s="139"/>
      <x:c r="H8844" s="139"/>
      <x:c r="I8844" s="266" t="n">
        <x:f>INT((ROW()-ROW($I$46))/((CARROT_CAP+1)*(MESCLUN_CAP+1)))</x:f>
        <x:v>13</x:v>
      </x:c>
      <x:c r="J8844" s="266" t="n">
        <x:f>MOD(INT((ROW()-ROW($I$46))/(MESCLUN_CAP+1)),CARROT_CAP+1)</x:f>
        <x:v>10</x:v>
      </x:c>
      <x:c r="K8844" s="266" t="n">
        <x:f>MOD(ROW()-ROW($I$46),MESCLUN_CAP+1)</x:f>
        <x:v>25</x:v>
      </x:c>
      <x:c r="L8844" s="266" t="n">
        <x:f>SUM(I8844:K8844)</x:f>
        <x:v>48</x:v>
      </x:c>
      <x:c r="M8844" s="267" t="n">
        <x:f>I8844*TOMATO_HOURS*WEEKS*(1+TOMATO_DIM)^I8844+J8844*CARROT_HOURS*WEEKS*(1+CARROT_DIM)^J8844+K8844*MESCLUN_HOURS*WEEKS*(1+MESCLUN_DIM)^K8844</x:f>
        <x:v>5957.8997399614345</x:v>
      </x:c>
      <x:c r="N8844" s="267" t="n">
        <x:f>MAX(M8844-FARMER_HOURS,0)/TEMP_HOURS_PER_WORKER</x:f>
        <x:v>3.6374303749732184</x:v>
      </x:c>
      <x:c r="O8844" s="268" t="n">
        <x:f>I8844*TOMATO_PRICE+J8844*CARROT_PRICE+K8844*MESCLUN_PRICE</x:f>
        <x:v>202840</x:v>
      </x:c>
      <x:c r="P8844" s="268" t="n">
        <x:f>I8844*TOMATO_FERTILIZER+J8844*CARROT_FERTILIZER+K8844*MESCLUN_FERTILIZER</x:f>
        <x:v>37840</x:v>
      </x:c>
      <x:c r="Q8844" s="268" t="n">
        <x:f>MIN(M8844,FARMER_HOURS)*FARMER_RATE+MAX(M8844-FARMER_HOURS,0)*TEMP_RATE</x:f>
        <x:v>115935.75937433046</x:v>
      </x:c>
      <x:c r="R8844" s="268" t="n">
        <x:f>O8844-P8844-Q8844-FIXED_COST</x:f>
        <x:v>29064.24062566954</x:v>
      </x:c>
      <x:c r="S8844" s="139" t="str">
        <x:f>IF(AND(L8844&lt;=TOTAL_BED_CAP,N8844&lt;=TEMP_WORKER_CAP),"YES","NO")</x:f>
        <x:v>YES</x:v>
      </x:c>
      <x:c r="T8844" s="139" t="n">
        <x:f>IF(S8844="YES",R8844,-1E+99)</x:f>
        <x:v>29064.24062566954</x:v>
      </x:c>
    </x:row>
    <x:row r="8845">
      <x:c r="A8845" s="139"/>
      <x:c r="B8845" s="139"/>
      <x:c r="C8845" s="139"/>
      <x:c r="D8845" s="139"/>
      <x:c r="E8845" s="139"/>
      <x:c r="F8845" s="139"/>
      <x:c r="G8845" s="139"/>
      <x:c r="H8845" s="139"/>
      <x:c r="I8845" s="266" t="n">
        <x:f>INT((ROW()-ROW($I$46))/((CARROT_CAP+1)*(MESCLUN_CAP+1)))</x:f>
        <x:v>13</x:v>
      </x:c>
      <x:c r="J8845" s="266" t="n">
        <x:f>MOD(INT((ROW()-ROW($I$46))/(MESCLUN_CAP+1)),CARROT_CAP+1)</x:f>
        <x:v>10</x:v>
      </x:c>
      <x:c r="K8845" s="266" t="n">
        <x:f>MOD(ROW()-ROW($I$46),MESCLUN_CAP+1)</x:f>
        <x:v>26</x:v>
      </x:c>
      <x:c r="L8845" s="266" t="n">
        <x:f>SUM(I8845:K8845)</x:f>
        <x:v>49</x:v>
      </x:c>
      <x:c r="M8845" s="267" t="n">
        <x:f>I8845*TOMATO_HOURS*WEEKS*(1+TOMATO_DIM)^I8845+J8845*CARROT_HOURS*WEEKS*(1+CARROT_DIM)^J8845+K8845*MESCLUN_HOURS*WEEKS*(1+MESCLUN_DIM)^K8845</x:f>
        <x:v>6039.239743922151</x:v>
      </x:c>
      <x:c r="N8845" s="267" t="n">
        <x:f>MAX(M8845-FARMER_HOURS,0)/TEMP_HOURS_PER_WORKER</x:f>
        <x:v>3.6939164888348275</x:v>
      </x:c>
      <x:c r="O8845" s="268" t="n">
        <x:f>I8845*TOMATO_PRICE+J8845*CARROT_PRICE+K8845*MESCLUN_PRICE</x:f>
        <x:v>205540</x:v>
      </x:c>
      <x:c r="P8845" s="268" t="n">
        <x:f>I8845*TOMATO_FERTILIZER+J8845*CARROT_FERTILIZER+K8845*MESCLUN_FERTILIZER</x:f>
        <x:v>38720</x:v>
      </x:c>
      <x:c r="Q8845" s="268" t="n">
        <x:f>MIN(M8845,FARMER_HOURS)*FARMER_RATE+MAX(M8845-FARMER_HOURS,0)*TEMP_RATE</x:f>
        <x:v>117347.91222087068</x:v>
      </x:c>
      <x:c r="R8845" s="268" t="n">
        <x:f>O8845-P8845-Q8845-FIXED_COST</x:f>
        <x:v>29472.087779129317</x:v>
      </x:c>
      <x:c r="S8845" s="139" t="str">
        <x:f>IF(AND(L8845&lt;=TOTAL_BED_CAP,N8845&lt;=TEMP_WORKER_CAP),"YES","NO")</x:f>
        <x:v>YES</x:v>
      </x:c>
      <x:c r="T8845" s="139" t="n">
        <x:f>IF(S8845="YES",R8845,-1E+99)</x:f>
        <x:v>29472.087779129317</x:v>
      </x:c>
    </x:row>
    <x:row r="8846">
      <x:c r="A8846" s="139"/>
      <x:c r="B8846" s="139"/>
      <x:c r="C8846" s="139"/>
      <x:c r="D8846" s="139"/>
      <x:c r="E8846" s="139"/>
      <x:c r="F8846" s="139"/>
      <x:c r="G8846" s="139"/>
      <x:c r="H8846" s="139"/>
      <x:c r="I8846" s="266" t="n">
        <x:f>INT((ROW()-ROW($I$46))/((CARROT_CAP+1)*(MESCLUN_CAP+1)))</x:f>
        <x:v>13</x:v>
      </x:c>
      <x:c r="J8846" s="266" t="n">
        <x:f>MOD(INT((ROW()-ROW($I$46))/(MESCLUN_CAP+1)),CARROT_CAP+1)</x:f>
        <x:v>10</x:v>
      </x:c>
      <x:c r="K8846" s="266" t="n">
        <x:f>MOD(ROW()-ROW($I$46),MESCLUN_CAP+1)</x:f>
        <x:v>27</x:v>
      </x:c>
      <x:c r="L8846" s="266" t="n">
        <x:f>SUM(I8846:K8846)</x:f>
        <x:v>50</x:v>
      </x:c>
      <x:c r="M8846" s="267" t="n">
        <x:f>I8846*TOMATO_HOURS*WEEKS*(1+TOMATO_DIM)^I8846+J8846*CARROT_HOURS*WEEKS*(1+CARROT_DIM)^J8846+K8846*MESCLUN_HOURS*WEEKS*(1+MESCLUN_DIM)^K8846</x:f>
        <x:v>6122.373448441909</x:v>
      </x:c>
      <x:c r="N8846" s="267" t="n">
        <x:f>MAX(M8846-FARMER_HOURS,0)/TEMP_HOURS_PER_WORKER</x:f>
        <x:v>3.751648228084659</x:v>
      </x:c>
      <x:c r="O8846" s="268" t="n">
        <x:f>I8846*TOMATO_PRICE+J8846*CARROT_PRICE+K8846*MESCLUN_PRICE</x:f>
        <x:v>208240</x:v>
      </x:c>
      <x:c r="P8846" s="268" t="n">
        <x:f>I8846*TOMATO_FERTILIZER+J8846*CARROT_FERTILIZER+K8846*MESCLUN_FERTILIZER</x:f>
        <x:v>39600</x:v>
      </x:c>
      <x:c r="Q8846" s="268" t="n">
        <x:f>MIN(M8846,FARMER_HOURS)*FARMER_RATE+MAX(M8846-FARMER_HOURS,0)*TEMP_RATE</x:f>
        <x:v>118791.20570211648</x:v>
      </x:c>
      <x:c r="R8846" s="268" t="n">
        <x:f>O8846-P8846-Q8846-FIXED_COST</x:f>
        <x:v>29848.79429788352</x:v>
      </x:c>
      <x:c r="S8846" s="139" t="str">
        <x:f>IF(AND(L8846&lt;=TOTAL_BED_CAP,N8846&lt;=TEMP_WORKER_CAP),"YES","NO")</x:f>
        <x:v>YES</x:v>
      </x:c>
      <x:c r="T8846" s="139" t="n">
        <x:f>IF(S8846="YES",R8846,-1E+99)</x:f>
        <x:v>29848.79429788352</x:v>
      </x:c>
    </x:row>
    <x:row r="8847">
      <x:c r="A8847" s="139"/>
      <x:c r="B8847" s="139"/>
      <x:c r="C8847" s="139"/>
      <x:c r="D8847" s="139"/>
      <x:c r="E8847" s="139"/>
      <x:c r="F8847" s="139"/>
      <x:c r="G8847" s="139"/>
      <x:c r="H8847" s="139"/>
      <x:c r="I8847" s="266" t="n">
        <x:f>INT((ROW()-ROW($I$46))/((CARROT_CAP+1)*(MESCLUN_CAP+1)))</x:f>
        <x:v>13</x:v>
      </x:c>
      <x:c r="J8847" s="266" t="n">
        <x:f>MOD(INT((ROW()-ROW($I$46))/(MESCLUN_CAP+1)),CARROT_CAP+1)</x:f>
        <x:v>10</x:v>
      </x:c>
      <x:c r="K8847" s="266" t="n">
        <x:f>MOD(ROW()-ROW($I$46),MESCLUN_CAP+1)</x:f>
        <x:v>28</x:v>
      </x:c>
      <x:c r="L8847" s="266" t="n">
        <x:f>SUM(I8847:K8847)</x:f>
        <x:v>51</x:v>
      </x:c>
      <x:c r="M8847" s="267" t="n">
        <x:f>I8847*TOMATO_HOURS*WEEKS*(1+TOMATO_DIM)^I8847+J8847*CARROT_HOURS*WEEKS*(1+CARROT_DIM)^J8847+K8847*MESCLUN_HOURS*WEEKS*(1+MESCLUN_DIM)^K8847</x:f>
        <x:v>6207.332986659062</x:v>
      </x:c>
      <x:c r="N8847" s="267" t="n">
        <x:f>MAX(M8847-FARMER_HOURS,0)/TEMP_HOURS_PER_WORKER</x:f>
        <x:v>3.8106479074021262</x:v>
      </x:c>
      <x:c r="O8847" s="268" t="n">
        <x:f>I8847*TOMATO_PRICE+J8847*CARROT_PRICE+K8847*MESCLUN_PRICE</x:f>
        <x:v>210940</x:v>
      </x:c>
      <x:c r="P8847" s="268" t="n">
        <x:f>I8847*TOMATO_FERTILIZER+J8847*CARROT_FERTILIZER+K8847*MESCLUN_FERTILIZER</x:f>
        <x:v>40480</x:v>
      </x:c>
      <x:c r="Q8847" s="268" t="n">
        <x:f>MIN(M8847,FARMER_HOURS)*FARMER_RATE+MAX(M8847-FARMER_HOURS,0)*TEMP_RATE</x:f>
        <x:v>120266.19768505316</x:v>
      </x:c>
      <x:c r="R8847" s="268" t="n">
        <x:f>O8847-P8847-Q8847-FIXED_COST</x:f>
        <x:v>30193.802314946835</x:v>
      </x:c>
      <x:c r="S8847" s="139" t="str">
        <x:f>IF(AND(L8847&lt;=TOTAL_BED_CAP,N8847&lt;=TEMP_WORKER_CAP),"YES","NO")</x:f>
        <x:v>YES</x:v>
      </x:c>
      <x:c r="T8847" s="139" t="n">
        <x:f>IF(S8847="YES",R8847,-1E+99)</x:f>
        <x:v>30193.802314946835</x:v>
      </x:c>
    </x:row>
    <x:row r="8848">
      <x:c r="A8848" s="139"/>
      <x:c r="B8848" s="139"/>
      <x:c r="C8848" s="139"/>
      <x:c r="D8848" s="139"/>
      <x:c r="E8848" s="139"/>
      <x:c r="F8848" s="139"/>
      <x:c r="G8848" s="139"/>
      <x:c r="H8848" s="139"/>
      <x:c r="I8848" s="266" t="n">
        <x:f>INT((ROW()-ROW($I$46))/((CARROT_CAP+1)*(MESCLUN_CAP+1)))</x:f>
        <x:v>13</x:v>
      </x:c>
      <x:c r="J8848" s="266" t="n">
        <x:f>MOD(INT((ROW()-ROW($I$46))/(MESCLUN_CAP+1)),CARROT_CAP+1)</x:f>
        <x:v>10</x:v>
      </x:c>
      <x:c r="K8848" s="266" t="n">
        <x:f>MOD(ROW()-ROW($I$46),MESCLUN_CAP+1)</x:f>
        <x:v>29</x:v>
      </x:c>
      <x:c r="L8848" s="266" t="n">
        <x:f>SUM(I8848:K8848)</x:f>
        <x:v>52</x:v>
      </x:c>
      <x:c r="M8848" s="267" t="n">
        <x:f>I8848*TOMATO_HOURS*WEEKS*(1+TOMATO_DIM)^I8848+J8848*CARROT_HOURS*WEEKS*(1+CARROT_DIM)^J8848+K8848*MESCLUN_HOURS*WEEKS*(1+MESCLUN_DIM)^K8848</x:f>
        <x:v>6294.151014774716</x:v>
      </x:c>
      <x:c r="N8848" s="267" t="n">
        <x:f>MAX(M8848-FARMER_HOURS,0)/TEMP_HOURS_PER_WORKER</x:f>
        <x:v>3.8709382047046637</x:v>
      </x:c>
      <x:c r="O8848" s="268" t="n">
        <x:f>I8848*TOMATO_PRICE+J8848*CARROT_PRICE+K8848*MESCLUN_PRICE</x:f>
        <x:v>213640</x:v>
      </x:c>
      <x:c r="P8848" s="268" t="n">
        <x:f>I8848*TOMATO_FERTILIZER+J8848*CARROT_FERTILIZER+K8848*MESCLUN_FERTILIZER</x:f>
        <x:v>41360</x:v>
      </x:c>
      <x:c r="Q8848" s="268" t="n">
        <x:f>MIN(M8848,FARMER_HOURS)*FARMER_RATE+MAX(M8848-FARMER_HOURS,0)*TEMP_RATE</x:f>
        <x:v>121773.4551176166</x:v>
      </x:c>
      <x:c r="R8848" s="268" t="n">
        <x:f>O8848-P8848-Q8848-FIXED_COST</x:f>
        <x:v>30506.5448823834</x:v>
      </x:c>
      <x:c r="S8848" s="139" t="str">
        <x:f>IF(AND(L8848&lt;=TOTAL_BED_CAP,N8848&lt;=TEMP_WORKER_CAP),"YES","NO")</x:f>
        <x:v>YES</x:v>
      </x:c>
      <x:c r="T8848" s="139" t="n">
        <x:f>IF(S8848="YES",R8848,-1E+99)</x:f>
        <x:v>30506.5448823834</x:v>
      </x:c>
    </x:row>
    <x:row r="8849">
      <x:c r="A8849" s="139"/>
      <x:c r="B8849" s="139"/>
      <x:c r="C8849" s="139"/>
      <x:c r="D8849" s="139"/>
      <x:c r="E8849" s="139"/>
      <x:c r="F8849" s="139"/>
      <x:c r="G8849" s="139"/>
      <x:c r="H8849" s="139"/>
      <x:c r="I8849" s="266" t="n">
        <x:f>INT((ROW()-ROW($I$46))/((CARROT_CAP+1)*(MESCLUN_CAP+1)))</x:f>
        <x:v>13</x:v>
      </x:c>
      <x:c r="J8849" s="266" t="n">
        <x:f>MOD(INT((ROW()-ROW($I$46))/(MESCLUN_CAP+1)),CARROT_CAP+1)</x:f>
        <x:v>10</x:v>
      </x:c>
      <x:c r="K8849" s="266" t="n">
        <x:f>MOD(ROW()-ROW($I$46),MESCLUN_CAP+1)</x:f>
        <x:v>30</x:v>
      </x:c>
      <x:c r="L8849" s="266" t="n">
        <x:f>SUM(I8849:K8849)</x:f>
        <x:v>53</x:v>
      </x:c>
      <x:c r="M8849" s="267" t="n">
        <x:f>I8849*TOMATO_HOURS*WEEKS*(1+TOMATO_DIM)^I8849+J8849*CARROT_HOURS*WEEKS*(1+CARROT_DIM)^J8849+K8849*MESCLUN_HOURS*WEEKS*(1+MESCLUN_DIM)^K8849</x:f>
        <x:v>6382.860720108485</x:v>
      </x:c>
      <x:c r="N8849" s="267" t="n">
        <x:f>MAX(M8849-FARMER_HOURS,0)/TEMP_HOURS_PER_WORKER</x:f>
        <x:v>3.9325421667420035</x:v>
      </x:c>
      <x:c r="O8849" s="268" t="n">
        <x:f>I8849*TOMATO_PRICE+J8849*CARROT_PRICE+K8849*MESCLUN_PRICE</x:f>
        <x:v>216340</x:v>
      </x:c>
      <x:c r="P8849" s="268" t="n">
        <x:f>I8849*TOMATO_FERTILIZER+J8849*CARROT_FERTILIZER+K8849*MESCLUN_FERTILIZER</x:f>
        <x:v>42240</x:v>
      </x:c>
      <x:c r="Q8849" s="268" t="n">
        <x:f>MIN(M8849,FARMER_HOURS)*FARMER_RATE+MAX(M8849-FARMER_HOURS,0)*TEMP_RATE</x:f>
        <x:v>123313.55416855008</x:v>
      </x:c>
      <x:c r="R8849" s="268" t="n">
        <x:f>O8849-P8849-Q8849-FIXED_COST</x:f>
        <x:v>30786.44583144992</x:v>
      </x:c>
      <x:c r="S8849" s="139" t="str">
        <x:f>IF(AND(L8849&lt;=TOTAL_BED_CAP,N8849&lt;=TEMP_WORKER_CAP),"YES","NO")</x:f>
        <x:v>YES</x:v>
      </x:c>
      <x:c r="T8849" s="139" t="n">
        <x:f>IF(S8849="YES",R8849,-1E+99)</x:f>
        <x:v>30786.44583144992</x:v>
      </x:c>
    </x:row>
    <x:row r="8850">
      <x:c r="A8850" s="139"/>
      <x:c r="B8850" s="139"/>
      <x:c r="C8850" s="139"/>
      <x:c r="D8850" s="139"/>
      <x:c r="E8850" s="139"/>
      <x:c r="F8850" s="139"/>
      <x:c r="G8850" s="139"/>
      <x:c r="H8850" s="139"/>
      <x:c r="I8850" s="266" t="n">
        <x:f>INT((ROW()-ROW($I$46))/((CARROT_CAP+1)*(MESCLUN_CAP+1)))</x:f>
        <x:v>13</x:v>
      </x:c>
      <x:c r="J8850" s="266" t="n">
        <x:f>MOD(INT((ROW()-ROW($I$46))/(MESCLUN_CAP+1)),CARROT_CAP+1)</x:f>
        <x:v>11</x:v>
      </x:c>
      <x:c r="K8850" s="266" t="n">
        <x:f>MOD(ROW()-ROW($I$46),MESCLUN_CAP+1)</x:f>
        <x:v>0</x:v>
      </x:c>
      <x:c r="L8850" s="266" t="n">
        <x:f>SUM(I8850:K8850)</x:f>
        <x:v>24</x:v>
      </x:c>
      <x:c r="M8850" s="267" t="n">
        <x:f>I8850*TOMATO_HOURS*WEEKS*(1+TOMATO_DIM)^I8850+J8850*CARROT_HOURS*WEEKS*(1+CARROT_DIM)^J8850+K8850*MESCLUN_HOURS*WEEKS*(1+MESCLUN_DIM)^K8850</x:f>
        <x:v>4472.145917914349</x:v>
      </x:c>
      <x:c r="N8850" s="267" t="n">
        <x:f>MAX(M8850-FARMER_HOURS,0)/TEMP_HOURS_PER_WORKER</x:f>
        <x:v>2.6056568874405204</x:v>
      </x:c>
      <x:c r="O8850" s="268" t="n">
        <x:f>I8850*TOMATO_PRICE+J8850*CARROT_PRICE+K8850*MESCLUN_PRICE</x:f>
        <x:v>137434</x:v>
      </x:c>
      <x:c r="P8850" s="268" t="n">
        <x:f>I8850*TOMATO_FERTILIZER+J8850*CARROT_FERTILIZER+K8850*MESCLUN_FERTILIZER</x:f>
        <x:v>16280</x:v>
      </x:c>
      <x:c r="Q8850" s="268" t="n">
        <x:f>MIN(M8850,FARMER_HOURS)*FARMER_RATE+MAX(M8850-FARMER_HOURS,0)*TEMP_RATE</x:f>
        <x:v>90141.422186013</x:v>
      </x:c>
      <x:c r="R8850" s="268" t="n">
        <x:f>O8850-P8850-Q8850-FIXED_COST</x:f>
        <x:v>11012.577813986994</x:v>
      </x:c>
      <x:c r="S8850" s="139" t="str">
        <x:f>IF(AND(L8850&lt;=TOTAL_BED_CAP,N8850&lt;=TEMP_WORKER_CAP),"YES","NO")</x:f>
        <x:v>YES</x:v>
      </x:c>
      <x:c r="T8850" s="139" t="n">
        <x:f>IF(S8850="YES",R8850,-1E+99)</x:f>
        <x:v>11012.577813986994</x:v>
      </x:c>
    </x:row>
    <x:row r="8851">
      <x:c r="A8851" s="139"/>
      <x:c r="B8851" s="139"/>
      <x:c r="C8851" s="139"/>
      <x:c r="D8851" s="139"/>
      <x:c r="E8851" s="139"/>
      <x:c r="F8851" s="139"/>
      <x:c r="G8851" s="139"/>
      <x:c r="H8851" s="139"/>
      <x:c r="I8851" s="266" t="n">
        <x:f>INT((ROW()-ROW($I$46))/((CARROT_CAP+1)*(MESCLUN_CAP+1)))</x:f>
        <x:v>13</x:v>
      </x:c>
      <x:c r="J8851" s="266" t="n">
        <x:f>MOD(INT((ROW()-ROW($I$46))/(MESCLUN_CAP+1)),CARROT_CAP+1)</x:f>
        <x:v>11</x:v>
      </x:c>
      <x:c r="K8851" s="266" t="n">
        <x:f>MOD(ROW()-ROW($I$46),MESCLUN_CAP+1)</x:f>
        <x:v>1</x:v>
      </x:c>
      <x:c r="L8851" s="266" t="n">
        <x:f>SUM(I8851:K8851)</x:f>
        <x:v>25</x:v>
      </x:c>
      <x:c r="M8851" s="267" t="n">
        <x:f>I8851*TOMATO_HOURS*WEEKS*(1+TOMATO_DIM)^I8851+J8851*CARROT_HOURS*WEEKS*(1+CARROT_DIM)^J8851+K8851*MESCLUN_HOURS*WEEKS*(1+MESCLUN_DIM)^K8851</x:f>
        <x:v>4517.708417914349</x:v>
      </x:c>
      <x:c r="N8851" s="267" t="n">
        <x:f>MAX(M8851-FARMER_HOURS,0)/TEMP_HOURS_PER_WORKER</x:f>
        <x:v>2.6372975124405205</x:v>
      </x:c>
      <x:c r="O8851" s="268" t="n">
        <x:f>I8851*TOMATO_PRICE+J8851*CARROT_PRICE+K8851*MESCLUN_PRICE</x:f>
        <x:v>140134</x:v>
      </x:c>
      <x:c r="P8851" s="268" t="n">
        <x:f>I8851*TOMATO_FERTILIZER+J8851*CARROT_FERTILIZER+K8851*MESCLUN_FERTILIZER</x:f>
        <x:v>17160</x:v>
      </x:c>
      <x:c r="Q8851" s="268" t="n">
        <x:f>MIN(M8851,FARMER_HOURS)*FARMER_RATE+MAX(M8851-FARMER_HOURS,0)*TEMP_RATE</x:f>
        <x:v>90932.437811013</x:v>
      </x:c>
      <x:c r="R8851" s="268" t="n">
        <x:f>O8851-P8851-Q8851-FIXED_COST</x:f>
        <x:v>12041.562188986994</x:v>
      </x:c>
      <x:c r="S8851" s="139" t="str">
        <x:f>IF(AND(L8851&lt;=TOTAL_BED_CAP,N8851&lt;=TEMP_WORKER_CAP),"YES","NO")</x:f>
        <x:v>YES</x:v>
      </x:c>
      <x:c r="T8851" s="139" t="n">
        <x:f>IF(S8851="YES",R8851,-1E+99)</x:f>
        <x:v>12041.562188986994</x:v>
      </x:c>
    </x:row>
    <x:row r="8852">
      <x:c r="A8852" s="139"/>
      <x:c r="B8852" s="139"/>
      <x:c r="C8852" s="139"/>
      <x:c r="D8852" s="139"/>
      <x:c r="E8852" s="139"/>
      <x:c r="F8852" s="139"/>
      <x:c r="G8852" s="139"/>
      <x:c r="H8852" s="139"/>
      <x:c r="I8852" s="266" t="n">
        <x:f>INT((ROW()-ROW($I$46))/((CARROT_CAP+1)*(MESCLUN_CAP+1)))</x:f>
        <x:v>13</x:v>
      </x:c>
      <x:c r="J8852" s="266" t="n">
        <x:f>MOD(INT((ROW()-ROW($I$46))/(MESCLUN_CAP+1)),CARROT_CAP+1)</x:f>
        <x:v>11</x:v>
      </x:c>
      <x:c r="K8852" s="266" t="n">
        <x:f>MOD(ROW()-ROW($I$46),MESCLUN_CAP+1)</x:f>
        <x:v>2</x:v>
      </x:c>
      <x:c r="L8852" s="266" t="n">
        <x:f>SUM(I8852:K8852)</x:f>
        <x:v>26</x:v>
      </x:c>
      <x:c r="M8852" s="267" t="n">
        <x:f>I8852*TOMATO_HOURS*WEEKS*(1+TOMATO_DIM)^I8852+J8852*CARROT_HOURS*WEEKS*(1+CARROT_DIM)^J8852+K8852*MESCLUN_HOURS*WEEKS*(1+MESCLUN_DIM)^K8852</x:f>
        <x:v>4564.40998041435</x:v>
      </x:c>
      <x:c r="N8852" s="267" t="n">
        <x:f>MAX(M8852-FARMER_HOURS,0)/TEMP_HOURS_PER_WORKER</x:f>
        <x:v>2.6697291530655205</x:v>
      </x:c>
      <x:c r="O8852" s="268" t="n">
        <x:f>I8852*TOMATO_PRICE+J8852*CARROT_PRICE+K8852*MESCLUN_PRICE</x:f>
        <x:v>142834</x:v>
      </x:c>
      <x:c r="P8852" s="268" t="n">
        <x:f>I8852*TOMATO_FERTILIZER+J8852*CARROT_FERTILIZER+K8852*MESCLUN_FERTILIZER</x:f>
        <x:v>18040</x:v>
      </x:c>
      <x:c r="Q8852" s="268" t="n">
        <x:f>MIN(M8852,FARMER_HOURS)*FARMER_RATE+MAX(M8852-FARMER_HOURS,0)*TEMP_RATE</x:f>
        <x:v>91743.22882663802</x:v>
      </x:c>
      <x:c r="R8852" s="268" t="n">
        <x:f>O8852-P8852-Q8852-FIXED_COST</x:f>
        <x:v>13050.77117336198</x:v>
      </x:c>
      <x:c r="S8852" s="139" t="str">
        <x:f>IF(AND(L8852&lt;=TOTAL_BED_CAP,N8852&lt;=TEMP_WORKER_CAP),"YES","NO")</x:f>
        <x:v>YES</x:v>
      </x:c>
      <x:c r="T8852" s="139" t="n">
        <x:f>IF(S8852="YES",R8852,-1E+99)</x:f>
        <x:v>13050.77117336198</x:v>
      </x:c>
    </x:row>
    <x:row r="8853">
      <x:c r="A8853" s="139"/>
      <x:c r="B8853" s="139"/>
      <x:c r="C8853" s="139"/>
      <x:c r="D8853" s="139"/>
      <x:c r="E8853" s="139"/>
      <x:c r="F8853" s="139"/>
      <x:c r="G8853" s="139"/>
      <x:c r="H8853" s="139"/>
      <x:c r="I8853" s="266" t="n">
        <x:f>INT((ROW()-ROW($I$46))/((CARROT_CAP+1)*(MESCLUN_CAP+1)))</x:f>
        <x:v>13</x:v>
      </x:c>
      <x:c r="J8853" s="266" t="n">
        <x:f>MOD(INT((ROW()-ROW($I$46))/(MESCLUN_CAP+1)),CARROT_CAP+1)</x:f>
        <x:v>11</x:v>
      </x:c>
      <x:c r="K8853" s="266" t="n">
        <x:f>MOD(ROW()-ROW($I$46),MESCLUN_CAP+1)</x:f>
        <x:v>3</x:v>
      </x:c>
      <x:c r="L8853" s="266" t="n">
        <x:f>SUM(I8853:K8853)</x:f>
        <x:v>27</x:v>
      </x:c>
      <x:c r="M8853" s="267" t="n">
        <x:f>I8853*TOMATO_HOURS*WEEKS*(1+TOMATO_DIM)^I8853+J8853*CARROT_HOURS*WEEKS*(1+CARROT_DIM)^J8853+K8853*MESCLUN_HOURS*WEEKS*(1+MESCLUN_DIM)^K8853</x:f>
        <x:v>4612.271962836225</x:v>
      </x:c>
      <x:c r="N8853" s="267" t="n">
        <x:f>MAX(M8853-FARMER_HOURS,0)/TEMP_HOURS_PER_WORKER</x:f>
        <x:v>2.7029666408584894</x:v>
      </x:c>
      <x:c r="O8853" s="268" t="n">
        <x:f>I8853*TOMATO_PRICE+J8853*CARROT_PRICE+K8853*MESCLUN_PRICE</x:f>
        <x:v>145534</x:v>
      </x:c>
      <x:c r="P8853" s="268" t="n">
        <x:f>I8853*TOMATO_FERTILIZER+J8853*CARROT_FERTILIZER+K8853*MESCLUN_FERTILIZER</x:f>
        <x:v>18920</x:v>
      </x:c>
      <x:c r="Q8853" s="268" t="n">
        <x:f>MIN(M8853,FARMER_HOURS)*FARMER_RATE+MAX(M8853-FARMER_HOURS,0)*TEMP_RATE</x:f>
        <x:v>92574.16602146224</x:v>
      </x:c>
      <x:c r="R8853" s="268" t="n">
        <x:f>O8853-P8853-Q8853-FIXED_COST</x:f>
        <x:v>14039.833978537761</x:v>
      </x:c>
      <x:c r="S8853" s="139" t="str">
        <x:f>IF(AND(L8853&lt;=TOTAL_BED_CAP,N8853&lt;=TEMP_WORKER_CAP),"YES","NO")</x:f>
        <x:v>YES</x:v>
      </x:c>
      <x:c r="T8853" s="139" t="n">
        <x:f>IF(S8853="YES",R8853,-1E+99)</x:f>
        <x:v>14039.833978537761</x:v>
      </x:c>
    </x:row>
    <x:row r="8854">
      <x:c r="A8854" s="139"/>
      <x:c r="B8854" s="139"/>
      <x:c r="C8854" s="139"/>
      <x:c r="D8854" s="139"/>
      <x:c r="E8854" s="139"/>
      <x:c r="F8854" s="139"/>
      <x:c r="G8854" s="139"/>
      <x:c r="H8854" s="139"/>
      <x:c r="I8854" s="266" t="n">
        <x:f>INT((ROW()-ROW($I$46))/((CARROT_CAP+1)*(MESCLUN_CAP+1)))</x:f>
        <x:v>13</x:v>
      </x:c>
      <x:c r="J8854" s="266" t="n">
        <x:f>MOD(INT((ROW()-ROW($I$46))/(MESCLUN_CAP+1)),CARROT_CAP+1)</x:f>
        <x:v>11</x:v>
      </x:c>
      <x:c r="K8854" s="266" t="n">
        <x:f>MOD(ROW()-ROW($I$46),MESCLUN_CAP+1)</x:f>
        <x:v>4</x:v>
      </x:c>
      <x:c r="L8854" s="266" t="n">
        <x:f>SUM(I8854:K8854)</x:f>
        <x:v>28</x:v>
      </x:c>
      <x:c r="M8854" s="267" t="n">
        <x:f>I8854*TOMATO_HOURS*WEEKS*(1+TOMATO_DIM)^I8854+J8854*CARROT_HOURS*WEEKS*(1+CARROT_DIM)^J8854+K8854*MESCLUN_HOURS*WEEKS*(1+MESCLUN_DIM)^K8854</x:f>
        <x:v>4661.316078558881</x:v>
      </x:c>
      <x:c r="N8854" s="267" t="n">
        <x:f>MAX(M8854-FARMER_HOURS,0)/TEMP_HOURS_PER_WORKER</x:f>
        <x:v>2.737025054554778</x:v>
      </x:c>
      <x:c r="O8854" s="268" t="n">
        <x:f>I8854*TOMATO_PRICE+J8854*CARROT_PRICE+K8854*MESCLUN_PRICE</x:f>
        <x:v>148234</x:v>
      </x:c>
      <x:c r="P8854" s="268" t="n">
        <x:f>I8854*TOMATO_FERTILIZER+J8854*CARROT_FERTILIZER+K8854*MESCLUN_FERTILIZER</x:f>
        <x:v>19800</x:v>
      </x:c>
      <x:c r="Q8854" s="268" t="n">
        <x:f>MIN(M8854,FARMER_HOURS)*FARMER_RATE+MAX(M8854-FARMER_HOURS,0)*TEMP_RATE</x:f>
        <x:v>93425.62636386945</x:v>
      </x:c>
      <x:c r="R8854" s="268" t="n">
        <x:f>O8854-P8854-Q8854-FIXED_COST</x:f>
        <x:v>15008.37363613055</x:v>
      </x:c>
      <x:c r="S8854" s="139" t="str">
        <x:f>IF(AND(L8854&lt;=TOTAL_BED_CAP,N8854&lt;=TEMP_WORKER_CAP),"YES","NO")</x:f>
        <x:v>YES</x:v>
      </x:c>
      <x:c r="T8854" s="139" t="n">
        <x:f>IF(S8854="YES",R8854,-1E+99)</x:f>
        <x:v>15008.37363613055</x:v>
      </x:c>
    </x:row>
    <x:row r="8855">
      <x:c r="A8855" s="139"/>
      <x:c r="B8855" s="139"/>
      <x:c r="C8855" s="139"/>
      <x:c r="D8855" s="139"/>
      <x:c r="E8855" s="139"/>
      <x:c r="F8855" s="139"/>
      <x:c r="G8855" s="139"/>
      <x:c r="H8855" s="139"/>
      <x:c r="I8855" s="266" t="n">
        <x:f>INT((ROW()-ROW($I$46))/((CARROT_CAP+1)*(MESCLUN_CAP+1)))</x:f>
        <x:v>13</x:v>
      </x:c>
      <x:c r="J8855" s="266" t="n">
        <x:f>MOD(INT((ROW()-ROW($I$46))/(MESCLUN_CAP+1)),CARROT_CAP+1)</x:f>
        <x:v>11</x:v>
      </x:c>
      <x:c r="K8855" s="266" t="n">
        <x:f>MOD(ROW()-ROW($I$46),MESCLUN_CAP+1)</x:f>
        <x:v>5</x:v>
      </x:c>
      <x:c r="L8855" s="266" t="n">
        <x:f>SUM(I8855:K8855)</x:f>
        <x:v>29</x:v>
      </x:c>
      <x:c r="M8855" s="267" t="n">
        <x:f>I8855*TOMATO_HOURS*WEEKS*(1+TOMATO_DIM)^I8855+J8855*CARROT_HOURS*WEEKS*(1+CARROT_DIM)^J8855+K8855*MESCLUN_HOURS*WEEKS*(1+MESCLUN_DIM)^K8855</x:f>
        <x:v>4711.564402480084</x:v>
      </x:c>
      <x:c r="N8855" s="267" t="n">
        <x:f>MAX(M8855-FARMER_HOURS,0)/TEMP_HOURS_PER_WORKER</x:f>
        <x:v>2.7719197239445026</x:v>
      </x:c>
      <x:c r="O8855" s="268" t="n">
        <x:f>I8855*TOMATO_PRICE+J8855*CARROT_PRICE+K8855*MESCLUN_PRICE</x:f>
        <x:v>150934</x:v>
      </x:c>
      <x:c r="P8855" s="268" t="n">
        <x:f>I8855*TOMATO_FERTILIZER+J8855*CARROT_FERTILIZER+K8855*MESCLUN_FERTILIZER</x:f>
        <x:v>20680</x:v>
      </x:c>
      <x:c r="Q8855" s="268" t="n">
        <x:f>MIN(M8855,FARMER_HOURS)*FARMER_RATE+MAX(M8855-FARMER_HOURS,0)*TEMP_RATE</x:f>
        <x:v>94297.99309861257</x:v>
      </x:c>
      <x:c r="R8855" s="268" t="n">
        <x:f>O8855-P8855-Q8855-FIXED_COST</x:f>
        <x:v>15956.00690138743</x:v>
      </x:c>
      <x:c r="S8855" s="139" t="str">
        <x:f>IF(AND(L8855&lt;=TOTAL_BED_CAP,N8855&lt;=TEMP_WORKER_CAP),"YES","NO")</x:f>
        <x:v>YES</x:v>
      </x:c>
      <x:c r="T8855" s="139" t="n">
        <x:f>IF(S8855="YES",R8855,-1E+99)</x:f>
        <x:v>15956.00690138743</x:v>
      </x:c>
    </x:row>
    <x:row r="8856">
      <x:c r="A8856" s="139"/>
      <x:c r="B8856" s="139"/>
      <x:c r="C8856" s="139"/>
      <x:c r="D8856" s="139"/>
      <x:c r="E8856" s="139"/>
      <x:c r="F8856" s="139"/>
      <x:c r="G8856" s="139"/>
      <x:c r="H8856" s="139"/>
      <x:c r="I8856" s="266" t="n">
        <x:f>INT((ROW()-ROW($I$46))/((CARROT_CAP+1)*(MESCLUN_CAP+1)))</x:f>
        <x:v>13</x:v>
      </x:c>
      <x:c r="J8856" s="266" t="n">
        <x:f>MOD(INT((ROW()-ROW($I$46))/(MESCLUN_CAP+1)),CARROT_CAP+1)</x:f>
        <x:v>11</x:v>
      </x:c>
      <x:c r="K8856" s="266" t="n">
        <x:f>MOD(ROW()-ROW($I$46),MESCLUN_CAP+1)</x:f>
        <x:v>6</x:v>
      </x:c>
      <x:c r="L8856" s="266" t="n">
        <x:f>SUM(I8856:K8856)</x:f>
        <x:v>30</x:v>
      </x:c>
      <x:c r="M8856" s="267" t="n">
        <x:f>I8856*TOMATO_HOURS*WEEKS*(1+TOMATO_DIM)^I8856+J8856*CARROT_HOURS*WEEKS*(1+CARROT_DIM)^J8856+K8856*MESCLUN_HOURS*WEEKS*(1+MESCLUN_DIM)^K8856</x:f>
        <x:v>4763.039376661717</x:v>
      </x:c>
      <x:c r="N8856" s="267" t="n">
        <x:f>MAX(M8856-FARMER_HOURS,0)/TEMP_HOURS_PER_WORKER</x:f>
        <x:v>2.807666233792859</x:v>
      </x:c>
      <x:c r="O8856" s="268" t="n">
        <x:f>I8856*TOMATO_PRICE+J8856*CARROT_PRICE+K8856*MESCLUN_PRICE</x:f>
        <x:v>153634</x:v>
      </x:c>
      <x:c r="P8856" s="268" t="n">
        <x:f>I8856*TOMATO_FERTILIZER+J8856*CARROT_FERTILIZER+K8856*MESCLUN_FERTILIZER</x:f>
        <x:v>21560</x:v>
      </x:c>
      <x:c r="Q8856" s="268" t="n">
        <x:f>MIN(M8856,FARMER_HOURS)*FARMER_RATE+MAX(M8856-FARMER_HOURS,0)*TEMP_RATE</x:f>
        <x:v>95191.65584482148</x:v>
      </x:c>
      <x:c r="R8856" s="268" t="n">
        <x:f>O8856-P8856-Q8856-FIXED_COST</x:f>
        <x:v>16882.34415517852</x:v>
      </x:c>
      <x:c r="S8856" s="139" t="str">
        <x:f>IF(AND(L8856&lt;=TOTAL_BED_CAP,N8856&lt;=TEMP_WORKER_CAP),"YES","NO")</x:f>
        <x:v>YES</x:v>
      </x:c>
      <x:c r="T8856" s="139" t="n">
        <x:f>IF(S8856="YES",R8856,-1E+99)</x:f>
        <x:v>16882.34415517852</x:v>
      </x:c>
    </x:row>
    <x:row r="8857">
      <x:c r="A8857" s="139"/>
      <x:c r="B8857" s="139"/>
      <x:c r="C8857" s="139"/>
      <x:c r="D8857" s="139"/>
      <x:c r="E8857" s="139"/>
      <x:c r="F8857" s="139"/>
      <x:c r="G8857" s="139"/>
      <x:c r="H8857" s="139"/>
      <x:c r="I8857" s="266" t="n">
        <x:f>INT((ROW()-ROW($I$46))/((CARROT_CAP+1)*(MESCLUN_CAP+1)))</x:f>
        <x:v>13</x:v>
      </x:c>
      <x:c r="J8857" s="266" t="n">
        <x:f>MOD(INT((ROW()-ROW($I$46))/(MESCLUN_CAP+1)),CARROT_CAP+1)</x:f>
        <x:v>11</x:v>
      </x:c>
      <x:c r="K8857" s="266" t="n">
        <x:f>MOD(ROW()-ROW($I$46),MESCLUN_CAP+1)</x:f>
        <x:v>7</x:v>
      </x:c>
      <x:c r="L8857" s="266" t="n">
        <x:f>SUM(I8857:K8857)</x:f>
        <x:v>31</x:v>
      </x:c>
      <x:c r="M8857" s="267" t="n">
        <x:f>I8857*TOMATO_HOURS*WEEKS*(1+TOMATO_DIM)^I8857+J8857*CARROT_HOURS*WEEKS*(1+CARROT_DIM)^J8857+K8857*MESCLUN_HOURS*WEEKS*(1+MESCLUN_DIM)^K8857</x:f>
        <x:v>4815.763816059678</x:v>
      </x:c>
      <x:c r="N8857" s="267" t="n">
        <x:f>MAX(M8857-FARMER_HOURS,0)/TEMP_HOURS_PER_WORKER</x:f>
        <x:v>2.844280427819221</x:v>
      </x:c>
      <x:c r="O8857" s="268" t="n">
        <x:f>I8857*TOMATO_PRICE+J8857*CARROT_PRICE+K8857*MESCLUN_PRICE</x:f>
        <x:v>156334</x:v>
      </x:c>
      <x:c r="P8857" s="268" t="n">
        <x:f>I8857*TOMATO_FERTILIZER+J8857*CARROT_FERTILIZER+K8857*MESCLUN_FERTILIZER</x:f>
        <x:v>22440</x:v>
      </x:c>
      <x:c r="Q8857" s="268" t="n">
        <x:f>MIN(M8857,FARMER_HOURS)*FARMER_RATE+MAX(M8857-FARMER_HOURS,0)*TEMP_RATE</x:f>
        <x:v>96107.01069548052</x:v>
      </x:c>
      <x:c r="R8857" s="268" t="n">
        <x:f>O8857-P8857-Q8857-FIXED_COST</x:f>
        <x:v>17786.989304519477</x:v>
      </x:c>
      <x:c r="S8857" s="139" t="str">
        <x:f>IF(AND(L8857&lt;=TOTAL_BED_CAP,N8857&lt;=TEMP_WORKER_CAP),"YES","NO")</x:f>
        <x:v>YES</x:v>
      </x:c>
      <x:c r="T8857" s="139" t="n">
        <x:f>IF(S8857="YES",R8857,-1E+99)</x:f>
        <x:v>17786.989304519477</x:v>
      </x:c>
    </x:row>
    <x:row r="8858">
      <x:c r="A8858" s="139"/>
      <x:c r="B8858" s="139"/>
      <x:c r="C8858" s="139"/>
      <x:c r="D8858" s="139"/>
      <x:c r="E8858" s="139"/>
      <x:c r="F8858" s="139"/>
      <x:c r="G8858" s="139"/>
      <x:c r="H8858" s="139"/>
      <x:c r="I8858" s="266" t="n">
        <x:f>INT((ROW()-ROW($I$46))/((CARROT_CAP+1)*(MESCLUN_CAP+1)))</x:f>
        <x:v>13</x:v>
      </x:c>
      <x:c r="J8858" s="266" t="n">
        <x:f>MOD(INT((ROW()-ROW($I$46))/(MESCLUN_CAP+1)),CARROT_CAP+1)</x:f>
        <x:v>11</x:v>
      </x:c>
      <x:c r="K8858" s="266" t="n">
        <x:f>MOD(ROW()-ROW($I$46),MESCLUN_CAP+1)</x:f>
        <x:v>8</x:v>
      </x:c>
      <x:c r="L8858" s="266" t="n">
        <x:f>SUM(I8858:K8858)</x:f>
        <x:v>32</x:v>
      </x:c>
      <x:c r="M8858" s="267" t="n">
        <x:f>I8858*TOMATO_HOURS*WEEKS*(1+TOMATO_DIM)^I8858+J8858*CARROT_HOURS*WEEKS*(1+CARROT_DIM)^J8858+K8858*MESCLUN_HOURS*WEEKS*(1+MESCLUN_DIM)^K8858</x:f>
        <x:v>4869.760914339658</x:v>
      </x:c>
      <x:c r="N8858" s="267" t="n">
        <x:f>MAX(M8858-FARMER_HOURS,0)/TEMP_HOURS_PER_WORKER</x:f>
        <x:v>2.881778412735873</x:v>
      </x:c>
      <x:c r="O8858" s="268" t="n">
        <x:f>I8858*TOMATO_PRICE+J8858*CARROT_PRICE+K8858*MESCLUN_PRICE</x:f>
        <x:v>159034</x:v>
      </x:c>
      <x:c r="P8858" s="268" t="n">
        <x:f>I8858*TOMATO_FERTILIZER+J8858*CARROT_FERTILIZER+K8858*MESCLUN_FERTILIZER</x:f>
        <x:v>23320</x:v>
      </x:c>
      <x:c r="Q8858" s="268" t="n">
        <x:f>MIN(M8858,FARMER_HOURS)*FARMER_RATE+MAX(M8858-FARMER_HOURS,0)*TEMP_RATE</x:f>
        <x:v>97044.46031839683</x:v>
      </x:c>
      <x:c r="R8858" s="268" t="n">
        <x:f>O8858-P8858-Q8858-FIXED_COST</x:f>
        <x:v>18669.53968160317</x:v>
      </x:c>
      <x:c r="S8858" s="139" t="str">
        <x:f>IF(AND(L8858&lt;=TOTAL_BED_CAP,N8858&lt;=TEMP_WORKER_CAP),"YES","NO")</x:f>
        <x:v>YES</x:v>
      </x:c>
      <x:c r="T8858" s="139" t="n">
        <x:f>IF(S8858="YES",R8858,-1E+99)</x:f>
        <x:v>18669.53968160317</x:v>
      </x:c>
    </x:row>
    <x:row r="8859">
      <x:c r="A8859" s="139"/>
      <x:c r="B8859" s="139"/>
      <x:c r="C8859" s="139"/>
      <x:c r="D8859" s="139"/>
      <x:c r="E8859" s="139"/>
      <x:c r="F8859" s="139"/>
      <x:c r="G8859" s="139"/>
      <x:c r="H8859" s="139"/>
      <x:c r="I8859" s="266" t="n">
        <x:f>INT((ROW()-ROW($I$46))/((CARROT_CAP+1)*(MESCLUN_CAP+1)))</x:f>
        <x:v>13</x:v>
      </x:c>
      <x:c r="J8859" s="266" t="n">
        <x:f>MOD(INT((ROW()-ROW($I$46))/(MESCLUN_CAP+1)),CARROT_CAP+1)</x:f>
        <x:v>11</x:v>
      </x:c>
      <x:c r="K8859" s="266" t="n">
        <x:f>MOD(ROW()-ROW($I$46),MESCLUN_CAP+1)</x:f>
        <x:v>9</x:v>
      </x:c>
      <x:c r="L8859" s="266" t="n">
        <x:f>SUM(I8859:K8859)</x:f>
        <x:v>33</x:v>
      </x:c>
      <x:c r="M8859" s="267" t="n">
        <x:f>I8859*TOMATO_HOURS*WEEKS*(1+TOMATO_DIM)^I8859+J8859*CARROT_HOURS*WEEKS*(1+CARROT_DIM)^J8859+K8859*MESCLUN_HOURS*WEEKS*(1+MESCLUN_DIM)^K8859</x:f>
        <x:v>4925.0542497800525</x:v>
      </x:c>
      <x:c r="N8859" s="267" t="n">
        <x:f>MAX(M8859-FARMER_HOURS,0)/TEMP_HOURS_PER_WORKER</x:f>
        <x:v>2.9201765623472586</x:v>
      </x:c>
      <x:c r="O8859" s="268" t="n">
        <x:f>I8859*TOMATO_PRICE+J8859*CARROT_PRICE+K8859*MESCLUN_PRICE</x:f>
        <x:v>161734</x:v>
      </x:c>
      <x:c r="P8859" s="268" t="n">
        <x:f>I8859*TOMATO_FERTILIZER+J8859*CARROT_FERTILIZER+K8859*MESCLUN_FERTILIZER</x:f>
        <x:v>24200</x:v>
      </x:c>
      <x:c r="Q8859" s="268" t="n">
        <x:f>MIN(M8859,FARMER_HOURS)*FARMER_RATE+MAX(M8859-FARMER_HOURS,0)*TEMP_RATE</x:f>
        <x:v>98004.41405868146</x:v>
      </x:c>
      <x:c r="R8859" s="268" t="n">
        <x:f>O8859-P8859-Q8859-FIXED_COST</x:f>
        <x:v>19529.58594131854</x:v>
      </x:c>
      <x:c r="S8859" s="139" t="str">
        <x:f>IF(AND(L8859&lt;=TOTAL_BED_CAP,N8859&lt;=TEMP_WORKER_CAP),"YES","NO")</x:f>
        <x:v>YES</x:v>
      </x:c>
      <x:c r="T8859" s="139" t="n">
        <x:f>IF(S8859="YES",R8859,-1E+99)</x:f>
        <x:v>19529.58594131854</x:v>
      </x:c>
    </x:row>
    <x:row r="8860">
      <x:c r="A8860" s="139"/>
      <x:c r="B8860" s="139"/>
      <x:c r="C8860" s="139"/>
      <x:c r="D8860" s="139"/>
      <x:c r="E8860" s="139"/>
      <x:c r="F8860" s="139"/>
      <x:c r="G8860" s="139"/>
      <x:c r="H8860" s="139"/>
      <x:c r="I8860" s="266" t="n">
        <x:f>INT((ROW()-ROW($I$46))/((CARROT_CAP+1)*(MESCLUN_CAP+1)))</x:f>
        <x:v>13</x:v>
      </x:c>
      <x:c r="J8860" s="266" t="n">
        <x:f>MOD(INT((ROW()-ROW($I$46))/(MESCLUN_CAP+1)),CARROT_CAP+1)</x:f>
        <x:v>11</x:v>
      </x:c>
      <x:c r="K8860" s="266" t="n">
        <x:f>MOD(ROW()-ROW($I$46),MESCLUN_CAP+1)</x:f>
        <x:v>10</x:v>
      </x:c>
      <x:c r="L8860" s="266" t="n">
        <x:f>SUM(I8860:K8860)</x:f>
        <x:v>34</x:v>
      </x:c>
      <x:c r="M8860" s="267" t="n">
        <x:f>I8860*TOMATO_HOURS*WEEKS*(1+TOMATO_DIM)^I8860+J8860*CARROT_HOURS*WEEKS*(1+CARROT_DIM)^J8860+K8860*MESCLUN_HOURS*WEEKS*(1+MESCLUN_DIM)^K8860</x:f>
        <x:v>4981.667791263265</x:v>
      </x:c>
      <x:c r="N8860" s="267" t="n">
        <x:f>MAX(M8860-FARMER_HOURS,0)/TEMP_HOURS_PER_WORKER</x:f>
        <x:v>2.959491521710601</x:v>
      </x:c>
      <x:c r="O8860" s="268" t="n">
        <x:f>I8860*TOMATO_PRICE+J8860*CARROT_PRICE+K8860*MESCLUN_PRICE</x:f>
        <x:v>164434</x:v>
      </x:c>
      <x:c r="P8860" s="268" t="n">
        <x:f>I8860*TOMATO_FERTILIZER+J8860*CARROT_FERTILIZER+K8860*MESCLUN_FERTILIZER</x:f>
        <x:v>25080</x:v>
      </x:c>
      <x:c r="Q8860" s="268" t="n">
        <x:f>MIN(M8860,FARMER_HOURS)*FARMER_RATE+MAX(M8860-FARMER_HOURS,0)*TEMP_RATE</x:f>
        <x:v>98987.28804276501</x:v>
      </x:c>
      <x:c r="R8860" s="268" t="n">
        <x:f>O8860-P8860-Q8860-FIXED_COST</x:f>
        <x:v>20366.71195723499</x:v>
      </x:c>
      <x:c r="S8860" s="139" t="str">
        <x:f>IF(AND(L8860&lt;=TOTAL_BED_CAP,N8860&lt;=TEMP_WORKER_CAP),"YES","NO")</x:f>
        <x:v>YES</x:v>
      </x:c>
      <x:c r="T8860" s="139" t="n">
        <x:f>IF(S8860="YES",R8860,-1E+99)</x:f>
        <x:v>20366.71195723499</x:v>
      </x:c>
    </x:row>
    <x:row r="8861">
      <x:c r="A8861" s="139"/>
      <x:c r="B8861" s="139"/>
      <x:c r="C8861" s="139"/>
      <x:c r="D8861" s="139"/>
      <x:c r="E8861" s="139"/>
      <x:c r="F8861" s="139"/>
      <x:c r="G8861" s="139"/>
      <x:c r="H8861" s="139"/>
      <x:c r="I8861" s="266" t="n">
        <x:f>INT((ROW()-ROW($I$46))/((CARROT_CAP+1)*(MESCLUN_CAP+1)))</x:f>
        <x:v>13</x:v>
      </x:c>
      <x:c r="J8861" s="266" t="n">
        <x:f>MOD(INT((ROW()-ROW($I$46))/(MESCLUN_CAP+1)),CARROT_CAP+1)</x:f>
        <x:v>11</x:v>
      </x:c>
      <x:c r="K8861" s="266" t="n">
        <x:f>MOD(ROW()-ROW($I$46),MESCLUN_CAP+1)</x:f>
        <x:v>11</x:v>
      </x:c>
      <x:c r="L8861" s="266" t="n">
        <x:f>SUM(I8861:K8861)</x:f>
        <x:v>35</x:v>
      </x:c>
      <x:c r="M8861" s="267" t="n">
        <x:f>I8861*TOMATO_HOURS*WEEKS*(1+TOMATO_DIM)^I8861+J8861*CARROT_HOURS*WEEKS*(1+CARROT_DIM)^J8861+K8861*MESCLUN_HOURS*WEEKS*(1+MESCLUN_DIM)^K8861</x:f>
        <x:v>5039.625904356704</x:v>
      </x:c>
      <x:c r="N8861" s="267" t="n">
        <x:f>MAX(M8861-FARMER_HOURS,0)/TEMP_HOURS_PER_WORKER</x:f>
        <x:v>2.9997402113588225</x:v>
      </x:c>
      <x:c r="O8861" s="268" t="n">
        <x:f>I8861*TOMATO_PRICE+J8861*CARROT_PRICE+K8861*MESCLUN_PRICE</x:f>
        <x:v>167134</x:v>
      </x:c>
      <x:c r="P8861" s="268" t="n">
        <x:f>I8861*TOMATO_FERTILIZER+J8861*CARROT_FERTILIZER+K8861*MESCLUN_FERTILIZER</x:f>
        <x:v>25960</x:v>
      </x:c>
      <x:c r="Q8861" s="268" t="n">
        <x:f>MIN(M8861,FARMER_HOURS)*FARMER_RATE+MAX(M8861-FARMER_HOURS,0)*TEMP_RATE</x:f>
        <x:v>99993.50528397056</x:v>
      </x:c>
      <x:c r="R8861" s="268" t="n">
        <x:f>O8861-P8861-Q8861-FIXED_COST</x:f>
        <x:v>21180.49471602944</x:v>
      </x:c>
      <x:c r="S8861" s="139" t="str">
        <x:f>IF(AND(L8861&lt;=TOTAL_BED_CAP,N8861&lt;=TEMP_WORKER_CAP),"YES","NO")</x:f>
        <x:v>YES</x:v>
      </x:c>
      <x:c r="T8861" s="139" t="n">
        <x:f>IF(S8861="YES",R8861,-1E+99)</x:f>
        <x:v>21180.49471602944</x:v>
      </x:c>
    </x:row>
    <x:row r="8862">
      <x:c r="A8862" s="139"/>
      <x:c r="B8862" s="139"/>
      <x:c r="C8862" s="139"/>
      <x:c r="D8862" s="139"/>
      <x:c r="E8862" s="139"/>
      <x:c r="F8862" s="139"/>
      <x:c r="G8862" s="139"/>
      <x:c r="H8862" s="139"/>
      <x:c r="I8862" s="266" t="n">
        <x:f>INT((ROW()-ROW($I$46))/((CARROT_CAP+1)*(MESCLUN_CAP+1)))</x:f>
        <x:v>13</x:v>
      </x:c>
      <x:c r="J8862" s="266" t="n">
        <x:f>MOD(INT((ROW()-ROW($I$46))/(MESCLUN_CAP+1)),CARROT_CAP+1)</x:f>
        <x:v>11</x:v>
      </x:c>
      <x:c r="K8862" s="266" t="n">
        <x:f>MOD(ROW()-ROW($I$46),MESCLUN_CAP+1)</x:f>
        <x:v>12</x:v>
      </x:c>
      <x:c r="L8862" s="266" t="n">
        <x:f>SUM(I8862:K8862)</x:f>
        <x:v>36</x:v>
      </x:c>
      <x:c r="M8862" s="267" t="n">
        <x:f>I8862*TOMATO_HOURS*WEEKS*(1+TOMATO_DIM)^I8862+J8862*CARROT_HOURS*WEEKS*(1+CARROT_DIM)^J8862+K8862*MESCLUN_HOURS*WEEKS*(1+MESCLUN_DIM)^K8862</x:f>
        <x:v>5098.953357484768</x:v>
      </x:c>
      <x:c r="N8862" s="267" t="n">
        <x:f>MAX(M8862-FARMER_HOURS,0)/TEMP_HOURS_PER_WORKER</x:f>
        <x:v>3.0409398315866447</x:v>
      </x:c>
      <x:c r="O8862" s="268" t="n">
        <x:f>I8862*TOMATO_PRICE+J8862*CARROT_PRICE+K8862*MESCLUN_PRICE</x:f>
        <x:v>169834</x:v>
      </x:c>
      <x:c r="P8862" s="268" t="n">
        <x:f>I8862*TOMATO_FERTILIZER+J8862*CARROT_FERTILIZER+K8862*MESCLUN_FERTILIZER</x:f>
        <x:v>26840</x:v>
      </x:c>
      <x:c r="Q8862" s="268" t="n">
        <x:f>MIN(M8862,FARMER_HOURS)*FARMER_RATE+MAX(M8862-FARMER_HOURS,0)*TEMP_RATE</x:f>
        <x:v>101023.4957896661</x:v>
      </x:c>
      <x:c r="R8862" s="268" t="n">
        <x:f>O8862-P8862-Q8862-FIXED_COST</x:f>
        <x:v>21970.504210333893</x:v>
      </x:c>
      <x:c r="S8862" s="139" t="str">
        <x:f>IF(AND(L8862&lt;=TOTAL_BED_CAP,N8862&lt;=TEMP_WORKER_CAP),"YES","NO")</x:f>
        <x:v>YES</x:v>
      </x:c>
      <x:c r="T8862" s="139" t="n">
        <x:f>IF(S8862="YES",R8862,-1E+99)</x:f>
        <x:v>21970.504210333893</x:v>
      </x:c>
    </x:row>
    <x:row r="8863">
      <x:c r="A8863" s="139"/>
      <x:c r="B8863" s="139"/>
      <x:c r="C8863" s="139"/>
      <x:c r="D8863" s="139"/>
      <x:c r="E8863" s="139"/>
      <x:c r="F8863" s="139"/>
      <x:c r="G8863" s="139"/>
      <x:c r="H8863" s="139"/>
      <x:c r="I8863" s="266" t="n">
        <x:f>INT((ROW()-ROW($I$46))/((CARROT_CAP+1)*(MESCLUN_CAP+1)))</x:f>
        <x:v>13</x:v>
      </x:c>
      <x:c r="J8863" s="266" t="n">
        <x:f>MOD(INT((ROW()-ROW($I$46))/(MESCLUN_CAP+1)),CARROT_CAP+1)</x:f>
        <x:v>11</x:v>
      </x:c>
      <x:c r="K8863" s="266" t="n">
        <x:f>MOD(ROW()-ROW($I$46),MESCLUN_CAP+1)</x:f>
        <x:v>13</x:v>
      </x:c>
      <x:c r="L8863" s="266" t="n">
        <x:f>SUM(I8863:K8863)</x:f>
        <x:v>37</x:v>
      </x:c>
      <x:c r="M8863" s="267" t="n">
        <x:f>I8863*TOMATO_HOURS*WEEKS*(1+TOMATO_DIM)^I8863+J8863*CARROT_HOURS*WEEKS*(1+CARROT_DIM)^J8863+K8863*MESCLUN_HOURS*WEEKS*(1+MESCLUN_DIM)^K8863</x:f>
        <x:v>5159.675328193152</x:v>
      </x:c>
      <x:c r="N8863" s="267" t="n">
        <x:f>MAX(M8863-FARMER_HOURS,0)/TEMP_HOURS_PER_WORKER</x:f>
        <x:v>3.0831078668008</x:v>
      </x:c>
      <x:c r="O8863" s="268" t="n">
        <x:f>I8863*TOMATO_PRICE+J8863*CARROT_PRICE+K8863*MESCLUN_PRICE</x:f>
        <x:v>172534</x:v>
      </x:c>
      <x:c r="P8863" s="268" t="n">
        <x:f>I8863*TOMATO_FERTILIZER+J8863*CARROT_FERTILIZER+K8863*MESCLUN_FERTILIZER</x:f>
        <x:v>27720</x:v>
      </x:c>
      <x:c r="Q8863" s="268" t="n">
        <x:f>MIN(M8863,FARMER_HOURS)*FARMER_RATE+MAX(M8863-FARMER_HOURS,0)*TEMP_RATE</x:f>
        <x:v>102077.69667002</x:v>
      </x:c>
      <x:c r="R8863" s="268" t="n">
        <x:f>O8863-P8863-Q8863-FIXED_COST</x:f>
        <x:v>22736.30332998</x:v>
      </x:c>
      <x:c r="S8863" s="139" t="str">
        <x:f>IF(AND(L8863&lt;=TOTAL_BED_CAP,N8863&lt;=TEMP_WORKER_CAP),"YES","NO")</x:f>
        <x:v>YES</x:v>
      </x:c>
      <x:c r="T8863" s="139" t="n">
        <x:f>IF(S8863="YES",R8863,-1E+99)</x:f>
        <x:v>22736.30332998</x:v>
      </x:c>
    </x:row>
    <x:row r="8864">
      <x:c r="A8864" s="139"/>
      <x:c r="B8864" s="139"/>
      <x:c r="C8864" s="139"/>
      <x:c r="D8864" s="139"/>
      <x:c r="E8864" s="139"/>
      <x:c r="F8864" s="139"/>
      <x:c r="G8864" s="139"/>
      <x:c r="H8864" s="139"/>
      <x:c r="I8864" s="266" t="n">
        <x:f>INT((ROW()-ROW($I$46))/((CARROT_CAP+1)*(MESCLUN_CAP+1)))</x:f>
        <x:v>13</x:v>
      </x:c>
      <x:c r="J8864" s="266" t="n">
        <x:f>MOD(INT((ROW()-ROW($I$46))/(MESCLUN_CAP+1)),CARROT_CAP+1)</x:f>
        <x:v>11</x:v>
      </x:c>
      <x:c r="K8864" s="266" t="n">
        <x:f>MOD(ROW()-ROW($I$46),MESCLUN_CAP+1)</x:f>
        <x:v>14</x:v>
      </x:c>
      <x:c r="L8864" s="266" t="n">
        <x:f>SUM(I8864:K8864)</x:f>
        <x:v>38</x:v>
      </x:c>
      <x:c r="M8864" s="267" t="n">
        <x:f>I8864*TOMATO_HOURS*WEEKS*(1+TOMATO_DIM)^I8864+J8864*CARROT_HOURS*WEEKS*(1+CARROT_DIM)^J8864+K8864*MESCLUN_HOURS*WEEKS*(1+MESCLUN_DIM)^K8864</x:f>
        <x:v>5221.817409506813</x:v>
      </x:c>
      <x:c r="N8864" s="267" t="n">
        <x:f>MAX(M8864-FARMER_HOURS,0)/TEMP_HOURS_PER_WORKER</x:f>
        <x:v>3.1262620899352873</x:v>
      </x:c>
      <x:c r="O8864" s="268" t="n">
        <x:f>I8864*TOMATO_PRICE+J8864*CARROT_PRICE+K8864*MESCLUN_PRICE</x:f>
        <x:v>175234</x:v>
      </x:c>
      <x:c r="P8864" s="268" t="n">
        <x:f>I8864*TOMATO_FERTILIZER+J8864*CARROT_FERTILIZER+K8864*MESCLUN_FERTILIZER</x:f>
        <x:v>28600</x:v>
      </x:c>
      <x:c r="Q8864" s="268" t="n">
        <x:f>MIN(M8864,FARMER_HOURS)*FARMER_RATE+MAX(M8864-FARMER_HOURS,0)*TEMP_RATE</x:f>
        <x:v>103156.55224838217</x:v>
      </x:c>
      <x:c r="R8864" s="268" t="n">
        <x:f>O8864-P8864-Q8864-FIXED_COST</x:f>
        <x:v>23477.44775161783</x:v>
      </x:c>
      <x:c r="S8864" s="139" t="str">
        <x:f>IF(AND(L8864&lt;=TOTAL_BED_CAP,N8864&lt;=TEMP_WORKER_CAP),"YES","NO")</x:f>
        <x:v>YES</x:v>
      </x:c>
      <x:c r="T8864" s="139" t="n">
        <x:f>IF(S8864="YES",R8864,-1E+99)</x:f>
        <x:v>23477.44775161783</x:v>
      </x:c>
    </x:row>
    <x:row r="8865">
      <x:c r="A8865" s="139"/>
      <x:c r="B8865" s="139"/>
      <x:c r="C8865" s="139"/>
      <x:c r="D8865" s="139"/>
      <x:c r="E8865" s="139"/>
      <x:c r="F8865" s="139"/>
      <x:c r="G8865" s="139"/>
      <x:c r="H8865" s="139"/>
      <x:c r="I8865" s="266" t="n">
        <x:f>INT((ROW()-ROW($I$46))/((CARROT_CAP+1)*(MESCLUN_CAP+1)))</x:f>
        <x:v>13</x:v>
      </x:c>
      <x:c r="J8865" s="266" t="n">
        <x:f>MOD(INT((ROW()-ROW($I$46))/(MESCLUN_CAP+1)),CARROT_CAP+1)</x:f>
        <x:v>11</x:v>
      </x:c>
      <x:c r="K8865" s="266" t="n">
        <x:f>MOD(ROW()-ROW($I$46),MESCLUN_CAP+1)</x:f>
        <x:v>15</x:v>
      </x:c>
      <x:c r="L8865" s="266" t="n">
        <x:f>SUM(I8865:K8865)</x:f>
        <x:v>39</x:v>
      </x:c>
      <x:c r="M8865" s="267" t="n">
        <x:f>I8865*TOMATO_HOURS*WEEKS*(1+TOMATO_DIM)^I8865+J8865*CARROT_HOURS*WEEKS*(1+CARROT_DIM)^J8865+K8865*MESCLUN_HOURS*WEEKS*(1+MESCLUN_DIM)^K8865</x:f>
        <x:v>5285.40561638296</x:v>
      </x:c>
      <x:c r="N8865" s="267" t="n">
        <x:f>MAX(M8865-FARMER_HOURS,0)/TEMP_HOURS_PER_WORKER</x:f>
        <x:v>3.170420566932611</x:v>
      </x:c>
      <x:c r="O8865" s="268" t="n">
        <x:f>I8865*TOMATO_PRICE+J8865*CARROT_PRICE+K8865*MESCLUN_PRICE</x:f>
        <x:v>177934</x:v>
      </x:c>
      <x:c r="P8865" s="268" t="n">
        <x:f>I8865*TOMATO_FERTILIZER+J8865*CARROT_FERTILIZER+K8865*MESCLUN_FERTILIZER</x:f>
        <x:v>29480</x:v>
      </x:c>
      <x:c r="Q8865" s="268" t="n">
        <x:f>MIN(M8865,FARMER_HOURS)*FARMER_RATE+MAX(M8865-FARMER_HOURS,0)*TEMP_RATE</x:f>
        <x:v>104260.51417331527</x:v>
      </x:c>
      <x:c r="R8865" s="268" t="n">
        <x:f>O8865-P8865-Q8865-FIXED_COST</x:f>
        <x:v>24193.48582668473</x:v>
      </x:c>
      <x:c r="S8865" s="139" t="str">
        <x:f>IF(AND(L8865&lt;=TOTAL_BED_CAP,N8865&lt;=TEMP_WORKER_CAP),"YES","NO")</x:f>
        <x:v>YES</x:v>
      </x:c>
      <x:c r="T8865" s="139" t="n">
        <x:f>IF(S8865="YES",R8865,-1E+99)</x:f>
        <x:v>24193.48582668473</x:v>
      </x:c>
    </x:row>
    <x:row r="8866">
      <x:c r="A8866" s="139"/>
      <x:c r="B8866" s="139"/>
      <x:c r="C8866" s="139"/>
      <x:c r="D8866" s="139"/>
      <x:c r="E8866" s="139"/>
      <x:c r="F8866" s="139"/>
      <x:c r="G8866" s="139"/>
      <x:c r="H8866" s="139"/>
      <x:c r="I8866" s="266" t="n">
        <x:f>INT((ROW()-ROW($I$46))/((CARROT_CAP+1)*(MESCLUN_CAP+1)))</x:f>
        <x:v>13</x:v>
      </x:c>
      <x:c r="J8866" s="266" t="n">
        <x:f>MOD(INT((ROW()-ROW($I$46))/(MESCLUN_CAP+1)),CARROT_CAP+1)</x:f>
        <x:v>11</x:v>
      </x:c>
      <x:c r="K8866" s="266" t="n">
        <x:f>MOD(ROW()-ROW($I$46),MESCLUN_CAP+1)</x:f>
        <x:v>16</x:v>
      </x:c>
      <x:c r="L8866" s="266" t="n">
        <x:f>SUM(I8866:K8866)</x:f>
        <x:v>40</x:v>
      </x:c>
      <x:c r="M8866" s="267" t="n">
        <x:f>I8866*TOMATO_HOURS*WEEKS*(1+TOMATO_DIM)^I8866+J8866*CARROT_HOURS*WEEKS*(1+CARROT_DIM)^J8866+K8866*MESCLUN_HOURS*WEEKS*(1+MESCLUN_DIM)^K8866</x:f>
        <x:v>5350.466392260449</x:v>
      </x:c>
      <x:c r="N8866" s="267" t="n">
        <x:f>MAX(M8866-FARMER_HOURS,0)/TEMP_HOURS_PER_WORKER</x:f>
        <x:v>3.215601661291978</x:v>
      </x:c>
      <x:c r="O8866" s="268" t="n">
        <x:f>I8866*TOMATO_PRICE+J8866*CARROT_PRICE+K8866*MESCLUN_PRICE</x:f>
        <x:v>180634</x:v>
      </x:c>
      <x:c r="P8866" s="268" t="n">
        <x:f>I8866*TOMATO_FERTILIZER+J8866*CARROT_FERTILIZER+K8866*MESCLUN_FERTILIZER</x:f>
        <x:v>30360</x:v>
      </x:c>
      <x:c r="Q8866" s="268" t="n">
        <x:f>MIN(M8866,FARMER_HOURS)*FARMER_RATE+MAX(M8866-FARMER_HOURS,0)*TEMP_RATE</x:f>
        <x:v>105390.04153229945</x:v>
      </x:c>
      <x:c r="R8866" s="268" t="n">
        <x:f>O8866-P8866-Q8866-FIXED_COST</x:f>
        <x:v>24883.958467700548</x:v>
      </x:c>
      <x:c r="S8866" s="139" t="str">
        <x:f>IF(AND(L8866&lt;=TOTAL_BED_CAP,N8866&lt;=TEMP_WORKER_CAP),"YES","NO")</x:f>
        <x:v>YES</x:v>
      </x:c>
      <x:c r="T8866" s="139" t="n">
        <x:f>IF(S8866="YES",R8866,-1E+99)</x:f>
        <x:v>24883.958467700548</x:v>
      </x:c>
    </x:row>
    <x:row r="8867">
      <x:c r="A8867" s="139"/>
      <x:c r="B8867" s="139"/>
      <x:c r="C8867" s="139"/>
      <x:c r="D8867" s="139"/>
      <x:c r="E8867" s="139"/>
      <x:c r="F8867" s="139"/>
      <x:c r="G8867" s="139"/>
      <x:c r="H8867" s="139"/>
      <x:c r="I8867" s="266" t="n">
        <x:f>INT((ROW()-ROW($I$46))/((CARROT_CAP+1)*(MESCLUN_CAP+1)))</x:f>
        <x:v>13</x:v>
      </x:c>
      <x:c r="J8867" s="266" t="n">
        <x:f>MOD(INT((ROW()-ROW($I$46))/(MESCLUN_CAP+1)),CARROT_CAP+1)</x:f>
        <x:v>11</x:v>
      </x:c>
      <x:c r="K8867" s="266" t="n">
        <x:f>MOD(ROW()-ROW($I$46),MESCLUN_CAP+1)</x:f>
        <x:v>17</x:v>
      </x:c>
      <x:c r="L8867" s="266" t="n">
        <x:f>SUM(I8867:K8867)</x:f>
        <x:v>41</x:v>
      </x:c>
      <x:c r="M8867" s="267" t="n">
        <x:f>I8867*TOMATO_HOURS*WEEKS*(1+TOMATO_DIM)^I8867+J8867*CARROT_HOURS*WEEKS*(1+CARROT_DIM)^J8867+K8867*MESCLUN_HOURS*WEEKS*(1+MESCLUN_DIM)^K8867</x:f>
        <x:v>5417.026615706989</x:v>
      </x:c>
      <x:c r="N8867" s="267" t="n">
        <x:f>MAX(M8867-FARMER_HOURS,0)/TEMP_HOURS_PER_WORKER</x:f>
        <x:v>3.261824038685409</x:v>
      </x:c>
      <x:c r="O8867" s="268" t="n">
        <x:f>I8867*TOMATO_PRICE+J8867*CARROT_PRICE+K8867*MESCLUN_PRICE</x:f>
        <x:v>183334</x:v>
      </x:c>
      <x:c r="P8867" s="268" t="n">
        <x:f>I8867*TOMATO_FERTILIZER+J8867*CARROT_FERTILIZER+K8867*MESCLUN_FERTILIZER</x:f>
        <x:v>31240</x:v>
      </x:c>
      <x:c r="Q8867" s="268" t="n">
        <x:f>MIN(M8867,FARMER_HOURS)*FARMER_RATE+MAX(M8867-FARMER_HOURS,0)*TEMP_RATE</x:f>
        <x:v>106545.60096713522</x:v>
      </x:c>
      <x:c r="R8867" s="268" t="n">
        <x:f>O8867-P8867-Q8867-FIXED_COST</x:f>
        <x:v>25548.399032864778</x:v>
      </x:c>
      <x:c r="S8867" s="139" t="str">
        <x:f>IF(AND(L8867&lt;=TOTAL_BED_CAP,N8867&lt;=TEMP_WORKER_CAP),"YES","NO")</x:f>
        <x:v>YES</x:v>
      </x:c>
      <x:c r="T8867" s="139" t="n">
        <x:f>IF(S8867="YES",R8867,-1E+99)</x:f>
        <x:v>25548.399032864778</x:v>
      </x:c>
    </x:row>
    <x:row r="8868">
      <x:c r="A8868" s="139"/>
      <x:c r="B8868" s="139"/>
      <x:c r="C8868" s="139"/>
      <x:c r="D8868" s="139"/>
      <x:c r="E8868" s="139"/>
      <x:c r="F8868" s="139"/>
      <x:c r="G8868" s="139"/>
      <x:c r="H8868" s="139"/>
      <x:c r="I8868" s="266" t="n">
        <x:f>INT((ROW()-ROW($I$46))/((CARROT_CAP+1)*(MESCLUN_CAP+1)))</x:f>
        <x:v>13</x:v>
      </x:c>
      <x:c r="J8868" s="266" t="n">
        <x:f>MOD(INT((ROW()-ROW($I$46))/(MESCLUN_CAP+1)),CARROT_CAP+1)</x:f>
        <x:v>11</x:v>
      </x:c>
      <x:c r="K8868" s="266" t="n">
        <x:f>MOD(ROW()-ROW($I$46),MESCLUN_CAP+1)</x:f>
        <x:v>18</x:v>
      </x:c>
      <x:c r="L8868" s="266" t="n">
        <x:f>SUM(I8868:K8868)</x:f>
        <x:v>42</x:v>
      </x:c>
      <x:c r="M8868" s="267" t="n">
        <x:f>I8868*TOMATO_HOURS*WEEKS*(1+TOMATO_DIM)^I8868+J8868*CARROT_HOURS*WEEKS*(1+CARROT_DIM)^J8868+K8868*MESCLUN_HOURS*WEEKS*(1+MESCLUN_DIM)^K8868</x:f>
        <x:v>5485.1136071655765</x:v>
      </x:c>
      <x:c r="N8868" s="267" t="n">
        <x:f>MAX(M8868-FARMER_HOURS,0)/TEMP_HOURS_PER_WORKER</x:f>
        <x:v>3.3091066716427613</x:v>
      </x:c>
      <x:c r="O8868" s="268" t="n">
        <x:f>I8868*TOMATO_PRICE+J8868*CARROT_PRICE+K8868*MESCLUN_PRICE</x:f>
        <x:v>186034</x:v>
      </x:c>
      <x:c r="P8868" s="268" t="n">
        <x:f>I8868*TOMATO_FERTILIZER+J8868*CARROT_FERTILIZER+K8868*MESCLUN_FERTILIZER</x:f>
        <x:v>32120</x:v>
      </x:c>
      <x:c r="Q8868" s="268" t="n">
        <x:f>MIN(M8868,FARMER_HOURS)*FARMER_RATE+MAX(M8868-FARMER_HOURS,0)*TEMP_RATE</x:f>
        <x:v>107727.66679106903</x:v>
      </x:c>
      <x:c r="R8868" s="268" t="n">
        <x:f>O8868-P8868-Q8868-FIXED_COST</x:f>
        <x:v>26186.33320893097</x:v>
      </x:c>
      <x:c r="S8868" s="139" t="str">
        <x:f>IF(AND(L8868&lt;=TOTAL_BED_CAP,N8868&lt;=TEMP_WORKER_CAP),"YES","NO")</x:f>
        <x:v>YES</x:v>
      </x:c>
      <x:c r="T8868" s="139" t="n">
        <x:f>IF(S8868="YES",R8868,-1E+99)</x:f>
        <x:v>26186.33320893097</x:v>
      </x:c>
    </x:row>
    <x:row r="8869">
      <x:c r="A8869" s="139"/>
      <x:c r="B8869" s="139"/>
      <x:c r="C8869" s="139"/>
      <x:c r="D8869" s="139"/>
      <x:c r="E8869" s="139"/>
      <x:c r="F8869" s="139"/>
      <x:c r="G8869" s="139"/>
      <x:c r="H8869" s="139"/>
      <x:c r="I8869" s="266" t="n">
        <x:f>INT((ROW()-ROW($I$46))/((CARROT_CAP+1)*(MESCLUN_CAP+1)))</x:f>
        <x:v>13</x:v>
      </x:c>
      <x:c r="J8869" s="266" t="n">
        <x:f>MOD(INT((ROW()-ROW($I$46))/(MESCLUN_CAP+1)),CARROT_CAP+1)</x:f>
        <x:v>11</x:v>
      </x:c>
      <x:c r="K8869" s="266" t="n">
        <x:f>MOD(ROW()-ROW($I$46),MESCLUN_CAP+1)</x:f>
        <x:v>19</x:v>
      </x:c>
      <x:c r="L8869" s="266" t="n">
        <x:f>SUM(I8869:K8869)</x:f>
        <x:v>43</x:v>
      </x:c>
      <x:c r="M8869" s="267" t="n">
        <x:f>I8869*TOMATO_HOURS*WEEKS*(1+TOMATO_DIM)^I8869+J8869*CARROT_HOURS*WEEKS*(1+CARROT_DIM)^J8869+K8869*MESCLUN_HOURS*WEEKS*(1+MESCLUN_DIM)^K8869</x:f>
        <x:v>5554.755135801599</x:v>
      </x:c>
      <x:c r="N8869" s="267" t="n">
        <x:f>MAX(M8869-FARMER_HOURS,0)/TEMP_HOURS_PER_WORKER</x:f>
        <x:v>3.357468844306666</x:v>
      </x:c>
      <x:c r="O8869" s="268" t="n">
        <x:f>I8869*TOMATO_PRICE+J8869*CARROT_PRICE+K8869*MESCLUN_PRICE</x:f>
        <x:v>188734</x:v>
      </x:c>
      <x:c r="P8869" s="268" t="n">
        <x:f>I8869*TOMATO_FERTILIZER+J8869*CARROT_FERTILIZER+K8869*MESCLUN_FERTILIZER</x:f>
        <x:v>33000</x:v>
      </x:c>
      <x:c r="Q8869" s="268" t="n">
        <x:f>MIN(M8869,FARMER_HOURS)*FARMER_RATE+MAX(M8869-FARMER_HOURS,0)*TEMP_RATE</x:f>
        <x:v>108936.72110766664</x:v>
      </x:c>
      <x:c r="R8869" s="268" t="n">
        <x:f>O8869-P8869-Q8869-FIXED_COST</x:f>
        <x:v>26797.278892333357</x:v>
      </x:c>
      <x:c r="S8869" s="139" t="str">
        <x:f>IF(AND(L8869&lt;=TOTAL_BED_CAP,N8869&lt;=TEMP_WORKER_CAP),"YES","NO")</x:f>
        <x:v>YES</x:v>
      </x:c>
      <x:c r="T8869" s="139" t="n">
        <x:f>IF(S8869="YES",R8869,-1E+99)</x:f>
        <x:v>26797.278892333357</x:v>
      </x:c>
    </x:row>
    <x:row r="8870">
      <x:c r="A8870" s="139"/>
      <x:c r="B8870" s="139"/>
      <x:c r="C8870" s="139"/>
      <x:c r="D8870" s="139"/>
      <x:c r="E8870" s="139"/>
      <x:c r="F8870" s="139"/>
      <x:c r="G8870" s="139"/>
      <x:c r="H8870" s="139"/>
      <x:c r="I8870" s="266" t="n">
        <x:f>INT((ROW()-ROW($I$46))/((CARROT_CAP+1)*(MESCLUN_CAP+1)))</x:f>
        <x:v>13</x:v>
      </x:c>
      <x:c r="J8870" s="266" t="n">
        <x:f>MOD(INT((ROW()-ROW($I$46))/(MESCLUN_CAP+1)),CARROT_CAP+1)</x:f>
        <x:v>11</x:v>
      </x:c>
      <x:c r="K8870" s="266" t="n">
        <x:f>MOD(ROW()-ROW($I$46),MESCLUN_CAP+1)</x:f>
        <x:v>20</x:v>
      </x:c>
      <x:c r="L8870" s="266" t="n">
        <x:f>SUM(I8870:K8870)</x:f>
        <x:v>44</x:v>
      </x:c>
      <x:c r="M8870" s="267" t="n">
        <x:f>I8870*TOMATO_HOURS*WEEKS*(1+TOMATO_DIM)^I8870+J8870*CARROT_HOURS*WEEKS*(1+CARROT_DIM)^J8870+K8870*MESCLUN_HOURS*WEEKS*(1+MESCLUN_DIM)^K8870</x:f>
        <x:v>5625.979426452075</x:v>
      </x:c>
      <x:c r="N8870" s="267" t="n">
        <x:f>MAX(M8870-FARMER_HOURS,0)/TEMP_HOURS_PER_WORKER</x:f>
        <x:v>3.4069301572583854</x:v>
      </x:c>
      <x:c r="O8870" s="268" t="n">
        <x:f>I8870*TOMATO_PRICE+J8870*CARROT_PRICE+K8870*MESCLUN_PRICE</x:f>
        <x:v>191434</x:v>
      </x:c>
      <x:c r="P8870" s="268" t="n">
        <x:f>I8870*TOMATO_FERTILIZER+J8870*CARROT_FERTILIZER+K8870*MESCLUN_FERTILIZER</x:f>
        <x:v>33880</x:v>
      </x:c>
      <x:c r="Q8870" s="268" t="n">
        <x:f>MIN(M8870,FARMER_HOURS)*FARMER_RATE+MAX(M8870-FARMER_HOURS,0)*TEMP_RATE</x:f>
        <x:v>110173.25393145964</x:v>
      </x:c>
      <x:c r="R8870" s="268" t="n">
        <x:f>O8870-P8870-Q8870-FIXED_COST</x:f>
        <x:v>27380.746068540364</x:v>
      </x:c>
      <x:c r="S8870" s="139" t="str">
        <x:f>IF(AND(L8870&lt;=TOTAL_BED_CAP,N8870&lt;=TEMP_WORKER_CAP),"YES","NO")</x:f>
        <x:v>YES</x:v>
      </x:c>
      <x:c r="T8870" s="139" t="n">
        <x:f>IF(S8870="YES",R8870,-1E+99)</x:f>
        <x:v>27380.746068540364</x:v>
      </x:c>
    </x:row>
    <x:row r="8871">
      <x:c r="A8871" s="139"/>
      <x:c r="B8871" s="139"/>
      <x:c r="C8871" s="139"/>
      <x:c r="D8871" s="139"/>
      <x:c r="E8871" s="139"/>
      <x:c r="F8871" s="139"/>
      <x:c r="G8871" s="139"/>
      <x:c r="H8871" s="139"/>
      <x:c r="I8871" s="266" t="n">
        <x:f>INT((ROW()-ROW($I$46))/((CARROT_CAP+1)*(MESCLUN_CAP+1)))</x:f>
        <x:v>13</x:v>
      </x:c>
      <x:c r="J8871" s="266" t="n">
        <x:f>MOD(INT((ROW()-ROW($I$46))/(MESCLUN_CAP+1)),CARROT_CAP+1)</x:f>
        <x:v>11</x:v>
      </x:c>
      <x:c r="K8871" s="266" t="n">
        <x:f>MOD(ROW()-ROW($I$46),MESCLUN_CAP+1)</x:f>
        <x:v>21</x:v>
      </x:c>
      <x:c r="L8871" s="266" t="n">
        <x:f>SUM(I8871:K8871)</x:f>
        <x:v>45</x:v>
      </x:c>
      <x:c r="M8871" s="267" t="n">
        <x:f>I8871*TOMATO_HOURS*WEEKS*(1+TOMATO_DIM)^I8871+J8871*CARROT_HOURS*WEEKS*(1+CARROT_DIM)^J8871+K8871*MESCLUN_HOURS*WEEKS*(1+MESCLUN_DIM)^K8871</x:f>
        <x:v>5698.81516667852</x:v>
      </x:c>
      <x:c r="N8871" s="267" t="n">
        <x:f>MAX(M8871-FARMER_HOURS,0)/TEMP_HOURS_PER_WORKER</x:f>
        <x:v>3.4575105324156388</x:v>
      </x:c>
      <x:c r="O8871" s="268" t="n">
        <x:f>I8871*TOMATO_PRICE+J8871*CARROT_PRICE+K8871*MESCLUN_PRICE</x:f>
        <x:v>194134</x:v>
      </x:c>
      <x:c r="P8871" s="268" t="n">
        <x:f>I8871*TOMATO_FERTILIZER+J8871*CARROT_FERTILIZER+K8871*MESCLUN_FERTILIZER</x:f>
        <x:v>34760</x:v>
      </x:c>
      <x:c r="Q8871" s="268" t="n">
        <x:f>MIN(M8871,FARMER_HOURS)*FARMER_RATE+MAX(M8871-FARMER_HOURS,0)*TEMP_RATE</x:f>
        <x:v>111437.76331039096</x:v>
      </x:c>
      <x:c r="R8871" s="268" t="n">
        <x:f>O8871-P8871-Q8871-FIXED_COST</x:f>
        <x:v>27936.23668960904</x:v>
      </x:c>
      <x:c r="S8871" s="139" t="str">
        <x:f>IF(AND(L8871&lt;=TOTAL_BED_CAP,N8871&lt;=TEMP_WORKER_CAP),"YES","NO")</x:f>
        <x:v>YES</x:v>
      </x:c>
      <x:c r="T8871" s="139" t="n">
        <x:f>IF(S8871="YES",R8871,-1E+99)</x:f>
        <x:v>27936.23668960904</x:v>
      </x:c>
    </x:row>
    <x:row r="8872">
      <x:c r="A8872" s="139"/>
      <x:c r="B8872" s="139"/>
      <x:c r="C8872" s="139"/>
      <x:c r="D8872" s="139"/>
      <x:c r="E8872" s="139"/>
      <x:c r="F8872" s="139"/>
      <x:c r="G8872" s="139"/>
      <x:c r="H8872" s="139"/>
      <x:c r="I8872" s="266" t="n">
        <x:f>INT((ROW()-ROW($I$46))/((CARROT_CAP+1)*(MESCLUN_CAP+1)))</x:f>
        <x:v>13</x:v>
      </x:c>
      <x:c r="J8872" s="266" t="n">
        <x:f>MOD(INT((ROW()-ROW($I$46))/(MESCLUN_CAP+1)),CARROT_CAP+1)</x:f>
        <x:v>11</x:v>
      </x:c>
      <x:c r="K8872" s="266" t="n">
        <x:f>MOD(ROW()-ROW($I$46),MESCLUN_CAP+1)</x:f>
        <x:v>22</x:v>
      </x:c>
      <x:c r="L8872" s="266" t="n">
        <x:f>SUM(I8872:K8872)</x:f>
        <x:v>46</x:v>
      </x:c>
      <x:c r="M8872" s="267" t="n">
        <x:f>I8872*TOMATO_HOURS*WEEKS*(1+TOMATO_DIM)^I8872+J8872*CARROT_HOURS*WEEKS*(1+CARROT_DIM)^J8872+K8872*MESCLUN_HOURS*WEEKS*(1+MESCLUN_DIM)^K8872</x:f>
        <x:v>5773.291513924915</x:v>
      </x:c>
      <x:c r="N8872" s="267" t="n">
        <x:f>MAX(M8872-FARMER_HOURS,0)/TEMP_HOURS_PER_WORKER</x:f>
        <x:v>3.5092302180034136</x:v>
      </x:c>
      <x:c r="O8872" s="268" t="n">
        <x:f>I8872*TOMATO_PRICE+J8872*CARROT_PRICE+K8872*MESCLUN_PRICE</x:f>
        <x:v>196834</x:v>
      </x:c>
      <x:c r="P8872" s="268" t="n">
        <x:f>I8872*TOMATO_FERTILIZER+J8872*CARROT_FERTILIZER+K8872*MESCLUN_FERTILIZER</x:f>
        <x:v>35640</x:v>
      </x:c>
      <x:c r="Q8872" s="268" t="n">
        <x:f>MIN(M8872,FARMER_HOURS)*FARMER_RATE+MAX(M8872-FARMER_HOURS,0)*TEMP_RATE</x:f>
        <x:v>112730.75545008533</x:v>
      </x:c>
      <x:c r="R8872" s="268" t="n">
        <x:f>O8872-P8872-Q8872-FIXED_COST</x:f>
        <x:v>28463.24454991467</x:v>
      </x:c>
      <x:c r="S8872" s="139" t="str">
        <x:f>IF(AND(L8872&lt;=TOTAL_BED_CAP,N8872&lt;=TEMP_WORKER_CAP),"YES","NO")</x:f>
        <x:v>YES</x:v>
      </x:c>
      <x:c r="T8872" s="139" t="n">
        <x:f>IF(S8872="YES",R8872,-1E+99)</x:f>
        <x:v>28463.24454991467</x:v>
      </x:c>
    </x:row>
    <x:row r="8873">
      <x:c r="A8873" s="139"/>
      <x:c r="B8873" s="139"/>
      <x:c r="C8873" s="139"/>
      <x:c r="D8873" s="139"/>
      <x:c r="E8873" s="139"/>
      <x:c r="F8873" s="139"/>
      <x:c r="G8873" s="139"/>
      <x:c r="H8873" s="139"/>
      <x:c r="I8873" s="266" t="n">
        <x:f>INT((ROW()-ROW($I$46))/((CARROT_CAP+1)*(MESCLUN_CAP+1)))</x:f>
        <x:v>13</x:v>
      </x:c>
      <x:c r="J8873" s="266" t="n">
        <x:f>MOD(INT((ROW()-ROW($I$46))/(MESCLUN_CAP+1)),CARROT_CAP+1)</x:f>
        <x:v>11</x:v>
      </x:c>
      <x:c r="K8873" s="266" t="n">
        <x:f>MOD(ROW()-ROW($I$46),MESCLUN_CAP+1)</x:f>
        <x:v>23</x:v>
      </x:c>
      <x:c r="L8873" s="266" t="n">
        <x:f>SUM(I8873:K8873)</x:f>
        <x:v>47</x:v>
      </x:c>
      <x:c r="M8873" s="267" t="n">
        <x:f>I8873*TOMATO_HOURS*WEEKS*(1+TOMATO_DIM)^I8873+J8873*CARROT_HOURS*WEEKS*(1+CARROT_DIM)^J8873+K8873*MESCLUN_HOURS*WEEKS*(1+MESCLUN_DIM)^K8873</x:f>
        <x:v>5849.438102782352</x:v>
      </x:c>
      <x:c r="N8873" s="267" t="n">
        <x:f>MAX(M8873-FARMER_HOURS,0)/TEMP_HOURS_PER_WORKER</x:f>
        <x:v>3.5621097935988555</x:v>
      </x:c>
      <x:c r="O8873" s="268" t="n">
        <x:f>I8873*TOMATO_PRICE+J8873*CARROT_PRICE+K8873*MESCLUN_PRICE</x:f>
        <x:v>199534</x:v>
      </x:c>
      <x:c r="P8873" s="268" t="n">
        <x:f>I8873*TOMATO_FERTILIZER+J8873*CARROT_FERTILIZER+K8873*MESCLUN_FERTILIZER</x:f>
        <x:v>36520</x:v>
      </x:c>
      <x:c r="Q8873" s="268" t="n">
        <x:f>MIN(M8873,FARMER_HOURS)*FARMER_RATE+MAX(M8873-FARMER_HOURS,0)*TEMP_RATE</x:f>
        <x:v>114052.74483997139</x:v>
      </x:c>
      <x:c r="R8873" s="268" t="n">
        <x:f>O8873-P8873-Q8873-FIXED_COST</x:f>
        <x:v>28961.25516002861</x:v>
      </x:c>
      <x:c r="S8873" s="139" t="str">
        <x:f>IF(AND(L8873&lt;=TOTAL_BED_CAP,N8873&lt;=TEMP_WORKER_CAP),"YES","NO")</x:f>
        <x:v>YES</x:v>
      </x:c>
      <x:c r="T8873" s="139" t="n">
        <x:f>IF(S8873="YES",R8873,-1E+99)</x:f>
        <x:v>28961.25516002861</x:v>
      </x:c>
    </x:row>
    <x:row r="8874">
      <x:c r="A8874" s="139"/>
      <x:c r="B8874" s="139"/>
      <x:c r="C8874" s="139"/>
      <x:c r="D8874" s="139"/>
      <x:c r="E8874" s="139"/>
      <x:c r="F8874" s="139"/>
      <x:c r="G8874" s="139"/>
      <x:c r="H8874" s="139"/>
      <x:c r="I8874" s="266" t="n">
        <x:f>INT((ROW()-ROW($I$46))/((CARROT_CAP+1)*(MESCLUN_CAP+1)))</x:f>
        <x:v>13</x:v>
      </x:c>
      <x:c r="J8874" s="266" t="n">
        <x:f>MOD(INT((ROW()-ROW($I$46))/(MESCLUN_CAP+1)),CARROT_CAP+1)</x:f>
        <x:v>11</x:v>
      </x:c>
      <x:c r="K8874" s="266" t="n">
        <x:f>MOD(ROW()-ROW($I$46),MESCLUN_CAP+1)</x:f>
        <x:v>24</x:v>
      </x:c>
      <x:c r="L8874" s="266" t="n">
        <x:f>SUM(I8874:K8874)</x:f>
        <x:v>48</x:v>
      </x:c>
      <x:c r="M8874" s="267" t="n">
        <x:f>I8874*TOMATO_HOURS*WEEKS*(1+TOMATO_DIM)^I8874+J8874*CARROT_HOURS*WEEKS*(1+CARROT_DIM)^J8874+K8874*MESCLUN_HOURS*WEEKS*(1+MESCLUN_DIM)^K8874</x:f>
        <x:v>5927.285052361847</x:v>
      </x:c>
      <x:c r="N8874" s="267" t="n">
        <x:f>MAX(M8874-FARMER_HOURS,0)/TEMP_HOURS_PER_WORKER</x:f>
        <x:v>3.6161701752512827</x:v>
      </x:c>
      <x:c r="O8874" s="268" t="n">
        <x:f>I8874*TOMATO_PRICE+J8874*CARROT_PRICE+K8874*MESCLUN_PRICE</x:f>
        <x:v>202234</x:v>
      </x:c>
      <x:c r="P8874" s="268" t="n">
        <x:f>I8874*TOMATO_FERTILIZER+J8874*CARROT_FERTILIZER+K8874*MESCLUN_FERTILIZER</x:f>
        <x:v>37400</x:v>
      </x:c>
      <x:c r="Q8874" s="268" t="n">
        <x:f>MIN(M8874,FARMER_HOURS)*FARMER_RATE+MAX(M8874-FARMER_HOURS,0)*TEMP_RATE</x:f>
        <x:v>115404.25438128207</x:v>
      </x:c>
      <x:c r="R8874" s="268" t="n">
        <x:f>O8874-P8874-Q8874-FIXED_COST</x:f>
        <x:v>29429.745618717934</x:v>
      </x:c>
      <x:c r="S8874" s="139" t="str">
        <x:f>IF(AND(L8874&lt;=TOTAL_BED_CAP,N8874&lt;=TEMP_WORKER_CAP),"YES","NO")</x:f>
        <x:v>YES</x:v>
      </x:c>
      <x:c r="T8874" s="139" t="n">
        <x:f>IF(S8874="YES",R8874,-1E+99)</x:f>
        <x:v>29429.745618717934</x:v>
      </x:c>
    </x:row>
    <x:row r="8875">
      <x:c r="A8875" s="139"/>
      <x:c r="B8875" s="139"/>
      <x:c r="C8875" s="139"/>
      <x:c r="D8875" s="139"/>
      <x:c r="E8875" s="139"/>
      <x:c r="F8875" s="139"/>
      <x:c r="G8875" s="139"/>
      <x:c r="H8875" s="139"/>
      <x:c r="I8875" s="266" t="n">
        <x:f>INT((ROW()-ROW($I$46))/((CARROT_CAP+1)*(MESCLUN_CAP+1)))</x:f>
        <x:v>13</x:v>
      </x:c>
      <x:c r="J8875" s="266" t="n">
        <x:f>MOD(INT((ROW()-ROW($I$46))/(MESCLUN_CAP+1)),CARROT_CAP+1)</x:f>
        <x:v>11</x:v>
      </x:c>
      <x:c r="K8875" s="266" t="n">
        <x:f>MOD(ROW()-ROW($I$46),MESCLUN_CAP+1)</x:f>
        <x:v>25</x:v>
      </x:c>
      <x:c r="L8875" s="266" t="n">
        <x:f>SUM(I8875:K8875)</x:f>
        <x:v>49</x:v>
      </x:c>
      <x:c r="M8875" s="267" t="n">
        <x:f>I8875*TOMATO_HOURS*WEEKS*(1+TOMATO_DIM)^I8875+J8875*CARROT_HOURS*WEEKS*(1+CARROT_DIM)^J8875+K8875*MESCLUN_HOURS*WEEKS*(1+MESCLUN_DIM)^K8875</x:f>
        <x:v>6006.862973776945</x:v>
      </x:c>
      <x:c r="N8875" s="267" t="n">
        <x:f>MAX(M8875-FARMER_HOURS,0)/TEMP_HOURS_PER_WORKER</x:f>
        <x:v>3.6714326206784342</x:v>
      </x:c>
      <x:c r="O8875" s="268" t="n">
        <x:f>I8875*TOMATO_PRICE+J8875*CARROT_PRICE+K8875*MESCLUN_PRICE</x:f>
        <x:v>204934</x:v>
      </x:c>
      <x:c r="P8875" s="268" t="n">
        <x:f>I8875*TOMATO_FERTILIZER+J8875*CARROT_FERTILIZER+K8875*MESCLUN_FERTILIZER</x:f>
        <x:v>38280</x:v>
      </x:c>
      <x:c r="Q8875" s="268" t="n">
        <x:f>MIN(M8875,FARMER_HOURS)*FARMER_RATE+MAX(M8875-FARMER_HOURS,0)*TEMP_RATE</x:f>
        <x:v>116785.81551696085</x:v>
      </x:c>
      <x:c r="R8875" s="268" t="n">
        <x:f>O8875-P8875-Q8875-FIXED_COST</x:f>
        <x:v>29868.18448303915</x:v>
      </x:c>
      <x:c r="S8875" s="139" t="str">
        <x:f>IF(AND(L8875&lt;=TOTAL_BED_CAP,N8875&lt;=TEMP_WORKER_CAP),"YES","NO")</x:f>
        <x:v>YES</x:v>
      </x:c>
      <x:c r="T8875" s="139" t="n">
        <x:f>IF(S8875="YES",R8875,-1E+99)</x:f>
        <x:v>29868.18448303915</x:v>
      </x:c>
    </x:row>
    <x:row r="8876">
      <x:c r="A8876" s="139"/>
      <x:c r="B8876" s="139"/>
      <x:c r="C8876" s="139"/>
      <x:c r="D8876" s="139"/>
      <x:c r="E8876" s="139"/>
      <x:c r="F8876" s="139"/>
      <x:c r="G8876" s="139"/>
      <x:c r="H8876" s="139"/>
      <x:c r="I8876" s="266" t="n">
        <x:f>INT((ROW()-ROW($I$46))/((CARROT_CAP+1)*(MESCLUN_CAP+1)))</x:f>
        <x:v>13</x:v>
      </x:c>
      <x:c r="J8876" s="266" t="n">
        <x:f>MOD(INT((ROW()-ROW($I$46))/(MESCLUN_CAP+1)),CARROT_CAP+1)</x:f>
        <x:v>11</x:v>
      </x:c>
      <x:c r="K8876" s="266" t="n">
        <x:f>MOD(ROW()-ROW($I$46),MESCLUN_CAP+1)</x:f>
        <x:v>26</x:v>
      </x:c>
      <x:c r="L8876" s="266" t="n">
        <x:f>SUM(I8876:K8876)</x:f>
        <x:v>50</x:v>
      </x:c>
      <x:c r="M8876" s="267" t="n">
        <x:f>I8876*TOMATO_HOURS*WEEKS*(1+TOMATO_DIM)^I8876+J8876*CARROT_HOURS*WEEKS*(1+CARROT_DIM)^J8876+K8876*MESCLUN_HOURS*WEEKS*(1+MESCLUN_DIM)^K8876</x:f>
        <x:v>6088.202977737662</x:v>
      </x:c>
      <x:c r="N8876" s="267" t="n">
        <x:f>MAX(M8876-FARMER_HOURS,0)/TEMP_HOURS_PER_WORKER</x:f>
        <x:v>3.727918734540043</x:v>
      </x:c>
      <x:c r="O8876" s="268" t="n">
        <x:f>I8876*TOMATO_PRICE+J8876*CARROT_PRICE+K8876*MESCLUN_PRICE</x:f>
        <x:v>207634</x:v>
      </x:c>
      <x:c r="P8876" s="268" t="n">
        <x:f>I8876*TOMATO_FERTILIZER+J8876*CARROT_FERTILIZER+K8876*MESCLUN_FERTILIZER</x:f>
        <x:v>39160</x:v>
      </x:c>
      <x:c r="Q8876" s="268" t="n">
        <x:f>MIN(M8876,FARMER_HOURS)*FARMER_RATE+MAX(M8876-FARMER_HOURS,0)*TEMP_RATE</x:f>
        <x:v>118197.96836350107</x:v>
      </x:c>
      <x:c r="R8876" s="268" t="n">
        <x:f>O8876-P8876-Q8876-FIXED_COST</x:f>
        <x:v>30276.031636498927</x:v>
      </x:c>
      <x:c r="S8876" s="139" t="str">
        <x:f>IF(AND(L8876&lt;=TOTAL_BED_CAP,N8876&lt;=TEMP_WORKER_CAP),"YES","NO")</x:f>
        <x:v>YES</x:v>
      </x:c>
      <x:c r="T8876" s="139" t="n">
        <x:f>IF(S8876="YES",R8876,-1E+99)</x:f>
        <x:v>30276.031636498927</x:v>
      </x:c>
    </x:row>
    <x:row r="8877">
      <x:c r="A8877" s="139"/>
      <x:c r="B8877" s="139"/>
      <x:c r="C8877" s="139"/>
      <x:c r="D8877" s="139"/>
      <x:c r="E8877" s="139"/>
      <x:c r="F8877" s="139"/>
      <x:c r="G8877" s="139"/>
      <x:c r="H8877" s="139"/>
      <x:c r="I8877" s="266" t="n">
        <x:f>INT((ROW()-ROW($I$46))/((CARROT_CAP+1)*(MESCLUN_CAP+1)))</x:f>
        <x:v>13</x:v>
      </x:c>
      <x:c r="J8877" s="266" t="n">
        <x:f>MOD(INT((ROW()-ROW($I$46))/(MESCLUN_CAP+1)),CARROT_CAP+1)</x:f>
        <x:v>11</x:v>
      </x:c>
      <x:c r="K8877" s="266" t="n">
        <x:f>MOD(ROW()-ROW($I$46),MESCLUN_CAP+1)</x:f>
        <x:v>27</x:v>
      </x:c>
      <x:c r="L8877" s="266" t="n">
        <x:f>SUM(I8877:K8877)</x:f>
        <x:v>51</x:v>
      </x:c>
      <x:c r="M8877" s="267" t="n">
        <x:f>I8877*TOMATO_HOURS*WEEKS*(1+TOMATO_DIM)^I8877+J8877*CARROT_HOURS*WEEKS*(1+CARROT_DIM)^J8877+K8877*MESCLUN_HOURS*WEEKS*(1+MESCLUN_DIM)^K8877</x:f>
        <x:v>6171.336682257419</x:v>
      </x:c>
      <x:c r="N8877" s="267" t="n">
        <x:f>MAX(M8877-FARMER_HOURS,0)/TEMP_HOURS_PER_WORKER</x:f>
        <x:v>3.7856504737898744</x:v>
      </x:c>
      <x:c r="O8877" s="268" t="n">
        <x:f>I8877*TOMATO_PRICE+J8877*CARROT_PRICE+K8877*MESCLUN_PRICE</x:f>
        <x:v>210334</x:v>
      </x:c>
      <x:c r="P8877" s="268" t="n">
        <x:f>I8877*TOMATO_FERTILIZER+J8877*CARROT_FERTILIZER+K8877*MESCLUN_FERTILIZER</x:f>
        <x:v>40040</x:v>
      </x:c>
      <x:c r="Q8877" s="268" t="n">
        <x:f>MIN(M8877,FARMER_HOURS)*FARMER_RATE+MAX(M8877-FARMER_HOURS,0)*TEMP_RATE</x:f>
        <x:v>119641.26184474686</x:v>
      </x:c>
      <x:c r="R8877" s="268" t="n">
        <x:f>O8877-P8877-Q8877-FIXED_COST</x:f>
        <x:v>30652.738155253144</x:v>
      </x:c>
      <x:c r="S8877" s="139" t="str">
        <x:f>IF(AND(L8877&lt;=TOTAL_BED_CAP,N8877&lt;=TEMP_WORKER_CAP),"YES","NO")</x:f>
        <x:v>YES</x:v>
      </x:c>
      <x:c r="T8877" s="139" t="n">
        <x:f>IF(S8877="YES",R8877,-1E+99)</x:f>
        <x:v>30652.738155253144</x:v>
      </x:c>
    </x:row>
    <x:row r="8878">
      <x:c r="A8878" s="139"/>
      <x:c r="B8878" s="139"/>
      <x:c r="C8878" s="139"/>
      <x:c r="D8878" s="139"/>
      <x:c r="E8878" s="139"/>
      <x:c r="F8878" s="139"/>
      <x:c r="G8878" s="139"/>
      <x:c r="H8878" s="139"/>
      <x:c r="I8878" s="266" t="n">
        <x:f>INT((ROW()-ROW($I$46))/((CARROT_CAP+1)*(MESCLUN_CAP+1)))</x:f>
        <x:v>13</x:v>
      </x:c>
      <x:c r="J8878" s="266" t="n">
        <x:f>MOD(INT((ROW()-ROW($I$46))/(MESCLUN_CAP+1)),CARROT_CAP+1)</x:f>
        <x:v>11</x:v>
      </x:c>
      <x:c r="K8878" s="266" t="n">
        <x:f>MOD(ROW()-ROW($I$46),MESCLUN_CAP+1)</x:f>
        <x:v>28</x:v>
      </x:c>
      <x:c r="L8878" s="266" t="n">
        <x:f>SUM(I8878:K8878)</x:f>
        <x:v>52</x:v>
      </x:c>
      <x:c r="M8878" s="267" t="n">
        <x:f>I8878*TOMATO_HOURS*WEEKS*(1+TOMATO_DIM)^I8878+J8878*CARROT_HOURS*WEEKS*(1+CARROT_DIM)^J8878+K8878*MESCLUN_HOURS*WEEKS*(1+MESCLUN_DIM)^K8878</x:f>
        <x:v>6256.296220474573</x:v>
      </x:c>
      <x:c r="N8878" s="267" t="n">
        <x:f>MAX(M8878-FARMER_HOURS,0)/TEMP_HOURS_PER_WORKER</x:f>
        <x:v>3.844650153107342</x:v>
      </x:c>
      <x:c r="O8878" s="268" t="n">
        <x:f>I8878*TOMATO_PRICE+J8878*CARROT_PRICE+K8878*MESCLUN_PRICE</x:f>
        <x:v>213034</x:v>
      </x:c>
      <x:c r="P8878" s="268" t="n">
        <x:f>I8878*TOMATO_FERTILIZER+J8878*CARROT_FERTILIZER+K8878*MESCLUN_FERTILIZER</x:f>
        <x:v>40920</x:v>
      </x:c>
      <x:c r="Q8878" s="268" t="n">
        <x:f>MIN(M8878,FARMER_HOURS)*FARMER_RATE+MAX(M8878-FARMER_HOURS,0)*TEMP_RATE</x:f>
        <x:v>121116.25382768355</x:v>
      </x:c>
      <x:c r="R8878" s="268" t="n">
        <x:f>O8878-P8878-Q8878-FIXED_COST</x:f>
        <x:v>30997.746172316445</x:v>
      </x:c>
      <x:c r="S8878" s="139" t="str">
        <x:f>IF(AND(L8878&lt;=TOTAL_BED_CAP,N8878&lt;=TEMP_WORKER_CAP),"YES","NO")</x:f>
        <x:v>YES</x:v>
      </x:c>
      <x:c r="T8878" s="139" t="n">
        <x:f>IF(S8878="YES",R8878,-1E+99)</x:f>
        <x:v>30997.746172316445</x:v>
      </x:c>
    </x:row>
    <x:row r="8879">
      <x:c r="A8879" s="139"/>
      <x:c r="B8879" s="139"/>
      <x:c r="C8879" s="139"/>
      <x:c r="D8879" s="139"/>
      <x:c r="E8879" s="139"/>
      <x:c r="F8879" s="139"/>
      <x:c r="G8879" s="139"/>
      <x:c r="H8879" s="139"/>
      <x:c r="I8879" s="266" t="n">
        <x:f>INT((ROW()-ROW($I$46))/((CARROT_CAP+1)*(MESCLUN_CAP+1)))</x:f>
        <x:v>13</x:v>
      </x:c>
      <x:c r="J8879" s="266" t="n">
        <x:f>MOD(INT((ROW()-ROW($I$46))/(MESCLUN_CAP+1)),CARROT_CAP+1)</x:f>
        <x:v>11</x:v>
      </x:c>
      <x:c r="K8879" s="266" t="n">
        <x:f>MOD(ROW()-ROW($I$46),MESCLUN_CAP+1)</x:f>
        <x:v>29</x:v>
      </x:c>
      <x:c r="L8879" s="266" t="n">
        <x:f>SUM(I8879:K8879)</x:f>
        <x:v>53</x:v>
      </x:c>
      <x:c r="M8879" s="267" t="n">
        <x:f>I8879*TOMATO_HOURS*WEEKS*(1+TOMATO_DIM)^I8879+J8879*CARROT_HOURS*WEEKS*(1+CARROT_DIM)^J8879+K8879*MESCLUN_HOURS*WEEKS*(1+MESCLUN_DIM)^K8879</x:f>
        <x:v>6343.1142485902255</x:v>
      </x:c>
      <x:c r="N8879" s="267" t="n">
        <x:f>MAX(M8879-FARMER_HOURS,0)/TEMP_HOURS_PER_WORKER</x:f>
        <x:v>3.904940450409879</x:v>
      </x:c>
      <x:c r="O8879" s="268" t="n">
        <x:f>I8879*TOMATO_PRICE+J8879*CARROT_PRICE+K8879*MESCLUN_PRICE</x:f>
        <x:v>215734</x:v>
      </x:c>
      <x:c r="P8879" s="268" t="n">
        <x:f>I8879*TOMATO_FERTILIZER+J8879*CARROT_FERTILIZER+K8879*MESCLUN_FERTILIZER</x:f>
        <x:v>41800</x:v>
      </x:c>
      <x:c r="Q8879" s="268" t="n">
        <x:f>MIN(M8879,FARMER_HOURS)*FARMER_RATE+MAX(M8879-FARMER_HOURS,0)*TEMP_RATE</x:f>
        <x:v>122623.51126024697</x:v>
      </x:c>
      <x:c r="R8879" s="268" t="n">
        <x:f>O8879-P8879-Q8879-FIXED_COST</x:f>
        <x:v>31310.488739753026</x:v>
      </x:c>
      <x:c r="S8879" s="139" t="str">
        <x:f>IF(AND(L8879&lt;=TOTAL_BED_CAP,N8879&lt;=TEMP_WORKER_CAP),"YES","NO")</x:f>
        <x:v>YES</x:v>
      </x:c>
      <x:c r="T8879" s="139" t="n">
        <x:f>IF(S8879="YES",R8879,-1E+99)</x:f>
        <x:v>31310.488739753026</x:v>
      </x:c>
    </x:row>
    <x:row r="8880">
      <x:c r="A8880" s="139"/>
      <x:c r="B8880" s="139"/>
      <x:c r="C8880" s="139"/>
      <x:c r="D8880" s="139"/>
      <x:c r="E8880" s="139"/>
      <x:c r="F8880" s="139"/>
      <x:c r="G8880" s="139"/>
      <x:c r="H8880" s="139"/>
      <x:c r="I8880" s="266" t="n">
        <x:f>INT((ROW()-ROW($I$46))/((CARROT_CAP+1)*(MESCLUN_CAP+1)))</x:f>
        <x:v>13</x:v>
      </x:c>
      <x:c r="J8880" s="266" t="n">
        <x:f>MOD(INT((ROW()-ROW($I$46))/(MESCLUN_CAP+1)),CARROT_CAP+1)</x:f>
        <x:v>11</x:v>
      </x:c>
      <x:c r="K8880" s="266" t="n">
        <x:f>MOD(ROW()-ROW($I$46),MESCLUN_CAP+1)</x:f>
        <x:v>30</x:v>
      </x:c>
      <x:c r="L8880" s="266" t="n">
        <x:f>SUM(I8880:K8880)</x:f>
        <x:v>54</x:v>
      </x:c>
      <x:c r="M8880" s="267" t="n">
        <x:f>I8880*TOMATO_HOURS*WEEKS*(1+TOMATO_DIM)^I8880+J8880*CARROT_HOURS*WEEKS*(1+CARROT_DIM)^J8880+K8880*MESCLUN_HOURS*WEEKS*(1+MESCLUN_DIM)^K8880</x:f>
        <x:v>6431.823953923996</x:v>
      </x:c>
      <x:c r="N8880" s="267" t="n">
        <x:f>MAX(M8880-FARMER_HOURS,0)/TEMP_HOURS_PER_WORKER</x:f>
        <x:v>3.9665444124472193</x:v>
      </x:c>
      <x:c r="O8880" s="268" t="n">
        <x:f>I8880*TOMATO_PRICE+J8880*CARROT_PRICE+K8880*MESCLUN_PRICE</x:f>
        <x:v>218434</x:v>
      </x:c>
      <x:c r="P8880" s="268" t="n">
        <x:f>I8880*TOMATO_FERTILIZER+J8880*CARROT_FERTILIZER+K8880*MESCLUN_FERTILIZER</x:f>
        <x:v>42680</x:v>
      </x:c>
      <x:c r="Q8880" s="268" t="n">
        <x:f>MIN(M8880,FARMER_HOURS)*FARMER_RATE+MAX(M8880-FARMER_HOURS,0)*TEMP_RATE</x:f>
        <x:v>124163.61031118048</x:v>
      </x:c>
      <x:c r="R8880" s="268" t="n">
        <x:f>O8880-P8880-Q8880-FIXED_COST</x:f>
        <x:v>31590.389688819516</x:v>
      </x:c>
      <x:c r="S8880" s="139" t="str">
        <x:f>IF(AND(L8880&lt;=TOTAL_BED_CAP,N8880&lt;=TEMP_WORKER_CAP),"YES","NO")</x:f>
        <x:v>YES</x:v>
      </x:c>
      <x:c r="T8880" s="139" t="n">
        <x:f>IF(S8880="YES",R8880,-1E+99)</x:f>
        <x:v>31590.389688819516</x:v>
      </x:c>
    </x:row>
    <x:row r="8881">
      <x:c r="A8881" s="139"/>
      <x:c r="B8881" s="139"/>
      <x:c r="C8881" s="139"/>
      <x:c r="D8881" s="139"/>
      <x:c r="E8881" s="139"/>
      <x:c r="F8881" s="139"/>
      <x:c r="G8881" s="139"/>
      <x:c r="H8881" s="139"/>
      <x:c r="I8881" s="266" t="n">
        <x:f>INT((ROW()-ROW($I$46))/((CARROT_CAP+1)*(MESCLUN_CAP+1)))</x:f>
        <x:v>13</x:v>
      </x:c>
      <x:c r="J8881" s="266" t="n">
        <x:f>MOD(INT((ROW()-ROW($I$46))/(MESCLUN_CAP+1)),CARROT_CAP+1)</x:f>
        <x:v>12</x:v>
      </x:c>
      <x:c r="K8881" s="266" t="n">
        <x:f>MOD(ROW()-ROW($I$46),MESCLUN_CAP+1)</x:f>
        <x:v>0</x:v>
      </x:c>
      <x:c r="L8881" s="266" t="n">
        <x:f>SUM(I8881:K8881)</x:f>
        <x:v>25</x:v>
      </x:c>
      <x:c r="M8881" s="267" t="n">
        <x:f>I8881*TOMATO_HOURS*WEEKS*(1+TOMATO_DIM)^I8881+J8881*CARROT_HOURS*WEEKS*(1+CARROT_DIM)^J8881+K8881*MESCLUN_HOURS*WEEKS*(1+MESCLUN_DIM)^K8881</x:f>
        <x:v>4523.317297568598</x:v>
      </x:c>
      <x:c r="N8881" s="267" t="n">
        <x:f>MAX(M8881-FARMER_HOURS,0)/TEMP_HOURS_PER_WORKER</x:f>
        <x:v>2.6411925677559713</x:v>
      </x:c>
      <x:c r="O8881" s="268" t="n">
        <x:f>I8881*TOMATO_PRICE+J8881*CARROT_PRICE+K8881*MESCLUN_PRICE</x:f>
        <x:v>139528</x:v>
      </x:c>
      <x:c r="P8881" s="268" t="n">
        <x:f>I8881*TOMATO_FERTILIZER+J8881*CARROT_FERTILIZER+K8881*MESCLUN_FERTILIZER</x:f>
        <x:v>16720</x:v>
      </x:c>
      <x:c r="Q8881" s="268" t="n">
        <x:f>MIN(M8881,FARMER_HOURS)*FARMER_RATE+MAX(M8881-FARMER_HOURS,0)*TEMP_RATE</x:f>
        <x:v>91029.81419389928</x:v>
      </x:c>
      <x:c r="R8881" s="268" t="n">
        <x:f>O8881-P8881-Q8881-FIXED_COST</x:f>
        <x:v>11778.185806100722</x:v>
      </x:c>
      <x:c r="S8881" s="139" t="str">
        <x:f>IF(AND(L8881&lt;=TOTAL_BED_CAP,N8881&lt;=TEMP_WORKER_CAP),"YES","NO")</x:f>
        <x:v>YES</x:v>
      </x:c>
      <x:c r="T8881" s="139" t="n">
        <x:f>IF(S8881="YES",R8881,-1E+99)</x:f>
        <x:v>11778.185806100722</x:v>
      </x:c>
    </x:row>
    <x:row r="8882">
      <x:c r="A8882" s="139"/>
      <x:c r="B8882" s="139"/>
      <x:c r="C8882" s="139"/>
      <x:c r="D8882" s="139"/>
      <x:c r="E8882" s="139"/>
      <x:c r="F8882" s="139"/>
      <x:c r="G8882" s="139"/>
      <x:c r="H8882" s="139"/>
      <x:c r="I8882" s="266" t="n">
        <x:f>INT((ROW()-ROW($I$46))/((CARROT_CAP+1)*(MESCLUN_CAP+1)))</x:f>
        <x:v>13</x:v>
      </x:c>
      <x:c r="J8882" s="266" t="n">
        <x:f>MOD(INT((ROW()-ROW($I$46))/(MESCLUN_CAP+1)),CARROT_CAP+1)</x:f>
        <x:v>12</x:v>
      </x:c>
      <x:c r="K8882" s="266" t="n">
        <x:f>MOD(ROW()-ROW($I$46),MESCLUN_CAP+1)</x:f>
        <x:v>1</x:v>
      </x:c>
      <x:c r="L8882" s="266" t="n">
        <x:f>SUM(I8882:K8882)</x:f>
        <x:v>26</x:v>
      </x:c>
      <x:c r="M8882" s="267" t="n">
        <x:f>I8882*TOMATO_HOURS*WEEKS*(1+TOMATO_DIM)^I8882+J8882*CARROT_HOURS*WEEKS*(1+CARROT_DIM)^J8882+K8882*MESCLUN_HOURS*WEEKS*(1+MESCLUN_DIM)^K8882</x:f>
        <x:v>4568.879797568598</x:v>
      </x:c>
      <x:c r="N8882" s="267" t="n">
        <x:f>MAX(M8882-FARMER_HOURS,0)/TEMP_HOURS_PER_WORKER</x:f>
        <x:v>2.672833192755971</x:v>
      </x:c>
      <x:c r="O8882" s="268" t="n">
        <x:f>I8882*TOMATO_PRICE+J8882*CARROT_PRICE+K8882*MESCLUN_PRICE</x:f>
        <x:v>142228</x:v>
      </x:c>
      <x:c r="P8882" s="268" t="n">
        <x:f>I8882*TOMATO_FERTILIZER+J8882*CARROT_FERTILIZER+K8882*MESCLUN_FERTILIZER</x:f>
        <x:v>17600</x:v>
      </x:c>
      <x:c r="Q8882" s="268" t="n">
        <x:f>MIN(M8882,FARMER_HOURS)*FARMER_RATE+MAX(M8882-FARMER_HOURS,0)*TEMP_RATE</x:f>
        <x:v>91820.82981889928</x:v>
      </x:c>
      <x:c r="R8882" s="268" t="n">
        <x:f>O8882-P8882-Q8882-FIXED_COST</x:f>
        <x:v>12807.170181100722</x:v>
      </x:c>
      <x:c r="S8882" s="139" t="str">
        <x:f>IF(AND(L8882&lt;=TOTAL_BED_CAP,N8882&lt;=TEMP_WORKER_CAP),"YES","NO")</x:f>
        <x:v>YES</x:v>
      </x:c>
      <x:c r="T8882" s="139" t="n">
        <x:f>IF(S8882="YES",R8882,-1E+99)</x:f>
        <x:v>12807.170181100722</x:v>
      </x:c>
    </x:row>
    <x:row r="8883">
      <x:c r="A8883" s="139"/>
      <x:c r="B8883" s="139"/>
      <x:c r="C8883" s="139"/>
      <x:c r="D8883" s="139"/>
      <x:c r="E8883" s="139"/>
      <x:c r="F8883" s="139"/>
      <x:c r="G8883" s="139"/>
      <x:c r="H8883" s="139"/>
      <x:c r="I8883" s="266" t="n">
        <x:f>INT((ROW()-ROW($I$46))/((CARROT_CAP+1)*(MESCLUN_CAP+1)))</x:f>
        <x:v>13</x:v>
      </x:c>
      <x:c r="J8883" s="266" t="n">
        <x:f>MOD(INT((ROW()-ROW($I$46))/(MESCLUN_CAP+1)),CARROT_CAP+1)</x:f>
        <x:v>12</x:v>
      </x:c>
      <x:c r="K8883" s="266" t="n">
        <x:f>MOD(ROW()-ROW($I$46),MESCLUN_CAP+1)</x:f>
        <x:v>2</x:v>
      </x:c>
      <x:c r="L8883" s="266" t="n">
        <x:f>SUM(I8883:K8883)</x:f>
        <x:v>27</x:v>
      </x:c>
      <x:c r="M8883" s="267" t="n">
        <x:f>I8883*TOMATO_HOURS*WEEKS*(1+TOMATO_DIM)^I8883+J8883*CARROT_HOURS*WEEKS*(1+CARROT_DIM)^J8883+K8883*MESCLUN_HOURS*WEEKS*(1+MESCLUN_DIM)^K8883</x:f>
        <x:v>4615.581360068599</x:v>
      </x:c>
      <x:c r="N8883" s="267" t="n">
        <x:f>MAX(M8883-FARMER_HOURS,0)/TEMP_HOURS_PER_WORKER</x:f>
        <x:v>2.7052648333809715</x:v>
      </x:c>
      <x:c r="O8883" s="268" t="n">
        <x:f>I8883*TOMATO_PRICE+J8883*CARROT_PRICE+K8883*MESCLUN_PRICE</x:f>
        <x:v>144928</x:v>
      </x:c>
      <x:c r="P8883" s="268" t="n">
        <x:f>I8883*TOMATO_FERTILIZER+J8883*CARROT_FERTILIZER+K8883*MESCLUN_FERTILIZER</x:f>
        <x:v>18480</x:v>
      </x:c>
      <x:c r="Q8883" s="268" t="n">
        <x:f>MIN(M8883,FARMER_HOURS)*FARMER_RATE+MAX(M8883-FARMER_HOURS,0)*TEMP_RATE</x:f>
        <x:v>92631.62083452428</x:v>
      </x:c>
      <x:c r="R8883" s="268" t="n">
        <x:f>O8883-P8883-Q8883-FIXED_COST</x:f>
        <x:v>13816.379165475722</x:v>
      </x:c>
      <x:c r="S8883" s="139" t="str">
        <x:f>IF(AND(L8883&lt;=TOTAL_BED_CAP,N8883&lt;=TEMP_WORKER_CAP),"YES","NO")</x:f>
        <x:v>YES</x:v>
      </x:c>
      <x:c r="T8883" s="139" t="n">
        <x:f>IF(S8883="YES",R8883,-1E+99)</x:f>
        <x:v>13816.379165475722</x:v>
      </x:c>
    </x:row>
    <x:row r="8884">
      <x:c r="A8884" s="139"/>
      <x:c r="B8884" s="139"/>
      <x:c r="C8884" s="139"/>
      <x:c r="D8884" s="139"/>
      <x:c r="E8884" s="139"/>
      <x:c r="F8884" s="139"/>
      <x:c r="G8884" s="139"/>
      <x:c r="H8884" s="139"/>
      <x:c r="I8884" s="266" t="n">
        <x:f>INT((ROW()-ROW($I$46))/((CARROT_CAP+1)*(MESCLUN_CAP+1)))</x:f>
        <x:v>13</x:v>
      </x:c>
      <x:c r="J8884" s="266" t="n">
        <x:f>MOD(INT((ROW()-ROW($I$46))/(MESCLUN_CAP+1)),CARROT_CAP+1)</x:f>
        <x:v>12</x:v>
      </x:c>
      <x:c r="K8884" s="266" t="n">
        <x:f>MOD(ROW()-ROW($I$46),MESCLUN_CAP+1)</x:f>
        <x:v>3</x:v>
      </x:c>
      <x:c r="L8884" s="266" t="n">
        <x:f>SUM(I8884:K8884)</x:f>
        <x:v>28</x:v>
      </x:c>
      <x:c r="M8884" s="267" t="n">
        <x:f>I8884*TOMATO_HOURS*WEEKS*(1+TOMATO_DIM)^I8884+J8884*CARROT_HOURS*WEEKS*(1+CARROT_DIM)^J8884+K8884*MESCLUN_HOURS*WEEKS*(1+MESCLUN_DIM)^K8884</x:f>
        <x:v>4663.443342490474</x:v>
      </x:c>
      <x:c r="N8884" s="267" t="n">
        <x:f>MAX(M8884-FARMER_HOURS,0)/TEMP_HOURS_PER_WORKER</x:f>
        <x:v>2.73850232117394</x:v>
      </x:c>
      <x:c r="O8884" s="268" t="n">
        <x:f>I8884*TOMATO_PRICE+J8884*CARROT_PRICE+K8884*MESCLUN_PRICE</x:f>
        <x:v>147628</x:v>
      </x:c>
      <x:c r="P8884" s="268" t="n">
        <x:f>I8884*TOMATO_FERTILIZER+J8884*CARROT_FERTILIZER+K8884*MESCLUN_FERTILIZER</x:f>
        <x:v>19360</x:v>
      </x:c>
      <x:c r="Q8884" s="268" t="n">
        <x:f>MIN(M8884,FARMER_HOURS)*FARMER_RATE+MAX(M8884-FARMER_HOURS,0)*TEMP_RATE</x:f>
        <x:v>93462.5580293485</x:v>
      </x:c>
      <x:c r="R8884" s="268" t="n">
        <x:f>O8884-P8884-Q8884-FIXED_COST</x:f>
        <x:v>14805.441970651504</x:v>
      </x:c>
      <x:c r="S8884" s="139" t="str">
        <x:f>IF(AND(L8884&lt;=TOTAL_BED_CAP,N8884&lt;=TEMP_WORKER_CAP),"YES","NO")</x:f>
        <x:v>YES</x:v>
      </x:c>
      <x:c r="T8884" s="139" t="n">
        <x:f>IF(S8884="YES",R8884,-1E+99)</x:f>
        <x:v>14805.441970651504</x:v>
      </x:c>
    </x:row>
    <x:row r="8885">
      <x:c r="A8885" s="139"/>
      <x:c r="B8885" s="139"/>
      <x:c r="C8885" s="139"/>
      <x:c r="D8885" s="139"/>
      <x:c r="E8885" s="139"/>
      <x:c r="F8885" s="139"/>
      <x:c r="G8885" s="139"/>
      <x:c r="H8885" s="139"/>
      <x:c r="I8885" s="266" t="n">
        <x:f>INT((ROW()-ROW($I$46))/((CARROT_CAP+1)*(MESCLUN_CAP+1)))</x:f>
        <x:v>13</x:v>
      </x:c>
      <x:c r="J8885" s="266" t="n">
        <x:f>MOD(INT((ROW()-ROW($I$46))/(MESCLUN_CAP+1)),CARROT_CAP+1)</x:f>
        <x:v>12</x:v>
      </x:c>
      <x:c r="K8885" s="266" t="n">
        <x:f>MOD(ROW()-ROW($I$46),MESCLUN_CAP+1)</x:f>
        <x:v>4</x:v>
      </x:c>
      <x:c r="L8885" s="266" t="n">
        <x:f>SUM(I8885:K8885)</x:f>
        <x:v>29</x:v>
      </x:c>
      <x:c r="M8885" s="267" t="n">
        <x:f>I8885*TOMATO_HOURS*WEEKS*(1+TOMATO_DIM)^I8885+J8885*CARROT_HOURS*WEEKS*(1+CARROT_DIM)^J8885+K8885*MESCLUN_HOURS*WEEKS*(1+MESCLUN_DIM)^K8885</x:f>
        <x:v>4712.48745821313</x:v>
      </x:c>
      <x:c r="N8885" s="267" t="n">
        <x:f>MAX(M8885-FARMER_HOURS,0)/TEMP_HOURS_PER_WORKER</x:f>
        <x:v>2.772560734870229</x:v>
      </x:c>
      <x:c r="O8885" s="268" t="n">
        <x:f>I8885*TOMATO_PRICE+J8885*CARROT_PRICE+K8885*MESCLUN_PRICE</x:f>
        <x:v>150328</x:v>
      </x:c>
      <x:c r="P8885" s="268" t="n">
        <x:f>I8885*TOMATO_FERTILIZER+J8885*CARROT_FERTILIZER+K8885*MESCLUN_FERTILIZER</x:f>
        <x:v>20240</x:v>
      </x:c>
      <x:c r="Q8885" s="268" t="n">
        <x:f>MIN(M8885,FARMER_HOURS)*FARMER_RATE+MAX(M8885-FARMER_HOURS,0)*TEMP_RATE</x:f>
        <x:v>94314.01837175572</x:v>
      </x:c>
      <x:c r="R8885" s="268" t="n">
        <x:f>O8885-P8885-Q8885-FIXED_COST</x:f>
        <x:v>15773.981628244277</x:v>
      </x:c>
      <x:c r="S8885" s="139" t="str">
        <x:f>IF(AND(L8885&lt;=TOTAL_BED_CAP,N8885&lt;=TEMP_WORKER_CAP),"YES","NO")</x:f>
        <x:v>YES</x:v>
      </x:c>
      <x:c r="T8885" s="139" t="n">
        <x:f>IF(S8885="YES",R8885,-1E+99)</x:f>
        <x:v>15773.981628244277</x:v>
      </x:c>
    </x:row>
    <x:row r="8886">
      <x:c r="A8886" s="139"/>
      <x:c r="B8886" s="139"/>
      <x:c r="C8886" s="139"/>
      <x:c r="D8886" s="139"/>
      <x:c r="E8886" s="139"/>
      <x:c r="F8886" s="139"/>
      <x:c r="G8886" s="139"/>
      <x:c r="H8886" s="139"/>
      <x:c r="I8886" s="266" t="n">
        <x:f>INT((ROW()-ROW($I$46))/((CARROT_CAP+1)*(MESCLUN_CAP+1)))</x:f>
        <x:v>13</x:v>
      </x:c>
      <x:c r="J8886" s="266" t="n">
        <x:f>MOD(INT((ROW()-ROW($I$46))/(MESCLUN_CAP+1)),CARROT_CAP+1)</x:f>
        <x:v>12</x:v>
      </x:c>
      <x:c r="K8886" s="266" t="n">
        <x:f>MOD(ROW()-ROW($I$46),MESCLUN_CAP+1)</x:f>
        <x:v>5</x:v>
      </x:c>
      <x:c r="L8886" s="266" t="n">
        <x:f>SUM(I8886:K8886)</x:f>
        <x:v>30</x:v>
      </x:c>
      <x:c r="M8886" s="267" t="n">
        <x:f>I8886*TOMATO_HOURS*WEEKS*(1+TOMATO_DIM)^I8886+J8886*CARROT_HOURS*WEEKS*(1+CARROT_DIM)^J8886+K8886*MESCLUN_HOURS*WEEKS*(1+MESCLUN_DIM)^K8886</x:f>
        <x:v>4762.735782134333</x:v>
      </x:c>
      <x:c r="N8886" s="267" t="n">
        <x:f>MAX(M8886-FARMER_HOURS,0)/TEMP_HOURS_PER_WORKER</x:f>
        <x:v>2.8074554042599535</x:v>
      </x:c>
      <x:c r="O8886" s="268" t="n">
        <x:f>I8886*TOMATO_PRICE+J8886*CARROT_PRICE+K8886*MESCLUN_PRICE</x:f>
        <x:v>153028</x:v>
      </x:c>
      <x:c r="P8886" s="268" t="n">
        <x:f>I8886*TOMATO_FERTILIZER+J8886*CARROT_FERTILIZER+K8886*MESCLUN_FERTILIZER</x:f>
        <x:v>21120</x:v>
      </x:c>
      <x:c r="Q8886" s="268" t="n">
        <x:f>MIN(M8886,FARMER_HOURS)*FARMER_RATE+MAX(M8886-FARMER_HOURS,0)*TEMP_RATE</x:f>
        <x:v>95186.38510649884</x:v>
      </x:c>
      <x:c r="R8886" s="268" t="n">
        <x:f>O8886-P8886-Q8886-FIXED_COST</x:f>
        <x:v>16721.61489350116</x:v>
      </x:c>
      <x:c r="S8886" s="139" t="str">
        <x:f>IF(AND(L8886&lt;=TOTAL_BED_CAP,N8886&lt;=TEMP_WORKER_CAP),"YES","NO")</x:f>
        <x:v>YES</x:v>
      </x:c>
      <x:c r="T8886" s="139" t="n">
        <x:f>IF(S8886="YES",R8886,-1E+99)</x:f>
        <x:v>16721.61489350116</x:v>
      </x:c>
    </x:row>
    <x:row r="8887">
      <x:c r="A8887" s="139"/>
      <x:c r="B8887" s="139"/>
      <x:c r="C8887" s="139"/>
      <x:c r="D8887" s="139"/>
      <x:c r="E8887" s="139"/>
      <x:c r="F8887" s="139"/>
      <x:c r="G8887" s="139"/>
      <x:c r="H8887" s="139"/>
      <x:c r="I8887" s="266" t="n">
        <x:f>INT((ROW()-ROW($I$46))/((CARROT_CAP+1)*(MESCLUN_CAP+1)))</x:f>
        <x:v>13</x:v>
      </x:c>
      <x:c r="J8887" s="266" t="n">
        <x:f>MOD(INT((ROW()-ROW($I$46))/(MESCLUN_CAP+1)),CARROT_CAP+1)</x:f>
        <x:v>12</x:v>
      </x:c>
      <x:c r="K8887" s="266" t="n">
        <x:f>MOD(ROW()-ROW($I$46),MESCLUN_CAP+1)</x:f>
        <x:v>6</x:v>
      </x:c>
      <x:c r="L8887" s="266" t="n">
        <x:f>SUM(I8887:K8887)</x:f>
        <x:v>31</x:v>
      </x:c>
      <x:c r="M8887" s="267" t="n">
        <x:f>I8887*TOMATO_HOURS*WEEKS*(1+TOMATO_DIM)^I8887+J8887*CARROT_HOURS*WEEKS*(1+CARROT_DIM)^J8887+K8887*MESCLUN_HOURS*WEEKS*(1+MESCLUN_DIM)^K8887</x:f>
        <x:v>4814.210756315966</x:v>
      </x:c>
      <x:c r="N8887" s="267" t="n">
        <x:f>MAX(M8887-FARMER_HOURS,0)/TEMP_HOURS_PER_WORKER</x:f>
        <x:v>2.84320191410831</x:v>
      </x:c>
      <x:c r="O8887" s="268" t="n">
        <x:f>I8887*TOMATO_PRICE+J8887*CARROT_PRICE+K8887*MESCLUN_PRICE</x:f>
        <x:v>155728</x:v>
      </x:c>
      <x:c r="P8887" s="268" t="n">
        <x:f>I8887*TOMATO_FERTILIZER+J8887*CARROT_FERTILIZER+K8887*MESCLUN_FERTILIZER</x:f>
        <x:v>22000</x:v>
      </x:c>
      <x:c r="Q8887" s="268" t="n">
        <x:f>MIN(M8887,FARMER_HOURS)*FARMER_RATE+MAX(M8887-FARMER_HOURS,0)*TEMP_RATE</x:f>
        <x:v>96080.04785270775</x:v>
      </x:c>
      <x:c r="R8887" s="268" t="n">
        <x:f>O8887-P8887-Q8887-FIXED_COST</x:f>
        <x:v>17647.95214729225</x:v>
      </x:c>
      <x:c r="S8887" s="139" t="str">
        <x:f>IF(AND(L8887&lt;=TOTAL_BED_CAP,N8887&lt;=TEMP_WORKER_CAP),"YES","NO")</x:f>
        <x:v>YES</x:v>
      </x:c>
      <x:c r="T8887" s="139" t="n">
        <x:f>IF(S8887="YES",R8887,-1E+99)</x:f>
        <x:v>17647.95214729225</x:v>
      </x:c>
    </x:row>
    <x:row r="8888">
      <x:c r="A8888" s="139"/>
      <x:c r="B8888" s="139"/>
      <x:c r="C8888" s="139"/>
      <x:c r="D8888" s="139"/>
      <x:c r="E8888" s="139"/>
      <x:c r="F8888" s="139"/>
      <x:c r="G8888" s="139"/>
      <x:c r="H8888" s="139"/>
      <x:c r="I8888" s="266" t="n">
        <x:f>INT((ROW()-ROW($I$46))/((CARROT_CAP+1)*(MESCLUN_CAP+1)))</x:f>
        <x:v>13</x:v>
      </x:c>
      <x:c r="J8888" s="266" t="n">
        <x:f>MOD(INT((ROW()-ROW($I$46))/(MESCLUN_CAP+1)),CARROT_CAP+1)</x:f>
        <x:v>12</x:v>
      </x:c>
      <x:c r="K8888" s="266" t="n">
        <x:f>MOD(ROW()-ROW($I$46),MESCLUN_CAP+1)</x:f>
        <x:v>7</x:v>
      </x:c>
      <x:c r="L8888" s="266" t="n">
        <x:f>SUM(I8888:K8888)</x:f>
        <x:v>32</x:v>
      </x:c>
      <x:c r="M8888" s="267" t="n">
        <x:f>I8888*TOMATO_HOURS*WEEKS*(1+TOMATO_DIM)^I8888+J8888*CARROT_HOURS*WEEKS*(1+CARROT_DIM)^J8888+K8888*MESCLUN_HOURS*WEEKS*(1+MESCLUN_DIM)^K8888</x:f>
        <x:v>4866.935195713927</x:v>
      </x:c>
      <x:c r="N8888" s="267" t="n">
        <x:f>MAX(M8888-FARMER_HOURS,0)/TEMP_HOURS_PER_WORKER</x:f>
        <x:v>2.8798161081346714</x:v>
      </x:c>
      <x:c r="O8888" s="268" t="n">
        <x:f>I8888*TOMATO_PRICE+J8888*CARROT_PRICE+K8888*MESCLUN_PRICE</x:f>
        <x:v>158428</x:v>
      </x:c>
      <x:c r="P8888" s="268" t="n">
        <x:f>I8888*TOMATO_FERTILIZER+J8888*CARROT_FERTILIZER+K8888*MESCLUN_FERTILIZER</x:f>
        <x:v>22880</x:v>
      </x:c>
      <x:c r="Q8888" s="268" t="n">
        <x:f>MIN(M8888,FARMER_HOURS)*FARMER_RATE+MAX(M8888-FARMER_HOURS,0)*TEMP_RATE</x:f>
        <x:v>96995.40270336678</x:v>
      </x:c>
      <x:c r="R8888" s="268" t="n">
        <x:f>O8888-P8888-Q8888-FIXED_COST</x:f>
        <x:v>18552.59729663322</x:v>
      </x:c>
      <x:c r="S8888" s="139" t="str">
        <x:f>IF(AND(L8888&lt;=TOTAL_BED_CAP,N8888&lt;=TEMP_WORKER_CAP),"YES","NO")</x:f>
        <x:v>YES</x:v>
      </x:c>
      <x:c r="T8888" s="139" t="n">
        <x:f>IF(S8888="YES",R8888,-1E+99)</x:f>
        <x:v>18552.59729663322</x:v>
      </x:c>
    </x:row>
    <x:row r="8889">
      <x:c r="A8889" s="139"/>
      <x:c r="B8889" s="139"/>
      <x:c r="C8889" s="139"/>
      <x:c r="D8889" s="139"/>
      <x:c r="E8889" s="139"/>
      <x:c r="F8889" s="139"/>
      <x:c r="G8889" s="139"/>
      <x:c r="H8889" s="139"/>
      <x:c r="I8889" s="266" t="n">
        <x:f>INT((ROW()-ROW($I$46))/((CARROT_CAP+1)*(MESCLUN_CAP+1)))</x:f>
        <x:v>13</x:v>
      </x:c>
      <x:c r="J8889" s="266" t="n">
        <x:f>MOD(INT((ROW()-ROW($I$46))/(MESCLUN_CAP+1)),CARROT_CAP+1)</x:f>
        <x:v>12</x:v>
      </x:c>
      <x:c r="K8889" s="266" t="n">
        <x:f>MOD(ROW()-ROW($I$46),MESCLUN_CAP+1)</x:f>
        <x:v>8</x:v>
      </x:c>
      <x:c r="L8889" s="266" t="n">
        <x:f>SUM(I8889:K8889)</x:f>
        <x:v>33</x:v>
      </x:c>
      <x:c r="M8889" s="267" t="n">
        <x:f>I8889*TOMATO_HOURS*WEEKS*(1+TOMATO_DIM)^I8889+J8889*CARROT_HOURS*WEEKS*(1+CARROT_DIM)^J8889+K8889*MESCLUN_HOURS*WEEKS*(1+MESCLUN_DIM)^K8889</x:f>
        <x:v>4920.932293993907</x:v>
      </x:c>
      <x:c r="N8889" s="267" t="n">
        <x:f>MAX(M8889-FARMER_HOURS,0)/TEMP_HOURS_PER_WORKER</x:f>
        <x:v>2.917314093051324</x:v>
      </x:c>
      <x:c r="O8889" s="268" t="n">
        <x:f>I8889*TOMATO_PRICE+J8889*CARROT_PRICE+K8889*MESCLUN_PRICE</x:f>
        <x:v>161128</x:v>
      </x:c>
      <x:c r="P8889" s="268" t="n">
        <x:f>I8889*TOMATO_FERTILIZER+J8889*CARROT_FERTILIZER+K8889*MESCLUN_FERTILIZER</x:f>
        <x:v>23760</x:v>
      </x:c>
      <x:c r="Q8889" s="268" t="n">
        <x:f>MIN(M8889,FARMER_HOURS)*FARMER_RATE+MAX(M8889-FARMER_HOURS,0)*TEMP_RATE</x:f>
        <x:v>97932.8523262831</x:v>
      </x:c>
      <x:c r="R8889" s="268" t="n">
        <x:f>O8889-P8889-Q8889-FIXED_COST</x:f>
        <x:v>19435.1476737169</x:v>
      </x:c>
      <x:c r="S8889" s="139" t="str">
        <x:f>IF(AND(L8889&lt;=TOTAL_BED_CAP,N8889&lt;=TEMP_WORKER_CAP),"YES","NO")</x:f>
        <x:v>YES</x:v>
      </x:c>
      <x:c r="T8889" s="139" t="n">
        <x:f>IF(S8889="YES",R8889,-1E+99)</x:f>
        <x:v>19435.1476737169</x:v>
      </x:c>
    </x:row>
    <x:row r="8890">
      <x:c r="A8890" s="139"/>
      <x:c r="B8890" s="139"/>
      <x:c r="C8890" s="139"/>
      <x:c r="D8890" s="139"/>
      <x:c r="E8890" s="139"/>
      <x:c r="F8890" s="139"/>
      <x:c r="G8890" s="139"/>
      <x:c r="H8890" s="139"/>
      <x:c r="I8890" s="266" t="n">
        <x:f>INT((ROW()-ROW($I$46))/((CARROT_CAP+1)*(MESCLUN_CAP+1)))</x:f>
        <x:v>13</x:v>
      </x:c>
      <x:c r="J8890" s="266" t="n">
        <x:f>MOD(INT((ROW()-ROW($I$46))/(MESCLUN_CAP+1)),CARROT_CAP+1)</x:f>
        <x:v>12</x:v>
      </x:c>
      <x:c r="K8890" s="266" t="n">
        <x:f>MOD(ROW()-ROW($I$46),MESCLUN_CAP+1)</x:f>
        <x:v>9</x:v>
      </x:c>
      <x:c r="L8890" s="266" t="n">
        <x:f>SUM(I8890:K8890)</x:f>
        <x:v>34</x:v>
      </x:c>
      <x:c r="M8890" s="267" t="n">
        <x:f>I8890*TOMATO_HOURS*WEEKS*(1+TOMATO_DIM)^I8890+J8890*CARROT_HOURS*WEEKS*(1+CARROT_DIM)^J8890+K8890*MESCLUN_HOURS*WEEKS*(1+MESCLUN_DIM)^K8890</x:f>
        <x:v>4976.2256294343015</x:v>
      </x:c>
      <x:c r="N8890" s="267" t="n">
        <x:f>MAX(M8890-FARMER_HOURS,0)/TEMP_HOURS_PER_WORKER</x:f>
        <x:v>2.955712242662709</x:v>
      </x:c>
      <x:c r="O8890" s="268" t="n">
        <x:f>I8890*TOMATO_PRICE+J8890*CARROT_PRICE+K8890*MESCLUN_PRICE</x:f>
        <x:v>163828</x:v>
      </x:c>
      <x:c r="P8890" s="268" t="n">
        <x:f>I8890*TOMATO_FERTILIZER+J8890*CARROT_FERTILIZER+K8890*MESCLUN_FERTILIZER</x:f>
        <x:v>24640</x:v>
      </x:c>
      <x:c r="Q8890" s="268" t="n">
        <x:f>MIN(M8890,FARMER_HOURS)*FARMER_RATE+MAX(M8890-FARMER_HOURS,0)*TEMP_RATE</x:f>
        <x:v>98892.80606656773</x:v>
      </x:c>
      <x:c r="R8890" s="268" t="n">
        <x:f>O8890-P8890-Q8890-FIXED_COST</x:f>
        <x:v>20295.193933432267</x:v>
      </x:c>
      <x:c r="S8890" s="139" t="str">
        <x:f>IF(AND(L8890&lt;=TOTAL_BED_CAP,N8890&lt;=TEMP_WORKER_CAP),"YES","NO")</x:f>
        <x:v>YES</x:v>
      </x:c>
      <x:c r="T8890" s="139" t="n">
        <x:f>IF(S8890="YES",R8890,-1E+99)</x:f>
        <x:v>20295.193933432267</x:v>
      </x:c>
    </x:row>
    <x:row r="8891">
      <x:c r="A8891" s="139"/>
      <x:c r="B8891" s="139"/>
      <x:c r="C8891" s="139"/>
      <x:c r="D8891" s="139"/>
      <x:c r="E8891" s="139"/>
      <x:c r="F8891" s="139"/>
      <x:c r="G8891" s="139"/>
      <x:c r="H8891" s="139"/>
      <x:c r="I8891" s="266" t="n">
        <x:f>INT((ROW()-ROW($I$46))/((CARROT_CAP+1)*(MESCLUN_CAP+1)))</x:f>
        <x:v>13</x:v>
      </x:c>
      <x:c r="J8891" s="266" t="n">
        <x:f>MOD(INT((ROW()-ROW($I$46))/(MESCLUN_CAP+1)),CARROT_CAP+1)</x:f>
        <x:v>12</x:v>
      </x:c>
      <x:c r="K8891" s="266" t="n">
        <x:f>MOD(ROW()-ROW($I$46),MESCLUN_CAP+1)</x:f>
        <x:v>10</x:v>
      </x:c>
      <x:c r="L8891" s="266" t="n">
        <x:f>SUM(I8891:K8891)</x:f>
        <x:v>35</x:v>
      </x:c>
      <x:c r="M8891" s="267" t="n">
        <x:f>I8891*TOMATO_HOURS*WEEKS*(1+TOMATO_DIM)^I8891+J8891*CARROT_HOURS*WEEKS*(1+CARROT_DIM)^J8891+K8891*MESCLUN_HOURS*WEEKS*(1+MESCLUN_DIM)^K8891</x:f>
        <x:v>5032.839170917514</x:v>
      </x:c>
      <x:c r="N8891" s="267" t="n">
        <x:f>MAX(M8891-FARMER_HOURS,0)/TEMP_HOURS_PER_WORKER</x:f>
        <x:v>2.9950272020260513</x:v>
      </x:c>
      <x:c r="O8891" s="268" t="n">
        <x:f>I8891*TOMATO_PRICE+J8891*CARROT_PRICE+K8891*MESCLUN_PRICE</x:f>
        <x:v>166528</x:v>
      </x:c>
      <x:c r="P8891" s="268" t="n">
        <x:f>I8891*TOMATO_FERTILIZER+J8891*CARROT_FERTILIZER+K8891*MESCLUN_FERTILIZER</x:f>
        <x:v>25520</x:v>
      </x:c>
      <x:c r="Q8891" s="268" t="n">
        <x:f>MIN(M8891,FARMER_HOURS)*FARMER_RATE+MAX(M8891-FARMER_HOURS,0)*TEMP_RATE</x:f>
        <x:v>99875.68005065128</x:v>
      </x:c>
      <x:c r="R8891" s="268" t="n">
        <x:f>O8891-P8891-Q8891-FIXED_COST</x:f>
        <x:v>21132.31994934872</x:v>
      </x:c>
      <x:c r="S8891" s="139" t="str">
        <x:f>IF(AND(L8891&lt;=TOTAL_BED_CAP,N8891&lt;=TEMP_WORKER_CAP),"YES","NO")</x:f>
        <x:v>YES</x:v>
      </x:c>
      <x:c r="T8891" s="139" t="n">
        <x:f>IF(S8891="YES",R8891,-1E+99)</x:f>
        <x:v>21132.31994934872</x:v>
      </x:c>
    </x:row>
    <x:row r="8892">
      <x:c r="A8892" s="139"/>
      <x:c r="B8892" s="139"/>
      <x:c r="C8892" s="139"/>
      <x:c r="D8892" s="139"/>
      <x:c r="E8892" s="139"/>
      <x:c r="F8892" s="139"/>
      <x:c r="G8892" s="139"/>
      <x:c r="H8892" s="139"/>
      <x:c r="I8892" s="266" t="n">
        <x:f>INT((ROW()-ROW($I$46))/((CARROT_CAP+1)*(MESCLUN_CAP+1)))</x:f>
        <x:v>13</x:v>
      </x:c>
      <x:c r="J8892" s="266" t="n">
        <x:f>MOD(INT((ROW()-ROW($I$46))/(MESCLUN_CAP+1)),CARROT_CAP+1)</x:f>
        <x:v>12</x:v>
      </x:c>
      <x:c r="K8892" s="266" t="n">
        <x:f>MOD(ROW()-ROW($I$46),MESCLUN_CAP+1)</x:f>
        <x:v>11</x:v>
      </x:c>
      <x:c r="L8892" s="266" t="n">
        <x:f>SUM(I8892:K8892)</x:f>
        <x:v>36</x:v>
      </x:c>
      <x:c r="M8892" s="267" t="n">
        <x:f>I8892*TOMATO_HOURS*WEEKS*(1+TOMATO_DIM)^I8892+J8892*CARROT_HOURS*WEEKS*(1+CARROT_DIM)^J8892+K8892*MESCLUN_HOURS*WEEKS*(1+MESCLUN_DIM)^K8892</x:f>
        <x:v>5090.797284010953</x:v>
      </x:c>
      <x:c r="N8892" s="267" t="n">
        <x:f>MAX(M8892-FARMER_HOURS,0)/TEMP_HOURS_PER_WORKER</x:f>
        <x:v>3.035275891674273</x:v>
      </x:c>
      <x:c r="O8892" s="268" t="n">
        <x:f>I8892*TOMATO_PRICE+J8892*CARROT_PRICE+K8892*MESCLUN_PRICE</x:f>
        <x:v>169228</x:v>
      </x:c>
      <x:c r="P8892" s="268" t="n">
        <x:f>I8892*TOMATO_FERTILIZER+J8892*CARROT_FERTILIZER+K8892*MESCLUN_FERTILIZER</x:f>
        <x:v>26400</x:v>
      </x:c>
      <x:c r="Q8892" s="268" t="n">
        <x:f>MIN(M8892,FARMER_HOURS)*FARMER_RATE+MAX(M8892-FARMER_HOURS,0)*TEMP_RATE</x:f>
        <x:v>100881.89729185683</x:v>
      </x:c>
      <x:c r="R8892" s="268" t="n">
        <x:f>O8892-P8892-Q8892-FIXED_COST</x:f>
        <x:v>21946.102708143168</x:v>
      </x:c>
      <x:c r="S8892" s="139" t="str">
        <x:f>IF(AND(L8892&lt;=TOTAL_BED_CAP,N8892&lt;=TEMP_WORKER_CAP),"YES","NO")</x:f>
        <x:v>YES</x:v>
      </x:c>
      <x:c r="T8892" s="139" t="n">
        <x:f>IF(S8892="YES",R8892,-1E+99)</x:f>
        <x:v>21946.102708143168</x:v>
      </x:c>
    </x:row>
    <x:row r="8893">
      <x:c r="A8893" s="139"/>
      <x:c r="B8893" s="139"/>
      <x:c r="C8893" s="139"/>
      <x:c r="D8893" s="139"/>
      <x:c r="E8893" s="139"/>
      <x:c r="F8893" s="139"/>
      <x:c r="G8893" s="139"/>
      <x:c r="H8893" s="139"/>
      <x:c r="I8893" s="266" t="n">
        <x:f>INT((ROW()-ROW($I$46))/((CARROT_CAP+1)*(MESCLUN_CAP+1)))</x:f>
        <x:v>13</x:v>
      </x:c>
      <x:c r="J8893" s="266" t="n">
        <x:f>MOD(INT((ROW()-ROW($I$46))/(MESCLUN_CAP+1)),CARROT_CAP+1)</x:f>
        <x:v>12</x:v>
      </x:c>
      <x:c r="K8893" s="266" t="n">
        <x:f>MOD(ROW()-ROW($I$46),MESCLUN_CAP+1)</x:f>
        <x:v>12</x:v>
      </x:c>
      <x:c r="L8893" s="266" t="n">
        <x:f>SUM(I8893:K8893)</x:f>
        <x:v>37</x:v>
      </x:c>
      <x:c r="M8893" s="267" t="n">
        <x:f>I8893*TOMATO_HOURS*WEEKS*(1+TOMATO_DIM)^I8893+J8893*CARROT_HOURS*WEEKS*(1+CARROT_DIM)^J8893+K8893*MESCLUN_HOURS*WEEKS*(1+MESCLUN_DIM)^K8893</x:f>
        <x:v>5150.124737139017</x:v>
      </x:c>
      <x:c r="N8893" s="267" t="n">
        <x:f>MAX(M8893-FARMER_HOURS,0)/TEMP_HOURS_PER_WORKER</x:f>
        <x:v>3.0764755119020952</x:v>
      </x:c>
      <x:c r="O8893" s="268" t="n">
        <x:f>I8893*TOMATO_PRICE+J8893*CARROT_PRICE+K8893*MESCLUN_PRICE</x:f>
        <x:v>171928</x:v>
      </x:c>
      <x:c r="P8893" s="268" t="n">
        <x:f>I8893*TOMATO_FERTILIZER+J8893*CARROT_FERTILIZER+K8893*MESCLUN_FERTILIZER</x:f>
        <x:v>27280</x:v>
      </x:c>
      <x:c r="Q8893" s="268" t="n">
        <x:f>MIN(M8893,FARMER_HOURS)*FARMER_RATE+MAX(M8893-FARMER_HOURS,0)*TEMP_RATE</x:f>
        <x:v>101911.88779755238</x:v>
      </x:c>
      <x:c r="R8893" s="268" t="n">
        <x:f>O8893-P8893-Q8893-FIXED_COST</x:f>
        <x:v>22736.11220244762</x:v>
      </x:c>
      <x:c r="S8893" s="139" t="str">
        <x:f>IF(AND(L8893&lt;=TOTAL_BED_CAP,N8893&lt;=TEMP_WORKER_CAP),"YES","NO")</x:f>
        <x:v>YES</x:v>
      </x:c>
      <x:c r="T8893" s="139" t="n">
        <x:f>IF(S8893="YES",R8893,-1E+99)</x:f>
        <x:v>22736.11220244762</x:v>
      </x:c>
    </x:row>
    <x:row r="8894">
      <x:c r="A8894" s="139"/>
      <x:c r="B8894" s="139"/>
      <x:c r="C8894" s="139"/>
      <x:c r="D8894" s="139"/>
      <x:c r="E8894" s="139"/>
      <x:c r="F8894" s="139"/>
      <x:c r="G8894" s="139"/>
      <x:c r="H8894" s="139"/>
      <x:c r="I8894" s="266" t="n">
        <x:f>INT((ROW()-ROW($I$46))/((CARROT_CAP+1)*(MESCLUN_CAP+1)))</x:f>
        <x:v>13</x:v>
      </x:c>
      <x:c r="J8894" s="266" t="n">
        <x:f>MOD(INT((ROW()-ROW($I$46))/(MESCLUN_CAP+1)),CARROT_CAP+1)</x:f>
        <x:v>12</x:v>
      </x:c>
      <x:c r="K8894" s="266" t="n">
        <x:f>MOD(ROW()-ROW($I$46),MESCLUN_CAP+1)</x:f>
        <x:v>13</x:v>
      </x:c>
      <x:c r="L8894" s="266" t="n">
        <x:f>SUM(I8894:K8894)</x:f>
        <x:v>38</x:v>
      </x:c>
      <x:c r="M8894" s="267" t="n">
        <x:f>I8894*TOMATO_HOURS*WEEKS*(1+TOMATO_DIM)^I8894+J8894*CARROT_HOURS*WEEKS*(1+CARROT_DIM)^J8894+K8894*MESCLUN_HOURS*WEEKS*(1+MESCLUN_DIM)^K8894</x:f>
        <x:v>5210.846707847401</x:v>
      </x:c>
      <x:c r="N8894" s="267" t="n">
        <x:f>MAX(M8894-FARMER_HOURS,0)/TEMP_HOURS_PER_WORKER</x:f>
        <x:v>3.118643547116251</x:v>
      </x:c>
      <x:c r="O8894" s="268" t="n">
        <x:f>I8894*TOMATO_PRICE+J8894*CARROT_PRICE+K8894*MESCLUN_PRICE</x:f>
        <x:v>174628</x:v>
      </x:c>
      <x:c r="P8894" s="268" t="n">
        <x:f>I8894*TOMATO_FERTILIZER+J8894*CARROT_FERTILIZER+K8894*MESCLUN_FERTILIZER</x:f>
        <x:v>28160</x:v>
      </x:c>
      <x:c r="Q8894" s="268" t="n">
        <x:f>MIN(M8894,FARMER_HOURS)*FARMER_RATE+MAX(M8894-FARMER_HOURS,0)*TEMP_RATE</x:f>
        <x:v>102966.08867790627</x:v>
      </x:c>
      <x:c r="R8894" s="268" t="n">
        <x:f>O8894-P8894-Q8894-FIXED_COST</x:f>
        <x:v>23501.91132209373</x:v>
      </x:c>
      <x:c r="S8894" s="139" t="str">
        <x:f>IF(AND(L8894&lt;=TOTAL_BED_CAP,N8894&lt;=TEMP_WORKER_CAP),"YES","NO")</x:f>
        <x:v>YES</x:v>
      </x:c>
      <x:c r="T8894" s="139" t="n">
        <x:f>IF(S8894="YES",R8894,-1E+99)</x:f>
        <x:v>23501.91132209373</x:v>
      </x:c>
    </x:row>
    <x:row r="8895">
      <x:c r="A8895" s="139"/>
      <x:c r="B8895" s="139"/>
      <x:c r="C8895" s="139"/>
      <x:c r="D8895" s="139"/>
      <x:c r="E8895" s="139"/>
      <x:c r="F8895" s="139"/>
      <x:c r="G8895" s="139"/>
      <x:c r="H8895" s="139"/>
      <x:c r="I8895" s="266" t="n">
        <x:f>INT((ROW()-ROW($I$46))/((CARROT_CAP+1)*(MESCLUN_CAP+1)))</x:f>
        <x:v>13</x:v>
      </x:c>
      <x:c r="J8895" s="266" t="n">
        <x:f>MOD(INT((ROW()-ROW($I$46))/(MESCLUN_CAP+1)),CARROT_CAP+1)</x:f>
        <x:v>12</x:v>
      </x:c>
      <x:c r="K8895" s="266" t="n">
        <x:f>MOD(ROW()-ROW($I$46),MESCLUN_CAP+1)</x:f>
        <x:v>14</x:v>
      </x:c>
      <x:c r="L8895" s="266" t="n">
        <x:f>SUM(I8895:K8895)</x:f>
        <x:v>39</x:v>
      </x:c>
      <x:c r="M8895" s="267" t="n">
        <x:f>I8895*TOMATO_HOURS*WEEKS*(1+TOMATO_DIM)^I8895+J8895*CARROT_HOURS*WEEKS*(1+CARROT_DIM)^J8895+K8895*MESCLUN_HOURS*WEEKS*(1+MESCLUN_DIM)^K8895</x:f>
        <x:v>5272.988789161062</x:v>
      </x:c>
      <x:c r="N8895" s="267" t="n">
        <x:f>MAX(M8895-FARMER_HOURS,0)/TEMP_HOURS_PER_WORKER</x:f>
        <x:v>3.161797770250738</x:v>
      </x:c>
      <x:c r="O8895" s="268" t="n">
        <x:f>I8895*TOMATO_PRICE+J8895*CARROT_PRICE+K8895*MESCLUN_PRICE</x:f>
        <x:v>177328</x:v>
      </x:c>
      <x:c r="P8895" s="268" t="n">
        <x:f>I8895*TOMATO_FERTILIZER+J8895*CARROT_FERTILIZER+K8895*MESCLUN_FERTILIZER</x:f>
        <x:v>29040</x:v>
      </x:c>
      <x:c r="Q8895" s="268" t="n">
        <x:f>MIN(M8895,FARMER_HOURS)*FARMER_RATE+MAX(M8895-FARMER_HOURS,0)*TEMP_RATE</x:f>
        <x:v>104044.94425626844</x:v>
      </x:c>
      <x:c r="R8895" s="268" t="n">
        <x:f>O8895-P8895-Q8895-FIXED_COST</x:f>
        <x:v>24243.05574373156</x:v>
      </x:c>
      <x:c r="S8895" s="139" t="str">
        <x:f>IF(AND(L8895&lt;=TOTAL_BED_CAP,N8895&lt;=TEMP_WORKER_CAP),"YES","NO")</x:f>
        <x:v>YES</x:v>
      </x:c>
      <x:c r="T8895" s="139" t="n">
        <x:f>IF(S8895="YES",R8895,-1E+99)</x:f>
        <x:v>24243.05574373156</x:v>
      </x:c>
    </x:row>
    <x:row r="8896">
      <x:c r="A8896" s="139"/>
      <x:c r="B8896" s="139"/>
      <x:c r="C8896" s="139"/>
      <x:c r="D8896" s="139"/>
      <x:c r="E8896" s="139"/>
      <x:c r="F8896" s="139"/>
      <x:c r="G8896" s="139"/>
      <x:c r="H8896" s="139"/>
      <x:c r="I8896" s="266" t="n">
        <x:f>INT((ROW()-ROW($I$46))/((CARROT_CAP+1)*(MESCLUN_CAP+1)))</x:f>
        <x:v>13</x:v>
      </x:c>
      <x:c r="J8896" s="266" t="n">
        <x:f>MOD(INT((ROW()-ROW($I$46))/(MESCLUN_CAP+1)),CARROT_CAP+1)</x:f>
        <x:v>12</x:v>
      </x:c>
      <x:c r="K8896" s="266" t="n">
        <x:f>MOD(ROW()-ROW($I$46),MESCLUN_CAP+1)</x:f>
        <x:v>15</x:v>
      </x:c>
      <x:c r="L8896" s="266" t="n">
        <x:f>SUM(I8896:K8896)</x:f>
        <x:v>40</x:v>
      </x:c>
      <x:c r="M8896" s="267" t="n">
        <x:f>I8896*TOMATO_HOURS*WEEKS*(1+TOMATO_DIM)^I8896+J8896*CARROT_HOURS*WEEKS*(1+CARROT_DIM)^J8896+K8896*MESCLUN_HOURS*WEEKS*(1+MESCLUN_DIM)^K8896</x:f>
        <x:v>5336.576996037209</x:v>
      </x:c>
      <x:c r="N8896" s="267" t="n">
        <x:f>MAX(M8896-FARMER_HOURS,0)/TEMP_HOURS_PER_WORKER</x:f>
        <x:v>3.2059562472480616</x:v>
      </x:c>
      <x:c r="O8896" s="268" t="n">
        <x:f>I8896*TOMATO_PRICE+J8896*CARROT_PRICE+K8896*MESCLUN_PRICE</x:f>
        <x:v>180028</x:v>
      </x:c>
      <x:c r="P8896" s="268" t="n">
        <x:f>I8896*TOMATO_FERTILIZER+J8896*CARROT_FERTILIZER+K8896*MESCLUN_FERTILIZER</x:f>
        <x:v>29920</x:v>
      </x:c>
      <x:c r="Q8896" s="268" t="n">
        <x:f>MIN(M8896,FARMER_HOURS)*FARMER_RATE+MAX(M8896-FARMER_HOURS,0)*TEMP_RATE</x:f>
        <x:v>105148.90618120154</x:v>
      </x:c>
      <x:c r="R8896" s="268" t="n">
        <x:f>O8896-P8896-Q8896-FIXED_COST</x:f>
        <x:v>24959.093818798458</x:v>
      </x:c>
      <x:c r="S8896" s="139" t="str">
        <x:f>IF(AND(L8896&lt;=TOTAL_BED_CAP,N8896&lt;=TEMP_WORKER_CAP),"YES","NO")</x:f>
        <x:v>YES</x:v>
      </x:c>
      <x:c r="T8896" s="139" t="n">
        <x:f>IF(S8896="YES",R8896,-1E+99)</x:f>
        <x:v>24959.093818798458</x:v>
      </x:c>
    </x:row>
    <x:row r="8897">
      <x:c r="A8897" s="139"/>
      <x:c r="B8897" s="139"/>
      <x:c r="C8897" s="139"/>
      <x:c r="D8897" s="139"/>
      <x:c r="E8897" s="139"/>
      <x:c r="F8897" s="139"/>
      <x:c r="G8897" s="139"/>
      <x:c r="H8897" s="139"/>
      <x:c r="I8897" s="266" t="n">
        <x:f>INT((ROW()-ROW($I$46))/((CARROT_CAP+1)*(MESCLUN_CAP+1)))</x:f>
        <x:v>13</x:v>
      </x:c>
      <x:c r="J8897" s="266" t="n">
        <x:f>MOD(INT((ROW()-ROW($I$46))/(MESCLUN_CAP+1)),CARROT_CAP+1)</x:f>
        <x:v>12</x:v>
      </x:c>
      <x:c r="K8897" s="266" t="n">
        <x:f>MOD(ROW()-ROW($I$46),MESCLUN_CAP+1)</x:f>
        <x:v>16</x:v>
      </x:c>
      <x:c r="L8897" s="266" t="n">
        <x:f>SUM(I8897:K8897)</x:f>
        <x:v>41</x:v>
      </x:c>
      <x:c r="M8897" s="267" t="n">
        <x:f>I8897*TOMATO_HOURS*WEEKS*(1+TOMATO_DIM)^I8897+J8897*CARROT_HOURS*WEEKS*(1+CARROT_DIM)^J8897+K8897*MESCLUN_HOURS*WEEKS*(1+MESCLUN_DIM)^K8897</x:f>
        <x:v>5401.6377719146985</x:v>
      </x:c>
      <x:c r="N8897" s="267" t="n">
        <x:f>MAX(M8897-FARMER_HOURS,0)/TEMP_HOURS_PER_WORKER</x:f>
        <x:v>3.2511373416074294</x:v>
      </x:c>
      <x:c r="O8897" s="268" t="n">
        <x:f>I8897*TOMATO_PRICE+J8897*CARROT_PRICE+K8897*MESCLUN_PRICE</x:f>
        <x:v>182728</x:v>
      </x:c>
      <x:c r="P8897" s="268" t="n">
        <x:f>I8897*TOMATO_FERTILIZER+J8897*CARROT_FERTILIZER+K8897*MESCLUN_FERTILIZER</x:f>
        <x:v>30800</x:v>
      </x:c>
      <x:c r="Q8897" s="268" t="n">
        <x:f>MIN(M8897,FARMER_HOURS)*FARMER_RATE+MAX(M8897-FARMER_HOURS,0)*TEMP_RATE</x:f>
        <x:v>106278.43354018574</x:v>
      </x:c>
      <x:c r="R8897" s="268" t="n">
        <x:f>O8897-P8897-Q8897-FIXED_COST</x:f>
        <x:v>25649.56645981426</x:v>
      </x:c>
      <x:c r="S8897" s="139" t="str">
        <x:f>IF(AND(L8897&lt;=TOTAL_BED_CAP,N8897&lt;=TEMP_WORKER_CAP),"YES","NO")</x:f>
        <x:v>YES</x:v>
      </x:c>
      <x:c r="T8897" s="139" t="n">
        <x:f>IF(S8897="YES",R8897,-1E+99)</x:f>
        <x:v>25649.56645981426</x:v>
      </x:c>
    </x:row>
    <x:row r="8898">
      <x:c r="A8898" s="139"/>
      <x:c r="B8898" s="139"/>
      <x:c r="C8898" s="139"/>
      <x:c r="D8898" s="139"/>
      <x:c r="E8898" s="139"/>
      <x:c r="F8898" s="139"/>
      <x:c r="G8898" s="139"/>
      <x:c r="H8898" s="139"/>
      <x:c r="I8898" s="266" t="n">
        <x:f>INT((ROW()-ROW($I$46))/((CARROT_CAP+1)*(MESCLUN_CAP+1)))</x:f>
        <x:v>13</x:v>
      </x:c>
      <x:c r="J8898" s="266" t="n">
        <x:f>MOD(INT((ROW()-ROW($I$46))/(MESCLUN_CAP+1)),CARROT_CAP+1)</x:f>
        <x:v>12</x:v>
      </x:c>
      <x:c r="K8898" s="266" t="n">
        <x:f>MOD(ROW()-ROW($I$46),MESCLUN_CAP+1)</x:f>
        <x:v>17</x:v>
      </x:c>
      <x:c r="L8898" s="266" t="n">
        <x:f>SUM(I8898:K8898)</x:f>
        <x:v>42</x:v>
      </x:c>
      <x:c r="M8898" s="267" t="n">
        <x:f>I8898*TOMATO_HOURS*WEEKS*(1+TOMATO_DIM)^I8898+J8898*CARROT_HOURS*WEEKS*(1+CARROT_DIM)^J8898+K8898*MESCLUN_HOURS*WEEKS*(1+MESCLUN_DIM)^K8898</x:f>
        <x:v>5468.197995361238</x:v>
      </x:c>
      <x:c r="N8898" s="267" t="n">
        <x:f>MAX(M8898-FARMER_HOURS,0)/TEMP_HOURS_PER_WORKER</x:f>
        <x:v>3.29735971900086</x:v>
      </x:c>
      <x:c r="O8898" s="268" t="n">
        <x:f>I8898*TOMATO_PRICE+J8898*CARROT_PRICE+K8898*MESCLUN_PRICE</x:f>
        <x:v>185428</x:v>
      </x:c>
      <x:c r="P8898" s="268" t="n">
        <x:f>I8898*TOMATO_FERTILIZER+J8898*CARROT_FERTILIZER+K8898*MESCLUN_FERTILIZER</x:f>
        <x:v>31680</x:v>
      </x:c>
      <x:c r="Q8898" s="268" t="n">
        <x:f>MIN(M8898,FARMER_HOURS)*FARMER_RATE+MAX(M8898-FARMER_HOURS,0)*TEMP_RATE</x:f>
        <x:v>107433.9929750215</x:v>
      </x:c>
      <x:c r="R8898" s="268" t="n">
        <x:f>O8898-P8898-Q8898-FIXED_COST</x:f>
        <x:v>26314.007024978506</x:v>
      </x:c>
      <x:c r="S8898" s="139" t="str">
        <x:f>IF(AND(L8898&lt;=TOTAL_BED_CAP,N8898&lt;=TEMP_WORKER_CAP),"YES","NO")</x:f>
        <x:v>YES</x:v>
      </x:c>
      <x:c r="T8898" s="139" t="n">
        <x:f>IF(S8898="YES",R8898,-1E+99)</x:f>
        <x:v>26314.007024978506</x:v>
      </x:c>
    </x:row>
    <x:row r="8899">
      <x:c r="A8899" s="139"/>
      <x:c r="B8899" s="139"/>
      <x:c r="C8899" s="139"/>
      <x:c r="D8899" s="139"/>
      <x:c r="E8899" s="139"/>
      <x:c r="F8899" s="139"/>
      <x:c r="G8899" s="139"/>
      <x:c r="H8899" s="139"/>
      <x:c r="I8899" s="266" t="n">
        <x:f>INT((ROW()-ROW($I$46))/((CARROT_CAP+1)*(MESCLUN_CAP+1)))</x:f>
        <x:v>13</x:v>
      </x:c>
      <x:c r="J8899" s="266" t="n">
        <x:f>MOD(INT((ROW()-ROW($I$46))/(MESCLUN_CAP+1)),CARROT_CAP+1)</x:f>
        <x:v>12</x:v>
      </x:c>
      <x:c r="K8899" s="266" t="n">
        <x:f>MOD(ROW()-ROW($I$46),MESCLUN_CAP+1)</x:f>
        <x:v>18</x:v>
      </x:c>
      <x:c r="L8899" s="266" t="n">
        <x:f>SUM(I8899:K8899)</x:f>
        <x:v>43</x:v>
      </x:c>
      <x:c r="M8899" s="267" t="n">
        <x:f>I8899*TOMATO_HOURS*WEEKS*(1+TOMATO_DIM)^I8899+J8899*CARROT_HOURS*WEEKS*(1+CARROT_DIM)^J8899+K8899*MESCLUN_HOURS*WEEKS*(1+MESCLUN_DIM)^K8899</x:f>
        <x:v>5536.2849868198255</x:v>
      </x:c>
      <x:c r="N8899" s="267" t="n">
        <x:f>MAX(M8899-FARMER_HOURS,0)/TEMP_HOURS_PER_WORKER</x:f>
        <x:v>3.3446423519582122</x:v>
      </x:c>
      <x:c r="O8899" s="268" t="n">
        <x:f>I8899*TOMATO_PRICE+J8899*CARROT_PRICE+K8899*MESCLUN_PRICE</x:f>
        <x:v>188128</x:v>
      </x:c>
      <x:c r="P8899" s="268" t="n">
        <x:f>I8899*TOMATO_FERTILIZER+J8899*CARROT_FERTILIZER+K8899*MESCLUN_FERTILIZER</x:f>
        <x:v>32560</x:v>
      </x:c>
      <x:c r="Q8899" s="268" t="n">
        <x:f>MIN(M8899,FARMER_HOURS)*FARMER_RATE+MAX(M8899-FARMER_HOURS,0)*TEMP_RATE</x:f>
        <x:v>108616.0587989553</x:v>
      </x:c>
      <x:c r="R8899" s="268" t="n">
        <x:f>O8899-P8899-Q8899-FIXED_COST</x:f>
        <x:v>26951.941201044698</x:v>
      </x:c>
      <x:c r="S8899" s="139" t="str">
        <x:f>IF(AND(L8899&lt;=TOTAL_BED_CAP,N8899&lt;=TEMP_WORKER_CAP),"YES","NO")</x:f>
        <x:v>YES</x:v>
      </x:c>
      <x:c r="T8899" s="139" t="n">
        <x:f>IF(S8899="YES",R8899,-1E+99)</x:f>
        <x:v>26951.941201044698</x:v>
      </x:c>
    </x:row>
    <x:row r="8900">
      <x:c r="A8900" s="139"/>
      <x:c r="B8900" s="139"/>
      <x:c r="C8900" s="139"/>
      <x:c r="D8900" s="139"/>
      <x:c r="E8900" s="139"/>
      <x:c r="F8900" s="139"/>
      <x:c r="G8900" s="139"/>
      <x:c r="H8900" s="139"/>
      <x:c r="I8900" s="266" t="n">
        <x:f>INT((ROW()-ROW($I$46))/((CARROT_CAP+1)*(MESCLUN_CAP+1)))</x:f>
        <x:v>13</x:v>
      </x:c>
      <x:c r="J8900" s="266" t="n">
        <x:f>MOD(INT((ROW()-ROW($I$46))/(MESCLUN_CAP+1)),CARROT_CAP+1)</x:f>
        <x:v>12</x:v>
      </x:c>
      <x:c r="K8900" s="266" t="n">
        <x:f>MOD(ROW()-ROW($I$46),MESCLUN_CAP+1)</x:f>
        <x:v>19</x:v>
      </x:c>
      <x:c r="L8900" s="266" t="n">
        <x:f>SUM(I8900:K8900)</x:f>
        <x:v>44</x:v>
      </x:c>
      <x:c r="M8900" s="267" t="n">
        <x:f>I8900*TOMATO_HOURS*WEEKS*(1+TOMATO_DIM)^I8900+J8900*CARROT_HOURS*WEEKS*(1+CARROT_DIM)^J8900+K8900*MESCLUN_HOURS*WEEKS*(1+MESCLUN_DIM)^K8900</x:f>
        <x:v>5605.926515455847</x:v>
      </x:c>
      <x:c r="N8900" s="267" t="n">
        <x:f>MAX(M8900-FARMER_HOURS,0)/TEMP_HOURS_PER_WORKER</x:f>
        <x:v>3.393004524622116</x:v>
      </x:c>
      <x:c r="O8900" s="268" t="n">
        <x:f>I8900*TOMATO_PRICE+J8900*CARROT_PRICE+K8900*MESCLUN_PRICE</x:f>
        <x:v>190828</x:v>
      </x:c>
      <x:c r="P8900" s="268" t="n">
        <x:f>I8900*TOMATO_FERTILIZER+J8900*CARROT_FERTILIZER+K8900*MESCLUN_FERTILIZER</x:f>
        <x:v>33440</x:v>
      </x:c>
      <x:c r="Q8900" s="268" t="n">
        <x:f>MIN(M8900,FARMER_HOURS)*FARMER_RATE+MAX(M8900-FARMER_HOURS,0)*TEMP_RATE</x:f>
        <x:v>109825.1131155529</x:v>
      </x:c>
      <x:c r="R8900" s="268" t="n">
        <x:f>O8900-P8900-Q8900-FIXED_COST</x:f>
        <x:v>27562.8868844471</x:v>
      </x:c>
      <x:c r="S8900" s="139" t="str">
        <x:f>IF(AND(L8900&lt;=TOTAL_BED_CAP,N8900&lt;=TEMP_WORKER_CAP),"YES","NO")</x:f>
        <x:v>YES</x:v>
      </x:c>
      <x:c r="T8900" s="139" t="n">
        <x:f>IF(S8900="YES",R8900,-1E+99)</x:f>
        <x:v>27562.8868844471</x:v>
      </x:c>
    </x:row>
    <x:row r="8901">
      <x:c r="A8901" s="139"/>
      <x:c r="B8901" s="139"/>
      <x:c r="C8901" s="139"/>
      <x:c r="D8901" s="139"/>
      <x:c r="E8901" s="139"/>
      <x:c r="F8901" s="139"/>
      <x:c r="G8901" s="139"/>
      <x:c r="H8901" s="139"/>
      <x:c r="I8901" s="266" t="n">
        <x:f>INT((ROW()-ROW($I$46))/((CARROT_CAP+1)*(MESCLUN_CAP+1)))</x:f>
        <x:v>13</x:v>
      </x:c>
      <x:c r="J8901" s="266" t="n">
        <x:f>MOD(INT((ROW()-ROW($I$46))/(MESCLUN_CAP+1)),CARROT_CAP+1)</x:f>
        <x:v>12</x:v>
      </x:c>
      <x:c r="K8901" s="266" t="n">
        <x:f>MOD(ROW()-ROW($I$46),MESCLUN_CAP+1)</x:f>
        <x:v>20</x:v>
      </x:c>
      <x:c r="L8901" s="266" t="n">
        <x:f>SUM(I8901:K8901)</x:f>
        <x:v>45</x:v>
      </x:c>
      <x:c r="M8901" s="267" t="n">
        <x:f>I8901*TOMATO_HOURS*WEEKS*(1+TOMATO_DIM)^I8901+J8901*CARROT_HOURS*WEEKS*(1+CARROT_DIM)^J8901+K8901*MESCLUN_HOURS*WEEKS*(1+MESCLUN_DIM)^K8901</x:f>
        <x:v>5677.150806106324</x:v>
      </x:c>
      <x:c r="N8901" s="267" t="n">
        <x:f>MAX(M8901-FARMER_HOURS,0)/TEMP_HOURS_PER_WORKER</x:f>
        <x:v>3.4424658375738364</x:v>
      </x:c>
      <x:c r="O8901" s="268" t="n">
        <x:f>I8901*TOMATO_PRICE+J8901*CARROT_PRICE+K8901*MESCLUN_PRICE</x:f>
        <x:v>193528</x:v>
      </x:c>
      <x:c r="P8901" s="268" t="n">
        <x:f>I8901*TOMATO_FERTILIZER+J8901*CARROT_FERTILIZER+K8901*MESCLUN_FERTILIZER</x:f>
        <x:v>34320</x:v>
      </x:c>
      <x:c r="Q8901" s="268" t="n">
        <x:f>MIN(M8901,FARMER_HOURS)*FARMER_RATE+MAX(M8901-FARMER_HOURS,0)*TEMP_RATE</x:f>
        <x:v>111061.64593934591</x:v>
      </x:c>
      <x:c r="R8901" s="268" t="n">
        <x:f>O8901-P8901-Q8901-FIXED_COST</x:f>
        <x:v>28146.354060654092</x:v>
      </x:c>
      <x:c r="S8901" s="139" t="str">
        <x:f>IF(AND(L8901&lt;=TOTAL_BED_CAP,N8901&lt;=TEMP_WORKER_CAP),"YES","NO")</x:f>
        <x:v>YES</x:v>
      </x:c>
      <x:c r="T8901" s="139" t="n">
        <x:f>IF(S8901="YES",R8901,-1E+99)</x:f>
        <x:v>28146.354060654092</x:v>
      </x:c>
    </x:row>
    <x:row r="8902">
      <x:c r="A8902" s="139"/>
      <x:c r="B8902" s="139"/>
      <x:c r="C8902" s="139"/>
      <x:c r="D8902" s="139"/>
      <x:c r="E8902" s="139"/>
      <x:c r="F8902" s="139"/>
      <x:c r="G8902" s="139"/>
      <x:c r="H8902" s="139"/>
      <x:c r="I8902" s="266" t="n">
        <x:f>INT((ROW()-ROW($I$46))/((CARROT_CAP+1)*(MESCLUN_CAP+1)))</x:f>
        <x:v>13</x:v>
      </x:c>
      <x:c r="J8902" s="266" t="n">
        <x:f>MOD(INT((ROW()-ROW($I$46))/(MESCLUN_CAP+1)),CARROT_CAP+1)</x:f>
        <x:v>12</x:v>
      </x:c>
      <x:c r="K8902" s="266" t="n">
        <x:f>MOD(ROW()-ROW($I$46),MESCLUN_CAP+1)</x:f>
        <x:v>21</x:v>
      </x:c>
      <x:c r="L8902" s="266" t="n">
        <x:f>SUM(I8902:K8902)</x:f>
        <x:v>46</x:v>
      </x:c>
      <x:c r="M8902" s="267" t="n">
        <x:f>I8902*TOMATO_HOURS*WEEKS*(1+TOMATO_DIM)^I8902+J8902*CARROT_HOURS*WEEKS*(1+CARROT_DIM)^J8902+K8902*MESCLUN_HOURS*WEEKS*(1+MESCLUN_DIM)^K8902</x:f>
        <x:v>5749.986546332768</x:v>
      </x:c>
      <x:c r="N8902" s="267" t="n">
        <x:f>MAX(M8902-FARMER_HOURS,0)/TEMP_HOURS_PER_WORKER</x:f>
        <x:v>3.493046212731089</x:v>
      </x:c>
      <x:c r="O8902" s="268" t="n">
        <x:f>I8902*TOMATO_PRICE+J8902*CARROT_PRICE+K8902*MESCLUN_PRICE</x:f>
        <x:v>196228</x:v>
      </x:c>
      <x:c r="P8902" s="268" t="n">
        <x:f>I8902*TOMATO_FERTILIZER+J8902*CARROT_FERTILIZER+K8902*MESCLUN_FERTILIZER</x:f>
        <x:v>35200</x:v>
      </x:c>
      <x:c r="Q8902" s="268" t="n">
        <x:f>MIN(M8902,FARMER_HOURS)*FARMER_RATE+MAX(M8902-FARMER_HOURS,0)*TEMP_RATE</x:f>
        <x:v>112326.15531827722</x:v>
      </x:c>
      <x:c r="R8902" s="268" t="n">
        <x:f>O8902-P8902-Q8902-FIXED_COST</x:f>
        <x:v>28701.84468172278</x:v>
      </x:c>
      <x:c r="S8902" s="139" t="str">
        <x:f>IF(AND(L8902&lt;=TOTAL_BED_CAP,N8902&lt;=TEMP_WORKER_CAP),"YES","NO")</x:f>
        <x:v>YES</x:v>
      </x:c>
      <x:c r="T8902" s="139" t="n">
        <x:f>IF(S8902="YES",R8902,-1E+99)</x:f>
        <x:v>28701.84468172278</x:v>
      </x:c>
    </x:row>
    <x:row r="8903">
      <x:c r="A8903" s="139"/>
      <x:c r="B8903" s="139"/>
      <x:c r="C8903" s="139"/>
      <x:c r="D8903" s="139"/>
      <x:c r="E8903" s="139"/>
      <x:c r="F8903" s="139"/>
      <x:c r="G8903" s="139"/>
      <x:c r="H8903" s="139"/>
      <x:c r="I8903" s="266" t="n">
        <x:f>INT((ROW()-ROW($I$46))/((CARROT_CAP+1)*(MESCLUN_CAP+1)))</x:f>
        <x:v>13</x:v>
      </x:c>
      <x:c r="J8903" s="266" t="n">
        <x:f>MOD(INT((ROW()-ROW($I$46))/(MESCLUN_CAP+1)),CARROT_CAP+1)</x:f>
        <x:v>12</x:v>
      </x:c>
      <x:c r="K8903" s="266" t="n">
        <x:f>MOD(ROW()-ROW($I$46),MESCLUN_CAP+1)</x:f>
        <x:v>22</x:v>
      </x:c>
      <x:c r="L8903" s="266" t="n">
        <x:f>SUM(I8903:K8903)</x:f>
        <x:v>47</x:v>
      </x:c>
      <x:c r="M8903" s="267" t="n">
        <x:f>I8903*TOMATO_HOURS*WEEKS*(1+TOMATO_DIM)^I8903+J8903*CARROT_HOURS*WEEKS*(1+CARROT_DIM)^J8903+K8903*MESCLUN_HOURS*WEEKS*(1+MESCLUN_DIM)^K8903</x:f>
        <x:v>5824.462893579164</x:v>
      </x:c>
      <x:c r="N8903" s="267" t="n">
        <x:f>MAX(M8903-FARMER_HOURS,0)/TEMP_HOURS_PER_WORKER</x:f>
        <x:v>3.544765898318864</x:v>
      </x:c>
      <x:c r="O8903" s="268" t="n">
        <x:f>I8903*TOMATO_PRICE+J8903*CARROT_PRICE+K8903*MESCLUN_PRICE</x:f>
        <x:v>198928</x:v>
      </x:c>
      <x:c r="P8903" s="268" t="n">
        <x:f>I8903*TOMATO_FERTILIZER+J8903*CARROT_FERTILIZER+K8903*MESCLUN_FERTILIZER</x:f>
        <x:v>36080</x:v>
      </x:c>
      <x:c r="Q8903" s="268" t="n">
        <x:f>MIN(M8903,FARMER_HOURS)*FARMER_RATE+MAX(M8903-FARMER_HOURS,0)*TEMP_RATE</x:f>
        <x:v>113619.1474579716</x:v>
      </x:c>
      <x:c r="R8903" s="268" t="n">
        <x:f>O8903-P8903-Q8903-FIXED_COST</x:f>
        <x:v>29228.8525420284</x:v>
      </x:c>
      <x:c r="S8903" s="139" t="str">
        <x:f>IF(AND(L8903&lt;=TOTAL_BED_CAP,N8903&lt;=TEMP_WORKER_CAP),"YES","NO")</x:f>
        <x:v>YES</x:v>
      </x:c>
      <x:c r="T8903" s="139" t="n">
        <x:f>IF(S8903="YES",R8903,-1E+99)</x:f>
        <x:v>29228.8525420284</x:v>
      </x:c>
    </x:row>
    <x:row r="8904">
      <x:c r="A8904" s="139"/>
      <x:c r="B8904" s="139"/>
      <x:c r="C8904" s="139"/>
      <x:c r="D8904" s="139"/>
      <x:c r="E8904" s="139"/>
      <x:c r="F8904" s="139"/>
      <x:c r="G8904" s="139"/>
      <x:c r="H8904" s="139"/>
      <x:c r="I8904" s="266" t="n">
        <x:f>INT((ROW()-ROW($I$46))/((CARROT_CAP+1)*(MESCLUN_CAP+1)))</x:f>
        <x:v>13</x:v>
      </x:c>
      <x:c r="J8904" s="266" t="n">
        <x:f>MOD(INT((ROW()-ROW($I$46))/(MESCLUN_CAP+1)),CARROT_CAP+1)</x:f>
        <x:v>12</x:v>
      </x:c>
      <x:c r="K8904" s="266" t="n">
        <x:f>MOD(ROW()-ROW($I$46),MESCLUN_CAP+1)</x:f>
        <x:v>23</x:v>
      </x:c>
      <x:c r="L8904" s="266" t="n">
        <x:f>SUM(I8904:K8904)</x:f>
        <x:v>48</x:v>
      </x:c>
      <x:c r="M8904" s="267" t="n">
        <x:f>I8904*TOMATO_HOURS*WEEKS*(1+TOMATO_DIM)^I8904+J8904*CARROT_HOURS*WEEKS*(1+CARROT_DIM)^J8904+K8904*MESCLUN_HOURS*WEEKS*(1+MESCLUN_DIM)^K8904</x:f>
        <x:v>5900.609482436601</x:v>
      </x:c>
      <x:c r="N8904" s="267" t="n">
        <x:f>MAX(M8904-FARMER_HOURS,0)/TEMP_HOURS_PER_WORKER</x:f>
        <x:v>3.597645473914306</x:v>
      </x:c>
      <x:c r="O8904" s="268" t="n">
        <x:f>I8904*TOMATO_PRICE+J8904*CARROT_PRICE+K8904*MESCLUN_PRICE</x:f>
        <x:v>201628</x:v>
      </x:c>
      <x:c r="P8904" s="268" t="n">
        <x:f>I8904*TOMATO_FERTILIZER+J8904*CARROT_FERTILIZER+K8904*MESCLUN_FERTILIZER</x:f>
        <x:v>36960</x:v>
      </x:c>
      <x:c r="Q8904" s="268" t="n">
        <x:f>MIN(M8904,FARMER_HOURS)*FARMER_RATE+MAX(M8904-FARMER_HOURS,0)*TEMP_RATE</x:f>
        <x:v>114941.13684785765</x:v>
      </x:c>
      <x:c r="R8904" s="268" t="n">
        <x:f>O8904-P8904-Q8904-FIXED_COST</x:f>
        <x:v>29726.863152142352</x:v>
      </x:c>
      <x:c r="S8904" s="139" t="str">
        <x:f>IF(AND(L8904&lt;=TOTAL_BED_CAP,N8904&lt;=TEMP_WORKER_CAP),"YES","NO")</x:f>
        <x:v>YES</x:v>
      </x:c>
      <x:c r="T8904" s="139" t="n">
        <x:f>IF(S8904="YES",R8904,-1E+99)</x:f>
        <x:v>29726.863152142352</x:v>
      </x:c>
    </x:row>
    <x:row r="8905">
      <x:c r="A8905" s="139"/>
      <x:c r="B8905" s="139"/>
      <x:c r="C8905" s="139"/>
      <x:c r="D8905" s="139"/>
      <x:c r="E8905" s="139"/>
      <x:c r="F8905" s="139"/>
      <x:c r="G8905" s="139"/>
      <x:c r="H8905" s="139"/>
      <x:c r="I8905" s="266" t="n">
        <x:f>INT((ROW()-ROW($I$46))/((CARROT_CAP+1)*(MESCLUN_CAP+1)))</x:f>
        <x:v>13</x:v>
      </x:c>
      <x:c r="J8905" s="266" t="n">
        <x:f>MOD(INT((ROW()-ROW($I$46))/(MESCLUN_CAP+1)),CARROT_CAP+1)</x:f>
        <x:v>12</x:v>
      </x:c>
      <x:c r="K8905" s="266" t="n">
        <x:f>MOD(ROW()-ROW($I$46),MESCLUN_CAP+1)</x:f>
        <x:v>24</x:v>
      </x:c>
      <x:c r="L8905" s="266" t="n">
        <x:f>SUM(I8905:K8905)</x:f>
        <x:v>49</x:v>
      </x:c>
      <x:c r="M8905" s="267" t="n">
        <x:f>I8905*TOMATO_HOURS*WEEKS*(1+TOMATO_DIM)^I8905+J8905*CARROT_HOURS*WEEKS*(1+CARROT_DIM)^J8905+K8905*MESCLUN_HOURS*WEEKS*(1+MESCLUN_DIM)^K8905</x:f>
        <x:v>5978.456432016096</x:v>
      </x:c>
      <x:c r="N8905" s="267" t="n">
        <x:f>MAX(M8905-FARMER_HOURS,0)/TEMP_HOURS_PER_WORKER</x:f>
        <x:v>3.6517058555667337</x:v>
      </x:c>
      <x:c r="O8905" s="268" t="n">
        <x:f>I8905*TOMATO_PRICE+J8905*CARROT_PRICE+K8905*MESCLUN_PRICE</x:f>
        <x:v>204328</x:v>
      </x:c>
      <x:c r="P8905" s="268" t="n">
        <x:f>I8905*TOMATO_FERTILIZER+J8905*CARROT_FERTILIZER+K8905*MESCLUN_FERTILIZER</x:f>
        <x:v>37840</x:v>
      </x:c>
      <x:c r="Q8905" s="268" t="n">
        <x:f>MIN(M8905,FARMER_HOURS)*FARMER_RATE+MAX(M8905-FARMER_HOURS,0)*TEMP_RATE</x:f>
        <x:v>116292.64638916834</x:v>
      </x:c>
      <x:c r="R8905" s="268" t="n">
        <x:f>O8905-P8905-Q8905-FIXED_COST</x:f>
        <x:v>30195.353610831662</x:v>
      </x:c>
      <x:c r="S8905" s="139" t="str">
        <x:f>IF(AND(L8905&lt;=TOTAL_BED_CAP,N8905&lt;=TEMP_WORKER_CAP),"YES","NO")</x:f>
        <x:v>YES</x:v>
      </x:c>
      <x:c r="T8905" s="139" t="n">
        <x:f>IF(S8905="YES",R8905,-1E+99)</x:f>
        <x:v>30195.353610831662</x:v>
      </x:c>
    </x:row>
    <x:row r="8906">
      <x:c r="A8906" s="139"/>
      <x:c r="B8906" s="139"/>
      <x:c r="C8906" s="139"/>
      <x:c r="D8906" s="139"/>
      <x:c r="E8906" s="139"/>
      <x:c r="F8906" s="139"/>
      <x:c r="G8906" s="139"/>
      <x:c r="H8906" s="139"/>
      <x:c r="I8906" s="266" t="n">
        <x:f>INT((ROW()-ROW($I$46))/((CARROT_CAP+1)*(MESCLUN_CAP+1)))</x:f>
        <x:v>13</x:v>
      </x:c>
      <x:c r="J8906" s="266" t="n">
        <x:f>MOD(INT((ROW()-ROW($I$46))/(MESCLUN_CAP+1)),CARROT_CAP+1)</x:f>
        <x:v>12</x:v>
      </x:c>
      <x:c r="K8906" s="266" t="n">
        <x:f>MOD(ROW()-ROW($I$46),MESCLUN_CAP+1)</x:f>
        <x:v>25</x:v>
      </x:c>
      <x:c r="L8906" s="266" t="n">
        <x:f>SUM(I8906:K8906)</x:f>
        <x:v>50</x:v>
      </x:c>
      <x:c r="M8906" s="267" t="n">
        <x:f>I8906*TOMATO_HOURS*WEEKS*(1+TOMATO_DIM)^I8906+J8906*CARROT_HOURS*WEEKS*(1+CARROT_DIM)^J8906+K8906*MESCLUN_HOURS*WEEKS*(1+MESCLUN_DIM)^K8906</x:f>
        <x:v>6058.034353431194</x:v>
      </x:c>
      <x:c r="N8906" s="267" t="n">
        <x:f>MAX(M8906-FARMER_HOURS,0)/TEMP_HOURS_PER_WORKER</x:f>
        <x:v>3.7069683009938847</x:v>
      </x:c>
      <x:c r="O8906" s="268" t="n">
        <x:f>I8906*TOMATO_PRICE+J8906*CARROT_PRICE+K8906*MESCLUN_PRICE</x:f>
        <x:v>207028</x:v>
      </x:c>
      <x:c r="P8906" s="268" t="n">
        <x:f>I8906*TOMATO_FERTILIZER+J8906*CARROT_FERTILIZER+K8906*MESCLUN_FERTILIZER</x:f>
        <x:v>38720</x:v>
      </x:c>
      <x:c r="Q8906" s="268" t="n">
        <x:f>MIN(M8906,FARMER_HOURS)*FARMER_RATE+MAX(M8906-FARMER_HOURS,0)*TEMP_RATE</x:f>
        <x:v>117674.20752484712</x:v>
      </x:c>
      <x:c r="R8906" s="268" t="n">
        <x:f>O8906-P8906-Q8906-FIXED_COST</x:f>
        <x:v>30633.792475152877</x:v>
      </x:c>
      <x:c r="S8906" s="139" t="str">
        <x:f>IF(AND(L8906&lt;=TOTAL_BED_CAP,N8906&lt;=TEMP_WORKER_CAP),"YES","NO")</x:f>
        <x:v>YES</x:v>
      </x:c>
      <x:c r="T8906" s="139" t="n">
        <x:f>IF(S8906="YES",R8906,-1E+99)</x:f>
        <x:v>30633.792475152877</x:v>
      </x:c>
    </x:row>
    <x:row r="8907">
      <x:c r="A8907" s="139"/>
      <x:c r="B8907" s="139"/>
      <x:c r="C8907" s="139"/>
      <x:c r="D8907" s="139"/>
      <x:c r="E8907" s="139"/>
      <x:c r="F8907" s="139"/>
      <x:c r="G8907" s="139"/>
      <x:c r="H8907" s="139"/>
      <x:c r="I8907" s="266" t="n">
        <x:f>INT((ROW()-ROW($I$46))/((CARROT_CAP+1)*(MESCLUN_CAP+1)))</x:f>
        <x:v>13</x:v>
      </x:c>
      <x:c r="J8907" s="266" t="n">
        <x:f>MOD(INT((ROW()-ROW($I$46))/(MESCLUN_CAP+1)),CARROT_CAP+1)</x:f>
        <x:v>12</x:v>
      </x:c>
      <x:c r="K8907" s="266" t="n">
        <x:f>MOD(ROW()-ROW($I$46),MESCLUN_CAP+1)</x:f>
        <x:v>26</x:v>
      </x:c>
      <x:c r="L8907" s="266" t="n">
        <x:f>SUM(I8907:K8907)</x:f>
        <x:v>51</x:v>
      </x:c>
      <x:c r="M8907" s="267" t="n">
        <x:f>I8907*TOMATO_HOURS*WEEKS*(1+TOMATO_DIM)^I8907+J8907*CARROT_HOURS*WEEKS*(1+CARROT_DIM)^J8907+K8907*MESCLUN_HOURS*WEEKS*(1+MESCLUN_DIM)^K8907</x:f>
        <x:v>6139.374357391911</x:v>
      </x:c>
      <x:c r="N8907" s="267" t="n">
        <x:f>MAX(M8907-FARMER_HOURS,0)/TEMP_HOURS_PER_WORKER</x:f>
        <x:v>3.763454414855494</x:v>
      </x:c>
      <x:c r="O8907" s="268" t="n">
        <x:f>I8907*TOMATO_PRICE+J8907*CARROT_PRICE+K8907*MESCLUN_PRICE</x:f>
        <x:v>209728</x:v>
      </x:c>
      <x:c r="P8907" s="268" t="n">
        <x:f>I8907*TOMATO_FERTILIZER+J8907*CARROT_FERTILIZER+K8907*MESCLUN_FERTILIZER</x:f>
        <x:v>39600</x:v>
      </x:c>
      <x:c r="Q8907" s="268" t="n">
        <x:f>MIN(M8907,FARMER_HOURS)*FARMER_RATE+MAX(M8907-FARMER_HOURS,0)*TEMP_RATE</x:f>
        <x:v>119086.36037138735</x:v>
      </x:c>
      <x:c r="R8907" s="268" t="n">
        <x:f>O8907-P8907-Q8907-FIXED_COST</x:f>
        <x:v>31041.639628612655</x:v>
      </x:c>
      <x:c r="S8907" s="139" t="str">
        <x:f>IF(AND(L8907&lt;=TOTAL_BED_CAP,N8907&lt;=TEMP_WORKER_CAP),"YES","NO")</x:f>
        <x:v>YES</x:v>
      </x:c>
      <x:c r="T8907" s="139" t="n">
        <x:f>IF(S8907="YES",R8907,-1E+99)</x:f>
        <x:v>31041.639628612655</x:v>
      </x:c>
    </x:row>
    <x:row r="8908">
      <x:c r="A8908" s="139"/>
      <x:c r="B8908" s="139"/>
      <x:c r="C8908" s="139"/>
      <x:c r="D8908" s="139"/>
      <x:c r="E8908" s="139"/>
      <x:c r="F8908" s="139"/>
      <x:c r="G8908" s="139"/>
      <x:c r="H8908" s="139"/>
      <x:c r="I8908" s="266" t="n">
        <x:f>INT((ROW()-ROW($I$46))/((CARROT_CAP+1)*(MESCLUN_CAP+1)))</x:f>
        <x:v>13</x:v>
      </x:c>
      <x:c r="J8908" s="266" t="n">
        <x:f>MOD(INT((ROW()-ROW($I$46))/(MESCLUN_CAP+1)),CARROT_CAP+1)</x:f>
        <x:v>12</x:v>
      </x:c>
      <x:c r="K8908" s="266" t="n">
        <x:f>MOD(ROW()-ROW($I$46),MESCLUN_CAP+1)</x:f>
        <x:v>27</x:v>
      </x:c>
      <x:c r="L8908" s="266" t="n">
        <x:f>SUM(I8908:K8908)</x:f>
        <x:v>52</x:v>
      </x:c>
      <x:c r="M8908" s="267" t="n">
        <x:f>I8908*TOMATO_HOURS*WEEKS*(1+TOMATO_DIM)^I8908+J8908*CARROT_HOURS*WEEKS*(1+CARROT_DIM)^J8908+K8908*MESCLUN_HOURS*WEEKS*(1+MESCLUN_DIM)^K8908</x:f>
        <x:v>6222.508061911669</x:v>
      </x:c>
      <x:c r="N8908" s="267" t="n">
        <x:f>MAX(M8908-FARMER_HOURS,0)/TEMP_HOURS_PER_WORKER</x:f>
        <x:v>3.821186154105326</x:v>
      </x:c>
      <x:c r="O8908" s="268" t="n">
        <x:f>I8908*TOMATO_PRICE+J8908*CARROT_PRICE+K8908*MESCLUN_PRICE</x:f>
        <x:v>212428</x:v>
      </x:c>
      <x:c r="P8908" s="268" t="n">
        <x:f>I8908*TOMATO_FERTILIZER+J8908*CARROT_FERTILIZER+K8908*MESCLUN_FERTILIZER</x:f>
        <x:v>40480</x:v>
      </x:c>
      <x:c r="Q8908" s="268" t="n">
        <x:f>MIN(M8908,FARMER_HOURS)*FARMER_RATE+MAX(M8908-FARMER_HOURS,0)*TEMP_RATE</x:f>
        <x:v>120529.65385263314</x:v>
      </x:c>
      <x:c r="R8908" s="268" t="n">
        <x:f>O8908-P8908-Q8908-FIXED_COST</x:f>
        <x:v>31418.346147366858</x:v>
      </x:c>
      <x:c r="S8908" s="139" t="str">
        <x:f>IF(AND(L8908&lt;=TOTAL_BED_CAP,N8908&lt;=TEMP_WORKER_CAP),"YES","NO")</x:f>
        <x:v>YES</x:v>
      </x:c>
      <x:c r="T8908" s="139" t="n">
        <x:f>IF(S8908="YES",R8908,-1E+99)</x:f>
        <x:v>31418.346147366858</x:v>
      </x:c>
    </x:row>
    <x:row r="8909">
      <x:c r="A8909" s="139"/>
      <x:c r="B8909" s="139"/>
      <x:c r="C8909" s="139"/>
      <x:c r="D8909" s="139"/>
      <x:c r="E8909" s="139"/>
      <x:c r="F8909" s="139"/>
      <x:c r="G8909" s="139"/>
      <x:c r="H8909" s="139"/>
      <x:c r="I8909" s="266" t="n">
        <x:f>INT((ROW()-ROW($I$46))/((CARROT_CAP+1)*(MESCLUN_CAP+1)))</x:f>
        <x:v>13</x:v>
      </x:c>
      <x:c r="J8909" s="266" t="n">
        <x:f>MOD(INT((ROW()-ROW($I$46))/(MESCLUN_CAP+1)),CARROT_CAP+1)</x:f>
        <x:v>12</x:v>
      </x:c>
      <x:c r="K8909" s="266" t="n">
        <x:f>MOD(ROW()-ROW($I$46),MESCLUN_CAP+1)</x:f>
        <x:v>28</x:v>
      </x:c>
      <x:c r="L8909" s="266" t="n">
        <x:f>SUM(I8909:K8909)</x:f>
        <x:v>53</x:v>
      </x:c>
      <x:c r="M8909" s="267" t="n">
        <x:f>I8909*TOMATO_HOURS*WEEKS*(1+TOMATO_DIM)^I8909+J8909*CARROT_HOURS*WEEKS*(1+CARROT_DIM)^J8909+K8909*MESCLUN_HOURS*WEEKS*(1+MESCLUN_DIM)^K8909</x:f>
        <x:v>6307.467600128822</x:v>
      </x:c>
      <x:c r="N8909" s="267" t="n">
        <x:f>MAX(M8909-FARMER_HOURS,0)/TEMP_HOURS_PER_WORKER</x:f>
        <x:v>3.880185833422793</x:v>
      </x:c>
      <x:c r="O8909" s="268" t="n">
        <x:f>I8909*TOMATO_PRICE+J8909*CARROT_PRICE+K8909*MESCLUN_PRICE</x:f>
        <x:v>215128</x:v>
      </x:c>
      <x:c r="P8909" s="268" t="n">
        <x:f>I8909*TOMATO_FERTILIZER+J8909*CARROT_FERTILIZER+K8909*MESCLUN_FERTILIZER</x:f>
        <x:v>41360</x:v>
      </x:c>
      <x:c r="Q8909" s="268" t="n">
        <x:f>MIN(M8909,FARMER_HOURS)*FARMER_RATE+MAX(M8909-FARMER_HOURS,0)*TEMP_RATE</x:f>
        <x:v>122004.64583556981</x:v>
      </x:c>
      <x:c r="R8909" s="268" t="n">
        <x:f>O8909-P8909-Q8909-FIXED_COST</x:f>
        <x:v>31763.354164430188</x:v>
      </x:c>
      <x:c r="S8909" s="139" t="str">
        <x:f>IF(AND(L8909&lt;=TOTAL_BED_CAP,N8909&lt;=TEMP_WORKER_CAP),"YES","NO")</x:f>
        <x:v>YES</x:v>
      </x:c>
      <x:c r="T8909" s="139" t="n">
        <x:f>IF(S8909="YES",R8909,-1E+99)</x:f>
        <x:v>31763.354164430188</x:v>
      </x:c>
    </x:row>
    <x:row r="8910">
      <x:c r="A8910" s="139"/>
      <x:c r="B8910" s="139"/>
      <x:c r="C8910" s="139"/>
      <x:c r="D8910" s="139"/>
      <x:c r="E8910" s="139"/>
      <x:c r="F8910" s="139"/>
      <x:c r="G8910" s="139"/>
      <x:c r="H8910" s="139"/>
      <x:c r="I8910" s="266" t="n">
        <x:f>INT((ROW()-ROW($I$46))/((CARROT_CAP+1)*(MESCLUN_CAP+1)))</x:f>
        <x:v>13</x:v>
      </x:c>
      <x:c r="J8910" s="266" t="n">
        <x:f>MOD(INT((ROW()-ROW($I$46))/(MESCLUN_CAP+1)),CARROT_CAP+1)</x:f>
        <x:v>12</x:v>
      </x:c>
      <x:c r="K8910" s="266" t="n">
        <x:f>MOD(ROW()-ROW($I$46),MESCLUN_CAP+1)</x:f>
        <x:v>29</x:v>
      </x:c>
      <x:c r="L8910" s="266" t="n">
        <x:f>SUM(I8910:K8910)</x:f>
        <x:v>54</x:v>
      </x:c>
      <x:c r="M8910" s="267" t="n">
        <x:f>I8910*TOMATO_HOURS*WEEKS*(1+TOMATO_DIM)^I8910+J8910*CARROT_HOURS*WEEKS*(1+CARROT_DIM)^J8910+K8910*MESCLUN_HOURS*WEEKS*(1+MESCLUN_DIM)^K8910</x:f>
        <x:v>6394.285628244475</x:v>
      </x:c>
      <x:c r="N8910" s="267" t="n">
        <x:f>MAX(M8910-FARMER_HOURS,0)/TEMP_HOURS_PER_WORKER</x:f>
        <x:v>3.94047613072533</x:v>
      </x:c>
      <x:c r="O8910" s="268" t="n">
        <x:f>I8910*TOMATO_PRICE+J8910*CARROT_PRICE+K8910*MESCLUN_PRICE</x:f>
        <x:v>217828</x:v>
      </x:c>
      <x:c r="P8910" s="268" t="n">
        <x:f>I8910*TOMATO_FERTILIZER+J8910*CARROT_FERTILIZER+K8910*MESCLUN_FERTILIZER</x:f>
        <x:v>42240</x:v>
      </x:c>
      <x:c r="Q8910" s="268" t="n">
        <x:f>MIN(M8910,FARMER_HOURS)*FARMER_RATE+MAX(M8910-FARMER_HOURS,0)*TEMP_RATE</x:f>
        <x:v>123511.90326813325</x:v>
      </x:c>
      <x:c r="R8910" s="268" t="n">
        <x:f>O8910-P8910-Q8910-FIXED_COST</x:f>
        <x:v>32076.096731866754</x:v>
      </x:c>
      <x:c r="S8910" s="139" t="str">
        <x:f>IF(AND(L8910&lt;=TOTAL_BED_CAP,N8910&lt;=TEMP_WORKER_CAP),"YES","NO")</x:f>
        <x:v>YES</x:v>
      </x:c>
      <x:c r="T8910" s="139" t="n">
        <x:f>IF(S8910="YES",R8910,-1E+99)</x:f>
        <x:v>32076.096731866754</x:v>
      </x:c>
    </x:row>
    <x:row r="8911">
      <x:c r="A8911" s="139"/>
      <x:c r="B8911" s="139"/>
      <x:c r="C8911" s="139"/>
      <x:c r="D8911" s="139"/>
      <x:c r="E8911" s="139"/>
      <x:c r="F8911" s="139"/>
      <x:c r="G8911" s="139"/>
      <x:c r="H8911" s="139"/>
      <x:c r="I8911" s="266" t="n">
        <x:f>INT((ROW()-ROW($I$46))/((CARROT_CAP+1)*(MESCLUN_CAP+1)))</x:f>
        <x:v>13</x:v>
      </x:c>
      <x:c r="J8911" s="266" t="n">
        <x:f>MOD(INT((ROW()-ROW($I$46))/(MESCLUN_CAP+1)),CARROT_CAP+1)</x:f>
        <x:v>12</x:v>
      </x:c>
      <x:c r="K8911" s="266" t="n">
        <x:f>MOD(ROW()-ROW($I$46),MESCLUN_CAP+1)</x:f>
        <x:v>30</x:v>
      </x:c>
      <x:c r="L8911" s="266" t="n">
        <x:f>SUM(I8911:K8911)</x:f>
        <x:v>55</x:v>
      </x:c>
      <x:c r="M8911" s="267" t="n">
        <x:f>I8911*TOMATO_HOURS*WEEKS*(1+TOMATO_DIM)^I8911+J8911*CARROT_HOURS*WEEKS*(1+CARROT_DIM)^J8911+K8911*MESCLUN_HOURS*WEEKS*(1+MESCLUN_DIM)^K8911</x:f>
        <x:v>6482.995333578245</x:v>
      </x:c>
      <x:c r="N8911" s="267" t="n">
        <x:f>MAX(M8911-FARMER_HOURS,0)/TEMP_HOURS_PER_WORKER</x:f>
        <x:v>4.00208009276267</x:v>
      </x:c>
      <x:c r="O8911" s="268" t="n">
        <x:f>I8911*TOMATO_PRICE+J8911*CARROT_PRICE+K8911*MESCLUN_PRICE</x:f>
        <x:v>220528</x:v>
      </x:c>
      <x:c r="P8911" s="268" t="n">
        <x:f>I8911*TOMATO_FERTILIZER+J8911*CARROT_FERTILIZER+K8911*MESCLUN_FERTILIZER</x:f>
        <x:v>43120</x:v>
      </x:c>
      <x:c r="Q8911" s="268" t="n">
        <x:f>MIN(M8911,FARMER_HOURS)*FARMER_RATE+MAX(M8911-FARMER_HOURS,0)*TEMP_RATE</x:f>
        <x:v>125052.00231906674</x:v>
      </x:c>
      <x:c r="R8911" s="268" t="n">
        <x:f>O8911-P8911-Q8911-FIXED_COST</x:f>
        <x:v>32355.99768093326</x:v>
      </x:c>
      <x:c r="S8911" s="139" t="str">
        <x:f>IF(AND(L8911&lt;=TOTAL_BED_CAP,N8911&lt;=TEMP_WORKER_CAP),"YES","NO")</x:f>
        <x:v>NO</x:v>
      </x:c>
      <x:c r="T8911" s="139" t="n">
        <x:f>IF(S8911="YES",R8911,-1E+99)</x:f>
        <x:v>-1e+99</x:v>
      </x:c>
    </x:row>
    <x:row r="8912">
      <x:c r="A8912" s="139"/>
      <x:c r="B8912" s="139"/>
      <x:c r="C8912" s="139"/>
      <x:c r="D8912" s="139"/>
      <x:c r="E8912" s="139"/>
      <x:c r="F8912" s="139"/>
      <x:c r="G8912" s="139"/>
      <x:c r="H8912" s="139"/>
      <x:c r="I8912" s="266" t="n">
        <x:f>INT((ROW()-ROW($I$46))/((CARROT_CAP+1)*(MESCLUN_CAP+1)))</x:f>
        <x:v>13</x:v>
      </x:c>
      <x:c r="J8912" s="266" t="n">
        <x:f>MOD(INT((ROW()-ROW($I$46))/(MESCLUN_CAP+1)),CARROT_CAP+1)</x:f>
        <x:v>13</x:v>
      </x:c>
      <x:c r="K8912" s="266" t="n">
        <x:f>MOD(ROW()-ROW($I$46),MESCLUN_CAP+1)</x:f>
        <x:v>0</x:v>
      </x:c>
      <x:c r="L8912" s="266" t="n">
        <x:f>SUM(I8912:K8912)</x:f>
        <x:v>26</x:v>
      </x:c>
      <x:c r="M8912" s="267" t="n">
        <x:f>I8912*TOMATO_HOURS*WEEKS*(1+TOMATO_DIM)^I8912+J8912*CARROT_HOURS*WEEKS*(1+CARROT_DIM)^J8912+K8912*MESCLUN_HOURS*WEEKS*(1+MESCLUN_DIM)^K8912</x:f>
        <x:v>4576.776628332388</x:v>
      </x:c>
      <x:c r="N8912" s="267" t="n">
        <x:f>MAX(M8912-FARMER_HOURS,0)/TEMP_HOURS_PER_WORKER</x:f>
        <x:v>2.678317103008603</x:v>
      </x:c>
      <x:c r="O8912" s="268" t="n">
        <x:f>I8912*TOMATO_PRICE+J8912*CARROT_PRICE+K8912*MESCLUN_PRICE</x:f>
        <x:v>141622</x:v>
      </x:c>
      <x:c r="P8912" s="268" t="n">
        <x:f>I8912*TOMATO_FERTILIZER+J8912*CARROT_FERTILIZER+K8912*MESCLUN_FERTILIZER</x:f>
        <x:v>17160</x:v>
      </x:c>
      <x:c r="Q8912" s="268" t="n">
        <x:f>MIN(M8912,FARMER_HOURS)*FARMER_RATE+MAX(M8912-FARMER_HOURS,0)*TEMP_RATE</x:f>
        <x:v>91957.92757521507</x:v>
      </x:c>
      <x:c r="R8912" s="268" t="n">
        <x:f>O8912-P8912-Q8912-FIXED_COST</x:f>
        <x:v>12504.072424784928</x:v>
      </x:c>
      <x:c r="S8912" s="139" t="str">
        <x:f>IF(AND(L8912&lt;=TOTAL_BED_CAP,N8912&lt;=TEMP_WORKER_CAP),"YES","NO")</x:f>
        <x:v>YES</x:v>
      </x:c>
      <x:c r="T8912" s="139" t="n">
        <x:f>IF(S8912="YES",R8912,-1E+99)</x:f>
        <x:v>12504.072424784928</x:v>
      </x:c>
    </x:row>
    <x:row r="8913">
      <x:c r="A8913" s="139"/>
      <x:c r="B8913" s="139"/>
      <x:c r="C8913" s="139"/>
      <x:c r="D8913" s="139"/>
      <x:c r="E8913" s="139"/>
      <x:c r="F8913" s="139"/>
      <x:c r="G8913" s="139"/>
      <x:c r="H8913" s="139"/>
      <x:c r="I8913" s="266" t="n">
        <x:f>INT((ROW()-ROW($I$46))/((CARROT_CAP+1)*(MESCLUN_CAP+1)))</x:f>
        <x:v>13</x:v>
      </x:c>
      <x:c r="J8913" s="266" t="n">
        <x:f>MOD(INT((ROW()-ROW($I$46))/(MESCLUN_CAP+1)),CARROT_CAP+1)</x:f>
        <x:v>13</x:v>
      </x:c>
      <x:c r="K8913" s="266" t="n">
        <x:f>MOD(ROW()-ROW($I$46),MESCLUN_CAP+1)</x:f>
        <x:v>1</x:v>
      </x:c>
      <x:c r="L8913" s="266" t="n">
        <x:f>SUM(I8913:K8913)</x:f>
        <x:v>27</x:v>
      </x:c>
      <x:c r="M8913" s="267" t="n">
        <x:f>I8913*TOMATO_HOURS*WEEKS*(1+TOMATO_DIM)^I8913+J8913*CARROT_HOURS*WEEKS*(1+CARROT_DIM)^J8913+K8913*MESCLUN_HOURS*WEEKS*(1+MESCLUN_DIM)^K8913</x:f>
        <x:v>4622.339128332388</x:v>
      </x:c>
      <x:c r="N8913" s="267" t="n">
        <x:f>MAX(M8913-FARMER_HOURS,0)/TEMP_HOURS_PER_WORKER</x:f>
        <x:v>2.709957728008603</x:v>
      </x:c>
      <x:c r="O8913" s="268" t="n">
        <x:f>I8913*TOMATO_PRICE+J8913*CARROT_PRICE+K8913*MESCLUN_PRICE</x:f>
        <x:v>144322</x:v>
      </x:c>
      <x:c r="P8913" s="268" t="n">
        <x:f>I8913*TOMATO_FERTILIZER+J8913*CARROT_FERTILIZER+K8913*MESCLUN_FERTILIZER</x:f>
        <x:v>18040</x:v>
      </x:c>
      <x:c r="Q8913" s="268" t="n">
        <x:f>MIN(M8913,FARMER_HOURS)*FARMER_RATE+MAX(M8913-FARMER_HOURS,0)*TEMP_RATE</x:f>
        <x:v>92748.94320021507</x:v>
      </x:c>
      <x:c r="R8913" s="268" t="n">
        <x:f>O8913-P8913-Q8913-FIXED_COST</x:f>
        <x:v>13533.056799784928</x:v>
      </x:c>
      <x:c r="S8913" s="139" t="str">
        <x:f>IF(AND(L8913&lt;=TOTAL_BED_CAP,N8913&lt;=TEMP_WORKER_CAP),"YES","NO")</x:f>
        <x:v>YES</x:v>
      </x:c>
      <x:c r="T8913" s="139" t="n">
        <x:f>IF(S8913="YES",R8913,-1E+99)</x:f>
        <x:v>13533.056799784928</x:v>
      </x:c>
    </x:row>
    <x:row r="8914">
      <x:c r="A8914" s="139"/>
      <x:c r="B8914" s="139"/>
      <x:c r="C8914" s="139"/>
      <x:c r="D8914" s="139"/>
      <x:c r="E8914" s="139"/>
      <x:c r="F8914" s="139"/>
      <x:c r="G8914" s="139"/>
      <x:c r="H8914" s="139"/>
      <x:c r="I8914" s="266" t="n">
        <x:f>INT((ROW()-ROW($I$46))/((CARROT_CAP+1)*(MESCLUN_CAP+1)))</x:f>
        <x:v>13</x:v>
      </x:c>
      <x:c r="J8914" s="266" t="n">
        <x:f>MOD(INT((ROW()-ROW($I$46))/(MESCLUN_CAP+1)),CARROT_CAP+1)</x:f>
        <x:v>13</x:v>
      </x:c>
      <x:c r="K8914" s="266" t="n">
        <x:f>MOD(ROW()-ROW($I$46),MESCLUN_CAP+1)</x:f>
        <x:v>2</x:v>
      </x:c>
      <x:c r="L8914" s="266" t="n">
        <x:f>SUM(I8914:K8914)</x:f>
        <x:v>28</x:v>
      </x:c>
      <x:c r="M8914" s="267" t="n">
        <x:f>I8914*TOMATO_HOURS*WEEKS*(1+TOMATO_DIM)^I8914+J8914*CARROT_HOURS*WEEKS*(1+CARROT_DIM)^J8914+K8914*MESCLUN_HOURS*WEEKS*(1+MESCLUN_DIM)^K8914</x:f>
        <x:v>4669.0406908323885</x:v>
      </x:c>
      <x:c r="N8914" s="267" t="n">
        <x:f>MAX(M8914-FARMER_HOURS,0)/TEMP_HOURS_PER_WORKER</x:f>
        <x:v>2.742389368633603</x:v>
      </x:c>
      <x:c r="O8914" s="268" t="n">
        <x:f>I8914*TOMATO_PRICE+J8914*CARROT_PRICE+K8914*MESCLUN_PRICE</x:f>
        <x:v>147022</x:v>
      </x:c>
      <x:c r="P8914" s="268" t="n">
        <x:f>I8914*TOMATO_FERTILIZER+J8914*CARROT_FERTILIZER+K8914*MESCLUN_FERTILIZER</x:f>
        <x:v>18920</x:v>
      </x:c>
      <x:c r="Q8914" s="268" t="n">
        <x:f>MIN(M8914,FARMER_HOURS)*FARMER_RATE+MAX(M8914-FARMER_HOURS,0)*TEMP_RATE</x:f>
        <x:v>93559.73421584007</x:v>
      </x:c>
      <x:c r="R8914" s="268" t="n">
        <x:f>O8914-P8914-Q8914-FIXED_COST</x:f>
        <x:v>14542.265784159928</x:v>
      </x:c>
      <x:c r="S8914" s="139" t="str">
        <x:f>IF(AND(L8914&lt;=TOTAL_BED_CAP,N8914&lt;=TEMP_WORKER_CAP),"YES","NO")</x:f>
        <x:v>YES</x:v>
      </x:c>
      <x:c r="T8914" s="139" t="n">
        <x:f>IF(S8914="YES",R8914,-1E+99)</x:f>
        <x:v>14542.265784159928</x:v>
      </x:c>
    </x:row>
    <x:row r="8915">
      <x:c r="A8915" s="139"/>
      <x:c r="B8915" s="139"/>
      <x:c r="C8915" s="139"/>
      <x:c r="D8915" s="139"/>
      <x:c r="E8915" s="139"/>
      <x:c r="F8915" s="139"/>
      <x:c r="G8915" s="139"/>
      <x:c r="H8915" s="139"/>
      <x:c r="I8915" s="266" t="n">
        <x:f>INT((ROW()-ROW($I$46))/((CARROT_CAP+1)*(MESCLUN_CAP+1)))</x:f>
        <x:v>13</x:v>
      </x:c>
      <x:c r="J8915" s="266" t="n">
        <x:f>MOD(INT((ROW()-ROW($I$46))/(MESCLUN_CAP+1)),CARROT_CAP+1)</x:f>
        <x:v>13</x:v>
      </x:c>
      <x:c r="K8915" s="266" t="n">
        <x:f>MOD(ROW()-ROW($I$46),MESCLUN_CAP+1)</x:f>
        <x:v>3</x:v>
      </x:c>
      <x:c r="L8915" s="266" t="n">
        <x:f>SUM(I8915:K8915)</x:f>
        <x:v>29</x:v>
      </x:c>
      <x:c r="M8915" s="267" t="n">
        <x:f>I8915*TOMATO_HOURS*WEEKS*(1+TOMATO_DIM)^I8915+J8915*CARROT_HOURS*WEEKS*(1+CARROT_DIM)^J8915+K8915*MESCLUN_HOURS*WEEKS*(1+MESCLUN_DIM)^K8915</x:f>
        <x:v>4716.902673254263</x:v>
      </x:c>
      <x:c r="N8915" s="267" t="n">
        <x:f>MAX(M8915-FARMER_HOURS,0)/TEMP_HOURS_PER_WORKER</x:f>
        <x:v>2.775626856426572</x:v>
      </x:c>
      <x:c r="O8915" s="268" t="n">
        <x:f>I8915*TOMATO_PRICE+J8915*CARROT_PRICE+K8915*MESCLUN_PRICE</x:f>
        <x:v>149722</x:v>
      </x:c>
      <x:c r="P8915" s="268" t="n">
        <x:f>I8915*TOMATO_FERTILIZER+J8915*CARROT_FERTILIZER+K8915*MESCLUN_FERTILIZER</x:f>
        <x:v>19800</x:v>
      </x:c>
      <x:c r="Q8915" s="268" t="n">
        <x:f>MIN(M8915,FARMER_HOURS)*FARMER_RATE+MAX(M8915-FARMER_HOURS,0)*TEMP_RATE</x:f>
        <x:v>94390.67141066429</x:v>
      </x:c>
      <x:c r="R8915" s="268" t="n">
        <x:f>O8915-P8915-Q8915-FIXED_COST</x:f>
        <x:v>15531.32858933571</x:v>
      </x:c>
      <x:c r="S8915" s="139" t="str">
        <x:f>IF(AND(L8915&lt;=TOTAL_BED_CAP,N8915&lt;=TEMP_WORKER_CAP),"YES","NO")</x:f>
        <x:v>YES</x:v>
      </x:c>
      <x:c r="T8915" s="139" t="n">
        <x:f>IF(S8915="YES",R8915,-1E+99)</x:f>
        <x:v>15531.32858933571</x:v>
      </x:c>
    </x:row>
    <x:row r="8916">
      <x:c r="A8916" s="139"/>
      <x:c r="B8916" s="139"/>
      <x:c r="C8916" s="139"/>
      <x:c r="D8916" s="139"/>
      <x:c r="E8916" s="139"/>
      <x:c r="F8916" s="139"/>
      <x:c r="G8916" s="139"/>
      <x:c r="H8916" s="139"/>
      <x:c r="I8916" s="266" t="n">
        <x:f>INT((ROW()-ROW($I$46))/((CARROT_CAP+1)*(MESCLUN_CAP+1)))</x:f>
        <x:v>13</x:v>
      </x:c>
      <x:c r="J8916" s="266" t="n">
        <x:f>MOD(INT((ROW()-ROW($I$46))/(MESCLUN_CAP+1)),CARROT_CAP+1)</x:f>
        <x:v>13</x:v>
      </x:c>
      <x:c r="K8916" s="266" t="n">
        <x:f>MOD(ROW()-ROW($I$46),MESCLUN_CAP+1)</x:f>
        <x:v>4</x:v>
      </x:c>
      <x:c r="L8916" s="266" t="n">
        <x:f>SUM(I8916:K8916)</x:f>
        <x:v>30</x:v>
      </x:c>
      <x:c r="M8916" s="267" t="n">
        <x:f>I8916*TOMATO_HOURS*WEEKS*(1+TOMATO_DIM)^I8916+J8916*CARROT_HOURS*WEEKS*(1+CARROT_DIM)^J8916+K8916*MESCLUN_HOURS*WEEKS*(1+MESCLUN_DIM)^K8916</x:f>
        <x:v>4765.946788976919</x:v>
      </x:c>
      <x:c r="N8916" s="267" t="n">
        <x:f>MAX(M8916-FARMER_HOURS,0)/TEMP_HOURS_PER_WORKER</x:f>
        <x:v>2.8096852701228605</x:v>
      </x:c>
      <x:c r="O8916" s="268" t="n">
        <x:f>I8916*TOMATO_PRICE+J8916*CARROT_PRICE+K8916*MESCLUN_PRICE</x:f>
        <x:v>152422</x:v>
      </x:c>
      <x:c r="P8916" s="268" t="n">
        <x:f>I8916*TOMATO_FERTILIZER+J8916*CARROT_FERTILIZER+K8916*MESCLUN_FERTILIZER</x:f>
        <x:v>20680</x:v>
      </x:c>
      <x:c r="Q8916" s="268" t="n">
        <x:f>MIN(M8916,FARMER_HOURS)*FARMER_RATE+MAX(M8916-FARMER_HOURS,0)*TEMP_RATE</x:f>
        <x:v>95242.13175307152</x:v>
      </x:c>
      <x:c r="R8916" s="268" t="n">
        <x:f>O8916-P8916-Q8916-FIXED_COST</x:f>
        <x:v>16499.868246928483</x:v>
      </x:c>
      <x:c r="S8916" s="139" t="str">
        <x:f>IF(AND(L8916&lt;=TOTAL_BED_CAP,N8916&lt;=TEMP_WORKER_CAP),"YES","NO")</x:f>
        <x:v>YES</x:v>
      </x:c>
      <x:c r="T8916" s="139" t="n">
        <x:f>IF(S8916="YES",R8916,-1E+99)</x:f>
        <x:v>16499.868246928483</x:v>
      </x:c>
    </x:row>
    <x:row r="8917">
      <x:c r="A8917" s="139"/>
      <x:c r="B8917" s="139"/>
      <x:c r="C8917" s="139"/>
      <x:c r="D8917" s="139"/>
      <x:c r="E8917" s="139"/>
      <x:c r="F8917" s="139"/>
      <x:c r="G8917" s="139"/>
      <x:c r="H8917" s="139"/>
      <x:c r="I8917" s="266" t="n">
        <x:f>INT((ROW()-ROW($I$46))/((CARROT_CAP+1)*(MESCLUN_CAP+1)))</x:f>
        <x:v>13</x:v>
      </x:c>
      <x:c r="J8917" s="266" t="n">
        <x:f>MOD(INT((ROW()-ROW($I$46))/(MESCLUN_CAP+1)),CARROT_CAP+1)</x:f>
        <x:v>13</x:v>
      </x:c>
      <x:c r="K8917" s="266" t="n">
        <x:f>MOD(ROW()-ROW($I$46),MESCLUN_CAP+1)</x:f>
        <x:v>5</x:v>
      </x:c>
      <x:c r="L8917" s="266" t="n">
        <x:f>SUM(I8917:K8917)</x:f>
        <x:v>31</x:v>
      </x:c>
      <x:c r="M8917" s="267" t="n">
        <x:f>I8917*TOMATO_HOURS*WEEKS*(1+TOMATO_DIM)^I8917+J8917*CARROT_HOURS*WEEKS*(1+CARROT_DIM)^J8917+K8917*MESCLUN_HOURS*WEEKS*(1+MESCLUN_DIM)^K8917</x:f>
        <x:v>4816.195112898123</x:v>
      </x:c>
      <x:c r="N8917" s="267" t="n">
        <x:f>MAX(M8917-FARMER_HOURS,0)/TEMP_HOURS_PER_WORKER</x:f>
        <x:v>2.844579939512585</x:v>
      </x:c>
      <x:c r="O8917" s="268" t="n">
        <x:f>I8917*TOMATO_PRICE+J8917*CARROT_PRICE+K8917*MESCLUN_PRICE</x:f>
        <x:v>155122</x:v>
      </x:c>
      <x:c r="P8917" s="268" t="n">
        <x:f>I8917*TOMATO_FERTILIZER+J8917*CARROT_FERTILIZER+K8917*MESCLUN_FERTILIZER</x:f>
        <x:v>21560</x:v>
      </x:c>
      <x:c r="Q8917" s="268" t="n">
        <x:f>MIN(M8917,FARMER_HOURS)*FARMER_RATE+MAX(M8917-FARMER_HOURS,0)*TEMP_RATE</x:f>
        <x:v>96114.49848781464</x:v>
      </x:c>
      <x:c r="R8917" s="268" t="n">
        <x:f>O8917-P8917-Q8917-FIXED_COST</x:f>
        <x:v>17447.501512185365</x:v>
      </x:c>
      <x:c r="S8917" s="139" t="str">
        <x:f>IF(AND(L8917&lt;=TOTAL_BED_CAP,N8917&lt;=TEMP_WORKER_CAP),"YES","NO")</x:f>
        <x:v>YES</x:v>
      </x:c>
      <x:c r="T8917" s="139" t="n">
        <x:f>IF(S8917="YES",R8917,-1E+99)</x:f>
        <x:v>17447.501512185365</x:v>
      </x:c>
    </x:row>
    <x:row r="8918">
      <x:c r="A8918" s="139"/>
      <x:c r="B8918" s="139"/>
      <x:c r="C8918" s="139"/>
      <x:c r="D8918" s="139"/>
      <x:c r="E8918" s="139"/>
      <x:c r="F8918" s="139"/>
      <x:c r="G8918" s="139"/>
      <x:c r="H8918" s="139"/>
      <x:c r="I8918" s="266" t="n">
        <x:f>INT((ROW()-ROW($I$46))/((CARROT_CAP+1)*(MESCLUN_CAP+1)))</x:f>
        <x:v>13</x:v>
      </x:c>
      <x:c r="J8918" s="266" t="n">
        <x:f>MOD(INT((ROW()-ROW($I$46))/(MESCLUN_CAP+1)),CARROT_CAP+1)</x:f>
        <x:v>13</x:v>
      </x:c>
      <x:c r="K8918" s="266" t="n">
        <x:f>MOD(ROW()-ROW($I$46),MESCLUN_CAP+1)</x:f>
        <x:v>6</x:v>
      </x:c>
      <x:c r="L8918" s="266" t="n">
        <x:f>SUM(I8918:K8918)</x:f>
        <x:v>32</x:v>
      </x:c>
      <x:c r="M8918" s="267" t="n">
        <x:f>I8918*TOMATO_HOURS*WEEKS*(1+TOMATO_DIM)^I8918+J8918*CARROT_HOURS*WEEKS*(1+CARROT_DIM)^J8918+K8918*MESCLUN_HOURS*WEEKS*(1+MESCLUN_DIM)^K8918</x:f>
        <x:v>4867.670087079756</x:v>
      </x:c>
      <x:c r="N8918" s="267" t="n">
        <x:f>MAX(M8918-FARMER_HOURS,0)/TEMP_HOURS_PER_WORKER</x:f>
        <x:v>2.8803264493609415</x:v>
      </x:c>
      <x:c r="O8918" s="268" t="n">
        <x:f>I8918*TOMATO_PRICE+J8918*CARROT_PRICE+K8918*MESCLUN_PRICE</x:f>
        <x:v>157822</x:v>
      </x:c>
      <x:c r="P8918" s="268" t="n">
        <x:f>I8918*TOMATO_FERTILIZER+J8918*CARROT_FERTILIZER+K8918*MESCLUN_FERTILIZER</x:f>
        <x:v>22440</x:v>
      </x:c>
      <x:c r="Q8918" s="268" t="n">
        <x:f>MIN(M8918,FARMER_HOURS)*FARMER_RATE+MAX(M8918-FARMER_HOURS,0)*TEMP_RATE</x:f>
        <x:v>97008.16123402354</x:v>
      </x:c>
      <x:c r="R8918" s="268" t="n">
        <x:f>O8918-P8918-Q8918-FIXED_COST</x:f>
        <x:v>18373.838765976456</x:v>
      </x:c>
      <x:c r="S8918" s="139" t="str">
        <x:f>IF(AND(L8918&lt;=TOTAL_BED_CAP,N8918&lt;=TEMP_WORKER_CAP),"YES","NO")</x:f>
        <x:v>YES</x:v>
      </x:c>
      <x:c r="T8918" s="139" t="n">
        <x:f>IF(S8918="YES",R8918,-1E+99)</x:f>
        <x:v>18373.838765976456</x:v>
      </x:c>
    </x:row>
    <x:row r="8919">
      <x:c r="A8919" s="139"/>
      <x:c r="B8919" s="139"/>
      <x:c r="C8919" s="139"/>
      <x:c r="D8919" s="139"/>
      <x:c r="E8919" s="139"/>
      <x:c r="F8919" s="139"/>
      <x:c r="G8919" s="139"/>
      <x:c r="H8919" s="139"/>
      <x:c r="I8919" s="266" t="n">
        <x:f>INT((ROW()-ROW($I$46))/((CARROT_CAP+1)*(MESCLUN_CAP+1)))</x:f>
        <x:v>13</x:v>
      </x:c>
      <x:c r="J8919" s="266" t="n">
        <x:f>MOD(INT((ROW()-ROW($I$46))/(MESCLUN_CAP+1)),CARROT_CAP+1)</x:f>
        <x:v>13</x:v>
      </x:c>
      <x:c r="K8919" s="266" t="n">
        <x:f>MOD(ROW()-ROW($I$46),MESCLUN_CAP+1)</x:f>
        <x:v>7</x:v>
      </x:c>
      <x:c r="L8919" s="266" t="n">
        <x:f>SUM(I8919:K8919)</x:f>
        <x:v>33</x:v>
      </x:c>
      <x:c r="M8919" s="267" t="n">
        <x:f>I8919*TOMATO_HOURS*WEEKS*(1+TOMATO_DIM)^I8919+J8919*CARROT_HOURS*WEEKS*(1+CARROT_DIM)^J8919+K8919*MESCLUN_HOURS*WEEKS*(1+MESCLUN_DIM)^K8919</x:f>
        <x:v>4920.394526477717</x:v>
      </x:c>
      <x:c r="N8919" s="267" t="n">
        <x:f>MAX(M8919-FARMER_HOURS,0)/TEMP_HOURS_PER_WORKER</x:f>
        <x:v>2.9169406433873033</x:v>
      </x:c>
      <x:c r="O8919" s="268" t="n">
        <x:f>I8919*TOMATO_PRICE+J8919*CARROT_PRICE+K8919*MESCLUN_PRICE</x:f>
        <x:v>160522</x:v>
      </x:c>
      <x:c r="P8919" s="268" t="n">
        <x:f>I8919*TOMATO_FERTILIZER+J8919*CARROT_FERTILIZER+K8919*MESCLUN_FERTILIZER</x:f>
        <x:v>23320</x:v>
      </x:c>
      <x:c r="Q8919" s="268" t="n">
        <x:f>MIN(M8919,FARMER_HOURS)*FARMER_RATE+MAX(M8919-FARMER_HOURS,0)*TEMP_RATE</x:f>
        <x:v>97923.51608468257</x:v>
      </x:c>
      <x:c r="R8919" s="268" t="n">
        <x:f>O8919-P8919-Q8919-FIXED_COST</x:f>
        <x:v>19278.483915317425</x:v>
      </x:c>
      <x:c r="S8919" s="139" t="str">
        <x:f>IF(AND(L8919&lt;=TOTAL_BED_CAP,N8919&lt;=TEMP_WORKER_CAP),"YES","NO")</x:f>
        <x:v>YES</x:v>
      </x:c>
      <x:c r="T8919" s="139" t="n">
        <x:f>IF(S8919="YES",R8919,-1E+99)</x:f>
        <x:v>19278.483915317425</x:v>
      </x:c>
    </x:row>
    <x:row r="8920">
      <x:c r="A8920" s="139"/>
      <x:c r="B8920" s="139"/>
      <x:c r="C8920" s="139"/>
      <x:c r="D8920" s="139"/>
      <x:c r="E8920" s="139"/>
      <x:c r="F8920" s="139"/>
      <x:c r="G8920" s="139"/>
      <x:c r="H8920" s="139"/>
      <x:c r="I8920" s="266" t="n">
        <x:f>INT((ROW()-ROW($I$46))/((CARROT_CAP+1)*(MESCLUN_CAP+1)))</x:f>
        <x:v>13</x:v>
      </x:c>
      <x:c r="J8920" s="266" t="n">
        <x:f>MOD(INT((ROW()-ROW($I$46))/(MESCLUN_CAP+1)),CARROT_CAP+1)</x:f>
        <x:v>13</x:v>
      </x:c>
      <x:c r="K8920" s="266" t="n">
        <x:f>MOD(ROW()-ROW($I$46),MESCLUN_CAP+1)</x:f>
        <x:v>8</x:v>
      </x:c>
      <x:c r="L8920" s="266" t="n">
        <x:f>SUM(I8920:K8920)</x:f>
        <x:v>34</x:v>
      </x:c>
      <x:c r="M8920" s="267" t="n">
        <x:f>I8920*TOMATO_HOURS*WEEKS*(1+TOMATO_DIM)^I8920+J8920*CARROT_HOURS*WEEKS*(1+CARROT_DIM)^J8920+K8920*MESCLUN_HOURS*WEEKS*(1+MESCLUN_DIM)^K8920</x:f>
        <x:v>4974.391624757696</x:v>
      </x:c>
      <x:c r="N8920" s="267" t="n">
        <x:f>MAX(M8920-FARMER_HOURS,0)/TEMP_HOURS_PER_WORKER</x:f>
        <x:v>2.9544386283039556</x:v>
      </x:c>
      <x:c r="O8920" s="268" t="n">
        <x:f>I8920*TOMATO_PRICE+J8920*CARROT_PRICE+K8920*MESCLUN_PRICE</x:f>
        <x:v>163222</x:v>
      </x:c>
      <x:c r="P8920" s="268" t="n">
        <x:f>I8920*TOMATO_FERTILIZER+J8920*CARROT_FERTILIZER+K8920*MESCLUN_FERTILIZER</x:f>
        <x:v>24200</x:v>
      </x:c>
      <x:c r="Q8920" s="268" t="n">
        <x:f>MIN(M8920,FARMER_HOURS)*FARMER_RATE+MAX(M8920-FARMER_HOURS,0)*TEMP_RATE</x:f>
        <x:v>98860.9657075989</x:v>
      </x:c>
      <x:c r="R8920" s="268" t="n">
        <x:f>O8920-P8920-Q8920-FIXED_COST</x:f>
        <x:v>20161.034292401106</x:v>
      </x:c>
      <x:c r="S8920" s="139" t="str">
        <x:f>IF(AND(L8920&lt;=TOTAL_BED_CAP,N8920&lt;=TEMP_WORKER_CAP),"YES","NO")</x:f>
        <x:v>YES</x:v>
      </x:c>
      <x:c r="T8920" s="139" t="n">
        <x:f>IF(S8920="YES",R8920,-1E+99)</x:f>
        <x:v>20161.034292401106</x:v>
      </x:c>
    </x:row>
    <x:row r="8921">
      <x:c r="A8921" s="139"/>
      <x:c r="B8921" s="139"/>
      <x:c r="C8921" s="139"/>
      <x:c r="D8921" s="139"/>
      <x:c r="E8921" s="139"/>
      <x:c r="F8921" s="139"/>
      <x:c r="G8921" s="139"/>
      <x:c r="H8921" s="139"/>
      <x:c r="I8921" s="266" t="n">
        <x:f>INT((ROW()-ROW($I$46))/((CARROT_CAP+1)*(MESCLUN_CAP+1)))</x:f>
        <x:v>13</x:v>
      </x:c>
      <x:c r="J8921" s="266" t="n">
        <x:f>MOD(INT((ROW()-ROW($I$46))/(MESCLUN_CAP+1)),CARROT_CAP+1)</x:f>
        <x:v>13</x:v>
      </x:c>
      <x:c r="K8921" s="266" t="n">
        <x:f>MOD(ROW()-ROW($I$46),MESCLUN_CAP+1)</x:f>
        <x:v>9</x:v>
      </x:c>
      <x:c r="L8921" s="266" t="n">
        <x:f>SUM(I8921:K8921)</x:f>
        <x:v>35</x:v>
      </x:c>
      <x:c r="M8921" s="267" t="n">
        <x:f>I8921*TOMATO_HOURS*WEEKS*(1+TOMATO_DIM)^I8921+J8921*CARROT_HOURS*WEEKS*(1+CARROT_DIM)^J8921+K8921*MESCLUN_HOURS*WEEKS*(1+MESCLUN_DIM)^K8921</x:f>
        <x:v>5029.684960198091</x:v>
      </x:c>
      <x:c r="N8921" s="267" t="n">
        <x:f>MAX(M8921-FARMER_HOURS,0)/TEMP_HOURS_PER_WORKER</x:f>
        <x:v>2.992836777915341</x:v>
      </x:c>
      <x:c r="O8921" s="268" t="n">
        <x:f>I8921*TOMATO_PRICE+J8921*CARROT_PRICE+K8921*MESCLUN_PRICE</x:f>
        <x:v>165922</x:v>
      </x:c>
      <x:c r="P8921" s="268" t="n">
        <x:f>I8921*TOMATO_FERTILIZER+J8921*CARROT_FERTILIZER+K8921*MESCLUN_FERTILIZER</x:f>
        <x:v>25080</x:v>
      </x:c>
      <x:c r="Q8921" s="268" t="n">
        <x:f>MIN(M8921,FARMER_HOURS)*FARMER_RATE+MAX(M8921-FARMER_HOURS,0)*TEMP_RATE</x:f>
        <x:v>99820.91944788353</x:v>
      </x:c>
      <x:c r="R8921" s="268" t="n">
        <x:f>O8921-P8921-Q8921-FIXED_COST</x:f>
        <x:v>21021.080552116473</x:v>
      </x:c>
      <x:c r="S8921" s="139" t="str">
        <x:f>IF(AND(L8921&lt;=TOTAL_BED_CAP,N8921&lt;=TEMP_WORKER_CAP),"YES","NO")</x:f>
        <x:v>YES</x:v>
      </x:c>
      <x:c r="T8921" s="139" t="n">
        <x:f>IF(S8921="YES",R8921,-1E+99)</x:f>
        <x:v>21021.080552116473</x:v>
      </x:c>
    </x:row>
    <x:row r="8922">
      <x:c r="A8922" s="139"/>
      <x:c r="B8922" s="139"/>
      <x:c r="C8922" s="139"/>
      <x:c r="D8922" s="139"/>
      <x:c r="E8922" s="139"/>
      <x:c r="F8922" s="139"/>
      <x:c r="G8922" s="139"/>
      <x:c r="H8922" s="139"/>
      <x:c r="I8922" s="266" t="n">
        <x:f>INT((ROW()-ROW($I$46))/((CARROT_CAP+1)*(MESCLUN_CAP+1)))</x:f>
        <x:v>13</x:v>
      </x:c>
      <x:c r="J8922" s="266" t="n">
        <x:f>MOD(INT((ROW()-ROW($I$46))/(MESCLUN_CAP+1)),CARROT_CAP+1)</x:f>
        <x:v>13</x:v>
      </x:c>
      <x:c r="K8922" s="266" t="n">
        <x:f>MOD(ROW()-ROW($I$46),MESCLUN_CAP+1)</x:f>
        <x:v>10</x:v>
      </x:c>
      <x:c r="L8922" s="266" t="n">
        <x:f>SUM(I8922:K8922)</x:f>
        <x:v>36</x:v>
      </x:c>
      <x:c r="M8922" s="267" t="n">
        <x:f>I8922*TOMATO_HOURS*WEEKS*(1+TOMATO_DIM)^I8922+J8922*CARROT_HOURS*WEEKS*(1+CARROT_DIM)^J8922+K8922*MESCLUN_HOURS*WEEKS*(1+MESCLUN_DIM)^K8922</x:f>
        <x:v>5086.298501681304</x:v>
      </x:c>
      <x:c r="N8922" s="267" t="n">
        <x:f>MAX(M8922-FARMER_HOURS,0)/TEMP_HOURS_PER_WORKER</x:f>
        <x:v>3.0321517372786833</x:v>
      </x:c>
      <x:c r="O8922" s="268" t="n">
        <x:f>I8922*TOMATO_PRICE+J8922*CARROT_PRICE+K8922*MESCLUN_PRICE</x:f>
        <x:v>168622</x:v>
      </x:c>
      <x:c r="P8922" s="268" t="n">
        <x:f>I8922*TOMATO_FERTILIZER+J8922*CARROT_FERTILIZER+K8922*MESCLUN_FERTILIZER</x:f>
        <x:v>25960</x:v>
      </x:c>
      <x:c r="Q8922" s="268" t="n">
        <x:f>MIN(M8922,FARMER_HOURS)*FARMER_RATE+MAX(M8922-FARMER_HOURS,0)*TEMP_RATE</x:f>
        <x:v>100803.79343196707</x:v>
      </x:c>
      <x:c r="R8922" s="268" t="n">
        <x:f>O8922-P8922-Q8922-FIXED_COST</x:f>
        <x:v>21858.206568032925</x:v>
      </x:c>
      <x:c r="S8922" s="139" t="str">
        <x:f>IF(AND(L8922&lt;=TOTAL_BED_CAP,N8922&lt;=TEMP_WORKER_CAP),"YES","NO")</x:f>
        <x:v>YES</x:v>
      </x:c>
      <x:c r="T8922" s="139" t="n">
        <x:f>IF(S8922="YES",R8922,-1E+99)</x:f>
        <x:v>21858.206568032925</x:v>
      </x:c>
    </x:row>
    <x:row r="8923">
      <x:c r="A8923" s="139"/>
      <x:c r="B8923" s="139"/>
      <x:c r="C8923" s="139"/>
      <x:c r="D8923" s="139"/>
      <x:c r="E8923" s="139"/>
      <x:c r="F8923" s="139"/>
      <x:c r="G8923" s="139"/>
      <x:c r="H8923" s="139"/>
      <x:c r="I8923" s="266" t="n">
        <x:f>INT((ROW()-ROW($I$46))/((CARROT_CAP+1)*(MESCLUN_CAP+1)))</x:f>
        <x:v>13</x:v>
      </x:c>
      <x:c r="J8923" s="266" t="n">
        <x:f>MOD(INT((ROW()-ROW($I$46))/(MESCLUN_CAP+1)),CARROT_CAP+1)</x:f>
        <x:v>13</x:v>
      </x:c>
      <x:c r="K8923" s="266" t="n">
        <x:f>MOD(ROW()-ROW($I$46),MESCLUN_CAP+1)</x:f>
        <x:v>11</x:v>
      </x:c>
      <x:c r="L8923" s="266" t="n">
        <x:f>SUM(I8923:K8923)</x:f>
        <x:v>37</x:v>
      </x:c>
      <x:c r="M8923" s="267" t="n">
        <x:f>I8923*TOMATO_HOURS*WEEKS*(1+TOMATO_DIM)^I8923+J8923*CARROT_HOURS*WEEKS*(1+CARROT_DIM)^J8923+K8923*MESCLUN_HOURS*WEEKS*(1+MESCLUN_DIM)^K8923</x:f>
        <x:v>5144.256614774743</x:v>
      </x:c>
      <x:c r="N8923" s="267" t="n">
        <x:f>MAX(M8923-FARMER_HOURS,0)/TEMP_HOURS_PER_WORKER</x:f>
        <x:v>3.072400426926905</x:v>
      </x:c>
      <x:c r="O8923" s="268" t="n">
        <x:f>I8923*TOMATO_PRICE+J8923*CARROT_PRICE+K8923*MESCLUN_PRICE</x:f>
        <x:v>171322</x:v>
      </x:c>
      <x:c r="P8923" s="268" t="n">
        <x:f>I8923*TOMATO_FERTILIZER+J8923*CARROT_FERTILIZER+K8923*MESCLUN_FERTILIZER</x:f>
        <x:v>26840</x:v>
      </x:c>
      <x:c r="Q8923" s="268" t="n">
        <x:f>MIN(M8923,FARMER_HOURS)*FARMER_RATE+MAX(M8923-FARMER_HOURS,0)*TEMP_RATE</x:f>
        <x:v>101810.01067317261</x:v>
      </x:c>
      <x:c r="R8923" s="268" t="n">
        <x:f>O8923-P8923-Q8923-FIXED_COST</x:f>
        <x:v>22671.989326827388</x:v>
      </x:c>
      <x:c r="S8923" s="139" t="str">
        <x:f>IF(AND(L8923&lt;=TOTAL_BED_CAP,N8923&lt;=TEMP_WORKER_CAP),"YES","NO")</x:f>
        <x:v>YES</x:v>
      </x:c>
      <x:c r="T8923" s="139" t="n">
        <x:f>IF(S8923="YES",R8923,-1E+99)</x:f>
        <x:v>22671.989326827388</x:v>
      </x:c>
    </x:row>
    <x:row r="8924">
      <x:c r="A8924" s="139"/>
      <x:c r="B8924" s="139"/>
      <x:c r="C8924" s="139"/>
      <x:c r="D8924" s="139"/>
      <x:c r="E8924" s="139"/>
      <x:c r="F8924" s="139"/>
      <x:c r="G8924" s="139"/>
      <x:c r="H8924" s="139"/>
      <x:c r="I8924" s="266" t="n">
        <x:f>INT((ROW()-ROW($I$46))/((CARROT_CAP+1)*(MESCLUN_CAP+1)))</x:f>
        <x:v>13</x:v>
      </x:c>
      <x:c r="J8924" s="266" t="n">
        <x:f>MOD(INT((ROW()-ROW($I$46))/(MESCLUN_CAP+1)),CARROT_CAP+1)</x:f>
        <x:v>13</x:v>
      </x:c>
      <x:c r="K8924" s="266" t="n">
        <x:f>MOD(ROW()-ROW($I$46),MESCLUN_CAP+1)</x:f>
        <x:v>12</x:v>
      </x:c>
      <x:c r="L8924" s="266" t="n">
        <x:f>SUM(I8924:K8924)</x:f>
        <x:v>38</x:v>
      </x:c>
      <x:c r="M8924" s="267" t="n">
        <x:f>I8924*TOMATO_HOURS*WEEKS*(1+TOMATO_DIM)^I8924+J8924*CARROT_HOURS*WEEKS*(1+CARROT_DIM)^J8924+K8924*MESCLUN_HOURS*WEEKS*(1+MESCLUN_DIM)^K8924</x:f>
        <x:v>5203.584067902807</x:v>
      </x:c>
      <x:c r="N8924" s="267" t="n">
        <x:f>MAX(M8924-FARMER_HOURS,0)/TEMP_HOURS_PER_WORKER</x:f>
        <x:v>3.113600047154727</x:v>
      </x:c>
      <x:c r="O8924" s="268" t="n">
        <x:f>I8924*TOMATO_PRICE+J8924*CARROT_PRICE+K8924*MESCLUN_PRICE</x:f>
        <x:v>174022</x:v>
      </x:c>
      <x:c r="P8924" s="268" t="n">
        <x:f>I8924*TOMATO_FERTILIZER+J8924*CARROT_FERTILIZER+K8924*MESCLUN_FERTILIZER</x:f>
        <x:v>27720</x:v>
      </x:c>
      <x:c r="Q8924" s="268" t="n">
        <x:f>MIN(M8924,FARMER_HOURS)*FARMER_RATE+MAX(M8924-FARMER_HOURS,0)*TEMP_RATE</x:f>
        <x:v>102840.00117886817</x:v>
      </x:c>
      <x:c r="R8924" s="268" t="n">
        <x:f>O8924-P8924-Q8924-FIXED_COST</x:f>
        <x:v>23461.998821131827</x:v>
      </x:c>
      <x:c r="S8924" s="139" t="str">
        <x:f>IF(AND(L8924&lt;=TOTAL_BED_CAP,N8924&lt;=TEMP_WORKER_CAP),"YES","NO")</x:f>
        <x:v>YES</x:v>
      </x:c>
      <x:c r="T8924" s="139" t="n">
        <x:f>IF(S8924="YES",R8924,-1E+99)</x:f>
        <x:v>23461.998821131827</x:v>
      </x:c>
    </x:row>
    <x:row r="8925">
      <x:c r="A8925" s="139"/>
      <x:c r="B8925" s="139"/>
      <x:c r="C8925" s="139"/>
      <x:c r="D8925" s="139"/>
      <x:c r="E8925" s="139"/>
      <x:c r="F8925" s="139"/>
      <x:c r="G8925" s="139"/>
      <x:c r="H8925" s="139"/>
      <x:c r="I8925" s="266" t="n">
        <x:f>INT((ROW()-ROW($I$46))/((CARROT_CAP+1)*(MESCLUN_CAP+1)))</x:f>
        <x:v>13</x:v>
      </x:c>
      <x:c r="J8925" s="266" t="n">
        <x:f>MOD(INT((ROW()-ROW($I$46))/(MESCLUN_CAP+1)),CARROT_CAP+1)</x:f>
        <x:v>13</x:v>
      </x:c>
      <x:c r="K8925" s="266" t="n">
        <x:f>MOD(ROW()-ROW($I$46),MESCLUN_CAP+1)</x:f>
        <x:v>13</x:v>
      </x:c>
      <x:c r="L8925" s="266" t="n">
        <x:f>SUM(I8925:K8925)</x:f>
        <x:v>39</x:v>
      </x:c>
      <x:c r="M8925" s="267" t="n">
        <x:f>I8925*TOMATO_HOURS*WEEKS*(1+TOMATO_DIM)^I8925+J8925*CARROT_HOURS*WEEKS*(1+CARROT_DIM)^J8925+K8925*MESCLUN_HOURS*WEEKS*(1+MESCLUN_DIM)^K8925</x:f>
        <x:v>5264.306038611191</x:v>
      </x:c>
      <x:c r="N8925" s="267" t="n">
        <x:f>MAX(M8925-FARMER_HOURS,0)/TEMP_HOURS_PER_WORKER</x:f>
        <x:v>3.1557680823688825</x:v>
      </x:c>
      <x:c r="O8925" s="268" t="n">
        <x:f>I8925*TOMATO_PRICE+J8925*CARROT_PRICE+K8925*MESCLUN_PRICE</x:f>
        <x:v>176722</x:v>
      </x:c>
      <x:c r="P8925" s="268" t="n">
        <x:f>I8925*TOMATO_FERTILIZER+J8925*CARROT_FERTILIZER+K8925*MESCLUN_FERTILIZER</x:f>
        <x:v>28600</x:v>
      </x:c>
      <x:c r="Q8925" s="268" t="n">
        <x:f>MIN(M8925,FARMER_HOURS)*FARMER_RATE+MAX(M8925-FARMER_HOURS,0)*TEMP_RATE</x:f>
        <x:v>103894.20205922207</x:v>
      </x:c>
      <x:c r="R8925" s="268" t="n">
        <x:f>O8925-P8925-Q8925-FIXED_COST</x:f>
        <x:v>24227.797940777935</x:v>
      </x:c>
      <x:c r="S8925" s="139" t="str">
        <x:f>IF(AND(L8925&lt;=TOTAL_BED_CAP,N8925&lt;=TEMP_WORKER_CAP),"YES","NO")</x:f>
        <x:v>YES</x:v>
      </x:c>
      <x:c r="T8925" s="139" t="n">
        <x:f>IF(S8925="YES",R8925,-1E+99)</x:f>
        <x:v>24227.797940777935</x:v>
      </x:c>
    </x:row>
    <x:row r="8926">
      <x:c r="A8926" s="139"/>
      <x:c r="B8926" s="139"/>
      <x:c r="C8926" s="139"/>
      <x:c r="D8926" s="139"/>
      <x:c r="E8926" s="139"/>
      <x:c r="F8926" s="139"/>
      <x:c r="G8926" s="139"/>
      <x:c r="H8926" s="139"/>
      <x:c r="I8926" s="266" t="n">
        <x:f>INT((ROW()-ROW($I$46))/((CARROT_CAP+1)*(MESCLUN_CAP+1)))</x:f>
        <x:v>13</x:v>
      </x:c>
      <x:c r="J8926" s="266" t="n">
        <x:f>MOD(INT((ROW()-ROW($I$46))/(MESCLUN_CAP+1)),CARROT_CAP+1)</x:f>
        <x:v>13</x:v>
      </x:c>
      <x:c r="K8926" s="266" t="n">
        <x:f>MOD(ROW()-ROW($I$46),MESCLUN_CAP+1)</x:f>
        <x:v>14</x:v>
      </x:c>
      <x:c r="L8926" s="266" t="n">
        <x:f>SUM(I8926:K8926)</x:f>
        <x:v>40</x:v>
      </x:c>
      <x:c r="M8926" s="267" t="n">
        <x:f>I8926*TOMATO_HOURS*WEEKS*(1+TOMATO_DIM)^I8926+J8926*CARROT_HOURS*WEEKS*(1+CARROT_DIM)^J8926+K8926*MESCLUN_HOURS*WEEKS*(1+MESCLUN_DIM)^K8926</x:f>
        <x:v>5326.448119924852</x:v>
      </x:c>
      <x:c r="N8926" s="267" t="n">
        <x:f>MAX(M8926-FARMER_HOURS,0)/TEMP_HOURS_PER_WORKER</x:f>
        <x:v>3.1989223055033693</x:v>
      </x:c>
      <x:c r="O8926" s="268" t="n">
        <x:f>I8926*TOMATO_PRICE+J8926*CARROT_PRICE+K8926*MESCLUN_PRICE</x:f>
        <x:v>179422</x:v>
      </x:c>
      <x:c r="P8926" s="268" t="n">
        <x:f>I8926*TOMATO_FERTILIZER+J8926*CARROT_FERTILIZER+K8926*MESCLUN_FERTILIZER</x:f>
        <x:v>29480</x:v>
      </x:c>
      <x:c r="Q8926" s="268" t="n">
        <x:f>MIN(M8926,FARMER_HOURS)*FARMER_RATE+MAX(M8926-FARMER_HOURS,0)*TEMP_RATE</x:f>
        <x:v>104973.05763758424</x:v>
      </x:c>
      <x:c r="R8926" s="268" t="n">
        <x:f>O8926-P8926-Q8926-FIXED_COST</x:f>
        <x:v>24968.942362415764</x:v>
      </x:c>
      <x:c r="S8926" s="139" t="str">
        <x:f>IF(AND(L8926&lt;=TOTAL_BED_CAP,N8926&lt;=TEMP_WORKER_CAP),"YES","NO")</x:f>
        <x:v>YES</x:v>
      </x:c>
      <x:c r="T8926" s="139" t="n">
        <x:f>IF(S8926="YES",R8926,-1E+99)</x:f>
        <x:v>24968.942362415764</x:v>
      </x:c>
    </x:row>
    <x:row r="8927">
      <x:c r="A8927" s="139"/>
      <x:c r="B8927" s="139"/>
      <x:c r="C8927" s="139"/>
      <x:c r="D8927" s="139"/>
      <x:c r="E8927" s="139"/>
      <x:c r="F8927" s="139"/>
      <x:c r="G8927" s="139"/>
      <x:c r="H8927" s="139"/>
      <x:c r="I8927" s="266" t="n">
        <x:f>INT((ROW()-ROW($I$46))/((CARROT_CAP+1)*(MESCLUN_CAP+1)))</x:f>
        <x:v>13</x:v>
      </x:c>
      <x:c r="J8927" s="266" t="n">
        <x:f>MOD(INT((ROW()-ROW($I$46))/(MESCLUN_CAP+1)),CARROT_CAP+1)</x:f>
        <x:v>13</x:v>
      </x:c>
      <x:c r="K8927" s="266" t="n">
        <x:f>MOD(ROW()-ROW($I$46),MESCLUN_CAP+1)</x:f>
        <x:v>15</x:v>
      </x:c>
      <x:c r="L8927" s="266" t="n">
        <x:f>SUM(I8927:K8927)</x:f>
        <x:v>41</x:v>
      </x:c>
      <x:c r="M8927" s="267" t="n">
        <x:f>I8927*TOMATO_HOURS*WEEKS*(1+TOMATO_DIM)^I8927+J8927*CARROT_HOURS*WEEKS*(1+CARROT_DIM)^J8927+K8927*MESCLUN_HOURS*WEEKS*(1+MESCLUN_DIM)^K8927</x:f>
        <x:v>5390.036326800999</x:v>
      </x:c>
      <x:c r="N8927" s="267" t="n">
        <x:f>MAX(M8927-FARMER_HOURS,0)/TEMP_HOURS_PER_WORKER</x:f>
        <x:v>3.2430807825006935</x:v>
      </x:c>
      <x:c r="O8927" s="268" t="n">
        <x:f>I8927*TOMATO_PRICE+J8927*CARROT_PRICE+K8927*MESCLUN_PRICE</x:f>
        <x:v>182122</x:v>
      </x:c>
      <x:c r="P8927" s="268" t="n">
        <x:f>I8927*TOMATO_FERTILIZER+J8927*CARROT_FERTILIZER+K8927*MESCLUN_FERTILIZER</x:f>
        <x:v>30360</x:v>
      </x:c>
      <x:c r="Q8927" s="268" t="n">
        <x:f>MIN(M8927,FARMER_HOURS)*FARMER_RATE+MAX(M8927-FARMER_HOURS,0)*TEMP_RATE</x:f>
        <x:v>106077.01956251734</x:v>
      </x:c>
      <x:c r="R8927" s="268" t="n">
        <x:f>O8927-P8927-Q8927-FIXED_COST</x:f>
        <x:v>25684.980437482664</x:v>
      </x:c>
      <x:c r="S8927" s="139" t="str">
        <x:f>IF(AND(L8927&lt;=TOTAL_BED_CAP,N8927&lt;=TEMP_WORKER_CAP),"YES","NO")</x:f>
        <x:v>YES</x:v>
      </x:c>
      <x:c r="T8927" s="139" t="n">
        <x:f>IF(S8927="YES",R8927,-1E+99)</x:f>
        <x:v>25684.980437482664</x:v>
      </x:c>
    </x:row>
    <x:row r="8928">
      <x:c r="A8928" s="139"/>
      <x:c r="B8928" s="139"/>
      <x:c r="C8928" s="139"/>
      <x:c r="D8928" s="139"/>
      <x:c r="E8928" s="139"/>
      <x:c r="F8928" s="139"/>
      <x:c r="G8928" s="139"/>
      <x:c r="H8928" s="139"/>
      <x:c r="I8928" s="266" t="n">
        <x:f>INT((ROW()-ROW($I$46))/((CARROT_CAP+1)*(MESCLUN_CAP+1)))</x:f>
        <x:v>13</x:v>
      </x:c>
      <x:c r="J8928" s="266" t="n">
        <x:f>MOD(INT((ROW()-ROW($I$46))/(MESCLUN_CAP+1)),CARROT_CAP+1)</x:f>
        <x:v>13</x:v>
      </x:c>
      <x:c r="K8928" s="266" t="n">
        <x:f>MOD(ROW()-ROW($I$46),MESCLUN_CAP+1)</x:f>
        <x:v>16</x:v>
      </x:c>
      <x:c r="L8928" s="266" t="n">
        <x:f>SUM(I8928:K8928)</x:f>
        <x:v>42</x:v>
      </x:c>
      <x:c r="M8928" s="267" t="n">
        <x:f>I8928*TOMATO_HOURS*WEEKS*(1+TOMATO_DIM)^I8928+J8928*CARROT_HOURS*WEEKS*(1+CARROT_DIM)^J8928+K8928*MESCLUN_HOURS*WEEKS*(1+MESCLUN_DIM)^K8928</x:f>
        <x:v>5455.097102678488</x:v>
      </x:c>
      <x:c r="N8928" s="267" t="n">
        <x:f>MAX(M8928-FARMER_HOURS,0)/TEMP_HOURS_PER_WORKER</x:f>
        <x:v>3.2882618768600613</x:v>
      </x:c>
      <x:c r="O8928" s="268" t="n">
        <x:f>I8928*TOMATO_PRICE+J8928*CARROT_PRICE+K8928*MESCLUN_PRICE</x:f>
        <x:v>184822</x:v>
      </x:c>
      <x:c r="P8928" s="268" t="n">
        <x:f>I8928*TOMATO_FERTILIZER+J8928*CARROT_FERTILIZER+K8928*MESCLUN_FERTILIZER</x:f>
        <x:v>31240</x:v>
      </x:c>
      <x:c r="Q8928" s="268" t="n">
        <x:f>MIN(M8928,FARMER_HOURS)*FARMER_RATE+MAX(M8928-FARMER_HOURS,0)*TEMP_RATE</x:f>
        <x:v>107206.54692150153</x:v>
      </x:c>
      <x:c r="R8928" s="268" t="n">
        <x:f>O8928-P8928-Q8928-FIXED_COST</x:f>
        <x:v>26375.453078498467</x:v>
      </x:c>
      <x:c r="S8928" s="139" t="str">
        <x:f>IF(AND(L8928&lt;=TOTAL_BED_CAP,N8928&lt;=TEMP_WORKER_CAP),"YES","NO")</x:f>
        <x:v>YES</x:v>
      </x:c>
      <x:c r="T8928" s="139" t="n">
        <x:f>IF(S8928="YES",R8928,-1E+99)</x:f>
        <x:v>26375.453078498467</x:v>
      </x:c>
    </x:row>
    <x:row r="8929">
      <x:c r="A8929" s="139"/>
      <x:c r="B8929" s="139"/>
      <x:c r="C8929" s="139"/>
      <x:c r="D8929" s="139"/>
      <x:c r="E8929" s="139"/>
      <x:c r="F8929" s="139"/>
      <x:c r="G8929" s="139"/>
      <x:c r="H8929" s="139"/>
      <x:c r="I8929" s="266" t="n">
        <x:f>INT((ROW()-ROW($I$46))/((CARROT_CAP+1)*(MESCLUN_CAP+1)))</x:f>
        <x:v>13</x:v>
      </x:c>
      <x:c r="J8929" s="266" t="n">
        <x:f>MOD(INT((ROW()-ROW($I$46))/(MESCLUN_CAP+1)),CARROT_CAP+1)</x:f>
        <x:v>13</x:v>
      </x:c>
      <x:c r="K8929" s="266" t="n">
        <x:f>MOD(ROW()-ROW($I$46),MESCLUN_CAP+1)</x:f>
        <x:v>17</x:v>
      </x:c>
      <x:c r="L8929" s="266" t="n">
        <x:f>SUM(I8929:K8929)</x:f>
        <x:v>43</x:v>
      </x:c>
      <x:c r="M8929" s="267" t="n">
        <x:f>I8929*TOMATO_HOURS*WEEKS*(1+TOMATO_DIM)^I8929+J8929*CARROT_HOURS*WEEKS*(1+CARROT_DIM)^J8929+K8929*MESCLUN_HOURS*WEEKS*(1+MESCLUN_DIM)^K8929</x:f>
        <x:v>5521.657326125028</x:v>
      </x:c>
      <x:c r="N8929" s="267" t="n">
        <x:f>MAX(M8929-FARMER_HOURS,0)/TEMP_HOURS_PER_WORKER</x:f>
        <x:v>3.3344842542534914</x:v>
      </x:c>
      <x:c r="O8929" s="268" t="n">
        <x:f>I8929*TOMATO_PRICE+J8929*CARROT_PRICE+K8929*MESCLUN_PRICE</x:f>
        <x:v>187522</x:v>
      </x:c>
      <x:c r="P8929" s="268" t="n">
        <x:f>I8929*TOMATO_FERTILIZER+J8929*CARROT_FERTILIZER+K8929*MESCLUN_FERTILIZER</x:f>
        <x:v>32120</x:v>
      </x:c>
      <x:c r="Q8929" s="268" t="n">
        <x:f>MIN(M8929,FARMER_HOURS)*FARMER_RATE+MAX(M8929-FARMER_HOURS,0)*TEMP_RATE</x:f>
        <x:v>108362.10635633729</x:v>
      </x:c>
      <x:c r="R8929" s="268" t="n">
        <x:f>O8929-P8929-Q8929-FIXED_COST</x:f>
        <x:v>27039.893643662712</x:v>
      </x:c>
      <x:c r="S8929" s="139" t="str">
        <x:f>IF(AND(L8929&lt;=TOTAL_BED_CAP,N8929&lt;=TEMP_WORKER_CAP),"YES","NO")</x:f>
        <x:v>YES</x:v>
      </x:c>
      <x:c r="T8929" s="139" t="n">
        <x:f>IF(S8929="YES",R8929,-1E+99)</x:f>
        <x:v>27039.893643662712</x:v>
      </x:c>
    </x:row>
    <x:row r="8930">
      <x:c r="A8930" s="139"/>
      <x:c r="B8930" s="139"/>
      <x:c r="C8930" s="139"/>
      <x:c r="D8930" s="139"/>
      <x:c r="E8930" s="139"/>
      <x:c r="F8930" s="139"/>
      <x:c r="G8930" s="139"/>
      <x:c r="H8930" s="139"/>
      <x:c r="I8930" s="266" t="n">
        <x:f>INT((ROW()-ROW($I$46))/((CARROT_CAP+1)*(MESCLUN_CAP+1)))</x:f>
        <x:v>13</x:v>
      </x:c>
      <x:c r="J8930" s="266" t="n">
        <x:f>MOD(INT((ROW()-ROW($I$46))/(MESCLUN_CAP+1)),CARROT_CAP+1)</x:f>
        <x:v>13</x:v>
      </x:c>
      <x:c r="K8930" s="266" t="n">
        <x:f>MOD(ROW()-ROW($I$46),MESCLUN_CAP+1)</x:f>
        <x:v>18</x:v>
      </x:c>
      <x:c r="L8930" s="266" t="n">
        <x:f>SUM(I8930:K8930)</x:f>
        <x:v>44</x:v>
      </x:c>
      <x:c r="M8930" s="267" t="n">
        <x:f>I8930*TOMATO_HOURS*WEEKS*(1+TOMATO_DIM)^I8930+J8930*CARROT_HOURS*WEEKS*(1+CARROT_DIM)^J8930+K8930*MESCLUN_HOURS*WEEKS*(1+MESCLUN_DIM)^K8930</x:f>
        <x:v>5589.744317583615</x:v>
      </x:c>
      <x:c r="N8930" s="267" t="n">
        <x:f>MAX(M8930-FARMER_HOURS,0)/TEMP_HOURS_PER_WORKER</x:f>
        <x:v>3.3817668872108437</x:v>
      </x:c>
      <x:c r="O8930" s="268" t="n">
        <x:f>I8930*TOMATO_PRICE+J8930*CARROT_PRICE+K8930*MESCLUN_PRICE</x:f>
        <x:v>190222</x:v>
      </x:c>
      <x:c r="P8930" s="268" t="n">
        <x:f>I8930*TOMATO_FERTILIZER+J8930*CARROT_FERTILIZER+K8930*MESCLUN_FERTILIZER</x:f>
        <x:v>33000</x:v>
      </x:c>
      <x:c r="Q8930" s="268" t="n">
        <x:f>MIN(M8930,FARMER_HOURS)*FARMER_RATE+MAX(M8930-FARMER_HOURS,0)*TEMP_RATE</x:f>
        <x:v>109544.1721802711</x:v>
      </x:c>
      <x:c r="R8930" s="268" t="n">
        <x:f>O8930-P8930-Q8930-FIXED_COST</x:f>
        <x:v>27677.827819728904</x:v>
      </x:c>
      <x:c r="S8930" s="139" t="str">
        <x:f>IF(AND(L8930&lt;=TOTAL_BED_CAP,N8930&lt;=TEMP_WORKER_CAP),"YES","NO")</x:f>
        <x:v>YES</x:v>
      </x:c>
      <x:c r="T8930" s="139" t="n">
        <x:f>IF(S8930="YES",R8930,-1E+99)</x:f>
        <x:v>27677.827819728904</x:v>
      </x:c>
    </x:row>
    <x:row r="8931">
      <x:c r="A8931" s="139"/>
      <x:c r="B8931" s="139"/>
      <x:c r="C8931" s="139"/>
      <x:c r="D8931" s="139"/>
      <x:c r="E8931" s="139"/>
      <x:c r="F8931" s="139"/>
      <x:c r="G8931" s="139"/>
      <x:c r="H8931" s="139"/>
      <x:c r="I8931" s="266" t="n">
        <x:f>INT((ROW()-ROW($I$46))/((CARROT_CAP+1)*(MESCLUN_CAP+1)))</x:f>
        <x:v>13</x:v>
      </x:c>
      <x:c r="J8931" s="266" t="n">
        <x:f>MOD(INT((ROW()-ROW($I$46))/(MESCLUN_CAP+1)),CARROT_CAP+1)</x:f>
        <x:v>13</x:v>
      </x:c>
      <x:c r="K8931" s="266" t="n">
        <x:f>MOD(ROW()-ROW($I$46),MESCLUN_CAP+1)</x:f>
        <x:v>19</x:v>
      </x:c>
      <x:c r="L8931" s="266" t="n">
        <x:f>SUM(I8931:K8931)</x:f>
        <x:v>45</x:v>
      </x:c>
      <x:c r="M8931" s="267" t="n">
        <x:f>I8931*TOMATO_HOURS*WEEKS*(1+TOMATO_DIM)^I8931+J8931*CARROT_HOURS*WEEKS*(1+CARROT_DIM)^J8931+K8931*MESCLUN_HOURS*WEEKS*(1+MESCLUN_DIM)^K8931</x:f>
        <x:v>5659.385846219637</x:v>
      </x:c>
      <x:c r="N8931" s="267" t="n">
        <x:f>MAX(M8931-FARMER_HOURS,0)/TEMP_HOURS_PER_WORKER</x:f>
        <x:v>3.430129059874748</x:v>
      </x:c>
      <x:c r="O8931" s="268" t="n">
        <x:f>I8931*TOMATO_PRICE+J8931*CARROT_PRICE+K8931*MESCLUN_PRICE</x:f>
        <x:v>192922</x:v>
      </x:c>
      <x:c r="P8931" s="268" t="n">
        <x:f>I8931*TOMATO_FERTILIZER+J8931*CARROT_FERTILIZER+K8931*MESCLUN_FERTILIZER</x:f>
        <x:v>33880</x:v>
      </x:c>
      <x:c r="Q8931" s="268" t="n">
        <x:f>MIN(M8931,FARMER_HOURS)*FARMER_RATE+MAX(M8931-FARMER_HOURS,0)*TEMP_RATE</x:f>
        <x:v>110753.2264968687</x:v>
      </x:c>
      <x:c r="R8931" s="268" t="n">
        <x:f>O8931-P8931-Q8931-FIXED_COST</x:f>
        <x:v>28288.773503131306</x:v>
      </x:c>
      <x:c r="S8931" s="139" t="str">
        <x:f>IF(AND(L8931&lt;=TOTAL_BED_CAP,N8931&lt;=TEMP_WORKER_CAP),"YES","NO")</x:f>
        <x:v>YES</x:v>
      </x:c>
      <x:c r="T8931" s="139" t="n">
        <x:f>IF(S8931="YES",R8931,-1E+99)</x:f>
        <x:v>28288.773503131306</x:v>
      </x:c>
    </x:row>
    <x:row r="8932">
      <x:c r="A8932" s="139"/>
      <x:c r="B8932" s="139"/>
      <x:c r="C8932" s="139"/>
      <x:c r="D8932" s="139"/>
      <x:c r="E8932" s="139"/>
      <x:c r="F8932" s="139"/>
      <x:c r="G8932" s="139"/>
      <x:c r="H8932" s="139"/>
      <x:c r="I8932" s="266" t="n">
        <x:f>INT((ROW()-ROW($I$46))/((CARROT_CAP+1)*(MESCLUN_CAP+1)))</x:f>
        <x:v>13</x:v>
      </x:c>
      <x:c r="J8932" s="266" t="n">
        <x:f>MOD(INT((ROW()-ROW($I$46))/(MESCLUN_CAP+1)),CARROT_CAP+1)</x:f>
        <x:v>13</x:v>
      </x:c>
      <x:c r="K8932" s="266" t="n">
        <x:f>MOD(ROW()-ROW($I$46),MESCLUN_CAP+1)</x:f>
        <x:v>20</x:v>
      </x:c>
      <x:c r="L8932" s="266" t="n">
        <x:f>SUM(I8932:K8932)</x:f>
        <x:v>46</x:v>
      </x:c>
      <x:c r="M8932" s="267" t="n">
        <x:f>I8932*TOMATO_HOURS*WEEKS*(1+TOMATO_DIM)^I8932+J8932*CARROT_HOURS*WEEKS*(1+CARROT_DIM)^J8932+K8932*MESCLUN_HOURS*WEEKS*(1+MESCLUN_DIM)^K8932</x:f>
        <x:v>5730.610136870114</x:v>
      </x:c>
      <x:c r="N8932" s="267" t="n">
        <x:f>MAX(M8932-FARMER_HOURS,0)/TEMP_HOURS_PER_WORKER</x:f>
        <x:v>3.479590372826468</x:v>
      </x:c>
      <x:c r="O8932" s="268" t="n">
        <x:f>I8932*TOMATO_PRICE+J8932*CARROT_PRICE+K8932*MESCLUN_PRICE</x:f>
        <x:v>195622</x:v>
      </x:c>
      <x:c r="P8932" s="268" t="n">
        <x:f>I8932*TOMATO_FERTILIZER+J8932*CARROT_FERTILIZER+K8932*MESCLUN_FERTILIZER</x:f>
        <x:v>34760</x:v>
      </x:c>
      <x:c r="Q8932" s="268" t="n">
        <x:f>MIN(M8932,FARMER_HOURS)*FARMER_RATE+MAX(M8932-FARMER_HOURS,0)*TEMP_RATE</x:f>
        <x:v>111989.7593206617</x:v>
      </x:c>
      <x:c r="R8932" s="268" t="n">
        <x:f>O8932-P8932-Q8932-FIXED_COST</x:f>
        <x:v>28872.240679338298</x:v>
      </x:c>
      <x:c r="S8932" s="139" t="str">
        <x:f>IF(AND(L8932&lt;=TOTAL_BED_CAP,N8932&lt;=TEMP_WORKER_CAP),"YES","NO")</x:f>
        <x:v>YES</x:v>
      </x:c>
      <x:c r="T8932" s="139" t="n">
        <x:f>IF(S8932="YES",R8932,-1E+99)</x:f>
        <x:v>28872.240679338298</x:v>
      </x:c>
    </x:row>
    <x:row r="8933">
      <x:c r="A8933" s="139"/>
      <x:c r="B8933" s="139"/>
      <x:c r="C8933" s="139"/>
      <x:c r="D8933" s="139"/>
      <x:c r="E8933" s="139"/>
      <x:c r="F8933" s="139"/>
      <x:c r="G8933" s="139"/>
      <x:c r="H8933" s="139"/>
      <x:c r="I8933" s="266" t="n">
        <x:f>INT((ROW()-ROW($I$46))/((CARROT_CAP+1)*(MESCLUN_CAP+1)))</x:f>
        <x:v>13</x:v>
      </x:c>
      <x:c r="J8933" s="266" t="n">
        <x:f>MOD(INT((ROW()-ROW($I$46))/(MESCLUN_CAP+1)),CARROT_CAP+1)</x:f>
        <x:v>13</x:v>
      </x:c>
      <x:c r="K8933" s="266" t="n">
        <x:f>MOD(ROW()-ROW($I$46),MESCLUN_CAP+1)</x:f>
        <x:v>21</x:v>
      </x:c>
      <x:c r="L8933" s="266" t="n">
        <x:f>SUM(I8933:K8933)</x:f>
        <x:v>47</x:v>
      </x:c>
      <x:c r="M8933" s="267" t="n">
        <x:f>I8933*TOMATO_HOURS*WEEKS*(1+TOMATO_DIM)^I8933+J8933*CARROT_HOURS*WEEKS*(1+CARROT_DIM)^J8933+K8933*MESCLUN_HOURS*WEEKS*(1+MESCLUN_DIM)^K8933</x:f>
        <x:v>5803.4458770965575</x:v>
      </x:c>
      <x:c r="N8933" s="267" t="n">
        <x:f>MAX(M8933-FARMER_HOURS,0)/TEMP_HOURS_PER_WORKER</x:f>
        <x:v>3.5301707479837203</x:v>
      </x:c>
      <x:c r="O8933" s="268" t="n">
        <x:f>I8933*TOMATO_PRICE+J8933*CARROT_PRICE+K8933*MESCLUN_PRICE</x:f>
        <x:v>198322</x:v>
      </x:c>
      <x:c r="P8933" s="268" t="n">
        <x:f>I8933*TOMATO_FERTILIZER+J8933*CARROT_FERTILIZER+K8933*MESCLUN_FERTILIZER</x:f>
        <x:v>35640</x:v>
      </x:c>
      <x:c r="Q8933" s="268" t="n">
        <x:f>MIN(M8933,FARMER_HOURS)*FARMER_RATE+MAX(M8933-FARMER_HOURS,0)*TEMP_RATE</x:f>
        <x:v>113254.26869959301</x:v>
      </x:c>
      <x:c r="R8933" s="268" t="n">
        <x:f>O8933-P8933-Q8933-FIXED_COST</x:f>
        <x:v>29427.731300406987</x:v>
      </x:c>
      <x:c r="S8933" s="139" t="str">
        <x:f>IF(AND(L8933&lt;=TOTAL_BED_CAP,N8933&lt;=TEMP_WORKER_CAP),"YES","NO")</x:f>
        <x:v>YES</x:v>
      </x:c>
      <x:c r="T8933" s="139" t="n">
        <x:f>IF(S8933="YES",R8933,-1E+99)</x:f>
        <x:v>29427.731300406987</x:v>
      </x:c>
    </x:row>
    <x:row r="8934">
      <x:c r="A8934" s="139"/>
      <x:c r="B8934" s="139"/>
      <x:c r="C8934" s="139"/>
      <x:c r="D8934" s="139"/>
      <x:c r="E8934" s="139"/>
      <x:c r="F8934" s="139"/>
      <x:c r="G8934" s="139"/>
      <x:c r="H8934" s="139"/>
      <x:c r="I8934" s="266" t="n">
        <x:f>INT((ROW()-ROW($I$46))/((CARROT_CAP+1)*(MESCLUN_CAP+1)))</x:f>
        <x:v>13</x:v>
      </x:c>
      <x:c r="J8934" s="266" t="n">
        <x:f>MOD(INT((ROW()-ROW($I$46))/(MESCLUN_CAP+1)),CARROT_CAP+1)</x:f>
        <x:v>13</x:v>
      </x:c>
      <x:c r="K8934" s="266" t="n">
        <x:f>MOD(ROW()-ROW($I$46),MESCLUN_CAP+1)</x:f>
        <x:v>22</x:v>
      </x:c>
      <x:c r="L8934" s="266" t="n">
        <x:f>SUM(I8934:K8934)</x:f>
        <x:v>48</x:v>
      </x:c>
      <x:c r="M8934" s="267" t="n">
        <x:f>I8934*TOMATO_HOURS*WEEKS*(1+TOMATO_DIM)^I8934+J8934*CARROT_HOURS*WEEKS*(1+CARROT_DIM)^J8934+K8934*MESCLUN_HOURS*WEEKS*(1+MESCLUN_DIM)^K8934</x:f>
        <x:v>5877.922224342954</x:v>
      </x:c>
      <x:c r="N8934" s="267" t="n">
        <x:f>MAX(M8934-FARMER_HOURS,0)/TEMP_HOURS_PER_WORKER</x:f>
        <x:v>3.5818904335714956</x:v>
      </x:c>
      <x:c r="O8934" s="268" t="n">
        <x:f>I8934*TOMATO_PRICE+J8934*CARROT_PRICE+K8934*MESCLUN_PRICE</x:f>
        <x:v>201022</x:v>
      </x:c>
      <x:c r="P8934" s="268" t="n">
        <x:f>I8934*TOMATO_FERTILIZER+J8934*CARROT_FERTILIZER+K8934*MESCLUN_FERTILIZER</x:f>
        <x:v>36520</x:v>
      </x:c>
      <x:c r="Q8934" s="268" t="n">
        <x:f>MIN(M8934,FARMER_HOURS)*FARMER_RATE+MAX(M8934-FARMER_HOURS,0)*TEMP_RATE</x:f>
        <x:v>114547.2608392874</x:v>
      </x:c>
      <x:c r="R8934" s="268" t="n">
        <x:f>O8934-P8934-Q8934-FIXED_COST</x:f>
        <x:v>29954.739160712605</x:v>
      </x:c>
      <x:c r="S8934" s="139" t="str">
        <x:f>IF(AND(L8934&lt;=TOTAL_BED_CAP,N8934&lt;=TEMP_WORKER_CAP),"YES","NO")</x:f>
        <x:v>YES</x:v>
      </x:c>
      <x:c r="T8934" s="139" t="n">
        <x:f>IF(S8934="YES",R8934,-1E+99)</x:f>
        <x:v>29954.739160712605</x:v>
      </x:c>
    </x:row>
    <x:row r="8935">
      <x:c r="A8935" s="139"/>
      <x:c r="B8935" s="139"/>
      <x:c r="C8935" s="139"/>
      <x:c r="D8935" s="139"/>
      <x:c r="E8935" s="139"/>
      <x:c r="F8935" s="139"/>
      <x:c r="G8935" s="139"/>
      <x:c r="H8935" s="139"/>
      <x:c r="I8935" s="266" t="n">
        <x:f>INT((ROW()-ROW($I$46))/((CARROT_CAP+1)*(MESCLUN_CAP+1)))</x:f>
        <x:v>13</x:v>
      </x:c>
      <x:c r="J8935" s="266" t="n">
        <x:f>MOD(INT((ROW()-ROW($I$46))/(MESCLUN_CAP+1)),CARROT_CAP+1)</x:f>
        <x:v>13</x:v>
      </x:c>
      <x:c r="K8935" s="266" t="n">
        <x:f>MOD(ROW()-ROW($I$46),MESCLUN_CAP+1)</x:f>
        <x:v>23</x:v>
      </x:c>
      <x:c r="L8935" s="266" t="n">
        <x:f>SUM(I8935:K8935)</x:f>
        <x:v>49</x:v>
      </x:c>
      <x:c r="M8935" s="267" t="n">
        <x:f>I8935*TOMATO_HOURS*WEEKS*(1+TOMATO_DIM)^I8935+J8935*CARROT_HOURS*WEEKS*(1+CARROT_DIM)^J8935+K8935*MESCLUN_HOURS*WEEKS*(1+MESCLUN_DIM)^K8935</x:f>
        <x:v>5954.068813200391</x:v>
      </x:c>
      <x:c r="N8935" s="267" t="n">
        <x:f>MAX(M8935-FARMER_HOURS,0)/TEMP_HOURS_PER_WORKER</x:f>
        <x:v>3.634770009166938</x:v>
      </x:c>
      <x:c r="O8935" s="268" t="n">
        <x:f>I8935*TOMATO_PRICE+J8935*CARROT_PRICE+K8935*MESCLUN_PRICE</x:f>
        <x:v>203722</x:v>
      </x:c>
      <x:c r="P8935" s="268" t="n">
        <x:f>I8935*TOMATO_FERTILIZER+J8935*CARROT_FERTILIZER+K8935*MESCLUN_FERTILIZER</x:f>
        <x:v>37400</x:v>
      </x:c>
      <x:c r="Q8935" s="268" t="n">
        <x:f>MIN(M8935,FARMER_HOURS)*FARMER_RATE+MAX(M8935-FARMER_HOURS,0)*TEMP_RATE</x:f>
        <x:v>115869.25022917344</x:v>
      </x:c>
      <x:c r="R8935" s="268" t="n">
        <x:f>O8935-P8935-Q8935-FIXED_COST</x:f>
        <x:v>30452.74977082656</x:v>
      </x:c>
      <x:c r="S8935" s="139" t="str">
        <x:f>IF(AND(L8935&lt;=TOTAL_BED_CAP,N8935&lt;=TEMP_WORKER_CAP),"YES","NO")</x:f>
        <x:v>YES</x:v>
      </x:c>
      <x:c r="T8935" s="139" t="n">
        <x:f>IF(S8935="YES",R8935,-1E+99)</x:f>
        <x:v>30452.74977082656</x:v>
      </x:c>
    </x:row>
    <x:row r="8936">
      <x:c r="A8936" s="139"/>
      <x:c r="B8936" s="139"/>
      <x:c r="C8936" s="139"/>
      <x:c r="D8936" s="139"/>
      <x:c r="E8936" s="139"/>
      <x:c r="F8936" s="139"/>
      <x:c r="G8936" s="139"/>
      <x:c r="H8936" s="139"/>
      <x:c r="I8936" s="266" t="n">
        <x:f>INT((ROW()-ROW($I$46))/((CARROT_CAP+1)*(MESCLUN_CAP+1)))</x:f>
        <x:v>13</x:v>
      </x:c>
      <x:c r="J8936" s="266" t="n">
        <x:f>MOD(INT((ROW()-ROW($I$46))/(MESCLUN_CAP+1)),CARROT_CAP+1)</x:f>
        <x:v>13</x:v>
      </x:c>
      <x:c r="K8936" s="266" t="n">
        <x:f>MOD(ROW()-ROW($I$46),MESCLUN_CAP+1)</x:f>
        <x:v>24</x:v>
      </x:c>
      <x:c r="L8936" s="266" t="n">
        <x:f>SUM(I8936:K8936)</x:f>
        <x:v>50</x:v>
      </x:c>
      <x:c r="M8936" s="267" t="n">
        <x:f>I8936*TOMATO_HOURS*WEEKS*(1+TOMATO_DIM)^I8936+J8936*CARROT_HOURS*WEEKS*(1+CARROT_DIM)^J8936+K8936*MESCLUN_HOURS*WEEKS*(1+MESCLUN_DIM)^K8936</x:f>
        <x:v>6031.915762779886</x:v>
      </x:c>
      <x:c r="N8936" s="267" t="n">
        <x:f>MAX(M8936-FARMER_HOURS,0)/TEMP_HOURS_PER_WORKER</x:f>
        <x:v>3.688830390819365</x:v>
      </x:c>
      <x:c r="O8936" s="268" t="n">
        <x:f>I8936*TOMATO_PRICE+J8936*CARROT_PRICE+K8936*MESCLUN_PRICE</x:f>
        <x:v>206422</x:v>
      </x:c>
      <x:c r="P8936" s="268" t="n">
        <x:f>I8936*TOMATO_FERTILIZER+J8936*CARROT_FERTILIZER+K8936*MESCLUN_FERTILIZER</x:f>
        <x:v>38280</x:v>
      </x:c>
      <x:c r="Q8936" s="268" t="n">
        <x:f>MIN(M8936,FARMER_HOURS)*FARMER_RATE+MAX(M8936-FARMER_HOURS,0)*TEMP_RATE</x:f>
        <x:v>117220.75977048413</x:v>
      </x:c>
      <x:c r="R8936" s="268" t="n">
        <x:f>O8936-P8936-Q8936-FIXED_COST</x:f>
        <x:v>30921.240229515868</x:v>
      </x:c>
      <x:c r="S8936" s="139" t="str">
        <x:f>IF(AND(L8936&lt;=TOTAL_BED_CAP,N8936&lt;=TEMP_WORKER_CAP),"YES","NO")</x:f>
        <x:v>YES</x:v>
      </x:c>
      <x:c r="T8936" s="139" t="n">
        <x:f>IF(S8936="YES",R8936,-1E+99)</x:f>
        <x:v>30921.240229515868</x:v>
      </x:c>
    </x:row>
    <x:row r="8937">
      <x:c r="A8937" s="139"/>
      <x:c r="B8937" s="139"/>
      <x:c r="C8937" s="139"/>
      <x:c r="D8937" s="139"/>
      <x:c r="E8937" s="139"/>
      <x:c r="F8937" s="139"/>
      <x:c r="G8937" s="139"/>
      <x:c r="H8937" s="139"/>
      <x:c r="I8937" s="266" t="n">
        <x:f>INT((ROW()-ROW($I$46))/((CARROT_CAP+1)*(MESCLUN_CAP+1)))</x:f>
        <x:v>13</x:v>
      </x:c>
      <x:c r="J8937" s="266" t="n">
        <x:f>MOD(INT((ROW()-ROW($I$46))/(MESCLUN_CAP+1)),CARROT_CAP+1)</x:f>
        <x:v>13</x:v>
      </x:c>
      <x:c r="K8937" s="266" t="n">
        <x:f>MOD(ROW()-ROW($I$46),MESCLUN_CAP+1)</x:f>
        <x:v>25</x:v>
      </x:c>
      <x:c r="L8937" s="266" t="n">
        <x:f>SUM(I8937:K8937)</x:f>
        <x:v>51</x:v>
      </x:c>
      <x:c r="M8937" s="267" t="n">
        <x:f>I8937*TOMATO_HOURS*WEEKS*(1+TOMATO_DIM)^I8937+J8937*CARROT_HOURS*WEEKS*(1+CARROT_DIM)^J8937+K8937*MESCLUN_HOURS*WEEKS*(1+MESCLUN_DIM)^K8937</x:f>
        <x:v>6111.493684194984</x:v>
      </x:c>
      <x:c r="N8937" s="267" t="n">
        <x:f>MAX(M8937-FARMER_HOURS,0)/TEMP_HOURS_PER_WORKER</x:f>
        <x:v>3.7440928362465167</x:v>
      </x:c>
      <x:c r="O8937" s="268" t="n">
        <x:f>I8937*TOMATO_PRICE+J8937*CARROT_PRICE+K8937*MESCLUN_PRICE</x:f>
        <x:v>209122</x:v>
      </x:c>
      <x:c r="P8937" s="268" t="n">
        <x:f>I8937*TOMATO_FERTILIZER+J8937*CARROT_FERTILIZER+K8937*MESCLUN_FERTILIZER</x:f>
        <x:v>39160</x:v>
      </x:c>
      <x:c r="Q8937" s="268" t="n">
        <x:f>MIN(M8937,FARMER_HOURS)*FARMER_RATE+MAX(M8937-FARMER_HOURS,0)*TEMP_RATE</x:f>
        <x:v>118602.32090616292</x:v>
      </x:c>
      <x:c r="R8937" s="268" t="n">
        <x:f>O8937-P8937-Q8937-FIXED_COST</x:f>
        <x:v>31359.679093837083</x:v>
      </x:c>
      <x:c r="S8937" s="139" t="str">
        <x:f>IF(AND(L8937&lt;=TOTAL_BED_CAP,N8937&lt;=TEMP_WORKER_CAP),"YES","NO")</x:f>
        <x:v>YES</x:v>
      </x:c>
      <x:c r="T8937" s="139" t="n">
        <x:f>IF(S8937="YES",R8937,-1E+99)</x:f>
        <x:v>31359.679093837083</x:v>
      </x:c>
    </x:row>
    <x:row r="8938">
      <x:c r="A8938" s="139"/>
      <x:c r="B8938" s="139"/>
      <x:c r="C8938" s="139"/>
      <x:c r="D8938" s="139"/>
      <x:c r="E8938" s="139"/>
      <x:c r="F8938" s="139"/>
      <x:c r="G8938" s="139"/>
      <x:c r="H8938" s="139"/>
      <x:c r="I8938" s="266" t="n">
        <x:f>INT((ROW()-ROW($I$46))/((CARROT_CAP+1)*(MESCLUN_CAP+1)))</x:f>
        <x:v>13</x:v>
      </x:c>
      <x:c r="J8938" s="266" t="n">
        <x:f>MOD(INT((ROW()-ROW($I$46))/(MESCLUN_CAP+1)),CARROT_CAP+1)</x:f>
        <x:v>13</x:v>
      </x:c>
      <x:c r="K8938" s="266" t="n">
        <x:f>MOD(ROW()-ROW($I$46),MESCLUN_CAP+1)</x:f>
        <x:v>26</x:v>
      </x:c>
      <x:c r="L8938" s="266" t="n">
        <x:f>SUM(I8938:K8938)</x:f>
        <x:v>52</x:v>
      </x:c>
      <x:c r="M8938" s="267" t="n">
        <x:f>I8938*TOMATO_HOURS*WEEKS*(1+TOMATO_DIM)^I8938+J8938*CARROT_HOURS*WEEKS*(1+CARROT_DIM)^J8938+K8938*MESCLUN_HOURS*WEEKS*(1+MESCLUN_DIM)^K8938</x:f>
        <x:v>6192.833688155701</x:v>
      </x:c>
      <x:c r="N8938" s="267" t="n">
        <x:f>MAX(M8938-FARMER_HOURS,0)/TEMP_HOURS_PER_WORKER</x:f>
        <x:v>3.8005789501081253</x:v>
      </x:c>
      <x:c r="O8938" s="268" t="n">
        <x:f>I8938*TOMATO_PRICE+J8938*CARROT_PRICE+K8938*MESCLUN_PRICE</x:f>
        <x:v>211822</x:v>
      </x:c>
      <x:c r="P8938" s="268" t="n">
        <x:f>I8938*TOMATO_FERTILIZER+J8938*CARROT_FERTILIZER+K8938*MESCLUN_FERTILIZER</x:f>
        <x:v>40040</x:v>
      </x:c>
      <x:c r="Q8938" s="268" t="n">
        <x:f>MIN(M8938,FARMER_HOURS)*FARMER_RATE+MAX(M8938-FARMER_HOURS,0)*TEMP_RATE</x:f>
        <x:v>120014.47375270314</x:v>
      </x:c>
      <x:c r="R8938" s="268" t="n">
        <x:f>O8938-P8938-Q8938-FIXED_COST</x:f>
        <x:v>31767.52624729686</x:v>
      </x:c>
      <x:c r="S8938" s="139" t="str">
        <x:f>IF(AND(L8938&lt;=TOTAL_BED_CAP,N8938&lt;=TEMP_WORKER_CAP),"YES","NO")</x:f>
        <x:v>YES</x:v>
      </x:c>
      <x:c r="T8938" s="139" t="n">
        <x:f>IF(S8938="YES",R8938,-1E+99)</x:f>
        <x:v>31767.52624729686</x:v>
      </x:c>
    </x:row>
    <x:row r="8939">
      <x:c r="A8939" s="139"/>
      <x:c r="B8939" s="139"/>
      <x:c r="C8939" s="139"/>
      <x:c r="D8939" s="139"/>
      <x:c r="E8939" s="139"/>
      <x:c r="F8939" s="139"/>
      <x:c r="G8939" s="139"/>
      <x:c r="H8939" s="139"/>
      <x:c r="I8939" s="266" t="n">
        <x:f>INT((ROW()-ROW($I$46))/((CARROT_CAP+1)*(MESCLUN_CAP+1)))</x:f>
        <x:v>13</x:v>
      </x:c>
      <x:c r="J8939" s="266" t="n">
        <x:f>MOD(INT((ROW()-ROW($I$46))/(MESCLUN_CAP+1)),CARROT_CAP+1)</x:f>
        <x:v>13</x:v>
      </x:c>
      <x:c r="K8939" s="266" t="n">
        <x:f>MOD(ROW()-ROW($I$46),MESCLUN_CAP+1)</x:f>
        <x:v>27</x:v>
      </x:c>
      <x:c r="L8939" s="266" t="n">
        <x:f>SUM(I8939:K8939)</x:f>
        <x:v>53</x:v>
      </x:c>
      <x:c r="M8939" s="267" t="n">
        <x:f>I8939*TOMATO_HOURS*WEEKS*(1+TOMATO_DIM)^I8939+J8939*CARROT_HOURS*WEEKS*(1+CARROT_DIM)^J8939+K8939*MESCLUN_HOURS*WEEKS*(1+MESCLUN_DIM)^K8939</x:f>
        <x:v>6275.9673926754585</x:v>
      </x:c>
      <x:c r="N8939" s="267" t="n">
        <x:f>MAX(M8939-FARMER_HOURS,0)/TEMP_HOURS_PER_WORKER</x:f>
        <x:v>3.8583106893579573</x:v>
      </x:c>
      <x:c r="O8939" s="268" t="n">
        <x:f>I8939*TOMATO_PRICE+J8939*CARROT_PRICE+K8939*MESCLUN_PRICE</x:f>
        <x:v>214522</x:v>
      </x:c>
      <x:c r="P8939" s="268" t="n">
        <x:f>I8939*TOMATO_FERTILIZER+J8939*CARROT_FERTILIZER+K8939*MESCLUN_FERTILIZER</x:f>
        <x:v>40920</x:v>
      </x:c>
      <x:c r="Q8939" s="268" t="n">
        <x:f>MIN(M8939,FARMER_HOURS)*FARMER_RATE+MAX(M8939-FARMER_HOURS,0)*TEMP_RATE</x:f>
        <x:v>121457.76723394894</x:v>
      </x:c>
      <x:c r="R8939" s="268" t="n">
        <x:f>O8939-P8939-Q8939-FIXED_COST</x:f>
        <x:v>32144.232766051064</x:v>
      </x:c>
      <x:c r="S8939" s="139" t="str">
        <x:f>IF(AND(L8939&lt;=TOTAL_BED_CAP,N8939&lt;=TEMP_WORKER_CAP),"YES","NO")</x:f>
        <x:v>YES</x:v>
      </x:c>
      <x:c r="T8939" s="139" t="n">
        <x:f>IF(S8939="YES",R8939,-1E+99)</x:f>
        <x:v>32144.232766051064</x:v>
      </x:c>
    </x:row>
    <x:row r="8940">
      <x:c r="A8940" s="139"/>
      <x:c r="B8940" s="139"/>
      <x:c r="C8940" s="139"/>
      <x:c r="D8940" s="139"/>
      <x:c r="E8940" s="139"/>
      <x:c r="F8940" s="139"/>
      <x:c r="G8940" s="139"/>
      <x:c r="H8940" s="139"/>
      <x:c r="I8940" s="266" t="n">
        <x:f>INT((ROW()-ROW($I$46))/((CARROT_CAP+1)*(MESCLUN_CAP+1)))</x:f>
        <x:v>13</x:v>
      </x:c>
      <x:c r="J8940" s="266" t="n">
        <x:f>MOD(INT((ROW()-ROW($I$46))/(MESCLUN_CAP+1)),CARROT_CAP+1)</x:f>
        <x:v>13</x:v>
      </x:c>
      <x:c r="K8940" s="266" t="n">
        <x:f>MOD(ROW()-ROW($I$46),MESCLUN_CAP+1)</x:f>
        <x:v>28</x:v>
      </x:c>
      <x:c r="L8940" s="266" t="n">
        <x:f>SUM(I8940:K8940)</x:f>
        <x:v>54</x:v>
      </x:c>
      <x:c r="M8940" s="267" t="n">
        <x:f>I8940*TOMATO_HOURS*WEEKS*(1+TOMATO_DIM)^I8940+J8940*CARROT_HOURS*WEEKS*(1+CARROT_DIM)^J8940+K8940*MESCLUN_HOURS*WEEKS*(1+MESCLUN_DIM)^K8940</x:f>
        <x:v>6360.926930892611</x:v>
      </x:c>
      <x:c r="N8940" s="267" t="n">
        <x:f>MAX(M8940-FARMER_HOURS,0)/TEMP_HOURS_PER_WORKER</x:f>
        <x:v>3.9173103686754245</x:v>
      </x:c>
      <x:c r="O8940" s="268" t="n">
        <x:f>I8940*TOMATO_PRICE+J8940*CARROT_PRICE+K8940*MESCLUN_PRICE</x:f>
        <x:v>217222</x:v>
      </x:c>
      <x:c r="P8940" s="268" t="n">
        <x:f>I8940*TOMATO_FERTILIZER+J8940*CARROT_FERTILIZER+K8940*MESCLUN_FERTILIZER</x:f>
        <x:v>41800</x:v>
      </x:c>
      <x:c r="Q8940" s="268" t="n">
        <x:f>MIN(M8940,FARMER_HOURS)*FARMER_RATE+MAX(M8940-FARMER_HOURS,0)*TEMP_RATE</x:f>
        <x:v>122932.7592168856</x:v>
      </x:c>
      <x:c r="R8940" s="268" t="n">
        <x:f>O8940-P8940-Q8940-FIXED_COST</x:f>
        <x:v>32489.240783114394</x:v>
      </x:c>
      <x:c r="S8940" s="139" t="str">
        <x:f>IF(AND(L8940&lt;=TOTAL_BED_CAP,N8940&lt;=TEMP_WORKER_CAP),"YES","NO")</x:f>
        <x:v>YES</x:v>
      </x:c>
      <x:c r="T8940" s="139" t="n">
        <x:f>IF(S8940="YES",R8940,-1E+99)</x:f>
        <x:v>32489.240783114394</x:v>
      </x:c>
    </x:row>
    <x:row r="8941">
      <x:c r="A8941" s="139"/>
      <x:c r="B8941" s="139"/>
      <x:c r="C8941" s="139"/>
      <x:c r="D8941" s="139"/>
      <x:c r="E8941" s="139"/>
      <x:c r="F8941" s="139"/>
      <x:c r="G8941" s="139"/>
      <x:c r="H8941" s="139"/>
      <x:c r="I8941" s="266" t="n">
        <x:f>INT((ROW()-ROW($I$46))/((CARROT_CAP+1)*(MESCLUN_CAP+1)))</x:f>
        <x:v>13</x:v>
      </x:c>
      <x:c r="J8941" s="266" t="n">
        <x:f>MOD(INT((ROW()-ROW($I$46))/(MESCLUN_CAP+1)),CARROT_CAP+1)</x:f>
        <x:v>13</x:v>
      </x:c>
      <x:c r="K8941" s="266" t="n">
        <x:f>MOD(ROW()-ROW($I$46),MESCLUN_CAP+1)</x:f>
        <x:v>29</x:v>
      </x:c>
      <x:c r="L8941" s="266" t="n">
        <x:f>SUM(I8941:K8941)</x:f>
        <x:v>55</x:v>
      </x:c>
      <x:c r="M8941" s="267" t="n">
        <x:f>I8941*TOMATO_HOURS*WEEKS*(1+TOMATO_DIM)^I8941+J8941*CARROT_HOURS*WEEKS*(1+CARROT_DIM)^J8941+K8941*MESCLUN_HOURS*WEEKS*(1+MESCLUN_DIM)^K8941</x:f>
        <x:v>6447.744959008265</x:v>
      </x:c>
      <x:c r="N8941" s="267" t="n">
        <x:f>MAX(M8941-FARMER_HOURS,0)/TEMP_HOURS_PER_WORKER</x:f>
        <x:v>3.977600665977962</x:v>
      </x:c>
      <x:c r="O8941" s="268" t="n">
        <x:f>I8941*TOMATO_PRICE+J8941*CARROT_PRICE+K8941*MESCLUN_PRICE</x:f>
        <x:v>219922</x:v>
      </x:c>
      <x:c r="P8941" s="268" t="n">
        <x:f>I8941*TOMATO_FERTILIZER+J8941*CARROT_FERTILIZER+K8941*MESCLUN_FERTILIZER</x:f>
        <x:v>42680</x:v>
      </x:c>
      <x:c r="Q8941" s="268" t="n">
        <x:f>MIN(M8941,FARMER_HOURS)*FARMER_RATE+MAX(M8941-FARMER_HOURS,0)*TEMP_RATE</x:f>
        <x:v>124440.01664944904</x:v>
      </x:c>
      <x:c r="R8941" s="268" t="n">
        <x:f>O8941-P8941-Q8941-FIXED_COST</x:f>
        <x:v>32801.98335055096</x:v>
      </x:c>
      <x:c r="S8941" s="139" t="str">
        <x:f>IF(AND(L8941&lt;=TOTAL_BED_CAP,N8941&lt;=TEMP_WORKER_CAP),"YES","NO")</x:f>
        <x:v>YES</x:v>
      </x:c>
      <x:c r="T8941" s="139" t="n">
        <x:f>IF(S8941="YES",R8941,-1E+99)</x:f>
        <x:v>32801.98335055096</x:v>
      </x:c>
    </x:row>
    <x:row r="8942">
      <x:c r="A8942" s="139"/>
      <x:c r="B8942" s="139"/>
      <x:c r="C8942" s="139"/>
      <x:c r="D8942" s="139"/>
      <x:c r="E8942" s="139"/>
      <x:c r="F8942" s="139"/>
      <x:c r="G8942" s="139"/>
      <x:c r="H8942" s="139"/>
      <x:c r="I8942" s="266" t="n">
        <x:f>INT((ROW()-ROW($I$46))/((CARROT_CAP+1)*(MESCLUN_CAP+1)))</x:f>
        <x:v>13</x:v>
      </x:c>
      <x:c r="J8942" s="266" t="n">
        <x:f>MOD(INT((ROW()-ROW($I$46))/(MESCLUN_CAP+1)),CARROT_CAP+1)</x:f>
        <x:v>13</x:v>
      </x:c>
      <x:c r="K8942" s="266" t="n">
        <x:f>MOD(ROW()-ROW($I$46),MESCLUN_CAP+1)</x:f>
        <x:v>30</x:v>
      </x:c>
      <x:c r="L8942" s="266" t="n">
        <x:f>SUM(I8942:K8942)</x:f>
        <x:v>56</x:v>
      </x:c>
      <x:c r="M8942" s="267" t="n">
        <x:f>I8942*TOMATO_HOURS*WEEKS*(1+TOMATO_DIM)^I8942+J8942*CARROT_HOURS*WEEKS*(1+CARROT_DIM)^J8942+K8942*MESCLUN_HOURS*WEEKS*(1+MESCLUN_DIM)^K8942</x:f>
        <x:v>6536.454664342034</x:v>
      </x:c>
      <x:c r="N8942" s="267" t="n">
        <x:f>MAX(M8942-FARMER_HOURS,0)/TEMP_HOURS_PER_WORKER</x:f>
        <x:v>4.039204628015302</x:v>
      </x:c>
      <x:c r="O8942" s="268" t="n">
        <x:f>I8942*TOMATO_PRICE+J8942*CARROT_PRICE+K8942*MESCLUN_PRICE</x:f>
        <x:v>222622</x:v>
      </x:c>
      <x:c r="P8942" s="268" t="n">
        <x:f>I8942*TOMATO_FERTILIZER+J8942*CARROT_FERTILIZER+K8942*MESCLUN_FERTILIZER</x:f>
        <x:v>43560</x:v>
      </x:c>
      <x:c r="Q8942" s="268" t="n">
        <x:f>MIN(M8942,FARMER_HOURS)*FARMER_RATE+MAX(M8942-FARMER_HOURS,0)*TEMP_RATE</x:f>
        <x:v>125980.11570038254</x:v>
      </x:c>
      <x:c r="R8942" s="268" t="n">
        <x:f>O8942-P8942-Q8942-FIXED_COST</x:f>
        <x:v>33081.884299617464</x:v>
      </x:c>
      <x:c r="S8942" s="139" t="str">
        <x:f>IF(AND(L8942&lt;=TOTAL_BED_CAP,N8942&lt;=TEMP_WORKER_CAP),"YES","NO")</x:f>
        <x:v>NO</x:v>
      </x:c>
      <x:c r="T8942" s="139" t="n">
        <x:f>IF(S8942="YES",R8942,-1E+99)</x:f>
        <x:v>-1e+99</x:v>
      </x:c>
    </x:row>
    <x:row r="8943">
      <x:c r="A8943" s="139"/>
      <x:c r="B8943" s="139"/>
      <x:c r="C8943" s="139"/>
      <x:c r="D8943" s="139"/>
      <x:c r="E8943" s="139"/>
      <x:c r="F8943" s="139"/>
      <x:c r="G8943" s="139"/>
      <x:c r="H8943" s="139"/>
      <x:c r="I8943" s="266" t="n">
        <x:f>INT((ROW()-ROW($I$46))/((CARROT_CAP+1)*(MESCLUN_CAP+1)))</x:f>
        <x:v>13</x:v>
      </x:c>
      <x:c r="J8943" s="266" t="n">
        <x:f>MOD(INT((ROW()-ROW($I$46))/(MESCLUN_CAP+1)),CARROT_CAP+1)</x:f>
        <x:v>14</x:v>
      </x:c>
      <x:c r="K8943" s="266" t="n">
        <x:f>MOD(ROW()-ROW($I$46),MESCLUN_CAP+1)</x:f>
        <x:v>0</x:v>
      </x:c>
      <x:c r="L8943" s="266" t="n">
        <x:f>SUM(I8943:K8943)</x:f>
        <x:v>27</x:v>
      </x:c>
      <x:c r="M8943" s="267" t="n">
        <x:f>I8943*TOMATO_HOURS*WEEKS*(1+TOMATO_DIM)^I8943+J8943*CARROT_HOURS*WEEKS*(1+CARROT_DIM)^J8943+K8943*MESCLUN_HOURS*WEEKS*(1+MESCLUN_DIM)^K8943</x:f>
        <x:v>4632.606325648913</x:v>
      </x:c>
      <x:c r="N8943" s="267" t="n">
        <x:f>MAX(M8943-FARMER_HOURS,0)/TEMP_HOURS_PER_WORKER</x:f>
        <x:v>2.7170877261450785</x:v>
      </x:c>
      <x:c r="O8943" s="268" t="n">
        <x:f>I8943*TOMATO_PRICE+J8943*CARROT_PRICE+K8943*MESCLUN_PRICE</x:f>
        <x:v>143716</x:v>
      </x:c>
      <x:c r="P8943" s="268" t="n">
        <x:f>I8943*TOMATO_FERTILIZER+J8943*CARROT_FERTILIZER+K8943*MESCLUN_FERTILIZER</x:f>
        <x:v>17600</x:v>
      </x:c>
      <x:c r="Q8943" s="268" t="n">
        <x:f>MIN(M8943,FARMER_HOURS)*FARMER_RATE+MAX(M8943-FARMER_HOURS,0)*TEMP_RATE</x:f>
        <x:v>92927.19315362697</x:v>
      </x:c>
      <x:c r="R8943" s="268" t="n">
        <x:f>O8943-P8943-Q8943-FIXED_COST</x:f>
        <x:v>13188.80684637303</x:v>
      </x:c>
      <x:c r="S8943" s="139" t="str">
        <x:f>IF(AND(L8943&lt;=TOTAL_BED_CAP,N8943&lt;=TEMP_WORKER_CAP),"YES","NO")</x:f>
        <x:v>YES</x:v>
      </x:c>
      <x:c r="T8943" s="139" t="n">
        <x:f>IF(S8943="YES",R8943,-1E+99)</x:f>
        <x:v>13188.80684637303</x:v>
      </x:c>
    </x:row>
    <x:row r="8944">
      <x:c r="A8944" s="139"/>
      <x:c r="B8944" s="139"/>
      <x:c r="C8944" s="139"/>
      <x:c r="D8944" s="139"/>
      <x:c r="E8944" s="139"/>
      <x:c r="F8944" s="139"/>
      <x:c r="G8944" s="139"/>
      <x:c r="H8944" s="139"/>
      <x:c r="I8944" s="266" t="n">
        <x:f>INT((ROW()-ROW($I$46))/((CARROT_CAP+1)*(MESCLUN_CAP+1)))</x:f>
        <x:v>13</x:v>
      </x:c>
      <x:c r="J8944" s="266" t="n">
        <x:f>MOD(INT((ROW()-ROW($I$46))/(MESCLUN_CAP+1)),CARROT_CAP+1)</x:f>
        <x:v>14</x:v>
      </x:c>
      <x:c r="K8944" s="266" t="n">
        <x:f>MOD(ROW()-ROW($I$46),MESCLUN_CAP+1)</x:f>
        <x:v>1</x:v>
      </x:c>
      <x:c r="L8944" s="266" t="n">
        <x:f>SUM(I8944:K8944)</x:f>
        <x:v>28</x:v>
      </x:c>
      <x:c r="M8944" s="267" t="n">
        <x:f>I8944*TOMATO_HOURS*WEEKS*(1+TOMATO_DIM)^I8944+J8944*CARROT_HOURS*WEEKS*(1+CARROT_DIM)^J8944+K8944*MESCLUN_HOURS*WEEKS*(1+MESCLUN_DIM)^K8944</x:f>
        <x:v>4678.168825648913</x:v>
      </x:c>
      <x:c r="N8944" s="267" t="n">
        <x:f>MAX(M8944-FARMER_HOURS,0)/TEMP_HOURS_PER_WORKER</x:f>
        <x:v>2.7487283511450786</x:v>
      </x:c>
      <x:c r="O8944" s="268" t="n">
        <x:f>I8944*TOMATO_PRICE+J8944*CARROT_PRICE+K8944*MESCLUN_PRICE</x:f>
        <x:v>146416</x:v>
      </x:c>
      <x:c r="P8944" s="268" t="n">
        <x:f>I8944*TOMATO_FERTILIZER+J8944*CARROT_FERTILIZER+K8944*MESCLUN_FERTILIZER</x:f>
        <x:v>18480</x:v>
      </x:c>
      <x:c r="Q8944" s="268" t="n">
        <x:f>MIN(M8944,FARMER_HOURS)*FARMER_RATE+MAX(M8944-FARMER_HOURS,0)*TEMP_RATE</x:f>
        <x:v>93718.20877862697</x:v>
      </x:c>
      <x:c r="R8944" s="268" t="n">
        <x:f>O8944-P8944-Q8944-FIXED_COST</x:f>
        <x:v>14217.79122137303</x:v>
      </x:c>
      <x:c r="S8944" s="139" t="str">
        <x:f>IF(AND(L8944&lt;=TOTAL_BED_CAP,N8944&lt;=TEMP_WORKER_CAP),"YES","NO")</x:f>
        <x:v>YES</x:v>
      </x:c>
      <x:c r="T8944" s="139" t="n">
        <x:f>IF(S8944="YES",R8944,-1E+99)</x:f>
        <x:v>14217.79122137303</x:v>
      </x:c>
    </x:row>
    <x:row r="8945">
      <x:c r="A8945" s="139"/>
      <x:c r="B8945" s="139"/>
      <x:c r="C8945" s="139"/>
      <x:c r="D8945" s="139"/>
      <x:c r="E8945" s="139"/>
      <x:c r="F8945" s="139"/>
      <x:c r="G8945" s="139"/>
      <x:c r="H8945" s="139"/>
      <x:c r="I8945" s="266" t="n">
        <x:f>INT((ROW()-ROW($I$46))/((CARROT_CAP+1)*(MESCLUN_CAP+1)))</x:f>
        <x:v>13</x:v>
      </x:c>
      <x:c r="J8945" s="266" t="n">
        <x:f>MOD(INT((ROW()-ROW($I$46))/(MESCLUN_CAP+1)),CARROT_CAP+1)</x:f>
        <x:v>14</x:v>
      </x:c>
      <x:c r="K8945" s="266" t="n">
        <x:f>MOD(ROW()-ROW($I$46),MESCLUN_CAP+1)</x:f>
        <x:v>2</x:v>
      </x:c>
      <x:c r="L8945" s="266" t="n">
        <x:f>SUM(I8945:K8945)</x:f>
        <x:v>29</x:v>
      </x:c>
      <x:c r="M8945" s="267" t="n">
        <x:f>I8945*TOMATO_HOURS*WEEKS*(1+TOMATO_DIM)^I8945+J8945*CARROT_HOURS*WEEKS*(1+CARROT_DIM)^J8945+K8945*MESCLUN_HOURS*WEEKS*(1+MESCLUN_DIM)^K8945</x:f>
        <x:v>4724.870388148914</x:v>
      </x:c>
      <x:c r="N8945" s="267" t="n">
        <x:f>MAX(M8945-FARMER_HOURS,0)/TEMP_HOURS_PER_WORKER</x:f>
        <x:v>2.781159991770079</x:v>
      </x:c>
      <x:c r="O8945" s="268" t="n">
        <x:f>I8945*TOMATO_PRICE+J8945*CARROT_PRICE+K8945*MESCLUN_PRICE</x:f>
        <x:v>149116</x:v>
      </x:c>
      <x:c r="P8945" s="268" t="n">
        <x:f>I8945*TOMATO_FERTILIZER+J8945*CARROT_FERTILIZER+K8945*MESCLUN_FERTILIZER</x:f>
        <x:v>19360</x:v>
      </x:c>
      <x:c r="Q8945" s="268" t="n">
        <x:f>MIN(M8945,FARMER_HOURS)*FARMER_RATE+MAX(M8945-FARMER_HOURS,0)*TEMP_RATE</x:f>
        <x:v>94528.99979425197</x:v>
      </x:c>
      <x:c r="R8945" s="268" t="n">
        <x:f>O8945-P8945-Q8945-FIXED_COST</x:f>
        <x:v>15227.00020574803</x:v>
      </x:c>
      <x:c r="S8945" s="139" t="str">
        <x:f>IF(AND(L8945&lt;=TOTAL_BED_CAP,N8945&lt;=TEMP_WORKER_CAP),"YES","NO")</x:f>
        <x:v>YES</x:v>
      </x:c>
      <x:c r="T8945" s="139" t="n">
        <x:f>IF(S8945="YES",R8945,-1E+99)</x:f>
        <x:v>15227.00020574803</x:v>
      </x:c>
    </x:row>
    <x:row r="8946">
      <x:c r="A8946" s="139"/>
      <x:c r="B8946" s="139"/>
      <x:c r="C8946" s="139"/>
      <x:c r="D8946" s="139"/>
      <x:c r="E8946" s="139"/>
      <x:c r="F8946" s="139"/>
      <x:c r="G8946" s="139"/>
      <x:c r="H8946" s="139"/>
      <x:c r="I8946" s="266" t="n">
        <x:f>INT((ROW()-ROW($I$46))/((CARROT_CAP+1)*(MESCLUN_CAP+1)))</x:f>
        <x:v>13</x:v>
      </x:c>
      <x:c r="J8946" s="266" t="n">
        <x:f>MOD(INT((ROW()-ROW($I$46))/(MESCLUN_CAP+1)),CARROT_CAP+1)</x:f>
        <x:v>14</x:v>
      </x:c>
      <x:c r="K8946" s="266" t="n">
        <x:f>MOD(ROW()-ROW($I$46),MESCLUN_CAP+1)</x:f>
        <x:v>3</x:v>
      </x:c>
      <x:c r="L8946" s="266" t="n">
        <x:f>SUM(I8946:K8946)</x:f>
        <x:v>30</x:v>
      </x:c>
      <x:c r="M8946" s="267" t="n">
        <x:f>I8946*TOMATO_HOURS*WEEKS*(1+TOMATO_DIM)^I8946+J8946*CARROT_HOURS*WEEKS*(1+CARROT_DIM)^J8946+K8946*MESCLUN_HOURS*WEEKS*(1+MESCLUN_DIM)^K8946</x:f>
        <x:v>4772.732370570789</x:v>
      </x:c>
      <x:c r="N8946" s="267" t="n">
        <x:f>MAX(M8946-FARMER_HOURS,0)/TEMP_HOURS_PER_WORKER</x:f>
        <x:v>2.8143974795630475</x:v>
      </x:c>
      <x:c r="O8946" s="268" t="n">
        <x:f>I8946*TOMATO_PRICE+J8946*CARROT_PRICE+K8946*MESCLUN_PRICE</x:f>
        <x:v>151816</x:v>
      </x:c>
      <x:c r="P8946" s="268" t="n">
        <x:f>I8946*TOMATO_FERTILIZER+J8946*CARROT_FERTILIZER+K8946*MESCLUN_FERTILIZER</x:f>
        <x:v>20240</x:v>
      </x:c>
      <x:c r="Q8946" s="268" t="n">
        <x:f>MIN(M8946,FARMER_HOURS)*FARMER_RATE+MAX(M8946-FARMER_HOURS,0)*TEMP_RATE</x:f>
        <x:v>95359.93698907619</x:v>
      </x:c>
      <x:c r="R8946" s="268" t="n">
        <x:f>O8946-P8946-Q8946-FIXED_COST</x:f>
        <x:v>16216.063010923812</x:v>
      </x:c>
      <x:c r="S8946" s="139" t="str">
        <x:f>IF(AND(L8946&lt;=TOTAL_BED_CAP,N8946&lt;=TEMP_WORKER_CAP),"YES","NO")</x:f>
        <x:v>YES</x:v>
      </x:c>
      <x:c r="T8946" s="139" t="n">
        <x:f>IF(S8946="YES",R8946,-1E+99)</x:f>
        <x:v>16216.063010923812</x:v>
      </x:c>
    </x:row>
    <x:row r="8947">
      <x:c r="A8947" s="139"/>
      <x:c r="B8947" s="139"/>
      <x:c r="C8947" s="139"/>
      <x:c r="D8947" s="139"/>
      <x:c r="E8947" s="139"/>
      <x:c r="F8947" s="139"/>
      <x:c r="G8947" s="139"/>
      <x:c r="H8947" s="139"/>
      <x:c r="I8947" s="266" t="n">
        <x:f>INT((ROW()-ROW($I$46))/((CARROT_CAP+1)*(MESCLUN_CAP+1)))</x:f>
        <x:v>13</x:v>
      </x:c>
      <x:c r="J8947" s="266" t="n">
        <x:f>MOD(INT((ROW()-ROW($I$46))/(MESCLUN_CAP+1)),CARROT_CAP+1)</x:f>
        <x:v>14</x:v>
      </x:c>
      <x:c r="K8947" s="266" t="n">
        <x:f>MOD(ROW()-ROW($I$46),MESCLUN_CAP+1)</x:f>
        <x:v>4</x:v>
      </x:c>
      <x:c r="L8947" s="266" t="n">
        <x:f>SUM(I8947:K8947)</x:f>
        <x:v>31</x:v>
      </x:c>
      <x:c r="M8947" s="267" t="n">
        <x:f>I8947*TOMATO_HOURS*WEEKS*(1+TOMATO_DIM)^I8947+J8947*CARROT_HOURS*WEEKS*(1+CARROT_DIM)^J8947+K8947*MESCLUN_HOURS*WEEKS*(1+MESCLUN_DIM)^K8947</x:f>
        <x:v>4821.776486293445</x:v>
      </x:c>
      <x:c r="N8947" s="267" t="n">
        <x:f>MAX(M8947-FARMER_HOURS,0)/TEMP_HOURS_PER_WORKER</x:f>
        <x:v>2.8484558932593367</x:v>
      </x:c>
      <x:c r="O8947" s="268" t="n">
        <x:f>I8947*TOMATO_PRICE+J8947*CARROT_PRICE+K8947*MESCLUN_PRICE</x:f>
        <x:v>154516</x:v>
      </x:c>
      <x:c r="P8947" s="268" t="n">
        <x:f>I8947*TOMATO_FERTILIZER+J8947*CARROT_FERTILIZER+K8947*MESCLUN_FERTILIZER</x:f>
        <x:v>21120</x:v>
      </x:c>
      <x:c r="Q8947" s="268" t="n">
        <x:f>MIN(M8947,FARMER_HOURS)*FARMER_RATE+MAX(M8947-FARMER_HOURS,0)*TEMP_RATE</x:f>
        <x:v>96211.39733148341</x:v>
      </x:c>
      <x:c r="R8947" s="268" t="n">
        <x:f>O8947-P8947-Q8947-FIXED_COST</x:f>
        <x:v>17184.602668516585</x:v>
      </x:c>
      <x:c r="S8947" s="139" t="str">
        <x:f>IF(AND(L8947&lt;=TOTAL_BED_CAP,N8947&lt;=TEMP_WORKER_CAP),"YES","NO")</x:f>
        <x:v>YES</x:v>
      </x:c>
      <x:c r="T8947" s="139" t="n">
        <x:f>IF(S8947="YES",R8947,-1E+99)</x:f>
        <x:v>17184.602668516585</x:v>
      </x:c>
    </x:row>
    <x:row r="8948">
      <x:c r="A8948" s="139"/>
      <x:c r="B8948" s="139"/>
      <x:c r="C8948" s="139"/>
      <x:c r="D8948" s="139"/>
      <x:c r="E8948" s="139"/>
      <x:c r="F8948" s="139"/>
      <x:c r="G8948" s="139"/>
      <x:c r="H8948" s="139"/>
      <x:c r="I8948" s="266" t="n">
        <x:f>INT((ROW()-ROW($I$46))/((CARROT_CAP+1)*(MESCLUN_CAP+1)))</x:f>
        <x:v>13</x:v>
      </x:c>
      <x:c r="J8948" s="266" t="n">
        <x:f>MOD(INT((ROW()-ROW($I$46))/(MESCLUN_CAP+1)),CARROT_CAP+1)</x:f>
        <x:v>14</x:v>
      </x:c>
      <x:c r="K8948" s="266" t="n">
        <x:f>MOD(ROW()-ROW($I$46),MESCLUN_CAP+1)</x:f>
        <x:v>5</x:v>
      </x:c>
      <x:c r="L8948" s="266" t="n">
        <x:f>SUM(I8948:K8948)</x:f>
        <x:v>32</x:v>
      </x:c>
      <x:c r="M8948" s="267" t="n">
        <x:f>I8948*TOMATO_HOURS*WEEKS*(1+TOMATO_DIM)^I8948+J8948*CARROT_HOURS*WEEKS*(1+CARROT_DIM)^J8948+K8948*MESCLUN_HOURS*WEEKS*(1+MESCLUN_DIM)^K8948</x:f>
        <x:v>4872.024810214648</x:v>
      </x:c>
      <x:c r="N8948" s="267" t="n">
        <x:f>MAX(M8948-FARMER_HOURS,0)/TEMP_HOURS_PER_WORKER</x:f>
        <x:v>2.883350562649061</x:v>
      </x:c>
      <x:c r="O8948" s="268" t="n">
        <x:f>I8948*TOMATO_PRICE+J8948*CARROT_PRICE+K8948*MESCLUN_PRICE</x:f>
        <x:v>157216</x:v>
      </x:c>
      <x:c r="P8948" s="268" t="n">
        <x:f>I8948*TOMATO_FERTILIZER+J8948*CARROT_FERTILIZER+K8948*MESCLUN_FERTILIZER</x:f>
        <x:v>22000</x:v>
      </x:c>
      <x:c r="Q8948" s="268" t="n">
        <x:f>MIN(M8948,FARMER_HOURS)*FARMER_RATE+MAX(M8948-FARMER_HOURS,0)*TEMP_RATE</x:f>
        <x:v>97083.76406622652</x:v>
      </x:c>
      <x:c r="R8948" s="268" t="n">
        <x:f>O8948-P8948-Q8948-FIXED_COST</x:f>
        <x:v>18132.23593377348</x:v>
      </x:c>
      <x:c r="S8948" s="139" t="str">
        <x:f>IF(AND(L8948&lt;=TOTAL_BED_CAP,N8948&lt;=TEMP_WORKER_CAP),"YES","NO")</x:f>
        <x:v>YES</x:v>
      </x:c>
      <x:c r="T8948" s="139" t="n">
        <x:f>IF(S8948="YES",R8948,-1E+99)</x:f>
        <x:v>18132.23593377348</x:v>
      </x:c>
    </x:row>
    <x:row r="8949">
      <x:c r="A8949" s="139"/>
      <x:c r="B8949" s="139"/>
      <x:c r="C8949" s="139"/>
      <x:c r="D8949" s="139"/>
      <x:c r="E8949" s="139"/>
      <x:c r="F8949" s="139"/>
      <x:c r="G8949" s="139"/>
      <x:c r="H8949" s="139"/>
      <x:c r="I8949" s="266" t="n">
        <x:f>INT((ROW()-ROW($I$46))/((CARROT_CAP+1)*(MESCLUN_CAP+1)))</x:f>
        <x:v>13</x:v>
      </x:c>
      <x:c r="J8949" s="266" t="n">
        <x:f>MOD(INT((ROW()-ROW($I$46))/(MESCLUN_CAP+1)),CARROT_CAP+1)</x:f>
        <x:v>14</x:v>
      </x:c>
      <x:c r="K8949" s="266" t="n">
        <x:f>MOD(ROW()-ROW($I$46),MESCLUN_CAP+1)</x:f>
        <x:v>6</x:v>
      </x:c>
      <x:c r="L8949" s="266" t="n">
        <x:f>SUM(I8949:K8949)</x:f>
        <x:v>33</x:v>
      </x:c>
      <x:c r="M8949" s="267" t="n">
        <x:f>I8949*TOMATO_HOURS*WEEKS*(1+TOMATO_DIM)^I8949+J8949*CARROT_HOURS*WEEKS*(1+CARROT_DIM)^J8949+K8949*MESCLUN_HOURS*WEEKS*(1+MESCLUN_DIM)^K8949</x:f>
        <x:v>4923.499784396281</x:v>
      </x:c>
      <x:c r="N8949" s="267" t="n">
        <x:f>MAX(M8949-FARMER_HOURS,0)/TEMP_HOURS_PER_WORKER</x:f>
        <x:v>2.9190970724974172</x:v>
      </x:c>
      <x:c r="O8949" s="268" t="n">
        <x:f>I8949*TOMATO_PRICE+J8949*CARROT_PRICE+K8949*MESCLUN_PRICE</x:f>
        <x:v>159916</x:v>
      </x:c>
      <x:c r="P8949" s="268" t="n">
        <x:f>I8949*TOMATO_FERTILIZER+J8949*CARROT_FERTILIZER+K8949*MESCLUN_FERTILIZER</x:f>
        <x:v>22880</x:v>
      </x:c>
      <x:c r="Q8949" s="268" t="n">
        <x:f>MIN(M8949,FARMER_HOURS)*FARMER_RATE+MAX(M8949-FARMER_HOURS,0)*TEMP_RATE</x:f>
        <x:v>97977.42681243543</x:v>
      </x:c>
      <x:c r="R8949" s="268" t="n">
        <x:f>O8949-P8949-Q8949-FIXED_COST</x:f>
        <x:v>19058.573187564572</x:v>
      </x:c>
      <x:c r="S8949" s="139" t="str">
        <x:f>IF(AND(L8949&lt;=TOTAL_BED_CAP,N8949&lt;=TEMP_WORKER_CAP),"YES","NO")</x:f>
        <x:v>YES</x:v>
      </x:c>
      <x:c r="T8949" s="139" t="n">
        <x:f>IF(S8949="YES",R8949,-1E+99)</x:f>
        <x:v>19058.573187564572</x:v>
      </x:c>
    </x:row>
    <x:row r="8950">
      <x:c r="A8950" s="139"/>
      <x:c r="B8950" s="139"/>
      <x:c r="C8950" s="139"/>
      <x:c r="D8950" s="139"/>
      <x:c r="E8950" s="139"/>
      <x:c r="F8950" s="139"/>
      <x:c r="G8950" s="139"/>
      <x:c r="H8950" s="139"/>
      <x:c r="I8950" s="266" t="n">
        <x:f>INT((ROW()-ROW($I$46))/((CARROT_CAP+1)*(MESCLUN_CAP+1)))</x:f>
        <x:v>13</x:v>
      </x:c>
      <x:c r="J8950" s="266" t="n">
        <x:f>MOD(INT((ROW()-ROW($I$46))/(MESCLUN_CAP+1)),CARROT_CAP+1)</x:f>
        <x:v>14</x:v>
      </x:c>
      <x:c r="K8950" s="266" t="n">
        <x:f>MOD(ROW()-ROW($I$46),MESCLUN_CAP+1)</x:f>
        <x:v>7</x:v>
      </x:c>
      <x:c r="L8950" s="266" t="n">
        <x:f>SUM(I8950:K8950)</x:f>
        <x:v>34</x:v>
      </x:c>
      <x:c r="M8950" s="267" t="n">
        <x:f>I8950*TOMATO_HOURS*WEEKS*(1+TOMATO_DIM)^I8950+J8950*CARROT_HOURS*WEEKS*(1+CARROT_DIM)^J8950+K8950*MESCLUN_HOURS*WEEKS*(1+MESCLUN_DIM)^K8950</x:f>
        <x:v>4976.224223794242</x:v>
      </x:c>
      <x:c r="N8950" s="267" t="n">
        <x:f>MAX(M8950-FARMER_HOURS,0)/TEMP_HOURS_PER_WORKER</x:f>
        <x:v>2.955711266523779</x:v>
      </x:c>
      <x:c r="O8950" s="268" t="n">
        <x:f>I8950*TOMATO_PRICE+J8950*CARROT_PRICE+K8950*MESCLUN_PRICE</x:f>
        <x:v>162616</x:v>
      </x:c>
      <x:c r="P8950" s="268" t="n">
        <x:f>I8950*TOMATO_FERTILIZER+J8950*CARROT_FERTILIZER+K8950*MESCLUN_FERTILIZER</x:f>
        <x:v>23760</x:v>
      </x:c>
      <x:c r="Q8950" s="268" t="n">
        <x:f>MIN(M8950,FARMER_HOURS)*FARMER_RATE+MAX(M8950-FARMER_HOURS,0)*TEMP_RATE</x:f>
        <x:v>98892.78166309447</x:v>
      </x:c>
      <x:c r="R8950" s="268" t="n">
        <x:f>O8950-P8950-Q8950-FIXED_COST</x:f>
        <x:v>19963.218336905527</x:v>
      </x:c>
      <x:c r="S8950" s="139" t="str">
        <x:f>IF(AND(L8950&lt;=TOTAL_BED_CAP,N8950&lt;=TEMP_WORKER_CAP),"YES","NO")</x:f>
        <x:v>YES</x:v>
      </x:c>
      <x:c r="T8950" s="139" t="n">
        <x:f>IF(S8950="YES",R8950,-1E+99)</x:f>
        <x:v>19963.218336905527</x:v>
      </x:c>
    </x:row>
    <x:row r="8951">
      <x:c r="A8951" s="139"/>
      <x:c r="B8951" s="139"/>
      <x:c r="C8951" s="139"/>
      <x:c r="D8951" s="139"/>
      <x:c r="E8951" s="139"/>
      <x:c r="F8951" s="139"/>
      <x:c r="G8951" s="139"/>
      <x:c r="H8951" s="139"/>
      <x:c r="I8951" s="266" t="n">
        <x:f>INT((ROW()-ROW($I$46))/((CARROT_CAP+1)*(MESCLUN_CAP+1)))</x:f>
        <x:v>13</x:v>
      </x:c>
      <x:c r="J8951" s="266" t="n">
        <x:f>MOD(INT((ROW()-ROW($I$46))/(MESCLUN_CAP+1)),CARROT_CAP+1)</x:f>
        <x:v>14</x:v>
      </x:c>
      <x:c r="K8951" s="266" t="n">
        <x:f>MOD(ROW()-ROW($I$46),MESCLUN_CAP+1)</x:f>
        <x:v>8</x:v>
      </x:c>
      <x:c r="L8951" s="266" t="n">
        <x:f>SUM(I8951:K8951)</x:f>
        <x:v>35</x:v>
      </x:c>
      <x:c r="M8951" s="267" t="n">
        <x:f>I8951*TOMATO_HOURS*WEEKS*(1+TOMATO_DIM)^I8951+J8951*CARROT_HOURS*WEEKS*(1+CARROT_DIM)^J8951+K8951*MESCLUN_HOURS*WEEKS*(1+MESCLUN_DIM)^K8951</x:f>
        <x:v>5030.2213220742215</x:v>
      </x:c>
      <x:c r="N8951" s="267" t="n">
        <x:f>MAX(M8951-FARMER_HOURS,0)/TEMP_HOURS_PER_WORKER</x:f>
        <x:v>2.9932092514404314</x:v>
      </x:c>
      <x:c r="O8951" s="268" t="n">
        <x:f>I8951*TOMATO_PRICE+J8951*CARROT_PRICE+K8951*MESCLUN_PRICE</x:f>
        <x:v>165316</x:v>
      </x:c>
      <x:c r="P8951" s="268" t="n">
        <x:f>I8951*TOMATO_FERTILIZER+J8951*CARROT_FERTILIZER+K8951*MESCLUN_FERTILIZER</x:f>
        <x:v>24640</x:v>
      </x:c>
      <x:c r="Q8951" s="268" t="n">
        <x:f>MIN(M8951,FARMER_HOURS)*FARMER_RATE+MAX(M8951-FARMER_HOURS,0)*TEMP_RATE</x:f>
        <x:v>99830.23128601079</x:v>
      </x:c>
      <x:c r="R8951" s="268" t="n">
        <x:f>O8951-P8951-Q8951-FIXED_COST</x:f>
        <x:v>20845.768713989208</x:v>
      </x:c>
      <x:c r="S8951" s="139" t="str">
        <x:f>IF(AND(L8951&lt;=TOTAL_BED_CAP,N8951&lt;=TEMP_WORKER_CAP),"YES","NO")</x:f>
        <x:v>YES</x:v>
      </x:c>
      <x:c r="T8951" s="139" t="n">
        <x:f>IF(S8951="YES",R8951,-1E+99)</x:f>
        <x:v>20845.768713989208</x:v>
      </x:c>
    </x:row>
    <x:row r="8952">
      <x:c r="A8952" s="139"/>
      <x:c r="B8952" s="139"/>
      <x:c r="C8952" s="139"/>
      <x:c r="D8952" s="139"/>
      <x:c r="E8952" s="139"/>
      <x:c r="F8952" s="139"/>
      <x:c r="G8952" s="139"/>
      <x:c r="H8952" s="139"/>
      <x:c r="I8952" s="266" t="n">
        <x:f>INT((ROW()-ROW($I$46))/((CARROT_CAP+1)*(MESCLUN_CAP+1)))</x:f>
        <x:v>13</x:v>
      </x:c>
      <x:c r="J8952" s="266" t="n">
        <x:f>MOD(INT((ROW()-ROW($I$46))/(MESCLUN_CAP+1)),CARROT_CAP+1)</x:f>
        <x:v>14</x:v>
      </x:c>
      <x:c r="K8952" s="266" t="n">
        <x:f>MOD(ROW()-ROW($I$46),MESCLUN_CAP+1)</x:f>
        <x:v>9</x:v>
      </x:c>
      <x:c r="L8952" s="266" t="n">
        <x:f>SUM(I8952:K8952)</x:f>
        <x:v>36</x:v>
      </x:c>
      <x:c r="M8952" s="267" t="n">
        <x:f>I8952*TOMATO_HOURS*WEEKS*(1+TOMATO_DIM)^I8952+J8952*CARROT_HOURS*WEEKS*(1+CARROT_DIM)^J8952+K8952*MESCLUN_HOURS*WEEKS*(1+MESCLUN_DIM)^K8952</x:f>
        <x:v>5085.514657514616</x:v>
      </x:c>
      <x:c r="N8952" s="267" t="n">
        <x:f>MAX(M8952-FARMER_HOURS,0)/TEMP_HOURS_PER_WORKER</x:f>
        <x:v>3.031607401051817</x:v>
      </x:c>
      <x:c r="O8952" s="268" t="n">
        <x:f>I8952*TOMATO_PRICE+J8952*CARROT_PRICE+K8952*MESCLUN_PRICE</x:f>
        <x:v>168016</x:v>
      </x:c>
      <x:c r="P8952" s="268" t="n">
        <x:f>I8952*TOMATO_FERTILIZER+J8952*CARROT_FERTILIZER+K8952*MESCLUN_FERTILIZER</x:f>
        <x:v>25520</x:v>
      </x:c>
      <x:c r="Q8952" s="268" t="n">
        <x:f>MIN(M8952,FARMER_HOURS)*FARMER_RATE+MAX(M8952-FARMER_HOURS,0)*TEMP_RATE</x:f>
        <x:v>100790.18502629542</x:v>
      </x:c>
      <x:c r="R8952" s="268" t="n">
        <x:f>O8952-P8952-Q8952-FIXED_COST</x:f>
        <x:v>21705.814973704575</x:v>
      </x:c>
      <x:c r="S8952" s="139" t="str">
        <x:f>IF(AND(L8952&lt;=TOTAL_BED_CAP,N8952&lt;=TEMP_WORKER_CAP),"YES","NO")</x:f>
        <x:v>YES</x:v>
      </x:c>
      <x:c r="T8952" s="139" t="n">
        <x:f>IF(S8952="YES",R8952,-1E+99)</x:f>
        <x:v>21705.814973704575</x:v>
      </x:c>
    </x:row>
    <x:row r="8953">
      <x:c r="A8953" s="139"/>
      <x:c r="B8953" s="139"/>
      <x:c r="C8953" s="139"/>
      <x:c r="D8953" s="139"/>
      <x:c r="E8953" s="139"/>
      <x:c r="F8953" s="139"/>
      <x:c r="G8953" s="139"/>
      <x:c r="H8953" s="139"/>
      <x:c r="I8953" s="266" t="n">
        <x:f>INT((ROW()-ROW($I$46))/((CARROT_CAP+1)*(MESCLUN_CAP+1)))</x:f>
        <x:v>13</x:v>
      </x:c>
      <x:c r="J8953" s="266" t="n">
        <x:f>MOD(INT((ROW()-ROW($I$46))/(MESCLUN_CAP+1)),CARROT_CAP+1)</x:f>
        <x:v>14</x:v>
      </x:c>
      <x:c r="K8953" s="266" t="n">
        <x:f>MOD(ROW()-ROW($I$46),MESCLUN_CAP+1)</x:f>
        <x:v>10</x:v>
      </x:c>
      <x:c r="L8953" s="266" t="n">
        <x:f>SUM(I8953:K8953)</x:f>
        <x:v>37</x:v>
      </x:c>
      <x:c r="M8953" s="267" t="n">
        <x:f>I8953*TOMATO_HOURS*WEEKS*(1+TOMATO_DIM)^I8953+J8953*CARROT_HOURS*WEEKS*(1+CARROT_DIM)^J8953+K8953*MESCLUN_HOURS*WEEKS*(1+MESCLUN_DIM)^K8953</x:f>
        <x:v>5142.128198997829</x:v>
      </x:c>
      <x:c r="N8953" s="267" t="n">
        <x:f>MAX(M8953-FARMER_HOURS,0)/TEMP_HOURS_PER_WORKER</x:f>
        <x:v>3.070922360415159</x:v>
      </x:c>
      <x:c r="O8953" s="268" t="n">
        <x:f>I8953*TOMATO_PRICE+J8953*CARROT_PRICE+K8953*MESCLUN_PRICE</x:f>
        <x:v>170716</x:v>
      </x:c>
      <x:c r="P8953" s="268" t="n">
        <x:f>I8953*TOMATO_FERTILIZER+J8953*CARROT_FERTILIZER+K8953*MESCLUN_FERTILIZER</x:f>
        <x:v>26400</x:v>
      </x:c>
      <x:c r="Q8953" s="268" t="n">
        <x:f>MIN(M8953,FARMER_HOURS)*FARMER_RATE+MAX(M8953-FARMER_HOURS,0)*TEMP_RATE</x:f>
        <x:v>101773.05901037897</x:v>
      </x:c>
      <x:c r="R8953" s="268" t="n">
        <x:f>O8953-P8953-Q8953-FIXED_COST</x:f>
        <x:v>22542.940989621027</x:v>
      </x:c>
      <x:c r="S8953" s="139" t="str">
        <x:f>IF(AND(L8953&lt;=TOTAL_BED_CAP,N8953&lt;=TEMP_WORKER_CAP),"YES","NO")</x:f>
        <x:v>YES</x:v>
      </x:c>
      <x:c r="T8953" s="139" t="n">
        <x:f>IF(S8953="YES",R8953,-1E+99)</x:f>
        <x:v>22542.940989621027</x:v>
      </x:c>
    </x:row>
    <x:row r="8954">
      <x:c r="A8954" s="139"/>
      <x:c r="B8954" s="139"/>
      <x:c r="C8954" s="139"/>
      <x:c r="D8954" s="139"/>
      <x:c r="E8954" s="139"/>
      <x:c r="F8954" s="139"/>
      <x:c r="G8954" s="139"/>
      <x:c r="H8954" s="139"/>
      <x:c r="I8954" s="266" t="n">
        <x:f>INT((ROW()-ROW($I$46))/((CARROT_CAP+1)*(MESCLUN_CAP+1)))</x:f>
        <x:v>13</x:v>
      </x:c>
      <x:c r="J8954" s="266" t="n">
        <x:f>MOD(INT((ROW()-ROW($I$46))/(MESCLUN_CAP+1)),CARROT_CAP+1)</x:f>
        <x:v>14</x:v>
      </x:c>
      <x:c r="K8954" s="266" t="n">
        <x:f>MOD(ROW()-ROW($I$46),MESCLUN_CAP+1)</x:f>
        <x:v>11</x:v>
      </x:c>
      <x:c r="L8954" s="266" t="n">
        <x:f>SUM(I8954:K8954)</x:f>
        <x:v>38</x:v>
      </x:c>
      <x:c r="M8954" s="267" t="n">
        <x:f>I8954*TOMATO_HOURS*WEEKS*(1+TOMATO_DIM)^I8954+J8954*CARROT_HOURS*WEEKS*(1+CARROT_DIM)^J8954+K8954*MESCLUN_HOURS*WEEKS*(1+MESCLUN_DIM)^K8954</x:f>
        <x:v>5200.086312091268</x:v>
      </x:c>
      <x:c r="N8954" s="267" t="n">
        <x:f>MAX(M8954-FARMER_HOURS,0)/TEMP_HOURS_PER_WORKER</x:f>
        <x:v>3.1111710500633807</x:v>
      </x:c>
      <x:c r="O8954" s="268" t="n">
        <x:f>I8954*TOMATO_PRICE+J8954*CARROT_PRICE+K8954*MESCLUN_PRICE</x:f>
        <x:v>173416</x:v>
      </x:c>
      <x:c r="P8954" s="268" t="n">
        <x:f>I8954*TOMATO_FERTILIZER+J8954*CARROT_FERTILIZER+K8954*MESCLUN_FERTILIZER</x:f>
        <x:v>27280</x:v>
      </x:c>
      <x:c r="Q8954" s="268" t="n">
        <x:f>MIN(M8954,FARMER_HOURS)*FARMER_RATE+MAX(M8954-FARMER_HOURS,0)*TEMP_RATE</x:f>
        <x:v>102779.27625158451</x:v>
      </x:c>
      <x:c r="R8954" s="268" t="n">
        <x:f>O8954-P8954-Q8954-FIXED_COST</x:f>
        <x:v>23356.72374841549</x:v>
      </x:c>
      <x:c r="S8954" s="139" t="str">
        <x:f>IF(AND(L8954&lt;=TOTAL_BED_CAP,N8954&lt;=TEMP_WORKER_CAP),"YES","NO")</x:f>
        <x:v>YES</x:v>
      </x:c>
      <x:c r="T8954" s="139" t="n">
        <x:f>IF(S8954="YES",R8954,-1E+99)</x:f>
        <x:v>23356.72374841549</x:v>
      </x:c>
    </x:row>
    <x:row r="8955">
      <x:c r="A8955" s="139"/>
      <x:c r="B8955" s="139"/>
      <x:c r="C8955" s="139"/>
      <x:c r="D8955" s="139"/>
      <x:c r="E8955" s="139"/>
      <x:c r="F8955" s="139"/>
      <x:c r="G8955" s="139"/>
      <x:c r="H8955" s="139"/>
      <x:c r="I8955" s="266" t="n">
        <x:f>INT((ROW()-ROW($I$46))/((CARROT_CAP+1)*(MESCLUN_CAP+1)))</x:f>
        <x:v>13</x:v>
      </x:c>
      <x:c r="J8955" s="266" t="n">
        <x:f>MOD(INT((ROW()-ROW($I$46))/(MESCLUN_CAP+1)),CARROT_CAP+1)</x:f>
        <x:v>14</x:v>
      </x:c>
      <x:c r="K8955" s="266" t="n">
        <x:f>MOD(ROW()-ROW($I$46),MESCLUN_CAP+1)</x:f>
        <x:v>12</x:v>
      </x:c>
      <x:c r="L8955" s="266" t="n">
        <x:f>SUM(I8955:K8955)</x:f>
        <x:v>39</x:v>
      </x:c>
      <x:c r="M8955" s="267" t="n">
        <x:f>I8955*TOMATO_HOURS*WEEKS*(1+TOMATO_DIM)^I8955+J8955*CARROT_HOURS*WEEKS*(1+CARROT_DIM)^J8955+K8955*MESCLUN_HOURS*WEEKS*(1+MESCLUN_DIM)^K8955</x:f>
        <x:v>5259.413765219332</x:v>
      </x:c>
      <x:c r="N8955" s="267" t="n">
        <x:f>MAX(M8955-FARMER_HOURS,0)/TEMP_HOURS_PER_WORKER</x:f>
        <x:v>3.152370670291203</x:v>
      </x:c>
      <x:c r="O8955" s="268" t="n">
        <x:f>I8955*TOMATO_PRICE+J8955*CARROT_PRICE+K8955*MESCLUN_PRICE</x:f>
        <x:v>176116</x:v>
      </x:c>
      <x:c r="P8955" s="268" t="n">
        <x:f>I8955*TOMATO_FERTILIZER+J8955*CARROT_FERTILIZER+K8955*MESCLUN_FERTILIZER</x:f>
        <x:v>28160</x:v>
      </x:c>
      <x:c r="Q8955" s="268" t="n">
        <x:f>MIN(M8955,FARMER_HOURS)*FARMER_RATE+MAX(M8955-FARMER_HOURS,0)*TEMP_RATE</x:f>
        <x:v>103809.26675728007</x:v>
      </x:c>
      <x:c r="R8955" s="268" t="n">
        <x:f>O8955-P8955-Q8955-FIXED_COST</x:f>
        <x:v>24146.73324271993</x:v>
      </x:c>
      <x:c r="S8955" s="139" t="str">
        <x:f>IF(AND(L8955&lt;=TOTAL_BED_CAP,N8955&lt;=TEMP_WORKER_CAP),"YES","NO")</x:f>
        <x:v>YES</x:v>
      </x:c>
      <x:c r="T8955" s="139" t="n">
        <x:f>IF(S8955="YES",R8955,-1E+99)</x:f>
        <x:v>24146.73324271993</x:v>
      </x:c>
    </x:row>
    <x:row r="8956">
      <x:c r="A8956" s="139"/>
      <x:c r="B8956" s="139"/>
      <x:c r="C8956" s="139"/>
      <x:c r="D8956" s="139"/>
      <x:c r="E8956" s="139"/>
      <x:c r="F8956" s="139"/>
      <x:c r="G8956" s="139"/>
      <x:c r="H8956" s="139"/>
      <x:c r="I8956" s="266" t="n">
        <x:f>INT((ROW()-ROW($I$46))/((CARROT_CAP+1)*(MESCLUN_CAP+1)))</x:f>
        <x:v>13</x:v>
      </x:c>
      <x:c r="J8956" s="266" t="n">
        <x:f>MOD(INT((ROW()-ROW($I$46))/(MESCLUN_CAP+1)),CARROT_CAP+1)</x:f>
        <x:v>14</x:v>
      </x:c>
      <x:c r="K8956" s="266" t="n">
        <x:f>MOD(ROW()-ROW($I$46),MESCLUN_CAP+1)</x:f>
        <x:v>13</x:v>
      </x:c>
      <x:c r="L8956" s="266" t="n">
        <x:f>SUM(I8956:K8956)</x:f>
        <x:v>40</x:v>
      </x:c>
      <x:c r="M8956" s="267" t="n">
        <x:f>I8956*TOMATO_HOURS*WEEKS*(1+TOMATO_DIM)^I8956+J8956*CARROT_HOURS*WEEKS*(1+CARROT_DIM)^J8956+K8956*MESCLUN_HOURS*WEEKS*(1+MESCLUN_DIM)^K8956</x:f>
        <x:v>5320.135735927716</x:v>
      </x:c>
      <x:c r="N8956" s="267" t="n">
        <x:f>MAX(M8956-FARMER_HOURS,0)/TEMP_HOURS_PER_WORKER</x:f>
        <x:v>3.1945387055053587</x:v>
      </x:c>
      <x:c r="O8956" s="268" t="n">
        <x:f>I8956*TOMATO_PRICE+J8956*CARROT_PRICE+K8956*MESCLUN_PRICE</x:f>
        <x:v>178816</x:v>
      </x:c>
      <x:c r="P8956" s="268" t="n">
        <x:f>I8956*TOMATO_FERTILIZER+J8956*CARROT_FERTILIZER+K8956*MESCLUN_FERTILIZER</x:f>
        <x:v>29040</x:v>
      </x:c>
      <x:c r="Q8956" s="268" t="n">
        <x:f>MIN(M8956,FARMER_HOURS)*FARMER_RATE+MAX(M8956-FARMER_HOURS,0)*TEMP_RATE</x:f>
        <x:v>104863.46763763396</x:v>
      </x:c>
      <x:c r="R8956" s="268" t="n">
        <x:f>O8956-P8956-Q8956-FIXED_COST</x:f>
        <x:v>24912.532362366037</x:v>
      </x:c>
      <x:c r="S8956" s="139" t="str">
        <x:f>IF(AND(L8956&lt;=TOTAL_BED_CAP,N8956&lt;=TEMP_WORKER_CAP),"YES","NO")</x:f>
        <x:v>YES</x:v>
      </x:c>
      <x:c r="T8956" s="139" t="n">
        <x:f>IF(S8956="YES",R8956,-1E+99)</x:f>
        <x:v>24912.532362366037</x:v>
      </x:c>
    </x:row>
    <x:row r="8957">
      <x:c r="A8957" s="139"/>
      <x:c r="B8957" s="139"/>
      <x:c r="C8957" s="139"/>
      <x:c r="D8957" s="139"/>
      <x:c r="E8957" s="139"/>
      <x:c r="F8957" s="139"/>
      <x:c r="G8957" s="139"/>
      <x:c r="H8957" s="139"/>
      <x:c r="I8957" s="266" t="n">
        <x:f>INT((ROW()-ROW($I$46))/((CARROT_CAP+1)*(MESCLUN_CAP+1)))</x:f>
        <x:v>13</x:v>
      </x:c>
      <x:c r="J8957" s="266" t="n">
        <x:f>MOD(INT((ROW()-ROW($I$46))/(MESCLUN_CAP+1)),CARROT_CAP+1)</x:f>
        <x:v>14</x:v>
      </x:c>
      <x:c r="K8957" s="266" t="n">
        <x:f>MOD(ROW()-ROW($I$46),MESCLUN_CAP+1)</x:f>
        <x:v>14</x:v>
      </x:c>
      <x:c r="L8957" s="266" t="n">
        <x:f>SUM(I8957:K8957)</x:f>
        <x:v>41</x:v>
      </x:c>
      <x:c r="M8957" s="267" t="n">
        <x:f>I8957*TOMATO_HOURS*WEEKS*(1+TOMATO_DIM)^I8957+J8957*CARROT_HOURS*WEEKS*(1+CARROT_DIM)^J8957+K8957*MESCLUN_HOURS*WEEKS*(1+MESCLUN_DIM)^K8957</x:f>
        <x:v>5382.277817241377</x:v>
      </x:c>
      <x:c r="N8957" s="267" t="n">
        <x:f>MAX(M8957-FARMER_HOURS,0)/TEMP_HOURS_PER_WORKER</x:f>
        <x:v>3.2376929286398455</x:v>
      </x:c>
      <x:c r="O8957" s="268" t="n">
        <x:f>I8957*TOMATO_PRICE+J8957*CARROT_PRICE+K8957*MESCLUN_PRICE</x:f>
        <x:v>181516</x:v>
      </x:c>
      <x:c r="P8957" s="268" t="n">
        <x:f>I8957*TOMATO_FERTILIZER+J8957*CARROT_FERTILIZER+K8957*MESCLUN_FERTILIZER</x:f>
        <x:v>29920</x:v>
      </x:c>
      <x:c r="Q8957" s="268" t="n">
        <x:f>MIN(M8957,FARMER_HOURS)*FARMER_RATE+MAX(M8957-FARMER_HOURS,0)*TEMP_RATE</x:f>
        <x:v>105942.32321599613</x:v>
      </x:c>
      <x:c r="R8957" s="268" t="n">
        <x:f>O8957-P8957-Q8957-FIXED_COST</x:f>
        <x:v>25653.676784003866</x:v>
      </x:c>
      <x:c r="S8957" s="139" t="str">
        <x:f>IF(AND(L8957&lt;=TOTAL_BED_CAP,N8957&lt;=TEMP_WORKER_CAP),"YES","NO")</x:f>
        <x:v>YES</x:v>
      </x:c>
      <x:c r="T8957" s="139" t="n">
        <x:f>IF(S8957="YES",R8957,-1E+99)</x:f>
        <x:v>25653.676784003866</x:v>
      </x:c>
    </x:row>
    <x:row r="8958">
      <x:c r="A8958" s="139"/>
      <x:c r="B8958" s="139"/>
      <x:c r="C8958" s="139"/>
      <x:c r="D8958" s="139"/>
      <x:c r="E8958" s="139"/>
      <x:c r="F8958" s="139"/>
      <x:c r="G8958" s="139"/>
      <x:c r="H8958" s="139"/>
      <x:c r="I8958" s="266" t="n">
        <x:f>INT((ROW()-ROW($I$46))/((CARROT_CAP+1)*(MESCLUN_CAP+1)))</x:f>
        <x:v>13</x:v>
      </x:c>
      <x:c r="J8958" s="266" t="n">
        <x:f>MOD(INT((ROW()-ROW($I$46))/(MESCLUN_CAP+1)),CARROT_CAP+1)</x:f>
        <x:v>14</x:v>
      </x:c>
      <x:c r="K8958" s="266" t="n">
        <x:f>MOD(ROW()-ROW($I$46),MESCLUN_CAP+1)</x:f>
        <x:v>15</x:v>
      </x:c>
      <x:c r="L8958" s="266" t="n">
        <x:f>SUM(I8958:K8958)</x:f>
        <x:v>42</x:v>
      </x:c>
      <x:c r="M8958" s="267" t="n">
        <x:f>I8958*TOMATO_HOURS*WEEKS*(1+TOMATO_DIM)^I8958+J8958*CARROT_HOURS*WEEKS*(1+CARROT_DIM)^J8958+K8958*MESCLUN_HOURS*WEEKS*(1+MESCLUN_DIM)^K8958</x:f>
        <x:v>5445.866024117524</x:v>
      </x:c>
      <x:c r="N8958" s="267" t="n">
        <x:f>MAX(M8958-FARMER_HOURS,0)/TEMP_HOURS_PER_WORKER</x:f>
        <x:v>3.2818514056371693</x:v>
      </x:c>
      <x:c r="O8958" s="268" t="n">
        <x:f>I8958*TOMATO_PRICE+J8958*CARROT_PRICE+K8958*MESCLUN_PRICE</x:f>
        <x:v>184216</x:v>
      </x:c>
      <x:c r="P8958" s="268" t="n">
        <x:f>I8958*TOMATO_FERTILIZER+J8958*CARROT_FERTILIZER+K8958*MESCLUN_FERTILIZER</x:f>
        <x:v>30800</x:v>
      </x:c>
      <x:c r="Q8958" s="268" t="n">
        <x:f>MIN(M8958,FARMER_HOURS)*FARMER_RATE+MAX(M8958-FARMER_HOURS,0)*TEMP_RATE</x:f>
        <x:v>107046.28514092923</x:v>
      </x:c>
      <x:c r="R8958" s="268" t="n">
        <x:f>O8958-P8958-Q8958-FIXED_COST</x:f>
        <x:v>26369.714859070766</x:v>
      </x:c>
      <x:c r="S8958" s="139" t="str">
        <x:f>IF(AND(L8958&lt;=TOTAL_BED_CAP,N8958&lt;=TEMP_WORKER_CAP),"YES","NO")</x:f>
        <x:v>YES</x:v>
      </x:c>
      <x:c r="T8958" s="139" t="n">
        <x:f>IF(S8958="YES",R8958,-1E+99)</x:f>
        <x:v>26369.714859070766</x:v>
      </x:c>
    </x:row>
    <x:row r="8959">
      <x:c r="A8959" s="139"/>
      <x:c r="B8959" s="139"/>
      <x:c r="C8959" s="139"/>
      <x:c r="D8959" s="139"/>
      <x:c r="E8959" s="139"/>
      <x:c r="F8959" s="139"/>
      <x:c r="G8959" s="139"/>
      <x:c r="H8959" s="139"/>
      <x:c r="I8959" s="266" t="n">
        <x:f>INT((ROW()-ROW($I$46))/((CARROT_CAP+1)*(MESCLUN_CAP+1)))</x:f>
        <x:v>13</x:v>
      </x:c>
      <x:c r="J8959" s="266" t="n">
        <x:f>MOD(INT((ROW()-ROW($I$46))/(MESCLUN_CAP+1)),CARROT_CAP+1)</x:f>
        <x:v>14</x:v>
      </x:c>
      <x:c r="K8959" s="266" t="n">
        <x:f>MOD(ROW()-ROW($I$46),MESCLUN_CAP+1)</x:f>
        <x:v>16</x:v>
      </x:c>
      <x:c r="L8959" s="266" t="n">
        <x:f>SUM(I8959:K8959)</x:f>
        <x:v>43</x:v>
      </x:c>
      <x:c r="M8959" s="267" t="n">
        <x:f>I8959*TOMATO_HOURS*WEEKS*(1+TOMATO_DIM)^I8959+J8959*CARROT_HOURS*WEEKS*(1+CARROT_DIM)^J8959+K8959*MESCLUN_HOURS*WEEKS*(1+MESCLUN_DIM)^K8959</x:f>
        <x:v>5510.926799995013</x:v>
      </x:c>
      <x:c r="N8959" s="267" t="n">
        <x:f>MAX(M8959-FARMER_HOURS,0)/TEMP_HOURS_PER_WORKER</x:f>
        <x:v>3.327032499996537</x:v>
      </x:c>
      <x:c r="O8959" s="268" t="n">
        <x:f>I8959*TOMATO_PRICE+J8959*CARROT_PRICE+K8959*MESCLUN_PRICE</x:f>
        <x:v>186916</x:v>
      </x:c>
      <x:c r="P8959" s="268" t="n">
        <x:f>I8959*TOMATO_FERTILIZER+J8959*CARROT_FERTILIZER+K8959*MESCLUN_FERTILIZER</x:f>
        <x:v>31680</x:v>
      </x:c>
      <x:c r="Q8959" s="268" t="n">
        <x:f>MIN(M8959,FARMER_HOURS)*FARMER_RATE+MAX(M8959-FARMER_HOURS,0)*TEMP_RATE</x:f>
        <x:v>108175.81249991343</x:v>
      </x:c>
      <x:c r="R8959" s="268" t="n">
        <x:f>O8959-P8959-Q8959-FIXED_COST</x:f>
        <x:v>27060.18750008657</x:v>
      </x:c>
      <x:c r="S8959" s="139" t="str">
        <x:f>IF(AND(L8959&lt;=TOTAL_BED_CAP,N8959&lt;=TEMP_WORKER_CAP),"YES","NO")</x:f>
        <x:v>YES</x:v>
      </x:c>
      <x:c r="T8959" s="139" t="n">
        <x:f>IF(S8959="YES",R8959,-1E+99)</x:f>
        <x:v>27060.18750008657</x:v>
      </x:c>
    </x:row>
    <x:row r="8960">
      <x:c r="A8960" s="139"/>
      <x:c r="B8960" s="139"/>
      <x:c r="C8960" s="139"/>
      <x:c r="D8960" s="139"/>
      <x:c r="E8960" s="139"/>
      <x:c r="F8960" s="139"/>
      <x:c r="G8960" s="139"/>
      <x:c r="H8960" s="139"/>
      <x:c r="I8960" s="266" t="n">
        <x:f>INT((ROW()-ROW($I$46))/((CARROT_CAP+1)*(MESCLUN_CAP+1)))</x:f>
        <x:v>13</x:v>
      </x:c>
      <x:c r="J8960" s="266" t="n">
        <x:f>MOD(INT((ROW()-ROW($I$46))/(MESCLUN_CAP+1)),CARROT_CAP+1)</x:f>
        <x:v>14</x:v>
      </x:c>
      <x:c r="K8960" s="266" t="n">
        <x:f>MOD(ROW()-ROW($I$46),MESCLUN_CAP+1)</x:f>
        <x:v>17</x:v>
      </x:c>
      <x:c r="L8960" s="266" t="n">
        <x:f>SUM(I8960:K8960)</x:f>
        <x:v>44</x:v>
      </x:c>
      <x:c r="M8960" s="267" t="n">
        <x:f>I8960*TOMATO_HOURS*WEEKS*(1+TOMATO_DIM)^I8960+J8960*CARROT_HOURS*WEEKS*(1+CARROT_DIM)^J8960+K8960*MESCLUN_HOURS*WEEKS*(1+MESCLUN_DIM)^K8960</x:f>
        <x:v>5577.487023441553</x:v>
      </x:c>
      <x:c r="N8960" s="267" t="n">
        <x:f>MAX(M8960-FARMER_HOURS,0)/TEMP_HOURS_PER_WORKER</x:f>
        <x:v>3.3732548773899675</x:v>
      </x:c>
      <x:c r="O8960" s="268" t="n">
        <x:f>I8960*TOMATO_PRICE+J8960*CARROT_PRICE+K8960*MESCLUN_PRICE</x:f>
        <x:v>189616</x:v>
      </x:c>
      <x:c r="P8960" s="268" t="n">
        <x:f>I8960*TOMATO_FERTILIZER+J8960*CARROT_FERTILIZER+K8960*MESCLUN_FERTILIZER</x:f>
        <x:v>32560</x:v>
      </x:c>
      <x:c r="Q8960" s="268" t="n">
        <x:f>MIN(M8960,FARMER_HOURS)*FARMER_RATE+MAX(M8960-FARMER_HOURS,0)*TEMP_RATE</x:f>
        <x:v>109331.37193474919</x:v>
      </x:c>
      <x:c r="R8960" s="268" t="n">
        <x:f>O8960-P8960-Q8960-FIXED_COST</x:f>
        <x:v>27724.628065250814</x:v>
      </x:c>
      <x:c r="S8960" s="139" t="str">
        <x:f>IF(AND(L8960&lt;=TOTAL_BED_CAP,N8960&lt;=TEMP_WORKER_CAP),"YES","NO")</x:f>
        <x:v>YES</x:v>
      </x:c>
      <x:c r="T8960" s="139" t="n">
        <x:f>IF(S8960="YES",R8960,-1E+99)</x:f>
        <x:v>27724.628065250814</x:v>
      </x:c>
    </x:row>
    <x:row r="8961">
      <x:c r="A8961" s="139"/>
      <x:c r="B8961" s="139"/>
      <x:c r="C8961" s="139"/>
      <x:c r="D8961" s="139"/>
      <x:c r="E8961" s="139"/>
      <x:c r="F8961" s="139"/>
      <x:c r="G8961" s="139"/>
      <x:c r="H8961" s="139"/>
      <x:c r="I8961" s="266" t="n">
        <x:f>INT((ROW()-ROW($I$46))/((CARROT_CAP+1)*(MESCLUN_CAP+1)))</x:f>
        <x:v>13</x:v>
      </x:c>
      <x:c r="J8961" s="266" t="n">
        <x:f>MOD(INT((ROW()-ROW($I$46))/(MESCLUN_CAP+1)),CARROT_CAP+1)</x:f>
        <x:v>14</x:v>
      </x:c>
      <x:c r="K8961" s="266" t="n">
        <x:f>MOD(ROW()-ROW($I$46),MESCLUN_CAP+1)</x:f>
        <x:v>18</x:v>
      </x:c>
      <x:c r="L8961" s="266" t="n">
        <x:f>SUM(I8961:K8961)</x:f>
        <x:v>45</x:v>
      </x:c>
      <x:c r="M8961" s="267" t="n">
        <x:f>I8961*TOMATO_HOURS*WEEKS*(1+TOMATO_DIM)^I8961+J8961*CARROT_HOURS*WEEKS*(1+CARROT_DIM)^J8961+K8961*MESCLUN_HOURS*WEEKS*(1+MESCLUN_DIM)^K8961</x:f>
        <x:v>5645.57401490014</x:v>
      </x:c>
      <x:c r="N8961" s="267" t="n">
        <x:f>MAX(M8961-FARMER_HOURS,0)/TEMP_HOURS_PER_WORKER</x:f>
        <x:v>3.42053751034732</x:v>
      </x:c>
      <x:c r="O8961" s="268" t="n">
        <x:f>I8961*TOMATO_PRICE+J8961*CARROT_PRICE+K8961*MESCLUN_PRICE</x:f>
        <x:v>192316</x:v>
      </x:c>
      <x:c r="P8961" s="268" t="n">
        <x:f>I8961*TOMATO_FERTILIZER+J8961*CARROT_FERTILIZER+K8961*MESCLUN_FERTILIZER</x:f>
        <x:v>33440</x:v>
      </x:c>
      <x:c r="Q8961" s="268" t="n">
        <x:f>MIN(M8961,FARMER_HOURS)*FARMER_RATE+MAX(M8961-FARMER_HOURS,0)*TEMP_RATE</x:f>
        <x:v>110513.437758683</x:v>
      </x:c>
      <x:c r="R8961" s="268" t="n">
        <x:f>O8961-P8961-Q8961-FIXED_COST</x:f>
        <x:v>28362.562241317006</x:v>
      </x:c>
      <x:c r="S8961" s="139" t="str">
        <x:f>IF(AND(L8961&lt;=TOTAL_BED_CAP,N8961&lt;=TEMP_WORKER_CAP),"YES","NO")</x:f>
        <x:v>YES</x:v>
      </x:c>
      <x:c r="T8961" s="139" t="n">
        <x:f>IF(S8961="YES",R8961,-1E+99)</x:f>
        <x:v>28362.562241317006</x:v>
      </x:c>
    </x:row>
    <x:row r="8962">
      <x:c r="A8962" s="139"/>
      <x:c r="B8962" s="139"/>
      <x:c r="C8962" s="139"/>
      <x:c r="D8962" s="139"/>
      <x:c r="E8962" s="139"/>
      <x:c r="F8962" s="139"/>
      <x:c r="G8962" s="139"/>
      <x:c r="H8962" s="139"/>
      <x:c r="I8962" s="266" t="n">
        <x:f>INT((ROW()-ROW($I$46))/((CARROT_CAP+1)*(MESCLUN_CAP+1)))</x:f>
        <x:v>13</x:v>
      </x:c>
      <x:c r="J8962" s="266" t="n">
        <x:f>MOD(INT((ROW()-ROW($I$46))/(MESCLUN_CAP+1)),CARROT_CAP+1)</x:f>
        <x:v>14</x:v>
      </x:c>
      <x:c r="K8962" s="266" t="n">
        <x:f>MOD(ROW()-ROW($I$46),MESCLUN_CAP+1)</x:f>
        <x:v>19</x:v>
      </x:c>
      <x:c r="L8962" s="266" t="n">
        <x:f>SUM(I8962:K8962)</x:f>
        <x:v>46</x:v>
      </x:c>
      <x:c r="M8962" s="267" t="n">
        <x:f>I8962*TOMATO_HOURS*WEEKS*(1+TOMATO_DIM)^I8962+J8962*CARROT_HOURS*WEEKS*(1+CARROT_DIM)^J8962+K8962*MESCLUN_HOURS*WEEKS*(1+MESCLUN_DIM)^K8962</x:f>
        <x:v>5715.215543536162</x:v>
      </x:c>
      <x:c r="N8962" s="267" t="n">
        <x:f>MAX(M8962-FARMER_HOURS,0)/TEMP_HOURS_PER_WORKER</x:f>
        <x:v>3.4688996830112235</x:v>
      </x:c>
      <x:c r="O8962" s="268" t="n">
        <x:f>I8962*TOMATO_PRICE+J8962*CARROT_PRICE+K8962*MESCLUN_PRICE</x:f>
        <x:v>195016</x:v>
      </x:c>
      <x:c r="P8962" s="268" t="n">
        <x:f>I8962*TOMATO_FERTILIZER+J8962*CARROT_FERTILIZER+K8962*MESCLUN_FERTILIZER</x:f>
        <x:v>34320</x:v>
      </x:c>
      <x:c r="Q8962" s="268" t="n">
        <x:f>MIN(M8962,FARMER_HOURS)*FARMER_RATE+MAX(M8962-FARMER_HOURS,0)*TEMP_RATE</x:f>
        <x:v>111722.49207528059</x:v>
      </x:c>
      <x:c r="R8962" s="268" t="n">
        <x:f>O8962-P8962-Q8962-FIXED_COST</x:f>
        <x:v>28973.507924719408</x:v>
      </x:c>
      <x:c r="S8962" s="139" t="str">
        <x:f>IF(AND(L8962&lt;=TOTAL_BED_CAP,N8962&lt;=TEMP_WORKER_CAP),"YES","NO")</x:f>
        <x:v>YES</x:v>
      </x:c>
      <x:c r="T8962" s="139" t="n">
        <x:f>IF(S8962="YES",R8962,-1E+99)</x:f>
        <x:v>28973.507924719408</x:v>
      </x:c>
    </x:row>
    <x:row r="8963">
      <x:c r="A8963" s="139"/>
      <x:c r="B8963" s="139"/>
      <x:c r="C8963" s="139"/>
      <x:c r="D8963" s="139"/>
      <x:c r="E8963" s="139"/>
      <x:c r="F8963" s="139"/>
      <x:c r="G8963" s="139"/>
      <x:c r="H8963" s="139"/>
      <x:c r="I8963" s="266" t="n">
        <x:f>INT((ROW()-ROW($I$46))/((CARROT_CAP+1)*(MESCLUN_CAP+1)))</x:f>
        <x:v>13</x:v>
      </x:c>
      <x:c r="J8963" s="266" t="n">
        <x:f>MOD(INT((ROW()-ROW($I$46))/(MESCLUN_CAP+1)),CARROT_CAP+1)</x:f>
        <x:v>14</x:v>
      </x:c>
      <x:c r="K8963" s="266" t="n">
        <x:f>MOD(ROW()-ROW($I$46),MESCLUN_CAP+1)</x:f>
        <x:v>20</x:v>
      </x:c>
      <x:c r="L8963" s="266" t="n">
        <x:f>SUM(I8963:K8963)</x:f>
        <x:v>47</x:v>
      </x:c>
      <x:c r="M8963" s="267" t="n">
        <x:f>I8963*TOMATO_HOURS*WEEKS*(1+TOMATO_DIM)^I8963+J8963*CARROT_HOURS*WEEKS*(1+CARROT_DIM)^J8963+K8963*MESCLUN_HOURS*WEEKS*(1+MESCLUN_DIM)^K8963</x:f>
        <x:v>5786.439834186639</x:v>
      </x:c>
      <x:c r="N8963" s="267" t="n">
        <x:f>MAX(M8963-FARMER_HOURS,0)/TEMP_HOURS_PER_WORKER</x:f>
        <x:v>3.5183609959629436</x:v>
      </x:c>
      <x:c r="O8963" s="268" t="n">
        <x:f>I8963*TOMATO_PRICE+J8963*CARROT_PRICE+K8963*MESCLUN_PRICE</x:f>
        <x:v>197716</x:v>
      </x:c>
      <x:c r="P8963" s="268" t="n">
        <x:f>I8963*TOMATO_FERTILIZER+J8963*CARROT_FERTILIZER+K8963*MESCLUN_FERTILIZER</x:f>
        <x:v>35200</x:v>
      </x:c>
      <x:c r="Q8963" s="268" t="n">
        <x:f>MIN(M8963,FARMER_HOURS)*FARMER_RATE+MAX(M8963-FARMER_HOURS,0)*TEMP_RATE</x:f>
        <x:v>112959.02489907359</x:v>
      </x:c>
      <x:c r="R8963" s="268" t="n">
        <x:f>O8963-P8963-Q8963-FIXED_COST</x:f>
        <x:v>29556.975100926415</x:v>
      </x:c>
      <x:c r="S8963" s="139" t="str">
        <x:f>IF(AND(L8963&lt;=TOTAL_BED_CAP,N8963&lt;=TEMP_WORKER_CAP),"YES","NO")</x:f>
        <x:v>YES</x:v>
      </x:c>
      <x:c r="T8963" s="139" t="n">
        <x:f>IF(S8963="YES",R8963,-1E+99)</x:f>
        <x:v>29556.975100926415</x:v>
      </x:c>
    </x:row>
    <x:row r="8964">
      <x:c r="A8964" s="139"/>
      <x:c r="B8964" s="139"/>
      <x:c r="C8964" s="139"/>
      <x:c r="D8964" s="139"/>
      <x:c r="E8964" s="139"/>
      <x:c r="F8964" s="139"/>
      <x:c r="G8964" s="139"/>
      <x:c r="H8964" s="139"/>
      <x:c r="I8964" s="266" t="n">
        <x:f>INT((ROW()-ROW($I$46))/((CARROT_CAP+1)*(MESCLUN_CAP+1)))</x:f>
        <x:v>13</x:v>
      </x:c>
      <x:c r="J8964" s="266" t="n">
        <x:f>MOD(INT((ROW()-ROW($I$46))/(MESCLUN_CAP+1)),CARROT_CAP+1)</x:f>
        <x:v>14</x:v>
      </x:c>
      <x:c r="K8964" s="266" t="n">
        <x:f>MOD(ROW()-ROW($I$46),MESCLUN_CAP+1)</x:f>
        <x:v>21</x:v>
      </x:c>
      <x:c r="L8964" s="266" t="n">
        <x:f>SUM(I8964:K8964)</x:f>
        <x:v>48</x:v>
      </x:c>
      <x:c r="M8964" s="267" t="n">
        <x:f>I8964*TOMATO_HOURS*WEEKS*(1+TOMATO_DIM)^I8964+J8964*CARROT_HOURS*WEEKS*(1+CARROT_DIM)^J8964+K8964*MESCLUN_HOURS*WEEKS*(1+MESCLUN_DIM)^K8964</x:f>
        <x:v>5859.275574413083</x:v>
      </x:c>
      <x:c r="N8964" s="267" t="n">
        <x:f>MAX(M8964-FARMER_HOURS,0)/TEMP_HOURS_PER_WORKER</x:f>
        <x:v>3.5689413711201965</x:v>
      </x:c>
      <x:c r="O8964" s="268" t="n">
        <x:f>I8964*TOMATO_PRICE+J8964*CARROT_PRICE+K8964*MESCLUN_PRICE</x:f>
        <x:v>200416</x:v>
      </x:c>
      <x:c r="P8964" s="268" t="n">
        <x:f>I8964*TOMATO_FERTILIZER+J8964*CARROT_FERTILIZER+K8964*MESCLUN_FERTILIZER</x:f>
        <x:v>36080</x:v>
      </x:c>
      <x:c r="Q8964" s="268" t="n">
        <x:f>MIN(M8964,FARMER_HOURS)*FARMER_RATE+MAX(M8964-FARMER_HOURS,0)*TEMP_RATE</x:f>
        <x:v>114223.53427800491</x:v>
      </x:c>
      <x:c r="R8964" s="268" t="n">
        <x:f>O8964-P8964-Q8964-FIXED_COST</x:f>
        <x:v>30112.46572199509</x:v>
      </x:c>
      <x:c r="S8964" s="139" t="str">
        <x:f>IF(AND(L8964&lt;=TOTAL_BED_CAP,N8964&lt;=TEMP_WORKER_CAP),"YES","NO")</x:f>
        <x:v>YES</x:v>
      </x:c>
      <x:c r="T8964" s="139" t="n">
        <x:f>IF(S8964="YES",R8964,-1E+99)</x:f>
        <x:v>30112.46572199509</x:v>
      </x:c>
    </x:row>
    <x:row r="8965">
      <x:c r="A8965" s="139"/>
      <x:c r="B8965" s="139"/>
      <x:c r="C8965" s="139"/>
      <x:c r="D8965" s="139"/>
      <x:c r="E8965" s="139"/>
      <x:c r="F8965" s="139"/>
      <x:c r="G8965" s="139"/>
      <x:c r="H8965" s="139"/>
      <x:c r="I8965" s="266" t="n">
        <x:f>INT((ROW()-ROW($I$46))/((CARROT_CAP+1)*(MESCLUN_CAP+1)))</x:f>
        <x:v>13</x:v>
      </x:c>
      <x:c r="J8965" s="266" t="n">
        <x:f>MOD(INT((ROW()-ROW($I$46))/(MESCLUN_CAP+1)),CARROT_CAP+1)</x:f>
        <x:v>14</x:v>
      </x:c>
      <x:c r="K8965" s="266" t="n">
        <x:f>MOD(ROW()-ROW($I$46),MESCLUN_CAP+1)</x:f>
        <x:v>22</x:v>
      </x:c>
      <x:c r="L8965" s="266" t="n">
        <x:f>SUM(I8965:K8965)</x:f>
        <x:v>49</x:v>
      </x:c>
      <x:c r="M8965" s="267" t="n">
        <x:f>I8965*TOMATO_HOURS*WEEKS*(1+TOMATO_DIM)^I8965+J8965*CARROT_HOURS*WEEKS*(1+CARROT_DIM)^J8965+K8965*MESCLUN_HOURS*WEEKS*(1+MESCLUN_DIM)^K8965</x:f>
        <x:v>5933.751921659479</x:v>
      </x:c>
      <x:c r="N8965" s="267" t="n">
        <x:f>MAX(M8965-FARMER_HOURS,0)/TEMP_HOURS_PER_WORKER</x:f>
        <x:v>3.620661056707972</x:v>
      </x:c>
      <x:c r="O8965" s="268" t="n">
        <x:f>I8965*TOMATO_PRICE+J8965*CARROT_PRICE+K8965*MESCLUN_PRICE</x:f>
        <x:v>203116</x:v>
      </x:c>
      <x:c r="P8965" s="268" t="n">
        <x:f>I8965*TOMATO_FERTILIZER+J8965*CARROT_FERTILIZER+K8965*MESCLUN_FERTILIZER</x:f>
        <x:v>36960</x:v>
      </x:c>
      <x:c r="Q8965" s="268" t="n">
        <x:f>MIN(M8965,FARMER_HOURS)*FARMER_RATE+MAX(M8965-FARMER_HOURS,0)*TEMP_RATE</x:f>
        <x:v>115516.5264176993</x:v>
      </x:c>
      <x:c r="R8965" s="268" t="n">
        <x:f>O8965-P8965-Q8965-FIXED_COST</x:f>
        <x:v>30639.473582300707</x:v>
      </x:c>
      <x:c r="S8965" s="139" t="str">
        <x:f>IF(AND(L8965&lt;=TOTAL_BED_CAP,N8965&lt;=TEMP_WORKER_CAP),"YES","NO")</x:f>
        <x:v>YES</x:v>
      </x:c>
      <x:c r="T8965" s="139" t="n">
        <x:f>IF(S8965="YES",R8965,-1E+99)</x:f>
        <x:v>30639.473582300707</x:v>
      </x:c>
    </x:row>
    <x:row r="8966">
      <x:c r="A8966" s="139"/>
      <x:c r="B8966" s="139"/>
      <x:c r="C8966" s="139"/>
      <x:c r="D8966" s="139"/>
      <x:c r="E8966" s="139"/>
      <x:c r="F8966" s="139"/>
      <x:c r="G8966" s="139"/>
      <x:c r="H8966" s="139"/>
      <x:c r="I8966" s="266" t="n">
        <x:f>INT((ROW()-ROW($I$46))/((CARROT_CAP+1)*(MESCLUN_CAP+1)))</x:f>
        <x:v>13</x:v>
      </x:c>
      <x:c r="J8966" s="266" t="n">
        <x:f>MOD(INT((ROW()-ROW($I$46))/(MESCLUN_CAP+1)),CARROT_CAP+1)</x:f>
        <x:v>14</x:v>
      </x:c>
      <x:c r="K8966" s="266" t="n">
        <x:f>MOD(ROW()-ROW($I$46),MESCLUN_CAP+1)</x:f>
        <x:v>23</x:v>
      </x:c>
      <x:c r="L8966" s="266" t="n">
        <x:f>SUM(I8966:K8966)</x:f>
        <x:v>50</x:v>
      </x:c>
      <x:c r="M8966" s="267" t="n">
        <x:f>I8966*TOMATO_HOURS*WEEKS*(1+TOMATO_DIM)^I8966+J8966*CARROT_HOURS*WEEKS*(1+CARROT_DIM)^J8966+K8966*MESCLUN_HOURS*WEEKS*(1+MESCLUN_DIM)^K8966</x:f>
        <x:v>6009.898510516916</x:v>
      </x:c>
      <x:c r="N8966" s="267" t="n">
        <x:f>MAX(M8966-FARMER_HOURS,0)/TEMP_HOURS_PER_WORKER</x:f>
        <x:v>3.6735406323034137</x:v>
      </x:c>
      <x:c r="O8966" s="268" t="n">
        <x:f>I8966*TOMATO_PRICE+J8966*CARROT_PRICE+K8966*MESCLUN_PRICE</x:f>
        <x:v>205816</x:v>
      </x:c>
      <x:c r="P8966" s="268" t="n">
        <x:f>I8966*TOMATO_FERTILIZER+J8966*CARROT_FERTILIZER+K8966*MESCLUN_FERTILIZER</x:f>
        <x:v>37840</x:v>
      </x:c>
      <x:c r="Q8966" s="268" t="n">
        <x:f>MIN(M8966,FARMER_HOURS)*FARMER_RATE+MAX(M8966-FARMER_HOURS,0)*TEMP_RATE</x:f>
        <x:v>116838.51580758534</x:v>
      </x:c>
      <x:c r="R8966" s="268" t="n">
        <x:f>O8966-P8966-Q8966-FIXED_COST</x:f>
        <x:v>31137.48419241466</x:v>
      </x:c>
      <x:c r="S8966" s="139" t="str">
        <x:f>IF(AND(L8966&lt;=TOTAL_BED_CAP,N8966&lt;=TEMP_WORKER_CAP),"YES","NO")</x:f>
        <x:v>YES</x:v>
      </x:c>
      <x:c r="T8966" s="139" t="n">
        <x:f>IF(S8966="YES",R8966,-1E+99)</x:f>
        <x:v>31137.48419241466</x:v>
      </x:c>
    </x:row>
    <x:row r="8967">
      <x:c r="A8967" s="139"/>
      <x:c r="B8967" s="139"/>
      <x:c r="C8967" s="139"/>
      <x:c r="D8967" s="139"/>
      <x:c r="E8967" s="139"/>
      <x:c r="F8967" s="139"/>
      <x:c r="G8967" s="139"/>
      <x:c r="H8967" s="139"/>
      <x:c r="I8967" s="266" t="n">
        <x:f>INT((ROW()-ROW($I$46))/((CARROT_CAP+1)*(MESCLUN_CAP+1)))</x:f>
        <x:v>13</x:v>
      </x:c>
      <x:c r="J8967" s="266" t="n">
        <x:f>MOD(INT((ROW()-ROW($I$46))/(MESCLUN_CAP+1)),CARROT_CAP+1)</x:f>
        <x:v>14</x:v>
      </x:c>
      <x:c r="K8967" s="266" t="n">
        <x:f>MOD(ROW()-ROW($I$46),MESCLUN_CAP+1)</x:f>
        <x:v>24</x:v>
      </x:c>
      <x:c r="L8967" s="266" t="n">
        <x:f>SUM(I8967:K8967)</x:f>
        <x:v>51</x:v>
      </x:c>
      <x:c r="M8967" s="267" t="n">
        <x:f>I8967*TOMATO_HOURS*WEEKS*(1+TOMATO_DIM)^I8967+J8967*CARROT_HOURS*WEEKS*(1+CARROT_DIM)^J8967+K8967*MESCLUN_HOURS*WEEKS*(1+MESCLUN_DIM)^K8967</x:f>
        <x:v>6087.745460096411</x:v>
      </x:c>
      <x:c r="N8967" s="267" t="n">
        <x:f>MAX(M8967-FARMER_HOURS,0)/TEMP_HOURS_PER_WORKER</x:f>
        <x:v>3.727601013955841</x:v>
      </x:c>
      <x:c r="O8967" s="268" t="n">
        <x:f>I8967*TOMATO_PRICE+J8967*CARROT_PRICE+K8967*MESCLUN_PRICE</x:f>
        <x:v>208516</x:v>
      </x:c>
      <x:c r="P8967" s="268" t="n">
        <x:f>I8967*TOMATO_FERTILIZER+J8967*CARROT_FERTILIZER+K8967*MESCLUN_FERTILIZER</x:f>
        <x:v>38720</x:v>
      </x:c>
      <x:c r="Q8967" s="268" t="n">
        <x:f>MIN(M8967,FARMER_HOURS)*FARMER_RATE+MAX(M8967-FARMER_HOURS,0)*TEMP_RATE</x:f>
        <x:v>118190.02534889603</x:v>
      </x:c>
      <x:c r="R8967" s="268" t="n">
        <x:f>O8967-P8967-Q8967-FIXED_COST</x:f>
        <x:v>31605.97465110397</x:v>
      </x:c>
      <x:c r="S8967" s="139" t="str">
        <x:f>IF(AND(L8967&lt;=TOTAL_BED_CAP,N8967&lt;=TEMP_WORKER_CAP),"YES","NO")</x:f>
        <x:v>YES</x:v>
      </x:c>
      <x:c r="T8967" s="139" t="n">
        <x:f>IF(S8967="YES",R8967,-1E+99)</x:f>
        <x:v>31605.97465110397</x:v>
      </x:c>
    </x:row>
    <x:row r="8968">
      <x:c r="A8968" s="139"/>
      <x:c r="B8968" s="139"/>
      <x:c r="C8968" s="139"/>
      <x:c r="D8968" s="139"/>
      <x:c r="E8968" s="139"/>
      <x:c r="F8968" s="139"/>
      <x:c r="G8968" s="139"/>
      <x:c r="H8968" s="139"/>
      <x:c r="I8968" s="266" t="n">
        <x:f>INT((ROW()-ROW($I$46))/((CARROT_CAP+1)*(MESCLUN_CAP+1)))</x:f>
        <x:v>13</x:v>
      </x:c>
      <x:c r="J8968" s="266" t="n">
        <x:f>MOD(INT((ROW()-ROW($I$46))/(MESCLUN_CAP+1)),CARROT_CAP+1)</x:f>
        <x:v>14</x:v>
      </x:c>
      <x:c r="K8968" s="266" t="n">
        <x:f>MOD(ROW()-ROW($I$46),MESCLUN_CAP+1)</x:f>
        <x:v>25</x:v>
      </x:c>
      <x:c r="L8968" s="266" t="n">
        <x:f>SUM(I8968:K8968)</x:f>
        <x:v>52</x:v>
      </x:c>
      <x:c r="M8968" s="267" t="n">
        <x:f>I8968*TOMATO_HOURS*WEEKS*(1+TOMATO_DIM)^I8968+J8968*CARROT_HOURS*WEEKS*(1+CARROT_DIM)^J8968+K8968*MESCLUN_HOURS*WEEKS*(1+MESCLUN_DIM)^K8968</x:f>
        <x:v>6167.323381511509</x:v>
      </x:c>
      <x:c r="N8968" s="267" t="n">
        <x:f>MAX(M8968-FARMER_HOURS,0)/TEMP_HOURS_PER_WORKER</x:f>
        <x:v>3.7828634593829924</x:v>
      </x:c>
      <x:c r="O8968" s="268" t="n">
        <x:f>I8968*TOMATO_PRICE+J8968*CARROT_PRICE+K8968*MESCLUN_PRICE</x:f>
        <x:v>211216</x:v>
      </x:c>
      <x:c r="P8968" s="268" t="n">
        <x:f>I8968*TOMATO_FERTILIZER+J8968*CARROT_FERTILIZER+K8968*MESCLUN_FERTILIZER</x:f>
        <x:v>39600</x:v>
      </x:c>
      <x:c r="Q8968" s="268" t="n">
        <x:f>MIN(M8968,FARMER_HOURS)*FARMER_RATE+MAX(M8968-FARMER_HOURS,0)*TEMP_RATE</x:f>
        <x:v>119571.58648457481</x:v>
      </x:c>
      <x:c r="R8968" s="268" t="n">
        <x:f>O8968-P8968-Q8968-FIXED_COST</x:f>
        <x:v>32044.413515425185</x:v>
      </x:c>
      <x:c r="S8968" s="139" t="str">
        <x:f>IF(AND(L8968&lt;=TOTAL_BED_CAP,N8968&lt;=TEMP_WORKER_CAP),"YES","NO")</x:f>
        <x:v>YES</x:v>
      </x:c>
      <x:c r="T8968" s="139" t="n">
        <x:f>IF(S8968="YES",R8968,-1E+99)</x:f>
        <x:v>32044.413515425185</x:v>
      </x:c>
    </x:row>
    <x:row r="8969">
      <x:c r="A8969" s="139"/>
      <x:c r="B8969" s="139"/>
      <x:c r="C8969" s="139"/>
      <x:c r="D8969" s="139"/>
      <x:c r="E8969" s="139"/>
      <x:c r="F8969" s="139"/>
      <x:c r="G8969" s="139"/>
      <x:c r="H8969" s="139"/>
      <x:c r="I8969" s="266" t="n">
        <x:f>INT((ROW()-ROW($I$46))/((CARROT_CAP+1)*(MESCLUN_CAP+1)))</x:f>
        <x:v>13</x:v>
      </x:c>
      <x:c r="J8969" s="266" t="n">
        <x:f>MOD(INT((ROW()-ROW($I$46))/(MESCLUN_CAP+1)),CARROT_CAP+1)</x:f>
        <x:v>14</x:v>
      </x:c>
      <x:c r="K8969" s="266" t="n">
        <x:f>MOD(ROW()-ROW($I$46),MESCLUN_CAP+1)</x:f>
        <x:v>26</x:v>
      </x:c>
      <x:c r="L8969" s="266" t="n">
        <x:f>SUM(I8969:K8969)</x:f>
        <x:v>53</x:v>
      </x:c>
      <x:c r="M8969" s="267" t="n">
        <x:f>I8969*TOMATO_HOURS*WEEKS*(1+TOMATO_DIM)^I8969+J8969*CARROT_HOURS*WEEKS*(1+CARROT_DIM)^J8969+K8969*MESCLUN_HOURS*WEEKS*(1+MESCLUN_DIM)^K8969</x:f>
        <x:v>6248.663385472226</x:v>
      </x:c>
      <x:c r="N8969" s="267" t="n">
        <x:f>MAX(M8969-FARMER_HOURS,0)/TEMP_HOURS_PER_WORKER</x:f>
        <x:v>3.8393495732446015</x:v>
      </x:c>
      <x:c r="O8969" s="268" t="n">
        <x:f>I8969*TOMATO_PRICE+J8969*CARROT_PRICE+K8969*MESCLUN_PRICE</x:f>
        <x:v>213916</x:v>
      </x:c>
      <x:c r="P8969" s="268" t="n">
        <x:f>I8969*TOMATO_FERTILIZER+J8969*CARROT_FERTILIZER+K8969*MESCLUN_FERTILIZER</x:f>
        <x:v>40480</x:v>
      </x:c>
      <x:c r="Q8969" s="268" t="n">
        <x:f>MIN(M8969,FARMER_HOURS)*FARMER_RATE+MAX(M8969-FARMER_HOURS,0)*TEMP_RATE</x:f>
        <x:v>120983.73933111504</x:v>
      </x:c>
      <x:c r="R8969" s="268" t="n">
        <x:f>O8969-P8969-Q8969-FIXED_COST</x:f>
        <x:v>32452.260668884963</x:v>
      </x:c>
      <x:c r="S8969" s="139" t="str">
        <x:f>IF(AND(L8969&lt;=TOTAL_BED_CAP,N8969&lt;=TEMP_WORKER_CAP),"YES","NO")</x:f>
        <x:v>YES</x:v>
      </x:c>
      <x:c r="T8969" s="139" t="n">
        <x:f>IF(S8969="YES",R8969,-1E+99)</x:f>
        <x:v>32452.260668884963</x:v>
      </x:c>
    </x:row>
    <x:row r="8970">
      <x:c r="A8970" s="139"/>
      <x:c r="B8970" s="139"/>
      <x:c r="C8970" s="139"/>
      <x:c r="D8970" s="139"/>
      <x:c r="E8970" s="139"/>
      <x:c r="F8970" s="139"/>
      <x:c r="G8970" s="139"/>
      <x:c r="H8970" s="139"/>
      <x:c r="I8970" s="266" t="n">
        <x:f>INT((ROW()-ROW($I$46))/((CARROT_CAP+1)*(MESCLUN_CAP+1)))</x:f>
        <x:v>13</x:v>
      </x:c>
      <x:c r="J8970" s="266" t="n">
        <x:f>MOD(INT((ROW()-ROW($I$46))/(MESCLUN_CAP+1)),CARROT_CAP+1)</x:f>
        <x:v>14</x:v>
      </x:c>
      <x:c r="K8970" s="266" t="n">
        <x:f>MOD(ROW()-ROW($I$46),MESCLUN_CAP+1)</x:f>
        <x:v>27</x:v>
      </x:c>
      <x:c r="L8970" s="266" t="n">
        <x:f>SUM(I8970:K8970)</x:f>
        <x:v>54</x:v>
      </x:c>
      <x:c r="M8970" s="267" t="n">
        <x:f>I8970*TOMATO_HOURS*WEEKS*(1+TOMATO_DIM)^I8970+J8970*CARROT_HOURS*WEEKS*(1+CARROT_DIM)^J8970+K8970*MESCLUN_HOURS*WEEKS*(1+MESCLUN_DIM)^K8970</x:f>
        <x:v>6331.797089991984</x:v>
      </x:c>
      <x:c r="N8970" s="267" t="n">
        <x:f>MAX(M8970-FARMER_HOURS,0)/TEMP_HOURS_PER_WORKER</x:f>
        <x:v>3.897081312494433</x:v>
      </x:c>
      <x:c r="O8970" s="268" t="n">
        <x:f>I8970*TOMATO_PRICE+J8970*CARROT_PRICE+K8970*MESCLUN_PRICE</x:f>
        <x:v>216616</x:v>
      </x:c>
      <x:c r="P8970" s="268" t="n">
        <x:f>I8970*TOMATO_FERTILIZER+J8970*CARROT_FERTILIZER+K8970*MESCLUN_FERTILIZER</x:f>
        <x:v>41360</x:v>
      </x:c>
      <x:c r="Q8970" s="268" t="n">
        <x:f>MIN(M8970,FARMER_HOURS)*FARMER_RATE+MAX(M8970-FARMER_HOURS,0)*TEMP_RATE</x:f>
        <x:v>122427.03281236082</x:v>
      </x:c>
      <x:c r="R8970" s="268" t="n">
        <x:f>O8970-P8970-Q8970-FIXED_COST</x:f>
        <x:v>32828.96718763918</x:v>
      </x:c>
      <x:c r="S8970" s="139" t="str">
        <x:f>IF(AND(L8970&lt;=TOTAL_BED_CAP,N8970&lt;=TEMP_WORKER_CAP),"YES","NO")</x:f>
        <x:v>YES</x:v>
      </x:c>
      <x:c r="T8970" s="139" t="n">
        <x:f>IF(S8970="YES",R8970,-1E+99)</x:f>
        <x:v>32828.96718763918</x:v>
      </x:c>
    </x:row>
    <x:row r="8971">
      <x:c r="A8971" s="139"/>
      <x:c r="B8971" s="139"/>
      <x:c r="C8971" s="139"/>
      <x:c r="D8971" s="139"/>
      <x:c r="E8971" s="139"/>
      <x:c r="F8971" s="139"/>
      <x:c r="G8971" s="139"/>
      <x:c r="H8971" s="139"/>
      <x:c r="I8971" s="266" t="n">
        <x:f>INT((ROW()-ROW($I$46))/((CARROT_CAP+1)*(MESCLUN_CAP+1)))</x:f>
        <x:v>13</x:v>
      </x:c>
      <x:c r="J8971" s="266" t="n">
        <x:f>MOD(INT((ROW()-ROW($I$46))/(MESCLUN_CAP+1)),CARROT_CAP+1)</x:f>
        <x:v>14</x:v>
      </x:c>
      <x:c r="K8971" s="266" t="n">
        <x:f>MOD(ROW()-ROW($I$46),MESCLUN_CAP+1)</x:f>
        <x:v>28</x:v>
      </x:c>
      <x:c r="L8971" s="266" t="n">
        <x:f>SUM(I8971:K8971)</x:f>
        <x:v>55</x:v>
      </x:c>
      <x:c r="M8971" s="267" t="n">
        <x:f>I8971*TOMATO_HOURS*WEEKS*(1+TOMATO_DIM)^I8971+J8971*CARROT_HOURS*WEEKS*(1+CARROT_DIM)^J8971+K8971*MESCLUN_HOURS*WEEKS*(1+MESCLUN_DIM)^K8971</x:f>
        <x:v>6416.756628209137</x:v>
      </x:c>
      <x:c r="N8971" s="267" t="n">
        <x:f>MAX(M8971-FARMER_HOURS,0)/TEMP_HOURS_PER_WORKER</x:f>
        <x:v>3.9560809918119</x:v>
      </x:c>
      <x:c r="O8971" s="268" t="n">
        <x:f>I8971*TOMATO_PRICE+J8971*CARROT_PRICE+K8971*MESCLUN_PRICE</x:f>
        <x:v>219316</x:v>
      </x:c>
      <x:c r="P8971" s="268" t="n">
        <x:f>I8971*TOMATO_FERTILIZER+J8971*CARROT_FERTILIZER+K8971*MESCLUN_FERTILIZER</x:f>
        <x:v>42240</x:v>
      </x:c>
      <x:c r="Q8971" s="268" t="n">
        <x:f>MIN(M8971,FARMER_HOURS)*FARMER_RATE+MAX(M8971-FARMER_HOURS,0)*TEMP_RATE</x:f>
        <x:v>123902.0247952975</x:v>
      </x:c>
      <x:c r="R8971" s="268" t="n">
        <x:f>O8971-P8971-Q8971-FIXED_COST</x:f>
        <x:v>33173.975204702496</x:v>
      </x:c>
      <x:c r="S8971" s="139" t="str">
        <x:f>IF(AND(L8971&lt;=TOTAL_BED_CAP,N8971&lt;=TEMP_WORKER_CAP),"YES","NO")</x:f>
        <x:v>YES</x:v>
      </x:c>
      <x:c r="T8971" s="139" t="n">
        <x:f>IF(S8971="YES",R8971,-1E+99)</x:f>
        <x:v>33173.975204702496</x:v>
      </x:c>
    </x:row>
    <x:row r="8972">
      <x:c r="A8972" s="139"/>
      <x:c r="B8972" s="139"/>
      <x:c r="C8972" s="139"/>
      <x:c r="D8972" s="139"/>
      <x:c r="E8972" s="139"/>
      <x:c r="F8972" s="139"/>
      <x:c r="G8972" s="139"/>
      <x:c r="H8972" s="139"/>
      <x:c r="I8972" s="266" t="n">
        <x:f>INT((ROW()-ROW($I$46))/((CARROT_CAP+1)*(MESCLUN_CAP+1)))</x:f>
        <x:v>13</x:v>
      </x:c>
      <x:c r="J8972" s="266" t="n">
        <x:f>MOD(INT((ROW()-ROW($I$46))/(MESCLUN_CAP+1)),CARROT_CAP+1)</x:f>
        <x:v>14</x:v>
      </x:c>
      <x:c r="K8972" s="266" t="n">
        <x:f>MOD(ROW()-ROW($I$46),MESCLUN_CAP+1)</x:f>
        <x:v>29</x:v>
      </x:c>
      <x:c r="L8972" s="266" t="n">
        <x:f>SUM(I8972:K8972)</x:f>
        <x:v>56</x:v>
      </x:c>
      <x:c r="M8972" s="267" t="n">
        <x:f>I8972*TOMATO_HOURS*WEEKS*(1+TOMATO_DIM)^I8972+J8972*CARROT_HOURS*WEEKS*(1+CARROT_DIM)^J8972+K8972*MESCLUN_HOURS*WEEKS*(1+MESCLUN_DIM)^K8972</x:f>
        <x:v>6503.57465632479</x:v>
      </x:c>
      <x:c r="N8972" s="267" t="n">
        <x:f>MAX(M8972-FARMER_HOURS,0)/TEMP_HOURS_PER_WORKER</x:f>
        <x:v>4.016371289114438</x:v>
      </x:c>
      <x:c r="O8972" s="268" t="n">
        <x:f>I8972*TOMATO_PRICE+J8972*CARROT_PRICE+K8972*MESCLUN_PRICE</x:f>
        <x:v>222016</x:v>
      </x:c>
      <x:c r="P8972" s="268" t="n">
        <x:f>I8972*TOMATO_FERTILIZER+J8972*CARROT_FERTILIZER+K8972*MESCLUN_FERTILIZER</x:f>
        <x:v>43120</x:v>
      </x:c>
      <x:c r="Q8972" s="268" t="n">
        <x:f>MIN(M8972,FARMER_HOURS)*FARMER_RATE+MAX(M8972-FARMER_HOURS,0)*TEMP_RATE</x:f>
        <x:v>125409.28222786094</x:v>
      </x:c>
      <x:c r="R8972" s="268" t="n">
        <x:f>O8972-P8972-Q8972-FIXED_COST</x:f>
        <x:v>33486.71777213906</x:v>
      </x:c>
      <x:c r="S8972" s="139" t="str">
        <x:f>IF(AND(L8972&lt;=TOTAL_BED_CAP,N8972&lt;=TEMP_WORKER_CAP),"YES","NO")</x:f>
        <x:v>NO</x:v>
      </x:c>
      <x:c r="T8972" s="139" t="n">
        <x:f>IF(S8972="YES",R8972,-1E+99)</x:f>
        <x:v>-1e+99</x:v>
      </x:c>
    </x:row>
    <x:row r="8973">
      <x:c r="A8973" s="139"/>
      <x:c r="B8973" s="139"/>
      <x:c r="C8973" s="139"/>
      <x:c r="D8973" s="139"/>
      <x:c r="E8973" s="139"/>
      <x:c r="F8973" s="139"/>
      <x:c r="G8973" s="139"/>
      <x:c r="H8973" s="139"/>
      <x:c r="I8973" s="266" t="n">
        <x:f>INT((ROW()-ROW($I$46))/((CARROT_CAP+1)*(MESCLUN_CAP+1)))</x:f>
        <x:v>13</x:v>
      </x:c>
      <x:c r="J8973" s="266" t="n">
        <x:f>MOD(INT((ROW()-ROW($I$46))/(MESCLUN_CAP+1)),CARROT_CAP+1)</x:f>
        <x:v>14</x:v>
      </x:c>
      <x:c r="K8973" s="266" t="n">
        <x:f>MOD(ROW()-ROW($I$46),MESCLUN_CAP+1)</x:f>
        <x:v>30</x:v>
      </x:c>
      <x:c r="L8973" s="266" t="n">
        <x:f>SUM(I8973:K8973)</x:f>
        <x:v>57</x:v>
      </x:c>
      <x:c r="M8973" s="267" t="n">
        <x:f>I8973*TOMATO_HOURS*WEEKS*(1+TOMATO_DIM)^I8973+J8973*CARROT_HOURS*WEEKS*(1+CARROT_DIM)^J8973+K8973*MESCLUN_HOURS*WEEKS*(1+MESCLUN_DIM)^K8973</x:f>
        <x:v>6592.28436165856</x:v>
      </x:c>
      <x:c r="N8973" s="267" t="n">
        <x:f>MAX(M8973-FARMER_HOURS,0)/TEMP_HOURS_PER_WORKER</x:f>
        <x:v>4.077975251151778</x:v>
      </x:c>
      <x:c r="O8973" s="268" t="n">
        <x:f>I8973*TOMATO_PRICE+J8973*CARROT_PRICE+K8973*MESCLUN_PRICE</x:f>
        <x:v>224716</x:v>
      </x:c>
      <x:c r="P8973" s="268" t="n">
        <x:f>I8973*TOMATO_FERTILIZER+J8973*CARROT_FERTILIZER+K8973*MESCLUN_FERTILIZER</x:f>
        <x:v>44000</x:v>
      </x:c>
      <x:c r="Q8973" s="268" t="n">
        <x:f>MIN(M8973,FARMER_HOURS)*FARMER_RATE+MAX(M8973-FARMER_HOURS,0)*TEMP_RATE</x:f>
        <x:v>126949.38127879443</x:v>
      </x:c>
      <x:c r="R8973" s="268" t="n">
        <x:f>O8973-P8973-Q8973-FIXED_COST</x:f>
        <x:v>33766.61872120557</x:v>
      </x:c>
      <x:c r="S8973" s="139" t="str">
        <x:f>IF(AND(L8973&lt;=TOTAL_BED_CAP,N8973&lt;=TEMP_WORKER_CAP),"YES","NO")</x:f>
        <x:v>NO</x:v>
      </x:c>
      <x:c r="T8973" s="139" t="n">
        <x:f>IF(S8973="YES",R8973,-1E+99)</x:f>
        <x:v>-1e+99</x:v>
      </x:c>
    </x:row>
    <x:row r="8974">
      <x:c r="A8974" s="139"/>
      <x:c r="B8974" s="139"/>
      <x:c r="C8974" s="139"/>
      <x:c r="D8974" s="139"/>
      <x:c r="E8974" s="139"/>
      <x:c r="F8974" s="139"/>
      <x:c r="G8974" s="139"/>
      <x:c r="H8974" s="139"/>
      <x:c r="I8974" s="266" t="n">
        <x:f>INT((ROW()-ROW($I$46))/((CARROT_CAP+1)*(MESCLUN_CAP+1)))</x:f>
        <x:v>13</x:v>
      </x:c>
      <x:c r="J8974" s="266" t="n">
        <x:f>MOD(INT((ROW()-ROW($I$46))/(MESCLUN_CAP+1)),CARROT_CAP+1)</x:f>
        <x:v>15</x:v>
      </x:c>
      <x:c r="K8974" s="266" t="n">
        <x:f>MOD(ROW()-ROW($I$46),MESCLUN_CAP+1)</x:f>
        <x:v>0</x:v>
      </x:c>
      <x:c r="L8974" s="266" t="n">
        <x:f>SUM(I8974:K8974)</x:f>
        <x:v>28</x:v>
      </x:c>
      <x:c r="M8974" s="267" t="n">
        <x:f>I8974*TOMATO_HOURS*WEEKS*(1+TOMATO_DIM)^I8974+J8974*CARROT_HOURS*WEEKS*(1+CARROT_DIM)^J8974+K8974*MESCLUN_HOURS*WEEKS*(1+MESCLUN_DIM)^K8974</x:f>
        <x:v>4690.891495764081</x:v>
      </x:c>
      <x:c r="N8974" s="267" t="n">
        <x:f>MAX(M8974-FARMER_HOURS,0)/TEMP_HOURS_PER_WORKER</x:f>
        <x:v>2.7575635387250563</x:v>
      </x:c>
      <x:c r="O8974" s="268" t="n">
        <x:f>I8974*TOMATO_PRICE+J8974*CARROT_PRICE+K8974*MESCLUN_PRICE</x:f>
        <x:v>145810</x:v>
      </x:c>
      <x:c r="P8974" s="268" t="n">
        <x:f>I8974*TOMATO_FERTILIZER+J8974*CARROT_FERTILIZER+K8974*MESCLUN_FERTILIZER</x:f>
        <x:v>18040</x:v>
      </x:c>
      <x:c r="Q8974" s="268" t="n">
        <x:f>MIN(M8974,FARMER_HOURS)*FARMER_RATE+MAX(M8974-FARMER_HOURS,0)*TEMP_RATE</x:f>
        <x:v>93939.0884681264</x:v>
      </x:c>
      <x:c r="R8974" s="268" t="n">
        <x:f>O8974-P8974-Q8974-FIXED_COST</x:f>
        <x:v>13830.9115318736</x:v>
      </x:c>
      <x:c r="S8974" s="139" t="str">
        <x:f>IF(AND(L8974&lt;=TOTAL_BED_CAP,N8974&lt;=TEMP_WORKER_CAP),"YES","NO")</x:f>
        <x:v>YES</x:v>
      </x:c>
      <x:c r="T8974" s="139" t="n">
        <x:f>IF(S8974="YES",R8974,-1E+99)</x:f>
        <x:v>13830.9115318736</x:v>
      </x:c>
    </x:row>
    <x:row r="8975">
      <x:c r="A8975" s="139"/>
      <x:c r="B8975" s="139"/>
      <x:c r="C8975" s="139"/>
      <x:c r="D8975" s="139"/>
      <x:c r="E8975" s="139"/>
      <x:c r="F8975" s="139"/>
      <x:c r="G8975" s="139"/>
      <x:c r="H8975" s="139"/>
      <x:c r="I8975" s="266" t="n">
        <x:f>INT((ROW()-ROW($I$46))/((CARROT_CAP+1)*(MESCLUN_CAP+1)))</x:f>
        <x:v>13</x:v>
      </x:c>
      <x:c r="J8975" s="266" t="n">
        <x:f>MOD(INT((ROW()-ROW($I$46))/(MESCLUN_CAP+1)),CARROT_CAP+1)</x:f>
        <x:v>15</x:v>
      </x:c>
      <x:c r="K8975" s="266" t="n">
        <x:f>MOD(ROW()-ROW($I$46),MESCLUN_CAP+1)</x:f>
        <x:v>1</x:v>
      </x:c>
      <x:c r="L8975" s="266" t="n">
        <x:f>SUM(I8975:K8975)</x:f>
        <x:v>29</x:v>
      </x:c>
      <x:c r="M8975" s="267" t="n">
        <x:f>I8975*TOMATO_HOURS*WEEKS*(1+TOMATO_DIM)^I8975+J8975*CARROT_HOURS*WEEKS*(1+CARROT_DIM)^J8975+K8975*MESCLUN_HOURS*WEEKS*(1+MESCLUN_DIM)^K8975</x:f>
        <x:v>4736.453995764081</x:v>
      </x:c>
      <x:c r="N8975" s="267" t="n">
        <x:f>MAX(M8975-FARMER_HOURS,0)/TEMP_HOURS_PER_WORKER</x:f>
        <x:v>2.789204163725056</x:v>
      </x:c>
      <x:c r="O8975" s="268" t="n">
        <x:f>I8975*TOMATO_PRICE+J8975*CARROT_PRICE+K8975*MESCLUN_PRICE</x:f>
        <x:v>148510</x:v>
      </x:c>
      <x:c r="P8975" s="268" t="n">
        <x:f>I8975*TOMATO_FERTILIZER+J8975*CARROT_FERTILIZER+K8975*MESCLUN_FERTILIZER</x:f>
        <x:v>18920</x:v>
      </x:c>
      <x:c r="Q8975" s="268" t="n">
        <x:f>MIN(M8975,FARMER_HOURS)*FARMER_RATE+MAX(M8975-FARMER_HOURS,0)*TEMP_RATE</x:f>
        <x:v>94730.1040931264</x:v>
      </x:c>
      <x:c r="R8975" s="268" t="n">
        <x:f>O8975-P8975-Q8975-FIXED_COST</x:f>
        <x:v>14859.8959068736</x:v>
      </x:c>
      <x:c r="S8975" s="139" t="str">
        <x:f>IF(AND(L8975&lt;=TOTAL_BED_CAP,N8975&lt;=TEMP_WORKER_CAP),"YES","NO")</x:f>
        <x:v>YES</x:v>
      </x:c>
      <x:c r="T8975" s="139" t="n">
        <x:f>IF(S8975="YES",R8975,-1E+99)</x:f>
        <x:v>14859.8959068736</x:v>
      </x:c>
    </x:row>
    <x:row r="8976">
      <x:c r="A8976" s="139"/>
      <x:c r="B8976" s="139"/>
      <x:c r="C8976" s="139"/>
      <x:c r="D8976" s="139"/>
      <x:c r="E8976" s="139"/>
      <x:c r="F8976" s="139"/>
      <x:c r="G8976" s="139"/>
      <x:c r="H8976" s="139"/>
      <x:c r="I8976" s="266" t="n">
        <x:f>INT((ROW()-ROW($I$46))/((CARROT_CAP+1)*(MESCLUN_CAP+1)))</x:f>
        <x:v>13</x:v>
      </x:c>
      <x:c r="J8976" s="266" t="n">
        <x:f>MOD(INT((ROW()-ROW($I$46))/(MESCLUN_CAP+1)),CARROT_CAP+1)</x:f>
        <x:v>15</x:v>
      </x:c>
      <x:c r="K8976" s="266" t="n">
        <x:f>MOD(ROW()-ROW($I$46),MESCLUN_CAP+1)</x:f>
        <x:v>2</x:v>
      </x:c>
      <x:c r="L8976" s="266" t="n">
        <x:f>SUM(I8976:K8976)</x:f>
        <x:v>30</x:v>
      </x:c>
      <x:c r="M8976" s="267" t="n">
        <x:f>I8976*TOMATO_HOURS*WEEKS*(1+TOMATO_DIM)^I8976+J8976*CARROT_HOURS*WEEKS*(1+CARROT_DIM)^J8976+K8976*MESCLUN_HOURS*WEEKS*(1+MESCLUN_DIM)^K8976</x:f>
        <x:v>4783.155558264081</x:v>
      </x:c>
      <x:c r="N8976" s="267" t="n">
        <x:f>MAX(M8976-FARMER_HOURS,0)/TEMP_HOURS_PER_WORKER</x:f>
        <x:v>2.8216358043500565</x:v>
      </x:c>
      <x:c r="O8976" s="268" t="n">
        <x:f>I8976*TOMATO_PRICE+J8976*CARROT_PRICE+K8976*MESCLUN_PRICE</x:f>
        <x:v>151210</x:v>
      </x:c>
      <x:c r="P8976" s="268" t="n">
        <x:f>I8976*TOMATO_FERTILIZER+J8976*CARROT_FERTILIZER+K8976*MESCLUN_FERTILIZER</x:f>
        <x:v>19800</x:v>
      </x:c>
      <x:c r="Q8976" s="268" t="n">
        <x:f>MIN(M8976,FARMER_HOURS)*FARMER_RATE+MAX(M8976-FARMER_HOURS,0)*TEMP_RATE</x:f>
        <x:v>95540.89510875141</x:v>
      </x:c>
      <x:c r="R8976" s="268" t="n">
        <x:f>O8976-P8976-Q8976-FIXED_COST</x:f>
        <x:v>15869.104891248586</x:v>
      </x:c>
      <x:c r="S8976" s="139" t="str">
        <x:f>IF(AND(L8976&lt;=TOTAL_BED_CAP,N8976&lt;=TEMP_WORKER_CAP),"YES","NO")</x:f>
        <x:v>YES</x:v>
      </x:c>
      <x:c r="T8976" s="139" t="n">
        <x:f>IF(S8976="YES",R8976,-1E+99)</x:f>
        <x:v>15869.104891248586</x:v>
      </x:c>
    </x:row>
    <x:row r="8977">
      <x:c r="A8977" s="139"/>
      <x:c r="B8977" s="139"/>
      <x:c r="C8977" s="139"/>
      <x:c r="D8977" s="139"/>
      <x:c r="E8977" s="139"/>
      <x:c r="F8977" s="139"/>
      <x:c r="G8977" s="139"/>
      <x:c r="H8977" s="139"/>
      <x:c r="I8977" s="266" t="n">
        <x:f>INT((ROW()-ROW($I$46))/((CARROT_CAP+1)*(MESCLUN_CAP+1)))</x:f>
        <x:v>13</x:v>
      </x:c>
      <x:c r="J8977" s="266" t="n">
        <x:f>MOD(INT((ROW()-ROW($I$46))/(MESCLUN_CAP+1)),CARROT_CAP+1)</x:f>
        <x:v>15</x:v>
      </x:c>
      <x:c r="K8977" s="266" t="n">
        <x:f>MOD(ROW()-ROW($I$46),MESCLUN_CAP+1)</x:f>
        <x:v>3</x:v>
      </x:c>
      <x:c r="L8977" s="266" t="n">
        <x:f>SUM(I8977:K8977)</x:f>
        <x:v>31</x:v>
      </x:c>
      <x:c r="M8977" s="267" t="n">
        <x:f>I8977*TOMATO_HOURS*WEEKS*(1+TOMATO_DIM)^I8977+J8977*CARROT_HOURS*WEEKS*(1+CARROT_DIM)^J8977+K8977*MESCLUN_HOURS*WEEKS*(1+MESCLUN_DIM)^K8977</x:f>
        <x:v>4831.017540685956</x:v>
      </x:c>
      <x:c r="N8977" s="267" t="n">
        <x:f>MAX(M8977-FARMER_HOURS,0)/TEMP_HOURS_PER_WORKER</x:f>
        <x:v>2.8548732921430253</x:v>
      </x:c>
      <x:c r="O8977" s="268" t="n">
        <x:f>I8977*TOMATO_PRICE+J8977*CARROT_PRICE+K8977*MESCLUN_PRICE</x:f>
        <x:v>153910</x:v>
      </x:c>
      <x:c r="P8977" s="268" t="n">
        <x:f>I8977*TOMATO_FERTILIZER+J8977*CARROT_FERTILIZER+K8977*MESCLUN_FERTILIZER</x:f>
        <x:v>20680</x:v>
      </x:c>
      <x:c r="Q8977" s="268" t="n">
        <x:f>MIN(M8977,FARMER_HOURS)*FARMER_RATE+MAX(M8977-FARMER_HOURS,0)*TEMP_RATE</x:f>
        <x:v>96371.83230357563</x:v>
      </x:c>
      <x:c r="R8977" s="268" t="n">
        <x:f>O8977-P8977-Q8977-FIXED_COST</x:f>
        <x:v>16858.167696424367</x:v>
      </x:c>
      <x:c r="S8977" s="139" t="str">
        <x:f>IF(AND(L8977&lt;=TOTAL_BED_CAP,N8977&lt;=TEMP_WORKER_CAP),"YES","NO")</x:f>
        <x:v>YES</x:v>
      </x:c>
      <x:c r="T8977" s="139" t="n">
        <x:f>IF(S8977="YES",R8977,-1E+99)</x:f>
        <x:v>16858.167696424367</x:v>
      </x:c>
    </x:row>
    <x:row r="8978">
      <x:c r="A8978" s="139"/>
      <x:c r="B8978" s="139"/>
      <x:c r="C8978" s="139"/>
      <x:c r="D8978" s="139"/>
      <x:c r="E8978" s="139"/>
      <x:c r="F8978" s="139"/>
      <x:c r="G8978" s="139"/>
      <x:c r="H8978" s="139"/>
      <x:c r="I8978" s="266" t="n">
        <x:f>INT((ROW()-ROW($I$46))/((CARROT_CAP+1)*(MESCLUN_CAP+1)))</x:f>
        <x:v>13</x:v>
      </x:c>
      <x:c r="J8978" s="266" t="n">
        <x:f>MOD(INT((ROW()-ROW($I$46))/(MESCLUN_CAP+1)),CARROT_CAP+1)</x:f>
        <x:v>15</x:v>
      </x:c>
      <x:c r="K8978" s="266" t="n">
        <x:f>MOD(ROW()-ROW($I$46),MESCLUN_CAP+1)</x:f>
        <x:v>4</x:v>
      </x:c>
      <x:c r="L8978" s="266" t="n">
        <x:f>SUM(I8978:K8978)</x:f>
        <x:v>32</x:v>
      </x:c>
      <x:c r="M8978" s="267" t="n">
        <x:f>I8978*TOMATO_HOURS*WEEKS*(1+TOMATO_DIM)^I8978+J8978*CARROT_HOURS*WEEKS*(1+CARROT_DIM)^J8978+K8978*MESCLUN_HOURS*WEEKS*(1+MESCLUN_DIM)^K8978</x:f>
        <x:v>4880.061656408612</x:v>
      </x:c>
      <x:c r="N8978" s="267" t="n">
        <x:f>MAX(M8978-FARMER_HOURS,0)/TEMP_HOURS_PER_WORKER</x:f>
        <x:v>2.888931705839314</x:v>
      </x:c>
      <x:c r="O8978" s="268" t="n">
        <x:f>I8978*TOMATO_PRICE+J8978*CARROT_PRICE+K8978*MESCLUN_PRICE</x:f>
        <x:v>156610</x:v>
      </x:c>
      <x:c r="P8978" s="268" t="n">
        <x:f>I8978*TOMATO_FERTILIZER+J8978*CARROT_FERTILIZER+K8978*MESCLUN_FERTILIZER</x:f>
        <x:v>21560</x:v>
      </x:c>
      <x:c r="Q8978" s="268" t="n">
        <x:f>MIN(M8978,FARMER_HOURS)*FARMER_RATE+MAX(M8978-FARMER_HOURS,0)*TEMP_RATE</x:f>
        <x:v>97223.29264598284</x:v>
      </x:c>
      <x:c r="R8978" s="268" t="n">
        <x:f>O8978-P8978-Q8978-FIXED_COST</x:f>
        <x:v>17826.707354017155</x:v>
      </x:c>
      <x:c r="S8978" s="139" t="str">
        <x:f>IF(AND(L8978&lt;=TOTAL_BED_CAP,N8978&lt;=TEMP_WORKER_CAP),"YES","NO")</x:f>
        <x:v>YES</x:v>
      </x:c>
      <x:c r="T8978" s="139" t="n">
        <x:f>IF(S8978="YES",R8978,-1E+99)</x:f>
        <x:v>17826.707354017155</x:v>
      </x:c>
    </x:row>
    <x:row r="8979">
      <x:c r="A8979" s="139"/>
      <x:c r="B8979" s="139"/>
      <x:c r="C8979" s="139"/>
      <x:c r="D8979" s="139"/>
      <x:c r="E8979" s="139"/>
      <x:c r="F8979" s="139"/>
      <x:c r="G8979" s="139"/>
      <x:c r="H8979" s="139"/>
      <x:c r="I8979" s="266" t="n">
        <x:f>INT((ROW()-ROW($I$46))/((CARROT_CAP+1)*(MESCLUN_CAP+1)))</x:f>
        <x:v>13</x:v>
      </x:c>
      <x:c r="J8979" s="266" t="n">
        <x:f>MOD(INT((ROW()-ROW($I$46))/(MESCLUN_CAP+1)),CARROT_CAP+1)</x:f>
        <x:v>15</x:v>
      </x:c>
      <x:c r="K8979" s="266" t="n">
        <x:f>MOD(ROW()-ROW($I$46),MESCLUN_CAP+1)</x:f>
        <x:v>5</x:v>
      </x:c>
      <x:c r="L8979" s="266" t="n">
        <x:f>SUM(I8979:K8979)</x:f>
        <x:v>33</x:v>
      </x:c>
      <x:c r="M8979" s="267" t="n">
        <x:f>I8979*TOMATO_HOURS*WEEKS*(1+TOMATO_DIM)^I8979+J8979*CARROT_HOURS*WEEKS*(1+CARROT_DIM)^J8979+K8979*MESCLUN_HOURS*WEEKS*(1+MESCLUN_DIM)^K8979</x:f>
        <x:v>4930.3099803298155</x:v>
      </x:c>
      <x:c r="N8979" s="267" t="n">
        <x:f>MAX(M8979-FARMER_HOURS,0)/TEMP_HOURS_PER_WORKER</x:f>
        <x:v>2.9238263752290385</x:v>
      </x:c>
      <x:c r="O8979" s="268" t="n">
        <x:f>I8979*TOMATO_PRICE+J8979*CARROT_PRICE+K8979*MESCLUN_PRICE</x:f>
        <x:v>159310</x:v>
      </x:c>
      <x:c r="P8979" s="268" t="n">
        <x:f>I8979*TOMATO_FERTILIZER+J8979*CARROT_FERTILIZER+K8979*MESCLUN_FERTILIZER</x:f>
        <x:v>22440</x:v>
      </x:c>
      <x:c r="Q8979" s="268" t="n">
        <x:f>MIN(M8979,FARMER_HOURS)*FARMER_RATE+MAX(M8979-FARMER_HOURS,0)*TEMP_RATE</x:f>
        <x:v>98095.65938072596</x:v>
      </x:c>
      <x:c r="R8979" s="268" t="n">
        <x:f>O8979-P8979-Q8979-FIXED_COST</x:f>
        <x:v>18774.340619274037</x:v>
      </x:c>
      <x:c r="S8979" s="139" t="str">
        <x:f>IF(AND(L8979&lt;=TOTAL_BED_CAP,N8979&lt;=TEMP_WORKER_CAP),"YES","NO")</x:f>
        <x:v>YES</x:v>
      </x:c>
      <x:c r="T8979" s="139" t="n">
        <x:f>IF(S8979="YES",R8979,-1E+99)</x:f>
        <x:v>18774.340619274037</x:v>
      </x:c>
    </x:row>
    <x:row r="8980">
      <x:c r="A8980" s="139"/>
      <x:c r="B8980" s="139"/>
      <x:c r="C8980" s="139"/>
      <x:c r="D8980" s="139"/>
      <x:c r="E8980" s="139"/>
      <x:c r="F8980" s="139"/>
      <x:c r="G8980" s="139"/>
      <x:c r="H8980" s="139"/>
      <x:c r="I8980" s="266" t="n">
        <x:f>INT((ROW()-ROW($I$46))/((CARROT_CAP+1)*(MESCLUN_CAP+1)))</x:f>
        <x:v>13</x:v>
      </x:c>
      <x:c r="J8980" s="266" t="n">
        <x:f>MOD(INT((ROW()-ROW($I$46))/(MESCLUN_CAP+1)),CARROT_CAP+1)</x:f>
        <x:v>15</x:v>
      </x:c>
      <x:c r="K8980" s="266" t="n">
        <x:f>MOD(ROW()-ROW($I$46),MESCLUN_CAP+1)</x:f>
        <x:v>6</x:v>
      </x:c>
      <x:c r="L8980" s="266" t="n">
        <x:f>SUM(I8980:K8980)</x:f>
        <x:v>34</x:v>
      </x:c>
      <x:c r="M8980" s="267" t="n">
        <x:f>I8980*TOMATO_HOURS*WEEKS*(1+TOMATO_DIM)^I8980+J8980*CARROT_HOURS*WEEKS*(1+CARROT_DIM)^J8980+K8980*MESCLUN_HOURS*WEEKS*(1+MESCLUN_DIM)^K8980</x:f>
        <x:v>4981.784954511449</x:v>
      </x:c>
      <x:c r="N8980" s="267" t="n">
        <x:f>MAX(M8980-FARMER_HOURS,0)/TEMP_HOURS_PER_WORKER</x:f>
        <x:v>2.959572885077395</x:v>
      </x:c>
      <x:c r="O8980" s="268" t="n">
        <x:f>I8980*TOMATO_PRICE+J8980*CARROT_PRICE+K8980*MESCLUN_PRICE</x:f>
        <x:v>162010</x:v>
      </x:c>
      <x:c r="P8980" s="268" t="n">
        <x:f>I8980*TOMATO_FERTILIZER+J8980*CARROT_FERTILIZER+K8980*MESCLUN_FERTILIZER</x:f>
        <x:v>23320</x:v>
      </x:c>
      <x:c r="Q8980" s="268" t="n">
        <x:f>MIN(M8980,FARMER_HOURS)*FARMER_RATE+MAX(M8980-FARMER_HOURS,0)*TEMP_RATE</x:f>
        <x:v>98989.32212693487</x:v>
      </x:c>
      <x:c r="R8980" s="268" t="n">
        <x:f>O8980-P8980-Q8980-FIXED_COST</x:f>
        <x:v>19700.677873065128</x:v>
      </x:c>
      <x:c r="S8980" s="139" t="str">
        <x:f>IF(AND(L8980&lt;=TOTAL_BED_CAP,N8980&lt;=TEMP_WORKER_CAP),"YES","NO")</x:f>
        <x:v>YES</x:v>
      </x:c>
      <x:c r="T8980" s="139" t="n">
        <x:f>IF(S8980="YES",R8980,-1E+99)</x:f>
        <x:v>19700.677873065128</x:v>
      </x:c>
    </x:row>
    <x:row r="8981">
      <x:c r="A8981" s="139"/>
      <x:c r="B8981" s="139"/>
      <x:c r="C8981" s="139"/>
      <x:c r="D8981" s="139"/>
      <x:c r="E8981" s="139"/>
      <x:c r="F8981" s="139"/>
      <x:c r="G8981" s="139"/>
      <x:c r="H8981" s="139"/>
      <x:c r="I8981" s="266" t="n">
        <x:f>INT((ROW()-ROW($I$46))/((CARROT_CAP+1)*(MESCLUN_CAP+1)))</x:f>
        <x:v>13</x:v>
      </x:c>
      <x:c r="J8981" s="266" t="n">
        <x:f>MOD(INT((ROW()-ROW($I$46))/(MESCLUN_CAP+1)),CARROT_CAP+1)</x:f>
        <x:v>15</x:v>
      </x:c>
      <x:c r="K8981" s="266" t="n">
        <x:f>MOD(ROW()-ROW($I$46),MESCLUN_CAP+1)</x:f>
        <x:v>7</x:v>
      </x:c>
      <x:c r="L8981" s="266" t="n">
        <x:f>SUM(I8981:K8981)</x:f>
        <x:v>35</x:v>
      </x:c>
      <x:c r="M8981" s="267" t="n">
        <x:f>I8981*TOMATO_HOURS*WEEKS*(1+TOMATO_DIM)^I8981+J8981*CARROT_HOURS*WEEKS*(1+CARROT_DIM)^J8981+K8981*MESCLUN_HOURS*WEEKS*(1+MESCLUN_DIM)^K8981</x:f>
        <x:v>5034.5093939094095</x:v>
      </x:c>
      <x:c r="N8981" s="267" t="n">
        <x:f>MAX(M8981-FARMER_HOURS,0)/TEMP_HOURS_PER_WORKER</x:f>
        <x:v>2.9961870791037564</x:v>
      </x:c>
      <x:c r="O8981" s="268" t="n">
        <x:f>I8981*TOMATO_PRICE+J8981*CARROT_PRICE+K8981*MESCLUN_PRICE</x:f>
        <x:v>164710</x:v>
      </x:c>
      <x:c r="P8981" s="268" t="n">
        <x:f>I8981*TOMATO_FERTILIZER+J8981*CARROT_FERTILIZER+K8981*MESCLUN_FERTILIZER</x:f>
        <x:v>24200</x:v>
      </x:c>
      <x:c r="Q8981" s="268" t="n">
        <x:f>MIN(M8981,FARMER_HOURS)*FARMER_RATE+MAX(M8981-FARMER_HOURS,0)*TEMP_RATE</x:f>
        <x:v>99904.67697759392</x:v>
      </x:c>
      <x:c r="R8981" s="268" t="n">
        <x:f>O8981-P8981-Q8981-FIXED_COST</x:f>
        <x:v>20605.323022406083</x:v>
      </x:c>
      <x:c r="S8981" s="139" t="str">
        <x:f>IF(AND(L8981&lt;=TOTAL_BED_CAP,N8981&lt;=TEMP_WORKER_CAP),"YES","NO")</x:f>
        <x:v>YES</x:v>
      </x:c>
      <x:c r="T8981" s="139" t="n">
        <x:f>IF(S8981="YES",R8981,-1E+99)</x:f>
        <x:v>20605.323022406083</x:v>
      </x:c>
    </x:row>
    <x:row r="8982">
      <x:c r="A8982" s="139"/>
      <x:c r="B8982" s="139"/>
      <x:c r="C8982" s="139"/>
      <x:c r="D8982" s="139"/>
      <x:c r="E8982" s="139"/>
      <x:c r="F8982" s="139"/>
      <x:c r="G8982" s="139"/>
      <x:c r="H8982" s="139"/>
      <x:c r="I8982" s="266" t="n">
        <x:f>INT((ROW()-ROW($I$46))/((CARROT_CAP+1)*(MESCLUN_CAP+1)))</x:f>
        <x:v>13</x:v>
      </x:c>
      <x:c r="J8982" s="266" t="n">
        <x:f>MOD(INT((ROW()-ROW($I$46))/(MESCLUN_CAP+1)),CARROT_CAP+1)</x:f>
        <x:v>15</x:v>
      </x:c>
      <x:c r="K8982" s="266" t="n">
        <x:f>MOD(ROW()-ROW($I$46),MESCLUN_CAP+1)</x:f>
        <x:v>8</x:v>
      </x:c>
      <x:c r="L8982" s="266" t="n">
        <x:f>SUM(I8982:K8982)</x:f>
        <x:v>36</x:v>
      </x:c>
      <x:c r="M8982" s="267" t="n">
        <x:f>I8982*TOMATO_HOURS*WEEKS*(1+TOMATO_DIM)^I8982+J8982*CARROT_HOURS*WEEKS*(1+CARROT_DIM)^J8982+K8982*MESCLUN_HOURS*WEEKS*(1+MESCLUN_DIM)^K8982</x:f>
        <x:v>5088.506492189389</x:v>
      </x:c>
      <x:c r="N8982" s="267" t="n">
        <x:f>MAX(M8982-FARMER_HOURS,0)/TEMP_HOURS_PER_WORKER</x:f>
        <x:v>3.033685064020409</x:v>
      </x:c>
      <x:c r="O8982" s="268" t="n">
        <x:f>I8982*TOMATO_PRICE+J8982*CARROT_PRICE+K8982*MESCLUN_PRICE</x:f>
        <x:v>167410</x:v>
      </x:c>
      <x:c r="P8982" s="268" t="n">
        <x:f>I8982*TOMATO_FERTILIZER+J8982*CARROT_FERTILIZER+K8982*MESCLUN_FERTILIZER</x:f>
        <x:v>25080</x:v>
      </x:c>
      <x:c r="Q8982" s="268" t="n">
        <x:f>MIN(M8982,FARMER_HOURS)*FARMER_RATE+MAX(M8982-FARMER_HOURS,0)*TEMP_RATE</x:f>
        <x:v>100842.12660051022</x:v>
      </x:c>
      <x:c r="R8982" s="268" t="n">
        <x:f>O8982-P8982-Q8982-FIXED_COST</x:f>
        <x:v>21487.873399489778</x:v>
      </x:c>
      <x:c r="S8982" s="139" t="str">
        <x:f>IF(AND(L8982&lt;=TOTAL_BED_CAP,N8982&lt;=TEMP_WORKER_CAP),"YES","NO")</x:f>
        <x:v>YES</x:v>
      </x:c>
      <x:c r="T8982" s="139" t="n">
        <x:f>IF(S8982="YES",R8982,-1E+99)</x:f>
        <x:v>21487.873399489778</x:v>
      </x:c>
    </x:row>
    <x:row r="8983">
      <x:c r="A8983" s="139"/>
      <x:c r="B8983" s="139"/>
      <x:c r="C8983" s="139"/>
      <x:c r="D8983" s="139"/>
      <x:c r="E8983" s="139"/>
      <x:c r="F8983" s="139"/>
      <x:c r="G8983" s="139"/>
      <x:c r="H8983" s="139"/>
      <x:c r="I8983" s="266" t="n">
        <x:f>INT((ROW()-ROW($I$46))/((CARROT_CAP+1)*(MESCLUN_CAP+1)))</x:f>
        <x:v>13</x:v>
      </x:c>
      <x:c r="J8983" s="266" t="n">
        <x:f>MOD(INT((ROW()-ROW($I$46))/(MESCLUN_CAP+1)),CARROT_CAP+1)</x:f>
        <x:v>15</x:v>
      </x:c>
      <x:c r="K8983" s="266" t="n">
        <x:f>MOD(ROW()-ROW($I$46),MESCLUN_CAP+1)</x:f>
        <x:v>9</x:v>
      </x:c>
      <x:c r="L8983" s="266" t="n">
        <x:f>SUM(I8983:K8983)</x:f>
        <x:v>37</x:v>
      </x:c>
      <x:c r="M8983" s="267" t="n">
        <x:f>I8983*TOMATO_HOURS*WEEKS*(1+TOMATO_DIM)^I8983+J8983*CARROT_HOURS*WEEKS*(1+CARROT_DIM)^J8983+K8983*MESCLUN_HOURS*WEEKS*(1+MESCLUN_DIM)^K8983</x:f>
        <x:v>5143.799827629784</x:v>
      </x:c>
      <x:c r="N8983" s="267" t="n">
        <x:f>MAX(M8983-FARMER_HOURS,0)/TEMP_HOURS_PER_WORKER</x:f>
        <x:v>3.0720832136317946</x:v>
      </x:c>
      <x:c r="O8983" s="268" t="n">
        <x:f>I8983*TOMATO_PRICE+J8983*CARROT_PRICE+K8983*MESCLUN_PRICE</x:f>
        <x:v>170110</x:v>
      </x:c>
      <x:c r="P8983" s="268" t="n">
        <x:f>I8983*TOMATO_FERTILIZER+J8983*CARROT_FERTILIZER+K8983*MESCLUN_FERTILIZER</x:f>
        <x:v>25960</x:v>
      </x:c>
      <x:c r="Q8983" s="268" t="n">
        <x:f>MIN(M8983,FARMER_HOURS)*FARMER_RATE+MAX(M8983-FARMER_HOURS,0)*TEMP_RATE</x:f>
        <x:v>101802.08034079486</x:v>
      </x:c>
      <x:c r="R8983" s="268" t="n">
        <x:f>O8983-P8983-Q8983-FIXED_COST</x:f>
        <x:v>22347.919659205145</x:v>
      </x:c>
      <x:c r="S8983" s="139" t="str">
        <x:f>IF(AND(L8983&lt;=TOTAL_BED_CAP,N8983&lt;=TEMP_WORKER_CAP),"YES","NO")</x:f>
        <x:v>YES</x:v>
      </x:c>
      <x:c r="T8983" s="139" t="n">
        <x:f>IF(S8983="YES",R8983,-1E+99)</x:f>
        <x:v>22347.919659205145</x:v>
      </x:c>
    </x:row>
    <x:row r="8984">
      <x:c r="A8984" s="139"/>
      <x:c r="B8984" s="139"/>
      <x:c r="C8984" s="139"/>
      <x:c r="D8984" s="139"/>
      <x:c r="E8984" s="139"/>
      <x:c r="F8984" s="139"/>
      <x:c r="G8984" s="139"/>
      <x:c r="H8984" s="139"/>
      <x:c r="I8984" s="266" t="n">
        <x:f>INT((ROW()-ROW($I$46))/((CARROT_CAP+1)*(MESCLUN_CAP+1)))</x:f>
        <x:v>13</x:v>
      </x:c>
      <x:c r="J8984" s="266" t="n">
        <x:f>MOD(INT((ROW()-ROW($I$46))/(MESCLUN_CAP+1)),CARROT_CAP+1)</x:f>
        <x:v>15</x:v>
      </x:c>
      <x:c r="K8984" s="266" t="n">
        <x:f>MOD(ROW()-ROW($I$46),MESCLUN_CAP+1)</x:f>
        <x:v>10</x:v>
      </x:c>
      <x:c r="L8984" s="266" t="n">
        <x:f>SUM(I8984:K8984)</x:f>
        <x:v>38</x:v>
      </x:c>
      <x:c r="M8984" s="267" t="n">
        <x:f>I8984*TOMATO_HOURS*WEEKS*(1+TOMATO_DIM)^I8984+J8984*CARROT_HOURS*WEEKS*(1+CARROT_DIM)^J8984+K8984*MESCLUN_HOURS*WEEKS*(1+MESCLUN_DIM)^K8984</x:f>
        <x:v>5200.413369112996</x:v>
      </x:c>
      <x:c r="N8984" s="267" t="n">
        <x:f>MAX(M8984-FARMER_HOURS,0)/TEMP_HOURS_PER_WORKER</x:f>
        <x:v>3.1113981729951363</x:v>
      </x:c>
      <x:c r="O8984" s="268" t="n">
        <x:f>I8984*TOMATO_PRICE+J8984*CARROT_PRICE+K8984*MESCLUN_PRICE</x:f>
        <x:v>172810</x:v>
      </x:c>
      <x:c r="P8984" s="268" t="n">
        <x:f>I8984*TOMATO_FERTILIZER+J8984*CARROT_FERTILIZER+K8984*MESCLUN_FERTILIZER</x:f>
        <x:v>26840</x:v>
      </x:c>
      <x:c r="Q8984" s="268" t="n">
        <x:f>MIN(M8984,FARMER_HOURS)*FARMER_RATE+MAX(M8984-FARMER_HOURS,0)*TEMP_RATE</x:f>
        <x:v>102784.9543248784</x:v>
      </x:c>
      <x:c r="R8984" s="268" t="n">
        <x:f>O8984-P8984-Q8984-FIXED_COST</x:f>
        <x:v>23185.045675121597</x:v>
      </x:c>
      <x:c r="S8984" s="139" t="str">
        <x:f>IF(AND(L8984&lt;=TOTAL_BED_CAP,N8984&lt;=TEMP_WORKER_CAP),"YES","NO")</x:f>
        <x:v>YES</x:v>
      </x:c>
      <x:c r="T8984" s="139" t="n">
        <x:f>IF(S8984="YES",R8984,-1E+99)</x:f>
        <x:v>23185.045675121597</x:v>
      </x:c>
    </x:row>
    <x:row r="8985">
      <x:c r="A8985" s="139"/>
      <x:c r="B8985" s="139"/>
      <x:c r="C8985" s="139"/>
      <x:c r="D8985" s="139"/>
      <x:c r="E8985" s="139"/>
      <x:c r="F8985" s="139"/>
      <x:c r="G8985" s="139"/>
      <x:c r="H8985" s="139"/>
      <x:c r="I8985" s="266" t="n">
        <x:f>INT((ROW()-ROW($I$46))/((CARROT_CAP+1)*(MESCLUN_CAP+1)))</x:f>
        <x:v>13</x:v>
      </x:c>
      <x:c r="J8985" s="266" t="n">
        <x:f>MOD(INT((ROW()-ROW($I$46))/(MESCLUN_CAP+1)),CARROT_CAP+1)</x:f>
        <x:v>15</x:v>
      </x:c>
      <x:c r="K8985" s="266" t="n">
        <x:f>MOD(ROW()-ROW($I$46),MESCLUN_CAP+1)</x:f>
        <x:v>11</x:v>
      </x:c>
      <x:c r="L8985" s="266" t="n">
        <x:f>SUM(I8985:K8985)</x:f>
        <x:v>39</x:v>
      </x:c>
      <x:c r="M8985" s="267" t="n">
        <x:f>I8985*TOMATO_HOURS*WEEKS*(1+TOMATO_DIM)^I8985+J8985*CARROT_HOURS*WEEKS*(1+CARROT_DIM)^J8985+K8985*MESCLUN_HOURS*WEEKS*(1+MESCLUN_DIM)^K8985</x:f>
        <x:v>5258.371482206436</x:v>
      </x:c>
      <x:c r="N8985" s="267" t="n">
        <x:f>MAX(M8985-FARMER_HOURS,0)/TEMP_HOURS_PER_WORKER</x:f>
        <x:v>3.151646862643358</x:v>
      </x:c>
      <x:c r="O8985" s="268" t="n">
        <x:f>I8985*TOMATO_PRICE+J8985*CARROT_PRICE+K8985*MESCLUN_PRICE</x:f>
        <x:v>175510</x:v>
      </x:c>
      <x:c r="P8985" s="268" t="n">
        <x:f>I8985*TOMATO_FERTILIZER+J8985*CARROT_FERTILIZER+K8985*MESCLUN_FERTILIZER</x:f>
        <x:v>27720</x:v>
      </x:c>
      <x:c r="Q8985" s="268" t="n">
        <x:f>MIN(M8985,FARMER_HOURS)*FARMER_RATE+MAX(M8985-FARMER_HOURS,0)*TEMP_RATE</x:f>
        <x:v>103791.17156608395</x:v>
      </x:c>
      <x:c r="R8985" s="268" t="n">
        <x:f>O8985-P8985-Q8985-FIXED_COST</x:f>
        <x:v>23998.828433916045</x:v>
      </x:c>
      <x:c r="S8985" s="139" t="str">
        <x:f>IF(AND(L8985&lt;=TOTAL_BED_CAP,N8985&lt;=TEMP_WORKER_CAP),"YES","NO")</x:f>
        <x:v>YES</x:v>
      </x:c>
      <x:c r="T8985" s="139" t="n">
        <x:f>IF(S8985="YES",R8985,-1E+99)</x:f>
        <x:v>23998.828433916045</x:v>
      </x:c>
    </x:row>
    <x:row r="8986">
      <x:c r="A8986" s="139"/>
      <x:c r="B8986" s="139"/>
      <x:c r="C8986" s="139"/>
      <x:c r="D8986" s="139"/>
      <x:c r="E8986" s="139"/>
      <x:c r="F8986" s="139"/>
      <x:c r="G8986" s="139"/>
      <x:c r="H8986" s="139"/>
      <x:c r="I8986" s="266" t="n">
        <x:f>INT((ROW()-ROW($I$46))/((CARROT_CAP+1)*(MESCLUN_CAP+1)))</x:f>
        <x:v>13</x:v>
      </x:c>
      <x:c r="J8986" s="266" t="n">
        <x:f>MOD(INT((ROW()-ROW($I$46))/(MESCLUN_CAP+1)),CARROT_CAP+1)</x:f>
        <x:v>15</x:v>
      </x:c>
      <x:c r="K8986" s="266" t="n">
        <x:f>MOD(ROW()-ROW($I$46),MESCLUN_CAP+1)</x:f>
        <x:v>12</x:v>
      </x:c>
      <x:c r="L8986" s="266" t="n">
        <x:f>SUM(I8986:K8986)</x:f>
        <x:v>40</x:v>
      </x:c>
      <x:c r="M8986" s="267" t="n">
        <x:f>I8986*TOMATO_HOURS*WEEKS*(1+TOMATO_DIM)^I8986+J8986*CARROT_HOURS*WEEKS*(1+CARROT_DIM)^J8986+K8986*MESCLUN_HOURS*WEEKS*(1+MESCLUN_DIM)^K8986</x:f>
        <x:v>5317.6989353345</x:v>
      </x:c>
      <x:c r="N8986" s="267" t="n">
        <x:f>MAX(M8986-FARMER_HOURS,0)/TEMP_HOURS_PER_WORKER</x:f>
        <x:v>3.1928464828711802</x:v>
      </x:c>
      <x:c r="O8986" s="268" t="n">
        <x:f>I8986*TOMATO_PRICE+J8986*CARROT_PRICE+K8986*MESCLUN_PRICE</x:f>
        <x:v>178210</x:v>
      </x:c>
      <x:c r="P8986" s="268" t="n">
        <x:f>I8986*TOMATO_FERTILIZER+J8986*CARROT_FERTILIZER+K8986*MESCLUN_FERTILIZER</x:f>
        <x:v>28600</x:v>
      </x:c>
      <x:c r="Q8986" s="268" t="n">
        <x:f>MIN(M8986,FARMER_HOURS)*FARMER_RATE+MAX(M8986-FARMER_HOURS,0)*TEMP_RATE</x:f>
        <x:v>104821.1620717795</x:v>
      </x:c>
      <x:c r="R8986" s="268" t="n">
        <x:f>O8986-P8986-Q8986-FIXED_COST</x:f>
        <x:v>24788.8379282205</x:v>
      </x:c>
      <x:c r="S8986" s="139" t="str">
        <x:f>IF(AND(L8986&lt;=TOTAL_BED_CAP,N8986&lt;=TEMP_WORKER_CAP),"YES","NO")</x:f>
        <x:v>YES</x:v>
      </x:c>
      <x:c r="T8986" s="139" t="n">
        <x:f>IF(S8986="YES",R8986,-1E+99)</x:f>
        <x:v>24788.8379282205</x:v>
      </x:c>
    </x:row>
    <x:row r="8987">
      <x:c r="A8987" s="139"/>
      <x:c r="B8987" s="139"/>
      <x:c r="C8987" s="139"/>
      <x:c r="D8987" s="139"/>
      <x:c r="E8987" s="139"/>
      <x:c r="F8987" s="139"/>
      <x:c r="G8987" s="139"/>
      <x:c r="H8987" s="139"/>
      <x:c r="I8987" s="266" t="n">
        <x:f>INT((ROW()-ROW($I$46))/((CARROT_CAP+1)*(MESCLUN_CAP+1)))</x:f>
        <x:v>13</x:v>
      </x:c>
      <x:c r="J8987" s="266" t="n">
        <x:f>MOD(INT((ROW()-ROW($I$46))/(MESCLUN_CAP+1)),CARROT_CAP+1)</x:f>
        <x:v>15</x:v>
      </x:c>
      <x:c r="K8987" s="266" t="n">
        <x:f>MOD(ROW()-ROW($I$46),MESCLUN_CAP+1)</x:f>
        <x:v>13</x:v>
      </x:c>
      <x:c r="L8987" s="266" t="n">
        <x:f>SUM(I8987:K8987)</x:f>
        <x:v>41</x:v>
      </x:c>
      <x:c r="M8987" s="267" t="n">
        <x:f>I8987*TOMATO_HOURS*WEEKS*(1+TOMATO_DIM)^I8987+J8987*CARROT_HOURS*WEEKS*(1+CARROT_DIM)^J8987+K8987*MESCLUN_HOURS*WEEKS*(1+MESCLUN_DIM)^K8987</x:f>
        <x:v>5378.420906042884</x:v>
      </x:c>
      <x:c r="N8987" s="267" t="n">
        <x:f>MAX(M8987-FARMER_HOURS,0)/TEMP_HOURS_PER_WORKER</x:f>
        <x:v>3.235014518085336</x:v>
      </x:c>
      <x:c r="O8987" s="268" t="n">
        <x:f>I8987*TOMATO_PRICE+J8987*CARROT_PRICE+K8987*MESCLUN_PRICE</x:f>
        <x:v>180910</x:v>
      </x:c>
      <x:c r="P8987" s="268" t="n">
        <x:f>I8987*TOMATO_FERTILIZER+J8987*CARROT_FERTILIZER+K8987*MESCLUN_FERTILIZER</x:f>
        <x:v>29480</x:v>
      </x:c>
      <x:c r="Q8987" s="268" t="n">
        <x:f>MIN(M8987,FARMER_HOURS)*FARMER_RATE+MAX(M8987-FARMER_HOURS,0)*TEMP_RATE</x:f>
        <x:v>105875.3629521334</x:v>
      </x:c>
      <x:c r="R8987" s="268" t="n">
        <x:f>O8987-P8987-Q8987-FIXED_COST</x:f>
        <x:v>25554.637047866607</x:v>
      </x:c>
      <x:c r="S8987" s="139" t="str">
        <x:f>IF(AND(L8987&lt;=TOTAL_BED_CAP,N8987&lt;=TEMP_WORKER_CAP),"YES","NO")</x:f>
        <x:v>YES</x:v>
      </x:c>
      <x:c r="T8987" s="139" t="n">
        <x:f>IF(S8987="YES",R8987,-1E+99)</x:f>
        <x:v>25554.637047866607</x:v>
      </x:c>
    </x:row>
    <x:row r="8988">
      <x:c r="A8988" s="139"/>
      <x:c r="B8988" s="139"/>
      <x:c r="C8988" s="139"/>
      <x:c r="D8988" s="139"/>
      <x:c r="E8988" s="139"/>
      <x:c r="F8988" s="139"/>
      <x:c r="G8988" s="139"/>
      <x:c r="H8988" s="139"/>
      <x:c r="I8988" s="266" t="n">
        <x:f>INT((ROW()-ROW($I$46))/((CARROT_CAP+1)*(MESCLUN_CAP+1)))</x:f>
        <x:v>13</x:v>
      </x:c>
      <x:c r="J8988" s="266" t="n">
        <x:f>MOD(INT((ROW()-ROW($I$46))/(MESCLUN_CAP+1)),CARROT_CAP+1)</x:f>
        <x:v>15</x:v>
      </x:c>
      <x:c r="K8988" s="266" t="n">
        <x:f>MOD(ROW()-ROW($I$46),MESCLUN_CAP+1)</x:f>
        <x:v>14</x:v>
      </x:c>
      <x:c r="L8988" s="266" t="n">
        <x:f>SUM(I8988:K8988)</x:f>
        <x:v>42</x:v>
      </x:c>
      <x:c r="M8988" s="267" t="n">
        <x:f>I8988*TOMATO_HOURS*WEEKS*(1+TOMATO_DIM)^I8988+J8988*CARROT_HOURS*WEEKS*(1+CARROT_DIM)^J8988+K8988*MESCLUN_HOURS*WEEKS*(1+MESCLUN_DIM)^K8988</x:f>
        <x:v>5440.562987356545</x:v>
      </x:c>
      <x:c r="N8988" s="267" t="n">
        <x:f>MAX(M8988-FARMER_HOURS,0)/TEMP_HOURS_PER_WORKER</x:f>
        <x:v>3.278168741219823</x:v>
      </x:c>
      <x:c r="O8988" s="268" t="n">
        <x:f>I8988*TOMATO_PRICE+J8988*CARROT_PRICE+K8988*MESCLUN_PRICE</x:f>
        <x:v>183610</x:v>
      </x:c>
      <x:c r="P8988" s="268" t="n">
        <x:f>I8988*TOMATO_FERTILIZER+J8988*CARROT_FERTILIZER+K8988*MESCLUN_FERTILIZER</x:f>
        <x:v>30360</x:v>
      </x:c>
      <x:c r="Q8988" s="268" t="n">
        <x:f>MIN(M8988,FARMER_HOURS)*FARMER_RATE+MAX(M8988-FARMER_HOURS,0)*TEMP_RATE</x:f>
        <x:v>106954.21853049556</x:v>
      </x:c>
      <x:c r="R8988" s="268" t="n">
        <x:f>O8988-P8988-Q8988-FIXED_COST</x:f>
        <x:v>26295.781469504436</x:v>
      </x:c>
      <x:c r="S8988" s="139" t="str">
        <x:f>IF(AND(L8988&lt;=TOTAL_BED_CAP,N8988&lt;=TEMP_WORKER_CAP),"YES","NO")</x:f>
        <x:v>YES</x:v>
      </x:c>
      <x:c r="T8988" s="139" t="n">
        <x:f>IF(S8988="YES",R8988,-1E+99)</x:f>
        <x:v>26295.781469504436</x:v>
      </x:c>
    </x:row>
    <x:row r="8989">
      <x:c r="A8989" s="139"/>
      <x:c r="B8989" s="139"/>
      <x:c r="C8989" s="139"/>
      <x:c r="D8989" s="139"/>
      <x:c r="E8989" s="139"/>
      <x:c r="F8989" s="139"/>
      <x:c r="G8989" s="139"/>
      <x:c r="H8989" s="139"/>
      <x:c r="I8989" s="266" t="n">
        <x:f>INT((ROW()-ROW($I$46))/((CARROT_CAP+1)*(MESCLUN_CAP+1)))</x:f>
        <x:v>13</x:v>
      </x:c>
      <x:c r="J8989" s="266" t="n">
        <x:f>MOD(INT((ROW()-ROW($I$46))/(MESCLUN_CAP+1)),CARROT_CAP+1)</x:f>
        <x:v>15</x:v>
      </x:c>
      <x:c r="K8989" s="266" t="n">
        <x:f>MOD(ROW()-ROW($I$46),MESCLUN_CAP+1)</x:f>
        <x:v>15</x:v>
      </x:c>
      <x:c r="L8989" s="266" t="n">
        <x:f>SUM(I8989:K8989)</x:f>
        <x:v>43</x:v>
      </x:c>
      <x:c r="M8989" s="267" t="n">
        <x:f>I8989*TOMATO_HOURS*WEEKS*(1+TOMATO_DIM)^I8989+J8989*CARROT_HOURS*WEEKS*(1+CARROT_DIM)^J8989+K8989*MESCLUN_HOURS*WEEKS*(1+MESCLUN_DIM)^K8989</x:f>
        <x:v>5504.1511942326915</x:v>
      </x:c>
      <x:c r="N8989" s="267" t="n">
        <x:f>MAX(M8989-FARMER_HOURS,0)/TEMP_HOURS_PER_WORKER</x:f>
        <x:v>3.322327218217147</x:v>
      </x:c>
      <x:c r="O8989" s="268" t="n">
        <x:f>I8989*TOMATO_PRICE+J8989*CARROT_PRICE+K8989*MESCLUN_PRICE</x:f>
        <x:v>186310</x:v>
      </x:c>
      <x:c r="P8989" s="268" t="n">
        <x:f>I8989*TOMATO_FERTILIZER+J8989*CARROT_FERTILIZER+K8989*MESCLUN_FERTILIZER</x:f>
        <x:v>31240</x:v>
      </x:c>
      <x:c r="Q8989" s="268" t="n">
        <x:f>MIN(M8989,FARMER_HOURS)*FARMER_RATE+MAX(M8989-FARMER_HOURS,0)*TEMP_RATE</x:f>
        <x:v>108058.18045542866</x:v>
      </x:c>
      <x:c r="R8989" s="268" t="n">
        <x:f>O8989-P8989-Q8989-FIXED_COST</x:f>
        <x:v>27011.819544571335</x:v>
      </x:c>
      <x:c r="S8989" s="139" t="str">
        <x:f>IF(AND(L8989&lt;=TOTAL_BED_CAP,N8989&lt;=TEMP_WORKER_CAP),"YES","NO")</x:f>
        <x:v>YES</x:v>
      </x:c>
      <x:c r="T8989" s="139" t="n">
        <x:f>IF(S8989="YES",R8989,-1E+99)</x:f>
        <x:v>27011.819544571335</x:v>
      </x:c>
    </x:row>
    <x:row r="8990">
      <x:c r="A8990" s="139"/>
      <x:c r="B8990" s="139"/>
      <x:c r="C8990" s="139"/>
      <x:c r="D8990" s="139"/>
      <x:c r="E8990" s="139"/>
      <x:c r="F8990" s="139"/>
      <x:c r="G8990" s="139"/>
      <x:c r="H8990" s="139"/>
      <x:c r="I8990" s="266" t="n">
        <x:f>INT((ROW()-ROW($I$46))/((CARROT_CAP+1)*(MESCLUN_CAP+1)))</x:f>
        <x:v>13</x:v>
      </x:c>
      <x:c r="J8990" s="266" t="n">
        <x:f>MOD(INT((ROW()-ROW($I$46))/(MESCLUN_CAP+1)),CARROT_CAP+1)</x:f>
        <x:v>15</x:v>
      </x:c>
      <x:c r="K8990" s="266" t="n">
        <x:f>MOD(ROW()-ROW($I$46),MESCLUN_CAP+1)</x:f>
        <x:v>16</x:v>
      </x:c>
      <x:c r="L8990" s="266" t="n">
        <x:f>SUM(I8990:K8990)</x:f>
        <x:v>44</x:v>
      </x:c>
      <x:c r="M8990" s="267" t="n">
        <x:f>I8990*TOMATO_HOURS*WEEKS*(1+TOMATO_DIM)^I8990+J8990*CARROT_HOURS*WEEKS*(1+CARROT_DIM)^J8990+K8990*MESCLUN_HOURS*WEEKS*(1+MESCLUN_DIM)^K8990</x:f>
        <x:v>5569.21197011018</x:v>
      </x:c>
      <x:c r="N8990" s="267" t="n">
        <x:f>MAX(M8990-FARMER_HOURS,0)/TEMP_HOURS_PER_WORKER</x:f>
        <x:v>3.367508312576514</x:v>
      </x:c>
      <x:c r="O8990" s="268" t="n">
        <x:f>I8990*TOMATO_PRICE+J8990*CARROT_PRICE+K8990*MESCLUN_PRICE</x:f>
        <x:v>189010</x:v>
      </x:c>
      <x:c r="P8990" s="268" t="n">
        <x:f>I8990*TOMATO_FERTILIZER+J8990*CARROT_FERTILIZER+K8990*MESCLUN_FERTILIZER</x:f>
        <x:v>32120</x:v>
      </x:c>
      <x:c r="Q8990" s="268" t="n">
        <x:f>MIN(M8990,FARMER_HOURS)*FARMER_RATE+MAX(M8990-FARMER_HOURS,0)*TEMP_RATE</x:f>
        <x:v>109187.70781441285</x:v>
      </x:c>
      <x:c r="R8990" s="268" t="n">
        <x:f>O8990-P8990-Q8990-FIXED_COST</x:f>
        <x:v>27702.292185587154</x:v>
      </x:c>
      <x:c r="S8990" s="139" t="str">
        <x:f>IF(AND(L8990&lt;=TOTAL_BED_CAP,N8990&lt;=TEMP_WORKER_CAP),"YES","NO")</x:f>
        <x:v>YES</x:v>
      </x:c>
      <x:c r="T8990" s="139" t="n">
        <x:f>IF(S8990="YES",R8990,-1E+99)</x:f>
        <x:v>27702.292185587154</x:v>
      </x:c>
    </x:row>
    <x:row r="8991">
      <x:c r="A8991" s="139"/>
      <x:c r="B8991" s="139"/>
      <x:c r="C8991" s="139"/>
      <x:c r="D8991" s="139"/>
      <x:c r="E8991" s="139"/>
      <x:c r="F8991" s="139"/>
      <x:c r="G8991" s="139"/>
      <x:c r="H8991" s="139"/>
      <x:c r="I8991" s="266" t="n">
        <x:f>INT((ROW()-ROW($I$46))/((CARROT_CAP+1)*(MESCLUN_CAP+1)))</x:f>
        <x:v>13</x:v>
      </x:c>
      <x:c r="J8991" s="266" t="n">
        <x:f>MOD(INT((ROW()-ROW($I$46))/(MESCLUN_CAP+1)),CARROT_CAP+1)</x:f>
        <x:v>15</x:v>
      </x:c>
      <x:c r="K8991" s="266" t="n">
        <x:f>MOD(ROW()-ROW($I$46),MESCLUN_CAP+1)</x:f>
        <x:v>17</x:v>
      </x:c>
      <x:c r="L8991" s="266" t="n">
        <x:f>SUM(I8991:K8991)</x:f>
        <x:v>45</x:v>
      </x:c>
      <x:c r="M8991" s="267" t="n">
        <x:f>I8991*TOMATO_HOURS*WEEKS*(1+TOMATO_DIM)^I8991+J8991*CARROT_HOURS*WEEKS*(1+CARROT_DIM)^J8991+K8991*MESCLUN_HOURS*WEEKS*(1+MESCLUN_DIM)^K8991</x:f>
        <x:v>5635.772193556721</x:v>
      </x:c>
      <x:c r="N8991" s="267" t="n">
        <x:f>MAX(M8991-FARMER_HOURS,0)/TEMP_HOURS_PER_WORKER</x:f>
        <x:v>3.413730689969945</x:v>
      </x:c>
      <x:c r="O8991" s="268" t="n">
        <x:f>I8991*TOMATO_PRICE+J8991*CARROT_PRICE+K8991*MESCLUN_PRICE</x:f>
        <x:v>191710</x:v>
      </x:c>
      <x:c r="P8991" s="268" t="n">
        <x:f>I8991*TOMATO_FERTILIZER+J8991*CARROT_FERTILIZER+K8991*MESCLUN_FERTILIZER</x:f>
        <x:v>33000</x:v>
      </x:c>
      <x:c r="Q8991" s="268" t="n">
        <x:f>MIN(M8991,FARMER_HOURS)*FARMER_RATE+MAX(M8991-FARMER_HOURS,0)*TEMP_RATE</x:f>
        <x:v>110343.26724924862</x:v>
      </x:c>
      <x:c r="R8991" s="268" t="n">
        <x:f>O8991-P8991-Q8991-FIXED_COST</x:f>
        <x:v>28366.732750751384</x:v>
      </x:c>
      <x:c r="S8991" s="139" t="str">
        <x:f>IF(AND(L8991&lt;=TOTAL_BED_CAP,N8991&lt;=TEMP_WORKER_CAP),"YES","NO")</x:f>
        <x:v>YES</x:v>
      </x:c>
      <x:c r="T8991" s="139" t="n">
        <x:f>IF(S8991="YES",R8991,-1E+99)</x:f>
        <x:v>28366.732750751384</x:v>
      </x:c>
    </x:row>
    <x:row r="8992">
      <x:c r="A8992" s="139"/>
      <x:c r="B8992" s="139"/>
      <x:c r="C8992" s="139"/>
      <x:c r="D8992" s="139"/>
      <x:c r="E8992" s="139"/>
      <x:c r="F8992" s="139"/>
      <x:c r="G8992" s="139"/>
      <x:c r="H8992" s="139"/>
      <x:c r="I8992" s="266" t="n">
        <x:f>INT((ROW()-ROW($I$46))/((CARROT_CAP+1)*(MESCLUN_CAP+1)))</x:f>
        <x:v>13</x:v>
      </x:c>
      <x:c r="J8992" s="266" t="n">
        <x:f>MOD(INT((ROW()-ROW($I$46))/(MESCLUN_CAP+1)),CARROT_CAP+1)</x:f>
        <x:v>15</x:v>
      </x:c>
      <x:c r="K8992" s="266" t="n">
        <x:f>MOD(ROW()-ROW($I$46),MESCLUN_CAP+1)</x:f>
        <x:v>18</x:v>
      </x:c>
      <x:c r="L8992" s="266" t="n">
        <x:f>SUM(I8992:K8992)</x:f>
        <x:v>46</x:v>
      </x:c>
      <x:c r="M8992" s="267" t="n">
        <x:f>I8992*TOMATO_HOURS*WEEKS*(1+TOMATO_DIM)^I8992+J8992*CARROT_HOURS*WEEKS*(1+CARROT_DIM)^J8992+K8992*MESCLUN_HOURS*WEEKS*(1+MESCLUN_DIM)^K8992</x:f>
        <x:v>5703.859185015308</x:v>
      </x:c>
      <x:c r="N8992" s="267" t="n">
        <x:f>MAX(M8992-FARMER_HOURS,0)/TEMP_HOURS_PER_WORKER</x:f>
        <x:v>3.4610133229272972</x:v>
      </x:c>
      <x:c r="O8992" s="268" t="n">
        <x:f>I8992*TOMATO_PRICE+J8992*CARROT_PRICE+K8992*MESCLUN_PRICE</x:f>
        <x:v>194410</x:v>
      </x:c>
      <x:c r="P8992" s="268" t="n">
        <x:f>I8992*TOMATO_FERTILIZER+J8992*CARROT_FERTILIZER+K8992*MESCLUN_FERTILIZER</x:f>
        <x:v>33880</x:v>
      </x:c>
      <x:c r="Q8992" s="268" t="n">
        <x:f>MIN(M8992,FARMER_HOURS)*FARMER_RATE+MAX(M8992-FARMER_HOURS,0)*TEMP_RATE</x:f>
        <x:v>111525.33307318242</x:v>
      </x:c>
      <x:c r="R8992" s="268" t="n">
        <x:f>O8992-P8992-Q8992-FIXED_COST</x:f>
        <x:v>29004.666926817576</x:v>
      </x:c>
      <x:c r="S8992" s="139" t="str">
        <x:f>IF(AND(L8992&lt;=TOTAL_BED_CAP,N8992&lt;=TEMP_WORKER_CAP),"YES","NO")</x:f>
        <x:v>YES</x:v>
      </x:c>
      <x:c r="T8992" s="139" t="n">
        <x:f>IF(S8992="YES",R8992,-1E+99)</x:f>
        <x:v>29004.666926817576</x:v>
      </x:c>
    </x:row>
    <x:row r="8993">
      <x:c r="A8993" s="139"/>
      <x:c r="B8993" s="139"/>
      <x:c r="C8993" s="139"/>
      <x:c r="D8993" s="139"/>
      <x:c r="E8993" s="139"/>
      <x:c r="F8993" s="139"/>
      <x:c r="G8993" s="139"/>
      <x:c r="H8993" s="139"/>
      <x:c r="I8993" s="266" t="n">
        <x:f>INT((ROW()-ROW($I$46))/((CARROT_CAP+1)*(MESCLUN_CAP+1)))</x:f>
        <x:v>13</x:v>
      </x:c>
      <x:c r="J8993" s="266" t="n">
        <x:f>MOD(INT((ROW()-ROW($I$46))/(MESCLUN_CAP+1)),CARROT_CAP+1)</x:f>
        <x:v>15</x:v>
      </x:c>
      <x:c r="K8993" s="266" t="n">
        <x:f>MOD(ROW()-ROW($I$46),MESCLUN_CAP+1)</x:f>
        <x:v>19</x:v>
      </x:c>
      <x:c r="L8993" s="266" t="n">
        <x:f>SUM(I8993:K8993)</x:f>
        <x:v>47</x:v>
      </x:c>
      <x:c r="M8993" s="267" t="n">
        <x:f>I8993*TOMATO_HOURS*WEEKS*(1+TOMATO_DIM)^I8993+J8993*CARROT_HOURS*WEEKS*(1+CARROT_DIM)^J8993+K8993*MESCLUN_HOURS*WEEKS*(1+MESCLUN_DIM)^K8993</x:f>
        <x:v>5773.50071365133</x:v>
      </x:c>
      <x:c r="N8993" s="267" t="n">
        <x:f>MAX(M8993-FARMER_HOURS,0)/TEMP_HOURS_PER_WORKER</x:f>
        <x:v>3.5093754955912018</x:v>
      </x:c>
      <x:c r="O8993" s="268" t="n">
        <x:f>I8993*TOMATO_PRICE+J8993*CARROT_PRICE+K8993*MESCLUN_PRICE</x:f>
        <x:v>197110</x:v>
      </x:c>
      <x:c r="P8993" s="268" t="n">
        <x:f>I8993*TOMATO_FERTILIZER+J8993*CARROT_FERTILIZER+K8993*MESCLUN_FERTILIZER</x:f>
        <x:v>34760</x:v>
      </x:c>
      <x:c r="Q8993" s="268" t="n">
        <x:f>MIN(M8993,FARMER_HOURS)*FARMER_RATE+MAX(M8993-FARMER_HOURS,0)*TEMP_RATE</x:f>
        <x:v>112734.38738978004</x:v>
      </x:c>
      <x:c r="R8993" s="268" t="n">
        <x:f>O8993-P8993-Q8993-FIXED_COST</x:f>
        <x:v>29615.612610219963</x:v>
      </x:c>
      <x:c r="S8993" s="139" t="str">
        <x:f>IF(AND(L8993&lt;=TOTAL_BED_CAP,N8993&lt;=TEMP_WORKER_CAP),"YES","NO")</x:f>
        <x:v>YES</x:v>
      </x:c>
      <x:c r="T8993" s="139" t="n">
        <x:f>IF(S8993="YES",R8993,-1E+99)</x:f>
        <x:v>29615.612610219963</x:v>
      </x:c>
    </x:row>
    <x:row r="8994">
      <x:c r="A8994" s="139"/>
      <x:c r="B8994" s="139"/>
      <x:c r="C8994" s="139"/>
      <x:c r="D8994" s="139"/>
      <x:c r="E8994" s="139"/>
      <x:c r="F8994" s="139"/>
      <x:c r="G8994" s="139"/>
      <x:c r="H8994" s="139"/>
      <x:c r="I8994" s="266" t="n">
        <x:f>INT((ROW()-ROW($I$46))/((CARROT_CAP+1)*(MESCLUN_CAP+1)))</x:f>
        <x:v>13</x:v>
      </x:c>
      <x:c r="J8994" s="266" t="n">
        <x:f>MOD(INT((ROW()-ROW($I$46))/(MESCLUN_CAP+1)),CARROT_CAP+1)</x:f>
        <x:v>15</x:v>
      </x:c>
      <x:c r="K8994" s="266" t="n">
        <x:f>MOD(ROW()-ROW($I$46),MESCLUN_CAP+1)</x:f>
        <x:v>20</x:v>
      </x:c>
      <x:c r="L8994" s="266" t="n">
        <x:f>SUM(I8994:K8994)</x:f>
        <x:v>48</x:v>
      </x:c>
      <x:c r="M8994" s="267" t="n">
        <x:f>I8994*TOMATO_HOURS*WEEKS*(1+TOMATO_DIM)^I8994+J8994*CARROT_HOURS*WEEKS*(1+CARROT_DIM)^J8994+K8994*MESCLUN_HOURS*WEEKS*(1+MESCLUN_DIM)^K8994</x:f>
        <x:v>5844.725004301807</x:v>
      </x:c>
      <x:c r="N8994" s="267" t="n">
        <x:f>MAX(M8994-FARMER_HOURS,0)/TEMP_HOURS_PER_WORKER</x:f>
        <x:v>3.5588368085429214</x:v>
      </x:c>
      <x:c r="O8994" s="268" t="n">
        <x:f>I8994*TOMATO_PRICE+J8994*CARROT_PRICE+K8994*MESCLUN_PRICE</x:f>
        <x:v>199810</x:v>
      </x:c>
      <x:c r="P8994" s="268" t="n">
        <x:f>I8994*TOMATO_FERTILIZER+J8994*CARROT_FERTILIZER+K8994*MESCLUN_FERTILIZER</x:f>
        <x:v>35640</x:v>
      </x:c>
      <x:c r="Q8994" s="268" t="n">
        <x:f>MIN(M8994,FARMER_HOURS)*FARMER_RATE+MAX(M8994-FARMER_HOURS,0)*TEMP_RATE</x:f>
        <x:v>113970.92021357303</x:v>
      </x:c>
      <x:c r="R8994" s="268" t="n">
        <x:f>O8994-P8994-Q8994-FIXED_COST</x:f>
        <x:v>30199.07978642697</x:v>
      </x:c>
      <x:c r="S8994" s="139" t="str">
        <x:f>IF(AND(L8994&lt;=TOTAL_BED_CAP,N8994&lt;=TEMP_WORKER_CAP),"YES","NO")</x:f>
        <x:v>YES</x:v>
      </x:c>
      <x:c r="T8994" s="139" t="n">
        <x:f>IF(S8994="YES",R8994,-1E+99)</x:f>
        <x:v>30199.07978642697</x:v>
      </x:c>
    </x:row>
    <x:row r="8995">
      <x:c r="A8995" s="139"/>
      <x:c r="B8995" s="139"/>
      <x:c r="C8995" s="139"/>
      <x:c r="D8995" s="139"/>
      <x:c r="E8995" s="139"/>
      <x:c r="F8995" s="139"/>
      <x:c r="G8995" s="139"/>
      <x:c r="H8995" s="139"/>
      <x:c r="I8995" s="266" t="n">
        <x:f>INT((ROW()-ROW($I$46))/((CARROT_CAP+1)*(MESCLUN_CAP+1)))</x:f>
        <x:v>13</x:v>
      </x:c>
      <x:c r="J8995" s="266" t="n">
        <x:f>MOD(INT((ROW()-ROW($I$46))/(MESCLUN_CAP+1)),CARROT_CAP+1)</x:f>
        <x:v>15</x:v>
      </x:c>
      <x:c r="K8995" s="266" t="n">
        <x:f>MOD(ROW()-ROW($I$46),MESCLUN_CAP+1)</x:f>
        <x:v>21</x:v>
      </x:c>
      <x:c r="L8995" s="266" t="n">
        <x:f>SUM(I8995:K8995)</x:f>
        <x:v>49</x:v>
      </x:c>
      <x:c r="M8995" s="267" t="n">
        <x:f>I8995*TOMATO_HOURS*WEEKS*(1+TOMATO_DIM)^I8995+J8995*CARROT_HOURS*WEEKS*(1+CARROT_DIM)^J8995+K8995*MESCLUN_HOURS*WEEKS*(1+MESCLUN_DIM)^K8995</x:f>
        <x:v>5917.560744528251</x:v>
      </x:c>
      <x:c r="N8995" s="267" t="n">
        <x:f>MAX(M8995-FARMER_HOURS,0)/TEMP_HOURS_PER_WORKER</x:f>
        <x:v>3.6094171837001743</x:v>
      </x:c>
      <x:c r="O8995" s="268" t="n">
        <x:f>I8995*TOMATO_PRICE+J8995*CARROT_PRICE+K8995*MESCLUN_PRICE</x:f>
        <x:v>202510</x:v>
      </x:c>
      <x:c r="P8995" s="268" t="n">
        <x:f>I8995*TOMATO_FERTILIZER+J8995*CARROT_FERTILIZER+K8995*MESCLUN_FERTILIZER</x:f>
        <x:v>36520</x:v>
      </x:c>
      <x:c r="Q8995" s="268" t="n">
        <x:f>MIN(M8995,FARMER_HOURS)*FARMER_RATE+MAX(M8995-FARMER_HOURS,0)*TEMP_RATE</x:f>
        <x:v>115235.42959250436</x:v>
      </x:c>
      <x:c r="R8995" s="268" t="n">
        <x:f>O8995-P8995-Q8995-FIXED_COST</x:f>
        <x:v>30754.570407495645</x:v>
      </x:c>
      <x:c r="S8995" s="139" t="str">
        <x:f>IF(AND(L8995&lt;=TOTAL_BED_CAP,N8995&lt;=TEMP_WORKER_CAP),"YES","NO")</x:f>
        <x:v>YES</x:v>
      </x:c>
      <x:c r="T8995" s="139" t="n">
        <x:f>IF(S8995="YES",R8995,-1E+99)</x:f>
        <x:v>30754.570407495645</x:v>
      </x:c>
    </x:row>
    <x:row r="8996">
      <x:c r="A8996" s="139"/>
      <x:c r="B8996" s="139"/>
      <x:c r="C8996" s="139"/>
      <x:c r="D8996" s="139"/>
      <x:c r="E8996" s="139"/>
      <x:c r="F8996" s="139"/>
      <x:c r="G8996" s="139"/>
      <x:c r="H8996" s="139"/>
      <x:c r="I8996" s="266" t="n">
        <x:f>INT((ROW()-ROW($I$46))/((CARROT_CAP+1)*(MESCLUN_CAP+1)))</x:f>
        <x:v>13</x:v>
      </x:c>
      <x:c r="J8996" s="266" t="n">
        <x:f>MOD(INT((ROW()-ROW($I$46))/(MESCLUN_CAP+1)),CARROT_CAP+1)</x:f>
        <x:v>15</x:v>
      </x:c>
      <x:c r="K8996" s="266" t="n">
        <x:f>MOD(ROW()-ROW($I$46),MESCLUN_CAP+1)</x:f>
        <x:v>22</x:v>
      </x:c>
      <x:c r="L8996" s="266" t="n">
        <x:f>SUM(I8996:K8996)</x:f>
        <x:v>50</x:v>
      </x:c>
      <x:c r="M8996" s="267" t="n">
        <x:f>I8996*TOMATO_HOURS*WEEKS*(1+TOMATO_DIM)^I8996+J8996*CARROT_HOURS*WEEKS*(1+CARROT_DIM)^J8996+K8996*MESCLUN_HOURS*WEEKS*(1+MESCLUN_DIM)^K8996</x:f>
        <x:v>5992.037091774647</x:v>
      </x:c>
      <x:c r="N8996" s="267" t="n">
        <x:f>MAX(M8996-FARMER_HOURS,0)/TEMP_HOURS_PER_WORKER</x:f>
        <x:v>3.661136869287949</x:v>
      </x:c>
      <x:c r="O8996" s="268" t="n">
        <x:f>I8996*TOMATO_PRICE+J8996*CARROT_PRICE+K8996*MESCLUN_PRICE</x:f>
        <x:v>205210</x:v>
      </x:c>
      <x:c r="P8996" s="268" t="n">
        <x:f>I8996*TOMATO_FERTILIZER+J8996*CARROT_FERTILIZER+K8996*MESCLUN_FERTILIZER</x:f>
        <x:v>37400</x:v>
      </x:c>
      <x:c r="Q8996" s="268" t="n">
        <x:f>MIN(M8996,FARMER_HOURS)*FARMER_RATE+MAX(M8996-FARMER_HOURS,0)*TEMP_RATE</x:f>
        <x:v>116528.42173219872</x:v>
      </x:c>
      <x:c r="R8996" s="268" t="n">
        <x:f>O8996-P8996-Q8996-FIXED_COST</x:f>
        <x:v>31281.578267801277</x:v>
      </x:c>
      <x:c r="S8996" s="139" t="str">
        <x:f>IF(AND(L8996&lt;=TOTAL_BED_CAP,N8996&lt;=TEMP_WORKER_CAP),"YES","NO")</x:f>
        <x:v>YES</x:v>
      </x:c>
      <x:c r="T8996" s="139" t="n">
        <x:f>IF(S8996="YES",R8996,-1E+99)</x:f>
        <x:v>31281.578267801277</x:v>
      </x:c>
    </x:row>
    <x:row r="8997">
      <x:c r="A8997" s="139"/>
      <x:c r="B8997" s="139"/>
      <x:c r="C8997" s="139"/>
      <x:c r="D8997" s="139"/>
      <x:c r="E8997" s="139"/>
      <x:c r="F8997" s="139"/>
      <x:c r="G8997" s="139"/>
      <x:c r="H8997" s="139"/>
      <x:c r="I8997" s="266" t="n">
        <x:f>INT((ROW()-ROW($I$46))/((CARROT_CAP+1)*(MESCLUN_CAP+1)))</x:f>
        <x:v>13</x:v>
      </x:c>
      <x:c r="J8997" s="266" t="n">
        <x:f>MOD(INT((ROW()-ROW($I$46))/(MESCLUN_CAP+1)),CARROT_CAP+1)</x:f>
        <x:v>15</x:v>
      </x:c>
      <x:c r="K8997" s="266" t="n">
        <x:f>MOD(ROW()-ROW($I$46),MESCLUN_CAP+1)</x:f>
        <x:v>23</x:v>
      </x:c>
      <x:c r="L8997" s="266" t="n">
        <x:f>SUM(I8997:K8997)</x:f>
        <x:v>51</x:v>
      </x:c>
      <x:c r="M8997" s="267" t="n">
        <x:f>I8997*TOMATO_HOURS*WEEKS*(1+TOMATO_DIM)^I8997+J8997*CARROT_HOURS*WEEKS*(1+CARROT_DIM)^J8997+K8997*MESCLUN_HOURS*WEEKS*(1+MESCLUN_DIM)^K8997</x:f>
        <x:v>6068.183680632083</x:v>
      </x:c>
      <x:c r="N8997" s="267" t="n">
        <x:f>MAX(M8997-FARMER_HOURS,0)/TEMP_HOURS_PER_WORKER</x:f>
        <x:v>3.7140164448833914</x:v>
      </x:c>
      <x:c r="O8997" s="268" t="n">
        <x:f>I8997*TOMATO_PRICE+J8997*CARROT_PRICE+K8997*MESCLUN_PRICE</x:f>
        <x:v>207910</x:v>
      </x:c>
      <x:c r="P8997" s="268" t="n">
        <x:f>I8997*TOMATO_FERTILIZER+J8997*CARROT_FERTILIZER+K8997*MESCLUN_FERTILIZER</x:f>
        <x:v>38280</x:v>
      </x:c>
      <x:c r="Q8997" s="268" t="n">
        <x:f>MIN(M8997,FARMER_HOURS)*FARMER_RATE+MAX(M8997-FARMER_HOURS,0)*TEMP_RATE</x:f>
        <x:v>117850.41112208478</x:v>
      </x:c>
      <x:c r="R8997" s="268" t="n">
        <x:f>O8997-P8997-Q8997-FIXED_COST</x:f>
        <x:v>31779.588877915216</x:v>
      </x:c>
      <x:c r="S8997" s="139" t="str">
        <x:f>IF(AND(L8997&lt;=TOTAL_BED_CAP,N8997&lt;=TEMP_WORKER_CAP),"YES","NO")</x:f>
        <x:v>YES</x:v>
      </x:c>
      <x:c r="T8997" s="139" t="n">
        <x:f>IF(S8997="YES",R8997,-1E+99)</x:f>
        <x:v>31779.588877915216</x:v>
      </x:c>
    </x:row>
    <x:row r="8998">
      <x:c r="A8998" s="139"/>
      <x:c r="B8998" s="139"/>
      <x:c r="C8998" s="139"/>
      <x:c r="D8998" s="139"/>
      <x:c r="E8998" s="139"/>
      <x:c r="F8998" s="139"/>
      <x:c r="G8998" s="139"/>
      <x:c r="H8998" s="139"/>
      <x:c r="I8998" s="266" t="n">
        <x:f>INT((ROW()-ROW($I$46))/((CARROT_CAP+1)*(MESCLUN_CAP+1)))</x:f>
        <x:v>13</x:v>
      </x:c>
      <x:c r="J8998" s="266" t="n">
        <x:f>MOD(INT((ROW()-ROW($I$46))/(MESCLUN_CAP+1)),CARROT_CAP+1)</x:f>
        <x:v>15</x:v>
      </x:c>
      <x:c r="K8998" s="266" t="n">
        <x:f>MOD(ROW()-ROW($I$46),MESCLUN_CAP+1)</x:f>
        <x:v>24</x:v>
      </x:c>
      <x:c r="L8998" s="266" t="n">
        <x:f>SUM(I8998:K8998)</x:f>
        <x:v>52</x:v>
      </x:c>
      <x:c r="M8998" s="267" t="n">
        <x:f>I8998*TOMATO_HOURS*WEEKS*(1+TOMATO_DIM)^I8998+J8998*CARROT_HOURS*WEEKS*(1+CARROT_DIM)^J8998+K8998*MESCLUN_HOURS*WEEKS*(1+MESCLUN_DIM)^K8998</x:f>
        <x:v>6146.030630211579</x:v>
      </x:c>
      <x:c r="N8998" s="267" t="n">
        <x:f>MAX(M8998-FARMER_HOURS,0)/TEMP_HOURS_PER_WORKER</x:f>
        <x:v>3.7680768265358187</x:v>
      </x:c>
      <x:c r="O8998" s="268" t="n">
        <x:f>I8998*TOMATO_PRICE+J8998*CARROT_PRICE+K8998*MESCLUN_PRICE</x:f>
        <x:v>210610</x:v>
      </x:c>
      <x:c r="P8998" s="268" t="n">
        <x:f>I8998*TOMATO_FERTILIZER+J8998*CARROT_FERTILIZER+K8998*MESCLUN_FERTILIZER</x:f>
        <x:v>39160</x:v>
      </x:c>
      <x:c r="Q8998" s="268" t="n">
        <x:f>MIN(M8998,FARMER_HOURS)*FARMER_RATE+MAX(M8998-FARMER_HOURS,0)*TEMP_RATE</x:f>
        <x:v>119201.92066339546</x:v>
      </x:c>
      <x:c r="R8998" s="268" t="n">
        <x:f>O8998-P8998-Q8998-FIXED_COST</x:f>
        <x:v>32248.07933660454</x:v>
      </x:c>
      <x:c r="S8998" s="139" t="str">
        <x:f>IF(AND(L8998&lt;=TOTAL_BED_CAP,N8998&lt;=TEMP_WORKER_CAP),"YES","NO")</x:f>
        <x:v>YES</x:v>
      </x:c>
      <x:c r="T8998" s="139" t="n">
        <x:f>IF(S8998="YES",R8998,-1E+99)</x:f>
        <x:v>32248.07933660454</x:v>
      </x:c>
    </x:row>
    <x:row r="8999">
      <x:c r="A8999" s="139"/>
      <x:c r="B8999" s="139"/>
      <x:c r="C8999" s="139"/>
      <x:c r="D8999" s="139"/>
      <x:c r="E8999" s="139"/>
      <x:c r="F8999" s="139"/>
      <x:c r="G8999" s="139"/>
      <x:c r="H8999" s="139"/>
      <x:c r="I8999" s="266" t="n">
        <x:f>INT((ROW()-ROW($I$46))/((CARROT_CAP+1)*(MESCLUN_CAP+1)))</x:f>
        <x:v>13</x:v>
      </x:c>
      <x:c r="J8999" s="266" t="n">
        <x:f>MOD(INT((ROW()-ROW($I$46))/(MESCLUN_CAP+1)),CARROT_CAP+1)</x:f>
        <x:v>15</x:v>
      </x:c>
      <x:c r="K8999" s="266" t="n">
        <x:f>MOD(ROW()-ROW($I$46),MESCLUN_CAP+1)</x:f>
        <x:v>25</x:v>
      </x:c>
      <x:c r="L8999" s="266" t="n">
        <x:f>SUM(I8999:K8999)</x:f>
        <x:v>53</x:v>
      </x:c>
      <x:c r="M8999" s="267" t="n">
        <x:f>I8999*TOMATO_HOURS*WEEKS*(1+TOMATO_DIM)^I8999+J8999*CARROT_HOURS*WEEKS*(1+CARROT_DIM)^J8999+K8999*MESCLUN_HOURS*WEEKS*(1+MESCLUN_DIM)^K8999</x:f>
        <x:v>6225.608551626677</x:v>
      </x:c>
      <x:c r="N8999" s="267" t="n">
        <x:f>MAX(M8999-FARMER_HOURS,0)/TEMP_HOURS_PER_WORKER</x:f>
        <x:v>3.8233392719629697</x:v>
      </x:c>
      <x:c r="O8999" s="268" t="n">
        <x:f>I8999*TOMATO_PRICE+J8999*CARROT_PRICE+K8999*MESCLUN_PRICE</x:f>
        <x:v>213310</x:v>
      </x:c>
      <x:c r="P8999" s="268" t="n">
        <x:f>I8999*TOMATO_FERTILIZER+J8999*CARROT_FERTILIZER+K8999*MESCLUN_FERTILIZER</x:f>
        <x:v>40040</x:v>
      </x:c>
      <x:c r="Q8999" s="268" t="n">
        <x:f>MIN(M8999,FARMER_HOURS)*FARMER_RATE+MAX(M8999-FARMER_HOURS,0)*TEMP_RATE</x:f>
        <x:v>120583.48179907424</x:v>
      </x:c>
      <x:c r="R8999" s="268" t="n">
        <x:f>O8999-P8999-Q8999-FIXED_COST</x:f>
        <x:v>32686.518200925755</x:v>
      </x:c>
      <x:c r="S8999" s="139" t="str">
        <x:f>IF(AND(L8999&lt;=TOTAL_BED_CAP,N8999&lt;=TEMP_WORKER_CAP),"YES","NO")</x:f>
        <x:v>YES</x:v>
      </x:c>
      <x:c r="T8999" s="139" t="n">
        <x:f>IF(S8999="YES",R8999,-1E+99)</x:f>
        <x:v>32686.518200925755</x:v>
      </x:c>
    </x:row>
    <x:row r="9000">
      <x:c r="A9000" s="139"/>
      <x:c r="B9000" s="139"/>
      <x:c r="C9000" s="139"/>
      <x:c r="D9000" s="139"/>
      <x:c r="E9000" s="139"/>
      <x:c r="F9000" s="139"/>
      <x:c r="G9000" s="139"/>
      <x:c r="H9000" s="139"/>
      <x:c r="I9000" s="266" t="n">
        <x:f>INT((ROW()-ROW($I$46))/((CARROT_CAP+1)*(MESCLUN_CAP+1)))</x:f>
        <x:v>13</x:v>
      </x:c>
      <x:c r="J9000" s="266" t="n">
        <x:f>MOD(INT((ROW()-ROW($I$46))/(MESCLUN_CAP+1)),CARROT_CAP+1)</x:f>
        <x:v>15</x:v>
      </x:c>
      <x:c r="K9000" s="266" t="n">
        <x:f>MOD(ROW()-ROW($I$46),MESCLUN_CAP+1)</x:f>
        <x:v>26</x:v>
      </x:c>
      <x:c r="L9000" s="266" t="n">
        <x:f>SUM(I9000:K9000)</x:f>
        <x:v>54</x:v>
      </x:c>
      <x:c r="M9000" s="267" t="n">
        <x:f>I9000*TOMATO_HOURS*WEEKS*(1+TOMATO_DIM)^I9000+J9000*CARROT_HOURS*WEEKS*(1+CARROT_DIM)^J9000+K9000*MESCLUN_HOURS*WEEKS*(1+MESCLUN_DIM)^K9000</x:f>
        <x:v>6306.9485555873935</x:v>
      </x:c>
      <x:c r="N9000" s="267" t="n">
        <x:f>MAX(M9000-FARMER_HOURS,0)/TEMP_HOURS_PER_WORKER</x:f>
        <x:v>3.879825385824579</x:v>
      </x:c>
      <x:c r="O9000" s="268" t="n">
        <x:f>I9000*TOMATO_PRICE+J9000*CARROT_PRICE+K9000*MESCLUN_PRICE</x:f>
        <x:v>216010</x:v>
      </x:c>
      <x:c r="P9000" s="268" t="n">
        <x:f>I9000*TOMATO_FERTILIZER+J9000*CARROT_FERTILIZER+K9000*MESCLUN_FERTILIZER</x:f>
        <x:v>40920</x:v>
      </x:c>
      <x:c r="Q9000" s="268" t="n">
        <x:f>MIN(M9000,FARMER_HOURS)*FARMER_RATE+MAX(M9000-FARMER_HOURS,0)*TEMP_RATE</x:f>
        <x:v>121995.63464561447</x:v>
      </x:c>
      <x:c r="R9000" s="268" t="n">
        <x:f>O9000-P9000-Q9000-FIXED_COST</x:f>
        <x:v>33094.36535438553</x:v>
      </x:c>
      <x:c r="S9000" s="139" t="str">
        <x:f>IF(AND(L9000&lt;=TOTAL_BED_CAP,N9000&lt;=TEMP_WORKER_CAP),"YES","NO")</x:f>
        <x:v>YES</x:v>
      </x:c>
      <x:c r="T9000" s="139" t="n">
        <x:f>IF(S9000="YES",R9000,-1E+99)</x:f>
        <x:v>33094.36535438553</x:v>
      </x:c>
    </x:row>
    <x:row r="9001">
      <x:c r="A9001" s="139"/>
      <x:c r="B9001" s="139"/>
      <x:c r="C9001" s="139"/>
      <x:c r="D9001" s="139"/>
      <x:c r="E9001" s="139"/>
      <x:c r="F9001" s="139"/>
      <x:c r="G9001" s="139"/>
      <x:c r="H9001" s="139"/>
      <x:c r="I9001" s="266" t="n">
        <x:f>INT((ROW()-ROW($I$46))/((CARROT_CAP+1)*(MESCLUN_CAP+1)))</x:f>
        <x:v>13</x:v>
      </x:c>
      <x:c r="J9001" s="266" t="n">
        <x:f>MOD(INT((ROW()-ROW($I$46))/(MESCLUN_CAP+1)),CARROT_CAP+1)</x:f>
        <x:v>15</x:v>
      </x:c>
      <x:c r="K9001" s="266" t="n">
        <x:f>MOD(ROW()-ROW($I$46),MESCLUN_CAP+1)</x:f>
        <x:v>27</x:v>
      </x:c>
      <x:c r="L9001" s="266" t="n">
        <x:f>SUM(I9001:K9001)</x:f>
        <x:v>55</x:v>
      </x:c>
      <x:c r="M9001" s="267" t="n">
        <x:f>I9001*TOMATO_HOURS*WEEKS*(1+TOMATO_DIM)^I9001+J9001*CARROT_HOURS*WEEKS*(1+CARROT_DIM)^J9001+K9001*MESCLUN_HOURS*WEEKS*(1+MESCLUN_DIM)^K9001</x:f>
        <x:v>6390.08226010715</x:v>
      </x:c>
      <x:c r="N9001" s="267" t="n">
        <x:f>MAX(M9001-FARMER_HOURS,0)/TEMP_HOURS_PER_WORKER</x:f>
        <x:v>3.93755712507441</x:v>
      </x:c>
      <x:c r="O9001" s="268" t="n">
        <x:f>I9001*TOMATO_PRICE+J9001*CARROT_PRICE+K9001*MESCLUN_PRICE</x:f>
        <x:v>218710</x:v>
      </x:c>
      <x:c r="P9001" s="268" t="n">
        <x:f>I9001*TOMATO_FERTILIZER+J9001*CARROT_FERTILIZER+K9001*MESCLUN_FERTILIZER</x:f>
        <x:v>41800</x:v>
      </x:c>
      <x:c r="Q9001" s="268" t="n">
        <x:f>MIN(M9001,FARMER_HOURS)*FARMER_RATE+MAX(M9001-FARMER_HOURS,0)*TEMP_RATE</x:f>
        <x:v>123438.92812686025</x:v>
      </x:c>
      <x:c r="R9001" s="268" t="n">
        <x:f>O9001-P9001-Q9001-FIXED_COST</x:f>
        <x:v>33471.07187313975</x:v>
      </x:c>
      <x:c r="S9001" s="139" t="str">
        <x:f>IF(AND(L9001&lt;=TOTAL_BED_CAP,N9001&lt;=TEMP_WORKER_CAP),"YES","NO")</x:f>
        <x:v>YES</x:v>
      </x:c>
      <x:c r="T9001" s="139" t="n">
        <x:f>IF(S9001="YES",R9001,-1E+99)</x:f>
        <x:v>33471.07187313975</x:v>
      </x:c>
    </x:row>
    <x:row r="9002">
      <x:c r="A9002" s="139"/>
      <x:c r="B9002" s="139"/>
      <x:c r="C9002" s="139"/>
      <x:c r="D9002" s="139"/>
      <x:c r="E9002" s="139"/>
      <x:c r="F9002" s="139"/>
      <x:c r="G9002" s="139"/>
      <x:c r="H9002" s="139"/>
      <x:c r="I9002" s="266" t="n">
        <x:f>INT((ROW()-ROW($I$46))/((CARROT_CAP+1)*(MESCLUN_CAP+1)))</x:f>
        <x:v>13</x:v>
      </x:c>
      <x:c r="J9002" s="266" t="n">
        <x:f>MOD(INT((ROW()-ROW($I$46))/(MESCLUN_CAP+1)),CARROT_CAP+1)</x:f>
        <x:v>15</x:v>
      </x:c>
      <x:c r="K9002" s="266" t="n">
        <x:f>MOD(ROW()-ROW($I$46),MESCLUN_CAP+1)</x:f>
        <x:v>28</x:v>
      </x:c>
      <x:c r="L9002" s="266" t="n">
        <x:f>SUM(I9002:K9002)</x:f>
        <x:v>56</x:v>
      </x:c>
      <x:c r="M9002" s="267" t="n">
        <x:f>I9002*TOMATO_HOURS*WEEKS*(1+TOMATO_DIM)^I9002+J9002*CARROT_HOURS*WEEKS*(1+CARROT_DIM)^J9002+K9002*MESCLUN_HOURS*WEEKS*(1+MESCLUN_DIM)^K9002</x:f>
        <x:v>6475.041798324304</x:v>
      </x:c>
      <x:c r="N9002" s="267" t="n">
        <x:f>MAX(M9002-FARMER_HOURS,0)/TEMP_HOURS_PER_WORKER</x:f>
        <x:v>3.996556804391878</x:v>
      </x:c>
      <x:c r="O9002" s="268" t="n">
        <x:f>I9002*TOMATO_PRICE+J9002*CARROT_PRICE+K9002*MESCLUN_PRICE</x:f>
        <x:v>221410</x:v>
      </x:c>
      <x:c r="P9002" s="268" t="n">
        <x:f>I9002*TOMATO_FERTILIZER+J9002*CARROT_FERTILIZER+K9002*MESCLUN_FERTILIZER</x:f>
        <x:v>42680</x:v>
      </x:c>
      <x:c r="Q9002" s="268" t="n">
        <x:f>MIN(M9002,FARMER_HOURS)*FARMER_RATE+MAX(M9002-FARMER_HOURS,0)*TEMP_RATE</x:f>
        <x:v>124913.92010979695</x:v>
      </x:c>
      <x:c r="R9002" s="268" t="n">
        <x:f>O9002-P9002-Q9002-FIXED_COST</x:f>
        <x:v>33816.07989020305</x:v>
      </x:c>
      <x:c r="S9002" s="139" t="str">
        <x:f>IF(AND(L9002&lt;=TOTAL_BED_CAP,N9002&lt;=TEMP_WORKER_CAP),"YES","NO")</x:f>
        <x:v>YES</x:v>
      </x:c>
      <x:c r="T9002" s="139" t="n">
        <x:f>IF(S9002="YES",R9002,-1E+99)</x:f>
        <x:v>33816.07989020305</x:v>
      </x:c>
    </x:row>
    <x:row r="9003">
      <x:c r="A9003" s="139"/>
      <x:c r="B9003" s="139"/>
      <x:c r="C9003" s="139"/>
      <x:c r="D9003" s="139"/>
      <x:c r="E9003" s="139"/>
      <x:c r="F9003" s="139"/>
      <x:c r="G9003" s="139"/>
      <x:c r="H9003" s="139"/>
      <x:c r="I9003" s="266" t="n">
        <x:f>INT((ROW()-ROW($I$46))/((CARROT_CAP+1)*(MESCLUN_CAP+1)))</x:f>
        <x:v>13</x:v>
      </x:c>
      <x:c r="J9003" s="266" t="n">
        <x:f>MOD(INT((ROW()-ROW($I$46))/(MESCLUN_CAP+1)),CARROT_CAP+1)</x:f>
        <x:v>15</x:v>
      </x:c>
      <x:c r="K9003" s="266" t="n">
        <x:f>MOD(ROW()-ROW($I$46),MESCLUN_CAP+1)</x:f>
        <x:v>29</x:v>
      </x:c>
      <x:c r="L9003" s="266" t="n">
        <x:f>SUM(I9003:K9003)</x:f>
        <x:v>57</x:v>
      </x:c>
      <x:c r="M9003" s="267" t="n">
        <x:f>I9003*TOMATO_HOURS*WEEKS*(1+TOMATO_DIM)^I9003+J9003*CARROT_HOURS*WEEKS*(1+CARROT_DIM)^J9003+K9003*MESCLUN_HOURS*WEEKS*(1+MESCLUN_DIM)^K9003</x:f>
        <x:v>6561.859826439957</x:v>
      </x:c>
      <x:c r="N9003" s="267" t="n">
        <x:f>MAX(M9003-FARMER_HOURS,0)/TEMP_HOURS_PER_WORKER</x:f>
        <x:v>4.056847101694415</x:v>
      </x:c>
      <x:c r="O9003" s="268" t="n">
        <x:f>I9003*TOMATO_PRICE+J9003*CARROT_PRICE+K9003*MESCLUN_PRICE</x:f>
        <x:v>224110</x:v>
      </x:c>
      <x:c r="P9003" s="268" t="n">
        <x:f>I9003*TOMATO_FERTILIZER+J9003*CARROT_FERTILIZER+K9003*MESCLUN_FERTILIZER</x:f>
        <x:v>43560</x:v>
      </x:c>
      <x:c r="Q9003" s="268" t="n">
        <x:f>MIN(M9003,FARMER_HOURS)*FARMER_RATE+MAX(M9003-FARMER_HOURS,0)*TEMP_RATE</x:f>
        <x:v>126421.17754236037</x:v>
      </x:c>
      <x:c r="R9003" s="268" t="n">
        <x:f>O9003-P9003-Q9003-FIXED_COST</x:f>
        <x:v>34128.82245763963</x:v>
      </x:c>
      <x:c r="S9003" s="139" t="str">
        <x:f>IF(AND(L9003&lt;=TOTAL_BED_CAP,N9003&lt;=TEMP_WORKER_CAP),"YES","NO")</x:f>
        <x:v>NO</x:v>
      </x:c>
      <x:c r="T9003" s="139" t="n">
        <x:f>IF(S9003="YES",R9003,-1E+99)</x:f>
        <x:v>-1e+99</x:v>
      </x:c>
    </x:row>
    <x:row r="9004">
      <x:c r="A9004" s="139"/>
      <x:c r="B9004" s="139"/>
      <x:c r="C9004" s="139"/>
      <x:c r="D9004" s="139"/>
      <x:c r="E9004" s="139"/>
      <x:c r="F9004" s="139"/>
      <x:c r="G9004" s="139"/>
      <x:c r="H9004" s="139"/>
      <x:c r="I9004" s="266" t="n">
        <x:f>INT((ROW()-ROW($I$46))/((CARROT_CAP+1)*(MESCLUN_CAP+1)))</x:f>
        <x:v>13</x:v>
      </x:c>
      <x:c r="J9004" s="266" t="n">
        <x:f>MOD(INT((ROW()-ROW($I$46))/(MESCLUN_CAP+1)),CARROT_CAP+1)</x:f>
        <x:v>15</x:v>
      </x:c>
      <x:c r="K9004" s="266" t="n">
        <x:f>MOD(ROW()-ROW($I$46),MESCLUN_CAP+1)</x:f>
        <x:v>30</x:v>
      </x:c>
      <x:c r="L9004" s="266" t="n">
        <x:f>SUM(I9004:K9004)</x:f>
        <x:v>58</x:v>
      </x:c>
      <x:c r="M9004" s="267" t="n">
        <x:f>I9004*TOMATO_HOURS*WEEKS*(1+TOMATO_DIM)^I9004+J9004*CARROT_HOURS*WEEKS*(1+CARROT_DIM)^J9004+K9004*MESCLUN_HOURS*WEEKS*(1+MESCLUN_DIM)^K9004</x:f>
        <x:v>6650.569531773727</x:v>
      </x:c>
      <x:c r="N9004" s="267" t="n">
        <x:f>MAX(M9004-FARMER_HOURS,0)/TEMP_HOURS_PER_WORKER</x:f>
        <x:v>4.118451063731755</x:v>
      </x:c>
      <x:c r="O9004" s="268" t="n">
        <x:f>I9004*TOMATO_PRICE+J9004*CARROT_PRICE+K9004*MESCLUN_PRICE</x:f>
        <x:v>226810</x:v>
      </x:c>
      <x:c r="P9004" s="268" t="n">
        <x:f>I9004*TOMATO_FERTILIZER+J9004*CARROT_FERTILIZER+K9004*MESCLUN_FERTILIZER</x:f>
        <x:v>44440</x:v>
      </x:c>
      <x:c r="Q9004" s="268" t="n">
        <x:f>MIN(M9004,FARMER_HOURS)*FARMER_RATE+MAX(M9004-FARMER_HOURS,0)*TEMP_RATE</x:f>
        <x:v>127961.27659329388</x:v>
      </x:c>
      <x:c r="R9004" s="268" t="n">
        <x:f>O9004-P9004-Q9004-FIXED_COST</x:f>
        <x:v>34408.72340670612</x:v>
      </x:c>
      <x:c r="S9004" s="139" t="str">
        <x:f>IF(AND(L9004&lt;=TOTAL_BED_CAP,N9004&lt;=TEMP_WORKER_CAP),"YES","NO")</x:f>
        <x:v>NO</x:v>
      </x:c>
      <x:c r="T9004" s="139" t="n">
        <x:f>IF(S9004="YES",R9004,-1E+99)</x:f>
        <x:v>-1e+99</x:v>
      </x:c>
    </x:row>
    <x:row r="9005">
      <x:c r="A9005" s="139"/>
      <x:c r="B9005" s="139"/>
      <x:c r="C9005" s="139"/>
      <x:c r="D9005" s="139"/>
      <x:c r="E9005" s="139"/>
      <x:c r="F9005" s="139"/>
      <x:c r="G9005" s="139"/>
      <x:c r="H9005" s="139"/>
      <x:c r="I9005" s="266" t="n">
        <x:f>INT((ROW()-ROW($I$46))/((CARROT_CAP+1)*(MESCLUN_CAP+1)))</x:f>
        <x:v>13</x:v>
      </x:c>
      <x:c r="J9005" s="266" t="n">
        <x:f>MOD(INT((ROW()-ROW($I$46))/(MESCLUN_CAP+1)),CARROT_CAP+1)</x:f>
        <x:v>16</x:v>
      </x:c>
      <x:c r="K9005" s="266" t="n">
        <x:f>MOD(ROW()-ROW($I$46),MESCLUN_CAP+1)</x:f>
        <x:v>0</x:v>
      </x:c>
      <x:c r="L9005" s="266" t="n">
        <x:f>SUM(I9005:K9005)</x:f>
        <x:v>29</x:v>
      </x:c>
      <x:c r="M9005" s="267" t="n">
        <x:f>I9005*TOMATO_HOURS*WEEKS*(1+TOMATO_DIM)^I9005+J9005*CARROT_HOURS*WEEKS*(1+CARROT_DIM)^J9005+K9005*MESCLUN_HOURS*WEEKS*(1+MESCLUN_DIM)^K9005</x:f>
        <x:v>4751.7200187570015</x:v>
      </x:c>
      <x:c r="N9005" s="267" t="n">
        <x:f>MAX(M9005-FARMER_HOURS,0)/TEMP_HOURS_PER_WORKER</x:f>
        <x:v>2.799805568581251</x:v>
      </x:c>
      <x:c r="O9005" s="268" t="n">
        <x:f>I9005*TOMATO_PRICE+J9005*CARROT_PRICE+K9005*MESCLUN_PRICE</x:f>
        <x:v>147904</x:v>
      </x:c>
      <x:c r="P9005" s="268" t="n">
        <x:f>I9005*TOMATO_FERTILIZER+J9005*CARROT_FERTILIZER+K9005*MESCLUN_FERTILIZER</x:f>
        <x:v>18480</x:v>
      </x:c>
      <x:c r="Q9005" s="268" t="n">
        <x:f>MIN(M9005,FARMER_HOURS)*FARMER_RATE+MAX(M9005-FARMER_HOURS,0)*TEMP_RATE</x:f>
        <x:v>94995.13921453127</x:v>
      </x:c>
      <x:c r="R9005" s="268" t="n">
        <x:f>O9005-P9005-Q9005-FIXED_COST</x:f>
        <x:v>14428.860785468729</x:v>
      </x:c>
      <x:c r="S9005" s="139" t="str">
        <x:f>IF(AND(L9005&lt;=TOTAL_BED_CAP,N9005&lt;=TEMP_WORKER_CAP),"YES","NO")</x:f>
        <x:v>YES</x:v>
      </x:c>
      <x:c r="T9005" s="139" t="n">
        <x:f>IF(S9005="YES",R9005,-1E+99)</x:f>
        <x:v>14428.860785468729</x:v>
      </x:c>
    </x:row>
    <x:row r="9006">
      <x:c r="A9006" s="139"/>
      <x:c r="B9006" s="139"/>
      <x:c r="C9006" s="139"/>
      <x:c r="D9006" s="139"/>
      <x:c r="E9006" s="139"/>
      <x:c r="F9006" s="139"/>
      <x:c r="G9006" s="139"/>
      <x:c r="H9006" s="139"/>
      <x:c r="I9006" s="266" t="n">
        <x:f>INT((ROW()-ROW($I$46))/((CARROT_CAP+1)*(MESCLUN_CAP+1)))</x:f>
        <x:v>13</x:v>
      </x:c>
      <x:c r="J9006" s="266" t="n">
        <x:f>MOD(INT((ROW()-ROW($I$46))/(MESCLUN_CAP+1)),CARROT_CAP+1)</x:f>
        <x:v>16</x:v>
      </x:c>
      <x:c r="K9006" s="266" t="n">
        <x:f>MOD(ROW()-ROW($I$46),MESCLUN_CAP+1)</x:f>
        <x:v>1</x:v>
      </x:c>
      <x:c r="L9006" s="266" t="n">
        <x:f>SUM(I9006:K9006)</x:f>
        <x:v>30</x:v>
      </x:c>
      <x:c r="M9006" s="267" t="n">
        <x:f>I9006*TOMATO_HOURS*WEEKS*(1+TOMATO_DIM)^I9006+J9006*CARROT_HOURS*WEEKS*(1+CARROT_DIM)^J9006+K9006*MESCLUN_HOURS*WEEKS*(1+MESCLUN_DIM)^K9006</x:f>
        <x:v>4797.2825187570015</x:v>
      </x:c>
      <x:c r="N9006" s="267" t="n">
        <x:f>MAX(M9006-FARMER_HOURS,0)/TEMP_HOURS_PER_WORKER</x:f>
        <x:v>2.831446193581251</x:v>
      </x:c>
      <x:c r="O9006" s="268" t="n">
        <x:f>I9006*TOMATO_PRICE+J9006*CARROT_PRICE+K9006*MESCLUN_PRICE</x:f>
        <x:v>150604</x:v>
      </x:c>
      <x:c r="P9006" s="268" t="n">
        <x:f>I9006*TOMATO_FERTILIZER+J9006*CARROT_FERTILIZER+K9006*MESCLUN_FERTILIZER</x:f>
        <x:v>19360</x:v>
      </x:c>
      <x:c r="Q9006" s="268" t="n">
        <x:f>MIN(M9006,FARMER_HOURS)*FARMER_RATE+MAX(M9006-FARMER_HOURS,0)*TEMP_RATE</x:f>
        <x:v>95786.15483953127</x:v>
      </x:c>
      <x:c r="R9006" s="268" t="n">
        <x:f>O9006-P9006-Q9006-FIXED_COST</x:f>
        <x:v>15457.845160468729</x:v>
      </x:c>
      <x:c r="S9006" s="139" t="str">
        <x:f>IF(AND(L9006&lt;=TOTAL_BED_CAP,N9006&lt;=TEMP_WORKER_CAP),"YES","NO")</x:f>
        <x:v>YES</x:v>
      </x:c>
      <x:c r="T9006" s="139" t="n">
        <x:f>IF(S9006="YES",R9006,-1E+99)</x:f>
        <x:v>15457.845160468729</x:v>
      </x:c>
    </x:row>
    <x:row r="9007">
      <x:c r="A9007" s="139"/>
      <x:c r="B9007" s="139"/>
      <x:c r="C9007" s="139"/>
      <x:c r="D9007" s="139"/>
      <x:c r="E9007" s="139"/>
      <x:c r="F9007" s="139"/>
      <x:c r="G9007" s="139"/>
      <x:c r="H9007" s="139"/>
      <x:c r="I9007" s="266" t="n">
        <x:f>INT((ROW()-ROW($I$46))/((CARROT_CAP+1)*(MESCLUN_CAP+1)))</x:f>
        <x:v>13</x:v>
      </x:c>
      <x:c r="J9007" s="266" t="n">
        <x:f>MOD(INT((ROW()-ROW($I$46))/(MESCLUN_CAP+1)),CARROT_CAP+1)</x:f>
        <x:v>16</x:v>
      </x:c>
      <x:c r="K9007" s="266" t="n">
        <x:f>MOD(ROW()-ROW($I$46),MESCLUN_CAP+1)</x:f>
        <x:v>2</x:v>
      </x:c>
      <x:c r="L9007" s="266" t="n">
        <x:f>SUM(I9007:K9007)</x:f>
        <x:v>31</x:v>
      </x:c>
      <x:c r="M9007" s="267" t="n">
        <x:f>I9007*TOMATO_HOURS*WEEKS*(1+TOMATO_DIM)^I9007+J9007*CARROT_HOURS*WEEKS*(1+CARROT_DIM)^J9007+K9007*MESCLUN_HOURS*WEEKS*(1+MESCLUN_DIM)^K9007</x:f>
        <x:v>4843.984081257002</x:v>
      </x:c>
      <x:c r="N9007" s="267" t="n">
        <x:f>MAX(M9007-FARMER_HOURS,0)/TEMP_HOURS_PER_WORKER</x:f>
        <x:v>2.863877834206251</x:v>
      </x:c>
      <x:c r="O9007" s="268" t="n">
        <x:f>I9007*TOMATO_PRICE+J9007*CARROT_PRICE+K9007*MESCLUN_PRICE</x:f>
        <x:v>153304</x:v>
      </x:c>
      <x:c r="P9007" s="268" t="n">
        <x:f>I9007*TOMATO_FERTILIZER+J9007*CARROT_FERTILIZER+K9007*MESCLUN_FERTILIZER</x:f>
        <x:v>20240</x:v>
      </x:c>
      <x:c r="Q9007" s="268" t="n">
        <x:f>MIN(M9007,FARMER_HOURS)*FARMER_RATE+MAX(M9007-FARMER_HOURS,0)*TEMP_RATE</x:f>
        <x:v>96596.94585515629</x:v>
      </x:c>
      <x:c r="R9007" s="268" t="n">
        <x:f>O9007-P9007-Q9007-FIXED_COST</x:f>
        <x:v>16467.054144843714</x:v>
      </x:c>
      <x:c r="S9007" s="139" t="str">
        <x:f>IF(AND(L9007&lt;=TOTAL_BED_CAP,N9007&lt;=TEMP_WORKER_CAP),"YES","NO")</x:f>
        <x:v>YES</x:v>
      </x:c>
      <x:c r="T9007" s="139" t="n">
        <x:f>IF(S9007="YES",R9007,-1E+99)</x:f>
        <x:v>16467.054144843714</x:v>
      </x:c>
    </x:row>
    <x:row r="9008">
      <x:c r="A9008" s="139"/>
      <x:c r="B9008" s="139"/>
      <x:c r="C9008" s="139"/>
      <x:c r="D9008" s="139"/>
      <x:c r="E9008" s="139"/>
      <x:c r="F9008" s="139"/>
      <x:c r="G9008" s="139"/>
      <x:c r="H9008" s="139"/>
      <x:c r="I9008" s="266" t="n">
        <x:f>INT((ROW()-ROW($I$46))/((CARROT_CAP+1)*(MESCLUN_CAP+1)))</x:f>
        <x:v>13</x:v>
      </x:c>
      <x:c r="J9008" s="266" t="n">
        <x:f>MOD(INT((ROW()-ROW($I$46))/(MESCLUN_CAP+1)),CARROT_CAP+1)</x:f>
        <x:v>16</x:v>
      </x:c>
      <x:c r="K9008" s="266" t="n">
        <x:f>MOD(ROW()-ROW($I$46),MESCLUN_CAP+1)</x:f>
        <x:v>3</x:v>
      </x:c>
      <x:c r="L9008" s="266" t="n">
        <x:f>SUM(I9008:K9008)</x:f>
        <x:v>32</x:v>
      </x:c>
      <x:c r="M9008" s="267" t="n">
        <x:f>I9008*TOMATO_HOURS*WEEKS*(1+TOMATO_DIM)^I9008+J9008*CARROT_HOURS*WEEKS*(1+CARROT_DIM)^J9008+K9008*MESCLUN_HOURS*WEEKS*(1+MESCLUN_DIM)^K9008</x:f>
        <x:v>4891.846063678877</x:v>
      </x:c>
      <x:c r="N9008" s="267" t="n">
        <x:f>MAX(M9008-FARMER_HOURS,0)/TEMP_HOURS_PER_WORKER</x:f>
        <x:v>2.89711532199922</x:v>
      </x:c>
      <x:c r="O9008" s="268" t="n">
        <x:f>I9008*TOMATO_PRICE+J9008*CARROT_PRICE+K9008*MESCLUN_PRICE</x:f>
        <x:v>156004</x:v>
      </x:c>
      <x:c r="P9008" s="268" t="n">
        <x:f>I9008*TOMATO_FERTILIZER+J9008*CARROT_FERTILIZER+K9008*MESCLUN_FERTILIZER</x:f>
        <x:v>21120</x:v>
      </x:c>
      <x:c r="Q9008" s="268" t="n">
        <x:f>MIN(M9008,FARMER_HOURS)*FARMER_RATE+MAX(M9008-FARMER_HOURS,0)*TEMP_RATE</x:f>
        <x:v>97427.8830499805</x:v>
      </x:c>
      <x:c r="R9008" s="268" t="n">
        <x:f>O9008-P9008-Q9008-FIXED_COST</x:f>
        <x:v>17456.116950019496</x:v>
      </x:c>
      <x:c r="S9008" s="139" t="str">
        <x:f>IF(AND(L9008&lt;=TOTAL_BED_CAP,N9008&lt;=TEMP_WORKER_CAP),"YES","NO")</x:f>
        <x:v>YES</x:v>
      </x:c>
      <x:c r="T9008" s="139" t="n">
        <x:f>IF(S9008="YES",R9008,-1E+99)</x:f>
        <x:v>17456.116950019496</x:v>
      </x:c>
    </x:row>
    <x:row r="9009">
      <x:c r="A9009" s="139"/>
      <x:c r="B9009" s="139"/>
      <x:c r="C9009" s="139"/>
      <x:c r="D9009" s="139"/>
      <x:c r="E9009" s="139"/>
      <x:c r="F9009" s="139"/>
      <x:c r="G9009" s="139"/>
      <x:c r="H9009" s="139"/>
      <x:c r="I9009" s="266" t="n">
        <x:f>INT((ROW()-ROW($I$46))/((CARROT_CAP+1)*(MESCLUN_CAP+1)))</x:f>
        <x:v>13</x:v>
      </x:c>
      <x:c r="J9009" s="266" t="n">
        <x:f>MOD(INT((ROW()-ROW($I$46))/(MESCLUN_CAP+1)),CARROT_CAP+1)</x:f>
        <x:v>16</x:v>
      </x:c>
      <x:c r="K9009" s="266" t="n">
        <x:f>MOD(ROW()-ROW($I$46),MESCLUN_CAP+1)</x:f>
        <x:v>4</x:v>
      </x:c>
      <x:c r="L9009" s="266" t="n">
        <x:f>SUM(I9009:K9009)</x:f>
        <x:v>33</x:v>
      </x:c>
      <x:c r="M9009" s="267" t="n">
        <x:f>I9009*TOMATO_HOURS*WEEKS*(1+TOMATO_DIM)^I9009+J9009*CARROT_HOURS*WEEKS*(1+CARROT_DIM)^J9009+K9009*MESCLUN_HOURS*WEEKS*(1+MESCLUN_DIM)^K9009</x:f>
        <x:v>4940.890179401533</x:v>
      </x:c>
      <x:c r="N9009" s="267" t="n">
        <x:f>MAX(M9009-FARMER_HOURS,0)/TEMP_HOURS_PER_WORKER</x:f>
        <x:v>2.9311737356955088</x:v>
      </x:c>
      <x:c r="O9009" s="268" t="n">
        <x:f>I9009*TOMATO_PRICE+J9009*CARROT_PRICE+K9009*MESCLUN_PRICE</x:f>
        <x:v>158704</x:v>
      </x:c>
      <x:c r="P9009" s="268" t="n">
        <x:f>I9009*TOMATO_FERTILIZER+J9009*CARROT_FERTILIZER+K9009*MESCLUN_FERTILIZER</x:f>
        <x:v>22000</x:v>
      </x:c>
      <x:c r="Q9009" s="268" t="n">
        <x:f>MIN(M9009,FARMER_HOURS)*FARMER_RATE+MAX(M9009-FARMER_HOURS,0)*TEMP_RATE</x:f>
        <x:v>98279.34339238772</x:v>
      </x:c>
      <x:c r="R9009" s="268" t="n">
        <x:f>O9009-P9009-Q9009-FIXED_COST</x:f>
        <x:v>18424.656607612284</x:v>
      </x:c>
      <x:c r="S9009" s="139" t="str">
        <x:f>IF(AND(L9009&lt;=TOTAL_BED_CAP,N9009&lt;=TEMP_WORKER_CAP),"YES","NO")</x:f>
        <x:v>YES</x:v>
      </x:c>
      <x:c r="T9009" s="139" t="n">
        <x:f>IF(S9009="YES",R9009,-1E+99)</x:f>
        <x:v>18424.656607612284</x:v>
      </x:c>
    </x:row>
    <x:row r="9010">
      <x:c r="A9010" s="139"/>
      <x:c r="B9010" s="139"/>
      <x:c r="C9010" s="139"/>
      <x:c r="D9010" s="139"/>
      <x:c r="E9010" s="139"/>
      <x:c r="F9010" s="139"/>
      <x:c r="G9010" s="139"/>
      <x:c r="H9010" s="139"/>
      <x:c r="I9010" s="266" t="n">
        <x:f>INT((ROW()-ROW($I$46))/((CARROT_CAP+1)*(MESCLUN_CAP+1)))</x:f>
        <x:v>13</x:v>
      </x:c>
      <x:c r="J9010" s="266" t="n">
        <x:f>MOD(INT((ROW()-ROW($I$46))/(MESCLUN_CAP+1)),CARROT_CAP+1)</x:f>
        <x:v>16</x:v>
      </x:c>
      <x:c r="K9010" s="266" t="n">
        <x:f>MOD(ROW()-ROW($I$46),MESCLUN_CAP+1)</x:f>
        <x:v>5</x:v>
      </x:c>
      <x:c r="L9010" s="266" t="n">
        <x:f>SUM(I9010:K9010)</x:f>
        <x:v>34</x:v>
      </x:c>
      <x:c r="M9010" s="267" t="n">
        <x:f>I9010*TOMATO_HOURS*WEEKS*(1+TOMATO_DIM)^I9010+J9010*CARROT_HOURS*WEEKS*(1+CARROT_DIM)^J9010+K9010*MESCLUN_HOURS*WEEKS*(1+MESCLUN_DIM)^K9010</x:f>
        <x:v>4991.138503322736</x:v>
      </x:c>
      <x:c r="N9010" s="267" t="n">
        <x:f>MAX(M9010-FARMER_HOURS,0)/TEMP_HOURS_PER_WORKER</x:f>
        <x:v>2.9660684050852333</x:v>
      </x:c>
      <x:c r="O9010" s="268" t="n">
        <x:f>I9010*TOMATO_PRICE+J9010*CARROT_PRICE+K9010*MESCLUN_PRICE</x:f>
        <x:v>161404</x:v>
      </x:c>
      <x:c r="P9010" s="268" t="n">
        <x:f>I9010*TOMATO_FERTILIZER+J9010*CARROT_FERTILIZER+K9010*MESCLUN_FERTILIZER</x:f>
        <x:v>22880</x:v>
      </x:c>
      <x:c r="Q9010" s="268" t="n">
        <x:f>MIN(M9010,FARMER_HOURS)*FARMER_RATE+MAX(M9010-FARMER_HOURS,0)*TEMP_RATE</x:f>
        <x:v>99151.71012713083</x:v>
      </x:c>
      <x:c r="R9010" s="268" t="n">
        <x:f>O9010-P9010-Q9010-FIXED_COST</x:f>
        <x:v>19372.289872869165</x:v>
      </x:c>
      <x:c r="S9010" s="139" t="str">
        <x:f>IF(AND(L9010&lt;=TOTAL_BED_CAP,N9010&lt;=TEMP_WORKER_CAP),"YES","NO")</x:f>
        <x:v>YES</x:v>
      </x:c>
      <x:c r="T9010" s="139" t="n">
        <x:f>IF(S9010="YES",R9010,-1E+99)</x:f>
        <x:v>19372.289872869165</x:v>
      </x:c>
    </x:row>
    <x:row r="9011">
      <x:c r="A9011" s="139"/>
      <x:c r="B9011" s="139"/>
      <x:c r="C9011" s="139"/>
      <x:c r="D9011" s="139"/>
      <x:c r="E9011" s="139"/>
      <x:c r="F9011" s="139"/>
      <x:c r="G9011" s="139"/>
      <x:c r="H9011" s="139"/>
      <x:c r="I9011" s="266" t="n">
        <x:f>INT((ROW()-ROW($I$46))/((CARROT_CAP+1)*(MESCLUN_CAP+1)))</x:f>
        <x:v>13</x:v>
      </x:c>
      <x:c r="J9011" s="266" t="n">
        <x:f>MOD(INT((ROW()-ROW($I$46))/(MESCLUN_CAP+1)),CARROT_CAP+1)</x:f>
        <x:v>16</x:v>
      </x:c>
      <x:c r="K9011" s="266" t="n">
        <x:f>MOD(ROW()-ROW($I$46),MESCLUN_CAP+1)</x:f>
        <x:v>6</x:v>
      </x:c>
      <x:c r="L9011" s="266" t="n">
        <x:f>SUM(I9011:K9011)</x:f>
        <x:v>35</x:v>
      </x:c>
      <x:c r="M9011" s="267" t="n">
        <x:f>I9011*TOMATO_HOURS*WEEKS*(1+TOMATO_DIM)^I9011+J9011*CARROT_HOURS*WEEKS*(1+CARROT_DIM)^J9011+K9011*MESCLUN_HOURS*WEEKS*(1+MESCLUN_DIM)^K9011</x:f>
        <x:v>5042.613477504369</x:v>
      </x:c>
      <x:c r="N9011" s="267" t="n">
        <x:f>MAX(M9011-FARMER_HOURS,0)/TEMP_HOURS_PER_WORKER</x:f>
        <x:v>3.0018149149335898</x:v>
      </x:c>
      <x:c r="O9011" s="268" t="n">
        <x:f>I9011*TOMATO_PRICE+J9011*CARROT_PRICE+K9011*MESCLUN_PRICE</x:f>
        <x:v>164104</x:v>
      </x:c>
      <x:c r="P9011" s="268" t="n">
        <x:f>I9011*TOMATO_FERTILIZER+J9011*CARROT_FERTILIZER+K9011*MESCLUN_FERTILIZER</x:f>
        <x:v>23760</x:v>
      </x:c>
      <x:c r="Q9011" s="268" t="n">
        <x:f>MIN(M9011,FARMER_HOURS)*FARMER_RATE+MAX(M9011-FARMER_HOURS,0)*TEMP_RATE</x:f>
        <x:v>100045.37287333974</x:v>
      </x:c>
      <x:c r="R9011" s="268" t="n">
        <x:f>O9011-P9011-Q9011-FIXED_COST</x:f>
        <x:v>20298.627126660256</x:v>
      </x:c>
      <x:c r="S9011" s="139" t="str">
        <x:f>IF(AND(L9011&lt;=TOTAL_BED_CAP,N9011&lt;=TEMP_WORKER_CAP),"YES","NO")</x:f>
        <x:v>YES</x:v>
      </x:c>
      <x:c r="T9011" s="139" t="n">
        <x:f>IF(S9011="YES",R9011,-1E+99)</x:f>
        <x:v>20298.627126660256</x:v>
      </x:c>
    </x:row>
    <x:row r="9012">
      <x:c r="A9012" s="139"/>
      <x:c r="B9012" s="139"/>
      <x:c r="C9012" s="139"/>
      <x:c r="D9012" s="139"/>
      <x:c r="E9012" s="139"/>
      <x:c r="F9012" s="139"/>
      <x:c r="G9012" s="139"/>
      <x:c r="H9012" s="139"/>
      <x:c r="I9012" s="266" t="n">
        <x:f>INT((ROW()-ROW($I$46))/((CARROT_CAP+1)*(MESCLUN_CAP+1)))</x:f>
        <x:v>13</x:v>
      </x:c>
      <x:c r="J9012" s="266" t="n">
        <x:f>MOD(INT((ROW()-ROW($I$46))/(MESCLUN_CAP+1)),CARROT_CAP+1)</x:f>
        <x:v>16</x:v>
      </x:c>
      <x:c r="K9012" s="266" t="n">
        <x:f>MOD(ROW()-ROW($I$46),MESCLUN_CAP+1)</x:f>
        <x:v>7</x:v>
      </x:c>
      <x:c r="L9012" s="266" t="n">
        <x:f>SUM(I9012:K9012)</x:f>
        <x:v>36</x:v>
      </x:c>
      <x:c r="M9012" s="267" t="n">
        <x:f>I9012*TOMATO_HOURS*WEEKS*(1+TOMATO_DIM)^I9012+J9012*CARROT_HOURS*WEEKS*(1+CARROT_DIM)^J9012+K9012*MESCLUN_HOURS*WEEKS*(1+MESCLUN_DIM)^K9012</x:f>
        <x:v>5095.33791690233</x:v>
      </x:c>
      <x:c r="N9012" s="267" t="n">
        <x:f>MAX(M9012-FARMER_HOURS,0)/TEMP_HOURS_PER_WORKER</x:f>
        <x:v>3.0384291089599516</x:v>
      </x:c>
      <x:c r="O9012" s="268" t="n">
        <x:f>I9012*TOMATO_PRICE+J9012*CARROT_PRICE+K9012*MESCLUN_PRICE</x:f>
        <x:v>166804</x:v>
      </x:c>
      <x:c r="P9012" s="268" t="n">
        <x:f>I9012*TOMATO_FERTILIZER+J9012*CARROT_FERTILIZER+K9012*MESCLUN_FERTILIZER</x:f>
        <x:v>24640</x:v>
      </x:c>
      <x:c r="Q9012" s="268" t="n">
        <x:f>MIN(M9012,FARMER_HOURS)*FARMER_RATE+MAX(M9012-FARMER_HOURS,0)*TEMP_RATE</x:f>
        <x:v>100960.72772399879</x:v>
      </x:c>
      <x:c r="R9012" s="268" t="n">
        <x:f>O9012-P9012-Q9012-FIXED_COST</x:f>
        <x:v>21203.27227600121</x:v>
      </x:c>
      <x:c r="S9012" s="139" t="str">
        <x:f>IF(AND(L9012&lt;=TOTAL_BED_CAP,N9012&lt;=TEMP_WORKER_CAP),"YES","NO")</x:f>
        <x:v>YES</x:v>
      </x:c>
      <x:c r="T9012" s="139" t="n">
        <x:f>IF(S9012="YES",R9012,-1E+99)</x:f>
        <x:v>21203.27227600121</x:v>
      </x:c>
    </x:row>
    <x:row r="9013">
      <x:c r="A9013" s="139"/>
      <x:c r="B9013" s="139"/>
      <x:c r="C9013" s="139"/>
      <x:c r="D9013" s="139"/>
      <x:c r="E9013" s="139"/>
      <x:c r="F9013" s="139"/>
      <x:c r="G9013" s="139"/>
      <x:c r="H9013" s="139"/>
      <x:c r="I9013" s="266" t="n">
        <x:f>INT((ROW()-ROW($I$46))/((CARROT_CAP+1)*(MESCLUN_CAP+1)))</x:f>
        <x:v>13</x:v>
      </x:c>
      <x:c r="J9013" s="266" t="n">
        <x:f>MOD(INT((ROW()-ROW($I$46))/(MESCLUN_CAP+1)),CARROT_CAP+1)</x:f>
        <x:v>16</x:v>
      </x:c>
      <x:c r="K9013" s="266" t="n">
        <x:f>MOD(ROW()-ROW($I$46),MESCLUN_CAP+1)</x:f>
        <x:v>8</x:v>
      </x:c>
      <x:c r="L9013" s="266" t="n">
        <x:f>SUM(I9013:K9013)</x:f>
        <x:v>37</x:v>
      </x:c>
      <x:c r="M9013" s="267" t="n">
        <x:f>I9013*TOMATO_HOURS*WEEKS*(1+TOMATO_DIM)^I9013+J9013*CARROT_HOURS*WEEKS*(1+CARROT_DIM)^J9013+K9013*MESCLUN_HOURS*WEEKS*(1+MESCLUN_DIM)^K9013</x:f>
        <x:v>5149.33501518231</x:v>
      </x:c>
      <x:c r="N9013" s="267" t="n">
        <x:f>MAX(M9013-FARMER_HOURS,0)/TEMP_HOURS_PER_WORKER</x:f>
        <x:v>3.075927093876604</x:v>
      </x:c>
      <x:c r="O9013" s="268" t="n">
        <x:f>I9013*TOMATO_PRICE+J9013*CARROT_PRICE+K9013*MESCLUN_PRICE</x:f>
        <x:v>169504</x:v>
      </x:c>
      <x:c r="P9013" s="268" t="n">
        <x:f>I9013*TOMATO_FERTILIZER+J9013*CARROT_FERTILIZER+K9013*MESCLUN_FERTILIZER</x:f>
        <x:v>25520</x:v>
      </x:c>
      <x:c r="Q9013" s="268" t="n">
        <x:f>MIN(M9013,FARMER_HOURS)*FARMER_RATE+MAX(M9013-FARMER_HOURS,0)*TEMP_RATE</x:f>
        <x:v>101898.1773469151</x:v>
      </x:c>
      <x:c r="R9013" s="268" t="n">
        <x:f>O9013-P9013-Q9013-FIXED_COST</x:f>
        <x:v>22085.822653084906</x:v>
      </x:c>
      <x:c r="S9013" s="139" t="str">
        <x:f>IF(AND(L9013&lt;=TOTAL_BED_CAP,N9013&lt;=TEMP_WORKER_CAP),"YES","NO")</x:f>
        <x:v>YES</x:v>
      </x:c>
      <x:c r="T9013" s="139" t="n">
        <x:f>IF(S9013="YES",R9013,-1E+99)</x:f>
        <x:v>22085.822653084906</x:v>
      </x:c>
    </x:row>
    <x:row r="9014">
      <x:c r="A9014" s="139"/>
      <x:c r="B9014" s="139"/>
      <x:c r="C9014" s="139"/>
      <x:c r="D9014" s="139"/>
      <x:c r="E9014" s="139"/>
      <x:c r="F9014" s="139"/>
      <x:c r="G9014" s="139"/>
      <x:c r="H9014" s="139"/>
      <x:c r="I9014" s="266" t="n">
        <x:f>INT((ROW()-ROW($I$46))/((CARROT_CAP+1)*(MESCLUN_CAP+1)))</x:f>
        <x:v>13</x:v>
      </x:c>
      <x:c r="J9014" s="266" t="n">
        <x:f>MOD(INT((ROW()-ROW($I$46))/(MESCLUN_CAP+1)),CARROT_CAP+1)</x:f>
        <x:v>16</x:v>
      </x:c>
      <x:c r="K9014" s="266" t="n">
        <x:f>MOD(ROW()-ROW($I$46),MESCLUN_CAP+1)</x:f>
        <x:v>9</x:v>
      </x:c>
      <x:c r="L9014" s="266" t="n">
        <x:f>SUM(I9014:K9014)</x:f>
        <x:v>38</x:v>
      </x:c>
      <x:c r="M9014" s="267" t="n">
        <x:f>I9014*TOMATO_HOURS*WEEKS*(1+TOMATO_DIM)^I9014+J9014*CARROT_HOURS*WEEKS*(1+CARROT_DIM)^J9014+K9014*MESCLUN_HOURS*WEEKS*(1+MESCLUN_DIM)^K9014</x:f>
        <x:v>5204.628350622705</x:v>
      </x:c>
      <x:c r="N9014" s="267" t="n">
        <x:f>MAX(M9014-FARMER_HOURS,0)/TEMP_HOURS_PER_WORKER</x:f>
        <x:v>3.1143252434879893</x:v>
      </x:c>
      <x:c r="O9014" s="268" t="n">
        <x:f>I9014*TOMATO_PRICE+J9014*CARROT_PRICE+K9014*MESCLUN_PRICE</x:f>
        <x:v>172204</x:v>
      </x:c>
      <x:c r="P9014" s="268" t="n">
        <x:f>I9014*TOMATO_FERTILIZER+J9014*CARROT_FERTILIZER+K9014*MESCLUN_FERTILIZER</x:f>
        <x:v>26400</x:v>
      </x:c>
      <x:c r="Q9014" s="268" t="n">
        <x:f>MIN(M9014,FARMER_HOURS)*FARMER_RATE+MAX(M9014-FARMER_HOURS,0)*TEMP_RATE</x:f>
        <x:v>102858.13108719973</x:v>
      </x:c>
      <x:c r="R9014" s="268" t="n">
        <x:f>O9014-P9014-Q9014-FIXED_COST</x:f>
        <x:v>22945.868912800273</x:v>
      </x:c>
      <x:c r="S9014" s="139" t="str">
        <x:f>IF(AND(L9014&lt;=TOTAL_BED_CAP,N9014&lt;=TEMP_WORKER_CAP),"YES","NO")</x:f>
        <x:v>YES</x:v>
      </x:c>
      <x:c r="T9014" s="139" t="n">
        <x:f>IF(S9014="YES",R9014,-1E+99)</x:f>
        <x:v>22945.868912800273</x:v>
      </x:c>
    </x:row>
    <x:row r="9015">
      <x:c r="A9015" s="139"/>
      <x:c r="B9015" s="139"/>
      <x:c r="C9015" s="139"/>
      <x:c r="D9015" s="139"/>
      <x:c r="E9015" s="139"/>
      <x:c r="F9015" s="139"/>
      <x:c r="G9015" s="139"/>
      <x:c r="H9015" s="139"/>
      <x:c r="I9015" s="266" t="n">
        <x:f>INT((ROW()-ROW($I$46))/((CARROT_CAP+1)*(MESCLUN_CAP+1)))</x:f>
        <x:v>13</x:v>
      </x:c>
      <x:c r="J9015" s="266" t="n">
        <x:f>MOD(INT((ROW()-ROW($I$46))/(MESCLUN_CAP+1)),CARROT_CAP+1)</x:f>
        <x:v>16</x:v>
      </x:c>
      <x:c r="K9015" s="266" t="n">
        <x:f>MOD(ROW()-ROW($I$46),MESCLUN_CAP+1)</x:f>
        <x:v>10</x:v>
      </x:c>
      <x:c r="L9015" s="266" t="n">
        <x:f>SUM(I9015:K9015)</x:f>
        <x:v>39</x:v>
      </x:c>
      <x:c r="M9015" s="267" t="n">
        <x:f>I9015*TOMATO_HOURS*WEEKS*(1+TOMATO_DIM)^I9015+J9015*CARROT_HOURS*WEEKS*(1+CARROT_DIM)^J9015+K9015*MESCLUN_HOURS*WEEKS*(1+MESCLUN_DIM)^K9015</x:f>
        <x:v>5261.241892105917</x:v>
      </x:c>
      <x:c r="N9015" s="267" t="n">
        <x:f>MAX(M9015-FARMER_HOURS,0)/TEMP_HOURS_PER_WORKER</x:f>
        <x:v>3.153640202851331</x:v>
      </x:c>
      <x:c r="O9015" s="268" t="n">
        <x:f>I9015*TOMATO_PRICE+J9015*CARROT_PRICE+K9015*MESCLUN_PRICE</x:f>
        <x:v>174904</x:v>
      </x:c>
      <x:c r="P9015" s="268" t="n">
        <x:f>I9015*TOMATO_FERTILIZER+J9015*CARROT_FERTILIZER+K9015*MESCLUN_FERTILIZER</x:f>
        <x:v>27280</x:v>
      </x:c>
      <x:c r="Q9015" s="268" t="n">
        <x:f>MIN(M9015,FARMER_HOURS)*FARMER_RATE+MAX(M9015-FARMER_HOURS,0)*TEMP_RATE</x:f>
        <x:v>103841.00507128327</x:v>
      </x:c>
      <x:c r="R9015" s="268" t="n">
        <x:f>O9015-P9015-Q9015-FIXED_COST</x:f>
        <x:v>23782.994928716726</x:v>
      </x:c>
      <x:c r="S9015" s="139" t="str">
        <x:f>IF(AND(L9015&lt;=TOTAL_BED_CAP,N9015&lt;=TEMP_WORKER_CAP),"YES","NO")</x:f>
        <x:v>YES</x:v>
      </x:c>
      <x:c r="T9015" s="139" t="n">
        <x:f>IF(S9015="YES",R9015,-1E+99)</x:f>
        <x:v>23782.994928716726</x:v>
      </x:c>
    </x:row>
    <x:row r="9016">
      <x:c r="A9016" s="139"/>
      <x:c r="B9016" s="139"/>
      <x:c r="C9016" s="139"/>
      <x:c r="D9016" s="139"/>
      <x:c r="E9016" s="139"/>
      <x:c r="F9016" s="139"/>
      <x:c r="G9016" s="139"/>
      <x:c r="H9016" s="139"/>
      <x:c r="I9016" s="266" t="n">
        <x:f>INT((ROW()-ROW($I$46))/((CARROT_CAP+1)*(MESCLUN_CAP+1)))</x:f>
        <x:v>13</x:v>
      </x:c>
      <x:c r="J9016" s="266" t="n">
        <x:f>MOD(INT((ROW()-ROW($I$46))/(MESCLUN_CAP+1)),CARROT_CAP+1)</x:f>
        <x:v>16</x:v>
      </x:c>
      <x:c r="K9016" s="266" t="n">
        <x:f>MOD(ROW()-ROW($I$46),MESCLUN_CAP+1)</x:f>
        <x:v>11</x:v>
      </x:c>
      <x:c r="L9016" s="266" t="n">
        <x:f>SUM(I9016:K9016)</x:f>
        <x:v>40</x:v>
      </x:c>
      <x:c r="M9016" s="267" t="n">
        <x:f>I9016*TOMATO_HOURS*WEEKS*(1+TOMATO_DIM)^I9016+J9016*CARROT_HOURS*WEEKS*(1+CARROT_DIM)^J9016+K9016*MESCLUN_HOURS*WEEKS*(1+MESCLUN_DIM)^K9016</x:f>
        <x:v>5319.200005199356</x:v>
      </x:c>
      <x:c r="N9016" s="267" t="n">
        <x:f>MAX(M9016-FARMER_HOURS,0)/TEMP_HOURS_PER_WORKER</x:f>
        <x:v>3.193888892499553</x:v>
      </x:c>
      <x:c r="O9016" s="268" t="n">
        <x:f>I9016*TOMATO_PRICE+J9016*CARROT_PRICE+K9016*MESCLUN_PRICE</x:f>
        <x:v>177604</x:v>
      </x:c>
      <x:c r="P9016" s="268" t="n">
        <x:f>I9016*TOMATO_FERTILIZER+J9016*CARROT_FERTILIZER+K9016*MESCLUN_FERTILIZER</x:f>
        <x:v>28160</x:v>
      </x:c>
      <x:c r="Q9016" s="268" t="n">
        <x:f>MIN(M9016,FARMER_HOURS)*FARMER_RATE+MAX(M9016-FARMER_HOURS,0)*TEMP_RATE</x:f>
        <x:v>104847.22231248883</x:v>
      </x:c>
      <x:c r="R9016" s="268" t="n">
        <x:f>O9016-P9016-Q9016-FIXED_COST</x:f>
        <x:v>24596.777687511174</x:v>
      </x:c>
      <x:c r="S9016" s="139" t="str">
        <x:f>IF(AND(L9016&lt;=TOTAL_BED_CAP,N9016&lt;=TEMP_WORKER_CAP),"YES","NO")</x:f>
        <x:v>YES</x:v>
      </x:c>
      <x:c r="T9016" s="139" t="n">
        <x:f>IF(S9016="YES",R9016,-1E+99)</x:f>
        <x:v>24596.777687511174</x:v>
      </x:c>
    </x:row>
    <x:row r="9017">
      <x:c r="A9017" s="139"/>
      <x:c r="B9017" s="139"/>
      <x:c r="C9017" s="139"/>
      <x:c r="D9017" s="139"/>
      <x:c r="E9017" s="139"/>
      <x:c r="F9017" s="139"/>
      <x:c r="G9017" s="139"/>
      <x:c r="H9017" s="139"/>
      <x:c r="I9017" s="266" t="n">
        <x:f>INT((ROW()-ROW($I$46))/((CARROT_CAP+1)*(MESCLUN_CAP+1)))</x:f>
        <x:v>13</x:v>
      </x:c>
      <x:c r="J9017" s="266" t="n">
        <x:f>MOD(INT((ROW()-ROW($I$46))/(MESCLUN_CAP+1)),CARROT_CAP+1)</x:f>
        <x:v>16</x:v>
      </x:c>
      <x:c r="K9017" s="266" t="n">
        <x:f>MOD(ROW()-ROW($I$46),MESCLUN_CAP+1)</x:f>
        <x:v>12</x:v>
      </x:c>
      <x:c r="L9017" s="266" t="n">
        <x:f>SUM(I9017:K9017)</x:f>
        <x:v>41</x:v>
      </x:c>
      <x:c r="M9017" s="267" t="n">
        <x:f>I9017*TOMATO_HOURS*WEEKS*(1+TOMATO_DIM)^I9017+J9017*CARROT_HOURS*WEEKS*(1+CARROT_DIM)^J9017+K9017*MESCLUN_HOURS*WEEKS*(1+MESCLUN_DIM)^K9017</x:f>
        <x:v>5378.52745832742</x:v>
      </x:c>
      <x:c r="N9017" s="267" t="n">
        <x:f>MAX(M9017-FARMER_HOURS,0)/TEMP_HOURS_PER_WORKER</x:f>
        <x:v>3.2350885127273754</x:v>
      </x:c>
      <x:c r="O9017" s="268" t="n">
        <x:f>I9017*TOMATO_PRICE+J9017*CARROT_PRICE+K9017*MESCLUN_PRICE</x:f>
        <x:v>180304</x:v>
      </x:c>
      <x:c r="P9017" s="268" t="n">
        <x:f>I9017*TOMATO_FERTILIZER+J9017*CARROT_FERTILIZER+K9017*MESCLUN_FERTILIZER</x:f>
        <x:v>29040</x:v>
      </x:c>
      <x:c r="Q9017" s="268" t="n">
        <x:f>MIN(M9017,FARMER_HOURS)*FARMER_RATE+MAX(M9017-FARMER_HOURS,0)*TEMP_RATE</x:f>
        <x:v>105877.21281818437</x:v>
      </x:c>
      <x:c r="R9017" s="268" t="n">
        <x:f>O9017-P9017-Q9017-FIXED_COST</x:f>
        <x:v>25386.787181815627</x:v>
      </x:c>
      <x:c r="S9017" s="139" t="str">
        <x:f>IF(AND(L9017&lt;=TOTAL_BED_CAP,N9017&lt;=TEMP_WORKER_CAP),"YES","NO")</x:f>
        <x:v>YES</x:v>
      </x:c>
      <x:c r="T9017" s="139" t="n">
        <x:f>IF(S9017="YES",R9017,-1E+99)</x:f>
        <x:v>25386.787181815627</x:v>
      </x:c>
    </x:row>
    <x:row r="9018">
      <x:c r="A9018" s="139"/>
      <x:c r="B9018" s="139"/>
      <x:c r="C9018" s="139"/>
      <x:c r="D9018" s="139"/>
      <x:c r="E9018" s="139"/>
      <x:c r="F9018" s="139"/>
      <x:c r="G9018" s="139"/>
      <x:c r="H9018" s="139"/>
      <x:c r="I9018" s="266" t="n">
        <x:f>INT((ROW()-ROW($I$46))/((CARROT_CAP+1)*(MESCLUN_CAP+1)))</x:f>
        <x:v>13</x:v>
      </x:c>
      <x:c r="J9018" s="266" t="n">
        <x:f>MOD(INT((ROW()-ROW($I$46))/(MESCLUN_CAP+1)),CARROT_CAP+1)</x:f>
        <x:v>16</x:v>
      </x:c>
      <x:c r="K9018" s="266" t="n">
        <x:f>MOD(ROW()-ROW($I$46),MESCLUN_CAP+1)</x:f>
        <x:v>13</x:v>
      </x:c>
      <x:c r="L9018" s="266" t="n">
        <x:f>SUM(I9018:K9018)</x:f>
        <x:v>42</x:v>
      </x:c>
      <x:c r="M9018" s="267" t="n">
        <x:f>I9018*TOMATO_HOURS*WEEKS*(1+TOMATO_DIM)^I9018+J9018*CARROT_HOURS*WEEKS*(1+CARROT_DIM)^J9018+K9018*MESCLUN_HOURS*WEEKS*(1+MESCLUN_DIM)^K9018</x:f>
        <x:v>5439.2494290358045</x:v>
      </x:c>
      <x:c r="N9018" s="267" t="n">
        <x:f>MAX(M9018-FARMER_HOURS,0)/TEMP_HOURS_PER_WORKER</x:f>
        <x:v>3.2772565479415308</x:v>
      </x:c>
      <x:c r="O9018" s="268" t="n">
        <x:f>I9018*TOMATO_PRICE+J9018*CARROT_PRICE+K9018*MESCLUN_PRICE</x:f>
        <x:v>183004</x:v>
      </x:c>
      <x:c r="P9018" s="268" t="n">
        <x:f>I9018*TOMATO_FERTILIZER+J9018*CARROT_FERTILIZER+K9018*MESCLUN_FERTILIZER</x:f>
        <x:v>29920</x:v>
      </x:c>
      <x:c r="Q9018" s="268" t="n">
        <x:f>MIN(M9018,FARMER_HOURS)*FARMER_RATE+MAX(M9018-FARMER_HOURS,0)*TEMP_RATE</x:f>
        <x:v>106931.41369853826</x:v>
      </x:c>
      <x:c r="R9018" s="268" t="n">
        <x:f>O9018-P9018-Q9018-FIXED_COST</x:f>
        <x:v>26152.586301461735</x:v>
      </x:c>
      <x:c r="S9018" s="139" t="str">
        <x:f>IF(AND(L9018&lt;=TOTAL_BED_CAP,N9018&lt;=TEMP_WORKER_CAP),"YES","NO")</x:f>
        <x:v>YES</x:v>
      </x:c>
      <x:c r="T9018" s="139" t="n">
        <x:f>IF(S9018="YES",R9018,-1E+99)</x:f>
        <x:v>26152.586301461735</x:v>
      </x:c>
    </x:row>
    <x:row r="9019">
      <x:c r="A9019" s="139"/>
      <x:c r="B9019" s="139"/>
      <x:c r="C9019" s="139"/>
      <x:c r="D9019" s="139"/>
      <x:c r="E9019" s="139"/>
      <x:c r="F9019" s="139"/>
      <x:c r="G9019" s="139"/>
      <x:c r="H9019" s="139"/>
      <x:c r="I9019" s="266" t="n">
        <x:f>INT((ROW()-ROW($I$46))/((CARROT_CAP+1)*(MESCLUN_CAP+1)))</x:f>
        <x:v>13</x:v>
      </x:c>
      <x:c r="J9019" s="266" t="n">
        <x:f>MOD(INT((ROW()-ROW($I$46))/(MESCLUN_CAP+1)),CARROT_CAP+1)</x:f>
        <x:v>16</x:v>
      </x:c>
      <x:c r="K9019" s="266" t="n">
        <x:f>MOD(ROW()-ROW($I$46),MESCLUN_CAP+1)</x:f>
        <x:v>14</x:v>
      </x:c>
      <x:c r="L9019" s="266" t="n">
        <x:f>SUM(I9019:K9019)</x:f>
        <x:v>43</x:v>
      </x:c>
      <x:c r="M9019" s="267" t="n">
        <x:f>I9019*TOMATO_HOURS*WEEKS*(1+TOMATO_DIM)^I9019+J9019*CARROT_HOURS*WEEKS*(1+CARROT_DIM)^J9019+K9019*MESCLUN_HOURS*WEEKS*(1+MESCLUN_DIM)^K9019</x:f>
        <x:v>5501.3915103494655</x:v>
      </x:c>
      <x:c r="N9019" s="267" t="n">
        <x:f>MAX(M9019-FARMER_HOURS,0)/TEMP_HOURS_PER_WORKER</x:f>
        <x:v>3.3204107710760176</x:v>
      </x:c>
      <x:c r="O9019" s="268" t="n">
        <x:f>I9019*TOMATO_PRICE+J9019*CARROT_PRICE+K9019*MESCLUN_PRICE</x:f>
        <x:v>185704</x:v>
      </x:c>
      <x:c r="P9019" s="268" t="n">
        <x:f>I9019*TOMATO_FERTILIZER+J9019*CARROT_FERTILIZER+K9019*MESCLUN_FERTILIZER</x:f>
        <x:v>30800</x:v>
      </x:c>
      <x:c r="Q9019" s="268" t="n">
        <x:f>MIN(M9019,FARMER_HOURS)*FARMER_RATE+MAX(M9019-FARMER_HOURS,0)*TEMP_RATE</x:f>
        <x:v>108010.26927690044</x:v>
      </x:c>
      <x:c r="R9019" s="268" t="n">
        <x:f>O9019-P9019-Q9019-FIXED_COST</x:f>
        <x:v>26893.730723099565</x:v>
      </x:c>
      <x:c r="S9019" s="139" t="str">
        <x:f>IF(AND(L9019&lt;=TOTAL_BED_CAP,N9019&lt;=TEMP_WORKER_CAP),"YES","NO")</x:f>
        <x:v>YES</x:v>
      </x:c>
      <x:c r="T9019" s="139" t="n">
        <x:f>IF(S9019="YES",R9019,-1E+99)</x:f>
        <x:v>26893.730723099565</x:v>
      </x:c>
    </x:row>
    <x:row r="9020">
      <x:c r="A9020" s="139"/>
      <x:c r="B9020" s="139"/>
      <x:c r="C9020" s="139"/>
      <x:c r="D9020" s="139"/>
      <x:c r="E9020" s="139"/>
      <x:c r="F9020" s="139"/>
      <x:c r="G9020" s="139"/>
      <x:c r="H9020" s="139"/>
      <x:c r="I9020" s="266" t="n">
        <x:f>INT((ROW()-ROW($I$46))/((CARROT_CAP+1)*(MESCLUN_CAP+1)))</x:f>
        <x:v>13</x:v>
      </x:c>
      <x:c r="J9020" s="266" t="n">
        <x:f>MOD(INT((ROW()-ROW($I$46))/(MESCLUN_CAP+1)),CARROT_CAP+1)</x:f>
        <x:v>16</x:v>
      </x:c>
      <x:c r="K9020" s="266" t="n">
        <x:f>MOD(ROW()-ROW($I$46),MESCLUN_CAP+1)</x:f>
        <x:v>15</x:v>
      </x:c>
      <x:c r="L9020" s="266" t="n">
        <x:f>SUM(I9020:K9020)</x:f>
        <x:v>44</x:v>
      </x:c>
      <x:c r="M9020" s="267" t="n">
        <x:f>I9020*TOMATO_HOURS*WEEKS*(1+TOMATO_DIM)^I9020+J9020*CARROT_HOURS*WEEKS*(1+CARROT_DIM)^J9020+K9020*MESCLUN_HOURS*WEEKS*(1+MESCLUN_DIM)^K9020</x:f>
        <x:v>5564.979717225612</x:v>
      </x:c>
      <x:c r="N9020" s="267" t="n">
        <x:f>MAX(M9020-FARMER_HOURS,0)/TEMP_HOURS_PER_WORKER</x:f>
        <x:v>3.364569248073342</x:v>
      </x:c>
      <x:c r="O9020" s="268" t="n">
        <x:f>I9020*TOMATO_PRICE+J9020*CARROT_PRICE+K9020*MESCLUN_PRICE</x:f>
        <x:v>188404</x:v>
      </x:c>
      <x:c r="P9020" s="268" t="n">
        <x:f>I9020*TOMATO_FERTILIZER+J9020*CARROT_FERTILIZER+K9020*MESCLUN_FERTILIZER</x:f>
        <x:v>31680</x:v>
      </x:c>
      <x:c r="Q9020" s="268" t="n">
        <x:f>MIN(M9020,FARMER_HOURS)*FARMER_RATE+MAX(M9020-FARMER_HOURS,0)*TEMP_RATE</x:f>
        <x:v>109114.23120183354</x:v>
      </x:c>
      <x:c r="R9020" s="268" t="n">
        <x:f>O9020-P9020-Q9020-FIXED_COST</x:f>
        <x:v>27609.768798166464</x:v>
      </x:c>
      <x:c r="S9020" s="139" t="str">
        <x:f>IF(AND(L9020&lt;=TOTAL_BED_CAP,N9020&lt;=TEMP_WORKER_CAP),"YES","NO")</x:f>
        <x:v>YES</x:v>
      </x:c>
      <x:c r="T9020" s="139" t="n">
        <x:f>IF(S9020="YES",R9020,-1E+99)</x:f>
        <x:v>27609.768798166464</x:v>
      </x:c>
    </x:row>
    <x:row r="9021">
      <x:c r="A9021" s="139"/>
      <x:c r="B9021" s="139"/>
      <x:c r="C9021" s="139"/>
      <x:c r="D9021" s="139"/>
      <x:c r="E9021" s="139"/>
      <x:c r="F9021" s="139"/>
      <x:c r="G9021" s="139"/>
      <x:c r="H9021" s="139"/>
      <x:c r="I9021" s="266" t="n">
        <x:f>INT((ROW()-ROW($I$46))/((CARROT_CAP+1)*(MESCLUN_CAP+1)))</x:f>
        <x:v>13</x:v>
      </x:c>
      <x:c r="J9021" s="266" t="n">
        <x:f>MOD(INT((ROW()-ROW($I$46))/(MESCLUN_CAP+1)),CARROT_CAP+1)</x:f>
        <x:v>16</x:v>
      </x:c>
      <x:c r="K9021" s="266" t="n">
        <x:f>MOD(ROW()-ROW($I$46),MESCLUN_CAP+1)</x:f>
        <x:v>16</x:v>
      </x:c>
      <x:c r="L9021" s="266" t="n">
        <x:f>SUM(I9021:K9021)</x:f>
        <x:v>45</x:v>
      </x:c>
      <x:c r="M9021" s="267" t="n">
        <x:f>I9021*TOMATO_HOURS*WEEKS*(1+TOMATO_DIM)^I9021+J9021*CARROT_HOURS*WEEKS*(1+CARROT_DIM)^J9021+K9021*MESCLUN_HOURS*WEEKS*(1+MESCLUN_DIM)^K9021</x:f>
        <x:v>5630.040493103101</x:v>
      </x:c>
      <x:c r="N9021" s="267" t="n">
        <x:f>MAX(M9021-FARMER_HOURS,0)/TEMP_HOURS_PER_WORKER</x:f>
        <x:v>3.4097503424327087</x:v>
      </x:c>
      <x:c r="O9021" s="268" t="n">
        <x:f>I9021*TOMATO_PRICE+J9021*CARROT_PRICE+K9021*MESCLUN_PRICE</x:f>
        <x:v>191104</x:v>
      </x:c>
      <x:c r="P9021" s="268" t="n">
        <x:f>I9021*TOMATO_FERTILIZER+J9021*CARROT_FERTILIZER+K9021*MESCLUN_FERTILIZER</x:f>
        <x:v>32560</x:v>
      </x:c>
      <x:c r="Q9021" s="268" t="n">
        <x:f>MIN(M9021,FARMER_HOURS)*FARMER_RATE+MAX(M9021-FARMER_HOURS,0)*TEMP_RATE</x:f>
        <x:v>110243.75856081772</x:v>
      </x:c>
      <x:c r="R9021" s="268" t="n">
        <x:f>O9021-P9021-Q9021-FIXED_COST</x:f>
        <x:v>28300.241439182282</x:v>
      </x:c>
      <x:c r="S9021" s="139" t="str">
        <x:f>IF(AND(L9021&lt;=TOTAL_BED_CAP,N9021&lt;=TEMP_WORKER_CAP),"YES","NO")</x:f>
        <x:v>YES</x:v>
      </x:c>
      <x:c r="T9021" s="139" t="n">
        <x:f>IF(S9021="YES",R9021,-1E+99)</x:f>
        <x:v>28300.241439182282</x:v>
      </x:c>
    </x:row>
    <x:row r="9022">
      <x:c r="A9022" s="139"/>
      <x:c r="B9022" s="139"/>
      <x:c r="C9022" s="139"/>
      <x:c r="D9022" s="139"/>
      <x:c r="E9022" s="139"/>
      <x:c r="F9022" s="139"/>
      <x:c r="G9022" s="139"/>
      <x:c r="H9022" s="139"/>
      <x:c r="I9022" s="266" t="n">
        <x:f>INT((ROW()-ROW($I$46))/((CARROT_CAP+1)*(MESCLUN_CAP+1)))</x:f>
        <x:v>13</x:v>
      </x:c>
      <x:c r="J9022" s="266" t="n">
        <x:f>MOD(INT((ROW()-ROW($I$46))/(MESCLUN_CAP+1)),CARROT_CAP+1)</x:f>
        <x:v>16</x:v>
      </x:c>
      <x:c r="K9022" s="266" t="n">
        <x:f>MOD(ROW()-ROW($I$46),MESCLUN_CAP+1)</x:f>
        <x:v>17</x:v>
      </x:c>
      <x:c r="L9022" s="266" t="n">
        <x:f>SUM(I9022:K9022)</x:f>
        <x:v>46</x:v>
      </x:c>
      <x:c r="M9022" s="267" t="n">
        <x:f>I9022*TOMATO_HOURS*WEEKS*(1+TOMATO_DIM)^I9022+J9022*CARROT_HOURS*WEEKS*(1+CARROT_DIM)^J9022+K9022*MESCLUN_HOURS*WEEKS*(1+MESCLUN_DIM)^K9022</x:f>
        <x:v>5696.600716549641</x:v>
      </x:c>
      <x:c r="N9022" s="267" t="n">
        <x:f>MAX(M9022-FARMER_HOURS,0)/TEMP_HOURS_PER_WORKER</x:f>
        <x:v>3.4559727198261396</x:v>
      </x:c>
      <x:c r="O9022" s="268" t="n">
        <x:f>I9022*TOMATO_PRICE+J9022*CARROT_PRICE+K9022*MESCLUN_PRICE</x:f>
        <x:v>193804</x:v>
      </x:c>
      <x:c r="P9022" s="268" t="n">
        <x:f>I9022*TOMATO_FERTILIZER+J9022*CARROT_FERTILIZER+K9022*MESCLUN_FERTILIZER</x:f>
        <x:v>33440</x:v>
      </x:c>
      <x:c r="Q9022" s="268" t="n">
        <x:f>MIN(M9022,FARMER_HOURS)*FARMER_RATE+MAX(M9022-FARMER_HOURS,0)*TEMP_RATE</x:f>
        <x:v>111399.31799565349</x:v>
      </x:c>
      <x:c r="R9022" s="268" t="n">
        <x:f>O9022-P9022-Q9022-FIXED_COST</x:f>
        <x:v>28964.682004346512</x:v>
      </x:c>
      <x:c r="S9022" s="139" t="str">
        <x:f>IF(AND(L9022&lt;=TOTAL_BED_CAP,N9022&lt;=TEMP_WORKER_CAP),"YES","NO")</x:f>
        <x:v>YES</x:v>
      </x:c>
      <x:c r="T9022" s="139" t="n">
        <x:f>IF(S9022="YES",R9022,-1E+99)</x:f>
        <x:v>28964.682004346512</x:v>
      </x:c>
    </x:row>
    <x:row r="9023">
      <x:c r="A9023" s="139"/>
      <x:c r="B9023" s="139"/>
      <x:c r="C9023" s="139"/>
      <x:c r="D9023" s="139"/>
      <x:c r="E9023" s="139"/>
      <x:c r="F9023" s="139"/>
      <x:c r="G9023" s="139"/>
      <x:c r="H9023" s="139"/>
      <x:c r="I9023" s="266" t="n">
        <x:f>INT((ROW()-ROW($I$46))/((CARROT_CAP+1)*(MESCLUN_CAP+1)))</x:f>
        <x:v>13</x:v>
      </x:c>
      <x:c r="J9023" s="266" t="n">
        <x:f>MOD(INT((ROW()-ROW($I$46))/(MESCLUN_CAP+1)),CARROT_CAP+1)</x:f>
        <x:v>16</x:v>
      </x:c>
      <x:c r="K9023" s="266" t="n">
        <x:f>MOD(ROW()-ROW($I$46),MESCLUN_CAP+1)</x:f>
        <x:v>18</x:v>
      </x:c>
      <x:c r="L9023" s="266" t="n">
        <x:f>SUM(I9023:K9023)</x:f>
        <x:v>47</x:v>
      </x:c>
      <x:c r="M9023" s="267" t="n">
        <x:f>I9023*TOMATO_HOURS*WEEKS*(1+TOMATO_DIM)^I9023+J9023*CARROT_HOURS*WEEKS*(1+CARROT_DIM)^J9023+K9023*MESCLUN_HOURS*WEEKS*(1+MESCLUN_DIM)^K9023</x:f>
        <x:v>5764.687708008229</x:v>
      </x:c>
      <x:c r="N9023" s="267" t="n">
        <x:f>MAX(M9023-FARMER_HOURS,0)/TEMP_HOURS_PER_WORKER</x:f>
        <x:v>3.503255352783492</x:v>
      </x:c>
      <x:c r="O9023" s="268" t="n">
        <x:f>I9023*TOMATO_PRICE+J9023*CARROT_PRICE+K9023*MESCLUN_PRICE</x:f>
        <x:v>196504</x:v>
      </x:c>
      <x:c r="P9023" s="268" t="n">
        <x:f>I9023*TOMATO_FERTILIZER+J9023*CARROT_FERTILIZER+K9023*MESCLUN_FERTILIZER</x:f>
        <x:v>34320</x:v>
      </x:c>
      <x:c r="Q9023" s="268" t="n">
        <x:f>MIN(M9023,FARMER_HOURS)*FARMER_RATE+MAX(M9023-FARMER_HOURS,0)*TEMP_RATE</x:f>
        <x:v>112581.3838195873</x:v>
      </x:c>
      <x:c r="R9023" s="268" t="n">
        <x:f>O9023-P9023-Q9023-FIXED_COST</x:f>
        <x:v>29602.616180412704</x:v>
      </x:c>
      <x:c r="S9023" s="139" t="str">
        <x:f>IF(AND(L9023&lt;=TOTAL_BED_CAP,N9023&lt;=TEMP_WORKER_CAP),"YES","NO")</x:f>
        <x:v>YES</x:v>
      </x:c>
      <x:c r="T9023" s="139" t="n">
        <x:f>IF(S9023="YES",R9023,-1E+99)</x:f>
        <x:v>29602.616180412704</x:v>
      </x:c>
    </x:row>
    <x:row r="9024">
      <x:c r="A9024" s="139"/>
      <x:c r="B9024" s="139"/>
      <x:c r="C9024" s="139"/>
      <x:c r="D9024" s="139"/>
      <x:c r="E9024" s="139"/>
      <x:c r="F9024" s="139"/>
      <x:c r="G9024" s="139"/>
      <x:c r="H9024" s="139"/>
      <x:c r="I9024" s="266" t="n">
        <x:f>INT((ROW()-ROW($I$46))/((CARROT_CAP+1)*(MESCLUN_CAP+1)))</x:f>
        <x:v>13</x:v>
      </x:c>
      <x:c r="J9024" s="266" t="n">
        <x:f>MOD(INT((ROW()-ROW($I$46))/(MESCLUN_CAP+1)),CARROT_CAP+1)</x:f>
        <x:v>16</x:v>
      </x:c>
      <x:c r="K9024" s="266" t="n">
        <x:f>MOD(ROW()-ROW($I$46),MESCLUN_CAP+1)</x:f>
        <x:v>19</x:v>
      </x:c>
      <x:c r="L9024" s="266" t="n">
        <x:f>SUM(I9024:K9024)</x:f>
        <x:v>48</x:v>
      </x:c>
      <x:c r="M9024" s="267" t="n">
        <x:f>I9024*TOMATO_HOURS*WEEKS*(1+TOMATO_DIM)^I9024+J9024*CARROT_HOURS*WEEKS*(1+CARROT_DIM)^J9024+K9024*MESCLUN_HOURS*WEEKS*(1+MESCLUN_DIM)^K9024</x:f>
        <x:v>5834.329236644251</x:v>
      </x:c>
      <x:c r="N9024" s="267" t="n">
        <x:f>MAX(M9024-FARMER_HOURS,0)/TEMP_HOURS_PER_WORKER</x:f>
        <x:v>3.5516175254473965</x:v>
      </x:c>
      <x:c r="O9024" s="268" t="n">
        <x:f>I9024*TOMATO_PRICE+J9024*CARROT_PRICE+K9024*MESCLUN_PRICE</x:f>
        <x:v>199204</x:v>
      </x:c>
      <x:c r="P9024" s="268" t="n">
        <x:f>I9024*TOMATO_FERTILIZER+J9024*CARROT_FERTILIZER+K9024*MESCLUN_FERTILIZER</x:f>
        <x:v>35200</x:v>
      </x:c>
      <x:c r="Q9024" s="268" t="n">
        <x:f>MIN(M9024,FARMER_HOURS)*FARMER_RATE+MAX(M9024-FARMER_HOURS,0)*TEMP_RATE</x:f>
        <x:v>113790.43813618491</x:v>
      </x:c>
      <x:c r="R9024" s="268" t="n">
        <x:f>O9024-P9024-Q9024-FIXED_COST</x:f>
        <x:v>30213.56186381509</x:v>
      </x:c>
      <x:c r="S9024" s="139" t="str">
        <x:f>IF(AND(L9024&lt;=TOTAL_BED_CAP,N9024&lt;=TEMP_WORKER_CAP),"YES","NO")</x:f>
        <x:v>YES</x:v>
      </x:c>
      <x:c r="T9024" s="139" t="n">
        <x:f>IF(S9024="YES",R9024,-1E+99)</x:f>
        <x:v>30213.56186381509</x:v>
      </x:c>
    </x:row>
    <x:row r="9025">
      <x:c r="A9025" s="139"/>
      <x:c r="B9025" s="139"/>
      <x:c r="C9025" s="139"/>
      <x:c r="D9025" s="139"/>
      <x:c r="E9025" s="139"/>
      <x:c r="F9025" s="139"/>
      <x:c r="G9025" s="139"/>
      <x:c r="H9025" s="139"/>
      <x:c r="I9025" s="266" t="n">
        <x:f>INT((ROW()-ROW($I$46))/((CARROT_CAP+1)*(MESCLUN_CAP+1)))</x:f>
        <x:v>13</x:v>
      </x:c>
      <x:c r="J9025" s="266" t="n">
        <x:f>MOD(INT((ROW()-ROW($I$46))/(MESCLUN_CAP+1)),CARROT_CAP+1)</x:f>
        <x:v>16</x:v>
      </x:c>
      <x:c r="K9025" s="266" t="n">
        <x:f>MOD(ROW()-ROW($I$46),MESCLUN_CAP+1)</x:f>
        <x:v>20</x:v>
      </x:c>
      <x:c r="L9025" s="266" t="n">
        <x:f>SUM(I9025:K9025)</x:f>
        <x:v>49</x:v>
      </x:c>
      <x:c r="M9025" s="267" t="n">
        <x:f>I9025*TOMATO_HOURS*WEEKS*(1+TOMATO_DIM)^I9025+J9025*CARROT_HOURS*WEEKS*(1+CARROT_DIM)^J9025+K9025*MESCLUN_HOURS*WEEKS*(1+MESCLUN_DIM)^K9025</x:f>
        <x:v>5905.553527294727</x:v>
      </x:c>
      <x:c r="N9025" s="267" t="n">
        <x:f>MAX(M9025-FARMER_HOURS,0)/TEMP_HOURS_PER_WORKER</x:f>
        <x:v>3.601078838399116</x:v>
      </x:c>
      <x:c r="O9025" s="268" t="n">
        <x:f>I9025*TOMATO_PRICE+J9025*CARROT_PRICE+K9025*MESCLUN_PRICE</x:f>
        <x:v>201904</x:v>
      </x:c>
      <x:c r="P9025" s="268" t="n">
        <x:f>I9025*TOMATO_FERTILIZER+J9025*CARROT_FERTILIZER+K9025*MESCLUN_FERTILIZER</x:f>
        <x:v>36080</x:v>
      </x:c>
      <x:c r="Q9025" s="268" t="n">
        <x:f>MIN(M9025,FARMER_HOURS)*FARMER_RATE+MAX(M9025-FARMER_HOURS,0)*TEMP_RATE</x:f>
        <x:v>115026.9709599779</x:v>
      </x:c>
      <x:c r="R9025" s="268" t="n">
        <x:f>O9025-P9025-Q9025-FIXED_COST</x:f>
        <x:v>30797.0290400221</x:v>
      </x:c>
      <x:c r="S9025" s="139" t="str">
        <x:f>IF(AND(L9025&lt;=TOTAL_BED_CAP,N9025&lt;=TEMP_WORKER_CAP),"YES","NO")</x:f>
        <x:v>YES</x:v>
      </x:c>
      <x:c r="T9025" s="139" t="n">
        <x:f>IF(S9025="YES",R9025,-1E+99)</x:f>
        <x:v>30797.0290400221</x:v>
      </x:c>
    </x:row>
    <x:row r="9026">
      <x:c r="A9026" s="139"/>
      <x:c r="B9026" s="139"/>
      <x:c r="C9026" s="139"/>
      <x:c r="D9026" s="139"/>
      <x:c r="E9026" s="139"/>
      <x:c r="F9026" s="139"/>
      <x:c r="G9026" s="139"/>
      <x:c r="H9026" s="139"/>
      <x:c r="I9026" s="266" t="n">
        <x:f>INT((ROW()-ROW($I$46))/((CARROT_CAP+1)*(MESCLUN_CAP+1)))</x:f>
        <x:v>13</x:v>
      </x:c>
      <x:c r="J9026" s="266" t="n">
        <x:f>MOD(INT((ROW()-ROW($I$46))/(MESCLUN_CAP+1)),CARROT_CAP+1)</x:f>
        <x:v>16</x:v>
      </x:c>
      <x:c r="K9026" s="266" t="n">
        <x:f>MOD(ROW()-ROW($I$46),MESCLUN_CAP+1)</x:f>
        <x:v>21</x:v>
      </x:c>
      <x:c r="L9026" s="266" t="n">
        <x:f>SUM(I9026:K9026)</x:f>
        <x:v>50</x:v>
      </x:c>
      <x:c r="M9026" s="267" t="n">
        <x:f>I9026*TOMATO_HOURS*WEEKS*(1+TOMATO_DIM)^I9026+J9026*CARROT_HOURS*WEEKS*(1+CARROT_DIM)^J9026+K9026*MESCLUN_HOURS*WEEKS*(1+MESCLUN_DIM)^K9026</x:f>
        <x:v>5978.389267521172</x:v>
      </x:c>
      <x:c r="N9026" s="267" t="n">
        <x:f>MAX(M9026-FARMER_HOURS,0)/TEMP_HOURS_PER_WORKER</x:f>
        <x:v>3.6516592135563695</x:v>
      </x:c>
      <x:c r="O9026" s="268" t="n">
        <x:f>I9026*TOMATO_PRICE+J9026*CARROT_PRICE+K9026*MESCLUN_PRICE</x:f>
        <x:v>204604</x:v>
      </x:c>
      <x:c r="P9026" s="268" t="n">
        <x:f>I9026*TOMATO_FERTILIZER+J9026*CARROT_FERTILIZER+K9026*MESCLUN_FERTILIZER</x:f>
        <x:v>36960</x:v>
      </x:c>
      <x:c r="Q9026" s="268" t="n">
        <x:f>MIN(M9026,FARMER_HOURS)*FARMER_RATE+MAX(M9026-FARMER_HOURS,0)*TEMP_RATE</x:f>
        <x:v>116291.48033890923</x:v>
      </x:c>
      <x:c r="R9026" s="268" t="n">
        <x:f>O9026-P9026-Q9026-FIXED_COST</x:f>
        <x:v>31352.519661090773</x:v>
      </x:c>
      <x:c r="S9026" s="139" t="str">
        <x:f>IF(AND(L9026&lt;=TOTAL_BED_CAP,N9026&lt;=TEMP_WORKER_CAP),"YES","NO")</x:f>
        <x:v>YES</x:v>
      </x:c>
      <x:c r="T9026" s="139" t="n">
        <x:f>IF(S9026="YES",R9026,-1E+99)</x:f>
        <x:v>31352.519661090773</x:v>
      </x:c>
    </x:row>
    <x:row r="9027">
      <x:c r="A9027" s="139"/>
      <x:c r="B9027" s="139"/>
      <x:c r="C9027" s="139"/>
      <x:c r="D9027" s="139"/>
      <x:c r="E9027" s="139"/>
      <x:c r="F9027" s="139"/>
      <x:c r="G9027" s="139"/>
      <x:c r="H9027" s="139"/>
      <x:c r="I9027" s="266" t="n">
        <x:f>INT((ROW()-ROW($I$46))/((CARROT_CAP+1)*(MESCLUN_CAP+1)))</x:f>
        <x:v>13</x:v>
      </x:c>
      <x:c r="J9027" s="266" t="n">
        <x:f>MOD(INT((ROW()-ROW($I$46))/(MESCLUN_CAP+1)),CARROT_CAP+1)</x:f>
        <x:v>16</x:v>
      </x:c>
      <x:c r="K9027" s="266" t="n">
        <x:f>MOD(ROW()-ROW($I$46),MESCLUN_CAP+1)</x:f>
        <x:v>22</x:v>
      </x:c>
      <x:c r="L9027" s="266" t="n">
        <x:f>SUM(I9027:K9027)</x:f>
        <x:v>51</x:v>
      </x:c>
      <x:c r="M9027" s="267" t="n">
        <x:f>I9027*TOMATO_HOURS*WEEKS*(1+TOMATO_DIM)^I9027+J9027*CARROT_HOURS*WEEKS*(1+CARROT_DIM)^J9027+K9027*MESCLUN_HOURS*WEEKS*(1+MESCLUN_DIM)^K9027</x:f>
        <x:v>6052.865614767567</x:v>
      </x:c>
      <x:c r="N9027" s="267" t="n">
        <x:f>MAX(M9027-FARMER_HOURS,0)/TEMP_HOURS_PER_WORKER</x:f>
        <x:v>3.703378899144144</x:v>
      </x:c>
      <x:c r="O9027" s="268" t="n">
        <x:f>I9027*TOMATO_PRICE+J9027*CARROT_PRICE+K9027*MESCLUN_PRICE</x:f>
        <x:v>207304</x:v>
      </x:c>
      <x:c r="P9027" s="268" t="n">
        <x:f>I9027*TOMATO_FERTILIZER+J9027*CARROT_FERTILIZER+K9027*MESCLUN_FERTILIZER</x:f>
        <x:v>37840</x:v>
      </x:c>
      <x:c r="Q9027" s="268" t="n">
        <x:f>MIN(M9027,FARMER_HOURS)*FARMER_RATE+MAX(M9027-FARMER_HOURS,0)*TEMP_RATE</x:f>
        <x:v>117584.4724786036</x:v>
      </x:c>
      <x:c r="R9027" s="268" t="n">
        <x:f>O9027-P9027-Q9027-FIXED_COST</x:f>
        <x:v>31879.527521396405</x:v>
      </x:c>
      <x:c r="S9027" s="139" t="str">
        <x:f>IF(AND(L9027&lt;=TOTAL_BED_CAP,N9027&lt;=TEMP_WORKER_CAP),"YES","NO")</x:f>
        <x:v>YES</x:v>
      </x:c>
      <x:c r="T9027" s="139" t="n">
        <x:f>IF(S9027="YES",R9027,-1E+99)</x:f>
        <x:v>31879.527521396405</x:v>
      </x:c>
    </x:row>
    <x:row r="9028">
      <x:c r="A9028" s="139"/>
      <x:c r="B9028" s="139"/>
      <x:c r="C9028" s="139"/>
      <x:c r="D9028" s="139"/>
      <x:c r="E9028" s="139"/>
      <x:c r="F9028" s="139"/>
      <x:c r="G9028" s="139"/>
      <x:c r="H9028" s="139"/>
      <x:c r="I9028" s="266" t="n">
        <x:f>INT((ROW()-ROW($I$46))/((CARROT_CAP+1)*(MESCLUN_CAP+1)))</x:f>
        <x:v>13</x:v>
      </x:c>
      <x:c r="J9028" s="266" t="n">
        <x:f>MOD(INT((ROW()-ROW($I$46))/(MESCLUN_CAP+1)),CARROT_CAP+1)</x:f>
        <x:v>16</x:v>
      </x:c>
      <x:c r="K9028" s="266" t="n">
        <x:f>MOD(ROW()-ROW($I$46),MESCLUN_CAP+1)</x:f>
        <x:v>23</x:v>
      </x:c>
      <x:c r="L9028" s="266" t="n">
        <x:f>SUM(I9028:K9028)</x:f>
        <x:v>52</x:v>
      </x:c>
      <x:c r="M9028" s="267" t="n">
        <x:f>I9028*TOMATO_HOURS*WEEKS*(1+TOMATO_DIM)^I9028+J9028*CARROT_HOURS*WEEKS*(1+CARROT_DIM)^J9028+K9028*MESCLUN_HOURS*WEEKS*(1+MESCLUN_DIM)^K9028</x:f>
        <x:v>6129.012203625004</x:v>
      </x:c>
      <x:c r="N9028" s="267" t="n">
        <x:f>MAX(M9028-FARMER_HOURS,0)/TEMP_HOURS_PER_WORKER</x:f>
        <x:v>3.756258474739586</x:v>
      </x:c>
      <x:c r="O9028" s="268" t="n">
        <x:f>I9028*TOMATO_PRICE+J9028*CARROT_PRICE+K9028*MESCLUN_PRICE</x:f>
        <x:v>210004</x:v>
      </x:c>
      <x:c r="P9028" s="268" t="n">
        <x:f>I9028*TOMATO_FERTILIZER+J9028*CARROT_FERTILIZER+K9028*MESCLUN_FERTILIZER</x:f>
        <x:v>38720</x:v>
      </x:c>
      <x:c r="Q9028" s="268" t="n">
        <x:f>MIN(M9028,FARMER_HOURS)*FARMER_RATE+MAX(M9028-FARMER_HOURS,0)*TEMP_RATE</x:f>
        <x:v>118906.46186848966</x:v>
      </x:c>
      <x:c r="R9028" s="268" t="n">
        <x:f>O9028-P9028-Q9028-FIXED_COST</x:f>
        <x:v>32377.538131510344</x:v>
      </x:c>
      <x:c r="S9028" s="139" t="str">
        <x:f>IF(AND(L9028&lt;=TOTAL_BED_CAP,N9028&lt;=TEMP_WORKER_CAP),"YES","NO")</x:f>
        <x:v>YES</x:v>
      </x:c>
      <x:c r="T9028" s="139" t="n">
        <x:f>IF(S9028="YES",R9028,-1E+99)</x:f>
        <x:v>32377.538131510344</x:v>
      </x:c>
    </x:row>
    <x:row r="9029">
      <x:c r="A9029" s="139"/>
      <x:c r="B9029" s="139"/>
      <x:c r="C9029" s="139"/>
      <x:c r="D9029" s="139"/>
      <x:c r="E9029" s="139"/>
      <x:c r="F9029" s="139"/>
      <x:c r="G9029" s="139"/>
      <x:c r="H9029" s="139"/>
      <x:c r="I9029" s="266" t="n">
        <x:f>INT((ROW()-ROW($I$46))/((CARROT_CAP+1)*(MESCLUN_CAP+1)))</x:f>
        <x:v>13</x:v>
      </x:c>
      <x:c r="J9029" s="266" t="n">
        <x:f>MOD(INT((ROW()-ROW($I$46))/(MESCLUN_CAP+1)),CARROT_CAP+1)</x:f>
        <x:v>16</x:v>
      </x:c>
      <x:c r="K9029" s="266" t="n">
        <x:f>MOD(ROW()-ROW($I$46),MESCLUN_CAP+1)</x:f>
        <x:v>24</x:v>
      </x:c>
      <x:c r="L9029" s="266" t="n">
        <x:f>SUM(I9029:K9029)</x:f>
        <x:v>53</x:v>
      </x:c>
      <x:c r="M9029" s="267" t="n">
        <x:f>I9029*TOMATO_HOURS*WEEKS*(1+TOMATO_DIM)^I9029+J9029*CARROT_HOURS*WEEKS*(1+CARROT_DIM)^J9029+K9029*MESCLUN_HOURS*WEEKS*(1+MESCLUN_DIM)^K9029</x:f>
        <x:v>6206.859153204499</x:v>
      </x:c>
      <x:c r="N9029" s="267" t="n">
        <x:f>MAX(M9029-FARMER_HOURS,0)/TEMP_HOURS_PER_WORKER</x:f>
        <x:v>3.8103188563920134</x:v>
      </x:c>
      <x:c r="O9029" s="268" t="n">
        <x:f>I9029*TOMATO_PRICE+J9029*CARROT_PRICE+K9029*MESCLUN_PRICE</x:f>
        <x:v>212704</x:v>
      </x:c>
      <x:c r="P9029" s="268" t="n">
        <x:f>I9029*TOMATO_FERTILIZER+J9029*CARROT_FERTILIZER+K9029*MESCLUN_FERTILIZER</x:f>
        <x:v>39600</x:v>
      </x:c>
      <x:c r="Q9029" s="268" t="n">
        <x:f>MIN(M9029,FARMER_HOURS)*FARMER_RATE+MAX(M9029-FARMER_HOURS,0)*TEMP_RATE</x:f>
        <x:v>120257.97140980033</x:v>
      </x:c>
      <x:c r="R9029" s="268" t="n">
        <x:f>O9029-P9029-Q9029-FIXED_COST</x:f>
        <x:v>32846.02859019967</x:v>
      </x:c>
      <x:c r="S9029" s="139" t="str">
        <x:f>IF(AND(L9029&lt;=TOTAL_BED_CAP,N9029&lt;=TEMP_WORKER_CAP),"YES","NO")</x:f>
        <x:v>YES</x:v>
      </x:c>
      <x:c r="T9029" s="139" t="n">
        <x:f>IF(S9029="YES",R9029,-1E+99)</x:f>
        <x:v>32846.02859019967</x:v>
      </x:c>
    </x:row>
    <x:row r="9030">
      <x:c r="A9030" s="139"/>
      <x:c r="B9030" s="139"/>
      <x:c r="C9030" s="139"/>
      <x:c r="D9030" s="139"/>
      <x:c r="E9030" s="139"/>
      <x:c r="F9030" s="139"/>
      <x:c r="G9030" s="139"/>
      <x:c r="H9030" s="139"/>
      <x:c r="I9030" s="266" t="n">
        <x:f>INT((ROW()-ROW($I$46))/((CARROT_CAP+1)*(MESCLUN_CAP+1)))</x:f>
        <x:v>13</x:v>
      </x:c>
      <x:c r="J9030" s="266" t="n">
        <x:f>MOD(INT((ROW()-ROW($I$46))/(MESCLUN_CAP+1)),CARROT_CAP+1)</x:f>
        <x:v>16</x:v>
      </x:c>
      <x:c r="K9030" s="266" t="n">
        <x:f>MOD(ROW()-ROW($I$46),MESCLUN_CAP+1)</x:f>
        <x:v>25</x:v>
      </x:c>
      <x:c r="L9030" s="266" t="n">
        <x:f>SUM(I9030:K9030)</x:f>
        <x:v>54</x:v>
      </x:c>
      <x:c r="M9030" s="267" t="n">
        <x:f>I9030*TOMATO_HOURS*WEEKS*(1+TOMATO_DIM)^I9030+J9030*CARROT_HOURS*WEEKS*(1+CARROT_DIM)^J9030+K9030*MESCLUN_HOURS*WEEKS*(1+MESCLUN_DIM)^K9030</x:f>
        <x:v>6286.437074619597</x:v>
      </x:c>
      <x:c r="N9030" s="267" t="n">
        <x:f>MAX(M9030-FARMER_HOURS,0)/TEMP_HOURS_PER_WORKER</x:f>
        <x:v>3.865581301819165</x:v>
      </x:c>
      <x:c r="O9030" s="268" t="n">
        <x:f>I9030*TOMATO_PRICE+J9030*CARROT_PRICE+K9030*MESCLUN_PRICE</x:f>
        <x:v>215404</x:v>
      </x:c>
      <x:c r="P9030" s="268" t="n">
        <x:f>I9030*TOMATO_FERTILIZER+J9030*CARROT_FERTILIZER+K9030*MESCLUN_FERTILIZER</x:f>
        <x:v>40480</x:v>
      </x:c>
      <x:c r="Q9030" s="268" t="n">
        <x:f>MIN(M9030,FARMER_HOURS)*FARMER_RATE+MAX(M9030-FARMER_HOURS,0)*TEMP_RATE</x:f>
        <x:v>121639.53254547912</x:v>
      </x:c>
      <x:c r="R9030" s="268" t="n">
        <x:f>O9030-P9030-Q9030-FIXED_COST</x:f>
        <x:v>33284.46745452088</x:v>
      </x:c>
      <x:c r="S9030" s="139" t="str">
        <x:f>IF(AND(L9030&lt;=TOTAL_BED_CAP,N9030&lt;=TEMP_WORKER_CAP),"YES","NO")</x:f>
        <x:v>YES</x:v>
      </x:c>
      <x:c r="T9030" s="139" t="n">
        <x:f>IF(S9030="YES",R9030,-1E+99)</x:f>
        <x:v>33284.46745452088</x:v>
      </x:c>
    </x:row>
    <x:row r="9031">
      <x:c r="A9031" s="139"/>
      <x:c r="B9031" s="139"/>
      <x:c r="C9031" s="139"/>
      <x:c r="D9031" s="139"/>
      <x:c r="E9031" s="139"/>
      <x:c r="F9031" s="139"/>
      <x:c r="G9031" s="139"/>
      <x:c r="H9031" s="139"/>
      <x:c r="I9031" s="266" t="n">
        <x:f>INT((ROW()-ROW($I$46))/((CARROT_CAP+1)*(MESCLUN_CAP+1)))</x:f>
        <x:v>13</x:v>
      </x:c>
      <x:c r="J9031" s="266" t="n">
        <x:f>MOD(INT((ROW()-ROW($I$46))/(MESCLUN_CAP+1)),CARROT_CAP+1)</x:f>
        <x:v>16</x:v>
      </x:c>
      <x:c r="K9031" s="266" t="n">
        <x:f>MOD(ROW()-ROW($I$46),MESCLUN_CAP+1)</x:f>
        <x:v>26</x:v>
      </x:c>
      <x:c r="L9031" s="266" t="n">
        <x:f>SUM(I9031:K9031)</x:f>
        <x:v>55</x:v>
      </x:c>
      <x:c r="M9031" s="267" t="n">
        <x:f>I9031*TOMATO_HOURS*WEEKS*(1+TOMATO_DIM)^I9031+J9031*CARROT_HOURS*WEEKS*(1+CARROT_DIM)^J9031+K9031*MESCLUN_HOURS*WEEKS*(1+MESCLUN_DIM)^K9031</x:f>
        <x:v>6367.777078580314</x:v>
      </x:c>
      <x:c r="N9031" s="267" t="n">
        <x:f>MAX(M9031-FARMER_HOURS,0)/TEMP_HOURS_PER_WORKER</x:f>
        <x:v>3.9220674156807735</x:v>
      </x:c>
      <x:c r="O9031" s="268" t="n">
        <x:f>I9031*TOMATO_PRICE+J9031*CARROT_PRICE+K9031*MESCLUN_PRICE</x:f>
        <x:v>218104</x:v>
      </x:c>
      <x:c r="P9031" s="268" t="n">
        <x:f>I9031*TOMATO_FERTILIZER+J9031*CARROT_FERTILIZER+K9031*MESCLUN_FERTILIZER</x:f>
        <x:v>41360</x:v>
      </x:c>
      <x:c r="Q9031" s="268" t="n">
        <x:f>MIN(M9031,FARMER_HOURS)*FARMER_RATE+MAX(M9031-FARMER_HOURS,0)*TEMP_RATE</x:f>
        <x:v>123051.68539201934</x:v>
      </x:c>
      <x:c r="R9031" s="268" t="n">
        <x:f>O9031-P9031-Q9031-FIXED_COST</x:f>
        <x:v>33692.31460798066</x:v>
      </x:c>
      <x:c r="S9031" s="139" t="str">
        <x:f>IF(AND(L9031&lt;=TOTAL_BED_CAP,N9031&lt;=TEMP_WORKER_CAP),"YES","NO")</x:f>
        <x:v>YES</x:v>
      </x:c>
      <x:c r="T9031" s="139" t="n">
        <x:f>IF(S9031="YES",R9031,-1E+99)</x:f>
        <x:v>33692.31460798066</x:v>
      </x:c>
    </x:row>
    <x:row r="9032">
      <x:c r="A9032" s="139"/>
      <x:c r="B9032" s="139"/>
      <x:c r="C9032" s="139"/>
      <x:c r="D9032" s="139"/>
      <x:c r="E9032" s="139"/>
      <x:c r="F9032" s="139"/>
      <x:c r="G9032" s="139"/>
      <x:c r="H9032" s="139"/>
      <x:c r="I9032" s="266" t="n">
        <x:f>INT((ROW()-ROW($I$46))/((CARROT_CAP+1)*(MESCLUN_CAP+1)))</x:f>
        <x:v>13</x:v>
      </x:c>
      <x:c r="J9032" s="266" t="n">
        <x:f>MOD(INT((ROW()-ROW($I$46))/(MESCLUN_CAP+1)),CARROT_CAP+1)</x:f>
        <x:v>16</x:v>
      </x:c>
      <x:c r="K9032" s="266" t="n">
        <x:f>MOD(ROW()-ROW($I$46),MESCLUN_CAP+1)</x:f>
        <x:v>27</x:v>
      </x:c>
      <x:c r="L9032" s="266" t="n">
        <x:f>SUM(I9032:K9032)</x:f>
        <x:v>56</x:v>
      </x:c>
      <x:c r="M9032" s="267" t="n">
        <x:f>I9032*TOMATO_HOURS*WEEKS*(1+TOMATO_DIM)^I9032+J9032*CARROT_HOURS*WEEKS*(1+CARROT_DIM)^J9032+K9032*MESCLUN_HOURS*WEEKS*(1+MESCLUN_DIM)^K9032</x:f>
        <x:v>6450.910783100071</x:v>
      </x:c>
      <x:c r="N9032" s="267" t="n">
        <x:f>MAX(M9032-FARMER_HOURS,0)/TEMP_HOURS_PER_WORKER</x:f>
        <x:v>3.979799154930605</x:v>
      </x:c>
      <x:c r="O9032" s="268" t="n">
        <x:f>I9032*TOMATO_PRICE+J9032*CARROT_PRICE+K9032*MESCLUN_PRICE</x:f>
        <x:v>220804</x:v>
      </x:c>
      <x:c r="P9032" s="268" t="n">
        <x:f>I9032*TOMATO_FERTILIZER+J9032*CARROT_FERTILIZER+K9032*MESCLUN_FERTILIZER</x:f>
        <x:v>42240</x:v>
      </x:c>
      <x:c r="Q9032" s="268" t="n">
        <x:f>MIN(M9032,FARMER_HOURS)*FARMER_RATE+MAX(M9032-FARMER_HOURS,0)*TEMP_RATE</x:f>
        <x:v>124494.97887326512</x:v>
      </x:c>
      <x:c r="R9032" s="268" t="n">
        <x:f>O9032-P9032-Q9032-FIXED_COST</x:f>
        <x:v>34069.02112673488</x:v>
      </x:c>
      <x:c r="S9032" s="139" t="str">
        <x:f>IF(AND(L9032&lt;=TOTAL_BED_CAP,N9032&lt;=TEMP_WORKER_CAP),"YES","NO")</x:f>
        <x:v>YES</x:v>
      </x:c>
      <x:c r="T9032" s="139" t="n">
        <x:f>IF(S9032="YES",R9032,-1E+99)</x:f>
        <x:v>34069.02112673488</x:v>
      </x:c>
    </x:row>
    <x:row r="9033">
      <x:c r="A9033" s="139"/>
      <x:c r="B9033" s="139"/>
      <x:c r="C9033" s="139"/>
      <x:c r="D9033" s="139"/>
      <x:c r="E9033" s="139"/>
      <x:c r="F9033" s="139"/>
      <x:c r="G9033" s="139"/>
      <x:c r="H9033" s="139"/>
      <x:c r="I9033" s="266" t="n">
        <x:f>INT((ROW()-ROW($I$46))/((CARROT_CAP+1)*(MESCLUN_CAP+1)))</x:f>
        <x:v>13</x:v>
      </x:c>
      <x:c r="J9033" s="266" t="n">
        <x:f>MOD(INT((ROW()-ROW($I$46))/(MESCLUN_CAP+1)),CARROT_CAP+1)</x:f>
        <x:v>16</x:v>
      </x:c>
      <x:c r="K9033" s="266" t="n">
        <x:f>MOD(ROW()-ROW($I$46),MESCLUN_CAP+1)</x:f>
        <x:v>28</x:v>
      </x:c>
      <x:c r="L9033" s="266" t="n">
        <x:f>SUM(I9033:K9033)</x:f>
        <x:v>57</x:v>
      </x:c>
      <x:c r="M9033" s="267" t="n">
        <x:f>I9033*TOMATO_HOURS*WEEKS*(1+TOMATO_DIM)^I9033+J9033*CARROT_HOURS*WEEKS*(1+CARROT_DIM)^J9033+K9033*MESCLUN_HOURS*WEEKS*(1+MESCLUN_DIM)^K9033</x:f>
        <x:v>6535.870321317225</x:v>
      </x:c>
      <x:c r="N9033" s="267" t="n">
        <x:f>MAX(M9033-FARMER_HOURS,0)/TEMP_HOURS_PER_WORKER</x:f>
        <x:v>4.038798834248073</x:v>
      </x:c>
      <x:c r="O9033" s="268" t="n">
        <x:f>I9033*TOMATO_PRICE+J9033*CARROT_PRICE+K9033*MESCLUN_PRICE</x:f>
        <x:v>223504</x:v>
      </x:c>
      <x:c r="P9033" s="268" t="n">
        <x:f>I9033*TOMATO_FERTILIZER+J9033*CARROT_FERTILIZER+K9033*MESCLUN_FERTILIZER</x:f>
        <x:v>43120</x:v>
      </x:c>
      <x:c r="Q9033" s="268" t="n">
        <x:f>MIN(M9033,FARMER_HOURS)*FARMER_RATE+MAX(M9033-FARMER_HOURS,0)*TEMP_RATE</x:f>
        <x:v>125969.97085620182</x:v>
      </x:c>
      <x:c r="R9033" s="268" t="n">
        <x:f>O9033-P9033-Q9033-FIXED_COST</x:f>
        <x:v>34414.02914379818</x:v>
      </x:c>
      <x:c r="S9033" s="139" t="str">
        <x:f>IF(AND(L9033&lt;=TOTAL_BED_CAP,N9033&lt;=TEMP_WORKER_CAP),"YES","NO")</x:f>
        <x:v>NO</x:v>
      </x:c>
      <x:c r="T9033" s="139" t="n">
        <x:f>IF(S9033="YES",R9033,-1E+99)</x:f>
        <x:v>-1e+99</x:v>
      </x:c>
    </x:row>
    <x:row r="9034">
      <x:c r="A9034" s="139"/>
      <x:c r="B9034" s="139"/>
      <x:c r="C9034" s="139"/>
      <x:c r="D9034" s="139"/>
      <x:c r="E9034" s="139"/>
      <x:c r="F9034" s="139"/>
      <x:c r="G9034" s="139"/>
      <x:c r="H9034" s="139"/>
      <x:c r="I9034" s="266" t="n">
        <x:f>INT((ROW()-ROW($I$46))/((CARROT_CAP+1)*(MESCLUN_CAP+1)))</x:f>
        <x:v>13</x:v>
      </x:c>
      <x:c r="J9034" s="266" t="n">
        <x:f>MOD(INT((ROW()-ROW($I$46))/(MESCLUN_CAP+1)),CARROT_CAP+1)</x:f>
        <x:v>16</x:v>
      </x:c>
      <x:c r="K9034" s="266" t="n">
        <x:f>MOD(ROW()-ROW($I$46),MESCLUN_CAP+1)</x:f>
        <x:v>29</x:v>
      </x:c>
      <x:c r="L9034" s="266" t="n">
        <x:f>SUM(I9034:K9034)</x:f>
        <x:v>58</x:v>
      </x:c>
      <x:c r="M9034" s="267" t="n">
        <x:f>I9034*TOMATO_HOURS*WEEKS*(1+TOMATO_DIM)^I9034+J9034*CARROT_HOURS*WEEKS*(1+CARROT_DIM)^J9034+K9034*MESCLUN_HOURS*WEEKS*(1+MESCLUN_DIM)^K9034</x:f>
        <x:v>6622.688349432878</x:v>
      </x:c>
      <x:c r="N9034" s="267" t="n">
        <x:f>MAX(M9034-FARMER_HOURS,0)/TEMP_HOURS_PER_WORKER</x:f>
        <x:v>4.09908913155061</x:v>
      </x:c>
      <x:c r="O9034" s="268" t="n">
        <x:f>I9034*TOMATO_PRICE+J9034*CARROT_PRICE+K9034*MESCLUN_PRICE</x:f>
        <x:v>226204</x:v>
      </x:c>
      <x:c r="P9034" s="268" t="n">
        <x:f>I9034*TOMATO_FERTILIZER+J9034*CARROT_FERTILIZER+K9034*MESCLUN_FERTILIZER</x:f>
        <x:v>44000</x:v>
      </x:c>
      <x:c r="Q9034" s="268" t="n">
        <x:f>MIN(M9034,FARMER_HOURS)*FARMER_RATE+MAX(M9034-FARMER_HOURS,0)*TEMP_RATE</x:f>
        <x:v>127477.22828876524</x:v>
      </x:c>
      <x:c r="R9034" s="268" t="n">
        <x:f>O9034-P9034-Q9034-FIXED_COST</x:f>
        <x:v>34726.77171123476</x:v>
      </x:c>
      <x:c r="S9034" s="139" t="str">
        <x:f>IF(AND(L9034&lt;=TOTAL_BED_CAP,N9034&lt;=TEMP_WORKER_CAP),"YES","NO")</x:f>
        <x:v>NO</x:v>
      </x:c>
      <x:c r="T9034" s="139" t="n">
        <x:f>IF(S9034="YES",R9034,-1E+99)</x:f>
        <x:v>-1e+99</x:v>
      </x:c>
    </x:row>
    <x:row r="9035">
      <x:c r="A9035" s="139"/>
      <x:c r="B9035" s="139"/>
      <x:c r="C9035" s="139"/>
      <x:c r="D9035" s="139"/>
      <x:c r="E9035" s="139"/>
      <x:c r="F9035" s="139"/>
      <x:c r="G9035" s="139"/>
      <x:c r="H9035" s="139"/>
      <x:c r="I9035" s="266" t="n">
        <x:f>INT((ROW()-ROW($I$46))/((CARROT_CAP+1)*(MESCLUN_CAP+1)))</x:f>
        <x:v>13</x:v>
      </x:c>
      <x:c r="J9035" s="266" t="n">
        <x:f>MOD(INT((ROW()-ROW($I$46))/(MESCLUN_CAP+1)),CARROT_CAP+1)</x:f>
        <x:v>16</x:v>
      </x:c>
      <x:c r="K9035" s="266" t="n">
        <x:f>MOD(ROW()-ROW($I$46),MESCLUN_CAP+1)</x:f>
        <x:v>30</x:v>
      </x:c>
      <x:c r="L9035" s="266" t="n">
        <x:f>SUM(I9035:K9035)</x:f>
        <x:v>59</x:v>
      </x:c>
      <x:c r="M9035" s="267" t="n">
        <x:f>I9035*TOMATO_HOURS*WEEKS*(1+TOMATO_DIM)^I9035+J9035*CARROT_HOURS*WEEKS*(1+CARROT_DIM)^J9035+K9035*MESCLUN_HOURS*WEEKS*(1+MESCLUN_DIM)^K9035</x:f>
        <x:v>6711.398054766648</x:v>
      </x:c>
      <x:c r="N9035" s="267" t="n">
        <x:f>MAX(M9035-FARMER_HOURS,0)/TEMP_HOURS_PER_WORKER</x:f>
        <x:v>4.16069309358795</x:v>
      </x:c>
      <x:c r="O9035" s="268" t="n">
        <x:f>I9035*TOMATO_PRICE+J9035*CARROT_PRICE+K9035*MESCLUN_PRICE</x:f>
        <x:v>228904</x:v>
      </x:c>
      <x:c r="P9035" s="268" t="n">
        <x:f>I9035*TOMATO_FERTILIZER+J9035*CARROT_FERTILIZER+K9035*MESCLUN_FERTILIZER</x:f>
        <x:v>44880</x:v>
      </x:c>
      <x:c r="Q9035" s="268" t="n">
        <x:f>MIN(M9035,FARMER_HOURS)*FARMER_RATE+MAX(M9035-FARMER_HOURS,0)*TEMP_RATE</x:f>
        <x:v>129017.32733969875</x:v>
      </x:c>
      <x:c r="R9035" s="268" t="n">
        <x:f>O9035-P9035-Q9035-FIXED_COST</x:f>
        <x:v>35006.67266030125</x:v>
      </x:c>
      <x:c r="S9035" s="139" t="str">
        <x:f>IF(AND(L9035&lt;=TOTAL_BED_CAP,N9035&lt;=TEMP_WORKER_CAP),"YES","NO")</x:f>
        <x:v>NO</x:v>
      </x:c>
      <x:c r="T9035" s="139" t="n">
        <x:f>IF(S9035="YES",R9035,-1E+99)</x:f>
        <x:v>-1e+99</x:v>
      </x:c>
    </x:row>
    <x:row r="9036">
      <x:c r="A9036" s="139"/>
      <x:c r="B9036" s="139"/>
      <x:c r="C9036" s="139"/>
      <x:c r="D9036" s="139"/>
      <x:c r="E9036" s="139"/>
      <x:c r="F9036" s="139"/>
      <x:c r="G9036" s="139"/>
      <x:c r="H9036" s="139"/>
      <x:c r="I9036" s="266" t="n">
        <x:f>INT((ROW()-ROW($I$46))/((CARROT_CAP+1)*(MESCLUN_CAP+1)))</x:f>
        <x:v>13</x:v>
      </x:c>
      <x:c r="J9036" s="266" t="n">
        <x:f>MOD(INT((ROW()-ROW($I$46))/(MESCLUN_CAP+1)),CARROT_CAP+1)</x:f>
        <x:v>17</x:v>
      </x:c>
      <x:c r="K9036" s="266" t="n">
        <x:f>MOD(ROW()-ROW($I$46),MESCLUN_CAP+1)</x:f>
        <x:v>0</x:v>
      </x:c>
      <x:c r="L9036" s="266" t="n">
        <x:f>SUM(I9036:K9036)</x:f>
        <x:v>30</x:v>
      </x:c>
      <x:c r="M9036" s="267" t="n">
        <x:f>I9036*TOMATO_HOURS*WEEKS*(1+TOMATO_DIM)^I9036+J9036*CARROT_HOURS*WEEKS*(1+CARROT_DIM)^J9036+K9036*MESCLUN_HOURS*WEEKS*(1+MESCLUN_DIM)^K9036</x:f>
        <x:v>4815.18263404024</x:v>
      </x:c>
      <x:c r="N9036" s="267" t="n">
        <x:f>MAX(M9036-FARMER_HOURS,0)/TEMP_HOURS_PER_WORKER</x:f>
        <x:v>2.8438768291946115</x:v>
      </x:c>
      <x:c r="O9036" s="268" t="n">
        <x:f>I9036*TOMATO_PRICE+J9036*CARROT_PRICE+K9036*MESCLUN_PRICE</x:f>
        <x:v>149998</x:v>
      </x:c>
      <x:c r="P9036" s="268" t="n">
        <x:f>I9036*TOMATO_FERTILIZER+J9036*CARROT_FERTILIZER+K9036*MESCLUN_FERTILIZER</x:f>
        <x:v>18920</x:v>
      </x:c>
      <x:c r="Q9036" s="268" t="n">
        <x:f>MIN(M9036,FARMER_HOURS)*FARMER_RATE+MAX(M9036-FARMER_HOURS,0)*TEMP_RATE</x:f>
        <x:v>96096.92072986528</x:v>
      </x:c>
      <x:c r="R9036" s="268" t="n">
        <x:f>O9036-P9036-Q9036-FIXED_COST</x:f>
        <x:v>14981.079270134724</x:v>
      </x:c>
      <x:c r="S9036" s="139" t="str">
        <x:f>IF(AND(L9036&lt;=TOTAL_BED_CAP,N9036&lt;=TEMP_WORKER_CAP),"YES","NO")</x:f>
        <x:v>YES</x:v>
      </x:c>
      <x:c r="T9036" s="139" t="n">
        <x:f>IF(S9036="YES",R9036,-1E+99)</x:f>
        <x:v>14981.079270134724</x:v>
      </x:c>
    </x:row>
    <x:row r="9037">
      <x:c r="A9037" s="139"/>
      <x:c r="B9037" s="139"/>
      <x:c r="C9037" s="139"/>
      <x:c r="D9037" s="139"/>
      <x:c r="E9037" s="139"/>
      <x:c r="F9037" s="139"/>
      <x:c r="G9037" s="139"/>
      <x:c r="H9037" s="139"/>
      <x:c r="I9037" s="266" t="n">
        <x:f>INT((ROW()-ROW($I$46))/((CARROT_CAP+1)*(MESCLUN_CAP+1)))</x:f>
        <x:v>13</x:v>
      </x:c>
      <x:c r="J9037" s="266" t="n">
        <x:f>MOD(INT((ROW()-ROW($I$46))/(MESCLUN_CAP+1)),CARROT_CAP+1)</x:f>
        <x:v>17</x:v>
      </x:c>
      <x:c r="K9037" s="266" t="n">
        <x:f>MOD(ROW()-ROW($I$46),MESCLUN_CAP+1)</x:f>
        <x:v>1</x:v>
      </x:c>
      <x:c r="L9037" s="266" t="n">
        <x:f>SUM(I9037:K9037)</x:f>
        <x:v>31</x:v>
      </x:c>
      <x:c r="M9037" s="267" t="n">
        <x:f>I9037*TOMATO_HOURS*WEEKS*(1+TOMATO_DIM)^I9037+J9037*CARROT_HOURS*WEEKS*(1+CARROT_DIM)^J9037+K9037*MESCLUN_HOURS*WEEKS*(1+MESCLUN_DIM)^K9037</x:f>
        <x:v>4860.74513404024</x:v>
      </x:c>
      <x:c r="N9037" s="267" t="n">
        <x:f>MAX(M9037-FARMER_HOURS,0)/TEMP_HOURS_PER_WORKER</x:f>
        <x:v>2.8755174541946116</x:v>
      </x:c>
      <x:c r="O9037" s="268" t="n">
        <x:f>I9037*TOMATO_PRICE+J9037*CARROT_PRICE+K9037*MESCLUN_PRICE</x:f>
        <x:v>152698</x:v>
      </x:c>
      <x:c r="P9037" s="268" t="n">
        <x:f>I9037*TOMATO_FERTILIZER+J9037*CARROT_FERTILIZER+K9037*MESCLUN_FERTILIZER</x:f>
        <x:v>19800</x:v>
      </x:c>
      <x:c r="Q9037" s="268" t="n">
        <x:f>MIN(M9037,FARMER_HOURS)*FARMER_RATE+MAX(M9037-FARMER_HOURS,0)*TEMP_RATE</x:f>
        <x:v>96887.93635486528</x:v>
      </x:c>
      <x:c r="R9037" s="268" t="n">
        <x:f>O9037-P9037-Q9037-FIXED_COST</x:f>
        <x:v>16010.063645134724</x:v>
      </x:c>
      <x:c r="S9037" s="139" t="str">
        <x:f>IF(AND(L9037&lt;=TOTAL_BED_CAP,N9037&lt;=TEMP_WORKER_CAP),"YES","NO")</x:f>
        <x:v>YES</x:v>
      </x:c>
      <x:c r="T9037" s="139" t="n">
        <x:f>IF(S9037="YES",R9037,-1E+99)</x:f>
        <x:v>16010.063645134724</x:v>
      </x:c>
    </x:row>
    <x:row r="9038">
      <x:c r="A9038" s="139"/>
      <x:c r="B9038" s="139"/>
      <x:c r="C9038" s="139"/>
      <x:c r="D9038" s="139"/>
      <x:c r="E9038" s="139"/>
      <x:c r="F9038" s="139"/>
      <x:c r="G9038" s="139"/>
      <x:c r="H9038" s="139"/>
      <x:c r="I9038" s="266" t="n">
        <x:f>INT((ROW()-ROW($I$46))/((CARROT_CAP+1)*(MESCLUN_CAP+1)))</x:f>
        <x:v>13</x:v>
      </x:c>
      <x:c r="J9038" s="266" t="n">
        <x:f>MOD(INT((ROW()-ROW($I$46))/(MESCLUN_CAP+1)),CARROT_CAP+1)</x:f>
        <x:v>17</x:v>
      </x:c>
      <x:c r="K9038" s="266" t="n">
        <x:f>MOD(ROW()-ROW($I$46),MESCLUN_CAP+1)</x:f>
        <x:v>2</x:v>
      </x:c>
      <x:c r="L9038" s="266" t="n">
        <x:f>SUM(I9038:K9038)</x:f>
        <x:v>32</x:v>
      </x:c>
      <x:c r="M9038" s="267" t="n">
        <x:f>I9038*TOMATO_HOURS*WEEKS*(1+TOMATO_DIM)^I9038+J9038*CARROT_HOURS*WEEKS*(1+CARROT_DIM)^J9038+K9038*MESCLUN_HOURS*WEEKS*(1+MESCLUN_DIM)^K9038</x:f>
        <x:v>4907.446696540241</x:v>
      </x:c>
      <x:c r="N9038" s="267" t="n">
        <x:f>MAX(M9038-FARMER_HOURS,0)/TEMP_HOURS_PER_WORKER</x:f>
        <x:v>2.9079490948196116</x:v>
      </x:c>
      <x:c r="O9038" s="268" t="n">
        <x:f>I9038*TOMATO_PRICE+J9038*CARROT_PRICE+K9038*MESCLUN_PRICE</x:f>
        <x:v>155398</x:v>
      </x:c>
      <x:c r="P9038" s="268" t="n">
        <x:f>I9038*TOMATO_FERTILIZER+J9038*CARROT_FERTILIZER+K9038*MESCLUN_FERTILIZER</x:f>
        <x:v>20680</x:v>
      </x:c>
      <x:c r="Q9038" s="268" t="n">
        <x:f>MIN(M9038,FARMER_HOURS)*FARMER_RATE+MAX(M9038-FARMER_HOURS,0)*TEMP_RATE</x:f>
        <x:v>97698.72737049029</x:v>
      </x:c>
      <x:c r="R9038" s="268" t="n">
        <x:f>O9038-P9038-Q9038-FIXED_COST</x:f>
        <x:v>17019.27262950971</x:v>
      </x:c>
      <x:c r="S9038" s="139" t="str">
        <x:f>IF(AND(L9038&lt;=TOTAL_BED_CAP,N9038&lt;=TEMP_WORKER_CAP),"YES","NO")</x:f>
        <x:v>YES</x:v>
      </x:c>
      <x:c r="T9038" s="139" t="n">
        <x:f>IF(S9038="YES",R9038,-1E+99)</x:f>
        <x:v>17019.27262950971</x:v>
      </x:c>
    </x:row>
    <x:row r="9039">
      <x:c r="A9039" s="139"/>
      <x:c r="B9039" s="139"/>
      <x:c r="C9039" s="139"/>
      <x:c r="D9039" s="139"/>
      <x:c r="E9039" s="139"/>
      <x:c r="F9039" s="139"/>
      <x:c r="G9039" s="139"/>
      <x:c r="H9039" s="139"/>
      <x:c r="I9039" s="266" t="n">
        <x:f>INT((ROW()-ROW($I$46))/((CARROT_CAP+1)*(MESCLUN_CAP+1)))</x:f>
        <x:v>13</x:v>
      </x:c>
      <x:c r="J9039" s="266" t="n">
        <x:f>MOD(INT((ROW()-ROW($I$46))/(MESCLUN_CAP+1)),CARROT_CAP+1)</x:f>
        <x:v>17</x:v>
      </x:c>
      <x:c r="K9039" s="266" t="n">
        <x:f>MOD(ROW()-ROW($I$46),MESCLUN_CAP+1)</x:f>
        <x:v>3</x:v>
      </x:c>
      <x:c r="L9039" s="266" t="n">
        <x:f>SUM(I9039:K9039)</x:f>
        <x:v>33</x:v>
      </x:c>
      <x:c r="M9039" s="267" t="n">
        <x:f>I9039*TOMATO_HOURS*WEEKS*(1+TOMATO_DIM)^I9039+J9039*CARROT_HOURS*WEEKS*(1+CARROT_DIM)^J9039+K9039*MESCLUN_HOURS*WEEKS*(1+MESCLUN_DIM)^K9039</x:f>
        <x:v>4955.308678962116</x:v>
      </x:c>
      <x:c r="N9039" s="267" t="n">
        <x:f>MAX(M9039-FARMER_HOURS,0)/TEMP_HOURS_PER_WORKER</x:f>
        <x:v>2.9411865826125805</x:v>
      </x:c>
      <x:c r="O9039" s="268" t="n">
        <x:f>I9039*TOMATO_PRICE+J9039*CARROT_PRICE+K9039*MESCLUN_PRICE</x:f>
        <x:v>158098</x:v>
      </x:c>
      <x:c r="P9039" s="268" t="n">
        <x:f>I9039*TOMATO_FERTILIZER+J9039*CARROT_FERTILIZER+K9039*MESCLUN_FERTILIZER</x:f>
        <x:v>21560</x:v>
      </x:c>
      <x:c r="Q9039" s="268" t="n">
        <x:f>MIN(M9039,FARMER_HOURS)*FARMER_RATE+MAX(M9039-FARMER_HOURS,0)*TEMP_RATE</x:f>
        <x:v>98529.66456531451</x:v>
      </x:c>
      <x:c r="R9039" s="268" t="n">
        <x:f>O9039-P9039-Q9039-FIXED_COST</x:f>
        <x:v>18008.33543468549</x:v>
      </x:c>
      <x:c r="S9039" s="139" t="str">
        <x:f>IF(AND(L9039&lt;=TOTAL_BED_CAP,N9039&lt;=TEMP_WORKER_CAP),"YES","NO")</x:f>
        <x:v>YES</x:v>
      </x:c>
      <x:c r="T9039" s="139" t="n">
        <x:f>IF(S9039="YES",R9039,-1E+99)</x:f>
        <x:v>18008.33543468549</x:v>
      </x:c>
    </x:row>
    <x:row r="9040">
      <x:c r="A9040" s="139"/>
      <x:c r="B9040" s="139"/>
      <x:c r="C9040" s="139"/>
      <x:c r="D9040" s="139"/>
      <x:c r="E9040" s="139"/>
      <x:c r="F9040" s="139"/>
      <x:c r="G9040" s="139"/>
      <x:c r="H9040" s="139"/>
      <x:c r="I9040" s="266" t="n">
        <x:f>INT((ROW()-ROW($I$46))/((CARROT_CAP+1)*(MESCLUN_CAP+1)))</x:f>
        <x:v>13</x:v>
      </x:c>
      <x:c r="J9040" s="266" t="n">
        <x:f>MOD(INT((ROW()-ROW($I$46))/(MESCLUN_CAP+1)),CARROT_CAP+1)</x:f>
        <x:v>17</x:v>
      </x:c>
      <x:c r="K9040" s="266" t="n">
        <x:f>MOD(ROW()-ROW($I$46),MESCLUN_CAP+1)</x:f>
        <x:v>4</x:v>
      </x:c>
      <x:c r="L9040" s="266" t="n">
        <x:f>SUM(I9040:K9040)</x:f>
        <x:v>34</x:v>
      </x:c>
      <x:c r="M9040" s="267" t="n">
        <x:f>I9040*TOMATO_HOURS*WEEKS*(1+TOMATO_DIM)^I9040+J9040*CARROT_HOURS*WEEKS*(1+CARROT_DIM)^J9040+K9040*MESCLUN_HOURS*WEEKS*(1+MESCLUN_DIM)^K9040</x:f>
        <x:v>5004.352794684772</x:v>
      </x:c>
      <x:c r="N9040" s="267" t="n">
        <x:f>MAX(M9040-FARMER_HOURS,0)/TEMP_HOURS_PER_WORKER</x:f>
        <x:v>2.975244996308869</x:v>
      </x:c>
      <x:c r="O9040" s="268" t="n">
        <x:f>I9040*TOMATO_PRICE+J9040*CARROT_PRICE+K9040*MESCLUN_PRICE</x:f>
        <x:v>160798</x:v>
      </x:c>
      <x:c r="P9040" s="268" t="n">
        <x:f>I9040*TOMATO_FERTILIZER+J9040*CARROT_FERTILIZER+K9040*MESCLUN_FERTILIZER</x:f>
        <x:v>22440</x:v>
      </x:c>
      <x:c r="Q9040" s="268" t="n">
        <x:f>MIN(M9040,FARMER_HOURS)*FARMER_RATE+MAX(M9040-FARMER_HOURS,0)*TEMP_RATE</x:f>
        <x:v>99381.12490772172</x:v>
      </x:c>
      <x:c r="R9040" s="268" t="n">
        <x:f>O9040-P9040-Q9040-FIXED_COST</x:f>
        <x:v>18976.87509227828</x:v>
      </x:c>
      <x:c r="S9040" s="139" t="str">
        <x:f>IF(AND(L9040&lt;=TOTAL_BED_CAP,N9040&lt;=TEMP_WORKER_CAP),"YES","NO")</x:f>
        <x:v>YES</x:v>
      </x:c>
      <x:c r="T9040" s="139" t="n">
        <x:f>IF(S9040="YES",R9040,-1E+99)</x:f>
        <x:v>18976.87509227828</x:v>
      </x:c>
    </x:row>
    <x:row r="9041">
      <x:c r="A9041" s="139"/>
      <x:c r="B9041" s="139"/>
      <x:c r="C9041" s="139"/>
      <x:c r="D9041" s="139"/>
      <x:c r="E9041" s="139"/>
      <x:c r="F9041" s="139"/>
      <x:c r="G9041" s="139"/>
      <x:c r="H9041" s="139"/>
      <x:c r="I9041" s="266" t="n">
        <x:f>INT((ROW()-ROW($I$46))/((CARROT_CAP+1)*(MESCLUN_CAP+1)))</x:f>
        <x:v>13</x:v>
      </x:c>
      <x:c r="J9041" s="266" t="n">
        <x:f>MOD(INT((ROW()-ROW($I$46))/(MESCLUN_CAP+1)),CARROT_CAP+1)</x:f>
        <x:v>17</x:v>
      </x:c>
      <x:c r="K9041" s="266" t="n">
        <x:f>MOD(ROW()-ROW($I$46),MESCLUN_CAP+1)</x:f>
        <x:v>5</x:v>
      </x:c>
      <x:c r="L9041" s="266" t="n">
        <x:f>SUM(I9041:K9041)</x:f>
        <x:v>35</x:v>
      </x:c>
      <x:c r="M9041" s="267" t="n">
        <x:f>I9041*TOMATO_HOURS*WEEKS*(1+TOMATO_DIM)^I9041+J9041*CARROT_HOURS*WEEKS*(1+CARROT_DIM)^J9041+K9041*MESCLUN_HOURS*WEEKS*(1+MESCLUN_DIM)^K9041</x:f>
        <x:v>5054.601118605975</x:v>
      </x:c>
      <x:c r="N9041" s="267" t="n">
        <x:f>MAX(M9041-FARMER_HOURS,0)/TEMP_HOURS_PER_WORKER</x:f>
        <x:v>3.0101396656985937</x:v>
      </x:c>
      <x:c r="O9041" s="268" t="n">
        <x:f>I9041*TOMATO_PRICE+J9041*CARROT_PRICE+K9041*MESCLUN_PRICE</x:f>
        <x:v>163498</x:v>
      </x:c>
      <x:c r="P9041" s="268" t="n">
        <x:f>I9041*TOMATO_FERTILIZER+J9041*CARROT_FERTILIZER+K9041*MESCLUN_FERTILIZER</x:f>
        <x:v>23320</x:v>
      </x:c>
      <x:c r="Q9041" s="268" t="n">
        <x:f>MIN(M9041,FARMER_HOURS)*FARMER_RATE+MAX(M9041-FARMER_HOURS,0)*TEMP_RATE</x:f>
        <x:v>100253.49164246484</x:v>
      </x:c>
      <x:c r="R9041" s="268" t="n">
        <x:f>O9041-P9041-Q9041-FIXED_COST</x:f>
        <x:v>19924.50835753516</x:v>
      </x:c>
      <x:c r="S9041" s="139" t="str">
        <x:f>IF(AND(L9041&lt;=TOTAL_BED_CAP,N9041&lt;=TEMP_WORKER_CAP),"YES","NO")</x:f>
        <x:v>YES</x:v>
      </x:c>
      <x:c r="T9041" s="139" t="n">
        <x:f>IF(S9041="YES",R9041,-1E+99)</x:f>
        <x:v>19924.50835753516</x:v>
      </x:c>
    </x:row>
    <x:row r="9042">
      <x:c r="A9042" s="139"/>
      <x:c r="B9042" s="139"/>
      <x:c r="C9042" s="139"/>
      <x:c r="D9042" s="139"/>
      <x:c r="E9042" s="139"/>
      <x:c r="F9042" s="139"/>
      <x:c r="G9042" s="139"/>
      <x:c r="H9042" s="139"/>
      <x:c r="I9042" s="266" t="n">
        <x:f>INT((ROW()-ROW($I$46))/((CARROT_CAP+1)*(MESCLUN_CAP+1)))</x:f>
        <x:v>13</x:v>
      </x:c>
      <x:c r="J9042" s="266" t="n">
        <x:f>MOD(INT((ROW()-ROW($I$46))/(MESCLUN_CAP+1)),CARROT_CAP+1)</x:f>
        <x:v>17</x:v>
      </x:c>
      <x:c r="K9042" s="266" t="n">
        <x:f>MOD(ROW()-ROW($I$46),MESCLUN_CAP+1)</x:f>
        <x:v>6</x:v>
      </x:c>
      <x:c r="L9042" s="266" t="n">
        <x:f>SUM(I9042:K9042)</x:f>
        <x:v>36</x:v>
      </x:c>
      <x:c r="M9042" s="267" t="n">
        <x:f>I9042*TOMATO_HOURS*WEEKS*(1+TOMATO_DIM)^I9042+J9042*CARROT_HOURS*WEEKS*(1+CARROT_DIM)^J9042+K9042*MESCLUN_HOURS*WEEKS*(1+MESCLUN_DIM)^K9042</x:f>
        <x:v>5106.076092787608</x:v>
      </x:c>
      <x:c r="N9042" s="267" t="n">
        <x:f>MAX(M9042-FARMER_HOURS,0)/TEMP_HOURS_PER_WORKER</x:f>
        <x:v>3.04588617554695</x:v>
      </x:c>
      <x:c r="O9042" s="268" t="n">
        <x:f>I9042*TOMATO_PRICE+J9042*CARROT_PRICE+K9042*MESCLUN_PRICE</x:f>
        <x:v>166198</x:v>
      </x:c>
      <x:c r="P9042" s="268" t="n">
        <x:f>I9042*TOMATO_FERTILIZER+J9042*CARROT_FERTILIZER+K9042*MESCLUN_FERTILIZER</x:f>
        <x:v>24200</x:v>
      </x:c>
      <x:c r="Q9042" s="268" t="n">
        <x:f>MIN(M9042,FARMER_HOURS)*FARMER_RATE+MAX(M9042-FARMER_HOURS,0)*TEMP_RATE</x:f>
        <x:v>101147.15438867375</x:v>
      </x:c>
      <x:c r="R9042" s="268" t="n">
        <x:f>O9042-P9042-Q9042-FIXED_COST</x:f>
        <x:v>20850.84561132625</x:v>
      </x:c>
      <x:c r="S9042" s="139" t="str">
        <x:f>IF(AND(L9042&lt;=TOTAL_BED_CAP,N9042&lt;=TEMP_WORKER_CAP),"YES","NO")</x:f>
        <x:v>YES</x:v>
      </x:c>
      <x:c r="T9042" s="139" t="n">
        <x:f>IF(S9042="YES",R9042,-1E+99)</x:f>
        <x:v>20850.84561132625</x:v>
      </x:c>
    </x:row>
    <x:row r="9043">
      <x:c r="A9043" s="139"/>
      <x:c r="B9043" s="139"/>
      <x:c r="C9043" s="139"/>
      <x:c r="D9043" s="139"/>
      <x:c r="E9043" s="139"/>
      <x:c r="F9043" s="139"/>
      <x:c r="G9043" s="139"/>
      <x:c r="H9043" s="139"/>
      <x:c r="I9043" s="266" t="n">
        <x:f>INT((ROW()-ROW($I$46))/((CARROT_CAP+1)*(MESCLUN_CAP+1)))</x:f>
        <x:v>13</x:v>
      </x:c>
      <x:c r="J9043" s="266" t="n">
        <x:f>MOD(INT((ROW()-ROW($I$46))/(MESCLUN_CAP+1)),CARROT_CAP+1)</x:f>
        <x:v>17</x:v>
      </x:c>
      <x:c r="K9043" s="266" t="n">
        <x:f>MOD(ROW()-ROW($I$46),MESCLUN_CAP+1)</x:f>
        <x:v>7</x:v>
      </x:c>
      <x:c r="L9043" s="266" t="n">
        <x:f>SUM(I9043:K9043)</x:f>
        <x:v>37</x:v>
      </x:c>
      <x:c r="M9043" s="267" t="n">
        <x:f>I9043*TOMATO_HOURS*WEEKS*(1+TOMATO_DIM)^I9043+J9043*CARROT_HOURS*WEEKS*(1+CARROT_DIM)^J9043+K9043*MESCLUN_HOURS*WEEKS*(1+MESCLUN_DIM)^K9043</x:f>
        <x:v>5158.800532185569</x:v>
      </x:c>
      <x:c r="N9043" s="267" t="n">
        <x:f>MAX(M9043-FARMER_HOURS,0)/TEMP_HOURS_PER_WORKER</x:f>
        <x:v>3.082500369573312</x:v>
      </x:c>
      <x:c r="O9043" s="268" t="n">
        <x:f>I9043*TOMATO_PRICE+J9043*CARROT_PRICE+K9043*MESCLUN_PRICE</x:f>
        <x:v>168898</x:v>
      </x:c>
      <x:c r="P9043" s="268" t="n">
        <x:f>I9043*TOMATO_FERTILIZER+J9043*CARROT_FERTILIZER+K9043*MESCLUN_FERTILIZER</x:f>
        <x:v>25080</x:v>
      </x:c>
      <x:c r="Q9043" s="268" t="n">
        <x:f>MIN(M9043,FARMER_HOURS)*FARMER_RATE+MAX(M9043-FARMER_HOURS,0)*TEMP_RATE</x:f>
        <x:v>102062.5092393328</x:v>
      </x:c>
      <x:c r="R9043" s="268" t="n">
        <x:f>O9043-P9043-Q9043-FIXED_COST</x:f>
        <x:v>21755.490760667206</x:v>
      </x:c>
      <x:c r="S9043" s="139" t="str">
        <x:f>IF(AND(L9043&lt;=TOTAL_BED_CAP,N9043&lt;=TEMP_WORKER_CAP),"YES","NO")</x:f>
        <x:v>YES</x:v>
      </x:c>
      <x:c r="T9043" s="139" t="n">
        <x:f>IF(S9043="YES",R9043,-1E+99)</x:f>
        <x:v>21755.490760667206</x:v>
      </x:c>
    </x:row>
    <x:row r="9044">
      <x:c r="A9044" s="139"/>
      <x:c r="B9044" s="139"/>
      <x:c r="C9044" s="139"/>
      <x:c r="D9044" s="139"/>
      <x:c r="E9044" s="139"/>
      <x:c r="F9044" s="139"/>
      <x:c r="G9044" s="139"/>
      <x:c r="H9044" s="139"/>
      <x:c r="I9044" s="266" t="n">
        <x:f>INT((ROW()-ROW($I$46))/((CARROT_CAP+1)*(MESCLUN_CAP+1)))</x:f>
        <x:v>13</x:v>
      </x:c>
      <x:c r="J9044" s="266" t="n">
        <x:f>MOD(INT((ROW()-ROW($I$46))/(MESCLUN_CAP+1)),CARROT_CAP+1)</x:f>
        <x:v>17</x:v>
      </x:c>
      <x:c r="K9044" s="266" t="n">
        <x:f>MOD(ROW()-ROW($I$46),MESCLUN_CAP+1)</x:f>
        <x:v>8</x:v>
      </x:c>
      <x:c r="L9044" s="266" t="n">
        <x:f>SUM(I9044:K9044)</x:f>
        <x:v>38</x:v>
      </x:c>
      <x:c r="M9044" s="267" t="n">
        <x:f>I9044*TOMATO_HOURS*WEEKS*(1+TOMATO_DIM)^I9044+J9044*CARROT_HOURS*WEEKS*(1+CARROT_DIM)^J9044+K9044*MESCLUN_HOURS*WEEKS*(1+MESCLUN_DIM)^K9044</x:f>
        <x:v>5212.7976304655485</x:v>
      </x:c>
      <x:c r="N9044" s="267" t="n">
        <x:f>MAX(M9044-FARMER_HOURS,0)/TEMP_HOURS_PER_WORKER</x:f>
        <x:v>3.1199983544899643</x:v>
      </x:c>
      <x:c r="O9044" s="268" t="n">
        <x:f>I9044*TOMATO_PRICE+J9044*CARROT_PRICE+K9044*MESCLUN_PRICE</x:f>
        <x:v>171598</x:v>
      </x:c>
      <x:c r="P9044" s="268" t="n">
        <x:f>I9044*TOMATO_FERTILIZER+J9044*CARROT_FERTILIZER+K9044*MESCLUN_FERTILIZER</x:f>
        <x:v>25960</x:v>
      </x:c>
      <x:c r="Q9044" s="268" t="n">
        <x:f>MIN(M9044,FARMER_HOURS)*FARMER_RATE+MAX(M9044-FARMER_HOURS,0)*TEMP_RATE</x:f>
        <x:v>102999.9588622491</x:v>
      </x:c>
      <x:c r="R9044" s="268" t="n">
        <x:f>O9044-P9044-Q9044-FIXED_COST</x:f>
        <x:v>22638.0411377509</x:v>
      </x:c>
      <x:c r="S9044" s="139" t="str">
        <x:f>IF(AND(L9044&lt;=TOTAL_BED_CAP,N9044&lt;=TEMP_WORKER_CAP),"YES","NO")</x:f>
        <x:v>YES</x:v>
      </x:c>
      <x:c r="T9044" s="139" t="n">
        <x:f>IF(S9044="YES",R9044,-1E+99)</x:f>
        <x:v>22638.0411377509</x:v>
      </x:c>
    </x:row>
    <x:row r="9045">
      <x:c r="A9045" s="139"/>
      <x:c r="B9045" s="139"/>
      <x:c r="C9045" s="139"/>
      <x:c r="D9045" s="139"/>
      <x:c r="E9045" s="139"/>
      <x:c r="F9045" s="139"/>
      <x:c r="G9045" s="139"/>
      <x:c r="H9045" s="139"/>
      <x:c r="I9045" s="266" t="n">
        <x:f>INT((ROW()-ROW($I$46))/((CARROT_CAP+1)*(MESCLUN_CAP+1)))</x:f>
        <x:v>13</x:v>
      </x:c>
      <x:c r="J9045" s="266" t="n">
        <x:f>MOD(INT((ROW()-ROW($I$46))/(MESCLUN_CAP+1)),CARROT_CAP+1)</x:f>
        <x:v>17</x:v>
      </x:c>
      <x:c r="K9045" s="266" t="n">
        <x:f>MOD(ROW()-ROW($I$46),MESCLUN_CAP+1)</x:f>
        <x:v>9</x:v>
      </x:c>
      <x:c r="L9045" s="266" t="n">
        <x:f>SUM(I9045:K9045)</x:f>
        <x:v>39</x:v>
      </x:c>
      <x:c r="M9045" s="267" t="n">
        <x:f>I9045*TOMATO_HOURS*WEEKS*(1+TOMATO_DIM)^I9045+J9045*CARROT_HOURS*WEEKS*(1+CARROT_DIM)^J9045+K9045*MESCLUN_HOURS*WEEKS*(1+MESCLUN_DIM)^K9045</x:f>
        <x:v>5268.090965905943</x:v>
      </x:c>
      <x:c r="N9045" s="267" t="n">
        <x:f>MAX(M9045-FARMER_HOURS,0)/TEMP_HOURS_PER_WORKER</x:f>
        <x:v>3.1583965041013498</x:v>
      </x:c>
      <x:c r="O9045" s="268" t="n">
        <x:f>I9045*TOMATO_PRICE+J9045*CARROT_PRICE+K9045*MESCLUN_PRICE</x:f>
        <x:v>174298</x:v>
      </x:c>
      <x:c r="P9045" s="268" t="n">
        <x:f>I9045*TOMATO_FERTILIZER+J9045*CARROT_FERTILIZER+K9045*MESCLUN_FERTILIZER</x:f>
        <x:v>26840</x:v>
      </x:c>
      <x:c r="Q9045" s="268" t="n">
        <x:f>MIN(M9045,FARMER_HOURS)*FARMER_RATE+MAX(M9045-FARMER_HOURS,0)*TEMP_RATE</x:f>
        <x:v>103959.91260253373</x:v>
      </x:c>
      <x:c r="R9045" s="268" t="n">
        <x:f>O9045-P9045-Q9045-FIXED_COST</x:f>
        <x:v>23498.087397466268</x:v>
      </x:c>
      <x:c r="S9045" s="139" t="str">
        <x:f>IF(AND(L9045&lt;=TOTAL_BED_CAP,N9045&lt;=TEMP_WORKER_CAP),"YES","NO")</x:f>
        <x:v>YES</x:v>
      </x:c>
      <x:c r="T9045" s="139" t="n">
        <x:f>IF(S9045="YES",R9045,-1E+99)</x:f>
        <x:v>23498.087397466268</x:v>
      </x:c>
    </x:row>
    <x:row r="9046">
      <x:c r="A9046" s="139"/>
      <x:c r="B9046" s="139"/>
      <x:c r="C9046" s="139"/>
      <x:c r="D9046" s="139"/>
      <x:c r="E9046" s="139"/>
      <x:c r="F9046" s="139"/>
      <x:c r="G9046" s="139"/>
      <x:c r="H9046" s="139"/>
      <x:c r="I9046" s="266" t="n">
        <x:f>INT((ROW()-ROW($I$46))/((CARROT_CAP+1)*(MESCLUN_CAP+1)))</x:f>
        <x:v>13</x:v>
      </x:c>
      <x:c r="J9046" s="266" t="n">
        <x:f>MOD(INT((ROW()-ROW($I$46))/(MESCLUN_CAP+1)),CARROT_CAP+1)</x:f>
        <x:v>17</x:v>
      </x:c>
      <x:c r="K9046" s="266" t="n">
        <x:f>MOD(ROW()-ROW($I$46),MESCLUN_CAP+1)</x:f>
        <x:v>10</x:v>
      </x:c>
      <x:c r="L9046" s="266" t="n">
        <x:f>SUM(I9046:K9046)</x:f>
        <x:v>40</x:v>
      </x:c>
      <x:c r="M9046" s="267" t="n">
        <x:f>I9046*TOMATO_HOURS*WEEKS*(1+TOMATO_DIM)^I9046+J9046*CARROT_HOURS*WEEKS*(1+CARROT_DIM)^J9046+K9046*MESCLUN_HOURS*WEEKS*(1+MESCLUN_DIM)^K9046</x:f>
        <x:v>5324.704507389156</x:v>
      </x:c>
      <x:c r="N9046" s="267" t="n">
        <x:f>MAX(M9046-FARMER_HOURS,0)/TEMP_HOURS_PER_WORKER</x:f>
        <x:v>3.1977114634646915</x:v>
      </x:c>
      <x:c r="O9046" s="268" t="n">
        <x:f>I9046*TOMATO_PRICE+J9046*CARROT_PRICE+K9046*MESCLUN_PRICE</x:f>
        <x:v>176998</x:v>
      </x:c>
      <x:c r="P9046" s="268" t="n">
        <x:f>I9046*TOMATO_FERTILIZER+J9046*CARROT_FERTILIZER+K9046*MESCLUN_FERTILIZER</x:f>
        <x:v>27720</x:v>
      </x:c>
      <x:c r="Q9046" s="268" t="n">
        <x:f>MIN(M9046,FARMER_HOURS)*FARMER_RATE+MAX(M9046-FARMER_HOURS,0)*TEMP_RATE</x:f>
        <x:v>104942.7865866173</x:v>
      </x:c>
      <x:c r="R9046" s="268" t="n">
        <x:f>O9046-P9046-Q9046-FIXED_COST</x:f>
        <x:v>24335.213413382706</x:v>
      </x:c>
      <x:c r="S9046" s="139" t="str">
        <x:f>IF(AND(L9046&lt;=TOTAL_BED_CAP,N9046&lt;=TEMP_WORKER_CAP),"YES","NO")</x:f>
        <x:v>YES</x:v>
      </x:c>
      <x:c r="T9046" s="139" t="n">
        <x:f>IF(S9046="YES",R9046,-1E+99)</x:f>
        <x:v>24335.213413382706</x:v>
      </x:c>
    </x:row>
    <x:row r="9047">
      <x:c r="A9047" s="139"/>
      <x:c r="B9047" s="139"/>
      <x:c r="C9047" s="139"/>
      <x:c r="D9047" s="139"/>
      <x:c r="E9047" s="139"/>
      <x:c r="F9047" s="139"/>
      <x:c r="G9047" s="139"/>
      <x:c r="H9047" s="139"/>
      <x:c r="I9047" s="266" t="n">
        <x:f>INT((ROW()-ROW($I$46))/((CARROT_CAP+1)*(MESCLUN_CAP+1)))</x:f>
        <x:v>13</x:v>
      </x:c>
      <x:c r="J9047" s="266" t="n">
        <x:f>MOD(INT((ROW()-ROW($I$46))/(MESCLUN_CAP+1)),CARROT_CAP+1)</x:f>
        <x:v>17</x:v>
      </x:c>
      <x:c r="K9047" s="266" t="n">
        <x:f>MOD(ROW()-ROW($I$46),MESCLUN_CAP+1)</x:f>
        <x:v>11</x:v>
      </x:c>
      <x:c r="L9047" s="266" t="n">
        <x:f>SUM(I9047:K9047)</x:f>
        <x:v>41</x:v>
      </x:c>
      <x:c r="M9047" s="267" t="n">
        <x:f>I9047*TOMATO_HOURS*WEEKS*(1+TOMATO_DIM)^I9047+J9047*CARROT_HOURS*WEEKS*(1+CARROT_DIM)^J9047+K9047*MESCLUN_HOURS*WEEKS*(1+MESCLUN_DIM)^K9047</x:f>
        <x:v>5382.662620482595</x:v>
      </x:c>
      <x:c r="N9047" s="267" t="n">
        <x:f>MAX(M9047-FARMER_HOURS,0)/TEMP_HOURS_PER_WORKER</x:f>
        <x:v>3.237960153112913</x:v>
      </x:c>
      <x:c r="O9047" s="268" t="n">
        <x:f>I9047*TOMATO_PRICE+J9047*CARROT_PRICE+K9047*MESCLUN_PRICE</x:f>
        <x:v>179698</x:v>
      </x:c>
      <x:c r="P9047" s="268" t="n">
        <x:f>I9047*TOMATO_FERTILIZER+J9047*CARROT_FERTILIZER+K9047*MESCLUN_FERTILIZER</x:f>
        <x:v>28600</x:v>
      </x:c>
      <x:c r="Q9047" s="268" t="n">
        <x:f>MIN(M9047,FARMER_HOURS)*FARMER_RATE+MAX(M9047-FARMER_HOURS,0)*TEMP_RATE</x:f>
        <x:v>105949.00382782283</x:v>
      </x:c>
      <x:c r="R9047" s="268" t="n">
        <x:f>O9047-P9047-Q9047-FIXED_COST</x:f>
        <x:v>25148.99617217717</x:v>
      </x:c>
      <x:c r="S9047" s="139" t="str">
        <x:f>IF(AND(L9047&lt;=TOTAL_BED_CAP,N9047&lt;=TEMP_WORKER_CAP),"YES","NO")</x:f>
        <x:v>YES</x:v>
      </x:c>
      <x:c r="T9047" s="139" t="n">
        <x:f>IF(S9047="YES",R9047,-1E+99)</x:f>
        <x:v>25148.99617217717</x:v>
      </x:c>
    </x:row>
    <x:row r="9048">
      <x:c r="A9048" s="139"/>
      <x:c r="B9048" s="139"/>
      <x:c r="C9048" s="139"/>
      <x:c r="D9048" s="139"/>
      <x:c r="E9048" s="139"/>
      <x:c r="F9048" s="139"/>
      <x:c r="G9048" s="139"/>
      <x:c r="H9048" s="139"/>
      <x:c r="I9048" s="266" t="n">
        <x:f>INT((ROW()-ROW($I$46))/((CARROT_CAP+1)*(MESCLUN_CAP+1)))</x:f>
        <x:v>13</x:v>
      </x:c>
      <x:c r="J9048" s="266" t="n">
        <x:f>MOD(INT((ROW()-ROW($I$46))/(MESCLUN_CAP+1)),CARROT_CAP+1)</x:f>
        <x:v>17</x:v>
      </x:c>
      <x:c r="K9048" s="266" t="n">
        <x:f>MOD(ROW()-ROW($I$46),MESCLUN_CAP+1)</x:f>
        <x:v>12</x:v>
      </x:c>
      <x:c r="L9048" s="266" t="n">
        <x:f>SUM(I9048:K9048)</x:f>
        <x:v>42</x:v>
      </x:c>
      <x:c r="M9048" s="267" t="n">
        <x:f>I9048*TOMATO_HOURS*WEEKS*(1+TOMATO_DIM)^I9048+J9048*CARROT_HOURS*WEEKS*(1+CARROT_DIM)^J9048+K9048*MESCLUN_HOURS*WEEKS*(1+MESCLUN_DIM)^K9048</x:f>
        <x:v>5441.990073610659</x:v>
      </x:c>
      <x:c r="N9048" s="267" t="n">
        <x:f>MAX(M9048-FARMER_HOURS,0)/TEMP_HOURS_PER_WORKER</x:f>
        <x:v>3.2791597733407354</x:v>
      </x:c>
      <x:c r="O9048" s="268" t="n">
        <x:f>I9048*TOMATO_PRICE+J9048*CARROT_PRICE+K9048*MESCLUN_PRICE</x:f>
        <x:v>182398</x:v>
      </x:c>
      <x:c r="P9048" s="268" t="n">
        <x:f>I9048*TOMATO_FERTILIZER+J9048*CARROT_FERTILIZER+K9048*MESCLUN_FERTILIZER</x:f>
        <x:v>29480</x:v>
      </x:c>
      <x:c r="Q9048" s="268" t="n">
        <x:f>MIN(M9048,FARMER_HOURS)*FARMER_RATE+MAX(M9048-FARMER_HOURS,0)*TEMP_RATE</x:f>
        <x:v>106978.99433351839</x:v>
      </x:c>
      <x:c r="R9048" s="268" t="n">
        <x:f>O9048-P9048-Q9048-FIXED_COST</x:f>
        <x:v>25939.005666481607</x:v>
      </x:c>
      <x:c r="S9048" s="139" t="str">
        <x:f>IF(AND(L9048&lt;=TOTAL_BED_CAP,N9048&lt;=TEMP_WORKER_CAP),"YES","NO")</x:f>
        <x:v>YES</x:v>
      </x:c>
      <x:c r="T9048" s="139" t="n">
        <x:f>IF(S9048="YES",R9048,-1E+99)</x:f>
        <x:v>25939.005666481607</x:v>
      </x:c>
    </x:row>
    <x:row r="9049">
      <x:c r="A9049" s="139"/>
      <x:c r="B9049" s="139"/>
      <x:c r="C9049" s="139"/>
      <x:c r="D9049" s="139"/>
      <x:c r="E9049" s="139"/>
      <x:c r="F9049" s="139"/>
      <x:c r="G9049" s="139"/>
      <x:c r="H9049" s="139"/>
      <x:c r="I9049" s="266" t="n">
        <x:f>INT((ROW()-ROW($I$46))/((CARROT_CAP+1)*(MESCLUN_CAP+1)))</x:f>
        <x:v>13</x:v>
      </x:c>
      <x:c r="J9049" s="266" t="n">
        <x:f>MOD(INT((ROW()-ROW($I$46))/(MESCLUN_CAP+1)),CARROT_CAP+1)</x:f>
        <x:v>17</x:v>
      </x:c>
      <x:c r="K9049" s="266" t="n">
        <x:f>MOD(ROW()-ROW($I$46),MESCLUN_CAP+1)</x:f>
        <x:v>13</x:v>
      </x:c>
      <x:c r="L9049" s="266" t="n">
        <x:f>SUM(I9049:K9049)</x:f>
        <x:v>43</x:v>
      </x:c>
      <x:c r="M9049" s="267" t="n">
        <x:f>I9049*TOMATO_HOURS*WEEKS*(1+TOMATO_DIM)^I9049+J9049*CARROT_HOURS*WEEKS*(1+CARROT_DIM)^J9049+K9049*MESCLUN_HOURS*WEEKS*(1+MESCLUN_DIM)^K9049</x:f>
        <x:v>5502.712044319043</x:v>
      </x:c>
      <x:c r="N9049" s="267" t="n">
        <x:f>MAX(M9049-FARMER_HOURS,0)/TEMP_HOURS_PER_WORKER</x:f>
        <x:v>3.321327808554891</x:v>
      </x:c>
      <x:c r="O9049" s="268" t="n">
        <x:f>I9049*TOMATO_PRICE+J9049*CARROT_PRICE+K9049*MESCLUN_PRICE</x:f>
        <x:v>185098</x:v>
      </x:c>
      <x:c r="P9049" s="268" t="n">
        <x:f>I9049*TOMATO_FERTILIZER+J9049*CARROT_FERTILIZER+K9049*MESCLUN_FERTILIZER</x:f>
        <x:v>30360</x:v>
      </x:c>
      <x:c r="Q9049" s="268" t="n">
        <x:f>MIN(M9049,FARMER_HOURS)*FARMER_RATE+MAX(M9049-FARMER_HOURS,0)*TEMP_RATE</x:f>
        <x:v>108033.19521387228</x:v>
      </x:c>
      <x:c r="R9049" s="268" t="n">
        <x:f>O9049-P9049-Q9049-FIXED_COST</x:f>
        <x:v>26704.804786127715</x:v>
      </x:c>
      <x:c r="S9049" s="139" t="str">
        <x:f>IF(AND(L9049&lt;=TOTAL_BED_CAP,N9049&lt;=TEMP_WORKER_CAP),"YES","NO")</x:f>
        <x:v>YES</x:v>
      </x:c>
      <x:c r="T9049" s="139" t="n">
        <x:f>IF(S9049="YES",R9049,-1E+99)</x:f>
        <x:v>26704.804786127715</x:v>
      </x:c>
    </x:row>
    <x:row r="9050">
      <x:c r="A9050" s="139"/>
      <x:c r="B9050" s="139"/>
      <x:c r="C9050" s="139"/>
      <x:c r="D9050" s="139"/>
      <x:c r="E9050" s="139"/>
      <x:c r="F9050" s="139"/>
      <x:c r="G9050" s="139"/>
      <x:c r="H9050" s="139"/>
      <x:c r="I9050" s="266" t="n">
        <x:f>INT((ROW()-ROW($I$46))/((CARROT_CAP+1)*(MESCLUN_CAP+1)))</x:f>
        <x:v>13</x:v>
      </x:c>
      <x:c r="J9050" s="266" t="n">
        <x:f>MOD(INT((ROW()-ROW($I$46))/(MESCLUN_CAP+1)),CARROT_CAP+1)</x:f>
        <x:v>17</x:v>
      </x:c>
      <x:c r="K9050" s="266" t="n">
        <x:f>MOD(ROW()-ROW($I$46),MESCLUN_CAP+1)</x:f>
        <x:v>14</x:v>
      </x:c>
      <x:c r="L9050" s="266" t="n">
        <x:f>SUM(I9050:K9050)</x:f>
        <x:v>44</x:v>
      </x:c>
      <x:c r="M9050" s="267" t="n">
        <x:f>I9050*TOMATO_HOURS*WEEKS*(1+TOMATO_DIM)^I9050+J9050*CARROT_HOURS*WEEKS*(1+CARROT_DIM)^J9050+K9050*MESCLUN_HOURS*WEEKS*(1+MESCLUN_DIM)^K9050</x:f>
        <x:v>5564.854125632704</x:v>
      </x:c>
      <x:c r="N9050" s="267" t="n">
        <x:f>MAX(M9050-FARMER_HOURS,0)/TEMP_HOURS_PER_WORKER</x:f>
        <x:v>3.364482031689378</x:v>
      </x:c>
      <x:c r="O9050" s="268" t="n">
        <x:f>I9050*TOMATO_PRICE+J9050*CARROT_PRICE+K9050*MESCLUN_PRICE</x:f>
        <x:v>187798</x:v>
      </x:c>
      <x:c r="P9050" s="268" t="n">
        <x:f>I9050*TOMATO_FERTILIZER+J9050*CARROT_FERTILIZER+K9050*MESCLUN_FERTILIZER</x:f>
        <x:v>31240</x:v>
      </x:c>
      <x:c r="Q9050" s="268" t="n">
        <x:f>MIN(M9050,FARMER_HOURS)*FARMER_RATE+MAX(M9050-FARMER_HOURS,0)*TEMP_RATE</x:f>
        <x:v>109112.05079223446</x:v>
      </x:c>
      <x:c r="R9050" s="268" t="n">
        <x:f>O9050-P9050-Q9050-FIXED_COST</x:f>
        <x:v>27445.949207765545</x:v>
      </x:c>
      <x:c r="S9050" s="139" t="str">
        <x:f>IF(AND(L9050&lt;=TOTAL_BED_CAP,N9050&lt;=TEMP_WORKER_CAP),"YES","NO")</x:f>
        <x:v>YES</x:v>
      </x:c>
      <x:c r="T9050" s="139" t="n">
        <x:f>IF(S9050="YES",R9050,-1E+99)</x:f>
        <x:v>27445.949207765545</x:v>
      </x:c>
    </x:row>
    <x:row r="9051">
      <x:c r="A9051" s="139"/>
      <x:c r="B9051" s="139"/>
      <x:c r="C9051" s="139"/>
      <x:c r="D9051" s="139"/>
      <x:c r="E9051" s="139"/>
      <x:c r="F9051" s="139"/>
      <x:c r="G9051" s="139"/>
      <x:c r="H9051" s="139"/>
      <x:c r="I9051" s="266" t="n">
        <x:f>INT((ROW()-ROW($I$46))/((CARROT_CAP+1)*(MESCLUN_CAP+1)))</x:f>
        <x:v>13</x:v>
      </x:c>
      <x:c r="J9051" s="266" t="n">
        <x:f>MOD(INT((ROW()-ROW($I$46))/(MESCLUN_CAP+1)),CARROT_CAP+1)</x:f>
        <x:v>17</x:v>
      </x:c>
      <x:c r="K9051" s="266" t="n">
        <x:f>MOD(ROW()-ROW($I$46),MESCLUN_CAP+1)</x:f>
        <x:v>15</x:v>
      </x:c>
      <x:c r="L9051" s="266" t="n">
        <x:f>SUM(I9051:K9051)</x:f>
        <x:v>45</x:v>
      </x:c>
      <x:c r="M9051" s="267" t="n">
        <x:f>I9051*TOMATO_HOURS*WEEKS*(1+TOMATO_DIM)^I9051+J9051*CARROT_HOURS*WEEKS*(1+CARROT_DIM)^J9051+K9051*MESCLUN_HOURS*WEEKS*(1+MESCLUN_DIM)^K9051</x:f>
        <x:v>5628.442332508851</x:v>
      </x:c>
      <x:c r="N9051" s="267" t="n">
        <x:f>MAX(M9051-FARMER_HOURS,0)/TEMP_HOURS_PER_WORKER</x:f>
        <x:v>3.408640508686702</x:v>
      </x:c>
      <x:c r="O9051" s="268" t="n">
        <x:f>I9051*TOMATO_PRICE+J9051*CARROT_PRICE+K9051*MESCLUN_PRICE</x:f>
        <x:v>190498</x:v>
      </x:c>
      <x:c r="P9051" s="268" t="n">
        <x:f>I9051*TOMATO_FERTILIZER+J9051*CARROT_FERTILIZER+K9051*MESCLUN_FERTILIZER</x:f>
        <x:v>32120</x:v>
      </x:c>
      <x:c r="Q9051" s="268" t="n">
        <x:f>MIN(M9051,FARMER_HOURS)*FARMER_RATE+MAX(M9051-FARMER_HOURS,0)*TEMP_RATE</x:f>
        <x:v>110216.01271716756</x:v>
      </x:c>
      <x:c r="R9051" s="268" t="n">
        <x:f>O9051-P9051-Q9051-FIXED_COST</x:f>
        <x:v>28161.987282832444</x:v>
      </x:c>
      <x:c r="S9051" s="139" t="str">
        <x:f>IF(AND(L9051&lt;=TOTAL_BED_CAP,N9051&lt;=TEMP_WORKER_CAP),"YES","NO")</x:f>
        <x:v>YES</x:v>
      </x:c>
      <x:c r="T9051" s="139" t="n">
        <x:f>IF(S9051="YES",R9051,-1E+99)</x:f>
        <x:v>28161.987282832444</x:v>
      </x:c>
    </x:row>
    <x:row r="9052">
      <x:c r="A9052" s="139"/>
      <x:c r="B9052" s="139"/>
      <x:c r="C9052" s="139"/>
      <x:c r="D9052" s="139"/>
      <x:c r="E9052" s="139"/>
      <x:c r="F9052" s="139"/>
      <x:c r="G9052" s="139"/>
      <x:c r="H9052" s="139"/>
      <x:c r="I9052" s="266" t="n">
        <x:f>INT((ROW()-ROW($I$46))/((CARROT_CAP+1)*(MESCLUN_CAP+1)))</x:f>
        <x:v>13</x:v>
      </x:c>
      <x:c r="J9052" s="266" t="n">
        <x:f>MOD(INT((ROW()-ROW($I$46))/(MESCLUN_CAP+1)),CARROT_CAP+1)</x:f>
        <x:v>17</x:v>
      </x:c>
      <x:c r="K9052" s="266" t="n">
        <x:f>MOD(ROW()-ROW($I$46),MESCLUN_CAP+1)</x:f>
        <x:v>16</x:v>
      </x:c>
      <x:c r="L9052" s="266" t="n">
        <x:f>SUM(I9052:K9052)</x:f>
        <x:v>46</x:v>
      </x:c>
      <x:c r="M9052" s="267" t="n">
        <x:f>I9052*TOMATO_HOURS*WEEKS*(1+TOMATO_DIM)^I9052+J9052*CARROT_HOURS*WEEKS*(1+CARROT_DIM)^J9052+K9052*MESCLUN_HOURS*WEEKS*(1+MESCLUN_DIM)^K9052</x:f>
        <x:v>5693.50310838634</x:v>
      </x:c>
      <x:c r="N9052" s="267" t="n">
        <x:f>MAX(M9052-FARMER_HOURS,0)/TEMP_HOURS_PER_WORKER</x:f>
        <x:v>3.453821603046069</x:v>
      </x:c>
      <x:c r="O9052" s="268" t="n">
        <x:f>I9052*TOMATO_PRICE+J9052*CARROT_PRICE+K9052*MESCLUN_PRICE</x:f>
        <x:v>193198</x:v>
      </x:c>
      <x:c r="P9052" s="268" t="n">
        <x:f>I9052*TOMATO_FERTILIZER+J9052*CARROT_FERTILIZER+K9052*MESCLUN_FERTILIZER</x:f>
        <x:v>33000</x:v>
      </x:c>
      <x:c r="Q9052" s="268" t="n">
        <x:f>MIN(M9052,FARMER_HOURS)*FARMER_RATE+MAX(M9052-FARMER_HOURS,0)*TEMP_RATE</x:f>
        <x:v>111345.54007615172</x:v>
      </x:c>
      <x:c r="R9052" s="268" t="n">
        <x:f>O9052-P9052-Q9052-FIXED_COST</x:f>
        <x:v>28852.459923848277</x:v>
      </x:c>
      <x:c r="S9052" s="139" t="str">
        <x:f>IF(AND(L9052&lt;=TOTAL_BED_CAP,N9052&lt;=TEMP_WORKER_CAP),"YES","NO")</x:f>
        <x:v>YES</x:v>
      </x:c>
      <x:c r="T9052" s="139" t="n">
        <x:f>IF(S9052="YES",R9052,-1E+99)</x:f>
        <x:v>28852.459923848277</x:v>
      </x:c>
    </x:row>
    <x:row r="9053">
      <x:c r="A9053" s="139"/>
      <x:c r="B9053" s="139"/>
      <x:c r="C9053" s="139"/>
      <x:c r="D9053" s="139"/>
      <x:c r="E9053" s="139"/>
      <x:c r="F9053" s="139"/>
      <x:c r="G9053" s="139"/>
      <x:c r="H9053" s="139"/>
      <x:c r="I9053" s="266" t="n">
        <x:f>INT((ROW()-ROW($I$46))/((CARROT_CAP+1)*(MESCLUN_CAP+1)))</x:f>
        <x:v>13</x:v>
      </x:c>
      <x:c r="J9053" s="266" t="n">
        <x:f>MOD(INT((ROW()-ROW($I$46))/(MESCLUN_CAP+1)),CARROT_CAP+1)</x:f>
        <x:v>17</x:v>
      </x:c>
      <x:c r="K9053" s="266" t="n">
        <x:f>MOD(ROW()-ROW($I$46),MESCLUN_CAP+1)</x:f>
        <x:v>17</x:v>
      </x:c>
      <x:c r="L9053" s="266" t="n">
        <x:f>SUM(I9053:K9053)</x:f>
        <x:v>47</x:v>
      </x:c>
      <x:c r="M9053" s="267" t="n">
        <x:f>I9053*TOMATO_HOURS*WEEKS*(1+TOMATO_DIM)^I9053+J9053*CARROT_HOURS*WEEKS*(1+CARROT_DIM)^J9053+K9053*MESCLUN_HOURS*WEEKS*(1+MESCLUN_DIM)^K9053</x:f>
        <x:v>5760.06333183288</x:v>
      </x:c>
      <x:c r="N9053" s="267" t="n">
        <x:f>MAX(M9053-FARMER_HOURS,0)/TEMP_HOURS_PER_WORKER</x:f>
        <x:v>3.5000439804395</x:v>
      </x:c>
      <x:c r="O9053" s="268" t="n">
        <x:f>I9053*TOMATO_PRICE+J9053*CARROT_PRICE+K9053*MESCLUN_PRICE</x:f>
        <x:v>195898</x:v>
      </x:c>
      <x:c r="P9053" s="268" t="n">
        <x:f>I9053*TOMATO_FERTILIZER+J9053*CARROT_FERTILIZER+K9053*MESCLUN_FERTILIZER</x:f>
        <x:v>33880</x:v>
      </x:c>
      <x:c r="Q9053" s="268" t="n">
        <x:f>MIN(M9053,FARMER_HOURS)*FARMER_RATE+MAX(M9053-FARMER_HOURS,0)*TEMP_RATE</x:f>
        <x:v>112501.0995109875</x:v>
      </x:c>
      <x:c r="R9053" s="268" t="n">
        <x:f>O9053-P9053-Q9053-FIXED_COST</x:f>
        <x:v>29516.900489012507</x:v>
      </x:c>
      <x:c r="S9053" s="139" t="str">
        <x:f>IF(AND(L9053&lt;=TOTAL_BED_CAP,N9053&lt;=TEMP_WORKER_CAP),"YES","NO")</x:f>
        <x:v>YES</x:v>
      </x:c>
      <x:c r="T9053" s="139" t="n">
        <x:f>IF(S9053="YES",R9053,-1E+99)</x:f>
        <x:v>29516.900489012507</x:v>
      </x:c>
    </x:row>
    <x:row r="9054">
      <x:c r="A9054" s="139"/>
      <x:c r="B9054" s="139"/>
      <x:c r="C9054" s="139"/>
      <x:c r="D9054" s="139"/>
      <x:c r="E9054" s="139"/>
      <x:c r="F9054" s="139"/>
      <x:c r="G9054" s="139"/>
      <x:c r="H9054" s="139"/>
      <x:c r="I9054" s="266" t="n">
        <x:f>INT((ROW()-ROW($I$46))/((CARROT_CAP+1)*(MESCLUN_CAP+1)))</x:f>
        <x:v>13</x:v>
      </x:c>
      <x:c r="J9054" s="266" t="n">
        <x:f>MOD(INT((ROW()-ROW($I$46))/(MESCLUN_CAP+1)),CARROT_CAP+1)</x:f>
        <x:v>17</x:v>
      </x:c>
      <x:c r="K9054" s="266" t="n">
        <x:f>MOD(ROW()-ROW($I$46),MESCLUN_CAP+1)</x:f>
        <x:v>18</x:v>
      </x:c>
      <x:c r="L9054" s="266" t="n">
        <x:f>SUM(I9054:K9054)</x:f>
        <x:v>48</x:v>
      </x:c>
      <x:c r="M9054" s="267" t="n">
        <x:f>I9054*TOMATO_HOURS*WEEKS*(1+TOMATO_DIM)^I9054+J9054*CARROT_HOURS*WEEKS*(1+CARROT_DIM)^J9054+K9054*MESCLUN_HOURS*WEEKS*(1+MESCLUN_DIM)^K9054</x:f>
        <x:v>5828.150323291467</x:v>
      </x:c>
      <x:c r="N9054" s="267" t="n">
        <x:f>MAX(M9054-FARMER_HOURS,0)/TEMP_HOURS_PER_WORKER</x:f>
        <x:v>3.5473266133968524</x:v>
      </x:c>
      <x:c r="O9054" s="268" t="n">
        <x:f>I9054*TOMATO_PRICE+J9054*CARROT_PRICE+K9054*MESCLUN_PRICE</x:f>
        <x:v>198598</x:v>
      </x:c>
      <x:c r="P9054" s="268" t="n">
        <x:f>I9054*TOMATO_FERTILIZER+J9054*CARROT_FERTILIZER+K9054*MESCLUN_FERTILIZER</x:f>
        <x:v>34760</x:v>
      </x:c>
      <x:c r="Q9054" s="268" t="n">
        <x:f>MIN(M9054,FARMER_HOURS)*FARMER_RATE+MAX(M9054-FARMER_HOURS,0)*TEMP_RATE</x:f>
        <x:v>113683.1653349213</x:v>
      </x:c>
      <x:c r="R9054" s="268" t="n">
        <x:f>O9054-P9054-Q9054-FIXED_COST</x:f>
        <x:v>30154.8346650787</x:v>
      </x:c>
      <x:c r="S9054" s="139" t="str">
        <x:f>IF(AND(L9054&lt;=TOTAL_BED_CAP,N9054&lt;=TEMP_WORKER_CAP),"YES","NO")</x:f>
        <x:v>YES</x:v>
      </x:c>
      <x:c r="T9054" s="139" t="n">
        <x:f>IF(S9054="YES",R9054,-1E+99)</x:f>
        <x:v>30154.8346650787</x:v>
      </x:c>
    </x:row>
    <x:row r="9055">
      <x:c r="A9055" s="139"/>
      <x:c r="B9055" s="139"/>
      <x:c r="C9055" s="139"/>
      <x:c r="D9055" s="139"/>
      <x:c r="E9055" s="139"/>
      <x:c r="F9055" s="139"/>
      <x:c r="G9055" s="139"/>
      <x:c r="H9055" s="139"/>
      <x:c r="I9055" s="266" t="n">
        <x:f>INT((ROW()-ROW($I$46))/((CARROT_CAP+1)*(MESCLUN_CAP+1)))</x:f>
        <x:v>13</x:v>
      </x:c>
      <x:c r="J9055" s="266" t="n">
        <x:f>MOD(INT((ROW()-ROW($I$46))/(MESCLUN_CAP+1)),CARROT_CAP+1)</x:f>
        <x:v>17</x:v>
      </x:c>
      <x:c r="K9055" s="266" t="n">
        <x:f>MOD(ROW()-ROW($I$46),MESCLUN_CAP+1)</x:f>
        <x:v>19</x:v>
      </x:c>
      <x:c r="L9055" s="266" t="n">
        <x:f>SUM(I9055:K9055)</x:f>
        <x:v>49</x:v>
      </x:c>
      <x:c r="M9055" s="267" t="n">
        <x:f>I9055*TOMATO_HOURS*WEEKS*(1+TOMATO_DIM)^I9055+J9055*CARROT_HOURS*WEEKS*(1+CARROT_DIM)^J9055+K9055*MESCLUN_HOURS*WEEKS*(1+MESCLUN_DIM)^K9055</x:f>
        <x:v>5897.79185192749</x:v>
      </x:c>
      <x:c r="N9055" s="267" t="n">
        <x:f>MAX(M9055-FARMER_HOURS,0)/TEMP_HOURS_PER_WORKER</x:f>
        <x:v>3.595688786060757</x:v>
      </x:c>
      <x:c r="O9055" s="268" t="n">
        <x:f>I9055*TOMATO_PRICE+J9055*CARROT_PRICE+K9055*MESCLUN_PRICE</x:f>
        <x:v>201298</x:v>
      </x:c>
      <x:c r="P9055" s="268" t="n">
        <x:f>I9055*TOMATO_FERTILIZER+J9055*CARROT_FERTILIZER+K9055*MESCLUN_FERTILIZER</x:f>
        <x:v>35640</x:v>
      </x:c>
      <x:c r="Q9055" s="268" t="n">
        <x:f>MIN(M9055,FARMER_HOURS)*FARMER_RATE+MAX(M9055-FARMER_HOURS,0)*TEMP_RATE</x:f>
        <x:v>114892.21965151891</x:v>
      </x:c>
      <x:c r="R9055" s="268" t="n">
        <x:f>O9055-P9055-Q9055-FIXED_COST</x:f>
        <x:v>30765.780348481087</x:v>
      </x:c>
      <x:c r="S9055" s="139" t="str">
        <x:f>IF(AND(L9055&lt;=TOTAL_BED_CAP,N9055&lt;=TEMP_WORKER_CAP),"YES","NO")</x:f>
        <x:v>YES</x:v>
      </x:c>
      <x:c r="T9055" s="139" t="n">
        <x:f>IF(S9055="YES",R9055,-1E+99)</x:f>
        <x:v>30765.780348481087</x:v>
      </x:c>
    </x:row>
    <x:row r="9056">
      <x:c r="A9056" s="139"/>
      <x:c r="B9056" s="139"/>
      <x:c r="C9056" s="139"/>
      <x:c r="D9056" s="139"/>
      <x:c r="E9056" s="139"/>
      <x:c r="F9056" s="139"/>
      <x:c r="G9056" s="139"/>
      <x:c r="H9056" s="139"/>
      <x:c r="I9056" s="266" t="n">
        <x:f>INT((ROW()-ROW($I$46))/((CARROT_CAP+1)*(MESCLUN_CAP+1)))</x:f>
        <x:v>13</x:v>
      </x:c>
      <x:c r="J9056" s="266" t="n">
        <x:f>MOD(INT((ROW()-ROW($I$46))/(MESCLUN_CAP+1)),CARROT_CAP+1)</x:f>
        <x:v>17</x:v>
      </x:c>
      <x:c r="K9056" s="266" t="n">
        <x:f>MOD(ROW()-ROW($I$46),MESCLUN_CAP+1)</x:f>
        <x:v>20</x:v>
      </x:c>
      <x:c r="L9056" s="266" t="n">
        <x:f>SUM(I9056:K9056)</x:f>
        <x:v>50</x:v>
      </x:c>
      <x:c r="M9056" s="267" t="n">
        <x:f>I9056*TOMATO_HOURS*WEEKS*(1+TOMATO_DIM)^I9056+J9056*CARROT_HOURS*WEEKS*(1+CARROT_DIM)^J9056+K9056*MESCLUN_HOURS*WEEKS*(1+MESCLUN_DIM)^K9056</x:f>
        <x:v>5969.016142577966</x:v>
      </x:c>
      <x:c r="N9056" s="267" t="n">
        <x:f>MAX(M9056-FARMER_HOURS,0)/TEMP_HOURS_PER_WORKER</x:f>
        <x:v>3.6451500990124766</x:v>
      </x:c>
      <x:c r="O9056" s="268" t="n">
        <x:f>I9056*TOMATO_PRICE+J9056*CARROT_PRICE+K9056*MESCLUN_PRICE</x:f>
        <x:v>203998</x:v>
      </x:c>
      <x:c r="P9056" s="268" t="n">
        <x:f>I9056*TOMATO_FERTILIZER+J9056*CARROT_FERTILIZER+K9056*MESCLUN_FERTILIZER</x:f>
        <x:v>36520</x:v>
      </x:c>
      <x:c r="Q9056" s="268" t="n">
        <x:f>MIN(M9056,FARMER_HOURS)*FARMER_RATE+MAX(M9056-FARMER_HOURS,0)*TEMP_RATE</x:f>
        <x:v>116128.7524753119</x:v>
      </x:c>
      <x:c r="R9056" s="268" t="n">
        <x:f>O9056-P9056-Q9056-FIXED_COST</x:f>
        <x:v>31349.247524688093</x:v>
      </x:c>
      <x:c r="S9056" s="139" t="str">
        <x:f>IF(AND(L9056&lt;=TOTAL_BED_CAP,N9056&lt;=TEMP_WORKER_CAP),"YES","NO")</x:f>
        <x:v>YES</x:v>
      </x:c>
      <x:c r="T9056" s="139" t="n">
        <x:f>IF(S9056="YES",R9056,-1E+99)</x:f>
        <x:v>31349.247524688093</x:v>
      </x:c>
    </x:row>
    <x:row r="9057">
      <x:c r="A9057" s="139"/>
      <x:c r="B9057" s="139"/>
      <x:c r="C9057" s="139"/>
      <x:c r="D9057" s="139"/>
      <x:c r="E9057" s="139"/>
      <x:c r="F9057" s="139"/>
      <x:c r="G9057" s="139"/>
      <x:c r="H9057" s="139"/>
      <x:c r="I9057" s="266" t="n">
        <x:f>INT((ROW()-ROW($I$46))/((CARROT_CAP+1)*(MESCLUN_CAP+1)))</x:f>
        <x:v>13</x:v>
      </x:c>
      <x:c r="J9057" s="266" t="n">
        <x:f>MOD(INT((ROW()-ROW($I$46))/(MESCLUN_CAP+1)),CARROT_CAP+1)</x:f>
        <x:v>17</x:v>
      </x:c>
      <x:c r="K9057" s="266" t="n">
        <x:f>MOD(ROW()-ROW($I$46),MESCLUN_CAP+1)</x:f>
        <x:v>21</x:v>
      </x:c>
      <x:c r="L9057" s="266" t="n">
        <x:f>SUM(I9057:K9057)</x:f>
        <x:v>51</x:v>
      </x:c>
      <x:c r="M9057" s="267" t="n">
        <x:f>I9057*TOMATO_HOURS*WEEKS*(1+TOMATO_DIM)^I9057+J9057*CARROT_HOURS*WEEKS*(1+CARROT_DIM)^J9057+K9057*MESCLUN_HOURS*WEEKS*(1+MESCLUN_DIM)^K9057</x:f>
        <x:v>6041.851882804411</x:v>
      </x:c>
      <x:c r="N9057" s="267" t="n">
        <x:f>MAX(M9057-FARMER_HOURS,0)/TEMP_HOURS_PER_WORKER</x:f>
        <x:v>3.6957304741697294</x:v>
      </x:c>
      <x:c r="O9057" s="268" t="n">
        <x:f>I9057*TOMATO_PRICE+J9057*CARROT_PRICE+K9057*MESCLUN_PRICE</x:f>
        <x:v>206698</x:v>
      </x:c>
      <x:c r="P9057" s="268" t="n">
        <x:f>I9057*TOMATO_FERTILIZER+J9057*CARROT_FERTILIZER+K9057*MESCLUN_FERTILIZER</x:f>
        <x:v>37400</x:v>
      </x:c>
      <x:c r="Q9057" s="268" t="n">
        <x:f>MIN(M9057,FARMER_HOURS)*FARMER_RATE+MAX(M9057-FARMER_HOURS,0)*TEMP_RATE</x:f>
        <x:v>117393.26185424325</x:v>
      </x:c>
      <x:c r="R9057" s="268" t="n">
        <x:f>O9057-P9057-Q9057-FIXED_COST</x:f>
        <x:v>31904.738145756754</x:v>
      </x:c>
      <x:c r="S9057" s="139" t="str">
        <x:f>IF(AND(L9057&lt;=TOTAL_BED_CAP,N9057&lt;=TEMP_WORKER_CAP),"YES","NO")</x:f>
        <x:v>YES</x:v>
      </x:c>
      <x:c r="T9057" s="139" t="n">
        <x:f>IF(S9057="YES",R9057,-1E+99)</x:f>
        <x:v>31904.738145756754</x:v>
      </x:c>
    </x:row>
    <x:row r="9058">
      <x:c r="A9058" s="139"/>
      <x:c r="B9058" s="139"/>
      <x:c r="C9058" s="139"/>
      <x:c r="D9058" s="139"/>
      <x:c r="E9058" s="139"/>
      <x:c r="F9058" s="139"/>
      <x:c r="G9058" s="139"/>
      <x:c r="H9058" s="139"/>
      <x:c r="I9058" s="266" t="n">
        <x:f>INT((ROW()-ROW($I$46))/((CARROT_CAP+1)*(MESCLUN_CAP+1)))</x:f>
        <x:v>13</x:v>
      </x:c>
      <x:c r="J9058" s="266" t="n">
        <x:f>MOD(INT((ROW()-ROW($I$46))/(MESCLUN_CAP+1)),CARROT_CAP+1)</x:f>
        <x:v>17</x:v>
      </x:c>
      <x:c r="K9058" s="266" t="n">
        <x:f>MOD(ROW()-ROW($I$46),MESCLUN_CAP+1)</x:f>
        <x:v>22</x:v>
      </x:c>
      <x:c r="L9058" s="266" t="n">
        <x:f>SUM(I9058:K9058)</x:f>
        <x:v>52</x:v>
      </x:c>
      <x:c r="M9058" s="267" t="n">
        <x:f>I9058*TOMATO_HOURS*WEEKS*(1+TOMATO_DIM)^I9058+J9058*CARROT_HOURS*WEEKS*(1+CARROT_DIM)^J9058+K9058*MESCLUN_HOURS*WEEKS*(1+MESCLUN_DIM)^K9058</x:f>
        <x:v>6116.328230050806</x:v>
      </x:c>
      <x:c r="N9058" s="267" t="n">
        <x:f>MAX(M9058-FARMER_HOURS,0)/TEMP_HOURS_PER_WORKER</x:f>
        <x:v>3.7474501597575043</x:v>
      </x:c>
      <x:c r="O9058" s="268" t="n">
        <x:f>I9058*TOMATO_PRICE+J9058*CARROT_PRICE+K9058*MESCLUN_PRICE</x:f>
        <x:v>209398</x:v>
      </x:c>
      <x:c r="P9058" s="268" t="n">
        <x:f>I9058*TOMATO_FERTILIZER+J9058*CARROT_FERTILIZER+K9058*MESCLUN_FERTILIZER</x:f>
        <x:v>38280</x:v>
      </x:c>
      <x:c r="Q9058" s="268" t="n">
        <x:f>MIN(M9058,FARMER_HOURS)*FARMER_RATE+MAX(M9058-FARMER_HOURS,0)*TEMP_RATE</x:f>
        <x:v>118686.2539939376</x:v>
      </x:c>
      <x:c r="R9058" s="268" t="n">
        <x:f>O9058-P9058-Q9058-FIXED_COST</x:f>
        <x:v>32431.7460060624</x:v>
      </x:c>
      <x:c r="S9058" s="139" t="str">
        <x:f>IF(AND(L9058&lt;=TOTAL_BED_CAP,N9058&lt;=TEMP_WORKER_CAP),"YES","NO")</x:f>
        <x:v>YES</x:v>
      </x:c>
      <x:c r="T9058" s="139" t="n">
        <x:f>IF(S9058="YES",R9058,-1E+99)</x:f>
        <x:v>32431.7460060624</x:v>
      </x:c>
    </x:row>
    <x:row r="9059">
      <x:c r="A9059" s="139"/>
      <x:c r="B9059" s="139"/>
      <x:c r="C9059" s="139"/>
      <x:c r="D9059" s="139"/>
      <x:c r="E9059" s="139"/>
      <x:c r="F9059" s="139"/>
      <x:c r="G9059" s="139"/>
      <x:c r="H9059" s="139"/>
      <x:c r="I9059" s="266" t="n">
        <x:f>INT((ROW()-ROW($I$46))/((CARROT_CAP+1)*(MESCLUN_CAP+1)))</x:f>
        <x:v>13</x:v>
      </x:c>
      <x:c r="J9059" s="266" t="n">
        <x:f>MOD(INT((ROW()-ROW($I$46))/(MESCLUN_CAP+1)),CARROT_CAP+1)</x:f>
        <x:v>17</x:v>
      </x:c>
      <x:c r="K9059" s="266" t="n">
        <x:f>MOD(ROW()-ROW($I$46),MESCLUN_CAP+1)</x:f>
        <x:v>23</x:v>
      </x:c>
      <x:c r="L9059" s="266" t="n">
        <x:f>SUM(I9059:K9059)</x:f>
        <x:v>53</x:v>
      </x:c>
      <x:c r="M9059" s="267" t="n">
        <x:f>I9059*TOMATO_HOURS*WEEKS*(1+TOMATO_DIM)^I9059+J9059*CARROT_HOURS*WEEKS*(1+CARROT_DIM)^J9059+K9059*MESCLUN_HOURS*WEEKS*(1+MESCLUN_DIM)^K9059</x:f>
        <x:v>6192.474818908243</x:v>
      </x:c>
      <x:c r="N9059" s="267" t="n">
        <x:f>MAX(M9059-FARMER_HOURS,0)/TEMP_HOURS_PER_WORKER</x:f>
        <x:v>3.8003297353529466</x:v>
      </x:c>
      <x:c r="O9059" s="268" t="n">
        <x:f>I9059*TOMATO_PRICE+J9059*CARROT_PRICE+K9059*MESCLUN_PRICE</x:f>
        <x:v>212098</x:v>
      </x:c>
      <x:c r="P9059" s="268" t="n">
        <x:f>I9059*TOMATO_FERTILIZER+J9059*CARROT_FERTILIZER+K9059*MESCLUN_FERTILIZER</x:f>
        <x:v>39160</x:v>
      </x:c>
      <x:c r="Q9059" s="268" t="n">
        <x:f>MIN(M9059,FARMER_HOURS)*FARMER_RATE+MAX(M9059-FARMER_HOURS,0)*TEMP_RATE</x:f>
        <x:v>120008.24338382366</x:v>
      </x:c>
      <x:c r="R9059" s="268" t="n">
        <x:f>O9059-P9059-Q9059-FIXED_COST</x:f>
        <x:v>32929.75661617634</x:v>
      </x:c>
      <x:c r="S9059" s="139" t="str">
        <x:f>IF(AND(L9059&lt;=TOTAL_BED_CAP,N9059&lt;=TEMP_WORKER_CAP),"YES","NO")</x:f>
        <x:v>YES</x:v>
      </x:c>
      <x:c r="T9059" s="139" t="n">
        <x:f>IF(S9059="YES",R9059,-1E+99)</x:f>
        <x:v>32929.75661617634</x:v>
      </x:c>
    </x:row>
    <x:row r="9060">
      <x:c r="A9060" s="139"/>
      <x:c r="B9060" s="139"/>
      <x:c r="C9060" s="139"/>
      <x:c r="D9060" s="139"/>
      <x:c r="E9060" s="139"/>
      <x:c r="F9060" s="139"/>
      <x:c r="G9060" s="139"/>
      <x:c r="H9060" s="139"/>
      <x:c r="I9060" s="266" t="n">
        <x:f>INT((ROW()-ROW($I$46))/((CARROT_CAP+1)*(MESCLUN_CAP+1)))</x:f>
        <x:v>13</x:v>
      </x:c>
      <x:c r="J9060" s="266" t="n">
        <x:f>MOD(INT((ROW()-ROW($I$46))/(MESCLUN_CAP+1)),CARROT_CAP+1)</x:f>
        <x:v>17</x:v>
      </x:c>
      <x:c r="K9060" s="266" t="n">
        <x:f>MOD(ROW()-ROW($I$46),MESCLUN_CAP+1)</x:f>
        <x:v>24</x:v>
      </x:c>
      <x:c r="L9060" s="266" t="n">
        <x:f>SUM(I9060:K9060)</x:f>
        <x:v>54</x:v>
      </x:c>
      <x:c r="M9060" s="267" t="n">
        <x:f>I9060*TOMATO_HOURS*WEEKS*(1+TOMATO_DIM)^I9060+J9060*CARROT_HOURS*WEEKS*(1+CARROT_DIM)^J9060+K9060*MESCLUN_HOURS*WEEKS*(1+MESCLUN_DIM)^K9060</x:f>
        <x:v>6270.321768487738</x:v>
      </x:c>
      <x:c r="N9060" s="267" t="n">
        <x:f>MAX(M9060-FARMER_HOURS,0)/TEMP_HOURS_PER_WORKER</x:f>
        <x:v>3.854390117005374</x:v>
      </x:c>
      <x:c r="O9060" s="268" t="n">
        <x:f>I9060*TOMATO_PRICE+J9060*CARROT_PRICE+K9060*MESCLUN_PRICE</x:f>
        <x:v>214798</x:v>
      </x:c>
      <x:c r="P9060" s="268" t="n">
        <x:f>I9060*TOMATO_FERTILIZER+J9060*CARROT_FERTILIZER+K9060*MESCLUN_FERTILIZER</x:f>
        <x:v>40040</x:v>
      </x:c>
      <x:c r="Q9060" s="268" t="n">
        <x:f>MIN(M9060,FARMER_HOURS)*FARMER_RATE+MAX(M9060-FARMER_HOURS,0)*TEMP_RATE</x:f>
        <x:v>121359.75292513434</x:v>
      </x:c>
      <x:c r="R9060" s="268" t="n">
        <x:f>O9060-P9060-Q9060-FIXED_COST</x:f>
        <x:v>33398.24707486566</x:v>
      </x:c>
      <x:c r="S9060" s="139" t="str">
        <x:f>IF(AND(L9060&lt;=TOTAL_BED_CAP,N9060&lt;=TEMP_WORKER_CAP),"YES","NO")</x:f>
        <x:v>YES</x:v>
      </x:c>
      <x:c r="T9060" s="139" t="n">
        <x:f>IF(S9060="YES",R9060,-1E+99)</x:f>
        <x:v>33398.24707486566</x:v>
      </x:c>
    </x:row>
    <x:row r="9061">
      <x:c r="A9061" s="139"/>
      <x:c r="B9061" s="139"/>
      <x:c r="C9061" s="139"/>
      <x:c r="D9061" s="139"/>
      <x:c r="E9061" s="139"/>
      <x:c r="F9061" s="139"/>
      <x:c r="G9061" s="139"/>
      <x:c r="H9061" s="139"/>
      <x:c r="I9061" s="266" t="n">
        <x:f>INT((ROW()-ROW($I$46))/((CARROT_CAP+1)*(MESCLUN_CAP+1)))</x:f>
        <x:v>13</x:v>
      </x:c>
      <x:c r="J9061" s="266" t="n">
        <x:f>MOD(INT((ROW()-ROW($I$46))/(MESCLUN_CAP+1)),CARROT_CAP+1)</x:f>
        <x:v>17</x:v>
      </x:c>
      <x:c r="K9061" s="266" t="n">
        <x:f>MOD(ROW()-ROW($I$46),MESCLUN_CAP+1)</x:f>
        <x:v>25</x:v>
      </x:c>
      <x:c r="L9061" s="266" t="n">
        <x:f>SUM(I9061:K9061)</x:f>
        <x:v>55</x:v>
      </x:c>
      <x:c r="M9061" s="267" t="n">
        <x:f>I9061*TOMATO_HOURS*WEEKS*(1+TOMATO_DIM)^I9061+J9061*CARROT_HOURS*WEEKS*(1+CARROT_DIM)^J9061+K9061*MESCLUN_HOURS*WEEKS*(1+MESCLUN_DIM)^K9061</x:f>
        <x:v>6349.899689902836</x:v>
      </x:c>
      <x:c r="N9061" s="267" t="n">
        <x:f>MAX(M9061-FARMER_HOURS,0)/TEMP_HOURS_PER_WORKER</x:f>
        <x:v>3.909652562432525</x:v>
      </x:c>
      <x:c r="O9061" s="268" t="n">
        <x:f>I9061*TOMATO_PRICE+J9061*CARROT_PRICE+K9061*MESCLUN_PRICE</x:f>
        <x:v>217498</x:v>
      </x:c>
      <x:c r="P9061" s="268" t="n">
        <x:f>I9061*TOMATO_FERTILIZER+J9061*CARROT_FERTILIZER+K9061*MESCLUN_FERTILIZER</x:f>
        <x:v>40920</x:v>
      </x:c>
      <x:c r="Q9061" s="268" t="n">
        <x:f>MIN(M9061,FARMER_HOURS)*FARMER_RATE+MAX(M9061-FARMER_HOURS,0)*TEMP_RATE</x:f>
        <x:v>122741.31406081312</x:v>
      </x:c>
      <x:c r="R9061" s="268" t="n">
        <x:f>O9061-P9061-Q9061-FIXED_COST</x:f>
        <x:v>33836.68593918688</x:v>
      </x:c>
      <x:c r="S9061" s="139" t="str">
        <x:f>IF(AND(L9061&lt;=TOTAL_BED_CAP,N9061&lt;=TEMP_WORKER_CAP),"YES","NO")</x:f>
        <x:v>YES</x:v>
      </x:c>
      <x:c r="T9061" s="139" t="n">
        <x:f>IF(S9061="YES",R9061,-1E+99)</x:f>
        <x:v>33836.68593918688</x:v>
      </x:c>
    </x:row>
    <x:row r="9062">
      <x:c r="A9062" s="139"/>
      <x:c r="B9062" s="139"/>
      <x:c r="C9062" s="139"/>
      <x:c r="D9062" s="139"/>
      <x:c r="E9062" s="139"/>
      <x:c r="F9062" s="139"/>
      <x:c r="G9062" s="139"/>
      <x:c r="H9062" s="139"/>
      <x:c r="I9062" s="266" t="n">
        <x:f>INT((ROW()-ROW($I$46))/((CARROT_CAP+1)*(MESCLUN_CAP+1)))</x:f>
        <x:v>13</x:v>
      </x:c>
      <x:c r="J9062" s="266" t="n">
        <x:f>MOD(INT((ROW()-ROW($I$46))/(MESCLUN_CAP+1)),CARROT_CAP+1)</x:f>
        <x:v>17</x:v>
      </x:c>
      <x:c r="K9062" s="266" t="n">
        <x:f>MOD(ROW()-ROW($I$46),MESCLUN_CAP+1)</x:f>
        <x:v>26</x:v>
      </x:c>
      <x:c r="L9062" s="266" t="n">
        <x:f>SUM(I9062:K9062)</x:f>
        <x:v>56</x:v>
      </x:c>
      <x:c r="M9062" s="267" t="n">
        <x:f>I9062*TOMATO_HOURS*WEEKS*(1+TOMATO_DIM)^I9062+J9062*CARROT_HOURS*WEEKS*(1+CARROT_DIM)^J9062+K9062*MESCLUN_HOURS*WEEKS*(1+MESCLUN_DIM)^K9062</x:f>
        <x:v>6431.239693863553</x:v>
      </x:c>
      <x:c r="N9062" s="267" t="n">
        <x:f>MAX(M9062-FARMER_HOURS,0)/TEMP_HOURS_PER_WORKER</x:f>
        <x:v>3.966138676294134</x:v>
      </x:c>
      <x:c r="O9062" s="268" t="n">
        <x:f>I9062*TOMATO_PRICE+J9062*CARROT_PRICE+K9062*MESCLUN_PRICE</x:f>
        <x:v>220198</x:v>
      </x:c>
      <x:c r="P9062" s="268" t="n">
        <x:f>I9062*TOMATO_FERTILIZER+J9062*CARROT_FERTILIZER+K9062*MESCLUN_FERTILIZER</x:f>
        <x:v>41800</x:v>
      </x:c>
      <x:c r="Q9062" s="268" t="n">
        <x:f>MIN(M9062,FARMER_HOURS)*FARMER_RATE+MAX(M9062-FARMER_HOURS,0)*TEMP_RATE</x:f>
        <x:v>124153.46690735334</x:v>
      </x:c>
      <x:c r="R9062" s="268" t="n">
        <x:f>O9062-P9062-Q9062-FIXED_COST</x:f>
        <x:v>34244.533092646656</x:v>
      </x:c>
      <x:c r="S9062" s="139" t="str">
        <x:f>IF(AND(L9062&lt;=TOTAL_BED_CAP,N9062&lt;=TEMP_WORKER_CAP),"YES","NO")</x:f>
        <x:v>YES</x:v>
      </x:c>
      <x:c r="T9062" s="139" t="n">
        <x:f>IF(S9062="YES",R9062,-1E+99)</x:f>
        <x:v>34244.533092646656</x:v>
      </x:c>
    </x:row>
    <x:row r="9063">
      <x:c r="A9063" s="139"/>
      <x:c r="B9063" s="139"/>
      <x:c r="C9063" s="139"/>
      <x:c r="D9063" s="139"/>
      <x:c r="E9063" s="139"/>
      <x:c r="F9063" s="139"/>
      <x:c r="G9063" s="139"/>
      <x:c r="H9063" s="139"/>
      <x:c r="I9063" s="266" t="n">
        <x:f>INT((ROW()-ROW($I$46))/((CARROT_CAP+1)*(MESCLUN_CAP+1)))</x:f>
        <x:v>13</x:v>
      </x:c>
      <x:c r="J9063" s="266" t="n">
        <x:f>MOD(INT((ROW()-ROW($I$46))/(MESCLUN_CAP+1)),CARROT_CAP+1)</x:f>
        <x:v>17</x:v>
      </x:c>
      <x:c r="K9063" s="266" t="n">
        <x:f>MOD(ROW()-ROW($I$46),MESCLUN_CAP+1)</x:f>
        <x:v>27</x:v>
      </x:c>
      <x:c r="L9063" s="266" t="n">
        <x:f>SUM(I9063:K9063)</x:f>
        <x:v>57</x:v>
      </x:c>
      <x:c r="M9063" s="267" t="n">
        <x:f>I9063*TOMATO_HOURS*WEEKS*(1+TOMATO_DIM)^I9063+J9063*CARROT_HOURS*WEEKS*(1+CARROT_DIM)^J9063+K9063*MESCLUN_HOURS*WEEKS*(1+MESCLUN_DIM)^K9063</x:f>
        <x:v>6514.37339838331</x:v>
      </x:c>
      <x:c r="N9063" s="267" t="n">
        <x:f>MAX(M9063-FARMER_HOURS,0)/TEMP_HOURS_PER_WORKER</x:f>
        <x:v>4.023870415543965</x:v>
      </x:c>
      <x:c r="O9063" s="268" t="n">
        <x:f>I9063*TOMATO_PRICE+J9063*CARROT_PRICE+K9063*MESCLUN_PRICE</x:f>
        <x:v>222898</x:v>
      </x:c>
      <x:c r="P9063" s="268" t="n">
        <x:f>I9063*TOMATO_FERTILIZER+J9063*CARROT_FERTILIZER+K9063*MESCLUN_FERTILIZER</x:f>
        <x:v>42680</x:v>
      </x:c>
      <x:c r="Q9063" s="268" t="n">
        <x:f>MIN(M9063,FARMER_HOURS)*FARMER_RATE+MAX(M9063-FARMER_HOURS,0)*TEMP_RATE</x:f>
        <x:v>125596.76038859913</x:v>
      </x:c>
      <x:c r="R9063" s="268" t="n">
        <x:f>O9063-P9063-Q9063-FIXED_COST</x:f>
        <x:v>34621.23961140087</x:v>
      </x:c>
      <x:c r="S9063" s="139" t="str">
        <x:f>IF(AND(L9063&lt;=TOTAL_BED_CAP,N9063&lt;=TEMP_WORKER_CAP),"YES","NO")</x:f>
        <x:v>NO</x:v>
      </x:c>
      <x:c r="T9063" s="139" t="n">
        <x:f>IF(S9063="YES",R9063,-1E+99)</x:f>
        <x:v>-1e+99</x:v>
      </x:c>
    </x:row>
    <x:row r="9064">
      <x:c r="A9064" s="139"/>
      <x:c r="B9064" s="139"/>
      <x:c r="C9064" s="139"/>
      <x:c r="D9064" s="139"/>
      <x:c r="E9064" s="139"/>
      <x:c r="F9064" s="139"/>
      <x:c r="G9064" s="139"/>
      <x:c r="H9064" s="139"/>
      <x:c r="I9064" s="266" t="n">
        <x:f>INT((ROW()-ROW($I$46))/((CARROT_CAP+1)*(MESCLUN_CAP+1)))</x:f>
        <x:v>13</x:v>
      </x:c>
      <x:c r="J9064" s="266" t="n">
        <x:f>MOD(INT((ROW()-ROW($I$46))/(MESCLUN_CAP+1)),CARROT_CAP+1)</x:f>
        <x:v>17</x:v>
      </x:c>
      <x:c r="K9064" s="266" t="n">
        <x:f>MOD(ROW()-ROW($I$46),MESCLUN_CAP+1)</x:f>
        <x:v>28</x:v>
      </x:c>
      <x:c r="L9064" s="266" t="n">
        <x:f>SUM(I9064:K9064)</x:f>
        <x:v>58</x:v>
      </x:c>
      <x:c r="M9064" s="267" t="n">
        <x:f>I9064*TOMATO_HOURS*WEEKS*(1+TOMATO_DIM)^I9064+J9064*CARROT_HOURS*WEEKS*(1+CARROT_DIM)^J9064+K9064*MESCLUN_HOURS*WEEKS*(1+MESCLUN_DIM)^K9064</x:f>
        <x:v>6599.332936600464</x:v>
      </x:c>
      <x:c r="N9064" s="267" t="n">
        <x:f>MAX(M9064-FARMER_HOURS,0)/TEMP_HOURS_PER_WORKER</x:f>
        <x:v>4.082870094861433</x:v>
      </x:c>
      <x:c r="O9064" s="268" t="n">
        <x:f>I9064*TOMATO_PRICE+J9064*CARROT_PRICE+K9064*MESCLUN_PRICE</x:f>
        <x:v>225598</x:v>
      </x:c>
      <x:c r="P9064" s="268" t="n">
        <x:f>I9064*TOMATO_FERTILIZER+J9064*CARROT_FERTILIZER+K9064*MESCLUN_FERTILIZER</x:f>
        <x:v>43560</x:v>
      </x:c>
      <x:c r="Q9064" s="268" t="n">
        <x:f>MIN(M9064,FARMER_HOURS)*FARMER_RATE+MAX(M9064-FARMER_HOURS,0)*TEMP_RATE</x:f>
        <x:v>127071.75237153583</x:v>
      </x:c>
      <x:c r="R9064" s="268" t="n">
        <x:f>O9064-P9064-Q9064-FIXED_COST</x:f>
        <x:v>34966.247628464174</x:v>
      </x:c>
      <x:c r="S9064" s="139" t="str">
        <x:f>IF(AND(L9064&lt;=TOTAL_BED_CAP,N9064&lt;=TEMP_WORKER_CAP),"YES","NO")</x:f>
        <x:v>NO</x:v>
      </x:c>
      <x:c r="T9064" s="139" t="n">
        <x:f>IF(S9064="YES",R9064,-1E+99)</x:f>
        <x:v>-1e+99</x:v>
      </x:c>
    </x:row>
    <x:row r="9065">
      <x:c r="A9065" s="139"/>
      <x:c r="B9065" s="139"/>
      <x:c r="C9065" s="139"/>
      <x:c r="D9065" s="139"/>
      <x:c r="E9065" s="139"/>
      <x:c r="F9065" s="139"/>
      <x:c r="G9065" s="139"/>
      <x:c r="H9065" s="139"/>
      <x:c r="I9065" s="266" t="n">
        <x:f>INT((ROW()-ROW($I$46))/((CARROT_CAP+1)*(MESCLUN_CAP+1)))</x:f>
        <x:v>13</x:v>
      </x:c>
      <x:c r="J9065" s="266" t="n">
        <x:f>MOD(INT((ROW()-ROW($I$46))/(MESCLUN_CAP+1)),CARROT_CAP+1)</x:f>
        <x:v>17</x:v>
      </x:c>
      <x:c r="K9065" s="266" t="n">
        <x:f>MOD(ROW()-ROW($I$46),MESCLUN_CAP+1)</x:f>
        <x:v>29</x:v>
      </x:c>
      <x:c r="L9065" s="266" t="n">
        <x:f>SUM(I9065:K9065)</x:f>
        <x:v>59</x:v>
      </x:c>
      <x:c r="M9065" s="267" t="n">
        <x:f>I9065*TOMATO_HOURS*WEEKS*(1+TOMATO_DIM)^I9065+J9065*CARROT_HOURS*WEEKS*(1+CARROT_DIM)^J9065+K9065*MESCLUN_HOURS*WEEKS*(1+MESCLUN_DIM)^K9065</x:f>
        <x:v>6686.1509647161165</x:v>
      </x:c>
      <x:c r="N9065" s="267" t="n">
        <x:f>MAX(M9065-FARMER_HOURS,0)/TEMP_HOURS_PER_WORKER</x:f>
        <x:v>4.14316039216397</x:v>
      </x:c>
      <x:c r="O9065" s="268" t="n">
        <x:f>I9065*TOMATO_PRICE+J9065*CARROT_PRICE+K9065*MESCLUN_PRICE</x:f>
        <x:v>228298</x:v>
      </x:c>
      <x:c r="P9065" s="268" t="n">
        <x:f>I9065*TOMATO_FERTILIZER+J9065*CARROT_FERTILIZER+K9065*MESCLUN_FERTILIZER</x:f>
        <x:v>44440</x:v>
      </x:c>
      <x:c r="Q9065" s="268" t="n">
        <x:f>MIN(M9065,FARMER_HOURS)*FARMER_RATE+MAX(M9065-FARMER_HOURS,0)*TEMP_RATE</x:f>
        <x:v>128579.00980409925</x:v>
      </x:c>
      <x:c r="R9065" s="268" t="n">
        <x:f>O9065-P9065-Q9065-FIXED_COST</x:f>
        <x:v>35278.990195900755</x:v>
      </x:c>
      <x:c r="S9065" s="139" t="str">
        <x:f>IF(AND(L9065&lt;=TOTAL_BED_CAP,N9065&lt;=TEMP_WORKER_CAP),"YES","NO")</x:f>
        <x:v>NO</x:v>
      </x:c>
      <x:c r="T9065" s="139" t="n">
        <x:f>IF(S9065="YES",R9065,-1E+99)</x:f>
        <x:v>-1e+99</x:v>
      </x:c>
    </x:row>
    <x:row r="9066">
      <x:c r="A9066" s="139"/>
      <x:c r="B9066" s="139"/>
      <x:c r="C9066" s="139"/>
      <x:c r="D9066" s="139"/>
      <x:c r="E9066" s="139"/>
      <x:c r="F9066" s="139"/>
      <x:c r="G9066" s="139"/>
      <x:c r="H9066" s="139"/>
      <x:c r="I9066" s="266" t="n">
        <x:f>INT((ROW()-ROW($I$46))/((CARROT_CAP+1)*(MESCLUN_CAP+1)))</x:f>
        <x:v>13</x:v>
      </x:c>
      <x:c r="J9066" s="266" t="n">
        <x:f>MOD(INT((ROW()-ROW($I$46))/(MESCLUN_CAP+1)),CARROT_CAP+1)</x:f>
        <x:v>17</x:v>
      </x:c>
      <x:c r="K9066" s="266" t="n">
        <x:f>MOD(ROW()-ROW($I$46),MESCLUN_CAP+1)</x:f>
        <x:v>30</x:v>
      </x:c>
      <x:c r="L9066" s="266" t="n">
        <x:f>SUM(I9066:K9066)</x:f>
        <x:v>60</x:v>
      </x:c>
      <x:c r="M9066" s="267" t="n">
        <x:f>I9066*TOMATO_HOURS*WEEKS*(1+TOMATO_DIM)^I9066+J9066*CARROT_HOURS*WEEKS*(1+CARROT_DIM)^J9066+K9066*MESCLUN_HOURS*WEEKS*(1+MESCLUN_DIM)^K9066</x:f>
        <x:v>6774.860670049887</x:v>
      </x:c>
      <x:c r="N9066" s="267" t="n">
        <x:f>MAX(M9066-FARMER_HOURS,0)/TEMP_HOURS_PER_WORKER</x:f>
        <x:v>4.20476435420131</x:v>
      </x:c>
      <x:c r="O9066" s="268" t="n">
        <x:f>I9066*TOMATO_PRICE+J9066*CARROT_PRICE+K9066*MESCLUN_PRICE</x:f>
        <x:v>230998</x:v>
      </x:c>
      <x:c r="P9066" s="268" t="n">
        <x:f>I9066*TOMATO_FERTILIZER+J9066*CARROT_FERTILIZER+K9066*MESCLUN_FERTILIZER</x:f>
        <x:v>45320</x:v>
      </x:c>
      <x:c r="Q9066" s="268" t="n">
        <x:f>MIN(M9066,FARMER_HOURS)*FARMER_RATE+MAX(M9066-FARMER_HOURS,0)*TEMP_RATE</x:f>
        <x:v>130119.10885503275</x:v>
      </x:c>
      <x:c r="R9066" s="268" t="n">
        <x:f>O9066-P9066-Q9066-FIXED_COST</x:f>
        <x:v>35558.891144967245</x:v>
      </x:c>
      <x:c r="S9066" s="139" t="str">
        <x:f>IF(AND(L9066&lt;=TOTAL_BED_CAP,N9066&lt;=TEMP_WORKER_CAP),"YES","NO")</x:f>
        <x:v>NO</x:v>
      </x:c>
      <x:c r="T9066" s="139" t="n">
        <x:f>IF(S9066="YES",R9066,-1E+99)</x:f>
        <x:v>-1e+99</x:v>
      </x:c>
    </x:row>
    <x:row r="9067">
      <x:c r="A9067" s="139"/>
      <x:c r="B9067" s="139"/>
      <x:c r="C9067" s="139"/>
      <x:c r="D9067" s="139"/>
      <x:c r="E9067" s="139"/>
      <x:c r="F9067" s="139"/>
      <x:c r="G9067" s="139"/>
      <x:c r="H9067" s="139"/>
      <x:c r="I9067" s="266" t="n">
        <x:f>INT((ROW()-ROW($I$46))/((CARROT_CAP+1)*(MESCLUN_CAP+1)))</x:f>
        <x:v>13</x:v>
      </x:c>
      <x:c r="J9067" s="266" t="n">
        <x:f>MOD(INT((ROW()-ROW($I$46))/(MESCLUN_CAP+1)),CARROT_CAP+1)</x:f>
        <x:v>18</x:v>
      </x:c>
      <x:c r="K9067" s="266" t="n">
        <x:f>MOD(ROW()-ROW($I$46),MESCLUN_CAP+1)</x:f>
        <x:v>0</x:v>
      </x:c>
      <x:c r="L9067" s="266" t="n">
        <x:f>SUM(I9067:K9067)</x:f>
        <x:v>31</x:v>
      </x:c>
      <x:c r="M9067" s="267" t="n">
        <x:f>I9067*TOMATO_HOURS*WEEKS*(1+TOMATO_DIM)^I9067+J9067*CARROT_HOURS*WEEKS*(1+CARROT_DIM)^J9067+K9067*MESCLUN_HOURS*WEEKS*(1+MESCLUN_DIM)^K9067</x:f>
        <x:v>4881.373028401443</x:v>
      </x:c>
      <x:c r="N9067" s="267" t="n">
        <x:f>MAX(M9067-FARMER_HOURS,0)/TEMP_HOURS_PER_WORKER</x:f>
        <x:v>2.8898423808343354</x:v>
      </x:c>
      <x:c r="O9067" s="268" t="n">
        <x:f>I9067*TOMATO_PRICE+J9067*CARROT_PRICE+K9067*MESCLUN_PRICE</x:f>
        <x:v>152092</x:v>
      </x:c>
      <x:c r="P9067" s="268" t="n">
        <x:f>I9067*TOMATO_FERTILIZER+J9067*CARROT_FERTILIZER+K9067*MESCLUN_FERTILIZER</x:f>
        <x:v>19360</x:v>
      </x:c>
      <x:c r="Q9067" s="268" t="n">
        <x:f>MIN(M9067,FARMER_HOURS)*FARMER_RATE+MAX(M9067-FARMER_HOURS,0)*TEMP_RATE</x:f>
        <x:v>97246.05952085838</x:v>
      </x:c>
      <x:c r="R9067" s="268" t="n">
        <x:f>O9067-P9067-Q9067-FIXED_COST</x:f>
        <x:v>15485.940479141616</x:v>
      </x:c>
      <x:c r="S9067" s="139" t="str">
        <x:f>IF(AND(L9067&lt;=TOTAL_BED_CAP,N9067&lt;=TEMP_WORKER_CAP),"YES","NO")</x:f>
        <x:v>YES</x:v>
      </x:c>
      <x:c r="T9067" s="139" t="n">
        <x:f>IF(S9067="YES",R9067,-1E+99)</x:f>
        <x:v>15485.940479141616</x:v>
      </x:c>
    </x:row>
    <x:row r="9068">
      <x:c r="A9068" s="139"/>
      <x:c r="B9068" s="139"/>
      <x:c r="C9068" s="139"/>
      <x:c r="D9068" s="139"/>
      <x:c r="E9068" s="139"/>
      <x:c r="F9068" s="139"/>
      <x:c r="G9068" s="139"/>
      <x:c r="H9068" s="139"/>
      <x:c r="I9068" s="266" t="n">
        <x:f>INT((ROW()-ROW($I$46))/((CARROT_CAP+1)*(MESCLUN_CAP+1)))</x:f>
        <x:v>13</x:v>
      </x:c>
      <x:c r="J9068" s="266" t="n">
        <x:f>MOD(INT((ROW()-ROW($I$46))/(MESCLUN_CAP+1)),CARROT_CAP+1)</x:f>
        <x:v>18</x:v>
      </x:c>
      <x:c r="K9068" s="266" t="n">
        <x:f>MOD(ROW()-ROW($I$46),MESCLUN_CAP+1)</x:f>
        <x:v>1</x:v>
      </x:c>
      <x:c r="L9068" s="266" t="n">
        <x:f>SUM(I9068:K9068)</x:f>
        <x:v>32</x:v>
      </x:c>
      <x:c r="M9068" s="267" t="n">
        <x:f>I9068*TOMATO_HOURS*WEEKS*(1+TOMATO_DIM)^I9068+J9068*CARROT_HOURS*WEEKS*(1+CARROT_DIM)^J9068+K9068*MESCLUN_HOURS*WEEKS*(1+MESCLUN_DIM)^K9068</x:f>
        <x:v>4926.935528401443</x:v>
      </x:c>
      <x:c r="N9068" s="267" t="n">
        <x:f>MAX(M9068-FARMER_HOURS,0)/TEMP_HOURS_PER_WORKER</x:f>
        <x:v>2.921483005834335</x:v>
      </x:c>
      <x:c r="O9068" s="268" t="n">
        <x:f>I9068*TOMATO_PRICE+J9068*CARROT_PRICE+K9068*MESCLUN_PRICE</x:f>
        <x:v>154792</x:v>
      </x:c>
      <x:c r="P9068" s="268" t="n">
        <x:f>I9068*TOMATO_FERTILIZER+J9068*CARROT_FERTILIZER+K9068*MESCLUN_FERTILIZER</x:f>
        <x:v>20240</x:v>
      </x:c>
      <x:c r="Q9068" s="268" t="n">
        <x:f>MIN(M9068,FARMER_HOURS)*FARMER_RATE+MAX(M9068-FARMER_HOURS,0)*TEMP_RATE</x:f>
        <x:v>98037.07514585838</x:v>
      </x:c>
      <x:c r="R9068" s="268" t="n">
        <x:f>O9068-P9068-Q9068-FIXED_COST</x:f>
        <x:v>16514.924854141616</x:v>
      </x:c>
      <x:c r="S9068" s="139" t="str">
        <x:f>IF(AND(L9068&lt;=TOTAL_BED_CAP,N9068&lt;=TEMP_WORKER_CAP),"YES","NO")</x:f>
        <x:v>YES</x:v>
      </x:c>
      <x:c r="T9068" s="139" t="n">
        <x:f>IF(S9068="YES",R9068,-1E+99)</x:f>
        <x:v>16514.924854141616</x:v>
      </x:c>
    </x:row>
    <x:row r="9069">
      <x:c r="A9069" s="139"/>
      <x:c r="B9069" s="139"/>
      <x:c r="C9069" s="139"/>
      <x:c r="D9069" s="139"/>
      <x:c r="E9069" s="139"/>
      <x:c r="F9069" s="139"/>
      <x:c r="G9069" s="139"/>
      <x:c r="H9069" s="139"/>
      <x:c r="I9069" s="266" t="n">
        <x:f>INT((ROW()-ROW($I$46))/((CARROT_CAP+1)*(MESCLUN_CAP+1)))</x:f>
        <x:v>13</x:v>
      </x:c>
      <x:c r="J9069" s="266" t="n">
        <x:f>MOD(INT((ROW()-ROW($I$46))/(MESCLUN_CAP+1)),CARROT_CAP+1)</x:f>
        <x:v>18</x:v>
      </x:c>
      <x:c r="K9069" s="266" t="n">
        <x:f>MOD(ROW()-ROW($I$46),MESCLUN_CAP+1)</x:f>
        <x:v>2</x:v>
      </x:c>
      <x:c r="L9069" s="266" t="n">
        <x:f>SUM(I9069:K9069)</x:f>
        <x:v>33</x:v>
      </x:c>
      <x:c r="M9069" s="267" t="n">
        <x:f>I9069*TOMATO_HOURS*WEEKS*(1+TOMATO_DIM)^I9069+J9069*CARROT_HOURS*WEEKS*(1+CARROT_DIM)^J9069+K9069*MESCLUN_HOURS*WEEKS*(1+MESCLUN_DIM)^K9069</x:f>
        <x:v>4973.637090901443</x:v>
      </x:c>
      <x:c r="N9069" s="267" t="n">
        <x:f>MAX(M9069-FARMER_HOURS,0)/TEMP_HOURS_PER_WORKER</x:f>
        <x:v>2.9539146464593355</x:v>
      </x:c>
      <x:c r="O9069" s="268" t="n">
        <x:f>I9069*TOMATO_PRICE+J9069*CARROT_PRICE+K9069*MESCLUN_PRICE</x:f>
        <x:v>157492</x:v>
      </x:c>
      <x:c r="P9069" s="268" t="n">
        <x:f>I9069*TOMATO_FERTILIZER+J9069*CARROT_FERTILIZER+K9069*MESCLUN_FERTILIZER</x:f>
        <x:v>21120</x:v>
      </x:c>
      <x:c r="Q9069" s="268" t="n">
        <x:f>MIN(M9069,FARMER_HOURS)*FARMER_RATE+MAX(M9069-FARMER_HOURS,0)*TEMP_RATE</x:f>
        <x:v>98847.86616148338</x:v>
      </x:c>
      <x:c r="R9069" s="268" t="n">
        <x:f>O9069-P9069-Q9069-FIXED_COST</x:f>
        <x:v>17524.133838516616</x:v>
      </x:c>
      <x:c r="S9069" s="139" t="str">
        <x:f>IF(AND(L9069&lt;=TOTAL_BED_CAP,N9069&lt;=TEMP_WORKER_CAP),"YES","NO")</x:f>
        <x:v>YES</x:v>
      </x:c>
      <x:c r="T9069" s="139" t="n">
        <x:f>IF(S9069="YES",R9069,-1E+99)</x:f>
        <x:v>17524.133838516616</x:v>
      </x:c>
    </x:row>
    <x:row r="9070">
      <x:c r="A9070" s="139"/>
      <x:c r="B9070" s="139"/>
      <x:c r="C9070" s="139"/>
      <x:c r="D9070" s="139"/>
      <x:c r="E9070" s="139"/>
      <x:c r="F9070" s="139"/>
      <x:c r="G9070" s="139"/>
      <x:c r="H9070" s="139"/>
      <x:c r="I9070" s="266" t="n">
        <x:f>INT((ROW()-ROW($I$46))/((CARROT_CAP+1)*(MESCLUN_CAP+1)))</x:f>
        <x:v>13</x:v>
      </x:c>
      <x:c r="J9070" s="266" t="n">
        <x:f>MOD(INT((ROW()-ROW($I$46))/(MESCLUN_CAP+1)),CARROT_CAP+1)</x:f>
        <x:v>18</x:v>
      </x:c>
      <x:c r="K9070" s="266" t="n">
        <x:f>MOD(ROW()-ROW($I$46),MESCLUN_CAP+1)</x:f>
        <x:v>3</x:v>
      </x:c>
      <x:c r="L9070" s="266" t="n">
        <x:f>SUM(I9070:K9070)</x:f>
        <x:v>34</x:v>
      </x:c>
      <x:c r="M9070" s="267" t="n">
        <x:f>I9070*TOMATO_HOURS*WEEKS*(1+TOMATO_DIM)^I9070+J9070*CARROT_HOURS*WEEKS*(1+CARROT_DIM)^J9070+K9070*MESCLUN_HOURS*WEEKS*(1+MESCLUN_DIM)^K9070</x:f>
        <x:v>5021.499073323318</x:v>
      </x:c>
      <x:c r="N9070" s="267" t="n">
        <x:f>MAX(M9070-FARMER_HOURS,0)/TEMP_HOURS_PER_WORKER</x:f>
        <x:v>2.9871521342523044</x:v>
      </x:c>
      <x:c r="O9070" s="268" t="n">
        <x:f>I9070*TOMATO_PRICE+J9070*CARROT_PRICE+K9070*MESCLUN_PRICE</x:f>
        <x:v>160192</x:v>
      </x:c>
      <x:c r="P9070" s="268" t="n">
        <x:f>I9070*TOMATO_FERTILIZER+J9070*CARROT_FERTILIZER+K9070*MESCLUN_FERTILIZER</x:f>
        <x:v>22000</x:v>
      </x:c>
      <x:c r="Q9070" s="268" t="n">
        <x:f>MIN(M9070,FARMER_HOURS)*FARMER_RATE+MAX(M9070-FARMER_HOURS,0)*TEMP_RATE</x:f>
        <x:v>99678.8033563076</x:v>
      </x:c>
      <x:c r="R9070" s="268" t="n">
        <x:f>O9070-P9070-Q9070-FIXED_COST</x:f>
        <x:v>18513.196643692398</x:v>
      </x:c>
      <x:c r="S9070" s="139" t="str">
        <x:f>IF(AND(L9070&lt;=TOTAL_BED_CAP,N9070&lt;=TEMP_WORKER_CAP),"YES","NO")</x:f>
        <x:v>YES</x:v>
      </x:c>
      <x:c r="T9070" s="139" t="n">
        <x:f>IF(S9070="YES",R9070,-1E+99)</x:f>
        <x:v>18513.196643692398</x:v>
      </x:c>
    </x:row>
    <x:row r="9071">
      <x:c r="A9071" s="139"/>
      <x:c r="B9071" s="139"/>
      <x:c r="C9071" s="139"/>
      <x:c r="D9071" s="139"/>
      <x:c r="E9071" s="139"/>
      <x:c r="F9071" s="139"/>
      <x:c r="G9071" s="139"/>
      <x:c r="H9071" s="139"/>
      <x:c r="I9071" s="266" t="n">
        <x:f>INT((ROW()-ROW($I$46))/((CARROT_CAP+1)*(MESCLUN_CAP+1)))</x:f>
        <x:v>13</x:v>
      </x:c>
      <x:c r="J9071" s="266" t="n">
        <x:f>MOD(INT((ROW()-ROW($I$46))/(MESCLUN_CAP+1)),CARROT_CAP+1)</x:f>
        <x:v>18</x:v>
      </x:c>
      <x:c r="K9071" s="266" t="n">
        <x:f>MOD(ROW()-ROW($I$46),MESCLUN_CAP+1)</x:f>
        <x:v>4</x:v>
      </x:c>
      <x:c r="L9071" s="266" t="n">
        <x:f>SUM(I9071:K9071)</x:f>
        <x:v>35</x:v>
      </x:c>
      <x:c r="M9071" s="267" t="n">
        <x:f>I9071*TOMATO_HOURS*WEEKS*(1+TOMATO_DIM)^I9071+J9071*CARROT_HOURS*WEEKS*(1+CARROT_DIM)^J9071+K9071*MESCLUN_HOURS*WEEKS*(1+MESCLUN_DIM)^K9071</x:f>
        <x:v>5070.543189045974</x:v>
      </x:c>
      <x:c r="N9071" s="267" t="n">
        <x:f>MAX(M9071-FARMER_HOURS,0)/TEMP_HOURS_PER_WORKER</x:f>
        <x:v>3.021210547948593</x:v>
      </x:c>
      <x:c r="O9071" s="268" t="n">
        <x:f>I9071*TOMATO_PRICE+J9071*CARROT_PRICE+K9071*MESCLUN_PRICE</x:f>
        <x:v>162892</x:v>
      </x:c>
      <x:c r="P9071" s="268" t="n">
        <x:f>I9071*TOMATO_FERTILIZER+J9071*CARROT_FERTILIZER+K9071*MESCLUN_FERTILIZER</x:f>
        <x:v>22880</x:v>
      </x:c>
      <x:c r="Q9071" s="268" t="n">
        <x:f>MIN(M9071,FARMER_HOURS)*FARMER_RATE+MAX(M9071-FARMER_HOURS,0)*TEMP_RATE</x:f>
        <x:v>100530.26369871483</x:v>
      </x:c>
      <x:c r="R9071" s="268" t="n">
        <x:f>O9071-P9071-Q9071-FIXED_COST</x:f>
        <x:v>19481.73630128517</x:v>
      </x:c>
      <x:c r="S9071" s="139" t="str">
        <x:f>IF(AND(L9071&lt;=TOTAL_BED_CAP,N9071&lt;=TEMP_WORKER_CAP),"YES","NO")</x:f>
        <x:v>YES</x:v>
      </x:c>
      <x:c r="T9071" s="139" t="n">
        <x:f>IF(S9071="YES",R9071,-1E+99)</x:f>
        <x:v>19481.73630128517</x:v>
      </x:c>
    </x:row>
    <x:row r="9072">
      <x:c r="A9072" s="139"/>
      <x:c r="B9072" s="139"/>
      <x:c r="C9072" s="139"/>
      <x:c r="D9072" s="139"/>
      <x:c r="E9072" s="139"/>
      <x:c r="F9072" s="139"/>
      <x:c r="G9072" s="139"/>
      <x:c r="H9072" s="139"/>
      <x:c r="I9072" s="266" t="n">
        <x:f>INT((ROW()-ROW($I$46))/((CARROT_CAP+1)*(MESCLUN_CAP+1)))</x:f>
        <x:v>13</x:v>
      </x:c>
      <x:c r="J9072" s="266" t="n">
        <x:f>MOD(INT((ROW()-ROW($I$46))/(MESCLUN_CAP+1)),CARROT_CAP+1)</x:f>
        <x:v>18</x:v>
      </x:c>
      <x:c r="K9072" s="266" t="n">
        <x:f>MOD(ROW()-ROW($I$46),MESCLUN_CAP+1)</x:f>
        <x:v>5</x:v>
      </x:c>
      <x:c r="L9072" s="266" t="n">
        <x:f>SUM(I9072:K9072)</x:f>
        <x:v>36</x:v>
      </x:c>
      <x:c r="M9072" s="267" t="n">
        <x:f>I9072*TOMATO_HOURS*WEEKS*(1+TOMATO_DIM)^I9072+J9072*CARROT_HOURS*WEEKS*(1+CARROT_DIM)^J9072+K9072*MESCLUN_HOURS*WEEKS*(1+MESCLUN_DIM)^K9072</x:f>
        <x:v>5120.791512967177</x:v>
      </x:c>
      <x:c r="N9072" s="267" t="n">
        <x:f>MAX(M9072-FARMER_HOURS,0)/TEMP_HOURS_PER_WORKER</x:f>
        <x:v>3.0561052173383176</x:v>
      </x:c>
      <x:c r="O9072" s="268" t="n">
        <x:f>I9072*TOMATO_PRICE+J9072*CARROT_PRICE+K9072*MESCLUN_PRICE</x:f>
        <x:v>165592</x:v>
      </x:c>
      <x:c r="P9072" s="268" t="n">
        <x:f>I9072*TOMATO_FERTILIZER+J9072*CARROT_FERTILIZER+K9072*MESCLUN_FERTILIZER</x:f>
        <x:v>23760</x:v>
      </x:c>
      <x:c r="Q9072" s="268" t="n">
        <x:f>MIN(M9072,FARMER_HOURS)*FARMER_RATE+MAX(M9072-FARMER_HOURS,0)*TEMP_RATE</x:f>
        <x:v>101402.63043345793</x:v>
      </x:c>
      <x:c r="R9072" s="268" t="n">
        <x:f>O9072-P9072-Q9072-FIXED_COST</x:f>
        <x:v>20429.369566542067</x:v>
      </x:c>
      <x:c r="S9072" s="139" t="str">
        <x:f>IF(AND(L9072&lt;=TOTAL_BED_CAP,N9072&lt;=TEMP_WORKER_CAP),"YES","NO")</x:f>
        <x:v>YES</x:v>
      </x:c>
      <x:c r="T9072" s="139" t="n">
        <x:f>IF(S9072="YES",R9072,-1E+99)</x:f>
        <x:v>20429.369566542067</x:v>
      </x:c>
    </x:row>
    <x:row r="9073">
      <x:c r="A9073" s="139"/>
      <x:c r="B9073" s="139"/>
      <x:c r="C9073" s="139"/>
      <x:c r="D9073" s="139"/>
      <x:c r="E9073" s="139"/>
      <x:c r="F9073" s="139"/>
      <x:c r="G9073" s="139"/>
      <x:c r="H9073" s="139"/>
      <x:c r="I9073" s="266" t="n">
        <x:f>INT((ROW()-ROW($I$46))/((CARROT_CAP+1)*(MESCLUN_CAP+1)))</x:f>
        <x:v>13</x:v>
      </x:c>
      <x:c r="J9073" s="266" t="n">
        <x:f>MOD(INT((ROW()-ROW($I$46))/(MESCLUN_CAP+1)),CARROT_CAP+1)</x:f>
        <x:v>18</x:v>
      </x:c>
      <x:c r="K9073" s="266" t="n">
        <x:f>MOD(ROW()-ROW($I$46),MESCLUN_CAP+1)</x:f>
        <x:v>6</x:v>
      </x:c>
      <x:c r="L9073" s="266" t="n">
        <x:f>SUM(I9073:K9073)</x:f>
        <x:v>37</x:v>
      </x:c>
      <x:c r="M9073" s="267" t="n">
        <x:f>I9073*TOMATO_HOURS*WEEKS*(1+TOMATO_DIM)^I9073+J9073*CARROT_HOURS*WEEKS*(1+CARROT_DIM)^J9073+K9073*MESCLUN_HOURS*WEEKS*(1+MESCLUN_DIM)^K9073</x:f>
        <x:v>5172.2664871488105</x:v>
      </x:c>
      <x:c r="N9073" s="267" t="n">
        <x:f>MAX(M9073-FARMER_HOURS,0)/TEMP_HOURS_PER_WORKER</x:f>
        <x:v>3.091851727186674</x:v>
      </x:c>
      <x:c r="O9073" s="268" t="n">
        <x:f>I9073*TOMATO_PRICE+J9073*CARROT_PRICE+K9073*MESCLUN_PRICE</x:f>
        <x:v>168292</x:v>
      </x:c>
      <x:c r="P9073" s="268" t="n">
        <x:f>I9073*TOMATO_FERTILIZER+J9073*CARROT_FERTILIZER+K9073*MESCLUN_FERTILIZER</x:f>
        <x:v>24640</x:v>
      </x:c>
      <x:c r="Q9073" s="268" t="n">
        <x:f>MIN(M9073,FARMER_HOURS)*FARMER_RATE+MAX(M9073-FARMER_HOURS,0)*TEMP_RATE</x:f>
        <x:v>102296.29317966684</x:v>
      </x:c>
      <x:c r="R9073" s="268" t="n">
        <x:f>O9073-P9073-Q9073-FIXED_COST</x:f>
        <x:v>21355.70682033316</x:v>
      </x:c>
      <x:c r="S9073" s="139" t="str">
        <x:f>IF(AND(L9073&lt;=TOTAL_BED_CAP,N9073&lt;=TEMP_WORKER_CAP),"YES","NO")</x:f>
        <x:v>YES</x:v>
      </x:c>
      <x:c r="T9073" s="139" t="n">
        <x:f>IF(S9073="YES",R9073,-1E+99)</x:f>
        <x:v>21355.70682033316</x:v>
      </x:c>
    </x:row>
    <x:row r="9074">
      <x:c r="A9074" s="139"/>
      <x:c r="B9074" s="139"/>
      <x:c r="C9074" s="139"/>
      <x:c r="D9074" s="139"/>
      <x:c r="E9074" s="139"/>
      <x:c r="F9074" s="139"/>
      <x:c r="G9074" s="139"/>
      <x:c r="H9074" s="139"/>
      <x:c r="I9074" s="266" t="n">
        <x:f>INT((ROW()-ROW($I$46))/((CARROT_CAP+1)*(MESCLUN_CAP+1)))</x:f>
        <x:v>13</x:v>
      </x:c>
      <x:c r="J9074" s="266" t="n">
        <x:f>MOD(INT((ROW()-ROW($I$46))/(MESCLUN_CAP+1)),CARROT_CAP+1)</x:f>
        <x:v>18</x:v>
      </x:c>
      <x:c r="K9074" s="266" t="n">
        <x:f>MOD(ROW()-ROW($I$46),MESCLUN_CAP+1)</x:f>
        <x:v>7</x:v>
      </x:c>
      <x:c r="L9074" s="266" t="n">
        <x:f>SUM(I9074:K9074)</x:f>
        <x:v>38</x:v>
      </x:c>
      <x:c r="M9074" s="267" t="n">
        <x:f>I9074*TOMATO_HOURS*WEEKS*(1+TOMATO_DIM)^I9074+J9074*CARROT_HOURS*WEEKS*(1+CARROT_DIM)^J9074+K9074*MESCLUN_HOURS*WEEKS*(1+MESCLUN_DIM)^K9074</x:f>
        <x:v>5224.990926546771</x:v>
      </x:c>
      <x:c r="N9074" s="267" t="n">
        <x:f>MAX(M9074-FARMER_HOURS,0)/TEMP_HOURS_PER_WORKER</x:f>
        <x:v>3.1284659212130355</x:v>
      </x:c>
      <x:c r="O9074" s="268" t="n">
        <x:f>I9074*TOMATO_PRICE+J9074*CARROT_PRICE+K9074*MESCLUN_PRICE</x:f>
        <x:v>170992</x:v>
      </x:c>
      <x:c r="P9074" s="268" t="n">
        <x:f>I9074*TOMATO_FERTILIZER+J9074*CARROT_FERTILIZER+K9074*MESCLUN_FERTILIZER</x:f>
        <x:v>25520</x:v>
      </x:c>
      <x:c r="Q9074" s="268" t="n">
        <x:f>MIN(M9074,FARMER_HOURS)*FARMER_RATE+MAX(M9074-FARMER_HOURS,0)*TEMP_RATE</x:f>
        <x:v>103211.64803032589</x:v>
      </x:c>
      <x:c r="R9074" s="268" t="n">
        <x:f>O9074-P9074-Q9074-FIXED_COST</x:f>
        <x:v>22260.351969674113</x:v>
      </x:c>
      <x:c r="S9074" s="139" t="str">
        <x:f>IF(AND(L9074&lt;=TOTAL_BED_CAP,N9074&lt;=TEMP_WORKER_CAP),"YES","NO")</x:f>
        <x:v>YES</x:v>
      </x:c>
      <x:c r="T9074" s="139" t="n">
        <x:f>IF(S9074="YES",R9074,-1E+99)</x:f>
        <x:v>22260.351969674113</x:v>
      </x:c>
    </x:row>
    <x:row r="9075">
      <x:c r="A9075" s="139"/>
      <x:c r="B9075" s="139"/>
      <x:c r="C9075" s="139"/>
      <x:c r="D9075" s="139"/>
      <x:c r="E9075" s="139"/>
      <x:c r="F9075" s="139"/>
      <x:c r="G9075" s="139"/>
      <x:c r="H9075" s="139"/>
      <x:c r="I9075" s="266" t="n">
        <x:f>INT((ROW()-ROW($I$46))/((CARROT_CAP+1)*(MESCLUN_CAP+1)))</x:f>
        <x:v>13</x:v>
      </x:c>
      <x:c r="J9075" s="266" t="n">
        <x:f>MOD(INT((ROW()-ROW($I$46))/(MESCLUN_CAP+1)),CARROT_CAP+1)</x:f>
        <x:v>18</x:v>
      </x:c>
      <x:c r="K9075" s="266" t="n">
        <x:f>MOD(ROW()-ROW($I$46),MESCLUN_CAP+1)</x:f>
        <x:v>8</x:v>
      </x:c>
      <x:c r="L9075" s="266" t="n">
        <x:f>SUM(I9075:K9075)</x:f>
        <x:v>39</x:v>
      </x:c>
      <x:c r="M9075" s="267" t="n">
        <x:f>I9075*TOMATO_HOURS*WEEKS*(1+TOMATO_DIM)^I9075+J9075*CARROT_HOURS*WEEKS*(1+CARROT_DIM)^J9075+K9075*MESCLUN_HOURS*WEEKS*(1+MESCLUN_DIM)^K9075</x:f>
        <x:v>5278.988024826751</x:v>
      </x:c>
      <x:c r="N9075" s="267" t="n">
        <x:f>MAX(M9075-FARMER_HOURS,0)/TEMP_HOURS_PER_WORKER</x:f>
        <x:v>3.1659639061296883</x:v>
      </x:c>
      <x:c r="O9075" s="268" t="n">
        <x:f>I9075*TOMATO_PRICE+J9075*CARROT_PRICE+K9075*MESCLUN_PRICE</x:f>
        <x:v>173692</x:v>
      </x:c>
      <x:c r="P9075" s="268" t="n">
        <x:f>I9075*TOMATO_FERTILIZER+J9075*CARROT_FERTILIZER+K9075*MESCLUN_FERTILIZER</x:f>
        <x:v>26400</x:v>
      </x:c>
      <x:c r="Q9075" s="268" t="n">
        <x:f>MIN(M9075,FARMER_HOURS)*FARMER_RATE+MAX(M9075-FARMER_HOURS,0)*TEMP_RATE</x:f>
        <x:v>104149.0976532422</x:v>
      </x:c>
      <x:c r="R9075" s="268" t="n">
        <x:f>O9075-P9075-Q9075-FIXED_COST</x:f>
        <x:v>23142.902346757794</x:v>
      </x:c>
      <x:c r="S9075" s="139" t="str">
        <x:f>IF(AND(L9075&lt;=TOTAL_BED_CAP,N9075&lt;=TEMP_WORKER_CAP),"YES","NO")</x:f>
        <x:v>YES</x:v>
      </x:c>
      <x:c r="T9075" s="139" t="n">
        <x:f>IF(S9075="YES",R9075,-1E+99)</x:f>
        <x:v>23142.902346757794</x:v>
      </x:c>
    </x:row>
    <x:row r="9076">
      <x:c r="A9076" s="139"/>
      <x:c r="B9076" s="139"/>
      <x:c r="C9076" s="139"/>
      <x:c r="D9076" s="139"/>
      <x:c r="E9076" s="139"/>
      <x:c r="F9076" s="139"/>
      <x:c r="G9076" s="139"/>
      <x:c r="H9076" s="139"/>
      <x:c r="I9076" s="266" t="n">
        <x:f>INT((ROW()-ROW($I$46))/((CARROT_CAP+1)*(MESCLUN_CAP+1)))</x:f>
        <x:v>13</x:v>
      </x:c>
      <x:c r="J9076" s="266" t="n">
        <x:f>MOD(INT((ROW()-ROW($I$46))/(MESCLUN_CAP+1)),CARROT_CAP+1)</x:f>
        <x:v>18</x:v>
      </x:c>
      <x:c r="K9076" s="266" t="n">
        <x:f>MOD(ROW()-ROW($I$46),MESCLUN_CAP+1)</x:f>
        <x:v>9</x:v>
      </x:c>
      <x:c r="L9076" s="266" t="n">
        <x:f>SUM(I9076:K9076)</x:f>
        <x:v>40</x:v>
      </x:c>
      <x:c r="M9076" s="267" t="n">
        <x:f>I9076*TOMATO_HOURS*WEEKS*(1+TOMATO_DIM)^I9076+J9076*CARROT_HOURS*WEEKS*(1+CARROT_DIM)^J9076+K9076*MESCLUN_HOURS*WEEKS*(1+MESCLUN_DIM)^K9076</x:f>
        <x:v>5334.281360267146</x:v>
      </x:c>
      <x:c r="N9076" s="267" t="n">
        <x:f>MAX(M9076-FARMER_HOURS,0)/TEMP_HOURS_PER_WORKER</x:f>
        <x:v>3.2043620557410737</x:v>
      </x:c>
      <x:c r="O9076" s="268" t="n">
        <x:f>I9076*TOMATO_PRICE+J9076*CARROT_PRICE+K9076*MESCLUN_PRICE</x:f>
        <x:v>176392</x:v>
      </x:c>
      <x:c r="P9076" s="268" t="n">
        <x:f>I9076*TOMATO_FERTILIZER+J9076*CARROT_FERTILIZER+K9076*MESCLUN_FERTILIZER</x:f>
        <x:v>27280</x:v>
      </x:c>
      <x:c r="Q9076" s="268" t="n">
        <x:f>MIN(M9076,FARMER_HOURS)*FARMER_RATE+MAX(M9076-FARMER_HOURS,0)*TEMP_RATE</x:f>
        <x:v>105109.05139352684</x:v>
      </x:c>
      <x:c r="R9076" s="268" t="n">
        <x:f>O9076-P9076-Q9076-FIXED_COST</x:f>
        <x:v>24002.94860647316</x:v>
      </x:c>
      <x:c r="S9076" s="139" t="str">
        <x:f>IF(AND(L9076&lt;=TOTAL_BED_CAP,N9076&lt;=TEMP_WORKER_CAP),"YES","NO")</x:f>
        <x:v>YES</x:v>
      </x:c>
      <x:c r="T9076" s="139" t="n">
        <x:f>IF(S9076="YES",R9076,-1E+99)</x:f>
        <x:v>24002.94860647316</x:v>
      </x:c>
    </x:row>
    <x:row r="9077">
      <x:c r="A9077" s="139"/>
      <x:c r="B9077" s="139"/>
      <x:c r="C9077" s="139"/>
      <x:c r="D9077" s="139"/>
      <x:c r="E9077" s="139"/>
      <x:c r="F9077" s="139"/>
      <x:c r="G9077" s="139"/>
      <x:c r="H9077" s="139"/>
      <x:c r="I9077" s="266" t="n">
        <x:f>INT((ROW()-ROW($I$46))/((CARROT_CAP+1)*(MESCLUN_CAP+1)))</x:f>
        <x:v>13</x:v>
      </x:c>
      <x:c r="J9077" s="266" t="n">
        <x:f>MOD(INT((ROW()-ROW($I$46))/(MESCLUN_CAP+1)),CARROT_CAP+1)</x:f>
        <x:v>18</x:v>
      </x:c>
      <x:c r="K9077" s="266" t="n">
        <x:f>MOD(ROW()-ROW($I$46),MESCLUN_CAP+1)</x:f>
        <x:v>10</x:v>
      </x:c>
      <x:c r="L9077" s="266" t="n">
        <x:f>SUM(I9077:K9077)</x:f>
        <x:v>41</x:v>
      </x:c>
      <x:c r="M9077" s="267" t="n">
        <x:f>I9077*TOMATO_HOURS*WEEKS*(1+TOMATO_DIM)^I9077+J9077*CARROT_HOURS*WEEKS*(1+CARROT_DIM)^J9077+K9077*MESCLUN_HOURS*WEEKS*(1+MESCLUN_DIM)^K9077</x:f>
        <x:v>5390.894901750358</x:v>
      </x:c>
      <x:c r="N9077" s="267" t="n">
        <x:f>MAX(M9077-FARMER_HOURS,0)/TEMP_HOURS_PER_WORKER</x:f>
        <x:v>3.2436770151044154</x:v>
      </x:c>
      <x:c r="O9077" s="268" t="n">
        <x:f>I9077*TOMATO_PRICE+J9077*CARROT_PRICE+K9077*MESCLUN_PRICE</x:f>
        <x:v>179092</x:v>
      </x:c>
      <x:c r="P9077" s="268" t="n">
        <x:f>I9077*TOMATO_FERTILIZER+J9077*CARROT_FERTILIZER+K9077*MESCLUN_FERTILIZER</x:f>
        <x:v>28160</x:v>
      </x:c>
      <x:c r="Q9077" s="268" t="n">
        <x:f>MIN(M9077,FARMER_HOURS)*FARMER_RATE+MAX(M9077-FARMER_HOURS,0)*TEMP_RATE</x:f>
        <x:v>106091.92537761039</x:v>
      </x:c>
      <x:c r="R9077" s="268" t="n">
        <x:f>O9077-P9077-Q9077-FIXED_COST</x:f>
        <x:v>24840.074622389613</x:v>
      </x:c>
      <x:c r="S9077" s="139" t="str">
        <x:f>IF(AND(L9077&lt;=TOTAL_BED_CAP,N9077&lt;=TEMP_WORKER_CAP),"YES","NO")</x:f>
        <x:v>YES</x:v>
      </x:c>
      <x:c r="T9077" s="139" t="n">
        <x:f>IF(S9077="YES",R9077,-1E+99)</x:f>
        <x:v>24840.074622389613</x:v>
      </x:c>
    </x:row>
    <x:row r="9078">
      <x:c r="A9078" s="139"/>
      <x:c r="B9078" s="139"/>
      <x:c r="C9078" s="139"/>
      <x:c r="D9078" s="139"/>
      <x:c r="E9078" s="139"/>
      <x:c r="F9078" s="139"/>
      <x:c r="G9078" s="139"/>
      <x:c r="H9078" s="139"/>
      <x:c r="I9078" s="266" t="n">
        <x:f>INT((ROW()-ROW($I$46))/((CARROT_CAP+1)*(MESCLUN_CAP+1)))</x:f>
        <x:v>13</x:v>
      </x:c>
      <x:c r="J9078" s="266" t="n">
        <x:f>MOD(INT((ROW()-ROW($I$46))/(MESCLUN_CAP+1)),CARROT_CAP+1)</x:f>
        <x:v>18</x:v>
      </x:c>
      <x:c r="K9078" s="266" t="n">
        <x:f>MOD(ROW()-ROW($I$46),MESCLUN_CAP+1)</x:f>
        <x:v>11</x:v>
      </x:c>
      <x:c r="L9078" s="266" t="n">
        <x:f>SUM(I9078:K9078)</x:f>
        <x:v>42</x:v>
      </x:c>
      <x:c r="M9078" s="267" t="n">
        <x:f>I9078*TOMATO_HOURS*WEEKS*(1+TOMATO_DIM)^I9078+J9078*CARROT_HOURS*WEEKS*(1+CARROT_DIM)^J9078+K9078*MESCLUN_HOURS*WEEKS*(1+MESCLUN_DIM)^K9078</x:f>
        <x:v>5448.853014843798</x:v>
      </x:c>
      <x:c r="N9078" s="267" t="n">
        <x:f>MAX(M9078-FARMER_HOURS,0)/TEMP_HOURS_PER_WORKER</x:f>
        <x:v>3.283925704752637</x:v>
      </x:c>
      <x:c r="O9078" s="268" t="n">
        <x:f>I9078*TOMATO_PRICE+J9078*CARROT_PRICE+K9078*MESCLUN_PRICE</x:f>
        <x:v>181792</x:v>
      </x:c>
      <x:c r="P9078" s="268" t="n">
        <x:f>I9078*TOMATO_FERTILIZER+J9078*CARROT_FERTILIZER+K9078*MESCLUN_FERTILIZER</x:f>
        <x:v>29040</x:v>
      </x:c>
      <x:c r="Q9078" s="268" t="n">
        <x:f>MIN(M9078,FARMER_HOURS)*FARMER_RATE+MAX(M9078-FARMER_HOURS,0)*TEMP_RATE</x:f>
        <x:v>107098.14261881592</x:v>
      </x:c>
      <x:c r="R9078" s="268" t="n">
        <x:f>O9078-P9078-Q9078-FIXED_COST</x:f>
        <x:v>25653.857381184076</x:v>
      </x:c>
      <x:c r="S9078" s="139" t="str">
        <x:f>IF(AND(L9078&lt;=TOTAL_BED_CAP,N9078&lt;=TEMP_WORKER_CAP),"YES","NO")</x:f>
        <x:v>YES</x:v>
      </x:c>
      <x:c r="T9078" s="139" t="n">
        <x:f>IF(S9078="YES",R9078,-1E+99)</x:f>
        <x:v>25653.857381184076</x:v>
      </x:c>
    </x:row>
    <x:row r="9079">
      <x:c r="A9079" s="139"/>
      <x:c r="B9079" s="139"/>
      <x:c r="C9079" s="139"/>
      <x:c r="D9079" s="139"/>
      <x:c r="E9079" s="139"/>
      <x:c r="F9079" s="139"/>
      <x:c r="G9079" s="139"/>
      <x:c r="H9079" s="139"/>
      <x:c r="I9079" s="266" t="n">
        <x:f>INT((ROW()-ROW($I$46))/((CARROT_CAP+1)*(MESCLUN_CAP+1)))</x:f>
        <x:v>13</x:v>
      </x:c>
      <x:c r="J9079" s="266" t="n">
        <x:f>MOD(INT((ROW()-ROW($I$46))/(MESCLUN_CAP+1)),CARROT_CAP+1)</x:f>
        <x:v>18</x:v>
      </x:c>
      <x:c r="K9079" s="266" t="n">
        <x:f>MOD(ROW()-ROW($I$46),MESCLUN_CAP+1)</x:f>
        <x:v>12</x:v>
      </x:c>
      <x:c r="L9079" s="266" t="n">
        <x:f>SUM(I9079:K9079)</x:f>
        <x:v>43</x:v>
      </x:c>
      <x:c r="M9079" s="267" t="n">
        <x:f>I9079*TOMATO_HOURS*WEEKS*(1+TOMATO_DIM)^I9079+J9079*CARROT_HOURS*WEEKS*(1+CARROT_DIM)^J9079+K9079*MESCLUN_HOURS*WEEKS*(1+MESCLUN_DIM)^K9079</x:f>
        <x:v>5508.180467971862</x:v>
      </x:c>
      <x:c r="N9079" s="267" t="n">
        <x:f>MAX(M9079-FARMER_HOURS,0)/TEMP_HOURS_PER_WORKER</x:f>
        <x:v>3.3251253249804593</x:v>
      </x:c>
      <x:c r="O9079" s="268" t="n">
        <x:f>I9079*TOMATO_PRICE+J9079*CARROT_PRICE+K9079*MESCLUN_PRICE</x:f>
        <x:v>184492</x:v>
      </x:c>
      <x:c r="P9079" s="268" t="n">
        <x:f>I9079*TOMATO_FERTILIZER+J9079*CARROT_FERTILIZER+K9079*MESCLUN_FERTILIZER</x:f>
        <x:v>29920</x:v>
      </x:c>
      <x:c r="Q9079" s="268" t="n">
        <x:f>MIN(M9079,FARMER_HOURS)*FARMER_RATE+MAX(M9079-FARMER_HOURS,0)*TEMP_RATE</x:f>
        <x:v>108128.13312451149</x:v>
      </x:c>
      <x:c r="R9079" s="268" t="n">
        <x:f>O9079-P9079-Q9079-FIXED_COST</x:f>
        <x:v>26443.866875488515</x:v>
      </x:c>
      <x:c r="S9079" s="139" t="str">
        <x:f>IF(AND(L9079&lt;=TOTAL_BED_CAP,N9079&lt;=TEMP_WORKER_CAP),"YES","NO")</x:f>
        <x:v>YES</x:v>
      </x:c>
      <x:c r="T9079" s="139" t="n">
        <x:f>IF(S9079="YES",R9079,-1E+99)</x:f>
        <x:v>26443.866875488515</x:v>
      </x:c>
    </x:row>
    <x:row r="9080">
      <x:c r="A9080" s="139"/>
      <x:c r="B9080" s="139"/>
      <x:c r="C9080" s="139"/>
      <x:c r="D9080" s="139"/>
      <x:c r="E9080" s="139"/>
      <x:c r="F9080" s="139"/>
      <x:c r="G9080" s="139"/>
      <x:c r="H9080" s="139"/>
      <x:c r="I9080" s="266" t="n">
        <x:f>INT((ROW()-ROW($I$46))/((CARROT_CAP+1)*(MESCLUN_CAP+1)))</x:f>
        <x:v>13</x:v>
      </x:c>
      <x:c r="J9080" s="266" t="n">
        <x:f>MOD(INT((ROW()-ROW($I$46))/(MESCLUN_CAP+1)),CARROT_CAP+1)</x:f>
        <x:v>18</x:v>
      </x:c>
      <x:c r="K9080" s="266" t="n">
        <x:f>MOD(ROW()-ROW($I$46),MESCLUN_CAP+1)</x:f>
        <x:v>13</x:v>
      </x:c>
      <x:c r="L9080" s="266" t="n">
        <x:f>SUM(I9080:K9080)</x:f>
        <x:v>44</x:v>
      </x:c>
      <x:c r="M9080" s="267" t="n">
        <x:f>I9080*TOMATO_HOURS*WEEKS*(1+TOMATO_DIM)^I9080+J9080*CARROT_HOURS*WEEKS*(1+CARROT_DIM)^J9080+K9080*MESCLUN_HOURS*WEEKS*(1+MESCLUN_DIM)^K9080</x:f>
        <x:v>5568.902438680246</x:v>
      </x:c>
      <x:c r="N9080" s="267" t="n">
        <x:f>MAX(M9080-FARMER_HOURS,0)/TEMP_HOURS_PER_WORKER</x:f>
        <x:v>3.367293360194615</x:v>
      </x:c>
      <x:c r="O9080" s="268" t="n">
        <x:f>I9080*TOMATO_PRICE+J9080*CARROT_PRICE+K9080*MESCLUN_PRICE</x:f>
        <x:v>187192</x:v>
      </x:c>
      <x:c r="P9080" s="268" t="n">
        <x:f>I9080*TOMATO_FERTILIZER+J9080*CARROT_FERTILIZER+K9080*MESCLUN_FERTILIZER</x:f>
        <x:v>30800</x:v>
      </x:c>
      <x:c r="Q9080" s="268" t="n">
        <x:f>MIN(M9080,FARMER_HOURS)*FARMER_RATE+MAX(M9080-FARMER_HOURS,0)*TEMP_RATE</x:f>
        <x:v>109182.33400486538</x:v>
      </x:c>
      <x:c r="R9080" s="268" t="n">
        <x:f>O9080-P9080-Q9080-FIXED_COST</x:f>
        <x:v>27209.665995134623</x:v>
      </x:c>
      <x:c r="S9080" s="139" t="str">
        <x:f>IF(AND(L9080&lt;=TOTAL_BED_CAP,N9080&lt;=TEMP_WORKER_CAP),"YES","NO")</x:f>
        <x:v>YES</x:v>
      </x:c>
      <x:c r="T9080" s="139" t="n">
        <x:f>IF(S9080="YES",R9080,-1E+99)</x:f>
        <x:v>27209.665995134623</x:v>
      </x:c>
    </x:row>
    <x:row r="9081">
      <x:c r="A9081" s="139"/>
      <x:c r="B9081" s="139"/>
      <x:c r="C9081" s="139"/>
      <x:c r="D9081" s="139"/>
      <x:c r="E9081" s="139"/>
      <x:c r="F9081" s="139"/>
      <x:c r="G9081" s="139"/>
      <x:c r="H9081" s="139"/>
      <x:c r="I9081" s="266" t="n">
        <x:f>INT((ROW()-ROW($I$46))/((CARROT_CAP+1)*(MESCLUN_CAP+1)))</x:f>
        <x:v>13</x:v>
      </x:c>
      <x:c r="J9081" s="266" t="n">
        <x:f>MOD(INT((ROW()-ROW($I$46))/(MESCLUN_CAP+1)),CARROT_CAP+1)</x:f>
        <x:v>18</x:v>
      </x:c>
      <x:c r="K9081" s="266" t="n">
        <x:f>MOD(ROW()-ROW($I$46),MESCLUN_CAP+1)</x:f>
        <x:v>14</x:v>
      </x:c>
      <x:c r="L9081" s="266" t="n">
        <x:f>SUM(I9081:K9081)</x:f>
        <x:v>45</x:v>
      </x:c>
      <x:c r="M9081" s="267" t="n">
        <x:f>I9081*TOMATO_HOURS*WEEKS*(1+TOMATO_DIM)^I9081+J9081*CARROT_HOURS*WEEKS*(1+CARROT_DIM)^J9081+K9081*MESCLUN_HOURS*WEEKS*(1+MESCLUN_DIM)^K9081</x:f>
        <x:v>5631.044519993907</x:v>
      </x:c>
      <x:c r="N9081" s="267" t="n">
        <x:f>MAX(M9081-FARMER_HOURS,0)/TEMP_HOURS_PER_WORKER</x:f>
        <x:v>3.410447583329102</x:v>
      </x:c>
      <x:c r="O9081" s="268" t="n">
        <x:f>I9081*TOMATO_PRICE+J9081*CARROT_PRICE+K9081*MESCLUN_PRICE</x:f>
        <x:v>189892</x:v>
      </x:c>
      <x:c r="P9081" s="268" t="n">
        <x:f>I9081*TOMATO_FERTILIZER+J9081*CARROT_FERTILIZER+K9081*MESCLUN_FERTILIZER</x:f>
        <x:v>31680</x:v>
      </x:c>
      <x:c r="Q9081" s="268" t="n">
        <x:f>MIN(M9081,FARMER_HOURS)*FARMER_RATE+MAX(M9081-FARMER_HOURS,0)*TEMP_RATE</x:f>
        <x:v>110261.18958322755</x:v>
      </x:c>
      <x:c r="R9081" s="268" t="n">
        <x:f>O9081-P9081-Q9081-FIXED_COST</x:f>
        <x:v>27950.810416772452</x:v>
      </x:c>
      <x:c r="S9081" s="139" t="str">
        <x:f>IF(AND(L9081&lt;=TOTAL_BED_CAP,N9081&lt;=TEMP_WORKER_CAP),"YES","NO")</x:f>
        <x:v>YES</x:v>
      </x:c>
      <x:c r="T9081" s="139" t="n">
        <x:f>IF(S9081="YES",R9081,-1E+99)</x:f>
        <x:v>27950.810416772452</x:v>
      </x:c>
    </x:row>
    <x:row r="9082">
      <x:c r="A9082" s="139"/>
      <x:c r="B9082" s="139"/>
      <x:c r="C9082" s="139"/>
      <x:c r="D9082" s="139"/>
      <x:c r="E9082" s="139"/>
      <x:c r="F9082" s="139"/>
      <x:c r="G9082" s="139"/>
      <x:c r="H9082" s="139"/>
      <x:c r="I9082" s="266" t="n">
        <x:f>INT((ROW()-ROW($I$46))/((CARROT_CAP+1)*(MESCLUN_CAP+1)))</x:f>
        <x:v>13</x:v>
      </x:c>
      <x:c r="J9082" s="266" t="n">
        <x:f>MOD(INT((ROW()-ROW($I$46))/(MESCLUN_CAP+1)),CARROT_CAP+1)</x:f>
        <x:v>18</x:v>
      </x:c>
      <x:c r="K9082" s="266" t="n">
        <x:f>MOD(ROW()-ROW($I$46),MESCLUN_CAP+1)</x:f>
        <x:v>15</x:v>
      </x:c>
      <x:c r="L9082" s="266" t="n">
        <x:f>SUM(I9082:K9082)</x:f>
        <x:v>46</x:v>
      </x:c>
      <x:c r="M9082" s="267" t="n">
        <x:f>I9082*TOMATO_HOURS*WEEKS*(1+TOMATO_DIM)^I9082+J9082*CARROT_HOURS*WEEKS*(1+CARROT_DIM)^J9082+K9082*MESCLUN_HOURS*WEEKS*(1+MESCLUN_DIM)^K9082</x:f>
        <x:v>5694.632726870053</x:v>
      </x:c>
      <x:c r="N9082" s="267" t="n">
        <x:f>MAX(M9082-FARMER_HOURS,0)/TEMP_HOURS_PER_WORKER</x:f>
        <x:v>3.454606060326426</x:v>
      </x:c>
      <x:c r="O9082" s="268" t="n">
        <x:f>I9082*TOMATO_PRICE+J9082*CARROT_PRICE+K9082*MESCLUN_PRICE</x:f>
        <x:v>192592</x:v>
      </x:c>
      <x:c r="P9082" s="268" t="n">
        <x:f>I9082*TOMATO_FERTILIZER+J9082*CARROT_FERTILIZER+K9082*MESCLUN_FERTILIZER</x:f>
        <x:v>32560</x:v>
      </x:c>
      <x:c r="Q9082" s="268" t="n">
        <x:f>MIN(M9082,FARMER_HOURS)*FARMER_RATE+MAX(M9082-FARMER_HOURS,0)*TEMP_RATE</x:f>
        <x:v>111365.15150816065</x:v>
      </x:c>
      <x:c r="R9082" s="268" t="n">
        <x:f>O9082-P9082-Q9082-FIXED_COST</x:f>
        <x:v>28666.84849183935</x:v>
      </x:c>
      <x:c r="S9082" s="139" t="str">
        <x:f>IF(AND(L9082&lt;=TOTAL_BED_CAP,N9082&lt;=TEMP_WORKER_CAP),"YES","NO")</x:f>
        <x:v>YES</x:v>
      </x:c>
      <x:c r="T9082" s="139" t="n">
        <x:f>IF(S9082="YES",R9082,-1E+99)</x:f>
        <x:v>28666.84849183935</x:v>
      </x:c>
    </x:row>
    <x:row r="9083">
      <x:c r="A9083" s="139"/>
      <x:c r="B9083" s="139"/>
      <x:c r="C9083" s="139"/>
      <x:c r="D9083" s="139"/>
      <x:c r="E9083" s="139"/>
      <x:c r="F9083" s="139"/>
      <x:c r="G9083" s="139"/>
      <x:c r="H9083" s="139"/>
      <x:c r="I9083" s="266" t="n">
        <x:f>INT((ROW()-ROW($I$46))/((CARROT_CAP+1)*(MESCLUN_CAP+1)))</x:f>
        <x:v>13</x:v>
      </x:c>
      <x:c r="J9083" s="266" t="n">
        <x:f>MOD(INT((ROW()-ROW($I$46))/(MESCLUN_CAP+1)),CARROT_CAP+1)</x:f>
        <x:v>18</x:v>
      </x:c>
      <x:c r="K9083" s="266" t="n">
        <x:f>MOD(ROW()-ROW($I$46),MESCLUN_CAP+1)</x:f>
        <x:v>16</x:v>
      </x:c>
      <x:c r="L9083" s="266" t="n">
        <x:f>SUM(I9083:K9083)</x:f>
        <x:v>47</x:v>
      </x:c>
      <x:c r="M9083" s="267" t="n">
        <x:f>I9083*TOMATO_HOURS*WEEKS*(1+TOMATO_DIM)^I9083+J9083*CARROT_HOURS*WEEKS*(1+CARROT_DIM)^J9083+K9083*MESCLUN_HOURS*WEEKS*(1+MESCLUN_DIM)^K9083</x:f>
        <x:v>5759.693502747543</x:v>
      </x:c>
      <x:c r="N9083" s="267" t="n">
        <x:f>MAX(M9083-FARMER_HOURS,0)/TEMP_HOURS_PER_WORKER</x:f>
        <x:v>3.4997871546857935</x:v>
      </x:c>
      <x:c r="O9083" s="268" t="n">
        <x:f>I9083*TOMATO_PRICE+J9083*CARROT_PRICE+K9083*MESCLUN_PRICE</x:f>
        <x:v>195292</x:v>
      </x:c>
      <x:c r="P9083" s="268" t="n">
        <x:f>I9083*TOMATO_FERTILIZER+J9083*CARROT_FERTILIZER+K9083*MESCLUN_FERTILIZER</x:f>
        <x:v>33440</x:v>
      </x:c>
      <x:c r="Q9083" s="268" t="n">
        <x:f>MIN(M9083,FARMER_HOURS)*FARMER_RATE+MAX(M9083-FARMER_HOURS,0)*TEMP_RATE</x:f>
        <x:v>112494.67886714484</x:v>
      </x:c>
      <x:c r="R9083" s="268" t="n">
        <x:f>O9083-P9083-Q9083-FIXED_COST</x:f>
        <x:v>29357.321132855155</x:v>
      </x:c>
      <x:c r="S9083" s="139" t="str">
        <x:f>IF(AND(L9083&lt;=TOTAL_BED_CAP,N9083&lt;=TEMP_WORKER_CAP),"YES","NO")</x:f>
        <x:v>YES</x:v>
      </x:c>
      <x:c r="T9083" s="139" t="n">
        <x:f>IF(S9083="YES",R9083,-1E+99)</x:f>
        <x:v>29357.321132855155</x:v>
      </x:c>
    </x:row>
    <x:row r="9084">
      <x:c r="A9084" s="139"/>
      <x:c r="B9084" s="139"/>
      <x:c r="C9084" s="139"/>
      <x:c r="D9084" s="139"/>
      <x:c r="E9084" s="139"/>
      <x:c r="F9084" s="139"/>
      <x:c r="G9084" s="139"/>
      <x:c r="H9084" s="139"/>
      <x:c r="I9084" s="266" t="n">
        <x:f>INT((ROW()-ROW($I$46))/((CARROT_CAP+1)*(MESCLUN_CAP+1)))</x:f>
        <x:v>13</x:v>
      </x:c>
      <x:c r="J9084" s="266" t="n">
        <x:f>MOD(INT((ROW()-ROW($I$46))/(MESCLUN_CAP+1)),CARROT_CAP+1)</x:f>
        <x:v>18</x:v>
      </x:c>
      <x:c r="K9084" s="266" t="n">
        <x:f>MOD(ROW()-ROW($I$46),MESCLUN_CAP+1)</x:f>
        <x:v>17</x:v>
      </x:c>
      <x:c r="L9084" s="266" t="n">
        <x:f>SUM(I9084:K9084)</x:f>
        <x:v>48</x:v>
      </x:c>
      <x:c r="M9084" s="267" t="n">
        <x:f>I9084*TOMATO_HOURS*WEEKS*(1+TOMATO_DIM)^I9084+J9084*CARROT_HOURS*WEEKS*(1+CARROT_DIM)^J9084+K9084*MESCLUN_HOURS*WEEKS*(1+MESCLUN_DIM)^K9084</x:f>
        <x:v>5826.253726194082</x:v>
      </x:c>
      <x:c r="N9084" s="267" t="n">
        <x:f>MAX(M9084-FARMER_HOURS,0)/TEMP_HOURS_PER_WORKER</x:f>
        <x:v>3.546009532079224</x:v>
      </x:c>
      <x:c r="O9084" s="268" t="n">
        <x:f>I9084*TOMATO_PRICE+J9084*CARROT_PRICE+K9084*MESCLUN_PRICE</x:f>
        <x:v>197992</x:v>
      </x:c>
      <x:c r="P9084" s="268" t="n">
        <x:f>I9084*TOMATO_FERTILIZER+J9084*CARROT_FERTILIZER+K9084*MESCLUN_FERTILIZER</x:f>
        <x:v>34320</x:v>
      </x:c>
      <x:c r="Q9084" s="268" t="n">
        <x:f>MIN(M9084,FARMER_HOURS)*FARMER_RATE+MAX(M9084-FARMER_HOURS,0)*TEMP_RATE</x:f>
        <x:v>113650.2383019806</x:v>
      </x:c>
      <x:c r="R9084" s="268" t="n">
        <x:f>O9084-P9084-Q9084-FIXED_COST</x:f>
        <x:v>30021.7616980194</x:v>
      </x:c>
      <x:c r="S9084" s="139" t="str">
        <x:f>IF(AND(L9084&lt;=TOTAL_BED_CAP,N9084&lt;=TEMP_WORKER_CAP),"YES","NO")</x:f>
        <x:v>YES</x:v>
      </x:c>
      <x:c r="T9084" s="139" t="n">
        <x:f>IF(S9084="YES",R9084,-1E+99)</x:f>
        <x:v>30021.7616980194</x:v>
      </x:c>
    </x:row>
    <x:row r="9085">
      <x:c r="A9085" s="139"/>
      <x:c r="B9085" s="139"/>
      <x:c r="C9085" s="139"/>
      <x:c r="D9085" s="139"/>
      <x:c r="E9085" s="139"/>
      <x:c r="F9085" s="139"/>
      <x:c r="G9085" s="139"/>
      <x:c r="H9085" s="139"/>
      <x:c r="I9085" s="266" t="n">
        <x:f>INT((ROW()-ROW($I$46))/((CARROT_CAP+1)*(MESCLUN_CAP+1)))</x:f>
        <x:v>13</x:v>
      </x:c>
      <x:c r="J9085" s="266" t="n">
        <x:f>MOD(INT((ROW()-ROW($I$46))/(MESCLUN_CAP+1)),CARROT_CAP+1)</x:f>
        <x:v>18</x:v>
      </x:c>
      <x:c r="K9085" s="266" t="n">
        <x:f>MOD(ROW()-ROW($I$46),MESCLUN_CAP+1)</x:f>
        <x:v>18</x:v>
      </x:c>
      <x:c r="L9085" s="266" t="n">
        <x:f>SUM(I9085:K9085)</x:f>
        <x:v>49</x:v>
      </x:c>
      <x:c r="M9085" s="267" t="n">
        <x:f>I9085*TOMATO_HOURS*WEEKS*(1+TOMATO_DIM)^I9085+J9085*CARROT_HOURS*WEEKS*(1+CARROT_DIM)^J9085+K9085*MESCLUN_HOURS*WEEKS*(1+MESCLUN_DIM)^K9085</x:f>
        <x:v>5894.34071765267</x:v>
      </x:c>
      <x:c r="N9085" s="267" t="n">
        <x:f>MAX(M9085-FARMER_HOURS,0)/TEMP_HOURS_PER_WORKER</x:f>
        <x:v>3.5932921650365763</x:v>
      </x:c>
      <x:c r="O9085" s="268" t="n">
        <x:f>I9085*TOMATO_PRICE+J9085*CARROT_PRICE+K9085*MESCLUN_PRICE</x:f>
        <x:v>200692</x:v>
      </x:c>
      <x:c r="P9085" s="268" t="n">
        <x:f>I9085*TOMATO_FERTILIZER+J9085*CARROT_FERTILIZER+K9085*MESCLUN_FERTILIZER</x:f>
        <x:v>35200</x:v>
      </x:c>
      <x:c r="Q9085" s="268" t="n">
        <x:f>MIN(M9085,FARMER_HOURS)*FARMER_RATE+MAX(M9085-FARMER_HOURS,0)*TEMP_RATE</x:f>
        <x:v>114832.30412591441</x:v>
      </x:c>
      <x:c r="R9085" s="268" t="n">
        <x:f>O9085-P9085-Q9085-FIXED_COST</x:f>
        <x:v>30659.69587408559</x:v>
      </x:c>
      <x:c r="S9085" s="139" t="str">
        <x:f>IF(AND(L9085&lt;=TOTAL_BED_CAP,N9085&lt;=TEMP_WORKER_CAP),"YES","NO")</x:f>
        <x:v>YES</x:v>
      </x:c>
      <x:c r="T9085" s="139" t="n">
        <x:f>IF(S9085="YES",R9085,-1E+99)</x:f>
        <x:v>30659.69587408559</x:v>
      </x:c>
    </x:row>
    <x:row r="9086">
      <x:c r="A9086" s="139"/>
      <x:c r="B9086" s="139"/>
      <x:c r="C9086" s="139"/>
      <x:c r="D9086" s="139"/>
      <x:c r="E9086" s="139"/>
      <x:c r="F9086" s="139"/>
      <x:c r="G9086" s="139"/>
      <x:c r="H9086" s="139"/>
      <x:c r="I9086" s="266" t="n">
        <x:f>INT((ROW()-ROW($I$46))/((CARROT_CAP+1)*(MESCLUN_CAP+1)))</x:f>
        <x:v>13</x:v>
      </x:c>
      <x:c r="J9086" s="266" t="n">
        <x:f>MOD(INT((ROW()-ROW($I$46))/(MESCLUN_CAP+1)),CARROT_CAP+1)</x:f>
        <x:v>18</x:v>
      </x:c>
      <x:c r="K9086" s="266" t="n">
        <x:f>MOD(ROW()-ROW($I$46),MESCLUN_CAP+1)</x:f>
        <x:v>19</x:v>
      </x:c>
      <x:c r="L9086" s="266" t="n">
        <x:f>SUM(I9086:K9086)</x:f>
        <x:v>50</x:v>
      </x:c>
      <x:c r="M9086" s="267" t="n">
        <x:f>I9086*TOMATO_HOURS*WEEKS*(1+TOMATO_DIM)^I9086+J9086*CARROT_HOURS*WEEKS*(1+CARROT_DIM)^J9086+K9086*MESCLUN_HOURS*WEEKS*(1+MESCLUN_DIM)^K9086</x:f>
        <x:v>5963.982246288691</x:v>
      </x:c>
      <x:c r="N9086" s="267" t="n">
        <x:f>MAX(M9086-FARMER_HOURS,0)/TEMP_HOURS_PER_WORKER</x:f>
        <x:v>3.64165433770048</x:v>
      </x:c>
      <x:c r="O9086" s="268" t="n">
        <x:f>I9086*TOMATO_PRICE+J9086*CARROT_PRICE+K9086*MESCLUN_PRICE</x:f>
        <x:v>203392</x:v>
      </x:c>
      <x:c r="P9086" s="268" t="n">
        <x:f>I9086*TOMATO_FERTILIZER+J9086*CARROT_FERTILIZER+K9086*MESCLUN_FERTILIZER</x:f>
        <x:v>36080</x:v>
      </x:c>
      <x:c r="Q9086" s="268" t="n">
        <x:f>MIN(M9086,FARMER_HOURS)*FARMER_RATE+MAX(M9086-FARMER_HOURS,0)*TEMP_RATE</x:f>
        <x:v>116041.358442512</x:v>
      </x:c>
      <x:c r="R9086" s="268" t="n">
        <x:f>O9086-P9086-Q9086-FIXED_COST</x:f>
        <x:v>31270.641557487994</x:v>
      </x:c>
      <x:c r="S9086" s="139" t="str">
        <x:f>IF(AND(L9086&lt;=TOTAL_BED_CAP,N9086&lt;=TEMP_WORKER_CAP),"YES","NO")</x:f>
        <x:v>YES</x:v>
      </x:c>
      <x:c r="T9086" s="139" t="n">
        <x:f>IF(S9086="YES",R9086,-1E+99)</x:f>
        <x:v>31270.641557487994</x:v>
      </x:c>
    </x:row>
    <x:row r="9087">
      <x:c r="A9087" s="139"/>
      <x:c r="B9087" s="139"/>
      <x:c r="C9087" s="139"/>
      <x:c r="D9087" s="139"/>
      <x:c r="E9087" s="139"/>
      <x:c r="F9087" s="139"/>
      <x:c r="G9087" s="139"/>
      <x:c r="H9087" s="139"/>
      <x:c r="I9087" s="266" t="n">
        <x:f>INT((ROW()-ROW($I$46))/((CARROT_CAP+1)*(MESCLUN_CAP+1)))</x:f>
        <x:v>13</x:v>
      </x:c>
      <x:c r="J9087" s="266" t="n">
        <x:f>MOD(INT((ROW()-ROW($I$46))/(MESCLUN_CAP+1)),CARROT_CAP+1)</x:f>
        <x:v>18</x:v>
      </x:c>
      <x:c r="K9087" s="266" t="n">
        <x:f>MOD(ROW()-ROW($I$46),MESCLUN_CAP+1)</x:f>
        <x:v>20</x:v>
      </x:c>
      <x:c r="L9087" s="266" t="n">
        <x:f>SUM(I9087:K9087)</x:f>
        <x:v>51</x:v>
      </x:c>
      <x:c r="M9087" s="267" t="n">
        <x:f>I9087*TOMATO_HOURS*WEEKS*(1+TOMATO_DIM)^I9087+J9087*CARROT_HOURS*WEEKS*(1+CARROT_DIM)^J9087+K9087*MESCLUN_HOURS*WEEKS*(1+MESCLUN_DIM)^K9087</x:f>
        <x:v>6035.2065369391685</x:v>
      </x:c>
      <x:c r="N9087" s="267" t="n">
        <x:f>MAX(M9087-FARMER_HOURS,0)/TEMP_HOURS_PER_WORKER</x:f>
        <x:v>3.6911156506522005</x:v>
      </x:c>
      <x:c r="O9087" s="268" t="n">
        <x:f>I9087*TOMATO_PRICE+J9087*CARROT_PRICE+K9087*MESCLUN_PRICE</x:f>
        <x:v>206092</x:v>
      </x:c>
      <x:c r="P9087" s="268" t="n">
        <x:f>I9087*TOMATO_FERTILIZER+J9087*CARROT_FERTILIZER+K9087*MESCLUN_FERTILIZER</x:f>
        <x:v>36960</x:v>
      </x:c>
      <x:c r="Q9087" s="268" t="n">
        <x:f>MIN(M9087,FARMER_HOURS)*FARMER_RATE+MAX(M9087-FARMER_HOURS,0)*TEMP_RATE</x:f>
        <x:v>117277.891266305</x:v>
      </x:c>
      <x:c r="R9087" s="268" t="n">
        <x:f>O9087-P9087-Q9087-FIXED_COST</x:f>
        <x:v>31854.108733695</x:v>
      </x:c>
      <x:c r="S9087" s="139" t="str">
        <x:f>IF(AND(L9087&lt;=TOTAL_BED_CAP,N9087&lt;=TEMP_WORKER_CAP),"YES","NO")</x:f>
        <x:v>YES</x:v>
      </x:c>
      <x:c r="T9087" s="139" t="n">
        <x:f>IF(S9087="YES",R9087,-1E+99)</x:f>
        <x:v>31854.108733695</x:v>
      </x:c>
    </x:row>
    <x:row r="9088">
      <x:c r="A9088" s="139"/>
      <x:c r="B9088" s="139"/>
      <x:c r="C9088" s="139"/>
      <x:c r="D9088" s="139"/>
      <x:c r="E9088" s="139"/>
      <x:c r="F9088" s="139"/>
      <x:c r="G9088" s="139"/>
      <x:c r="H9088" s="139"/>
      <x:c r="I9088" s="266" t="n">
        <x:f>INT((ROW()-ROW($I$46))/((CARROT_CAP+1)*(MESCLUN_CAP+1)))</x:f>
        <x:v>13</x:v>
      </x:c>
      <x:c r="J9088" s="266" t="n">
        <x:f>MOD(INT((ROW()-ROW($I$46))/(MESCLUN_CAP+1)),CARROT_CAP+1)</x:f>
        <x:v>18</x:v>
      </x:c>
      <x:c r="K9088" s="266" t="n">
        <x:f>MOD(ROW()-ROW($I$46),MESCLUN_CAP+1)</x:f>
        <x:v>21</x:v>
      </x:c>
      <x:c r="L9088" s="266" t="n">
        <x:f>SUM(I9088:K9088)</x:f>
        <x:v>52</x:v>
      </x:c>
      <x:c r="M9088" s="267" t="n">
        <x:f>I9088*TOMATO_HOURS*WEEKS*(1+TOMATO_DIM)^I9088+J9088*CARROT_HOURS*WEEKS*(1+CARROT_DIM)^J9088+K9088*MESCLUN_HOURS*WEEKS*(1+MESCLUN_DIM)^K9088</x:f>
        <x:v>6108.042277165612</x:v>
      </x:c>
      <x:c r="N9088" s="267" t="n">
        <x:f>MAX(M9088-FARMER_HOURS,0)/TEMP_HOURS_PER_WORKER</x:f>
        <x:v>3.741696025809453</x:v>
      </x:c>
      <x:c r="O9088" s="268" t="n">
        <x:f>I9088*TOMATO_PRICE+J9088*CARROT_PRICE+K9088*MESCLUN_PRICE</x:f>
        <x:v>208792</x:v>
      </x:c>
      <x:c r="P9088" s="268" t="n">
        <x:f>I9088*TOMATO_FERTILIZER+J9088*CARROT_FERTILIZER+K9088*MESCLUN_FERTILIZER</x:f>
        <x:v>37840</x:v>
      </x:c>
      <x:c r="Q9088" s="268" t="n">
        <x:f>MIN(M9088,FARMER_HOURS)*FARMER_RATE+MAX(M9088-FARMER_HOURS,0)*TEMP_RATE</x:f>
        <x:v>118542.40064523632</x:v>
      </x:c>
      <x:c r="R9088" s="268" t="n">
        <x:f>O9088-P9088-Q9088-FIXED_COST</x:f>
        <x:v>32409.599354763675</x:v>
      </x:c>
      <x:c r="S9088" s="139" t="str">
        <x:f>IF(AND(L9088&lt;=TOTAL_BED_CAP,N9088&lt;=TEMP_WORKER_CAP),"YES","NO")</x:f>
        <x:v>YES</x:v>
      </x:c>
      <x:c r="T9088" s="139" t="n">
        <x:f>IF(S9088="YES",R9088,-1E+99)</x:f>
        <x:v>32409.599354763675</x:v>
      </x:c>
    </x:row>
    <x:row r="9089">
      <x:c r="A9089" s="139"/>
      <x:c r="B9089" s="139"/>
      <x:c r="C9089" s="139"/>
      <x:c r="D9089" s="139"/>
      <x:c r="E9089" s="139"/>
      <x:c r="F9089" s="139"/>
      <x:c r="G9089" s="139"/>
      <x:c r="H9089" s="139"/>
      <x:c r="I9089" s="266" t="n">
        <x:f>INT((ROW()-ROW($I$46))/((CARROT_CAP+1)*(MESCLUN_CAP+1)))</x:f>
        <x:v>13</x:v>
      </x:c>
      <x:c r="J9089" s="266" t="n">
        <x:f>MOD(INT((ROW()-ROW($I$46))/(MESCLUN_CAP+1)),CARROT_CAP+1)</x:f>
        <x:v>18</x:v>
      </x:c>
      <x:c r="K9089" s="266" t="n">
        <x:f>MOD(ROW()-ROW($I$46),MESCLUN_CAP+1)</x:f>
        <x:v>22</x:v>
      </x:c>
      <x:c r="L9089" s="266" t="n">
        <x:f>SUM(I9089:K9089)</x:f>
        <x:v>53</x:v>
      </x:c>
      <x:c r="M9089" s="267" t="n">
        <x:f>I9089*TOMATO_HOURS*WEEKS*(1+TOMATO_DIM)^I9089+J9089*CARROT_HOURS*WEEKS*(1+CARROT_DIM)^J9089+K9089*MESCLUN_HOURS*WEEKS*(1+MESCLUN_DIM)^K9089</x:f>
        <x:v>6182.518624412009</x:v>
      </x:c>
      <x:c r="N9089" s="267" t="n">
        <x:f>MAX(M9089-FARMER_HOURS,0)/TEMP_HOURS_PER_WORKER</x:f>
        <x:v>3.793415711397228</x:v>
      </x:c>
      <x:c r="O9089" s="268" t="n">
        <x:f>I9089*TOMATO_PRICE+J9089*CARROT_PRICE+K9089*MESCLUN_PRICE</x:f>
        <x:v>211492</x:v>
      </x:c>
      <x:c r="P9089" s="268" t="n">
        <x:f>I9089*TOMATO_FERTILIZER+J9089*CARROT_FERTILIZER+K9089*MESCLUN_FERTILIZER</x:f>
        <x:v>38720</x:v>
      </x:c>
      <x:c r="Q9089" s="268" t="n">
        <x:f>MIN(M9089,FARMER_HOURS)*FARMER_RATE+MAX(M9089-FARMER_HOURS,0)*TEMP_RATE</x:f>
        <x:v>119835.39278493071</x:v>
      </x:c>
      <x:c r="R9089" s="268" t="n">
        <x:f>O9089-P9089-Q9089-FIXED_COST</x:f>
        <x:v>32936.60721506929</x:v>
      </x:c>
      <x:c r="S9089" s="139" t="str">
        <x:f>IF(AND(L9089&lt;=TOTAL_BED_CAP,N9089&lt;=TEMP_WORKER_CAP),"YES","NO")</x:f>
        <x:v>YES</x:v>
      </x:c>
      <x:c r="T9089" s="139" t="n">
        <x:f>IF(S9089="YES",R9089,-1E+99)</x:f>
        <x:v>32936.60721506929</x:v>
      </x:c>
    </x:row>
    <x:row r="9090">
      <x:c r="A9090" s="139"/>
      <x:c r="B9090" s="139"/>
      <x:c r="C9090" s="139"/>
      <x:c r="D9090" s="139"/>
      <x:c r="E9090" s="139"/>
      <x:c r="F9090" s="139"/>
      <x:c r="G9090" s="139"/>
      <x:c r="H9090" s="139"/>
      <x:c r="I9090" s="266" t="n">
        <x:f>INT((ROW()-ROW($I$46))/((CARROT_CAP+1)*(MESCLUN_CAP+1)))</x:f>
        <x:v>13</x:v>
      </x:c>
      <x:c r="J9090" s="266" t="n">
        <x:f>MOD(INT((ROW()-ROW($I$46))/(MESCLUN_CAP+1)),CARROT_CAP+1)</x:f>
        <x:v>18</x:v>
      </x:c>
      <x:c r="K9090" s="266" t="n">
        <x:f>MOD(ROW()-ROW($I$46),MESCLUN_CAP+1)</x:f>
        <x:v>23</x:v>
      </x:c>
      <x:c r="L9090" s="266" t="n">
        <x:f>SUM(I9090:K9090)</x:f>
        <x:v>54</x:v>
      </x:c>
      <x:c r="M9090" s="267" t="n">
        <x:f>I9090*TOMATO_HOURS*WEEKS*(1+TOMATO_DIM)^I9090+J9090*CARROT_HOURS*WEEKS*(1+CARROT_DIM)^J9090+K9090*MESCLUN_HOURS*WEEKS*(1+MESCLUN_DIM)^K9090</x:f>
        <x:v>6258.665213269445</x:v>
      </x:c>
      <x:c r="N9090" s="267" t="n">
        <x:f>MAX(M9090-FARMER_HOURS,0)/TEMP_HOURS_PER_WORKER</x:f>
        <x:v>3.8462952869926705</x:v>
      </x:c>
      <x:c r="O9090" s="268" t="n">
        <x:f>I9090*TOMATO_PRICE+J9090*CARROT_PRICE+K9090*MESCLUN_PRICE</x:f>
        <x:v>214192</x:v>
      </x:c>
      <x:c r="P9090" s="268" t="n">
        <x:f>I9090*TOMATO_FERTILIZER+J9090*CARROT_FERTILIZER+K9090*MESCLUN_FERTILIZER</x:f>
        <x:v>39600</x:v>
      </x:c>
      <x:c r="Q9090" s="268" t="n">
        <x:f>MIN(M9090,FARMER_HOURS)*FARMER_RATE+MAX(M9090-FARMER_HOURS,0)*TEMP_RATE</x:f>
        <x:v>121157.38217481675</x:v>
      </x:c>
      <x:c r="R9090" s="268" t="n">
        <x:f>O9090-P9090-Q9090-FIXED_COST</x:f>
        <x:v>33434.617825183246</x:v>
      </x:c>
      <x:c r="S9090" s="139" t="str">
        <x:f>IF(AND(L9090&lt;=TOTAL_BED_CAP,N9090&lt;=TEMP_WORKER_CAP),"YES","NO")</x:f>
        <x:v>YES</x:v>
      </x:c>
      <x:c r="T9090" s="139" t="n">
        <x:f>IF(S9090="YES",R9090,-1E+99)</x:f>
        <x:v>33434.617825183246</x:v>
      </x:c>
    </x:row>
    <x:row r="9091">
      <x:c r="A9091" s="139"/>
      <x:c r="B9091" s="139"/>
      <x:c r="C9091" s="139"/>
      <x:c r="D9091" s="139"/>
      <x:c r="E9091" s="139"/>
      <x:c r="F9091" s="139"/>
      <x:c r="G9091" s="139"/>
      <x:c r="H9091" s="139"/>
      <x:c r="I9091" s="266" t="n">
        <x:f>INT((ROW()-ROW($I$46))/((CARROT_CAP+1)*(MESCLUN_CAP+1)))</x:f>
        <x:v>13</x:v>
      </x:c>
      <x:c r="J9091" s="266" t="n">
        <x:f>MOD(INT((ROW()-ROW($I$46))/(MESCLUN_CAP+1)),CARROT_CAP+1)</x:f>
        <x:v>18</x:v>
      </x:c>
      <x:c r="K9091" s="266" t="n">
        <x:f>MOD(ROW()-ROW($I$46),MESCLUN_CAP+1)</x:f>
        <x:v>24</x:v>
      </x:c>
      <x:c r="L9091" s="266" t="n">
        <x:f>SUM(I9091:K9091)</x:f>
        <x:v>55</x:v>
      </x:c>
      <x:c r="M9091" s="267" t="n">
        <x:f>I9091*TOMATO_HOURS*WEEKS*(1+TOMATO_DIM)^I9091+J9091*CARROT_HOURS*WEEKS*(1+CARROT_DIM)^J9091+K9091*MESCLUN_HOURS*WEEKS*(1+MESCLUN_DIM)^K9091</x:f>
        <x:v>6336.5121628489405</x:v>
      </x:c>
      <x:c r="N9091" s="267" t="n">
        <x:f>MAX(M9091-FARMER_HOURS,0)/TEMP_HOURS_PER_WORKER</x:f>
        <x:v>3.9003556686450978</x:v>
      </x:c>
      <x:c r="O9091" s="268" t="n">
        <x:f>I9091*TOMATO_PRICE+J9091*CARROT_PRICE+K9091*MESCLUN_PRICE</x:f>
        <x:v>216892</x:v>
      </x:c>
      <x:c r="P9091" s="268" t="n">
        <x:f>I9091*TOMATO_FERTILIZER+J9091*CARROT_FERTILIZER+K9091*MESCLUN_FERTILIZER</x:f>
        <x:v>40480</x:v>
      </x:c>
      <x:c r="Q9091" s="268" t="n">
        <x:f>MIN(M9091,FARMER_HOURS)*FARMER_RATE+MAX(M9091-FARMER_HOURS,0)*TEMP_RATE</x:f>
        <x:v>122508.89171612744</x:v>
      </x:c>
      <x:c r="R9091" s="268" t="n">
        <x:f>O9091-P9091-Q9091-FIXED_COST</x:f>
        <x:v>33903.108283872556</x:v>
      </x:c>
      <x:c r="S9091" s="139" t="str">
        <x:f>IF(AND(L9091&lt;=TOTAL_BED_CAP,N9091&lt;=TEMP_WORKER_CAP),"YES","NO")</x:f>
        <x:v>YES</x:v>
      </x:c>
      <x:c r="T9091" s="139" t="n">
        <x:f>IF(S9091="YES",R9091,-1E+99)</x:f>
        <x:v>33903.108283872556</x:v>
      </x:c>
    </x:row>
    <x:row r="9092">
      <x:c r="A9092" s="139"/>
      <x:c r="B9092" s="139"/>
      <x:c r="C9092" s="139"/>
      <x:c r="D9092" s="139"/>
      <x:c r="E9092" s="139"/>
      <x:c r="F9092" s="139"/>
      <x:c r="G9092" s="139"/>
      <x:c r="H9092" s="139"/>
      <x:c r="I9092" s="266" t="n">
        <x:f>INT((ROW()-ROW($I$46))/((CARROT_CAP+1)*(MESCLUN_CAP+1)))</x:f>
        <x:v>13</x:v>
      </x:c>
      <x:c r="J9092" s="266" t="n">
        <x:f>MOD(INT((ROW()-ROW($I$46))/(MESCLUN_CAP+1)),CARROT_CAP+1)</x:f>
        <x:v>18</x:v>
      </x:c>
      <x:c r="K9092" s="266" t="n">
        <x:f>MOD(ROW()-ROW($I$46),MESCLUN_CAP+1)</x:f>
        <x:v>25</x:v>
      </x:c>
      <x:c r="L9092" s="266" t="n">
        <x:f>SUM(I9092:K9092)</x:f>
        <x:v>56</x:v>
      </x:c>
      <x:c r="M9092" s="267" t="n">
        <x:f>I9092*TOMATO_HOURS*WEEKS*(1+TOMATO_DIM)^I9092+J9092*CARROT_HOURS*WEEKS*(1+CARROT_DIM)^J9092+K9092*MESCLUN_HOURS*WEEKS*(1+MESCLUN_DIM)^K9092</x:f>
        <x:v>6416.0900842640385</x:v>
      </x:c>
      <x:c r="N9092" s="267" t="n">
        <x:f>MAX(M9092-FARMER_HOURS,0)/TEMP_HOURS_PER_WORKER</x:f>
        <x:v>3.955618114072249</x:v>
      </x:c>
      <x:c r="O9092" s="268" t="n">
        <x:f>I9092*TOMATO_PRICE+J9092*CARROT_PRICE+K9092*MESCLUN_PRICE</x:f>
        <x:v>219592</x:v>
      </x:c>
      <x:c r="P9092" s="268" t="n">
        <x:f>I9092*TOMATO_FERTILIZER+J9092*CARROT_FERTILIZER+K9092*MESCLUN_FERTILIZER</x:f>
        <x:v>41360</x:v>
      </x:c>
      <x:c r="Q9092" s="268" t="n">
        <x:f>MIN(M9092,FARMER_HOURS)*FARMER_RATE+MAX(M9092-FARMER_HOURS,0)*TEMP_RATE</x:f>
        <x:v>123890.45285180623</x:v>
      </x:c>
      <x:c r="R9092" s="268" t="n">
        <x:f>O9092-P9092-Q9092-FIXED_COST</x:f>
        <x:v>34341.54714819377</x:v>
      </x:c>
      <x:c r="S9092" s="139" t="str">
        <x:f>IF(AND(L9092&lt;=TOTAL_BED_CAP,N9092&lt;=TEMP_WORKER_CAP),"YES","NO")</x:f>
        <x:v>YES</x:v>
      </x:c>
      <x:c r="T9092" s="139" t="n">
        <x:f>IF(S9092="YES",R9092,-1E+99)</x:f>
        <x:v>34341.54714819377</x:v>
      </x:c>
    </x:row>
    <x:row r="9093">
      <x:c r="A9093" s="139"/>
      <x:c r="B9093" s="139"/>
      <x:c r="C9093" s="139"/>
      <x:c r="D9093" s="139"/>
      <x:c r="E9093" s="139"/>
      <x:c r="F9093" s="139"/>
      <x:c r="G9093" s="139"/>
      <x:c r="H9093" s="139"/>
      <x:c r="I9093" s="266" t="n">
        <x:f>INT((ROW()-ROW($I$46))/((CARROT_CAP+1)*(MESCLUN_CAP+1)))</x:f>
        <x:v>13</x:v>
      </x:c>
      <x:c r="J9093" s="266" t="n">
        <x:f>MOD(INT((ROW()-ROW($I$46))/(MESCLUN_CAP+1)),CARROT_CAP+1)</x:f>
        <x:v>18</x:v>
      </x:c>
      <x:c r="K9093" s="266" t="n">
        <x:f>MOD(ROW()-ROW($I$46),MESCLUN_CAP+1)</x:f>
        <x:v>26</x:v>
      </x:c>
      <x:c r="L9093" s="266" t="n">
        <x:f>SUM(I9093:K9093)</x:f>
        <x:v>57</x:v>
      </x:c>
      <x:c r="M9093" s="267" t="n">
        <x:f>I9093*TOMATO_HOURS*WEEKS*(1+TOMATO_DIM)^I9093+J9093*CARROT_HOURS*WEEKS*(1+CARROT_DIM)^J9093+K9093*MESCLUN_HOURS*WEEKS*(1+MESCLUN_DIM)^K9093</x:f>
        <x:v>6497.430088224755</x:v>
      </x:c>
      <x:c r="N9093" s="267" t="n">
        <x:f>MAX(M9093-FARMER_HOURS,0)/TEMP_HOURS_PER_WORKER</x:f>
        <x:v>4.0121042279338575</x:v>
      </x:c>
      <x:c r="O9093" s="268" t="n">
        <x:f>I9093*TOMATO_PRICE+J9093*CARROT_PRICE+K9093*MESCLUN_PRICE</x:f>
        <x:v>222292</x:v>
      </x:c>
      <x:c r="P9093" s="268" t="n">
        <x:f>I9093*TOMATO_FERTILIZER+J9093*CARROT_FERTILIZER+K9093*MESCLUN_FERTILIZER</x:f>
        <x:v>42240</x:v>
      </x:c>
      <x:c r="Q9093" s="268" t="n">
        <x:f>MIN(M9093,FARMER_HOURS)*FARMER_RATE+MAX(M9093-FARMER_HOURS,0)*TEMP_RATE</x:f>
        <x:v>125302.60569834644</x:v>
      </x:c>
      <x:c r="R9093" s="268" t="n">
        <x:f>O9093-P9093-Q9093-FIXED_COST</x:f>
        <x:v>34749.39430165356</x:v>
      </x:c>
      <x:c r="S9093" s="139" t="str">
        <x:f>IF(AND(L9093&lt;=TOTAL_BED_CAP,N9093&lt;=TEMP_WORKER_CAP),"YES","NO")</x:f>
        <x:v>NO</x:v>
      </x:c>
      <x:c r="T9093" s="139" t="n">
        <x:f>IF(S9093="YES",R9093,-1E+99)</x:f>
        <x:v>-1e+99</x:v>
      </x:c>
    </x:row>
    <x:row r="9094">
      <x:c r="A9094" s="139"/>
      <x:c r="B9094" s="139"/>
      <x:c r="C9094" s="139"/>
      <x:c r="D9094" s="139"/>
      <x:c r="E9094" s="139"/>
      <x:c r="F9094" s="139"/>
      <x:c r="G9094" s="139"/>
      <x:c r="H9094" s="139"/>
      <x:c r="I9094" s="266" t="n">
        <x:f>INT((ROW()-ROW($I$46))/((CARROT_CAP+1)*(MESCLUN_CAP+1)))</x:f>
        <x:v>13</x:v>
      </x:c>
      <x:c r="J9094" s="266" t="n">
        <x:f>MOD(INT((ROW()-ROW($I$46))/(MESCLUN_CAP+1)),CARROT_CAP+1)</x:f>
        <x:v>18</x:v>
      </x:c>
      <x:c r="K9094" s="266" t="n">
        <x:f>MOD(ROW()-ROW($I$46),MESCLUN_CAP+1)</x:f>
        <x:v>27</x:v>
      </x:c>
      <x:c r="L9094" s="266" t="n">
        <x:f>SUM(I9094:K9094)</x:f>
        <x:v>58</x:v>
      </x:c>
      <x:c r="M9094" s="267" t="n">
        <x:f>I9094*TOMATO_HOURS*WEEKS*(1+TOMATO_DIM)^I9094+J9094*CARROT_HOURS*WEEKS*(1+CARROT_DIM)^J9094+K9094*MESCLUN_HOURS*WEEKS*(1+MESCLUN_DIM)^K9094</x:f>
        <x:v>6580.563792744513</x:v>
      </x:c>
      <x:c r="N9094" s="267" t="n">
        <x:f>MAX(M9094-FARMER_HOURS,0)/TEMP_HOURS_PER_WORKER</x:f>
        <x:v>4.06983596718369</x:v>
      </x:c>
      <x:c r="O9094" s="268" t="n">
        <x:f>I9094*TOMATO_PRICE+J9094*CARROT_PRICE+K9094*MESCLUN_PRICE</x:f>
        <x:v>224992</x:v>
      </x:c>
      <x:c r="P9094" s="268" t="n">
        <x:f>I9094*TOMATO_FERTILIZER+J9094*CARROT_FERTILIZER+K9094*MESCLUN_FERTILIZER</x:f>
        <x:v>43120</x:v>
      </x:c>
      <x:c r="Q9094" s="268" t="n">
        <x:f>MIN(M9094,FARMER_HOURS)*FARMER_RATE+MAX(M9094-FARMER_HOURS,0)*TEMP_RATE</x:f>
        <x:v>126745.89917959223</x:v>
      </x:c>
      <x:c r="R9094" s="268" t="n">
        <x:f>O9094-P9094-Q9094-FIXED_COST</x:f>
        <x:v>35126.100820407766</x:v>
      </x:c>
      <x:c r="S9094" s="139" t="str">
        <x:f>IF(AND(L9094&lt;=TOTAL_BED_CAP,N9094&lt;=TEMP_WORKER_CAP),"YES","NO")</x:f>
        <x:v>NO</x:v>
      </x:c>
      <x:c r="T9094" s="139" t="n">
        <x:f>IF(S9094="YES",R9094,-1E+99)</x:f>
        <x:v>-1e+99</x:v>
      </x:c>
    </x:row>
    <x:row r="9095">
      <x:c r="A9095" s="139"/>
      <x:c r="B9095" s="139"/>
      <x:c r="C9095" s="139"/>
      <x:c r="D9095" s="139"/>
      <x:c r="E9095" s="139"/>
      <x:c r="F9095" s="139"/>
      <x:c r="G9095" s="139"/>
      <x:c r="H9095" s="139"/>
      <x:c r="I9095" s="266" t="n">
        <x:f>INT((ROW()-ROW($I$46))/((CARROT_CAP+1)*(MESCLUN_CAP+1)))</x:f>
        <x:v>13</x:v>
      </x:c>
      <x:c r="J9095" s="266" t="n">
        <x:f>MOD(INT((ROW()-ROW($I$46))/(MESCLUN_CAP+1)),CARROT_CAP+1)</x:f>
        <x:v>18</x:v>
      </x:c>
      <x:c r="K9095" s="266" t="n">
        <x:f>MOD(ROW()-ROW($I$46),MESCLUN_CAP+1)</x:f>
        <x:v>28</x:v>
      </x:c>
      <x:c r="L9095" s="266" t="n">
        <x:f>SUM(I9095:K9095)</x:f>
        <x:v>59</x:v>
      </x:c>
      <x:c r="M9095" s="267" t="n">
        <x:f>I9095*TOMATO_HOURS*WEEKS*(1+TOMATO_DIM)^I9095+J9095*CARROT_HOURS*WEEKS*(1+CARROT_DIM)^J9095+K9095*MESCLUN_HOURS*WEEKS*(1+MESCLUN_DIM)^K9095</x:f>
        <x:v>6665.523330961666</x:v>
      </x:c>
      <x:c r="N9095" s="267" t="n">
        <x:f>MAX(M9095-FARMER_HOURS,0)/TEMP_HOURS_PER_WORKER</x:f>
        <x:v>4.128835646501157</x:v>
      </x:c>
      <x:c r="O9095" s="268" t="n">
        <x:f>I9095*TOMATO_PRICE+J9095*CARROT_PRICE+K9095*MESCLUN_PRICE</x:f>
        <x:v>227692</x:v>
      </x:c>
      <x:c r="P9095" s="268" t="n">
        <x:f>I9095*TOMATO_FERTILIZER+J9095*CARROT_FERTILIZER+K9095*MESCLUN_FERTILIZER</x:f>
        <x:v>44000</x:v>
      </x:c>
      <x:c r="Q9095" s="268" t="n">
        <x:f>MIN(M9095,FARMER_HOURS)*FARMER_RATE+MAX(M9095-FARMER_HOURS,0)*TEMP_RATE</x:f>
        <x:v>128220.89116252892</x:v>
      </x:c>
      <x:c r="R9095" s="268" t="n">
        <x:f>O9095-P9095-Q9095-FIXED_COST</x:f>
        <x:v>35471.10883747108</x:v>
      </x:c>
      <x:c r="S9095" s="139" t="str">
        <x:f>IF(AND(L9095&lt;=TOTAL_BED_CAP,N9095&lt;=TEMP_WORKER_CAP),"YES","NO")</x:f>
        <x:v>NO</x:v>
      </x:c>
      <x:c r="T9095" s="139" t="n">
        <x:f>IF(S9095="YES",R9095,-1E+99)</x:f>
        <x:v>-1e+99</x:v>
      </x:c>
    </x:row>
    <x:row r="9096">
      <x:c r="A9096" s="139"/>
      <x:c r="B9096" s="139"/>
      <x:c r="C9096" s="139"/>
      <x:c r="D9096" s="139"/>
      <x:c r="E9096" s="139"/>
      <x:c r="F9096" s="139"/>
      <x:c r="G9096" s="139"/>
      <x:c r="H9096" s="139"/>
      <x:c r="I9096" s="266" t="n">
        <x:f>INT((ROW()-ROW($I$46))/((CARROT_CAP+1)*(MESCLUN_CAP+1)))</x:f>
        <x:v>13</x:v>
      </x:c>
      <x:c r="J9096" s="266" t="n">
        <x:f>MOD(INT((ROW()-ROW($I$46))/(MESCLUN_CAP+1)),CARROT_CAP+1)</x:f>
        <x:v>18</x:v>
      </x:c>
      <x:c r="K9096" s="266" t="n">
        <x:f>MOD(ROW()-ROW($I$46),MESCLUN_CAP+1)</x:f>
        <x:v>29</x:v>
      </x:c>
      <x:c r="L9096" s="266" t="n">
        <x:f>SUM(I9096:K9096)</x:f>
        <x:v>60</x:v>
      </x:c>
      <x:c r="M9096" s="267" t="n">
        <x:f>I9096*TOMATO_HOURS*WEEKS*(1+TOMATO_DIM)^I9096+J9096*CARROT_HOURS*WEEKS*(1+CARROT_DIM)^J9096+K9096*MESCLUN_HOURS*WEEKS*(1+MESCLUN_DIM)^K9096</x:f>
        <x:v>6752.34135907732</x:v>
      </x:c>
      <x:c r="N9096" s="267" t="n">
        <x:f>MAX(M9096-FARMER_HOURS,0)/TEMP_HOURS_PER_WORKER</x:f>
        <x:v>4.1891259438036945</x:v>
      </x:c>
      <x:c r="O9096" s="268" t="n">
        <x:f>I9096*TOMATO_PRICE+J9096*CARROT_PRICE+K9096*MESCLUN_PRICE</x:f>
        <x:v>230392</x:v>
      </x:c>
      <x:c r="P9096" s="268" t="n">
        <x:f>I9096*TOMATO_FERTILIZER+J9096*CARROT_FERTILIZER+K9096*MESCLUN_FERTILIZER</x:f>
        <x:v>44880</x:v>
      </x:c>
      <x:c r="Q9096" s="268" t="n">
        <x:f>MIN(M9096,FARMER_HOURS)*FARMER_RATE+MAX(M9096-FARMER_HOURS,0)*TEMP_RATE</x:f>
        <x:v>129728.14859509235</x:v>
      </x:c>
      <x:c r="R9096" s="268" t="n">
        <x:f>O9096-P9096-Q9096-FIXED_COST</x:f>
        <x:v>35783.85140490765</x:v>
      </x:c>
      <x:c r="S9096" s="139" t="str">
        <x:f>IF(AND(L9096&lt;=TOTAL_BED_CAP,N9096&lt;=TEMP_WORKER_CAP),"YES","NO")</x:f>
        <x:v>NO</x:v>
      </x:c>
      <x:c r="T9096" s="139" t="n">
        <x:f>IF(S9096="YES",R9096,-1E+99)</x:f>
        <x:v>-1e+99</x:v>
      </x:c>
    </x:row>
    <x:row r="9097">
      <x:c r="A9097" s="139"/>
      <x:c r="B9097" s="139"/>
      <x:c r="C9097" s="139"/>
      <x:c r="D9097" s="139"/>
      <x:c r="E9097" s="139"/>
      <x:c r="F9097" s="139"/>
      <x:c r="G9097" s="139"/>
      <x:c r="H9097" s="139"/>
      <x:c r="I9097" s="266" t="n">
        <x:f>INT((ROW()-ROW($I$46))/((CARROT_CAP+1)*(MESCLUN_CAP+1)))</x:f>
        <x:v>13</x:v>
      </x:c>
      <x:c r="J9097" s="266" t="n">
        <x:f>MOD(INT((ROW()-ROW($I$46))/(MESCLUN_CAP+1)),CARROT_CAP+1)</x:f>
        <x:v>18</x:v>
      </x:c>
      <x:c r="K9097" s="266" t="n">
        <x:f>MOD(ROW()-ROW($I$46),MESCLUN_CAP+1)</x:f>
        <x:v>30</x:v>
      </x:c>
      <x:c r="L9097" s="266" t="n">
        <x:f>SUM(I9097:K9097)</x:f>
        <x:v>61</x:v>
      </x:c>
      <x:c r="M9097" s="267" t="n">
        <x:f>I9097*TOMATO_HOURS*WEEKS*(1+TOMATO_DIM)^I9097+J9097*CARROT_HOURS*WEEKS*(1+CARROT_DIM)^J9097+K9097*MESCLUN_HOURS*WEEKS*(1+MESCLUN_DIM)^K9097</x:f>
        <x:v>6841.051064411089</x:v>
      </x:c>
      <x:c r="N9097" s="267" t="n">
        <x:f>MAX(M9097-FARMER_HOURS,0)/TEMP_HOURS_PER_WORKER</x:f>
        <x:v>4.250729905841034</x:v>
      </x:c>
      <x:c r="O9097" s="268" t="n">
        <x:f>I9097*TOMATO_PRICE+J9097*CARROT_PRICE+K9097*MESCLUN_PRICE</x:f>
        <x:v>233092</x:v>
      </x:c>
      <x:c r="P9097" s="268" t="n">
        <x:f>I9097*TOMATO_FERTILIZER+J9097*CARROT_FERTILIZER+K9097*MESCLUN_FERTILIZER</x:f>
        <x:v>45760</x:v>
      </x:c>
      <x:c r="Q9097" s="268" t="n">
        <x:f>MIN(M9097,FARMER_HOURS)*FARMER_RATE+MAX(M9097-FARMER_HOURS,0)*TEMP_RATE</x:f>
        <x:v>131268.24764602585</x:v>
      </x:c>
      <x:c r="R9097" s="268" t="n">
        <x:f>O9097-P9097-Q9097-FIXED_COST</x:f>
        <x:v>36063.75235397415</x:v>
      </x:c>
      <x:c r="S9097" s="139" t="str">
        <x:f>IF(AND(L9097&lt;=TOTAL_BED_CAP,N9097&lt;=TEMP_WORKER_CAP),"YES","NO")</x:f>
        <x:v>NO</x:v>
      </x:c>
      <x:c r="T9097" s="139" t="n">
        <x:f>IF(S9097="YES",R9097,-1E+99)</x:f>
        <x:v>-1e+99</x:v>
      </x:c>
    </x:row>
    <x:row r="9098">
      <x:c r="A9098" s="139"/>
      <x:c r="B9098" s="139"/>
      <x:c r="C9098" s="139"/>
      <x:c r="D9098" s="139"/>
      <x:c r="E9098" s="139"/>
      <x:c r="F9098" s="139"/>
      <x:c r="G9098" s="139"/>
      <x:c r="H9098" s="139"/>
      <x:c r="I9098" s="266" t="n">
        <x:f>INT((ROW()-ROW($I$46))/((CARROT_CAP+1)*(MESCLUN_CAP+1)))</x:f>
        <x:v>13</x:v>
      </x:c>
      <x:c r="J9098" s="266" t="n">
        <x:f>MOD(INT((ROW()-ROW($I$46))/(MESCLUN_CAP+1)),CARROT_CAP+1)</x:f>
        <x:v>19</x:v>
      </x:c>
      <x:c r="K9098" s="266" t="n">
        <x:f>MOD(ROW()-ROW($I$46),MESCLUN_CAP+1)</x:f>
        <x:v>0</x:v>
      </x:c>
      <x:c r="L9098" s="266" t="n">
        <x:f>SUM(I9098:K9098)</x:f>
        <x:v>32</x:v>
      </x:c>
      <x:c r="M9098" s="267" t="n">
        <x:f>I9098*TOMATO_HOURS*WEEKS*(1+TOMATO_DIM)^I9098+J9098*CARROT_HOURS*WEEKS*(1+CARROT_DIM)^J9098+K9098*MESCLUN_HOURS*WEEKS*(1+MESCLUN_DIM)^K9098</x:f>
        <x:v>4950.387926659955</x:v>
      </x:c>
      <x:c r="N9098" s="267" t="n">
        <x:f>MAX(M9098-FARMER_HOURS,0)/TEMP_HOURS_PER_WORKER</x:f>
        <x:v>2.937769393513858</x:v>
      </x:c>
      <x:c r="O9098" s="268" t="n">
        <x:f>I9098*TOMATO_PRICE+J9098*CARROT_PRICE+K9098*MESCLUN_PRICE</x:f>
        <x:v>154186</x:v>
      </x:c>
      <x:c r="P9098" s="268" t="n">
        <x:f>I9098*TOMATO_FERTILIZER+J9098*CARROT_FERTILIZER+K9098*MESCLUN_FERTILIZER</x:f>
        <x:v>19800</x:v>
      </x:c>
      <x:c r="Q9098" s="268" t="n">
        <x:f>MIN(M9098,FARMER_HOURS)*FARMER_RATE+MAX(M9098-FARMER_HOURS,0)*TEMP_RATE</x:f>
        <x:v>98444.23483784644</x:v>
      </x:c>
      <x:c r="R9098" s="268" t="n">
        <x:f>O9098-P9098-Q9098-FIXED_COST</x:f>
        <x:v>15941.765162153562</x:v>
      </x:c>
      <x:c r="S9098" s="139" t="str">
        <x:f>IF(AND(L9098&lt;=TOTAL_BED_CAP,N9098&lt;=TEMP_WORKER_CAP),"YES","NO")</x:f>
        <x:v>YES</x:v>
      </x:c>
      <x:c r="T9098" s="139" t="n">
        <x:f>IF(S9098="YES",R9098,-1E+99)</x:f>
        <x:v>15941.765162153562</x:v>
      </x:c>
    </x:row>
    <x:row r="9099">
      <x:c r="A9099" s="139"/>
      <x:c r="B9099" s="139"/>
      <x:c r="C9099" s="139"/>
      <x:c r="D9099" s="139"/>
      <x:c r="E9099" s="139"/>
      <x:c r="F9099" s="139"/>
      <x:c r="G9099" s="139"/>
      <x:c r="H9099" s="139"/>
      <x:c r="I9099" s="266" t="n">
        <x:f>INT((ROW()-ROW($I$46))/((CARROT_CAP+1)*(MESCLUN_CAP+1)))</x:f>
        <x:v>13</x:v>
      </x:c>
      <x:c r="J9099" s="266" t="n">
        <x:f>MOD(INT((ROW()-ROW($I$46))/(MESCLUN_CAP+1)),CARROT_CAP+1)</x:f>
        <x:v>19</x:v>
      </x:c>
      <x:c r="K9099" s="266" t="n">
        <x:f>MOD(ROW()-ROW($I$46),MESCLUN_CAP+1)</x:f>
        <x:v>1</x:v>
      </x:c>
      <x:c r="L9099" s="266" t="n">
        <x:f>SUM(I9099:K9099)</x:f>
        <x:v>33</x:v>
      </x:c>
      <x:c r="M9099" s="267" t="n">
        <x:f>I9099*TOMATO_HOURS*WEEKS*(1+TOMATO_DIM)^I9099+J9099*CARROT_HOURS*WEEKS*(1+CARROT_DIM)^J9099+K9099*MESCLUN_HOURS*WEEKS*(1+MESCLUN_DIM)^K9099</x:f>
        <x:v>4995.950426659955</x:v>
      </x:c>
      <x:c r="N9099" s="267" t="n">
        <x:f>MAX(M9099-FARMER_HOURS,0)/TEMP_HOURS_PER_WORKER</x:f>
        <x:v>2.969410018513858</x:v>
      </x:c>
      <x:c r="O9099" s="268" t="n">
        <x:f>I9099*TOMATO_PRICE+J9099*CARROT_PRICE+K9099*MESCLUN_PRICE</x:f>
        <x:v>156886</x:v>
      </x:c>
      <x:c r="P9099" s="268" t="n">
        <x:f>I9099*TOMATO_FERTILIZER+J9099*CARROT_FERTILIZER+K9099*MESCLUN_FERTILIZER</x:f>
        <x:v>20680</x:v>
      </x:c>
      <x:c r="Q9099" s="268" t="n">
        <x:f>MIN(M9099,FARMER_HOURS)*FARMER_RATE+MAX(M9099-FARMER_HOURS,0)*TEMP_RATE</x:f>
        <x:v>99235.25046284644</x:v>
      </x:c>
      <x:c r="R9099" s="268" t="n">
        <x:f>O9099-P9099-Q9099-FIXED_COST</x:f>
        <x:v>16970.749537153562</x:v>
      </x:c>
      <x:c r="S9099" s="139" t="str">
        <x:f>IF(AND(L9099&lt;=TOTAL_BED_CAP,N9099&lt;=TEMP_WORKER_CAP),"YES","NO")</x:f>
        <x:v>YES</x:v>
      </x:c>
      <x:c r="T9099" s="139" t="n">
        <x:f>IF(S9099="YES",R9099,-1E+99)</x:f>
        <x:v>16970.749537153562</x:v>
      </x:c>
    </x:row>
    <x:row r="9100">
      <x:c r="A9100" s="139"/>
      <x:c r="B9100" s="139"/>
      <x:c r="C9100" s="139"/>
      <x:c r="D9100" s="139"/>
      <x:c r="E9100" s="139"/>
      <x:c r="F9100" s="139"/>
      <x:c r="G9100" s="139"/>
      <x:c r="H9100" s="139"/>
      <x:c r="I9100" s="266" t="n">
        <x:f>INT((ROW()-ROW($I$46))/((CARROT_CAP+1)*(MESCLUN_CAP+1)))</x:f>
        <x:v>13</x:v>
      </x:c>
      <x:c r="J9100" s="266" t="n">
        <x:f>MOD(INT((ROW()-ROW($I$46))/(MESCLUN_CAP+1)),CARROT_CAP+1)</x:f>
        <x:v>19</x:v>
      </x:c>
      <x:c r="K9100" s="266" t="n">
        <x:f>MOD(ROW()-ROW($I$46),MESCLUN_CAP+1)</x:f>
        <x:v>2</x:v>
      </x:c>
      <x:c r="L9100" s="266" t="n">
        <x:f>SUM(I9100:K9100)</x:f>
        <x:v>34</x:v>
      </x:c>
      <x:c r="M9100" s="267" t="n">
        <x:f>I9100*TOMATO_HOURS*WEEKS*(1+TOMATO_DIM)^I9100+J9100*CARROT_HOURS*WEEKS*(1+CARROT_DIM)^J9100+K9100*MESCLUN_HOURS*WEEKS*(1+MESCLUN_DIM)^K9100</x:f>
        <x:v>5042.6519891599555</x:v>
      </x:c>
      <x:c r="N9100" s="267" t="n">
        <x:f>MAX(M9100-FARMER_HOURS,0)/TEMP_HOURS_PER_WORKER</x:f>
        <x:v>3.001841659138858</x:v>
      </x:c>
      <x:c r="O9100" s="268" t="n">
        <x:f>I9100*TOMATO_PRICE+J9100*CARROT_PRICE+K9100*MESCLUN_PRICE</x:f>
        <x:v>159586</x:v>
      </x:c>
      <x:c r="P9100" s="268" t="n">
        <x:f>I9100*TOMATO_FERTILIZER+J9100*CARROT_FERTILIZER+K9100*MESCLUN_FERTILIZER</x:f>
        <x:v>21560</x:v>
      </x:c>
      <x:c r="Q9100" s="268" t="n">
        <x:f>MIN(M9100,FARMER_HOURS)*FARMER_RATE+MAX(M9100-FARMER_HOURS,0)*TEMP_RATE</x:f>
        <x:v>100046.04147847145</x:v>
      </x:c>
      <x:c r="R9100" s="268" t="n">
        <x:f>O9100-P9100-Q9100-FIXED_COST</x:f>
        <x:v>17979.958521528548</x:v>
      </x:c>
      <x:c r="S9100" s="139" t="str">
        <x:f>IF(AND(L9100&lt;=TOTAL_BED_CAP,N9100&lt;=TEMP_WORKER_CAP),"YES","NO")</x:f>
        <x:v>YES</x:v>
      </x:c>
      <x:c r="T9100" s="139" t="n">
        <x:f>IF(S9100="YES",R9100,-1E+99)</x:f>
        <x:v>17979.958521528548</x:v>
      </x:c>
    </x:row>
    <x:row r="9101">
      <x:c r="A9101" s="139"/>
      <x:c r="B9101" s="139"/>
      <x:c r="C9101" s="139"/>
      <x:c r="D9101" s="139"/>
      <x:c r="E9101" s="139"/>
      <x:c r="F9101" s="139"/>
      <x:c r="G9101" s="139"/>
      <x:c r="H9101" s="139"/>
      <x:c r="I9101" s="266" t="n">
        <x:f>INT((ROW()-ROW($I$46))/((CARROT_CAP+1)*(MESCLUN_CAP+1)))</x:f>
        <x:v>13</x:v>
      </x:c>
      <x:c r="J9101" s="266" t="n">
        <x:f>MOD(INT((ROW()-ROW($I$46))/(MESCLUN_CAP+1)),CARROT_CAP+1)</x:f>
        <x:v>19</x:v>
      </x:c>
      <x:c r="K9101" s="266" t="n">
        <x:f>MOD(ROW()-ROW($I$46),MESCLUN_CAP+1)</x:f>
        <x:v>3</x:v>
      </x:c>
      <x:c r="L9101" s="266" t="n">
        <x:f>SUM(I9101:K9101)</x:f>
        <x:v>35</x:v>
      </x:c>
      <x:c r="M9101" s="267" t="n">
        <x:f>I9101*TOMATO_HOURS*WEEKS*(1+TOMATO_DIM)^I9101+J9101*CARROT_HOURS*WEEKS*(1+CARROT_DIM)^J9101+K9101*MESCLUN_HOURS*WEEKS*(1+MESCLUN_DIM)^K9101</x:f>
        <x:v>5090.51397158183</x:v>
      </x:c>
      <x:c r="N9101" s="267" t="n">
        <x:f>MAX(M9101-FARMER_HOURS,0)/TEMP_HOURS_PER_WORKER</x:f>
        <x:v>3.035079146931827</x:v>
      </x:c>
      <x:c r="O9101" s="268" t="n">
        <x:f>I9101*TOMATO_PRICE+J9101*CARROT_PRICE+K9101*MESCLUN_PRICE</x:f>
        <x:v>162286</x:v>
      </x:c>
      <x:c r="P9101" s="268" t="n">
        <x:f>I9101*TOMATO_FERTILIZER+J9101*CARROT_FERTILIZER+K9101*MESCLUN_FERTILIZER</x:f>
        <x:v>22440</x:v>
      </x:c>
      <x:c r="Q9101" s="268" t="n">
        <x:f>MIN(M9101,FARMER_HOURS)*FARMER_RATE+MAX(M9101-FARMER_HOURS,0)*TEMP_RATE</x:f>
        <x:v>100876.97867329567</x:v>
      </x:c>
      <x:c r="R9101" s="268" t="n">
        <x:f>O9101-P9101-Q9101-FIXED_COST</x:f>
        <x:v>18969.02132670433</x:v>
      </x:c>
      <x:c r="S9101" s="139" t="str">
        <x:f>IF(AND(L9101&lt;=TOTAL_BED_CAP,N9101&lt;=TEMP_WORKER_CAP),"YES","NO")</x:f>
        <x:v>YES</x:v>
      </x:c>
      <x:c r="T9101" s="139" t="n">
        <x:f>IF(S9101="YES",R9101,-1E+99)</x:f>
        <x:v>18969.02132670433</x:v>
      </x:c>
    </x:row>
    <x:row r="9102">
      <x:c r="A9102" s="139"/>
      <x:c r="B9102" s="139"/>
      <x:c r="C9102" s="139"/>
      <x:c r="D9102" s="139"/>
      <x:c r="E9102" s="139"/>
      <x:c r="F9102" s="139"/>
      <x:c r="G9102" s="139"/>
      <x:c r="H9102" s="139"/>
      <x:c r="I9102" s="266" t="n">
        <x:f>INT((ROW()-ROW($I$46))/((CARROT_CAP+1)*(MESCLUN_CAP+1)))</x:f>
        <x:v>13</x:v>
      </x:c>
      <x:c r="J9102" s="266" t="n">
        <x:f>MOD(INT((ROW()-ROW($I$46))/(MESCLUN_CAP+1)),CARROT_CAP+1)</x:f>
        <x:v>19</x:v>
      </x:c>
      <x:c r="K9102" s="266" t="n">
        <x:f>MOD(ROW()-ROW($I$46),MESCLUN_CAP+1)</x:f>
        <x:v>4</x:v>
      </x:c>
      <x:c r="L9102" s="266" t="n">
        <x:f>SUM(I9102:K9102)</x:f>
        <x:v>36</x:v>
      </x:c>
      <x:c r="M9102" s="267" t="n">
        <x:f>I9102*TOMATO_HOURS*WEEKS*(1+TOMATO_DIM)^I9102+J9102*CARROT_HOURS*WEEKS*(1+CARROT_DIM)^J9102+K9102*MESCLUN_HOURS*WEEKS*(1+MESCLUN_DIM)^K9102</x:f>
        <x:v>5139.558087304486</x:v>
      </x:c>
      <x:c r="N9102" s="267" t="n">
        <x:f>MAX(M9102-FARMER_HOURS,0)/TEMP_HOURS_PER_WORKER</x:f>
        <x:v>3.0691375606281155</x:v>
      </x:c>
      <x:c r="O9102" s="268" t="n">
        <x:f>I9102*TOMATO_PRICE+J9102*CARROT_PRICE+K9102*MESCLUN_PRICE</x:f>
        <x:v>164986</x:v>
      </x:c>
      <x:c r="P9102" s="268" t="n">
        <x:f>I9102*TOMATO_FERTILIZER+J9102*CARROT_FERTILIZER+K9102*MESCLUN_FERTILIZER</x:f>
        <x:v>23320</x:v>
      </x:c>
      <x:c r="Q9102" s="268" t="n">
        <x:f>MIN(M9102,FARMER_HOURS)*FARMER_RATE+MAX(M9102-FARMER_HOURS,0)*TEMP_RATE</x:f>
        <x:v>101728.43901570288</x:v>
      </x:c>
      <x:c r="R9102" s="268" t="n">
        <x:f>O9102-P9102-Q9102-FIXED_COST</x:f>
        <x:v>19937.560984297117</x:v>
      </x:c>
      <x:c r="S9102" s="139" t="str">
        <x:f>IF(AND(L9102&lt;=TOTAL_BED_CAP,N9102&lt;=TEMP_WORKER_CAP),"YES","NO")</x:f>
        <x:v>YES</x:v>
      </x:c>
      <x:c r="T9102" s="139" t="n">
        <x:f>IF(S9102="YES",R9102,-1E+99)</x:f>
        <x:v>19937.560984297117</x:v>
      </x:c>
    </x:row>
    <x:row r="9103">
      <x:c r="A9103" s="139"/>
      <x:c r="B9103" s="139"/>
      <x:c r="C9103" s="139"/>
      <x:c r="D9103" s="139"/>
      <x:c r="E9103" s="139"/>
      <x:c r="F9103" s="139"/>
      <x:c r="G9103" s="139"/>
      <x:c r="H9103" s="139"/>
      <x:c r="I9103" s="266" t="n">
        <x:f>INT((ROW()-ROW($I$46))/((CARROT_CAP+1)*(MESCLUN_CAP+1)))</x:f>
        <x:v>13</x:v>
      </x:c>
      <x:c r="J9103" s="266" t="n">
        <x:f>MOD(INT((ROW()-ROW($I$46))/(MESCLUN_CAP+1)),CARROT_CAP+1)</x:f>
        <x:v>19</x:v>
      </x:c>
      <x:c r="K9103" s="266" t="n">
        <x:f>MOD(ROW()-ROW($I$46),MESCLUN_CAP+1)</x:f>
        <x:v>5</x:v>
      </x:c>
      <x:c r="L9103" s="266" t="n">
        <x:f>SUM(I9103:K9103)</x:f>
        <x:v>37</x:v>
      </x:c>
      <x:c r="M9103" s="267" t="n">
        <x:f>I9103*TOMATO_HOURS*WEEKS*(1+TOMATO_DIM)^I9103+J9103*CARROT_HOURS*WEEKS*(1+CARROT_DIM)^J9103+K9103*MESCLUN_HOURS*WEEKS*(1+MESCLUN_DIM)^K9103</x:f>
        <x:v>5189.80641122569</x:v>
      </x:c>
      <x:c r="N9103" s="267" t="n">
        <x:f>MAX(M9103-FARMER_HOURS,0)/TEMP_HOURS_PER_WORKER</x:f>
        <x:v>3.10403223001784</x:v>
      </x:c>
      <x:c r="O9103" s="268" t="n">
        <x:f>I9103*TOMATO_PRICE+J9103*CARROT_PRICE+K9103*MESCLUN_PRICE</x:f>
        <x:v>167686</x:v>
      </x:c>
      <x:c r="P9103" s="268" t="n">
        <x:f>I9103*TOMATO_FERTILIZER+J9103*CARROT_FERTILIZER+K9103*MESCLUN_FERTILIZER</x:f>
        <x:v>24200</x:v>
      </x:c>
      <x:c r="Q9103" s="268" t="n">
        <x:f>MIN(M9103,FARMER_HOURS)*FARMER_RATE+MAX(M9103-FARMER_HOURS,0)*TEMP_RATE</x:f>
        <x:v>102600.805750446</x:v>
      </x:c>
      <x:c r="R9103" s="268" t="n">
        <x:f>O9103-P9103-Q9103-FIXED_COST</x:f>
        <x:v>20885.194249554</x:v>
      </x:c>
      <x:c r="S9103" s="139" t="str">
        <x:f>IF(AND(L9103&lt;=TOTAL_BED_CAP,N9103&lt;=TEMP_WORKER_CAP),"YES","NO")</x:f>
        <x:v>YES</x:v>
      </x:c>
      <x:c r="T9103" s="139" t="n">
        <x:f>IF(S9103="YES",R9103,-1E+99)</x:f>
        <x:v>20885.194249554</x:v>
      </x:c>
    </x:row>
    <x:row r="9104">
      <x:c r="A9104" s="139"/>
      <x:c r="B9104" s="139"/>
      <x:c r="C9104" s="139"/>
      <x:c r="D9104" s="139"/>
      <x:c r="E9104" s="139"/>
      <x:c r="F9104" s="139"/>
      <x:c r="G9104" s="139"/>
      <x:c r="H9104" s="139"/>
      <x:c r="I9104" s="266" t="n">
        <x:f>INT((ROW()-ROW($I$46))/((CARROT_CAP+1)*(MESCLUN_CAP+1)))</x:f>
        <x:v>13</x:v>
      </x:c>
      <x:c r="J9104" s="266" t="n">
        <x:f>MOD(INT((ROW()-ROW($I$46))/(MESCLUN_CAP+1)),CARROT_CAP+1)</x:f>
        <x:v>19</x:v>
      </x:c>
      <x:c r="K9104" s="266" t="n">
        <x:f>MOD(ROW()-ROW($I$46),MESCLUN_CAP+1)</x:f>
        <x:v>6</x:v>
      </x:c>
      <x:c r="L9104" s="266" t="n">
        <x:f>SUM(I9104:K9104)</x:f>
        <x:v>38</x:v>
      </x:c>
      <x:c r="M9104" s="267" t="n">
        <x:f>I9104*TOMATO_HOURS*WEEKS*(1+TOMATO_DIM)^I9104+J9104*CARROT_HOURS*WEEKS*(1+CARROT_DIM)^J9104+K9104*MESCLUN_HOURS*WEEKS*(1+MESCLUN_DIM)^K9104</x:f>
        <x:v>5241.281385407323</x:v>
      </x:c>
      <x:c r="N9104" s="267" t="n">
        <x:f>MAX(M9104-FARMER_HOURS,0)/TEMP_HOURS_PER_WORKER</x:f>
        <x:v>3.1397787398661965</x:v>
      </x:c>
      <x:c r="O9104" s="268" t="n">
        <x:f>I9104*TOMATO_PRICE+J9104*CARROT_PRICE+K9104*MESCLUN_PRICE</x:f>
        <x:v>170386</x:v>
      </x:c>
      <x:c r="P9104" s="268" t="n">
        <x:f>I9104*TOMATO_FERTILIZER+J9104*CARROT_FERTILIZER+K9104*MESCLUN_FERTILIZER</x:f>
        <x:v>25080</x:v>
      </x:c>
      <x:c r="Q9104" s="268" t="n">
        <x:f>MIN(M9104,FARMER_HOURS)*FARMER_RATE+MAX(M9104-FARMER_HOURS,0)*TEMP_RATE</x:f>
        <x:v>103494.46849665491</x:v>
      </x:c>
      <x:c r="R9104" s="268" t="n">
        <x:f>O9104-P9104-Q9104-FIXED_COST</x:f>
        <x:v>21811.53150334509</x:v>
      </x:c>
      <x:c r="S9104" s="139" t="str">
        <x:f>IF(AND(L9104&lt;=TOTAL_BED_CAP,N9104&lt;=TEMP_WORKER_CAP),"YES","NO")</x:f>
        <x:v>YES</x:v>
      </x:c>
      <x:c r="T9104" s="139" t="n">
        <x:f>IF(S9104="YES",R9104,-1E+99)</x:f>
        <x:v>21811.53150334509</x:v>
      </x:c>
    </x:row>
    <x:row r="9105">
      <x:c r="A9105" s="139"/>
      <x:c r="B9105" s="139"/>
      <x:c r="C9105" s="139"/>
      <x:c r="D9105" s="139"/>
      <x:c r="E9105" s="139"/>
      <x:c r="F9105" s="139"/>
      <x:c r="G9105" s="139"/>
      <x:c r="H9105" s="139"/>
      <x:c r="I9105" s="266" t="n">
        <x:f>INT((ROW()-ROW($I$46))/((CARROT_CAP+1)*(MESCLUN_CAP+1)))</x:f>
        <x:v>13</x:v>
      </x:c>
      <x:c r="J9105" s="266" t="n">
        <x:f>MOD(INT((ROW()-ROW($I$46))/(MESCLUN_CAP+1)),CARROT_CAP+1)</x:f>
        <x:v>19</x:v>
      </x:c>
      <x:c r="K9105" s="266" t="n">
        <x:f>MOD(ROW()-ROW($I$46),MESCLUN_CAP+1)</x:f>
        <x:v>7</x:v>
      </x:c>
      <x:c r="L9105" s="266" t="n">
        <x:f>SUM(I9105:K9105)</x:f>
        <x:v>39</x:v>
      </x:c>
      <x:c r="M9105" s="267" t="n">
        <x:f>I9105*TOMATO_HOURS*WEEKS*(1+TOMATO_DIM)^I9105+J9105*CARROT_HOURS*WEEKS*(1+CARROT_DIM)^J9105+K9105*MESCLUN_HOURS*WEEKS*(1+MESCLUN_DIM)^K9105</x:f>
        <x:v>5294.005824805284</x:v>
      </x:c>
      <x:c r="N9105" s="267" t="n">
        <x:f>MAX(M9105-FARMER_HOURS,0)/TEMP_HOURS_PER_WORKER</x:f>
        <x:v>3.1763929338925583</x:v>
      </x:c>
      <x:c r="O9105" s="268" t="n">
        <x:f>I9105*TOMATO_PRICE+J9105*CARROT_PRICE+K9105*MESCLUN_PRICE</x:f>
        <x:v>173086</x:v>
      </x:c>
      <x:c r="P9105" s="268" t="n">
        <x:f>I9105*TOMATO_FERTILIZER+J9105*CARROT_FERTILIZER+K9105*MESCLUN_FERTILIZER</x:f>
        <x:v>25960</x:v>
      </x:c>
      <x:c r="Q9105" s="268" t="n">
        <x:f>MIN(M9105,FARMER_HOURS)*FARMER_RATE+MAX(M9105-FARMER_HOURS,0)*TEMP_RATE</x:f>
        <x:v>104409.82334731396</x:v>
      </x:c>
      <x:c r="R9105" s="268" t="n">
        <x:f>O9105-P9105-Q9105-FIXED_COST</x:f>
        <x:v>22716.176652686045</x:v>
      </x:c>
      <x:c r="S9105" s="139" t="str">
        <x:f>IF(AND(L9105&lt;=TOTAL_BED_CAP,N9105&lt;=TEMP_WORKER_CAP),"YES","NO")</x:f>
        <x:v>YES</x:v>
      </x:c>
      <x:c r="T9105" s="139" t="n">
        <x:f>IF(S9105="YES",R9105,-1E+99)</x:f>
        <x:v>22716.176652686045</x:v>
      </x:c>
    </x:row>
    <x:row r="9106">
      <x:c r="A9106" s="139"/>
      <x:c r="B9106" s="139"/>
      <x:c r="C9106" s="139"/>
      <x:c r="D9106" s="139"/>
      <x:c r="E9106" s="139"/>
      <x:c r="F9106" s="139"/>
      <x:c r="G9106" s="139"/>
      <x:c r="H9106" s="139"/>
      <x:c r="I9106" s="266" t="n">
        <x:f>INT((ROW()-ROW($I$46))/((CARROT_CAP+1)*(MESCLUN_CAP+1)))</x:f>
        <x:v>13</x:v>
      </x:c>
      <x:c r="J9106" s="266" t="n">
        <x:f>MOD(INT((ROW()-ROW($I$46))/(MESCLUN_CAP+1)),CARROT_CAP+1)</x:f>
        <x:v>19</x:v>
      </x:c>
      <x:c r="K9106" s="266" t="n">
        <x:f>MOD(ROW()-ROW($I$46),MESCLUN_CAP+1)</x:f>
        <x:v>8</x:v>
      </x:c>
      <x:c r="L9106" s="266" t="n">
        <x:f>SUM(I9106:K9106)</x:f>
        <x:v>40</x:v>
      </x:c>
      <x:c r="M9106" s="267" t="n">
        <x:f>I9106*TOMATO_HOURS*WEEKS*(1+TOMATO_DIM)^I9106+J9106*CARROT_HOURS*WEEKS*(1+CARROT_DIM)^J9106+K9106*MESCLUN_HOURS*WEEKS*(1+MESCLUN_DIM)^K9106</x:f>
        <x:v>5348.002923085263</x:v>
      </x:c>
      <x:c r="N9106" s="267" t="n">
        <x:f>MAX(M9106-FARMER_HOURS,0)/TEMP_HOURS_PER_WORKER</x:f>
        <x:v>3.2138909188092106</x:v>
      </x:c>
      <x:c r="O9106" s="268" t="n">
        <x:f>I9106*TOMATO_PRICE+J9106*CARROT_PRICE+K9106*MESCLUN_PRICE</x:f>
        <x:v>175786</x:v>
      </x:c>
      <x:c r="P9106" s="268" t="n">
        <x:f>I9106*TOMATO_FERTILIZER+J9106*CARROT_FERTILIZER+K9106*MESCLUN_FERTILIZER</x:f>
        <x:v>26840</x:v>
      </x:c>
      <x:c r="Q9106" s="268" t="n">
        <x:f>MIN(M9106,FARMER_HOURS)*FARMER_RATE+MAX(M9106-FARMER_HOURS,0)*TEMP_RATE</x:f>
        <x:v>105347.27297023026</x:v>
      </x:c>
      <x:c r="R9106" s="268" t="n">
        <x:f>O9106-P9106-Q9106-FIXED_COST</x:f>
        <x:v>23598.72702976974</x:v>
      </x:c>
      <x:c r="S9106" s="139" t="str">
        <x:f>IF(AND(L9106&lt;=TOTAL_BED_CAP,N9106&lt;=TEMP_WORKER_CAP),"YES","NO")</x:f>
        <x:v>YES</x:v>
      </x:c>
      <x:c r="T9106" s="139" t="n">
        <x:f>IF(S9106="YES",R9106,-1E+99)</x:f>
        <x:v>23598.72702976974</x:v>
      </x:c>
    </x:row>
    <x:row r="9107">
      <x:c r="A9107" s="139"/>
      <x:c r="B9107" s="139"/>
      <x:c r="C9107" s="139"/>
      <x:c r="D9107" s="139"/>
      <x:c r="E9107" s="139"/>
      <x:c r="F9107" s="139"/>
      <x:c r="G9107" s="139"/>
      <x:c r="H9107" s="139"/>
      <x:c r="I9107" s="266" t="n">
        <x:f>INT((ROW()-ROW($I$46))/((CARROT_CAP+1)*(MESCLUN_CAP+1)))</x:f>
        <x:v>13</x:v>
      </x:c>
      <x:c r="J9107" s="266" t="n">
        <x:f>MOD(INT((ROW()-ROW($I$46))/(MESCLUN_CAP+1)),CARROT_CAP+1)</x:f>
        <x:v>19</x:v>
      </x:c>
      <x:c r="K9107" s="266" t="n">
        <x:f>MOD(ROW()-ROW($I$46),MESCLUN_CAP+1)</x:f>
        <x:v>9</x:v>
      </x:c>
      <x:c r="L9107" s="266" t="n">
        <x:f>SUM(I9107:K9107)</x:f>
        <x:v>41</x:v>
      </x:c>
      <x:c r="M9107" s="267" t="n">
        <x:f>I9107*TOMATO_HOURS*WEEKS*(1+TOMATO_DIM)^I9107+J9107*CARROT_HOURS*WEEKS*(1+CARROT_DIM)^J9107+K9107*MESCLUN_HOURS*WEEKS*(1+MESCLUN_DIM)^K9107</x:f>
        <x:v>5403.296258525658</x:v>
      </x:c>
      <x:c r="N9107" s="267" t="n">
        <x:f>MAX(M9107-FARMER_HOURS,0)/TEMP_HOURS_PER_WORKER</x:f>
        <x:v>3.252289068420596</x:v>
      </x:c>
      <x:c r="O9107" s="268" t="n">
        <x:f>I9107*TOMATO_PRICE+J9107*CARROT_PRICE+K9107*MESCLUN_PRICE</x:f>
        <x:v>178486</x:v>
      </x:c>
      <x:c r="P9107" s="268" t="n">
        <x:f>I9107*TOMATO_FERTILIZER+J9107*CARROT_FERTILIZER+K9107*MESCLUN_FERTILIZER</x:f>
        <x:v>27720</x:v>
      </x:c>
      <x:c r="Q9107" s="268" t="n">
        <x:f>MIN(M9107,FARMER_HOURS)*FARMER_RATE+MAX(M9107-FARMER_HOURS,0)*TEMP_RATE</x:f>
        <x:v>106307.2267105149</x:v>
      </x:c>
      <x:c r="R9107" s="268" t="n">
        <x:f>O9107-P9107-Q9107-FIXED_COST</x:f>
        <x:v>24458.773289485107</x:v>
      </x:c>
      <x:c r="S9107" s="139" t="str">
        <x:f>IF(AND(L9107&lt;=TOTAL_BED_CAP,N9107&lt;=TEMP_WORKER_CAP),"YES","NO")</x:f>
        <x:v>YES</x:v>
      </x:c>
      <x:c r="T9107" s="139" t="n">
        <x:f>IF(S9107="YES",R9107,-1E+99)</x:f>
        <x:v>24458.773289485107</x:v>
      </x:c>
    </x:row>
    <x:row r="9108">
      <x:c r="A9108" s="139"/>
      <x:c r="B9108" s="139"/>
      <x:c r="C9108" s="139"/>
      <x:c r="D9108" s="139"/>
      <x:c r="E9108" s="139"/>
      <x:c r="F9108" s="139"/>
      <x:c r="G9108" s="139"/>
      <x:c r="H9108" s="139"/>
      <x:c r="I9108" s="266" t="n">
        <x:f>INT((ROW()-ROW($I$46))/((CARROT_CAP+1)*(MESCLUN_CAP+1)))</x:f>
        <x:v>13</x:v>
      </x:c>
      <x:c r="J9108" s="266" t="n">
        <x:f>MOD(INT((ROW()-ROW($I$46))/(MESCLUN_CAP+1)),CARROT_CAP+1)</x:f>
        <x:v>19</x:v>
      </x:c>
      <x:c r="K9108" s="266" t="n">
        <x:f>MOD(ROW()-ROW($I$46),MESCLUN_CAP+1)</x:f>
        <x:v>10</x:v>
      </x:c>
      <x:c r="L9108" s="266" t="n">
        <x:f>SUM(I9108:K9108)</x:f>
        <x:v>42</x:v>
      </x:c>
      <x:c r="M9108" s="267" t="n">
        <x:f>I9108*TOMATO_HOURS*WEEKS*(1+TOMATO_DIM)^I9108+J9108*CARROT_HOURS*WEEKS*(1+CARROT_DIM)^J9108+K9108*MESCLUN_HOURS*WEEKS*(1+MESCLUN_DIM)^K9108</x:f>
        <x:v>5459.909800008871</x:v>
      </x:c>
      <x:c r="N9108" s="267" t="n">
        <x:f>MAX(M9108-FARMER_HOURS,0)/TEMP_HOURS_PER_WORKER</x:f>
        <x:v>3.291604027783938</x:v>
      </x:c>
      <x:c r="O9108" s="268" t="n">
        <x:f>I9108*TOMATO_PRICE+J9108*CARROT_PRICE+K9108*MESCLUN_PRICE</x:f>
        <x:v>181186</x:v>
      </x:c>
      <x:c r="P9108" s="268" t="n">
        <x:f>I9108*TOMATO_FERTILIZER+J9108*CARROT_FERTILIZER+K9108*MESCLUN_FERTILIZER</x:f>
        <x:v>28600</x:v>
      </x:c>
      <x:c r="Q9108" s="268" t="n">
        <x:f>MIN(M9108,FARMER_HOURS)*FARMER_RATE+MAX(M9108-FARMER_HOURS,0)*TEMP_RATE</x:f>
        <x:v>107290.10069459844</x:v>
      </x:c>
      <x:c r="R9108" s="268" t="n">
        <x:f>O9108-P9108-Q9108-FIXED_COST</x:f>
        <x:v>25295.89930540156</x:v>
      </x:c>
      <x:c r="S9108" s="139" t="str">
        <x:f>IF(AND(L9108&lt;=TOTAL_BED_CAP,N9108&lt;=TEMP_WORKER_CAP),"YES","NO")</x:f>
        <x:v>YES</x:v>
      </x:c>
      <x:c r="T9108" s="139" t="n">
        <x:f>IF(S9108="YES",R9108,-1E+99)</x:f>
        <x:v>25295.89930540156</x:v>
      </x:c>
    </x:row>
    <x:row r="9109">
      <x:c r="A9109" s="139"/>
      <x:c r="B9109" s="139"/>
      <x:c r="C9109" s="139"/>
      <x:c r="D9109" s="139"/>
      <x:c r="E9109" s="139"/>
      <x:c r="F9109" s="139"/>
      <x:c r="G9109" s="139"/>
      <x:c r="H9109" s="139"/>
      <x:c r="I9109" s="266" t="n">
        <x:f>INT((ROW()-ROW($I$46))/((CARROT_CAP+1)*(MESCLUN_CAP+1)))</x:f>
        <x:v>13</x:v>
      </x:c>
      <x:c r="J9109" s="266" t="n">
        <x:f>MOD(INT((ROW()-ROW($I$46))/(MESCLUN_CAP+1)),CARROT_CAP+1)</x:f>
        <x:v>19</x:v>
      </x:c>
      <x:c r="K9109" s="266" t="n">
        <x:f>MOD(ROW()-ROW($I$46),MESCLUN_CAP+1)</x:f>
        <x:v>11</x:v>
      </x:c>
      <x:c r="L9109" s="266" t="n">
        <x:f>SUM(I9109:K9109)</x:f>
        <x:v>43</x:v>
      </x:c>
      <x:c r="M9109" s="267" t="n">
        <x:f>I9109*TOMATO_HOURS*WEEKS*(1+TOMATO_DIM)^I9109+J9109*CARROT_HOURS*WEEKS*(1+CARROT_DIM)^J9109+K9109*MESCLUN_HOURS*WEEKS*(1+MESCLUN_DIM)^K9109</x:f>
        <x:v>5517.86791310231</x:v>
      </x:c>
      <x:c r="N9109" s="267" t="n">
        <x:f>MAX(M9109-FARMER_HOURS,0)/TEMP_HOURS_PER_WORKER</x:f>
        <x:v>3.33185271743216</x:v>
      </x:c>
      <x:c r="O9109" s="268" t="n">
        <x:f>I9109*TOMATO_PRICE+J9109*CARROT_PRICE+K9109*MESCLUN_PRICE</x:f>
        <x:v>183886</x:v>
      </x:c>
      <x:c r="P9109" s="268" t="n">
        <x:f>I9109*TOMATO_FERTILIZER+J9109*CARROT_FERTILIZER+K9109*MESCLUN_FERTILIZER</x:f>
        <x:v>29480</x:v>
      </x:c>
      <x:c r="Q9109" s="268" t="n">
        <x:f>MIN(M9109,FARMER_HOURS)*FARMER_RATE+MAX(M9109-FARMER_HOURS,0)*TEMP_RATE</x:f>
        <x:v>108296.31793580399</x:v>
      </x:c>
      <x:c r="R9109" s="268" t="n">
        <x:f>O9109-P9109-Q9109-FIXED_COST</x:f>
        <x:v>26109.682064196008</x:v>
      </x:c>
      <x:c r="S9109" s="139" t="str">
        <x:f>IF(AND(L9109&lt;=TOTAL_BED_CAP,N9109&lt;=TEMP_WORKER_CAP),"YES","NO")</x:f>
        <x:v>YES</x:v>
      </x:c>
      <x:c r="T9109" s="139" t="n">
        <x:f>IF(S9109="YES",R9109,-1E+99)</x:f>
        <x:v>26109.682064196008</x:v>
      </x:c>
    </x:row>
    <x:row r="9110">
      <x:c r="A9110" s="139"/>
      <x:c r="B9110" s="139"/>
      <x:c r="C9110" s="139"/>
      <x:c r="D9110" s="139"/>
      <x:c r="E9110" s="139"/>
      <x:c r="F9110" s="139"/>
      <x:c r="G9110" s="139"/>
      <x:c r="H9110" s="139"/>
      <x:c r="I9110" s="266" t="n">
        <x:f>INT((ROW()-ROW($I$46))/((CARROT_CAP+1)*(MESCLUN_CAP+1)))</x:f>
        <x:v>13</x:v>
      </x:c>
      <x:c r="J9110" s="266" t="n">
        <x:f>MOD(INT((ROW()-ROW($I$46))/(MESCLUN_CAP+1)),CARROT_CAP+1)</x:f>
        <x:v>19</x:v>
      </x:c>
      <x:c r="K9110" s="266" t="n">
        <x:f>MOD(ROW()-ROW($I$46),MESCLUN_CAP+1)</x:f>
        <x:v>12</x:v>
      </x:c>
      <x:c r="L9110" s="266" t="n">
        <x:f>SUM(I9110:K9110)</x:f>
        <x:v>44</x:v>
      </x:c>
      <x:c r="M9110" s="267" t="n">
        <x:f>I9110*TOMATO_HOURS*WEEKS*(1+TOMATO_DIM)^I9110+J9110*CARROT_HOURS*WEEKS*(1+CARROT_DIM)^J9110+K9110*MESCLUN_HOURS*WEEKS*(1+MESCLUN_DIM)^K9110</x:f>
        <x:v>5577.195366230374</x:v>
      </x:c>
      <x:c r="N9110" s="267" t="n">
        <x:f>MAX(M9110-FARMER_HOURS,0)/TEMP_HOURS_PER_WORKER</x:f>
        <x:v>3.373052337659982</x:v>
      </x:c>
      <x:c r="O9110" s="268" t="n">
        <x:f>I9110*TOMATO_PRICE+J9110*CARROT_PRICE+K9110*MESCLUN_PRICE</x:f>
        <x:v>186586</x:v>
      </x:c>
      <x:c r="P9110" s="268" t="n">
        <x:f>I9110*TOMATO_FERTILIZER+J9110*CARROT_FERTILIZER+K9110*MESCLUN_FERTILIZER</x:f>
        <x:v>30360</x:v>
      </x:c>
      <x:c r="Q9110" s="268" t="n">
        <x:f>MIN(M9110,FARMER_HOURS)*FARMER_RATE+MAX(M9110-FARMER_HOURS,0)*TEMP_RATE</x:f>
        <x:v>109326.30844149955</x:v>
      </x:c>
      <x:c r="R9110" s="268" t="n">
        <x:f>O9110-P9110-Q9110-FIXED_COST</x:f>
        <x:v>26899.691558500446</x:v>
      </x:c>
      <x:c r="S9110" s="139" t="str">
        <x:f>IF(AND(L9110&lt;=TOTAL_BED_CAP,N9110&lt;=TEMP_WORKER_CAP),"YES","NO")</x:f>
        <x:v>YES</x:v>
      </x:c>
      <x:c r="T9110" s="139" t="n">
        <x:f>IF(S9110="YES",R9110,-1E+99)</x:f>
        <x:v>26899.691558500446</x:v>
      </x:c>
    </x:row>
    <x:row r="9111">
      <x:c r="A9111" s="139"/>
      <x:c r="B9111" s="139"/>
      <x:c r="C9111" s="139"/>
      <x:c r="D9111" s="139"/>
      <x:c r="E9111" s="139"/>
      <x:c r="F9111" s="139"/>
      <x:c r="G9111" s="139"/>
      <x:c r="H9111" s="139"/>
      <x:c r="I9111" s="266" t="n">
        <x:f>INT((ROW()-ROW($I$46))/((CARROT_CAP+1)*(MESCLUN_CAP+1)))</x:f>
        <x:v>13</x:v>
      </x:c>
      <x:c r="J9111" s="266" t="n">
        <x:f>MOD(INT((ROW()-ROW($I$46))/(MESCLUN_CAP+1)),CARROT_CAP+1)</x:f>
        <x:v>19</x:v>
      </x:c>
      <x:c r="K9111" s="266" t="n">
        <x:f>MOD(ROW()-ROW($I$46),MESCLUN_CAP+1)</x:f>
        <x:v>13</x:v>
      </x:c>
      <x:c r="L9111" s="266" t="n">
        <x:f>SUM(I9111:K9111)</x:f>
        <x:v>45</x:v>
      </x:c>
      <x:c r="M9111" s="267" t="n">
        <x:f>I9111*TOMATO_HOURS*WEEKS*(1+TOMATO_DIM)^I9111+J9111*CARROT_HOURS*WEEKS*(1+CARROT_DIM)^J9111+K9111*MESCLUN_HOURS*WEEKS*(1+MESCLUN_DIM)^K9111</x:f>
        <x:v>5637.917336938758</x:v>
      </x:c>
      <x:c r="N9111" s="267" t="n">
        <x:f>MAX(M9111-FARMER_HOURS,0)/TEMP_HOURS_PER_WORKER</x:f>
        <x:v>3.4152203728741375</x:v>
      </x:c>
      <x:c r="O9111" s="268" t="n">
        <x:f>I9111*TOMATO_PRICE+J9111*CARROT_PRICE+K9111*MESCLUN_PRICE</x:f>
        <x:v>189286</x:v>
      </x:c>
      <x:c r="P9111" s="268" t="n">
        <x:f>I9111*TOMATO_FERTILIZER+J9111*CARROT_FERTILIZER+K9111*MESCLUN_FERTILIZER</x:f>
        <x:v>31240</x:v>
      </x:c>
      <x:c r="Q9111" s="268" t="n">
        <x:f>MIN(M9111,FARMER_HOURS)*FARMER_RATE+MAX(M9111-FARMER_HOURS,0)*TEMP_RATE</x:f>
        <x:v>110380.50932185343</x:v>
      </x:c>
      <x:c r="R9111" s="268" t="n">
        <x:f>O9111-P9111-Q9111-FIXED_COST</x:f>
        <x:v>27665.49067814657</x:v>
      </x:c>
      <x:c r="S9111" s="139" t="str">
        <x:f>IF(AND(L9111&lt;=TOTAL_BED_CAP,N9111&lt;=TEMP_WORKER_CAP),"YES","NO")</x:f>
        <x:v>YES</x:v>
      </x:c>
      <x:c r="T9111" s="139" t="n">
        <x:f>IF(S9111="YES",R9111,-1E+99)</x:f>
        <x:v>27665.49067814657</x:v>
      </x:c>
    </x:row>
    <x:row r="9112">
      <x:c r="A9112" s="139"/>
      <x:c r="B9112" s="139"/>
      <x:c r="C9112" s="139"/>
      <x:c r="D9112" s="139"/>
      <x:c r="E9112" s="139"/>
      <x:c r="F9112" s="139"/>
      <x:c r="G9112" s="139"/>
      <x:c r="H9112" s="139"/>
      <x:c r="I9112" s="266" t="n">
        <x:f>INT((ROW()-ROW($I$46))/((CARROT_CAP+1)*(MESCLUN_CAP+1)))</x:f>
        <x:v>13</x:v>
      </x:c>
      <x:c r="J9112" s="266" t="n">
        <x:f>MOD(INT((ROW()-ROW($I$46))/(MESCLUN_CAP+1)),CARROT_CAP+1)</x:f>
        <x:v>19</x:v>
      </x:c>
      <x:c r="K9112" s="266" t="n">
        <x:f>MOD(ROW()-ROW($I$46),MESCLUN_CAP+1)</x:f>
        <x:v>14</x:v>
      </x:c>
      <x:c r="L9112" s="266" t="n">
        <x:f>SUM(I9112:K9112)</x:f>
        <x:v>46</x:v>
      </x:c>
      <x:c r="M9112" s="267" t="n">
        <x:f>I9112*TOMATO_HOURS*WEEKS*(1+TOMATO_DIM)^I9112+J9112*CARROT_HOURS*WEEKS*(1+CARROT_DIM)^J9112+K9112*MESCLUN_HOURS*WEEKS*(1+MESCLUN_DIM)^K9112</x:f>
        <x:v>5700.059418252419</x:v>
      </x:c>
      <x:c r="N9112" s="267" t="n">
        <x:f>MAX(M9112-FARMER_HOURS,0)/TEMP_HOURS_PER_WORKER</x:f>
        <x:v>3.4583745960086243</x:v>
      </x:c>
      <x:c r="O9112" s="268" t="n">
        <x:f>I9112*TOMATO_PRICE+J9112*CARROT_PRICE+K9112*MESCLUN_PRICE</x:f>
        <x:v>191986</x:v>
      </x:c>
      <x:c r="P9112" s="268" t="n">
        <x:f>I9112*TOMATO_FERTILIZER+J9112*CARROT_FERTILIZER+K9112*MESCLUN_FERTILIZER</x:f>
        <x:v>32120</x:v>
      </x:c>
      <x:c r="Q9112" s="268" t="n">
        <x:f>MIN(M9112,FARMER_HOURS)*FARMER_RATE+MAX(M9112-FARMER_HOURS,0)*TEMP_RATE</x:f>
        <x:v>111459.3649002156</x:v>
      </x:c>
      <x:c r="R9112" s="268" t="n">
        <x:f>O9112-P9112-Q9112-FIXED_COST</x:f>
        <x:v>28406.6350997844</x:v>
      </x:c>
      <x:c r="S9112" s="139" t="str">
        <x:f>IF(AND(L9112&lt;=TOTAL_BED_CAP,N9112&lt;=TEMP_WORKER_CAP),"YES","NO")</x:f>
        <x:v>YES</x:v>
      </x:c>
      <x:c r="T9112" s="139" t="n">
        <x:f>IF(S9112="YES",R9112,-1E+99)</x:f>
        <x:v>28406.6350997844</x:v>
      </x:c>
    </x:row>
    <x:row r="9113">
      <x:c r="A9113" s="139"/>
      <x:c r="B9113" s="139"/>
      <x:c r="C9113" s="139"/>
      <x:c r="D9113" s="139"/>
      <x:c r="E9113" s="139"/>
      <x:c r="F9113" s="139"/>
      <x:c r="G9113" s="139"/>
      <x:c r="H9113" s="139"/>
      <x:c r="I9113" s="266" t="n">
        <x:f>INT((ROW()-ROW($I$46))/((CARROT_CAP+1)*(MESCLUN_CAP+1)))</x:f>
        <x:v>13</x:v>
      </x:c>
      <x:c r="J9113" s="266" t="n">
        <x:f>MOD(INT((ROW()-ROW($I$46))/(MESCLUN_CAP+1)),CARROT_CAP+1)</x:f>
        <x:v>19</x:v>
      </x:c>
      <x:c r="K9113" s="266" t="n">
        <x:f>MOD(ROW()-ROW($I$46),MESCLUN_CAP+1)</x:f>
        <x:v>15</x:v>
      </x:c>
      <x:c r="L9113" s="266" t="n">
        <x:f>SUM(I9113:K9113)</x:f>
        <x:v>47</x:v>
      </x:c>
      <x:c r="M9113" s="267" t="n">
        <x:f>I9113*TOMATO_HOURS*WEEKS*(1+TOMATO_DIM)^I9113+J9113*CARROT_HOURS*WEEKS*(1+CARROT_DIM)^J9113+K9113*MESCLUN_HOURS*WEEKS*(1+MESCLUN_DIM)^K9113</x:f>
        <x:v>5763.647625128566</x:v>
      </x:c>
      <x:c r="N9113" s="267" t="n">
        <x:f>MAX(M9113-FARMER_HOURS,0)/TEMP_HOURS_PER_WORKER</x:f>
        <x:v>3.5025330730059485</x:v>
      </x:c>
      <x:c r="O9113" s="268" t="n">
        <x:f>I9113*TOMATO_PRICE+J9113*CARROT_PRICE+K9113*MESCLUN_PRICE</x:f>
        <x:v>194686</x:v>
      </x:c>
      <x:c r="P9113" s="268" t="n">
        <x:f>I9113*TOMATO_FERTILIZER+J9113*CARROT_FERTILIZER+K9113*MESCLUN_FERTILIZER</x:f>
        <x:v>33000</x:v>
      </x:c>
      <x:c r="Q9113" s="268" t="n">
        <x:f>MIN(M9113,FARMER_HOURS)*FARMER_RATE+MAX(M9113-FARMER_HOURS,0)*TEMP_RATE</x:f>
        <x:v>112563.3268251487</x:v>
      </x:c>
      <x:c r="R9113" s="268" t="n">
        <x:f>O9113-P9113-Q9113-FIXED_COST</x:f>
        <x:v>29122.673174851298</x:v>
      </x:c>
      <x:c r="S9113" s="139" t="str">
        <x:f>IF(AND(L9113&lt;=TOTAL_BED_CAP,N9113&lt;=TEMP_WORKER_CAP),"YES","NO")</x:f>
        <x:v>YES</x:v>
      </x:c>
      <x:c r="T9113" s="139" t="n">
        <x:f>IF(S9113="YES",R9113,-1E+99)</x:f>
        <x:v>29122.673174851298</x:v>
      </x:c>
    </x:row>
    <x:row r="9114">
      <x:c r="A9114" s="139"/>
      <x:c r="B9114" s="139"/>
      <x:c r="C9114" s="139"/>
      <x:c r="D9114" s="139"/>
      <x:c r="E9114" s="139"/>
      <x:c r="F9114" s="139"/>
      <x:c r="G9114" s="139"/>
      <x:c r="H9114" s="139"/>
      <x:c r="I9114" s="266" t="n">
        <x:f>INT((ROW()-ROW($I$46))/((CARROT_CAP+1)*(MESCLUN_CAP+1)))</x:f>
        <x:v>13</x:v>
      </x:c>
      <x:c r="J9114" s="266" t="n">
        <x:f>MOD(INT((ROW()-ROW($I$46))/(MESCLUN_CAP+1)),CARROT_CAP+1)</x:f>
        <x:v>19</x:v>
      </x:c>
      <x:c r="K9114" s="266" t="n">
        <x:f>MOD(ROW()-ROW($I$46),MESCLUN_CAP+1)</x:f>
        <x:v>16</x:v>
      </x:c>
      <x:c r="L9114" s="266" t="n">
        <x:f>SUM(I9114:K9114)</x:f>
        <x:v>48</x:v>
      </x:c>
      <x:c r="M9114" s="267" t="n">
        <x:f>I9114*TOMATO_HOURS*WEEKS*(1+TOMATO_DIM)^I9114+J9114*CARROT_HOURS*WEEKS*(1+CARROT_DIM)^J9114+K9114*MESCLUN_HOURS*WEEKS*(1+MESCLUN_DIM)^K9114</x:f>
        <x:v>5828.708401006055</x:v>
      </x:c>
      <x:c r="N9114" s="267" t="n">
        <x:f>MAX(M9114-FARMER_HOURS,0)/TEMP_HOURS_PER_WORKER</x:f>
        <x:v>3.5477141673653163</x:v>
      </x:c>
      <x:c r="O9114" s="268" t="n">
        <x:f>I9114*TOMATO_PRICE+J9114*CARROT_PRICE+K9114*MESCLUN_PRICE</x:f>
        <x:v>197386</x:v>
      </x:c>
      <x:c r="P9114" s="268" t="n">
        <x:f>I9114*TOMATO_FERTILIZER+J9114*CARROT_FERTILIZER+K9114*MESCLUN_FERTILIZER</x:f>
        <x:v>33880</x:v>
      </x:c>
      <x:c r="Q9114" s="268" t="n">
        <x:f>MIN(M9114,FARMER_HOURS)*FARMER_RATE+MAX(M9114-FARMER_HOURS,0)*TEMP_RATE</x:f>
        <x:v>113692.8541841329</x:v>
      </x:c>
      <x:c r="R9114" s="268" t="n">
        <x:f>O9114-P9114-Q9114-FIXED_COST</x:f>
        <x:v>29813.1458158671</x:v>
      </x:c>
      <x:c r="S9114" s="139" t="str">
        <x:f>IF(AND(L9114&lt;=TOTAL_BED_CAP,N9114&lt;=TEMP_WORKER_CAP),"YES","NO")</x:f>
        <x:v>YES</x:v>
      </x:c>
      <x:c r="T9114" s="139" t="n">
        <x:f>IF(S9114="YES",R9114,-1E+99)</x:f>
        <x:v>29813.1458158671</x:v>
      </x:c>
    </x:row>
    <x:row r="9115">
      <x:c r="A9115" s="139"/>
      <x:c r="B9115" s="139"/>
      <x:c r="C9115" s="139"/>
      <x:c r="D9115" s="139"/>
      <x:c r="E9115" s="139"/>
      <x:c r="F9115" s="139"/>
      <x:c r="G9115" s="139"/>
      <x:c r="H9115" s="139"/>
      <x:c r="I9115" s="266" t="n">
        <x:f>INT((ROW()-ROW($I$46))/((CARROT_CAP+1)*(MESCLUN_CAP+1)))</x:f>
        <x:v>13</x:v>
      </x:c>
      <x:c r="J9115" s="266" t="n">
        <x:f>MOD(INT((ROW()-ROW($I$46))/(MESCLUN_CAP+1)),CARROT_CAP+1)</x:f>
        <x:v>19</x:v>
      </x:c>
      <x:c r="K9115" s="266" t="n">
        <x:f>MOD(ROW()-ROW($I$46),MESCLUN_CAP+1)</x:f>
        <x:v>17</x:v>
      </x:c>
      <x:c r="L9115" s="266" t="n">
        <x:f>SUM(I9115:K9115)</x:f>
        <x:v>49</x:v>
      </x:c>
      <x:c r="M9115" s="267" t="n">
        <x:f>I9115*TOMATO_HOURS*WEEKS*(1+TOMATO_DIM)^I9115+J9115*CARROT_HOURS*WEEKS*(1+CARROT_DIM)^J9115+K9115*MESCLUN_HOURS*WEEKS*(1+MESCLUN_DIM)^K9115</x:f>
        <x:v>5895.268624452595</x:v>
      </x:c>
      <x:c r="N9115" s="267" t="n">
        <x:f>MAX(M9115-FARMER_HOURS,0)/TEMP_HOURS_PER_WORKER</x:f>
        <x:v>3.5939365447587464</x:v>
      </x:c>
      <x:c r="O9115" s="268" t="n">
        <x:f>I9115*TOMATO_PRICE+J9115*CARROT_PRICE+K9115*MESCLUN_PRICE</x:f>
        <x:v>200086</x:v>
      </x:c>
      <x:c r="P9115" s="268" t="n">
        <x:f>I9115*TOMATO_FERTILIZER+J9115*CARROT_FERTILIZER+K9115*MESCLUN_FERTILIZER</x:f>
        <x:v>34760</x:v>
      </x:c>
      <x:c r="Q9115" s="268" t="n">
        <x:f>MIN(M9115,FARMER_HOURS)*FARMER_RATE+MAX(M9115-FARMER_HOURS,0)*TEMP_RATE</x:f>
        <x:v>114848.41361896865</x:v>
      </x:c>
      <x:c r="R9115" s="268" t="n">
        <x:f>O9115-P9115-Q9115-FIXED_COST</x:f>
        <x:v>30477.586381031346</x:v>
      </x:c>
      <x:c r="S9115" s="139" t="str">
        <x:f>IF(AND(L9115&lt;=TOTAL_BED_CAP,N9115&lt;=TEMP_WORKER_CAP),"YES","NO")</x:f>
        <x:v>YES</x:v>
      </x:c>
      <x:c r="T9115" s="139" t="n">
        <x:f>IF(S9115="YES",R9115,-1E+99)</x:f>
        <x:v>30477.586381031346</x:v>
      </x:c>
    </x:row>
    <x:row r="9116">
      <x:c r="A9116" s="139"/>
      <x:c r="B9116" s="139"/>
      <x:c r="C9116" s="139"/>
      <x:c r="D9116" s="139"/>
      <x:c r="E9116" s="139"/>
      <x:c r="F9116" s="139"/>
      <x:c r="G9116" s="139"/>
      <x:c r="H9116" s="139"/>
      <x:c r="I9116" s="266" t="n">
        <x:f>INT((ROW()-ROW($I$46))/((CARROT_CAP+1)*(MESCLUN_CAP+1)))</x:f>
        <x:v>13</x:v>
      </x:c>
      <x:c r="J9116" s="266" t="n">
        <x:f>MOD(INT((ROW()-ROW($I$46))/(MESCLUN_CAP+1)),CARROT_CAP+1)</x:f>
        <x:v>19</x:v>
      </x:c>
      <x:c r="K9116" s="266" t="n">
        <x:f>MOD(ROW()-ROW($I$46),MESCLUN_CAP+1)</x:f>
        <x:v>18</x:v>
      </x:c>
      <x:c r="L9116" s="266" t="n">
        <x:f>SUM(I9116:K9116)</x:f>
        <x:v>50</x:v>
      </x:c>
      <x:c r="M9116" s="267" t="n">
        <x:f>I9116*TOMATO_HOURS*WEEKS*(1+TOMATO_DIM)^I9116+J9116*CARROT_HOURS*WEEKS*(1+CARROT_DIM)^J9116+K9116*MESCLUN_HOURS*WEEKS*(1+MESCLUN_DIM)^K9116</x:f>
        <x:v>5963.355615911182</x:v>
      </x:c>
      <x:c r="N9116" s="267" t="n">
        <x:f>MAX(M9116-FARMER_HOURS,0)/TEMP_HOURS_PER_WORKER</x:f>
        <x:v>3.6412191777160987</x:v>
      </x:c>
      <x:c r="O9116" s="268" t="n">
        <x:f>I9116*TOMATO_PRICE+J9116*CARROT_PRICE+K9116*MESCLUN_PRICE</x:f>
        <x:v>202786</x:v>
      </x:c>
      <x:c r="P9116" s="268" t="n">
        <x:f>I9116*TOMATO_FERTILIZER+J9116*CARROT_FERTILIZER+K9116*MESCLUN_FERTILIZER</x:f>
        <x:v>35640</x:v>
      </x:c>
      <x:c r="Q9116" s="268" t="n">
        <x:f>MIN(M9116,FARMER_HOURS)*FARMER_RATE+MAX(M9116-FARMER_HOURS,0)*TEMP_RATE</x:f>
        <x:v>116030.47944290246</x:v>
      </x:c>
      <x:c r="R9116" s="268" t="n">
        <x:f>O9116-P9116-Q9116-FIXED_COST</x:f>
        <x:v>31115.520557097538</x:v>
      </x:c>
      <x:c r="S9116" s="139" t="str">
        <x:f>IF(AND(L9116&lt;=TOTAL_BED_CAP,N9116&lt;=TEMP_WORKER_CAP),"YES","NO")</x:f>
        <x:v>YES</x:v>
      </x:c>
      <x:c r="T9116" s="139" t="n">
        <x:f>IF(S9116="YES",R9116,-1E+99)</x:f>
        <x:v>31115.520557097538</x:v>
      </x:c>
    </x:row>
    <x:row r="9117">
      <x:c r="A9117" s="139"/>
      <x:c r="B9117" s="139"/>
      <x:c r="C9117" s="139"/>
      <x:c r="D9117" s="139"/>
      <x:c r="E9117" s="139"/>
      <x:c r="F9117" s="139"/>
      <x:c r="G9117" s="139"/>
      <x:c r="H9117" s="139"/>
      <x:c r="I9117" s="266" t="n">
        <x:f>INT((ROW()-ROW($I$46))/((CARROT_CAP+1)*(MESCLUN_CAP+1)))</x:f>
        <x:v>13</x:v>
      </x:c>
      <x:c r="J9117" s="266" t="n">
        <x:f>MOD(INT((ROW()-ROW($I$46))/(MESCLUN_CAP+1)),CARROT_CAP+1)</x:f>
        <x:v>19</x:v>
      </x:c>
      <x:c r="K9117" s="266" t="n">
        <x:f>MOD(ROW()-ROW($I$46),MESCLUN_CAP+1)</x:f>
        <x:v>19</x:v>
      </x:c>
      <x:c r="L9117" s="266" t="n">
        <x:f>SUM(I9117:K9117)</x:f>
        <x:v>51</x:v>
      </x:c>
      <x:c r="M9117" s="267" t="n">
        <x:f>I9117*TOMATO_HOURS*WEEKS*(1+TOMATO_DIM)^I9117+J9117*CARROT_HOURS*WEEKS*(1+CARROT_DIM)^J9117+K9117*MESCLUN_HOURS*WEEKS*(1+MESCLUN_DIM)^K9117</x:f>
        <x:v>6032.997144547204</x:v>
      </x:c>
      <x:c r="N9117" s="267" t="n">
        <x:f>MAX(M9117-FARMER_HOURS,0)/TEMP_HOURS_PER_WORKER</x:f>
        <x:v>3.689581350380003</x:v>
      </x:c>
      <x:c r="O9117" s="268" t="n">
        <x:f>I9117*TOMATO_PRICE+J9117*CARROT_PRICE+K9117*MESCLUN_PRICE</x:f>
        <x:v>205486</x:v>
      </x:c>
      <x:c r="P9117" s="268" t="n">
        <x:f>I9117*TOMATO_FERTILIZER+J9117*CARROT_FERTILIZER+K9117*MESCLUN_FERTILIZER</x:f>
        <x:v>36520</x:v>
      </x:c>
      <x:c r="Q9117" s="268" t="n">
        <x:f>MIN(M9117,FARMER_HOURS)*FARMER_RATE+MAX(M9117-FARMER_HOURS,0)*TEMP_RATE</x:f>
        <x:v>117239.53375950006</x:v>
      </x:c>
      <x:c r="R9117" s="268" t="n">
        <x:f>O9117-P9117-Q9117-FIXED_COST</x:f>
        <x:v>31726.46624049994</x:v>
      </x:c>
      <x:c r="S9117" s="139" t="str">
        <x:f>IF(AND(L9117&lt;=TOTAL_BED_CAP,N9117&lt;=TEMP_WORKER_CAP),"YES","NO")</x:f>
        <x:v>YES</x:v>
      </x:c>
      <x:c r="T9117" s="139" t="n">
        <x:f>IF(S9117="YES",R9117,-1E+99)</x:f>
        <x:v>31726.46624049994</x:v>
      </x:c>
    </x:row>
    <x:row r="9118">
      <x:c r="A9118" s="139"/>
      <x:c r="B9118" s="139"/>
      <x:c r="C9118" s="139"/>
      <x:c r="D9118" s="139"/>
      <x:c r="E9118" s="139"/>
      <x:c r="F9118" s="139"/>
      <x:c r="G9118" s="139"/>
      <x:c r="H9118" s="139"/>
      <x:c r="I9118" s="266" t="n">
        <x:f>INT((ROW()-ROW($I$46))/((CARROT_CAP+1)*(MESCLUN_CAP+1)))</x:f>
        <x:v>13</x:v>
      </x:c>
      <x:c r="J9118" s="266" t="n">
        <x:f>MOD(INT((ROW()-ROW($I$46))/(MESCLUN_CAP+1)),CARROT_CAP+1)</x:f>
        <x:v>19</x:v>
      </x:c>
      <x:c r="K9118" s="266" t="n">
        <x:f>MOD(ROW()-ROW($I$46),MESCLUN_CAP+1)</x:f>
        <x:v>20</x:v>
      </x:c>
      <x:c r="L9118" s="266" t="n">
        <x:f>SUM(I9118:K9118)</x:f>
        <x:v>52</x:v>
      </x:c>
      <x:c r="M9118" s="267" t="n">
        <x:f>I9118*TOMATO_HOURS*WEEKS*(1+TOMATO_DIM)^I9118+J9118*CARROT_HOURS*WEEKS*(1+CARROT_DIM)^J9118+K9118*MESCLUN_HOURS*WEEKS*(1+MESCLUN_DIM)^K9118</x:f>
        <x:v>6104.221435197681</x:v>
      </x:c>
      <x:c r="N9118" s="267" t="n">
        <x:f>MAX(M9118-FARMER_HOURS,0)/TEMP_HOURS_PER_WORKER</x:f>
        <x:v>3.739042663331723</x:v>
      </x:c>
      <x:c r="O9118" s="268" t="n">
        <x:f>I9118*TOMATO_PRICE+J9118*CARROT_PRICE+K9118*MESCLUN_PRICE</x:f>
        <x:v>208186</x:v>
      </x:c>
      <x:c r="P9118" s="268" t="n">
        <x:f>I9118*TOMATO_FERTILIZER+J9118*CARROT_FERTILIZER+K9118*MESCLUN_FERTILIZER</x:f>
        <x:v>37400</x:v>
      </x:c>
      <x:c r="Q9118" s="268" t="n">
        <x:f>MIN(M9118,FARMER_HOURS)*FARMER_RATE+MAX(M9118-FARMER_HOURS,0)*TEMP_RATE</x:f>
        <x:v>118476.06658329307</x:v>
      </x:c>
      <x:c r="R9118" s="268" t="n">
        <x:f>O9118-P9118-Q9118-FIXED_COST</x:f>
        <x:v>32309.933416706932</x:v>
      </x:c>
      <x:c r="S9118" s="139" t="str">
        <x:f>IF(AND(L9118&lt;=TOTAL_BED_CAP,N9118&lt;=TEMP_WORKER_CAP),"YES","NO")</x:f>
        <x:v>YES</x:v>
      </x:c>
      <x:c r="T9118" s="139" t="n">
        <x:f>IF(S9118="YES",R9118,-1E+99)</x:f>
        <x:v>32309.933416706932</x:v>
      </x:c>
    </x:row>
    <x:row r="9119">
      <x:c r="A9119" s="139"/>
      <x:c r="B9119" s="139"/>
      <x:c r="C9119" s="139"/>
      <x:c r="D9119" s="139"/>
      <x:c r="E9119" s="139"/>
      <x:c r="F9119" s="139"/>
      <x:c r="G9119" s="139"/>
      <x:c r="H9119" s="139"/>
      <x:c r="I9119" s="266" t="n">
        <x:f>INT((ROW()-ROW($I$46))/((CARROT_CAP+1)*(MESCLUN_CAP+1)))</x:f>
        <x:v>13</x:v>
      </x:c>
      <x:c r="J9119" s="266" t="n">
        <x:f>MOD(INT((ROW()-ROW($I$46))/(MESCLUN_CAP+1)),CARROT_CAP+1)</x:f>
        <x:v>19</x:v>
      </x:c>
      <x:c r="K9119" s="266" t="n">
        <x:f>MOD(ROW()-ROW($I$46),MESCLUN_CAP+1)</x:f>
        <x:v>21</x:v>
      </x:c>
      <x:c r="L9119" s="266" t="n">
        <x:f>SUM(I9119:K9119)</x:f>
        <x:v>53</x:v>
      </x:c>
      <x:c r="M9119" s="267" t="n">
        <x:f>I9119*TOMATO_HOURS*WEEKS*(1+TOMATO_DIM)^I9119+J9119*CARROT_HOURS*WEEKS*(1+CARROT_DIM)^J9119+K9119*MESCLUN_HOURS*WEEKS*(1+MESCLUN_DIM)^K9119</x:f>
        <x:v>6177.057175424125</x:v>
      </x:c>
      <x:c r="N9119" s="267" t="n">
        <x:f>MAX(M9119-FARMER_HOURS,0)/TEMP_HOURS_PER_WORKER</x:f>
        <x:v>3.7896230384889753</x:v>
      </x:c>
      <x:c r="O9119" s="268" t="n">
        <x:f>I9119*TOMATO_PRICE+J9119*CARROT_PRICE+K9119*MESCLUN_PRICE</x:f>
        <x:v>210886</x:v>
      </x:c>
      <x:c r="P9119" s="268" t="n">
        <x:f>I9119*TOMATO_FERTILIZER+J9119*CARROT_FERTILIZER+K9119*MESCLUN_FERTILIZER</x:f>
        <x:v>38280</x:v>
      </x:c>
      <x:c r="Q9119" s="268" t="n">
        <x:f>MIN(M9119,FARMER_HOURS)*FARMER_RATE+MAX(M9119-FARMER_HOURS,0)*TEMP_RATE</x:f>
        <x:v>119740.57596222438</x:v>
      </x:c>
      <x:c r="R9119" s="268" t="n">
        <x:f>O9119-P9119-Q9119-FIXED_COST</x:f>
        <x:v>32865.42403777562</x:v>
      </x:c>
      <x:c r="S9119" s="139" t="str">
        <x:f>IF(AND(L9119&lt;=TOTAL_BED_CAP,N9119&lt;=TEMP_WORKER_CAP),"YES","NO")</x:f>
        <x:v>YES</x:v>
      </x:c>
      <x:c r="T9119" s="139" t="n">
        <x:f>IF(S9119="YES",R9119,-1E+99)</x:f>
        <x:v>32865.42403777562</x:v>
      </x:c>
    </x:row>
    <x:row r="9120">
      <x:c r="A9120" s="139"/>
      <x:c r="B9120" s="139"/>
      <x:c r="C9120" s="139"/>
      <x:c r="D9120" s="139"/>
      <x:c r="E9120" s="139"/>
      <x:c r="F9120" s="139"/>
      <x:c r="G9120" s="139"/>
      <x:c r="H9120" s="139"/>
      <x:c r="I9120" s="266" t="n">
        <x:f>INT((ROW()-ROW($I$46))/((CARROT_CAP+1)*(MESCLUN_CAP+1)))</x:f>
        <x:v>13</x:v>
      </x:c>
      <x:c r="J9120" s="266" t="n">
        <x:f>MOD(INT((ROW()-ROW($I$46))/(MESCLUN_CAP+1)),CARROT_CAP+1)</x:f>
        <x:v>19</x:v>
      </x:c>
      <x:c r="K9120" s="266" t="n">
        <x:f>MOD(ROW()-ROW($I$46),MESCLUN_CAP+1)</x:f>
        <x:v>22</x:v>
      </x:c>
      <x:c r="L9120" s="266" t="n">
        <x:f>SUM(I9120:K9120)</x:f>
        <x:v>54</x:v>
      </x:c>
      <x:c r="M9120" s="267" t="n">
        <x:f>I9120*TOMATO_HOURS*WEEKS*(1+TOMATO_DIM)^I9120+J9120*CARROT_HOURS*WEEKS*(1+CARROT_DIM)^J9120+K9120*MESCLUN_HOURS*WEEKS*(1+MESCLUN_DIM)^K9120</x:f>
        <x:v>6251.533522670521</x:v>
      </x:c>
      <x:c r="N9120" s="267" t="n">
        <x:f>MAX(M9120-FARMER_HOURS,0)/TEMP_HOURS_PER_WORKER</x:f>
        <x:v>3.8413427240767506</x:v>
      </x:c>
      <x:c r="O9120" s="268" t="n">
        <x:f>I9120*TOMATO_PRICE+J9120*CARROT_PRICE+K9120*MESCLUN_PRICE</x:f>
        <x:v>213586</x:v>
      </x:c>
      <x:c r="P9120" s="268" t="n">
        <x:f>I9120*TOMATO_FERTILIZER+J9120*CARROT_FERTILIZER+K9120*MESCLUN_FERTILIZER</x:f>
        <x:v>39160</x:v>
      </x:c>
      <x:c r="Q9120" s="268" t="n">
        <x:f>MIN(M9120,FARMER_HOURS)*FARMER_RATE+MAX(M9120-FARMER_HOURS,0)*TEMP_RATE</x:f>
        <x:v>121033.56810191876</x:v>
      </x:c>
      <x:c r="R9120" s="268" t="n">
        <x:f>O9120-P9120-Q9120-FIXED_COST</x:f>
        <x:v>33392.43189808124</x:v>
      </x:c>
      <x:c r="S9120" s="139" t="str">
        <x:f>IF(AND(L9120&lt;=TOTAL_BED_CAP,N9120&lt;=TEMP_WORKER_CAP),"YES","NO")</x:f>
        <x:v>YES</x:v>
      </x:c>
      <x:c r="T9120" s="139" t="n">
        <x:f>IF(S9120="YES",R9120,-1E+99)</x:f>
        <x:v>33392.43189808124</x:v>
      </x:c>
    </x:row>
    <x:row r="9121">
      <x:c r="A9121" s="139"/>
      <x:c r="B9121" s="139"/>
      <x:c r="C9121" s="139"/>
      <x:c r="D9121" s="139"/>
      <x:c r="E9121" s="139"/>
      <x:c r="F9121" s="139"/>
      <x:c r="G9121" s="139"/>
      <x:c r="H9121" s="139"/>
      <x:c r="I9121" s="266" t="n">
        <x:f>INT((ROW()-ROW($I$46))/((CARROT_CAP+1)*(MESCLUN_CAP+1)))</x:f>
        <x:v>13</x:v>
      </x:c>
      <x:c r="J9121" s="266" t="n">
        <x:f>MOD(INT((ROW()-ROW($I$46))/(MESCLUN_CAP+1)),CARROT_CAP+1)</x:f>
        <x:v>19</x:v>
      </x:c>
      <x:c r="K9121" s="266" t="n">
        <x:f>MOD(ROW()-ROW($I$46),MESCLUN_CAP+1)</x:f>
        <x:v>23</x:v>
      </x:c>
      <x:c r="L9121" s="266" t="n">
        <x:f>SUM(I9121:K9121)</x:f>
        <x:v>55</x:v>
      </x:c>
      <x:c r="M9121" s="267" t="n">
        <x:f>I9121*TOMATO_HOURS*WEEKS*(1+TOMATO_DIM)^I9121+J9121*CARROT_HOURS*WEEKS*(1+CARROT_DIM)^J9121+K9121*MESCLUN_HOURS*WEEKS*(1+MESCLUN_DIM)^K9121</x:f>
        <x:v>6327.680111527958</x:v>
      </x:c>
      <x:c r="N9121" s="267" t="n">
        <x:f>MAX(M9121-FARMER_HOURS,0)/TEMP_HOURS_PER_WORKER</x:f>
        <x:v>3.894222299672193</x:v>
      </x:c>
      <x:c r="O9121" s="268" t="n">
        <x:f>I9121*TOMATO_PRICE+J9121*CARROT_PRICE+K9121*MESCLUN_PRICE</x:f>
        <x:v>216286</x:v>
      </x:c>
      <x:c r="P9121" s="268" t="n">
        <x:f>I9121*TOMATO_FERTILIZER+J9121*CARROT_FERTILIZER+K9121*MESCLUN_FERTILIZER</x:f>
        <x:v>40040</x:v>
      </x:c>
      <x:c r="Q9121" s="268" t="n">
        <x:f>MIN(M9121,FARMER_HOURS)*FARMER_RATE+MAX(M9121-FARMER_HOURS,0)*TEMP_RATE</x:f>
        <x:v>122355.55749180482</x:v>
      </x:c>
      <x:c r="R9121" s="268" t="n">
        <x:f>O9121-P9121-Q9121-FIXED_COST</x:f>
        <x:v>33890.44250819518</x:v>
      </x:c>
      <x:c r="S9121" s="139" t="str">
        <x:f>IF(AND(L9121&lt;=TOTAL_BED_CAP,N9121&lt;=TEMP_WORKER_CAP),"YES","NO")</x:f>
        <x:v>YES</x:v>
      </x:c>
      <x:c r="T9121" s="139" t="n">
        <x:f>IF(S9121="YES",R9121,-1E+99)</x:f>
        <x:v>33890.44250819518</x:v>
      </x:c>
    </x:row>
    <x:row r="9122">
      <x:c r="A9122" s="139"/>
      <x:c r="B9122" s="139"/>
      <x:c r="C9122" s="139"/>
      <x:c r="D9122" s="139"/>
      <x:c r="E9122" s="139"/>
      <x:c r="F9122" s="139"/>
      <x:c r="G9122" s="139"/>
      <x:c r="H9122" s="139"/>
      <x:c r="I9122" s="266" t="n">
        <x:f>INT((ROW()-ROW($I$46))/((CARROT_CAP+1)*(MESCLUN_CAP+1)))</x:f>
        <x:v>13</x:v>
      </x:c>
      <x:c r="J9122" s="266" t="n">
        <x:f>MOD(INT((ROW()-ROW($I$46))/(MESCLUN_CAP+1)),CARROT_CAP+1)</x:f>
        <x:v>19</x:v>
      </x:c>
      <x:c r="K9122" s="266" t="n">
        <x:f>MOD(ROW()-ROW($I$46),MESCLUN_CAP+1)</x:f>
        <x:v>24</x:v>
      </x:c>
      <x:c r="L9122" s="266" t="n">
        <x:f>SUM(I9122:K9122)</x:f>
        <x:v>56</x:v>
      </x:c>
      <x:c r="M9122" s="267" t="n">
        <x:f>I9122*TOMATO_HOURS*WEEKS*(1+TOMATO_DIM)^I9122+J9122*CARROT_HOURS*WEEKS*(1+CARROT_DIM)^J9122+K9122*MESCLUN_HOURS*WEEKS*(1+MESCLUN_DIM)^K9122</x:f>
        <x:v>6405.527061107453</x:v>
      </x:c>
      <x:c r="N9122" s="267" t="n">
        <x:f>MAX(M9122-FARMER_HOURS,0)/TEMP_HOURS_PER_WORKER</x:f>
        <x:v>3.94828268132462</x:v>
      </x:c>
      <x:c r="O9122" s="268" t="n">
        <x:f>I9122*TOMATO_PRICE+J9122*CARROT_PRICE+K9122*MESCLUN_PRICE</x:f>
        <x:v>218986</x:v>
      </x:c>
      <x:c r="P9122" s="268" t="n">
        <x:f>I9122*TOMATO_FERTILIZER+J9122*CARROT_FERTILIZER+K9122*MESCLUN_FERTILIZER</x:f>
        <x:v>40920</x:v>
      </x:c>
      <x:c r="Q9122" s="268" t="n">
        <x:f>MIN(M9122,FARMER_HOURS)*FARMER_RATE+MAX(M9122-FARMER_HOURS,0)*TEMP_RATE</x:f>
        <x:v>123707.0670331155</x:v>
      </x:c>
      <x:c r="R9122" s="268" t="n">
        <x:f>O9122-P9122-Q9122-FIXED_COST</x:f>
        <x:v>34358.9329668845</x:v>
      </x:c>
      <x:c r="S9122" s="139" t="str">
        <x:f>IF(AND(L9122&lt;=TOTAL_BED_CAP,N9122&lt;=TEMP_WORKER_CAP),"YES","NO")</x:f>
        <x:v>YES</x:v>
      </x:c>
      <x:c r="T9122" s="139" t="n">
        <x:f>IF(S9122="YES",R9122,-1E+99)</x:f>
        <x:v>34358.9329668845</x:v>
      </x:c>
    </x:row>
    <x:row r="9123">
      <x:c r="A9123" s="139"/>
      <x:c r="B9123" s="139"/>
      <x:c r="C9123" s="139"/>
      <x:c r="D9123" s="139"/>
      <x:c r="E9123" s="139"/>
      <x:c r="F9123" s="139"/>
      <x:c r="G9123" s="139"/>
      <x:c r="H9123" s="139"/>
      <x:c r="I9123" s="266" t="n">
        <x:f>INT((ROW()-ROW($I$46))/((CARROT_CAP+1)*(MESCLUN_CAP+1)))</x:f>
        <x:v>13</x:v>
      </x:c>
      <x:c r="J9123" s="266" t="n">
        <x:f>MOD(INT((ROW()-ROW($I$46))/(MESCLUN_CAP+1)),CARROT_CAP+1)</x:f>
        <x:v>19</x:v>
      </x:c>
      <x:c r="K9123" s="266" t="n">
        <x:f>MOD(ROW()-ROW($I$46),MESCLUN_CAP+1)</x:f>
        <x:v>25</x:v>
      </x:c>
      <x:c r="L9123" s="266" t="n">
        <x:f>SUM(I9123:K9123)</x:f>
        <x:v>57</x:v>
      </x:c>
      <x:c r="M9123" s="267" t="n">
        <x:f>I9123*TOMATO_HOURS*WEEKS*(1+TOMATO_DIM)^I9123+J9123*CARROT_HOURS*WEEKS*(1+CARROT_DIM)^J9123+K9123*MESCLUN_HOURS*WEEKS*(1+MESCLUN_DIM)^K9123</x:f>
        <x:v>6485.104982522551</x:v>
      </x:c>
      <x:c r="N9123" s="267" t="n">
        <x:f>MAX(M9123-FARMER_HOURS,0)/TEMP_HOURS_PER_WORKER</x:f>
        <x:v>4.003545126751772</x:v>
      </x:c>
      <x:c r="O9123" s="268" t="n">
        <x:f>I9123*TOMATO_PRICE+J9123*CARROT_PRICE+K9123*MESCLUN_PRICE</x:f>
        <x:v>221686</x:v>
      </x:c>
      <x:c r="P9123" s="268" t="n">
        <x:f>I9123*TOMATO_FERTILIZER+J9123*CARROT_FERTILIZER+K9123*MESCLUN_FERTILIZER</x:f>
        <x:v>41800</x:v>
      </x:c>
      <x:c r="Q9123" s="268" t="n">
        <x:f>MIN(M9123,FARMER_HOURS)*FARMER_RATE+MAX(M9123-FARMER_HOURS,0)*TEMP_RATE</x:f>
        <x:v>125088.62816879428</x:v>
      </x:c>
      <x:c r="R9123" s="268" t="n">
        <x:f>O9123-P9123-Q9123-FIXED_COST</x:f>
        <x:v>34797.37183120572</x:v>
      </x:c>
      <x:c r="S9123" s="139" t="str">
        <x:f>IF(AND(L9123&lt;=TOTAL_BED_CAP,N9123&lt;=TEMP_WORKER_CAP),"YES","NO")</x:f>
        <x:v>NO</x:v>
      </x:c>
      <x:c r="T9123" s="139" t="n">
        <x:f>IF(S9123="YES",R9123,-1E+99)</x:f>
        <x:v>-1e+99</x:v>
      </x:c>
    </x:row>
    <x:row r="9124">
      <x:c r="A9124" s="139"/>
      <x:c r="B9124" s="139"/>
      <x:c r="C9124" s="139"/>
      <x:c r="D9124" s="139"/>
      <x:c r="E9124" s="139"/>
      <x:c r="F9124" s="139"/>
      <x:c r="G9124" s="139"/>
      <x:c r="H9124" s="139"/>
      <x:c r="I9124" s="266" t="n">
        <x:f>INT((ROW()-ROW($I$46))/((CARROT_CAP+1)*(MESCLUN_CAP+1)))</x:f>
        <x:v>13</x:v>
      </x:c>
      <x:c r="J9124" s="266" t="n">
        <x:f>MOD(INT((ROW()-ROW($I$46))/(MESCLUN_CAP+1)),CARROT_CAP+1)</x:f>
        <x:v>19</x:v>
      </x:c>
      <x:c r="K9124" s="266" t="n">
        <x:f>MOD(ROW()-ROW($I$46),MESCLUN_CAP+1)</x:f>
        <x:v>26</x:v>
      </x:c>
      <x:c r="L9124" s="266" t="n">
        <x:f>SUM(I9124:K9124)</x:f>
        <x:v>58</x:v>
      </x:c>
      <x:c r="M9124" s="267" t="n">
        <x:f>I9124*TOMATO_HOURS*WEEKS*(1+TOMATO_DIM)^I9124+J9124*CARROT_HOURS*WEEKS*(1+CARROT_DIM)^J9124+K9124*MESCLUN_HOURS*WEEKS*(1+MESCLUN_DIM)^K9124</x:f>
        <x:v>6566.444986483268</x:v>
      </x:c>
      <x:c r="N9124" s="267" t="n">
        <x:f>MAX(M9124-FARMER_HOURS,0)/TEMP_HOURS_PER_WORKER</x:f>
        <x:v>4.06003124061338</x:v>
      </x:c>
      <x:c r="O9124" s="268" t="n">
        <x:f>I9124*TOMATO_PRICE+J9124*CARROT_PRICE+K9124*MESCLUN_PRICE</x:f>
        <x:v>224386</x:v>
      </x:c>
      <x:c r="P9124" s="268" t="n">
        <x:f>I9124*TOMATO_FERTILIZER+J9124*CARROT_FERTILIZER+K9124*MESCLUN_FERTILIZER</x:f>
        <x:v>42680</x:v>
      </x:c>
      <x:c r="Q9124" s="268" t="n">
        <x:f>MIN(M9124,FARMER_HOURS)*FARMER_RATE+MAX(M9124-FARMER_HOURS,0)*TEMP_RATE</x:f>
        <x:v>126500.7810153345</x:v>
      </x:c>
      <x:c r="R9124" s="268" t="n">
        <x:f>O9124-P9124-Q9124-FIXED_COST</x:f>
        <x:v>35205.218984665495</x:v>
      </x:c>
      <x:c r="S9124" s="139" t="str">
        <x:f>IF(AND(L9124&lt;=TOTAL_BED_CAP,N9124&lt;=TEMP_WORKER_CAP),"YES","NO")</x:f>
        <x:v>NO</x:v>
      </x:c>
      <x:c r="T9124" s="139" t="n">
        <x:f>IF(S9124="YES",R9124,-1E+99)</x:f>
        <x:v>-1e+99</x:v>
      </x:c>
    </x:row>
    <x:row r="9125">
      <x:c r="A9125" s="139"/>
      <x:c r="B9125" s="139"/>
      <x:c r="C9125" s="139"/>
      <x:c r="D9125" s="139"/>
      <x:c r="E9125" s="139"/>
      <x:c r="F9125" s="139"/>
      <x:c r="G9125" s="139"/>
      <x:c r="H9125" s="139"/>
      <x:c r="I9125" s="266" t="n">
        <x:f>INT((ROW()-ROW($I$46))/((CARROT_CAP+1)*(MESCLUN_CAP+1)))</x:f>
        <x:v>13</x:v>
      </x:c>
      <x:c r="J9125" s="266" t="n">
        <x:f>MOD(INT((ROW()-ROW($I$46))/(MESCLUN_CAP+1)),CARROT_CAP+1)</x:f>
        <x:v>19</x:v>
      </x:c>
      <x:c r="K9125" s="266" t="n">
        <x:f>MOD(ROW()-ROW($I$46),MESCLUN_CAP+1)</x:f>
        <x:v>27</x:v>
      </x:c>
      <x:c r="L9125" s="266" t="n">
        <x:f>SUM(I9125:K9125)</x:f>
        <x:v>59</x:v>
      </x:c>
      <x:c r="M9125" s="267" t="n">
        <x:f>I9125*TOMATO_HOURS*WEEKS*(1+TOMATO_DIM)^I9125+J9125*CARROT_HOURS*WEEKS*(1+CARROT_DIM)^J9125+K9125*MESCLUN_HOURS*WEEKS*(1+MESCLUN_DIM)^K9125</x:f>
        <x:v>6649.578691003026</x:v>
      </x:c>
      <x:c r="N9125" s="267" t="n">
        <x:f>MAX(M9125-FARMER_HOURS,0)/TEMP_HOURS_PER_WORKER</x:f>
        <x:v>4.117762979863212</x:v>
      </x:c>
      <x:c r="O9125" s="268" t="n">
        <x:f>I9125*TOMATO_PRICE+J9125*CARROT_PRICE+K9125*MESCLUN_PRICE</x:f>
        <x:v>227086</x:v>
      </x:c>
      <x:c r="P9125" s="268" t="n">
        <x:f>I9125*TOMATO_FERTILIZER+J9125*CARROT_FERTILIZER+K9125*MESCLUN_FERTILIZER</x:f>
        <x:v>43560</x:v>
      </x:c>
      <x:c r="Q9125" s="268" t="n">
        <x:f>MIN(M9125,FARMER_HOURS)*FARMER_RATE+MAX(M9125-FARMER_HOURS,0)*TEMP_RATE</x:f>
        <x:v>127944.0744965803</x:v>
      </x:c>
      <x:c r="R9125" s="268" t="n">
        <x:f>O9125-P9125-Q9125-FIXED_COST</x:f>
        <x:v>35581.9255034197</x:v>
      </x:c>
      <x:c r="S9125" s="139" t="str">
        <x:f>IF(AND(L9125&lt;=TOTAL_BED_CAP,N9125&lt;=TEMP_WORKER_CAP),"YES","NO")</x:f>
        <x:v>NO</x:v>
      </x:c>
      <x:c r="T9125" s="139" t="n">
        <x:f>IF(S9125="YES",R9125,-1E+99)</x:f>
        <x:v>-1e+99</x:v>
      </x:c>
    </x:row>
    <x:row r="9126">
      <x:c r="A9126" s="139"/>
      <x:c r="B9126" s="139"/>
      <x:c r="C9126" s="139"/>
      <x:c r="D9126" s="139"/>
      <x:c r="E9126" s="139"/>
      <x:c r="F9126" s="139"/>
      <x:c r="G9126" s="139"/>
      <x:c r="H9126" s="139"/>
      <x:c r="I9126" s="266" t="n">
        <x:f>INT((ROW()-ROW($I$46))/((CARROT_CAP+1)*(MESCLUN_CAP+1)))</x:f>
        <x:v>13</x:v>
      </x:c>
      <x:c r="J9126" s="266" t="n">
        <x:f>MOD(INT((ROW()-ROW($I$46))/(MESCLUN_CAP+1)),CARROT_CAP+1)</x:f>
        <x:v>19</x:v>
      </x:c>
      <x:c r="K9126" s="266" t="n">
        <x:f>MOD(ROW()-ROW($I$46),MESCLUN_CAP+1)</x:f>
        <x:v>28</x:v>
      </x:c>
      <x:c r="L9126" s="266" t="n">
        <x:f>SUM(I9126:K9126)</x:f>
        <x:v>60</x:v>
      </x:c>
      <x:c r="M9126" s="267" t="n">
        <x:f>I9126*TOMATO_HOURS*WEEKS*(1+TOMATO_DIM)^I9126+J9126*CARROT_HOURS*WEEKS*(1+CARROT_DIM)^J9126+K9126*MESCLUN_HOURS*WEEKS*(1+MESCLUN_DIM)^K9126</x:f>
        <x:v>6734.538229220178</x:v>
      </x:c>
      <x:c r="N9126" s="267" t="n">
        <x:f>MAX(M9126-FARMER_HOURS,0)/TEMP_HOURS_PER_WORKER</x:f>
        <x:v>4.17676265918068</x:v>
      </x:c>
      <x:c r="O9126" s="268" t="n">
        <x:f>I9126*TOMATO_PRICE+J9126*CARROT_PRICE+K9126*MESCLUN_PRICE</x:f>
        <x:v>229786</x:v>
      </x:c>
      <x:c r="P9126" s="268" t="n">
        <x:f>I9126*TOMATO_FERTILIZER+J9126*CARROT_FERTILIZER+K9126*MESCLUN_FERTILIZER</x:f>
        <x:v>44440</x:v>
      </x:c>
      <x:c r="Q9126" s="268" t="n">
        <x:f>MIN(M9126,FARMER_HOURS)*FARMER_RATE+MAX(M9126-FARMER_HOURS,0)*TEMP_RATE</x:f>
        <x:v>129419.06647951699</x:v>
      </x:c>
      <x:c r="R9126" s="268" t="n">
        <x:f>O9126-P9126-Q9126-FIXED_COST</x:f>
        <x:v>35926.93352048301</x:v>
      </x:c>
      <x:c r="S9126" s="139" t="str">
        <x:f>IF(AND(L9126&lt;=TOTAL_BED_CAP,N9126&lt;=TEMP_WORKER_CAP),"YES","NO")</x:f>
        <x:v>NO</x:v>
      </x:c>
      <x:c r="T9126" s="139" t="n">
        <x:f>IF(S9126="YES",R9126,-1E+99)</x:f>
        <x:v>-1e+99</x:v>
      </x:c>
    </x:row>
    <x:row r="9127">
      <x:c r="A9127" s="139"/>
      <x:c r="B9127" s="139"/>
      <x:c r="C9127" s="139"/>
      <x:c r="D9127" s="139"/>
      <x:c r="E9127" s="139"/>
      <x:c r="F9127" s="139"/>
      <x:c r="G9127" s="139"/>
      <x:c r="H9127" s="139"/>
      <x:c r="I9127" s="266" t="n">
        <x:f>INT((ROW()-ROW($I$46))/((CARROT_CAP+1)*(MESCLUN_CAP+1)))</x:f>
        <x:v>13</x:v>
      </x:c>
      <x:c r="J9127" s="266" t="n">
        <x:f>MOD(INT((ROW()-ROW($I$46))/(MESCLUN_CAP+1)),CARROT_CAP+1)</x:f>
        <x:v>19</x:v>
      </x:c>
      <x:c r="K9127" s="266" t="n">
        <x:f>MOD(ROW()-ROW($I$46),MESCLUN_CAP+1)</x:f>
        <x:v>29</x:v>
      </x:c>
      <x:c r="L9127" s="266" t="n">
        <x:f>SUM(I9127:K9127)</x:f>
        <x:v>61</x:v>
      </x:c>
      <x:c r="M9127" s="267" t="n">
        <x:f>I9127*TOMATO_HOURS*WEEKS*(1+TOMATO_DIM)^I9127+J9127*CARROT_HOURS*WEEKS*(1+CARROT_DIM)^J9127+K9127*MESCLUN_HOURS*WEEKS*(1+MESCLUN_DIM)^K9127</x:f>
        <x:v>6821.356257335832</x:v>
      </x:c>
      <x:c r="N9127" s="267" t="n">
        <x:f>MAX(M9127-FARMER_HOURS,0)/TEMP_HOURS_PER_WORKER</x:f>
        <x:v>4.2370529564832164</x:v>
      </x:c>
      <x:c r="O9127" s="268" t="n">
        <x:f>I9127*TOMATO_PRICE+J9127*CARROT_PRICE+K9127*MESCLUN_PRICE</x:f>
        <x:v>232486</x:v>
      </x:c>
      <x:c r="P9127" s="268" t="n">
        <x:f>I9127*TOMATO_FERTILIZER+J9127*CARROT_FERTILIZER+K9127*MESCLUN_FERTILIZER</x:f>
        <x:v>45320</x:v>
      </x:c>
      <x:c r="Q9127" s="268" t="n">
        <x:f>MIN(M9127,FARMER_HOURS)*FARMER_RATE+MAX(M9127-FARMER_HOURS,0)*TEMP_RATE</x:f>
        <x:v>130926.32391208042</x:v>
      </x:c>
      <x:c r="R9127" s="268" t="n">
        <x:f>O9127-P9127-Q9127-FIXED_COST</x:f>
        <x:v>36239.67608791958</x:v>
      </x:c>
      <x:c r="S9127" s="139" t="str">
        <x:f>IF(AND(L9127&lt;=TOTAL_BED_CAP,N9127&lt;=TEMP_WORKER_CAP),"YES","NO")</x:f>
        <x:v>NO</x:v>
      </x:c>
      <x:c r="T9127" s="139" t="n">
        <x:f>IF(S9127="YES",R9127,-1E+99)</x:f>
        <x:v>-1e+99</x:v>
      </x:c>
    </x:row>
    <x:row r="9128">
      <x:c r="A9128" s="139"/>
      <x:c r="B9128" s="139"/>
      <x:c r="C9128" s="139"/>
      <x:c r="D9128" s="139"/>
      <x:c r="E9128" s="139"/>
      <x:c r="F9128" s="139"/>
      <x:c r="G9128" s="139"/>
      <x:c r="H9128" s="139"/>
      <x:c r="I9128" s="266" t="n">
        <x:f>INT((ROW()-ROW($I$46))/((CARROT_CAP+1)*(MESCLUN_CAP+1)))</x:f>
        <x:v>13</x:v>
      </x:c>
      <x:c r="J9128" s="266" t="n">
        <x:f>MOD(INT((ROW()-ROW($I$46))/(MESCLUN_CAP+1)),CARROT_CAP+1)</x:f>
        <x:v>19</x:v>
      </x:c>
      <x:c r="K9128" s="266" t="n">
        <x:f>MOD(ROW()-ROW($I$46),MESCLUN_CAP+1)</x:f>
        <x:v>30</x:v>
      </x:c>
      <x:c r="L9128" s="266" t="n">
        <x:f>SUM(I9128:K9128)</x:f>
        <x:v>62</x:v>
      </x:c>
      <x:c r="M9128" s="267" t="n">
        <x:f>I9128*TOMATO_HOURS*WEEKS*(1+TOMATO_DIM)^I9128+J9128*CARROT_HOURS*WEEKS*(1+CARROT_DIM)^J9128+K9128*MESCLUN_HOURS*WEEKS*(1+MESCLUN_DIM)^K9128</x:f>
        <x:v>6910.0659626696015</x:v>
      </x:c>
      <x:c r="N9128" s="267" t="n">
        <x:f>MAX(M9128-FARMER_HOURS,0)/TEMP_HOURS_PER_WORKER</x:f>
        <x:v>4.298656918520557</x:v>
      </x:c>
      <x:c r="O9128" s="268" t="n">
        <x:f>I9128*TOMATO_PRICE+J9128*CARROT_PRICE+K9128*MESCLUN_PRICE</x:f>
        <x:v>235186</x:v>
      </x:c>
      <x:c r="P9128" s="268" t="n">
        <x:f>I9128*TOMATO_FERTILIZER+J9128*CARROT_FERTILIZER+K9128*MESCLUN_FERTILIZER</x:f>
        <x:v>46200</x:v>
      </x:c>
      <x:c r="Q9128" s="268" t="n">
        <x:f>MIN(M9128,FARMER_HOURS)*FARMER_RATE+MAX(M9128-FARMER_HOURS,0)*TEMP_RATE</x:f>
        <x:v>132466.42296301393</x:v>
      </x:c>
      <x:c r="R9128" s="268" t="n">
        <x:f>O9128-P9128-Q9128-FIXED_COST</x:f>
        <x:v>36519.57703698607</x:v>
      </x:c>
      <x:c r="S9128" s="139" t="str">
        <x:f>IF(AND(L9128&lt;=TOTAL_BED_CAP,N9128&lt;=TEMP_WORKER_CAP),"YES","NO")</x:f>
        <x:v>NO</x:v>
      </x:c>
      <x:c r="T9128" s="139" t="n">
        <x:f>IF(S9128="YES",R9128,-1E+99)</x:f>
        <x:v>-1e+99</x:v>
      </x:c>
    </x:row>
    <x:row r="9129">
      <x:c r="A9129" s="139"/>
      <x:c r="B9129" s="139"/>
      <x:c r="C9129" s="139"/>
      <x:c r="D9129" s="139"/>
      <x:c r="E9129" s="139"/>
      <x:c r="F9129" s="139"/>
      <x:c r="G9129" s="139"/>
      <x:c r="H9129" s="139"/>
      <x:c r="I9129" s="266" t="n">
        <x:f>INT((ROW()-ROW($I$46))/((CARROT_CAP+1)*(MESCLUN_CAP+1)))</x:f>
        <x:v>13</x:v>
      </x:c>
      <x:c r="J9129" s="266" t="n">
        <x:f>MOD(INT((ROW()-ROW($I$46))/(MESCLUN_CAP+1)),CARROT_CAP+1)</x:f>
        <x:v>20</x:v>
      </x:c>
      <x:c r="K9129" s="266" t="n">
        <x:f>MOD(ROW()-ROW($I$46),MESCLUN_CAP+1)</x:f>
        <x:v>0</x:v>
      </x:c>
      <x:c r="L9129" s="266" t="n">
        <x:f>SUM(I9129:K9129)</x:f>
        <x:v>33</x:v>
      </x:c>
      <x:c r="M9129" s="267" t="n">
        <x:f>I9129*TOMATO_HOURS*WEEKS*(1+TOMATO_DIM)^I9129+J9129*CARROT_HOURS*WEEKS*(1+CARROT_DIM)^J9129+K9129*MESCLUN_HOURS*WEEKS*(1+MESCLUN_DIM)^K9129</x:f>
        <x:v>5022.327185014168</x:v>
      </x:c>
      <x:c r="N9129" s="267" t="n">
        <x:f>MAX(M9129-FARMER_HOURS,0)/TEMP_HOURS_PER_WORKER</x:f>
        <x:v>2.9877272118153946</x:v>
      </x:c>
      <x:c r="O9129" s="268" t="n">
        <x:f>I9129*TOMATO_PRICE+J9129*CARROT_PRICE+K9129*MESCLUN_PRICE</x:f>
        <x:v>156280</x:v>
      </x:c>
      <x:c r="P9129" s="268" t="n">
        <x:f>I9129*TOMATO_FERTILIZER+J9129*CARROT_FERTILIZER+K9129*MESCLUN_FERTILIZER</x:f>
        <x:v>20240</x:v>
      </x:c>
      <x:c r="Q9129" s="268" t="n">
        <x:f>MIN(M9129,FARMER_HOURS)*FARMER_RATE+MAX(M9129-FARMER_HOURS,0)*TEMP_RATE</x:f>
        <x:v>99693.18029538487</x:v>
      </x:c>
      <x:c r="R9129" s="268" t="n">
        <x:f>O9129-P9129-Q9129-FIXED_COST</x:f>
        <x:v>16346.819704615133</x:v>
      </x:c>
      <x:c r="S9129" s="139" t="str">
        <x:f>IF(AND(L9129&lt;=TOTAL_BED_CAP,N9129&lt;=TEMP_WORKER_CAP),"YES","NO")</x:f>
        <x:v>YES</x:v>
      </x:c>
      <x:c r="T9129" s="139" t="n">
        <x:f>IF(S9129="YES",R9129,-1E+99)</x:f>
        <x:v>16346.819704615133</x:v>
      </x:c>
    </x:row>
    <x:row r="9130">
      <x:c r="A9130" s="139"/>
      <x:c r="B9130" s="139"/>
      <x:c r="C9130" s="139"/>
      <x:c r="D9130" s="139"/>
      <x:c r="E9130" s="139"/>
      <x:c r="F9130" s="139"/>
      <x:c r="G9130" s="139"/>
      <x:c r="H9130" s="139"/>
      <x:c r="I9130" s="266" t="n">
        <x:f>INT((ROW()-ROW($I$46))/((CARROT_CAP+1)*(MESCLUN_CAP+1)))</x:f>
        <x:v>13</x:v>
      </x:c>
      <x:c r="J9130" s="266" t="n">
        <x:f>MOD(INT((ROW()-ROW($I$46))/(MESCLUN_CAP+1)),CARROT_CAP+1)</x:f>
        <x:v>20</x:v>
      </x:c>
      <x:c r="K9130" s="266" t="n">
        <x:f>MOD(ROW()-ROW($I$46),MESCLUN_CAP+1)</x:f>
        <x:v>1</x:v>
      </x:c>
      <x:c r="L9130" s="266" t="n">
        <x:f>SUM(I9130:K9130)</x:f>
        <x:v>34</x:v>
      </x:c>
      <x:c r="M9130" s="267" t="n">
        <x:f>I9130*TOMATO_HOURS*WEEKS*(1+TOMATO_DIM)^I9130+J9130*CARROT_HOURS*WEEKS*(1+CARROT_DIM)^J9130+K9130*MESCLUN_HOURS*WEEKS*(1+MESCLUN_DIM)^K9130</x:f>
        <x:v>5067.889685014168</x:v>
      </x:c>
      <x:c r="N9130" s="267" t="n">
        <x:f>MAX(M9130-FARMER_HOURS,0)/TEMP_HOURS_PER_WORKER</x:f>
        <x:v>3.0193678368153947</x:v>
      </x:c>
      <x:c r="O9130" s="268" t="n">
        <x:f>I9130*TOMATO_PRICE+J9130*CARROT_PRICE+K9130*MESCLUN_PRICE</x:f>
        <x:v>158980</x:v>
      </x:c>
      <x:c r="P9130" s="268" t="n">
        <x:f>I9130*TOMATO_FERTILIZER+J9130*CARROT_FERTILIZER+K9130*MESCLUN_FERTILIZER</x:f>
        <x:v>21120</x:v>
      </x:c>
      <x:c r="Q9130" s="268" t="n">
        <x:f>MIN(M9130,FARMER_HOURS)*FARMER_RATE+MAX(M9130-FARMER_HOURS,0)*TEMP_RATE</x:f>
        <x:v>100484.19592038487</x:v>
      </x:c>
      <x:c r="R9130" s="268" t="n">
        <x:f>O9130-P9130-Q9130-FIXED_COST</x:f>
        <x:v>17375.804079615133</x:v>
      </x:c>
      <x:c r="S9130" s="139" t="str">
        <x:f>IF(AND(L9130&lt;=TOTAL_BED_CAP,N9130&lt;=TEMP_WORKER_CAP),"YES","NO")</x:f>
        <x:v>YES</x:v>
      </x:c>
      <x:c r="T9130" s="139" t="n">
        <x:f>IF(S9130="YES",R9130,-1E+99)</x:f>
        <x:v>17375.804079615133</x:v>
      </x:c>
    </x:row>
    <x:row r="9131">
      <x:c r="A9131" s="139"/>
      <x:c r="B9131" s="139"/>
      <x:c r="C9131" s="139"/>
      <x:c r="D9131" s="139"/>
      <x:c r="E9131" s="139"/>
      <x:c r="F9131" s="139"/>
      <x:c r="G9131" s="139"/>
      <x:c r="H9131" s="139"/>
      <x:c r="I9131" s="266" t="n">
        <x:f>INT((ROW()-ROW($I$46))/((CARROT_CAP+1)*(MESCLUN_CAP+1)))</x:f>
        <x:v>13</x:v>
      </x:c>
      <x:c r="J9131" s="266" t="n">
        <x:f>MOD(INT((ROW()-ROW($I$46))/(MESCLUN_CAP+1)),CARROT_CAP+1)</x:f>
        <x:v>20</x:v>
      </x:c>
      <x:c r="K9131" s="266" t="n">
        <x:f>MOD(ROW()-ROW($I$46),MESCLUN_CAP+1)</x:f>
        <x:v>2</x:v>
      </x:c>
      <x:c r="L9131" s="266" t="n">
        <x:f>SUM(I9131:K9131)</x:f>
        <x:v>35</x:v>
      </x:c>
      <x:c r="M9131" s="267" t="n">
        <x:f>I9131*TOMATO_HOURS*WEEKS*(1+TOMATO_DIM)^I9131+J9131*CARROT_HOURS*WEEKS*(1+CARROT_DIM)^J9131+K9131*MESCLUN_HOURS*WEEKS*(1+MESCLUN_DIM)^K9131</x:f>
        <x:v>5114.591247514169</x:v>
      </x:c>
      <x:c r="N9131" s="267" t="n">
        <x:f>MAX(M9131-FARMER_HOURS,0)/TEMP_HOURS_PER_WORKER</x:f>
        <x:v>3.0517994774403947</x:v>
      </x:c>
      <x:c r="O9131" s="268" t="n">
        <x:f>I9131*TOMATO_PRICE+J9131*CARROT_PRICE+K9131*MESCLUN_PRICE</x:f>
        <x:v>161680</x:v>
      </x:c>
      <x:c r="P9131" s="268" t="n">
        <x:f>I9131*TOMATO_FERTILIZER+J9131*CARROT_FERTILIZER+K9131*MESCLUN_FERTILIZER</x:f>
        <x:v>22000</x:v>
      </x:c>
      <x:c r="Q9131" s="268" t="n">
        <x:f>MIN(M9131,FARMER_HOURS)*FARMER_RATE+MAX(M9131-FARMER_HOURS,0)*TEMP_RATE</x:f>
        <x:v>101294.98693600987</x:v>
      </x:c>
      <x:c r="R9131" s="268" t="n">
        <x:f>O9131-P9131-Q9131-FIXED_COST</x:f>
        <x:v>18385.013063990133</x:v>
      </x:c>
      <x:c r="S9131" s="139" t="str">
        <x:f>IF(AND(L9131&lt;=TOTAL_BED_CAP,N9131&lt;=TEMP_WORKER_CAP),"YES","NO")</x:f>
        <x:v>YES</x:v>
      </x:c>
      <x:c r="T9131" s="139" t="n">
        <x:f>IF(S9131="YES",R9131,-1E+99)</x:f>
        <x:v>18385.013063990133</x:v>
      </x:c>
    </x:row>
    <x:row r="9132">
      <x:c r="A9132" s="139"/>
      <x:c r="B9132" s="139"/>
      <x:c r="C9132" s="139"/>
      <x:c r="D9132" s="139"/>
      <x:c r="E9132" s="139"/>
      <x:c r="F9132" s="139"/>
      <x:c r="G9132" s="139"/>
      <x:c r="H9132" s="139"/>
      <x:c r="I9132" s="266" t="n">
        <x:f>INT((ROW()-ROW($I$46))/((CARROT_CAP+1)*(MESCLUN_CAP+1)))</x:f>
        <x:v>13</x:v>
      </x:c>
      <x:c r="J9132" s="266" t="n">
        <x:f>MOD(INT((ROW()-ROW($I$46))/(MESCLUN_CAP+1)),CARROT_CAP+1)</x:f>
        <x:v>20</x:v>
      </x:c>
      <x:c r="K9132" s="266" t="n">
        <x:f>MOD(ROW()-ROW($I$46),MESCLUN_CAP+1)</x:f>
        <x:v>3</x:v>
      </x:c>
      <x:c r="L9132" s="266" t="n">
        <x:f>SUM(I9132:K9132)</x:f>
        <x:v>36</x:v>
      </x:c>
      <x:c r="M9132" s="267" t="n">
        <x:f>I9132*TOMATO_HOURS*WEEKS*(1+TOMATO_DIM)^I9132+J9132*CARROT_HOURS*WEEKS*(1+CARROT_DIM)^J9132+K9132*MESCLUN_HOURS*WEEKS*(1+MESCLUN_DIM)^K9132</x:f>
        <x:v>5162.4532299360435</x:v>
      </x:c>
      <x:c r="N9132" s="267" t="n">
        <x:f>MAX(M9132-FARMER_HOURS,0)/TEMP_HOURS_PER_WORKER</x:f>
        <x:v>3.0850369652333636</x:v>
      </x:c>
      <x:c r="O9132" s="268" t="n">
        <x:f>I9132*TOMATO_PRICE+J9132*CARROT_PRICE+K9132*MESCLUN_PRICE</x:f>
        <x:v>164380</x:v>
      </x:c>
      <x:c r="P9132" s="268" t="n">
        <x:f>I9132*TOMATO_FERTILIZER+J9132*CARROT_FERTILIZER+K9132*MESCLUN_FERTILIZER</x:f>
        <x:v>22880</x:v>
      </x:c>
      <x:c r="Q9132" s="268" t="n">
        <x:f>MIN(M9132,FARMER_HOURS)*FARMER_RATE+MAX(M9132-FARMER_HOURS,0)*TEMP_RATE</x:f>
        <x:v>102125.92413083409</x:v>
      </x:c>
      <x:c r="R9132" s="268" t="n">
        <x:f>O9132-P9132-Q9132-FIXED_COST</x:f>
        <x:v>19374.075869165914</x:v>
      </x:c>
      <x:c r="S9132" s="139" t="str">
        <x:f>IF(AND(L9132&lt;=TOTAL_BED_CAP,N9132&lt;=TEMP_WORKER_CAP),"YES","NO")</x:f>
        <x:v>YES</x:v>
      </x:c>
      <x:c r="T9132" s="139" t="n">
        <x:f>IF(S9132="YES",R9132,-1E+99)</x:f>
        <x:v>19374.075869165914</x:v>
      </x:c>
    </x:row>
    <x:row r="9133">
      <x:c r="A9133" s="139"/>
      <x:c r="B9133" s="139"/>
      <x:c r="C9133" s="139"/>
      <x:c r="D9133" s="139"/>
      <x:c r="E9133" s="139"/>
      <x:c r="F9133" s="139"/>
      <x:c r="G9133" s="139"/>
      <x:c r="H9133" s="139"/>
      <x:c r="I9133" s="266" t="n">
        <x:f>INT((ROW()-ROW($I$46))/((CARROT_CAP+1)*(MESCLUN_CAP+1)))</x:f>
        <x:v>13</x:v>
      </x:c>
      <x:c r="J9133" s="266" t="n">
        <x:f>MOD(INT((ROW()-ROW($I$46))/(MESCLUN_CAP+1)),CARROT_CAP+1)</x:f>
        <x:v>20</x:v>
      </x:c>
      <x:c r="K9133" s="266" t="n">
        <x:f>MOD(ROW()-ROW($I$46),MESCLUN_CAP+1)</x:f>
        <x:v>4</x:v>
      </x:c>
      <x:c r="L9133" s="266" t="n">
        <x:f>SUM(I9133:K9133)</x:f>
        <x:v>37</x:v>
      </x:c>
      <x:c r="M9133" s="267" t="n">
        <x:f>I9133*TOMATO_HOURS*WEEKS*(1+TOMATO_DIM)^I9133+J9133*CARROT_HOURS*WEEKS*(1+CARROT_DIM)^J9133+K9133*MESCLUN_HOURS*WEEKS*(1+MESCLUN_DIM)^K9133</x:f>
        <x:v>5211.4973456586995</x:v>
      </x:c>
      <x:c r="N9133" s="267" t="n">
        <x:f>MAX(M9133-FARMER_HOURS,0)/TEMP_HOURS_PER_WORKER</x:f>
        <x:v>3.1190953789296523</x:v>
      </x:c>
      <x:c r="O9133" s="268" t="n">
        <x:f>I9133*TOMATO_PRICE+J9133*CARROT_PRICE+K9133*MESCLUN_PRICE</x:f>
        <x:v>167080</x:v>
      </x:c>
      <x:c r="P9133" s="268" t="n">
        <x:f>I9133*TOMATO_FERTILIZER+J9133*CARROT_FERTILIZER+K9133*MESCLUN_FERTILIZER</x:f>
        <x:v>23760</x:v>
      </x:c>
      <x:c r="Q9133" s="268" t="n">
        <x:f>MIN(M9133,FARMER_HOURS)*FARMER_RATE+MAX(M9133-FARMER_HOURS,0)*TEMP_RATE</x:f>
        <x:v>102977.38447324131</x:v>
      </x:c>
      <x:c r="R9133" s="268" t="n">
        <x:f>O9133-P9133-Q9133-FIXED_COST</x:f>
        <x:v>20342.615526758687</x:v>
      </x:c>
      <x:c r="S9133" s="139" t="str">
        <x:f>IF(AND(L9133&lt;=TOTAL_BED_CAP,N9133&lt;=TEMP_WORKER_CAP),"YES","NO")</x:f>
        <x:v>YES</x:v>
      </x:c>
      <x:c r="T9133" s="139" t="n">
        <x:f>IF(S9133="YES",R9133,-1E+99)</x:f>
        <x:v>20342.615526758687</x:v>
      </x:c>
    </x:row>
    <x:row r="9134">
      <x:c r="A9134" s="139"/>
      <x:c r="B9134" s="139"/>
      <x:c r="C9134" s="139"/>
      <x:c r="D9134" s="139"/>
      <x:c r="E9134" s="139"/>
      <x:c r="F9134" s="139"/>
      <x:c r="G9134" s="139"/>
      <x:c r="H9134" s="139"/>
      <x:c r="I9134" s="266" t="n">
        <x:f>INT((ROW()-ROW($I$46))/((CARROT_CAP+1)*(MESCLUN_CAP+1)))</x:f>
        <x:v>13</x:v>
      </x:c>
      <x:c r="J9134" s="266" t="n">
        <x:f>MOD(INT((ROW()-ROW($I$46))/(MESCLUN_CAP+1)),CARROT_CAP+1)</x:f>
        <x:v>20</x:v>
      </x:c>
      <x:c r="K9134" s="266" t="n">
        <x:f>MOD(ROW()-ROW($I$46),MESCLUN_CAP+1)</x:f>
        <x:v>5</x:v>
      </x:c>
      <x:c r="L9134" s="266" t="n">
        <x:f>SUM(I9134:K9134)</x:f>
        <x:v>38</x:v>
      </x:c>
      <x:c r="M9134" s="267" t="n">
        <x:f>I9134*TOMATO_HOURS*WEEKS*(1+TOMATO_DIM)^I9134+J9134*CARROT_HOURS*WEEKS*(1+CARROT_DIM)^J9134+K9134*MESCLUN_HOURS*WEEKS*(1+MESCLUN_DIM)^K9134</x:f>
        <x:v>5261.745669579903</x:v>
      </x:c>
      <x:c r="N9134" s="267" t="n">
        <x:f>MAX(M9134-FARMER_HOURS,0)/TEMP_HOURS_PER_WORKER</x:f>
        <x:v>3.153990048319377</x:v>
      </x:c>
      <x:c r="O9134" s="268" t="n">
        <x:f>I9134*TOMATO_PRICE+J9134*CARROT_PRICE+K9134*MESCLUN_PRICE</x:f>
        <x:v>169780</x:v>
      </x:c>
      <x:c r="P9134" s="268" t="n">
        <x:f>I9134*TOMATO_FERTILIZER+J9134*CARROT_FERTILIZER+K9134*MESCLUN_FERTILIZER</x:f>
        <x:v>24640</x:v>
      </x:c>
      <x:c r="Q9134" s="268" t="n">
        <x:f>MIN(M9134,FARMER_HOURS)*FARMER_RATE+MAX(M9134-FARMER_HOURS,0)*TEMP_RATE</x:f>
        <x:v>103849.75120798442</x:v>
      </x:c>
      <x:c r="R9134" s="268" t="n">
        <x:f>O9134-P9134-Q9134-FIXED_COST</x:f>
        <x:v>21290.248792015584</x:v>
      </x:c>
      <x:c r="S9134" s="139" t="str">
        <x:f>IF(AND(L9134&lt;=TOTAL_BED_CAP,N9134&lt;=TEMP_WORKER_CAP),"YES","NO")</x:f>
        <x:v>YES</x:v>
      </x:c>
      <x:c r="T9134" s="139" t="n">
        <x:f>IF(S9134="YES",R9134,-1E+99)</x:f>
        <x:v>21290.248792015584</x:v>
      </x:c>
    </x:row>
    <x:row r="9135">
      <x:c r="A9135" s="139"/>
      <x:c r="B9135" s="139"/>
      <x:c r="C9135" s="139"/>
      <x:c r="D9135" s="139"/>
      <x:c r="E9135" s="139"/>
      <x:c r="F9135" s="139"/>
      <x:c r="G9135" s="139"/>
      <x:c r="H9135" s="139"/>
      <x:c r="I9135" s="266" t="n">
        <x:f>INT((ROW()-ROW($I$46))/((CARROT_CAP+1)*(MESCLUN_CAP+1)))</x:f>
        <x:v>13</x:v>
      </x:c>
      <x:c r="J9135" s="266" t="n">
        <x:f>MOD(INT((ROW()-ROW($I$46))/(MESCLUN_CAP+1)),CARROT_CAP+1)</x:f>
        <x:v>20</x:v>
      </x:c>
      <x:c r="K9135" s="266" t="n">
        <x:f>MOD(ROW()-ROW($I$46),MESCLUN_CAP+1)</x:f>
        <x:v>6</x:v>
      </x:c>
      <x:c r="L9135" s="266" t="n">
        <x:f>SUM(I9135:K9135)</x:f>
        <x:v>39</x:v>
      </x:c>
      <x:c r="M9135" s="267" t="n">
        <x:f>I9135*TOMATO_HOURS*WEEKS*(1+TOMATO_DIM)^I9135+J9135*CARROT_HOURS*WEEKS*(1+CARROT_DIM)^J9135+K9135*MESCLUN_HOURS*WEEKS*(1+MESCLUN_DIM)^K9135</x:f>
        <x:v>5313.220643761536</x:v>
      </x:c>
      <x:c r="N9135" s="267" t="n">
        <x:f>MAX(M9135-FARMER_HOURS,0)/TEMP_HOURS_PER_WORKER</x:f>
        <x:v>3.1897365581677333</x:v>
      </x:c>
      <x:c r="O9135" s="268" t="n">
        <x:f>I9135*TOMATO_PRICE+J9135*CARROT_PRICE+K9135*MESCLUN_PRICE</x:f>
        <x:v>172480</x:v>
      </x:c>
      <x:c r="P9135" s="268" t="n">
        <x:f>I9135*TOMATO_FERTILIZER+J9135*CARROT_FERTILIZER+K9135*MESCLUN_FERTILIZER</x:f>
        <x:v>25520</x:v>
      </x:c>
      <x:c r="Q9135" s="268" t="n">
        <x:f>MIN(M9135,FARMER_HOURS)*FARMER_RATE+MAX(M9135-FARMER_HOURS,0)*TEMP_RATE</x:f>
        <x:v>104743.41395419333</x:v>
      </x:c>
      <x:c r="R9135" s="268" t="n">
        <x:f>O9135-P9135-Q9135-FIXED_COST</x:f>
        <x:v>22216.586045806675</x:v>
      </x:c>
      <x:c r="S9135" s="139" t="str">
        <x:f>IF(AND(L9135&lt;=TOTAL_BED_CAP,N9135&lt;=TEMP_WORKER_CAP),"YES","NO")</x:f>
        <x:v>YES</x:v>
      </x:c>
      <x:c r="T9135" s="139" t="n">
        <x:f>IF(S9135="YES",R9135,-1E+99)</x:f>
        <x:v>22216.586045806675</x:v>
      </x:c>
    </x:row>
    <x:row r="9136">
      <x:c r="A9136" s="139"/>
      <x:c r="B9136" s="139"/>
      <x:c r="C9136" s="139"/>
      <x:c r="D9136" s="139"/>
      <x:c r="E9136" s="139"/>
      <x:c r="F9136" s="139"/>
      <x:c r="G9136" s="139"/>
      <x:c r="H9136" s="139"/>
      <x:c r="I9136" s="266" t="n">
        <x:f>INT((ROW()-ROW($I$46))/((CARROT_CAP+1)*(MESCLUN_CAP+1)))</x:f>
        <x:v>13</x:v>
      </x:c>
      <x:c r="J9136" s="266" t="n">
        <x:f>MOD(INT((ROW()-ROW($I$46))/(MESCLUN_CAP+1)),CARROT_CAP+1)</x:f>
        <x:v>20</x:v>
      </x:c>
      <x:c r="K9136" s="266" t="n">
        <x:f>MOD(ROW()-ROW($I$46),MESCLUN_CAP+1)</x:f>
        <x:v>7</x:v>
      </x:c>
      <x:c r="L9136" s="266" t="n">
        <x:f>SUM(I9136:K9136)</x:f>
        <x:v>40</x:v>
      </x:c>
      <x:c r="M9136" s="267" t="n">
        <x:f>I9136*TOMATO_HOURS*WEEKS*(1+TOMATO_DIM)^I9136+J9136*CARROT_HOURS*WEEKS*(1+CARROT_DIM)^J9136+K9136*MESCLUN_HOURS*WEEKS*(1+MESCLUN_DIM)^K9136</x:f>
        <x:v>5365.945083159497</x:v>
      </x:c>
      <x:c r="N9136" s="267" t="n">
        <x:f>MAX(M9136-FARMER_HOURS,0)/TEMP_HOURS_PER_WORKER</x:f>
        <x:v>3.226350752194095</x:v>
      </x:c>
      <x:c r="O9136" s="268" t="n">
        <x:f>I9136*TOMATO_PRICE+J9136*CARROT_PRICE+K9136*MESCLUN_PRICE</x:f>
        <x:v>175180</x:v>
      </x:c>
      <x:c r="P9136" s="268" t="n">
        <x:f>I9136*TOMATO_FERTILIZER+J9136*CARROT_FERTILIZER+K9136*MESCLUN_FERTILIZER</x:f>
        <x:v>26400</x:v>
      </x:c>
      <x:c r="Q9136" s="268" t="n">
        <x:f>MIN(M9136,FARMER_HOURS)*FARMER_RATE+MAX(M9136-FARMER_HOURS,0)*TEMP_RATE</x:f>
        <x:v>105658.76880485237</x:v>
      </x:c>
      <x:c r="R9136" s="268" t="n">
        <x:f>O9136-P9136-Q9136-FIXED_COST</x:f>
        <x:v>23121.23119514763</x:v>
      </x:c>
      <x:c r="S9136" s="139" t="str">
        <x:f>IF(AND(L9136&lt;=TOTAL_BED_CAP,N9136&lt;=TEMP_WORKER_CAP),"YES","NO")</x:f>
        <x:v>YES</x:v>
      </x:c>
      <x:c r="T9136" s="139" t="n">
        <x:f>IF(S9136="YES",R9136,-1E+99)</x:f>
        <x:v>23121.23119514763</x:v>
      </x:c>
    </x:row>
    <x:row r="9137">
      <x:c r="A9137" s="139"/>
      <x:c r="B9137" s="139"/>
      <x:c r="C9137" s="139"/>
      <x:c r="D9137" s="139"/>
      <x:c r="E9137" s="139"/>
      <x:c r="F9137" s="139"/>
      <x:c r="G9137" s="139"/>
      <x:c r="H9137" s="139"/>
      <x:c r="I9137" s="266" t="n">
        <x:f>INT((ROW()-ROW($I$46))/((CARROT_CAP+1)*(MESCLUN_CAP+1)))</x:f>
        <x:v>13</x:v>
      </x:c>
      <x:c r="J9137" s="266" t="n">
        <x:f>MOD(INT((ROW()-ROW($I$46))/(MESCLUN_CAP+1)),CARROT_CAP+1)</x:f>
        <x:v>20</x:v>
      </x:c>
      <x:c r="K9137" s="266" t="n">
        <x:f>MOD(ROW()-ROW($I$46),MESCLUN_CAP+1)</x:f>
        <x:v>8</x:v>
      </x:c>
      <x:c r="L9137" s="266" t="n">
        <x:f>SUM(I9137:K9137)</x:f>
        <x:v>41</x:v>
      </x:c>
      <x:c r="M9137" s="267" t="n">
        <x:f>I9137*TOMATO_HOURS*WEEKS*(1+TOMATO_DIM)^I9137+J9137*CARROT_HOURS*WEEKS*(1+CARROT_DIM)^J9137+K9137*MESCLUN_HOURS*WEEKS*(1+MESCLUN_DIM)^K9137</x:f>
        <x:v>5419.942181439476</x:v>
      </x:c>
      <x:c r="N9137" s="267" t="n">
        <x:f>MAX(M9137-FARMER_HOURS,0)/TEMP_HOURS_PER_WORKER</x:f>
        <x:v>3.2638487371107474</x:v>
      </x:c>
      <x:c r="O9137" s="268" t="n">
        <x:f>I9137*TOMATO_PRICE+J9137*CARROT_PRICE+K9137*MESCLUN_PRICE</x:f>
        <x:v>177880</x:v>
      </x:c>
      <x:c r="P9137" s="268" t="n">
        <x:f>I9137*TOMATO_FERTILIZER+J9137*CARROT_FERTILIZER+K9137*MESCLUN_FERTILIZER</x:f>
        <x:v>27280</x:v>
      </x:c>
      <x:c r="Q9137" s="268" t="n">
        <x:f>MIN(M9137,FARMER_HOURS)*FARMER_RATE+MAX(M9137-FARMER_HOURS,0)*TEMP_RATE</x:f>
        <x:v>106596.21842776869</x:v>
      </x:c>
      <x:c r="R9137" s="268" t="n">
        <x:f>O9137-P9137-Q9137-FIXED_COST</x:f>
        <x:v>24003.78157223131</x:v>
      </x:c>
      <x:c r="S9137" s="139" t="str">
        <x:f>IF(AND(L9137&lt;=TOTAL_BED_CAP,N9137&lt;=TEMP_WORKER_CAP),"YES","NO")</x:f>
        <x:v>YES</x:v>
      </x:c>
      <x:c r="T9137" s="139" t="n">
        <x:f>IF(S9137="YES",R9137,-1E+99)</x:f>
        <x:v>24003.78157223131</x:v>
      </x:c>
    </x:row>
    <x:row r="9138">
      <x:c r="A9138" s="139"/>
      <x:c r="B9138" s="139"/>
      <x:c r="C9138" s="139"/>
      <x:c r="D9138" s="139"/>
      <x:c r="E9138" s="139"/>
      <x:c r="F9138" s="139"/>
      <x:c r="G9138" s="139"/>
      <x:c r="H9138" s="139"/>
      <x:c r="I9138" s="266" t="n">
        <x:f>INT((ROW()-ROW($I$46))/((CARROT_CAP+1)*(MESCLUN_CAP+1)))</x:f>
        <x:v>13</x:v>
      </x:c>
      <x:c r="J9138" s="266" t="n">
        <x:f>MOD(INT((ROW()-ROW($I$46))/(MESCLUN_CAP+1)),CARROT_CAP+1)</x:f>
        <x:v>20</x:v>
      </x:c>
      <x:c r="K9138" s="266" t="n">
        <x:f>MOD(ROW()-ROW($I$46),MESCLUN_CAP+1)</x:f>
        <x:v>9</x:v>
      </x:c>
      <x:c r="L9138" s="266" t="n">
        <x:f>SUM(I9138:K9138)</x:f>
        <x:v>42</x:v>
      </x:c>
      <x:c r="M9138" s="267" t="n">
        <x:f>I9138*TOMATO_HOURS*WEEKS*(1+TOMATO_DIM)^I9138+J9138*CARROT_HOURS*WEEKS*(1+CARROT_DIM)^J9138+K9138*MESCLUN_HOURS*WEEKS*(1+MESCLUN_DIM)^K9138</x:f>
        <x:v>5475.235516879871</x:v>
      </x:c>
      <x:c r="N9138" s="267" t="n">
        <x:f>MAX(M9138-FARMER_HOURS,0)/TEMP_HOURS_PER_WORKER</x:f>
        <x:v>3.302246886722133</x:v>
      </x:c>
      <x:c r="O9138" s="268" t="n">
        <x:f>I9138*TOMATO_PRICE+J9138*CARROT_PRICE+K9138*MESCLUN_PRICE</x:f>
        <x:v>180580</x:v>
      </x:c>
      <x:c r="P9138" s="268" t="n">
        <x:f>I9138*TOMATO_FERTILIZER+J9138*CARROT_FERTILIZER+K9138*MESCLUN_FERTILIZER</x:f>
        <x:v>28160</x:v>
      </x:c>
      <x:c r="Q9138" s="268" t="n">
        <x:f>MIN(M9138,FARMER_HOURS)*FARMER_RATE+MAX(M9138-FARMER_HOURS,0)*TEMP_RATE</x:f>
        <x:v>107556.17216805332</x:v>
      </x:c>
      <x:c r="R9138" s="268" t="n">
        <x:f>O9138-P9138-Q9138-FIXED_COST</x:f>
        <x:v>24863.827831946677</x:v>
      </x:c>
      <x:c r="S9138" s="139" t="str">
        <x:f>IF(AND(L9138&lt;=TOTAL_BED_CAP,N9138&lt;=TEMP_WORKER_CAP),"YES","NO")</x:f>
        <x:v>YES</x:v>
      </x:c>
      <x:c r="T9138" s="139" t="n">
        <x:f>IF(S9138="YES",R9138,-1E+99)</x:f>
        <x:v>24863.827831946677</x:v>
      </x:c>
    </x:row>
    <x:row r="9139">
      <x:c r="A9139" s="139"/>
      <x:c r="B9139" s="139"/>
      <x:c r="C9139" s="139"/>
      <x:c r="D9139" s="139"/>
      <x:c r="E9139" s="139"/>
      <x:c r="F9139" s="139"/>
      <x:c r="G9139" s="139"/>
      <x:c r="H9139" s="139"/>
      <x:c r="I9139" s="266" t="n">
        <x:f>INT((ROW()-ROW($I$46))/((CARROT_CAP+1)*(MESCLUN_CAP+1)))</x:f>
        <x:v>13</x:v>
      </x:c>
      <x:c r="J9139" s="266" t="n">
        <x:f>MOD(INT((ROW()-ROW($I$46))/(MESCLUN_CAP+1)),CARROT_CAP+1)</x:f>
        <x:v>20</x:v>
      </x:c>
      <x:c r="K9139" s="266" t="n">
        <x:f>MOD(ROW()-ROW($I$46),MESCLUN_CAP+1)</x:f>
        <x:v>10</x:v>
      </x:c>
      <x:c r="L9139" s="266" t="n">
        <x:f>SUM(I9139:K9139)</x:f>
        <x:v>43</x:v>
      </x:c>
      <x:c r="M9139" s="267" t="n">
        <x:f>I9139*TOMATO_HOURS*WEEKS*(1+TOMATO_DIM)^I9139+J9139*CARROT_HOURS*WEEKS*(1+CARROT_DIM)^J9139+K9139*MESCLUN_HOURS*WEEKS*(1+MESCLUN_DIM)^K9139</x:f>
        <x:v>5531.849058363084</x:v>
      </x:c>
      <x:c r="N9139" s="267" t="n">
        <x:f>MAX(M9139-FARMER_HOURS,0)/TEMP_HOURS_PER_WORKER</x:f>
        <x:v>3.341561846085475</x:v>
      </x:c>
      <x:c r="O9139" s="268" t="n">
        <x:f>I9139*TOMATO_PRICE+J9139*CARROT_PRICE+K9139*MESCLUN_PRICE</x:f>
        <x:v>183280</x:v>
      </x:c>
      <x:c r="P9139" s="268" t="n">
        <x:f>I9139*TOMATO_FERTILIZER+J9139*CARROT_FERTILIZER+K9139*MESCLUN_FERTILIZER</x:f>
        <x:v>29040</x:v>
      </x:c>
      <x:c r="Q9139" s="268" t="n">
        <x:f>MIN(M9139,FARMER_HOURS)*FARMER_RATE+MAX(M9139-FARMER_HOURS,0)*TEMP_RATE</x:f>
        <x:v>108539.04615213687</x:v>
      </x:c>
      <x:c r="R9139" s="268" t="n">
        <x:f>O9139-P9139-Q9139-FIXED_COST</x:f>
        <x:v>25700.95384786313</x:v>
      </x:c>
      <x:c r="S9139" s="139" t="str">
        <x:f>IF(AND(L9139&lt;=TOTAL_BED_CAP,N9139&lt;=TEMP_WORKER_CAP),"YES","NO")</x:f>
        <x:v>YES</x:v>
      </x:c>
      <x:c r="T9139" s="139" t="n">
        <x:f>IF(S9139="YES",R9139,-1E+99)</x:f>
        <x:v>25700.95384786313</x:v>
      </x:c>
    </x:row>
    <x:row r="9140">
      <x:c r="A9140" s="139"/>
      <x:c r="B9140" s="139"/>
      <x:c r="C9140" s="139"/>
      <x:c r="D9140" s="139"/>
      <x:c r="E9140" s="139"/>
      <x:c r="F9140" s="139"/>
      <x:c r="G9140" s="139"/>
      <x:c r="H9140" s="139"/>
      <x:c r="I9140" s="266" t="n">
        <x:f>INT((ROW()-ROW($I$46))/((CARROT_CAP+1)*(MESCLUN_CAP+1)))</x:f>
        <x:v>13</x:v>
      </x:c>
      <x:c r="J9140" s="266" t="n">
        <x:f>MOD(INT((ROW()-ROW($I$46))/(MESCLUN_CAP+1)),CARROT_CAP+1)</x:f>
        <x:v>20</x:v>
      </x:c>
      <x:c r="K9140" s="266" t="n">
        <x:f>MOD(ROW()-ROW($I$46),MESCLUN_CAP+1)</x:f>
        <x:v>11</x:v>
      </x:c>
      <x:c r="L9140" s="266" t="n">
        <x:f>SUM(I9140:K9140)</x:f>
        <x:v>44</x:v>
      </x:c>
      <x:c r="M9140" s="267" t="n">
        <x:f>I9140*TOMATO_HOURS*WEEKS*(1+TOMATO_DIM)^I9140+J9140*CARROT_HOURS*WEEKS*(1+CARROT_DIM)^J9140+K9140*MESCLUN_HOURS*WEEKS*(1+MESCLUN_DIM)^K9140</x:f>
        <x:v>5589.807171456523</x:v>
      </x:c>
      <x:c r="N9140" s="267" t="n">
        <x:f>MAX(M9140-FARMER_HOURS,0)/TEMP_HOURS_PER_WORKER</x:f>
        <x:v>3.3818105357336967</x:v>
      </x:c>
      <x:c r="O9140" s="268" t="n">
        <x:f>I9140*TOMATO_PRICE+J9140*CARROT_PRICE+K9140*MESCLUN_PRICE</x:f>
        <x:v>185980</x:v>
      </x:c>
      <x:c r="P9140" s="268" t="n">
        <x:f>I9140*TOMATO_FERTILIZER+J9140*CARROT_FERTILIZER+K9140*MESCLUN_FERTILIZER</x:f>
        <x:v>29920</x:v>
      </x:c>
      <x:c r="Q9140" s="268" t="n">
        <x:f>MIN(M9140,FARMER_HOURS)*FARMER_RATE+MAX(M9140-FARMER_HOURS,0)*TEMP_RATE</x:f>
        <x:v>109545.26339334241</x:v>
      </x:c>
      <x:c r="R9140" s="268" t="n">
        <x:f>O9140-P9140-Q9140-FIXED_COST</x:f>
        <x:v>26514.736606657592</x:v>
      </x:c>
      <x:c r="S9140" s="139" t="str">
        <x:f>IF(AND(L9140&lt;=TOTAL_BED_CAP,N9140&lt;=TEMP_WORKER_CAP),"YES","NO")</x:f>
        <x:v>YES</x:v>
      </x:c>
      <x:c r="T9140" s="139" t="n">
        <x:f>IF(S9140="YES",R9140,-1E+99)</x:f>
        <x:v>26514.736606657592</x:v>
      </x:c>
    </x:row>
    <x:row r="9141">
      <x:c r="A9141" s="139"/>
      <x:c r="B9141" s="139"/>
      <x:c r="C9141" s="139"/>
      <x:c r="D9141" s="139"/>
      <x:c r="E9141" s="139"/>
      <x:c r="F9141" s="139"/>
      <x:c r="G9141" s="139"/>
      <x:c r="H9141" s="139"/>
      <x:c r="I9141" s="266" t="n">
        <x:f>INT((ROW()-ROW($I$46))/((CARROT_CAP+1)*(MESCLUN_CAP+1)))</x:f>
        <x:v>13</x:v>
      </x:c>
      <x:c r="J9141" s="266" t="n">
        <x:f>MOD(INT((ROW()-ROW($I$46))/(MESCLUN_CAP+1)),CARROT_CAP+1)</x:f>
        <x:v>20</x:v>
      </x:c>
      <x:c r="K9141" s="266" t="n">
        <x:f>MOD(ROW()-ROW($I$46),MESCLUN_CAP+1)</x:f>
        <x:v>12</x:v>
      </x:c>
      <x:c r="L9141" s="266" t="n">
        <x:f>SUM(I9141:K9141)</x:f>
        <x:v>45</x:v>
      </x:c>
      <x:c r="M9141" s="267" t="n">
        <x:f>I9141*TOMATO_HOURS*WEEKS*(1+TOMATO_DIM)^I9141+J9141*CARROT_HOURS*WEEKS*(1+CARROT_DIM)^J9141+K9141*MESCLUN_HOURS*WEEKS*(1+MESCLUN_DIM)^K9141</x:f>
        <x:v>5649.134624584587</x:v>
      </x:c>
      <x:c r="N9141" s="267" t="n">
        <x:f>MAX(M9141-FARMER_HOURS,0)/TEMP_HOURS_PER_WORKER</x:f>
        <x:v>3.423010155961519</x:v>
      </x:c>
      <x:c r="O9141" s="268" t="n">
        <x:f>I9141*TOMATO_PRICE+J9141*CARROT_PRICE+K9141*MESCLUN_PRICE</x:f>
        <x:v>188680</x:v>
      </x:c>
      <x:c r="P9141" s="268" t="n">
        <x:f>I9141*TOMATO_FERTILIZER+J9141*CARROT_FERTILIZER+K9141*MESCLUN_FERTILIZER</x:f>
        <x:v>30800</x:v>
      </x:c>
      <x:c r="Q9141" s="268" t="n">
        <x:f>MIN(M9141,FARMER_HOURS)*FARMER_RATE+MAX(M9141-FARMER_HOURS,0)*TEMP_RATE</x:f>
        <x:v>110575.25389903797</x:v>
      </x:c>
      <x:c r="R9141" s="268" t="n">
        <x:f>O9141-P9141-Q9141-FIXED_COST</x:f>
        <x:v>27304.74610096203</x:v>
      </x:c>
      <x:c r="S9141" s="139" t="str">
        <x:f>IF(AND(L9141&lt;=TOTAL_BED_CAP,N9141&lt;=TEMP_WORKER_CAP),"YES","NO")</x:f>
        <x:v>YES</x:v>
      </x:c>
      <x:c r="T9141" s="139" t="n">
        <x:f>IF(S9141="YES",R9141,-1E+99)</x:f>
        <x:v>27304.74610096203</x:v>
      </x:c>
    </x:row>
    <x:row r="9142">
      <x:c r="A9142" s="139"/>
      <x:c r="B9142" s="139"/>
      <x:c r="C9142" s="139"/>
      <x:c r="D9142" s="139"/>
      <x:c r="E9142" s="139"/>
      <x:c r="F9142" s="139"/>
      <x:c r="G9142" s="139"/>
      <x:c r="H9142" s="139"/>
      <x:c r="I9142" s="266" t="n">
        <x:f>INT((ROW()-ROW($I$46))/((CARROT_CAP+1)*(MESCLUN_CAP+1)))</x:f>
        <x:v>13</x:v>
      </x:c>
      <x:c r="J9142" s="266" t="n">
        <x:f>MOD(INT((ROW()-ROW($I$46))/(MESCLUN_CAP+1)),CARROT_CAP+1)</x:f>
        <x:v>20</x:v>
      </x:c>
      <x:c r="K9142" s="266" t="n">
        <x:f>MOD(ROW()-ROW($I$46),MESCLUN_CAP+1)</x:f>
        <x:v>13</x:v>
      </x:c>
      <x:c r="L9142" s="266" t="n">
        <x:f>SUM(I9142:K9142)</x:f>
        <x:v>46</x:v>
      </x:c>
      <x:c r="M9142" s="267" t="n">
        <x:f>I9142*TOMATO_HOURS*WEEKS*(1+TOMATO_DIM)^I9142+J9142*CARROT_HOURS*WEEKS*(1+CARROT_DIM)^J9142+K9142*MESCLUN_HOURS*WEEKS*(1+MESCLUN_DIM)^K9142</x:f>
        <x:v>5709.856595292971</x:v>
      </x:c>
      <x:c r="N9142" s="267" t="n">
        <x:f>MAX(M9142-FARMER_HOURS,0)/TEMP_HOURS_PER_WORKER</x:f>
        <x:v>3.4651781911756743</x:v>
      </x:c>
      <x:c r="O9142" s="268" t="n">
        <x:f>I9142*TOMATO_PRICE+J9142*CARROT_PRICE+K9142*MESCLUN_PRICE</x:f>
        <x:v>191380</x:v>
      </x:c>
      <x:c r="P9142" s="268" t="n">
        <x:f>I9142*TOMATO_FERTILIZER+J9142*CARROT_FERTILIZER+K9142*MESCLUN_FERTILIZER</x:f>
        <x:v>31680</x:v>
      </x:c>
      <x:c r="Q9142" s="268" t="n">
        <x:f>MIN(M9142,FARMER_HOURS)*FARMER_RATE+MAX(M9142-FARMER_HOURS,0)*TEMP_RATE</x:f>
        <x:v>111629.45477939186</x:v>
      </x:c>
      <x:c r="R9142" s="268" t="n">
        <x:f>O9142-P9142-Q9142-FIXED_COST</x:f>
        <x:v>28070.54522060814</x:v>
      </x:c>
      <x:c r="S9142" s="139" t="str">
        <x:f>IF(AND(L9142&lt;=TOTAL_BED_CAP,N9142&lt;=TEMP_WORKER_CAP),"YES","NO")</x:f>
        <x:v>YES</x:v>
      </x:c>
      <x:c r="T9142" s="139" t="n">
        <x:f>IF(S9142="YES",R9142,-1E+99)</x:f>
        <x:v>28070.54522060814</x:v>
      </x:c>
    </x:row>
    <x:row r="9143">
      <x:c r="A9143" s="139"/>
      <x:c r="B9143" s="139"/>
      <x:c r="C9143" s="139"/>
      <x:c r="D9143" s="139"/>
      <x:c r="E9143" s="139"/>
      <x:c r="F9143" s="139"/>
      <x:c r="G9143" s="139"/>
      <x:c r="H9143" s="139"/>
      <x:c r="I9143" s="266" t="n">
        <x:f>INT((ROW()-ROW($I$46))/((CARROT_CAP+1)*(MESCLUN_CAP+1)))</x:f>
        <x:v>13</x:v>
      </x:c>
      <x:c r="J9143" s="266" t="n">
        <x:f>MOD(INT((ROW()-ROW($I$46))/(MESCLUN_CAP+1)),CARROT_CAP+1)</x:f>
        <x:v>20</x:v>
      </x:c>
      <x:c r="K9143" s="266" t="n">
        <x:f>MOD(ROW()-ROW($I$46),MESCLUN_CAP+1)</x:f>
        <x:v>14</x:v>
      </x:c>
      <x:c r="L9143" s="266" t="n">
        <x:f>SUM(I9143:K9143)</x:f>
        <x:v>47</x:v>
      </x:c>
      <x:c r="M9143" s="267" t="n">
        <x:f>I9143*TOMATO_HOURS*WEEKS*(1+TOMATO_DIM)^I9143+J9143*CARROT_HOURS*WEEKS*(1+CARROT_DIM)^J9143+K9143*MESCLUN_HOURS*WEEKS*(1+MESCLUN_DIM)^K9143</x:f>
        <x:v>5771.998676606632</x:v>
      </x:c>
      <x:c r="N9143" s="267" t="n">
        <x:f>MAX(M9143-FARMER_HOURS,0)/TEMP_HOURS_PER_WORKER</x:f>
        <x:v>3.508332414310161</x:v>
      </x:c>
      <x:c r="O9143" s="268" t="n">
        <x:f>I9143*TOMATO_PRICE+J9143*CARROT_PRICE+K9143*MESCLUN_PRICE</x:f>
        <x:v>194080</x:v>
      </x:c>
      <x:c r="P9143" s="268" t="n">
        <x:f>I9143*TOMATO_FERTILIZER+J9143*CARROT_FERTILIZER+K9143*MESCLUN_FERTILIZER</x:f>
        <x:v>32560</x:v>
      </x:c>
      <x:c r="Q9143" s="268" t="n">
        <x:f>MIN(M9143,FARMER_HOURS)*FARMER_RATE+MAX(M9143-FARMER_HOURS,0)*TEMP_RATE</x:f>
        <x:v>112708.31035775403</x:v>
      </x:c>
      <x:c r="R9143" s="268" t="n">
        <x:f>O9143-P9143-Q9143-FIXED_COST</x:f>
        <x:v>28811.68964224597</x:v>
      </x:c>
      <x:c r="S9143" s="139" t="str">
        <x:f>IF(AND(L9143&lt;=TOTAL_BED_CAP,N9143&lt;=TEMP_WORKER_CAP),"YES","NO")</x:f>
        <x:v>YES</x:v>
      </x:c>
      <x:c r="T9143" s="139" t="n">
        <x:f>IF(S9143="YES",R9143,-1E+99)</x:f>
        <x:v>28811.68964224597</x:v>
      </x:c>
    </x:row>
    <x:row r="9144">
      <x:c r="A9144" s="139"/>
      <x:c r="B9144" s="139"/>
      <x:c r="C9144" s="139"/>
      <x:c r="D9144" s="139"/>
      <x:c r="E9144" s="139"/>
      <x:c r="F9144" s="139"/>
      <x:c r="G9144" s="139"/>
      <x:c r="H9144" s="139"/>
      <x:c r="I9144" s="266" t="n">
        <x:f>INT((ROW()-ROW($I$46))/((CARROT_CAP+1)*(MESCLUN_CAP+1)))</x:f>
        <x:v>13</x:v>
      </x:c>
      <x:c r="J9144" s="266" t="n">
        <x:f>MOD(INT((ROW()-ROW($I$46))/(MESCLUN_CAP+1)),CARROT_CAP+1)</x:f>
        <x:v>20</x:v>
      </x:c>
      <x:c r="K9144" s="266" t="n">
        <x:f>MOD(ROW()-ROW($I$46),MESCLUN_CAP+1)</x:f>
        <x:v>15</x:v>
      </x:c>
      <x:c r="L9144" s="266" t="n">
        <x:f>SUM(I9144:K9144)</x:f>
        <x:v>48</x:v>
      </x:c>
      <x:c r="M9144" s="267" t="n">
        <x:f>I9144*TOMATO_HOURS*WEEKS*(1+TOMATO_DIM)^I9144+J9144*CARROT_HOURS*WEEKS*(1+CARROT_DIM)^J9144+K9144*MESCLUN_HOURS*WEEKS*(1+MESCLUN_DIM)^K9144</x:f>
        <x:v>5835.586883482779</x:v>
      </x:c>
      <x:c r="N9144" s="267" t="n">
        <x:f>MAX(M9144-FARMER_HOURS,0)/TEMP_HOURS_PER_WORKER</x:f>
        <x:v>3.5524908913074853</x:v>
      </x:c>
      <x:c r="O9144" s="268" t="n">
        <x:f>I9144*TOMATO_PRICE+J9144*CARROT_PRICE+K9144*MESCLUN_PRICE</x:f>
        <x:v>196780</x:v>
      </x:c>
      <x:c r="P9144" s="268" t="n">
        <x:f>I9144*TOMATO_FERTILIZER+J9144*CARROT_FERTILIZER+K9144*MESCLUN_FERTILIZER</x:f>
        <x:v>33440</x:v>
      </x:c>
      <x:c r="Q9144" s="268" t="n">
        <x:f>MIN(M9144,FARMER_HOURS)*FARMER_RATE+MAX(M9144-FARMER_HOURS,0)*TEMP_RATE</x:f>
        <x:v>113812.27228268713</x:v>
      </x:c>
      <x:c r="R9144" s="268" t="n">
        <x:f>O9144-P9144-Q9144-FIXED_COST</x:f>
        <x:v>29527.727717312868</x:v>
      </x:c>
      <x:c r="S9144" s="139" t="str">
        <x:f>IF(AND(L9144&lt;=TOTAL_BED_CAP,N9144&lt;=TEMP_WORKER_CAP),"YES","NO")</x:f>
        <x:v>YES</x:v>
      </x:c>
      <x:c r="T9144" s="139" t="n">
        <x:f>IF(S9144="YES",R9144,-1E+99)</x:f>
        <x:v>29527.727717312868</x:v>
      </x:c>
    </x:row>
    <x:row r="9145">
      <x:c r="A9145" s="139"/>
      <x:c r="B9145" s="139"/>
      <x:c r="C9145" s="139"/>
      <x:c r="D9145" s="139"/>
      <x:c r="E9145" s="139"/>
      <x:c r="F9145" s="139"/>
      <x:c r="G9145" s="139"/>
      <x:c r="H9145" s="139"/>
      <x:c r="I9145" s="266" t="n">
        <x:f>INT((ROW()-ROW($I$46))/((CARROT_CAP+1)*(MESCLUN_CAP+1)))</x:f>
        <x:v>13</x:v>
      </x:c>
      <x:c r="J9145" s="266" t="n">
        <x:f>MOD(INT((ROW()-ROW($I$46))/(MESCLUN_CAP+1)),CARROT_CAP+1)</x:f>
        <x:v>20</x:v>
      </x:c>
      <x:c r="K9145" s="266" t="n">
        <x:f>MOD(ROW()-ROW($I$46),MESCLUN_CAP+1)</x:f>
        <x:v>16</x:v>
      </x:c>
      <x:c r="L9145" s="266" t="n">
        <x:f>SUM(I9145:K9145)</x:f>
        <x:v>49</x:v>
      </x:c>
      <x:c r="M9145" s="267" t="n">
        <x:f>I9145*TOMATO_HOURS*WEEKS*(1+TOMATO_DIM)^I9145+J9145*CARROT_HOURS*WEEKS*(1+CARROT_DIM)^J9145+K9145*MESCLUN_HOURS*WEEKS*(1+MESCLUN_DIM)^K9145</x:f>
        <x:v>5900.647659360267</x:v>
      </x:c>
      <x:c r="N9145" s="267" t="n">
        <x:f>MAX(M9145-FARMER_HOURS,0)/TEMP_HOURS_PER_WORKER</x:f>
        <x:v>3.597671985666852</x:v>
      </x:c>
      <x:c r="O9145" s="268" t="n">
        <x:f>I9145*TOMATO_PRICE+J9145*CARROT_PRICE+K9145*MESCLUN_PRICE</x:f>
        <x:v>199480</x:v>
      </x:c>
      <x:c r="P9145" s="268" t="n">
        <x:f>I9145*TOMATO_FERTILIZER+J9145*CARROT_FERTILIZER+K9145*MESCLUN_FERTILIZER</x:f>
        <x:v>34320</x:v>
      </x:c>
      <x:c r="Q9145" s="268" t="n">
        <x:f>MIN(M9145,FARMER_HOURS)*FARMER_RATE+MAX(M9145-FARMER_HOURS,0)*TEMP_RATE</x:f>
        <x:v>114941.79964167131</x:v>
      </x:c>
      <x:c r="R9145" s="268" t="n">
        <x:f>O9145-P9145-Q9145-FIXED_COST</x:f>
        <x:v>30218.200358328686</x:v>
      </x:c>
      <x:c r="S9145" s="139" t="str">
        <x:f>IF(AND(L9145&lt;=TOTAL_BED_CAP,N9145&lt;=TEMP_WORKER_CAP),"YES","NO")</x:f>
        <x:v>YES</x:v>
      </x:c>
      <x:c r="T9145" s="139" t="n">
        <x:f>IF(S9145="YES",R9145,-1E+99)</x:f>
        <x:v>30218.200358328686</x:v>
      </x:c>
    </x:row>
    <x:row r="9146">
      <x:c r="A9146" s="139"/>
      <x:c r="B9146" s="139"/>
      <x:c r="C9146" s="139"/>
      <x:c r="D9146" s="139"/>
      <x:c r="E9146" s="139"/>
      <x:c r="F9146" s="139"/>
      <x:c r="G9146" s="139"/>
      <x:c r="H9146" s="139"/>
      <x:c r="I9146" s="266" t="n">
        <x:f>INT((ROW()-ROW($I$46))/((CARROT_CAP+1)*(MESCLUN_CAP+1)))</x:f>
        <x:v>13</x:v>
      </x:c>
      <x:c r="J9146" s="266" t="n">
        <x:f>MOD(INT((ROW()-ROW($I$46))/(MESCLUN_CAP+1)),CARROT_CAP+1)</x:f>
        <x:v>20</x:v>
      </x:c>
      <x:c r="K9146" s="266" t="n">
        <x:f>MOD(ROW()-ROW($I$46),MESCLUN_CAP+1)</x:f>
        <x:v>17</x:v>
      </x:c>
      <x:c r="L9146" s="266" t="n">
        <x:f>SUM(I9146:K9146)</x:f>
        <x:v>50</x:v>
      </x:c>
      <x:c r="M9146" s="267" t="n">
        <x:f>I9146*TOMATO_HOURS*WEEKS*(1+TOMATO_DIM)^I9146+J9146*CARROT_HOURS*WEEKS*(1+CARROT_DIM)^J9146+K9146*MESCLUN_HOURS*WEEKS*(1+MESCLUN_DIM)^K9146</x:f>
        <x:v>5967.207882806808</x:v>
      </x:c>
      <x:c r="N9146" s="267" t="n">
        <x:f>MAX(M9146-FARMER_HOURS,0)/TEMP_HOURS_PER_WORKER</x:f>
        <x:v>3.643894363060283</x:v>
      </x:c>
      <x:c r="O9146" s="268" t="n">
        <x:f>I9146*TOMATO_PRICE+J9146*CARROT_PRICE+K9146*MESCLUN_PRICE</x:f>
        <x:v>202180</x:v>
      </x:c>
      <x:c r="P9146" s="268" t="n">
        <x:f>I9146*TOMATO_FERTILIZER+J9146*CARROT_FERTILIZER+K9146*MESCLUN_FERTILIZER</x:f>
        <x:v>35200</x:v>
      </x:c>
      <x:c r="Q9146" s="268" t="n">
        <x:f>MIN(M9146,FARMER_HOURS)*FARMER_RATE+MAX(M9146-FARMER_HOURS,0)*TEMP_RATE</x:f>
        <x:v>116097.35907650708</x:v>
      </x:c>
      <x:c r="R9146" s="268" t="n">
        <x:f>O9146-P9146-Q9146-FIXED_COST</x:f>
        <x:v>30882.640923492916</x:v>
      </x:c>
      <x:c r="S9146" s="139" t="str">
        <x:f>IF(AND(L9146&lt;=TOTAL_BED_CAP,N9146&lt;=TEMP_WORKER_CAP),"YES","NO")</x:f>
        <x:v>YES</x:v>
      </x:c>
      <x:c r="T9146" s="139" t="n">
        <x:f>IF(S9146="YES",R9146,-1E+99)</x:f>
        <x:v>30882.640923492916</x:v>
      </x:c>
    </x:row>
    <x:row r="9147">
      <x:c r="A9147" s="139"/>
      <x:c r="B9147" s="139"/>
      <x:c r="C9147" s="139"/>
      <x:c r="D9147" s="139"/>
      <x:c r="E9147" s="139"/>
      <x:c r="F9147" s="139"/>
      <x:c r="G9147" s="139"/>
      <x:c r="H9147" s="139"/>
      <x:c r="I9147" s="266" t="n">
        <x:f>INT((ROW()-ROW($I$46))/((CARROT_CAP+1)*(MESCLUN_CAP+1)))</x:f>
        <x:v>13</x:v>
      </x:c>
      <x:c r="J9147" s="266" t="n">
        <x:f>MOD(INT((ROW()-ROW($I$46))/(MESCLUN_CAP+1)),CARROT_CAP+1)</x:f>
        <x:v>20</x:v>
      </x:c>
      <x:c r="K9147" s="266" t="n">
        <x:f>MOD(ROW()-ROW($I$46),MESCLUN_CAP+1)</x:f>
        <x:v>18</x:v>
      </x:c>
      <x:c r="L9147" s="266" t="n">
        <x:f>SUM(I9147:K9147)</x:f>
        <x:v>51</x:v>
      </x:c>
      <x:c r="M9147" s="267" t="n">
        <x:f>I9147*TOMATO_HOURS*WEEKS*(1+TOMATO_DIM)^I9147+J9147*CARROT_HOURS*WEEKS*(1+CARROT_DIM)^J9147+K9147*MESCLUN_HOURS*WEEKS*(1+MESCLUN_DIM)^K9147</x:f>
        <x:v>6035.294874265395</x:v>
      </x:c>
      <x:c r="N9147" s="267" t="n">
        <x:f>MAX(M9147-FARMER_HOURS,0)/TEMP_HOURS_PER_WORKER</x:f>
        <x:v>3.6911769960176355</x:v>
      </x:c>
      <x:c r="O9147" s="268" t="n">
        <x:f>I9147*TOMATO_PRICE+J9147*CARROT_PRICE+K9147*MESCLUN_PRICE</x:f>
        <x:v>204880</x:v>
      </x:c>
      <x:c r="P9147" s="268" t="n">
        <x:f>I9147*TOMATO_FERTILIZER+J9147*CARROT_FERTILIZER+K9147*MESCLUN_FERTILIZER</x:f>
        <x:v>36080</x:v>
      </x:c>
      <x:c r="Q9147" s="268" t="n">
        <x:f>MIN(M9147,FARMER_HOURS)*FARMER_RATE+MAX(M9147-FARMER_HOURS,0)*TEMP_RATE</x:f>
        <x:v>117279.42490044089</x:v>
      </x:c>
      <x:c r="R9147" s="268" t="n">
        <x:f>O9147-P9147-Q9147-FIXED_COST</x:f>
        <x:v>31520.575099559108</x:v>
      </x:c>
      <x:c r="S9147" s="139" t="str">
        <x:f>IF(AND(L9147&lt;=TOTAL_BED_CAP,N9147&lt;=TEMP_WORKER_CAP),"YES","NO")</x:f>
        <x:v>YES</x:v>
      </x:c>
      <x:c r="T9147" s="139" t="n">
        <x:f>IF(S9147="YES",R9147,-1E+99)</x:f>
        <x:v>31520.575099559108</x:v>
      </x:c>
    </x:row>
    <x:row r="9148">
      <x:c r="A9148" s="139"/>
      <x:c r="B9148" s="139"/>
      <x:c r="C9148" s="139"/>
      <x:c r="D9148" s="139"/>
      <x:c r="E9148" s="139"/>
      <x:c r="F9148" s="139"/>
      <x:c r="G9148" s="139"/>
      <x:c r="H9148" s="139"/>
      <x:c r="I9148" s="266" t="n">
        <x:f>INT((ROW()-ROW($I$46))/((CARROT_CAP+1)*(MESCLUN_CAP+1)))</x:f>
        <x:v>13</x:v>
      </x:c>
      <x:c r="J9148" s="266" t="n">
        <x:f>MOD(INT((ROW()-ROW($I$46))/(MESCLUN_CAP+1)),CARROT_CAP+1)</x:f>
        <x:v>20</x:v>
      </x:c>
      <x:c r="K9148" s="266" t="n">
        <x:f>MOD(ROW()-ROW($I$46),MESCLUN_CAP+1)</x:f>
        <x:v>19</x:v>
      </x:c>
      <x:c r="L9148" s="266" t="n">
        <x:f>SUM(I9148:K9148)</x:f>
        <x:v>52</x:v>
      </x:c>
      <x:c r="M9148" s="267" t="n">
        <x:f>I9148*TOMATO_HOURS*WEEKS*(1+TOMATO_DIM)^I9148+J9148*CARROT_HOURS*WEEKS*(1+CARROT_DIM)^J9148+K9148*MESCLUN_HOURS*WEEKS*(1+MESCLUN_DIM)^K9148</x:f>
        <x:v>6104.936402901418</x:v>
      </x:c>
      <x:c r="N9148" s="267" t="n">
        <x:f>MAX(M9148-FARMER_HOURS,0)/TEMP_HOURS_PER_WORKER</x:f>
        <x:v>3.73953916868154</x:v>
      </x:c>
      <x:c r="O9148" s="268" t="n">
        <x:f>I9148*TOMATO_PRICE+J9148*CARROT_PRICE+K9148*MESCLUN_PRICE</x:f>
        <x:v>207580</x:v>
      </x:c>
      <x:c r="P9148" s="268" t="n">
        <x:f>I9148*TOMATO_FERTILIZER+J9148*CARROT_FERTILIZER+K9148*MESCLUN_FERTILIZER</x:f>
        <x:v>36960</x:v>
      </x:c>
      <x:c r="Q9148" s="268" t="n">
        <x:f>MIN(M9148,FARMER_HOURS)*FARMER_RATE+MAX(M9148-FARMER_HOURS,0)*TEMP_RATE</x:f>
        <x:v>118488.4792170385</x:v>
      </x:c>
      <x:c r="R9148" s="268" t="n">
        <x:f>O9148-P9148-Q9148-FIXED_COST</x:f>
        <x:v>32131.520782961496</x:v>
      </x:c>
      <x:c r="S9148" s="139" t="str">
        <x:f>IF(AND(L9148&lt;=TOTAL_BED_CAP,N9148&lt;=TEMP_WORKER_CAP),"YES","NO")</x:f>
        <x:v>YES</x:v>
      </x:c>
      <x:c r="T9148" s="139" t="n">
        <x:f>IF(S9148="YES",R9148,-1E+99)</x:f>
        <x:v>32131.520782961496</x:v>
      </x:c>
    </x:row>
    <x:row r="9149">
      <x:c r="A9149" s="139"/>
      <x:c r="B9149" s="139"/>
      <x:c r="C9149" s="139"/>
      <x:c r="D9149" s="139"/>
      <x:c r="E9149" s="139"/>
      <x:c r="F9149" s="139"/>
      <x:c r="G9149" s="139"/>
      <x:c r="H9149" s="139"/>
      <x:c r="I9149" s="266" t="n">
        <x:f>INT((ROW()-ROW($I$46))/((CARROT_CAP+1)*(MESCLUN_CAP+1)))</x:f>
        <x:v>13</x:v>
      </x:c>
      <x:c r="J9149" s="266" t="n">
        <x:f>MOD(INT((ROW()-ROW($I$46))/(MESCLUN_CAP+1)),CARROT_CAP+1)</x:f>
        <x:v>20</x:v>
      </x:c>
      <x:c r="K9149" s="266" t="n">
        <x:f>MOD(ROW()-ROW($I$46),MESCLUN_CAP+1)</x:f>
        <x:v>20</x:v>
      </x:c>
      <x:c r="L9149" s="266" t="n">
        <x:f>SUM(I9149:K9149)</x:f>
        <x:v>53</x:v>
      </x:c>
      <x:c r="M9149" s="267" t="n">
        <x:f>I9149*TOMATO_HOURS*WEEKS*(1+TOMATO_DIM)^I9149+J9149*CARROT_HOURS*WEEKS*(1+CARROT_DIM)^J9149+K9149*MESCLUN_HOURS*WEEKS*(1+MESCLUN_DIM)^K9149</x:f>
        <x:v>6176.160693551894</x:v>
      </x:c>
      <x:c r="N9149" s="267" t="n">
        <x:f>MAX(M9149-FARMER_HOURS,0)/TEMP_HOURS_PER_WORKER</x:f>
        <x:v>3.7890004816332596</x:v>
      </x:c>
      <x:c r="O9149" s="268" t="n">
        <x:f>I9149*TOMATO_PRICE+J9149*CARROT_PRICE+K9149*MESCLUN_PRICE</x:f>
        <x:v>210280</x:v>
      </x:c>
      <x:c r="P9149" s="268" t="n">
        <x:f>I9149*TOMATO_FERTILIZER+J9149*CARROT_FERTILIZER+K9149*MESCLUN_FERTILIZER</x:f>
        <x:v>37840</x:v>
      </x:c>
      <x:c r="Q9149" s="268" t="n">
        <x:f>MIN(M9149,FARMER_HOURS)*FARMER_RATE+MAX(M9149-FARMER_HOURS,0)*TEMP_RATE</x:f>
        <x:v>119725.01204083148</x:v>
      </x:c>
      <x:c r="R9149" s="268" t="n">
        <x:f>O9149-P9149-Q9149-FIXED_COST</x:f>
        <x:v>32714.987959168517</x:v>
      </x:c>
      <x:c r="S9149" s="139" t="str">
        <x:f>IF(AND(L9149&lt;=TOTAL_BED_CAP,N9149&lt;=TEMP_WORKER_CAP),"YES","NO")</x:f>
        <x:v>YES</x:v>
      </x:c>
      <x:c r="T9149" s="139" t="n">
        <x:f>IF(S9149="YES",R9149,-1E+99)</x:f>
        <x:v>32714.987959168517</x:v>
      </x:c>
    </x:row>
    <x:row r="9150">
      <x:c r="A9150" s="139"/>
      <x:c r="B9150" s="139"/>
      <x:c r="C9150" s="139"/>
      <x:c r="D9150" s="139"/>
      <x:c r="E9150" s="139"/>
      <x:c r="F9150" s="139"/>
      <x:c r="G9150" s="139"/>
      <x:c r="H9150" s="139"/>
      <x:c r="I9150" s="266" t="n">
        <x:f>INT((ROW()-ROW($I$46))/((CARROT_CAP+1)*(MESCLUN_CAP+1)))</x:f>
        <x:v>13</x:v>
      </x:c>
      <x:c r="J9150" s="266" t="n">
        <x:f>MOD(INT((ROW()-ROW($I$46))/(MESCLUN_CAP+1)),CARROT_CAP+1)</x:f>
        <x:v>20</x:v>
      </x:c>
      <x:c r="K9150" s="266" t="n">
        <x:f>MOD(ROW()-ROW($I$46),MESCLUN_CAP+1)</x:f>
        <x:v>21</x:v>
      </x:c>
      <x:c r="L9150" s="266" t="n">
        <x:f>SUM(I9150:K9150)</x:f>
        <x:v>54</x:v>
      </x:c>
      <x:c r="M9150" s="267" t="n">
        <x:f>I9150*TOMATO_HOURS*WEEKS*(1+TOMATO_DIM)^I9150+J9150*CARROT_HOURS*WEEKS*(1+CARROT_DIM)^J9150+K9150*MESCLUN_HOURS*WEEKS*(1+MESCLUN_DIM)^K9150</x:f>
        <x:v>6248.9964337783385</x:v>
      </x:c>
      <x:c r="N9150" s="267" t="n">
        <x:f>MAX(M9150-FARMER_HOURS,0)/TEMP_HOURS_PER_WORKER</x:f>
        <x:v>3.839580856790513</x:v>
      </x:c>
      <x:c r="O9150" s="268" t="n">
        <x:f>I9150*TOMATO_PRICE+J9150*CARROT_PRICE+K9150*MESCLUN_PRICE</x:f>
        <x:v>212980</x:v>
      </x:c>
      <x:c r="P9150" s="268" t="n">
        <x:f>I9150*TOMATO_FERTILIZER+J9150*CARROT_FERTILIZER+K9150*MESCLUN_FERTILIZER</x:f>
        <x:v>38720</x:v>
      </x:c>
      <x:c r="Q9150" s="268" t="n">
        <x:f>MIN(M9150,FARMER_HOURS)*FARMER_RATE+MAX(M9150-FARMER_HOURS,0)*TEMP_RATE</x:f>
        <x:v>120989.52141976282</x:v>
      </x:c>
      <x:c r="R9150" s="268" t="n">
        <x:f>O9150-P9150-Q9150-FIXED_COST</x:f>
        <x:v>33270.47858023718</x:v>
      </x:c>
      <x:c r="S9150" s="139" t="str">
        <x:f>IF(AND(L9150&lt;=TOTAL_BED_CAP,N9150&lt;=TEMP_WORKER_CAP),"YES","NO")</x:f>
        <x:v>YES</x:v>
      </x:c>
      <x:c r="T9150" s="139" t="n">
        <x:f>IF(S9150="YES",R9150,-1E+99)</x:f>
        <x:v>33270.47858023718</x:v>
      </x:c>
    </x:row>
    <x:row r="9151">
      <x:c r="A9151" s="139"/>
      <x:c r="B9151" s="139"/>
      <x:c r="C9151" s="139"/>
      <x:c r="D9151" s="139"/>
      <x:c r="E9151" s="139"/>
      <x:c r="F9151" s="139"/>
      <x:c r="G9151" s="139"/>
      <x:c r="H9151" s="139"/>
      <x:c r="I9151" s="266" t="n">
        <x:f>INT((ROW()-ROW($I$46))/((CARROT_CAP+1)*(MESCLUN_CAP+1)))</x:f>
        <x:v>13</x:v>
      </x:c>
      <x:c r="J9151" s="266" t="n">
        <x:f>MOD(INT((ROW()-ROW($I$46))/(MESCLUN_CAP+1)),CARROT_CAP+1)</x:f>
        <x:v>20</x:v>
      </x:c>
      <x:c r="K9151" s="266" t="n">
        <x:f>MOD(ROW()-ROW($I$46),MESCLUN_CAP+1)</x:f>
        <x:v>22</x:v>
      </x:c>
      <x:c r="L9151" s="266" t="n">
        <x:f>SUM(I9151:K9151)</x:f>
        <x:v>55</x:v>
      </x:c>
      <x:c r="M9151" s="267" t="n">
        <x:f>I9151*TOMATO_HOURS*WEEKS*(1+TOMATO_DIM)^I9151+J9151*CARROT_HOURS*WEEKS*(1+CARROT_DIM)^J9151+K9151*MESCLUN_HOURS*WEEKS*(1+MESCLUN_DIM)^K9151</x:f>
        <x:v>6323.472781024734</x:v>
      </x:c>
      <x:c r="N9151" s="267" t="n">
        <x:f>MAX(M9151-FARMER_HOURS,0)/TEMP_HOURS_PER_WORKER</x:f>
        <x:v>3.8913005423782874</x:v>
      </x:c>
      <x:c r="O9151" s="268" t="n">
        <x:f>I9151*TOMATO_PRICE+J9151*CARROT_PRICE+K9151*MESCLUN_PRICE</x:f>
        <x:v>215680</x:v>
      </x:c>
      <x:c r="P9151" s="268" t="n">
        <x:f>I9151*TOMATO_FERTILIZER+J9151*CARROT_FERTILIZER+K9151*MESCLUN_FERTILIZER</x:f>
        <x:v>39600</x:v>
      </x:c>
      <x:c r="Q9151" s="268" t="n">
        <x:f>MIN(M9151,FARMER_HOURS)*FARMER_RATE+MAX(M9151-FARMER_HOURS,0)*TEMP_RATE</x:f>
        <x:v>122282.51355945719</x:v>
      </x:c>
      <x:c r="R9151" s="268" t="n">
        <x:f>O9151-P9151-Q9151-FIXED_COST</x:f>
        <x:v>33797.48644054281</x:v>
      </x:c>
      <x:c r="S9151" s="139" t="str">
        <x:f>IF(AND(L9151&lt;=TOTAL_BED_CAP,N9151&lt;=TEMP_WORKER_CAP),"YES","NO")</x:f>
        <x:v>YES</x:v>
      </x:c>
      <x:c r="T9151" s="139" t="n">
        <x:f>IF(S9151="YES",R9151,-1E+99)</x:f>
        <x:v>33797.48644054281</x:v>
      </x:c>
    </x:row>
    <x:row r="9152">
      <x:c r="A9152" s="139"/>
      <x:c r="B9152" s="139"/>
      <x:c r="C9152" s="139"/>
      <x:c r="D9152" s="139"/>
      <x:c r="E9152" s="139"/>
      <x:c r="F9152" s="139"/>
      <x:c r="G9152" s="139"/>
      <x:c r="H9152" s="139"/>
      <x:c r="I9152" s="266" t="n">
        <x:f>INT((ROW()-ROW($I$46))/((CARROT_CAP+1)*(MESCLUN_CAP+1)))</x:f>
        <x:v>13</x:v>
      </x:c>
      <x:c r="J9152" s="266" t="n">
        <x:f>MOD(INT((ROW()-ROW($I$46))/(MESCLUN_CAP+1)),CARROT_CAP+1)</x:f>
        <x:v>20</x:v>
      </x:c>
      <x:c r="K9152" s="266" t="n">
        <x:f>MOD(ROW()-ROW($I$46),MESCLUN_CAP+1)</x:f>
        <x:v>23</x:v>
      </x:c>
      <x:c r="L9152" s="266" t="n">
        <x:f>SUM(I9152:K9152)</x:f>
        <x:v>56</x:v>
      </x:c>
      <x:c r="M9152" s="267" t="n">
        <x:f>I9152*TOMATO_HOURS*WEEKS*(1+TOMATO_DIM)^I9152+J9152*CARROT_HOURS*WEEKS*(1+CARROT_DIM)^J9152+K9152*MESCLUN_HOURS*WEEKS*(1+MESCLUN_DIM)^K9152</x:f>
        <x:v>6399.619369882171</x:v>
      </x:c>
      <x:c r="N9152" s="267" t="n">
        <x:f>MAX(M9152-FARMER_HOURS,0)/TEMP_HOURS_PER_WORKER</x:f>
        <x:v>3.9441801179737297</x:v>
      </x:c>
      <x:c r="O9152" s="268" t="n">
        <x:f>I9152*TOMATO_PRICE+J9152*CARROT_PRICE+K9152*MESCLUN_PRICE</x:f>
        <x:v>218380</x:v>
      </x:c>
      <x:c r="P9152" s="268" t="n">
        <x:f>I9152*TOMATO_FERTILIZER+J9152*CARROT_FERTILIZER+K9152*MESCLUN_FERTILIZER</x:f>
        <x:v>40480</x:v>
      </x:c>
      <x:c r="Q9152" s="268" t="n">
        <x:f>MIN(M9152,FARMER_HOURS)*FARMER_RATE+MAX(M9152-FARMER_HOURS,0)*TEMP_RATE</x:f>
        <x:v>123604.50294934324</x:v>
      </x:c>
      <x:c r="R9152" s="268" t="n">
        <x:f>O9152-P9152-Q9152-FIXED_COST</x:f>
        <x:v>34295.49705065676</x:v>
      </x:c>
      <x:c r="S9152" s="139" t="str">
        <x:f>IF(AND(L9152&lt;=TOTAL_BED_CAP,N9152&lt;=TEMP_WORKER_CAP),"YES","NO")</x:f>
        <x:v>YES</x:v>
      </x:c>
      <x:c r="T9152" s="139" t="n">
        <x:f>IF(S9152="YES",R9152,-1E+99)</x:f>
        <x:v>34295.49705065676</x:v>
      </x:c>
    </x:row>
    <x:row r="9153">
      <x:c r="A9153" s="139"/>
      <x:c r="B9153" s="139"/>
      <x:c r="C9153" s="139"/>
      <x:c r="D9153" s="139"/>
      <x:c r="E9153" s="139"/>
      <x:c r="F9153" s="139"/>
      <x:c r="G9153" s="139"/>
      <x:c r="H9153" s="139"/>
      <x:c r="I9153" s="266" t="n">
        <x:f>INT((ROW()-ROW($I$46))/((CARROT_CAP+1)*(MESCLUN_CAP+1)))</x:f>
        <x:v>13</x:v>
      </x:c>
      <x:c r="J9153" s="266" t="n">
        <x:f>MOD(INT((ROW()-ROW($I$46))/(MESCLUN_CAP+1)),CARROT_CAP+1)</x:f>
        <x:v>20</x:v>
      </x:c>
      <x:c r="K9153" s="266" t="n">
        <x:f>MOD(ROW()-ROW($I$46),MESCLUN_CAP+1)</x:f>
        <x:v>24</x:v>
      </x:c>
      <x:c r="L9153" s="266" t="n">
        <x:f>SUM(I9153:K9153)</x:f>
        <x:v>57</x:v>
      </x:c>
      <x:c r="M9153" s="267" t="n">
        <x:f>I9153*TOMATO_HOURS*WEEKS*(1+TOMATO_DIM)^I9153+J9153*CARROT_HOURS*WEEKS*(1+CARROT_DIM)^J9153+K9153*MESCLUN_HOURS*WEEKS*(1+MESCLUN_DIM)^K9153</x:f>
        <x:v>6477.466319461666</x:v>
      </x:c>
      <x:c r="N9153" s="267" t="n">
        <x:f>MAX(M9153-FARMER_HOURS,0)/TEMP_HOURS_PER_WORKER</x:f>
        <x:v>3.998240499626157</x:v>
      </x:c>
      <x:c r="O9153" s="268" t="n">
        <x:f>I9153*TOMATO_PRICE+J9153*CARROT_PRICE+K9153*MESCLUN_PRICE</x:f>
        <x:v>221080</x:v>
      </x:c>
      <x:c r="P9153" s="268" t="n">
        <x:f>I9153*TOMATO_FERTILIZER+J9153*CARROT_FERTILIZER+K9153*MESCLUN_FERTILIZER</x:f>
        <x:v>41360</x:v>
      </x:c>
      <x:c r="Q9153" s="268" t="n">
        <x:f>MIN(M9153,FARMER_HOURS)*FARMER_RATE+MAX(M9153-FARMER_HOURS,0)*TEMP_RATE</x:f>
        <x:v>124956.01249065393</x:v>
      </x:c>
      <x:c r="R9153" s="268" t="n">
        <x:f>O9153-P9153-Q9153-FIXED_COST</x:f>
        <x:v>34763.98750934607</x:v>
      </x:c>
      <x:c r="S9153" s="139" t="str">
        <x:f>IF(AND(L9153&lt;=TOTAL_BED_CAP,N9153&lt;=TEMP_WORKER_CAP),"YES","NO")</x:f>
        <x:v>YES</x:v>
      </x:c>
      <x:c r="T9153" s="139" t="n">
        <x:f>IF(S9153="YES",R9153,-1E+99)</x:f>
        <x:v>34763.98750934607</x:v>
      </x:c>
    </x:row>
    <x:row r="9154">
      <x:c r="A9154" s="139"/>
      <x:c r="B9154" s="139"/>
      <x:c r="C9154" s="139"/>
      <x:c r="D9154" s="139"/>
      <x:c r="E9154" s="139"/>
      <x:c r="F9154" s="139"/>
      <x:c r="G9154" s="139"/>
      <x:c r="H9154" s="139"/>
      <x:c r="I9154" s="266" t="n">
        <x:f>INT((ROW()-ROW($I$46))/((CARROT_CAP+1)*(MESCLUN_CAP+1)))</x:f>
        <x:v>13</x:v>
      </x:c>
      <x:c r="J9154" s="266" t="n">
        <x:f>MOD(INT((ROW()-ROW($I$46))/(MESCLUN_CAP+1)),CARROT_CAP+1)</x:f>
        <x:v>20</x:v>
      </x:c>
      <x:c r="K9154" s="266" t="n">
        <x:f>MOD(ROW()-ROW($I$46),MESCLUN_CAP+1)</x:f>
        <x:v>25</x:v>
      </x:c>
      <x:c r="L9154" s="266" t="n">
        <x:f>SUM(I9154:K9154)</x:f>
        <x:v>58</x:v>
      </x:c>
      <x:c r="M9154" s="267" t="n">
        <x:f>I9154*TOMATO_HOURS*WEEKS*(1+TOMATO_DIM)^I9154+J9154*CARROT_HOURS*WEEKS*(1+CARROT_DIM)^J9154+K9154*MESCLUN_HOURS*WEEKS*(1+MESCLUN_DIM)^K9154</x:f>
        <x:v>6557.044240876764</x:v>
      </x:c>
      <x:c r="N9154" s="267" t="n">
        <x:f>MAX(M9154-FARMER_HOURS,0)/TEMP_HOURS_PER_WORKER</x:f>
        <x:v>4.053502945053308</x:v>
      </x:c>
      <x:c r="O9154" s="268" t="n">
        <x:f>I9154*TOMATO_PRICE+J9154*CARROT_PRICE+K9154*MESCLUN_PRICE</x:f>
        <x:v>223780</x:v>
      </x:c>
      <x:c r="P9154" s="268" t="n">
        <x:f>I9154*TOMATO_FERTILIZER+J9154*CARROT_FERTILIZER+K9154*MESCLUN_FERTILIZER</x:f>
        <x:v>42240</x:v>
      </x:c>
      <x:c r="Q9154" s="268" t="n">
        <x:f>MIN(M9154,FARMER_HOURS)*FARMER_RATE+MAX(M9154-FARMER_HOURS,0)*TEMP_RATE</x:f>
        <x:v>126337.57362633271</x:v>
      </x:c>
      <x:c r="R9154" s="268" t="n">
        <x:f>O9154-P9154-Q9154-FIXED_COST</x:f>
        <x:v>35202.42637366729</x:v>
      </x:c>
      <x:c r="S9154" s="139" t="str">
        <x:f>IF(AND(L9154&lt;=TOTAL_BED_CAP,N9154&lt;=TEMP_WORKER_CAP),"YES","NO")</x:f>
        <x:v>NO</x:v>
      </x:c>
      <x:c r="T9154" s="139" t="n">
        <x:f>IF(S9154="YES",R9154,-1E+99)</x:f>
        <x:v>-1e+99</x:v>
      </x:c>
    </x:row>
    <x:row r="9155">
      <x:c r="A9155" s="139"/>
      <x:c r="B9155" s="139"/>
      <x:c r="C9155" s="139"/>
      <x:c r="D9155" s="139"/>
      <x:c r="E9155" s="139"/>
      <x:c r="F9155" s="139"/>
      <x:c r="G9155" s="139"/>
      <x:c r="H9155" s="139"/>
      <x:c r="I9155" s="266" t="n">
        <x:f>INT((ROW()-ROW($I$46))/((CARROT_CAP+1)*(MESCLUN_CAP+1)))</x:f>
        <x:v>13</x:v>
      </x:c>
      <x:c r="J9155" s="266" t="n">
        <x:f>MOD(INT((ROW()-ROW($I$46))/(MESCLUN_CAP+1)),CARROT_CAP+1)</x:f>
        <x:v>20</x:v>
      </x:c>
      <x:c r="K9155" s="266" t="n">
        <x:f>MOD(ROW()-ROW($I$46),MESCLUN_CAP+1)</x:f>
        <x:v>26</x:v>
      </x:c>
      <x:c r="L9155" s="266" t="n">
        <x:f>SUM(I9155:K9155)</x:f>
        <x:v>59</x:v>
      </x:c>
      <x:c r="M9155" s="267" t="n">
        <x:f>I9155*TOMATO_HOURS*WEEKS*(1+TOMATO_DIM)^I9155+J9155*CARROT_HOURS*WEEKS*(1+CARROT_DIM)^J9155+K9155*MESCLUN_HOURS*WEEKS*(1+MESCLUN_DIM)^K9155</x:f>
        <x:v>6638.384244837481</x:v>
      </x:c>
      <x:c r="N9155" s="267" t="n">
        <x:f>MAX(M9155-FARMER_HOURS,0)/TEMP_HOURS_PER_WORKER</x:f>
        <x:v>4.109989058914917</x:v>
      </x:c>
      <x:c r="O9155" s="268" t="n">
        <x:f>I9155*TOMATO_PRICE+J9155*CARROT_PRICE+K9155*MESCLUN_PRICE</x:f>
        <x:v>226480</x:v>
      </x:c>
      <x:c r="P9155" s="268" t="n">
        <x:f>I9155*TOMATO_FERTILIZER+J9155*CARROT_FERTILIZER+K9155*MESCLUN_FERTILIZER</x:f>
        <x:v>43120</x:v>
      </x:c>
      <x:c r="Q9155" s="268" t="n">
        <x:f>MIN(M9155,FARMER_HOURS)*FARMER_RATE+MAX(M9155-FARMER_HOURS,0)*TEMP_RATE</x:f>
        <x:v>127749.72647287292</x:v>
      </x:c>
      <x:c r="R9155" s="268" t="n">
        <x:f>O9155-P9155-Q9155-FIXED_COST</x:f>
        <x:v>35610.27352712708</x:v>
      </x:c>
      <x:c r="S9155" s="139" t="str">
        <x:f>IF(AND(L9155&lt;=TOTAL_BED_CAP,N9155&lt;=TEMP_WORKER_CAP),"YES","NO")</x:f>
        <x:v>NO</x:v>
      </x:c>
      <x:c r="T9155" s="139" t="n">
        <x:f>IF(S9155="YES",R9155,-1E+99)</x:f>
        <x:v>-1e+99</x:v>
      </x:c>
    </x:row>
    <x:row r="9156">
      <x:c r="A9156" s="139"/>
      <x:c r="B9156" s="139"/>
      <x:c r="C9156" s="139"/>
      <x:c r="D9156" s="139"/>
      <x:c r="E9156" s="139"/>
      <x:c r="F9156" s="139"/>
      <x:c r="G9156" s="139"/>
      <x:c r="H9156" s="139"/>
      <x:c r="I9156" s="266" t="n">
        <x:f>INT((ROW()-ROW($I$46))/((CARROT_CAP+1)*(MESCLUN_CAP+1)))</x:f>
        <x:v>13</x:v>
      </x:c>
      <x:c r="J9156" s="266" t="n">
        <x:f>MOD(INT((ROW()-ROW($I$46))/(MESCLUN_CAP+1)),CARROT_CAP+1)</x:f>
        <x:v>20</x:v>
      </x:c>
      <x:c r="K9156" s="266" t="n">
        <x:f>MOD(ROW()-ROW($I$46),MESCLUN_CAP+1)</x:f>
        <x:v>27</x:v>
      </x:c>
      <x:c r="L9156" s="266" t="n">
        <x:f>SUM(I9156:K9156)</x:f>
        <x:v>60</x:v>
      </x:c>
      <x:c r="M9156" s="267" t="n">
        <x:f>I9156*TOMATO_HOURS*WEEKS*(1+TOMATO_DIM)^I9156+J9156*CARROT_HOURS*WEEKS*(1+CARROT_DIM)^J9156+K9156*MESCLUN_HOURS*WEEKS*(1+MESCLUN_DIM)^K9156</x:f>
        <x:v>6721.517949357238</x:v>
      </x:c>
      <x:c r="N9156" s="267" t="n">
        <x:f>MAX(M9156-FARMER_HOURS,0)/TEMP_HOURS_PER_WORKER</x:f>
        <x:v>4.167720798164749</x:v>
      </x:c>
      <x:c r="O9156" s="268" t="n">
        <x:f>I9156*TOMATO_PRICE+J9156*CARROT_PRICE+K9156*MESCLUN_PRICE</x:f>
        <x:v>229180</x:v>
      </x:c>
      <x:c r="P9156" s="268" t="n">
        <x:f>I9156*TOMATO_FERTILIZER+J9156*CARROT_FERTILIZER+K9156*MESCLUN_FERTILIZER</x:f>
        <x:v>44000</x:v>
      </x:c>
      <x:c r="Q9156" s="268" t="n">
        <x:f>MIN(M9156,FARMER_HOURS)*FARMER_RATE+MAX(M9156-FARMER_HOURS,0)*TEMP_RATE</x:f>
        <x:v>129193.0199541187</x:v>
      </x:c>
      <x:c r="R9156" s="268" t="n">
        <x:f>O9156-P9156-Q9156-FIXED_COST</x:f>
        <x:v>35986.9800458813</x:v>
      </x:c>
      <x:c r="S9156" s="139" t="str">
        <x:f>IF(AND(L9156&lt;=TOTAL_BED_CAP,N9156&lt;=TEMP_WORKER_CAP),"YES","NO")</x:f>
        <x:v>NO</x:v>
      </x:c>
      <x:c r="T9156" s="139" t="n">
        <x:f>IF(S9156="YES",R9156,-1E+99)</x:f>
        <x:v>-1e+99</x:v>
      </x:c>
    </x:row>
    <x:row r="9157">
      <x:c r="A9157" s="139"/>
      <x:c r="B9157" s="139"/>
      <x:c r="C9157" s="139"/>
      <x:c r="D9157" s="139"/>
      <x:c r="E9157" s="139"/>
      <x:c r="F9157" s="139"/>
      <x:c r="G9157" s="139"/>
      <x:c r="H9157" s="139"/>
      <x:c r="I9157" s="266" t="n">
        <x:f>INT((ROW()-ROW($I$46))/((CARROT_CAP+1)*(MESCLUN_CAP+1)))</x:f>
        <x:v>13</x:v>
      </x:c>
      <x:c r="J9157" s="266" t="n">
        <x:f>MOD(INT((ROW()-ROW($I$46))/(MESCLUN_CAP+1)),CARROT_CAP+1)</x:f>
        <x:v>20</x:v>
      </x:c>
      <x:c r="K9157" s="266" t="n">
        <x:f>MOD(ROW()-ROW($I$46),MESCLUN_CAP+1)</x:f>
        <x:v>28</x:v>
      </x:c>
      <x:c r="L9157" s="266" t="n">
        <x:f>SUM(I9157:K9157)</x:f>
        <x:v>61</x:v>
      </x:c>
      <x:c r="M9157" s="267" t="n">
        <x:f>I9157*TOMATO_HOURS*WEEKS*(1+TOMATO_DIM)^I9157+J9157*CARROT_HOURS*WEEKS*(1+CARROT_DIM)^J9157+K9157*MESCLUN_HOURS*WEEKS*(1+MESCLUN_DIM)^K9157</x:f>
        <x:v>6806.4774875743915</x:v>
      </x:c>
      <x:c r="N9157" s="267" t="n">
        <x:f>MAX(M9157-FARMER_HOURS,0)/TEMP_HOURS_PER_WORKER</x:f>
        <x:v>4.226720477482217</x:v>
      </x:c>
      <x:c r="O9157" s="268" t="n">
        <x:f>I9157*TOMATO_PRICE+J9157*CARROT_PRICE+K9157*MESCLUN_PRICE</x:f>
        <x:v>231880</x:v>
      </x:c>
      <x:c r="P9157" s="268" t="n">
        <x:f>I9157*TOMATO_FERTILIZER+J9157*CARROT_FERTILIZER+K9157*MESCLUN_FERTILIZER</x:f>
        <x:v>44880</x:v>
      </x:c>
      <x:c r="Q9157" s="268" t="n">
        <x:f>MIN(M9157,FARMER_HOURS)*FARMER_RATE+MAX(M9157-FARMER_HOURS,0)*TEMP_RATE</x:f>
        <x:v>130668.0119370554</x:v>
      </x:c>
      <x:c r="R9157" s="268" t="n">
        <x:f>O9157-P9157-Q9157-FIXED_COST</x:f>
        <x:v>36331.9880629446</x:v>
      </x:c>
      <x:c r="S9157" s="139" t="str">
        <x:f>IF(AND(L9157&lt;=TOTAL_BED_CAP,N9157&lt;=TEMP_WORKER_CAP),"YES","NO")</x:f>
        <x:v>NO</x:v>
      </x:c>
      <x:c r="T9157" s="139" t="n">
        <x:f>IF(S9157="YES",R9157,-1E+99)</x:f>
        <x:v>-1e+99</x:v>
      </x:c>
    </x:row>
    <x:row r="9158">
      <x:c r="A9158" s="139"/>
      <x:c r="B9158" s="139"/>
      <x:c r="C9158" s="139"/>
      <x:c r="D9158" s="139"/>
      <x:c r="E9158" s="139"/>
      <x:c r="F9158" s="139"/>
      <x:c r="G9158" s="139"/>
      <x:c r="H9158" s="139"/>
      <x:c r="I9158" s="266" t="n">
        <x:f>INT((ROW()-ROW($I$46))/((CARROT_CAP+1)*(MESCLUN_CAP+1)))</x:f>
        <x:v>13</x:v>
      </x:c>
      <x:c r="J9158" s="266" t="n">
        <x:f>MOD(INT((ROW()-ROW($I$46))/(MESCLUN_CAP+1)),CARROT_CAP+1)</x:f>
        <x:v>20</x:v>
      </x:c>
      <x:c r="K9158" s="266" t="n">
        <x:f>MOD(ROW()-ROW($I$46),MESCLUN_CAP+1)</x:f>
        <x:v>29</x:v>
      </x:c>
      <x:c r="L9158" s="266" t="n">
        <x:f>SUM(I9158:K9158)</x:f>
        <x:v>62</x:v>
      </x:c>
      <x:c r="M9158" s="267" t="n">
        <x:f>I9158*TOMATO_HOURS*WEEKS*(1+TOMATO_DIM)^I9158+J9158*CARROT_HOURS*WEEKS*(1+CARROT_DIM)^J9158+K9158*MESCLUN_HOURS*WEEKS*(1+MESCLUN_DIM)^K9158</x:f>
        <x:v>6893.295515690044</x:v>
      </x:c>
      <x:c r="N9158" s="267" t="n">
        <x:f>MAX(M9158-FARMER_HOURS,0)/TEMP_HOURS_PER_WORKER</x:f>
        <x:v>4.287010774784753</x:v>
      </x:c>
      <x:c r="O9158" s="268" t="n">
        <x:f>I9158*TOMATO_PRICE+J9158*CARROT_PRICE+K9158*MESCLUN_PRICE</x:f>
        <x:v>234580</x:v>
      </x:c>
      <x:c r="P9158" s="268" t="n">
        <x:f>I9158*TOMATO_FERTILIZER+J9158*CARROT_FERTILIZER+K9158*MESCLUN_FERTILIZER</x:f>
        <x:v>45760</x:v>
      </x:c>
      <x:c r="Q9158" s="268" t="n">
        <x:f>MIN(M9158,FARMER_HOURS)*FARMER_RATE+MAX(M9158-FARMER_HOURS,0)*TEMP_RATE</x:f>
        <x:v>132175.26936961882</x:v>
      </x:c>
      <x:c r="R9158" s="268" t="n">
        <x:f>O9158-P9158-Q9158-FIXED_COST</x:f>
        <x:v>36644.73063038118</x:v>
      </x:c>
      <x:c r="S9158" s="139" t="str">
        <x:f>IF(AND(L9158&lt;=TOTAL_BED_CAP,N9158&lt;=TEMP_WORKER_CAP),"YES","NO")</x:f>
        <x:v>NO</x:v>
      </x:c>
      <x:c r="T9158" s="139" t="n">
        <x:f>IF(S9158="YES",R9158,-1E+99)</x:f>
        <x:v>-1e+99</x:v>
      </x:c>
    </x:row>
    <x:row r="9159">
      <x:c r="A9159" s="139"/>
      <x:c r="B9159" s="139"/>
      <x:c r="C9159" s="139"/>
      <x:c r="D9159" s="139"/>
      <x:c r="E9159" s="139"/>
      <x:c r="F9159" s="139"/>
      <x:c r="G9159" s="139"/>
      <x:c r="H9159" s="139"/>
      <x:c r="I9159" s="266" t="n">
        <x:f>INT((ROW()-ROW($I$46))/((CARROT_CAP+1)*(MESCLUN_CAP+1)))</x:f>
        <x:v>13</x:v>
      </x:c>
      <x:c r="J9159" s="266" t="n">
        <x:f>MOD(INT((ROW()-ROW($I$46))/(MESCLUN_CAP+1)),CARROT_CAP+1)</x:f>
        <x:v>20</x:v>
      </x:c>
      <x:c r="K9159" s="266" t="n">
        <x:f>MOD(ROW()-ROW($I$46),MESCLUN_CAP+1)</x:f>
        <x:v>30</x:v>
      </x:c>
      <x:c r="L9159" s="266" t="n">
        <x:f>SUM(I9159:K9159)</x:f>
        <x:v>63</x:v>
      </x:c>
      <x:c r="M9159" s="267" t="n">
        <x:f>I9159*TOMATO_HOURS*WEEKS*(1+TOMATO_DIM)^I9159+J9159*CARROT_HOURS*WEEKS*(1+CARROT_DIM)^J9159+K9159*MESCLUN_HOURS*WEEKS*(1+MESCLUN_DIM)^K9159</x:f>
        <x:v>6982.005221023815</x:v>
      </x:c>
      <x:c r="N9159" s="267" t="n">
        <x:f>MAX(M9159-FARMER_HOURS,0)/TEMP_HOURS_PER_WORKER</x:f>
        <x:v>4.3486147368220935</x:v>
      </x:c>
      <x:c r="O9159" s="268" t="n">
        <x:f>I9159*TOMATO_PRICE+J9159*CARROT_PRICE+K9159*MESCLUN_PRICE</x:f>
        <x:v>237280</x:v>
      </x:c>
      <x:c r="P9159" s="268" t="n">
        <x:f>I9159*TOMATO_FERTILIZER+J9159*CARROT_FERTILIZER+K9159*MESCLUN_FERTILIZER</x:f>
        <x:v>46640</x:v>
      </x:c>
      <x:c r="Q9159" s="268" t="n">
        <x:f>MIN(M9159,FARMER_HOURS)*FARMER_RATE+MAX(M9159-FARMER_HOURS,0)*TEMP_RATE</x:f>
        <x:v>133715.36842055235</x:v>
      </x:c>
      <x:c r="R9159" s="268" t="n">
        <x:f>O9159-P9159-Q9159-FIXED_COST</x:f>
        <x:v>36924.631579447654</x:v>
      </x:c>
      <x:c r="S9159" s="139" t="str">
        <x:f>IF(AND(L9159&lt;=TOTAL_BED_CAP,N9159&lt;=TEMP_WORKER_CAP),"YES","NO")</x:f>
        <x:v>NO</x:v>
      </x:c>
      <x:c r="T9159" s="139" t="n">
        <x:f>IF(S9159="YES",R9159,-1E+99)</x:f>
        <x:v>-1e+99</x:v>
      </x:c>
    </x:row>
    <x:row r="9160">
      <x:c r="A9160" s="139"/>
      <x:c r="B9160" s="139"/>
      <x:c r="C9160" s="139"/>
      <x:c r="D9160" s="139"/>
      <x:c r="E9160" s="139"/>
      <x:c r="F9160" s="139"/>
      <x:c r="G9160" s="139"/>
      <x:c r="H9160" s="139"/>
      <x:c r="I9160" s="266" t="n">
        <x:f>INT((ROW()-ROW($I$46))/((CARROT_CAP+1)*(MESCLUN_CAP+1)))</x:f>
        <x:v>14</x:v>
      </x:c>
      <x:c r="J9160" s="266" t="n">
        <x:f>MOD(INT((ROW()-ROW($I$46))/(MESCLUN_CAP+1)),CARROT_CAP+1)</x:f>
        <x:v>0</x:v>
      </x:c>
      <x:c r="K9160" s="266" t="n">
        <x:f>MOD(ROW()-ROW($I$46),MESCLUN_CAP+1)</x:f>
        <x:v>0</x:v>
      </x:c>
      <x:c r="L9160" s="266" t="n">
        <x:f>SUM(I9160:K9160)</x:f>
        <x:v>14</x:v>
      </x:c>
      <x:c r="M9160" s="267" t="n">
        <x:f>I9160*TOMATO_HOURS*WEEKS*(1+TOMATO_DIM)^I9160+J9160*CARROT_HOURS*WEEKS*(1+CARROT_DIM)^J9160+K9160*MESCLUN_HOURS*WEEKS*(1+MESCLUN_DIM)^K9160</x:f>
        <x:v>4784.847903148842</x:v>
      </x:c>
      <x:c r="N9160" s="267" t="n">
        <x:f>MAX(M9160-FARMER_HOURS,0)/TEMP_HOURS_PER_WORKER</x:f>
        <x:v>2.822811043853363</x:v>
      </x:c>
      <x:c r="O9160" s="268" t="n">
        <x:f>I9160*TOMATO_PRICE+J9160*CARROT_PRICE+K9160*MESCLUN_PRICE</x:f>
        <x:v>123200</x:v>
      </x:c>
      <x:c r="P9160" s="268" t="n">
        <x:f>I9160*TOMATO_FERTILIZER+J9160*CARROT_FERTILIZER+K9160*MESCLUN_FERTILIZER</x:f>
        <x:v>12320</x:v>
      </x:c>
      <x:c r="Q9160" s="268" t="n">
        <x:f>MIN(M9160,FARMER_HOURS)*FARMER_RATE+MAX(M9160-FARMER_HOURS,0)*TEMP_RATE</x:f>
        <x:v>95570.27609633407</x:v>
      </x:c>
      <x:c r="R9160" s="268" t="n">
        <x:f>O9160-P9160-Q9160-FIXED_COST</x:f>
        <x:v>-4690.27609633407</x:v>
      </x:c>
      <x:c r="S9160" s="139" t="str">
        <x:f>IF(AND(L9160&lt;=TOTAL_BED_CAP,N9160&lt;=TEMP_WORKER_CAP),"YES","NO")</x:f>
        <x:v>YES</x:v>
      </x:c>
      <x:c r="T9160" s="139" t="n">
        <x:f>IF(S9160="YES",R9160,-1E+99)</x:f>
        <x:v>-4690.27609633407</x:v>
      </x:c>
    </x:row>
    <x:row r="9161">
      <x:c r="A9161" s="139"/>
      <x:c r="B9161" s="139"/>
      <x:c r="C9161" s="139"/>
      <x:c r="D9161" s="139"/>
      <x:c r="E9161" s="139"/>
      <x:c r="F9161" s="139"/>
      <x:c r="G9161" s="139"/>
      <x:c r="H9161" s="139"/>
      <x:c r="I9161" s="266" t="n">
        <x:f>INT((ROW()-ROW($I$46))/((CARROT_CAP+1)*(MESCLUN_CAP+1)))</x:f>
        <x:v>14</x:v>
      </x:c>
      <x:c r="J9161" s="266" t="n">
        <x:f>MOD(INT((ROW()-ROW($I$46))/(MESCLUN_CAP+1)),CARROT_CAP+1)</x:f>
        <x:v>0</x:v>
      </x:c>
      <x:c r="K9161" s="266" t="n">
        <x:f>MOD(ROW()-ROW($I$46),MESCLUN_CAP+1)</x:f>
        <x:v>1</x:v>
      </x:c>
      <x:c r="L9161" s="266" t="n">
        <x:f>SUM(I9161:K9161)</x:f>
        <x:v>15</x:v>
      </x:c>
      <x:c r="M9161" s="267" t="n">
        <x:f>I9161*TOMATO_HOURS*WEEKS*(1+TOMATO_DIM)^I9161+J9161*CARROT_HOURS*WEEKS*(1+CARROT_DIM)^J9161+K9161*MESCLUN_HOURS*WEEKS*(1+MESCLUN_DIM)^K9161</x:f>
        <x:v>4830.410403148842</x:v>
      </x:c>
      <x:c r="N9161" s="267" t="n">
        <x:f>MAX(M9161-FARMER_HOURS,0)/TEMP_HOURS_PER_WORKER</x:f>
        <x:v>2.8544516688533625</x:v>
      </x:c>
      <x:c r="O9161" s="268" t="n">
        <x:f>I9161*TOMATO_PRICE+J9161*CARROT_PRICE+K9161*MESCLUN_PRICE</x:f>
        <x:v>125900</x:v>
      </x:c>
      <x:c r="P9161" s="268" t="n">
        <x:f>I9161*TOMATO_FERTILIZER+J9161*CARROT_FERTILIZER+K9161*MESCLUN_FERTILIZER</x:f>
        <x:v>13200</x:v>
      </x:c>
      <x:c r="Q9161" s="268" t="n">
        <x:f>MIN(M9161,FARMER_HOURS)*FARMER_RATE+MAX(M9161-FARMER_HOURS,0)*TEMP_RATE</x:f>
        <x:v>96361.29172133407</x:v>
      </x:c>
      <x:c r="R9161" s="268" t="n">
        <x:f>O9161-P9161-Q9161-FIXED_COST</x:f>
        <x:v>-3661.2917213340697</x:v>
      </x:c>
      <x:c r="S9161" s="139" t="str">
        <x:f>IF(AND(L9161&lt;=TOTAL_BED_CAP,N9161&lt;=TEMP_WORKER_CAP),"YES","NO")</x:f>
        <x:v>YES</x:v>
      </x:c>
      <x:c r="T9161" s="139" t="n">
        <x:f>IF(S9161="YES",R9161,-1E+99)</x:f>
        <x:v>-3661.2917213340697</x:v>
      </x:c>
    </x:row>
    <x:row r="9162">
      <x:c r="A9162" s="139"/>
      <x:c r="B9162" s="139"/>
      <x:c r="C9162" s="139"/>
      <x:c r="D9162" s="139"/>
      <x:c r="E9162" s="139"/>
      <x:c r="F9162" s="139"/>
      <x:c r="G9162" s="139"/>
      <x:c r="H9162" s="139"/>
      <x:c r="I9162" s="266" t="n">
        <x:f>INT((ROW()-ROW($I$46))/((CARROT_CAP+1)*(MESCLUN_CAP+1)))</x:f>
        <x:v>14</x:v>
      </x:c>
      <x:c r="J9162" s="266" t="n">
        <x:f>MOD(INT((ROW()-ROW($I$46))/(MESCLUN_CAP+1)),CARROT_CAP+1)</x:f>
        <x:v>0</x:v>
      </x:c>
      <x:c r="K9162" s="266" t="n">
        <x:f>MOD(ROW()-ROW($I$46),MESCLUN_CAP+1)</x:f>
        <x:v>2</x:v>
      </x:c>
      <x:c r="L9162" s="266" t="n">
        <x:f>SUM(I9162:K9162)</x:f>
        <x:v>16</x:v>
      </x:c>
      <x:c r="M9162" s="267" t="n">
        <x:f>I9162*TOMATO_HOURS*WEEKS*(1+TOMATO_DIM)^I9162+J9162*CARROT_HOURS*WEEKS*(1+CARROT_DIM)^J9162+K9162*MESCLUN_HOURS*WEEKS*(1+MESCLUN_DIM)^K9162</x:f>
        <x:v>4877.111965648843</x:v>
      </x:c>
      <x:c r="N9162" s="267" t="n">
        <x:f>MAX(M9162-FARMER_HOURS,0)/TEMP_HOURS_PER_WORKER</x:f>
        <x:v>2.886883309478363</x:v>
      </x:c>
      <x:c r="O9162" s="268" t="n">
        <x:f>I9162*TOMATO_PRICE+J9162*CARROT_PRICE+K9162*MESCLUN_PRICE</x:f>
        <x:v>128600</x:v>
      </x:c>
      <x:c r="P9162" s="268" t="n">
        <x:f>I9162*TOMATO_FERTILIZER+J9162*CARROT_FERTILIZER+K9162*MESCLUN_FERTILIZER</x:f>
        <x:v>14080</x:v>
      </x:c>
      <x:c r="Q9162" s="268" t="n">
        <x:f>MIN(M9162,FARMER_HOURS)*FARMER_RATE+MAX(M9162-FARMER_HOURS,0)*TEMP_RATE</x:f>
        <x:v>97172.08273695907</x:v>
      </x:c>
      <x:c r="R9162" s="268" t="n">
        <x:f>O9162-P9162-Q9162-FIXED_COST</x:f>
        <x:v>-2652.0827369590697</x:v>
      </x:c>
      <x:c r="S9162" s="139" t="str">
        <x:f>IF(AND(L9162&lt;=TOTAL_BED_CAP,N9162&lt;=TEMP_WORKER_CAP),"YES","NO")</x:f>
        <x:v>YES</x:v>
      </x:c>
      <x:c r="T9162" s="139" t="n">
        <x:f>IF(S9162="YES",R9162,-1E+99)</x:f>
        <x:v>-2652.0827369590697</x:v>
      </x:c>
    </x:row>
    <x:row r="9163">
      <x:c r="A9163" s="139"/>
      <x:c r="B9163" s="139"/>
      <x:c r="C9163" s="139"/>
      <x:c r="D9163" s="139"/>
      <x:c r="E9163" s="139"/>
      <x:c r="F9163" s="139"/>
      <x:c r="G9163" s="139"/>
      <x:c r="H9163" s="139"/>
      <x:c r="I9163" s="266" t="n">
        <x:f>INT((ROW()-ROW($I$46))/((CARROT_CAP+1)*(MESCLUN_CAP+1)))</x:f>
        <x:v>14</x:v>
      </x:c>
      <x:c r="J9163" s="266" t="n">
        <x:f>MOD(INT((ROW()-ROW($I$46))/(MESCLUN_CAP+1)),CARROT_CAP+1)</x:f>
        <x:v>0</x:v>
      </x:c>
      <x:c r="K9163" s="266" t="n">
        <x:f>MOD(ROW()-ROW($I$46),MESCLUN_CAP+1)</x:f>
        <x:v>3</x:v>
      </x:c>
      <x:c r="L9163" s="266" t="n">
        <x:f>SUM(I9163:K9163)</x:f>
        <x:v>17</x:v>
      </x:c>
      <x:c r="M9163" s="267" t="n">
        <x:f>I9163*TOMATO_HOURS*WEEKS*(1+TOMATO_DIM)^I9163+J9163*CARROT_HOURS*WEEKS*(1+CARROT_DIM)^J9163+K9163*MESCLUN_HOURS*WEEKS*(1+MESCLUN_DIM)^K9163</x:f>
        <x:v>4924.973948070718</x:v>
      </x:c>
      <x:c r="N9163" s="267" t="n">
        <x:f>MAX(M9163-FARMER_HOURS,0)/TEMP_HOURS_PER_WORKER</x:f>
        <x:v>2.9201207972713314</x:v>
      </x:c>
      <x:c r="O9163" s="268" t="n">
        <x:f>I9163*TOMATO_PRICE+J9163*CARROT_PRICE+K9163*MESCLUN_PRICE</x:f>
        <x:v>131300</x:v>
      </x:c>
      <x:c r="P9163" s="268" t="n">
        <x:f>I9163*TOMATO_FERTILIZER+J9163*CARROT_FERTILIZER+K9163*MESCLUN_FERTILIZER</x:f>
        <x:v>14960</x:v>
      </x:c>
      <x:c r="Q9163" s="268" t="n">
        <x:f>MIN(M9163,FARMER_HOURS)*FARMER_RATE+MAX(M9163-FARMER_HOURS,0)*TEMP_RATE</x:f>
        <x:v>98003.01993178329</x:v>
      </x:c>
      <x:c r="R9163" s="268" t="n">
        <x:f>O9163-P9163-Q9163-FIXED_COST</x:f>
        <x:v>-1663.0199317832885</x:v>
      </x:c>
      <x:c r="S9163" s="139" t="str">
        <x:f>IF(AND(L9163&lt;=TOTAL_BED_CAP,N9163&lt;=TEMP_WORKER_CAP),"YES","NO")</x:f>
        <x:v>YES</x:v>
      </x:c>
      <x:c r="T9163" s="139" t="n">
        <x:f>IF(S9163="YES",R9163,-1E+99)</x:f>
        <x:v>-1663.0199317832885</x:v>
      </x:c>
    </x:row>
    <x:row r="9164">
      <x:c r="A9164" s="139"/>
      <x:c r="B9164" s="139"/>
      <x:c r="C9164" s="139"/>
      <x:c r="D9164" s="139"/>
      <x:c r="E9164" s="139"/>
      <x:c r="F9164" s="139"/>
      <x:c r="G9164" s="139"/>
      <x:c r="H9164" s="139"/>
      <x:c r="I9164" s="266" t="n">
        <x:f>INT((ROW()-ROW($I$46))/((CARROT_CAP+1)*(MESCLUN_CAP+1)))</x:f>
        <x:v>14</x:v>
      </x:c>
      <x:c r="J9164" s="266" t="n">
        <x:f>MOD(INT((ROW()-ROW($I$46))/(MESCLUN_CAP+1)),CARROT_CAP+1)</x:f>
        <x:v>0</x:v>
      </x:c>
      <x:c r="K9164" s="266" t="n">
        <x:f>MOD(ROW()-ROW($I$46),MESCLUN_CAP+1)</x:f>
        <x:v>4</x:v>
      </x:c>
      <x:c r="L9164" s="266" t="n">
        <x:f>SUM(I9164:K9164)</x:f>
        <x:v>18</x:v>
      </x:c>
      <x:c r="M9164" s="267" t="n">
        <x:f>I9164*TOMATO_HOURS*WEEKS*(1+TOMATO_DIM)^I9164+J9164*CARROT_HOURS*WEEKS*(1+CARROT_DIM)^J9164+K9164*MESCLUN_HOURS*WEEKS*(1+MESCLUN_DIM)^K9164</x:f>
        <x:v>4974.018063793374</x:v>
      </x:c>
      <x:c r="N9164" s="267" t="n">
        <x:f>MAX(M9164-FARMER_HOURS,0)/TEMP_HOURS_PER_WORKER</x:f>
        <x:v>2.9541792109676206</x:v>
      </x:c>
      <x:c r="O9164" s="268" t="n">
        <x:f>I9164*TOMATO_PRICE+J9164*CARROT_PRICE+K9164*MESCLUN_PRICE</x:f>
        <x:v>134000</x:v>
      </x:c>
      <x:c r="P9164" s="268" t="n">
        <x:f>I9164*TOMATO_FERTILIZER+J9164*CARROT_FERTILIZER+K9164*MESCLUN_FERTILIZER</x:f>
        <x:v>15840</x:v>
      </x:c>
      <x:c r="Q9164" s="268" t="n">
        <x:f>MIN(M9164,FARMER_HOURS)*FARMER_RATE+MAX(M9164-FARMER_HOURS,0)*TEMP_RATE</x:f>
        <x:v>98854.48027419052</x:v>
      </x:c>
      <x:c r="R9164" s="268" t="n">
        <x:f>O9164-P9164-Q9164-FIXED_COST</x:f>
        <x:v>-694.480274190515</x:v>
      </x:c>
      <x:c r="S9164" s="139" t="str">
        <x:f>IF(AND(L9164&lt;=TOTAL_BED_CAP,N9164&lt;=TEMP_WORKER_CAP),"YES","NO")</x:f>
        <x:v>YES</x:v>
      </x:c>
      <x:c r="T9164" s="139" t="n">
        <x:f>IF(S9164="YES",R9164,-1E+99)</x:f>
        <x:v>-694.480274190515</x:v>
      </x:c>
    </x:row>
    <x:row r="9165">
      <x:c r="A9165" s="139"/>
      <x:c r="B9165" s="139"/>
      <x:c r="C9165" s="139"/>
      <x:c r="D9165" s="139"/>
      <x:c r="E9165" s="139"/>
      <x:c r="F9165" s="139"/>
      <x:c r="G9165" s="139"/>
      <x:c r="H9165" s="139"/>
      <x:c r="I9165" s="266" t="n">
        <x:f>INT((ROW()-ROW($I$46))/((CARROT_CAP+1)*(MESCLUN_CAP+1)))</x:f>
        <x:v>14</x:v>
      </x:c>
      <x:c r="J9165" s="266" t="n">
        <x:f>MOD(INT((ROW()-ROW($I$46))/(MESCLUN_CAP+1)),CARROT_CAP+1)</x:f>
        <x:v>0</x:v>
      </x:c>
      <x:c r="K9165" s="266" t="n">
        <x:f>MOD(ROW()-ROW($I$46),MESCLUN_CAP+1)</x:f>
        <x:v>5</x:v>
      </x:c>
      <x:c r="L9165" s="266" t="n">
        <x:f>SUM(I9165:K9165)</x:f>
        <x:v>19</x:v>
      </x:c>
      <x:c r="M9165" s="267" t="n">
        <x:f>I9165*TOMATO_HOURS*WEEKS*(1+TOMATO_DIM)^I9165+J9165*CARROT_HOURS*WEEKS*(1+CARROT_DIM)^J9165+K9165*MESCLUN_HOURS*WEEKS*(1+MESCLUN_DIM)^K9165</x:f>
        <x:v>5024.266387714577</x:v>
      </x:c>
      <x:c r="N9165" s="267" t="n">
        <x:f>MAX(M9165-FARMER_HOURS,0)/TEMP_HOURS_PER_WORKER</x:f>
        <x:v>2.989073880357345</x:v>
      </x:c>
      <x:c r="O9165" s="268" t="n">
        <x:f>I9165*TOMATO_PRICE+J9165*CARROT_PRICE+K9165*MESCLUN_PRICE</x:f>
        <x:v>136700</x:v>
      </x:c>
      <x:c r="P9165" s="268" t="n">
        <x:f>I9165*TOMATO_FERTILIZER+J9165*CARROT_FERTILIZER+K9165*MESCLUN_FERTILIZER</x:f>
        <x:v>16720</x:v>
      </x:c>
      <x:c r="Q9165" s="268" t="n">
        <x:f>MIN(M9165,FARMER_HOURS)*FARMER_RATE+MAX(M9165-FARMER_HOURS,0)*TEMP_RATE</x:f>
        <x:v>99726.84700893362</x:v>
      </x:c>
      <x:c r="R9165" s="268" t="n">
        <x:f>O9165-P9165-Q9165-FIXED_COST</x:f>
        <x:v>253.15299106638122</x:v>
      </x:c>
      <x:c r="S9165" s="139" t="str">
        <x:f>IF(AND(L9165&lt;=TOTAL_BED_CAP,N9165&lt;=TEMP_WORKER_CAP),"YES","NO")</x:f>
        <x:v>YES</x:v>
      </x:c>
      <x:c r="T9165" s="139" t="n">
        <x:f>IF(S9165="YES",R9165,-1E+99)</x:f>
        <x:v>253.15299106638122</x:v>
      </x:c>
    </x:row>
    <x:row r="9166">
      <x:c r="A9166" s="139"/>
      <x:c r="B9166" s="139"/>
      <x:c r="C9166" s="139"/>
      <x:c r="D9166" s="139"/>
      <x:c r="E9166" s="139"/>
      <x:c r="F9166" s="139"/>
      <x:c r="G9166" s="139"/>
      <x:c r="H9166" s="139"/>
      <x:c r="I9166" s="266" t="n">
        <x:f>INT((ROW()-ROW($I$46))/((CARROT_CAP+1)*(MESCLUN_CAP+1)))</x:f>
        <x:v>14</x:v>
      </x:c>
      <x:c r="J9166" s="266" t="n">
        <x:f>MOD(INT((ROW()-ROW($I$46))/(MESCLUN_CAP+1)),CARROT_CAP+1)</x:f>
        <x:v>0</x:v>
      </x:c>
      <x:c r="K9166" s="266" t="n">
        <x:f>MOD(ROW()-ROW($I$46),MESCLUN_CAP+1)</x:f>
        <x:v>6</x:v>
      </x:c>
      <x:c r="L9166" s="266" t="n">
        <x:f>SUM(I9166:K9166)</x:f>
        <x:v>20</x:v>
      </x:c>
      <x:c r="M9166" s="267" t="n">
        <x:f>I9166*TOMATO_HOURS*WEEKS*(1+TOMATO_DIM)^I9166+J9166*CARROT_HOURS*WEEKS*(1+CARROT_DIM)^J9166+K9166*MESCLUN_HOURS*WEEKS*(1+MESCLUN_DIM)^K9166</x:f>
        <x:v>5075.74136189621</x:v>
      </x:c>
      <x:c r="N9166" s="267" t="n">
        <x:f>MAX(M9166-FARMER_HOURS,0)/TEMP_HOURS_PER_WORKER</x:f>
        <x:v>3.0248203902057016</x:v>
      </x:c>
      <x:c r="O9166" s="268" t="n">
        <x:f>I9166*TOMATO_PRICE+J9166*CARROT_PRICE+K9166*MESCLUN_PRICE</x:f>
        <x:v>139400</x:v>
      </x:c>
      <x:c r="P9166" s="268" t="n">
        <x:f>I9166*TOMATO_FERTILIZER+J9166*CARROT_FERTILIZER+K9166*MESCLUN_FERTILIZER</x:f>
        <x:v>17600</x:v>
      </x:c>
      <x:c r="Q9166" s="268" t="n">
        <x:f>MIN(M9166,FARMER_HOURS)*FARMER_RATE+MAX(M9166-FARMER_HOURS,0)*TEMP_RATE</x:f>
        <x:v>100620.50975514253</x:v>
      </x:c>
      <x:c r="R9166" s="268" t="n">
        <x:f>O9166-P9166-Q9166-FIXED_COST</x:f>
        <x:v>1179.4902448574721</x:v>
      </x:c>
      <x:c r="S9166" s="139" t="str">
        <x:f>IF(AND(L9166&lt;=TOTAL_BED_CAP,N9166&lt;=TEMP_WORKER_CAP),"YES","NO")</x:f>
        <x:v>YES</x:v>
      </x:c>
      <x:c r="T9166" s="139" t="n">
        <x:f>IF(S9166="YES",R9166,-1E+99)</x:f>
        <x:v>1179.4902448574721</x:v>
      </x:c>
    </x:row>
    <x:row r="9167">
      <x:c r="A9167" s="139"/>
      <x:c r="B9167" s="139"/>
      <x:c r="C9167" s="139"/>
      <x:c r="D9167" s="139"/>
      <x:c r="E9167" s="139"/>
      <x:c r="F9167" s="139"/>
      <x:c r="G9167" s="139"/>
      <x:c r="H9167" s="139"/>
      <x:c r="I9167" s="266" t="n">
        <x:f>INT((ROW()-ROW($I$46))/((CARROT_CAP+1)*(MESCLUN_CAP+1)))</x:f>
        <x:v>14</x:v>
      </x:c>
      <x:c r="J9167" s="266" t="n">
        <x:f>MOD(INT((ROW()-ROW($I$46))/(MESCLUN_CAP+1)),CARROT_CAP+1)</x:f>
        <x:v>0</x:v>
      </x:c>
      <x:c r="K9167" s="266" t="n">
        <x:f>MOD(ROW()-ROW($I$46),MESCLUN_CAP+1)</x:f>
        <x:v>7</x:v>
      </x:c>
      <x:c r="L9167" s="266" t="n">
        <x:f>SUM(I9167:K9167)</x:f>
        <x:v>21</x:v>
      </x:c>
      <x:c r="M9167" s="267" t="n">
        <x:f>I9167*TOMATO_HOURS*WEEKS*(1+TOMATO_DIM)^I9167+J9167*CARROT_HOURS*WEEKS*(1+CARROT_DIM)^J9167+K9167*MESCLUN_HOURS*WEEKS*(1+MESCLUN_DIM)^K9167</x:f>
        <x:v>5128.465801294171</x:v>
      </x:c>
      <x:c r="N9167" s="267" t="n">
        <x:f>MAX(M9167-FARMER_HOURS,0)/TEMP_HOURS_PER_WORKER</x:f>
        <x:v>3.061434584232063</x:v>
      </x:c>
      <x:c r="O9167" s="268" t="n">
        <x:f>I9167*TOMATO_PRICE+J9167*CARROT_PRICE+K9167*MESCLUN_PRICE</x:f>
        <x:v>142100</x:v>
      </x:c>
      <x:c r="P9167" s="268" t="n">
        <x:f>I9167*TOMATO_FERTILIZER+J9167*CARROT_FERTILIZER+K9167*MESCLUN_FERTILIZER</x:f>
        <x:v>18480</x:v>
      </x:c>
      <x:c r="Q9167" s="268" t="n">
        <x:f>MIN(M9167,FARMER_HOURS)*FARMER_RATE+MAX(M9167-FARMER_HOURS,0)*TEMP_RATE</x:f>
        <x:v>101535.86460580157</x:v>
      </x:c>
      <x:c r="R9167" s="268" t="n">
        <x:f>O9167-P9167-Q9167-FIXED_COST</x:f>
        <x:v>2084.135394198427</x:v>
      </x:c>
      <x:c r="S9167" s="139" t="str">
        <x:f>IF(AND(L9167&lt;=TOTAL_BED_CAP,N9167&lt;=TEMP_WORKER_CAP),"YES","NO")</x:f>
        <x:v>YES</x:v>
      </x:c>
      <x:c r="T9167" s="139" t="n">
        <x:f>IF(S9167="YES",R9167,-1E+99)</x:f>
        <x:v>2084.135394198427</x:v>
      </x:c>
    </x:row>
    <x:row r="9168">
      <x:c r="A9168" s="139"/>
      <x:c r="B9168" s="139"/>
      <x:c r="C9168" s="139"/>
      <x:c r="D9168" s="139"/>
      <x:c r="E9168" s="139"/>
      <x:c r="F9168" s="139"/>
      <x:c r="G9168" s="139"/>
      <x:c r="H9168" s="139"/>
      <x:c r="I9168" s="266" t="n">
        <x:f>INT((ROW()-ROW($I$46))/((CARROT_CAP+1)*(MESCLUN_CAP+1)))</x:f>
        <x:v>14</x:v>
      </x:c>
      <x:c r="J9168" s="266" t="n">
        <x:f>MOD(INT((ROW()-ROW($I$46))/(MESCLUN_CAP+1)),CARROT_CAP+1)</x:f>
        <x:v>0</x:v>
      </x:c>
      <x:c r="K9168" s="266" t="n">
        <x:f>MOD(ROW()-ROW($I$46),MESCLUN_CAP+1)</x:f>
        <x:v>8</x:v>
      </x:c>
      <x:c r="L9168" s="266" t="n">
        <x:f>SUM(I9168:K9168)</x:f>
        <x:v>22</x:v>
      </x:c>
      <x:c r="M9168" s="267" t="n">
        <x:f>I9168*TOMATO_HOURS*WEEKS*(1+TOMATO_DIM)^I9168+J9168*CARROT_HOURS*WEEKS*(1+CARROT_DIM)^J9168+K9168*MESCLUN_HOURS*WEEKS*(1+MESCLUN_DIM)^K9168</x:f>
        <x:v>5182.4628995741505</x:v>
      </x:c>
      <x:c r="N9168" s="267" t="n">
        <x:f>MAX(M9168-FARMER_HOURS,0)/TEMP_HOURS_PER_WORKER</x:f>
        <x:v>3.0989325691487157</x:v>
      </x:c>
      <x:c r="O9168" s="268" t="n">
        <x:f>I9168*TOMATO_PRICE+J9168*CARROT_PRICE+K9168*MESCLUN_PRICE</x:f>
        <x:v>144800</x:v>
      </x:c>
      <x:c r="P9168" s="268" t="n">
        <x:f>I9168*TOMATO_FERTILIZER+J9168*CARROT_FERTILIZER+K9168*MESCLUN_FERTILIZER</x:f>
        <x:v>19360</x:v>
      </x:c>
      <x:c r="Q9168" s="268" t="n">
        <x:f>MIN(M9168,FARMER_HOURS)*FARMER_RATE+MAX(M9168-FARMER_HOURS,0)*TEMP_RATE</x:f>
        <x:v>102473.31422871789</x:v>
      </x:c>
      <x:c r="R9168" s="268" t="n">
        <x:f>O9168-P9168-Q9168-FIXED_COST</x:f>
        <x:v>2966.6857712821075</x:v>
      </x:c>
      <x:c r="S9168" s="139" t="str">
        <x:f>IF(AND(L9168&lt;=TOTAL_BED_CAP,N9168&lt;=TEMP_WORKER_CAP),"YES","NO")</x:f>
        <x:v>YES</x:v>
      </x:c>
      <x:c r="T9168" s="139" t="n">
        <x:f>IF(S9168="YES",R9168,-1E+99)</x:f>
        <x:v>2966.6857712821075</x:v>
      </x:c>
    </x:row>
    <x:row r="9169">
      <x:c r="A9169" s="139"/>
      <x:c r="B9169" s="139"/>
      <x:c r="C9169" s="139"/>
      <x:c r="D9169" s="139"/>
      <x:c r="E9169" s="139"/>
      <x:c r="F9169" s="139"/>
      <x:c r="G9169" s="139"/>
      <x:c r="H9169" s="139"/>
      <x:c r="I9169" s="266" t="n">
        <x:f>INT((ROW()-ROW($I$46))/((CARROT_CAP+1)*(MESCLUN_CAP+1)))</x:f>
        <x:v>14</x:v>
      </x:c>
      <x:c r="J9169" s="266" t="n">
        <x:f>MOD(INT((ROW()-ROW($I$46))/(MESCLUN_CAP+1)),CARROT_CAP+1)</x:f>
        <x:v>0</x:v>
      </x:c>
      <x:c r="K9169" s="266" t="n">
        <x:f>MOD(ROW()-ROW($I$46),MESCLUN_CAP+1)</x:f>
        <x:v>9</x:v>
      </x:c>
      <x:c r="L9169" s="266" t="n">
        <x:f>SUM(I9169:K9169)</x:f>
        <x:v>23</x:v>
      </x:c>
      <x:c r="M9169" s="267" t="n">
        <x:f>I9169*TOMATO_HOURS*WEEKS*(1+TOMATO_DIM)^I9169+J9169*CARROT_HOURS*WEEKS*(1+CARROT_DIM)^J9169+K9169*MESCLUN_HOURS*WEEKS*(1+MESCLUN_DIM)^K9169</x:f>
        <x:v>5237.756235014545</x:v>
      </x:c>
      <x:c r="N9169" s="267" t="n">
        <x:f>MAX(M9169-FARMER_HOURS,0)/TEMP_HOURS_PER_WORKER</x:f>
        <x:v>3.137330718760101</x:v>
      </x:c>
      <x:c r="O9169" s="268" t="n">
        <x:f>I9169*TOMATO_PRICE+J9169*CARROT_PRICE+K9169*MESCLUN_PRICE</x:f>
        <x:v>147500</x:v>
      </x:c>
      <x:c r="P9169" s="268" t="n">
        <x:f>I9169*TOMATO_FERTILIZER+J9169*CARROT_FERTILIZER+K9169*MESCLUN_FERTILIZER</x:f>
        <x:v>20240</x:v>
      </x:c>
      <x:c r="Q9169" s="268" t="n">
        <x:f>MIN(M9169,FARMER_HOURS)*FARMER_RATE+MAX(M9169-FARMER_HOURS,0)*TEMP_RATE</x:f>
        <x:v>103433.26796900253</x:v>
      </x:c>
      <x:c r="R9169" s="268" t="n">
        <x:f>O9169-P9169-Q9169-FIXED_COST</x:f>
        <x:v>3826.732030997475</x:v>
      </x:c>
      <x:c r="S9169" s="139" t="str">
        <x:f>IF(AND(L9169&lt;=TOTAL_BED_CAP,N9169&lt;=TEMP_WORKER_CAP),"YES","NO")</x:f>
        <x:v>YES</x:v>
      </x:c>
      <x:c r="T9169" s="139" t="n">
        <x:f>IF(S9169="YES",R9169,-1E+99)</x:f>
        <x:v>3826.732030997475</x:v>
      </x:c>
    </x:row>
    <x:row r="9170">
      <x:c r="A9170" s="139"/>
      <x:c r="B9170" s="139"/>
      <x:c r="C9170" s="139"/>
      <x:c r="D9170" s="139"/>
      <x:c r="E9170" s="139"/>
      <x:c r="F9170" s="139"/>
      <x:c r="G9170" s="139"/>
      <x:c r="H9170" s="139"/>
      <x:c r="I9170" s="266" t="n">
        <x:f>INT((ROW()-ROW($I$46))/((CARROT_CAP+1)*(MESCLUN_CAP+1)))</x:f>
        <x:v>14</x:v>
      </x:c>
      <x:c r="J9170" s="266" t="n">
        <x:f>MOD(INT((ROW()-ROW($I$46))/(MESCLUN_CAP+1)),CARROT_CAP+1)</x:f>
        <x:v>0</x:v>
      </x:c>
      <x:c r="K9170" s="266" t="n">
        <x:f>MOD(ROW()-ROW($I$46),MESCLUN_CAP+1)</x:f>
        <x:v>10</x:v>
      </x:c>
      <x:c r="L9170" s="266" t="n">
        <x:f>SUM(I9170:K9170)</x:f>
        <x:v>24</x:v>
      </x:c>
      <x:c r="M9170" s="267" t="n">
        <x:f>I9170*TOMATO_HOURS*WEEKS*(1+TOMATO_DIM)^I9170+J9170*CARROT_HOURS*WEEKS*(1+CARROT_DIM)^J9170+K9170*MESCLUN_HOURS*WEEKS*(1+MESCLUN_DIM)^K9170</x:f>
        <x:v>5294.369776497758</x:v>
      </x:c>
      <x:c r="N9170" s="267" t="n">
        <x:f>MAX(M9170-FARMER_HOURS,0)/TEMP_HOURS_PER_WORKER</x:f>
        <x:v>3.176645678123443</x:v>
      </x:c>
      <x:c r="O9170" s="268" t="n">
        <x:f>I9170*TOMATO_PRICE+J9170*CARROT_PRICE+K9170*MESCLUN_PRICE</x:f>
        <x:v>150200</x:v>
      </x:c>
      <x:c r="P9170" s="268" t="n">
        <x:f>I9170*TOMATO_FERTILIZER+J9170*CARROT_FERTILIZER+K9170*MESCLUN_FERTILIZER</x:f>
        <x:v>21120</x:v>
      </x:c>
      <x:c r="Q9170" s="268" t="n">
        <x:f>MIN(M9170,FARMER_HOURS)*FARMER_RATE+MAX(M9170-FARMER_HOURS,0)*TEMP_RATE</x:f>
        <x:v>104416.14195308607</x:v>
      </x:c>
      <x:c r="R9170" s="268" t="n">
        <x:f>O9170-P9170-Q9170-FIXED_COST</x:f>
        <x:v>4663.858046913927</x:v>
      </x:c>
      <x:c r="S9170" s="139" t="str">
        <x:f>IF(AND(L9170&lt;=TOTAL_BED_CAP,N9170&lt;=TEMP_WORKER_CAP),"YES","NO")</x:f>
        <x:v>YES</x:v>
      </x:c>
      <x:c r="T9170" s="139" t="n">
        <x:f>IF(S9170="YES",R9170,-1E+99)</x:f>
        <x:v>4663.858046913927</x:v>
      </x:c>
    </x:row>
    <x:row r="9171">
      <x:c r="A9171" s="139"/>
      <x:c r="B9171" s="139"/>
      <x:c r="C9171" s="139"/>
      <x:c r="D9171" s="139"/>
      <x:c r="E9171" s="139"/>
      <x:c r="F9171" s="139"/>
      <x:c r="G9171" s="139"/>
      <x:c r="H9171" s="139"/>
      <x:c r="I9171" s="266" t="n">
        <x:f>INT((ROW()-ROW($I$46))/((CARROT_CAP+1)*(MESCLUN_CAP+1)))</x:f>
        <x:v>14</x:v>
      </x:c>
      <x:c r="J9171" s="266" t="n">
        <x:f>MOD(INT((ROW()-ROW($I$46))/(MESCLUN_CAP+1)),CARROT_CAP+1)</x:f>
        <x:v>0</x:v>
      </x:c>
      <x:c r="K9171" s="266" t="n">
        <x:f>MOD(ROW()-ROW($I$46),MESCLUN_CAP+1)</x:f>
        <x:v>11</x:v>
      </x:c>
      <x:c r="L9171" s="266" t="n">
        <x:f>SUM(I9171:K9171)</x:f>
        <x:v>25</x:v>
      </x:c>
      <x:c r="M9171" s="267" t="n">
        <x:f>I9171*TOMATO_HOURS*WEEKS*(1+TOMATO_DIM)^I9171+J9171*CARROT_HOURS*WEEKS*(1+CARROT_DIM)^J9171+K9171*MESCLUN_HOURS*WEEKS*(1+MESCLUN_DIM)^K9171</x:f>
        <x:v>5352.327889591197</x:v>
      </x:c>
      <x:c r="N9171" s="267" t="n">
        <x:f>MAX(M9171-FARMER_HOURS,0)/TEMP_HOURS_PER_WORKER</x:f>
        <x:v>3.2168943677716646</x:v>
      </x:c>
      <x:c r="O9171" s="268" t="n">
        <x:f>I9171*TOMATO_PRICE+J9171*CARROT_PRICE+K9171*MESCLUN_PRICE</x:f>
        <x:v>152900</x:v>
      </x:c>
      <x:c r="P9171" s="268" t="n">
        <x:f>I9171*TOMATO_FERTILIZER+J9171*CARROT_FERTILIZER+K9171*MESCLUN_FERTILIZER</x:f>
        <x:v>22000</x:v>
      </x:c>
      <x:c r="Q9171" s="268" t="n">
        <x:f>MIN(M9171,FARMER_HOURS)*FARMER_RATE+MAX(M9171-FARMER_HOURS,0)*TEMP_RATE</x:f>
        <x:v>105422.35919429161</x:v>
      </x:c>
      <x:c r="R9171" s="268" t="n">
        <x:f>O9171-P9171-Q9171-FIXED_COST</x:f>
        <x:v>5477.64080570839</x:v>
      </x:c>
      <x:c r="S9171" s="139" t="str">
        <x:f>IF(AND(L9171&lt;=TOTAL_BED_CAP,N9171&lt;=TEMP_WORKER_CAP),"YES","NO")</x:f>
        <x:v>YES</x:v>
      </x:c>
      <x:c r="T9171" s="139" t="n">
        <x:f>IF(S9171="YES",R9171,-1E+99)</x:f>
        <x:v>5477.64080570839</x:v>
      </x:c>
    </x:row>
    <x:row r="9172">
      <x:c r="A9172" s="139"/>
      <x:c r="B9172" s="139"/>
      <x:c r="C9172" s="139"/>
      <x:c r="D9172" s="139"/>
      <x:c r="E9172" s="139"/>
      <x:c r="F9172" s="139"/>
      <x:c r="G9172" s="139"/>
      <x:c r="H9172" s="139"/>
      <x:c r="I9172" s="266" t="n">
        <x:f>INT((ROW()-ROW($I$46))/((CARROT_CAP+1)*(MESCLUN_CAP+1)))</x:f>
        <x:v>14</x:v>
      </x:c>
      <x:c r="J9172" s="266" t="n">
        <x:f>MOD(INT((ROW()-ROW($I$46))/(MESCLUN_CAP+1)),CARROT_CAP+1)</x:f>
        <x:v>0</x:v>
      </x:c>
      <x:c r="K9172" s="266" t="n">
        <x:f>MOD(ROW()-ROW($I$46),MESCLUN_CAP+1)</x:f>
        <x:v>12</x:v>
      </x:c>
      <x:c r="L9172" s="266" t="n">
        <x:f>SUM(I9172:K9172)</x:f>
        <x:v>26</x:v>
      </x:c>
      <x:c r="M9172" s="267" t="n">
        <x:f>I9172*TOMATO_HOURS*WEEKS*(1+TOMATO_DIM)^I9172+J9172*CARROT_HOURS*WEEKS*(1+CARROT_DIM)^J9172+K9172*MESCLUN_HOURS*WEEKS*(1+MESCLUN_DIM)^K9172</x:f>
        <x:v>5411.655342719261</x:v>
      </x:c>
      <x:c r="N9172" s="267" t="n">
        <x:f>MAX(M9172-FARMER_HOURS,0)/TEMP_HOURS_PER_WORKER</x:f>
        <x:v>3.258093987999487</x:v>
      </x:c>
      <x:c r="O9172" s="268" t="n">
        <x:f>I9172*TOMATO_PRICE+J9172*CARROT_PRICE+K9172*MESCLUN_PRICE</x:f>
        <x:v>155600</x:v>
      </x:c>
      <x:c r="P9172" s="268" t="n">
        <x:f>I9172*TOMATO_FERTILIZER+J9172*CARROT_FERTILIZER+K9172*MESCLUN_FERTILIZER</x:f>
        <x:v>22880</x:v>
      </x:c>
      <x:c r="Q9172" s="268" t="n">
        <x:f>MIN(M9172,FARMER_HOURS)*FARMER_RATE+MAX(M9172-FARMER_HOURS,0)*TEMP_RATE</x:f>
        <x:v>106452.34969998717</x:v>
      </x:c>
      <x:c r="R9172" s="268" t="n">
        <x:f>O9172-P9172-Q9172-FIXED_COST</x:f>
        <x:v>6267.650300012829</x:v>
      </x:c>
      <x:c r="S9172" s="139" t="str">
        <x:f>IF(AND(L9172&lt;=TOTAL_BED_CAP,N9172&lt;=TEMP_WORKER_CAP),"YES","NO")</x:f>
        <x:v>YES</x:v>
      </x:c>
      <x:c r="T9172" s="139" t="n">
        <x:f>IF(S9172="YES",R9172,-1E+99)</x:f>
        <x:v>6267.650300012829</x:v>
      </x:c>
    </x:row>
    <x:row r="9173">
      <x:c r="A9173" s="139"/>
      <x:c r="B9173" s="139"/>
      <x:c r="C9173" s="139"/>
      <x:c r="D9173" s="139"/>
      <x:c r="E9173" s="139"/>
      <x:c r="F9173" s="139"/>
      <x:c r="G9173" s="139"/>
      <x:c r="H9173" s="139"/>
      <x:c r="I9173" s="266" t="n">
        <x:f>INT((ROW()-ROW($I$46))/((CARROT_CAP+1)*(MESCLUN_CAP+1)))</x:f>
        <x:v>14</x:v>
      </x:c>
      <x:c r="J9173" s="266" t="n">
        <x:f>MOD(INT((ROW()-ROW($I$46))/(MESCLUN_CAP+1)),CARROT_CAP+1)</x:f>
        <x:v>0</x:v>
      </x:c>
      <x:c r="K9173" s="266" t="n">
        <x:f>MOD(ROW()-ROW($I$46),MESCLUN_CAP+1)</x:f>
        <x:v>13</x:v>
      </x:c>
      <x:c r="L9173" s="266" t="n">
        <x:f>SUM(I9173:K9173)</x:f>
        <x:v>27</x:v>
      </x:c>
      <x:c r="M9173" s="267" t="n">
        <x:f>I9173*TOMATO_HOURS*WEEKS*(1+TOMATO_DIM)^I9173+J9173*CARROT_HOURS*WEEKS*(1+CARROT_DIM)^J9173+K9173*MESCLUN_HOURS*WEEKS*(1+MESCLUN_DIM)^K9173</x:f>
        <x:v>5472.377313427645</x:v>
      </x:c>
      <x:c r="N9173" s="267" t="n">
        <x:f>MAX(M9173-FARMER_HOURS,0)/TEMP_HOURS_PER_WORKER</x:f>
        <x:v>3.3002620232136426</x:v>
      </x:c>
      <x:c r="O9173" s="268" t="n">
        <x:f>I9173*TOMATO_PRICE+J9173*CARROT_PRICE+K9173*MESCLUN_PRICE</x:f>
        <x:v>158300</x:v>
      </x:c>
      <x:c r="P9173" s="268" t="n">
        <x:f>I9173*TOMATO_FERTILIZER+J9173*CARROT_FERTILIZER+K9173*MESCLUN_FERTILIZER</x:f>
        <x:v>23760</x:v>
      </x:c>
      <x:c r="Q9173" s="268" t="n">
        <x:f>MIN(M9173,FARMER_HOURS)*FARMER_RATE+MAX(M9173-FARMER_HOURS,0)*TEMP_RATE</x:f>
        <x:v>107506.55058034106</x:v>
      </x:c>
      <x:c r="R9173" s="268" t="n">
        <x:f>O9173-P9173-Q9173-FIXED_COST</x:f>
        <x:v>7033.449419658937</x:v>
      </x:c>
      <x:c r="S9173" s="139" t="str">
        <x:f>IF(AND(L9173&lt;=TOTAL_BED_CAP,N9173&lt;=TEMP_WORKER_CAP),"YES","NO")</x:f>
        <x:v>YES</x:v>
      </x:c>
      <x:c r="T9173" s="139" t="n">
        <x:f>IF(S9173="YES",R9173,-1E+99)</x:f>
        <x:v>7033.449419658937</x:v>
      </x:c>
    </x:row>
    <x:row r="9174">
      <x:c r="A9174" s="139"/>
      <x:c r="B9174" s="139"/>
      <x:c r="C9174" s="139"/>
      <x:c r="D9174" s="139"/>
      <x:c r="E9174" s="139"/>
      <x:c r="F9174" s="139"/>
      <x:c r="G9174" s="139"/>
      <x:c r="H9174" s="139"/>
      <x:c r="I9174" s="266" t="n">
        <x:f>INT((ROW()-ROW($I$46))/((CARROT_CAP+1)*(MESCLUN_CAP+1)))</x:f>
        <x:v>14</x:v>
      </x:c>
      <x:c r="J9174" s="266" t="n">
        <x:f>MOD(INT((ROW()-ROW($I$46))/(MESCLUN_CAP+1)),CARROT_CAP+1)</x:f>
        <x:v>0</x:v>
      </x:c>
      <x:c r="K9174" s="266" t="n">
        <x:f>MOD(ROW()-ROW($I$46),MESCLUN_CAP+1)</x:f>
        <x:v>14</x:v>
      </x:c>
      <x:c r="L9174" s="266" t="n">
        <x:f>SUM(I9174:K9174)</x:f>
        <x:v>28</x:v>
      </x:c>
      <x:c r="M9174" s="267" t="n">
        <x:f>I9174*TOMATO_HOURS*WEEKS*(1+TOMATO_DIM)^I9174+J9174*CARROT_HOURS*WEEKS*(1+CARROT_DIM)^J9174+K9174*MESCLUN_HOURS*WEEKS*(1+MESCLUN_DIM)^K9174</x:f>
        <x:v>5534.519394741306</x:v>
      </x:c>
      <x:c r="N9174" s="267" t="n">
        <x:f>MAX(M9174-FARMER_HOURS,0)/TEMP_HOURS_PER_WORKER</x:f>
        <x:v>3.3434162463481294</x:v>
      </x:c>
      <x:c r="O9174" s="268" t="n">
        <x:f>I9174*TOMATO_PRICE+J9174*CARROT_PRICE+K9174*MESCLUN_PRICE</x:f>
        <x:v>161000</x:v>
      </x:c>
      <x:c r="P9174" s="268" t="n">
        <x:f>I9174*TOMATO_FERTILIZER+J9174*CARROT_FERTILIZER+K9174*MESCLUN_FERTILIZER</x:f>
        <x:v>24640</x:v>
      </x:c>
      <x:c r="Q9174" s="268" t="n">
        <x:f>MIN(M9174,FARMER_HOURS)*FARMER_RATE+MAX(M9174-FARMER_HOURS,0)*TEMP_RATE</x:f>
        <x:v>108585.40615870323</x:v>
      </x:c>
      <x:c r="R9174" s="268" t="n">
        <x:f>O9174-P9174-Q9174-FIXED_COST</x:f>
        <x:v>7774.593841296766</x:v>
      </x:c>
      <x:c r="S9174" s="139" t="str">
        <x:f>IF(AND(L9174&lt;=TOTAL_BED_CAP,N9174&lt;=TEMP_WORKER_CAP),"YES","NO")</x:f>
        <x:v>YES</x:v>
      </x:c>
      <x:c r="T9174" s="139" t="n">
        <x:f>IF(S9174="YES",R9174,-1E+99)</x:f>
        <x:v>7774.593841296766</x:v>
      </x:c>
    </x:row>
    <x:row r="9175">
      <x:c r="A9175" s="139"/>
      <x:c r="B9175" s="139"/>
      <x:c r="C9175" s="139"/>
      <x:c r="D9175" s="139"/>
      <x:c r="E9175" s="139"/>
      <x:c r="F9175" s="139"/>
      <x:c r="G9175" s="139"/>
      <x:c r="H9175" s="139"/>
      <x:c r="I9175" s="266" t="n">
        <x:f>INT((ROW()-ROW($I$46))/((CARROT_CAP+1)*(MESCLUN_CAP+1)))</x:f>
        <x:v>14</x:v>
      </x:c>
      <x:c r="J9175" s="266" t="n">
        <x:f>MOD(INT((ROW()-ROW($I$46))/(MESCLUN_CAP+1)),CARROT_CAP+1)</x:f>
        <x:v>0</x:v>
      </x:c>
      <x:c r="K9175" s="266" t="n">
        <x:f>MOD(ROW()-ROW($I$46),MESCLUN_CAP+1)</x:f>
        <x:v>15</x:v>
      </x:c>
      <x:c r="L9175" s="266" t="n">
        <x:f>SUM(I9175:K9175)</x:f>
        <x:v>29</x:v>
      </x:c>
      <x:c r="M9175" s="267" t="n">
        <x:f>I9175*TOMATO_HOURS*WEEKS*(1+TOMATO_DIM)^I9175+J9175*CARROT_HOURS*WEEKS*(1+CARROT_DIM)^J9175+K9175*MESCLUN_HOURS*WEEKS*(1+MESCLUN_DIM)^K9175</x:f>
        <x:v>5598.107601617453</x:v>
      </x:c>
      <x:c r="N9175" s="267" t="n">
        <x:f>MAX(M9175-FARMER_HOURS,0)/TEMP_HOURS_PER_WORKER</x:f>
        <x:v>3.3875747233454536</x:v>
      </x:c>
      <x:c r="O9175" s="268" t="n">
        <x:f>I9175*TOMATO_PRICE+J9175*CARROT_PRICE+K9175*MESCLUN_PRICE</x:f>
        <x:v>163700</x:v>
      </x:c>
      <x:c r="P9175" s="268" t="n">
        <x:f>I9175*TOMATO_FERTILIZER+J9175*CARROT_FERTILIZER+K9175*MESCLUN_FERTILIZER</x:f>
        <x:v>25520</x:v>
      </x:c>
      <x:c r="Q9175" s="268" t="n">
        <x:f>MIN(M9175,FARMER_HOURS)*FARMER_RATE+MAX(M9175-FARMER_HOURS,0)*TEMP_RATE</x:f>
        <x:v>109689.36808363633</x:v>
      </x:c>
      <x:c r="R9175" s="268" t="n">
        <x:f>O9175-P9175-Q9175-FIXED_COST</x:f>
        <x:v>8490.631916363665</x:v>
      </x:c>
      <x:c r="S9175" s="139" t="str">
        <x:f>IF(AND(L9175&lt;=TOTAL_BED_CAP,N9175&lt;=TEMP_WORKER_CAP),"YES","NO")</x:f>
        <x:v>YES</x:v>
      </x:c>
      <x:c r="T9175" s="139" t="n">
        <x:f>IF(S9175="YES",R9175,-1E+99)</x:f>
        <x:v>8490.631916363665</x:v>
      </x:c>
    </x:row>
    <x:row r="9176">
      <x:c r="A9176" s="139"/>
      <x:c r="B9176" s="139"/>
      <x:c r="C9176" s="139"/>
      <x:c r="D9176" s="139"/>
      <x:c r="E9176" s="139"/>
      <x:c r="F9176" s="139"/>
      <x:c r="G9176" s="139"/>
      <x:c r="H9176" s="139"/>
      <x:c r="I9176" s="266" t="n">
        <x:f>INT((ROW()-ROW($I$46))/((CARROT_CAP+1)*(MESCLUN_CAP+1)))</x:f>
        <x:v>14</x:v>
      </x:c>
      <x:c r="J9176" s="266" t="n">
        <x:f>MOD(INT((ROW()-ROW($I$46))/(MESCLUN_CAP+1)),CARROT_CAP+1)</x:f>
        <x:v>0</x:v>
      </x:c>
      <x:c r="K9176" s="266" t="n">
        <x:f>MOD(ROW()-ROW($I$46),MESCLUN_CAP+1)</x:f>
        <x:v>16</x:v>
      </x:c>
      <x:c r="L9176" s="266" t="n">
        <x:f>SUM(I9176:K9176)</x:f>
        <x:v>30</x:v>
      </x:c>
      <x:c r="M9176" s="267" t="n">
        <x:f>I9176*TOMATO_HOURS*WEEKS*(1+TOMATO_DIM)^I9176+J9176*CARROT_HOURS*WEEKS*(1+CARROT_DIM)^J9176+K9176*MESCLUN_HOURS*WEEKS*(1+MESCLUN_DIM)^K9176</x:f>
        <x:v>5663.1683774949415</x:v>
      </x:c>
      <x:c r="N9176" s="267" t="n">
        <x:f>MAX(M9176-FARMER_HOURS,0)/TEMP_HOURS_PER_WORKER</x:f>
        <x:v>3.4327558177048205</x:v>
      </x:c>
      <x:c r="O9176" s="268" t="n">
        <x:f>I9176*TOMATO_PRICE+J9176*CARROT_PRICE+K9176*MESCLUN_PRICE</x:f>
        <x:v>166400</x:v>
      </x:c>
      <x:c r="P9176" s="268" t="n">
        <x:f>I9176*TOMATO_FERTILIZER+J9176*CARROT_FERTILIZER+K9176*MESCLUN_FERTILIZER</x:f>
        <x:v>26400</x:v>
      </x:c>
      <x:c r="Q9176" s="268" t="n">
        <x:f>MIN(M9176,FARMER_HOURS)*FARMER_RATE+MAX(M9176-FARMER_HOURS,0)*TEMP_RATE</x:f>
        <x:v>110818.89544262052</x:v>
      </x:c>
      <x:c r="R9176" s="268" t="n">
        <x:f>O9176-P9176-Q9176-FIXED_COST</x:f>
        <x:v>9181.104557379484</x:v>
      </x:c>
      <x:c r="S9176" s="139" t="str">
        <x:f>IF(AND(L9176&lt;=TOTAL_BED_CAP,N9176&lt;=TEMP_WORKER_CAP),"YES","NO")</x:f>
        <x:v>YES</x:v>
      </x:c>
      <x:c r="T9176" s="139" t="n">
        <x:f>IF(S9176="YES",R9176,-1E+99)</x:f>
        <x:v>9181.104557379484</x:v>
      </x:c>
    </x:row>
    <x:row r="9177">
      <x:c r="A9177" s="139"/>
      <x:c r="B9177" s="139"/>
      <x:c r="C9177" s="139"/>
      <x:c r="D9177" s="139"/>
      <x:c r="E9177" s="139"/>
      <x:c r="F9177" s="139"/>
      <x:c r="G9177" s="139"/>
      <x:c r="H9177" s="139"/>
      <x:c r="I9177" s="266" t="n">
        <x:f>INT((ROW()-ROW($I$46))/((CARROT_CAP+1)*(MESCLUN_CAP+1)))</x:f>
        <x:v>14</x:v>
      </x:c>
      <x:c r="J9177" s="266" t="n">
        <x:f>MOD(INT((ROW()-ROW($I$46))/(MESCLUN_CAP+1)),CARROT_CAP+1)</x:f>
        <x:v>0</x:v>
      </x:c>
      <x:c r="K9177" s="266" t="n">
        <x:f>MOD(ROW()-ROW($I$46),MESCLUN_CAP+1)</x:f>
        <x:v>17</x:v>
      </x:c>
      <x:c r="L9177" s="266" t="n">
        <x:f>SUM(I9177:K9177)</x:f>
        <x:v>31</x:v>
      </x:c>
      <x:c r="M9177" s="267" t="n">
        <x:f>I9177*TOMATO_HOURS*WEEKS*(1+TOMATO_DIM)^I9177+J9177*CARROT_HOURS*WEEKS*(1+CARROT_DIM)^J9177+K9177*MESCLUN_HOURS*WEEKS*(1+MESCLUN_DIM)^K9177</x:f>
        <x:v>5729.728600941482</x:v>
      </x:c>
      <x:c r="N9177" s="267" t="n">
        <x:f>MAX(M9177-FARMER_HOURS,0)/TEMP_HOURS_PER_WORKER</x:f>
        <x:v>3.4789781950982515</x:v>
      </x:c>
      <x:c r="O9177" s="268" t="n">
        <x:f>I9177*TOMATO_PRICE+J9177*CARROT_PRICE+K9177*MESCLUN_PRICE</x:f>
        <x:v>169100</x:v>
      </x:c>
      <x:c r="P9177" s="268" t="n">
        <x:f>I9177*TOMATO_FERTILIZER+J9177*CARROT_FERTILIZER+K9177*MESCLUN_FERTILIZER</x:f>
        <x:v>27280</x:v>
      </x:c>
      <x:c r="Q9177" s="268" t="n">
        <x:f>MIN(M9177,FARMER_HOURS)*FARMER_RATE+MAX(M9177-FARMER_HOURS,0)*TEMP_RATE</x:f>
        <x:v>111974.45487745629</x:v>
      </x:c>
      <x:c r="R9177" s="268" t="n">
        <x:f>O9177-P9177-Q9177-FIXED_COST</x:f>
        <x:v>9845.545122543714</x:v>
      </x:c>
      <x:c r="S9177" s="139" t="str">
        <x:f>IF(AND(L9177&lt;=TOTAL_BED_CAP,N9177&lt;=TEMP_WORKER_CAP),"YES","NO")</x:f>
        <x:v>YES</x:v>
      </x:c>
      <x:c r="T9177" s="139" t="n">
        <x:f>IF(S9177="YES",R9177,-1E+99)</x:f>
        <x:v>9845.545122543714</x:v>
      </x:c>
    </x:row>
    <x:row r="9178">
      <x:c r="A9178" s="139"/>
      <x:c r="B9178" s="139"/>
      <x:c r="C9178" s="139"/>
      <x:c r="D9178" s="139"/>
      <x:c r="E9178" s="139"/>
      <x:c r="F9178" s="139"/>
      <x:c r="G9178" s="139"/>
      <x:c r="H9178" s="139"/>
      <x:c r="I9178" s="266" t="n">
        <x:f>INT((ROW()-ROW($I$46))/((CARROT_CAP+1)*(MESCLUN_CAP+1)))</x:f>
        <x:v>14</x:v>
      </x:c>
      <x:c r="J9178" s="266" t="n">
        <x:f>MOD(INT((ROW()-ROW($I$46))/(MESCLUN_CAP+1)),CARROT_CAP+1)</x:f>
        <x:v>0</x:v>
      </x:c>
      <x:c r="K9178" s="266" t="n">
        <x:f>MOD(ROW()-ROW($I$46),MESCLUN_CAP+1)</x:f>
        <x:v>18</x:v>
      </x:c>
      <x:c r="L9178" s="266" t="n">
        <x:f>SUM(I9178:K9178)</x:f>
        <x:v>32</x:v>
      </x:c>
      <x:c r="M9178" s="267" t="n">
        <x:f>I9178*TOMATO_HOURS*WEEKS*(1+TOMATO_DIM)^I9178+J9178*CARROT_HOURS*WEEKS*(1+CARROT_DIM)^J9178+K9178*MESCLUN_HOURS*WEEKS*(1+MESCLUN_DIM)^K9178</x:f>
        <x:v>5797.815592400069</x:v>
      </x:c>
      <x:c r="N9178" s="267" t="n">
        <x:f>MAX(M9178-FARMER_HOURS,0)/TEMP_HOURS_PER_WORKER</x:f>
        <x:v>3.526260828055604</x:v>
      </x:c>
      <x:c r="O9178" s="268" t="n">
        <x:f>I9178*TOMATO_PRICE+J9178*CARROT_PRICE+K9178*MESCLUN_PRICE</x:f>
        <x:v>171800</x:v>
      </x:c>
      <x:c r="P9178" s="268" t="n">
        <x:f>I9178*TOMATO_FERTILIZER+J9178*CARROT_FERTILIZER+K9178*MESCLUN_FERTILIZER</x:f>
        <x:v>28160</x:v>
      </x:c>
      <x:c r="Q9178" s="268" t="n">
        <x:f>MIN(M9178,FARMER_HOURS)*FARMER_RATE+MAX(M9178-FARMER_HOURS,0)*TEMP_RATE</x:f>
        <x:v>113156.5207013901</x:v>
      </x:c>
      <x:c r="R9178" s="268" t="n">
        <x:f>O9178-P9178-Q9178-FIXED_COST</x:f>
        <x:v>10483.479298609906</x:v>
      </x:c>
      <x:c r="S9178" s="139" t="str">
        <x:f>IF(AND(L9178&lt;=TOTAL_BED_CAP,N9178&lt;=TEMP_WORKER_CAP),"YES","NO")</x:f>
        <x:v>YES</x:v>
      </x:c>
      <x:c r="T9178" s="139" t="n">
        <x:f>IF(S9178="YES",R9178,-1E+99)</x:f>
        <x:v>10483.479298609906</x:v>
      </x:c>
    </x:row>
    <x:row r="9179">
      <x:c r="A9179" s="139"/>
      <x:c r="B9179" s="139"/>
      <x:c r="C9179" s="139"/>
      <x:c r="D9179" s="139"/>
      <x:c r="E9179" s="139"/>
      <x:c r="F9179" s="139"/>
      <x:c r="G9179" s="139"/>
      <x:c r="H9179" s="139"/>
      <x:c r="I9179" s="266" t="n">
        <x:f>INT((ROW()-ROW($I$46))/((CARROT_CAP+1)*(MESCLUN_CAP+1)))</x:f>
        <x:v>14</x:v>
      </x:c>
      <x:c r="J9179" s="266" t="n">
        <x:f>MOD(INT((ROW()-ROW($I$46))/(MESCLUN_CAP+1)),CARROT_CAP+1)</x:f>
        <x:v>0</x:v>
      </x:c>
      <x:c r="K9179" s="266" t="n">
        <x:f>MOD(ROW()-ROW($I$46),MESCLUN_CAP+1)</x:f>
        <x:v>19</x:v>
      </x:c>
      <x:c r="L9179" s="266" t="n">
        <x:f>SUM(I9179:K9179)</x:f>
        <x:v>33</x:v>
      </x:c>
      <x:c r="M9179" s="267" t="n">
        <x:f>I9179*TOMATO_HOURS*WEEKS*(1+TOMATO_DIM)^I9179+J9179*CARROT_HOURS*WEEKS*(1+CARROT_DIM)^J9179+K9179*MESCLUN_HOURS*WEEKS*(1+MESCLUN_DIM)^K9179</x:f>
        <x:v>5867.457121036092</x:v>
      </x:c>
      <x:c r="N9179" s="267" t="n">
        <x:f>MAX(M9179-FARMER_HOURS,0)/TEMP_HOURS_PER_WORKER</x:f>
        <x:v>3.5746230007195083</x:v>
      </x:c>
      <x:c r="O9179" s="268" t="n">
        <x:f>I9179*TOMATO_PRICE+J9179*CARROT_PRICE+K9179*MESCLUN_PRICE</x:f>
        <x:v>174500</x:v>
      </x:c>
      <x:c r="P9179" s="268" t="n">
        <x:f>I9179*TOMATO_FERTILIZER+J9179*CARROT_FERTILIZER+K9179*MESCLUN_FERTILIZER</x:f>
        <x:v>29040</x:v>
      </x:c>
      <x:c r="Q9179" s="268" t="n">
        <x:f>MIN(M9179,FARMER_HOURS)*FARMER_RATE+MAX(M9179-FARMER_HOURS,0)*TEMP_RATE</x:f>
        <x:v>114365.5750179877</x:v>
      </x:c>
      <x:c r="R9179" s="268" t="n">
        <x:f>O9179-P9179-Q9179-FIXED_COST</x:f>
        <x:v>11094.424982012293</x:v>
      </x:c>
      <x:c r="S9179" s="139" t="str">
        <x:f>IF(AND(L9179&lt;=TOTAL_BED_CAP,N9179&lt;=TEMP_WORKER_CAP),"YES","NO")</x:f>
        <x:v>YES</x:v>
      </x:c>
      <x:c r="T9179" s="139" t="n">
        <x:f>IF(S9179="YES",R9179,-1E+99)</x:f>
        <x:v>11094.424982012293</x:v>
      </x:c>
    </x:row>
    <x:row r="9180">
      <x:c r="A9180" s="139"/>
      <x:c r="B9180" s="139"/>
      <x:c r="C9180" s="139"/>
      <x:c r="D9180" s="139"/>
      <x:c r="E9180" s="139"/>
      <x:c r="F9180" s="139"/>
      <x:c r="G9180" s="139"/>
      <x:c r="H9180" s="139"/>
      <x:c r="I9180" s="266" t="n">
        <x:f>INT((ROW()-ROW($I$46))/((CARROT_CAP+1)*(MESCLUN_CAP+1)))</x:f>
        <x:v>14</x:v>
      </x:c>
      <x:c r="J9180" s="266" t="n">
        <x:f>MOD(INT((ROW()-ROW($I$46))/(MESCLUN_CAP+1)),CARROT_CAP+1)</x:f>
        <x:v>0</x:v>
      </x:c>
      <x:c r="K9180" s="266" t="n">
        <x:f>MOD(ROW()-ROW($I$46),MESCLUN_CAP+1)</x:f>
        <x:v>20</x:v>
      </x:c>
      <x:c r="L9180" s="266" t="n">
        <x:f>SUM(I9180:K9180)</x:f>
        <x:v>34</x:v>
      </x:c>
      <x:c r="M9180" s="267" t="n">
        <x:f>I9180*TOMATO_HOURS*WEEKS*(1+TOMATO_DIM)^I9180+J9180*CARROT_HOURS*WEEKS*(1+CARROT_DIM)^J9180+K9180*MESCLUN_HOURS*WEEKS*(1+MESCLUN_DIM)^K9180</x:f>
        <x:v>5938.681411686568</x:v>
      </x:c>
      <x:c r="N9180" s="267" t="n">
        <x:f>MAX(M9180-FARMER_HOURS,0)/TEMP_HOURS_PER_WORKER</x:f>
        <x:v>3.624084313671228</x:v>
      </x:c>
      <x:c r="O9180" s="268" t="n">
        <x:f>I9180*TOMATO_PRICE+J9180*CARROT_PRICE+K9180*MESCLUN_PRICE</x:f>
        <x:v>177200</x:v>
      </x:c>
      <x:c r="P9180" s="268" t="n">
        <x:f>I9180*TOMATO_FERTILIZER+J9180*CARROT_FERTILIZER+K9180*MESCLUN_FERTILIZER</x:f>
        <x:v>29920</x:v>
      </x:c>
      <x:c r="Q9180" s="268" t="n">
        <x:f>MIN(M9180,FARMER_HOURS)*FARMER_RATE+MAX(M9180-FARMER_HOURS,0)*TEMP_RATE</x:f>
        <x:v>115602.10784178069</x:v>
      </x:c>
      <x:c r="R9180" s="268" t="n">
        <x:f>O9180-P9180-Q9180-FIXED_COST</x:f>
        <x:v>11677.892158219314</x:v>
      </x:c>
      <x:c r="S9180" s="139" t="str">
        <x:f>IF(AND(L9180&lt;=TOTAL_BED_CAP,N9180&lt;=TEMP_WORKER_CAP),"YES","NO")</x:f>
        <x:v>YES</x:v>
      </x:c>
      <x:c r="T9180" s="139" t="n">
        <x:f>IF(S9180="YES",R9180,-1E+99)</x:f>
        <x:v>11677.892158219314</x:v>
      </x:c>
    </x:row>
    <x:row r="9181">
      <x:c r="A9181" s="139"/>
      <x:c r="B9181" s="139"/>
      <x:c r="C9181" s="139"/>
      <x:c r="D9181" s="139"/>
      <x:c r="E9181" s="139"/>
      <x:c r="F9181" s="139"/>
      <x:c r="G9181" s="139"/>
      <x:c r="H9181" s="139"/>
      <x:c r="I9181" s="266" t="n">
        <x:f>INT((ROW()-ROW($I$46))/((CARROT_CAP+1)*(MESCLUN_CAP+1)))</x:f>
        <x:v>14</x:v>
      </x:c>
      <x:c r="J9181" s="266" t="n">
        <x:f>MOD(INT((ROW()-ROW($I$46))/(MESCLUN_CAP+1)),CARROT_CAP+1)</x:f>
        <x:v>0</x:v>
      </x:c>
      <x:c r="K9181" s="266" t="n">
        <x:f>MOD(ROW()-ROW($I$46),MESCLUN_CAP+1)</x:f>
        <x:v>21</x:v>
      </x:c>
      <x:c r="L9181" s="266" t="n">
        <x:f>SUM(I9181:K9181)</x:f>
        <x:v>35</x:v>
      </x:c>
      <x:c r="M9181" s="267" t="n">
        <x:f>I9181*TOMATO_HOURS*WEEKS*(1+TOMATO_DIM)^I9181+J9181*CARROT_HOURS*WEEKS*(1+CARROT_DIM)^J9181+K9181*MESCLUN_HOURS*WEEKS*(1+MESCLUN_DIM)^K9181</x:f>
        <x:v>6011.517151913013</x:v>
      </x:c>
      <x:c r="N9181" s="267" t="n">
        <x:f>MAX(M9181-FARMER_HOURS,0)/TEMP_HOURS_PER_WORKER</x:f>
        <x:v>3.674664688828481</x:v>
      </x:c>
      <x:c r="O9181" s="268" t="n">
        <x:f>I9181*TOMATO_PRICE+J9181*CARROT_PRICE+K9181*MESCLUN_PRICE</x:f>
        <x:v>179900</x:v>
      </x:c>
      <x:c r="P9181" s="268" t="n">
        <x:f>I9181*TOMATO_FERTILIZER+J9181*CARROT_FERTILIZER+K9181*MESCLUN_FERTILIZER</x:f>
        <x:v>30800</x:v>
      </x:c>
      <x:c r="Q9181" s="268" t="n">
        <x:f>MIN(M9181,FARMER_HOURS)*FARMER_RATE+MAX(M9181-FARMER_HOURS,0)*TEMP_RATE</x:f>
        <x:v>116866.61722071203</x:v>
      </x:c>
      <x:c r="R9181" s="268" t="n">
        <x:f>O9181-P9181-Q9181-FIXED_COST</x:f>
        <x:v>12233.382779287975</x:v>
      </x:c>
      <x:c r="S9181" s="139" t="str">
        <x:f>IF(AND(L9181&lt;=TOTAL_BED_CAP,N9181&lt;=TEMP_WORKER_CAP),"YES","NO")</x:f>
        <x:v>YES</x:v>
      </x:c>
      <x:c r="T9181" s="139" t="n">
        <x:f>IF(S9181="YES",R9181,-1E+99)</x:f>
        <x:v>12233.382779287975</x:v>
      </x:c>
    </x:row>
    <x:row r="9182">
      <x:c r="A9182" s="139"/>
      <x:c r="B9182" s="139"/>
      <x:c r="C9182" s="139"/>
      <x:c r="D9182" s="139"/>
      <x:c r="E9182" s="139"/>
      <x:c r="F9182" s="139"/>
      <x:c r="G9182" s="139"/>
      <x:c r="H9182" s="139"/>
      <x:c r="I9182" s="266" t="n">
        <x:f>INT((ROW()-ROW($I$46))/((CARROT_CAP+1)*(MESCLUN_CAP+1)))</x:f>
        <x:v>14</x:v>
      </x:c>
      <x:c r="J9182" s="266" t="n">
        <x:f>MOD(INT((ROW()-ROW($I$46))/(MESCLUN_CAP+1)),CARROT_CAP+1)</x:f>
        <x:v>0</x:v>
      </x:c>
      <x:c r="K9182" s="266" t="n">
        <x:f>MOD(ROW()-ROW($I$46),MESCLUN_CAP+1)</x:f>
        <x:v>22</x:v>
      </x:c>
      <x:c r="L9182" s="266" t="n">
        <x:f>SUM(I9182:K9182)</x:f>
        <x:v>36</x:v>
      </x:c>
      <x:c r="M9182" s="267" t="n">
        <x:f>I9182*TOMATO_HOURS*WEEKS*(1+TOMATO_DIM)^I9182+J9182*CARROT_HOURS*WEEKS*(1+CARROT_DIM)^J9182+K9182*MESCLUN_HOURS*WEEKS*(1+MESCLUN_DIM)^K9182</x:f>
        <x:v>6085.993499159408</x:v>
      </x:c>
      <x:c r="N9182" s="267" t="n">
        <x:f>MAX(M9182-FARMER_HOURS,0)/TEMP_HOURS_PER_WORKER</x:f>
        <x:v>3.7263843744162557</x:v>
      </x:c>
      <x:c r="O9182" s="268" t="n">
        <x:f>I9182*TOMATO_PRICE+J9182*CARROT_PRICE+K9182*MESCLUN_PRICE</x:f>
        <x:v>182600</x:v>
      </x:c>
      <x:c r="P9182" s="268" t="n">
        <x:f>I9182*TOMATO_FERTILIZER+J9182*CARROT_FERTILIZER+K9182*MESCLUN_FERTILIZER</x:f>
        <x:v>31680</x:v>
      </x:c>
      <x:c r="Q9182" s="268" t="n">
        <x:f>MIN(M9182,FARMER_HOURS)*FARMER_RATE+MAX(M9182-FARMER_HOURS,0)*TEMP_RATE</x:f>
        <x:v>118159.6093604064</x:v>
      </x:c>
      <x:c r="R9182" s="268" t="n">
        <x:f>O9182-P9182-Q9182-FIXED_COST</x:f>
        <x:v>12760.390639593606</x:v>
      </x:c>
      <x:c r="S9182" s="139" t="str">
        <x:f>IF(AND(L9182&lt;=TOTAL_BED_CAP,N9182&lt;=TEMP_WORKER_CAP),"YES","NO")</x:f>
        <x:v>YES</x:v>
      </x:c>
      <x:c r="T9182" s="139" t="n">
        <x:f>IF(S9182="YES",R9182,-1E+99)</x:f>
        <x:v>12760.390639593606</x:v>
      </x:c>
    </x:row>
    <x:row r="9183">
      <x:c r="A9183" s="139"/>
      <x:c r="B9183" s="139"/>
      <x:c r="C9183" s="139"/>
      <x:c r="D9183" s="139"/>
      <x:c r="E9183" s="139"/>
      <x:c r="F9183" s="139"/>
      <x:c r="G9183" s="139"/>
      <x:c r="H9183" s="139"/>
      <x:c r="I9183" s="266" t="n">
        <x:f>INT((ROW()-ROW($I$46))/((CARROT_CAP+1)*(MESCLUN_CAP+1)))</x:f>
        <x:v>14</x:v>
      </x:c>
      <x:c r="J9183" s="266" t="n">
        <x:f>MOD(INT((ROW()-ROW($I$46))/(MESCLUN_CAP+1)),CARROT_CAP+1)</x:f>
        <x:v>0</x:v>
      </x:c>
      <x:c r="K9183" s="266" t="n">
        <x:f>MOD(ROW()-ROW($I$46),MESCLUN_CAP+1)</x:f>
        <x:v>23</x:v>
      </x:c>
      <x:c r="L9183" s="266" t="n">
        <x:f>SUM(I9183:K9183)</x:f>
        <x:v>37</x:v>
      </x:c>
      <x:c r="M9183" s="267" t="n">
        <x:f>I9183*TOMATO_HOURS*WEEKS*(1+TOMATO_DIM)^I9183+J9183*CARROT_HOURS*WEEKS*(1+CARROT_DIM)^J9183+K9183*MESCLUN_HOURS*WEEKS*(1+MESCLUN_DIM)^K9183</x:f>
        <x:v>6162.140088016845</x:v>
      </x:c>
      <x:c r="N9183" s="267" t="n">
        <x:f>MAX(M9183-FARMER_HOURS,0)/TEMP_HOURS_PER_WORKER</x:f>
        <x:v>3.779263950011698</x:v>
      </x:c>
      <x:c r="O9183" s="268" t="n">
        <x:f>I9183*TOMATO_PRICE+J9183*CARROT_PRICE+K9183*MESCLUN_PRICE</x:f>
        <x:v>185300</x:v>
      </x:c>
      <x:c r="P9183" s="268" t="n">
        <x:f>I9183*TOMATO_FERTILIZER+J9183*CARROT_FERTILIZER+K9183*MESCLUN_FERTILIZER</x:f>
        <x:v>32560</x:v>
      </x:c>
      <x:c r="Q9183" s="268" t="n">
        <x:f>MIN(M9183,FARMER_HOURS)*FARMER_RATE+MAX(M9183-FARMER_HOURS,0)*TEMP_RATE</x:f>
        <x:v>119481.59875029244</x:v>
      </x:c>
      <x:c r="R9183" s="268" t="n">
        <x:f>O9183-P9183-Q9183-FIXED_COST</x:f>
        <x:v>13258.40124970756</x:v>
      </x:c>
      <x:c r="S9183" s="139" t="str">
        <x:f>IF(AND(L9183&lt;=TOTAL_BED_CAP,N9183&lt;=TEMP_WORKER_CAP),"YES","NO")</x:f>
        <x:v>YES</x:v>
      </x:c>
      <x:c r="T9183" s="139" t="n">
        <x:f>IF(S9183="YES",R9183,-1E+99)</x:f>
        <x:v>13258.40124970756</x:v>
      </x:c>
    </x:row>
    <x:row r="9184">
      <x:c r="A9184" s="139"/>
      <x:c r="B9184" s="139"/>
      <x:c r="C9184" s="139"/>
      <x:c r="D9184" s="139"/>
      <x:c r="E9184" s="139"/>
      <x:c r="F9184" s="139"/>
      <x:c r="G9184" s="139"/>
      <x:c r="H9184" s="139"/>
      <x:c r="I9184" s="266" t="n">
        <x:f>INT((ROW()-ROW($I$46))/((CARROT_CAP+1)*(MESCLUN_CAP+1)))</x:f>
        <x:v>14</x:v>
      </x:c>
      <x:c r="J9184" s="266" t="n">
        <x:f>MOD(INT((ROW()-ROW($I$46))/(MESCLUN_CAP+1)),CARROT_CAP+1)</x:f>
        <x:v>0</x:v>
      </x:c>
      <x:c r="K9184" s="266" t="n">
        <x:f>MOD(ROW()-ROW($I$46),MESCLUN_CAP+1)</x:f>
        <x:v>24</x:v>
      </x:c>
      <x:c r="L9184" s="266" t="n">
        <x:f>SUM(I9184:K9184)</x:f>
        <x:v>38</x:v>
      </x:c>
      <x:c r="M9184" s="267" t="n">
        <x:f>I9184*TOMATO_HOURS*WEEKS*(1+TOMATO_DIM)^I9184+J9184*CARROT_HOURS*WEEKS*(1+CARROT_DIM)^J9184+K9184*MESCLUN_HOURS*WEEKS*(1+MESCLUN_DIM)^K9184</x:f>
        <x:v>6239.98703759634</x:v>
      </x:c>
      <x:c r="N9184" s="267" t="n">
        <x:f>MAX(M9184-FARMER_HOURS,0)/TEMP_HOURS_PER_WORKER</x:f>
        <x:v>3.8333243316641252</x:v>
      </x:c>
      <x:c r="O9184" s="268" t="n">
        <x:f>I9184*TOMATO_PRICE+J9184*CARROT_PRICE+K9184*MESCLUN_PRICE</x:f>
        <x:v>188000</x:v>
      </x:c>
      <x:c r="P9184" s="268" t="n">
        <x:f>I9184*TOMATO_FERTILIZER+J9184*CARROT_FERTILIZER+K9184*MESCLUN_FERTILIZER</x:f>
        <x:v>33440</x:v>
      </x:c>
      <x:c r="Q9184" s="268" t="n">
        <x:f>MIN(M9184,FARMER_HOURS)*FARMER_RATE+MAX(M9184-FARMER_HOURS,0)*TEMP_RATE</x:f>
        <x:v>120833.10829160313</x:v>
      </x:c>
      <x:c r="R9184" s="268" t="n">
        <x:f>O9184-P9184-Q9184-FIXED_COST</x:f>
        <x:v>13726.89170839687</x:v>
      </x:c>
      <x:c r="S9184" s="139" t="str">
        <x:f>IF(AND(L9184&lt;=TOTAL_BED_CAP,N9184&lt;=TEMP_WORKER_CAP),"YES","NO")</x:f>
        <x:v>YES</x:v>
      </x:c>
      <x:c r="T9184" s="139" t="n">
        <x:f>IF(S9184="YES",R9184,-1E+99)</x:f>
        <x:v>13726.89170839687</x:v>
      </x:c>
    </x:row>
    <x:row r="9185">
      <x:c r="A9185" s="139"/>
      <x:c r="B9185" s="139"/>
      <x:c r="C9185" s="139"/>
      <x:c r="D9185" s="139"/>
      <x:c r="E9185" s="139"/>
      <x:c r="F9185" s="139"/>
      <x:c r="G9185" s="139"/>
      <x:c r="H9185" s="139"/>
      <x:c r="I9185" s="266" t="n">
        <x:f>INT((ROW()-ROW($I$46))/((CARROT_CAP+1)*(MESCLUN_CAP+1)))</x:f>
        <x:v>14</x:v>
      </x:c>
      <x:c r="J9185" s="266" t="n">
        <x:f>MOD(INT((ROW()-ROW($I$46))/(MESCLUN_CAP+1)),CARROT_CAP+1)</x:f>
        <x:v>0</x:v>
      </x:c>
      <x:c r="K9185" s="266" t="n">
        <x:f>MOD(ROW()-ROW($I$46),MESCLUN_CAP+1)</x:f>
        <x:v>25</x:v>
      </x:c>
      <x:c r="L9185" s="266" t="n">
        <x:f>SUM(I9185:K9185)</x:f>
        <x:v>39</x:v>
      </x:c>
      <x:c r="M9185" s="267" t="n">
        <x:f>I9185*TOMATO_HOURS*WEEKS*(1+TOMATO_DIM)^I9185+J9185*CARROT_HOURS*WEEKS*(1+CARROT_DIM)^J9185+K9185*MESCLUN_HOURS*WEEKS*(1+MESCLUN_DIM)^K9185</x:f>
        <x:v>6319.564959011438</x:v>
      </x:c>
      <x:c r="N9185" s="267" t="n">
        <x:f>MAX(M9185-FARMER_HOURS,0)/TEMP_HOURS_PER_WORKER</x:f>
        <x:v>3.8885867770912763</x:v>
      </x:c>
      <x:c r="O9185" s="268" t="n">
        <x:f>I9185*TOMATO_PRICE+J9185*CARROT_PRICE+K9185*MESCLUN_PRICE</x:f>
        <x:v>190700</x:v>
      </x:c>
      <x:c r="P9185" s="268" t="n">
        <x:f>I9185*TOMATO_FERTILIZER+J9185*CARROT_FERTILIZER+K9185*MESCLUN_FERTILIZER</x:f>
        <x:v>34320</x:v>
      </x:c>
      <x:c r="Q9185" s="268" t="n">
        <x:f>MIN(M9185,FARMER_HOURS)*FARMER_RATE+MAX(M9185-FARMER_HOURS,0)*TEMP_RATE</x:f>
        <x:v>122214.66942728191</x:v>
      </x:c>
      <x:c r="R9185" s="268" t="n">
        <x:f>O9185-P9185-Q9185-FIXED_COST</x:f>
        <x:v>14165.330572718085</x:v>
      </x:c>
      <x:c r="S9185" s="139" t="str">
        <x:f>IF(AND(L9185&lt;=TOTAL_BED_CAP,N9185&lt;=TEMP_WORKER_CAP),"YES","NO")</x:f>
        <x:v>YES</x:v>
      </x:c>
      <x:c r="T9185" s="139" t="n">
        <x:f>IF(S9185="YES",R9185,-1E+99)</x:f>
        <x:v>14165.330572718085</x:v>
      </x:c>
    </x:row>
    <x:row r="9186">
      <x:c r="A9186" s="139"/>
      <x:c r="B9186" s="139"/>
      <x:c r="C9186" s="139"/>
      <x:c r="D9186" s="139"/>
      <x:c r="E9186" s="139"/>
      <x:c r="F9186" s="139"/>
      <x:c r="G9186" s="139"/>
      <x:c r="H9186" s="139"/>
      <x:c r="I9186" s="266" t="n">
        <x:f>INT((ROW()-ROW($I$46))/((CARROT_CAP+1)*(MESCLUN_CAP+1)))</x:f>
        <x:v>14</x:v>
      </x:c>
      <x:c r="J9186" s="266" t="n">
        <x:f>MOD(INT((ROW()-ROW($I$46))/(MESCLUN_CAP+1)),CARROT_CAP+1)</x:f>
        <x:v>0</x:v>
      </x:c>
      <x:c r="K9186" s="266" t="n">
        <x:f>MOD(ROW()-ROW($I$46),MESCLUN_CAP+1)</x:f>
        <x:v>26</x:v>
      </x:c>
      <x:c r="L9186" s="266" t="n">
        <x:f>SUM(I9186:K9186)</x:f>
        <x:v>40</x:v>
      </x:c>
      <x:c r="M9186" s="267" t="n">
        <x:f>I9186*TOMATO_HOURS*WEEKS*(1+TOMATO_DIM)^I9186+J9186*CARROT_HOURS*WEEKS*(1+CARROT_DIM)^J9186+K9186*MESCLUN_HOURS*WEEKS*(1+MESCLUN_DIM)^K9186</x:f>
        <x:v>6400.904962972155</x:v>
      </x:c>
      <x:c r="N9186" s="267" t="n">
        <x:f>MAX(M9186-FARMER_HOURS,0)/TEMP_HOURS_PER_WORKER</x:f>
        <x:v>3.9450728909528854</x:v>
      </x:c>
      <x:c r="O9186" s="268" t="n">
        <x:f>I9186*TOMATO_PRICE+J9186*CARROT_PRICE+K9186*MESCLUN_PRICE</x:f>
        <x:v>193400</x:v>
      </x:c>
      <x:c r="P9186" s="268" t="n">
        <x:f>I9186*TOMATO_FERTILIZER+J9186*CARROT_FERTILIZER+K9186*MESCLUN_FERTILIZER</x:f>
        <x:v>35200</x:v>
      </x:c>
      <x:c r="Q9186" s="268" t="n">
        <x:f>MIN(M9186,FARMER_HOURS)*FARMER_RATE+MAX(M9186-FARMER_HOURS,0)*TEMP_RATE</x:f>
        <x:v>123626.82227382214</x:v>
      </x:c>
      <x:c r="R9186" s="268" t="n">
        <x:f>O9186-P9186-Q9186-FIXED_COST</x:f>
        <x:v>14573.177726177862</x:v>
      </x:c>
      <x:c r="S9186" s="139" t="str">
        <x:f>IF(AND(L9186&lt;=TOTAL_BED_CAP,N9186&lt;=TEMP_WORKER_CAP),"YES","NO")</x:f>
        <x:v>YES</x:v>
      </x:c>
      <x:c r="T9186" s="139" t="n">
        <x:f>IF(S9186="YES",R9186,-1E+99)</x:f>
        <x:v>14573.177726177862</x:v>
      </x:c>
    </x:row>
    <x:row r="9187">
      <x:c r="A9187" s="139"/>
      <x:c r="B9187" s="139"/>
      <x:c r="C9187" s="139"/>
      <x:c r="D9187" s="139"/>
      <x:c r="E9187" s="139"/>
      <x:c r="F9187" s="139"/>
      <x:c r="G9187" s="139"/>
      <x:c r="H9187" s="139"/>
      <x:c r="I9187" s="266" t="n">
        <x:f>INT((ROW()-ROW($I$46))/((CARROT_CAP+1)*(MESCLUN_CAP+1)))</x:f>
        <x:v>14</x:v>
      </x:c>
      <x:c r="J9187" s="266" t="n">
        <x:f>MOD(INT((ROW()-ROW($I$46))/(MESCLUN_CAP+1)),CARROT_CAP+1)</x:f>
        <x:v>0</x:v>
      </x:c>
      <x:c r="K9187" s="266" t="n">
        <x:f>MOD(ROW()-ROW($I$46),MESCLUN_CAP+1)</x:f>
        <x:v>27</x:v>
      </x:c>
      <x:c r="L9187" s="266" t="n">
        <x:f>SUM(I9187:K9187)</x:f>
        <x:v>41</x:v>
      </x:c>
      <x:c r="M9187" s="267" t="n">
        <x:f>I9187*TOMATO_HOURS*WEEKS*(1+TOMATO_DIM)^I9187+J9187*CARROT_HOURS*WEEKS*(1+CARROT_DIM)^J9187+K9187*MESCLUN_HOURS*WEEKS*(1+MESCLUN_DIM)^K9187</x:f>
        <x:v>6484.038667491912</x:v>
      </x:c>
      <x:c r="N9187" s="267" t="n">
        <x:f>MAX(M9187-FARMER_HOURS,0)/TEMP_HOURS_PER_WORKER</x:f>
        <x:v>4.002804630202717</x:v>
      </x:c>
      <x:c r="O9187" s="268" t="n">
        <x:f>I9187*TOMATO_PRICE+J9187*CARROT_PRICE+K9187*MESCLUN_PRICE</x:f>
        <x:v>196100</x:v>
      </x:c>
      <x:c r="P9187" s="268" t="n">
        <x:f>I9187*TOMATO_FERTILIZER+J9187*CARROT_FERTILIZER+K9187*MESCLUN_FERTILIZER</x:f>
        <x:v>36080</x:v>
      </x:c>
      <x:c r="Q9187" s="268" t="n">
        <x:f>MIN(M9187,FARMER_HOURS)*FARMER_RATE+MAX(M9187-FARMER_HOURS,0)*TEMP_RATE</x:f>
        <x:v>125070.1157550679</x:v>
      </x:c>
      <x:c r="R9187" s="268" t="n">
        <x:f>O9187-P9187-Q9187-FIXED_COST</x:f>
        <x:v>14949.884244932095</x:v>
      </x:c>
      <x:c r="S9187" s="139" t="str">
        <x:f>IF(AND(L9187&lt;=TOTAL_BED_CAP,N9187&lt;=TEMP_WORKER_CAP),"YES","NO")</x:f>
        <x:v>NO</x:v>
      </x:c>
      <x:c r="T9187" s="139" t="n">
        <x:f>IF(S9187="YES",R9187,-1E+99)</x:f>
        <x:v>-1e+99</x:v>
      </x:c>
    </x:row>
    <x:row r="9188">
      <x:c r="A9188" s="139"/>
      <x:c r="B9188" s="139"/>
      <x:c r="C9188" s="139"/>
      <x:c r="D9188" s="139"/>
      <x:c r="E9188" s="139"/>
      <x:c r="F9188" s="139"/>
      <x:c r="G9188" s="139"/>
      <x:c r="H9188" s="139"/>
      <x:c r="I9188" s="266" t="n">
        <x:f>INT((ROW()-ROW($I$46))/((CARROT_CAP+1)*(MESCLUN_CAP+1)))</x:f>
        <x:v>14</x:v>
      </x:c>
      <x:c r="J9188" s="266" t="n">
        <x:f>MOD(INT((ROW()-ROW($I$46))/(MESCLUN_CAP+1)),CARROT_CAP+1)</x:f>
        <x:v>0</x:v>
      </x:c>
      <x:c r="K9188" s="266" t="n">
        <x:f>MOD(ROW()-ROW($I$46),MESCLUN_CAP+1)</x:f>
        <x:v>28</x:v>
      </x:c>
      <x:c r="L9188" s="266" t="n">
        <x:f>SUM(I9188:K9188)</x:f>
        <x:v>42</x:v>
      </x:c>
      <x:c r="M9188" s="267" t="n">
        <x:f>I9188*TOMATO_HOURS*WEEKS*(1+TOMATO_DIM)^I9188+J9188*CARROT_HOURS*WEEKS*(1+CARROT_DIM)^J9188+K9188*MESCLUN_HOURS*WEEKS*(1+MESCLUN_DIM)^K9188</x:f>
        <x:v>6568.998205709066</x:v>
      </x:c>
      <x:c r="N9188" s="267" t="n">
        <x:f>MAX(M9188-FARMER_HOURS,0)/TEMP_HOURS_PER_WORKER</x:f>
        <x:v>4.061804309520184</x:v>
      </x:c>
      <x:c r="O9188" s="268" t="n">
        <x:f>I9188*TOMATO_PRICE+J9188*CARROT_PRICE+K9188*MESCLUN_PRICE</x:f>
        <x:v>198800</x:v>
      </x:c>
      <x:c r="P9188" s="268" t="n">
        <x:f>I9188*TOMATO_FERTILIZER+J9188*CARROT_FERTILIZER+K9188*MESCLUN_FERTILIZER</x:f>
        <x:v>36960</x:v>
      </x:c>
      <x:c r="Q9188" s="268" t="n">
        <x:f>MIN(M9188,FARMER_HOURS)*FARMER_RATE+MAX(M9188-FARMER_HOURS,0)*TEMP_RATE</x:f>
        <x:v>126545.1077380046</x:v>
      </x:c>
      <x:c r="R9188" s="268" t="n">
        <x:f>O9188-P9188-Q9188-FIXED_COST</x:f>
        <x:v>15294.892261995396</x:v>
      </x:c>
      <x:c r="S9188" s="139" t="str">
        <x:f>IF(AND(L9188&lt;=TOTAL_BED_CAP,N9188&lt;=TEMP_WORKER_CAP),"YES","NO")</x:f>
        <x:v>NO</x:v>
      </x:c>
      <x:c r="T9188" s="139" t="n">
        <x:f>IF(S9188="YES",R9188,-1E+99)</x:f>
        <x:v>-1e+99</x:v>
      </x:c>
    </x:row>
    <x:row r="9189">
      <x:c r="A9189" s="139"/>
      <x:c r="B9189" s="139"/>
      <x:c r="C9189" s="139"/>
      <x:c r="D9189" s="139"/>
      <x:c r="E9189" s="139"/>
      <x:c r="F9189" s="139"/>
      <x:c r="G9189" s="139"/>
      <x:c r="H9189" s="139"/>
      <x:c r="I9189" s="266" t="n">
        <x:f>INT((ROW()-ROW($I$46))/((CARROT_CAP+1)*(MESCLUN_CAP+1)))</x:f>
        <x:v>14</x:v>
      </x:c>
      <x:c r="J9189" s="266" t="n">
        <x:f>MOD(INT((ROW()-ROW($I$46))/(MESCLUN_CAP+1)),CARROT_CAP+1)</x:f>
        <x:v>0</x:v>
      </x:c>
      <x:c r="K9189" s="266" t="n">
        <x:f>MOD(ROW()-ROW($I$46),MESCLUN_CAP+1)</x:f>
        <x:v>29</x:v>
      </x:c>
      <x:c r="L9189" s="266" t="n">
        <x:f>SUM(I9189:K9189)</x:f>
        <x:v>43</x:v>
      </x:c>
      <x:c r="M9189" s="267" t="n">
        <x:f>I9189*TOMATO_HOURS*WEEKS*(1+TOMATO_DIM)^I9189+J9189*CARROT_HOURS*WEEKS*(1+CARROT_DIM)^J9189+K9189*MESCLUN_HOURS*WEEKS*(1+MESCLUN_DIM)^K9189</x:f>
        <x:v>6655.816233824718</x:v>
      </x:c>
      <x:c r="N9189" s="267" t="n">
        <x:f>MAX(M9189-FARMER_HOURS,0)/TEMP_HOURS_PER_WORKER</x:f>
        <x:v>4.1220946068227216</x:v>
      </x:c>
      <x:c r="O9189" s="268" t="n">
        <x:f>I9189*TOMATO_PRICE+J9189*CARROT_PRICE+K9189*MESCLUN_PRICE</x:f>
        <x:v>201500</x:v>
      </x:c>
      <x:c r="P9189" s="268" t="n">
        <x:f>I9189*TOMATO_FERTILIZER+J9189*CARROT_FERTILIZER+K9189*MESCLUN_FERTILIZER</x:f>
        <x:v>37840</x:v>
      </x:c>
      <x:c r="Q9189" s="268" t="n">
        <x:f>MIN(M9189,FARMER_HOURS)*FARMER_RATE+MAX(M9189-FARMER_HOURS,0)*TEMP_RATE</x:f>
        <x:v>128052.36517056802</x:v>
      </x:c>
      <x:c r="R9189" s="268" t="n">
        <x:f>O9189-P9189-Q9189-FIXED_COST</x:f>
        <x:v>15607.634829431976</x:v>
      </x:c>
      <x:c r="S9189" s="139" t="str">
        <x:f>IF(AND(L9189&lt;=TOTAL_BED_CAP,N9189&lt;=TEMP_WORKER_CAP),"YES","NO")</x:f>
        <x:v>NO</x:v>
      </x:c>
      <x:c r="T9189" s="139" t="n">
        <x:f>IF(S9189="YES",R9189,-1E+99)</x:f>
        <x:v>-1e+99</x:v>
      </x:c>
    </x:row>
    <x:row r="9190">
      <x:c r="A9190" s="139"/>
      <x:c r="B9190" s="139"/>
      <x:c r="C9190" s="139"/>
      <x:c r="D9190" s="139"/>
      <x:c r="E9190" s="139"/>
      <x:c r="F9190" s="139"/>
      <x:c r="G9190" s="139"/>
      <x:c r="H9190" s="139"/>
      <x:c r="I9190" s="266" t="n">
        <x:f>INT((ROW()-ROW($I$46))/((CARROT_CAP+1)*(MESCLUN_CAP+1)))</x:f>
        <x:v>14</x:v>
      </x:c>
      <x:c r="J9190" s="266" t="n">
        <x:f>MOD(INT((ROW()-ROW($I$46))/(MESCLUN_CAP+1)),CARROT_CAP+1)</x:f>
        <x:v>0</x:v>
      </x:c>
      <x:c r="K9190" s="266" t="n">
        <x:f>MOD(ROW()-ROW($I$46),MESCLUN_CAP+1)</x:f>
        <x:v>30</x:v>
      </x:c>
      <x:c r="L9190" s="266" t="n">
        <x:f>SUM(I9190:K9190)</x:f>
        <x:v>44</x:v>
      </x:c>
      <x:c r="M9190" s="267" t="n">
        <x:f>I9190*TOMATO_HOURS*WEEKS*(1+TOMATO_DIM)^I9190+J9190*CARROT_HOURS*WEEKS*(1+CARROT_DIM)^J9190+K9190*MESCLUN_HOURS*WEEKS*(1+MESCLUN_DIM)^K9190</x:f>
        <x:v>6744.525939158489</x:v>
      </x:c>
      <x:c r="N9190" s="267" t="n">
        <x:f>MAX(M9190-FARMER_HOURS,0)/TEMP_HOURS_PER_WORKER</x:f>
        <x:v>4.183698568860062</x:v>
      </x:c>
      <x:c r="O9190" s="268" t="n">
        <x:f>I9190*TOMATO_PRICE+J9190*CARROT_PRICE+K9190*MESCLUN_PRICE</x:f>
        <x:v>204200</x:v>
      </x:c>
      <x:c r="P9190" s="268" t="n">
        <x:f>I9190*TOMATO_FERTILIZER+J9190*CARROT_FERTILIZER+K9190*MESCLUN_FERTILIZER</x:f>
        <x:v>38720</x:v>
      </x:c>
      <x:c r="Q9190" s="268" t="n">
        <x:f>MIN(M9190,FARMER_HOURS)*FARMER_RATE+MAX(M9190-FARMER_HOURS,0)*TEMP_RATE</x:f>
        <x:v>129592.46422150153</x:v>
      </x:c>
      <x:c r="R9190" s="268" t="n">
        <x:f>O9190-P9190-Q9190-FIXED_COST</x:f>
        <x:v>15887.535778498466</x:v>
      </x:c>
      <x:c r="S9190" s="139" t="str">
        <x:f>IF(AND(L9190&lt;=TOTAL_BED_CAP,N9190&lt;=TEMP_WORKER_CAP),"YES","NO")</x:f>
        <x:v>NO</x:v>
      </x:c>
      <x:c r="T9190" s="139" t="n">
        <x:f>IF(S9190="YES",R9190,-1E+99)</x:f>
        <x:v>-1e+99</x:v>
      </x:c>
    </x:row>
    <x:row r="9191">
      <x:c r="A9191" s="139"/>
      <x:c r="B9191" s="139"/>
      <x:c r="C9191" s="139"/>
      <x:c r="D9191" s="139"/>
      <x:c r="E9191" s="139"/>
      <x:c r="F9191" s="139"/>
      <x:c r="G9191" s="139"/>
      <x:c r="H9191" s="139"/>
      <x:c r="I9191" s="266" t="n">
        <x:f>INT((ROW()-ROW($I$46))/((CARROT_CAP+1)*(MESCLUN_CAP+1)))</x:f>
        <x:v>14</x:v>
      </x:c>
      <x:c r="J9191" s="266" t="n">
        <x:f>MOD(INT((ROW()-ROW($I$46))/(MESCLUN_CAP+1)),CARROT_CAP+1)</x:f>
        <x:v>1</x:v>
      </x:c>
      <x:c r="K9191" s="266" t="n">
        <x:f>MOD(ROW()-ROW($I$46),MESCLUN_CAP+1)</x:f>
        <x:v>0</x:v>
      </x:c>
      <x:c r="L9191" s="266" t="n">
        <x:f>SUM(I9191:K9191)</x:f>
        <x:v>15</x:v>
      </x:c>
      <x:c r="M9191" s="267" t="n">
        <x:f>I9191*TOMATO_HOURS*WEEKS*(1+TOMATO_DIM)^I9191+J9191*CARROT_HOURS*WEEKS*(1+CARROT_DIM)^J9191+K9191*MESCLUN_HOURS*WEEKS*(1+MESCLUN_DIM)^K9191</x:f>
        <x:v>4815.597903148842</x:v>
      </x:c>
      <x:c r="N9191" s="267" t="n">
        <x:f>MAX(M9191-FARMER_HOURS,0)/TEMP_HOURS_PER_WORKER</x:f>
        <x:v>2.8441652105200292</x:v>
      </x:c>
      <x:c r="O9191" s="268" t="n">
        <x:f>I9191*TOMATO_PRICE+J9191*CARROT_PRICE+K9191*MESCLUN_PRICE</x:f>
        <x:v>125294</x:v>
      </x:c>
      <x:c r="P9191" s="268" t="n">
        <x:f>I9191*TOMATO_FERTILIZER+J9191*CARROT_FERTILIZER+K9191*MESCLUN_FERTILIZER</x:f>
        <x:v>12760</x:v>
      </x:c>
      <x:c r="Q9191" s="268" t="n">
        <x:f>MIN(M9191,FARMER_HOURS)*FARMER_RATE+MAX(M9191-FARMER_HOURS,0)*TEMP_RATE</x:f>
        <x:v>96104.13026300073</x:v>
      </x:c>
      <x:c r="R9191" s="268" t="n">
        <x:f>O9191-P9191-Q9191-FIXED_COST</x:f>
        <x:v>-3570.1302630007267</x:v>
      </x:c>
      <x:c r="S9191" s="139" t="str">
        <x:f>IF(AND(L9191&lt;=TOTAL_BED_CAP,N9191&lt;=TEMP_WORKER_CAP),"YES","NO")</x:f>
        <x:v>YES</x:v>
      </x:c>
      <x:c r="T9191" s="139" t="n">
        <x:f>IF(S9191="YES",R9191,-1E+99)</x:f>
        <x:v>-3570.1302630007267</x:v>
      </x:c>
    </x:row>
    <x:row r="9192">
      <x:c r="A9192" s="139"/>
      <x:c r="B9192" s="139"/>
      <x:c r="C9192" s="139"/>
      <x:c r="D9192" s="139"/>
      <x:c r="E9192" s="139"/>
      <x:c r="F9192" s="139"/>
      <x:c r="G9192" s="139"/>
      <x:c r="H9192" s="139"/>
      <x:c r="I9192" s="266" t="n">
        <x:f>INT((ROW()-ROW($I$46))/((CARROT_CAP+1)*(MESCLUN_CAP+1)))</x:f>
        <x:v>14</x:v>
      </x:c>
      <x:c r="J9192" s="266" t="n">
        <x:f>MOD(INT((ROW()-ROW($I$46))/(MESCLUN_CAP+1)),CARROT_CAP+1)</x:f>
        <x:v>1</x:v>
      </x:c>
      <x:c r="K9192" s="266" t="n">
        <x:f>MOD(ROW()-ROW($I$46),MESCLUN_CAP+1)</x:f>
        <x:v>1</x:v>
      </x:c>
      <x:c r="L9192" s="266" t="n">
        <x:f>SUM(I9192:K9192)</x:f>
        <x:v>16</x:v>
      </x:c>
      <x:c r="M9192" s="267" t="n">
        <x:f>I9192*TOMATO_HOURS*WEEKS*(1+TOMATO_DIM)^I9192+J9192*CARROT_HOURS*WEEKS*(1+CARROT_DIM)^J9192+K9192*MESCLUN_HOURS*WEEKS*(1+MESCLUN_DIM)^K9192</x:f>
        <x:v>4861.160403148842</x:v>
      </x:c>
      <x:c r="N9192" s="267" t="n">
        <x:f>MAX(M9192-FARMER_HOURS,0)/TEMP_HOURS_PER_WORKER</x:f>
        <x:v>2.8758058355200293</x:v>
      </x:c>
      <x:c r="O9192" s="268" t="n">
        <x:f>I9192*TOMATO_PRICE+J9192*CARROT_PRICE+K9192*MESCLUN_PRICE</x:f>
        <x:v>127994</x:v>
      </x:c>
      <x:c r="P9192" s="268" t="n">
        <x:f>I9192*TOMATO_FERTILIZER+J9192*CARROT_FERTILIZER+K9192*MESCLUN_FERTILIZER</x:f>
        <x:v>13640</x:v>
      </x:c>
      <x:c r="Q9192" s="268" t="n">
        <x:f>MIN(M9192,FARMER_HOURS)*FARMER_RATE+MAX(M9192-FARMER_HOURS,0)*TEMP_RATE</x:f>
        <x:v>96895.14588800073</x:v>
      </x:c>
      <x:c r="R9192" s="268" t="n">
        <x:f>O9192-P9192-Q9192-FIXED_COST</x:f>
        <x:v>-2541.1458880007267</x:v>
      </x:c>
      <x:c r="S9192" s="139" t="str">
        <x:f>IF(AND(L9192&lt;=TOTAL_BED_CAP,N9192&lt;=TEMP_WORKER_CAP),"YES","NO")</x:f>
        <x:v>YES</x:v>
      </x:c>
      <x:c r="T9192" s="139" t="n">
        <x:f>IF(S9192="YES",R9192,-1E+99)</x:f>
        <x:v>-2541.1458880007267</x:v>
      </x:c>
    </x:row>
    <x:row r="9193">
      <x:c r="A9193" s="139"/>
      <x:c r="B9193" s="139"/>
      <x:c r="C9193" s="139"/>
      <x:c r="D9193" s="139"/>
      <x:c r="E9193" s="139"/>
      <x:c r="F9193" s="139"/>
      <x:c r="G9193" s="139"/>
      <x:c r="H9193" s="139"/>
      <x:c r="I9193" s="266" t="n">
        <x:f>INT((ROW()-ROW($I$46))/((CARROT_CAP+1)*(MESCLUN_CAP+1)))</x:f>
        <x:v>14</x:v>
      </x:c>
      <x:c r="J9193" s="266" t="n">
        <x:f>MOD(INT((ROW()-ROW($I$46))/(MESCLUN_CAP+1)),CARROT_CAP+1)</x:f>
        <x:v>1</x:v>
      </x:c>
      <x:c r="K9193" s="266" t="n">
        <x:f>MOD(ROW()-ROW($I$46),MESCLUN_CAP+1)</x:f>
        <x:v>2</x:v>
      </x:c>
      <x:c r="L9193" s="266" t="n">
        <x:f>SUM(I9193:K9193)</x:f>
        <x:v>17</x:v>
      </x:c>
      <x:c r="M9193" s="267" t="n">
        <x:f>I9193*TOMATO_HOURS*WEEKS*(1+TOMATO_DIM)^I9193+J9193*CARROT_HOURS*WEEKS*(1+CARROT_DIM)^J9193+K9193*MESCLUN_HOURS*WEEKS*(1+MESCLUN_DIM)^K9193</x:f>
        <x:v>4907.861965648843</x:v>
      </x:c>
      <x:c r="N9193" s="267" t="n">
        <x:f>MAX(M9193-FARMER_HOURS,0)/TEMP_HOURS_PER_WORKER</x:f>
        <x:v>2.90823747614503</x:v>
      </x:c>
      <x:c r="O9193" s="268" t="n">
        <x:f>I9193*TOMATO_PRICE+J9193*CARROT_PRICE+K9193*MESCLUN_PRICE</x:f>
        <x:v>130694</x:v>
      </x:c>
      <x:c r="P9193" s="268" t="n">
        <x:f>I9193*TOMATO_FERTILIZER+J9193*CARROT_FERTILIZER+K9193*MESCLUN_FERTILIZER</x:f>
        <x:v>14520</x:v>
      </x:c>
      <x:c r="Q9193" s="268" t="n">
        <x:f>MIN(M9193,FARMER_HOURS)*FARMER_RATE+MAX(M9193-FARMER_HOURS,0)*TEMP_RATE</x:f>
        <x:v>97705.93690362574</x:v>
      </x:c>
      <x:c r="R9193" s="268" t="n">
        <x:f>O9193-P9193-Q9193-FIXED_COST</x:f>
        <x:v>-1531.9369036257413</x:v>
      </x:c>
      <x:c r="S9193" s="139" t="str">
        <x:f>IF(AND(L9193&lt;=TOTAL_BED_CAP,N9193&lt;=TEMP_WORKER_CAP),"YES","NO")</x:f>
        <x:v>YES</x:v>
      </x:c>
      <x:c r="T9193" s="139" t="n">
        <x:f>IF(S9193="YES",R9193,-1E+99)</x:f>
        <x:v>-1531.9369036257413</x:v>
      </x:c>
    </x:row>
    <x:row r="9194">
      <x:c r="A9194" s="139"/>
      <x:c r="B9194" s="139"/>
      <x:c r="C9194" s="139"/>
      <x:c r="D9194" s="139"/>
      <x:c r="E9194" s="139"/>
      <x:c r="F9194" s="139"/>
      <x:c r="G9194" s="139"/>
      <x:c r="H9194" s="139"/>
      <x:c r="I9194" s="266" t="n">
        <x:f>INT((ROW()-ROW($I$46))/((CARROT_CAP+1)*(MESCLUN_CAP+1)))</x:f>
        <x:v>14</x:v>
      </x:c>
      <x:c r="J9194" s="266" t="n">
        <x:f>MOD(INT((ROW()-ROW($I$46))/(MESCLUN_CAP+1)),CARROT_CAP+1)</x:f>
        <x:v>1</x:v>
      </x:c>
      <x:c r="K9194" s="266" t="n">
        <x:f>MOD(ROW()-ROW($I$46),MESCLUN_CAP+1)</x:f>
        <x:v>3</x:v>
      </x:c>
      <x:c r="L9194" s="266" t="n">
        <x:f>SUM(I9194:K9194)</x:f>
        <x:v>18</x:v>
      </x:c>
      <x:c r="M9194" s="267" t="n">
        <x:f>I9194*TOMATO_HOURS*WEEKS*(1+TOMATO_DIM)^I9194+J9194*CARROT_HOURS*WEEKS*(1+CARROT_DIM)^J9194+K9194*MESCLUN_HOURS*WEEKS*(1+MESCLUN_DIM)^K9194</x:f>
        <x:v>4955.723948070718</x:v>
      </x:c>
      <x:c r="N9194" s="267" t="n">
        <x:f>MAX(M9194-FARMER_HOURS,0)/TEMP_HOURS_PER_WORKER</x:f>
        <x:v>2.9414749639379982</x:v>
      </x:c>
      <x:c r="O9194" s="268" t="n">
        <x:f>I9194*TOMATO_PRICE+J9194*CARROT_PRICE+K9194*MESCLUN_PRICE</x:f>
        <x:v>133394</x:v>
      </x:c>
      <x:c r="P9194" s="268" t="n">
        <x:f>I9194*TOMATO_FERTILIZER+J9194*CARROT_FERTILIZER+K9194*MESCLUN_FERTILIZER</x:f>
        <x:v>15400</x:v>
      </x:c>
      <x:c r="Q9194" s="268" t="n">
        <x:f>MIN(M9194,FARMER_HOURS)*FARMER_RATE+MAX(M9194-FARMER_HOURS,0)*TEMP_RATE</x:f>
        <x:v>98536.87409844996</x:v>
      </x:c>
      <x:c r="R9194" s="268" t="n">
        <x:f>O9194-P9194-Q9194-FIXED_COST</x:f>
        <x:v>-542.87409844996</x:v>
      </x:c>
      <x:c r="S9194" s="139" t="str">
        <x:f>IF(AND(L9194&lt;=TOTAL_BED_CAP,N9194&lt;=TEMP_WORKER_CAP),"YES","NO")</x:f>
        <x:v>YES</x:v>
      </x:c>
      <x:c r="T9194" s="139" t="n">
        <x:f>IF(S9194="YES",R9194,-1E+99)</x:f>
        <x:v>-542.87409844996</x:v>
      </x:c>
    </x:row>
    <x:row r="9195">
      <x:c r="A9195" s="139"/>
      <x:c r="B9195" s="139"/>
      <x:c r="C9195" s="139"/>
      <x:c r="D9195" s="139"/>
      <x:c r="E9195" s="139"/>
      <x:c r="F9195" s="139"/>
      <x:c r="G9195" s="139"/>
      <x:c r="H9195" s="139"/>
      <x:c r="I9195" s="266" t="n">
        <x:f>INT((ROW()-ROW($I$46))/((CARROT_CAP+1)*(MESCLUN_CAP+1)))</x:f>
        <x:v>14</x:v>
      </x:c>
      <x:c r="J9195" s="266" t="n">
        <x:f>MOD(INT((ROW()-ROW($I$46))/(MESCLUN_CAP+1)),CARROT_CAP+1)</x:f>
        <x:v>1</x:v>
      </x:c>
      <x:c r="K9195" s="266" t="n">
        <x:f>MOD(ROW()-ROW($I$46),MESCLUN_CAP+1)</x:f>
        <x:v>4</x:v>
      </x:c>
      <x:c r="L9195" s="266" t="n">
        <x:f>SUM(I9195:K9195)</x:f>
        <x:v>19</x:v>
      </x:c>
      <x:c r="M9195" s="267" t="n">
        <x:f>I9195*TOMATO_HOURS*WEEKS*(1+TOMATO_DIM)^I9195+J9195*CARROT_HOURS*WEEKS*(1+CARROT_DIM)^J9195+K9195*MESCLUN_HOURS*WEEKS*(1+MESCLUN_DIM)^K9195</x:f>
        <x:v>5004.768063793374</x:v>
      </x:c>
      <x:c r="N9195" s="267" t="n">
        <x:f>MAX(M9195-FARMER_HOURS,0)/TEMP_HOURS_PER_WORKER</x:f>
        <x:v>2.9755333776342874</x:v>
      </x:c>
      <x:c r="O9195" s="268" t="n">
        <x:f>I9195*TOMATO_PRICE+J9195*CARROT_PRICE+K9195*MESCLUN_PRICE</x:f>
        <x:v>136094</x:v>
      </x:c>
      <x:c r="P9195" s="268" t="n">
        <x:f>I9195*TOMATO_FERTILIZER+J9195*CARROT_FERTILIZER+K9195*MESCLUN_FERTILIZER</x:f>
        <x:v>16280</x:v>
      </x:c>
      <x:c r="Q9195" s="268" t="n">
        <x:f>MIN(M9195,FARMER_HOURS)*FARMER_RATE+MAX(M9195-FARMER_HOURS,0)*TEMP_RATE</x:f>
        <x:v>99388.33444085717</x:v>
      </x:c>
      <x:c r="R9195" s="268" t="n">
        <x:f>O9195-P9195-Q9195-FIXED_COST</x:f>
        <x:v>425.665559142828</x:v>
      </x:c>
      <x:c r="S9195" s="139" t="str">
        <x:f>IF(AND(L9195&lt;=TOTAL_BED_CAP,N9195&lt;=TEMP_WORKER_CAP),"YES","NO")</x:f>
        <x:v>YES</x:v>
      </x:c>
      <x:c r="T9195" s="139" t="n">
        <x:f>IF(S9195="YES",R9195,-1E+99)</x:f>
        <x:v>425.665559142828</x:v>
      </x:c>
    </x:row>
    <x:row r="9196">
      <x:c r="A9196" s="139"/>
      <x:c r="B9196" s="139"/>
      <x:c r="C9196" s="139"/>
      <x:c r="D9196" s="139"/>
      <x:c r="E9196" s="139"/>
      <x:c r="F9196" s="139"/>
      <x:c r="G9196" s="139"/>
      <x:c r="H9196" s="139"/>
      <x:c r="I9196" s="266" t="n">
        <x:f>INT((ROW()-ROW($I$46))/((CARROT_CAP+1)*(MESCLUN_CAP+1)))</x:f>
        <x:v>14</x:v>
      </x:c>
      <x:c r="J9196" s="266" t="n">
        <x:f>MOD(INT((ROW()-ROW($I$46))/(MESCLUN_CAP+1)),CARROT_CAP+1)</x:f>
        <x:v>1</x:v>
      </x:c>
      <x:c r="K9196" s="266" t="n">
        <x:f>MOD(ROW()-ROW($I$46),MESCLUN_CAP+1)</x:f>
        <x:v>5</x:v>
      </x:c>
      <x:c r="L9196" s="266" t="n">
        <x:f>SUM(I9196:K9196)</x:f>
        <x:v>20</x:v>
      </x:c>
      <x:c r="M9196" s="267" t="n">
        <x:f>I9196*TOMATO_HOURS*WEEKS*(1+TOMATO_DIM)^I9196+J9196*CARROT_HOURS*WEEKS*(1+CARROT_DIM)^J9196+K9196*MESCLUN_HOURS*WEEKS*(1+MESCLUN_DIM)^K9196</x:f>
        <x:v>5055.016387714577</x:v>
      </x:c>
      <x:c r="N9196" s="267" t="n">
        <x:f>MAX(M9196-FARMER_HOURS,0)/TEMP_HOURS_PER_WORKER</x:f>
        <x:v>3.010428047024012</x:v>
      </x:c>
      <x:c r="O9196" s="268" t="n">
        <x:f>I9196*TOMATO_PRICE+J9196*CARROT_PRICE+K9196*MESCLUN_PRICE</x:f>
        <x:v>138794</x:v>
      </x:c>
      <x:c r="P9196" s="268" t="n">
        <x:f>I9196*TOMATO_FERTILIZER+J9196*CARROT_FERTILIZER+K9196*MESCLUN_FERTILIZER</x:f>
        <x:v>17160</x:v>
      </x:c>
      <x:c r="Q9196" s="268" t="n">
        <x:f>MIN(M9196,FARMER_HOURS)*FARMER_RATE+MAX(M9196-FARMER_HOURS,0)*TEMP_RATE</x:f>
        <x:v>100260.70117560029</x:v>
      </x:c>
      <x:c r="R9196" s="268" t="n">
        <x:f>O9196-P9196-Q9196-FIXED_COST</x:f>
        <x:v>1373.2988243997097</x:v>
      </x:c>
      <x:c r="S9196" s="139" t="str">
        <x:f>IF(AND(L9196&lt;=TOTAL_BED_CAP,N9196&lt;=TEMP_WORKER_CAP),"YES","NO")</x:f>
        <x:v>YES</x:v>
      </x:c>
      <x:c r="T9196" s="139" t="n">
        <x:f>IF(S9196="YES",R9196,-1E+99)</x:f>
        <x:v>1373.2988243997097</x:v>
      </x:c>
    </x:row>
    <x:row r="9197">
      <x:c r="A9197" s="139"/>
      <x:c r="B9197" s="139"/>
      <x:c r="C9197" s="139"/>
      <x:c r="D9197" s="139"/>
      <x:c r="E9197" s="139"/>
      <x:c r="F9197" s="139"/>
      <x:c r="G9197" s="139"/>
      <x:c r="H9197" s="139"/>
      <x:c r="I9197" s="266" t="n">
        <x:f>INT((ROW()-ROW($I$46))/((CARROT_CAP+1)*(MESCLUN_CAP+1)))</x:f>
        <x:v>14</x:v>
      </x:c>
      <x:c r="J9197" s="266" t="n">
        <x:f>MOD(INT((ROW()-ROW($I$46))/(MESCLUN_CAP+1)),CARROT_CAP+1)</x:f>
        <x:v>1</x:v>
      </x:c>
      <x:c r="K9197" s="266" t="n">
        <x:f>MOD(ROW()-ROW($I$46),MESCLUN_CAP+1)</x:f>
        <x:v>6</x:v>
      </x:c>
      <x:c r="L9197" s="266" t="n">
        <x:f>SUM(I9197:K9197)</x:f>
        <x:v>21</x:v>
      </x:c>
      <x:c r="M9197" s="267" t="n">
        <x:f>I9197*TOMATO_HOURS*WEEKS*(1+TOMATO_DIM)^I9197+J9197*CARROT_HOURS*WEEKS*(1+CARROT_DIM)^J9197+K9197*MESCLUN_HOURS*WEEKS*(1+MESCLUN_DIM)^K9197</x:f>
        <x:v>5106.49136189621</x:v>
      </x:c>
      <x:c r="N9197" s="267" t="n">
        <x:f>MAX(M9197-FARMER_HOURS,0)/TEMP_HOURS_PER_WORKER</x:f>
        <x:v>3.046174556872368</x:v>
      </x:c>
      <x:c r="O9197" s="268" t="n">
        <x:f>I9197*TOMATO_PRICE+J9197*CARROT_PRICE+K9197*MESCLUN_PRICE</x:f>
        <x:v>141494</x:v>
      </x:c>
      <x:c r="P9197" s="268" t="n">
        <x:f>I9197*TOMATO_FERTILIZER+J9197*CARROT_FERTILIZER+K9197*MESCLUN_FERTILIZER</x:f>
        <x:v>18040</x:v>
      </x:c>
      <x:c r="Q9197" s="268" t="n">
        <x:f>MIN(M9197,FARMER_HOURS)*FARMER_RATE+MAX(M9197-FARMER_HOURS,0)*TEMP_RATE</x:f>
        <x:v>101154.3639218092</x:v>
      </x:c>
      <x:c r="R9197" s="268" t="n">
        <x:f>O9197-P9197-Q9197-FIXED_COST</x:f>
        <x:v>2299.6360781908006</x:v>
      </x:c>
      <x:c r="S9197" s="139" t="str">
        <x:f>IF(AND(L9197&lt;=TOTAL_BED_CAP,N9197&lt;=TEMP_WORKER_CAP),"YES","NO")</x:f>
        <x:v>YES</x:v>
      </x:c>
      <x:c r="T9197" s="139" t="n">
        <x:f>IF(S9197="YES",R9197,-1E+99)</x:f>
        <x:v>2299.6360781908006</x:v>
      </x:c>
    </x:row>
    <x:row r="9198">
      <x:c r="A9198" s="139"/>
      <x:c r="B9198" s="139"/>
      <x:c r="C9198" s="139"/>
      <x:c r="D9198" s="139"/>
      <x:c r="E9198" s="139"/>
      <x:c r="F9198" s="139"/>
      <x:c r="G9198" s="139"/>
      <x:c r="H9198" s="139"/>
      <x:c r="I9198" s="266" t="n">
        <x:f>INT((ROW()-ROW($I$46))/((CARROT_CAP+1)*(MESCLUN_CAP+1)))</x:f>
        <x:v>14</x:v>
      </x:c>
      <x:c r="J9198" s="266" t="n">
        <x:f>MOD(INT((ROW()-ROW($I$46))/(MESCLUN_CAP+1)),CARROT_CAP+1)</x:f>
        <x:v>1</x:v>
      </x:c>
      <x:c r="K9198" s="266" t="n">
        <x:f>MOD(ROW()-ROW($I$46),MESCLUN_CAP+1)</x:f>
        <x:v>7</x:v>
      </x:c>
      <x:c r="L9198" s="266" t="n">
        <x:f>SUM(I9198:K9198)</x:f>
        <x:v>22</x:v>
      </x:c>
      <x:c r="M9198" s="267" t="n">
        <x:f>I9198*TOMATO_HOURS*WEEKS*(1+TOMATO_DIM)^I9198+J9198*CARROT_HOURS*WEEKS*(1+CARROT_DIM)^J9198+K9198*MESCLUN_HOURS*WEEKS*(1+MESCLUN_DIM)^K9198</x:f>
        <x:v>5159.215801294171</x:v>
      </x:c>
      <x:c r="N9198" s="267" t="n">
        <x:f>MAX(M9198-FARMER_HOURS,0)/TEMP_HOURS_PER_WORKER</x:f>
        <x:v>3.0827887508987297</x:v>
      </x:c>
      <x:c r="O9198" s="268" t="n">
        <x:f>I9198*TOMATO_PRICE+J9198*CARROT_PRICE+K9198*MESCLUN_PRICE</x:f>
        <x:v>144194</x:v>
      </x:c>
      <x:c r="P9198" s="268" t="n">
        <x:f>I9198*TOMATO_FERTILIZER+J9198*CARROT_FERTILIZER+K9198*MESCLUN_FERTILIZER</x:f>
        <x:v>18920</x:v>
      </x:c>
      <x:c r="Q9198" s="268" t="n">
        <x:f>MIN(M9198,FARMER_HOURS)*FARMER_RATE+MAX(M9198-FARMER_HOURS,0)*TEMP_RATE</x:f>
        <x:v>102069.71877246824</x:v>
      </x:c>
      <x:c r="R9198" s="268" t="n">
        <x:f>O9198-P9198-Q9198-FIXED_COST</x:f>
        <x:v>3204.2812275317556</x:v>
      </x:c>
      <x:c r="S9198" s="139" t="str">
        <x:f>IF(AND(L9198&lt;=TOTAL_BED_CAP,N9198&lt;=TEMP_WORKER_CAP),"YES","NO")</x:f>
        <x:v>YES</x:v>
      </x:c>
      <x:c r="T9198" s="139" t="n">
        <x:f>IF(S9198="YES",R9198,-1E+99)</x:f>
        <x:v>3204.2812275317556</x:v>
      </x:c>
    </x:row>
    <x:row r="9199">
      <x:c r="A9199" s="139"/>
      <x:c r="B9199" s="139"/>
      <x:c r="C9199" s="139"/>
      <x:c r="D9199" s="139"/>
      <x:c r="E9199" s="139"/>
      <x:c r="F9199" s="139"/>
      <x:c r="G9199" s="139"/>
      <x:c r="H9199" s="139"/>
      <x:c r="I9199" s="266" t="n">
        <x:f>INT((ROW()-ROW($I$46))/((CARROT_CAP+1)*(MESCLUN_CAP+1)))</x:f>
        <x:v>14</x:v>
      </x:c>
      <x:c r="J9199" s="266" t="n">
        <x:f>MOD(INT((ROW()-ROW($I$46))/(MESCLUN_CAP+1)),CARROT_CAP+1)</x:f>
        <x:v>1</x:v>
      </x:c>
      <x:c r="K9199" s="266" t="n">
        <x:f>MOD(ROW()-ROW($I$46),MESCLUN_CAP+1)</x:f>
        <x:v>8</x:v>
      </x:c>
      <x:c r="L9199" s="266" t="n">
        <x:f>SUM(I9199:K9199)</x:f>
        <x:v>23</x:v>
      </x:c>
      <x:c r="M9199" s="267" t="n">
        <x:f>I9199*TOMATO_HOURS*WEEKS*(1+TOMATO_DIM)^I9199+J9199*CARROT_HOURS*WEEKS*(1+CARROT_DIM)^J9199+K9199*MESCLUN_HOURS*WEEKS*(1+MESCLUN_DIM)^K9199</x:f>
        <x:v>5213.2128995741505</x:v>
      </x:c>
      <x:c r="N9199" s="267" t="n">
        <x:f>MAX(M9199-FARMER_HOURS,0)/TEMP_HOURS_PER_WORKER</x:f>
        <x:v>3.120286735815382</x:v>
      </x:c>
      <x:c r="O9199" s="268" t="n">
        <x:f>I9199*TOMATO_PRICE+J9199*CARROT_PRICE+K9199*MESCLUN_PRICE</x:f>
        <x:v>146894</x:v>
      </x:c>
      <x:c r="P9199" s="268" t="n">
        <x:f>I9199*TOMATO_FERTILIZER+J9199*CARROT_FERTILIZER+K9199*MESCLUN_FERTILIZER</x:f>
        <x:v>19800</x:v>
      </x:c>
      <x:c r="Q9199" s="268" t="n">
        <x:f>MIN(M9199,FARMER_HOURS)*FARMER_RATE+MAX(M9199-FARMER_HOURS,0)*TEMP_RATE</x:f>
        <x:v>103007.16839538455</x:v>
      </x:c>
      <x:c r="R9199" s="268" t="n">
        <x:f>O9199-P9199-Q9199-FIXED_COST</x:f>
        <x:v>4086.8316046154505</x:v>
      </x:c>
      <x:c r="S9199" s="139" t="str">
        <x:f>IF(AND(L9199&lt;=TOTAL_BED_CAP,N9199&lt;=TEMP_WORKER_CAP),"YES","NO")</x:f>
        <x:v>YES</x:v>
      </x:c>
      <x:c r="T9199" s="139" t="n">
        <x:f>IF(S9199="YES",R9199,-1E+99)</x:f>
        <x:v>4086.8316046154505</x:v>
      </x:c>
    </x:row>
    <x:row r="9200">
      <x:c r="A9200" s="139"/>
      <x:c r="B9200" s="139"/>
      <x:c r="C9200" s="139"/>
      <x:c r="D9200" s="139"/>
      <x:c r="E9200" s="139"/>
      <x:c r="F9200" s="139"/>
      <x:c r="G9200" s="139"/>
      <x:c r="H9200" s="139"/>
      <x:c r="I9200" s="266" t="n">
        <x:f>INT((ROW()-ROW($I$46))/((CARROT_CAP+1)*(MESCLUN_CAP+1)))</x:f>
        <x:v>14</x:v>
      </x:c>
      <x:c r="J9200" s="266" t="n">
        <x:f>MOD(INT((ROW()-ROW($I$46))/(MESCLUN_CAP+1)),CARROT_CAP+1)</x:f>
        <x:v>1</x:v>
      </x:c>
      <x:c r="K9200" s="266" t="n">
        <x:f>MOD(ROW()-ROW($I$46),MESCLUN_CAP+1)</x:f>
        <x:v>9</x:v>
      </x:c>
      <x:c r="L9200" s="266" t="n">
        <x:f>SUM(I9200:K9200)</x:f>
        <x:v>24</x:v>
      </x:c>
      <x:c r="M9200" s="267" t="n">
        <x:f>I9200*TOMATO_HOURS*WEEKS*(1+TOMATO_DIM)^I9200+J9200*CARROT_HOURS*WEEKS*(1+CARROT_DIM)^J9200+K9200*MESCLUN_HOURS*WEEKS*(1+MESCLUN_DIM)^K9200</x:f>
        <x:v>5268.506235014545</x:v>
      </x:c>
      <x:c r="N9200" s="267" t="n">
        <x:f>MAX(M9200-FARMER_HOURS,0)/TEMP_HOURS_PER_WORKER</x:f>
        <x:v>3.1586848854267675</x:v>
      </x:c>
      <x:c r="O9200" s="268" t="n">
        <x:f>I9200*TOMATO_PRICE+J9200*CARROT_PRICE+K9200*MESCLUN_PRICE</x:f>
        <x:v>149594</x:v>
      </x:c>
      <x:c r="P9200" s="268" t="n">
        <x:f>I9200*TOMATO_FERTILIZER+J9200*CARROT_FERTILIZER+K9200*MESCLUN_FERTILIZER</x:f>
        <x:v>20680</x:v>
      </x:c>
      <x:c r="Q9200" s="268" t="n">
        <x:f>MIN(M9200,FARMER_HOURS)*FARMER_RATE+MAX(M9200-FARMER_HOURS,0)*TEMP_RATE</x:f>
        <x:v>103967.12213566918</x:v>
      </x:c>
      <x:c r="R9200" s="268" t="n">
        <x:f>O9200-P9200-Q9200-FIXED_COST</x:f>
        <x:v>4946.877864330818</x:v>
      </x:c>
      <x:c r="S9200" s="139" t="str">
        <x:f>IF(AND(L9200&lt;=TOTAL_BED_CAP,N9200&lt;=TEMP_WORKER_CAP),"YES","NO")</x:f>
        <x:v>YES</x:v>
      </x:c>
      <x:c r="T9200" s="139" t="n">
        <x:f>IF(S9200="YES",R9200,-1E+99)</x:f>
        <x:v>4946.877864330818</x:v>
      </x:c>
    </x:row>
    <x:row r="9201">
      <x:c r="A9201" s="139"/>
      <x:c r="B9201" s="139"/>
      <x:c r="C9201" s="139"/>
      <x:c r="D9201" s="139"/>
      <x:c r="E9201" s="139"/>
      <x:c r="F9201" s="139"/>
      <x:c r="G9201" s="139"/>
      <x:c r="H9201" s="139"/>
      <x:c r="I9201" s="266" t="n">
        <x:f>INT((ROW()-ROW($I$46))/((CARROT_CAP+1)*(MESCLUN_CAP+1)))</x:f>
        <x:v>14</x:v>
      </x:c>
      <x:c r="J9201" s="266" t="n">
        <x:f>MOD(INT((ROW()-ROW($I$46))/(MESCLUN_CAP+1)),CARROT_CAP+1)</x:f>
        <x:v>1</x:v>
      </x:c>
      <x:c r="K9201" s="266" t="n">
        <x:f>MOD(ROW()-ROW($I$46),MESCLUN_CAP+1)</x:f>
        <x:v>10</x:v>
      </x:c>
      <x:c r="L9201" s="266" t="n">
        <x:f>SUM(I9201:K9201)</x:f>
        <x:v>25</x:v>
      </x:c>
      <x:c r="M9201" s="267" t="n">
        <x:f>I9201*TOMATO_HOURS*WEEKS*(1+TOMATO_DIM)^I9201+J9201*CARROT_HOURS*WEEKS*(1+CARROT_DIM)^J9201+K9201*MESCLUN_HOURS*WEEKS*(1+MESCLUN_DIM)^K9201</x:f>
        <x:v>5325.119776497758</x:v>
      </x:c>
      <x:c r="N9201" s="267" t="n">
        <x:f>MAX(M9201-FARMER_HOURS,0)/TEMP_HOURS_PER_WORKER</x:f>
        <x:v>3.1979998447901097</x:v>
      </x:c>
      <x:c r="O9201" s="268" t="n">
        <x:f>I9201*TOMATO_PRICE+J9201*CARROT_PRICE+K9201*MESCLUN_PRICE</x:f>
        <x:v>152294</x:v>
      </x:c>
      <x:c r="P9201" s="268" t="n">
        <x:f>I9201*TOMATO_FERTILIZER+J9201*CARROT_FERTILIZER+K9201*MESCLUN_FERTILIZER</x:f>
        <x:v>21560</x:v>
      </x:c>
      <x:c r="Q9201" s="268" t="n">
        <x:f>MIN(M9201,FARMER_HOURS)*FARMER_RATE+MAX(M9201-FARMER_HOURS,0)*TEMP_RATE</x:f>
        <x:v>104949.99611975274</x:v>
      </x:c>
      <x:c r="R9201" s="268" t="n">
        <x:f>O9201-P9201-Q9201-FIXED_COST</x:f>
        <x:v>5784.003880247255</x:v>
      </x:c>
      <x:c r="S9201" s="139" t="str">
        <x:f>IF(AND(L9201&lt;=TOTAL_BED_CAP,N9201&lt;=TEMP_WORKER_CAP),"YES","NO")</x:f>
        <x:v>YES</x:v>
      </x:c>
      <x:c r="T9201" s="139" t="n">
        <x:f>IF(S9201="YES",R9201,-1E+99)</x:f>
        <x:v>5784.003880247255</x:v>
      </x:c>
    </x:row>
    <x:row r="9202">
      <x:c r="A9202" s="139"/>
      <x:c r="B9202" s="139"/>
      <x:c r="C9202" s="139"/>
      <x:c r="D9202" s="139"/>
      <x:c r="E9202" s="139"/>
      <x:c r="F9202" s="139"/>
      <x:c r="G9202" s="139"/>
      <x:c r="H9202" s="139"/>
      <x:c r="I9202" s="266" t="n">
        <x:f>INT((ROW()-ROW($I$46))/((CARROT_CAP+1)*(MESCLUN_CAP+1)))</x:f>
        <x:v>14</x:v>
      </x:c>
      <x:c r="J9202" s="266" t="n">
        <x:f>MOD(INT((ROW()-ROW($I$46))/(MESCLUN_CAP+1)),CARROT_CAP+1)</x:f>
        <x:v>1</x:v>
      </x:c>
      <x:c r="K9202" s="266" t="n">
        <x:f>MOD(ROW()-ROW($I$46),MESCLUN_CAP+1)</x:f>
        <x:v>11</x:v>
      </x:c>
      <x:c r="L9202" s="266" t="n">
        <x:f>SUM(I9202:K9202)</x:f>
        <x:v>26</x:v>
      </x:c>
      <x:c r="M9202" s="267" t="n">
        <x:f>I9202*TOMATO_HOURS*WEEKS*(1+TOMATO_DIM)^I9202+J9202*CARROT_HOURS*WEEKS*(1+CARROT_DIM)^J9202+K9202*MESCLUN_HOURS*WEEKS*(1+MESCLUN_DIM)^K9202</x:f>
        <x:v>5383.077889591197</x:v>
      </x:c>
      <x:c r="N9202" s="267" t="n">
        <x:f>MAX(M9202-FARMER_HOURS,0)/TEMP_HOURS_PER_WORKER</x:f>
        <x:v>3.2382485344383314</x:v>
      </x:c>
      <x:c r="O9202" s="268" t="n">
        <x:f>I9202*TOMATO_PRICE+J9202*CARROT_PRICE+K9202*MESCLUN_PRICE</x:f>
        <x:v>154994</x:v>
      </x:c>
      <x:c r="P9202" s="268" t="n">
        <x:f>I9202*TOMATO_FERTILIZER+J9202*CARROT_FERTILIZER+K9202*MESCLUN_FERTILIZER</x:f>
        <x:v>22440</x:v>
      </x:c>
      <x:c r="Q9202" s="268" t="n">
        <x:f>MIN(M9202,FARMER_HOURS)*FARMER_RATE+MAX(M9202-FARMER_HOURS,0)*TEMP_RATE</x:f>
        <x:v>105956.21336095828</x:v>
      </x:c>
      <x:c r="R9202" s="268" t="n">
        <x:f>O9202-P9202-Q9202-FIXED_COST</x:f>
        <x:v>6597.786639041718</x:v>
      </x:c>
      <x:c r="S9202" s="139" t="str">
        <x:f>IF(AND(L9202&lt;=TOTAL_BED_CAP,N9202&lt;=TEMP_WORKER_CAP),"YES","NO")</x:f>
        <x:v>YES</x:v>
      </x:c>
      <x:c r="T9202" s="139" t="n">
        <x:f>IF(S9202="YES",R9202,-1E+99)</x:f>
        <x:v>6597.786639041718</x:v>
      </x:c>
    </x:row>
    <x:row r="9203">
      <x:c r="A9203" s="139"/>
      <x:c r="B9203" s="139"/>
      <x:c r="C9203" s="139"/>
      <x:c r="D9203" s="139"/>
      <x:c r="E9203" s="139"/>
      <x:c r="F9203" s="139"/>
      <x:c r="G9203" s="139"/>
      <x:c r="H9203" s="139"/>
      <x:c r="I9203" s="266" t="n">
        <x:f>INT((ROW()-ROW($I$46))/((CARROT_CAP+1)*(MESCLUN_CAP+1)))</x:f>
        <x:v>14</x:v>
      </x:c>
      <x:c r="J9203" s="266" t="n">
        <x:f>MOD(INT((ROW()-ROW($I$46))/(MESCLUN_CAP+1)),CARROT_CAP+1)</x:f>
        <x:v>1</x:v>
      </x:c>
      <x:c r="K9203" s="266" t="n">
        <x:f>MOD(ROW()-ROW($I$46),MESCLUN_CAP+1)</x:f>
        <x:v>12</x:v>
      </x:c>
      <x:c r="L9203" s="266" t="n">
        <x:f>SUM(I9203:K9203)</x:f>
        <x:v>27</x:v>
      </x:c>
      <x:c r="M9203" s="267" t="n">
        <x:f>I9203*TOMATO_HOURS*WEEKS*(1+TOMATO_DIM)^I9203+J9203*CARROT_HOURS*WEEKS*(1+CARROT_DIM)^J9203+K9203*MESCLUN_HOURS*WEEKS*(1+MESCLUN_DIM)^K9203</x:f>
        <x:v>5442.405342719261</x:v>
      </x:c>
      <x:c r="N9203" s="267" t="n">
        <x:f>MAX(M9203-FARMER_HOURS,0)/TEMP_HOURS_PER_WORKER</x:f>
        <x:v>3.2794481546661536</x:v>
      </x:c>
      <x:c r="O9203" s="268" t="n">
        <x:f>I9203*TOMATO_PRICE+J9203*CARROT_PRICE+K9203*MESCLUN_PRICE</x:f>
        <x:v>157694</x:v>
      </x:c>
      <x:c r="P9203" s="268" t="n">
        <x:f>I9203*TOMATO_FERTILIZER+J9203*CARROT_FERTILIZER+K9203*MESCLUN_FERTILIZER</x:f>
        <x:v>23320</x:v>
      </x:c>
      <x:c r="Q9203" s="268" t="n">
        <x:f>MIN(M9203,FARMER_HOURS)*FARMER_RATE+MAX(M9203-FARMER_HOURS,0)*TEMP_RATE</x:f>
        <x:v>106986.20386665384</x:v>
      </x:c>
      <x:c r="R9203" s="268" t="n">
        <x:f>O9203-P9203-Q9203-FIXED_COST</x:f>
        <x:v>7387.796133346157</x:v>
      </x:c>
      <x:c r="S9203" s="139" t="str">
        <x:f>IF(AND(L9203&lt;=TOTAL_BED_CAP,N9203&lt;=TEMP_WORKER_CAP),"YES","NO")</x:f>
        <x:v>YES</x:v>
      </x:c>
      <x:c r="T9203" s="139" t="n">
        <x:f>IF(S9203="YES",R9203,-1E+99)</x:f>
        <x:v>7387.796133346157</x:v>
      </x:c>
    </x:row>
    <x:row r="9204">
      <x:c r="A9204" s="139"/>
      <x:c r="B9204" s="139"/>
      <x:c r="C9204" s="139"/>
      <x:c r="D9204" s="139"/>
      <x:c r="E9204" s="139"/>
      <x:c r="F9204" s="139"/>
      <x:c r="G9204" s="139"/>
      <x:c r="H9204" s="139"/>
      <x:c r="I9204" s="266" t="n">
        <x:f>INT((ROW()-ROW($I$46))/((CARROT_CAP+1)*(MESCLUN_CAP+1)))</x:f>
        <x:v>14</x:v>
      </x:c>
      <x:c r="J9204" s="266" t="n">
        <x:f>MOD(INT((ROW()-ROW($I$46))/(MESCLUN_CAP+1)),CARROT_CAP+1)</x:f>
        <x:v>1</x:v>
      </x:c>
      <x:c r="K9204" s="266" t="n">
        <x:f>MOD(ROW()-ROW($I$46),MESCLUN_CAP+1)</x:f>
        <x:v>13</x:v>
      </x:c>
      <x:c r="L9204" s="266" t="n">
        <x:f>SUM(I9204:K9204)</x:f>
        <x:v>28</x:v>
      </x:c>
      <x:c r="M9204" s="267" t="n">
        <x:f>I9204*TOMATO_HOURS*WEEKS*(1+TOMATO_DIM)^I9204+J9204*CARROT_HOURS*WEEKS*(1+CARROT_DIM)^J9204+K9204*MESCLUN_HOURS*WEEKS*(1+MESCLUN_DIM)^K9204</x:f>
        <x:v>5503.127313427645</x:v>
      </x:c>
      <x:c r="N9204" s="267" t="n">
        <x:f>MAX(M9204-FARMER_HOURS,0)/TEMP_HOURS_PER_WORKER</x:f>
        <x:v>3.3216161898803094</x:v>
      </x:c>
      <x:c r="O9204" s="268" t="n">
        <x:f>I9204*TOMATO_PRICE+J9204*CARROT_PRICE+K9204*MESCLUN_PRICE</x:f>
        <x:v>160394</x:v>
      </x:c>
      <x:c r="P9204" s="268" t="n">
        <x:f>I9204*TOMATO_FERTILIZER+J9204*CARROT_FERTILIZER+K9204*MESCLUN_FERTILIZER</x:f>
        <x:v>24200</x:v>
      </x:c>
      <x:c r="Q9204" s="268" t="n">
        <x:f>MIN(M9204,FARMER_HOURS)*FARMER_RATE+MAX(M9204-FARMER_HOURS,0)*TEMP_RATE</x:f>
        <x:v>108040.40474700773</x:v>
      </x:c>
      <x:c r="R9204" s="268" t="n">
        <x:f>O9204-P9204-Q9204-FIXED_COST</x:f>
        <x:v>8153.595252992265</x:v>
      </x:c>
      <x:c r="S9204" s="139" t="str">
        <x:f>IF(AND(L9204&lt;=TOTAL_BED_CAP,N9204&lt;=TEMP_WORKER_CAP),"YES","NO")</x:f>
        <x:v>YES</x:v>
      </x:c>
      <x:c r="T9204" s="139" t="n">
        <x:f>IF(S9204="YES",R9204,-1E+99)</x:f>
        <x:v>8153.595252992265</x:v>
      </x:c>
    </x:row>
    <x:row r="9205">
      <x:c r="A9205" s="139"/>
      <x:c r="B9205" s="139"/>
      <x:c r="C9205" s="139"/>
      <x:c r="D9205" s="139"/>
      <x:c r="E9205" s="139"/>
      <x:c r="F9205" s="139"/>
      <x:c r="G9205" s="139"/>
      <x:c r="H9205" s="139"/>
      <x:c r="I9205" s="266" t="n">
        <x:f>INT((ROW()-ROW($I$46))/((CARROT_CAP+1)*(MESCLUN_CAP+1)))</x:f>
        <x:v>14</x:v>
      </x:c>
      <x:c r="J9205" s="266" t="n">
        <x:f>MOD(INT((ROW()-ROW($I$46))/(MESCLUN_CAP+1)),CARROT_CAP+1)</x:f>
        <x:v>1</x:v>
      </x:c>
      <x:c r="K9205" s="266" t="n">
        <x:f>MOD(ROW()-ROW($I$46),MESCLUN_CAP+1)</x:f>
        <x:v>14</x:v>
      </x:c>
      <x:c r="L9205" s="266" t="n">
        <x:f>SUM(I9205:K9205)</x:f>
        <x:v>29</x:v>
      </x:c>
      <x:c r="M9205" s="267" t="n">
        <x:f>I9205*TOMATO_HOURS*WEEKS*(1+TOMATO_DIM)^I9205+J9205*CARROT_HOURS*WEEKS*(1+CARROT_DIM)^J9205+K9205*MESCLUN_HOURS*WEEKS*(1+MESCLUN_DIM)^K9205</x:f>
        <x:v>5565.269394741306</x:v>
      </x:c>
      <x:c r="N9205" s="267" t="n">
        <x:f>MAX(M9205-FARMER_HOURS,0)/TEMP_HOURS_PER_WORKER</x:f>
        <x:v>3.364770413014796</x:v>
      </x:c>
      <x:c r="O9205" s="268" t="n">
        <x:f>I9205*TOMATO_PRICE+J9205*CARROT_PRICE+K9205*MESCLUN_PRICE</x:f>
        <x:v>163094</x:v>
      </x:c>
      <x:c r="P9205" s="268" t="n">
        <x:f>I9205*TOMATO_FERTILIZER+J9205*CARROT_FERTILIZER+K9205*MESCLUN_FERTILIZER</x:f>
        <x:v>25080</x:v>
      </x:c>
      <x:c r="Q9205" s="268" t="n">
        <x:f>MIN(M9205,FARMER_HOURS)*FARMER_RATE+MAX(M9205-FARMER_HOURS,0)*TEMP_RATE</x:f>
        <x:v>109119.2603253699</x:v>
      </x:c>
      <x:c r="R9205" s="268" t="n">
        <x:f>O9205-P9205-Q9205-FIXED_COST</x:f>
        <x:v>8894.739674630095</x:v>
      </x:c>
      <x:c r="S9205" s="139" t="str">
        <x:f>IF(AND(L9205&lt;=TOTAL_BED_CAP,N9205&lt;=TEMP_WORKER_CAP),"YES","NO")</x:f>
        <x:v>YES</x:v>
      </x:c>
      <x:c r="T9205" s="139" t="n">
        <x:f>IF(S9205="YES",R9205,-1E+99)</x:f>
        <x:v>8894.739674630095</x:v>
      </x:c>
    </x:row>
    <x:row r="9206">
      <x:c r="A9206" s="139"/>
      <x:c r="B9206" s="139"/>
      <x:c r="C9206" s="139"/>
      <x:c r="D9206" s="139"/>
      <x:c r="E9206" s="139"/>
      <x:c r="F9206" s="139"/>
      <x:c r="G9206" s="139"/>
      <x:c r="H9206" s="139"/>
      <x:c r="I9206" s="266" t="n">
        <x:f>INT((ROW()-ROW($I$46))/((CARROT_CAP+1)*(MESCLUN_CAP+1)))</x:f>
        <x:v>14</x:v>
      </x:c>
      <x:c r="J9206" s="266" t="n">
        <x:f>MOD(INT((ROW()-ROW($I$46))/(MESCLUN_CAP+1)),CARROT_CAP+1)</x:f>
        <x:v>1</x:v>
      </x:c>
      <x:c r="K9206" s="266" t="n">
        <x:f>MOD(ROW()-ROW($I$46),MESCLUN_CAP+1)</x:f>
        <x:v>15</x:v>
      </x:c>
      <x:c r="L9206" s="266" t="n">
        <x:f>SUM(I9206:K9206)</x:f>
        <x:v>30</x:v>
      </x:c>
      <x:c r="M9206" s="267" t="n">
        <x:f>I9206*TOMATO_HOURS*WEEKS*(1+TOMATO_DIM)^I9206+J9206*CARROT_HOURS*WEEKS*(1+CARROT_DIM)^J9206+K9206*MESCLUN_HOURS*WEEKS*(1+MESCLUN_DIM)^K9206</x:f>
        <x:v>5628.857601617453</x:v>
      </x:c>
      <x:c r="N9206" s="267" t="n">
        <x:f>MAX(M9206-FARMER_HOURS,0)/TEMP_HOURS_PER_WORKER</x:f>
        <x:v>3.40892889001212</x:v>
      </x:c>
      <x:c r="O9206" s="268" t="n">
        <x:f>I9206*TOMATO_PRICE+J9206*CARROT_PRICE+K9206*MESCLUN_PRICE</x:f>
        <x:v>165794</x:v>
      </x:c>
      <x:c r="P9206" s="268" t="n">
        <x:f>I9206*TOMATO_FERTILIZER+J9206*CARROT_FERTILIZER+K9206*MESCLUN_FERTILIZER</x:f>
        <x:v>25960</x:v>
      </x:c>
      <x:c r="Q9206" s="268" t="n">
        <x:f>MIN(M9206,FARMER_HOURS)*FARMER_RATE+MAX(M9206-FARMER_HOURS,0)*TEMP_RATE</x:f>
        <x:v>110223.222250303</x:v>
      </x:c>
      <x:c r="R9206" s="268" t="n">
        <x:f>O9206-P9206-Q9206-FIXED_COST</x:f>
        <x:v>9610.777749696994</x:v>
      </x:c>
      <x:c r="S9206" s="139" t="str">
        <x:f>IF(AND(L9206&lt;=TOTAL_BED_CAP,N9206&lt;=TEMP_WORKER_CAP),"YES","NO")</x:f>
        <x:v>YES</x:v>
      </x:c>
      <x:c r="T9206" s="139" t="n">
        <x:f>IF(S9206="YES",R9206,-1E+99)</x:f>
        <x:v>9610.777749696994</x:v>
      </x:c>
    </x:row>
    <x:row r="9207">
      <x:c r="A9207" s="139"/>
      <x:c r="B9207" s="139"/>
      <x:c r="C9207" s="139"/>
      <x:c r="D9207" s="139"/>
      <x:c r="E9207" s="139"/>
      <x:c r="F9207" s="139"/>
      <x:c r="G9207" s="139"/>
      <x:c r="H9207" s="139"/>
      <x:c r="I9207" s="266" t="n">
        <x:f>INT((ROW()-ROW($I$46))/((CARROT_CAP+1)*(MESCLUN_CAP+1)))</x:f>
        <x:v>14</x:v>
      </x:c>
      <x:c r="J9207" s="266" t="n">
        <x:f>MOD(INT((ROW()-ROW($I$46))/(MESCLUN_CAP+1)),CARROT_CAP+1)</x:f>
        <x:v>1</x:v>
      </x:c>
      <x:c r="K9207" s="266" t="n">
        <x:f>MOD(ROW()-ROW($I$46),MESCLUN_CAP+1)</x:f>
        <x:v>16</x:v>
      </x:c>
      <x:c r="L9207" s="266" t="n">
        <x:f>SUM(I9207:K9207)</x:f>
        <x:v>31</x:v>
      </x:c>
      <x:c r="M9207" s="267" t="n">
        <x:f>I9207*TOMATO_HOURS*WEEKS*(1+TOMATO_DIM)^I9207+J9207*CARROT_HOURS*WEEKS*(1+CARROT_DIM)^J9207+K9207*MESCLUN_HOURS*WEEKS*(1+MESCLUN_DIM)^K9207</x:f>
        <x:v>5693.9183774949415</x:v>
      </x:c>
      <x:c r="N9207" s="267" t="n">
        <x:f>MAX(M9207-FARMER_HOURS,0)/TEMP_HOURS_PER_WORKER</x:f>
        <x:v>3.4541099843714873</x:v>
      </x:c>
      <x:c r="O9207" s="268" t="n">
        <x:f>I9207*TOMATO_PRICE+J9207*CARROT_PRICE+K9207*MESCLUN_PRICE</x:f>
        <x:v>168494</x:v>
      </x:c>
      <x:c r="P9207" s="268" t="n">
        <x:f>I9207*TOMATO_FERTILIZER+J9207*CARROT_FERTILIZER+K9207*MESCLUN_FERTILIZER</x:f>
        <x:v>26840</x:v>
      </x:c>
      <x:c r="Q9207" s="268" t="n">
        <x:f>MIN(M9207,FARMER_HOURS)*FARMER_RATE+MAX(M9207-FARMER_HOURS,0)*TEMP_RATE</x:f>
        <x:v>111352.74960928717</x:v>
      </x:c>
      <x:c r="R9207" s="268" t="n">
        <x:f>O9207-P9207-Q9207-FIXED_COST</x:f>
        <x:v>10301.250390712827</x:v>
      </x:c>
      <x:c r="S9207" s="139" t="str">
        <x:f>IF(AND(L9207&lt;=TOTAL_BED_CAP,N9207&lt;=TEMP_WORKER_CAP),"YES","NO")</x:f>
        <x:v>YES</x:v>
      </x:c>
      <x:c r="T9207" s="139" t="n">
        <x:f>IF(S9207="YES",R9207,-1E+99)</x:f>
        <x:v>10301.250390712827</x:v>
      </x:c>
    </x:row>
    <x:row r="9208">
      <x:c r="A9208" s="139"/>
      <x:c r="B9208" s="139"/>
      <x:c r="C9208" s="139"/>
      <x:c r="D9208" s="139"/>
      <x:c r="E9208" s="139"/>
      <x:c r="F9208" s="139"/>
      <x:c r="G9208" s="139"/>
      <x:c r="H9208" s="139"/>
      <x:c r="I9208" s="266" t="n">
        <x:f>INT((ROW()-ROW($I$46))/((CARROT_CAP+1)*(MESCLUN_CAP+1)))</x:f>
        <x:v>14</x:v>
      </x:c>
      <x:c r="J9208" s="266" t="n">
        <x:f>MOD(INT((ROW()-ROW($I$46))/(MESCLUN_CAP+1)),CARROT_CAP+1)</x:f>
        <x:v>1</x:v>
      </x:c>
      <x:c r="K9208" s="266" t="n">
        <x:f>MOD(ROW()-ROW($I$46),MESCLUN_CAP+1)</x:f>
        <x:v>17</x:v>
      </x:c>
      <x:c r="L9208" s="266" t="n">
        <x:f>SUM(I9208:K9208)</x:f>
        <x:v>32</x:v>
      </x:c>
      <x:c r="M9208" s="267" t="n">
        <x:f>I9208*TOMATO_HOURS*WEEKS*(1+TOMATO_DIM)^I9208+J9208*CARROT_HOURS*WEEKS*(1+CARROT_DIM)^J9208+K9208*MESCLUN_HOURS*WEEKS*(1+MESCLUN_DIM)^K9208</x:f>
        <x:v>5760.478600941482</x:v>
      </x:c>
      <x:c r="N9208" s="267" t="n">
        <x:f>MAX(M9208-FARMER_HOURS,0)/TEMP_HOURS_PER_WORKER</x:f>
        <x:v>3.5003323617649182</x:v>
      </x:c>
      <x:c r="O9208" s="268" t="n">
        <x:f>I9208*TOMATO_PRICE+J9208*CARROT_PRICE+K9208*MESCLUN_PRICE</x:f>
        <x:v>171194</x:v>
      </x:c>
      <x:c r="P9208" s="268" t="n">
        <x:f>I9208*TOMATO_FERTILIZER+J9208*CARROT_FERTILIZER+K9208*MESCLUN_FERTILIZER</x:f>
        <x:v>27720</x:v>
      </x:c>
      <x:c r="Q9208" s="268" t="n">
        <x:f>MIN(M9208,FARMER_HOURS)*FARMER_RATE+MAX(M9208-FARMER_HOURS,0)*TEMP_RATE</x:f>
        <x:v>112508.30904412294</x:v>
      </x:c>
      <x:c r="R9208" s="268" t="n">
        <x:f>O9208-P9208-Q9208-FIXED_COST</x:f>
        <x:v>10965.690955877057</x:v>
      </x:c>
      <x:c r="S9208" s="139" t="str">
        <x:f>IF(AND(L9208&lt;=TOTAL_BED_CAP,N9208&lt;=TEMP_WORKER_CAP),"YES","NO")</x:f>
        <x:v>YES</x:v>
      </x:c>
      <x:c r="T9208" s="139" t="n">
        <x:f>IF(S9208="YES",R9208,-1E+99)</x:f>
        <x:v>10965.690955877057</x:v>
      </x:c>
    </x:row>
    <x:row r="9209">
      <x:c r="A9209" s="139"/>
      <x:c r="B9209" s="139"/>
      <x:c r="C9209" s="139"/>
      <x:c r="D9209" s="139"/>
      <x:c r="E9209" s="139"/>
      <x:c r="F9209" s="139"/>
      <x:c r="G9209" s="139"/>
      <x:c r="H9209" s="139"/>
      <x:c r="I9209" s="266" t="n">
        <x:f>INT((ROW()-ROW($I$46))/((CARROT_CAP+1)*(MESCLUN_CAP+1)))</x:f>
        <x:v>14</x:v>
      </x:c>
      <x:c r="J9209" s="266" t="n">
        <x:f>MOD(INT((ROW()-ROW($I$46))/(MESCLUN_CAP+1)),CARROT_CAP+1)</x:f>
        <x:v>1</x:v>
      </x:c>
      <x:c r="K9209" s="266" t="n">
        <x:f>MOD(ROW()-ROW($I$46),MESCLUN_CAP+1)</x:f>
        <x:v>18</x:v>
      </x:c>
      <x:c r="L9209" s="266" t="n">
        <x:f>SUM(I9209:K9209)</x:f>
        <x:v>33</x:v>
      </x:c>
      <x:c r="M9209" s="267" t="n">
        <x:f>I9209*TOMATO_HOURS*WEEKS*(1+TOMATO_DIM)^I9209+J9209*CARROT_HOURS*WEEKS*(1+CARROT_DIM)^J9209+K9209*MESCLUN_HOURS*WEEKS*(1+MESCLUN_DIM)^K9209</x:f>
        <x:v>5828.565592400069</x:v>
      </x:c>
      <x:c r="N9209" s="267" t="n">
        <x:f>MAX(M9209-FARMER_HOURS,0)/TEMP_HOURS_PER_WORKER</x:f>
        <x:v>3.5476149947222706</x:v>
      </x:c>
      <x:c r="O9209" s="268" t="n">
        <x:f>I9209*TOMATO_PRICE+J9209*CARROT_PRICE+K9209*MESCLUN_PRICE</x:f>
        <x:v>173894</x:v>
      </x:c>
      <x:c r="P9209" s="268" t="n">
        <x:f>I9209*TOMATO_FERTILIZER+J9209*CARROT_FERTILIZER+K9209*MESCLUN_FERTILIZER</x:f>
        <x:v>28600</x:v>
      </x:c>
      <x:c r="Q9209" s="268" t="n">
        <x:f>MIN(M9209,FARMER_HOURS)*FARMER_RATE+MAX(M9209-FARMER_HOURS,0)*TEMP_RATE</x:f>
        <x:v>113690.37486805675</x:v>
      </x:c>
      <x:c r="R9209" s="268" t="n">
        <x:f>O9209-P9209-Q9209-FIXED_COST</x:f>
        <x:v>11603.625131943249</x:v>
      </x:c>
      <x:c r="S9209" s="139" t="str">
        <x:f>IF(AND(L9209&lt;=TOTAL_BED_CAP,N9209&lt;=TEMP_WORKER_CAP),"YES","NO")</x:f>
        <x:v>YES</x:v>
      </x:c>
      <x:c r="T9209" s="139" t="n">
        <x:f>IF(S9209="YES",R9209,-1E+99)</x:f>
        <x:v>11603.625131943249</x:v>
      </x:c>
    </x:row>
    <x:row r="9210">
      <x:c r="A9210" s="139"/>
      <x:c r="B9210" s="139"/>
      <x:c r="C9210" s="139"/>
      <x:c r="D9210" s="139"/>
      <x:c r="E9210" s="139"/>
      <x:c r="F9210" s="139"/>
      <x:c r="G9210" s="139"/>
      <x:c r="H9210" s="139"/>
      <x:c r="I9210" s="266" t="n">
        <x:f>INT((ROW()-ROW($I$46))/((CARROT_CAP+1)*(MESCLUN_CAP+1)))</x:f>
        <x:v>14</x:v>
      </x:c>
      <x:c r="J9210" s="266" t="n">
        <x:f>MOD(INT((ROW()-ROW($I$46))/(MESCLUN_CAP+1)),CARROT_CAP+1)</x:f>
        <x:v>1</x:v>
      </x:c>
      <x:c r="K9210" s="266" t="n">
        <x:f>MOD(ROW()-ROW($I$46),MESCLUN_CAP+1)</x:f>
        <x:v>19</x:v>
      </x:c>
      <x:c r="L9210" s="266" t="n">
        <x:f>SUM(I9210:K9210)</x:f>
        <x:v>34</x:v>
      </x:c>
      <x:c r="M9210" s="267" t="n">
        <x:f>I9210*TOMATO_HOURS*WEEKS*(1+TOMATO_DIM)^I9210+J9210*CARROT_HOURS*WEEKS*(1+CARROT_DIM)^J9210+K9210*MESCLUN_HOURS*WEEKS*(1+MESCLUN_DIM)^K9210</x:f>
        <x:v>5898.207121036092</x:v>
      </x:c>
      <x:c r="N9210" s="267" t="n">
        <x:f>MAX(M9210-FARMER_HOURS,0)/TEMP_HOURS_PER_WORKER</x:f>
        <x:v>3.5959771673861747</x:v>
      </x:c>
      <x:c r="O9210" s="268" t="n">
        <x:f>I9210*TOMATO_PRICE+J9210*CARROT_PRICE+K9210*MESCLUN_PRICE</x:f>
        <x:v>176594</x:v>
      </x:c>
      <x:c r="P9210" s="268" t="n">
        <x:f>I9210*TOMATO_FERTILIZER+J9210*CARROT_FERTILIZER+K9210*MESCLUN_FERTILIZER</x:f>
        <x:v>29480</x:v>
      </x:c>
      <x:c r="Q9210" s="268" t="n">
        <x:f>MIN(M9210,FARMER_HOURS)*FARMER_RATE+MAX(M9210-FARMER_HOURS,0)*TEMP_RATE</x:f>
        <x:v>114899.42918465436</x:v>
      </x:c>
      <x:c r="R9210" s="268" t="n">
        <x:f>O9210-P9210-Q9210-FIXED_COST</x:f>
        <x:v>12214.570815345636</x:v>
      </x:c>
      <x:c r="S9210" s="139" t="str">
        <x:f>IF(AND(L9210&lt;=TOTAL_BED_CAP,N9210&lt;=TEMP_WORKER_CAP),"YES","NO")</x:f>
        <x:v>YES</x:v>
      </x:c>
      <x:c r="T9210" s="139" t="n">
        <x:f>IF(S9210="YES",R9210,-1E+99)</x:f>
        <x:v>12214.570815345636</x:v>
      </x:c>
    </x:row>
    <x:row r="9211">
      <x:c r="A9211" s="139"/>
      <x:c r="B9211" s="139"/>
      <x:c r="C9211" s="139"/>
      <x:c r="D9211" s="139"/>
      <x:c r="E9211" s="139"/>
      <x:c r="F9211" s="139"/>
      <x:c r="G9211" s="139"/>
      <x:c r="H9211" s="139"/>
      <x:c r="I9211" s="266" t="n">
        <x:f>INT((ROW()-ROW($I$46))/((CARROT_CAP+1)*(MESCLUN_CAP+1)))</x:f>
        <x:v>14</x:v>
      </x:c>
      <x:c r="J9211" s="266" t="n">
        <x:f>MOD(INT((ROW()-ROW($I$46))/(MESCLUN_CAP+1)),CARROT_CAP+1)</x:f>
        <x:v>1</x:v>
      </x:c>
      <x:c r="K9211" s="266" t="n">
        <x:f>MOD(ROW()-ROW($I$46),MESCLUN_CAP+1)</x:f>
        <x:v>20</x:v>
      </x:c>
      <x:c r="L9211" s="266" t="n">
        <x:f>SUM(I9211:K9211)</x:f>
        <x:v>35</x:v>
      </x:c>
      <x:c r="M9211" s="267" t="n">
        <x:f>I9211*TOMATO_HOURS*WEEKS*(1+TOMATO_DIM)^I9211+J9211*CARROT_HOURS*WEEKS*(1+CARROT_DIM)^J9211+K9211*MESCLUN_HOURS*WEEKS*(1+MESCLUN_DIM)^K9211</x:f>
        <x:v>5969.431411686568</x:v>
      </x:c>
      <x:c r="N9211" s="267" t="n">
        <x:f>MAX(M9211-FARMER_HOURS,0)/TEMP_HOURS_PER_WORKER</x:f>
        <x:v>3.6454384803378943</x:v>
      </x:c>
      <x:c r="O9211" s="268" t="n">
        <x:f>I9211*TOMATO_PRICE+J9211*CARROT_PRICE+K9211*MESCLUN_PRICE</x:f>
        <x:v>179294</x:v>
      </x:c>
      <x:c r="P9211" s="268" t="n">
        <x:f>I9211*TOMATO_FERTILIZER+J9211*CARROT_FERTILIZER+K9211*MESCLUN_FERTILIZER</x:f>
        <x:v>30360</x:v>
      </x:c>
      <x:c r="Q9211" s="268" t="n">
        <x:f>MIN(M9211,FARMER_HOURS)*FARMER_RATE+MAX(M9211-FARMER_HOURS,0)*TEMP_RATE</x:f>
        <x:v>116135.96200844736</x:v>
      </x:c>
      <x:c r="R9211" s="268" t="n">
        <x:f>O9211-P9211-Q9211-FIXED_COST</x:f>
        <x:v>12798.037991552643</x:v>
      </x:c>
      <x:c r="S9211" s="139" t="str">
        <x:f>IF(AND(L9211&lt;=TOTAL_BED_CAP,N9211&lt;=TEMP_WORKER_CAP),"YES","NO")</x:f>
        <x:v>YES</x:v>
      </x:c>
      <x:c r="T9211" s="139" t="n">
        <x:f>IF(S9211="YES",R9211,-1E+99)</x:f>
        <x:v>12798.037991552643</x:v>
      </x:c>
    </x:row>
    <x:row r="9212">
      <x:c r="A9212" s="139"/>
      <x:c r="B9212" s="139"/>
      <x:c r="C9212" s="139"/>
      <x:c r="D9212" s="139"/>
      <x:c r="E9212" s="139"/>
      <x:c r="F9212" s="139"/>
      <x:c r="G9212" s="139"/>
      <x:c r="H9212" s="139"/>
      <x:c r="I9212" s="266" t="n">
        <x:f>INT((ROW()-ROW($I$46))/((CARROT_CAP+1)*(MESCLUN_CAP+1)))</x:f>
        <x:v>14</x:v>
      </x:c>
      <x:c r="J9212" s="266" t="n">
        <x:f>MOD(INT((ROW()-ROW($I$46))/(MESCLUN_CAP+1)),CARROT_CAP+1)</x:f>
        <x:v>1</x:v>
      </x:c>
      <x:c r="K9212" s="266" t="n">
        <x:f>MOD(ROW()-ROW($I$46),MESCLUN_CAP+1)</x:f>
        <x:v>21</x:v>
      </x:c>
      <x:c r="L9212" s="266" t="n">
        <x:f>SUM(I9212:K9212)</x:f>
        <x:v>36</x:v>
      </x:c>
      <x:c r="M9212" s="267" t="n">
        <x:f>I9212*TOMATO_HOURS*WEEKS*(1+TOMATO_DIM)^I9212+J9212*CARROT_HOURS*WEEKS*(1+CARROT_DIM)^J9212+K9212*MESCLUN_HOURS*WEEKS*(1+MESCLUN_DIM)^K9212</x:f>
        <x:v>6042.267151913013</x:v>
      </x:c>
      <x:c r="N9212" s="267" t="n">
        <x:f>MAX(M9212-FARMER_HOURS,0)/TEMP_HOURS_PER_WORKER</x:f>
        <x:v>3.6960188554951476</x:v>
      </x:c>
      <x:c r="O9212" s="268" t="n">
        <x:f>I9212*TOMATO_PRICE+J9212*CARROT_PRICE+K9212*MESCLUN_PRICE</x:f>
        <x:v>181994</x:v>
      </x:c>
      <x:c r="P9212" s="268" t="n">
        <x:f>I9212*TOMATO_FERTILIZER+J9212*CARROT_FERTILIZER+K9212*MESCLUN_FERTILIZER</x:f>
        <x:v>31240</x:v>
      </x:c>
      <x:c r="Q9212" s="268" t="n">
        <x:f>MIN(M9212,FARMER_HOURS)*FARMER_RATE+MAX(M9212-FARMER_HOURS,0)*TEMP_RATE</x:f>
        <x:v>117400.4713873787</x:v>
      </x:c>
      <x:c r="R9212" s="268" t="n">
        <x:f>O9212-P9212-Q9212-FIXED_COST</x:f>
        <x:v>13353.528612621303</x:v>
      </x:c>
      <x:c r="S9212" s="139" t="str">
        <x:f>IF(AND(L9212&lt;=TOTAL_BED_CAP,N9212&lt;=TEMP_WORKER_CAP),"YES","NO")</x:f>
        <x:v>YES</x:v>
      </x:c>
      <x:c r="T9212" s="139" t="n">
        <x:f>IF(S9212="YES",R9212,-1E+99)</x:f>
        <x:v>13353.528612621303</x:v>
      </x:c>
    </x:row>
    <x:row r="9213">
      <x:c r="A9213" s="139"/>
      <x:c r="B9213" s="139"/>
      <x:c r="C9213" s="139"/>
      <x:c r="D9213" s="139"/>
      <x:c r="E9213" s="139"/>
      <x:c r="F9213" s="139"/>
      <x:c r="G9213" s="139"/>
      <x:c r="H9213" s="139"/>
      <x:c r="I9213" s="266" t="n">
        <x:f>INT((ROW()-ROW($I$46))/((CARROT_CAP+1)*(MESCLUN_CAP+1)))</x:f>
        <x:v>14</x:v>
      </x:c>
      <x:c r="J9213" s="266" t="n">
        <x:f>MOD(INT((ROW()-ROW($I$46))/(MESCLUN_CAP+1)),CARROT_CAP+1)</x:f>
        <x:v>1</x:v>
      </x:c>
      <x:c r="K9213" s="266" t="n">
        <x:f>MOD(ROW()-ROW($I$46),MESCLUN_CAP+1)</x:f>
        <x:v>22</x:v>
      </x:c>
      <x:c r="L9213" s="266" t="n">
        <x:f>SUM(I9213:K9213)</x:f>
        <x:v>37</x:v>
      </x:c>
      <x:c r="M9213" s="267" t="n">
        <x:f>I9213*TOMATO_HOURS*WEEKS*(1+TOMATO_DIM)^I9213+J9213*CARROT_HOURS*WEEKS*(1+CARROT_DIM)^J9213+K9213*MESCLUN_HOURS*WEEKS*(1+MESCLUN_DIM)^K9213</x:f>
        <x:v>6116.743499159408</x:v>
      </x:c>
      <x:c r="N9213" s="267" t="n">
        <x:f>MAX(M9213-FARMER_HOURS,0)/TEMP_HOURS_PER_WORKER</x:f>
        <x:v>3.7477385410829225</x:v>
      </x:c>
      <x:c r="O9213" s="268" t="n">
        <x:f>I9213*TOMATO_PRICE+J9213*CARROT_PRICE+K9213*MESCLUN_PRICE</x:f>
        <x:v>184694</x:v>
      </x:c>
      <x:c r="P9213" s="268" t="n">
        <x:f>I9213*TOMATO_FERTILIZER+J9213*CARROT_FERTILIZER+K9213*MESCLUN_FERTILIZER</x:f>
        <x:v>32120</x:v>
      </x:c>
      <x:c r="Q9213" s="268" t="n">
        <x:f>MIN(M9213,FARMER_HOURS)*FARMER_RATE+MAX(M9213-FARMER_HOURS,0)*TEMP_RATE</x:f>
        <x:v>118693.46352707305</x:v>
      </x:c>
      <x:c r="R9213" s="268" t="n">
        <x:f>O9213-P9213-Q9213-FIXED_COST</x:f>
        <x:v>13880.53647292695</x:v>
      </x:c>
      <x:c r="S9213" s="139" t="str">
        <x:f>IF(AND(L9213&lt;=TOTAL_BED_CAP,N9213&lt;=TEMP_WORKER_CAP),"YES","NO")</x:f>
        <x:v>YES</x:v>
      </x:c>
      <x:c r="T9213" s="139" t="n">
        <x:f>IF(S9213="YES",R9213,-1E+99)</x:f>
        <x:v>13880.53647292695</x:v>
      </x:c>
    </x:row>
    <x:row r="9214">
      <x:c r="A9214" s="139"/>
      <x:c r="B9214" s="139"/>
      <x:c r="C9214" s="139"/>
      <x:c r="D9214" s="139"/>
      <x:c r="E9214" s="139"/>
      <x:c r="F9214" s="139"/>
      <x:c r="G9214" s="139"/>
      <x:c r="H9214" s="139"/>
      <x:c r="I9214" s="266" t="n">
        <x:f>INT((ROW()-ROW($I$46))/((CARROT_CAP+1)*(MESCLUN_CAP+1)))</x:f>
        <x:v>14</x:v>
      </x:c>
      <x:c r="J9214" s="266" t="n">
        <x:f>MOD(INT((ROW()-ROW($I$46))/(MESCLUN_CAP+1)),CARROT_CAP+1)</x:f>
        <x:v>1</x:v>
      </x:c>
      <x:c r="K9214" s="266" t="n">
        <x:f>MOD(ROW()-ROW($I$46),MESCLUN_CAP+1)</x:f>
        <x:v>23</x:v>
      </x:c>
      <x:c r="L9214" s="266" t="n">
        <x:f>SUM(I9214:K9214)</x:f>
        <x:v>38</x:v>
      </x:c>
      <x:c r="M9214" s="267" t="n">
        <x:f>I9214*TOMATO_HOURS*WEEKS*(1+TOMATO_DIM)^I9214+J9214*CARROT_HOURS*WEEKS*(1+CARROT_DIM)^J9214+K9214*MESCLUN_HOURS*WEEKS*(1+MESCLUN_DIM)^K9214</x:f>
        <x:v>6192.890088016845</x:v>
      </x:c>
      <x:c r="N9214" s="267" t="n">
        <x:f>MAX(M9214-FARMER_HOURS,0)/TEMP_HOURS_PER_WORKER</x:f>
        <x:v>3.8006181166783644</x:v>
      </x:c>
      <x:c r="O9214" s="268" t="n">
        <x:f>I9214*TOMATO_PRICE+J9214*CARROT_PRICE+K9214*MESCLUN_PRICE</x:f>
        <x:v>187394</x:v>
      </x:c>
      <x:c r="P9214" s="268" t="n">
        <x:f>I9214*TOMATO_FERTILIZER+J9214*CARROT_FERTILIZER+K9214*MESCLUN_FERTILIZER</x:f>
        <x:v>33000</x:v>
      </x:c>
      <x:c r="Q9214" s="268" t="n">
        <x:f>MIN(M9214,FARMER_HOURS)*FARMER_RATE+MAX(M9214-FARMER_HOURS,0)*TEMP_RATE</x:f>
        <x:v>120015.45291695911</x:v>
      </x:c>
      <x:c r="R9214" s="268" t="n">
        <x:f>O9214-P9214-Q9214-FIXED_COST</x:f>
        <x:v>14378.547083040889</x:v>
      </x:c>
      <x:c r="S9214" s="139" t="str">
        <x:f>IF(AND(L9214&lt;=TOTAL_BED_CAP,N9214&lt;=TEMP_WORKER_CAP),"YES","NO")</x:f>
        <x:v>YES</x:v>
      </x:c>
      <x:c r="T9214" s="139" t="n">
        <x:f>IF(S9214="YES",R9214,-1E+99)</x:f>
        <x:v>14378.547083040889</x:v>
      </x:c>
    </x:row>
    <x:row r="9215">
      <x:c r="A9215" s="139"/>
      <x:c r="B9215" s="139"/>
      <x:c r="C9215" s="139"/>
      <x:c r="D9215" s="139"/>
      <x:c r="E9215" s="139"/>
      <x:c r="F9215" s="139"/>
      <x:c r="G9215" s="139"/>
      <x:c r="H9215" s="139"/>
      <x:c r="I9215" s="266" t="n">
        <x:f>INT((ROW()-ROW($I$46))/((CARROT_CAP+1)*(MESCLUN_CAP+1)))</x:f>
        <x:v>14</x:v>
      </x:c>
      <x:c r="J9215" s="266" t="n">
        <x:f>MOD(INT((ROW()-ROW($I$46))/(MESCLUN_CAP+1)),CARROT_CAP+1)</x:f>
        <x:v>1</x:v>
      </x:c>
      <x:c r="K9215" s="266" t="n">
        <x:f>MOD(ROW()-ROW($I$46),MESCLUN_CAP+1)</x:f>
        <x:v>24</x:v>
      </x:c>
      <x:c r="L9215" s="266" t="n">
        <x:f>SUM(I9215:K9215)</x:f>
        <x:v>39</x:v>
      </x:c>
      <x:c r="M9215" s="267" t="n">
        <x:f>I9215*TOMATO_HOURS*WEEKS*(1+TOMATO_DIM)^I9215+J9215*CARROT_HOURS*WEEKS*(1+CARROT_DIM)^J9215+K9215*MESCLUN_HOURS*WEEKS*(1+MESCLUN_DIM)^K9215</x:f>
        <x:v>6270.73703759634</x:v>
      </x:c>
      <x:c r="N9215" s="267" t="n">
        <x:f>MAX(M9215-FARMER_HOURS,0)/TEMP_HOURS_PER_WORKER</x:f>
        <x:v>3.8546784983307916</x:v>
      </x:c>
      <x:c r="O9215" s="268" t="n">
        <x:f>I9215*TOMATO_PRICE+J9215*CARROT_PRICE+K9215*MESCLUN_PRICE</x:f>
        <x:v>190094</x:v>
      </x:c>
      <x:c r="P9215" s="268" t="n">
        <x:f>I9215*TOMATO_FERTILIZER+J9215*CARROT_FERTILIZER+K9215*MESCLUN_FERTILIZER</x:f>
        <x:v>33880</x:v>
      </x:c>
      <x:c r="Q9215" s="268" t="n">
        <x:f>MIN(M9215,FARMER_HOURS)*FARMER_RATE+MAX(M9215-FARMER_HOURS,0)*TEMP_RATE</x:f>
        <x:v>121366.96245826979</x:v>
      </x:c>
      <x:c r="R9215" s="268" t="n">
        <x:f>O9215-P9215-Q9215-FIXED_COST</x:f>
        <x:v>14847.037541730213</x:v>
      </x:c>
      <x:c r="S9215" s="139" t="str">
        <x:f>IF(AND(L9215&lt;=TOTAL_BED_CAP,N9215&lt;=TEMP_WORKER_CAP),"YES","NO")</x:f>
        <x:v>YES</x:v>
      </x:c>
      <x:c r="T9215" s="139" t="n">
        <x:f>IF(S9215="YES",R9215,-1E+99)</x:f>
        <x:v>14847.037541730213</x:v>
      </x:c>
    </x:row>
    <x:row r="9216">
      <x:c r="A9216" s="139"/>
      <x:c r="B9216" s="139"/>
      <x:c r="C9216" s="139"/>
      <x:c r="D9216" s="139"/>
      <x:c r="E9216" s="139"/>
      <x:c r="F9216" s="139"/>
      <x:c r="G9216" s="139"/>
      <x:c r="H9216" s="139"/>
      <x:c r="I9216" s="266" t="n">
        <x:f>INT((ROW()-ROW($I$46))/((CARROT_CAP+1)*(MESCLUN_CAP+1)))</x:f>
        <x:v>14</x:v>
      </x:c>
      <x:c r="J9216" s="266" t="n">
        <x:f>MOD(INT((ROW()-ROW($I$46))/(MESCLUN_CAP+1)),CARROT_CAP+1)</x:f>
        <x:v>1</x:v>
      </x:c>
      <x:c r="K9216" s="266" t="n">
        <x:f>MOD(ROW()-ROW($I$46),MESCLUN_CAP+1)</x:f>
        <x:v>25</x:v>
      </x:c>
      <x:c r="L9216" s="266" t="n">
        <x:f>SUM(I9216:K9216)</x:f>
        <x:v>40</x:v>
      </x:c>
      <x:c r="M9216" s="267" t="n">
        <x:f>I9216*TOMATO_HOURS*WEEKS*(1+TOMATO_DIM)^I9216+J9216*CARROT_HOURS*WEEKS*(1+CARROT_DIM)^J9216+K9216*MESCLUN_HOURS*WEEKS*(1+MESCLUN_DIM)^K9216</x:f>
        <x:v>6350.314959011438</x:v>
      </x:c>
      <x:c r="N9216" s="267" t="n">
        <x:f>MAX(M9216-FARMER_HOURS,0)/TEMP_HOURS_PER_WORKER</x:f>
        <x:v>3.909940943757943</x:v>
      </x:c>
      <x:c r="O9216" s="268" t="n">
        <x:f>I9216*TOMATO_PRICE+J9216*CARROT_PRICE+K9216*MESCLUN_PRICE</x:f>
        <x:v>192794</x:v>
      </x:c>
      <x:c r="P9216" s="268" t="n">
        <x:f>I9216*TOMATO_FERTILIZER+J9216*CARROT_FERTILIZER+K9216*MESCLUN_FERTILIZER</x:f>
        <x:v>34760</x:v>
      </x:c>
      <x:c r="Q9216" s="268" t="n">
        <x:f>MIN(M9216,FARMER_HOURS)*FARMER_RATE+MAX(M9216-FARMER_HOURS,0)*TEMP_RATE</x:f>
        <x:v>122748.52359394857</x:v>
      </x:c>
      <x:c r="R9216" s="268" t="n">
        <x:f>O9216-P9216-Q9216-FIXED_COST</x:f>
        <x:v>15285.476406051428</x:v>
      </x:c>
      <x:c r="S9216" s="139" t="str">
        <x:f>IF(AND(L9216&lt;=TOTAL_BED_CAP,N9216&lt;=TEMP_WORKER_CAP),"YES","NO")</x:f>
        <x:v>YES</x:v>
      </x:c>
      <x:c r="T9216" s="139" t="n">
        <x:f>IF(S9216="YES",R9216,-1E+99)</x:f>
        <x:v>15285.476406051428</x:v>
      </x:c>
    </x:row>
    <x:row r="9217">
      <x:c r="A9217" s="139"/>
      <x:c r="B9217" s="139"/>
      <x:c r="C9217" s="139"/>
      <x:c r="D9217" s="139"/>
      <x:c r="E9217" s="139"/>
      <x:c r="F9217" s="139"/>
      <x:c r="G9217" s="139"/>
      <x:c r="H9217" s="139"/>
      <x:c r="I9217" s="266" t="n">
        <x:f>INT((ROW()-ROW($I$46))/((CARROT_CAP+1)*(MESCLUN_CAP+1)))</x:f>
        <x:v>14</x:v>
      </x:c>
      <x:c r="J9217" s="266" t="n">
        <x:f>MOD(INT((ROW()-ROW($I$46))/(MESCLUN_CAP+1)),CARROT_CAP+1)</x:f>
        <x:v>1</x:v>
      </x:c>
      <x:c r="K9217" s="266" t="n">
        <x:f>MOD(ROW()-ROW($I$46),MESCLUN_CAP+1)</x:f>
        <x:v>26</x:v>
      </x:c>
      <x:c r="L9217" s="266" t="n">
        <x:f>SUM(I9217:K9217)</x:f>
        <x:v>41</x:v>
      </x:c>
      <x:c r="M9217" s="267" t="n">
        <x:f>I9217*TOMATO_HOURS*WEEKS*(1+TOMATO_DIM)^I9217+J9217*CARROT_HOURS*WEEKS*(1+CARROT_DIM)^J9217+K9217*MESCLUN_HOURS*WEEKS*(1+MESCLUN_DIM)^K9217</x:f>
        <x:v>6431.654962972155</x:v>
      </x:c>
      <x:c r="N9217" s="267" t="n">
        <x:f>MAX(M9217-FARMER_HOURS,0)/TEMP_HOURS_PER_WORKER</x:f>
        <x:v>3.966427057619552</x:v>
      </x:c>
      <x:c r="O9217" s="268" t="n">
        <x:f>I9217*TOMATO_PRICE+J9217*CARROT_PRICE+K9217*MESCLUN_PRICE</x:f>
        <x:v>195494</x:v>
      </x:c>
      <x:c r="P9217" s="268" t="n">
        <x:f>I9217*TOMATO_FERTILIZER+J9217*CARROT_FERTILIZER+K9217*MESCLUN_FERTILIZER</x:f>
        <x:v>35640</x:v>
      </x:c>
      <x:c r="Q9217" s="268" t="n">
        <x:f>MIN(M9217,FARMER_HOURS)*FARMER_RATE+MAX(M9217-FARMER_HOURS,0)*TEMP_RATE</x:f>
        <x:v>124160.6764404888</x:v>
      </x:c>
      <x:c r="R9217" s="268" t="n">
        <x:f>O9217-P9217-Q9217-FIXED_COST</x:f>
        <x:v>15693.323559511206</x:v>
      </x:c>
      <x:c r="S9217" s="139" t="str">
        <x:f>IF(AND(L9217&lt;=TOTAL_BED_CAP,N9217&lt;=TEMP_WORKER_CAP),"YES","NO")</x:f>
        <x:v>YES</x:v>
      </x:c>
      <x:c r="T9217" s="139" t="n">
        <x:f>IF(S9217="YES",R9217,-1E+99)</x:f>
        <x:v>15693.323559511206</x:v>
      </x:c>
    </x:row>
    <x:row r="9218">
      <x:c r="A9218" s="139"/>
      <x:c r="B9218" s="139"/>
      <x:c r="C9218" s="139"/>
      <x:c r="D9218" s="139"/>
      <x:c r="E9218" s="139"/>
      <x:c r="F9218" s="139"/>
      <x:c r="G9218" s="139"/>
      <x:c r="H9218" s="139"/>
      <x:c r="I9218" s="266" t="n">
        <x:f>INT((ROW()-ROW($I$46))/((CARROT_CAP+1)*(MESCLUN_CAP+1)))</x:f>
        <x:v>14</x:v>
      </x:c>
      <x:c r="J9218" s="266" t="n">
        <x:f>MOD(INT((ROW()-ROW($I$46))/(MESCLUN_CAP+1)),CARROT_CAP+1)</x:f>
        <x:v>1</x:v>
      </x:c>
      <x:c r="K9218" s="266" t="n">
        <x:f>MOD(ROW()-ROW($I$46),MESCLUN_CAP+1)</x:f>
        <x:v>27</x:v>
      </x:c>
      <x:c r="L9218" s="266" t="n">
        <x:f>SUM(I9218:K9218)</x:f>
        <x:v>42</x:v>
      </x:c>
      <x:c r="M9218" s="267" t="n">
        <x:f>I9218*TOMATO_HOURS*WEEKS*(1+TOMATO_DIM)^I9218+J9218*CARROT_HOURS*WEEKS*(1+CARROT_DIM)^J9218+K9218*MESCLUN_HOURS*WEEKS*(1+MESCLUN_DIM)^K9218</x:f>
        <x:v>6514.788667491912</x:v>
      </x:c>
      <x:c r="N9218" s="267" t="n">
        <x:f>MAX(M9218-FARMER_HOURS,0)/TEMP_HOURS_PER_WORKER</x:f>
        <x:v>4.024158796869383</x:v>
      </x:c>
      <x:c r="O9218" s="268" t="n">
        <x:f>I9218*TOMATO_PRICE+J9218*CARROT_PRICE+K9218*MESCLUN_PRICE</x:f>
        <x:v>198194</x:v>
      </x:c>
      <x:c r="P9218" s="268" t="n">
        <x:f>I9218*TOMATO_FERTILIZER+J9218*CARROT_FERTILIZER+K9218*MESCLUN_FERTILIZER</x:f>
        <x:v>36520</x:v>
      </x:c>
      <x:c r="Q9218" s="268" t="n">
        <x:f>MIN(M9218,FARMER_HOURS)*FARMER_RATE+MAX(M9218-FARMER_HOURS,0)*TEMP_RATE</x:f>
        <x:v>125603.96992173458</x:v>
      </x:c>
      <x:c r="R9218" s="268" t="n">
        <x:f>O9218-P9218-Q9218-FIXED_COST</x:f>
        <x:v>16070.030078265423</x:v>
      </x:c>
      <x:c r="S9218" s="139" t="str">
        <x:f>IF(AND(L9218&lt;=TOTAL_BED_CAP,N9218&lt;=TEMP_WORKER_CAP),"YES","NO")</x:f>
        <x:v>NO</x:v>
      </x:c>
      <x:c r="T9218" s="139" t="n">
        <x:f>IF(S9218="YES",R9218,-1E+99)</x:f>
        <x:v>-1e+99</x:v>
      </x:c>
    </x:row>
    <x:row r="9219">
      <x:c r="A9219" s="139"/>
      <x:c r="B9219" s="139"/>
      <x:c r="C9219" s="139"/>
      <x:c r="D9219" s="139"/>
      <x:c r="E9219" s="139"/>
      <x:c r="F9219" s="139"/>
      <x:c r="G9219" s="139"/>
      <x:c r="H9219" s="139"/>
      <x:c r="I9219" s="266" t="n">
        <x:f>INT((ROW()-ROW($I$46))/((CARROT_CAP+1)*(MESCLUN_CAP+1)))</x:f>
        <x:v>14</x:v>
      </x:c>
      <x:c r="J9219" s="266" t="n">
        <x:f>MOD(INT((ROW()-ROW($I$46))/(MESCLUN_CAP+1)),CARROT_CAP+1)</x:f>
        <x:v>1</x:v>
      </x:c>
      <x:c r="K9219" s="266" t="n">
        <x:f>MOD(ROW()-ROW($I$46),MESCLUN_CAP+1)</x:f>
        <x:v>28</x:v>
      </x:c>
      <x:c r="L9219" s="266" t="n">
        <x:f>SUM(I9219:K9219)</x:f>
        <x:v>43</x:v>
      </x:c>
      <x:c r="M9219" s="267" t="n">
        <x:f>I9219*TOMATO_HOURS*WEEKS*(1+TOMATO_DIM)^I9219+J9219*CARROT_HOURS*WEEKS*(1+CARROT_DIM)^J9219+K9219*MESCLUN_HOURS*WEEKS*(1+MESCLUN_DIM)^K9219</x:f>
        <x:v>6599.748205709066</x:v>
      </x:c>
      <x:c r="N9219" s="267" t="n">
        <x:f>MAX(M9219-FARMER_HOURS,0)/TEMP_HOURS_PER_WORKER</x:f>
        <x:v>4.083158476186851</x:v>
      </x:c>
      <x:c r="O9219" s="268" t="n">
        <x:f>I9219*TOMATO_PRICE+J9219*CARROT_PRICE+K9219*MESCLUN_PRICE</x:f>
        <x:v>200894</x:v>
      </x:c>
      <x:c r="P9219" s="268" t="n">
        <x:f>I9219*TOMATO_FERTILIZER+J9219*CARROT_FERTILIZER+K9219*MESCLUN_FERTILIZER</x:f>
        <x:v>37400</x:v>
      </x:c>
      <x:c r="Q9219" s="268" t="n">
        <x:f>MIN(M9219,FARMER_HOURS)*FARMER_RATE+MAX(M9219-FARMER_HOURS,0)*TEMP_RATE</x:f>
        <x:v>127078.96190467128</x:v>
      </x:c>
      <x:c r="R9219" s="268" t="n">
        <x:f>O9219-P9219-Q9219-FIXED_COST</x:f>
        <x:v>16415.038095328724</x:v>
      </x:c>
      <x:c r="S9219" s="139" t="str">
        <x:f>IF(AND(L9219&lt;=TOTAL_BED_CAP,N9219&lt;=TEMP_WORKER_CAP),"YES","NO")</x:f>
        <x:v>NO</x:v>
      </x:c>
      <x:c r="T9219" s="139" t="n">
        <x:f>IF(S9219="YES",R9219,-1E+99)</x:f>
        <x:v>-1e+99</x:v>
      </x:c>
    </x:row>
    <x:row r="9220">
      <x:c r="A9220" s="139"/>
      <x:c r="B9220" s="139"/>
      <x:c r="C9220" s="139"/>
      <x:c r="D9220" s="139"/>
      <x:c r="E9220" s="139"/>
      <x:c r="F9220" s="139"/>
      <x:c r="G9220" s="139"/>
      <x:c r="H9220" s="139"/>
      <x:c r="I9220" s="266" t="n">
        <x:f>INT((ROW()-ROW($I$46))/((CARROT_CAP+1)*(MESCLUN_CAP+1)))</x:f>
        <x:v>14</x:v>
      </x:c>
      <x:c r="J9220" s="266" t="n">
        <x:f>MOD(INT((ROW()-ROW($I$46))/(MESCLUN_CAP+1)),CARROT_CAP+1)</x:f>
        <x:v>1</x:v>
      </x:c>
      <x:c r="K9220" s="266" t="n">
        <x:f>MOD(ROW()-ROW($I$46),MESCLUN_CAP+1)</x:f>
        <x:v>29</x:v>
      </x:c>
      <x:c r="L9220" s="266" t="n">
        <x:f>SUM(I9220:K9220)</x:f>
        <x:v>44</x:v>
      </x:c>
      <x:c r="M9220" s="267" t="n">
        <x:f>I9220*TOMATO_HOURS*WEEKS*(1+TOMATO_DIM)^I9220+J9220*CARROT_HOURS*WEEKS*(1+CARROT_DIM)^J9220+K9220*MESCLUN_HOURS*WEEKS*(1+MESCLUN_DIM)^K9220</x:f>
        <x:v>6686.566233824718</x:v>
      </x:c>
      <x:c r="N9220" s="267" t="n">
        <x:f>MAX(M9220-FARMER_HOURS,0)/TEMP_HOURS_PER_WORKER</x:f>
        <x:v>4.1434487734893874</x:v>
      </x:c>
      <x:c r="O9220" s="268" t="n">
        <x:f>I9220*TOMATO_PRICE+J9220*CARROT_PRICE+K9220*MESCLUN_PRICE</x:f>
        <x:v>203594</x:v>
      </x:c>
      <x:c r="P9220" s="268" t="n">
        <x:f>I9220*TOMATO_FERTILIZER+J9220*CARROT_FERTILIZER+K9220*MESCLUN_FERTILIZER</x:f>
        <x:v>38280</x:v>
      </x:c>
      <x:c r="Q9220" s="268" t="n">
        <x:f>MIN(M9220,FARMER_HOURS)*FARMER_RATE+MAX(M9220-FARMER_HOURS,0)*TEMP_RATE</x:f>
        <x:v>128586.2193372347</x:v>
      </x:c>
      <x:c r="R9220" s="268" t="n">
        <x:f>O9220-P9220-Q9220-FIXED_COST</x:f>
        <x:v>16727.780662765304</x:v>
      </x:c>
      <x:c r="S9220" s="139" t="str">
        <x:f>IF(AND(L9220&lt;=TOTAL_BED_CAP,N9220&lt;=TEMP_WORKER_CAP),"YES","NO")</x:f>
        <x:v>NO</x:v>
      </x:c>
      <x:c r="T9220" s="139" t="n">
        <x:f>IF(S9220="YES",R9220,-1E+99)</x:f>
        <x:v>-1e+99</x:v>
      </x:c>
    </x:row>
    <x:row r="9221">
      <x:c r="A9221" s="139"/>
      <x:c r="B9221" s="139"/>
      <x:c r="C9221" s="139"/>
      <x:c r="D9221" s="139"/>
      <x:c r="E9221" s="139"/>
      <x:c r="F9221" s="139"/>
      <x:c r="G9221" s="139"/>
      <x:c r="H9221" s="139"/>
      <x:c r="I9221" s="266" t="n">
        <x:f>INT((ROW()-ROW($I$46))/((CARROT_CAP+1)*(MESCLUN_CAP+1)))</x:f>
        <x:v>14</x:v>
      </x:c>
      <x:c r="J9221" s="266" t="n">
        <x:f>MOD(INT((ROW()-ROW($I$46))/(MESCLUN_CAP+1)),CARROT_CAP+1)</x:f>
        <x:v>1</x:v>
      </x:c>
      <x:c r="K9221" s="266" t="n">
        <x:f>MOD(ROW()-ROW($I$46),MESCLUN_CAP+1)</x:f>
        <x:v>30</x:v>
      </x:c>
      <x:c r="L9221" s="266" t="n">
        <x:f>SUM(I9221:K9221)</x:f>
        <x:v>45</x:v>
      </x:c>
      <x:c r="M9221" s="267" t="n">
        <x:f>I9221*TOMATO_HOURS*WEEKS*(1+TOMATO_DIM)^I9221+J9221*CARROT_HOURS*WEEKS*(1+CARROT_DIM)^J9221+K9221*MESCLUN_HOURS*WEEKS*(1+MESCLUN_DIM)^K9221</x:f>
        <x:v>6775.275939158489</x:v>
      </x:c>
      <x:c r="N9221" s="267" t="n">
        <x:f>MAX(M9221-FARMER_HOURS,0)/TEMP_HOURS_PER_WORKER</x:f>
        <x:v>4.205052735526729</x:v>
      </x:c>
      <x:c r="O9221" s="268" t="n">
        <x:f>I9221*TOMATO_PRICE+J9221*CARROT_PRICE+K9221*MESCLUN_PRICE</x:f>
        <x:v>206294</x:v>
      </x:c>
      <x:c r="P9221" s="268" t="n">
        <x:f>I9221*TOMATO_FERTILIZER+J9221*CARROT_FERTILIZER+K9221*MESCLUN_FERTILIZER</x:f>
        <x:v>39160</x:v>
      </x:c>
      <x:c r="Q9221" s="268" t="n">
        <x:f>MIN(M9221,FARMER_HOURS)*FARMER_RATE+MAX(M9221-FARMER_HOURS,0)*TEMP_RATE</x:f>
        <x:v>130126.3183881682</x:v>
      </x:c>
      <x:c r="R9221" s="268" t="n">
        <x:f>O9221-P9221-Q9221-FIXED_COST</x:f>
        <x:v>17007.681611831795</x:v>
      </x:c>
      <x:c r="S9221" s="139" t="str">
        <x:f>IF(AND(L9221&lt;=TOTAL_BED_CAP,N9221&lt;=TEMP_WORKER_CAP),"YES","NO")</x:f>
        <x:v>NO</x:v>
      </x:c>
      <x:c r="T9221" s="139" t="n">
        <x:f>IF(S9221="YES",R9221,-1E+99)</x:f>
        <x:v>-1e+99</x:v>
      </x:c>
    </x:row>
    <x:row r="9222">
      <x:c r="A9222" s="139"/>
      <x:c r="B9222" s="139"/>
      <x:c r="C9222" s="139"/>
      <x:c r="D9222" s="139"/>
      <x:c r="E9222" s="139"/>
      <x:c r="F9222" s="139"/>
      <x:c r="G9222" s="139"/>
      <x:c r="H9222" s="139"/>
      <x:c r="I9222" s="266" t="n">
        <x:f>INT((ROW()-ROW($I$46))/((CARROT_CAP+1)*(MESCLUN_CAP+1)))</x:f>
        <x:v>14</x:v>
      </x:c>
      <x:c r="J9222" s="266" t="n">
        <x:f>MOD(INT((ROW()-ROW($I$46))/(MESCLUN_CAP+1)),CARROT_CAP+1)</x:f>
        <x:v>2</x:v>
      </x:c>
      <x:c r="K9222" s="266" t="n">
        <x:f>MOD(ROW()-ROW($I$46),MESCLUN_CAP+1)</x:f>
        <x:v>0</x:v>
      </x:c>
      <x:c r="L9222" s="266" t="n">
        <x:f>SUM(I9222:K9222)</x:f>
        <x:v>16</x:v>
      </x:c>
      <x:c r="M9222" s="267" t="n">
        <x:f>I9222*TOMATO_HOURS*WEEKS*(1+TOMATO_DIM)^I9222+J9222*CARROT_HOURS*WEEKS*(1+CARROT_DIM)^J9222+K9222*MESCLUN_HOURS*WEEKS*(1+MESCLUN_DIM)^K9222</x:f>
        <x:v>4847.885403148843</x:v>
      </x:c>
      <x:c r="N9222" s="267" t="n">
        <x:f>MAX(M9222-FARMER_HOURS,0)/TEMP_HOURS_PER_WORKER</x:f>
        <x:v>2.8665870855200297</x:v>
      </x:c>
      <x:c r="O9222" s="268" t="n">
        <x:f>I9222*TOMATO_PRICE+J9222*CARROT_PRICE+K9222*MESCLUN_PRICE</x:f>
        <x:v>127388</x:v>
      </x:c>
      <x:c r="P9222" s="268" t="n">
        <x:f>I9222*TOMATO_FERTILIZER+J9222*CARROT_FERTILIZER+K9222*MESCLUN_FERTILIZER</x:f>
        <x:v>13200</x:v>
      </x:c>
      <x:c r="Q9222" s="268" t="n">
        <x:f>MIN(M9222,FARMER_HOURS)*FARMER_RATE+MAX(M9222-FARMER_HOURS,0)*TEMP_RATE</x:f>
        <x:v>96664.67713800074</x:v>
      </x:c>
      <x:c r="R9222" s="268" t="n">
        <x:f>O9222-P9222-Q9222-FIXED_COST</x:f>
        <x:v>-2476.6771380007413</x:v>
      </x:c>
      <x:c r="S9222" s="139" t="str">
        <x:f>IF(AND(L9222&lt;=TOTAL_BED_CAP,N9222&lt;=TEMP_WORKER_CAP),"YES","NO")</x:f>
        <x:v>YES</x:v>
      </x:c>
      <x:c r="T9222" s="139" t="n">
        <x:f>IF(S9222="YES",R9222,-1E+99)</x:f>
        <x:v>-2476.6771380007413</x:v>
      </x:c>
    </x:row>
    <x:row r="9223">
      <x:c r="A9223" s="139"/>
      <x:c r="B9223" s="139"/>
      <x:c r="C9223" s="139"/>
      <x:c r="D9223" s="139"/>
      <x:c r="E9223" s="139"/>
      <x:c r="F9223" s="139"/>
      <x:c r="G9223" s="139"/>
      <x:c r="H9223" s="139"/>
      <x:c r="I9223" s="266" t="n">
        <x:f>INT((ROW()-ROW($I$46))/((CARROT_CAP+1)*(MESCLUN_CAP+1)))</x:f>
        <x:v>14</x:v>
      </x:c>
      <x:c r="J9223" s="266" t="n">
        <x:f>MOD(INT((ROW()-ROW($I$46))/(MESCLUN_CAP+1)),CARROT_CAP+1)</x:f>
        <x:v>2</x:v>
      </x:c>
      <x:c r="K9223" s="266" t="n">
        <x:f>MOD(ROW()-ROW($I$46),MESCLUN_CAP+1)</x:f>
        <x:v>1</x:v>
      </x:c>
      <x:c r="L9223" s="266" t="n">
        <x:f>SUM(I9223:K9223)</x:f>
        <x:v>17</x:v>
      </x:c>
      <x:c r="M9223" s="267" t="n">
        <x:f>I9223*TOMATO_HOURS*WEEKS*(1+TOMATO_DIM)^I9223+J9223*CARROT_HOURS*WEEKS*(1+CARROT_DIM)^J9223+K9223*MESCLUN_HOURS*WEEKS*(1+MESCLUN_DIM)^K9223</x:f>
        <x:v>4893.447903148843</x:v>
      </x:c>
      <x:c r="N9223" s="267" t="n">
        <x:f>MAX(M9223-FARMER_HOURS,0)/TEMP_HOURS_PER_WORKER</x:f>
        <x:v>2.89822771052003</x:v>
      </x:c>
      <x:c r="O9223" s="268" t="n">
        <x:f>I9223*TOMATO_PRICE+J9223*CARROT_PRICE+K9223*MESCLUN_PRICE</x:f>
        <x:v>130088</x:v>
      </x:c>
      <x:c r="P9223" s="268" t="n">
        <x:f>I9223*TOMATO_FERTILIZER+J9223*CARROT_FERTILIZER+K9223*MESCLUN_FERTILIZER</x:f>
        <x:v>14080</x:v>
      </x:c>
      <x:c r="Q9223" s="268" t="n">
        <x:f>MIN(M9223,FARMER_HOURS)*FARMER_RATE+MAX(M9223-FARMER_HOURS,0)*TEMP_RATE</x:f>
        <x:v>97455.69276300074</x:v>
      </x:c>
      <x:c r="R9223" s="268" t="n">
        <x:f>O9223-P9223-Q9223-FIXED_COST</x:f>
        <x:v>-1447.6927630007413</x:v>
      </x:c>
      <x:c r="S9223" s="139" t="str">
        <x:f>IF(AND(L9223&lt;=TOTAL_BED_CAP,N9223&lt;=TEMP_WORKER_CAP),"YES","NO")</x:f>
        <x:v>YES</x:v>
      </x:c>
      <x:c r="T9223" s="139" t="n">
        <x:f>IF(S9223="YES",R9223,-1E+99)</x:f>
        <x:v>-1447.6927630007413</x:v>
      </x:c>
    </x:row>
    <x:row r="9224">
      <x:c r="A9224" s="139"/>
      <x:c r="B9224" s="139"/>
      <x:c r="C9224" s="139"/>
      <x:c r="D9224" s="139"/>
      <x:c r="E9224" s="139"/>
      <x:c r="F9224" s="139"/>
      <x:c r="G9224" s="139"/>
      <x:c r="H9224" s="139"/>
      <x:c r="I9224" s="266" t="n">
        <x:f>INT((ROW()-ROW($I$46))/((CARROT_CAP+1)*(MESCLUN_CAP+1)))</x:f>
        <x:v>14</x:v>
      </x:c>
      <x:c r="J9224" s="266" t="n">
        <x:f>MOD(INT((ROW()-ROW($I$46))/(MESCLUN_CAP+1)),CARROT_CAP+1)</x:f>
        <x:v>2</x:v>
      </x:c>
      <x:c r="K9224" s="266" t="n">
        <x:f>MOD(ROW()-ROW($I$46),MESCLUN_CAP+1)</x:f>
        <x:v>2</x:v>
      </x:c>
      <x:c r="L9224" s="266" t="n">
        <x:f>SUM(I9224:K9224)</x:f>
        <x:v>18</x:v>
      </x:c>
      <x:c r="M9224" s="267" t="n">
        <x:f>I9224*TOMATO_HOURS*WEEKS*(1+TOMATO_DIM)^I9224+J9224*CARROT_HOURS*WEEKS*(1+CARROT_DIM)^J9224+K9224*MESCLUN_HOURS*WEEKS*(1+MESCLUN_DIM)^K9224</x:f>
        <x:v>4940.149465648843</x:v>
      </x:c>
      <x:c r="N9224" s="267" t="n">
        <x:f>MAX(M9224-FARMER_HOURS,0)/TEMP_HOURS_PER_WORKER</x:f>
        <x:v>2.93065935114503</x:v>
      </x:c>
      <x:c r="O9224" s="268" t="n">
        <x:f>I9224*TOMATO_PRICE+J9224*CARROT_PRICE+K9224*MESCLUN_PRICE</x:f>
        <x:v>132788</x:v>
      </x:c>
      <x:c r="P9224" s="268" t="n">
        <x:f>I9224*TOMATO_FERTILIZER+J9224*CARROT_FERTILIZER+K9224*MESCLUN_FERTILIZER</x:f>
        <x:v>14960</x:v>
      </x:c>
      <x:c r="Q9224" s="268" t="n">
        <x:f>MIN(M9224,FARMER_HOURS)*FARMER_RATE+MAX(M9224-FARMER_HOURS,0)*TEMP_RATE</x:f>
        <x:v>98266.48377862574</x:v>
      </x:c>
      <x:c r="R9224" s="268" t="n">
        <x:f>O9224-P9224-Q9224-FIXED_COST</x:f>
        <x:v>-438.48377862574125</x:v>
      </x:c>
      <x:c r="S9224" s="139" t="str">
        <x:f>IF(AND(L9224&lt;=TOTAL_BED_CAP,N9224&lt;=TEMP_WORKER_CAP),"YES","NO")</x:f>
        <x:v>YES</x:v>
      </x:c>
      <x:c r="T9224" s="139" t="n">
        <x:f>IF(S9224="YES",R9224,-1E+99)</x:f>
        <x:v>-438.48377862574125</x:v>
      </x:c>
    </x:row>
    <x:row r="9225">
      <x:c r="A9225" s="139"/>
      <x:c r="B9225" s="139"/>
      <x:c r="C9225" s="139"/>
      <x:c r="D9225" s="139"/>
      <x:c r="E9225" s="139"/>
      <x:c r="F9225" s="139"/>
      <x:c r="G9225" s="139"/>
      <x:c r="H9225" s="139"/>
      <x:c r="I9225" s="266" t="n">
        <x:f>INT((ROW()-ROW($I$46))/((CARROT_CAP+1)*(MESCLUN_CAP+1)))</x:f>
        <x:v>14</x:v>
      </x:c>
      <x:c r="J9225" s="266" t="n">
        <x:f>MOD(INT((ROW()-ROW($I$46))/(MESCLUN_CAP+1)),CARROT_CAP+1)</x:f>
        <x:v>2</x:v>
      </x:c>
      <x:c r="K9225" s="266" t="n">
        <x:f>MOD(ROW()-ROW($I$46),MESCLUN_CAP+1)</x:f>
        <x:v>3</x:v>
      </x:c>
      <x:c r="L9225" s="266" t="n">
        <x:f>SUM(I9225:K9225)</x:f>
        <x:v>19</x:v>
      </x:c>
      <x:c r="M9225" s="267" t="n">
        <x:f>I9225*TOMATO_HOURS*WEEKS*(1+TOMATO_DIM)^I9225+J9225*CARROT_HOURS*WEEKS*(1+CARROT_DIM)^J9225+K9225*MESCLUN_HOURS*WEEKS*(1+MESCLUN_DIM)^K9225</x:f>
        <x:v>4988.011448070718</x:v>
      </x:c>
      <x:c r="N9225" s="267" t="n">
        <x:f>MAX(M9225-FARMER_HOURS,0)/TEMP_HOURS_PER_WORKER</x:f>
        <x:v>2.9638968389379987</x:v>
      </x:c>
      <x:c r="O9225" s="268" t="n">
        <x:f>I9225*TOMATO_PRICE+J9225*CARROT_PRICE+K9225*MESCLUN_PRICE</x:f>
        <x:v>135488</x:v>
      </x:c>
      <x:c r="P9225" s="268" t="n">
        <x:f>I9225*TOMATO_FERTILIZER+J9225*CARROT_FERTILIZER+K9225*MESCLUN_FERTILIZER</x:f>
        <x:v>15840</x:v>
      </x:c>
      <x:c r="Q9225" s="268" t="n">
        <x:f>MIN(M9225,FARMER_HOURS)*FARMER_RATE+MAX(M9225-FARMER_HOURS,0)*TEMP_RATE</x:f>
        <x:v>99097.42097344996</x:v>
      </x:c>
      <x:c r="R9225" s="268" t="n">
        <x:f>O9225-P9225-Q9225-FIXED_COST</x:f>
        <x:v>550.57902655004</x:v>
      </x:c>
      <x:c r="S9225" s="139" t="str">
        <x:f>IF(AND(L9225&lt;=TOTAL_BED_CAP,N9225&lt;=TEMP_WORKER_CAP),"YES","NO")</x:f>
        <x:v>YES</x:v>
      </x:c>
      <x:c r="T9225" s="139" t="n">
        <x:f>IF(S9225="YES",R9225,-1E+99)</x:f>
        <x:v>550.57902655004</x:v>
      </x:c>
    </x:row>
    <x:row r="9226">
      <x:c r="A9226" s="139"/>
      <x:c r="B9226" s="139"/>
      <x:c r="C9226" s="139"/>
      <x:c r="D9226" s="139"/>
      <x:c r="E9226" s="139"/>
      <x:c r="F9226" s="139"/>
      <x:c r="G9226" s="139"/>
      <x:c r="H9226" s="139"/>
      <x:c r="I9226" s="266" t="n">
        <x:f>INT((ROW()-ROW($I$46))/((CARROT_CAP+1)*(MESCLUN_CAP+1)))</x:f>
        <x:v>14</x:v>
      </x:c>
      <x:c r="J9226" s="266" t="n">
        <x:f>MOD(INT((ROW()-ROW($I$46))/(MESCLUN_CAP+1)),CARROT_CAP+1)</x:f>
        <x:v>2</x:v>
      </x:c>
      <x:c r="K9226" s="266" t="n">
        <x:f>MOD(ROW()-ROW($I$46),MESCLUN_CAP+1)</x:f>
        <x:v>4</x:v>
      </x:c>
      <x:c r="L9226" s="266" t="n">
        <x:f>SUM(I9226:K9226)</x:f>
        <x:v>20</x:v>
      </x:c>
      <x:c r="M9226" s="267" t="n">
        <x:f>I9226*TOMATO_HOURS*WEEKS*(1+TOMATO_DIM)^I9226+J9226*CARROT_HOURS*WEEKS*(1+CARROT_DIM)^J9226+K9226*MESCLUN_HOURS*WEEKS*(1+MESCLUN_DIM)^K9226</x:f>
        <x:v>5037.055563793374</x:v>
      </x:c>
      <x:c r="N9226" s="267" t="n">
        <x:f>MAX(M9226-FARMER_HOURS,0)/TEMP_HOURS_PER_WORKER</x:f>
        <x:v>2.9979552526342874</x:v>
      </x:c>
      <x:c r="O9226" s="268" t="n">
        <x:f>I9226*TOMATO_PRICE+J9226*CARROT_PRICE+K9226*MESCLUN_PRICE</x:f>
        <x:v>138188</x:v>
      </x:c>
      <x:c r="P9226" s="268" t="n">
        <x:f>I9226*TOMATO_FERTILIZER+J9226*CARROT_FERTILIZER+K9226*MESCLUN_FERTILIZER</x:f>
        <x:v>16720</x:v>
      </x:c>
      <x:c r="Q9226" s="268" t="n">
        <x:f>MIN(M9226,FARMER_HOURS)*FARMER_RATE+MAX(M9226-FARMER_HOURS,0)*TEMP_RATE</x:f>
        <x:v>99948.88131585719</x:v>
      </x:c>
      <x:c r="R9226" s="268" t="n">
        <x:f>O9226-P9226-Q9226-FIXED_COST</x:f>
        <x:v>1519.1186841428134</x:v>
      </x:c>
      <x:c r="S9226" s="139" t="str">
        <x:f>IF(AND(L9226&lt;=TOTAL_BED_CAP,N9226&lt;=TEMP_WORKER_CAP),"YES","NO")</x:f>
        <x:v>YES</x:v>
      </x:c>
      <x:c r="T9226" s="139" t="n">
        <x:f>IF(S9226="YES",R9226,-1E+99)</x:f>
        <x:v>1519.1186841428134</x:v>
      </x:c>
    </x:row>
    <x:row r="9227">
      <x:c r="A9227" s="139"/>
      <x:c r="B9227" s="139"/>
      <x:c r="C9227" s="139"/>
      <x:c r="D9227" s="139"/>
      <x:c r="E9227" s="139"/>
      <x:c r="F9227" s="139"/>
      <x:c r="G9227" s="139"/>
      <x:c r="H9227" s="139"/>
      <x:c r="I9227" s="266" t="n">
        <x:f>INT((ROW()-ROW($I$46))/((CARROT_CAP+1)*(MESCLUN_CAP+1)))</x:f>
        <x:v>14</x:v>
      </x:c>
      <x:c r="J9227" s="266" t="n">
        <x:f>MOD(INT((ROW()-ROW($I$46))/(MESCLUN_CAP+1)),CARROT_CAP+1)</x:f>
        <x:v>2</x:v>
      </x:c>
      <x:c r="K9227" s="266" t="n">
        <x:f>MOD(ROW()-ROW($I$46),MESCLUN_CAP+1)</x:f>
        <x:v>5</x:v>
      </x:c>
      <x:c r="L9227" s="266" t="n">
        <x:f>SUM(I9227:K9227)</x:f>
        <x:v>21</x:v>
      </x:c>
      <x:c r="M9227" s="267" t="n">
        <x:f>I9227*TOMATO_HOURS*WEEKS*(1+TOMATO_DIM)^I9227+J9227*CARROT_HOURS*WEEKS*(1+CARROT_DIM)^J9227+K9227*MESCLUN_HOURS*WEEKS*(1+MESCLUN_DIM)^K9227</x:f>
        <x:v>5087.303887714577</x:v>
      </x:c>
      <x:c r="N9227" s="267" t="n">
        <x:f>MAX(M9227-FARMER_HOURS,0)/TEMP_HOURS_PER_WORKER</x:f>
        <x:v>3.032849922024012</x:v>
      </x:c>
      <x:c r="O9227" s="268" t="n">
        <x:f>I9227*TOMATO_PRICE+J9227*CARROT_PRICE+K9227*MESCLUN_PRICE</x:f>
        <x:v>140888</x:v>
      </x:c>
      <x:c r="P9227" s="268" t="n">
        <x:f>I9227*TOMATO_FERTILIZER+J9227*CARROT_FERTILIZER+K9227*MESCLUN_FERTILIZER</x:f>
        <x:v>17600</x:v>
      </x:c>
      <x:c r="Q9227" s="268" t="n">
        <x:f>MIN(M9227,FARMER_HOURS)*FARMER_RATE+MAX(M9227-FARMER_HOURS,0)*TEMP_RATE</x:f>
        <x:v>100821.2480506003</x:v>
      </x:c>
      <x:c r="R9227" s="268" t="n">
        <x:f>O9227-P9227-Q9227-FIXED_COST</x:f>
        <x:v>2466.751949399695</x:v>
      </x:c>
      <x:c r="S9227" s="139" t="str">
        <x:f>IF(AND(L9227&lt;=TOTAL_BED_CAP,N9227&lt;=TEMP_WORKER_CAP),"YES","NO")</x:f>
        <x:v>YES</x:v>
      </x:c>
      <x:c r="T9227" s="139" t="n">
        <x:f>IF(S9227="YES",R9227,-1E+99)</x:f>
        <x:v>2466.751949399695</x:v>
      </x:c>
    </x:row>
    <x:row r="9228">
      <x:c r="A9228" s="139"/>
      <x:c r="B9228" s="139"/>
      <x:c r="C9228" s="139"/>
      <x:c r="D9228" s="139"/>
      <x:c r="E9228" s="139"/>
      <x:c r="F9228" s="139"/>
      <x:c r="G9228" s="139"/>
      <x:c r="H9228" s="139"/>
      <x:c r="I9228" s="266" t="n">
        <x:f>INT((ROW()-ROW($I$46))/((CARROT_CAP+1)*(MESCLUN_CAP+1)))</x:f>
        <x:v>14</x:v>
      </x:c>
      <x:c r="J9228" s="266" t="n">
        <x:f>MOD(INT((ROW()-ROW($I$46))/(MESCLUN_CAP+1)),CARROT_CAP+1)</x:f>
        <x:v>2</x:v>
      </x:c>
      <x:c r="K9228" s="266" t="n">
        <x:f>MOD(ROW()-ROW($I$46),MESCLUN_CAP+1)</x:f>
        <x:v>6</x:v>
      </x:c>
      <x:c r="L9228" s="266" t="n">
        <x:f>SUM(I9228:K9228)</x:f>
        <x:v>22</x:v>
      </x:c>
      <x:c r="M9228" s="267" t="n">
        <x:f>I9228*TOMATO_HOURS*WEEKS*(1+TOMATO_DIM)^I9228+J9228*CARROT_HOURS*WEEKS*(1+CARROT_DIM)^J9228+K9228*MESCLUN_HOURS*WEEKS*(1+MESCLUN_DIM)^K9228</x:f>
        <x:v>5138.77886189621</x:v>
      </x:c>
      <x:c r="N9228" s="267" t="n">
        <x:f>MAX(M9228-FARMER_HOURS,0)/TEMP_HOURS_PER_WORKER</x:f>
        <x:v>3.0685964318723684</x:v>
      </x:c>
      <x:c r="O9228" s="268" t="n">
        <x:f>I9228*TOMATO_PRICE+J9228*CARROT_PRICE+K9228*MESCLUN_PRICE</x:f>
        <x:v>143588</x:v>
      </x:c>
      <x:c r="P9228" s="268" t="n">
        <x:f>I9228*TOMATO_FERTILIZER+J9228*CARROT_FERTILIZER+K9228*MESCLUN_FERTILIZER</x:f>
        <x:v>18480</x:v>
      </x:c>
      <x:c r="Q9228" s="268" t="n">
        <x:f>MIN(M9228,FARMER_HOURS)*FARMER_RATE+MAX(M9228-FARMER_HOURS,0)*TEMP_RATE</x:f>
        <x:v>101714.9107968092</x:v>
      </x:c>
      <x:c r="R9228" s="268" t="n">
        <x:f>O9228-P9228-Q9228-FIXED_COST</x:f>
        <x:v>3393.0892031908006</x:v>
      </x:c>
      <x:c r="S9228" s="139" t="str">
        <x:f>IF(AND(L9228&lt;=TOTAL_BED_CAP,N9228&lt;=TEMP_WORKER_CAP),"YES","NO")</x:f>
        <x:v>YES</x:v>
      </x:c>
      <x:c r="T9228" s="139" t="n">
        <x:f>IF(S9228="YES",R9228,-1E+99)</x:f>
        <x:v>3393.0892031908006</x:v>
      </x:c>
    </x:row>
    <x:row r="9229">
      <x:c r="A9229" s="139"/>
      <x:c r="B9229" s="139"/>
      <x:c r="C9229" s="139"/>
      <x:c r="D9229" s="139"/>
      <x:c r="E9229" s="139"/>
      <x:c r="F9229" s="139"/>
      <x:c r="G9229" s="139"/>
      <x:c r="H9229" s="139"/>
      <x:c r="I9229" s="266" t="n">
        <x:f>INT((ROW()-ROW($I$46))/((CARROT_CAP+1)*(MESCLUN_CAP+1)))</x:f>
        <x:v>14</x:v>
      </x:c>
      <x:c r="J9229" s="266" t="n">
        <x:f>MOD(INT((ROW()-ROW($I$46))/(MESCLUN_CAP+1)),CARROT_CAP+1)</x:f>
        <x:v>2</x:v>
      </x:c>
      <x:c r="K9229" s="266" t="n">
        <x:f>MOD(ROW()-ROW($I$46),MESCLUN_CAP+1)</x:f>
        <x:v>7</x:v>
      </x:c>
      <x:c r="L9229" s="266" t="n">
        <x:f>SUM(I9229:K9229)</x:f>
        <x:v>23</x:v>
      </x:c>
      <x:c r="M9229" s="267" t="n">
        <x:f>I9229*TOMATO_HOURS*WEEKS*(1+TOMATO_DIM)^I9229+J9229*CARROT_HOURS*WEEKS*(1+CARROT_DIM)^J9229+K9229*MESCLUN_HOURS*WEEKS*(1+MESCLUN_DIM)^K9229</x:f>
        <x:v>5191.503301294171</x:v>
      </x:c>
      <x:c r="N9229" s="267" t="n">
        <x:f>MAX(M9229-FARMER_HOURS,0)/TEMP_HOURS_PER_WORKER</x:f>
        <x:v>3.10521062589873</x:v>
      </x:c>
      <x:c r="O9229" s="268" t="n">
        <x:f>I9229*TOMATO_PRICE+J9229*CARROT_PRICE+K9229*MESCLUN_PRICE</x:f>
        <x:v>146288</x:v>
      </x:c>
      <x:c r="P9229" s="268" t="n">
        <x:f>I9229*TOMATO_FERTILIZER+J9229*CARROT_FERTILIZER+K9229*MESCLUN_FERTILIZER</x:f>
        <x:v>19360</x:v>
      </x:c>
      <x:c r="Q9229" s="268" t="n">
        <x:f>MIN(M9229,FARMER_HOURS)*FARMER_RATE+MAX(M9229-FARMER_HOURS,0)*TEMP_RATE</x:f>
        <x:v>102630.26564746824</x:v>
      </x:c>
      <x:c r="R9229" s="268" t="n">
        <x:f>O9229-P9229-Q9229-FIXED_COST</x:f>
        <x:v>4297.734352531756</x:v>
      </x:c>
      <x:c r="S9229" s="139" t="str">
        <x:f>IF(AND(L9229&lt;=TOTAL_BED_CAP,N9229&lt;=TEMP_WORKER_CAP),"YES","NO")</x:f>
        <x:v>YES</x:v>
      </x:c>
      <x:c r="T9229" s="139" t="n">
        <x:f>IF(S9229="YES",R9229,-1E+99)</x:f>
        <x:v>4297.734352531756</x:v>
      </x:c>
    </x:row>
    <x:row r="9230">
      <x:c r="A9230" s="139"/>
      <x:c r="B9230" s="139"/>
      <x:c r="C9230" s="139"/>
      <x:c r="D9230" s="139"/>
      <x:c r="E9230" s="139"/>
      <x:c r="F9230" s="139"/>
      <x:c r="G9230" s="139"/>
      <x:c r="H9230" s="139"/>
      <x:c r="I9230" s="266" t="n">
        <x:f>INT((ROW()-ROW($I$46))/((CARROT_CAP+1)*(MESCLUN_CAP+1)))</x:f>
        <x:v>14</x:v>
      </x:c>
      <x:c r="J9230" s="266" t="n">
        <x:f>MOD(INT((ROW()-ROW($I$46))/(MESCLUN_CAP+1)),CARROT_CAP+1)</x:f>
        <x:v>2</x:v>
      </x:c>
      <x:c r="K9230" s="266" t="n">
        <x:f>MOD(ROW()-ROW($I$46),MESCLUN_CAP+1)</x:f>
        <x:v>8</x:v>
      </x:c>
      <x:c r="L9230" s="266" t="n">
        <x:f>SUM(I9230:K9230)</x:f>
        <x:v>24</x:v>
      </x:c>
      <x:c r="M9230" s="267" t="n">
        <x:f>I9230*TOMATO_HOURS*WEEKS*(1+TOMATO_DIM)^I9230+J9230*CARROT_HOURS*WEEKS*(1+CARROT_DIM)^J9230+K9230*MESCLUN_HOURS*WEEKS*(1+MESCLUN_DIM)^K9230</x:f>
        <x:v>5245.500399574151</x:v>
      </x:c>
      <x:c r="N9230" s="267" t="n">
        <x:f>MAX(M9230-FARMER_HOURS,0)/TEMP_HOURS_PER_WORKER</x:f>
        <x:v>3.1427086108153826</x:v>
      </x:c>
      <x:c r="O9230" s="268" t="n">
        <x:f>I9230*TOMATO_PRICE+J9230*CARROT_PRICE+K9230*MESCLUN_PRICE</x:f>
        <x:v>148988</x:v>
      </x:c>
      <x:c r="P9230" s="268" t="n">
        <x:f>I9230*TOMATO_FERTILIZER+J9230*CARROT_FERTILIZER+K9230*MESCLUN_FERTILIZER</x:f>
        <x:v>20240</x:v>
      </x:c>
      <x:c r="Q9230" s="268" t="n">
        <x:f>MIN(M9230,FARMER_HOURS)*FARMER_RATE+MAX(M9230-FARMER_HOURS,0)*TEMP_RATE</x:f>
        <x:v>103567.71527038456</x:v>
      </x:c>
      <x:c r="R9230" s="268" t="n">
        <x:f>O9230-P9230-Q9230-FIXED_COST</x:f>
        <x:v>5180.284729615436</x:v>
      </x:c>
      <x:c r="S9230" s="139" t="str">
        <x:f>IF(AND(L9230&lt;=TOTAL_BED_CAP,N9230&lt;=TEMP_WORKER_CAP),"YES","NO")</x:f>
        <x:v>YES</x:v>
      </x:c>
      <x:c r="T9230" s="139" t="n">
        <x:f>IF(S9230="YES",R9230,-1E+99)</x:f>
        <x:v>5180.284729615436</x:v>
      </x:c>
    </x:row>
    <x:row r="9231">
      <x:c r="A9231" s="139"/>
      <x:c r="B9231" s="139"/>
      <x:c r="C9231" s="139"/>
      <x:c r="D9231" s="139"/>
      <x:c r="E9231" s="139"/>
      <x:c r="F9231" s="139"/>
      <x:c r="G9231" s="139"/>
      <x:c r="H9231" s="139"/>
      <x:c r="I9231" s="266" t="n">
        <x:f>INT((ROW()-ROW($I$46))/((CARROT_CAP+1)*(MESCLUN_CAP+1)))</x:f>
        <x:v>14</x:v>
      </x:c>
      <x:c r="J9231" s="266" t="n">
        <x:f>MOD(INT((ROW()-ROW($I$46))/(MESCLUN_CAP+1)),CARROT_CAP+1)</x:f>
        <x:v>2</x:v>
      </x:c>
      <x:c r="K9231" s="266" t="n">
        <x:f>MOD(ROW()-ROW($I$46),MESCLUN_CAP+1)</x:f>
        <x:v>9</x:v>
      </x:c>
      <x:c r="L9231" s="266" t="n">
        <x:f>SUM(I9231:K9231)</x:f>
        <x:v>25</x:v>
      </x:c>
      <x:c r="M9231" s="267" t="n">
        <x:f>I9231*TOMATO_HOURS*WEEKS*(1+TOMATO_DIM)^I9231+J9231*CARROT_HOURS*WEEKS*(1+CARROT_DIM)^J9231+K9231*MESCLUN_HOURS*WEEKS*(1+MESCLUN_DIM)^K9231</x:f>
        <x:v>5300.793735014546</x:v>
      </x:c>
      <x:c r="N9231" s="267" t="n">
        <x:f>MAX(M9231-FARMER_HOURS,0)/TEMP_HOURS_PER_WORKER</x:f>
        <x:v>3.181106760426768</x:v>
      </x:c>
      <x:c r="O9231" s="268" t="n">
        <x:f>I9231*TOMATO_PRICE+J9231*CARROT_PRICE+K9231*MESCLUN_PRICE</x:f>
        <x:v>151688</x:v>
      </x:c>
      <x:c r="P9231" s="268" t="n">
        <x:f>I9231*TOMATO_FERTILIZER+J9231*CARROT_FERTILIZER+K9231*MESCLUN_FERTILIZER</x:f>
        <x:v>21120</x:v>
      </x:c>
      <x:c r="Q9231" s="268" t="n">
        <x:f>MIN(M9231,FARMER_HOURS)*FARMER_RATE+MAX(M9231-FARMER_HOURS,0)*TEMP_RATE</x:f>
        <x:v>104527.6690106692</x:v>
      </x:c>
      <x:c r="R9231" s="268" t="n">
        <x:f>O9231-P9231-Q9231-FIXED_COST</x:f>
        <x:v>6040.330989330803</x:v>
      </x:c>
      <x:c r="S9231" s="139" t="str">
        <x:f>IF(AND(L9231&lt;=TOTAL_BED_CAP,N9231&lt;=TEMP_WORKER_CAP),"YES","NO")</x:f>
        <x:v>YES</x:v>
      </x:c>
      <x:c r="T9231" s="139" t="n">
        <x:f>IF(S9231="YES",R9231,-1E+99)</x:f>
        <x:v>6040.330989330803</x:v>
      </x:c>
    </x:row>
    <x:row r="9232">
      <x:c r="A9232" s="139"/>
      <x:c r="B9232" s="139"/>
      <x:c r="C9232" s="139"/>
      <x:c r="D9232" s="139"/>
      <x:c r="E9232" s="139"/>
      <x:c r="F9232" s="139"/>
      <x:c r="G9232" s="139"/>
      <x:c r="H9232" s="139"/>
      <x:c r="I9232" s="266" t="n">
        <x:f>INT((ROW()-ROW($I$46))/((CARROT_CAP+1)*(MESCLUN_CAP+1)))</x:f>
        <x:v>14</x:v>
      </x:c>
      <x:c r="J9232" s="266" t="n">
        <x:f>MOD(INT((ROW()-ROW($I$46))/(MESCLUN_CAP+1)),CARROT_CAP+1)</x:f>
        <x:v>2</x:v>
      </x:c>
      <x:c r="K9232" s="266" t="n">
        <x:f>MOD(ROW()-ROW($I$46),MESCLUN_CAP+1)</x:f>
        <x:v>10</x:v>
      </x:c>
      <x:c r="L9232" s="266" t="n">
        <x:f>SUM(I9232:K9232)</x:f>
        <x:v>26</x:v>
      </x:c>
      <x:c r="M9232" s="267" t="n">
        <x:f>I9232*TOMATO_HOURS*WEEKS*(1+TOMATO_DIM)^I9232+J9232*CARROT_HOURS*WEEKS*(1+CARROT_DIM)^J9232+K9232*MESCLUN_HOURS*WEEKS*(1+MESCLUN_DIM)^K9232</x:f>
        <x:v>5357.407276497758</x:v>
      </x:c>
      <x:c r="N9232" s="267" t="n">
        <x:f>MAX(M9232-FARMER_HOURS,0)/TEMP_HOURS_PER_WORKER</x:f>
        <x:v>3.2204217197901097</x:v>
      </x:c>
      <x:c r="O9232" s="268" t="n">
        <x:f>I9232*TOMATO_PRICE+J9232*CARROT_PRICE+K9232*MESCLUN_PRICE</x:f>
        <x:v>154388</x:v>
      </x:c>
      <x:c r="P9232" s="268" t="n">
        <x:f>I9232*TOMATO_FERTILIZER+J9232*CARROT_FERTILIZER+K9232*MESCLUN_FERTILIZER</x:f>
        <x:v>22000</x:v>
      </x:c>
      <x:c r="Q9232" s="268" t="n">
        <x:f>MIN(M9232,FARMER_HOURS)*FARMER_RATE+MAX(M9232-FARMER_HOURS,0)*TEMP_RATE</x:f>
        <x:v>105510.54299475274</x:v>
      </x:c>
      <x:c r="R9232" s="268" t="n">
        <x:f>O9232-P9232-Q9232-FIXED_COST</x:f>
        <x:v>6877.457005247255</x:v>
      </x:c>
      <x:c r="S9232" s="139" t="str">
        <x:f>IF(AND(L9232&lt;=TOTAL_BED_CAP,N9232&lt;=TEMP_WORKER_CAP),"YES","NO")</x:f>
        <x:v>YES</x:v>
      </x:c>
      <x:c r="T9232" s="139" t="n">
        <x:f>IF(S9232="YES",R9232,-1E+99)</x:f>
        <x:v>6877.457005247255</x:v>
      </x:c>
    </x:row>
    <x:row r="9233">
      <x:c r="A9233" s="139"/>
      <x:c r="B9233" s="139"/>
      <x:c r="C9233" s="139"/>
      <x:c r="D9233" s="139"/>
      <x:c r="E9233" s="139"/>
      <x:c r="F9233" s="139"/>
      <x:c r="G9233" s="139"/>
      <x:c r="H9233" s="139"/>
      <x:c r="I9233" s="266" t="n">
        <x:f>INT((ROW()-ROW($I$46))/((CARROT_CAP+1)*(MESCLUN_CAP+1)))</x:f>
        <x:v>14</x:v>
      </x:c>
      <x:c r="J9233" s="266" t="n">
        <x:f>MOD(INT((ROW()-ROW($I$46))/(MESCLUN_CAP+1)),CARROT_CAP+1)</x:f>
        <x:v>2</x:v>
      </x:c>
      <x:c r="K9233" s="266" t="n">
        <x:f>MOD(ROW()-ROW($I$46),MESCLUN_CAP+1)</x:f>
        <x:v>11</x:v>
      </x:c>
      <x:c r="L9233" s="266" t="n">
        <x:f>SUM(I9233:K9233)</x:f>
        <x:v>27</x:v>
      </x:c>
      <x:c r="M9233" s="267" t="n">
        <x:f>I9233*TOMATO_HOURS*WEEKS*(1+TOMATO_DIM)^I9233+J9233*CARROT_HOURS*WEEKS*(1+CARROT_DIM)^J9233+K9233*MESCLUN_HOURS*WEEKS*(1+MESCLUN_DIM)^K9233</x:f>
        <x:v>5415.3653895911975</x:v>
      </x:c>
      <x:c r="N9233" s="267" t="n">
        <x:f>MAX(M9233-FARMER_HOURS,0)/TEMP_HOURS_PER_WORKER</x:f>
        <x:v>3.2606704094383314</x:v>
      </x:c>
      <x:c r="O9233" s="268" t="n">
        <x:f>I9233*TOMATO_PRICE+J9233*CARROT_PRICE+K9233*MESCLUN_PRICE</x:f>
        <x:v>157088</x:v>
      </x:c>
      <x:c r="P9233" s="268" t="n">
        <x:f>I9233*TOMATO_FERTILIZER+J9233*CARROT_FERTILIZER+K9233*MESCLUN_FERTILIZER</x:f>
        <x:v>22880</x:v>
      </x:c>
      <x:c r="Q9233" s="268" t="n">
        <x:f>MIN(M9233,FARMER_HOURS)*FARMER_RATE+MAX(M9233-FARMER_HOURS,0)*TEMP_RATE</x:f>
        <x:v>106516.76023595828</x:v>
      </x:c>
      <x:c r="R9233" s="268" t="n">
        <x:f>O9233-P9233-Q9233-FIXED_COST</x:f>
        <x:v>7691.239764041718</x:v>
      </x:c>
      <x:c r="S9233" s="139" t="str">
        <x:f>IF(AND(L9233&lt;=TOTAL_BED_CAP,N9233&lt;=TEMP_WORKER_CAP),"YES","NO")</x:f>
        <x:v>YES</x:v>
      </x:c>
      <x:c r="T9233" s="139" t="n">
        <x:f>IF(S9233="YES",R9233,-1E+99)</x:f>
        <x:v>7691.239764041718</x:v>
      </x:c>
    </x:row>
    <x:row r="9234">
      <x:c r="A9234" s="139"/>
      <x:c r="B9234" s="139"/>
      <x:c r="C9234" s="139"/>
      <x:c r="D9234" s="139"/>
      <x:c r="E9234" s="139"/>
      <x:c r="F9234" s="139"/>
      <x:c r="G9234" s="139"/>
      <x:c r="H9234" s="139"/>
      <x:c r="I9234" s="266" t="n">
        <x:f>INT((ROW()-ROW($I$46))/((CARROT_CAP+1)*(MESCLUN_CAP+1)))</x:f>
        <x:v>14</x:v>
      </x:c>
      <x:c r="J9234" s="266" t="n">
        <x:f>MOD(INT((ROW()-ROW($I$46))/(MESCLUN_CAP+1)),CARROT_CAP+1)</x:f>
        <x:v>2</x:v>
      </x:c>
      <x:c r="K9234" s="266" t="n">
        <x:f>MOD(ROW()-ROW($I$46),MESCLUN_CAP+1)</x:f>
        <x:v>12</x:v>
      </x:c>
      <x:c r="L9234" s="266" t="n">
        <x:f>SUM(I9234:K9234)</x:f>
        <x:v>28</x:v>
      </x:c>
      <x:c r="M9234" s="267" t="n">
        <x:f>I9234*TOMATO_HOURS*WEEKS*(1+TOMATO_DIM)^I9234+J9234*CARROT_HOURS*WEEKS*(1+CARROT_DIM)^J9234+K9234*MESCLUN_HOURS*WEEKS*(1+MESCLUN_DIM)^K9234</x:f>
        <x:v>5474.6928427192615</x:v>
      </x:c>
      <x:c r="N9234" s="267" t="n">
        <x:f>MAX(M9234-FARMER_HOURS,0)/TEMP_HOURS_PER_WORKER</x:f>
        <x:v>3.301870029666154</x:v>
      </x:c>
      <x:c r="O9234" s="268" t="n">
        <x:f>I9234*TOMATO_PRICE+J9234*CARROT_PRICE+K9234*MESCLUN_PRICE</x:f>
        <x:v>159788</x:v>
      </x:c>
      <x:c r="P9234" s="268" t="n">
        <x:f>I9234*TOMATO_FERTILIZER+J9234*CARROT_FERTILIZER+K9234*MESCLUN_FERTILIZER</x:f>
        <x:v>23760</x:v>
      </x:c>
      <x:c r="Q9234" s="268" t="n">
        <x:f>MIN(M9234,FARMER_HOURS)*FARMER_RATE+MAX(M9234-FARMER_HOURS,0)*TEMP_RATE</x:f>
        <x:v>107546.75074165384</x:v>
      </x:c>
      <x:c r="R9234" s="268" t="n">
        <x:f>O9234-P9234-Q9234-FIXED_COST</x:f>
        <x:v>8481.249258346157</x:v>
      </x:c>
      <x:c r="S9234" s="139" t="str">
        <x:f>IF(AND(L9234&lt;=TOTAL_BED_CAP,N9234&lt;=TEMP_WORKER_CAP),"YES","NO")</x:f>
        <x:v>YES</x:v>
      </x:c>
      <x:c r="T9234" s="139" t="n">
        <x:f>IF(S9234="YES",R9234,-1E+99)</x:f>
        <x:v>8481.249258346157</x:v>
      </x:c>
    </x:row>
    <x:row r="9235">
      <x:c r="A9235" s="139"/>
      <x:c r="B9235" s="139"/>
      <x:c r="C9235" s="139"/>
      <x:c r="D9235" s="139"/>
      <x:c r="E9235" s="139"/>
      <x:c r="F9235" s="139"/>
      <x:c r="G9235" s="139"/>
      <x:c r="H9235" s="139"/>
      <x:c r="I9235" s="266" t="n">
        <x:f>INT((ROW()-ROW($I$46))/((CARROT_CAP+1)*(MESCLUN_CAP+1)))</x:f>
        <x:v>14</x:v>
      </x:c>
      <x:c r="J9235" s="266" t="n">
        <x:f>MOD(INT((ROW()-ROW($I$46))/(MESCLUN_CAP+1)),CARROT_CAP+1)</x:f>
        <x:v>2</x:v>
      </x:c>
      <x:c r="K9235" s="266" t="n">
        <x:f>MOD(ROW()-ROW($I$46),MESCLUN_CAP+1)</x:f>
        <x:v>13</x:v>
      </x:c>
      <x:c r="L9235" s="266" t="n">
        <x:f>SUM(I9235:K9235)</x:f>
        <x:v>29</x:v>
      </x:c>
      <x:c r="M9235" s="267" t="n">
        <x:f>I9235*TOMATO_HOURS*WEEKS*(1+TOMATO_DIM)^I9235+J9235*CARROT_HOURS*WEEKS*(1+CARROT_DIM)^J9235+K9235*MESCLUN_HOURS*WEEKS*(1+MESCLUN_DIM)^K9235</x:f>
        <x:v>5535.414813427646</x:v>
      </x:c>
      <x:c r="N9235" s="267" t="n">
        <x:f>MAX(M9235-FARMER_HOURS,0)/TEMP_HOURS_PER_WORKER</x:f>
        <x:v>3.3440380648803094</x:v>
      </x:c>
      <x:c r="O9235" s="268" t="n">
        <x:f>I9235*TOMATO_PRICE+J9235*CARROT_PRICE+K9235*MESCLUN_PRICE</x:f>
        <x:v>162488</x:v>
      </x:c>
      <x:c r="P9235" s="268" t="n">
        <x:f>I9235*TOMATO_FERTILIZER+J9235*CARROT_FERTILIZER+K9235*MESCLUN_FERTILIZER</x:f>
        <x:v>24640</x:v>
      </x:c>
      <x:c r="Q9235" s="268" t="n">
        <x:f>MIN(M9235,FARMER_HOURS)*FARMER_RATE+MAX(M9235-FARMER_HOURS,0)*TEMP_RATE</x:f>
        <x:v>108600.95162200773</x:v>
      </x:c>
      <x:c r="R9235" s="268" t="n">
        <x:f>O9235-P9235-Q9235-FIXED_COST</x:f>
        <x:v>9247.048377992265</x:v>
      </x:c>
      <x:c r="S9235" s="139" t="str">
        <x:f>IF(AND(L9235&lt;=TOTAL_BED_CAP,N9235&lt;=TEMP_WORKER_CAP),"YES","NO")</x:f>
        <x:v>YES</x:v>
      </x:c>
      <x:c r="T9235" s="139" t="n">
        <x:f>IF(S9235="YES",R9235,-1E+99)</x:f>
        <x:v>9247.048377992265</x:v>
      </x:c>
    </x:row>
    <x:row r="9236">
      <x:c r="A9236" s="139"/>
      <x:c r="B9236" s="139"/>
      <x:c r="C9236" s="139"/>
      <x:c r="D9236" s="139"/>
      <x:c r="E9236" s="139"/>
      <x:c r="F9236" s="139"/>
      <x:c r="G9236" s="139"/>
      <x:c r="H9236" s="139"/>
      <x:c r="I9236" s="266" t="n">
        <x:f>INT((ROW()-ROW($I$46))/((CARROT_CAP+1)*(MESCLUN_CAP+1)))</x:f>
        <x:v>14</x:v>
      </x:c>
      <x:c r="J9236" s="266" t="n">
        <x:f>MOD(INT((ROW()-ROW($I$46))/(MESCLUN_CAP+1)),CARROT_CAP+1)</x:f>
        <x:v>2</x:v>
      </x:c>
      <x:c r="K9236" s="266" t="n">
        <x:f>MOD(ROW()-ROW($I$46),MESCLUN_CAP+1)</x:f>
        <x:v>14</x:v>
      </x:c>
      <x:c r="L9236" s="266" t="n">
        <x:f>SUM(I9236:K9236)</x:f>
        <x:v>30</x:v>
      </x:c>
      <x:c r="M9236" s="267" t="n">
        <x:f>I9236*TOMATO_HOURS*WEEKS*(1+TOMATO_DIM)^I9236+J9236*CARROT_HOURS*WEEKS*(1+CARROT_DIM)^J9236+K9236*MESCLUN_HOURS*WEEKS*(1+MESCLUN_DIM)^K9236</x:f>
        <x:v>5597.556894741307</x:v>
      </x:c>
      <x:c r="N9236" s="267" t="n">
        <x:f>MAX(M9236-FARMER_HOURS,0)/TEMP_HOURS_PER_WORKER</x:f>
        <x:v>3.387192288014796</x:v>
      </x:c>
      <x:c r="O9236" s="268" t="n">
        <x:f>I9236*TOMATO_PRICE+J9236*CARROT_PRICE+K9236*MESCLUN_PRICE</x:f>
        <x:v>165188</x:v>
      </x:c>
      <x:c r="P9236" s="268" t="n">
        <x:f>I9236*TOMATO_FERTILIZER+J9236*CARROT_FERTILIZER+K9236*MESCLUN_FERTILIZER</x:f>
        <x:v>25520</x:v>
      </x:c>
      <x:c r="Q9236" s="268" t="n">
        <x:f>MIN(M9236,FARMER_HOURS)*FARMER_RATE+MAX(M9236-FARMER_HOURS,0)*TEMP_RATE</x:f>
        <x:v>109679.8072003699</x:v>
      </x:c>
      <x:c r="R9236" s="268" t="n">
        <x:f>O9236-P9236-Q9236-FIXED_COST</x:f>
        <x:v>9988.192799630095</x:v>
      </x:c>
      <x:c r="S9236" s="139" t="str">
        <x:f>IF(AND(L9236&lt;=TOTAL_BED_CAP,N9236&lt;=TEMP_WORKER_CAP),"YES","NO")</x:f>
        <x:v>YES</x:v>
      </x:c>
      <x:c r="T9236" s="139" t="n">
        <x:f>IF(S9236="YES",R9236,-1E+99)</x:f>
        <x:v>9988.192799630095</x:v>
      </x:c>
    </x:row>
    <x:row r="9237">
      <x:c r="A9237" s="139"/>
      <x:c r="B9237" s="139"/>
      <x:c r="C9237" s="139"/>
      <x:c r="D9237" s="139"/>
      <x:c r="E9237" s="139"/>
      <x:c r="F9237" s="139"/>
      <x:c r="G9237" s="139"/>
      <x:c r="H9237" s="139"/>
      <x:c r="I9237" s="266" t="n">
        <x:f>INT((ROW()-ROW($I$46))/((CARROT_CAP+1)*(MESCLUN_CAP+1)))</x:f>
        <x:v>14</x:v>
      </x:c>
      <x:c r="J9237" s="266" t="n">
        <x:f>MOD(INT((ROW()-ROW($I$46))/(MESCLUN_CAP+1)),CARROT_CAP+1)</x:f>
        <x:v>2</x:v>
      </x:c>
      <x:c r="K9237" s="266" t="n">
        <x:f>MOD(ROW()-ROW($I$46),MESCLUN_CAP+1)</x:f>
        <x:v>15</x:v>
      </x:c>
      <x:c r="L9237" s="266" t="n">
        <x:f>SUM(I9237:K9237)</x:f>
        <x:v>31</x:v>
      </x:c>
      <x:c r="M9237" s="267" t="n">
        <x:f>I9237*TOMATO_HOURS*WEEKS*(1+TOMATO_DIM)^I9237+J9237*CARROT_HOURS*WEEKS*(1+CARROT_DIM)^J9237+K9237*MESCLUN_HOURS*WEEKS*(1+MESCLUN_DIM)^K9237</x:f>
        <x:v>5661.145101617453</x:v>
      </x:c>
      <x:c r="N9237" s="267" t="n">
        <x:f>MAX(M9237-FARMER_HOURS,0)/TEMP_HOURS_PER_WORKER</x:f>
        <x:v>3.4313507650121204</x:v>
      </x:c>
      <x:c r="O9237" s="268" t="n">
        <x:f>I9237*TOMATO_PRICE+J9237*CARROT_PRICE+K9237*MESCLUN_PRICE</x:f>
        <x:v>167888</x:v>
      </x:c>
      <x:c r="P9237" s="268" t="n">
        <x:f>I9237*TOMATO_FERTILIZER+J9237*CARROT_FERTILIZER+K9237*MESCLUN_FERTILIZER</x:f>
        <x:v>26400</x:v>
      </x:c>
      <x:c r="Q9237" s="268" t="n">
        <x:f>MIN(M9237,FARMER_HOURS)*FARMER_RATE+MAX(M9237-FARMER_HOURS,0)*TEMP_RATE</x:f>
        <x:v>110783.769125303</x:v>
      </x:c>
      <x:c r="R9237" s="268" t="n">
        <x:f>O9237-P9237-Q9237-FIXED_COST</x:f>
        <x:v>10704.230874696994</x:v>
      </x:c>
      <x:c r="S9237" s="139" t="str">
        <x:f>IF(AND(L9237&lt;=TOTAL_BED_CAP,N9237&lt;=TEMP_WORKER_CAP),"YES","NO")</x:f>
        <x:v>YES</x:v>
      </x:c>
      <x:c r="T9237" s="139" t="n">
        <x:f>IF(S9237="YES",R9237,-1E+99)</x:f>
        <x:v>10704.230874696994</x:v>
      </x:c>
    </x:row>
    <x:row r="9238">
      <x:c r="A9238" s="139"/>
      <x:c r="B9238" s="139"/>
      <x:c r="C9238" s="139"/>
      <x:c r="D9238" s="139"/>
      <x:c r="E9238" s="139"/>
      <x:c r="F9238" s="139"/>
      <x:c r="G9238" s="139"/>
      <x:c r="H9238" s="139"/>
      <x:c r="I9238" s="266" t="n">
        <x:f>INT((ROW()-ROW($I$46))/((CARROT_CAP+1)*(MESCLUN_CAP+1)))</x:f>
        <x:v>14</x:v>
      </x:c>
      <x:c r="J9238" s="266" t="n">
        <x:f>MOD(INT((ROW()-ROW($I$46))/(MESCLUN_CAP+1)),CARROT_CAP+1)</x:f>
        <x:v>2</x:v>
      </x:c>
      <x:c r="K9238" s="266" t="n">
        <x:f>MOD(ROW()-ROW($I$46),MESCLUN_CAP+1)</x:f>
        <x:v>16</x:v>
      </x:c>
      <x:c r="L9238" s="266" t="n">
        <x:f>SUM(I9238:K9238)</x:f>
        <x:v>32</x:v>
      </x:c>
      <x:c r="M9238" s="267" t="n">
        <x:f>I9238*TOMATO_HOURS*WEEKS*(1+TOMATO_DIM)^I9238+J9238*CARROT_HOURS*WEEKS*(1+CARROT_DIM)^J9238+K9238*MESCLUN_HOURS*WEEKS*(1+MESCLUN_DIM)^K9238</x:f>
        <x:v>5726.205877494942</x:v>
      </x:c>
      <x:c r="N9238" s="267" t="n">
        <x:f>MAX(M9238-FARMER_HOURS,0)/TEMP_HOURS_PER_WORKER</x:f>
        <x:v>3.4765318593714873</x:v>
      </x:c>
      <x:c r="O9238" s="268" t="n">
        <x:f>I9238*TOMATO_PRICE+J9238*CARROT_PRICE+K9238*MESCLUN_PRICE</x:f>
        <x:v>170588</x:v>
      </x:c>
      <x:c r="P9238" s="268" t="n">
        <x:f>I9238*TOMATO_FERTILIZER+J9238*CARROT_FERTILIZER+K9238*MESCLUN_FERTILIZER</x:f>
        <x:v>27280</x:v>
      </x:c>
      <x:c r="Q9238" s="268" t="n">
        <x:f>MIN(M9238,FARMER_HOURS)*FARMER_RATE+MAX(M9238-FARMER_HOURS,0)*TEMP_RATE</x:f>
        <x:v>111913.29648428719</x:v>
      </x:c>
      <x:c r="R9238" s="268" t="n">
        <x:f>O9238-P9238-Q9238-FIXED_COST</x:f>
        <x:v>11394.703515712812</x:v>
      </x:c>
      <x:c r="S9238" s="139" t="str">
        <x:f>IF(AND(L9238&lt;=TOTAL_BED_CAP,N9238&lt;=TEMP_WORKER_CAP),"YES","NO")</x:f>
        <x:v>YES</x:v>
      </x:c>
      <x:c r="T9238" s="139" t="n">
        <x:f>IF(S9238="YES",R9238,-1E+99)</x:f>
        <x:v>11394.703515712812</x:v>
      </x:c>
    </x:row>
    <x:row r="9239">
      <x:c r="A9239" s="139"/>
      <x:c r="B9239" s="139"/>
      <x:c r="C9239" s="139"/>
      <x:c r="D9239" s="139"/>
      <x:c r="E9239" s="139"/>
      <x:c r="F9239" s="139"/>
      <x:c r="G9239" s="139"/>
      <x:c r="H9239" s="139"/>
      <x:c r="I9239" s="266" t="n">
        <x:f>INT((ROW()-ROW($I$46))/((CARROT_CAP+1)*(MESCLUN_CAP+1)))</x:f>
        <x:v>14</x:v>
      </x:c>
      <x:c r="J9239" s="266" t="n">
        <x:f>MOD(INT((ROW()-ROW($I$46))/(MESCLUN_CAP+1)),CARROT_CAP+1)</x:f>
        <x:v>2</x:v>
      </x:c>
      <x:c r="K9239" s="266" t="n">
        <x:f>MOD(ROW()-ROW($I$46),MESCLUN_CAP+1)</x:f>
        <x:v>17</x:v>
      </x:c>
      <x:c r="L9239" s="266" t="n">
        <x:f>SUM(I9239:K9239)</x:f>
        <x:v>33</x:v>
      </x:c>
      <x:c r="M9239" s="267" t="n">
        <x:f>I9239*TOMATO_HOURS*WEEKS*(1+TOMATO_DIM)^I9239+J9239*CARROT_HOURS*WEEKS*(1+CARROT_DIM)^J9239+K9239*MESCLUN_HOURS*WEEKS*(1+MESCLUN_DIM)^K9239</x:f>
        <x:v>5792.766100941482</x:v>
      </x:c>
      <x:c r="N9239" s="267" t="n">
        <x:f>MAX(M9239-FARMER_HOURS,0)/TEMP_HOURS_PER_WORKER</x:f>
        <x:v>3.5227542367649183</x:v>
      </x:c>
      <x:c r="O9239" s="268" t="n">
        <x:f>I9239*TOMATO_PRICE+J9239*CARROT_PRICE+K9239*MESCLUN_PRICE</x:f>
        <x:v>173288</x:v>
      </x:c>
      <x:c r="P9239" s="268" t="n">
        <x:f>I9239*TOMATO_FERTILIZER+J9239*CARROT_FERTILIZER+K9239*MESCLUN_FERTILIZER</x:f>
        <x:v>28160</x:v>
      </x:c>
      <x:c r="Q9239" s="268" t="n">
        <x:f>MIN(M9239,FARMER_HOURS)*FARMER_RATE+MAX(M9239-FARMER_HOURS,0)*TEMP_RATE</x:f>
        <x:v>113068.85591912296</x:v>
      </x:c>
      <x:c r="R9239" s="268" t="n">
        <x:f>O9239-P9239-Q9239-FIXED_COST</x:f>
        <x:v>12059.144080877042</x:v>
      </x:c>
      <x:c r="S9239" s="139" t="str">
        <x:f>IF(AND(L9239&lt;=TOTAL_BED_CAP,N9239&lt;=TEMP_WORKER_CAP),"YES","NO")</x:f>
        <x:v>YES</x:v>
      </x:c>
      <x:c r="T9239" s="139" t="n">
        <x:f>IF(S9239="YES",R9239,-1E+99)</x:f>
        <x:v>12059.144080877042</x:v>
      </x:c>
    </x:row>
    <x:row r="9240">
      <x:c r="A9240" s="139"/>
      <x:c r="B9240" s="139"/>
      <x:c r="C9240" s="139"/>
      <x:c r="D9240" s="139"/>
      <x:c r="E9240" s="139"/>
      <x:c r="F9240" s="139"/>
      <x:c r="G9240" s="139"/>
      <x:c r="H9240" s="139"/>
      <x:c r="I9240" s="266" t="n">
        <x:f>INT((ROW()-ROW($I$46))/((CARROT_CAP+1)*(MESCLUN_CAP+1)))</x:f>
        <x:v>14</x:v>
      </x:c>
      <x:c r="J9240" s="266" t="n">
        <x:f>MOD(INT((ROW()-ROW($I$46))/(MESCLUN_CAP+1)),CARROT_CAP+1)</x:f>
        <x:v>2</x:v>
      </x:c>
      <x:c r="K9240" s="266" t="n">
        <x:f>MOD(ROW()-ROW($I$46),MESCLUN_CAP+1)</x:f>
        <x:v>18</x:v>
      </x:c>
      <x:c r="L9240" s="266" t="n">
        <x:f>SUM(I9240:K9240)</x:f>
        <x:v>34</x:v>
      </x:c>
      <x:c r="M9240" s="267" t="n">
        <x:f>I9240*TOMATO_HOURS*WEEKS*(1+TOMATO_DIM)^I9240+J9240*CARROT_HOURS*WEEKS*(1+CARROT_DIM)^J9240+K9240*MESCLUN_HOURS*WEEKS*(1+MESCLUN_DIM)^K9240</x:f>
        <x:v>5860.85309240007</x:v>
      </x:c>
      <x:c r="N9240" s="267" t="n">
        <x:f>MAX(M9240-FARMER_HOURS,0)/TEMP_HOURS_PER_WORKER</x:f>
        <x:v>3.5700368697222706</x:v>
      </x:c>
      <x:c r="O9240" s="268" t="n">
        <x:f>I9240*TOMATO_PRICE+J9240*CARROT_PRICE+K9240*MESCLUN_PRICE</x:f>
        <x:v>175988</x:v>
      </x:c>
      <x:c r="P9240" s="268" t="n">
        <x:f>I9240*TOMATO_FERTILIZER+J9240*CARROT_FERTILIZER+K9240*MESCLUN_FERTILIZER</x:f>
        <x:v>29040</x:v>
      </x:c>
      <x:c r="Q9240" s="268" t="n">
        <x:f>MIN(M9240,FARMER_HOURS)*FARMER_RATE+MAX(M9240-FARMER_HOURS,0)*TEMP_RATE</x:f>
        <x:v>114250.92174305677</x:v>
      </x:c>
      <x:c r="R9240" s="268" t="n">
        <x:f>O9240-P9240-Q9240-FIXED_COST</x:f>
        <x:v>12697.078256943234</x:v>
      </x:c>
      <x:c r="S9240" s="139" t="str">
        <x:f>IF(AND(L9240&lt;=TOTAL_BED_CAP,N9240&lt;=TEMP_WORKER_CAP),"YES","NO")</x:f>
        <x:v>YES</x:v>
      </x:c>
      <x:c r="T9240" s="139" t="n">
        <x:f>IF(S9240="YES",R9240,-1E+99)</x:f>
        <x:v>12697.078256943234</x:v>
      </x:c>
    </x:row>
    <x:row r="9241">
      <x:c r="A9241" s="139"/>
      <x:c r="B9241" s="139"/>
      <x:c r="C9241" s="139"/>
      <x:c r="D9241" s="139"/>
      <x:c r="E9241" s="139"/>
      <x:c r="F9241" s="139"/>
      <x:c r="G9241" s="139"/>
      <x:c r="H9241" s="139"/>
      <x:c r="I9241" s="266" t="n">
        <x:f>INT((ROW()-ROW($I$46))/((CARROT_CAP+1)*(MESCLUN_CAP+1)))</x:f>
        <x:v>14</x:v>
      </x:c>
      <x:c r="J9241" s="266" t="n">
        <x:f>MOD(INT((ROW()-ROW($I$46))/(MESCLUN_CAP+1)),CARROT_CAP+1)</x:f>
        <x:v>2</x:v>
      </x:c>
      <x:c r="K9241" s="266" t="n">
        <x:f>MOD(ROW()-ROW($I$46),MESCLUN_CAP+1)</x:f>
        <x:v>19</x:v>
      </x:c>
      <x:c r="L9241" s="266" t="n">
        <x:f>SUM(I9241:K9241)</x:f>
        <x:v>35</x:v>
      </x:c>
      <x:c r="M9241" s="267" t="n">
        <x:f>I9241*TOMATO_HOURS*WEEKS*(1+TOMATO_DIM)^I9241+J9241*CARROT_HOURS*WEEKS*(1+CARROT_DIM)^J9241+K9241*MESCLUN_HOURS*WEEKS*(1+MESCLUN_DIM)^K9241</x:f>
        <x:v>5930.494621036092</x:v>
      </x:c>
      <x:c r="N9241" s="267" t="n">
        <x:f>MAX(M9241-FARMER_HOURS,0)/TEMP_HOURS_PER_WORKER</x:f>
        <x:v>3.618399042386175</x:v>
      </x:c>
      <x:c r="O9241" s="268" t="n">
        <x:f>I9241*TOMATO_PRICE+J9241*CARROT_PRICE+K9241*MESCLUN_PRICE</x:f>
        <x:v>178688</x:v>
      </x:c>
      <x:c r="P9241" s="268" t="n">
        <x:f>I9241*TOMATO_FERTILIZER+J9241*CARROT_FERTILIZER+K9241*MESCLUN_FERTILIZER</x:f>
        <x:v>29920</x:v>
      </x:c>
      <x:c r="Q9241" s="268" t="n">
        <x:f>MIN(M9241,FARMER_HOURS)*FARMER_RATE+MAX(M9241-FARMER_HOURS,0)*TEMP_RATE</x:f>
        <x:v>115459.97605965438</x:v>
      </x:c>
      <x:c r="R9241" s="268" t="n">
        <x:f>O9241-P9241-Q9241-FIXED_COST</x:f>
        <x:v>13308.023940345622</x:v>
      </x:c>
      <x:c r="S9241" s="139" t="str">
        <x:f>IF(AND(L9241&lt;=TOTAL_BED_CAP,N9241&lt;=TEMP_WORKER_CAP),"YES","NO")</x:f>
        <x:v>YES</x:v>
      </x:c>
      <x:c r="T9241" s="139" t="n">
        <x:f>IF(S9241="YES",R9241,-1E+99)</x:f>
        <x:v>13308.023940345622</x:v>
      </x:c>
    </x:row>
    <x:row r="9242">
      <x:c r="A9242" s="139"/>
      <x:c r="B9242" s="139"/>
      <x:c r="C9242" s="139"/>
      <x:c r="D9242" s="139"/>
      <x:c r="E9242" s="139"/>
      <x:c r="F9242" s="139"/>
      <x:c r="G9242" s="139"/>
      <x:c r="H9242" s="139"/>
      <x:c r="I9242" s="266" t="n">
        <x:f>INT((ROW()-ROW($I$46))/((CARROT_CAP+1)*(MESCLUN_CAP+1)))</x:f>
        <x:v>14</x:v>
      </x:c>
      <x:c r="J9242" s="266" t="n">
        <x:f>MOD(INT((ROW()-ROW($I$46))/(MESCLUN_CAP+1)),CARROT_CAP+1)</x:f>
        <x:v>2</x:v>
      </x:c>
      <x:c r="K9242" s="266" t="n">
        <x:f>MOD(ROW()-ROW($I$46),MESCLUN_CAP+1)</x:f>
        <x:v>20</x:v>
      </x:c>
      <x:c r="L9242" s="266" t="n">
        <x:f>SUM(I9242:K9242)</x:f>
        <x:v>36</x:v>
      </x:c>
      <x:c r="M9242" s="267" t="n">
        <x:f>I9242*TOMATO_HOURS*WEEKS*(1+TOMATO_DIM)^I9242+J9242*CARROT_HOURS*WEEKS*(1+CARROT_DIM)^J9242+K9242*MESCLUN_HOURS*WEEKS*(1+MESCLUN_DIM)^K9242</x:f>
        <x:v>6001.718911686568</x:v>
      </x:c>
      <x:c r="N9242" s="267" t="n">
        <x:f>MAX(M9242-FARMER_HOURS,0)/TEMP_HOURS_PER_WORKER</x:f>
        <x:v>3.667860355337895</x:v>
      </x:c>
      <x:c r="O9242" s="268" t="n">
        <x:f>I9242*TOMATO_PRICE+J9242*CARROT_PRICE+K9242*MESCLUN_PRICE</x:f>
        <x:v>181388</x:v>
      </x:c>
      <x:c r="P9242" s="268" t="n">
        <x:f>I9242*TOMATO_FERTILIZER+J9242*CARROT_FERTILIZER+K9242*MESCLUN_FERTILIZER</x:f>
        <x:v>30800</x:v>
      </x:c>
      <x:c r="Q9242" s="268" t="n">
        <x:f>MIN(M9242,FARMER_HOURS)*FARMER_RATE+MAX(M9242-FARMER_HOURS,0)*TEMP_RATE</x:f>
        <x:v>116696.50888344737</x:v>
      </x:c>
      <x:c r="R9242" s="268" t="n">
        <x:f>O9242-P9242-Q9242-FIXED_COST</x:f>
        <x:v>13891.491116552628</x:v>
      </x:c>
      <x:c r="S9242" s="139" t="str">
        <x:f>IF(AND(L9242&lt;=TOTAL_BED_CAP,N9242&lt;=TEMP_WORKER_CAP),"YES","NO")</x:f>
        <x:v>YES</x:v>
      </x:c>
      <x:c r="T9242" s="139" t="n">
        <x:f>IF(S9242="YES",R9242,-1E+99)</x:f>
        <x:v>13891.491116552628</x:v>
      </x:c>
    </x:row>
    <x:row r="9243">
      <x:c r="A9243" s="139"/>
      <x:c r="B9243" s="139"/>
      <x:c r="C9243" s="139"/>
      <x:c r="D9243" s="139"/>
      <x:c r="E9243" s="139"/>
      <x:c r="F9243" s="139"/>
      <x:c r="G9243" s="139"/>
      <x:c r="H9243" s="139"/>
      <x:c r="I9243" s="266" t="n">
        <x:f>INT((ROW()-ROW($I$46))/((CARROT_CAP+1)*(MESCLUN_CAP+1)))</x:f>
        <x:v>14</x:v>
      </x:c>
      <x:c r="J9243" s="266" t="n">
        <x:f>MOD(INT((ROW()-ROW($I$46))/(MESCLUN_CAP+1)),CARROT_CAP+1)</x:f>
        <x:v>2</x:v>
      </x:c>
      <x:c r="K9243" s="266" t="n">
        <x:f>MOD(ROW()-ROW($I$46),MESCLUN_CAP+1)</x:f>
        <x:v>21</x:v>
      </x:c>
      <x:c r="L9243" s="266" t="n">
        <x:f>SUM(I9243:K9243)</x:f>
        <x:v>37</x:v>
      </x:c>
      <x:c r="M9243" s="267" t="n">
        <x:f>I9243*TOMATO_HOURS*WEEKS*(1+TOMATO_DIM)^I9243+J9243*CARROT_HOURS*WEEKS*(1+CARROT_DIM)^J9243+K9243*MESCLUN_HOURS*WEEKS*(1+MESCLUN_DIM)^K9243</x:f>
        <x:v>6074.554651913013</x:v>
      </x:c>
      <x:c r="N9243" s="267" t="n">
        <x:f>MAX(M9243-FARMER_HOURS,0)/TEMP_HOURS_PER_WORKER</x:f>
        <x:v>3.718440730495148</x:v>
      </x:c>
      <x:c r="O9243" s="268" t="n">
        <x:f>I9243*TOMATO_PRICE+J9243*CARROT_PRICE+K9243*MESCLUN_PRICE</x:f>
        <x:v>184088</x:v>
      </x:c>
      <x:c r="P9243" s="268" t="n">
        <x:f>I9243*TOMATO_FERTILIZER+J9243*CARROT_FERTILIZER+K9243*MESCLUN_FERTILIZER</x:f>
        <x:v>31680</x:v>
      </x:c>
      <x:c r="Q9243" s="268" t="n">
        <x:f>MIN(M9243,FARMER_HOURS)*FARMER_RATE+MAX(M9243-FARMER_HOURS,0)*TEMP_RATE</x:f>
        <x:v>117961.0182623787</x:v>
      </x:c>
      <x:c r="R9243" s="268" t="n">
        <x:f>O9243-P9243-Q9243-FIXED_COST</x:f>
        <x:v>14446.981737621303</x:v>
      </x:c>
      <x:c r="S9243" s="139" t="str">
        <x:f>IF(AND(L9243&lt;=TOTAL_BED_CAP,N9243&lt;=TEMP_WORKER_CAP),"YES","NO")</x:f>
        <x:v>YES</x:v>
      </x:c>
      <x:c r="T9243" s="139" t="n">
        <x:f>IF(S9243="YES",R9243,-1E+99)</x:f>
        <x:v>14446.981737621303</x:v>
      </x:c>
    </x:row>
    <x:row r="9244">
      <x:c r="A9244" s="139"/>
      <x:c r="B9244" s="139"/>
      <x:c r="C9244" s="139"/>
      <x:c r="D9244" s="139"/>
      <x:c r="E9244" s="139"/>
      <x:c r="F9244" s="139"/>
      <x:c r="G9244" s="139"/>
      <x:c r="H9244" s="139"/>
      <x:c r="I9244" s="266" t="n">
        <x:f>INT((ROW()-ROW($I$46))/((CARROT_CAP+1)*(MESCLUN_CAP+1)))</x:f>
        <x:v>14</x:v>
      </x:c>
      <x:c r="J9244" s="266" t="n">
        <x:f>MOD(INT((ROW()-ROW($I$46))/(MESCLUN_CAP+1)),CARROT_CAP+1)</x:f>
        <x:v>2</x:v>
      </x:c>
      <x:c r="K9244" s="266" t="n">
        <x:f>MOD(ROW()-ROW($I$46),MESCLUN_CAP+1)</x:f>
        <x:v>22</x:v>
      </x:c>
      <x:c r="L9244" s="266" t="n">
        <x:f>SUM(I9244:K9244)</x:f>
        <x:v>38</x:v>
      </x:c>
      <x:c r="M9244" s="267" t="n">
        <x:f>I9244*TOMATO_HOURS*WEEKS*(1+TOMATO_DIM)^I9244+J9244*CARROT_HOURS*WEEKS*(1+CARROT_DIM)^J9244+K9244*MESCLUN_HOURS*WEEKS*(1+MESCLUN_DIM)^K9244</x:f>
        <x:v>6149.030999159409</x:v>
      </x:c>
      <x:c r="N9244" s="267" t="n">
        <x:f>MAX(M9244-FARMER_HOURS,0)/TEMP_HOURS_PER_WORKER</x:f>
        <x:v>3.7701604160829225</x:v>
      </x:c>
      <x:c r="O9244" s="268" t="n">
        <x:f>I9244*TOMATO_PRICE+J9244*CARROT_PRICE+K9244*MESCLUN_PRICE</x:f>
        <x:v>186788</x:v>
      </x:c>
      <x:c r="P9244" s="268" t="n">
        <x:f>I9244*TOMATO_FERTILIZER+J9244*CARROT_FERTILIZER+K9244*MESCLUN_FERTILIZER</x:f>
        <x:v>32560</x:v>
      </x:c>
      <x:c r="Q9244" s="268" t="n">
        <x:f>MIN(M9244,FARMER_HOURS)*FARMER_RATE+MAX(M9244-FARMER_HOURS,0)*TEMP_RATE</x:f>
        <x:v>119254.01040207307</x:v>
      </x:c>
      <x:c r="R9244" s="268" t="n">
        <x:f>O9244-P9244-Q9244-FIXED_COST</x:f>
        <x:v>14973.989597926935</x:v>
      </x:c>
      <x:c r="S9244" s="139" t="str">
        <x:f>IF(AND(L9244&lt;=TOTAL_BED_CAP,N9244&lt;=TEMP_WORKER_CAP),"YES","NO")</x:f>
        <x:v>YES</x:v>
      </x:c>
      <x:c r="T9244" s="139" t="n">
        <x:f>IF(S9244="YES",R9244,-1E+99)</x:f>
        <x:v>14973.989597926935</x:v>
      </x:c>
    </x:row>
    <x:row r="9245">
      <x:c r="A9245" s="139"/>
      <x:c r="B9245" s="139"/>
      <x:c r="C9245" s="139"/>
      <x:c r="D9245" s="139"/>
      <x:c r="E9245" s="139"/>
      <x:c r="F9245" s="139"/>
      <x:c r="G9245" s="139"/>
      <x:c r="H9245" s="139"/>
      <x:c r="I9245" s="266" t="n">
        <x:f>INT((ROW()-ROW($I$46))/((CARROT_CAP+1)*(MESCLUN_CAP+1)))</x:f>
        <x:v>14</x:v>
      </x:c>
      <x:c r="J9245" s="266" t="n">
        <x:f>MOD(INT((ROW()-ROW($I$46))/(MESCLUN_CAP+1)),CARROT_CAP+1)</x:f>
        <x:v>2</x:v>
      </x:c>
      <x:c r="K9245" s="266" t="n">
        <x:f>MOD(ROW()-ROW($I$46),MESCLUN_CAP+1)</x:f>
        <x:v>23</x:v>
      </x:c>
      <x:c r="L9245" s="266" t="n">
        <x:f>SUM(I9245:K9245)</x:f>
        <x:v>39</x:v>
      </x:c>
      <x:c r="M9245" s="267" t="n">
        <x:f>I9245*TOMATO_HOURS*WEEKS*(1+TOMATO_DIM)^I9245+J9245*CARROT_HOURS*WEEKS*(1+CARROT_DIM)^J9245+K9245*MESCLUN_HOURS*WEEKS*(1+MESCLUN_DIM)^K9245</x:f>
        <x:v>6225.177588016845</x:v>
      </x:c>
      <x:c r="N9245" s="267" t="n">
        <x:f>MAX(M9245-FARMER_HOURS,0)/TEMP_HOURS_PER_WORKER</x:f>
        <x:v>3.823039991678365</x:v>
      </x:c>
      <x:c r="O9245" s="268" t="n">
        <x:f>I9245*TOMATO_PRICE+J9245*CARROT_PRICE+K9245*MESCLUN_PRICE</x:f>
        <x:v>189488</x:v>
      </x:c>
      <x:c r="P9245" s="268" t="n">
        <x:f>I9245*TOMATO_FERTILIZER+J9245*CARROT_FERTILIZER+K9245*MESCLUN_FERTILIZER</x:f>
        <x:v>33440</x:v>
      </x:c>
      <x:c r="Q9245" s="268" t="n">
        <x:f>MIN(M9245,FARMER_HOURS)*FARMER_RATE+MAX(M9245-FARMER_HOURS,0)*TEMP_RATE</x:f>
        <x:v>120575.99979195911</x:v>
      </x:c>
      <x:c r="R9245" s="268" t="n">
        <x:f>O9245-P9245-Q9245-FIXED_COST</x:f>
        <x:v>15472.000208040889</x:v>
      </x:c>
      <x:c r="S9245" s="139" t="str">
        <x:f>IF(AND(L9245&lt;=TOTAL_BED_CAP,N9245&lt;=TEMP_WORKER_CAP),"YES","NO")</x:f>
        <x:v>YES</x:v>
      </x:c>
      <x:c r="T9245" s="139" t="n">
        <x:f>IF(S9245="YES",R9245,-1E+99)</x:f>
        <x:v>15472.000208040889</x:v>
      </x:c>
    </x:row>
    <x:row r="9246">
      <x:c r="A9246" s="139"/>
      <x:c r="B9246" s="139"/>
      <x:c r="C9246" s="139"/>
      <x:c r="D9246" s="139"/>
      <x:c r="E9246" s="139"/>
      <x:c r="F9246" s="139"/>
      <x:c r="G9246" s="139"/>
      <x:c r="H9246" s="139"/>
      <x:c r="I9246" s="266" t="n">
        <x:f>INT((ROW()-ROW($I$46))/((CARROT_CAP+1)*(MESCLUN_CAP+1)))</x:f>
        <x:v>14</x:v>
      </x:c>
      <x:c r="J9246" s="266" t="n">
        <x:f>MOD(INT((ROW()-ROW($I$46))/(MESCLUN_CAP+1)),CARROT_CAP+1)</x:f>
        <x:v>2</x:v>
      </x:c>
      <x:c r="K9246" s="266" t="n">
        <x:f>MOD(ROW()-ROW($I$46),MESCLUN_CAP+1)</x:f>
        <x:v>24</x:v>
      </x:c>
      <x:c r="L9246" s="266" t="n">
        <x:f>SUM(I9246:K9246)</x:f>
        <x:v>40</x:v>
      </x:c>
      <x:c r="M9246" s="267" t="n">
        <x:f>I9246*TOMATO_HOURS*WEEKS*(1+TOMATO_DIM)^I9246+J9246*CARROT_HOURS*WEEKS*(1+CARROT_DIM)^J9246+K9246*MESCLUN_HOURS*WEEKS*(1+MESCLUN_DIM)^K9246</x:f>
        <x:v>6303.02453759634</x:v>
      </x:c>
      <x:c r="N9246" s="267" t="n">
        <x:f>MAX(M9246-FARMER_HOURS,0)/TEMP_HOURS_PER_WORKER</x:f>
        <x:v>3.877100373330792</x:v>
      </x:c>
      <x:c r="O9246" s="268" t="n">
        <x:f>I9246*TOMATO_PRICE+J9246*CARROT_PRICE+K9246*MESCLUN_PRICE</x:f>
        <x:v>192188</x:v>
      </x:c>
      <x:c r="P9246" s="268" t="n">
        <x:f>I9246*TOMATO_FERTILIZER+J9246*CARROT_FERTILIZER+K9246*MESCLUN_FERTILIZER</x:f>
        <x:v>34320</x:v>
      </x:c>
      <x:c r="Q9246" s="268" t="n">
        <x:f>MIN(M9246,FARMER_HOURS)*FARMER_RATE+MAX(M9246-FARMER_HOURS,0)*TEMP_RATE</x:f>
        <x:v>121927.5093332698</x:v>
      </x:c>
      <x:c r="R9246" s="268" t="n">
        <x:f>O9246-P9246-Q9246-FIXED_COST</x:f>
        <x:v>15940.490666730198</x:v>
      </x:c>
      <x:c r="S9246" s="139" t="str">
        <x:f>IF(AND(L9246&lt;=TOTAL_BED_CAP,N9246&lt;=TEMP_WORKER_CAP),"YES","NO")</x:f>
        <x:v>YES</x:v>
      </x:c>
      <x:c r="T9246" s="139" t="n">
        <x:f>IF(S9246="YES",R9246,-1E+99)</x:f>
        <x:v>15940.490666730198</x:v>
      </x:c>
    </x:row>
    <x:row r="9247">
      <x:c r="A9247" s="139"/>
      <x:c r="B9247" s="139"/>
      <x:c r="C9247" s="139"/>
      <x:c r="D9247" s="139"/>
      <x:c r="E9247" s="139"/>
      <x:c r="F9247" s="139"/>
      <x:c r="G9247" s="139"/>
      <x:c r="H9247" s="139"/>
      <x:c r="I9247" s="266" t="n">
        <x:f>INT((ROW()-ROW($I$46))/((CARROT_CAP+1)*(MESCLUN_CAP+1)))</x:f>
        <x:v>14</x:v>
      </x:c>
      <x:c r="J9247" s="266" t="n">
        <x:f>MOD(INT((ROW()-ROW($I$46))/(MESCLUN_CAP+1)),CARROT_CAP+1)</x:f>
        <x:v>2</x:v>
      </x:c>
      <x:c r="K9247" s="266" t="n">
        <x:f>MOD(ROW()-ROW($I$46),MESCLUN_CAP+1)</x:f>
        <x:v>25</x:v>
      </x:c>
      <x:c r="L9247" s="266" t="n">
        <x:f>SUM(I9247:K9247)</x:f>
        <x:v>41</x:v>
      </x:c>
      <x:c r="M9247" s="267" t="n">
        <x:f>I9247*TOMATO_HOURS*WEEKS*(1+TOMATO_DIM)^I9247+J9247*CARROT_HOURS*WEEKS*(1+CARROT_DIM)^J9247+K9247*MESCLUN_HOURS*WEEKS*(1+MESCLUN_DIM)^K9247</x:f>
        <x:v>6382.602459011438</x:v>
      </x:c>
      <x:c r="N9247" s="267" t="n">
        <x:f>MAX(M9247-FARMER_HOURS,0)/TEMP_HOURS_PER_WORKER</x:f>
        <x:v>3.9323628187579436</x:v>
      </x:c>
      <x:c r="O9247" s="268" t="n">
        <x:f>I9247*TOMATO_PRICE+J9247*CARROT_PRICE+K9247*MESCLUN_PRICE</x:f>
        <x:v>194888</x:v>
      </x:c>
      <x:c r="P9247" s="268" t="n">
        <x:f>I9247*TOMATO_FERTILIZER+J9247*CARROT_FERTILIZER+K9247*MESCLUN_FERTILIZER</x:f>
        <x:v>35200</x:v>
      </x:c>
      <x:c r="Q9247" s="268" t="n">
        <x:f>MIN(M9247,FARMER_HOURS)*FARMER_RATE+MAX(M9247-FARMER_HOURS,0)*TEMP_RATE</x:f>
        <x:v>123309.07046894859</x:v>
      </x:c>
      <x:c r="R9247" s="268" t="n">
        <x:f>O9247-P9247-Q9247-FIXED_COST</x:f>
        <x:v>16378.929531051414</x:v>
      </x:c>
      <x:c r="S9247" s="139" t="str">
        <x:f>IF(AND(L9247&lt;=TOTAL_BED_CAP,N9247&lt;=TEMP_WORKER_CAP),"YES","NO")</x:f>
        <x:v>YES</x:v>
      </x:c>
      <x:c r="T9247" s="139" t="n">
        <x:f>IF(S9247="YES",R9247,-1E+99)</x:f>
        <x:v>16378.929531051414</x:v>
      </x:c>
    </x:row>
    <x:row r="9248">
      <x:c r="A9248" s="139"/>
      <x:c r="B9248" s="139"/>
      <x:c r="C9248" s="139"/>
      <x:c r="D9248" s="139"/>
      <x:c r="E9248" s="139"/>
      <x:c r="F9248" s="139"/>
      <x:c r="G9248" s="139"/>
      <x:c r="H9248" s="139"/>
      <x:c r="I9248" s="266" t="n">
        <x:f>INT((ROW()-ROW($I$46))/((CARROT_CAP+1)*(MESCLUN_CAP+1)))</x:f>
        <x:v>14</x:v>
      </x:c>
      <x:c r="J9248" s="266" t="n">
        <x:f>MOD(INT((ROW()-ROW($I$46))/(MESCLUN_CAP+1)),CARROT_CAP+1)</x:f>
        <x:v>2</x:v>
      </x:c>
      <x:c r="K9248" s="266" t="n">
        <x:f>MOD(ROW()-ROW($I$46),MESCLUN_CAP+1)</x:f>
        <x:v>26</x:v>
      </x:c>
      <x:c r="L9248" s="266" t="n">
        <x:f>SUM(I9248:K9248)</x:f>
        <x:v>42</x:v>
      </x:c>
      <x:c r="M9248" s="267" t="n">
        <x:f>I9248*TOMATO_HOURS*WEEKS*(1+TOMATO_DIM)^I9248+J9248*CARROT_HOURS*WEEKS*(1+CARROT_DIM)^J9248+K9248*MESCLUN_HOURS*WEEKS*(1+MESCLUN_DIM)^K9248</x:f>
        <x:v>6463.942462972155</x:v>
      </x:c>
      <x:c r="N9248" s="267" t="n">
        <x:f>MAX(M9248-FARMER_HOURS,0)/TEMP_HOURS_PER_WORKER</x:f>
        <x:v>3.988848932619552</x:v>
      </x:c>
      <x:c r="O9248" s="268" t="n">
        <x:f>I9248*TOMATO_PRICE+J9248*CARROT_PRICE+K9248*MESCLUN_PRICE</x:f>
        <x:v>197588</x:v>
      </x:c>
      <x:c r="P9248" s="268" t="n">
        <x:f>I9248*TOMATO_FERTILIZER+J9248*CARROT_FERTILIZER+K9248*MESCLUN_FERTILIZER</x:f>
        <x:v>36080</x:v>
      </x:c>
      <x:c r="Q9248" s="268" t="n">
        <x:f>MIN(M9248,FARMER_HOURS)*FARMER_RATE+MAX(M9248-FARMER_HOURS,0)*TEMP_RATE</x:f>
        <x:v>124721.22331548881</x:v>
      </x:c>
      <x:c r="R9248" s="268" t="n">
        <x:f>O9248-P9248-Q9248-FIXED_COST</x:f>
        <x:v>16786.77668451119</x:v>
      </x:c>
      <x:c r="S9248" s="139" t="str">
        <x:f>IF(AND(L9248&lt;=TOTAL_BED_CAP,N9248&lt;=TEMP_WORKER_CAP),"YES","NO")</x:f>
        <x:v>YES</x:v>
      </x:c>
      <x:c r="T9248" s="139" t="n">
        <x:f>IF(S9248="YES",R9248,-1E+99)</x:f>
        <x:v>16786.77668451119</x:v>
      </x:c>
    </x:row>
    <x:row r="9249">
      <x:c r="A9249" s="139"/>
      <x:c r="B9249" s="139"/>
      <x:c r="C9249" s="139"/>
      <x:c r="D9249" s="139"/>
      <x:c r="E9249" s="139"/>
      <x:c r="F9249" s="139"/>
      <x:c r="G9249" s="139"/>
      <x:c r="H9249" s="139"/>
      <x:c r="I9249" s="266" t="n">
        <x:f>INT((ROW()-ROW($I$46))/((CARROT_CAP+1)*(MESCLUN_CAP+1)))</x:f>
        <x:v>14</x:v>
      </x:c>
      <x:c r="J9249" s="266" t="n">
        <x:f>MOD(INT((ROW()-ROW($I$46))/(MESCLUN_CAP+1)),CARROT_CAP+1)</x:f>
        <x:v>2</x:v>
      </x:c>
      <x:c r="K9249" s="266" t="n">
        <x:f>MOD(ROW()-ROW($I$46),MESCLUN_CAP+1)</x:f>
        <x:v>27</x:v>
      </x:c>
      <x:c r="L9249" s="266" t="n">
        <x:f>SUM(I9249:K9249)</x:f>
        <x:v>43</x:v>
      </x:c>
      <x:c r="M9249" s="267" t="n">
        <x:f>I9249*TOMATO_HOURS*WEEKS*(1+TOMATO_DIM)^I9249+J9249*CARROT_HOURS*WEEKS*(1+CARROT_DIM)^J9249+K9249*MESCLUN_HOURS*WEEKS*(1+MESCLUN_DIM)^K9249</x:f>
        <x:v>6547.076167491912</x:v>
      </x:c>
      <x:c r="N9249" s="267" t="n">
        <x:f>MAX(M9249-FARMER_HOURS,0)/TEMP_HOURS_PER_WORKER</x:f>
        <x:v>4.046580671869384</x:v>
      </x:c>
      <x:c r="O9249" s="268" t="n">
        <x:f>I9249*TOMATO_PRICE+J9249*CARROT_PRICE+K9249*MESCLUN_PRICE</x:f>
        <x:v>200288</x:v>
      </x:c>
      <x:c r="P9249" s="268" t="n">
        <x:f>I9249*TOMATO_FERTILIZER+J9249*CARROT_FERTILIZER+K9249*MESCLUN_FERTILIZER</x:f>
        <x:v>36960</x:v>
      </x:c>
      <x:c r="Q9249" s="268" t="n">
        <x:f>MIN(M9249,FARMER_HOURS)*FARMER_RATE+MAX(M9249-FARMER_HOURS,0)*TEMP_RATE</x:f>
        <x:v>126164.51679673459</x:v>
      </x:c>
      <x:c r="R9249" s="268" t="n">
        <x:f>O9249-P9249-Q9249-FIXED_COST</x:f>
        <x:v>17163.48320326541</x:v>
      </x:c>
      <x:c r="S9249" s="139" t="str">
        <x:f>IF(AND(L9249&lt;=TOTAL_BED_CAP,N9249&lt;=TEMP_WORKER_CAP),"YES","NO")</x:f>
        <x:v>NO</x:v>
      </x:c>
      <x:c r="T9249" s="139" t="n">
        <x:f>IF(S9249="YES",R9249,-1E+99)</x:f>
        <x:v>-1e+99</x:v>
      </x:c>
    </x:row>
    <x:row r="9250">
      <x:c r="A9250" s="139"/>
      <x:c r="B9250" s="139"/>
      <x:c r="C9250" s="139"/>
      <x:c r="D9250" s="139"/>
      <x:c r="E9250" s="139"/>
      <x:c r="F9250" s="139"/>
      <x:c r="G9250" s="139"/>
      <x:c r="H9250" s="139"/>
      <x:c r="I9250" s="266" t="n">
        <x:f>INT((ROW()-ROW($I$46))/((CARROT_CAP+1)*(MESCLUN_CAP+1)))</x:f>
        <x:v>14</x:v>
      </x:c>
      <x:c r="J9250" s="266" t="n">
        <x:f>MOD(INT((ROW()-ROW($I$46))/(MESCLUN_CAP+1)),CARROT_CAP+1)</x:f>
        <x:v>2</x:v>
      </x:c>
      <x:c r="K9250" s="266" t="n">
        <x:f>MOD(ROW()-ROW($I$46),MESCLUN_CAP+1)</x:f>
        <x:v>28</x:v>
      </x:c>
      <x:c r="L9250" s="266" t="n">
        <x:f>SUM(I9250:K9250)</x:f>
        <x:v>44</x:v>
      </x:c>
      <x:c r="M9250" s="267" t="n">
        <x:f>I9250*TOMATO_HOURS*WEEKS*(1+TOMATO_DIM)^I9250+J9250*CARROT_HOURS*WEEKS*(1+CARROT_DIM)^J9250+K9250*MESCLUN_HOURS*WEEKS*(1+MESCLUN_DIM)^K9250</x:f>
        <x:v>6632.035705709066</x:v>
      </x:c>
      <x:c r="N9250" s="267" t="n">
        <x:f>MAX(M9250-FARMER_HOURS,0)/TEMP_HOURS_PER_WORKER</x:f>
        <x:v>4.105580351186851</x:v>
      </x:c>
      <x:c r="O9250" s="268" t="n">
        <x:f>I9250*TOMATO_PRICE+J9250*CARROT_PRICE+K9250*MESCLUN_PRICE</x:f>
        <x:v>202988</x:v>
      </x:c>
      <x:c r="P9250" s="268" t="n">
        <x:f>I9250*TOMATO_FERTILIZER+J9250*CARROT_FERTILIZER+K9250*MESCLUN_FERTILIZER</x:f>
        <x:v>37840</x:v>
      </x:c>
      <x:c r="Q9250" s="268" t="n">
        <x:f>MIN(M9250,FARMER_HOURS)*FARMER_RATE+MAX(M9250-FARMER_HOURS,0)*TEMP_RATE</x:f>
        <x:v>127639.50877967128</x:v>
      </x:c>
      <x:c r="R9250" s="268" t="n">
        <x:f>O9250-P9250-Q9250-FIXED_COST</x:f>
        <x:v>17508.491220328724</x:v>
      </x:c>
      <x:c r="S9250" s="139" t="str">
        <x:f>IF(AND(L9250&lt;=TOTAL_BED_CAP,N9250&lt;=TEMP_WORKER_CAP),"YES","NO")</x:f>
        <x:v>NO</x:v>
      </x:c>
      <x:c r="T9250" s="139" t="n">
        <x:f>IF(S9250="YES",R9250,-1E+99)</x:f>
        <x:v>-1e+99</x:v>
      </x:c>
    </x:row>
    <x:row r="9251">
      <x:c r="A9251" s="139"/>
      <x:c r="B9251" s="139"/>
      <x:c r="C9251" s="139"/>
      <x:c r="D9251" s="139"/>
      <x:c r="E9251" s="139"/>
      <x:c r="F9251" s="139"/>
      <x:c r="G9251" s="139"/>
      <x:c r="H9251" s="139"/>
      <x:c r="I9251" s="266" t="n">
        <x:f>INT((ROW()-ROW($I$46))/((CARROT_CAP+1)*(MESCLUN_CAP+1)))</x:f>
        <x:v>14</x:v>
      </x:c>
      <x:c r="J9251" s="266" t="n">
        <x:f>MOD(INT((ROW()-ROW($I$46))/(MESCLUN_CAP+1)),CARROT_CAP+1)</x:f>
        <x:v>2</x:v>
      </x:c>
      <x:c r="K9251" s="266" t="n">
        <x:f>MOD(ROW()-ROW($I$46),MESCLUN_CAP+1)</x:f>
        <x:v>29</x:v>
      </x:c>
      <x:c r="L9251" s="266" t="n">
        <x:f>SUM(I9251:K9251)</x:f>
        <x:v>45</x:v>
      </x:c>
      <x:c r="M9251" s="267" t="n">
        <x:f>I9251*TOMATO_HOURS*WEEKS*(1+TOMATO_DIM)^I9251+J9251*CARROT_HOURS*WEEKS*(1+CARROT_DIM)^J9251+K9251*MESCLUN_HOURS*WEEKS*(1+MESCLUN_DIM)^K9251</x:f>
        <x:v>6718.853733824719</x:v>
      </x:c>
      <x:c r="N9251" s="267" t="n">
        <x:f>MAX(M9251-FARMER_HOURS,0)/TEMP_HOURS_PER_WORKER</x:f>
        <x:v>4.165870648489388</x:v>
      </x:c>
      <x:c r="O9251" s="268" t="n">
        <x:f>I9251*TOMATO_PRICE+J9251*CARROT_PRICE+K9251*MESCLUN_PRICE</x:f>
        <x:v>205688</x:v>
      </x:c>
      <x:c r="P9251" s="268" t="n">
        <x:f>I9251*TOMATO_FERTILIZER+J9251*CARROT_FERTILIZER+K9251*MESCLUN_FERTILIZER</x:f>
        <x:v>38720</x:v>
      </x:c>
      <x:c r="Q9251" s="268" t="n">
        <x:f>MIN(M9251,FARMER_HOURS)*FARMER_RATE+MAX(M9251-FARMER_HOURS,0)*TEMP_RATE</x:f>
        <x:v>129146.7662122347</x:v>
      </x:c>
      <x:c r="R9251" s="268" t="n">
        <x:f>O9251-P9251-Q9251-FIXED_COST</x:f>
        <x:v>17821.233787765304</x:v>
      </x:c>
      <x:c r="S9251" s="139" t="str">
        <x:f>IF(AND(L9251&lt;=TOTAL_BED_CAP,N9251&lt;=TEMP_WORKER_CAP),"YES","NO")</x:f>
        <x:v>NO</x:v>
      </x:c>
      <x:c r="T9251" s="139" t="n">
        <x:f>IF(S9251="YES",R9251,-1E+99)</x:f>
        <x:v>-1e+99</x:v>
      </x:c>
    </x:row>
    <x:row r="9252">
      <x:c r="A9252" s="139"/>
      <x:c r="B9252" s="139"/>
      <x:c r="C9252" s="139"/>
      <x:c r="D9252" s="139"/>
      <x:c r="E9252" s="139"/>
      <x:c r="F9252" s="139"/>
      <x:c r="G9252" s="139"/>
      <x:c r="H9252" s="139"/>
      <x:c r="I9252" s="266" t="n">
        <x:f>INT((ROW()-ROW($I$46))/((CARROT_CAP+1)*(MESCLUN_CAP+1)))</x:f>
        <x:v>14</x:v>
      </x:c>
      <x:c r="J9252" s="266" t="n">
        <x:f>MOD(INT((ROW()-ROW($I$46))/(MESCLUN_CAP+1)),CARROT_CAP+1)</x:f>
        <x:v>2</x:v>
      </x:c>
      <x:c r="K9252" s="266" t="n">
        <x:f>MOD(ROW()-ROW($I$46),MESCLUN_CAP+1)</x:f>
        <x:v>30</x:v>
      </x:c>
      <x:c r="L9252" s="266" t="n">
        <x:f>SUM(I9252:K9252)</x:f>
        <x:v>46</x:v>
      </x:c>
      <x:c r="M9252" s="267" t="n">
        <x:f>I9252*TOMATO_HOURS*WEEKS*(1+TOMATO_DIM)^I9252+J9252*CARROT_HOURS*WEEKS*(1+CARROT_DIM)^J9252+K9252*MESCLUN_HOURS*WEEKS*(1+MESCLUN_DIM)^K9252</x:f>
        <x:v>6807.563439158489</x:v>
      </x:c>
      <x:c r="N9252" s="267" t="n">
        <x:f>MAX(M9252-FARMER_HOURS,0)/TEMP_HOURS_PER_WORKER</x:f>
        <x:v>4.227474610526729</x:v>
      </x:c>
      <x:c r="O9252" s="268" t="n">
        <x:f>I9252*TOMATO_PRICE+J9252*CARROT_PRICE+K9252*MESCLUN_PRICE</x:f>
        <x:v>208388</x:v>
      </x:c>
      <x:c r="P9252" s="268" t="n">
        <x:f>I9252*TOMATO_FERTILIZER+J9252*CARROT_FERTILIZER+K9252*MESCLUN_FERTILIZER</x:f>
        <x:v>39600</x:v>
      </x:c>
      <x:c r="Q9252" s="268" t="n">
        <x:f>MIN(M9252,FARMER_HOURS)*FARMER_RATE+MAX(M9252-FARMER_HOURS,0)*TEMP_RATE</x:f>
        <x:v>130686.8652631682</x:v>
      </x:c>
      <x:c r="R9252" s="268" t="n">
        <x:f>O9252-P9252-Q9252-FIXED_COST</x:f>
        <x:v>18101.134736831795</x:v>
      </x:c>
      <x:c r="S9252" s="139" t="str">
        <x:f>IF(AND(L9252&lt;=TOTAL_BED_CAP,N9252&lt;=TEMP_WORKER_CAP),"YES","NO")</x:f>
        <x:v>NO</x:v>
      </x:c>
      <x:c r="T9252" s="139" t="n">
        <x:f>IF(S9252="YES",R9252,-1E+99)</x:f>
        <x:v>-1e+99</x:v>
      </x:c>
    </x:row>
    <x:row r="9253">
      <x:c r="A9253" s="139"/>
      <x:c r="B9253" s="139"/>
      <x:c r="C9253" s="139"/>
      <x:c r="D9253" s="139"/>
      <x:c r="E9253" s="139"/>
      <x:c r="F9253" s="139"/>
      <x:c r="G9253" s="139"/>
      <x:c r="H9253" s="139"/>
      <x:c r="I9253" s="266" t="n">
        <x:f>INT((ROW()-ROW($I$46))/((CARROT_CAP+1)*(MESCLUN_CAP+1)))</x:f>
        <x:v>14</x:v>
      </x:c>
      <x:c r="J9253" s="266" t="n">
        <x:f>MOD(INT((ROW()-ROW($I$46))/(MESCLUN_CAP+1)),CARROT_CAP+1)</x:f>
        <x:v>3</x:v>
      </x:c>
      <x:c r="K9253" s="266" t="n">
        <x:f>MOD(ROW()-ROW($I$46),MESCLUN_CAP+1)</x:f>
        <x:v>0</x:v>
      </x:c>
      <x:c r="L9253" s="266" t="n">
        <x:f>SUM(I9253:K9253)</x:f>
        <x:v>17</x:v>
      </x:c>
      <x:c r="M9253" s="267" t="n">
        <x:f>I9253*TOMATO_HOURS*WEEKS*(1+TOMATO_DIM)^I9253+J9253*CARROT_HOURS*WEEKS*(1+CARROT_DIM)^J9253+K9253*MESCLUN_HOURS*WEEKS*(1+MESCLUN_DIM)^K9253</x:f>
        <x:v>4881.7680593988425</x:v>
      </x:c>
      <x:c r="N9253" s="267" t="n">
        <x:f>MAX(M9253-FARMER_HOURS,0)/TEMP_HOURS_PER_WORKER</x:f>
        <x:v>2.8901167079158627</x:v>
      </x:c>
      <x:c r="O9253" s="268" t="n">
        <x:f>I9253*TOMATO_PRICE+J9253*CARROT_PRICE+K9253*MESCLUN_PRICE</x:f>
        <x:v>129482</x:v>
      </x:c>
      <x:c r="P9253" s="268" t="n">
        <x:f>I9253*TOMATO_FERTILIZER+J9253*CARROT_FERTILIZER+K9253*MESCLUN_FERTILIZER</x:f>
        <x:v>13640</x:v>
      </x:c>
      <x:c r="Q9253" s="268" t="n">
        <x:f>MIN(M9253,FARMER_HOURS)*FARMER_RATE+MAX(M9253-FARMER_HOURS,0)*TEMP_RATE</x:f>
        <x:v>97252.91769789657</x:v>
      </x:c>
      <x:c r="R9253" s="268" t="n">
        <x:f>O9253-P9253-Q9253-FIXED_COST</x:f>
        <x:v>-1410.9176978965697</x:v>
      </x:c>
      <x:c r="S9253" s="139" t="str">
        <x:f>IF(AND(L9253&lt;=TOTAL_BED_CAP,N9253&lt;=TEMP_WORKER_CAP),"YES","NO")</x:f>
        <x:v>YES</x:v>
      </x:c>
      <x:c r="T9253" s="139" t="n">
        <x:f>IF(S9253="YES",R9253,-1E+99)</x:f>
        <x:v>-1410.9176978965697</x:v>
      </x:c>
    </x:row>
    <x:row r="9254">
      <x:c r="A9254" s="139"/>
      <x:c r="B9254" s="139"/>
      <x:c r="C9254" s="139"/>
      <x:c r="D9254" s="139"/>
      <x:c r="E9254" s="139"/>
      <x:c r="F9254" s="139"/>
      <x:c r="G9254" s="139"/>
      <x:c r="H9254" s="139"/>
      <x:c r="I9254" s="266" t="n">
        <x:f>INT((ROW()-ROW($I$46))/((CARROT_CAP+1)*(MESCLUN_CAP+1)))</x:f>
        <x:v>14</x:v>
      </x:c>
      <x:c r="J9254" s="266" t="n">
        <x:f>MOD(INT((ROW()-ROW($I$46))/(MESCLUN_CAP+1)),CARROT_CAP+1)</x:f>
        <x:v>3</x:v>
      </x:c>
      <x:c r="K9254" s="266" t="n">
        <x:f>MOD(ROW()-ROW($I$46),MESCLUN_CAP+1)</x:f>
        <x:v>1</x:v>
      </x:c>
      <x:c r="L9254" s="266" t="n">
        <x:f>SUM(I9254:K9254)</x:f>
        <x:v>18</x:v>
      </x:c>
      <x:c r="M9254" s="267" t="n">
        <x:f>I9254*TOMATO_HOURS*WEEKS*(1+TOMATO_DIM)^I9254+J9254*CARROT_HOURS*WEEKS*(1+CARROT_DIM)^J9254+K9254*MESCLUN_HOURS*WEEKS*(1+MESCLUN_DIM)^K9254</x:f>
        <x:v>4927.3305593988425</x:v>
      </x:c>
      <x:c r="N9254" s="267" t="n">
        <x:f>MAX(M9254-FARMER_HOURS,0)/TEMP_HOURS_PER_WORKER</x:f>
        <x:v>2.921757332915863</x:v>
      </x:c>
      <x:c r="O9254" s="268" t="n">
        <x:f>I9254*TOMATO_PRICE+J9254*CARROT_PRICE+K9254*MESCLUN_PRICE</x:f>
        <x:v>132182</x:v>
      </x:c>
      <x:c r="P9254" s="268" t="n">
        <x:f>I9254*TOMATO_FERTILIZER+J9254*CARROT_FERTILIZER+K9254*MESCLUN_FERTILIZER</x:f>
        <x:v>14520</x:v>
      </x:c>
      <x:c r="Q9254" s="268" t="n">
        <x:f>MIN(M9254,FARMER_HOURS)*FARMER_RATE+MAX(M9254-FARMER_HOURS,0)*TEMP_RATE</x:f>
        <x:v>98043.93332289657</x:v>
      </x:c>
      <x:c r="R9254" s="268" t="n">
        <x:f>O9254-P9254-Q9254-FIXED_COST</x:f>
        <x:v>-381.93332289656973</x:v>
      </x:c>
      <x:c r="S9254" s="139" t="str">
        <x:f>IF(AND(L9254&lt;=TOTAL_BED_CAP,N9254&lt;=TEMP_WORKER_CAP),"YES","NO")</x:f>
        <x:v>YES</x:v>
      </x:c>
      <x:c r="T9254" s="139" t="n">
        <x:f>IF(S9254="YES",R9254,-1E+99)</x:f>
        <x:v>-381.93332289656973</x:v>
      </x:c>
    </x:row>
    <x:row r="9255">
      <x:c r="A9255" s="139"/>
      <x:c r="B9255" s="139"/>
      <x:c r="C9255" s="139"/>
      <x:c r="D9255" s="139"/>
      <x:c r="E9255" s="139"/>
      <x:c r="F9255" s="139"/>
      <x:c r="G9255" s="139"/>
      <x:c r="H9255" s="139"/>
      <x:c r="I9255" s="266" t="n">
        <x:f>INT((ROW()-ROW($I$46))/((CARROT_CAP+1)*(MESCLUN_CAP+1)))</x:f>
        <x:v>14</x:v>
      </x:c>
      <x:c r="J9255" s="266" t="n">
        <x:f>MOD(INT((ROW()-ROW($I$46))/(MESCLUN_CAP+1)),CARROT_CAP+1)</x:f>
        <x:v>3</x:v>
      </x:c>
      <x:c r="K9255" s="266" t="n">
        <x:f>MOD(ROW()-ROW($I$46),MESCLUN_CAP+1)</x:f>
        <x:v>2</x:v>
      </x:c>
      <x:c r="L9255" s="266" t="n">
        <x:f>SUM(I9255:K9255)</x:f>
        <x:v>19</x:v>
      </x:c>
      <x:c r="M9255" s="267" t="n">
        <x:f>I9255*TOMATO_HOURS*WEEKS*(1+TOMATO_DIM)^I9255+J9255*CARROT_HOURS*WEEKS*(1+CARROT_DIM)^J9255+K9255*MESCLUN_HOURS*WEEKS*(1+MESCLUN_DIM)^K9255</x:f>
        <x:v>4974.032121898843</x:v>
      </x:c>
      <x:c r="N9255" s="267" t="n">
        <x:f>MAX(M9255-FARMER_HOURS,0)/TEMP_HOURS_PER_WORKER</x:f>
        <x:v>2.9541889735408633</x:v>
      </x:c>
      <x:c r="O9255" s="268" t="n">
        <x:f>I9255*TOMATO_PRICE+J9255*CARROT_PRICE+K9255*MESCLUN_PRICE</x:f>
        <x:v>134882</x:v>
      </x:c>
      <x:c r="P9255" s="268" t="n">
        <x:f>I9255*TOMATO_FERTILIZER+J9255*CARROT_FERTILIZER+K9255*MESCLUN_FERTILIZER</x:f>
        <x:v>15400</x:v>
      </x:c>
      <x:c r="Q9255" s="268" t="n">
        <x:f>MIN(M9255,FARMER_HOURS)*FARMER_RATE+MAX(M9255-FARMER_HOURS,0)*TEMP_RATE</x:f>
        <x:v>98854.72433852157</x:v>
      </x:c>
      <x:c r="R9255" s="268" t="n">
        <x:f>O9255-P9255-Q9255-FIXED_COST</x:f>
        <x:v>627.2756614784303</x:v>
      </x:c>
      <x:c r="S9255" s="139" t="str">
        <x:f>IF(AND(L9255&lt;=TOTAL_BED_CAP,N9255&lt;=TEMP_WORKER_CAP),"YES","NO")</x:f>
        <x:v>YES</x:v>
      </x:c>
      <x:c r="T9255" s="139" t="n">
        <x:f>IF(S9255="YES",R9255,-1E+99)</x:f>
        <x:v>627.2756614784303</x:v>
      </x:c>
    </x:row>
    <x:row r="9256">
      <x:c r="A9256" s="139"/>
      <x:c r="B9256" s="139"/>
      <x:c r="C9256" s="139"/>
      <x:c r="D9256" s="139"/>
      <x:c r="E9256" s="139"/>
      <x:c r="F9256" s="139"/>
      <x:c r="G9256" s="139"/>
      <x:c r="H9256" s="139"/>
      <x:c r="I9256" s="266" t="n">
        <x:f>INT((ROW()-ROW($I$46))/((CARROT_CAP+1)*(MESCLUN_CAP+1)))</x:f>
        <x:v>14</x:v>
      </x:c>
      <x:c r="J9256" s="266" t="n">
        <x:f>MOD(INT((ROW()-ROW($I$46))/(MESCLUN_CAP+1)),CARROT_CAP+1)</x:f>
        <x:v>3</x:v>
      </x:c>
      <x:c r="K9256" s="266" t="n">
        <x:f>MOD(ROW()-ROW($I$46),MESCLUN_CAP+1)</x:f>
        <x:v>3</x:v>
      </x:c>
      <x:c r="L9256" s="266" t="n">
        <x:f>SUM(I9256:K9256)</x:f>
        <x:v>20</x:v>
      </x:c>
      <x:c r="M9256" s="267" t="n">
        <x:f>I9256*TOMATO_HOURS*WEEKS*(1+TOMATO_DIM)^I9256+J9256*CARROT_HOURS*WEEKS*(1+CARROT_DIM)^J9256+K9256*MESCLUN_HOURS*WEEKS*(1+MESCLUN_DIM)^K9256</x:f>
        <x:v>5021.894104320718</x:v>
      </x:c>
      <x:c r="N9256" s="267" t="n">
        <x:f>MAX(M9256-FARMER_HOURS,0)/TEMP_HOURS_PER_WORKER</x:f>
        <x:v>2.9874264613338317</x:v>
      </x:c>
      <x:c r="O9256" s="268" t="n">
        <x:f>I9256*TOMATO_PRICE+J9256*CARROT_PRICE+K9256*MESCLUN_PRICE</x:f>
        <x:v>137582</x:v>
      </x:c>
      <x:c r="P9256" s="268" t="n">
        <x:f>I9256*TOMATO_FERTILIZER+J9256*CARROT_FERTILIZER+K9256*MESCLUN_FERTILIZER</x:f>
        <x:v>16280</x:v>
      </x:c>
      <x:c r="Q9256" s="268" t="n">
        <x:f>MIN(M9256,FARMER_HOURS)*FARMER_RATE+MAX(M9256-FARMER_HOURS,0)*TEMP_RATE</x:f>
        <x:v>99685.66153334579</x:v>
      </x:c>
      <x:c r="R9256" s="268" t="n">
        <x:f>O9256-P9256-Q9256-FIXED_COST</x:f>
        <x:v>1616.3384666542115</x:v>
      </x:c>
      <x:c r="S9256" s="139" t="str">
        <x:f>IF(AND(L9256&lt;=TOTAL_BED_CAP,N9256&lt;=TEMP_WORKER_CAP),"YES","NO")</x:f>
        <x:v>YES</x:v>
      </x:c>
      <x:c r="T9256" s="139" t="n">
        <x:f>IF(S9256="YES",R9256,-1E+99)</x:f>
        <x:v>1616.3384666542115</x:v>
      </x:c>
    </x:row>
    <x:row r="9257">
      <x:c r="A9257" s="139"/>
      <x:c r="B9257" s="139"/>
      <x:c r="C9257" s="139"/>
      <x:c r="D9257" s="139"/>
      <x:c r="E9257" s="139"/>
      <x:c r="F9257" s="139"/>
      <x:c r="G9257" s="139"/>
      <x:c r="H9257" s="139"/>
      <x:c r="I9257" s="266" t="n">
        <x:f>INT((ROW()-ROW($I$46))/((CARROT_CAP+1)*(MESCLUN_CAP+1)))</x:f>
        <x:v>14</x:v>
      </x:c>
      <x:c r="J9257" s="266" t="n">
        <x:f>MOD(INT((ROW()-ROW($I$46))/(MESCLUN_CAP+1)),CARROT_CAP+1)</x:f>
        <x:v>3</x:v>
      </x:c>
      <x:c r="K9257" s="266" t="n">
        <x:f>MOD(ROW()-ROW($I$46),MESCLUN_CAP+1)</x:f>
        <x:v>4</x:v>
      </x:c>
      <x:c r="L9257" s="266" t="n">
        <x:f>SUM(I9257:K9257)</x:f>
        <x:v>21</x:v>
      </x:c>
      <x:c r="M9257" s="267" t="n">
        <x:f>I9257*TOMATO_HOURS*WEEKS*(1+TOMATO_DIM)^I9257+J9257*CARROT_HOURS*WEEKS*(1+CARROT_DIM)^J9257+K9257*MESCLUN_HOURS*WEEKS*(1+MESCLUN_DIM)^K9257</x:f>
        <x:v>5070.938220043374</x:v>
      </x:c>
      <x:c r="N9257" s="267" t="n">
        <x:f>MAX(M9257-FARMER_HOURS,0)/TEMP_HOURS_PER_WORKER</x:f>
        <x:v>3.021484875030121</x:v>
      </x:c>
      <x:c r="O9257" s="268" t="n">
        <x:f>I9257*TOMATO_PRICE+J9257*CARROT_PRICE+K9257*MESCLUN_PRICE</x:f>
        <x:v>140282</x:v>
      </x:c>
      <x:c r="P9257" s="268" t="n">
        <x:f>I9257*TOMATO_FERTILIZER+J9257*CARROT_FERTILIZER+K9257*MESCLUN_FERTILIZER</x:f>
        <x:v>17160</x:v>
      </x:c>
      <x:c r="Q9257" s="268" t="n">
        <x:f>MIN(M9257,FARMER_HOURS)*FARMER_RATE+MAX(M9257-FARMER_HOURS,0)*TEMP_RATE</x:f>
        <x:v>100537.12187575302</x:v>
      </x:c>
      <x:c r="R9257" s="268" t="n">
        <x:f>O9257-P9257-Q9257-FIXED_COST</x:f>
        <x:v>2584.878124246985</x:v>
      </x:c>
      <x:c r="S9257" s="139" t="str">
        <x:f>IF(AND(L9257&lt;=TOTAL_BED_CAP,N9257&lt;=TEMP_WORKER_CAP),"YES","NO")</x:f>
        <x:v>YES</x:v>
      </x:c>
      <x:c r="T9257" s="139" t="n">
        <x:f>IF(S9257="YES",R9257,-1E+99)</x:f>
        <x:v>2584.878124246985</x:v>
      </x:c>
    </x:row>
    <x:row r="9258">
      <x:c r="A9258" s="139"/>
      <x:c r="B9258" s="139"/>
      <x:c r="C9258" s="139"/>
      <x:c r="D9258" s="139"/>
      <x:c r="E9258" s="139"/>
      <x:c r="F9258" s="139"/>
      <x:c r="G9258" s="139"/>
      <x:c r="H9258" s="139"/>
      <x:c r="I9258" s="266" t="n">
        <x:f>INT((ROW()-ROW($I$46))/((CARROT_CAP+1)*(MESCLUN_CAP+1)))</x:f>
        <x:v>14</x:v>
      </x:c>
      <x:c r="J9258" s="266" t="n">
        <x:f>MOD(INT((ROW()-ROW($I$46))/(MESCLUN_CAP+1)),CARROT_CAP+1)</x:f>
        <x:v>3</x:v>
      </x:c>
      <x:c r="K9258" s="266" t="n">
        <x:f>MOD(ROW()-ROW($I$46),MESCLUN_CAP+1)</x:f>
        <x:v>5</x:v>
      </x:c>
      <x:c r="L9258" s="266" t="n">
        <x:f>SUM(I9258:K9258)</x:f>
        <x:v>22</x:v>
      </x:c>
      <x:c r="M9258" s="267" t="n">
        <x:f>I9258*TOMATO_HOURS*WEEKS*(1+TOMATO_DIM)^I9258+J9258*CARROT_HOURS*WEEKS*(1+CARROT_DIM)^J9258+K9258*MESCLUN_HOURS*WEEKS*(1+MESCLUN_DIM)^K9258</x:f>
        <x:v>5121.186543964577</x:v>
      </x:c>
      <x:c r="N9258" s="267" t="n">
        <x:f>MAX(M9258-FARMER_HOURS,0)/TEMP_HOURS_PER_WORKER</x:f>
        <x:v>3.0563795444198454</x:v>
      </x:c>
      <x:c r="O9258" s="268" t="n">
        <x:f>I9258*TOMATO_PRICE+J9258*CARROT_PRICE+K9258*MESCLUN_PRICE</x:f>
        <x:v>142982</x:v>
      </x:c>
      <x:c r="P9258" s="268" t="n">
        <x:f>I9258*TOMATO_FERTILIZER+J9258*CARROT_FERTILIZER+K9258*MESCLUN_FERTILIZER</x:f>
        <x:v>18040</x:v>
      </x:c>
      <x:c r="Q9258" s="268" t="n">
        <x:f>MIN(M9258,FARMER_HOURS)*FARMER_RATE+MAX(M9258-FARMER_HOURS,0)*TEMP_RATE</x:f>
        <x:v>101409.48861049613</x:v>
      </x:c>
      <x:c r="R9258" s="268" t="n">
        <x:f>O9258-P9258-Q9258-FIXED_COST</x:f>
        <x:v>3532.5113895038667</x:v>
      </x:c>
      <x:c r="S9258" s="139" t="str">
        <x:f>IF(AND(L9258&lt;=TOTAL_BED_CAP,N9258&lt;=TEMP_WORKER_CAP),"YES","NO")</x:f>
        <x:v>YES</x:v>
      </x:c>
      <x:c r="T9258" s="139" t="n">
        <x:f>IF(S9258="YES",R9258,-1E+99)</x:f>
        <x:v>3532.5113895038667</x:v>
      </x:c>
    </x:row>
    <x:row r="9259">
      <x:c r="A9259" s="139"/>
      <x:c r="B9259" s="139"/>
      <x:c r="C9259" s="139"/>
      <x:c r="D9259" s="139"/>
      <x:c r="E9259" s="139"/>
      <x:c r="F9259" s="139"/>
      <x:c r="G9259" s="139"/>
      <x:c r="H9259" s="139"/>
      <x:c r="I9259" s="266" t="n">
        <x:f>INT((ROW()-ROW($I$46))/((CARROT_CAP+1)*(MESCLUN_CAP+1)))</x:f>
        <x:v>14</x:v>
      </x:c>
      <x:c r="J9259" s="266" t="n">
        <x:f>MOD(INT((ROW()-ROW($I$46))/(MESCLUN_CAP+1)),CARROT_CAP+1)</x:f>
        <x:v>3</x:v>
      </x:c>
      <x:c r="K9259" s="266" t="n">
        <x:f>MOD(ROW()-ROW($I$46),MESCLUN_CAP+1)</x:f>
        <x:v>6</x:v>
      </x:c>
      <x:c r="L9259" s="266" t="n">
        <x:f>SUM(I9259:K9259)</x:f>
        <x:v>23</x:v>
      </x:c>
      <x:c r="M9259" s="267" t="n">
        <x:f>I9259*TOMATO_HOURS*WEEKS*(1+TOMATO_DIM)^I9259+J9259*CARROT_HOURS*WEEKS*(1+CARROT_DIM)^J9259+K9259*MESCLUN_HOURS*WEEKS*(1+MESCLUN_DIM)^K9259</x:f>
        <x:v>5172.66151814621</x:v>
      </x:c>
      <x:c r="N9259" s="267" t="n">
        <x:f>MAX(M9259-FARMER_HOURS,0)/TEMP_HOURS_PER_WORKER</x:f>
        <x:v>3.0921260542682014</x:v>
      </x:c>
      <x:c r="O9259" s="268" t="n">
        <x:f>I9259*TOMATO_PRICE+J9259*CARROT_PRICE+K9259*MESCLUN_PRICE</x:f>
        <x:v>145682</x:v>
      </x:c>
      <x:c r="P9259" s="268" t="n">
        <x:f>I9259*TOMATO_FERTILIZER+J9259*CARROT_FERTILIZER+K9259*MESCLUN_FERTILIZER</x:f>
        <x:v>18920</x:v>
      </x:c>
      <x:c r="Q9259" s="268" t="n">
        <x:f>MIN(M9259,FARMER_HOURS)*FARMER_RATE+MAX(M9259-FARMER_HOURS,0)*TEMP_RATE</x:f>
        <x:v>102303.15135670504</x:v>
      </x:c>
      <x:c r="R9259" s="268" t="n">
        <x:f>O9259-P9259-Q9259-FIXED_COST</x:f>
        <x:v>4458.848643294958</x:v>
      </x:c>
      <x:c r="S9259" s="139" t="str">
        <x:f>IF(AND(L9259&lt;=TOTAL_BED_CAP,N9259&lt;=TEMP_WORKER_CAP),"YES","NO")</x:f>
        <x:v>YES</x:v>
      </x:c>
      <x:c r="T9259" s="139" t="n">
        <x:f>IF(S9259="YES",R9259,-1E+99)</x:f>
        <x:v>4458.848643294958</x:v>
      </x:c>
    </x:row>
    <x:row r="9260">
      <x:c r="A9260" s="139"/>
      <x:c r="B9260" s="139"/>
      <x:c r="C9260" s="139"/>
      <x:c r="D9260" s="139"/>
      <x:c r="E9260" s="139"/>
      <x:c r="F9260" s="139"/>
      <x:c r="G9260" s="139"/>
      <x:c r="H9260" s="139"/>
      <x:c r="I9260" s="266" t="n">
        <x:f>INT((ROW()-ROW($I$46))/((CARROT_CAP+1)*(MESCLUN_CAP+1)))</x:f>
        <x:v>14</x:v>
      </x:c>
      <x:c r="J9260" s="266" t="n">
        <x:f>MOD(INT((ROW()-ROW($I$46))/(MESCLUN_CAP+1)),CARROT_CAP+1)</x:f>
        <x:v>3</x:v>
      </x:c>
      <x:c r="K9260" s="266" t="n">
        <x:f>MOD(ROW()-ROW($I$46),MESCLUN_CAP+1)</x:f>
        <x:v>7</x:v>
      </x:c>
      <x:c r="L9260" s="266" t="n">
        <x:f>SUM(I9260:K9260)</x:f>
        <x:v>24</x:v>
      </x:c>
      <x:c r="M9260" s="267" t="n">
        <x:f>I9260*TOMATO_HOURS*WEEKS*(1+TOMATO_DIM)^I9260+J9260*CARROT_HOURS*WEEKS*(1+CARROT_DIM)^J9260+K9260*MESCLUN_HOURS*WEEKS*(1+MESCLUN_DIM)^K9260</x:f>
        <x:v>5225.385957544171</x:v>
      </x:c>
      <x:c r="N9260" s="267" t="n">
        <x:f>MAX(M9260-FARMER_HOURS,0)/TEMP_HOURS_PER_WORKER</x:f>
        <x:v>3.128740248294563</x:v>
      </x:c>
      <x:c r="O9260" s="268" t="n">
        <x:f>I9260*TOMATO_PRICE+J9260*CARROT_PRICE+K9260*MESCLUN_PRICE</x:f>
        <x:v>148382</x:v>
      </x:c>
      <x:c r="P9260" s="268" t="n">
        <x:f>I9260*TOMATO_FERTILIZER+J9260*CARROT_FERTILIZER+K9260*MESCLUN_FERTILIZER</x:f>
        <x:v>19800</x:v>
      </x:c>
      <x:c r="Q9260" s="268" t="n">
        <x:f>MIN(M9260,FARMER_HOURS)*FARMER_RATE+MAX(M9260-FARMER_HOURS,0)*TEMP_RATE</x:f>
        <x:v>103218.50620736407</x:v>
      </x:c>
      <x:c r="R9260" s="268" t="n">
        <x:f>O9260-P9260-Q9260-FIXED_COST</x:f>
        <x:v>5363.493792635927</x:v>
      </x:c>
      <x:c r="S9260" s="139" t="str">
        <x:f>IF(AND(L9260&lt;=TOTAL_BED_CAP,N9260&lt;=TEMP_WORKER_CAP),"YES","NO")</x:f>
        <x:v>YES</x:v>
      </x:c>
      <x:c r="T9260" s="139" t="n">
        <x:f>IF(S9260="YES",R9260,-1E+99)</x:f>
        <x:v>5363.493792635927</x:v>
      </x:c>
    </x:row>
    <x:row r="9261">
      <x:c r="A9261" s="139"/>
      <x:c r="B9261" s="139"/>
      <x:c r="C9261" s="139"/>
      <x:c r="D9261" s="139"/>
      <x:c r="E9261" s="139"/>
      <x:c r="F9261" s="139"/>
      <x:c r="G9261" s="139"/>
      <x:c r="H9261" s="139"/>
      <x:c r="I9261" s="266" t="n">
        <x:f>INT((ROW()-ROW($I$46))/((CARROT_CAP+1)*(MESCLUN_CAP+1)))</x:f>
        <x:v>14</x:v>
      </x:c>
      <x:c r="J9261" s="266" t="n">
        <x:f>MOD(INT((ROW()-ROW($I$46))/(MESCLUN_CAP+1)),CARROT_CAP+1)</x:f>
        <x:v>3</x:v>
      </x:c>
      <x:c r="K9261" s="266" t="n">
        <x:f>MOD(ROW()-ROW($I$46),MESCLUN_CAP+1)</x:f>
        <x:v>8</x:v>
      </x:c>
      <x:c r="L9261" s="266" t="n">
        <x:f>SUM(I9261:K9261)</x:f>
        <x:v>25</x:v>
      </x:c>
      <x:c r="M9261" s="267" t="n">
        <x:f>I9261*TOMATO_HOURS*WEEKS*(1+TOMATO_DIM)^I9261+J9261*CARROT_HOURS*WEEKS*(1+CARROT_DIM)^J9261+K9261*MESCLUN_HOURS*WEEKS*(1+MESCLUN_DIM)^K9261</x:f>
        <x:v>5279.383055824151</x:v>
      </x:c>
      <x:c r="N9261" s="267" t="n">
        <x:f>MAX(M9261-FARMER_HOURS,0)/TEMP_HOURS_PER_WORKER</x:f>
        <x:v>3.1662382332112156</x:v>
      </x:c>
      <x:c r="O9261" s="268" t="n">
        <x:f>I9261*TOMATO_PRICE+J9261*CARROT_PRICE+K9261*MESCLUN_PRICE</x:f>
        <x:v>151082</x:v>
      </x:c>
      <x:c r="P9261" s="268" t="n">
        <x:f>I9261*TOMATO_FERTILIZER+J9261*CARROT_FERTILIZER+K9261*MESCLUN_FERTILIZER</x:f>
        <x:v>20680</x:v>
      </x:c>
      <x:c r="Q9261" s="268" t="n">
        <x:f>MIN(M9261,FARMER_HOURS)*FARMER_RATE+MAX(M9261-FARMER_HOURS,0)*TEMP_RATE</x:f>
        <x:v>104155.95583028039</x:v>
      </x:c>
      <x:c r="R9261" s="268" t="n">
        <x:f>O9261-P9261-Q9261-FIXED_COST</x:f>
        <x:v>6246.044169719607</x:v>
      </x:c>
      <x:c r="S9261" s="139" t="str">
        <x:f>IF(AND(L9261&lt;=TOTAL_BED_CAP,N9261&lt;=TEMP_WORKER_CAP),"YES","NO")</x:f>
        <x:v>YES</x:v>
      </x:c>
      <x:c r="T9261" s="139" t="n">
        <x:f>IF(S9261="YES",R9261,-1E+99)</x:f>
        <x:v>6246.044169719607</x:v>
      </x:c>
    </x:row>
    <x:row r="9262">
      <x:c r="A9262" s="139"/>
      <x:c r="B9262" s="139"/>
      <x:c r="C9262" s="139"/>
      <x:c r="D9262" s="139"/>
      <x:c r="E9262" s="139"/>
      <x:c r="F9262" s="139"/>
      <x:c r="G9262" s="139"/>
      <x:c r="H9262" s="139"/>
      <x:c r="I9262" s="266" t="n">
        <x:f>INT((ROW()-ROW($I$46))/((CARROT_CAP+1)*(MESCLUN_CAP+1)))</x:f>
        <x:v>14</x:v>
      </x:c>
      <x:c r="J9262" s="266" t="n">
        <x:f>MOD(INT((ROW()-ROW($I$46))/(MESCLUN_CAP+1)),CARROT_CAP+1)</x:f>
        <x:v>3</x:v>
      </x:c>
      <x:c r="K9262" s="266" t="n">
        <x:f>MOD(ROW()-ROW($I$46),MESCLUN_CAP+1)</x:f>
        <x:v>9</x:v>
      </x:c>
      <x:c r="L9262" s="266" t="n">
        <x:f>SUM(I9262:K9262)</x:f>
        <x:v>26</x:v>
      </x:c>
      <x:c r="M9262" s="267" t="n">
        <x:f>I9262*TOMATO_HOURS*WEEKS*(1+TOMATO_DIM)^I9262+J9262*CARROT_HOURS*WEEKS*(1+CARROT_DIM)^J9262+K9262*MESCLUN_HOURS*WEEKS*(1+MESCLUN_DIM)^K9262</x:f>
        <x:v>5334.676391264546</x:v>
      </x:c>
      <x:c r="N9262" s="267" t="n">
        <x:f>MAX(M9262-FARMER_HOURS,0)/TEMP_HOURS_PER_WORKER</x:f>
        <x:v>3.204636382822601</x:v>
      </x:c>
      <x:c r="O9262" s="268" t="n">
        <x:f>I9262*TOMATO_PRICE+J9262*CARROT_PRICE+K9262*MESCLUN_PRICE</x:f>
        <x:v>153782</x:v>
      </x:c>
      <x:c r="P9262" s="268" t="n">
        <x:f>I9262*TOMATO_FERTILIZER+J9262*CARROT_FERTILIZER+K9262*MESCLUN_FERTILIZER</x:f>
        <x:v>21560</x:v>
      </x:c>
      <x:c r="Q9262" s="268" t="n">
        <x:f>MIN(M9262,FARMER_HOURS)*FARMER_RATE+MAX(M9262-FARMER_HOURS,0)*TEMP_RATE</x:f>
        <x:v>105115.90957056503</x:v>
      </x:c>
      <x:c r="R9262" s="268" t="n">
        <x:f>O9262-P9262-Q9262-FIXED_COST</x:f>
        <x:v>7106.090429434975</x:v>
      </x:c>
      <x:c r="S9262" s="139" t="str">
        <x:f>IF(AND(L9262&lt;=TOTAL_BED_CAP,N9262&lt;=TEMP_WORKER_CAP),"YES","NO")</x:f>
        <x:v>YES</x:v>
      </x:c>
      <x:c r="T9262" s="139" t="n">
        <x:f>IF(S9262="YES",R9262,-1E+99)</x:f>
        <x:v>7106.090429434975</x:v>
      </x:c>
    </x:row>
    <x:row r="9263">
      <x:c r="A9263" s="139"/>
      <x:c r="B9263" s="139"/>
      <x:c r="C9263" s="139"/>
      <x:c r="D9263" s="139"/>
      <x:c r="E9263" s="139"/>
      <x:c r="F9263" s="139"/>
      <x:c r="G9263" s="139"/>
      <x:c r="H9263" s="139"/>
      <x:c r="I9263" s="266" t="n">
        <x:f>INT((ROW()-ROW($I$46))/((CARROT_CAP+1)*(MESCLUN_CAP+1)))</x:f>
        <x:v>14</x:v>
      </x:c>
      <x:c r="J9263" s="266" t="n">
        <x:f>MOD(INT((ROW()-ROW($I$46))/(MESCLUN_CAP+1)),CARROT_CAP+1)</x:f>
        <x:v>3</x:v>
      </x:c>
      <x:c r="K9263" s="266" t="n">
        <x:f>MOD(ROW()-ROW($I$46),MESCLUN_CAP+1)</x:f>
        <x:v>10</x:v>
      </x:c>
      <x:c r="L9263" s="266" t="n">
        <x:f>SUM(I9263:K9263)</x:f>
        <x:v>27</x:v>
      </x:c>
      <x:c r="M9263" s="267" t="n">
        <x:f>I9263*TOMATO_HOURS*WEEKS*(1+TOMATO_DIM)^I9263+J9263*CARROT_HOURS*WEEKS*(1+CARROT_DIM)^J9263+K9263*MESCLUN_HOURS*WEEKS*(1+MESCLUN_DIM)^K9263</x:f>
        <x:v>5391.289932747758</x:v>
      </x:c>
      <x:c r="N9263" s="267" t="n">
        <x:f>MAX(M9263-FARMER_HOURS,0)/TEMP_HOURS_PER_WORKER</x:f>
        <x:v>3.243951342185943</x:v>
      </x:c>
      <x:c r="O9263" s="268" t="n">
        <x:f>I9263*TOMATO_PRICE+J9263*CARROT_PRICE+K9263*MESCLUN_PRICE</x:f>
        <x:v>156482</x:v>
      </x:c>
      <x:c r="P9263" s="268" t="n">
        <x:f>I9263*TOMATO_FERTILIZER+J9263*CARROT_FERTILIZER+K9263*MESCLUN_FERTILIZER</x:f>
        <x:v>22440</x:v>
      </x:c>
      <x:c r="Q9263" s="268" t="n">
        <x:f>MIN(M9263,FARMER_HOURS)*FARMER_RATE+MAX(M9263-FARMER_HOURS,0)*TEMP_RATE</x:f>
        <x:v>106098.78355464857</x:v>
      </x:c>
      <x:c r="R9263" s="268" t="n">
        <x:f>O9263-P9263-Q9263-FIXED_COST</x:f>
        <x:v>7943.216445351427</x:v>
      </x:c>
      <x:c r="S9263" s="139" t="str">
        <x:f>IF(AND(L9263&lt;=TOTAL_BED_CAP,N9263&lt;=TEMP_WORKER_CAP),"YES","NO")</x:f>
        <x:v>YES</x:v>
      </x:c>
      <x:c r="T9263" s="139" t="n">
        <x:f>IF(S9263="YES",R9263,-1E+99)</x:f>
        <x:v>7943.216445351427</x:v>
      </x:c>
    </x:row>
    <x:row r="9264">
      <x:c r="A9264" s="139"/>
      <x:c r="B9264" s="139"/>
      <x:c r="C9264" s="139"/>
      <x:c r="D9264" s="139"/>
      <x:c r="E9264" s="139"/>
      <x:c r="F9264" s="139"/>
      <x:c r="G9264" s="139"/>
      <x:c r="H9264" s="139"/>
      <x:c r="I9264" s="266" t="n">
        <x:f>INT((ROW()-ROW($I$46))/((CARROT_CAP+1)*(MESCLUN_CAP+1)))</x:f>
        <x:v>14</x:v>
      </x:c>
      <x:c r="J9264" s="266" t="n">
        <x:f>MOD(INT((ROW()-ROW($I$46))/(MESCLUN_CAP+1)),CARROT_CAP+1)</x:f>
        <x:v>3</x:v>
      </x:c>
      <x:c r="K9264" s="266" t="n">
        <x:f>MOD(ROW()-ROW($I$46),MESCLUN_CAP+1)</x:f>
        <x:v>11</x:v>
      </x:c>
      <x:c r="L9264" s="266" t="n">
        <x:f>SUM(I9264:K9264)</x:f>
        <x:v>28</x:v>
      </x:c>
      <x:c r="M9264" s="267" t="n">
        <x:f>I9264*TOMATO_HOURS*WEEKS*(1+TOMATO_DIM)^I9264+J9264*CARROT_HOURS*WEEKS*(1+CARROT_DIM)^J9264+K9264*MESCLUN_HOURS*WEEKS*(1+MESCLUN_DIM)^K9264</x:f>
        <x:v>5449.248045841197</x:v>
      </x:c>
      <x:c r="N9264" s="267" t="n">
        <x:f>MAX(M9264-FARMER_HOURS,0)/TEMP_HOURS_PER_WORKER</x:f>
        <x:v>3.284200031834165</x:v>
      </x:c>
      <x:c r="O9264" s="268" t="n">
        <x:f>I9264*TOMATO_PRICE+J9264*CARROT_PRICE+K9264*MESCLUN_PRICE</x:f>
        <x:v>159182</x:v>
      </x:c>
      <x:c r="P9264" s="268" t="n">
        <x:f>I9264*TOMATO_FERTILIZER+J9264*CARROT_FERTILIZER+K9264*MESCLUN_FERTILIZER</x:f>
        <x:v>23320</x:v>
      </x:c>
      <x:c r="Q9264" s="268" t="n">
        <x:f>MIN(M9264,FARMER_HOURS)*FARMER_RATE+MAX(M9264-FARMER_HOURS,0)*TEMP_RATE</x:f>
        <x:v>107105.00079585412</x:v>
      </x:c>
      <x:c r="R9264" s="268" t="n">
        <x:f>O9264-P9264-Q9264-FIXED_COST</x:f>
        <x:v>8756.999204145875</x:v>
      </x:c>
      <x:c r="S9264" s="139" t="str">
        <x:f>IF(AND(L9264&lt;=TOTAL_BED_CAP,N9264&lt;=TEMP_WORKER_CAP),"YES","NO")</x:f>
        <x:v>YES</x:v>
      </x:c>
      <x:c r="T9264" s="139" t="n">
        <x:f>IF(S9264="YES",R9264,-1E+99)</x:f>
        <x:v>8756.999204145875</x:v>
      </x:c>
    </x:row>
    <x:row r="9265">
      <x:c r="A9265" s="139"/>
      <x:c r="B9265" s="139"/>
      <x:c r="C9265" s="139"/>
      <x:c r="D9265" s="139"/>
      <x:c r="E9265" s="139"/>
      <x:c r="F9265" s="139"/>
      <x:c r="G9265" s="139"/>
      <x:c r="H9265" s="139"/>
      <x:c r="I9265" s="266" t="n">
        <x:f>INT((ROW()-ROW($I$46))/((CARROT_CAP+1)*(MESCLUN_CAP+1)))</x:f>
        <x:v>14</x:v>
      </x:c>
      <x:c r="J9265" s="266" t="n">
        <x:f>MOD(INT((ROW()-ROW($I$46))/(MESCLUN_CAP+1)),CARROT_CAP+1)</x:f>
        <x:v>3</x:v>
      </x:c>
      <x:c r="K9265" s="266" t="n">
        <x:f>MOD(ROW()-ROW($I$46),MESCLUN_CAP+1)</x:f>
        <x:v>12</x:v>
      </x:c>
      <x:c r="L9265" s="266" t="n">
        <x:f>SUM(I9265:K9265)</x:f>
        <x:v>29</x:v>
      </x:c>
      <x:c r="M9265" s="267" t="n">
        <x:f>I9265*TOMATO_HOURS*WEEKS*(1+TOMATO_DIM)^I9265+J9265*CARROT_HOURS*WEEKS*(1+CARROT_DIM)^J9265+K9265*MESCLUN_HOURS*WEEKS*(1+MESCLUN_DIM)^K9265</x:f>
        <x:v>5508.575498969261</x:v>
      </x:c>
      <x:c r="N9265" s="267" t="n">
        <x:f>MAX(M9265-FARMER_HOURS,0)/TEMP_HOURS_PER_WORKER</x:f>
        <x:v>3.325399652061987</x:v>
      </x:c>
      <x:c r="O9265" s="268" t="n">
        <x:f>I9265*TOMATO_PRICE+J9265*CARROT_PRICE+K9265*MESCLUN_PRICE</x:f>
        <x:v>161882</x:v>
      </x:c>
      <x:c r="P9265" s="268" t="n">
        <x:f>I9265*TOMATO_FERTILIZER+J9265*CARROT_FERTILIZER+K9265*MESCLUN_FERTILIZER</x:f>
        <x:v>24200</x:v>
      </x:c>
      <x:c r="Q9265" s="268" t="n">
        <x:f>MIN(M9265,FARMER_HOURS)*FARMER_RATE+MAX(M9265-FARMER_HOURS,0)*TEMP_RATE</x:f>
        <x:v>108134.99130154967</x:v>
      </x:c>
      <x:c r="R9265" s="268" t="n">
        <x:f>O9265-P9265-Q9265-FIXED_COST</x:f>
        <x:v>9547.008698450329</x:v>
      </x:c>
      <x:c r="S9265" s="139" t="str">
        <x:f>IF(AND(L9265&lt;=TOTAL_BED_CAP,N9265&lt;=TEMP_WORKER_CAP),"YES","NO")</x:f>
        <x:v>YES</x:v>
      </x:c>
      <x:c r="T9265" s="139" t="n">
        <x:f>IF(S9265="YES",R9265,-1E+99)</x:f>
        <x:v>9547.008698450329</x:v>
      </x:c>
    </x:row>
    <x:row r="9266">
      <x:c r="A9266" s="139"/>
      <x:c r="B9266" s="139"/>
      <x:c r="C9266" s="139"/>
      <x:c r="D9266" s="139"/>
      <x:c r="E9266" s="139"/>
      <x:c r="F9266" s="139"/>
      <x:c r="G9266" s="139"/>
      <x:c r="H9266" s="139"/>
      <x:c r="I9266" s="266" t="n">
        <x:f>INT((ROW()-ROW($I$46))/((CARROT_CAP+1)*(MESCLUN_CAP+1)))</x:f>
        <x:v>14</x:v>
      </x:c>
      <x:c r="J9266" s="266" t="n">
        <x:f>MOD(INT((ROW()-ROW($I$46))/(MESCLUN_CAP+1)),CARROT_CAP+1)</x:f>
        <x:v>3</x:v>
      </x:c>
      <x:c r="K9266" s="266" t="n">
        <x:f>MOD(ROW()-ROW($I$46),MESCLUN_CAP+1)</x:f>
        <x:v>13</x:v>
      </x:c>
      <x:c r="L9266" s="266" t="n">
        <x:f>SUM(I9266:K9266)</x:f>
        <x:v>30</x:v>
      </x:c>
      <x:c r="M9266" s="267" t="n">
        <x:f>I9266*TOMATO_HOURS*WEEKS*(1+TOMATO_DIM)^I9266+J9266*CARROT_HOURS*WEEKS*(1+CARROT_DIM)^J9266+K9266*MESCLUN_HOURS*WEEKS*(1+MESCLUN_DIM)^K9266</x:f>
        <x:v>5569.2974696776455</x:v>
      </x:c>
      <x:c r="N9266" s="267" t="n">
        <x:f>MAX(M9266-FARMER_HOURS,0)/TEMP_HOURS_PER_WORKER</x:f>
        <x:v>3.367567687276143</x:v>
      </x:c>
      <x:c r="O9266" s="268" t="n">
        <x:f>I9266*TOMATO_PRICE+J9266*CARROT_PRICE+K9266*MESCLUN_PRICE</x:f>
        <x:v>164582</x:v>
      </x:c>
      <x:c r="P9266" s="268" t="n">
        <x:f>I9266*TOMATO_FERTILIZER+J9266*CARROT_FERTILIZER+K9266*MESCLUN_FERTILIZER</x:f>
        <x:v>25080</x:v>
      </x:c>
      <x:c r="Q9266" s="268" t="n">
        <x:f>MIN(M9266,FARMER_HOURS)*FARMER_RATE+MAX(M9266-FARMER_HOURS,0)*TEMP_RATE</x:f>
        <x:v>109189.19218190356</x:v>
      </x:c>
      <x:c r="R9266" s="268" t="n">
        <x:f>O9266-P9266-Q9266-FIXED_COST</x:f>
        <x:v>10312.807818096437</x:v>
      </x:c>
      <x:c r="S9266" s="139" t="str">
        <x:f>IF(AND(L9266&lt;=TOTAL_BED_CAP,N9266&lt;=TEMP_WORKER_CAP),"YES","NO")</x:f>
        <x:v>YES</x:v>
      </x:c>
      <x:c r="T9266" s="139" t="n">
        <x:f>IF(S9266="YES",R9266,-1E+99)</x:f>
        <x:v>10312.807818096437</x:v>
      </x:c>
    </x:row>
    <x:row r="9267">
      <x:c r="A9267" s="139"/>
      <x:c r="B9267" s="139"/>
      <x:c r="C9267" s="139"/>
      <x:c r="D9267" s="139"/>
      <x:c r="E9267" s="139"/>
      <x:c r="F9267" s="139"/>
      <x:c r="G9267" s="139"/>
      <x:c r="H9267" s="139"/>
      <x:c r="I9267" s="266" t="n">
        <x:f>INT((ROW()-ROW($I$46))/((CARROT_CAP+1)*(MESCLUN_CAP+1)))</x:f>
        <x:v>14</x:v>
      </x:c>
      <x:c r="J9267" s="266" t="n">
        <x:f>MOD(INT((ROW()-ROW($I$46))/(MESCLUN_CAP+1)),CARROT_CAP+1)</x:f>
        <x:v>3</x:v>
      </x:c>
      <x:c r="K9267" s="266" t="n">
        <x:f>MOD(ROW()-ROW($I$46),MESCLUN_CAP+1)</x:f>
        <x:v>14</x:v>
      </x:c>
      <x:c r="L9267" s="266" t="n">
        <x:f>SUM(I9267:K9267)</x:f>
        <x:v>31</x:v>
      </x:c>
      <x:c r="M9267" s="267" t="n">
        <x:f>I9267*TOMATO_HOURS*WEEKS*(1+TOMATO_DIM)^I9267+J9267*CARROT_HOURS*WEEKS*(1+CARROT_DIM)^J9267+K9267*MESCLUN_HOURS*WEEKS*(1+MESCLUN_DIM)^K9267</x:f>
        <x:v>5631.4395509913065</x:v>
      </x:c>
      <x:c r="N9267" s="267" t="n">
        <x:f>MAX(M9267-FARMER_HOURS,0)/TEMP_HOURS_PER_WORKER</x:f>
        <x:v>3.4107219104106297</x:v>
      </x:c>
      <x:c r="O9267" s="268" t="n">
        <x:f>I9267*TOMATO_PRICE+J9267*CARROT_PRICE+K9267*MESCLUN_PRICE</x:f>
        <x:v>167282</x:v>
      </x:c>
      <x:c r="P9267" s="268" t="n">
        <x:f>I9267*TOMATO_FERTILIZER+J9267*CARROT_FERTILIZER+K9267*MESCLUN_FERTILIZER</x:f>
        <x:v>25960</x:v>
      </x:c>
      <x:c r="Q9267" s="268" t="n">
        <x:f>MIN(M9267,FARMER_HOURS)*FARMER_RATE+MAX(M9267-FARMER_HOURS,0)*TEMP_RATE</x:f>
        <x:v>110268.04776026573</x:v>
      </x:c>
      <x:c r="R9267" s="268" t="n">
        <x:f>O9267-P9267-Q9267-FIXED_COST</x:f>
        <x:v>11053.952239734266</x:v>
      </x:c>
      <x:c r="S9267" s="139" t="str">
        <x:f>IF(AND(L9267&lt;=TOTAL_BED_CAP,N9267&lt;=TEMP_WORKER_CAP),"YES","NO")</x:f>
        <x:v>YES</x:v>
      </x:c>
      <x:c r="T9267" s="139" t="n">
        <x:f>IF(S9267="YES",R9267,-1E+99)</x:f>
        <x:v>11053.952239734266</x:v>
      </x:c>
    </x:row>
    <x:row r="9268">
      <x:c r="A9268" s="139"/>
      <x:c r="B9268" s="139"/>
      <x:c r="C9268" s="139"/>
      <x:c r="D9268" s="139"/>
      <x:c r="E9268" s="139"/>
      <x:c r="F9268" s="139"/>
      <x:c r="G9268" s="139"/>
      <x:c r="H9268" s="139"/>
      <x:c r="I9268" s="266" t="n">
        <x:f>INT((ROW()-ROW($I$46))/((CARROT_CAP+1)*(MESCLUN_CAP+1)))</x:f>
        <x:v>14</x:v>
      </x:c>
      <x:c r="J9268" s="266" t="n">
        <x:f>MOD(INT((ROW()-ROW($I$46))/(MESCLUN_CAP+1)),CARROT_CAP+1)</x:f>
        <x:v>3</x:v>
      </x:c>
      <x:c r="K9268" s="266" t="n">
        <x:f>MOD(ROW()-ROW($I$46),MESCLUN_CAP+1)</x:f>
        <x:v>15</x:v>
      </x:c>
      <x:c r="L9268" s="266" t="n">
        <x:f>SUM(I9268:K9268)</x:f>
        <x:v>32</x:v>
      </x:c>
      <x:c r="M9268" s="267" t="n">
        <x:f>I9268*TOMATO_HOURS*WEEKS*(1+TOMATO_DIM)^I9268+J9268*CARROT_HOURS*WEEKS*(1+CARROT_DIM)^J9268+K9268*MESCLUN_HOURS*WEEKS*(1+MESCLUN_DIM)^K9268</x:f>
        <x:v>5695.027757867453</x:v>
      </x:c>
      <x:c r="N9268" s="267" t="n">
        <x:f>MAX(M9268-FARMER_HOURS,0)/TEMP_HOURS_PER_WORKER</x:f>
        <x:v>3.4548803874079534</x:v>
      </x:c>
      <x:c r="O9268" s="268" t="n">
        <x:f>I9268*TOMATO_PRICE+J9268*CARROT_PRICE+K9268*MESCLUN_PRICE</x:f>
        <x:v>169982</x:v>
      </x:c>
      <x:c r="P9268" s="268" t="n">
        <x:f>I9268*TOMATO_FERTILIZER+J9268*CARROT_FERTILIZER+K9268*MESCLUN_FERTILIZER</x:f>
        <x:v>26840</x:v>
      </x:c>
      <x:c r="Q9268" s="268" t="n">
        <x:f>MIN(M9268,FARMER_HOURS)*FARMER_RATE+MAX(M9268-FARMER_HOURS,0)*TEMP_RATE</x:f>
        <x:v>111372.00968519883</x:v>
      </x:c>
      <x:c r="R9268" s="268" t="n">
        <x:f>O9268-P9268-Q9268-FIXED_COST</x:f>
        <x:v>11769.990314801165</x:v>
      </x:c>
      <x:c r="S9268" s="139" t="str">
        <x:f>IF(AND(L9268&lt;=TOTAL_BED_CAP,N9268&lt;=TEMP_WORKER_CAP),"YES","NO")</x:f>
        <x:v>YES</x:v>
      </x:c>
      <x:c r="T9268" s="139" t="n">
        <x:f>IF(S9268="YES",R9268,-1E+99)</x:f>
        <x:v>11769.990314801165</x:v>
      </x:c>
    </x:row>
    <x:row r="9269">
      <x:c r="A9269" s="139"/>
      <x:c r="B9269" s="139"/>
      <x:c r="C9269" s="139"/>
      <x:c r="D9269" s="139"/>
      <x:c r="E9269" s="139"/>
      <x:c r="F9269" s="139"/>
      <x:c r="G9269" s="139"/>
      <x:c r="H9269" s="139"/>
      <x:c r="I9269" s="266" t="n">
        <x:f>INT((ROW()-ROW($I$46))/((CARROT_CAP+1)*(MESCLUN_CAP+1)))</x:f>
        <x:v>14</x:v>
      </x:c>
      <x:c r="J9269" s="266" t="n">
        <x:f>MOD(INT((ROW()-ROW($I$46))/(MESCLUN_CAP+1)),CARROT_CAP+1)</x:f>
        <x:v>3</x:v>
      </x:c>
      <x:c r="K9269" s="266" t="n">
        <x:f>MOD(ROW()-ROW($I$46),MESCLUN_CAP+1)</x:f>
        <x:v>16</x:v>
      </x:c>
      <x:c r="L9269" s="266" t="n">
        <x:f>SUM(I9269:K9269)</x:f>
        <x:v>33</x:v>
      </x:c>
      <x:c r="M9269" s="267" t="n">
        <x:f>I9269*TOMATO_HOURS*WEEKS*(1+TOMATO_DIM)^I9269+J9269*CARROT_HOURS*WEEKS*(1+CARROT_DIM)^J9269+K9269*MESCLUN_HOURS*WEEKS*(1+MESCLUN_DIM)^K9269</x:f>
        <x:v>5760.088533744942</x:v>
      </x:c>
      <x:c r="N9269" s="267" t="n">
        <x:f>MAX(M9269-FARMER_HOURS,0)/TEMP_HOURS_PER_WORKER</x:f>
        <x:v>3.500061481767321</x:v>
      </x:c>
      <x:c r="O9269" s="268" t="n">
        <x:f>I9269*TOMATO_PRICE+J9269*CARROT_PRICE+K9269*MESCLUN_PRICE</x:f>
        <x:v>172682</x:v>
      </x:c>
      <x:c r="P9269" s="268" t="n">
        <x:f>I9269*TOMATO_FERTILIZER+J9269*CARROT_FERTILIZER+K9269*MESCLUN_FERTILIZER</x:f>
        <x:v>27720</x:v>
      </x:c>
      <x:c r="Q9269" s="268" t="n">
        <x:f>MIN(M9269,FARMER_HOURS)*FARMER_RATE+MAX(M9269-FARMER_HOURS,0)*TEMP_RATE</x:f>
        <x:v>112501.53704418302</x:v>
      </x:c>
      <x:c r="R9269" s="268" t="n">
        <x:f>O9269-P9269-Q9269-FIXED_COST</x:f>
        <x:v>12460.462955816984</x:v>
      </x:c>
      <x:c r="S9269" s="139" t="str">
        <x:f>IF(AND(L9269&lt;=TOTAL_BED_CAP,N9269&lt;=TEMP_WORKER_CAP),"YES","NO")</x:f>
        <x:v>YES</x:v>
      </x:c>
      <x:c r="T9269" s="139" t="n">
        <x:f>IF(S9269="YES",R9269,-1E+99)</x:f>
        <x:v>12460.462955816984</x:v>
      </x:c>
    </x:row>
    <x:row r="9270">
      <x:c r="A9270" s="139"/>
      <x:c r="B9270" s="139"/>
      <x:c r="C9270" s="139"/>
      <x:c r="D9270" s="139"/>
      <x:c r="E9270" s="139"/>
      <x:c r="F9270" s="139"/>
      <x:c r="G9270" s="139"/>
      <x:c r="H9270" s="139"/>
      <x:c r="I9270" s="266" t="n">
        <x:f>INT((ROW()-ROW($I$46))/((CARROT_CAP+1)*(MESCLUN_CAP+1)))</x:f>
        <x:v>14</x:v>
      </x:c>
      <x:c r="J9270" s="266" t="n">
        <x:f>MOD(INT((ROW()-ROW($I$46))/(MESCLUN_CAP+1)),CARROT_CAP+1)</x:f>
        <x:v>3</x:v>
      </x:c>
      <x:c r="K9270" s="266" t="n">
        <x:f>MOD(ROW()-ROW($I$46),MESCLUN_CAP+1)</x:f>
        <x:v>17</x:v>
      </x:c>
      <x:c r="L9270" s="266" t="n">
        <x:f>SUM(I9270:K9270)</x:f>
        <x:v>34</x:v>
      </x:c>
      <x:c r="M9270" s="267" t="n">
        <x:f>I9270*TOMATO_HOURS*WEEKS*(1+TOMATO_DIM)^I9270+J9270*CARROT_HOURS*WEEKS*(1+CARROT_DIM)^J9270+K9270*MESCLUN_HOURS*WEEKS*(1+MESCLUN_DIM)^K9270</x:f>
        <x:v>5826.648757191482</x:v>
      </x:c>
      <x:c r="N9270" s="267" t="n">
        <x:f>MAX(M9270-FARMER_HOURS,0)/TEMP_HOURS_PER_WORKER</x:f>
        <x:v>3.5462838591607517</x:v>
      </x:c>
      <x:c r="O9270" s="268" t="n">
        <x:f>I9270*TOMATO_PRICE+J9270*CARROT_PRICE+K9270*MESCLUN_PRICE</x:f>
        <x:v>175382</x:v>
      </x:c>
      <x:c r="P9270" s="268" t="n">
        <x:f>I9270*TOMATO_FERTILIZER+J9270*CARROT_FERTILIZER+K9270*MESCLUN_FERTILIZER</x:f>
        <x:v>28600</x:v>
      </x:c>
      <x:c r="Q9270" s="268" t="n">
        <x:f>MIN(M9270,FARMER_HOURS)*FARMER_RATE+MAX(M9270-FARMER_HOURS,0)*TEMP_RATE</x:f>
        <x:v>113657.09647901879</x:v>
      </x:c>
      <x:c r="R9270" s="268" t="n">
        <x:f>O9270-P9270-Q9270-FIXED_COST</x:f>
        <x:v>13124.903520981214</x:v>
      </x:c>
      <x:c r="S9270" s="139" t="str">
        <x:f>IF(AND(L9270&lt;=TOTAL_BED_CAP,N9270&lt;=TEMP_WORKER_CAP),"YES","NO")</x:f>
        <x:v>YES</x:v>
      </x:c>
      <x:c r="T9270" s="139" t="n">
        <x:f>IF(S9270="YES",R9270,-1E+99)</x:f>
        <x:v>13124.903520981214</x:v>
      </x:c>
    </x:row>
    <x:row r="9271">
      <x:c r="A9271" s="139"/>
      <x:c r="B9271" s="139"/>
      <x:c r="C9271" s="139"/>
      <x:c r="D9271" s="139"/>
      <x:c r="E9271" s="139"/>
      <x:c r="F9271" s="139"/>
      <x:c r="G9271" s="139"/>
      <x:c r="H9271" s="139"/>
      <x:c r="I9271" s="266" t="n">
        <x:f>INT((ROW()-ROW($I$46))/((CARROT_CAP+1)*(MESCLUN_CAP+1)))</x:f>
        <x:v>14</x:v>
      </x:c>
      <x:c r="J9271" s="266" t="n">
        <x:f>MOD(INT((ROW()-ROW($I$46))/(MESCLUN_CAP+1)),CARROT_CAP+1)</x:f>
        <x:v>3</x:v>
      </x:c>
      <x:c r="K9271" s="266" t="n">
        <x:f>MOD(ROW()-ROW($I$46),MESCLUN_CAP+1)</x:f>
        <x:v>18</x:v>
      </x:c>
      <x:c r="L9271" s="266" t="n">
        <x:f>SUM(I9271:K9271)</x:f>
        <x:v>35</x:v>
      </x:c>
      <x:c r="M9271" s="267" t="n">
        <x:f>I9271*TOMATO_HOURS*WEEKS*(1+TOMATO_DIM)^I9271+J9271*CARROT_HOURS*WEEKS*(1+CARROT_DIM)^J9271+K9271*MESCLUN_HOURS*WEEKS*(1+MESCLUN_DIM)^K9271</x:f>
        <x:v>5894.73574865007</x:v>
      </x:c>
      <x:c r="N9271" s="267" t="n">
        <x:f>MAX(M9271-FARMER_HOURS,0)/TEMP_HOURS_PER_WORKER</x:f>
        <x:v>3.593566492118104</x:v>
      </x:c>
      <x:c r="O9271" s="268" t="n">
        <x:f>I9271*TOMATO_PRICE+J9271*CARROT_PRICE+K9271*MESCLUN_PRICE</x:f>
        <x:v>178082</x:v>
      </x:c>
      <x:c r="P9271" s="268" t="n">
        <x:f>I9271*TOMATO_FERTILIZER+J9271*CARROT_FERTILIZER+K9271*MESCLUN_FERTILIZER</x:f>
        <x:v>29480</x:v>
      </x:c>
      <x:c r="Q9271" s="268" t="n">
        <x:f>MIN(M9271,FARMER_HOURS)*FARMER_RATE+MAX(M9271-FARMER_HOURS,0)*TEMP_RATE</x:f>
        <x:v>114839.1623029526</x:v>
      </x:c>
      <x:c r="R9271" s="268" t="n">
        <x:f>O9271-P9271-Q9271-FIXED_COST</x:f>
        <x:v>13762.837697047406</x:v>
      </x:c>
      <x:c r="S9271" s="139" t="str">
        <x:f>IF(AND(L9271&lt;=TOTAL_BED_CAP,N9271&lt;=TEMP_WORKER_CAP),"YES","NO")</x:f>
        <x:v>YES</x:v>
      </x:c>
      <x:c r="T9271" s="139" t="n">
        <x:f>IF(S9271="YES",R9271,-1E+99)</x:f>
        <x:v>13762.837697047406</x:v>
      </x:c>
    </x:row>
    <x:row r="9272">
      <x:c r="A9272" s="139"/>
      <x:c r="B9272" s="139"/>
      <x:c r="C9272" s="139"/>
      <x:c r="D9272" s="139"/>
      <x:c r="E9272" s="139"/>
      <x:c r="F9272" s="139"/>
      <x:c r="G9272" s="139"/>
      <x:c r="H9272" s="139"/>
      <x:c r="I9272" s="266" t="n">
        <x:f>INT((ROW()-ROW($I$46))/((CARROT_CAP+1)*(MESCLUN_CAP+1)))</x:f>
        <x:v>14</x:v>
      </x:c>
      <x:c r="J9272" s="266" t="n">
        <x:f>MOD(INT((ROW()-ROW($I$46))/(MESCLUN_CAP+1)),CARROT_CAP+1)</x:f>
        <x:v>3</x:v>
      </x:c>
      <x:c r="K9272" s="266" t="n">
        <x:f>MOD(ROW()-ROW($I$46),MESCLUN_CAP+1)</x:f>
        <x:v>19</x:v>
      </x:c>
      <x:c r="L9272" s="266" t="n">
        <x:f>SUM(I9272:K9272)</x:f>
        <x:v>36</x:v>
      </x:c>
      <x:c r="M9272" s="267" t="n">
        <x:f>I9272*TOMATO_HOURS*WEEKS*(1+TOMATO_DIM)^I9272+J9272*CARROT_HOURS*WEEKS*(1+CARROT_DIM)^J9272+K9272*MESCLUN_HOURS*WEEKS*(1+MESCLUN_DIM)^K9272</x:f>
        <x:v>5964.377277286092</x:v>
      </x:c>
      <x:c r="N9272" s="267" t="n">
        <x:f>MAX(M9272-FARMER_HOURS,0)/TEMP_HOURS_PER_WORKER</x:f>
        <x:v>3.641928664782008</x:v>
      </x:c>
      <x:c r="O9272" s="268" t="n">
        <x:f>I9272*TOMATO_PRICE+J9272*CARROT_PRICE+K9272*MESCLUN_PRICE</x:f>
        <x:v>180782</x:v>
      </x:c>
      <x:c r="P9272" s="268" t="n">
        <x:f>I9272*TOMATO_FERTILIZER+J9272*CARROT_FERTILIZER+K9272*MESCLUN_FERTILIZER</x:f>
        <x:v>30360</x:v>
      </x:c>
      <x:c r="Q9272" s="268" t="n">
        <x:f>MIN(M9272,FARMER_HOURS)*FARMER_RATE+MAX(M9272-FARMER_HOURS,0)*TEMP_RATE</x:f>
        <x:v>116048.2166195502</x:v>
      </x:c>
      <x:c r="R9272" s="268" t="n">
        <x:f>O9272-P9272-Q9272-FIXED_COST</x:f>
        <x:v>14373.783380449793</x:v>
      </x:c>
      <x:c r="S9272" s="139" t="str">
        <x:f>IF(AND(L9272&lt;=TOTAL_BED_CAP,N9272&lt;=TEMP_WORKER_CAP),"YES","NO")</x:f>
        <x:v>YES</x:v>
      </x:c>
      <x:c r="T9272" s="139" t="n">
        <x:f>IF(S9272="YES",R9272,-1E+99)</x:f>
        <x:v>14373.783380449793</x:v>
      </x:c>
    </x:row>
    <x:row r="9273">
      <x:c r="A9273" s="139"/>
      <x:c r="B9273" s="139"/>
      <x:c r="C9273" s="139"/>
      <x:c r="D9273" s="139"/>
      <x:c r="E9273" s="139"/>
      <x:c r="F9273" s="139"/>
      <x:c r="G9273" s="139"/>
      <x:c r="H9273" s="139"/>
      <x:c r="I9273" s="266" t="n">
        <x:f>INT((ROW()-ROW($I$46))/((CARROT_CAP+1)*(MESCLUN_CAP+1)))</x:f>
        <x:v>14</x:v>
      </x:c>
      <x:c r="J9273" s="266" t="n">
        <x:f>MOD(INT((ROW()-ROW($I$46))/(MESCLUN_CAP+1)),CARROT_CAP+1)</x:f>
        <x:v>3</x:v>
      </x:c>
      <x:c r="K9273" s="266" t="n">
        <x:f>MOD(ROW()-ROW($I$46),MESCLUN_CAP+1)</x:f>
        <x:v>20</x:v>
      </x:c>
      <x:c r="L9273" s="266" t="n">
        <x:f>SUM(I9273:K9273)</x:f>
        <x:v>37</x:v>
      </x:c>
      <x:c r="M9273" s="267" t="n">
        <x:f>I9273*TOMATO_HOURS*WEEKS*(1+TOMATO_DIM)^I9273+J9273*CARROT_HOURS*WEEKS*(1+CARROT_DIM)^J9273+K9273*MESCLUN_HOURS*WEEKS*(1+MESCLUN_DIM)^K9273</x:f>
        <x:v>6035.601567936568</x:v>
      </x:c>
      <x:c r="N9273" s="267" t="n">
        <x:f>MAX(M9273-FARMER_HOURS,0)/TEMP_HOURS_PER_WORKER</x:f>
        <x:v>3.691389977733728</x:v>
      </x:c>
      <x:c r="O9273" s="268" t="n">
        <x:f>I9273*TOMATO_PRICE+J9273*CARROT_PRICE+K9273*MESCLUN_PRICE</x:f>
        <x:v>183482</x:v>
      </x:c>
      <x:c r="P9273" s="268" t="n">
        <x:f>I9273*TOMATO_FERTILIZER+J9273*CARROT_FERTILIZER+K9273*MESCLUN_FERTILIZER</x:f>
        <x:v>31240</x:v>
      </x:c>
      <x:c r="Q9273" s="268" t="n">
        <x:f>MIN(M9273,FARMER_HOURS)*FARMER_RATE+MAX(M9273-FARMER_HOURS,0)*TEMP_RATE</x:f>
        <x:v>117284.7494433432</x:v>
      </x:c>
      <x:c r="R9273" s="268" t="n">
        <x:f>O9273-P9273-Q9273-FIXED_COST</x:f>
        <x:v>14957.2505566568</x:v>
      </x:c>
      <x:c r="S9273" s="139" t="str">
        <x:f>IF(AND(L9273&lt;=TOTAL_BED_CAP,N9273&lt;=TEMP_WORKER_CAP),"YES","NO")</x:f>
        <x:v>YES</x:v>
      </x:c>
      <x:c r="T9273" s="139" t="n">
        <x:f>IF(S9273="YES",R9273,-1E+99)</x:f>
        <x:v>14957.2505566568</x:v>
      </x:c>
    </x:row>
    <x:row r="9274">
      <x:c r="A9274" s="139"/>
      <x:c r="B9274" s="139"/>
      <x:c r="C9274" s="139"/>
      <x:c r="D9274" s="139"/>
      <x:c r="E9274" s="139"/>
      <x:c r="F9274" s="139"/>
      <x:c r="G9274" s="139"/>
      <x:c r="H9274" s="139"/>
      <x:c r="I9274" s="266" t="n">
        <x:f>INT((ROW()-ROW($I$46))/((CARROT_CAP+1)*(MESCLUN_CAP+1)))</x:f>
        <x:v>14</x:v>
      </x:c>
      <x:c r="J9274" s="266" t="n">
        <x:f>MOD(INT((ROW()-ROW($I$46))/(MESCLUN_CAP+1)),CARROT_CAP+1)</x:f>
        <x:v>3</x:v>
      </x:c>
      <x:c r="K9274" s="266" t="n">
        <x:f>MOD(ROW()-ROW($I$46),MESCLUN_CAP+1)</x:f>
        <x:v>21</x:v>
      </x:c>
      <x:c r="L9274" s="266" t="n">
        <x:f>SUM(I9274:K9274)</x:f>
        <x:v>38</x:v>
      </x:c>
      <x:c r="M9274" s="267" t="n">
        <x:f>I9274*TOMATO_HOURS*WEEKS*(1+TOMATO_DIM)^I9274+J9274*CARROT_HOURS*WEEKS*(1+CARROT_DIM)^J9274+K9274*MESCLUN_HOURS*WEEKS*(1+MESCLUN_DIM)^K9274</x:f>
        <x:v>6108.437308163013</x:v>
      </x:c>
      <x:c r="N9274" s="267" t="n">
        <x:f>MAX(M9274-FARMER_HOURS,0)/TEMP_HOURS_PER_WORKER</x:f>
        <x:v>3.741970352890981</x:v>
      </x:c>
      <x:c r="O9274" s="268" t="n">
        <x:f>I9274*TOMATO_PRICE+J9274*CARROT_PRICE+K9274*MESCLUN_PRICE</x:f>
        <x:v>186182</x:v>
      </x:c>
      <x:c r="P9274" s="268" t="n">
        <x:f>I9274*TOMATO_FERTILIZER+J9274*CARROT_FERTILIZER+K9274*MESCLUN_FERTILIZER</x:f>
        <x:v>32120</x:v>
      </x:c>
      <x:c r="Q9274" s="268" t="n">
        <x:f>MIN(M9274,FARMER_HOURS)*FARMER_RATE+MAX(M9274-FARMER_HOURS,0)*TEMP_RATE</x:f>
        <x:v>118549.25882227453</x:v>
      </x:c>
      <x:c r="R9274" s="268" t="n">
        <x:f>O9274-P9274-Q9274-FIXED_COST</x:f>
        <x:v>15512.741177725475</x:v>
      </x:c>
      <x:c r="S9274" s="139" t="str">
        <x:f>IF(AND(L9274&lt;=TOTAL_BED_CAP,N9274&lt;=TEMP_WORKER_CAP),"YES","NO")</x:f>
        <x:v>YES</x:v>
      </x:c>
      <x:c r="T9274" s="139" t="n">
        <x:f>IF(S9274="YES",R9274,-1E+99)</x:f>
        <x:v>15512.741177725475</x:v>
      </x:c>
    </x:row>
    <x:row r="9275">
      <x:c r="A9275" s="139"/>
      <x:c r="B9275" s="139"/>
      <x:c r="C9275" s="139"/>
      <x:c r="D9275" s="139"/>
      <x:c r="E9275" s="139"/>
      <x:c r="F9275" s="139"/>
      <x:c r="G9275" s="139"/>
      <x:c r="H9275" s="139"/>
      <x:c r="I9275" s="266" t="n">
        <x:f>INT((ROW()-ROW($I$46))/((CARROT_CAP+1)*(MESCLUN_CAP+1)))</x:f>
        <x:v>14</x:v>
      </x:c>
      <x:c r="J9275" s="266" t="n">
        <x:f>MOD(INT((ROW()-ROW($I$46))/(MESCLUN_CAP+1)),CARROT_CAP+1)</x:f>
        <x:v>3</x:v>
      </x:c>
      <x:c r="K9275" s="266" t="n">
        <x:f>MOD(ROW()-ROW($I$46),MESCLUN_CAP+1)</x:f>
        <x:v>22</x:v>
      </x:c>
      <x:c r="L9275" s="266" t="n">
        <x:f>SUM(I9275:K9275)</x:f>
        <x:v>39</x:v>
      </x:c>
      <x:c r="M9275" s="267" t="n">
        <x:f>I9275*TOMATO_HOURS*WEEKS*(1+TOMATO_DIM)^I9275+J9275*CARROT_HOURS*WEEKS*(1+CARROT_DIM)^J9275+K9275*MESCLUN_HOURS*WEEKS*(1+MESCLUN_DIM)^K9275</x:f>
        <x:v>6182.913655409408</x:v>
      </x:c>
      <x:c r="N9275" s="267" t="n">
        <x:f>MAX(M9275-FARMER_HOURS,0)/TEMP_HOURS_PER_WORKER</x:f>
        <x:v>3.793690038478756</x:v>
      </x:c>
      <x:c r="O9275" s="268" t="n">
        <x:f>I9275*TOMATO_PRICE+J9275*CARROT_PRICE+K9275*MESCLUN_PRICE</x:f>
        <x:v>188882</x:v>
      </x:c>
      <x:c r="P9275" s="268" t="n">
        <x:f>I9275*TOMATO_FERTILIZER+J9275*CARROT_FERTILIZER+K9275*MESCLUN_FERTILIZER</x:f>
        <x:v>33000</x:v>
      </x:c>
      <x:c r="Q9275" s="268" t="n">
        <x:f>MIN(M9275,FARMER_HOURS)*FARMER_RATE+MAX(M9275-FARMER_HOURS,0)*TEMP_RATE</x:f>
        <x:v>119842.2509619689</x:v>
      </x:c>
      <x:c r="R9275" s="268" t="n">
        <x:f>O9275-P9275-Q9275-FIXED_COST</x:f>
        <x:v>16039.749038031106</x:v>
      </x:c>
      <x:c r="S9275" s="139" t="str">
        <x:f>IF(AND(L9275&lt;=TOTAL_BED_CAP,N9275&lt;=TEMP_WORKER_CAP),"YES","NO")</x:f>
        <x:v>YES</x:v>
      </x:c>
      <x:c r="T9275" s="139" t="n">
        <x:f>IF(S9275="YES",R9275,-1E+99)</x:f>
        <x:v>16039.749038031106</x:v>
      </x:c>
    </x:row>
    <x:row r="9276">
      <x:c r="A9276" s="139"/>
      <x:c r="B9276" s="139"/>
      <x:c r="C9276" s="139"/>
      <x:c r="D9276" s="139"/>
      <x:c r="E9276" s="139"/>
      <x:c r="F9276" s="139"/>
      <x:c r="G9276" s="139"/>
      <x:c r="H9276" s="139"/>
      <x:c r="I9276" s="266" t="n">
        <x:f>INT((ROW()-ROW($I$46))/((CARROT_CAP+1)*(MESCLUN_CAP+1)))</x:f>
        <x:v>14</x:v>
      </x:c>
      <x:c r="J9276" s="266" t="n">
        <x:f>MOD(INT((ROW()-ROW($I$46))/(MESCLUN_CAP+1)),CARROT_CAP+1)</x:f>
        <x:v>3</x:v>
      </x:c>
      <x:c r="K9276" s="266" t="n">
        <x:f>MOD(ROW()-ROW($I$46),MESCLUN_CAP+1)</x:f>
        <x:v>23</x:v>
      </x:c>
      <x:c r="L9276" s="266" t="n">
        <x:f>SUM(I9276:K9276)</x:f>
        <x:v>40</x:v>
      </x:c>
      <x:c r="M9276" s="267" t="n">
        <x:f>I9276*TOMATO_HOURS*WEEKS*(1+TOMATO_DIM)^I9276+J9276*CARROT_HOURS*WEEKS*(1+CARROT_DIM)^J9276+K9276*MESCLUN_HOURS*WEEKS*(1+MESCLUN_DIM)^K9276</x:f>
        <x:v>6259.060244266845</x:v>
      </x:c>
      <x:c r="N9276" s="267" t="n">
        <x:f>MAX(M9276-FARMER_HOURS,0)/TEMP_HOURS_PER_WORKER</x:f>
        <x:v>3.846569614074198</x:v>
      </x:c>
      <x:c r="O9276" s="268" t="n">
        <x:f>I9276*TOMATO_PRICE+J9276*CARROT_PRICE+K9276*MESCLUN_PRICE</x:f>
        <x:v>191582</x:v>
      </x:c>
      <x:c r="P9276" s="268" t="n">
        <x:f>I9276*TOMATO_FERTILIZER+J9276*CARROT_FERTILIZER+K9276*MESCLUN_FERTILIZER</x:f>
        <x:v>33880</x:v>
      </x:c>
      <x:c r="Q9276" s="268" t="n">
        <x:f>MIN(M9276,FARMER_HOURS)*FARMER_RATE+MAX(M9276-FARMER_HOURS,0)*TEMP_RATE</x:f>
        <x:v>121164.24035185494</x:v>
      </x:c>
      <x:c r="R9276" s="268" t="n">
        <x:f>O9276-P9276-Q9276-FIXED_COST</x:f>
        <x:v>16537.75964814506</x:v>
      </x:c>
      <x:c r="S9276" s="139" t="str">
        <x:f>IF(AND(L9276&lt;=TOTAL_BED_CAP,N9276&lt;=TEMP_WORKER_CAP),"YES","NO")</x:f>
        <x:v>YES</x:v>
      </x:c>
      <x:c r="T9276" s="139" t="n">
        <x:f>IF(S9276="YES",R9276,-1E+99)</x:f>
        <x:v>16537.75964814506</x:v>
      </x:c>
    </x:row>
    <x:row r="9277">
      <x:c r="A9277" s="139"/>
      <x:c r="B9277" s="139"/>
      <x:c r="C9277" s="139"/>
      <x:c r="D9277" s="139"/>
      <x:c r="E9277" s="139"/>
      <x:c r="F9277" s="139"/>
      <x:c r="G9277" s="139"/>
      <x:c r="H9277" s="139"/>
      <x:c r="I9277" s="266" t="n">
        <x:f>INT((ROW()-ROW($I$46))/((CARROT_CAP+1)*(MESCLUN_CAP+1)))</x:f>
        <x:v>14</x:v>
      </x:c>
      <x:c r="J9277" s="266" t="n">
        <x:f>MOD(INT((ROW()-ROW($I$46))/(MESCLUN_CAP+1)),CARROT_CAP+1)</x:f>
        <x:v>3</x:v>
      </x:c>
      <x:c r="K9277" s="266" t="n">
        <x:f>MOD(ROW()-ROW($I$46),MESCLUN_CAP+1)</x:f>
        <x:v>24</x:v>
      </x:c>
      <x:c r="L9277" s="266" t="n">
        <x:f>SUM(I9277:K9277)</x:f>
        <x:v>41</x:v>
      </x:c>
      <x:c r="M9277" s="267" t="n">
        <x:f>I9277*TOMATO_HOURS*WEEKS*(1+TOMATO_DIM)^I9277+J9277*CARROT_HOURS*WEEKS*(1+CARROT_DIM)^J9277+K9277*MESCLUN_HOURS*WEEKS*(1+MESCLUN_DIM)^K9277</x:f>
        <x:v>6336.90719384634</x:v>
      </x:c>
      <x:c r="N9277" s="267" t="n">
        <x:f>MAX(M9277-FARMER_HOURS,0)/TEMP_HOURS_PER_WORKER</x:f>
        <x:v>3.900629995726625</x:v>
      </x:c>
      <x:c r="O9277" s="268" t="n">
        <x:f>I9277*TOMATO_PRICE+J9277*CARROT_PRICE+K9277*MESCLUN_PRICE</x:f>
        <x:v>194282</x:v>
      </x:c>
      <x:c r="P9277" s="268" t="n">
        <x:f>I9277*TOMATO_FERTILIZER+J9277*CARROT_FERTILIZER+K9277*MESCLUN_FERTILIZER</x:f>
        <x:v>34760</x:v>
      </x:c>
      <x:c r="Q9277" s="268" t="n">
        <x:f>MIN(M9277,FARMER_HOURS)*FARMER_RATE+MAX(M9277-FARMER_HOURS,0)*TEMP_RATE</x:f>
        <x:v>122515.74989316563</x:v>
      </x:c>
      <x:c r="R9277" s="268" t="n">
        <x:f>O9277-P9277-Q9277-FIXED_COST</x:f>
        <x:v>17006.25010683437</x:v>
      </x:c>
      <x:c r="S9277" s="139" t="str">
        <x:f>IF(AND(L9277&lt;=TOTAL_BED_CAP,N9277&lt;=TEMP_WORKER_CAP),"YES","NO")</x:f>
        <x:v>YES</x:v>
      </x:c>
      <x:c r="T9277" s="139" t="n">
        <x:f>IF(S9277="YES",R9277,-1E+99)</x:f>
        <x:v>17006.25010683437</x:v>
      </x:c>
    </x:row>
    <x:row r="9278">
      <x:c r="A9278" s="139"/>
      <x:c r="B9278" s="139"/>
      <x:c r="C9278" s="139"/>
      <x:c r="D9278" s="139"/>
      <x:c r="E9278" s="139"/>
      <x:c r="F9278" s="139"/>
      <x:c r="G9278" s="139"/>
      <x:c r="H9278" s="139"/>
      <x:c r="I9278" s="266" t="n">
        <x:f>INT((ROW()-ROW($I$46))/((CARROT_CAP+1)*(MESCLUN_CAP+1)))</x:f>
        <x:v>14</x:v>
      </x:c>
      <x:c r="J9278" s="266" t="n">
        <x:f>MOD(INT((ROW()-ROW($I$46))/(MESCLUN_CAP+1)),CARROT_CAP+1)</x:f>
        <x:v>3</x:v>
      </x:c>
      <x:c r="K9278" s="266" t="n">
        <x:f>MOD(ROW()-ROW($I$46),MESCLUN_CAP+1)</x:f>
        <x:v>25</x:v>
      </x:c>
      <x:c r="L9278" s="266" t="n">
        <x:f>SUM(I9278:K9278)</x:f>
        <x:v>42</x:v>
      </x:c>
      <x:c r="M9278" s="267" t="n">
        <x:f>I9278*TOMATO_HOURS*WEEKS*(1+TOMATO_DIM)^I9278+J9278*CARROT_HOURS*WEEKS*(1+CARROT_DIM)^J9278+K9278*MESCLUN_HOURS*WEEKS*(1+MESCLUN_DIM)^K9278</x:f>
        <x:v>6416.485115261438</x:v>
      </x:c>
      <x:c r="N9278" s="267" t="n">
        <x:f>MAX(M9278-FARMER_HOURS,0)/TEMP_HOURS_PER_WORKER</x:f>
        <x:v>3.9558924411537766</x:v>
      </x:c>
      <x:c r="O9278" s="268" t="n">
        <x:f>I9278*TOMATO_PRICE+J9278*CARROT_PRICE+K9278*MESCLUN_PRICE</x:f>
        <x:v>196982</x:v>
      </x:c>
      <x:c r="P9278" s="268" t="n">
        <x:f>I9278*TOMATO_FERTILIZER+J9278*CARROT_FERTILIZER+K9278*MESCLUN_FERTILIZER</x:f>
        <x:v>35640</x:v>
      </x:c>
      <x:c r="Q9278" s="268" t="n">
        <x:f>MIN(M9278,FARMER_HOURS)*FARMER_RATE+MAX(M9278-FARMER_HOURS,0)*TEMP_RATE</x:f>
        <x:v>123897.31102884441</x:v>
      </x:c>
      <x:c r="R9278" s="268" t="n">
        <x:f>O9278-P9278-Q9278-FIXED_COST</x:f>
        <x:v>17444.688971155585</x:v>
      </x:c>
      <x:c r="S9278" s="139" t="str">
        <x:f>IF(AND(L9278&lt;=TOTAL_BED_CAP,N9278&lt;=TEMP_WORKER_CAP),"YES","NO")</x:f>
        <x:v>YES</x:v>
      </x:c>
      <x:c r="T9278" s="139" t="n">
        <x:f>IF(S9278="YES",R9278,-1E+99)</x:f>
        <x:v>17444.688971155585</x:v>
      </x:c>
    </x:row>
    <x:row r="9279">
      <x:c r="A9279" s="139"/>
      <x:c r="B9279" s="139"/>
      <x:c r="C9279" s="139"/>
      <x:c r="D9279" s="139"/>
      <x:c r="E9279" s="139"/>
      <x:c r="F9279" s="139"/>
      <x:c r="G9279" s="139"/>
      <x:c r="H9279" s="139"/>
      <x:c r="I9279" s="266" t="n">
        <x:f>INT((ROW()-ROW($I$46))/((CARROT_CAP+1)*(MESCLUN_CAP+1)))</x:f>
        <x:v>14</x:v>
      </x:c>
      <x:c r="J9279" s="266" t="n">
        <x:f>MOD(INT((ROW()-ROW($I$46))/(MESCLUN_CAP+1)),CARROT_CAP+1)</x:f>
        <x:v>3</x:v>
      </x:c>
      <x:c r="K9279" s="266" t="n">
        <x:f>MOD(ROW()-ROW($I$46),MESCLUN_CAP+1)</x:f>
        <x:v>26</x:v>
      </x:c>
      <x:c r="L9279" s="266" t="n">
        <x:f>SUM(I9279:K9279)</x:f>
        <x:v>43</x:v>
      </x:c>
      <x:c r="M9279" s="267" t="n">
        <x:f>I9279*TOMATO_HOURS*WEEKS*(1+TOMATO_DIM)^I9279+J9279*CARROT_HOURS*WEEKS*(1+CARROT_DIM)^J9279+K9279*MESCLUN_HOURS*WEEKS*(1+MESCLUN_DIM)^K9279</x:f>
        <x:v>6497.825119222155</x:v>
      </x:c>
      <x:c r="N9279" s="267" t="n">
        <x:f>MAX(M9279-FARMER_HOURS,0)/TEMP_HOURS_PER_WORKER</x:f>
        <x:v>4.012378555015386</x:v>
      </x:c>
      <x:c r="O9279" s="268" t="n">
        <x:f>I9279*TOMATO_PRICE+J9279*CARROT_PRICE+K9279*MESCLUN_PRICE</x:f>
        <x:v>199682</x:v>
      </x:c>
      <x:c r="P9279" s="268" t="n">
        <x:f>I9279*TOMATO_FERTILIZER+J9279*CARROT_FERTILIZER+K9279*MESCLUN_FERTILIZER</x:f>
        <x:v>36520</x:v>
      </x:c>
      <x:c r="Q9279" s="268" t="n">
        <x:f>MIN(M9279,FARMER_HOURS)*FARMER_RATE+MAX(M9279-FARMER_HOURS,0)*TEMP_RATE</x:f>
        <x:v>125309.46387538464</x:v>
      </x:c>
      <x:c r="R9279" s="268" t="n">
        <x:f>O9279-P9279-Q9279-FIXED_COST</x:f>
        <x:v>17852.536124615362</x:v>
      </x:c>
      <x:c r="S9279" s="139" t="str">
        <x:f>IF(AND(L9279&lt;=TOTAL_BED_CAP,N9279&lt;=TEMP_WORKER_CAP),"YES","NO")</x:f>
        <x:v>NO</x:v>
      </x:c>
      <x:c r="T9279" s="139" t="n">
        <x:f>IF(S9279="YES",R9279,-1E+99)</x:f>
        <x:v>-1e+99</x:v>
      </x:c>
    </x:row>
    <x:row r="9280">
      <x:c r="A9280" s="139"/>
      <x:c r="B9280" s="139"/>
      <x:c r="C9280" s="139"/>
      <x:c r="D9280" s="139"/>
      <x:c r="E9280" s="139"/>
      <x:c r="F9280" s="139"/>
      <x:c r="G9280" s="139"/>
      <x:c r="H9280" s="139"/>
      <x:c r="I9280" s="266" t="n">
        <x:f>INT((ROW()-ROW($I$46))/((CARROT_CAP+1)*(MESCLUN_CAP+1)))</x:f>
        <x:v>14</x:v>
      </x:c>
      <x:c r="J9280" s="266" t="n">
        <x:f>MOD(INT((ROW()-ROW($I$46))/(MESCLUN_CAP+1)),CARROT_CAP+1)</x:f>
        <x:v>3</x:v>
      </x:c>
      <x:c r="K9280" s="266" t="n">
        <x:f>MOD(ROW()-ROW($I$46),MESCLUN_CAP+1)</x:f>
        <x:v>27</x:v>
      </x:c>
      <x:c r="L9280" s="266" t="n">
        <x:f>SUM(I9280:K9280)</x:f>
        <x:v>44</x:v>
      </x:c>
      <x:c r="M9280" s="267" t="n">
        <x:f>I9280*TOMATO_HOURS*WEEKS*(1+TOMATO_DIM)^I9280+J9280*CARROT_HOURS*WEEKS*(1+CARROT_DIM)^J9280+K9280*MESCLUN_HOURS*WEEKS*(1+MESCLUN_DIM)^K9280</x:f>
        <x:v>6580.958823741912</x:v>
      </x:c>
      <x:c r="N9280" s="267" t="n">
        <x:f>MAX(M9280-FARMER_HOURS,0)/TEMP_HOURS_PER_WORKER</x:f>
        <x:v>4.070110294265216</x:v>
      </x:c>
      <x:c r="O9280" s="268" t="n">
        <x:f>I9280*TOMATO_PRICE+J9280*CARROT_PRICE+K9280*MESCLUN_PRICE</x:f>
        <x:v>202382</x:v>
      </x:c>
      <x:c r="P9280" s="268" t="n">
        <x:f>I9280*TOMATO_FERTILIZER+J9280*CARROT_FERTILIZER+K9280*MESCLUN_FERTILIZER</x:f>
        <x:v>37400</x:v>
      </x:c>
      <x:c r="Q9280" s="268" t="n">
        <x:f>MIN(M9280,FARMER_HOURS)*FARMER_RATE+MAX(M9280-FARMER_HOURS,0)*TEMP_RATE</x:f>
        <x:v>126752.75735663042</x:v>
      </x:c>
      <x:c r="R9280" s="268" t="n">
        <x:f>O9280-P9280-Q9280-FIXED_COST</x:f>
        <x:v>18229.24264336958</x:v>
      </x:c>
      <x:c r="S9280" s="139" t="str">
        <x:f>IF(AND(L9280&lt;=TOTAL_BED_CAP,N9280&lt;=TEMP_WORKER_CAP),"YES","NO")</x:f>
        <x:v>NO</x:v>
      </x:c>
      <x:c r="T9280" s="139" t="n">
        <x:f>IF(S9280="YES",R9280,-1E+99)</x:f>
        <x:v>-1e+99</x:v>
      </x:c>
    </x:row>
    <x:row r="9281">
      <x:c r="A9281" s="139"/>
      <x:c r="B9281" s="139"/>
      <x:c r="C9281" s="139"/>
      <x:c r="D9281" s="139"/>
      <x:c r="E9281" s="139"/>
      <x:c r="F9281" s="139"/>
      <x:c r="G9281" s="139"/>
      <x:c r="H9281" s="139"/>
      <x:c r="I9281" s="266" t="n">
        <x:f>INT((ROW()-ROW($I$46))/((CARROT_CAP+1)*(MESCLUN_CAP+1)))</x:f>
        <x:v>14</x:v>
      </x:c>
      <x:c r="J9281" s="266" t="n">
        <x:f>MOD(INT((ROW()-ROW($I$46))/(MESCLUN_CAP+1)),CARROT_CAP+1)</x:f>
        <x:v>3</x:v>
      </x:c>
      <x:c r="K9281" s="266" t="n">
        <x:f>MOD(ROW()-ROW($I$46),MESCLUN_CAP+1)</x:f>
        <x:v>28</x:v>
      </x:c>
      <x:c r="L9281" s="266" t="n">
        <x:f>SUM(I9281:K9281)</x:f>
        <x:v>45</x:v>
      </x:c>
      <x:c r="M9281" s="267" t="n">
        <x:f>I9281*TOMATO_HOURS*WEEKS*(1+TOMATO_DIM)^I9281+J9281*CARROT_HOURS*WEEKS*(1+CARROT_DIM)^J9281+K9281*MESCLUN_HOURS*WEEKS*(1+MESCLUN_DIM)^K9281</x:f>
        <x:v>6665.918361959066</x:v>
      </x:c>
      <x:c r="N9281" s="267" t="n">
        <x:f>MAX(M9281-FARMER_HOURS,0)/TEMP_HOURS_PER_WORKER</x:f>
        <x:v>4.129109973582684</x:v>
      </x:c>
      <x:c r="O9281" s="268" t="n">
        <x:f>I9281*TOMATO_PRICE+J9281*CARROT_PRICE+K9281*MESCLUN_PRICE</x:f>
        <x:v>205082</x:v>
      </x:c>
      <x:c r="P9281" s="268" t="n">
        <x:f>I9281*TOMATO_FERTILIZER+J9281*CARROT_FERTILIZER+K9281*MESCLUN_FERTILIZER</x:f>
        <x:v>38280</x:v>
      </x:c>
      <x:c r="Q9281" s="268" t="n">
        <x:f>MIN(M9281,FARMER_HOURS)*FARMER_RATE+MAX(M9281-FARMER_HOURS,0)*TEMP_RATE</x:f>
        <x:v>128227.74933956712</x:v>
      </x:c>
      <x:c r="R9281" s="268" t="n">
        <x:f>O9281-P9281-Q9281-FIXED_COST</x:f>
        <x:v>18574.25066043288</x:v>
      </x:c>
      <x:c r="S9281" s="139" t="str">
        <x:f>IF(AND(L9281&lt;=TOTAL_BED_CAP,N9281&lt;=TEMP_WORKER_CAP),"YES","NO")</x:f>
        <x:v>NO</x:v>
      </x:c>
      <x:c r="T9281" s="139" t="n">
        <x:f>IF(S9281="YES",R9281,-1E+99)</x:f>
        <x:v>-1e+99</x:v>
      </x:c>
    </x:row>
    <x:row r="9282">
      <x:c r="A9282" s="139"/>
      <x:c r="B9282" s="139"/>
      <x:c r="C9282" s="139"/>
      <x:c r="D9282" s="139"/>
      <x:c r="E9282" s="139"/>
      <x:c r="F9282" s="139"/>
      <x:c r="G9282" s="139"/>
      <x:c r="H9282" s="139"/>
      <x:c r="I9282" s="266" t="n">
        <x:f>INT((ROW()-ROW($I$46))/((CARROT_CAP+1)*(MESCLUN_CAP+1)))</x:f>
        <x:v>14</x:v>
      </x:c>
      <x:c r="J9282" s="266" t="n">
        <x:f>MOD(INT((ROW()-ROW($I$46))/(MESCLUN_CAP+1)),CARROT_CAP+1)</x:f>
        <x:v>3</x:v>
      </x:c>
      <x:c r="K9282" s="266" t="n">
        <x:f>MOD(ROW()-ROW($I$46),MESCLUN_CAP+1)</x:f>
        <x:v>29</x:v>
      </x:c>
      <x:c r="L9282" s="266" t="n">
        <x:f>SUM(I9282:K9282)</x:f>
        <x:v>46</x:v>
      </x:c>
      <x:c r="M9282" s="267" t="n">
        <x:f>I9282*TOMATO_HOURS*WEEKS*(1+TOMATO_DIM)^I9282+J9282*CARROT_HOURS*WEEKS*(1+CARROT_DIM)^J9282+K9282*MESCLUN_HOURS*WEEKS*(1+MESCLUN_DIM)^K9282</x:f>
        <x:v>6752.736390074719</x:v>
      </x:c>
      <x:c r="N9282" s="267" t="n">
        <x:f>MAX(M9282-FARMER_HOURS,0)/TEMP_HOURS_PER_WORKER</x:f>
        <x:v>4.189400270885221</x:v>
      </x:c>
      <x:c r="O9282" s="268" t="n">
        <x:f>I9282*TOMATO_PRICE+J9282*CARROT_PRICE+K9282*MESCLUN_PRICE</x:f>
        <x:v>207782</x:v>
      </x:c>
      <x:c r="P9282" s="268" t="n">
        <x:f>I9282*TOMATO_FERTILIZER+J9282*CARROT_FERTILIZER+K9282*MESCLUN_FERTILIZER</x:f>
        <x:v>39160</x:v>
      </x:c>
      <x:c r="Q9282" s="268" t="n">
        <x:f>MIN(M9282,FARMER_HOURS)*FARMER_RATE+MAX(M9282-FARMER_HOURS,0)*TEMP_RATE</x:f>
        <x:v>129735.00677213052</x:v>
      </x:c>
      <x:c r="R9282" s="268" t="n">
        <x:f>O9282-P9282-Q9282-FIXED_COST</x:f>
        <x:v>18886.993227869476</x:v>
      </x:c>
      <x:c r="S9282" s="139" t="str">
        <x:f>IF(AND(L9282&lt;=TOTAL_BED_CAP,N9282&lt;=TEMP_WORKER_CAP),"YES","NO")</x:f>
        <x:v>NO</x:v>
      </x:c>
      <x:c r="T9282" s="139" t="n">
        <x:f>IF(S9282="YES",R9282,-1E+99)</x:f>
        <x:v>-1e+99</x:v>
      </x:c>
    </x:row>
    <x:row r="9283">
      <x:c r="A9283" s="139"/>
      <x:c r="B9283" s="139"/>
      <x:c r="C9283" s="139"/>
      <x:c r="D9283" s="139"/>
      <x:c r="E9283" s="139"/>
      <x:c r="F9283" s="139"/>
      <x:c r="G9283" s="139"/>
      <x:c r="H9283" s="139"/>
      <x:c r="I9283" s="266" t="n">
        <x:f>INT((ROW()-ROW($I$46))/((CARROT_CAP+1)*(MESCLUN_CAP+1)))</x:f>
        <x:v>14</x:v>
      </x:c>
      <x:c r="J9283" s="266" t="n">
        <x:f>MOD(INT((ROW()-ROW($I$46))/(MESCLUN_CAP+1)),CARROT_CAP+1)</x:f>
        <x:v>3</x:v>
      </x:c>
      <x:c r="K9283" s="266" t="n">
        <x:f>MOD(ROW()-ROW($I$46),MESCLUN_CAP+1)</x:f>
        <x:v>30</x:v>
      </x:c>
      <x:c r="L9283" s="266" t="n">
        <x:f>SUM(I9283:K9283)</x:f>
        <x:v>47</x:v>
      </x:c>
      <x:c r="M9283" s="267" t="n">
        <x:f>I9283*TOMATO_HOURS*WEEKS*(1+TOMATO_DIM)^I9283+J9283*CARROT_HOURS*WEEKS*(1+CARROT_DIM)^J9283+K9283*MESCLUN_HOURS*WEEKS*(1+MESCLUN_DIM)^K9283</x:f>
        <x:v>6841.446095408489</x:v>
      </x:c>
      <x:c r="N9283" s="267" t="n">
        <x:f>MAX(M9283-FARMER_HOURS,0)/TEMP_HOURS_PER_WORKER</x:f>
        <x:v>4.251004232922562</x:v>
      </x:c>
      <x:c r="O9283" s="268" t="n">
        <x:f>I9283*TOMATO_PRICE+J9283*CARROT_PRICE+K9283*MESCLUN_PRICE</x:f>
        <x:v>210482</x:v>
      </x:c>
      <x:c r="P9283" s="268" t="n">
        <x:f>I9283*TOMATO_FERTILIZER+J9283*CARROT_FERTILIZER+K9283*MESCLUN_FERTILIZER</x:f>
        <x:v>40040</x:v>
      </x:c>
      <x:c r="Q9283" s="268" t="n">
        <x:f>MIN(M9283,FARMER_HOURS)*FARMER_RATE+MAX(M9283-FARMER_HOURS,0)*TEMP_RATE</x:f>
        <x:v>131275.10582306405</x:v>
      </x:c>
      <x:c r="R9283" s="268" t="n">
        <x:f>O9283-P9283-Q9283-FIXED_COST</x:f>
        <x:v>19166.89417693595</x:v>
      </x:c>
      <x:c r="S9283" s="139" t="str">
        <x:f>IF(AND(L9283&lt;=TOTAL_BED_CAP,N9283&lt;=TEMP_WORKER_CAP),"YES","NO")</x:f>
        <x:v>NO</x:v>
      </x:c>
      <x:c r="T9283" s="139" t="n">
        <x:f>IF(S9283="YES",R9283,-1E+99)</x:f>
        <x:v>-1e+99</x:v>
      </x:c>
    </x:row>
    <x:row r="9284">
      <x:c r="A9284" s="139"/>
      <x:c r="B9284" s="139"/>
      <x:c r="C9284" s="139"/>
      <x:c r="D9284" s="139"/>
      <x:c r="E9284" s="139"/>
      <x:c r="F9284" s="139"/>
      <x:c r="G9284" s="139"/>
      <x:c r="H9284" s="139"/>
      <x:c r="I9284" s="266" t="n">
        <x:f>INT((ROW()-ROW($I$46))/((CARROT_CAP+1)*(MESCLUN_CAP+1)))</x:f>
        <x:v>14</x:v>
      </x:c>
      <x:c r="J9284" s="266" t="n">
        <x:f>MOD(INT((ROW()-ROW($I$46))/(MESCLUN_CAP+1)),CARROT_CAP+1)</x:f>
        <x:v>4</x:v>
      </x:c>
      <x:c r="K9284" s="266" t="n">
        <x:f>MOD(ROW()-ROW($I$46),MESCLUN_CAP+1)</x:f>
        <x:v>0</x:v>
      </x:c>
      <x:c r="L9284" s="266" t="n">
        <x:f>SUM(I9284:K9284)</x:f>
        <x:v>18</x:v>
      </x:c>
      <x:c r="M9284" s="267" t="n">
        <x:f>I9284*TOMATO_HOURS*WEEKS*(1+TOMATO_DIM)^I9284+J9284*CARROT_HOURS*WEEKS*(1+CARROT_DIM)^J9284+K9284*MESCLUN_HOURS*WEEKS*(1+MESCLUN_DIM)^K9284</x:f>
        <x:v>4917.305450023842</x:v>
      </x:c>
      <x:c r="N9284" s="267" t="n">
        <x:f>MAX(M9284-FARMER_HOURS,0)/TEMP_HOURS_PER_WORKER</x:f>
        <x:v>2.914795451405446</x:v>
      </x:c>
      <x:c r="O9284" s="268" t="n">
        <x:f>I9284*TOMATO_PRICE+J9284*CARROT_PRICE+K9284*MESCLUN_PRICE</x:f>
        <x:v>131576</x:v>
      </x:c>
      <x:c r="P9284" s="268" t="n">
        <x:f>I9284*TOMATO_FERTILIZER+J9284*CARROT_FERTILIZER+K9284*MESCLUN_FERTILIZER</x:f>
        <x:v>14080</x:v>
      </x:c>
      <x:c r="Q9284" s="268" t="n">
        <x:f>MIN(M9284,FARMER_HOURS)*FARMER_RATE+MAX(M9284-FARMER_HOURS,0)*TEMP_RATE</x:f>
        <x:v>97869.88628513615</x:v>
      </x:c>
      <x:c r="R9284" s="268" t="n">
        <x:f>O9284-P9284-Q9284-FIXED_COST</x:f>
        <x:v>-373.8862851361482</x:v>
      </x:c>
      <x:c r="S9284" s="139" t="str">
        <x:f>IF(AND(L9284&lt;=TOTAL_BED_CAP,N9284&lt;=TEMP_WORKER_CAP),"YES","NO")</x:f>
        <x:v>YES</x:v>
      </x:c>
      <x:c r="T9284" s="139" t="n">
        <x:f>IF(S9284="YES",R9284,-1E+99)</x:f>
        <x:v>-373.8862851361482</x:v>
      </x:c>
    </x:row>
    <x:row r="9285">
      <x:c r="A9285" s="139"/>
      <x:c r="B9285" s="139"/>
      <x:c r="C9285" s="139"/>
      <x:c r="D9285" s="139"/>
      <x:c r="E9285" s="139"/>
      <x:c r="F9285" s="139"/>
      <x:c r="G9285" s="139"/>
      <x:c r="H9285" s="139"/>
      <x:c r="I9285" s="266" t="n">
        <x:f>INT((ROW()-ROW($I$46))/((CARROT_CAP+1)*(MESCLUN_CAP+1)))</x:f>
        <x:v>14</x:v>
      </x:c>
      <x:c r="J9285" s="266" t="n">
        <x:f>MOD(INT((ROW()-ROW($I$46))/(MESCLUN_CAP+1)),CARROT_CAP+1)</x:f>
        <x:v>4</x:v>
      </x:c>
      <x:c r="K9285" s="266" t="n">
        <x:f>MOD(ROW()-ROW($I$46),MESCLUN_CAP+1)</x:f>
        <x:v>1</x:v>
      </x:c>
      <x:c r="L9285" s="266" t="n">
        <x:f>SUM(I9285:K9285)</x:f>
        <x:v>19</x:v>
      </x:c>
      <x:c r="M9285" s="267" t="n">
        <x:f>I9285*TOMATO_HOURS*WEEKS*(1+TOMATO_DIM)^I9285+J9285*CARROT_HOURS*WEEKS*(1+CARROT_DIM)^J9285+K9285*MESCLUN_HOURS*WEEKS*(1+MESCLUN_DIM)^K9285</x:f>
        <x:v>4962.867950023842</x:v>
      </x:c>
      <x:c r="N9285" s="267" t="n">
        <x:f>MAX(M9285-FARMER_HOURS,0)/TEMP_HOURS_PER_WORKER</x:f>
        <x:v>2.946436076405446</x:v>
      </x:c>
      <x:c r="O9285" s="268" t="n">
        <x:f>I9285*TOMATO_PRICE+J9285*CARROT_PRICE+K9285*MESCLUN_PRICE</x:f>
        <x:v>134276</x:v>
      </x:c>
      <x:c r="P9285" s="268" t="n">
        <x:f>I9285*TOMATO_FERTILIZER+J9285*CARROT_FERTILIZER+K9285*MESCLUN_FERTILIZER</x:f>
        <x:v>14960</x:v>
      </x:c>
      <x:c r="Q9285" s="268" t="n">
        <x:f>MIN(M9285,FARMER_HOURS)*FARMER_RATE+MAX(M9285-FARMER_HOURS,0)*TEMP_RATE</x:f>
        <x:v>98660.90191013615</x:v>
      </x:c>
      <x:c r="R9285" s="268" t="n">
        <x:f>O9285-P9285-Q9285-FIXED_COST</x:f>
        <x:v>655.0980898638518</x:v>
      </x:c>
      <x:c r="S9285" s="139" t="str">
        <x:f>IF(AND(L9285&lt;=TOTAL_BED_CAP,N9285&lt;=TEMP_WORKER_CAP),"YES","NO")</x:f>
        <x:v>YES</x:v>
      </x:c>
      <x:c r="T9285" s="139" t="n">
        <x:f>IF(S9285="YES",R9285,-1E+99)</x:f>
        <x:v>655.0980898638518</x:v>
      </x:c>
    </x:row>
    <x:row r="9286">
      <x:c r="A9286" s="139"/>
      <x:c r="B9286" s="139"/>
      <x:c r="C9286" s="139"/>
      <x:c r="D9286" s="139"/>
      <x:c r="E9286" s="139"/>
      <x:c r="F9286" s="139"/>
      <x:c r="G9286" s="139"/>
      <x:c r="H9286" s="139"/>
      <x:c r="I9286" s="266" t="n">
        <x:f>INT((ROW()-ROW($I$46))/((CARROT_CAP+1)*(MESCLUN_CAP+1)))</x:f>
        <x:v>14</x:v>
      </x:c>
      <x:c r="J9286" s="266" t="n">
        <x:f>MOD(INT((ROW()-ROW($I$46))/(MESCLUN_CAP+1)),CARROT_CAP+1)</x:f>
        <x:v>4</x:v>
      </x:c>
      <x:c r="K9286" s="266" t="n">
        <x:f>MOD(ROW()-ROW($I$46),MESCLUN_CAP+1)</x:f>
        <x:v>2</x:v>
      </x:c>
      <x:c r="L9286" s="266" t="n">
        <x:f>SUM(I9286:K9286)</x:f>
        <x:v>20</x:v>
      </x:c>
      <x:c r="M9286" s="267" t="n">
        <x:f>I9286*TOMATO_HOURS*WEEKS*(1+TOMATO_DIM)^I9286+J9286*CARROT_HOURS*WEEKS*(1+CARROT_DIM)^J9286+K9286*MESCLUN_HOURS*WEEKS*(1+MESCLUN_DIM)^K9286</x:f>
        <x:v>5009.569512523843</x:v>
      </x:c>
      <x:c r="N9286" s="267" t="n">
        <x:f>MAX(M9286-FARMER_HOURS,0)/TEMP_HOURS_PER_WORKER</x:f>
        <x:v>2.9788677170304463</x:v>
      </x:c>
      <x:c r="O9286" s="268" t="n">
        <x:f>I9286*TOMATO_PRICE+J9286*CARROT_PRICE+K9286*MESCLUN_PRICE</x:f>
        <x:v>136976</x:v>
      </x:c>
      <x:c r="P9286" s="268" t="n">
        <x:f>I9286*TOMATO_FERTILIZER+J9286*CARROT_FERTILIZER+K9286*MESCLUN_FERTILIZER</x:f>
        <x:v>15840</x:v>
      </x:c>
      <x:c r="Q9286" s="268" t="n">
        <x:f>MIN(M9286,FARMER_HOURS)*FARMER_RATE+MAX(M9286-FARMER_HOURS,0)*TEMP_RATE</x:f>
        <x:v>99471.69292576115</x:v>
      </x:c>
      <x:c r="R9286" s="268" t="n">
        <x:f>O9286-P9286-Q9286-FIXED_COST</x:f>
        <x:v>1664.3070742388518</x:v>
      </x:c>
      <x:c r="S9286" s="139" t="str">
        <x:f>IF(AND(L9286&lt;=TOTAL_BED_CAP,N9286&lt;=TEMP_WORKER_CAP),"YES","NO")</x:f>
        <x:v>YES</x:v>
      </x:c>
      <x:c r="T9286" s="139" t="n">
        <x:f>IF(S9286="YES",R9286,-1E+99)</x:f>
        <x:v>1664.3070742388518</x:v>
      </x:c>
    </x:row>
    <x:row r="9287">
      <x:c r="A9287" s="139"/>
      <x:c r="B9287" s="139"/>
      <x:c r="C9287" s="139"/>
      <x:c r="D9287" s="139"/>
      <x:c r="E9287" s="139"/>
      <x:c r="F9287" s="139"/>
      <x:c r="G9287" s="139"/>
      <x:c r="H9287" s="139"/>
      <x:c r="I9287" s="266" t="n">
        <x:f>INT((ROW()-ROW($I$46))/((CARROT_CAP+1)*(MESCLUN_CAP+1)))</x:f>
        <x:v>14</x:v>
      </x:c>
      <x:c r="J9287" s="266" t="n">
        <x:f>MOD(INT((ROW()-ROW($I$46))/(MESCLUN_CAP+1)),CARROT_CAP+1)</x:f>
        <x:v>4</x:v>
      </x:c>
      <x:c r="K9287" s="266" t="n">
        <x:f>MOD(ROW()-ROW($I$46),MESCLUN_CAP+1)</x:f>
        <x:v>3</x:v>
      </x:c>
      <x:c r="L9287" s="266" t="n">
        <x:f>SUM(I9287:K9287)</x:f>
        <x:v>21</x:v>
      </x:c>
      <x:c r="M9287" s="267" t="n">
        <x:f>I9287*TOMATO_HOURS*WEEKS*(1+TOMATO_DIM)^I9287+J9287*CARROT_HOURS*WEEKS*(1+CARROT_DIM)^J9287+K9287*MESCLUN_HOURS*WEEKS*(1+MESCLUN_DIM)^K9287</x:f>
        <x:v>5057.4314949457175</x:v>
      </x:c>
      <x:c r="N9287" s="267" t="n">
        <x:f>MAX(M9287-FARMER_HOURS,0)/TEMP_HOURS_PER_WORKER</x:f>
        <x:v>3.012105204823415</x:v>
      </x:c>
      <x:c r="O9287" s="268" t="n">
        <x:f>I9287*TOMATO_PRICE+J9287*CARROT_PRICE+K9287*MESCLUN_PRICE</x:f>
        <x:v>139676</x:v>
      </x:c>
      <x:c r="P9287" s="268" t="n">
        <x:f>I9287*TOMATO_FERTILIZER+J9287*CARROT_FERTILIZER+K9287*MESCLUN_FERTILIZER</x:f>
        <x:v>16720</x:v>
      </x:c>
      <x:c r="Q9287" s="268" t="n">
        <x:f>MIN(M9287,FARMER_HOURS)*FARMER_RATE+MAX(M9287-FARMER_HOURS,0)*TEMP_RATE</x:f>
        <x:v>100302.63012058537</x:v>
      </x:c>
      <x:c r="R9287" s="268" t="n">
        <x:f>O9287-P9287-Q9287-FIXED_COST</x:f>
        <x:v>2653.369879414633</x:v>
      </x:c>
      <x:c r="S9287" s="139" t="str">
        <x:f>IF(AND(L9287&lt;=TOTAL_BED_CAP,N9287&lt;=TEMP_WORKER_CAP),"YES","NO")</x:f>
        <x:v>YES</x:v>
      </x:c>
      <x:c r="T9287" s="139" t="n">
        <x:f>IF(S9287="YES",R9287,-1E+99)</x:f>
        <x:v>2653.369879414633</x:v>
      </x:c>
    </x:row>
    <x:row r="9288">
      <x:c r="A9288" s="139"/>
      <x:c r="B9288" s="139"/>
      <x:c r="C9288" s="139"/>
      <x:c r="D9288" s="139"/>
      <x:c r="E9288" s="139"/>
      <x:c r="F9288" s="139"/>
      <x:c r="G9288" s="139"/>
      <x:c r="H9288" s="139"/>
      <x:c r="I9288" s="266" t="n">
        <x:f>INT((ROW()-ROW($I$46))/((CARROT_CAP+1)*(MESCLUN_CAP+1)))</x:f>
        <x:v>14</x:v>
      </x:c>
      <x:c r="J9288" s="266" t="n">
        <x:f>MOD(INT((ROW()-ROW($I$46))/(MESCLUN_CAP+1)),CARROT_CAP+1)</x:f>
        <x:v>4</x:v>
      </x:c>
      <x:c r="K9288" s="266" t="n">
        <x:f>MOD(ROW()-ROW($I$46),MESCLUN_CAP+1)</x:f>
        <x:v>4</x:v>
      </x:c>
      <x:c r="L9288" s="266" t="n">
        <x:f>SUM(I9288:K9288)</x:f>
        <x:v>22</x:v>
      </x:c>
      <x:c r="M9288" s="267" t="n">
        <x:f>I9288*TOMATO_HOURS*WEEKS*(1+TOMATO_DIM)^I9288+J9288*CARROT_HOURS*WEEKS*(1+CARROT_DIM)^J9288+K9288*MESCLUN_HOURS*WEEKS*(1+MESCLUN_DIM)^K9288</x:f>
        <x:v>5106.4756106683735</x:v>
      </x:c>
      <x:c r="N9288" s="267" t="n">
        <x:f>MAX(M9288-FARMER_HOURS,0)/TEMP_HOURS_PER_WORKER</x:f>
        <x:v>3.046163618519704</x:v>
      </x:c>
      <x:c r="O9288" s="268" t="n">
        <x:f>I9288*TOMATO_PRICE+J9288*CARROT_PRICE+K9288*MESCLUN_PRICE</x:f>
        <x:v>142376</x:v>
      </x:c>
      <x:c r="P9288" s="268" t="n">
        <x:f>I9288*TOMATO_FERTILIZER+J9288*CARROT_FERTILIZER+K9288*MESCLUN_FERTILIZER</x:f>
        <x:v>17600</x:v>
      </x:c>
      <x:c r="Q9288" s="268" t="n">
        <x:f>MIN(M9288,FARMER_HOURS)*FARMER_RATE+MAX(M9288-FARMER_HOURS,0)*TEMP_RATE</x:f>
        <x:v>101154.0904629926</x:v>
      </x:c>
      <x:c r="R9288" s="268" t="n">
        <x:f>O9288-P9288-Q9288-FIXED_COST</x:f>
        <x:v>3621.9095370074065</x:v>
      </x:c>
      <x:c r="S9288" s="139" t="str">
        <x:f>IF(AND(L9288&lt;=TOTAL_BED_CAP,N9288&lt;=TEMP_WORKER_CAP),"YES","NO")</x:f>
        <x:v>YES</x:v>
      </x:c>
      <x:c r="T9288" s="139" t="n">
        <x:f>IF(S9288="YES",R9288,-1E+99)</x:f>
        <x:v>3621.9095370074065</x:v>
      </x:c>
    </x:row>
    <x:row r="9289">
      <x:c r="A9289" s="139"/>
      <x:c r="B9289" s="139"/>
      <x:c r="C9289" s="139"/>
      <x:c r="D9289" s="139"/>
      <x:c r="E9289" s="139"/>
      <x:c r="F9289" s="139"/>
      <x:c r="G9289" s="139"/>
      <x:c r="H9289" s="139"/>
      <x:c r="I9289" s="266" t="n">
        <x:f>INT((ROW()-ROW($I$46))/((CARROT_CAP+1)*(MESCLUN_CAP+1)))</x:f>
        <x:v>14</x:v>
      </x:c>
      <x:c r="J9289" s="266" t="n">
        <x:f>MOD(INT((ROW()-ROW($I$46))/(MESCLUN_CAP+1)),CARROT_CAP+1)</x:f>
        <x:v>4</x:v>
      </x:c>
      <x:c r="K9289" s="266" t="n">
        <x:f>MOD(ROW()-ROW($I$46),MESCLUN_CAP+1)</x:f>
        <x:v>5</x:v>
      </x:c>
      <x:c r="L9289" s="266" t="n">
        <x:f>SUM(I9289:K9289)</x:f>
        <x:v>23</x:v>
      </x:c>
      <x:c r="M9289" s="267" t="n">
        <x:f>I9289*TOMATO_HOURS*WEEKS*(1+TOMATO_DIM)^I9289+J9289*CARROT_HOURS*WEEKS*(1+CARROT_DIM)^J9289+K9289*MESCLUN_HOURS*WEEKS*(1+MESCLUN_DIM)^K9289</x:f>
        <x:v>5156.723934589577</x:v>
      </x:c>
      <x:c r="N9289" s="267" t="n">
        <x:f>MAX(M9289-FARMER_HOURS,0)/TEMP_HOURS_PER_WORKER</x:f>
        <x:v>3.0810582879094284</x:v>
      </x:c>
      <x:c r="O9289" s="268" t="n">
        <x:f>I9289*TOMATO_PRICE+J9289*CARROT_PRICE+K9289*MESCLUN_PRICE</x:f>
        <x:v>145076</x:v>
      </x:c>
      <x:c r="P9289" s="268" t="n">
        <x:f>I9289*TOMATO_FERTILIZER+J9289*CARROT_FERTILIZER+K9289*MESCLUN_FERTILIZER</x:f>
        <x:v>18480</x:v>
      </x:c>
      <x:c r="Q9289" s="268" t="n">
        <x:f>MIN(M9289,FARMER_HOURS)*FARMER_RATE+MAX(M9289-FARMER_HOURS,0)*TEMP_RATE</x:f>
        <x:v>102026.45719773571</x:v>
      </x:c>
      <x:c r="R9289" s="268" t="n">
        <x:f>O9289-P9289-Q9289-FIXED_COST</x:f>
        <x:v>4569.542802264288</x:v>
      </x:c>
      <x:c r="S9289" s="139" t="str">
        <x:f>IF(AND(L9289&lt;=TOTAL_BED_CAP,N9289&lt;=TEMP_WORKER_CAP),"YES","NO")</x:f>
        <x:v>YES</x:v>
      </x:c>
      <x:c r="T9289" s="139" t="n">
        <x:f>IF(S9289="YES",R9289,-1E+99)</x:f>
        <x:v>4569.542802264288</x:v>
      </x:c>
    </x:row>
    <x:row r="9290">
      <x:c r="A9290" s="139"/>
      <x:c r="B9290" s="139"/>
      <x:c r="C9290" s="139"/>
      <x:c r="D9290" s="139"/>
      <x:c r="E9290" s="139"/>
      <x:c r="F9290" s="139"/>
      <x:c r="G9290" s="139"/>
      <x:c r="H9290" s="139"/>
      <x:c r="I9290" s="266" t="n">
        <x:f>INT((ROW()-ROW($I$46))/((CARROT_CAP+1)*(MESCLUN_CAP+1)))</x:f>
        <x:v>14</x:v>
      </x:c>
      <x:c r="J9290" s="266" t="n">
        <x:f>MOD(INT((ROW()-ROW($I$46))/(MESCLUN_CAP+1)),CARROT_CAP+1)</x:f>
        <x:v>4</x:v>
      </x:c>
      <x:c r="K9290" s="266" t="n">
        <x:f>MOD(ROW()-ROW($I$46),MESCLUN_CAP+1)</x:f>
        <x:v>6</x:v>
      </x:c>
      <x:c r="L9290" s="266" t="n">
        <x:f>SUM(I9290:K9290)</x:f>
        <x:v>24</x:v>
      </x:c>
      <x:c r="M9290" s="267" t="n">
        <x:f>I9290*TOMATO_HOURS*WEEKS*(1+TOMATO_DIM)^I9290+J9290*CARROT_HOURS*WEEKS*(1+CARROT_DIM)^J9290+K9290*MESCLUN_HOURS*WEEKS*(1+MESCLUN_DIM)^K9290</x:f>
        <x:v>5208.19890877121</x:v>
      </x:c>
      <x:c r="N9290" s="267" t="n">
        <x:f>MAX(M9290-FARMER_HOURS,0)/TEMP_HOURS_PER_WORKER</x:f>
        <x:v>3.116804797757785</x:v>
      </x:c>
      <x:c r="O9290" s="268" t="n">
        <x:f>I9290*TOMATO_PRICE+J9290*CARROT_PRICE+K9290*MESCLUN_PRICE</x:f>
        <x:v>147776</x:v>
      </x:c>
      <x:c r="P9290" s="268" t="n">
        <x:f>I9290*TOMATO_FERTILIZER+J9290*CARROT_FERTILIZER+K9290*MESCLUN_FERTILIZER</x:f>
        <x:v>19360</x:v>
      </x:c>
      <x:c r="Q9290" s="268" t="n">
        <x:f>MIN(M9290,FARMER_HOURS)*FARMER_RATE+MAX(M9290-FARMER_HOURS,0)*TEMP_RATE</x:f>
        <x:v>102920.11994394462</x:v>
      </x:c>
      <x:c r="R9290" s="268" t="n">
        <x:f>O9290-P9290-Q9290-FIXED_COST</x:f>
        <x:v>5495.880056055379</x:v>
      </x:c>
      <x:c r="S9290" s="139" t="str">
        <x:f>IF(AND(L9290&lt;=TOTAL_BED_CAP,N9290&lt;=TEMP_WORKER_CAP),"YES","NO")</x:f>
        <x:v>YES</x:v>
      </x:c>
      <x:c r="T9290" s="139" t="n">
        <x:f>IF(S9290="YES",R9290,-1E+99)</x:f>
        <x:v>5495.880056055379</x:v>
      </x:c>
    </x:row>
    <x:row r="9291">
      <x:c r="A9291" s="139"/>
      <x:c r="B9291" s="139"/>
      <x:c r="C9291" s="139"/>
      <x:c r="D9291" s="139"/>
      <x:c r="E9291" s="139"/>
      <x:c r="F9291" s="139"/>
      <x:c r="G9291" s="139"/>
      <x:c r="H9291" s="139"/>
      <x:c r="I9291" s="266" t="n">
        <x:f>INT((ROW()-ROW($I$46))/((CARROT_CAP+1)*(MESCLUN_CAP+1)))</x:f>
        <x:v>14</x:v>
      </x:c>
      <x:c r="J9291" s="266" t="n">
        <x:f>MOD(INT((ROW()-ROW($I$46))/(MESCLUN_CAP+1)),CARROT_CAP+1)</x:f>
        <x:v>4</x:v>
      </x:c>
      <x:c r="K9291" s="266" t="n">
        <x:f>MOD(ROW()-ROW($I$46),MESCLUN_CAP+1)</x:f>
        <x:v>7</x:v>
      </x:c>
      <x:c r="L9291" s="266" t="n">
        <x:f>SUM(I9291:K9291)</x:f>
        <x:v>25</x:v>
      </x:c>
      <x:c r="M9291" s="267" t="n">
        <x:f>I9291*TOMATO_HOURS*WEEKS*(1+TOMATO_DIM)^I9291+J9291*CARROT_HOURS*WEEKS*(1+CARROT_DIM)^J9291+K9291*MESCLUN_HOURS*WEEKS*(1+MESCLUN_DIM)^K9291</x:f>
        <x:v>5260.923348169171</x:v>
      </x:c>
      <x:c r="N9291" s="267" t="n">
        <x:f>MAX(M9291-FARMER_HOURS,0)/TEMP_HOURS_PER_WORKER</x:f>
        <x:v>3.153418991784146</x:v>
      </x:c>
      <x:c r="O9291" s="268" t="n">
        <x:f>I9291*TOMATO_PRICE+J9291*CARROT_PRICE+K9291*MESCLUN_PRICE</x:f>
        <x:v>150476</x:v>
      </x:c>
      <x:c r="P9291" s="268" t="n">
        <x:f>I9291*TOMATO_FERTILIZER+J9291*CARROT_FERTILIZER+K9291*MESCLUN_FERTILIZER</x:f>
        <x:v>20240</x:v>
      </x:c>
      <x:c r="Q9291" s="268" t="n">
        <x:f>MIN(M9291,FARMER_HOURS)*FARMER_RATE+MAX(M9291-FARMER_HOURS,0)*TEMP_RATE</x:f>
        <x:v>103835.47479460365</x:v>
      </x:c>
      <x:c r="R9291" s="268" t="n">
        <x:f>O9291-P9291-Q9291-FIXED_COST</x:f>
        <x:v>6400.525205396349</x:v>
      </x:c>
      <x:c r="S9291" s="139" t="str">
        <x:f>IF(AND(L9291&lt;=TOTAL_BED_CAP,N9291&lt;=TEMP_WORKER_CAP),"YES","NO")</x:f>
        <x:v>YES</x:v>
      </x:c>
      <x:c r="T9291" s="139" t="n">
        <x:f>IF(S9291="YES",R9291,-1E+99)</x:f>
        <x:v>6400.525205396349</x:v>
      </x:c>
    </x:row>
    <x:row r="9292">
      <x:c r="A9292" s="139"/>
      <x:c r="B9292" s="139"/>
      <x:c r="C9292" s="139"/>
      <x:c r="D9292" s="139"/>
      <x:c r="E9292" s="139"/>
      <x:c r="F9292" s="139"/>
      <x:c r="G9292" s="139"/>
      <x:c r="H9292" s="139"/>
      <x:c r="I9292" s="266" t="n">
        <x:f>INT((ROW()-ROW($I$46))/((CARROT_CAP+1)*(MESCLUN_CAP+1)))</x:f>
        <x:v>14</x:v>
      </x:c>
      <x:c r="J9292" s="266" t="n">
        <x:f>MOD(INT((ROW()-ROW($I$46))/(MESCLUN_CAP+1)),CARROT_CAP+1)</x:f>
        <x:v>4</x:v>
      </x:c>
      <x:c r="K9292" s="266" t="n">
        <x:f>MOD(ROW()-ROW($I$46),MESCLUN_CAP+1)</x:f>
        <x:v>8</x:v>
      </x:c>
      <x:c r="L9292" s="266" t="n">
        <x:f>SUM(I9292:K9292)</x:f>
        <x:v>26</x:v>
      </x:c>
      <x:c r="M9292" s="267" t="n">
        <x:f>I9292*TOMATO_HOURS*WEEKS*(1+TOMATO_DIM)^I9292+J9292*CARROT_HOURS*WEEKS*(1+CARROT_DIM)^J9292+K9292*MESCLUN_HOURS*WEEKS*(1+MESCLUN_DIM)^K9292</x:f>
        <x:v>5314.92044644915</x:v>
      </x:c>
      <x:c r="N9292" s="267" t="n">
        <x:f>MAX(M9292-FARMER_HOURS,0)/TEMP_HOURS_PER_WORKER</x:f>
        <x:v>3.190916976700799</x:v>
      </x:c>
      <x:c r="O9292" s="268" t="n">
        <x:f>I9292*TOMATO_PRICE+J9292*CARROT_PRICE+K9292*MESCLUN_PRICE</x:f>
        <x:v>153176</x:v>
      </x:c>
      <x:c r="P9292" s="268" t="n">
        <x:f>I9292*TOMATO_FERTILIZER+J9292*CARROT_FERTILIZER+K9292*MESCLUN_FERTILIZER</x:f>
        <x:v>21120</x:v>
      </x:c>
      <x:c r="Q9292" s="268" t="n">
        <x:f>MIN(M9292,FARMER_HOURS)*FARMER_RATE+MAX(M9292-FARMER_HOURS,0)*TEMP_RATE</x:f>
        <x:v>104772.92441751997</x:v>
      </x:c>
      <x:c r="R9292" s="268" t="n">
        <x:f>O9292-P9292-Q9292-FIXED_COST</x:f>
        <x:v>7283.075582480029</x:v>
      </x:c>
      <x:c r="S9292" s="139" t="str">
        <x:f>IF(AND(L9292&lt;=TOTAL_BED_CAP,N9292&lt;=TEMP_WORKER_CAP),"YES","NO")</x:f>
        <x:v>YES</x:v>
      </x:c>
      <x:c r="T9292" s="139" t="n">
        <x:f>IF(S9292="YES",R9292,-1E+99)</x:f>
        <x:v>7283.075582480029</x:v>
      </x:c>
    </x:row>
    <x:row r="9293">
      <x:c r="A9293" s="139"/>
      <x:c r="B9293" s="139"/>
      <x:c r="C9293" s="139"/>
      <x:c r="D9293" s="139"/>
      <x:c r="E9293" s="139"/>
      <x:c r="F9293" s="139"/>
      <x:c r="G9293" s="139"/>
      <x:c r="H9293" s="139"/>
      <x:c r="I9293" s="266" t="n">
        <x:f>INT((ROW()-ROW($I$46))/((CARROT_CAP+1)*(MESCLUN_CAP+1)))</x:f>
        <x:v>14</x:v>
      </x:c>
      <x:c r="J9293" s="266" t="n">
        <x:f>MOD(INT((ROW()-ROW($I$46))/(MESCLUN_CAP+1)),CARROT_CAP+1)</x:f>
        <x:v>4</x:v>
      </x:c>
      <x:c r="K9293" s="266" t="n">
        <x:f>MOD(ROW()-ROW($I$46),MESCLUN_CAP+1)</x:f>
        <x:v>9</x:v>
      </x:c>
      <x:c r="L9293" s="266" t="n">
        <x:f>SUM(I9293:K9293)</x:f>
        <x:v>27</x:v>
      </x:c>
      <x:c r="M9293" s="267" t="n">
        <x:f>I9293*TOMATO_HOURS*WEEKS*(1+TOMATO_DIM)^I9293+J9293*CARROT_HOURS*WEEKS*(1+CARROT_DIM)^J9293+K9293*MESCLUN_HOURS*WEEKS*(1+MESCLUN_DIM)^K9293</x:f>
        <x:v>5370.213781889545</x:v>
      </x:c>
      <x:c r="N9293" s="267" t="n">
        <x:f>MAX(M9293-FARMER_HOURS,0)/TEMP_HOURS_PER_WORKER</x:f>
        <x:v>3.2293151263121844</x:v>
      </x:c>
      <x:c r="O9293" s="268" t="n">
        <x:f>I9293*TOMATO_PRICE+J9293*CARROT_PRICE+K9293*MESCLUN_PRICE</x:f>
        <x:v>155876</x:v>
      </x:c>
      <x:c r="P9293" s="268" t="n">
        <x:f>I9293*TOMATO_FERTILIZER+J9293*CARROT_FERTILIZER+K9293*MESCLUN_FERTILIZER</x:f>
        <x:v>22000</x:v>
      </x:c>
      <x:c r="Q9293" s="268" t="n">
        <x:f>MIN(M9293,FARMER_HOURS)*FARMER_RATE+MAX(M9293-FARMER_HOURS,0)*TEMP_RATE</x:f>
        <x:v>105732.8781578046</x:v>
      </x:c>
      <x:c r="R9293" s="268" t="n">
        <x:f>O9293-P9293-Q9293-FIXED_COST</x:f>
        <x:v>8143.121842195396</x:v>
      </x:c>
      <x:c r="S9293" s="139" t="str">
        <x:f>IF(AND(L9293&lt;=TOTAL_BED_CAP,N9293&lt;=TEMP_WORKER_CAP),"YES","NO")</x:f>
        <x:v>YES</x:v>
      </x:c>
      <x:c r="T9293" s="139" t="n">
        <x:f>IF(S9293="YES",R9293,-1E+99)</x:f>
        <x:v>8143.121842195396</x:v>
      </x:c>
    </x:row>
    <x:row r="9294">
      <x:c r="A9294" s="139"/>
      <x:c r="B9294" s="139"/>
      <x:c r="C9294" s="139"/>
      <x:c r="D9294" s="139"/>
      <x:c r="E9294" s="139"/>
      <x:c r="F9294" s="139"/>
      <x:c r="G9294" s="139"/>
      <x:c r="H9294" s="139"/>
      <x:c r="I9294" s="266" t="n">
        <x:f>INT((ROW()-ROW($I$46))/((CARROT_CAP+1)*(MESCLUN_CAP+1)))</x:f>
        <x:v>14</x:v>
      </x:c>
      <x:c r="J9294" s="266" t="n">
        <x:f>MOD(INT((ROW()-ROW($I$46))/(MESCLUN_CAP+1)),CARROT_CAP+1)</x:f>
        <x:v>4</x:v>
      </x:c>
      <x:c r="K9294" s="266" t="n">
        <x:f>MOD(ROW()-ROW($I$46),MESCLUN_CAP+1)</x:f>
        <x:v>10</x:v>
      </x:c>
      <x:c r="L9294" s="266" t="n">
        <x:f>SUM(I9294:K9294)</x:f>
        <x:v>28</x:v>
      </x:c>
      <x:c r="M9294" s="267" t="n">
        <x:f>I9294*TOMATO_HOURS*WEEKS*(1+TOMATO_DIM)^I9294+J9294*CARROT_HOURS*WEEKS*(1+CARROT_DIM)^J9294+K9294*MESCLUN_HOURS*WEEKS*(1+MESCLUN_DIM)^K9294</x:f>
        <x:v>5426.827323372758</x:v>
      </x:c>
      <x:c r="N9294" s="267" t="n">
        <x:f>MAX(M9294-FARMER_HOURS,0)/TEMP_HOURS_PER_WORKER</x:f>
        <x:v>3.268630085675526</x:v>
      </x:c>
      <x:c r="O9294" s="268" t="n">
        <x:f>I9294*TOMATO_PRICE+J9294*CARROT_PRICE+K9294*MESCLUN_PRICE</x:f>
        <x:v>158576</x:v>
      </x:c>
      <x:c r="P9294" s="268" t="n">
        <x:f>I9294*TOMATO_FERTILIZER+J9294*CARROT_FERTILIZER+K9294*MESCLUN_FERTILIZER</x:f>
        <x:v>22880</x:v>
      </x:c>
      <x:c r="Q9294" s="268" t="n">
        <x:f>MIN(M9294,FARMER_HOURS)*FARMER_RATE+MAX(M9294-FARMER_HOURS,0)*TEMP_RATE</x:f>
        <x:v>106715.75214188815</x:v>
      </x:c>
      <x:c r="R9294" s="268" t="n">
        <x:f>O9294-P9294-Q9294-FIXED_COST</x:f>
        <x:v>8980.247858111848</x:v>
      </x:c>
      <x:c r="S9294" s="139" t="str">
        <x:f>IF(AND(L9294&lt;=TOTAL_BED_CAP,N9294&lt;=TEMP_WORKER_CAP),"YES","NO")</x:f>
        <x:v>YES</x:v>
      </x:c>
      <x:c r="T9294" s="139" t="n">
        <x:f>IF(S9294="YES",R9294,-1E+99)</x:f>
        <x:v>8980.247858111848</x:v>
      </x:c>
    </x:row>
    <x:row r="9295">
      <x:c r="A9295" s="139"/>
      <x:c r="B9295" s="139"/>
      <x:c r="C9295" s="139"/>
      <x:c r="D9295" s="139"/>
      <x:c r="E9295" s="139"/>
      <x:c r="F9295" s="139"/>
      <x:c r="G9295" s="139"/>
      <x:c r="H9295" s="139"/>
      <x:c r="I9295" s="266" t="n">
        <x:f>INT((ROW()-ROW($I$46))/((CARROT_CAP+1)*(MESCLUN_CAP+1)))</x:f>
        <x:v>14</x:v>
      </x:c>
      <x:c r="J9295" s="266" t="n">
        <x:f>MOD(INT((ROW()-ROW($I$46))/(MESCLUN_CAP+1)),CARROT_CAP+1)</x:f>
        <x:v>4</x:v>
      </x:c>
      <x:c r="K9295" s="266" t="n">
        <x:f>MOD(ROW()-ROW($I$46),MESCLUN_CAP+1)</x:f>
        <x:v>11</x:v>
      </x:c>
      <x:c r="L9295" s="266" t="n">
        <x:f>SUM(I9295:K9295)</x:f>
        <x:v>29</x:v>
      </x:c>
      <x:c r="M9295" s="267" t="n">
        <x:f>I9295*TOMATO_HOURS*WEEKS*(1+TOMATO_DIM)^I9295+J9295*CARROT_HOURS*WEEKS*(1+CARROT_DIM)^J9295+K9295*MESCLUN_HOURS*WEEKS*(1+MESCLUN_DIM)^K9295</x:f>
        <x:v>5484.785436466197</x:v>
      </x:c>
      <x:c r="N9295" s="267" t="n">
        <x:f>MAX(M9295-FARMER_HOURS,0)/TEMP_HOURS_PER_WORKER</x:f>
        <x:v>3.308878775323748</x:v>
      </x:c>
      <x:c r="O9295" s="268" t="n">
        <x:f>I9295*TOMATO_PRICE+J9295*CARROT_PRICE+K9295*MESCLUN_PRICE</x:f>
        <x:v>161276</x:v>
      </x:c>
      <x:c r="P9295" s="268" t="n">
        <x:f>I9295*TOMATO_FERTILIZER+J9295*CARROT_FERTILIZER+K9295*MESCLUN_FERTILIZER</x:f>
        <x:v>23760</x:v>
      </x:c>
      <x:c r="Q9295" s="268" t="n">
        <x:f>MIN(M9295,FARMER_HOURS)*FARMER_RATE+MAX(M9295-FARMER_HOURS,0)*TEMP_RATE</x:f>
        <x:v>107721.9693830937</x:v>
      </x:c>
      <x:c r="R9295" s="268" t="n">
        <x:f>O9295-P9295-Q9295-FIXED_COST</x:f>
        <x:v>9794.030616906297</x:v>
      </x:c>
      <x:c r="S9295" s="139" t="str">
        <x:f>IF(AND(L9295&lt;=TOTAL_BED_CAP,N9295&lt;=TEMP_WORKER_CAP),"YES","NO")</x:f>
        <x:v>YES</x:v>
      </x:c>
      <x:c r="T9295" s="139" t="n">
        <x:f>IF(S9295="YES",R9295,-1E+99)</x:f>
        <x:v>9794.030616906297</x:v>
      </x:c>
    </x:row>
    <x:row r="9296">
      <x:c r="A9296" s="139"/>
      <x:c r="B9296" s="139"/>
      <x:c r="C9296" s="139"/>
      <x:c r="D9296" s="139"/>
      <x:c r="E9296" s="139"/>
      <x:c r="F9296" s="139"/>
      <x:c r="G9296" s="139"/>
      <x:c r="H9296" s="139"/>
      <x:c r="I9296" s="266" t="n">
        <x:f>INT((ROW()-ROW($I$46))/((CARROT_CAP+1)*(MESCLUN_CAP+1)))</x:f>
        <x:v>14</x:v>
      </x:c>
      <x:c r="J9296" s="266" t="n">
        <x:f>MOD(INT((ROW()-ROW($I$46))/(MESCLUN_CAP+1)),CARROT_CAP+1)</x:f>
        <x:v>4</x:v>
      </x:c>
      <x:c r="K9296" s="266" t="n">
        <x:f>MOD(ROW()-ROW($I$46),MESCLUN_CAP+1)</x:f>
        <x:v>12</x:v>
      </x:c>
      <x:c r="L9296" s="266" t="n">
        <x:f>SUM(I9296:K9296)</x:f>
        <x:v>30</x:v>
      </x:c>
      <x:c r="M9296" s="267" t="n">
        <x:f>I9296*TOMATO_HOURS*WEEKS*(1+TOMATO_DIM)^I9296+J9296*CARROT_HOURS*WEEKS*(1+CARROT_DIM)^J9296+K9296*MESCLUN_HOURS*WEEKS*(1+MESCLUN_DIM)^K9296</x:f>
        <x:v>5544.112889594261</x:v>
      </x:c>
      <x:c r="N9296" s="267" t="n">
        <x:f>MAX(M9296-FARMER_HOURS,0)/TEMP_HOURS_PER_WORKER</x:f>
        <x:v>3.35007839555157</x:v>
      </x:c>
      <x:c r="O9296" s="268" t="n">
        <x:f>I9296*TOMATO_PRICE+J9296*CARROT_PRICE+K9296*MESCLUN_PRICE</x:f>
        <x:v>163976</x:v>
      </x:c>
      <x:c r="P9296" s="268" t="n">
        <x:f>I9296*TOMATO_FERTILIZER+J9296*CARROT_FERTILIZER+K9296*MESCLUN_FERTILIZER</x:f>
        <x:v>24640</x:v>
      </x:c>
      <x:c r="Q9296" s="268" t="n">
        <x:f>MIN(M9296,FARMER_HOURS)*FARMER_RATE+MAX(M9296-FARMER_HOURS,0)*TEMP_RATE</x:f>
        <x:v>108751.95988878925</x:v>
      </x:c>
      <x:c r="R9296" s="268" t="n">
        <x:f>O9296-P9296-Q9296-FIXED_COST</x:f>
        <x:v>10584.04011121075</x:v>
      </x:c>
      <x:c r="S9296" s="139" t="str">
        <x:f>IF(AND(L9296&lt;=TOTAL_BED_CAP,N9296&lt;=TEMP_WORKER_CAP),"YES","NO")</x:f>
        <x:v>YES</x:v>
      </x:c>
      <x:c r="T9296" s="139" t="n">
        <x:f>IF(S9296="YES",R9296,-1E+99)</x:f>
        <x:v>10584.04011121075</x:v>
      </x:c>
    </x:row>
    <x:row r="9297">
      <x:c r="A9297" s="139"/>
      <x:c r="B9297" s="139"/>
      <x:c r="C9297" s="139"/>
      <x:c r="D9297" s="139"/>
      <x:c r="E9297" s="139"/>
      <x:c r="F9297" s="139"/>
      <x:c r="G9297" s="139"/>
      <x:c r="H9297" s="139"/>
      <x:c r="I9297" s="266" t="n">
        <x:f>INT((ROW()-ROW($I$46))/((CARROT_CAP+1)*(MESCLUN_CAP+1)))</x:f>
        <x:v>14</x:v>
      </x:c>
      <x:c r="J9297" s="266" t="n">
        <x:f>MOD(INT((ROW()-ROW($I$46))/(MESCLUN_CAP+1)),CARROT_CAP+1)</x:f>
        <x:v>4</x:v>
      </x:c>
      <x:c r="K9297" s="266" t="n">
        <x:f>MOD(ROW()-ROW($I$46),MESCLUN_CAP+1)</x:f>
        <x:v>13</x:v>
      </x:c>
      <x:c r="L9297" s="266" t="n">
        <x:f>SUM(I9297:K9297)</x:f>
        <x:v>31</x:v>
      </x:c>
      <x:c r="M9297" s="267" t="n">
        <x:f>I9297*TOMATO_HOURS*WEEKS*(1+TOMATO_DIM)^I9297+J9297*CARROT_HOURS*WEEKS*(1+CARROT_DIM)^J9297+K9297*MESCLUN_HOURS*WEEKS*(1+MESCLUN_DIM)^K9297</x:f>
        <x:v>5604.834860302645</x:v>
      </x:c>
      <x:c r="N9297" s="267" t="n">
        <x:f>MAX(M9297-FARMER_HOURS,0)/TEMP_HOURS_PER_WORKER</x:f>
        <x:v>3.392246430765726</x:v>
      </x:c>
      <x:c r="O9297" s="268" t="n">
        <x:f>I9297*TOMATO_PRICE+J9297*CARROT_PRICE+K9297*MESCLUN_PRICE</x:f>
        <x:v>166676</x:v>
      </x:c>
      <x:c r="P9297" s="268" t="n">
        <x:f>I9297*TOMATO_FERTILIZER+J9297*CARROT_FERTILIZER+K9297*MESCLUN_FERTILIZER</x:f>
        <x:v>25520</x:v>
      </x:c>
      <x:c r="Q9297" s="268" t="n">
        <x:f>MIN(M9297,FARMER_HOURS)*FARMER_RATE+MAX(M9297-FARMER_HOURS,0)*TEMP_RATE</x:f>
        <x:v>109806.16076914314</x:v>
      </x:c>
      <x:c r="R9297" s="268" t="n">
        <x:f>O9297-P9297-Q9297-FIXED_COST</x:f>
        <x:v>11349.839230856858</x:v>
      </x:c>
      <x:c r="S9297" s="139" t="str">
        <x:f>IF(AND(L9297&lt;=TOTAL_BED_CAP,N9297&lt;=TEMP_WORKER_CAP),"YES","NO")</x:f>
        <x:v>YES</x:v>
      </x:c>
      <x:c r="T9297" s="139" t="n">
        <x:f>IF(S9297="YES",R9297,-1E+99)</x:f>
        <x:v>11349.839230856858</x:v>
      </x:c>
    </x:row>
    <x:row r="9298">
      <x:c r="A9298" s="139"/>
      <x:c r="B9298" s="139"/>
      <x:c r="C9298" s="139"/>
      <x:c r="D9298" s="139"/>
      <x:c r="E9298" s="139"/>
      <x:c r="F9298" s="139"/>
      <x:c r="G9298" s="139"/>
      <x:c r="H9298" s="139"/>
      <x:c r="I9298" s="266" t="n">
        <x:f>INT((ROW()-ROW($I$46))/((CARROT_CAP+1)*(MESCLUN_CAP+1)))</x:f>
        <x:v>14</x:v>
      </x:c>
      <x:c r="J9298" s="266" t="n">
        <x:f>MOD(INT((ROW()-ROW($I$46))/(MESCLUN_CAP+1)),CARROT_CAP+1)</x:f>
        <x:v>4</x:v>
      </x:c>
      <x:c r="K9298" s="266" t="n">
        <x:f>MOD(ROW()-ROW($I$46),MESCLUN_CAP+1)</x:f>
        <x:v>14</x:v>
      </x:c>
      <x:c r="L9298" s="266" t="n">
        <x:f>SUM(I9298:K9298)</x:f>
        <x:v>32</x:v>
      </x:c>
      <x:c r="M9298" s="267" t="n">
        <x:f>I9298*TOMATO_HOURS*WEEKS*(1+TOMATO_DIM)^I9298+J9298*CARROT_HOURS*WEEKS*(1+CARROT_DIM)^J9298+K9298*MESCLUN_HOURS*WEEKS*(1+MESCLUN_DIM)^K9298</x:f>
        <x:v>5666.976941616306</x:v>
      </x:c>
      <x:c r="N9298" s="267" t="n">
        <x:f>MAX(M9298-FARMER_HOURS,0)/TEMP_HOURS_PER_WORKER</x:f>
        <x:v>3.4354006539002127</x:v>
      </x:c>
      <x:c r="O9298" s="268" t="n">
        <x:f>I9298*TOMATO_PRICE+J9298*CARROT_PRICE+K9298*MESCLUN_PRICE</x:f>
        <x:v>169376</x:v>
      </x:c>
      <x:c r="P9298" s="268" t="n">
        <x:f>I9298*TOMATO_FERTILIZER+J9298*CARROT_FERTILIZER+K9298*MESCLUN_FERTILIZER</x:f>
        <x:v>26400</x:v>
      </x:c>
      <x:c r="Q9298" s="268" t="n">
        <x:f>MIN(M9298,FARMER_HOURS)*FARMER_RATE+MAX(M9298-FARMER_HOURS,0)*TEMP_RATE</x:f>
        <x:v>110885.01634750531</x:v>
      </x:c>
      <x:c r="R9298" s="268" t="n">
        <x:f>O9298-P9298-Q9298-FIXED_COST</x:f>
        <x:v>12090.983652494688</x:v>
      </x:c>
      <x:c r="S9298" s="139" t="str">
        <x:f>IF(AND(L9298&lt;=TOTAL_BED_CAP,N9298&lt;=TEMP_WORKER_CAP),"YES","NO")</x:f>
        <x:v>YES</x:v>
      </x:c>
      <x:c r="T9298" s="139" t="n">
        <x:f>IF(S9298="YES",R9298,-1E+99)</x:f>
        <x:v>12090.983652494688</x:v>
      </x:c>
    </x:row>
    <x:row r="9299">
      <x:c r="A9299" s="139"/>
      <x:c r="B9299" s="139"/>
      <x:c r="C9299" s="139"/>
      <x:c r="D9299" s="139"/>
      <x:c r="E9299" s="139"/>
      <x:c r="F9299" s="139"/>
      <x:c r="G9299" s="139"/>
      <x:c r="H9299" s="139"/>
      <x:c r="I9299" s="266" t="n">
        <x:f>INT((ROW()-ROW($I$46))/((CARROT_CAP+1)*(MESCLUN_CAP+1)))</x:f>
        <x:v>14</x:v>
      </x:c>
      <x:c r="J9299" s="266" t="n">
        <x:f>MOD(INT((ROW()-ROW($I$46))/(MESCLUN_CAP+1)),CARROT_CAP+1)</x:f>
        <x:v>4</x:v>
      </x:c>
      <x:c r="K9299" s="266" t="n">
        <x:f>MOD(ROW()-ROW($I$46),MESCLUN_CAP+1)</x:f>
        <x:v>15</x:v>
      </x:c>
      <x:c r="L9299" s="266" t="n">
        <x:f>SUM(I9299:K9299)</x:f>
        <x:v>33</x:v>
      </x:c>
      <x:c r="M9299" s="267" t="n">
        <x:f>I9299*TOMATO_HOURS*WEEKS*(1+TOMATO_DIM)^I9299+J9299*CARROT_HOURS*WEEKS*(1+CARROT_DIM)^J9299+K9299*MESCLUN_HOURS*WEEKS*(1+MESCLUN_DIM)^K9299</x:f>
        <x:v>5730.565148492453</x:v>
      </x:c>
      <x:c r="N9299" s="267" t="n">
        <x:f>MAX(M9299-FARMER_HOURS,0)/TEMP_HOURS_PER_WORKER</x:f>
        <x:v>3.479559130897537</x:v>
      </x:c>
      <x:c r="O9299" s="268" t="n">
        <x:f>I9299*TOMATO_PRICE+J9299*CARROT_PRICE+K9299*MESCLUN_PRICE</x:f>
        <x:v>172076</x:v>
      </x:c>
      <x:c r="P9299" s="268" t="n">
        <x:f>I9299*TOMATO_FERTILIZER+J9299*CARROT_FERTILIZER+K9299*MESCLUN_FERTILIZER</x:f>
        <x:v>27280</x:v>
      </x:c>
      <x:c r="Q9299" s="268" t="n">
        <x:f>MIN(M9299,FARMER_HOURS)*FARMER_RATE+MAX(M9299-FARMER_HOURS,0)*TEMP_RATE</x:f>
        <x:v>111988.97827243841</x:v>
      </x:c>
      <x:c r="R9299" s="268" t="n">
        <x:f>O9299-P9299-Q9299-FIXED_COST</x:f>
        <x:v>12807.021727561587</x:v>
      </x:c>
      <x:c r="S9299" s="139" t="str">
        <x:f>IF(AND(L9299&lt;=TOTAL_BED_CAP,N9299&lt;=TEMP_WORKER_CAP),"YES","NO")</x:f>
        <x:v>YES</x:v>
      </x:c>
      <x:c r="T9299" s="139" t="n">
        <x:f>IF(S9299="YES",R9299,-1E+99)</x:f>
        <x:v>12807.021727561587</x:v>
      </x:c>
    </x:row>
    <x:row r="9300">
      <x:c r="A9300" s="139"/>
      <x:c r="B9300" s="139"/>
      <x:c r="C9300" s="139"/>
      <x:c r="D9300" s="139"/>
      <x:c r="E9300" s="139"/>
      <x:c r="F9300" s="139"/>
      <x:c r="G9300" s="139"/>
      <x:c r="H9300" s="139"/>
      <x:c r="I9300" s="266" t="n">
        <x:f>INT((ROW()-ROW($I$46))/((CARROT_CAP+1)*(MESCLUN_CAP+1)))</x:f>
        <x:v>14</x:v>
      </x:c>
      <x:c r="J9300" s="266" t="n">
        <x:f>MOD(INT((ROW()-ROW($I$46))/(MESCLUN_CAP+1)),CARROT_CAP+1)</x:f>
        <x:v>4</x:v>
      </x:c>
      <x:c r="K9300" s="266" t="n">
        <x:f>MOD(ROW()-ROW($I$46),MESCLUN_CAP+1)</x:f>
        <x:v>16</x:v>
      </x:c>
      <x:c r="L9300" s="266" t="n">
        <x:f>SUM(I9300:K9300)</x:f>
        <x:v>34</x:v>
      </x:c>
      <x:c r="M9300" s="267" t="n">
        <x:f>I9300*TOMATO_HOURS*WEEKS*(1+TOMATO_DIM)^I9300+J9300*CARROT_HOURS*WEEKS*(1+CARROT_DIM)^J9300+K9300*MESCLUN_HOURS*WEEKS*(1+MESCLUN_DIM)^K9300</x:f>
        <x:v>5795.625924369942</x:v>
      </x:c>
      <x:c r="N9300" s="267" t="n">
        <x:f>MAX(M9300-FARMER_HOURS,0)/TEMP_HOURS_PER_WORKER</x:f>
        <x:v>3.5247402252569042</x:v>
      </x:c>
      <x:c r="O9300" s="268" t="n">
        <x:f>I9300*TOMATO_PRICE+J9300*CARROT_PRICE+K9300*MESCLUN_PRICE</x:f>
        <x:v>174776</x:v>
      </x:c>
      <x:c r="P9300" s="268" t="n">
        <x:f>I9300*TOMATO_FERTILIZER+J9300*CARROT_FERTILIZER+K9300*MESCLUN_FERTILIZER</x:f>
        <x:v>28160</x:v>
      </x:c>
      <x:c r="Q9300" s="268" t="n">
        <x:f>MIN(M9300,FARMER_HOURS)*FARMER_RATE+MAX(M9300-FARMER_HOURS,0)*TEMP_RATE</x:f>
        <x:v>113118.50563142261</x:v>
      </x:c>
      <x:c r="R9300" s="268" t="n">
        <x:f>O9300-P9300-Q9300-FIXED_COST</x:f>
        <x:v>13497.49436857739</x:v>
      </x:c>
      <x:c r="S9300" s="139" t="str">
        <x:f>IF(AND(L9300&lt;=TOTAL_BED_CAP,N9300&lt;=TEMP_WORKER_CAP),"YES","NO")</x:f>
        <x:v>YES</x:v>
      </x:c>
      <x:c r="T9300" s="139" t="n">
        <x:f>IF(S9300="YES",R9300,-1E+99)</x:f>
        <x:v>13497.49436857739</x:v>
      </x:c>
    </x:row>
    <x:row r="9301">
      <x:c r="A9301" s="139"/>
      <x:c r="B9301" s="139"/>
      <x:c r="C9301" s="139"/>
      <x:c r="D9301" s="139"/>
      <x:c r="E9301" s="139"/>
      <x:c r="F9301" s="139"/>
      <x:c r="G9301" s="139"/>
      <x:c r="H9301" s="139"/>
      <x:c r="I9301" s="266" t="n">
        <x:f>INT((ROW()-ROW($I$46))/((CARROT_CAP+1)*(MESCLUN_CAP+1)))</x:f>
        <x:v>14</x:v>
      </x:c>
      <x:c r="J9301" s="266" t="n">
        <x:f>MOD(INT((ROW()-ROW($I$46))/(MESCLUN_CAP+1)),CARROT_CAP+1)</x:f>
        <x:v>4</x:v>
      </x:c>
      <x:c r="K9301" s="266" t="n">
        <x:f>MOD(ROW()-ROW($I$46),MESCLUN_CAP+1)</x:f>
        <x:v>17</x:v>
      </x:c>
      <x:c r="L9301" s="266" t="n">
        <x:f>SUM(I9301:K9301)</x:f>
        <x:v>35</x:v>
      </x:c>
      <x:c r="M9301" s="267" t="n">
        <x:f>I9301*TOMATO_HOURS*WEEKS*(1+TOMATO_DIM)^I9301+J9301*CARROT_HOURS*WEEKS*(1+CARROT_DIM)^J9301+K9301*MESCLUN_HOURS*WEEKS*(1+MESCLUN_DIM)^K9301</x:f>
        <x:v>5862.186147816482</x:v>
      </x:c>
      <x:c r="N9301" s="267" t="n">
        <x:f>MAX(M9301-FARMER_HOURS,0)/TEMP_HOURS_PER_WORKER</x:f>
        <x:v>3.5709626026503347</x:v>
      </x:c>
      <x:c r="O9301" s="268" t="n">
        <x:f>I9301*TOMATO_PRICE+J9301*CARROT_PRICE+K9301*MESCLUN_PRICE</x:f>
        <x:v>177476</x:v>
      </x:c>
      <x:c r="P9301" s="268" t="n">
        <x:f>I9301*TOMATO_FERTILIZER+J9301*CARROT_FERTILIZER+K9301*MESCLUN_FERTILIZER</x:f>
        <x:v>29040</x:v>
      </x:c>
      <x:c r="Q9301" s="268" t="n">
        <x:f>MIN(M9301,FARMER_HOURS)*FARMER_RATE+MAX(M9301-FARMER_HOURS,0)*TEMP_RATE</x:f>
        <x:v>114274.06506625836</x:v>
      </x:c>
      <x:c r="R9301" s="268" t="n">
        <x:f>O9301-P9301-Q9301-FIXED_COST</x:f>
        <x:v>14161.934933741635</x:v>
      </x:c>
      <x:c r="S9301" s="139" t="str">
        <x:f>IF(AND(L9301&lt;=TOTAL_BED_CAP,N9301&lt;=TEMP_WORKER_CAP),"YES","NO")</x:f>
        <x:v>YES</x:v>
      </x:c>
      <x:c r="T9301" s="139" t="n">
        <x:f>IF(S9301="YES",R9301,-1E+99)</x:f>
        <x:v>14161.934933741635</x:v>
      </x:c>
    </x:row>
    <x:row r="9302">
      <x:c r="A9302" s="139"/>
      <x:c r="B9302" s="139"/>
      <x:c r="C9302" s="139"/>
      <x:c r="D9302" s="139"/>
      <x:c r="E9302" s="139"/>
      <x:c r="F9302" s="139"/>
      <x:c r="G9302" s="139"/>
      <x:c r="H9302" s="139"/>
      <x:c r="I9302" s="266" t="n">
        <x:f>INT((ROW()-ROW($I$46))/((CARROT_CAP+1)*(MESCLUN_CAP+1)))</x:f>
        <x:v>14</x:v>
      </x:c>
      <x:c r="J9302" s="266" t="n">
        <x:f>MOD(INT((ROW()-ROW($I$46))/(MESCLUN_CAP+1)),CARROT_CAP+1)</x:f>
        <x:v>4</x:v>
      </x:c>
      <x:c r="K9302" s="266" t="n">
        <x:f>MOD(ROW()-ROW($I$46),MESCLUN_CAP+1)</x:f>
        <x:v>18</x:v>
      </x:c>
      <x:c r="L9302" s="266" t="n">
        <x:f>SUM(I9302:K9302)</x:f>
        <x:v>36</x:v>
      </x:c>
      <x:c r="M9302" s="267" t="n">
        <x:f>I9302*TOMATO_HOURS*WEEKS*(1+TOMATO_DIM)^I9302+J9302*CARROT_HOURS*WEEKS*(1+CARROT_DIM)^J9302+K9302*MESCLUN_HOURS*WEEKS*(1+MESCLUN_DIM)^K9302</x:f>
        <x:v>5930.273139275069</x:v>
      </x:c>
      <x:c r="N9302" s="267" t="n">
        <x:f>MAX(M9302-FARMER_HOURS,0)/TEMP_HOURS_PER_WORKER</x:f>
        <x:v>3.618245235607687</x:v>
      </x:c>
      <x:c r="O9302" s="268" t="n">
        <x:f>I9302*TOMATO_PRICE+J9302*CARROT_PRICE+K9302*MESCLUN_PRICE</x:f>
        <x:v>180176</x:v>
      </x:c>
      <x:c r="P9302" s="268" t="n">
        <x:f>I9302*TOMATO_FERTILIZER+J9302*CARROT_FERTILIZER+K9302*MESCLUN_FERTILIZER</x:f>
        <x:v>29920</x:v>
      </x:c>
      <x:c r="Q9302" s="268" t="n">
        <x:f>MIN(M9302,FARMER_HOURS)*FARMER_RATE+MAX(M9302-FARMER_HOURS,0)*TEMP_RATE</x:f>
        <x:v>115456.13089019217</x:v>
      </x:c>
      <x:c r="R9302" s="268" t="n">
        <x:f>O9302-P9302-Q9302-FIXED_COST</x:f>
        <x:v>14799.869109807827</x:v>
      </x:c>
      <x:c r="S9302" s="139" t="str">
        <x:f>IF(AND(L9302&lt;=TOTAL_BED_CAP,N9302&lt;=TEMP_WORKER_CAP),"YES","NO")</x:f>
        <x:v>YES</x:v>
      </x:c>
      <x:c r="T9302" s="139" t="n">
        <x:f>IF(S9302="YES",R9302,-1E+99)</x:f>
        <x:v>14799.869109807827</x:v>
      </x:c>
    </x:row>
    <x:row r="9303">
      <x:c r="A9303" s="139"/>
      <x:c r="B9303" s="139"/>
      <x:c r="C9303" s="139"/>
      <x:c r="D9303" s="139"/>
      <x:c r="E9303" s="139"/>
      <x:c r="F9303" s="139"/>
      <x:c r="G9303" s="139"/>
      <x:c r="H9303" s="139"/>
      <x:c r="I9303" s="266" t="n">
        <x:f>INT((ROW()-ROW($I$46))/((CARROT_CAP+1)*(MESCLUN_CAP+1)))</x:f>
        <x:v>14</x:v>
      </x:c>
      <x:c r="J9303" s="266" t="n">
        <x:f>MOD(INT((ROW()-ROW($I$46))/(MESCLUN_CAP+1)),CARROT_CAP+1)</x:f>
        <x:v>4</x:v>
      </x:c>
      <x:c r="K9303" s="266" t="n">
        <x:f>MOD(ROW()-ROW($I$46),MESCLUN_CAP+1)</x:f>
        <x:v>19</x:v>
      </x:c>
      <x:c r="L9303" s="266" t="n">
        <x:f>SUM(I9303:K9303)</x:f>
        <x:v>37</x:v>
      </x:c>
      <x:c r="M9303" s="267" t="n">
        <x:f>I9303*TOMATO_HOURS*WEEKS*(1+TOMATO_DIM)^I9303+J9303*CARROT_HOURS*WEEKS*(1+CARROT_DIM)^J9303+K9303*MESCLUN_HOURS*WEEKS*(1+MESCLUN_DIM)^K9303</x:f>
        <x:v>5999.914667911091</x:v>
      </x:c>
      <x:c r="N9303" s="267" t="n">
        <x:f>MAX(M9303-FARMER_HOURS,0)/TEMP_HOURS_PER_WORKER</x:f>
        <x:v>3.6666074082715907</x:v>
      </x:c>
      <x:c r="O9303" s="268" t="n">
        <x:f>I9303*TOMATO_PRICE+J9303*CARROT_PRICE+K9303*MESCLUN_PRICE</x:f>
        <x:v>182876</x:v>
      </x:c>
      <x:c r="P9303" s="268" t="n">
        <x:f>I9303*TOMATO_FERTILIZER+J9303*CARROT_FERTILIZER+K9303*MESCLUN_FERTILIZER</x:f>
        <x:v>30800</x:v>
      </x:c>
      <x:c r="Q9303" s="268" t="n">
        <x:f>MIN(M9303,FARMER_HOURS)*FARMER_RATE+MAX(M9303-FARMER_HOURS,0)*TEMP_RATE</x:f>
        <x:v>116665.18520678977</x:v>
      </x:c>
      <x:c r="R9303" s="268" t="n">
        <x:f>O9303-P9303-Q9303-FIXED_COST</x:f>
        <x:v>15410.81479321023</x:v>
      </x:c>
      <x:c r="S9303" s="139" t="str">
        <x:f>IF(AND(L9303&lt;=TOTAL_BED_CAP,N9303&lt;=TEMP_WORKER_CAP),"YES","NO")</x:f>
        <x:v>YES</x:v>
      </x:c>
      <x:c r="T9303" s="139" t="n">
        <x:f>IF(S9303="YES",R9303,-1E+99)</x:f>
        <x:v>15410.81479321023</x:v>
      </x:c>
    </x:row>
    <x:row r="9304">
      <x:c r="A9304" s="139"/>
      <x:c r="B9304" s="139"/>
      <x:c r="C9304" s="139"/>
      <x:c r="D9304" s="139"/>
      <x:c r="E9304" s="139"/>
      <x:c r="F9304" s="139"/>
      <x:c r="G9304" s="139"/>
      <x:c r="H9304" s="139"/>
      <x:c r="I9304" s="266" t="n">
        <x:f>INT((ROW()-ROW($I$46))/((CARROT_CAP+1)*(MESCLUN_CAP+1)))</x:f>
        <x:v>14</x:v>
      </x:c>
      <x:c r="J9304" s="266" t="n">
        <x:f>MOD(INT((ROW()-ROW($I$46))/(MESCLUN_CAP+1)),CARROT_CAP+1)</x:f>
        <x:v>4</x:v>
      </x:c>
      <x:c r="K9304" s="266" t="n">
        <x:f>MOD(ROW()-ROW($I$46),MESCLUN_CAP+1)</x:f>
        <x:v>20</x:v>
      </x:c>
      <x:c r="L9304" s="266" t="n">
        <x:f>SUM(I9304:K9304)</x:f>
        <x:v>38</x:v>
      </x:c>
      <x:c r="M9304" s="267" t="n">
        <x:f>I9304*TOMATO_HOURS*WEEKS*(1+TOMATO_DIM)^I9304+J9304*CARROT_HOURS*WEEKS*(1+CARROT_DIM)^J9304+K9304*MESCLUN_HOURS*WEEKS*(1+MESCLUN_DIM)^K9304</x:f>
        <x:v>6071.138958561568</x:v>
      </x:c>
      <x:c r="N9304" s="267" t="n">
        <x:f>MAX(M9304-FARMER_HOURS,0)/TEMP_HOURS_PER_WORKER</x:f>
        <x:v>3.716068721223311</x:v>
      </x:c>
      <x:c r="O9304" s="268" t="n">
        <x:f>I9304*TOMATO_PRICE+J9304*CARROT_PRICE+K9304*MESCLUN_PRICE</x:f>
        <x:v>185576</x:v>
      </x:c>
      <x:c r="P9304" s="268" t="n">
        <x:f>I9304*TOMATO_FERTILIZER+J9304*CARROT_FERTILIZER+K9304*MESCLUN_FERTILIZER</x:f>
        <x:v>31680</x:v>
      </x:c>
      <x:c r="Q9304" s="268" t="n">
        <x:f>MIN(M9304,FARMER_HOURS)*FARMER_RATE+MAX(M9304-FARMER_HOURS,0)*TEMP_RATE</x:f>
        <x:v>117901.71803058278</x:v>
      </x:c>
      <x:c r="R9304" s="268" t="n">
        <x:f>O9304-P9304-Q9304-FIXED_COST</x:f>
        <x:v>15994.281969417221</x:v>
      </x:c>
      <x:c r="S9304" s="139" t="str">
        <x:f>IF(AND(L9304&lt;=TOTAL_BED_CAP,N9304&lt;=TEMP_WORKER_CAP),"YES","NO")</x:f>
        <x:v>YES</x:v>
      </x:c>
      <x:c r="T9304" s="139" t="n">
        <x:f>IF(S9304="YES",R9304,-1E+99)</x:f>
        <x:v>15994.281969417221</x:v>
      </x:c>
    </x:row>
    <x:row r="9305">
      <x:c r="A9305" s="139"/>
      <x:c r="B9305" s="139"/>
      <x:c r="C9305" s="139"/>
      <x:c r="D9305" s="139"/>
      <x:c r="E9305" s="139"/>
      <x:c r="F9305" s="139"/>
      <x:c r="G9305" s="139"/>
      <x:c r="H9305" s="139"/>
      <x:c r="I9305" s="266" t="n">
        <x:f>INT((ROW()-ROW($I$46))/((CARROT_CAP+1)*(MESCLUN_CAP+1)))</x:f>
        <x:v>14</x:v>
      </x:c>
      <x:c r="J9305" s="266" t="n">
        <x:f>MOD(INT((ROW()-ROW($I$46))/(MESCLUN_CAP+1)),CARROT_CAP+1)</x:f>
        <x:v>4</x:v>
      </x:c>
      <x:c r="K9305" s="266" t="n">
        <x:f>MOD(ROW()-ROW($I$46),MESCLUN_CAP+1)</x:f>
        <x:v>21</x:v>
      </x:c>
      <x:c r="L9305" s="266" t="n">
        <x:f>SUM(I9305:K9305)</x:f>
        <x:v>39</x:v>
      </x:c>
      <x:c r="M9305" s="267" t="n">
        <x:f>I9305*TOMATO_HOURS*WEEKS*(1+TOMATO_DIM)^I9305+J9305*CARROT_HOURS*WEEKS*(1+CARROT_DIM)^J9305+K9305*MESCLUN_HOURS*WEEKS*(1+MESCLUN_DIM)^K9305</x:f>
        <x:v>6143.974698788012</x:v>
      </x:c>
      <x:c r="N9305" s="267" t="n">
        <x:f>MAX(M9305-FARMER_HOURS,0)/TEMP_HOURS_PER_WORKER</x:f>
        <x:v>3.7666490963805637</x:v>
      </x:c>
      <x:c r="O9305" s="268" t="n">
        <x:f>I9305*TOMATO_PRICE+J9305*CARROT_PRICE+K9305*MESCLUN_PRICE</x:f>
        <x:v>188276</x:v>
      </x:c>
      <x:c r="P9305" s="268" t="n">
        <x:f>I9305*TOMATO_FERTILIZER+J9305*CARROT_FERTILIZER+K9305*MESCLUN_FERTILIZER</x:f>
        <x:v>32560</x:v>
      </x:c>
      <x:c r="Q9305" s="268" t="n">
        <x:f>MIN(M9305,FARMER_HOURS)*FARMER_RATE+MAX(M9305-FARMER_HOURS,0)*TEMP_RATE</x:f>
        <x:v>119166.22740951409</x:v>
      </x:c>
      <x:c r="R9305" s="268" t="n">
        <x:f>O9305-P9305-Q9305-FIXED_COST</x:f>
        <x:v>16549.77259048591</x:v>
      </x:c>
      <x:c r="S9305" s="139" t="str">
        <x:f>IF(AND(L9305&lt;=TOTAL_BED_CAP,N9305&lt;=TEMP_WORKER_CAP),"YES","NO")</x:f>
        <x:v>YES</x:v>
      </x:c>
      <x:c r="T9305" s="139" t="n">
        <x:f>IF(S9305="YES",R9305,-1E+99)</x:f>
        <x:v>16549.77259048591</x:v>
      </x:c>
    </x:row>
    <x:row r="9306">
      <x:c r="A9306" s="139"/>
      <x:c r="B9306" s="139"/>
      <x:c r="C9306" s="139"/>
      <x:c r="D9306" s="139"/>
      <x:c r="E9306" s="139"/>
      <x:c r="F9306" s="139"/>
      <x:c r="G9306" s="139"/>
      <x:c r="H9306" s="139"/>
      <x:c r="I9306" s="266" t="n">
        <x:f>INT((ROW()-ROW($I$46))/((CARROT_CAP+1)*(MESCLUN_CAP+1)))</x:f>
        <x:v>14</x:v>
      </x:c>
      <x:c r="J9306" s="266" t="n">
        <x:f>MOD(INT((ROW()-ROW($I$46))/(MESCLUN_CAP+1)),CARROT_CAP+1)</x:f>
        <x:v>4</x:v>
      </x:c>
      <x:c r="K9306" s="266" t="n">
        <x:f>MOD(ROW()-ROW($I$46),MESCLUN_CAP+1)</x:f>
        <x:v>22</x:v>
      </x:c>
      <x:c r="L9306" s="266" t="n">
        <x:f>SUM(I9306:K9306)</x:f>
        <x:v>40</x:v>
      </x:c>
      <x:c r="M9306" s="267" t="n">
        <x:f>I9306*TOMATO_HOURS*WEEKS*(1+TOMATO_DIM)^I9306+J9306*CARROT_HOURS*WEEKS*(1+CARROT_DIM)^J9306+K9306*MESCLUN_HOURS*WEEKS*(1+MESCLUN_DIM)^K9306</x:f>
        <x:v>6218.451046034408</x:v>
      </x:c>
      <x:c r="N9306" s="267" t="n">
        <x:f>MAX(M9306-FARMER_HOURS,0)/TEMP_HOURS_PER_WORKER</x:f>
        <x:v>3.818368781968339</x:v>
      </x:c>
      <x:c r="O9306" s="268" t="n">
        <x:f>I9306*TOMATO_PRICE+J9306*CARROT_PRICE+K9306*MESCLUN_PRICE</x:f>
        <x:v>190976</x:v>
      </x:c>
      <x:c r="P9306" s="268" t="n">
        <x:f>I9306*TOMATO_FERTILIZER+J9306*CARROT_FERTILIZER+K9306*MESCLUN_FERTILIZER</x:f>
        <x:v>33440</x:v>
      </x:c>
      <x:c r="Q9306" s="268" t="n">
        <x:f>MIN(M9306,FARMER_HOURS)*FARMER_RATE+MAX(M9306-FARMER_HOURS,0)*TEMP_RATE</x:f>
        <x:v>120459.21954920847</x:v>
      </x:c>
      <x:c r="R9306" s="268" t="n">
        <x:f>O9306-P9306-Q9306-FIXED_COST</x:f>
        <x:v>17076.780450791528</x:v>
      </x:c>
      <x:c r="S9306" s="139" t="str">
        <x:f>IF(AND(L9306&lt;=TOTAL_BED_CAP,N9306&lt;=TEMP_WORKER_CAP),"YES","NO")</x:f>
        <x:v>YES</x:v>
      </x:c>
      <x:c r="T9306" s="139" t="n">
        <x:f>IF(S9306="YES",R9306,-1E+99)</x:f>
        <x:v>17076.780450791528</x:v>
      </x:c>
    </x:row>
    <x:row r="9307">
      <x:c r="A9307" s="139"/>
      <x:c r="B9307" s="139"/>
      <x:c r="C9307" s="139"/>
      <x:c r="D9307" s="139"/>
      <x:c r="E9307" s="139"/>
      <x:c r="F9307" s="139"/>
      <x:c r="G9307" s="139"/>
      <x:c r="H9307" s="139"/>
      <x:c r="I9307" s="266" t="n">
        <x:f>INT((ROW()-ROW($I$46))/((CARROT_CAP+1)*(MESCLUN_CAP+1)))</x:f>
        <x:v>14</x:v>
      </x:c>
      <x:c r="J9307" s="266" t="n">
        <x:f>MOD(INT((ROW()-ROW($I$46))/(MESCLUN_CAP+1)),CARROT_CAP+1)</x:f>
        <x:v>4</x:v>
      </x:c>
      <x:c r="K9307" s="266" t="n">
        <x:f>MOD(ROW()-ROW($I$46),MESCLUN_CAP+1)</x:f>
        <x:v>23</x:v>
      </x:c>
      <x:c r="L9307" s="266" t="n">
        <x:f>SUM(I9307:K9307)</x:f>
        <x:v>41</x:v>
      </x:c>
      <x:c r="M9307" s="267" t="n">
        <x:f>I9307*TOMATO_HOURS*WEEKS*(1+TOMATO_DIM)^I9307+J9307*CARROT_HOURS*WEEKS*(1+CARROT_DIM)^J9307+K9307*MESCLUN_HOURS*WEEKS*(1+MESCLUN_DIM)^K9307</x:f>
        <x:v>6294.597634891845</x:v>
      </x:c>
      <x:c r="N9307" s="267" t="n">
        <x:f>MAX(M9307-FARMER_HOURS,0)/TEMP_HOURS_PER_WORKER</x:f>
        <x:v>3.8712483575637813</x:v>
      </x:c>
      <x:c r="O9307" s="268" t="n">
        <x:f>I9307*TOMATO_PRICE+J9307*CARROT_PRICE+K9307*MESCLUN_PRICE</x:f>
        <x:v>193676</x:v>
      </x:c>
      <x:c r="P9307" s="268" t="n">
        <x:f>I9307*TOMATO_FERTILIZER+J9307*CARROT_FERTILIZER+K9307*MESCLUN_FERTILIZER</x:f>
        <x:v>34320</x:v>
      </x:c>
      <x:c r="Q9307" s="268" t="n">
        <x:f>MIN(M9307,FARMER_HOURS)*FARMER_RATE+MAX(M9307-FARMER_HOURS,0)*TEMP_RATE</x:f>
        <x:v>121781.20893909452</x:v>
      </x:c>
      <x:c r="R9307" s="268" t="n">
        <x:f>O9307-P9307-Q9307-FIXED_COST</x:f>
        <x:v>17574.79106090548</x:v>
      </x:c>
      <x:c r="S9307" s="139" t="str">
        <x:f>IF(AND(L9307&lt;=TOTAL_BED_CAP,N9307&lt;=TEMP_WORKER_CAP),"YES","NO")</x:f>
        <x:v>YES</x:v>
      </x:c>
      <x:c r="T9307" s="139" t="n">
        <x:f>IF(S9307="YES",R9307,-1E+99)</x:f>
        <x:v>17574.79106090548</x:v>
      </x:c>
    </x:row>
    <x:row r="9308">
      <x:c r="A9308" s="139"/>
      <x:c r="B9308" s="139"/>
      <x:c r="C9308" s="139"/>
      <x:c r="D9308" s="139"/>
      <x:c r="E9308" s="139"/>
      <x:c r="F9308" s="139"/>
      <x:c r="G9308" s="139"/>
      <x:c r="H9308" s="139"/>
      <x:c r="I9308" s="266" t="n">
        <x:f>INT((ROW()-ROW($I$46))/((CARROT_CAP+1)*(MESCLUN_CAP+1)))</x:f>
        <x:v>14</x:v>
      </x:c>
      <x:c r="J9308" s="266" t="n">
        <x:f>MOD(INT((ROW()-ROW($I$46))/(MESCLUN_CAP+1)),CARROT_CAP+1)</x:f>
        <x:v>4</x:v>
      </x:c>
      <x:c r="K9308" s="266" t="n">
        <x:f>MOD(ROW()-ROW($I$46),MESCLUN_CAP+1)</x:f>
        <x:v>24</x:v>
      </x:c>
      <x:c r="L9308" s="266" t="n">
        <x:f>SUM(I9308:K9308)</x:f>
        <x:v>42</x:v>
      </x:c>
      <x:c r="M9308" s="267" t="n">
        <x:f>I9308*TOMATO_HOURS*WEEKS*(1+TOMATO_DIM)^I9308+J9308*CARROT_HOURS*WEEKS*(1+CARROT_DIM)^J9308+K9308*MESCLUN_HOURS*WEEKS*(1+MESCLUN_DIM)^K9308</x:f>
        <x:v>6372.44458447134</x:v>
      </x:c>
      <x:c r="N9308" s="267" t="n">
        <x:f>MAX(M9308-FARMER_HOURS,0)/TEMP_HOURS_PER_WORKER</x:f>
        <x:v>3.9253087392162085</x:v>
      </x:c>
      <x:c r="O9308" s="268" t="n">
        <x:f>I9308*TOMATO_PRICE+J9308*CARROT_PRICE+K9308*MESCLUN_PRICE</x:f>
        <x:v>196376</x:v>
      </x:c>
      <x:c r="P9308" s="268" t="n">
        <x:f>I9308*TOMATO_FERTILIZER+J9308*CARROT_FERTILIZER+K9308*MESCLUN_FERTILIZER</x:f>
        <x:v>35200</x:v>
      </x:c>
      <x:c r="Q9308" s="268" t="n">
        <x:f>MIN(M9308,FARMER_HOURS)*FARMER_RATE+MAX(M9308-FARMER_HOURS,0)*TEMP_RATE</x:f>
        <x:v>123132.71848040521</x:v>
      </x:c>
      <x:c r="R9308" s="268" t="n">
        <x:f>O9308-P9308-Q9308-FIXED_COST</x:f>
        <x:v>18043.28151959479</x:v>
      </x:c>
      <x:c r="S9308" s="139" t="str">
        <x:f>IF(AND(L9308&lt;=TOTAL_BED_CAP,N9308&lt;=TEMP_WORKER_CAP),"YES","NO")</x:f>
        <x:v>YES</x:v>
      </x:c>
      <x:c r="T9308" s="139" t="n">
        <x:f>IF(S9308="YES",R9308,-1E+99)</x:f>
        <x:v>18043.28151959479</x:v>
      </x:c>
    </x:row>
    <x:row r="9309">
      <x:c r="A9309" s="139"/>
      <x:c r="B9309" s="139"/>
      <x:c r="C9309" s="139"/>
      <x:c r="D9309" s="139"/>
      <x:c r="E9309" s="139"/>
      <x:c r="F9309" s="139"/>
      <x:c r="G9309" s="139"/>
      <x:c r="H9309" s="139"/>
      <x:c r="I9309" s="266" t="n">
        <x:f>INT((ROW()-ROW($I$46))/((CARROT_CAP+1)*(MESCLUN_CAP+1)))</x:f>
        <x:v>14</x:v>
      </x:c>
      <x:c r="J9309" s="266" t="n">
        <x:f>MOD(INT((ROW()-ROW($I$46))/(MESCLUN_CAP+1)),CARROT_CAP+1)</x:f>
        <x:v>4</x:v>
      </x:c>
      <x:c r="K9309" s="266" t="n">
        <x:f>MOD(ROW()-ROW($I$46),MESCLUN_CAP+1)</x:f>
        <x:v>25</x:v>
      </x:c>
      <x:c r="L9309" s="266" t="n">
        <x:f>SUM(I9309:K9309)</x:f>
        <x:v>43</x:v>
      </x:c>
      <x:c r="M9309" s="267" t="n">
        <x:f>I9309*TOMATO_HOURS*WEEKS*(1+TOMATO_DIM)^I9309+J9309*CARROT_HOURS*WEEKS*(1+CARROT_DIM)^J9309+K9309*MESCLUN_HOURS*WEEKS*(1+MESCLUN_DIM)^K9309</x:f>
        <x:v>6452.022505886438</x:v>
      </x:c>
      <x:c r="N9309" s="267" t="n">
        <x:f>MAX(M9309-FARMER_HOURS,0)/TEMP_HOURS_PER_WORKER</x:f>
        <x:v>3.9805711846433596</x:v>
      </x:c>
      <x:c r="O9309" s="268" t="n">
        <x:f>I9309*TOMATO_PRICE+J9309*CARROT_PRICE+K9309*MESCLUN_PRICE</x:f>
        <x:v>199076</x:v>
      </x:c>
      <x:c r="P9309" s="268" t="n">
        <x:f>I9309*TOMATO_FERTILIZER+J9309*CARROT_FERTILIZER+K9309*MESCLUN_FERTILIZER</x:f>
        <x:v>36080</x:v>
      </x:c>
      <x:c r="Q9309" s="268" t="n">
        <x:f>MIN(M9309,FARMER_HOURS)*FARMER_RATE+MAX(M9309-FARMER_HOURS,0)*TEMP_RATE</x:f>
        <x:v>124514.279616084</x:v>
      </x:c>
      <x:c r="R9309" s="268" t="n">
        <x:f>O9309-P9309-Q9309-FIXED_COST</x:f>
        <x:v>18481.720383916007</x:v>
      </x:c>
      <x:c r="S9309" s="139" t="str">
        <x:f>IF(AND(L9309&lt;=TOTAL_BED_CAP,N9309&lt;=TEMP_WORKER_CAP),"YES","NO")</x:f>
        <x:v>YES</x:v>
      </x:c>
      <x:c r="T9309" s="139" t="n">
        <x:f>IF(S9309="YES",R9309,-1E+99)</x:f>
        <x:v>18481.720383916007</x:v>
      </x:c>
    </x:row>
    <x:row r="9310">
      <x:c r="A9310" s="139"/>
      <x:c r="B9310" s="139"/>
      <x:c r="C9310" s="139"/>
      <x:c r="D9310" s="139"/>
      <x:c r="E9310" s="139"/>
      <x:c r="F9310" s="139"/>
      <x:c r="G9310" s="139"/>
      <x:c r="H9310" s="139"/>
      <x:c r="I9310" s="266" t="n">
        <x:f>INT((ROW()-ROW($I$46))/((CARROT_CAP+1)*(MESCLUN_CAP+1)))</x:f>
        <x:v>14</x:v>
      </x:c>
      <x:c r="J9310" s="266" t="n">
        <x:f>MOD(INT((ROW()-ROW($I$46))/(MESCLUN_CAP+1)),CARROT_CAP+1)</x:f>
        <x:v>4</x:v>
      </x:c>
      <x:c r="K9310" s="266" t="n">
        <x:f>MOD(ROW()-ROW($I$46),MESCLUN_CAP+1)</x:f>
        <x:v>26</x:v>
      </x:c>
      <x:c r="L9310" s="266" t="n">
        <x:f>SUM(I9310:K9310)</x:f>
        <x:v>44</x:v>
      </x:c>
      <x:c r="M9310" s="267" t="n">
        <x:f>I9310*TOMATO_HOURS*WEEKS*(1+TOMATO_DIM)^I9310+J9310*CARROT_HOURS*WEEKS*(1+CARROT_DIM)^J9310+K9310*MESCLUN_HOURS*WEEKS*(1+MESCLUN_DIM)^K9310</x:f>
        <x:v>6533.362509847155</x:v>
      </x:c>
      <x:c r="N9310" s="267" t="n">
        <x:f>MAX(M9310-FARMER_HOURS,0)/TEMP_HOURS_PER_WORKER</x:f>
        <x:v>4.037057298504968</x:v>
      </x:c>
      <x:c r="O9310" s="268" t="n">
        <x:f>I9310*TOMATO_PRICE+J9310*CARROT_PRICE+K9310*MESCLUN_PRICE</x:f>
        <x:v>201776</x:v>
      </x:c>
      <x:c r="P9310" s="268" t="n">
        <x:f>I9310*TOMATO_FERTILIZER+J9310*CARROT_FERTILIZER+K9310*MESCLUN_FERTILIZER</x:f>
        <x:v>36960</x:v>
      </x:c>
      <x:c r="Q9310" s="268" t="n">
        <x:f>MIN(M9310,FARMER_HOURS)*FARMER_RATE+MAX(M9310-FARMER_HOURS,0)*TEMP_RATE</x:f>
        <x:v>125926.43246262422</x:v>
      </x:c>
      <x:c r="R9310" s="268" t="n">
        <x:f>O9310-P9310-Q9310-FIXED_COST</x:f>
        <x:v>18889.567537375784</x:v>
      </x:c>
      <x:c r="S9310" s="139" t="str">
        <x:f>IF(AND(L9310&lt;=TOTAL_BED_CAP,N9310&lt;=TEMP_WORKER_CAP),"YES","NO")</x:f>
        <x:v>NO</x:v>
      </x:c>
      <x:c r="T9310" s="139" t="n">
        <x:f>IF(S9310="YES",R9310,-1E+99)</x:f>
        <x:v>-1e+99</x:v>
      </x:c>
    </x:row>
    <x:row r="9311">
      <x:c r="A9311" s="139"/>
      <x:c r="B9311" s="139"/>
      <x:c r="C9311" s="139"/>
      <x:c r="D9311" s="139"/>
      <x:c r="E9311" s="139"/>
      <x:c r="F9311" s="139"/>
      <x:c r="G9311" s="139"/>
      <x:c r="H9311" s="139"/>
      <x:c r="I9311" s="266" t="n">
        <x:f>INT((ROW()-ROW($I$46))/((CARROT_CAP+1)*(MESCLUN_CAP+1)))</x:f>
        <x:v>14</x:v>
      </x:c>
      <x:c r="J9311" s="266" t="n">
        <x:f>MOD(INT((ROW()-ROW($I$46))/(MESCLUN_CAP+1)),CARROT_CAP+1)</x:f>
        <x:v>4</x:v>
      </x:c>
      <x:c r="K9311" s="266" t="n">
        <x:f>MOD(ROW()-ROW($I$46),MESCLUN_CAP+1)</x:f>
        <x:v>27</x:v>
      </x:c>
      <x:c r="L9311" s="266" t="n">
        <x:f>SUM(I9311:K9311)</x:f>
        <x:v>45</x:v>
      </x:c>
      <x:c r="M9311" s="267" t="n">
        <x:f>I9311*TOMATO_HOURS*WEEKS*(1+TOMATO_DIM)^I9311+J9311*CARROT_HOURS*WEEKS*(1+CARROT_DIM)^J9311+K9311*MESCLUN_HOURS*WEEKS*(1+MESCLUN_DIM)^K9311</x:f>
        <x:v>6616.496214366913</x:v>
      </x:c>
      <x:c r="N9311" s="267" t="n">
        <x:f>MAX(M9311-FARMER_HOURS,0)/TEMP_HOURS_PER_WORKER</x:f>
        <x:v>4.094789037754801</x:v>
      </x:c>
      <x:c r="O9311" s="268" t="n">
        <x:f>I9311*TOMATO_PRICE+J9311*CARROT_PRICE+K9311*MESCLUN_PRICE</x:f>
        <x:v>204476</x:v>
      </x:c>
      <x:c r="P9311" s="268" t="n">
        <x:f>I9311*TOMATO_FERTILIZER+J9311*CARROT_FERTILIZER+K9311*MESCLUN_FERTILIZER</x:f>
        <x:v>37840</x:v>
      </x:c>
      <x:c r="Q9311" s="268" t="n">
        <x:f>MIN(M9311,FARMER_HOURS)*FARMER_RATE+MAX(M9311-FARMER_HOURS,0)*TEMP_RATE</x:f>
        <x:v>127369.72594387001</x:v>
      </x:c>
      <x:c r="R9311" s="268" t="n">
        <x:f>O9311-P9311-Q9311-FIXED_COST</x:f>
        <x:v>19266.274056129987</x:v>
      </x:c>
      <x:c r="S9311" s="139" t="str">
        <x:f>IF(AND(L9311&lt;=TOTAL_BED_CAP,N9311&lt;=TEMP_WORKER_CAP),"YES","NO")</x:f>
        <x:v>NO</x:v>
      </x:c>
      <x:c r="T9311" s="139" t="n">
        <x:f>IF(S9311="YES",R9311,-1E+99)</x:f>
        <x:v>-1e+99</x:v>
      </x:c>
    </x:row>
    <x:row r="9312">
      <x:c r="A9312" s="139"/>
      <x:c r="B9312" s="139"/>
      <x:c r="C9312" s="139"/>
      <x:c r="D9312" s="139"/>
      <x:c r="E9312" s="139"/>
      <x:c r="F9312" s="139"/>
      <x:c r="G9312" s="139"/>
      <x:c r="H9312" s="139"/>
      <x:c r="I9312" s="266" t="n">
        <x:f>INT((ROW()-ROW($I$46))/((CARROT_CAP+1)*(MESCLUN_CAP+1)))</x:f>
        <x:v>14</x:v>
      </x:c>
      <x:c r="J9312" s="266" t="n">
        <x:f>MOD(INT((ROW()-ROW($I$46))/(MESCLUN_CAP+1)),CARROT_CAP+1)</x:f>
        <x:v>4</x:v>
      </x:c>
      <x:c r="K9312" s="266" t="n">
        <x:f>MOD(ROW()-ROW($I$46),MESCLUN_CAP+1)</x:f>
        <x:v>28</x:v>
      </x:c>
      <x:c r="L9312" s="266" t="n">
        <x:f>SUM(I9312:K9312)</x:f>
        <x:v>46</x:v>
      </x:c>
      <x:c r="M9312" s="267" t="n">
        <x:f>I9312*TOMATO_HOURS*WEEKS*(1+TOMATO_DIM)^I9312+J9312*CARROT_HOURS*WEEKS*(1+CARROT_DIM)^J9312+K9312*MESCLUN_HOURS*WEEKS*(1+MESCLUN_DIM)^K9312</x:f>
        <x:v>6701.4557525840655</x:v>
      </x:c>
      <x:c r="N9312" s="267" t="n">
        <x:f>MAX(M9312-FARMER_HOURS,0)/TEMP_HOURS_PER_WORKER</x:f>
        <x:v>4.153788717072268</x:v>
      </x:c>
      <x:c r="O9312" s="268" t="n">
        <x:f>I9312*TOMATO_PRICE+J9312*CARROT_PRICE+K9312*MESCLUN_PRICE</x:f>
        <x:v>207176</x:v>
      </x:c>
      <x:c r="P9312" s="268" t="n">
        <x:f>I9312*TOMATO_FERTILIZER+J9312*CARROT_FERTILIZER+K9312*MESCLUN_FERTILIZER</x:f>
        <x:v>38720</x:v>
      </x:c>
      <x:c r="Q9312" s="268" t="n">
        <x:f>MIN(M9312,FARMER_HOURS)*FARMER_RATE+MAX(M9312-FARMER_HOURS,0)*TEMP_RATE</x:f>
        <x:v>128844.7179268067</x:v>
      </x:c>
      <x:c r="R9312" s="268" t="n">
        <x:f>O9312-P9312-Q9312-FIXED_COST</x:f>
        <x:v>19611.282073193302</x:v>
      </x:c>
      <x:c r="S9312" s="139" t="str">
        <x:f>IF(AND(L9312&lt;=TOTAL_BED_CAP,N9312&lt;=TEMP_WORKER_CAP),"YES","NO")</x:f>
        <x:v>NO</x:v>
      </x:c>
      <x:c r="T9312" s="139" t="n">
        <x:f>IF(S9312="YES",R9312,-1E+99)</x:f>
        <x:v>-1e+99</x:v>
      </x:c>
    </x:row>
    <x:row r="9313">
      <x:c r="A9313" s="139"/>
      <x:c r="B9313" s="139"/>
      <x:c r="C9313" s="139"/>
      <x:c r="D9313" s="139"/>
      <x:c r="E9313" s="139"/>
      <x:c r="F9313" s="139"/>
      <x:c r="G9313" s="139"/>
      <x:c r="H9313" s="139"/>
      <x:c r="I9313" s="266" t="n">
        <x:f>INT((ROW()-ROW($I$46))/((CARROT_CAP+1)*(MESCLUN_CAP+1)))</x:f>
        <x:v>14</x:v>
      </x:c>
      <x:c r="J9313" s="266" t="n">
        <x:f>MOD(INT((ROW()-ROW($I$46))/(MESCLUN_CAP+1)),CARROT_CAP+1)</x:f>
        <x:v>4</x:v>
      </x:c>
      <x:c r="K9313" s="266" t="n">
        <x:f>MOD(ROW()-ROW($I$46),MESCLUN_CAP+1)</x:f>
        <x:v>29</x:v>
      </x:c>
      <x:c r="L9313" s="266" t="n">
        <x:f>SUM(I9313:K9313)</x:f>
        <x:v>47</x:v>
      </x:c>
      <x:c r="M9313" s="267" t="n">
        <x:f>I9313*TOMATO_HOURS*WEEKS*(1+TOMATO_DIM)^I9313+J9313*CARROT_HOURS*WEEKS*(1+CARROT_DIM)^J9313+K9313*MESCLUN_HOURS*WEEKS*(1+MESCLUN_DIM)^K9313</x:f>
        <x:v>6788.273780699719</x:v>
      </x:c>
      <x:c r="N9313" s="267" t="n">
        <x:f>MAX(M9313-FARMER_HOURS,0)/TEMP_HOURS_PER_WORKER</x:f>
        <x:v>4.214079014374805</x:v>
      </x:c>
      <x:c r="O9313" s="268" t="n">
        <x:f>I9313*TOMATO_PRICE+J9313*CARROT_PRICE+K9313*MESCLUN_PRICE</x:f>
        <x:v>209876</x:v>
      </x:c>
      <x:c r="P9313" s="268" t="n">
        <x:f>I9313*TOMATO_FERTILIZER+J9313*CARROT_FERTILIZER+K9313*MESCLUN_FERTILIZER</x:f>
        <x:v>39600</x:v>
      </x:c>
      <x:c r="Q9313" s="268" t="n">
        <x:f>MIN(M9313,FARMER_HOURS)*FARMER_RATE+MAX(M9313-FARMER_HOURS,0)*TEMP_RATE</x:f>
        <x:v>130351.97535937012</x:v>
      </x:c>
      <x:c r="R9313" s="268" t="n">
        <x:f>O9313-P9313-Q9313-FIXED_COST</x:f>
        <x:v>19924.024640629883</x:v>
      </x:c>
      <x:c r="S9313" s="139" t="str">
        <x:f>IF(AND(L9313&lt;=TOTAL_BED_CAP,N9313&lt;=TEMP_WORKER_CAP),"YES","NO")</x:f>
        <x:v>NO</x:v>
      </x:c>
      <x:c r="T9313" s="139" t="n">
        <x:f>IF(S9313="YES",R9313,-1E+99)</x:f>
        <x:v>-1e+99</x:v>
      </x:c>
    </x:row>
    <x:row r="9314">
      <x:c r="A9314" s="139"/>
      <x:c r="B9314" s="139"/>
      <x:c r="C9314" s="139"/>
      <x:c r="D9314" s="139"/>
      <x:c r="E9314" s="139"/>
      <x:c r="F9314" s="139"/>
      <x:c r="G9314" s="139"/>
      <x:c r="H9314" s="139"/>
      <x:c r="I9314" s="266" t="n">
        <x:f>INT((ROW()-ROW($I$46))/((CARROT_CAP+1)*(MESCLUN_CAP+1)))</x:f>
        <x:v>14</x:v>
      </x:c>
      <x:c r="J9314" s="266" t="n">
        <x:f>MOD(INT((ROW()-ROW($I$46))/(MESCLUN_CAP+1)),CARROT_CAP+1)</x:f>
        <x:v>4</x:v>
      </x:c>
      <x:c r="K9314" s="266" t="n">
        <x:f>MOD(ROW()-ROW($I$46),MESCLUN_CAP+1)</x:f>
        <x:v>30</x:v>
      </x:c>
      <x:c r="L9314" s="266" t="n">
        <x:f>SUM(I9314:K9314)</x:f>
        <x:v>48</x:v>
      </x:c>
      <x:c r="M9314" s="267" t="n">
        <x:f>I9314*TOMATO_HOURS*WEEKS*(1+TOMATO_DIM)^I9314+J9314*CARROT_HOURS*WEEKS*(1+CARROT_DIM)^J9314+K9314*MESCLUN_HOURS*WEEKS*(1+MESCLUN_DIM)^K9314</x:f>
        <x:v>6876.983486033489</x:v>
      </x:c>
      <x:c r="N9314" s="267" t="n">
        <x:f>MAX(M9314-FARMER_HOURS,0)/TEMP_HOURS_PER_WORKER</x:f>
        <x:v>4.275682976412145</x:v>
      </x:c>
      <x:c r="O9314" s="268" t="n">
        <x:f>I9314*TOMATO_PRICE+J9314*CARROT_PRICE+K9314*MESCLUN_PRICE</x:f>
        <x:v>212576</x:v>
      </x:c>
      <x:c r="P9314" s="268" t="n">
        <x:f>I9314*TOMATO_FERTILIZER+J9314*CARROT_FERTILIZER+K9314*MESCLUN_FERTILIZER</x:f>
        <x:v>40480</x:v>
      </x:c>
      <x:c r="Q9314" s="268" t="n">
        <x:f>MIN(M9314,FARMER_HOURS)*FARMER_RATE+MAX(M9314-FARMER_HOURS,0)*TEMP_RATE</x:f>
        <x:v>131892.0744103036</x:v>
      </x:c>
      <x:c r="R9314" s="268" t="n">
        <x:f>O9314-P9314-Q9314-FIXED_COST</x:f>
        <x:v>20203.925589696388</x:v>
      </x:c>
      <x:c r="S9314" s="139" t="str">
        <x:f>IF(AND(L9314&lt;=TOTAL_BED_CAP,N9314&lt;=TEMP_WORKER_CAP),"YES","NO")</x:f>
        <x:v>NO</x:v>
      </x:c>
      <x:c r="T9314" s="139" t="n">
        <x:f>IF(S9314="YES",R9314,-1E+99)</x:f>
        <x:v>-1e+99</x:v>
      </x:c>
    </x:row>
    <x:row r="9315">
      <x:c r="A9315" s="139"/>
      <x:c r="B9315" s="139"/>
      <x:c r="C9315" s="139"/>
      <x:c r="D9315" s="139"/>
      <x:c r="E9315" s="139"/>
      <x:c r="F9315" s="139"/>
      <x:c r="G9315" s="139"/>
      <x:c r="H9315" s="139"/>
      <x:c r="I9315" s="266" t="n">
        <x:f>INT((ROW()-ROW($I$46))/((CARROT_CAP+1)*(MESCLUN_CAP+1)))</x:f>
        <x:v>14</x:v>
      </x:c>
      <x:c r="J9315" s="266" t="n">
        <x:f>MOD(INT((ROW()-ROW($I$46))/(MESCLUN_CAP+1)),CARROT_CAP+1)</x:f>
        <x:v>5</x:v>
      </x:c>
      <x:c r="K9315" s="266" t="n">
        <x:f>MOD(ROW()-ROW($I$46),MESCLUN_CAP+1)</x:f>
        <x:v>0</x:v>
      </x:c>
      <x:c r="L9315" s="266" t="n">
        <x:f>SUM(I9315:K9315)</x:f>
        <x:v>19</x:v>
      </x:c>
      <x:c r="M9315" s="267" t="n">
        <x:f>I9315*TOMATO_HOURS*WEEKS*(1+TOMATO_DIM)^I9315+J9315*CARROT_HOURS*WEEKS*(1+CARROT_DIM)^J9315+K9315*MESCLUN_HOURS*WEEKS*(1+MESCLUN_DIM)^K9315</x:f>
        <x:v>4954.559135082436</x:v>
      </x:c>
      <x:c r="N9315" s="267" t="n">
        <x:f>MAX(M9315-FARMER_HOURS,0)/TEMP_HOURS_PER_WORKER</x:f>
        <x:v>2.9406660660294697</x:v>
      </x:c>
      <x:c r="O9315" s="268" t="n">
        <x:f>I9315*TOMATO_PRICE+J9315*CARROT_PRICE+K9315*MESCLUN_PRICE</x:f>
        <x:v>133670</x:v>
      </x:c>
      <x:c r="P9315" s="268" t="n">
        <x:f>I9315*TOMATO_FERTILIZER+J9315*CARROT_FERTILIZER+K9315*MESCLUN_FERTILIZER</x:f>
        <x:v>14520</x:v>
      </x:c>
      <x:c r="Q9315" s="268" t="n">
        <x:f>MIN(M9315,FARMER_HOURS)*FARMER_RATE+MAX(M9315-FARMER_HOURS,0)*TEMP_RATE</x:f>
        <x:v>98516.65165073673</x:v>
      </x:c>
      <x:c r="R9315" s="268" t="n">
        <x:f>O9315-P9315-Q9315-FIXED_COST</x:f>
        <x:v>633.3483492632658</x:v>
      </x:c>
      <x:c r="S9315" s="139" t="str">
        <x:f>IF(AND(L9315&lt;=TOTAL_BED_CAP,N9315&lt;=TEMP_WORKER_CAP),"YES","NO")</x:f>
        <x:v>YES</x:v>
      </x:c>
      <x:c r="T9315" s="139" t="n">
        <x:f>IF(S9315="YES",R9315,-1E+99)</x:f>
        <x:v>633.3483492632658</x:v>
      </x:c>
    </x:row>
    <x:row r="9316">
      <x:c r="A9316" s="139"/>
      <x:c r="B9316" s="139"/>
      <x:c r="C9316" s="139"/>
      <x:c r="D9316" s="139"/>
      <x:c r="E9316" s="139"/>
      <x:c r="F9316" s="139"/>
      <x:c r="G9316" s="139"/>
      <x:c r="H9316" s="139"/>
      <x:c r="I9316" s="266" t="n">
        <x:f>INT((ROW()-ROW($I$46))/((CARROT_CAP+1)*(MESCLUN_CAP+1)))</x:f>
        <x:v>14</x:v>
      </x:c>
      <x:c r="J9316" s="266" t="n">
        <x:f>MOD(INT((ROW()-ROW($I$46))/(MESCLUN_CAP+1)),CARROT_CAP+1)</x:f>
        <x:v>5</x:v>
      </x:c>
      <x:c r="K9316" s="266" t="n">
        <x:f>MOD(ROW()-ROW($I$46),MESCLUN_CAP+1)</x:f>
        <x:v>1</x:v>
      </x:c>
      <x:c r="L9316" s="266" t="n">
        <x:f>SUM(I9316:K9316)</x:f>
        <x:v>20</x:v>
      </x:c>
      <x:c r="M9316" s="267" t="n">
        <x:f>I9316*TOMATO_HOURS*WEEKS*(1+TOMATO_DIM)^I9316+J9316*CARROT_HOURS*WEEKS*(1+CARROT_DIM)^J9316+K9316*MESCLUN_HOURS*WEEKS*(1+MESCLUN_DIM)^K9316</x:f>
        <x:v>5000.121635082436</x:v>
      </x:c>
      <x:c r="N9316" s="267" t="n">
        <x:f>MAX(M9316-FARMER_HOURS,0)/TEMP_HOURS_PER_WORKER</x:f>
        <x:v>2.9723066910294693</x:v>
      </x:c>
      <x:c r="O9316" s="268" t="n">
        <x:f>I9316*TOMATO_PRICE+J9316*CARROT_PRICE+K9316*MESCLUN_PRICE</x:f>
        <x:v>136370</x:v>
      </x:c>
      <x:c r="P9316" s="268" t="n">
        <x:f>I9316*TOMATO_FERTILIZER+J9316*CARROT_FERTILIZER+K9316*MESCLUN_FERTILIZER</x:f>
        <x:v>15400</x:v>
      </x:c>
      <x:c r="Q9316" s="268" t="n">
        <x:f>MIN(M9316,FARMER_HOURS)*FARMER_RATE+MAX(M9316-FARMER_HOURS,0)*TEMP_RATE</x:f>
        <x:v>99307.66727573673</x:v>
      </x:c>
      <x:c r="R9316" s="268" t="n">
        <x:f>O9316-P9316-Q9316-FIXED_COST</x:f>
        <x:v>1662.3327242632658</x:v>
      </x:c>
      <x:c r="S9316" s="139" t="str">
        <x:f>IF(AND(L9316&lt;=TOTAL_BED_CAP,N9316&lt;=TEMP_WORKER_CAP),"YES","NO")</x:f>
        <x:v>YES</x:v>
      </x:c>
      <x:c r="T9316" s="139" t="n">
        <x:f>IF(S9316="YES",R9316,-1E+99)</x:f>
        <x:v>1662.3327242632658</x:v>
      </x:c>
    </x:row>
    <x:row r="9317">
      <x:c r="A9317" s="139"/>
      <x:c r="B9317" s="139"/>
      <x:c r="C9317" s="139"/>
      <x:c r="D9317" s="139"/>
      <x:c r="E9317" s="139"/>
      <x:c r="F9317" s="139"/>
      <x:c r="G9317" s="139"/>
      <x:c r="H9317" s="139"/>
      <x:c r="I9317" s="266" t="n">
        <x:f>INT((ROW()-ROW($I$46))/((CARROT_CAP+1)*(MESCLUN_CAP+1)))</x:f>
        <x:v>14</x:v>
      </x:c>
      <x:c r="J9317" s="266" t="n">
        <x:f>MOD(INT((ROW()-ROW($I$46))/(MESCLUN_CAP+1)),CARROT_CAP+1)</x:f>
        <x:v>5</x:v>
      </x:c>
      <x:c r="K9317" s="266" t="n">
        <x:f>MOD(ROW()-ROW($I$46),MESCLUN_CAP+1)</x:f>
        <x:v>2</x:v>
      </x:c>
      <x:c r="L9317" s="266" t="n">
        <x:f>SUM(I9317:K9317)</x:f>
        <x:v>21</x:v>
      </x:c>
      <x:c r="M9317" s="267" t="n">
        <x:f>I9317*TOMATO_HOURS*WEEKS*(1+TOMATO_DIM)^I9317+J9317*CARROT_HOURS*WEEKS*(1+CARROT_DIM)^J9317+K9317*MESCLUN_HOURS*WEEKS*(1+MESCLUN_DIM)^K9317</x:f>
        <x:v>5046.8231975824365</x:v>
      </x:c>
      <x:c r="N9317" s="267" t="n">
        <x:f>MAX(M9317-FARMER_HOURS,0)/TEMP_HOURS_PER_WORKER</x:f>
        <x:v>3.00473833165447</x:v>
      </x:c>
      <x:c r="O9317" s="268" t="n">
        <x:f>I9317*TOMATO_PRICE+J9317*CARROT_PRICE+K9317*MESCLUN_PRICE</x:f>
        <x:v>139070</x:v>
      </x:c>
      <x:c r="P9317" s="268" t="n">
        <x:f>I9317*TOMATO_FERTILIZER+J9317*CARROT_FERTILIZER+K9317*MESCLUN_FERTILIZER</x:f>
        <x:v>16280</x:v>
      </x:c>
      <x:c r="Q9317" s="268" t="n">
        <x:f>MIN(M9317,FARMER_HOURS)*FARMER_RATE+MAX(M9317-FARMER_HOURS,0)*TEMP_RATE</x:f>
        <x:v>100118.45829136175</x:v>
      </x:c>
      <x:c r="R9317" s="268" t="n">
        <x:f>O9317-P9317-Q9317-FIXED_COST</x:f>
        <x:v>2671.5417086382513</x:v>
      </x:c>
      <x:c r="S9317" s="139" t="str">
        <x:f>IF(AND(L9317&lt;=TOTAL_BED_CAP,N9317&lt;=TEMP_WORKER_CAP),"YES","NO")</x:f>
        <x:v>YES</x:v>
      </x:c>
      <x:c r="T9317" s="139" t="n">
        <x:f>IF(S9317="YES",R9317,-1E+99)</x:f>
        <x:v>2671.5417086382513</x:v>
      </x:c>
    </x:row>
    <x:row r="9318">
      <x:c r="A9318" s="139"/>
      <x:c r="B9318" s="139"/>
      <x:c r="C9318" s="139"/>
      <x:c r="D9318" s="139"/>
      <x:c r="E9318" s="139"/>
      <x:c r="F9318" s="139"/>
      <x:c r="G9318" s="139"/>
      <x:c r="H9318" s="139"/>
      <x:c r="I9318" s="266" t="n">
        <x:f>INT((ROW()-ROW($I$46))/((CARROT_CAP+1)*(MESCLUN_CAP+1)))</x:f>
        <x:v>14</x:v>
      </x:c>
      <x:c r="J9318" s="266" t="n">
        <x:f>MOD(INT((ROW()-ROW($I$46))/(MESCLUN_CAP+1)),CARROT_CAP+1)</x:f>
        <x:v>5</x:v>
      </x:c>
      <x:c r="K9318" s="266" t="n">
        <x:f>MOD(ROW()-ROW($I$46),MESCLUN_CAP+1)</x:f>
        <x:v>3</x:v>
      </x:c>
      <x:c r="L9318" s="266" t="n">
        <x:f>SUM(I9318:K9318)</x:f>
        <x:v>22</x:v>
      </x:c>
      <x:c r="M9318" s="267" t="n">
        <x:f>I9318*TOMATO_HOURS*WEEKS*(1+TOMATO_DIM)^I9318+J9318*CARROT_HOURS*WEEKS*(1+CARROT_DIM)^J9318+K9318*MESCLUN_HOURS*WEEKS*(1+MESCLUN_DIM)^K9318</x:f>
        <x:v>5094.685180004311</x:v>
      </x:c>
      <x:c r="N9318" s="267" t="n">
        <x:f>MAX(M9318-FARMER_HOURS,0)/TEMP_HOURS_PER_WORKER</x:f>
        <x:v>3.0379758194474387</x:v>
      </x:c>
      <x:c r="O9318" s="268" t="n">
        <x:f>I9318*TOMATO_PRICE+J9318*CARROT_PRICE+K9318*MESCLUN_PRICE</x:f>
        <x:v>141770</x:v>
      </x:c>
      <x:c r="P9318" s="268" t="n">
        <x:f>I9318*TOMATO_FERTILIZER+J9318*CARROT_FERTILIZER+K9318*MESCLUN_FERTILIZER</x:f>
        <x:v>17160</x:v>
      </x:c>
      <x:c r="Q9318" s="268" t="n">
        <x:f>MIN(M9318,FARMER_HOURS)*FARMER_RATE+MAX(M9318-FARMER_HOURS,0)*TEMP_RATE</x:f>
        <x:v>100949.39548618595</x:v>
      </x:c>
      <x:c r="R9318" s="268" t="n">
        <x:f>O9318-P9318-Q9318-FIXED_COST</x:f>
        <x:v>3660.604513814047</x:v>
      </x:c>
      <x:c r="S9318" s="139" t="str">
        <x:f>IF(AND(L9318&lt;=TOTAL_BED_CAP,N9318&lt;=TEMP_WORKER_CAP),"YES","NO")</x:f>
        <x:v>YES</x:v>
      </x:c>
      <x:c r="T9318" s="139" t="n">
        <x:f>IF(S9318="YES",R9318,-1E+99)</x:f>
        <x:v>3660.604513814047</x:v>
      </x:c>
    </x:row>
    <x:row r="9319">
      <x:c r="A9319" s="139"/>
      <x:c r="B9319" s="139"/>
      <x:c r="C9319" s="139"/>
      <x:c r="D9319" s="139"/>
      <x:c r="E9319" s="139"/>
      <x:c r="F9319" s="139"/>
      <x:c r="G9319" s="139"/>
      <x:c r="H9319" s="139"/>
      <x:c r="I9319" s="266" t="n">
        <x:f>INT((ROW()-ROW($I$46))/((CARROT_CAP+1)*(MESCLUN_CAP+1)))</x:f>
        <x:v>14</x:v>
      </x:c>
      <x:c r="J9319" s="266" t="n">
        <x:f>MOD(INT((ROW()-ROW($I$46))/(MESCLUN_CAP+1)),CARROT_CAP+1)</x:f>
        <x:v>5</x:v>
      </x:c>
      <x:c r="K9319" s="266" t="n">
        <x:f>MOD(ROW()-ROW($I$46),MESCLUN_CAP+1)</x:f>
        <x:v>4</x:v>
      </x:c>
      <x:c r="L9319" s="266" t="n">
        <x:f>SUM(I9319:K9319)</x:f>
        <x:v>23</x:v>
      </x:c>
      <x:c r="M9319" s="267" t="n">
        <x:f>I9319*TOMATO_HOURS*WEEKS*(1+TOMATO_DIM)^I9319+J9319*CARROT_HOURS*WEEKS*(1+CARROT_DIM)^J9319+K9319*MESCLUN_HOURS*WEEKS*(1+MESCLUN_DIM)^K9319</x:f>
        <x:v>5143.729295726967</x:v>
      </x:c>
      <x:c r="N9319" s="267" t="n">
        <x:f>MAX(M9319-FARMER_HOURS,0)/TEMP_HOURS_PER_WORKER</x:f>
        <x:v>3.0720342331437274</x:v>
      </x:c>
      <x:c r="O9319" s="268" t="n">
        <x:f>I9319*TOMATO_PRICE+J9319*CARROT_PRICE+K9319*MESCLUN_PRICE</x:f>
        <x:v>144470</x:v>
      </x:c>
      <x:c r="P9319" s="268" t="n">
        <x:f>I9319*TOMATO_FERTILIZER+J9319*CARROT_FERTILIZER+K9319*MESCLUN_FERTILIZER</x:f>
        <x:v>18040</x:v>
      </x:c>
      <x:c r="Q9319" s="268" t="n">
        <x:f>MIN(M9319,FARMER_HOURS)*FARMER_RATE+MAX(M9319-FARMER_HOURS,0)*TEMP_RATE</x:f>
        <x:v>101800.85582859318</x:v>
      </x:c>
      <x:c r="R9319" s="268" t="n">
        <x:f>O9319-P9319-Q9319-FIXED_COST</x:f>
        <x:v>4629.1441714068205</x:v>
      </x:c>
      <x:c r="S9319" s="139" t="str">
        <x:f>IF(AND(L9319&lt;=TOTAL_BED_CAP,N9319&lt;=TEMP_WORKER_CAP),"YES","NO")</x:f>
        <x:v>YES</x:v>
      </x:c>
      <x:c r="T9319" s="139" t="n">
        <x:f>IF(S9319="YES",R9319,-1E+99)</x:f>
        <x:v>4629.1441714068205</x:v>
      </x:c>
    </x:row>
    <x:row r="9320">
      <x:c r="A9320" s="139"/>
      <x:c r="B9320" s="139"/>
      <x:c r="C9320" s="139"/>
      <x:c r="D9320" s="139"/>
      <x:c r="E9320" s="139"/>
      <x:c r="F9320" s="139"/>
      <x:c r="G9320" s="139"/>
      <x:c r="H9320" s="139"/>
      <x:c r="I9320" s="266" t="n">
        <x:f>INT((ROW()-ROW($I$46))/((CARROT_CAP+1)*(MESCLUN_CAP+1)))</x:f>
        <x:v>14</x:v>
      </x:c>
      <x:c r="J9320" s="266" t="n">
        <x:f>MOD(INT((ROW()-ROW($I$46))/(MESCLUN_CAP+1)),CARROT_CAP+1)</x:f>
        <x:v>5</x:v>
      </x:c>
      <x:c r="K9320" s="266" t="n">
        <x:f>MOD(ROW()-ROW($I$46),MESCLUN_CAP+1)</x:f>
        <x:v>5</x:v>
      </x:c>
      <x:c r="L9320" s="266" t="n">
        <x:f>SUM(I9320:K9320)</x:f>
        <x:v>24</x:v>
      </x:c>
      <x:c r="M9320" s="267" t="n">
        <x:f>I9320*TOMATO_HOURS*WEEKS*(1+TOMATO_DIM)^I9320+J9320*CARROT_HOURS*WEEKS*(1+CARROT_DIM)^J9320+K9320*MESCLUN_HOURS*WEEKS*(1+MESCLUN_DIM)^K9320</x:f>
        <x:v>5193.977619648171</x:v>
      </x:c>
      <x:c r="N9320" s="267" t="n">
        <x:f>MAX(M9320-FARMER_HOURS,0)/TEMP_HOURS_PER_WORKER</x:f>
        <x:v>3.106928902533452</x:v>
      </x:c>
      <x:c r="O9320" s="268" t="n">
        <x:f>I9320*TOMATO_PRICE+J9320*CARROT_PRICE+K9320*MESCLUN_PRICE</x:f>
        <x:v>147170</x:v>
      </x:c>
      <x:c r="P9320" s="268" t="n">
        <x:f>I9320*TOMATO_FERTILIZER+J9320*CARROT_FERTILIZER+K9320*MESCLUN_FERTILIZER</x:f>
        <x:v>18920</x:v>
      </x:c>
      <x:c r="Q9320" s="268" t="n">
        <x:f>MIN(M9320,FARMER_HOURS)*FARMER_RATE+MAX(M9320-FARMER_HOURS,0)*TEMP_RATE</x:f>
        <x:v>102673.2225633363</x:v>
      </x:c>
      <x:c r="R9320" s="268" t="n">
        <x:f>O9320-P9320-Q9320-FIXED_COST</x:f>
        <x:v>5576.777436663702</x:v>
      </x:c>
      <x:c r="S9320" s="139" t="str">
        <x:f>IF(AND(L9320&lt;=TOTAL_BED_CAP,N9320&lt;=TEMP_WORKER_CAP),"YES","NO")</x:f>
        <x:v>YES</x:v>
      </x:c>
      <x:c r="T9320" s="139" t="n">
        <x:f>IF(S9320="YES",R9320,-1E+99)</x:f>
        <x:v>5576.777436663702</x:v>
      </x:c>
    </x:row>
    <x:row r="9321">
      <x:c r="A9321" s="139"/>
      <x:c r="B9321" s="139"/>
      <x:c r="C9321" s="139"/>
      <x:c r="D9321" s="139"/>
      <x:c r="E9321" s="139"/>
      <x:c r="F9321" s="139"/>
      <x:c r="G9321" s="139"/>
      <x:c r="H9321" s="139"/>
      <x:c r="I9321" s="266" t="n">
        <x:f>INT((ROW()-ROW($I$46))/((CARROT_CAP+1)*(MESCLUN_CAP+1)))</x:f>
        <x:v>14</x:v>
      </x:c>
      <x:c r="J9321" s="266" t="n">
        <x:f>MOD(INT((ROW()-ROW($I$46))/(MESCLUN_CAP+1)),CARROT_CAP+1)</x:f>
        <x:v>5</x:v>
      </x:c>
      <x:c r="K9321" s="266" t="n">
        <x:f>MOD(ROW()-ROW($I$46),MESCLUN_CAP+1)</x:f>
        <x:v>6</x:v>
      </x:c>
      <x:c r="L9321" s="266" t="n">
        <x:f>SUM(I9321:K9321)</x:f>
        <x:v>25</x:v>
      </x:c>
      <x:c r="M9321" s="267" t="n">
        <x:f>I9321*TOMATO_HOURS*WEEKS*(1+TOMATO_DIM)^I9321+J9321*CARROT_HOURS*WEEKS*(1+CARROT_DIM)^J9321+K9321*MESCLUN_HOURS*WEEKS*(1+MESCLUN_DIM)^K9321</x:f>
        <x:v>5245.452593829804</x:v>
      </x:c>
      <x:c r="N9321" s="267" t="n">
        <x:f>MAX(M9321-FARMER_HOURS,0)/TEMP_HOURS_PER_WORKER</x:f>
        <x:v>3.1426754123818084</x:v>
      </x:c>
      <x:c r="O9321" s="268" t="n">
        <x:f>I9321*TOMATO_PRICE+J9321*CARROT_PRICE+K9321*MESCLUN_PRICE</x:f>
        <x:v>149870</x:v>
      </x:c>
      <x:c r="P9321" s="268" t="n">
        <x:f>I9321*TOMATO_FERTILIZER+J9321*CARROT_FERTILIZER+K9321*MESCLUN_FERTILIZER</x:f>
        <x:v>19800</x:v>
      </x:c>
      <x:c r="Q9321" s="268" t="n">
        <x:f>MIN(M9321,FARMER_HOURS)*FARMER_RATE+MAX(M9321-FARMER_HOURS,0)*TEMP_RATE</x:f>
        <x:v>103566.8853095452</x:v>
      </x:c>
      <x:c r="R9321" s="268" t="n">
        <x:f>O9321-P9321-Q9321-FIXED_COST</x:f>
        <x:v>6503.114690454793</x:v>
      </x:c>
      <x:c r="S9321" s="139" t="str">
        <x:f>IF(AND(L9321&lt;=TOTAL_BED_CAP,N9321&lt;=TEMP_WORKER_CAP),"YES","NO")</x:f>
        <x:v>YES</x:v>
      </x:c>
      <x:c r="T9321" s="139" t="n">
        <x:f>IF(S9321="YES",R9321,-1E+99)</x:f>
        <x:v>6503.114690454793</x:v>
      </x:c>
    </x:row>
    <x:row r="9322">
      <x:c r="A9322" s="139"/>
      <x:c r="B9322" s="139"/>
      <x:c r="C9322" s="139"/>
      <x:c r="D9322" s="139"/>
      <x:c r="E9322" s="139"/>
      <x:c r="F9322" s="139"/>
      <x:c r="G9322" s="139"/>
      <x:c r="H9322" s="139"/>
      <x:c r="I9322" s="266" t="n">
        <x:f>INT((ROW()-ROW($I$46))/((CARROT_CAP+1)*(MESCLUN_CAP+1)))</x:f>
        <x:v>14</x:v>
      </x:c>
      <x:c r="J9322" s="266" t="n">
        <x:f>MOD(INT((ROW()-ROW($I$46))/(MESCLUN_CAP+1)),CARROT_CAP+1)</x:f>
        <x:v>5</x:v>
      </x:c>
      <x:c r="K9322" s="266" t="n">
        <x:f>MOD(ROW()-ROW($I$46),MESCLUN_CAP+1)</x:f>
        <x:v>7</x:v>
      </x:c>
      <x:c r="L9322" s="266" t="n">
        <x:f>SUM(I9322:K9322)</x:f>
        <x:v>26</x:v>
      </x:c>
      <x:c r="M9322" s="267" t="n">
        <x:f>I9322*TOMATO_HOURS*WEEKS*(1+TOMATO_DIM)^I9322+J9322*CARROT_HOURS*WEEKS*(1+CARROT_DIM)^J9322+K9322*MESCLUN_HOURS*WEEKS*(1+MESCLUN_DIM)^K9322</x:f>
        <x:v>5298.177033227765</x:v>
      </x:c>
      <x:c r="N9322" s="267" t="n">
        <x:f>MAX(M9322-FARMER_HOURS,0)/TEMP_HOURS_PER_WORKER</x:f>
        <x:v>3.1792896064081697</x:v>
      </x:c>
      <x:c r="O9322" s="268" t="n">
        <x:f>I9322*TOMATO_PRICE+J9322*CARROT_PRICE+K9322*MESCLUN_PRICE</x:f>
        <x:v>152570</x:v>
      </x:c>
      <x:c r="P9322" s="268" t="n">
        <x:f>I9322*TOMATO_FERTILIZER+J9322*CARROT_FERTILIZER+K9322*MESCLUN_FERTILIZER</x:f>
        <x:v>20680</x:v>
      </x:c>
      <x:c r="Q9322" s="268" t="n">
        <x:f>MIN(M9322,FARMER_HOURS)*FARMER_RATE+MAX(M9322-FARMER_HOURS,0)*TEMP_RATE</x:f>
        <x:v>104482.24016020425</x:v>
      </x:c>
      <x:c r="R9322" s="268" t="n">
        <x:f>O9322-P9322-Q9322-FIXED_COST</x:f>
        <x:v>7407.759839795748</x:v>
      </x:c>
      <x:c r="S9322" s="139" t="str">
        <x:f>IF(AND(L9322&lt;=TOTAL_BED_CAP,N9322&lt;=TEMP_WORKER_CAP),"YES","NO")</x:f>
        <x:v>YES</x:v>
      </x:c>
      <x:c r="T9322" s="139" t="n">
        <x:f>IF(S9322="YES",R9322,-1E+99)</x:f>
        <x:v>7407.759839795748</x:v>
      </x:c>
    </x:row>
    <x:row r="9323">
      <x:c r="A9323" s="139"/>
      <x:c r="B9323" s="139"/>
      <x:c r="C9323" s="139"/>
      <x:c r="D9323" s="139"/>
      <x:c r="E9323" s="139"/>
      <x:c r="F9323" s="139"/>
      <x:c r="G9323" s="139"/>
      <x:c r="H9323" s="139"/>
      <x:c r="I9323" s="266" t="n">
        <x:f>INT((ROW()-ROW($I$46))/((CARROT_CAP+1)*(MESCLUN_CAP+1)))</x:f>
        <x:v>14</x:v>
      </x:c>
      <x:c r="J9323" s="266" t="n">
        <x:f>MOD(INT((ROW()-ROW($I$46))/(MESCLUN_CAP+1)),CARROT_CAP+1)</x:f>
        <x:v>5</x:v>
      </x:c>
      <x:c r="K9323" s="266" t="n">
        <x:f>MOD(ROW()-ROW($I$46),MESCLUN_CAP+1)</x:f>
        <x:v>8</x:v>
      </x:c>
      <x:c r="L9323" s="266" t="n">
        <x:f>SUM(I9323:K9323)</x:f>
        <x:v>27</x:v>
      </x:c>
      <x:c r="M9323" s="267" t="n">
        <x:f>I9323*TOMATO_HOURS*WEEKS*(1+TOMATO_DIM)^I9323+J9323*CARROT_HOURS*WEEKS*(1+CARROT_DIM)^J9323+K9323*MESCLUN_HOURS*WEEKS*(1+MESCLUN_DIM)^K9323</x:f>
        <x:v>5352.174131507744</x:v>
      </x:c>
      <x:c r="N9323" s="267" t="n">
        <x:f>MAX(M9323-FARMER_HOURS,0)/TEMP_HOURS_PER_WORKER</x:f>
        <x:v>3.2167875913248225</x:v>
      </x:c>
      <x:c r="O9323" s="268" t="n">
        <x:f>I9323*TOMATO_PRICE+J9323*CARROT_PRICE+K9323*MESCLUN_PRICE</x:f>
        <x:v>155270</x:v>
      </x:c>
      <x:c r="P9323" s="268" t="n">
        <x:f>I9323*TOMATO_FERTILIZER+J9323*CARROT_FERTILIZER+K9323*MESCLUN_FERTILIZER</x:f>
        <x:v>21560</x:v>
      </x:c>
      <x:c r="Q9323" s="268" t="n">
        <x:f>MIN(M9323,FARMER_HOURS)*FARMER_RATE+MAX(M9323-FARMER_HOURS,0)*TEMP_RATE</x:f>
        <x:v>105419.68978312056</x:v>
      </x:c>
      <x:c r="R9323" s="268" t="n">
        <x:f>O9323-P9323-Q9323-FIXED_COST</x:f>
        <x:v>8290.310216879443</x:v>
      </x:c>
      <x:c r="S9323" s="139" t="str">
        <x:f>IF(AND(L9323&lt;=TOTAL_BED_CAP,N9323&lt;=TEMP_WORKER_CAP),"YES","NO")</x:f>
        <x:v>YES</x:v>
      </x:c>
      <x:c r="T9323" s="139" t="n">
        <x:f>IF(S9323="YES",R9323,-1E+99)</x:f>
        <x:v>8290.310216879443</x:v>
      </x:c>
    </x:row>
    <x:row r="9324">
      <x:c r="A9324" s="139"/>
      <x:c r="B9324" s="139"/>
      <x:c r="C9324" s="139"/>
      <x:c r="D9324" s="139"/>
      <x:c r="E9324" s="139"/>
      <x:c r="F9324" s="139"/>
      <x:c r="G9324" s="139"/>
      <x:c r="H9324" s="139"/>
      <x:c r="I9324" s="266" t="n">
        <x:f>INT((ROW()-ROW($I$46))/((CARROT_CAP+1)*(MESCLUN_CAP+1)))</x:f>
        <x:v>14</x:v>
      </x:c>
      <x:c r="J9324" s="266" t="n">
        <x:f>MOD(INT((ROW()-ROW($I$46))/(MESCLUN_CAP+1)),CARROT_CAP+1)</x:f>
        <x:v>5</x:v>
      </x:c>
      <x:c r="K9324" s="266" t="n">
        <x:f>MOD(ROW()-ROW($I$46),MESCLUN_CAP+1)</x:f>
        <x:v>9</x:v>
      </x:c>
      <x:c r="L9324" s="266" t="n">
        <x:f>SUM(I9324:K9324)</x:f>
        <x:v>28</x:v>
      </x:c>
      <x:c r="M9324" s="267" t="n">
        <x:f>I9324*TOMATO_HOURS*WEEKS*(1+TOMATO_DIM)^I9324+J9324*CARROT_HOURS*WEEKS*(1+CARROT_DIM)^J9324+K9324*MESCLUN_HOURS*WEEKS*(1+MESCLUN_DIM)^K9324</x:f>
        <x:v>5407.467466948139</x:v>
      </x:c>
      <x:c r="N9324" s="267" t="n">
        <x:f>MAX(M9324-FARMER_HOURS,0)/TEMP_HOURS_PER_WORKER</x:f>
        <x:v>3.255185740936208</x:v>
      </x:c>
      <x:c r="O9324" s="268" t="n">
        <x:f>I9324*TOMATO_PRICE+J9324*CARROT_PRICE+K9324*MESCLUN_PRICE</x:f>
        <x:v>157970</x:v>
      </x:c>
      <x:c r="P9324" s="268" t="n">
        <x:f>I9324*TOMATO_FERTILIZER+J9324*CARROT_FERTILIZER+K9324*MESCLUN_FERTILIZER</x:f>
        <x:v>22440</x:v>
      </x:c>
      <x:c r="Q9324" s="268" t="n">
        <x:f>MIN(M9324,FARMER_HOURS)*FARMER_RATE+MAX(M9324-FARMER_HOURS,0)*TEMP_RATE</x:f>
        <x:v>106379.64352340519</x:v>
      </x:c>
      <x:c r="R9324" s="268" t="n">
        <x:f>O9324-P9324-Q9324-FIXED_COST</x:f>
        <x:v>9150.35647659481</x:v>
      </x:c>
      <x:c r="S9324" s="139" t="str">
        <x:f>IF(AND(L9324&lt;=TOTAL_BED_CAP,N9324&lt;=TEMP_WORKER_CAP),"YES","NO")</x:f>
        <x:v>YES</x:v>
      </x:c>
      <x:c r="T9324" s="139" t="n">
        <x:f>IF(S9324="YES",R9324,-1E+99)</x:f>
        <x:v>9150.35647659481</x:v>
      </x:c>
    </x:row>
    <x:row r="9325">
      <x:c r="A9325" s="139"/>
      <x:c r="B9325" s="139"/>
      <x:c r="C9325" s="139"/>
      <x:c r="D9325" s="139"/>
      <x:c r="E9325" s="139"/>
      <x:c r="F9325" s="139"/>
      <x:c r="G9325" s="139"/>
      <x:c r="H9325" s="139"/>
      <x:c r="I9325" s="266" t="n">
        <x:f>INT((ROW()-ROW($I$46))/((CARROT_CAP+1)*(MESCLUN_CAP+1)))</x:f>
        <x:v>14</x:v>
      </x:c>
      <x:c r="J9325" s="266" t="n">
        <x:f>MOD(INT((ROW()-ROW($I$46))/(MESCLUN_CAP+1)),CARROT_CAP+1)</x:f>
        <x:v>5</x:v>
      </x:c>
      <x:c r="K9325" s="266" t="n">
        <x:f>MOD(ROW()-ROW($I$46),MESCLUN_CAP+1)</x:f>
        <x:v>10</x:v>
      </x:c>
      <x:c r="L9325" s="266" t="n">
        <x:f>SUM(I9325:K9325)</x:f>
        <x:v>29</x:v>
      </x:c>
      <x:c r="M9325" s="267" t="n">
        <x:f>I9325*TOMATO_HOURS*WEEKS*(1+TOMATO_DIM)^I9325+J9325*CARROT_HOURS*WEEKS*(1+CARROT_DIM)^J9325+K9325*MESCLUN_HOURS*WEEKS*(1+MESCLUN_DIM)^K9325</x:f>
        <x:v>5464.081008431352</x:v>
      </x:c>
      <x:c r="N9325" s="267" t="n">
        <x:f>MAX(M9325-FARMER_HOURS,0)/TEMP_HOURS_PER_WORKER</x:f>
        <x:v>3.2945007002995497</x:v>
      </x:c>
      <x:c r="O9325" s="268" t="n">
        <x:f>I9325*TOMATO_PRICE+J9325*CARROT_PRICE+K9325*MESCLUN_PRICE</x:f>
        <x:v>160670</x:v>
      </x:c>
      <x:c r="P9325" s="268" t="n">
        <x:f>I9325*TOMATO_FERTILIZER+J9325*CARROT_FERTILIZER+K9325*MESCLUN_FERTILIZER</x:f>
        <x:v>23320</x:v>
      </x:c>
      <x:c r="Q9325" s="268" t="n">
        <x:f>MIN(M9325,FARMER_HOURS)*FARMER_RATE+MAX(M9325-FARMER_HOURS,0)*TEMP_RATE</x:f>
        <x:v>107362.51750748874</x:v>
      </x:c>
      <x:c r="R9325" s="268" t="n">
        <x:f>O9325-P9325-Q9325-FIXED_COST</x:f>
        <x:v>9987.482492511263</x:v>
      </x:c>
      <x:c r="S9325" s="139" t="str">
        <x:f>IF(AND(L9325&lt;=TOTAL_BED_CAP,N9325&lt;=TEMP_WORKER_CAP),"YES","NO")</x:f>
        <x:v>YES</x:v>
      </x:c>
      <x:c r="T9325" s="139" t="n">
        <x:f>IF(S9325="YES",R9325,-1E+99)</x:f>
        <x:v>9987.482492511263</x:v>
      </x:c>
    </x:row>
    <x:row r="9326">
      <x:c r="A9326" s="139"/>
      <x:c r="B9326" s="139"/>
      <x:c r="C9326" s="139"/>
      <x:c r="D9326" s="139"/>
      <x:c r="E9326" s="139"/>
      <x:c r="F9326" s="139"/>
      <x:c r="G9326" s="139"/>
      <x:c r="H9326" s="139"/>
      <x:c r="I9326" s="266" t="n">
        <x:f>INT((ROW()-ROW($I$46))/((CARROT_CAP+1)*(MESCLUN_CAP+1)))</x:f>
        <x:v>14</x:v>
      </x:c>
      <x:c r="J9326" s="266" t="n">
        <x:f>MOD(INT((ROW()-ROW($I$46))/(MESCLUN_CAP+1)),CARROT_CAP+1)</x:f>
        <x:v>5</x:v>
      </x:c>
      <x:c r="K9326" s="266" t="n">
        <x:f>MOD(ROW()-ROW($I$46),MESCLUN_CAP+1)</x:f>
        <x:v>11</x:v>
      </x:c>
      <x:c r="L9326" s="266" t="n">
        <x:f>SUM(I9326:K9326)</x:f>
        <x:v>30</x:v>
      </x:c>
      <x:c r="M9326" s="267" t="n">
        <x:f>I9326*TOMATO_HOURS*WEEKS*(1+TOMATO_DIM)^I9326+J9326*CARROT_HOURS*WEEKS*(1+CARROT_DIM)^J9326+K9326*MESCLUN_HOURS*WEEKS*(1+MESCLUN_DIM)^K9326</x:f>
        <x:v>5522.039121524791</x:v>
      </x:c>
      <x:c r="N9326" s="267" t="n">
        <x:f>MAX(M9326-FARMER_HOURS,0)/TEMP_HOURS_PER_WORKER</x:f>
        <x:v>3.3347493899477714</x:v>
      </x:c>
      <x:c r="O9326" s="268" t="n">
        <x:f>I9326*TOMATO_PRICE+J9326*CARROT_PRICE+K9326*MESCLUN_PRICE</x:f>
        <x:v>163370</x:v>
      </x:c>
      <x:c r="P9326" s="268" t="n">
        <x:f>I9326*TOMATO_FERTILIZER+J9326*CARROT_FERTILIZER+K9326*MESCLUN_FERTILIZER</x:f>
        <x:v>24200</x:v>
      </x:c>
      <x:c r="Q9326" s="268" t="n">
        <x:f>MIN(M9326,FARMER_HOURS)*FARMER_RATE+MAX(M9326-FARMER_HOURS,0)*TEMP_RATE</x:f>
        <x:v>108368.73474869429</x:v>
      </x:c>
      <x:c r="R9326" s="268" t="n">
        <x:f>O9326-P9326-Q9326-FIXED_COST</x:f>
        <x:v>10801.265251305711</x:v>
      </x:c>
      <x:c r="S9326" s="139" t="str">
        <x:f>IF(AND(L9326&lt;=TOTAL_BED_CAP,N9326&lt;=TEMP_WORKER_CAP),"YES","NO")</x:f>
        <x:v>YES</x:v>
      </x:c>
      <x:c r="T9326" s="139" t="n">
        <x:f>IF(S9326="YES",R9326,-1E+99)</x:f>
        <x:v>10801.265251305711</x:v>
      </x:c>
    </x:row>
    <x:row r="9327">
      <x:c r="A9327" s="139"/>
      <x:c r="B9327" s="139"/>
      <x:c r="C9327" s="139"/>
      <x:c r="D9327" s="139"/>
      <x:c r="E9327" s="139"/>
      <x:c r="F9327" s="139"/>
      <x:c r="G9327" s="139"/>
      <x:c r="H9327" s="139"/>
      <x:c r="I9327" s="266" t="n">
        <x:f>INT((ROW()-ROW($I$46))/((CARROT_CAP+1)*(MESCLUN_CAP+1)))</x:f>
        <x:v>14</x:v>
      </x:c>
      <x:c r="J9327" s="266" t="n">
        <x:f>MOD(INT((ROW()-ROW($I$46))/(MESCLUN_CAP+1)),CARROT_CAP+1)</x:f>
        <x:v>5</x:v>
      </x:c>
      <x:c r="K9327" s="266" t="n">
        <x:f>MOD(ROW()-ROW($I$46),MESCLUN_CAP+1)</x:f>
        <x:v>12</x:v>
      </x:c>
      <x:c r="L9327" s="266" t="n">
        <x:f>SUM(I9327:K9327)</x:f>
        <x:v>31</x:v>
      </x:c>
      <x:c r="M9327" s="267" t="n">
        <x:f>I9327*TOMATO_HOURS*WEEKS*(1+TOMATO_DIM)^I9327+J9327*CARROT_HOURS*WEEKS*(1+CARROT_DIM)^J9327+K9327*MESCLUN_HOURS*WEEKS*(1+MESCLUN_DIM)^K9327</x:f>
        <x:v>5581.366574652855</x:v>
      </x:c>
      <x:c r="N9327" s="267" t="n">
        <x:f>MAX(M9327-FARMER_HOURS,0)/TEMP_HOURS_PER_WORKER</x:f>
        <x:v>3.3759490101755936</x:v>
      </x:c>
      <x:c r="O9327" s="268" t="n">
        <x:f>I9327*TOMATO_PRICE+J9327*CARROT_PRICE+K9327*MESCLUN_PRICE</x:f>
        <x:v>166070</x:v>
      </x:c>
      <x:c r="P9327" s="268" t="n">
        <x:f>I9327*TOMATO_FERTILIZER+J9327*CARROT_FERTILIZER+K9327*MESCLUN_FERTILIZER</x:f>
        <x:v>25080</x:v>
      </x:c>
      <x:c r="Q9327" s="268" t="n">
        <x:f>MIN(M9327,FARMER_HOURS)*FARMER_RATE+MAX(M9327-FARMER_HOURS,0)*TEMP_RATE</x:f>
        <x:v>109398.72525438984</x:v>
      </x:c>
      <x:c r="R9327" s="268" t="n">
        <x:f>O9327-P9327-Q9327-FIXED_COST</x:f>
        <x:v>11591.274745610164</x:v>
      </x:c>
      <x:c r="S9327" s="139" t="str">
        <x:f>IF(AND(L9327&lt;=TOTAL_BED_CAP,N9327&lt;=TEMP_WORKER_CAP),"YES","NO")</x:f>
        <x:v>YES</x:v>
      </x:c>
      <x:c r="T9327" s="139" t="n">
        <x:f>IF(S9327="YES",R9327,-1E+99)</x:f>
        <x:v>11591.274745610164</x:v>
      </x:c>
    </x:row>
    <x:row r="9328">
      <x:c r="A9328" s="139"/>
      <x:c r="B9328" s="139"/>
      <x:c r="C9328" s="139"/>
      <x:c r="D9328" s="139"/>
      <x:c r="E9328" s="139"/>
      <x:c r="F9328" s="139"/>
      <x:c r="G9328" s="139"/>
      <x:c r="H9328" s="139"/>
      <x:c r="I9328" s="266" t="n">
        <x:f>INT((ROW()-ROW($I$46))/((CARROT_CAP+1)*(MESCLUN_CAP+1)))</x:f>
        <x:v>14</x:v>
      </x:c>
      <x:c r="J9328" s="266" t="n">
        <x:f>MOD(INT((ROW()-ROW($I$46))/(MESCLUN_CAP+1)),CARROT_CAP+1)</x:f>
        <x:v>5</x:v>
      </x:c>
      <x:c r="K9328" s="266" t="n">
        <x:f>MOD(ROW()-ROW($I$46),MESCLUN_CAP+1)</x:f>
        <x:v>13</x:v>
      </x:c>
      <x:c r="L9328" s="266" t="n">
        <x:f>SUM(I9328:K9328)</x:f>
        <x:v>32</x:v>
      </x:c>
      <x:c r="M9328" s="267" t="n">
        <x:f>I9328*TOMATO_HOURS*WEEKS*(1+TOMATO_DIM)^I9328+J9328*CARROT_HOURS*WEEKS*(1+CARROT_DIM)^J9328+K9328*MESCLUN_HOURS*WEEKS*(1+MESCLUN_DIM)^K9328</x:f>
        <x:v>5642.088545361239</x:v>
      </x:c>
      <x:c r="N9328" s="267" t="n">
        <x:f>MAX(M9328-FARMER_HOURS,0)/TEMP_HOURS_PER_WORKER</x:f>
        <x:v>3.4181170453897494</x:v>
      </x:c>
      <x:c r="O9328" s="268" t="n">
        <x:f>I9328*TOMATO_PRICE+J9328*CARROT_PRICE+K9328*MESCLUN_PRICE</x:f>
        <x:v>168770</x:v>
      </x:c>
      <x:c r="P9328" s="268" t="n">
        <x:f>I9328*TOMATO_FERTILIZER+J9328*CARROT_FERTILIZER+K9328*MESCLUN_FERTILIZER</x:f>
        <x:v>25960</x:v>
      </x:c>
      <x:c r="Q9328" s="268" t="n">
        <x:f>MIN(M9328,FARMER_HOURS)*FARMER_RATE+MAX(M9328-FARMER_HOURS,0)*TEMP_RATE</x:f>
        <x:v>110452.92613474373</x:v>
      </x:c>
      <x:c r="R9328" s="268" t="n">
        <x:f>O9328-P9328-Q9328-FIXED_COST</x:f>
        <x:v>12357.073865256272</x:v>
      </x:c>
      <x:c r="S9328" s="139" t="str">
        <x:f>IF(AND(L9328&lt;=TOTAL_BED_CAP,N9328&lt;=TEMP_WORKER_CAP),"YES","NO")</x:f>
        <x:v>YES</x:v>
      </x:c>
      <x:c r="T9328" s="139" t="n">
        <x:f>IF(S9328="YES",R9328,-1E+99)</x:f>
        <x:v>12357.073865256272</x:v>
      </x:c>
    </x:row>
    <x:row r="9329">
      <x:c r="A9329" s="139"/>
      <x:c r="B9329" s="139"/>
      <x:c r="C9329" s="139"/>
      <x:c r="D9329" s="139"/>
      <x:c r="E9329" s="139"/>
      <x:c r="F9329" s="139"/>
      <x:c r="G9329" s="139"/>
      <x:c r="H9329" s="139"/>
      <x:c r="I9329" s="266" t="n">
        <x:f>INT((ROW()-ROW($I$46))/((CARROT_CAP+1)*(MESCLUN_CAP+1)))</x:f>
        <x:v>14</x:v>
      </x:c>
      <x:c r="J9329" s="266" t="n">
        <x:f>MOD(INT((ROW()-ROW($I$46))/(MESCLUN_CAP+1)),CARROT_CAP+1)</x:f>
        <x:v>5</x:v>
      </x:c>
      <x:c r="K9329" s="266" t="n">
        <x:f>MOD(ROW()-ROW($I$46),MESCLUN_CAP+1)</x:f>
        <x:v>14</x:v>
      </x:c>
      <x:c r="L9329" s="266" t="n">
        <x:f>SUM(I9329:K9329)</x:f>
        <x:v>33</x:v>
      </x:c>
      <x:c r="M9329" s="267" t="n">
        <x:f>I9329*TOMATO_HOURS*WEEKS*(1+TOMATO_DIM)^I9329+J9329*CARROT_HOURS*WEEKS*(1+CARROT_DIM)^J9329+K9329*MESCLUN_HOURS*WEEKS*(1+MESCLUN_DIM)^K9329</x:f>
        <x:v>5704.2306266749</x:v>
      </x:c>
      <x:c r="N9329" s="267" t="n">
        <x:f>MAX(M9329-FARMER_HOURS,0)/TEMP_HOURS_PER_WORKER</x:f>
        <x:v>3.461271268524236</x:v>
      </x:c>
      <x:c r="O9329" s="268" t="n">
        <x:f>I9329*TOMATO_PRICE+J9329*CARROT_PRICE+K9329*MESCLUN_PRICE</x:f>
        <x:v>171470</x:v>
      </x:c>
      <x:c r="P9329" s="268" t="n">
        <x:f>I9329*TOMATO_FERTILIZER+J9329*CARROT_FERTILIZER+K9329*MESCLUN_FERTILIZER</x:f>
        <x:v>26840</x:v>
      </x:c>
      <x:c r="Q9329" s="268" t="n">
        <x:f>MIN(M9329,FARMER_HOURS)*FARMER_RATE+MAX(M9329-FARMER_HOURS,0)*TEMP_RATE</x:f>
        <x:v>111531.7817131059</x:v>
      </x:c>
      <x:c r="R9329" s="268" t="n">
        <x:f>O9329-P9329-Q9329-FIXED_COST</x:f>
        <x:v>13098.218286894102</x:v>
      </x:c>
      <x:c r="S9329" s="139" t="str">
        <x:f>IF(AND(L9329&lt;=TOTAL_BED_CAP,N9329&lt;=TEMP_WORKER_CAP),"YES","NO")</x:f>
        <x:v>YES</x:v>
      </x:c>
      <x:c r="T9329" s="139" t="n">
        <x:f>IF(S9329="YES",R9329,-1E+99)</x:f>
        <x:v>13098.218286894102</x:v>
      </x:c>
    </x:row>
    <x:row r="9330">
      <x:c r="A9330" s="139"/>
      <x:c r="B9330" s="139"/>
      <x:c r="C9330" s="139"/>
      <x:c r="D9330" s="139"/>
      <x:c r="E9330" s="139"/>
      <x:c r="F9330" s="139"/>
      <x:c r="G9330" s="139"/>
      <x:c r="H9330" s="139"/>
      <x:c r="I9330" s="266" t="n">
        <x:f>INT((ROW()-ROW($I$46))/((CARROT_CAP+1)*(MESCLUN_CAP+1)))</x:f>
        <x:v>14</x:v>
      </x:c>
      <x:c r="J9330" s="266" t="n">
        <x:f>MOD(INT((ROW()-ROW($I$46))/(MESCLUN_CAP+1)),CARROT_CAP+1)</x:f>
        <x:v>5</x:v>
      </x:c>
      <x:c r="K9330" s="266" t="n">
        <x:f>MOD(ROW()-ROW($I$46),MESCLUN_CAP+1)</x:f>
        <x:v>15</x:v>
      </x:c>
      <x:c r="L9330" s="266" t="n">
        <x:f>SUM(I9330:K9330)</x:f>
        <x:v>34</x:v>
      </x:c>
      <x:c r="M9330" s="267" t="n">
        <x:f>I9330*TOMATO_HOURS*WEEKS*(1+TOMATO_DIM)^I9330+J9330*CARROT_HOURS*WEEKS*(1+CARROT_DIM)^J9330+K9330*MESCLUN_HOURS*WEEKS*(1+MESCLUN_DIM)^K9330</x:f>
        <x:v>5767.818833551047</x:v>
      </x:c>
      <x:c r="N9330" s="267" t="n">
        <x:f>MAX(M9330-FARMER_HOURS,0)/TEMP_HOURS_PER_WORKER</x:f>
        <x:v>3.5054297455215604</x:v>
      </x:c>
      <x:c r="O9330" s="268" t="n">
        <x:f>I9330*TOMATO_PRICE+J9330*CARROT_PRICE+K9330*MESCLUN_PRICE</x:f>
        <x:v>174170</x:v>
      </x:c>
      <x:c r="P9330" s="268" t="n">
        <x:f>I9330*TOMATO_FERTILIZER+J9330*CARROT_FERTILIZER+K9330*MESCLUN_FERTILIZER</x:f>
        <x:v>27720</x:v>
      </x:c>
      <x:c r="Q9330" s="268" t="n">
        <x:f>MIN(M9330,FARMER_HOURS)*FARMER_RATE+MAX(M9330-FARMER_HOURS,0)*TEMP_RATE</x:f>
        <x:v>112635.743638039</x:v>
      </x:c>
      <x:c r="R9330" s="268" t="n">
        <x:f>O9330-P9330-Q9330-FIXED_COST</x:f>
        <x:v>13814.256361961001</x:v>
      </x:c>
      <x:c r="S9330" s="139" t="str">
        <x:f>IF(AND(L9330&lt;=TOTAL_BED_CAP,N9330&lt;=TEMP_WORKER_CAP),"YES","NO")</x:f>
        <x:v>YES</x:v>
      </x:c>
      <x:c r="T9330" s="139" t="n">
        <x:f>IF(S9330="YES",R9330,-1E+99)</x:f>
        <x:v>13814.256361961001</x:v>
      </x:c>
    </x:row>
    <x:row r="9331">
      <x:c r="A9331" s="139"/>
      <x:c r="B9331" s="139"/>
      <x:c r="C9331" s="139"/>
      <x:c r="D9331" s="139"/>
      <x:c r="E9331" s="139"/>
      <x:c r="F9331" s="139"/>
      <x:c r="G9331" s="139"/>
      <x:c r="H9331" s="139"/>
      <x:c r="I9331" s="266" t="n">
        <x:f>INT((ROW()-ROW($I$46))/((CARROT_CAP+1)*(MESCLUN_CAP+1)))</x:f>
        <x:v>14</x:v>
      </x:c>
      <x:c r="J9331" s="266" t="n">
        <x:f>MOD(INT((ROW()-ROW($I$46))/(MESCLUN_CAP+1)),CARROT_CAP+1)</x:f>
        <x:v>5</x:v>
      </x:c>
      <x:c r="K9331" s="266" t="n">
        <x:f>MOD(ROW()-ROW($I$46),MESCLUN_CAP+1)</x:f>
        <x:v>16</x:v>
      </x:c>
      <x:c r="L9331" s="266" t="n">
        <x:f>SUM(I9331:K9331)</x:f>
        <x:v>35</x:v>
      </x:c>
      <x:c r="M9331" s="267" t="n">
        <x:f>I9331*TOMATO_HOURS*WEEKS*(1+TOMATO_DIM)^I9331+J9331*CARROT_HOURS*WEEKS*(1+CARROT_DIM)^J9331+K9331*MESCLUN_HOURS*WEEKS*(1+MESCLUN_DIM)^K9331</x:f>
        <x:v>5832.879609428535</x:v>
      </x:c>
      <x:c r="N9331" s="267" t="n">
        <x:f>MAX(M9331-FARMER_HOURS,0)/TEMP_HOURS_PER_WORKER</x:f>
        <x:v>3.5506108398809273</x:v>
      </x:c>
      <x:c r="O9331" s="268" t="n">
        <x:f>I9331*TOMATO_PRICE+J9331*CARROT_PRICE+K9331*MESCLUN_PRICE</x:f>
        <x:v>176870</x:v>
      </x:c>
      <x:c r="P9331" s="268" t="n">
        <x:f>I9331*TOMATO_FERTILIZER+J9331*CARROT_FERTILIZER+K9331*MESCLUN_FERTILIZER</x:f>
        <x:v>28600</x:v>
      </x:c>
      <x:c r="Q9331" s="268" t="n">
        <x:f>MIN(M9331,FARMER_HOURS)*FARMER_RATE+MAX(M9331-FARMER_HOURS,0)*TEMP_RATE</x:f>
        <x:v>113765.27099702318</x:v>
      </x:c>
      <x:c r="R9331" s="268" t="n">
        <x:f>O9331-P9331-Q9331-FIXED_COST</x:f>
        <x:v>14504.72900297682</x:v>
      </x:c>
      <x:c r="S9331" s="139" t="str">
        <x:f>IF(AND(L9331&lt;=TOTAL_BED_CAP,N9331&lt;=TEMP_WORKER_CAP),"YES","NO")</x:f>
        <x:v>YES</x:v>
      </x:c>
      <x:c r="T9331" s="139" t="n">
        <x:f>IF(S9331="YES",R9331,-1E+99)</x:f>
        <x:v>14504.72900297682</x:v>
      </x:c>
    </x:row>
    <x:row r="9332">
      <x:c r="A9332" s="139"/>
      <x:c r="B9332" s="139"/>
      <x:c r="C9332" s="139"/>
      <x:c r="D9332" s="139"/>
      <x:c r="E9332" s="139"/>
      <x:c r="F9332" s="139"/>
      <x:c r="G9332" s="139"/>
      <x:c r="H9332" s="139"/>
      <x:c r="I9332" s="266" t="n">
        <x:f>INT((ROW()-ROW($I$46))/((CARROT_CAP+1)*(MESCLUN_CAP+1)))</x:f>
        <x:v>14</x:v>
      </x:c>
      <x:c r="J9332" s="266" t="n">
        <x:f>MOD(INT((ROW()-ROW($I$46))/(MESCLUN_CAP+1)),CARROT_CAP+1)</x:f>
        <x:v>5</x:v>
      </x:c>
      <x:c r="K9332" s="266" t="n">
        <x:f>MOD(ROW()-ROW($I$46),MESCLUN_CAP+1)</x:f>
        <x:v>17</x:v>
      </x:c>
      <x:c r="L9332" s="266" t="n">
        <x:f>SUM(I9332:K9332)</x:f>
        <x:v>36</x:v>
      </x:c>
      <x:c r="M9332" s="267" t="n">
        <x:f>I9332*TOMATO_HOURS*WEEKS*(1+TOMATO_DIM)^I9332+J9332*CARROT_HOURS*WEEKS*(1+CARROT_DIM)^J9332+K9332*MESCLUN_HOURS*WEEKS*(1+MESCLUN_DIM)^K9332</x:f>
        <x:v>5899.439832875076</x:v>
      </x:c>
      <x:c r="N9332" s="267" t="n">
        <x:f>MAX(M9332-FARMER_HOURS,0)/TEMP_HOURS_PER_WORKER</x:f>
        <x:v>3.5968332172743582</x:v>
      </x:c>
      <x:c r="O9332" s="268" t="n">
        <x:f>I9332*TOMATO_PRICE+J9332*CARROT_PRICE+K9332*MESCLUN_PRICE</x:f>
        <x:v>179570</x:v>
      </x:c>
      <x:c r="P9332" s="268" t="n">
        <x:f>I9332*TOMATO_FERTILIZER+J9332*CARROT_FERTILIZER+K9332*MESCLUN_FERTILIZER</x:f>
        <x:v>29480</x:v>
      </x:c>
      <x:c r="Q9332" s="268" t="n">
        <x:f>MIN(M9332,FARMER_HOURS)*FARMER_RATE+MAX(M9332-FARMER_HOURS,0)*TEMP_RATE</x:f>
        <x:v>114920.83043185895</x:v>
      </x:c>
      <x:c r="R9332" s="268" t="n">
        <x:f>O9332-P9332-Q9332-FIXED_COST</x:f>
        <x:v>15169.16956814105</x:v>
      </x:c>
      <x:c r="S9332" s="139" t="str">
        <x:f>IF(AND(L9332&lt;=TOTAL_BED_CAP,N9332&lt;=TEMP_WORKER_CAP),"YES","NO")</x:f>
        <x:v>YES</x:v>
      </x:c>
      <x:c r="T9332" s="139" t="n">
        <x:f>IF(S9332="YES",R9332,-1E+99)</x:f>
        <x:v>15169.16956814105</x:v>
      </x:c>
    </x:row>
    <x:row r="9333">
      <x:c r="A9333" s="139"/>
      <x:c r="B9333" s="139"/>
      <x:c r="C9333" s="139"/>
      <x:c r="D9333" s="139"/>
      <x:c r="E9333" s="139"/>
      <x:c r="F9333" s="139"/>
      <x:c r="G9333" s="139"/>
      <x:c r="H9333" s="139"/>
      <x:c r="I9333" s="266" t="n">
        <x:f>INT((ROW()-ROW($I$46))/((CARROT_CAP+1)*(MESCLUN_CAP+1)))</x:f>
        <x:v>14</x:v>
      </x:c>
      <x:c r="J9333" s="266" t="n">
        <x:f>MOD(INT((ROW()-ROW($I$46))/(MESCLUN_CAP+1)),CARROT_CAP+1)</x:f>
        <x:v>5</x:v>
      </x:c>
      <x:c r="K9333" s="266" t="n">
        <x:f>MOD(ROW()-ROW($I$46),MESCLUN_CAP+1)</x:f>
        <x:v>18</x:v>
      </x:c>
      <x:c r="L9333" s="266" t="n">
        <x:f>SUM(I9333:K9333)</x:f>
        <x:v>37</x:v>
      </x:c>
      <x:c r="M9333" s="267" t="n">
        <x:f>I9333*TOMATO_HOURS*WEEKS*(1+TOMATO_DIM)^I9333+J9333*CARROT_HOURS*WEEKS*(1+CARROT_DIM)^J9333+K9333*MESCLUN_HOURS*WEEKS*(1+MESCLUN_DIM)^K9333</x:f>
        <x:v>5967.526824333663</x:v>
      </x:c>
      <x:c r="N9333" s="267" t="n">
        <x:f>MAX(M9333-FARMER_HOURS,0)/TEMP_HOURS_PER_WORKER</x:f>
        <x:v>3.6441158502317106</x:v>
      </x:c>
      <x:c r="O9333" s="268" t="n">
        <x:f>I9333*TOMATO_PRICE+J9333*CARROT_PRICE+K9333*MESCLUN_PRICE</x:f>
        <x:v>182270</x:v>
      </x:c>
      <x:c r="P9333" s="268" t="n">
        <x:f>I9333*TOMATO_FERTILIZER+J9333*CARROT_FERTILIZER+K9333*MESCLUN_FERTILIZER</x:f>
        <x:v>30360</x:v>
      </x:c>
      <x:c r="Q9333" s="268" t="n">
        <x:f>MIN(M9333,FARMER_HOURS)*FARMER_RATE+MAX(M9333-FARMER_HOURS,0)*TEMP_RATE</x:f>
        <x:v>116102.89625579276</x:v>
      </x:c>
      <x:c r="R9333" s="268" t="n">
        <x:f>O9333-P9333-Q9333-FIXED_COST</x:f>
        <x:v>15807.103744207241</x:v>
      </x:c>
      <x:c r="S9333" s="139" t="str">
        <x:f>IF(AND(L9333&lt;=TOTAL_BED_CAP,N9333&lt;=TEMP_WORKER_CAP),"YES","NO")</x:f>
        <x:v>YES</x:v>
      </x:c>
      <x:c r="T9333" s="139" t="n">
        <x:f>IF(S9333="YES",R9333,-1E+99)</x:f>
        <x:v>15807.103744207241</x:v>
      </x:c>
    </x:row>
    <x:row r="9334">
      <x:c r="A9334" s="139"/>
      <x:c r="B9334" s="139"/>
      <x:c r="C9334" s="139"/>
      <x:c r="D9334" s="139"/>
      <x:c r="E9334" s="139"/>
      <x:c r="F9334" s="139"/>
      <x:c r="G9334" s="139"/>
      <x:c r="H9334" s="139"/>
      <x:c r="I9334" s="266" t="n">
        <x:f>INT((ROW()-ROW($I$46))/((CARROT_CAP+1)*(MESCLUN_CAP+1)))</x:f>
        <x:v>14</x:v>
      </x:c>
      <x:c r="J9334" s="266" t="n">
        <x:f>MOD(INT((ROW()-ROW($I$46))/(MESCLUN_CAP+1)),CARROT_CAP+1)</x:f>
        <x:v>5</x:v>
      </x:c>
      <x:c r="K9334" s="266" t="n">
        <x:f>MOD(ROW()-ROW($I$46),MESCLUN_CAP+1)</x:f>
        <x:v>19</x:v>
      </x:c>
      <x:c r="L9334" s="266" t="n">
        <x:f>SUM(I9334:K9334)</x:f>
        <x:v>38</x:v>
      </x:c>
      <x:c r="M9334" s="267" t="n">
        <x:f>I9334*TOMATO_HOURS*WEEKS*(1+TOMATO_DIM)^I9334+J9334*CARROT_HOURS*WEEKS*(1+CARROT_DIM)^J9334+K9334*MESCLUN_HOURS*WEEKS*(1+MESCLUN_DIM)^K9334</x:f>
        <x:v>6037.168352969686</x:v>
      </x:c>
      <x:c r="N9334" s="267" t="n">
        <x:f>MAX(M9334-FARMER_HOURS,0)/TEMP_HOURS_PER_WORKER</x:f>
        <x:v>3.692478022895615</x:v>
      </x:c>
      <x:c r="O9334" s="268" t="n">
        <x:f>I9334*TOMATO_PRICE+J9334*CARROT_PRICE+K9334*MESCLUN_PRICE</x:f>
        <x:v>184970</x:v>
      </x:c>
      <x:c r="P9334" s="268" t="n">
        <x:f>I9334*TOMATO_FERTILIZER+J9334*CARROT_FERTILIZER+K9334*MESCLUN_FERTILIZER</x:f>
        <x:v>31240</x:v>
      </x:c>
      <x:c r="Q9334" s="268" t="n">
        <x:f>MIN(M9334,FARMER_HOURS)*FARMER_RATE+MAX(M9334-FARMER_HOURS,0)*TEMP_RATE</x:f>
        <x:v>117311.95057239037</x:v>
      </x:c>
      <x:c r="R9334" s="268" t="n">
        <x:f>O9334-P9334-Q9334-FIXED_COST</x:f>
        <x:v>16418.04942760963</x:v>
      </x:c>
      <x:c r="S9334" s="139" t="str">
        <x:f>IF(AND(L9334&lt;=TOTAL_BED_CAP,N9334&lt;=TEMP_WORKER_CAP),"YES","NO")</x:f>
        <x:v>YES</x:v>
      </x:c>
      <x:c r="T9334" s="139" t="n">
        <x:f>IF(S9334="YES",R9334,-1E+99)</x:f>
        <x:v>16418.04942760963</x:v>
      </x:c>
    </x:row>
    <x:row r="9335">
      <x:c r="A9335" s="139"/>
      <x:c r="B9335" s="139"/>
      <x:c r="C9335" s="139"/>
      <x:c r="D9335" s="139"/>
      <x:c r="E9335" s="139"/>
      <x:c r="F9335" s="139"/>
      <x:c r="G9335" s="139"/>
      <x:c r="H9335" s="139"/>
      <x:c r="I9335" s="266" t="n">
        <x:f>INT((ROW()-ROW($I$46))/((CARROT_CAP+1)*(MESCLUN_CAP+1)))</x:f>
        <x:v>14</x:v>
      </x:c>
      <x:c r="J9335" s="266" t="n">
        <x:f>MOD(INT((ROW()-ROW($I$46))/(MESCLUN_CAP+1)),CARROT_CAP+1)</x:f>
        <x:v>5</x:v>
      </x:c>
      <x:c r="K9335" s="266" t="n">
        <x:f>MOD(ROW()-ROW($I$46),MESCLUN_CAP+1)</x:f>
        <x:v>20</x:v>
      </x:c>
      <x:c r="L9335" s="266" t="n">
        <x:f>SUM(I9335:K9335)</x:f>
        <x:v>39</x:v>
      </x:c>
      <x:c r="M9335" s="267" t="n">
        <x:f>I9335*TOMATO_HOURS*WEEKS*(1+TOMATO_DIM)^I9335+J9335*CARROT_HOURS*WEEKS*(1+CARROT_DIM)^J9335+K9335*MESCLUN_HOURS*WEEKS*(1+MESCLUN_DIM)^K9335</x:f>
        <x:v>6108.392643620162</x:v>
      </x:c>
      <x:c r="N9335" s="267" t="n">
        <x:f>MAX(M9335-FARMER_HOURS,0)/TEMP_HOURS_PER_WORKER</x:f>
        <x:v>3.7419393358473347</x:v>
      </x:c>
      <x:c r="O9335" s="268" t="n">
        <x:f>I9335*TOMATO_PRICE+J9335*CARROT_PRICE+K9335*MESCLUN_PRICE</x:f>
        <x:v>187670</x:v>
      </x:c>
      <x:c r="P9335" s="268" t="n">
        <x:f>I9335*TOMATO_FERTILIZER+J9335*CARROT_FERTILIZER+K9335*MESCLUN_FERTILIZER</x:f>
        <x:v>32120</x:v>
      </x:c>
      <x:c r="Q9335" s="268" t="n">
        <x:f>MIN(M9335,FARMER_HOURS)*FARMER_RATE+MAX(M9335-FARMER_HOURS,0)*TEMP_RATE</x:f>
        <x:v>118548.48339618336</x:v>
      </x:c>
      <x:c r="R9335" s="268" t="n">
        <x:f>O9335-P9335-Q9335-FIXED_COST</x:f>
        <x:v>17001.516603816635</x:v>
      </x:c>
      <x:c r="S9335" s="139" t="str">
        <x:f>IF(AND(L9335&lt;=TOTAL_BED_CAP,N9335&lt;=TEMP_WORKER_CAP),"YES","NO")</x:f>
        <x:v>YES</x:v>
      </x:c>
      <x:c r="T9335" s="139" t="n">
        <x:f>IF(S9335="YES",R9335,-1E+99)</x:f>
        <x:v>17001.516603816635</x:v>
      </x:c>
    </x:row>
    <x:row r="9336">
      <x:c r="A9336" s="139"/>
      <x:c r="B9336" s="139"/>
      <x:c r="C9336" s="139"/>
      <x:c r="D9336" s="139"/>
      <x:c r="E9336" s="139"/>
      <x:c r="F9336" s="139"/>
      <x:c r="G9336" s="139"/>
      <x:c r="H9336" s="139"/>
      <x:c r="I9336" s="266" t="n">
        <x:f>INT((ROW()-ROW($I$46))/((CARROT_CAP+1)*(MESCLUN_CAP+1)))</x:f>
        <x:v>14</x:v>
      </x:c>
      <x:c r="J9336" s="266" t="n">
        <x:f>MOD(INT((ROW()-ROW($I$46))/(MESCLUN_CAP+1)),CARROT_CAP+1)</x:f>
        <x:v>5</x:v>
      </x:c>
      <x:c r="K9336" s="266" t="n">
        <x:f>MOD(ROW()-ROW($I$46),MESCLUN_CAP+1)</x:f>
        <x:v>21</x:v>
      </x:c>
      <x:c r="L9336" s="266" t="n">
        <x:f>SUM(I9336:K9336)</x:f>
        <x:v>40</x:v>
      </x:c>
      <x:c r="M9336" s="267" t="n">
        <x:f>I9336*TOMATO_HOURS*WEEKS*(1+TOMATO_DIM)^I9336+J9336*CARROT_HOURS*WEEKS*(1+CARROT_DIM)^J9336+K9336*MESCLUN_HOURS*WEEKS*(1+MESCLUN_DIM)^K9336</x:f>
        <x:v>6181.228383846606</x:v>
      </x:c>
      <x:c r="N9336" s="267" t="n">
        <x:f>MAX(M9336-FARMER_HOURS,0)/TEMP_HOURS_PER_WORKER</x:f>
        <x:v>3.7925197110045876</x:v>
      </x:c>
      <x:c r="O9336" s="268" t="n">
        <x:f>I9336*TOMATO_PRICE+J9336*CARROT_PRICE+K9336*MESCLUN_PRICE</x:f>
        <x:v>190370</x:v>
      </x:c>
      <x:c r="P9336" s="268" t="n">
        <x:f>I9336*TOMATO_FERTILIZER+J9336*CARROT_FERTILIZER+K9336*MESCLUN_FERTILIZER</x:f>
        <x:v>33000</x:v>
      </x:c>
      <x:c r="Q9336" s="268" t="n">
        <x:f>MIN(M9336,FARMER_HOURS)*FARMER_RATE+MAX(M9336-FARMER_HOURS,0)*TEMP_RATE</x:f>
        <x:v>119812.99277511469</x:v>
      </x:c>
      <x:c r="R9336" s="268" t="n">
        <x:f>O9336-P9336-Q9336-FIXED_COST</x:f>
        <x:v>17557.00722488531</x:v>
      </x:c>
      <x:c r="S9336" s="139" t="str">
        <x:f>IF(AND(L9336&lt;=TOTAL_BED_CAP,N9336&lt;=TEMP_WORKER_CAP),"YES","NO")</x:f>
        <x:v>YES</x:v>
      </x:c>
      <x:c r="T9336" s="139" t="n">
        <x:f>IF(S9336="YES",R9336,-1E+99)</x:f>
        <x:v>17557.00722488531</x:v>
      </x:c>
    </x:row>
    <x:row r="9337">
      <x:c r="A9337" s="139"/>
      <x:c r="B9337" s="139"/>
      <x:c r="C9337" s="139"/>
      <x:c r="D9337" s="139"/>
      <x:c r="E9337" s="139"/>
      <x:c r="F9337" s="139"/>
      <x:c r="G9337" s="139"/>
      <x:c r="H9337" s="139"/>
      <x:c r="I9337" s="266" t="n">
        <x:f>INT((ROW()-ROW($I$46))/((CARROT_CAP+1)*(MESCLUN_CAP+1)))</x:f>
        <x:v>14</x:v>
      </x:c>
      <x:c r="J9337" s="266" t="n">
        <x:f>MOD(INT((ROW()-ROW($I$46))/(MESCLUN_CAP+1)),CARROT_CAP+1)</x:f>
        <x:v>5</x:v>
      </x:c>
      <x:c r="K9337" s="266" t="n">
        <x:f>MOD(ROW()-ROW($I$46),MESCLUN_CAP+1)</x:f>
        <x:v>22</x:v>
      </x:c>
      <x:c r="L9337" s="266" t="n">
        <x:f>SUM(I9337:K9337)</x:f>
        <x:v>41</x:v>
      </x:c>
      <x:c r="M9337" s="267" t="n">
        <x:f>I9337*TOMATO_HOURS*WEEKS*(1+TOMATO_DIM)^I9337+J9337*CARROT_HOURS*WEEKS*(1+CARROT_DIM)^J9337+K9337*MESCLUN_HOURS*WEEKS*(1+MESCLUN_DIM)^K9337</x:f>
        <x:v>6255.704731093002</x:v>
      </x:c>
      <x:c r="N9337" s="267" t="n">
        <x:f>MAX(M9337-FARMER_HOURS,0)/TEMP_HOURS_PER_WORKER</x:f>
        <x:v>3.8442393965923625</x:v>
      </x:c>
      <x:c r="O9337" s="268" t="n">
        <x:f>I9337*TOMATO_PRICE+J9337*CARROT_PRICE+K9337*MESCLUN_PRICE</x:f>
        <x:v>193070</x:v>
      </x:c>
      <x:c r="P9337" s="268" t="n">
        <x:f>I9337*TOMATO_FERTILIZER+J9337*CARROT_FERTILIZER+K9337*MESCLUN_FERTILIZER</x:f>
        <x:v>33880</x:v>
      </x:c>
      <x:c r="Q9337" s="268" t="n">
        <x:f>MIN(M9337,FARMER_HOURS)*FARMER_RATE+MAX(M9337-FARMER_HOURS,0)*TEMP_RATE</x:f>
        <x:v>121105.98491480906</x:v>
      </x:c>
      <x:c r="R9337" s="268" t="n">
        <x:f>O9337-P9337-Q9337-FIXED_COST</x:f>
        <x:v>18084.015085190942</x:v>
      </x:c>
      <x:c r="S9337" s="139" t="str">
        <x:f>IF(AND(L9337&lt;=TOTAL_BED_CAP,N9337&lt;=TEMP_WORKER_CAP),"YES","NO")</x:f>
        <x:v>YES</x:v>
      </x:c>
      <x:c r="T9337" s="139" t="n">
        <x:f>IF(S9337="YES",R9337,-1E+99)</x:f>
        <x:v>18084.015085190942</x:v>
      </x:c>
    </x:row>
    <x:row r="9338">
      <x:c r="A9338" s="139"/>
      <x:c r="B9338" s="139"/>
      <x:c r="C9338" s="139"/>
      <x:c r="D9338" s="139"/>
      <x:c r="E9338" s="139"/>
      <x:c r="F9338" s="139"/>
      <x:c r="G9338" s="139"/>
      <x:c r="H9338" s="139"/>
      <x:c r="I9338" s="266" t="n">
        <x:f>INT((ROW()-ROW($I$46))/((CARROT_CAP+1)*(MESCLUN_CAP+1)))</x:f>
        <x:v>14</x:v>
      </x:c>
      <x:c r="J9338" s="266" t="n">
        <x:f>MOD(INT((ROW()-ROW($I$46))/(MESCLUN_CAP+1)),CARROT_CAP+1)</x:f>
        <x:v>5</x:v>
      </x:c>
      <x:c r="K9338" s="266" t="n">
        <x:f>MOD(ROW()-ROW($I$46),MESCLUN_CAP+1)</x:f>
        <x:v>23</x:v>
      </x:c>
      <x:c r="L9338" s="266" t="n">
        <x:f>SUM(I9338:K9338)</x:f>
        <x:v>42</x:v>
      </x:c>
      <x:c r="M9338" s="267" t="n">
        <x:f>I9338*TOMATO_HOURS*WEEKS*(1+TOMATO_DIM)^I9338+J9338*CARROT_HOURS*WEEKS*(1+CARROT_DIM)^J9338+K9338*MESCLUN_HOURS*WEEKS*(1+MESCLUN_DIM)^K9338</x:f>
        <x:v>6331.851319950439</x:v>
      </x:c>
      <x:c r="N9338" s="267" t="n">
        <x:f>MAX(M9338-FARMER_HOURS,0)/TEMP_HOURS_PER_WORKER</x:f>
        <x:v>3.897118972187805</x:v>
      </x:c>
      <x:c r="O9338" s="268" t="n">
        <x:f>I9338*TOMATO_PRICE+J9338*CARROT_PRICE+K9338*MESCLUN_PRICE</x:f>
        <x:v>195770</x:v>
      </x:c>
      <x:c r="P9338" s="268" t="n">
        <x:f>I9338*TOMATO_FERTILIZER+J9338*CARROT_FERTILIZER+K9338*MESCLUN_FERTILIZER</x:f>
        <x:v>34760</x:v>
      </x:c>
      <x:c r="Q9338" s="268" t="n">
        <x:f>MIN(M9338,FARMER_HOURS)*FARMER_RATE+MAX(M9338-FARMER_HOURS,0)*TEMP_RATE</x:f>
        <x:v>122427.97430469512</x:v>
      </x:c>
      <x:c r="R9338" s="268" t="n">
        <x:f>O9338-P9338-Q9338-FIXED_COST</x:f>
        <x:v>18582.02569530488</x:v>
      </x:c>
      <x:c r="S9338" s="139" t="str">
        <x:f>IF(AND(L9338&lt;=TOTAL_BED_CAP,N9338&lt;=TEMP_WORKER_CAP),"YES","NO")</x:f>
        <x:v>YES</x:v>
      </x:c>
      <x:c r="T9338" s="139" t="n">
        <x:f>IF(S9338="YES",R9338,-1E+99)</x:f>
        <x:v>18582.02569530488</x:v>
      </x:c>
    </x:row>
    <x:row r="9339">
      <x:c r="A9339" s="139"/>
      <x:c r="B9339" s="139"/>
      <x:c r="C9339" s="139"/>
      <x:c r="D9339" s="139"/>
      <x:c r="E9339" s="139"/>
      <x:c r="F9339" s="139"/>
      <x:c r="G9339" s="139"/>
      <x:c r="H9339" s="139"/>
      <x:c r="I9339" s="266" t="n">
        <x:f>INT((ROW()-ROW($I$46))/((CARROT_CAP+1)*(MESCLUN_CAP+1)))</x:f>
        <x:v>14</x:v>
      </x:c>
      <x:c r="J9339" s="266" t="n">
        <x:f>MOD(INT((ROW()-ROW($I$46))/(MESCLUN_CAP+1)),CARROT_CAP+1)</x:f>
        <x:v>5</x:v>
      </x:c>
      <x:c r="K9339" s="266" t="n">
        <x:f>MOD(ROW()-ROW($I$46),MESCLUN_CAP+1)</x:f>
        <x:v>24</x:v>
      </x:c>
      <x:c r="L9339" s="266" t="n">
        <x:f>SUM(I9339:K9339)</x:f>
        <x:v>43</x:v>
      </x:c>
      <x:c r="M9339" s="267" t="n">
        <x:f>I9339*TOMATO_HOURS*WEEKS*(1+TOMATO_DIM)^I9339+J9339*CARROT_HOURS*WEEKS*(1+CARROT_DIM)^J9339+K9339*MESCLUN_HOURS*WEEKS*(1+MESCLUN_DIM)^K9339</x:f>
        <x:v>6409.698269529934</x:v>
      </x:c>
      <x:c r="N9339" s="267" t="n">
        <x:f>MAX(M9339-FARMER_HOURS,0)/TEMP_HOURS_PER_WORKER</x:f>
        <x:v>3.951179353840232</x:v>
      </x:c>
      <x:c r="O9339" s="268" t="n">
        <x:f>I9339*TOMATO_PRICE+J9339*CARROT_PRICE+K9339*MESCLUN_PRICE</x:f>
        <x:v>198470</x:v>
      </x:c>
      <x:c r="P9339" s="268" t="n">
        <x:f>I9339*TOMATO_FERTILIZER+J9339*CARROT_FERTILIZER+K9339*MESCLUN_FERTILIZER</x:f>
        <x:v>35640</x:v>
      </x:c>
      <x:c r="Q9339" s="268" t="n">
        <x:f>MIN(M9339,FARMER_HOURS)*FARMER_RATE+MAX(M9339-FARMER_HOURS,0)*TEMP_RATE</x:f>
        <x:v>123779.4838460058</x:v>
      </x:c>
      <x:c r="R9339" s="268" t="n">
        <x:f>O9339-P9339-Q9339-FIXED_COST</x:f>
        <x:v>19050.516153994206</x:v>
      </x:c>
      <x:c r="S9339" s="139" t="str">
        <x:f>IF(AND(L9339&lt;=TOTAL_BED_CAP,N9339&lt;=TEMP_WORKER_CAP),"YES","NO")</x:f>
        <x:v>YES</x:v>
      </x:c>
      <x:c r="T9339" s="139" t="n">
        <x:f>IF(S9339="YES",R9339,-1E+99)</x:f>
        <x:v>19050.516153994206</x:v>
      </x:c>
    </x:row>
    <x:row r="9340">
      <x:c r="A9340" s="139"/>
      <x:c r="B9340" s="139"/>
      <x:c r="C9340" s="139"/>
      <x:c r="D9340" s="139"/>
      <x:c r="E9340" s="139"/>
      <x:c r="F9340" s="139"/>
      <x:c r="G9340" s="139"/>
      <x:c r="H9340" s="139"/>
      <x:c r="I9340" s="266" t="n">
        <x:f>INT((ROW()-ROW($I$46))/((CARROT_CAP+1)*(MESCLUN_CAP+1)))</x:f>
        <x:v>14</x:v>
      </x:c>
      <x:c r="J9340" s="266" t="n">
        <x:f>MOD(INT((ROW()-ROW($I$46))/(MESCLUN_CAP+1)),CARROT_CAP+1)</x:f>
        <x:v>5</x:v>
      </x:c>
      <x:c r="K9340" s="266" t="n">
        <x:f>MOD(ROW()-ROW($I$46),MESCLUN_CAP+1)</x:f>
        <x:v>25</x:v>
      </x:c>
      <x:c r="L9340" s="266" t="n">
        <x:f>SUM(I9340:K9340)</x:f>
        <x:v>44</x:v>
      </x:c>
      <x:c r="M9340" s="267" t="n">
        <x:f>I9340*TOMATO_HOURS*WEEKS*(1+TOMATO_DIM)^I9340+J9340*CARROT_HOURS*WEEKS*(1+CARROT_DIM)^J9340+K9340*MESCLUN_HOURS*WEEKS*(1+MESCLUN_DIM)^K9340</x:f>
        <x:v>6489.276190945032</x:v>
      </x:c>
      <x:c r="N9340" s="267" t="n">
        <x:f>MAX(M9340-FARMER_HOURS,0)/TEMP_HOURS_PER_WORKER</x:f>
        <x:v>4.0064417992673835</x:v>
      </x:c>
      <x:c r="O9340" s="268" t="n">
        <x:f>I9340*TOMATO_PRICE+J9340*CARROT_PRICE+K9340*MESCLUN_PRICE</x:f>
        <x:v>201170</x:v>
      </x:c>
      <x:c r="P9340" s="268" t="n">
        <x:f>I9340*TOMATO_FERTILIZER+J9340*CARROT_FERTILIZER+K9340*MESCLUN_FERTILIZER</x:f>
        <x:v>36520</x:v>
      </x:c>
      <x:c r="Q9340" s="268" t="n">
        <x:f>MIN(M9340,FARMER_HOURS)*FARMER_RATE+MAX(M9340-FARMER_HOURS,0)*TEMP_RATE</x:f>
        <x:v>125161.04498168458</x:v>
      </x:c>
      <x:c r="R9340" s="268" t="n">
        <x:f>O9340-P9340-Q9340-FIXED_COST</x:f>
        <x:v>19488.95501831542</x:v>
      </x:c>
      <x:c r="S9340" s="139" t="str">
        <x:f>IF(AND(L9340&lt;=TOTAL_BED_CAP,N9340&lt;=TEMP_WORKER_CAP),"YES","NO")</x:f>
        <x:v>NO</x:v>
      </x:c>
      <x:c r="T9340" s="139" t="n">
        <x:f>IF(S9340="YES",R9340,-1E+99)</x:f>
        <x:v>-1e+99</x:v>
      </x:c>
    </x:row>
    <x:row r="9341">
      <x:c r="A9341" s="139"/>
      <x:c r="B9341" s="139"/>
      <x:c r="C9341" s="139"/>
      <x:c r="D9341" s="139"/>
      <x:c r="E9341" s="139"/>
      <x:c r="F9341" s="139"/>
      <x:c r="G9341" s="139"/>
      <x:c r="H9341" s="139"/>
      <x:c r="I9341" s="266" t="n">
        <x:f>INT((ROW()-ROW($I$46))/((CARROT_CAP+1)*(MESCLUN_CAP+1)))</x:f>
        <x:v>14</x:v>
      </x:c>
      <x:c r="J9341" s="266" t="n">
        <x:f>MOD(INT((ROW()-ROW($I$46))/(MESCLUN_CAP+1)),CARROT_CAP+1)</x:f>
        <x:v>5</x:v>
      </x:c>
      <x:c r="K9341" s="266" t="n">
        <x:f>MOD(ROW()-ROW($I$46),MESCLUN_CAP+1)</x:f>
        <x:v>26</x:v>
      </x:c>
      <x:c r="L9341" s="266" t="n">
        <x:f>SUM(I9341:K9341)</x:f>
        <x:v>45</x:v>
      </x:c>
      <x:c r="M9341" s="267" t="n">
        <x:f>I9341*TOMATO_HOURS*WEEKS*(1+TOMATO_DIM)^I9341+J9341*CARROT_HOURS*WEEKS*(1+CARROT_DIM)^J9341+K9341*MESCLUN_HOURS*WEEKS*(1+MESCLUN_DIM)^K9341</x:f>
        <x:v>6570.616194905749</x:v>
      </x:c>
      <x:c r="N9341" s="267" t="n">
        <x:f>MAX(M9341-FARMER_HOURS,0)/TEMP_HOURS_PER_WORKER</x:f>
        <x:v>4.062927913128992</x:v>
      </x:c>
      <x:c r="O9341" s="268" t="n">
        <x:f>I9341*TOMATO_PRICE+J9341*CARROT_PRICE+K9341*MESCLUN_PRICE</x:f>
        <x:v>203870</x:v>
      </x:c>
      <x:c r="P9341" s="268" t="n">
        <x:f>I9341*TOMATO_FERTILIZER+J9341*CARROT_FERTILIZER+K9341*MESCLUN_FERTILIZER</x:f>
        <x:v>37400</x:v>
      </x:c>
      <x:c r="Q9341" s="268" t="n">
        <x:f>MIN(M9341,FARMER_HOURS)*FARMER_RATE+MAX(M9341-FARMER_HOURS,0)*TEMP_RATE</x:f>
        <x:v>126573.1978282248</x:v>
      </x:c>
      <x:c r="R9341" s="268" t="n">
        <x:f>O9341-P9341-Q9341-FIXED_COST</x:f>
        <x:v>19896.802171775198</x:v>
      </x:c>
      <x:c r="S9341" s="139" t="str">
        <x:f>IF(AND(L9341&lt;=TOTAL_BED_CAP,N9341&lt;=TEMP_WORKER_CAP),"YES","NO")</x:f>
        <x:v>NO</x:v>
      </x:c>
      <x:c r="T9341" s="139" t="n">
        <x:f>IF(S9341="YES",R9341,-1E+99)</x:f>
        <x:v>-1e+99</x:v>
      </x:c>
    </x:row>
    <x:row r="9342">
      <x:c r="A9342" s="139"/>
      <x:c r="B9342" s="139"/>
      <x:c r="C9342" s="139"/>
      <x:c r="D9342" s="139"/>
      <x:c r="E9342" s="139"/>
      <x:c r="F9342" s="139"/>
      <x:c r="G9342" s="139"/>
      <x:c r="H9342" s="139"/>
      <x:c r="I9342" s="266" t="n">
        <x:f>INT((ROW()-ROW($I$46))/((CARROT_CAP+1)*(MESCLUN_CAP+1)))</x:f>
        <x:v>14</x:v>
      </x:c>
      <x:c r="J9342" s="266" t="n">
        <x:f>MOD(INT((ROW()-ROW($I$46))/(MESCLUN_CAP+1)),CARROT_CAP+1)</x:f>
        <x:v>5</x:v>
      </x:c>
      <x:c r="K9342" s="266" t="n">
        <x:f>MOD(ROW()-ROW($I$46),MESCLUN_CAP+1)</x:f>
        <x:v>27</x:v>
      </x:c>
      <x:c r="L9342" s="266" t="n">
        <x:f>SUM(I9342:K9342)</x:f>
        <x:v>46</x:v>
      </x:c>
      <x:c r="M9342" s="267" t="n">
        <x:f>I9342*TOMATO_HOURS*WEEKS*(1+TOMATO_DIM)^I9342+J9342*CARROT_HOURS*WEEKS*(1+CARROT_DIM)^J9342+K9342*MESCLUN_HOURS*WEEKS*(1+MESCLUN_DIM)^K9342</x:f>
        <x:v>6653.749899425506</x:v>
      </x:c>
      <x:c r="N9342" s="267" t="n">
        <x:f>MAX(M9342-FARMER_HOURS,0)/TEMP_HOURS_PER_WORKER</x:f>
        <x:v>4.120659652378824</x:v>
      </x:c>
      <x:c r="O9342" s="268" t="n">
        <x:f>I9342*TOMATO_PRICE+J9342*CARROT_PRICE+K9342*MESCLUN_PRICE</x:f>
        <x:v>206570</x:v>
      </x:c>
      <x:c r="P9342" s="268" t="n">
        <x:f>I9342*TOMATO_FERTILIZER+J9342*CARROT_FERTILIZER+K9342*MESCLUN_FERTILIZER</x:f>
        <x:v>38280</x:v>
      </x:c>
      <x:c r="Q9342" s="268" t="n">
        <x:f>MIN(M9342,FARMER_HOURS)*FARMER_RATE+MAX(M9342-FARMER_HOURS,0)*TEMP_RATE</x:f>
        <x:v>128016.49130947058</x:v>
      </x:c>
      <x:c r="R9342" s="268" t="n">
        <x:f>O9342-P9342-Q9342-FIXED_COST</x:f>
        <x:v>20273.508690529416</x:v>
      </x:c>
      <x:c r="S9342" s="139" t="str">
        <x:f>IF(AND(L9342&lt;=TOTAL_BED_CAP,N9342&lt;=TEMP_WORKER_CAP),"YES","NO")</x:f>
        <x:v>NO</x:v>
      </x:c>
      <x:c r="T9342" s="139" t="n">
        <x:f>IF(S9342="YES",R9342,-1E+99)</x:f>
        <x:v>-1e+99</x:v>
      </x:c>
    </x:row>
    <x:row r="9343">
      <x:c r="A9343" s="139"/>
      <x:c r="B9343" s="139"/>
      <x:c r="C9343" s="139"/>
      <x:c r="D9343" s="139"/>
      <x:c r="E9343" s="139"/>
      <x:c r="F9343" s="139"/>
      <x:c r="G9343" s="139"/>
      <x:c r="H9343" s="139"/>
      <x:c r="I9343" s="266" t="n">
        <x:f>INT((ROW()-ROW($I$46))/((CARROT_CAP+1)*(MESCLUN_CAP+1)))</x:f>
        <x:v>14</x:v>
      </x:c>
      <x:c r="J9343" s="266" t="n">
        <x:f>MOD(INT((ROW()-ROW($I$46))/(MESCLUN_CAP+1)),CARROT_CAP+1)</x:f>
        <x:v>5</x:v>
      </x:c>
      <x:c r="K9343" s="266" t="n">
        <x:f>MOD(ROW()-ROW($I$46),MESCLUN_CAP+1)</x:f>
        <x:v>28</x:v>
      </x:c>
      <x:c r="L9343" s="266" t="n">
        <x:f>SUM(I9343:K9343)</x:f>
        <x:v>47</x:v>
      </x:c>
      <x:c r="M9343" s="267" t="n">
        <x:f>I9343*TOMATO_HOURS*WEEKS*(1+TOMATO_DIM)^I9343+J9343*CARROT_HOURS*WEEKS*(1+CARROT_DIM)^J9343+K9343*MESCLUN_HOURS*WEEKS*(1+MESCLUN_DIM)^K9343</x:f>
        <x:v>6738.709437642659</x:v>
      </x:c>
      <x:c r="N9343" s="267" t="n">
        <x:f>MAX(M9343-FARMER_HOURS,0)/TEMP_HOURS_PER_WORKER</x:f>
        <x:v>4.179659331696291</x:v>
      </x:c>
      <x:c r="O9343" s="268" t="n">
        <x:f>I9343*TOMATO_PRICE+J9343*CARROT_PRICE+K9343*MESCLUN_PRICE</x:f>
        <x:v>209270</x:v>
      </x:c>
      <x:c r="P9343" s="268" t="n">
        <x:f>I9343*TOMATO_FERTILIZER+J9343*CARROT_FERTILIZER+K9343*MESCLUN_FERTILIZER</x:f>
        <x:v>39160</x:v>
      </x:c>
      <x:c r="Q9343" s="268" t="n">
        <x:f>MIN(M9343,FARMER_HOURS)*FARMER_RATE+MAX(M9343-FARMER_HOURS,0)*TEMP_RATE</x:f>
        <x:v>129491.48329240728</x:v>
      </x:c>
      <x:c r="R9343" s="268" t="n">
        <x:f>O9343-P9343-Q9343-FIXED_COST</x:f>
        <x:v>20618.516707592717</x:v>
      </x:c>
      <x:c r="S9343" s="139" t="str">
        <x:f>IF(AND(L9343&lt;=TOTAL_BED_CAP,N9343&lt;=TEMP_WORKER_CAP),"YES","NO")</x:f>
        <x:v>NO</x:v>
      </x:c>
      <x:c r="T9343" s="139" t="n">
        <x:f>IF(S9343="YES",R9343,-1E+99)</x:f>
        <x:v>-1e+99</x:v>
      </x:c>
    </x:row>
    <x:row r="9344">
      <x:c r="A9344" s="139"/>
      <x:c r="B9344" s="139"/>
      <x:c r="C9344" s="139"/>
      <x:c r="D9344" s="139"/>
      <x:c r="E9344" s="139"/>
      <x:c r="F9344" s="139"/>
      <x:c r="G9344" s="139"/>
      <x:c r="H9344" s="139"/>
      <x:c r="I9344" s="266" t="n">
        <x:f>INT((ROW()-ROW($I$46))/((CARROT_CAP+1)*(MESCLUN_CAP+1)))</x:f>
        <x:v>14</x:v>
      </x:c>
      <x:c r="J9344" s="266" t="n">
        <x:f>MOD(INT((ROW()-ROW($I$46))/(MESCLUN_CAP+1)),CARROT_CAP+1)</x:f>
        <x:v>5</x:v>
      </x:c>
      <x:c r="K9344" s="266" t="n">
        <x:f>MOD(ROW()-ROW($I$46),MESCLUN_CAP+1)</x:f>
        <x:v>29</x:v>
      </x:c>
      <x:c r="L9344" s="266" t="n">
        <x:f>SUM(I9344:K9344)</x:f>
        <x:v>48</x:v>
      </x:c>
      <x:c r="M9344" s="267" t="n">
        <x:f>I9344*TOMATO_HOURS*WEEKS*(1+TOMATO_DIM)^I9344+J9344*CARROT_HOURS*WEEKS*(1+CARROT_DIM)^J9344+K9344*MESCLUN_HOURS*WEEKS*(1+MESCLUN_DIM)^K9344</x:f>
        <x:v>6825.527465758312</x:v>
      </x:c>
      <x:c r="N9344" s="267" t="n">
        <x:f>MAX(M9344-FARMER_HOURS,0)/TEMP_HOURS_PER_WORKER</x:f>
        <x:v>4.239949628998828</x:v>
      </x:c>
      <x:c r="O9344" s="268" t="n">
        <x:f>I9344*TOMATO_PRICE+J9344*CARROT_PRICE+K9344*MESCLUN_PRICE</x:f>
        <x:v>211970</x:v>
      </x:c>
      <x:c r="P9344" s="268" t="n">
        <x:f>I9344*TOMATO_FERTILIZER+J9344*CARROT_FERTILIZER+K9344*MESCLUN_FERTILIZER</x:f>
        <x:v>40040</x:v>
      </x:c>
      <x:c r="Q9344" s="268" t="n">
        <x:f>MIN(M9344,FARMER_HOURS)*FARMER_RATE+MAX(M9344-FARMER_HOURS,0)*TEMP_RATE</x:f>
        <x:v>130998.7407249707</x:v>
      </x:c>
      <x:c r="R9344" s="268" t="n">
        <x:f>O9344-P9344-Q9344-FIXED_COST</x:f>
        <x:v>20931.259275029297</x:v>
      </x:c>
      <x:c r="S9344" s="139" t="str">
        <x:f>IF(AND(L9344&lt;=TOTAL_BED_CAP,N9344&lt;=TEMP_WORKER_CAP),"YES","NO")</x:f>
        <x:v>NO</x:v>
      </x:c>
      <x:c r="T9344" s="139" t="n">
        <x:f>IF(S9344="YES",R9344,-1E+99)</x:f>
        <x:v>-1e+99</x:v>
      </x:c>
    </x:row>
    <x:row r="9345">
      <x:c r="A9345" s="139"/>
      <x:c r="B9345" s="139"/>
      <x:c r="C9345" s="139"/>
      <x:c r="D9345" s="139"/>
      <x:c r="E9345" s="139"/>
      <x:c r="F9345" s="139"/>
      <x:c r="G9345" s="139"/>
      <x:c r="H9345" s="139"/>
      <x:c r="I9345" s="266" t="n">
        <x:f>INT((ROW()-ROW($I$46))/((CARROT_CAP+1)*(MESCLUN_CAP+1)))</x:f>
        <x:v>14</x:v>
      </x:c>
      <x:c r="J9345" s="266" t="n">
        <x:f>MOD(INT((ROW()-ROW($I$46))/(MESCLUN_CAP+1)),CARROT_CAP+1)</x:f>
        <x:v>5</x:v>
      </x:c>
      <x:c r="K9345" s="266" t="n">
        <x:f>MOD(ROW()-ROW($I$46),MESCLUN_CAP+1)</x:f>
        <x:v>30</x:v>
      </x:c>
      <x:c r="L9345" s="266" t="n">
        <x:f>SUM(I9345:K9345)</x:f>
        <x:v>49</x:v>
      </x:c>
      <x:c r="M9345" s="267" t="n">
        <x:f>I9345*TOMATO_HOURS*WEEKS*(1+TOMATO_DIM)^I9345+J9345*CARROT_HOURS*WEEKS*(1+CARROT_DIM)^J9345+K9345*MESCLUN_HOURS*WEEKS*(1+MESCLUN_DIM)^K9345</x:f>
        <x:v>6914.2371710920825</x:v>
      </x:c>
      <x:c r="N9345" s="267" t="n">
        <x:f>MAX(M9345-FARMER_HOURS,0)/TEMP_HOURS_PER_WORKER</x:f>
        <x:v>4.301553591036169</x:v>
      </x:c>
      <x:c r="O9345" s="268" t="n">
        <x:f>I9345*TOMATO_PRICE+J9345*CARROT_PRICE+K9345*MESCLUN_PRICE</x:f>
        <x:v>214670</x:v>
      </x:c>
      <x:c r="P9345" s="268" t="n">
        <x:f>I9345*TOMATO_FERTILIZER+J9345*CARROT_FERTILIZER+K9345*MESCLUN_FERTILIZER</x:f>
        <x:v>40920</x:v>
      </x:c>
      <x:c r="Q9345" s="268" t="n">
        <x:f>MIN(M9345,FARMER_HOURS)*FARMER_RATE+MAX(M9345-FARMER_HOURS,0)*TEMP_RATE</x:f>
        <x:v>132538.8397759042</x:v>
      </x:c>
      <x:c r="R9345" s="268" t="n">
        <x:f>O9345-P9345-Q9345-FIXED_COST</x:f>
        <x:v>21211.160224095802</x:v>
      </x:c>
      <x:c r="S9345" s="139" t="str">
        <x:f>IF(AND(L9345&lt;=TOTAL_BED_CAP,N9345&lt;=TEMP_WORKER_CAP),"YES","NO")</x:f>
        <x:v>NO</x:v>
      </x:c>
      <x:c r="T9345" s="139" t="n">
        <x:f>IF(S9345="YES",R9345,-1E+99)</x:f>
        <x:v>-1e+99</x:v>
      </x:c>
    </x:row>
    <x:row r="9346">
      <x:c r="A9346" s="139"/>
      <x:c r="B9346" s="139"/>
      <x:c r="C9346" s="139"/>
      <x:c r="D9346" s="139"/>
      <x:c r="E9346" s="139"/>
      <x:c r="F9346" s="139"/>
      <x:c r="G9346" s="139"/>
      <x:c r="H9346" s="139"/>
      <x:c r="I9346" s="266" t="n">
        <x:f>INT((ROW()-ROW($I$46))/((CARROT_CAP+1)*(MESCLUN_CAP+1)))</x:f>
        <x:v>14</x:v>
      </x:c>
      <x:c r="J9346" s="266" t="n">
        <x:f>MOD(INT((ROW()-ROW($I$46))/(MESCLUN_CAP+1)),CARROT_CAP+1)</x:f>
        <x:v>6</x:v>
      </x:c>
      <x:c r="K9346" s="266" t="n">
        <x:f>MOD(ROW()-ROW($I$46),MESCLUN_CAP+1)</x:f>
        <x:v>0</x:v>
      </x:c>
      <x:c r="L9346" s="266" t="n">
        <x:f>SUM(I9346:K9346)</x:f>
        <x:v>20</x:v>
      </x:c>
      <x:c r="M9346" s="267" t="n">
        <x:f>I9346*TOMATO_HOURS*WEEKS*(1+TOMATO_DIM)^I9346+J9346*CARROT_HOURS*WEEKS*(1+CARROT_DIM)^J9346+K9346*MESCLUN_HOURS*WEEKS*(1+MESCLUN_DIM)^K9346</x:f>
        <x:v>4993.592718427162</x:v>
      </x:c>
      <x:c r="N9346" s="267" t="n">
        <x:f>MAX(M9346-FARMER_HOURS,0)/TEMP_HOURS_PER_WORKER</x:f>
        <x:v>2.9677727211299736</x:v>
      </x:c>
      <x:c r="O9346" s="268" t="n">
        <x:f>I9346*TOMATO_PRICE+J9346*CARROT_PRICE+K9346*MESCLUN_PRICE</x:f>
        <x:v>135764</x:v>
      </x:c>
      <x:c r="P9346" s="268" t="n">
        <x:f>I9346*TOMATO_FERTILIZER+J9346*CARROT_FERTILIZER+K9346*MESCLUN_FERTILIZER</x:f>
        <x:v>14960</x:v>
      </x:c>
      <x:c r="Q9346" s="268" t="n">
        <x:f>MIN(M9346,FARMER_HOURS)*FARMER_RATE+MAX(M9346-FARMER_HOURS,0)*TEMP_RATE</x:f>
        <x:v>99194.31802824934</x:v>
      </x:c>
      <x:c r="R9346" s="268" t="n">
        <x:f>O9346-P9346-Q9346-FIXED_COST</x:f>
        <x:v>1609.6819717506587</x:v>
      </x:c>
      <x:c r="S9346" s="139" t="str">
        <x:f>IF(AND(L9346&lt;=TOTAL_BED_CAP,N9346&lt;=TEMP_WORKER_CAP),"YES","NO")</x:f>
        <x:v>YES</x:v>
      </x:c>
      <x:c r="T9346" s="139" t="n">
        <x:f>IF(S9346="YES",R9346,-1E+99)</x:f>
        <x:v>1609.6819717506587</x:v>
      </x:c>
    </x:row>
    <x:row r="9347">
      <x:c r="A9347" s="139"/>
      <x:c r="B9347" s="139"/>
      <x:c r="C9347" s="139"/>
      <x:c r="D9347" s="139"/>
      <x:c r="E9347" s="139"/>
      <x:c r="F9347" s="139"/>
      <x:c r="G9347" s="139"/>
      <x:c r="H9347" s="139"/>
      <x:c r="I9347" s="266" t="n">
        <x:f>INT((ROW()-ROW($I$46))/((CARROT_CAP+1)*(MESCLUN_CAP+1)))</x:f>
        <x:v>14</x:v>
      </x:c>
      <x:c r="J9347" s="266" t="n">
        <x:f>MOD(INT((ROW()-ROW($I$46))/(MESCLUN_CAP+1)),CARROT_CAP+1)</x:f>
        <x:v>6</x:v>
      </x:c>
      <x:c r="K9347" s="266" t="n">
        <x:f>MOD(ROW()-ROW($I$46),MESCLUN_CAP+1)</x:f>
        <x:v>1</x:v>
      </x:c>
      <x:c r="L9347" s="266" t="n">
        <x:f>SUM(I9347:K9347)</x:f>
        <x:v>21</x:v>
      </x:c>
      <x:c r="M9347" s="267" t="n">
        <x:f>I9347*TOMATO_HOURS*WEEKS*(1+TOMATO_DIM)^I9347+J9347*CARROT_HOURS*WEEKS*(1+CARROT_DIM)^J9347+K9347*MESCLUN_HOURS*WEEKS*(1+MESCLUN_DIM)^K9347</x:f>
        <x:v>5039.155218427162</x:v>
      </x:c>
      <x:c r="N9347" s="267" t="n">
        <x:f>MAX(M9347-FARMER_HOURS,0)/TEMP_HOURS_PER_WORKER</x:f>
        <x:v>2.9994133461299737</x:v>
      </x:c>
      <x:c r="O9347" s="268" t="n">
        <x:f>I9347*TOMATO_PRICE+J9347*CARROT_PRICE+K9347*MESCLUN_PRICE</x:f>
        <x:v>138464</x:v>
      </x:c>
      <x:c r="P9347" s="268" t="n">
        <x:f>I9347*TOMATO_FERTILIZER+J9347*CARROT_FERTILIZER+K9347*MESCLUN_FERTILIZER</x:f>
        <x:v>15840</x:v>
      </x:c>
      <x:c r="Q9347" s="268" t="n">
        <x:f>MIN(M9347,FARMER_HOURS)*FARMER_RATE+MAX(M9347-FARMER_HOURS,0)*TEMP_RATE</x:f>
        <x:v>99985.33365324934</x:v>
      </x:c>
      <x:c r="R9347" s="268" t="n">
        <x:f>O9347-P9347-Q9347-FIXED_COST</x:f>
        <x:v>2638.6663467506587</x:v>
      </x:c>
      <x:c r="S9347" s="139" t="str">
        <x:f>IF(AND(L9347&lt;=TOTAL_BED_CAP,N9347&lt;=TEMP_WORKER_CAP),"YES","NO")</x:f>
        <x:v>YES</x:v>
      </x:c>
      <x:c r="T9347" s="139" t="n">
        <x:f>IF(S9347="YES",R9347,-1E+99)</x:f>
        <x:v>2638.6663467506587</x:v>
      </x:c>
    </x:row>
    <x:row r="9348">
      <x:c r="A9348" s="139"/>
      <x:c r="B9348" s="139"/>
      <x:c r="C9348" s="139"/>
      <x:c r="D9348" s="139"/>
      <x:c r="E9348" s="139"/>
      <x:c r="F9348" s="139"/>
      <x:c r="G9348" s="139"/>
      <x:c r="H9348" s="139"/>
      <x:c r="I9348" s="266" t="n">
        <x:f>INT((ROW()-ROW($I$46))/((CARROT_CAP+1)*(MESCLUN_CAP+1)))</x:f>
        <x:v>14</x:v>
      </x:c>
      <x:c r="J9348" s="266" t="n">
        <x:f>MOD(INT((ROW()-ROW($I$46))/(MESCLUN_CAP+1)),CARROT_CAP+1)</x:f>
        <x:v>6</x:v>
      </x:c>
      <x:c r="K9348" s="266" t="n">
        <x:f>MOD(ROW()-ROW($I$46),MESCLUN_CAP+1)</x:f>
        <x:v>2</x:v>
      </x:c>
      <x:c r="L9348" s="266" t="n">
        <x:f>SUM(I9348:K9348)</x:f>
        <x:v>22</x:v>
      </x:c>
      <x:c r="M9348" s="267" t="n">
        <x:f>I9348*TOMATO_HOURS*WEEKS*(1+TOMATO_DIM)^I9348+J9348*CARROT_HOURS*WEEKS*(1+CARROT_DIM)^J9348+K9348*MESCLUN_HOURS*WEEKS*(1+MESCLUN_DIM)^K9348</x:f>
        <x:v>5085.856780927163</x:v>
      </x:c>
      <x:c r="N9348" s="267" t="n">
        <x:f>MAX(M9348-FARMER_HOURS,0)/TEMP_HOURS_PER_WORKER</x:f>
        <x:v>3.031844986754974</x:v>
      </x:c>
      <x:c r="O9348" s="268" t="n">
        <x:f>I9348*TOMATO_PRICE+J9348*CARROT_PRICE+K9348*MESCLUN_PRICE</x:f>
        <x:v>141164</x:v>
      </x:c>
      <x:c r="P9348" s="268" t="n">
        <x:f>I9348*TOMATO_FERTILIZER+J9348*CARROT_FERTILIZER+K9348*MESCLUN_FERTILIZER</x:f>
        <x:v>16720</x:v>
      </x:c>
      <x:c r="Q9348" s="268" t="n">
        <x:f>MIN(M9348,FARMER_HOURS)*FARMER_RATE+MAX(M9348-FARMER_HOURS,0)*TEMP_RATE</x:f>
        <x:v>100796.12466887436</x:v>
      </x:c>
      <x:c r="R9348" s="268" t="n">
        <x:f>O9348-P9348-Q9348-FIXED_COST</x:f>
        <x:v>3647.875331125644</x:v>
      </x:c>
      <x:c r="S9348" s="139" t="str">
        <x:f>IF(AND(L9348&lt;=TOTAL_BED_CAP,N9348&lt;=TEMP_WORKER_CAP),"YES","NO")</x:f>
        <x:v>YES</x:v>
      </x:c>
      <x:c r="T9348" s="139" t="n">
        <x:f>IF(S9348="YES",R9348,-1E+99)</x:f>
        <x:v>3647.875331125644</x:v>
      </x:c>
    </x:row>
    <x:row r="9349">
      <x:c r="A9349" s="139"/>
      <x:c r="B9349" s="139"/>
      <x:c r="C9349" s="139"/>
      <x:c r="D9349" s="139"/>
      <x:c r="E9349" s="139"/>
      <x:c r="F9349" s="139"/>
      <x:c r="G9349" s="139"/>
      <x:c r="H9349" s="139"/>
      <x:c r="I9349" s="266" t="n">
        <x:f>INT((ROW()-ROW($I$46))/((CARROT_CAP+1)*(MESCLUN_CAP+1)))</x:f>
        <x:v>14</x:v>
      </x:c>
      <x:c r="J9349" s="266" t="n">
        <x:f>MOD(INT((ROW()-ROW($I$46))/(MESCLUN_CAP+1)),CARROT_CAP+1)</x:f>
        <x:v>6</x:v>
      </x:c>
      <x:c r="K9349" s="266" t="n">
        <x:f>MOD(ROW()-ROW($I$46),MESCLUN_CAP+1)</x:f>
        <x:v>3</x:v>
      </x:c>
      <x:c r="L9349" s="266" t="n">
        <x:f>SUM(I9349:K9349)</x:f>
        <x:v>23</x:v>
      </x:c>
      <x:c r="M9349" s="267" t="n">
        <x:f>I9349*TOMATO_HOURS*WEEKS*(1+TOMATO_DIM)^I9349+J9349*CARROT_HOURS*WEEKS*(1+CARROT_DIM)^J9349+K9349*MESCLUN_HOURS*WEEKS*(1+MESCLUN_DIM)^K9349</x:f>
        <x:v>5133.7187633490375</x:v>
      </x:c>
      <x:c r="N9349" s="267" t="n">
        <x:f>MAX(M9349-FARMER_HOURS,0)/TEMP_HOURS_PER_WORKER</x:f>
        <x:v>3.0650824745479426</x:v>
      </x:c>
      <x:c r="O9349" s="268" t="n">
        <x:f>I9349*TOMATO_PRICE+J9349*CARROT_PRICE+K9349*MESCLUN_PRICE</x:f>
        <x:v>143864</x:v>
      </x:c>
      <x:c r="P9349" s="268" t="n">
        <x:f>I9349*TOMATO_FERTILIZER+J9349*CARROT_FERTILIZER+K9349*MESCLUN_FERTILIZER</x:f>
        <x:v>17600</x:v>
      </x:c>
      <x:c r="Q9349" s="268" t="n">
        <x:f>MIN(M9349,FARMER_HOURS)*FARMER_RATE+MAX(M9349-FARMER_HOURS,0)*TEMP_RATE</x:f>
        <x:v>101627.06186369856</x:v>
      </x:c>
      <x:c r="R9349" s="268" t="n">
        <x:f>O9349-P9349-Q9349-FIXED_COST</x:f>
        <x:v>4636.93813630144</x:v>
      </x:c>
      <x:c r="S9349" s="139" t="str">
        <x:f>IF(AND(L9349&lt;=TOTAL_BED_CAP,N9349&lt;=TEMP_WORKER_CAP),"YES","NO")</x:f>
        <x:v>YES</x:v>
      </x:c>
      <x:c r="T9349" s="139" t="n">
        <x:f>IF(S9349="YES",R9349,-1E+99)</x:f>
        <x:v>4636.93813630144</x:v>
      </x:c>
    </x:row>
    <x:row r="9350">
      <x:c r="A9350" s="139"/>
      <x:c r="B9350" s="139"/>
      <x:c r="C9350" s="139"/>
      <x:c r="D9350" s="139"/>
      <x:c r="E9350" s="139"/>
      <x:c r="F9350" s="139"/>
      <x:c r="G9350" s="139"/>
      <x:c r="H9350" s="139"/>
      <x:c r="I9350" s="266" t="n">
        <x:f>INT((ROW()-ROW($I$46))/((CARROT_CAP+1)*(MESCLUN_CAP+1)))</x:f>
        <x:v>14</x:v>
      </x:c>
      <x:c r="J9350" s="266" t="n">
        <x:f>MOD(INT((ROW()-ROW($I$46))/(MESCLUN_CAP+1)),CARROT_CAP+1)</x:f>
        <x:v>6</x:v>
      </x:c>
      <x:c r="K9350" s="266" t="n">
        <x:f>MOD(ROW()-ROW($I$46),MESCLUN_CAP+1)</x:f>
        <x:v>4</x:v>
      </x:c>
      <x:c r="L9350" s="266" t="n">
        <x:f>SUM(I9350:K9350)</x:f>
        <x:v>24</x:v>
      </x:c>
      <x:c r="M9350" s="267" t="n">
        <x:f>I9350*TOMATO_HOURS*WEEKS*(1+TOMATO_DIM)^I9350+J9350*CARROT_HOURS*WEEKS*(1+CARROT_DIM)^J9350+K9350*MESCLUN_HOURS*WEEKS*(1+MESCLUN_DIM)^K9350</x:f>
        <x:v>5182.7628790716935</x:v>
      </x:c>
      <x:c r="N9350" s="267" t="n">
        <x:f>MAX(M9350-FARMER_HOURS,0)/TEMP_HOURS_PER_WORKER</x:f>
        <x:v>3.0991408882442317</x:v>
      </x:c>
      <x:c r="O9350" s="268" t="n">
        <x:f>I9350*TOMATO_PRICE+J9350*CARROT_PRICE+K9350*MESCLUN_PRICE</x:f>
        <x:v>146564</x:v>
      </x:c>
      <x:c r="P9350" s="268" t="n">
        <x:f>I9350*TOMATO_FERTILIZER+J9350*CARROT_FERTILIZER+K9350*MESCLUN_FERTILIZER</x:f>
        <x:v>18480</x:v>
      </x:c>
      <x:c r="Q9350" s="268" t="n">
        <x:f>MIN(M9350,FARMER_HOURS)*FARMER_RATE+MAX(M9350-FARMER_HOURS,0)*TEMP_RATE</x:f>
        <x:v>102478.52220610579</x:v>
      </x:c>
      <x:c r="R9350" s="268" t="n">
        <x:f>O9350-P9350-Q9350-FIXED_COST</x:f>
        <x:v>5605.477793894213</x:v>
      </x:c>
      <x:c r="S9350" s="139" t="str">
        <x:f>IF(AND(L9350&lt;=TOTAL_BED_CAP,N9350&lt;=TEMP_WORKER_CAP),"YES","NO")</x:f>
        <x:v>YES</x:v>
      </x:c>
      <x:c r="T9350" s="139" t="n">
        <x:f>IF(S9350="YES",R9350,-1E+99)</x:f>
        <x:v>5605.477793894213</x:v>
      </x:c>
    </x:row>
    <x:row r="9351">
      <x:c r="A9351" s="139"/>
      <x:c r="B9351" s="139"/>
      <x:c r="C9351" s="139"/>
      <x:c r="D9351" s="139"/>
      <x:c r="E9351" s="139"/>
      <x:c r="F9351" s="139"/>
      <x:c r="G9351" s="139"/>
      <x:c r="H9351" s="139"/>
      <x:c r="I9351" s="266" t="n">
        <x:f>INT((ROW()-ROW($I$46))/((CARROT_CAP+1)*(MESCLUN_CAP+1)))</x:f>
        <x:v>14</x:v>
      </x:c>
      <x:c r="J9351" s="266" t="n">
        <x:f>MOD(INT((ROW()-ROW($I$46))/(MESCLUN_CAP+1)),CARROT_CAP+1)</x:f>
        <x:v>6</x:v>
      </x:c>
      <x:c r="K9351" s="266" t="n">
        <x:f>MOD(ROW()-ROW($I$46),MESCLUN_CAP+1)</x:f>
        <x:v>5</x:v>
      </x:c>
      <x:c r="L9351" s="266" t="n">
        <x:f>SUM(I9351:K9351)</x:f>
        <x:v>25</x:v>
      </x:c>
      <x:c r="M9351" s="267" t="n">
        <x:f>I9351*TOMATO_HOURS*WEEKS*(1+TOMATO_DIM)^I9351+J9351*CARROT_HOURS*WEEKS*(1+CARROT_DIM)^J9351+K9351*MESCLUN_HOURS*WEEKS*(1+MESCLUN_DIM)^K9351</x:f>
        <x:v>5233.011202992897</x:v>
      </x:c>
      <x:c r="N9351" s="267" t="n">
        <x:f>MAX(M9351-FARMER_HOURS,0)/TEMP_HOURS_PER_WORKER</x:f>
        <x:v>3.1340355576339562</x:v>
      </x:c>
      <x:c r="O9351" s="268" t="n">
        <x:f>I9351*TOMATO_PRICE+J9351*CARROT_PRICE+K9351*MESCLUN_PRICE</x:f>
        <x:v>149264</x:v>
      </x:c>
      <x:c r="P9351" s="268" t="n">
        <x:f>I9351*TOMATO_FERTILIZER+J9351*CARROT_FERTILIZER+K9351*MESCLUN_FERTILIZER</x:f>
        <x:v>19360</x:v>
      </x:c>
      <x:c r="Q9351" s="268" t="n">
        <x:f>MIN(M9351,FARMER_HOURS)*FARMER_RATE+MAX(M9351-FARMER_HOURS,0)*TEMP_RATE</x:f>
        <x:v>103350.8889408489</x:v>
      </x:c>
      <x:c r="R9351" s="268" t="n">
        <x:f>O9351-P9351-Q9351-FIXED_COST</x:f>
        <x:v>6553.111059151095</x:v>
      </x:c>
      <x:c r="S9351" s="139" t="str">
        <x:f>IF(AND(L9351&lt;=TOTAL_BED_CAP,N9351&lt;=TEMP_WORKER_CAP),"YES","NO")</x:f>
        <x:v>YES</x:v>
      </x:c>
      <x:c r="T9351" s="139" t="n">
        <x:f>IF(S9351="YES",R9351,-1E+99)</x:f>
        <x:v>6553.111059151095</x:v>
      </x:c>
    </x:row>
    <x:row r="9352">
      <x:c r="A9352" s="139"/>
      <x:c r="B9352" s="139"/>
      <x:c r="C9352" s="139"/>
      <x:c r="D9352" s="139"/>
      <x:c r="E9352" s="139"/>
      <x:c r="F9352" s="139"/>
      <x:c r="G9352" s="139"/>
      <x:c r="H9352" s="139"/>
      <x:c r="I9352" s="266" t="n">
        <x:f>INT((ROW()-ROW($I$46))/((CARROT_CAP+1)*(MESCLUN_CAP+1)))</x:f>
        <x:v>14</x:v>
      </x:c>
      <x:c r="J9352" s="266" t="n">
        <x:f>MOD(INT((ROW()-ROW($I$46))/(MESCLUN_CAP+1)),CARROT_CAP+1)</x:f>
        <x:v>6</x:v>
      </x:c>
      <x:c r="K9352" s="266" t="n">
        <x:f>MOD(ROW()-ROW($I$46),MESCLUN_CAP+1)</x:f>
        <x:v>6</x:v>
      </x:c>
      <x:c r="L9352" s="266" t="n">
        <x:f>SUM(I9352:K9352)</x:f>
        <x:v>26</x:v>
      </x:c>
      <x:c r="M9352" s="267" t="n">
        <x:f>I9352*TOMATO_HOURS*WEEKS*(1+TOMATO_DIM)^I9352+J9352*CARROT_HOURS*WEEKS*(1+CARROT_DIM)^J9352+K9352*MESCLUN_HOURS*WEEKS*(1+MESCLUN_DIM)^K9352</x:f>
        <x:v>5284.48617717453</x:v>
      </x:c>
      <x:c r="N9352" s="267" t="n">
        <x:f>MAX(M9352-FARMER_HOURS,0)/TEMP_HOURS_PER_WORKER</x:f>
        <x:v>3.1697820674823123</x:v>
      </x:c>
      <x:c r="O9352" s="268" t="n">
        <x:f>I9352*TOMATO_PRICE+J9352*CARROT_PRICE+K9352*MESCLUN_PRICE</x:f>
        <x:v>151964</x:v>
      </x:c>
      <x:c r="P9352" s="268" t="n">
        <x:f>I9352*TOMATO_FERTILIZER+J9352*CARROT_FERTILIZER+K9352*MESCLUN_FERTILIZER</x:f>
        <x:v>20240</x:v>
      </x:c>
      <x:c r="Q9352" s="268" t="n">
        <x:f>MIN(M9352,FARMER_HOURS)*FARMER_RATE+MAX(M9352-FARMER_HOURS,0)*TEMP_RATE</x:f>
        <x:v>104244.55168705781</x:v>
      </x:c>
      <x:c r="R9352" s="268" t="n">
        <x:f>O9352-P9352-Q9352-FIXED_COST</x:f>
        <x:v>7479.448312942186</x:v>
      </x:c>
      <x:c r="S9352" s="139" t="str">
        <x:f>IF(AND(L9352&lt;=TOTAL_BED_CAP,N9352&lt;=TEMP_WORKER_CAP),"YES","NO")</x:f>
        <x:v>YES</x:v>
      </x:c>
      <x:c r="T9352" s="139" t="n">
        <x:f>IF(S9352="YES",R9352,-1E+99)</x:f>
        <x:v>7479.448312942186</x:v>
      </x:c>
    </x:row>
    <x:row r="9353">
      <x:c r="A9353" s="139"/>
      <x:c r="B9353" s="139"/>
      <x:c r="C9353" s="139"/>
      <x:c r="D9353" s="139"/>
      <x:c r="E9353" s="139"/>
      <x:c r="F9353" s="139"/>
      <x:c r="G9353" s="139"/>
      <x:c r="H9353" s="139"/>
      <x:c r="I9353" s="266" t="n">
        <x:f>INT((ROW()-ROW($I$46))/((CARROT_CAP+1)*(MESCLUN_CAP+1)))</x:f>
        <x:v>14</x:v>
      </x:c>
      <x:c r="J9353" s="266" t="n">
        <x:f>MOD(INT((ROW()-ROW($I$46))/(MESCLUN_CAP+1)),CARROT_CAP+1)</x:f>
        <x:v>6</x:v>
      </x:c>
      <x:c r="K9353" s="266" t="n">
        <x:f>MOD(ROW()-ROW($I$46),MESCLUN_CAP+1)</x:f>
        <x:v>7</x:v>
      </x:c>
      <x:c r="L9353" s="266" t="n">
        <x:f>SUM(I9353:K9353)</x:f>
        <x:v>27</x:v>
      </x:c>
      <x:c r="M9353" s="267" t="n">
        <x:f>I9353*TOMATO_HOURS*WEEKS*(1+TOMATO_DIM)^I9353+J9353*CARROT_HOURS*WEEKS*(1+CARROT_DIM)^J9353+K9353*MESCLUN_HOURS*WEEKS*(1+MESCLUN_DIM)^K9353</x:f>
        <x:v>5337.210616572491</x:v>
      </x:c>
      <x:c r="N9353" s="267" t="n">
        <x:f>MAX(M9353-FARMER_HOURS,0)/TEMP_HOURS_PER_WORKER</x:f>
        <x:v>3.206396261508674</x:v>
      </x:c>
      <x:c r="O9353" s="268" t="n">
        <x:f>I9353*TOMATO_PRICE+J9353*CARROT_PRICE+K9353*MESCLUN_PRICE</x:f>
        <x:v>154664</x:v>
      </x:c>
      <x:c r="P9353" s="268" t="n">
        <x:f>I9353*TOMATO_FERTILIZER+J9353*CARROT_FERTILIZER+K9353*MESCLUN_FERTILIZER</x:f>
        <x:v>21120</x:v>
      </x:c>
      <x:c r="Q9353" s="268" t="n">
        <x:f>MIN(M9353,FARMER_HOURS)*FARMER_RATE+MAX(M9353-FARMER_HOURS,0)*TEMP_RATE</x:f>
        <x:v>105159.90653771686</x:v>
      </x:c>
      <x:c r="R9353" s="268" t="n">
        <x:f>O9353-P9353-Q9353-FIXED_COST</x:f>
        <x:v>8384.093462283141</x:v>
      </x:c>
      <x:c r="S9353" s="139" t="str">
        <x:f>IF(AND(L9353&lt;=TOTAL_BED_CAP,N9353&lt;=TEMP_WORKER_CAP),"YES","NO")</x:f>
        <x:v>YES</x:v>
      </x:c>
      <x:c r="T9353" s="139" t="n">
        <x:f>IF(S9353="YES",R9353,-1E+99)</x:f>
        <x:v>8384.093462283141</x:v>
      </x:c>
    </x:row>
    <x:row r="9354">
      <x:c r="A9354" s="139"/>
      <x:c r="B9354" s="139"/>
      <x:c r="C9354" s="139"/>
      <x:c r="D9354" s="139"/>
      <x:c r="E9354" s="139"/>
      <x:c r="F9354" s="139"/>
      <x:c r="G9354" s="139"/>
      <x:c r="H9354" s="139"/>
      <x:c r="I9354" s="266" t="n">
        <x:f>INT((ROW()-ROW($I$46))/((CARROT_CAP+1)*(MESCLUN_CAP+1)))</x:f>
        <x:v>14</x:v>
      </x:c>
      <x:c r="J9354" s="266" t="n">
        <x:f>MOD(INT((ROW()-ROW($I$46))/(MESCLUN_CAP+1)),CARROT_CAP+1)</x:f>
        <x:v>6</x:v>
      </x:c>
      <x:c r="K9354" s="266" t="n">
        <x:f>MOD(ROW()-ROW($I$46),MESCLUN_CAP+1)</x:f>
        <x:v>8</x:v>
      </x:c>
      <x:c r="L9354" s="266" t="n">
        <x:f>SUM(I9354:K9354)</x:f>
        <x:v>28</x:v>
      </x:c>
      <x:c r="M9354" s="267" t="n">
        <x:f>I9354*TOMATO_HOURS*WEEKS*(1+TOMATO_DIM)^I9354+J9354*CARROT_HOURS*WEEKS*(1+CARROT_DIM)^J9354+K9354*MESCLUN_HOURS*WEEKS*(1+MESCLUN_DIM)^K9354</x:f>
        <x:v>5391.20771485247</x:v>
      </x:c>
      <x:c r="N9354" s="267" t="n">
        <x:f>MAX(M9354-FARMER_HOURS,0)/TEMP_HOURS_PER_WORKER</x:f>
        <x:v>3.243894246425327</x:v>
      </x:c>
      <x:c r="O9354" s="268" t="n">
        <x:f>I9354*TOMATO_PRICE+J9354*CARROT_PRICE+K9354*MESCLUN_PRICE</x:f>
        <x:v>157364</x:v>
      </x:c>
      <x:c r="P9354" s="268" t="n">
        <x:f>I9354*TOMATO_FERTILIZER+J9354*CARROT_FERTILIZER+K9354*MESCLUN_FERTILIZER</x:f>
        <x:v>22000</x:v>
      </x:c>
      <x:c r="Q9354" s="268" t="n">
        <x:f>MIN(M9354,FARMER_HOURS)*FARMER_RATE+MAX(M9354-FARMER_HOURS,0)*TEMP_RATE</x:f>
        <x:v>106097.35616063316</x:v>
      </x:c>
      <x:c r="R9354" s="268" t="n">
        <x:f>O9354-P9354-Q9354-FIXED_COST</x:f>
        <x:v>9266.643839366836</x:v>
      </x:c>
      <x:c r="S9354" s="139" t="str">
        <x:f>IF(AND(L9354&lt;=TOTAL_BED_CAP,N9354&lt;=TEMP_WORKER_CAP),"YES","NO")</x:f>
        <x:v>YES</x:v>
      </x:c>
      <x:c r="T9354" s="139" t="n">
        <x:f>IF(S9354="YES",R9354,-1E+99)</x:f>
        <x:v>9266.643839366836</x:v>
      </x:c>
    </x:row>
    <x:row r="9355">
      <x:c r="A9355" s="139"/>
      <x:c r="B9355" s="139"/>
      <x:c r="C9355" s="139"/>
      <x:c r="D9355" s="139"/>
      <x:c r="E9355" s="139"/>
      <x:c r="F9355" s="139"/>
      <x:c r="G9355" s="139"/>
      <x:c r="H9355" s="139"/>
      <x:c r="I9355" s="266" t="n">
        <x:f>INT((ROW()-ROW($I$46))/((CARROT_CAP+1)*(MESCLUN_CAP+1)))</x:f>
        <x:v>14</x:v>
      </x:c>
      <x:c r="J9355" s="266" t="n">
        <x:f>MOD(INT((ROW()-ROW($I$46))/(MESCLUN_CAP+1)),CARROT_CAP+1)</x:f>
        <x:v>6</x:v>
      </x:c>
      <x:c r="K9355" s="266" t="n">
        <x:f>MOD(ROW()-ROW($I$46),MESCLUN_CAP+1)</x:f>
        <x:v>9</x:v>
      </x:c>
      <x:c r="L9355" s="266" t="n">
        <x:f>SUM(I9355:K9355)</x:f>
        <x:v>29</x:v>
      </x:c>
      <x:c r="M9355" s="267" t="n">
        <x:f>I9355*TOMATO_HOURS*WEEKS*(1+TOMATO_DIM)^I9355+J9355*CARROT_HOURS*WEEKS*(1+CARROT_DIM)^J9355+K9355*MESCLUN_HOURS*WEEKS*(1+MESCLUN_DIM)^K9355</x:f>
        <x:v>5446.501050292865</x:v>
      </x:c>
      <x:c r="N9355" s="267" t="n">
        <x:f>MAX(M9355-FARMER_HOURS,0)/TEMP_HOURS_PER_WORKER</x:f>
        <x:v>3.282292396036712</x:v>
      </x:c>
      <x:c r="O9355" s="268" t="n">
        <x:f>I9355*TOMATO_PRICE+J9355*CARROT_PRICE+K9355*MESCLUN_PRICE</x:f>
        <x:v>160064</x:v>
      </x:c>
      <x:c r="P9355" s="268" t="n">
        <x:f>I9355*TOMATO_FERTILIZER+J9355*CARROT_FERTILIZER+K9355*MESCLUN_FERTILIZER</x:f>
        <x:v>22880</x:v>
      </x:c>
      <x:c r="Q9355" s="268" t="n">
        <x:f>MIN(M9355,FARMER_HOURS)*FARMER_RATE+MAX(M9355-FARMER_HOURS,0)*TEMP_RATE</x:f>
        <x:v>107057.3099009178</x:v>
      </x:c>
      <x:c r="R9355" s="268" t="n">
        <x:f>O9355-P9355-Q9355-FIXED_COST</x:f>
        <x:v>10126.690099082203</x:v>
      </x:c>
      <x:c r="S9355" s="139" t="str">
        <x:f>IF(AND(L9355&lt;=TOTAL_BED_CAP,N9355&lt;=TEMP_WORKER_CAP),"YES","NO")</x:f>
        <x:v>YES</x:v>
      </x:c>
      <x:c r="T9355" s="139" t="n">
        <x:f>IF(S9355="YES",R9355,-1E+99)</x:f>
        <x:v>10126.690099082203</x:v>
      </x:c>
    </x:row>
    <x:row r="9356">
      <x:c r="A9356" s="139"/>
      <x:c r="B9356" s="139"/>
      <x:c r="C9356" s="139"/>
      <x:c r="D9356" s="139"/>
      <x:c r="E9356" s="139"/>
      <x:c r="F9356" s="139"/>
      <x:c r="G9356" s="139"/>
      <x:c r="H9356" s="139"/>
      <x:c r="I9356" s="266" t="n">
        <x:f>INT((ROW()-ROW($I$46))/((CARROT_CAP+1)*(MESCLUN_CAP+1)))</x:f>
        <x:v>14</x:v>
      </x:c>
      <x:c r="J9356" s="266" t="n">
        <x:f>MOD(INT((ROW()-ROW($I$46))/(MESCLUN_CAP+1)),CARROT_CAP+1)</x:f>
        <x:v>6</x:v>
      </x:c>
      <x:c r="K9356" s="266" t="n">
        <x:f>MOD(ROW()-ROW($I$46),MESCLUN_CAP+1)</x:f>
        <x:v>10</x:v>
      </x:c>
      <x:c r="L9356" s="266" t="n">
        <x:f>SUM(I9356:K9356)</x:f>
        <x:v>30</x:v>
      </x:c>
      <x:c r="M9356" s="267" t="n">
        <x:f>I9356*TOMATO_HOURS*WEEKS*(1+TOMATO_DIM)^I9356+J9356*CARROT_HOURS*WEEKS*(1+CARROT_DIM)^J9356+K9356*MESCLUN_HOURS*WEEKS*(1+MESCLUN_DIM)^K9356</x:f>
        <x:v>5503.114591776078</x:v>
      </x:c>
      <x:c r="N9356" s="267" t="n">
        <x:f>MAX(M9356-FARMER_HOURS,0)/TEMP_HOURS_PER_WORKER</x:f>
        <x:v>3.321607355400054</x:v>
      </x:c>
      <x:c r="O9356" s="268" t="n">
        <x:f>I9356*TOMATO_PRICE+J9356*CARROT_PRICE+K9356*MESCLUN_PRICE</x:f>
        <x:v>162764</x:v>
      </x:c>
      <x:c r="P9356" s="268" t="n">
        <x:f>I9356*TOMATO_FERTILIZER+J9356*CARROT_FERTILIZER+K9356*MESCLUN_FERTILIZER</x:f>
        <x:v>23760</x:v>
      </x:c>
      <x:c r="Q9356" s="268" t="n">
        <x:f>MIN(M9356,FARMER_HOURS)*FARMER_RATE+MAX(M9356-FARMER_HOURS,0)*TEMP_RATE</x:f>
        <x:v>108040.18388500134</x:v>
      </x:c>
      <x:c r="R9356" s="268" t="n">
        <x:f>O9356-P9356-Q9356-FIXED_COST</x:f>
        <x:v>10963.816114998655</x:v>
      </x:c>
      <x:c r="S9356" s="139" t="str">
        <x:f>IF(AND(L9356&lt;=TOTAL_BED_CAP,N9356&lt;=TEMP_WORKER_CAP),"YES","NO")</x:f>
        <x:v>YES</x:v>
      </x:c>
      <x:c r="T9356" s="139" t="n">
        <x:f>IF(S9356="YES",R9356,-1E+99)</x:f>
        <x:v>10963.816114998655</x:v>
      </x:c>
    </x:row>
    <x:row r="9357">
      <x:c r="A9357" s="139"/>
      <x:c r="B9357" s="139"/>
      <x:c r="C9357" s="139"/>
      <x:c r="D9357" s="139"/>
      <x:c r="E9357" s="139"/>
      <x:c r="F9357" s="139"/>
      <x:c r="G9357" s="139"/>
      <x:c r="H9357" s="139"/>
      <x:c r="I9357" s="266" t="n">
        <x:f>INT((ROW()-ROW($I$46))/((CARROT_CAP+1)*(MESCLUN_CAP+1)))</x:f>
        <x:v>14</x:v>
      </x:c>
      <x:c r="J9357" s="266" t="n">
        <x:f>MOD(INT((ROW()-ROW($I$46))/(MESCLUN_CAP+1)),CARROT_CAP+1)</x:f>
        <x:v>6</x:v>
      </x:c>
      <x:c r="K9357" s="266" t="n">
        <x:f>MOD(ROW()-ROW($I$46),MESCLUN_CAP+1)</x:f>
        <x:v>11</x:v>
      </x:c>
      <x:c r="L9357" s="266" t="n">
        <x:f>SUM(I9357:K9357)</x:f>
        <x:v>31</x:v>
      </x:c>
      <x:c r="M9357" s="267" t="n">
        <x:f>I9357*TOMATO_HOURS*WEEKS*(1+TOMATO_DIM)^I9357+J9357*CARROT_HOURS*WEEKS*(1+CARROT_DIM)^J9357+K9357*MESCLUN_HOURS*WEEKS*(1+MESCLUN_DIM)^K9357</x:f>
        <x:v>5561.072704869517</x:v>
      </x:c>
      <x:c r="N9357" s="267" t="n">
        <x:f>MAX(M9357-FARMER_HOURS,0)/TEMP_HOURS_PER_WORKER</x:f>
        <x:v>3.3618560450482757</x:v>
      </x:c>
      <x:c r="O9357" s="268" t="n">
        <x:f>I9357*TOMATO_PRICE+J9357*CARROT_PRICE+K9357*MESCLUN_PRICE</x:f>
        <x:v>165464</x:v>
      </x:c>
      <x:c r="P9357" s="268" t="n">
        <x:f>I9357*TOMATO_FERTILIZER+J9357*CARROT_FERTILIZER+K9357*MESCLUN_FERTILIZER</x:f>
        <x:v>24640</x:v>
      </x:c>
      <x:c r="Q9357" s="268" t="n">
        <x:f>MIN(M9357,FARMER_HOURS)*FARMER_RATE+MAX(M9357-FARMER_HOURS,0)*TEMP_RATE</x:f>
        <x:v>109046.4011262069</x:v>
      </x:c>
      <x:c r="R9357" s="268" t="n">
        <x:f>O9357-P9357-Q9357-FIXED_COST</x:f>
        <x:v>11777.598873793104</x:v>
      </x:c>
      <x:c r="S9357" s="139" t="str">
        <x:f>IF(AND(L9357&lt;=TOTAL_BED_CAP,N9357&lt;=TEMP_WORKER_CAP),"YES","NO")</x:f>
        <x:v>YES</x:v>
      </x:c>
      <x:c r="T9357" s="139" t="n">
        <x:f>IF(S9357="YES",R9357,-1E+99)</x:f>
        <x:v>11777.598873793104</x:v>
      </x:c>
    </x:row>
    <x:row r="9358">
      <x:c r="A9358" s="139"/>
      <x:c r="B9358" s="139"/>
      <x:c r="C9358" s="139"/>
      <x:c r="D9358" s="139"/>
      <x:c r="E9358" s="139"/>
      <x:c r="F9358" s="139"/>
      <x:c r="G9358" s="139"/>
      <x:c r="H9358" s="139"/>
      <x:c r="I9358" s="266" t="n">
        <x:f>INT((ROW()-ROW($I$46))/((CARROT_CAP+1)*(MESCLUN_CAP+1)))</x:f>
        <x:v>14</x:v>
      </x:c>
      <x:c r="J9358" s="266" t="n">
        <x:f>MOD(INT((ROW()-ROW($I$46))/(MESCLUN_CAP+1)),CARROT_CAP+1)</x:f>
        <x:v>6</x:v>
      </x:c>
      <x:c r="K9358" s="266" t="n">
        <x:f>MOD(ROW()-ROW($I$46),MESCLUN_CAP+1)</x:f>
        <x:v>12</x:v>
      </x:c>
      <x:c r="L9358" s="266" t="n">
        <x:f>SUM(I9358:K9358)</x:f>
        <x:v>32</x:v>
      </x:c>
      <x:c r="M9358" s="267" t="n">
        <x:f>I9358*TOMATO_HOURS*WEEKS*(1+TOMATO_DIM)^I9358+J9358*CARROT_HOURS*WEEKS*(1+CARROT_DIM)^J9358+K9358*MESCLUN_HOURS*WEEKS*(1+MESCLUN_DIM)^K9358</x:f>
        <x:v>5620.400157997581</x:v>
      </x:c>
      <x:c r="N9358" s="267" t="n">
        <x:f>MAX(M9358-FARMER_HOURS,0)/TEMP_HOURS_PER_WORKER</x:f>
        <x:v>3.403055665276098</x:v>
      </x:c>
      <x:c r="O9358" s="268" t="n">
        <x:f>I9358*TOMATO_PRICE+J9358*CARROT_PRICE+K9358*MESCLUN_PRICE</x:f>
        <x:v>168164</x:v>
      </x:c>
      <x:c r="P9358" s="268" t="n">
        <x:f>I9358*TOMATO_FERTILIZER+J9358*CARROT_FERTILIZER+K9358*MESCLUN_FERTILIZER</x:f>
        <x:v>25520</x:v>
      </x:c>
      <x:c r="Q9358" s="268" t="n">
        <x:f>MIN(M9358,FARMER_HOURS)*FARMER_RATE+MAX(M9358-FARMER_HOURS,0)*TEMP_RATE</x:f>
        <x:v>110076.39163190244</x:v>
      </x:c>
      <x:c r="R9358" s="268" t="n">
        <x:f>O9358-P9358-Q9358-FIXED_COST</x:f>
        <x:v>12567.608368097557</x:v>
      </x:c>
      <x:c r="S9358" s="139" t="str">
        <x:f>IF(AND(L9358&lt;=TOTAL_BED_CAP,N9358&lt;=TEMP_WORKER_CAP),"YES","NO")</x:f>
        <x:v>YES</x:v>
      </x:c>
      <x:c r="T9358" s="139" t="n">
        <x:f>IF(S9358="YES",R9358,-1E+99)</x:f>
        <x:v>12567.608368097557</x:v>
      </x:c>
    </x:row>
    <x:row r="9359">
      <x:c r="A9359" s="139"/>
      <x:c r="B9359" s="139"/>
      <x:c r="C9359" s="139"/>
      <x:c r="D9359" s="139"/>
      <x:c r="E9359" s="139"/>
      <x:c r="F9359" s="139"/>
      <x:c r="G9359" s="139"/>
      <x:c r="H9359" s="139"/>
      <x:c r="I9359" s="266" t="n">
        <x:f>INT((ROW()-ROW($I$46))/((CARROT_CAP+1)*(MESCLUN_CAP+1)))</x:f>
        <x:v>14</x:v>
      </x:c>
      <x:c r="J9359" s="266" t="n">
        <x:f>MOD(INT((ROW()-ROW($I$46))/(MESCLUN_CAP+1)),CARROT_CAP+1)</x:f>
        <x:v>6</x:v>
      </x:c>
      <x:c r="K9359" s="266" t="n">
        <x:f>MOD(ROW()-ROW($I$46),MESCLUN_CAP+1)</x:f>
        <x:v>13</x:v>
      </x:c>
      <x:c r="L9359" s="266" t="n">
        <x:f>SUM(I9359:K9359)</x:f>
        <x:v>33</x:v>
      </x:c>
      <x:c r="M9359" s="267" t="n">
        <x:f>I9359*TOMATO_HOURS*WEEKS*(1+TOMATO_DIM)^I9359+J9359*CARROT_HOURS*WEEKS*(1+CARROT_DIM)^J9359+K9359*MESCLUN_HOURS*WEEKS*(1+MESCLUN_DIM)^K9359</x:f>
        <x:v>5681.122128705965</x:v>
      </x:c>
      <x:c r="N9359" s="267" t="n">
        <x:f>MAX(M9359-FARMER_HOURS,0)/TEMP_HOURS_PER_WORKER</x:f>
        <x:v>3.4452237004902537</x:v>
      </x:c>
      <x:c r="O9359" s="268" t="n">
        <x:f>I9359*TOMATO_PRICE+J9359*CARROT_PRICE+K9359*MESCLUN_PRICE</x:f>
        <x:v>170864</x:v>
      </x:c>
      <x:c r="P9359" s="268" t="n">
        <x:f>I9359*TOMATO_FERTILIZER+J9359*CARROT_FERTILIZER+K9359*MESCLUN_FERTILIZER</x:f>
        <x:v>26400</x:v>
      </x:c>
      <x:c r="Q9359" s="268" t="n">
        <x:f>MIN(M9359,FARMER_HOURS)*FARMER_RATE+MAX(M9359-FARMER_HOURS,0)*TEMP_RATE</x:f>
        <x:v>111130.59251225633</x:v>
      </x:c>
      <x:c r="R9359" s="268" t="n">
        <x:f>O9359-P9359-Q9359-FIXED_COST</x:f>
        <x:v>13333.407487743665</x:v>
      </x:c>
      <x:c r="S9359" s="139" t="str">
        <x:f>IF(AND(L9359&lt;=TOTAL_BED_CAP,N9359&lt;=TEMP_WORKER_CAP),"YES","NO")</x:f>
        <x:v>YES</x:v>
      </x:c>
      <x:c r="T9359" s="139" t="n">
        <x:f>IF(S9359="YES",R9359,-1E+99)</x:f>
        <x:v>13333.407487743665</x:v>
      </x:c>
    </x:row>
    <x:row r="9360">
      <x:c r="A9360" s="139"/>
      <x:c r="B9360" s="139"/>
      <x:c r="C9360" s="139"/>
      <x:c r="D9360" s="139"/>
      <x:c r="E9360" s="139"/>
      <x:c r="F9360" s="139"/>
      <x:c r="G9360" s="139"/>
      <x:c r="H9360" s="139"/>
      <x:c r="I9360" s="266" t="n">
        <x:f>INT((ROW()-ROW($I$46))/((CARROT_CAP+1)*(MESCLUN_CAP+1)))</x:f>
        <x:v>14</x:v>
      </x:c>
      <x:c r="J9360" s="266" t="n">
        <x:f>MOD(INT((ROW()-ROW($I$46))/(MESCLUN_CAP+1)),CARROT_CAP+1)</x:f>
        <x:v>6</x:v>
      </x:c>
      <x:c r="K9360" s="266" t="n">
        <x:f>MOD(ROW()-ROW($I$46),MESCLUN_CAP+1)</x:f>
        <x:v>14</x:v>
      </x:c>
      <x:c r="L9360" s="266" t="n">
        <x:f>SUM(I9360:K9360)</x:f>
        <x:v>34</x:v>
      </x:c>
      <x:c r="M9360" s="267" t="n">
        <x:f>I9360*TOMATO_HOURS*WEEKS*(1+TOMATO_DIM)^I9360+J9360*CARROT_HOURS*WEEKS*(1+CARROT_DIM)^J9360+K9360*MESCLUN_HOURS*WEEKS*(1+MESCLUN_DIM)^K9360</x:f>
        <x:v>5743.264210019626</x:v>
      </x:c>
      <x:c r="N9360" s="267" t="n">
        <x:f>MAX(M9360-FARMER_HOURS,0)/TEMP_HOURS_PER_WORKER</x:f>
        <x:v>3.4883779236247405</x:v>
      </x:c>
      <x:c r="O9360" s="268" t="n">
        <x:f>I9360*TOMATO_PRICE+J9360*CARROT_PRICE+K9360*MESCLUN_PRICE</x:f>
        <x:v>173564</x:v>
      </x:c>
      <x:c r="P9360" s="268" t="n">
        <x:f>I9360*TOMATO_FERTILIZER+J9360*CARROT_FERTILIZER+K9360*MESCLUN_FERTILIZER</x:f>
        <x:v>27280</x:v>
      </x:c>
      <x:c r="Q9360" s="268" t="n">
        <x:f>MIN(M9360,FARMER_HOURS)*FARMER_RATE+MAX(M9360-FARMER_HOURS,0)*TEMP_RATE</x:f>
        <x:v>112209.4480906185</x:v>
      </x:c>
      <x:c r="R9360" s="268" t="n">
        <x:f>O9360-P9360-Q9360-FIXED_COST</x:f>
        <x:v>14074.551909381495</x:v>
      </x:c>
      <x:c r="S9360" s="139" t="str">
        <x:f>IF(AND(L9360&lt;=TOTAL_BED_CAP,N9360&lt;=TEMP_WORKER_CAP),"YES","NO")</x:f>
        <x:v>YES</x:v>
      </x:c>
      <x:c r="T9360" s="139" t="n">
        <x:f>IF(S9360="YES",R9360,-1E+99)</x:f>
        <x:v>14074.551909381495</x:v>
      </x:c>
    </x:row>
    <x:row r="9361">
      <x:c r="A9361" s="139"/>
      <x:c r="B9361" s="139"/>
      <x:c r="C9361" s="139"/>
      <x:c r="D9361" s="139"/>
      <x:c r="E9361" s="139"/>
      <x:c r="F9361" s="139"/>
      <x:c r="G9361" s="139"/>
      <x:c r="H9361" s="139"/>
      <x:c r="I9361" s="266" t="n">
        <x:f>INT((ROW()-ROW($I$46))/((CARROT_CAP+1)*(MESCLUN_CAP+1)))</x:f>
        <x:v>14</x:v>
      </x:c>
      <x:c r="J9361" s="266" t="n">
        <x:f>MOD(INT((ROW()-ROW($I$46))/(MESCLUN_CAP+1)),CARROT_CAP+1)</x:f>
        <x:v>6</x:v>
      </x:c>
      <x:c r="K9361" s="266" t="n">
        <x:f>MOD(ROW()-ROW($I$46),MESCLUN_CAP+1)</x:f>
        <x:v>15</x:v>
      </x:c>
      <x:c r="L9361" s="266" t="n">
        <x:f>SUM(I9361:K9361)</x:f>
        <x:v>35</x:v>
      </x:c>
      <x:c r="M9361" s="267" t="n">
        <x:f>I9361*TOMATO_HOURS*WEEKS*(1+TOMATO_DIM)^I9361+J9361*CARROT_HOURS*WEEKS*(1+CARROT_DIM)^J9361+K9361*MESCLUN_HOURS*WEEKS*(1+MESCLUN_DIM)^K9361</x:f>
        <x:v>5806.852416895773</x:v>
      </x:c>
      <x:c r="N9361" s="267" t="n">
        <x:f>MAX(M9361-FARMER_HOURS,0)/TEMP_HOURS_PER_WORKER</x:f>
        <x:v>3.5325364006220643</x:v>
      </x:c>
      <x:c r="O9361" s="268" t="n">
        <x:f>I9361*TOMATO_PRICE+J9361*CARROT_PRICE+K9361*MESCLUN_PRICE</x:f>
        <x:v>176264</x:v>
      </x:c>
      <x:c r="P9361" s="268" t="n">
        <x:f>I9361*TOMATO_FERTILIZER+J9361*CARROT_FERTILIZER+K9361*MESCLUN_FERTILIZER</x:f>
        <x:v>28160</x:v>
      </x:c>
      <x:c r="Q9361" s="268" t="n">
        <x:f>MIN(M9361,FARMER_HOURS)*FARMER_RATE+MAX(M9361-FARMER_HOURS,0)*TEMP_RATE</x:f>
        <x:v>113313.4100155516</x:v>
      </x:c>
      <x:c r="R9361" s="268" t="n">
        <x:f>O9361-P9361-Q9361-FIXED_COST</x:f>
        <x:v>14790.589984448394</x:v>
      </x:c>
      <x:c r="S9361" s="139" t="str">
        <x:f>IF(AND(L9361&lt;=TOTAL_BED_CAP,N9361&lt;=TEMP_WORKER_CAP),"YES","NO")</x:f>
        <x:v>YES</x:v>
      </x:c>
      <x:c r="T9361" s="139" t="n">
        <x:f>IF(S9361="YES",R9361,-1E+99)</x:f>
        <x:v>14790.589984448394</x:v>
      </x:c>
    </x:row>
    <x:row r="9362">
      <x:c r="A9362" s="139"/>
      <x:c r="B9362" s="139"/>
      <x:c r="C9362" s="139"/>
      <x:c r="D9362" s="139"/>
      <x:c r="E9362" s="139"/>
      <x:c r="F9362" s="139"/>
      <x:c r="G9362" s="139"/>
      <x:c r="H9362" s="139"/>
      <x:c r="I9362" s="266" t="n">
        <x:f>INT((ROW()-ROW($I$46))/((CARROT_CAP+1)*(MESCLUN_CAP+1)))</x:f>
        <x:v>14</x:v>
      </x:c>
      <x:c r="J9362" s="266" t="n">
        <x:f>MOD(INT((ROW()-ROW($I$46))/(MESCLUN_CAP+1)),CARROT_CAP+1)</x:f>
        <x:v>6</x:v>
      </x:c>
      <x:c r="K9362" s="266" t="n">
        <x:f>MOD(ROW()-ROW($I$46),MESCLUN_CAP+1)</x:f>
        <x:v>16</x:v>
      </x:c>
      <x:c r="L9362" s="266" t="n">
        <x:f>SUM(I9362:K9362)</x:f>
        <x:v>36</x:v>
      </x:c>
      <x:c r="M9362" s="267" t="n">
        <x:f>I9362*TOMATO_HOURS*WEEKS*(1+TOMATO_DIM)^I9362+J9362*CARROT_HOURS*WEEKS*(1+CARROT_DIM)^J9362+K9362*MESCLUN_HOURS*WEEKS*(1+MESCLUN_DIM)^K9362</x:f>
        <x:v>5871.9131927732615</x:v>
      </x:c>
      <x:c r="N9362" s="267" t="n">
        <x:f>MAX(M9362-FARMER_HOURS,0)/TEMP_HOURS_PER_WORKER</x:f>
        <x:v>3.5777174949814317</x:v>
      </x:c>
      <x:c r="O9362" s="268" t="n">
        <x:f>I9362*TOMATO_PRICE+J9362*CARROT_PRICE+K9362*MESCLUN_PRICE</x:f>
        <x:v>178964</x:v>
      </x:c>
      <x:c r="P9362" s="268" t="n">
        <x:f>I9362*TOMATO_FERTILIZER+J9362*CARROT_FERTILIZER+K9362*MESCLUN_FERTILIZER</x:f>
        <x:v>29040</x:v>
      </x:c>
      <x:c r="Q9362" s="268" t="n">
        <x:f>MIN(M9362,FARMER_HOURS)*FARMER_RATE+MAX(M9362-FARMER_HOURS,0)*TEMP_RATE</x:f>
        <x:v>114442.93737453579</x:v>
      </x:c>
      <x:c r="R9362" s="268" t="n">
        <x:f>O9362-P9362-Q9362-FIXED_COST</x:f>
        <x:v>15481.062625464212</x:v>
      </x:c>
      <x:c r="S9362" s="139" t="str">
        <x:f>IF(AND(L9362&lt;=TOTAL_BED_CAP,N9362&lt;=TEMP_WORKER_CAP),"YES","NO")</x:f>
        <x:v>YES</x:v>
      </x:c>
      <x:c r="T9362" s="139" t="n">
        <x:f>IF(S9362="YES",R9362,-1E+99)</x:f>
        <x:v>15481.062625464212</x:v>
      </x:c>
    </x:row>
    <x:row r="9363">
      <x:c r="A9363" s="139"/>
      <x:c r="B9363" s="139"/>
      <x:c r="C9363" s="139"/>
      <x:c r="D9363" s="139"/>
      <x:c r="E9363" s="139"/>
      <x:c r="F9363" s="139"/>
      <x:c r="G9363" s="139"/>
      <x:c r="H9363" s="139"/>
      <x:c r="I9363" s="266" t="n">
        <x:f>INT((ROW()-ROW($I$46))/((CARROT_CAP+1)*(MESCLUN_CAP+1)))</x:f>
        <x:v>14</x:v>
      </x:c>
      <x:c r="J9363" s="266" t="n">
        <x:f>MOD(INT((ROW()-ROW($I$46))/(MESCLUN_CAP+1)),CARROT_CAP+1)</x:f>
        <x:v>6</x:v>
      </x:c>
      <x:c r="K9363" s="266" t="n">
        <x:f>MOD(ROW()-ROW($I$46),MESCLUN_CAP+1)</x:f>
        <x:v>17</x:v>
      </x:c>
      <x:c r="L9363" s="266" t="n">
        <x:f>SUM(I9363:K9363)</x:f>
        <x:v>37</x:v>
      </x:c>
      <x:c r="M9363" s="267" t="n">
        <x:f>I9363*TOMATO_HOURS*WEEKS*(1+TOMATO_DIM)^I9363+J9363*CARROT_HOURS*WEEKS*(1+CARROT_DIM)^J9363+K9363*MESCLUN_HOURS*WEEKS*(1+MESCLUN_DIM)^K9363</x:f>
        <x:v>5938.473416219802</x:v>
      </x:c>
      <x:c r="N9363" s="267" t="n">
        <x:f>MAX(M9363-FARMER_HOURS,0)/TEMP_HOURS_PER_WORKER</x:f>
        <x:v>3.6239398723748626</x:v>
      </x:c>
      <x:c r="O9363" s="268" t="n">
        <x:f>I9363*TOMATO_PRICE+J9363*CARROT_PRICE+K9363*MESCLUN_PRICE</x:f>
        <x:v>181664</x:v>
      </x:c>
      <x:c r="P9363" s="268" t="n">
        <x:f>I9363*TOMATO_FERTILIZER+J9363*CARROT_FERTILIZER+K9363*MESCLUN_FERTILIZER</x:f>
        <x:v>29920</x:v>
      </x:c>
      <x:c r="Q9363" s="268" t="n">
        <x:f>MIN(M9363,FARMER_HOURS)*FARMER_RATE+MAX(M9363-FARMER_HOURS,0)*TEMP_RATE</x:f>
        <x:v>115598.49680937156</x:v>
      </x:c>
      <x:c r="R9363" s="268" t="n">
        <x:f>O9363-P9363-Q9363-FIXED_COST</x:f>
        <x:v>16145.503190628442</x:v>
      </x:c>
      <x:c r="S9363" s="139" t="str">
        <x:f>IF(AND(L9363&lt;=TOTAL_BED_CAP,N9363&lt;=TEMP_WORKER_CAP),"YES","NO")</x:f>
        <x:v>YES</x:v>
      </x:c>
      <x:c r="T9363" s="139" t="n">
        <x:f>IF(S9363="YES",R9363,-1E+99)</x:f>
        <x:v>16145.503190628442</x:v>
      </x:c>
    </x:row>
    <x:row r="9364">
      <x:c r="A9364" s="139"/>
      <x:c r="B9364" s="139"/>
      <x:c r="C9364" s="139"/>
      <x:c r="D9364" s="139"/>
      <x:c r="E9364" s="139"/>
      <x:c r="F9364" s="139"/>
      <x:c r="G9364" s="139"/>
      <x:c r="H9364" s="139"/>
      <x:c r="I9364" s="266" t="n">
        <x:f>INT((ROW()-ROW($I$46))/((CARROT_CAP+1)*(MESCLUN_CAP+1)))</x:f>
        <x:v>14</x:v>
      </x:c>
      <x:c r="J9364" s="266" t="n">
        <x:f>MOD(INT((ROW()-ROW($I$46))/(MESCLUN_CAP+1)),CARROT_CAP+1)</x:f>
        <x:v>6</x:v>
      </x:c>
      <x:c r="K9364" s="266" t="n">
        <x:f>MOD(ROW()-ROW($I$46),MESCLUN_CAP+1)</x:f>
        <x:v>18</x:v>
      </x:c>
      <x:c r="L9364" s="266" t="n">
        <x:f>SUM(I9364:K9364)</x:f>
        <x:v>38</x:v>
      </x:c>
      <x:c r="M9364" s="267" t="n">
        <x:f>I9364*TOMATO_HOURS*WEEKS*(1+TOMATO_DIM)^I9364+J9364*CARROT_HOURS*WEEKS*(1+CARROT_DIM)^J9364+K9364*MESCLUN_HOURS*WEEKS*(1+MESCLUN_DIM)^K9364</x:f>
        <x:v>6006.560407678389</x:v>
      </x:c>
      <x:c r="N9364" s="267" t="n">
        <x:f>MAX(M9364-FARMER_HOURS,0)/TEMP_HOURS_PER_WORKER</x:f>
        <x:v>3.671222505332215</x:v>
      </x:c>
      <x:c r="O9364" s="268" t="n">
        <x:f>I9364*TOMATO_PRICE+J9364*CARROT_PRICE+K9364*MESCLUN_PRICE</x:f>
        <x:v>184364</x:v>
      </x:c>
      <x:c r="P9364" s="268" t="n">
        <x:f>I9364*TOMATO_FERTILIZER+J9364*CARROT_FERTILIZER+K9364*MESCLUN_FERTILIZER</x:f>
        <x:v>30800</x:v>
      </x:c>
      <x:c r="Q9364" s="268" t="n">
        <x:f>MIN(M9364,FARMER_HOURS)*FARMER_RATE+MAX(M9364-FARMER_HOURS,0)*TEMP_RATE</x:f>
        <x:v>116780.56263330537</x:v>
      </x:c>
      <x:c r="R9364" s="268" t="n">
        <x:f>O9364-P9364-Q9364-FIXED_COST</x:f>
        <x:v>16783.437366694634</x:v>
      </x:c>
      <x:c r="S9364" s="139" t="str">
        <x:f>IF(AND(L9364&lt;=TOTAL_BED_CAP,N9364&lt;=TEMP_WORKER_CAP),"YES","NO")</x:f>
        <x:v>YES</x:v>
      </x:c>
      <x:c r="T9364" s="139" t="n">
        <x:f>IF(S9364="YES",R9364,-1E+99)</x:f>
        <x:v>16783.437366694634</x:v>
      </x:c>
    </x:row>
    <x:row r="9365">
      <x:c r="A9365" s="139"/>
      <x:c r="B9365" s="139"/>
      <x:c r="C9365" s="139"/>
      <x:c r="D9365" s="139"/>
      <x:c r="E9365" s="139"/>
      <x:c r="F9365" s="139"/>
      <x:c r="G9365" s="139"/>
      <x:c r="H9365" s="139"/>
      <x:c r="I9365" s="266" t="n">
        <x:f>INT((ROW()-ROW($I$46))/((CARROT_CAP+1)*(MESCLUN_CAP+1)))</x:f>
        <x:v>14</x:v>
      </x:c>
      <x:c r="J9365" s="266" t="n">
        <x:f>MOD(INT((ROW()-ROW($I$46))/(MESCLUN_CAP+1)),CARROT_CAP+1)</x:f>
        <x:v>6</x:v>
      </x:c>
      <x:c r="K9365" s="266" t="n">
        <x:f>MOD(ROW()-ROW($I$46),MESCLUN_CAP+1)</x:f>
        <x:v>19</x:v>
      </x:c>
      <x:c r="L9365" s="266" t="n">
        <x:f>SUM(I9365:K9365)</x:f>
        <x:v>39</x:v>
      </x:c>
      <x:c r="M9365" s="267" t="n">
        <x:f>I9365*TOMATO_HOURS*WEEKS*(1+TOMATO_DIM)^I9365+J9365*CARROT_HOURS*WEEKS*(1+CARROT_DIM)^J9365+K9365*MESCLUN_HOURS*WEEKS*(1+MESCLUN_DIM)^K9365</x:f>
        <x:v>6076.201936314412</x:v>
      </x:c>
      <x:c r="N9365" s="267" t="n">
        <x:f>MAX(M9365-FARMER_HOURS,0)/TEMP_HOURS_PER_WORKER</x:f>
        <x:v>3.7195846779961195</x:v>
      </x:c>
      <x:c r="O9365" s="268" t="n">
        <x:f>I9365*TOMATO_PRICE+J9365*CARROT_PRICE+K9365*MESCLUN_PRICE</x:f>
        <x:v>187064</x:v>
      </x:c>
      <x:c r="P9365" s="268" t="n">
        <x:f>I9365*TOMATO_FERTILIZER+J9365*CARROT_FERTILIZER+K9365*MESCLUN_FERTILIZER</x:f>
        <x:v>31680</x:v>
      </x:c>
      <x:c r="Q9365" s="268" t="n">
        <x:f>MIN(M9365,FARMER_HOURS)*FARMER_RATE+MAX(M9365-FARMER_HOURS,0)*TEMP_RATE</x:f>
        <x:v>117989.61694990298</x:v>
      </x:c>
      <x:c r="R9365" s="268" t="n">
        <x:f>O9365-P9365-Q9365-FIXED_COST</x:f>
        <x:v>17394.38305009702</x:v>
      </x:c>
      <x:c r="S9365" s="139" t="str">
        <x:f>IF(AND(L9365&lt;=TOTAL_BED_CAP,N9365&lt;=TEMP_WORKER_CAP),"YES","NO")</x:f>
        <x:v>YES</x:v>
      </x:c>
      <x:c r="T9365" s="139" t="n">
        <x:f>IF(S9365="YES",R9365,-1E+99)</x:f>
        <x:v>17394.38305009702</x:v>
      </x:c>
    </x:row>
    <x:row r="9366">
      <x:c r="A9366" s="139"/>
      <x:c r="B9366" s="139"/>
      <x:c r="C9366" s="139"/>
      <x:c r="D9366" s="139"/>
      <x:c r="E9366" s="139"/>
      <x:c r="F9366" s="139"/>
      <x:c r="G9366" s="139"/>
      <x:c r="H9366" s="139"/>
      <x:c r="I9366" s="266" t="n">
        <x:f>INT((ROW()-ROW($I$46))/((CARROT_CAP+1)*(MESCLUN_CAP+1)))</x:f>
        <x:v>14</x:v>
      </x:c>
      <x:c r="J9366" s="266" t="n">
        <x:f>MOD(INT((ROW()-ROW($I$46))/(MESCLUN_CAP+1)),CARROT_CAP+1)</x:f>
        <x:v>6</x:v>
      </x:c>
      <x:c r="K9366" s="266" t="n">
        <x:f>MOD(ROW()-ROW($I$46),MESCLUN_CAP+1)</x:f>
        <x:v>20</x:v>
      </x:c>
      <x:c r="L9366" s="266" t="n">
        <x:f>SUM(I9366:K9366)</x:f>
        <x:v>40</x:v>
      </x:c>
      <x:c r="M9366" s="267" t="n">
        <x:f>I9366*TOMATO_HOURS*WEEKS*(1+TOMATO_DIM)^I9366+J9366*CARROT_HOURS*WEEKS*(1+CARROT_DIM)^J9366+K9366*MESCLUN_HOURS*WEEKS*(1+MESCLUN_DIM)^K9366</x:f>
        <x:v>6147.426226964888</x:v>
      </x:c>
      <x:c r="N9366" s="267" t="n">
        <x:f>MAX(M9366-FARMER_HOURS,0)/TEMP_HOURS_PER_WORKER</x:f>
        <x:v>3.7690459909478387</x:v>
      </x:c>
      <x:c r="O9366" s="268" t="n">
        <x:f>I9366*TOMATO_PRICE+J9366*CARROT_PRICE+K9366*MESCLUN_PRICE</x:f>
        <x:v>189764</x:v>
      </x:c>
      <x:c r="P9366" s="268" t="n">
        <x:f>I9366*TOMATO_FERTILIZER+J9366*CARROT_FERTILIZER+K9366*MESCLUN_FERTILIZER</x:f>
        <x:v>32560</x:v>
      </x:c>
      <x:c r="Q9366" s="268" t="n">
        <x:f>MIN(M9366,FARMER_HOURS)*FARMER_RATE+MAX(M9366-FARMER_HOURS,0)*TEMP_RATE</x:f>
        <x:v>119226.14977369597</x:v>
      </x:c>
      <x:c r="R9366" s="268" t="n">
        <x:f>O9366-P9366-Q9366-FIXED_COST</x:f>
        <x:v>17977.85022630403</x:v>
      </x:c>
      <x:c r="S9366" s="139" t="str">
        <x:f>IF(AND(L9366&lt;=TOTAL_BED_CAP,N9366&lt;=TEMP_WORKER_CAP),"YES","NO")</x:f>
        <x:v>YES</x:v>
      </x:c>
      <x:c r="T9366" s="139" t="n">
        <x:f>IF(S9366="YES",R9366,-1E+99)</x:f>
        <x:v>17977.85022630403</x:v>
      </x:c>
    </x:row>
    <x:row r="9367">
      <x:c r="A9367" s="139"/>
      <x:c r="B9367" s="139"/>
      <x:c r="C9367" s="139"/>
      <x:c r="D9367" s="139"/>
      <x:c r="E9367" s="139"/>
      <x:c r="F9367" s="139"/>
      <x:c r="G9367" s="139"/>
      <x:c r="H9367" s="139"/>
      <x:c r="I9367" s="266" t="n">
        <x:f>INT((ROW()-ROW($I$46))/((CARROT_CAP+1)*(MESCLUN_CAP+1)))</x:f>
        <x:v>14</x:v>
      </x:c>
      <x:c r="J9367" s="266" t="n">
        <x:f>MOD(INT((ROW()-ROW($I$46))/(MESCLUN_CAP+1)),CARROT_CAP+1)</x:f>
        <x:v>6</x:v>
      </x:c>
      <x:c r="K9367" s="266" t="n">
        <x:f>MOD(ROW()-ROW($I$46),MESCLUN_CAP+1)</x:f>
        <x:v>21</x:v>
      </x:c>
      <x:c r="L9367" s="266" t="n">
        <x:f>SUM(I9367:K9367)</x:f>
        <x:v>41</x:v>
      </x:c>
      <x:c r="M9367" s="267" t="n">
        <x:f>I9367*TOMATO_HOURS*WEEKS*(1+TOMATO_DIM)^I9367+J9367*CARROT_HOURS*WEEKS*(1+CARROT_DIM)^J9367+K9367*MESCLUN_HOURS*WEEKS*(1+MESCLUN_DIM)^K9367</x:f>
        <x:v>6220.261967191333</x:v>
      </x:c>
      <x:c r="N9367" s="267" t="n">
        <x:f>MAX(M9367-FARMER_HOURS,0)/TEMP_HOURS_PER_WORKER</x:f>
        <x:v>3.819626366105092</x:v>
      </x:c>
      <x:c r="O9367" s="268" t="n">
        <x:f>I9367*TOMATO_PRICE+J9367*CARROT_PRICE+K9367*MESCLUN_PRICE</x:f>
        <x:v>192464</x:v>
      </x:c>
      <x:c r="P9367" s="268" t="n">
        <x:f>I9367*TOMATO_FERTILIZER+J9367*CARROT_FERTILIZER+K9367*MESCLUN_FERTILIZER</x:f>
        <x:v>33440</x:v>
      </x:c>
      <x:c r="Q9367" s="268" t="n">
        <x:f>MIN(M9367,FARMER_HOURS)*FARMER_RATE+MAX(M9367-FARMER_HOURS,0)*TEMP_RATE</x:f>
        <x:v>120490.6591526273</x:v>
      </x:c>
      <x:c r="R9367" s="268" t="n">
        <x:f>O9367-P9367-Q9367-FIXED_COST</x:f>
        <x:v>18533.340847372703</x:v>
      </x:c>
      <x:c r="S9367" s="139" t="str">
        <x:f>IF(AND(L9367&lt;=TOTAL_BED_CAP,N9367&lt;=TEMP_WORKER_CAP),"YES","NO")</x:f>
        <x:v>YES</x:v>
      </x:c>
      <x:c r="T9367" s="139" t="n">
        <x:f>IF(S9367="YES",R9367,-1E+99)</x:f>
        <x:v>18533.340847372703</x:v>
      </x:c>
    </x:row>
    <x:row r="9368">
      <x:c r="A9368" s="139"/>
      <x:c r="B9368" s="139"/>
      <x:c r="C9368" s="139"/>
      <x:c r="D9368" s="139"/>
      <x:c r="E9368" s="139"/>
      <x:c r="F9368" s="139"/>
      <x:c r="G9368" s="139"/>
      <x:c r="H9368" s="139"/>
      <x:c r="I9368" s="266" t="n">
        <x:f>INT((ROW()-ROW($I$46))/((CARROT_CAP+1)*(MESCLUN_CAP+1)))</x:f>
        <x:v>14</x:v>
      </x:c>
      <x:c r="J9368" s="266" t="n">
        <x:f>MOD(INT((ROW()-ROW($I$46))/(MESCLUN_CAP+1)),CARROT_CAP+1)</x:f>
        <x:v>6</x:v>
      </x:c>
      <x:c r="K9368" s="266" t="n">
        <x:f>MOD(ROW()-ROW($I$46),MESCLUN_CAP+1)</x:f>
        <x:v>22</x:v>
      </x:c>
      <x:c r="L9368" s="266" t="n">
        <x:f>SUM(I9368:K9368)</x:f>
        <x:v>42</x:v>
      </x:c>
      <x:c r="M9368" s="267" t="n">
        <x:f>I9368*TOMATO_HOURS*WEEKS*(1+TOMATO_DIM)^I9368+J9368*CARROT_HOURS*WEEKS*(1+CARROT_DIM)^J9368+K9368*MESCLUN_HOURS*WEEKS*(1+MESCLUN_DIM)^K9368</x:f>
        <x:v>6294.738314437728</x:v>
      </x:c>
      <x:c r="N9368" s="267" t="n">
        <x:f>MAX(M9368-FARMER_HOURS,0)/TEMP_HOURS_PER_WORKER</x:f>
        <x:v>3.871346051692867</x:v>
      </x:c>
      <x:c r="O9368" s="268" t="n">
        <x:f>I9368*TOMATO_PRICE+J9368*CARROT_PRICE+K9368*MESCLUN_PRICE</x:f>
        <x:v>195164</x:v>
      </x:c>
      <x:c r="P9368" s="268" t="n">
        <x:f>I9368*TOMATO_FERTILIZER+J9368*CARROT_FERTILIZER+K9368*MESCLUN_FERTILIZER</x:f>
        <x:v>34320</x:v>
      </x:c>
      <x:c r="Q9368" s="268" t="n">
        <x:f>MIN(M9368,FARMER_HOURS)*FARMER_RATE+MAX(M9368-FARMER_HOURS,0)*TEMP_RATE</x:f>
        <x:v>121783.65129232167</x:v>
      </x:c>
      <x:c r="R9368" s="268" t="n">
        <x:f>O9368-P9368-Q9368-FIXED_COST</x:f>
        <x:v>19060.348707678335</x:v>
      </x:c>
      <x:c r="S9368" s="139" t="str">
        <x:f>IF(AND(L9368&lt;=TOTAL_BED_CAP,N9368&lt;=TEMP_WORKER_CAP),"YES","NO")</x:f>
        <x:v>YES</x:v>
      </x:c>
      <x:c r="T9368" s="139" t="n">
        <x:f>IF(S9368="YES",R9368,-1E+99)</x:f>
        <x:v>19060.348707678335</x:v>
      </x:c>
    </x:row>
    <x:row r="9369">
      <x:c r="A9369" s="139"/>
      <x:c r="B9369" s="139"/>
      <x:c r="C9369" s="139"/>
      <x:c r="D9369" s="139"/>
      <x:c r="E9369" s="139"/>
      <x:c r="F9369" s="139"/>
      <x:c r="G9369" s="139"/>
      <x:c r="H9369" s="139"/>
      <x:c r="I9369" s="266" t="n">
        <x:f>INT((ROW()-ROW($I$46))/((CARROT_CAP+1)*(MESCLUN_CAP+1)))</x:f>
        <x:v>14</x:v>
      </x:c>
      <x:c r="J9369" s="266" t="n">
        <x:f>MOD(INT((ROW()-ROW($I$46))/(MESCLUN_CAP+1)),CARROT_CAP+1)</x:f>
        <x:v>6</x:v>
      </x:c>
      <x:c r="K9369" s="266" t="n">
        <x:f>MOD(ROW()-ROW($I$46),MESCLUN_CAP+1)</x:f>
        <x:v>23</x:v>
      </x:c>
      <x:c r="L9369" s="266" t="n">
        <x:f>SUM(I9369:K9369)</x:f>
        <x:v>43</x:v>
      </x:c>
      <x:c r="M9369" s="267" t="n">
        <x:f>I9369*TOMATO_HOURS*WEEKS*(1+TOMATO_DIM)^I9369+J9369*CARROT_HOURS*WEEKS*(1+CARROT_DIM)^J9369+K9369*MESCLUN_HOURS*WEEKS*(1+MESCLUN_DIM)^K9369</x:f>
        <x:v>6370.884903295165</x:v>
      </x:c>
      <x:c r="N9369" s="267" t="n">
        <x:f>MAX(M9369-FARMER_HOURS,0)/TEMP_HOURS_PER_WORKER</x:f>
        <x:v>3.9242256272883087</x:v>
      </x:c>
      <x:c r="O9369" s="268" t="n">
        <x:f>I9369*TOMATO_PRICE+J9369*CARROT_PRICE+K9369*MESCLUN_PRICE</x:f>
        <x:v>197864</x:v>
      </x:c>
      <x:c r="P9369" s="268" t="n">
        <x:f>I9369*TOMATO_FERTILIZER+J9369*CARROT_FERTILIZER+K9369*MESCLUN_FERTILIZER</x:f>
        <x:v>35200</x:v>
      </x:c>
      <x:c r="Q9369" s="268" t="n">
        <x:f>MIN(M9369,FARMER_HOURS)*FARMER_RATE+MAX(M9369-FARMER_HOURS,0)*TEMP_RATE</x:f>
        <x:v>123105.64068220773</x:v>
      </x:c>
      <x:c r="R9369" s="268" t="n">
        <x:f>O9369-P9369-Q9369-FIXED_COST</x:f>
        <x:v>19558.359317792274</x:v>
      </x:c>
      <x:c r="S9369" s="139" t="str">
        <x:f>IF(AND(L9369&lt;=TOTAL_BED_CAP,N9369&lt;=TEMP_WORKER_CAP),"YES","NO")</x:f>
        <x:v>YES</x:v>
      </x:c>
      <x:c r="T9369" s="139" t="n">
        <x:f>IF(S9369="YES",R9369,-1E+99)</x:f>
        <x:v>19558.359317792274</x:v>
      </x:c>
    </x:row>
    <x:row r="9370">
      <x:c r="A9370" s="139"/>
      <x:c r="B9370" s="139"/>
      <x:c r="C9370" s="139"/>
      <x:c r="D9370" s="139"/>
      <x:c r="E9370" s="139"/>
      <x:c r="F9370" s="139"/>
      <x:c r="G9370" s="139"/>
      <x:c r="H9370" s="139"/>
      <x:c r="I9370" s="266" t="n">
        <x:f>INT((ROW()-ROW($I$46))/((CARROT_CAP+1)*(MESCLUN_CAP+1)))</x:f>
        <x:v>14</x:v>
      </x:c>
      <x:c r="J9370" s="266" t="n">
        <x:f>MOD(INT((ROW()-ROW($I$46))/(MESCLUN_CAP+1)),CARROT_CAP+1)</x:f>
        <x:v>6</x:v>
      </x:c>
      <x:c r="K9370" s="266" t="n">
        <x:f>MOD(ROW()-ROW($I$46),MESCLUN_CAP+1)</x:f>
        <x:v>24</x:v>
      </x:c>
      <x:c r="L9370" s="266" t="n">
        <x:f>SUM(I9370:K9370)</x:f>
        <x:v>44</x:v>
      </x:c>
      <x:c r="M9370" s="267" t="n">
        <x:f>I9370*TOMATO_HOURS*WEEKS*(1+TOMATO_DIM)^I9370+J9370*CARROT_HOURS*WEEKS*(1+CARROT_DIM)^J9370+K9370*MESCLUN_HOURS*WEEKS*(1+MESCLUN_DIM)^K9370</x:f>
        <x:v>6448.73185287466</x:v>
      </x:c>
      <x:c r="N9370" s="267" t="n">
        <x:f>MAX(M9370-FARMER_HOURS,0)/TEMP_HOURS_PER_WORKER</x:f>
        <x:v>3.978286008940736</x:v>
      </x:c>
      <x:c r="O9370" s="268" t="n">
        <x:f>I9370*TOMATO_PRICE+J9370*CARROT_PRICE+K9370*MESCLUN_PRICE</x:f>
        <x:v>200564</x:v>
      </x:c>
      <x:c r="P9370" s="268" t="n">
        <x:f>I9370*TOMATO_FERTILIZER+J9370*CARROT_FERTILIZER+K9370*MESCLUN_FERTILIZER</x:f>
        <x:v>36080</x:v>
      </x:c>
      <x:c r="Q9370" s="268" t="n">
        <x:f>MIN(M9370,FARMER_HOURS)*FARMER_RATE+MAX(M9370-FARMER_HOURS,0)*TEMP_RATE</x:f>
        <x:v>124457.1502235184</x:v>
      </x:c>
      <x:c r="R9370" s="268" t="n">
        <x:f>O9370-P9370-Q9370-FIXED_COST</x:f>
        <x:v>20026.8497764816</x:v>
      </x:c>
      <x:c r="S9370" s="139" t="str">
        <x:f>IF(AND(L9370&lt;=TOTAL_BED_CAP,N9370&lt;=TEMP_WORKER_CAP),"YES","NO")</x:f>
        <x:v>YES</x:v>
      </x:c>
      <x:c r="T9370" s="139" t="n">
        <x:f>IF(S9370="YES",R9370,-1E+99)</x:f>
        <x:v>20026.8497764816</x:v>
      </x:c>
    </x:row>
    <x:row r="9371">
      <x:c r="A9371" s="139"/>
      <x:c r="B9371" s="139"/>
      <x:c r="C9371" s="139"/>
      <x:c r="D9371" s="139"/>
      <x:c r="E9371" s="139"/>
      <x:c r="F9371" s="139"/>
      <x:c r="G9371" s="139"/>
      <x:c r="H9371" s="139"/>
      <x:c r="I9371" s="266" t="n">
        <x:f>INT((ROW()-ROW($I$46))/((CARROT_CAP+1)*(MESCLUN_CAP+1)))</x:f>
        <x:v>14</x:v>
      </x:c>
      <x:c r="J9371" s="266" t="n">
        <x:f>MOD(INT((ROW()-ROW($I$46))/(MESCLUN_CAP+1)),CARROT_CAP+1)</x:f>
        <x:v>6</x:v>
      </x:c>
      <x:c r="K9371" s="266" t="n">
        <x:f>MOD(ROW()-ROW($I$46),MESCLUN_CAP+1)</x:f>
        <x:v>25</x:v>
      </x:c>
      <x:c r="L9371" s="266" t="n">
        <x:f>SUM(I9371:K9371)</x:f>
        <x:v>45</x:v>
      </x:c>
      <x:c r="M9371" s="267" t="n">
        <x:f>I9371*TOMATO_HOURS*WEEKS*(1+TOMATO_DIM)^I9371+J9371*CARROT_HOURS*WEEKS*(1+CARROT_DIM)^J9371+K9371*MESCLUN_HOURS*WEEKS*(1+MESCLUN_DIM)^K9371</x:f>
        <x:v>6528.309774289758</x:v>
      </x:c>
      <x:c r="N9371" s="267" t="n">
        <x:f>MAX(M9371-FARMER_HOURS,0)/TEMP_HOURS_PER_WORKER</x:f>
        <x:v>4.033548454367888</x:v>
      </x:c>
      <x:c r="O9371" s="268" t="n">
        <x:f>I9371*TOMATO_PRICE+J9371*CARROT_PRICE+K9371*MESCLUN_PRICE</x:f>
        <x:v>203264</x:v>
      </x:c>
      <x:c r="P9371" s="268" t="n">
        <x:f>I9371*TOMATO_FERTILIZER+J9371*CARROT_FERTILIZER+K9371*MESCLUN_FERTILIZER</x:f>
        <x:v>36960</x:v>
      </x:c>
      <x:c r="Q9371" s="268" t="n">
        <x:f>MIN(M9371,FARMER_HOURS)*FARMER_RATE+MAX(M9371-FARMER_HOURS,0)*TEMP_RATE</x:f>
        <x:v>125838.71135919719</x:v>
      </x:c>
      <x:c r="R9371" s="268" t="n">
        <x:f>O9371-P9371-Q9371-FIXED_COST</x:f>
        <x:v>20465.288640802813</x:v>
      </x:c>
      <x:c r="S9371" s="139" t="str">
        <x:f>IF(AND(L9371&lt;=TOTAL_BED_CAP,N9371&lt;=TEMP_WORKER_CAP),"YES","NO")</x:f>
        <x:v>NO</x:v>
      </x:c>
      <x:c r="T9371" s="139" t="n">
        <x:f>IF(S9371="YES",R9371,-1E+99)</x:f>
        <x:v>-1e+99</x:v>
      </x:c>
    </x:row>
    <x:row r="9372">
      <x:c r="A9372" s="139"/>
      <x:c r="B9372" s="139"/>
      <x:c r="C9372" s="139"/>
      <x:c r="D9372" s="139"/>
      <x:c r="E9372" s="139"/>
      <x:c r="F9372" s="139"/>
      <x:c r="G9372" s="139"/>
      <x:c r="H9372" s="139"/>
      <x:c r="I9372" s="266" t="n">
        <x:f>INT((ROW()-ROW($I$46))/((CARROT_CAP+1)*(MESCLUN_CAP+1)))</x:f>
        <x:v>14</x:v>
      </x:c>
      <x:c r="J9372" s="266" t="n">
        <x:f>MOD(INT((ROW()-ROW($I$46))/(MESCLUN_CAP+1)),CARROT_CAP+1)</x:f>
        <x:v>6</x:v>
      </x:c>
      <x:c r="K9372" s="266" t="n">
        <x:f>MOD(ROW()-ROW($I$46),MESCLUN_CAP+1)</x:f>
        <x:v>26</x:v>
      </x:c>
      <x:c r="L9372" s="266" t="n">
        <x:f>SUM(I9372:K9372)</x:f>
        <x:v>46</x:v>
      </x:c>
      <x:c r="M9372" s="267" t="n">
        <x:f>I9372*TOMATO_HOURS*WEEKS*(1+TOMATO_DIM)^I9372+J9372*CARROT_HOURS*WEEKS*(1+CARROT_DIM)^J9372+K9372*MESCLUN_HOURS*WEEKS*(1+MESCLUN_DIM)^K9372</x:f>
        <x:v>6609.649778250475</x:v>
      </x:c>
      <x:c r="N9372" s="267" t="n">
        <x:f>MAX(M9372-FARMER_HOURS,0)/TEMP_HOURS_PER_WORKER</x:f>
        <x:v>4.0900345682294965</x:v>
      </x:c>
      <x:c r="O9372" s="268" t="n">
        <x:f>I9372*TOMATO_PRICE+J9372*CARROT_PRICE+K9372*MESCLUN_PRICE</x:f>
        <x:v>205964</x:v>
      </x:c>
      <x:c r="P9372" s="268" t="n">
        <x:f>I9372*TOMATO_FERTILIZER+J9372*CARROT_FERTILIZER+K9372*MESCLUN_FERTILIZER</x:f>
        <x:v>37840</x:v>
      </x:c>
      <x:c r="Q9372" s="268" t="n">
        <x:f>MIN(M9372,FARMER_HOURS)*FARMER_RATE+MAX(M9372-FARMER_HOURS,0)*TEMP_RATE</x:f>
        <x:v>127250.86420573741</x:v>
      </x:c>
      <x:c r="R9372" s="268" t="n">
        <x:f>O9372-P9372-Q9372-FIXED_COST</x:f>
        <x:v>20873.13579426259</x:v>
      </x:c>
      <x:c r="S9372" s="139" t="str">
        <x:f>IF(AND(L9372&lt;=TOTAL_BED_CAP,N9372&lt;=TEMP_WORKER_CAP),"YES","NO")</x:f>
        <x:v>NO</x:v>
      </x:c>
      <x:c r="T9372" s="139" t="n">
        <x:f>IF(S9372="YES",R9372,-1E+99)</x:f>
        <x:v>-1e+99</x:v>
      </x:c>
    </x:row>
    <x:row r="9373">
      <x:c r="A9373" s="139"/>
      <x:c r="B9373" s="139"/>
      <x:c r="C9373" s="139"/>
      <x:c r="D9373" s="139"/>
      <x:c r="E9373" s="139"/>
      <x:c r="F9373" s="139"/>
      <x:c r="G9373" s="139"/>
      <x:c r="H9373" s="139"/>
      <x:c r="I9373" s="266" t="n">
        <x:f>INT((ROW()-ROW($I$46))/((CARROT_CAP+1)*(MESCLUN_CAP+1)))</x:f>
        <x:v>14</x:v>
      </x:c>
      <x:c r="J9373" s="266" t="n">
        <x:f>MOD(INT((ROW()-ROW($I$46))/(MESCLUN_CAP+1)),CARROT_CAP+1)</x:f>
        <x:v>6</x:v>
      </x:c>
      <x:c r="K9373" s="266" t="n">
        <x:f>MOD(ROW()-ROW($I$46),MESCLUN_CAP+1)</x:f>
        <x:v>27</x:v>
      </x:c>
      <x:c r="L9373" s="266" t="n">
        <x:f>SUM(I9373:K9373)</x:f>
        <x:v>47</x:v>
      </x:c>
      <x:c r="M9373" s="267" t="n">
        <x:f>I9373*TOMATO_HOURS*WEEKS*(1+TOMATO_DIM)^I9373+J9373*CARROT_HOURS*WEEKS*(1+CARROT_DIM)^J9373+K9373*MESCLUN_HOURS*WEEKS*(1+MESCLUN_DIM)^K9373</x:f>
        <x:v>6692.783482770232</x:v>
      </x:c>
      <x:c r="N9373" s="267" t="n">
        <x:f>MAX(M9373-FARMER_HOURS,0)/TEMP_HOURS_PER_WORKER</x:f>
        <x:v>4.147766307479328</x:v>
      </x:c>
      <x:c r="O9373" s="268" t="n">
        <x:f>I9373*TOMATO_PRICE+J9373*CARROT_PRICE+K9373*MESCLUN_PRICE</x:f>
        <x:v>208664</x:v>
      </x:c>
      <x:c r="P9373" s="268" t="n">
        <x:f>I9373*TOMATO_FERTILIZER+J9373*CARROT_FERTILIZER+K9373*MESCLUN_FERTILIZER</x:f>
        <x:v>38720</x:v>
      </x:c>
      <x:c r="Q9373" s="268" t="n">
        <x:f>MIN(M9373,FARMER_HOURS)*FARMER_RATE+MAX(M9373-FARMER_HOURS,0)*TEMP_RATE</x:f>
        <x:v>128694.15768698319</x:v>
      </x:c>
      <x:c r="R9373" s="268" t="n">
        <x:f>O9373-P9373-Q9373-FIXED_COST</x:f>
        <x:v>21249.84231301681</x:v>
      </x:c>
      <x:c r="S9373" s="139" t="str">
        <x:f>IF(AND(L9373&lt;=TOTAL_BED_CAP,N9373&lt;=TEMP_WORKER_CAP),"YES","NO")</x:f>
        <x:v>NO</x:v>
      </x:c>
      <x:c r="T9373" s="139" t="n">
        <x:f>IF(S9373="YES",R9373,-1E+99)</x:f>
        <x:v>-1e+99</x:v>
      </x:c>
    </x:row>
    <x:row r="9374">
      <x:c r="A9374" s="139"/>
      <x:c r="B9374" s="139"/>
      <x:c r="C9374" s="139"/>
      <x:c r="D9374" s="139"/>
      <x:c r="E9374" s="139"/>
      <x:c r="F9374" s="139"/>
      <x:c r="G9374" s="139"/>
      <x:c r="H9374" s="139"/>
      <x:c r="I9374" s="266" t="n">
        <x:f>INT((ROW()-ROW($I$46))/((CARROT_CAP+1)*(MESCLUN_CAP+1)))</x:f>
        <x:v>14</x:v>
      </x:c>
      <x:c r="J9374" s="266" t="n">
        <x:f>MOD(INT((ROW()-ROW($I$46))/(MESCLUN_CAP+1)),CARROT_CAP+1)</x:f>
        <x:v>6</x:v>
      </x:c>
      <x:c r="K9374" s="266" t="n">
        <x:f>MOD(ROW()-ROW($I$46),MESCLUN_CAP+1)</x:f>
        <x:v>28</x:v>
      </x:c>
      <x:c r="L9374" s="266" t="n">
        <x:f>SUM(I9374:K9374)</x:f>
        <x:v>48</x:v>
      </x:c>
      <x:c r="M9374" s="267" t="n">
        <x:f>I9374*TOMATO_HOURS*WEEKS*(1+TOMATO_DIM)^I9374+J9374*CARROT_HOURS*WEEKS*(1+CARROT_DIM)^J9374+K9374*MESCLUN_HOURS*WEEKS*(1+MESCLUN_DIM)^K9374</x:f>
        <x:v>6777.7430209873855</x:v>
      </x:c>
      <x:c r="N9374" s="267" t="n">
        <x:f>MAX(M9374-FARMER_HOURS,0)/TEMP_HOURS_PER_WORKER</x:f>
        <x:v>4.206765986796795</x:v>
      </x:c>
      <x:c r="O9374" s="268" t="n">
        <x:f>I9374*TOMATO_PRICE+J9374*CARROT_PRICE+K9374*MESCLUN_PRICE</x:f>
        <x:v>211364</x:v>
      </x:c>
      <x:c r="P9374" s="268" t="n">
        <x:f>I9374*TOMATO_FERTILIZER+J9374*CARROT_FERTILIZER+K9374*MESCLUN_FERTILIZER</x:f>
        <x:v>39600</x:v>
      </x:c>
      <x:c r="Q9374" s="268" t="n">
        <x:f>MIN(M9374,FARMER_HOURS)*FARMER_RATE+MAX(M9374-FARMER_HOURS,0)*TEMP_RATE</x:f>
        <x:v>130169.14966991989</x:v>
      </x:c>
      <x:c r="R9374" s="268" t="n">
        <x:f>O9374-P9374-Q9374-FIXED_COST</x:f>
        <x:v>21594.85033008011</x:v>
      </x:c>
      <x:c r="S9374" s="139" t="str">
        <x:f>IF(AND(L9374&lt;=TOTAL_BED_CAP,N9374&lt;=TEMP_WORKER_CAP),"YES","NO")</x:f>
        <x:v>NO</x:v>
      </x:c>
      <x:c r="T9374" s="139" t="n">
        <x:f>IF(S9374="YES",R9374,-1E+99)</x:f>
        <x:v>-1e+99</x:v>
      </x:c>
    </x:row>
    <x:row r="9375">
      <x:c r="A9375" s="139"/>
      <x:c r="B9375" s="139"/>
      <x:c r="C9375" s="139"/>
      <x:c r="D9375" s="139"/>
      <x:c r="E9375" s="139"/>
      <x:c r="F9375" s="139"/>
      <x:c r="G9375" s="139"/>
      <x:c r="H9375" s="139"/>
      <x:c r="I9375" s="266" t="n">
        <x:f>INT((ROW()-ROW($I$46))/((CARROT_CAP+1)*(MESCLUN_CAP+1)))</x:f>
        <x:v>14</x:v>
      </x:c>
      <x:c r="J9375" s="266" t="n">
        <x:f>MOD(INT((ROW()-ROW($I$46))/(MESCLUN_CAP+1)),CARROT_CAP+1)</x:f>
        <x:v>6</x:v>
      </x:c>
      <x:c r="K9375" s="266" t="n">
        <x:f>MOD(ROW()-ROW($I$46),MESCLUN_CAP+1)</x:f>
        <x:v>29</x:v>
      </x:c>
      <x:c r="L9375" s="266" t="n">
        <x:f>SUM(I9375:K9375)</x:f>
        <x:v>49</x:v>
      </x:c>
      <x:c r="M9375" s="267" t="n">
        <x:f>I9375*TOMATO_HOURS*WEEKS*(1+TOMATO_DIM)^I9375+J9375*CARROT_HOURS*WEEKS*(1+CARROT_DIM)^J9375+K9375*MESCLUN_HOURS*WEEKS*(1+MESCLUN_DIM)^K9375</x:f>
        <x:v>6864.561049103038</x:v>
      </x:c>
      <x:c r="N9375" s="267" t="n">
        <x:f>MAX(M9375-FARMER_HOURS,0)/TEMP_HOURS_PER_WORKER</x:f>
        <x:v>4.267056284099332</x:v>
      </x:c>
      <x:c r="O9375" s="268" t="n">
        <x:f>I9375*TOMATO_PRICE+J9375*CARROT_PRICE+K9375*MESCLUN_PRICE</x:f>
        <x:v>214064</x:v>
      </x:c>
      <x:c r="P9375" s="268" t="n">
        <x:f>I9375*TOMATO_FERTILIZER+J9375*CARROT_FERTILIZER+K9375*MESCLUN_FERTILIZER</x:f>
        <x:v>40480</x:v>
      </x:c>
      <x:c r="Q9375" s="268" t="n">
        <x:f>MIN(M9375,FARMER_HOURS)*FARMER_RATE+MAX(M9375-FARMER_HOURS,0)*TEMP_RATE</x:f>
        <x:v>131676.4071024833</x:v>
      </x:c>
      <x:c r="R9375" s="268" t="n">
        <x:f>O9375-P9375-Q9375-FIXED_COST</x:f>
        <x:v>21907.592897516704</x:v>
      </x:c>
      <x:c r="S9375" s="139" t="str">
        <x:f>IF(AND(L9375&lt;=TOTAL_BED_CAP,N9375&lt;=TEMP_WORKER_CAP),"YES","NO")</x:f>
        <x:v>NO</x:v>
      </x:c>
      <x:c r="T9375" s="139" t="n">
        <x:f>IF(S9375="YES",R9375,-1E+99)</x:f>
        <x:v>-1e+99</x:v>
      </x:c>
    </x:row>
    <x:row r="9376">
      <x:c r="A9376" s="139"/>
      <x:c r="B9376" s="139"/>
      <x:c r="C9376" s="139"/>
      <x:c r="D9376" s="139"/>
      <x:c r="E9376" s="139"/>
      <x:c r="F9376" s="139"/>
      <x:c r="G9376" s="139"/>
      <x:c r="H9376" s="139"/>
      <x:c r="I9376" s="266" t="n">
        <x:f>INT((ROW()-ROW($I$46))/((CARROT_CAP+1)*(MESCLUN_CAP+1)))</x:f>
        <x:v>14</x:v>
      </x:c>
      <x:c r="J9376" s="266" t="n">
        <x:f>MOD(INT((ROW()-ROW($I$46))/(MESCLUN_CAP+1)),CARROT_CAP+1)</x:f>
        <x:v>6</x:v>
      </x:c>
      <x:c r="K9376" s="266" t="n">
        <x:f>MOD(ROW()-ROW($I$46),MESCLUN_CAP+1)</x:f>
        <x:v>30</x:v>
      </x:c>
      <x:c r="L9376" s="266" t="n">
        <x:f>SUM(I9376:K9376)</x:f>
        <x:v>50</x:v>
      </x:c>
      <x:c r="M9376" s="267" t="n">
        <x:f>I9376*TOMATO_HOURS*WEEKS*(1+TOMATO_DIM)^I9376+J9376*CARROT_HOURS*WEEKS*(1+CARROT_DIM)^J9376+K9376*MESCLUN_HOURS*WEEKS*(1+MESCLUN_DIM)^K9376</x:f>
        <x:v>6953.270754436809</x:v>
      </x:c>
      <x:c r="N9376" s="267" t="n">
        <x:f>MAX(M9376-FARMER_HOURS,0)/TEMP_HOURS_PER_WORKER</x:f>
        <x:v>4.328660246136673</x:v>
      </x:c>
      <x:c r="O9376" s="268" t="n">
        <x:f>I9376*TOMATO_PRICE+J9376*CARROT_PRICE+K9376*MESCLUN_PRICE</x:f>
        <x:v>216764</x:v>
      </x:c>
      <x:c r="P9376" s="268" t="n">
        <x:f>I9376*TOMATO_FERTILIZER+J9376*CARROT_FERTILIZER+K9376*MESCLUN_FERTILIZER</x:f>
        <x:v>41360</x:v>
      </x:c>
      <x:c r="Q9376" s="268" t="n">
        <x:f>MIN(M9376,FARMER_HOURS)*FARMER_RATE+MAX(M9376-FARMER_HOURS,0)*TEMP_RATE</x:f>
        <x:v>133216.50615341682</x:v>
      </x:c>
      <x:c r="R9376" s="268" t="n">
        <x:f>O9376-P9376-Q9376-FIXED_COST</x:f>
        <x:v>22187.49384658318</x:v>
      </x:c>
      <x:c r="S9376" s="139" t="str">
        <x:f>IF(AND(L9376&lt;=TOTAL_BED_CAP,N9376&lt;=TEMP_WORKER_CAP),"YES","NO")</x:f>
        <x:v>NO</x:v>
      </x:c>
      <x:c r="T9376" s="139" t="n">
        <x:f>IF(S9376="YES",R9376,-1E+99)</x:f>
        <x:v>-1e+99</x:v>
      </x:c>
    </x:row>
    <x:row r="9377">
      <x:c r="A9377" s="139"/>
      <x:c r="B9377" s="139"/>
      <x:c r="C9377" s="139"/>
      <x:c r="D9377" s="139"/>
      <x:c r="E9377" s="139"/>
      <x:c r="F9377" s="139"/>
      <x:c r="G9377" s="139"/>
      <x:c r="H9377" s="139"/>
      <x:c r="I9377" s="266" t="n">
        <x:f>INT((ROW()-ROW($I$46))/((CARROT_CAP+1)*(MESCLUN_CAP+1)))</x:f>
        <x:v>14</x:v>
      </x:c>
      <x:c r="J9377" s="266" t="n">
        <x:f>MOD(INT((ROW()-ROW($I$46))/(MESCLUN_CAP+1)),CARROT_CAP+1)</x:f>
        <x:v>7</x:v>
      </x:c>
      <x:c r="K9377" s="266" t="n">
        <x:f>MOD(ROW()-ROW($I$46),MESCLUN_CAP+1)</x:f>
        <x:v>0</x:v>
      </x:c>
      <x:c r="L9377" s="266" t="n">
        <x:f>SUM(I9377:K9377)</x:f>
        <x:v>21</x:v>
      </x:c>
      <x:c r="M9377" s="267" t="n">
        <x:f>I9377*TOMATO_HOURS*WEEKS*(1+TOMATO_DIM)^I9377+J9377*CARROT_HOURS*WEEKS*(1+CARROT_DIM)^J9377+K9377*MESCLUN_HOURS*WEEKS*(1+MESCLUN_DIM)^K9377</x:f>
        <x:v>5034.471911419167</x:v>
      </x:c>
      <x:c r="N9377" s="267" t="n">
        <x:f>MAX(M9377-FARMER_HOURS,0)/TEMP_HOURS_PER_WORKER</x:f>
        <x:v>2.9961610495966435</x:v>
      </x:c>
      <x:c r="O9377" s="268" t="n">
        <x:f>I9377*TOMATO_PRICE+J9377*CARROT_PRICE+K9377*MESCLUN_PRICE</x:f>
        <x:v>137858</x:v>
      </x:c>
      <x:c r="P9377" s="268" t="n">
        <x:f>I9377*TOMATO_FERTILIZER+J9377*CARROT_FERTILIZER+K9377*MESCLUN_FERTILIZER</x:f>
        <x:v>15400</x:v>
      </x:c>
      <x:c r="Q9377" s="268" t="n">
        <x:f>MIN(M9377,FARMER_HOURS)*FARMER_RATE+MAX(M9377-FARMER_HOURS,0)*TEMP_RATE</x:f>
        <x:v>99904.02623991609</x:v>
      </x:c>
      <x:c r="R9377" s="268" t="n">
        <x:f>O9377-P9377-Q9377-FIXED_COST</x:f>
        <x:v>2553.9737600839144</x:v>
      </x:c>
      <x:c r="S9377" s="139" t="str">
        <x:f>IF(AND(L9377&lt;=TOTAL_BED_CAP,N9377&lt;=TEMP_WORKER_CAP),"YES","NO")</x:f>
        <x:v>YES</x:v>
      </x:c>
      <x:c r="T9377" s="139" t="n">
        <x:f>IF(S9377="YES",R9377,-1E+99)</x:f>
        <x:v>2553.9737600839144</x:v>
      </x:c>
    </x:row>
    <x:row r="9378">
      <x:c r="A9378" s="139"/>
      <x:c r="B9378" s="139"/>
      <x:c r="C9378" s="139"/>
      <x:c r="D9378" s="139"/>
      <x:c r="E9378" s="139"/>
      <x:c r="F9378" s="139"/>
      <x:c r="G9378" s="139"/>
      <x:c r="H9378" s="139"/>
      <x:c r="I9378" s="266" t="n">
        <x:f>INT((ROW()-ROW($I$46))/((CARROT_CAP+1)*(MESCLUN_CAP+1)))</x:f>
        <x:v>14</x:v>
      </x:c>
      <x:c r="J9378" s="266" t="n">
        <x:f>MOD(INT((ROW()-ROW($I$46))/(MESCLUN_CAP+1)),CARROT_CAP+1)</x:f>
        <x:v>7</x:v>
      </x:c>
      <x:c r="K9378" s="266" t="n">
        <x:f>MOD(ROW()-ROW($I$46),MESCLUN_CAP+1)</x:f>
        <x:v>1</x:v>
      </x:c>
      <x:c r="L9378" s="266" t="n">
        <x:f>SUM(I9378:K9378)</x:f>
        <x:v>22</x:v>
      </x:c>
      <x:c r="M9378" s="267" t="n">
        <x:f>I9378*TOMATO_HOURS*WEEKS*(1+TOMATO_DIM)^I9378+J9378*CARROT_HOURS*WEEKS*(1+CARROT_DIM)^J9378+K9378*MESCLUN_HOURS*WEEKS*(1+MESCLUN_DIM)^K9378</x:f>
        <x:v>5080.034411419167</x:v>
      </x:c>
      <x:c r="N9378" s="267" t="n">
        <x:f>MAX(M9378-FARMER_HOURS,0)/TEMP_HOURS_PER_WORKER</x:f>
        <x:v>3.0278016745966436</x:v>
      </x:c>
      <x:c r="O9378" s="268" t="n">
        <x:f>I9378*TOMATO_PRICE+J9378*CARROT_PRICE+K9378*MESCLUN_PRICE</x:f>
        <x:v>140558</x:v>
      </x:c>
      <x:c r="P9378" s="268" t="n">
        <x:f>I9378*TOMATO_FERTILIZER+J9378*CARROT_FERTILIZER+K9378*MESCLUN_FERTILIZER</x:f>
        <x:v>16280</x:v>
      </x:c>
      <x:c r="Q9378" s="268" t="n">
        <x:f>MIN(M9378,FARMER_HOURS)*FARMER_RATE+MAX(M9378-FARMER_HOURS,0)*TEMP_RATE</x:f>
        <x:v>100695.04186491609</x:v>
      </x:c>
      <x:c r="R9378" s="268" t="n">
        <x:f>O9378-P9378-Q9378-FIXED_COST</x:f>
        <x:v>3582.9581350839144</x:v>
      </x:c>
      <x:c r="S9378" s="139" t="str">
        <x:f>IF(AND(L9378&lt;=TOTAL_BED_CAP,N9378&lt;=TEMP_WORKER_CAP),"YES","NO")</x:f>
        <x:v>YES</x:v>
      </x:c>
      <x:c r="T9378" s="139" t="n">
        <x:f>IF(S9378="YES",R9378,-1E+99)</x:f>
        <x:v>3582.9581350839144</x:v>
      </x:c>
    </x:row>
    <x:row r="9379">
      <x:c r="A9379" s="139"/>
      <x:c r="B9379" s="139"/>
      <x:c r="C9379" s="139"/>
      <x:c r="D9379" s="139"/>
      <x:c r="E9379" s="139"/>
      <x:c r="F9379" s="139"/>
      <x:c r="G9379" s="139"/>
      <x:c r="H9379" s="139"/>
      <x:c r="I9379" s="266" t="n">
        <x:f>INT((ROW()-ROW($I$46))/((CARROT_CAP+1)*(MESCLUN_CAP+1)))</x:f>
        <x:v>14</x:v>
      </x:c>
      <x:c r="J9379" s="266" t="n">
        <x:f>MOD(INT((ROW()-ROW($I$46))/(MESCLUN_CAP+1)),CARROT_CAP+1)</x:f>
        <x:v>7</x:v>
      </x:c>
      <x:c r="K9379" s="266" t="n">
        <x:f>MOD(ROW()-ROW($I$46),MESCLUN_CAP+1)</x:f>
        <x:v>2</x:v>
      </x:c>
      <x:c r="L9379" s="266" t="n">
        <x:f>SUM(I9379:K9379)</x:f>
        <x:v>23</x:v>
      </x:c>
      <x:c r="M9379" s="267" t="n">
        <x:f>I9379*TOMATO_HOURS*WEEKS*(1+TOMATO_DIM)^I9379+J9379*CARROT_HOURS*WEEKS*(1+CARROT_DIM)^J9379+K9379*MESCLUN_HOURS*WEEKS*(1+MESCLUN_DIM)^K9379</x:f>
        <x:v>5126.735973919167</x:v>
      </x:c>
      <x:c r="N9379" s="267" t="n">
        <x:f>MAX(M9379-FARMER_HOURS,0)/TEMP_HOURS_PER_WORKER</x:f>
        <x:v>3.0602333152216437</x:v>
      </x:c>
      <x:c r="O9379" s="268" t="n">
        <x:f>I9379*TOMATO_PRICE+J9379*CARROT_PRICE+K9379*MESCLUN_PRICE</x:f>
        <x:v>143258</x:v>
      </x:c>
      <x:c r="P9379" s="268" t="n">
        <x:f>I9379*TOMATO_FERTILIZER+J9379*CARROT_FERTILIZER+K9379*MESCLUN_FERTILIZER</x:f>
        <x:v>17160</x:v>
      </x:c>
      <x:c r="Q9379" s="268" t="n">
        <x:f>MIN(M9379,FARMER_HOURS)*FARMER_RATE+MAX(M9379-FARMER_HOURS,0)*TEMP_RATE</x:f>
        <x:v>101505.83288054109</x:v>
      </x:c>
      <x:c r="R9379" s="268" t="n">
        <x:f>O9379-P9379-Q9379-FIXED_COST</x:f>
        <x:v>4592.167119458914</x:v>
      </x:c>
      <x:c r="S9379" s="139" t="str">
        <x:f>IF(AND(L9379&lt;=TOTAL_BED_CAP,N9379&lt;=TEMP_WORKER_CAP),"YES","NO")</x:f>
        <x:v>YES</x:v>
      </x:c>
      <x:c r="T9379" s="139" t="n">
        <x:f>IF(S9379="YES",R9379,-1E+99)</x:f>
        <x:v>4592.167119458914</x:v>
      </x:c>
    </x:row>
    <x:row r="9380">
      <x:c r="A9380" s="139"/>
      <x:c r="B9380" s="139"/>
      <x:c r="C9380" s="139"/>
      <x:c r="D9380" s="139"/>
      <x:c r="E9380" s="139"/>
      <x:c r="F9380" s="139"/>
      <x:c r="G9380" s="139"/>
      <x:c r="H9380" s="139"/>
      <x:c r="I9380" s="266" t="n">
        <x:f>INT((ROW()-ROW($I$46))/((CARROT_CAP+1)*(MESCLUN_CAP+1)))</x:f>
        <x:v>14</x:v>
      </x:c>
      <x:c r="J9380" s="266" t="n">
        <x:f>MOD(INT((ROW()-ROW($I$46))/(MESCLUN_CAP+1)),CARROT_CAP+1)</x:f>
        <x:v>7</x:v>
      </x:c>
      <x:c r="K9380" s="266" t="n">
        <x:f>MOD(ROW()-ROW($I$46),MESCLUN_CAP+1)</x:f>
        <x:v>3</x:v>
      </x:c>
      <x:c r="L9380" s="266" t="n">
        <x:f>SUM(I9380:K9380)</x:f>
        <x:v>24</x:v>
      </x:c>
      <x:c r="M9380" s="267" t="n">
        <x:f>I9380*TOMATO_HOURS*WEEKS*(1+TOMATO_DIM)^I9380+J9380*CARROT_HOURS*WEEKS*(1+CARROT_DIM)^J9380+K9380*MESCLUN_HOURS*WEEKS*(1+MESCLUN_DIM)^K9380</x:f>
        <x:v>5174.597956341042</x:v>
      </x:c>
      <x:c r="N9380" s="267" t="n">
        <x:f>MAX(M9380-FARMER_HOURS,0)/TEMP_HOURS_PER_WORKER</x:f>
        <x:v>3.0934708030146125</x:v>
      </x:c>
      <x:c r="O9380" s="268" t="n">
        <x:f>I9380*TOMATO_PRICE+J9380*CARROT_PRICE+K9380*MESCLUN_PRICE</x:f>
        <x:v>145958</x:v>
      </x:c>
      <x:c r="P9380" s="268" t="n">
        <x:f>I9380*TOMATO_FERTILIZER+J9380*CARROT_FERTILIZER+K9380*MESCLUN_FERTILIZER</x:f>
        <x:v>18040</x:v>
      </x:c>
      <x:c r="Q9380" s="268" t="n">
        <x:f>MIN(M9380,FARMER_HOURS)*FARMER_RATE+MAX(M9380-FARMER_HOURS,0)*TEMP_RATE</x:f>
        <x:v>102336.7700753653</x:v>
      </x:c>
      <x:c r="R9380" s="268" t="n">
        <x:f>O9380-P9380-Q9380-FIXED_COST</x:f>
        <x:v>5581.229924634696</x:v>
      </x:c>
      <x:c r="S9380" s="139" t="str">
        <x:f>IF(AND(L9380&lt;=TOTAL_BED_CAP,N9380&lt;=TEMP_WORKER_CAP),"YES","NO")</x:f>
        <x:v>YES</x:v>
      </x:c>
      <x:c r="T9380" s="139" t="n">
        <x:f>IF(S9380="YES",R9380,-1E+99)</x:f>
        <x:v>5581.229924634696</x:v>
      </x:c>
    </x:row>
    <x:row r="9381">
      <x:c r="A9381" s="139"/>
      <x:c r="B9381" s="139"/>
      <x:c r="C9381" s="139"/>
      <x:c r="D9381" s="139"/>
      <x:c r="E9381" s="139"/>
      <x:c r="F9381" s="139"/>
      <x:c r="G9381" s="139"/>
      <x:c r="H9381" s="139"/>
      <x:c r="I9381" s="266" t="n">
        <x:f>INT((ROW()-ROW($I$46))/((CARROT_CAP+1)*(MESCLUN_CAP+1)))</x:f>
        <x:v>14</x:v>
      </x:c>
      <x:c r="J9381" s="266" t="n">
        <x:f>MOD(INT((ROW()-ROW($I$46))/(MESCLUN_CAP+1)),CARROT_CAP+1)</x:f>
        <x:v>7</x:v>
      </x:c>
      <x:c r="K9381" s="266" t="n">
        <x:f>MOD(ROW()-ROW($I$46),MESCLUN_CAP+1)</x:f>
        <x:v>4</x:v>
      </x:c>
      <x:c r="L9381" s="266" t="n">
        <x:f>SUM(I9381:K9381)</x:f>
        <x:v>25</x:v>
      </x:c>
      <x:c r="M9381" s="267" t="n">
        <x:f>I9381*TOMATO_HOURS*WEEKS*(1+TOMATO_DIM)^I9381+J9381*CARROT_HOURS*WEEKS*(1+CARROT_DIM)^J9381+K9381*MESCLUN_HOURS*WEEKS*(1+MESCLUN_DIM)^K9381</x:f>
        <x:v>5223.642072063698</x:v>
      </x:c>
      <x:c r="N9381" s="267" t="n">
        <x:f>MAX(M9381-FARMER_HOURS,0)/TEMP_HOURS_PER_WORKER</x:f>
        <x:v>3.1275292167109012</x:v>
      </x:c>
      <x:c r="O9381" s="268" t="n">
        <x:f>I9381*TOMATO_PRICE+J9381*CARROT_PRICE+K9381*MESCLUN_PRICE</x:f>
        <x:v>148658</x:v>
      </x:c>
      <x:c r="P9381" s="268" t="n">
        <x:f>I9381*TOMATO_FERTILIZER+J9381*CARROT_FERTILIZER+K9381*MESCLUN_FERTILIZER</x:f>
        <x:v>18920</x:v>
      </x:c>
      <x:c r="Q9381" s="268" t="n">
        <x:f>MIN(M9381,FARMER_HOURS)*FARMER_RATE+MAX(M9381-FARMER_HOURS,0)*TEMP_RATE</x:f>
        <x:v>103188.23041777253</x:v>
      </x:c>
      <x:c r="R9381" s="268" t="n">
        <x:f>O9381-P9381-Q9381-FIXED_COST</x:f>
        <x:v>6549.769582227469</x:v>
      </x:c>
      <x:c r="S9381" s="139" t="str">
        <x:f>IF(AND(L9381&lt;=TOTAL_BED_CAP,N9381&lt;=TEMP_WORKER_CAP),"YES","NO")</x:f>
        <x:v>YES</x:v>
      </x:c>
      <x:c r="T9381" s="139" t="n">
        <x:f>IF(S9381="YES",R9381,-1E+99)</x:f>
        <x:v>6549.769582227469</x:v>
      </x:c>
    </x:row>
    <x:row r="9382">
      <x:c r="A9382" s="139"/>
      <x:c r="B9382" s="139"/>
      <x:c r="C9382" s="139"/>
      <x:c r="D9382" s="139"/>
      <x:c r="E9382" s="139"/>
      <x:c r="F9382" s="139"/>
      <x:c r="G9382" s="139"/>
      <x:c r="H9382" s="139"/>
      <x:c r="I9382" s="266" t="n">
        <x:f>INT((ROW()-ROW($I$46))/((CARROT_CAP+1)*(MESCLUN_CAP+1)))</x:f>
        <x:v>14</x:v>
      </x:c>
      <x:c r="J9382" s="266" t="n">
        <x:f>MOD(INT((ROW()-ROW($I$46))/(MESCLUN_CAP+1)),CARROT_CAP+1)</x:f>
        <x:v>7</x:v>
      </x:c>
      <x:c r="K9382" s="266" t="n">
        <x:f>MOD(ROW()-ROW($I$46),MESCLUN_CAP+1)</x:f>
        <x:v>5</x:v>
      </x:c>
      <x:c r="L9382" s="266" t="n">
        <x:f>SUM(I9382:K9382)</x:f>
        <x:v>26</x:v>
      </x:c>
      <x:c r="M9382" s="267" t="n">
        <x:f>I9382*TOMATO_HOURS*WEEKS*(1+TOMATO_DIM)^I9382+J9382*CARROT_HOURS*WEEKS*(1+CARROT_DIM)^J9382+K9382*MESCLUN_HOURS*WEEKS*(1+MESCLUN_DIM)^K9382</x:f>
        <x:v>5273.890395984901</x:v>
      </x:c>
      <x:c r="N9382" s="267" t="n">
        <x:f>MAX(M9382-FARMER_HOURS,0)/TEMP_HOURS_PER_WORKER</x:f>
        <x:v>3.1624238861006257</x:v>
      </x:c>
      <x:c r="O9382" s="268" t="n">
        <x:f>I9382*TOMATO_PRICE+J9382*CARROT_PRICE+K9382*MESCLUN_PRICE</x:f>
        <x:v>151358</x:v>
      </x:c>
      <x:c r="P9382" s="268" t="n">
        <x:f>I9382*TOMATO_FERTILIZER+J9382*CARROT_FERTILIZER+K9382*MESCLUN_FERTILIZER</x:f>
        <x:v>19800</x:v>
      </x:c>
      <x:c r="Q9382" s="268" t="n">
        <x:f>MIN(M9382,FARMER_HOURS)*FARMER_RATE+MAX(M9382-FARMER_HOURS,0)*TEMP_RATE</x:f>
        <x:v>104060.59715251565</x:v>
      </x:c>
      <x:c r="R9382" s="268" t="n">
        <x:f>O9382-P9382-Q9382-FIXED_COST</x:f>
        <x:v>7497.402847484351</x:v>
      </x:c>
      <x:c r="S9382" s="139" t="str">
        <x:f>IF(AND(L9382&lt;=TOTAL_BED_CAP,N9382&lt;=TEMP_WORKER_CAP),"YES","NO")</x:f>
        <x:v>YES</x:v>
      </x:c>
      <x:c r="T9382" s="139" t="n">
        <x:f>IF(S9382="YES",R9382,-1E+99)</x:f>
        <x:v>7497.402847484351</x:v>
      </x:c>
    </x:row>
    <x:row r="9383">
      <x:c r="A9383" s="139"/>
      <x:c r="B9383" s="139"/>
      <x:c r="C9383" s="139"/>
      <x:c r="D9383" s="139"/>
      <x:c r="E9383" s="139"/>
      <x:c r="F9383" s="139"/>
      <x:c r="G9383" s="139"/>
      <x:c r="H9383" s="139"/>
      <x:c r="I9383" s="266" t="n">
        <x:f>INT((ROW()-ROW($I$46))/((CARROT_CAP+1)*(MESCLUN_CAP+1)))</x:f>
        <x:v>14</x:v>
      </x:c>
      <x:c r="J9383" s="266" t="n">
        <x:f>MOD(INT((ROW()-ROW($I$46))/(MESCLUN_CAP+1)),CARROT_CAP+1)</x:f>
        <x:v>7</x:v>
      </x:c>
      <x:c r="K9383" s="266" t="n">
        <x:f>MOD(ROW()-ROW($I$46),MESCLUN_CAP+1)</x:f>
        <x:v>6</x:v>
      </x:c>
      <x:c r="L9383" s="266" t="n">
        <x:f>SUM(I9383:K9383)</x:f>
        <x:v>27</x:v>
      </x:c>
      <x:c r="M9383" s="267" t="n">
        <x:f>I9383*TOMATO_HOURS*WEEKS*(1+TOMATO_DIM)^I9383+J9383*CARROT_HOURS*WEEKS*(1+CARROT_DIM)^J9383+K9383*MESCLUN_HOURS*WEEKS*(1+MESCLUN_DIM)^K9383</x:f>
        <x:v>5325.365370166534</x:v>
      </x:c>
      <x:c r="N9383" s="267" t="n">
        <x:f>MAX(M9383-FARMER_HOURS,0)/TEMP_HOURS_PER_WORKER</x:f>
        <x:v>3.1981703959489822</x:v>
      </x:c>
      <x:c r="O9383" s="268" t="n">
        <x:f>I9383*TOMATO_PRICE+J9383*CARROT_PRICE+K9383*MESCLUN_PRICE</x:f>
        <x:v>154058</x:v>
      </x:c>
      <x:c r="P9383" s="268" t="n">
        <x:f>I9383*TOMATO_FERTILIZER+J9383*CARROT_FERTILIZER+K9383*MESCLUN_FERTILIZER</x:f>
        <x:v>20680</x:v>
      </x:c>
      <x:c r="Q9383" s="268" t="n">
        <x:f>MIN(M9383,FARMER_HOURS)*FARMER_RATE+MAX(M9383-FARMER_HOURS,0)*TEMP_RATE</x:f>
        <x:v>104954.25989872456</x:v>
      </x:c>
      <x:c r="R9383" s="268" t="n">
        <x:f>O9383-P9383-Q9383-FIXED_COST</x:f>
        <x:v>8423.740101275442</x:v>
      </x:c>
      <x:c r="S9383" s="139" t="str">
        <x:f>IF(AND(L9383&lt;=TOTAL_BED_CAP,N9383&lt;=TEMP_WORKER_CAP),"YES","NO")</x:f>
        <x:v>YES</x:v>
      </x:c>
      <x:c r="T9383" s="139" t="n">
        <x:f>IF(S9383="YES",R9383,-1E+99)</x:f>
        <x:v>8423.740101275442</x:v>
      </x:c>
    </x:row>
    <x:row r="9384">
      <x:c r="A9384" s="139"/>
      <x:c r="B9384" s="139"/>
      <x:c r="C9384" s="139"/>
      <x:c r="D9384" s="139"/>
      <x:c r="E9384" s="139"/>
      <x:c r="F9384" s="139"/>
      <x:c r="G9384" s="139"/>
      <x:c r="H9384" s="139"/>
      <x:c r="I9384" s="266" t="n">
        <x:f>INT((ROW()-ROW($I$46))/((CARROT_CAP+1)*(MESCLUN_CAP+1)))</x:f>
        <x:v>14</x:v>
      </x:c>
      <x:c r="J9384" s="266" t="n">
        <x:f>MOD(INT((ROW()-ROW($I$46))/(MESCLUN_CAP+1)),CARROT_CAP+1)</x:f>
        <x:v>7</x:v>
      </x:c>
      <x:c r="K9384" s="266" t="n">
        <x:f>MOD(ROW()-ROW($I$46),MESCLUN_CAP+1)</x:f>
        <x:v>7</x:v>
      </x:c>
      <x:c r="L9384" s="266" t="n">
        <x:f>SUM(I9384:K9384)</x:f>
        <x:v>28</x:v>
      </x:c>
      <x:c r="M9384" s="267" t="n">
        <x:f>I9384*TOMATO_HOURS*WEEKS*(1+TOMATO_DIM)^I9384+J9384*CARROT_HOURS*WEEKS*(1+CARROT_DIM)^J9384+K9384*MESCLUN_HOURS*WEEKS*(1+MESCLUN_DIM)^K9384</x:f>
        <x:v>5378.089809564495</x:v>
      </x:c>
      <x:c r="N9384" s="267" t="n">
        <x:f>MAX(M9384-FARMER_HOURS,0)/TEMP_HOURS_PER_WORKER</x:f>
        <x:v>3.234784589975344</x:v>
      </x:c>
      <x:c r="O9384" s="268" t="n">
        <x:f>I9384*TOMATO_PRICE+J9384*CARROT_PRICE+K9384*MESCLUN_PRICE</x:f>
        <x:v>156758</x:v>
      </x:c>
      <x:c r="P9384" s="268" t="n">
        <x:f>I9384*TOMATO_FERTILIZER+J9384*CARROT_FERTILIZER+K9384*MESCLUN_FERTILIZER</x:f>
        <x:v>21560</x:v>
      </x:c>
      <x:c r="Q9384" s="268" t="n">
        <x:f>MIN(M9384,FARMER_HOURS)*FARMER_RATE+MAX(M9384-FARMER_HOURS,0)*TEMP_RATE</x:f>
        <x:v>105869.61474938359</x:v>
      </x:c>
      <x:c r="R9384" s="268" t="n">
        <x:f>O9384-P9384-Q9384-FIXED_COST</x:f>
        <x:v>9328.385250616411</x:v>
      </x:c>
      <x:c r="S9384" s="139" t="str">
        <x:f>IF(AND(L9384&lt;=TOTAL_BED_CAP,N9384&lt;=TEMP_WORKER_CAP),"YES","NO")</x:f>
        <x:v>YES</x:v>
      </x:c>
      <x:c r="T9384" s="139" t="n">
        <x:f>IF(S9384="YES",R9384,-1E+99)</x:f>
        <x:v>9328.385250616411</x:v>
      </x:c>
    </x:row>
    <x:row r="9385">
      <x:c r="A9385" s="139"/>
      <x:c r="B9385" s="139"/>
      <x:c r="C9385" s="139"/>
      <x:c r="D9385" s="139"/>
      <x:c r="E9385" s="139"/>
      <x:c r="F9385" s="139"/>
      <x:c r="G9385" s="139"/>
      <x:c r="H9385" s="139"/>
      <x:c r="I9385" s="266" t="n">
        <x:f>INT((ROW()-ROW($I$46))/((CARROT_CAP+1)*(MESCLUN_CAP+1)))</x:f>
        <x:v>14</x:v>
      </x:c>
      <x:c r="J9385" s="266" t="n">
        <x:f>MOD(INT((ROW()-ROW($I$46))/(MESCLUN_CAP+1)),CARROT_CAP+1)</x:f>
        <x:v>7</x:v>
      </x:c>
      <x:c r="K9385" s="266" t="n">
        <x:f>MOD(ROW()-ROW($I$46),MESCLUN_CAP+1)</x:f>
        <x:v>8</x:v>
      </x:c>
      <x:c r="L9385" s="266" t="n">
        <x:f>SUM(I9385:K9385)</x:f>
        <x:v>29</x:v>
      </x:c>
      <x:c r="M9385" s="267" t="n">
        <x:f>I9385*TOMATO_HOURS*WEEKS*(1+TOMATO_DIM)^I9385+J9385*CARROT_HOURS*WEEKS*(1+CARROT_DIM)^J9385+K9385*MESCLUN_HOURS*WEEKS*(1+MESCLUN_DIM)^K9385</x:f>
        <x:v>5432.086907844475</x:v>
      </x:c>
      <x:c r="N9385" s="267" t="n">
        <x:f>MAX(M9385-FARMER_HOURS,0)/TEMP_HOURS_PER_WORKER</x:f>
        <x:v>3.2722825748919964</x:v>
      </x:c>
      <x:c r="O9385" s="268" t="n">
        <x:f>I9385*TOMATO_PRICE+J9385*CARROT_PRICE+K9385*MESCLUN_PRICE</x:f>
        <x:v>159458</x:v>
      </x:c>
      <x:c r="P9385" s="268" t="n">
        <x:f>I9385*TOMATO_FERTILIZER+J9385*CARROT_FERTILIZER+K9385*MESCLUN_FERTILIZER</x:f>
        <x:v>22440</x:v>
      </x:c>
      <x:c r="Q9385" s="268" t="n">
        <x:f>MIN(M9385,FARMER_HOURS)*FARMER_RATE+MAX(M9385-FARMER_HOURS,0)*TEMP_RATE</x:f>
        <x:v>106807.06437229991</x:v>
      </x:c>
      <x:c r="R9385" s="268" t="n">
        <x:f>O9385-P9385-Q9385-FIXED_COST</x:f>
        <x:v>10210.935627700092</x:v>
      </x:c>
      <x:c r="S9385" s="139" t="str">
        <x:f>IF(AND(L9385&lt;=TOTAL_BED_CAP,N9385&lt;=TEMP_WORKER_CAP),"YES","NO")</x:f>
        <x:v>YES</x:v>
      </x:c>
      <x:c r="T9385" s="139" t="n">
        <x:f>IF(S9385="YES",R9385,-1E+99)</x:f>
        <x:v>10210.935627700092</x:v>
      </x:c>
    </x:row>
    <x:row r="9386">
      <x:c r="A9386" s="139"/>
      <x:c r="B9386" s="139"/>
      <x:c r="C9386" s="139"/>
      <x:c r="D9386" s="139"/>
      <x:c r="E9386" s="139"/>
      <x:c r="F9386" s="139"/>
      <x:c r="G9386" s="139"/>
      <x:c r="H9386" s="139"/>
      <x:c r="I9386" s="266" t="n">
        <x:f>INT((ROW()-ROW($I$46))/((CARROT_CAP+1)*(MESCLUN_CAP+1)))</x:f>
        <x:v>14</x:v>
      </x:c>
      <x:c r="J9386" s="266" t="n">
        <x:f>MOD(INT((ROW()-ROW($I$46))/(MESCLUN_CAP+1)),CARROT_CAP+1)</x:f>
        <x:v>7</x:v>
      </x:c>
      <x:c r="K9386" s="266" t="n">
        <x:f>MOD(ROW()-ROW($I$46),MESCLUN_CAP+1)</x:f>
        <x:v>9</x:v>
      </x:c>
      <x:c r="L9386" s="266" t="n">
        <x:f>SUM(I9386:K9386)</x:f>
        <x:v>30</x:v>
      </x:c>
      <x:c r="M9386" s="267" t="n">
        <x:f>I9386*TOMATO_HOURS*WEEKS*(1+TOMATO_DIM)^I9386+J9386*CARROT_HOURS*WEEKS*(1+CARROT_DIM)^J9386+K9386*MESCLUN_HOURS*WEEKS*(1+MESCLUN_DIM)^K9386</x:f>
        <x:v>5487.38024328487</x:v>
      </x:c>
      <x:c r="N9386" s="267" t="n">
        <x:f>MAX(M9386-FARMER_HOURS,0)/TEMP_HOURS_PER_WORKER</x:f>
        <x:v>3.310680724503382</x:v>
      </x:c>
      <x:c r="O9386" s="268" t="n">
        <x:f>I9386*TOMATO_PRICE+J9386*CARROT_PRICE+K9386*MESCLUN_PRICE</x:f>
        <x:v>162158</x:v>
      </x:c>
      <x:c r="P9386" s="268" t="n">
        <x:f>I9386*TOMATO_FERTILIZER+J9386*CARROT_FERTILIZER+K9386*MESCLUN_FERTILIZER</x:f>
        <x:v>23320</x:v>
      </x:c>
      <x:c r="Q9386" s="268" t="n">
        <x:f>MIN(M9386,FARMER_HOURS)*FARMER_RATE+MAX(M9386-FARMER_HOURS,0)*TEMP_RATE</x:f>
        <x:v>107767.01811258454</x:v>
      </x:c>
      <x:c r="R9386" s="268" t="n">
        <x:f>O9386-P9386-Q9386-FIXED_COST</x:f>
        <x:v>11070.981887415459</x:v>
      </x:c>
      <x:c r="S9386" s="139" t="str">
        <x:f>IF(AND(L9386&lt;=TOTAL_BED_CAP,N9386&lt;=TEMP_WORKER_CAP),"YES","NO")</x:f>
        <x:v>YES</x:v>
      </x:c>
      <x:c r="T9386" s="139" t="n">
        <x:f>IF(S9386="YES",R9386,-1E+99)</x:f>
        <x:v>11070.981887415459</x:v>
      </x:c>
    </x:row>
    <x:row r="9387">
      <x:c r="A9387" s="139"/>
      <x:c r="B9387" s="139"/>
      <x:c r="C9387" s="139"/>
      <x:c r="D9387" s="139"/>
      <x:c r="E9387" s="139"/>
      <x:c r="F9387" s="139"/>
      <x:c r="G9387" s="139"/>
      <x:c r="H9387" s="139"/>
      <x:c r="I9387" s="266" t="n">
        <x:f>INT((ROW()-ROW($I$46))/((CARROT_CAP+1)*(MESCLUN_CAP+1)))</x:f>
        <x:v>14</x:v>
      </x:c>
      <x:c r="J9387" s="266" t="n">
        <x:f>MOD(INT((ROW()-ROW($I$46))/(MESCLUN_CAP+1)),CARROT_CAP+1)</x:f>
        <x:v>7</x:v>
      </x:c>
      <x:c r="K9387" s="266" t="n">
        <x:f>MOD(ROW()-ROW($I$46),MESCLUN_CAP+1)</x:f>
        <x:v>10</x:v>
      </x:c>
      <x:c r="L9387" s="266" t="n">
        <x:f>SUM(I9387:K9387)</x:f>
        <x:v>31</x:v>
      </x:c>
      <x:c r="M9387" s="267" t="n">
        <x:f>I9387*TOMATO_HOURS*WEEKS*(1+TOMATO_DIM)^I9387+J9387*CARROT_HOURS*WEEKS*(1+CARROT_DIM)^J9387+K9387*MESCLUN_HOURS*WEEKS*(1+MESCLUN_DIM)^K9387</x:f>
        <x:v>5543.993784768082</x:v>
      </x:c>
      <x:c r="N9387" s="267" t="n">
        <x:f>MAX(M9387-FARMER_HOURS,0)/TEMP_HOURS_PER_WORKER</x:f>
        <x:v>3.3499956838667235</x:v>
      </x:c>
      <x:c r="O9387" s="268" t="n">
        <x:f>I9387*TOMATO_PRICE+J9387*CARROT_PRICE+K9387*MESCLUN_PRICE</x:f>
        <x:v>164858</x:v>
      </x:c>
      <x:c r="P9387" s="268" t="n">
        <x:f>I9387*TOMATO_FERTILIZER+J9387*CARROT_FERTILIZER+K9387*MESCLUN_FERTILIZER</x:f>
        <x:v>24200</x:v>
      </x:c>
      <x:c r="Q9387" s="268" t="n">
        <x:f>MIN(M9387,FARMER_HOURS)*FARMER_RATE+MAX(M9387-FARMER_HOURS,0)*TEMP_RATE</x:f>
        <x:v>108749.89209666809</x:v>
      </x:c>
      <x:c r="R9387" s="268" t="n">
        <x:f>O9387-P9387-Q9387-FIXED_COST</x:f>
        <x:v>11908.107903331911</x:v>
      </x:c>
      <x:c r="S9387" s="139" t="str">
        <x:f>IF(AND(L9387&lt;=TOTAL_BED_CAP,N9387&lt;=TEMP_WORKER_CAP),"YES","NO")</x:f>
        <x:v>YES</x:v>
      </x:c>
      <x:c r="T9387" s="139" t="n">
        <x:f>IF(S9387="YES",R9387,-1E+99)</x:f>
        <x:v>11908.107903331911</x:v>
      </x:c>
    </x:row>
    <x:row r="9388">
      <x:c r="A9388" s="139"/>
      <x:c r="B9388" s="139"/>
      <x:c r="C9388" s="139"/>
      <x:c r="D9388" s="139"/>
      <x:c r="E9388" s="139"/>
      <x:c r="F9388" s="139"/>
      <x:c r="G9388" s="139"/>
      <x:c r="H9388" s="139"/>
      <x:c r="I9388" s="266" t="n">
        <x:f>INT((ROW()-ROW($I$46))/((CARROT_CAP+1)*(MESCLUN_CAP+1)))</x:f>
        <x:v>14</x:v>
      </x:c>
      <x:c r="J9388" s="266" t="n">
        <x:f>MOD(INT((ROW()-ROW($I$46))/(MESCLUN_CAP+1)),CARROT_CAP+1)</x:f>
        <x:v>7</x:v>
      </x:c>
      <x:c r="K9388" s="266" t="n">
        <x:f>MOD(ROW()-ROW($I$46),MESCLUN_CAP+1)</x:f>
        <x:v>11</x:v>
      </x:c>
      <x:c r="L9388" s="266" t="n">
        <x:f>SUM(I9388:K9388)</x:f>
        <x:v>32</x:v>
      </x:c>
      <x:c r="M9388" s="267" t="n">
        <x:f>I9388*TOMATO_HOURS*WEEKS*(1+TOMATO_DIM)^I9388+J9388*CARROT_HOURS*WEEKS*(1+CARROT_DIM)^J9388+K9388*MESCLUN_HOURS*WEEKS*(1+MESCLUN_DIM)^K9388</x:f>
        <x:v>5601.9518978615215</x:v>
      </x:c>
      <x:c r="N9388" s="267" t="n">
        <x:f>MAX(M9388-FARMER_HOURS,0)/TEMP_HOURS_PER_WORKER</x:f>
        <x:v>3.3902443735149457</x:v>
      </x:c>
      <x:c r="O9388" s="268" t="n">
        <x:f>I9388*TOMATO_PRICE+J9388*CARROT_PRICE+K9388*MESCLUN_PRICE</x:f>
        <x:v>167558</x:v>
      </x:c>
      <x:c r="P9388" s="268" t="n">
        <x:f>I9388*TOMATO_FERTILIZER+J9388*CARROT_FERTILIZER+K9388*MESCLUN_FERTILIZER</x:f>
        <x:v>25080</x:v>
      </x:c>
      <x:c r="Q9388" s="268" t="n">
        <x:f>MIN(M9388,FARMER_HOURS)*FARMER_RATE+MAX(M9388-FARMER_HOURS,0)*TEMP_RATE</x:f>
        <x:v>109756.10933787364</x:v>
      </x:c>
      <x:c r="R9388" s="268" t="n">
        <x:f>O9388-P9388-Q9388-FIXED_COST</x:f>
        <x:v>12721.89066212636</x:v>
      </x:c>
      <x:c r="S9388" s="139" t="str">
        <x:f>IF(AND(L9388&lt;=TOTAL_BED_CAP,N9388&lt;=TEMP_WORKER_CAP),"YES","NO")</x:f>
        <x:v>YES</x:v>
      </x:c>
      <x:c r="T9388" s="139" t="n">
        <x:f>IF(S9388="YES",R9388,-1E+99)</x:f>
        <x:v>12721.89066212636</x:v>
      </x:c>
    </x:row>
    <x:row r="9389">
      <x:c r="A9389" s="139"/>
      <x:c r="B9389" s="139"/>
      <x:c r="C9389" s="139"/>
      <x:c r="D9389" s="139"/>
      <x:c r="E9389" s="139"/>
      <x:c r="F9389" s="139"/>
      <x:c r="G9389" s="139"/>
      <x:c r="H9389" s="139"/>
      <x:c r="I9389" s="266" t="n">
        <x:f>INT((ROW()-ROW($I$46))/((CARROT_CAP+1)*(MESCLUN_CAP+1)))</x:f>
        <x:v>14</x:v>
      </x:c>
      <x:c r="J9389" s="266" t="n">
        <x:f>MOD(INT((ROW()-ROW($I$46))/(MESCLUN_CAP+1)),CARROT_CAP+1)</x:f>
        <x:v>7</x:v>
      </x:c>
      <x:c r="K9389" s="266" t="n">
        <x:f>MOD(ROW()-ROW($I$46),MESCLUN_CAP+1)</x:f>
        <x:v>12</x:v>
      </x:c>
      <x:c r="L9389" s="266" t="n">
        <x:f>SUM(I9389:K9389)</x:f>
        <x:v>33</x:v>
      </x:c>
      <x:c r="M9389" s="267" t="n">
        <x:f>I9389*TOMATO_HOURS*WEEKS*(1+TOMATO_DIM)^I9389+J9389*CARROT_HOURS*WEEKS*(1+CARROT_DIM)^J9389+K9389*MESCLUN_HOURS*WEEKS*(1+MESCLUN_DIM)^K9389</x:f>
        <x:v>5661.2793509895855</x:v>
      </x:c>
      <x:c r="N9389" s="267" t="n">
        <x:f>MAX(M9389-FARMER_HOURS,0)/TEMP_HOURS_PER_WORKER</x:f>
        <x:v>3.431443993742768</x:v>
      </x:c>
      <x:c r="O9389" s="268" t="n">
        <x:f>I9389*TOMATO_PRICE+J9389*CARROT_PRICE+K9389*MESCLUN_PRICE</x:f>
        <x:v>170258</x:v>
      </x:c>
      <x:c r="P9389" s="268" t="n">
        <x:f>I9389*TOMATO_FERTILIZER+J9389*CARROT_FERTILIZER+K9389*MESCLUN_FERTILIZER</x:f>
        <x:v>25960</x:v>
      </x:c>
      <x:c r="Q9389" s="268" t="n">
        <x:f>MIN(M9389,FARMER_HOURS)*FARMER_RATE+MAX(M9389-FARMER_HOURS,0)*TEMP_RATE</x:f>
        <x:v>110786.09984356919</x:v>
      </x:c>
      <x:c r="R9389" s="268" t="n">
        <x:f>O9389-P9389-Q9389-FIXED_COST</x:f>
        <x:v>13511.900156430813</x:v>
      </x:c>
      <x:c r="S9389" s="139" t="str">
        <x:f>IF(AND(L9389&lt;=TOTAL_BED_CAP,N9389&lt;=TEMP_WORKER_CAP),"YES","NO")</x:f>
        <x:v>YES</x:v>
      </x:c>
      <x:c r="T9389" s="139" t="n">
        <x:f>IF(S9389="YES",R9389,-1E+99)</x:f>
        <x:v>13511.900156430813</x:v>
      </x:c>
    </x:row>
    <x:row r="9390">
      <x:c r="A9390" s="139"/>
      <x:c r="B9390" s="139"/>
      <x:c r="C9390" s="139"/>
      <x:c r="D9390" s="139"/>
      <x:c r="E9390" s="139"/>
      <x:c r="F9390" s="139"/>
      <x:c r="G9390" s="139"/>
      <x:c r="H9390" s="139"/>
      <x:c r="I9390" s="266" t="n">
        <x:f>INT((ROW()-ROW($I$46))/((CARROT_CAP+1)*(MESCLUN_CAP+1)))</x:f>
        <x:v>14</x:v>
      </x:c>
      <x:c r="J9390" s="266" t="n">
        <x:f>MOD(INT((ROW()-ROW($I$46))/(MESCLUN_CAP+1)),CARROT_CAP+1)</x:f>
        <x:v>7</x:v>
      </x:c>
      <x:c r="K9390" s="266" t="n">
        <x:f>MOD(ROW()-ROW($I$46),MESCLUN_CAP+1)</x:f>
        <x:v>13</x:v>
      </x:c>
      <x:c r="L9390" s="266" t="n">
        <x:f>SUM(I9390:K9390)</x:f>
        <x:v>34</x:v>
      </x:c>
      <x:c r="M9390" s="267" t="n">
        <x:f>I9390*TOMATO_HOURS*WEEKS*(1+TOMATO_DIM)^I9390+J9390*CARROT_HOURS*WEEKS*(1+CARROT_DIM)^J9390+K9390*MESCLUN_HOURS*WEEKS*(1+MESCLUN_DIM)^K9390</x:f>
        <x:v>5722.00132169797</x:v>
      </x:c>
      <x:c r="N9390" s="267" t="n">
        <x:f>MAX(M9390-FARMER_HOURS,0)/TEMP_HOURS_PER_WORKER</x:f>
        <x:v>3.4736120289569232</x:v>
      </x:c>
      <x:c r="O9390" s="268" t="n">
        <x:f>I9390*TOMATO_PRICE+J9390*CARROT_PRICE+K9390*MESCLUN_PRICE</x:f>
        <x:v>172958</x:v>
      </x:c>
      <x:c r="P9390" s="268" t="n">
        <x:f>I9390*TOMATO_FERTILIZER+J9390*CARROT_FERTILIZER+K9390*MESCLUN_FERTILIZER</x:f>
        <x:v>26840</x:v>
      </x:c>
      <x:c r="Q9390" s="268" t="n">
        <x:f>MIN(M9390,FARMER_HOURS)*FARMER_RATE+MAX(M9390-FARMER_HOURS,0)*TEMP_RATE</x:f>
        <x:v>111840.30072392308</x:v>
      </x:c>
      <x:c r="R9390" s="268" t="n">
        <x:f>O9390-P9390-Q9390-FIXED_COST</x:f>
        <x:v>14277.69927607692</x:v>
      </x:c>
      <x:c r="S9390" s="139" t="str">
        <x:f>IF(AND(L9390&lt;=TOTAL_BED_CAP,N9390&lt;=TEMP_WORKER_CAP),"YES","NO")</x:f>
        <x:v>YES</x:v>
      </x:c>
      <x:c r="T9390" s="139" t="n">
        <x:f>IF(S9390="YES",R9390,-1E+99)</x:f>
        <x:v>14277.69927607692</x:v>
      </x:c>
    </x:row>
    <x:row r="9391">
      <x:c r="A9391" s="139"/>
      <x:c r="B9391" s="139"/>
      <x:c r="C9391" s="139"/>
      <x:c r="D9391" s="139"/>
      <x:c r="E9391" s="139"/>
      <x:c r="F9391" s="139"/>
      <x:c r="G9391" s="139"/>
      <x:c r="H9391" s="139"/>
      <x:c r="I9391" s="266" t="n">
        <x:f>INT((ROW()-ROW($I$46))/((CARROT_CAP+1)*(MESCLUN_CAP+1)))</x:f>
        <x:v>14</x:v>
      </x:c>
      <x:c r="J9391" s="266" t="n">
        <x:f>MOD(INT((ROW()-ROW($I$46))/(MESCLUN_CAP+1)),CARROT_CAP+1)</x:f>
        <x:v>7</x:v>
      </x:c>
      <x:c r="K9391" s="266" t="n">
        <x:f>MOD(ROW()-ROW($I$46),MESCLUN_CAP+1)</x:f>
        <x:v>14</x:v>
      </x:c>
      <x:c r="L9391" s="266" t="n">
        <x:f>SUM(I9391:K9391)</x:f>
        <x:v>35</x:v>
      </x:c>
      <x:c r="M9391" s="267" t="n">
        <x:f>I9391*TOMATO_HOURS*WEEKS*(1+TOMATO_DIM)^I9391+J9391*CARROT_HOURS*WEEKS*(1+CARROT_DIM)^J9391+K9391*MESCLUN_HOURS*WEEKS*(1+MESCLUN_DIM)^K9391</x:f>
        <x:v>5784.143403011631</x:v>
      </x:c>
      <x:c r="N9391" s="267" t="n">
        <x:f>MAX(M9391-FARMER_HOURS,0)/TEMP_HOURS_PER_WORKER</x:f>
        <x:v>3.51676625209141</x:v>
      </x:c>
      <x:c r="O9391" s="268" t="n">
        <x:f>I9391*TOMATO_PRICE+J9391*CARROT_PRICE+K9391*MESCLUN_PRICE</x:f>
        <x:v>175658</x:v>
      </x:c>
      <x:c r="P9391" s="268" t="n">
        <x:f>I9391*TOMATO_FERTILIZER+J9391*CARROT_FERTILIZER+K9391*MESCLUN_FERTILIZER</x:f>
        <x:v>27720</x:v>
      </x:c>
      <x:c r="Q9391" s="268" t="n">
        <x:f>MIN(M9391,FARMER_HOURS)*FARMER_RATE+MAX(M9391-FARMER_HOURS,0)*TEMP_RATE</x:f>
        <x:v>112919.15630228525</x:v>
      </x:c>
      <x:c r="R9391" s="268" t="n">
        <x:f>O9391-P9391-Q9391-FIXED_COST</x:f>
        <x:v>15018.84369771475</x:v>
      </x:c>
      <x:c r="S9391" s="139" t="str">
        <x:f>IF(AND(L9391&lt;=TOTAL_BED_CAP,N9391&lt;=TEMP_WORKER_CAP),"YES","NO")</x:f>
        <x:v>YES</x:v>
      </x:c>
      <x:c r="T9391" s="139" t="n">
        <x:f>IF(S9391="YES",R9391,-1E+99)</x:f>
        <x:v>15018.84369771475</x:v>
      </x:c>
    </x:row>
    <x:row r="9392">
      <x:c r="A9392" s="139"/>
      <x:c r="B9392" s="139"/>
      <x:c r="C9392" s="139"/>
      <x:c r="D9392" s="139"/>
      <x:c r="E9392" s="139"/>
      <x:c r="F9392" s="139"/>
      <x:c r="G9392" s="139"/>
      <x:c r="H9392" s="139"/>
      <x:c r="I9392" s="266" t="n">
        <x:f>INT((ROW()-ROW($I$46))/((CARROT_CAP+1)*(MESCLUN_CAP+1)))</x:f>
        <x:v>14</x:v>
      </x:c>
      <x:c r="J9392" s="266" t="n">
        <x:f>MOD(INT((ROW()-ROW($I$46))/(MESCLUN_CAP+1)),CARROT_CAP+1)</x:f>
        <x:v>7</x:v>
      </x:c>
      <x:c r="K9392" s="266" t="n">
        <x:f>MOD(ROW()-ROW($I$46),MESCLUN_CAP+1)</x:f>
        <x:v>15</x:v>
      </x:c>
      <x:c r="L9392" s="266" t="n">
        <x:f>SUM(I9392:K9392)</x:f>
        <x:v>36</x:v>
      </x:c>
      <x:c r="M9392" s="267" t="n">
        <x:f>I9392*TOMATO_HOURS*WEEKS*(1+TOMATO_DIM)^I9392+J9392*CARROT_HOURS*WEEKS*(1+CARROT_DIM)^J9392+K9392*MESCLUN_HOURS*WEEKS*(1+MESCLUN_DIM)^K9392</x:f>
        <x:v>5847.731609887777</x:v>
      </x:c>
      <x:c r="N9392" s="267" t="n">
        <x:f>MAX(M9392-FARMER_HOURS,0)/TEMP_HOURS_PER_WORKER</x:f>
        <x:v>3.5609247290887343</x:v>
      </x:c>
      <x:c r="O9392" s="268" t="n">
        <x:f>I9392*TOMATO_PRICE+J9392*CARROT_PRICE+K9392*MESCLUN_PRICE</x:f>
        <x:v>178358</x:v>
      </x:c>
      <x:c r="P9392" s="268" t="n">
        <x:f>I9392*TOMATO_FERTILIZER+J9392*CARROT_FERTILIZER+K9392*MESCLUN_FERTILIZER</x:f>
        <x:v>28600</x:v>
      </x:c>
      <x:c r="Q9392" s="268" t="n">
        <x:f>MIN(M9392,FARMER_HOURS)*FARMER_RATE+MAX(M9392-FARMER_HOURS,0)*TEMP_RATE</x:f>
        <x:v>114023.11822721835</x:v>
      </x:c>
      <x:c r="R9392" s="268" t="n">
        <x:f>O9392-P9392-Q9392-FIXED_COST</x:f>
        <x:v>15734.88177278165</x:v>
      </x:c>
      <x:c r="S9392" s="139" t="str">
        <x:f>IF(AND(L9392&lt;=TOTAL_BED_CAP,N9392&lt;=TEMP_WORKER_CAP),"YES","NO")</x:f>
        <x:v>YES</x:v>
      </x:c>
      <x:c r="T9392" s="139" t="n">
        <x:f>IF(S9392="YES",R9392,-1E+99)</x:f>
        <x:v>15734.88177278165</x:v>
      </x:c>
    </x:row>
    <x:row r="9393">
      <x:c r="A9393" s="139"/>
      <x:c r="B9393" s="139"/>
      <x:c r="C9393" s="139"/>
      <x:c r="D9393" s="139"/>
      <x:c r="E9393" s="139"/>
      <x:c r="F9393" s="139"/>
      <x:c r="G9393" s="139"/>
      <x:c r="H9393" s="139"/>
      <x:c r="I9393" s="266" t="n">
        <x:f>INT((ROW()-ROW($I$46))/((CARROT_CAP+1)*(MESCLUN_CAP+1)))</x:f>
        <x:v>14</x:v>
      </x:c>
      <x:c r="J9393" s="266" t="n">
        <x:f>MOD(INT((ROW()-ROW($I$46))/(MESCLUN_CAP+1)),CARROT_CAP+1)</x:f>
        <x:v>7</x:v>
      </x:c>
      <x:c r="K9393" s="266" t="n">
        <x:f>MOD(ROW()-ROW($I$46),MESCLUN_CAP+1)</x:f>
        <x:v>16</x:v>
      </x:c>
      <x:c r="L9393" s="266" t="n">
        <x:f>SUM(I9393:K9393)</x:f>
        <x:v>37</x:v>
      </x:c>
      <x:c r="M9393" s="267" t="n">
        <x:f>I9393*TOMATO_HOURS*WEEKS*(1+TOMATO_DIM)^I9393+J9393*CARROT_HOURS*WEEKS*(1+CARROT_DIM)^J9393+K9393*MESCLUN_HOURS*WEEKS*(1+MESCLUN_DIM)^K9393</x:f>
        <x:v>5912.792385765266</x:v>
      </x:c>
      <x:c r="N9393" s="267" t="n">
        <x:f>MAX(M9393-FARMER_HOURS,0)/TEMP_HOURS_PER_WORKER</x:f>
        <x:v>3.606105823448101</x:v>
      </x:c>
      <x:c r="O9393" s="268" t="n">
        <x:f>I9393*TOMATO_PRICE+J9393*CARROT_PRICE+K9393*MESCLUN_PRICE</x:f>
        <x:v>181058</x:v>
      </x:c>
      <x:c r="P9393" s="268" t="n">
        <x:f>I9393*TOMATO_FERTILIZER+J9393*CARROT_FERTILIZER+K9393*MESCLUN_FERTILIZER</x:f>
        <x:v>29480</x:v>
      </x:c>
      <x:c r="Q9393" s="268" t="n">
        <x:f>MIN(M9393,FARMER_HOURS)*FARMER_RATE+MAX(M9393-FARMER_HOURS,0)*TEMP_RATE</x:f>
        <x:v>115152.64558620253</x:v>
      </x:c>
      <x:c r="R9393" s="268" t="n">
        <x:f>O9393-P9393-Q9393-FIXED_COST</x:f>
        <x:v>16425.354413797468</x:v>
      </x:c>
      <x:c r="S9393" s="139" t="str">
        <x:f>IF(AND(L9393&lt;=TOTAL_BED_CAP,N9393&lt;=TEMP_WORKER_CAP),"YES","NO")</x:f>
        <x:v>YES</x:v>
      </x:c>
      <x:c r="T9393" s="139" t="n">
        <x:f>IF(S9393="YES",R9393,-1E+99)</x:f>
        <x:v>16425.354413797468</x:v>
      </x:c>
    </x:row>
    <x:row r="9394">
      <x:c r="A9394" s="139"/>
      <x:c r="B9394" s="139"/>
      <x:c r="C9394" s="139"/>
      <x:c r="D9394" s="139"/>
      <x:c r="E9394" s="139"/>
      <x:c r="F9394" s="139"/>
      <x:c r="G9394" s="139"/>
      <x:c r="H9394" s="139"/>
      <x:c r="I9394" s="266" t="n">
        <x:f>INT((ROW()-ROW($I$46))/((CARROT_CAP+1)*(MESCLUN_CAP+1)))</x:f>
        <x:v>14</x:v>
      </x:c>
      <x:c r="J9394" s="266" t="n">
        <x:f>MOD(INT((ROW()-ROW($I$46))/(MESCLUN_CAP+1)),CARROT_CAP+1)</x:f>
        <x:v>7</x:v>
      </x:c>
      <x:c r="K9394" s="266" t="n">
        <x:f>MOD(ROW()-ROW($I$46),MESCLUN_CAP+1)</x:f>
        <x:v>17</x:v>
      </x:c>
      <x:c r="L9394" s="266" t="n">
        <x:f>SUM(I9394:K9394)</x:f>
        <x:v>38</x:v>
      </x:c>
      <x:c r="M9394" s="267" t="n">
        <x:f>I9394*TOMATO_HOURS*WEEKS*(1+TOMATO_DIM)^I9394+J9394*CARROT_HOURS*WEEKS*(1+CARROT_DIM)^J9394+K9394*MESCLUN_HOURS*WEEKS*(1+MESCLUN_DIM)^K9394</x:f>
        <x:v>5979.352609211806</x:v>
      </x:c>
      <x:c r="N9394" s="267" t="n">
        <x:f>MAX(M9394-FARMER_HOURS,0)/TEMP_HOURS_PER_WORKER</x:f>
        <x:v>3.652328200841532</x:v>
      </x:c>
      <x:c r="O9394" s="268" t="n">
        <x:f>I9394*TOMATO_PRICE+J9394*CARROT_PRICE+K9394*MESCLUN_PRICE</x:f>
        <x:v>183758</x:v>
      </x:c>
      <x:c r="P9394" s="268" t="n">
        <x:f>I9394*TOMATO_FERTILIZER+J9394*CARROT_FERTILIZER+K9394*MESCLUN_FERTILIZER</x:f>
        <x:v>30360</x:v>
      </x:c>
      <x:c r="Q9394" s="268" t="n">
        <x:f>MIN(M9394,FARMER_HOURS)*FARMER_RATE+MAX(M9394-FARMER_HOURS,0)*TEMP_RATE</x:f>
        <x:v>116308.2050210383</x:v>
      </x:c>
      <x:c r="R9394" s="268" t="n">
        <x:f>O9394-P9394-Q9394-FIXED_COST</x:f>
        <x:v>17089.794978961698</x:v>
      </x:c>
      <x:c r="S9394" s="139" t="str">
        <x:f>IF(AND(L9394&lt;=TOTAL_BED_CAP,N9394&lt;=TEMP_WORKER_CAP),"YES","NO")</x:f>
        <x:v>YES</x:v>
      </x:c>
      <x:c r="T9394" s="139" t="n">
        <x:f>IF(S9394="YES",R9394,-1E+99)</x:f>
        <x:v>17089.794978961698</x:v>
      </x:c>
    </x:row>
    <x:row r="9395">
      <x:c r="A9395" s="139"/>
      <x:c r="B9395" s="139"/>
      <x:c r="C9395" s="139"/>
      <x:c r="D9395" s="139"/>
      <x:c r="E9395" s="139"/>
      <x:c r="F9395" s="139"/>
      <x:c r="G9395" s="139"/>
      <x:c r="H9395" s="139"/>
      <x:c r="I9395" s="266" t="n">
        <x:f>INT((ROW()-ROW($I$46))/((CARROT_CAP+1)*(MESCLUN_CAP+1)))</x:f>
        <x:v>14</x:v>
      </x:c>
      <x:c r="J9395" s="266" t="n">
        <x:f>MOD(INT((ROW()-ROW($I$46))/(MESCLUN_CAP+1)),CARROT_CAP+1)</x:f>
        <x:v>7</x:v>
      </x:c>
      <x:c r="K9395" s="266" t="n">
        <x:f>MOD(ROW()-ROW($I$46),MESCLUN_CAP+1)</x:f>
        <x:v>18</x:v>
      </x:c>
      <x:c r="L9395" s="266" t="n">
        <x:f>SUM(I9395:K9395)</x:f>
        <x:v>39</x:v>
      </x:c>
      <x:c r="M9395" s="267" t="n">
        <x:f>I9395*TOMATO_HOURS*WEEKS*(1+TOMATO_DIM)^I9395+J9395*CARROT_HOURS*WEEKS*(1+CARROT_DIM)^J9395+K9395*MESCLUN_HOURS*WEEKS*(1+MESCLUN_DIM)^K9395</x:f>
        <x:v>6047.439600670394</x:v>
      </x:c>
      <x:c r="N9395" s="267" t="n">
        <x:f>MAX(M9395-FARMER_HOURS,0)/TEMP_HOURS_PER_WORKER</x:f>
        <x:v>3.6996108337988844</x:v>
      </x:c>
      <x:c r="O9395" s="268" t="n">
        <x:f>I9395*TOMATO_PRICE+J9395*CARROT_PRICE+K9395*MESCLUN_PRICE</x:f>
        <x:v>186458</x:v>
      </x:c>
      <x:c r="P9395" s="268" t="n">
        <x:f>I9395*TOMATO_FERTILIZER+J9395*CARROT_FERTILIZER+K9395*MESCLUN_FERTILIZER</x:f>
        <x:v>31240</x:v>
      </x:c>
      <x:c r="Q9395" s="268" t="n">
        <x:f>MIN(M9395,FARMER_HOURS)*FARMER_RATE+MAX(M9395-FARMER_HOURS,0)*TEMP_RATE</x:f>
        <x:v>117490.27084497211</x:v>
      </x:c>
      <x:c r="R9395" s="268" t="n">
        <x:f>O9395-P9395-Q9395-FIXED_COST</x:f>
        <x:v>17727.72915502789</x:v>
      </x:c>
      <x:c r="S9395" s="139" t="str">
        <x:f>IF(AND(L9395&lt;=TOTAL_BED_CAP,N9395&lt;=TEMP_WORKER_CAP),"YES","NO")</x:f>
        <x:v>YES</x:v>
      </x:c>
      <x:c r="T9395" s="139" t="n">
        <x:f>IF(S9395="YES",R9395,-1E+99)</x:f>
        <x:v>17727.72915502789</x:v>
      </x:c>
    </x:row>
    <x:row r="9396">
      <x:c r="A9396" s="139"/>
      <x:c r="B9396" s="139"/>
      <x:c r="C9396" s="139"/>
      <x:c r="D9396" s="139"/>
      <x:c r="E9396" s="139"/>
      <x:c r="F9396" s="139"/>
      <x:c r="G9396" s="139"/>
      <x:c r="H9396" s="139"/>
      <x:c r="I9396" s="266" t="n">
        <x:f>INT((ROW()-ROW($I$46))/((CARROT_CAP+1)*(MESCLUN_CAP+1)))</x:f>
        <x:v>14</x:v>
      </x:c>
      <x:c r="J9396" s="266" t="n">
        <x:f>MOD(INT((ROW()-ROW($I$46))/(MESCLUN_CAP+1)),CARROT_CAP+1)</x:f>
        <x:v>7</x:v>
      </x:c>
      <x:c r="K9396" s="266" t="n">
        <x:f>MOD(ROW()-ROW($I$46),MESCLUN_CAP+1)</x:f>
        <x:v>19</x:v>
      </x:c>
      <x:c r="L9396" s="266" t="n">
        <x:f>SUM(I9396:K9396)</x:f>
        <x:v>40</x:v>
      </x:c>
      <x:c r="M9396" s="267" t="n">
        <x:f>I9396*TOMATO_HOURS*WEEKS*(1+TOMATO_DIM)^I9396+J9396*CARROT_HOURS*WEEKS*(1+CARROT_DIM)^J9396+K9396*MESCLUN_HOURS*WEEKS*(1+MESCLUN_DIM)^K9396</x:f>
        <x:v>6117.081129306416</x:v>
      </x:c>
      <x:c r="N9396" s="267" t="n">
        <x:f>MAX(M9396-FARMER_HOURS,0)/TEMP_HOURS_PER_WORKER</x:f>
        <x:v>3.747973006462789</x:v>
      </x:c>
      <x:c r="O9396" s="268" t="n">
        <x:f>I9396*TOMATO_PRICE+J9396*CARROT_PRICE+K9396*MESCLUN_PRICE</x:f>
        <x:v>189158</x:v>
      </x:c>
      <x:c r="P9396" s="268" t="n">
        <x:f>I9396*TOMATO_FERTILIZER+J9396*CARROT_FERTILIZER+K9396*MESCLUN_FERTILIZER</x:f>
        <x:v>32120</x:v>
      </x:c>
      <x:c r="Q9396" s="268" t="n">
        <x:f>MIN(M9396,FARMER_HOURS)*FARMER_RATE+MAX(M9396-FARMER_HOURS,0)*TEMP_RATE</x:f>
        <x:v>118699.32516156972</x:v>
      </x:c>
      <x:c r="R9396" s="268" t="n">
        <x:f>O9396-P9396-Q9396-FIXED_COST</x:f>
        <x:v>18338.674838430277</x:v>
      </x:c>
      <x:c r="S9396" s="139" t="str">
        <x:f>IF(AND(L9396&lt;=TOTAL_BED_CAP,N9396&lt;=TEMP_WORKER_CAP),"YES","NO")</x:f>
        <x:v>YES</x:v>
      </x:c>
      <x:c r="T9396" s="139" t="n">
        <x:f>IF(S9396="YES",R9396,-1E+99)</x:f>
        <x:v>18338.674838430277</x:v>
      </x:c>
    </x:row>
    <x:row r="9397">
      <x:c r="A9397" s="139"/>
      <x:c r="B9397" s="139"/>
      <x:c r="C9397" s="139"/>
      <x:c r="D9397" s="139"/>
      <x:c r="E9397" s="139"/>
      <x:c r="F9397" s="139"/>
      <x:c r="G9397" s="139"/>
      <x:c r="H9397" s="139"/>
      <x:c r="I9397" s="266" t="n">
        <x:f>INT((ROW()-ROW($I$46))/((CARROT_CAP+1)*(MESCLUN_CAP+1)))</x:f>
        <x:v>14</x:v>
      </x:c>
      <x:c r="J9397" s="266" t="n">
        <x:f>MOD(INT((ROW()-ROW($I$46))/(MESCLUN_CAP+1)),CARROT_CAP+1)</x:f>
        <x:v>7</x:v>
      </x:c>
      <x:c r="K9397" s="266" t="n">
        <x:f>MOD(ROW()-ROW($I$46),MESCLUN_CAP+1)</x:f>
        <x:v>20</x:v>
      </x:c>
      <x:c r="L9397" s="266" t="n">
        <x:f>SUM(I9397:K9397)</x:f>
        <x:v>41</x:v>
      </x:c>
      <x:c r="M9397" s="267" t="n">
        <x:f>I9397*TOMATO_HOURS*WEEKS*(1+TOMATO_DIM)^I9397+J9397*CARROT_HOURS*WEEKS*(1+CARROT_DIM)^J9397+K9397*MESCLUN_HOURS*WEEKS*(1+MESCLUN_DIM)^K9397</x:f>
        <x:v>6188.305419956892</x:v>
      </x:c>
      <x:c r="N9397" s="267" t="n">
        <x:f>MAX(M9397-FARMER_HOURS,0)/TEMP_HOURS_PER_WORKER</x:f>
        <x:v>3.7974343194145086</x:v>
      </x:c>
      <x:c r="O9397" s="268" t="n">
        <x:f>I9397*TOMATO_PRICE+J9397*CARROT_PRICE+K9397*MESCLUN_PRICE</x:f>
        <x:v>191858</x:v>
      </x:c>
      <x:c r="P9397" s="268" t="n">
        <x:f>I9397*TOMATO_FERTILIZER+J9397*CARROT_FERTILIZER+K9397*MESCLUN_FERTILIZER</x:f>
        <x:v>33000</x:v>
      </x:c>
      <x:c r="Q9397" s="268" t="n">
        <x:f>MIN(M9397,FARMER_HOURS)*FARMER_RATE+MAX(M9397-FARMER_HOURS,0)*TEMP_RATE</x:f>
        <x:v>119935.85798536272</x:v>
      </x:c>
      <x:c r="R9397" s="268" t="n">
        <x:f>O9397-P9397-Q9397-FIXED_COST</x:f>
        <x:v>18922.142014637284</x:v>
      </x:c>
      <x:c r="S9397" s="139" t="str">
        <x:f>IF(AND(L9397&lt;=TOTAL_BED_CAP,N9397&lt;=TEMP_WORKER_CAP),"YES","NO")</x:f>
        <x:v>YES</x:v>
      </x:c>
      <x:c r="T9397" s="139" t="n">
        <x:f>IF(S9397="YES",R9397,-1E+99)</x:f>
        <x:v>18922.142014637284</x:v>
      </x:c>
    </x:row>
    <x:row r="9398">
      <x:c r="A9398" s="139"/>
      <x:c r="B9398" s="139"/>
      <x:c r="C9398" s="139"/>
      <x:c r="D9398" s="139"/>
      <x:c r="E9398" s="139"/>
      <x:c r="F9398" s="139"/>
      <x:c r="G9398" s="139"/>
      <x:c r="H9398" s="139"/>
      <x:c r="I9398" s="266" t="n">
        <x:f>INT((ROW()-ROW($I$46))/((CARROT_CAP+1)*(MESCLUN_CAP+1)))</x:f>
        <x:v>14</x:v>
      </x:c>
      <x:c r="J9398" s="266" t="n">
        <x:f>MOD(INT((ROW()-ROW($I$46))/(MESCLUN_CAP+1)),CARROT_CAP+1)</x:f>
        <x:v>7</x:v>
      </x:c>
      <x:c r="K9398" s="266" t="n">
        <x:f>MOD(ROW()-ROW($I$46),MESCLUN_CAP+1)</x:f>
        <x:v>21</x:v>
      </x:c>
      <x:c r="L9398" s="266" t="n">
        <x:f>SUM(I9398:K9398)</x:f>
        <x:v>42</x:v>
      </x:c>
      <x:c r="M9398" s="267" t="n">
        <x:f>I9398*TOMATO_HOURS*WEEKS*(1+TOMATO_DIM)^I9398+J9398*CARROT_HOURS*WEEKS*(1+CARROT_DIM)^J9398+K9398*MESCLUN_HOURS*WEEKS*(1+MESCLUN_DIM)^K9398</x:f>
        <x:v>6261.141160183337</x:v>
      </x:c>
      <x:c r="N9398" s="267" t="n">
        <x:f>MAX(M9398-FARMER_HOURS,0)/TEMP_HOURS_PER_WORKER</x:f>
        <x:v>3.848014694571762</x:v>
      </x:c>
      <x:c r="O9398" s="268" t="n">
        <x:f>I9398*TOMATO_PRICE+J9398*CARROT_PRICE+K9398*MESCLUN_PRICE</x:f>
        <x:v>194558</x:v>
      </x:c>
      <x:c r="P9398" s="268" t="n">
        <x:f>I9398*TOMATO_FERTILIZER+J9398*CARROT_FERTILIZER+K9398*MESCLUN_FERTILIZER</x:f>
        <x:v>33880</x:v>
      </x:c>
      <x:c r="Q9398" s="268" t="n">
        <x:f>MIN(M9398,FARMER_HOURS)*FARMER_RATE+MAX(M9398-FARMER_HOURS,0)*TEMP_RATE</x:f>
        <x:v>121200.36736429404</x:v>
      </x:c>
      <x:c r="R9398" s="268" t="n">
        <x:f>O9398-P9398-Q9398-FIXED_COST</x:f>
        <x:v>19477.63263570596</x:v>
      </x:c>
      <x:c r="S9398" s="139" t="str">
        <x:f>IF(AND(L9398&lt;=TOTAL_BED_CAP,N9398&lt;=TEMP_WORKER_CAP),"YES","NO")</x:f>
        <x:v>YES</x:v>
      </x:c>
      <x:c r="T9398" s="139" t="n">
        <x:f>IF(S9398="YES",R9398,-1E+99)</x:f>
        <x:v>19477.63263570596</x:v>
      </x:c>
    </x:row>
    <x:row r="9399">
      <x:c r="A9399" s="139"/>
      <x:c r="B9399" s="139"/>
      <x:c r="C9399" s="139"/>
      <x:c r="D9399" s="139"/>
      <x:c r="E9399" s="139"/>
      <x:c r="F9399" s="139"/>
      <x:c r="G9399" s="139"/>
      <x:c r="H9399" s="139"/>
      <x:c r="I9399" s="266" t="n">
        <x:f>INT((ROW()-ROW($I$46))/((CARROT_CAP+1)*(MESCLUN_CAP+1)))</x:f>
        <x:v>14</x:v>
      </x:c>
      <x:c r="J9399" s="266" t="n">
        <x:f>MOD(INT((ROW()-ROW($I$46))/(MESCLUN_CAP+1)),CARROT_CAP+1)</x:f>
        <x:v>7</x:v>
      </x:c>
      <x:c r="K9399" s="266" t="n">
        <x:f>MOD(ROW()-ROW($I$46),MESCLUN_CAP+1)</x:f>
        <x:v>22</x:v>
      </x:c>
      <x:c r="L9399" s="266" t="n">
        <x:f>SUM(I9399:K9399)</x:f>
        <x:v>43</x:v>
      </x:c>
      <x:c r="M9399" s="267" t="n">
        <x:f>I9399*TOMATO_HOURS*WEEKS*(1+TOMATO_DIM)^I9399+J9399*CARROT_HOURS*WEEKS*(1+CARROT_DIM)^J9399+K9399*MESCLUN_HOURS*WEEKS*(1+MESCLUN_DIM)^K9399</x:f>
        <x:v>6335.6175074297325</x:v>
      </x:c>
      <x:c r="N9399" s="267" t="n">
        <x:f>MAX(M9399-FARMER_HOURS,0)/TEMP_HOURS_PER_WORKER</x:f>
        <x:v>3.8997343801595363</x:v>
      </x:c>
      <x:c r="O9399" s="268" t="n">
        <x:f>I9399*TOMATO_PRICE+J9399*CARROT_PRICE+K9399*MESCLUN_PRICE</x:f>
        <x:v>197258</x:v>
      </x:c>
      <x:c r="P9399" s="268" t="n">
        <x:f>I9399*TOMATO_FERTILIZER+J9399*CARROT_FERTILIZER+K9399*MESCLUN_FERTILIZER</x:f>
        <x:v>34760</x:v>
      </x:c>
      <x:c r="Q9399" s="268" t="n">
        <x:f>MIN(M9399,FARMER_HOURS)*FARMER_RATE+MAX(M9399-FARMER_HOURS,0)*TEMP_RATE</x:f>
        <x:v>122493.35950398841</x:v>
      </x:c>
      <x:c r="R9399" s="268" t="n">
        <x:f>O9399-P9399-Q9399-FIXED_COST</x:f>
        <x:v>20004.64049601159</x:v>
      </x:c>
      <x:c r="S9399" s="139" t="str">
        <x:f>IF(AND(L9399&lt;=TOTAL_BED_CAP,N9399&lt;=TEMP_WORKER_CAP),"YES","NO")</x:f>
        <x:v>YES</x:v>
      </x:c>
      <x:c r="T9399" s="139" t="n">
        <x:f>IF(S9399="YES",R9399,-1E+99)</x:f>
        <x:v>20004.64049601159</x:v>
      </x:c>
    </x:row>
    <x:row r="9400">
      <x:c r="A9400" s="139"/>
      <x:c r="B9400" s="139"/>
      <x:c r="C9400" s="139"/>
      <x:c r="D9400" s="139"/>
      <x:c r="E9400" s="139"/>
      <x:c r="F9400" s="139"/>
      <x:c r="G9400" s="139"/>
      <x:c r="H9400" s="139"/>
      <x:c r="I9400" s="266" t="n">
        <x:f>INT((ROW()-ROW($I$46))/((CARROT_CAP+1)*(MESCLUN_CAP+1)))</x:f>
        <x:v>14</x:v>
      </x:c>
      <x:c r="J9400" s="266" t="n">
        <x:f>MOD(INT((ROW()-ROW($I$46))/(MESCLUN_CAP+1)),CARROT_CAP+1)</x:f>
        <x:v>7</x:v>
      </x:c>
      <x:c r="K9400" s="266" t="n">
        <x:f>MOD(ROW()-ROW($I$46),MESCLUN_CAP+1)</x:f>
        <x:v>23</x:v>
      </x:c>
      <x:c r="L9400" s="266" t="n">
        <x:f>SUM(I9400:K9400)</x:f>
        <x:v>44</x:v>
      </x:c>
      <x:c r="M9400" s="267" t="n">
        <x:f>I9400*TOMATO_HOURS*WEEKS*(1+TOMATO_DIM)^I9400+J9400*CARROT_HOURS*WEEKS*(1+CARROT_DIM)^J9400+K9400*MESCLUN_HOURS*WEEKS*(1+MESCLUN_DIM)^K9400</x:f>
        <x:v>6411.764096287169</x:v>
      </x:c>
      <x:c r="N9400" s="267" t="n">
        <x:f>MAX(M9400-FARMER_HOURS,0)/TEMP_HOURS_PER_WORKER</x:f>
        <x:v>3.9526139557549786</x:v>
      </x:c>
      <x:c r="O9400" s="268" t="n">
        <x:f>I9400*TOMATO_PRICE+J9400*CARROT_PRICE+K9400*MESCLUN_PRICE</x:f>
        <x:v>199958</x:v>
      </x:c>
      <x:c r="P9400" s="268" t="n">
        <x:f>I9400*TOMATO_FERTILIZER+J9400*CARROT_FERTILIZER+K9400*MESCLUN_FERTILIZER</x:f>
        <x:v>35640</x:v>
      </x:c>
      <x:c r="Q9400" s="268" t="n">
        <x:f>MIN(M9400,FARMER_HOURS)*FARMER_RATE+MAX(M9400-FARMER_HOURS,0)*TEMP_RATE</x:f>
        <x:v>123815.34889387446</x:v>
      </x:c>
      <x:c r="R9400" s="268" t="n">
        <x:f>O9400-P9400-Q9400-FIXED_COST</x:f>
        <x:v>20502.651106125544</x:v>
      </x:c>
      <x:c r="S9400" s="139" t="str">
        <x:f>IF(AND(L9400&lt;=TOTAL_BED_CAP,N9400&lt;=TEMP_WORKER_CAP),"YES","NO")</x:f>
        <x:v>YES</x:v>
      </x:c>
      <x:c r="T9400" s="139" t="n">
        <x:f>IF(S9400="YES",R9400,-1E+99)</x:f>
        <x:v>20502.651106125544</x:v>
      </x:c>
    </x:row>
    <x:row r="9401">
      <x:c r="A9401" s="139"/>
      <x:c r="B9401" s="139"/>
      <x:c r="C9401" s="139"/>
      <x:c r="D9401" s="139"/>
      <x:c r="E9401" s="139"/>
      <x:c r="F9401" s="139"/>
      <x:c r="G9401" s="139"/>
      <x:c r="H9401" s="139"/>
      <x:c r="I9401" s="266" t="n">
        <x:f>INT((ROW()-ROW($I$46))/((CARROT_CAP+1)*(MESCLUN_CAP+1)))</x:f>
        <x:v>14</x:v>
      </x:c>
      <x:c r="J9401" s="266" t="n">
        <x:f>MOD(INT((ROW()-ROW($I$46))/(MESCLUN_CAP+1)),CARROT_CAP+1)</x:f>
        <x:v>7</x:v>
      </x:c>
      <x:c r="K9401" s="266" t="n">
        <x:f>MOD(ROW()-ROW($I$46),MESCLUN_CAP+1)</x:f>
        <x:v>24</x:v>
      </x:c>
      <x:c r="L9401" s="266" t="n">
        <x:f>SUM(I9401:K9401)</x:f>
        <x:v>45</x:v>
      </x:c>
      <x:c r="M9401" s="267" t="n">
        <x:f>I9401*TOMATO_HOURS*WEEKS*(1+TOMATO_DIM)^I9401+J9401*CARROT_HOURS*WEEKS*(1+CARROT_DIM)^J9401+K9401*MESCLUN_HOURS*WEEKS*(1+MESCLUN_DIM)^K9401</x:f>
        <x:v>6489.611045866664</x:v>
      </x:c>
      <x:c r="N9401" s="267" t="n">
        <x:f>MAX(M9401-FARMER_HOURS,0)/TEMP_HOURS_PER_WORKER</x:f>
        <x:v>4.006674337407405</x:v>
      </x:c>
      <x:c r="O9401" s="268" t="n">
        <x:f>I9401*TOMATO_PRICE+J9401*CARROT_PRICE+K9401*MESCLUN_PRICE</x:f>
        <x:v>202658</x:v>
      </x:c>
      <x:c r="P9401" s="268" t="n">
        <x:f>I9401*TOMATO_FERTILIZER+J9401*CARROT_FERTILIZER+K9401*MESCLUN_FERTILIZER</x:f>
        <x:v>36520</x:v>
      </x:c>
      <x:c r="Q9401" s="268" t="n">
        <x:f>MIN(M9401,FARMER_HOURS)*FARMER_RATE+MAX(M9401-FARMER_HOURS,0)*TEMP_RATE</x:f>
        <x:v>125166.85843518515</x:v>
      </x:c>
      <x:c r="R9401" s="268" t="n">
        <x:f>O9401-P9401-Q9401-FIXED_COST</x:f>
        <x:v>20971.141564814854</x:v>
      </x:c>
      <x:c r="S9401" s="139" t="str">
        <x:f>IF(AND(L9401&lt;=TOTAL_BED_CAP,N9401&lt;=TEMP_WORKER_CAP),"YES","NO")</x:f>
        <x:v>NO</x:v>
      </x:c>
      <x:c r="T9401" s="139" t="n">
        <x:f>IF(S9401="YES",R9401,-1E+99)</x:f>
        <x:v>-1e+99</x:v>
      </x:c>
    </x:row>
    <x:row r="9402">
      <x:c r="A9402" s="139"/>
      <x:c r="B9402" s="139"/>
      <x:c r="C9402" s="139"/>
      <x:c r="D9402" s="139"/>
      <x:c r="E9402" s="139"/>
      <x:c r="F9402" s="139"/>
      <x:c r="G9402" s="139"/>
      <x:c r="H9402" s="139"/>
      <x:c r="I9402" s="266" t="n">
        <x:f>INT((ROW()-ROW($I$46))/((CARROT_CAP+1)*(MESCLUN_CAP+1)))</x:f>
        <x:v>14</x:v>
      </x:c>
      <x:c r="J9402" s="266" t="n">
        <x:f>MOD(INT((ROW()-ROW($I$46))/(MESCLUN_CAP+1)),CARROT_CAP+1)</x:f>
        <x:v>7</x:v>
      </x:c>
      <x:c r="K9402" s="266" t="n">
        <x:f>MOD(ROW()-ROW($I$46),MESCLUN_CAP+1)</x:f>
        <x:v>25</x:v>
      </x:c>
      <x:c r="L9402" s="266" t="n">
        <x:f>SUM(I9402:K9402)</x:f>
        <x:v>46</x:v>
      </x:c>
      <x:c r="M9402" s="267" t="n">
        <x:f>I9402*TOMATO_HOURS*WEEKS*(1+TOMATO_DIM)^I9402+J9402*CARROT_HOURS*WEEKS*(1+CARROT_DIM)^J9402+K9402*MESCLUN_HOURS*WEEKS*(1+MESCLUN_DIM)^K9402</x:f>
        <x:v>6569.188967281762</x:v>
      </x:c>
      <x:c r="N9402" s="267" t="n">
        <x:f>MAX(M9402-FARMER_HOURS,0)/TEMP_HOURS_PER_WORKER</x:f>
        <x:v>4.061936782834557</x:v>
      </x:c>
      <x:c r="O9402" s="268" t="n">
        <x:f>I9402*TOMATO_PRICE+J9402*CARROT_PRICE+K9402*MESCLUN_PRICE</x:f>
        <x:v>205358</x:v>
      </x:c>
      <x:c r="P9402" s="268" t="n">
        <x:f>I9402*TOMATO_FERTILIZER+J9402*CARROT_FERTILIZER+K9402*MESCLUN_FERTILIZER</x:f>
        <x:v>37400</x:v>
      </x:c>
      <x:c r="Q9402" s="268" t="n">
        <x:f>MIN(M9402,FARMER_HOURS)*FARMER_RATE+MAX(M9402-FARMER_HOURS,0)*TEMP_RATE</x:f>
        <x:v>126548.41957086393</x:v>
      </x:c>
      <x:c r="R9402" s="268" t="n">
        <x:f>O9402-P9402-Q9402-FIXED_COST</x:f>
        <x:v>21409.58042913607</x:v>
      </x:c>
      <x:c r="S9402" s="139" t="str">
        <x:f>IF(AND(L9402&lt;=TOTAL_BED_CAP,N9402&lt;=TEMP_WORKER_CAP),"YES","NO")</x:f>
        <x:v>NO</x:v>
      </x:c>
      <x:c r="T9402" s="139" t="n">
        <x:f>IF(S9402="YES",R9402,-1E+99)</x:f>
        <x:v>-1e+99</x:v>
      </x:c>
    </x:row>
    <x:row r="9403">
      <x:c r="A9403" s="139"/>
      <x:c r="B9403" s="139"/>
      <x:c r="C9403" s="139"/>
      <x:c r="D9403" s="139"/>
      <x:c r="E9403" s="139"/>
      <x:c r="F9403" s="139"/>
      <x:c r="G9403" s="139"/>
      <x:c r="H9403" s="139"/>
      <x:c r="I9403" s="266" t="n">
        <x:f>INT((ROW()-ROW($I$46))/((CARROT_CAP+1)*(MESCLUN_CAP+1)))</x:f>
        <x:v>14</x:v>
      </x:c>
      <x:c r="J9403" s="266" t="n">
        <x:f>MOD(INT((ROW()-ROW($I$46))/(MESCLUN_CAP+1)),CARROT_CAP+1)</x:f>
        <x:v>7</x:v>
      </x:c>
      <x:c r="K9403" s="266" t="n">
        <x:f>MOD(ROW()-ROW($I$46),MESCLUN_CAP+1)</x:f>
        <x:v>26</x:v>
      </x:c>
      <x:c r="L9403" s="266" t="n">
        <x:f>SUM(I9403:K9403)</x:f>
        <x:v>47</x:v>
      </x:c>
      <x:c r="M9403" s="267" t="n">
        <x:f>I9403*TOMATO_HOURS*WEEKS*(1+TOMATO_DIM)^I9403+J9403*CARROT_HOURS*WEEKS*(1+CARROT_DIM)^J9403+K9403*MESCLUN_HOURS*WEEKS*(1+MESCLUN_DIM)^K9403</x:f>
        <x:v>6650.528971242479</x:v>
      </x:c>
      <x:c r="N9403" s="267" t="n">
        <x:f>MAX(M9403-FARMER_HOURS,0)/TEMP_HOURS_PER_WORKER</x:f>
        <x:v>4.118422896696166</x:v>
      </x:c>
      <x:c r="O9403" s="268" t="n">
        <x:f>I9403*TOMATO_PRICE+J9403*CARROT_PRICE+K9403*MESCLUN_PRICE</x:f>
        <x:v>208058</x:v>
      </x:c>
      <x:c r="P9403" s="268" t="n">
        <x:f>I9403*TOMATO_FERTILIZER+J9403*CARROT_FERTILIZER+K9403*MESCLUN_FERTILIZER</x:f>
        <x:v>38280</x:v>
      </x:c>
      <x:c r="Q9403" s="268" t="n">
        <x:f>MIN(M9403,FARMER_HOURS)*FARMER_RATE+MAX(M9403-FARMER_HOURS,0)*TEMP_RATE</x:f>
        <x:v>127960.57241740415</x:v>
      </x:c>
      <x:c r="R9403" s="268" t="n">
        <x:f>O9403-P9403-Q9403-FIXED_COST</x:f>
        <x:v>21817.427582595847</x:v>
      </x:c>
      <x:c r="S9403" s="139" t="str">
        <x:f>IF(AND(L9403&lt;=TOTAL_BED_CAP,N9403&lt;=TEMP_WORKER_CAP),"YES","NO")</x:f>
        <x:v>NO</x:v>
      </x:c>
      <x:c r="T9403" s="139" t="n">
        <x:f>IF(S9403="YES",R9403,-1E+99)</x:f>
        <x:v>-1e+99</x:v>
      </x:c>
    </x:row>
    <x:row r="9404">
      <x:c r="A9404" s="139"/>
      <x:c r="B9404" s="139"/>
      <x:c r="C9404" s="139"/>
      <x:c r="D9404" s="139"/>
      <x:c r="E9404" s="139"/>
      <x:c r="F9404" s="139"/>
      <x:c r="G9404" s="139"/>
      <x:c r="H9404" s="139"/>
      <x:c r="I9404" s="266" t="n">
        <x:f>INT((ROW()-ROW($I$46))/((CARROT_CAP+1)*(MESCLUN_CAP+1)))</x:f>
        <x:v>14</x:v>
      </x:c>
      <x:c r="J9404" s="266" t="n">
        <x:f>MOD(INT((ROW()-ROW($I$46))/(MESCLUN_CAP+1)),CARROT_CAP+1)</x:f>
        <x:v>7</x:v>
      </x:c>
      <x:c r="K9404" s="266" t="n">
        <x:f>MOD(ROW()-ROW($I$46),MESCLUN_CAP+1)</x:f>
        <x:v>27</x:v>
      </x:c>
      <x:c r="L9404" s="266" t="n">
        <x:f>SUM(I9404:K9404)</x:f>
        <x:v>48</x:v>
      </x:c>
      <x:c r="M9404" s="267" t="n">
        <x:f>I9404*TOMATO_HOURS*WEEKS*(1+TOMATO_DIM)^I9404+J9404*CARROT_HOURS*WEEKS*(1+CARROT_DIM)^J9404+K9404*MESCLUN_HOURS*WEEKS*(1+MESCLUN_DIM)^K9404</x:f>
        <x:v>6733.662675762236</x:v>
      </x:c>
      <x:c r="N9404" s="267" t="n">
        <x:f>MAX(M9404-FARMER_HOURS,0)/TEMP_HOURS_PER_WORKER</x:f>
        <x:v>4.176154635945998</x:v>
      </x:c>
      <x:c r="O9404" s="268" t="n">
        <x:f>I9404*TOMATO_PRICE+J9404*CARROT_PRICE+K9404*MESCLUN_PRICE</x:f>
        <x:v>210758</x:v>
      </x:c>
      <x:c r="P9404" s="268" t="n">
        <x:f>I9404*TOMATO_FERTILIZER+J9404*CARROT_FERTILIZER+K9404*MESCLUN_FERTILIZER</x:f>
        <x:v>39160</x:v>
      </x:c>
      <x:c r="Q9404" s="268" t="n">
        <x:f>MIN(M9404,FARMER_HOURS)*FARMER_RATE+MAX(M9404-FARMER_HOURS,0)*TEMP_RATE</x:f>
        <x:v>129403.86589864994</x:v>
      </x:c>
      <x:c r="R9404" s="268" t="n">
        <x:f>O9404-P9404-Q9404-FIXED_COST</x:f>
        <x:v>22194.134101350064</x:v>
      </x:c>
      <x:c r="S9404" s="139" t="str">
        <x:f>IF(AND(L9404&lt;=TOTAL_BED_CAP,N9404&lt;=TEMP_WORKER_CAP),"YES","NO")</x:f>
        <x:v>NO</x:v>
      </x:c>
      <x:c r="T9404" s="139" t="n">
        <x:f>IF(S9404="YES",R9404,-1E+99)</x:f>
        <x:v>-1e+99</x:v>
      </x:c>
    </x:row>
    <x:row r="9405">
      <x:c r="A9405" s="139"/>
      <x:c r="B9405" s="139"/>
      <x:c r="C9405" s="139"/>
      <x:c r="D9405" s="139"/>
      <x:c r="E9405" s="139"/>
      <x:c r="F9405" s="139"/>
      <x:c r="G9405" s="139"/>
      <x:c r="H9405" s="139"/>
      <x:c r="I9405" s="266" t="n">
        <x:f>INT((ROW()-ROW($I$46))/((CARROT_CAP+1)*(MESCLUN_CAP+1)))</x:f>
        <x:v>14</x:v>
      </x:c>
      <x:c r="J9405" s="266" t="n">
        <x:f>MOD(INT((ROW()-ROW($I$46))/(MESCLUN_CAP+1)),CARROT_CAP+1)</x:f>
        <x:v>7</x:v>
      </x:c>
      <x:c r="K9405" s="266" t="n">
        <x:f>MOD(ROW()-ROW($I$46),MESCLUN_CAP+1)</x:f>
        <x:v>28</x:v>
      </x:c>
      <x:c r="L9405" s="266" t="n">
        <x:f>SUM(I9405:K9405)</x:f>
        <x:v>49</x:v>
      </x:c>
      <x:c r="M9405" s="267" t="n">
        <x:f>I9405*TOMATO_HOURS*WEEKS*(1+TOMATO_DIM)^I9405+J9405*CARROT_HOURS*WEEKS*(1+CARROT_DIM)^J9405+K9405*MESCLUN_HOURS*WEEKS*(1+MESCLUN_DIM)^K9405</x:f>
        <x:v>6818.62221397939</x:v>
      </x:c>
      <x:c r="N9405" s="267" t="n">
        <x:f>MAX(M9405-FARMER_HOURS,0)/TEMP_HOURS_PER_WORKER</x:f>
        <x:v>4.235154315263466</x:v>
      </x:c>
      <x:c r="O9405" s="268" t="n">
        <x:f>I9405*TOMATO_PRICE+J9405*CARROT_PRICE+K9405*MESCLUN_PRICE</x:f>
        <x:v>213458</x:v>
      </x:c>
      <x:c r="P9405" s="268" t="n">
        <x:f>I9405*TOMATO_FERTILIZER+J9405*CARROT_FERTILIZER+K9405*MESCLUN_FERTILIZER</x:f>
        <x:v>40040</x:v>
      </x:c>
      <x:c r="Q9405" s="268" t="n">
        <x:f>MIN(M9405,FARMER_HOURS)*FARMER_RATE+MAX(M9405-FARMER_HOURS,0)*TEMP_RATE</x:f>
        <x:v>130878.85788158663</x:v>
      </x:c>
      <x:c r="R9405" s="268" t="n">
        <x:f>O9405-P9405-Q9405-FIXED_COST</x:f>
        <x:v>22539.142118413365</x:v>
      </x:c>
      <x:c r="S9405" s="139" t="str">
        <x:f>IF(AND(L9405&lt;=TOTAL_BED_CAP,N9405&lt;=TEMP_WORKER_CAP),"YES","NO")</x:f>
        <x:v>NO</x:v>
      </x:c>
      <x:c r="T9405" s="139" t="n">
        <x:f>IF(S9405="YES",R9405,-1E+99)</x:f>
        <x:v>-1e+99</x:v>
      </x:c>
    </x:row>
    <x:row r="9406">
      <x:c r="A9406" s="139"/>
      <x:c r="B9406" s="139"/>
      <x:c r="C9406" s="139"/>
      <x:c r="D9406" s="139"/>
      <x:c r="E9406" s="139"/>
      <x:c r="F9406" s="139"/>
      <x:c r="G9406" s="139"/>
      <x:c r="H9406" s="139"/>
      <x:c r="I9406" s="266" t="n">
        <x:f>INT((ROW()-ROW($I$46))/((CARROT_CAP+1)*(MESCLUN_CAP+1)))</x:f>
        <x:v>14</x:v>
      </x:c>
      <x:c r="J9406" s="266" t="n">
        <x:f>MOD(INT((ROW()-ROW($I$46))/(MESCLUN_CAP+1)),CARROT_CAP+1)</x:f>
        <x:v>7</x:v>
      </x:c>
      <x:c r="K9406" s="266" t="n">
        <x:f>MOD(ROW()-ROW($I$46),MESCLUN_CAP+1)</x:f>
        <x:v>29</x:v>
      </x:c>
      <x:c r="L9406" s="266" t="n">
        <x:f>SUM(I9406:K9406)</x:f>
        <x:v>50</x:v>
      </x:c>
      <x:c r="M9406" s="267" t="n">
        <x:f>I9406*TOMATO_HOURS*WEEKS*(1+TOMATO_DIM)^I9406+J9406*CARROT_HOURS*WEEKS*(1+CARROT_DIM)^J9406+K9406*MESCLUN_HOURS*WEEKS*(1+MESCLUN_DIM)^K9406</x:f>
        <x:v>6905.440242095043</x:v>
      </x:c>
      <x:c r="N9406" s="267" t="n">
        <x:f>MAX(M9406-FARMER_HOURS,0)/TEMP_HOURS_PER_WORKER</x:f>
        <x:v>4.295444612566002</x:v>
      </x:c>
      <x:c r="O9406" s="268" t="n">
        <x:f>I9406*TOMATO_PRICE+J9406*CARROT_PRICE+K9406*MESCLUN_PRICE</x:f>
        <x:v>216158</x:v>
      </x:c>
      <x:c r="P9406" s="268" t="n">
        <x:f>I9406*TOMATO_FERTILIZER+J9406*CARROT_FERTILIZER+K9406*MESCLUN_FERTILIZER</x:f>
        <x:v>40920</x:v>
      </x:c>
      <x:c r="Q9406" s="268" t="n">
        <x:f>MIN(M9406,FARMER_HOURS)*FARMER_RATE+MAX(M9406-FARMER_HOURS,0)*TEMP_RATE</x:f>
        <x:v>132386.11531415005</x:v>
      </x:c>
      <x:c r="R9406" s="268" t="n">
        <x:f>O9406-P9406-Q9406-FIXED_COST</x:f>
        <x:v>22851.884685849946</x:v>
      </x:c>
      <x:c r="S9406" s="139" t="str">
        <x:f>IF(AND(L9406&lt;=TOTAL_BED_CAP,N9406&lt;=TEMP_WORKER_CAP),"YES","NO")</x:f>
        <x:v>NO</x:v>
      </x:c>
      <x:c r="T9406" s="139" t="n">
        <x:f>IF(S9406="YES",R9406,-1E+99)</x:f>
        <x:v>-1e+99</x:v>
      </x:c>
    </x:row>
    <x:row r="9407">
      <x:c r="A9407" s="139"/>
      <x:c r="B9407" s="139"/>
      <x:c r="C9407" s="139"/>
      <x:c r="D9407" s="139"/>
      <x:c r="E9407" s="139"/>
      <x:c r="F9407" s="139"/>
      <x:c r="G9407" s="139"/>
      <x:c r="H9407" s="139"/>
      <x:c r="I9407" s="266" t="n">
        <x:f>INT((ROW()-ROW($I$46))/((CARROT_CAP+1)*(MESCLUN_CAP+1)))</x:f>
        <x:v>14</x:v>
      </x:c>
      <x:c r="J9407" s="266" t="n">
        <x:f>MOD(INT((ROW()-ROW($I$46))/(MESCLUN_CAP+1)),CARROT_CAP+1)</x:f>
        <x:v>7</x:v>
      </x:c>
      <x:c r="K9407" s="266" t="n">
        <x:f>MOD(ROW()-ROW($I$46),MESCLUN_CAP+1)</x:f>
        <x:v>30</x:v>
      </x:c>
      <x:c r="L9407" s="266" t="n">
        <x:f>SUM(I9407:K9407)</x:f>
        <x:v>51</x:v>
      </x:c>
      <x:c r="M9407" s="267" t="n">
        <x:f>I9407*TOMATO_HOURS*WEEKS*(1+TOMATO_DIM)^I9407+J9407*CARROT_HOURS*WEEKS*(1+CARROT_DIM)^J9407+K9407*MESCLUN_HOURS*WEEKS*(1+MESCLUN_DIM)^K9407</x:f>
        <x:v>6994.149947428813</x:v>
      </x:c>
      <x:c r="N9407" s="267" t="n">
        <x:f>MAX(M9407-FARMER_HOURS,0)/TEMP_HOURS_PER_WORKER</x:f>
        <x:v>4.3570485746033425</x:v>
      </x:c>
      <x:c r="O9407" s="268" t="n">
        <x:f>I9407*TOMATO_PRICE+J9407*CARROT_PRICE+K9407*MESCLUN_PRICE</x:f>
        <x:v>218858</x:v>
      </x:c>
      <x:c r="P9407" s="268" t="n">
        <x:f>I9407*TOMATO_FERTILIZER+J9407*CARROT_FERTILIZER+K9407*MESCLUN_FERTILIZER</x:f>
        <x:v>41800</x:v>
      </x:c>
      <x:c r="Q9407" s="268" t="n">
        <x:f>MIN(M9407,FARMER_HOURS)*FARMER_RATE+MAX(M9407-FARMER_HOURS,0)*TEMP_RATE</x:f>
        <x:v>133926.21436508355</x:v>
      </x:c>
      <x:c r="R9407" s="268" t="n">
        <x:f>O9407-P9407-Q9407-FIXED_COST</x:f>
        <x:v>23131.78563491645</x:v>
      </x:c>
      <x:c r="S9407" s="139" t="str">
        <x:f>IF(AND(L9407&lt;=TOTAL_BED_CAP,N9407&lt;=TEMP_WORKER_CAP),"YES","NO")</x:f>
        <x:v>NO</x:v>
      </x:c>
      <x:c r="T9407" s="139" t="n">
        <x:f>IF(S9407="YES",R9407,-1E+99)</x:f>
        <x:v>-1e+99</x:v>
      </x:c>
    </x:row>
    <x:row r="9408">
      <x:c r="A9408" s="139"/>
      <x:c r="B9408" s="139"/>
      <x:c r="C9408" s="139"/>
      <x:c r="D9408" s="139"/>
      <x:c r="E9408" s="139"/>
      <x:c r="F9408" s="139"/>
      <x:c r="G9408" s="139"/>
      <x:c r="H9408" s="139"/>
      <x:c r="I9408" s="266" t="n">
        <x:f>INT((ROW()-ROW($I$46))/((CARROT_CAP+1)*(MESCLUN_CAP+1)))</x:f>
        <x:v>14</x:v>
      </x:c>
      <x:c r="J9408" s="266" t="n">
        <x:f>MOD(INT((ROW()-ROW($I$46))/(MESCLUN_CAP+1)),CARROT_CAP+1)</x:f>
        <x:v>8</x:v>
      </x:c>
      <x:c r="K9408" s="266" t="n">
        <x:f>MOD(ROW()-ROW($I$46),MESCLUN_CAP+1)</x:f>
        <x:v>0</x:v>
      </x:c>
      <x:c r="L9408" s="266" t="n">
        <x:f>SUM(I9408:K9408)</x:f>
        <x:v>22</x:v>
      </x:c>
      <x:c r="M9408" s="267" t="n">
        <x:f>I9408*TOMATO_HOURS*WEEKS*(1+TOMATO_DIM)^I9408+J9408*CARROT_HOURS*WEEKS*(1+CARROT_DIM)^J9408+K9408*MESCLUN_HOURS*WEEKS*(1+MESCLUN_DIM)^K9408</x:f>
        <x:v>5077.264598551223</x:v>
      </x:c>
      <x:c r="N9408" s="267" t="n">
        <x:f>MAX(M9408-FARMER_HOURS,0)/TEMP_HOURS_PER_WORKER</x:f>
        <x:v>3.025878193438349</x:v>
      </x:c>
      <x:c r="O9408" s="268" t="n">
        <x:f>I9408*TOMATO_PRICE+J9408*CARROT_PRICE+K9408*MESCLUN_PRICE</x:f>
        <x:v>139952</x:v>
      </x:c>
      <x:c r="P9408" s="268" t="n">
        <x:f>I9408*TOMATO_FERTILIZER+J9408*CARROT_FERTILIZER+K9408*MESCLUN_FERTILIZER</x:f>
        <x:v>15840</x:v>
      </x:c>
      <x:c r="Q9408" s="268" t="n">
        <x:f>MIN(M9408,FARMER_HOURS)*FARMER_RATE+MAX(M9408-FARMER_HOURS,0)*TEMP_RATE</x:f>
        <x:v>100646.95483595872</x:v>
      </x:c>
      <x:c r="R9408" s="268" t="n">
        <x:f>O9408-P9408-Q9408-FIXED_COST</x:f>
        <x:v>3465.0451640412793</x:v>
      </x:c>
      <x:c r="S9408" s="139" t="str">
        <x:f>IF(AND(L9408&lt;=TOTAL_BED_CAP,N9408&lt;=TEMP_WORKER_CAP),"YES","NO")</x:f>
        <x:v>YES</x:v>
      </x:c>
      <x:c r="T9408" s="139" t="n">
        <x:f>IF(S9408="YES",R9408,-1E+99)</x:f>
        <x:v>3465.0451640412793</x:v>
      </x:c>
    </x:row>
    <x:row r="9409">
      <x:c r="A9409" s="139"/>
      <x:c r="B9409" s="139"/>
      <x:c r="C9409" s="139"/>
      <x:c r="D9409" s="139"/>
      <x:c r="E9409" s="139"/>
      <x:c r="F9409" s="139"/>
      <x:c r="G9409" s="139"/>
      <x:c r="H9409" s="139"/>
      <x:c r="I9409" s="266" t="n">
        <x:f>INT((ROW()-ROW($I$46))/((CARROT_CAP+1)*(MESCLUN_CAP+1)))</x:f>
        <x:v>14</x:v>
      </x:c>
      <x:c r="J9409" s="266" t="n">
        <x:f>MOD(INT((ROW()-ROW($I$46))/(MESCLUN_CAP+1)),CARROT_CAP+1)</x:f>
        <x:v>8</x:v>
      </x:c>
      <x:c r="K9409" s="266" t="n">
        <x:f>MOD(ROW()-ROW($I$46),MESCLUN_CAP+1)</x:f>
        <x:v>1</x:v>
      </x:c>
      <x:c r="L9409" s="266" t="n">
        <x:f>SUM(I9409:K9409)</x:f>
        <x:v>23</x:v>
      </x:c>
      <x:c r="M9409" s="267" t="n">
        <x:f>I9409*TOMATO_HOURS*WEEKS*(1+TOMATO_DIM)^I9409+J9409*CARROT_HOURS*WEEKS*(1+CARROT_DIM)^J9409+K9409*MESCLUN_HOURS*WEEKS*(1+MESCLUN_DIM)^K9409</x:f>
        <x:v>5122.827098551223</x:v>
      </x:c>
      <x:c r="N9409" s="267" t="n">
        <x:f>MAX(M9409-FARMER_HOURS,0)/TEMP_HOURS_PER_WORKER</x:f>
        <x:v>3.057518818438349</x:v>
      </x:c>
      <x:c r="O9409" s="268" t="n">
        <x:f>I9409*TOMATO_PRICE+J9409*CARROT_PRICE+K9409*MESCLUN_PRICE</x:f>
        <x:v>142652</x:v>
      </x:c>
      <x:c r="P9409" s="268" t="n">
        <x:f>I9409*TOMATO_FERTILIZER+J9409*CARROT_FERTILIZER+K9409*MESCLUN_FERTILIZER</x:f>
        <x:v>16720</x:v>
      </x:c>
      <x:c r="Q9409" s="268" t="n">
        <x:f>MIN(M9409,FARMER_HOURS)*FARMER_RATE+MAX(M9409-FARMER_HOURS,0)*TEMP_RATE</x:f>
        <x:v>101437.97046095872</x:v>
      </x:c>
      <x:c r="R9409" s="268" t="n">
        <x:f>O9409-P9409-Q9409-FIXED_COST</x:f>
        <x:v>4494.029539041279</x:v>
      </x:c>
      <x:c r="S9409" s="139" t="str">
        <x:f>IF(AND(L9409&lt;=TOTAL_BED_CAP,N9409&lt;=TEMP_WORKER_CAP),"YES","NO")</x:f>
        <x:v>YES</x:v>
      </x:c>
      <x:c r="T9409" s="139" t="n">
        <x:f>IF(S9409="YES",R9409,-1E+99)</x:f>
        <x:v>4494.029539041279</x:v>
      </x:c>
    </x:row>
    <x:row r="9410">
      <x:c r="A9410" s="139"/>
      <x:c r="B9410" s="139"/>
      <x:c r="C9410" s="139"/>
      <x:c r="D9410" s="139"/>
      <x:c r="E9410" s="139"/>
      <x:c r="F9410" s="139"/>
      <x:c r="G9410" s="139"/>
      <x:c r="H9410" s="139"/>
      <x:c r="I9410" s="266" t="n">
        <x:f>INT((ROW()-ROW($I$46))/((CARROT_CAP+1)*(MESCLUN_CAP+1)))</x:f>
        <x:v>14</x:v>
      </x:c>
      <x:c r="J9410" s="266" t="n">
        <x:f>MOD(INT((ROW()-ROW($I$46))/(MESCLUN_CAP+1)),CARROT_CAP+1)</x:f>
        <x:v>8</x:v>
      </x:c>
      <x:c r="K9410" s="266" t="n">
        <x:f>MOD(ROW()-ROW($I$46),MESCLUN_CAP+1)</x:f>
        <x:v>2</x:v>
      </x:c>
      <x:c r="L9410" s="266" t="n">
        <x:f>SUM(I9410:K9410)</x:f>
        <x:v>24</x:v>
      </x:c>
      <x:c r="M9410" s="267" t="n">
        <x:f>I9410*TOMATO_HOURS*WEEKS*(1+TOMATO_DIM)^I9410+J9410*CARROT_HOURS*WEEKS*(1+CARROT_DIM)^J9410+K9410*MESCLUN_HOURS*WEEKS*(1+MESCLUN_DIM)^K9410</x:f>
        <x:v>5169.528661051223</x:v>
      </x:c>
      <x:c r="N9410" s="267" t="n">
        <x:f>MAX(M9410-FARMER_HOURS,0)/TEMP_HOURS_PER_WORKER</x:f>
        <x:v>3.0899504590633495</x:v>
      </x:c>
      <x:c r="O9410" s="268" t="n">
        <x:f>I9410*TOMATO_PRICE+J9410*CARROT_PRICE+K9410*MESCLUN_PRICE</x:f>
        <x:v>145352</x:v>
      </x:c>
      <x:c r="P9410" s="268" t="n">
        <x:f>I9410*TOMATO_FERTILIZER+J9410*CARROT_FERTILIZER+K9410*MESCLUN_FERTILIZER</x:f>
        <x:v>17600</x:v>
      </x:c>
      <x:c r="Q9410" s="268" t="n">
        <x:f>MIN(M9410,FARMER_HOURS)*FARMER_RATE+MAX(M9410-FARMER_HOURS,0)*TEMP_RATE</x:f>
        <x:v>102248.76147658374</x:v>
      </x:c>
      <x:c r="R9410" s="268" t="n">
        <x:f>O9410-P9410-Q9410-FIXED_COST</x:f>
        <x:v>5503.238523416265</x:v>
      </x:c>
      <x:c r="S9410" s="139" t="str">
        <x:f>IF(AND(L9410&lt;=TOTAL_BED_CAP,N9410&lt;=TEMP_WORKER_CAP),"YES","NO")</x:f>
        <x:v>YES</x:v>
      </x:c>
      <x:c r="T9410" s="139" t="n">
        <x:f>IF(S9410="YES",R9410,-1E+99)</x:f>
        <x:v>5503.238523416265</x:v>
      </x:c>
    </x:row>
    <x:row r="9411">
      <x:c r="A9411" s="139"/>
      <x:c r="B9411" s="139"/>
      <x:c r="C9411" s="139"/>
      <x:c r="D9411" s="139"/>
      <x:c r="E9411" s="139"/>
      <x:c r="F9411" s="139"/>
      <x:c r="G9411" s="139"/>
      <x:c r="H9411" s="139"/>
      <x:c r="I9411" s="266" t="n">
        <x:f>INT((ROW()-ROW($I$46))/((CARROT_CAP+1)*(MESCLUN_CAP+1)))</x:f>
        <x:v>14</x:v>
      </x:c>
      <x:c r="J9411" s="266" t="n">
        <x:f>MOD(INT((ROW()-ROW($I$46))/(MESCLUN_CAP+1)),CARROT_CAP+1)</x:f>
        <x:v>8</x:v>
      </x:c>
      <x:c r="K9411" s="266" t="n">
        <x:f>MOD(ROW()-ROW($I$46),MESCLUN_CAP+1)</x:f>
        <x:v>3</x:v>
      </x:c>
      <x:c r="L9411" s="266" t="n">
        <x:f>SUM(I9411:K9411)</x:f>
        <x:v>25</x:v>
      </x:c>
      <x:c r="M9411" s="267" t="n">
        <x:f>I9411*TOMATO_HOURS*WEEKS*(1+TOMATO_DIM)^I9411+J9411*CARROT_HOURS*WEEKS*(1+CARROT_DIM)^J9411+K9411*MESCLUN_HOURS*WEEKS*(1+MESCLUN_DIM)^K9411</x:f>
        <x:v>5217.390643473098</x:v>
      </x:c>
      <x:c r="N9411" s="267" t="n">
        <x:f>MAX(M9411-FARMER_HOURS,0)/TEMP_HOURS_PER_WORKER</x:f>
        <x:v>3.123187946856318</x:v>
      </x:c>
      <x:c r="O9411" s="268" t="n">
        <x:f>I9411*TOMATO_PRICE+J9411*CARROT_PRICE+K9411*MESCLUN_PRICE</x:f>
        <x:v>148052</x:v>
      </x:c>
      <x:c r="P9411" s="268" t="n">
        <x:f>I9411*TOMATO_FERTILIZER+J9411*CARROT_FERTILIZER+K9411*MESCLUN_FERTILIZER</x:f>
        <x:v>18480</x:v>
      </x:c>
      <x:c r="Q9411" s="268" t="n">
        <x:f>MIN(M9411,FARMER_HOURS)*FARMER_RATE+MAX(M9411-FARMER_HOURS,0)*TEMP_RATE</x:f>
        <x:v>103079.69867140795</x:v>
      </x:c>
      <x:c r="R9411" s="268" t="n">
        <x:f>O9411-P9411-Q9411-FIXED_COST</x:f>
        <x:v>6492.301328592046</x:v>
      </x:c>
      <x:c r="S9411" s="139" t="str">
        <x:f>IF(AND(L9411&lt;=TOTAL_BED_CAP,N9411&lt;=TEMP_WORKER_CAP),"YES","NO")</x:f>
        <x:v>YES</x:v>
      </x:c>
      <x:c r="T9411" s="139" t="n">
        <x:f>IF(S9411="YES",R9411,-1E+99)</x:f>
        <x:v>6492.301328592046</x:v>
      </x:c>
    </x:row>
    <x:row r="9412">
      <x:c r="A9412" s="139"/>
      <x:c r="B9412" s="139"/>
      <x:c r="C9412" s="139"/>
      <x:c r="D9412" s="139"/>
      <x:c r="E9412" s="139"/>
      <x:c r="F9412" s="139"/>
      <x:c r="G9412" s="139"/>
      <x:c r="H9412" s="139"/>
      <x:c r="I9412" s="266" t="n">
        <x:f>INT((ROW()-ROW($I$46))/((CARROT_CAP+1)*(MESCLUN_CAP+1)))</x:f>
        <x:v>14</x:v>
      </x:c>
      <x:c r="J9412" s="266" t="n">
        <x:f>MOD(INT((ROW()-ROW($I$46))/(MESCLUN_CAP+1)),CARROT_CAP+1)</x:f>
        <x:v>8</x:v>
      </x:c>
      <x:c r="K9412" s="266" t="n">
        <x:f>MOD(ROW()-ROW($I$46),MESCLUN_CAP+1)</x:f>
        <x:v>4</x:v>
      </x:c>
      <x:c r="L9412" s="266" t="n">
        <x:f>SUM(I9412:K9412)</x:f>
        <x:v>26</x:v>
      </x:c>
      <x:c r="M9412" s="267" t="n">
        <x:f>I9412*TOMATO_HOURS*WEEKS*(1+TOMATO_DIM)^I9412+J9412*CARROT_HOURS*WEEKS*(1+CARROT_DIM)^J9412+K9412*MESCLUN_HOURS*WEEKS*(1+MESCLUN_DIM)^K9412</x:f>
        <x:v>5266.434759195754</x:v>
      </x:c>
      <x:c r="N9412" s="267" t="n">
        <x:f>MAX(M9412-FARMER_HOURS,0)/TEMP_HOURS_PER_WORKER</x:f>
        <x:v>3.157246360552607</x:v>
      </x:c>
      <x:c r="O9412" s="268" t="n">
        <x:f>I9412*TOMATO_PRICE+J9412*CARROT_PRICE+K9412*MESCLUN_PRICE</x:f>
        <x:v>150752</x:v>
      </x:c>
      <x:c r="P9412" s="268" t="n">
        <x:f>I9412*TOMATO_FERTILIZER+J9412*CARROT_FERTILIZER+K9412*MESCLUN_FERTILIZER</x:f>
        <x:v>19360</x:v>
      </x:c>
      <x:c r="Q9412" s="268" t="n">
        <x:f>MIN(M9412,FARMER_HOURS)*FARMER_RATE+MAX(M9412-FARMER_HOURS,0)*TEMP_RATE</x:f>
        <x:v>103931.15901381517</x:v>
      </x:c>
      <x:c r="R9412" s="268" t="n">
        <x:f>O9412-P9412-Q9412-FIXED_COST</x:f>
        <x:v>7460.840986184834</x:v>
      </x:c>
      <x:c r="S9412" s="139" t="str">
        <x:f>IF(AND(L9412&lt;=TOTAL_BED_CAP,N9412&lt;=TEMP_WORKER_CAP),"YES","NO")</x:f>
        <x:v>YES</x:v>
      </x:c>
      <x:c r="T9412" s="139" t="n">
        <x:f>IF(S9412="YES",R9412,-1E+99)</x:f>
        <x:v>7460.840986184834</x:v>
      </x:c>
    </x:row>
    <x:row r="9413">
      <x:c r="A9413" s="139"/>
      <x:c r="B9413" s="139"/>
      <x:c r="C9413" s="139"/>
      <x:c r="D9413" s="139"/>
      <x:c r="E9413" s="139"/>
      <x:c r="F9413" s="139"/>
      <x:c r="G9413" s="139"/>
      <x:c r="H9413" s="139"/>
      <x:c r="I9413" s="266" t="n">
        <x:f>INT((ROW()-ROW($I$46))/((CARROT_CAP+1)*(MESCLUN_CAP+1)))</x:f>
        <x:v>14</x:v>
      </x:c>
      <x:c r="J9413" s="266" t="n">
        <x:f>MOD(INT((ROW()-ROW($I$46))/(MESCLUN_CAP+1)),CARROT_CAP+1)</x:f>
        <x:v>8</x:v>
      </x:c>
      <x:c r="K9413" s="266" t="n">
        <x:f>MOD(ROW()-ROW($I$46),MESCLUN_CAP+1)</x:f>
        <x:v>5</x:v>
      </x:c>
      <x:c r="L9413" s="266" t="n">
        <x:f>SUM(I9413:K9413)</x:f>
        <x:v>27</x:v>
      </x:c>
      <x:c r="M9413" s="267" t="n">
        <x:f>I9413*TOMATO_HOURS*WEEKS*(1+TOMATO_DIM)^I9413+J9413*CARROT_HOURS*WEEKS*(1+CARROT_DIM)^J9413+K9413*MESCLUN_HOURS*WEEKS*(1+MESCLUN_DIM)^K9413</x:f>
        <x:v>5316.683083116957</x:v>
      </x:c>
      <x:c r="N9413" s="267" t="n">
        <x:f>MAX(M9413-FARMER_HOURS,0)/TEMP_HOURS_PER_WORKER</x:f>
        <x:v>3.1921410299423316</x:v>
      </x:c>
      <x:c r="O9413" s="268" t="n">
        <x:f>I9413*TOMATO_PRICE+J9413*CARROT_PRICE+K9413*MESCLUN_PRICE</x:f>
        <x:v>153452</x:v>
      </x:c>
      <x:c r="P9413" s="268" t="n">
        <x:f>I9413*TOMATO_FERTILIZER+J9413*CARROT_FERTILIZER+K9413*MESCLUN_FERTILIZER</x:f>
        <x:v>20240</x:v>
      </x:c>
      <x:c r="Q9413" s="268" t="n">
        <x:f>MIN(M9413,FARMER_HOURS)*FARMER_RATE+MAX(M9413-FARMER_HOURS,0)*TEMP_RATE</x:f>
        <x:v>104803.52574855828</x:v>
      </x:c>
      <x:c r="R9413" s="268" t="n">
        <x:f>O9413-P9413-Q9413-FIXED_COST</x:f>
        <x:v>8408.474251441716</x:v>
      </x:c>
      <x:c r="S9413" s="139" t="str">
        <x:f>IF(AND(L9413&lt;=TOTAL_BED_CAP,N9413&lt;=TEMP_WORKER_CAP),"YES","NO")</x:f>
        <x:v>YES</x:v>
      </x:c>
      <x:c r="T9413" s="139" t="n">
        <x:f>IF(S9413="YES",R9413,-1E+99)</x:f>
        <x:v>8408.474251441716</x:v>
      </x:c>
    </x:row>
    <x:row r="9414">
      <x:c r="A9414" s="139"/>
      <x:c r="B9414" s="139"/>
      <x:c r="C9414" s="139"/>
      <x:c r="D9414" s="139"/>
      <x:c r="E9414" s="139"/>
      <x:c r="F9414" s="139"/>
      <x:c r="G9414" s="139"/>
      <x:c r="H9414" s="139"/>
      <x:c r="I9414" s="266" t="n">
        <x:f>INT((ROW()-ROW($I$46))/((CARROT_CAP+1)*(MESCLUN_CAP+1)))</x:f>
        <x:v>14</x:v>
      </x:c>
      <x:c r="J9414" s="266" t="n">
        <x:f>MOD(INT((ROW()-ROW($I$46))/(MESCLUN_CAP+1)),CARROT_CAP+1)</x:f>
        <x:v>8</x:v>
      </x:c>
      <x:c r="K9414" s="266" t="n">
        <x:f>MOD(ROW()-ROW($I$46),MESCLUN_CAP+1)</x:f>
        <x:v>6</x:v>
      </x:c>
      <x:c r="L9414" s="266" t="n">
        <x:f>SUM(I9414:K9414)</x:f>
        <x:v>28</x:v>
      </x:c>
      <x:c r="M9414" s="267" t="n">
        <x:f>I9414*TOMATO_HOURS*WEEKS*(1+TOMATO_DIM)^I9414+J9414*CARROT_HOURS*WEEKS*(1+CARROT_DIM)^J9414+K9414*MESCLUN_HOURS*WEEKS*(1+MESCLUN_DIM)^K9414</x:f>
        <x:v>5368.15805729859</x:v>
      </x:c>
      <x:c r="N9414" s="267" t="n">
        <x:f>MAX(M9414-FARMER_HOURS,0)/TEMP_HOURS_PER_WORKER</x:f>
        <x:v>3.2278875397906877</x:v>
      </x:c>
      <x:c r="O9414" s="268" t="n">
        <x:f>I9414*TOMATO_PRICE+J9414*CARROT_PRICE+K9414*MESCLUN_PRICE</x:f>
        <x:v>156152</x:v>
      </x:c>
      <x:c r="P9414" s="268" t="n">
        <x:f>I9414*TOMATO_FERTILIZER+J9414*CARROT_FERTILIZER+K9414*MESCLUN_FERTILIZER</x:f>
        <x:v>21120</x:v>
      </x:c>
      <x:c r="Q9414" s="268" t="n">
        <x:f>MIN(M9414,FARMER_HOURS)*FARMER_RATE+MAX(M9414-FARMER_HOURS,0)*TEMP_RATE</x:f>
        <x:v>105697.1884947672</x:v>
      </x:c>
      <x:c r="R9414" s="268" t="n">
        <x:f>O9414-P9414-Q9414-FIXED_COST</x:f>
        <x:v>9334.811505232807</x:v>
      </x:c>
      <x:c r="S9414" s="139" t="str">
        <x:f>IF(AND(L9414&lt;=TOTAL_BED_CAP,N9414&lt;=TEMP_WORKER_CAP),"YES","NO")</x:f>
        <x:v>YES</x:v>
      </x:c>
      <x:c r="T9414" s="139" t="n">
        <x:f>IF(S9414="YES",R9414,-1E+99)</x:f>
        <x:v>9334.811505232807</x:v>
      </x:c>
    </x:row>
    <x:row r="9415">
      <x:c r="A9415" s="139"/>
      <x:c r="B9415" s="139"/>
      <x:c r="C9415" s="139"/>
      <x:c r="D9415" s="139"/>
      <x:c r="E9415" s="139"/>
      <x:c r="F9415" s="139"/>
      <x:c r="G9415" s="139"/>
      <x:c r="H9415" s="139"/>
      <x:c r="I9415" s="266" t="n">
        <x:f>INT((ROW()-ROW($I$46))/((CARROT_CAP+1)*(MESCLUN_CAP+1)))</x:f>
        <x:v>14</x:v>
      </x:c>
      <x:c r="J9415" s="266" t="n">
        <x:f>MOD(INT((ROW()-ROW($I$46))/(MESCLUN_CAP+1)),CARROT_CAP+1)</x:f>
        <x:v>8</x:v>
      </x:c>
      <x:c r="K9415" s="266" t="n">
        <x:f>MOD(ROW()-ROW($I$46),MESCLUN_CAP+1)</x:f>
        <x:v>7</x:v>
      </x:c>
      <x:c r="L9415" s="266" t="n">
        <x:f>SUM(I9415:K9415)</x:f>
        <x:v>29</x:v>
      </x:c>
      <x:c r="M9415" s="267" t="n">
        <x:f>I9415*TOMATO_HOURS*WEEKS*(1+TOMATO_DIM)^I9415+J9415*CARROT_HOURS*WEEKS*(1+CARROT_DIM)^J9415+K9415*MESCLUN_HOURS*WEEKS*(1+MESCLUN_DIM)^K9415</x:f>
        <x:v>5420.882496696551</x:v>
      </x:c>
      <x:c r="N9415" s="267" t="n">
        <x:f>MAX(M9415-FARMER_HOURS,0)/TEMP_HOURS_PER_WORKER</x:f>
        <x:v>3.2645017338170494</x:v>
      </x:c>
      <x:c r="O9415" s="268" t="n">
        <x:f>I9415*TOMATO_PRICE+J9415*CARROT_PRICE+K9415*MESCLUN_PRICE</x:f>
        <x:v>158852</x:v>
      </x:c>
      <x:c r="P9415" s="268" t="n">
        <x:f>I9415*TOMATO_FERTILIZER+J9415*CARROT_FERTILIZER+K9415*MESCLUN_FERTILIZER</x:f>
        <x:v>22000</x:v>
      </x:c>
      <x:c r="Q9415" s="268" t="n">
        <x:f>MIN(M9415,FARMER_HOURS)*FARMER_RATE+MAX(M9415-FARMER_HOURS,0)*TEMP_RATE</x:f>
        <x:v>106612.54334542624</x:v>
      </x:c>
      <x:c r="R9415" s="268" t="n">
        <x:f>O9415-P9415-Q9415-FIXED_COST</x:f>
        <x:v>10239.456654573762</x:v>
      </x:c>
      <x:c r="S9415" s="139" t="str">
        <x:f>IF(AND(L9415&lt;=TOTAL_BED_CAP,N9415&lt;=TEMP_WORKER_CAP),"YES","NO")</x:f>
        <x:v>YES</x:v>
      </x:c>
      <x:c r="T9415" s="139" t="n">
        <x:f>IF(S9415="YES",R9415,-1E+99)</x:f>
        <x:v>10239.456654573762</x:v>
      </x:c>
    </x:row>
    <x:row r="9416">
      <x:c r="A9416" s="139"/>
      <x:c r="B9416" s="139"/>
      <x:c r="C9416" s="139"/>
      <x:c r="D9416" s="139"/>
      <x:c r="E9416" s="139"/>
      <x:c r="F9416" s="139"/>
      <x:c r="G9416" s="139"/>
      <x:c r="H9416" s="139"/>
      <x:c r="I9416" s="266" t="n">
        <x:f>INT((ROW()-ROW($I$46))/((CARROT_CAP+1)*(MESCLUN_CAP+1)))</x:f>
        <x:v>14</x:v>
      </x:c>
      <x:c r="J9416" s="266" t="n">
        <x:f>MOD(INT((ROW()-ROW($I$46))/(MESCLUN_CAP+1)),CARROT_CAP+1)</x:f>
        <x:v>8</x:v>
      </x:c>
      <x:c r="K9416" s="266" t="n">
        <x:f>MOD(ROW()-ROW($I$46),MESCLUN_CAP+1)</x:f>
        <x:v>8</x:v>
      </x:c>
      <x:c r="L9416" s="266" t="n">
        <x:f>SUM(I9416:K9416)</x:f>
        <x:v>30</x:v>
      </x:c>
      <x:c r="M9416" s="267" t="n">
        <x:f>I9416*TOMATO_HOURS*WEEKS*(1+TOMATO_DIM)^I9416+J9416*CARROT_HOURS*WEEKS*(1+CARROT_DIM)^J9416+K9416*MESCLUN_HOURS*WEEKS*(1+MESCLUN_DIM)^K9416</x:f>
        <x:v>5474.879594976531</x:v>
      </x:c>
      <x:c r="N9416" s="267" t="n">
        <x:f>MAX(M9416-FARMER_HOURS,0)/TEMP_HOURS_PER_WORKER</x:f>
        <x:v>3.301999718733702</x:v>
      </x:c>
      <x:c r="O9416" s="268" t="n">
        <x:f>I9416*TOMATO_PRICE+J9416*CARROT_PRICE+K9416*MESCLUN_PRICE</x:f>
        <x:v>161552</x:v>
      </x:c>
      <x:c r="P9416" s="268" t="n">
        <x:f>I9416*TOMATO_FERTILIZER+J9416*CARROT_FERTILIZER+K9416*MESCLUN_FERTILIZER</x:f>
        <x:v>22880</x:v>
      </x:c>
      <x:c r="Q9416" s="268" t="n">
        <x:f>MIN(M9416,FARMER_HOURS)*FARMER_RATE+MAX(M9416-FARMER_HOURS,0)*TEMP_RATE</x:f>
        <x:v>107549.99296834254</x:v>
      </x:c>
      <x:c r="R9416" s="268" t="n">
        <x:f>O9416-P9416-Q9416-FIXED_COST</x:f>
        <x:v>11122.007031657457</x:v>
      </x:c>
      <x:c r="S9416" s="139" t="str">
        <x:f>IF(AND(L9416&lt;=TOTAL_BED_CAP,N9416&lt;=TEMP_WORKER_CAP),"YES","NO")</x:f>
        <x:v>YES</x:v>
      </x:c>
      <x:c r="T9416" s="139" t="n">
        <x:f>IF(S9416="YES",R9416,-1E+99)</x:f>
        <x:v>11122.007031657457</x:v>
      </x:c>
    </x:row>
    <x:row r="9417">
      <x:c r="A9417" s="139"/>
      <x:c r="B9417" s="139"/>
      <x:c r="C9417" s="139"/>
      <x:c r="D9417" s="139"/>
      <x:c r="E9417" s="139"/>
      <x:c r="F9417" s="139"/>
      <x:c r="G9417" s="139"/>
      <x:c r="H9417" s="139"/>
      <x:c r="I9417" s="266" t="n">
        <x:f>INT((ROW()-ROW($I$46))/((CARROT_CAP+1)*(MESCLUN_CAP+1)))</x:f>
        <x:v>14</x:v>
      </x:c>
      <x:c r="J9417" s="266" t="n">
        <x:f>MOD(INT((ROW()-ROW($I$46))/(MESCLUN_CAP+1)),CARROT_CAP+1)</x:f>
        <x:v>8</x:v>
      </x:c>
      <x:c r="K9417" s="266" t="n">
        <x:f>MOD(ROW()-ROW($I$46),MESCLUN_CAP+1)</x:f>
        <x:v>9</x:v>
      </x:c>
      <x:c r="L9417" s="266" t="n">
        <x:f>SUM(I9417:K9417)</x:f>
        <x:v>31</x:v>
      </x:c>
      <x:c r="M9417" s="267" t="n">
        <x:f>I9417*TOMATO_HOURS*WEEKS*(1+TOMATO_DIM)^I9417+J9417*CARROT_HOURS*WEEKS*(1+CARROT_DIM)^J9417+K9417*MESCLUN_HOURS*WEEKS*(1+MESCLUN_DIM)^K9417</x:f>
        <x:v>5530.172930416926</x:v>
      </x:c>
      <x:c r="N9417" s="267" t="n">
        <x:f>MAX(M9417-FARMER_HOURS,0)/TEMP_HOURS_PER_WORKER</x:f>
        <x:v>3.3403978683450872</x:v>
      </x:c>
      <x:c r="O9417" s="268" t="n">
        <x:f>I9417*TOMATO_PRICE+J9417*CARROT_PRICE+K9417*MESCLUN_PRICE</x:f>
        <x:v>164252</x:v>
      </x:c>
      <x:c r="P9417" s="268" t="n">
        <x:f>I9417*TOMATO_FERTILIZER+J9417*CARROT_FERTILIZER+K9417*MESCLUN_FERTILIZER</x:f>
        <x:v>23760</x:v>
      </x:c>
      <x:c r="Q9417" s="268" t="n">
        <x:f>MIN(M9417,FARMER_HOURS)*FARMER_RATE+MAX(M9417-FARMER_HOURS,0)*TEMP_RATE</x:f>
        <x:v>108509.94670862718</x:v>
      </x:c>
      <x:c r="R9417" s="268" t="n">
        <x:f>O9417-P9417-Q9417-FIXED_COST</x:f>
        <x:v>11982.053291372824</x:v>
      </x:c>
      <x:c r="S9417" s="139" t="str">
        <x:f>IF(AND(L9417&lt;=TOTAL_BED_CAP,N9417&lt;=TEMP_WORKER_CAP),"YES","NO")</x:f>
        <x:v>YES</x:v>
      </x:c>
      <x:c r="T9417" s="139" t="n">
        <x:f>IF(S9417="YES",R9417,-1E+99)</x:f>
        <x:v>11982.053291372824</x:v>
      </x:c>
    </x:row>
    <x:row r="9418">
      <x:c r="A9418" s="139"/>
      <x:c r="B9418" s="139"/>
      <x:c r="C9418" s="139"/>
      <x:c r="D9418" s="139"/>
      <x:c r="E9418" s="139"/>
      <x:c r="F9418" s="139"/>
      <x:c r="G9418" s="139"/>
      <x:c r="H9418" s="139"/>
      <x:c r="I9418" s="266" t="n">
        <x:f>INT((ROW()-ROW($I$46))/((CARROT_CAP+1)*(MESCLUN_CAP+1)))</x:f>
        <x:v>14</x:v>
      </x:c>
      <x:c r="J9418" s="266" t="n">
        <x:f>MOD(INT((ROW()-ROW($I$46))/(MESCLUN_CAP+1)),CARROT_CAP+1)</x:f>
        <x:v>8</x:v>
      </x:c>
      <x:c r="K9418" s="266" t="n">
        <x:f>MOD(ROW()-ROW($I$46),MESCLUN_CAP+1)</x:f>
        <x:v>10</x:v>
      </x:c>
      <x:c r="L9418" s="266" t="n">
        <x:f>SUM(I9418:K9418)</x:f>
        <x:v>32</x:v>
      </x:c>
      <x:c r="M9418" s="267" t="n">
        <x:f>I9418*TOMATO_HOURS*WEEKS*(1+TOMATO_DIM)^I9418+J9418*CARROT_HOURS*WEEKS*(1+CARROT_DIM)^J9418+K9418*MESCLUN_HOURS*WEEKS*(1+MESCLUN_DIM)^K9418</x:f>
        <x:v>5586.786471900138</x:v>
      </x:c>
      <x:c r="N9418" s="267" t="n">
        <x:f>MAX(M9418-FARMER_HOURS,0)/TEMP_HOURS_PER_WORKER</x:f>
        <x:v>3.3797128277084294</x:v>
      </x:c>
      <x:c r="O9418" s="268" t="n">
        <x:f>I9418*TOMATO_PRICE+J9418*CARROT_PRICE+K9418*MESCLUN_PRICE</x:f>
        <x:v>166952</x:v>
      </x:c>
      <x:c r="P9418" s="268" t="n">
        <x:f>I9418*TOMATO_FERTILIZER+J9418*CARROT_FERTILIZER+K9418*MESCLUN_FERTILIZER</x:f>
        <x:v>24640</x:v>
      </x:c>
      <x:c r="Q9418" s="268" t="n">
        <x:f>MIN(M9418,FARMER_HOURS)*FARMER_RATE+MAX(M9418-FARMER_HOURS,0)*TEMP_RATE</x:f>
        <x:v>109492.82069271072</x:v>
      </x:c>
      <x:c r="R9418" s="268" t="n">
        <x:f>O9418-P9418-Q9418-FIXED_COST</x:f>
        <x:v>12819.179307289276</x:v>
      </x:c>
      <x:c r="S9418" s="139" t="str">
        <x:f>IF(AND(L9418&lt;=TOTAL_BED_CAP,N9418&lt;=TEMP_WORKER_CAP),"YES","NO")</x:f>
        <x:v>YES</x:v>
      </x:c>
      <x:c r="T9418" s="139" t="n">
        <x:f>IF(S9418="YES",R9418,-1E+99)</x:f>
        <x:v>12819.179307289276</x:v>
      </x:c>
    </x:row>
    <x:row r="9419">
      <x:c r="A9419" s="139"/>
      <x:c r="B9419" s="139"/>
      <x:c r="C9419" s="139"/>
      <x:c r="D9419" s="139"/>
      <x:c r="E9419" s="139"/>
      <x:c r="F9419" s="139"/>
      <x:c r="G9419" s="139"/>
      <x:c r="H9419" s="139"/>
      <x:c r="I9419" s="266" t="n">
        <x:f>INT((ROW()-ROW($I$46))/((CARROT_CAP+1)*(MESCLUN_CAP+1)))</x:f>
        <x:v>14</x:v>
      </x:c>
      <x:c r="J9419" s="266" t="n">
        <x:f>MOD(INT((ROW()-ROW($I$46))/(MESCLUN_CAP+1)),CARROT_CAP+1)</x:f>
        <x:v>8</x:v>
      </x:c>
      <x:c r="K9419" s="266" t="n">
        <x:f>MOD(ROW()-ROW($I$46),MESCLUN_CAP+1)</x:f>
        <x:v>11</x:v>
      </x:c>
      <x:c r="L9419" s="266" t="n">
        <x:f>SUM(I9419:K9419)</x:f>
        <x:v>33</x:v>
      </x:c>
      <x:c r="M9419" s="267" t="n">
        <x:f>I9419*TOMATO_HOURS*WEEKS*(1+TOMATO_DIM)^I9419+J9419*CARROT_HOURS*WEEKS*(1+CARROT_DIM)^J9419+K9419*MESCLUN_HOURS*WEEKS*(1+MESCLUN_DIM)^K9419</x:f>
        <x:v>5644.7445849935775</x:v>
      </x:c>
      <x:c r="N9419" s="267" t="n">
        <x:f>MAX(M9419-FARMER_HOURS,0)/TEMP_HOURS_PER_WORKER</x:f>
        <x:v>3.419961517356651</x:v>
      </x:c>
      <x:c r="O9419" s="268" t="n">
        <x:f>I9419*TOMATO_PRICE+J9419*CARROT_PRICE+K9419*MESCLUN_PRICE</x:f>
        <x:v>169652</x:v>
      </x:c>
      <x:c r="P9419" s="268" t="n">
        <x:f>I9419*TOMATO_FERTILIZER+J9419*CARROT_FERTILIZER+K9419*MESCLUN_FERTILIZER</x:f>
        <x:v>25520</x:v>
      </x:c>
      <x:c r="Q9419" s="268" t="n">
        <x:f>MIN(M9419,FARMER_HOURS)*FARMER_RATE+MAX(M9419-FARMER_HOURS,0)*TEMP_RATE</x:f>
        <x:v>110499.03793391628</x:v>
      </x:c>
      <x:c r="R9419" s="268" t="n">
        <x:f>O9419-P9419-Q9419-FIXED_COST</x:f>
        <x:v>13632.962066083724</x:v>
      </x:c>
      <x:c r="S9419" s="139" t="str">
        <x:f>IF(AND(L9419&lt;=TOTAL_BED_CAP,N9419&lt;=TEMP_WORKER_CAP),"YES","NO")</x:f>
        <x:v>YES</x:v>
      </x:c>
      <x:c r="T9419" s="139" t="n">
        <x:f>IF(S9419="YES",R9419,-1E+99)</x:f>
        <x:v>13632.962066083724</x:v>
      </x:c>
    </x:row>
    <x:row r="9420">
      <x:c r="A9420" s="139"/>
      <x:c r="B9420" s="139"/>
      <x:c r="C9420" s="139"/>
      <x:c r="D9420" s="139"/>
      <x:c r="E9420" s="139"/>
      <x:c r="F9420" s="139"/>
      <x:c r="G9420" s="139"/>
      <x:c r="H9420" s="139"/>
      <x:c r="I9420" s="266" t="n">
        <x:f>INT((ROW()-ROW($I$46))/((CARROT_CAP+1)*(MESCLUN_CAP+1)))</x:f>
        <x:v>14</x:v>
      </x:c>
      <x:c r="J9420" s="266" t="n">
        <x:f>MOD(INT((ROW()-ROW($I$46))/(MESCLUN_CAP+1)),CARROT_CAP+1)</x:f>
        <x:v>8</x:v>
      </x:c>
      <x:c r="K9420" s="266" t="n">
        <x:f>MOD(ROW()-ROW($I$46),MESCLUN_CAP+1)</x:f>
        <x:v>12</x:v>
      </x:c>
      <x:c r="L9420" s="266" t="n">
        <x:f>SUM(I9420:K9420)</x:f>
        <x:v>34</x:v>
      </x:c>
      <x:c r="M9420" s="267" t="n">
        <x:f>I9420*TOMATO_HOURS*WEEKS*(1+TOMATO_DIM)^I9420+J9420*CARROT_HOURS*WEEKS*(1+CARROT_DIM)^J9420+K9420*MESCLUN_HOURS*WEEKS*(1+MESCLUN_DIM)^K9420</x:f>
        <x:v>5704.0720381216415</x:v>
      </x:c>
      <x:c r="N9420" s="267" t="n">
        <x:f>MAX(M9420-FARMER_HOURS,0)/TEMP_HOURS_PER_WORKER</x:f>
        <x:v>3.4611611375844733</x:v>
      </x:c>
      <x:c r="O9420" s="268" t="n">
        <x:f>I9420*TOMATO_PRICE+J9420*CARROT_PRICE+K9420*MESCLUN_PRICE</x:f>
        <x:v>172352</x:v>
      </x:c>
      <x:c r="P9420" s="268" t="n">
        <x:f>I9420*TOMATO_FERTILIZER+J9420*CARROT_FERTILIZER+K9420*MESCLUN_FERTILIZER</x:f>
        <x:v>26400</x:v>
      </x:c>
      <x:c r="Q9420" s="268" t="n">
        <x:f>MIN(M9420,FARMER_HOURS)*FARMER_RATE+MAX(M9420-FARMER_HOURS,0)*TEMP_RATE</x:f>
        <x:v>111529.02843961184</x:v>
      </x:c>
      <x:c r="R9420" s="268" t="n">
        <x:f>O9420-P9420-Q9420-FIXED_COST</x:f>
        <x:v>14422.971560388163</x:v>
      </x:c>
      <x:c r="S9420" s="139" t="str">
        <x:f>IF(AND(L9420&lt;=TOTAL_BED_CAP,N9420&lt;=TEMP_WORKER_CAP),"YES","NO")</x:f>
        <x:v>YES</x:v>
      </x:c>
      <x:c r="T9420" s="139" t="n">
        <x:f>IF(S9420="YES",R9420,-1E+99)</x:f>
        <x:v>14422.971560388163</x:v>
      </x:c>
    </x:row>
    <x:row r="9421">
      <x:c r="A9421" s="139"/>
      <x:c r="B9421" s="139"/>
      <x:c r="C9421" s="139"/>
      <x:c r="D9421" s="139"/>
      <x:c r="E9421" s="139"/>
      <x:c r="F9421" s="139"/>
      <x:c r="G9421" s="139"/>
      <x:c r="H9421" s="139"/>
      <x:c r="I9421" s="266" t="n">
        <x:f>INT((ROW()-ROW($I$46))/((CARROT_CAP+1)*(MESCLUN_CAP+1)))</x:f>
        <x:v>14</x:v>
      </x:c>
      <x:c r="J9421" s="266" t="n">
        <x:f>MOD(INT((ROW()-ROW($I$46))/(MESCLUN_CAP+1)),CARROT_CAP+1)</x:f>
        <x:v>8</x:v>
      </x:c>
      <x:c r="K9421" s="266" t="n">
        <x:f>MOD(ROW()-ROW($I$46),MESCLUN_CAP+1)</x:f>
        <x:v>13</x:v>
      </x:c>
      <x:c r="L9421" s="266" t="n">
        <x:f>SUM(I9421:K9421)</x:f>
        <x:v>35</x:v>
      </x:c>
      <x:c r="M9421" s="267" t="n">
        <x:f>I9421*TOMATO_HOURS*WEEKS*(1+TOMATO_DIM)^I9421+J9421*CARROT_HOURS*WEEKS*(1+CARROT_DIM)^J9421+K9421*MESCLUN_HOURS*WEEKS*(1+MESCLUN_DIM)^K9421</x:f>
        <x:v>5764.794008830026</x:v>
      </x:c>
      <x:c r="N9421" s="267" t="n">
        <x:f>MAX(M9421-FARMER_HOURS,0)/TEMP_HOURS_PER_WORKER</x:f>
        <x:v>3.503329172798629</x:v>
      </x:c>
      <x:c r="O9421" s="268" t="n">
        <x:f>I9421*TOMATO_PRICE+J9421*CARROT_PRICE+K9421*MESCLUN_PRICE</x:f>
        <x:v>175052</x:v>
      </x:c>
      <x:c r="P9421" s="268" t="n">
        <x:f>I9421*TOMATO_FERTILIZER+J9421*CARROT_FERTILIZER+K9421*MESCLUN_FERTILIZER</x:f>
        <x:v>27280</x:v>
      </x:c>
      <x:c r="Q9421" s="268" t="n">
        <x:f>MIN(M9421,FARMER_HOURS)*FARMER_RATE+MAX(M9421-FARMER_HOURS,0)*TEMP_RATE</x:f>
        <x:v>112583.22931996571</x:v>
      </x:c>
      <x:c r="R9421" s="268" t="n">
        <x:f>O9421-P9421-Q9421-FIXED_COST</x:f>
        <x:v>15188.770680034286</x:v>
      </x:c>
      <x:c r="S9421" s="139" t="str">
        <x:f>IF(AND(L9421&lt;=TOTAL_BED_CAP,N9421&lt;=TEMP_WORKER_CAP),"YES","NO")</x:f>
        <x:v>YES</x:v>
      </x:c>
      <x:c r="T9421" s="139" t="n">
        <x:f>IF(S9421="YES",R9421,-1E+99)</x:f>
        <x:v>15188.770680034286</x:v>
      </x:c>
    </x:row>
    <x:row r="9422">
      <x:c r="A9422" s="139"/>
      <x:c r="B9422" s="139"/>
      <x:c r="C9422" s="139"/>
      <x:c r="D9422" s="139"/>
      <x:c r="E9422" s="139"/>
      <x:c r="F9422" s="139"/>
      <x:c r="G9422" s="139"/>
      <x:c r="H9422" s="139"/>
      <x:c r="I9422" s="266" t="n">
        <x:f>INT((ROW()-ROW($I$46))/((CARROT_CAP+1)*(MESCLUN_CAP+1)))</x:f>
        <x:v>14</x:v>
      </x:c>
      <x:c r="J9422" s="266" t="n">
        <x:f>MOD(INT((ROW()-ROW($I$46))/(MESCLUN_CAP+1)),CARROT_CAP+1)</x:f>
        <x:v>8</x:v>
      </x:c>
      <x:c r="K9422" s="266" t="n">
        <x:f>MOD(ROW()-ROW($I$46),MESCLUN_CAP+1)</x:f>
        <x:v>14</x:v>
      </x:c>
      <x:c r="L9422" s="266" t="n">
        <x:f>SUM(I9422:K9422)</x:f>
        <x:v>36</x:v>
      </x:c>
      <x:c r="M9422" s="267" t="n">
        <x:f>I9422*TOMATO_HOURS*WEEKS*(1+TOMATO_DIM)^I9422+J9422*CARROT_HOURS*WEEKS*(1+CARROT_DIM)^J9422+K9422*MESCLUN_HOURS*WEEKS*(1+MESCLUN_DIM)^K9422</x:f>
        <x:v>5826.936090143687</x:v>
      </x:c>
      <x:c r="N9422" s="267" t="n">
        <x:f>MAX(M9422-FARMER_HOURS,0)/TEMP_HOURS_PER_WORKER</x:f>
        <x:v>3.546483395933116</x:v>
      </x:c>
      <x:c r="O9422" s="268" t="n">
        <x:f>I9422*TOMATO_PRICE+J9422*CARROT_PRICE+K9422*MESCLUN_PRICE</x:f>
        <x:v>177752</x:v>
      </x:c>
      <x:c r="P9422" s="268" t="n">
        <x:f>I9422*TOMATO_FERTILIZER+J9422*CARROT_FERTILIZER+K9422*MESCLUN_FERTILIZER</x:f>
        <x:v>28160</x:v>
      </x:c>
      <x:c r="Q9422" s="268" t="n">
        <x:f>MIN(M9422,FARMER_HOURS)*FARMER_RATE+MAX(M9422-FARMER_HOURS,0)*TEMP_RATE</x:f>
        <x:v>113662.08489832788</x:v>
      </x:c>
      <x:c r="R9422" s="268" t="n">
        <x:f>O9422-P9422-Q9422-FIXED_COST</x:f>
        <x:v>15929.915101672115</x:v>
      </x:c>
      <x:c r="S9422" s="139" t="str">
        <x:f>IF(AND(L9422&lt;=TOTAL_BED_CAP,N9422&lt;=TEMP_WORKER_CAP),"YES","NO")</x:f>
        <x:v>YES</x:v>
      </x:c>
      <x:c r="T9422" s="139" t="n">
        <x:f>IF(S9422="YES",R9422,-1E+99)</x:f>
        <x:v>15929.915101672115</x:v>
      </x:c>
    </x:row>
    <x:row r="9423">
      <x:c r="A9423" s="139"/>
      <x:c r="B9423" s="139"/>
      <x:c r="C9423" s="139"/>
      <x:c r="D9423" s="139"/>
      <x:c r="E9423" s="139"/>
      <x:c r="F9423" s="139"/>
      <x:c r="G9423" s="139"/>
      <x:c r="H9423" s="139"/>
      <x:c r="I9423" s="266" t="n">
        <x:f>INT((ROW()-ROW($I$46))/((CARROT_CAP+1)*(MESCLUN_CAP+1)))</x:f>
        <x:v>14</x:v>
      </x:c>
      <x:c r="J9423" s="266" t="n">
        <x:f>MOD(INT((ROW()-ROW($I$46))/(MESCLUN_CAP+1)),CARROT_CAP+1)</x:f>
        <x:v>8</x:v>
      </x:c>
      <x:c r="K9423" s="266" t="n">
        <x:f>MOD(ROW()-ROW($I$46),MESCLUN_CAP+1)</x:f>
        <x:v>15</x:v>
      </x:c>
      <x:c r="L9423" s="266" t="n">
        <x:f>SUM(I9423:K9423)</x:f>
        <x:v>37</x:v>
      </x:c>
      <x:c r="M9423" s="267" t="n">
        <x:f>I9423*TOMATO_HOURS*WEEKS*(1+TOMATO_DIM)^I9423+J9423*CARROT_HOURS*WEEKS*(1+CARROT_DIM)^J9423+K9423*MESCLUN_HOURS*WEEKS*(1+MESCLUN_DIM)^K9423</x:f>
        <x:v>5890.524297019833</x:v>
      </x:c>
      <x:c r="N9423" s="267" t="n">
        <x:f>MAX(M9423-FARMER_HOURS,0)/TEMP_HOURS_PER_WORKER</x:f>
        <x:v>3.5906418729304397</x:v>
      </x:c>
      <x:c r="O9423" s="268" t="n">
        <x:f>I9423*TOMATO_PRICE+J9423*CARROT_PRICE+K9423*MESCLUN_PRICE</x:f>
        <x:v>180452</x:v>
      </x:c>
      <x:c r="P9423" s="268" t="n">
        <x:f>I9423*TOMATO_FERTILIZER+J9423*CARROT_FERTILIZER+K9423*MESCLUN_FERTILIZER</x:f>
        <x:v>29040</x:v>
      </x:c>
      <x:c r="Q9423" s="268" t="n">
        <x:f>MIN(M9423,FARMER_HOURS)*FARMER_RATE+MAX(M9423-FARMER_HOURS,0)*TEMP_RATE</x:f>
        <x:v>114766.04682326099</x:v>
      </x:c>
      <x:c r="R9423" s="268" t="n">
        <x:f>O9423-P9423-Q9423-FIXED_COST</x:f>
        <x:v>16645.953176739014</x:v>
      </x:c>
      <x:c r="S9423" s="139" t="str">
        <x:f>IF(AND(L9423&lt;=TOTAL_BED_CAP,N9423&lt;=TEMP_WORKER_CAP),"YES","NO")</x:f>
        <x:v>YES</x:v>
      </x:c>
      <x:c r="T9423" s="139" t="n">
        <x:f>IF(S9423="YES",R9423,-1E+99)</x:f>
        <x:v>16645.953176739014</x:v>
      </x:c>
    </x:row>
    <x:row r="9424">
      <x:c r="A9424" s="139"/>
      <x:c r="B9424" s="139"/>
      <x:c r="C9424" s="139"/>
      <x:c r="D9424" s="139"/>
      <x:c r="E9424" s="139"/>
      <x:c r="F9424" s="139"/>
      <x:c r="G9424" s="139"/>
      <x:c r="H9424" s="139"/>
      <x:c r="I9424" s="266" t="n">
        <x:f>INT((ROW()-ROW($I$46))/((CARROT_CAP+1)*(MESCLUN_CAP+1)))</x:f>
        <x:v>14</x:v>
      </x:c>
      <x:c r="J9424" s="266" t="n">
        <x:f>MOD(INT((ROW()-ROW($I$46))/(MESCLUN_CAP+1)),CARROT_CAP+1)</x:f>
        <x:v>8</x:v>
      </x:c>
      <x:c r="K9424" s="266" t="n">
        <x:f>MOD(ROW()-ROW($I$46),MESCLUN_CAP+1)</x:f>
        <x:v>16</x:v>
      </x:c>
      <x:c r="L9424" s="266" t="n">
        <x:f>SUM(I9424:K9424)</x:f>
        <x:v>38</x:v>
      </x:c>
      <x:c r="M9424" s="267" t="n">
        <x:f>I9424*TOMATO_HOURS*WEEKS*(1+TOMATO_DIM)^I9424+J9424*CARROT_HOURS*WEEKS*(1+CARROT_DIM)^J9424+K9424*MESCLUN_HOURS*WEEKS*(1+MESCLUN_DIM)^K9424</x:f>
        <x:v>5955.585072897322</x:v>
      </x:c>
      <x:c r="N9424" s="267" t="n">
        <x:f>MAX(M9424-FARMER_HOURS,0)/TEMP_HOURS_PER_WORKER</x:f>
        <x:v>3.635822967289807</x:v>
      </x:c>
      <x:c r="O9424" s="268" t="n">
        <x:f>I9424*TOMATO_PRICE+J9424*CARROT_PRICE+K9424*MESCLUN_PRICE</x:f>
        <x:v>183152</x:v>
      </x:c>
      <x:c r="P9424" s="268" t="n">
        <x:f>I9424*TOMATO_FERTILIZER+J9424*CARROT_FERTILIZER+K9424*MESCLUN_FERTILIZER</x:f>
        <x:v>29920</x:v>
      </x:c>
      <x:c r="Q9424" s="268" t="n">
        <x:f>MIN(M9424,FARMER_HOURS)*FARMER_RATE+MAX(M9424-FARMER_HOURS,0)*TEMP_RATE</x:f>
        <x:v>115895.57418224517</x:v>
      </x:c>
      <x:c r="R9424" s="268" t="n">
        <x:f>O9424-P9424-Q9424-FIXED_COST</x:f>
        <x:v>17336.425817754833</x:v>
      </x:c>
      <x:c r="S9424" s="139" t="str">
        <x:f>IF(AND(L9424&lt;=TOTAL_BED_CAP,N9424&lt;=TEMP_WORKER_CAP),"YES","NO")</x:f>
        <x:v>YES</x:v>
      </x:c>
      <x:c r="T9424" s="139" t="n">
        <x:f>IF(S9424="YES",R9424,-1E+99)</x:f>
        <x:v>17336.425817754833</x:v>
      </x:c>
    </x:row>
    <x:row r="9425">
      <x:c r="A9425" s="139"/>
      <x:c r="B9425" s="139"/>
      <x:c r="C9425" s="139"/>
      <x:c r="D9425" s="139"/>
      <x:c r="E9425" s="139"/>
      <x:c r="F9425" s="139"/>
      <x:c r="G9425" s="139"/>
      <x:c r="H9425" s="139"/>
      <x:c r="I9425" s="266" t="n">
        <x:f>INT((ROW()-ROW($I$46))/((CARROT_CAP+1)*(MESCLUN_CAP+1)))</x:f>
        <x:v>14</x:v>
      </x:c>
      <x:c r="J9425" s="266" t="n">
        <x:f>MOD(INT((ROW()-ROW($I$46))/(MESCLUN_CAP+1)),CARROT_CAP+1)</x:f>
        <x:v>8</x:v>
      </x:c>
      <x:c r="K9425" s="266" t="n">
        <x:f>MOD(ROW()-ROW($I$46),MESCLUN_CAP+1)</x:f>
        <x:v>17</x:v>
      </x:c>
      <x:c r="L9425" s="266" t="n">
        <x:f>SUM(I9425:K9425)</x:f>
        <x:v>39</x:v>
      </x:c>
      <x:c r="M9425" s="267" t="n">
        <x:f>I9425*TOMATO_HOURS*WEEKS*(1+TOMATO_DIM)^I9425+J9425*CARROT_HOURS*WEEKS*(1+CARROT_DIM)^J9425+K9425*MESCLUN_HOURS*WEEKS*(1+MESCLUN_DIM)^K9425</x:f>
        <x:v>6022.145296343862</x:v>
      </x:c>
      <x:c r="N9425" s="267" t="n">
        <x:f>MAX(M9425-FARMER_HOURS,0)/TEMP_HOURS_PER_WORKER</x:f>
        <x:v>3.682045344683238</x:v>
      </x:c>
      <x:c r="O9425" s="268" t="n">
        <x:f>I9425*TOMATO_PRICE+J9425*CARROT_PRICE+K9425*MESCLUN_PRICE</x:f>
        <x:v>185852</x:v>
      </x:c>
      <x:c r="P9425" s="268" t="n">
        <x:f>I9425*TOMATO_FERTILIZER+J9425*CARROT_FERTILIZER+K9425*MESCLUN_FERTILIZER</x:f>
        <x:v>30800</x:v>
      </x:c>
      <x:c r="Q9425" s="268" t="n">
        <x:f>MIN(M9425,FARMER_HOURS)*FARMER_RATE+MAX(M9425-FARMER_HOURS,0)*TEMP_RATE</x:f>
        <x:v>117051.13361708094</x:v>
      </x:c>
      <x:c r="R9425" s="268" t="n">
        <x:f>O9425-P9425-Q9425-FIXED_COST</x:f>
        <x:v>18000.866382919063</x:v>
      </x:c>
      <x:c r="S9425" s="139" t="str">
        <x:f>IF(AND(L9425&lt;=TOTAL_BED_CAP,N9425&lt;=TEMP_WORKER_CAP),"YES","NO")</x:f>
        <x:v>YES</x:v>
      </x:c>
      <x:c r="T9425" s="139" t="n">
        <x:f>IF(S9425="YES",R9425,-1E+99)</x:f>
        <x:v>18000.866382919063</x:v>
      </x:c>
    </x:row>
    <x:row r="9426">
      <x:c r="A9426" s="139"/>
      <x:c r="B9426" s="139"/>
      <x:c r="C9426" s="139"/>
      <x:c r="D9426" s="139"/>
      <x:c r="E9426" s="139"/>
      <x:c r="F9426" s="139"/>
      <x:c r="G9426" s="139"/>
      <x:c r="H9426" s="139"/>
      <x:c r="I9426" s="266" t="n">
        <x:f>INT((ROW()-ROW($I$46))/((CARROT_CAP+1)*(MESCLUN_CAP+1)))</x:f>
        <x:v>14</x:v>
      </x:c>
      <x:c r="J9426" s="266" t="n">
        <x:f>MOD(INT((ROW()-ROW($I$46))/(MESCLUN_CAP+1)),CARROT_CAP+1)</x:f>
        <x:v>8</x:v>
      </x:c>
      <x:c r="K9426" s="266" t="n">
        <x:f>MOD(ROW()-ROW($I$46),MESCLUN_CAP+1)</x:f>
        <x:v>18</x:v>
      </x:c>
      <x:c r="L9426" s="266" t="n">
        <x:f>SUM(I9426:K9426)</x:f>
        <x:v>40</x:v>
      </x:c>
      <x:c r="M9426" s="267" t="n">
        <x:f>I9426*TOMATO_HOURS*WEEKS*(1+TOMATO_DIM)^I9426+J9426*CARROT_HOURS*WEEKS*(1+CARROT_DIM)^J9426+K9426*MESCLUN_HOURS*WEEKS*(1+MESCLUN_DIM)^K9426</x:f>
        <x:v>6090.23228780245</x:v>
      </x:c>
      <x:c r="N9426" s="267" t="n">
        <x:f>MAX(M9426-FARMER_HOURS,0)/TEMP_HOURS_PER_WORKER</x:f>
        <x:v>3.72932797764059</x:v>
      </x:c>
      <x:c r="O9426" s="268" t="n">
        <x:f>I9426*TOMATO_PRICE+J9426*CARROT_PRICE+K9426*MESCLUN_PRICE</x:f>
        <x:v>188552</x:v>
      </x:c>
      <x:c r="P9426" s="268" t="n">
        <x:f>I9426*TOMATO_FERTILIZER+J9426*CARROT_FERTILIZER+K9426*MESCLUN_FERTILIZER</x:f>
        <x:v>31680</x:v>
      </x:c>
      <x:c r="Q9426" s="268" t="n">
        <x:f>MIN(M9426,FARMER_HOURS)*FARMER_RATE+MAX(M9426-FARMER_HOURS,0)*TEMP_RATE</x:f>
        <x:v>118233.19944101475</x:v>
      </x:c>
      <x:c r="R9426" s="268" t="n">
        <x:f>O9426-P9426-Q9426-FIXED_COST</x:f>
        <x:v>18638.800558985255</x:v>
      </x:c>
      <x:c r="S9426" s="139" t="str">
        <x:f>IF(AND(L9426&lt;=TOTAL_BED_CAP,N9426&lt;=TEMP_WORKER_CAP),"YES","NO")</x:f>
        <x:v>YES</x:v>
      </x:c>
      <x:c r="T9426" s="139" t="n">
        <x:f>IF(S9426="YES",R9426,-1E+99)</x:f>
        <x:v>18638.800558985255</x:v>
      </x:c>
    </x:row>
    <x:row r="9427">
      <x:c r="A9427" s="139"/>
      <x:c r="B9427" s="139"/>
      <x:c r="C9427" s="139"/>
      <x:c r="D9427" s="139"/>
      <x:c r="E9427" s="139"/>
      <x:c r="F9427" s="139"/>
      <x:c r="G9427" s="139"/>
      <x:c r="H9427" s="139"/>
      <x:c r="I9427" s="266" t="n">
        <x:f>INT((ROW()-ROW($I$46))/((CARROT_CAP+1)*(MESCLUN_CAP+1)))</x:f>
        <x:v>14</x:v>
      </x:c>
      <x:c r="J9427" s="266" t="n">
        <x:f>MOD(INT((ROW()-ROW($I$46))/(MESCLUN_CAP+1)),CARROT_CAP+1)</x:f>
        <x:v>8</x:v>
      </x:c>
      <x:c r="K9427" s="266" t="n">
        <x:f>MOD(ROW()-ROW($I$46),MESCLUN_CAP+1)</x:f>
        <x:v>19</x:v>
      </x:c>
      <x:c r="L9427" s="266" t="n">
        <x:f>SUM(I9427:K9427)</x:f>
        <x:v>41</x:v>
      </x:c>
      <x:c r="M9427" s="267" t="n">
        <x:f>I9427*TOMATO_HOURS*WEEKS*(1+TOMATO_DIM)^I9427+J9427*CARROT_HOURS*WEEKS*(1+CARROT_DIM)^J9427+K9427*MESCLUN_HOURS*WEEKS*(1+MESCLUN_DIM)^K9427</x:f>
        <x:v>6159.873816438472</x:v>
      </x:c>
      <x:c r="N9427" s="267" t="n">
        <x:f>MAX(M9427-FARMER_HOURS,0)/TEMP_HOURS_PER_WORKER</x:f>
        <x:v>3.7776901503044944</x:v>
      </x:c>
      <x:c r="O9427" s="268" t="n">
        <x:f>I9427*TOMATO_PRICE+J9427*CARROT_PRICE+K9427*MESCLUN_PRICE</x:f>
        <x:v>191252</x:v>
      </x:c>
      <x:c r="P9427" s="268" t="n">
        <x:f>I9427*TOMATO_FERTILIZER+J9427*CARROT_FERTILIZER+K9427*MESCLUN_FERTILIZER</x:f>
        <x:v>32560</x:v>
      </x:c>
      <x:c r="Q9427" s="268" t="n">
        <x:f>MIN(M9427,FARMER_HOURS)*FARMER_RATE+MAX(M9427-FARMER_HOURS,0)*TEMP_RATE</x:f>
        <x:v>119442.25375761236</x:v>
      </x:c>
      <x:c r="R9427" s="268" t="n">
        <x:f>O9427-P9427-Q9427-FIXED_COST</x:f>
        <x:v>19249.746242387642</x:v>
      </x:c>
      <x:c r="S9427" s="139" t="str">
        <x:f>IF(AND(L9427&lt;=TOTAL_BED_CAP,N9427&lt;=TEMP_WORKER_CAP),"YES","NO")</x:f>
        <x:v>YES</x:v>
      </x:c>
      <x:c r="T9427" s="139" t="n">
        <x:f>IF(S9427="YES",R9427,-1E+99)</x:f>
        <x:v>19249.746242387642</x:v>
      </x:c>
    </x:row>
    <x:row r="9428">
      <x:c r="A9428" s="139"/>
      <x:c r="B9428" s="139"/>
      <x:c r="C9428" s="139"/>
      <x:c r="D9428" s="139"/>
      <x:c r="E9428" s="139"/>
      <x:c r="F9428" s="139"/>
      <x:c r="G9428" s="139"/>
      <x:c r="H9428" s="139"/>
      <x:c r="I9428" s="266" t="n">
        <x:f>INT((ROW()-ROW($I$46))/((CARROT_CAP+1)*(MESCLUN_CAP+1)))</x:f>
        <x:v>14</x:v>
      </x:c>
      <x:c r="J9428" s="266" t="n">
        <x:f>MOD(INT((ROW()-ROW($I$46))/(MESCLUN_CAP+1)),CARROT_CAP+1)</x:f>
        <x:v>8</x:v>
      </x:c>
      <x:c r="K9428" s="266" t="n">
        <x:f>MOD(ROW()-ROW($I$46),MESCLUN_CAP+1)</x:f>
        <x:v>20</x:v>
      </x:c>
      <x:c r="L9428" s="266" t="n">
        <x:f>SUM(I9428:K9428)</x:f>
        <x:v>42</x:v>
      </x:c>
      <x:c r="M9428" s="267" t="n">
        <x:f>I9428*TOMATO_HOURS*WEEKS*(1+TOMATO_DIM)^I9428+J9428*CARROT_HOURS*WEEKS*(1+CARROT_DIM)^J9428+K9428*MESCLUN_HOURS*WEEKS*(1+MESCLUN_DIM)^K9428</x:f>
        <x:v>6231.098107088948</x:v>
      </x:c>
      <x:c r="N9428" s="267" t="n">
        <x:f>MAX(M9428-FARMER_HOURS,0)/TEMP_HOURS_PER_WORKER</x:f>
        <x:v>3.827151463256214</x:v>
      </x:c>
      <x:c r="O9428" s="268" t="n">
        <x:f>I9428*TOMATO_PRICE+J9428*CARROT_PRICE+K9428*MESCLUN_PRICE</x:f>
        <x:v>193952</x:v>
      </x:c>
      <x:c r="P9428" s="268" t="n">
        <x:f>I9428*TOMATO_FERTILIZER+J9428*CARROT_FERTILIZER+K9428*MESCLUN_FERTILIZER</x:f>
        <x:v>33440</x:v>
      </x:c>
      <x:c r="Q9428" s="268" t="n">
        <x:f>MIN(M9428,FARMER_HOURS)*FARMER_RATE+MAX(M9428-FARMER_HOURS,0)*TEMP_RATE</x:f>
        <x:v>120678.78658140535</x:v>
      </x:c>
      <x:c r="R9428" s="268" t="n">
        <x:f>O9428-P9428-Q9428-FIXED_COST</x:f>
        <x:v>19833.21341859465</x:v>
      </x:c>
      <x:c r="S9428" s="139" t="str">
        <x:f>IF(AND(L9428&lt;=TOTAL_BED_CAP,N9428&lt;=TEMP_WORKER_CAP),"YES","NO")</x:f>
        <x:v>YES</x:v>
      </x:c>
      <x:c r="T9428" s="139" t="n">
        <x:f>IF(S9428="YES",R9428,-1E+99)</x:f>
        <x:v>19833.21341859465</x:v>
      </x:c>
    </x:row>
    <x:row r="9429">
      <x:c r="A9429" s="139"/>
      <x:c r="B9429" s="139"/>
      <x:c r="C9429" s="139"/>
      <x:c r="D9429" s="139"/>
      <x:c r="E9429" s="139"/>
      <x:c r="F9429" s="139"/>
      <x:c r="G9429" s="139"/>
      <x:c r="H9429" s="139"/>
      <x:c r="I9429" s="266" t="n">
        <x:f>INT((ROW()-ROW($I$46))/((CARROT_CAP+1)*(MESCLUN_CAP+1)))</x:f>
        <x:v>14</x:v>
      </x:c>
      <x:c r="J9429" s="266" t="n">
        <x:f>MOD(INT((ROW()-ROW($I$46))/(MESCLUN_CAP+1)),CARROT_CAP+1)</x:f>
        <x:v>8</x:v>
      </x:c>
      <x:c r="K9429" s="266" t="n">
        <x:f>MOD(ROW()-ROW($I$46),MESCLUN_CAP+1)</x:f>
        <x:v>21</x:v>
      </x:c>
      <x:c r="L9429" s="266" t="n">
        <x:f>SUM(I9429:K9429)</x:f>
        <x:v>43</x:v>
      </x:c>
      <x:c r="M9429" s="267" t="n">
        <x:f>I9429*TOMATO_HOURS*WEEKS*(1+TOMATO_DIM)^I9429+J9429*CARROT_HOURS*WEEKS*(1+CARROT_DIM)^J9429+K9429*MESCLUN_HOURS*WEEKS*(1+MESCLUN_DIM)^K9429</x:f>
        <x:v>6303.933847315393</x:v>
      </x:c>
      <x:c r="N9429" s="267" t="n">
        <x:f>MAX(M9429-FARMER_HOURS,0)/TEMP_HOURS_PER_WORKER</x:f>
        <x:v>3.8777318384134674</x:v>
      </x:c>
      <x:c r="O9429" s="268" t="n">
        <x:f>I9429*TOMATO_PRICE+J9429*CARROT_PRICE+K9429*MESCLUN_PRICE</x:f>
        <x:v>196652</x:v>
      </x:c>
      <x:c r="P9429" s="268" t="n">
        <x:f>I9429*TOMATO_FERTILIZER+J9429*CARROT_FERTILIZER+K9429*MESCLUN_FERTILIZER</x:f>
        <x:v>34320</x:v>
      </x:c>
      <x:c r="Q9429" s="268" t="n">
        <x:f>MIN(M9429,FARMER_HOURS)*FARMER_RATE+MAX(M9429-FARMER_HOURS,0)*TEMP_RATE</x:f>
        <x:v>121943.29596033668</x:v>
      </x:c>
      <x:c r="R9429" s="268" t="n">
        <x:f>O9429-P9429-Q9429-FIXED_COST</x:f>
        <x:v>20388.704039663324</x:v>
      </x:c>
      <x:c r="S9429" s="139" t="str">
        <x:f>IF(AND(L9429&lt;=TOTAL_BED_CAP,N9429&lt;=TEMP_WORKER_CAP),"YES","NO")</x:f>
        <x:v>YES</x:v>
      </x:c>
      <x:c r="T9429" s="139" t="n">
        <x:f>IF(S9429="YES",R9429,-1E+99)</x:f>
        <x:v>20388.704039663324</x:v>
      </x:c>
    </x:row>
    <x:row r="9430">
      <x:c r="A9430" s="139"/>
      <x:c r="B9430" s="139"/>
      <x:c r="C9430" s="139"/>
      <x:c r="D9430" s="139"/>
      <x:c r="E9430" s="139"/>
      <x:c r="F9430" s="139"/>
      <x:c r="G9430" s="139"/>
      <x:c r="H9430" s="139"/>
      <x:c r="I9430" s="266" t="n">
        <x:f>INT((ROW()-ROW($I$46))/((CARROT_CAP+1)*(MESCLUN_CAP+1)))</x:f>
        <x:v>14</x:v>
      </x:c>
      <x:c r="J9430" s="266" t="n">
        <x:f>MOD(INT((ROW()-ROW($I$46))/(MESCLUN_CAP+1)),CARROT_CAP+1)</x:f>
        <x:v>8</x:v>
      </x:c>
      <x:c r="K9430" s="266" t="n">
        <x:f>MOD(ROW()-ROW($I$46),MESCLUN_CAP+1)</x:f>
        <x:v>22</x:v>
      </x:c>
      <x:c r="L9430" s="266" t="n">
        <x:f>SUM(I9430:K9430)</x:f>
        <x:v>44</x:v>
      </x:c>
      <x:c r="M9430" s="267" t="n">
        <x:f>I9430*TOMATO_HOURS*WEEKS*(1+TOMATO_DIM)^I9430+J9430*CARROT_HOURS*WEEKS*(1+CARROT_DIM)^J9430+K9430*MESCLUN_HOURS*WEEKS*(1+MESCLUN_DIM)^K9430</x:f>
        <x:v>6378.410194561789</x:v>
      </x:c>
      <x:c r="N9430" s="267" t="n">
        <x:f>MAX(M9430-FARMER_HOURS,0)/TEMP_HOURS_PER_WORKER</x:f>
        <x:v>3.929451524001242</x:v>
      </x:c>
      <x:c r="O9430" s="268" t="n">
        <x:f>I9430*TOMATO_PRICE+J9430*CARROT_PRICE+K9430*MESCLUN_PRICE</x:f>
        <x:v>199352</x:v>
      </x:c>
      <x:c r="P9430" s="268" t="n">
        <x:f>I9430*TOMATO_FERTILIZER+J9430*CARROT_FERTILIZER+K9430*MESCLUN_FERTILIZER</x:f>
        <x:v>35200</x:v>
      </x:c>
      <x:c r="Q9430" s="268" t="n">
        <x:f>MIN(M9430,FARMER_HOURS)*FARMER_RATE+MAX(M9430-FARMER_HOURS,0)*TEMP_RATE</x:f>
        <x:v>123236.28810003104</x:v>
      </x:c>
      <x:c r="R9430" s="268" t="n">
        <x:f>O9430-P9430-Q9430-FIXED_COST</x:f>
        <x:v>20915.711899968956</x:v>
      </x:c>
      <x:c r="S9430" s="139" t="str">
        <x:f>IF(AND(L9430&lt;=TOTAL_BED_CAP,N9430&lt;=TEMP_WORKER_CAP),"YES","NO")</x:f>
        <x:v>YES</x:v>
      </x:c>
      <x:c r="T9430" s="139" t="n">
        <x:f>IF(S9430="YES",R9430,-1E+99)</x:f>
        <x:v>20915.711899968956</x:v>
      </x:c>
    </x:row>
    <x:row r="9431">
      <x:c r="A9431" s="139"/>
      <x:c r="B9431" s="139"/>
      <x:c r="C9431" s="139"/>
      <x:c r="D9431" s="139"/>
      <x:c r="E9431" s="139"/>
      <x:c r="F9431" s="139"/>
      <x:c r="G9431" s="139"/>
      <x:c r="H9431" s="139"/>
      <x:c r="I9431" s="266" t="n">
        <x:f>INT((ROW()-ROW($I$46))/((CARROT_CAP+1)*(MESCLUN_CAP+1)))</x:f>
        <x:v>14</x:v>
      </x:c>
      <x:c r="J9431" s="266" t="n">
        <x:f>MOD(INT((ROW()-ROW($I$46))/(MESCLUN_CAP+1)),CARROT_CAP+1)</x:f>
        <x:v>8</x:v>
      </x:c>
      <x:c r="K9431" s="266" t="n">
        <x:f>MOD(ROW()-ROW($I$46),MESCLUN_CAP+1)</x:f>
        <x:v>23</x:v>
      </x:c>
      <x:c r="L9431" s="266" t="n">
        <x:f>SUM(I9431:K9431)</x:f>
        <x:v>45</x:v>
      </x:c>
      <x:c r="M9431" s="267" t="n">
        <x:f>I9431*TOMATO_HOURS*WEEKS*(1+TOMATO_DIM)^I9431+J9431*CARROT_HOURS*WEEKS*(1+CARROT_DIM)^J9431+K9431*MESCLUN_HOURS*WEEKS*(1+MESCLUN_DIM)^K9431</x:f>
        <x:v>6454.556783419225</x:v>
      </x:c>
      <x:c r="N9431" s="267" t="n">
        <x:f>MAX(M9431-FARMER_HOURS,0)/TEMP_HOURS_PER_WORKER</x:f>
        <x:v>3.982331099596684</x:v>
      </x:c>
      <x:c r="O9431" s="268" t="n">
        <x:f>I9431*TOMATO_PRICE+J9431*CARROT_PRICE+K9431*MESCLUN_PRICE</x:f>
        <x:v>202052</x:v>
      </x:c>
      <x:c r="P9431" s="268" t="n">
        <x:f>I9431*TOMATO_FERTILIZER+J9431*CARROT_FERTILIZER+K9431*MESCLUN_FERTILIZER</x:f>
        <x:v>36080</x:v>
      </x:c>
      <x:c r="Q9431" s="268" t="n">
        <x:f>MIN(M9431,FARMER_HOURS)*FARMER_RATE+MAX(M9431-FARMER_HOURS,0)*TEMP_RATE</x:f>
        <x:v>124558.2774899171</x:v>
      </x:c>
      <x:c r="R9431" s="268" t="n">
        <x:f>O9431-P9431-Q9431-FIXED_COST</x:f>
        <x:v>21413.722510082895</x:v>
      </x:c>
      <x:c r="S9431" s="139" t="str">
        <x:f>IF(AND(L9431&lt;=TOTAL_BED_CAP,N9431&lt;=TEMP_WORKER_CAP),"YES","NO")</x:f>
        <x:v>YES</x:v>
      </x:c>
      <x:c r="T9431" s="139" t="n">
        <x:f>IF(S9431="YES",R9431,-1E+99)</x:f>
        <x:v>21413.722510082895</x:v>
      </x:c>
    </x:row>
    <x:row r="9432">
      <x:c r="A9432" s="139"/>
      <x:c r="B9432" s="139"/>
      <x:c r="C9432" s="139"/>
      <x:c r="D9432" s="139"/>
      <x:c r="E9432" s="139"/>
      <x:c r="F9432" s="139"/>
      <x:c r="G9432" s="139"/>
      <x:c r="H9432" s="139"/>
      <x:c r="I9432" s="266" t="n">
        <x:f>INT((ROW()-ROW($I$46))/((CARROT_CAP+1)*(MESCLUN_CAP+1)))</x:f>
        <x:v>14</x:v>
      </x:c>
      <x:c r="J9432" s="266" t="n">
        <x:f>MOD(INT((ROW()-ROW($I$46))/(MESCLUN_CAP+1)),CARROT_CAP+1)</x:f>
        <x:v>8</x:v>
      </x:c>
      <x:c r="K9432" s="266" t="n">
        <x:f>MOD(ROW()-ROW($I$46),MESCLUN_CAP+1)</x:f>
        <x:v>24</x:v>
      </x:c>
      <x:c r="L9432" s="266" t="n">
        <x:f>SUM(I9432:K9432)</x:f>
        <x:v>46</x:v>
      </x:c>
      <x:c r="M9432" s="267" t="n">
        <x:f>I9432*TOMATO_HOURS*WEEKS*(1+TOMATO_DIM)^I9432+J9432*CARROT_HOURS*WEEKS*(1+CARROT_DIM)^J9432+K9432*MESCLUN_HOURS*WEEKS*(1+MESCLUN_DIM)^K9432</x:f>
        <x:v>6532.40373299872</x:v>
      </x:c>
      <x:c r="N9432" s="267" t="n">
        <x:f>MAX(M9432-FARMER_HOURS,0)/TEMP_HOURS_PER_WORKER</x:f>
        <x:v>4.036391481249112</x:v>
      </x:c>
      <x:c r="O9432" s="268" t="n">
        <x:f>I9432*TOMATO_PRICE+J9432*CARROT_PRICE+K9432*MESCLUN_PRICE</x:f>
        <x:v>204752</x:v>
      </x:c>
      <x:c r="P9432" s="268" t="n">
        <x:f>I9432*TOMATO_FERTILIZER+J9432*CARROT_FERTILIZER+K9432*MESCLUN_FERTILIZER</x:f>
        <x:v>36960</x:v>
      </x:c>
      <x:c r="Q9432" s="268" t="n">
        <x:f>MIN(M9432,FARMER_HOURS)*FARMER_RATE+MAX(M9432-FARMER_HOURS,0)*TEMP_RATE</x:f>
        <x:v>125909.78703122778</x:v>
      </x:c>
      <x:c r="R9432" s="268" t="n">
        <x:f>O9432-P9432-Q9432-FIXED_COST</x:f>
        <x:v>21882.21296877222</x:v>
      </x:c>
      <x:c r="S9432" s="139" t="str">
        <x:f>IF(AND(L9432&lt;=TOTAL_BED_CAP,N9432&lt;=TEMP_WORKER_CAP),"YES","NO")</x:f>
        <x:v>NO</x:v>
      </x:c>
      <x:c r="T9432" s="139" t="n">
        <x:f>IF(S9432="YES",R9432,-1E+99)</x:f>
        <x:v>-1e+99</x:v>
      </x:c>
    </x:row>
    <x:row r="9433">
      <x:c r="A9433" s="139"/>
      <x:c r="B9433" s="139"/>
      <x:c r="C9433" s="139"/>
      <x:c r="D9433" s="139"/>
      <x:c r="E9433" s="139"/>
      <x:c r="F9433" s="139"/>
      <x:c r="G9433" s="139"/>
      <x:c r="H9433" s="139"/>
      <x:c r="I9433" s="266" t="n">
        <x:f>INT((ROW()-ROW($I$46))/((CARROT_CAP+1)*(MESCLUN_CAP+1)))</x:f>
        <x:v>14</x:v>
      </x:c>
      <x:c r="J9433" s="266" t="n">
        <x:f>MOD(INT((ROW()-ROW($I$46))/(MESCLUN_CAP+1)),CARROT_CAP+1)</x:f>
        <x:v>8</x:v>
      </x:c>
      <x:c r="K9433" s="266" t="n">
        <x:f>MOD(ROW()-ROW($I$46),MESCLUN_CAP+1)</x:f>
        <x:v>25</x:v>
      </x:c>
      <x:c r="L9433" s="266" t="n">
        <x:f>SUM(I9433:K9433)</x:f>
        <x:v>47</x:v>
      </x:c>
      <x:c r="M9433" s="267" t="n">
        <x:f>I9433*TOMATO_HOURS*WEEKS*(1+TOMATO_DIM)^I9433+J9433*CARROT_HOURS*WEEKS*(1+CARROT_DIM)^J9433+K9433*MESCLUN_HOURS*WEEKS*(1+MESCLUN_DIM)^K9433</x:f>
        <x:v>6611.981654413818</x:v>
      </x:c>
      <x:c r="N9433" s="267" t="n">
        <x:f>MAX(M9433-FARMER_HOURS,0)/TEMP_HOURS_PER_WORKER</x:f>
        <x:v>4.091653926676263</x:v>
      </x:c>
      <x:c r="O9433" s="268" t="n">
        <x:f>I9433*TOMATO_PRICE+J9433*CARROT_PRICE+K9433*MESCLUN_PRICE</x:f>
        <x:v>207452</x:v>
      </x:c>
      <x:c r="P9433" s="268" t="n">
        <x:f>I9433*TOMATO_FERTILIZER+J9433*CARROT_FERTILIZER+K9433*MESCLUN_FERTILIZER</x:f>
        <x:v>37840</x:v>
      </x:c>
      <x:c r="Q9433" s="268" t="n">
        <x:f>MIN(M9433,FARMER_HOURS)*FARMER_RATE+MAX(M9433-FARMER_HOURS,0)*TEMP_RATE</x:f>
        <x:v>127291.34816690657</x:v>
      </x:c>
      <x:c r="R9433" s="268" t="n">
        <x:f>O9433-P9433-Q9433-FIXED_COST</x:f>
        <x:v>22320.651833093434</x:v>
      </x:c>
      <x:c r="S9433" s="139" t="str">
        <x:f>IF(AND(L9433&lt;=TOTAL_BED_CAP,N9433&lt;=TEMP_WORKER_CAP),"YES","NO")</x:f>
        <x:v>NO</x:v>
      </x:c>
      <x:c r="T9433" s="139" t="n">
        <x:f>IF(S9433="YES",R9433,-1E+99)</x:f>
        <x:v>-1e+99</x:v>
      </x:c>
    </x:row>
    <x:row r="9434">
      <x:c r="A9434" s="139"/>
      <x:c r="B9434" s="139"/>
      <x:c r="C9434" s="139"/>
      <x:c r="D9434" s="139"/>
      <x:c r="E9434" s="139"/>
      <x:c r="F9434" s="139"/>
      <x:c r="G9434" s="139"/>
      <x:c r="H9434" s="139"/>
      <x:c r="I9434" s="266" t="n">
        <x:f>INT((ROW()-ROW($I$46))/((CARROT_CAP+1)*(MESCLUN_CAP+1)))</x:f>
        <x:v>14</x:v>
      </x:c>
      <x:c r="J9434" s="266" t="n">
        <x:f>MOD(INT((ROW()-ROW($I$46))/(MESCLUN_CAP+1)),CARROT_CAP+1)</x:f>
        <x:v>8</x:v>
      </x:c>
      <x:c r="K9434" s="266" t="n">
        <x:f>MOD(ROW()-ROW($I$46),MESCLUN_CAP+1)</x:f>
        <x:v>26</x:v>
      </x:c>
      <x:c r="L9434" s="266" t="n">
        <x:f>SUM(I9434:K9434)</x:f>
        <x:v>48</x:v>
      </x:c>
      <x:c r="M9434" s="267" t="n">
        <x:f>I9434*TOMATO_HOURS*WEEKS*(1+TOMATO_DIM)^I9434+J9434*CARROT_HOURS*WEEKS*(1+CARROT_DIM)^J9434+K9434*MESCLUN_HOURS*WEEKS*(1+MESCLUN_DIM)^K9434</x:f>
        <x:v>6693.321658374535</x:v>
      </x:c>
      <x:c r="N9434" s="267" t="n">
        <x:f>MAX(M9434-FARMER_HOURS,0)/TEMP_HOURS_PER_WORKER</x:f>
        <x:v>4.148140040537871</x:v>
      </x:c>
      <x:c r="O9434" s="268" t="n">
        <x:f>I9434*TOMATO_PRICE+J9434*CARROT_PRICE+K9434*MESCLUN_PRICE</x:f>
        <x:v>210152</x:v>
      </x:c>
      <x:c r="P9434" s="268" t="n">
        <x:f>I9434*TOMATO_FERTILIZER+J9434*CARROT_FERTILIZER+K9434*MESCLUN_FERTILIZER</x:f>
        <x:v>38720</x:v>
      </x:c>
      <x:c r="Q9434" s="268" t="n">
        <x:f>MIN(M9434,FARMER_HOURS)*FARMER_RATE+MAX(M9434-FARMER_HOURS,0)*TEMP_RATE</x:f>
        <x:v>128703.50101344679</x:v>
      </x:c>
      <x:c r="R9434" s="268" t="n">
        <x:f>O9434-P9434-Q9434-FIXED_COST</x:f>
        <x:v>22728.49898655321</x:v>
      </x:c>
      <x:c r="S9434" s="139" t="str">
        <x:f>IF(AND(L9434&lt;=TOTAL_BED_CAP,N9434&lt;=TEMP_WORKER_CAP),"YES","NO")</x:f>
        <x:v>NO</x:v>
      </x:c>
      <x:c r="T9434" s="139" t="n">
        <x:f>IF(S9434="YES",R9434,-1E+99)</x:f>
        <x:v>-1e+99</x:v>
      </x:c>
    </x:row>
    <x:row r="9435">
      <x:c r="A9435" s="139"/>
      <x:c r="B9435" s="139"/>
      <x:c r="C9435" s="139"/>
      <x:c r="D9435" s="139"/>
      <x:c r="E9435" s="139"/>
      <x:c r="F9435" s="139"/>
      <x:c r="G9435" s="139"/>
      <x:c r="H9435" s="139"/>
      <x:c r="I9435" s="266" t="n">
        <x:f>INT((ROW()-ROW($I$46))/((CARROT_CAP+1)*(MESCLUN_CAP+1)))</x:f>
        <x:v>14</x:v>
      </x:c>
      <x:c r="J9435" s="266" t="n">
        <x:f>MOD(INT((ROW()-ROW($I$46))/(MESCLUN_CAP+1)),CARROT_CAP+1)</x:f>
        <x:v>8</x:v>
      </x:c>
      <x:c r="K9435" s="266" t="n">
        <x:f>MOD(ROW()-ROW($I$46),MESCLUN_CAP+1)</x:f>
        <x:v>27</x:v>
      </x:c>
      <x:c r="L9435" s="266" t="n">
        <x:f>SUM(I9435:K9435)</x:f>
        <x:v>49</x:v>
      </x:c>
      <x:c r="M9435" s="267" t="n">
        <x:f>I9435*TOMATO_HOURS*WEEKS*(1+TOMATO_DIM)^I9435+J9435*CARROT_HOURS*WEEKS*(1+CARROT_DIM)^J9435+K9435*MESCLUN_HOURS*WEEKS*(1+MESCLUN_DIM)^K9435</x:f>
        <x:v>6776.455362894292</x:v>
      </x:c>
      <x:c r="N9435" s="267" t="n">
        <x:f>MAX(M9435-FARMER_HOURS,0)/TEMP_HOURS_PER_WORKER</x:f>
        <x:v>4.205871779787703</x:v>
      </x:c>
      <x:c r="O9435" s="268" t="n">
        <x:f>I9435*TOMATO_PRICE+J9435*CARROT_PRICE+K9435*MESCLUN_PRICE</x:f>
        <x:v>212852</x:v>
      </x:c>
      <x:c r="P9435" s="268" t="n">
        <x:f>I9435*TOMATO_FERTILIZER+J9435*CARROT_FERTILIZER+K9435*MESCLUN_FERTILIZER</x:f>
        <x:v>39600</x:v>
      </x:c>
      <x:c r="Q9435" s="268" t="n">
        <x:f>MIN(M9435,FARMER_HOURS)*FARMER_RATE+MAX(M9435-FARMER_HOURS,0)*TEMP_RATE</x:f>
        <x:v>130146.79449469257</x:v>
      </x:c>
      <x:c r="R9435" s="268" t="n">
        <x:f>O9435-P9435-Q9435-FIXED_COST</x:f>
        <x:v>23105.20550530743</x:v>
      </x:c>
      <x:c r="S9435" s="139" t="str">
        <x:f>IF(AND(L9435&lt;=TOTAL_BED_CAP,N9435&lt;=TEMP_WORKER_CAP),"YES","NO")</x:f>
        <x:v>NO</x:v>
      </x:c>
      <x:c r="T9435" s="139" t="n">
        <x:f>IF(S9435="YES",R9435,-1E+99)</x:f>
        <x:v>-1e+99</x:v>
      </x:c>
    </x:row>
    <x:row r="9436">
      <x:c r="A9436" s="139"/>
      <x:c r="B9436" s="139"/>
      <x:c r="C9436" s="139"/>
      <x:c r="D9436" s="139"/>
      <x:c r="E9436" s="139"/>
      <x:c r="F9436" s="139"/>
      <x:c r="G9436" s="139"/>
      <x:c r="H9436" s="139"/>
      <x:c r="I9436" s="266" t="n">
        <x:f>INT((ROW()-ROW($I$46))/((CARROT_CAP+1)*(MESCLUN_CAP+1)))</x:f>
        <x:v>14</x:v>
      </x:c>
      <x:c r="J9436" s="266" t="n">
        <x:f>MOD(INT((ROW()-ROW($I$46))/(MESCLUN_CAP+1)),CARROT_CAP+1)</x:f>
        <x:v>8</x:v>
      </x:c>
      <x:c r="K9436" s="266" t="n">
        <x:f>MOD(ROW()-ROW($I$46),MESCLUN_CAP+1)</x:f>
        <x:v>28</x:v>
      </x:c>
      <x:c r="L9436" s="266" t="n">
        <x:f>SUM(I9436:K9436)</x:f>
        <x:v>50</x:v>
      </x:c>
      <x:c r="M9436" s="267" t="n">
        <x:f>I9436*TOMATO_HOURS*WEEKS*(1+TOMATO_DIM)^I9436+J9436*CARROT_HOURS*WEEKS*(1+CARROT_DIM)^J9436+K9436*MESCLUN_HOURS*WEEKS*(1+MESCLUN_DIM)^K9436</x:f>
        <x:v>6861.414901111446</x:v>
      </x:c>
      <x:c r="N9436" s="267" t="n">
        <x:f>MAX(M9436-FARMER_HOURS,0)/TEMP_HOURS_PER_WORKER</x:f>
        <x:v>4.264871459105171</x:v>
      </x:c>
      <x:c r="O9436" s="268" t="n">
        <x:f>I9436*TOMATO_PRICE+J9436*CARROT_PRICE+K9436*MESCLUN_PRICE</x:f>
        <x:v>215552</x:v>
      </x:c>
      <x:c r="P9436" s="268" t="n">
        <x:f>I9436*TOMATO_FERTILIZER+J9436*CARROT_FERTILIZER+K9436*MESCLUN_FERTILIZER</x:f>
        <x:v>40480</x:v>
      </x:c>
      <x:c r="Q9436" s="268" t="n">
        <x:f>MIN(M9436,FARMER_HOURS)*FARMER_RATE+MAX(M9436-FARMER_HOURS,0)*TEMP_RATE</x:f>
        <x:v>131621.78647762927</x:v>
      </x:c>
      <x:c r="R9436" s="268" t="n">
        <x:f>O9436-P9436-Q9436-FIXED_COST</x:f>
        <x:v>23450.21352237073</x:v>
      </x:c>
      <x:c r="S9436" s="139" t="str">
        <x:f>IF(AND(L9436&lt;=TOTAL_BED_CAP,N9436&lt;=TEMP_WORKER_CAP),"YES","NO")</x:f>
        <x:v>NO</x:v>
      </x:c>
      <x:c r="T9436" s="139" t="n">
        <x:f>IF(S9436="YES",R9436,-1E+99)</x:f>
        <x:v>-1e+99</x:v>
      </x:c>
    </x:row>
    <x:row r="9437">
      <x:c r="A9437" s="139"/>
      <x:c r="B9437" s="139"/>
      <x:c r="C9437" s="139"/>
      <x:c r="D9437" s="139"/>
      <x:c r="E9437" s="139"/>
      <x:c r="F9437" s="139"/>
      <x:c r="G9437" s="139"/>
      <x:c r="H9437" s="139"/>
      <x:c r="I9437" s="266" t="n">
        <x:f>INT((ROW()-ROW($I$46))/((CARROT_CAP+1)*(MESCLUN_CAP+1)))</x:f>
        <x:v>14</x:v>
      </x:c>
      <x:c r="J9437" s="266" t="n">
        <x:f>MOD(INT((ROW()-ROW($I$46))/(MESCLUN_CAP+1)),CARROT_CAP+1)</x:f>
        <x:v>8</x:v>
      </x:c>
      <x:c r="K9437" s="266" t="n">
        <x:f>MOD(ROW()-ROW($I$46),MESCLUN_CAP+1)</x:f>
        <x:v>29</x:v>
      </x:c>
      <x:c r="L9437" s="266" t="n">
        <x:f>SUM(I9437:K9437)</x:f>
        <x:v>51</x:v>
      </x:c>
      <x:c r="M9437" s="267" t="n">
        <x:f>I9437*TOMATO_HOURS*WEEKS*(1+TOMATO_DIM)^I9437+J9437*CARROT_HOURS*WEEKS*(1+CARROT_DIM)^J9437+K9437*MESCLUN_HOURS*WEEKS*(1+MESCLUN_DIM)^K9437</x:f>
        <x:v>6948.232929227099</x:v>
      </x:c>
      <x:c r="N9437" s="267" t="n">
        <x:f>MAX(M9437-FARMER_HOURS,0)/TEMP_HOURS_PER_WORKER</x:f>
        <x:v>4.325161756407708</x:v>
      </x:c>
      <x:c r="O9437" s="268" t="n">
        <x:f>I9437*TOMATO_PRICE+J9437*CARROT_PRICE+K9437*MESCLUN_PRICE</x:f>
        <x:v>218252</x:v>
      </x:c>
      <x:c r="P9437" s="268" t="n">
        <x:f>I9437*TOMATO_FERTILIZER+J9437*CARROT_FERTILIZER+K9437*MESCLUN_FERTILIZER</x:f>
        <x:v>41360</x:v>
      </x:c>
      <x:c r="Q9437" s="268" t="n">
        <x:f>MIN(M9437,FARMER_HOURS)*FARMER_RATE+MAX(M9437-FARMER_HOURS,0)*TEMP_RATE</x:f>
        <x:v>133129.04391019267</x:v>
      </x:c>
      <x:c r="R9437" s="268" t="n">
        <x:f>O9437-P9437-Q9437-FIXED_COST</x:f>
        <x:v>23762.956089807325</x:v>
      </x:c>
      <x:c r="S9437" s="139" t="str">
        <x:f>IF(AND(L9437&lt;=TOTAL_BED_CAP,N9437&lt;=TEMP_WORKER_CAP),"YES","NO")</x:f>
        <x:v>NO</x:v>
      </x:c>
      <x:c r="T9437" s="139" t="n">
        <x:f>IF(S9437="YES",R9437,-1E+99)</x:f>
        <x:v>-1e+99</x:v>
      </x:c>
    </x:row>
    <x:row r="9438">
      <x:c r="A9438" s="139"/>
      <x:c r="B9438" s="139"/>
      <x:c r="C9438" s="139"/>
      <x:c r="D9438" s="139"/>
      <x:c r="E9438" s="139"/>
      <x:c r="F9438" s="139"/>
      <x:c r="G9438" s="139"/>
      <x:c r="H9438" s="139"/>
      <x:c r="I9438" s="266" t="n">
        <x:f>INT((ROW()-ROW($I$46))/((CARROT_CAP+1)*(MESCLUN_CAP+1)))</x:f>
        <x:v>14</x:v>
      </x:c>
      <x:c r="J9438" s="266" t="n">
        <x:f>MOD(INT((ROW()-ROW($I$46))/(MESCLUN_CAP+1)),CARROT_CAP+1)</x:f>
        <x:v>8</x:v>
      </x:c>
      <x:c r="K9438" s="266" t="n">
        <x:f>MOD(ROW()-ROW($I$46),MESCLUN_CAP+1)</x:f>
        <x:v>30</x:v>
      </x:c>
      <x:c r="L9438" s="266" t="n">
        <x:f>SUM(I9438:K9438)</x:f>
        <x:v>52</x:v>
      </x:c>
      <x:c r="M9438" s="267" t="n">
        <x:f>I9438*TOMATO_HOURS*WEEKS*(1+TOMATO_DIM)^I9438+J9438*CARROT_HOURS*WEEKS*(1+CARROT_DIM)^J9438+K9438*MESCLUN_HOURS*WEEKS*(1+MESCLUN_DIM)^K9438</x:f>
        <x:v>7036.942634560869</x:v>
      </x:c>
      <x:c r="N9438" s="267" t="n">
        <x:f>MAX(M9438-FARMER_HOURS,0)/TEMP_HOURS_PER_WORKER</x:f>
        <x:v>4.386765718445048</x:v>
      </x:c>
      <x:c r="O9438" s="268" t="n">
        <x:f>I9438*TOMATO_PRICE+J9438*CARROT_PRICE+K9438*MESCLUN_PRICE</x:f>
        <x:v>220952</x:v>
      </x:c>
      <x:c r="P9438" s="268" t="n">
        <x:f>I9438*TOMATO_FERTILIZER+J9438*CARROT_FERTILIZER+K9438*MESCLUN_FERTILIZER</x:f>
        <x:v>42240</x:v>
      </x:c>
      <x:c r="Q9438" s="268" t="n">
        <x:f>MIN(M9438,FARMER_HOURS)*FARMER_RATE+MAX(M9438-FARMER_HOURS,0)*TEMP_RATE</x:f>
        <x:v>134669.1429611262</x:v>
      </x:c>
      <x:c r="R9438" s="268" t="n">
        <x:f>O9438-P9438-Q9438-FIXED_COST</x:f>
        <x:v>24042.8570388738</x:v>
      </x:c>
      <x:c r="S9438" s="139" t="str">
        <x:f>IF(AND(L9438&lt;=TOTAL_BED_CAP,N9438&lt;=TEMP_WORKER_CAP),"YES","NO")</x:f>
        <x:v>NO</x:v>
      </x:c>
      <x:c r="T9438" s="139" t="n">
        <x:f>IF(S9438="YES",R9438,-1E+99)</x:f>
        <x:v>-1e+99</x:v>
      </x:c>
    </x:row>
    <x:row r="9439">
      <x:c r="A9439" s="139"/>
      <x:c r="B9439" s="139"/>
      <x:c r="C9439" s="139"/>
      <x:c r="D9439" s="139"/>
      <x:c r="E9439" s="139"/>
      <x:c r="F9439" s="139"/>
      <x:c r="G9439" s="139"/>
      <x:c r="H9439" s="139"/>
      <x:c r="I9439" s="266" t="n">
        <x:f>INT((ROW()-ROW($I$46))/((CARROT_CAP+1)*(MESCLUN_CAP+1)))</x:f>
        <x:v>14</x:v>
      </x:c>
      <x:c r="J9439" s="266" t="n">
        <x:f>MOD(INT((ROW()-ROW($I$46))/(MESCLUN_CAP+1)),CARROT_CAP+1)</x:f>
        <x:v>9</x:v>
      </x:c>
      <x:c r="K9439" s="266" t="n">
        <x:f>MOD(ROW()-ROW($I$46),MESCLUN_CAP+1)</x:f>
        <x:v>0</x:v>
      </x:c>
      <x:c r="L9439" s="266" t="n">
        <x:f>SUM(I9439:K9439)</x:f>
        <x:v>23</x:v>
      </x:c>
      <x:c r="M9439" s="267" t="n">
        <x:f>I9439*TOMATO_HOURS*WEEKS*(1+TOMATO_DIM)^I9439+J9439*CARROT_HOURS*WEEKS*(1+CARROT_DIM)^J9439+K9439*MESCLUN_HOURS*WEEKS*(1+MESCLUN_DIM)^K9439</x:f>
        <x:v>5122.040905034712</x:v>
      </x:c>
      <x:c r="N9439" s="267" t="n">
        <x:f>MAX(M9439-FARMER_HOURS,0)/TEMP_HOURS_PER_WORKER</x:f>
        <x:v>3.05697285071855</x:v>
      </x:c>
      <x:c r="O9439" s="268" t="n">
        <x:f>I9439*TOMATO_PRICE+J9439*CARROT_PRICE+K9439*MESCLUN_PRICE</x:f>
        <x:v>142046</x:v>
      </x:c>
      <x:c r="P9439" s="268" t="n">
        <x:f>I9439*TOMATO_FERTILIZER+J9439*CARROT_FERTILIZER+K9439*MESCLUN_FERTILIZER</x:f>
        <x:v>16280</x:v>
      </x:c>
      <x:c r="Q9439" s="268" t="n">
        <x:f>MIN(M9439,FARMER_HOURS)*FARMER_RATE+MAX(M9439-FARMER_HOURS,0)*TEMP_RATE</x:f>
        <x:v>101424.32126796374</x:v>
      </x:c>
      <x:c r="R9439" s="268" t="n">
        <x:f>O9439-P9439-Q9439-FIXED_COST</x:f>
        <x:v>4341.678732036264</x:v>
      </x:c>
      <x:c r="S9439" s="139" t="str">
        <x:f>IF(AND(L9439&lt;=TOTAL_BED_CAP,N9439&lt;=TEMP_WORKER_CAP),"YES","NO")</x:f>
        <x:v>YES</x:v>
      </x:c>
      <x:c r="T9439" s="139" t="n">
        <x:f>IF(S9439="YES",R9439,-1E+99)</x:f>
        <x:v>4341.678732036264</x:v>
      </x:c>
    </x:row>
    <x:row r="9440">
      <x:c r="A9440" s="139"/>
      <x:c r="B9440" s="139"/>
      <x:c r="C9440" s="139"/>
      <x:c r="D9440" s="139"/>
      <x:c r="E9440" s="139"/>
      <x:c r="F9440" s="139"/>
      <x:c r="G9440" s="139"/>
      <x:c r="H9440" s="139"/>
      <x:c r="I9440" s="266" t="n">
        <x:f>INT((ROW()-ROW($I$46))/((CARROT_CAP+1)*(MESCLUN_CAP+1)))</x:f>
        <x:v>14</x:v>
      </x:c>
      <x:c r="J9440" s="266" t="n">
        <x:f>MOD(INT((ROW()-ROW($I$46))/(MESCLUN_CAP+1)),CARROT_CAP+1)</x:f>
        <x:v>9</x:v>
      </x:c>
      <x:c r="K9440" s="266" t="n">
        <x:f>MOD(ROW()-ROW($I$46),MESCLUN_CAP+1)</x:f>
        <x:v>1</x:v>
      </x:c>
      <x:c r="L9440" s="266" t="n">
        <x:f>SUM(I9440:K9440)</x:f>
        <x:v>24</x:v>
      </x:c>
      <x:c r="M9440" s="267" t="n">
        <x:f>I9440*TOMATO_HOURS*WEEKS*(1+TOMATO_DIM)^I9440+J9440*CARROT_HOURS*WEEKS*(1+CARROT_DIM)^J9440+K9440*MESCLUN_HOURS*WEEKS*(1+MESCLUN_DIM)^K9440</x:f>
        <x:v>5167.603405034712</x:v>
      </x:c>
      <x:c r="N9440" s="267" t="n">
        <x:f>MAX(M9440-FARMER_HOURS,0)/TEMP_HOURS_PER_WORKER</x:f>
        <x:v>3.08861347571855</x:v>
      </x:c>
      <x:c r="O9440" s="268" t="n">
        <x:f>I9440*TOMATO_PRICE+J9440*CARROT_PRICE+K9440*MESCLUN_PRICE</x:f>
        <x:v>144746</x:v>
      </x:c>
      <x:c r="P9440" s="268" t="n">
        <x:f>I9440*TOMATO_FERTILIZER+J9440*CARROT_FERTILIZER+K9440*MESCLUN_FERTILIZER</x:f>
        <x:v>17160</x:v>
      </x:c>
      <x:c r="Q9440" s="268" t="n">
        <x:f>MIN(M9440,FARMER_HOURS)*FARMER_RATE+MAX(M9440-FARMER_HOURS,0)*TEMP_RATE</x:f>
        <x:v>102215.33689296374</x:v>
      </x:c>
      <x:c r="R9440" s="268" t="n">
        <x:f>O9440-P9440-Q9440-FIXED_COST</x:f>
        <x:v>5370.663107036264</x:v>
      </x:c>
      <x:c r="S9440" s="139" t="str">
        <x:f>IF(AND(L9440&lt;=TOTAL_BED_CAP,N9440&lt;=TEMP_WORKER_CAP),"YES","NO")</x:f>
        <x:v>YES</x:v>
      </x:c>
      <x:c r="T9440" s="139" t="n">
        <x:f>IF(S9440="YES",R9440,-1E+99)</x:f>
        <x:v>5370.663107036264</x:v>
      </x:c>
    </x:row>
    <x:row r="9441">
      <x:c r="A9441" s="139"/>
      <x:c r="B9441" s="139"/>
      <x:c r="C9441" s="139"/>
      <x:c r="D9441" s="139"/>
      <x:c r="E9441" s="139"/>
      <x:c r="F9441" s="139"/>
      <x:c r="G9441" s="139"/>
      <x:c r="H9441" s="139"/>
      <x:c r="I9441" s="266" t="n">
        <x:f>INT((ROW()-ROW($I$46))/((CARROT_CAP+1)*(MESCLUN_CAP+1)))</x:f>
        <x:v>14</x:v>
      </x:c>
      <x:c r="J9441" s="266" t="n">
        <x:f>MOD(INT((ROW()-ROW($I$46))/(MESCLUN_CAP+1)),CARROT_CAP+1)</x:f>
        <x:v>9</x:v>
      </x:c>
      <x:c r="K9441" s="266" t="n">
        <x:f>MOD(ROW()-ROW($I$46),MESCLUN_CAP+1)</x:f>
        <x:v>2</x:v>
      </x:c>
      <x:c r="L9441" s="266" t="n">
        <x:f>SUM(I9441:K9441)</x:f>
        <x:v>25</x:v>
      </x:c>
      <x:c r="M9441" s="267" t="n">
        <x:f>I9441*TOMATO_HOURS*WEEKS*(1+TOMATO_DIM)^I9441+J9441*CARROT_HOURS*WEEKS*(1+CARROT_DIM)^J9441+K9441*MESCLUN_HOURS*WEEKS*(1+MESCLUN_DIM)^K9441</x:f>
        <x:v>5214.304967534712</x:v>
      </x:c>
      <x:c r="N9441" s="267" t="n">
        <x:f>MAX(M9441-FARMER_HOURS,0)/TEMP_HOURS_PER_WORKER</x:f>
        <x:v>3.12104511634355</x:v>
      </x:c>
      <x:c r="O9441" s="268" t="n">
        <x:f>I9441*TOMATO_PRICE+J9441*CARROT_PRICE+K9441*MESCLUN_PRICE</x:f>
        <x:v>147446</x:v>
      </x:c>
      <x:c r="P9441" s="268" t="n">
        <x:f>I9441*TOMATO_FERTILIZER+J9441*CARROT_FERTILIZER+K9441*MESCLUN_FERTILIZER</x:f>
        <x:v>18040</x:v>
      </x:c>
      <x:c r="Q9441" s="268" t="n">
        <x:f>MIN(M9441,FARMER_HOURS)*FARMER_RATE+MAX(M9441-FARMER_HOURS,0)*TEMP_RATE</x:f>
        <x:v>103026.12790858875</x:v>
      </x:c>
      <x:c r="R9441" s="268" t="n">
        <x:f>O9441-P9441-Q9441-FIXED_COST</x:f>
        <x:v>6379.872091411249</x:v>
      </x:c>
      <x:c r="S9441" s="139" t="str">
        <x:f>IF(AND(L9441&lt;=TOTAL_BED_CAP,N9441&lt;=TEMP_WORKER_CAP),"YES","NO")</x:f>
        <x:v>YES</x:v>
      </x:c>
      <x:c r="T9441" s="139" t="n">
        <x:f>IF(S9441="YES",R9441,-1E+99)</x:f>
        <x:v>6379.872091411249</x:v>
      </x:c>
    </x:row>
    <x:row r="9442">
      <x:c r="A9442" s="139"/>
      <x:c r="B9442" s="139"/>
      <x:c r="C9442" s="139"/>
      <x:c r="D9442" s="139"/>
      <x:c r="E9442" s="139"/>
      <x:c r="F9442" s="139"/>
      <x:c r="G9442" s="139"/>
      <x:c r="H9442" s="139"/>
      <x:c r="I9442" s="266" t="n">
        <x:f>INT((ROW()-ROW($I$46))/((CARROT_CAP+1)*(MESCLUN_CAP+1)))</x:f>
        <x:v>14</x:v>
      </x:c>
      <x:c r="J9442" s="266" t="n">
        <x:f>MOD(INT((ROW()-ROW($I$46))/(MESCLUN_CAP+1)),CARROT_CAP+1)</x:f>
        <x:v>9</x:v>
      </x:c>
      <x:c r="K9442" s="266" t="n">
        <x:f>MOD(ROW()-ROW($I$46),MESCLUN_CAP+1)</x:f>
        <x:v>3</x:v>
      </x:c>
      <x:c r="L9442" s="266" t="n">
        <x:f>SUM(I9442:K9442)</x:f>
        <x:v>26</x:v>
      </x:c>
      <x:c r="M9442" s="267" t="n">
        <x:f>I9442*TOMATO_HOURS*WEEKS*(1+TOMATO_DIM)^I9442+J9442*CARROT_HOURS*WEEKS*(1+CARROT_DIM)^J9442+K9442*MESCLUN_HOURS*WEEKS*(1+MESCLUN_DIM)^K9442</x:f>
        <x:v>5262.166949956587</x:v>
      </x:c>
      <x:c r="N9442" s="267" t="n">
        <x:f>MAX(M9442-FARMER_HOURS,0)/TEMP_HOURS_PER_WORKER</x:f>
        <x:v>3.154282604136519</x:v>
      </x:c>
      <x:c r="O9442" s="268" t="n">
        <x:f>I9442*TOMATO_PRICE+J9442*CARROT_PRICE+K9442*MESCLUN_PRICE</x:f>
        <x:v>150146</x:v>
      </x:c>
      <x:c r="P9442" s="268" t="n">
        <x:f>I9442*TOMATO_FERTILIZER+J9442*CARROT_FERTILIZER+K9442*MESCLUN_FERTILIZER</x:f>
        <x:v>18920</x:v>
      </x:c>
      <x:c r="Q9442" s="268" t="n">
        <x:f>MIN(M9442,FARMER_HOURS)*FARMER_RATE+MAX(M9442-FARMER_HOURS,0)*TEMP_RATE</x:f>
        <x:v>103857.06510341297</x:v>
      </x:c>
      <x:c r="R9442" s="268" t="n">
        <x:f>O9442-P9442-Q9442-FIXED_COST</x:f>
        <x:v>7368.93489658703</x:v>
      </x:c>
      <x:c r="S9442" s="139" t="str">
        <x:f>IF(AND(L9442&lt;=TOTAL_BED_CAP,N9442&lt;=TEMP_WORKER_CAP),"YES","NO")</x:f>
        <x:v>YES</x:v>
      </x:c>
      <x:c r="T9442" s="139" t="n">
        <x:f>IF(S9442="YES",R9442,-1E+99)</x:f>
        <x:v>7368.93489658703</x:v>
      </x:c>
    </x:row>
    <x:row r="9443">
      <x:c r="A9443" s="139"/>
      <x:c r="B9443" s="139"/>
      <x:c r="C9443" s="139"/>
      <x:c r="D9443" s="139"/>
      <x:c r="E9443" s="139"/>
      <x:c r="F9443" s="139"/>
      <x:c r="G9443" s="139"/>
      <x:c r="H9443" s="139"/>
      <x:c r="I9443" s="266" t="n">
        <x:f>INT((ROW()-ROW($I$46))/((CARROT_CAP+1)*(MESCLUN_CAP+1)))</x:f>
        <x:v>14</x:v>
      </x:c>
      <x:c r="J9443" s="266" t="n">
        <x:f>MOD(INT((ROW()-ROW($I$46))/(MESCLUN_CAP+1)),CARROT_CAP+1)</x:f>
        <x:v>9</x:v>
      </x:c>
      <x:c r="K9443" s="266" t="n">
        <x:f>MOD(ROW()-ROW($I$46),MESCLUN_CAP+1)</x:f>
        <x:v>4</x:v>
      </x:c>
      <x:c r="L9443" s="266" t="n">
        <x:f>SUM(I9443:K9443)</x:f>
        <x:v>27</x:v>
      </x:c>
      <x:c r="M9443" s="267" t="n">
        <x:f>I9443*TOMATO_HOURS*WEEKS*(1+TOMATO_DIM)^I9443+J9443*CARROT_HOURS*WEEKS*(1+CARROT_DIM)^J9443+K9443*MESCLUN_HOURS*WEEKS*(1+MESCLUN_DIM)^K9443</x:f>
        <x:v>5311.211065679243</x:v>
      </x:c>
      <x:c r="N9443" s="267" t="n">
        <x:f>MAX(M9443-FARMER_HOURS,0)/TEMP_HOURS_PER_WORKER</x:f>
        <x:v>3.1883410178328075</x:v>
      </x:c>
      <x:c r="O9443" s="268" t="n">
        <x:f>I9443*TOMATO_PRICE+J9443*CARROT_PRICE+K9443*MESCLUN_PRICE</x:f>
        <x:v>152846</x:v>
      </x:c>
      <x:c r="P9443" s="268" t="n">
        <x:f>I9443*TOMATO_FERTILIZER+J9443*CARROT_FERTILIZER+K9443*MESCLUN_FERTILIZER</x:f>
        <x:v>19800</x:v>
      </x:c>
      <x:c r="Q9443" s="268" t="n">
        <x:f>MIN(M9443,FARMER_HOURS)*FARMER_RATE+MAX(M9443-FARMER_HOURS,0)*TEMP_RATE</x:f>
        <x:v>104708.52544582018</x:v>
      </x:c>
      <x:c r="R9443" s="268" t="n">
        <x:f>O9443-P9443-Q9443-FIXED_COST</x:f>
        <x:v>8337.474554179818</x:v>
      </x:c>
      <x:c r="S9443" s="139" t="str">
        <x:f>IF(AND(L9443&lt;=TOTAL_BED_CAP,N9443&lt;=TEMP_WORKER_CAP),"YES","NO")</x:f>
        <x:v>YES</x:v>
      </x:c>
      <x:c r="T9443" s="139" t="n">
        <x:f>IF(S9443="YES",R9443,-1E+99)</x:f>
        <x:v>8337.474554179818</x:v>
      </x:c>
    </x:row>
    <x:row r="9444">
      <x:c r="A9444" s="139"/>
      <x:c r="B9444" s="139"/>
      <x:c r="C9444" s="139"/>
      <x:c r="D9444" s="139"/>
      <x:c r="E9444" s="139"/>
      <x:c r="F9444" s="139"/>
      <x:c r="G9444" s="139"/>
      <x:c r="H9444" s="139"/>
      <x:c r="I9444" s="266" t="n">
        <x:f>INT((ROW()-ROW($I$46))/((CARROT_CAP+1)*(MESCLUN_CAP+1)))</x:f>
        <x:v>14</x:v>
      </x:c>
      <x:c r="J9444" s="266" t="n">
        <x:f>MOD(INT((ROW()-ROW($I$46))/(MESCLUN_CAP+1)),CARROT_CAP+1)</x:f>
        <x:v>9</x:v>
      </x:c>
      <x:c r="K9444" s="266" t="n">
        <x:f>MOD(ROW()-ROW($I$46),MESCLUN_CAP+1)</x:f>
        <x:v>5</x:v>
      </x:c>
      <x:c r="L9444" s="266" t="n">
        <x:f>SUM(I9444:K9444)</x:f>
        <x:v>28</x:v>
      </x:c>
      <x:c r="M9444" s="267" t="n">
        <x:f>I9444*TOMATO_HOURS*WEEKS*(1+TOMATO_DIM)^I9444+J9444*CARROT_HOURS*WEEKS*(1+CARROT_DIM)^J9444+K9444*MESCLUN_HOURS*WEEKS*(1+MESCLUN_DIM)^K9444</x:f>
        <x:v>5361.459389600446</x:v>
      </x:c>
      <x:c r="N9444" s="267" t="n">
        <x:f>MAX(M9444-FARMER_HOURS,0)/TEMP_HOURS_PER_WORKER</x:f>
        <x:v>3.223235687222532</x:v>
      </x:c>
      <x:c r="O9444" s="268" t="n">
        <x:f>I9444*TOMATO_PRICE+J9444*CARROT_PRICE+K9444*MESCLUN_PRICE</x:f>
        <x:v>155546</x:v>
      </x:c>
      <x:c r="P9444" s="268" t="n">
        <x:f>I9444*TOMATO_FERTILIZER+J9444*CARROT_FERTILIZER+K9444*MESCLUN_FERTILIZER</x:f>
        <x:v>20680</x:v>
      </x:c>
      <x:c r="Q9444" s="268" t="n">
        <x:f>MIN(M9444,FARMER_HOURS)*FARMER_RATE+MAX(M9444-FARMER_HOURS,0)*TEMP_RATE</x:f>
        <x:v>105580.8921805633</x:v>
      </x:c>
      <x:c r="R9444" s="268" t="n">
        <x:f>O9444-P9444-Q9444-FIXED_COST</x:f>
        <x:v>9285.1078194367</x:v>
      </x:c>
      <x:c r="S9444" s="139" t="str">
        <x:f>IF(AND(L9444&lt;=TOTAL_BED_CAP,N9444&lt;=TEMP_WORKER_CAP),"YES","NO")</x:f>
        <x:v>YES</x:v>
      </x:c>
      <x:c r="T9444" s="139" t="n">
        <x:f>IF(S9444="YES",R9444,-1E+99)</x:f>
        <x:v>9285.1078194367</x:v>
      </x:c>
    </x:row>
    <x:row r="9445">
      <x:c r="A9445" s="139"/>
      <x:c r="B9445" s="139"/>
      <x:c r="C9445" s="139"/>
      <x:c r="D9445" s="139"/>
      <x:c r="E9445" s="139"/>
      <x:c r="F9445" s="139"/>
      <x:c r="G9445" s="139"/>
      <x:c r="H9445" s="139"/>
      <x:c r="I9445" s="266" t="n">
        <x:f>INT((ROW()-ROW($I$46))/((CARROT_CAP+1)*(MESCLUN_CAP+1)))</x:f>
        <x:v>14</x:v>
      </x:c>
      <x:c r="J9445" s="266" t="n">
        <x:f>MOD(INT((ROW()-ROW($I$46))/(MESCLUN_CAP+1)),CARROT_CAP+1)</x:f>
        <x:v>9</x:v>
      </x:c>
      <x:c r="K9445" s="266" t="n">
        <x:f>MOD(ROW()-ROW($I$46),MESCLUN_CAP+1)</x:f>
        <x:v>6</x:v>
      </x:c>
      <x:c r="L9445" s="266" t="n">
        <x:f>SUM(I9445:K9445)</x:f>
        <x:v>29</x:v>
      </x:c>
      <x:c r="M9445" s="267" t="n">
        <x:f>I9445*TOMATO_HOURS*WEEKS*(1+TOMATO_DIM)^I9445+J9445*CARROT_HOURS*WEEKS*(1+CARROT_DIM)^J9445+K9445*MESCLUN_HOURS*WEEKS*(1+MESCLUN_DIM)^K9445</x:f>
        <x:v>5412.934363782079</x:v>
      </x:c>
      <x:c r="N9445" s="267" t="n">
        <x:f>MAX(M9445-FARMER_HOURS,0)/TEMP_HOURS_PER_WORKER</x:f>
        <x:v>3.2589821970708885</x:v>
      </x:c>
      <x:c r="O9445" s="268" t="n">
        <x:f>I9445*TOMATO_PRICE+J9445*CARROT_PRICE+K9445*MESCLUN_PRICE</x:f>
        <x:v>158246</x:v>
      </x:c>
      <x:c r="P9445" s="268" t="n">
        <x:f>I9445*TOMATO_FERTILIZER+J9445*CARROT_FERTILIZER+K9445*MESCLUN_FERTILIZER</x:f>
        <x:v>21560</x:v>
      </x:c>
      <x:c r="Q9445" s="268" t="n">
        <x:f>MIN(M9445,FARMER_HOURS)*FARMER_RATE+MAX(M9445-FARMER_HOURS,0)*TEMP_RATE</x:f>
        <x:v>106474.55492677221</x:v>
      </x:c>
      <x:c r="R9445" s="268" t="n">
        <x:f>O9445-P9445-Q9445-FIXED_COST</x:f>
        <x:v>10211.445073227791</x:v>
      </x:c>
      <x:c r="S9445" s="139" t="str">
        <x:f>IF(AND(L9445&lt;=TOTAL_BED_CAP,N9445&lt;=TEMP_WORKER_CAP),"YES","NO")</x:f>
        <x:v>YES</x:v>
      </x:c>
      <x:c r="T9445" s="139" t="n">
        <x:f>IF(S9445="YES",R9445,-1E+99)</x:f>
        <x:v>10211.445073227791</x:v>
      </x:c>
    </x:row>
    <x:row r="9446">
      <x:c r="A9446" s="139"/>
      <x:c r="B9446" s="139"/>
      <x:c r="C9446" s="139"/>
      <x:c r="D9446" s="139"/>
      <x:c r="E9446" s="139"/>
      <x:c r="F9446" s="139"/>
      <x:c r="G9446" s="139"/>
      <x:c r="H9446" s="139"/>
      <x:c r="I9446" s="266" t="n">
        <x:f>INT((ROW()-ROW($I$46))/((CARROT_CAP+1)*(MESCLUN_CAP+1)))</x:f>
        <x:v>14</x:v>
      </x:c>
      <x:c r="J9446" s="266" t="n">
        <x:f>MOD(INT((ROW()-ROW($I$46))/(MESCLUN_CAP+1)),CARROT_CAP+1)</x:f>
        <x:v>9</x:v>
      </x:c>
      <x:c r="K9446" s="266" t="n">
        <x:f>MOD(ROW()-ROW($I$46),MESCLUN_CAP+1)</x:f>
        <x:v>7</x:v>
      </x:c>
      <x:c r="L9446" s="266" t="n">
        <x:f>SUM(I9446:K9446)</x:f>
        <x:v>30</x:v>
      </x:c>
      <x:c r="M9446" s="267" t="n">
        <x:f>I9446*TOMATO_HOURS*WEEKS*(1+TOMATO_DIM)^I9446+J9446*CARROT_HOURS*WEEKS*(1+CARROT_DIM)^J9446+K9446*MESCLUN_HOURS*WEEKS*(1+MESCLUN_DIM)^K9446</x:f>
        <x:v>5465.65880318004</x:v>
      </x:c>
      <x:c r="N9446" s="267" t="n">
        <x:f>MAX(M9446-FARMER_HOURS,0)/TEMP_HOURS_PER_WORKER</x:f>
        <x:v>3.2955963910972503</x:v>
      </x:c>
      <x:c r="O9446" s="268" t="n">
        <x:f>I9446*TOMATO_PRICE+J9446*CARROT_PRICE+K9446*MESCLUN_PRICE</x:f>
        <x:v>160946</x:v>
      </x:c>
      <x:c r="P9446" s="268" t="n">
        <x:f>I9446*TOMATO_FERTILIZER+J9446*CARROT_FERTILIZER+K9446*MESCLUN_FERTILIZER</x:f>
        <x:v>22440</x:v>
      </x:c>
      <x:c r="Q9446" s="268" t="n">
        <x:f>MIN(M9446,FARMER_HOURS)*FARMER_RATE+MAX(M9446-FARMER_HOURS,0)*TEMP_RATE</x:f>
        <x:v>107389.90977743125</x:v>
      </x:c>
      <x:c r="R9446" s="268" t="n">
        <x:f>O9446-P9446-Q9446-FIXED_COST</x:f>
        <x:v>11116.090222568746</x:v>
      </x:c>
      <x:c r="S9446" s="139" t="str">
        <x:f>IF(AND(L9446&lt;=TOTAL_BED_CAP,N9446&lt;=TEMP_WORKER_CAP),"YES","NO")</x:f>
        <x:v>YES</x:v>
      </x:c>
      <x:c r="T9446" s="139" t="n">
        <x:f>IF(S9446="YES",R9446,-1E+99)</x:f>
        <x:v>11116.090222568746</x:v>
      </x:c>
    </x:row>
    <x:row r="9447">
      <x:c r="A9447" s="139"/>
      <x:c r="B9447" s="139"/>
      <x:c r="C9447" s="139"/>
      <x:c r="D9447" s="139"/>
      <x:c r="E9447" s="139"/>
      <x:c r="F9447" s="139"/>
      <x:c r="G9447" s="139"/>
      <x:c r="H9447" s="139"/>
      <x:c r="I9447" s="266" t="n">
        <x:f>INT((ROW()-ROW($I$46))/((CARROT_CAP+1)*(MESCLUN_CAP+1)))</x:f>
        <x:v>14</x:v>
      </x:c>
      <x:c r="J9447" s="266" t="n">
        <x:f>MOD(INT((ROW()-ROW($I$46))/(MESCLUN_CAP+1)),CARROT_CAP+1)</x:f>
        <x:v>9</x:v>
      </x:c>
      <x:c r="K9447" s="266" t="n">
        <x:f>MOD(ROW()-ROW($I$46),MESCLUN_CAP+1)</x:f>
        <x:v>8</x:v>
      </x:c>
      <x:c r="L9447" s="266" t="n">
        <x:f>SUM(I9447:K9447)</x:f>
        <x:v>31</x:v>
      </x:c>
      <x:c r="M9447" s="267" t="n">
        <x:f>I9447*TOMATO_HOURS*WEEKS*(1+TOMATO_DIM)^I9447+J9447*CARROT_HOURS*WEEKS*(1+CARROT_DIM)^J9447+K9447*MESCLUN_HOURS*WEEKS*(1+MESCLUN_DIM)^K9447</x:f>
        <x:v>5519.65590146002</x:v>
      </x:c>
      <x:c r="N9447" s="267" t="n">
        <x:f>MAX(M9447-FARMER_HOURS,0)/TEMP_HOURS_PER_WORKER</x:f>
        <x:v>3.3330943760139027</x:v>
      </x:c>
      <x:c r="O9447" s="268" t="n">
        <x:f>I9447*TOMATO_PRICE+J9447*CARROT_PRICE+K9447*MESCLUN_PRICE</x:f>
        <x:v>163646</x:v>
      </x:c>
      <x:c r="P9447" s="268" t="n">
        <x:f>I9447*TOMATO_FERTILIZER+J9447*CARROT_FERTILIZER+K9447*MESCLUN_FERTILIZER</x:f>
        <x:v>23320</x:v>
      </x:c>
      <x:c r="Q9447" s="268" t="n">
        <x:f>MIN(M9447,FARMER_HOURS)*FARMER_RATE+MAX(M9447-FARMER_HOURS,0)*TEMP_RATE</x:f>
        <x:v>108327.35940034756</x:v>
      </x:c>
      <x:c r="R9447" s="268" t="n">
        <x:f>O9447-P9447-Q9447-FIXED_COST</x:f>
        <x:v>11998.64059965244</x:v>
      </x:c>
      <x:c r="S9447" s="139" t="str">
        <x:f>IF(AND(L9447&lt;=TOTAL_BED_CAP,N9447&lt;=TEMP_WORKER_CAP),"YES","NO")</x:f>
        <x:v>YES</x:v>
      </x:c>
      <x:c r="T9447" s="139" t="n">
        <x:f>IF(S9447="YES",R9447,-1E+99)</x:f>
        <x:v>11998.64059965244</x:v>
      </x:c>
    </x:row>
    <x:row r="9448">
      <x:c r="A9448" s="139"/>
      <x:c r="B9448" s="139"/>
      <x:c r="C9448" s="139"/>
      <x:c r="D9448" s="139"/>
      <x:c r="E9448" s="139"/>
      <x:c r="F9448" s="139"/>
      <x:c r="G9448" s="139"/>
      <x:c r="H9448" s="139"/>
      <x:c r="I9448" s="266" t="n">
        <x:f>INT((ROW()-ROW($I$46))/((CARROT_CAP+1)*(MESCLUN_CAP+1)))</x:f>
        <x:v>14</x:v>
      </x:c>
      <x:c r="J9448" s="266" t="n">
        <x:f>MOD(INT((ROW()-ROW($I$46))/(MESCLUN_CAP+1)),CARROT_CAP+1)</x:f>
        <x:v>9</x:v>
      </x:c>
      <x:c r="K9448" s="266" t="n">
        <x:f>MOD(ROW()-ROW($I$46),MESCLUN_CAP+1)</x:f>
        <x:v>9</x:v>
      </x:c>
      <x:c r="L9448" s="266" t="n">
        <x:f>SUM(I9448:K9448)</x:f>
        <x:v>32</x:v>
      </x:c>
      <x:c r="M9448" s="267" t="n">
        <x:f>I9448*TOMATO_HOURS*WEEKS*(1+TOMATO_DIM)^I9448+J9448*CARROT_HOURS*WEEKS*(1+CARROT_DIM)^J9448+K9448*MESCLUN_HOURS*WEEKS*(1+MESCLUN_DIM)^K9448</x:f>
        <x:v>5574.949236900415</x:v>
      </x:c>
      <x:c r="N9448" s="267" t="n">
        <x:f>MAX(M9448-FARMER_HOURS,0)/TEMP_HOURS_PER_WORKER</x:f>
        <x:v>3.371492525625288</x:v>
      </x:c>
      <x:c r="O9448" s="268" t="n">
        <x:f>I9448*TOMATO_PRICE+J9448*CARROT_PRICE+K9448*MESCLUN_PRICE</x:f>
        <x:v>166346</x:v>
      </x:c>
      <x:c r="P9448" s="268" t="n">
        <x:f>I9448*TOMATO_FERTILIZER+J9448*CARROT_FERTILIZER+K9448*MESCLUN_FERTILIZER</x:f>
        <x:v>24200</x:v>
      </x:c>
      <x:c r="Q9448" s="268" t="n">
        <x:f>MIN(M9448,FARMER_HOURS)*FARMER_RATE+MAX(M9448-FARMER_HOURS,0)*TEMP_RATE</x:f>
        <x:v>109287.31314063219</x:v>
      </x:c>
      <x:c r="R9448" s="268" t="n">
        <x:f>O9448-P9448-Q9448-FIXED_COST</x:f>
        <x:v>12858.686859367808</x:v>
      </x:c>
      <x:c r="S9448" s="139" t="str">
        <x:f>IF(AND(L9448&lt;=TOTAL_BED_CAP,N9448&lt;=TEMP_WORKER_CAP),"YES","NO")</x:f>
        <x:v>YES</x:v>
      </x:c>
      <x:c r="T9448" s="139" t="n">
        <x:f>IF(S9448="YES",R9448,-1E+99)</x:f>
        <x:v>12858.686859367808</x:v>
      </x:c>
    </x:row>
    <x:row r="9449">
      <x:c r="A9449" s="139"/>
      <x:c r="B9449" s="139"/>
      <x:c r="C9449" s="139"/>
      <x:c r="D9449" s="139"/>
      <x:c r="E9449" s="139"/>
      <x:c r="F9449" s="139"/>
      <x:c r="G9449" s="139"/>
      <x:c r="H9449" s="139"/>
      <x:c r="I9449" s="266" t="n">
        <x:f>INT((ROW()-ROW($I$46))/((CARROT_CAP+1)*(MESCLUN_CAP+1)))</x:f>
        <x:v>14</x:v>
      </x:c>
      <x:c r="J9449" s="266" t="n">
        <x:f>MOD(INT((ROW()-ROW($I$46))/(MESCLUN_CAP+1)),CARROT_CAP+1)</x:f>
        <x:v>9</x:v>
      </x:c>
      <x:c r="K9449" s="266" t="n">
        <x:f>MOD(ROW()-ROW($I$46),MESCLUN_CAP+1)</x:f>
        <x:v>10</x:v>
      </x:c>
      <x:c r="L9449" s="266" t="n">
        <x:f>SUM(I9449:K9449)</x:f>
        <x:v>33</x:v>
      </x:c>
      <x:c r="M9449" s="267" t="n">
        <x:f>I9449*TOMATO_HOURS*WEEKS*(1+TOMATO_DIM)^I9449+J9449*CARROT_HOURS*WEEKS*(1+CARROT_DIM)^J9449+K9449*MESCLUN_HOURS*WEEKS*(1+MESCLUN_DIM)^K9449</x:f>
        <x:v>5631.562778383627</x:v>
      </x:c>
      <x:c r="N9449" s="267" t="n">
        <x:f>MAX(M9449-FARMER_HOURS,0)/TEMP_HOURS_PER_WORKER</x:f>
        <x:v>3.41080748498863</x:v>
      </x:c>
      <x:c r="O9449" s="268" t="n">
        <x:f>I9449*TOMATO_PRICE+J9449*CARROT_PRICE+K9449*MESCLUN_PRICE</x:f>
        <x:v>169046</x:v>
      </x:c>
      <x:c r="P9449" s="268" t="n">
        <x:f>I9449*TOMATO_FERTILIZER+J9449*CARROT_FERTILIZER+K9449*MESCLUN_FERTILIZER</x:f>
        <x:v>25080</x:v>
      </x:c>
      <x:c r="Q9449" s="268" t="n">
        <x:f>MIN(M9449,FARMER_HOURS)*FARMER_RATE+MAX(M9449-FARMER_HOURS,0)*TEMP_RATE</x:f>
        <x:v>110270.18712471574</x:v>
      </x:c>
      <x:c r="R9449" s="268" t="n">
        <x:f>O9449-P9449-Q9449-FIXED_COST</x:f>
        <x:v>13695.81287528426</x:v>
      </x:c>
      <x:c r="S9449" s="139" t="str">
        <x:f>IF(AND(L9449&lt;=TOTAL_BED_CAP,N9449&lt;=TEMP_WORKER_CAP),"YES","NO")</x:f>
        <x:v>YES</x:v>
      </x:c>
      <x:c r="T9449" s="139" t="n">
        <x:f>IF(S9449="YES",R9449,-1E+99)</x:f>
        <x:v>13695.81287528426</x:v>
      </x:c>
    </x:row>
    <x:row r="9450">
      <x:c r="A9450" s="139"/>
      <x:c r="B9450" s="139"/>
      <x:c r="C9450" s="139"/>
      <x:c r="D9450" s="139"/>
      <x:c r="E9450" s="139"/>
      <x:c r="F9450" s="139"/>
      <x:c r="G9450" s="139"/>
      <x:c r="H9450" s="139"/>
      <x:c r="I9450" s="266" t="n">
        <x:f>INT((ROW()-ROW($I$46))/((CARROT_CAP+1)*(MESCLUN_CAP+1)))</x:f>
        <x:v>14</x:v>
      </x:c>
      <x:c r="J9450" s="266" t="n">
        <x:f>MOD(INT((ROW()-ROW($I$46))/(MESCLUN_CAP+1)),CARROT_CAP+1)</x:f>
        <x:v>9</x:v>
      </x:c>
      <x:c r="K9450" s="266" t="n">
        <x:f>MOD(ROW()-ROW($I$46),MESCLUN_CAP+1)</x:f>
        <x:v>11</x:v>
      </x:c>
      <x:c r="L9450" s="266" t="n">
        <x:f>SUM(I9450:K9450)</x:f>
        <x:v>34</x:v>
      </x:c>
      <x:c r="M9450" s="267" t="n">
        <x:f>I9450*TOMATO_HOURS*WEEKS*(1+TOMATO_DIM)^I9450+J9450*CARROT_HOURS*WEEKS*(1+CARROT_DIM)^J9450+K9450*MESCLUN_HOURS*WEEKS*(1+MESCLUN_DIM)^K9450</x:f>
        <x:v>5689.5208914770665</x:v>
      </x:c>
      <x:c r="N9450" s="267" t="n">
        <x:f>MAX(M9450-FARMER_HOURS,0)/TEMP_HOURS_PER_WORKER</x:f>
        <x:v>3.4510561746368515</x:v>
      </x:c>
      <x:c r="O9450" s="268" t="n">
        <x:f>I9450*TOMATO_PRICE+J9450*CARROT_PRICE+K9450*MESCLUN_PRICE</x:f>
        <x:v>171746</x:v>
      </x:c>
      <x:c r="P9450" s="268" t="n">
        <x:f>I9450*TOMATO_FERTILIZER+J9450*CARROT_FERTILIZER+K9450*MESCLUN_FERTILIZER</x:f>
        <x:v>25960</x:v>
      </x:c>
      <x:c r="Q9450" s="268" t="n">
        <x:f>MIN(M9450,FARMER_HOURS)*FARMER_RATE+MAX(M9450-FARMER_HOURS,0)*TEMP_RATE</x:f>
        <x:v>111276.40436592129</x:v>
      </x:c>
      <x:c r="R9450" s="268" t="n">
        <x:f>O9450-P9450-Q9450-FIXED_COST</x:f>
        <x:v>14509.595634078709</x:v>
      </x:c>
      <x:c r="S9450" s="139" t="str">
        <x:f>IF(AND(L9450&lt;=TOTAL_BED_CAP,N9450&lt;=TEMP_WORKER_CAP),"YES","NO")</x:f>
        <x:v>YES</x:v>
      </x:c>
      <x:c r="T9450" s="139" t="n">
        <x:f>IF(S9450="YES",R9450,-1E+99)</x:f>
        <x:v>14509.595634078709</x:v>
      </x:c>
    </x:row>
    <x:row r="9451">
      <x:c r="A9451" s="139"/>
      <x:c r="B9451" s="139"/>
      <x:c r="C9451" s="139"/>
      <x:c r="D9451" s="139"/>
      <x:c r="E9451" s="139"/>
      <x:c r="F9451" s="139"/>
      <x:c r="G9451" s="139"/>
      <x:c r="H9451" s="139"/>
      <x:c r="I9451" s="266" t="n">
        <x:f>INT((ROW()-ROW($I$46))/((CARROT_CAP+1)*(MESCLUN_CAP+1)))</x:f>
        <x:v>14</x:v>
      </x:c>
      <x:c r="J9451" s="266" t="n">
        <x:f>MOD(INT((ROW()-ROW($I$46))/(MESCLUN_CAP+1)),CARROT_CAP+1)</x:f>
        <x:v>9</x:v>
      </x:c>
      <x:c r="K9451" s="266" t="n">
        <x:f>MOD(ROW()-ROW($I$46),MESCLUN_CAP+1)</x:f>
        <x:v>12</x:v>
      </x:c>
      <x:c r="L9451" s="266" t="n">
        <x:f>SUM(I9451:K9451)</x:f>
        <x:v>35</x:v>
      </x:c>
      <x:c r="M9451" s="267" t="n">
        <x:f>I9451*TOMATO_HOURS*WEEKS*(1+TOMATO_DIM)^I9451+J9451*CARROT_HOURS*WEEKS*(1+CARROT_DIM)^J9451+K9451*MESCLUN_HOURS*WEEKS*(1+MESCLUN_DIM)^K9451</x:f>
        <x:v>5748.8483446051305</x:v>
      </x:c>
      <x:c r="N9451" s="267" t="n">
        <x:f>MAX(M9451-FARMER_HOURS,0)/TEMP_HOURS_PER_WORKER</x:f>
        <x:v>3.4922557948646737</x:v>
      </x:c>
      <x:c r="O9451" s="268" t="n">
        <x:f>I9451*TOMATO_PRICE+J9451*CARROT_PRICE+K9451*MESCLUN_PRICE</x:f>
        <x:v>174446</x:v>
      </x:c>
      <x:c r="P9451" s="268" t="n">
        <x:f>I9451*TOMATO_FERTILIZER+J9451*CARROT_FERTILIZER+K9451*MESCLUN_FERTILIZER</x:f>
        <x:v>26840</x:v>
      </x:c>
      <x:c r="Q9451" s="268" t="n">
        <x:f>MIN(M9451,FARMER_HOURS)*FARMER_RATE+MAX(M9451-FARMER_HOURS,0)*TEMP_RATE</x:f>
        <x:v>112306.39487161685</x:v>
      </x:c>
      <x:c r="R9451" s="268" t="n">
        <x:f>O9451-P9451-Q9451-FIXED_COST</x:f>
        <x:v>15299.605128383148</x:v>
      </x:c>
      <x:c r="S9451" s="139" t="str">
        <x:f>IF(AND(L9451&lt;=TOTAL_BED_CAP,N9451&lt;=TEMP_WORKER_CAP),"YES","NO")</x:f>
        <x:v>YES</x:v>
      </x:c>
      <x:c r="T9451" s="139" t="n">
        <x:f>IF(S9451="YES",R9451,-1E+99)</x:f>
        <x:v>15299.605128383148</x:v>
      </x:c>
    </x:row>
    <x:row r="9452">
      <x:c r="A9452" s="139"/>
      <x:c r="B9452" s="139"/>
      <x:c r="C9452" s="139"/>
      <x:c r="D9452" s="139"/>
      <x:c r="E9452" s="139"/>
      <x:c r="F9452" s="139"/>
      <x:c r="G9452" s="139"/>
      <x:c r="H9452" s="139"/>
      <x:c r="I9452" s="266" t="n">
        <x:f>INT((ROW()-ROW($I$46))/((CARROT_CAP+1)*(MESCLUN_CAP+1)))</x:f>
        <x:v>14</x:v>
      </x:c>
      <x:c r="J9452" s="266" t="n">
        <x:f>MOD(INT((ROW()-ROW($I$46))/(MESCLUN_CAP+1)),CARROT_CAP+1)</x:f>
        <x:v>9</x:v>
      </x:c>
      <x:c r="K9452" s="266" t="n">
        <x:f>MOD(ROW()-ROW($I$46),MESCLUN_CAP+1)</x:f>
        <x:v>13</x:v>
      </x:c>
      <x:c r="L9452" s="266" t="n">
        <x:f>SUM(I9452:K9452)</x:f>
        <x:v>36</x:v>
      </x:c>
      <x:c r="M9452" s="267" t="n">
        <x:f>I9452*TOMATO_HOURS*WEEKS*(1+TOMATO_DIM)^I9452+J9452*CARROT_HOURS*WEEKS*(1+CARROT_DIM)^J9452+K9452*MESCLUN_HOURS*WEEKS*(1+MESCLUN_DIM)^K9452</x:f>
        <x:v>5809.570315313515</x:v>
      </x:c>
      <x:c r="N9452" s="267" t="n">
        <x:f>MAX(M9452-FARMER_HOURS,0)/TEMP_HOURS_PER_WORKER</x:f>
        <x:v>3.5344238300788295</x:v>
      </x:c>
      <x:c r="O9452" s="268" t="n">
        <x:f>I9452*TOMATO_PRICE+J9452*CARROT_PRICE+K9452*MESCLUN_PRICE</x:f>
        <x:v>177146</x:v>
      </x:c>
      <x:c r="P9452" s="268" t="n">
        <x:f>I9452*TOMATO_FERTILIZER+J9452*CARROT_FERTILIZER+K9452*MESCLUN_FERTILIZER</x:f>
        <x:v>27720</x:v>
      </x:c>
      <x:c r="Q9452" s="268" t="n">
        <x:f>MIN(M9452,FARMER_HOURS)*FARMER_RATE+MAX(M9452-FARMER_HOURS,0)*TEMP_RATE</x:f>
        <x:v>113360.59575197074</x:v>
      </x:c>
      <x:c r="R9452" s="268" t="n">
        <x:f>O9452-P9452-Q9452-FIXED_COST</x:f>
        <x:v>16065.404248029256</x:v>
      </x:c>
      <x:c r="S9452" s="139" t="str">
        <x:f>IF(AND(L9452&lt;=TOTAL_BED_CAP,N9452&lt;=TEMP_WORKER_CAP),"YES","NO")</x:f>
        <x:v>YES</x:v>
      </x:c>
      <x:c r="T9452" s="139" t="n">
        <x:f>IF(S9452="YES",R9452,-1E+99)</x:f>
        <x:v>16065.404248029256</x:v>
      </x:c>
    </x:row>
    <x:row r="9453">
      <x:c r="A9453" s="139"/>
      <x:c r="B9453" s="139"/>
      <x:c r="C9453" s="139"/>
      <x:c r="D9453" s="139"/>
      <x:c r="E9453" s="139"/>
      <x:c r="F9453" s="139"/>
      <x:c r="G9453" s="139"/>
      <x:c r="H9453" s="139"/>
      <x:c r="I9453" s="266" t="n">
        <x:f>INT((ROW()-ROW($I$46))/((CARROT_CAP+1)*(MESCLUN_CAP+1)))</x:f>
        <x:v>14</x:v>
      </x:c>
      <x:c r="J9453" s="266" t="n">
        <x:f>MOD(INT((ROW()-ROW($I$46))/(MESCLUN_CAP+1)),CARROT_CAP+1)</x:f>
        <x:v>9</x:v>
      </x:c>
      <x:c r="K9453" s="266" t="n">
        <x:f>MOD(ROW()-ROW($I$46),MESCLUN_CAP+1)</x:f>
        <x:v>14</x:v>
      </x:c>
      <x:c r="L9453" s="266" t="n">
        <x:f>SUM(I9453:K9453)</x:f>
        <x:v>37</x:v>
      </x:c>
      <x:c r="M9453" s="267" t="n">
        <x:f>I9453*TOMATO_HOURS*WEEKS*(1+TOMATO_DIM)^I9453+J9453*CARROT_HOURS*WEEKS*(1+CARROT_DIM)^J9453+K9453*MESCLUN_HOURS*WEEKS*(1+MESCLUN_DIM)^K9453</x:f>
        <x:v>5871.712396627176</x:v>
      </x:c>
      <x:c r="N9453" s="267" t="n">
        <x:f>MAX(M9453-FARMER_HOURS,0)/TEMP_HOURS_PER_WORKER</x:f>
        <x:v>3.5775780532133163</x:v>
      </x:c>
      <x:c r="O9453" s="268" t="n">
        <x:f>I9453*TOMATO_PRICE+J9453*CARROT_PRICE+K9453*MESCLUN_PRICE</x:f>
        <x:v>179846</x:v>
      </x:c>
      <x:c r="P9453" s="268" t="n">
        <x:f>I9453*TOMATO_FERTILIZER+J9453*CARROT_FERTILIZER+K9453*MESCLUN_FERTILIZER</x:f>
        <x:v>28600</x:v>
      </x:c>
      <x:c r="Q9453" s="268" t="n">
        <x:f>MIN(M9453,FARMER_HOURS)*FARMER_RATE+MAX(M9453-FARMER_HOURS,0)*TEMP_RATE</x:f>
        <x:v>114439.45133033291</x:v>
      </x:c>
      <x:c r="R9453" s="268" t="n">
        <x:f>O9453-P9453-Q9453-FIXED_COST</x:f>
        <x:v>16806.548669667085</x:v>
      </x:c>
      <x:c r="S9453" s="139" t="str">
        <x:f>IF(AND(L9453&lt;=TOTAL_BED_CAP,N9453&lt;=TEMP_WORKER_CAP),"YES","NO")</x:f>
        <x:v>YES</x:v>
      </x:c>
      <x:c r="T9453" s="139" t="n">
        <x:f>IF(S9453="YES",R9453,-1E+99)</x:f>
        <x:v>16806.548669667085</x:v>
      </x:c>
    </x:row>
    <x:row r="9454">
      <x:c r="A9454" s="139"/>
      <x:c r="B9454" s="139"/>
      <x:c r="C9454" s="139"/>
      <x:c r="D9454" s="139"/>
      <x:c r="E9454" s="139"/>
      <x:c r="F9454" s="139"/>
      <x:c r="G9454" s="139"/>
      <x:c r="H9454" s="139"/>
      <x:c r="I9454" s="266" t="n">
        <x:f>INT((ROW()-ROW($I$46))/((CARROT_CAP+1)*(MESCLUN_CAP+1)))</x:f>
        <x:v>14</x:v>
      </x:c>
      <x:c r="J9454" s="266" t="n">
        <x:f>MOD(INT((ROW()-ROW($I$46))/(MESCLUN_CAP+1)),CARROT_CAP+1)</x:f>
        <x:v>9</x:v>
      </x:c>
      <x:c r="K9454" s="266" t="n">
        <x:f>MOD(ROW()-ROW($I$46),MESCLUN_CAP+1)</x:f>
        <x:v>15</x:v>
      </x:c>
      <x:c r="L9454" s="266" t="n">
        <x:f>SUM(I9454:K9454)</x:f>
        <x:v>38</x:v>
      </x:c>
      <x:c r="M9454" s="267" t="n">
        <x:f>I9454*TOMATO_HOURS*WEEKS*(1+TOMATO_DIM)^I9454+J9454*CARROT_HOURS*WEEKS*(1+CARROT_DIM)^J9454+K9454*MESCLUN_HOURS*WEEKS*(1+MESCLUN_DIM)^K9454</x:f>
        <x:v>5935.300603503322</x:v>
      </x:c>
      <x:c r="N9454" s="267" t="n">
        <x:f>MAX(M9454-FARMER_HOURS,0)/TEMP_HOURS_PER_WORKER</x:f>
        <x:v>3.6217365302106406</x:v>
      </x:c>
      <x:c r="O9454" s="268" t="n">
        <x:f>I9454*TOMATO_PRICE+J9454*CARROT_PRICE+K9454*MESCLUN_PRICE</x:f>
        <x:v>182546</x:v>
      </x:c>
      <x:c r="P9454" s="268" t="n">
        <x:f>I9454*TOMATO_FERTILIZER+J9454*CARROT_FERTILIZER+K9454*MESCLUN_FERTILIZER</x:f>
        <x:v>29480</x:v>
      </x:c>
      <x:c r="Q9454" s="268" t="n">
        <x:f>MIN(M9454,FARMER_HOURS)*FARMER_RATE+MAX(M9454-FARMER_HOURS,0)*TEMP_RATE</x:f>
        <x:v>115543.41325526602</x:v>
      </x:c>
      <x:c r="R9454" s="268" t="n">
        <x:f>O9454-P9454-Q9454-FIXED_COST</x:f>
        <x:v>17522.586744733984</x:v>
      </x:c>
      <x:c r="S9454" s="139" t="str">
        <x:f>IF(AND(L9454&lt;=TOTAL_BED_CAP,N9454&lt;=TEMP_WORKER_CAP),"YES","NO")</x:f>
        <x:v>YES</x:v>
      </x:c>
      <x:c r="T9454" s="139" t="n">
        <x:f>IF(S9454="YES",R9454,-1E+99)</x:f>
        <x:v>17522.586744733984</x:v>
      </x:c>
    </x:row>
    <x:row r="9455">
      <x:c r="A9455" s="139"/>
      <x:c r="B9455" s="139"/>
      <x:c r="C9455" s="139"/>
      <x:c r="D9455" s="139"/>
      <x:c r="E9455" s="139"/>
      <x:c r="F9455" s="139"/>
      <x:c r="G9455" s="139"/>
      <x:c r="H9455" s="139"/>
      <x:c r="I9455" s="266" t="n">
        <x:f>INT((ROW()-ROW($I$46))/((CARROT_CAP+1)*(MESCLUN_CAP+1)))</x:f>
        <x:v>14</x:v>
      </x:c>
      <x:c r="J9455" s="266" t="n">
        <x:f>MOD(INT((ROW()-ROW($I$46))/(MESCLUN_CAP+1)),CARROT_CAP+1)</x:f>
        <x:v>9</x:v>
      </x:c>
      <x:c r="K9455" s="266" t="n">
        <x:f>MOD(ROW()-ROW($I$46),MESCLUN_CAP+1)</x:f>
        <x:v>16</x:v>
      </x:c>
      <x:c r="L9455" s="266" t="n">
        <x:f>SUM(I9455:K9455)</x:f>
        <x:v>39</x:v>
      </x:c>
      <x:c r="M9455" s="267" t="n">
        <x:f>I9455*TOMATO_HOURS*WEEKS*(1+TOMATO_DIM)^I9455+J9455*CARROT_HOURS*WEEKS*(1+CARROT_DIM)^J9455+K9455*MESCLUN_HOURS*WEEKS*(1+MESCLUN_DIM)^K9455</x:f>
        <x:v>6000.361379380811</x:v>
      </x:c>
      <x:c r="N9455" s="267" t="n">
        <x:f>MAX(M9455-FARMER_HOURS,0)/TEMP_HOURS_PER_WORKER</x:f>
        <x:v>3.6669176245700075</x:v>
      </x:c>
      <x:c r="O9455" s="268" t="n">
        <x:f>I9455*TOMATO_PRICE+J9455*CARROT_PRICE+K9455*MESCLUN_PRICE</x:f>
        <x:v>185246</x:v>
      </x:c>
      <x:c r="P9455" s="268" t="n">
        <x:f>I9455*TOMATO_FERTILIZER+J9455*CARROT_FERTILIZER+K9455*MESCLUN_FERTILIZER</x:f>
        <x:v>30360</x:v>
      </x:c>
      <x:c r="Q9455" s="268" t="n">
        <x:f>MIN(M9455,FARMER_HOURS)*FARMER_RATE+MAX(M9455-FARMER_HOURS,0)*TEMP_RATE</x:f>
        <x:v>116672.94061425018</x:v>
      </x:c>
      <x:c r="R9455" s="268" t="n">
        <x:f>O9455-P9455-Q9455-FIXED_COST</x:f>
        <x:v>18213.059385749817</x:v>
      </x:c>
      <x:c r="S9455" s="139" t="str">
        <x:f>IF(AND(L9455&lt;=TOTAL_BED_CAP,N9455&lt;=TEMP_WORKER_CAP),"YES","NO")</x:f>
        <x:v>YES</x:v>
      </x:c>
      <x:c r="T9455" s="139" t="n">
        <x:f>IF(S9455="YES",R9455,-1E+99)</x:f>
        <x:v>18213.059385749817</x:v>
      </x:c>
    </x:row>
    <x:row r="9456">
      <x:c r="A9456" s="139"/>
      <x:c r="B9456" s="139"/>
      <x:c r="C9456" s="139"/>
      <x:c r="D9456" s="139"/>
      <x:c r="E9456" s="139"/>
      <x:c r="F9456" s="139"/>
      <x:c r="G9456" s="139"/>
      <x:c r="H9456" s="139"/>
      <x:c r="I9456" s="266" t="n">
        <x:f>INT((ROW()-ROW($I$46))/((CARROT_CAP+1)*(MESCLUN_CAP+1)))</x:f>
        <x:v>14</x:v>
      </x:c>
      <x:c r="J9456" s="266" t="n">
        <x:f>MOD(INT((ROW()-ROW($I$46))/(MESCLUN_CAP+1)),CARROT_CAP+1)</x:f>
        <x:v>9</x:v>
      </x:c>
      <x:c r="K9456" s="266" t="n">
        <x:f>MOD(ROW()-ROW($I$46),MESCLUN_CAP+1)</x:f>
        <x:v>17</x:v>
      </x:c>
      <x:c r="L9456" s="266" t="n">
        <x:f>SUM(I9456:K9456)</x:f>
        <x:v>40</x:v>
      </x:c>
      <x:c r="M9456" s="267" t="n">
        <x:f>I9456*TOMATO_HOURS*WEEKS*(1+TOMATO_DIM)^I9456+J9456*CARROT_HOURS*WEEKS*(1+CARROT_DIM)^J9456+K9456*MESCLUN_HOURS*WEEKS*(1+MESCLUN_DIM)^K9456</x:f>
        <x:v>6066.921602827351</x:v>
      </x:c>
      <x:c r="N9456" s="267" t="n">
        <x:f>MAX(M9456-FARMER_HOURS,0)/TEMP_HOURS_PER_WORKER</x:f>
        <x:v>3.7131400019634384</x:v>
      </x:c>
      <x:c r="O9456" s="268" t="n">
        <x:f>I9456*TOMATO_PRICE+J9456*CARROT_PRICE+K9456*MESCLUN_PRICE</x:f>
        <x:v>187946</x:v>
      </x:c>
      <x:c r="P9456" s="268" t="n">
        <x:f>I9456*TOMATO_FERTILIZER+J9456*CARROT_FERTILIZER+K9456*MESCLUN_FERTILIZER</x:f>
        <x:v>31240</x:v>
      </x:c>
      <x:c r="Q9456" s="268" t="n">
        <x:f>MIN(M9456,FARMER_HOURS)*FARMER_RATE+MAX(M9456-FARMER_HOURS,0)*TEMP_RATE</x:f>
        <x:v>117828.50004908595</x:v>
      </x:c>
      <x:c r="R9456" s="268" t="n">
        <x:f>O9456-P9456-Q9456-FIXED_COST</x:f>
        <x:v>18877.499950914047</x:v>
      </x:c>
      <x:c r="S9456" s="139" t="str">
        <x:f>IF(AND(L9456&lt;=TOTAL_BED_CAP,N9456&lt;=TEMP_WORKER_CAP),"YES","NO")</x:f>
        <x:v>YES</x:v>
      </x:c>
      <x:c r="T9456" s="139" t="n">
        <x:f>IF(S9456="YES",R9456,-1E+99)</x:f>
        <x:v>18877.499950914047</x:v>
      </x:c>
    </x:row>
    <x:row r="9457">
      <x:c r="A9457" s="139"/>
      <x:c r="B9457" s="139"/>
      <x:c r="C9457" s="139"/>
      <x:c r="D9457" s="139"/>
      <x:c r="E9457" s="139"/>
      <x:c r="F9457" s="139"/>
      <x:c r="G9457" s="139"/>
      <x:c r="H9457" s="139"/>
      <x:c r="I9457" s="266" t="n">
        <x:f>INT((ROW()-ROW($I$46))/((CARROT_CAP+1)*(MESCLUN_CAP+1)))</x:f>
        <x:v>14</x:v>
      </x:c>
      <x:c r="J9457" s="266" t="n">
        <x:f>MOD(INT((ROW()-ROW($I$46))/(MESCLUN_CAP+1)),CARROT_CAP+1)</x:f>
        <x:v>9</x:v>
      </x:c>
      <x:c r="K9457" s="266" t="n">
        <x:f>MOD(ROW()-ROW($I$46),MESCLUN_CAP+1)</x:f>
        <x:v>18</x:v>
      </x:c>
      <x:c r="L9457" s="266" t="n">
        <x:f>SUM(I9457:K9457)</x:f>
        <x:v>41</x:v>
      </x:c>
      <x:c r="M9457" s="267" t="n">
        <x:f>I9457*TOMATO_HOURS*WEEKS*(1+TOMATO_DIM)^I9457+J9457*CARROT_HOURS*WEEKS*(1+CARROT_DIM)^J9457+K9457*MESCLUN_HOURS*WEEKS*(1+MESCLUN_DIM)^K9457</x:f>
        <x:v>6135.008594285939</x:v>
      </x:c>
      <x:c r="N9457" s="267" t="n">
        <x:f>MAX(M9457-FARMER_HOURS,0)/TEMP_HOURS_PER_WORKER</x:f>
        <x:v>3.7604226349207908</x:v>
      </x:c>
      <x:c r="O9457" s="268" t="n">
        <x:f>I9457*TOMATO_PRICE+J9457*CARROT_PRICE+K9457*MESCLUN_PRICE</x:f>
        <x:v>190646</x:v>
      </x:c>
      <x:c r="P9457" s="268" t="n">
        <x:f>I9457*TOMATO_FERTILIZER+J9457*CARROT_FERTILIZER+K9457*MESCLUN_FERTILIZER</x:f>
        <x:v>32120</x:v>
      </x:c>
      <x:c r="Q9457" s="268" t="n">
        <x:f>MIN(M9457,FARMER_HOURS)*FARMER_RATE+MAX(M9457-FARMER_HOURS,0)*TEMP_RATE</x:f>
        <x:v>119010.56587301976</x:v>
      </x:c>
      <x:c r="R9457" s="268" t="n">
        <x:f>O9457-P9457-Q9457-FIXED_COST</x:f>
        <x:v>19515.43412698024</x:v>
      </x:c>
      <x:c r="S9457" s="139" t="str">
        <x:f>IF(AND(L9457&lt;=TOTAL_BED_CAP,N9457&lt;=TEMP_WORKER_CAP),"YES","NO")</x:f>
        <x:v>YES</x:v>
      </x:c>
      <x:c r="T9457" s="139" t="n">
        <x:f>IF(S9457="YES",R9457,-1E+99)</x:f>
        <x:v>19515.43412698024</x:v>
      </x:c>
    </x:row>
    <x:row r="9458">
      <x:c r="A9458" s="139"/>
      <x:c r="B9458" s="139"/>
      <x:c r="C9458" s="139"/>
      <x:c r="D9458" s="139"/>
      <x:c r="E9458" s="139"/>
      <x:c r="F9458" s="139"/>
      <x:c r="G9458" s="139"/>
      <x:c r="H9458" s="139"/>
      <x:c r="I9458" s="266" t="n">
        <x:f>INT((ROW()-ROW($I$46))/((CARROT_CAP+1)*(MESCLUN_CAP+1)))</x:f>
        <x:v>14</x:v>
      </x:c>
      <x:c r="J9458" s="266" t="n">
        <x:f>MOD(INT((ROW()-ROW($I$46))/(MESCLUN_CAP+1)),CARROT_CAP+1)</x:f>
        <x:v>9</x:v>
      </x:c>
      <x:c r="K9458" s="266" t="n">
        <x:f>MOD(ROW()-ROW($I$46),MESCLUN_CAP+1)</x:f>
        <x:v>19</x:v>
      </x:c>
      <x:c r="L9458" s="266" t="n">
        <x:f>SUM(I9458:K9458)</x:f>
        <x:v>42</x:v>
      </x:c>
      <x:c r="M9458" s="267" t="n">
        <x:f>I9458*TOMATO_HOURS*WEEKS*(1+TOMATO_DIM)^I9458+J9458*CARROT_HOURS*WEEKS*(1+CARROT_DIM)^J9458+K9458*MESCLUN_HOURS*WEEKS*(1+MESCLUN_DIM)^K9458</x:f>
        <x:v>6204.650122921961</x:v>
      </x:c>
      <x:c r="N9458" s="267" t="n">
        <x:f>MAX(M9458-FARMER_HOURS,0)/TEMP_HOURS_PER_WORKER</x:f>
        <x:v>3.8087848075846953</x:v>
      </x:c>
      <x:c r="O9458" s="268" t="n">
        <x:f>I9458*TOMATO_PRICE+J9458*CARROT_PRICE+K9458*MESCLUN_PRICE</x:f>
        <x:v>193346</x:v>
      </x:c>
      <x:c r="P9458" s="268" t="n">
        <x:f>I9458*TOMATO_FERTILIZER+J9458*CARROT_FERTILIZER+K9458*MESCLUN_FERTILIZER</x:f>
        <x:v>33000</x:v>
      </x:c>
      <x:c r="Q9458" s="268" t="n">
        <x:f>MIN(M9458,FARMER_HOURS)*FARMER_RATE+MAX(M9458-FARMER_HOURS,0)*TEMP_RATE</x:f>
        <x:v>120219.62018961737</x:v>
      </x:c>
      <x:c r="R9458" s="268" t="n">
        <x:f>O9458-P9458-Q9458-FIXED_COST</x:f>
        <x:v>20126.379810382627</x:v>
      </x:c>
      <x:c r="S9458" s="139" t="str">
        <x:f>IF(AND(L9458&lt;=TOTAL_BED_CAP,N9458&lt;=TEMP_WORKER_CAP),"YES","NO")</x:f>
        <x:v>YES</x:v>
      </x:c>
      <x:c r="T9458" s="139" t="n">
        <x:f>IF(S9458="YES",R9458,-1E+99)</x:f>
        <x:v>20126.379810382627</x:v>
      </x:c>
    </x:row>
    <x:row r="9459">
      <x:c r="A9459" s="139"/>
      <x:c r="B9459" s="139"/>
      <x:c r="C9459" s="139"/>
      <x:c r="D9459" s="139"/>
      <x:c r="E9459" s="139"/>
      <x:c r="F9459" s="139"/>
      <x:c r="G9459" s="139"/>
      <x:c r="H9459" s="139"/>
      <x:c r="I9459" s="266" t="n">
        <x:f>INT((ROW()-ROW($I$46))/((CARROT_CAP+1)*(MESCLUN_CAP+1)))</x:f>
        <x:v>14</x:v>
      </x:c>
      <x:c r="J9459" s="266" t="n">
        <x:f>MOD(INT((ROW()-ROW($I$46))/(MESCLUN_CAP+1)),CARROT_CAP+1)</x:f>
        <x:v>9</x:v>
      </x:c>
      <x:c r="K9459" s="266" t="n">
        <x:f>MOD(ROW()-ROW($I$46),MESCLUN_CAP+1)</x:f>
        <x:v>20</x:v>
      </x:c>
      <x:c r="L9459" s="266" t="n">
        <x:f>SUM(I9459:K9459)</x:f>
        <x:v>43</x:v>
      </x:c>
      <x:c r="M9459" s="267" t="n">
        <x:f>I9459*TOMATO_HOURS*WEEKS*(1+TOMATO_DIM)^I9459+J9459*CARROT_HOURS*WEEKS*(1+CARROT_DIM)^J9459+K9459*MESCLUN_HOURS*WEEKS*(1+MESCLUN_DIM)^K9459</x:f>
        <x:v>6275.874413572437</x:v>
      </x:c>
      <x:c r="N9459" s="267" t="n">
        <x:f>MAX(M9459-FARMER_HOURS,0)/TEMP_HOURS_PER_WORKER</x:f>
        <x:v>3.858246120536415</x:v>
      </x:c>
      <x:c r="O9459" s="268" t="n">
        <x:f>I9459*TOMATO_PRICE+J9459*CARROT_PRICE+K9459*MESCLUN_PRICE</x:f>
        <x:v>196046</x:v>
      </x:c>
      <x:c r="P9459" s="268" t="n">
        <x:f>I9459*TOMATO_FERTILIZER+J9459*CARROT_FERTILIZER+K9459*MESCLUN_FERTILIZER</x:f>
        <x:v>33880</x:v>
      </x:c>
      <x:c r="Q9459" s="268" t="n">
        <x:f>MIN(M9459,FARMER_HOURS)*FARMER_RATE+MAX(M9459-FARMER_HOURS,0)*TEMP_RATE</x:f>
        <x:v>121456.15301341037</x:v>
      </x:c>
      <x:c r="R9459" s="268" t="n">
        <x:f>O9459-P9459-Q9459-FIXED_COST</x:f>
        <x:v>20709.846986589633</x:v>
      </x:c>
      <x:c r="S9459" s="139" t="str">
        <x:f>IF(AND(L9459&lt;=TOTAL_BED_CAP,N9459&lt;=TEMP_WORKER_CAP),"YES","NO")</x:f>
        <x:v>YES</x:v>
      </x:c>
      <x:c r="T9459" s="139" t="n">
        <x:f>IF(S9459="YES",R9459,-1E+99)</x:f>
        <x:v>20709.846986589633</x:v>
      </x:c>
    </x:row>
    <x:row r="9460">
      <x:c r="A9460" s="139"/>
      <x:c r="B9460" s="139"/>
      <x:c r="C9460" s="139"/>
      <x:c r="D9460" s="139"/>
      <x:c r="E9460" s="139"/>
      <x:c r="F9460" s="139"/>
      <x:c r="G9460" s="139"/>
      <x:c r="H9460" s="139"/>
      <x:c r="I9460" s="266" t="n">
        <x:f>INT((ROW()-ROW($I$46))/((CARROT_CAP+1)*(MESCLUN_CAP+1)))</x:f>
        <x:v>14</x:v>
      </x:c>
      <x:c r="J9460" s="266" t="n">
        <x:f>MOD(INT((ROW()-ROW($I$46))/(MESCLUN_CAP+1)),CARROT_CAP+1)</x:f>
        <x:v>9</x:v>
      </x:c>
      <x:c r="K9460" s="266" t="n">
        <x:f>MOD(ROW()-ROW($I$46),MESCLUN_CAP+1)</x:f>
        <x:v>21</x:v>
      </x:c>
      <x:c r="L9460" s="266" t="n">
        <x:f>SUM(I9460:K9460)</x:f>
        <x:v>44</x:v>
      </x:c>
      <x:c r="M9460" s="267" t="n">
        <x:f>I9460*TOMATO_HOURS*WEEKS*(1+TOMATO_DIM)^I9460+J9460*CARROT_HOURS*WEEKS*(1+CARROT_DIM)^J9460+K9460*MESCLUN_HOURS*WEEKS*(1+MESCLUN_DIM)^K9460</x:f>
        <x:v>6348.710153798882</x:v>
      </x:c>
      <x:c r="N9460" s="267" t="n">
        <x:f>MAX(M9460-FARMER_HOURS,0)/TEMP_HOURS_PER_WORKER</x:f>
        <x:v>3.908826495693668</x:v>
      </x:c>
      <x:c r="O9460" s="268" t="n">
        <x:f>I9460*TOMATO_PRICE+J9460*CARROT_PRICE+K9460*MESCLUN_PRICE</x:f>
        <x:v>198746</x:v>
      </x:c>
      <x:c r="P9460" s="268" t="n">
        <x:f>I9460*TOMATO_FERTILIZER+J9460*CARROT_FERTILIZER+K9460*MESCLUN_FERTILIZER</x:f>
        <x:v>34760</x:v>
      </x:c>
      <x:c r="Q9460" s="268" t="n">
        <x:f>MIN(M9460,FARMER_HOURS)*FARMER_RATE+MAX(M9460-FARMER_HOURS,0)*TEMP_RATE</x:f>
        <x:v>122720.66239234169</x:v>
      </x:c>
      <x:c r="R9460" s="268" t="n">
        <x:f>O9460-P9460-Q9460-FIXED_COST</x:f>
        <x:v>21265.337607658308</x:v>
      </x:c>
      <x:c r="S9460" s="139" t="str">
        <x:f>IF(AND(L9460&lt;=TOTAL_BED_CAP,N9460&lt;=TEMP_WORKER_CAP),"YES","NO")</x:f>
        <x:v>YES</x:v>
      </x:c>
      <x:c r="T9460" s="139" t="n">
        <x:f>IF(S9460="YES",R9460,-1E+99)</x:f>
        <x:v>21265.337607658308</x:v>
      </x:c>
    </x:row>
    <x:row r="9461">
      <x:c r="A9461" s="139"/>
      <x:c r="B9461" s="139"/>
      <x:c r="C9461" s="139"/>
      <x:c r="D9461" s="139"/>
      <x:c r="E9461" s="139"/>
      <x:c r="F9461" s="139"/>
      <x:c r="G9461" s="139"/>
      <x:c r="H9461" s="139"/>
      <x:c r="I9461" s="266" t="n">
        <x:f>INT((ROW()-ROW($I$46))/((CARROT_CAP+1)*(MESCLUN_CAP+1)))</x:f>
        <x:v>14</x:v>
      </x:c>
      <x:c r="J9461" s="266" t="n">
        <x:f>MOD(INT((ROW()-ROW($I$46))/(MESCLUN_CAP+1)),CARROT_CAP+1)</x:f>
        <x:v>9</x:v>
      </x:c>
      <x:c r="K9461" s="266" t="n">
        <x:f>MOD(ROW()-ROW($I$46),MESCLUN_CAP+1)</x:f>
        <x:v>22</x:v>
      </x:c>
      <x:c r="L9461" s="266" t="n">
        <x:f>SUM(I9461:K9461)</x:f>
        <x:v>45</x:v>
      </x:c>
      <x:c r="M9461" s="267" t="n">
        <x:f>I9461*TOMATO_HOURS*WEEKS*(1+TOMATO_DIM)^I9461+J9461*CARROT_HOURS*WEEKS*(1+CARROT_DIM)^J9461+K9461*MESCLUN_HOURS*WEEKS*(1+MESCLUN_DIM)^K9461</x:f>
        <x:v>6423.1865010452775</x:v>
      </x:c>
      <x:c r="N9461" s="267" t="n">
        <x:f>MAX(M9461-FARMER_HOURS,0)/TEMP_HOURS_PER_WORKER</x:f>
        <x:v>3.9605461812814426</x:v>
      </x:c>
      <x:c r="O9461" s="268" t="n">
        <x:f>I9461*TOMATO_PRICE+J9461*CARROT_PRICE+K9461*MESCLUN_PRICE</x:f>
        <x:v>201446</x:v>
      </x:c>
      <x:c r="P9461" s="268" t="n">
        <x:f>I9461*TOMATO_FERTILIZER+J9461*CARROT_FERTILIZER+K9461*MESCLUN_FERTILIZER</x:f>
        <x:v>35640</x:v>
      </x:c>
      <x:c r="Q9461" s="268" t="n">
        <x:f>MIN(M9461,FARMER_HOURS)*FARMER_RATE+MAX(M9461-FARMER_HOURS,0)*TEMP_RATE</x:f>
        <x:v>124013.65453203606</x:v>
      </x:c>
      <x:c r="R9461" s="268" t="n">
        <x:f>O9461-P9461-Q9461-FIXED_COST</x:f>
        <x:v>21792.34546796394</x:v>
      </x:c>
      <x:c r="S9461" s="139" t="str">
        <x:f>IF(AND(L9461&lt;=TOTAL_BED_CAP,N9461&lt;=TEMP_WORKER_CAP),"YES","NO")</x:f>
        <x:v>YES</x:v>
      </x:c>
      <x:c r="T9461" s="139" t="n">
        <x:f>IF(S9461="YES",R9461,-1E+99)</x:f>
        <x:v>21792.34546796394</x:v>
      </x:c>
    </x:row>
    <x:row r="9462">
      <x:c r="A9462" s="139"/>
      <x:c r="B9462" s="139"/>
      <x:c r="C9462" s="139"/>
      <x:c r="D9462" s="139"/>
      <x:c r="E9462" s="139"/>
      <x:c r="F9462" s="139"/>
      <x:c r="G9462" s="139"/>
      <x:c r="H9462" s="139"/>
      <x:c r="I9462" s="266" t="n">
        <x:f>INT((ROW()-ROW($I$46))/((CARROT_CAP+1)*(MESCLUN_CAP+1)))</x:f>
        <x:v>14</x:v>
      </x:c>
      <x:c r="J9462" s="266" t="n">
        <x:f>MOD(INT((ROW()-ROW($I$46))/(MESCLUN_CAP+1)),CARROT_CAP+1)</x:f>
        <x:v>9</x:v>
      </x:c>
      <x:c r="K9462" s="266" t="n">
        <x:f>MOD(ROW()-ROW($I$46),MESCLUN_CAP+1)</x:f>
        <x:v>23</x:v>
      </x:c>
      <x:c r="L9462" s="266" t="n">
        <x:f>SUM(I9462:K9462)</x:f>
        <x:v>46</x:v>
      </x:c>
      <x:c r="M9462" s="267" t="n">
        <x:f>I9462*TOMATO_HOURS*WEEKS*(1+TOMATO_DIM)^I9462+J9462*CARROT_HOURS*WEEKS*(1+CARROT_DIM)^J9462+K9462*MESCLUN_HOURS*WEEKS*(1+MESCLUN_DIM)^K9462</x:f>
        <x:v>6499.333089902714</x:v>
      </x:c>
      <x:c r="N9462" s="267" t="n">
        <x:f>MAX(M9462-FARMER_HOURS,0)/TEMP_HOURS_PER_WORKER</x:f>
        <x:v>4.0134257568768845</x:v>
      </x:c>
      <x:c r="O9462" s="268" t="n">
        <x:f>I9462*TOMATO_PRICE+J9462*CARROT_PRICE+K9462*MESCLUN_PRICE</x:f>
        <x:v>204146</x:v>
      </x:c>
      <x:c r="P9462" s="268" t="n">
        <x:f>I9462*TOMATO_FERTILIZER+J9462*CARROT_FERTILIZER+K9462*MESCLUN_FERTILIZER</x:f>
        <x:v>36520</x:v>
      </x:c>
      <x:c r="Q9462" s="268" t="n">
        <x:f>MIN(M9462,FARMER_HOURS)*FARMER_RATE+MAX(M9462-FARMER_HOURS,0)*TEMP_RATE</x:f>
        <x:v>125335.64392192212</x:v>
      </x:c>
      <x:c r="R9462" s="268" t="n">
        <x:f>O9462-P9462-Q9462-FIXED_COST</x:f>
        <x:v>22290.35607807788</x:v>
      </x:c>
      <x:c r="S9462" s="139" t="str">
        <x:f>IF(AND(L9462&lt;=TOTAL_BED_CAP,N9462&lt;=TEMP_WORKER_CAP),"YES","NO")</x:f>
        <x:v>NO</x:v>
      </x:c>
      <x:c r="T9462" s="139" t="n">
        <x:f>IF(S9462="YES",R9462,-1E+99)</x:f>
        <x:v>-1e+99</x:v>
      </x:c>
    </x:row>
    <x:row r="9463">
      <x:c r="A9463" s="139"/>
      <x:c r="B9463" s="139"/>
      <x:c r="C9463" s="139"/>
      <x:c r="D9463" s="139"/>
      <x:c r="E9463" s="139"/>
      <x:c r="F9463" s="139"/>
      <x:c r="G9463" s="139"/>
      <x:c r="H9463" s="139"/>
      <x:c r="I9463" s="266" t="n">
        <x:f>INT((ROW()-ROW($I$46))/((CARROT_CAP+1)*(MESCLUN_CAP+1)))</x:f>
        <x:v>14</x:v>
      </x:c>
      <x:c r="J9463" s="266" t="n">
        <x:f>MOD(INT((ROW()-ROW($I$46))/(MESCLUN_CAP+1)),CARROT_CAP+1)</x:f>
        <x:v>9</x:v>
      </x:c>
      <x:c r="K9463" s="266" t="n">
        <x:f>MOD(ROW()-ROW($I$46),MESCLUN_CAP+1)</x:f>
        <x:v>24</x:v>
      </x:c>
      <x:c r="L9463" s="266" t="n">
        <x:f>SUM(I9463:K9463)</x:f>
        <x:v>47</x:v>
      </x:c>
      <x:c r="M9463" s="267" t="n">
        <x:f>I9463*TOMATO_HOURS*WEEKS*(1+TOMATO_DIM)^I9463+J9463*CARROT_HOURS*WEEKS*(1+CARROT_DIM)^J9463+K9463*MESCLUN_HOURS*WEEKS*(1+MESCLUN_DIM)^K9463</x:f>
        <x:v>6577.180039482209</x:v>
      </x:c>
      <x:c r="N9463" s="267" t="n">
        <x:f>MAX(M9463-FARMER_HOURS,0)/TEMP_HOURS_PER_WORKER</x:f>
        <x:v>4.067486138529312</x:v>
      </x:c>
      <x:c r="O9463" s="268" t="n">
        <x:f>I9463*TOMATO_PRICE+J9463*CARROT_PRICE+K9463*MESCLUN_PRICE</x:f>
        <x:v>206846</x:v>
      </x:c>
      <x:c r="P9463" s="268" t="n">
        <x:f>I9463*TOMATO_FERTILIZER+J9463*CARROT_FERTILIZER+K9463*MESCLUN_FERTILIZER</x:f>
        <x:v>37400</x:v>
      </x:c>
      <x:c r="Q9463" s="268" t="n">
        <x:f>MIN(M9463,FARMER_HOURS)*FARMER_RATE+MAX(M9463-FARMER_HOURS,0)*TEMP_RATE</x:f>
        <x:v>126687.1534632328</x:v>
      </x:c>
      <x:c r="R9463" s="268" t="n">
        <x:f>O9463-P9463-Q9463-FIXED_COST</x:f>
        <x:v>22758.846536767203</x:v>
      </x:c>
      <x:c r="S9463" s="139" t="str">
        <x:f>IF(AND(L9463&lt;=TOTAL_BED_CAP,N9463&lt;=TEMP_WORKER_CAP),"YES","NO")</x:f>
        <x:v>NO</x:v>
      </x:c>
      <x:c r="T9463" s="139" t="n">
        <x:f>IF(S9463="YES",R9463,-1E+99)</x:f>
        <x:v>-1e+99</x:v>
      </x:c>
    </x:row>
    <x:row r="9464">
      <x:c r="A9464" s="139"/>
      <x:c r="B9464" s="139"/>
      <x:c r="C9464" s="139"/>
      <x:c r="D9464" s="139"/>
      <x:c r="E9464" s="139"/>
      <x:c r="F9464" s="139"/>
      <x:c r="G9464" s="139"/>
      <x:c r="H9464" s="139"/>
      <x:c r="I9464" s="266" t="n">
        <x:f>INT((ROW()-ROW($I$46))/((CARROT_CAP+1)*(MESCLUN_CAP+1)))</x:f>
        <x:v>14</x:v>
      </x:c>
      <x:c r="J9464" s="266" t="n">
        <x:f>MOD(INT((ROW()-ROW($I$46))/(MESCLUN_CAP+1)),CARROT_CAP+1)</x:f>
        <x:v>9</x:v>
      </x:c>
      <x:c r="K9464" s="266" t="n">
        <x:f>MOD(ROW()-ROW($I$46),MESCLUN_CAP+1)</x:f>
        <x:v>25</x:v>
      </x:c>
      <x:c r="L9464" s="266" t="n">
        <x:f>SUM(I9464:K9464)</x:f>
        <x:v>48</x:v>
      </x:c>
      <x:c r="M9464" s="267" t="n">
        <x:f>I9464*TOMATO_HOURS*WEEKS*(1+TOMATO_DIM)^I9464+J9464*CARROT_HOURS*WEEKS*(1+CARROT_DIM)^J9464+K9464*MESCLUN_HOURS*WEEKS*(1+MESCLUN_DIM)^K9464</x:f>
        <x:v>6656.757960897307</x:v>
      </x:c>
      <x:c r="N9464" s="267" t="n">
        <x:f>MAX(M9464-FARMER_HOURS,0)/TEMP_HOURS_PER_WORKER</x:f>
        <x:v>4.122748583956463</x:v>
      </x:c>
      <x:c r="O9464" s="268" t="n">
        <x:f>I9464*TOMATO_PRICE+J9464*CARROT_PRICE+K9464*MESCLUN_PRICE</x:f>
        <x:v>209546</x:v>
      </x:c>
      <x:c r="P9464" s="268" t="n">
        <x:f>I9464*TOMATO_FERTILIZER+J9464*CARROT_FERTILIZER+K9464*MESCLUN_FERTILIZER</x:f>
        <x:v>38280</x:v>
      </x:c>
      <x:c r="Q9464" s="268" t="n">
        <x:f>MIN(M9464,FARMER_HOURS)*FARMER_RATE+MAX(M9464-FARMER_HOURS,0)*TEMP_RATE</x:f>
        <x:v>128068.71459891158</x:v>
      </x:c>
      <x:c r="R9464" s="268" t="n">
        <x:f>O9464-P9464-Q9464-FIXED_COST</x:f>
        <x:v>23197.28540108842</x:v>
      </x:c>
      <x:c r="S9464" s="139" t="str">
        <x:f>IF(AND(L9464&lt;=TOTAL_BED_CAP,N9464&lt;=TEMP_WORKER_CAP),"YES","NO")</x:f>
        <x:v>NO</x:v>
      </x:c>
      <x:c r="T9464" s="139" t="n">
        <x:f>IF(S9464="YES",R9464,-1E+99)</x:f>
        <x:v>-1e+99</x:v>
      </x:c>
    </x:row>
    <x:row r="9465">
      <x:c r="A9465" s="139"/>
      <x:c r="B9465" s="139"/>
      <x:c r="C9465" s="139"/>
      <x:c r="D9465" s="139"/>
      <x:c r="E9465" s="139"/>
      <x:c r="F9465" s="139"/>
      <x:c r="G9465" s="139"/>
      <x:c r="H9465" s="139"/>
      <x:c r="I9465" s="266" t="n">
        <x:f>INT((ROW()-ROW($I$46))/((CARROT_CAP+1)*(MESCLUN_CAP+1)))</x:f>
        <x:v>14</x:v>
      </x:c>
      <x:c r="J9465" s="266" t="n">
        <x:f>MOD(INT((ROW()-ROW($I$46))/(MESCLUN_CAP+1)),CARROT_CAP+1)</x:f>
        <x:v>9</x:v>
      </x:c>
      <x:c r="K9465" s="266" t="n">
        <x:f>MOD(ROW()-ROW($I$46),MESCLUN_CAP+1)</x:f>
        <x:v>26</x:v>
      </x:c>
      <x:c r="L9465" s="266" t="n">
        <x:f>SUM(I9465:K9465)</x:f>
        <x:v>49</x:v>
      </x:c>
      <x:c r="M9465" s="267" t="n">
        <x:f>I9465*TOMATO_HOURS*WEEKS*(1+TOMATO_DIM)^I9465+J9465*CARROT_HOURS*WEEKS*(1+CARROT_DIM)^J9465+K9465*MESCLUN_HOURS*WEEKS*(1+MESCLUN_DIM)^K9465</x:f>
        <x:v>6738.097964858024</x:v>
      </x:c>
      <x:c r="N9465" s="267" t="n">
        <x:f>MAX(M9465-FARMER_HOURS,0)/TEMP_HOURS_PER_WORKER</x:f>
        <x:v>4.179234697818073</x:v>
      </x:c>
      <x:c r="O9465" s="268" t="n">
        <x:f>I9465*TOMATO_PRICE+J9465*CARROT_PRICE+K9465*MESCLUN_PRICE</x:f>
        <x:v>212246</x:v>
      </x:c>
      <x:c r="P9465" s="268" t="n">
        <x:f>I9465*TOMATO_FERTILIZER+J9465*CARROT_FERTILIZER+K9465*MESCLUN_FERTILIZER</x:f>
        <x:v>39160</x:v>
      </x:c>
      <x:c r="Q9465" s="268" t="n">
        <x:f>MIN(M9465,FARMER_HOURS)*FARMER_RATE+MAX(M9465-FARMER_HOURS,0)*TEMP_RATE</x:f>
        <x:v>129480.8674454518</x:v>
      </x:c>
      <x:c r="R9465" s="268" t="n">
        <x:f>O9465-P9465-Q9465-FIXED_COST</x:f>
        <x:v>23605.132554548196</x:v>
      </x:c>
      <x:c r="S9465" s="139" t="str">
        <x:f>IF(AND(L9465&lt;=TOTAL_BED_CAP,N9465&lt;=TEMP_WORKER_CAP),"YES","NO")</x:f>
        <x:v>NO</x:v>
      </x:c>
      <x:c r="T9465" s="139" t="n">
        <x:f>IF(S9465="YES",R9465,-1E+99)</x:f>
        <x:v>-1e+99</x:v>
      </x:c>
    </x:row>
    <x:row r="9466">
      <x:c r="A9466" s="139"/>
      <x:c r="B9466" s="139"/>
      <x:c r="C9466" s="139"/>
      <x:c r="D9466" s="139"/>
      <x:c r="E9466" s="139"/>
      <x:c r="F9466" s="139"/>
      <x:c r="G9466" s="139"/>
      <x:c r="H9466" s="139"/>
      <x:c r="I9466" s="266" t="n">
        <x:f>INT((ROW()-ROW($I$46))/((CARROT_CAP+1)*(MESCLUN_CAP+1)))</x:f>
        <x:v>14</x:v>
      </x:c>
      <x:c r="J9466" s="266" t="n">
        <x:f>MOD(INT((ROW()-ROW($I$46))/(MESCLUN_CAP+1)),CARROT_CAP+1)</x:f>
        <x:v>9</x:v>
      </x:c>
      <x:c r="K9466" s="266" t="n">
        <x:f>MOD(ROW()-ROW($I$46),MESCLUN_CAP+1)</x:f>
        <x:v>27</x:v>
      </x:c>
      <x:c r="L9466" s="266" t="n">
        <x:f>SUM(I9466:K9466)</x:f>
        <x:v>50</x:v>
      </x:c>
      <x:c r="M9466" s="267" t="n">
        <x:f>I9466*TOMATO_HOURS*WEEKS*(1+TOMATO_DIM)^I9466+J9466*CARROT_HOURS*WEEKS*(1+CARROT_DIM)^J9466+K9466*MESCLUN_HOURS*WEEKS*(1+MESCLUN_DIM)^K9466</x:f>
        <x:v>6821.231669377781</x:v>
      </x:c>
      <x:c r="N9466" s="267" t="n">
        <x:f>MAX(M9466-FARMER_HOURS,0)/TEMP_HOURS_PER_WORKER</x:f>
        <x:v>4.236966437067903</x:v>
      </x:c>
      <x:c r="O9466" s="268" t="n">
        <x:f>I9466*TOMATO_PRICE+J9466*CARROT_PRICE+K9466*MESCLUN_PRICE</x:f>
        <x:v>214946</x:v>
      </x:c>
      <x:c r="P9466" s="268" t="n">
        <x:f>I9466*TOMATO_FERTILIZER+J9466*CARROT_FERTILIZER+K9466*MESCLUN_FERTILIZER</x:f>
        <x:v>40040</x:v>
      </x:c>
      <x:c r="Q9466" s="268" t="n">
        <x:f>MIN(M9466,FARMER_HOURS)*FARMER_RATE+MAX(M9466-FARMER_HOURS,0)*TEMP_RATE</x:f>
        <x:v>130924.16092669759</x:v>
      </x:c>
      <x:c r="R9466" s="268" t="n">
        <x:f>O9466-P9466-Q9466-FIXED_COST</x:f>
        <x:v>23981.839073302413</x:v>
      </x:c>
      <x:c r="S9466" s="139" t="str">
        <x:f>IF(AND(L9466&lt;=TOTAL_BED_CAP,N9466&lt;=TEMP_WORKER_CAP),"YES","NO")</x:f>
        <x:v>NO</x:v>
      </x:c>
      <x:c r="T9466" s="139" t="n">
        <x:f>IF(S9466="YES",R9466,-1E+99)</x:f>
        <x:v>-1e+99</x:v>
      </x:c>
    </x:row>
    <x:row r="9467">
      <x:c r="A9467" s="139"/>
      <x:c r="B9467" s="139"/>
      <x:c r="C9467" s="139"/>
      <x:c r="D9467" s="139"/>
      <x:c r="E9467" s="139"/>
      <x:c r="F9467" s="139"/>
      <x:c r="G9467" s="139"/>
      <x:c r="H9467" s="139"/>
      <x:c r="I9467" s="266" t="n">
        <x:f>INT((ROW()-ROW($I$46))/((CARROT_CAP+1)*(MESCLUN_CAP+1)))</x:f>
        <x:v>14</x:v>
      </x:c>
      <x:c r="J9467" s="266" t="n">
        <x:f>MOD(INT((ROW()-ROW($I$46))/(MESCLUN_CAP+1)),CARROT_CAP+1)</x:f>
        <x:v>9</x:v>
      </x:c>
      <x:c r="K9467" s="266" t="n">
        <x:f>MOD(ROW()-ROW($I$46),MESCLUN_CAP+1)</x:f>
        <x:v>28</x:v>
      </x:c>
      <x:c r="L9467" s="266" t="n">
        <x:f>SUM(I9467:K9467)</x:f>
        <x:v>51</x:v>
      </x:c>
      <x:c r="M9467" s="267" t="n">
        <x:f>I9467*TOMATO_HOURS*WEEKS*(1+TOMATO_DIM)^I9467+J9467*CARROT_HOURS*WEEKS*(1+CARROT_DIM)^J9467+K9467*MESCLUN_HOURS*WEEKS*(1+MESCLUN_DIM)^K9467</x:f>
        <x:v>6906.191207594935</x:v>
      </x:c>
      <x:c r="N9467" s="267" t="n">
        <x:f>MAX(M9467-FARMER_HOURS,0)/TEMP_HOURS_PER_WORKER</x:f>
        <x:v>4.2959661163853715</x:v>
      </x:c>
      <x:c r="O9467" s="268" t="n">
        <x:f>I9467*TOMATO_PRICE+J9467*CARROT_PRICE+K9467*MESCLUN_PRICE</x:f>
        <x:v>217646</x:v>
      </x:c>
      <x:c r="P9467" s="268" t="n">
        <x:f>I9467*TOMATO_FERTILIZER+J9467*CARROT_FERTILIZER+K9467*MESCLUN_FERTILIZER</x:f>
        <x:v>40920</x:v>
      </x:c>
      <x:c r="Q9467" s="268" t="n">
        <x:f>MIN(M9467,FARMER_HOURS)*FARMER_RATE+MAX(M9467-FARMER_HOURS,0)*TEMP_RATE</x:f>
        <x:v>132399.1529096343</x:v>
      </x:c>
      <x:c r="R9467" s="268" t="n">
        <x:f>O9467-P9467-Q9467-FIXED_COST</x:f>
        <x:v>24326.847090365714</x:v>
      </x:c>
      <x:c r="S9467" s="139" t="str">
        <x:f>IF(AND(L9467&lt;=TOTAL_BED_CAP,N9467&lt;=TEMP_WORKER_CAP),"YES","NO")</x:f>
        <x:v>NO</x:v>
      </x:c>
      <x:c r="T9467" s="139" t="n">
        <x:f>IF(S9467="YES",R9467,-1E+99)</x:f>
        <x:v>-1e+99</x:v>
      </x:c>
    </x:row>
    <x:row r="9468">
      <x:c r="A9468" s="139"/>
      <x:c r="B9468" s="139"/>
      <x:c r="C9468" s="139"/>
      <x:c r="D9468" s="139"/>
      <x:c r="E9468" s="139"/>
      <x:c r="F9468" s="139"/>
      <x:c r="G9468" s="139"/>
      <x:c r="H9468" s="139"/>
      <x:c r="I9468" s="266" t="n">
        <x:f>INT((ROW()-ROW($I$46))/((CARROT_CAP+1)*(MESCLUN_CAP+1)))</x:f>
        <x:v>14</x:v>
      </x:c>
      <x:c r="J9468" s="266" t="n">
        <x:f>MOD(INT((ROW()-ROW($I$46))/(MESCLUN_CAP+1)),CARROT_CAP+1)</x:f>
        <x:v>9</x:v>
      </x:c>
      <x:c r="K9468" s="266" t="n">
        <x:f>MOD(ROW()-ROW($I$46),MESCLUN_CAP+1)</x:f>
        <x:v>29</x:v>
      </x:c>
      <x:c r="L9468" s="266" t="n">
        <x:f>SUM(I9468:K9468)</x:f>
        <x:v>52</x:v>
      </x:c>
      <x:c r="M9468" s="267" t="n">
        <x:f>I9468*TOMATO_HOURS*WEEKS*(1+TOMATO_DIM)^I9468+J9468*CARROT_HOURS*WEEKS*(1+CARROT_DIM)^J9468+K9468*MESCLUN_HOURS*WEEKS*(1+MESCLUN_DIM)^K9468</x:f>
        <x:v>6993.009235710588</x:v>
      </x:c>
      <x:c r="N9468" s="267" t="n">
        <x:f>MAX(M9468-FARMER_HOURS,0)/TEMP_HOURS_PER_WORKER</x:f>
        <x:v>4.356256413687908</x:v>
      </x:c>
      <x:c r="O9468" s="268" t="n">
        <x:f>I9468*TOMATO_PRICE+J9468*CARROT_PRICE+K9468*MESCLUN_PRICE</x:f>
        <x:v>220346</x:v>
      </x:c>
      <x:c r="P9468" s="268" t="n">
        <x:f>I9468*TOMATO_FERTILIZER+J9468*CARROT_FERTILIZER+K9468*MESCLUN_FERTILIZER</x:f>
        <x:v>41800</x:v>
      </x:c>
      <x:c r="Q9468" s="268" t="n">
        <x:f>MIN(M9468,FARMER_HOURS)*FARMER_RATE+MAX(M9468-FARMER_HOURS,0)*TEMP_RATE</x:f>
        <x:v>133906.4103421977</x:v>
      </x:c>
      <x:c r="R9468" s="268" t="n">
        <x:f>O9468-P9468-Q9468-FIXED_COST</x:f>
        <x:v>24639.58965780231</x:v>
      </x:c>
      <x:c r="S9468" s="139" t="str">
        <x:f>IF(AND(L9468&lt;=TOTAL_BED_CAP,N9468&lt;=TEMP_WORKER_CAP),"YES","NO")</x:f>
        <x:v>NO</x:v>
      </x:c>
      <x:c r="T9468" s="139" t="n">
        <x:f>IF(S9468="YES",R9468,-1E+99)</x:f>
        <x:v>-1e+99</x:v>
      </x:c>
    </x:row>
    <x:row r="9469">
      <x:c r="A9469" s="139"/>
      <x:c r="B9469" s="139"/>
      <x:c r="C9469" s="139"/>
      <x:c r="D9469" s="139"/>
      <x:c r="E9469" s="139"/>
      <x:c r="F9469" s="139"/>
      <x:c r="G9469" s="139"/>
      <x:c r="H9469" s="139"/>
      <x:c r="I9469" s="266" t="n">
        <x:f>INT((ROW()-ROW($I$46))/((CARROT_CAP+1)*(MESCLUN_CAP+1)))</x:f>
        <x:v>14</x:v>
      </x:c>
      <x:c r="J9469" s="266" t="n">
        <x:f>MOD(INT((ROW()-ROW($I$46))/(MESCLUN_CAP+1)),CARROT_CAP+1)</x:f>
        <x:v>9</x:v>
      </x:c>
      <x:c r="K9469" s="266" t="n">
        <x:f>MOD(ROW()-ROW($I$46),MESCLUN_CAP+1)</x:f>
        <x:v>30</x:v>
      </x:c>
      <x:c r="L9469" s="266" t="n">
        <x:f>SUM(I9469:K9469)</x:f>
        <x:v>53</x:v>
      </x:c>
      <x:c r="M9469" s="267" t="n">
        <x:f>I9469*TOMATO_HOURS*WEEKS*(1+TOMATO_DIM)^I9469+J9469*CARROT_HOURS*WEEKS*(1+CARROT_DIM)^J9469+K9469*MESCLUN_HOURS*WEEKS*(1+MESCLUN_DIM)^K9469</x:f>
        <x:v>7081.718941044358</x:v>
      </x:c>
      <x:c r="N9469" s="267" t="n">
        <x:f>MAX(M9469-FARMER_HOURS,0)/TEMP_HOURS_PER_WORKER</x:f>
        <x:v>4.417860375725248</x:v>
      </x:c>
      <x:c r="O9469" s="268" t="n">
        <x:f>I9469*TOMATO_PRICE+J9469*CARROT_PRICE+K9469*MESCLUN_PRICE</x:f>
        <x:v>223046</x:v>
      </x:c>
      <x:c r="P9469" s="268" t="n">
        <x:f>I9469*TOMATO_FERTILIZER+J9469*CARROT_FERTILIZER+K9469*MESCLUN_FERTILIZER</x:f>
        <x:v>42680</x:v>
      </x:c>
      <x:c r="Q9469" s="268" t="n">
        <x:f>MIN(M9469,FARMER_HOURS)*FARMER_RATE+MAX(M9469-FARMER_HOURS,0)*TEMP_RATE</x:f>
        <x:v>135446.50939313121</x:v>
      </x:c>
      <x:c r="R9469" s="268" t="n">
        <x:f>O9469-P9469-Q9469-FIXED_COST</x:f>
        <x:v>24919.490606868785</x:v>
      </x:c>
      <x:c r="S9469" s="139" t="str">
        <x:f>IF(AND(L9469&lt;=TOTAL_BED_CAP,N9469&lt;=TEMP_WORKER_CAP),"YES","NO")</x:f>
        <x:v>NO</x:v>
      </x:c>
      <x:c r="T9469" s="139" t="n">
        <x:f>IF(S9469="YES",R9469,-1E+99)</x:f>
        <x:v>-1e+99</x:v>
      </x:c>
    </x:row>
    <x:row r="9470">
      <x:c r="A9470" s="139"/>
      <x:c r="B9470" s="139"/>
      <x:c r="C9470" s="139"/>
      <x:c r="D9470" s="139"/>
      <x:c r="E9470" s="139"/>
      <x:c r="F9470" s="139"/>
      <x:c r="G9470" s="139"/>
      <x:c r="H9470" s="139"/>
      <x:c r="I9470" s="266" t="n">
        <x:f>INT((ROW()-ROW($I$46))/((CARROT_CAP+1)*(MESCLUN_CAP+1)))</x:f>
        <x:v>14</x:v>
      </x:c>
      <x:c r="J9470" s="266" t="n">
        <x:f>MOD(INT((ROW()-ROW($I$46))/(MESCLUN_CAP+1)),CARROT_CAP+1)</x:f>
        <x:v>10</x:v>
      </x:c>
      <x:c r="K9470" s="266" t="n">
        <x:f>MOD(ROW()-ROW($I$46),MESCLUN_CAP+1)</x:f>
        <x:v>0</x:v>
      </x:c>
      <x:c r="L9470" s="266" t="n">
        <x:f>SUM(I9470:K9470)</x:f>
        <x:v>24</x:v>
      </x:c>
      <x:c r="M9470" s="267" t="n">
        <x:f>I9470*TOMATO_HOURS*WEEKS*(1+TOMATO_DIM)^I9470+J9470*CARROT_HOURS*WEEKS*(1+CARROT_DIM)^J9470+K9470*MESCLUN_HOURS*WEEKS*(1+MESCLUN_DIM)^K9470</x:f>
        <x:v>5168.87326640775</x:v>
      </x:c>
      <x:c r="N9470" s="267" t="n">
        <x:f>MAX(M9470-FARMER_HOURS,0)/TEMP_HOURS_PER_WORKER</x:f>
        <x:v>3.089495323894271</x:v>
      </x:c>
      <x:c r="O9470" s="268" t="n">
        <x:f>I9470*TOMATO_PRICE+J9470*CARROT_PRICE+K9470*MESCLUN_PRICE</x:f>
        <x:v>144140</x:v>
      </x:c>
      <x:c r="P9470" s="268" t="n">
        <x:f>I9470*TOMATO_FERTILIZER+J9470*CARROT_FERTILIZER+K9470*MESCLUN_FERTILIZER</x:f>
        <x:v>16720</x:v>
      </x:c>
      <x:c r="Q9470" s="268" t="n">
        <x:f>MIN(M9470,FARMER_HOURS)*FARMER_RATE+MAX(M9470-FARMER_HOURS,0)*TEMP_RATE</x:f>
        <x:v>102237.38309735677</x:v>
      </x:c>
      <x:c r="R9470" s="268" t="n">
        <x:f>O9470-P9470-Q9470-FIXED_COST</x:f>
        <x:v>5182.616902643233</x:v>
      </x:c>
      <x:c r="S9470" s="139" t="str">
        <x:f>IF(AND(L9470&lt;=TOTAL_BED_CAP,N9470&lt;=TEMP_WORKER_CAP),"YES","NO")</x:f>
        <x:v>YES</x:v>
      </x:c>
      <x:c r="T9470" s="139" t="n">
        <x:f>IF(S9470="YES",R9470,-1E+99)</x:f>
        <x:v>5182.616902643233</x:v>
      </x:c>
    </x:row>
    <x:row r="9471">
      <x:c r="A9471" s="139"/>
      <x:c r="B9471" s="139"/>
      <x:c r="C9471" s="139"/>
      <x:c r="D9471" s="139"/>
      <x:c r="E9471" s="139"/>
      <x:c r="F9471" s="139"/>
      <x:c r="G9471" s="139"/>
      <x:c r="H9471" s="139"/>
      <x:c r="I9471" s="266" t="n">
        <x:f>INT((ROW()-ROW($I$46))/((CARROT_CAP+1)*(MESCLUN_CAP+1)))</x:f>
        <x:v>14</x:v>
      </x:c>
      <x:c r="J9471" s="266" t="n">
        <x:f>MOD(INT((ROW()-ROW($I$46))/(MESCLUN_CAP+1)),CARROT_CAP+1)</x:f>
        <x:v>10</x:v>
      </x:c>
      <x:c r="K9471" s="266" t="n">
        <x:f>MOD(ROW()-ROW($I$46),MESCLUN_CAP+1)</x:f>
        <x:v>1</x:v>
      </x:c>
      <x:c r="L9471" s="266" t="n">
        <x:f>SUM(I9471:K9471)</x:f>
        <x:v>25</x:v>
      </x:c>
      <x:c r="M9471" s="267" t="n">
        <x:f>I9471*TOMATO_HOURS*WEEKS*(1+TOMATO_DIM)^I9471+J9471*CARROT_HOURS*WEEKS*(1+CARROT_DIM)^J9471+K9471*MESCLUN_HOURS*WEEKS*(1+MESCLUN_DIM)^K9471</x:f>
        <x:v>5214.43576640775</x:v>
      </x:c>
      <x:c r="N9471" s="267" t="n">
        <x:f>MAX(M9471-FARMER_HOURS,0)/TEMP_HOURS_PER_WORKER</x:f>
        <x:v>3.1211359488942705</x:v>
      </x:c>
      <x:c r="O9471" s="268" t="n">
        <x:f>I9471*TOMATO_PRICE+J9471*CARROT_PRICE+K9471*MESCLUN_PRICE</x:f>
        <x:v>146840</x:v>
      </x:c>
      <x:c r="P9471" s="268" t="n">
        <x:f>I9471*TOMATO_FERTILIZER+J9471*CARROT_FERTILIZER+K9471*MESCLUN_FERTILIZER</x:f>
        <x:v>17600</x:v>
      </x:c>
      <x:c r="Q9471" s="268" t="n">
        <x:f>MIN(M9471,FARMER_HOURS)*FARMER_RATE+MAX(M9471-FARMER_HOURS,0)*TEMP_RATE</x:f>
        <x:v>103028.39872235677</x:v>
      </x:c>
      <x:c r="R9471" s="268" t="n">
        <x:f>O9471-P9471-Q9471-FIXED_COST</x:f>
        <x:v>6211.601277643233</x:v>
      </x:c>
      <x:c r="S9471" s="139" t="str">
        <x:f>IF(AND(L9471&lt;=TOTAL_BED_CAP,N9471&lt;=TEMP_WORKER_CAP),"YES","NO")</x:f>
        <x:v>YES</x:v>
      </x:c>
      <x:c r="T9471" s="139" t="n">
        <x:f>IF(S9471="YES",R9471,-1E+99)</x:f>
        <x:v>6211.601277643233</x:v>
      </x:c>
    </x:row>
    <x:row r="9472">
      <x:c r="A9472" s="139"/>
      <x:c r="B9472" s="139"/>
      <x:c r="C9472" s="139"/>
      <x:c r="D9472" s="139"/>
      <x:c r="E9472" s="139"/>
      <x:c r="F9472" s="139"/>
      <x:c r="G9472" s="139"/>
      <x:c r="H9472" s="139"/>
      <x:c r="I9472" s="266" t="n">
        <x:f>INT((ROW()-ROW($I$46))/((CARROT_CAP+1)*(MESCLUN_CAP+1)))</x:f>
        <x:v>14</x:v>
      </x:c>
      <x:c r="J9472" s="266" t="n">
        <x:f>MOD(INT((ROW()-ROW($I$46))/(MESCLUN_CAP+1)),CARROT_CAP+1)</x:f>
        <x:v>10</x:v>
      </x:c>
      <x:c r="K9472" s="266" t="n">
        <x:f>MOD(ROW()-ROW($I$46),MESCLUN_CAP+1)</x:f>
        <x:v>2</x:v>
      </x:c>
      <x:c r="L9472" s="266" t="n">
        <x:f>SUM(I9472:K9472)</x:f>
        <x:v>26</x:v>
      </x:c>
      <x:c r="M9472" s="267" t="n">
        <x:f>I9472*TOMATO_HOURS*WEEKS*(1+TOMATO_DIM)^I9472+J9472*CARROT_HOURS*WEEKS*(1+CARROT_DIM)^J9472+K9472*MESCLUN_HOURS*WEEKS*(1+MESCLUN_DIM)^K9472</x:f>
        <x:v>5261.13732890775</x:v>
      </x:c>
      <x:c r="N9472" s="267" t="n">
        <x:f>MAX(M9472-FARMER_HOURS,0)/TEMP_HOURS_PER_WORKER</x:f>
        <x:v>3.153567589519271</x:v>
      </x:c>
      <x:c r="O9472" s="268" t="n">
        <x:f>I9472*TOMATO_PRICE+J9472*CARROT_PRICE+K9472*MESCLUN_PRICE</x:f>
        <x:v>149540</x:v>
      </x:c>
      <x:c r="P9472" s="268" t="n">
        <x:f>I9472*TOMATO_FERTILIZER+J9472*CARROT_FERTILIZER+K9472*MESCLUN_FERTILIZER</x:f>
        <x:v>18480</x:v>
      </x:c>
      <x:c r="Q9472" s="268" t="n">
        <x:f>MIN(M9472,FARMER_HOURS)*FARMER_RATE+MAX(M9472-FARMER_HOURS,0)*TEMP_RATE</x:f>
        <x:v>103839.18973798177</x:v>
      </x:c>
      <x:c r="R9472" s="268" t="n">
        <x:f>O9472-P9472-Q9472-FIXED_COST</x:f>
        <x:v>7220.810262018233</x:v>
      </x:c>
      <x:c r="S9472" s="139" t="str">
        <x:f>IF(AND(L9472&lt;=TOTAL_BED_CAP,N9472&lt;=TEMP_WORKER_CAP),"YES","NO")</x:f>
        <x:v>YES</x:v>
      </x:c>
      <x:c r="T9472" s="139" t="n">
        <x:f>IF(S9472="YES",R9472,-1E+99)</x:f>
        <x:v>7220.810262018233</x:v>
      </x:c>
    </x:row>
    <x:row r="9473">
      <x:c r="A9473" s="139"/>
      <x:c r="B9473" s="139"/>
      <x:c r="C9473" s="139"/>
      <x:c r="D9473" s="139"/>
      <x:c r="E9473" s="139"/>
      <x:c r="F9473" s="139"/>
      <x:c r="G9473" s="139"/>
      <x:c r="H9473" s="139"/>
      <x:c r="I9473" s="266" t="n">
        <x:f>INT((ROW()-ROW($I$46))/((CARROT_CAP+1)*(MESCLUN_CAP+1)))</x:f>
        <x:v>14</x:v>
      </x:c>
      <x:c r="J9473" s="266" t="n">
        <x:f>MOD(INT((ROW()-ROW($I$46))/(MESCLUN_CAP+1)),CARROT_CAP+1)</x:f>
        <x:v>10</x:v>
      </x:c>
      <x:c r="K9473" s="266" t="n">
        <x:f>MOD(ROW()-ROW($I$46),MESCLUN_CAP+1)</x:f>
        <x:v>3</x:v>
      </x:c>
      <x:c r="L9473" s="266" t="n">
        <x:f>SUM(I9473:K9473)</x:f>
        <x:v>27</x:v>
      </x:c>
      <x:c r="M9473" s="267" t="n">
        <x:f>I9473*TOMATO_HOURS*WEEKS*(1+TOMATO_DIM)^I9473+J9473*CARROT_HOURS*WEEKS*(1+CARROT_DIM)^J9473+K9473*MESCLUN_HOURS*WEEKS*(1+MESCLUN_DIM)^K9473</x:f>
        <x:v>5308.999311329625</x:v>
      </x:c>
      <x:c r="N9473" s="267" t="n">
        <x:f>MAX(M9473-FARMER_HOURS,0)/TEMP_HOURS_PER_WORKER</x:f>
        <x:v>3.1868050773122394</x:v>
      </x:c>
      <x:c r="O9473" s="268" t="n">
        <x:f>I9473*TOMATO_PRICE+J9473*CARROT_PRICE+K9473*MESCLUN_PRICE</x:f>
        <x:v>152240</x:v>
      </x:c>
      <x:c r="P9473" s="268" t="n">
        <x:f>I9473*TOMATO_FERTILIZER+J9473*CARROT_FERTILIZER+K9473*MESCLUN_FERTILIZER</x:f>
        <x:v>19360</x:v>
      </x:c>
      <x:c r="Q9473" s="268" t="n">
        <x:f>MIN(M9473,FARMER_HOURS)*FARMER_RATE+MAX(M9473-FARMER_HOURS,0)*TEMP_RATE</x:f>
        <x:v>104670.12693280599</x:v>
      </x:c>
      <x:c r="R9473" s="268" t="n">
        <x:f>O9473-P9473-Q9473-FIXED_COST</x:f>
        <x:v>8209.873067194014</x:v>
      </x:c>
      <x:c r="S9473" s="139" t="str">
        <x:f>IF(AND(L9473&lt;=TOTAL_BED_CAP,N9473&lt;=TEMP_WORKER_CAP),"YES","NO")</x:f>
        <x:v>YES</x:v>
      </x:c>
      <x:c r="T9473" s="139" t="n">
        <x:f>IF(S9473="YES",R9473,-1E+99)</x:f>
        <x:v>8209.873067194014</x:v>
      </x:c>
    </x:row>
    <x:row r="9474">
      <x:c r="A9474" s="139"/>
      <x:c r="B9474" s="139"/>
      <x:c r="C9474" s="139"/>
      <x:c r="D9474" s="139"/>
      <x:c r="E9474" s="139"/>
      <x:c r="F9474" s="139"/>
      <x:c r="G9474" s="139"/>
      <x:c r="H9474" s="139"/>
      <x:c r="I9474" s="266" t="n">
        <x:f>INT((ROW()-ROW($I$46))/((CARROT_CAP+1)*(MESCLUN_CAP+1)))</x:f>
        <x:v>14</x:v>
      </x:c>
      <x:c r="J9474" s="266" t="n">
        <x:f>MOD(INT((ROW()-ROW($I$46))/(MESCLUN_CAP+1)),CARROT_CAP+1)</x:f>
        <x:v>10</x:v>
      </x:c>
      <x:c r="K9474" s="266" t="n">
        <x:f>MOD(ROW()-ROW($I$46),MESCLUN_CAP+1)</x:f>
        <x:v>4</x:v>
      </x:c>
      <x:c r="L9474" s="266" t="n">
        <x:f>SUM(I9474:K9474)</x:f>
        <x:v>28</x:v>
      </x:c>
      <x:c r="M9474" s="267" t="n">
        <x:f>I9474*TOMATO_HOURS*WEEKS*(1+TOMATO_DIM)^I9474+J9474*CARROT_HOURS*WEEKS*(1+CARROT_DIM)^J9474+K9474*MESCLUN_HOURS*WEEKS*(1+MESCLUN_DIM)^K9474</x:f>
        <x:v>5358.043427052281</x:v>
      </x:c>
      <x:c r="N9474" s="267" t="n">
        <x:f>MAX(M9474-FARMER_HOURS,0)/TEMP_HOURS_PER_WORKER</x:f>
        <x:v>3.2208634910085285</x:v>
      </x:c>
      <x:c r="O9474" s="268" t="n">
        <x:f>I9474*TOMATO_PRICE+J9474*CARROT_PRICE+K9474*MESCLUN_PRICE</x:f>
        <x:v>154940</x:v>
      </x:c>
      <x:c r="P9474" s="268" t="n">
        <x:f>I9474*TOMATO_FERTILIZER+J9474*CARROT_FERTILIZER+K9474*MESCLUN_FERTILIZER</x:f>
        <x:v>20240</x:v>
      </x:c>
      <x:c r="Q9474" s="268" t="n">
        <x:f>MIN(M9474,FARMER_HOURS)*FARMER_RATE+MAX(M9474-FARMER_HOURS,0)*TEMP_RATE</x:f>
        <x:v>105521.58727521321</x:v>
      </x:c>
      <x:c r="R9474" s="268" t="n">
        <x:f>O9474-P9474-Q9474-FIXED_COST</x:f>
        <x:v>9178.412724786787</x:v>
      </x:c>
      <x:c r="S9474" s="139" t="str">
        <x:f>IF(AND(L9474&lt;=TOTAL_BED_CAP,N9474&lt;=TEMP_WORKER_CAP),"YES","NO")</x:f>
        <x:v>YES</x:v>
      </x:c>
      <x:c r="T9474" s="139" t="n">
        <x:f>IF(S9474="YES",R9474,-1E+99)</x:f>
        <x:v>9178.412724786787</x:v>
      </x:c>
    </x:row>
    <x:row r="9475">
      <x:c r="A9475" s="139"/>
      <x:c r="B9475" s="139"/>
      <x:c r="C9475" s="139"/>
      <x:c r="D9475" s="139"/>
      <x:c r="E9475" s="139"/>
      <x:c r="F9475" s="139"/>
      <x:c r="G9475" s="139"/>
      <x:c r="H9475" s="139"/>
      <x:c r="I9475" s="266" t="n">
        <x:f>INT((ROW()-ROW($I$46))/((CARROT_CAP+1)*(MESCLUN_CAP+1)))</x:f>
        <x:v>14</x:v>
      </x:c>
      <x:c r="J9475" s="266" t="n">
        <x:f>MOD(INT((ROW()-ROW($I$46))/(MESCLUN_CAP+1)),CARROT_CAP+1)</x:f>
        <x:v>10</x:v>
      </x:c>
      <x:c r="K9475" s="266" t="n">
        <x:f>MOD(ROW()-ROW($I$46),MESCLUN_CAP+1)</x:f>
        <x:v>5</x:v>
      </x:c>
      <x:c r="L9475" s="266" t="n">
        <x:f>SUM(I9475:K9475)</x:f>
        <x:v>29</x:v>
      </x:c>
      <x:c r="M9475" s="267" t="n">
        <x:f>I9475*TOMATO_HOURS*WEEKS*(1+TOMATO_DIM)^I9475+J9475*CARROT_HOURS*WEEKS*(1+CARROT_DIM)^J9475+K9475*MESCLUN_HOURS*WEEKS*(1+MESCLUN_DIM)^K9475</x:f>
        <x:v>5408.291750973484</x:v>
      </x:c>
      <x:c r="N9475" s="267" t="n">
        <x:f>MAX(M9475-FARMER_HOURS,0)/TEMP_HOURS_PER_WORKER</x:f>
        <x:v>3.255758160398253</x:v>
      </x:c>
      <x:c r="O9475" s="268" t="n">
        <x:f>I9475*TOMATO_PRICE+J9475*CARROT_PRICE+K9475*MESCLUN_PRICE</x:f>
        <x:v>157640</x:v>
      </x:c>
      <x:c r="P9475" s="268" t="n">
        <x:f>I9475*TOMATO_FERTILIZER+J9475*CARROT_FERTILIZER+K9475*MESCLUN_FERTILIZER</x:f>
        <x:v>21120</x:v>
      </x:c>
      <x:c r="Q9475" s="268" t="n">
        <x:f>MIN(M9475,FARMER_HOURS)*FARMER_RATE+MAX(M9475-FARMER_HOURS,0)*TEMP_RATE</x:f>
        <x:v>106393.95400995632</x:v>
      </x:c>
      <x:c r="R9475" s="268" t="n">
        <x:f>O9475-P9475-Q9475-FIXED_COST</x:f>
        <x:v>10126.045990043684</x:v>
      </x:c>
      <x:c r="S9475" s="139" t="str">
        <x:f>IF(AND(L9475&lt;=TOTAL_BED_CAP,N9475&lt;=TEMP_WORKER_CAP),"YES","NO")</x:f>
        <x:v>YES</x:v>
      </x:c>
      <x:c r="T9475" s="139" t="n">
        <x:f>IF(S9475="YES",R9475,-1E+99)</x:f>
        <x:v>10126.045990043684</x:v>
      </x:c>
    </x:row>
    <x:row r="9476">
      <x:c r="A9476" s="139"/>
      <x:c r="B9476" s="139"/>
      <x:c r="C9476" s="139"/>
      <x:c r="D9476" s="139"/>
      <x:c r="E9476" s="139"/>
      <x:c r="F9476" s="139"/>
      <x:c r="G9476" s="139"/>
      <x:c r="H9476" s="139"/>
      <x:c r="I9476" s="266" t="n">
        <x:f>INT((ROW()-ROW($I$46))/((CARROT_CAP+1)*(MESCLUN_CAP+1)))</x:f>
        <x:v>14</x:v>
      </x:c>
      <x:c r="J9476" s="266" t="n">
        <x:f>MOD(INT((ROW()-ROW($I$46))/(MESCLUN_CAP+1)),CARROT_CAP+1)</x:f>
        <x:v>10</x:v>
      </x:c>
      <x:c r="K9476" s="266" t="n">
        <x:f>MOD(ROW()-ROW($I$46),MESCLUN_CAP+1)</x:f>
        <x:v>6</x:v>
      </x:c>
      <x:c r="L9476" s="266" t="n">
        <x:f>SUM(I9476:K9476)</x:f>
        <x:v>30</x:v>
      </x:c>
      <x:c r="M9476" s="267" t="n">
        <x:f>I9476*TOMATO_HOURS*WEEKS*(1+TOMATO_DIM)^I9476+J9476*CARROT_HOURS*WEEKS*(1+CARROT_DIM)^J9476+K9476*MESCLUN_HOURS*WEEKS*(1+MESCLUN_DIM)^K9476</x:f>
        <x:v>5459.7667251551175</x:v>
      </x:c>
      <x:c r="N9476" s="267" t="n">
        <x:f>MAX(M9476-FARMER_HOURS,0)/TEMP_HOURS_PER_WORKER</x:f>
        <x:v>3.2915046702466095</x:v>
      </x:c>
      <x:c r="O9476" s="268" t="n">
        <x:f>I9476*TOMATO_PRICE+J9476*CARROT_PRICE+K9476*MESCLUN_PRICE</x:f>
        <x:v>160340</x:v>
      </x:c>
      <x:c r="P9476" s="268" t="n">
        <x:f>I9476*TOMATO_FERTILIZER+J9476*CARROT_FERTILIZER+K9476*MESCLUN_FERTILIZER</x:f>
        <x:v>22000</x:v>
      </x:c>
      <x:c r="Q9476" s="268" t="n">
        <x:f>MIN(M9476,FARMER_HOURS)*FARMER_RATE+MAX(M9476-FARMER_HOURS,0)*TEMP_RATE</x:f>
        <x:v>107287.61675616523</x:v>
      </x:c>
      <x:c r="R9476" s="268" t="n">
        <x:f>O9476-P9476-Q9476-FIXED_COST</x:f>
        <x:v>11052.383243834774</x:v>
      </x:c>
      <x:c r="S9476" s="139" t="str">
        <x:f>IF(AND(L9476&lt;=TOTAL_BED_CAP,N9476&lt;=TEMP_WORKER_CAP),"YES","NO")</x:f>
        <x:v>YES</x:v>
      </x:c>
      <x:c r="T9476" s="139" t="n">
        <x:f>IF(S9476="YES",R9476,-1E+99)</x:f>
        <x:v>11052.383243834774</x:v>
      </x:c>
    </x:row>
    <x:row r="9477">
      <x:c r="A9477" s="139"/>
      <x:c r="B9477" s="139"/>
      <x:c r="C9477" s="139"/>
      <x:c r="D9477" s="139"/>
      <x:c r="E9477" s="139"/>
      <x:c r="F9477" s="139"/>
      <x:c r="G9477" s="139"/>
      <x:c r="H9477" s="139"/>
      <x:c r="I9477" s="266" t="n">
        <x:f>INT((ROW()-ROW($I$46))/((CARROT_CAP+1)*(MESCLUN_CAP+1)))</x:f>
        <x:v>14</x:v>
      </x:c>
      <x:c r="J9477" s="266" t="n">
        <x:f>MOD(INT((ROW()-ROW($I$46))/(MESCLUN_CAP+1)),CARROT_CAP+1)</x:f>
        <x:v>10</x:v>
      </x:c>
      <x:c r="K9477" s="266" t="n">
        <x:f>MOD(ROW()-ROW($I$46),MESCLUN_CAP+1)</x:f>
        <x:v>7</x:v>
      </x:c>
      <x:c r="L9477" s="266" t="n">
        <x:f>SUM(I9477:K9477)</x:f>
        <x:v>31</x:v>
      </x:c>
      <x:c r="M9477" s="267" t="n">
        <x:f>I9477*TOMATO_HOURS*WEEKS*(1+TOMATO_DIM)^I9477+J9477*CARROT_HOURS*WEEKS*(1+CARROT_DIM)^J9477+K9477*MESCLUN_HOURS*WEEKS*(1+MESCLUN_DIM)^K9477</x:f>
        <x:v>5512.491164553078</x:v>
      </x:c>
      <x:c r="N9477" s="267" t="n">
        <x:f>MAX(M9477-FARMER_HOURS,0)/TEMP_HOURS_PER_WORKER</x:f>
        <x:v>3.328118864272971</x:v>
      </x:c>
      <x:c r="O9477" s="268" t="n">
        <x:f>I9477*TOMATO_PRICE+J9477*CARROT_PRICE+K9477*MESCLUN_PRICE</x:f>
        <x:v>163040</x:v>
      </x:c>
      <x:c r="P9477" s="268" t="n">
        <x:f>I9477*TOMATO_FERTILIZER+J9477*CARROT_FERTILIZER+K9477*MESCLUN_FERTILIZER</x:f>
        <x:v>22880</x:v>
      </x:c>
      <x:c r="Q9477" s="268" t="n">
        <x:f>MIN(M9477,FARMER_HOURS)*FARMER_RATE+MAX(M9477-FARMER_HOURS,0)*TEMP_RATE</x:f>
        <x:v>108202.97160682427</x:v>
      </x:c>
      <x:c r="R9477" s="268" t="n">
        <x:f>O9477-P9477-Q9477-FIXED_COST</x:f>
        <x:v>11957.02839317573</x:v>
      </x:c>
      <x:c r="S9477" s="139" t="str">
        <x:f>IF(AND(L9477&lt;=TOTAL_BED_CAP,N9477&lt;=TEMP_WORKER_CAP),"YES","NO")</x:f>
        <x:v>YES</x:v>
      </x:c>
      <x:c r="T9477" s="139" t="n">
        <x:f>IF(S9477="YES",R9477,-1E+99)</x:f>
        <x:v>11957.02839317573</x:v>
      </x:c>
    </x:row>
    <x:row r="9478">
      <x:c r="A9478" s="139"/>
      <x:c r="B9478" s="139"/>
      <x:c r="C9478" s="139"/>
      <x:c r="D9478" s="139"/>
      <x:c r="E9478" s="139"/>
      <x:c r="F9478" s="139"/>
      <x:c r="G9478" s="139"/>
      <x:c r="H9478" s="139"/>
      <x:c r="I9478" s="266" t="n">
        <x:f>INT((ROW()-ROW($I$46))/((CARROT_CAP+1)*(MESCLUN_CAP+1)))</x:f>
        <x:v>14</x:v>
      </x:c>
      <x:c r="J9478" s="266" t="n">
        <x:f>MOD(INT((ROW()-ROW($I$46))/(MESCLUN_CAP+1)),CARROT_CAP+1)</x:f>
        <x:v>10</x:v>
      </x:c>
      <x:c r="K9478" s="266" t="n">
        <x:f>MOD(ROW()-ROW($I$46),MESCLUN_CAP+1)</x:f>
        <x:v>8</x:v>
      </x:c>
      <x:c r="L9478" s="266" t="n">
        <x:f>SUM(I9478:K9478)</x:f>
        <x:v>32</x:v>
      </x:c>
      <x:c r="M9478" s="267" t="n">
        <x:f>I9478*TOMATO_HOURS*WEEKS*(1+TOMATO_DIM)^I9478+J9478*CARROT_HOURS*WEEKS*(1+CARROT_DIM)^J9478+K9478*MESCLUN_HOURS*WEEKS*(1+MESCLUN_DIM)^K9478</x:f>
        <x:v>5566.488262833058</x:v>
      </x:c>
      <x:c r="N9478" s="267" t="n">
        <x:f>MAX(M9478-FARMER_HOURS,0)/TEMP_HOURS_PER_WORKER</x:f>
        <x:v>3.3656168491896237</x:v>
      </x:c>
      <x:c r="O9478" s="268" t="n">
        <x:f>I9478*TOMATO_PRICE+J9478*CARROT_PRICE+K9478*MESCLUN_PRICE</x:f>
        <x:v>165740</x:v>
      </x:c>
      <x:c r="P9478" s="268" t="n">
        <x:f>I9478*TOMATO_FERTILIZER+J9478*CARROT_FERTILIZER+K9478*MESCLUN_FERTILIZER</x:f>
        <x:v>23760</x:v>
      </x:c>
      <x:c r="Q9478" s="268" t="n">
        <x:f>MIN(M9478,FARMER_HOURS)*FARMER_RATE+MAX(M9478-FARMER_HOURS,0)*TEMP_RATE</x:f>
        <x:v>109140.42122974059</x:v>
      </x:c>
      <x:c r="R9478" s="268" t="n">
        <x:f>O9478-P9478-Q9478-FIXED_COST</x:f>
        <x:v>12839.57877025941</x:v>
      </x:c>
      <x:c r="S9478" s="139" t="str">
        <x:f>IF(AND(L9478&lt;=TOTAL_BED_CAP,N9478&lt;=TEMP_WORKER_CAP),"YES","NO")</x:f>
        <x:v>YES</x:v>
      </x:c>
      <x:c r="T9478" s="139" t="n">
        <x:f>IF(S9478="YES",R9478,-1E+99)</x:f>
        <x:v>12839.57877025941</x:v>
      </x:c>
    </x:row>
    <x:row r="9479">
      <x:c r="A9479" s="139"/>
      <x:c r="B9479" s="139"/>
      <x:c r="C9479" s="139"/>
      <x:c r="D9479" s="139"/>
      <x:c r="E9479" s="139"/>
      <x:c r="F9479" s="139"/>
      <x:c r="G9479" s="139"/>
      <x:c r="H9479" s="139"/>
      <x:c r="I9479" s="266" t="n">
        <x:f>INT((ROW()-ROW($I$46))/((CARROT_CAP+1)*(MESCLUN_CAP+1)))</x:f>
        <x:v>14</x:v>
      </x:c>
      <x:c r="J9479" s="266" t="n">
        <x:f>MOD(INT((ROW()-ROW($I$46))/(MESCLUN_CAP+1)),CARROT_CAP+1)</x:f>
        <x:v>10</x:v>
      </x:c>
      <x:c r="K9479" s="266" t="n">
        <x:f>MOD(ROW()-ROW($I$46),MESCLUN_CAP+1)</x:f>
        <x:v>9</x:v>
      </x:c>
      <x:c r="L9479" s="266" t="n">
        <x:f>SUM(I9479:K9479)</x:f>
        <x:v>33</x:v>
      </x:c>
      <x:c r="M9479" s="267" t="n">
        <x:f>I9479*TOMATO_HOURS*WEEKS*(1+TOMATO_DIM)^I9479+J9479*CARROT_HOURS*WEEKS*(1+CARROT_DIM)^J9479+K9479*MESCLUN_HOURS*WEEKS*(1+MESCLUN_DIM)^K9479</x:f>
        <x:v>5621.781598273453</x:v>
      </x:c>
      <x:c r="N9479" s="267" t="n">
        <x:f>MAX(M9479-FARMER_HOURS,0)/TEMP_HOURS_PER_WORKER</x:f>
        <x:v>3.404014998801009</x:v>
      </x:c>
      <x:c r="O9479" s="268" t="n">
        <x:f>I9479*TOMATO_PRICE+J9479*CARROT_PRICE+K9479*MESCLUN_PRICE</x:f>
        <x:v>168440</x:v>
      </x:c>
      <x:c r="P9479" s="268" t="n">
        <x:f>I9479*TOMATO_FERTILIZER+J9479*CARROT_FERTILIZER+K9479*MESCLUN_FERTILIZER</x:f>
        <x:v>24640</x:v>
      </x:c>
      <x:c r="Q9479" s="268" t="n">
        <x:f>MIN(M9479,FARMER_HOURS)*FARMER_RATE+MAX(M9479-FARMER_HOURS,0)*TEMP_RATE</x:f>
        <x:v>110100.37497002522</x:v>
      </x:c>
      <x:c r="R9479" s="268" t="n">
        <x:f>O9479-P9479-Q9479-FIXED_COST</x:f>
        <x:v>13699.625029974777</x:v>
      </x:c>
      <x:c r="S9479" s="139" t="str">
        <x:f>IF(AND(L9479&lt;=TOTAL_BED_CAP,N9479&lt;=TEMP_WORKER_CAP),"YES","NO")</x:f>
        <x:v>YES</x:v>
      </x:c>
      <x:c r="T9479" s="139" t="n">
        <x:f>IF(S9479="YES",R9479,-1E+99)</x:f>
        <x:v>13699.625029974777</x:v>
      </x:c>
    </x:row>
    <x:row r="9480">
      <x:c r="A9480" s="139"/>
      <x:c r="B9480" s="139"/>
      <x:c r="C9480" s="139"/>
      <x:c r="D9480" s="139"/>
      <x:c r="E9480" s="139"/>
      <x:c r="F9480" s="139"/>
      <x:c r="G9480" s="139"/>
      <x:c r="H9480" s="139"/>
      <x:c r="I9480" s="266" t="n">
        <x:f>INT((ROW()-ROW($I$46))/((CARROT_CAP+1)*(MESCLUN_CAP+1)))</x:f>
        <x:v>14</x:v>
      </x:c>
      <x:c r="J9480" s="266" t="n">
        <x:f>MOD(INT((ROW()-ROW($I$46))/(MESCLUN_CAP+1)),CARROT_CAP+1)</x:f>
        <x:v>10</x:v>
      </x:c>
      <x:c r="K9480" s="266" t="n">
        <x:f>MOD(ROW()-ROW($I$46),MESCLUN_CAP+1)</x:f>
        <x:v>10</x:v>
      </x:c>
      <x:c r="L9480" s="266" t="n">
        <x:f>SUM(I9480:K9480)</x:f>
        <x:v>34</x:v>
      </x:c>
      <x:c r="M9480" s="267" t="n">
        <x:f>I9480*TOMATO_HOURS*WEEKS*(1+TOMATO_DIM)^I9480+J9480*CARROT_HOURS*WEEKS*(1+CARROT_DIM)^J9480+K9480*MESCLUN_HOURS*WEEKS*(1+MESCLUN_DIM)^K9480</x:f>
        <x:v>5678.395139756665</x:v>
      </x:c>
      <x:c r="N9480" s="267" t="n">
        <x:f>MAX(M9480-FARMER_HOURS,0)/TEMP_HOURS_PER_WORKER</x:f>
        <x:v>3.443329958164351</x:v>
      </x:c>
      <x:c r="O9480" s="268" t="n">
        <x:f>I9480*TOMATO_PRICE+J9480*CARROT_PRICE+K9480*MESCLUN_PRICE</x:f>
        <x:v>171140</x:v>
      </x:c>
      <x:c r="P9480" s="268" t="n">
        <x:f>I9480*TOMATO_FERTILIZER+J9480*CARROT_FERTILIZER+K9480*MESCLUN_FERTILIZER</x:f>
        <x:v>25520</x:v>
      </x:c>
      <x:c r="Q9480" s="268" t="n">
        <x:f>MIN(M9480,FARMER_HOURS)*FARMER_RATE+MAX(M9480-FARMER_HOURS,0)*TEMP_RATE</x:f>
        <x:v>111083.24895410877</x:v>
      </x:c>
      <x:c r="R9480" s="268" t="n">
        <x:f>O9480-P9480-Q9480-FIXED_COST</x:f>
        <x:v>14536.75104589123</x:v>
      </x:c>
      <x:c r="S9480" s="139" t="str">
        <x:f>IF(AND(L9480&lt;=TOTAL_BED_CAP,N9480&lt;=TEMP_WORKER_CAP),"YES","NO")</x:f>
        <x:v>YES</x:v>
      </x:c>
      <x:c r="T9480" s="139" t="n">
        <x:f>IF(S9480="YES",R9480,-1E+99)</x:f>
        <x:v>14536.75104589123</x:v>
      </x:c>
    </x:row>
    <x:row r="9481">
      <x:c r="A9481" s="139"/>
      <x:c r="B9481" s="139"/>
      <x:c r="C9481" s="139"/>
      <x:c r="D9481" s="139"/>
      <x:c r="E9481" s="139"/>
      <x:c r="F9481" s="139"/>
      <x:c r="G9481" s="139"/>
      <x:c r="H9481" s="139"/>
      <x:c r="I9481" s="266" t="n">
        <x:f>INT((ROW()-ROW($I$46))/((CARROT_CAP+1)*(MESCLUN_CAP+1)))</x:f>
        <x:v>14</x:v>
      </x:c>
      <x:c r="J9481" s="266" t="n">
        <x:f>MOD(INT((ROW()-ROW($I$46))/(MESCLUN_CAP+1)),CARROT_CAP+1)</x:f>
        <x:v>10</x:v>
      </x:c>
      <x:c r="K9481" s="266" t="n">
        <x:f>MOD(ROW()-ROW($I$46),MESCLUN_CAP+1)</x:f>
        <x:v>11</x:v>
      </x:c>
      <x:c r="L9481" s="266" t="n">
        <x:f>SUM(I9481:K9481)</x:f>
        <x:v>35</x:v>
      </x:c>
      <x:c r="M9481" s="267" t="n">
        <x:f>I9481*TOMATO_HOURS*WEEKS*(1+TOMATO_DIM)^I9481+J9481*CARROT_HOURS*WEEKS*(1+CARROT_DIM)^J9481+K9481*MESCLUN_HOURS*WEEKS*(1+MESCLUN_DIM)^K9481</x:f>
        <x:v>5736.353252850105</x:v>
      </x:c>
      <x:c r="N9481" s="267" t="n">
        <x:f>MAX(M9481-FARMER_HOURS,0)/TEMP_HOURS_PER_WORKER</x:f>
        <x:v>3.4835786478125725</x:v>
      </x:c>
      <x:c r="O9481" s="268" t="n">
        <x:f>I9481*TOMATO_PRICE+J9481*CARROT_PRICE+K9481*MESCLUN_PRICE</x:f>
        <x:v>173840</x:v>
      </x:c>
      <x:c r="P9481" s="268" t="n">
        <x:f>I9481*TOMATO_FERTILIZER+J9481*CARROT_FERTILIZER+K9481*MESCLUN_FERTILIZER</x:f>
        <x:v>26400</x:v>
      </x:c>
      <x:c r="Q9481" s="268" t="n">
        <x:f>MIN(M9481,FARMER_HOURS)*FARMER_RATE+MAX(M9481-FARMER_HOURS,0)*TEMP_RATE</x:f>
        <x:v>112089.46619531431</x:v>
      </x:c>
      <x:c r="R9481" s="268" t="n">
        <x:f>O9481-P9481-Q9481-FIXED_COST</x:f>
        <x:v>15350.533804685692</x:v>
      </x:c>
      <x:c r="S9481" s="139" t="str">
        <x:f>IF(AND(L9481&lt;=TOTAL_BED_CAP,N9481&lt;=TEMP_WORKER_CAP),"YES","NO")</x:f>
        <x:v>YES</x:v>
      </x:c>
      <x:c r="T9481" s="139" t="n">
        <x:f>IF(S9481="YES",R9481,-1E+99)</x:f>
        <x:v>15350.533804685692</x:v>
      </x:c>
    </x:row>
    <x:row r="9482">
      <x:c r="A9482" s="139"/>
      <x:c r="B9482" s="139"/>
      <x:c r="C9482" s="139"/>
      <x:c r="D9482" s="139"/>
      <x:c r="E9482" s="139"/>
      <x:c r="F9482" s="139"/>
      <x:c r="G9482" s="139"/>
      <x:c r="H9482" s="139"/>
      <x:c r="I9482" s="266" t="n">
        <x:f>INT((ROW()-ROW($I$46))/((CARROT_CAP+1)*(MESCLUN_CAP+1)))</x:f>
        <x:v>14</x:v>
      </x:c>
      <x:c r="J9482" s="266" t="n">
        <x:f>MOD(INT((ROW()-ROW($I$46))/(MESCLUN_CAP+1)),CARROT_CAP+1)</x:f>
        <x:v>10</x:v>
      </x:c>
      <x:c r="K9482" s="266" t="n">
        <x:f>MOD(ROW()-ROW($I$46),MESCLUN_CAP+1)</x:f>
        <x:v>12</x:v>
      </x:c>
      <x:c r="L9482" s="266" t="n">
        <x:f>SUM(I9482:K9482)</x:f>
        <x:v>36</x:v>
      </x:c>
      <x:c r="M9482" s="267" t="n">
        <x:f>I9482*TOMATO_HOURS*WEEKS*(1+TOMATO_DIM)^I9482+J9482*CARROT_HOURS*WEEKS*(1+CARROT_DIM)^J9482+K9482*MESCLUN_HOURS*WEEKS*(1+MESCLUN_DIM)^K9482</x:f>
        <x:v>5795.680705978169</x:v>
      </x:c>
      <x:c r="N9482" s="267" t="n">
        <x:f>MAX(M9482-FARMER_HOURS,0)/TEMP_HOURS_PER_WORKER</x:f>
        <x:v>3.5247782680403947</x:v>
      </x:c>
      <x:c r="O9482" s="268" t="n">
        <x:f>I9482*TOMATO_PRICE+J9482*CARROT_PRICE+K9482*MESCLUN_PRICE</x:f>
        <x:v>176540</x:v>
      </x:c>
      <x:c r="P9482" s="268" t="n">
        <x:f>I9482*TOMATO_FERTILIZER+J9482*CARROT_FERTILIZER+K9482*MESCLUN_FERTILIZER</x:f>
        <x:v>27280</x:v>
      </x:c>
      <x:c r="Q9482" s="268" t="n">
        <x:f>MIN(M9482,FARMER_HOURS)*FARMER_RATE+MAX(M9482-FARMER_HOURS,0)*TEMP_RATE</x:f>
        <x:v>113119.45670100987</x:v>
      </x:c>
      <x:c r="R9482" s="268" t="n">
        <x:f>O9482-P9482-Q9482-FIXED_COST</x:f>
        <x:v>16140.543298990131</x:v>
      </x:c>
      <x:c r="S9482" s="139" t="str">
        <x:f>IF(AND(L9482&lt;=TOTAL_BED_CAP,N9482&lt;=TEMP_WORKER_CAP),"YES","NO")</x:f>
        <x:v>YES</x:v>
      </x:c>
      <x:c r="T9482" s="139" t="n">
        <x:f>IF(S9482="YES",R9482,-1E+99)</x:f>
        <x:v>16140.543298990131</x:v>
      </x:c>
    </x:row>
    <x:row r="9483">
      <x:c r="A9483" s="139"/>
      <x:c r="B9483" s="139"/>
      <x:c r="C9483" s="139"/>
      <x:c r="D9483" s="139"/>
      <x:c r="E9483" s="139"/>
      <x:c r="F9483" s="139"/>
      <x:c r="G9483" s="139"/>
      <x:c r="H9483" s="139"/>
      <x:c r="I9483" s="266" t="n">
        <x:f>INT((ROW()-ROW($I$46))/((CARROT_CAP+1)*(MESCLUN_CAP+1)))</x:f>
        <x:v>14</x:v>
      </x:c>
      <x:c r="J9483" s="266" t="n">
        <x:f>MOD(INT((ROW()-ROW($I$46))/(MESCLUN_CAP+1)),CARROT_CAP+1)</x:f>
        <x:v>10</x:v>
      </x:c>
      <x:c r="K9483" s="266" t="n">
        <x:f>MOD(ROW()-ROW($I$46),MESCLUN_CAP+1)</x:f>
        <x:v>13</x:v>
      </x:c>
      <x:c r="L9483" s="266" t="n">
        <x:f>SUM(I9483:K9483)</x:f>
        <x:v>37</x:v>
      </x:c>
      <x:c r="M9483" s="267" t="n">
        <x:f>I9483*TOMATO_HOURS*WEEKS*(1+TOMATO_DIM)^I9483+J9483*CARROT_HOURS*WEEKS*(1+CARROT_DIM)^J9483+K9483*MESCLUN_HOURS*WEEKS*(1+MESCLUN_DIM)^K9483</x:f>
        <x:v>5856.402676686553</x:v>
      </x:c>
      <x:c r="N9483" s="267" t="n">
        <x:f>MAX(M9483-FARMER_HOURS,0)/TEMP_HOURS_PER_WORKER</x:f>
        <x:v>3.5669463032545505</x:v>
      </x:c>
      <x:c r="O9483" s="268" t="n">
        <x:f>I9483*TOMATO_PRICE+J9483*CARROT_PRICE+K9483*MESCLUN_PRICE</x:f>
        <x:v>179240</x:v>
      </x:c>
      <x:c r="P9483" s="268" t="n">
        <x:f>I9483*TOMATO_FERTILIZER+J9483*CARROT_FERTILIZER+K9483*MESCLUN_FERTILIZER</x:f>
        <x:v>28160</x:v>
      </x:c>
      <x:c r="Q9483" s="268" t="n">
        <x:f>MIN(M9483,FARMER_HOURS)*FARMER_RATE+MAX(M9483-FARMER_HOURS,0)*TEMP_RATE</x:f>
        <x:v>114173.65758136376</x:v>
      </x:c>
      <x:c r="R9483" s="268" t="n">
        <x:f>O9483-P9483-Q9483-FIXED_COST</x:f>
        <x:v>16906.34241863624</x:v>
      </x:c>
      <x:c r="S9483" s="139" t="str">
        <x:f>IF(AND(L9483&lt;=TOTAL_BED_CAP,N9483&lt;=TEMP_WORKER_CAP),"YES","NO")</x:f>
        <x:v>YES</x:v>
      </x:c>
      <x:c r="T9483" s="139" t="n">
        <x:f>IF(S9483="YES",R9483,-1E+99)</x:f>
        <x:v>16906.34241863624</x:v>
      </x:c>
    </x:row>
    <x:row r="9484">
      <x:c r="A9484" s="139"/>
      <x:c r="B9484" s="139"/>
      <x:c r="C9484" s="139"/>
      <x:c r="D9484" s="139"/>
      <x:c r="E9484" s="139"/>
      <x:c r="F9484" s="139"/>
      <x:c r="G9484" s="139"/>
      <x:c r="H9484" s="139"/>
      <x:c r="I9484" s="266" t="n">
        <x:f>INT((ROW()-ROW($I$46))/((CARROT_CAP+1)*(MESCLUN_CAP+1)))</x:f>
        <x:v>14</x:v>
      </x:c>
      <x:c r="J9484" s="266" t="n">
        <x:f>MOD(INT((ROW()-ROW($I$46))/(MESCLUN_CAP+1)),CARROT_CAP+1)</x:f>
        <x:v>10</x:v>
      </x:c>
      <x:c r="K9484" s="266" t="n">
        <x:f>MOD(ROW()-ROW($I$46),MESCLUN_CAP+1)</x:f>
        <x:v>14</x:v>
      </x:c>
      <x:c r="L9484" s="266" t="n">
        <x:f>SUM(I9484:K9484)</x:f>
        <x:v>38</x:v>
      </x:c>
      <x:c r="M9484" s="267" t="n">
        <x:f>I9484*TOMATO_HOURS*WEEKS*(1+TOMATO_DIM)^I9484+J9484*CARROT_HOURS*WEEKS*(1+CARROT_DIM)^J9484+K9484*MESCLUN_HOURS*WEEKS*(1+MESCLUN_DIM)^K9484</x:f>
        <x:v>5918.544758000214</x:v>
      </x:c>
      <x:c r="N9484" s="267" t="n">
        <x:f>MAX(M9484-FARMER_HOURS,0)/TEMP_HOURS_PER_WORKER</x:f>
        <x:v>3.6101005263890373</x:v>
      </x:c>
      <x:c r="O9484" s="268" t="n">
        <x:f>I9484*TOMATO_PRICE+J9484*CARROT_PRICE+K9484*MESCLUN_PRICE</x:f>
        <x:v>181940</x:v>
      </x:c>
      <x:c r="P9484" s="268" t="n">
        <x:f>I9484*TOMATO_FERTILIZER+J9484*CARROT_FERTILIZER+K9484*MESCLUN_FERTILIZER</x:f>
        <x:v>29040</x:v>
      </x:c>
      <x:c r="Q9484" s="268" t="n">
        <x:f>MIN(M9484,FARMER_HOURS)*FARMER_RATE+MAX(M9484-FARMER_HOURS,0)*TEMP_RATE</x:f>
        <x:v>115252.51315972593</x:v>
      </x:c>
      <x:c r="R9484" s="268" t="n">
        <x:f>O9484-P9484-Q9484-FIXED_COST</x:f>
        <x:v>17647.48684027407</x:v>
      </x:c>
      <x:c r="S9484" s="139" t="str">
        <x:f>IF(AND(L9484&lt;=TOTAL_BED_CAP,N9484&lt;=TEMP_WORKER_CAP),"YES","NO")</x:f>
        <x:v>YES</x:v>
      </x:c>
      <x:c r="T9484" s="139" t="n">
        <x:f>IF(S9484="YES",R9484,-1E+99)</x:f>
        <x:v>17647.48684027407</x:v>
      </x:c>
    </x:row>
    <x:row r="9485">
      <x:c r="A9485" s="139"/>
      <x:c r="B9485" s="139"/>
      <x:c r="C9485" s="139"/>
      <x:c r="D9485" s="139"/>
      <x:c r="E9485" s="139"/>
      <x:c r="F9485" s="139"/>
      <x:c r="G9485" s="139"/>
      <x:c r="H9485" s="139"/>
      <x:c r="I9485" s="266" t="n">
        <x:f>INT((ROW()-ROW($I$46))/((CARROT_CAP+1)*(MESCLUN_CAP+1)))</x:f>
        <x:v>14</x:v>
      </x:c>
      <x:c r="J9485" s="266" t="n">
        <x:f>MOD(INT((ROW()-ROW($I$46))/(MESCLUN_CAP+1)),CARROT_CAP+1)</x:f>
        <x:v>10</x:v>
      </x:c>
      <x:c r="K9485" s="266" t="n">
        <x:f>MOD(ROW()-ROW($I$46),MESCLUN_CAP+1)</x:f>
        <x:v>15</x:v>
      </x:c>
      <x:c r="L9485" s="266" t="n">
        <x:f>SUM(I9485:K9485)</x:f>
        <x:v>39</x:v>
      </x:c>
      <x:c r="M9485" s="267" t="n">
        <x:f>I9485*TOMATO_HOURS*WEEKS*(1+TOMATO_DIM)^I9485+J9485*CARROT_HOURS*WEEKS*(1+CARROT_DIM)^J9485+K9485*MESCLUN_HOURS*WEEKS*(1+MESCLUN_DIM)^K9485</x:f>
        <x:v>5982.13296487636</x:v>
      </x:c>
      <x:c r="N9485" s="267" t="n">
        <x:f>MAX(M9485-FARMER_HOURS,0)/TEMP_HOURS_PER_WORKER</x:f>
        <x:v>3.6542590033863616</x:v>
      </x:c>
      <x:c r="O9485" s="268" t="n">
        <x:f>I9485*TOMATO_PRICE+J9485*CARROT_PRICE+K9485*MESCLUN_PRICE</x:f>
        <x:v>184640</x:v>
      </x:c>
      <x:c r="P9485" s="268" t="n">
        <x:f>I9485*TOMATO_FERTILIZER+J9485*CARROT_FERTILIZER+K9485*MESCLUN_FERTILIZER</x:f>
        <x:v>29920</x:v>
      </x:c>
      <x:c r="Q9485" s="268" t="n">
        <x:f>MIN(M9485,FARMER_HOURS)*FARMER_RATE+MAX(M9485-FARMER_HOURS,0)*TEMP_RATE</x:f>
        <x:v>116356.47508465903</x:v>
      </x:c>
      <x:c r="R9485" s="268" t="n">
        <x:f>O9485-P9485-Q9485-FIXED_COST</x:f>
        <x:v>18363.524915340968</x:v>
      </x:c>
      <x:c r="S9485" s="139" t="str">
        <x:f>IF(AND(L9485&lt;=TOTAL_BED_CAP,N9485&lt;=TEMP_WORKER_CAP),"YES","NO")</x:f>
        <x:v>YES</x:v>
      </x:c>
      <x:c r="T9485" s="139" t="n">
        <x:f>IF(S9485="YES",R9485,-1E+99)</x:f>
        <x:v>18363.524915340968</x:v>
      </x:c>
    </x:row>
    <x:row r="9486">
      <x:c r="A9486" s="139"/>
      <x:c r="B9486" s="139"/>
      <x:c r="C9486" s="139"/>
      <x:c r="D9486" s="139"/>
      <x:c r="E9486" s="139"/>
      <x:c r="F9486" s="139"/>
      <x:c r="G9486" s="139"/>
      <x:c r="H9486" s="139"/>
      <x:c r="I9486" s="266" t="n">
        <x:f>INT((ROW()-ROW($I$46))/((CARROT_CAP+1)*(MESCLUN_CAP+1)))</x:f>
        <x:v>14</x:v>
      </x:c>
      <x:c r="J9486" s="266" t="n">
        <x:f>MOD(INT((ROW()-ROW($I$46))/(MESCLUN_CAP+1)),CARROT_CAP+1)</x:f>
        <x:v>10</x:v>
      </x:c>
      <x:c r="K9486" s="266" t="n">
        <x:f>MOD(ROW()-ROW($I$46),MESCLUN_CAP+1)</x:f>
        <x:v>16</x:v>
      </x:c>
      <x:c r="L9486" s="266" t="n">
        <x:f>SUM(I9486:K9486)</x:f>
        <x:v>40</x:v>
      </x:c>
      <x:c r="M9486" s="267" t="n">
        <x:f>I9486*TOMATO_HOURS*WEEKS*(1+TOMATO_DIM)^I9486+J9486*CARROT_HOURS*WEEKS*(1+CARROT_DIM)^J9486+K9486*MESCLUN_HOURS*WEEKS*(1+MESCLUN_DIM)^K9486</x:f>
        <x:v>6047.19374075385</x:v>
      </x:c>
      <x:c r="N9486" s="267" t="n">
        <x:f>MAX(M9486-FARMER_HOURS,0)/TEMP_HOURS_PER_WORKER</x:f>
        <x:v>3.699440097745729</x:v>
      </x:c>
      <x:c r="O9486" s="268" t="n">
        <x:f>I9486*TOMATO_PRICE+J9486*CARROT_PRICE+K9486*MESCLUN_PRICE</x:f>
        <x:v>187340</x:v>
      </x:c>
      <x:c r="P9486" s="268" t="n">
        <x:f>I9486*TOMATO_FERTILIZER+J9486*CARROT_FERTILIZER+K9486*MESCLUN_FERTILIZER</x:f>
        <x:v>30800</x:v>
      </x:c>
      <x:c r="Q9486" s="268" t="n">
        <x:f>MIN(M9486,FARMER_HOURS)*FARMER_RATE+MAX(M9486-FARMER_HOURS,0)*TEMP_RATE</x:f>
        <x:v>117486.00244364323</x:v>
      </x:c>
      <x:c r="R9486" s="268" t="n">
        <x:f>O9486-P9486-Q9486-FIXED_COST</x:f>
        <x:v>19053.99755635677</x:v>
      </x:c>
      <x:c r="S9486" s="139" t="str">
        <x:f>IF(AND(L9486&lt;=TOTAL_BED_CAP,N9486&lt;=TEMP_WORKER_CAP),"YES","NO")</x:f>
        <x:v>YES</x:v>
      </x:c>
      <x:c r="T9486" s="139" t="n">
        <x:f>IF(S9486="YES",R9486,-1E+99)</x:f>
        <x:v>19053.99755635677</x:v>
      </x:c>
    </x:row>
    <x:row r="9487">
      <x:c r="A9487" s="139"/>
      <x:c r="B9487" s="139"/>
      <x:c r="C9487" s="139"/>
      <x:c r="D9487" s="139"/>
      <x:c r="E9487" s="139"/>
      <x:c r="F9487" s="139"/>
      <x:c r="G9487" s="139"/>
      <x:c r="H9487" s="139"/>
      <x:c r="I9487" s="266" t="n">
        <x:f>INT((ROW()-ROW($I$46))/((CARROT_CAP+1)*(MESCLUN_CAP+1)))</x:f>
        <x:v>14</x:v>
      </x:c>
      <x:c r="J9487" s="266" t="n">
        <x:f>MOD(INT((ROW()-ROW($I$46))/(MESCLUN_CAP+1)),CARROT_CAP+1)</x:f>
        <x:v>10</x:v>
      </x:c>
      <x:c r="K9487" s="266" t="n">
        <x:f>MOD(ROW()-ROW($I$46),MESCLUN_CAP+1)</x:f>
        <x:v>17</x:v>
      </x:c>
      <x:c r="L9487" s="266" t="n">
        <x:f>SUM(I9487:K9487)</x:f>
        <x:v>41</x:v>
      </x:c>
      <x:c r="M9487" s="267" t="n">
        <x:f>I9487*TOMATO_HOURS*WEEKS*(1+TOMATO_DIM)^I9487+J9487*CARROT_HOURS*WEEKS*(1+CARROT_DIM)^J9487+K9487*MESCLUN_HOURS*WEEKS*(1+MESCLUN_DIM)^K9487</x:f>
        <x:v>6113.753964200389</x:v>
      </x:c>
      <x:c r="N9487" s="267" t="n">
        <x:f>MAX(M9487-FARMER_HOURS,0)/TEMP_HOURS_PER_WORKER</x:f>
        <x:v>3.7456624751391594</x:v>
      </x:c>
      <x:c r="O9487" s="268" t="n">
        <x:f>I9487*TOMATO_PRICE+J9487*CARROT_PRICE+K9487*MESCLUN_PRICE</x:f>
        <x:v>190040</x:v>
      </x:c>
      <x:c r="P9487" s="268" t="n">
        <x:f>I9487*TOMATO_FERTILIZER+J9487*CARROT_FERTILIZER+K9487*MESCLUN_FERTILIZER</x:f>
        <x:v>31680</x:v>
      </x:c>
      <x:c r="Q9487" s="268" t="n">
        <x:f>MIN(M9487,FARMER_HOURS)*FARMER_RATE+MAX(M9487-FARMER_HOURS,0)*TEMP_RATE</x:f>
        <x:v>118641.56187847898</x:v>
      </x:c>
      <x:c r="R9487" s="268" t="n">
        <x:f>O9487-P9487-Q9487-FIXED_COST</x:f>
        <x:v>19718.438121521016</x:v>
      </x:c>
      <x:c r="S9487" s="139" t="str">
        <x:f>IF(AND(L9487&lt;=TOTAL_BED_CAP,N9487&lt;=TEMP_WORKER_CAP),"YES","NO")</x:f>
        <x:v>YES</x:v>
      </x:c>
      <x:c r="T9487" s="139" t="n">
        <x:f>IF(S9487="YES",R9487,-1E+99)</x:f>
        <x:v>19718.438121521016</x:v>
      </x:c>
    </x:row>
    <x:row r="9488">
      <x:c r="A9488" s="139"/>
      <x:c r="B9488" s="139"/>
      <x:c r="C9488" s="139"/>
      <x:c r="D9488" s="139"/>
      <x:c r="E9488" s="139"/>
      <x:c r="F9488" s="139"/>
      <x:c r="G9488" s="139"/>
      <x:c r="H9488" s="139"/>
      <x:c r="I9488" s="266" t="n">
        <x:f>INT((ROW()-ROW($I$46))/((CARROT_CAP+1)*(MESCLUN_CAP+1)))</x:f>
        <x:v>14</x:v>
      </x:c>
      <x:c r="J9488" s="266" t="n">
        <x:f>MOD(INT((ROW()-ROW($I$46))/(MESCLUN_CAP+1)),CARROT_CAP+1)</x:f>
        <x:v>10</x:v>
      </x:c>
      <x:c r="K9488" s="266" t="n">
        <x:f>MOD(ROW()-ROW($I$46),MESCLUN_CAP+1)</x:f>
        <x:v>18</x:v>
      </x:c>
      <x:c r="L9488" s="266" t="n">
        <x:f>SUM(I9488:K9488)</x:f>
        <x:v>42</x:v>
      </x:c>
      <x:c r="M9488" s="267" t="n">
        <x:f>I9488*TOMATO_HOURS*WEEKS*(1+TOMATO_DIM)^I9488+J9488*CARROT_HOURS*WEEKS*(1+CARROT_DIM)^J9488+K9488*MESCLUN_HOURS*WEEKS*(1+MESCLUN_DIM)^K9488</x:f>
        <x:v>6181.840955658977</x:v>
      </x:c>
      <x:c r="N9488" s="267" t="n">
        <x:f>MAX(M9488-FARMER_HOURS,0)/TEMP_HOURS_PER_WORKER</x:f>
        <x:v>3.7929451080965118</x:v>
      </x:c>
      <x:c r="O9488" s="268" t="n">
        <x:f>I9488*TOMATO_PRICE+J9488*CARROT_PRICE+K9488*MESCLUN_PRICE</x:f>
        <x:v>192740</x:v>
      </x:c>
      <x:c r="P9488" s="268" t="n">
        <x:f>I9488*TOMATO_FERTILIZER+J9488*CARROT_FERTILIZER+K9488*MESCLUN_FERTILIZER</x:f>
        <x:v>32560</x:v>
      </x:c>
      <x:c r="Q9488" s="268" t="n">
        <x:f>MIN(M9488,FARMER_HOURS)*FARMER_RATE+MAX(M9488-FARMER_HOURS,0)*TEMP_RATE</x:f>
        <x:v>119823.62770241279</x:v>
      </x:c>
      <x:c r="R9488" s="268" t="n">
        <x:f>O9488-P9488-Q9488-FIXED_COST</x:f>
        <x:v>20356.372297587208</x:v>
      </x:c>
      <x:c r="S9488" s="139" t="str">
        <x:f>IF(AND(L9488&lt;=TOTAL_BED_CAP,N9488&lt;=TEMP_WORKER_CAP),"YES","NO")</x:f>
        <x:v>YES</x:v>
      </x:c>
      <x:c r="T9488" s="139" t="n">
        <x:f>IF(S9488="YES",R9488,-1E+99)</x:f>
        <x:v>20356.372297587208</x:v>
      </x:c>
    </x:row>
    <x:row r="9489">
      <x:c r="A9489" s="139"/>
      <x:c r="B9489" s="139"/>
      <x:c r="C9489" s="139"/>
      <x:c r="D9489" s="139"/>
      <x:c r="E9489" s="139"/>
      <x:c r="F9489" s="139"/>
      <x:c r="G9489" s="139"/>
      <x:c r="H9489" s="139"/>
      <x:c r="I9489" s="266" t="n">
        <x:f>INT((ROW()-ROW($I$46))/((CARROT_CAP+1)*(MESCLUN_CAP+1)))</x:f>
        <x:v>14</x:v>
      </x:c>
      <x:c r="J9489" s="266" t="n">
        <x:f>MOD(INT((ROW()-ROW($I$46))/(MESCLUN_CAP+1)),CARROT_CAP+1)</x:f>
        <x:v>10</x:v>
      </x:c>
      <x:c r="K9489" s="266" t="n">
        <x:f>MOD(ROW()-ROW($I$46),MESCLUN_CAP+1)</x:f>
        <x:v>19</x:v>
      </x:c>
      <x:c r="L9489" s="266" t="n">
        <x:f>SUM(I9489:K9489)</x:f>
        <x:v>43</x:v>
      </x:c>
      <x:c r="M9489" s="267" t="n">
        <x:f>I9489*TOMATO_HOURS*WEEKS*(1+TOMATO_DIM)^I9489+J9489*CARROT_HOURS*WEEKS*(1+CARROT_DIM)^J9489+K9489*MESCLUN_HOURS*WEEKS*(1+MESCLUN_DIM)^K9489</x:f>
        <x:v>6251.482484294998</x:v>
      </x:c>
      <x:c r="N9489" s="267" t="n">
        <x:f>MAX(M9489-FARMER_HOURS,0)/TEMP_HOURS_PER_WORKER</x:f>
        <x:v>3.8413072807604154</x:v>
      </x:c>
      <x:c r="O9489" s="268" t="n">
        <x:f>I9489*TOMATO_PRICE+J9489*CARROT_PRICE+K9489*MESCLUN_PRICE</x:f>
        <x:v>195440</x:v>
      </x:c>
      <x:c r="P9489" s="268" t="n">
        <x:f>I9489*TOMATO_FERTILIZER+J9489*CARROT_FERTILIZER+K9489*MESCLUN_FERTILIZER</x:f>
        <x:v>33440</x:v>
      </x:c>
      <x:c r="Q9489" s="268" t="n">
        <x:f>MIN(M9489,FARMER_HOURS)*FARMER_RATE+MAX(M9489-FARMER_HOURS,0)*TEMP_RATE</x:f>
        <x:v>121032.68201901039</x:v>
      </x:c>
      <x:c r="R9489" s="268" t="n">
        <x:f>O9489-P9489-Q9489-FIXED_COST</x:f>
        <x:v>20967.31798098961</x:v>
      </x:c>
      <x:c r="S9489" s="139" t="str">
        <x:f>IF(AND(L9489&lt;=TOTAL_BED_CAP,N9489&lt;=TEMP_WORKER_CAP),"YES","NO")</x:f>
        <x:v>YES</x:v>
      </x:c>
      <x:c r="T9489" s="139" t="n">
        <x:f>IF(S9489="YES",R9489,-1E+99)</x:f>
        <x:v>20967.31798098961</x:v>
      </x:c>
    </x:row>
    <x:row r="9490">
      <x:c r="A9490" s="139"/>
      <x:c r="B9490" s="139"/>
      <x:c r="C9490" s="139"/>
      <x:c r="D9490" s="139"/>
      <x:c r="E9490" s="139"/>
      <x:c r="F9490" s="139"/>
      <x:c r="G9490" s="139"/>
      <x:c r="H9490" s="139"/>
      <x:c r="I9490" s="266" t="n">
        <x:f>INT((ROW()-ROW($I$46))/((CARROT_CAP+1)*(MESCLUN_CAP+1)))</x:f>
        <x:v>14</x:v>
      </x:c>
      <x:c r="J9490" s="266" t="n">
        <x:f>MOD(INT((ROW()-ROW($I$46))/(MESCLUN_CAP+1)),CARROT_CAP+1)</x:f>
        <x:v>10</x:v>
      </x:c>
      <x:c r="K9490" s="266" t="n">
        <x:f>MOD(ROW()-ROW($I$46),MESCLUN_CAP+1)</x:f>
        <x:v>20</x:v>
      </x:c>
      <x:c r="L9490" s="266" t="n">
        <x:f>SUM(I9490:K9490)</x:f>
        <x:v>44</x:v>
      </x:c>
      <x:c r="M9490" s="267" t="n">
        <x:f>I9490*TOMATO_HOURS*WEEKS*(1+TOMATO_DIM)^I9490+J9490*CARROT_HOURS*WEEKS*(1+CARROT_DIM)^J9490+K9490*MESCLUN_HOURS*WEEKS*(1+MESCLUN_DIM)^K9490</x:f>
        <x:v>6322.706774945475</x:v>
      </x:c>
      <x:c r="N9490" s="267" t="n">
        <x:f>MAX(M9490-FARMER_HOURS,0)/TEMP_HOURS_PER_WORKER</x:f>
        <x:v>3.890768593712136</x:v>
      </x:c>
      <x:c r="O9490" s="268" t="n">
        <x:f>I9490*TOMATO_PRICE+J9490*CARROT_PRICE+K9490*MESCLUN_PRICE</x:f>
        <x:v>198140</x:v>
      </x:c>
      <x:c r="P9490" s="268" t="n">
        <x:f>I9490*TOMATO_FERTILIZER+J9490*CARROT_FERTILIZER+K9490*MESCLUN_FERTILIZER</x:f>
        <x:v>34320</x:v>
      </x:c>
      <x:c r="Q9490" s="268" t="n">
        <x:f>MIN(M9490,FARMER_HOURS)*FARMER_RATE+MAX(M9490-FARMER_HOURS,0)*TEMP_RATE</x:f>
        <x:v>122269.2148428034</x:v>
      </x:c>
      <x:c r="R9490" s="268" t="n">
        <x:f>O9490-P9490-Q9490-FIXED_COST</x:f>
        <x:v>21550.785157196602</x:v>
      </x:c>
      <x:c r="S9490" s="139" t="str">
        <x:f>IF(AND(L9490&lt;=TOTAL_BED_CAP,N9490&lt;=TEMP_WORKER_CAP),"YES","NO")</x:f>
        <x:v>YES</x:v>
      </x:c>
      <x:c r="T9490" s="139" t="n">
        <x:f>IF(S9490="YES",R9490,-1E+99)</x:f>
        <x:v>21550.785157196602</x:v>
      </x:c>
    </x:row>
    <x:row r="9491">
      <x:c r="A9491" s="139"/>
      <x:c r="B9491" s="139"/>
      <x:c r="C9491" s="139"/>
      <x:c r="D9491" s="139"/>
      <x:c r="E9491" s="139"/>
      <x:c r="F9491" s="139"/>
      <x:c r="G9491" s="139"/>
      <x:c r="H9491" s="139"/>
      <x:c r="I9491" s="266" t="n">
        <x:f>INT((ROW()-ROW($I$46))/((CARROT_CAP+1)*(MESCLUN_CAP+1)))</x:f>
        <x:v>14</x:v>
      </x:c>
      <x:c r="J9491" s="266" t="n">
        <x:f>MOD(INT((ROW()-ROW($I$46))/(MESCLUN_CAP+1)),CARROT_CAP+1)</x:f>
        <x:v>10</x:v>
      </x:c>
      <x:c r="K9491" s="266" t="n">
        <x:f>MOD(ROW()-ROW($I$46),MESCLUN_CAP+1)</x:f>
        <x:v>21</x:v>
      </x:c>
      <x:c r="L9491" s="266" t="n">
        <x:f>SUM(I9491:K9491)</x:f>
        <x:v>45</x:v>
      </x:c>
      <x:c r="M9491" s="267" t="n">
        <x:f>I9491*TOMATO_HOURS*WEEKS*(1+TOMATO_DIM)^I9491+J9491*CARROT_HOURS*WEEKS*(1+CARROT_DIM)^J9491+K9491*MESCLUN_HOURS*WEEKS*(1+MESCLUN_DIM)^K9491</x:f>
        <x:v>6395.542515171919</x:v>
      </x:c>
      <x:c r="N9491" s="267" t="n">
        <x:f>MAX(M9491-FARMER_HOURS,0)/TEMP_HOURS_PER_WORKER</x:f>
        <x:v>3.9413489688693883</x:v>
      </x:c>
      <x:c r="O9491" s="268" t="n">
        <x:f>I9491*TOMATO_PRICE+J9491*CARROT_PRICE+K9491*MESCLUN_PRICE</x:f>
        <x:v>200840</x:v>
      </x:c>
      <x:c r="P9491" s="268" t="n">
        <x:f>I9491*TOMATO_FERTILIZER+J9491*CARROT_FERTILIZER+K9491*MESCLUN_FERTILIZER</x:f>
        <x:v>35200</x:v>
      </x:c>
      <x:c r="Q9491" s="268" t="n">
        <x:f>MIN(M9491,FARMER_HOURS)*FARMER_RATE+MAX(M9491-FARMER_HOURS,0)*TEMP_RATE</x:f>
        <x:v>123533.72422173471</x:v>
      </x:c>
      <x:c r="R9491" s="268" t="n">
        <x:f>O9491-P9491-Q9491-FIXED_COST</x:f>
        <x:v>22106.27577826529</x:v>
      </x:c>
      <x:c r="S9491" s="139" t="str">
        <x:f>IF(AND(L9491&lt;=TOTAL_BED_CAP,N9491&lt;=TEMP_WORKER_CAP),"YES","NO")</x:f>
        <x:v>YES</x:v>
      </x:c>
      <x:c r="T9491" s="139" t="n">
        <x:f>IF(S9491="YES",R9491,-1E+99)</x:f>
        <x:v>22106.27577826529</x:v>
      </x:c>
    </x:row>
    <x:row r="9492">
      <x:c r="A9492" s="139"/>
      <x:c r="B9492" s="139"/>
      <x:c r="C9492" s="139"/>
      <x:c r="D9492" s="139"/>
      <x:c r="E9492" s="139"/>
      <x:c r="F9492" s="139"/>
      <x:c r="G9492" s="139"/>
      <x:c r="H9492" s="139"/>
      <x:c r="I9492" s="266" t="n">
        <x:f>INT((ROW()-ROW($I$46))/((CARROT_CAP+1)*(MESCLUN_CAP+1)))</x:f>
        <x:v>14</x:v>
      </x:c>
      <x:c r="J9492" s="266" t="n">
        <x:f>MOD(INT((ROW()-ROW($I$46))/(MESCLUN_CAP+1)),CARROT_CAP+1)</x:f>
        <x:v>10</x:v>
      </x:c>
      <x:c r="K9492" s="266" t="n">
        <x:f>MOD(ROW()-ROW($I$46),MESCLUN_CAP+1)</x:f>
        <x:v>22</x:v>
      </x:c>
      <x:c r="L9492" s="266" t="n">
        <x:f>SUM(I9492:K9492)</x:f>
        <x:v>46</x:v>
      </x:c>
      <x:c r="M9492" s="267" t="n">
        <x:f>I9492*TOMATO_HOURS*WEEKS*(1+TOMATO_DIM)^I9492+J9492*CARROT_HOURS*WEEKS*(1+CARROT_DIM)^J9492+K9492*MESCLUN_HOURS*WEEKS*(1+MESCLUN_DIM)^K9492</x:f>
        <x:v>6470.018862418316</x:v>
      </x:c>
      <x:c r="N9492" s="267" t="n">
        <x:f>MAX(M9492-FARMER_HOURS,0)/TEMP_HOURS_PER_WORKER</x:f>
        <x:v>3.9930686544571636</x:v>
      </x:c>
      <x:c r="O9492" s="268" t="n">
        <x:f>I9492*TOMATO_PRICE+J9492*CARROT_PRICE+K9492*MESCLUN_PRICE</x:f>
        <x:v>203540</x:v>
      </x:c>
      <x:c r="P9492" s="268" t="n">
        <x:f>I9492*TOMATO_FERTILIZER+J9492*CARROT_FERTILIZER+K9492*MESCLUN_FERTILIZER</x:f>
        <x:v>36080</x:v>
      </x:c>
      <x:c r="Q9492" s="268" t="n">
        <x:f>MIN(M9492,FARMER_HOURS)*FARMER_RATE+MAX(M9492-FARMER_HOURS,0)*TEMP_RATE</x:f>
        <x:v>124826.71636142909</x:v>
      </x:c>
      <x:c r="R9492" s="268" t="n">
        <x:f>O9492-P9492-Q9492-FIXED_COST</x:f>
        <x:v>22633.28363857091</x:v>
      </x:c>
      <x:c r="S9492" s="139" t="str">
        <x:f>IF(AND(L9492&lt;=TOTAL_BED_CAP,N9492&lt;=TEMP_WORKER_CAP),"YES","NO")</x:f>
        <x:v>YES</x:v>
      </x:c>
      <x:c r="T9492" s="139" t="n">
        <x:f>IF(S9492="YES",R9492,-1E+99)</x:f>
        <x:v>22633.28363857091</x:v>
      </x:c>
    </x:row>
    <x:row r="9493">
      <x:c r="A9493" s="139"/>
      <x:c r="B9493" s="139"/>
      <x:c r="C9493" s="139"/>
      <x:c r="D9493" s="139"/>
      <x:c r="E9493" s="139"/>
      <x:c r="F9493" s="139"/>
      <x:c r="G9493" s="139"/>
      <x:c r="H9493" s="139"/>
      <x:c r="I9493" s="266" t="n">
        <x:f>INT((ROW()-ROW($I$46))/((CARROT_CAP+1)*(MESCLUN_CAP+1)))</x:f>
        <x:v>14</x:v>
      </x:c>
      <x:c r="J9493" s="266" t="n">
        <x:f>MOD(INT((ROW()-ROW($I$46))/(MESCLUN_CAP+1)),CARROT_CAP+1)</x:f>
        <x:v>10</x:v>
      </x:c>
      <x:c r="K9493" s="266" t="n">
        <x:f>MOD(ROW()-ROW($I$46),MESCLUN_CAP+1)</x:f>
        <x:v>23</x:v>
      </x:c>
      <x:c r="L9493" s="266" t="n">
        <x:f>SUM(I9493:K9493)</x:f>
        <x:v>47</x:v>
      </x:c>
      <x:c r="M9493" s="267" t="n">
        <x:f>I9493*TOMATO_HOURS*WEEKS*(1+TOMATO_DIM)^I9493+J9493*CARROT_HOURS*WEEKS*(1+CARROT_DIM)^J9493+K9493*MESCLUN_HOURS*WEEKS*(1+MESCLUN_DIM)^K9493</x:f>
        <x:v>6546.165451275752</x:v>
      </x:c>
      <x:c r="N9493" s="267" t="n">
        <x:f>MAX(M9493-FARMER_HOURS,0)/TEMP_HOURS_PER_WORKER</x:f>
        <x:v>4.0459482300526055</x:v>
      </x:c>
      <x:c r="O9493" s="268" t="n">
        <x:f>I9493*TOMATO_PRICE+J9493*CARROT_PRICE+K9493*MESCLUN_PRICE</x:f>
        <x:v>206240</x:v>
      </x:c>
      <x:c r="P9493" s="268" t="n">
        <x:f>I9493*TOMATO_FERTILIZER+J9493*CARROT_FERTILIZER+K9493*MESCLUN_FERTILIZER</x:f>
        <x:v>36960</x:v>
      </x:c>
      <x:c r="Q9493" s="268" t="n">
        <x:f>MIN(M9493,FARMER_HOURS)*FARMER_RATE+MAX(M9493-FARMER_HOURS,0)*TEMP_RATE</x:f>
        <x:v>126148.70575131514</x:v>
      </x:c>
      <x:c r="R9493" s="268" t="n">
        <x:f>O9493-P9493-Q9493-FIXED_COST</x:f>
        <x:v>23131.294248684862</x:v>
      </x:c>
      <x:c r="S9493" s="139" t="str">
        <x:f>IF(AND(L9493&lt;=TOTAL_BED_CAP,N9493&lt;=TEMP_WORKER_CAP),"YES","NO")</x:f>
        <x:v>NO</x:v>
      </x:c>
      <x:c r="T9493" s="139" t="n">
        <x:f>IF(S9493="YES",R9493,-1E+99)</x:f>
        <x:v>-1e+99</x:v>
      </x:c>
    </x:row>
    <x:row r="9494">
      <x:c r="A9494" s="139"/>
      <x:c r="B9494" s="139"/>
      <x:c r="C9494" s="139"/>
      <x:c r="D9494" s="139"/>
      <x:c r="E9494" s="139"/>
      <x:c r="F9494" s="139"/>
      <x:c r="G9494" s="139"/>
      <x:c r="H9494" s="139"/>
      <x:c r="I9494" s="266" t="n">
        <x:f>INT((ROW()-ROW($I$46))/((CARROT_CAP+1)*(MESCLUN_CAP+1)))</x:f>
        <x:v>14</x:v>
      </x:c>
      <x:c r="J9494" s="266" t="n">
        <x:f>MOD(INT((ROW()-ROW($I$46))/(MESCLUN_CAP+1)),CARROT_CAP+1)</x:f>
        <x:v>10</x:v>
      </x:c>
      <x:c r="K9494" s="266" t="n">
        <x:f>MOD(ROW()-ROW($I$46),MESCLUN_CAP+1)</x:f>
        <x:v>24</x:v>
      </x:c>
      <x:c r="L9494" s="266" t="n">
        <x:f>SUM(I9494:K9494)</x:f>
        <x:v>48</x:v>
      </x:c>
      <x:c r="M9494" s="267" t="n">
        <x:f>I9494*TOMATO_HOURS*WEEKS*(1+TOMATO_DIM)^I9494+J9494*CARROT_HOURS*WEEKS*(1+CARROT_DIM)^J9494+K9494*MESCLUN_HOURS*WEEKS*(1+MESCLUN_DIM)^K9494</x:f>
        <x:v>6624.0124008552475</x:v>
      </x:c>
      <x:c r="N9494" s="267" t="n">
        <x:f>MAX(M9494-FARMER_HOURS,0)/TEMP_HOURS_PER_WORKER</x:f>
        <x:v>4.100008611705033</x:v>
      </x:c>
      <x:c r="O9494" s="268" t="n">
        <x:f>I9494*TOMATO_PRICE+J9494*CARROT_PRICE+K9494*MESCLUN_PRICE</x:f>
        <x:v>208940</x:v>
      </x:c>
      <x:c r="P9494" s="268" t="n">
        <x:f>I9494*TOMATO_FERTILIZER+J9494*CARROT_FERTILIZER+K9494*MESCLUN_FERTILIZER</x:f>
        <x:v>37840</x:v>
      </x:c>
      <x:c r="Q9494" s="268" t="n">
        <x:f>MIN(M9494,FARMER_HOURS)*FARMER_RATE+MAX(M9494-FARMER_HOURS,0)*TEMP_RATE</x:f>
        <x:v>127500.21529262583</x:v>
      </x:c>
      <x:c r="R9494" s="268" t="n">
        <x:f>O9494-P9494-Q9494-FIXED_COST</x:f>
        <x:v>23599.784707374172</x:v>
      </x:c>
      <x:c r="S9494" s="139" t="str">
        <x:f>IF(AND(L9494&lt;=TOTAL_BED_CAP,N9494&lt;=TEMP_WORKER_CAP),"YES","NO")</x:f>
        <x:v>NO</x:v>
      </x:c>
      <x:c r="T9494" s="139" t="n">
        <x:f>IF(S9494="YES",R9494,-1E+99)</x:f>
        <x:v>-1e+99</x:v>
      </x:c>
    </x:row>
    <x:row r="9495">
      <x:c r="A9495" s="139"/>
      <x:c r="B9495" s="139"/>
      <x:c r="C9495" s="139"/>
      <x:c r="D9495" s="139"/>
      <x:c r="E9495" s="139"/>
      <x:c r="F9495" s="139"/>
      <x:c r="G9495" s="139"/>
      <x:c r="H9495" s="139"/>
      <x:c r="I9495" s="266" t="n">
        <x:f>INT((ROW()-ROW($I$46))/((CARROT_CAP+1)*(MESCLUN_CAP+1)))</x:f>
        <x:v>14</x:v>
      </x:c>
      <x:c r="J9495" s="266" t="n">
        <x:f>MOD(INT((ROW()-ROW($I$46))/(MESCLUN_CAP+1)),CARROT_CAP+1)</x:f>
        <x:v>10</x:v>
      </x:c>
      <x:c r="K9495" s="266" t="n">
        <x:f>MOD(ROW()-ROW($I$46),MESCLUN_CAP+1)</x:f>
        <x:v>25</x:v>
      </x:c>
      <x:c r="L9495" s="266" t="n">
        <x:f>SUM(I9495:K9495)</x:f>
        <x:v>49</x:v>
      </x:c>
      <x:c r="M9495" s="267" t="n">
        <x:f>I9495*TOMATO_HOURS*WEEKS*(1+TOMATO_DIM)^I9495+J9495*CARROT_HOURS*WEEKS*(1+CARROT_DIM)^J9495+K9495*MESCLUN_HOURS*WEEKS*(1+MESCLUN_DIM)^K9495</x:f>
        <x:v>6703.5903222703455</x:v>
      </x:c>
      <x:c r="N9495" s="267" t="n">
        <x:f>MAX(M9495-FARMER_HOURS,0)/TEMP_HOURS_PER_WORKER</x:f>
        <x:v>4.155271057132184</x:v>
      </x:c>
      <x:c r="O9495" s="268" t="n">
        <x:f>I9495*TOMATO_PRICE+J9495*CARROT_PRICE+K9495*MESCLUN_PRICE</x:f>
        <x:v>211640</x:v>
      </x:c>
      <x:c r="P9495" s="268" t="n">
        <x:f>I9495*TOMATO_FERTILIZER+J9495*CARROT_FERTILIZER+K9495*MESCLUN_FERTILIZER</x:f>
        <x:v>38720</x:v>
      </x:c>
      <x:c r="Q9495" s="268" t="n">
        <x:f>MIN(M9495,FARMER_HOURS)*FARMER_RATE+MAX(M9495-FARMER_HOURS,0)*TEMP_RATE</x:f>
        <x:v>128881.77642830461</x:v>
      </x:c>
      <x:c r="R9495" s="268" t="n">
        <x:f>O9495-P9495-Q9495-FIXED_COST</x:f>
        <x:v>24038.223571695387</x:v>
      </x:c>
      <x:c r="S9495" s="139" t="str">
        <x:f>IF(AND(L9495&lt;=TOTAL_BED_CAP,N9495&lt;=TEMP_WORKER_CAP),"YES","NO")</x:f>
        <x:v>NO</x:v>
      </x:c>
      <x:c r="T9495" s="139" t="n">
        <x:f>IF(S9495="YES",R9495,-1E+99)</x:f>
        <x:v>-1e+99</x:v>
      </x:c>
    </x:row>
    <x:row r="9496">
      <x:c r="A9496" s="139"/>
      <x:c r="B9496" s="139"/>
      <x:c r="C9496" s="139"/>
      <x:c r="D9496" s="139"/>
      <x:c r="E9496" s="139"/>
      <x:c r="F9496" s="139"/>
      <x:c r="G9496" s="139"/>
      <x:c r="H9496" s="139"/>
      <x:c r="I9496" s="266" t="n">
        <x:f>INT((ROW()-ROW($I$46))/((CARROT_CAP+1)*(MESCLUN_CAP+1)))</x:f>
        <x:v>14</x:v>
      </x:c>
      <x:c r="J9496" s="266" t="n">
        <x:f>MOD(INT((ROW()-ROW($I$46))/(MESCLUN_CAP+1)),CARROT_CAP+1)</x:f>
        <x:v>10</x:v>
      </x:c>
      <x:c r="K9496" s="266" t="n">
        <x:f>MOD(ROW()-ROW($I$46),MESCLUN_CAP+1)</x:f>
        <x:v>26</x:v>
      </x:c>
      <x:c r="L9496" s="266" t="n">
        <x:f>SUM(I9496:K9496)</x:f>
        <x:v>50</x:v>
      </x:c>
      <x:c r="M9496" s="267" t="n">
        <x:f>I9496*TOMATO_HOURS*WEEKS*(1+TOMATO_DIM)^I9496+J9496*CARROT_HOURS*WEEKS*(1+CARROT_DIM)^J9496+K9496*MESCLUN_HOURS*WEEKS*(1+MESCLUN_DIM)^K9496</x:f>
        <x:v>6784.930326231062</x:v>
      </x:c>
      <x:c r="N9496" s="267" t="n">
        <x:f>MAX(M9496-FARMER_HOURS,0)/TEMP_HOURS_PER_WORKER</x:f>
        <x:v>4.211757170993793</x:v>
      </x:c>
      <x:c r="O9496" s="268" t="n">
        <x:f>I9496*TOMATO_PRICE+J9496*CARROT_PRICE+K9496*MESCLUN_PRICE</x:f>
        <x:v>214340</x:v>
      </x:c>
      <x:c r="P9496" s="268" t="n">
        <x:f>I9496*TOMATO_FERTILIZER+J9496*CARROT_FERTILIZER+K9496*MESCLUN_FERTILIZER</x:f>
        <x:v>39600</x:v>
      </x:c>
      <x:c r="Q9496" s="268" t="n">
        <x:f>MIN(M9496,FARMER_HOURS)*FARMER_RATE+MAX(M9496-FARMER_HOURS,0)*TEMP_RATE</x:f>
        <x:v>130293.92927484484</x:v>
      </x:c>
      <x:c r="R9496" s="268" t="n">
        <x:f>O9496-P9496-Q9496-FIXED_COST</x:f>
        <x:v>24446.070725155165</x:v>
      </x:c>
      <x:c r="S9496" s="139" t="str">
        <x:f>IF(AND(L9496&lt;=TOTAL_BED_CAP,N9496&lt;=TEMP_WORKER_CAP),"YES","NO")</x:f>
        <x:v>NO</x:v>
      </x:c>
      <x:c r="T9496" s="139" t="n">
        <x:f>IF(S9496="YES",R9496,-1E+99)</x:f>
        <x:v>-1e+99</x:v>
      </x:c>
    </x:row>
    <x:row r="9497">
      <x:c r="A9497" s="139"/>
      <x:c r="B9497" s="139"/>
      <x:c r="C9497" s="139"/>
      <x:c r="D9497" s="139"/>
      <x:c r="E9497" s="139"/>
      <x:c r="F9497" s="139"/>
      <x:c r="G9497" s="139"/>
      <x:c r="H9497" s="139"/>
      <x:c r="I9497" s="266" t="n">
        <x:f>INT((ROW()-ROW($I$46))/((CARROT_CAP+1)*(MESCLUN_CAP+1)))</x:f>
        <x:v>14</x:v>
      </x:c>
      <x:c r="J9497" s="266" t="n">
        <x:f>MOD(INT((ROW()-ROW($I$46))/(MESCLUN_CAP+1)),CARROT_CAP+1)</x:f>
        <x:v>10</x:v>
      </x:c>
      <x:c r="K9497" s="266" t="n">
        <x:f>MOD(ROW()-ROW($I$46),MESCLUN_CAP+1)</x:f>
        <x:v>27</x:v>
      </x:c>
      <x:c r="L9497" s="266" t="n">
        <x:f>SUM(I9497:K9497)</x:f>
        <x:v>51</x:v>
      </x:c>
      <x:c r="M9497" s="267" t="n">
        <x:f>I9497*TOMATO_HOURS*WEEKS*(1+TOMATO_DIM)^I9497+J9497*CARROT_HOURS*WEEKS*(1+CARROT_DIM)^J9497+K9497*MESCLUN_HOURS*WEEKS*(1+MESCLUN_DIM)^K9497</x:f>
        <x:v>6868.06403075082</x:v>
      </x:c>
      <x:c r="N9497" s="267" t="n">
        <x:f>MAX(M9497-FARMER_HOURS,0)/TEMP_HOURS_PER_WORKER</x:f>
        <x:v>4.269488910243625</x:v>
      </x:c>
      <x:c r="O9497" s="268" t="n">
        <x:f>I9497*TOMATO_PRICE+J9497*CARROT_PRICE+K9497*MESCLUN_PRICE</x:f>
        <x:v>217040</x:v>
      </x:c>
      <x:c r="P9497" s="268" t="n">
        <x:f>I9497*TOMATO_FERTILIZER+J9497*CARROT_FERTILIZER+K9497*MESCLUN_FERTILIZER</x:f>
        <x:v>40480</x:v>
      </x:c>
      <x:c r="Q9497" s="268" t="n">
        <x:f>MIN(M9497,FARMER_HOURS)*FARMER_RATE+MAX(M9497-FARMER_HOURS,0)*TEMP_RATE</x:f>
        <x:v>131737.22275609063</x:v>
      </x:c>
      <x:c r="R9497" s="268" t="n">
        <x:f>O9497-P9497-Q9497-FIXED_COST</x:f>
        <x:v>24822.777243909368</x:v>
      </x:c>
      <x:c r="S9497" s="139" t="str">
        <x:f>IF(AND(L9497&lt;=TOTAL_BED_CAP,N9497&lt;=TEMP_WORKER_CAP),"YES","NO")</x:f>
        <x:v>NO</x:v>
      </x:c>
      <x:c r="T9497" s="139" t="n">
        <x:f>IF(S9497="YES",R9497,-1E+99)</x:f>
        <x:v>-1e+99</x:v>
      </x:c>
    </x:row>
    <x:row r="9498">
      <x:c r="A9498" s="139"/>
      <x:c r="B9498" s="139"/>
      <x:c r="C9498" s="139"/>
      <x:c r="D9498" s="139"/>
      <x:c r="E9498" s="139"/>
      <x:c r="F9498" s="139"/>
      <x:c r="G9498" s="139"/>
      <x:c r="H9498" s="139"/>
      <x:c r="I9498" s="266" t="n">
        <x:f>INT((ROW()-ROW($I$46))/((CARROT_CAP+1)*(MESCLUN_CAP+1)))</x:f>
        <x:v>14</x:v>
      </x:c>
      <x:c r="J9498" s="266" t="n">
        <x:f>MOD(INT((ROW()-ROW($I$46))/(MESCLUN_CAP+1)),CARROT_CAP+1)</x:f>
        <x:v>10</x:v>
      </x:c>
      <x:c r="K9498" s="266" t="n">
        <x:f>MOD(ROW()-ROW($I$46),MESCLUN_CAP+1)</x:f>
        <x:v>28</x:v>
      </x:c>
      <x:c r="L9498" s="266" t="n">
        <x:f>SUM(I9498:K9498)</x:f>
        <x:v>52</x:v>
      </x:c>
      <x:c r="M9498" s="267" t="n">
        <x:f>I9498*TOMATO_HOURS*WEEKS*(1+TOMATO_DIM)^I9498+J9498*CARROT_HOURS*WEEKS*(1+CARROT_DIM)^J9498+K9498*MESCLUN_HOURS*WEEKS*(1+MESCLUN_DIM)^K9498</x:f>
        <x:v>6953.023568967973</x:v>
      </x:c>
      <x:c r="N9498" s="267" t="n">
        <x:f>MAX(M9498-FARMER_HOURS,0)/TEMP_HOURS_PER_WORKER</x:f>
        <x:v>4.3284885895610925</x:v>
      </x:c>
      <x:c r="O9498" s="268" t="n">
        <x:f>I9498*TOMATO_PRICE+J9498*CARROT_PRICE+K9498*MESCLUN_PRICE</x:f>
        <x:v>219740</x:v>
      </x:c>
      <x:c r="P9498" s="268" t="n">
        <x:f>I9498*TOMATO_FERTILIZER+J9498*CARROT_FERTILIZER+K9498*MESCLUN_FERTILIZER</x:f>
        <x:v>41360</x:v>
      </x:c>
      <x:c r="Q9498" s="268" t="n">
        <x:f>MIN(M9498,FARMER_HOURS)*FARMER_RATE+MAX(M9498-FARMER_HOURS,0)*TEMP_RATE</x:f>
        <x:v>133212.21473902732</x:v>
      </x:c>
      <x:c r="R9498" s="268" t="n">
        <x:f>O9498-P9498-Q9498-FIXED_COST</x:f>
        <x:v>25167.785260972683</x:v>
      </x:c>
      <x:c r="S9498" s="139" t="str">
        <x:f>IF(AND(L9498&lt;=TOTAL_BED_CAP,N9498&lt;=TEMP_WORKER_CAP),"YES","NO")</x:f>
        <x:v>NO</x:v>
      </x:c>
      <x:c r="T9498" s="139" t="n">
        <x:f>IF(S9498="YES",R9498,-1E+99)</x:f>
        <x:v>-1e+99</x:v>
      </x:c>
    </x:row>
    <x:row r="9499">
      <x:c r="A9499" s="139"/>
      <x:c r="B9499" s="139"/>
      <x:c r="C9499" s="139"/>
      <x:c r="D9499" s="139"/>
      <x:c r="E9499" s="139"/>
      <x:c r="F9499" s="139"/>
      <x:c r="G9499" s="139"/>
      <x:c r="H9499" s="139"/>
      <x:c r="I9499" s="266" t="n">
        <x:f>INT((ROW()-ROW($I$46))/((CARROT_CAP+1)*(MESCLUN_CAP+1)))</x:f>
        <x:v>14</x:v>
      </x:c>
      <x:c r="J9499" s="266" t="n">
        <x:f>MOD(INT((ROW()-ROW($I$46))/(MESCLUN_CAP+1)),CARROT_CAP+1)</x:f>
        <x:v>10</x:v>
      </x:c>
      <x:c r="K9499" s="266" t="n">
        <x:f>MOD(ROW()-ROW($I$46),MESCLUN_CAP+1)</x:f>
        <x:v>29</x:v>
      </x:c>
      <x:c r="L9499" s="266" t="n">
        <x:f>SUM(I9499:K9499)</x:f>
        <x:v>53</x:v>
      </x:c>
      <x:c r="M9499" s="267" t="n">
        <x:f>I9499*TOMATO_HOURS*WEEKS*(1+TOMATO_DIM)^I9499+J9499*CARROT_HOURS*WEEKS*(1+CARROT_DIM)^J9499+K9499*MESCLUN_HOURS*WEEKS*(1+MESCLUN_DIM)^K9499</x:f>
        <x:v>7039.841597083627</x:v>
      </x:c>
      <x:c r="N9499" s="267" t="n">
        <x:f>MAX(M9499-FARMER_HOURS,0)/TEMP_HOURS_PER_WORKER</x:f>
        <x:v>4.38877888686363</x:v>
      </x:c>
      <x:c r="O9499" s="268" t="n">
        <x:f>I9499*TOMATO_PRICE+J9499*CARROT_PRICE+K9499*MESCLUN_PRICE</x:f>
        <x:v>222440</x:v>
      </x:c>
      <x:c r="P9499" s="268" t="n">
        <x:f>I9499*TOMATO_FERTILIZER+J9499*CARROT_FERTILIZER+K9499*MESCLUN_FERTILIZER</x:f>
        <x:v>42240</x:v>
      </x:c>
      <x:c r="Q9499" s="268" t="n">
        <x:f>MIN(M9499,FARMER_HOURS)*FARMER_RATE+MAX(M9499-FARMER_HOURS,0)*TEMP_RATE</x:f>
        <x:v>134719.47217159072</x:v>
      </x:c>
      <x:c r="R9499" s="268" t="n">
        <x:f>O9499-P9499-Q9499-FIXED_COST</x:f>
        <x:v>25480.52782840928</x:v>
      </x:c>
      <x:c r="S9499" s="139" t="str">
        <x:f>IF(AND(L9499&lt;=TOTAL_BED_CAP,N9499&lt;=TEMP_WORKER_CAP),"YES","NO")</x:f>
        <x:v>NO</x:v>
      </x:c>
      <x:c r="T9499" s="139" t="n">
        <x:f>IF(S9499="YES",R9499,-1E+99)</x:f>
        <x:v>-1e+99</x:v>
      </x:c>
    </x:row>
    <x:row r="9500">
      <x:c r="A9500" s="139"/>
      <x:c r="B9500" s="139"/>
      <x:c r="C9500" s="139"/>
      <x:c r="D9500" s="139"/>
      <x:c r="E9500" s="139"/>
      <x:c r="F9500" s="139"/>
      <x:c r="G9500" s="139"/>
      <x:c r="H9500" s="139"/>
      <x:c r="I9500" s="266" t="n">
        <x:f>INT((ROW()-ROW($I$46))/((CARROT_CAP+1)*(MESCLUN_CAP+1)))</x:f>
        <x:v>14</x:v>
      </x:c>
      <x:c r="J9500" s="266" t="n">
        <x:f>MOD(INT((ROW()-ROW($I$46))/(MESCLUN_CAP+1)),CARROT_CAP+1)</x:f>
        <x:v>10</x:v>
      </x:c>
      <x:c r="K9500" s="266" t="n">
        <x:f>MOD(ROW()-ROW($I$46),MESCLUN_CAP+1)</x:f>
        <x:v>30</x:v>
      </x:c>
      <x:c r="L9500" s="266" t="n">
        <x:f>SUM(I9500:K9500)</x:f>
        <x:v>54</x:v>
      </x:c>
      <x:c r="M9500" s="267" t="n">
        <x:f>I9500*TOMATO_HOURS*WEEKS*(1+TOMATO_DIM)^I9500+J9500*CARROT_HOURS*WEEKS*(1+CARROT_DIM)^J9500+K9500*MESCLUN_HOURS*WEEKS*(1+MESCLUN_DIM)^K9500</x:f>
        <x:v>7128.551302417396</x:v>
      </x:c>
      <x:c r="N9500" s="267" t="n">
        <x:f>MAX(M9500-FARMER_HOURS,0)/TEMP_HOURS_PER_WORKER</x:f>
        <x:v>4.450382848900969</x:v>
      </x:c>
      <x:c r="O9500" s="268" t="n">
        <x:f>I9500*TOMATO_PRICE+J9500*CARROT_PRICE+K9500*MESCLUN_PRICE</x:f>
        <x:v>225140</x:v>
      </x:c>
      <x:c r="P9500" s="268" t="n">
        <x:f>I9500*TOMATO_FERTILIZER+J9500*CARROT_FERTILIZER+K9500*MESCLUN_FERTILIZER</x:f>
        <x:v>43120</x:v>
      </x:c>
      <x:c r="Q9500" s="268" t="n">
        <x:f>MIN(M9500,FARMER_HOURS)*FARMER_RATE+MAX(M9500-FARMER_HOURS,0)*TEMP_RATE</x:f>
        <x:v>136259.57122252422</x:v>
      </x:c>
      <x:c r="R9500" s="268" t="n">
        <x:f>O9500-P9500-Q9500-FIXED_COST</x:f>
        <x:v>25760.428777475783</x:v>
      </x:c>
      <x:c r="S9500" s="139" t="str">
        <x:f>IF(AND(L9500&lt;=TOTAL_BED_CAP,N9500&lt;=TEMP_WORKER_CAP),"YES","NO")</x:f>
        <x:v>NO</x:v>
      </x:c>
      <x:c r="T9500" s="139" t="n">
        <x:f>IF(S9500="YES",R9500,-1E+99)</x:f>
        <x:v>-1e+99</x:v>
      </x:c>
    </x:row>
    <x:row r="9501">
      <x:c r="A9501" s="139"/>
      <x:c r="B9501" s="139"/>
      <x:c r="C9501" s="139"/>
      <x:c r="D9501" s="139"/>
      <x:c r="E9501" s="139"/>
      <x:c r="F9501" s="139"/>
      <x:c r="G9501" s="139"/>
      <x:c r="H9501" s="139"/>
      <x:c r="I9501" s="266" t="n">
        <x:f>INT((ROW()-ROW($I$46))/((CARROT_CAP+1)*(MESCLUN_CAP+1)))</x:f>
        <x:v>14</x:v>
      </x:c>
      <x:c r="J9501" s="266" t="n">
        <x:f>MOD(INT((ROW()-ROW($I$46))/(MESCLUN_CAP+1)),CARROT_CAP+1)</x:f>
        <x:v>11</x:v>
      </x:c>
      <x:c r="K9501" s="266" t="n">
        <x:f>MOD(ROW()-ROW($I$46),MESCLUN_CAP+1)</x:f>
        <x:v>0</x:v>
      </x:c>
      <x:c r="L9501" s="266" t="n">
        <x:f>SUM(I9501:K9501)</x:f>
        <x:v>25</x:v>
      </x:c>
      <x:c r="M9501" s="267" t="n">
        <x:f>I9501*TOMATO_HOURS*WEEKS*(1+TOMATO_DIM)^I9501+J9501*CARROT_HOURS*WEEKS*(1+CARROT_DIM)^J9501+K9501*MESCLUN_HOURS*WEEKS*(1+MESCLUN_DIM)^K9501</x:f>
        <x:v>5217.83650022326</x:v>
      </x:c>
      <x:c r="N9501" s="267" t="n">
        <x:f>MAX(M9501-FARMER_HOURS,0)/TEMP_HOURS_PER_WORKER</x:f>
        <x:v>3.123497569599486</x:v>
      </x:c>
      <x:c r="O9501" s="268" t="n">
        <x:f>I9501*TOMATO_PRICE+J9501*CARROT_PRICE+K9501*MESCLUN_PRICE</x:f>
        <x:v>146234</x:v>
      </x:c>
      <x:c r="P9501" s="268" t="n">
        <x:f>I9501*TOMATO_FERTILIZER+J9501*CARROT_FERTILIZER+K9501*MESCLUN_FERTILIZER</x:f>
        <x:v>17160</x:v>
      </x:c>
      <x:c r="Q9501" s="268" t="n">
        <x:f>MIN(M9501,FARMER_HOURS)*FARMER_RATE+MAX(M9501-FARMER_HOURS,0)*TEMP_RATE</x:f>
        <x:v>103087.43923998716</x:v>
      </x:c>
      <x:c r="R9501" s="268" t="n">
        <x:f>O9501-P9501-Q9501-FIXED_COST</x:f>
        <x:v>5986.560760012842</x:v>
      </x:c>
      <x:c r="S9501" s="139" t="str">
        <x:f>IF(AND(L9501&lt;=TOTAL_BED_CAP,N9501&lt;=TEMP_WORKER_CAP),"YES","NO")</x:f>
        <x:v>YES</x:v>
      </x:c>
      <x:c r="T9501" s="139" t="n">
        <x:f>IF(S9501="YES",R9501,-1E+99)</x:f>
        <x:v>5986.560760012842</x:v>
      </x:c>
    </x:row>
    <x:row r="9502">
      <x:c r="A9502" s="139"/>
      <x:c r="B9502" s="139"/>
      <x:c r="C9502" s="139"/>
      <x:c r="D9502" s="139"/>
      <x:c r="E9502" s="139"/>
      <x:c r="F9502" s="139"/>
      <x:c r="G9502" s="139"/>
      <x:c r="H9502" s="139"/>
      <x:c r="I9502" s="266" t="n">
        <x:f>INT((ROW()-ROW($I$46))/((CARROT_CAP+1)*(MESCLUN_CAP+1)))</x:f>
        <x:v>14</x:v>
      </x:c>
      <x:c r="J9502" s="266" t="n">
        <x:f>MOD(INT((ROW()-ROW($I$46))/(MESCLUN_CAP+1)),CARROT_CAP+1)</x:f>
        <x:v>11</x:v>
      </x:c>
      <x:c r="K9502" s="266" t="n">
        <x:f>MOD(ROW()-ROW($I$46),MESCLUN_CAP+1)</x:f>
        <x:v>1</x:v>
      </x:c>
      <x:c r="L9502" s="266" t="n">
        <x:f>SUM(I9502:K9502)</x:f>
        <x:v>26</x:v>
      </x:c>
      <x:c r="M9502" s="267" t="n">
        <x:f>I9502*TOMATO_HOURS*WEEKS*(1+TOMATO_DIM)^I9502+J9502*CARROT_HOURS*WEEKS*(1+CARROT_DIM)^J9502+K9502*MESCLUN_HOURS*WEEKS*(1+MESCLUN_DIM)^K9502</x:f>
        <x:v>5263.39900022326</x:v>
      </x:c>
      <x:c r="N9502" s="267" t="n">
        <x:f>MAX(M9502-FARMER_HOURS,0)/TEMP_HOURS_PER_WORKER</x:f>
        <x:v>3.1551381945994863</x:v>
      </x:c>
      <x:c r="O9502" s="268" t="n">
        <x:f>I9502*TOMATO_PRICE+J9502*CARROT_PRICE+K9502*MESCLUN_PRICE</x:f>
        <x:v>148934</x:v>
      </x:c>
      <x:c r="P9502" s="268" t="n">
        <x:f>I9502*TOMATO_FERTILIZER+J9502*CARROT_FERTILIZER+K9502*MESCLUN_FERTILIZER</x:f>
        <x:v>18040</x:v>
      </x:c>
      <x:c r="Q9502" s="268" t="n">
        <x:f>MIN(M9502,FARMER_HOURS)*FARMER_RATE+MAX(M9502-FARMER_HOURS,0)*TEMP_RATE</x:f>
        <x:v>103878.45486498716</x:v>
      </x:c>
      <x:c r="R9502" s="268" t="n">
        <x:f>O9502-P9502-Q9502-FIXED_COST</x:f>
        <x:v>7015.545135012842</x:v>
      </x:c>
      <x:c r="S9502" s="139" t="str">
        <x:f>IF(AND(L9502&lt;=TOTAL_BED_CAP,N9502&lt;=TEMP_WORKER_CAP),"YES","NO")</x:f>
        <x:v>YES</x:v>
      </x:c>
      <x:c r="T9502" s="139" t="n">
        <x:f>IF(S9502="YES",R9502,-1E+99)</x:f>
        <x:v>7015.545135012842</x:v>
      </x:c>
    </x:row>
    <x:row r="9503">
      <x:c r="A9503" s="139"/>
      <x:c r="B9503" s="139"/>
      <x:c r="C9503" s="139"/>
      <x:c r="D9503" s="139"/>
      <x:c r="E9503" s="139"/>
      <x:c r="F9503" s="139"/>
      <x:c r="G9503" s="139"/>
      <x:c r="H9503" s="139"/>
      <x:c r="I9503" s="266" t="n">
        <x:f>INT((ROW()-ROW($I$46))/((CARROT_CAP+1)*(MESCLUN_CAP+1)))</x:f>
        <x:v>14</x:v>
      </x:c>
      <x:c r="J9503" s="266" t="n">
        <x:f>MOD(INT((ROW()-ROW($I$46))/(MESCLUN_CAP+1)),CARROT_CAP+1)</x:f>
        <x:v>11</x:v>
      </x:c>
      <x:c r="K9503" s="266" t="n">
        <x:f>MOD(ROW()-ROW($I$46),MESCLUN_CAP+1)</x:f>
        <x:v>2</x:v>
      </x:c>
      <x:c r="L9503" s="266" t="n">
        <x:f>SUM(I9503:K9503)</x:f>
        <x:v>27</x:v>
      </x:c>
      <x:c r="M9503" s="267" t="n">
        <x:f>I9503*TOMATO_HOURS*WEEKS*(1+TOMATO_DIM)^I9503+J9503*CARROT_HOURS*WEEKS*(1+CARROT_DIM)^J9503+K9503*MESCLUN_HOURS*WEEKS*(1+MESCLUN_DIM)^K9503</x:f>
        <x:v>5310.100562723261</x:v>
      </x:c>
      <x:c r="N9503" s="267" t="n">
        <x:f>MAX(M9503-FARMER_HOURS,0)/TEMP_HOURS_PER_WORKER</x:f>
        <x:v>3.187569835224487</x:v>
      </x:c>
      <x:c r="O9503" s="268" t="n">
        <x:f>I9503*TOMATO_PRICE+J9503*CARROT_PRICE+K9503*MESCLUN_PRICE</x:f>
        <x:v>151634</x:v>
      </x:c>
      <x:c r="P9503" s="268" t="n">
        <x:f>I9503*TOMATO_FERTILIZER+J9503*CARROT_FERTILIZER+K9503*MESCLUN_FERTILIZER</x:f>
        <x:v>18920</x:v>
      </x:c>
      <x:c r="Q9503" s="268" t="n">
        <x:f>MIN(M9503,FARMER_HOURS)*FARMER_RATE+MAX(M9503-FARMER_HOURS,0)*TEMP_RATE</x:f>
        <x:v>104689.24588061216</x:v>
      </x:c>
      <x:c r="R9503" s="268" t="n">
        <x:f>O9503-P9503-Q9503-FIXED_COST</x:f>
        <x:v>8024.754119387842</x:v>
      </x:c>
      <x:c r="S9503" s="139" t="str">
        <x:f>IF(AND(L9503&lt;=TOTAL_BED_CAP,N9503&lt;=TEMP_WORKER_CAP),"YES","NO")</x:f>
        <x:v>YES</x:v>
      </x:c>
      <x:c r="T9503" s="139" t="n">
        <x:f>IF(S9503="YES",R9503,-1E+99)</x:f>
        <x:v>8024.754119387842</x:v>
      </x:c>
    </x:row>
    <x:row r="9504">
      <x:c r="A9504" s="139"/>
      <x:c r="B9504" s="139"/>
      <x:c r="C9504" s="139"/>
      <x:c r="D9504" s="139"/>
      <x:c r="E9504" s="139"/>
      <x:c r="F9504" s="139"/>
      <x:c r="G9504" s="139"/>
      <x:c r="H9504" s="139"/>
      <x:c r="I9504" s="266" t="n">
        <x:f>INT((ROW()-ROW($I$46))/((CARROT_CAP+1)*(MESCLUN_CAP+1)))</x:f>
        <x:v>14</x:v>
      </x:c>
      <x:c r="J9504" s="266" t="n">
        <x:f>MOD(INT((ROW()-ROW($I$46))/(MESCLUN_CAP+1)),CARROT_CAP+1)</x:f>
        <x:v>11</x:v>
      </x:c>
      <x:c r="K9504" s="266" t="n">
        <x:f>MOD(ROW()-ROW($I$46),MESCLUN_CAP+1)</x:f>
        <x:v>3</x:v>
      </x:c>
      <x:c r="L9504" s="266" t="n">
        <x:f>SUM(I9504:K9504)</x:f>
        <x:v>28</x:v>
      </x:c>
      <x:c r="M9504" s="267" t="n">
        <x:f>I9504*TOMATO_HOURS*WEEKS*(1+TOMATO_DIM)^I9504+J9504*CARROT_HOURS*WEEKS*(1+CARROT_DIM)^J9504+K9504*MESCLUN_HOURS*WEEKS*(1+MESCLUN_DIM)^K9504</x:f>
        <x:v>5357.962545145136</x:v>
      </x:c>
      <x:c r="N9504" s="267" t="n">
        <x:f>MAX(M9504-FARMER_HOURS,0)/TEMP_HOURS_PER_WORKER</x:f>
        <x:v>3.220807323017455</x:v>
      </x:c>
      <x:c r="O9504" s="268" t="n">
        <x:f>I9504*TOMATO_PRICE+J9504*CARROT_PRICE+K9504*MESCLUN_PRICE</x:f>
        <x:v>154334</x:v>
      </x:c>
      <x:c r="P9504" s="268" t="n">
        <x:f>I9504*TOMATO_FERTILIZER+J9504*CARROT_FERTILIZER+K9504*MESCLUN_FERTILIZER</x:f>
        <x:v>19800</x:v>
      </x:c>
      <x:c r="Q9504" s="268" t="n">
        <x:f>MIN(M9504,FARMER_HOURS)*FARMER_RATE+MAX(M9504-FARMER_HOURS,0)*TEMP_RATE</x:f>
        <x:v>105520.18307543638</x:v>
      </x:c>
      <x:c r="R9504" s="268" t="n">
        <x:f>O9504-P9504-Q9504-FIXED_COST</x:f>
        <x:v>9013.816924563624</x:v>
      </x:c>
      <x:c r="S9504" s="139" t="str">
        <x:f>IF(AND(L9504&lt;=TOTAL_BED_CAP,N9504&lt;=TEMP_WORKER_CAP),"YES","NO")</x:f>
        <x:v>YES</x:v>
      </x:c>
      <x:c r="T9504" s="139" t="n">
        <x:f>IF(S9504="YES",R9504,-1E+99)</x:f>
        <x:v>9013.816924563624</x:v>
      </x:c>
    </x:row>
    <x:row r="9505">
      <x:c r="A9505" s="139"/>
      <x:c r="B9505" s="139"/>
      <x:c r="C9505" s="139"/>
      <x:c r="D9505" s="139"/>
      <x:c r="E9505" s="139"/>
      <x:c r="F9505" s="139"/>
      <x:c r="G9505" s="139"/>
      <x:c r="H9505" s="139"/>
      <x:c r="I9505" s="266" t="n">
        <x:f>INT((ROW()-ROW($I$46))/((CARROT_CAP+1)*(MESCLUN_CAP+1)))</x:f>
        <x:v>14</x:v>
      </x:c>
      <x:c r="J9505" s="266" t="n">
        <x:f>MOD(INT((ROW()-ROW($I$46))/(MESCLUN_CAP+1)),CARROT_CAP+1)</x:f>
        <x:v>11</x:v>
      </x:c>
      <x:c r="K9505" s="266" t="n">
        <x:f>MOD(ROW()-ROW($I$46),MESCLUN_CAP+1)</x:f>
        <x:v>4</x:v>
      </x:c>
      <x:c r="L9505" s="266" t="n">
        <x:f>SUM(I9505:K9505)</x:f>
        <x:v>29</x:v>
      </x:c>
      <x:c r="M9505" s="267" t="n">
        <x:f>I9505*TOMATO_HOURS*WEEKS*(1+TOMATO_DIM)^I9505+J9505*CARROT_HOURS*WEEKS*(1+CARROT_DIM)^J9505+K9505*MESCLUN_HOURS*WEEKS*(1+MESCLUN_DIM)^K9505</x:f>
        <x:v>5407.006660867792</x:v>
      </x:c>
      <x:c r="N9505" s="267" t="n">
        <x:f>MAX(M9505-FARMER_HOURS,0)/TEMP_HOURS_PER_WORKER</x:f>
        <x:v>3.2548657367137444</x:v>
      </x:c>
      <x:c r="O9505" s="268" t="n">
        <x:f>I9505*TOMATO_PRICE+J9505*CARROT_PRICE+K9505*MESCLUN_PRICE</x:f>
        <x:v>157034</x:v>
      </x:c>
      <x:c r="P9505" s="268" t="n">
        <x:f>I9505*TOMATO_FERTILIZER+J9505*CARROT_FERTILIZER+K9505*MESCLUN_FERTILIZER</x:f>
        <x:v>20680</x:v>
      </x:c>
      <x:c r="Q9505" s="268" t="n">
        <x:f>MIN(M9505,FARMER_HOURS)*FARMER_RATE+MAX(M9505-FARMER_HOURS,0)*TEMP_RATE</x:f>
        <x:v>106371.6434178436</x:v>
      </x:c>
      <x:c r="R9505" s="268" t="n">
        <x:f>O9505-P9505-Q9505-FIXED_COST</x:f>
        <x:v>9982.356582156397</x:v>
      </x:c>
      <x:c r="S9505" s="139" t="str">
        <x:f>IF(AND(L9505&lt;=TOTAL_BED_CAP,N9505&lt;=TEMP_WORKER_CAP),"YES","NO")</x:f>
        <x:v>YES</x:v>
      </x:c>
      <x:c r="T9505" s="139" t="n">
        <x:f>IF(S9505="YES",R9505,-1E+99)</x:f>
        <x:v>9982.356582156397</x:v>
      </x:c>
    </x:row>
    <x:row r="9506">
      <x:c r="A9506" s="139"/>
      <x:c r="B9506" s="139"/>
      <x:c r="C9506" s="139"/>
      <x:c r="D9506" s="139"/>
      <x:c r="E9506" s="139"/>
      <x:c r="F9506" s="139"/>
      <x:c r="G9506" s="139"/>
      <x:c r="H9506" s="139"/>
      <x:c r="I9506" s="266" t="n">
        <x:f>INT((ROW()-ROW($I$46))/((CARROT_CAP+1)*(MESCLUN_CAP+1)))</x:f>
        <x:v>14</x:v>
      </x:c>
      <x:c r="J9506" s="266" t="n">
        <x:f>MOD(INT((ROW()-ROW($I$46))/(MESCLUN_CAP+1)),CARROT_CAP+1)</x:f>
        <x:v>11</x:v>
      </x:c>
      <x:c r="K9506" s="266" t="n">
        <x:f>MOD(ROW()-ROW($I$46),MESCLUN_CAP+1)</x:f>
        <x:v>5</x:v>
      </x:c>
      <x:c r="L9506" s="266" t="n">
        <x:f>SUM(I9506:K9506)</x:f>
        <x:v>30</x:v>
      </x:c>
      <x:c r="M9506" s="267" t="n">
        <x:f>I9506*TOMATO_HOURS*WEEKS*(1+TOMATO_DIM)^I9506+J9506*CARROT_HOURS*WEEKS*(1+CARROT_DIM)^J9506+K9506*MESCLUN_HOURS*WEEKS*(1+MESCLUN_DIM)^K9506</x:f>
        <x:v>5457.254984788995</x:v>
      </x:c>
      <x:c r="N9506" s="267" t="n">
        <x:f>MAX(M9506-FARMER_HOURS,0)/TEMP_HOURS_PER_WORKER</x:f>
        <x:v>3.289760406103469</x:v>
      </x:c>
      <x:c r="O9506" s="268" t="n">
        <x:f>I9506*TOMATO_PRICE+J9506*CARROT_PRICE+K9506*MESCLUN_PRICE</x:f>
        <x:v>159734</x:v>
      </x:c>
      <x:c r="P9506" s="268" t="n">
        <x:f>I9506*TOMATO_FERTILIZER+J9506*CARROT_FERTILIZER+K9506*MESCLUN_FERTILIZER</x:f>
        <x:v>21560</x:v>
      </x:c>
      <x:c r="Q9506" s="268" t="n">
        <x:f>MIN(M9506,FARMER_HOURS)*FARMER_RATE+MAX(M9506-FARMER_HOURS,0)*TEMP_RATE</x:f>
        <x:v>107244.01015258672</x:v>
      </x:c>
      <x:c r="R9506" s="268" t="n">
        <x:f>O9506-P9506-Q9506-FIXED_COST</x:f>
        <x:v>10929.989847413279</x:v>
      </x:c>
      <x:c r="S9506" s="139" t="str">
        <x:f>IF(AND(L9506&lt;=TOTAL_BED_CAP,N9506&lt;=TEMP_WORKER_CAP),"YES","NO")</x:f>
        <x:v>YES</x:v>
      </x:c>
      <x:c r="T9506" s="139" t="n">
        <x:f>IF(S9506="YES",R9506,-1E+99)</x:f>
        <x:v>10929.989847413279</x:v>
      </x:c>
    </x:row>
    <x:row r="9507">
      <x:c r="A9507" s="139"/>
      <x:c r="B9507" s="139"/>
      <x:c r="C9507" s="139"/>
      <x:c r="D9507" s="139"/>
      <x:c r="E9507" s="139"/>
      <x:c r="F9507" s="139"/>
      <x:c r="G9507" s="139"/>
      <x:c r="H9507" s="139"/>
      <x:c r="I9507" s="266" t="n">
        <x:f>INT((ROW()-ROW($I$46))/((CARROT_CAP+1)*(MESCLUN_CAP+1)))</x:f>
        <x:v>14</x:v>
      </x:c>
      <x:c r="J9507" s="266" t="n">
        <x:f>MOD(INT((ROW()-ROW($I$46))/(MESCLUN_CAP+1)),CARROT_CAP+1)</x:f>
        <x:v>11</x:v>
      </x:c>
      <x:c r="K9507" s="266" t="n">
        <x:f>MOD(ROW()-ROW($I$46),MESCLUN_CAP+1)</x:f>
        <x:v>6</x:v>
      </x:c>
      <x:c r="L9507" s="266" t="n">
        <x:f>SUM(I9507:K9507)</x:f>
        <x:v>31</x:v>
      </x:c>
      <x:c r="M9507" s="267" t="n">
        <x:f>I9507*TOMATO_HOURS*WEEKS*(1+TOMATO_DIM)^I9507+J9507*CARROT_HOURS*WEEKS*(1+CARROT_DIM)^J9507+K9507*MESCLUN_HOURS*WEEKS*(1+MESCLUN_DIM)^K9507</x:f>
        <x:v>5508.729958970628</x:v>
      </x:c>
      <x:c r="N9507" s="267" t="n">
        <x:f>MAX(M9507-FARMER_HOURS,0)/TEMP_HOURS_PER_WORKER</x:f>
        <x:v>3.325506915951825</x:v>
      </x:c>
      <x:c r="O9507" s="268" t="n">
        <x:f>I9507*TOMATO_PRICE+J9507*CARROT_PRICE+K9507*MESCLUN_PRICE</x:f>
        <x:v>162434</x:v>
      </x:c>
      <x:c r="P9507" s="268" t="n">
        <x:f>I9507*TOMATO_FERTILIZER+J9507*CARROT_FERTILIZER+K9507*MESCLUN_FERTILIZER</x:f>
        <x:v>22440</x:v>
      </x:c>
      <x:c r="Q9507" s="268" t="n">
        <x:f>MIN(M9507,FARMER_HOURS)*FARMER_RATE+MAX(M9507-FARMER_HOURS,0)*TEMP_RATE</x:f>
        <x:v>108137.67289879563</x:v>
      </x:c>
      <x:c r="R9507" s="268" t="n">
        <x:f>O9507-P9507-Q9507-FIXED_COST</x:f>
        <x:v>11856.32710120437</x:v>
      </x:c>
      <x:c r="S9507" s="139" t="str">
        <x:f>IF(AND(L9507&lt;=TOTAL_BED_CAP,N9507&lt;=TEMP_WORKER_CAP),"YES","NO")</x:f>
        <x:v>YES</x:v>
      </x:c>
      <x:c r="T9507" s="139" t="n">
        <x:f>IF(S9507="YES",R9507,-1E+99)</x:f>
        <x:v>11856.32710120437</x:v>
      </x:c>
    </x:row>
    <x:row r="9508">
      <x:c r="A9508" s="139"/>
      <x:c r="B9508" s="139"/>
      <x:c r="C9508" s="139"/>
      <x:c r="D9508" s="139"/>
      <x:c r="E9508" s="139"/>
      <x:c r="F9508" s="139"/>
      <x:c r="G9508" s="139"/>
      <x:c r="H9508" s="139"/>
      <x:c r="I9508" s="266" t="n">
        <x:f>INT((ROW()-ROW($I$46))/((CARROT_CAP+1)*(MESCLUN_CAP+1)))</x:f>
        <x:v>14</x:v>
      </x:c>
      <x:c r="J9508" s="266" t="n">
        <x:f>MOD(INT((ROW()-ROW($I$46))/(MESCLUN_CAP+1)),CARROT_CAP+1)</x:f>
        <x:v>11</x:v>
      </x:c>
      <x:c r="K9508" s="266" t="n">
        <x:f>MOD(ROW()-ROW($I$46),MESCLUN_CAP+1)</x:f>
        <x:v>7</x:v>
      </x:c>
      <x:c r="L9508" s="266" t="n">
        <x:f>SUM(I9508:K9508)</x:f>
        <x:v>32</x:v>
      </x:c>
      <x:c r="M9508" s="267" t="n">
        <x:f>I9508*TOMATO_HOURS*WEEKS*(1+TOMATO_DIM)^I9508+J9508*CARROT_HOURS*WEEKS*(1+CARROT_DIM)^J9508+K9508*MESCLUN_HOURS*WEEKS*(1+MESCLUN_DIM)^K9508</x:f>
        <x:v>5561.454398368589</x:v>
      </x:c>
      <x:c r="N9508" s="267" t="n">
        <x:f>MAX(M9508-FARMER_HOURS,0)/TEMP_HOURS_PER_WORKER</x:f>
        <x:v>3.3621211099781867</x:v>
      </x:c>
      <x:c r="O9508" s="268" t="n">
        <x:f>I9508*TOMATO_PRICE+J9508*CARROT_PRICE+K9508*MESCLUN_PRICE</x:f>
        <x:v>165134</x:v>
      </x:c>
      <x:c r="P9508" s="268" t="n">
        <x:f>I9508*TOMATO_FERTILIZER+J9508*CARROT_FERTILIZER+K9508*MESCLUN_FERTILIZER</x:f>
        <x:v>23320</x:v>
      </x:c>
      <x:c r="Q9508" s="268" t="n">
        <x:f>MIN(M9508,FARMER_HOURS)*FARMER_RATE+MAX(M9508-FARMER_HOURS,0)*TEMP_RATE</x:f>
        <x:v>109053.02774945466</x:v>
      </x:c>
      <x:c r="R9508" s="268" t="n">
        <x:f>O9508-P9508-Q9508-FIXED_COST</x:f>
        <x:v>12760.97225054534</x:v>
      </x:c>
      <x:c r="S9508" s="139" t="str">
        <x:f>IF(AND(L9508&lt;=TOTAL_BED_CAP,N9508&lt;=TEMP_WORKER_CAP),"YES","NO")</x:f>
        <x:v>YES</x:v>
      </x:c>
      <x:c r="T9508" s="139" t="n">
        <x:f>IF(S9508="YES",R9508,-1E+99)</x:f>
        <x:v>12760.97225054534</x:v>
      </x:c>
    </x:row>
    <x:row r="9509">
      <x:c r="A9509" s="139"/>
      <x:c r="B9509" s="139"/>
      <x:c r="C9509" s="139"/>
      <x:c r="D9509" s="139"/>
      <x:c r="E9509" s="139"/>
      <x:c r="F9509" s="139"/>
      <x:c r="G9509" s="139"/>
      <x:c r="H9509" s="139"/>
      <x:c r="I9509" s="266" t="n">
        <x:f>INT((ROW()-ROW($I$46))/((CARROT_CAP+1)*(MESCLUN_CAP+1)))</x:f>
        <x:v>14</x:v>
      </x:c>
      <x:c r="J9509" s="266" t="n">
        <x:f>MOD(INT((ROW()-ROW($I$46))/(MESCLUN_CAP+1)),CARROT_CAP+1)</x:f>
        <x:v>11</x:v>
      </x:c>
      <x:c r="K9509" s="266" t="n">
        <x:f>MOD(ROW()-ROW($I$46),MESCLUN_CAP+1)</x:f>
        <x:v>8</x:v>
      </x:c>
      <x:c r="L9509" s="266" t="n">
        <x:f>SUM(I9509:K9509)</x:f>
        <x:v>33</x:v>
      </x:c>
      <x:c r="M9509" s="267" t="n">
        <x:f>I9509*TOMATO_HOURS*WEEKS*(1+TOMATO_DIM)^I9509+J9509*CARROT_HOURS*WEEKS*(1+CARROT_DIM)^J9509+K9509*MESCLUN_HOURS*WEEKS*(1+MESCLUN_DIM)^K9509</x:f>
        <x:v>5615.4514966485685</x:v>
      </x:c>
      <x:c r="N9509" s="267" t="n">
        <x:f>MAX(M9509-FARMER_HOURS,0)/TEMP_HOURS_PER_WORKER</x:f>
        <x:v>3.399619094894839</x:v>
      </x:c>
      <x:c r="O9509" s="268" t="n">
        <x:f>I9509*TOMATO_PRICE+J9509*CARROT_PRICE+K9509*MESCLUN_PRICE</x:f>
        <x:v>167834</x:v>
      </x:c>
      <x:c r="P9509" s="268" t="n">
        <x:f>I9509*TOMATO_FERTILIZER+J9509*CARROT_FERTILIZER+K9509*MESCLUN_FERTILIZER</x:f>
        <x:v>24200</x:v>
      </x:c>
      <x:c r="Q9509" s="268" t="n">
        <x:f>MIN(M9509,FARMER_HOURS)*FARMER_RATE+MAX(M9509-FARMER_HOURS,0)*TEMP_RATE</x:f>
        <x:v>109990.47737237098</x:v>
      </x:c>
      <x:c r="R9509" s="268" t="n">
        <x:f>O9509-P9509-Q9509-FIXED_COST</x:f>
        <x:v>13643.52262762902</x:v>
      </x:c>
      <x:c r="S9509" s="139" t="str">
        <x:f>IF(AND(L9509&lt;=TOTAL_BED_CAP,N9509&lt;=TEMP_WORKER_CAP),"YES","NO")</x:f>
        <x:v>YES</x:v>
      </x:c>
      <x:c r="T9509" s="139" t="n">
        <x:f>IF(S9509="YES",R9509,-1E+99)</x:f>
        <x:v>13643.52262762902</x:v>
      </x:c>
    </x:row>
    <x:row r="9510">
      <x:c r="A9510" s="139"/>
      <x:c r="B9510" s="139"/>
      <x:c r="C9510" s="139"/>
      <x:c r="D9510" s="139"/>
      <x:c r="E9510" s="139"/>
      <x:c r="F9510" s="139"/>
      <x:c r="G9510" s="139"/>
      <x:c r="H9510" s="139"/>
      <x:c r="I9510" s="266" t="n">
        <x:f>INT((ROW()-ROW($I$46))/((CARROT_CAP+1)*(MESCLUN_CAP+1)))</x:f>
        <x:v>14</x:v>
      </x:c>
      <x:c r="J9510" s="266" t="n">
        <x:f>MOD(INT((ROW()-ROW($I$46))/(MESCLUN_CAP+1)),CARROT_CAP+1)</x:f>
        <x:v>11</x:v>
      </x:c>
      <x:c r="K9510" s="266" t="n">
        <x:f>MOD(ROW()-ROW($I$46),MESCLUN_CAP+1)</x:f>
        <x:v>9</x:v>
      </x:c>
      <x:c r="L9510" s="266" t="n">
        <x:f>SUM(I9510:K9510)</x:f>
        <x:v>34</x:v>
      </x:c>
      <x:c r="M9510" s="267" t="n">
        <x:f>I9510*TOMATO_HOURS*WEEKS*(1+TOMATO_DIM)^I9510+J9510*CARROT_HOURS*WEEKS*(1+CARROT_DIM)^J9510+K9510*MESCLUN_HOURS*WEEKS*(1+MESCLUN_DIM)^K9510</x:f>
        <x:v>5670.744832088963</x:v>
      </x:c>
      <x:c r="N9510" s="267" t="n">
        <x:f>MAX(M9510-FARMER_HOURS,0)/TEMP_HOURS_PER_WORKER</x:f>
        <x:v>3.4380172445062245</x:v>
      </x:c>
      <x:c r="O9510" s="268" t="n">
        <x:f>I9510*TOMATO_PRICE+J9510*CARROT_PRICE+K9510*MESCLUN_PRICE</x:f>
        <x:v>170534</x:v>
      </x:c>
      <x:c r="P9510" s="268" t="n">
        <x:f>I9510*TOMATO_FERTILIZER+J9510*CARROT_FERTILIZER+K9510*MESCLUN_FERTILIZER</x:f>
        <x:v>25080</x:v>
      </x:c>
      <x:c r="Q9510" s="268" t="n">
        <x:f>MIN(M9510,FARMER_HOURS)*FARMER_RATE+MAX(M9510-FARMER_HOURS,0)*TEMP_RATE</x:f>
        <x:v>110950.43111265561</x:v>
      </x:c>
      <x:c r="R9510" s="268" t="n">
        <x:f>O9510-P9510-Q9510-FIXED_COST</x:f>
        <x:v>14503.568887344387</x:v>
      </x:c>
      <x:c r="S9510" s="139" t="str">
        <x:f>IF(AND(L9510&lt;=TOTAL_BED_CAP,N9510&lt;=TEMP_WORKER_CAP),"YES","NO")</x:f>
        <x:v>YES</x:v>
      </x:c>
      <x:c r="T9510" s="139" t="n">
        <x:f>IF(S9510="YES",R9510,-1E+99)</x:f>
        <x:v>14503.568887344387</x:v>
      </x:c>
    </x:row>
    <x:row r="9511">
      <x:c r="A9511" s="139"/>
      <x:c r="B9511" s="139"/>
      <x:c r="C9511" s="139"/>
      <x:c r="D9511" s="139"/>
      <x:c r="E9511" s="139"/>
      <x:c r="F9511" s="139"/>
      <x:c r="G9511" s="139"/>
      <x:c r="H9511" s="139"/>
      <x:c r="I9511" s="266" t="n">
        <x:f>INT((ROW()-ROW($I$46))/((CARROT_CAP+1)*(MESCLUN_CAP+1)))</x:f>
        <x:v>14</x:v>
      </x:c>
      <x:c r="J9511" s="266" t="n">
        <x:f>MOD(INT((ROW()-ROW($I$46))/(MESCLUN_CAP+1)),CARROT_CAP+1)</x:f>
        <x:v>11</x:v>
      </x:c>
      <x:c r="K9511" s="266" t="n">
        <x:f>MOD(ROW()-ROW($I$46),MESCLUN_CAP+1)</x:f>
        <x:v>10</x:v>
      </x:c>
      <x:c r="L9511" s="266" t="n">
        <x:f>SUM(I9511:K9511)</x:f>
        <x:v>35</x:v>
      </x:c>
      <x:c r="M9511" s="267" t="n">
        <x:f>I9511*TOMATO_HOURS*WEEKS*(1+TOMATO_DIM)^I9511+J9511*CARROT_HOURS*WEEKS*(1+CARROT_DIM)^J9511+K9511*MESCLUN_HOURS*WEEKS*(1+MESCLUN_DIM)^K9511</x:f>
        <x:v>5727.358373572176</x:v>
      </x:c>
      <x:c r="N9511" s="267" t="n">
        <x:f>MAX(M9511-FARMER_HOURS,0)/TEMP_HOURS_PER_WORKER</x:f>
        <x:v>3.4773322038695667</x:v>
      </x:c>
      <x:c r="O9511" s="268" t="n">
        <x:f>I9511*TOMATO_PRICE+J9511*CARROT_PRICE+K9511*MESCLUN_PRICE</x:f>
        <x:v>173234</x:v>
      </x:c>
      <x:c r="P9511" s="268" t="n">
        <x:f>I9511*TOMATO_FERTILIZER+J9511*CARROT_FERTILIZER+K9511*MESCLUN_FERTILIZER</x:f>
        <x:v>25960</x:v>
      </x:c>
      <x:c r="Q9511" s="268" t="n">
        <x:f>MIN(M9511,FARMER_HOURS)*FARMER_RATE+MAX(M9511-FARMER_HOURS,0)*TEMP_RATE</x:f>
        <x:v>111933.30509673916</x:v>
      </x:c>
      <x:c r="R9511" s="268" t="n">
        <x:f>O9511-P9511-Q9511-FIXED_COST</x:f>
        <x:v>15340.694903260839</x:v>
      </x:c>
      <x:c r="S9511" s="139" t="str">
        <x:f>IF(AND(L9511&lt;=TOTAL_BED_CAP,N9511&lt;=TEMP_WORKER_CAP),"YES","NO")</x:f>
        <x:v>YES</x:v>
      </x:c>
      <x:c r="T9511" s="139" t="n">
        <x:f>IF(S9511="YES",R9511,-1E+99)</x:f>
        <x:v>15340.694903260839</x:v>
      </x:c>
    </x:row>
    <x:row r="9512">
      <x:c r="A9512" s="139"/>
      <x:c r="B9512" s="139"/>
      <x:c r="C9512" s="139"/>
      <x:c r="D9512" s="139"/>
      <x:c r="E9512" s="139"/>
      <x:c r="F9512" s="139"/>
      <x:c r="G9512" s="139"/>
      <x:c r="H9512" s="139"/>
      <x:c r="I9512" s="266" t="n">
        <x:f>INT((ROW()-ROW($I$46))/((CARROT_CAP+1)*(MESCLUN_CAP+1)))</x:f>
        <x:v>14</x:v>
      </x:c>
      <x:c r="J9512" s="266" t="n">
        <x:f>MOD(INT((ROW()-ROW($I$46))/(MESCLUN_CAP+1)),CARROT_CAP+1)</x:f>
        <x:v>11</x:v>
      </x:c>
      <x:c r="K9512" s="266" t="n">
        <x:f>MOD(ROW()-ROW($I$46),MESCLUN_CAP+1)</x:f>
        <x:v>11</x:v>
      </x:c>
      <x:c r="L9512" s="266" t="n">
        <x:f>SUM(I9512:K9512)</x:f>
        <x:v>36</x:v>
      </x:c>
      <x:c r="M9512" s="267" t="n">
        <x:f>I9512*TOMATO_HOURS*WEEKS*(1+TOMATO_DIM)^I9512+J9512*CARROT_HOURS*WEEKS*(1+CARROT_DIM)^J9512+K9512*MESCLUN_HOURS*WEEKS*(1+MESCLUN_DIM)^K9512</x:f>
        <x:v>5785.316486665615</x:v>
      </x:c>
      <x:c r="N9512" s="267" t="n">
        <x:f>MAX(M9512-FARMER_HOURS,0)/TEMP_HOURS_PER_WORKER</x:f>
        <x:v>3.5175808935177884</x:v>
      </x:c>
      <x:c r="O9512" s="268" t="n">
        <x:f>I9512*TOMATO_PRICE+J9512*CARROT_PRICE+K9512*MESCLUN_PRICE</x:f>
        <x:v>175934</x:v>
      </x:c>
      <x:c r="P9512" s="268" t="n">
        <x:f>I9512*TOMATO_FERTILIZER+J9512*CARROT_FERTILIZER+K9512*MESCLUN_FERTILIZER</x:f>
        <x:v>26840</x:v>
      </x:c>
      <x:c r="Q9512" s="268" t="n">
        <x:f>MIN(M9512,FARMER_HOURS)*FARMER_RATE+MAX(M9512-FARMER_HOURS,0)*TEMP_RATE</x:f>
        <x:v>112939.52233794471</x:v>
      </x:c>
      <x:c r="R9512" s="268" t="n">
        <x:f>O9512-P9512-Q9512-FIXED_COST</x:f>
        <x:v>16154.477662055288</x:v>
      </x:c>
      <x:c r="S9512" s="139" t="str">
        <x:f>IF(AND(L9512&lt;=TOTAL_BED_CAP,N9512&lt;=TEMP_WORKER_CAP),"YES","NO")</x:f>
        <x:v>YES</x:v>
      </x:c>
      <x:c r="T9512" s="139" t="n">
        <x:f>IF(S9512="YES",R9512,-1E+99)</x:f>
        <x:v>16154.477662055288</x:v>
      </x:c>
    </x:row>
    <x:row r="9513">
      <x:c r="A9513" s="139"/>
      <x:c r="B9513" s="139"/>
      <x:c r="C9513" s="139"/>
      <x:c r="D9513" s="139"/>
      <x:c r="E9513" s="139"/>
      <x:c r="F9513" s="139"/>
      <x:c r="G9513" s="139"/>
      <x:c r="H9513" s="139"/>
      <x:c r="I9513" s="266" t="n">
        <x:f>INT((ROW()-ROW($I$46))/((CARROT_CAP+1)*(MESCLUN_CAP+1)))</x:f>
        <x:v>14</x:v>
      </x:c>
      <x:c r="J9513" s="266" t="n">
        <x:f>MOD(INT((ROW()-ROW($I$46))/(MESCLUN_CAP+1)),CARROT_CAP+1)</x:f>
        <x:v>11</x:v>
      </x:c>
      <x:c r="K9513" s="266" t="n">
        <x:f>MOD(ROW()-ROW($I$46),MESCLUN_CAP+1)</x:f>
        <x:v>12</x:v>
      </x:c>
      <x:c r="L9513" s="266" t="n">
        <x:f>SUM(I9513:K9513)</x:f>
        <x:v>37</x:v>
      </x:c>
      <x:c r="M9513" s="267" t="n">
        <x:f>I9513*TOMATO_HOURS*WEEKS*(1+TOMATO_DIM)^I9513+J9513*CARROT_HOURS*WEEKS*(1+CARROT_DIM)^J9513+K9513*MESCLUN_HOURS*WEEKS*(1+MESCLUN_DIM)^K9513</x:f>
        <x:v>5844.643939793679</x:v>
      </x:c>
      <x:c r="N9513" s="267" t="n">
        <x:f>MAX(M9513-FARMER_HOURS,0)/TEMP_HOURS_PER_WORKER</x:f>
        <x:v>3.5587805137456106</x:v>
      </x:c>
      <x:c r="O9513" s="268" t="n">
        <x:f>I9513*TOMATO_PRICE+J9513*CARROT_PRICE+K9513*MESCLUN_PRICE</x:f>
        <x:v>178634</x:v>
      </x:c>
      <x:c r="P9513" s="268" t="n">
        <x:f>I9513*TOMATO_FERTILIZER+J9513*CARROT_FERTILIZER+K9513*MESCLUN_FERTILIZER</x:f>
        <x:v>27720</x:v>
      </x:c>
      <x:c r="Q9513" s="268" t="n">
        <x:f>MIN(M9513,FARMER_HOURS)*FARMER_RATE+MAX(M9513-FARMER_HOURS,0)*TEMP_RATE</x:f>
        <x:v>113969.51284364026</x:v>
      </x:c>
      <x:c r="R9513" s="268" t="n">
        <x:f>O9513-P9513-Q9513-FIXED_COST</x:f>
        <x:v>16944.48715635974</x:v>
      </x:c>
      <x:c r="S9513" s="139" t="str">
        <x:f>IF(AND(L9513&lt;=TOTAL_BED_CAP,N9513&lt;=TEMP_WORKER_CAP),"YES","NO")</x:f>
        <x:v>YES</x:v>
      </x:c>
      <x:c r="T9513" s="139" t="n">
        <x:f>IF(S9513="YES",R9513,-1E+99)</x:f>
        <x:v>16944.48715635974</x:v>
      </x:c>
    </x:row>
    <x:row r="9514">
      <x:c r="A9514" s="139"/>
      <x:c r="B9514" s="139"/>
      <x:c r="C9514" s="139"/>
      <x:c r="D9514" s="139"/>
      <x:c r="E9514" s="139"/>
      <x:c r="F9514" s="139"/>
      <x:c r="G9514" s="139"/>
      <x:c r="H9514" s="139"/>
      <x:c r="I9514" s="266" t="n">
        <x:f>INT((ROW()-ROW($I$46))/((CARROT_CAP+1)*(MESCLUN_CAP+1)))</x:f>
        <x:v>14</x:v>
      </x:c>
      <x:c r="J9514" s="266" t="n">
        <x:f>MOD(INT((ROW()-ROW($I$46))/(MESCLUN_CAP+1)),CARROT_CAP+1)</x:f>
        <x:v>11</x:v>
      </x:c>
      <x:c r="K9514" s="266" t="n">
        <x:f>MOD(ROW()-ROW($I$46),MESCLUN_CAP+1)</x:f>
        <x:v>13</x:v>
      </x:c>
      <x:c r="L9514" s="266" t="n">
        <x:f>SUM(I9514:K9514)</x:f>
        <x:v>38</x:v>
      </x:c>
      <x:c r="M9514" s="267" t="n">
        <x:f>I9514*TOMATO_HOURS*WEEKS*(1+TOMATO_DIM)^I9514+J9514*CARROT_HOURS*WEEKS*(1+CARROT_DIM)^J9514+K9514*MESCLUN_HOURS*WEEKS*(1+MESCLUN_DIM)^K9514</x:f>
        <x:v>5905.365910502063</x:v>
      </x:c>
      <x:c r="N9514" s="267" t="n">
        <x:f>MAX(M9514-FARMER_HOURS,0)/TEMP_HOURS_PER_WORKER</x:f>
        <x:v>3.6009485489597663</x:v>
      </x:c>
      <x:c r="O9514" s="268" t="n">
        <x:f>I9514*TOMATO_PRICE+J9514*CARROT_PRICE+K9514*MESCLUN_PRICE</x:f>
        <x:v>181334</x:v>
      </x:c>
      <x:c r="P9514" s="268" t="n">
        <x:f>I9514*TOMATO_FERTILIZER+J9514*CARROT_FERTILIZER+K9514*MESCLUN_FERTILIZER</x:f>
        <x:v>28600</x:v>
      </x:c>
      <x:c r="Q9514" s="268" t="n">
        <x:f>MIN(M9514,FARMER_HOURS)*FARMER_RATE+MAX(M9514-FARMER_HOURS,0)*TEMP_RATE</x:f>
        <x:v>115023.71372399415</x:v>
      </x:c>
      <x:c r="R9514" s="268" t="n">
        <x:f>O9514-P9514-Q9514-FIXED_COST</x:f>
        <x:v>17710.28627600585</x:v>
      </x:c>
      <x:c r="S9514" s="139" t="str">
        <x:f>IF(AND(L9514&lt;=TOTAL_BED_CAP,N9514&lt;=TEMP_WORKER_CAP),"YES","NO")</x:f>
        <x:v>YES</x:v>
      </x:c>
      <x:c r="T9514" s="139" t="n">
        <x:f>IF(S9514="YES",R9514,-1E+99)</x:f>
        <x:v>17710.28627600585</x:v>
      </x:c>
    </x:row>
    <x:row r="9515">
      <x:c r="A9515" s="139"/>
      <x:c r="B9515" s="139"/>
      <x:c r="C9515" s="139"/>
      <x:c r="D9515" s="139"/>
      <x:c r="E9515" s="139"/>
      <x:c r="F9515" s="139"/>
      <x:c r="G9515" s="139"/>
      <x:c r="H9515" s="139"/>
      <x:c r="I9515" s="266" t="n">
        <x:f>INT((ROW()-ROW($I$46))/((CARROT_CAP+1)*(MESCLUN_CAP+1)))</x:f>
        <x:v>14</x:v>
      </x:c>
      <x:c r="J9515" s="266" t="n">
        <x:f>MOD(INT((ROW()-ROW($I$46))/(MESCLUN_CAP+1)),CARROT_CAP+1)</x:f>
        <x:v>11</x:v>
      </x:c>
      <x:c r="K9515" s="266" t="n">
        <x:f>MOD(ROW()-ROW($I$46),MESCLUN_CAP+1)</x:f>
        <x:v>14</x:v>
      </x:c>
      <x:c r="L9515" s="266" t="n">
        <x:f>SUM(I9515:K9515)</x:f>
        <x:v>39</x:v>
      </x:c>
      <x:c r="M9515" s="267" t="n">
        <x:f>I9515*TOMATO_HOURS*WEEKS*(1+TOMATO_DIM)^I9515+J9515*CARROT_HOURS*WEEKS*(1+CARROT_DIM)^J9515+K9515*MESCLUN_HOURS*WEEKS*(1+MESCLUN_DIM)^K9515</x:f>
        <x:v>5967.507991815724</x:v>
      </x:c>
      <x:c r="N9515" s="267" t="n">
        <x:f>MAX(M9515-FARMER_HOURS,0)/TEMP_HOURS_PER_WORKER</x:f>
        <x:v>3.644102772094253</x:v>
      </x:c>
      <x:c r="O9515" s="268" t="n">
        <x:f>I9515*TOMATO_PRICE+J9515*CARROT_PRICE+K9515*MESCLUN_PRICE</x:f>
        <x:v>184034</x:v>
      </x:c>
      <x:c r="P9515" s="268" t="n">
        <x:f>I9515*TOMATO_FERTILIZER+J9515*CARROT_FERTILIZER+K9515*MESCLUN_FERTILIZER</x:f>
        <x:v>29480</x:v>
      </x:c>
      <x:c r="Q9515" s="268" t="n">
        <x:f>MIN(M9515,FARMER_HOURS)*FARMER_RATE+MAX(M9515-FARMER_HOURS,0)*TEMP_RATE</x:f>
        <x:v>116102.56930235632</x:v>
      </x:c>
      <x:c r="R9515" s="268" t="n">
        <x:f>O9515-P9515-Q9515-FIXED_COST</x:f>
        <x:v>18451.43069764368</x:v>
      </x:c>
      <x:c r="S9515" s="139" t="str">
        <x:f>IF(AND(L9515&lt;=TOTAL_BED_CAP,N9515&lt;=TEMP_WORKER_CAP),"YES","NO")</x:f>
        <x:v>YES</x:v>
      </x:c>
      <x:c r="T9515" s="139" t="n">
        <x:f>IF(S9515="YES",R9515,-1E+99)</x:f>
        <x:v>18451.43069764368</x:v>
      </x:c>
    </x:row>
    <x:row r="9516">
      <x:c r="A9516" s="139"/>
      <x:c r="B9516" s="139"/>
      <x:c r="C9516" s="139"/>
      <x:c r="D9516" s="139"/>
      <x:c r="E9516" s="139"/>
      <x:c r="F9516" s="139"/>
      <x:c r="G9516" s="139"/>
      <x:c r="H9516" s="139"/>
      <x:c r="I9516" s="266" t="n">
        <x:f>INT((ROW()-ROW($I$46))/((CARROT_CAP+1)*(MESCLUN_CAP+1)))</x:f>
        <x:v>14</x:v>
      </x:c>
      <x:c r="J9516" s="266" t="n">
        <x:f>MOD(INT((ROW()-ROW($I$46))/(MESCLUN_CAP+1)),CARROT_CAP+1)</x:f>
        <x:v>11</x:v>
      </x:c>
      <x:c r="K9516" s="266" t="n">
        <x:f>MOD(ROW()-ROW($I$46),MESCLUN_CAP+1)</x:f>
        <x:v>15</x:v>
      </x:c>
      <x:c r="L9516" s="266" t="n">
        <x:f>SUM(I9516:K9516)</x:f>
        <x:v>40</x:v>
      </x:c>
      <x:c r="M9516" s="267" t="n">
        <x:f>I9516*TOMATO_HOURS*WEEKS*(1+TOMATO_DIM)^I9516+J9516*CARROT_HOURS*WEEKS*(1+CARROT_DIM)^J9516+K9516*MESCLUN_HOURS*WEEKS*(1+MESCLUN_DIM)^K9516</x:f>
        <x:v>6031.096198691871</x:v>
      </x:c>
      <x:c r="N9516" s="267" t="n">
        <x:f>MAX(M9516-FARMER_HOURS,0)/TEMP_HOURS_PER_WORKER</x:f>
        <x:v>3.688261249091577</x:v>
      </x:c>
      <x:c r="O9516" s="268" t="n">
        <x:f>I9516*TOMATO_PRICE+J9516*CARROT_PRICE+K9516*MESCLUN_PRICE</x:f>
        <x:v>186734</x:v>
      </x:c>
      <x:c r="P9516" s="268" t="n">
        <x:f>I9516*TOMATO_FERTILIZER+J9516*CARROT_FERTILIZER+K9516*MESCLUN_FERTILIZER</x:f>
        <x:v>30360</x:v>
      </x:c>
      <x:c r="Q9516" s="268" t="n">
        <x:f>MIN(M9516,FARMER_HOURS)*FARMER_RATE+MAX(M9516-FARMER_HOURS,0)*TEMP_RATE</x:f>
        <x:v>117206.53122728942</x:v>
      </x:c>
      <x:c r="R9516" s="268" t="n">
        <x:f>O9516-P9516-Q9516-FIXED_COST</x:f>
        <x:v>19167.468772710577</x:v>
      </x:c>
      <x:c r="S9516" s="139" t="str">
        <x:f>IF(AND(L9516&lt;=TOTAL_BED_CAP,N9516&lt;=TEMP_WORKER_CAP),"YES","NO")</x:f>
        <x:v>YES</x:v>
      </x:c>
      <x:c r="T9516" s="139" t="n">
        <x:f>IF(S9516="YES",R9516,-1E+99)</x:f>
        <x:v>19167.468772710577</x:v>
      </x:c>
    </x:row>
    <x:row r="9517">
      <x:c r="A9517" s="139"/>
      <x:c r="B9517" s="139"/>
      <x:c r="C9517" s="139"/>
      <x:c r="D9517" s="139"/>
      <x:c r="E9517" s="139"/>
      <x:c r="F9517" s="139"/>
      <x:c r="G9517" s="139"/>
      <x:c r="H9517" s="139"/>
      <x:c r="I9517" s="266" t="n">
        <x:f>INT((ROW()-ROW($I$46))/((CARROT_CAP+1)*(MESCLUN_CAP+1)))</x:f>
        <x:v>14</x:v>
      </x:c>
      <x:c r="J9517" s="266" t="n">
        <x:f>MOD(INT((ROW()-ROW($I$46))/(MESCLUN_CAP+1)),CARROT_CAP+1)</x:f>
        <x:v>11</x:v>
      </x:c>
      <x:c r="K9517" s="266" t="n">
        <x:f>MOD(ROW()-ROW($I$46),MESCLUN_CAP+1)</x:f>
        <x:v>16</x:v>
      </x:c>
      <x:c r="L9517" s="266" t="n">
        <x:f>SUM(I9517:K9517)</x:f>
        <x:v>41</x:v>
      </x:c>
      <x:c r="M9517" s="267" t="n">
        <x:f>I9517*TOMATO_HOURS*WEEKS*(1+TOMATO_DIM)^I9517+J9517*CARROT_HOURS*WEEKS*(1+CARROT_DIM)^J9517+K9517*MESCLUN_HOURS*WEEKS*(1+MESCLUN_DIM)^K9517</x:f>
        <x:v>6096.15697456936</x:v>
      </x:c>
      <x:c r="N9517" s="267" t="n">
        <x:f>MAX(M9517-FARMER_HOURS,0)/TEMP_HOURS_PER_WORKER</x:f>
        <x:v>3.7334423434509443</x:v>
      </x:c>
      <x:c r="O9517" s="268" t="n">
        <x:f>I9517*TOMATO_PRICE+J9517*CARROT_PRICE+K9517*MESCLUN_PRICE</x:f>
        <x:v>189434</x:v>
      </x:c>
      <x:c r="P9517" s="268" t="n">
        <x:f>I9517*TOMATO_FERTILIZER+J9517*CARROT_FERTILIZER+K9517*MESCLUN_FERTILIZER</x:f>
        <x:v>31240</x:v>
      </x:c>
      <x:c r="Q9517" s="268" t="n">
        <x:f>MIN(M9517,FARMER_HOURS)*FARMER_RATE+MAX(M9517-FARMER_HOURS,0)*TEMP_RATE</x:f>
        <x:v>118336.0585862736</x:v>
      </x:c>
      <x:c r="R9517" s="268" t="n">
        <x:f>O9517-P9517-Q9517-FIXED_COST</x:f>
        <x:v>19857.941413726396</x:v>
      </x:c>
      <x:c r="S9517" s="139" t="str">
        <x:f>IF(AND(L9517&lt;=TOTAL_BED_CAP,N9517&lt;=TEMP_WORKER_CAP),"YES","NO")</x:f>
        <x:v>YES</x:v>
      </x:c>
      <x:c r="T9517" s="139" t="n">
        <x:f>IF(S9517="YES",R9517,-1E+99)</x:f>
        <x:v>19857.941413726396</x:v>
      </x:c>
    </x:row>
    <x:row r="9518">
      <x:c r="A9518" s="139"/>
      <x:c r="B9518" s="139"/>
      <x:c r="C9518" s="139"/>
      <x:c r="D9518" s="139"/>
      <x:c r="E9518" s="139"/>
      <x:c r="F9518" s="139"/>
      <x:c r="G9518" s="139"/>
      <x:c r="H9518" s="139"/>
      <x:c r="I9518" s="266" t="n">
        <x:f>INT((ROW()-ROW($I$46))/((CARROT_CAP+1)*(MESCLUN_CAP+1)))</x:f>
        <x:v>14</x:v>
      </x:c>
      <x:c r="J9518" s="266" t="n">
        <x:f>MOD(INT((ROW()-ROW($I$46))/(MESCLUN_CAP+1)),CARROT_CAP+1)</x:f>
        <x:v>11</x:v>
      </x:c>
      <x:c r="K9518" s="266" t="n">
        <x:f>MOD(ROW()-ROW($I$46),MESCLUN_CAP+1)</x:f>
        <x:v>17</x:v>
      </x:c>
      <x:c r="L9518" s="266" t="n">
        <x:f>SUM(I9518:K9518)</x:f>
        <x:v>42</x:v>
      </x:c>
      <x:c r="M9518" s="267" t="n">
        <x:f>I9518*TOMATO_HOURS*WEEKS*(1+TOMATO_DIM)^I9518+J9518*CARROT_HOURS*WEEKS*(1+CARROT_DIM)^J9518+K9518*MESCLUN_HOURS*WEEKS*(1+MESCLUN_DIM)^K9518</x:f>
        <x:v>6162.7171980159</x:v>
      </x:c>
      <x:c r="N9518" s="267" t="n">
        <x:f>MAX(M9518-FARMER_HOURS,0)/TEMP_HOURS_PER_WORKER</x:f>
        <x:v>3.779664720844375</x:v>
      </x:c>
      <x:c r="O9518" s="268" t="n">
        <x:f>I9518*TOMATO_PRICE+J9518*CARROT_PRICE+K9518*MESCLUN_PRICE</x:f>
        <x:v>192134</x:v>
      </x:c>
      <x:c r="P9518" s="268" t="n">
        <x:f>I9518*TOMATO_FERTILIZER+J9518*CARROT_FERTILIZER+K9518*MESCLUN_FERTILIZER</x:f>
        <x:v>32120</x:v>
      </x:c>
      <x:c r="Q9518" s="268" t="n">
        <x:f>MIN(M9518,FARMER_HOURS)*FARMER_RATE+MAX(M9518-FARMER_HOURS,0)*TEMP_RATE</x:f>
        <x:v>119491.61802110937</x:v>
      </x:c>
      <x:c r="R9518" s="268" t="n">
        <x:f>O9518-P9518-Q9518-FIXED_COST</x:f>
        <x:v>20522.381978890626</x:v>
      </x:c>
      <x:c r="S9518" s="139" t="str">
        <x:f>IF(AND(L9518&lt;=TOTAL_BED_CAP,N9518&lt;=TEMP_WORKER_CAP),"YES","NO")</x:f>
        <x:v>YES</x:v>
      </x:c>
      <x:c r="T9518" s="139" t="n">
        <x:f>IF(S9518="YES",R9518,-1E+99)</x:f>
        <x:v>20522.381978890626</x:v>
      </x:c>
    </x:row>
    <x:row r="9519">
      <x:c r="A9519" s="139"/>
      <x:c r="B9519" s="139"/>
      <x:c r="C9519" s="139"/>
      <x:c r="D9519" s="139"/>
      <x:c r="E9519" s="139"/>
      <x:c r="F9519" s="139"/>
      <x:c r="G9519" s="139"/>
      <x:c r="H9519" s="139"/>
      <x:c r="I9519" s="266" t="n">
        <x:f>INT((ROW()-ROW($I$46))/((CARROT_CAP+1)*(MESCLUN_CAP+1)))</x:f>
        <x:v>14</x:v>
      </x:c>
      <x:c r="J9519" s="266" t="n">
        <x:f>MOD(INT((ROW()-ROW($I$46))/(MESCLUN_CAP+1)),CARROT_CAP+1)</x:f>
        <x:v>11</x:v>
      </x:c>
      <x:c r="K9519" s="266" t="n">
        <x:f>MOD(ROW()-ROW($I$46),MESCLUN_CAP+1)</x:f>
        <x:v>18</x:v>
      </x:c>
      <x:c r="L9519" s="266" t="n">
        <x:f>SUM(I9519:K9519)</x:f>
        <x:v>43</x:v>
      </x:c>
      <x:c r="M9519" s="267" t="n">
        <x:f>I9519*TOMATO_HOURS*WEEKS*(1+TOMATO_DIM)^I9519+J9519*CARROT_HOURS*WEEKS*(1+CARROT_DIM)^J9519+K9519*MESCLUN_HOURS*WEEKS*(1+MESCLUN_DIM)^K9519</x:f>
        <x:v>6230.804189474487</x:v>
      </x:c>
      <x:c r="N9519" s="267" t="n">
        <x:f>MAX(M9519-FARMER_HOURS,0)/TEMP_HOURS_PER_WORKER</x:f>
        <x:v>3.8269473538017276</x:v>
      </x:c>
      <x:c r="O9519" s="268" t="n">
        <x:f>I9519*TOMATO_PRICE+J9519*CARROT_PRICE+K9519*MESCLUN_PRICE</x:f>
        <x:v>194834</x:v>
      </x:c>
      <x:c r="P9519" s="268" t="n">
        <x:f>I9519*TOMATO_FERTILIZER+J9519*CARROT_FERTILIZER+K9519*MESCLUN_FERTILIZER</x:f>
        <x:v>33000</x:v>
      </x:c>
      <x:c r="Q9519" s="268" t="n">
        <x:f>MIN(M9519,FARMER_HOURS)*FARMER_RATE+MAX(M9519-FARMER_HOURS,0)*TEMP_RATE</x:f>
        <x:v>120673.68384504318</x:v>
      </x:c>
      <x:c r="R9519" s="268" t="n">
        <x:f>O9519-P9519-Q9519-FIXED_COST</x:f>
        <x:v>21160.316154956818</x:v>
      </x:c>
      <x:c r="S9519" s="139" t="str">
        <x:f>IF(AND(L9519&lt;=TOTAL_BED_CAP,N9519&lt;=TEMP_WORKER_CAP),"YES","NO")</x:f>
        <x:v>YES</x:v>
      </x:c>
      <x:c r="T9519" s="139" t="n">
        <x:f>IF(S9519="YES",R9519,-1E+99)</x:f>
        <x:v>21160.316154956818</x:v>
      </x:c>
    </x:row>
    <x:row r="9520">
      <x:c r="A9520" s="139"/>
      <x:c r="B9520" s="139"/>
      <x:c r="C9520" s="139"/>
      <x:c r="D9520" s="139"/>
      <x:c r="E9520" s="139"/>
      <x:c r="F9520" s="139"/>
      <x:c r="G9520" s="139"/>
      <x:c r="H9520" s="139"/>
      <x:c r="I9520" s="266" t="n">
        <x:f>INT((ROW()-ROW($I$46))/((CARROT_CAP+1)*(MESCLUN_CAP+1)))</x:f>
        <x:v>14</x:v>
      </x:c>
      <x:c r="J9520" s="266" t="n">
        <x:f>MOD(INT((ROW()-ROW($I$46))/(MESCLUN_CAP+1)),CARROT_CAP+1)</x:f>
        <x:v>11</x:v>
      </x:c>
      <x:c r="K9520" s="266" t="n">
        <x:f>MOD(ROW()-ROW($I$46),MESCLUN_CAP+1)</x:f>
        <x:v>19</x:v>
      </x:c>
      <x:c r="L9520" s="266" t="n">
        <x:f>SUM(I9520:K9520)</x:f>
        <x:v>44</x:v>
      </x:c>
      <x:c r="M9520" s="267" t="n">
        <x:f>I9520*TOMATO_HOURS*WEEKS*(1+TOMATO_DIM)^I9520+J9520*CARROT_HOURS*WEEKS*(1+CARROT_DIM)^J9520+K9520*MESCLUN_HOURS*WEEKS*(1+MESCLUN_DIM)^K9520</x:f>
        <x:v>6300.44571811051</x:v>
      </x:c>
      <x:c r="N9520" s="267" t="n">
        <x:f>MAX(M9520-FARMER_HOURS,0)/TEMP_HOURS_PER_WORKER</x:f>
        <x:v>3.875309526465632</x:v>
      </x:c>
      <x:c r="O9520" s="268" t="n">
        <x:f>I9520*TOMATO_PRICE+J9520*CARROT_PRICE+K9520*MESCLUN_PRICE</x:f>
        <x:v>197534</x:v>
      </x:c>
      <x:c r="P9520" s="268" t="n">
        <x:f>I9520*TOMATO_FERTILIZER+J9520*CARROT_FERTILIZER+K9520*MESCLUN_FERTILIZER</x:f>
        <x:v>33880</x:v>
      </x:c>
      <x:c r="Q9520" s="268" t="n">
        <x:f>MIN(M9520,FARMER_HOURS)*FARMER_RATE+MAX(M9520-FARMER_HOURS,0)*TEMP_RATE</x:f>
        <x:v>121882.7381616408</x:v>
      </x:c>
      <x:c r="R9520" s="268" t="n">
        <x:f>O9520-P9520-Q9520-FIXED_COST</x:f>
        <x:v>21771.261838359205</x:v>
      </x:c>
      <x:c r="S9520" s="139" t="str">
        <x:f>IF(AND(L9520&lt;=TOTAL_BED_CAP,N9520&lt;=TEMP_WORKER_CAP),"YES","NO")</x:f>
        <x:v>YES</x:v>
      </x:c>
      <x:c r="T9520" s="139" t="n">
        <x:f>IF(S9520="YES",R9520,-1E+99)</x:f>
        <x:v>21771.261838359205</x:v>
      </x:c>
    </x:row>
    <x:row r="9521">
      <x:c r="A9521" s="139"/>
      <x:c r="B9521" s="139"/>
      <x:c r="C9521" s="139"/>
      <x:c r="D9521" s="139"/>
      <x:c r="E9521" s="139"/>
      <x:c r="F9521" s="139"/>
      <x:c r="G9521" s="139"/>
      <x:c r="H9521" s="139"/>
      <x:c r="I9521" s="266" t="n">
        <x:f>INT((ROW()-ROW($I$46))/((CARROT_CAP+1)*(MESCLUN_CAP+1)))</x:f>
        <x:v>14</x:v>
      </x:c>
      <x:c r="J9521" s="266" t="n">
        <x:f>MOD(INT((ROW()-ROW($I$46))/(MESCLUN_CAP+1)),CARROT_CAP+1)</x:f>
        <x:v>11</x:v>
      </x:c>
      <x:c r="K9521" s="266" t="n">
        <x:f>MOD(ROW()-ROW($I$46),MESCLUN_CAP+1)</x:f>
        <x:v>20</x:v>
      </x:c>
      <x:c r="L9521" s="266" t="n">
        <x:f>SUM(I9521:K9521)</x:f>
        <x:v>45</x:v>
      </x:c>
      <x:c r="M9521" s="267" t="n">
        <x:f>I9521*TOMATO_HOURS*WEEKS*(1+TOMATO_DIM)^I9521+J9521*CARROT_HOURS*WEEKS*(1+CARROT_DIM)^J9521+K9521*MESCLUN_HOURS*WEEKS*(1+MESCLUN_DIM)^K9521</x:f>
        <x:v>6371.670008760986</x:v>
      </x:c>
      <x:c r="N9521" s="267" t="n">
        <x:f>MAX(M9521-FARMER_HOURS,0)/TEMP_HOURS_PER_WORKER</x:f>
        <x:v>3.9247708394173513</x:v>
      </x:c>
      <x:c r="O9521" s="268" t="n">
        <x:f>I9521*TOMATO_PRICE+J9521*CARROT_PRICE+K9521*MESCLUN_PRICE</x:f>
        <x:v>200234</x:v>
      </x:c>
      <x:c r="P9521" s="268" t="n">
        <x:f>I9521*TOMATO_FERTILIZER+J9521*CARROT_FERTILIZER+K9521*MESCLUN_FERTILIZER</x:f>
        <x:v>34760</x:v>
      </x:c>
      <x:c r="Q9521" s="268" t="n">
        <x:f>MIN(M9521,FARMER_HOURS)*FARMER_RATE+MAX(M9521-FARMER_HOURS,0)*TEMP_RATE</x:f>
        <x:v>123119.27098543379</x:v>
      </x:c>
      <x:c r="R9521" s="268" t="n">
        <x:f>O9521-P9521-Q9521-FIXED_COST</x:f>
        <x:v>22354.729014566212</x:v>
      </x:c>
      <x:c r="S9521" s="139" t="str">
        <x:f>IF(AND(L9521&lt;=TOTAL_BED_CAP,N9521&lt;=TEMP_WORKER_CAP),"YES","NO")</x:f>
        <x:v>YES</x:v>
      </x:c>
      <x:c r="T9521" s="139" t="n">
        <x:f>IF(S9521="YES",R9521,-1E+99)</x:f>
        <x:v>22354.729014566212</x:v>
      </x:c>
    </x:row>
    <x:row r="9522">
      <x:c r="A9522" s="139"/>
      <x:c r="B9522" s="139"/>
      <x:c r="C9522" s="139"/>
      <x:c r="D9522" s="139"/>
      <x:c r="E9522" s="139"/>
      <x:c r="F9522" s="139"/>
      <x:c r="G9522" s="139"/>
      <x:c r="H9522" s="139"/>
      <x:c r="I9522" s="266" t="n">
        <x:f>INT((ROW()-ROW($I$46))/((CARROT_CAP+1)*(MESCLUN_CAP+1)))</x:f>
        <x:v>14</x:v>
      </x:c>
      <x:c r="J9522" s="266" t="n">
        <x:f>MOD(INT((ROW()-ROW($I$46))/(MESCLUN_CAP+1)),CARROT_CAP+1)</x:f>
        <x:v>11</x:v>
      </x:c>
      <x:c r="K9522" s="266" t="n">
        <x:f>MOD(ROW()-ROW($I$46),MESCLUN_CAP+1)</x:f>
        <x:v>21</x:v>
      </x:c>
      <x:c r="L9522" s="266" t="n">
        <x:f>SUM(I9522:K9522)</x:f>
        <x:v>46</x:v>
      </x:c>
      <x:c r="M9522" s="267" t="n">
        <x:f>I9522*TOMATO_HOURS*WEEKS*(1+TOMATO_DIM)^I9522+J9522*CARROT_HOURS*WEEKS*(1+CARROT_DIM)^J9522+K9522*MESCLUN_HOURS*WEEKS*(1+MESCLUN_DIM)^K9522</x:f>
        <x:v>6444.505748987431</x:v>
      </x:c>
      <x:c r="N9522" s="267" t="n">
        <x:f>MAX(M9522-FARMER_HOURS,0)/TEMP_HOURS_PER_WORKER</x:f>
        <x:v>3.9753512145746046</x:v>
      </x:c>
      <x:c r="O9522" s="268" t="n">
        <x:f>I9522*TOMATO_PRICE+J9522*CARROT_PRICE+K9522*MESCLUN_PRICE</x:f>
        <x:v>202934</x:v>
      </x:c>
      <x:c r="P9522" s="268" t="n">
        <x:f>I9522*TOMATO_FERTILIZER+J9522*CARROT_FERTILIZER+K9522*MESCLUN_FERTILIZER</x:f>
        <x:v>35640</x:v>
      </x:c>
      <x:c r="Q9522" s="268" t="n">
        <x:f>MIN(M9522,FARMER_HOURS)*FARMER_RATE+MAX(M9522-FARMER_HOURS,0)*TEMP_RATE</x:f>
        <x:v>124383.78036436511</x:v>
      </x:c>
      <x:c r="R9522" s="268" t="n">
        <x:f>O9522-P9522-Q9522-FIXED_COST</x:f>
        <x:v>22910.219635634887</x:v>
      </x:c>
      <x:c r="S9522" s="139" t="str">
        <x:f>IF(AND(L9522&lt;=TOTAL_BED_CAP,N9522&lt;=TEMP_WORKER_CAP),"YES","NO")</x:f>
        <x:v>YES</x:v>
      </x:c>
      <x:c r="T9522" s="139" t="n">
        <x:f>IF(S9522="YES",R9522,-1E+99)</x:f>
        <x:v>22910.219635634887</x:v>
      </x:c>
    </x:row>
    <x:row r="9523">
      <x:c r="A9523" s="139"/>
      <x:c r="B9523" s="139"/>
      <x:c r="C9523" s="139"/>
      <x:c r="D9523" s="139"/>
      <x:c r="E9523" s="139"/>
      <x:c r="F9523" s="139"/>
      <x:c r="G9523" s="139"/>
      <x:c r="H9523" s="139"/>
      <x:c r="I9523" s="266" t="n">
        <x:f>INT((ROW()-ROW($I$46))/((CARROT_CAP+1)*(MESCLUN_CAP+1)))</x:f>
        <x:v>14</x:v>
      </x:c>
      <x:c r="J9523" s="266" t="n">
        <x:f>MOD(INT((ROW()-ROW($I$46))/(MESCLUN_CAP+1)),CARROT_CAP+1)</x:f>
        <x:v>11</x:v>
      </x:c>
      <x:c r="K9523" s="266" t="n">
        <x:f>MOD(ROW()-ROW($I$46),MESCLUN_CAP+1)</x:f>
        <x:v>22</x:v>
      </x:c>
      <x:c r="L9523" s="266" t="n">
        <x:f>SUM(I9523:K9523)</x:f>
        <x:v>47</x:v>
      </x:c>
      <x:c r="M9523" s="267" t="n">
        <x:f>I9523*TOMATO_HOURS*WEEKS*(1+TOMATO_DIM)^I9523+J9523*CARROT_HOURS*WEEKS*(1+CARROT_DIM)^J9523+K9523*MESCLUN_HOURS*WEEKS*(1+MESCLUN_DIM)^K9523</x:f>
        <x:v>6518.982096233826</x:v>
      </x:c>
      <x:c r="N9523" s="267" t="n">
        <x:f>MAX(M9523-FARMER_HOURS,0)/TEMP_HOURS_PER_WORKER</x:f>
        <x:v>4.0270709001623795</x:v>
      </x:c>
      <x:c r="O9523" s="268" t="n">
        <x:f>I9523*TOMATO_PRICE+J9523*CARROT_PRICE+K9523*MESCLUN_PRICE</x:f>
        <x:v>205634</x:v>
      </x:c>
      <x:c r="P9523" s="268" t="n">
        <x:f>I9523*TOMATO_FERTILIZER+J9523*CARROT_FERTILIZER+K9523*MESCLUN_FERTILIZER</x:f>
        <x:v>36520</x:v>
      </x:c>
      <x:c r="Q9523" s="268" t="n">
        <x:f>MIN(M9523,FARMER_HOURS)*FARMER_RATE+MAX(M9523-FARMER_HOURS,0)*TEMP_RATE</x:f>
        <x:v>125676.77250405948</x:v>
      </x:c>
      <x:c r="R9523" s="268" t="n">
        <x:f>O9523-P9523-Q9523-FIXED_COST</x:f>
        <x:v>23437.22749594052</x:v>
      </x:c>
      <x:c r="S9523" s="139" t="str">
        <x:f>IF(AND(L9523&lt;=TOTAL_BED_CAP,N9523&lt;=TEMP_WORKER_CAP),"YES","NO")</x:f>
        <x:v>NO</x:v>
      </x:c>
      <x:c r="T9523" s="139" t="n">
        <x:f>IF(S9523="YES",R9523,-1E+99)</x:f>
        <x:v>-1e+99</x:v>
      </x:c>
    </x:row>
    <x:row r="9524">
      <x:c r="A9524" s="139"/>
      <x:c r="B9524" s="139"/>
      <x:c r="C9524" s="139"/>
      <x:c r="D9524" s="139"/>
      <x:c r="E9524" s="139"/>
      <x:c r="F9524" s="139"/>
      <x:c r="G9524" s="139"/>
      <x:c r="H9524" s="139"/>
      <x:c r="I9524" s="266" t="n">
        <x:f>INT((ROW()-ROW($I$46))/((CARROT_CAP+1)*(MESCLUN_CAP+1)))</x:f>
        <x:v>14</x:v>
      </x:c>
      <x:c r="J9524" s="266" t="n">
        <x:f>MOD(INT((ROW()-ROW($I$46))/(MESCLUN_CAP+1)),CARROT_CAP+1)</x:f>
        <x:v>11</x:v>
      </x:c>
      <x:c r="K9524" s="266" t="n">
        <x:f>MOD(ROW()-ROW($I$46),MESCLUN_CAP+1)</x:f>
        <x:v>23</x:v>
      </x:c>
      <x:c r="L9524" s="266" t="n">
        <x:f>SUM(I9524:K9524)</x:f>
        <x:v>48</x:v>
      </x:c>
      <x:c r="M9524" s="267" t="n">
        <x:f>I9524*TOMATO_HOURS*WEEKS*(1+TOMATO_DIM)^I9524+J9524*CARROT_HOURS*WEEKS*(1+CARROT_DIM)^J9524+K9524*MESCLUN_HOURS*WEEKS*(1+MESCLUN_DIM)^K9524</x:f>
        <x:v>6595.128685091263</x:v>
      </x:c>
      <x:c r="N9524" s="267" t="n">
        <x:f>MAX(M9524-FARMER_HOURS,0)/TEMP_HOURS_PER_WORKER</x:f>
        <x:v>4.079950475757822</x:v>
      </x:c>
      <x:c r="O9524" s="268" t="n">
        <x:f>I9524*TOMATO_PRICE+J9524*CARROT_PRICE+K9524*MESCLUN_PRICE</x:f>
        <x:v>208334</x:v>
      </x:c>
      <x:c r="P9524" s="268" t="n">
        <x:f>I9524*TOMATO_FERTILIZER+J9524*CARROT_FERTILIZER+K9524*MESCLUN_FERTILIZER</x:f>
        <x:v>37400</x:v>
      </x:c>
      <x:c r="Q9524" s="268" t="n">
        <x:f>MIN(M9524,FARMER_HOURS)*FARMER_RATE+MAX(M9524-FARMER_HOURS,0)*TEMP_RATE</x:f>
        <x:v>126998.76189394553</x:v>
      </x:c>
      <x:c r="R9524" s="268" t="n">
        <x:f>O9524-P9524-Q9524-FIXED_COST</x:f>
        <x:v>23935.238106054472</x:v>
      </x:c>
      <x:c r="S9524" s="139" t="str">
        <x:f>IF(AND(L9524&lt;=TOTAL_BED_CAP,N9524&lt;=TEMP_WORKER_CAP),"YES","NO")</x:f>
        <x:v>NO</x:v>
      </x:c>
      <x:c r="T9524" s="139" t="n">
        <x:f>IF(S9524="YES",R9524,-1E+99)</x:f>
        <x:v>-1e+99</x:v>
      </x:c>
    </x:row>
    <x:row r="9525">
      <x:c r="A9525" s="139"/>
      <x:c r="B9525" s="139"/>
      <x:c r="C9525" s="139"/>
      <x:c r="D9525" s="139"/>
      <x:c r="E9525" s="139"/>
      <x:c r="F9525" s="139"/>
      <x:c r="G9525" s="139"/>
      <x:c r="H9525" s="139"/>
      <x:c r="I9525" s="266" t="n">
        <x:f>INT((ROW()-ROW($I$46))/((CARROT_CAP+1)*(MESCLUN_CAP+1)))</x:f>
        <x:v>14</x:v>
      </x:c>
      <x:c r="J9525" s="266" t="n">
        <x:f>MOD(INT((ROW()-ROW($I$46))/(MESCLUN_CAP+1)),CARROT_CAP+1)</x:f>
        <x:v>11</x:v>
      </x:c>
      <x:c r="K9525" s="266" t="n">
        <x:f>MOD(ROW()-ROW($I$46),MESCLUN_CAP+1)</x:f>
        <x:v>24</x:v>
      </x:c>
      <x:c r="L9525" s="266" t="n">
        <x:f>SUM(I9525:K9525)</x:f>
        <x:v>49</x:v>
      </x:c>
      <x:c r="M9525" s="267" t="n">
        <x:f>I9525*TOMATO_HOURS*WEEKS*(1+TOMATO_DIM)^I9525+J9525*CARROT_HOURS*WEEKS*(1+CARROT_DIM)^J9525+K9525*MESCLUN_HOURS*WEEKS*(1+MESCLUN_DIM)^K9525</x:f>
        <x:v>6672.975634670758</x:v>
      </x:c>
      <x:c r="N9525" s="267" t="n">
        <x:f>MAX(M9525-FARMER_HOURS,0)/TEMP_HOURS_PER_WORKER</x:f>
        <x:v>4.1340108574102485</x:v>
      </x:c>
      <x:c r="O9525" s="268" t="n">
        <x:f>I9525*TOMATO_PRICE+J9525*CARROT_PRICE+K9525*MESCLUN_PRICE</x:f>
        <x:v>211034</x:v>
      </x:c>
      <x:c r="P9525" s="268" t="n">
        <x:f>I9525*TOMATO_FERTILIZER+J9525*CARROT_FERTILIZER+K9525*MESCLUN_FERTILIZER</x:f>
        <x:v>38280</x:v>
      </x:c>
      <x:c r="Q9525" s="268" t="n">
        <x:f>MIN(M9525,FARMER_HOURS)*FARMER_RATE+MAX(M9525-FARMER_HOURS,0)*TEMP_RATE</x:f>
        <x:v>128350.27143525622</x:v>
      </x:c>
      <x:c r="R9525" s="268" t="n">
        <x:f>O9525-P9525-Q9525-FIXED_COST</x:f>
        <x:v>24403.728564743782</x:v>
      </x:c>
      <x:c r="S9525" s="139" t="str">
        <x:f>IF(AND(L9525&lt;=TOTAL_BED_CAP,N9525&lt;=TEMP_WORKER_CAP),"YES","NO")</x:f>
        <x:v>NO</x:v>
      </x:c>
      <x:c r="T9525" s="139" t="n">
        <x:f>IF(S9525="YES",R9525,-1E+99)</x:f>
        <x:v>-1e+99</x:v>
      </x:c>
    </x:row>
    <x:row r="9526">
      <x:c r="A9526" s="139"/>
      <x:c r="B9526" s="139"/>
      <x:c r="C9526" s="139"/>
      <x:c r="D9526" s="139"/>
      <x:c r="E9526" s="139"/>
      <x:c r="F9526" s="139"/>
      <x:c r="G9526" s="139"/>
      <x:c r="H9526" s="139"/>
      <x:c r="I9526" s="266" t="n">
        <x:f>INT((ROW()-ROW($I$46))/((CARROT_CAP+1)*(MESCLUN_CAP+1)))</x:f>
        <x:v>14</x:v>
      </x:c>
      <x:c r="J9526" s="266" t="n">
        <x:f>MOD(INT((ROW()-ROW($I$46))/(MESCLUN_CAP+1)),CARROT_CAP+1)</x:f>
        <x:v>11</x:v>
      </x:c>
      <x:c r="K9526" s="266" t="n">
        <x:f>MOD(ROW()-ROW($I$46),MESCLUN_CAP+1)</x:f>
        <x:v>25</x:v>
      </x:c>
      <x:c r="L9526" s="266" t="n">
        <x:f>SUM(I9526:K9526)</x:f>
        <x:v>50</x:v>
      </x:c>
      <x:c r="M9526" s="267" t="n">
        <x:f>I9526*TOMATO_HOURS*WEEKS*(1+TOMATO_DIM)^I9526+J9526*CARROT_HOURS*WEEKS*(1+CARROT_DIM)^J9526+K9526*MESCLUN_HOURS*WEEKS*(1+MESCLUN_DIM)^K9526</x:f>
        <x:v>6752.553556085856</x:v>
      </x:c>
      <x:c r="N9526" s="267" t="n">
        <x:f>MAX(M9526-FARMER_HOURS,0)/TEMP_HOURS_PER_WORKER</x:f>
        <x:v>4.1892733028374005</x:v>
      </x:c>
      <x:c r="O9526" s="268" t="n">
        <x:f>I9526*TOMATO_PRICE+J9526*CARROT_PRICE+K9526*MESCLUN_PRICE</x:f>
        <x:v>213734</x:v>
      </x:c>
      <x:c r="P9526" s="268" t="n">
        <x:f>I9526*TOMATO_FERTILIZER+J9526*CARROT_FERTILIZER+K9526*MESCLUN_FERTILIZER</x:f>
        <x:v>39160</x:v>
      </x:c>
      <x:c r="Q9526" s="268" t="n">
        <x:f>MIN(M9526,FARMER_HOURS)*FARMER_RATE+MAX(M9526-FARMER_HOURS,0)*TEMP_RATE</x:f>
        <x:v>129731.832570935</x:v>
      </x:c>
      <x:c r="R9526" s="268" t="n">
        <x:f>O9526-P9526-Q9526-FIXED_COST</x:f>
        <x:v>24842.167429064997</x:v>
      </x:c>
      <x:c r="S9526" s="139" t="str">
        <x:f>IF(AND(L9526&lt;=TOTAL_BED_CAP,N9526&lt;=TEMP_WORKER_CAP),"YES","NO")</x:f>
        <x:v>NO</x:v>
      </x:c>
      <x:c r="T9526" s="139" t="n">
        <x:f>IF(S9526="YES",R9526,-1E+99)</x:f>
        <x:v>-1e+99</x:v>
      </x:c>
    </x:row>
    <x:row r="9527">
      <x:c r="A9527" s="139"/>
      <x:c r="B9527" s="139"/>
      <x:c r="C9527" s="139"/>
      <x:c r="D9527" s="139"/>
      <x:c r="E9527" s="139"/>
      <x:c r="F9527" s="139"/>
      <x:c r="G9527" s="139"/>
      <x:c r="H9527" s="139"/>
      <x:c r="I9527" s="266" t="n">
        <x:f>INT((ROW()-ROW($I$46))/((CARROT_CAP+1)*(MESCLUN_CAP+1)))</x:f>
        <x:v>14</x:v>
      </x:c>
      <x:c r="J9527" s="266" t="n">
        <x:f>MOD(INT((ROW()-ROW($I$46))/(MESCLUN_CAP+1)),CARROT_CAP+1)</x:f>
        <x:v>11</x:v>
      </x:c>
      <x:c r="K9527" s="266" t="n">
        <x:f>MOD(ROW()-ROW($I$46),MESCLUN_CAP+1)</x:f>
        <x:v>26</x:v>
      </x:c>
      <x:c r="L9527" s="266" t="n">
        <x:f>SUM(I9527:K9527)</x:f>
        <x:v>51</x:v>
      </x:c>
      <x:c r="M9527" s="267" t="n">
        <x:f>I9527*TOMATO_HOURS*WEEKS*(1+TOMATO_DIM)^I9527+J9527*CARROT_HOURS*WEEKS*(1+CARROT_DIM)^J9527+K9527*MESCLUN_HOURS*WEEKS*(1+MESCLUN_DIM)^K9527</x:f>
        <x:v>6833.893560046573</x:v>
      </x:c>
      <x:c r="N9527" s="267" t="n">
        <x:f>MAX(M9527-FARMER_HOURS,0)/TEMP_HOURS_PER_WORKER</x:f>
        <x:v>4.245759416699009</x:v>
      </x:c>
      <x:c r="O9527" s="268" t="n">
        <x:f>I9527*TOMATO_PRICE+J9527*CARROT_PRICE+K9527*MESCLUN_PRICE</x:f>
        <x:v>216434</x:v>
      </x:c>
      <x:c r="P9527" s="268" t="n">
        <x:f>I9527*TOMATO_FERTILIZER+J9527*CARROT_FERTILIZER+K9527*MESCLUN_FERTILIZER</x:f>
        <x:v>40040</x:v>
      </x:c>
      <x:c r="Q9527" s="268" t="n">
        <x:f>MIN(M9527,FARMER_HOURS)*FARMER_RATE+MAX(M9527-FARMER_HOURS,0)*TEMP_RATE</x:f>
        <x:v>131143.98541747523</x:v>
      </x:c>
      <x:c r="R9527" s="268" t="n">
        <x:f>O9527-P9527-Q9527-FIXED_COST</x:f>
        <x:v>25250.014582524775</x:v>
      </x:c>
      <x:c r="S9527" s="139" t="str">
        <x:f>IF(AND(L9527&lt;=TOTAL_BED_CAP,N9527&lt;=TEMP_WORKER_CAP),"YES","NO")</x:f>
        <x:v>NO</x:v>
      </x:c>
      <x:c r="T9527" s="139" t="n">
        <x:f>IF(S9527="YES",R9527,-1E+99)</x:f>
        <x:v>-1e+99</x:v>
      </x:c>
    </x:row>
    <x:row r="9528">
      <x:c r="A9528" s="139"/>
      <x:c r="B9528" s="139"/>
      <x:c r="C9528" s="139"/>
      <x:c r="D9528" s="139"/>
      <x:c r="E9528" s="139"/>
      <x:c r="F9528" s="139"/>
      <x:c r="G9528" s="139"/>
      <x:c r="H9528" s="139"/>
      <x:c r="I9528" s="266" t="n">
        <x:f>INT((ROW()-ROW($I$46))/((CARROT_CAP+1)*(MESCLUN_CAP+1)))</x:f>
        <x:v>14</x:v>
      </x:c>
      <x:c r="J9528" s="266" t="n">
        <x:f>MOD(INT((ROW()-ROW($I$46))/(MESCLUN_CAP+1)),CARROT_CAP+1)</x:f>
        <x:v>11</x:v>
      </x:c>
      <x:c r="K9528" s="266" t="n">
        <x:f>MOD(ROW()-ROW($I$46),MESCLUN_CAP+1)</x:f>
        <x:v>27</x:v>
      </x:c>
      <x:c r="L9528" s="266" t="n">
        <x:f>SUM(I9528:K9528)</x:f>
        <x:v>52</x:v>
      </x:c>
      <x:c r="M9528" s="267" t="n">
        <x:f>I9528*TOMATO_HOURS*WEEKS*(1+TOMATO_DIM)^I9528+J9528*CARROT_HOURS*WEEKS*(1+CARROT_DIM)^J9528+K9528*MESCLUN_HOURS*WEEKS*(1+MESCLUN_DIM)^K9528</x:f>
        <x:v>6917.02726456633</x:v>
      </x:c>
      <x:c r="N9528" s="267" t="n">
        <x:f>MAX(M9528-FARMER_HOURS,0)/TEMP_HOURS_PER_WORKER</x:f>
        <x:v>4.30349115594884</x:v>
      </x:c>
      <x:c r="O9528" s="268" t="n">
        <x:f>I9528*TOMATO_PRICE+J9528*CARROT_PRICE+K9528*MESCLUN_PRICE</x:f>
        <x:v>219134</x:v>
      </x:c>
      <x:c r="P9528" s="268" t="n">
        <x:f>I9528*TOMATO_FERTILIZER+J9528*CARROT_FERTILIZER+K9528*MESCLUN_FERTILIZER</x:f>
        <x:v>40920</x:v>
      </x:c>
      <x:c r="Q9528" s="268" t="n">
        <x:f>MIN(M9528,FARMER_HOURS)*FARMER_RATE+MAX(M9528-FARMER_HOURS,0)*TEMP_RATE</x:f>
        <x:v>132587.278898721</x:v>
      </x:c>
      <x:c r="R9528" s="268" t="n">
        <x:f>O9528-P9528-Q9528-FIXED_COST</x:f>
        <x:v>25626.721101278992</x:v>
      </x:c>
      <x:c r="S9528" s="139" t="str">
        <x:f>IF(AND(L9528&lt;=TOTAL_BED_CAP,N9528&lt;=TEMP_WORKER_CAP),"YES","NO")</x:f>
        <x:v>NO</x:v>
      </x:c>
      <x:c r="T9528" s="139" t="n">
        <x:f>IF(S9528="YES",R9528,-1E+99)</x:f>
        <x:v>-1e+99</x:v>
      </x:c>
    </x:row>
    <x:row r="9529">
      <x:c r="A9529" s="139"/>
      <x:c r="B9529" s="139"/>
      <x:c r="C9529" s="139"/>
      <x:c r="D9529" s="139"/>
      <x:c r="E9529" s="139"/>
      <x:c r="F9529" s="139"/>
      <x:c r="G9529" s="139"/>
      <x:c r="H9529" s="139"/>
      <x:c r="I9529" s="266" t="n">
        <x:f>INT((ROW()-ROW($I$46))/((CARROT_CAP+1)*(MESCLUN_CAP+1)))</x:f>
        <x:v>14</x:v>
      </x:c>
      <x:c r="J9529" s="266" t="n">
        <x:f>MOD(INT((ROW()-ROW($I$46))/(MESCLUN_CAP+1)),CARROT_CAP+1)</x:f>
        <x:v>11</x:v>
      </x:c>
      <x:c r="K9529" s="266" t="n">
        <x:f>MOD(ROW()-ROW($I$46),MESCLUN_CAP+1)</x:f>
        <x:v>28</x:v>
      </x:c>
      <x:c r="L9529" s="266" t="n">
        <x:f>SUM(I9529:K9529)</x:f>
        <x:v>53</x:v>
      </x:c>
      <x:c r="M9529" s="267" t="n">
        <x:f>I9529*TOMATO_HOURS*WEEKS*(1+TOMATO_DIM)^I9529+J9529*CARROT_HOURS*WEEKS*(1+CARROT_DIM)^J9529+K9529*MESCLUN_HOURS*WEEKS*(1+MESCLUN_DIM)^K9529</x:f>
        <x:v>7001.986802783484</x:v>
      </x:c>
      <x:c r="N9529" s="267" t="n">
        <x:f>MAX(M9529-FARMER_HOURS,0)/TEMP_HOURS_PER_WORKER</x:f>
        <x:v>4.362490835266308</x:v>
      </x:c>
      <x:c r="O9529" s="268" t="n">
        <x:f>I9529*TOMATO_PRICE+J9529*CARROT_PRICE+K9529*MESCLUN_PRICE</x:f>
        <x:v>221834</x:v>
      </x:c>
      <x:c r="P9529" s="268" t="n">
        <x:f>I9529*TOMATO_FERTILIZER+J9529*CARROT_FERTILIZER+K9529*MESCLUN_FERTILIZER</x:f>
        <x:v>41800</x:v>
      </x:c>
      <x:c r="Q9529" s="268" t="n">
        <x:f>MIN(M9529,FARMER_HOURS)*FARMER_RATE+MAX(M9529-FARMER_HOURS,0)*TEMP_RATE</x:f>
        <x:v>134062.27088165772</x:v>
      </x:c>
      <x:c r="R9529" s="268" t="n">
        <x:f>O9529-P9529-Q9529-FIXED_COST</x:f>
        <x:v>25971.72911834228</x:v>
      </x:c>
      <x:c r="S9529" s="139" t="str">
        <x:f>IF(AND(L9529&lt;=TOTAL_BED_CAP,N9529&lt;=TEMP_WORKER_CAP),"YES","NO")</x:f>
        <x:v>NO</x:v>
      </x:c>
      <x:c r="T9529" s="139" t="n">
        <x:f>IF(S9529="YES",R9529,-1E+99)</x:f>
        <x:v>-1e+99</x:v>
      </x:c>
    </x:row>
    <x:row r="9530">
      <x:c r="A9530" s="139"/>
      <x:c r="B9530" s="139"/>
      <x:c r="C9530" s="139"/>
      <x:c r="D9530" s="139"/>
      <x:c r="E9530" s="139"/>
      <x:c r="F9530" s="139"/>
      <x:c r="G9530" s="139"/>
      <x:c r="H9530" s="139"/>
      <x:c r="I9530" s="266" t="n">
        <x:f>INT((ROW()-ROW($I$46))/((CARROT_CAP+1)*(MESCLUN_CAP+1)))</x:f>
        <x:v>14</x:v>
      </x:c>
      <x:c r="J9530" s="266" t="n">
        <x:f>MOD(INT((ROW()-ROW($I$46))/(MESCLUN_CAP+1)),CARROT_CAP+1)</x:f>
        <x:v>11</x:v>
      </x:c>
      <x:c r="K9530" s="266" t="n">
        <x:f>MOD(ROW()-ROW($I$46),MESCLUN_CAP+1)</x:f>
        <x:v>29</x:v>
      </x:c>
      <x:c r="L9530" s="266" t="n">
        <x:f>SUM(I9530:K9530)</x:f>
        <x:v>54</x:v>
      </x:c>
      <x:c r="M9530" s="267" t="n">
        <x:f>I9530*TOMATO_HOURS*WEEKS*(1+TOMATO_DIM)^I9530+J9530*CARROT_HOURS*WEEKS*(1+CARROT_DIM)^J9530+K9530*MESCLUN_HOURS*WEEKS*(1+MESCLUN_DIM)^K9530</x:f>
        <x:v>7088.8048308991365</x:v>
      </x:c>
      <x:c r="N9530" s="267" t="n">
        <x:f>MAX(M9530-FARMER_HOURS,0)/TEMP_HOURS_PER_WORKER</x:f>
        <x:v>4.422781132568844</x:v>
      </x:c>
      <x:c r="O9530" s="268" t="n">
        <x:f>I9530*TOMATO_PRICE+J9530*CARROT_PRICE+K9530*MESCLUN_PRICE</x:f>
        <x:v>224534</x:v>
      </x:c>
      <x:c r="P9530" s="268" t="n">
        <x:f>I9530*TOMATO_FERTILIZER+J9530*CARROT_FERTILIZER+K9530*MESCLUN_FERTILIZER</x:f>
        <x:v>42680</x:v>
      </x:c>
      <x:c r="Q9530" s="268" t="n">
        <x:f>MIN(M9530,FARMER_HOURS)*FARMER_RATE+MAX(M9530-FARMER_HOURS,0)*TEMP_RATE</x:f>
        <x:v>135569.52831422113</x:v>
      </x:c>
      <x:c r="R9530" s="268" t="n">
        <x:f>O9530-P9530-Q9530-FIXED_COST</x:f>
        <x:v>26284.471685778874</x:v>
      </x:c>
      <x:c r="S9530" s="139" t="str">
        <x:f>IF(AND(L9530&lt;=TOTAL_BED_CAP,N9530&lt;=TEMP_WORKER_CAP),"YES","NO")</x:f>
        <x:v>NO</x:v>
      </x:c>
      <x:c r="T9530" s="139" t="n">
        <x:f>IF(S9530="YES",R9530,-1E+99)</x:f>
        <x:v>-1e+99</x:v>
      </x:c>
    </x:row>
    <x:row r="9531">
      <x:c r="A9531" s="139"/>
      <x:c r="B9531" s="139"/>
      <x:c r="C9531" s="139"/>
      <x:c r="D9531" s="139"/>
      <x:c r="E9531" s="139"/>
      <x:c r="F9531" s="139"/>
      <x:c r="G9531" s="139"/>
      <x:c r="H9531" s="139"/>
      <x:c r="I9531" s="266" t="n">
        <x:f>INT((ROW()-ROW($I$46))/((CARROT_CAP+1)*(MESCLUN_CAP+1)))</x:f>
        <x:v>14</x:v>
      </x:c>
      <x:c r="J9531" s="266" t="n">
        <x:f>MOD(INT((ROW()-ROW($I$46))/(MESCLUN_CAP+1)),CARROT_CAP+1)</x:f>
        <x:v>11</x:v>
      </x:c>
      <x:c r="K9531" s="266" t="n">
        <x:f>MOD(ROW()-ROW($I$46),MESCLUN_CAP+1)</x:f>
        <x:v>30</x:v>
      </x:c>
      <x:c r="L9531" s="266" t="n">
        <x:f>SUM(I9531:K9531)</x:f>
        <x:v>55</x:v>
      </x:c>
      <x:c r="M9531" s="267" t="n">
        <x:f>I9531*TOMATO_HOURS*WEEKS*(1+TOMATO_DIM)^I9531+J9531*CARROT_HOURS*WEEKS*(1+CARROT_DIM)^J9531+K9531*MESCLUN_HOURS*WEEKS*(1+MESCLUN_DIM)^K9531</x:f>
        <x:v>7177.514536232907</x:v>
      </x:c>
      <x:c r="N9531" s="267" t="n">
        <x:f>MAX(M9531-FARMER_HOURS,0)/TEMP_HOURS_PER_WORKER</x:f>
        <x:v>4.484385094606186</x:v>
      </x:c>
      <x:c r="O9531" s="268" t="n">
        <x:f>I9531*TOMATO_PRICE+J9531*CARROT_PRICE+K9531*MESCLUN_PRICE</x:f>
        <x:v>227234</x:v>
      </x:c>
      <x:c r="P9531" s="268" t="n">
        <x:f>I9531*TOMATO_FERTILIZER+J9531*CARROT_FERTILIZER+K9531*MESCLUN_FERTILIZER</x:f>
        <x:v>43560</x:v>
      </x:c>
      <x:c r="Q9531" s="268" t="n">
        <x:f>MIN(M9531,FARMER_HOURS)*FARMER_RATE+MAX(M9531-FARMER_HOURS,0)*TEMP_RATE</x:f>
        <x:v>137109.62736515462</x:v>
      </x:c>
      <x:c r="R9531" s="268" t="n">
        <x:f>O9531-P9531-Q9531-FIXED_COST</x:f>
        <x:v>26564.37263484538</x:v>
      </x:c>
      <x:c r="S9531" s="139" t="str">
        <x:f>IF(AND(L9531&lt;=TOTAL_BED_CAP,N9531&lt;=TEMP_WORKER_CAP),"YES","NO")</x:f>
        <x:v>NO</x:v>
      </x:c>
      <x:c r="T9531" s="139" t="n">
        <x:f>IF(S9531="YES",R9531,-1E+99)</x:f>
        <x:v>-1e+99</x:v>
      </x:c>
    </x:row>
    <x:row r="9532">
      <x:c r="A9532" s="139"/>
      <x:c r="B9532" s="139"/>
      <x:c r="C9532" s="139"/>
      <x:c r="D9532" s="139"/>
      <x:c r="E9532" s="139"/>
      <x:c r="F9532" s="139"/>
      <x:c r="G9532" s="139"/>
      <x:c r="H9532" s="139"/>
      <x:c r="I9532" s="266" t="n">
        <x:f>INT((ROW()-ROW($I$46))/((CARROT_CAP+1)*(MESCLUN_CAP+1)))</x:f>
        <x:v>14</x:v>
      </x:c>
      <x:c r="J9532" s="266" t="n">
        <x:f>MOD(INT((ROW()-ROW($I$46))/(MESCLUN_CAP+1)),CARROT_CAP+1)</x:f>
        <x:v>12</x:v>
      </x:c>
      <x:c r="K9532" s="266" t="n">
        <x:f>MOD(ROW()-ROW($I$46),MESCLUN_CAP+1)</x:f>
        <x:v>0</x:v>
      </x:c>
      <x:c r="L9532" s="266" t="n">
        <x:f>SUM(I9532:K9532)</x:f>
        <x:v>26</x:v>
      </x:c>
      <x:c r="M9532" s="267" t="n">
        <x:f>I9532*TOMATO_HOURS*WEEKS*(1+TOMATO_DIM)^I9532+J9532*CARROT_HOURS*WEEKS*(1+CARROT_DIM)^J9532+K9532*MESCLUN_HOURS*WEEKS*(1+MESCLUN_DIM)^K9532</x:f>
        <x:v>5269.007879877509</x:v>
      </x:c>
      <x:c r="N9532" s="267" t="n">
        <x:f>MAX(M9532-FARMER_HOURS,0)/TEMP_HOURS_PER_WORKER</x:f>
        <x:v>3.159033249914937</x:v>
      </x:c>
      <x:c r="O9532" s="268" t="n">
        <x:f>I9532*TOMATO_PRICE+J9532*CARROT_PRICE+K9532*MESCLUN_PRICE</x:f>
        <x:v>148328</x:v>
      </x:c>
      <x:c r="P9532" s="268" t="n">
        <x:f>I9532*TOMATO_FERTILIZER+J9532*CARROT_FERTILIZER+K9532*MESCLUN_FERTILIZER</x:f>
        <x:v>17600</x:v>
      </x:c>
      <x:c r="Q9532" s="268" t="n">
        <x:f>MIN(M9532,FARMER_HOURS)*FARMER_RATE+MAX(M9532-FARMER_HOURS,0)*TEMP_RATE</x:f>
        <x:v>103975.83124787343</x:v>
      </x:c>
      <x:c r="R9532" s="268" t="n">
        <x:f>O9532-P9532-Q9532-FIXED_COST</x:f>
        <x:v>6752.16875212657</x:v>
      </x:c>
      <x:c r="S9532" s="139" t="str">
        <x:f>IF(AND(L9532&lt;=TOTAL_BED_CAP,N9532&lt;=TEMP_WORKER_CAP),"YES","NO")</x:f>
        <x:v>YES</x:v>
      </x:c>
      <x:c r="T9532" s="139" t="n">
        <x:f>IF(S9532="YES",R9532,-1E+99)</x:f>
        <x:v>6752.16875212657</x:v>
      </x:c>
    </x:row>
    <x:row r="9533">
      <x:c r="A9533" s="139"/>
      <x:c r="B9533" s="139"/>
      <x:c r="C9533" s="139"/>
      <x:c r="D9533" s="139"/>
      <x:c r="E9533" s="139"/>
      <x:c r="F9533" s="139"/>
      <x:c r="G9533" s="139"/>
      <x:c r="H9533" s="139"/>
      <x:c r="I9533" s="266" t="n">
        <x:f>INT((ROW()-ROW($I$46))/((CARROT_CAP+1)*(MESCLUN_CAP+1)))</x:f>
        <x:v>14</x:v>
      </x:c>
      <x:c r="J9533" s="266" t="n">
        <x:f>MOD(INT((ROW()-ROW($I$46))/(MESCLUN_CAP+1)),CARROT_CAP+1)</x:f>
        <x:v>12</x:v>
      </x:c>
      <x:c r="K9533" s="266" t="n">
        <x:f>MOD(ROW()-ROW($I$46),MESCLUN_CAP+1)</x:f>
        <x:v>1</x:v>
      </x:c>
      <x:c r="L9533" s="266" t="n">
        <x:f>SUM(I9533:K9533)</x:f>
        <x:v>27</x:v>
      </x:c>
      <x:c r="M9533" s="267" t="n">
        <x:f>I9533*TOMATO_HOURS*WEEKS*(1+TOMATO_DIM)^I9533+J9533*CARROT_HOURS*WEEKS*(1+CARROT_DIM)^J9533+K9533*MESCLUN_HOURS*WEEKS*(1+MESCLUN_DIM)^K9533</x:f>
        <x:v>5314.570379877509</x:v>
      </x:c>
      <x:c r="N9533" s="267" t="n">
        <x:f>MAX(M9533-FARMER_HOURS,0)/TEMP_HOURS_PER_WORKER</x:f>
        <x:v>3.1906738749149373</x:v>
      </x:c>
      <x:c r="O9533" s="268" t="n">
        <x:f>I9533*TOMATO_PRICE+J9533*CARROT_PRICE+K9533*MESCLUN_PRICE</x:f>
        <x:v>151028</x:v>
      </x:c>
      <x:c r="P9533" s="268" t="n">
        <x:f>I9533*TOMATO_FERTILIZER+J9533*CARROT_FERTILIZER+K9533*MESCLUN_FERTILIZER</x:f>
        <x:v>18480</x:v>
      </x:c>
      <x:c r="Q9533" s="268" t="n">
        <x:f>MIN(M9533,FARMER_HOURS)*FARMER_RATE+MAX(M9533-FARMER_HOURS,0)*TEMP_RATE</x:f>
        <x:v>104766.84687287343</x:v>
      </x:c>
      <x:c r="R9533" s="268" t="n">
        <x:f>O9533-P9533-Q9533-FIXED_COST</x:f>
        <x:v>7781.15312712657</x:v>
      </x:c>
      <x:c r="S9533" s="139" t="str">
        <x:f>IF(AND(L9533&lt;=TOTAL_BED_CAP,N9533&lt;=TEMP_WORKER_CAP),"YES","NO")</x:f>
        <x:v>YES</x:v>
      </x:c>
      <x:c r="T9533" s="139" t="n">
        <x:f>IF(S9533="YES",R9533,-1E+99)</x:f>
        <x:v>7781.15312712657</x:v>
      </x:c>
    </x:row>
    <x:row r="9534">
      <x:c r="A9534" s="139"/>
      <x:c r="B9534" s="139"/>
      <x:c r="C9534" s="139"/>
      <x:c r="D9534" s="139"/>
      <x:c r="E9534" s="139"/>
      <x:c r="F9534" s="139"/>
      <x:c r="G9534" s="139"/>
      <x:c r="H9534" s="139"/>
      <x:c r="I9534" s="266" t="n">
        <x:f>INT((ROW()-ROW($I$46))/((CARROT_CAP+1)*(MESCLUN_CAP+1)))</x:f>
        <x:v>14</x:v>
      </x:c>
      <x:c r="J9534" s="266" t="n">
        <x:f>MOD(INT((ROW()-ROW($I$46))/(MESCLUN_CAP+1)),CARROT_CAP+1)</x:f>
        <x:v>12</x:v>
      </x:c>
      <x:c r="K9534" s="266" t="n">
        <x:f>MOD(ROW()-ROW($I$46),MESCLUN_CAP+1)</x:f>
        <x:v>2</x:v>
      </x:c>
      <x:c r="L9534" s="266" t="n">
        <x:f>SUM(I9534:K9534)</x:f>
        <x:v>28</x:v>
      </x:c>
      <x:c r="M9534" s="267" t="n">
        <x:f>I9534*TOMATO_HOURS*WEEKS*(1+TOMATO_DIM)^I9534+J9534*CARROT_HOURS*WEEKS*(1+CARROT_DIM)^J9534+K9534*MESCLUN_HOURS*WEEKS*(1+MESCLUN_DIM)^K9534</x:f>
        <x:v>5361.27194237751</x:v>
      </x:c>
      <x:c r="N9534" s="267" t="n">
        <x:f>MAX(M9534-FARMER_HOURS,0)/TEMP_HOURS_PER_WORKER</x:f>
        <x:v>3.2231055155399373</x:v>
      </x:c>
      <x:c r="O9534" s="268" t="n">
        <x:f>I9534*TOMATO_PRICE+J9534*CARROT_PRICE+K9534*MESCLUN_PRICE</x:f>
        <x:v>153728</x:v>
      </x:c>
      <x:c r="P9534" s="268" t="n">
        <x:f>I9534*TOMATO_FERTILIZER+J9534*CARROT_FERTILIZER+K9534*MESCLUN_FERTILIZER</x:f>
        <x:v>19360</x:v>
      </x:c>
      <x:c r="Q9534" s="268" t="n">
        <x:f>MIN(M9534,FARMER_HOURS)*FARMER_RATE+MAX(M9534-FARMER_HOURS,0)*TEMP_RATE</x:f>
        <x:v>105577.63788849843</x:v>
      </x:c>
      <x:c r="R9534" s="268" t="n">
        <x:f>O9534-P9534-Q9534-FIXED_COST</x:f>
        <x:v>8790.36211150157</x:v>
      </x:c>
      <x:c r="S9534" s="139" t="str">
        <x:f>IF(AND(L9534&lt;=TOTAL_BED_CAP,N9534&lt;=TEMP_WORKER_CAP),"YES","NO")</x:f>
        <x:v>YES</x:v>
      </x:c>
      <x:c r="T9534" s="139" t="n">
        <x:f>IF(S9534="YES",R9534,-1E+99)</x:f>
        <x:v>8790.36211150157</x:v>
      </x:c>
    </x:row>
    <x:row r="9535">
      <x:c r="A9535" s="139"/>
      <x:c r="B9535" s="139"/>
      <x:c r="C9535" s="139"/>
      <x:c r="D9535" s="139"/>
      <x:c r="E9535" s="139"/>
      <x:c r="F9535" s="139"/>
      <x:c r="G9535" s="139"/>
      <x:c r="H9535" s="139"/>
      <x:c r="I9535" s="266" t="n">
        <x:f>INT((ROW()-ROW($I$46))/((CARROT_CAP+1)*(MESCLUN_CAP+1)))</x:f>
        <x:v>14</x:v>
      </x:c>
      <x:c r="J9535" s="266" t="n">
        <x:f>MOD(INT((ROW()-ROW($I$46))/(MESCLUN_CAP+1)),CARROT_CAP+1)</x:f>
        <x:v>12</x:v>
      </x:c>
      <x:c r="K9535" s="266" t="n">
        <x:f>MOD(ROW()-ROW($I$46),MESCLUN_CAP+1)</x:f>
        <x:v>3</x:v>
      </x:c>
      <x:c r="L9535" s="266" t="n">
        <x:f>SUM(I9535:K9535)</x:f>
        <x:v>29</x:v>
      </x:c>
      <x:c r="M9535" s="267" t="n">
        <x:f>I9535*TOMATO_HOURS*WEEKS*(1+TOMATO_DIM)^I9535+J9535*CARROT_HOURS*WEEKS*(1+CARROT_DIM)^J9535+K9535*MESCLUN_HOURS*WEEKS*(1+MESCLUN_DIM)^K9535</x:f>
        <x:v>5409.133924799385</x:v>
      </x:c>
      <x:c r="N9535" s="267" t="n">
        <x:f>MAX(M9535-FARMER_HOURS,0)/TEMP_HOURS_PER_WORKER</x:f>
        <x:v>3.256343003332906</x:v>
      </x:c>
      <x:c r="O9535" s="268" t="n">
        <x:f>I9535*TOMATO_PRICE+J9535*CARROT_PRICE+K9535*MESCLUN_PRICE</x:f>
        <x:v>156428</x:v>
      </x:c>
      <x:c r="P9535" s="268" t="n">
        <x:f>I9535*TOMATO_FERTILIZER+J9535*CARROT_FERTILIZER+K9535*MESCLUN_FERTILIZER</x:f>
        <x:v>20240</x:v>
      </x:c>
      <x:c r="Q9535" s="268" t="n">
        <x:f>MIN(M9535,FARMER_HOURS)*FARMER_RATE+MAX(M9535-FARMER_HOURS,0)*TEMP_RATE</x:f>
        <x:v>106408.57508332265</x:v>
      </x:c>
      <x:c r="R9535" s="268" t="n">
        <x:f>O9535-P9535-Q9535-FIXED_COST</x:f>
        <x:v>9779.424916677352</x:v>
      </x:c>
      <x:c r="S9535" s="139" t="str">
        <x:f>IF(AND(L9535&lt;=TOTAL_BED_CAP,N9535&lt;=TEMP_WORKER_CAP),"YES","NO")</x:f>
        <x:v>YES</x:v>
      </x:c>
      <x:c r="T9535" s="139" t="n">
        <x:f>IF(S9535="YES",R9535,-1E+99)</x:f>
        <x:v>9779.424916677352</x:v>
      </x:c>
    </x:row>
    <x:row r="9536">
      <x:c r="A9536" s="139"/>
      <x:c r="B9536" s="139"/>
      <x:c r="C9536" s="139"/>
      <x:c r="D9536" s="139"/>
      <x:c r="E9536" s="139"/>
      <x:c r="F9536" s="139"/>
      <x:c r="G9536" s="139"/>
      <x:c r="H9536" s="139"/>
      <x:c r="I9536" s="266" t="n">
        <x:f>INT((ROW()-ROW($I$46))/((CARROT_CAP+1)*(MESCLUN_CAP+1)))</x:f>
        <x:v>14</x:v>
      </x:c>
      <x:c r="J9536" s="266" t="n">
        <x:f>MOD(INT((ROW()-ROW($I$46))/(MESCLUN_CAP+1)),CARROT_CAP+1)</x:f>
        <x:v>12</x:v>
      </x:c>
      <x:c r="K9536" s="266" t="n">
        <x:f>MOD(ROW()-ROW($I$46),MESCLUN_CAP+1)</x:f>
        <x:v>4</x:v>
      </x:c>
      <x:c r="L9536" s="266" t="n">
        <x:f>SUM(I9536:K9536)</x:f>
        <x:v>30</x:v>
      </x:c>
      <x:c r="M9536" s="267" t="n">
        <x:f>I9536*TOMATO_HOURS*WEEKS*(1+TOMATO_DIM)^I9536+J9536*CARROT_HOURS*WEEKS*(1+CARROT_DIM)^J9536+K9536*MESCLUN_HOURS*WEEKS*(1+MESCLUN_DIM)^K9536</x:f>
        <x:v>5458.178040522041</x:v>
      </x:c>
      <x:c r="N9536" s="267" t="n">
        <x:f>MAX(M9536-FARMER_HOURS,0)/TEMP_HOURS_PER_WORKER</x:f>
        <x:v>3.290401417029195</x:v>
      </x:c>
      <x:c r="O9536" s="268" t="n">
        <x:f>I9536*TOMATO_PRICE+J9536*CARROT_PRICE+K9536*MESCLUN_PRICE</x:f>
        <x:v>159128</x:v>
      </x:c>
      <x:c r="P9536" s="268" t="n">
        <x:f>I9536*TOMATO_FERTILIZER+J9536*CARROT_FERTILIZER+K9536*MESCLUN_FERTILIZER</x:f>
        <x:v>21120</x:v>
      </x:c>
      <x:c r="Q9536" s="268" t="n">
        <x:f>MIN(M9536,FARMER_HOURS)*FARMER_RATE+MAX(M9536-FARMER_HOURS,0)*TEMP_RATE</x:f>
        <x:v>107260.03542572987</x:v>
      </x:c>
      <x:c r="R9536" s="268" t="n">
        <x:f>O9536-P9536-Q9536-FIXED_COST</x:f>
        <x:v>10747.964574270125</x:v>
      </x:c>
      <x:c r="S9536" s="139" t="str">
        <x:f>IF(AND(L9536&lt;=TOTAL_BED_CAP,N9536&lt;=TEMP_WORKER_CAP),"YES","NO")</x:f>
        <x:v>YES</x:v>
      </x:c>
      <x:c r="T9536" s="139" t="n">
        <x:f>IF(S9536="YES",R9536,-1E+99)</x:f>
        <x:v>10747.964574270125</x:v>
      </x:c>
    </x:row>
    <x:row r="9537">
      <x:c r="A9537" s="139"/>
      <x:c r="B9537" s="139"/>
      <x:c r="C9537" s="139"/>
      <x:c r="D9537" s="139"/>
      <x:c r="E9537" s="139"/>
      <x:c r="F9537" s="139"/>
      <x:c r="G9537" s="139"/>
      <x:c r="H9537" s="139"/>
      <x:c r="I9537" s="266" t="n">
        <x:f>INT((ROW()-ROW($I$46))/((CARROT_CAP+1)*(MESCLUN_CAP+1)))</x:f>
        <x:v>14</x:v>
      </x:c>
      <x:c r="J9537" s="266" t="n">
        <x:f>MOD(INT((ROW()-ROW($I$46))/(MESCLUN_CAP+1)),CARROT_CAP+1)</x:f>
        <x:v>12</x:v>
      </x:c>
      <x:c r="K9537" s="266" t="n">
        <x:f>MOD(ROW()-ROW($I$46),MESCLUN_CAP+1)</x:f>
        <x:v>5</x:v>
      </x:c>
      <x:c r="L9537" s="266" t="n">
        <x:f>SUM(I9537:K9537)</x:f>
        <x:v>31</x:v>
      </x:c>
      <x:c r="M9537" s="267" t="n">
        <x:f>I9537*TOMATO_HOURS*WEEKS*(1+TOMATO_DIM)^I9537+J9537*CARROT_HOURS*WEEKS*(1+CARROT_DIM)^J9537+K9537*MESCLUN_HOURS*WEEKS*(1+MESCLUN_DIM)^K9537</x:f>
        <x:v>5508.426364443244</x:v>
      </x:c>
      <x:c r="N9537" s="267" t="n">
        <x:f>MAX(M9537-FARMER_HOURS,0)/TEMP_HOURS_PER_WORKER</x:f>
        <x:v>3.3252960864189194</x:v>
      </x:c>
      <x:c r="O9537" s="268" t="n">
        <x:f>I9537*TOMATO_PRICE+J9537*CARROT_PRICE+K9537*MESCLUN_PRICE</x:f>
        <x:v>161828</x:v>
      </x:c>
      <x:c r="P9537" s="268" t="n">
        <x:f>I9537*TOMATO_FERTILIZER+J9537*CARROT_FERTILIZER+K9537*MESCLUN_FERTILIZER</x:f>
        <x:v>22000</x:v>
      </x:c>
      <x:c r="Q9537" s="268" t="n">
        <x:f>MIN(M9537,FARMER_HOURS)*FARMER_RATE+MAX(M9537-FARMER_HOURS,0)*TEMP_RATE</x:f>
        <x:v>108132.40216047298</x:v>
      </x:c>
      <x:c r="R9537" s="268" t="n">
        <x:f>O9537-P9537-Q9537-FIXED_COST</x:f>
        <x:v>11695.597839527021</x:v>
      </x:c>
      <x:c r="S9537" s="139" t="str">
        <x:f>IF(AND(L9537&lt;=TOTAL_BED_CAP,N9537&lt;=TEMP_WORKER_CAP),"YES","NO")</x:f>
        <x:v>YES</x:v>
      </x:c>
      <x:c r="T9537" s="139" t="n">
        <x:f>IF(S9537="YES",R9537,-1E+99)</x:f>
        <x:v>11695.597839527021</x:v>
      </x:c>
    </x:row>
    <x:row r="9538">
      <x:c r="A9538" s="139"/>
      <x:c r="B9538" s="139"/>
      <x:c r="C9538" s="139"/>
      <x:c r="D9538" s="139"/>
      <x:c r="E9538" s="139"/>
      <x:c r="F9538" s="139"/>
      <x:c r="G9538" s="139"/>
      <x:c r="H9538" s="139"/>
      <x:c r="I9538" s="266" t="n">
        <x:f>INT((ROW()-ROW($I$46))/((CARROT_CAP+1)*(MESCLUN_CAP+1)))</x:f>
        <x:v>14</x:v>
      </x:c>
      <x:c r="J9538" s="266" t="n">
        <x:f>MOD(INT((ROW()-ROW($I$46))/(MESCLUN_CAP+1)),CARROT_CAP+1)</x:f>
        <x:v>12</x:v>
      </x:c>
      <x:c r="K9538" s="266" t="n">
        <x:f>MOD(ROW()-ROW($I$46),MESCLUN_CAP+1)</x:f>
        <x:v>6</x:v>
      </x:c>
      <x:c r="L9538" s="266" t="n">
        <x:f>SUM(I9538:K9538)</x:f>
        <x:v>32</x:v>
      </x:c>
      <x:c r="M9538" s="267" t="n">
        <x:f>I9538*TOMATO_HOURS*WEEKS*(1+TOMATO_DIM)^I9538+J9538*CARROT_HOURS*WEEKS*(1+CARROT_DIM)^J9538+K9538*MESCLUN_HOURS*WEEKS*(1+MESCLUN_DIM)^K9538</x:f>
        <x:v>5559.901338624877</x:v>
      </x:c>
      <x:c r="N9538" s="267" t="n">
        <x:f>MAX(M9538-FARMER_HOURS,0)/TEMP_HOURS_PER_WORKER</x:f>
        <x:v>3.361042596267276</x:v>
      </x:c>
      <x:c r="O9538" s="268" t="n">
        <x:f>I9538*TOMATO_PRICE+J9538*CARROT_PRICE+K9538*MESCLUN_PRICE</x:f>
        <x:v>164528</x:v>
      </x:c>
      <x:c r="P9538" s="268" t="n">
        <x:f>I9538*TOMATO_FERTILIZER+J9538*CARROT_FERTILIZER+K9538*MESCLUN_FERTILIZER</x:f>
        <x:v>22880</x:v>
      </x:c>
      <x:c r="Q9538" s="268" t="n">
        <x:f>MIN(M9538,FARMER_HOURS)*FARMER_RATE+MAX(M9538-FARMER_HOURS,0)*TEMP_RATE</x:f>
        <x:v>109026.06490668189</x:v>
      </x:c>
      <x:c r="R9538" s="268" t="n">
        <x:f>O9538-P9538-Q9538-FIXED_COST</x:f>
        <x:v>12621.935093318112</x:v>
      </x:c>
      <x:c r="S9538" s="139" t="str">
        <x:f>IF(AND(L9538&lt;=TOTAL_BED_CAP,N9538&lt;=TEMP_WORKER_CAP),"YES","NO")</x:f>
        <x:v>YES</x:v>
      </x:c>
      <x:c r="T9538" s="139" t="n">
        <x:f>IF(S9538="YES",R9538,-1E+99)</x:f>
        <x:v>12621.935093318112</x:v>
      </x:c>
    </x:row>
    <x:row r="9539">
      <x:c r="A9539" s="139"/>
      <x:c r="B9539" s="139"/>
      <x:c r="C9539" s="139"/>
      <x:c r="D9539" s="139"/>
      <x:c r="E9539" s="139"/>
      <x:c r="F9539" s="139"/>
      <x:c r="G9539" s="139"/>
      <x:c r="H9539" s="139"/>
      <x:c r="I9539" s="266" t="n">
        <x:f>INT((ROW()-ROW($I$46))/((CARROT_CAP+1)*(MESCLUN_CAP+1)))</x:f>
        <x:v>14</x:v>
      </x:c>
      <x:c r="J9539" s="266" t="n">
        <x:f>MOD(INT((ROW()-ROW($I$46))/(MESCLUN_CAP+1)),CARROT_CAP+1)</x:f>
        <x:v>12</x:v>
      </x:c>
      <x:c r="K9539" s="266" t="n">
        <x:f>MOD(ROW()-ROW($I$46),MESCLUN_CAP+1)</x:f>
        <x:v>7</x:v>
      </x:c>
      <x:c r="L9539" s="266" t="n">
        <x:f>SUM(I9539:K9539)</x:f>
        <x:v>33</x:v>
      </x:c>
      <x:c r="M9539" s="267" t="n">
        <x:f>I9539*TOMATO_HOURS*WEEKS*(1+TOMATO_DIM)^I9539+J9539*CARROT_HOURS*WEEKS*(1+CARROT_DIM)^J9539+K9539*MESCLUN_HOURS*WEEKS*(1+MESCLUN_DIM)^K9539</x:f>
        <x:v>5612.625778022838</x:v>
      </x:c>
      <x:c r="N9539" s="267" t="n">
        <x:f>MAX(M9539-FARMER_HOURS,0)/TEMP_HOURS_PER_WORKER</x:f>
        <x:v>3.3976567902936377</x:v>
      </x:c>
      <x:c r="O9539" s="268" t="n">
        <x:f>I9539*TOMATO_PRICE+J9539*CARROT_PRICE+K9539*MESCLUN_PRICE</x:f>
        <x:v>167228</x:v>
      </x:c>
      <x:c r="P9539" s="268" t="n">
        <x:f>I9539*TOMATO_FERTILIZER+J9539*CARROT_FERTILIZER+K9539*MESCLUN_FERTILIZER</x:f>
        <x:v>23760</x:v>
      </x:c>
      <x:c r="Q9539" s="268" t="n">
        <x:f>MIN(M9539,FARMER_HOURS)*FARMER_RATE+MAX(M9539-FARMER_HOURS,0)*TEMP_RATE</x:f>
        <x:v>109941.41975734093</x:v>
      </x:c>
      <x:c r="R9539" s="268" t="n">
        <x:f>O9539-P9539-Q9539-FIXED_COST</x:f>
        <x:v>13526.580242659067</x:v>
      </x:c>
      <x:c r="S9539" s="139" t="str">
        <x:f>IF(AND(L9539&lt;=TOTAL_BED_CAP,N9539&lt;=TEMP_WORKER_CAP),"YES","NO")</x:f>
        <x:v>YES</x:v>
      </x:c>
      <x:c r="T9539" s="139" t="n">
        <x:f>IF(S9539="YES",R9539,-1E+99)</x:f>
        <x:v>13526.580242659067</x:v>
      </x:c>
    </x:row>
    <x:row r="9540">
      <x:c r="A9540" s="139"/>
      <x:c r="B9540" s="139"/>
      <x:c r="C9540" s="139"/>
      <x:c r="D9540" s="139"/>
      <x:c r="E9540" s="139"/>
      <x:c r="F9540" s="139"/>
      <x:c r="G9540" s="139"/>
      <x:c r="H9540" s="139"/>
      <x:c r="I9540" s="266" t="n">
        <x:f>INT((ROW()-ROW($I$46))/((CARROT_CAP+1)*(MESCLUN_CAP+1)))</x:f>
        <x:v>14</x:v>
      </x:c>
      <x:c r="J9540" s="266" t="n">
        <x:f>MOD(INT((ROW()-ROW($I$46))/(MESCLUN_CAP+1)),CARROT_CAP+1)</x:f>
        <x:v>12</x:v>
      </x:c>
      <x:c r="K9540" s="266" t="n">
        <x:f>MOD(ROW()-ROW($I$46),MESCLUN_CAP+1)</x:f>
        <x:v>8</x:v>
      </x:c>
      <x:c r="L9540" s="266" t="n">
        <x:f>SUM(I9540:K9540)</x:f>
        <x:v>34</x:v>
      </x:c>
      <x:c r="M9540" s="267" t="n">
        <x:f>I9540*TOMATO_HOURS*WEEKS*(1+TOMATO_DIM)^I9540+J9540*CARROT_HOURS*WEEKS*(1+CARROT_DIM)^J9540+K9540*MESCLUN_HOURS*WEEKS*(1+MESCLUN_DIM)^K9540</x:f>
        <x:v>5666.6228763028175</x:v>
      </x:c>
      <x:c r="N9540" s="267" t="n">
        <x:f>MAX(M9540-FARMER_HOURS,0)/TEMP_HOURS_PER_WORKER</x:f>
        <x:v>3.43515477521029</x:v>
      </x:c>
      <x:c r="O9540" s="268" t="n">
        <x:f>I9540*TOMATO_PRICE+J9540*CARROT_PRICE+K9540*MESCLUN_PRICE</x:f>
        <x:v>169928</x:v>
      </x:c>
      <x:c r="P9540" s="268" t="n">
        <x:f>I9540*TOMATO_FERTILIZER+J9540*CARROT_FERTILIZER+K9540*MESCLUN_FERTILIZER</x:f>
        <x:v>24640</x:v>
      </x:c>
      <x:c r="Q9540" s="268" t="n">
        <x:f>MIN(M9540,FARMER_HOURS)*FARMER_RATE+MAX(M9540-FARMER_HOURS,0)*TEMP_RATE</x:f>
        <x:v>110878.86938025725</x:v>
      </x:c>
      <x:c r="R9540" s="268" t="n">
        <x:f>O9540-P9540-Q9540-FIXED_COST</x:f>
        <x:v>14409.130619742748</x:v>
      </x:c>
      <x:c r="S9540" s="139" t="str">
        <x:f>IF(AND(L9540&lt;=TOTAL_BED_CAP,N9540&lt;=TEMP_WORKER_CAP),"YES","NO")</x:f>
        <x:v>YES</x:v>
      </x:c>
      <x:c r="T9540" s="139" t="n">
        <x:f>IF(S9540="YES",R9540,-1E+99)</x:f>
        <x:v>14409.130619742748</x:v>
      </x:c>
    </x:row>
    <x:row r="9541">
      <x:c r="A9541" s="139"/>
      <x:c r="B9541" s="139"/>
      <x:c r="C9541" s="139"/>
      <x:c r="D9541" s="139"/>
      <x:c r="E9541" s="139"/>
      <x:c r="F9541" s="139"/>
      <x:c r="G9541" s="139"/>
      <x:c r="H9541" s="139"/>
      <x:c r="I9541" s="266" t="n">
        <x:f>INT((ROW()-ROW($I$46))/((CARROT_CAP+1)*(MESCLUN_CAP+1)))</x:f>
        <x:v>14</x:v>
      </x:c>
      <x:c r="J9541" s="266" t="n">
        <x:f>MOD(INT((ROW()-ROW($I$46))/(MESCLUN_CAP+1)),CARROT_CAP+1)</x:f>
        <x:v>12</x:v>
      </x:c>
      <x:c r="K9541" s="266" t="n">
        <x:f>MOD(ROW()-ROW($I$46),MESCLUN_CAP+1)</x:f>
        <x:v>9</x:v>
      </x:c>
      <x:c r="L9541" s="266" t="n">
        <x:f>SUM(I9541:K9541)</x:f>
        <x:v>35</x:v>
      </x:c>
      <x:c r="M9541" s="267" t="n">
        <x:f>I9541*TOMATO_HOURS*WEEKS*(1+TOMATO_DIM)^I9541+J9541*CARROT_HOURS*WEEKS*(1+CARROT_DIM)^J9541+K9541*MESCLUN_HOURS*WEEKS*(1+MESCLUN_DIM)^K9541</x:f>
        <x:v>5721.916211743212</x:v>
      </x:c>
      <x:c r="N9541" s="267" t="n">
        <x:f>MAX(M9541-FARMER_HOURS,0)/TEMP_HOURS_PER_WORKER</x:f>
        <x:v>3.4735529248216754</x:v>
      </x:c>
      <x:c r="O9541" s="268" t="n">
        <x:f>I9541*TOMATO_PRICE+J9541*CARROT_PRICE+K9541*MESCLUN_PRICE</x:f>
        <x:v>172628</x:v>
      </x:c>
      <x:c r="P9541" s="268" t="n">
        <x:f>I9541*TOMATO_FERTILIZER+J9541*CARROT_FERTILIZER+K9541*MESCLUN_FERTILIZER</x:f>
        <x:v>25520</x:v>
      </x:c>
      <x:c r="Q9541" s="268" t="n">
        <x:f>MIN(M9541,FARMER_HOURS)*FARMER_RATE+MAX(M9541-FARMER_HOURS,0)*TEMP_RATE</x:f>
        <x:v>111838.82312054189</x:v>
      </x:c>
      <x:c r="R9541" s="268" t="n">
        <x:f>O9541-P9541-Q9541-FIXED_COST</x:f>
        <x:v>15269.176879458115</x:v>
      </x:c>
      <x:c r="S9541" s="139" t="str">
        <x:f>IF(AND(L9541&lt;=TOTAL_BED_CAP,N9541&lt;=TEMP_WORKER_CAP),"YES","NO")</x:f>
        <x:v>YES</x:v>
      </x:c>
      <x:c r="T9541" s="139" t="n">
        <x:f>IF(S9541="YES",R9541,-1E+99)</x:f>
        <x:v>15269.176879458115</x:v>
      </x:c>
    </x:row>
    <x:row r="9542">
      <x:c r="A9542" s="139"/>
      <x:c r="B9542" s="139"/>
      <x:c r="C9542" s="139"/>
      <x:c r="D9542" s="139"/>
      <x:c r="E9542" s="139"/>
      <x:c r="F9542" s="139"/>
      <x:c r="G9542" s="139"/>
      <x:c r="H9542" s="139"/>
      <x:c r="I9542" s="266" t="n">
        <x:f>INT((ROW()-ROW($I$46))/((CARROT_CAP+1)*(MESCLUN_CAP+1)))</x:f>
        <x:v>14</x:v>
      </x:c>
      <x:c r="J9542" s="266" t="n">
        <x:f>MOD(INT((ROW()-ROW($I$46))/(MESCLUN_CAP+1)),CARROT_CAP+1)</x:f>
        <x:v>12</x:v>
      </x:c>
      <x:c r="K9542" s="266" t="n">
        <x:f>MOD(ROW()-ROW($I$46),MESCLUN_CAP+1)</x:f>
        <x:v>10</x:v>
      </x:c>
      <x:c r="L9542" s="266" t="n">
        <x:f>SUM(I9542:K9542)</x:f>
        <x:v>36</x:v>
      </x:c>
      <x:c r="M9542" s="267" t="n">
        <x:f>I9542*TOMATO_HOURS*WEEKS*(1+TOMATO_DIM)^I9542+J9542*CARROT_HOURS*WEEKS*(1+CARROT_DIM)^J9542+K9542*MESCLUN_HOURS*WEEKS*(1+MESCLUN_DIM)^K9542</x:f>
        <x:v>5778.529753226425</x:v>
      </x:c>
      <x:c r="N9542" s="267" t="n">
        <x:f>MAX(M9542-FARMER_HOURS,0)/TEMP_HOURS_PER_WORKER</x:f>
        <x:v>3.512867884185017</x:v>
      </x:c>
      <x:c r="O9542" s="268" t="n">
        <x:f>I9542*TOMATO_PRICE+J9542*CARROT_PRICE+K9542*MESCLUN_PRICE</x:f>
        <x:v>175328</x:v>
      </x:c>
      <x:c r="P9542" s="268" t="n">
        <x:f>I9542*TOMATO_FERTILIZER+J9542*CARROT_FERTILIZER+K9542*MESCLUN_FERTILIZER</x:f>
        <x:v>26400</x:v>
      </x:c>
      <x:c r="Q9542" s="268" t="n">
        <x:f>MIN(M9542,FARMER_HOURS)*FARMER_RATE+MAX(M9542-FARMER_HOURS,0)*TEMP_RATE</x:f>
        <x:v>112821.69710462543</x:v>
      </x:c>
      <x:c r="R9542" s="268" t="n">
        <x:f>O9542-P9542-Q9542-FIXED_COST</x:f>
        <x:v>16106.302895374567</x:v>
      </x:c>
      <x:c r="S9542" s="139" t="str">
        <x:f>IF(AND(L9542&lt;=TOTAL_BED_CAP,N9542&lt;=TEMP_WORKER_CAP),"YES","NO")</x:f>
        <x:v>YES</x:v>
      </x:c>
      <x:c r="T9542" s="139" t="n">
        <x:f>IF(S9542="YES",R9542,-1E+99)</x:f>
        <x:v>16106.302895374567</x:v>
      </x:c>
    </x:row>
    <x:row r="9543">
      <x:c r="A9543" s="139"/>
      <x:c r="B9543" s="139"/>
      <x:c r="C9543" s="139"/>
      <x:c r="D9543" s="139"/>
      <x:c r="E9543" s="139"/>
      <x:c r="F9543" s="139"/>
      <x:c r="G9543" s="139"/>
      <x:c r="H9543" s="139"/>
      <x:c r="I9543" s="266" t="n">
        <x:f>INT((ROW()-ROW($I$46))/((CARROT_CAP+1)*(MESCLUN_CAP+1)))</x:f>
        <x:v>14</x:v>
      </x:c>
      <x:c r="J9543" s="266" t="n">
        <x:f>MOD(INT((ROW()-ROW($I$46))/(MESCLUN_CAP+1)),CARROT_CAP+1)</x:f>
        <x:v>12</x:v>
      </x:c>
      <x:c r="K9543" s="266" t="n">
        <x:f>MOD(ROW()-ROW($I$46),MESCLUN_CAP+1)</x:f>
        <x:v>11</x:v>
      </x:c>
      <x:c r="L9543" s="266" t="n">
        <x:f>SUM(I9543:K9543)</x:f>
        <x:v>37</x:v>
      </x:c>
      <x:c r="M9543" s="267" t="n">
        <x:f>I9543*TOMATO_HOURS*WEEKS*(1+TOMATO_DIM)^I9543+J9543*CARROT_HOURS*WEEKS*(1+CARROT_DIM)^J9543+K9543*MESCLUN_HOURS*WEEKS*(1+MESCLUN_DIM)^K9543</x:f>
        <x:v>5836.487866319864</x:v>
      </x:c>
      <x:c r="N9543" s="267" t="n">
        <x:f>MAX(M9543-FARMER_HOURS,0)/TEMP_HOURS_PER_WORKER</x:f>
        <x:v>3.553116573833239</x:v>
      </x:c>
      <x:c r="O9543" s="268" t="n">
        <x:f>I9543*TOMATO_PRICE+J9543*CARROT_PRICE+K9543*MESCLUN_PRICE</x:f>
        <x:v>178028</x:v>
      </x:c>
      <x:c r="P9543" s="268" t="n">
        <x:f>I9543*TOMATO_FERTILIZER+J9543*CARROT_FERTILIZER+K9543*MESCLUN_FERTILIZER</x:f>
        <x:v>27280</x:v>
      </x:c>
      <x:c r="Q9543" s="268" t="n">
        <x:f>MIN(M9543,FARMER_HOURS)*FARMER_RATE+MAX(M9543-FARMER_HOURS,0)*TEMP_RATE</x:f>
        <x:v>113827.91434583097</x:v>
      </x:c>
      <x:c r="R9543" s="268" t="n">
        <x:f>O9543-P9543-Q9543-FIXED_COST</x:f>
        <x:v>16920.08565416903</x:v>
      </x:c>
      <x:c r="S9543" s="139" t="str">
        <x:f>IF(AND(L9543&lt;=TOTAL_BED_CAP,N9543&lt;=TEMP_WORKER_CAP),"YES","NO")</x:f>
        <x:v>YES</x:v>
      </x:c>
      <x:c r="T9543" s="139" t="n">
        <x:f>IF(S9543="YES",R9543,-1E+99)</x:f>
        <x:v>16920.08565416903</x:v>
      </x:c>
    </x:row>
    <x:row r="9544">
      <x:c r="A9544" s="139"/>
      <x:c r="B9544" s="139"/>
      <x:c r="C9544" s="139"/>
      <x:c r="D9544" s="139"/>
      <x:c r="E9544" s="139"/>
      <x:c r="F9544" s="139"/>
      <x:c r="G9544" s="139"/>
      <x:c r="H9544" s="139"/>
      <x:c r="I9544" s="266" t="n">
        <x:f>INT((ROW()-ROW($I$46))/((CARROT_CAP+1)*(MESCLUN_CAP+1)))</x:f>
        <x:v>14</x:v>
      </x:c>
      <x:c r="J9544" s="266" t="n">
        <x:f>MOD(INT((ROW()-ROW($I$46))/(MESCLUN_CAP+1)),CARROT_CAP+1)</x:f>
        <x:v>12</x:v>
      </x:c>
      <x:c r="K9544" s="266" t="n">
        <x:f>MOD(ROW()-ROW($I$46),MESCLUN_CAP+1)</x:f>
        <x:v>12</x:v>
      </x:c>
      <x:c r="L9544" s="266" t="n">
        <x:f>SUM(I9544:K9544)</x:f>
        <x:v>38</x:v>
      </x:c>
      <x:c r="M9544" s="267" t="n">
        <x:f>I9544*TOMATO_HOURS*WEEKS*(1+TOMATO_DIM)^I9544+J9544*CARROT_HOURS*WEEKS*(1+CARROT_DIM)^J9544+K9544*MESCLUN_HOURS*WEEKS*(1+MESCLUN_DIM)^K9544</x:f>
        <x:v>5895.815319447928</x:v>
      </x:c>
      <x:c r="N9544" s="267" t="n">
        <x:f>MAX(M9544-FARMER_HOURS,0)/TEMP_HOURS_PER_WORKER</x:f>
        <x:v>3.594316194061061</x:v>
      </x:c>
      <x:c r="O9544" s="268" t="n">
        <x:f>I9544*TOMATO_PRICE+J9544*CARROT_PRICE+K9544*MESCLUN_PRICE</x:f>
        <x:v>180728</x:v>
      </x:c>
      <x:c r="P9544" s="268" t="n">
        <x:f>I9544*TOMATO_FERTILIZER+J9544*CARROT_FERTILIZER+K9544*MESCLUN_FERTILIZER</x:f>
        <x:v>28160</x:v>
      </x:c>
      <x:c r="Q9544" s="268" t="n">
        <x:f>MIN(M9544,FARMER_HOURS)*FARMER_RATE+MAX(M9544-FARMER_HOURS,0)*TEMP_RATE</x:f>
        <x:v>114857.90485152653</x:v>
      </x:c>
      <x:c r="R9544" s="268" t="n">
        <x:f>O9544-P9544-Q9544-FIXED_COST</x:f>
        <x:v>17710.09514847347</x:v>
      </x:c>
      <x:c r="S9544" s="139" t="str">
        <x:f>IF(AND(L9544&lt;=TOTAL_BED_CAP,N9544&lt;=TEMP_WORKER_CAP),"YES","NO")</x:f>
        <x:v>YES</x:v>
      </x:c>
      <x:c r="T9544" s="139" t="n">
        <x:f>IF(S9544="YES",R9544,-1E+99)</x:f>
        <x:v>17710.09514847347</x:v>
      </x:c>
    </x:row>
    <x:row r="9545">
      <x:c r="A9545" s="139"/>
      <x:c r="B9545" s="139"/>
      <x:c r="C9545" s="139"/>
      <x:c r="D9545" s="139"/>
      <x:c r="E9545" s="139"/>
      <x:c r="F9545" s="139"/>
      <x:c r="G9545" s="139"/>
      <x:c r="H9545" s="139"/>
      <x:c r="I9545" s="266" t="n">
        <x:f>INT((ROW()-ROW($I$46))/((CARROT_CAP+1)*(MESCLUN_CAP+1)))</x:f>
        <x:v>14</x:v>
      </x:c>
      <x:c r="J9545" s="266" t="n">
        <x:f>MOD(INT((ROW()-ROW($I$46))/(MESCLUN_CAP+1)),CARROT_CAP+1)</x:f>
        <x:v>12</x:v>
      </x:c>
      <x:c r="K9545" s="266" t="n">
        <x:f>MOD(ROW()-ROW($I$46),MESCLUN_CAP+1)</x:f>
        <x:v>13</x:v>
      </x:c>
      <x:c r="L9545" s="266" t="n">
        <x:f>SUM(I9545:K9545)</x:f>
        <x:v>39</x:v>
      </x:c>
      <x:c r="M9545" s="267" t="n">
        <x:f>I9545*TOMATO_HOURS*WEEKS*(1+TOMATO_DIM)^I9545+J9545*CARROT_HOURS*WEEKS*(1+CARROT_DIM)^J9545+K9545*MESCLUN_HOURS*WEEKS*(1+MESCLUN_DIM)^K9545</x:f>
        <x:v>5956.537290156312</x:v>
      </x:c>
      <x:c r="N9545" s="267" t="n">
        <x:f>MAX(M9545-FARMER_HOURS,0)/TEMP_HOURS_PER_WORKER</x:f>
        <x:v>3.636484229275217</x:v>
      </x:c>
      <x:c r="O9545" s="268" t="n">
        <x:f>I9545*TOMATO_PRICE+J9545*CARROT_PRICE+K9545*MESCLUN_PRICE</x:f>
        <x:v>183428</x:v>
      </x:c>
      <x:c r="P9545" s="268" t="n">
        <x:f>I9545*TOMATO_FERTILIZER+J9545*CARROT_FERTILIZER+K9545*MESCLUN_FERTILIZER</x:f>
        <x:v>29040</x:v>
      </x:c>
      <x:c r="Q9545" s="268" t="n">
        <x:f>MIN(M9545,FARMER_HOURS)*FARMER_RATE+MAX(M9545-FARMER_HOURS,0)*TEMP_RATE</x:f>
        <x:v>115912.10573188042</x:v>
      </x:c>
      <x:c r="R9545" s="268" t="n">
        <x:f>O9545-P9545-Q9545-FIXED_COST</x:f>
        <x:v>18475.894268119577</x:v>
      </x:c>
      <x:c r="S9545" s="139" t="str">
        <x:f>IF(AND(L9545&lt;=TOTAL_BED_CAP,N9545&lt;=TEMP_WORKER_CAP),"YES","NO")</x:f>
        <x:v>YES</x:v>
      </x:c>
      <x:c r="T9545" s="139" t="n">
        <x:f>IF(S9545="YES",R9545,-1E+99)</x:f>
        <x:v>18475.894268119577</x:v>
      </x:c>
    </x:row>
    <x:row r="9546">
      <x:c r="A9546" s="139"/>
      <x:c r="B9546" s="139"/>
      <x:c r="C9546" s="139"/>
      <x:c r="D9546" s="139"/>
      <x:c r="E9546" s="139"/>
      <x:c r="F9546" s="139"/>
      <x:c r="G9546" s="139"/>
      <x:c r="H9546" s="139"/>
      <x:c r="I9546" s="266" t="n">
        <x:f>INT((ROW()-ROW($I$46))/((CARROT_CAP+1)*(MESCLUN_CAP+1)))</x:f>
        <x:v>14</x:v>
      </x:c>
      <x:c r="J9546" s="266" t="n">
        <x:f>MOD(INT((ROW()-ROW($I$46))/(MESCLUN_CAP+1)),CARROT_CAP+1)</x:f>
        <x:v>12</x:v>
      </x:c>
      <x:c r="K9546" s="266" t="n">
        <x:f>MOD(ROW()-ROW($I$46),MESCLUN_CAP+1)</x:f>
        <x:v>14</x:v>
      </x:c>
      <x:c r="L9546" s="266" t="n">
        <x:f>SUM(I9546:K9546)</x:f>
        <x:v>40</x:v>
      </x:c>
      <x:c r="M9546" s="267" t="n">
        <x:f>I9546*TOMATO_HOURS*WEEKS*(1+TOMATO_DIM)^I9546+J9546*CARROT_HOURS*WEEKS*(1+CARROT_DIM)^J9546+K9546*MESCLUN_HOURS*WEEKS*(1+MESCLUN_DIM)^K9546</x:f>
        <x:v>6018.679371469973</x:v>
      </x:c>
      <x:c r="N9546" s="267" t="n">
        <x:f>MAX(M9546-FARMER_HOURS,0)/TEMP_HOURS_PER_WORKER</x:f>
        <x:v>3.6796384524097037</x:v>
      </x:c>
      <x:c r="O9546" s="268" t="n">
        <x:f>I9546*TOMATO_PRICE+J9546*CARROT_PRICE+K9546*MESCLUN_PRICE</x:f>
        <x:v>186128</x:v>
      </x:c>
      <x:c r="P9546" s="268" t="n">
        <x:f>I9546*TOMATO_FERTILIZER+J9546*CARROT_FERTILIZER+K9546*MESCLUN_FERTILIZER</x:f>
        <x:v>29920</x:v>
      </x:c>
      <x:c r="Q9546" s="268" t="n">
        <x:f>MIN(M9546,FARMER_HOURS)*FARMER_RATE+MAX(M9546-FARMER_HOURS,0)*TEMP_RATE</x:f>
        <x:v>116990.9613102426</x:v>
      </x:c>
      <x:c r="R9546" s="268" t="n">
        <x:f>O9546-P9546-Q9546-FIXED_COST</x:f>
        <x:v>19217.038689757406</x:v>
      </x:c>
      <x:c r="S9546" s="139" t="str">
        <x:f>IF(AND(L9546&lt;=TOTAL_BED_CAP,N9546&lt;=TEMP_WORKER_CAP),"YES","NO")</x:f>
        <x:v>YES</x:v>
      </x:c>
      <x:c r="T9546" s="139" t="n">
        <x:f>IF(S9546="YES",R9546,-1E+99)</x:f>
        <x:v>19217.038689757406</x:v>
      </x:c>
    </x:row>
    <x:row r="9547">
      <x:c r="A9547" s="139"/>
      <x:c r="B9547" s="139"/>
      <x:c r="C9547" s="139"/>
      <x:c r="D9547" s="139"/>
      <x:c r="E9547" s="139"/>
      <x:c r="F9547" s="139"/>
      <x:c r="G9547" s="139"/>
      <x:c r="H9547" s="139"/>
      <x:c r="I9547" s="266" t="n">
        <x:f>INT((ROW()-ROW($I$46))/((CARROT_CAP+1)*(MESCLUN_CAP+1)))</x:f>
        <x:v>14</x:v>
      </x:c>
      <x:c r="J9547" s="266" t="n">
        <x:f>MOD(INT((ROW()-ROW($I$46))/(MESCLUN_CAP+1)),CARROT_CAP+1)</x:f>
        <x:v>12</x:v>
      </x:c>
      <x:c r="K9547" s="266" t="n">
        <x:f>MOD(ROW()-ROW($I$46),MESCLUN_CAP+1)</x:f>
        <x:v>15</x:v>
      </x:c>
      <x:c r="L9547" s="266" t="n">
        <x:f>SUM(I9547:K9547)</x:f>
        <x:v>41</x:v>
      </x:c>
      <x:c r="M9547" s="267" t="n">
        <x:f>I9547*TOMATO_HOURS*WEEKS*(1+TOMATO_DIM)^I9547+J9547*CARROT_HOURS*WEEKS*(1+CARROT_DIM)^J9547+K9547*MESCLUN_HOURS*WEEKS*(1+MESCLUN_DIM)^K9547</x:f>
        <x:v>6082.26757834612</x:v>
      </x:c>
      <x:c r="N9547" s="267" t="n">
        <x:f>MAX(M9547-FARMER_HOURS,0)/TEMP_HOURS_PER_WORKER</x:f>
        <x:v>3.723796929407028</x:v>
      </x:c>
      <x:c r="O9547" s="268" t="n">
        <x:f>I9547*TOMATO_PRICE+J9547*CARROT_PRICE+K9547*MESCLUN_PRICE</x:f>
        <x:v>188828</x:v>
      </x:c>
      <x:c r="P9547" s="268" t="n">
        <x:f>I9547*TOMATO_FERTILIZER+J9547*CARROT_FERTILIZER+K9547*MESCLUN_FERTILIZER</x:f>
        <x:v>30800</x:v>
      </x:c>
      <x:c r="Q9547" s="268" t="n">
        <x:f>MIN(M9547,FARMER_HOURS)*FARMER_RATE+MAX(M9547-FARMER_HOURS,0)*TEMP_RATE</x:f>
        <x:v>118094.9232351757</x:v>
      </x:c>
      <x:c r="R9547" s="268" t="n">
        <x:f>O9547-P9547-Q9547-FIXED_COST</x:f>
        <x:v>19933.076764824305</x:v>
      </x:c>
      <x:c r="S9547" s="139" t="str">
        <x:f>IF(AND(L9547&lt;=TOTAL_BED_CAP,N9547&lt;=TEMP_WORKER_CAP),"YES","NO")</x:f>
        <x:v>YES</x:v>
      </x:c>
      <x:c r="T9547" s="139" t="n">
        <x:f>IF(S9547="YES",R9547,-1E+99)</x:f>
        <x:v>19933.076764824305</x:v>
      </x:c>
    </x:row>
    <x:row r="9548">
      <x:c r="A9548" s="139"/>
      <x:c r="B9548" s="139"/>
      <x:c r="C9548" s="139"/>
      <x:c r="D9548" s="139"/>
      <x:c r="E9548" s="139"/>
      <x:c r="F9548" s="139"/>
      <x:c r="G9548" s="139"/>
      <x:c r="H9548" s="139"/>
      <x:c r="I9548" s="266" t="n">
        <x:f>INT((ROW()-ROW($I$46))/((CARROT_CAP+1)*(MESCLUN_CAP+1)))</x:f>
        <x:v>14</x:v>
      </x:c>
      <x:c r="J9548" s="266" t="n">
        <x:f>MOD(INT((ROW()-ROW($I$46))/(MESCLUN_CAP+1)),CARROT_CAP+1)</x:f>
        <x:v>12</x:v>
      </x:c>
      <x:c r="K9548" s="266" t="n">
        <x:f>MOD(ROW()-ROW($I$46),MESCLUN_CAP+1)</x:f>
        <x:v>16</x:v>
      </x:c>
      <x:c r="L9548" s="266" t="n">
        <x:f>SUM(I9548:K9548)</x:f>
        <x:v>42</x:v>
      </x:c>
      <x:c r="M9548" s="267" t="n">
        <x:f>I9548*TOMATO_HOURS*WEEKS*(1+TOMATO_DIM)^I9548+J9548*CARROT_HOURS*WEEKS*(1+CARROT_DIM)^J9548+K9548*MESCLUN_HOURS*WEEKS*(1+MESCLUN_DIM)^K9548</x:f>
        <x:v>6147.3283542236095</x:v>
      </x:c>
      <x:c r="N9548" s="267" t="n">
        <x:f>MAX(M9548-FARMER_HOURS,0)/TEMP_HOURS_PER_WORKER</x:f>
        <x:v>3.7689780237663957</x:v>
      </x:c>
      <x:c r="O9548" s="268" t="n">
        <x:f>I9548*TOMATO_PRICE+J9548*CARROT_PRICE+K9548*MESCLUN_PRICE</x:f>
        <x:v>191528</x:v>
      </x:c>
      <x:c r="P9548" s="268" t="n">
        <x:f>I9548*TOMATO_FERTILIZER+J9548*CARROT_FERTILIZER+K9548*MESCLUN_FERTILIZER</x:f>
        <x:v>31680</x:v>
      </x:c>
      <x:c r="Q9548" s="268" t="n">
        <x:f>MIN(M9548,FARMER_HOURS)*FARMER_RATE+MAX(M9548-FARMER_HOURS,0)*TEMP_RATE</x:f>
        <x:v>119224.45059415989</x:v>
      </x:c>
      <x:c r="R9548" s="268" t="n">
        <x:f>O9548-P9548-Q9548-FIXED_COST</x:f>
        <x:v>20623.54940584011</x:v>
      </x:c>
      <x:c r="S9548" s="139" t="str">
        <x:f>IF(AND(L9548&lt;=TOTAL_BED_CAP,N9548&lt;=TEMP_WORKER_CAP),"YES","NO")</x:f>
        <x:v>YES</x:v>
      </x:c>
      <x:c r="T9548" s="139" t="n">
        <x:f>IF(S9548="YES",R9548,-1E+99)</x:f>
        <x:v>20623.54940584011</x:v>
      </x:c>
    </x:row>
    <x:row r="9549">
      <x:c r="A9549" s="139"/>
      <x:c r="B9549" s="139"/>
      <x:c r="C9549" s="139"/>
      <x:c r="D9549" s="139"/>
      <x:c r="E9549" s="139"/>
      <x:c r="F9549" s="139"/>
      <x:c r="G9549" s="139"/>
      <x:c r="H9549" s="139"/>
      <x:c r="I9549" s="266" t="n">
        <x:f>INT((ROW()-ROW($I$46))/((CARROT_CAP+1)*(MESCLUN_CAP+1)))</x:f>
        <x:v>14</x:v>
      </x:c>
      <x:c r="J9549" s="266" t="n">
        <x:f>MOD(INT((ROW()-ROW($I$46))/(MESCLUN_CAP+1)),CARROT_CAP+1)</x:f>
        <x:v>12</x:v>
      </x:c>
      <x:c r="K9549" s="266" t="n">
        <x:f>MOD(ROW()-ROW($I$46),MESCLUN_CAP+1)</x:f>
        <x:v>17</x:v>
      </x:c>
      <x:c r="L9549" s="266" t="n">
        <x:f>SUM(I9549:K9549)</x:f>
        <x:v>43</x:v>
      </x:c>
      <x:c r="M9549" s="267" t="n">
        <x:f>I9549*TOMATO_HOURS*WEEKS*(1+TOMATO_DIM)^I9549+J9549*CARROT_HOURS*WEEKS*(1+CARROT_DIM)^J9549+K9549*MESCLUN_HOURS*WEEKS*(1+MESCLUN_DIM)^K9549</x:f>
        <x:v>6213.888577670149</x:v>
      </x:c>
      <x:c r="N9549" s="267" t="n">
        <x:f>MAX(M9549-FARMER_HOURS,0)/TEMP_HOURS_PER_WORKER</x:f>
        <x:v>3.8152004011598257</x:v>
      </x:c>
      <x:c r="O9549" s="268" t="n">
        <x:f>I9549*TOMATO_PRICE+J9549*CARROT_PRICE+K9549*MESCLUN_PRICE</x:f>
        <x:v>194228</x:v>
      </x:c>
      <x:c r="P9549" s="268" t="n">
        <x:f>I9549*TOMATO_FERTILIZER+J9549*CARROT_FERTILIZER+K9549*MESCLUN_FERTILIZER</x:f>
        <x:v>32560</x:v>
      </x:c>
      <x:c r="Q9549" s="268" t="n">
        <x:f>MIN(M9549,FARMER_HOURS)*FARMER_RATE+MAX(M9549-FARMER_HOURS,0)*TEMP_RATE</x:f>
        <x:v>120380.01002899565</x:v>
      </x:c>
      <x:c r="R9549" s="268" t="n">
        <x:f>O9549-P9549-Q9549-FIXED_COST</x:f>
        <x:v>21287.989971004354</x:v>
      </x:c>
      <x:c r="S9549" s="139" t="str">
        <x:f>IF(AND(L9549&lt;=TOTAL_BED_CAP,N9549&lt;=TEMP_WORKER_CAP),"YES","NO")</x:f>
        <x:v>YES</x:v>
      </x:c>
      <x:c r="T9549" s="139" t="n">
        <x:f>IF(S9549="YES",R9549,-1E+99)</x:f>
        <x:v>21287.989971004354</x:v>
      </x:c>
    </x:row>
    <x:row r="9550">
      <x:c r="A9550" s="139"/>
      <x:c r="B9550" s="139"/>
      <x:c r="C9550" s="139"/>
      <x:c r="D9550" s="139"/>
      <x:c r="E9550" s="139"/>
      <x:c r="F9550" s="139"/>
      <x:c r="G9550" s="139"/>
      <x:c r="H9550" s="139"/>
      <x:c r="I9550" s="266" t="n">
        <x:f>INT((ROW()-ROW($I$46))/((CARROT_CAP+1)*(MESCLUN_CAP+1)))</x:f>
        <x:v>14</x:v>
      </x:c>
      <x:c r="J9550" s="266" t="n">
        <x:f>MOD(INT((ROW()-ROW($I$46))/(MESCLUN_CAP+1)),CARROT_CAP+1)</x:f>
        <x:v>12</x:v>
      </x:c>
      <x:c r="K9550" s="266" t="n">
        <x:f>MOD(ROW()-ROW($I$46),MESCLUN_CAP+1)</x:f>
        <x:v>18</x:v>
      </x:c>
      <x:c r="L9550" s="266" t="n">
        <x:f>SUM(I9550:K9550)</x:f>
        <x:v>44</x:v>
      </x:c>
      <x:c r="M9550" s="267" t="n">
        <x:f>I9550*TOMATO_HOURS*WEEKS*(1+TOMATO_DIM)^I9550+J9550*CARROT_HOURS*WEEKS*(1+CARROT_DIM)^J9550+K9550*MESCLUN_HOURS*WEEKS*(1+MESCLUN_DIM)^K9550</x:f>
        <x:v>6281.975569128736</x:v>
      </x:c>
      <x:c r="N9550" s="267" t="n">
        <x:f>MAX(M9550-FARMER_HOURS,0)/TEMP_HOURS_PER_WORKER</x:f>
        <x:v>3.862483034117178</x:v>
      </x:c>
      <x:c r="O9550" s="268" t="n">
        <x:f>I9550*TOMATO_PRICE+J9550*CARROT_PRICE+K9550*MESCLUN_PRICE</x:f>
        <x:v>196928</x:v>
      </x:c>
      <x:c r="P9550" s="268" t="n">
        <x:f>I9550*TOMATO_FERTILIZER+J9550*CARROT_FERTILIZER+K9550*MESCLUN_FERTILIZER</x:f>
        <x:v>33440</x:v>
      </x:c>
      <x:c r="Q9550" s="268" t="n">
        <x:f>MIN(M9550,FARMER_HOURS)*FARMER_RATE+MAX(M9550-FARMER_HOURS,0)*TEMP_RATE</x:f>
        <x:v>121562.07585292945</x:v>
      </x:c>
      <x:c r="R9550" s="268" t="n">
        <x:f>O9550-P9550-Q9550-FIXED_COST</x:f>
        <x:v>21925.924147070546</x:v>
      </x:c>
      <x:c r="S9550" s="139" t="str">
        <x:f>IF(AND(L9550&lt;=TOTAL_BED_CAP,N9550&lt;=TEMP_WORKER_CAP),"YES","NO")</x:f>
        <x:v>YES</x:v>
      </x:c>
      <x:c r="T9550" s="139" t="n">
        <x:f>IF(S9550="YES",R9550,-1E+99)</x:f>
        <x:v>21925.924147070546</x:v>
      </x:c>
    </x:row>
    <x:row r="9551">
      <x:c r="A9551" s="139"/>
      <x:c r="B9551" s="139"/>
      <x:c r="C9551" s="139"/>
      <x:c r="D9551" s="139"/>
      <x:c r="E9551" s="139"/>
      <x:c r="F9551" s="139"/>
      <x:c r="G9551" s="139"/>
      <x:c r="H9551" s="139"/>
      <x:c r="I9551" s="266" t="n">
        <x:f>INT((ROW()-ROW($I$46))/((CARROT_CAP+1)*(MESCLUN_CAP+1)))</x:f>
        <x:v>14</x:v>
      </x:c>
      <x:c r="J9551" s="266" t="n">
        <x:f>MOD(INT((ROW()-ROW($I$46))/(MESCLUN_CAP+1)),CARROT_CAP+1)</x:f>
        <x:v>12</x:v>
      </x:c>
      <x:c r="K9551" s="266" t="n">
        <x:f>MOD(ROW()-ROW($I$46),MESCLUN_CAP+1)</x:f>
        <x:v>19</x:v>
      </x:c>
      <x:c r="L9551" s="266" t="n">
        <x:f>SUM(I9551:K9551)</x:f>
        <x:v>45</x:v>
      </x:c>
      <x:c r="M9551" s="267" t="n">
        <x:f>I9551*TOMATO_HOURS*WEEKS*(1+TOMATO_DIM)^I9551+J9551*CARROT_HOURS*WEEKS*(1+CARROT_DIM)^J9551+K9551*MESCLUN_HOURS*WEEKS*(1+MESCLUN_DIM)^K9551</x:f>
        <x:v>6351.617097764758</x:v>
      </x:c>
      <x:c r="N9551" s="267" t="n">
        <x:f>MAX(M9551-FARMER_HOURS,0)/TEMP_HOURS_PER_WORKER</x:f>
        <x:v>3.910845206781082</x:v>
      </x:c>
      <x:c r="O9551" s="268" t="n">
        <x:f>I9551*TOMATO_PRICE+J9551*CARROT_PRICE+K9551*MESCLUN_PRICE</x:f>
        <x:v>199628</x:v>
      </x:c>
      <x:c r="P9551" s="268" t="n">
        <x:f>I9551*TOMATO_FERTILIZER+J9551*CARROT_FERTILIZER+K9551*MESCLUN_FERTILIZER</x:f>
        <x:v>34320</x:v>
      </x:c>
      <x:c r="Q9551" s="268" t="n">
        <x:f>MIN(M9551,FARMER_HOURS)*FARMER_RATE+MAX(M9551-FARMER_HOURS,0)*TEMP_RATE</x:f>
        <x:v>122771.13016952705</x:v>
      </x:c>
      <x:c r="R9551" s="268" t="n">
        <x:f>O9551-P9551-Q9551-FIXED_COST</x:f>
        <x:v>22536.869830472948</x:v>
      </x:c>
      <x:c r="S9551" s="139" t="str">
        <x:f>IF(AND(L9551&lt;=TOTAL_BED_CAP,N9551&lt;=TEMP_WORKER_CAP),"YES","NO")</x:f>
        <x:v>YES</x:v>
      </x:c>
      <x:c r="T9551" s="139" t="n">
        <x:f>IF(S9551="YES",R9551,-1E+99)</x:f>
        <x:v>22536.869830472948</x:v>
      </x:c>
    </x:row>
    <x:row r="9552">
      <x:c r="A9552" s="139"/>
      <x:c r="B9552" s="139"/>
      <x:c r="C9552" s="139"/>
      <x:c r="D9552" s="139"/>
      <x:c r="E9552" s="139"/>
      <x:c r="F9552" s="139"/>
      <x:c r="G9552" s="139"/>
      <x:c r="H9552" s="139"/>
      <x:c r="I9552" s="266" t="n">
        <x:f>INT((ROW()-ROW($I$46))/((CARROT_CAP+1)*(MESCLUN_CAP+1)))</x:f>
        <x:v>14</x:v>
      </x:c>
      <x:c r="J9552" s="266" t="n">
        <x:f>MOD(INT((ROW()-ROW($I$46))/(MESCLUN_CAP+1)),CARROT_CAP+1)</x:f>
        <x:v>12</x:v>
      </x:c>
      <x:c r="K9552" s="266" t="n">
        <x:f>MOD(ROW()-ROW($I$46),MESCLUN_CAP+1)</x:f>
        <x:v>20</x:v>
      </x:c>
      <x:c r="L9552" s="266" t="n">
        <x:f>SUM(I9552:K9552)</x:f>
        <x:v>46</x:v>
      </x:c>
      <x:c r="M9552" s="267" t="n">
        <x:f>I9552*TOMATO_HOURS*WEEKS*(1+TOMATO_DIM)^I9552+J9552*CARROT_HOURS*WEEKS*(1+CARROT_DIM)^J9552+K9552*MESCLUN_HOURS*WEEKS*(1+MESCLUN_DIM)^K9552</x:f>
        <x:v>6422.841388415235</x:v>
      </x:c>
      <x:c r="N9552" s="267" t="n">
        <x:f>MAX(M9552-FARMER_HOURS,0)/TEMP_HOURS_PER_WORKER</x:f>
        <x:v>3.9603065197328022</x:v>
      </x:c>
      <x:c r="O9552" s="268" t="n">
        <x:f>I9552*TOMATO_PRICE+J9552*CARROT_PRICE+K9552*MESCLUN_PRICE</x:f>
        <x:v>202328</x:v>
      </x:c>
      <x:c r="P9552" s="268" t="n">
        <x:f>I9552*TOMATO_FERTILIZER+J9552*CARROT_FERTILIZER+K9552*MESCLUN_FERTILIZER</x:f>
        <x:v>35200</x:v>
      </x:c>
      <x:c r="Q9552" s="268" t="n">
        <x:f>MIN(M9552,FARMER_HOURS)*FARMER_RATE+MAX(M9552-FARMER_HOURS,0)*TEMP_RATE</x:f>
        <x:v>124007.66299332005</x:v>
      </x:c>
      <x:c r="R9552" s="268" t="n">
        <x:f>O9552-P9552-Q9552-FIXED_COST</x:f>
        <x:v>23120.337006679954</x:v>
      </x:c>
      <x:c r="S9552" s="139" t="str">
        <x:f>IF(AND(L9552&lt;=TOTAL_BED_CAP,N9552&lt;=TEMP_WORKER_CAP),"YES","NO")</x:f>
        <x:v>YES</x:v>
      </x:c>
      <x:c r="T9552" s="139" t="n">
        <x:f>IF(S9552="YES",R9552,-1E+99)</x:f>
        <x:v>23120.337006679954</x:v>
      </x:c>
    </x:row>
    <x:row r="9553">
      <x:c r="A9553" s="139"/>
      <x:c r="B9553" s="139"/>
      <x:c r="C9553" s="139"/>
      <x:c r="D9553" s="139"/>
      <x:c r="E9553" s="139"/>
      <x:c r="F9553" s="139"/>
      <x:c r="G9553" s="139"/>
      <x:c r="H9553" s="139"/>
      <x:c r="I9553" s="266" t="n">
        <x:f>INT((ROW()-ROW($I$46))/((CARROT_CAP+1)*(MESCLUN_CAP+1)))</x:f>
        <x:v>14</x:v>
      </x:c>
      <x:c r="J9553" s="266" t="n">
        <x:f>MOD(INT((ROW()-ROW($I$46))/(MESCLUN_CAP+1)),CARROT_CAP+1)</x:f>
        <x:v>12</x:v>
      </x:c>
      <x:c r="K9553" s="266" t="n">
        <x:f>MOD(ROW()-ROW($I$46),MESCLUN_CAP+1)</x:f>
        <x:v>21</x:v>
      </x:c>
      <x:c r="L9553" s="266" t="n">
        <x:f>SUM(I9553:K9553)</x:f>
        <x:v>47</x:v>
      </x:c>
      <x:c r="M9553" s="267" t="n">
        <x:f>I9553*TOMATO_HOURS*WEEKS*(1+TOMATO_DIM)^I9553+J9553*CARROT_HOURS*WEEKS*(1+CARROT_DIM)^J9553+K9553*MESCLUN_HOURS*WEEKS*(1+MESCLUN_DIM)^K9553</x:f>
        <x:v>6495.677128641679</x:v>
      </x:c>
      <x:c r="N9553" s="267" t="n">
        <x:f>MAX(M9553-FARMER_HOURS,0)/TEMP_HOURS_PER_WORKER</x:f>
        <x:v>4.010886894890055</x:v>
      </x:c>
      <x:c r="O9553" s="268" t="n">
        <x:f>I9553*TOMATO_PRICE+J9553*CARROT_PRICE+K9553*MESCLUN_PRICE</x:f>
        <x:v>205028</x:v>
      </x:c>
      <x:c r="P9553" s="268" t="n">
        <x:f>I9553*TOMATO_FERTILIZER+J9553*CARROT_FERTILIZER+K9553*MESCLUN_FERTILIZER</x:f>
        <x:v>36080</x:v>
      </x:c>
      <x:c r="Q9553" s="268" t="n">
        <x:f>MIN(M9553,FARMER_HOURS)*FARMER_RATE+MAX(M9553-FARMER_HOURS,0)*TEMP_RATE</x:f>
        <x:v>125272.17237225137</x:v>
      </x:c>
      <x:c r="R9553" s="268" t="n">
        <x:f>O9553-P9553-Q9553-FIXED_COST</x:f>
        <x:v>23675.82762774863</x:v>
      </x:c>
      <x:c r="S9553" s="139" t="str">
        <x:f>IF(AND(L9553&lt;=TOTAL_BED_CAP,N9553&lt;=TEMP_WORKER_CAP),"YES","NO")</x:f>
        <x:v>NO</x:v>
      </x:c>
      <x:c r="T9553" s="139" t="n">
        <x:f>IF(S9553="YES",R9553,-1E+99)</x:f>
        <x:v>-1e+99</x:v>
      </x:c>
    </x:row>
    <x:row r="9554">
      <x:c r="A9554" s="139"/>
      <x:c r="B9554" s="139"/>
      <x:c r="C9554" s="139"/>
      <x:c r="D9554" s="139"/>
      <x:c r="E9554" s="139"/>
      <x:c r="F9554" s="139"/>
      <x:c r="G9554" s="139"/>
      <x:c r="H9554" s="139"/>
      <x:c r="I9554" s="266" t="n">
        <x:f>INT((ROW()-ROW($I$46))/((CARROT_CAP+1)*(MESCLUN_CAP+1)))</x:f>
        <x:v>14</x:v>
      </x:c>
      <x:c r="J9554" s="266" t="n">
        <x:f>MOD(INT((ROW()-ROW($I$46))/(MESCLUN_CAP+1)),CARROT_CAP+1)</x:f>
        <x:v>12</x:v>
      </x:c>
      <x:c r="K9554" s="266" t="n">
        <x:f>MOD(ROW()-ROW($I$46),MESCLUN_CAP+1)</x:f>
        <x:v>22</x:v>
      </x:c>
      <x:c r="L9554" s="266" t="n">
        <x:f>SUM(I9554:K9554)</x:f>
        <x:v>48</x:v>
      </x:c>
      <x:c r="M9554" s="267" t="n">
        <x:f>I9554*TOMATO_HOURS*WEEKS*(1+TOMATO_DIM)^I9554+J9554*CARROT_HOURS*WEEKS*(1+CARROT_DIM)^J9554+K9554*MESCLUN_HOURS*WEEKS*(1+MESCLUN_DIM)^K9554</x:f>
        <x:v>6570.153475888075</x:v>
      </x:c>
      <x:c r="N9554" s="267" t="n">
        <x:f>MAX(M9554-FARMER_HOURS,0)/TEMP_HOURS_PER_WORKER</x:f>
        <x:v>4.06260658047783</x:v>
      </x:c>
      <x:c r="O9554" s="268" t="n">
        <x:f>I9554*TOMATO_PRICE+J9554*CARROT_PRICE+K9554*MESCLUN_PRICE</x:f>
        <x:v>207728</x:v>
      </x:c>
      <x:c r="P9554" s="268" t="n">
        <x:f>I9554*TOMATO_FERTILIZER+J9554*CARROT_FERTILIZER+K9554*MESCLUN_FERTILIZER</x:f>
        <x:v>36960</x:v>
      </x:c>
      <x:c r="Q9554" s="268" t="n">
        <x:f>MIN(M9554,FARMER_HOURS)*FARMER_RATE+MAX(M9554-FARMER_HOURS,0)*TEMP_RATE</x:f>
        <x:v>126565.16451194575</x:v>
      </x:c>
      <x:c r="R9554" s="268" t="n">
        <x:f>O9554-P9554-Q9554-FIXED_COST</x:f>
        <x:v>24202.835488054247</x:v>
      </x:c>
      <x:c r="S9554" s="139" t="str">
        <x:f>IF(AND(L9554&lt;=TOTAL_BED_CAP,N9554&lt;=TEMP_WORKER_CAP),"YES","NO")</x:f>
        <x:v>NO</x:v>
      </x:c>
      <x:c r="T9554" s="139" t="n">
        <x:f>IF(S9554="YES",R9554,-1E+99)</x:f>
        <x:v>-1e+99</x:v>
      </x:c>
    </x:row>
    <x:row r="9555">
      <x:c r="A9555" s="139"/>
      <x:c r="B9555" s="139"/>
      <x:c r="C9555" s="139"/>
      <x:c r="D9555" s="139"/>
      <x:c r="E9555" s="139"/>
      <x:c r="F9555" s="139"/>
      <x:c r="G9555" s="139"/>
      <x:c r="H9555" s="139"/>
      <x:c r="I9555" s="266" t="n">
        <x:f>INT((ROW()-ROW($I$46))/((CARROT_CAP+1)*(MESCLUN_CAP+1)))</x:f>
        <x:v>14</x:v>
      </x:c>
      <x:c r="J9555" s="266" t="n">
        <x:f>MOD(INT((ROW()-ROW($I$46))/(MESCLUN_CAP+1)),CARROT_CAP+1)</x:f>
        <x:v>12</x:v>
      </x:c>
      <x:c r="K9555" s="266" t="n">
        <x:f>MOD(ROW()-ROW($I$46),MESCLUN_CAP+1)</x:f>
        <x:v>23</x:v>
      </x:c>
      <x:c r="L9555" s="266" t="n">
        <x:f>SUM(I9555:K9555)</x:f>
        <x:v>49</x:v>
      </x:c>
      <x:c r="M9555" s="267" t="n">
        <x:f>I9555*TOMATO_HOURS*WEEKS*(1+TOMATO_DIM)^I9555+J9555*CARROT_HOURS*WEEKS*(1+CARROT_DIM)^J9555+K9555*MESCLUN_HOURS*WEEKS*(1+MESCLUN_DIM)^K9555</x:f>
        <x:v>6646.300064745512</x:v>
      </x:c>
      <x:c r="N9555" s="267" t="n">
        <x:f>MAX(M9555-FARMER_HOURS,0)/TEMP_HOURS_PER_WORKER</x:f>
        <x:v>4.115486156073272</x:v>
      </x:c>
      <x:c r="O9555" s="268" t="n">
        <x:f>I9555*TOMATO_PRICE+J9555*CARROT_PRICE+K9555*MESCLUN_PRICE</x:f>
        <x:v>210428</x:v>
      </x:c>
      <x:c r="P9555" s="268" t="n">
        <x:f>I9555*TOMATO_FERTILIZER+J9555*CARROT_FERTILIZER+K9555*MESCLUN_FERTILIZER</x:f>
        <x:v>37840</x:v>
      </x:c>
      <x:c r="Q9555" s="268" t="n">
        <x:f>MIN(M9555,FARMER_HOURS)*FARMER_RATE+MAX(M9555-FARMER_HOURS,0)*TEMP_RATE</x:f>
        <x:v>127887.1539018318</x:v>
      </x:c>
      <x:c r="R9555" s="268" t="n">
        <x:f>O9555-P9555-Q9555-FIXED_COST</x:f>
        <x:v>24700.8460981682</x:v>
      </x:c>
      <x:c r="S9555" s="139" t="str">
        <x:f>IF(AND(L9555&lt;=TOTAL_BED_CAP,N9555&lt;=TEMP_WORKER_CAP),"YES","NO")</x:f>
        <x:v>NO</x:v>
      </x:c>
      <x:c r="T9555" s="139" t="n">
        <x:f>IF(S9555="YES",R9555,-1E+99)</x:f>
        <x:v>-1e+99</x:v>
      </x:c>
    </x:row>
    <x:row r="9556">
      <x:c r="A9556" s="139"/>
      <x:c r="B9556" s="139"/>
      <x:c r="C9556" s="139"/>
      <x:c r="D9556" s="139"/>
      <x:c r="E9556" s="139"/>
      <x:c r="F9556" s="139"/>
      <x:c r="G9556" s="139"/>
      <x:c r="H9556" s="139"/>
      <x:c r="I9556" s="266" t="n">
        <x:f>INT((ROW()-ROW($I$46))/((CARROT_CAP+1)*(MESCLUN_CAP+1)))</x:f>
        <x:v>14</x:v>
      </x:c>
      <x:c r="J9556" s="266" t="n">
        <x:f>MOD(INT((ROW()-ROW($I$46))/(MESCLUN_CAP+1)),CARROT_CAP+1)</x:f>
        <x:v>12</x:v>
      </x:c>
      <x:c r="K9556" s="266" t="n">
        <x:f>MOD(ROW()-ROW($I$46),MESCLUN_CAP+1)</x:f>
        <x:v>24</x:v>
      </x:c>
      <x:c r="L9556" s="266" t="n">
        <x:f>SUM(I9556:K9556)</x:f>
        <x:v>50</x:v>
      </x:c>
      <x:c r="M9556" s="267" t="n">
        <x:f>I9556*TOMATO_HOURS*WEEKS*(1+TOMATO_DIM)^I9556+J9556*CARROT_HOURS*WEEKS*(1+CARROT_DIM)^J9556+K9556*MESCLUN_HOURS*WEEKS*(1+MESCLUN_DIM)^K9556</x:f>
        <x:v>6724.147014325007</x:v>
      </x:c>
      <x:c r="N9556" s="267" t="n">
        <x:f>MAX(M9556-FARMER_HOURS,0)/TEMP_HOURS_PER_WORKER</x:f>
        <x:v>4.169546537725699</x:v>
      </x:c>
      <x:c r="O9556" s="268" t="n">
        <x:f>I9556*TOMATO_PRICE+J9556*CARROT_PRICE+K9556*MESCLUN_PRICE</x:f>
        <x:v>213128</x:v>
      </x:c>
      <x:c r="P9556" s="268" t="n">
        <x:f>I9556*TOMATO_FERTILIZER+J9556*CARROT_FERTILIZER+K9556*MESCLUN_FERTILIZER</x:f>
        <x:v>38720</x:v>
      </x:c>
      <x:c r="Q9556" s="268" t="n">
        <x:f>MIN(M9556,FARMER_HOURS)*FARMER_RATE+MAX(M9556-FARMER_HOURS,0)*TEMP_RATE</x:f>
        <x:v>129238.66344314249</x:v>
      </x:c>
      <x:c r="R9556" s="268" t="n">
        <x:f>O9556-P9556-Q9556-FIXED_COST</x:f>
        <x:v>25169.33655685751</x:v>
      </x:c>
      <x:c r="S9556" s="139" t="str">
        <x:f>IF(AND(L9556&lt;=TOTAL_BED_CAP,N9556&lt;=TEMP_WORKER_CAP),"YES","NO")</x:f>
        <x:v>NO</x:v>
      </x:c>
      <x:c r="T9556" s="139" t="n">
        <x:f>IF(S9556="YES",R9556,-1E+99)</x:f>
        <x:v>-1e+99</x:v>
      </x:c>
    </x:row>
    <x:row r="9557">
      <x:c r="A9557" s="139"/>
      <x:c r="B9557" s="139"/>
      <x:c r="C9557" s="139"/>
      <x:c r="D9557" s="139"/>
      <x:c r="E9557" s="139"/>
      <x:c r="F9557" s="139"/>
      <x:c r="G9557" s="139"/>
      <x:c r="H9557" s="139"/>
      <x:c r="I9557" s="266" t="n">
        <x:f>INT((ROW()-ROW($I$46))/((CARROT_CAP+1)*(MESCLUN_CAP+1)))</x:f>
        <x:v>14</x:v>
      </x:c>
      <x:c r="J9557" s="266" t="n">
        <x:f>MOD(INT((ROW()-ROW($I$46))/(MESCLUN_CAP+1)),CARROT_CAP+1)</x:f>
        <x:v>12</x:v>
      </x:c>
      <x:c r="K9557" s="266" t="n">
        <x:f>MOD(ROW()-ROW($I$46),MESCLUN_CAP+1)</x:f>
        <x:v>25</x:v>
      </x:c>
      <x:c r="L9557" s="266" t="n">
        <x:f>SUM(I9557:K9557)</x:f>
        <x:v>51</x:v>
      </x:c>
      <x:c r="M9557" s="267" t="n">
        <x:f>I9557*TOMATO_HOURS*WEEKS*(1+TOMATO_DIM)^I9557+J9557*CARROT_HOURS*WEEKS*(1+CARROT_DIM)^J9557+K9557*MESCLUN_HOURS*WEEKS*(1+MESCLUN_DIM)^K9557</x:f>
        <x:v>6803.724935740105</x:v>
      </x:c>
      <x:c r="N9557" s="267" t="n">
        <x:f>MAX(M9557-FARMER_HOURS,0)/TEMP_HOURS_PER_WORKER</x:f>
        <x:v>4.224808983152851</x:v>
      </x:c>
      <x:c r="O9557" s="268" t="n">
        <x:f>I9557*TOMATO_PRICE+J9557*CARROT_PRICE+K9557*MESCLUN_PRICE</x:f>
        <x:v>215828</x:v>
      </x:c>
      <x:c r="P9557" s="268" t="n">
        <x:f>I9557*TOMATO_FERTILIZER+J9557*CARROT_FERTILIZER+K9557*MESCLUN_FERTILIZER</x:f>
        <x:v>39600</x:v>
      </x:c>
      <x:c r="Q9557" s="268" t="n">
        <x:f>MIN(M9557,FARMER_HOURS)*FARMER_RATE+MAX(M9557-FARMER_HOURS,0)*TEMP_RATE</x:f>
        <x:v>130620.22457882126</x:v>
      </x:c>
      <x:c r="R9557" s="268" t="n">
        <x:f>O9557-P9557-Q9557-FIXED_COST</x:f>
        <x:v>25607.77542117874</x:v>
      </x:c>
      <x:c r="S9557" s="139" t="str">
        <x:f>IF(AND(L9557&lt;=TOTAL_BED_CAP,N9557&lt;=TEMP_WORKER_CAP),"YES","NO")</x:f>
        <x:v>NO</x:v>
      </x:c>
      <x:c r="T9557" s="139" t="n">
        <x:f>IF(S9557="YES",R9557,-1E+99)</x:f>
        <x:v>-1e+99</x:v>
      </x:c>
    </x:row>
    <x:row r="9558">
      <x:c r="A9558" s="139"/>
      <x:c r="B9558" s="139"/>
      <x:c r="C9558" s="139"/>
      <x:c r="D9558" s="139"/>
      <x:c r="E9558" s="139"/>
      <x:c r="F9558" s="139"/>
      <x:c r="G9558" s="139"/>
      <x:c r="H9558" s="139"/>
      <x:c r="I9558" s="266" t="n">
        <x:f>INT((ROW()-ROW($I$46))/((CARROT_CAP+1)*(MESCLUN_CAP+1)))</x:f>
        <x:v>14</x:v>
      </x:c>
      <x:c r="J9558" s="266" t="n">
        <x:f>MOD(INT((ROW()-ROW($I$46))/(MESCLUN_CAP+1)),CARROT_CAP+1)</x:f>
        <x:v>12</x:v>
      </x:c>
      <x:c r="K9558" s="266" t="n">
        <x:f>MOD(ROW()-ROW($I$46),MESCLUN_CAP+1)</x:f>
        <x:v>26</x:v>
      </x:c>
      <x:c r="L9558" s="266" t="n">
        <x:f>SUM(I9558:K9558)</x:f>
        <x:v>52</x:v>
      </x:c>
      <x:c r="M9558" s="267" t="n">
        <x:f>I9558*TOMATO_HOURS*WEEKS*(1+TOMATO_DIM)^I9558+J9558*CARROT_HOURS*WEEKS*(1+CARROT_DIM)^J9558+K9558*MESCLUN_HOURS*WEEKS*(1+MESCLUN_DIM)^K9558</x:f>
        <x:v>6885.064939700822</x:v>
      </x:c>
      <x:c r="N9558" s="267" t="n">
        <x:f>MAX(M9558-FARMER_HOURS,0)/TEMP_HOURS_PER_WORKER</x:f>
        <x:v>4.28129509701446</x:v>
      </x:c>
      <x:c r="O9558" s="268" t="n">
        <x:f>I9558*TOMATO_PRICE+J9558*CARROT_PRICE+K9558*MESCLUN_PRICE</x:f>
        <x:v>218528</x:v>
      </x:c>
      <x:c r="P9558" s="268" t="n">
        <x:f>I9558*TOMATO_FERTILIZER+J9558*CARROT_FERTILIZER+K9558*MESCLUN_FERTILIZER</x:f>
        <x:v>40480</x:v>
      </x:c>
      <x:c r="Q9558" s="268" t="n">
        <x:f>MIN(M9558,FARMER_HOURS)*FARMER_RATE+MAX(M9558-FARMER_HOURS,0)*TEMP_RATE</x:f>
        <x:v>132032.37742536148</x:v>
      </x:c>
      <x:c r="R9558" s="268" t="n">
        <x:f>O9558-P9558-Q9558-FIXED_COST</x:f>
        <x:v>26015.622574638517</x:v>
      </x:c>
      <x:c r="S9558" s="139" t="str">
        <x:f>IF(AND(L9558&lt;=TOTAL_BED_CAP,N9558&lt;=TEMP_WORKER_CAP),"YES","NO")</x:f>
        <x:v>NO</x:v>
      </x:c>
      <x:c r="T9558" s="139" t="n">
        <x:f>IF(S9558="YES",R9558,-1E+99)</x:f>
        <x:v>-1e+99</x:v>
      </x:c>
    </x:row>
    <x:row r="9559">
      <x:c r="A9559" s="139"/>
      <x:c r="B9559" s="139"/>
      <x:c r="C9559" s="139"/>
      <x:c r="D9559" s="139"/>
      <x:c r="E9559" s="139"/>
      <x:c r="F9559" s="139"/>
      <x:c r="G9559" s="139"/>
      <x:c r="H9559" s="139"/>
      <x:c r="I9559" s="266" t="n">
        <x:f>INT((ROW()-ROW($I$46))/((CARROT_CAP+1)*(MESCLUN_CAP+1)))</x:f>
        <x:v>14</x:v>
      </x:c>
      <x:c r="J9559" s="266" t="n">
        <x:f>MOD(INT((ROW()-ROW($I$46))/(MESCLUN_CAP+1)),CARROT_CAP+1)</x:f>
        <x:v>12</x:v>
      </x:c>
      <x:c r="K9559" s="266" t="n">
        <x:f>MOD(ROW()-ROW($I$46),MESCLUN_CAP+1)</x:f>
        <x:v>27</x:v>
      </x:c>
      <x:c r="L9559" s="266" t="n">
        <x:f>SUM(I9559:K9559)</x:f>
        <x:v>53</x:v>
      </x:c>
      <x:c r="M9559" s="267" t="n">
        <x:f>I9559*TOMATO_HOURS*WEEKS*(1+TOMATO_DIM)^I9559+J9559*CARROT_HOURS*WEEKS*(1+CARROT_DIM)^J9559+K9559*MESCLUN_HOURS*WEEKS*(1+MESCLUN_DIM)^K9559</x:f>
        <x:v>6968.19864422058</x:v>
      </x:c>
      <x:c r="N9559" s="267" t="n">
        <x:f>MAX(M9559-FARMER_HOURS,0)/TEMP_HOURS_PER_WORKER</x:f>
        <x:v>4.339026836264291</x:v>
      </x:c>
      <x:c r="O9559" s="268" t="n">
        <x:f>I9559*TOMATO_PRICE+J9559*CARROT_PRICE+K9559*MESCLUN_PRICE</x:f>
        <x:v>221228</x:v>
      </x:c>
      <x:c r="P9559" s="268" t="n">
        <x:f>I9559*TOMATO_FERTILIZER+J9559*CARROT_FERTILIZER+K9559*MESCLUN_FERTILIZER</x:f>
        <x:v>41360</x:v>
      </x:c>
      <x:c r="Q9559" s="268" t="n">
        <x:f>MIN(M9559,FARMER_HOURS)*FARMER_RATE+MAX(M9559-FARMER_HOURS,0)*TEMP_RATE</x:f>
        <x:v>133475.6709066073</x:v>
      </x:c>
      <x:c r="R9559" s="268" t="n">
        <x:f>O9559-P9559-Q9559-FIXED_COST</x:f>
        <x:v>26392.329093392706</x:v>
      </x:c>
      <x:c r="S9559" s="139" t="str">
        <x:f>IF(AND(L9559&lt;=TOTAL_BED_CAP,N9559&lt;=TEMP_WORKER_CAP),"YES","NO")</x:f>
        <x:v>NO</x:v>
      </x:c>
      <x:c r="T9559" s="139" t="n">
        <x:f>IF(S9559="YES",R9559,-1E+99)</x:f>
        <x:v>-1e+99</x:v>
      </x:c>
    </x:row>
    <x:row r="9560">
      <x:c r="A9560" s="139"/>
      <x:c r="B9560" s="139"/>
      <x:c r="C9560" s="139"/>
      <x:c r="D9560" s="139"/>
      <x:c r="E9560" s="139"/>
      <x:c r="F9560" s="139"/>
      <x:c r="G9560" s="139"/>
      <x:c r="H9560" s="139"/>
      <x:c r="I9560" s="266" t="n">
        <x:f>INT((ROW()-ROW($I$46))/((CARROT_CAP+1)*(MESCLUN_CAP+1)))</x:f>
        <x:v>14</x:v>
      </x:c>
      <x:c r="J9560" s="266" t="n">
        <x:f>MOD(INT((ROW()-ROW($I$46))/(MESCLUN_CAP+1)),CARROT_CAP+1)</x:f>
        <x:v>12</x:v>
      </x:c>
      <x:c r="K9560" s="266" t="n">
        <x:f>MOD(ROW()-ROW($I$46),MESCLUN_CAP+1)</x:f>
        <x:v>28</x:v>
      </x:c>
      <x:c r="L9560" s="266" t="n">
        <x:f>SUM(I9560:K9560)</x:f>
        <x:v>54</x:v>
      </x:c>
      <x:c r="M9560" s="267" t="n">
        <x:f>I9560*TOMATO_HOURS*WEEKS*(1+TOMATO_DIM)^I9560+J9560*CARROT_HOURS*WEEKS*(1+CARROT_DIM)^J9560+K9560*MESCLUN_HOURS*WEEKS*(1+MESCLUN_DIM)^K9560</x:f>
        <x:v>7053.158182437733</x:v>
      </x:c>
      <x:c r="N9560" s="267" t="n">
        <x:f>MAX(M9560-FARMER_HOURS,0)/TEMP_HOURS_PER_WORKER</x:f>
        <x:v>4.398026515581758</x:v>
      </x:c>
      <x:c r="O9560" s="268" t="n">
        <x:f>I9560*TOMATO_PRICE+J9560*CARROT_PRICE+K9560*MESCLUN_PRICE</x:f>
        <x:v>223928</x:v>
      </x:c>
      <x:c r="P9560" s="268" t="n">
        <x:f>I9560*TOMATO_FERTILIZER+J9560*CARROT_FERTILIZER+K9560*MESCLUN_FERTILIZER</x:f>
        <x:v>42240</x:v>
      </x:c>
      <x:c r="Q9560" s="268" t="n">
        <x:f>MIN(M9560,FARMER_HOURS)*FARMER_RATE+MAX(M9560-FARMER_HOURS,0)*TEMP_RATE</x:f>
        <x:v>134950.66288954398</x:v>
      </x:c>
      <x:c r="R9560" s="268" t="n">
        <x:f>O9560-P9560-Q9560-FIXED_COST</x:f>
        <x:v>26737.33711045602</x:v>
      </x:c>
      <x:c r="S9560" s="139" t="str">
        <x:f>IF(AND(L9560&lt;=TOTAL_BED_CAP,N9560&lt;=TEMP_WORKER_CAP),"YES","NO")</x:f>
        <x:v>NO</x:v>
      </x:c>
      <x:c r="T9560" s="139" t="n">
        <x:f>IF(S9560="YES",R9560,-1E+99)</x:f>
        <x:v>-1e+99</x:v>
      </x:c>
    </x:row>
    <x:row r="9561">
      <x:c r="A9561" s="139"/>
      <x:c r="B9561" s="139"/>
      <x:c r="C9561" s="139"/>
      <x:c r="D9561" s="139"/>
      <x:c r="E9561" s="139"/>
      <x:c r="F9561" s="139"/>
      <x:c r="G9561" s="139"/>
      <x:c r="H9561" s="139"/>
      <x:c r="I9561" s="266" t="n">
        <x:f>INT((ROW()-ROW($I$46))/((CARROT_CAP+1)*(MESCLUN_CAP+1)))</x:f>
        <x:v>14</x:v>
      </x:c>
      <x:c r="J9561" s="266" t="n">
        <x:f>MOD(INT((ROW()-ROW($I$46))/(MESCLUN_CAP+1)),CARROT_CAP+1)</x:f>
        <x:v>12</x:v>
      </x:c>
      <x:c r="K9561" s="266" t="n">
        <x:f>MOD(ROW()-ROW($I$46),MESCLUN_CAP+1)</x:f>
        <x:v>29</x:v>
      </x:c>
      <x:c r="L9561" s="266" t="n">
        <x:f>SUM(I9561:K9561)</x:f>
        <x:v>55</x:v>
      </x:c>
      <x:c r="M9561" s="267" t="n">
        <x:f>I9561*TOMATO_HOURS*WEEKS*(1+TOMATO_DIM)^I9561+J9561*CARROT_HOURS*WEEKS*(1+CARROT_DIM)^J9561+K9561*MESCLUN_HOURS*WEEKS*(1+MESCLUN_DIM)^K9561</x:f>
        <x:v>7139.976210553386</x:v>
      </x:c>
      <x:c r="N9561" s="267" t="n">
        <x:f>MAX(M9561-FARMER_HOURS,0)/TEMP_HOURS_PER_WORKER</x:f>
        <x:v>4.458316812884296</x:v>
      </x:c>
      <x:c r="O9561" s="268" t="n">
        <x:f>I9561*TOMATO_PRICE+J9561*CARROT_PRICE+K9561*MESCLUN_PRICE</x:f>
        <x:v>226628</x:v>
      </x:c>
      <x:c r="P9561" s="268" t="n">
        <x:f>I9561*TOMATO_FERTILIZER+J9561*CARROT_FERTILIZER+K9561*MESCLUN_FERTILIZER</x:f>
        <x:v>43120</x:v>
      </x:c>
      <x:c r="Q9561" s="268" t="n">
        <x:f>MIN(M9561,FARMER_HOURS)*FARMER_RATE+MAX(M9561-FARMER_HOURS,0)*TEMP_RATE</x:f>
        <x:v>136457.92032210738</x:v>
      </x:c>
      <x:c r="R9561" s="268" t="n">
        <x:f>O9561-P9561-Q9561-FIXED_COST</x:f>
        <x:v>27050.079677892616</x:v>
      </x:c>
      <x:c r="S9561" s="139" t="str">
        <x:f>IF(AND(L9561&lt;=TOTAL_BED_CAP,N9561&lt;=TEMP_WORKER_CAP),"YES","NO")</x:f>
        <x:v>NO</x:v>
      </x:c>
      <x:c r="T9561" s="139" t="n">
        <x:f>IF(S9561="YES",R9561,-1E+99)</x:f>
        <x:v>-1e+99</x:v>
      </x:c>
    </x:row>
    <x:row r="9562">
      <x:c r="A9562" s="139"/>
      <x:c r="B9562" s="139"/>
      <x:c r="C9562" s="139"/>
      <x:c r="D9562" s="139"/>
      <x:c r="E9562" s="139"/>
      <x:c r="F9562" s="139"/>
      <x:c r="G9562" s="139"/>
      <x:c r="H9562" s="139"/>
      <x:c r="I9562" s="266" t="n">
        <x:f>INT((ROW()-ROW($I$46))/((CARROT_CAP+1)*(MESCLUN_CAP+1)))</x:f>
        <x:v>14</x:v>
      </x:c>
      <x:c r="J9562" s="266" t="n">
        <x:f>MOD(INT((ROW()-ROW($I$46))/(MESCLUN_CAP+1)),CARROT_CAP+1)</x:f>
        <x:v>12</x:v>
      </x:c>
      <x:c r="K9562" s="266" t="n">
        <x:f>MOD(ROW()-ROW($I$46),MESCLUN_CAP+1)</x:f>
        <x:v>30</x:v>
      </x:c>
      <x:c r="L9562" s="266" t="n">
        <x:f>SUM(I9562:K9562)</x:f>
        <x:v>56</x:v>
      </x:c>
      <x:c r="M9562" s="267" t="n">
        <x:f>I9562*TOMATO_HOURS*WEEKS*(1+TOMATO_DIM)^I9562+J9562*CARROT_HOURS*WEEKS*(1+CARROT_DIM)^J9562+K9562*MESCLUN_HOURS*WEEKS*(1+MESCLUN_DIM)^K9562</x:f>
        <x:v>7228.685915887156</x:v>
      </x:c>
      <x:c r="N9562" s="267" t="n">
        <x:f>MAX(M9562-FARMER_HOURS,0)/TEMP_HOURS_PER_WORKER</x:f>
        <x:v>4.519920774921636</x:v>
      </x:c>
      <x:c r="O9562" s="268" t="n">
        <x:f>I9562*TOMATO_PRICE+J9562*CARROT_PRICE+K9562*MESCLUN_PRICE</x:f>
        <x:v>229328</x:v>
      </x:c>
      <x:c r="P9562" s="268" t="n">
        <x:f>I9562*TOMATO_FERTILIZER+J9562*CARROT_FERTILIZER+K9562*MESCLUN_FERTILIZER</x:f>
        <x:v>44000</x:v>
      </x:c>
      <x:c r="Q9562" s="268" t="n">
        <x:f>MIN(M9562,FARMER_HOURS)*FARMER_RATE+MAX(M9562-FARMER_HOURS,0)*TEMP_RATE</x:f>
        <x:v>137998.01937304088</x:v>
      </x:c>
      <x:c r="R9562" s="268" t="n">
        <x:f>O9562-P9562-Q9562-FIXED_COST</x:f>
        <x:v>27329.98062695912</x:v>
      </x:c>
      <x:c r="S9562" s="139" t="str">
        <x:f>IF(AND(L9562&lt;=TOTAL_BED_CAP,N9562&lt;=TEMP_WORKER_CAP),"YES","NO")</x:f>
        <x:v>NO</x:v>
      </x:c>
      <x:c r="T9562" s="139" t="n">
        <x:f>IF(S9562="YES",R9562,-1E+99)</x:f>
        <x:v>-1e+99</x:v>
      </x:c>
    </x:row>
    <x:row r="9563">
      <x:c r="A9563" s="139"/>
      <x:c r="B9563" s="139"/>
      <x:c r="C9563" s="139"/>
      <x:c r="D9563" s="139"/>
      <x:c r="E9563" s="139"/>
      <x:c r="F9563" s="139"/>
      <x:c r="G9563" s="139"/>
      <x:c r="H9563" s="139"/>
      <x:c r="I9563" s="266" t="n">
        <x:f>INT((ROW()-ROW($I$46))/((CARROT_CAP+1)*(MESCLUN_CAP+1)))</x:f>
        <x:v>14</x:v>
      </x:c>
      <x:c r="J9563" s="266" t="n">
        <x:f>MOD(INT((ROW()-ROW($I$46))/(MESCLUN_CAP+1)),CARROT_CAP+1)</x:f>
        <x:v>13</x:v>
      </x:c>
      <x:c r="K9563" s="266" t="n">
        <x:f>MOD(ROW()-ROW($I$46),MESCLUN_CAP+1)</x:f>
        <x:v>0</x:v>
      </x:c>
      <x:c r="L9563" s="266" t="n">
        <x:f>SUM(I9563:K9563)</x:f>
        <x:v>27</x:v>
      </x:c>
      <x:c r="M9563" s="267" t="n">
        <x:f>I9563*TOMATO_HOURS*WEEKS*(1+TOMATO_DIM)^I9563+J9563*CARROT_HOURS*WEEKS*(1+CARROT_DIM)^J9563+K9563*MESCLUN_HOURS*WEEKS*(1+MESCLUN_DIM)^K9563</x:f>
        <x:v>5322.467210641299</x:v>
      </x:c>
      <x:c r="N9563" s="267" t="n">
        <x:f>MAX(M9563-FARMER_HOURS,0)/TEMP_HOURS_PER_WORKER</x:f>
        <x:v>3.1961577851675687</x:v>
      </x:c>
      <x:c r="O9563" s="268" t="n">
        <x:f>I9563*TOMATO_PRICE+J9563*CARROT_PRICE+K9563*MESCLUN_PRICE</x:f>
        <x:v>150422</x:v>
      </x:c>
      <x:c r="P9563" s="268" t="n">
        <x:f>I9563*TOMATO_FERTILIZER+J9563*CARROT_FERTILIZER+K9563*MESCLUN_FERTILIZER</x:f>
        <x:v>18040</x:v>
      </x:c>
      <x:c r="Q9563" s="268" t="n">
        <x:f>MIN(M9563,FARMER_HOURS)*FARMER_RATE+MAX(M9563-FARMER_HOURS,0)*TEMP_RATE</x:f>
        <x:v>104903.94462918922</x:v>
      </x:c>
      <x:c r="R9563" s="268" t="n">
        <x:f>O9563-P9563-Q9563-FIXED_COST</x:f>
        <x:v>7478.055370810776</x:v>
      </x:c>
      <x:c r="S9563" s="139" t="str">
        <x:f>IF(AND(L9563&lt;=TOTAL_BED_CAP,N9563&lt;=TEMP_WORKER_CAP),"YES","NO")</x:f>
        <x:v>YES</x:v>
      </x:c>
      <x:c r="T9563" s="139" t="n">
        <x:f>IF(S9563="YES",R9563,-1E+99)</x:f>
        <x:v>7478.055370810776</x:v>
      </x:c>
    </x:row>
    <x:row r="9564">
      <x:c r="A9564" s="139"/>
      <x:c r="B9564" s="139"/>
      <x:c r="C9564" s="139"/>
      <x:c r="D9564" s="139"/>
      <x:c r="E9564" s="139"/>
      <x:c r="F9564" s="139"/>
      <x:c r="G9564" s="139"/>
      <x:c r="H9564" s="139"/>
      <x:c r="I9564" s="266" t="n">
        <x:f>INT((ROW()-ROW($I$46))/((CARROT_CAP+1)*(MESCLUN_CAP+1)))</x:f>
        <x:v>14</x:v>
      </x:c>
      <x:c r="J9564" s="266" t="n">
        <x:f>MOD(INT((ROW()-ROW($I$46))/(MESCLUN_CAP+1)),CARROT_CAP+1)</x:f>
        <x:v>13</x:v>
      </x:c>
      <x:c r="K9564" s="266" t="n">
        <x:f>MOD(ROW()-ROW($I$46),MESCLUN_CAP+1)</x:f>
        <x:v>1</x:v>
      </x:c>
      <x:c r="L9564" s="266" t="n">
        <x:f>SUM(I9564:K9564)</x:f>
        <x:v>28</x:v>
      </x:c>
      <x:c r="M9564" s="267" t="n">
        <x:f>I9564*TOMATO_HOURS*WEEKS*(1+TOMATO_DIM)^I9564+J9564*CARROT_HOURS*WEEKS*(1+CARROT_DIM)^J9564+K9564*MESCLUN_HOURS*WEEKS*(1+MESCLUN_DIM)^K9564</x:f>
        <x:v>5368.029710641299</x:v>
      </x:c>
      <x:c r="N9564" s="267" t="n">
        <x:f>MAX(M9564-FARMER_HOURS,0)/TEMP_HOURS_PER_WORKER</x:f>
        <x:v>3.2277984101675687</x:v>
      </x:c>
      <x:c r="O9564" s="268" t="n">
        <x:f>I9564*TOMATO_PRICE+J9564*CARROT_PRICE+K9564*MESCLUN_PRICE</x:f>
        <x:v>153122</x:v>
      </x:c>
      <x:c r="P9564" s="268" t="n">
        <x:f>I9564*TOMATO_FERTILIZER+J9564*CARROT_FERTILIZER+K9564*MESCLUN_FERTILIZER</x:f>
        <x:v>18920</x:v>
      </x:c>
      <x:c r="Q9564" s="268" t="n">
        <x:f>MIN(M9564,FARMER_HOURS)*FARMER_RATE+MAX(M9564-FARMER_HOURS,0)*TEMP_RATE</x:f>
        <x:v>105694.96025418922</x:v>
      </x:c>
      <x:c r="R9564" s="268" t="n">
        <x:f>O9564-P9564-Q9564-FIXED_COST</x:f>
        <x:v>8507.039745810776</x:v>
      </x:c>
      <x:c r="S9564" s="139" t="str">
        <x:f>IF(AND(L9564&lt;=TOTAL_BED_CAP,N9564&lt;=TEMP_WORKER_CAP),"YES","NO")</x:f>
        <x:v>YES</x:v>
      </x:c>
      <x:c r="T9564" s="139" t="n">
        <x:f>IF(S9564="YES",R9564,-1E+99)</x:f>
        <x:v>8507.039745810776</x:v>
      </x:c>
    </x:row>
    <x:row r="9565">
      <x:c r="A9565" s="139"/>
      <x:c r="B9565" s="139"/>
      <x:c r="C9565" s="139"/>
      <x:c r="D9565" s="139"/>
      <x:c r="E9565" s="139"/>
      <x:c r="F9565" s="139"/>
      <x:c r="G9565" s="139"/>
      <x:c r="H9565" s="139"/>
      <x:c r="I9565" s="266" t="n">
        <x:f>INT((ROW()-ROW($I$46))/((CARROT_CAP+1)*(MESCLUN_CAP+1)))</x:f>
        <x:v>14</x:v>
      </x:c>
      <x:c r="J9565" s="266" t="n">
        <x:f>MOD(INT((ROW()-ROW($I$46))/(MESCLUN_CAP+1)),CARROT_CAP+1)</x:f>
        <x:v>13</x:v>
      </x:c>
      <x:c r="K9565" s="266" t="n">
        <x:f>MOD(ROW()-ROW($I$46),MESCLUN_CAP+1)</x:f>
        <x:v>2</x:v>
      </x:c>
      <x:c r="L9565" s="266" t="n">
        <x:f>SUM(I9565:K9565)</x:f>
        <x:v>29</x:v>
      </x:c>
      <x:c r="M9565" s="267" t="n">
        <x:f>I9565*TOMATO_HOURS*WEEKS*(1+TOMATO_DIM)^I9565+J9565*CARROT_HOURS*WEEKS*(1+CARROT_DIM)^J9565+K9565*MESCLUN_HOURS*WEEKS*(1+MESCLUN_DIM)^K9565</x:f>
        <x:v>5414.731273141299</x:v>
      </x:c>
      <x:c r="N9565" s="267" t="n">
        <x:f>MAX(M9565-FARMER_HOURS,0)/TEMP_HOURS_PER_WORKER</x:f>
        <x:v>3.2602300507925692</x:v>
      </x:c>
      <x:c r="O9565" s="268" t="n">
        <x:f>I9565*TOMATO_PRICE+J9565*CARROT_PRICE+K9565*MESCLUN_PRICE</x:f>
        <x:v>155822</x:v>
      </x:c>
      <x:c r="P9565" s="268" t="n">
        <x:f>I9565*TOMATO_FERTILIZER+J9565*CARROT_FERTILIZER+K9565*MESCLUN_FERTILIZER</x:f>
        <x:v>19800</x:v>
      </x:c>
      <x:c r="Q9565" s="268" t="n">
        <x:f>MIN(M9565,FARMER_HOURS)*FARMER_RATE+MAX(M9565-FARMER_HOURS,0)*TEMP_RATE</x:f>
        <x:v>106505.75126981422</x:v>
      </x:c>
      <x:c r="R9565" s="268" t="n">
        <x:f>O9565-P9565-Q9565-FIXED_COST</x:f>
        <x:v>9516.248730185776</x:v>
      </x:c>
      <x:c r="S9565" s="139" t="str">
        <x:f>IF(AND(L9565&lt;=TOTAL_BED_CAP,N9565&lt;=TEMP_WORKER_CAP),"YES","NO")</x:f>
        <x:v>YES</x:v>
      </x:c>
      <x:c r="T9565" s="139" t="n">
        <x:f>IF(S9565="YES",R9565,-1E+99)</x:f>
        <x:v>9516.248730185776</x:v>
      </x:c>
    </x:row>
    <x:row r="9566">
      <x:c r="A9566" s="139"/>
      <x:c r="B9566" s="139"/>
      <x:c r="C9566" s="139"/>
      <x:c r="D9566" s="139"/>
      <x:c r="E9566" s="139"/>
      <x:c r="F9566" s="139"/>
      <x:c r="G9566" s="139"/>
      <x:c r="H9566" s="139"/>
      <x:c r="I9566" s="266" t="n">
        <x:f>INT((ROW()-ROW($I$46))/((CARROT_CAP+1)*(MESCLUN_CAP+1)))</x:f>
        <x:v>14</x:v>
      </x:c>
      <x:c r="J9566" s="266" t="n">
        <x:f>MOD(INT((ROW()-ROW($I$46))/(MESCLUN_CAP+1)),CARROT_CAP+1)</x:f>
        <x:v>13</x:v>
      </x:c>
      <x:c r="K9566" s="266" t="n">
        <x:f>MOD(ROW()-ROW($I$46),MESCLUN_CAP+1)</x:f>
        <x:v>3</x:v>
      </x:c>
      <x:c r="L9566" s="266" t="n">
        <x:f>SUM(I9566:K9566)</x:f>
        <x:v>30</x:v>
      </x:c>
      <x:c r="M9566" s="267" t="n">
        <x:f>I9566*TOMATO_HOURS*WEEKS*(1+TOMATO_DIM)^I9566+J9566*CARROT_HOURS*WEEKS*(1+CARROT_DIM)^J9566+K9566*MESCLUN_HOURS*WEEKS*(1+MESCLUN_DIM)^K9566</x:f>
        <x:v>5462.593255563174</x:v>
      </x:c>
      <x:c r="N9566" s="267" t="n">
        <x:f>MAX(M9566-FARMER_HOURS,0)/TEMP_HOURS_PER_WORKER</x:f>
        <x:v>3.2934675385855376</x:v>
      </x:c>
      <x:c r="O9566" s="268" t="n">
        <x:f>I9566*TOMATO_PRICE+J9566*CARROT_PRICE+K9566*MESCLUN_PRICE</x:f>
        <x:v>158522</x:v>
      </x:c>
      <x:c r="P9566" s="268" t="n">
        <x:f>I9566*TOMATO_FERTILIZER+J9566*CARROT_FERTILIZER+K9566*MESCLUN_FERTILIZER</x:f>
        <x:v>20680</x:v>
      </x:c>
      <x:c r="Q9566" s="268" t="n">
        <x:f>MIN(M9566,FARMER_HOURS)*FARMER_RATE+MAX(M9566-FARMER_HOURS,0)*TEMP_RATE</x:f>
        <x:v>107336.68846463844</x:v>
      </x:c>
      <x:c r="R9566" s="268" t="n">
        <x:f>O9566-P9566-Q9566-FIXED_COST</x:f>
        <x:v>10505.311535361558</x:v>
      </x:c>
      <x:c r="S9566" s="139" t="str">
        <x:f>IF(AND(L9566&lt;=TOTAL_BED_CAP,N9566&lt;=TEMP_WORKER_CAP),"YES","NO")</x:f>
        <x:v>YES</x:v>
      </x:c>
      <x:c r="T9566" s="139" t="n">
        <x:f>IF(S9566="YES",R9566,-1E+99)</x:f>
        <x:v>10505.311535361558</x:v>
      </x:c>
    </x:row>
    <x:row r="9567">
      <x:c r="A9567" s="139"/>
      <x:c r="B9567" s="139"/>
      <x:c r="C9567" s="139"/>
      <x:c r="D9567" s="139"/>
      <x:c r="E9567" s="139"/>
      <x:c r="F9567" s="139"/>
      <x:c r="G9567" s="139"/>
      <x:c r="H9567" s="139"/>
      <x:c r="I9567" s="266" t="n">
        <x:f>INT((ROW()-ROW($I$46))/((CARROT_CAP+1)*(MESCLUN_CAP+1)))</x:f>
        <x:v>14</x:v>
      </x:c>
      <x:c r="J9567" s="266" t="n">
        <x:f>MOD(INT((ROW()-ROW($I$46))/(MESCLUN_CAP+1)),CARROT_CAP+1)</x:f>
        <x:v>13</x:v>
      </x:c>
      <x:c r="K9567" s="266" t="n">
        <x:f>MOD(ROW()-ROW($I$46),MESCLUN_CAP+1)</x:f>
        <x:v>4</x:v>
      </x:c>
      <x:c r="L9567" s="266" t="n">
        <x:f>SUM(I9567:K9567)</x:f>
        <x:v>31</x:v>
      </x:c>
      <x:c r="M9567" s="267" t="n">
        <x:f>I9567*TOMATO_HOURS*WEEKS*(1+TOMATO_DIM)^I9567+J9567*CARROT_HOURS*WEEKS*(1+CARROT_DIM)^J9567+K9567*MESCLUN_HOURS*WEEKS*(1+MESCLUN_DIM)^K9567</x:f>
        <x:v>5511.63737128583</x:v>
      </x:c>
      <x:c r="N9567" s="267" t="n">
        <x:f>MAX(M9567-FARMER_HOURS,0)/TEMP_HOURS_PER_WORKER</x:f>
        <x:v>3.327525952281827</x:v>
      </x:c>
      <x:c r="O9567" s="268" t="n">
        <x:f>I9567*TOMATO_PRICE+J9567*CARROT_PRICE+K9567*MESCLUN_PRICE</x:f>
        <x:v>161222</x:v>
      </x:c>
      <x:c r="P9567" s="268" t="n">
        <x:f>I9567*TOMATO_FERTILIZER+J9567*CARROT_FERTILIZER+K9567*MESCLUN_FERTILIZER</x:f>
        <x:v>21560</x:v>
      </x:c>
      <x:c r="Q9567" s="268" t="n">
        <x:f>MIN(M9567,FARMER_HOURS)*FARMER_RATE+MAX(M9567-FARMER_HOURS,0)*TEMP_RATE</x:f>
        <x:v>108188.14880704567</x:v>
      </x:c>
      <x:c r="R9567" s="268" t="n">
        <x:f>O9567-P9567-Q9567-FIXED_COST</x:f>
        <x:v>11473.851192954331</x:v>
      </x:c>
      <x:c r="S9567" s="139" t="str">
        <x:f>IF(AND(L9567&lt;=TOTAL_BED_CAP,N9567&lt;=TEMP_WORKER_CAP),"YES","NO")</x:f>
        <x:v>YES</x:v>
      </x:c>
      <x:c r="T9567" s="139" t="n">
        <x:f>IF(S9567="YES",R9567,-1E+99)</x:f>
        <x:v>11473.851192954331</x:v>
      </x:c>
    </x:row>
    <x:row r="9568">
      <x:c r="A9568" s="139"/>
      <x:c r="B9568" s="139"/>
      <x:c r="C9568" s="139"/>
      <x:c r="D9568" s="139"/>
      <x:c r="E9568" s="139"/>
      <x:c r="F9568" s="139"/>
      <x:c r="G9568" s="139"/>
      <x:c r="H9568" s="139"/>
      <x:c r="I9568" s="266" t="n">
        <x:f>INT((ROW()-ROW($I$46))/((CARROT_CAP+1)*(MESCLUN_CAP+1)))</x:f>
        <x:v>14</x:v>
      </x:c>
      <x:c r="J9568" s="266" t="n">
        <x:f>MOD(INT((ROW()-ROW($I$46))/(MESCLUN_CAP+1)),CARROT_CAP+1)</x:f>
        <x:v>13</x:v>
      </x:c>
      <x:c r="K9568" s="266" t="n">
        <x:f>MOD(ROW()-ROW($I$46),MESCLUN_CAP+1)</x:f>
        <x:v>5</x:v>
      </x:c>
      <x:c r="L9568" s="266" t="n">
        <x:f>SUM(I9568:K9568)</x:f>
        <x:v>32</x:v>
      </x:c>
      <x:c r="M9568" s="267" t="n">
        <x:f>I9568*TOMATO_HOURS*WEEKS*(1+TOMATO_DIM)^I9568+J9568*CARROT_HOURS*WEEKS*(1+CARROT_DIM)^J9568+K9568*MESCLUN_HOURS*WEEKS*(1+MESCLUN_DIM)^K9568</x:f>
        <x:v>5561.885695207034</x:v>
      </x:c>
      <x:c r="N9568" s="267" t="n">
        <x:f>MAX(M9568-FARMER_HOURS,0)/TEMP_HOURS_PER_WORKER</x:f>
        <x:v>3.3624206216715513</x:v>
      </x:c>
      <x:c r="O9568" s="268" t="n">
        <x:f>I9568*TOMATO_PRICE+J9568*CARROT_PRICE+K9568*MESCLUN_PRICE</x:f>
        <x:v>163922</x:v>
      </x:c>
      <x:c r="P9568" s="268" t="n">
        <x:f>I9568*TOMATO_FERTILIZER+J9568*CARROT_FERTILIZER+K9568*MESCLUN_FERTILIZER</x:f>
        <x:v>22440</x:v>
      </x:c>
      <x:c r="Q9568" s="268" t="n">
        <x:f>MIN(M9568,FARMER_HOURS)*FARMER_RATE+MAX(M9568-FARMER_HOURS,0)*TEMP_RATE</x:f>
        <x:v>109060.51554178877</x:v>
      </x:c>
      <x:c r="R9568" s="268" t="n">
        <x:f>O9568-P9568-Q9568-FIXED_COST</x:f>
        <x:v>12421.484458211227</x:v>
      </x:c>
      <x:c r="S9568" s="139" t="str">
        <x:f>IF(AND(L9568&lt;=TOTAL_BED_CAP,N9568&lt;=TEMP_WORKER_CAP),"YES","NO")</x:f>
        <x:v>YES</x:v>
      </x:c>
      <x:c r="T9568" s="139" t="n">
        <x:f>IF(S9568="YES",R9568,-1E+99)</x:f>
        <x:v>12421.484458211227</x:v>
      </x:c>
    </x:row>
    <x:row r="9569">
      <x:c r="A9569" s="139"/>
      <x:c r="B9569" s="139"/>
      <x:c r="C9569" s="139"/>
      <x:c r="D9569" s="139"/>
      <x:c r="E9569" s="139"/>
      <x:c r="F9569" s="139"/>
      <x:c r="G9569" s="139"/>
      <x:c r="H9569" s="139"/>
      <x:c r="I9569" s="266" t="n">
        <x:f>INT((ROW()-ROW($I$46))/((CARROT_CAP+1)*(MESCLUN_CAP+1)))</x:f>
        <x:v>14</x:v>
      </x:c>
      <x:c r="J9569" s="266" t="n">
        <x:f>MOD(INT((ROW()-ROW($I$46))/(MESCLUN_CAP+1)),CARROT_CAP+1)</x:f>
        <x:v>13</x:v>
      </x:c>
      <x:c r="K9569" s="266" t="n">
        <x:f>MOD(ROW()-ROW($I$46),MESCLUN_CAP+1)</x:f>
        <x:v>6</x:v>
      </x:c>
      <x:c r="L9569" s="266" t="n">
        <x:f>SUM(I9569:K9569)</x:f>
        <x:v>33</x:v>
      </x:c>
      <x:c r="M9569" s="267" t="n">
        <x:f>I9569*TOMATO_HOURS*WEEKS*(1+TOMATO_DIM)^I9569+J9569*CARROT_HOURS*WEEKS*(1+CARROT_DIM)^J9569+K9569*MESCLUN_HOURS*WEEKS*(1+MESCLUN_DIM)^K9569</x:f>
        <x:v>5613.360669388667</x:v>
      </x:c>
      <x:c r="N9569" s="267" t="n">
        <x:f>MAX(M9569-FARMER_HOURS,0)/TEMP_HOURS_PER_WORKER</x:f>
        <x:v>3.3981671315199073</x:v>
      </x:c>
      <x:c r="O9569" s="268" t="n">
        <x:f>I9569*TOMATO_PRICE+J9569*CARROT_PRICE+K9569*MESCLUN_PRICE</x:f>
        <x:v>166622</x:v>
      </x:c>
      <x:c r="P9569" s="268" t="n">
        <x:f>I9569*TOMATO_FERTILIZER+J9569*CARROT_FERTILIZER+K9569*MESCLUN_FERTILIZER</x:f>
        <x:v>23320</x:v>
      </x:c>
      <x:c r="Q9569" s="268" t="n">
        <x:f>MIN(M9569,FARMER_HOURS)*FARMER_RATE+MAX(M9569-FARMER_HOURS,0)*TEMP_RATE</x:f>
        <x:v>109954.17828799768</x:v>
      </x:c>
      <x:c r="R9569" s="268" t="n">
        <x:f>O9569-P9569-Q9569-FIXED_COST</x:f>
        <x:v>13347.821712002318</x:v>
      </x:c>
      <x:c r="S9569" s="139" t="str">
        <x:f>IF(AND(L9569&lt;=TOTAL_BED_CAP,N9569&lt;=TEMP_WORKER_CAP),"YES","NO")</x:f>
        <x:v>YES</x:v>
      </x:c>
      <x:c r="T9569" s="139" t="n">
        <x:f>IF(S9569="YES",R9569,-1E+99)</x:f>
        <x:v>13347.821712002318</x:v>
      </x:c>
    </x:row>
    <x:row r="9570">
      <x:c r="A9570" s="139"/>
      <x:c r="B9570" s="139"/>
      <x:c r="C9570" s="139"/>
      <x:c r="D9570" s="139"/>
      <x:c r="E9570" s="139"/>
      <x:c r="F9570" s="139"/>
      <x:c r="G9570" s="139"/>
      <x:c r="H9570" s="139"/>
      <x:c r="I9570" s="266" t="n">
        <x:f>INT((ROW()-ROW($I$46))/((CARROT_CAP+1)*(MESCLUN_CAP+1)))</x:f>
        <x:v>14</x:v>
      </x:c>
      <x:c r="J9570" s="266" t="n">
        <x:f>MOD(INT((ROW()-ROW($I$46))/(MESCLUN_CAP+1)),CARROT_CAP+1)</x:f>
        <x:v>13</x:v>
      </x:c>
      <x:c r="K9570" s="266" t="n">
        <x:f>MOD(ROW()-ROW($I$46),MESCLUN_CAP+1)</x:f>
        <x:v>7</x:v>
      </x:c>
      <x:c r="L9570" s="266" t="n">
        <x:f>SUM(I9570:K9570)</x:f>
        <x:v>34</x:v>
      </x:c>
      <x:c r="M9570" s="267" t="n">
        <x:f>I9570*TOMATO_HOURS*WEEKS*(1+TOMATO_DIM)^I9570+J9570*CARROT_HOURS*WEEKS*(1+CARROT_DIM)^J9570+K9570*MESCLUN_HOURS*WEEKS*(1+MESCLUN_DIM)^K9570</x:f>
        <x:v>5666.085108786628</x:v>
      </x:c>
      <x:c r="N9570" s="267" t="n">
        <x:f>MAX(M9570-FARMER_HOURS,0)/TEMP_HOURS_PER_WORKER</x:f>
        <x:v>3.434781325546269</x:v>
      </x:c>
      <x:c r="O9570" s="268" t="n">
        <x:f>I9570*TOMATO_PRICE+J9570*CARROT_PRICE+K9570*MESCLUN_PRICE</x:f>
        <x:v>169322</x:v>
      </x:c>
      <x:c r="P9570" s="268" t="n">
        <x:f>I9570*TOMATO_FERTILIZER+J9570*CARROT_FERTILIZER+K9570*MESCLUN_FERTILIZER</x:f>
        <x:v>24200</x:v>
      </x:c>
      <x:c r="Q9570" s="268" t="n">
        <x:f>MIN(M9570,FARMER_HOURS)*FARMER_RATE+MAX(M9570-FARMER_HOURS,0)*TEMP_RATE</x:f>
        <x:v>110869.53313865673</x:v>
      </x:c>
      <x:c r="R9570" s="268" t="n">
        <x:f>O9570-P9570-Q9570-FIXED_COST</x:f>
        <x:v>14252.466861343273</x:v>
      </x:c>
      <x:c r="S9570" s="139" t="str">
        <x:f>IF(AND(L9570&lt;=TOTAL_BED_CAP,N9570&lt;=TEMP_WORKER_CAP),"YES","NO")</x:f>
        <x:v>YES</x:v>
      </x:c>
      <x:c r="T9570" s="139" t="n">
        <x:f>IF(S9570="YES",R9570,-1E+99)</x:f>
        <x:v>14252.466861343273</x:v>
      </x:c>
    </x:row>
    <x:row r="9571">
      <x:c r="A9571" s="139"/>
      <x:c r="B9571" s="139"/>
      <x:c r="C9571" s="139"/>
      <x:c r="D9571" s="139"/>
      <x:c r="E9571" s="139"/>
      <x:c r="F9571" s="139"/>
      <x:c r="G9571" s="139"/>
      <x:c r="H9571" s="139"/>
      <x:c r="I9571" s="266" t="n">
        <x:f>INT((ROW()-ROW($I$46))/((CARROT_CAP+1)*(MESCLUN_CAP+1)))</x:f>
        <x:v>14</x:v>
      </x:c>
      <x:c r="J9571" s="266" t="n">
        <x:f>MOD(INT((ROW()-ROW($I$46))/(MESCLUN_CAP+1)),CARROT_CAP+1)</x:f>
        <x:v>13</x:v>
      </x:c>
      <x:c r="K9571" s="266" t="n">
        <x:f>MOD(ROW()-ROW($I$46),MESCLUN_CAP+1)</x:f>
        <x:v>8</x:v>
      </x:c>
      <x:c r="L9571" s="266" t="n">
        <x:f>SUM(I9571:K9571)</x:f>
        <x:v>35</x:v>
      </x:c>
      <x:c r="M9571" s="267" t="n">
        <x:f>I9571*TOMATO_HOURS*WEEKS*(1+TOMATO_DIM)^I9571+J9571*CARROT_HOURS*WEEKS*(1+CARROT_DIM)^J9571+K9571*MESCLUN_HOURS*WEEKS*(1+MESCLUN_DIM)^K9571</x:f>
        <x:v>5720.082207066607</x:v>
      </x:c>
      <x:c r="N9571" s="267" t="n">
        <x:f>MAX(M9571-FARMER_HOURS,0)/TEMP_HOURS_PER_WORKER</x:f>
        <x:v>3.4722793104629215</x:v>
      </x:c>
      <x:c r="O9571" s="268" t="n">
        <x:f>I9571*TOMATO_PRICE+J9571*CARROT_PRICE+K9571*MESCLUN_PRICE</x:f>
        <x:v>172022</x:v>
      </x:c>
      <x:c r="P9571" s="268" t="n">
        <x:f>I9571*TOMATO_FERTILIZER+J9571*CARROT_FERTILIZER+K9571*MESCLUN_FERTILIZER</x:f>
        <x:v>25080</x:v>
      </x:c>
      <x:c r="Q9571" s="268" t="n">
        <x:f>MIN(M9571,FARMER_HOURS)*FARMER_RATE+MAX(M9571-FARMER_HOURS,0)*TEMP_RATE</x:f>
        <x:v>111806.98276157305</x:v>
      </x:c>
      <x:c r="R9571" s="268" t="n">
        <x:f>O9571-P9571-Q9571-FIXED_COST</x:f>
        <x:v>15135.017238426954</x:v>
      </x:c>
      <x:c r="S9571" s="139" t="str">
        <x:f>IF(AND(L9571&lt;=TOTAL_BED_CAP,N9571&lt;=TEMP_WORKER_CAP),"YES","NO")</x:f>
        <x:v>YES</x:v>
      </x:c>
      <x:c r="T9571" s="139" t="n">
        <x:f>IF(S9571="YES",R9571,-1E+99)</x:f>
        <x:v>15135.017238426954</x:v>
      </x:c>
    </x:row>
    <x:row r="9572">
      <x:c r="A9572" s="139"/>
      <x:c r="B9572" s="139"/>
      <x:c r="C9572" s="139"/>
      <x:c r="D9572" s="139"/>
      <x:c r="E9572" s="139"/>
      <x:c r="F9572" s="139"/>
      <x:c r="G9572" s="139"/>
      <x:c r="H9572" s="139"/>
      <x:c r="I9572" s="266" t="n">
        <x:f>INT((ROW()-ROW($I$46))/((CARROT_CAP+1)*(MESCLUN_CAP+1)))</x:f>
        <x:v>14</x:v>
      </x:c>
      <x:c r="J9572" s="266" t="n">
        <x:f>MOD(INT((ROW()-ROW($I$46))/(MESCLUN_CAP+1)),CARROT_CAP+1)</x:f>
        <x:v>13</x:v>
      </x:c>
      <x:c r="K9572" s="266" t="n">
        <x:f>MOD(ROW()-ROW($I$46),MESCLUN_CAP+1)</x:f>
        <x:v>9</x:v>
      </x:c>
      <x:c r="L9572" s="266" t="n">
        <x:f>SUM(I9572:K9572)</x:f>
        <x:v>36</x:v>
      </x:c>
      <x:c r="M9572" s="267" t="n">
        <x:f>I9572*TOMATO_HOURS*WEEKS*(1+TOMATO_DIM)^I9572+J9572*CARROT_HOURS*WEEKS*(1+CARROT_DIM)^J9572+K9572*MESCLUN_HOURS*WEEKS*(1+MESCLUN_DIM)^K9572</x:f>
        <x:v>5775.375542507002</x:v>
      </x:c>
      <x:c r="N9572" s="267" t="n">
        <x:f>MAX(M9572-FARMER_HOURS,0)/TEMP_HOURS_PER_WORKER</x:f>
        <x:v>3.510677460074307</x:v>
      </x:c>
      <x:c r="O9572" s="268" t="n">
        <x:f>I9572*TOMATO_PRICE+J9572*CARROT_PRICE+K9572*MESCLUN_PRICE</x:f>
        <x:v>174722</x:v>
      </x:c>
      <x:c r="P9572" s="268" t="n">
        <x:f>I9572*TOMATO_FERTILIZER+J9572*CARROT_FERTILIZER+K9572*MESCLUN_FERTILIZER</x:f>
        <x:v>25960</x:v>
      </x:c>
      <x:c r="Q9572" s="268" t="n">
        <x:f>MIN(M9572,FARMER_HOURS)*FARMER_RATE+MAX(M9572-FARMER_HOURS,0)*TEMP_RATE</x:f>
        <x:v>112766.93650185768</x:v>
      </x:c>
      <x:c r="R9572" s="268" t="n">
        <x:f>O9572-P9572-Q9572-FIXED_COST</x:f>
        <x:v>15995.06349814232</x:v>
      </x:c>
      <x:c r="S9572" s="139" t="str">
        <x:f>IF(AND(L9572&lt;=TOTAL_BED_CAP,N9572&lt;=TEMP_WORKER_CAP),"YES","NO")</x:f>
        <x:v>YES</x:v>
      </x:c>
      <x:c r="T9572" s="139" t="n">
        <x:f>IF(S9572="YES",R9572,-1E+99)</x:f>
        <x:v>15995.06349814232</x:v>
      </x:c>
    </x:row>
    <x:row r="9573">
      <x:c r="A9573" s="139"/>
      <x:c r="B9573" s="139"/>
      <x:c r="C9573" s="139"/>
      <x:c r="D9573" s="139"/>
      <x:c r="E9573" s="139"/>
      <x:c r="F9573" s="139"/>
      <x:c r="G9573" s="139"/>
      <x:c r="H9573" s="139"/>
      <x:c r="I9573" s="266" t="n">
        <x:f>INT((ROW()-ROW($I$46))/((CARROT_CAP+1)*(MESCLUN_CAP+1)))</x:f>
        <x:v>14</x:v>
      </x:c>
      <x:c r="J9573" s="266" t="n">
        <x:f>MOD(INT((ROW()-ROW($I$46))/(MESCLUN_CAP+1)),CARROT_CAP+1)</x:f>
        <x:v>13</x:v>
      </x:c>
      <x:c r="K9573" s="266" t="n">
        <x:f>MOD(ROW()-ROW($I$46),MESCLUN_CAP+1)</x:f>
        <x:v>10</x:v>
      </x:c>
      <x:c r="L9573" s="266" t="n">
        <x:f>SUM(I9573:K9573)</x:f>
        <x:v>37</x:v>
      </x:c>
      <x:c r="M9573" s="267" t="n">
        <x:f>I9573*TOMATO_HOURS*WEEKS*(1+TOMATO_DIM)^I9573+J9573*CARROT_HOURS*WEEKS*(1+CARROT_DIM)^J9573+K9573*MESCLUN_HOURS*WEEKS*(1+MESCLUN_DIM)^K9573</x:f>
        <x:v>5831.989083990215</x:v>
      </x:c>
      <x:c r="N9573" s="267" t="n">
        <x:f>MAX(M9573-FARMER_HOURS,0)/TEMP_HOURS_PER_WORKER</x:f>
        <x:v>3.549992419437649</x:v>
      </x:c>
      <x:c r="O9573" s="268" t="n">
        <x:f>I9573*TOMATO_PRICE+J9573*CARROT_PRICE+K9573*MESCLUN_PRICE</x:f>
        <x:v>177422</x:v>
      </x:c>
      <x:c r="P9573" s="268" t="n">
        <x:f>I9573*TOMATO_FERTILIZER+J9573*CARROT_FERTILIZER+K9573*MESCLUN_FERTILIZER</x:f>
        <x:v>26840</x:v>
      </x:c>
      <x:c r="Q9573" s="268" t="n">
        <x:f>MIN(M9573,FARMER_HOURS)*FARMER_RATE+MAX(M9573-FARMER_HOURS,0)*TEMP_RATE</x:f>
        <x:v>113749.81048594123</x:v>
      </x:c>
      <x:c r="R9573" s="268" t="n">
        <x:f>O9573-P9573-Q9573-FIXED_COST</x:f>
        <x:v>16832.189514058773</x:v>
      </x:c>
      <x:c r="S9573" s="139" t="str">
        <x:f>IF(AND(L9573&lt;=TOTAL_BED_CAP,N9573&lt;=TEMP_WORKER_CAP),"YES","NO")</x:f>
        <x:v>YES</x:v>
      </x:c>
      <x:c r="T9573" s="139" t="n">
        <x:f>IF(S9573="YES",R9573,-1E+99)</x:f>
        <x:v>16832.189514058773</x:v>
      </x:c>
    </x:row>
    <x:row r="9574">
      <x:c r="A9574" s="139"/>
      <x:c r="B9574" s="139"/>
      <x:c r="C9574" s="139"/>
      <x:c r="D9574" s="139"/>
      <x:c r="E9574" s="139"/>
      <x:c r="F9574" s="139"/>
      <x:c r="G9574" s="139"/>
      <x:c r="H9574" s="139"/>
      <x:c r="I9574" s="266" t="n">
        <x:f>INT((ROW()-ROW($I$46))/((CARROT_CAP+1)*(MESCLUN_CAP+1)))</x:f>
        <x:v>14</x:v>
      </x:c>
      <x:c r="J9574" s="266" t="n">
        <x:f>MOD(INT((ROW()-ROW($I$46))/(MESCLUN_CAP+1)),CARROT_CAP+1)</x:f>
        <x:v>13</x:v>
      </x:c>
      <x:c r="K9574" s="266" t="n">
        <x:f>MOD(ROW()-ROW($I$46),MESCLUN_CAP+1)</x:f>
        <x:v>11</x:v>
      </x:c>
      <x:c r="L9574" s="266" t="n">
        <x:f>SUM(I9574:K9574)</x:f>
        <x:v>38</x:v>
      </x:c>
      <x:c r="M9574" s="267" t="n">
        <x:f>I9574*TOMATO_HOURS*WEEKS*(1+TOMATO_DIM)^I9574+J9574*CARROT_HOURS*WEEKS*(1+CARROT_DIM)^J9574+K9574*MESCLUN_HOURS*WEEKS*(1+MESCLUN_DIM)^K9574</x:f>
        <x:v>5889.947197083654</x:v>
      </x:c>
      <x:c r="N9574" s="267" t="n">
        <x:f>MAX(M9574-FARMER_HOURS,0)/TEMP_HOURS_PER_WORKER</x:f>
        <x:v>3.590241109085871</x:v>
      </x:c>
      <x:c r="O9574" s="268" t="n">
        <x:f>I9574*TOMATO_PRICE+J9574*CARROT_PRICE+K9574*MESCLUN_PRICE</x:f>
        <x:v>180122</x:v>
      </x:c>
      <x:c r="P9574" s="268" t="n">
        <x:f>I9574*TOMATO_FERTILIZER+J9574*CARROT_FERTILIZER+K9574*MESCLUN_FERTILIZER</x:f>
        <x:v>27720</x:v>
      </x:c>
      <x:c r="Q9574" s="268" t="n">
        <x:f>MIN(M9574,FARMER_HOURS)*FARMER_RATE+MAX(M9574-FARMER_HOURS,0)*TEMP_RATE</x:f>
        <x:v>114756.02772714676</x:v>
      </x:c>
      <x:c r="R9574" s="268" t="n">
        <x:f>O9574-P9574-Q9574-FIXED_COST</x:f>
        <x:v>17645.972272853236</x:v>
      </x:c>
      <x:c r="S9574" s="139" t="str">
        <x:f>IF(AND(L9574&lt;=TOTAL_BED_CAP,N9574&lt;=TEMP_WORKER_CAP),"YES","NO")</x:f>
        <x:v>YES</x:v>
      </x:c>
      <x:c r="T9574" s="139" t="n">
        <x:f>IF(S9574="YES",R9574,-1E+99)</x:f>
        <x:v>17645.972272853236</x:v>
      </x:c>
    </x:row>
    <x:row r="9575">
      <x:c r="A9575" s="139"/>
      <x:c r="B9575" s="139"/>
      <x:c r="C9575" s="139"/>
      <x:c r="D9575" s="139"/>
      <x:c r="E9575" s="139"/>
      <x:c r="F9575" s="139"/>
      <x:c r="G9575" s="139"/>
      <x:c r="H9575" s="139"/>
      <x:c r="I9575" s="266" t="n">
        <x:f>INT((ROW()-ROW($I$46))/((CARROT_CAP+1)*(MESCLUN_CAP+1)))</x:f>
        <x:v>14</x:v>
      </x:c>
      <x:c r="J9575" s="266" t="n">
        <x:f>MOD(INT((ROW()-ROW($I$46))/(MESCLUN_CAP+1)),CARROT_CAP+1)</x:f>
        <x:v>13</x:v>
      </x:c>
      <x:c r="K9575" s="266" t="n">
        <x:f>MOD(ROW()-ROW($I$46),MESCLUN_CAP+1)</x:f>
        <x:v>12</x:v>
      </x:c>
      <x:c r="L9575" s="266" t="n">
        <x:f>SUM(I9575:K9575)</x:f>
        <x:v>39</x:v>
      </x:c>
      <x:c r="M9575" s="267" t="n">
        <x:f>I9575*TOMATO_HOURS*WEEKS*(1+TOMATO_DIM)^I9575+J9575*CARROT_HOURS*WEEKS*(1+CARROT_DIM)^J9575+K9575*MESCLUN_HOURS*WEEKS*(1+MESCLUN_DIM)^K9575</x:f>
        <x:v>5949.274650211718</x:v>
      </x:c>
      <x:c r="N9575" s="267" t="n">
        <x:f>MAX(M9575-FARMER_HOURS,0)/TEMP_HOURS_PER_WORKER</x:f>
        <x:v>3.631440729313693</x:v>
      </x:c>
      <x:c r="O9575" s="268" t="n">
        <x:f>I9575*TOMATO_PRICE+J9575*CARROT_PRICE+K9575*MESCLUN_PRICE</x:f>
        <x:v>182822</x:v>
      </x:c>
      <x:c r="P9575" s="268" t="n">
        <x:f>I9575*TOMATO_FERTILIZER+J9575*CARROT_FERTILIZER+K9575*MESCLUN_FERTILIZER</x:f>
        <x:v>28600</x:v>
      </x:c>
      <x:c r="Q9575" s="268" t="n">
        <x:f>MIN(M9575,FARMER_HOURS)*FARMER_RATE+MAX(M9575-FARMER_HOURS,0)*TEMP_RATE</x:f>
        <x:v>115786.01823284233</x:v>
      </x:c>
      <x:c r="R9575" s="268" t="n">
        <x:f>O9575-P9575-Q9575-FIXED_COST</x:f>
        <x:v>18435.981767157675</x:v>
      </x:c>
      <x:c r="S9575" s="139" t="str">
        <x:f>IF(AND(L9575&lt;=TOTAL_BED_CAP,N9575&lt;=TEMP_WORKER_CAP),"YES","NO")</x:f>
        <x:v>YES</x:v>
      </x:c>
      <x:c r="T9575" s="139" t="n">
        <x:f>IF(S9575="YES",R9575,-1E+99)</x:f>
        <x:v>18435.981767157675</x:v>
      </x:c>
    </x:row>
    <x:row r="9576">
      <x:c r="A9576" s="139"/>
      <x:c r="B9576" s="139"/>
      <x:c r="C9576" s="139"/>
      <x:c r="D9576" s="139"/>
      <x:c r="E9576" s="139"/>
      <x:c r="F9576" s="139"/>
      <x:c r="G9576" s="139"/>
      <x:c r="H9576" s="139"/>
      <x:c r="I9576" s="266" t="n">
        <x:f>INT((ROW()-ROW($I$46))/((CARROT_CAP+1)*(MESCLUN_CAP+1)))</x:f>
        <x:v>14</x:v>
      </x:c>
      <x:c r="J9576" s="266" t="n">
        <x:f>MOD(INT((ROW()-ROW($I$46))/(MESCLUN_CAP+1)),CARROT_CAP+1)</x:f>
        <x:v>13</x:v>
      </x:c>
      <x:c r="K9576" s="266" t="n">
        <x:f>MOD(ROW()-ROW($I$46),MESCLUN_CAP+1)</x:f>
        <x:v>13</x:v>
      </x:c>
      <x:c r="L9576" s="266" t="n">
        <x:f>SUM(I9576:K9576)</x:f>
        <x:v>40</x:v>
      </x:c>
      <x:c r="M9576" s="267" t="n">
        <x:f>I9576*TOMATO_HOURS*WEEKS*(1+TOMATO_DIM)^I9576+J9576*CARROT_HOURS*WEEKS*(1+CARROT_DIM)^J9576+K9576*MESCLUN_HOURS*WEEKS*(1+MESCLUN_DIM)^K9576</x:f>
        <x:v>6009.996620920102</x:v>
      </x:c>
      <x:c r="N9576" s="267" t="n">
        <x:f>MAX(M9576-FARMER_HOURS,0)/TEMP_HOURS_PER_WORKER</x:f>
        <x:v>3.673608764527849</x:v>
      </x:c>
      <x:c r="O9576" s="268" t="n">
        <x:f>I9576*TOMATO_PRICE+J9576*CARROT_PRICE+K9576*MESCLUN_PRICE</x:f>
        <x:v>185522</x:v>
      </x:c>
      <x:c r="P9576" s="268" t="n">
        <x:f>I9576*TOMATO_FERTILIZER+J9576*CARROT_FERTILIZER+K9576*MESCLUN_FERTILIZER</x:f>
        <x:v>29480</x:v>
      </x:c>
      <x:c r="Q9576" s="268" t="n">
        <x:f>MIN(M9576,FARMER_HOURS)*FARMER_RATE+MAX(M9576-FARMER_HOURS,0)*TEMP_RATE</x:f>
        <x:v>116840.21911319622</x:v>
      </x:c>
      <x:c r="R9576" s="268" t="n">
        <x:f>O9576-P9576-Q9576-FIXED_COST</x:f>
        <x:v>19201.780886803783</x:v>
      </x:c>
      <x:c r="S9576" s="139" t="str">
        <x:f>IF(AND(L9576&lt;=TOTAL_BED_CAP,N9576&lt;=TEMP_WORKER_CAP),"YES","NO")</x:f>
        <x:v>YES</x:v>
      </x:c>
      <x:c r="T9576" s="139" t="n">
        <x:f>IF(S9576="YES",R9576,-1E+99)</x:f>
        <x:v>19201.780886803783</x:v>
      </x:c>
    </x:row>
    <x:row r="9577">
      <x:c r="A9577" s="139"/>
      <x:c r="B9577" s="139"/>
      <x:c r="C9577" s="139"/>
      <x:c r="D9577" s="139"/>
      <x:c r="E9577" s="139"/>
      <x:c r="F9577" s="139"/>
      <x:c r="G9577" s="139"/>
      <x:c r="H9577" s="139"/>
      <x:c r="I9577" s="266" t="n">
        <x:f>INT((ROW()-ROW($I$46))/((CARROT_CAP+1)*(MESCLUN_CAP+1)))</x:f>
        <x:v>14</x:v>
      </x:c>
      <x:c r="J9577" s="266" t="n">
        <x:f>MOD(INT((ROW()-ROW($I$46))/(MESCLUN_CAP+1)),CARROT_CAP+1)</x:f>
        <x:v>13</x:v>
      </x:c>
      <x:c r="K9577" s="266" t="n">
        <x:f>MOD(ROW()-ROW($I$46),MESCLUN_CAP+1)</x:f>
        <x:v>14</x:v>
      </x:c>
      <x:c r="L9577" s="266" t="n">
        <x:f>SUM(I9577:K9577)</x:f>
        <x:v>41</x:v>
      </x:c>
      <x:c r="M9577" s="267" t="n">
        <x:f>I9577*TOMATO_HOURS*WEEKS*(1+TOMATO_DIM)^I9577+J9577*CARROT_HOURS*WEEKS*(1+CARROT_DIM)^J9577+K9577*MESCLUN_HOURS*WEEKS*(1+MESCLUN_DIM)^K9577</x:f>
        <x:v>6072.138702233763</x:v>
      </x:c>
      <x:c r="N9577" s="267" t="n">
        <x:f>MAX(M9577-FARMER_HOURS,0)/TEMP_HOURS_PER_WORKER</x:f>
        <x:v>3.7167629876623356</x:v>
      </x:c>
      <x:c r="O9577" s="268" t="n">
        <x:f>I9577*TOMATO_PRICE+J9577*CARROT_PRICE+K9577*MESCLUN_PRICE</x:f>
        <x:v>188222</x:v>
      </x:c>
      <x:c r="P9577" s="268" t="n">
        <x:f>I9577*TOMATO_FERTILIZER+J9577*CARROT_FERTILIZER+K9577*MESCLUN_FERTILIZER</x:f>
        <x:v>30360</x:v>
      </x:c>
      <x:c r="Q9577" s="268" t="n">
        <x:f>MIN(M9577,FARMER_HOURS)*FARMER_RATE+MAX(M9577-FARMER_HOURS,0)*TEMP_RATE</x:f>
        <x:v>117919.07469155839</x:v>
      </x:c>
      <x:c r="R9577" s="268" t="n">
        <x:f>O9577-P9577-Q9577-FIXED_COST</x:f>
        <x:v>19942.925308441612</x:v>
      </x:c>
      <x:c r="S9577" s="139" t="str">
        <x:f>IF(AND(L9577&lt;=TOTAL_BED_CAP,N9577&lt;=TEMP_WORKER_CAP),"YES","NO")</x:f>
        <x:v>YES</x:v>
      </x:c>
      <x:c r="T9577" s="139" t="n">
        <x:f>IF(S9577="YES",R9577,-1E+99)</x:f>
        <x:v>19942.925308441612</x:v>
      </x:c>
    </x:row>
    <x:row r="9578">
      <x:c r="A9578" s="139"/>
      <x:c r="B9578" s="139"/>
      <x:c r="C9578" s="139"/>
      <x:c r="D9578" s="139"/>
      <x:c r="E9578" s="139"/>
      <x:c r="F9578" s="139"/>
      <x:c r="G9578" s="139"/>
      <x:c r="H9578" s="139"/>
      <x:c r="I9578" s="266" t="n">
        <x:f>INT((ROW()-ROW($I$46))/((CARROT_CAP+1)*(MESCLUN_CAP+1)))</x:f>
        <x:v>14</x:v>
      </x:c>
      <x:c r="J9578" s="266" t="n">
        <x:f>MOD(INT((ROW()-ROW($I$46))/(MESCLUN_CAP+1)),CARROT_CAP+1)</x:f>
        <x:v>13</x:v>
      </x:c>
      <x:c r="K9578" s="266" t="n">
        <x:f>MOD(ROW()-ROW($I$46),MESCLUN_CAP+1)</x:f>
        <x:v>15</x:v>
      </x:c>
      <x:c r="L9578" s="266" t="n">
        <x:f>SUM(I9578:K9578)</x:f>
        <x:v>42</x:v>
      </x:c>
      <x:c r="M9578" s="267" t="n">
        <x:f>I9578*TOMATO_HOURS*WEEKS*(1+TOMATO_DIM)^I9578+J9578*CARROT_HOURS*WEEKS*(1+CARROT_DIM)^J9578+K9578*MESCLUN_HOURS*WEEKS*(1+MESCLUN_DIM)^K9578</x:f>
        <x:v>6135.72690910991</x:v>
      </x:c>
      <x:c r="N9578" s="267" t="n">
        <x:f>MAX(M9578-FARMER_HOURS,0)/TEMP_HOURS_PER_WORKER</x:f>
        <x:v>3.7609214646596594</x:v>
      </x:c>
      <x:c r="O9578" s="268" t="n">
        <x:f>I9578*TOMATO_PRICE+J9578*CARROT_PRICE+K9578*MESCLUN_PRICE</x:f>
        <x:v>190922</x:v>
      </x:c>
      <x:c r="P9578" s="268" t="n">
        <x:f>I9578*TOMATO_FERTILIZER+J9578*CARROT_FERTILIZER+K9578*MESCLUN_FERTILIZER</x:f>
        <x:v>31240</x:v>
      </x:c>
      <x:c r="Q9578" s="268" t="n">
        <x:f>MIN(M9578,FARMER_HOURS)*FARMER_RATE+MAX(M9578-FARMER_HOURS,0)*TEMP_RATE</x:f>
        <x:v>119023.03661649149</x:v>
      </x:c>
      <x:c r="R9578" s="268" t="n">
        <x:f>O9578-P9578-Q9578-FIXED_COST</x:f>
        <x:v>20658.96338350851</x:v>
      </x:c>
      <x:c r="S9578" s="139" t="str">
        <x:f>IF(AND(L9578&lt;=TOTAL_BED_CAP,N9578&lt;=TEMP_WORKER_CAP),"YES","NO")</x:f>
        <x:v>YES</x:v>
      </x:c>
      <x:c r="T9578" s="139" t="n">
        <x:f>IF(S9578="YES",R9578,-1E+99)</x:f>
        <x:v>20658.96338350851</x:v>
      </x:c>
    </x:row>
    <x:row r="9579">
      <x:c r="A9579" s="139"/>
      <x:c r="B9579" s="139"/>
      <x:c r="C9579" s="139"/>
      <x:c r="D9579" s="139"/>
      <x:c r="E9579" s="139"/>
      <x:c r="F9579" s="139"/>
      <x:c r="G9579" s="139"/>
      <x:c r="H9579" s="139"/>
      <x:c r="I9579" s="266" t="n">
        <x:f>INT((ROW()-ROW($I$46))/((CARROT_CAP+1)*(MESCLUN_CAP+1)))</x:f>
        <x:v>14</x:v>
      </x:c>
      <x:c r="J9579" s="266" t="n">
        <x:f>MOD(INT((ROW()-ROW($I$46))/(MESCLUN_CAP+1)),CARROT_CAP+1)</x:f>
        <x:v>13</x:v>
      </x:c>
      <x:c r="K9579" s="266" t="n">
        <x:f>MOD(ROW()-ROW($I$46),MESCLUN_CAP+1)</x:f>
        <x:v>16</x:v>
      </x:c>
      <x:c r="L9579" s="266" t="n">
        <x:f>SUM(I9579:K9579)</x:f>
        <x:v>43</x:v>
      </x:c>
      <x:c r="M9579" s="267" t="n">
        <x:f>I9579*TOMATO_HOURS*WEEKS*(1+TOMATO_DIM)^I9579+J9579*CARROT_HOURS*WEEKS*(1+CARROT_DIM)^J9579+K9579*MESCLUN_HOURS*WEEKS*(1+MESCLUN_DIM)^K9579</x:f>
        <x:v>6200.787684987399</x:v>
      </x:c>
      <x:c r="N9579" s="267" t="n">
        <x:f>MAX(M9579-FARMER_HOURS,0)/TEMP_HOURS_PER_WORKER</x:f>
        <x:v>3.806102559019027</x:v>
      </x:c>
      <x:c r="O9579" s="268" t="n">
        <x:f>I9579*TOMATO_PRICE+J9579*CARROT_PRICE+K9579*MESCLUN_PRICE</x:f>
        <x:v>193622</x:v>
      </x:c>
      <x:c r="P9579" s="268" t="n">
        <x:f>I9579*TOMATO_FERTILIZER+J9579*CARROT_FERTILIZER+K9579*MESCLUN_FERTILIZER</x:f>
        <x:v>32120</x:v>
      </x:c>
      <x:c r="Q9579" s="268" t="n">
        <x:f>MIN(M9579,FARMER_HOURS)*FARMER_RATE+MAX(M9579-FARMER_HOURS,0)*TEMP_RATE</x:f>
        <x:v>120152.56397547568</x:v>
      </x:c>
      <x:c r="R9579" s="268" t="n">
        <x:f>O9579-P9579-Q9579-FIXED_COST</x:f>
        <x:v>21349.436024524315</x:v>
      </x:c>
      <x:c r="S9579" s="139" t="str">
        <x:f>IF(AND(L9579&lt;=TOTAL_BED_CAP,N9579&lt;=TEMP_WORKER_CAP),"YES","NO")</x:f>
        <x:v>YES</x:v>
      </x:c>
      <x:c r="T9579" s="139" t="n">
        <x:f>IF(S9579="YES",R9579,-1E+99)</x:f>
        <x:v>21349.436024524315</x:v>
      </x:c>
    </x:row>
    <x:row r="9580">
      <x:c r="A9580" s="139"/>
      <x:c r="B9580" s="139"/>
      <x:c r="C9580" s="139"/>
      <x:c r="D9580" s="139"/>
      <x:c r="E9580" s="139"/>
      <x:c r="F9580" s="139"/>
      <x:c r="G9580" s="139"/>
      <x:c r="H9580" s="139"/>
      <x:c r="I9580" s="266" t="n">
        <x:f>INT((ROW()-ROW($I$46))/((CARROT_CAP+1)*(MESCLUN_CAP+1)))</x:f>
        <x:v>14</x:v>
      </x:c>
      <x:c r="J9580" s="266" t="n">
        <x:f>MOD(INT((ROW()-ROW($I$46))/(MESCLUN_CAP+1)),CARROT_CAP+1)</x:f>
        <x:v>13</x:v>
      </x:c>
      <x:c r="K9580" s="266" t="n">
        <x:f>MOD(ROW()-ROW($I$46),MESCLUN_CAP+1)</x:f>
        <x:v>17</x:v>
      </x:c>
      <x:c r="L9580" s="266" t="n">
        <x:f>SUM(I9580:K9580)</x:f>
        <x:v>44</x:v>
      </x:c>
      <x:c r="M9580" s="267" t="n">
        <x:f>I9580*TOMATO_HOURS*WEEKS*(1+TOMATO_DIM)^I9580+J9580*CARROT_HOURS*WEEKS*(1+CARROT_DIM)^J9580+K9580*MESCLUN_HOURS*WEEKS*(1+MESCLUN_DIM)^K9580</x:f>
        <x:v>6267.347908433939</x:v>
      </x:c>
      <x:c r="N9580" s="267" t="n">
        <x:f>MAX(M9580-FARMER_HOURS,0)/TEMP_HOURS_PER_WORKER</x:f>
        <x:v>3.8523249364124577</x:v>
      </x:c>
      <x:c r="O9580" s="268" t="n">
        <x:f>I9580*TOMATO_PRICE+J9580*CARROT_PRICE+K9580*MESCLUN_PRICE</x:f>
        <x:v>196322</x:v>
      </x:c>
      <x:c r="P9580" s="268" t="n">
        <x:f>I9580*TOMATO_FERTILIZER+J9580*CARROT_FERTILIZER+K9580*MESCLUN_FERTILIZER</x:f>
        <x:v>33000</x:v>
      </x:c>
      <x:c r="Q9580" s="268" t="n">
        <x:f>MIN(M9580,FARMER_HOURS)*FARMER_RATE+MAX(M9580-FARMER_HOURS,0)*TEMP_RATE</x:f>
        <x:v>121308.12341031144</x:v>
      </x:c>
      <x:c r="R9580" s="268" t="n">
        <x:f>O9580-P9580-Q9580-FIXED_COST</x:f>
        <x:v>22013.87658968856</x:v>
      </x:c>
      <x:c r="S9580" s="139" t="str">
        <x:f>IF(AND(L9580&lt;=TOTAL_BED_CAP,N9580&lt;=TEMP_WORKER_CAP),"YES","NO")</x:f>
        <x:v>YES</x:v>
      </x:c>
      <x:c r="T9580" s="139" t="n">
        <x:f>IF(S9580="YES",R9580,-1E+99)</x:f>
        <x:v>22013.87658968856</x:v>
      </x:c>
    </x:row>
    <x:row r="9581">
      <x:c r="A9581" s="139"/>
      <x:c r="B9581" s="139"/>
      <x:c r="C9581" s="139"/>
      <x:c r="D9581" s="139"/>
      <x:c r="E9581" s="139"/>
      <x:c r="F9581" s="139"/>
      <x:c r="G9581" s="139"/>
      <x:c r="H9581" s="139"/>
      <x:c r="I9581" s="266" t="n">
        <x:f>INT((ROW()-ROW($I$46))/((CARROT_CAP+1)*(MESCLUN_CAP+1)))</x:f>
        <x:v>14</x:v>
      </x:c>
      <x:c r="J9581" s="266" t="n">
        <x:f>MOD(INT((ROW()-ROW($I$46))/(MESCLUN_CAP+1)),CARROT_CAP+1)</x:f>
        <x:v>13</x:v>
      </x:c>
      <x:c r="K9581" s="266" t="n">
        <x:f>MOD(ROW()-ROW($I$46),MESCLUN_CAP+1)</x:f>
        <x:v>18</x:v>
      </x:c>
      <x:c r="L9581" s="266" t="n">
        <x:f>SUM(I9581:K9581)</x:f>
        <x:v>45</x:v>
      </x:c>
      <x:c r="M9581" s="267" t="n">
        <x:f>I9581*TOMATO_HOURS*WEEKS*(1+TOMATO_DIM)^I9581+J9581*CARROT_HOURS*WEEKS*(1+CARROT_DIM)^J9581+K9581*MESCLUN_HOURS*WEEKS*(1+MESCLUN_DIM)^K9581</x:f>
        <x:v>6335.434899892526</x:v>
      </x:c>
      <x:c r="N9581" s="267" t="n">
        <x:f>MAX(M9581-FARMER_HOURS,0)/TEMP_HOURS_PER_WORKER</x:f>
        <x:v>3.89960756936981</x:v>
      </x:c>
      <x:c r="O9581" s="268" t="n">
        <x:f>I9581*TOMATO_PRICE+J9581*CARROT_PRICE+K9581*MESCLUN_PRICE</x:f>
        <x:v>199022</x:v>
      </x:c>
      <x:c r="P9581" s="268" t="n">
        <x:f>I9581*TOMATO_FERTILIZER+J9581*CARROT_FERTILIZER+K9581*MESCLUN_FERTILIZER</x:f>
        <x:v>33880</x:v>
      </x:c>
      <x:c r="Q9581" s="268" t="n">
        <x:f>MIN(M9581,FARMER_HOURS)*FARMER_RATE+MAX(M9581-FARMER_HOURS,0)*TEMP_RATE</x:f>
        <x:v>122490.18923424525</x:v>
      </x:c>
      <x:c r="R9581" s="268" t="n">
        <x:f>O9581-P9581-Q9581-FIXED_COST</x:f>
        <x:v>22651.81076575475</x:v>
      </x:c>
      <x:c r="S9581" s="139" t="str">
        <x:f>IF(AND(L9581&lt;=TOTAL_BED_CAP,N9581&lt;=TEMP_WORKER_CAP),"YES","NO")</x:f>
        <x:v>YES</x:v>
      </x:c>
      <x:c r="T9581" s="139" t="n">
        <x:f>IF(S9581="YES",R9581,-1E+99)</x:f>
        <x:v>22651.81076575475</x:v>
      </x:c>
    </x:row>
    <x:row r="9582">
      <x:c r="A9582" s="139"/>
      <x:c r="B9582" s="139"/>
      <x:c r="C9582" s="139"/>
      <x:c r="D9582" s="139"/>
      <x:c r="E9582" s="139"/>
      <x:c r="F9582" s="139"/>
      <x:c r="G9582" s="139"/>
      <x:c r="H9582" s="139"/>
      <x:c r="I9582" s="266" t="n">
        <x:f>INT((ROW()-ROW($I$46))/((CARROT_CAP+1)*(MESCLUN_CAP+1)))</x:f>
        <x:v>14</x:v>
      </x:c>
      <x:c r="J9582" s="266" t="n">
        <x:f>MOD(INT((ROW()-ROW($I$46))/(MESCLUN_CAP+1)),CARROT_CAP+1)</x:f>
        <x:v>13</x:v>
      </x:c>
      <x:c r="K9582" s="266" t="n">
        <x:f>MOD(ROW()-ROW($I$46),MESCLUN_CAP+1)</x:f>
        <x:v>19</x:v>
      </x:c>
      <x:c r="L9582" s="266" t="n">
        <x:f>SUM(I9582:K9582)</x:f>
        <x:v>46</x:v>
      </x:c>
      <x:c r="M9582" s="267" t="n">
        <x:f>I9582*TOMATO_HOURS*WEEKS*(1+TOMATO_DIM)^I9582+J9582*CARROT_HOURS*WEEKS*(1+CARROT_DIM)^J9582+K9582*MESCLUN_HOURS*WEEKS*(1+MESCLUN_DIM)^K9582</x:f>
        <x:v>6405.076428528548</x:v>
      </x:c>
      <x:c r="N9582" s="267" t="n">
        <x:f>MAX(M9582-FARMER_HOURS,0)/TEMP_HOURS_PER_WORKER</x:f>
        <x:v>3.9479697420337136</x:v>
      </x:c>
      <x:c r="O9582" s="268" t="n">
        <x:f>I9582*TOMATO_PRICE+J9582*CARROT_PRICE+K9582*MESCLUN_PRICE</x:f>
        <x:v>201722</x:v>
      </x:c>
      <x:c r="P9582" s="268" t="n">
        <x:f>I9582*TOMATO_FERTILIZER+J9582*CARROT_FERTILIZER+K9582*MESCLUN_FERTILIZER</x:f>
        <x:v>34760</x:v>
      </x:c>
      <x:c r="Q9582" s="268" t="n">
        <x:f>MIN(M9582,FARMER_HOURS)*FARMER_RATE+MAX(M9582-FARMER_HOURS,0)*TEMP_RATE</x:f>
        <x:v>123699.24355084285</x:v>
      </x:c>
      <x:c r="R9582" s="268" t="n">
        <x:f>O9582-P9582-Q9582-FIXED_COST</x:f>
        <x:v>23262.756449157154</x:v>
      </x:c>
      <x:c r="S9582" s="139" t="str">
        <x:f>IF(AND(L9582&lt;=TOTAL_BED_CAP,N9582&lt;=TEMP_WORKER_CAP),"YES","NO")</x:f>
        <x:v>YES</x:v>
      </x:c>
      <x:c r="T9582" s="139" t="n">
        <x:f>IF(S9582="YES",R9582,-1E+99)</x:f>
        <x:v>23262.756449157154</x:v>
      </x:c>
    </x:row>
    <x:row r="9583">
      <x:c r="A9583" s="139"/>
      <x:c r="B9583" s="139"/>
      <x:c r="C9583" s="139"/>
      <x:c r="D9583" s="139"/>
      <x:c r="E9583" s="139"/>
      <x:c r="F9583" s="139"/>
      <x:c r="G9583" s="139"/>
      <x:c r="H9583" s="139"/>
      <x:c r="I9583" s="266" t="n">
        <x:f>INT((ROW()-ROW($I$46))/((CARROT_CAP+1)*(MESCLUN_CAP+1)))</x:f>
        <x:v>14</x:v>
      </x:c>
      <x:c r="J9583" s="266" t="n">
        <x:f>MOD(INT((ROW()-ROW($I$46))/(MESCLUN_CAP+1)),CARROT_CAP+1)</x:f>
        <x:v>13</x:v>
      </x:c>
      <x:c r="K9583" s="266" t="n">
        <x:f>MOD(ROW()-ROW($I$46),MESCLUN_CAP+1)</x:f>
        <x:v>20</x:v>
      </x:c>
      <x:c r="L9583" s="266" t="n">
        <x:f>SUM(I9583:K9583)</x:f>
        <x:v>47</x:v>
      </x:c>
      <x:c r="M9583" s="267" t="n">
        <x:f>I9583*TOMATO_HOURS*WEEKS*(1+TOMATO_DIM)^I9583+J9583*CARROT_HOURS*WEEKS*(1+CARROT_DIM)^J9583+K9583*MESCLUN_HOURS*WEEKS*(1+MESCLUN_DIM)^K9583</x:f>
        <x:v>6476.300719179025</x:v>
      </x:c>
      <x:c r="N9583" s="267" t="n">
        <x:f>MAX(M9583-FARMER_HOURS,0)/TEMP_HOURS_PER_WORKER</x:f>
        <x:v>3.9974310549854337</x:v>
      </x:c>
      <x:c r="O9583" s="268" t="n">
        <x:f>I9583*TOMATO_PRICE+J9583*CARROT_PRICE+K9583*MESCLUN_PRICE</x:f>
        <x:v>204422</x:v>
      </x:c>
      <x:c r="P9583" s="268" t="n">
        <x:f>I9583*TOMATO_FERTILIZER+J9583*CARROT_FERTILIZER+K9583*MESCLUN_FERTILIZER</x:f>
        <x:v>35640</x:v>
      </x:c>
      <x:c r="Q9583" s="268" t="n">
        <x:f>MIN(M9583,FARMER_HOURS)*FARMER_RATE+MAX(M9583-FARMER_HOURS,0)*TEMP_RATE</x:f>
        <x:v>124935.77637463584</x:v>
      </x:c>
      <x:c r="R9583" s="268" t="n">
        <x:f>O9583-P9583-Q9583-FIXED_COST</x:f>
        <x:v>23846.22362536416</x:v>
      </x:c>
      <x:c r="S9583" s="139" t="str">
        <x:f>IF(AND(L9583&lt;=TOTAL_BED_CAP,N9583&lt;=TEMP_WORKER_CAP),"YES","NO")</x:f>
        <x:v>YES</x:v>
      </x:c>
      <x:c r="T9583" s="139" t="n">
        <x:f>IF(S9583="YES",R9583,-1E+99)</x:f>
        <x:v>23846.22362536416</x:v>
      </x:c>
    </x:row>
    <x:row r="9584">
      <x:c r="A9584" s="139"/>
      <x:c r="B9584" s="139"/>
      <x:c r="C9584" s="139"/>
      <x:c r="D9584" s="139"/>
      <x:c r="E9584" s="139"/>
      <x:c r="F9584" s="139"/>
      <x:c r="G9584" s="139"/>
      <x:c r="H9584" s="139"/>
      <x:c r="I9584" s="266" t="n">
        <x:f>INT((ROW()-ROW($I$46))/((CARROT_CAP+1)*(MESCLUN_CAP+1)))</x:f>
        <x:v>14</x:v>
      </x:c>
      <x:c r="J9584" s="266" t="n">
        <x:f>MOD(INT((ROW()-ROW($I$46))/(MESCLUN_CAP+1)),CARROT_CAP+1)</x:f>
        <x:v>13</x:v>
      </x:c>
      <x:c r="K9584" s="266" t="n">
        <x:f>MOD(ROW()-ROW($I$46),MESCLUN_CAP+1)</x:f>
        <x:v>21</x:v>
      </x:c>
      <x:c r="L9584" s="266" t="n">
        <x:f>SUM(I9584:K9584)</x:f>
        <x:v>48</x:v>
      </x:c>
      <x:c r="M9584" s="267" t="n">
        <x:f>I9584*TOMATO_HOURS*WEEKS*(1+TOMATO_DIM)^I9584+J9584*CARROT_HOURS*WEEKS*(1+CARROT_DIM)^J9584+K9584*MESCLUN_HOURS*WEEKS*(1+MESCLUN_DIM)^K9584</x:f>
        <x:v>6549.1364594054685</x:v>
      </x:c>
      <x:c r="N9584" s="267" t="n">
        <x:f>MAX(M9584-FARMER_HOURS,0)/TEMP_HOURS_PER_WORKER</x:f>
        <x:v>4.048011430142687</x:v>
      </x:c>
      <x:c r="O9584" s="268" t="n">
        <x:f>I9584*TOMATO_PRICE+J9584*CARROT_PRICE+K9584*MESCLUN_PRICE</x:f>
        <x:v>207122</x:v>
      </x:c>
      <x:c r="P9584" s="268" t="n">
        <x:f>I9584*TOMATO_FERTILIZER+J9584*CARROT_FERTILIZER+K9584*MESCLUN_FERTILIZER</x:f>
        <x:v>36520</x:v>
      </x:c>
      <x:c r="Q9584" s="268" t="n">
        <x:f>MIN(M9584,FARMER_HOURS)*FARMER_RATE+MAX(M9584-FARMER_HOURS,0)*TEMP_RATE</x:f>
        <x:v>126200.28575356716</x:v>
      </x:c>
      <x:c r="R9584" s="268" t="n">
        <x:f>O9584-P9584-Q9584-FIXED_COST</x:f>
        <x:v>24401.714246432835</x:v>
      </x:c>
      <x:c r="S9584" s="139" t="str">
        <x:f>IF(AND(L9584&lt;=TOTAL_BED_CAP,N9584&lt;=TEMP_WORKER_CAP),"YES","NO")</x:f>
        <x:v>NO</x:v>
      </x:c>
      <x:c r="T9584" s="139" t="n">
        <x:f>IF(S9584="YES",R9584,-1E+99)</x:f>
        <x:v>-1e+99</x:v>
      </x:c>
    </x:row>
    <x:row r="9585">
      <x:c r="A9585" s="139"/>
      <x:c r="B9585" s="139"/>
      <x:c r="C9585" s="139"/>
      <x:c r="D9585" s="139"/>
      <x:c r="E9585" s="139"/>
      <x:c r="F9585" s="139"/>
      <x:c r="G9585" s="139"/>
      <x:c r="H9585" s="139"/>
      <x:c r="I9585" s="266" t="n">
        <x:f>INT((ROW()-ROW($I$46))/((CARROT_CAP+1)*(MESCLUN_CAP+1)))</x:f>
        <x:v>14</x:v>
      </x:c>
      <x:c r="J9585" s="266" t="n">
        <x:f>MOD(INT((ROW()-ROW($I$46))/(MESCLUN_CAP+1)),CARROT_CAP+1)</x:f>
        <x:v>13</x:v>
      </x:c>
      <x:c r="K9585" s="266" t="n">
        <x:f>MOD(ROW()-ROW($I$46),MESCLUN_CAP+1)</x:f>
        <x:v>22</x:v>
      </x:c>
      <x:c r="L9585" s="266" t="n">
        <x:f>SUM(I9585:K9585)</x:f>
        <x:v>49</x:v>
      </x:c>
      <x:c r="M9585" s="267" t="n">
        <x:f>I9585*TOMATO_HOURS*WEEKS*(1+TOMATO_DIM)^I9585+J9585*CARROT_HOURS*WEEKS*(1+CARROT_DIM)^J9585+K9585*MESCLUN_HOURS*WEEKS*(1+MESCLUN_DIM)^K9585</x:f>
        <x:v>6623.612806651865</x:v>
      </x:c>
      <x:c r="N9585" s="267" t="n">
        <x:f>MAX(M9585-FARMER_HOURS,0)/TEMP_HOURS_PER_WORKER</x:f>
        <x:v>4.099731115730462</x:v>
      </x:c>
      <x:c r="O9585" s="268" t="n">
        <x:f>I9585*TOMATO_PRICE+J9585*CARROT_PRICE+K9585*MESCLUN_PRICE</x:f>
        <x:v>209822</x:v>
      </x:c>
      <x:c r="P9585" s="268" t="n">
        <x:f>I9585*TOMATO_FERTILIZER+J9585*CARROT_FERTILIZER+K9585*MESCLUN_FERTILIZER</x:f>
        <x:v>37400</x:v>
      </x:c>
      <x:c r="Q9585" s="268" t="n">
        <x:f>MIN(M9585,FARMER_HOURS)*FARMER_RATE+MAX(M9585-FARMER_HOURS,0)*TEMP_RATE</x:f>
        <x:v>127493.27789326155</x:v>
      </x:c>
      <x:c r="R9585" s="268" t="n">
        <x:f>O9585-P9585-Q9585-FIXED_COST</x:f>
        <x:v>24928.722106738453</x:v>
      </x:c>
      <x:c r="S9585" s="139" t="str">
        <x:f>IF(AND(L9585&lt;=TOTAL_BED_CAP,N9585&lt;=TEMP_WORKER_CAP),"YES","NO")</x:f>
        <x:v>NO</x:v>
      </x:c>
      <x:c r="T9585" s="139" t="n">
        <x:f>IF(S9585="YES",R9585,-1E+99)</x:f>
        <x:v>-1e+99</x:v>
      </x:c>
    </x:row>
    <x:row r="9586">
      <x:c r="A9586" s="139"/>
      <x:c r="B9586" s="139"/>
      <x:c r="C9586" s="139"/>
      <x:c r="D9586" s="139"/>
      <x:c r="E9586" s="139"/>
      <x:c r="F9586" s="139"/>
      <x:c r="G9586" s="139"/>
      <x:c r="H9586" s="139"/>
      <x:c r="I9586" s="266" t="n">
        <x:f>INT((ROW()-ROW($I$46))/((CARROT_CAP+1)*(MESCLUN_CAP+1)))</x:f>
        <x:v>14</x:v>
      </x:c>
      <x:c r="J9586" s="266" t="n">
        <x:f>MOD(INT((ROW()-ROW($I$46))/(MESCLUN_CAP+1)),CARROT_CAP+1)</x:f>
        <x:v>13</x:v>
      </x:c>
      <x:c r="K9586" s="266" t="n">
        <x:f>MOD(ROW()-ROW($I$46),MESCLUN_CAP+1)</x:f>
        <x:v>23</x:v>
      </x:c>
      <x:c r="L9586" s="266" t="n">
        <x:f>SUM(I9586:K9586)</x:f>
        <x:v>50</x:v>
      </x:c>
      <x:c r="M9586" s="267" t="n">
        <x:f>I9586*TOMATO_HOURS*WEEKS*(1+TOMATO_DIM)^I9586+J9586*CARROT_HOURS*WEEKS*(1+CARROT_DIM)^J9586+K9586*MESCLUN_HOURS*WEEKS*(1+MESCLUN_DIM)^K9586</x:f>
        <x:v>6699.759395509302</x:v>
      </x:c>
      <x:c r="N9586" s="267" t="n">
        <x:f>MAX(M9586-FARMER_HOURS,0)/TEMP_HOURS_PER_WORKER</x:f>
        <x:v>4.152610691325904</x:v>
      </x:c>
      <x:c r="O9586" s="268" t="n">
        <x:f>I9586*TOMATO_PRICE+J9586*CARROT_PRICE+K9586*MESCLUN_PRICE</x:f>
        <x:v>212522</x:v>
      </x:c>
      <x:c r="P9586" s="268" t="n">
        <x:f>I9586*TOMATO_FERTILIZER+J9586*CARROT_FERTILIZER+K9586*MESCLUN_FERTILIZER</x:f>
        <x:v>38280</x:v>
      </x:c>
      <x:c r="Q9586" s="268" t="n">
        <x:f>MIN(M9586,FARMER_HOURS)*FARMER_RATE+MAX(M9586-FARMER_HOURS,0)*TEMP_RATE</x:f>
        <x:v>128815.2672831476</x:v>
      </x:c>
      <x:c r="R9586" s="268" t="n">
        <x:f>O9586-P9586-Q9586-FIXED_COST</x:f>
        <x:v>25426.732716852406</x:v>
      </x:c>
      <x:c r="S9586" s="139" t="str">
        <x:f>IF(AND(L9586&lt;=TOTAL_BED_CAP,N9586&lt;=TEMP_WORKER_CAP),"YES","NO")</x:f>
        <x:v>NO</x:v>
      </x:c>
      <x:c r="T9586" s="139" t="n">
        <x:f>IF(S9586="YES",R9586,-1E+99)</x:f>
        <x:v>-1e+99</x:v>
      </x:c>
    </x:row>
    <x:row r="9587">
      <x:c r="A9587" s="139"/>
      <x:c r="B9587" s="139"/>
      <x:c r="C9587" s="139"/>
      <x:c r="D9587" s="139"/>
      <x:c r="E9587" s="139"/>
      <x:c r="F9587" s="139"/>
      <x:c r="G9587" s="139"/>
      <x:c r="H9587" s="139"/>
      <x:c r="I9587" s="266" t="n">
        <x:f>INT((ROW()-ROW($I$46))/((CARROT_CAP+1)*(MESCLUN_CAP+1)))</x:f>
        <x:v>14</x:v>
      </x:c>
      <x:c r="J9587" s="266" t="n">
        <x:f>MOD(INT((ROW()-ROW($I$46))/(MESCLUN_CAP+1)),CARROT_CAP+1)</x:f>
        <x:v>13</x:v>
      </x:c>
      <x:c r="K9587" s="266" t="n">
        <x:f>MOD(ROW()-ROW($I$46),MESCLUN_CAP+1)</x:f>
        <x:v>24</x:v>
      </x:c>
      <x:c r="L9587" s="266" t="n">
        <x:f>SUM(I9587:K9587)</x:f>
        <x:v>51</x:v>
      </x:c>
      <x:c r="M9587" s="267" t="n">
        <x:f>I9587*TOMATO_HOURS*WEEKS*(1+TOMATO_DIM)^I9587+J9587*CARROT_HOURS*WEEKS*(1+CARROT_DIM)^J9587+K9587*MESCLUN_HOURS*WEEKS*(1+MESCLUN_DIM)^K9587</x:f>
        <x:v>6777.606345088797</x:v>
      </x:c>
      <x:c r="N9587" s="267" t="n">
        <x:f>MAX(M9587-FARMER_HOURS,0)/TEMP_HOURS_PER_WORKER</x:f>
        <x:v>4.206671072978331</x:v>
      </x:c>
      <x:c r="O9587" s="268" t="n">
        <x:f>I9587*TOMATO_PRICE+J9587*CARROT_PRICE+K9587*MESCLUN_PRICE</x:f>
        <x:v>215222</x:v>
      </x:c>
      <x:c r="P9587" s="268" t="n">
        <x:f>I9587*TOMATO_FERTILIZER+J9587*CARROT_FERTILIZER+K9587*MESCLUN_FERTILIZER</x:f>
        <x:v>39160</x:v>
      </x:c>
      <x:c r="Q9587" s="268" t="n">
        <x:f>MIN(M9587,FARMER_HOURS)*FARMER_RATE+MAX(M9587-FARMER_HOURS,0)*TEMP_RATE</x:f>
        <x:v>130166.77682445827</x:v>
      </x:c>
      <x:c r="R9587" s="268" t="n">
        <x:f>O9587-P9587-Q9587-FIXED_COST</x:f>
        <x:v>25895.22317554173</x:v>
      </x:c>
      <x:c r="S9587" s="139" t="str">
        <x:f>IF(AND(L9587&lt;=TOTAL_BED_CAP,N9587&lt;=TEMP_WORKER_CAP),"YES","NO")</x:f>
        <x:v>NO</x:v>
      </x:c>
      <x:c r="T9587" s="139" t="n">
        <x:f>IF(S9587="YES",R9587,-1E+99)</x:f>
        <x:v>-1e+99</x:v>
      </x:c>
    </x:row>
    <x:row r="9588">
      <x:c r="A9588" s="139"/>
      <x:c r="B9588" s="139"/>
      <x:c r="C9588" s="139"/>
      <x:c r="D9588" s="139"/>
      <x:c r="E9588" s="139"/>
      <x:c r="F9588" s="139"/>
      <x:c r="G9588" s="139"/>
      <x:c r="H9588" s="139"/>
      <x:c r="I9588" s="266" t="n">
        <x:f>INT((ROW()-ROW($I$46))/((CARROT_CAP+1)*(MESCLUN_CAP+1)))</x:f>
        <x:v>14</x:v>
      </x:c>
      <x:c r="J9588" s="266" t="n">
        <x:f>MOD(INT((ROW()-ROW($I$46))/(MESCLUN_CAP+1)),CARROT_CAP+1)</x:f>
        <x:v>13</x:v>
      </x:c>
      <x:c r="K9588" s="266" t="n">
        <x:f>MOD(ROW()-ROW($I$46),MESCLUN_CAP+1)</x:f>
        <x:v>25</x:v>
      </x:c>
      <x:c r="L9588" s="266" t="n">
        <x:f>SUM(I9588:K9588)</x:f>
        <x:v>52</x:v>
      </x:c>
      <x:c r="M9588" s="267" t="n">
        <x:f>I9588*TOMATO_HOURS*WEEKS*(1+TOMATO_DIM)^I9588+J9588*CARROT_HOURS*WEEKS*(1+CARROT_DIM)^J9588+K9588*MESCLUN_HOURS*WEEKS*(1+MESCLUN_DIM)^K9588</x:f>
        <x:v>6857.184266503895</x:v>
      </x:c>
      <x:c r="N9588" s="267" t="n">
        <x:f>MAX(M9588-FARMER_HOURS,0)/TEMP_HOURS_PER_WORKER</x:f>
        <x:v>4.261933518405483</x:v>
      </x:c>
      <x:c r="O9588" s="268" t="n">
        <x:f>I9588*TOMATO_PRICE+J9588*CARROT_PRICE+K9588*MESCLUN_PRICE</x:f>
        <x:v>217922</x:v>
      </x:c>
      <x:c r="P9588" s="268" t="n">
        <x:f>I9588*TOMATO_FERTILIZER+J9588*CARROT_FERTILIZER+K9588*MESCLUN_FERTILIZER</x:f>
        <x:v>40040</x:v>
      </x:c>
      <x:c r="Q9588" s="268" t="n">
        <x:f>MIN(M9588,FARMER_HOURS)*FARMER_RATE+MAX(M9588-FARMER_HOURS,0)*TEMP_RATE</x:f>
        <x:v>131548.33796013705</x:v>
      </x:c>
      <x:c r="R9588" s="268" t="n">
        <x:f>O9588-P9588-Q9588-FIXED_COST</x:f>
        <x:v>26333.662039862946</x:v>
      </x:c>
      <x:c r="S9588" s="139" t="str">
        <x:f>IF(AND(L9588&lt;=TOTAL_BED_CAP,N9588&lt;=TEMP_WORKER_CAP),"YES","NO")</x:f>
        <x:v>NO</x:v>
      </x:c>
      <x:c r="T9588" s="139" t="n">
        <x:f>IF(S9588="YES",R9588,-1E+99)</x:f>
        <x:v>-1e+99</x:v>
      </x:c>
    </x:row>
    <x:row r="9589">
      <x:c r="A9589" s="139"/>
      <x:c r="B9589" s="139"/>
      <x:c r="C9589" s="139"/>
      <x:c r="D9589" s="139"/>
      <x:c r="E9589" s="139"/>
      <x:c r="F9589" s="139"/>
      <x:c r="G9589" s="139"/>
      <x:c r="H9589" s="139"/>
      <x:c r="I9589" s="266" t="n">
        <x:f>INT((ROW()-ROW($I$46))/((CARROT_CAP+1)*(MESCLUN_CAP+1)))</x:f>
        <x:v>14</x:v>
      </x:c>
      <x:c r="J9589" s="266" t="n">
        <x:f>MOD(INT((ROW()-ROW($I$46))/(MESCLUN_CAP+1)),CARROT_CAP+1)</x:f>
        <x:v>13</x:v>
      </x:c>
      <x:c r="K9589" s="266" t="n">
        <x:f>MOD(ROW()-ROW($I$46),MESCLUN_CAP+1)</x:f>
        <x:v>26</x:v>
      </x:c>
      <x:c r="L9589" s="266" t="n">
        <x:f>SUM(I9589:K9589)</x:f>
        <x:v>53</x:v>
      </x:c>
      <x:c r="M9589" s="267" t="n">
        <x:f>I9589*TOMATO_HOURS*WEEKS*(1+TOMATO_DIM)^I9589+J9589*CARROT_HOURS*WEEKS*(1+CARROT_DIM)^J9589+K9589*MESCLUN_HOURS*WEEKS*(1+MESCLUN_DIM)^K9589</x:f>
        <x:v>6938.524270464612</x:v>
      </x:c>
      <x:c r="N9589" s="267" t="n">
        <x:f>MAX(M9589-FARMER_HOURS,0)/TEMP_HOURS_PER_WORKER</x:f>
        <x:v>4.318419632267092</x:v>
      </x:c>
      <x:c r="O9589" s="268" t="n">
        <x:f>I9589*TOMATO_PRICE+J9589*CARROT_PRICE+K9589*MESCLUN_PRICE</x:f>
        <x:v>220622</x:v>
      </x:c>
      <x:c r="P9589" s="268" t="n">
        <x:f>I9589*TOMATO_FERTILIZER+J9589*CARROT_FERTILIZER+K9589*MESCLUN_FERTILIZER</x:f>
        <x:v>40920</x:v>
      </x:c>
      <x:c r="Q9589" s="268" t="n">
        <x:f>MIN(M9589,FARMER_HOURS)*FARMER_RATE+MAX(M9589-FARMER_HOURS,0)*TEMP_RATE</x:f>
        <x:v>132960.49080667726</x:v>
      </x:c>
      <x:c r="R9589" s="268" t="n">
        <x:f>O9589-P9589-Q9589-FIXED_COST</x:f>
        <x:v>26741.509193322738</x:v>
      </x:c>
      <x:c r="S9589" s="139" t="str">
        <x:f>IF(AND(L9589&lt;=TOTAL_BED_CAP,N9589&lt;=TEMP_WORKER_CAP),"YES","NO")</x:f>
        <x:v>NO</x:v>
      </x:c>
      <x:c r="T9589" s="139" t="n">
        <x:f>IF(S9589="YES",R9589,-1E+99)</x:f>
        <x:v>-1e+99</x:v>
      </x:c>
    </x:row>
    <x:row r="9590">
      <x:c r="A9590" s="139"/>
      <x:c r="B9590" s="139"/>
      <x:c r="C9590" s="139"/>
      <x:c r="D9590" s="139"/>
      <x:c r="E9590" s="139"/>
      <x:c r="F9590" s="139"/>
      <x:c r="G9590" s="139"/>
      <x:c r="H9590" s="139"/>
      <x:c r="I9590" s="266" t="n">
        <x:f>INT((ROW()-ROW($I$46))/((CARROT_CAP+1)*(MESCLUN_CAP+1)))</x:f>
        <x:v>14</x:v>
      </x:c>
      <x:c r="J9590" s="266" t="n">
        <x:f>MOD(INT((ROW()-ROW($I$46))/(MESCLUN_CAP+1)),CARROT_CAP+1)</x:f>
        <x:v>13</x:v>
      </x:c>
      <x:c r="K9590" s="266" t="n">
        <x:f>MOD(ROW()-ROW($I$46),MESCLUN_CAP+1)</x:f>
        <x:v>27</x:v>
      </x:c>
      <x:c r="L9590" s="266" t="n">
        <x:f>SUM(I9590:K9590)</x:f>
        <x:v>54</x:v>
      </x:c>
      <x:c r="M9590" s="267" t="n">
        <x:f>I9590*TOMATO_HOURS*WEEKS*(1+TOMATO_DIM)^I9590+J9590*CARROT_HOURS*WEEKS*(1+CARROT_DIM)^J9590+K9590*MESCLUN_HOURS*WEEKS*(1+MESCLUN_DIM)^K9590</x:f>
        <x:v>7021.6579749843695</x:v>
      </x:c>
      <x:c r="N9590" s="267" t="n">
        <x:f>MAX(M9590-FARMER_HOURS,0)/TEMP_HOURS_PER_WORKER</x:f>
        <x:v>4.376151371516923</x:v>
      </x:c>
      <x:c r="O9590" s="268" t="n">
        <x:f>I9590*TOMATO_PRICE+J9590*CARROT_PRICE+K9590*MESCLUN_PRICE</x:f>
        <x:v>223322</x:v>
      </x:c>
      <x:c r="P9590" s="268" t="n">
        <x:f>I9590*TOMATO_FERTILIZER+J9590*CARROT_FERTILIZER+K9590*MESCLUN_FERTILIZER</x:f>
        <x:v>41800</x:v>
      </x:c>
      <x:c r="Q9590" s="268" t="n">
        <x:f>MIN(M9590,FARMER_HOURS)*FARMER_RATE+MAX(M9590-FARMER_HOURS,0)*TEMP_RATE</x:f>
        <x:v>134403.78428792307</x:v>
      </x:c>
      <x:c r="R9590" s="268" t="n">
        <x:f>O9590-P9590-Q9590-FIXED_COST</x:f>
        <x:v>27118.215712076926</x:v>
      </x:c>
      <x:c r="S9590" s="139" t="str">
        <x:f>IF(AND(L9590&lt;=TOTAL_BED_CAP,N9590&lt;=TEMP_WORKER_CAP),"YES","NO")</x:f>
        <x:v>NO</x:v>
      </x:c>
      <x:c r="T9590" s="139" t="n">
        <x:f>IF(S9590="YES",R9590,-1E+99)</x:f>
        <x:v>-1e+99</x:v>
      </x:c>
    </x:row>
    <x:row r="9591">
      <x:c r="A9591" s="139"/>
      <x:c r="B9591" s="139"/>
      <x:c r="C9591" s="139"/>
      <x:c r="D9591" s="139"/>
      <x:c r="E9591" s="139"/>
      <x:c r="F9591" s="139"/>
      <x:c r="G9591" s="139"/>
      <x:c r="H9591" s="139"/>
      <x:c r="I9591" s="266" t="n">
        <x:f>INT((ROW()-ROW($I$46))/((CARROT_CAP+1)*(MESCLUN_CAP+1)))</x:f>
        <x:v>14</x:v>
      </x:c>
      <x:c r="J9591" s="266" t="n">
        <x:f>MOD(INT((ROW()-ROW($I$46))/(MESCLUN_CAP+1)),CARROT_CAP+1)</x:f>
        <x:v>13</x:v>
      </x:c>
      <x:c r="K9591" s="266" t="n">
        <x:f>MOD(ROW()-ROW($I$46),MESCLUN_CAP+1)</x:f>
        <x:v>28</x:v>
      </x:c>
      <x:c r="L9591" s="266" t="n">
        <x:f>SUM(I9591:K9591)</x:f>
        <x:v>55</x:v>
      </x:c>
      <x:c r="M9591" s="267" t="n">
        <x:f>I9591*TOMATO_HOURS*WEEKS*(1+TOMATO_DIM)^I9591+J9591*CARROT_HOURS*WEEKS*(1+CARROT_DIM)^J9591+K9591*MESCLUN_HOURS*WEEKS*(1+MESCLUN_DIM)^K9591</x:f>
        <x:v>7106.617513201522</x:v>
      </x:c>
      <x:c r="N9591" s="267" t="n">
        <x:f>MAX(M9591-FARMER_HOURS,0)/TEMP_HOURS_PER_WORKER</x:f>
        <x:v>4.43515105083439</x:v>
      </x:c>
      <x:c r="O9591" s="268" t="n">
        <x:f>I9591*TOMATO_PRICE+J9591*CARROT_PRICE+K9591*MESCLUN_PRICE</x:f>
        <x:v>226022</x:v>
      </x:c>
      <x:c r="P9591" s="268" t="n">
        <x:f>I9591*TOMATO_FERTILIZER+J9591*CARROT_FERTILIZER+K9591*MESCLUN_FERTILIZER</x:f>
        <x:v>42680</x:v>
      </x:c>
      <x:c r="Q9591" s="268" t="n">
        <x:f>MIN(M9591,FARMER_HOURS)*FARMER_RATE+MAX(M9591-FARMER_HOURS,0)*TEMP_RATE</x:f>
        <x:v>135878.77627085976</x:v>
      </x:c>
      <x:c r="R9591" s="268" t="n">
        <x:f>O9591-P9591-Q9591-FIXED_COST</x:f>
        <x:v>27463.22372914024</x:v>
      </x:c>
      <x:c r="S9591" s="139" t="str">
        <x:f>IF(AND(L9591&lt;=TOTAL_BED_CAP,N9591&lt;=TEMP_WORKER_CAP),"YES","NO")</x:f>
        <x:v>NO</x:v>
      </x:c>
      <x:c r="T9591" s="139" t="n">
        <x:f>IF(S9591="YES",R9591,-1E+99)</x:f>
        <x:v>-1e+99</x:v>
      </x:c>
    </x:row>
    <x:row r="9592">
      <x:c r="A9592" s="139"/>
      <x:c r="B9592" s="139"/>
      <x:c r="C9592" s="139"/>
      <x:c r="D9592" s="139"/>
      <x:c r="E9592" s="139"/>
      <x:c r="F9592" s="139"/>
      <x:c r="G9592" s="139"/>
      <x:c r="H9592" s="139"/>
      <x:c r="I9592" s="266" t="n">
        <x:f>INT((ROW()-ROW($I$46))/((CARROT_CAP+1)*(MESCLUN_CAP+1)))</x:f>
        <x:v>14</x:v>
      </x:c>
      <x:c r="J9592" s="266" t="n">
        <x:f>MOD(INT((ROW()-ROW($I$46))/(MESCLUN_CAP+1)),CARROT_CAP+1)</x:f>
        <x:v>13</x:v>
      </x:c>
      <x:c r="K9592" s="266" t="n">
        <x:f>MOD(ROW()-ROW($I$46),MESCLUN_CAP+1)</x:f>
        <x:v>29</x:v>
      </x:c>
      <x:c r="L9592" s="266" t="n">
        <x:f>SUM(I9592:K9592)</x:f>
        <x:v>56</x:v>
      </x:c>
      <x:c r="M9592" s="267" t="n">
        <x:f>I9592*TOMATO_HOURS*WEEKS*(1+TOMATO_DIM)^I9592+J9592*CARROT_HOURS*WEEKS*(1+CARROT_DIM)^J9592+K9592*MESCLUN_HOURS*WEEKS*(1+MESCLUN_DIM)^K9592</x:f>
        <x:v>7193.435541317176</x:v>
      </x:c>
      <x:c r="N9592" s="267" t="n">
        <x:f>MAX(M9592-FARMER_HOURS,0)/TEMP_HOURS_PER_WORKER</x:f>
        <x:v>4.495441348136928</x:v>
      </x:c>
      <x:c r="O9592" s="268" t="n">
        <x:f>I9592*TOMATO_PRICE+J9592*CARROT_PRICE+K9592*MESCLUN_PRICE</x:f>
        <x:v>228722</x:v>
      </x:c>
      <x:c r="P9592" s="268" t="n">
        <x:f>I9592*TOMATO_FERTILIZER+J9592*CARROT_FERTILIZER+K9592*MESCLUN_FERTILIZER</x:f>
        <x:v>43560</x:v>
      </x:c>
      <x:c r="Q9592" s="268" t="n">
        <x:f>MIN(M9592,FARMER_HOURS)*FARMER_RATE+MAX(M9592-FARMER_HOURS,0)*TEMP_RATE</x:f>
        <x:v>137386.0337034232</x:v>
      </x:c>
      <x:c r="R9592" s="268" t="n">
        <x:f>O9592-P9592-Q9592-FIXED_COST</x:f>
        <x:v>27775.966296576808</x:v>
      </x:c>
      <x:c r="S9592" s="139" t="str">
        <x:f>IF(AND(L9592&lt;=TOTAL_BED_CAP,N9592&lt;=TEMP_WORKER_CAP),"YES","NO")</x:f>
        <x:v>NO</x:v>
      </x:c>
      <x:c r="T9592" s="139" t="n">
        <x:f>IF(S9592="YES",R9592,-1E+99)</x:f>
        <x:v>-1e+99</x:v>
      </x:c>
    </x:row>
    <x:row r="9593">
      <x:c r="A9593" s="139"/>
      <x:c r="B9593" s="139"/>
      <x:c r="C9593" s="139"/>
      <x:c r="D9593" s="139"/>
      <x:c r="E9593" s="139"/>
      <x:c r="F9593" s="139"/>
      <x:c r="G9593" s="139"/>
      <x:c r="H9593" s="139"/>
      <x:c r="I9593" s="266" t="n">
        <x:f>INT((ROW()-ROW($I$46))/((CARROT_CAP+1)*(MESCLUN_CAP+1)))</x:f>
        <x:v>14</x:v>
      </x:c>
      <x:c r="J9593" s="266" t="n">
        <x:f>MOD(INT((ROW()-ROW($I$46))/(MESCLUN_CAP+1)),CARROT_CAP+1)</x:f>
        <x:v>13</x:v>
      </x:c>
      <x:c r="K9593" s="266" t="n">
        <x:f>MOD(ROW()-ROW($I$46),MESCLUN_CAP+1)</x:f>
        <x:v>30</x:v>
      </x:c>
      <x:c r="L9593" s="266" t="n">
        <x:f>SUM(I9593:K9593)</x:f>
        <x:v>57</x:v>
      </x:c>
      <x:c r="M9593" s="267" t="n">
        <x:f>I9593*TOMATO_HOURS*WEEKS*(1+TOMATO_DIM)^I9593+J9593*CARROT_HOURS*WEEKS*(1+CARROT_DIM)^J9593+K9593*MESCLUN_HOURS*WEEKS*(1+MESCLUN_DIM)^K9593</x:f>
        <x:v>7282.145246650945</x:v>
      </x:c>
      <x:c r="N9593" s="267" t="n">
        <x:f>MAX(M9593-FARMER_HOURS,0)/TEMP_HOURS_PER_WORKER</x:f>
        <x:v>4.557045310174268</x:v>
      </x:c>
      <x:c r="O9593" s="268" t="n">
        <x:f>I9593*TOMATO_PRICE+J9593*CARROT_PRICE+K9593*MESCLUN_PRICE</x:f>
        <x:v>231422</x:v>
      </x:c>
      <x:c r="P9593" s="268" t="n">
        <x:f>I9593*TOMATO_FERTILIZER+J9593*CARROT_FERTILIZER+K9593*MESCLUN_FERTILIZER</x:f>
        <x:v>44440</x:v>
      </x:c>
      <x:c r="Q9593" s="268" t="n">
        <x:f>MIN(M9593,FARMER_HOURS)*FARMER_RATE+MAX(M9593-FARMER_HOURS,0)*TEMP_RATE</x:f>
        <x:v>138926.1327543567</x:v>
      </x:c>
      <x:c r="R9593" s="268" t="n">
        <x:f>O9593-P9593-Q9593-FIXED_COST</x:f>
        <x:v>28055.867245643312</x:v>
      </x:c>
      <x:c r="S9593" s="139" t="str">
        <x:f>IF(AND(L9593&lt;=TOTAL_BED_CAP,N9593&lt;=TEMP_WORKER_CAP),"YES","NO")</x:f>
        <x:v>NO</x:v>
      </x:c>
      <x:c r="T9593" s="139" t="n">
        <x:f>IF(S9593="YES",R9593,-1E+99)</x:f>
        <x:v>-1e+99</x:v>
      </x:c>
    </x:row>
    <x:row r="9594">
      <x:c r="A9594" s="139"/>
      <x:c r="B9594" s="139"/>
      <x:c r="C9594" s="139"/>
      <x:c r="D9594" s="139"/>
      <x:c r="E9594" s="139"/>
      <x:c r="F9594" s="139"/>
      <x:c r="G9594" s="139"/>
      <x:c r="H9594" s="139"/>
      <x:c r="I9594" s="266" t="n">
        <x:f>INT((ROW()-ROW($I$46))/((CARROT_CAP+1)*(MESCLUN_CAP+1)))</x:f>
        <x:v>14</x:v>
      </x:c>
      <x:c r="J9594" s="266" t="n">
        <x:f>MOD(INT((ROW()-ROW($I$46))/(MESCLUN_CAP+1)),CARROT_CAP+1)</x:f>
        <x:v>14</x:v>
      </x:c>
      <x:c r="K9594" s="266" t="n">
        <x:f>MOD(ROW()-ROW($I$46),MESCLUN_CAP+1)</x:f>
        <x:v>0</x:v>
      </x:c>
      <x:c r="L9594" s="266" t="n">
        <x:f>SUM(I9594:K9594)</x:f>
        <x:v>28</x:v>
      </x:c>
      <x:c r="M9594" s="267" t="n">
        <x:f>I9594*TOMATO_HOURS*WEEKS*(1+TOMATO_DIM)^I9594+J9594*CARROT_HOURS*WEEKS*(1+CARROT_DIM)^J9594+K9594*MESCLUN_HOURS*WEEKS*(1+MESCLUN_DIM)^K9594</x:f>
        <x:v>5378.296907957824</x:v>
      </x:c>
      <x:c r="N9594" s="267" t="n">
        <x:f>MAX(M9594-FARMER_HOURS,0)/TEMP_HOURS_PER_WORKER</x:f>
        <x:v>3.234928408304045</x:v>
      </x:c>
      <x:c r="O9594" s="268" t="n">
        <x:f>I9594*TOMATO_PRICE+J9594*CARROT_PRICE+K9594*MESCLUN_PRICE</x:f>
        <x:v>152516</x:v>
      </x:c>
      <x:c r="P9594" s="268" t="n">
        <x:f>I9594*TOMATO_FERTILIZER+J9594*CARROT_FERTILIZER+K9594*MESCLUN_FERTILIZER</x:f>
        <x:v>18480</x:v>
      </x:c>
      <x:c r="Q9594" s="268" t="n">
        <x:f>MIN(M9594,FARMER_HOURS)*FARMER_RATE+MAX(M9594-FARMER_HOURS,0)*TEMP_RATE</x:f>
        <x:v>105873.2102076011</x:v>
      </x:c>
      <x:c r="R9594" s="268" t="n">
        <x:f>O9594-P9594-Q9594-FIXED_COST</x:f>
        <x:v>8162.789792398893</x:v>
      </x:c>
      <x:c r="S9594" s="139" t="str">
        <x:f>IF(AND(L9594&lt;=TOTAL_BED_CAP,N9594&lt;=TEMP_WORKER_CAP),"YES","NO")</x:f>
        <x:v>YES</x:v>
      </x:c>
      <x:c r="T9594" s="139" t="n">
        <x:f>IF(S9594="YES",R9594,-1E+99)</x:f>
        <x:v>8162.789792398893</x:v>
      </x:c>
    </x:row>
    <x:row r="9595">
      <x:c r="A9595" s="139"/>
      <x:c r="B9595" s="139"/>
      <x:c r="C9595" s="139"/>
      <x:c r="D9595" s="139"/>
      <x:c r="E9595" s="139"/>
      <x:c r="F9595" s="139"/>
      <x:c r="G9595" s="139"/>
      <x:c r="H9595" s="139"/>
      <x:c r="I9595" s="266" t="n">
        <x:f>INT((ROW()-ROW($I$46))/((CARROT_CAP+1)*(MESCLUN_CAP+1)))</x:f>
        <x:v>14</x:v>
      </x:c>
      <x:c r="J9595" s="266" t="n">
        <x:f>MOD(INT((ROW()-ROW($I$46))/(MESCLUN_CAP+1)),CARROT_CAP+1)</x:f>
        <x:v>14</x:v>
      </x:c>
      <x:c r="K9595" s="266" t="n">
        <x:f>MOD(ROW()-ROW($I$46),MESCLUN_CAP+1)</x:f>
        <x:v>1</x:v>
      </x:c>
      <x:c r="L9595" s="266" t="n">
        <x:f>SUM(I9595:K9595)</x:f>
        <x:v>29</x:v>
      </x:c>
      <x:c r="M9595" s="267" t="n">
        <x:f>I9595*TOMATO_HOURS*WEEKS*(1+TOMATO_DIM)^I9595+J9595*CARROT_HOURS*WEEKS*(1+CARROT_DIM)^J9595+K9595*MESCLUN_HOURS*WEEKS*(1+MESCLUN_DIM)^K9595</x:f>
        <x:v>5423.859407957824</x:v>
      </x:c>
      <x:c r="N9595" s="267" t="n">
        <x:f>MAX(M9595-FARMER_HOURS,0)/TEMP_HOURS_PER_WORKER</x:f>
        <x:v>3.2665690333040445</x:v>
      </x:c>
      <x:c r="O9595" s="268" t="n">
        <x:f>I9595*TOMATO_PRICE+J9595*CARROT_PRICE+K9595*MESCLUN_PRICE</x:f>
        <x:v>155216</x:v>
      </x:c>
      <x:c r="P9595" s="268" t="n">
        <x:f>I9595*TOMATO_FERTILIZER+J9595*CARROT_FERTILIZER+K9595*MESCLUN_FERTILIZER</x:f>
        <x:v>19360</x:v>
      </x:c>
      <x:c r="Q9595" s="268" t="n">
        <x:f>MIN(M9595,FARMER_HOURS)*FARMER_RATE+MAX(M9595-FARMER_HOURS,0)*TEMP_RATE</x:f>
        <x:v>106664.2258326011</x:v>
      </x:c>
      <x:c r="R9595" s="268" t="n">
        <x:f>O9595-P9595-Q9595-FIXED_COST</x:f>
        <x:v>9191.774167398893</x:v>
      </x:c>
      <x:c r="S9595" s="139" t="str">
        <x:f>IF(AND(L9595&lt;=TOTAL_BED_CAP,N9595&lt;=TEMP_WORKER_CAP),"YES","NO")</x:f>
        <x:v>YES</x:v>
      </x:c>
      <x:c r="T9595" s="139" t="n">
        <x:f>IF(S9595="YES",R9595,-1E+99)</x:f>
        <x:v>9191.774167398893</x:v>
      </x:c>
    </x:row>
    <x:row r="9596">
      <x:c r="A9596" s="139"/>
      <x:c r="B9596" s="139"/>
      <x:c r="C9596" s="139"/>
      <x:c r="D9596" s="139"/>
      <x:c r="E9596" s="139"/>
      <x:c r="F9596" s="139"/>
      <x:c r="G9596" s="139"/>
      <x:c r="H9596" s="139"/>
      <x:c r="I9596" s="266" t="n">
        <x:f>INT((ROW()-ROW($I$46))/((CARROT_CAP+1)*(MESCLUN_CAP+1)))</x:f>
        <x:v>14</x:v>
      </x:c>
      <x:c r="J9596" s="266" t="n">
        <x:f>MOD(INT((ROW()-ROW($I$46))/(MESCLUN_CAP+1)),CARROT_CAP+1)</x:f>
        <x:v>14</x:v>
      </x:c>
      <x:c r="K9596" s="266" t="n">
        <x:f>MOD(ROW()-ROW($I$46),MESCLUN_CAP+1)</x:f>
        <x:v>2</x:v>
      </x:c>
      <x:c r="L9596" s="266" t="n">
        <x:f>SUM(I9596:K9596)</x:f>
        <x:v>30</x:v>
      </x:c>
      <x:c r="M9596" s="267" t="n">
        <x:f>I9596*TOMATO_HOURS*WEEKS*(1+TOMATO_DIM)^I9596+J9596*CARROT_HOURS*WEEKS*(1+CARROT_DIM)^J9596+K9596*MESCLUN_HOURS*WEEKS*(1+MESCLUN_DIM)^K9596</x:f>
        <x:v>5470.560970457825</x:v>
      </x:c>
      <x:c r="N9596" s="267" t="n">
        <x:f>MAX(M9596-FARMER_HOURS,0)/TEMP_HOURS_PER_WORKER</x:f>
        <x:v>3.299000673929045</x:v>
      </x:c>
      <x:c r="O9596" s="268" t="n">
        <x:f>I9596*TOMATO_PRICE+J9596*CARROT_PRICE+K9596*MESCLUN_PRICE</x:f>
        <x:v>157916</x:v>
      </x:c>
      <x:c r="P9596" s="268" t="n">
        <x:f>I9596*TOMATO_FERTILIZER+J9596*CARROT_FERTILIZER+K9596*MESCLUN_FERTILIZER</x:f>
        <x:v>20240</x:v>
      </x:c>
      <x:c r="Q9596" s="268" t="n">
        <x:f>MIN(M9596,FARMER_HOURS)*FARMER_RATE+MAX(M9596-FARMER_HOURS,0)*TEMP_RATE</x:f>
        <x:v>107475.01684822612</x:v>
      </x:c>
      <x:c r="R9596" s="268" t="n">
        <x:f>O9596-P9596-Q9596-FIXED_COST</x:f>
        <x:v>10200.983151773878</x:v>
      </x:c>
      <x:c r="S9596" s="139" t="str">
        <x:f>IF(AND(L9596&lt;=TOTAL_BED_CAP,N9596&lt;=TEMP_WORKER_CAP),"YES","NO")</x:f>
        <x:v>YES</x:v>
      </x:c>
      <x:c r="T9596" s="139" t="n">
        <x:f>IF(S9596="YES",R9596,-1E+99)</x:f>
        <x:v>10200.983151773878</x:v>
      </x:c>
    </x:row>
    <x:row r="9597">
      <x:c r="A9597" s="139"/>
      <x:c r="B9597" s="139"/>
      <x:c r="C9597" s="139"/>
      <x:c r="D9597" s="139"/>
      <x:c r="E9597" s="139"/>
      <x:c r="F9597" s="139"/>
      <x:c r="G9597" s="139"/>
      <x:c r="H9597" s="139"/>
      <x:c r="I9597" s="266" t="n">
        <x:f>INT((ROW()-ROW($I$46))/((CARROT_CAP+1)*(MESCLUN_CAP+1)))</x:f>
        <x:v>14</x:v>
      </x:c>
      <x:c r="J9597" s="266" t="n">
        <x:f>MOD(INT((ROW()-ROW($I$46))/(MESCLUN_CAP+1)),CARROT_CAP+1)</x:f>
        <x:v>14</x:v>
      </x:c>
      <x:c r="K9597" s="266" t="n">
        <x:f>MOD(ROW()-ROW($I$46),MESCLUN_CAP+1)</x:f>
        <x:v>3</x:v>
      </x:c>
      <x:c r="L9597" s="266" t="n">
        <x:f>SUM(I9597:K9597)</x:f>
        <x:v>31</x:v>
      </x:c>
      <x:c r="M9597" s="267" t="n">
        <x:f>I9597*TOMATO_HOURS*WEEKS*(1+TOMATO_DIM)^I9597+J9597*CARROT_HOURS*WEEKS*(1+CARROT_DIM)^J9597+K9597*MESCLUN_HOURS*WEEKS*(1+MESCLUN_DIM)^K9597</x:f>
        <x:v>5518.4229528797</x:v>
      </x:c>
      <x:c r="N9597" s="267" t="n">
        <x:f>MAX(M9597-FARMER_HOURS,0)/TEMP_HOURS_PER_WORKER</x:f>
        <x:v>3.3322381617220134</x:v>
      </x:c>
      <x:c r="O9597" s="268" t="n">
        <x:f>I9597*TOMATO_PRICE+J9597*CARROT_PRICE+K9597*MESCLUN_PRICE</x:f>
        <x:v>160616</x:v>
      </x:c>
      <x:c r="P9597" s="268" t="n">
        <x:f>I9597*TOMATO_FERTILIZER+J9597*CARROT_FERTILIZER+K9597*MESCLUN_FERTILIZER</x:f>
        <x:v>21120</x:v>
      </x:c>
      <x:c r="Q9597" s="268" t="n">
        <x:f>MIN(M9597,FARMER_HOURS)*FARMER_RATE+MAX(M9597-FARMER_HOURS,0)*TEMP_RATE</x:f>
        <x:v>108305.95404305034</x:v>
      </x:c>
      <x:c r="R9597" s="268" t="n">
        <x:f>O9597-P9597-Q9597-FIXED_COST</x:f>
        <x:v>11190.04595694966</x:v>
      </x:c>
      <x:c r="S9597" s="139" t="str">
        <x:f>IF(AND(L9597&lt;=TOTAL_BED_CAP,N9597&lt;=TEMP_WORKER_CAP),"YES","NO")</x:f>
        <x:v>YES</x:v>
      </x:c>
      <x:c r="T9597" s="139" t="n">
        <x:f>IF(S9597="YES",R9597,-1E+99)</x:f>
        <x:v>11190.04595694966</x:v>
      </x:c>
    </x:row>
    <x:row r="9598">
      <x:c r="A9598" s="139"/>
      <x:c r="B9598" s="139"/>
      <x:c r="C9598" s="139"/>
      <x:c r="D9598" s="139"/>
      <x:c r="E9598" s="139"/>
      <x:c r="F9598" s="139"/>
      <x:c r="G9598" s="139"/>
      <x:c r="H9598" s="139"/>
      <x:c r="I9598" s="266" t="n">
        <x:f>INT((ROW()-ROW($I$46))/((CARROT_CAP+1)*(MESCLUN_CAP+1)))</x:f>
        <x:v>14</x:v>
      </x:c>
      <x:c r="J9598" s="266" t="n">
        <x:f>MOD(INT((ROW()-ROW($I$46))/(MESCLUN_CAP+1)),CARROT_CAP+1)</x:f>
        <x:v>14</x:v>
      </x:c>
      <x:c r="K9598" s="266" t="n">
        <x:f>MOD(ROW()-ROW($I$46),MESCLUN_CAP+1)</x:f>
        <x:v>4</x:v>
      </x:c>
      <x:c r="L9598" s="266" t="n">
        <x:f>SUM(I9598:K9598)</x:f>
        <x:v>32</x:v>
      </x:c>
      <x:c r="M9598" s="267" t="n">
        <x:f>I9598*TOMATO_HOURS*WEEKS*(1+TOMATO_DIM)^I9598+J9598*CARROT_HOURS*WEEKS*(1+CARROT_DIM)^J9598+K9598*MESCLUN_HOURS*WEEKS*(1+MESCLUN_DIM)^K9598</x:f>
        <x:v>5567.4670686023555</x:v>
      </x:c>
      <x:c r="N9598" s="267" t="n">
        <x:f>MAX(M9598-FARMER_HOURS,0)/TEMP_HOURS_PER_WORKER</x:f>
        <x:v>3.3662965754183025</x:v>
      </x:c>
      <x:c r="O9598" s="268" t="n">
        <x:f>I9598*TOMATO_PRICE+J9598*CARROT_PRICE+K9598*MESCLUN_PRICE</x:f>
        <x:v>163316</x:v>
      </x:c>
      <x:c r="P9598" s="268" t="n">
        <x:f>I9598*TOMATO_FERTILIZER+J9598*CARROT_FERTILIZER+K9598*MESCLUN_FERTILIZER</x:f>
        <x:v>22000</x:v>
      </x:c>
      <x:c r="Q9598" s="268" t="n">
        <x:f>MIN(M9598,FARMER_HOURS)*FARMER_RATE+MAX(M9598-FARMER_HOURS,0)*TEMP_RATE</x:f>
        <x:v>109157.41438545755</x:v>
      </x:c>
      <x:c r="R9598" s="268" t="n">
        <x:f>O9598-P9598-Q9598-FIXED_COST</x:f>
        <x:v>12158.585614542448</x:v>
      </x:c>
      <x:c r="S9598" s="139" t="str">
        <x:f>IF(AND(L9598&lt;=TOTAL_BED_CAP,N9598&lt;=TEMP_WORKER_CAP),"YES","NO")</x:f>
        <x:v>YES</x:v>
      </x:c>
      <x:c r="T9598" s="139" t="n">
        <x:f>IF(S9598="YES",R9598,-1E+99)</x:f>
        <x:v>12158.585614542448</x:v>
      </x:c>
    </x:row>
    <x:row r="9599">
      <x:c r="A9599" s="139"/>
      <x:c r="B9599" s="139"/>
      <x:c r="C9599" s="139"/>
      <x:c r="D9599" s="139"/>
      <x:c r="E9599" s="139"/>
      <x:c r="F9599" s="139"/>
      <x:c r="G9599" s="139"/>
      <x:c r="H9599" s="139"/>
      <x:c r="I9599" s="266" t="n">
        <x:f>INT((ROW()-ROW($I$46))/((CARROT_CAP+1)*(MESCLUN_CAP+1)))</x:f>
        <x:v>14</x:v>
      </x:c>
      <x:c r="J9599" s="266" t="n">
        <x:f>MOD(INT((ROW()-ROW($I$46))/(MESCLUN_CAP+1)),CARROT_CAP+1)</x:f>
        <x:v>14</x:v>
      </x:c>
      <x:c r="K9599" s="266" t="n">
        <x:f>MOD(ROW()-ROW($I$46),MESCLUN_CAP+1)</x:f>
        <x:v>5</x:v>
      </x:c>
      <x:c r="L9599" s="266" t="n">
        <x:f>SUM(I9599:K9599)</x:f>
        <x:v>33</x:v>
      </x:c>
      <x:c r="M9599" s="267" t="n">
        <x:f>I9599*TOMATO_HOURS*WEEKS*(1+TOMATO_DIM)^I9599+J9599*CARROT_HOURS*WEEKS*(1+CARROT_DIM)^J9599+K9599*MESCLUN_HOURS*WEEKS*(1+MESCLUN_DIM)^K9599</x:f>
        <x:v>5617.715392523559</x:v>
      </x:c>
      <x:c r="N9599" s="267" t="n">
        <x:f>MAX(M9599-FARMER_HOURS,0)/TEMP_HOURS_PER_WORKER</x:f>
        <x:v>3.401191244808027</x:v>
      </x:c>
      <x:c r="O9599" s="268" t="n">
        <x:f>I9599*TOMATO_PRICE+J9599*CARROT_PRICE+K9599*MESCLUN_PRICE</x:f>
        <x:v>166016</x:v>
      </x:c>
      <x:c r="P9599" s="268" t="n">
        <x:f>I9599*TOMATO_FERTILIZER+J9599*CARROT_FERTILIZER+K9599*MESCLUN_FERTILIZER</x:f>
        <x:v>22880</x:v>
      </x:c>
      <x:c r="Q9599" s="268" t="n">
        <x:f>MIN(M9599,FARMER_HOURS)*FARMER_RATE+MAX(M9599-FARMER_HOURS,0)*TEMP_RATE</x:f>
        <x:v>110029.78112020067</x:v>
      </x:c>
      <x:c r="R9599" s="268" t="n">
        <x:f>O9599-P9599-Q9599-FIXED_COST</x:f>
        <x:v>13106.21887979933</x:v>
      </x:c>
      <x:c r="S9599" s="139" t="str">
        <x:f>IF(AND(L9599&lt;=TOTAL_BED_CAP,N9599&lt;=TEMP_WORKER_CAP),"YES","NO")</x:f>
        <x:v>YES</x:v>
      </x:c>
      <x:c r="T9599" s="139" t="n">
        <x:f>IF(S9599="YES",R9599,-1E+99)</x:f>
        <x:v>13106.21887979933</x:v>
      </x:c>
    </x:row>
    <x:row r="9600">
      <x:c r="A9600" s="139"/>
      <x:c r="B9600" s="139"/>
      <x:c r="C9600" s="139"/>
      <x:c r="D9600" s="139"/>
      <x:c r="E9600" s="139"/>
      <x:c r="F9600" s="139"/>
      <x:c r="G9600" s="139"/>
      <x:c r="H9600" s="139"/>
      <x:c r="I9600" s="266" t="n">
        <x:f>INT((ROW()-ROW($I$46))/((CARROT_CAP+1)*(MESCLUN_CAP+1)))</x:f>
        <x:v>14</x:v>
      </x:c>
      <x:c r="J9600" s="266" t="n">
        <x:f>MOD(INT((ROW()-ROW($I$46))/(MESCLUN_CAP+1)),CARROT_CAP+1)</x:f>
        <x:v>14</x:v>
      </x:c>
      <x:c r="K9600" s="266" t="n">
        <x:f>MOD(ROW()-ROW($I$46),MESCLUN_CAP+1)</x:f>
        <x:v>6</x:v>
      </x:c>
      <x:c r="L9600" s="266" t="n">
        <x:f>SUM(I9600:K9600)</x:f>
        <x:v>34</x:v>
      </x:c>
      <x:c r="M9600" s="267" t="n">
        <x:f>I9600*TOMATO_HOURS*WEEKS*(1+TOMATO_DIM)^I9600+J9600*CARROT_HOURS*WEEKS*(1+CARROT_DIM)^J9600+K9600*MESCLUN_HOURS*WEEKS*(1+MESCLUN_DIM)^K9600</x:f>
        <x:v>5669.190366705192</x:v>
      </x:c>
      <x:c r="N9600" s="267" t="n">
        <x:f>MAX(M9600-FARMER_HOURS,0)/TEMP_HOURS_PER_WORKER</x:f>
        <x:v>3.4369377546563835</x:v>
      </x:c>
      <x:c r="O9600" s="268" t="n">
        <x:f>I9600*TOMATO_PRICE+J9600*CARROT_PRICE+K9600*MESCLUN_PRICE</x:f>
        <x:v>168716</x:v>
      </x:c>
      <x:c r="P9600" s="268" t="n">
        <x:f>I9600*TOMATO_FERTILIZER+J9600*CARROT_FERTILIZER+K9600*MESCLUN_FERTILIZER</x:f>
        <x:v>23760</x:v>
      </x:c>
      <x:c r="Q9600" s="268" t="n">
        <x:f>MIN(M9600,FARMER_HOURS)*FARMER_RATE+MAX(M9600-FARMER_HOURS,0)*TEMP_RATE</x:f>
        <x:v>110923.44386640958</x:v>
      </x:c>
      <x:c r="R9600" s="268" t="n">
        <x:f>O9600-P9600-Q9600-FIXED_COST</x:f>
        <x:v>14032.55613359042</x:v>
      </x:c>
      <x:c r="S9600" s="139" t="str">
        <x:f>IF(AND(L9600&lt;=TOTAL_BED_CAP,N9600&lt;=TEMP_WORKER_CAP),"YES","NO")</x:f>
        <x:v>YES</x:v>
      </x:c>
      <x:c r="T9600" s="139" t="n">
        <x:f>IF(S9600="YES",R9600,-1E+99)</x:f>
        <x:v>14032.55613359042</x:v>
      </x:c>
    </x:row>
    <x:row r="9601">
      <x:c r="A9601" s="139"/>
      <x:c r="B9601" s="139"/>
      <x:c r="C9601" s="139"/>
      <x:c r="D9601" s="139"/>
      <x:c r="E9601" s="139"/>
      <x:c r="F9601" s="139"/>
      <x:c r="G9601" s="139"/>
      <x:c r="H9601" s="139"/>
      <x:c r="I9601" s="266" t="n">
        <x:f>INT((ROW()-ROW($I$46))/((CARROT_CAP+1)*(MESCLUN_CAP+1)))</x:f>
        <x:v>14</x:v>
      </x:c>
      <x:c r="J9601" s="266" t="n">
        <x:f>MOD(INT((ROW()-ROW($I$46))/(MESCLUN_CAP+1)),CARROT_CAP+1)</x:f>
        <x:v>14</x:v>
      </x:c>
      <x:c r="K9601" s="266" t="n">
        <x:f>MOD(ROW()-ROW($I$46),MESCLUN_CAP+1)</x:f>
        <x:v>7</x:v>
      </x:c>
      <x:c r="L9601" s="266" t="n">
        <x:f>SUM(I9601:K9601)</x:f>
        <x:v>35</x:v>
      </x:c>
      <x:c r="M9601" s="267" t="n">
        <x:f>I9601*TOMATO_HOURS*WEEKS*(1+TOMATO_DIM)^I9601+J9601*CARROT_HOURS*WEEKS*(1+CARROT_DIM)^J9601+K9601*MESCLUN_HOURS*WEEKS*(1+MESCLUN_DIM)^K9601</x:f>
        <x:v>5721.914806103153</x:v>
      </x:c>
      <x:c r="N9601" s="267" t="n">
        <x:f>MAX(M9601-FARMER_HOURS,0)/TEMP_HOURS_PER_WORKER</x:f>
        <x:v>3.473551948682745</x:v>
      </x:c>
      <x:c r="O9601" s="268" t="n">
        <x:f>I9601*TOMATO_PRICE+J9601*CARROT_PRICE+K9601*MESCLUN_PRICE</x:f>
        <x:v>171416</x:v>
      </x:c>
      <x:c r="P9601" s="268" t="n">
        <x:f>I9601*TOMATO_FERTILIZER+J9601*CARROT_FERTILIZER+K9601*MESCLUN_FERTILIZER</x:f>
        <x:v>24640</x:v>
      </x:c>
      <x:c r="Q9601" s="268" t="n">
        <x:f>MIN(M9601,FARMER_HOURS)*FARMER_RATE+MAX(M9601-FARMER_HOURS,0)*TEMP_RATE</x:f>
        <x:v>111838.79871706862</x:v>
      </x:c>
      <x:c r="R9601" s="268" t="n">
        <x:f>O9601-P9601-Q9601-FIXED_COST</x:f>
        <x:v>14937.201282931375</x:v>
      </x:c>
      <x:c r="S9601" s="139" t="str">
        <x:f>IF(AND(L9601&lt;=TOTAL_BED_CAP,N9601&lt;=TEMP_WORKER_CAP),"YES","NO")</x:f>
        <x:v>YES</x:v>
      </x:c>
      <x:c r="T9601" s="139" t="n">
        <x:f>IF(S9601="YES",R9601,-1E+99)</x:f>
        <x:v>14937.201282931375</x:v>
      </x:c>
    </x:row>
    <x:row r="9602">
      <x:c r="A9602" s="139"/>
      <x:c r="B9602" s="139"/>
      <x:c r="C9602" s="139"/>
      <x:c r="D9602" s="139"/>
      <x:c r="E9602" s="139"/>
      <x:c r="F9602" s="139"/>
      <x:c r="G9602" s="139"/>
      <x:c r="H9602" s="139"/>
      <x:c r="I9602" s="266" t="n">
        <x:f>INT((ROW()-ROW($I$46))/((CARROT_CAP+1)*(MESCLUN_CAP+1)))</x:f>
        <x:v>14</x:v>
      </x:c>
      <x:c r="J9602" s="266" t="n">
        <x:f>MOD(INT((ROW()-ROW($I$46))/(MESCLUN_CAP+1)),CARROT_CAP+1)</x:f>
        <x:v>14</x:v>
      </x:c>
      <x:c r="K9602" s="266" t="n">
        <x:f>MOD(ROW()-ROW($I$46),MESCLUN_CAP+1)</x:f>
        <x:v>8</x:v>
      </x:c>
      <x:c r="L9602" s="266" t="n">
        <x:f>SUM(I9602:K9602)</x:f>
        <x:v>36</x:v>
      </x:c>
      <x:c r="M9602" s="267" t="n">
        <x:f>I9602*TOMATO_HOURS*WEEKS*(1+TOMATO_DIM)^I9602+J9602*CARROT_HOURS*WEEKS*(1+CARROT_DIM)^J9602+K9602*MESCLUN_HOURS*WEEKS*(1+MESCLUN_DIM)^K9602</x:f>
        <x:v>5775.911904383132</x:v>
      </x:c>
      <x:c r="N9602" s="267" t="n">
        <x:f>MAX(M9602-FARMER_HOURS,0)/TEMP_HOURS_PER_WORKER</x:f>
        <x:v>3.5110499335993977</x:v>
      </x:c>
      <x:c r="O9602" s="268" t="n">
        <x:f>I9602*TOMATO_PRICE+J9602*CARROT_PRICE+K9602*MESCLUN_PRICE</x:f>
        <x:v>174116</x:v>
      </x:c>
      <x:c r="P9602" s="268" t="n">
        <x:f>I9602*TOMATO_FERTILIZER+J9602*CARROT_FERTILIZER+K9602*MESCLUN_FERTILIZER</x:f>
        <x:v>25520</x:v>
      </x:c>
      <x:c r="Q9602" s="268" t="n">
        <x:f>MIN(M9602,FARMER_HOURS)*FARMER_RATE+MAX(M9602-FARMER_HOURS,0)*TEMP_RATE</x:f>
        <x:v>112776.24833998493</x:v>
      </x:c>
      <x:c r="R9602" s="268" t="n">
        <x:f>O9602-P9602-Q9602-FIXED_COST</x:f>
        <x:v>15819.75166001507</x:v>
      </x:c>
      <x:c r="S9602" s="139" t="str">
        <x:f>IF(AND(L9602&lt;=TOTAL_BED_CAP,N9602&lt;=TEMP_WORKER_CAP),"YES","NO")</x:f>
        <x:v>YES</x:v>
      </x:c>
      <x:c r="T9602" s="139" t="n">
        <x:f>IF(S9602="YES",R9602,-1E+99)</x:f>
        <x:v>15819.75166001507</x:v>
      </x:c>
    </x:row>
    <x:row r="9603">
      <x:c r="A9603" s="139"/>
      <x:c r="B9603" s="139"/>
      <x:c r="C9603" s="139"/>
      <x:c r="D9603" s="139"/>
      <x:c r="E9603" s="139"/>
      <x:c r="F9603" s="139"/>
      <x:c r="G9603" s="139"/>
      <x:c r="H9603" s="139"/>
      <x:c r="I9603" s="266" t="n">
        <x:f>INT((ROW()-ROW($I$46))/((CARROT_CAP+1)*(MESCLUN_CAP+1)))</x:f>
        <x:v>14</x:v>
      </x:c>
      <x:c r="J9603" s="266" t="n">
        <x:f>MOD(INT((ROW()-ROW($I$46))/(MESCLUN_CAP+1)),CARROT_CAP+1)</x:f>
        <x:v>14</x:v>
      </x:c>
      <x:c r="K9603" s="266" t="n">
        <x:f>MOD(ROW()-ROW($I$46),MESCLUN_CAP+1)</x:f>
        <x:v>9</x:v>
      </x:c>
      <x:c r="L9603" s="266" t="n">
        <x:f>SUM(I9603:K9603)</x:f>
        <x:v>37</x:v>
      </x:c>
      <x:c r="M9603" s="267" t="n">
        <x:f>I9603*TOMATO_HOURS*WEEKS*(1+TOMATO_DIM)^I9603+J9603*CARROT_HOURS*WEEKS*(1+CARROT_DIM)^J9603+K9603*MESCLUN_HOURS*WEEKS*(1+MESCLUN_DIM)^K9603</x:f>
        <x:v>5831.205239823527</x:v>
      </x:c>
      <x:c r="N9603" s="267" t="n">
        <x:f>MAX(M9603-FARMER_HOURS,0)/TEMP_HOURS_PER_WORKER</x:f>
        <x:v>3.549448083210783</x:v>
      </x:c>
      <x:c r="O9603" s="268" t="n">
        <x:f>I9603*TOMATO_PRICE+J9603*CARROT_PRICE+K9603*MESCLUN_PRICE</x:f>
        <x:v>176816</x:v>
      </x:c>
      <x:c r="P9603" s="268" t="n">
        <x:f>I9603*TOMATO_FERTILIZER+J9603*CARROT_FERTILIZER+K9603*MESCLUN_FERTILIZER</x:f>
        <x:v>26400</x:v>
      </x:c>
      <x:c r="Q9603" s="268" t="n">
        <x:f>MIN(M9603,FARMER_HOURS)*FARMER_RATE+MAX(M9603-FARMER_HOURS,0)*TEMP_RATE</x:f>
        <x:v>113736.20208026958</x:v>
      </x:c>
      <x:c r="R9603" s="268" t="n">
        <x:f>O9603-P9603-Q9603-FIXED_COST</x:f>
        <x:v>16679.797919730423</x:v>
      </x:c>
      <x:c r="S9603" s="139" t="str">
        <x:f>IF(AND(L9603&lt;=TOTAL_BED_CAP,N9603&lt;=TEMP_WORKER_CAP),"YES","NO")</x:f>
        <x:v>YES</x:v>
      </x:c>
      <x:c r="T9603" s="139" t="n">
        <x:f>IF(S9603="YES",R9603,-1E+99)</x:f>
        <x:v>16679.797919730423</x:v>
      </x:c>
    </x:row>
    <x:row r="9604">
      <x:c r="A9604" s="139"/>
      <x:c r="B9604" s="139"/>
      <x:c r="C9604" s="139"/>
      <x:c r="D9604" s="139"/>
      <x:c r="E9604" s="139"/>
      <x:c r="F9604" s="139"/>
      <x:c r="G9604" s="139"/>
      <x:c r="H9604" s="139"/>
      <x:c r="I9604" s="266" t="n">
        <x:f>INT((ROW()-ROW($I$46))/((CARROT_CAP+1)*(MESCLUN_CAP+1)))</x:f>
        <x:v>14</x:v>
      </x:c>
      <x:c r="J9604" s="266" t="n">
        <x:f>MOD(INT((ROW()-ROW($I$46))/(MESCLUN_CAP+1)),CARROT_CAP+1)</x:f>
        <x:v>14</x:v>
      </x:c>
      <x:c r="K9604" s="266" t="n">
        <x:f>MOD(ROW()-ROW($I$46),MESCLUN_CAP+1)</x:f>
        <x:v>10</x:v>
      </x:c>
      <x:c r="L9604" s="266" t="n">
        <x:f>SUM(I9604:K9604)</x:f>
        <x:v>38</x:v>
      </x:c>
      <x:c r="M9604" s="267" t="n">
        <x:f>I9604*TOMATO_HOURS*WEEKS*(1+TOMATO_DIM)^I9604+J9604*CARROT_HOURS*WEEKS*(1+CARROT_DIM)^J9604+K9604*MESCLUN_HOURS*WEEKS*(1+MESCLUN_DIM)^K9604</x:f>
        <x:v>5887.81878130674</x:v>
      </x:c>
      <x:c r="N9604" s="267" t="n">
        <x:f>MAX(M9604-FARMER_HOURS,0)/TEMP_HOURS_PER_WORKER</x:f>
        <x:v>3.588763042574125</x:v>
      </x:c>
      <x:c r="O9604" s="268" t="n">
        <x:f>I9604*TOMATO_PRICE+J9604*CARROT_PRICE+K9604*MESCLUN_PRICE</x:f>
        <x:v>179516</x:v>
      </x:c>
      <x:c r="P9604" s="268" t="n">
        <x:f>I9604*TOMATO_FERTILIZER+J9604*CARROT_FERTILIZER+K9604*MESCLUN_FERTILIZER</x:f>
        <x:v>27280</x:v>
      </x:c>
      <x:c r="Q9604" s="268" t="n">
        <x:f>MIN(M9604,FARMER_HOURS)*FARMER_RATE+MAX(M9604-FARMER_HOURS,0)*TEMP_RATE</x:f>
        <x:v>114719.07606435312</x:v>
      </x:c>
      <x:c r="R9604" s="268" t="n">
        <x:f>O9604-P9604-Q9604-FIXED_COST</x:f>
        <x:v>17516.923935646875</x:v>
      </x:c>
      <x:c r="S9604" s="139" t="str">
        <x:f>IF(AND(L9604&lt;=TOTAL_BED_CAP,N9604&lt;=TEMP_WORKER_CAP),"YES","NO")</x:f>
        <x:v>YES</x:v>
      </x:c>
      <x:c r="T9604" s="139" t="n">
        <x:f>IF(S9604="YES",R9604,-1E+99)</x:f>
        <x:v>17516.923935646875</x:v>
      </x:c>
    </x:row>
    <x:row r="9605">
      <x:c r="A9605" s="139"/>
      <x:c r="B9605" s="139"/>
      <x:c r="C9605" s="139"/>
      <x:c r="D9605" s="139"/>
      <x:c r="E9605" s="139"/>
      <x:c r="F9605" s="139"/>
      <x:c r="G9605" s="139"/>
      <x:c r="H9605" s="139"/>
      <x:c r="I9605" s="266" t="n">
        <x:f>INT((ROW()-ROW($I$46))/((CARROT_CAP+1)*(MESCLUN_CAP+1)))</x:f>
        <x:v>14</x:v>
      </x:c>
      <x:c r="J9605" s="266" t="n">
        <x:f>MOD(INT((ROW()-ROW($I$46))/(MESCLUN_CAP+1)),CARROT_CAP+1)</x:f>
        <x:v>14</x:v>
      </x:c>
      <x:c r="K9605" s="266" t="n">
        <x:f>MOD(ROW()-ROW($I$46),MESCLUN_CAP+1)</x:f>
        <x:v>11</x:v>
      </x:c>
      <x:c r="L9605" s="266" t="n">
        <x:f>SUM(I9605:K9605)</x:f>
        <x:v>39</x:v>
      </x:c>
      <x:c r="M9605" s="267" t="n">
        <x:f>I9605*TOMATO_HOURS*WEEKS*(1+TOMATO_DIM)^I9605+J9605*CARROT_HOURS*WEEKS*(1+CARROT_DIM)^J9605+K9605*MESCLUN_HOURS*WEEKS*(1+MESCLUN_DIM)^K9605</x:f>
        <x:v>5945.776894400179</x:v>
      </x:c>
      <x:c r="N9605" s="267" t="n">
        <x:f>MAX(M9605-FARMER_HOURS,0)/TEMP_HOURS_PER_WORKER</x:f>
        <x:v>3.6290117322223465</x:v>
      </x:c>
      <x:c r="O9605" s="268" t="n">
        <x:f>I9605*TOMATO_PRICE+J9605*CARROT_PRICE+K9605*MESCLUN_PRICE</x:f>
        <x:v>182216</x:v>
      </x:c>
      <x:c r="P9605" s="268" t="n">
        <x:f>I9605*TOMATO_FERTILIZER+J9605*CARROT_FERTILIZER+K9605*MESCLUN_FERTILIZER</x:f>
        <x:v>28160</x:v>
      </x:c>
      <x:c r="Q9605" s="268" t="n">
        <x:f>MIN(M9605,FARMER_HOURS)*FARMER_RATE+MAX(M9605-FARMER_HOURS,0)*TEMP_RATE</x:f>
        <x:v>115725.29330555866</x:v>
      </x:c>
      <x:c r="R9605" s="268" t="n">
        <x:f>O9605-P9605-Q9605-FIXED_COST</x:f>
        <x:v>18330.70669444134</x:v>
      </x:c>
      <x:c r="S9605" s="139" t="str">
        <x:f>IF(AND(L9605&lt;=TOTAL_BED_CAP,N9605&lt;=TEMP_WORKER_CAP),"YES","NO")</x:f>
        <x:v>YES</x:v>
      </x:c>
      <x:c r="T9605" s="139" t="n">
        <x:f>IF(S9605="YES",R9605,-1E+99)</x:f>
        <x:v>18330.70669444134</x:v>
      </x:c>
    </x:row>
    <x:row r="9606">
      <x:c r="A9606" s="139"/>
      <x:c r="B9606" s="139"/>
      <x:c r="C9606" s="139"/>
      <x:c r="D9606" s="139"/>
      <x:c r="E9606" s="139"/>
      <x:c r="F9606" s="139"/>
      <x:c r="G9606" s="139"/>
      <x:c r="H9606" s="139"/>
      <x:c r="I9606" s="266" t="n">
        <x:f>INT((ROW()-ROW($I$46))/((CARROT_CAP+1)*(MESCLUN_CAP+1)))</x:f>
        <x:v>14</x:v>
      </x:c>
      <x:c r="J9606" s="266" t="n">
        <x:f>MOD(INT((ROW()-ROW($I$46))/(MESCLUN_CAP+1)),CARROT_CAP+1)</x:f>
        <x:v>14</x:v>
      </x:c>
      <x:c r="K9606" s="266" t="n">
        <x:f>MOD(ROW()-ROW($I$46),MESCLUN_CAP+1)</x:f>
        <x:v>12</x:v>
      </x:c>
      <x:c r="L9606" s="266" t="n">
        <x:f>SUM(I9606:K9606)</x:f>
        <x:v>40</x:v>
      </x:c>
      <x:c r="M9606" s="267" t="n">
        <x:f>I9606*TOMATO_HOURS*WEEKS*(1+TOMATO_DIM)^I9606+J9606*CARROT_HOURS*WEEKS*(1+CARROT_DIM)^J9606+K9606*MESCLUN_HOURS*WEEKS*(1+MESCLUN_DIM)^K9606</x:f>
        <x:v>6005.104347528243</x:v>
      </x:c>
      <x:c r="N9606" s="267" t="n">
        <x:f>MAX(M9606-FARMER_HOURS,0)/TEMP_HOURS_PER_WORKER</x:f>
        <x:v>3.6702113524501687</x:v>
      </x:c>
      <x:c r="O9606" s="268" t="n">
        <x:f>I9606*TOMATO_PRICE+J9606*CARROT_PRICE+K9606*MESCLUN_PRICE</x:f>
        <x:v>184916</x:v>
      </x:c>
      <x:c r="P9606" s="268" t="n">
        <x:f>I9606*TOMATO_FERTILIZER+J9606*CARROT_FERTILIZER+K9606*MESCLUN_FERTILIZER</x:f>
        <x:v>29040</x:v>
      </x:c>
      <x:c r="Q9606" s="268" t="n">
        <x:f>MIN(M9606,FARMER_HOURS)*FARMER_RATE+MAX(M9606-FARMER_HOURS,0)*TEMP_RATE</x:f>
        <x:v>116755.28381125422</x:v>
      </x:c>
      <x:c r="R9606" s="268" t="n">
        <x:f>O9606-P9606-Q9606-FIXED_COST</x:f>
        <x:v>19120.716188745777</x:v>
      </x:c>
      <x:c r="S9606" s="139" t="str">
        <x:f>IF(AND(L9606&lt;=TOTAL_BED_CAP,N9606&lt;=TEMP_WORKER_CAP),"YES","NO")</x:f>
        <x:v>YES</x:v>
      </x:c>
      <x:c r="T9606" s="139" t="n">
        <x:f>IF(S9606="YES",R9606,-1E+99)</x:f>
        <x:v>19120.716188745777</x:v>
      </x:c>
    </x:row>
    <x:row r="9607">
      <x:c r="A9607" s="139"/>
      <x:c r="B9607" s="139"/>
      <x:c r="C9607" s="139"/>
      <x:c r="D9607" s="139"/>
      <x:c r="E9607" s="139"/>
      <x:c r="F9607" s="139"/>
      <x:c r="G9607" s="139"/>
      <x:c r="H9607" s="139"/>
      <x:c r="I9607" s="266" t="n">
        <x:f>INT((ROW()-ROW($I$46))/((CARROT_CAP+1)*(MESCLUN_CAP+1)))</x:f>
        <x:v>14</x:v>
      </x:c>
      <x:c r="J9607" s="266" t="n">
        <x:f>MOD(INT((ROW()-ROW($I$46))/(MESCLUN_CAP+1)),CARROT_CAP+1)</x:f>
        <x:v>14</x:v>
      </x:c>
      <x:c r="K9607" s="266" t="n">
        <x:f>MOD(ROW()-ROW($I$46),MESCLUN_CAP+1)</x:f>
        <x:v>13</x:v>
      </x:c>
      <x:c r="L9607" s="266" t="n">
        <x:f>SUM(I9607:K9607)</x:f>
        <x:v>41</x:v>
      </x:c>
      <x:c r="M9607" s="267" t="n">
        <x:f>I9607*TOMATO_HOURS*WEEKS*(1+TOMATO_DIM)^I9607+J9607*CARROT_HOURS*WEEKS*(1+CARROT_DIM)^J9607+K9607*MESCLUN_HOURS*WEEKS*(1+MESCLUN_DIM)^K9607</x:f>
        <x:v>6065.826318236627</x:v>
      </x:c>
      <x:c r="N9607" s="267" t="n">
        <x:f>MAX(M9607-FARMER_HOURS,0)/TEMP_HOURS_PER_WORKER</x:f>
        <x:v>3.7123793876643245</x:v>
      </x:c>
      <x:c r="O9607" s="268" t="n">
        <x:f>I9607*TOMATO_PRICE+J9607*CARROT_PRICE+K9607*MESCLUN_PRICE</x:f>
        <x:v>187616</x:v>
      </x:c>
      <x:c r="P9607" s="268" t="n">
        <x:f>I9607*TOMATO_FERTILIZER+J9607*CARROT_FERTILIZER+K9607*MESCLUN_FERTILIZER</x:f>
        <x:v>29920</x:v>
      </x:c>
      <x:c r="Q9607" s="268" t="n">
        <x:f>MIN(M9607,FARMER_HOURS)*FARMER_RATE+MAX(M9607-FARMER_HOURS,0)*TEMP_RATE</x:f>
        <x:v>117809.48469160812</x:v>
      </x:c>
      <x:c r="R9607" s="268" t="n">
        <x:f>O9607-P9607-Q9607-FIXED_COST</x:f>
        <x:v>19886.515308391885</x:v>
      </x:c>
      <x:c r="S9607" s="139" t="str">
        <x:f>IF(AND(L9607&lt;=TOTAL_BED_CAP,N9607&lt;=TEMP_WORKER_CAP),"YES","NO")</x:f>
        <x:v>YES</x:v>
      </x:c>
      <x:c r="T9607" s="139" t="n">
        <x:f>IF(S9607="YES",R9607,-1E+99)</x:f>
        <x:v>19886.515308391885</x:v>
      </x:c>
    </x:row>
    <x:row r="9608">
      <x:c r="A9608" s="139"/>
      <x:c r="B9608" s="139"/>
      <x:c r="C9608" s="139"/>
      <x:c r="D9608" s="139"/>
      <x:c r="E9608" s="139"/>
      <x:c r="F9608" s="139"/>
      <x:c r="G9608" s="139"/>
      <x:c r="H9608" s="139"/>
      <x:c r="I9608" s="266" t="n">
        <x:f>INT((ROW()-ROW($I$46))/((CARROT_CAP+1)*(MESCLUN_CAP+1)))</x:f>
        <x:v>14</x:v>
      </x:c>
      <x:c r="J9608" s="266" t="n">
        <x:f>MOD(INT((ROW()-ROW($I$46))/(MESCLUN_CAP+1)),CARROT_CAP+1)</x:f>
        <x:v>14</x:v>
      </x:c>
      <x:c r="K9608" s="266" t="n">
        <x:f>MOD(ROW()-ROW($I$46),MESCLUN_CAP+1)</x:f>
        <x:v>14</x:v>
      </x:c>
      <x:c r="L9608" s="266" t="n">
        <x:f>SUM(I9608:K9608)</x:f>
        <x:v>42</x:v>
      </x:c>
      <x:c r="M9608" s="267" t="n">
        <x:f>I9608*TOMATO_HOURS*WEEKS*(1+TOMATO_DIM)^I9608+J9608*CARROT_HOURS*WEEKS*(1+CARROT_DIM)^J9608+K9608*MESCLUN_HOURS*WEEKS*(1+MESCLUN_DIM)^K9608</x:f>
        <x:v>6127.968399550288</x:v>
      </x:c>
      <x:c r="N9608" s="267" t="n">
        <x:f>MAX(M9608-FARMER_HOURS,0)/TEMP_HOURS_PER_WORKER</x:f>
        <x:v>3.7555336107988113</x:v>
      </x:c>
      <x:c r="O9608" s="268" t="n">
        <x:f>I9608*TOMATO_PRICE+J9608*CARROT_PRICE+K9608*MESCLUN_PRICE</x:f>
        <x:v>190316</x:v>
      </x:c>
      <x:c r="P9608" s="268" t="n">
        <x:f>I9608*TOMATO_FERTILIZER+J9608*CARROT_FERTILIZER+K9608*MESCLUN_FERTILIZER</x:f>
        <x:v>30800</x:v>
      </x:c>
      <x:c r="Q9608" s="268" t="n">
        <x:f>MIN(M9608,FARMER_HOURS)*FARMER_RATE+MAX(M9608-FARMER_HOURS,0)*TEMP_RATE</x:f>
        <x:v>118888.34026997029</x:v>
      </x:c>
      <x:c r="R9608" s="268" t="n">
        <x:f>O9608-P9608-Q9608-FIXED_COST</x:f>
        <x:v>20627.659730029714</x:v>
      </x:c>
      <x:c r="S9608" s="139" t="str">
        <x:f>IF(AND(L9608&lt;=TOTAL_BED_CAP,N9608&lt;=TEMP_WORKER_CAP),"YES","NO")</x:f>
        <x:v>YES</x:v>
      </x:c>
      <x:c r="T9608" s="139" t="n">
        <x:f>IF(S9608="YES",R9608,-1E+99)</x:f>
        <x:v>20627.659730029714</x:v>
      </x:c>
    </x:row>
    <x:row r="9609">
      <x:c r="A9609" s="139"/>
      <x:c r="B9609" s="139"/>
      <x:c r="C9609" s="139"/>
      <x:c r="D9609" s="139"/>
      <x:c r="E9609" s="139"/>
      <x:c r="F9609" s="139"/>
      <x:c r="G9609" s="139"/>
      <x:c r="H9609" s="139"/>
      <x:c r="I9609" s="266" t="n">
        <x:f>INT((ROW()-ROW($I$46))/((CARROT_CAP+1)*(MESCLUN_CAP+1)))</x:f>
        <x:v>14</x:v>
      </x:c>
      <x:c r="J9609" s="266" t="n">
        <x:f>MOD(INT((ROW()-ROW($I$46))/(MESCLUN_CAP+1)),CARROT_CAP+1)</x:f>
        <x:v>14</x:v>
      </x:c>
      <x:c r="K9609" s="266" t="n">
        <x:f>MOD(ROW()-ROW($I$46),MESCLUN_CAP+1)</x:f>
        <x:v>15</x:v>
      </x:c>
      <x:c r="L9609" s="266" t="n">
        <x:f>SUM(I9609:K9609)</x:f>
        <x:v>43</x:v>
      </x:c>
      <x:c r="M9609" s="267" t="n">
        <x:f>I9609*TOMATO_HOURS*WEEKS*(1+TOMATO_DIM)^I9609+J9609*CARROT_HOURS*WEEKS*(1+CARROT_DIM)^J9609+K9609*MESCLUN_HOURS*WEEKS*(1+MESCLUN_DIM)^K9609</x:f>
        <x:v>6191.556606426435</x:v>
      </x:c>
      <x:c r="N9609" s="267" t="n">
        <x:f>MAX(M9609-FARMER_HOURS,0)/TEMP_HOURS_PER_WORKER</x:f>
        <x:v>3.7996920877961355</x:v>
      </x:c>
      <x:c r="O9609" s="268" t="n">
        <x:f>I9609*TOMATO_PRICE+J9609*CARROT_PRICE+K9609*MESCLUN_PRICE</x:f>
        <x:v>193016</x:v>
      </x:c>
      <x:c r="P9609" s="268" t="n">
        <x:f>I9609*TOMATO_FERTILIZER+J9609*CARROT_FERTILIZER+K9609*MESCLUN_FERTILIZER</x:f>
        <x:v>31680</x:v>
      </x:c>
      <x:c r="Q9609" s="268" t="n">
        <x:f>MIN(M9609,FARMER_HOURS)*FARMER_RATE+MAX(M9609-FARMER_HOURS,0)*TEMP_RATE</x:f>
        <x:v>119992.30219490339</x:v>
      </x:c>
      <x:c r="R9609" s="268" t="n">
        <x:f>O9609-P9609-Q9609-FIXED_COST</x:f>
        <x:v>21343.697805096614</x:v>
      </x:c>
      <x:c r="S9609" s="139" t="str">
        <x:f>IF(AND(L9609&lt;=TOTAL_BED_CAP,N9609&lt;=TEMP_WORKER_CAP),"YES","NO")</x:f>
        <x:v>YES</x:v>
      </x:c>
      <x:c r="T9609" s="139" t="n">
        <x:f>IF(S9609="YES",R9609,-1E+99)</x:f>
        <x:v>21343.697805096614</x:v>
      </x:c>
    </x:row>
    <x:row r="9610">
      <x:c r="A9610" s="139"/>
      <x:c r="B9610" s="139"/>
      <x:c r="C9610" s="139"/>
      <x:c r="D9610" s="139"/>
      <x:c r="E9610" s="139"/>
      <x:c r="F9610" s="139"/>
      <x:c r="G9610" s="139"/>
      <x:c r="H9610" s="139"/>
      <x:c r="I9610" s="266" t="n">
        <x:f>INT((ROW()-ROW($I$46))/((CARROT_CAP+1)*(MESCLUN_CAP+1)))</x:f>
        <x:v>14</x:v>
      </x:c>
      <x:c r="J9610" s="266" t="n">
        <x:f>MOD(INT((ROW()-ROW($I$46))/(MESCLUN_CAP+1)),CARROT_CAP+1)</x:f>
        <x:v>14</x:v>
      </x:c>
      <x:c r="K9610" s="266" t="n">
        <x:f>MOD(ROW()-ROW($I$46),MESCLUN_CAP+1)</x:f>
        <x:v>16</x:v>
      </x:c>
      <x:c r="L9610" s="266" t="n">
        <x:f>SUM(I9610:K9610)</x:f>
        <x:v>44</x:v>
      </x:c>
      <x:c r="M9610" s="267" t="n">
        <x:f>I9610*TOMATO_HOURS*WEEKS*(1+TOMATO_DIM)^I9610+J9610*CARROT_HOURS*WEEKS*(1+CARROT_DIM)^J9610+K9610*MESCLUN_HOURS*WEEKS*(1+MESCLUN_DIM)^K9610</x:f>
        <x:v>6256.617382303924</x:v>
      </x:c>
      <x:c r="N9610" s="267" t="n">
        <x:f>MAX(M9610-FARMER_HOURS,0)/TEMP_HOURS_PER_WORKER</x:f>
        <x:v>3.844873182155503</x:v>
      </x:c>
      <x:c r="O9610" s="268" t="n">
        <x:f>I9610*TOMATO_PRICE+J9610*CARROT_PRICE+K9610*MESCLUN_PRICE</x:f>
        <x:v>195716</x:v>
      </x:c>
      <x:c r="P9610" s="268" t="n">
        <x:f>I9610*TOMATO_FERTILIZER+J9610*CARROT_FERTILIZER+K9610*MESCLUN_FERTILIZER</x:f>
        <x:v>32560</x:v>
      </x:c>
      <x:c r="Q9610" s="268" t="n">
        <x:f>MIN(M9610,FARMER_HOURS)*FARMER_RATE+MAX(M9610-FARMER_HOURS,0)*TEMP_RATE</x:f>
        <x:v>121121.82955388757</x:v>
      </x:c>
      <x:c r="R9610" s="268" t="n">
        <x:f>O9610-P9610-Q9610-FIXED_COST</x:f>
        <x:v>22034.17044611243</x:v>
      </x:c>
      <x:c r="S9610" s="139" t="str">
        <x:f>IF(AND(L9610&lt;=TOTAL_BED_CAP,N9610&lt;=TEMP_WORKER_CAP),"YES","NO")</x:f>
        <x:v>YES</x:v>
      </x:c>
      <x:c r="T9610" s="139" t="n">
        <x:f>IF(S9610="YES",R9610,-1E+99)</x:f>
        <x:v>22034.17044611243</x:v>
      </x:c>
    </x:row>
    <x:row r="9611">
      <x:c r="A9611" s="139"/>
      <x:c r="B9611" s="139"/>
      <x:c r="C9611" s="139"/>
      <x:c r="D9611" s="139"/>
      <x:c r="E9611" s="139"/>
      <x:c r="F9611" s="139"/>
      <x:c r="G9611" s="139"/>
      <x:c r="H9611" s="139"/>
      <x:c r="I9611" s="266" t="n">
        <x:f>INT((ROW()-ROW($I$46))/((CARROT_CAP+1)*(MESCLUN_CAP+1)))</x:f>
        <x:v>14</x:v>
      </x:c>
      <x:c r="J9611" s="266" t="n">
        <x:f>MOD(INT((ROW()-ROW($I$46))/(MESCLUN_CAP+1)),CARROT_CAP+1)</x:f>
        <x:v>14</x:v>
      </x:c>
      <x:c r="K9611" s="266" t="n">
        <x:f>MOD(ROW()-ROW($I$46),MESCLUN_CAP+1)</x:f>
        <x:v>17</x:v>
      </x:c>
      <x:c r="L9611" s="266" t="n">
        <x:f>SUM(I9611:K9611)</x:f>
        <x:v>45</x:v>
      </x:c>
      <x:c r="M9611" s="267" t="n">
        <x:f>I9611*TOMATO_HOURS*WEEKS*(1+TOMATO_DIM)^I9611+J9611*CARROT_HOURS*WEEKS*(1+CARROT_DIM)^J9611+K9611*MESCLUN_HOURS*WEEKS*(1+MESCLUN_DIM)^K9611</x:f>
        <x:v>6323.177605750464</x:v>
      </x:c>
      <x:c r="N9611" s="267" t="n">
        <x:f>MAX(M9611-FARMER_HOURS,0)/TEMP_HOURS_PER_WORKER</x:f>
        <x:v>3.8910955595489334</x:v>
      </x:c>
      <x:c r="O9611" s="268" t="n">
        <x:f>I9611*TOMATO_PRICE+J9611*CARROT_PRICE+K9611*MESCLUN_PRICE</x:f>
        <x:v>198416</x:v>
      </x:c>
      <x:c r="P9611" s="268" t="n">
        <x:f>I9611*TOMATO_FERTILIZER+J9611*CARROT_FERTILIZER+K9611*MESCLUN_FERTILIZER</x:f>
        <x:v>33440</x:v>
      </x:c>
      <x:c r="Q9611" s="268" t="n">
        <x:f>MIN(M9611,FARMER_HOURS)*FARMER_RATE+MAX(M9611-FARMER_HOURS,0)*TEMP_RATE</x:f>
        <x:v>122277.38898872332</x:v>
      </x:c>
      <x:c r="R9611" s="268" t="n">
        <x:f>O9611-P9611-Q9611-FIXED_COST</x:f>
        <x:v>22698.611011276676</x:v>
      </x:c>
      <x:c r="S9611" s="139" t="str">
        <x:f>IF(AND(L9611&lt;=TOTAL_BED_CAP,N9611&lt;=TEMP_WORKER_CAP),"YES","NO")</x:f>
        <x:v>YES</x:v>
      </x:c>
      <x:c r="T9611" s="139" t="n">
        <x:f>IF(S9611="YES",R9611,-1E+99)</x:f>
        <x:v>22698.611011276676</x:v>
      </x:c>
    </x:row>
    <x:row r="9612">
      <x:c r="A9612" s="139"/>
      <x:c r="B9612" s="139"/>
      <x:c r="C9612" s="139"/>
      <x:c r="D9612" s="139"/>
      <x:c r="E9612" s="139"/>
      <x:c r="F9612" s="139"/>
      <x:c r="G9612" s="139"/>
      <x:c r="H9612" s="139"/>
      <x:c r="I9612" s="266" t="n">
        <x:f>INT((ROW()-ROW($I$46))/((CARROT_CAP+1)*(MESCLUN_CAP+1)))</x:f>
        <x:v>14</x:v>
      </x:c>
      <x:c r="J9612" s="266" t="n">
        <x:f>MOD(INT((ROW()-ROW($I$46))/(MESCLUN_CAP+1)),CARROT_CAP+1)</x:f>
        <x:v>14</x:v>
      </x:c>
      <x:c r="K9612" s="266" t="n">
        <x:f>MOD(ROW()-ROW($I$46),MESCLUN_CAP+1)</x:f>
        <x:v>18</x:v>
      </x:c>
      <x:c r="L9612" s="266" t="n">
        <x:f>SUM(I9612:K9612)</x:f>
        <x:v>46</x:v>
      </x:c>
      <x:c r="M9612" s="267" t="n">
        <x:f>I9612*TOMATO_HOURS*WEEKS*(1+TOMATO_DIM)^I9612+J9612*CARROT_HOURS*WEEKS*(1+CARROT_DIM)^J9612+K9612*MESCLUN_HOURS*WEEKS*(1+MESCLUN_DIM)^K9612</x:f>
        <x:v>6391.264597209051</x:v>
      </x:c>
      <x:c r="N9612" s="267" t="n">
        <x:f>MAX(M9612-FARMER_HOURS,0)/TEMP_HOURS_PER_WORKER</x:f>
        <x:v>3.9383781925062857</x:v>
      </x:c>
      <x:c r="O9612" s="268" t="n">
        <x:f>I9612*TOMATO_PRICE+J9612*CARROT_PRICE+K9612*MESCLUN_PRICE</x:f>
        <x:v>201116</x:v>
      </x:c>
      <x:c r="P9612" s="268" t="n">
        <x:f>I9612*TOMATO_FERTILIZER+J9612*CARROT_FERTILIZER+K9612*MESCLUN_FERTILIZER</x:f>
        <x:v>34320</x:v>
      </x:c>
      <x:c r="Q9612" s="268" t="n">
        <x:f>MIN(M9612,FARMER_HOURS)*FARMER_RATE+MAX(M9612-FARMER_HOURS,0)*TEMP_RATE</x:f>
        <x:v>123459.45481265713</x:v>
      </x:c>
      <x:c r="R9612" s="268" t="n">
        <x:f>O9612-P9612-Q9612-FIXED_COST</x:f>
        <x:v>23336.54518734287</x:v>
      </x:c>
      <x:c r="S9612" s="139" t="str">
        <x:f>IF(AND(L9612&lt;=TOTAL_BED_CAP,N9612&lt;=TEMP_WORKER_CAP),"YES","NO")</x:f>
        <x:v>YES</x:v>
      </x:c>
      <x:c r="T9612" s="139" t="n">
        <x:f>IF(S9612="YES",R9612,-1E+99)</x:f>
        <x:v>23336.54518734287</x:v>
      </x:c>
    </x:row>
    <x:row r="9613">
      <x:c r="A9613" s="139"/>
      <x:c r="B9613" s="139"/>
      <x:c r="C9613" s="139"/>
      <x:c r="D9613" s="139"/>
      <x:c r="E9613" s="139"/>
      <x:c r="F9613" s="139"/>
      <x:c r="G9613" s="139"/>
      <x:c r="H9613" s="139"/>
      <x:c r="I9613" s="266" t="n">
        <x:f>INT((ROW()-ROW($I$46))/((CARROT_CAP+1)*(MESCLUN_CAP+1)))</x:f>
        <x:v>14</x:v>
      </x:c>
      <x:c r="J9613" s="266" t="n">
        <x:f>MOD(INT((ROW()-ROW($I$46))/(MESCLUN_CAP+1)),CARROT_CAP+1)</x:f>
        <x:v>14</x:v>
      </x:c>
      <x:c r="K9613" s="266" t="n">
        <x:f>MOD(ROW()-ROW($I$46),MESCLUN_CAP+1)</x:f>
        <x:v>19</x:v>
      </x:c>
      <x:c r="L9613" s="266" t="n">
        <x:f>SUM(I9613:K9613)</x:f>
        <x:v>47</x:v>
      </x:c>
      <x:c r="M9613" s="267" t="n">
        <x:f>I9613*TOMATO_HOURS*WEEKS*(1+TOMATO_DIM)^I9613+J9613*CARROT_HOURS*WEEKS*(1+CARROT_DIM)^J9613+K9613*MESCLUN_HOURS*WEEKS*(1+MESCLUN_DIM)^K9613</x:f>
        <x:v>6460.906125845073</x:v>
      </x:c>
      <x:c r="N9613" s="267" t="n">
        <x:f>MAX(M9613-FARMER_HOURS,0)/TEMP_HOURS_PER_WORKER</x:f>
        <x:v>3.9867403651701894</x:v>
      </x:c>
      <x:c r="O9613" s="268" t="n">
        <x:f>I9613*TOMATO_PRICE+J9613*CARROT_PRICE+K9613*MESCLUN_PRICE</x:f>
        <x:v>203816</x:v>
      </x:c>
      <x:c r="P9613" s="268" t="n">
        <x:f>I9613*TOMATO_FERTILIZER+J9613*CARROT_FERTILIZER+K9613*MESCLUN_FERTILIZER</x:f>
        <x:v>35200</x:v>
      </x:c>
      <x:c r="Q9613" s="268" t="n">
        <x:f>MIN(M9613,FARMER_HOURS)*FARMER_RATE+MAX(M9613-FARMER_HOURS,0)*TEMP_RATE</x:f>
        <x:v>124668.50912925473</x:v>
      </x:c>
      <x:c r="R9613" s="268" t="n">
        <x:f>O9613-P9613-Q9613-FIXED_COST</x:f>
        <x:v>23947.49087074527</x:v>
      </x:c>
      <x:c r="S9613" s="139" t="str">
        <x:f>IF(AND(L9613&lt;=TOTAL_BED_CAP,N9613&lt;=TEMP_WORKER_CAP),"YES","NO")</x:f>
        <x:v>YES</x:v>
      </x:c>
      <x:c r="T9613" s="139" t="n">
        <x:f>IF(S9613="YES",R9613,-1E+99)</x:f>
        <x:v>23947.49087074527</x:v>
      </x:c>
    </x:row>
    <x:row r="9614">
      <x:c r="A9614" s="139"/>
      <x:c r="B9614" s="139"/>
      <x:c r="C9614" s="139"/>
      <x:c r="D9614" s="139"/>
      <x:c r="E9614" s="139"/>
      <x:c r="F9614" s="139"/>
      <x:c r="G9614" s="139"/>
      <x:c r="H9614" s="139"/>
      <x:c r="I9614" s="266" t="n">
        <x:f>INT((ROW()-ROW($I$46))/((CARROT_CAP+1)*(MESCLUN_CAP+1)))</x:f>
        <x:v>14</x:v>
      </x:c>
      <x:c r="J9614" s="266" t="n">
        <x:f>MOD(INT((ROW()-ROW($I$46))/(MESCLUN_CAP+1)),CARROT_CAP+1)</x:f>
        <x:v>14</x:v>
      </x:c>
      <x:c r="K9614" s="266" t="n">
        <x:f>MOD(ROW()-ROW($I$46),MESCLUN_CAP+1)</x:f>
        <x:v>20</x:v>
      </x:c>
      <x:c r="L9614" s="266" t="n">
        <x:f>SUM(I9614:K9614)</x:f>
        <x:v>48</x:v>
      </x:c>
      <x:c r="M9614" s="267" t="n">
        <x:f>I9614*TOMATO_HOURS*WEEKS*(1+TOMATO_DIM)^I9614+J9614*CARROT_HOURS*WEEKS*(1+CARROT_DIM)^J9614+K9614*MESCLUN_HOURS*WEEKS*(1+MESCLUN_DIM)^K9614</x:f>
        <x:v>6532.13041649555</x:v>
      </x:c>
      <x:c r="N9614" s="267" t="n">
        <x:f>MAX(M9614-FARMER_HOURS,0)/TEMP_HOURS_PER_WORKER</x:f>
        <x:v>4.03620167812191</x:v>
      </x:c>
      <x:c r="O9614" s="268" t="n">
        <x:f>I9614*TOMATO_PRICE+J9614*CARROT_PRICE+K9614*MESCLUN_PRICE</x:f>
        <x:v>206516</x:v>
      </x:c>
      <x:c r="P9614" s="268" t="n">
        <x:f>I9614*TOMATO_FERTILIZER+J9614*CARROT_FERTILIZER+K9614*MESCLUN_FERTILIZER</x:f>
        <x:v>36080</x:v>
      </x:c>
      <x:c r="Q9614" s="268" t="n">
        <x:f>MIN(M9614,FARMER_HOURS)*FARMER_RATE+MAX(M9614-FARMER_HOURS,0)*TEMP_RATE</x:f>
        <x:v>125905.04195304774</x:v>
      </x:c>
      <x:c r="R9614" s="268" t="n">
        <x:f>O9614-P9614-Q9614-FIXED_COST</x:f>
        <x:v>24530.958046952263</x:v>
      </x:c>
      <x:c r="S9614" s="139" t="str">
        <x:f>IF(AND(L9614&lt;=TOTAL_BED_CAP,N9614&lt;=TEMP_WORKER_CAP),"YES","NO")</x:f>
        <x:v>NO</x:v>
      </x:c>
      <x:c r="T9614" s="139" t="n">
        <x:f>IF(S9614="YES",R9614,-1E+99)</x:f>
        <x:v>-1e+99</x:v>
      </x:c>
    </x:row>
    <x:row r="9615">
      <x:c r="A9615" s="139"/>
      <x:c r="B9615" s="139"/>
      <x:c r="C9615" s="139"/>
      <x:c r="D9615" s="139"/>
      <x:c r="E9615" s="139"/>
      <x:c r="F9615" s="139"/>
      <x:c r="G9615" s="139"/>
      <x:c r="H9615" s="139"/>
      <x:c r="I9615" s="266" t="n">
        <x:f>INT((ROW()-ROW($I$46))/((CARROT_CAP+1)*(MESCLUN_CAP+1)))</x:f>
        <x:v>14</x:v>
      </x:c>
      <x:c r="J9615" s="266" t="n">
        <x:f>MOD(INT((ROW()-ROW($I$46))/(MESCLUN_CAP+1)),CARROT_CAP+1)</x:f>
        <x:v>14</x:v>
      </x:c>
      <x:c r="K9615" s="266" t="n">
        <x:f>MOD(ROW()-ROW($I$46),MESCLUN_CAP+1)</x:f>
        <x:v>21</x:v>
      </x:c>
      <x:c r="L9615" s="266" t="n">
        <x:f>SUM(I9615:K9615)</x:f>
        <x:v>49</x:v>
      </x:c>
      <x:c r="M9615" s="267" t="n">
        <x:f>I9615*TOMATO_HOURS*WEEKS*(1+TOMATO_DIM)^I9615+J9615*CARROT_HOURS*WEEKS*(1+CARROT_DIM)^J9615+K9615*MESCLUN_HOURS*WEEKS*(1+MESCLUN_DIM)^K9615</x:f>
        <x:v>6604.966156721994</x:v>
      </x:c>
      <x:c r="N9615" s="267" t="n">
        <x:f>MAX(M9615-FARMER_HOURS,0)/TEMP_HOURS_PER_WORKER</x:f>
        <x:v>4.086782053279162</x:v>
      </x:c>
      <x:c r="O9615" s="268" t="n">
        <x:f>I9615*TOMATO_PRICE+J9615*CARROT_PRICE+K9615*MESCLUN_PRICE</x:f>
        <x:v>209216</x:v>
      </x:c>
      <x:c r="P9615" s="268" t="n">
        <x:f>I9615*TOMATO_FERTILIZER+J9615*CARROT_FERTILIZER+K9615*MESCLUN_FERTILIZER</x:f>
        <x:v>36960</x:v>
      </x:c>
      <x:c r="Q9615" s="268" t="n">
        <x:f>MIN(M9615,FARMER_HOURS)*FARMER_RATE+MAX(M9615-FARMER_HOURS,0)*TEMP_RATE</x:f>
        <x:v>127169.55133197905</x:v>
      </x:c>
      <x:c r="R9615" s="268" t="n">
        <x:f>O9615-P9615-Q9615-FIXED_COST</x:f>
        <x:v>25086.448668020952</x:v>
      </x:c>
      <x:c r="S9615" s="139" t="str">
        <x:f>IF(AND(L9615&lt;=TOTAL_BED_CAP,N9615&lt;=TEMP_WORKER_CAP),"YES","NO")</x:f>
        <x:v>NO</x:v>
      </x:c>
      <x:c r="T9615" s="139" t="n">
        <x:f>IF(S9615="YES",R9615,-1E+99)</x:f>
        <x:v>-1e+99</x:v>
      </x:c>
    </x:row>
    <x:row r="9616">
      <x:c r="A9616" s="139"/>
      <x:c r="B9616" s="139"/>
      <x:c r="C9616" s="139"/>
      <x:c r="D9616" s="139"/>
      <x:c r="E9616" s="139"/>
      <x:c r="F9616" s="139"/>
      <x:c r="G9616" s="139"/>
      <x:c r="H9616" s="139"/>
      <x:c r="I9616" s="266" t="n">
        <x:f>INT((ROW()-ROW($I$46))/((CARROT_CAP+1)*(MESCLUN_CAP+1)))</x:f>
        <x:v>14</x:v>
      </x:c>
      <x:c r="J9616" s="266" t="n">
        <x:f>MOD(INT((ROW()-ROW($I$46))/(MESCLUN_CAP+1)),CARROT_CAP+1)</x:f>
        <x:v>14</x:v>
      </x:c>
      <x:c r="K9616" s="266" t="n">
        <x:f>MOD(ROW()-ROW($I$46),MESCLUN_CAP+1)</x:f>
        <x:v>22</x:v>
      </x:c>
      <x:c r="L9616" s="266" t="n">
        <x:f>SUM(I9616:K9616)</x:f>
        <x:v>50</x:v>
      </x:c>
      <x:c r="M9616" s="267" t="n">
        <x:f>I9616*TOMATO_HOURS*WEEKS*(1+TOMATO_DIM)^I9616+J9616*CARROT_HOURS*WEEKS*(1+CARROT_DIM)^J9616+K9616*MESCLUN_HOURS*WEEKS*(1+MESCLUN_DIM)^K9616</x:f>
        <x:v>6679.44250396839</x:v>
      </x:c>
      <x:c r="N9616" s="267" t="n">
        <x:f>MAX(M9616-FARMER_HOURS,0)/TEMP_HOURS_PER_WORKER</x:f>
        <x:v>4.138501738866937</x:v>
      </x:c>
      <x:c r="O9616" s="268" t="n">
        <x:f>I9616*TOMATO_PRICE+J9616*CARROT_PRICE+K9616*MESCLUN_PRICE</x:f>
        <x:v>211916</x:v>
      </x:c>
      <x:c r="P9616" s="268" t="n">
        <x:f>I9616*TOMATO_FERTILIZER+J9616*CARROT_FERTILIZER+K9616*MESCLUN_FERTILIZER</x:f>
        <x:v>37840</x:v>
      </x:c>
      <x:c r="Q9616" s="268" t="n">
        <x:f>MIN(M9616,FARMER_HOURS)*FARMER_RATE+MAX(M9616-FARMER_HOURS,0)*TEMP_RATE</x:f>
        <x:v>128462.54347167343</x:v>
      </x:c>
      <x:c r="R9616" s="268" t="n">
        <x:f>O9616-P9616-Q9616-FIXED_COST</x:f>
        <x:v>25613.45652832657</x:v>
      </x:c>
      <x:c r="S9616" s="139" t="str">
        <x:f>IF(AND(L9616&lt;=TOTAL_BED_CAP,N9616&lt;=TEMP_WORKER_CAP),"YES","NO")</x:f>
        <x:v>NO</x:v>
      </x:c>
      <x:c r="T9616" s="139" t="n">
        <x:f>IF(S9616="YES",R9616,-1E+99)</x:f>
        <x:v>-1e+99</x:v>
      </x:c>
    </x:row>
    <x:row r="9617">
      <x:c r="A9617" s="139"/>
      <x:c r="B9617" s="139"/>
      <x:c r="C9617" s="139"/>
      <x:c r="D9617" s="139"/>
      <x:c r="E9617" s="139"/>
      <x:c r="F9617" s="139"/>
      <x:c r="G9617" s="139"/>
      <x:c r="H9617" s="139"/>
      <x:c r="I9617" s="266" t="n">
        <x:f>INT((ROW()-ROW($I$46))/((CARROT_CAP+1)*(MESCLUN_CAP+1)))</x:f>
        <x:v>14</x:v>
      </x:c>
      <x:c r="J9617" s="266" t="n">
        <x:f>MOD(INT((ROW()-ROW($I$46))/(MESCLUN_CAP+1)),CARROT_CAP+1)</x:f>
        <x:v>14</x:v>
      </x:c>
      <x:c r="K9617" s="266" t="n">
        <x:f>MOD(ROW()-ROW($I$46),MESCLUN_CAP+1)</x:f>
        <x:v>23</x:v>
      </x:c>
      <x:c r="L9617" s="266" t="n">
        <x:f>SUM(I9617:K9617)</x:f>
        <x:v>51</x:v>
      </x:c>
      <x:c r="M9617" s="267" t="n">
        <x:f>I9617*TOMATO_HOURS*WEEKS*(1+TOMATO_DIM)^I9617+J9617*CARROT_HOURS*WEEKS*(1+CARROT_DIM)^J9617+K9617*MESCLUN_HOURS*WEEKS*(1+MESCLUN_DIM)^K9617</x:f>
        <x:v>6755.589092825827</x:v>
      </x:c>
      <x:c r="N9617" s="267" t="n">
        <x:f>MAX(M9617-FARMER_HOURS,0)/TEMP_HOURS_PER_WORKER</x:f>
        <x:v>4.1913813144623795</x:v>
      </x:c>
      <x:c r="O9617" s="268" t="n">
        <x:f>I9617*TOMATO_PRICE+J9617*CARROT_PRICE+K9617*MESCLUN_PRICE</x:f>
        <x:v>214616</x:v>
      </x:c>
      <x:c r="P9617" s="268" t="n">
        <x:f>I9617*TOMATO_FERTILIZER+J9617*CARROT_FERTILIZER+K9617*MESCLUN_FERTILIZER</x:f>
        <x:v>38720</x:v>
      </x:c>
      <x:c r="Q9617" s="268" t="n">
        <x:f>MIN(M9617,FARMER_HOURS)*FARMER_RATE+MAX(M9617-FARMER_HOURS,0)*TEMP_RATE</x:f>
        <x:v>129784.53286155949</x:v>
      </x:c>
      <x:c r="R9617" s="268" t="n">
        <x:f>O9617-P9617-Q9617-FIXED_COST</x:f>
        <x:v>26111.46713844051</x:v>
      </x:c>
      <x:c r="S9617" s="139" t="str">
        <x:f>IF(AND(L9617&lt;=TOTAL_BED_CAP,N9617&lt;=TEMP_WORKER_CAP),"YES","NO")</x:f>
        <x:v>NO</x:v>
      </x:c>
      <x:c r="T9617" s="139" t="n">
        <x:f>IF(S9617="YES",R9617,-1E+99)</x:f>
        <x:v>-1e+99</x:v>
      </x:c>
    </x:row>
    <x:row r="9618">
      <x:c r="A9618" s="139"/>
      <x:c r="B9618" s="139"/>
      <x:c r="C9618" s="139"/>
      <x:c r="D9618" s="139"/>
      <x:c r="E9618" s="139"/>
      <x:c r="F9618" s="139"/>
      <x:c r="G9618" s="139"/>
      <x:c r="H9618" s="139"/>
      <x:c r="I9618" s="266" t="n">
        <x:f>INT((ROW()-ROW($I$46))/((CARROT_CAP+1)*(MESCLUN_CAP+1)))</x:f>
        <x:v>14</x:v>
      </x:c>
      <x:c r="J9618" s="266" t="n">
        <x:f>MOD(INT((ROW()-ROW($I$46))/(MESCLUN_CAP+1)),CARROT_CAP+1)</x:f>
        <x:v>14</x:v>
      </x:c>
      <x:c r="K9618" s="266" t="n">
        <x:f>MOD(ROW()-ROW($I$46),MESCLUN_CAP+1)</x:f>
        <x:v>24</x:v>
      </x:c>
      <x:c r="L9618" s="266" t="n">
        <x:f>SUM(I9618:K9618)</x:f>
        <x:v>52</x:v>
      </x:c>
      <x:c r="M9618" s="267" t="n">
        <x:f>I9618*TOMATO_HOURS*WEEKS*(1+TOMATO_DIM)^I9618+J9618*CARROT_HOURS*WEEKS*(1+CARROT_DIM)^J9618+K9618*MESCLUN_HOURS*WEEKS*(1+MESCLUN_DIM)^K9618</x:f>
        <x:v>6833.436042405322</x:v>
      </x:c>
      <x:c r="N9618" s="267" t="n">
        <x:f>MAX(M9618-FARMER_HOURS,0)/TEMP_HOURS_PER_WORKER</x:f>
        <x:v>4.245441696114807</x:v>
      </x:c>
      <x:c r="O9618" s="268" t="n">
        <x:f>I9618*TOMATO_PRICE+J9618*CARROT_PRICE+K9618*MESCLUN_PRICE</x:f>
        <x:v>217316</x:v>
      </x:c>
      <x:c r="P9618" s="268" t="n">
        <x:f>I9618*TOMATO_FERTILIZER+J9618*CARROT_FERTILIZER+K9618*MESCLUN_FERTILIZER</x:f>
        <x:v>39600</x:v>
      </x:c>
      <x:c r="Q9618" s="268" t="n">
        <x:f>MIN(M9618,FARMER_HOURS)*FARMER_RATE+MAX(M9618-FARMER_HOURS,0)*TEMP_RATE</x:f>
        <x:v>131136.04240287017</x:v>
      </x:c>
      <x:c r="R9618" s="268" t="n">
        <x:f>O9618-P9618-Q9618-FIXED_COST</x:f>
        <x:v>26579.957597129833</x:v>
      </x:c>
      <x:c r="S9618" s="139" t="str">
        <x:f>IF(AND(L9618&lt;=TOTAL_BED_CAP,N9618&lt;=TEMP_WORKER_CAP),"YES","NO")</x:f>
        <x:v>NO</x:v>
      </x:c>
      <x:c r="T9618" s="139" t="n">
        <x:f>IF(S9618="YES",R9618,-1E+99)</x:f>
        <x:v>-1e+99</x:v>
      </x:c>
    </x:row>
    <x:row r="9619">
      <x:c r="A9619" s="139"/>
      <x:c r="B9619" s="139"/>
      <x:c r="C9619" s="139"/>
      <x:c r="D9619" s="139"/>
      <x:c r="E9619" s="139"/>
      <x:c r="F9619" s="139"/>
      <x:c r="G9619" s="139"/>
      <x:c r="H9619" s="139"/>
      <x:c r="I9619" s="266" t="n">
        <x:f>INT((ROW()-ROW($I$46))/((CARROT_CAP+1)*(MESCLUN_CAP+1)))</x:f>
        <x:v>14</x:v>
      </x:c>
      <x:c r="J9619" s="266" t="n">
        <x:f>MOD(INT((ROW()-ROW($I$46))/(MESCLUN_CAP+1)),CARROT_CAP+1)</x:f>
        <x:v>14</x:v>
      </x:c>
      <x:c r="K9619" s="266" t="n">
        <x:f>MOD(ROW()-ROW($I$46),MESCLUN_CAP+1)</x:f>
        <x:v>25</x:v>
      </x:c>
      <x:c r="L9619" s="266" t="n">
        <x:f>SUM(I9619:K9619)</x:f>
        <x:v>53</x:v>
      </x:c>
      <x:c r="M9619" s="267" t="n">
        <x:f>I9619*TOMATO_HOURS*WEEKS*(1+TOMATO_DIM)^I9619+J9619*CARROT_HOURS*WEEKS*(1+CARROT_DIM)^J9619+K9619*MESCLUN_HOURS*WEEKS*(1+MESCLUN_DIM)^K9619</x:f>
        <x:v>6913.01396382042</x:v>
      </x:c>
      <x:c r="N9619" s="267" t="n">
        <x:f>MAX(M9619-FARMER_HOURS,0)/TEMP_HOURS_PER_WORKER</x:f>
        <x:v>4.300704141541958</x:v>
      </x:c>
      <x:c r="O9619" s="268" t="n">
        <x:f>I9619*TOMATO_PRICE+J9619*CARROT_PRICE+K9619*MESCLUN_PRICE</x:f>
        <x:v>220016</x:v>
      </x:c>
      <x:c r="P9619" s="268" t="n">
        <x:f>I9619*TOMATO_FERTILIZER+J9619*CARROT_FERTILIZER+K9619*MESCLUN_FERTILIZER</x:f>
        <x:v>40480</x:v>
      </x:c>
      <x:c r="Q9619" s="268" t="n">
        <x:f>MIN(M9619,FARMER_HOURS)*FARMER_RATE+MAX(M9619-FARMER_HOURS,0)*TEMP_RATE</x:f>
        <x:v>132517.60353854895</x:v>
      </x:c>
      <x:c r="R9619" s="268" t="n">
        <x:f>O9619-P9619-Q9619-FIXED_COST</x:f>
        <x:v>27018.396461451048</x:v>
      </x:c>
      <x:c r="S9619" s="139" t="str">
        <x:f>IF(AND(L9619&lt;=TOTAL_BED_CAP,N9619&lt;=TEMP_WORKER_CAP),"YES","NO")</x:f>
        <x:v>NO</x:v>
      </x:c>
      <x:c r="T9619" s="139" t="n">
        <x:f>IF(S9619="YES",R9619,-1E+99)</x:f>
        <x:v>-1e+99</x:v>
      </x:c>
    </x:row>
    <x:row r="9620">
      <x:c r="A9620" s="139"/>
      <x:c r="B9620" s="139"/>
      <x:c r="C9620" s="139"/>
      <x:c r="D9620" s="139"/>
      <x:c r="E9620" s="139"/>
      <x:c r="F9620" s="139"/>
      <x:c r="G9620" s="139"/>
      <x:c r="H9620" s="139"/>
      <x:c r="I9620" s="266" t="n">
        <x:f>INT((ROW()-ROW($I$46))/((CARROT_CAP+1)*(MESCLUN_CAP+1)))</x:f>
        <x:v>14</x:v>
      </x:c>
      <x:c r="J9620" s="266" t="n">
        <x:f>MOD(INT((ROW()-ROW($I$46))/(MESCLUN_CAP+1)),CARROT_CAP+1)</x:f>
        <x:v>14</x:v>
      </x:c>
      <x:c r="K9620" s="266" t="n">
        <x:f>MOD(ROW()-ROW($I$46),MESCLUN_CAP+1)</x:f>
        <x:v>26</x:v>
      </x:c>
      <x:c r="L9620" s="266" t="n">
        <x:f>SUM(I9620:K9620)</x:f>
        <x:v>54</x:v>
      </x:c>
      <x:c r="M9620" s="267" t="n">
        <x:f>I9620*TOMATO_HOURS*WEEKS*(1+TOMATO_DIM)^I9620+J9620*CARROT_HOURS*WEEKS*(1+CARROT_DIM)^J9620+K9620*MESCLUN_HOURS*WEEKS*(1+MESCLUN_DIM)^K9620</x:f>
        <x:v>6994.353967781137</x:v>
      </x:c>
      <x:c r="N9620" s="267" t="n">
        <x:f>MAX(M9620-FARMER_HOURS,0)/TEMP_HOURS_PER_WORKER</x:f>
        <x:v>4.357190255403567</x:v>
      </x:c>
      <x:c r="O9620" s="268" t="n">
        <x:f>I9620*TOMATO_PRICE+J9620*CARROT_PRICE+K9620*MESCLUN_PRICE</x:f>
        <x:v>222716</x:v>
      </x:c>
      <x:c r="P9620" s="268" t="n">
        <x:f>I9620*TOMATO_FERTILIZER+J9620*CARROT_FERTILIZER+K9620*MESCLUN_FERTILIZER</x:f>
        <x:v>41360</x:v>
      </x:c>
      <x:c r="Q9620" s="268" t="n">
        <x:f>MIN(M9620,FARMER_HOURS)*FARMER_RATE+MAX(M9620-FARMER_HOURS,0)*TEMP_RATE</x:f>
        <x:v>133929.7563850892</x:v>
      </x:c>
      <x:c r="R9620" s="268" t="n">
        <x:f>O9620-P9620-Q9620-FIXED_COST</x:f>
        <x:v>27426.24361491081</x:v>
      </x:c>
      <x:c r="S9620" s="139" t="str">
        <x:f>IF(AND(L9620&lt;=TOTAL_BED_CAP,N9620&lt;=TEMP_WORKER_CAP),"YES","NO")</x:f>
        <x:v>NO</x:v>
      </x:c>
      <x:c r="T9620" s="139" t="n">
        <x:f>IF(S9620="YES",R9620,-1E+99)</x:f>
        <x:v>-1e+99</x:v>
      </x:c>
    </x:row>
    <x:row r="9621">
      <x:c r="A9621" s="139"/>
      <x:c r="B9621" s="139"/>
      <x:c r="C9621" s="139"/>
      <x:c r="D9621" s="139"/>
      <x:c r="E9621" s="139"/>
      <x:c r="F9621" s="139"/>
      <x:c r="G9621" s="139"/>
      <x:c r="H9621" s="139"/>
      <x:c r="I9621" s="266" t="n">
        <x:f>INT((ROW()-ROW($I$46))/((CARROT_CAP+1)*(MESCLUN_CAP+1)))</x:f>
        <x:v>14</x:v>
      </x:c>
      <x:c r="J9621" s="266" t="n">
        <x:f>MOD(INT((ROW()-ROW($I$46))/(MESCLUN_CAP+1)),CARROT_CAP+1)</x:f>
        <x:v>14</x:v>
      </x:c>
      <x:c r="K9621" s="266" t="n">
        <x:f>MOD(ROW()-ROW($I$46),MESCLUN_CAP+1)</x:f>
        <x:v>27</x:v>
      </x:c>
      <x:c r="L9621" s="266" t="n">
        <x:f>SUM(I9621:K9621)</x:f>
        <x:v>55</x:v>
      </x:c>
      <x:c r="M9621" s="267" t="n">
        <x:f>I9621*TOMATO_HOURS*WEEKS*(1+TOMATO_DIM)^I9621+J9621*CARROT_HOURS*WEEKS*(1+CARROT_DIM)^J9621+K9621*MESCLUN_HOURS*WEEKS*(1+MESCLUN_DIM)^K9621</x:f>
        <x:v>7077.487672300895</x:v>
      </x:c>
      <x:c r="N9621" s="267" t="n">
        <x:f>MAX(M9621-FARMER_HOURS,0)/TEMP_HOURS_PER_WORKER</x:f>
        <x:v>4.414921994653399</x:v>
      </x:c>
      <x:c r="O9621" s="268" t="n">
        <x:f>I9621*TOMATO_PRICE+J9621*CARROT_PRICE+K9621*MESCLUN_PRICE</x:f>
        <x:v>225416</x:v>
      </x:c>
      <x:c r="P9621" s="268" t="n">
        <x:f>I9621*TOMATO_FERTILIZER+J9621*CARROT_FERTILIZER+K9621*MESCLUN_FERTILIZER</x:f>
        <x:v>42240</x:v>
      </x:c>
      <x:c r="Q9621" s="268" t="n">
        <x:f>MIN(M9621,FARMER_HOURS)*FARMER_RATE+MAX(M9621-FARMER_HOURS,0)*TEMP_RATE</x:f>
        <x:v>135373.04986633497</x:v>
      </x:c>
      <x:c r="R9621" s="268" t="n">
        <x:f>O9621-P9621-Q9621-FIXED_COST</x:f>
        <x:v>27802.95013366503</x:v>
      </x:c>
      <x:c r="S9621" s="139" t="str">
        <x:f>IF(AND(L9621&lt;=TOTAL_BED_CAP,N9621&lt;=TEMP_WORKER_CAP),"YES","NO")</x:f>
        <x:v>NO</x:v>
      </x:c>
      <x:c r="T9621" s="139" t="n">
        <x:f>IF(S9621="YES",R9621,-1E+99)</x:f>
        <x:v>-1e+99</x:v>
      </x:c>
    </x:row>
    <x:row r="9622">
      <x:c r="A9622" s="139"/>
      <x:c r="B9622" s="139"/>
      <x:c r="C9622" s="139"/>
      <x:c r="D9622" s="139"/>
      <x:c r="E9622" s="139"/>
      <x:c r="F9622" s="139"/>
      <x:c r="G9622" s="139"/>
      <x:c r="H9622" s="139"/>
      <x:c r="I9622" s="266" t="n">
        <x:f>INT((ROW()-ROW($I$46))/((CARROT_CAP+1)*(MESCLUN_CAP+1)))</x:f>
        <x:v>14</x:v>
      </x:c>
      <x:c r="J9622" s="266" t="n">
        <x:f>MOD(INT((ROW()-ROW($I$46))/(MESCLUN_CAP+1)),CARROT_CAP+1)</x:f>
        <x:v>14</x:v>
      </x:c>
      <x:c r="K9622" s="266" t="n">
        <x:f>MOD(ROW()-ROW($I$46),MESCLUN_CAP+1)</x:f>
        <x:v>28</x:v>
      </x:c>
      <x:c r="L9622" s="266" t="n">
        <x:f>SUM(I9622:K9622)</x:f>
        <x:v>56</x:v>
      </x:c>
      <x:c r="M9622" s="267" t="n">
        <x:f>I9622*TOMATO_HOURS*WEEKS*(1+TOMATO_DIM)^I9622+J9622*CARROT_HOURS*WEEKS*(1+CARROT_DIM)^J9622+K9622*MESCLUN_HOURS*WEEKS*(1+MESCLUN_DIM)^K9622</x:f>
        <x:v>7162.4472105180475</x:v>
      </x:c>
      <x:c r="N9622" s="267" t="n">
        <x:f>MAX(M9622-FARMER_HOURS,0)/TEMP_HOURS_PER_WORKER</x:f>
        <x:v>4.4739216739708665</x:v>
      </x:c>
      <x:c r="O9622" s="268" t="n">
        <x:f>I9622*TOMATO_PRICE+J9622*CARROT_PRICE+K9622*MESCLUN_PRICE</x:f>
        <x:v>228116</x:v>
      </x:c>
      <x:c r="P9622" s="268" t="n">
        <x:f>I9622*TOMATO_FERTILIZER+J9622*CARROT_FERTILIZER+K9622*MESCLUN_FERTILIZER</x:f>
        <x:v>43120</x:v>
      </x:c>
      <x:c r="Q9622" s="268" t="n">
        <x:f>MIN(M9622,FARMER_HOURS)*FARMER_RATE+MAX(M9622-FARMER_HOURS,0)*TEMP_RATE</x:f>
        <x:v>136848.04184927166</x:v>
      </x:c>
      <x:c r="R9622" s="268" t="n">
        <x:f>O9622-P9622-Q9622-FIXED_COST</x:f>
        <x:v>28147.958150728344</x:v>
      </x:c>
      <x:c r="S9622" s="139" t="str">
        <x:f>IF(AND(L9622&lt;=TOTAL_BED_CAP,N9622&lt;=TEMP_WORKER_CAP),"YES","NO")</x:f>
        <x:v>NO</x:v>
      </x:c>
      <x:c r="T9622" s="139" t="n">
        <x:f>IF(S9622="YES",R9622,-1E+99)</x:f>
        <x:v>-1e+99</x:v>
      </x:c>
    </x:row>
    <x:row r="9623">
      <x:c r="A9623" s="139"/>
      <x:c r="B9623" s="139"/>
      <x:c r="C9623" s="139"/>
      <x:c r="D9623" s="139"/>
      <x:c r="E9623" s="139"/>
      <x:c r="F9623" s="139"/>
      <x:c r="G9623" s="139"/>
      <x:c r="H9623" s="139"/>
      <x:c r="I9623" s="266" t="n">
        <x:f>INT((ROW()-ROW($I$46))/((CARROT_CAP+1)*(MESCLUN_CAP+1)))</x:f>
        <x:v>14</x:v>
      </x:c>
      <x:c r="J9623" s="266" t="n">
        <x:f>MOD(INT((ROW()-ROW($I$46))/(MESCLUN_CAP+1)),CARROT_CAP+1)</x:f>
        <x:v>14</x:v>
      </x:c>
      <x:c r="K9623" s="266" t="n">
        <x:f>MOD(ROW()-ROW($I$46),MESCLUN_CAP+1)</x:f>
        <x:v>29</x:v>
      </x:c>
      <x:c r="L9623" s="266" t="n">
        <x:f>SUM(I9623:K9623)</x:f>
        <x:v>57</x:v>
      </x:c>
      <x:c r="M9623" s="267" t="n">
        <x:f>I9623*TOMATO_HOURS*WEEKS*(1+TOMATO_DIM)^I9623+J9623*CARROT_HOURS*WEEKS*(1+CARROT_DIM)^J9623+K9623*MESCLUN_HOURS*WEEKS*(1+MESCLUN_DIM)^K9623</x:f>
        <x:v>7249.265238633701</x:v>
      </x:c>
      <x:c r="N9623" s="267" t="n">
        <x:f>MAX(M9623-FARMER_HOURS,0)/TEMP_HOURS_PER_WORKER</x:f>
        <x:v>4.534211971273404</x:v>
      </x:c>
      <x:c r="O9623" s="268" t="n">
        <x:f>I9623*TOMATO_PRICE+J9623*CARROT_PRICE+K9623*MESCLUN_PRICE</x:f>
        <x:v>230816</x:v>
      </x:c>
      <x:c r="P9623" s="268" t="n">
        <x:f>I9623*TOMATO_FERTILIZER+J9623*CARROT_FERTILIZER+K9623*MESCLUN_FERTILIZER</x:f>
        <x:v>44000</x:v>
      </x:c>
      <x:c r="Q9623" s="268" t="n">
        <x:f>MIN(M9623,FARMER_HOURS)*FARMER_RATE+MAX(M9623-FARMER_HOURS,0)*TEMP_RATE</x:f>
        <x:v>138355.2992818351</x:v>
      </x:c>
      <x:c r="R9623" s="268" t="n">
        <x:f>O9623-P9623-Q9623-FIXED_COST</x:f>
        <x:v>28460.70071816491</x:v>
      </x:c>
      <x:c r="S9623" s="139" t="str">
        <x:f>IF(AND(L9623&lt;=TOTAL_BED_CAP,N9623&lt;=TEMP_WORKER_CAP),"YES","NO")</x:f>
        <x:v>NO</x:v>
      </x:c>
      <x:c r="T9623" s="139" t="n">
        <x:f>IF(S9623="YES",R9623,-1E+99)</x:f>
        <x:v>-1e+99</x:v>
      </x:c>
    </x:row>
    <x:row r="9624">
      <x:c r="A9624" s="139"/>
      <x:c r="B9624" s="139"/>
      <x:c r="C9624" s="139"/>
      <x:c r="D9624" s="139"/>
      <x:c r="E9624" s="139"/>
      <x:c r="F9624" s="139"/>
      <x:c r="G9624" s="139"/>
      <x:c r="H9624" s="139"/>
      <x:c r="I9624" s="266" t="n">
        <x:f>INT((ROW()-ROW($I$46))/((CARROT_CAP+1)*(MESCLUN_CAP+1)))</x:f>
        <x:v>14</x:v>
      </x:c>
      <x:c r="J9624" s="266" t="n">
        <x:f>MOD(INT((ROW()-ROW($I$46))/(MESCLUN_CAP+1)),CARROT_CAP+1)</x:f>
        <x:v>14</x:v>
      </x:c>
      <x:c r="K9624" s="266" t="n">
        <x:f>MOD(ROW()-ROW($I$46),MESCLUN_CAP+1)</x:f>
        <x:v>30</x:v>
      </x:c>
      <x:c r="L9624" s="266" t="n">
        <x:f>SUM(I9624:K9624)</x:f>
        <x:v>58</x:v>
      </x:c>
      <x:c r="M9624" s="267" t="n">
        <x:f>I9624*TOMATO_HOURS*WEEKS*(1+TOMATO_DIM)^I9624+J9624*CARROT_HOURS*WEEKS*(1+CARROT_DIM)^J9624+K9624*MESCLUN_HOURS*WEEKS*(1+MESCLUN_DIM)^K9624</x:f>
        <x:v>7337.974943967471</x:v>
      </x:c>
      <x:c r="N9624" s="267" t="n">
        <x:f>MAX(M9624-FARMER_HOURS,0)/TEMP_HOURS_PER_WORKER</x:f>
        <x:v>4.595815933310743</x:v>
      </x:c>
      <x:c r="O9624" s="268" t="n">
        <x:f>I9624*TOMATO_PRICE+J9624*CARROT_PRICE+K9624*MESCLUN_PRICE</x:f>
        <x:v>233516</x:v>
      </x:c>
      <x:c r="P9624" s="268" t="n">
        <x:f>I9624*TOMATO_FERTILIZER+J9624*CARROT_FERTILIZER+K9624*MESCLUN_FERTILIZER</x:f>
        <x:v>44880</x:v>
      </x:c>
      <x:c r="Q9624" s="268" t="n">
        <x:f>MIN(M9624,FARMER_HOURS)*FARMER_RATE+MAX(M9624-FARMER_HOURS,0)*TEMP_RATE</x:f>
        <x:v>139895.3983327686</x:v>
      </x:c>
      <x:c r="R9624" s="268" t="n">
        <x:f>O9624-P9624-Q9624-FIXED_COST</x:f>
        <x:v>28740.601667231414</x:v>
      </x:c>
      <x:c r="S9624" s="139" t="str">
        <x:f>IF(AND(L9624&lt;=TOTAL_BED_CAP,N9624&lt;=TEMP_WORKER_CAP),"YES","NO")</x:f>
        <x:v>NO</x:v>
      </x:c>
      <x:c r="T9624" s="139" t="n">
        <x:f>IF(S9624="YES",R9624,-1E+99)</x:f>
        <x:v>-1e+99</x:v>
      </x:c>
    </x:row>
    <x:row r="9625">
      <x:c r="A9625" s="139"/>
      <x:c r="B9625" s="139"/>
      <x:c r="C9625" s="139"/>
      <x:c r="D9625" s="139"/>
      <x:c r="E9625" s="139"/>
      <x:c r="F9625" s="139"/>
      <x:c r="G9625" s="139"/>
      <x:c r="H9625" s="139"/>
      <x:c r="I9625" s="266" t="n">
        <x:f>INT((ROW()-ROW($I$46))/((CARROT_CAP+1)*(MESCLUN_CAP+1)))</x:f>
        <x:v>14</x:v>
      </x:c>
      <x:c r="J9625" s="266" t="n">
        <x:f>MOD(INT((ROW()-ROW($I$46))/(MESCLUN_CAP+1)),CARROT_CAP+1)</x:f>
        <x:v>15</x:v>
      </x:c>
      <x:c r="K9625" s="266" t="n">
        <x:f>MOD(ROW()-ROW($I$46),MESCLUN_CAP+1)</x:f>
        <x:v>0</x:v>
      </x:c>
      <x:c r="L9625" s="266" t="n">
        <x:f>SUM(I9625:K9625)</x:f>
        <x:v>29</x:v>
      </x:c>
      <x:c r="M9625" s="267" t="n">
        <x:f>I9625*TOMATO_HOURS*WEEKS*(1+TOMATO_DIM)^I9625+J9625*CARROT_HOURS*WEEKS*(1+CARROT_DIM)^J9625+K9625*MESCLUN_HOURS*WEEKS*(1+MESCLUN_DIM)^K9625</x:f>
        <x:v>5436.582078072992</x:v>
      </x:c>
      <x:c r="N9625" s="267" t="n">
        <x:f>MAX(M9625-FARMER_HOURS,0)/TEMP_HOURS_PER_WORKER</x:f>
        <x:v>3.275404220884022</x:v>
      </x:c>
      <x:c r="O9625" s="268" t="n">
        <x:f>I9625*TOMATO_PRICE+J9625*CARROT_PRICE+K9625*MESCLUN_PRICE</x:f>
        <x:v>154610</x:v>
      </x:c>
      <x:c r="P9625" s="268" t="n">
        <x:f>I9625*TOMATO_FERTILIZER+J9625*CARROT_FERTILIZER+K9625*MESCLUN_FERTILIZER</x:f>
        <x:v>18920</x:v>
      </x:c>
      <x:c r="Q9625" s="268" t="n">
        <x:f>MIN(M9625,FARMER_HOURS)*FARMER_RATE+MAX(M9625-FARMER_HOURS,0)*TEMP_RATE</x:f>
        <x:v>106885.10552210055</x:v>
      </x:c>
      <x:c r="R9625" s="268" t="n">
        <x:f>O9625-P9625-Q9625-FIXED_COST</x:f>
        <x:v>8804.894477899448</x:v>
      </x:c>
      <x:c r="S9625" s="139" t="str">
        <x:f>IF(AND(L9625&lt;=TOTAL_BED_CAP,N9625&lt;=TEMP_WORKER_CAP),"YES","NO")</x:f>
        <x:v>YES</x:v>
      </x:c>
      <x:c r="T9625" s="139" t="n">
        <x:f>IF(S9625="YES",R9625,-1E+99)</x:f>
        <x:v>8804.894477899448</x:v>
      </x:c>
    </x:row>
    <x:row r="9626">
      <x:c r="A9626" s="139"/>
      <x:c r="B9626" s="139"/>
      <x:c r="C9626" s="139"/>
      <x:c r="D9626" s="139"/>
      <x:c r="E9626" s="139"/>
      <x:c r="F9626" s="139"/>
      <x:c r="G9626" s="139"/>
      <x:c r="H9626" s="139"/>
      <x:c r="I9626" s="266" t="n">
        <x:f>INT((ROW()-ROW($I$46))/((CARROT_CAP+1)*(MESCLUN_CAP+1)))</x:f>
        <x:v>14</x:v>
      </x:c>
      <x:c r="J9626" s="266" t="n">
        <x:f>MOD(INT((ROW()-ROW($I$46))/(MESCLUN_CAP+1)),CARROT_CAP+1)</x:f>
        <x:v>15</x:v>
      </x:c>
      <x:c r="K9626" s="266" t="n">
        <x:f>MOD(ROW()-ROW($I$46),MESCLUN_CAP+1)</x:f>
        <x:v>1</x:v>
      </x:c>
      <x:c r="L9626" s="266" t="n">
        <x:f>SUM(I9626:K9626)</x:f>
        <x:v>30</x:v>
      </x:c>
      <x:c r="M9626" s="267" t="n">
        <x:f>I9626*TOMATO_HOURS*WEEKS*(1+TOMATO_DIM)^I9626+J9626*CARROT_HOURS*WEEKS*(1+CARROT_DIM)^J9626+K9626*MESCLUN_HOURS*WEEKS*(1+MESCLUN_DIM)^K9626</x:f>
        <x:v>5482.144578072992</x:v>
      </x:c>
      <x:c r="N9626" s="267" t="n">
        <x:f>MAX(M9626-FARMER_HOURS,0)/TEMP_HOURS_PER_WORKER</x:f>
        <x:v>3.3070448458840223</x:v>
      </x:c>
      <x:c r="O9626" s="268" t="n">
        <x:f>I9626*TOMATO_PRICE+J9626*CARROT_PRICE+K9626*MESCLUN_PRICE</x:f>
        <x:v>157310</x:v>
      </x:c>
      <x:c r="P9626" s="268" t="n">
        <x:f>I9626*TOMATO_FERTILIZER+J9626*CARROT_FERTILIZER+K9626*MESCLUN_FERTILIZER</x:f>
        <x:v>19800</x:v>
      </x:c>
      <x:c r="Q9626" s="268" t="n">
        <x:f>MIN(M9626,FARMER_HOURS)*FARMER_RATE+MAX(M9626-FARMER_HOURS,0)*TEMP_RATE</x:f>
        <x:v>107676.12114710055</x:v>
      </x:c>
      <x:c r="R9626" s="268" t="n">
        <x:f>O9626-P9626-Q9626-FIXED_COST</x:f>
        <x:v>9833.878852899448</x:v>
      </x:c>
      <x:c r="S9626" s="139" t="str">
        <x:f>IF(AND(L9626&lt;=TOTAL_BED_CAP,N9626&lt;=TEMP_WORKER_CAP),"YES","NO")</x:f>
        <x:v>YES</x:v>
      </x:c>
      <x:c r="T9626" s="139" t="n">
        <x:f>IF(S9626="YES",R9626,-1E+99)</x:f>
        <x:v>9833.878852899448</x:v>
      </x:c>
    </x:row>
    <x:row r="9627">
      <x:c r="A9627" s="139"/>
      <x:c r="B9627" s="139"/>
      <x:c r="C9627" s="139"/>
      <x:c r="D9627" s="139"/>
      <x:c r="E9627" s="139"/>
      <x:c r="F9627" s="139"/>
      <x:c r="G9627" s="139"/>
      <x:c r="H9627" s="139"/>
      <x:c r="I9627" s="266" t="n">
        <x:f>INT((ROW()-ROW($I$46))/((CARROT_CAP+1)*(MESCLUN_CAP+1)))</x:f>
        <x:v>14</x:v>
      </x:c>
      <x:c r="J9627" s="266" t="n">
        <x:f>MOD(INT((ROW()-ROW($I$46))/(MESCLUN_CAP+1)),CARROT_CAP+1)</x:f>
        <x:v>15</x:v>
      </x:c>
      <x:c r="K9627" s="266" t="n">
        <x:f>MOD(ROW()-ROW($I$46),MESCLUN_CAP+1)</x:f>
        <x:v>2</x:v>
      </x:c>
      <x:c r="L9627" s="266" t="n">
        <x:f>SUM(I9627:K9627)</x:f>
        <x:v>31</x:v>
      </x:c>
      <x:c r="M9627" s="267" t="n">
        <x:f>I9627*TOMATO_HOURS*WEEKS*(1+TOMATO_DIM)^I9627+J9627*CARROT_HOURS*WEEKS*(1+CARROT_DIM)^J9627+K9627*MESCLUN_HOURS*WEEKS*(1+MESCLUN_DIM)^K9627</x:f>
        <x:v>5528.846140572992</x:v>
      </x:c>
      <x:c r="N9627" s="267" t="n">
        <x:f>MAX(M9627-FARMER_HOURS,0)/TEMP_HOURS_PER_WORKER</x:f>
        <x:v>3.3394764865090223</x:v>
      </x:c>
      <x:c r="O9627" s="268" t="n">
        <x:f>I9627*TOMATO_PRICE+J9627*CARROT_PRICE+K9627*MESCLUN_PRICE</x:f>
        <x:v>160010</x:v>
      </x:c>
      <x:c r="P9627" s="268" t="n">
        <x:f>I9627*TOMATO_FERTILIZER+J9627*CARROT_FERTILIZER+K9627*MESCLUN_FERTILIZER</x:f>
        <x:v>20680</x:v>
      </x:c>
      <x:c r="Q9627" s="268" t="n">
        <x:f>MIN(M9627,FARMER_HOURS)*FARMER_RATE+MAX(M9627-FARMER_HOURS,0)*TEMP_RATE</x:f>
        <x:v>108486.91216272555</x:v>
      </x:c>
      <x:c r="R9627" s="268" t="n">
        <x:f>O9627-P9627-Q9627-FIXED_COST</x:f>
        <x:v>10843.087837274448</x:v>
      </x:c>
      <x:c r="S9627" s="139" t="str">
        <x:f>IF(AND(L9627&lt;=TOTAL_BED_CAP,N9627&lt;=TEMP_WORKER_CAP),"YES","NO")</x:f>
        <x:v>YES</x:v>
      </x:c>
      <x:c r="T9627" s="139" t="n">
        <x:f>IF(S9627="YES",R9627,-1E+99)</x:f>
        <x:v>10843.087837274448</x:v>
      </x:c>
    </x:row>
    <x:row r="9628">
      <x:c r="A9628" s="139"/>
      <x:c r="B9628" s="139"/>
      <x:c r="C9628" s="139"/>
      <x:c r="D9628" s="139"/>
      <x:c r="E9628" s="139"/>
      <x:c r="F9628" s="139"/>
      <x:c r="G9628" s="139"/>
      <x:c r="H9628" s="139"/>
      <x:c r="I9628" s="266" t="n">
        <x:f>INT((ROW()-ROW($I$46))/((CARROT_CAP+1)*(MESCLUN_CAP+1)))</x:f>
        <x:v>14</x:v>
      </x:c>
      <x:c r="J9628" s="266" t="n">
        <x:f>MOD(INT((ROW()-ROW($I$46))/(MESCLUN_CAP+1)),CARROT_CAP+1)</x:f>
        <x:v>15</x:v>
      </x:c>
      <x:c r="K9628" s="266" t="n">
        <x:f>MOD(ROW()-ROW($I$46),MESCLUN_CAP+1)</x:f>
        <x:v>3</x:v>
      </x:c>
      <x:c r="L9628" s="266" t="n">
        <x:f>SUM(I9628:K9628)</x:f>
        <x:v>32</x:v>
      </x:c>
      <x:c r="M9628" s="267" t="n">
        <x:f>I9628*TOMATO_HOURS*WEEKS*(1+TOMATO_DIM)^I9628+J9628*CARROT_HOURS*WEEKS*(1+CARROT_DIM)^J9628+K9628*MESCLUN_HOURS*WEEKS*(1+MESCLUN_DIM)^K9628</x:f>
        <x:v>5576.708122994867</x:v>
      </x:c>
      <x:c r="N9628" s="267" t="n">
        <x:f>MAX(M9628-FARMER_HOURS,0)/TEMP_HOURS_PER_WORKER</x:f>
        <x:v>3.372713974301991</x:v>
      </x:c>
      <x:c r="O9628" s="268" t="n">
        <x:f>I9628*TOMATO_PRICE+J9628*CARROT_PRICE+K9628*MESCLUN_PRICE</x:f>
        <x:v>162710</x:v>
      </x:c>
      <x:c r="P9628" s="268" t="n">
        <x:f>I9628*TOMATO_FERTILIZER+J9628*CARROT_FERTILIZER+K9628*MESCLUN_FERTILIZER</x:f>
        <x:v>21560</x:v>
      </x:c>
      <x:c r="Q9628" s="268" t="n">
        <x:f>MIN(M9628,FARMER_HOURS)*FARMER_RATE+MAX(M9628-FARMER_HOURS,0)*TEMP_RATE</x:f>
        <x:v>109317.84935754977</x:v>
      </x:c>
      <x:c r="R9628" s="268" t="n">
        <x:f>O9628-P9628-Q9628-FIXED_COST</x:f>
        <x:v>11832.15064245023</x:v>
      </x:c>
      <x:c r="S9628" s="139" t="str">
        <x:f>IF(AND(L9628&lt;=TOTAL_BED_CAP,N9628&lt;=TEMP_WORKER_CAP),"YES","NO")</x:f>
        <x:v>YES</x:v>
      </x:c>
      <x:c r="T9628" s="139" t="n">
        <x:f>IF(S9628="YES",R9628,-1E+99)</x:f>
        <x:v>11832.15064245023</x:v>
      </x:c>
    </x:row>
    <x:row r="9629">
      <x:c r="A9629" s="139"/>
      <x:c r="B9629" s="139"/>
      <x:c r="C9629" s="139"/>
      <x:c r="D9629" s="139"/>
      <x:c r="E9629" s="139"/>
      <x:c r="F9629" s="139"/>
      <x:c r="G9629" s="139"/>
      <x:c r="H9629" s="139"/>
      <x:c r="I9629" s="266" t="n">
        <x:f>INT((ROW()-ROW($I$46))/((CARROT_CAP+1)*(MESCLUN_CAP+1)))</x:f>
        <x:v>14</x:v>
      </x:c>
      <x:c r="J9629" s="266" t="n">
        <x:f>MOD(INT((ROW()-ROW($I$46))/(MESCLUN_CAP+1)),CARROT_CAP+1)</x:f>
        <x:v>15</x:v>
      </x:c>
      <x:c r="K9629" s="266" t="n">
        <x:f>MOD(ROW()-ROW($I$46),MESCLUN_CAP+1)</x:f>
        <x:v>4</x:v>
      </x:c>
      <x:c r="L9629" s="266" t="n">
        <x:f>SUM(I9629:K9629)</x:f>
        <x:v>33</x:v>
      </x:c>
      <x:c r="M9629" s="267" t="n">
        <x:f>I9629*TOMATO_HOURS*WEEKS*(1+TOMATO_DIM)^I9629+J9629*CARROT_HOURS*WEEKS*(1+CARROT_DIM)^J9629+K9629*MESCLUN_HOURS*WEEKS*(1+MESCLUN_DIM)^K9629</x:f>
        <x:v>5625.752238717523</x:v>
      </x:c>
      <x:c r="N9629" s="267" t="n">
        <x:f>MAX(M9629-FARMER_HOURS,0)/TEMP_HOURS_PER_WORKER</x:f>
        <x:v>3.40677238799828</x:v>
      </x:c>
      <x:c r="O9629" s="268" t="n">
        <x:f>I9629*TOMATO_PRICE+J9629*CARROT_PRICE+K9629*MESCLUN_PRICE</x:f>
        <x:v>165410</x:v>
      </x:c>
      <x:c r="P9629" s="268" t="n">
        <x:f>I9629*TOMATO_FERTILIZER+J9629*CARROT_FERTILIZER+K9629*MESCLUN_FERTILIZER</x:f>
        <x:v>22440</x:v>
      </x:c>
      <x:c r="Q9629" s="268" t="n">
        <x:f>MIN(M9629,FARMER_HOURS)*FARMER_RATE+MAX(M9629-FARMER_HOURS,0)*TEMP_RATE</x:f>
        <x:v>110169.309699957</x:v>
      </x:c>
      <x:c r="R9629" s="268" t="n">
        <x:f>O9629-P9629-Q9629-FIXED_COST</x:f>
        <x:v>12800.690300043003</x:v>
      </x:c>
      <x:c r="S9629" s="139" t="str">
        <x:f>IF(AND(L9629&lt;=TOTAL_BED_CAP,N9629&lt;=TEMP_WORKER_CAP),"YES","NO")</x:f>
        <x:v>YES</x:v>
      </x:c>
      <x:c r="T9629" s="139" t="n">
        <x:f>IF(S9629="YES",R9629,-1E+99)</x:f>
        <x:v>12800.690300043003</x:v>
      </x:c>
    </x:row>
    <x:row r="9630">
      <x:c r="A9630" s="139"/>
      <x:c r="B9630" s="139"/>
      <x:c r="C9630" s="139"/>
      <x:c r="D9630" s="139"/>
      <x:c r="E9630" s="139"/>
      <x:c r="F9630" s="139"/>
      <x:c r="G9630" s="139"/>
      <x:c r="H9630" s="139"/>
      <x:c r="I9630" s="266" t="n">
        <x:f>INT((ROW()-ROW($I$46))/((CARROT_CAP+1)*(MESCLUN_CAP+1)))</x:f>
        <x:v>14</x:v>
      </x:c>
      <x:c r="J9630" s="266" t="n">
        <x:f>MOD(INT((ROW()-ROW($I$46))/(MESCLUN_CAP+1)),CARROT_CAP+1)</x:f>
        <x:v>15</x:v>
      </x:c>
      <x:c r="K9630" s="266" t="n">
        <x:f>MOD(ROW()-ROW($I$46),MESCLUN_CAP+1)</x:f>
        <x:v>5</x:v>
      </x:c>
      <x:c r="L9630" s="266" t="n">
        <x:f>SUM(I9630:K9630)</x:f>
        <x:v>34</x:v>
      </x:c>
      <x:c r="M9630" s="267" t="n">
        <x:f>I9630*TOMATO_HOURS*WEEKS*(1+TOMATO_DIM)^I9630+J9630*CARROT_HOURS*WEEKS*(1+CARROT_DIM)^J9630+K9630*MESCLUN_HOURS*WEEKS*(1+MESCLUN_DIM)^K9630</x:f>
        <x:v>5676.0005626387265</x:v>
      </x:c>
      <x:c r="N9630" s="267" t="n">
        <x:f>MAX(M9630-FARMER_HOURS,0)/TEMP_HOURS_PER_WORKER</x:f>
        <x:v>3.4416670573880044</x:v>
      </x:c>
      <x:c r="O9630" s="268" t="n">
        <x:f>I9630*TOMATO_PRICE+J9630*CARROT_PRICE+K9630*MESCLUN_PRICE</x:f>
        <x:v>168110</x:v>
      </x:c>
      <x:c r="P9630" s="268" t="n">
        <x:f>I9630*TOMATO_FERTILIZER+J9630*CARROT_FERTILIZER+K9630*MESCLUN_FERTILIZER</x:f>
        <x:v>23320</x:v>
      </x:c>
      <x:c r="Q9630" s="268" t="n">
        <x:f>MIN(M9630,FARMER_HOURS)*FARMER_RATE+MAX(M9630-FARMER_HOURS,0)*TEMP_RATE</x:f>
        <x:v>111041.67643470012</x:v>
      </x:c>
      <x:c r="R9630" s="268" t="n">
        <x:f>O9630-P9630-Q9630-FIXED_COST</x:f>
        <x:v>13748.323565299885</x:v>
      </x:c>
      <x:c r="S9630" s="139" t="str">
        <x:f>IF(AND(L9630&lt;=TOTAL_BED_CAP,N9630&lt;=TEMP_WORKER_CAP),"YES","NO")</x:f>
        <x:v>YES</x:v>
      </x:c>
      <x:c r="T9630" s="139" t="n">
        <x:f>IF(S9630="YES",R9630,-1E+99)</x:f>
        <x:v>13748.323565299885</x:v>
      </x:c>
    </x:row>
    <x:row r="9631">
      <x:c r="A9631" s="139"/>
      <x:c r="B9631" s="139"/>
      <x:c r="C9631" s="139"/>
      <x:c r="D9631" s="139"/>
      <x:c r="E9631" s="139"/>
      <x:c r="F9631" s="139"/>
      <x:c r="G9631" s="139"/>
      <x:c r="H9631" s="139"/>
      <x:c r="I9631" s="266" t="n">
        <x:f>INT((ROW()-ROW($I$46))/((CARROT_CAP+1)*(MESCLUN_CAP+1)))</x:f>
        <x:v>14</x:v>
      </x:c>
      <x:c r="J9631" s="266" t="n">
        <x:f>MOD(INT((ROW()-ROW($I$46))/(MESCLUN_CAP+1)),CARROT_CAP+1)</x:f>
        <x:v>15</x:v>
      </x:c>
      <x:c r="K9631" s="266" t="n">
        <x:f>MOD(ROW()-ROW($I$46),MESCLUN_CAP+1)</x:f>
        <x:v>6</x:v>
      </x:c>
      <x:c r="L9631" s="266" t="n">
        <x:f>SUM(I9631:K9631)</x:f>
        <x:v>35</x:v>
      </x:c>
      <x:c r="M9631" s="267" t="n">
        <x:f>I9631*TOMATO_HOURS*WEEKS*(1+TOMATO_DIM)^I9631+J9631*CARROT_HOURS*WEEKS*(1+CARROT_DIM)^J9631+K9631*MESCLUN_HOURS*WEEKS*(1+MESCLUN_DIM)^K9631</x:f>
        <x:v>5727.47553682036</x:v>
      </x:c>
      <x:c r="N9631" s="267" t="n">
        <x:f>MAX(M9631-FARMER_HOURS,0)/TEMP_HOURS_PER_WORKER</x:f>
        <x:v>3.477413567236361</x:v>
      </x:c>
      <x:c r="O9631" s="268" t="n">
        <x:f>I9631*TOMATO_PRICE+J9631*CARROT_PRICE+K9631*MESCLUN_PRICE</x:f>
        <x:v>170810</x:v>
      </x:c>
      <x:c r="P9631" s="268" t="n">
        <x:f>I9631*TOMATO_FERTILIZER+J9631*CARROT_FERTILIZER+K9631*MESCLUN_FERTILIZER</x:f>
        <x:v>24200</x:v>
      </x:c>
      <x:c r="Q9631" s="268" t="n">
        <x:f>MIN(M9631,FARMER_HOURS)*FARMER_RATE+MAX(M9631-FARMER_HOURS,0)*TEMP_RATE</x:f>
        <x:v>111935.33918090902</x:v>
      </x:c>
      <x:c r="R9631" s="268" t="n">
        <x:f>O9631-P9631-Q9631-FIXED_COST</x:f>
        <x:v>14674.660819090976</x:v>
      </x:c>
      <x:c r="S9631" s="139" t="str">
        <x:f>IF(AND(L9631&lt;=TOTAL_BED_CAP,N9631&lt;=TEMP_WORKER_CAP),"YES","NO")</x:f>
        <x:v>YES</x:v>
      </x:c>
      <x:c r="T9631" s="139" t="n">
        <x:f>IF(S9631="YES",R9631,-1E+99)</x:f>
        <x:v>14674.660819090976</x:v>
      </x:c>
    </x:row>
    <x:row r="9632">
      <x:c r="A9632" s="139"/>
      <x:c r="B9632" s="139"/>
      <x:c r="C9632" s="139"/>
      <x:c r="D9632" s="139"/>
      <x:c r="E9632" s="139"/>
      <x:c r="F9632" s="139"/>
      <x:c r="G9632" s="139"/>
      <x:c r="H9632" s="139"/>
      <x:c r="I9632" s="266" t="n">
        <x:f>INT((ROW()-ROW($I$46))/((CARROT_CAP+1)*(MESCLUN_CAP+1)))</x:f>
        <x:v>14</x:v>
      </x:c>
      <x:c r="J9632" s="266" t="n">
        <x:f>MOD(INT((ROW()-ROW($I$46))/(MESCLUN_CAP+1)),CARROT_CAP+1)</x:f>
        <x:v>15</x:v>
      </x:c>
      <x:c r="K9632" s="266" t="n">
        <x:f>MOD(ROW()-ROW($I$46),MESCLUN_CAP+1)</x:f>
        <x:v>7</x:v>
      </x:c>
      <x:c r="L9632" s="266" t="n">
        <x:f>SUM(I9632:K9632)</x:f>
        <x:v>36</x:v>
      </x:c>
      <x:c r="M9632" s="267" t="n">
        <x:f>I9632*TOMATO_HOURS*WEEKS*(1+TOMATO_DIM)^I9632+J9632*CARROT_HOURS*WEEKS*(1+CARROT_DIM)^J9632+K9632*MESCLUN_HOURS*WEEKS*(1+MESCLUN_DIM)^K9632</x:f>
        <x:v>5780.19997621832</x:v>
      </x:c>
      <x:c r="N9632" s="267" t="n">
        <x:f>MAX(M9632-FARMER_HOURS,0)/TEMP_HOURS_PER_WORKER</x:f>
        <x:v>3.5140277612627226</x:v>
      </x:c>
      <x:c r="O9632" s="268" t="n">
        <x:f>I9632*TOMATO_PRICE+J9632*CARROT_PRICE+K9632*MESCLUN_PRICE</x:f>
        <x:v>173510</x:v>
      </x:c>
      <x:c r="P9632" s="268" t="n">
        <x:f>I9632*TOMATO_FERTILIZER+J9632*CARROT_FERTILIZER+K9632*MESCLUN_FERTILIZER</x:f>
        <x:v>25080</x:v>
      </x:c>
      <x:c r="Q9632" s="268" t="n">
        <x:f>MIN(M9632,FARMER_HOURS)*FARMER_RATE+MAX(M9632-FARMER_HOURS,0)*TEMP_RATE</x:f>
        <x:v>112850.69403156805</x:v>
      </x:c>
      <x:c r="R9632" s="268" t="n">
        <x:f>O9632-P9632-Q9632-FIXED_COST</x:f>
        <x:v>15579.305968431945</x:v>
      </x:c>
      <x:c r="S9632" s="139" t="str">
        <x:f>IF(AND(L9632&lt;=TOTAL_BED_CAP,N9632&lt;=TEMP_WORKER_CAP),"YES","NO")</x:f>
        <x:v>YES</x:v>
      </x:c>
      <x:c r="T9632" s="139" t="n">
        <x:f>IF(S9632="YES",R9632,-1E+99)</x:f>
        <x:v>15579.305968431945</x:v>
      </x:c>
    </x:row>
    <x:row r="9633">
      <x:c r="A9633" s="139"/>
      <x:c r="B9633" s="139"/>
      <x:c r="C9633" s="139"/>
      <x:c r="D9633" s="139"/>
      <x:c r="E9633" s="139"/>
      <x:c r="F9633" s="139"/>
      <x:c r="G9633" s="139"/>
      <x:c r="H9633" s="139"/>
      <x:c r="I9633" s="266" t="n">
        <x:f>INT((ROW()-ROW($I$46))/((CARROT_CAP+1)*(MESCLUN_CAP+1)))</x:f>
        <x:v>14</x:v>
      </x:c>
      <x:c r="J9633" s="266" t="n">
        <x:f>MOD(INT((ROW()-ROW($I$46))/(MESCLUN_CAP+1)),CARROT_CAP+1)</x:f>
        <x:v>15</x:v>
      </x:c>
      <x:c r="K9633" s="266" t="n">
        <x:f>MOD(ROW()-ROW($I$46),MESCLUN_CAP+1)</x:f>
        <x:v>8</x:v>
      </x:c>
      <x:c r="L9633" s="266" t="n">
        <x:f>SUM(I9633:K9633)</x:f>
        <x:v>37</x:v>
      </x:c>
      <x:c r="M9633" s="267" t="n">
        <x:f>I9633*TOMATO_HOURS*WEEKS*(1+TOMATO_DIM)^I9633+J9633*CARROT_HOURS*WEEKS*(1+CARROT_DIM)^J9633+K9633*MESCLUN_HOURS*WEEKS*(1+MESCLUN_DIM)^K9633</x:f>
        <x:v>5834.1970744983</x:v>
      </x:c>
      <x:c r="N9633" s="267" t="n">
        <x:f>MAX(M9633-FARMER_HOURS,0)/TEMP_HOURS_PER_WORKER</x:f>
        <x:v>3.551525746179375</x:v>
      </x:c>
      <x:c r="O9633" s="268" t="n">
        <x:f>I9633*TOMATO_PRICE+J9633*CARROT_PRICE+K9633*MESCLUN_PRICE</x:f>
        <x:v>176210</x:v>
      </x:c>
      <x:c r="P9633" s="268" t="n">
        <x:f>I9633*TOMATO_FERTILIZER+J9633*CARROT_FERTILIZER+K9633*MESCLUN_FERTILIZER</x:f>
        <x:v>25960</x:v>
      </x:c>
      <x:c r="Q9633" s="268" t="n">
        <x:f>MIN(M9633,FARMER_HOURS)*FARMER_RATE+MAX(M9633-FARMER_HOURS,0)*TEMP_RATE</x:f>
        <x:v>113788.14365448437</x:v>
      </x:c>
      <x:c r="R9633" s="268" t="n">
        <x:f>O9633-P9633-Q9633-FIXED_COST</x:f>
        <x:v>16461.856345515625</x:v>
      </x:c>
      <x:c r="S9633" s="139" t="str">
        <x:f>IF(AND(L9633&lt;=TOTAL_BED_CAP,N9633&lt;=TEMP_WORKER_CAP),"YES","NO")</x:f>
        <x:v>YES</x:v>
      </x:c>
      <x:c r="T9633" s="139" t="n">
        <x:f>IF(S9633="YES",R9633,-1E+99)</x:f>
        <x:v>16461.856345515625</x:v>
      </x:c>
    </x:row>
    <x:row r="9634">
      <x:c r="A9634" s="139"/>
      <x:c r="B9634" s="139"/>
      <x:c r="C9634" s="139"/>
      <x:c r="D9634" s="139"/>
      <x:c r="E9634" s="139"/>
      <x:c r="F9634" s="139"/>
      <x:c r="G9634" s="139"/>
      <x:c r="H9634" s="139"/>
      <x:c r="I9634" s="266" t="n">
        <x:f>INT((ROW()-ROW($I$46))/((CARROT_CAP+1)*(MESCLUN_CAP+1)))</x:f>
        <x:v>14</x:v>
      </x:c>
      <x:c r="J9634" s="266" t="n">
        <x:f>MOD(INT((ROW()-ROW($I$46))/(MESCLUN_CAP+1)),CARROT_CAP+1)</x:f>
        <x:v>15</x:v>
      </x:c>
      <x:c r="K9634" s="266" t="n">
        <x:f>MOD(ROW()-ROW($I$46),MESCLUN_CAP+1)</x:f>
        <x:v>9</x:v>
      </x:c>
      <x:c r="L9634" s="266" t="n">
        <x:f>SUM(I9634:K9634)</x:f>
        <x:v>38</x:v>
      </x:c>
      <x:c r="M9634" s="267" t="n">
        <x:f>I9634*TOMATO_HOURS*WEEKS*(1+TOMATO_DIM)^I9634+J9634*CARROT_HOURS*WEEKS*(1+CARROT_DIM)^J9634+K9634*MESCLUN_HOURS*WEEKS*(1+MESCLUN_DIM)^K9634</x:f>
        <x:v>5889.490409938695</x:v>
      </x:c>
      <x:c r="N9634" s="267" t="n">
        <x:f>MAX(M9634-FARMER_HOURS,0)/TEMP_HOURS_PER_WORKER</x:f>
        <x:v>3.5899238957907604</x:v>
      </x:c>
      <x:c r="O9634" s="268" t="n">
        <x:f>I9634*TOMATO_PRICE+J9634*CARROT_PRICE+K9634*MESCLUN_PRICE</x:f>
        <x:v>178910</x:v>
      </x:c>
      <x:c r="P9634" s="268" t="n">
        <x:f>I9634*TOMATO_FERTILIZER+J9634*CARROT_FERTILIZER+K9634*MESCLUN_FERTILIZER</x:f>
        <x:v>26840</x:v>
      </x:c>
      <x:c r="Q9634" s="268" t="n">
        <x:f>MIN(M9634,FARMER_HOURS)*FARMER_RATE+MAX(M9634-FARMER_HOURS,0)*TEMP_RATE</x:f>
        <x:v>114748.097394769</x:v>
      </x:c>
      <x:c r="R9634" s="268" t="n">
        <x:f>O9634-P9634-Q9634-FIXED_COST</x:f>
        <x:v>17321.902605230993</x:v>
      </x:c>
      <x:c r="S9634" s="139" t="str">
        <x:f>IF(AND(L9634&lt;=TOTAL_BED_CAP,N9634&lt;=TEMP_WORKER_CAP),"YES","NO")</x:f>
        <x:v>YES</x:v>
      </x:c>
      <x:c r="T9634" s="139" t="n">
        <x:f>IF(S9634="YES",R9634,-1E+99)</x:f>
        <x:v>17321.902605230993</x:v>
      </x:c>
    </x:row>
    <x:row r="9635">
      <x:c r="A9635" s="139"/>
      <x:c r="B9635" s="139"/>
      <x:c r="C9635" s="139"/>
      <x:c r="D9635" s="139"/>
      <x:c r="E9635" s="139"/>
      <x:c r="F9635" s="139"/>
      <x:c r="G9635" s="139"/>
      <x:c r="H9635" s="139"/>
      <x:c r="I9635" s="266" t="n">
        <x:f>INT((ROW()-ROW($I$46))/((CARROT_CAP+1)*(MESCLUN_CAP+1)))</x:f>
        <x:v>14</x:v>
      </x:c>
      <x:c r="J9635" s="266" t="n">
        <x:f>MOD(INT((ROW()-ROW($I$46))/(MESCLUN_CAP+1)),CARROT_CAP+1)</x:f>
        <x:v>15</x:v>
      </x:c>
      <x:c r="K9635" s="266" t="n">
        <x:f>MOD(ROW()-ROW($I$46),MESCLUN_CAP+1)</x:f>
        <x:v>10</x:v>
      </x:c>
      <x:c r="L9635" s="266" t="n">
        <x:f>SUM(I9635:K9635)</x:f>
        <x:v>39</x:v>
      </x:c>
      <x:c r="M9635" s="267" t="n">
        <x:f>I9635*TOMATO_HOURS*WEEKS*(1+TOMATO_DIM)^I9635+J9635*CARROT_HOURS*WEEKS*(1+CARROT_DIM)^J9635+K9635*MESCLUN_HOURS*WEEKS*(1+MESCLUN_DIM)^K9635</x:f>
        <x:v>5946.103951421907</x:v>
      </x:c>
      <x:c r="N9635" s="267" t="n">
        <x:f>MAX(M9635-FARMER_HOURS,0)/TEMP_HOURS_PER_WORKER</x:f>
        <x:v>3.629238855154102</x:v>
      </x:c>
      <x:c r="O9635" s="268" t="n">
        <x:f>I9635*TOMATO_PRICE+J9635*CARROT_PRICE+K9635*MESCLUN_PRICE</x:f>
        <x:v>181610</x:v>
      </x:c>
      <x:c r="P9635" s="268" t="n">
        <x:f>I9635*TOMATO_FERTILIZER+J9635*CARROT_FERTILIZER+K9635*MESCLUN_FERTILIZER</x:f>
        <x:v>27720</x:v>
      </x:c>
      <x:c r="Q9635" s="268" t="n">
        <x:f>MIN(M9635,FARMER_HOURS)*FARMER_RATE+MAX(M9635-FARMER_HOURS,0)*TEMP_RATE</x:f>
        <x:v>115730.97137885256</x:v>
      </x:c>
      <x:c r="R9635" s="268" t="n">
        <x:f>O9635-P9635-Q9635-FIXED_COST</x:f>
        <x:v>18159.028621147445</x:v>
      </x:c>
      <x:c r="S9635" s="139" t="str">
        <x:f>IF(AND(L9635&lt;=TOTAL_BED_CAP,N9635&lt;=TEMP_WORKER_CAP),"YES","NO")</x:f>
        <x:v>YES</x:v>
      </x:c>
      <x:c r="T9635" s="139" t="n">
        <x:f>IF(S9635="YES",R9635,-1E+99)</x:f>
        <x:v>18159.028621147445</x:v>
      </x:c>
    </x:row>
    <x:row r="9636">
      <x:c r="A9636" s="139"/>
      <x:c r="B9636" s="139"/>
      <x:c r="C9636" s="139"/>
      <x:c r="D9636" s="139"/>
      <x:c r="E9636" s="139"/>
      <x:c r="F9636" s="139"/>
      <x:c r="G9636" s="139"/>
      <x:c r="H9636" s="139"/>
      <x:c r="I9636" s="266" t="n">
        <x:f>INT((ROW()-ROW($I$46))/((CARROT_CAP+1)*(MESCLUN_CAP+1)))</x:f>
        <x:v>14</x:v>
      </x:c>
      <x:c r="J9636" s="266" t="n">
        <x:f>MOD(INT((ROW()-ROW($I$46))/(MESCLUN_CAP+1)),CARROT_CAP+1)</x:f>
        <x:v>15</x:v>
      </x:c>
      <x:c r="K9636" s="266" t="n">
        <x:f>MOD(ROW()-ROW($I$46),MESCLUN_CAP+1)</x:f>
        <x:v>11</x:v>
      </x:c>
      <x:c r="L9636" s="266" t="n">
        <x:f>SUM(I9636:K9636)</x:f>
        <x:v>40</x:v>
      </x:c>
      <x:c r="M9636" s="267" t="n">
        <x:f>I9636*TOMATO_HOURS*WEEKS*(1+TOMATO_DIM)^I9636+J9636*CARROT_HOURS*WEEKS*(1+CARROT_DIM)^J9636+K9636*MESCLUN_HOURS*WEEKS*(1+MESCLUN_DIM)^K9636</x:f>
        <x:v>6004.062064515347</x:v>
      </x:c>
      <x:c r="N9636" s="267" t="n">
        <x:f>MAX(M9636-FARMER_HOURS,0)/TEMP_HOURS_PER_WORKER</x:f>
        <x:v>3.6694875448023243</x:v>
      </x:c>
      <x:c r="O9636" s="268" t="n">
        <x:f>I9636*TOMATO_PRICE+J9636*CARROT_PRICE+K9636*MESCLUN_PRICE</x:f>
        <x:v>184310</x:v>
      </x:c>
      <x:c r="P9636" s="268" t="n">
        <x:f>I9636*TOMATO_FERTILIZER+J9636*CARROT_FERTILIZER+K9636*MESCLUN_FERTILIZER</x:f>
        <x:v>28600</x:v>
      </x:c>
      <x:c r="Q9636" s="268" t="n">
        <x:f>MIN(M9636,FARMER_HOURS)*FARMER_RATE+MAX(M9636-FARMER_HOURS,0)*TEMP_RATE</x:f>
        <x:v>116737.1886200581</x:v>
      </x:c>
      <x:c r="R9636" s="268" t="n">
        <x:f>O9636-P9636-Q9636-FIXED_COST</x:f>
        <x:v>18972.811379941893</x:v>
      </x:c>
      <x:c r="S9636" s="139" t="str">
        <x:f>IF(AND(L9636&lt;=TOTAL_BED_CAP,N9636&lt;=TEMP_WORKER_CAP),"YES","NO")</x:f>
        <x:v>YES</x:v>
      </x:c>
      <x:c r="T9636" s="139" t="n">
        <x:f>IF(S9636="YES",R9636,-1E+99)</x:f>
        <x:v>18972.811379941893</x:v>
      </x:c>
    </x:row>
    <x:row r="9637">
      <x:c r="A9637" s="139"/>
      <x:c r="B9637" s="139"/>
      <x:c r="C9637" s="139"/>
      <x:c r="D9637" s="139"/>
      <x:c r="E9637" s="139"/>
      <x:c r="F9637" s="139"/>
      <x:c r="G9637" s="139"/>
      <x:c r="H9637" s="139"/>
      <x:c r="I9637" s="266" t="n">
        <x:f>INT((ROW()-ROW($I$46))/((CARROT_CAP+1)*(MESCLUN_CAP+1)))</x:f>
        <x:v>14</x:v>
      </x:c>
      <x:c r="J9637" s="266" t="n">
        <x:f>MOD(INT((ROW()-ROW($I$46))/(MESCLUN_CAP+1)),CARROT_CAP+1)</x:f>
        <x:v>15</x:v>
      </x:c>
      <x:c r="K9637" s="266" t="n">
        <x:f>MOD(ROW()-ROW($I$46),MESCLUN_CAP+1)</x:f>
        <x:v>12</x:v>
      </x:c>
      <x:c r="L9637" s="266" t="n">
        <x:f>SUM(I9637:K9637)</x:f>
        <x:v>41</x:v>
      </x:c>
      <x:c r="M9637" s="267" t="n">
        <x:f>I9637*TOMATO_HOURS*WEEKS*(1+TOMATO_DIM)^I9637+J9637*CARROT_HOURS*WEEKS*(1+CARROT_DIM)^J9637+K9637*MESCLUN_HOURS*WEEKS*(1+MESCLUN_DIM)^K9637</x:f>
        <x:v>6063.389517643411</x:v>
      </x:c>
      <x:c r="N9637" s="267" t="n">
        <x:f>MAX(M9637-FARMER_HOURS,0)/TEMP_HOURS_PER_WORKER</x:f>
        <x:v>3.7106871650301465</x:v>
      </x:c>
      <x:c r="O9637" s="268" t="n">
        <x:f>I9637*TOMATO_PRICE+J9637*CARROT_PRICE+K9637*MESCLUN_PRICE</x:f>
        <x:v>187010</x:v>
      </x:c>
      <x:c r="P9637" s="268" t="n">
        <x:f>I9637*TOMATO_FERTILIZER+J9637*CARROT_FERTILIZER+K9637*MESCLUN_FERTILIZER</x:f>
        <x:v>29480</x:v>
      </x:c>
      <x:c r="Q9637" s="268" t="n">
        <x:f>MIN(M9637,FARMER_HOURS)*FARMER_RATE+MAX(M9637-FARMER_HOURS,0)*TEMP_RATE</x:f>
        <x:v>117767.17912575365</x:v>
      </x:c>
      <x:c r="R9637" s="268" t="n">
        <x:f>O9637-P9637-Q9637-FIXED_COST</x:f>
        <x:v>19762.820874246347</x:v>
      </x:c>
      <x:c r="S9637" s="139" t="str">
        <x:f>IF(AND(L9637&lt;=TOTAL_BED_CAP,N9637&lt;=TEMP_WORKER_CAP),"YES","NO")</x:f>
        <x:v>YES</x:v>
      </x:c>
      <x:c r="T9637" s="139" t="n">
        <x:f>IF(S9637="YES",R9637,-1E+99)</x:f>
        <x:v>19762.820874246347</x:v>
      </x:c>
    </x:row>
    <x:row r="9638">
      <x:c r="A9638" s="139"/>
      <x:c r="B9638" s="139"/>
      <x:c r="C9638" s="139"/>
      <x:c r="D9638" s="139"/>
      <x:c r="E9638" s="139"/>
      <x:c r="F9638" s="139"/>
      <x:c r="G9638" s="139"/>
      <x:c r="H9638" s="139"/>
      <x:c r="I9638" s="266" t="n">
        <x:f>INT((ROW()-ROW($I$46))/((CARROT_CAP+1)*(MESCLUN_CAP+1)))</x:f>
        <x:v>14</x:v>
      </x:c>
      <x:c r="J9638" s="266" t="n">
        <x:f>MOD(INT((ROW()-ROW($I$46))/(MESCLUN_CAP+1)),CARROT_CAP+1)</x:f>
        <x:v>15</x:v>
      </x:c>
      <x:c r="K9638" s="266" t="n">
        <x:f>MOD(ROW()-ROW($I$46),MESCLUN_CAP+1)</x:f>
        <x:v>13</x:v>
      </x:c>
      <x:c r="L9638" s="266" t="n">
        <x:f>SUM(I9638:K9638)</x:f>
        <x:v>42</x:v>
      </x:c>
      <x:c r="M9638" s="267" t="n">
        <x:f>I9638*TOMATO_HOURS*WEEKS*(1+TOMATO_DIM)^I9638+J9638*CARROT_HOURS*WEEKS*(1+CARROT_DIM)^J9638+K9638*MESCLUN_HOURS*WEEKS*(1+MESCLUN_DIM)^K9638</x:f>
        <x:v>6124.111488351795</x:v>
      </x:c>
      <x:c r="N9638" s="267" t="n">
        <x:f>MAX(M9638-FARMER_HOURS,0)/TEMP_HOURS_PER_WORKER</x:f>
        <x:v>3.752855200244302</x:v>
      </x:c>
      <x:c r="O9638" s="268" t="n">
        <x:f>I9638*TOMATO_PRICE+J9638*CARROT_PRICE+K9638*MESCLUN_PRICE</x:f>
        <x:v>189710</x:v>
      </x:c>
      <x:c r="P9638" s="268" t="n">
        <x:f>I9638*TOMATO_FERTILIZER+J9638*CARROT_FERTILIZER+K9638*MESCLUN_FERTILIZER</x:f>
        <x:v>30360</x:v>
      </x:c>
      <x:c r="Q9638" s="268" t="n">
        <x:f>MIN(M9638,FARMER_HOURS)*FARMER_RATE+MAX(M9638-FARMER_HOURS,0)*TEMP_RATE</x:f>
        <x:v>118821.38000610755</x:v>
      </x:c>
      <x:c r="R9638" s="268" t="n">
        <x:f>O9638-P9638-Q9638-FIXED_COST</x:f>
        <x:v>20528.619993892455</x:v>
      </x:c>
      <x:c r="S9638" s="139" t="str">
        <x:f>IF(AND(L9638&lt;=TOTAL_BED_CAP,N9638&lt;=TEMP_WORKER_CAP),"YES","NO")</x:f>
        <x:v>YES</x:v>
      </x:c>
      <x:c r="T9638" s="139" t="n">
        <x:f>IF(S9638="YES",R9638,-1E+99)</x:f>
        <x:v>20528.619993892455</x:v>
      </x:c>
    </x:row>
    <x:row r="9639">
      <x:c r="A9639" s="139"/>
      <x:c r="B9639" s="139"/>
      <x:c r="C9639" s="139"/>
      <x:c r="D9639" s="139"/>
      <x:c r="E9639" s="139"/>
      <x:c r="F9639" s="139"/>
      <x:c r="G9639" s="139"/>
      <x:c r="H9639" s="139"/>
      <x:c r="I9639" s="266" t="n">
        <x:f>INT((ROW()-ROW($I$46))/((CARROT_CAP+1)*(MESCLUN_CAP+1)))</x:f>
        <x:v>14</x:v>
      </x:c>
      <x:c r="J9639" s="266" t="n">
        <x:f>MOD(INT((ROW()-ROW($I$46))/(MESCLUN_CAP+1)),CARROT_CAP+1)</x:f>
        <x:v>15</x:v>
      </x:c>
      <x:c r="K9639" s="266" t="n">
        <x:f>MOD(ROW()-ROW($I$46),MESCLUN_CAP+1)</x:f>
        <x:v>14</x:v>
      </x:c>
      <x:c r="L9639" s="266" t="n">
        <x:f>SUM(I9639:K9639)</x:f>
        <x:v>43</x:v>
      </x:c>
      <x:c r="M9639" s="267" t="n">
        <x:f>I9639*TOMATO_HOURS*WEEKS*(1+TOMATO_DIM)^I9639+J9639*CARROT_HOURS*WEEKS*(1+CARROT_DIM)^J9639+K9639*MESCLUN_HOURS*WEEKS*(1+MESCLUN_DIM)^K9639</x:f>
        <x:v>6186.253569665456</x:v>
      </x:c>
      <x:c r="N9639" s="267" t="n">
        <x:f>MAX(M9639-FARMER_HOURS,0)/TEMP_HOURS_PER_WORKER</x:f>
        <x:v>3.7960094233787887</x:v>
      </x:c>
      <x:c r="O9639" s="268" t="n">
        <x:f>I9639*TOMATO_PRICE+J9639*CARROT_PRICE+K9639*MESCLUN_PRICE</x:f>
        <x:v>192410</x:v>
      </x:c>
      <x:c r="P9639" s="268" t="n">
        <x:f>I9639*TOMATO_FERTILIZER+J9639*CARROT_FERTILIZER+K9639*MESCLUN_FERTILIZER</x:f>
        <x:v>31240</x:v>
      </x:c>
      <x:c r="Q9639" s="268" t="n">
        <x:f>MIN(M9639,FARMER_HOURS)*FARMER_RATE+MAX(M9639-FARMER_HOURS,0)*TEMP_RATE</x:f>
        <x:v>119900.23558446972</x:v>
      </x:c>
      <x:c r="R9639" s="268" t="n">
        <x:f>O9639-P9639-Q9639-FIXED_COST</x:f>
        <x:v>21269.764415530284</x:v>
      </x:c>
      <x:c r="S9639" s="139" t="str">
        <x:f>IF(AND(L9639&lt;=TOTAL_BED_CAP,N9639&lt;=TEMP_WORKER_CAP),"YES","NO")</x:f>
        <x:v>YES</x:v>
      </x:c>
      <x:c r="T9639" s="139" t="n">
        <x:f>IF(S9639="YES",R9639,-1E+99)</x:f>
        <x:v>21269.764415530284</x:v>
      </x:c>
    </x:row>
    <x:row r="9640">
      <x:c r="A9640" s="139"/>
      <x:c r="B9640" s="139"/>
      <x:c r="C9640" s="139"/>
      <x:c r="D9640" s="139"/>
      <x:c r="E9640" s="139"/>
      <x:c r="F9640" s="139"/>
      <x:c r="G9640" s="139"/>
      <x:c r="H9640" s="139"/>
      <x:c r="I9640" s="266" t="n">
        <x:f>INT((ROW()-ROW($I$46))/((CARROT_CAP+1)*(MESCLUN_CAP+1)))</x:f>
        <x:v>14</x:v>
      </x:c>
      <x:c r="J9640" s="266" t="n">
        <x:f>MOD(INT((ROW()-ROW($I$46))/(MESCLUN_CAP+1)),CARROT_CAP+1)</x:f>
        <x:v>15</x:v>
      </x:c>
      <x:c r="K9640" s="266" t="n">
        <x:f>MOD(ROW()-ROW($I$46),MESCLUN_CAP+1)</x:f>
        <x:v>15</x:v>
      </x:c>
      <x:c r="L9640" s="266" t="n">
        <x:f>SUM(I9640:K9640)</x:f>
        <x:v>44</x:v>
      </x:c>
      <x:c r="M9640" s="267" t="n">
        <x:f>I9640*TOMATO_HOURS*WEEKS*(1+TOMATO_DIM)^I9640+J9640*CARROT_HOURS*WEEKS*(1+CARROT_DIM)^J9640+K9640*MESCLUN_HOURS*WEEKS*(1+MESCLUN_DIM)^K9640</x:f>
        <x:v>6249.8417765416025</x:v>
      </x:c>
      <x:c r="N9640" s="267" t="n">
        <x:f>MAX(M9640-FARMER_HOURS,0)/TEMP_HOURS_PER_WORKER</x:f>
        <x:v>3.840167900376113</x:v>
      </x:c>
      <x:c r="O9640" s="268" t="n">
        <x:f>I9640*TOMATO_PRICE+J9640*CARROT_PRICE+K9640*MESCLUN_PRICE</x:f>
        <x:v>195110</x:v>
      </x:c>
      <x:c r="P9640" s="268" t="n">
        <x:f>I9640*TOMATO_FERTILIZER+J9640*CARROT_FERTILIZER+K9640*MESCLUN_FERTILIZER</x:f>
        <x:v>32120</x:v>
      </x:c>
      <x:c r="Q9640" s="268" t="n">
        <x:f>MIN(M9640,FARMER_HOURS)*FARMER_RATE+MAX(M9640-FARMER_HOURS,0)*TEMP_RATE</x:f>
        <x:v>121004.19750940282</x:v>
      </x:c>
      <x:c r="R9640" s="268" t="n">
        <x:f>O9640-P9640-Q9640-FIXED_COST</x:f>
        <x:v>21985.802490597183</x:v>
      </x:c>
      <x:c r="S9640" s="139" t="str">
        <x:f>IF(AND(L9640&lt;=TOTAL_BED_CAP,N9640&lt;=TEMP_WORKER_CAP),"YES","NO")</x:f>
        <x:v>YES</x:v>
      </x:c>
      <x:c r="T9640" s="139" t="n">
        <x:f>IF(S9640="YES",R9640,-1E+99)</x:f>
        <x:v>21985.802490597183</x:v>
      </x:c>
    </x:row>
    <x:row r="9641">
      <x:c r="A9641" s="139"/>
      <x:c r="B9641" s="139"/>
      <x:c r="C9641" s="139"/>
      <x:c r="D9641" s="139"/>
      <x:c r="E9641" s="139"/>
      <x:c r="F9641" s="139"/>
      <x:c r="G9641" s="139"/>
      <x:c r="H9641" s="139"/>
      <x:c r="I9641" s="266" t="n">
        <x:f>INT((ROW()-ROW($I$46))/((CARROT_CAP+1)*(MESCLUN_CAP+1)))</x:f>
        <x:v>14</x:v>
      </x:c>
      <x:c r="J9641" s="266" t="n">
        <x:f>MOD(INT((ROW()-ROW($I$46))/(MESCLUN_CAP+1)),CARROT_CAP+1)</x:f>
        <x:v>15</x:v>
      </x:c>
      <x:c r="K9641" s="266" t="n">
        <x:f>MOD(ROW()-ROW($I$46),MESCLUN_CAP+1)</x:f>
        <x:v>16</x:v>
      </x:c>
      <x:c r="L9641" s="266" t="n">
        <x:f>SUM(I9641:K9641)</x:f>
        <x:v>45</x:v>
      </x:c>
      <x:c r="M9641" s="267" t="n">
        <x:f>I9641*TOMATO_HOURS*WEEKS*(1+TOMATO_DIM)^I9641+J9641*CARROT_HOURS*WEEKS*(1+CARROT_DIM)^J9641+K9641*MESCLUN_HOURS*WEEKS*(1+MESCLUN_DIM)^K9641</x:f>
        <x:v>6314.902552419091</x:v>
      </x:c>
      <x:c r="N9641" s="267" t="n">
        <x:f>MAX(M9641-FARMER_HOURS,0)/TEMP_HOURS_PER_WORKER</x:f>
        <x:v>3.88534899473548</x:v>
      </x:c>
      <x:c r="O9641" s="268" t="n">
        <x:f>I9641*TOMATO_PRICE+J9641*CARROT_PRICE+K9641*MESCLUN_PRICE</x:f>
        <x:v>197810</x:v>
      </x:c>
      <x:c r="P9641" s="268" t="n">
        <x:f>I9641*TOMATO_FERTILIZER+J9641*CARROT_FERTILIZER+K9641*MESCLUN_FERTILIZER</x:f>
        <x:v>33000</x:v>
      </x:c>
      <x:c r="Q9641" s="268" t="n">
        <x:f>MIN(M9641,FARMER_HOURS)*FARMER_RATE+MAX(M9641-FARMER_HOURS,0)*TEMP_RATE</x:f>
        <x:v>122133.724868387</x:v>
      </x:c>
      <x:c r="R9641" s="268" t="n">
        <x:f>O9641-P9641-Q9641-FIXED_COST</x:f>
        <x:v>22676.275131613</x:v>
      </x:c>
      <x:c r="S9641" s="139" t="str">
        <x:f>IF(AND(L9641&lt;=TOTAL_BED_CAP,N9641&lt;=TEMP_WORKER_CAP),"YES","NO")</x:f>
        <x:v>YES</x:v>
      </x:c>
      <x:c r="T9641" s="139" t="n">
        <x:f>IF(S9641="YES",R9641,-1E+99)</x:f>
        <x:v>22676.275131613</x:v>
      </x:c>
    </x:row>
    <x:row r="9642">
      <x:c r="A9642" s="139"/>
      <x:c r="B9642" s="139"/>
      <x:c r="C9642" s="139"/>
      <x:c r="D9642" s="139"/>
      <x:c r="E9642" s="139"/>
      <x:c r="F9642" s="139"/>
      <x:c r="G9642" s="139"/>
      <x:c r="H9642" s="139"/>
      <x:c r="I9642" s="266" t="n">
        <x:f>INT((ROW()-ROW($I$46))/((CARROT_CAP+1)*(MESCLUN_CAP+1)))</x:f>
        <x:v>14</x:v>
      </x:c>
      <x:c r="J9642" s="266" t="n">
        <x:f>MOD(INT((ROW()-ROW($I$46))/(MESCLUN_CAP+1)),CARROT_CAP+1)</x:f>
        <x:v>15</x:v>
      </x:c>
      <x:c r="K9642" s="266" t="n">
        <x:f>MOD(ROW()-ROW($I$46),MESCLUN_CAP+1)</x:f>
        <x:v>17</x:v>
      </x:c>
      <x:c r="L9642" s="266" t="n">
        <x:f>SUM(I9642:K9642)</x:f>
        <x:v>46</x:v>
      </x:c>
      <x:c r="M9642" s="267" t="n">
        <x:f>I9642*TOMATO_HOURS*WEEKS*(1+TOMATO_DIM)^I9642+J9642*CARROT_HOURS*WEEKS*(1+CARROT_DIM)^J9642+K9642*MESCLUN_HOURS*WEEKS*(1+MESCLUN_DIM)^K9642</x:f>
        <x:v>6381.462775865632</x:v>
      </x:c>
      <x:c r="N9642" s="267" t="n">
        <x:f>MAX(M9642-FARMER_HOURS,0)/TEMP_HOURS_PER_WORKER</x:f>
        <x:v>3.9315713721289107</x:v>
      </x:c>
      <x:c r="O9642" s="268" t="n">
        <x:f>I9642*TOMATO_PRICE+J9642*CARROT_PRICE+K9642*MESCLUN_PRICE</x:f>
        <x:v>200510</x:v>
      </x:c>
      <x:c r="P9642" s="268" t="n">
        <x:f>I9642*TOMATO_FERTILIZER+J9642*CARROT_FERTILIZER+K9642*MESCLUN_FERTILIZER</x:f>
        <x:v>33880</x:v>
      </x:c>
      <x:c r="Q9642" s="268" t="n">
        <x:f>MIN(M9642,FARMER_HOURS)*FARMER_RATE+MAX(M9642-FARMER_HOURS,0)*TEMP_RATE</x:f>
        <x:v>123289.28430322277</x:v>
      </x:c>
      <x:c r="R9642" s="268" t="n">
        <x:f>O9642-P9642-Q9642-FIXED_COST</x:f>
        <x:v>23340.71569677723</x:v>
      </x:c>
      <x:c r="S9642" s="139" t="str">
        <x:f>IF(AND(L9642&lt;=TOTAL_BED_CAP,N9642&lt;=TEMP_WORKER_CAP),"YES","NO")</x:f>
        <x:v>YES</x:v>
      </x:c>
      <x:c r="T9642" s="139" t="n">
        <x:f>IF(S9642="YES",R9642,-1E+99)</x:f>
        <x:v>23340.71569677723</x:v>
      </x:c>
    </x:row>
    <x:row r="9643">
      <x:c r="A9643" s="139"/>
      <x:c r="B9643" s="139"/>
      <x:c r="C9643" s="139"/>
      <x:c r="D9643" s="139"/>
      <x:c r="E9643" s="139"/>
      <x:c r="F9643" s="139"/>
      <x:c r="G9643" s="139"/>
      <x:c r="H9643" s="139"/>
      <x:c r="I9643" s="266" t="n">
        <x:f>INT((ROW()-ROW($I$46))/((CARROT_CAP+1)*(MESCLUN_CAP+1)))</x:f>
        <x:v>14</x:v>
      </x:c>
      <x:c r="J9643" s="266" t="n">
        <x:f>MOD(INT((ROW()-ROW($I$46))/(MESCLUN_CAP+1)),CARROT_CAP+1)</x:f>
        <x:v>15</x:v>
      </x:c>
      <x:c r="K9643" s="266" t="n">
        <x:f>MOD(ROW()-ROW($I$46),MESCLUN_CAP+1)</x:f>
        <x:v>18</x:v>
      </x:c>
      <x:c r="L9643" s="266" t="n">
        <x:f>SUM(I9643:K9643)</x:f>
        <x:v>47</x:v>
      </x:c>
      <x:c r="M9643" s="267" t="n">
        <x:f>I9643*TOMATO_HOURS*WEEKS*(1+TOMATO_DIM)^I9643+J9643*CARROT_HOURS*WEEKS*(1+CARROT_DIM)^J9643+K9643*MESCLUN_HOURS*WEEKS*(1+MESCLUN_DIM)^K9643</x:f>
        <x:v>6449.549767324219</x:v>
      </x:c>
      <x:c r="N9643" s="267" t="n">
        <x:f>MAX(M9643-FARMER_HOURS,0)/TEMP_HOURS_PER_WORKER</x:f>
        <x:v>3.978854005086263</x:v>
      </x:c>
      <x:c r="O9643" s="268" t="n">
        <x:f>I9643*TOMATO_PRICE+J9643*CARROT_PRICE+K9643*MESCLUN_PRICE</x:f>
        <x:v>203210</x:v>
      </x:c>
      <x:c r="P9643" s="268" t="n">
        <x:f>I9643*TOMATO_FERTILIZER+J9643*CARROT_FERTILIZER+K9643*MESCLUN_FERTILIZER</x:f>
        <x:v>34760</x:v>
      </x:c>
      <x:c r="Q9643" s="268" t="n">
        <x:f>MIN(M9643,FARMER_HOURS)*FARMER_RATE+MAX(M9643-FARMER_HOURS,0)*TEMP_RATE</x:f>
        <x:v>124471.35012715658</x:v>
      </x:c>
      <x:c r="R9643" s="268" t="n">
        <x:f>O9643-P9643-Q9643-FIXED_COST</x:f>
        <x:v>23978.649872843424</x:v>
      </x:c>
      <x:c r="S9643" s="139" t="str">
        <x:f>IF(AND(L9643&lt;=TOTAL_BED_CAP,N9643&lt;=TEMP_WORKER_CAP),"YES","NO")</x:f>
        <x:v>YES</x:v>
      </x:c>
      <x:c r="T9643" s="139" t="n">
        <x:f>IF(S9643="YES",R9643,-1E+99)</x:f>
        <x:v>23978.649872843424</x:v>
      </x:c>
    </x:row>
    <x:row r="9644">
      <x:c r="A9644" s="139"/>
      <x:c r="B9644" s="139"/>
      <x:c r="C9644" s="139"/>
      <x:c r="D9644" s="139"/>
      <x:c r="E9644" s="139"/>
      <x:c r="F9644" s="139"/>
      <x:c r="G9644" s="139"/>
      <x:c r="H9644" s="139"/>
      <x:c r="I9644" s="266" t="n">
        <x:f>INT((ROW()-ROW($I$46))/((CARROT_CAP+1)*(MESCLUN_CAP+1)))</x:f>
        <x:v>14</x:v>
      </x:c>
      <x:c r="J9644" s="266" t="n">
        <x:f>MOD(INT((ROW()-ROW($I$46))/(MESCLUN_CAP+1)),CARROT_CAP+1)</x:f>
        <x:v>15</x:v>
      </x:c>
      <x:c r="K9644" s="266" t="n">
        <x:f>MOD(ROW()-ROW($I$46),MESCLUN_CAP+1)</x:f>
        <x:v>19</x:v>
      </x:c>
      <x:c r="L9644" s="266" t="n">
        <x:f>SUM(I9644:K9644)</x:f>
        <x:v>48</x:v>
      </x:c>
      <x:c r="M9644" s="267" t="n">
        <x:f>I9644*TOMATO_HOURS*WEEKS*(1+TOMATO_DIM)^I9644+J9644*CARROT_HOURS*WEEKS*(1+CARROT_DIM)^J9644+K9644*MESCLUN_HOURS*WEEKS*(1+MESCLUN_DIM)^K9644</x:f>
        <x:v>6519.191295960241</x:v>
      </x:c>
      <x:c r="N9644" s="267" t="n">
        <x:f>MAX(M9644-FARMER_HOURS,0)/TEMP_HOURS_PER_WORKER</x:f>
        <x:v>4.027216177750168</x:v>
      </x:c>
      <x:c r="O9644" s="268" t="n">
        <x:f>I9644*TOMATO_PRICE+J9644*CARROT_PRICE+K9644*MESCLUN_PRICE</x:f>
        <x:v>205910</x:v>
      </x:c>
      <x:c r="P9644" s="268" t="n">
        <x:f>I9644*TOMATO_FERTILIZER+J9644*CARROT_FERTILIZER+K9644*MESCLUN_FERTILIZER</x:f>
        <x:v>35640</x:v>
      </x:c>
      <x:c r="Q9644" s="268" t="n">
        <x:f>MIN(M9644,FARMER_HOURS)*FARMER_RATE+MAX(M9644-FARMER_HOURS,0)*TEMP_RATE</x:f>
        <x:v>125680.40444375419</x:v>
      </x:c>
      <x:c r="R9644" s="268" t="n">
        <x:f>O9644-P9644-Q9644-FIXED_COST</x:f>
        <x:v>24589.59555624581</x:v>
      </x:c>
      <x:c r="S9644" s="139" t="str">
        <x:f>IF(AND(L9644&lt;=TOTAL_BED_CAP,N9644&lt;=TEMP_WORKER_CAP),"YES","NO")</x:f>
        <x:v>NO</x:v>
      </x:c>
      <x:c r="T9644" s="139" t="n">
        <x:f>IF(S9644="YES",R9644,-1E+99)</x:f>
        <x:v>-1e+99</x:v>
      </x:c>
    </x:row>
    <x:row r="9645">
      <x:c r="A9645" s="139"/>
      <x:c r="B9645" s="139"/>
      <x:c r="C9645" s="139"/>
      <x:c r="D9645" s="139"/>
      <x:c r="E9645" s="139"/>
      <x:c r="F9645" s="139"/>
      <x:c r="G9645" s="139"/>
      <x:c r="H9645" s="139"/>
      <x:c r="I9645" s="266" t="n">
        <x:f>INT((ROW()-ROW($I$46))/((CARROT_CAP+1)*(MESCLUN_CAP+1)))</x:f>
        <x:v>14</x:v>
      </x:c>
      <x:c r="J9645" s="266" t="n">
        <x:f>MOD(INT((ROW()-ROW($I$46))/(MESCLUN_CAP+1)),CARROT_CAP+1)</x:f>
        <x:v>15</x:v>
      </x:c>
      <x:c r="K9645" s="266" t="n">
        <x:f>MOD(ROW()-ROW($I$46),MESCLUN_CAP+1)</x:f>
        <x:v>20</x:v>
      </x:c>
      <x:c r="L9645" s="266" t="n">
        <x:f>SUM(I9645:K9645)</x:f>
        <x:v>49</x:v>
      </x:c>
      <x:c r="M9645" s="267" t="n">
        <x:f>I9645*TOMATO_HOURS*WEEKS*(1+TOMATO_DIM)^I9645+J9645*CARROT_HOURS*WEEKS*(1+CARROT_DIM)^J9645+K9645*MESCLUN_HOURS*WEEKS*(1+MESCLUN_DIM)^K9645</x:f>
        <x:v>6590.415586610718</x:v>
      </x:c>
      <x:c r="N9645" s="267" t="n">
        <x:f>MAX(M9645-FARMER_HOURS,0)/TEMP_HOURS_PER_WORKER</x:f>
        <x:v>4.076677490701887</x:v>
      </x:c>
      <x:c r="O9645" s="268" t="n">
        <x:f>I9645*TOMATO_PRICE+J9645*CARROT_PRICE+K9645*MESCLUN_PRICE</x:f>
        <x:v>208610</x:v>
      </x:c>
      <x:c r="P9645" s="268" t="n">
        <x:f>I9645*TOMATO_FERTILIZER+J9645*CARROT_FERTILIZER+K9645*MESCLUN_FERTILIZER</x:f>
        <x:v>36520</x:v>
      </x:c>
      <x:c r="Q9645" s="268" t="n">
        <x:f>MIN(M9645,FARMER_HOURS)*FARMER_RATE+MAX(M9645-FARMER_HOURS,0)*TEMP_RATE</x:f>
        <x:v>126916.93726754718</x:v>
      </x:c>
      <x:c r="R9645" s="268" t="n">
        <x:f>O9645-P9645-Q9645-FIXED_COST</x:f>
        <x:v>25173.062732452818</x:v>
      </x:c>
      <x:c r="S9645" s="139" t="str">
        <x:f>IF(AND(L9645&lt;=TOTAL_BED_CAP,N9645&lt;=TEMP_WORKER_CAP),"YES","NO")</x:f>
        <x:v>NO</x:v>
      </x:c>
      <x:c r="T9645" s="139" t="n">
        <x:f>IF(S9645="YES",R9645,-1E+99)</x:f>
        <x:v>-1e+99</x:v>
      </x:c>
    </x:row>
    <x:row r="9646">
      <x:c r="A9646" s="139"/>
      <x:c r="B9646" s="139"/>
      <x:c r="C9646" s="139"/>
      <x:c r="D9646" s="139"/>
      <x:c r="E9646" s="139"/>
      <x:c r="F9646" s="139"/>
      <x:c r="G9646" s="139"/>
      <x:c r="H9646" s="139"/>
      <x:c r="I9646" s="266" t="n">
        <x:f>INT((ROW()-ROW($I$46))/((CARROT_CAP+1)*(MESCLUN_CAP+1)))</x:f>
        <x:v>14</x:v>
      </x:c>
      <x:c r="J9646" s="266" t="n">
        <x:f>MOD(INT((ROW()-ROW($I$46))/(MESCLUN_CAP+1)),CARROT_CAP+1)</x:f>
        <x:v>15</x:v>
      </x:c>
      <x:c r="K9646" s="266" t="n">
        <x:f>MOD(ROW()-ROW($I$46),MESCLUN_CAP+1)</x:f>
        <x:v>21</x:v>
      </x:c>
      <x:c r="L9646" s="266" t="n">
        <x:f>SUM(I9646:K9646)</x:f>
        <x:v>50</x:v>
      </x:c>
      <x:c r="M9646" s="267" t="n">
        <x:f>I9646*TOMATO_HOURS*WEEKS*(1+TOMATO_DIM)^I9646+J9646*CARROT_HOURS*WEEKS*(1+CARROT_DIM)^J9646+K9646*MESCLUN_HOURS*WEEKS*(1+MESCLUN_DIM)^K9646</x:f>
        <x:v>6663.251326837162</x:v>
      </x:c>
      <x:c r="N9646" s="267" t="n">
        <x:f>MAX(M9646-FARMER_HOURS,0)/TEMP_HOURS_PER_WORKER</x:f>
        <x:v>4.12725786585914</x:v>
      </x:c>
      <x:c r="O9646" s="268" t="n">
        <x:f>I9646*TOMATO_PRICE+J9646*CARROT_PRICE+K9646*MESCLUN_PRICE</x:f>
        <x:v>211310</x:v>
      </x:c>
      <x:c r="P9646" s="268" t="n">
        <x:f>I9646*TOMATO_FERTILIZER+J9646*CARROT_FERTILIZER+K9646*MESCLUN_FERTILIZER</x:f>
        <x:v>37400</x:v>
      </x:c>
      <x:c r="Q9646" s="268" t="n">
        <x:f>MIN(M9646,FARMER_HOURS)*FARMER_RATE+MAX(M9646-FARMER_HOURS,0)*TEMP_RATE</x:f>
        <x:v>128181.44664647851</x:v>
      </x:c>
      <x:c r="R9646" s="268" t="n">
        <x:f>O9646-P9646-Q9646-FIXED_COST</x:f>
        <x:v>25728.553353521493</x:v>
      </x:c>
      <x:c r="S9646" s="139" t="str">
        <x:f>IF(AND(L9646&lt;=TOTAL_BED_CAP,N9646&lt;=TEMP_WORKER_CAP),"YES","NO")</x:f>
        <x:v>NO</x:v>
      </x:c>
      <x:c r="T9646" s="139" t="n">
        <x:f>IF(S9646="YES",R9646,-1E+99)</x:f>
        <x:v>-1e+99</x:v>
      </x:c>
    </x:row>
    <x:row r="9647">
      <x:c r="A9647" s="139"/>
      <x:c r="B9647" s="139"/>
      <x:c r="C9647" s="139"/>
      <x:c r="D9647" s="139"/>
      <x:c r="E9647" s="139"/>
      <x:c r="F9647" s="139"/>
      <x:c r="G9647" s="139"/>
      <x:c r="H9647" s="139"/>
      <x:c r="I9647" s="266" t="n">
        <x:f>INT((ROW()-ROW($I$46))/((CARROT_CAP+1)*(MESCLUN_CAP+1)))</x:f>
        <x:v>14</x:v>
      </x:c>
      <x:c r="J9647" s="266" t="n">
        <x:f>MOD(INT((ROW()-ROW($I$46))/(MESCLUN_CAP+1)),CARROT_CAP+1)</x:f>
        <x:v>15</x:v>
      </x:c>
      <x:c r="K9647" s="266" t="n">
        <x:f>MOD(ROW()-ROW($I$46),MESCLUN_CAP+1)</x:f>
        <x:v>22</x:v>
      </x:c>
      <x:c r="L9647" s="266" t="n">
        <x:f>SUM(I9647:K9647)</x:f>
        <x:v>51</x:v>
      </x:c>
      <x:c r="M9647" s="267" t="n">
        <x:f>I9647*TOMATO_HOURS*WEEKS*(1+TOMATO_DIM)^I9647+J9647*CARROT_HOURS*WEEKS*(1+CARROT_DIM)^J9647+K9647*MESCLUN_HOURS*WEEKS*(1+MESCLUN_DIM)^K9647</x:f>
        <x:v>6737.727674083558</x:v>
      </x:c>
      <x:c r="N9647" s="267" t="n">
        <x:f>MAX(M9647-FARMER_HOURS,0)/TEMP_HOURS_PER_WORKER</x:f>
        <x:v>4.178977551446915</x:v>
      </x:c>
      <x:c r="O9647" s="268" t="n">
        <x:f>I9647*TOMATO_PRICE+J9647*CARROT_PRICE+K9647*MESCLUN_PRICE</x:f>
        <x:v>214010</x:v>
      </x:c>
      <x:c r="P9647" s="268" t="n">
        <x:f>I9647*TOMATO_FERTILIZER+J9647*CARROT_FERTILIZER+K9647*MESCLUN_FERTILIZER</x:f>
        <x:v>38280</x:v>
      </x:c>
      <x:c r="Q9647" s="268" t="n">
        <x:f>MIN(M9647,FARMER_HOURS)*FARMER_RATE+MAX(M9647-FARMER_HOURS,0)*TEMP_RATE</x:f>
        <x:v>129474.43878617288</x:v>
      </x:c>
      <x:c r="R9647" s="268" t="n">
        <x:f>O9647-P9647-Q9647-FIXED_COST</x:f>
        <x:v>26255.561213827124</x:v>
      </x:c>
      <x:c r="S9647" s="139" t="str">
        <x:f>IF(AND(L9647&lt;=TOTAL_BED_CAP,N9647&lt;=TEMP_WORKER_CAP),"YES","NO")</x:f>
        <x:v>NO</x:v>
      </x:c>
      <x:c r="T9647" s="139" t="n">
        <x:f>IF(S9647="YES",R9647,-1E+99)</x:f>
        <x:v>-1e+99</x:v>
      </x:c>
    </x:row>
    <x:row r="9648">
      <x:c r="A9648" s="139"/>
      <x:c r="B9648" s="139"/>
      <x:c r="C9648" s="139"/>
      <x:c r="D9648" s="139"/>
      <x:c r="E9648" s="139"/>
      <x:c r="F9648" s="139"/>
      <x:c r="G9648" s="139"/>
      <x:c r="H9648" s="139"/>
      <x:c r="I9648" s="266" t="n">
        <x:f>INT((ROW()-ROW($I$46))/((CARROT_CAP+1)*(MESCLUN_CAP+1)))</x:f>
        <x:v>14</x:v>
      </x:c>
      <x:c r="J9648" s="266" t="n">
        <x:f>MOD(INT((ROW()-ROW($I$46))/(MESCLUN_CAP+1)),CARROT_CAP+1)</x:f>
        <x:v>15</x:v>
      </x:c>
      <x:c r="K9648" s="266" t="n">
        <x:f>MOD(ROW()-ROW($I$46),MESCLUN_CAP+1)</x:f>
        <x:v>23</x:v>
      </x:c>
      <x:c r="L9648" s="266" t="n">
        <x:f>SUM(I9648:K9648)</x:f>
        <x:v>52</x:v>
      </x:c>
      <x:c r="M9648" s="267" t="n">
        <x:f>I9648*TOMATO_HOURS*WEEKS*(1+TOMATO_DIM)^I9648+J9648*CARROT_HOURS*WEEKS*(1+CARROT_DIM)^J9648+K9648*MESCLUN_HOURS*WEEKS*(1+MESCLUN_DIM)^K9648</x:f>
        <x:v>6813.874262940994</x:v>
      </x:c>
      <x:c r="N9648" s="267" t="n">
        <x:f>MAX(M9648-FARMER_HOURS,0)/TEMP_HOURS_PER_WORKER</x:f>
        <x:v>4.231857127042357</x:v>
      </x:c>
      <x:c r="O9648" s="268" t="n">
        <x:f>I9648*TOMATO_PRICE+J9648*CARROT_PRICE+K9648*MESCLUN_PRICE</x:f>
        <x:v>216710</x:v>
      </x:c>
      <x:c r="P9648" s="268" t="n">
        <x:f>I9648*TOMATO_FERTILIZER+J9648*CARROT_FERTILIZER+K9648*MESCLUN_FERTILIZER</x:f>
        <x:v>39160</x:v>
      </x:c>
      <x:c r="Q9648" s="268" t="n">
        <x:f>MIN(M9648,FARMER_HOURS)*FARMER_RATE+MAX(M9648-FARMER_HOURS,0)*TEMP_RATE</x:f>
        <x:v>130796.42817605892</x:v>
      </x:c>
      <x:c r="R9648" s="268" t="n">
        <x:f>O9648-P9648-Q9648-FIXED_COST</x:f>
        <x:v>26753.571823941078</x:v>
      </x:c>
      <x:c r="S9648" s="139" t="str">
        <x:f>IF(AND(L9648&lt;=TOTAL_BED_CAP,N9648&lt;=TEMP_WORKER_CAP),"YES","NO")</x:f>
        <x:v>NO</x:v>
      </x:c>
      <x:c r="T9648" s="139" t="n">
        <x:f>IF(S9648="YES",R9648,-1E+99)</x:f>
        <x:v>-1e+99</x:v>
      </x:c>
    </x:row>
    <x:row r="9649">
      <x:c r="A9649" s="139"/>
      <x:c r="B9649" s="139"/>
      <x:c r="C9649" s="139"/>
      <x:c r="D9649" s="139"/>
      <x:c r="E9649" s="139"/>
      <x:c r="F9649" s="139"/>
      <x:c r="G9649" s="139"/>
      <x:c r="H9649" s="139"/>
      <x:c r="I9649" s="266" t="n">
        <x:f>INT((ROW()-ROW($I$46))/((CARROT_CAP+1)*(MESCLUN_CAP+1)))</x:f>
        <x:v>14</x:v>
      </x:c>
      <x:c r="J9649" s="266" t="n">
        <x:f>MOD(INT((ROW()-ROW($I$46))/(MESCLUN_CAP+1)),CARROT_CAP+1)</x:f>
        <x:v>15</x:v>
      </x:c>
      <x:c r="K9649" s="266" t="n">
        <x:f>MOD(ROW()-ROW($I$46),MESCLUN_CAP+1)</x:f>
        <x:v>24</x:v>
      </x:c>
      <x:c r="L9649" s="266" t="n">
        <x:f>SUM(I9649:K9649)</x:f>
        <x:v>53</x:v>
      </x:c>
      <x:c r="M9649" s="267" t="n">
        <x:f>I9649*TOMATO_HOURS*WEEKS*(1+TOMATO_DIM)^I9649+J9649*CARROT_HOURS*WEEKS*(1+CARROT_DIM)^J9649+K9649*MESCLUN_HOURS*WEEKS*(1+MESCLUN_DIM)^K9649</x:f>
        <x:v>6891.72121252049</x:v>
      </x:c>
      <x:c r="N9649" s="267" t="n">
        <x:f>MAX(M9649-FARMER_HOURS,0)/TEMP_HOURS_PER_WORKER</x:f>
        <x:v>4.2859175086947845</x:v>
      </x:c>
      <x:c r="O9649" s="268" t="n">
        <x:f>I9649*TOMATO_PRICE+J9649*CARROT_PRICE+K9649*MESCLUN_PRICE</x:f>
        <x:v>219410</x:v>
      </x:c>
      <x:c r="P9649" s="268" t="n">
        <x:f>I9649*TOMATO_FERTILIZER+J9649*CARROT_FERTILIZER+K9649*MESCLUN_FERTILIZER</x:f>
        <x:v>40040</x:v>
      </x:c>
      <x:c r="Q9649" s="268" t="n">
        <x:f>MIN(M9649,FARMER_HOURS)*FARMER_RATE+MAX(M9649-FARMER_HOURS,0)*TEMP_RATE</x:f>
        <x:v>132147.9377173696</x:v>
      </x:c>
      <x:c r="R9649" s="268" t="n">
        <x:f>O9649-P9649-Q9649-FIXED_COST</x:f>
        <x:v>27222.062282630388</x:v>
      </x:c>
      <x:c r="S9649" s="139" t="str">
        <x:f>IF(AND(L9649&lt;=TOTAL_BED_CAP,N9649&lt;=TEMP_WORKER_CAP),"YES","NO")</x:f>
        <x:v>NO</x:v>
      </x:c>
      <x:c r="T9649" s="139" t="n">
        <x:f>IF(S9649="YES",R9649,-1E+99)</x:f>
        <x:v>-1e+99</x:v>
      </x:c>
    </x:row>
    <x:row r="9650">
      <x:c r="A9650" s="139"/>
      <x:c r="B9650" s="139"/>
      <x:c r="C9650" s="139"/>
      <x:c r="D9650" s="139"/>
      <x:c r="E9650" s="139"/>
      <x:c r="F9650" s="139"/>
      <x:c r="G9650" s="139"/>
      <x:c r="H9650" s="139"/>
      <x:c r="I9650" s="266" t="n">
        <x:f>INT((ROW()-ROW($I$46))/((CARROT_CAP+1)*(MESCLUN_CAP+1)))</x:f>
        <x:v>14</x:v>
      </x:c>
      <x:c r="J9650" s="266" t="n">
        <x:f>MOD(INT((ROW()-ROW($I$46))/(MESCLUN_CAP+1)),CARROT_CAP+1)</x:f>
        <x:v>15</x:v>
      </x:c>
      <x:c r="K9650" s="266" t="n">
        <x:f>MOD(ROW()-ROW($I$46),MESCLUN_CAP+1)</x:f>
        <x:v>25</x:v>
      </x:c>
      <x:c r="L9650" s="266" t="n">
        <x:f>SUM(I9650:K9650)</x:f>
        <x:v>54</x:v>
      </x:c>
      <x:c r="M9650" s="267" t="n">
        <x:f>I9650*TOMATO_HOURS*WEEKS*(1+TOMATO_DIM)^I9650+J9650*CARROT_HOURS*WEEKS*(1+CARROT_DIM)^J9650+K9650*MESCLUN_HOURS*WEEKS*(1+MESCLUN_DIM)^K9650</x:f>
        <x:v>6971.299133935588</x:v>
      </x:c>
      <x:c r="N9650" s="267" t="n">
        <x:f>MAX(M9650-FARMER_HOURS,0)/TEMP_HOURS_PER_WORKER</x:f>
        <x:v>4.341179954121936</x:v>
      </x:c>
      <x:c r="O9650" s="268" t="n">
        <x:f>I9650*TOMATO_PRICE+J9650*CARROT_PRICE+K9650*MESCLUN_PRICE</x:f>
        <x:v>222110</x:v>
      </x:c>
      <x:c r="P9650" s="268" t="n">
        <x:f>I9650*TOMATO_FERTILIZER+J9650*CARROT_FERTILIZER+K9650*MESCLUN_FERTILIZER</x:f>
        <x:v>40920</x:v>
      </x:c>
      <x:c r="Q9650" s="268" t="n">
        <x:f>MIN(M9650,FARMER_HOURS)*FARMER_RATE+MAX(M9650-FARMER_HOURS,0)*TEMP_RATE</x:f>
        <x:v>133529.4988530484</x:v>
      </x:c>
      <x:c r="R9650" s="268" t="n">
        <x:f>O9650-P9650-Q9650-FIXED_COST</x:f>
        <x:v>27660.501146951603</x:v>
      </x:c>
      <x:c r="S9650" s="139" t="str">
        <x:f>IF(AND(L9650&lt;=TOTAL_BED_CAP,N9650&lt;=TEMP_WORKER_CAP),"YES","NO")</x:f>
        <x:v>NO</x:v>
      </x:c>
      <x:c r="T9650" s="139" t="n">
        <x:f>IF(S9650="YES",R9650,-1E+99)</x:f>
        <x:v>-1e+99</x:v>
      </x:c>
    </x:row>
    <x:row r="9651">
      <x:c r="A9651" s="139"/>
      <x:c r="B9651" s="139"/>
      <x:c r="C9651" s="139"/>
      <x:c r="D9651" s="139"/>
      <x:c r="E9651" s="139"/>
      <x:c r="F9651" s="139"/>
      <x:c r="G9651" s="139"/>
      <x:c r="H9651" s="139"/>
      <x:c r="I9651" s="266" t="n">
        <x:f>INT((ROW()-ROW($I$46))/((CARROT_CAP+1)*(MESCLUN_CAP+1)))</x:f>
        <x:v>14</x:v>
      </x:c>
      <x:c r="J9651" s="266" t="n">
        <x:f>MOD(INT((ROW()-ROW($I$46))/(MESCLUN_CAP+1)),CARROT_CAP+1)</x:f>
        <x:v>15</x:v>
      </x:c>
      <x:c r="K9651" s="266" t="n">
        <x:f>MOD(ROW()-ROW($I$46),MESCLUN_CAP+1)</x:f>
        <x:v>26</x:v>
      </x:c>
      <x:c r="L9651" s="266" t="n">
        <x:f>SUM(I9651:K9651)</x:f>
        <x:v>55</x:v>
      </x:c>
      <x:c r="M9651" s="267" t="n">
        <x:f>I9651*TOMATO_HOURS*WEEKS*(1+TOMATO_DIM)^I9651+J9651*CARROT_HOURS*WEEKS*(1+CARROT_DIM)^J9651+K9651*MESCLUN_HOURS*WEEKS*(1+MESCLUN_DIM)^K9651</x:f>
        <x:v>7052.639137896304</x:v>
      </x:c>
      <x:c r="N9651" s="267" t="n">
        <x:f>MAX(M9651-FARMER_HOURS,0)/TEMP_HOURS_PER_WORKER</x:f>
        <x:v>4.397666067983545</x:v>
      </x:c>
      <x:c r="O9651" s="268" t="n">
        <x:f>I9651*TOMATO_PRICE+J9651*CARROT_PRICE+K9651*MESCLUN_PRICE</x:f>
        <x:v>224810</x:v>
      </x:c>
      <x:c r="P9651" s="268" t="n">
        <x:f>I9651*TOMATO_FERTILIZER+J9651*CARROT_FERTILIZER+K9651*MESCLUN_FERTILIZER</x:f>
        <x:v>41800</x:v>
      </x:c>
      <x:c r="Q9651" s="268" t="n">
        <x:f>MIN(M9651,FARMER_HOURS)*FARMER_RATE+MAX(M9651-FARMER_HOURS,0)*TEMP_RATE</x:f>
        <x:v>134941.65169958863</x:v>
      </x:c>
      <x:c r="R9651" s="268" t="n">
        <x:f>O9651-P9651-Q9651-FIXED_COST</x:f>
        <x:v>28068.348300411366</x:v>
      </x:c>
      <x:c r="S9651" s="139" t="str">
        <x:f>IF(AND(L9651&lt;=TOTAL_BED_CAP,N9651&lt;=TEMP_WORKER_CAP),"YES","NO")</x:f>
        <x:v>NO</x:v>
      </x:c>
      <x:c r="T9651" s="139" t="n">
        <x:f>IF(S9651="YES",R9651,-1E+99)</x:f>
        <x:v>-1e+99</x:v>
      </x:c>
    </x:row>
    <x:row r="9652">
      <x:c r="A9652" s="139"/>
      <x:c r="B9652" s="139"/>
      <x:c r="C9652" s="139"/>
      <x:c r="D9652" s="139"/>
      <x:c r="E9652" s="139"/>
      <x:c r="F9652" s="139"/>
      <x:c r="G9652" s="139"/>
      <x:c r="H9652" s="139"/>
      <x:c r="I9652" s="266" t="n">
        <x:f>INT((ROW()-ROW($I$46))/((CARROT_CAP+1)*(MESCLUN_CAP+1)))</x:f>
        <x:v>14</x:v>
      </x:c>
      <x:c r="J9652" s="266" t="n">
        <x:f>MOD(INT((ROW()-ROW($I$46))/(MESCLUN_CAP+1)),CARROT_CAP+1)</x:f>
        <x:v>15</x:v>
      </x:c>
      <x:c r="K9652" s="266" t="n">
        <x:f>MOD(ROW()-ROW($I$46),MESCLUN_CAP+1)</x:f>
        <x:v>27</x:v>
      </x:c>
      <x:c r="L9652" s="266" t="n">
        <x:f>SUM(I9652:K9652)</x:f>
        <x:v>56</x:v>
      </x:c>
      <x:c r="M9652" s="267" t="n">
        <x:f>I9652*TOMATO_HOURS*WEEKS*(1+TOMATO_DIM)^I9652+J9652*CARROT_HOURS*WEEKS*(1+CARROT_DIM)^J9652+K9652*MESCLUN_HOURS*WEEKS*(1+MESCLUN_DIM)^K9652</x:f>
        <x:v>7135.772842416061</x:v>
      </x:c>
      <x:c r="N9652" s="267" t="n">
        <x:f>MAX(M9652-FARMER_HOURS,0)/TEMP_HOURS_PER_WORKER</x:f>
        <x:v>4.455397807233376</x:v>
      </x:c>
      <x:c r="O9652" s="268" t="n">
        <x:f>I9652*TOMATO_PRICE+J9652*CARROT_PRICE+K9652*MESCLUN_PRICE</x:f>
        <x:v>227510</x:v>
      </x:c>
      <x:c r="P9652" s="268" t="n">
        <x:f>I9652*TOMATO_FERTILIZER+J9652*CARROT_FERTILIZER+K9652*MESCLUN_FERTILIZER</x:f>
        <x:v>42680</x:v>
      </x:c>
      <x:c r="Q9652" s="268" t="n">
        <x:f>MIN(M9652,FARMER_HOURS)*FARMER_RATE+MAX(M9652-FARMER_HOURS,0)*TEMP_RATE</x:f>
        <x:v>136384.9451808344</x:v>
      </x:c>
      <x:c r="R9652" s="268" t="n">
        <x:f>O9652-P9652-Q9652-FIXED_COST</x:f>
        <x:v>28445.054819165613</x:v>
      </x:c>
      <x:c r="S9652" s="139" t="str">
        <x:f>IF(AND(L9652&lt;=TOTAL_BED_CAP,N9652&lt;=TEMP_WORKER_CAP),"YES","NO")</x:f>
        <x:v>NO</x:v>
      </x:c>
      <x:c r="T9652" s="139" t="n">
        <x:f>IF(S9652="YES",R9652,-1E+99)</x:f>
        <x:v>-1e+99</x:v>
      </x:c>
    </x:row>
    <x:row r="9653">
      <x:c r="A9653" s="139"/>
      <x:c r="B9653" s="139"/>
      <x:c r="C9653" s="139"/>
      <x:c r="D9653" s="139"/>
      <x:c r="E9653" s="139"/>
      <x:c r="F9653" s="139"/>
      <x:c r="G9653" s="139"/>
      <x:c r="H9653" s="139"/>
      <x:c r="I9653" s="266" t="n">
        <x:f>INT((ROW()-ROW($I$46))/((CARROT_CAP+1)*(MESCLUN_CAP+1)))</x:f>
        <x:v>14</x:v>
      </x:c>
      <x:c r="J9653" s="266" t="n">
        <x:f>MOD(INT((ROW()-ROW($I$46))/(MESCLUN_CAP+1)),CARROT_CAP+1)</x:f>
        <x:v>15</x:v>
      </x:c>
      <x:c r="K9653" s="266" t="n">
        <x:f>MOD(ROW()-ROW($I$46),MESCLUN_CAP+1)</x:f>
        <x:v>28</x:v>
      </x:c>
      <x:c r="L9653" s="266" t="n">
        <x:f>SUM(I9653:K9653)</x:f>
        <x:v>57</x:v>
      </x:c>
      <x:c r="M9653" s="267" t="n">
        <x:f>I9653*TOMATO_HOURS*WEEKS*(1+TOMATO_DIM)^I9653+J9653*CARROT_HOURS*WEEKS*(1+CARROT_DIM)^J9653+K9653*MESCLUN_HOURS*WEEKS*(1+MESCLUN_DIM)^K9653</x:f>
        <x:v>7220.732380633215</x:v>
      </x:c>
      <x:c r="N9653" s="267" t="n">
        <x:f>MAX(M9653-FARMER_HOURS,0)/TEMP_HOURS_PER_WORKER</x:f>
        <x:v>4.514397486550844</x:v>
      </x:c>
      <x:c r="O9653" s="268" t="n">
        <x:f>I9653*TOMATO_PRICE+J9653*CARROT_PRICE+K9653*MESCLUN_PRICE</x:f>
        <x:v>230210</x:v>
      </x:c>
      <x:c r="P9653" s="268" t="n">
        <x:f>I9653*TOMATO_FERTILIZER+J9653*CARROT_FERTILIZER+K9653*MESCLUN_FERTILIZER</x:f>
        <x:v>43560</x:v>
      </x:c>
      <x:c r="Q9653" s="268" t="n">
        <x:f>MIN(M9653,FARMER_HOURS)*FARMER_RATE+MAX(M9653-FARMER_HOURS,0)*TEMP_RATE</x:f>
        <x:v>137859.93716377107</x:v>
      </x:c>
      <x:c r="R9653" s="268" t="n">
        <x:f>O9653-P9653-Q9653-FIXED_COST</x:f>
        <x:v>28790.062836228928</x:v>
      </x:c>
      <x:c r="S9653" s="139" t="str">
        <x:f>IF(AND(L9653&lt;=TOTAL_BED_CAP,N9653&lt;=TEMP_WORKER_CAP),"YES","NO")</x:f>
        <x:v>NO</x:v>
      </x:c>
      <x:c r="T9653" s="139" t="n">
        <x:f>IF(S9653="YES",R9653,-1E+99)</x:f>
        <x:v>-1e+99</x:v>
      </x:c>
    </x:row>
    <x:row r="9654">
      <x:c r="A9654" s="139"/>
      <x:c r="B9654" s="139"/>
      <x:c r="C9654" s="139"/>
      <x:c r="D9654" s="139"/>
      <x:c r="E9654" s="139"/>
      <x:c r="F9654" s="139"/>
      <x:c r="G9654" s="139"/>
      <x:c r="H9654" s="139"/>
      <x:c r="I9654" s="266" t="n">
        <x:f>INT((ROW()-ROW($I$46))/((CARROT_CAP+1)*(MESCLUN_CAP+1)))</x:f>
        <x:v>14</x:v>
      </x:c>
      <x:c r="J9654" s="266" t="n">
        <x:f>MOD(INT((ROW()-ROW($I$46))/(MESCLUN_CAP+1)),CARROT_CAP+1)</x:f>
        <x:v>15</x:v>
      </x:c>
      <x:c r="K9654" s="266" t="n">
        <x:f>MOD(ROW()-ROW($I$46),MESCLUN_CAP+1)</x:f>
        <x:v>29</x:v>
      </x:c>
      <x:c r="L9654" s="266" t="n">
        <x:f>SUM(I9654:K9654)</x:f>
        <x:v>58</x:v>
      </x:c>
      <x:c r="M9654" s="267" t="n">
        <x:f>I9654*TOMATO_HOURS*WEEKS*(1+TOMATO_DIM)^I9654+J9654*CARROT_HOURS*WEEKS*(1+CARROT_DIM)^J9654+K9654*MESCLUN_HOURS*WEEKS*(1+MESCLUN_DIM)^K9654</x:f>
        <x:v>7307.550408748868</x:v>
      </x:c>
      <x:c r="N9654" s="267" t="n">
        <x:f>MAX(M9654-FARMER_HOURS,0)/TEMP_HOURS_PER_WORKER</x:f>
        <x:v>4.57468778385338</x:v>
      </x:c>
      <x:c r="O9654" s="268" t="n">
        <x:f>I9654*TOMATO_PRICE+J9654*CARROT_PRICE+K9654*MESCLUN_PRICE</x:f>
        <x:v>232910</x:v>
      </x:c>
      <x:c r="P9654" s="268" t="n">
        <x:f>I9654*TOMATO_FERTILIZER+J9654*CARROT_FERTILIZER+K9654*MESCLUN_FERTILIZER</x:f>
        <x:v>44440</x:v>
      </x:c>
      <x:c r="Q9654" s="268" t="n">
        <x:f>MIN(M9654,FARMER_HOURS)*FARMER_RATE+MAX(M9654-FARMER_HOURS,0)*TEMP_RATE</x:f>
        <x:v>139367.1945963345</x:v>
      </x:c>
      <x:c r="R9654" s="268" t="n">
        <x:f>O9654-P9654-Q9654-FIXED_COST</x:f>
        <x:v>29102.805403665494</x:v>
      </x:c>
      <x:c r="S9654" s="139" t="str">
        <x:f>IF(AND(L9654&lt;=TOTAL_BED_CAP,N9654&lt;=TEMP_WORKER_CAP),"YES","NO")</x:f>
        <x:v>NO</x:v>
      </x:c>
      <x:c r="T9654" s="139" t="n">
        <x:f>IF(S9654="YES",R9654,-1E+99)</x:f>
        <x:v>-1e+99</x:v>
      </x:c>
    </x:row>
    <x:row r="9655">
      <x:c r="A9655" s="139"/>
      <x:c r="B9655" s="139"/>
      <x:c r="C9655" s="139"/>
      <x:c r="D9655" s="139"/>
      <x:c r="E9655" s="139"/>
      <x:c r="F9655" s="139"/>
      <x:c r="G9655" s="139"/>
      <x:c r="H9655" s="139"/>
      <x:c r="I9655" s="266" t="n">
        <x:f>INT((ROW()-ROW($I$46))/((CARROT_CAP+1)*(MESCLUN_CAP+1)))</x:f>
        <x:v>14</x:v>
      </x:c>
      <x:c r="J9655" s="266" t="n">
        <x:f>MOD(INT((ROW()-ROW($I$46))/(MESCLUN_CAP+1)),CARROT_CAP+1)</x:f>
        <x:v>15</x:v>
      </x:c>
      <x:c r="K9655" s="266" t="n">
        <x:f>MOD(ROW()-ROW($I$46),MESCLUN_CAP+1)</x:f>
        <x:v>30</x:v>
      </x:c>
      <x:c r="L9655" s="266" t="n">
        <x:f>SUM(I9655:K9655)</x:f>
        <x:v>59</x:v>
      </x:c>
      <x:c r="M9655" s="267" t="n">
        <x:f>I9655*TOMATO_HOURS*WEEKS*(1+TOMATO_DIM)^I9655+J9655*CARROT_HOURS*WEEKS*(1+CARROT_DIM)^J9655+K9655*MESCLUN_HOURS*WEEKS*(1+MESCLUN_DIM)^K9655</x:f>
        <x:v>7396.260114082638</x:v>
      </x:c>
      <x:c r="N9655" s="267" t="n">
        <x:f>MAX(M9655-FARMER_HOURS,0)/TEMP_HOURS_PER_WORKER</x:f>
        <x:v>4.636291745890721</x:v>
      </x:c>
      <x:c r="O9655" s="268" t="n">
        <x:f>I9655*TOMATO_PRICE+J9655*CARROT_PRICE+K9655*MESCLUN_PRICE</x:f>
        <x:v>235610</x:v>
      </x:c>
      <x:c r="P9655" s="268" t="n">
        <x:f>I9655*TOMATO_FERTILIZER+J9655*CARROT_FERTILIZER+K9655*MESCLUN_FERTILIZER</x:f>
        <x:v>45320</x:v>
      </x:c>
      <x:c r="Q9655" s="268" t="n">
        <x:f>MIN(M9655,FARMER_HOURS)*FARMER_RATE+MAX(M9655-FARMER_HOURS,0)*TEMP_RATE</x:f>
        <x:v>140907.29364726803</x:v>
      </x:c>
      <x:c r="R9655" s="268" t="n">
        <x:f>O9655-P9655-Q9655-FIXED_COST</x:f>
        <x:v>29382.70635273197</x:v>
      </x:c>
      <x:c r="S9655" s="139" t="str">
        <x:f>IF(AND(L9655&lt;=TOTAL_BED_CAP,N9655&lt;=TEMP_WORKER_CAP),"YES","NO")</x:f>
        <x:v>NO</x:v>
      </x:c>
      <x:c r="T9655" s="139" t="n">
        <x:f>IF(S9655="YES",R9655,-1E+99)</x:f>
        <x:v>-1e+99</x:v>
      </x:c>
    </x:row>
    <x:row r="9656">
      <x:c r="A9656" s="139"/>
      <x:c r="B9656" s="139"/>
      <x:c r="C9656" s="139"/>
      <x:c r="D9656" s="139"/>
      <x:c r="E9656" s="139"/>
      <x:c r="F9656" s="139"/>
      <x:c r="G9656" s="139"/>
      <x:c r="H9656" s="139"/>
      <x:c r="I9656" s="266" t="n">
        <x:f>INT((ROW()-ROW($I$46))/((CARROT_CAP+1)*(MESCLUN_CAP+1)))</x:f>
        <x:v>14</x:v>
      </x:c>
      <x:c r="J9656" s="266" t="n">
        <x:f>MOD(INT((ROW()-ROW($I$46))/(MESCLUN_CAP+1)),CARROT_CAP+1)</x:f>
        <x:v>16</x:v>
      </x:c>
      <x:c r="K9656" s="266" t="n">
        <x:f>MOD(ROW()-ROW($I$46),MESCLUN_CAP+1)</x:f>
        <x:v>0</x:v>
      </x:c>
      <x:c r="L9656" s="266" t="n">
        <x:f>SUM(I9656:K9656)</x:f>
        <x:v>30</x:v>
      </x:c>
      <x:c r="M9656" s="267" t="n">
        <x:f>I9656*TOMATO_HOURS*WEEKS*(1+TOMATO_DIM)^I9656+J9656*CARROT_HOURS*WEEKS*(1+CARROT_DIM)^J9656+K9656*MESCLUN_HOURS*WEEKS*(1+MESCLUN_DIM)^K9656</x:f>
        <x:v>5497.4106010659125</x:v>
      </x:c>
      <x:c r="N9656" s="267" t="n">
        <x:f>MAX(M9656-FARMER_HOURS,0)/TEMP_HOURS_PER_WORKER</x:f>
        <x:v>3.317646250740217</x:v>
      </x:c>
      <x:c r="O9656" s="268" t="n">
        <x:f>I9656*TOMATO_PRICE+J9656*CARROT_PRICE+K9656*MESCLUN_PRICE</x:f>
        <x:v>156704</x:v>
      </x:c>
      <x:c r="P9656" s="268" t="n">
        <x:f>I9656*TOMATO_FERTILIZER+J9656*CARROT_FERTILIZER+K9656*MESCLUN_FERTILIZER</x:f>
        <x:v>19360</x:v>
      </x:c>
      <x:c r="Q9656" s="268" t="n">
        <x:f>MIN(M9656,FARMER_HOURS)*FARMER_RATE+MAX(M9656-FARMER_HOURS,0)*TEMP_RATE</x:f>
        <x:v>107941.15626850542</x:v>
      </x:c>
      <x:c r="R9656" s="268" t="n">
        <x:f>O9656-P9656-Q9656-FIXED_COST</x:f>
        <x:v>9402.843731494577</x:v>
      </x:c>
      <x:c r="S9656" s="139" t="str">
        <x:f>IF(AND(L9656&lt;=TOTAL_BED_CAP,N9656&lt;=TEMP_WORKER_CAP),"YES","NO")</x:f>
        <x:v>YES</x:v>
      </x:c>
      <x:c r="T9656" s="139" t="n">
        <x:f>IF(S9656="YES",R9656,-1E+99)</x:f>
        <x:v>9402.843731494577</x:v>
      </x:c>
    </x:row>
    <x:row r="9657">
      <x:c r="A9657" s="139"/>
      <x:c r="B9657" s="139"/>
      <x:c r="C9657" s="139"/>
      <x:c r="D9657" s="139"/>
      <x:c r="E9657" s="139"/>
      <x:c r="F9657" s="139"/>
      <x:c r="G9657" s="139"/>
      <x:c r="H9657" s="139"/>
      <x:c r="I9657" s="266" t="n">
        <x:f>INT((ROW()-ROW($I$46))/((CARROT_CAP+1)*(MESCLUN_CAP+1)))</x:f>
        <x:v>14</x:v>
      </x:c>
      <x:c r="J9657" s="266" t="n">
        <x:f>MOD(INT((ROW()-ROW($I$46))/(MESCLUN_CAP+1)),CARROT_CAP+1)</x:f>
        <x:v>16</x:v>
      </x:c>
      <x:c r="K9657" s="266" t="n">
        <x:f>MOD(ROW()-ROW($I$46),MESCLUN_CAP+1)</x:f>
        <x:v>1</x:v>
      </x:c>
      <x:c r="L9657" s="266" t="n">
        <x:f>SUM(I9657:K9657)</x:f>
        <x:v>31</x:v>
      </x:c>
      <x:c r="M9657" s="267" t="n">
        <x:f>I9657*TOMATO_HOURS*WEEKS*(1+TOMATO_DIM)^I9657+J9657*CARROT_HOURS*WEEKS*(1+CARROT_DIM)^J9657+K9657*MESCLUN_HOURS*WEEKS*(1+MESCLUN_DIM)^K9657</x:f>
        <x:v>5542.9731010659125</x:v>
      </x:c>
      <x:c r="N9657" s="267" t="n">
        <x:f>MAX(M9657-FARMER_HOURS,0)/TEMP_HOURS_PER_WORKER</x:f>
        <x:v>3.349286875740217</x:v>
      </x:c>
      <x:c r="O9657" s="268" t="n">
        <x:f>I9657*TOMATO_PRICE+J9657*CARROT_PRICE+K9657*MESCLUN_PRICE</x:f>
        <x:v>159404</x:v>
      </x:c>
      <x:c r="P9657" s="268" t="n">
        <x:f>I9657*TOMATO_FERTILIZER+J9657*CARROT_FERTILIZER+K9657*MESCLUN_FERTILIZER</x:f>
        <x:v>20240</x:v>
      </x:c>
      <x:c r="Q9657" s="268" t="n">
        <x:f>MIN(M9657,FARMER_HOURS)*FARMER_RATE+MAX(M9657-FARMER_HOURS,0)*TEMP_RATE</x:f>
        <x:v>108732.17189350542</x:v>
      </x:c>
      <x:c r="R9657" s="268" t="n">
        <x:f>O9657-P9657-Q9657-FIXED_COST</x:f>
        <x:v>10431.828106494577</x:v>
      </x:c>
      <x:c r="S9657" s="139" t="str">
        <x:f>IF(AND(L9657&lt;=TOTAL_BED_CAP,N9657&lt;=TEMP_WORKER_CAP),"YES","NO")</x:f>
        <x:v>YES</x:v>
      </x:c>
      <x:c r="T9657" s="139" t="n">
        <x:f>IF(S9657="YES",R9657,-1E+99)</x:f>
        <x:v>10431.828106494577</x:v>
      </x:c>
    </x:row>
    <x:row r="9658">
      <x:c r="A9658" s="139"/>
      <x:c r="B9658" s="139"/>
      <x:c r="C9658" s="139"/>
      <x:c r="D9658" s="139"/>
      <x:c r="E9658" s="139"/>
      <x:c r="F9658" s="139"/>
      <x:c r="G9658" s="139"/>
      <x:c r="H9658" s="139"/>
      <x:c r="I9658" s="266" t="n">
        <x:f>INT((ROW()-ROW($I$46))/((CARROT_CAP+1)*(MESCLUN_CAP+1)))</x:f>
        <x:v>14</x:v>
      </x:c>
      <x:c r="J9658" s="266" t="n">
        <x:f>MOD(INT((ROW()-ROW($I$46))/(MESCLUN_CAP+1)),CARROT_CAP+1)</x:f>
        <x:v>16</x:v>
      </x:c>
      <x:c r="K9658" s="266" t="n">
        <x:f>MOD(ROW()-ROW($I$46),MESCLUN_CAP+1)</x:f>
        <x:v>2</x:v>
      </x:c>
      <x:c r="L9658" s="266" t="n">
        <x:f>SUM(I9658:K9658)</x:f>
        <x:v>32</x:v>
      </x:c>
      <x:c r="M9658" s="267" t="n">
        <x:f>I9658*TOMATO_HOURS*WEEKS*(1+TOMATO_DIM)^I9658+J9658*CARROT_HOURS*WEEKS*(1+CARROT_DIM)^J9658+K9658*MESCLUN_HOURS*WEEKS*(1+MESCLUN_DIM)^K9658</x:f>
        <x:v>5589.674663565913</x:v>
      </x:c>
      <x:c r="N9658" s="267" t="n">
        <x:f>MAX(M9658-FARMER_HOURS,0)/TEMP_HOURS_PER_WORKER</x:f>
        <x:v>3.3817185163652175</x:v>
      </x:c>
      <x:c r="O9658" s="268" t="n">
        <x:f>I9658*TOMATO_PRICE+J9658*CARROT_PRICE+K9658*MESCLUN_PRICE</x:f>
        <x:v>162104</x:v>
      </x:c>
      <x:c r="P9658" s="268" t="n">
        <x:f>I9658*TOMATO_FERTILIZER+J9658*CARROT_FERTILIZER+K9658*MESCLUN_FERTILIZER</x:f>
        <x:v>21120</x:v>
      </x:c>
      <x:c r="Q9658" s="268" t="n">
        <x:f>MIN(M9658,FARMER_HOURS)*FARMER_RATE+MAX(M9658-FARMER_HOURS,0)*TEMP_RATE</x:f>
        <x:v>109542.96290913042</x:v>
      </x:c>
      <x:c r="R9658" s="268" t="n">
        <x:f>O9658-P9658-Q9658-FIXED_COST</x:f>
        <x:v>11441.037090869577</x:v>
      </x:c>
      <x:c r="S9658" s="139" t="str">
        <x:f>IF(AND(L9658&lt;=TOTAL_BED_CAP,N9658&lt;=TEMP_WORKER_CAP),"YES","NO")</x:f>
        <x:v>YES</x:v>
      </x:c>
      <x:c r="T9658" s="139" t="n">
        <x:f>IF(S9658="YES",R9658,-1E+99)</x:f>
        <x:v>11441.037090869577</x:v>
      </x:c>
    </x:row>
    <x:row r="9659">
      <x:c r="A9659" s="139"/>
      <x:c r="B9659" s="139"/>
      <x:c r="C9659" s="139"/>
      <x:c r="D9659" s="139"/>
      <x:c r="E9659" s="139"/>
      <x:c r="F9659" s="139"/>
      <x:c r="G9659" s="139"/>
      <x:c r="H9659" s="139"/>
      <x:c r="I9659" s="266" t="n">
        <x:f>INT((ROW()-ROW($I$46))/((CARROT_CAP+1)*(MESCLUN_CAP+1)))</x:f>
        <x:v>14</x:v>
      </x:c>
      <x:c r="J9659" s="266" t="n">
        <x:f>MOD(INT((ROW()-ROW($I$46))/(MESCLUN_CAP+1)),CARROT_CAP+1)</x:f>
        <x:v>16</x:v>
      </x:c>
      <x:c r="K9659" s="266" t="n">
        <x:f>MOD(ROW()-ROW($I$46),MESCLUN_CAP+1)</x:f>
        <x:v>3</x:v>
      </x:c>
      <x:c r="L9659" s="266" t="n">
        <x:f>SUM(I9659:K9659)</x:f>
        <x:v>33</x:v>
      </x:c>
      <x:c r="M9659" s="267" t="n">
        <x:f>I9659*TOMATO_HOURS*WEEKS*(1+TOMATO_DIM)^I9659+J9659*CARROT_HOURS*WEEKS*(1+CARROT_DIM)^J9659+K9659*MESCLUN_HOURS*WEEKS*(1+MESCLUN_DIM)^K9659</x:f>
        <x:v>5637.536645987788</x:v>
      </x:c>
      <x:c r="N9659" s="267" t="n">
        <x:f>MAX(M9659-FARMER_HOURS,0)/TEMP_HOURS_PER_WORKER</x:f>
        <x:v>3.414956004158186</x:v>
      </x:c>
      <x:c r="O9659" s="268" t="n">
        <x:f>I9659*TOMATO_PRICE+J9659*CARROT_PRICE+K9659*MESCLUN_PRICE</x:f>
        <x:v>164804</x:v>
      </x:c>
      <x:c r="P9659" s="268" t="n">
        <x:f>I9659*TOMATO_FERTILIZER+J9659*CARROT_FERTILIZER+K9659*MESCLUN_FERTILIZER</x:f>
        <x:v>22000</x:v>
      </x:c>
      <x:c r="Q9659" s="268" t="n">
        <x:f>MIN(M9659,FARMER_HOURS)*FARMER_RATE+MAX(M9659-FARMER_HOURS,0)*TEMP_RATE</x:f>
        <x:v>110373.90010395464</x:v>
      </x:c>
      <x:c r="R9659" s="268" t="n">
        <x:f>O9659-P9659-Q9659-FIXED_COST</x:f>
        <x:v>12430.099896045358</x:v>
      </x:c>
      <x:c r="S9659" s="139" t="str">
        <x:f>IF(AND(L9659&lt;=TOTAL_BED_CAP,N9659&lt;=TEMP_WORKER_CAP),"YES","NO")</x:f>
        <x:v>YES</x:v>
      </x:c>
      <x:c r="T9659" s="139" t="n">
        <x:f>IF(S9659="YES",R9659,-1E+99)</x:f>
        <x:v>12430.099896045358</x:v>
      </x:c>
    </x:row>
    <x:row r="9660">
      <x:c r="A9660" s="139"/>
      <x:c r="B9660" s="139"/>
      <x:c r="C9660" s="139"/>
      <x:c r="D9660" s="139"/>
      <x:c r="E9660" s="139"/>
      <x:c r="F9660" s="139"/>
      <x:c r="G9660" s="139"/>
      <x:c r="H9660" s="139"/>
      <x:c r="I9660" s="266" t="n">
        <x:f>INT((ROW()-ROW($I$46))/((CARROT_CAP+1)*(MESCLUN_CAP+1)))</x:f>
        <x:v>14</x:v>
      </x:c>
      <x:c r="J9660" s="266" t="n">
        <x:f>MOD(INT((ROW()-ROW($I$46))/(MESCLUN_CAP+1)),CARROT_CAP+1)</x:f>
        <x:v>16</x:v>
      </x:c>
      <x:c r="K9660" s="266" t="n">
        <x:f>MOD(ROW()-ROW($I$46),MESCLUN_CAP+1)</x:f>
        <x:v>4</x:v>
      </x:c>
      <x:c r="L9660" s="266" t="n">
        <x:f>SUM(I9660:K9660)</x:f>
        <x:v>34</x:v>
      </x:c>
      <x:c r="M9660" s="267" t="n">
        <x:f>I9660*TOMATO_HOURS*WEEKS*(1+TOMATO_DIM)^I9660+J9660*CARROT_HOURS*WEEKS*(1+CARROT_DIM)^J9660+K9660*MESCLUN_HOURS*WEEKS*(1+MESCLUN_DIM)^K9660</x:f>
        <x:v>5686.580761710444</x:v>
      </x:c>
      <x:c r="N9660" s="267" t="n">
        <x:f>MAX(M9660-FARMER_HOURS,0)/TEMP_HOURS_PER_WORKER</x:f>
        <x:v>3.449014417854475</x:v>
      </x:c>
      <x:c r="O9660" s="268" t="n">
        <x:f>I9660*TOMATO_PRICE+J9660*CARROT_PRICE+K9660*MESCLUN_PRICE</x:f>
        <x:v>167504</x:v>
      </x:c>
      <x:c r="P9660" s="268" t="n">
        <x:f>I9660*TOMATO_FERTILIZER+J9660*CARROT_FERTILIZER+K9660*MESCLUN_FERTILIZER</x:f>
        <x:v>22880</x:v>
      </x:c>
      <x:c r="Q9660" s="268" t="n">
        <x:f>MIN(M9660,FARMER_HOURS)*FARMER_RATE+MAX(M9660-FARMER_HOURS,0)*TEMP_RATE</x:f>
        <x:v>111225.36044636187</x:v>
      </x:c>
      <x:c r="R9660" s="268" t="n">
        <x:f>O9660-P9660-Q9660-FIXED_COST</x:f>
        <x:v>13398.639553638131</x:v>
      </x:c>
      <x:c r="S9660" s="139" t="str">
        <x:f>IF(AND(L9660&lt;=TOTAL_BED_CAP,N9660&lt;=TEMP_WORKER_CAP),"YES","NO")</x:f>
        <x:v>YES</x:v>
      </x:c>
      <x:c r="T9660" s="139" t="n">
        <x:f>IF(S9660="YES",R9660,-1E+99)</x:f>
        <x:v>13398.639553638131</x:v>
      </x:c>
    </x:row>
    <x:row r="9661">
      <x:c r="A9661" s="139"/>
      <x:c r="B9661" s="139"/>
      <x:c r="C9661" s="139"/>
      <x:c r="D9661" s="139"/>
      <x:c r="E9661" s="139"/>
      <x:c r="F9661" s="139"/>
      <x:c r="G9661" s="139"/>
      <x:c r="H9661" s="139"/>
      <x:c r="I9661" s="266" t="n">
        <x:f>INT((ROW()-ROW($I$46))/((CARROT_CAP+1)*(MESCLUN_CAP+1)))</x:f>
        <x:v>14</x:v>
      </x:c>
      <x:c r="J9661" s="266" t="n">
        <x:f>MOD(INT((ROW()-ROW($I$46))/(MESCLUN_CAP+1)),CARROT_CAP+1)</x:f>
        <x:v>16</x:v>
      </x:c>
      <x:c r="K9661" s="266" t="n">
        <x:f>MOD(ROW()-ROW($I$46),MESCLUN_CAP+1)</x:f>
        <x:v>5</x:v>
      </x:c>
      <x:c r="L9661" s="266" t="n">
        <x:f>SUM(I9661:K9661)</x:f>
        <x:v>35</x:v>
      </x:c>
      <x:c r="M9661" s="267" t="n">
        <x:f>I9661*TOMATO_HOURS*WEEKS*(1+TOMATO_DIM)^I9661+J9661*CARROT_HOURS*WEEKS*(1+CARROT_DIM)^J9661+K9661*MESCLUN_HOURS*WEEKS*(1+MESCLUN_DIM)^K9661</x:f>
        <x:v>5736.829085631647</x:v>
      </x:c>
      <x:c r="N9661" s="267" t="n">
        <x:f>MAX(M9661-FARMER_HOURS,0)/TEMP_HOURS_PER_WORKER</x:f>
        <x:v>3.4839090872441996</x:v>
      </x:c>
      <x:c r="O9661" s="268" t="n">
        <x:f>I9661*TOMATO_PRICE+J9661*CARROT_PRICE+K9661*MESCLUN_PRICE</x:f>
        <x:v>170204</x:v>
      </x:c>
      <x:c r="P9661" s="268" t="n">
        <x:f>I9661*TOMATO_FERTILIZER+J9661*CARROT_FERTILIZER+K9661*MESCLUN_FERTILIZER</x:f>
        <x:v>23760</x:v>
      </x:c>
      <x:c r="Q9661" s="268" t="n">
        <x:f>MIN(M9661,FARMER_HOURS)*FARMER_RATE+MAX(M9661-FARMER_HOURS,0)*TEMP_RATE</x:f>
        <x:v>112097.72718110499</x:v>
      </x:c>
      <x:c r="R9661" s="268" t="n">
        <x:f>O9661-P9661-Q9661-FIXED_COST</x:f>
        <x:v>14346.272818895013</x:v>
      </x:c>
      <x:c r="S9661" s="139" t="str">
        <x:f>IF(AND(L9661&lt;=TOTAL_BED_CAP,N9661&lt;=TEMP_WORKER_CAP),"YES","NO")</x:f>
        <x:v>YES</x:v>
      </x:c>
      <x:c r="T9661" s="139" t="n">
        <x:f>IF(S9661="YES",R9661,-1E+99)</x:f>
        <x:v>14346.272818895013</x:v>
      </x:c>
    </x:row>
    <x:row r="9662">
      <x:c r="A9662" s="139"/>
      <x:c r="B9662" s="139"/>
      <x:c r="C9662" s="139"/>
      <x:c r="D9662" s="139"/>
      <x:c r="E9662" s="139"/>
      <x:c r="F9662" s="139"/>
      <x:c r="G9662" s="139"/>
      <x:c r="H9662" s="139"/>
      <x:c r="I9662" s="266" t="n">
        <x:f>INT((ROW()-ROW($I$46))/((CARROT_CAP+1)*(MESCLUN_CAP+1)))</x:f>
        <x:v>14</x:v>
      </x:c>
      <x:c r="J9662" s="266" t="n">
        <x:f>MOD(INT((ROW()-ROW($I$46))/(MESCLUN_CAP+1)),CARROT_CAP+1)</x:f>
        <x:v>16</x:v>
      </x:c>
      <x:c r="K9662" s="266" t="n">
        <x:f>MOD(ROW()-ROW($I$46),MESCLUN_CAP+1)</x:f>
        <x:v>6</x:v>
      </x:c>
      <x:c r="L9662" s="266" t="n">
        <x:f>SUM(I9662:K9662)</x:f>
        <x:v>36</x:v>
      </x:c>
      <x:c r="M9662" s="267" t="n">
        <x:f>I9662*TOMATO_HOURS*WEEKS*(1+TOMATO_DIM)^I9662+J9662*CARROT_HOURS*WEEKS*(1+CARROT_DIM)^J9662+K9662*MESCLUN_HOURS*WEEKS*(1+MESCLUN_DIM)^K9662</x:f>
        <x:v>5788.30405981328</x:v>
      </x:c>
      <x:c r="N9662" s="267" t="n">
        <x:f>MAX(M9662-FARMER_HOURS,0)/TEMP_HOURS_PER_WORKER</x:f>
        <x:v>3.5196555970925556</x:v>
      </x:c>
      <x:c r="O9662" s="268" t="n">
        <x:f>I9662*TOMATO_PRICE+J9662*CARROT_PRICE+K9662*MESCLUN_PRICE</x:f>
        <x:v>172904</x:v>
      </x:c>
      <x:c r="P9662" s="268" t="n">
        <x:f>I9662*TOMATO_FERTILIZER+J9662*CARROT_FERTILIZER+K9662*MESCLUN_FERTILIZER</x:f>
        <x:v>24640</x:v>
      </x:c>
      <x:c r="Q9662" s="268" t="n">
        <x:f>MIN(M9662,FARMER_HOURS)*FARMER_RATE+MAX(M9662-FARMER_HOURS,0)*TEMP_RATE</x:f>
        <x:v>112991.3899273139</x:v>
      </x:c>
      <x:c r="R9662" s="268" t="n">
        <x:f>O9662-P9662-Q9662-FIXED_COST</x:f>
        <x:v>15272.610072686104</x:v>
      </x:c>
      <x:c r="S9662" s="139" t="str">
        <x:f>IF(AND(L9662&lt;=TOTAL_BED_CAP,N9662&lt;=TEMP_WORKER_CAP),"YES","NO")</x:f>
        <x:v>YES</x:v>
      </x:c>
      <x:c r="T9662" s="139" t="n">
        <x:f>IF(S9662="YES",R9662,-1E+99)</x:f>
        <x:v>15272.610072686104</x:v>
      </x:c>
    </x:row>
    <x:row r="9663">
      <x:c r="A9663" s="139"/>
      <x:c r="B9663" s="139"/>
      <x:c r="C9663" s="139"/>
      <x:c r="D9663" s="139"/>
      <x:c r="E9663" s="139"/>
      <x:c r="F9663" s="139"/>
      <x:c r="G9663" s="139"/>
      <x:c r="H9663" s="139"/>
      <x:c r="I9663" s="266" t="n">
        <x:f>INT((ROW()-ROW($I$46))/((CARROT_CAP+1)*(MESCLUN_CAP+1)))</x:f>
        <x:v>14</x:v>
      </x:c>
      <x:c r="J9663" s="266" t="n">
        <x:f>MOD(INT((ROW()-ROW($I$46))/(MESCLUN_CAP+1)),CARROT_CAP+1)</x:f>
        <x:v>16</x:v>
      </x:c>
      <x:c r="K9663" s="266" t="n">
        <x:f>MOD(ROW()-ROW($I$46),MESCLUN_CAP+1)</x:f>
        <x:v>7</x:v>
      </x:c>
      <x:c r="L9663" s="266" t="n">
        <x:f>SUM(I9663:K9663)</x:f>
        <x:v>37</x:v>
      </x:c>
      <x:c r="M9663" s="267" t="n">
        <x:f>I9663*TOMATO_HOURS*WEEKS*(1+TOMATO_DIM)^I9663+J9663*CARROT_HOURS*WEEKS*(1+CARROT_DIM)^J9663+K9663*MESCLUN_HOURS*WEEKS*(1+MESCLUN_DIM)^K9663</x:f>
        <x:v>5841.028499211241</x:v>
      </x:c>
      <x:c r="N9663" s="267" t="n">
        <x:f>MAX(M9663-FARMER_HOURS,0)/TEMP_HOURS_PER_WORKER</x:f>
        <x:v>3.5562697911189174</x:v>
      </x:c>
      <x:c r="O9663" s="268" t="n">
        <x:f>I9663*TOMATO_PRICE+J9663*CARROT_PRICE+K9663*MESCLUN_PRICE</x:f>
        <x:v>175604</x:v>
      </x:c>
      <x:c r="P9663" s="268" t="n">
        <x:f>I9663*TOMATO_FERTILIZER+J9663*CARROT_FERTILIZER+K9663*MESCLUN_FERTILIZER</x:f>
        <x:v>25520</x:v>
      </x:c>
      <x:c r="Q9663" s="268" t="n">
        <x:f>MIN(M9663,FARMER_HOURS)*FARMER_RATE+MAX(M9663-FARMER_HOURS,0)*TEMP_RATE</x:f>
        <x:v>113906.74477797293</x:v>
      </x:c>
      <x:c r="R9663" s="268" t="n">
        <x:f>O9663-P9663-Q9663-FIXED_COST</x:f>
        <x:v>16177.255222027074</x:v>
      </x:c>
      <x:c r="S9663" s="139" t="str">
        <x:f>IF(AND(L9663&lt;=TOTAL_BED_CAP,N9663&lt;=TEMP_WORKER_CAP),"YES","NO")</x:f>
        <x:v>YES</x:v>
      </x:c>
      <x:c r="T9663" s="139" t="n">
        <x:f>IF(S9663="YES",R9663,-1E+99)</x:f>
        <x:v>16177.255222027074</x:v>
      </x:c>
    </x:row>
    <x:row r="9664">
      <x:c r="A9664" s="139"/>
      <x:c r="B9664" s="139"/>
      <x:c r="C9664" s="139"/>
      <x:c r="D9664" s="139"/>
      <x:c r="E9664" s="139"/>
      <x:c r="F9664" s="139"/>
      <x:c r="G9664" s="139"/>
      <x:c r="H9664" s="139"/>
      <x:c r="I9664" s="266" t="n">
        <x:f>INT((ROW()-ROW($I$46))/((CARROT_CAP+1)*(MESCLUN_CAP+1)))</x:f>
        <x:v>14</x:v>
      </x:c>
      <x:c r="J9664" s="266" t="n">
        <x:f>MOD(INT((ROW()-ROW($I$46))/(MESCLUN_CAP+1)),CARROT_CAP+1)</x:f>
        <x:v>16</x:v>
      </x:c>
      <x:c r="K9664" s="266" t="n">
        <x:f>MOD(ROW()-ROW($I$46),MESCLUN_CAP+1)</x:f>
        <x:v>8</x:v>
      </x:c>
      <x:c r="L9664" s="266" t="n">
        <x:f>SUM(I9664:K9664)</x:f>
        <x:v>38</x:v>
      </x:c>
      <x:c r="M9664" s="267" t="n">
        <x:f>I9664*TOMATO_HOURS*WEEKS*(1+TOMATO_DIM)^I9664+J9664*CARROT_HOURS*WEEKS*(1+CARROT_DIM)^J9664+K9664*MESCLUN_HOURS*WEEKS*(1+MESCLUN_DIM)^K9664</x:f>
        <x:v>5895.025597491221</x:v>
      </x:c>
      <x:c r="N9664" s="267" t="n">
        <x:f>MAX(M9664-FARMER_HOURS,0)/TEMP_HOURS_PER_WORKER</x:f>
        <x:v>3.5937677760355697</x:v>
      </x:c>
      <x:c r="O9664" s="268" t="n">
        <x:f>I9664*TOMATO_PRICE+J9664*CARROT_PRICE+K9664*MESCLUN_PRICE</x:f>
        <x:v>178304</x:v>
      </x:c>
      <x:c r="P9664" s="268" t="n">
        <x:f>I9664*TOMATO_FERTILIZER+J9664*CARROT_FERTILIZER+K9664*MESCLUN_FERTILIZER</x:f>
        <x:v>26400</x:v>
      </x:c>
      <x:c r="Q9664" s="268" t="n">
        <x:f>MIN(M9664,FARMER_HOURS)*FARMER_RATE+MAX(M9664-FARMER_HOURS,0)*TEMP_RATE</x:f>
        <x:v>114844.19440088925</x:v>
      </x:c>
      <x:c r="R9664" s="268" t="n">
        <x:f>O9664-P9664-Q9664-FIXED_COST</x:f>
        <x:v>17059.805599110754</x:v>
      </x:c>
      <x:c r="S9664" s="139" t="str">
        <x:f>IF(AND(L9664&lt;=TOTAL_BED_CAP,N9664&lt;=TEMP_WORKER_CAP),"YES","NO")</x:f>
        <x:v>YES</x:v>
      </x:c>
      <x:c r="T9664" s="139" t="n">
        <x:f>IF(S9664="YES",R9664,-1E+99)</x:f>
        <x:v>17059.805599110754</x:v>
      </x:c>
    </x:row>
    <x:row r="9665">
      <x:c r="A9665" s="139"/>
      <x:c r="B9665" s="139"/>
      <x:c r="C9665" s="139"/>
      <x:c r="D9665" s="139"/>
      <x:c r="E9665" s="139"/>
      <x:c r="F9665" s="139"/>
      <x:c r="G9665" s="139"/>
      <x:c r="H9665" s="139"/>
      <x:c r="I9665" s="266" t="n">
        <x:f>INT((ROW()-ROW($I$46))/((CARROT_CAP+1)*(MESCLUN_CAP+1)))</x:f>
        <x:v>14</x:v>
      </x:c>
      <x:c r="J9665" s="266" t="n">
        <x:f>MOD(INT((ROW()-ROW($I$46))/(MESCLUN_CAP+1)),CARROT_CAP+1)</x:f>
        <x:v>16</x:v>
      </x:c>
      <x:c r="K9665" s="266" t="n">
        <x:f>MOD(ROW()-ROW($I$46),MESCLUN_CAP+1)</x:f>
        <x:v>9</x:v>
      </x:c>
      <x:c r="L9665" s="266" t="n">
        <x:f>SUM(I9665:K9665)</x:f>
        <x:v>39</x:v>
      </x:c>
      <x:c r="M9665" s="267" t="n">
        <x:f>I9665*TOMATO_HOURS*WEEKS*(1+TOMATO_DIM)^I9665+J9665*CARROT_HOURS*WEEKS*(1+CARROT_DIM)^J9665+K9665*MESCLUN_HOURS*WEEKS*(1+MESCLUN_DIM)^K9665</x:f>
        <x:v>5950.318932931616</x:v>
      </x:c>
      <x:c r="N9665" s="267" t="n">
        <x:f>MAX(M9665-FARMER_HOURS,0)/TEMP_HOURS_PER_WORKER</x:f>
        <x:v>3.632165925646955</x:v>
      </x:c>
      <x:c r="O9665" s="268" t="n">
        <x:f>I9665*TOMATO_PRICE+J9665*CARROT_PRICE+K9665*MESCLUN_PRICE</x:f>
        <x:v>181004</x:v>
      </x:c>
      <x:c r="P9665" s="268" t="n">
        <x:f>I9665*TOMATO_FERTILIZER+J9665*CARROT_FERTILIZER+K9665*MESCLUN_FERTILIZER</x:f>
        <x:v>27280</x:v>
      </x:c>
      <x:c r="Q9665" s="268" t="n">
        <x:f>MIN(M9665,FARMER_HOURS)*FARMER_RATE+MAX(M9665-FARMER_HOURS,0)*TEMP_RATE</x:f>
        <x:v>115804.14814117388</x:v>
      </x:c>
      <x:c r="R9665" s="268" t="n">
        <x:f>O9665-P9665-Q9665-FIXED_COST</x:f>
        <x:v>17919.85185882612</x:v>
      </x:c>
      <x:c r="S9665" s="139" t="str">
        <x:f>IF(AND(L9665&lt;=TOTAL_BED_CAP,N9665&lt;=TEMP_WORKER_CAP),"YES","NO")</x:f>
        <x:v>YES</x:v>
      </x:c>
      <x:c r="T9665" s="139" t="n">
        <x:f>IF(S9665="YES",R9665,-1E+99)</x:f>
        <x:v>17919.85185882612</x:v>
      </x:c>
    </x:row>
    <x:row r="9666">
      <x:c r="A9666" s="139"/>
      <x:c r="B9666" s="139"/>
      <x:c r="C9666" s="139"/>
      <x:c r="D9666" s="139"/>
      <x:c r="E9666" s="139"/>
      <x:c r="F9666" s="139"/>
      <x:c r="G9666" s="139"/>
      <x:c r="H9666" s="139"/>
      <x:c r="I9666" s="266" t="n">
        <x:f>INT((ROW()-ROW($I$46))/((CARROT_CAP+1)*(MESCLUN_CAP+1)))</x:f>
        <x:v>14</x:v>
      </x:c>
      <x:c r="J9666" s="266" t="n">
        <x:f>MOD(INT((ROW()-ROW($I$46))/(MESCLUN_CAP+1)),CARROT_CAP+1)</x:f>
        <x:v>16</x:v>
      </x:c>
      <x:c r="K9666" s="266" t="n">
        <x:f>MOD(ROW()-ROW($I$46),MESCLUN_CAP+1)</x:f>
        <x:v>10</x:v>
      </x:c>
      <x:c r="L9666" s="266" t="n">
        <x:f>SUM(I9666:K9666)</x:f>
        <x:v>40</x:v>
      </x:c>
      <x:c r="M9666" s="267" t="n">
        <x:f>I9666*TOMATO_HOURS*WEEKS*(1+TOMATO_DIM)^I9666+J9666*CARROT_HOURS*WEEKS*(1+CARROT_DIM)^J9666+K9666*MESCLUN_HOURS*WEEKS*(1+MESCLUN_DIM)^K9666</x:f>
        <x:v>6006.932474414828</x:v>
      </x:c>
      <x:c r="N9666" s="267" t="n">
        <x:f>MAX(M9666-FARMER_HOURS,0)/TEMP_HOURS_PER_WORKER</x:f>
        <x:v>3.6714808850102973</x:v>
      </x:c>
      <x:c r="O9666" s="268" t="n">
        <x:f>I9666*TOMATO_PRICE+J9666*CARROT_PRICE+K9666*MESCLUN_PRICE</x:f>
        <x:v>183704</x:v>
      </x:c>
      <x:c r="P9666" s="268" t="n">
        <x:f>I9666*TOMATO_FERTILIZER+J9666*CARROT_FERTILIZER+K9666*MESCLUN_FERTILIZER</x:f>
        <x:v>28160</x:v>
      </x:c>
      <x:c r="Q9666" s="268" t="n">
        <x:f>MIN(M9666,FARMER_HOURS)*FARMER_RATE+MAX(M9666-FARMER_HOURS,0)*TEMP_RATE</x:f>
        <x:v>116787.02212525743</x:v>
      </x:c>
      <x:c r="R9666" s="268" t="n">
        <x:f>O9666-P9666-Q9666-FIXED_COST</x:f>
        <x:v>18756.977874742573</x:v>
      </x:c>
      <x:c r="S9666" s="139" t="str">
        <x:f>IF(AND(L9666&lt;=TOTAL_BED_CAP,N9666&lt;=TEMP_WORKER_CAP),"YES","NO")</x:f>
        <x:v>YES</x:v>
      </x:c>
      <x:c r="T9666" s="139" t="n">
        <x:f>IF(S9666="YES",R9666,-1E+99)</x:f>
        <x:v>18756.977874742573</x:v>
      </x:c>
    </x:row>
    <x:row r="9667">
      <x:c r="A9667" s="139"/>
      <x:c r="B9667" s="139"/>
      <x:c r="C9667" s="139"/>
      <x:c r="D9667" s="139"/>
      <x:c r="E9667" s="139"/>
      <x:c r="F9667" s="139"/>
      <x:c r="G9667" s="139"/>
      <x:c r="H9667" s="139"/>
      <x:c r="I9667" s="266" t="n">
        <x:f>INT((ROW()-ROW($I$46))/((CARROT_CAP+1)*(MESCLUN_CAP+1)))</x:f>
        <x:v>14</x:v>
      </x:c>
      <x:c r="J9667" s="266" t="n">
        <x:f>MOD(INT((ROW()-ROW($I$46))/(MESCLUN_CAP+1)),CARROT_CAP+1)</x:f>
        <x:v>16</x:v>
      </x:c>
      <x:c r="K9667" s="266" t="n">
        <x:f>MOD(ROW()-ROW($I$46),MESCLUN_CAP+1)</x:f>
        <x:v>11</x:v>
      </x:c>
      <x:c r="L9667" s="266" t="n">
        <x:f>SUM(I9667:K9667)</x:f>
        <x:v>41</x:v>
      </x:c>
      <x:c r="M9667" s="267" t="n">
        <x:f>I9667*TOMATO_HOURS*WEEKS*(1+TOMATO_DIM)^I9667+J9667*CARROT_HOURS*WEEKS*(1+CARROT_DIM)^J9667+K9667*MESCLUN_HOURS*WEEKS*(1+MESCLUN_DIM)^K9667</x:f>
        <x:v>6064.890587508267</x:v>
      </x:c>
      <x:c r="N9667" s="267" t="n">
        <x:f>MAX(M9667-FARMER_HOURS,0)/TEMP_HOURS_PER_WORKER</x:f>
        <x:v>3.711729574658519</x:v>
      </x:c>
      <x:c r="O9667" s="268" t="n">
        <x:f>I9667*TOMATO_PRICE+J9667*CARROT_PRICE+K9667*MESCLUN_PRICE</x:f>
        <x:v>186404</x:v>
      </x:c>
      <x:c r="P9667" s="268" t="n">
        <x:f>I9667*TOMATO_FERTILIZER+J9667*CARROT_FERTILIZER+K9667*MESCLUN_FERTILIZER</x:f>
        <x:v>29040</x:v>
      </x:c>
      <x:c r="Q9667" s="268" t="n">
        <x:f>MIN(M9667,FARMER_HOURS)*FARMER_RATE+MAX(M9667-FARMER_HOURS,0)*TEMP_RATE</x:f>
        <x:v>117793.23936646298</x:v>
      </x:c>
      <x:c r="R9667" s="268" t="n">
        <x:f>O9667-P9667-Q9667-FIXED_COST</x:f>
        <x:v>19570.760633537022</x:v>
      </x:c>
      <x:c r="S9667" s="139" t="str">
        <x:f>IF(AND(L9667&lt;=TOTAL_BED_CAP,N9667&lt;=TEMP_WORKER_CAP),"YES","NO")</x:f>
        <x:v>YES</x:v>
      </x:c>
      <x:c r="T9667" s="139" t="n">
        <x:f>IF(S9667="YES",R9667,-1E+99)</x:f>
        <x:v>19570.760633537022</x:v>
      </x:c>
    </x:row>
    <x:row r="9668">
      <x:c r="A9668" s="139"/>
      <x:c r="B9668" s="139"/>
      <x:c r="C9668" s="139"/>
      <x:c r="D9668" s="139"/>
      <x:c r="E9668" s="139"/>
      <x:c r="F9668" s="139"/>
      <x:c r="G9668" s="139"/>
      <x:c r="H9668" s="139"/>
      <x:c r="I9668" s="266" t="n">
        <x:f>INT((ROW()-ROW($I$46))/((CARROT_CAP+1)*(MESCLUN_CAP+1)))</x:f>
        <x:v>14</x:v>
      </x:c>
      <x:c r="J9668" s="266" t="n">
        <x:f>MOD(INT((ROW()-ROW($I$46))/(MESCLUN_CAP+1)),CARROT_CAP+1)</x:f>
        <x:v>16</x:v>
      </x:c>
      <x:c r="K9668" s="266" t="n">
        <x:f>MOD(ROW()-ROW($I$46),MESCLUN_CAP+1)</x:f>
        <x:v>12</x:v>
      </x:c>
      <x:c r="L9668" s="266" t="n">
        <x:f>SUM(I9668:K9668)</x:f>
        <x:v>42</x:v>
      </x:c>
      <x:c r="M9668" s="267" t="n">
        <x:f>I9668*TOMATO_HOURS*WEEKS*(1+TOMATO_DIM)^I9668+J9668*CARROT_HOURS*WEEKS*(1+CARROT_DIM)^J9668+K9668*MESCLUN_HOURS*WEEKS*(1+MESCLUN_DIM)^K9668</x:f>
        <x:v>6124.218040636331</x:v>
      </x:c>
      <x:c r="N9668" s="267" t="n">
        <x:f>MAX(M9668-FARMER_HOURS,0)/TEMP_HOURS_PER_WORKER</x:f>
        <x:v>3.7529291948863412</x:v>
      </x:c>
      <x:c r="O9668" s="268" t="n">
        <x:f>I9668*TOMATO_PRICE+J9668*CARROT_PRICE+K9668*MESCLUN_PRICE</x:f>
        <x:v>189104</x:v>
      </x:c>
      <x:c r="P9668" s="268" t="n">
        <x:f>I9668*TOMATO_FERTILIZER+J9668*CARROT_FERTILIZER+K9668*MESCLUN_FERTILIZER</x:f>
        <x:v>29920</x:v>
      </x:c>
      <x:c r="Q9668" s="268" t="n">
        <x:f>MIN(M9668,FARMER_HOURS)*FARMER_RATE+MAX(M9668-FARMER_HOURS,0)*TEMP_RATE</x:f>
        <x:v>118823.22987215852</x:v>
      </x:c>
      <x:c r="R9668" s="268" t="n">
        <x:f>O9668-P9668-Q9668-FIXED_COST</x:f>
        <x:v>20360.770127841475</x:v>
      </x:c>
      <x:c r="S9668" s="139" t="str">
        <x:f>IF(AND(L9668&lt;=TOTAL_BED_CAP,N9668&lt;=TEMP_WORKER_CAP),"YES","NO")</x:f>
        <x:v>YES</x:v>
      </x:c>
      <x:c r="T9668" s="139" t="n">
        <x:f>IF(S9668="YES",R9668,-1E+99)</x:f>
        <x:v>20360.770127841475</x:v>
      </x:c>
    </x:row>
    <x:row r="9669">
      <x:c r="A9669" s="139"/>
      <x:c r="B9669" s="139"/>
      <x:c r="C9669" s="139"/>
      <x:c r="D9669" s="139"/>
      <x:c r="E9669" s="139"/>
      <x:c r="F9669" s="139"/>
      <x:c r="G9669" s="139"/>
      <x:c r="H9669" s="139"/>
      <x:c r="I9669" s="266" t="n">
        <x:f>INT((ROW()-ROW($I$46))/((CARROT_CAP+1)*(MESCLUN_CAP+1)))</x:f>
        <x:v>14</x:v>
      </x:c>
      <x:c r="J9669" s="266" t="n">
        <x:f>MOD(INT((ROW()-ROW($I$46))/(MESCLUN_CAP+1)),CARROT_CAP+1)</x:f>
        <x:v>16</x:v>
      </x:c>
      <x:c r="K9669" s="266" t="n">
        <x:f>MOD(ROW()-ROW($I$46),MESCLUN_CAP+1)</x:f>
        <x:v>13</x:v>
      </x:c>
      <x:c r="L9669" s="266" t="n">
        <x:f>SUM(I9669:K9669)</x:f>
        <x:v>43</x:v>
      </x:c>
      <x:c r="M9669" s="267" t="n">
        <x:f>I9669*TOMATO_HOURS*WEEKS*(1+TOMATO_DIM)^I9669+J9669*CARROT_HOURS*WEEKS*(1+CARROT_DIM)^J9669+K9669*MESCLUN_HOURS*WEEKS*(1+MESCLUN_DIM)^K9669</x:f>
        <x:v>6184.9400113447155</x:v>
      </x:c>
      <x:c r="N9669" s="267" t="n">
        <x:f>MAX(M9669-FARMER_HOURS,0)/TEMP_HOURS_PER_WORKER</x:f>
        <x:v>3.795097230100497</x:v>
      </x:c>
      <x:c r="O9669" s="268" t="n">
        <x:f>I9669*TOMATO_PRICE+J9669*CARROT_PRICE+K9669*MESCLUN_PRICE</x:f>
        <x:v>191804</x:v>
      </x:c>
      <x:c r="P9669" s="268" t="n">
        <x:f>I9669*TOMATO_FERTILIZER+J9669*CARROT_FERTILIZER+K9669*MESCLUN_FERTILIZER</x:f>
        <x:v>30800</x:v>
      </x:c>
      <x:c r="Q9669" s="268" t="n">
        <x:f>MIN(M9669,FARMER_HOURS)*FARMER_RATE+MAX(M9669-FARMER_HOURS,0)*TEMP_RATE</x:f>
        <x:v>119877.43075251242</x:v>
      </x:c>
      <x:c r="R9669" s="268" t="n">
        <x:f>O9669-P9669-Q9669-FIXED_COST</x:f>
        <x:v>21126.569247487583</x:v>
      </x:c>
      <x:c r="S9669" s="139" t="str">
        <x:f>IF(AND(L9669&lt;=TOTAL_BED_CAP,N9669&lt;=TEMP_WORKER_CAP),"YES","NO")</x:f>
        <x:v>YES</x:v>
      </x:c>
      <x:c r="T9669" s="139" t="n">
        <x:f>IF(S9669="YES",R9669,-1E+99)</x:f>
        <x:v>21126.569247487583</x:v>
      </x:c>
    </x:row>
    <x:row r="9670">
      <x:c r="A9670" s="139"/>
      <x:c r="B9670" s="139"/>
      <x:c r="C9670" s="139"/>
      <x:c r="D9670" s="139"/>
      <x:c r="E9670" s="139"/>
      <x:c r="F9670" s="139"/>
      <x:c r="G9670" s="139"/>
      <x:c r="H9670" s="139"/>
      <x:c r="I9670" s="266" t="n">
        <x:f>INT((ROW()-ROW($I$46))/((CARROT_CAP+1)*(MESCLUN_CAP+1)))</x:f>
        <x:v>14</x:v>
      </x:c>
      <x:c r="J9670" s="266" t="n">
        <x:f>MOD(INT((ROW()-ROW($I$46))/(MESCLUN_CAP+1)),CARROT_CAP+1)</x:f>
        <x:v>16</x:v>
      </x:c>
      <x:c r="K9670" s="266" t="n">
        <x:f>MOD(ROW()-ROW($I$46),MESCLUN_CAP+1)</x:f>
        <x:v>14</x:v>
      </x:c>
      <x:c r="L9670" s="266" t="n">
        <x:f>SUM(I9670:K9670)</x:f>
        <x:v>44</x:v>
      </x:c>
      <x:c r="M9670" s="267" t="n">
        <x:f>I9670*TOMATO_HOURS*WEEKS*(1+TOMATO_DIM)^I9670+J9670*CARROT_HOURS*WEEKS*(1+CARROT_DIM)^J9670+K9670*MESCLUN_HOURS*WEEKS*(1+MESCLUN_DIM)^K9670</x:f>
        <x:v>6247.0820926583765</x:v>
      </x:c>
      <x:c r="N9670" s="267" t="n">
        <x:f>MAX(M9670-FARMER_HOURS,0)/TEMP_HOURS_PER_WORKER</x:f>
        <x:v>3.838251453234984</x:v>
      </x:c>
      <x:c r="O9670" s="268" t="n">
        <x:f>I9670*TOMATO_PRICE+J9670*CARROT_PRICE+K9670*MESCLUN_PRICE</x:f>
        <x:v>194504</x:v>
      </x:c>
      <x:c r="P9670" s="268" t="n">
        <x:f>I9670*TOMATO_FERTILIZER+J9670*CARROT_FERTILIZER+K9670*MESCLUN_FERTILIZER</x:f>
        <x:v>31680</x:v>
      </x:c>
      <x:c r="Q9670" s="268" t="n">
        <x:f>MIN(M9670,FARMER_HOURS)*FARMER_RATE+MAX(M9670-FARMER_HOURS,0)*TEMP_RATE</x:f>
        <x:v>120956.28633087459</x:v>
      </x:c>
      <x:c r="R9670" s="268" t="n">
        <x:f>O9670-P9670-Q9670-FIXED_COST</x:f>
        <x:v>21867.713669125413</x:v>
      </x:c>
      <x:c r="S9670" s="139" t="str">
        <x:f>IF(AND(L9670&lt;=TOTAL_BED_CAP,N9670&lt;=TEMP_WORKER_CAP),"YES","NO")</x:f>
        <x:v>YES</x:v>
      </x:c>
      <x:c r="T9670" s="139" t="n">
        <x:f>IF(S9670="YES",R9670,-1E+99)</x:f>
        <x:v>21867.713669125413</x:v>
      </x:c>
    </x:row>
    <x:row r="9671">
      <x:c r="A9671" s="139"/>
      <x:c r="B9671" s="139"/>
      <x:c r="C9671" s="139"/>
      <x:c r="D9671" s="139"/>
      <x:c r="E9671" s="139"/>
      <x:c r="F9671" s="139"/>
      <x:c r="G9671" s="139"/>
      <x:c r="H9671" s="139"/>
      <x:c r="I9671" s="266" t="n">
        <x:f>INT((ROW()-ROW($I$46))/((CARROT_CAP+1)*(MESCLUN_CAP+1)))</x:f>
        <x:v>14</x:v>
      </x:c>
      <x:c r="J9671" s="266" t="n">
        <x:f>MOD(INT((ROW()-ROW($I$46))/(MESCLUN_CAP+1)),CARROT_CAP+1)</x:f>
        <x:v>16</x:v>
      </x:c>
      <x:c r="K9671" s="266" t="n">
        <x:f>MOD(ROW()-ROW($I$46),MESCLUN_CAP+1)</x:f>
        <x:v>15</x:v>
      </x:c>
      <x:c r="L9671" s="266" t="n">
        <x:f>SUM(I9671:K9671)</x:f>
        <x:v>45</x:v>
      </x:c>
      <x:c r="M9671" s="267" t="n">
        <x:f>I9671*TOMATO_HOURS*WEEKS*(1+TOMATO_DIM)^I9671+J9671*CARROT_HOURS*WEEKS*(1+CARROT_DIM)^J9671+K9671*MESCLUN_HOURS*WEEKS*(1+MESCLUN_DIM)^K9671</x:f>
        <x:v>6310.670299534523</x:v>
      </x:c>
      <x:c r="N9671" s="267" t="n">
        <x:f>MAX(M9671-FARMER_HOURS,0)/TEMP_HOURS_PER_WORKER</x:f>
        <x:v>3.8824099302323076</x:v>
      </x:c>
      <x:c r="O9671" s="268" t="n">
        <x:f>I9671*TOMATO_PRICE+J9671*CARROT_PRICE+K9671*MESCLUN_PRICE</x:f>
        <x:v>197204</x:v>
      </x:c>
      <x:c r="P9671" s="268" t="n">
        <x:f>I9671*TOMATO_FERTILIZER+J9671*CARROT_FERTILIZER+K9671*MESCLUN_FERTILIZER</x:f>
        <x:v>32560</x:v>
      </x:c>
      <x:c r="Q9671" s="268" t="n">
        <x:f>MIN(M9671,FARMER_HOURS)*FARMER_RATE+MAX(M9671-FARMER_HOURS,0)*TEMP_RATE</x:f>
        <x:v>122060.24825580769</x:v>
      </x:c>
      <x:c r="R9671" s="268" t="n">
        <x:f>O9671-P9671-Q9671-FIXED_COST</x:f>
        <x:v>22583.751744192312</x:v>
      </x:c>
      <x:c r="S9671" s="139" t="str">
        <x:f>IF(AND(L9671&lt;=TOTAL_BED_CAP,N9671&lt;=TEMP_WORKER_CAP),"YES","NO")</x:f>
        <x:v>YES</x:v>
      </x:c>
      <x:c r="T9671" s="139" t="n">
        <x:f>IF(S9671="YES",R9671,-1E+99)</x:f>
        <x:v>22583.751744192312</x:v>
      </x:c>
    </x:row>
    <x:row r="9672">
      <x:c r="A9672" s="139"/>
      <x:c r="B9672" s="139"/>
      <x:c r="C9672" s="139"/>
      <x:c r="D9672" s="139"/>
      <x:c r="E9672" s="139"/>
      <x:c r="F9672" s="139"/>
      <x:c r="G9672" s="139"/>
      <x:c r="H9672" s="139"/>
      <x:c r="I9672" s="266" t="n">
        <x:f>INT((ROW()-ROW($I$46))/((CARROT_CAP+1)*(MESCLUN_CAP+1)))</x:f>
        <x:v>14</x:v>
      </x:c>
      <x:c r="J9672" s="266" t="n">
        <x:f>MOD(INT((ROW()-ROW($I$46))/(MESCLUN_CAP+1)),CARROT_CAP+1)</x:f>
        <x:v>16</x:v>
      </x:c>
      <x:c r="K9672" s="266" t="n">
        <x:f>MOD(ROW()-ROW($I$46),MESCLUN_CAP+1)</x:f>
        <x:v>16</x:v>
      </x:c>
      <x:c r="L9672" s="266" t="n">
        <x:f>SUM(I9672:K9672)</x:f>
        <x:v>46</x:v>
      </x:c>
      <x:c r="M9672" s="267" t="n">
        <x:f>I9672*TOMATO_HOURS*WEEKS*(1+TOMATO_DIM)^I9672+J9672*CARROT_HOURS*WEEKS*(1+CARROT_DIM)^J9672+K9672*MESCLUN_HOURS*WEEKS*(1+MESCLUN_DIM)^K9672</x:f>
        <x:v>6375.731075412012</x:v>
      </x:c>
      <x:c r="N9672" s="267" t="n">
        <x:f>MAX(M9672-FARMER_HOURS,0)/TEMP_HOURS_PER_WORKER</x:f>
        <x:v>3.927591024591675</x:v>
      </x:c>
      <x:c r="O9672" s="268" t="n">
        <x:f>I9672*TOMATO_PRICE+J9672*CARROT_PRICE+K9672*MESCLUN_PRICE</x:f>
        <x:v>199904</x:v>
      </x:c>
      <x:c r="P9672" s="268" t="n">
        <x:f>I9672*TOMATO_FERTILIZER+J9672*CARROT_FERTILIZER+K9672*MESCLUN_FERTILIZER</x:f>
        <x:v>33440</x:v>
      </x:c>
      <x:c r="Q9672" s="268" t="n">
        <x:f>MIN(M9672,FARMER_HOURS)*FARMER_RATE+MAX(M9672-FARMER_HOURS,0)*TEMP_RATE</x:f>
        <x:v>123189.77561479187</x:v>
      </x:c>
      <x:c r="R9672" s="268" t="n">
        <x:f>O9672-P9672-Q9672-FIXED_COST</x:f>
        <x:v>23274.22438520813</x:v>
      </x:c>
      <x:c r="S9672" s="139" t="str">
        <x:f>IF(AND(L9672&lt;=TOTAL_BED_CAP,N9672&lt;=TEMP_WORKER_CAP),"YES","NO")</x:f>
        <x:v>YES</x:v>
      </x:c>
      <x:c r="T9672" s="139" t="n">
        <x:f>IF(S9672="YES",R9672,-1E+99)</x:f>
        <x:v>23274.22438520813</x:v>
      </x:c>
    </x:row>
    <x:row r="9673">
      <x:c r="A9673" s="139"/>
      <x:c r="B9673" s="139"/>
      <x:c r="C9673" s="139"/>
      <x:c r="D9673" s="139"/>
      <x:c r="E9673" s="139"/>
      <x:c r="F9673" s="139"/>
      <x:c r="G9673" s="139"/>
      <x:c r="H9673" s="139"/>
      <x:c r="I9673" s="266" t="n">
        <x:f>INT((ROW()-ROW($I$46))/((CARROT_CAP+1)*(MESCLUN_CAP+1)))</x:f>
        <x:v>14</x:v>
      </x:c>
      <x:c r="J9673" s="266" t="n">
        <x:f>MOD(INT((ROW()-ROW($I$46))/(MESCLUN_CAP+1)),CARROT_CAP+1)</x:f>
        <x:v>16</x:v>
      </x:c>
      <x:c r="K9673" s="266" t="n">
        <x:f>MOD(ROW()-ROW($I$46),MESCLUN_CAP+1)</x:f>
        <x:v>17</x:v>
      </x:c>
      <x:c r="L9673" s="266" t="n">
        <x:f>SUM(I9673:K9673)</x:f>
        <x:v>47</x:v>
      </x:c>
      <x:c r="M9673" s="267" t="n">
        <x:f>I9673*TOMATO_HOURS*WEEKS*(1+TOMATO_DIM)^I9673+J9673*CARROT_HOURS*WEEKS*(1+CARROT_DIM)^J9673+K9673*MESCLUN_HOURS*WEEKS*(1+MESCLUN_DIM)^K9673</x:f>
        <x:v>6442.291298858552</x:v>
      </x:c>
      <x:c r="N9673" s="267" t="n">
        <x:f>MAX(M9673-FARMER_HOURS,0)/TEMP_HOURS_PER_WORKER</x:f>
        <x:v>3.9738134019851055</x:v>
      </x:c>
      <x:c r="O9673" s="268" t="n">
        <x:f>I9673*TOMATO_PRICE+J9673*CARROT_PRICE+K9673*MESCLUN_PRICE</x:f>
        <x:v>202604</x:v>
      </x:c>
      <x:c r="P9673" s="268" t="n">
        <x:f>I9673*TOMATO_FERTILIZER+J9673*CARROT_FERTILIZER+K9673*MESCLUN_FERTILIZER</x:f>
        <x:v>34320</x:v>
      </x:c>
      <x:c r="Q9673" s="268" t="n">
        <x:f>MIN(M9673,FARMER_HOURS)*FARMER_RATE+MAX(M9673-FARMER_HOURS,0)*TEMP_RATE</x:f>
        <x:v>124345.33504962764</x:v>
      </x:c>
      <x:c r="R9673" s="268" t="n">
        <x:f>O9673-P9673-Q9673-FIXED_COST</x:f>
        <x:v>23938.66495037236</x:v>
      </x:c>
      <x:c r="S9673" s="139" t="str">
        <x:f>IF(AND(L9673&lt;=TOTAL_BED_CAP,N9673&lt;=TEMP_WORKER_CAP),"YES","NO")</x:f>
        <x:v>YES</x:v>
      </x:c>
      <x:c r="T9673" s="139" t="n">
        <x:f>IF(S9673="YES",R9673,-1E+99)</x:f>
        <x:v>23938.66495037236</x:v>
      </x:c>
    </x:row>
    <x:row r="9674">
      <x:c r="A9674" s="139"/>
      <x:c r="B9674" s="139"/>
      <x:c r="C9674" s="139"/>
      <x:c r="D9674" s="139"/>
      <x:c r="E9674" s="139"/>
      <x:c r="F9674" s="139"/>
      <x:c r="G9674" s="139"/>
      <x:c r="H9674" s="139"/>
      <x:c r="I9674" s="266" t="n">
        <x:f>INT((ROW()-ROW($I$46))/((CARROT_CAP+1)*(MESCLUN_CAP+1)))</x:f>
        <x:v>14</x:v>
      </x:c>
      <x:c r="J9674" s="266" t="n">
        <x:f>MOD(INT((ROW()-ROW($I$46))/(MESCLUN_CAP+1)),CARROT_CAP+1)</x:f>
        <x:v>16</x:v>
      </x:c>
      <x:c r="K9674" s="266" t="n">
        <x:f>MOD(ROW()-ROW($I$46),MESCLUN_CAP+1)</x:f>
        <x:v>18</x:v>
      </x:c>
      <x:c r="L9674" s="266" t="n">
        <x:f>SUM(I9674:K9674)</x:f>
        <x:v>48</x:v>
      </x:c>
      <x:c r="M9674" s="267" t="n">
        <x:f>I9674*TOMATO_HOURS*WEEKS*(1+TOMATO_DIM)^I9674+J9674*CARROT_HOURS*WEEKS*(1+CARROT_DIM)^J9674+K9674*MESCLUN_HOURS*WEEKS*(1+MESCLUN_DIM)^K9674</x:f>
        <x:v>6510.3782903171395</x:v>
      </x:c>
      <x:c r="N9674" s="267" t="n">
        <x:f>MAX(M9674-FARMER_HOURS,0)/TEMP_HOURS_PER_WORKER</x:f>
        <x:v>4.021096034942458</x:v>
      </x:c>
      <x:c r="O9674" s="268" t="n">
        <x:f>I9674*TOMATO_PRICE+J9674*CARROT_PRICE+K9674*MESCLUN_PRICE</x:f>
        <x:v>205304</x:v>
      </x:c>
      <x:c r="P9674" s="268" t="n">
        <x:f>I9674*TOMATO_FERTILIZER+J9674*CARROT_FERTILIZER+K9674*MESCLUN_FERTILIZER</x:f>
        <x:v>35200</x:v>
      </x:c>
      <x:c r="Q9674" s="268" t="n">
        <x:f>MIN(M9674,FARMER_HOURS)*FARMER_RATE+MAX(M9674-FARMER_HOURS,0)*TEMP_RATE</x:f>
        <x:v>125527.40087356145</x:v>
      </x:c>
      <x:c r="R9674" s="268" t="n">
        <x:f>O9674-P9674-Q9674-FIXED_COST</x:f>
        <x:v>24576.599126438552</x:v>
      </x:c>
      <x:c r="S9674" s="139" t="str">
        <x:f>IF(AND(L9674&lt;=TOTAL_BED_CAP,N9674&lt;=TEMP_WORKER_CAP),"YES","NO")</x:f>
        <x:v>NO</x:v>
      </x:c>
      <x:c r="T9674" s="139" t="n">
        <x:f>IF(S9674="YES",R9674,-1E+99)</x:f>
        <x:v>-1e+99</x:v>
      </x:c>
    </x:row>
    <x:row r="9675">
      <x:c r="A9675" s="139"/>
      <x:c r="B9675" s="139"/>
      <x:c r="C9675" s="139"/>
      <x:c r="D9675" s="139"/>
      <x:c r="E9675" s="139"/>
      <x:c r="F9675" s="139"/>
      <x:c r="G9675" s="139"/>
      <x:c r="H9675" s="139"/>
      <x:c r="I9675" s="266" t="n">
        <x:f>INT((ROW()-ROW($I$46))/((CARROT_CAP+1)*(MESCLUN_CAP+1)))</x:f>
        <x:v>14</x:v>
      </x:c>
      <x:c r="J9675" s="266" t="n">
        <x:f>MOD(INT((ROW()-ROW($I$46))/(MESCLUN_CAP+1)),CARROT_CAP+1)</x:f>
        <x:v>16</x:v>
      </x:c>
      <x:c r="K9675" s="266" t="n">
        <x:f>MOD(ROW()-ROW($I$46),MESCLUN_CAP+1)</x:f>
        <x:v>19</x:v>
      </x:c>
      <x:c r="L9675" s="266" t="n">
        <x:f>SUM(I9675:K9675)</x:f>
        <x:v>49</x:v>
      </x:c>
      <x:c r="M9675" s="267" t="n">
        <x:f>I9675*TOMATO_HOURS*WEEKS*(1+TOMATO_DIM)^I9675+J9675*CARROT_HOURS*WEEKS*(1+CARROT_DIM)^J9675+K9675*MESCLUN_HOURS*WEEKS*(1+MESCLUN_DIM)^K9675</x:f>
        <x:v>6580.019818953162</x:v>
      </x:c>
      <x:c r="N9675" s="267" t="n">
        <x:f>MAX(M9675-FARMER_HOURS,0)/TEMP_HOURS_PER_WORKER</x:f>
        <x:v>4.069458207606362</x:v>
      </x:c>
      <x:c r="O9675" s="268" t="n">
        <x:f>I9675*TOMATO_PRICE+J9675*CARROT_PRICE+K9675*MESCLUN_PRICE</x:f>
        <x:v>208004</x:v>
      </x:c>
      <x:c r="P9675" s="268" t="n">
        <x:f>I9675*TOMATO_FERTILIZER+J9675*CARROT_FERTILIZER+K9675*MESCLUN_FERTILIZER</x:f>
        <x:v>36080</x:v>
      </x:c>
      <x:c r="Q9675" s="268" t="n">
        <x:f>MIN(M9675,FARMER_HOURS)*FARMER_RATE+MAX(M9675-FARMER_HOURS,0)*TEMP_RATE</x:f>
        <x:v>126736.45519015906</x:v>
      </x:c>
      <x:c r="R9675" s="268" t="n">
        <x:f>O9675-P9675-Q9675-FIXED_COST</x:f>
        <x:v>25187.54480984094</x:v>
      </x:c>
      <x:c r="S9675" s="139" t="str">
        <x:f>IF(AND(L9675&lt;=TOTAL_BED_CAP,N9675&lt;=TEMP_WORKER_CAP),"YES","NO")</x:f>
        <x:v>NO</x:v>
      </x:c>
      <x:c r="T9675" s="139" t="n">
        <x:f>IF(S9675="YES",R9675,-1E+99)</x:f>
        <x:v>-1e+99</x:v>
      </x:c>
    </x:row>
    <x:row r="9676">
      <x:c r="A9676" s="139"/>
      <x:c r="B9676" s="139"/>
      <x:c r="C9676" s="139"/>
      <x:c r="D9676" s="139"/>
      <x:c r="E9676" s="139"/>
      <x:c r="F9676" s="139"/>
      <x:c r="G9676" s="139"/>
      <x:c r="H9676" s="139"/>
      <x:c r="I9676" s="266" t="n">
        <x:f>INT((ROW()-ROW($I$46))/((CARROT_CAP+1)*(MESCLUN_CAP+1)))</x:f>
        <x:v>14</x:v>
      </x:c>
      <x:c r="J9676" s="266" t="n">
        <x:f>MOD(INT((ROW()-ROW($I$46))/(MESCLUN_CAP+1)),CARROT_CAP+1)</x:f>
        <x:v>16</x:v>
      </x:c>
      <x:c r="K9676" s="266" t="n">
        <x:f>MOD(ROW()-ROW($I$46),MESCLUN_CAP+1)</x:f>
        <x:v>20</x:v>
      </x:c>
      <x:c r="L9676" s="266" t="n">
        <x:f>SUM(I9676:K9676)</x:f>
        <x:v>50</x:v>
      </x:c>
      <x:c r="M9676" s="267" t="n">
        <x:f>I9676*TOMATO_HOURS*WEEKS*(1+TOMATO_DIM)^I9676+J9676*CARROT_HOURS*WEEKS*(1+CARROT_DIM)^J9676+K9676*MESCLUN_HOURS*WEEKS*(1+MESCLUN_DIM)^K9676</x:f>
        <x:v>6651.244109603638</x:v>
      </x:c>
      <x:c r="N9676" s="267" t="n">
        <x:f>MAX(M9676-FARMER_HOURS,0)/TEMP_HOURS_PER_WORKER</x:f>
        <x:v>4.118919520558082</x:v>
      </x:c>
      <x:c r="O9676" s="268" t="n">
        <x:f>I9676*TOMATO_PRICE+J9676*CARROT_PRICE+K9676*MESCLUN_PRICE</x:f>
        <x:v>210704</x:v>
      </x:c>
      <x:c r="P9676" s="268" t="n">
        <x:f>I9676*TOMATO_FERTILIZER+J9676*CARROT_FERTILIZER+K9676*MESCLUN_FERTILIZER</x:f>
        <x:v>36960</x:v>
      </x:c>
      <x:c r="Q9676" s="268" t="n">
        <x:f>MIN(M9676,FARMER_HOURS)*FARMER_RATE+MAX(M9676-FARMER_HOURS,0)*TEMP_RATE</x:f>
        <x:v>127972.98801395205</x:v>
      </x:c>
      <x:c r="R9676" s="268" t="n">
        <x:f>O9676-P9676-Q9676-FIXED_COST</x:f>
        <x:v>25771.011986047946</x:v>
      </x:c>
      <x:c r="S9676" s="139" t="str">
        <x:f>IF(AND(L9676&lt;=TOTAL_BED_CAP,N9676&lt;=TEMP_WORKER_CAP),"YES","NO")</x:f>
        <x:v>NO</x:v>
      </x:c>
      <x:c r="T9676" s="139" t="n">
        <x:f>IF(S9676="YES",R9676,-1E+99)</x:f>
        <x:v>-1e+99</x:v>
      </x:c>
    </x:row>
    <x:row r="9677">
      <x:c r="A9677" s="139"/>
      <x:c r="B9677" s="139"/>
      <x:c r="C9677" s="139"/>
      <x:c r="D9677" s="139"/>
      <x:c r="E9677" s="139"/>
      <x:c r="F9677" s="139"/>
      <x:c r="G9677" s="139"/>
      <x:c r="H9677" s="139"/>
      <x:c r="I9677" s="266" t="n">
        <x:f>INT((ROW()-ROW($I$46))/((CARROT_CAP+1)*(MESCLUN_CAP+1)))</x:f>
        <x:v>14</x:v>
      </x:c>
      <x:c r="J9677" s="266" t="n">
        <x:f>MOD(INT((ROW()-ROW($I$46))/(MESCLUN_CAP+1)),CARROT_CAP+1)</x:f>
        <x:v>16</x:v>
      </x:c>
      <x:c r="K9677" s="266" t="n">
        <x:f>MOD(ROW()-ROW($I$46),MESCLUN_CAP+1)</x:f>
        <x:v>21</x:v>
      </x:c>
      <x:c r="L9677" s="266" t="n">
        <x:f>SUM(I9677:K9677)</x:f>
        <x:v>51</x:v>
      </x:c>
      <x:c r="M9677" s="267" t="n">
        <x:f>I9677*TOMATO_HOURS*WEEKS*(1+TOMATO_DIM)^I9677+J9677*CARROT_HOURS*WEEKS*(1+CARROT_DIM)^J9677+K9677*MESCLUN_HOURS*WEEKS*(1+MESCLUN_DIM)^K9677</x:f>
        <x:v>6724.079849830083</x:v>
      </x:c>
      <x:c r="N9677" s="267" t="n">
        <x:f>MAX(M9677-FARMER_HOURS,0)/TEMP_HOURS_PER_WORKER</x:f>
        <x:v>4.169499895715335</x:v>
      </x:c>
      <x:c r="O9677" s="268" t="n">
        <x:f>I9677*TOMATO_PRICE+J9677*CARROT_PRICE+K9677*MESCLUN_PRICE</x:f>
        <x:v>213404</x:v>
      </x:c>
      <x:c r="P9677" s="268" t="n">
        <x:f>I9677*TOMATO_FERTILIZER+J9677*CARROT_FERTILIZER+K9677*MESCLUN_FERTILIZER</x:f>
        <x:v>37840</x:v>
      </x:c>
      <x:c r="Q9677" s="268" t="n">
        <x:f>MIN(M9677,FARMER_HOURS)*FARMER_RATE+MAX(M9677-FARMER_HOURS,0)*TEMP_RATE</x:f>
        <x:v>129237.49739288338</x:v>
      </x:c>
      <x:c r="R9677" s="268" t="n">
        <x:f>O9677-P9677-Q9677-FIXED_COST</x:f>
        <x:v>26326.50260711662</x:v>
      </x:c>
      <x:c r="S9677" s="139" t="str">
        <x:f>IF(AND(L9677&lt;=TOTAL_BED_CAP,N9677&lt;=TEMP_WORKER_CAP),"YES","NO")</x:f>
        <x:v>NO</x:v>
      </x:c>
      <x:c r="T9677" s="139" t="n">
        <x:f>IF(S9677="YES",R9677,-1E+99)</x:f>
        <x:v>-1e+99</x:v>
      </x:c>
    </x:row>
    <x:row r="9678">
      <x:c r="A9678" s="139"/>
      <x:c r="B9678" s="139"/>
      <x:c r="C9678" s="139"/>
      <x:c r="D9678" s="139"/>
      <x:c r="E9678" s="139"/>
      <x:c r="F9678" s="139"/>
      <x:c r="G9678" s="139"/>
      <x:c r="H9678" s="139"/>
      <x:c r="I9678" s="266" t="n">
        <x:f>INT((ROW()-ROW($I$46))/((CARROT_CAP+1)*(MESCLUN_CAP+1)))</x:f>
        <x:v>14</x:v>
      </x:c>
      <x:c r="J9678" s="266" t="n">
        <x:f>MOD(INT((ROW()-ROW($I$46))/(MESCLUN_CAP+1)),CARROT_CAP+1)</x:f>
        <x:v>16</x:v>
      </x:c>
      <x:c r="K9678" s="266" t="n">
        <x:f>MOD(ROW()-ROW($I$46),MESCLUN_CAP+1)</x:f>
        <x:v>22</x:v>
      </x:c>
      <x:c r="L9678" s="266" t="n">
        <x:f>SUM(I9678:K9678)</x:f>
        <x:v>52</x:v>
      </x:c>
      <x:c r="M9678" s="267" t="n">
        <x:f>I9678*TOMATO_HOURS*WEEKS*(1+TOMATO_DIM)^I9678+J9678*CARROT_HOURS*WEEKS*(1+CARROT_DIM)^J9678+K9678*MESCLUN_HOURS*WEEKS*(1+MESCLUN_DIM)^K9678</x:f>
        <x:v>6798.556197076478</x:v>
      </x:c>
      <x:c r="N9678" s="267" t="n">
        <x:f>MAX(M9678-FARMER_HOURS,0)/TEMP_HOURS_PER_WORKER</x:f>
        <x:v>4.22121958130311</x:v>
      </x:c>
      <x:c r="O9678" s="268" t="n">
        <x:f>I9678*TOMATO_PRICE+J9678*CARROT_PRICE+K9678*MESCLUN_PRICE</x:f>
        <x:v>216104</x:v>
      </x:c>
      <x:c r="P9678" s="268" t="n">
        <x:f>I9678*TOMATO_FERTILIZER+J9678*CARROT_FERTILIZER+K9678*MESCLUN_FERTILIZER</x:f>
        <x:v>38720</x:v>
      </x:c>
      <x:c r="Q9678" s="268" t="n">
        <x:f>MIN(M9678,FARMER_HOURS)*FARMER_RATE+MAX(M9678-FARMER_HOURS,0)*TEMP_RATE</x:f>
        <x:v>130530.48953257775</x:v>
      </x:c>
      <x:c r="R9678" s="268" t="n">
        <x:f>O9678-P9678-Q9678-FIXED_COST</x:f>
        <x:v>26853.510467422253</x:v>
      </x:c>
      <x:c r="S9678" s="139" t="str">
        <x:f>IF(AND(L9678&lt;=TOTAL_BED_CAP,N9678&lt;=TEMP_WORKER_CAP),"YES","NO")</x:f>
        <x:v>NO</x:v>
      </x:c>
      <x:c r="T9678" s="139" t="n">
        <x:f>IF(S9678="YES",R9678,-1E+99)</x:f>
        <x:v>-1e+99</x:v>
      </x:c>
    </x:row>
    <x:row r="9679">
      <x:c r="A9679" s="139"/>
      <x:c r="B9679" s="139"/>
      <x:c r="C9679" s="139"/>
      <x:c r="D9679" s="139"/>
      <x:c r="E9679" s="139"/>
      <x:c r="F9679" s="139"/>
      <x:c r="G9679" s="139"/>
      <x:c r="H9679" s="139"/>
      <x:c r="I9679" s="266" t="n">
        <x:f>INT((ROW()-ROW($I$46))/((CARROT_CAP+1)*(MESCLUN_CAP+1)))</x:f>
        <x:v>14</x:v>
      </x:c>
      <x:c r="J9679" s="266" t="n">
        <x:f>MOD(INT((ROW()-ROW($I$46))/(MESCLUN_CAP+1)),CARROT_CAP+1)</x:f>
        <x:v>16</x:v>
      </x:c>
      <x:c r="K9679" s="266" t="n">
        <x:f>MOD(ROW()-ROW($I$46),MESCLUN_CAP+1)</x:f>
        <x:v>23</x:v>
      </x:c>
      <x:c r="L9679" s="266" t="n">
        <x:f>SUM(I9679:K9679)</x:f>
        <x:v>53</x:v>
      </x:c>
      <x:c r="M9679" s="267" t="n">
        <x:f>I9679*TOMATO_HOURS*WEEKS*(1+TOMATO_DIM)^I9679+J9679*CARROT_HOURS*WEEKS*(1+CARROT_DIM)^J9679+K9679*MESCLUN_HOURS*WEEKS*(1+MESCLUN_DIM)^K9679</x:f>
        <x:v>6874.702785933915</x:v>
      </x:c>
      <x:c r="N9679" s="267" t="n">
        <x:f>MAX(M9679-FARMER_HOURS,0)/TEMP_HOURS_PER_WORKER</x:f>
        <x:v>4.2740991568985525</x:v>
      </x:c>
      <x:c r="O9679" s="268" t="n">
        <x:f>I9679*TOMATO_PRICE+J9679*CARROT_PRICE+K9679*MESCLUN_PRICE</x:f>
        <x:v>218804</x:v>
      </x:c>
      <x:c r="P9679" s="268" t="n">
        <x:f>I9679*TOMATO_FERTILIZER+J9679*CARROT_FERTILIZER+K9679*MESCLUN_FERTILIZER</x:f>
        <x:v>39600</x:v>
      </x:c>
      <x:c r="Q9679" s="268" t="n">
        <x:f>MIN(M9679,FARMER_HOURS)*FARMER_RATE+MAX(M9679-FARMER_HOURS,0)*TEMP_RATE</x:f>
        <x:v>131852.47892246378</x:v>
      </x:c>
      <x:c r="R9679" s="268" t="n">
        <x:f>O9679-P9679-Q9679-FIXED_COST</x:f>
        <x:v>27351.52107753622</x:v>
      </x:c>
      <x:c r="S9679" s="139" t="str">
        <x:f>IF(AND(L9679&lt;=TOTAL_BED_CAP,N9679&lt;=TEMP_WORKER_CAP),"YES","NO")</x:f>
        <x:v>NO</x:v>
      </x:c>
      <x:c r="T9679" s="139" t="n">
        <x:f>IF(S9679="YES",R9679,-1E+99)</x:f>
        <x:v>-1e+99</x:v>
      </x:c>
    </x:row>
    <x:row r="9680">
      <x:c r="A9680" s="139"/>
      <x:c r="B9680" s="139"/>
      <x:c r="C9680" s="139"/>
      <x:c r="D9680" s="139"/>
      <x:c r="E9680" s="139"/>
      <x:c r="F9680" s="139"/>
      <x:c r="G9680" s="139"/>
      <x:c r="H9680" s="139"/>
      <x:c r="I9680" s="266" t="n">
        <x:f>INT((ROW()-ROW($I$46))/((CARROT_CAP+1)*(MESCLUN_CAP+1)))</x:f>
        <x:v>14</x:v>
      </x:c>
      <x:c r="J9680" s="266" t="n">
        <x:f>MOD(INT((ROW()-ROW($I$46))/(MESCLUN_CAP+1)),CARROT_CAP+1)</x:f>
        <x:v>16</x:v>
      </x:c>
      <x:c r="K9680" s="266" t="n">
        <x:f>MOD(ROW()-ROW($I$46),MESCLUN_CAP+1)</x:f>
        <x:v>24</x:v>
      </x:c>
      <x:c r="L9680" s="266" t="n">
        <x:f>SUM(I9680:K9680)</x:f>
        <x:v>54</x:v>
      </x:c>
      <x:c r="M9680" s="267" t="n">
        <x:f>I9680*TOMATO_HOURS*WEEKS*(1+TOMATO_DIM)^I9680+J9680*CARROT_HOURS*WEEKS*(1+CARROT_DIM)^J9680+K9680*MESCLUN_HOURS*WEEKS*(1+MESCLUN_DIM)^K9680</x:f>
        <x:v>6952.54973551341</x:v>
      </x:c>
      <x:c r="N9680" s="267" t="n">
        <x:f>MAX(M9680-FARMER_HOURS,0)/TEMP_HOURS_PER_WORKER</x:f>
        <x:v>4.328159538550979</x:v>
      </x:c>
      <x:c r="O9680" s="268" t="n">
        <x:f>I9680*TOMATO_PRICE+J9680*CARROT_PRICE+K9680*MESCLUN_PRICE</x:f>
        <x:v>221504</x:v>
      </x:c>
      <x:c r="P9680" s="268" t="n">
        <x:f>I9680*TOMATO_FERTILIZER+J9680*CARROT_FERTILIZER+K9680*MESCLUN_FERTILIZER</x:f>
        <x:v>40480</x:v>
      </x:c>
      <x:c r="Q9680" s="268" t="n">
        <x:f>MIN(M9680,FARMER_HOURS)*FARMER_RATE+MAX(M9680-FARMER_HOURS,0)*TEMP_RATE</x:f>
        <x:v>133203.9884637745</x:v>
      </x:c>
      <x:c r="R9680" s="268" t="n">
        <x:f>O9680-P9680-Q9680-FIXED_COST</x:f>
        <x:v>27820.011536225502</x:v>
      </x:c>
      <x:c r="S9680" s="139" t="str">
        <x:f>IF(AND(L9680&lt;=TOTAL_BED_CAP,N9680&lt;=TEMP_WORKER_CAP),"YES","NO")</x:f>
        <x:v>NO</x:v>
      </x:c>
      <x:c r="T9680" s="139" t="n">
        <x:f>IF(S9680="YES",R9680,-1E+99)</x:f>
        <x:v>-1e+99</x:v>
      </x:c>
    </x:row>
    <x:row r="9681">
      <x:c r="A9681" s="139"/>
      <x:c r="B9681" s="139"/>
      <x:c r="C9681" s="139"/>
      <x:c r="D9681" s="139"/>
      <x:c r="E9681" s="139"/>
      <x:c r="F9681" s="139"/>
      <x:c r="G9681" s="139"/>
      <x:c r="H9681" s="139"/>
      <x:c r="I9681" s="266" t="n">
        <x:f>INT((ROW()-ROW($I$46))/((CARROT_CAP+1)*(MESCLUN_CAP+1)))</x:f>
        <x:v>14</x:v>
      </x:c>
      <x:c r="J9681" s="266" t="n">
        <x:f>MOD(INT((ROW()-ROW($I$46))/(MESCLUN_CAP+1)),CARROT_CAP+1)</x:f>
        <x:v>16</x:v>
      </x:c>
      <x:c r="K9681" s="266" t="n">
        <x:f>MOD(ROW()-ROW($I$46),MESCLUN_CAP+1)</x:f>
        <x:v>25</x:v>
      </x:c>
      <x:c r="L9681" s="266" t="n">
        <x:f>SUM(I9681:K9681)</x:f>
        <x:v>55</x:v>
      </x:c>
      <x:c r="M9681" s="267" t="n">
        <x:f>I9681*TOMATO_HOURS*WEEKS*(1+TOMATO_DIM)^I9681+J9681*CARROT_HOURS*WEEKS*(1+CARROT_DIM)^J9681+K9681*MESCLUN_HOURS*WEEKS*(1+MESCLUN_DIM)^K9681</x:f>
        <x:v>7032.127656928508</x:v>
      </x:c>
      <x:c r="N9681" s="267" t="n">
        <x:f>MAX(M9681-FARMER_HOURS,0)/TEMP_HOURS_PER_WORKER</x:f>
        <x:v>4.38342198397813</x:v>
      </x:c>
      <x:c r="O9681" s="268" t="n">
        <x:f>I9681*TOMATO_PRICE+J9681*CARROT_PRICE+K9681*MESCLUN_PRICE</x:f>
        <x:v>224204</x:v>
      </x:c>
      <x:c r="P9681" s="268" t="n">
        <x:f>I9681*TOMATO_FERTILIZER+J9681*CARROT_FERTILIZER+K9681*MESCLUN_FERTILIZER</x:f>
        <x:v>41360</x:v>
      </x:c>
      <x:c r="Q9681" s="268" t="n">
        <x:f>MIN(M9681,FARMER_HOURS)*FARMER_RATE+MAX(M9681-FARMER_HOURS,0)*TEMP_RATE</x:f>
        <x:v>134585.54959945328</x:v>
      </x:c>
      <x:c r="R9681" s="268" t="n">
        <x:f>O9681-P9681-Q9681-FIXED_COST</x:f>
        <x:v>28258.450400546717</x:v>
      </x:c>
      <x:c r="S9681" s="139" t="str">
        <x:f>IF(AND(L9681&lt;=TOTAL_BED_CAP,N9681&lt;=TEMP_WORKER_CAP),"YES","NO")</x:f>
        <x:v>NO</x:v>
      </x:c>
      <x:c r="T9681" s="139" t="n">
        <x:f>IF(S9681="YES",R9681,-1E+99)</x:f>
        <x:v>-1e+99</x:v>
      </x:c>
    </x:row>
    <x:row r="9682">
      <x:c r="A9682" s="139"/>
      <x:c r="B9682" s="139"/>
      <x:c r="C9682" s="139"/>
      <x:c r="D9682" s="139"/>
      <x:c r="E9682" s="139"/>
      <x:c r="F9682" s="139"/>
      <x:c r="G9682" s="139"/>
      <x:c r="H9682" s="139"/>
      <x:c r="I9682" s="266" t="n">
        <x:f>INT((ROW()-ROW($I$46))/((CARROT_CAP+1)*(MESCLUN_CAP+1)))</x:f>
        <x:v>14</x:v>
      </x:c>
      <x:c r="J9682" s="266" t="n">
        <x:f>MOD(INT((ROW()-ROW($I$46))/(MESCLUN_CAP+1)),CARROT_CAP+1)</x:f>
        <x:v>16</x:v>
      </x:c>
      <x:c r="K9682" s="266" t="n">
        <x:f>MOD(ROW()-ROW($I$46),MESCLUN_CAP+1)</x:f>
        <x:v>26</x:v>
      </x:c>
      <x:c r="L9682" s="266" t="n">
        <x:f>SUM(I9682:K9682)</x:f>
        <x:v>56</x:v>
      </x:c>
      <x:c r="M9682" s="267" t="n">
        <x:f>I9682*TOMATO_HOURS*WEEKS*(1+TOMATO_DIM)^I9682+J9682*CARROT_HOURS*WEEKS*(1+CARROT_DIM)^J9682+K9682*MESCLUN_HOURS*WEEKS*(1+MESCLUN_DIM)^K9682</x:f>
        <x:v>7113.467660889225</x:v>
      </x:c>
      <x:c r="N9682" s="267" t="n">
        <x:f>MAX(M9682-FARMER_HOURS,0)/TEMP_HOURS_PER_WORKER</x:f>
        <x:v>4.43990809783974</x:v>
      </x:c>
      <x:c r="O9682" s="268" t="n">
        <x:f>I9682*TOMATO_PRICE+J9682*CARROT_PRICE+K9682*MESCLUN_PRICE</x:f>
        <x:v>226904</x:v>
      </x:c>
      <x:c r="P9682" s="268" t="n">
        <x:f>I9682*TOMATO_FERTILIZER+J9682*CARROT_FERTILIZER+K9682*MESCLUN_FERTILIZER</x:f>
        <x:v>42240</x:v>
      </x:c>
      <x:c r="Q9682" s="268" t="n">
        <x:f>MIN(M9682,FARMER_HOURS)*FARMER_RATE+MAX(M9682-FARMER_HOURS,0)*TEMP_RATE</x:f>
        <x:v>135997.7024459935</x:v>
      </x:c>
      <x:c r="R9682" s="268" t="n">
        <x:f>O9682-P9682-Q9682-FIXED_COST</x:f>
        <x:v>28666.29755400651</x:v>
      </x:c>
      <x:c r="S9682" s="139" t="str">
        <x:f>IF(AND(L9682&lt;=TOTAL_BED_CAP,N9682&lt;=TEMP_WORKER_CAP),"YES","NO")</x:f>
        <x:v>NO</x:v>
      </x:c>
      <x:c r="T9682" s="139" t="n">
        <x:f>IF(S9682="YES",R9682,-1E+99)</x:f>
        <x:v>-1e+99</x:v>
      </x:c>
    </x:row>
    <x:row r="9683">
      <x:c r="A9683" s="139"/>
      <x:c r="B9683" s="139"/>
      <x:c r="C9683" s="139"/>
      <x:c r="D9683" s="139"/>
      <x:c r="E9683" s="139"/>
      <x:c r="F9683" s="139"/>
      <x:c r="G9683" s="139"/>
      <x:c r="H9683" s="139"/>
      <x:c r="I9683" s="266" t="n">
        <x:f>INT((ROW()-ROW($I$46))/((CARROT_CAP+1)*(MESCLUN_CAP+1)))</x:f>
        <x:v>14</x:v>
      </x:c>
      <x:c r="J9683" s="266" t="n">
        <x:f>MOD(INT((ROW()-ROW($I$46))/(MESCLUN_CAP+1)),CARROT_CAP+1)</x:f>
        <x:v>16</x:v>
      </x:c>
      <x:c r="K9683" s="266" t="n">
        <x:f>MOD(ROW()-ROW($I$46),MESCLUN_CAP+1)</x:f>
        <x:v>27</x:v>
      </x:c>
      <x:c r="L9683" s="266" t="n">
        <x:f>SUM(I9683:K9683)</x:f>
        <x:v>57</x:v>
      </x:c>
      <x:c r="M9683" s="267" t="n">
        <x:f>I9683*TOMATO_HOURS*WEEKS*(1+TOMATO_DIM)^I9683+J9683*CARROT_HOURS*WEEKS*(1+CARROT_DIM)^J9683+K9683*MESCLUN_HOURS*WEEKS*(1+MESCLUN_DIM)^K9683</x:f>
        <x:v>7196.601365408982</x:v>
      </x:c>
      <x:c r="N9683" s="267" t="n">
        <x:f>MAX(M9683-FARMER_HOURS,0)/TEMP_HOURS_PER_WORKER</x:f>
        <x:v>4.4976398370895705</x:v>
      </x:c>
      <x:c r="O9683" s="268" t="n">
        <x:f>I9683*TOMATO_PRICE+J9683*CARROT_PRICE+K9683*MESCLUN_PRICE</x:f>
        <x:v>229604</x:v>
      </x:c>
      <x:c r="P9683" s="268" t="n">
        <x:f>I9683*TOMATO_FERTILIZER+J9683*CARROT_FERTILIZER+K9683*MESCLUN_FERTILIZER</x:f>
        <x:v>43120</x:v>
      </x:c>
      <x:c r="Q9683" s="268" t="n">
        <x:f>MIN(M9683,FARMER_HOURS)*FARMER_RATE+MAX(M9683-FARMER_HOURS,0)*TEMP_RATE</x:f>
        <x:v>137440.99592723927</x:v>
      </x:c>
      <x:c r="R9683" s="268" t="n">
        <x:f>O9683-P9683-Q9683-FIXED_COST</x:f>
        <x:v>29043.004072760727</x:v>
      </x:c>
      <x:c r="S9683" s="139" t="str">
        <x:f>IF(AND(L9683&lt;=TOTAL_BED_CAP,N9683&lt;=TEMP_WORKER_CAP),"YES","NO")</x:f>
        <x:v>NO</x:v>
      </x:c>
      <x:c r="T9683" s="139" t="n">
        <x:f>IF(S9683="YES",R9683,-1E+99)</x:f>
        <x:v>-1e+99</x:v>
      </x:c>
    </x:row>
    <x:row r="9684">
      <x:c r="A9684" s="139"/>
      <x:c r="B9684" s="139"/>
      <x:c r="C9684" s="139"/>
      <x:c r="D9684" s="139"/>
      <x:c r="E9684" s="139"/>
      <x:c r="F9684" s="139"/>
      <x:c r="G9684" s="139"/>
      <x:c r="H9684" s="139"/>
      <x:c r="I9684" s="266" t="n">
        <x:f>INT((ROW()-ROW($I$46))/((CARROT_CAP+1)*(MESCLUN_CAP+1)))</x:f>
        <x:v>14</x:v>
      </x:c>
      <x:c r="J9684" s="266" t="n">
        <x:f>MOD(INT((ROW()-ROW($I$46))/(MESCLUN_CAP+1)),CARROT_CAP+1)</x:f>
        <x:v>16</x:v>
      </x:c>
      <x:c r="K9684" s="266" t="n">
        <x:f>MOD(ROW()-ROW($I$46),MESCLUN_CAP+1)</x:f>
        <x:v>28</x:v>
      </x:c>
      <x:c r="L9684" s="266" t="n">
        <x:f>SUM(I9684:K9684)</x:f>
        <x:v>58</x:v>
      </x:c>
      <x:c r="M9684" s="267" t="n">
        <x:f>I9684*TOMATO_HOURS*WEEKS*(1+TOMATO_DIM)^I9684+J9684*CARROT_HOURS*WEEKS*(1+CARROT_DIM)^J9684+K9684*MESCLUN_HOURS*WEEKS*(1+MESCLUN_DIM)^K9684</x:f>
        <x:v>7281.560903626136</x:v>
      </x:c>
      <x:c r="N9684" s="267" t="n">
        <x:f>MAX(M9684-FARMER_HOURS,0)/TEMP_HOURS_PER_WORKER</x:f>
        <x:v>4.556639516407039</x:v>
      </x:c>
      <x:c r="O9684" s="268" t="n">
        <x:f>I9684*TOMATO_PRICE+J9684*CARROT_PRICE+K9684*MESCLUN_PRICE</x:f>
        <x:v>232304</x:v>
      </x:c>
      <x:c r="P9684" s="268" t="n">
        <x:f>I9684*TOMATO_FERTILIZER+J9684*CARROT_FERTILIZER+K9684*MESCLUN_FERTILIZER</x:f>
        <x:v>44000</x:v>
      </x:c>
      <x:c r="Q9684" s="268" t="n">
        <x:f>MIN(M9684,FARMER_HOURS)*FARMER_RATE+MAX(M9684-FARMER_HOURS,0)*TEMP_RATE</x:f>
        <x:v>138915.987910176</x:v>
      </x:c>
      <x:c r="R9684" s="268" t="n">
        <x:f>O9684-P9684-Q9684-FIXED_COST</x:f>
        <x:v>29388.012089824013</x:v>
      </x:c>
      <x:c r="S9684" s="139" t="str">
        <x:f>IF(AND(L9684&lt;=TOTAL_BED_CAP,N9684&lt;=TEMP_WORKER_CAP),"YES","NO")</x:f>
        <x:v>NO</x:v>
      </x:c>
      <x:c r="T9684" s="139" t="n">
        <x:f>IF(S9684="YES",R9684,-1E+99)</x:f>
        <x:v>-1e+99</x:v>
      </x:c>
    </x:row>
    <x:row r="9685">
      <x:c r="A9685" s="139"/>
      <x:c r="B9685" s="139"/>
      <x:c r="C9685" s="139"/>
      <x:c r="D9685" s="139"/>
      <x:c r="E9685" s="139"/>
      <x:c r="F9685" s="139"/>
      <x:c r="G9685" s="139"/>
      <x:c r="H9685" s="139"/>
      <x:c r="I9685" s="266" t="n">
        <x:f>INT((ROW()-ROW($I$46))/((CARROT_CAP+1)*(MESCLUN_CAP+1)))</x:f>
        <x:v>14</x:v>
      </x:c>
      <x:c r="J9685" s="266" t="n">
        <x:f>MOD(INT((ROW()-ROW($I$46))/(MESCLUN_CAP+1)),CARROT_CAP+1)</x:f>
        <x:v>16</x:v>
      </x:c>
      <x:c r="K9685" s="266" t="n">
        <x:f>MOD(ROW()-ROW($I$46),MESCLUN_CAP+1)</x:f>
        <x:v>29</x:v>
      </x:c>
      <x:c r="L9685" s="266" t="n">
        <x:f>SUM(I9685:K9685)</x:f>
        <x:v>59</x:v>
      </x:c>
      <x:c r="M9685" s="267" t="n">
        <x:f>I9685*TOMATO_HOURS*WEEKS*(1+TOMATO_DIM)^I9685+J9685*CARROT_HOURS*WEEKS*(1+CARROT_DIM)^J9685+K9685*MESCLUN_HOURS*WEEKS*(1+MESCLUN_DIM)^K9685</x:f>
        <x:v>7368.378931741789</x:v>
      </x:c>
      <x:c r="N9685" s="267" t="n">
        <x:f>MAX(M9685-FARMER_HOURS,0)/TEMP_HOURS_PER_WORKER</x:f>
        <x:v>4.616929813709575</x:v>
      </x:c>
      <x:c r="O9685" s="268" t="n">
        <x:f>I9685*TOMATO_PRICE+J9685*CARROT_PRICE+K9685*MESCLUN_PRICE</x:f>
        <x:v>235004</x:v>
      </x:c>
      <x:c r="P9685" s="268" t="n">
        <x:f>I9685*TOMATO_FERTILIZER+J9685*CARROT_FERTILIZER+K9685*MESCLUN_FERTILIZER</x:f>
        <x:v>44880</x:v>
      </x:c>
      <x:c r="Q9685" s="268" t="n">
        <x:f>MIN(M9685,FARMER_HOURS)*FARMER_RATE+MAX(M9685-FARMER_HOURS,0)*TEMP_RATE</x:f>
        <x:v>140423.2453427394</x:v>
      </x:c>
      <x:c r="R9685" s="268" t="n">
        <x:f>O9685-P9685-Q9685-FIXED_COST</x:f>
        <x:v>29700.754657260608</x:v>
      </x:c>
      <x:c r="S9685" s="139" t="str">
        <x:f>IF(AND(L9685&lt;=TOTAL_BED_CAP,N9685&lt;=TEMP_WORKER_CAP),"YES","NO")</x:f>
        <x:v>NO</x:v>
      </x:c>
      <x:c r="T9685" s="139" t="n">
        <x:f>IF(S9685="YES",R9685,-1E+99)</x:f>
        <x:v>-1e+99</x:v>
      </x:c>
    </x:row>
    <x:row r="9686">
      <x:c r="A9686" s="139"/>
      <x:c r="B9686" s="139"/>
      <x:c r="C9686" s="139"/>
      <x:c r="D9686" s="139"/>
      <x:c r="E9686" s="139"/>
      <x:c r="F9686" s="139"/>
      <x:c r="G9686" s="139"/>
      <x:c r="H9686" s="139"/>
      <x:c r="I9686" s="266" t="n">
        <x:f>INT((ROW()-ROW($I$46))/((CARROT_CAP+1)*(MESCLUN_CAP+1)))</x:f>
        <x:v>14</x:v>
      </x:c>
      <x:c r="J9686" s="266" t="n">
        <x:f>MOD(INT((ROW()-ROW($I$46))/(MESCLUN_CAP+1)),CARROT_CAP+1)</x:f>
        <x:v>16</x:v>
      </x:c>
      <x:c r="K9686" s="266" t="n">
        <x:f>MOD(ROW()-ROW($I$46),MESCLUN_CAP+1)</x:f>
        <x:v>30</x:v>
      </x:c>
      <x:c r="L9686" s="266" t="n">
        <x:f>SUM(I9686:K9686)</x:f>
        <x:v>60</x:v>
      </x:c>
      <x:c r="M9686" s="267" t="n">
        <x:f>I9686*TOMATO_HOURS*WEEKS*(1+TOMATO_DIM)^I9686+J9686*CARROT_HOURS*WEEKS*(1+CARROT_DIM)^J9686+K9686*MESCLUN_HOURS*WEEKS*(1+MESCLUN_DIM)^K9686</x:f>
        <x:v>7457.088637075559</x:v>
      </x:c>
      <x:c r="N9686" s="267" t="n">
        <x:f>MAX(M9686-FARMER_HOURS,0)/TEMP_HOURS_PER_WORKER</x:f>
        <x:v>4.678533775746915</x:v>
      </x:c>
      <x:c r="O9686" s="268" t="n">
        <x:f>I9686*TOMATO_PRICE+J9686*CARROT_PRICE+K9686*MESCLUN_PRICE</x:f>
        <x:v>237704</x:v>
      </x:c>
      <x:c r="P9686" s="268" t="n">
        <x:f>I9686*TOMATO_FERTILIZER+J9686*CARROT_FERTILIZER+K9686*MESCLUN_FERTILIZER</x:f>
        <x:v>45760</x:v>
      </x:c>
      <x:c r="Q9686" s="268" t="n">
        <x:f>MIN(M9686,FARMER_HOURS)*FARMER_RATE+MAX(M9686-FARMER_HOURS,0)*TEMP_RATE</x:f>
        <x:v>141963.3443936729</x:v>
      </x:c>
      <x:c r="R9686" s="268" t="n">
        <x:f>O9686-P9686-Q9686-FIXED_COST</x:f>
        <x:v>29980.655606327113</x:v>
      </x:c>
      <x:c r="S9686" s="139" t="str">
        <x:f>IF(AND(L9686&lt;=TOTAL_BED_CAP,N9686&lt;=TEMP_WORKER_CAP),"YES","NO")</x:f>
        <x:v>NO</x:v>
      </x:c>
      <x:c r="T9686" s="139" t="n">
        <x:f>IF(S9686="YES",R9686,-1E+99)</x:f>
        <x:v>-1e+99</x:v>
      </x:c>
    </x:row>
    <x:row r="9687">
      <x:c r="A9687" s="139"/>
      <x:c r="B9687" s="139"/>
      <x:c r="C9687" s="139"/>
      <x:c r="D9687" s="139"/>
      <x:c r="E9687" s="139"/>
      <x:c r="F9687" s="139"/>
      <x:c r="G9687" s="139"/>
      <x:c r="H9687" s="139"/>
      <x:c r="I9687" s="266" t="n">
        <x:f>INT((ROW()-ROW($I$46))/((CARROT_CAP+1)*(MESCLUN_CAP+1)))</x:f>
        <x:v>14</x:v>
      </x:c>
      <x:c r="J9687" s="266" t="n">
        <x:f>MOD(INT((ROW()-ROW($I$46))/(MESCLUN_CAP+1)),CARROT_CAP+1)</x:f>
        <x:v>17</x:v>
      </x:c>
      <x:c r="K9687" s="266" t="n">
        <x:f>MOD(ROW()-ROW($I$46),MESCLUN_CAP+1)</x:f>
        <x:v>0</x:v>
      </x:c>
      <x:c r="L9687" s="266" t="n">
        <x:f>SUM(I9687:K9687)</x:f>
        <x:v>31</x:v>
      </x:c>
      <x:c r="M9687" s="267" t="n">
        <x:f>I9687*TOMATO_HOURS*WEEKS*(1+TOMATO_DIM)^I9687+J9687*CARROT_HOURS*WEEKS*(1+CARROT_DIM)^J9687+K9687*MESCLUN_HOURS*WEEKS*(1+MESCLUN_DIM)^K9687</x:f>
        <x:v>5560.873216349151</x:v>
      </x:c>
      <x:c r="N9687" s="267" t="n">
        <x:f>MAX(M9687-FARMER_HOURS,0)/TEMP_HOURS_PER_WORKER</x:f>
        <x:v>3.3617175113535773</x:v>
      </x:c>
      <x:c r="O9687" s="268" t="n">
        <x:f>I9687*TOMATO_PRICE+J9687*CARROT_PRICE+K9687*MESCLUN_PRICE</x:f>
        <x:v>158798</x:v>
      </x:c>
      <x:c r="P9687" s="268" t="n">
        <x:f>I9687*TOMATO_FERTILIZER+J9687*CARROT_FERTILIZER+K9687*MESCLUN_FERTILIZER</x:f>
        <x:v>19800</x:v>
      </x:c>
      <x:c r="Q9687" s="268" t="n">
        <x:f>MIN(M9687,FARMER_HOURS)*FARMER_RATE+MAX(M9687-FARMER_HOURS,0)*TEMP_RATE</x:f>
        <x:v>109042.93778383943</x:v>
      </x:c>
      <x:c r="R9687" s="268" t="n">
        <x:f>O9687-P9687-Q9687-FIXED_COST</x:f>
        <x:v>9955.062216160572</x:v>
      </x:c>
      <x:c r="S9687" s="139" t="str">
        <x:f>IF(AND(L9687&lt;=TOTAL_BED_CAP,N9687&lt;=TEMP_WORKER_CAP),"YES","NO")</x:f>
        <x:v>YES</x:v>
      </x:c>
      <x:c r="T9687" s="139" t="n">
        <x:f>IF(S9687="YES",R9687,-1E+99)</x:f>
        <x:v>9955.062216160572</x:v>
      </x:c>
    </x:row>
    <x:row r="9688">
      <x:c r="A9688" s="139"/>
      <x:c r="B9688" s="139"/>
      <x:c r="C9688" s="139"/>
      <x:c r="D9688" s="139"/>
      <x:c r="E9688" s="139"/>
      <x:c r="F9688" s="139"/>
      <x:c r="G9688" s="139"/>
      <x:c r="H9688" s="139"/>
      <x:c r="I9688" s="266" t="n">
        <x:f>INT((ROW()-ROW($I$46))/((CARROT_CAP+1)*(MESCLUN_CAP+1)))</x:f>
        <x:v>14</x:v>
      </x:c>
      <x:c r="J9688" s="266" t="n">
        <x:f>MOD(INT((ROW()-ROW($I$46))/(MESCLUN_CAP+1)),CARROT_CAP+1)</x:f>
        <x:v>17</x:v>
      </x:c>
      <x:c r="K9688" s="266" t="n">
        <x:f>MOD(ROW()-ROW($I$46),MESCLUN_CAP+1)</x:f>
        <x:v>1</x:v>
      </x:c>
      <x:c r="L9688" s="266" t="n">
        <x:f>SUM(I9688:K9688)</x:f>
        <x:v>32</x:v>
      </x:c>
      <x:c r="M9688" s="267" t="n">
        <x:f>I9688*TOMATO_HOURS*WEEKS*(1+TOMATO_DIM)^I9688+J9688*CARROT_HOURS*WEEKS*(1+CARROT_DIM)^J9688+K9688*MESCLUN_HOURS*WEEKS*(1+MESCLUN_DIM)^K9688</x:f>
        <x:v>5606.435716349151</x:v>
      </x:c>
      <x:c r="N9688" s="267" t="n">
        <x:f>MAX(M9688-FARMER_HOURS,0)/TEMP_HOURS_PER_WORKER</x:f>
        <x:v>3.3933581363535774</x:v>
      </x:c>
      <x:c r="O9688" s="268" t="n">
        <x:f>I9688*TOMATO_PRICE+J9688*CARROT_PRICE+K9688*MESCLUN_PRICE</x:f>
        <x:v>161498</x:v>
      </x:c>
      <x:c r="P9688" s="268" t="n">
        <x:f>I9688*TOMATO_FERTILIZER+J9688*CARROT_FERTILIZER+K9688*MESCLUN_FERTILIZER</x:f>
        <x:v>20680</x:v>
      </x:c>
      <x:c r="Q9688" s="268" t="n">
        <x:f>MIN(M9688,FARMER_HOURS)*FARMER_RATE+MAX(M9688-FARMER_HOURS,0)*TEMP_RATE</x:f>
        <x:v>109833.95340883943</x:v>
      </x:c>
      <x:c r="R9688" s="268" t="n">
        <x:f>O9688-P9688-Q9688-FIXED_COST</x:f>
        <x:v>10984.046591160572</x:v>
      </x:c>
      <x:c r="S9688" s="139" t="str">
        <x:f>IF(AND(L9688&lt;=TOTAL_BED_CAP,N9688&lt;=TEMP_WORKER_CAP),"YES","NO")</x:f>
        <x:v>YES</x:v>
      </x:c>
      <x:c r="T9688" s="139" t="n">
        <x:f>IF(S9688="YES",R9688,-1E+99)</x:f>
        <x:v>10984.046591160572</x:v>
      </x:c>
    </x:row>
    <x:row r="9689">
      <x:c r="A9689" s="139"/>
      <x:c r="B9689" s="139"/>
      <x:c r="C9689" s="139"/>
      <x:c r="D9689" s="139"/>
      <x:c r="E9689" s="139"/>
      <x:c r="F9689" s="139"/>
      <x:c r="G9689" s="139"/>
      <x:c r="H9689" s="139"/>
      <x:c r="I9689" s="266" t="n">
        <x:f>INT((ROW()-ROW($I$46))/((CARROT_CAP+1)*(MESCLUN_CAP+1)))</x:f>
        <x:v>14</x:v>
      </x:c>
      <x:c r="J9689" s="266" t="n">
        <x:f>MOD(INT((ROW()-ROW($I$46))/(MESCLUN_CAP+1)),CARROT_CAP+1)</x:f>
        <x:v>17</x:v>
      </x:c>
      <x:c r="K9689" s="266" t="n">
        <x:f>MOD(ROW()-ROW($I$46),MESCLUN_CAP+1)</x:f>
        <x:v>2</x:v>
      </x:c>
      <x:c r="L9689" s="266" t="n">
        <x:f>SUM(I9689:K9689)</x:f>
        <x:v>33</x:v>
      </x:c>
      <x:c r="M9689" s="267" t="n">
        <x:f>I9689*TOMATO_HOURS*WEEKS*(1+TOMATO_DIM)^I9689+J9689*CARROT_HOURS*WEEKS*(1+CARROT_DIM)^J9689+K9689*MESCLUN_HOURS*WEEKS*(1+MESCLUN_DIM)^K9689</x:f>
        <x:v>5653.137278849152</x:v>
      </x:c>
      <x:c r="N9689" s="267" t="n">
        <x:f>MAX(M9689-FARMER_HOURS,0)/TEMP_HOURS_PER_WORKER</x:f>
        <x:v>3.4257897769785774</x:v>
      </x:c>
      <x:c r="O9689" s="268" t="n">
        <x:f>I9689*TOMATO_PRICE+J9689*CARROT_PRICE+K9689*MESCLUN_PRICE</x:f>
        <x:v>164198</x:v>
      </x:c>
      <x:c r="P9689" s="268" t="n">
        <x:f>I9689*TOMATO_FERTILIZER+J9689*CARROT_FERTILIZER+K9689*MESCLUN_FERTILIZER</x:f>
        <x:v>21560</x:v>
      </x:c>
      <x:c r="Q9689" s="268" t="n">
        <x:f>MIN(M9689,FARMER_HOURS)*FARMER_RATE+MAX(M9689-FARMER_HOURS,0)*TEMP_RATE</x:f>
        <x:v>110644.74442446444</x:v>
      </x:c>
      <x:c r="R9689" s="268" t="n">
        <x:f>O9689-P9689-Q9689-FIXED_COST</x:f>
        <x:v>11993.255575535557</x:v>
      </x:c>
      <x:c r="S9689" s="139" t="str">
        <x:f>IF(AND(L9689&lt;=TOTAL_BED_CAP,N9689&lt;=TEMP_WORKER_CAP),"YES","NO")</x:f>
        <x:v>YES</x:v>
      </x:c>
      <x:c r="T9689" s="139" t="n">
        <x:f>IF(S9689="YES",R9689,-1E+99)</x:f>
        <x:v>11993.255575535557</x:v>
      </x:c>
    </x:row>
    <x:row r="9690">
      <x:c r="A9690" s="139"/>
      <x:c r="B9690" s="139"/>
      <x:c r="C9690" s="139"/>
      <x:c r="D9690" s="139"/>
      <x:c r="E9690" s="139"/>
      <x:c r="F9690" s="139"/>
      <x:c r="G9690" s="139"/>
      <x:c r="H9690" s="139"/>
      <x:c r="I9690" s="266" t="n">
        <x:f>INT((ROW()-ROW($I$46))/((CARROT_CAP+1)*(MESCLUN_CAP+1)))</x:f>
        <x:v>14</x:v>
      </x:c>
      <x:c r="J9690" s="266" t="n">
        <x:f>MOD(INT((ROW()-ROW($I$46))/(MESCLUN_CAP+1)),CARROT_CAP+1)</x:f>
        <x:v>17</x:v>
      </x:c>
      <x:c r="K9690" s="266" t="n">
        <x:f>MOD(ROW()-ROW($I$46),MESCLUN_CAP+1)</x:f>
        <x:v>3</x:v>
      </x:c>
      <x:c r="L9690" s="266" t="n">
        <x:f>SUM(I9690:K9690)</x:f>
        <x:v>34</x:v>
      </x:c>
      <x:c r="M9690" s="267" t="n">
        <x:f>I9690*TOMATO_HOURS*WEEKS*(1+TOMATO_DIM)^I9690+J9690*CARROT_HOURS*WEEKS*(1+CARROT_DIM)^J9690+K9690*MESCLUN_HOURS*WEEKS*(1+MESCLUN_DIM)^K9690</x:f>
        <x:v>5700.999261271027</x:v>
      </x:c>
      <x:c r="N9690" s="267" t="n">
        <x:f>MAX(M9690-FARMER_HOURS,0)/TEMP_HOURS_PER_WORKER</x:f>
        <x:v>3.4590272647715463</x:v>
      </x:c>
      <x:c r="O9690" s="268" t="n">
        <x:f>I9690*TOMATO_PRICE+J9690*CARROT_PRICE+K9690*MESCLUN_PRICE</x:f>
        <x:v>166898</x:v>
      </x:c>
      <x:c r="P9690" s="268" t="n">
        <x:f>I9690*TOMATO_FERTILIZER+J9690*CARROT_FERTILIZER+K9690*MESCLUN_FERTILIZER</x:f>
        <x:v>22440</x:v>
      </x:c>
      <x:c r="Q9690" s="268" t="n">
        <x:f>MIN(M9690,FARMER_HOURS)*FARMER_RATE+MAX(M9690-FARMER_HOURS,0)*TEMP_RATE</x:f>
        <x:v>111475.68161928866</x:v>
      </x:c>
      <x:c r="R9690" s="268" t="n">
        <x:f>O9690-P9690-Q9690-FIXED_COST</x:f>
        <x:v>12982.318380711338</x:v>
      </x:c>
      <x:c r="S9690" s="139" t="str">
        <x:f>IF(AND(L9690&lt;=TOTAL_BED_CAP,N9690&lt;=TEMP_WORKER_CAP),"YES","NO")</x:f>
        <x:v>YES</x:v>
      </x:c>
      <x:c r="T9690" s="139" t="n">
        <x:f>IF(S9690="YES",R9690,-1E+99)</x:f>
        <x:v>12982.318380711338</x:v>
      </x:c>
    </x:row>
    <x:row r="9691">
      <x:c r="A9691" s="139"/>
      <x:c r="B9691" s="139"/>
      <x:c r="C9691" s="139"/>
      <x:c r="D9691" s="139"/>
      <x:c r="E9691" s="139"/>
      <x:c r="F9691" s="139"/>
      <x:c r="G9691" s="139"/>
      <x:c r="H9691" s="139"/>
      <x:c r="I9691" s="266" t="n">
        <x:f>INT((ROW()-ROW($I$46))/((CARROT_CAP+1)*(MESCLUN_CAP+1)))</x:f>
        <x:v>14</x:v>
      </x:c>
      <x:c r="J9691" s="266" t="n">
        <x:f>MOD(INT((ROW()-ROW($I$46))/(MESCLUN_CAP+1)),CARROT_CAP+1)</x:f>
        <x:v>17</x:v>
      </x:c>
      <x:c r="K9691" s="266" t="n">
        <x:f>MOD(ROW()-ROW($I$46),MESCLUN_CAP+1)</x:f>
        <x:v>4</x:v>
      </x:c>
      <x:c r="L9691" s="266" t="n">
        <x:f>SUM(I9691:K9691)</x:f>
        <x:v>35</x:v>
      </x:c>
      <x:c r="M9691" s="267" t="n">
        <x:f>I9691*TOMATO_HOURS*WEEKS*(1+TOMATO_DIM)^I9691+J9691*CARROT_HOURS*WEEKS*(1+CARROT_DIM)^J9691+K9691*MESCLUN_HOURS*WEEKS*(1+MESCLUN_DIM)^K9691</x:f>
        <x:v>5750.043376993683</x:v>
      </x:c>
      <x:c r="N9691" s="267" t="n">
        <x:f>MAX(M9691-FARMER_HOURS,0)/TEMP_HOURS_PER_WORKER</x:f>
        <x:v>3.493085678467835</x:v>
      </x:c>
      <x:c r="O9691" s="268" t="n">
        <x:f>I9691*TOMATO_PRICE+J9691*CARROT_PRICE+K9691*MESCLUN_PRICE</x:f>
        <x:v>169598</x:v>
      </x:c>
      <x:c r="P9691" s="268" t="n">
        <x:f>I9691*TOMATO_FERTILIZER+J9691*CARROT_FERTILIZER+K9691*MESCLUN_FERTILIZER</x:f>
        <x:v>23320</x:v>
      </x:c>
      <x:c r="Q9691" s="268" t="n">
        <x:f>MIN(M9691,FARMER_HOURS)*FARMER_RATE+MAX(M9691-FARMER_HOURS,0)*TEMP_RATE</x:f>
        <x:v>112327.14196169587</x:v>
      </x:c>
      <x:c r="R9691" s="268" t="n">
        <x:f>O9691-P9691-Q9691-FIXED_COST</x:f>
        <x:v>13950.858038304126</x:v>
      </x:c>
      <x:c r="S9691" s="139" t="str">
        <x:f>IF(AND(L9691&lt;=TOTAL_BED_CAP,N9691&lt;=TEMP_WORKER_CAP),"YES","NO")</x:f>
        <x:v>YES</x:v>
      </x:c>
      <x:c r="T9691" s="139" t="n">
        <x:f>IF(S9691="YES",R9691,-1E+99)</x:f>
        <x:v>13950.858038304126</x:v>
      </x:c>
    </x:row>
    <x:row r="9692">
      <x:c r="A9692" s="139"/>
      <x:c r="B9692" s="139"/>
      <x:c r="C9692" s="139"/>
      <x:c r="D9692" s="139"/>
      <x:c r="E9692" s="139"/>
      <x:c r="F9692" s="139"/>
      <x:c r="G9692" s="139"/>
      <x:c r="H9692" s="139"/>
      <x:c r="I9692" s="266" t="n">
        <x:f>INT((ROW()-ROW($I$46))/((CARROT_CAP+1)*(MESCLUN_CAP+1)))</x:f>
        <x:v>14</x:v>
      </x:c>
      <x:c r="J9692" s="266" t="n">
        <x:f>MOD(INT((ROW()-ROW($I$46))/(MESCLUN_CAP+1)),CARROT_CAP+1)</x:f>
        <x:v>17</x:v>
      </x:c>
      <x:c r="K9692" s="266" t="n">
        <x:f>MOD(ROW()-ROW($I$46),MESCLUN_CAP+1)</x:f>
        <x:v>5</x:v>
      </x:c>
      <x:c r="L9692" s="266" t="n">
        <x:f>SUM(I9692:K9692)</x:f>
        <x:v>36</x:v>
      </x:c>
      <x:c r="M9692" s="267" t="n">
        <x:f>I9692*TOMATO_HOURS*WEEKS*(1+TOMATO_DIM)^I9692+J9692*CARROT_HOURS*WEEKS*(1+CARROT_DIM)^J9692+K9692*MESCLUN_HOURS*WEEKS*(1+MESCLUN_DIM)^K9692</x:f>
        <x:v>5800.291700914886</x:v>
      </x:c>
      <x:c r="N9692" s="267" t="n">
        <x:f>MAX(M9692-FARMER_HOURS,0)/TEMP_HOURS_PER_WORKER</x:f>
        <x:v>3.5279803478575595</x:v>
      </x:c>
      <x:c r="O9692" s="268" t="n">
        <x:f>I9692*TOMATO_PRICE+J9692*CARROT_PRICE+K9692*MESCLUN_PRICE</x:f>
        <x:v>172298</x:v>
      </x:c>
      <x:c r="P9692" s="268" t="n">
        <x:f>I9692*TOMATO_FERTILIZER+J9692*CARROT_FERTILIZER+K9692*MESCLUN_FERTILIZER</x:f>
        <x:v>24200</x:v>
      </x:c>
      <x:c r="Q9692" s="268" t="n">
        <x:f>MIN(M9692,FARMER_HOURS)*FARMER_RATE+MAX(M9692-FARMER_HOURS,0)*TEMP_RATE</x:f>
        <x:v>113199.50869643899</x:v>
      </x:c>
      <x:c r="R9692" s="268" t="n">
        <x:f>O9692-P9692-Q9692-FIXED_COST</x:f>
        <x:v>14898.491303561008</x:v>
      </x:c>
      <x:c r="S9692" s="139" t="str">
        <x:f>IF(AND(L9692&lt;=TOTAL_BED_CAP,N9692&lt;=TEMP_WORKER_CAP),"YES","NO")</x:f>
        <x:v>YES</x:v>
      </x:c>
      <x:c r="T9692" s="139" t="n">
        <x:f>IF(S9692="YES",R9692,-1E+99)</x:f>
        <x:v>14898.491303561008</x:v>
      </x:c>
    </x:row>
    <x:row r="9693">
      <x:c r="A9693" s="139"/>
      <x:c r="B9693" s="139"/>
      <x:c r="C9693" s="139"/>
      <x:c r="D9693" s="139"/>
      <x:c r="E9693" s="139"/>
      <x:c r="F9693" s="139"/>
      <x:c r="G9693" s="139"/>
      <x:c r="H9693" s="139"/>
      <x:c r="I9693" s="266" t="n">
        <x:f>INT((ROW()-ROW($I$46))/((CARROT_CAP+1)*(MESCLUN_CAP+1)))</x:f>
        <x:v>14</x:v>
      </x:c>
      <x:c r="J9693" s="266" t="n">
        <x:f>MOD(INT((ROW()-ROW($I$46))/(MESCLUN_CAP+1)),CARROT_CAP+1)</x:f>
        <x:v>17</x:v>
      </x:c>
      <x:c r="K9693" s="266" t="n">
        <x:f>MOD(ROW()-ROW($I$46),MESCLUN_CAP+1)</x:f>
        <x:v>6</x:v>
      </x:c>
      <x:c r="L9693" s="266" t="n">
        <x:f>SUM(I9693:K9693)</x:f>
        <x:v>37</x:v>
      </x:c>
      <x:c r="M9693" s="267" t="n">
        <x:f>I9693*TOMATO_HOURS*WEEKS*(1+TOMATO_DIM)^I9693+J9693*CARROT_HOURS*WEEKS*(1+CARROT_DIM)^J9693+K9693*MESCLUN_HOURS*WEEKS*(1+MESCLUN_DIM)^K9693</x:f>
        <x:v>5851.766675096519</x:v>
      </x:c>
      <x:c r="N9693" s="267" t="n">
        <x:f>MAX(M9693-FARMER_HOURS,0)/TEMP_HOURS_PER_WORKER</x:f>
        <x:v>3.563726857705916</x:v>
      </x:c>
      <x:c r="O9693" s="268" t="n">
        <x:f>I9693*TOMATO_PRICE+J9693*CARROT_PRICE+K9693*MESCLUN_PRICE</x:f>
        <x:v>174998</x:v>
      </x:c>
      <x:c r="P9693" s="268" t="n">
        <x:f>I9693*TOMATO_FERTILIZER+J9693*CARROT_FERTILIZER+K9693*MESCLUN_FERTILIZER</x:f>
        <x:v>25080</x:v>
      </x:c>
      <x:c r="Q9693" s="268" t="n">
        <x:f>MIN(M9693,FARMER_HOURS)*FARMER_RATE+MAX(M9693-FARMER_HOURS,0)*TEMP_RATE</x:f>
        <x:v>114093.1714426479</x:v>
      </x:c>
      <x:c r="R9693" s="268" t="n">
        <x:f>O9693-P9693-Q9693-FIXED_COST</x:f>
        <x:v>15824.828557352099</x:v>
      </x:c>
      <x:c r="S9693" s="139" t="str">
        <x:f>IF(AND(L9693&lt;=TOTAL_BED_CAP,N9693&lt;=TEMP_WORKER_CAP),"YES","NO")</x:f>
        <x:v>YES</x:v>
      </x:c>
      <x:c r="T9693" s="139" t="n">
        <x:f>IF(S9693="YES",R9693,-1E+99)</x:f>
        <x:v>15824.828557352099</x:v>
      </x:c>
    </x:row>
    <x:row r="9694">
      <x:c r="A9694" s="139"/>
      <x:c r="B9694" s="139"/>
      <x:c r="C9694" s="139"/>
      <x:c r="D9694" s="139"/>
      <x:c r="E9694" s="139"/>
      <x:c r="F9694" s="139"/>
      <x:c r="G9694" s="139"/>
      <x:c r="H9694" s="139"/>
      <x:c r="I9694" s="266" t="n">
        <x:f>INT((ROW()-ROW($I$46))/((CARROT_CAP+1)*(MESCLUN_CAP+1)))</x:f>
        <x:v>14</x:v>
      </x:c>
      <x:c r="J9694" s="266" t="n">
        <x:f>MOD(INT((ROW()-ROW($I$46))/(MESCLUN_CAP+1)),CARROT_CAP+1)</x:f>
        <x:v>17</x:v>
      </x:c>
      <x:c r="K9694" s="266" t="n">
        <x:f>MOD(ROW()-ROW($I$46),MESCLUN_CAP+1)</x:f>
        <x:v>7</x:v>
      </x:c>
      <x:c r="L9694" s="266" t="n">
        <x:f>SUM(I9694:K9694)</x:f>
        <x:v>38</x:v>
      </x:c>
      <x:c r="M9694" s="267" t="n">
        <x:f>I9694*TOMATO_HOURS*WEEKS*(1+TOMATO_DIM)^I9694+J9694*CARROT_HOURS*WEEKS*(1+CARROT_DIM)^J9694+K9694*MESCLUN_HOURS*WEEKS*(1+MESCLUN_DIM)^K9694</x:f>
        <x:v>5904.49111449448</x:v>
      </x:c>
      <x:c r="N9694" s="267" t="n">
        <x:f>MAX(M9694-FARMER_HOURS,0)/TEMP_HOURS_PER_WORKER</x:f>
        <x:v>3.600341051732278</x:v>
      </x:c>
      <x:c r="O9694" s="268" t="n">
        <x:f>I9694*TOMATO_PRICE+J9694*CARROT_PRICE+K9694*MESCLUN_PRICE</x:f>
        <x:v>177698</x:v>
      </x:c>
      <x:c r="P9694" s="268" t="n">
        <x:f>I9694*TOMATO_FERTILIZER+J9694*CARROT_FERTILIZER+K9694*MESCLUN_FERTILIZER</x:f>
        <x:v>25960</x:v>
      </x:c>
      <x:c r="Q9694" s="268" t="n">
        <x:f>MIN(M9694,FARMER_HOURS)*FARMER_RATE+MAX(M9694-FARMER_HOURS,0)*TEMP_RATE</x:f>
        <x:v>115008.52629330695</x:v>
      </x:c>
      <x:c r="R9694" s="268" t="n">
        <x:f>O9694-P9694-Q9694-FIXED_COST</x:f>
        <x:v>16729.473706693054</x:v>
      </x:c>
      <x:c r="S9694" s="139" t="str">
        <x:f>IF(AND(L9694&lt;=TOTAL_BED_CAP,N9694&lt;=TEMP_WORKER_CAP),"YES","NO")</x:f>
        <x:v>YES</x:v>
      </x:c>
      <x:c r="T9694" s="139" t="n">
        <x:f>IF(S9694="YES",R9694,-1E+99)</x:f>
        <x:v>16729.473706693054</x:v>
      </x:c>
    </x:row>
    <x:row r="9695">
      <x:c r="A9695" s="139"/>
      <x:c r="B9695" s="139"/>
      <x:c r="C9695" s="139"/>
      <x:c r="D9695" s="139"/>
      <x:c r="E9695" s="139"/>
      <x:c r="F9695" s="139"/>
      <x:c r="G9695" s="139"/>
      <x:c r="H9695" s="139"/>
      <x:c r="I9695" s="266" t="n">
        <x:f>INT((ROW()-ROW($I$46))/((CARROT_CAP+1)*(MESCLUN_CAP+1)))</x:f>
        <x:v>14</x:v>
      </x:c>
      <x:c r="J9695" s="266" t="n">
        <x:f>MOD(INT((ROW()-ROW($I$46))/(MESCLUN_CAP+1)),CARROT_CAP+1)</x:f>
        <x:v>17</x:v>
      </x:c>
      <x:c r="K9695" s="266" t="n">
        <x:f>MOD(ROW()-ROW($I$46),MESCLUN_CAP+1)</x:f>
        <x:v>8</x:v>
      </x:c>
      <x:c r="L9695" s="266" t="n">
        <x:f>SUM(I9695:K9695)</x:f>
        <x:v>39</x:v>
      </x:c>
      <x:c r="M9695" s="267" t="n">
        <x:f>I9695*TOMATO_HOURS*WEEKS*(1+TOMATO_DIM)^I9695+J9695*CARROT_HOURS*WEEKS*(1+CARROT_DIM)^J9695+K9695*MESCLUN_HOURS*WEEKS*(1+MESCLUN_DIM)^K9695</x:f>
        <x:v>5958.4882127744595</x:v>
      </x:c>
      <x:c r="N9695" s="267" t="n">
        <x:f>MAX(M9695-FARMER_HOURS,0)/TEMP_HOURS_PER_WORKER</x:f>
        <x:v>3.63783903664893</x:v>
      </x:c>
      <x:c r="O9695" s="268" t="n">
        <x:f>I9695*TOMATO_PRICE+J9695*CARROT_PRICE+K9695*MESCLUN_PRICE</x:f>
        <x:v>180398</x:v>
      </x:c>
      <x:c r="P9695" s="268" t="n">
        <x:f>I9695*TOMATO_FERTILIZER+J9695*CARROT_FERTILIZER+K9695*MESCLUN_FERTILIZER</x:f>
        <x:v>26840</x:v>
      </x:c>
      <x:c r="Q9695" s="268" t="n">
        <x:f>MIN(M9695,FARMER_HOURS)*FARMER_RATE+MAX(M9695-FARMER_HOURS,0)*TEMP_RATE</x:f>
        <x:v>115945.97591622325</x:v>
      </x:c>
      <x:c r="R9695" s="268" t="n">
        <x:f>O9695-P9695-Q9695-FIXED_COST</x:f>
        <x:v>17612.02408377675</x:v>
      </x:c>
      <x:c r="S9695" s="139" t="str">
        <x:f>IF(AND(L9695&lt;=TOTAL_BED_CAP,N9695&lt;=TEMP_WORKER_CAP),"YES","NO")</x:f>
        <x:v>YES</x:v>
      </x:c>
      <x:c r="T9695" s="139" t="n">
        <x:f>IF(S9695="YES",R9695,-1E+99)</x:f>
        <x:v>17612.02408377675</x:v>
      </x:c>
    </x:row>
    <x:row r="9696">
      <x:c r="A9696" s="139"/>
      <x:c r="B9696" s="139"/>
      <x:c r="C9696" s="139"/>
      <x:c r="D9696" s="139"/>
      <x:c r="E9696" s="139"/>
      <x:c r="F9696" s="139"/>
      <x:c r="G9696" s="139"/>
      <x:c r="H9696" s="139"/>
      <x:c r="I9696" s="266" t="n">
        <x:f>INT((ROW()-ROW($I$46))/((CARROT_CAP+1)*(MESCLUN_CAP+1)))</x:f>
        <x:v>14</x:v>
      </x:c>
      <x:c r="J9696" s="266" t="n">
        <x:f>MOD(INT((ROW()-ROW($I$46))/(MESCLUN_CAP+1)),CARROT_CAP+1)</x:f>
        <x:v>17</x:v>
      </x:c>
      <x:c r="K9696" s="266" t="n">
        <x:f>MOD(ROW()-ROW($I$46),MESCLUN_CAP+1)</x:f>
        <x:v>9</x:v>
      </x:c>
      <x:c r="L9696" s="266" t="n">
        <x:f>SUM(I9696:K9696)</x:f>
        <x:v>40</x:v>
      </x:c>
      <x:c r="M9696" s="267" t="n">
        <x:f>I9696*TOMATO_HOURS*WEEKS*(1+TOMATO_DIM)^I9696+J9696*CARROT_HOURS*WEEKS*(1+CARROT_DIM)^J9696+K9696*MESCLUN_HOURS*WEEKS*(1+MESCLUN_DIM)^K9696</x:f>
        <x:v>6013.781548214854</x:v>
      </x:c>
      <x:c r="N9696" s="267" t="n">
        <x:f>MAX(M9696-FARMER_HOURS,0)/TEMP_HOURS_PER_WORKER</x:f>
        <x:v>3.6762371862603156</x:v>
      </x:c>
      <x:c r="O9696" s="268" t="n">
        <x:f>I9696*TOMATO_PRICE+J9696*CARROT_PRICE+K9696*MESCLUN_PRICE</x:f>
        <x:v>183098</x:v>
      </x:c>
      <x:c r="P9696" s="268" t="n">
        <x:f>I9696*TOMATO_FERTILIZER+J9696*CARROT_FERTILIZER+K9696*MESCLUN_FERTILIZER</x:f>
        <x:v>27720</x:v>
      </x:c>
      <x:c r="Q9696" s="268" t="n">
        <x:f>MIN(M9696,FARMER_HOURS)*FARMER_RATE+MAX(M9696-FARMER_HOURS,0)*TEMP_RATE</x:f>
        <x:v>116905.92965650788</x:v>
      </x:c>
      <x:c r="R9696" s="268" t="n">
        <x:f>O9696-P9696-Q9696-FIXED_COST</x:f>
        <x:v>18472.070343492116</x:v>
      </x:c>
      <x:c r="S9696" s="139" t="str">
        <x:f>IF(AND(L9696&lt;=TOTAL_BED_CAP,N9696&lt;=TEMP_WORKER_CAP),"YES","NO")</x:f>
        <x:v>YES</x:v>
      </x:c>
      <x:c r="T9696" s="139" t="n">
        <x:f>IF(S9696="YES",R9696,-1E+99)</x:f>
        <x:v>18472.070343492116</x:v>
      </x:c>
    </x:row>
    <x:row r="9697">
      <x:c r="A9697" s="139"/>
      <x:c r="B9697" s="139"/>
      <x:c r="C9697" s="139"/>
      <x:c r="D9697" s="139"/>
      <x:c r="E9697" s="139"/>
      <x:c r="F9697" s="139"/>
      <x:c r="G9697" s="139"/>
      <x:c r="H9697" s="139"/>
      <x:c r="I9697" s="266" t="n">
        <x:f>INT((ROW()-ROW($I$46))/((CARROT_CAP+1)*(MESCLUN_CAP+1)))</x:f>
        <x:v>14</x:v>
      </x:c>
      <x:c r="J9697" s="266" t="n">
        <x:f>MOD(INT((ROW()-ROW($I$46))/(MESCLUN_CAP+1)),CARROT_CAP+1)</x:f>
        <x:v>17</x:v>
      </x:c>
      <x:c r="K9697" s="266" t="n">
        <x:f>MOD(ROW()-ROW($I$46),MESCLUN_CAP+1)</x:f>
        <x:v>10</x:v>
      </x:c>
      <x:c r="L9697" s="266" t="n">
        <x:f>SUM(I9697:K9697)</x:f>
        <x:v>41</x:v>
      </x:c>
      <x:c r="M9697" s="267" t="n">
        <x:f>I9697*TOMATO_HOURS*WEEKS*(1+TOMATO_DIM)^I9697+J9697*CARROT_HOURS*WEEKS*(1+CARROT_DIM)^J9697+K9697*MESCLUN_HOURS*WEEKS*(1+MESCLUN_DIM)^K9697</x:f>
        <x:v>6070.395089698067</x:v>
      </x:c>
      <x:c r="N9697" s="267" t="n">
        <x:f>MAX(M9697-FARMER_HOURS,0)/TEMP_HOURS_PER_WORKER</x:f>
        <x:v>3.7155521456236573</x:v>
      </x:c>
      <x:c r="O9697" s="268" t="n">
        <x:f>I9697*TOMATO_PRICE+J9697*CARROT_PRICE+K9697*MESCLUN_PRICE</x:f>
        <x:v>185798</x:v>
      </x:c>
      <x:c r="P9697" s="268" t="n">
        <x:f>I9697*TOMATO_FERTILIZER+J9697*CARROT_FERTILIZER+K9697*MESCLUN_FERTILIZER</x:f>
        <x:v>28600</x:v>
      </x:c>
      <x:c r="Q9697" s="268" t="n">
        <x:f>MIN(M9697,FARMER_HOURS)*FARMER_RATE+MAX(M9697-FARMER_HOURS,0)*TEMP_RATE</x:f>
        <x:v>117888.80364059143</x:v>
      </x:c>
      <x:c r="R9697" s="268" t="n">
        <x:f>O9697-P9697-Q9697-FIXED_COST</x:f>
        <x:v>19309.19635940857</x:v>
      </x:c>
      <x:c r="S9697" s="139" t="str">
        <x:f>IF(AND(L9697&lt;=TOTAL_BED_CAP,N9697&lt;=TEMP_WORKER_CAP),"YES","NO")</x:f>
        <x:v>YES</x:v>
      </x:c>
      <x:c r="T9697" s="139" t="n">
        <x:f>IF(S9697="YES",R9697,-1E+99)</x:f>
        <x:v>19309.19635940857</x:v>
      </x:c>
    </x:row>
    <x:row r="9698">
      <x:c r="A9698" s="139"/>
      <x:c r="B9698" s="139"/>
      <x:c r="C9698" s="139"/>
      <x:c r="D9698" s="139"/>
      <x:c r="E9698" s="139"/>
      <x:c r="F9698" s="139"/>
      <x:c r="G9698" s="139"/>
      <x:c r="H9698" s="139"/>
      <x:c r="I9698" s="266" t="n">
        <x:f>INT((ROW()-ROW($I$46))/((CARROT_CAP+1)*(MESCLUN_CAP+1)))</x:f>
        <x:v>14</x:v>
      </x:c>
      <x:c r="J9698" s="266" t="n">
        <x:f>MOD(INT((ROW()-ROW($I$46))/(MESCLUN_CAP+1)),CARROT_CAP+1)</x:f>
        <x:v>17</x:v>
      </x:c>
      <x:c r="K9698" s="266" t="n">
        <x:f>MOD(ROW()-ROW($I$46),MESCLUN_CAP+1)</x:f>
        <x:v>11</x:v>
      </x:c>
      <x:c r="L9698" s="266" t="n">
        <x:f>SUM(I9698:K9698)</x:f>
        <x:v>42</x:v>
      </x:c>
      <x:c r="M9698" s="267" t="n">
        <x:f>I9698*TOMATO_HOURS*WEEKS*(1+TOMATO_DIM)^I9698+J9698*CARROT_HOURS*WEEKS*(1+CARROT_DIM)^J9698+K9698*MESCLUN_HOURS*WEEKS*(1+MESCLUN_DIM)^K9698</x:f>
        <x:v>6128.353202791506</x:v>
      </x:c>
      <x:c r="N9698" s="267" t="n">
        <x:f>MAX(M9698-FARMER_HOURS,0)/TEMP_HOURS_PER_WORKER</x:f>
        <x:v>3.7558008352718795</x:v>
      </x:c>
      <x:c r="O9698" s="268" t="n">
        <x:f>I9698*TOMATO_PRICE+J9698*CARROT_PRICE+K9698*MESCLUN_PRICE</x:f>
        <x:v>188498</x:v>
      </x:c>
      <x:c r="P9698" s="268" t="n">
        <x:f>I9698*TOMATO_FERTILIZER+J9698*CARROT_FERTILIZER+K9698*MESCLUN_FERTILIZER</x:f>
        <x:v>29480</x:v>
      </x:c>
      <x:c r="Q9698" s="268" t="n">
        <x:f>MIN(M9698,FARMER_HOURS)*FARMER_RATE+MAX(M9698-FARMER_HOURS,0)*TEMP_RATE</x:f>
        <x:v>118895.02088179698</x:v>
      </x:c>
      <x:c r="R9698" s="268" t="n">
        <x:f>O9698-P9698-Q9698-FIXED_COST</x:f>
        <x:v>20122.979118203017</x:v>
      </x:c>
      <x:c r="S9698" s="139" t="str">
        <x:f>IF(AND(L9698&lt;=TOTAL_BED_CAP,N9698&lt;=TEMP_WORKER_CAP),"YES","NO")</x:f>
        <x:v>YES</x:v>
      </x:c>
      <x:c r="T9698" s="139" t="n">
        <x:f>IF(S9698="YES",R9698,-1E+99)</x:f>
        <x:v>20122.979118203017</x:v>
      </x:c>
    </x:row>
    <x:row r="9699">
      <x:c r="A9699" s="139"/>
      <x:c r="B9699" s="139"/>
      <x:c r="C9699" s="139"/>
      <x:c r="D9699" s="139"/>
      <x:c r="E9699" s="139"/>
      <x:c r="F9699" s="139"/>
      <x:c r="G9699" s="139"/>
      <x:c r="H9699" s="139"/>
      <x:c r="I9699" s="266" t="n">
        <x:f>INT((ROW()-ROW($I$46))/((CARROT_CAP+1)*(MESCLUN_CAP+1)))</x:f>
        <x:v>14</x:v>
      </x:c>
      <x:c r="J9699" s="266" t="n">
        <x:f>MOD(INT((ROW()-ROW($I$46))/(MESCLUN_CAP+1)),CARROT_CAP+1)</x:f>
        <x:v>17</x:v>
      </x:c>
      <x:c r="K9699" s="266" t="n">
        <x:f>MOD(ROW()-ROW($I$46),MESCLUN_CAP+1)</x:f>
        <x:v>12</x:v>
      </x:c>
      <x:c r="L9699" s="266" t="n">
        <x:f>SUM(I9699:K9699)</x:f>
        <x:v>43</x:v>
      </x:c>
      <x:c r="M9699" s="267" t="n">
        <x:f>I9699*TOMATO_HOURS*WEEKS*(1+TOMATO_DIM)^I9699+J9699*CARROT_HOURS*WEEKS*(1+CARROT_DIM)^J9699+K9699*MESCLUN_HOURS*WEEKS*(1+MESCLUN_DIM)^K9699</x:f>
        <x:v>6187.68065591957</x:v>
      </x:c>
      <x:c r="N9699" s="267" t="n">
        <x:f>MAX(M9699-FARMER_HOURS,0)/TEMP_HOURS_PER_WORKER</x:f>
        <x:v>3.7970004554997017</x:v>
      </x:c>
      <x:c r="O9699" s="268" t="n">
        <x:f>I9699*TOMATO_PRICE+J9699*CARROT_PRICE+K9699*MESCLUN_PRICE</x:f>
        <x:v>191198</x:v>
      </x:c>
      <x:c r="P9699" s="268" t="n">
        <x:f>I9699*TOMATO_FERTILIZER+J9699*CARROT_FERTILIZER+K9699*MESCLUN_FERTILIZER</x:f>
        <x:v>30360</x:v>
      </x:c>
      <x:c r="Q9699" s="268" t="n">
        <x:f>MIN(M9699,FARMER_HOURS)*FARMER_RATE+MAX(M9699-FARMER_HOURS,0)*TEMP_RATE</x:f>
        <x:v>119925.01138749253</x:v>
      </x:c>
      <x:c r="R9699" s="268" t="n">
        <x:f>O9699-P9699-Q9699-FIXED_COST</x:f>
        <x:v>20912.98861250747</x:v>
      </x:c>
      <x:c r="S9699" s="139" t="str">
        <x:f>IF(AND(L9699&lt;=TOTAL_BED_CAP,N9699&lt;=TEMP_WORKER_CAP),"YES","NO")</x:f>
        <x:v>YES</x:v>
      </x:c>
      <x:c r="T9699" s="139" t="n">
        <x:f>IF(S9699="YES",R9699,-1E+99)</x:f>
        <x:v>20912.98861250747</x:v>
      </x:c>
    </x:row>
    <x:row r="9700">
      <x:c r="A9700" s="139"/>
      <x:c r="B9700" s="139"/>
      <x:c r="C9700" s="139"/>
      <x:c r="D9700" s="139"/>
      <x:c r="E9700" s="139"/>
      <x:c r="F9700" s="139"/>
      <x:c r="G9700" s="139"/>
      <x:c r="H9700" s="139"/>
      <x:c r="I9700" s="266" t="n">
        <x:f>INT((ROW()-ROW($I$46))/((CARROT_CAP+1)*(MESCLUN_CAP+1)))</x:f>
        <x:v>14</x:v>
      </x:c>
      <x:c r="J9700" s="266" t="n">
        <x:f>MOD(INT((ROW()-ROW($I$46))/(MESCLUN_CAP+1)),CARROT_CAP+1)</x:f>
        <x:v>17</x:v>
      </x:c>
      <x:c r="K9700" s="266" t="n">
        <x:f>MOD(ROW()-ROW($I$46),MESCLUN_CAP+1)</x:f>
        <x:v>13</x:v>
      </x:c>
      <x:c r="L9700" s="266" t="n">
        <x:f>SUM(I9700:K9700)</x:f>
        <x:v>44</x:v>
      </x:c>
      <x:c r="M9700" s="267" t="n">
        <x:f>I9700*TOMATO_HOURS*WEEKS*(1+TOMATO_DIM)^I9700+J9700*CARROT_HOURS*WEEKS*(1+CARROT_DIM)^J9700+K9700*MESCLUN_HOURS*WEEKS*(1+MESCLUN_DIM)^K9700</x:f>
        <x:v>6248.402626627954</x:v>
      </x:c>
      <x:c r="N9700" s="267" t="n">
        <x:f>MAX(M9700-FARMER_HOURS,0)/TEMP_HOURS_PER_WORKER</x:f>
        <x:v>3.839168490713857</x:v>
      </x:c>
      <x:c r="O9700" s="268" t="n">
        <x:f>I9700*TOMATO_PRICE+J9700*CARROT_PRICE+K9700*MESCLUN_PRICE</x:f>
        <x:v>193898</x:v>
      </x:c>
      <x:c r="P9700" s="268" t="n">
        <x:f>I9700*TOMATO_FERTILIZER+J9700*CARROT_FERTILIZER+K9700*MESCLUN_FERTILIZER</x:f>
        <x:v>31240</x:v>
      </x:c>
      <x:c r="Q9700" s="268" t="n">
        <x:f>MIN(M9700,FARMER_HOURS)*FARMER_RATE+MAX(M9700-FARMER_HOURS,0)*TEMP_RATE</x:f>
        <x:v>120979.21226784642</x:v>
      </x:c>
      <x:c r="R9700" s="268" t="n">
        <x:f>O9700-P9700-Q9700-FIXED_COST</x:f>
        <x:v>21678.787732153578</x:v>
      </x:c>
      <x:c r="S9700" s="139" t="str">
        <x:f>IF(AND(L9700&lt;=TOTAL_BED_CAP,N9700&lt;=TEMP_WORKER_CAP),"YES","NO")</x:f>
        <x:v>YES</x:v>
      </x:c>
      <x:c r="T9700" s="139" t="n">
        <x:f>IF(S9700="YES",R9700,-1E+99)</x:f>
        <x:v>21678.787732153578</x:v>
      </x:c>
    </x:row>
    <x:row r="9701">
      <x:c r="A9701" s="139"/>
      <x:c r="B9701" s="139"/>
      <x:c r="C9701" s="139"/>
      <x:c r="D9701" s="139"/>
      <x:c r="E9701" s="139"/>
      <x:c r="F9701" s="139"/>
      <x:c r="G9701" s="139"/>
      <x:c r="H9701" s="139"/>
      <x:c r="I9701" s="266" t="n">
        <x:f>INT((ROW()-ROW($I$46))/((CARROT_CAP+1)*(MESCLUN_CAP+1)))</x:f>
        <x:v>14</x:v>
      </x:c>
      <x:c r="J9701" s="266" t="n">
        <x:f>MOD(INT((ROW()-ROW($I$46))/(MESCLUN_CAP+1)),CARROT_CAP+1)</x:f>
        <x:v>17</x:v>
      </x:c>
      <x:c r="K9701" s="266" t="n">
        <x:f>MOD(ROW()-ROW($I$46),MESCLUN_CAP+1)</x:f>
        <x:v>14</x:v>
      </x:c>
      <x:c r="L9701" s="266" t="n">
        <x:f>SUM(I9701:K9701)</x:f>
        <x:v>45</x:v>
      </x:c>
      <x:c r="M9701" s="267" t="n">
        <x:f>I9701*TOMATO_HOURS*WEEKS*(1+TOMATO_DIM)^I9701+J9701*CARROT_HOURS*WEEKS*(1+CARROT_DIM)^J9701+K9701*MESCLUN_HOURS*WEEKS*(1+MESCLUN_DIM)^K9701</x:f>
        <x:v>6310.544707941615</x:v>
      </x:c>
      <x:c r="N9701" s="267" t="n">
        <x:f>MAX(M9701-FARMER_HOURS,0)/TEMP_HOURS_PER_WORKER</x:f>
        <x:v>3.882322713848344</x:v>
      </x:c>
      <x:c r="O9701" s="268" t="n">
        <x:f>I9701*TOMATO_PRICE+J9701*CARROT_PRICE+K9701*MESCLUN_PRICE</x:f>
        <x:v>196598</x:v>
      </x:c>
      <x:c r="P9701" s="268" t="n">
        <x:f>I9701*TOMATO_FERTILIZER+J9701*CARROT_FERTILIZER+K9701*MESCLUN_FERTILIZER</x:f>
        <x:v>32120</x:v>
      </x:c>
      <x:c r="Q9701" s="268" t="n">
        <x:f>MIN(M9701,FARMER_HOURS)*FARMER_RATE+MAX(M9701-FARMER_HOURS,0)*TEMP_RATE</x:f>
        <x:v>122058.06784620859</x:v>
      </x:c>
      <x:c r="R9701" s="268" t="n">
        <x:f>O9701-P9701-Q9701-FIXED_COST</x:f>
        <x:v>22419.932153791407</x:v>
      </x:c>
      <x:c r="S9701" s="139" t="str">
        <x:f>IF(AND(L9701&lt;=TOTAL_BED_CAP,N9701&lt;=TEMP_WORKER_CAP),"YES","NO")</x:f>
        <x:v>YES</x:v>
      </x:c>
      <x:c r="T9701" s="139" t="n">
        <x:f>IF(S9701="YES",R9701,-1E+99)</x:f>
        <x:v>22419.932153791407</x:v>
      </x:c>
    </x:row>
    <x:row r="9702">
      <x:c r="A9702" s="139"/>
      <x:c r="B9702" s="139"/>
      <x:c r="C9702" s="139"/>
      <x:c r="D9702" s="139"/>
      <x:c r="E9702" s="139"/>
      <x:c r="F9702" s="139"/>
      <x:c r="G9702" s="139"/>
      <x:c r="H9702" s="139"/>
      <x:c r="I9702" s="266" t="n">
        <x:f>INT((ROW()-ROW($I$46))/((CARROT_CAP+1)*(MESCLUN_CAP+1)))</x:f>
        <x:v>14</x:v>
      </x:c>
      <x:c r="J9702" s="266" t="n">
        <x:f>MOD(INT((ROW()-ROW($I$46))/(MESCLUN_CAP+1)),CARROT_CAP+1)</x:f>
        <x:v>17</x:v>
      </x:c>
      <x:c r="K9702" s="266" t="n">
        <x:f>MOD(ROW()-ROW($I$46),MESCLUN_CAP+1)</x:f>
        <x:v>15</x:v>
      </x:c>
      <x:c r="L9702" s="266" t="n">
        <x:f>SUM(I9702:K9702)</x:f>
        <x:v>46</x:v>
      </x:c>
      <x:c r="M9702" s="267" t="n">
        <x:f>I9702*TOMATO_HOURS*WEEKS*(1+TOMATO_DIM)^I9702+J9702*CARROT_HOURS*WEEKS*(1+CARROT_DIM)^J9702+K9702*MESCLUN_HOURS*WEEKS*(1+MESCLUN_DIM)^K9702</x:f>
        <x:v>6374.132914817762</x:v>
      </x:c>
      <x:c r="N9702" s="267" t="n">
        <x:f>MAX(M9702-FARMER_HOURS,0)/TEMP_HOURS_PER_WORKER</x:f>
        <x:v>3.926481190845668</x:v>
      </x:c>
      <x:c r="O9702" s="268" t="n">
        <x:f>I9702*TOMATO_PRICE+J9702*CARROT_PRICE+K9702*MESCLUN_PRICE</x:f>
        <x:v>199298</x:v>
      </x:c>
      <x:c r="P9702" s="268" t="n">
        <x:f>I9702*TOMATO_FERTILIZER+J9702*CARROT_FERTILIZER+K9702*MESCLUN_FERTILIZER</x:f>
        <x:v>33000</x:v>
      </x:c>
      <x:c r="Q9702" s="268" t="n">
        <x:f>MIN(M9702,FARMER_HOURS)*FARMER_RATE+MAX(M9702-FARMER_HOURS,0)*TEMP_RATE</x:f>
        <x:v>123162.0297711417</x:v>
      </x:c>
      <x:c r="R9702" s="268" t="n">
        <x:f>O9702-P9702-Q9702-FIXED_COST</x:f>
        <x:v>23135.970228858307</x:v>
      </x:c>
      <x:c r="S9702" s="139" t="str">
        <x:f>IF(AND(L9702&lt;=TOTAL_BED_CAP,N9702&lt;=TEMP_WORKER_CAP),"YES","NO")</x:f>
        <x:v>YES</x:v>
      </x:c>
      <x:c r="T9702" s="139" t="n">
        <x:f>IF(S9702="YES",R9702,-1E+99)</x:f>
        <x:v>23135.970228858307</x:v>
      </x:c>
    </x:row>
    <x:row r="9703">
      <x:c r="A9703" s="139"/>
      <x:c r="B9703" s="139"/>
      <x:c r="C9703" s="139"/>
      <x:c r="D9703" s="139"/>
      <x:c r="E9703" s="139"/>
      <x:c r="F9703" s="139"/>
      <x:c r="G9703" s="139"/>
      <x:c r="H9703" s="139"/>
      <x:c r="I9703" s="266" t="n">
        <x:f>INT((ROW()-ROW($I$46))/((CARROT_CAP+1)*(MESCLUN_CAP+1)))</x:f>
        <x:v>14</x:v>
      </x:c>
      <x:c r="J9703" s="266" t="n">
        <x:f>MOD(INT((ROW()-ROW($I$46))/(MESCLUN_CAP+1)),CARROT_CAP+1)</x:f>
        <x:v>17</x:v>
      </x:c>
      <x:c r="K9703" s="266" t="n">
        <x:f>MOD(ROW()-ROW($I$46),MESCLUN_CAP+1)</x:f>
        <x:v>16</x:v>
      </x:c>
      <x:c r="L9703" s="266" t="n">
        <x:f>SUM(I9703:K9703)</x:f>
        <x:v>47</x:v>
      </x:c>
      <x:c r="M9703" s="267" t="n">
        <x:f>I9703*TOMATO_HOURS*WEEKS*(1+TOMATO_DIM)^I9703+J9703*CARROT_HOURS*WEEKS*(1+CARROT_DIM)^J9703+K9703*MESCLUN_HOURS*WEEKS*(1+MESCLUN_DIM)^K9703</x:f>
        <x:v>6439.193690695251</x:v>
      </x:c>
      <x:c r="N9703" s="267" t="n">
        <x:f>MAX(M9703-FARMER_HOURS,0)/TEMP_HOURS_PER_WORKER</x:f>
        <x:v>3.971662285205035</x:v>
      </x:c>
      <x:c r="O9703" s="268" t="n">
        <x:f>I9703*TOMATO_PRICE+J9703*CARROT_PRICE+K9703*MESCLUN_PRICE</x:f>
        <x:v>201998</x:v>
      </x:c>
      <x:c r="P9703" s="268" t="n">
        <x:f>I9703*TOMATO_FERTILIZER+J9703*CARROT_FERTILIZER+K9703*MESCLUN_FERTILIZER</x:f>
        <x:v>33880</x:v>
      </x:c>
      <x:c r="Q9703" s="268" t="n">
        <x:f>MIN(M9703,FARMER_HOURS)*FARMER_RATE+MAX(M9703-FARMER_HOURS,0)*TEMP_RATE</x:f>
        <x:v>124291.55713012588</x:v>
      </x:c>
      <x:c r="R9703" s="268" t="n">
        <x:f>O9703-P9703-Q9703-FIXED_COST</x:f>
        <x:v>23826.442869874125</x:v>
      </x:c>
      <x:c r="S9703" s="139" t="str">
        <x:f>IF(AND(L9703&lt;=TOTAL_BED_CAP,N9703&lt;=TEMP_WORKER_CAP),"YES","NO")</x:f>
        <x:v>YES</x:v>
      </x:c>
      <x:c r="T9703" s="139" t="n">
        <x:f>IF(S9703="YES",R9703,-1E+99)</x:f>
        <x:v>23826.442869874125</x:v>
      </x:c>
    </x:row>
    <x:row r="9704">
      <x:c r="A9704" s="139"/>
      <x:c r="B9704" s="139"/>
      <x:c r="C9704" s="139"/>
      <x:c r="D9704" s="139"/>
      <x:c r="E9704" s="139"/>
      <x:c r="F9704" s="139"/>
      <x:c r="G9704" s="139"/>
      <x:c r="H9704" s="139"/>
      <x:c r="I9704" s="266" t="n">
        <x:f>INT((ROW()-ROW($I$46))/((CARROT_CAP+1)*(MESCLUN_CAP+1)))</x:f>
        <x:v>14</x:v>
      </x:c>
      <x:c r="J9704" s="266" t="n">
        <x:f>MOD(INT((ROW()-ROW($I$46))/(MESCLUN_CAP+1)),CARROT_CAP+1)</x:f>
        <x:v>17</x:v>
      </x:c>
      <x:c r="K9704" s="266" t="n">
        <x:f>MOD(ROW()-ROW($I$46),MESCLUN_CAP+1)</x:f>
        <x:v>17</x:v>
      </x:c>
      <x:c r="L9704" s="266" t="n">
        <x:f>SUM(I9704:K9704)</x:f>
        <x:v>48</x:v>
      </x:c>
      <x:c r="M9704" s="267" t="n">
        <x:f>I9704*TOMATO_HOURS*WEEKS*(1+TOMATO_DIM)^I9704+J9704*CARROT_HOURS*WEEKS*(1+CARROT_DIM)^J9704+K9704*MESCLUN_HOURS*WEEKS*(1+MESCLUN_DIM)^K9704</x:f>
        <x:v>6505.753914141791</x:v>
      </x:c>
      <x:c r="N9704" s="267" t="n">
        <x:f>MAX(M9704-FARMER_HOURS,0)/TEMP_HOURS_PER_WORKER</x:f>
        <x:v>4.017884662598466</x:v>
      </x:c>
      <x:c r="O9704" s="268" t="n">
        <x:f>I9704*TOMATO_PRICE+J9704*CARROT_PRICE+K9704*MESCLUN_PRICE</x:f>
        <x:v>204698</x:v>
      </x:c>
      <x:c r="P9704" s="268" t="n">
        <x:f>I9704*TOMATO_FERTILIZER+J9704*CARROT_FERTILIZER+K9704*MESCLUN_FERTILIZER</x:f>
        <x:v>34760</x:v>
      </x:c>
      <x:c r="Q9704" s="268" t="n">
        <x:f>MIN(M9704,FARMER_HOURS)*FARMER_RATE+MAX(M9704-FARMER_HOURS,0)*TEMP_RATE</x:f>
        <x:v>125447.11656496165</x:v>
      </x:c>
      <x:c r="R9704" s="268" t="n">
        <x:f>O9704-P9704-Q9704-FIXED_COST</x:f>
        <x:v>24490.883435038355</x:v>
      </x:c>
      <x:c r="S9704" s="139" t="str">
        <x:f>IF(AND(L9704&lt;=TOTAL_BED_CAP,N9704&lt;=TEMP_WORKER_CAP),"YES","NO")</x:f>
        <x:v>NO</x:v>
      </x:c>
      <x:c r="T9704" s="139" t="n">
        <x:f>IF(S9704="YES",R9704,-1E+99)</x:f>
        <x:v>-1e+99</x:v>
      </x:c>
    </x:row>
    <x:row r="9705">
      <x:c r="A9705" s="139"/>
      <x:c r="B9705" s="139"/>
      <x:c r="C9705" s="139"/>
      <x:c r="D9705" s="139"/>
      <x:c r="E9705" s="139"/>
      <x:c r="F9705" s="139"/>
      <x:c r="G9705" s="139"/>
      <x:c r="H9705" s="139"/>
      <x:c r="I9705" s="266" t="n">
        <x:f>INT((ROW()-ROW($I$46))/((CARROT_CAP+1)*(MESCLUN_CAP+1)))</x:f>
        <x:v>14</x:v>
      </x:c>
      <x:c r="J9705" s="266" t="n">
        <x:f>MOD(INT((ROW()-ROW($I$46))/(MESCLUN_CAP+1)),CARROT_CAP+1)</x:f>
        <x:v>17</x:v>
      </x:c>
      <x:c r="K9705" s="266" t="n">
        <x:f>MOD(ROW()-ROW($I$46),MESCLUN_CAP+1)</x:f>
        <x:v>18</x:v>
      </x:c>
      <x:c r="L9705" s="266" t="n">
        <x:f>SUM(I9705:K9705)</x:f>
        <x:v>49</x:v>
      </x:c>
      <x:c r="M9705" s="267" t="n">
        <x:f>I9705*TOMATO_HOURS*WEEKS*(1+TOMATO_DIM)^I9705+J9705*CARROT_HOURS*WEEKS*(1+CARROT_DIM)^J9705+K9705*MESCLUN_HOURS*WEEKS*(1+MESCLUN_DIM)^K9705</x:f>
        <x:v>6573.840905600378</x:v>
      </x:c>
      <x:c r="N9705" s="267" t="n">
        <x:f>MAX(M9705-FARMER_HOURS,0)/TEMP_HOURS_PER_WORKER</x:f>
        <x:v>4.065167295555819</x:v>
      </x:c>
      <x:c r="O9705" s="268" t="n">
        <x:f>I9705*TOMATO_PRICE+J9705*CARROT_PRICE+K9705*MESCLUN_PRICE</x:f>
        <x:v>207398</x:v>
      </x:c>
      <x:c r="P9705" s="268" t="n">
        <x:f>I9705*TOMATO_FERTILIZER+J9705*CARROT_FERTILIZER+K9705*MESCLUN_FERTILIZER</x:f>
        <x:v>35640</x:v>
      </x:c>
      <x:c r="Q9705" s="268" t="n">
        <x:f>MIN(M9705,FARMER_HOURS)*FARMER_RATE+MAX(M9705-FARMER_HOURS,0)*TEMP_RATE</x:f>
        <x:v>126629.18238889545</x:v>
      </x:c>
      <x:c r="R9705" s="268" t="n">
        <x:f>O9705-P9705-Q9705-FIXED_COST</x:f>
        <x:v>25128.817611104547</x:v>
      </x:c>
      <x:c r="S9705" s="139" t="str">
        <x:f>IF(AND(L9705&lt;=TOTAL_BED_CAP,N9705&lt;=TEMP_WORKER_CAP),"YES","NO")</x:f>
        <x:v>NO</x:v>
      </x:c>
      <x:c r="T9705" s="139" t="n">
        <x:f>IF(S9705="YES",R9705,-1E+99)</x:f>
        <x:v>-1e+99</x:v>
      </x:c>
    </x:row>
    <x:row r="9706">
      <x:c r="A9706" s="139"/>
      <x:c r="B9706" s="139"/>
      <x:c r="C9706" s="139"/>
      <x:c r="D9706" s="139"/>
      <x:c r="E9706" s="139"/>
      <x:c r="F9706" s="139"/>
      <x:c r="G9706" s="139"/>
      <x:c r="H9706" s="139"/>
      <x:c r="I9706" s="266" t="n">
        <x:f>INT((ROW()-ROW($I$46))/((CARROT_CAP+1)*(MESCLUN_CAP+1)))</x:f>
        <x:v>14</x:v>
      </x:c>
      <x:c r="J9706" s="266" t="n">
        <x:f>MOD(INT((ROW()-ROW($I$46))/(MESCLUN_CAP+1)),CARROT_CAP+1)</x:f>
        <x:v>17</x:v>
      </x:c>
      <x:c r="K9706" s="266" t="n">
        <x:f>MOD(ROW()-ROW($I$46),MESCLUN_CAP+1)</x:f>
        <x:v>19</x:v>
      </x:c>
      <x:c r="L9706" s="266" t="n">
        <x:f>SUM(I9706:K9706)</x:f>
        <x:v>50</x:v>
      </x:c>
      <x:c r="M9706" s="267" t="n">
        <x:f>I9706*TOMATO_HOURS*WEEKS*(1+TOMATO_DIM)^I9706+J9706*CARROT_HOURS*WEEKS*(1+CARROT_DIM)^J9706+K9706*MESCLUN_HOURS*WEEKS*(1+MESCLUN_DIM)^K9706</x:f>
        <x:v>6643.482434236401</x:v>
      </x:c>
      <x:c r="N9706" s="267" t="n">
        <x:f>MAX(M9706-FARMER_HOURS,0)/TEMP_HOURS_PER_WORKER</x:f>
        <x:v>4.113529468219723</x:v>
      </x:c>
      <x:c r="O9706" s="268" t="n">
        <x:f>I9706*TOMATO_PRICE+J9706*CARROT_PRICE+K9706*MESCLUN_PRICE</x:f>
        <x:v>210098</x:v>
      </x:c>
      <x:c r="P9706" s="268" t="n">
        <x:f>I9706*TOMATO_FERTILIZER+J9706*CARROT_FERTILIZER+K9706*MESCLUN_FERTILIZER</x:f>
        <x:v>36520</x:v>
      </x:c>
      <x:c r="Q9706" s="268" t="n">
        <x:f>MIN(M9706,FARMER_HOURS)*FARMER_RATE+MAX(M9706-FARMER_HOURS,0)*TEMP_RATE</x:f>
        <x:v>127838.23670549307</x:v>
      </x:c>
      <x:c r="R9706" s="268" t="n">
        <x:f>O9706-P9706-Q9706-FIXED_COST</x:f>
        <x:v>25739.763294506934</x:v>
      </x:c>
      <x:c r="S9706" s="139" t="str">
        <x:f>IF(AND(L9706&lt;=TOTAL_BED_CAP,N9706&lt;=TEMP_WORKER_CAP),"YES","NO")</x:f>
        <x:v>NO</x:v>
      </x:c>
      <x:c r="T9706" s="139" t="n">
        <x:f>IF(S9706="YES",R9706,-1E+99)</x:f>
        <x:v>-1e+99</x:v>
      </x:c>
    </x:row>
    <x:row r="9707">
      <x:c r="A9707" s="139"/>
      <x:c r="B9707" s="139"/>
      <x:c r="C9707" s="139"/>
      <x:c r="D9707" s="139"/>
      <x:c r="E9707" s="139"/>
      <x:c r="F9707" s="139"/>
      <x:c r="G9707" s="139"/>
      <x:c r="H9707" s="139"/>
      <x:c r="I9707" s="266" t="n">
        <x:f>INT((ROW()-ROW($I$46))/((CARROT_CAP+1)*(MESCLUN_CAP+1)))</x:f>
        <x:v>14</x:v>
      </x:c>
      <x:c r="J9707" s="266" t="n">
        <x:f>MOD(INT((ROW()-ROW($I$46))/(MESCLUN_CAP+1)),CARROT_CAP+1)</x:f>
        <x:v>17</x:v>
      </x:c>
      <x:c r="K9707" s="266" t="n">
        <x:f>MOD(ROW()-ROW($I$46),MESCLUN_CAP+1)</x:f>
        <x:v>20</x:v>
      </x:c>
      <x:c r="L9707" s="266" t="n">
        <x:f>SUM(I9707:K9707)</x:f>
        <x:v>51</x:v>
      </x:c>
      <x:c r="M9707" s="267" t="n">
        <x:f>I9707*TOMATO_HOURS*WEEKS*(1+TOMATO_DIM)^I9707+J9707*CARROT_HOURS*WEEKS*(1+CARROT_DIM)^J9707+K9707*MESCLUN_HOURS*WEEKS*(1+MESCLUN_DIM)^K9707</x:f>
        <x:v>6714.706724886877</x:v>
      </x:c>
      <x:c r="N9707" s="267" t="n">
        <x:f>MAX(M9707-FARMER_HOURS,0)/TEMP_HOURS_PER_WORKER</x:f>
        <x:v>4.162990781171443</x:v>
      </x:c>
      <x:c r="O9707" s="268" t="n">
        <x:f>I9707*TOMATO_PRICE+J9707*CARROT_PRICE+K9707*MESCLUN_PRICE</x:f>
        <x:v>212798</x:v>
      </x:c>
      <x:c r="P9707" s="268" t="n">
        <x:f>I9707*TOMATO_FERTILIZER+J9707*CARROT_FERTILIZER+K9707*MESCLUN_FERTILIZER</x:f>
        <x:v>37400</x:v>
      </x:c>
      <x:c r="Q9707" s="268" t="n">
        <x:f>MIN(M9707,FARMER_HOURS)*FARMER_RATE+MAX(M9707-FARMER_HOURS,0)*TEMP_RATE</x:f>
        <x:v>129074.76952928606</x:v>
      </x:c>
      <x:c r="R9707" s="268" t="n">
        <x:f>O9707-P9707-Q9707-FIXED_COST</x:f>
        <x:v>26323.23047071394</x:v>
      </x:c>
      <x:c r="S9707" s="139" t="str">
        <x:f>IF(AND(L9707&lt;=TOTAL_BED_CAP,N9707&lt;=TEMP_WORKER_CAP),"YES","NO")</x:f>
        <x:v>NO</x:v>
      </x:c>
      <x:c r="T9707" s="139" t="n">
        <x:f>IF(S9707="YES",R9707,-1E+99)</x:f>
        <x:v>-1e+99</x:v>
      </x:c>
    </x:row>
    <x:row r="9708">
      <x:c r="A9708" s="139"/>
      <x:c r="B9708" s="139"/>
      <x:c r="C9708" s="139"/>
      <x:c r="D9708" s="139"/>
      <x:c r="E9708" s="139"/>
      <x:c r="F9708" s="139"/>
      <x:c r="G9708" s="139"/>
      <x:c r="H9708" s="139"/>
      <x:c r="I9708" s="266" t="n">
        <x:f>INT((ROW()-ROW($I$46))/((CARROT_CAP+1)*(MESCLUN_CAP+1)))</x:f>
        <x:v>14</x:v>
      </x:c>
      <x:c r="J9708" s="266" t="n">
        <x:f>MOD(INT((ROW()-ROW($I$46))/(MESCLUN_CAP+1)),CARROT_CAP+1)</x:f>
        <x:v>17</x:v>
      </x:c>
      <x:c r="K9708" s="266" t="n">
        <x:f>MOD(ROW()-ROW($I$46),MESCLUN_CAP+1)</x:f>
        <x:v>21</x:v>
      </x:c>
      <x:c r="L9708" s="266" t="n">
        <x:f>SUM(I9708:K9708)</x:f>
        <x:v>52</x:v>
      </x:c>
      <x:c r="M9708" s="267" t="n">
        <x:f>I9708*TOMATO_HOURS*WEEKS*(1+TOMATO_DIM)^I9708+J9708*CARROT_HOURS*WEEKS*(1+CARROT_DIM)^J9708+K9708*MESCLUN_HOURS*WEEKS*(1+MESCLUN_DIM)^K9708</x:f>
        <x:v>6787.542465113322</x:v>
      </x:c>
      <x:c r="N9708" s="267" t="n">
        <x:f>MAX(M9708-FARMER_HOURS,0)/TEMP_HOURS_PER_WORKER</x:f>
        <x:v>4.213571156328696</x:v>
      </x:c>
      <x:c r="O9708" s="268" t="n">
        <x:f>I9708*TOMATO_PRICE+J9708*CARROT_PRICE+K9708*MESCLUN_PRICE</x:f>
        <x:v>215498</x:v>
      </x:c>
      <x:c r="P9708" s="268" t="n">
        <x:f>I9708*TOMATO_FERTILIZER+J9708*CARROT_FERTILIZER+K9708*MESCLUN_FERTILIZER</x:f>
        <x:v>38280</x:v>
      </x:c>
      <x:c r="Q9708" s="268" t="n">
        <x:f>MIN(M9708,FARMER_HOURS)*FARMER_RATE+MAX(M9708-FARMER_HOURS,0)*TEMP_RATE</x:f>
        <x:v>130339.27890821738</x:v>
      </x:c>
      <x:c r="R9708" s="268" t="n">
        <x:f>O9708-P9708-Q9708-FIXED_COST</x:f>
        <x:v>26878.721091782616</x:v>
      </x:c>
      <x:c r="S9708" s="139" t="str">
        <x:f>IF(AND(L9708&lt;=TOTAL_BED_CAP,N9708&lt;=TEMP_WORKER_CAP),"YES","NO")</x:f>
        <x:v>NO</x:v>
      </x:c>
      <x:c r="T9708" s="139" t="n">
        <x:f>IF(S9708="YES",R9708,-1E+99)</x:f>
        <x:v>-1e+99</x:v>
      </x:c>
    </x:row>
    <x:row r="9709">
      <x:c r="A9709" s="139"/>
      <x:c r="B9709" s="139"/>
      <x:c r="C9709" s="139"/>
      <x:c r="D9709" s="139"/>
      <x:c r="E9709" s="139"/>
      <x:c r="F9709" s="139"/>
      <x:c r="G9709" s="139"/>
      <x:c r="H9709" s="139"/>
      <x:c r="I9709" s="266" t="n">
        <x:f>INT((ROW()-ROW($I$46))/((CARROT_CAP+1)*(MESCLUN_CAP+1)))</x:f>
        <x:v>14</x:v>
      </x:c>
      <x:c r="J9709" s="266" t="n">
        <x:f>MOD(INT((ROW()-ROW($I$46))/(MESCLUN_CAP+1)),CARROT_CAP+1)</x:f>
        <x:v>17</x:v>
      </x:c>
      <x:c r="K9709" s="266" t="n">
        <x:f>MOD(ROW()-ROW($I$46),MESCLUN_CAP+1)</x:f>
        <x:v>22</x:v>
      </x:c>
      <x:c r="L9709" s="266" t="n">
        <x:f>SUM(I9709:K9709)</x:f>
        <x:v>53</x:v>
      </x:c>
      <x:c r="M9709" s="267" t="n">
        <x:f>I9709*TOMATO_HOURS*WEEKS*(1+TOMATO_DIM)^I9709+J9709*CARROT_HOURS*WEEKS*(1+CARROT_DIM)^J9709+K9709*MESCLUN_HOURS*WEEKS*(1+MESCLUN_DIM)^K9709</x:f>
        <x:v>6862.018812359717</x:v>
      </x:c>
      <x:c r="N9709" s="267" t="n">
        <x:f>MAX(M9709-FARMER_HOURS,0)/TEMP_HOURS_PER_WORKER</x:f>
        <x:v>4.26529084191647</x:v>
      </x:c>
      <x:c r="O9709" s="268" t="n">
        <x:f>I9709*TOMATO_PRICE+J9709*CARROT_PRICE+K9709*MESCLUN_PRICE</x:f>
        <x:v>218198</x:v>
      </x:c>
      <x:c r="P9709" s="268" t="n">
        <x:f>I9709*TOMATO_FERTILIZER+J9709*CARROT_FERTILIZER+K9709*MESCLUN_FERTILIZER</x:f>
        <x:v>39160</x:v>
      </x:c>
      <x:c r="Q9709" s="268" t="n">
        <x:f>MIN(M9709,FARMER_HOURS)*FARMER_RATE+MAX(M9709-FARMER_HOURS,0)*TEMP_RATE</x:f>
        <x:v>131632.27104791175</x:v>
      </x:c>
      <x:c r="R9709" s="268" t="n">
        <x:f>O9709-P9709-Q9709-FIXED_COST</x:f>
        <x:v>27405.728952088248</x:v>
      </x:c>
      <x:c r="S9709" s="139" t="str">
        <x:f>IF(AND(L9709&lt;=TOTAL_BED_CAP,N9709&lt;=TEMP_WORKER_CAP),"YES","NO")</x:f>
        <x:v>NO</x:v>
      </x:c>
      <x:c r="T9709" s="139" t="n">
        <x:f>IF(S9709="YES",R9709,-1E+99)</x:f>
        <x:v>-1e+99</x:v>
      </x:c>
    </x:row>
    <x:row r="9710">
      <x:c r="A9710" s="139"/>
      <x:c r="B9710" s="139"/>
      <x:c r="C9710" s="139"/>
      <x:c r="D9710" s="139"/>
      <x:c r="E9710" s="139"/>
      <x:c r="F9710" s="139"/>
      <x:c r="G9710" s="139"/>
      <x:c r="H9710" s="139"/>
      <x:c r="I9710" s="266" t="n">
        <x:f>INT((ROW()-ROW($I$46))/((CARROT_CAP+1)*(MESCLUN_CAP+1)))</x:f>
        <x:v>14</x:v>
      </x:c>
      <x:c r="J9710" s="266" t="n">
        <x:f>MOD(INT((ROW()-ROW($I$46))/(MESCLUN_CAP+1)),CARROT_CAP+1)</x:f>
        <x:v>17</x:v>
      </x:c>
      <x:c r="K9710" s="266" t="n">
        <x:f>MOD(ROW()-ROW($I$46),MESCLUN_CAP+1)</x:f>
        <x:v>23</x:v>
      </x:c>
      <x:c r="L9710" s="266" t="n">
        <x:f>SUM(I9710:K9710)</x:f>
        <x:v>54</x:v>
      </x:c>
      <x:c r="M9710" s="267" t="n">
        <x:f>I9710*TOMATO_HOURS*WEEKS*(1+TOMATO_DIM)^I9710+J9710*CARROT_HOURS*WEEKS*(1+CARROT_DIM)^J9710+K9710*MESCLUN_HOURS*WEEKS*(1+MESCLUN_DIM)^K9710</x:f>
        <x:v>6938.165401217154</x:v>
      </x:c>
      <x:c r="N9710" s="267" t="n">
        <x:f>MAX(M9710-FARMER_HOURS,0)/TEMP_HOURS_PER_WORKER</x:f>
        <x:v>4.318170417511912</x:v>
      </x:c>
      <x:c r="O9710" s="268" t="n">
        <x:f>I9710*TOMATO_PRICE+J9710*CARROT_PRICE+K9710*MESCLUN_PRICE</x:f>
        <x:v>220898</x:v>
      </x:c>
      <x:c r="P9710" s="268" t="n">
        <x:f>I9710*TOMATO_FERTILIZER+J9710*CARROT_FERTILIZER+K9710*MESCLUN_FERTILIZER</x:f>
        <x:v>40040</x:v>
      </x:c>
      <x:c r="Q9710" s="268" t="n">
        <x:f>MIN(M9710,FARMER_HOURS)*FARMER_RATE+MAX(M9710-FARMER_HOURS,0)*TEMP_RATE</x:f>
        <x:v>132954.2604377978</x:v>
      </x:c>
      <x:c r="R9710" s="268" t="n">
        <x:f>O9710-P9710-Q9710-FIXED_COST</x:f>
        <x:v>27903.739562202187</x:v>
      </x:c>
      <x:c r="S9710" s="139" t="str">
        <x:f>IF(AND(L9710&lt;=TOTAL_BED_CAP,N9710&lt;=TEMP_WORKER_CAP),"YES","NO")</x:f>
        <x:v>NO</x:v>
      </x:c>
      <x:c r="T9710" s="139" t="n">
        <x:f>IF(S9710="YES",R9710,-1E+99)</x:f>
        <x:v>-1e+99</x:v>
      </x:c>
    </x:row>
    <x:row r="9711">
      <x:c r="A9711" s="139"/>
      <x:c r="B9711" s="139"/>
      <x:c r="C9711" s="139"/>
      <x:c r="D9711" s="139"/>
      <x:c r="E9711" s="139"/>
      <x:c r="F9711" s="139"/>
      <x:c r="G9711" s="139"/>
      <x:c r="H9711" s="139"/>
      <x:c r="I9711" s="266" t="n">
        <x:f>INT((ROW()-ROW($I$46))/((CARROT_CAP+1)*(MESCLUN_CAP+1)))</x:f>
        <x:v>14</x:v>
      </x:c>
      <x:c r="J9711" s="266" t="n">
        <x:f>MOD(INT((ROW()-ROW($I$46))/(MESCLUN_CAP+1)),CARROT_CAP+1)</x:f>
        <x:v>17</x:v>
      </x:c>
      <x:c r="K9711" s="266" t="n">
        <x:f>MOD(ROW()-ROW($I$46),MESCLUN_CAP+1)</x:f>
        <x:v>24</x:v>
      </x:c>
      <x:c r="L9711" s="266" t="n">
        <x:f>SUM(I9711:K9711)</x:f>
        <x:v>55</x:v>
      </x:c>
      <x:c r="M9711" s="267" t="n">
        <x:f>I9711*TOMATO_HOURS*WEEKS*(1+TOMATO_DIM)^I9711+J9711*CARROT_HOURS*WEEKS*(1+CARROT_DIM)^J9711+K9711*MESCLUN_HOURS*WEEKS*(1+MESCLUN_DIM)^K9711</x:f>
        <x:v>7016.012350796649</x:v>
      </x:c>
      <x:c r="N9711" s="267" t="n">
        <x:f>MAX(M9711-FARMER_HOURS,0)/TEMP_HOURS_PER_WORKER</x:f>
        <x:v>4.37223079916434</x:v>
      </x:c>
      <x:c r="O9711" s="268" t="n">
        <x:f>I9711*TOMATO_PRICE+J9711*CARROT_PRICE+K9711*MESCLUN_PRICE</x:f>
        <x:v>223598</x:v>
      </x:c>
      <x:c r="P9711" s="268" t="n">
        <x:f>I9711*TOMATO_FERTILIZER+J9711*CARROT_FERTILIZER+K9711*MESCLUN_FERTILIZER</x:f>
        <x:v>40920</x:v>
      </x:c>
      <x:c r="Q9711" s="268" t="n">
        <x:f>MIN(M9711,FARMER_HOURS)*FARMER_RATE+MAX(M9711-FARMER_HOURS,0)*TEMP_RATE</x:f>
        <x:v>134305.76997910847</x:v>
      </x:c>
      <x:c r="R9711" s="268" t="n">
        <x:f>O9711-P9711-Q9711-FIXED_COST</x:f>
        <x:v>28372.230020891526</x:v>
      </x:c>
      <x:c r="S9711" s="139" t="str">
        <x:f>IF(AND(L9711&lt;=TOTAL_BED_CAP,N9711&lt;=TEMP_WORKER_CAP),"YES","NO")</x:f>
        <x:v>NO</x:v>
      </x:c>
      <x:c r="T9711" s="139" t="n">
        <x:f>IF(S9711="YES",R9711,-1E+99)</x:f>
        <x:v>-1e+99</x:v>
      </x:c>
    </x:row>
    <x:row r="9712">
      <x:c r="A9712" s="139"/>
      <x:c r="B9712" s="139"/>
      <x:c r="C9712" s="139"/>
      <x:c r="D9712" s="139"/>
      <x:c r="E9712" s="139"/>
      <x:c r="F9712" s="139"/>
      <x:c r="G9712" s="139"/>
      <x:c r="H9712" s="139"/>
      <x:c r="I9712" s="266" t="n">
        <x:f>INT((ROW()-ROW($I$46))/((CARROT_CAP+1)*(MESCLUN_CAP+1)))</x:f>
        <x:v>14</x:v>
      </x:c>
      <x:c r="J9712" s="266" t="n">
        <x:f>MOD(INT((ROW()-ROW($I$46))/(MESCLUN_CAP+1)),CARROT_CAP+1)</x:f>
        <x:v>17</x:v>
      </x:c>
      <x:c r="K9712" s="266" t="n">
        <x:f>MOD(ROW()-ROW($I$46),MESCLUN_CAP+1)</x:f>
        <x:v>25</x:v>
      </x:c>
      <x:c r="L9712" s="266" t="n">
        <x:f>SUM(I9712:K9712)</x:f>
        <x:v>56</x:v>
      </x:c>
      <x:c r="M9712" s="267" t="n">
        <x:f>I9712*TOMATO_HOURS*WEEKS*(1+TOMATO_DIM)^I9712+J9712*CARROT_HOURS*WEEKS*(1+CARROT_DIM)^J9712+K9712*MESCLUN_HOURS*WEEKS*(1+MESCLUN_DIM)^K9712</x:f>
        <x:v>7095.590272211747</x:v>
      </x:c>
      <x:c r="N9712" s="267" t="n">
        <x:f>MAX(M9712-FARMER_HOURS,0)/TEMP_HOURS_PER_WORKER</x:f>
        <x:v>4.427493244591491</x:v>
      </x:c>
      <x:c r="O9712" s="268" t="n">
        <x:f>I9712*TOMATO_PRICE+J9712*CARROT_PRICE+K9712*MESCLUN_PRICE</x:f>
        <x:v>226298</x:v>
      </x:c>
      <x:c r="P9712" s="268" t="n">
        <x:f>I9712*TOMATO_FERTILIZER+J9712*CARROT_FERTILIZER+K9712*MESCLUN_FERTILIZER</x:f>
        <x:v>41800</x:v>
      </x:c>
      <x:c r="Q9712" s="268" t="n">
        <x:f>MIN(M9712,FARMER_HOURS)*FARMER_RATE+MAX(M9712-FARMER_HOURS,0)*TEMP_RATE</x:f>
        <x:v>135687.33111478726</x:v>
      </x:c>
      <x:c r="R9712" s="268" t="n">
        <x:f>O9712-P9712-Q9712-FIXED_COST</x:f>
        <x:v>28810.66888521274</x:v>
      </x:c>
      <x:c r="S9712" s="139" t="str">
        <x:f>IF(AND(L9712&lt;=TOTAL_BED_CAP,N9712&lt;=TEMP_WORKER_CAP),"YES","NO")</x:f>
        <x:v>NO</x:v>
      </x:c>
      <x:c r="T9712" s="139" t="n">
        <x:f>IF(S9712="YES",R9712,-1E+99)</x:f>
        <x:v>-1e+99</x:v>
      </x:c>
    </x:row>
    <x:row r="9713">
      <x:c r="A9713" s="139"/>
      <x:c r="B9713" s="139"/>
      <x:c r="C9713" s="139"/>
      <x:c r="D9713" s="139"/>
      <x:c r="E9713" s="139"/>
      <x:c r="F9713" s="139"/>
      <x:c r="G9713" s="139"/>
      <x:c r="H9713" s="139"/>
      <x:c r="I9713" s="266" t="n">
        <x:f>INT((ROW()-ROW($I$46))/((CARROT_CAP+1)*(MESCLUN_CAP+1)))</x:f>
        <x:v>14</x:v>
      </x:c>
      <x:c r="J9713" s="266" t="n">
        <x:f>MOD(INT((ROW()-ROW($I$46))/(MESCLUN_CAP+1)),CARROT_CAP+1)</x:f>
        <x:v>17</x:v>
      </x:c>
      <x:c r="K9713" s="266" t="n">
        <x:f>MOD(ROW()-ROW($I$46),MESCLUN_CAP+1)</x:f>
        <x:v>26</x:v>
      </x:c>
      <x:c r="L9713" s="266" t="n">
        <x:f>SUM(I9713:K9713)</x:f>
        <x:v>57</x:v>
      </x:c>
      <x:c r="M9713" s="267" t="n">
        <x:f>I9713*TOMATO_HOURS*WEEKS*(1+TOMATO_DIM)^I9713+J9713*CARROT_HOURS*WEEKS*(1+CARROT_DIM)^J9713+K9713*MESCLUN_HOURS*WEEKS*(1+MESCLUN_DIM)^K9713</x:f>
        <x:v>7176.930276172464</x:v>
      </x:c>
      <x:c r="N9713" s="267" t="n">
        <x:f>MAX(M9713-FARMER_HOURS,0)/TEMP_HOURS_PER_WORKER</x:f>
        <x:v>4.4839793584531</x:v>
      </x:c>
      <x:c r="O9713" s="268" t="n">
        <x:f>I9713*TOMATO_PRICE+J9713*CARROT_PRICE+K9713*MESCLUN_PRICE</x:f>
        <x:v>228998</x:v>
      </x:c>
      <x:c r="P9713" s="268" t="n">
        <x:f>I9713*TOMATO_FERTILIZER+J9713*CARROT_FERTILIZER+K9713*MESCLUN_FERTILIZER</x:f>
        <x:v>42680</x:v>
      </x:c>
      <x:c r="Q9713" s="268" t="n">
        <x:f>MIN(M9713,FARMER_HOURS)*FARMER_RATE+MAX(M9713-FARMER_HOURS,0)*TEMP_RATE</x:f>
        <x:v>137099.4839613275</x:v>
      </x:c>
      <x:c r="R9713" s="268" t="n">
        <x:f>O9713-P9713-Q9713-FIXED_COST</x:f>
        <x:v>29218.516038672504</x:v>
      </x:c>
      <x:c r="S9713" s="139" t="str">
        <x:f>IF(AND(L9713&lt;=TOTAL_BED_CAP,N9713&lt;=TEMP_WORKER_CAP),"YES","NO")</x:f>
        <x:v>NO</x:v>
      </x:c>
      <x:c r="T9713" s="139" t="n">
        <x:f>IF(S9713="YES",R9713,-1E+99)</x:f>
        <x:v>-1e+99</x:v>
      </x:c>
    </x:row>
    <x:row r="9714">
      <x:c r="A9714" s="139"/>
      <x:c r="B9714" s="139"/>
      <x:c r="C9714" s="139"/>
      <x:c r="D9714" s="139"/>
      <x:c r="E9714" s="139"/>
      <x:c r="F9714" s="139"/>
      <x:c r="G9714" s="139"/>
      <x:c r="H9714" s="139"/>
      <x:c r="I9714" s="266" t="n">
        <x:f>INT((ROW()-ROW($I$46))/((CARROT_CAP+1)*(MESCLUN_CAP+1)))</x:f>
        <x:v>14</x:v>
      </x:c>
      <x:c r="J9714" s="266" t="n">
        <x:f>MOD(INT((ROW()-ROW($I$46))/(MESCLUN_CAP+1)),CARROT_CAP+1)</x:f>
        <x:v>17</x:v>
      </x:c>
      <x:c r="K9714" s="266" t="n">
        <x:f>MOD(ROW()-ROW($I$46),MESCLUN_CAP+1)</x:f>
        <x:v>27</x:v>
      </x:c>
      <x:c r="L9714" s="266" t="n">
        <x:f>SUM(I9714:K9714)</x:f>
        <x:v>58</x:v>
      </x:c>
      <x:c r="M9714" s="267" t="n">
        <x:f>I9714*TOMATO_HOURS*WEEKS*(1+TOMATO_DIM)^I9714+J9714*CARROT_HOURS*WEEKS*(1+CARROT_DIM)^J9714+K9714*MESCLUN_HOURS*WEEKS*(1+MESCLUN_DIM)^K9714</x:f>
        <x:v>7260.063980692221</x:v>
      </x:c>
      <x:c r="N9714" s="267" t="n">
        <x:f>MAX(M9714-FARMER_HOURS,0)/TEMP_HOURS_PER_WORKER</x:f>
        <x:v>4.541711097702931</x:v>
      </x:c>
      <x:c r="O9714" s="268" t="n">
        <x:f>I9714*TOMATO_PRICE+J9714*CARROT_PRICE+K9714*MESCLUN_PRICE</x:f>
        <x:v>231698</x:v>
      </x:c>
      <x:c r="P9714" s="268" t="n">
        <x:f>I9714*TOMATO_FERTILIZER+J9714*CARROT_FERTILIZER+K9714*MESCLUN_FERTILIZER</x:f>
        <x:v>43560</x:v>
      </x:c>
      <x:c r="Q9714" s="268" t="n">
        <x:f>MIN(M9714,FARMER_HOURS)*FARMER_RATE+MAX(M9714-FARMER_HOURS,0)*TEMP_RATE</x:f>
        <x:v>138542.77744257328</x:v>
      </x:c>
      <x:c r="R9714" s="268" t="n">
        <x:f>O9714-P9714-Q9714-FIXED_COST</x:f>
        <x:v>29595.22255742672</x:v>
      </x:c>
      <x:c r="S9714" s="139" t="str">
        <x:f>IF(AND(L9714&lt;=TOTAL_BED_CAP,N9714&lt;=TEMP_WORKER_CAP),"YES","NO")</x:f>
        <x:v>NO</x:v>
      </x:c>
      <x:c r="T9714" s="139" t="n">
        <x:f>IF(S9714="YES",R9714,-1E+99)</x:f>
        <x:v>-1e+99</x:v>
      </x:c>
    </x:row>
    <x:row r="9715">
      <x:c r="A9715" s="139"/>
      <x:c r="B9715" s="139"/>
      <x:c r="C9715" s="139"/>
      <x:c r="D9715" s="139"/>
      <x:c r="E9715" s="139"/>
      <x:c r="F9715" s="139"/>
      <x:c r="G9715" s="139"/>
      <x:c r="H9715" s="139"/>
      <x:c r="I9715" s="266" t="n">
        <x:f>INT((ROW()-ROW($I$46))/((CARROT_CAP+1)*(MESCLUN_CAP+1)))</x:f>
        <x:v>14</x:v>
      </x:c>
      <x:c r="J9715" s="266" t="n">
        <x:f>MOD(INT((ROW()-ROW($I$46))/(MESCLUN_CAP+1)),CARROT_CAP+1)</x:f>
        <x:v>17</x:v>
      </x:c>
      <x:c r="K9715" s="266" t="n">
        <x:f>MOD(ROW()-ROW($I$46),MESCLUN_CAP+1)</x:f>
        <x:v>28</x:v>
      </x:c>
      <x:c r="L9715" s="266" t="n">
        <x:f>SUM(I9715:K9715)</x:f>
        <x:v>59</x:v>
      </x:c>
      <x:c r="M9715" s="267" t="n">
        <x:f>I9715*TOMATO_HOURS*WEEKS*(1+TOMATO_DIM)^I9715+J9715*CARROT_HOURS*WEEKS*(1+CARROT_DIM)^J9715+K9715*MESCLUN_HOURS*WEEKS*(1+MESCLUN_DIM)^K9715</x:f>
        <x:v>7345.023518909375</x:v>
      </x:c>
      <x:c r="N9715" s="267" t="n">
        <x:f>MAX(M9715-FARMER_HOURS,0)/TEMP_HOURS_PER_WORKER</x:f>
        <x:v>4.600710777020399</x:v>
      </x:c>
      <x:c r="O9715" s="268" t="n">
        <x:f>I9715*TOMATO_PRICE+J9715*CARROT_PRICE+K9715*MESCLUN_PRICE</x:f>
        <x:v>234398</x:v>
      </x:c>
      <x:c r="P9715" s="268" t="n">
        <x:f>I9715*TOMATO_FERTILIZER+J9715*CARROT_FERTILIZER+K9715*MESCLUN_FERTILIZER</x:f>
        <x:v>44440</x:v>
      </x:c>
      <x:c r="Q9715" s="268" t="n">
        <x:f>MIN(M9715,FARMER_HOURS)*FARMER_RATE+MAX(M9715-FARMER_HOURS,0)*TEMP_RATE</x:f>
        <x:v>140017.76942550996</x:v>
      </x:c>
      <x:c r="R9715" s="268" t="n">
        <x:f>O9715-P9715-Q9715-FIXED_COST</x:f>
        <x:v>29940.230574490037</x:v>
      </x:c>
      <x:c r="S9715" s="139" t="str">
        <x:f>IF(AND(L9715&lt;=TOTAL_BED_CAP,N9715&lt;=TEMP_WORKER_CAP),"YES","NO")</x:f>
        <x:v>NO</x:v>
      </x:c>
      <x:c r="T9715" s="139" t="n">
        <x:f>IF(S9715="YES",R9715,-1E+99)</x:f>
        <x:v>-1e+99</x:v>
      </x:c>
    </x:row>
    <x:row r="9716">
      <x:c r="A9716" s="139"/>
      <x:c r="B9716" s="139"/>
      <x:c r="C9716" s="139"/>
      <x:c r="D9716" s="139"/>
      <x:c r="E9716" s="139"/>
      <x:c r="F9716" s="139"/>
      <x:c r="G9716" s="139"/>
      <x:c r="H9716" s="139"/>
      <x:c r="I9716" s="266" t="n">
        <x:f>INT((ROW()-ROW($I$46))/((CARROT_CAP+1)*(MESCLUN_CAP+1)))</x:f>
        <x:v>14</x:v>
      </x:c>
      <x:c r="J9716" s="266" t="n">
        <x:f>MOD(INT((ROW()-ROW($I$46))/(MESCLUN_CAP+1)),CARROT_CAP+1)</x:f>
        <x:v>17</x:v>
      </x:c>
      <x:c r="K9716" s="266" t="n">
        <x:f>MOD(ROW()-ROW($I$46),MESCLUN_CAP+1)</x:f>
        <x:v>29</x:v>
      </x:c>
      <x:c r="L9716" s="266" t="n">
        <x:f>SUM(I9716:K9716)</x:f>
        <x:v>60</x:v>
      </x:c>
      <x:c r="M9716" s="267" t="n">
        <x:f>I9716*TOMATO_HOURS*WEEKS*(1+TOMATO_DIM)^I9716+J9716*CARROT_HOURS*WEEKS*(1+CARROT_DIM)^J9716+K9716*MESCLUN_HOURS*WEEKS*(1+MESCLUN_DIM)^K9716</x:f>
        <x:v>7431.8415470250275</x:v>
      </x:c>
      <x:c r="N9716" s="267" t="n">
        <x:f>MAX(M9716-FARMER_HOURS,0)/TEMP_HOURS_PER_WORKER</x:f>
        <x:v>4.661001074322936</x:v>
      </x:c>
      <x:c r="O9716" s="268" t="n">
        <x:f>I9716*TOMATO_PRICE+J9716*CARROT_PRICE+K9716*MESCLUN_PRICE</x:f>
        <x:v>237098</x:v>
      </x:c>
      <x:c r="P9716" s="268" t="n">
        <x:f>I9716*TOMATO_FERTILIZER+J9716*CARROT_FERTILIZER+K9716*MESCLUN_FERTILIZER</x:f>
        <x:v>45320</x:v>
      </x:c>
      <x:c r="Q9716" s="268" t="n">
        <x:f>MIN(M9716,FARMER_HOURS)*FARMER_RATE+MAX(M9716-FARMER_HOURS,0)*TEMP_RATE</x:f>
        <x:v>141525.0268580734</x:v>
      </x:c>
      <x:c r="R9716" s="268" t="n">
        <x:f>O9716-P9716-Q9716-FIXED_COST</x:f>
        <x:v>30252.973141926603</x:v>
      </x:c>
      <x:c r="S9716" s="139" t="str">
        <x:f>IF(AND(L9716&lt;=TOTAL_BED_CAP,N9716&lt;=TEMP_WORKER_CAP),"YES","NO")</x:f>
        <x:v>NO</x:v>
      </x:c>
      <x:c r="T9716" s="139" t="n">
        <x:f>IF(S9716="YES",R9716,-1E+99)</x:f>
        <x:v>-1e+99</x:v>
      </x:c>
    </x:row>
    <x:row r="9717">
      <x:c r="A9717" s="139"/>
      <x:c r="B9717" s="139"/>
      <x:c r="C9717" s="139"/>
      <x:c r="D9717" s="139"/>
      <x:c r="E9717" s="139"/>
      <x:c r="F9717" s="139"/>
      <x:c r="G9717" s="139"/>
      <x:c r="H9717" s="139"/>
      <x:c r="I9717" s="266" t="n">
        <x:f>INT((ROW()-ROW($I$46))/((CARROT_CAP+1)*(MESCLUN_CAP+1)))</x:f>
        <x:v>14</x:v>
      </x:c>
      <x:c r="J9717" s="266" t="n">
        <x:f>MOD(INT((ROW()-ROW($I$46))/(MESCLUN_CAP+1)),CARROT_CAP+1)</x:f>
        <x:v>17</x:v>
      </x:c>
      <x:c r="K9717" s="266" t="n">
        <x:f>MOD(ROW()-ROW($I$46),MESCLUN_CAP+1)</x:f>
        <x:v>30</x:v>
      </x:c>
      <x:c r="L9717" s="266" t="n">
        <x:f>SUM(I9717:K9717)</x:f>
        <x:v>61</x:v>
      </x:c>
      <x:c r="M9717" s="267" t="n">
        <x:f>I9717*TOMATO_HOURS*WEEKS*(1+TOMATO_DIM)^I9717+J9717*CARROT_HOURS*WEEKS*(1+CARROT_DIM)^J9717+K9717*MESCLUN_HOURS*WEEKS*(1+MESCLUN_DIM)^K9717</x:f>
        <x:v>7520.551252358798</x:v>
      </x:c>
      <x:c r="N9717" s="267" t="n">
        <x:f>MAX(M9717-FARMER_HOURS,0)/TEMP_HOURS_PER_WORKER</x:f>
        <x:v>4.722605036360276</x:v>
      </x:c>
      <x:c r="O9717" s="268" t="n">
        <x:f>I9717*TOMATO_PRICE+J9717*CARROT_PRICE+K9717*MESCLUN_PRICE</x:f>
        <x:v>239798</x:v>
      </x:c>
      <x:c r="P9717" s="268" t="n">
        <x:f>I9717*TOMATO_FERTILIZER+J9717*CARROT_FERTILIZER+K9717*MESCLUN_FERTILIZER</x:f>
        <x:v>46200</x:v>
      </x:c>
      <x:c r="Q9717" s="268" t="n">
        <x:f>MIN(M9717,FARMER_HOURS)*FARMER_RATE+MAX(M9717-FARMER_HOURS,0)*TEMP_RATE</x:f>
        <x:v>143065.12590900692</x:v>
      </x:c>
      <x:c r="R9717" s="268" t="n">
        <x:f>O9717-P9717-Q9717-FIXED_COST</x:f>
        <x:v>30532.87409099308</x:v>
      </x:c>
      <x:c r="S9717" s="139" t="str">
        <x:f>IF(AND(L9717&lt;=TOTAL_BED_CAP,N9717&lt;=TEMP_WORKER_CAP),"YES","NO")</x:f>
        <x:v>NO</x:v>
      </x:c>
      <x:c r="T9717" s="139" t="n">
        <x:f>IF(S9717="YES",R9717,-1E+99)</x:f>
        <x:v>-1e+99</x:v>
      </x:c>
    </x:row>
    <x:row r="9718">
      <x:c r="A9718" s="139"/>
      <x:c r="B9718" s="139"/>
      <x:c r="C9718" s="139"/>
      <x:c r="D9718" s="139"/>
      <x:c r="E9718" s="139"/>
      <x:c r="F9718" s="139"/>
      <x:c r="G9718" s="139"/>
      <x:c r="H9718" s="139"/>
      <x:c r="I9718" s="266" t="n">
        <x:f>INT((ROW()-ROW($I$46))/((CARROT_CAP+1)*(MESCLUN_CAP+1)))</x:f>
        <x:v>14</x:v>
      </x:c>
      <x:c r="J9718" s="266" t="n">
        <x:f>MOD(INT((ROW()-ROW($I$46))/(MESCLUN_CAP+1)),CARROT_CAP+1)</x:f>
        <x:v>18</x:v>
      </x:c>
      <x:c r="K9718" s="266" t="n">
        <x:f>MOD(ROW()-ROW($I$46),MESCLUN_CAP+1)</x:f>
        <x:v>0</x:v>
      </x:c>
      <x:c r="L9718" s="266" t="n">
        <x:f>SUM(I9718:K9718)</x:f>
        <x:v>32</x:v>
      </x:c>
      <x:c r="M9718" s="267" t="n">
        <x:f>I9718*TOMATO_HOURS*WEEKS*(1+TOMATO_DIM)^I9718+J9718*CARROT_HOURS*WEEKS*(1+CARROT_DIM)^J9718+K9718*MESCLUN_HOURS*WEEKS*(1+MESCLUN_DIM)^K9718</x:f>
        <x:v>5627.063610710354</x:v>
      </x:c>
      <x:c r="N9718" s="267" t="n">
        <x:f>MAX(M9718-FARMER_HOURS,0)/TEMP_HOURS_PER_WORKER</x:f>
        <x:v>3.4076830629933013</x:v>
      </x:c>
      <x:c r="O9718" s="268" t="n">
        <x:f>I9718*TOMATO_PRICE+J9718*CARROT_PRICE+K9718*MESCLUN_PRICE</x:f>
        <x:v>160892</x:v>
      </x:c>
      <x:c r="P9718" s="268" t="n">
        <x:f>I9718*TOMATO_FERTILIZER+J9718*CARROT_FERTILIZER+K9718*MESCLUN_FERTILIZER</x:f>
        <x:v>20240</x:v>
      </x:c>
      <x:c r="Q9718" s="268" t="n">
        <x:f>MIN(M9718,FARMER_HOURS)*FARMER_RATE+MAX(M9718-FARMER_HOURS,0)*TEMP_RATE</x:f>
        <x:v>110192.07657483252</x:v>
      </x:c>
      <x:c r="R9718" s="268" t="n">
        <x:f>O9718-P9718-Q9718-FIXED_COST</x:f>
        <x:v>10459.923425167479</x:v>
      </x:c>
      <x:c r="S9718" s="139" t="str">
        <x:f>IF(AND(L9718&lt;=TOTAL_BED_CAP,N9718&lt;=TEMP_WORKER_CAP),"YES","NO")</x:f>
        <x:v>YES</x:v>
      </x:c>
      <x:c r="T9718" s="139" t="n">
        <x:f>IF(S9718="YES",R9718,-1E+99)</x:f>
        <x:v>10459.923425167479</x:v>
      </x:c>
    </x:row>
    <x:row r="9719">
      <x:c r="A9719" s="139"/>
      <x:c r="B9719" s="139"/>
      <x:c r="C9719" s="139"/>
      <x:c r="D9719" s="139"/>
      <x:c r="E9719" s="139"/>
      <x:c r="F9719" s="139"/>
      <x:c r="G9719" s="139"/>
      <x:c r="H9719" s="139"/>
      <x:c r="I9719" s="266" t="n">
        <x:f>INT((ROW()-ROW($I$46))/((CARROT_CAP+1)*(MESCLUN_CAP+1)))</x:f>
        <x:v>14</x:v>
      </x:c>
      <x:c r="J9719" s="266" t="n">
        <x:f>MOD(INT((ROW()-ROW($I$46))/(MESCLUN_CAP+1)),CARROT_CAP+1)</x:f>
        <x:v>18</x:v>
      </x:c>
      <x:c r="K9719" s="266" t="n">
        <x:f>MOD(ROW()-ROW($I$46),MESCLUN_CAP+1)</x:f>
        <x:v>1</x:v>
      </x:c>
      <x:c r="L9719" s="266" t="n">
        <x:f>SUM(I9719:K9719)</x:f>
        <x:v>33</x:v>
      </x:c>
      <x:c r="M9719" s="267" t="n">
        <x:f>I9719*TOMATO_HOURS*WEEKS*(1+TOMATO_DIM)^I9719+J9719*CARROT_HOURS*WEEKS*(1+CARROT_DIM)^J9719+K9719*MESCLUN_HOURS*WEEKS*(1+MESCLUN_DIM)^K9719</x:f>
        <x:v>5672.626110710354</x:v>
      </x:c>
      <x:c r="N9719" s="267" t="n">
        <x:f>MAX(M9719-FARMER_HOURS,0)/TEMP_HOURS_PER_WORKER</x:f>
        <x:v>3.4393236879933013</x:v>
      </x:c>
      <x:c r="O9719" s="268" t="n">
        <x:f>I9719*TOMATO_PRICE+J9719*CARROT_PRICE+K9719*MESCLUN_PRICE</x:f>
        <x:v>163592</x:v>
      </x:c>
      <x:c r="P9719" s="268" t="n">
        <x:f>I9719*TOMATO_FERTILIZER+J9719*CARROT_FERTILIZER+K9719*MESCLUN_FERTILIZER</x:f>
        <x:v>21120</x:v>
      </x:c>
      <x:c r="Q9719" s="268" t="n">
        <x:f>MIN(M9719,FARMER_HOURS)*FARMER_RATE+MAX(M9719-FARMER_HOURS,0)*TEMP_RATE</x:f>
        <x:v>110983.09219983252</x:v>
      </x:c>
      <x:c r="R9719" s="268" t="n">
        <x:f>O9719-P9719-Q9719-FIXED_COST</x:f>
        <x:v>11488.907800167479</x:v>
      </x:c>
      <x:c r="S9719" s="139" t="str">
        <x:f>IF(AND(L9719&lt;=TOTAL_BED_CAP,N9719&lt;=TEMP_WORKER_CAP),"YES","NO")</x:f>
        <x:v>YES</x:v>
      </x:c>
      <x:c r="T9719" s="139" t="n">
        <x:f>IF(S9719="YES",R9719,-1E+99)</x:f>
        <x:v>11488.907800167479</x:v>
      </x:c>
    </x:row>
    <x:row r="9720">
      <x:c r="A9720" s="139"/>
      <x:c r="B9720" s="139"/>
      <x:c r="C9720" s="139"/>
      <x:c r="D9720" s="139"/>
      <x:c r="E9720" s="139"/>
      <x:c r="F9720" s="139"/>
      <x:c r="G9720" s="139"/>
      <x:c r="H9720" s="139"/>
      <x:c r="I9720" s="266" t="n">
        <x:f>INT((ROW()-ROW($I$46))/((CARROT_CAP+1)*(MESCLUN_CAP+1)))</x:f>
        <x:v>14</x:v>
      </x:c>
      <x:c r="J9720" s="266" t="n">
        <x:f>MOD(INT((ROW()-ROW($I$46))/(MESCLUN_CAP+1)),CARROT_CAP+1)</x:f>
        <x:v>18</x:v>
      </x:c>
      <x:c r="K9720" s="266" t="n">
        <x:f>MOD(ROW()-ROW($I$46),MESCLUN_CAP+1)</x:f>
        <x:v>2</x:v>
      </x:c>
      <x:c r="L9720" s="266" t="n">
        <x:f>SUM(I9720:K9720)</x:f>
        <x:v>34</x:v>
      </x:c>
      <x:c r="M9720" s="267" t="n">
        <x:f>I9720*TOMATO_HOURS*WEEKS*(1+TOMATO_DIM)^I9720+J9720*CARROT_HOURS*WEEKS*(1+CARROT_DIM)^J9720+K9720*MESCLUN_HOURS*WEEKS*(1+MESCLUN_DIM)^K9720</x:f>
        <x:v>5719.327673210354</x:v>
      </x:c>
      <x:c r="N9720" s="267" t="n">
        <x:f>MAX(M9720-FARMER_HOURS,0)/TEMP_HOURS_PER_WORKER</x:f>
        <x:v>3.4717553286183014</x:v>
      </x:c>
      <x:c r="O9720" s="268" t="n">
        <x:f>I9720*TOMATO_PRICE+J9720*CARROT_PRICE+K9720*MESCLUN_PRICE</x:f>
        <x:v>166292</x:v>
      </x:c>
      <x:c r="P9720" s="268" t="n">
        <x:f>I9720*TOMATO_FERTILIZER+J9720*CARROT_FERTILIZER+K9720*MESCLUN_FERTILIZER</x:f>
        <x:v>22000</x:v>
      </x:c>
      <x:c r="Q9720" s="268" t="n">
        <x:f>MIN(M9720,FARMER_HOURS)*FARMER_RATE+MAX(M9720-FARMER_HOURS,0)*TEMP_RATE</x:f>
        <x:v>111793.88321545754</x:v>
      </x:c>
      <x:c r="R9720" s="268" t="n">
        <x:f>O9720-P9720-Q9720-FIXED_COST</x:f>
        <x:v>12498.116784542464</x:v>
      </x:c>
      <x:c r="S9720" s="139" t="str">
        <x:f>IF(AND(L9720&lt;=TOTAL_BED_CAP,N9720&lt;=TEMP_WORKER_CAP),"YES","NO")</x:f>
        <x:v>YES</x:v>
      </x:c>
      <x:c r="T9720" s="139" t="n">
        <x:f>IF(S9720="YES",R9720,-1E+99)</x:f>
        <x:v>12498.116784542464</x:v>
      </x:c>
    </x:row>
    <x:row r="9721">
      <x:c r="A9721" s="139"/>
      <x:c r="B9721" s="139"/>
      <x:c r="C9721" s="139"/>
      <x:c r="D9721" s="139"/>
      <x:c r="E9721" s="139"/>
      <x:c r="F9721" s="139"/>
      <x:c r="G9721" s="139"/>
      <x:c r="H9721" s="139"/>
      <x:c r="I9721" s="266" t="n">
        <x:f>INT((ROW()-ROW($I$46))/((CARROT_CAP+1)*(MESCLUN_CAP+1)))</x:f>
        <x:v>14</x:v>
      </x:c>
      <x:c r="J9721" s="266" t="n">
        <x:f>MOD(INT((ROW()-ROW($I$46))/(MESCLUN_CAP+1)),CARROT_CAP+1)</x:f>
        <x:v>18</x:v>
      </x:c>
      <x:c r="K9721" s="266" t="n">
        <x:f>MOD(ROW()-ROW($I$46),MESCLUN_CAP+1)</x:f>
        <x:v>3</x:v>
      </x:c>
      <x:c r="L9721" s="266" t="n">
        <x:f>SUM(I9721:K9721)</x:f>
        <x:v>35</x:v>
      </x:c>
      <x:c r="M9721" s="267" t="n">
        <x:f>I9721*TOMATO_HOURS*WEEKS*(1+TOMATO_DIM)^I9721+J9721*CARROT_HOURS*WEEKS*(1+CARROT_DIM)^J9721+K9721*MESCLUN_HOURS*WEEKS*(1+MESCLUN_DIM)^K9721</x:f>
        <x:v>5767.189655632229</x:v>
      </x:c>
      <x:c r="N9721" s="267" t="n">
        <x:f>MAX(M9721-FARMER_HOURS,0)/TEMP_HOURS_PER_WORKER</x:f>
        <x:v>3.5049928164112703</x:v>
      </x:c>
      <x:c r="O9721" s="268" t="n">
        <x:f>I9721*TOMATO_PRICE+J9721*CARROT_PRICE+K9721*MESCLUN_PRICE</x:f>
        <x:v>168992</x:v>
      </x:c>
      <x:c r="P9721" s="268" t="n">
        <x:f>I9721*TOMATO_FERTILIZER+J9721*CARROT_FERTILIZER+K9721*MESCLUN_FERTILIZER</x:f>
        <x:v>22880</x:v>
      </x:c>
      <x:c r="Q9721" s="268" t="n">
        <x:f>MIN(M9721,FARMER_HOURS)*FARMER_RATE+MAX(M9721-FARMER_HOURS,0)*TEMP_RATE</x:f>
        <x:v>112624.82041028175</x:v>
      </x:c>
      <x:c r="R9721" s="268" t="n">
        <x:f>O9721-P9721-Q9721-FIXED_COST</x:f>
        <x:v>13487.179589718246</x:v>
      </x:c>
      <x:c r="S9721" s="139" t="str">
        <x:f>IF(AND(L9721&lt;=TOTAL_BED_CAP,N9721&lt;=TEMP_WORKER_CAP),"YES","NO")</x:f>
        <x:v>YES</x:v>
      </x:c>
      <x:c r="T9721" s="139" t="n">
        <x:f>IF(S9721="YES",R9721,-1E+99)</x:f>
        <x:v>13487.179589718246</x:v>
      </x:c>
    </x:row>
    <x:row r="9722">
      <x:c r="A9722" s="139"/>
      <x:c r="B9722" s="139"/>
      <x:c r="C9722" s="139"/>
      <x:c r="D9722" s="139"/>
      <x:c r="E9722" s="139"/>
      <x:c r="F9722" s="139"/>
      <x:c r="G9722" s="139"/>
      <x:c r="H9722" s="139"/>
      <x:c r="I9722" s="266" t="n">
        <x:f>INT((ROW()-ROW($I$46))/((CARROT_CAP+1)*(MESCLUN_CAP+1)))</x:f>
        <x:v>14</x:v>
      </x:c>
      <x:c r="J9722" s="266" t="n">
        <x:f>MOD(INT((ROW()-ROW($I$46))/(MESCLUN_CAP+1)),CARROT_CAP+1)</x:f>
        <x:v>18</x:v>
      </x:c>
      <x:c r="K9722" s="266" t="n">
        <x:f>MOD(ROW()-ROW($I$46),MESCLUN_CAP+1)</x:f>
        <x:v>4</x:v>
      </x:c>
      <x:c r="L9722" s="266" t="n">
        <x:f>SUM(I9722:K9722)</x:f>
        <x:v>36</x:v>
      </x:c>
      <x:c r="M9722" s="267" t="n">
        <x:f>I9722*TOMATO_HOURS*WEEKS*(1+TOMATO_DIM)^I9722+J9722*CARROT_HOURS*WEEKS*(1+CARROT_DIM)^J9722+K9722*MESCLUN_HOURS*WEEKS*(1+MESCLUN_DIM)^K9722</x:f>
        <x:v>5816.233771354885</x:v>
      </x:c>
      <x:c r="N9722" s="267" t="n">
        <x:f>MAX(M9722-FARMER_HOURS,0)/TEMP_HOURS_PER_WORKER</x:f>
        <x:v>3.539051230107559</x:v>
      </x:c>
      <x:c r="O9722" s="268" t="n">
        <x:f>I9722*TOMATO_PRICE+J9722*CARROT_PRICE+K9722*MESCLUN_PRICE</x:f>
        <x:v>171692</x:v>
      </x:c>
      <x:c r="P9722" s="268" t="n">
        <x:f>I9722*TOMATO_FERTILIZER+J9722*CARROT_FERTILIZER+K9722*MESCLUN_FERTILIZER</x:f>
        <x:v>23760</x:v>
      </x:c>
      <x:c r="Q9722" s="268" t="n">
        <x:f>MIN(M9722,FARMER_HOURS)*FARMER_RATE+MAX(M9722-FARMER_HOURS,0)*TEMP_RATE</x:f>
        <x:v>113476.28075268897</x:v>
      </x:c>
      <x:c r="R9722" s="268" t="n">
        <x:f>O9722-P9722-Q9722-FIXED_COST</x:f>
        <x:v>14455.719247311034</x:v>
      </x:c>
      <x:c r="S9722" s="139" t="str">
        <x:f>IF(AND(L9722&lt;=TOTAL_BED_CAP,N9722&lt;=TEMP_WORKER_CAP),"YES","NO")</x:f>
        <x:v>YES</x:v>
      </x:c>
      <x:c r="T9722" s="139" t="n">
        <x:f>IF(S9722="YES",R9722,-1E+99)</x:f>
        <x:v>14455.719247311034</x:v>
      </x:c>
    </x:row>
    <x:row r="9723">
      <x:c r="A9723" s="139"/>
      <x:c r="B9723" s="139"/>
      <x:c r="C9723" s="139"/>
      <x:c r="D9723" s="139"/>
      <x:c r="E9723" s="139"/>
      <x:c r="F9723" s="139"/>
      <x:c r="G9723" s="139"/>
      <x:c r="H9723" s="139"/>
      <x:c r="I9723" s="266" t="n">
        <x:f>INT((ROW()-ROW($I$46))/((CARROT_CAP+1)*(MESCLUN_CAP+1)))</x:f>
        <x:v>14</x:v>
      </x:c>
      <x:c r="J9723" s="266" t="n">
        <x:f>MOD(INT((ROW()-ROW($I$46))/(MESCLUN_CAP+1)),CARROT_CAP+1)</x:f>
        <x:v>18</x:v>
      </x:c>
      <x:c r="K9723" s="266" t="n">
        <x:f>MOD(ROW()-ROW($I$46),MESCLUN_CAP+1)</x:f>
        <x:v>5</x:v>
      </x:c>
      <x:c r="L9723" s="266" t="n">
        <x:f>SUM(I9723:K9723)</x:f>
        <x:v>37</x:v>
      </x:c>
      <x:c r="M9723" s="267" t="n">
        <x:f>I9723*TOMATO_HOURS*WEEKS*(1+TOMATO_DIM)^I9723+J9723*CARROT_HOURS*WEEKS*(1+CARROT_DIM)^J9723+K9723*MESCLUN_HOURS*WEEKS*(1+MESCLUN_DIM)^K9723</x:f>
        <x:v>5866.482095276088</x:v>
      </x:c>
      <x:c r="N9723" s="267" t="n">
        <x:f>MAX(M9723-FARMER_HOURS,0)/TEMP_HOURS_PER_WORKER</x:f>
        <x:v>3.5739458994972835</x:v>
      </x:c>
      <x:c r="O9723" s="268" t="n">
        <x:f>I9723*TOMATO_PRICE+J9723*CARROT_PRICE+K9723*MESCLUN_PRICE</x:f>
        <x:v>174392</x:v>
      </x:c>
      <x:c r="P9723" s="268" t="n">
        <x:f>I9723*TOMATO_FERTILIZER+J9723*CARROT_FERTILIZER+K9723*MESCLUN_FERTILIZER</x:f>
        <x:v>24640</x:v>
      </x:c>
      <x:c r="Q9723" s="268" t="n">
        <x:f>MIN(M9723,FARMER_HOURS)*FARMER_RATE+MAX(M9723-FARMER_HOURS,0)*TEMP_RATE</x:f>
        <x:v>114348.64748743208</x:v>
      </x:c>
      <x:c r="R9723" s="268" t="n">
        <x:f>O9723-P9723-Q9723-FIXED_COST</x:f>
        <x:v>15403.352512567915</x:v>
      </x:c>
      <x:c r="S9723" s="139" t="str">
        <x:f>IF(AND(L9723&lt;=TOTAL_BED_CAP,N9723&lt;=TEMP_WORKER_CAP),"YES","NO")</x:f>
        <x:v>YES</x:v>
      </x:c>
      <x:c r="T9723" s="139" t="n">
        <x:f>IF(S9723="YES",R9723,-1E+99)</x:f>
        <x:v>15403.352512567915</x:v>
      </x:c>
    </x:row>
    <x:row r="9724">
      <x:c r="A9724" s="139"/>
      <x:c r="B9724" s="139"/>
      <x:c r="C9724" s="139"/>
      <x:c r="D9724" s="139"/>
      <x:c r="E9724" s="139"/>
      <x:c r="F9724" s="139"/>
      <x:c r="G9724" s="139"/>
      <x:c r="H9724" s="139"/>
      <x:c r="I9724" s="266" t="n">
        <x:f>INT((ROW()-ROW($I$46))/((CARROT_CAP+1)*(MESCLUN_CAP+1)))</x:f>
        <x:v>14</x:v>
      </x:c>
      <x:c r="J9724" s="266" t="n">
        <x:f>MOD(INT((ROW()-ROW($I$46))/(MESCLUN_CAP+1)),CARROT_CAP+1)</x:f>
        <x:v>18</x:v>
      </x:c>
      <x:c r="K9724" s="266" t="n">
        <x:f>MOD(ROW()-ROW($I$46),MESCLUN_CAP+1)</x:f>
        <x:v>6</x:v>
      </x:c>
      <x:c r="L9724" s="266" t="n">
        <x:f>SUM(I9724:K9724)</x:f>
        <x:v>38</x:v>
      </x:c>
      <x:c r="M9724" s="267" t="n">
        <x:f>I9724*TOMATO_HOURS*WEEKS*(1+TOMATO_DIM)^I9724+J9724*CARROT_HOURS*WEEKS*(1+CARROT_DIM)^J9724+K9724*MESCLUN_HOURS*WEEKS*(1+MESCLUN_DIM)^K9724</x:f>
        <x:v>5917.957069457721</x:v>
      </x:c>
      <x:c r="N9724" s="267" t="n">
        <x:f>MAX(M9724-FARMER_HOURS,0)/TEMP_HOURS_PER_WORKER</x:f>
        <x:v>3.60969240934564</x:v>
      </x:c>
      <x:c r="O9724" s="268" t="n">
        <x:f>I9724*TOMATO_PRICE+J9724*CARROT_PRICE+K9724*MESCLUN_PRICE</x:f>
        <x:v>177092</x:v>
      </x:c>
      <x:c r="P9724" s="268" t="n">
        <x:f>I9724*TOMATO_FERTILIZER+J9724*CARROT_FERTILIZER+K9724*MESCLUN_FERTILIZER</x:f>
        <x:v>25520</x:v>
      </x:c>
      <x:c r="Q9724" s="268" t="n">
        <x:f>MIN(M9724,FARMER_HOURS)*FARMER_RATE+MAX(M9724-FARMER_HOURS,0)*TEMP_RATE</x:f>
        <x:v>115242.310233641</x:v>
      </x:c>
      <x:c r="R9724" s="268" t="n">
        <x:f>O9724-P9724-Q9724-FIXED_COST</x:f>
        <x:v>16329.689766359006</x:v>
      </x:c>
      <x:c r="S9724" s="139" t="str">
        <x:f>IF(AND(L9724&lt;=TOTAL_BED_CAP,N9724&lt;=TEMP_WORKER_CAP),"YES","NO")</x:f>
        <x:v>YES</x:v>
      </x:c>
      <x:c r="T9724" s="139" t="n">
        <x:f>IF(S9724="YES",R9724,-1E+99)</x:f>
        <x:v>16329.689766359006</x:v>
      </x:c>
    </x:row>
    <x:row r="9725">
      <x:c r="A9725" s="139"/>
      <x:c r="B9725" s="139"/>
      <x:c r="C9725" s="139"/>
      <x:c r="D9725" s="139"/>
      <x:c r="E9725" s="139"/>
      <x:c r="F9725" s="139"/>
      <x:c r="G9725" s="139"/>
      <x:c r="H9725" s="139"/>
      <x:c r="I9725" s="266" t="n">
        <x:f>INT((ROW()-ROW($I$46))/((CARROT_CAP+1)*(MESCLUN_CAP+1)))</x:f>
        <x:v>14</x:v>
      </x:c>
      <x:c r="J9725" s="266" t="n">
        <x:f>MOD(INT((ROW()-ROW($I$46))/(MESCLUN_CAP+1)),CARROT_CAP+1)</x:f>
        <x:v>18</x:v>
      </x:c>
      <x:c r="K9725" s="266" t="n">
        <x:f>MOD(ROW()-ROW($I$46),MESCLUN_CAP+1)</x:f>
        <x:v>7</x:v>
      </x:c>
      <x:c r="L9725" s="266" t="n">
        <x:f>SUM(I9725:K9725)</x:f>
        <x:v>39</x:v>
      </x:c>
      <x:c r="M9725" s="267" t="n">
        <x:f>I9725*TOMATO_HOURS*WEEKS*(1+TOMATO_DIM)^I9725+J9725*CARROT_HOURS*WEEKS*(1+CARROT_DIM)^J9725+K9725*MESCLUN_HOURS*WEEKS*(1+MESCLUN_DIM)^K9725</x:f>
        <x:v>5970.681508855682</x:v>
      </x:c>
      <x:c r="N9725" s="267" t="n">
        <x:f>MAX(M9725-FARMER_HOURS,0)/TEMP_HOURS_PER_WORKER</x:f>
        <x:v>3.6463066033720017</x:v>
      </x:c>
      <x:c r="O9725" s="268" t="n">
        <x:f>I9725*TOMATO_PRICE+J9725*CARROT_PRICE+K9725*MESCLUN_PRICE</x:f>
        <x:v>179792</x:v>
      </x:c>
      <x:c r="P9725" s="268" t="n">
        <x:f>I9725*TOMATO_FERTILIZER+J9725*CARROT_FERTILIZER+K9725*MESCLUN_FERTILIZER</x:f>
        <x:v>26400</x:v>
      </x:c>
      <x:c r="Q9725" s="268" t="n">
        <x:f>MIN(M9725,FARMER_HOURS)*FARMER_RATE+MAX(M9725-FARMER_HOURS,0)*TEMP_RATE</x:f>
        <x:v>116157.66508430004</x:v>
      </x:c>
      <x:c r="R9725" s="268" t="n">
        <x:f>O9725-P9725-Q9725-FIXED_COST</x:f>
        <x:v>17234.33491569996</x:v>
      </x:c>
      <x:c r="S9725" s="139" t="str">
        <x:f>IF(AND(L9725&lt;=TOTAL_BED_CAP,N9725&lt;=TEMP_WORKER_CAP),"YES","NO")</x:f>
        <x:v>YES</x:v>
      </x:c>
      <x:c r="T9725" s="139" t="n">
        <x:f>IF(S9725="YES",R9725,-1E+99)</x:f>
        <x:v>17234.33491569996</x:v>
      </x:c>
    </x:row>
    <x:row r="9726">
      <x:c r="A9726" s="139"/>
      <x:c r="B9726" s="139"/>
      <x:c r="C9726" s="139"/>
      <x:c r="D9726" s="139"/>
      <x:c r="E9726" s="139"/>
      <x:c r="F9726" s="139"/>
      <x:c r="G9726" s="139"/>
      <x:c r="H9726" s="139"/>
      <x:c r="I9726" s="266" t="n">
        <x:f>INT((ROW()-ROW($I$46))/((CARROT_CAP+1)*(MESCLUN_CAP+1)))</x:f>
        <x:v>14</x:v>
      </x:c>
      <x:c r="J9726" s="266" t="n">
        <x:f>MOD(INT((ROW()-ROW($I$46))/(MESCLUN_CAP+1)),CARROT_CAP+1)</x:f>
        <x:v>18</x:v>
      </x:c>
      <x:c r="K9726" s="266" t="n">
        <x:f>MOD(ROW()-ROW($I$46),MESCLUN_CAP+1)</x:f>
        <x:v>8</x:v>
      </x:c>
      <x:c r="L9726" s="266" t="n">
        <x:f>SUM(I9726:K9726)</x:f>
        <x:v>40</x:v>
      </x:c>
      <x:c r="M9726" s="267" t="n">
        <x:f>I9726*TOMATO_HOURS*WEEKS*(1+TOMATO_DIM)^I9726+J9726*CARROT_HOURS*WEEKS*(1+CARROT_DIM)^J9726+K9726*MESCLUN_HOURS*WEEKS*(1+MESCLUN_DIM)^K9726</x:f>
        <x:v>6024.678607135662</x:v>
      </x:c>
      <x:c r="N9726" s="267" t="n">
        <x:f>MAX(M9726-FARMER_HOURS,0)/TEMP_HOURS_PER_WORKER</x:f>
        <x:v>3.683804588288654</x:v>
      </x:c>
      <x:c r="O9726" s="268" t="n">
        <x:f>I9726*TOMATO_PRICE+J9726*CARROT_PRICE+K9726*MESCLUN_PRICE</x:f>
        <x:v>182492</x:v>
      </x:c>
      <x:c r="P9726" s="268" t="n">
        <x:f>I9726*TOMATO_FERTILIZER+J9726*CARROT_FERTILIZER+K9726*MESCLUN_FERTILIZER</x:f>
        <x:v>27280</x:v>
      </x:c>
      <x:c r="Q9726" s="268" t="n">
        <x:f>MIN(M9726,FARMER_HOURS)*FARMER_RATE+MAX(M9726-FARMER_HOURS,0)*TEMP_RATE</x:f>
        <x:v>117095.11470721634</x:v>
      </x:c>
      <x:c r="R9726" s="268" t="n">
        <x:f>O9726-P9726-Q9726-FIXED_COST</x:f>
        <x:v>18116.885292783656</x:v>
      </x:c>
      <x:c r="S9726" s="139" t="str">
        <x:f>IF(AND(L9726&lt;=TOTAL_BED_CAP,N9726&lt;=TEMP_WORKER_CAP),"YES","NO")</x:f>
        <x:v>YES</x:v>
      </x:c>
      <x:c r="T9726" s="139" t="n">
        <x:f>IF(S9726="YES",R9726,-1E+99)</x:f>
        <x:v>18116.885292783656</x:v>
      </x:c>
    </x:row>
    <x:row r="9727">
      <x:c r="A9727" s="139"/>
      <x:c r="B9727" s="139"/>
      <x:c r="C9727" s="139"/>
      <x:c r="D9727" s="139"/>
      <x:c r="E9727" s="139"/>
      <x:c r="F9727" s="139"/>
      <x:c r="G9727" s="139"/>
      <x:c r="H9727" s="139"/>
      <x:c r="I9727" s="266" t="n">
        <x:f>INT((ROW()-ROW($I$46))/((CARROT_CAP+1)*(MESCLUN_CAP+1)))</x:f>
        <x:v>14</x:v>
      </x:c>
      <x:c r="J9727" s="266" t="n">
        <x:f>MOD(INT((ROW()-ROW($I$46))/(MESCLUN_CAP+1)),CARROT_CAP+1)</x:f>
        <x:v>18</x:v>
      </x:c>
      <x:c r="K9727" s="266" t="n">
        <x:f>MOD(ROW()-ROW($I$46),MESCLUN_CAP+1)</x:f>
        <x:v>9</x:v>
      </x:c>
      <x:c r="L9727" s="266" t="n">
        <x:f>SUM(I9727:K9727)</x:f>
        <x:v>41</x:v>
      </x:c>
      <x:c r="M9727" s="267" t="n">
        <x:f>I9727*TOMATO_HOURS*WEEKS*(1+TOMATO_DIM)^I9727+J9727*CARROT_HOURS*WEEKS*(1+CARROT_DIM)^J9727+K9727*MESCLUN_HOURS*WEEKS*(1+MESCLUN_DIM)^K9727</x:f>
        <x:v>6079.971942576057</x:v>
      </x:c>
      <x:c r="N9727" s="267" t="n">
        <x:f>MAX(M9727-FARMER_HOURS,0)/TEMP_HOURS_PER_WORKER</x:f>
        <x:v>3.7222027379000395</x:v>
      </x:c>
      <x:c r="O9727" s="268" t="n">
        <x:f>I9727*TOMATO_PRICE+J9727*CARROT_PRICE+K9727*MESCLUN_PRICE</x:f>
        <x:v>185192</x:v>
      </x:c>
      <x:c r="P9727" s="268" t="n">
        <x:f>I9727*TOMATO_FERTILIZER+J9727*CARROT_FERTILIZER+K9727*MESCLUN_FERTILIZER</x:f>
        <x:v>28160</x:v>
      </x:c>
      <x:c r="Q9727" s="268" t="n">
        <x:f>MIN(M9727,FARMER_HOURS)*FARMER_RATE+MAX(M9727-FARMER_HOURS,0)*TEMP_RATE</x:f>
        <x:v>118055.06844750098</x:v>
      </x:c>
      <x:c r="R9727" s="268" t="n">
        <x:f>O9727-P9727-Q9727-FIXED_COST</x:f>
        <x:v>18976.931552499023</x:v>
      </x:c>
      <x:c r="S9727" s="139" t="str">
        <x:f>IF(AND(L9727&lt;=TOTAL_BED_CAP,N9727&lt;=TEMP_WORKER_CAP),"YES","NO")</x:f>
        <x:v>YES</x:v>
      </x:c>
      <x:c r="T9727" s="139" t="n">
        <x:f>IF(S9727="YES",R9727,-1E+99)</x:f>
        <x:v>18976.931552499023</x:v>
      </x:c>
    </x:row>
    <x:row r="9728">
      <x:c r="A9728" s="139"/>
      <x:c r="B9728" s="139"/>
      <x:c r="C9728" s="139"/>
      <x:c r="D9728" s="139"/>
      <x:c r="E9728" s="139"/>
      <x:c r="F9728" s="139"/>
      <x:c r="G9728" s="139"/>
      <x:c r="H9728" s="139"/>
      <x:c r="I9728" s="266" t="n">
        <x:f>INT((ROW()-ROW($I$46))/((CARROT_CAP+1)*(MESCLUN_CAP+1)))</x:f>
        <x:v>14</x:v>
      </x:c>
      <x:c r="J9728" s="266" t="n">
        <x:f>MOD(INT((ROW()-ROW($I$46))/(MESCLUN_CAP+1)),CARROT_CAP+1)</x:f>
        <x:v>18</x:v>
      </x:c>
      <x:c r="K9728" s="266" t="n">
        <x:f>MOD(ROW()-ROW($I$46),MESCLUN_CAP+1)</x:f>
        <x:v>10</x:v>
      </x:c>
      <x:c r="L9728" s="266" t="n">
        <x:f>SUM(I9728:K9728)</x:f>
        <x:v>42</x:v>
      </x:c>
      <x:c r="M9728" s="267" t="n">
        <x:f>I9728*TOMATO_HOURS*WEEKS*(1+TOMATO_DIM)^I9728+J9728*CARROT_HOURS*WEEKS*(1+CARROT_DIM)^J9728+K9728*MESCLUN_HOURS*WEEKS*(1+MESCLUN_DIM)^K9728</x:f>
        <x:v>6136.585484059269</x:v>
      </x:c>
      <x:c r="N9728" s="267" t="n">
        <x:f>MAX(M9728-FARMER_HOURS,0)/TEMP_HOURS_PER_WORKER</x:f>
        <x:v>3.7615176972633813</x:v>
      </x:c>
      <x:c r="O9728" s="268" t="n">
        <x:f>I9728*TOMATO_PRICE+J9728*CARROT_PRICE+K9728*MESCLUN_PRICE</x:f>
        <x:v>187892</x:v>
      </x:c>
      <x:c r="P9728" s="268" t="n">
        <x:f>I9728*TOMATO_FERTILIZER+J9728*CARROT_FERTILIZER+K9728*MESCLUN_FERTILIZER</x:f>
        <x:v>29040</x:v>
      </x:c>
      <x:c r="Q9728" s="268" t="n">
        <x:f>MIN(M9728,FARMER_HOURS)*FARMER_RATE+MAX(M9728-FARMER_HOURS,0)*TEMP_RATE</x:f>
        <x:v>119037.94243158454</x:v>
      </x:c>
      <x:c r="R9728" s="268" t="n">
        <x:f>O9728-P9728-Q9728-FIXED_COST</x:f>
        <x:v>19814.05756841546</x:v>
      </x:c>
      <x:c r="S9728" s="139" t="str">
        <x:f>IF(AND(L9728&lt;=TOTAL_BED_CAP,N9728&lt;=TEMP_WORKER_CAP),"YES","NO")</x:f>
        <x:v>YES</x:v>
      </x:c>
      <x:c r="T9728" s="139" t="n">
        <x:f>IF(S9728="YES",R9728,-1E+99)</x:f>
        <x:v>19814.05756841546</x:v>
      </x:c>
    </x:row>
    <x:row r="9729">
      <x:c r="A9729" s="139"/>
      <x:c r="B9729" s="139"/>
      <x:c r="C9729" s="139"/>
      <x:c r="D9729" s="139"/>
      <x:c r="E9729" s="139"/>
      <x:c r="F9729" s="139"/>
      <x:c r="G9729" s="139"/>
      <x:c r="H9729" s="139"/>
      <x:c r="I9729" s="266" t="n">
        <x:f>INT((ROW()-ROW($I$46))/((CARROT_CAP+1)*(MESCLUN_CAP+1)))</x:f>
        <x:v>14</x:v>
      </x:c>
      <x:c r="J9729" s="266" t="n">
        <x:f>MOD(INT((ROW()-ROW($I$46))/(MESCLUN_CAP+1)),CARROT_CAP+1)</x:f>
        <x:v>18</x:v>
      </x:c>
      <x:c r="K9729" s="266" t="n">
        <x:f>MOD(ROW()-ROW($I$46),MESCLUN_CAP+1)</x:f>
        <x:v>11</x:v>
      </x:c>
      <x:c r="L9729" s="266" t="n">
        <x:f>SUM(I9729:K9729)</x:f>
        <x:v>43</x:v>
      </x:c>
      <x:c r="M9729" s="267" t="n">
        <x:f>I9729*TOMATO_HOURS*WEEKS*(1+TOMATO_DIM)^I9729+J9729*CARROT_HOURS*WEEKS*(1+CARROT_DIM)^J9729+K9729*MESCLUN_HOURS*WEEKS*(1+MESCLUN_DIM)^K9729</x:f>
        <x:v>6194.543597152709</x:v>
      </x:c>
      <x:c r="N9729" s="267" t="n">
        <x:f>MAX(M9729-FARMER_HOURS,0)/TEMP_HOURS_PER_WORKER</x:f>
        <x:v>3.801766386911603</x:v>
      </x:c>
      <x:c r="O9729" s="268" t="n">
        <x:f>I9729*TOMATO_PRICE+J9729*CARROT_PRICE+K9729*MESCLUN_PRICE</x:f>
        <x:v>190592</x:v>
      </x:c>
      <x:c r="P9729" s="268" t="n">
        <x:f>I9729*TOMATO_FERTILIZER+J9729*CARROT_FERTILIZER+K9729*MESCLUN_FERTILIZER</x:f>
        <x:v>29920</x:v>
      </x:c>
      <x:c r="Q9729" s="268" t="n">
        <x:f>MIN(M9729,FARMER_HOURS)*FARMER_RATE+MAX(M9729-FARMER_HOURS,0)*TEMP_RATE</x:f>
        <x:v>120044.15967279008</x:v>
      </x:c>
      <x:c r="R9729" s="268" t="n">
        <x:f>O9729-P9729-Q9729-FIXED_COST</x:f>
        <x:v>20627.840327209924</x:v>
      </x:c>
      <x:c r="S9729" s="139" t="str">
        <x:f>IF(AND(L9729&lt;=TOTAL_BED_CAP,N9729&lt;=TEMP_WORKER_CAP),"YES","NO")</x:f>
        <x:v>YES</x:v>
      </x:c>
      <x:c r="T9729" s="139" t="n">
        <x:f>IF(S9729="YES",R9729,-1E+99)</x:f>
        <x:v>20627.840327209924</x:v>
      </x:c>
    </x:row>
    <x:row r="9730">
      <x:c r="A9730" s="139"/>
      <x:c r="B9730" s="139"/>
      <x:c r="C9730" s="139"/>
      <x:c r="D9730" s="139"/>
      <x:c r="E9730" s="139"/>
      <x:c r="F9730" s="139"/>
      <x:c r="G9730" s="139"/>
      <x:c r="H9730" s="139"/>
      <x:c r="I9730" s="266" t="n">
        <x:f>INT((ROW()-ROW($I$46))/((CARROT_CAP+1)*(MESCLUN_CAP+1)))</x:f>
        <x:v>14</x:v>
      </x:c>
      <x:c r="J9730" s="266" t="n">
        <x:f>MOD(INT((ROW()-ROW($I$46))/(MESCLUN_CAP+1)),CARROT_CAP+1)</x:f>
        <x:v>18</x:v>
      </x:c>
      <x:c r="K9730" s="266" t="n">
        <x:f>MOD(ROW()-ROW($I$46),MESCLUN_CAP+1)</x:f>
        <x:v>12</x:v>
      </x:c>
      <x:c r="L9730" s="266" t="n">
        <x:f>SUM(I9730:K9730)</x:f>
        <x:v>44</x:v>
      </x:c>
      <x:c r="M9730" s="267" t="n">
        <x:f>I9730*TOMATO_HOURS*WEEKS*(1+TOMATO_DIM)^I9730+J9730*CARROT_HOURS*WEEKS*(1+CARROT_DIM)^J9730+K9730*MESCLUN_HOURS*WEEKS*(1+MESCLUN_DIM)^K9730</x:f>
        <x:v>6253.871050280773</x:v>
      </x:c>
      <x:c r="N9730" s="267" t="n">
        <x:f>MAX(M9730-FARMER_HOURS,0)/TEMP_HOURS_PER_WORKER</x:f>
        <x:v>3.8429660071394256</x:v>
      </x:c>
      <x:c r="O9730" s="268" t="n">
        <x:f>I9730*TOMATO_PRICE+J9730*CARROT_PRICE+K9730*MESCLUN_PRICE</x:f>
        <x:v>193292</x:v>
      </x:c>
      <x:c r="P9730" s="268" t="n">
        <x:f>I9730*TOMATO_FERTILIZER+J9730*CARROT_FERTILIZER+K9730*MESCLUN_FERTILIZER</x:f>
        <x:v>30800</x:v>
      </x:c>
      <x:c r="Q9730" s="268" t="n">
        <x:f>MIN(M9730,FARMER_HOURS)*FARMER_RATE+MAX(M9730-FARMER_HOURS,0)*TEMP_RATE</x:f>
        <x:v>121074.15017848564</x:v>
      </x:c>
      <x:c r="R9730" s="268" t="n">
        <x:f>O9730-P9730-Q9730-FIXED_COST</x:f>
        <x:v>21417.849821514363</x:v>
      </x:c>
      <x:c r="S9730" s="139" t="str">
        <x:f>IF(AND(L9730&lt;=TOTAL_BED_CAP,N9730&lt;=TEMP_WORKER_CAP),"YES","NO")</x:f>
        <x:v>YES</x:v>
      </x:c>
      <x:c r="T9730" s="139" t="n">
        <x:f>IF(S9730="YES",R9730,-1E+99)</x:f>
        <x:v>21417.849821514363</x:v>
      </x:c>
    </x:row>
    <x:row r="9731">
      <x:c r="A9731" s="139"/>
      <x:c r="B9731" s="139"/>
      <x:c r="C9731" s="139"/>
      <x:c r="D9731" s="139"/>
      <x:c r="E9731" s="139"/>
      <x:c r="F9731" s="139"/>
      <x:c r="G9731" s="139"/>
      <x:c r="H9731" s="139"/>
      <x:c r="I9731" s="266" t="n">
        <x:f>INT((ROW()-ROW($I$46))/((CARROT_CAP+1)*(MESCLUN_CAP+1)))</x:f>
        <x:v>14</x:v>
      </x:c>
      <x:c r="J9731" s="266" t="n">
        <x:f>MOD(INT((ROW()-ROW($I$46))/(MESCLUN_CAP+1)),CARROT_CAP+1)</x:f>
        <x:v>18</x:v>
      </x:c>
      <x:c r="K9731" s="266" t="n">
        <x:f>MOD(ROW()-ROW($I$46),MESCLUN_CAP+1)</x:f>
        <x:v>13</x:v>
      </x:c>
      <x:c r="L9731" s="266" t="n">
        <x:f>SUM(I9731:K9731)</x:f>
        <x:v>45</x:v>
      </x:c>
      <x:c r="M9731" s="267" t="n">
        <x:f>I9731*TOMATO_HOURS*WEEKS*(1+TOMATO_DIM)^I9731+J9731*CARROT_HOURS*WEEKS*(1+CARROT_DIM)^J9731+K9731*MESCLUN_HOURS*WEEKS*(1+MESCLUN_DIM)^K9731</x:f>
        <x:v>6314.593020989157</x:v>
      </x:c>
      <x:c r="N9731" s="267" t="n">
        <x:f>MAX(M9731-FARMER_HOURS,0)/TEMP_HOURS_PER_WORKER</x:f>
        <x:v>3.885134042353581</x:v>
      </x:c>
      <x:c r="O9731" s="268" t="n">
        <x:f>I9731*TOMATO_PRICE+J9731*CARROT_PRICE+K9731*MESCLUN_PRICE</x:f>
        <x:v>195992</x:v>
      </x:c>
      <x:c r="P9731" s="268" t="n">
        <x:f>I9731*TOMATO_FERTILIZER+J9731*CARROT_FERTILIZER+K9731*MESCLUN_FERTILIZER</x:f>
        <x:v>31680</x:v>
      </x:c>
      <x:c r="Q9731" s="268" t="n">
        <x:f>MIN(M9731,FARMER_HOURS)*FARMER_RATE+MAX(M9731-FARMER_HOURS,0)*TEMP_RATE</x:f>
        <x:v>122128.35105883953</x:v>
      </x:c>
      <x:c r="R9731" s="268" t="n">
        <x:f>O9731-P9731-Q9731-FIXED_COST</x:f>
        <x:v>22183.64894116047</x:v>
      </x:c>
      <x:c r="S9731" s="139" t="str">
        <x:f>IF(AND(L9731&lt;=TOTAL_BED_CAP,N9731&lt;=TEMP_WORKER_CAP),"YES","NO")</x:f>
        <x:v>YES</x:v>
      </x:c>
      <x:c r="T9731" s="139" t="n">
        <x:f>IF(S9731="YES",R9731,-1E+99)</x:f>
        <x:v>22183.64894116047</x:v>
      </x:c>
    </x:row>
    <x:row r="9732">
      <x:c r="A9732" s="139"/>
      <x:c r="B9732" s="139"/>
      <x:c r="C9732" s="139"/>
      <x:c r="D9732" s="139"/>
      <x:c r="E9732" s="139"/>
      <x:c r="F9732" s="139"/>
      <x:c r="G9732" s="139"/>
      <x:c r="H9732" s="139"/>
      <x:c r="I9732" s="266" t="n">
        <x:f>INT((ROW()-ROW($I$46))/((CARROT_CAP+1)*(MESCLUN_CAP+1)))</x:f>
        <x:v>14</x:v>
      </x:c>
      <x:c r="J9732" s="266" t="n">
        <x:f>MOD(INT((ROW()-ROW($I$46))/(MESCLUN_CAP+1)),CARROT_CAP+1)</x:f>
        <x:v>18</x:v>
      </x:c>
      <x:c r="K9732" s="266" t="n">
        <x:f>MOD(ROW()-ROW($I$46),MESCLUN_CAP+1)</x:f>
        <x:v>14</x:v>
      </x:c>
      <x:c r="L9732" s="266" t="n">
        <x:f>SUM(I9732:K9732)</x:f>
        <x:v>46</x:v>
      </x:c>
      <x:c r="M9732" s="267" t="n">
        <x:f>I9732*TOMATO_HOURS*WEEKS*(1+TOMATO_DIM)^I9732+J9732*CARROT_HOURS*WEEKS*(1+CARROT_DIM)^J9732+K9732*MESCLUN_HOURS*WEEKS*(1+MESCLUN_DIM)^K9732</x:f>
        <x:v>6376.735102302818</x:v>
      </x:c>
      <x:c r="N9732" s="267" t="n">
        <x:f>MAX(M9732-FARMER_HOURS,0)/TEMP_HOURS_PER_WORKER</x:f>
        <x:v>3.9282882654880678</x:v>
      </x:c>
      <x:c r="O9732" s="268" t="n">
        <x:f>I9732*TOMATO_PRICE+J9732*CARROT_PRICE+K9732*MESCLUN_PRICE</x:f>
        <x:v>198692</x:v>
      </x:c>
      <x:c r="P9732" s="268" t="n">
        <x:f>I9732*TOMATO_FERTILIZER+J9732*CARROT_FERTILIZER+K9732*MESCLUN_FERTILIZER</x:f>
        <x:v>32560</x:v>
      </x:c>
      <x:c r="Q9732" s="268" t="n">
        <x:f>MIN(M9732,FARMER_HOURS)*FARMER_RATE+MAX(M9732-FARMER_HOURS,0)*TEMP_RATE</x:f>
        <x:v>123207.2066372017</x:v>
      </x:c>
      <x:c r="R9732" s="268" t="n">
        <x:f>O9732-P9732-Q9732-FIXED_COST</x:f>
        <x:v>22924.7933627983</x:v>
      </x:c>
      <x:c r="S9732" s="139" t="str">
        <x:f>IF(AND(L9732&lt;=TOTAL_BED_CAP,N9732&lt;=TEMP_WORKER_CAP),"YES","NO")</x:f>
        <x:v>YES</x:v>
      </x:c>
      <x:c r="T9732" s="139" t="n">
        <x:f>IF(S9732="YES",R9732,-1E+99)</x:f>
        <x:v>22924.7933627983</x:v>
      </x:c>
    </x:row>
    <x:row r="9733">
      <x:c r="A9733" s="139"/>
      <x:c r="B9733" s="139"/>
      <x:c r="C9733" s="139"/>
      <x:c r="D9733" s="139"/>
      <x:c r="E9733" s="139"/>
      <x:c r="F9733" s="139"/>
      <x:c r="G9733" s="139"/>
      <x:c r="H9733" s="139"/>
      <x:c r="I9733" s="266" t="n">
        <x:f>INT((ROW()-ROW($I$46))/((CARROT_CAP+1)*(MESCLUN_CAP+1)))</x:f>
        <x:v>14</x:v>
      </x:c>
      <x:c r="J9733" s="266" t="n">
        <x:f>MOD(INT((ROW()-ROW($I$46))/(MESCLUN_CAP+1)),CARROT_CAP+1)</x:f>
        <x:v>18</x:v>
      </x:c>
      <x:c r="K9733" s="266" t="n">
        <x:f>MOD(ROW()-ROW($I$46),MESCLUN_CAP+1)</x:f>
        <x:v>15</x:v>
      </x:c>
      <x:c r="L9733" s="266" t="n">
        <x:f>SUM(I9733:K9733)</x:f>
        <x:v>47</x:v>
      </x:c>
      <x:c r="M9733" s="267" t="n">
        <x:f>I9733*TOMATO_HOURS*WEEKS*(1+TOMATO_DIM)^I9733+J9733*CARROT_HOURS*WEEKS*(1+CARROT_DIM)^J9733+K9733*MESCLUN_HOURS*WEEKS*(1+MESCLUN_DIM)^K9733</x:f>
        <x:v>6440.323309178964</x:v>
      </x:c>
      <x:c r="N9733" s="267" t="n">
        <x:f>MAX(M9733-FARMER_HOURS,0)/TEMP_HOURS_PER_WORKER</x:f>
        <x:v>3.972446742485392</x:v>
      </x:c>
      <x:c r="O9733" s="268" t="n">
        <x:f>I9733*TOMATO_PRICE+J9733*CARROT_PRICE+K9733*MESCLUN_PRICE</x:f>
        <x:v>201392</x:v>
      </x:c>
      <x:c r="P9733" s="268" t="n">
        <x:f>I9733*TOMATO_FERTILIZER+J9733*CARROT_FERTILIZER+K9733*MESCLUN_FERTILIZER</x:f>
        <x:v>33440</x:v>
      </x:c>
      <x:c r="Q9733" s="268" t="n">
        <x:f>MIN(M9733,FARMER_HOURS)*FARMER_RATE+MAX(M9733-FARMER_HOURS,0)*TEMP_RATE</x:f>
        <x:v>124311.1685621348</x:v>
      </x:c>
      <x:c r="R9733" s="268" t="n">
        <x:f>O9733-P9733-Q9733-FIXED_COST</x:f>
        <x:v>23640.8314378652</x:v>
      </x:c>
      <x:c r="S9733" s="139" t="str">
        <x:f>IF(AND(L9733&lt;=TOTAL_BED_CAP,N9733&lt;=TEMP_WORKER_CAP),"YES","NO")</x:f>
        <x:v>YES</x:v>
      </x:c>
      <x:c r="T9733" s="139" t="n">
        <x:f>IF(S9733="YES",R9733,-1E+99)</x:f>
        <x:v>23640.8314378652</x:v>
      </x:c>
    </x:row>
    <x:row r="9734">
      <x:c r="A9734" s="139"/>
      <x:c r="B9734" s="139"/>
      <x:c r="C9734" s="139"/>
      <x:c r="D9734" s="139"/>
      <x:c r="E9734" s="139"/>
      <x:c r="F9734" s="139"/>
      <x:c r="G9734" s="139"/>
      <x:c r="H9734" s="139"/>
      <x:c r="I9734" s="266" t="n">
        <x:f>INT((ROW()-ROW($I$46))/((CARROT_CAP+1)*(MESCLUN_CAP+1)))</x:f>
        <x:v>14</x:v>
      </x:c>
      <x:c r="J9734" s="266" t="n">
        <x:f>MOD(INT((ROW()-ROW($I$46))/(MESCLUN_CAP+1)),CARROT_CAP+1)</x:f>
        <x:v>18</x:v>
      </x:c>
      <x:c r="K9734" s="266" t="n">
        <x:f>MOD(ROW()-ROW($I$46),MESCLUN_CAP+1)</x:f>
        <x:v>16</x:v>
      </x:c>
      <x:c r="L9734" s="266" t="n">
        <x:f>SUM(I9734:K9734)</x:f>
        <x:v>48</x:v>
      </x:c>
      <x:c r="M9734" s="267" t="n">
        <x:f>I9734*TOMATO_HOURS*WEEKS*(1+TOMATO_DIM)^I9734+J9734*CARROT_HOURS*WEEKS*(1+CARROT_DIM)^J9734+K9734*MESCLUN_HOURS*WEEKS*(1+MESCLUN_DIM)^K9734</x:f>
        <x:v>6505.384085056454</x:v>
      </x:c>
      <x:c r="N9734" s="267" t="n">
        <x:f>MAX(M9734-FARMER_HOURS,0)/TEMP_HOURS_PER_WORKER</x:f>
        <x:v>4.01762783684476</x:v>
      </x:c>
      <x:c r="O9734" s="268" t="n">
        <x:f>I9734*TOMATO_PRICE+J9734*CARROT_PRICE+K9734*MESCLUN_PRICE</x:f>
        <x:v>204092</x:v>
      </x:c>
      <x:c r="P9734" s="268" t="n">
        <x:f>I9734*TOMATO_FERTILIZER+J9734*CARROT_FERTILIZER+K9734*MESCLUN_FERTILIZER</x:f>
        <x:v>34320</x:v>
      </x:c>
      <x:c r="Q9734" s="268" t="n">
        <x:f>MIN(M9734,FARMER_HOURS)*FARMER_RATE+MAX(M9734-FARMER_HOURS,0)*TEMP_RATE</x:f>
        <x:v>125440.69592111898</x:v>
      </x:c>
      <x:c r="R9734" s="268" t="n">
        <x:f>O9734-P9734-Q9734-FIXED_COST</x:f>
        <x:v>24331.304078881018</x:v>
      </x:c>
      <x:c r="S9734" s="139" t="str">
        <x:f>IF(AND(L9734&lt;=TOTAL_BED_CAP,N9734&lt;=TEMP_WORKER_CAP),"YES","NO")</x:f>
        <x:v>NO</x:v>
      </x:c>
      <x:c r="T9734" s="139" t="n">
        <x:f>IF(S9734="YES",R9734,-1E+99)</x:f>
        <x:v>-1e+99</x:v>
      </x:c>
    </x:row>
    <x:row r="9735">
      <x:c r="A9735" s="139"/>
      <x:c r="B9735" s="139"/>
      <x:c r="C9735" s="139"/>
      <x:c r="D9735" s="139"/>
      <x:c r="E9735" s="139"/>
      <x:c r="F9735" s="139"/>
      <x:c r="G9735" s="139"/>
      <x:c r="H9735" s="139"/>
      <x:c r="I9735" s="266" t="n">
        <x:f>INT((ROW()-ROW($I$46))/((CARROT_CAP+1)*(MESCLUN_CAP+1)))</x:f>
        <x:v>14</x:v>
      </x:c>
      <x:c r="J9735" s="266" t="n">
        <x:f>MOD(INT((ROW()-ROW($I$46))/(MESCLUN_CAP+1)),CARROT_CAP+1)</x:f>
        <x:v>18</x:v>
      </x:c>
      <x:c r="K9735" s="266" t="n">
        <x:f>MOD(ROW()-ROW($I$46),MESCLUN_CAP+1)</x:f>
        <x:v>17</x:v>
      </x:c>
      <x:c r="L9735" s="266" t="n">
        <x:f>SUM(I9735:K9735)</x:f>
        <x:v>49</x:v>
      </x:c>
      <x:c r="M9735" s="267" t="n">
        <x:f>I9735*TOMATO_HOURS*WEEKS*(1+TOMATO_DIM)^I9735+J9735*CARROT_HOURS*WEEKS*(1+CARROT_DIM)^J9735+K9735*MESCLUN_HOURS*WEEKS*(1+MESCLUN_DIM)^K9735</x:f>
        <x:v>6571.944308502993</x:v>
      </x:c>
      <x:c r="N9735" s="267" t="n">
        <x:f>MAX(M9735-FARMER_HOURS,0)/TEMP_HOURS_PER_WORKER</x:f>
        <x:v>4.06385021423819</x:v>
      </x:c>
      <x:c r="O9735" s="268" t="n">
        <x:f>I9735*TOMATO_PRICE+J9735*CARROT_PRICE+K9735*MESCLUN_PRICE</x:f>
        <x:v>206792</x:v>
      </x:c>
      <x:c r="P9735" s="268" t="n">
        <x:f>I9735*TOMATO_FERTILIZER+J9735*CARROT_FERTILIZER+K9735*MESCLUN_FERTILIZER</x:f>
        <x:v>35200</x:v>
      </x:c>
      <x:c r="Q9735" s="268" t="n">
        <x:f>MIN(M9735,FARMER_HOURS)*FARMER_RATE+MAX(M9735-FARMER_HOURS,0)*TEMP_RATE</x:f>
        <x:v>126596.25535595474</x:v>
      </x:c>
      <x:c r="R9735" s="268" t="n">
        <x:f>O9735-P9735-Q9735-FIXED_COST</x:f>
        <x:v>24995.744644045262</x:v>
      </x:c>
      <x:c r="S9735" s="139" t="str">
        <x:f>IF(AND(L9735&lt;=TOTAL_BED_CAP,N9735&lt;=TEMP_WORKER_CAP),"YES","NO")</x:f>
        <x:v>NO</x:v>
      </x:c>
      <x:c r="T9735" s="139" t="n">
        <x:f>IF(S9735="YES",R9735,-1E+99)</x:f>
        <x:v>-1e+99</x:v>
      </x:c>
    </x:row>
    <x:row r="9736">
      <x:c r="A9736" s="139"/>
      <x:c r="B9736" s="139"/>
      <x:c r="C9736" s="139"/>
      <x:c r="D9736" s="139"/>
      <x:c r="E9736" s="139"/>
      <x:c r="F9736" s="139"/>
      <x:c r="G9736" s="139"/>
      <x:c r="H9736" s="139"/>
      <x:c r="I9736" s="266" t="n">
        <x:f>INT((ROW()-ROW($I$46))/((CARROT_CAP+1)*(MESCLUN_CAP+1)))</x:f>
        <x:v>14</x:v>
      </x:c>
      <x:c r="J9736" s="266" t="n">
        <x:f>MOD(INT((ROW()-ROW($I$46))/(MESCLUN_CAP+1)),CARROT_CAP+1)</x:f>
        <x:v>18</x:v>
      </x:c>
      <x:c r="K9736" s="266" t="n">
        <x:f>MOD(ROW()-ROW($I$46),MESCLUN_CAP+1)</x:f>
        <x:v>18</x:v>
      </x:c>
      <x:c r="L9736" s="266" t="n">
        <x:f>SUM(I9736:K9736)</x:f>
        <x:v>50</x:v>
      </x:c>
      <x:c r="M9736" s="267" t="n">
        <x:f>I9736*TOMATO_HOURS*WEEKS*(1+TOMATO_DIM)^I9736+J9736*CARROT_HOURS*WEEKS*(1+CARROT_DIM)^J9736+K9736*MESCLUN_HOURS*WEEKS*(1+MESCLUN_DIM)^K9736</x:f>
        <x:v>6640.031299961581</x:v>
      </x:c>
      <x:c r="N9736" s="267" t="n">
        <x:f>MAX(M9736-FARMER_HOURS,0)/TEMP_HOURS_PER_WORKER</x:f>
        <x:v>4.111132847195543</x:v>
      </x:c>
      <x:c r="O9736" s="268" t="n">
        <x:f>I9736*TOMATO_PRICE+J9736*CARROT_PRICE+K9736*MESCLUN_PRICE</x:f>
        <x:v>209492</x:v>
      </x:c>
      <x:c r="P9736" s="268" t="n">
        <x:f>I9736*TOMATO_FERTILIZER+J9736*CARROT_FERTILIZER+K9736*MESCLUN_FERTILIZER</x:f>
        <x:v>36080</x:v>
      </x:c>
      <x:c r="Q9736" s="268" t="n">
        <x:f>MIN(M9736,FARMER_HOURS)*FARMER_RATE+MAX(M9736-FARMER_HOURS,0)*TEMP_RATE</x:f>
        <x:v>127778.32117988855</x:v>
      </x:c>
      <x:c r="R9736" s="268" t="n">
        <x:f>O9736-P9736-Q9736-FIXED_COST</x:f>
        <x:v>25633.678820111454</x:v>
      </x:c>
      <x:c r="S9736" s="139" t="str">
        <x:f>IF(AND(L9736&lt;=TOTAL_BED_CAP,N9736&lt;=TEMP_WORKER_CAP),"YES","NO")</x:f>
        <x:v>NO</x:v>
      </x:c>
      <x:c r="T9736" s="139" t="n">
        <x:f>IF(S9736="YES",R9736,-1E+99)</x:f>
        <x:v>-1e+99</x:v>
      </x:c>
    </x:row>
    <x:row r="9737">
      <x:c r="A9737" s="139"/>
      <x:c r="B9737" s="139"/>
      <x:c r="C9737" s="139"/>
      <x:c r="D9737" s="139"/>
      <x:c r="E9737" s="139"/>
      <x:c r="F9737" s="139"/>
      <x:c r="G9737" s="139"/>
      <x:c r="H9737" s="139"/>
      <x:c r="I9737" s="266" t="n">
        <x:f>INT((ROW()-ROW($I$46))/((CARROT_CAP+1)*(MESCLUN_CAP+1)))</x:f>
        <x:v>14</x:v>
      </x:c>
      <x:c r="J9737" s="266" t="n">
        <x:f>MOD(INT((ROW()-ROW($I$46))/(MESCLUN_CAP+1)),CARROT_CAP+1)</x:f>
        <x:v>18</x:v>
      </x:c>
      <x:c r="K9737" s="266" t="n">
        <x:f>MOD(ROW()-ROW($I$46),MESCLUN_CAP+1)</x:f>
        <x:v>19</x:v>
      </x:c>
      <x:c r="L9737" s="266" t="n">
        <x:f>SUM(I9737:K9737)</x:f>
        <x:v>51</x:v>
      </x:c>
      <x:c r="M9737" s="267" t="n">
        <x:f>I9737*TOMATO_HOURS*WEEKS*(1+TOMATO_DIM)^I9737+J9737*CARROT_HOURS*WEEKS*(1+CARROT_DIM)^J9737+K9737*MESCLUN_HOURS*WEEKS*(1+MESCLUN_DIM)^K9737</x:f>
        <x:v>6709.672828597602</x:v>
      </x:c>
      <x:c r="N9737" s="267" t="n">
        <x:f>MAX(M9737-FARMER_HOURS,0)/TEMP_HOURS_PER_WORKER</x:f>
        <x:v>4.159495019859446</x:v>
      </x:c>
      <x:c r="O9737" s="268" t="n">
        <x:f>I9737*TOMATO_PRICE+J9737*CARROT_PRICE+K9737*MESCLUN_PRICE</x:f>
        <x:v>212192</x:v>
      </x:c>
      <x:c r="P9737" s="268" t="n">
        <x:f>I9737*TOMATO_FERTILIZER+J9737*CARROT_FERTILIZER+K9737*MESCLUN_FERTILIZER</x:f>
        <x:v>36960</x:v>
      </x:c>
      <x:c r="Q9737" s="268" t="n">
        <x:f>MIN(M9737,FARMER_HOURS)*FARMER_RATE+MAX(M9737-FARMER_HOURS,0)*TEMP_RATE</x:f>
        <x:v>128987.37549648614</x:v>
      </x:c>
      <x:c r="R9737" s="268" t="n">
        <x:f>O9737-P9737-Q9737-FIXED_COST</x:f>
        <x:v>26244.624503513856</x:v>
      </x:c>
      <x:c r="S9737" s="139" t="str">
        <x:f>IF(AND(L9737&lt;=TOTAL_BED_CAP,N9737&lt;=TEMP_WORKER_CAP),"YES","NO")</x:f>
        <x:v>NO</x:v>
      </x:c>
      <x:c r="T9737" s="139" t="n">
        <x:f>IF(S9737="YES",R9737,-1E+99)</x:f>
        <x:v>-1e+99</x:v>
      </x:c>
    </x:row>
    <x:row r="9738">
      <x:c r="A9738" s="139"/>
      <x:c r="B9738" s="139"/>
      <x:c r="C9738" s="139"/>
      <x:c r="D9738" s="139"/>
      <x:c r="E9738" s="139"/>
      <x:c r="F9738" s="139"/>
      <x:c r="G9738" s="139"/>
      <x:c r="H9738" s="139"/>
      <x:c r="I9738" s="266" t="n">
        <x:f>INT((ROW()-ROW($I$46))/((CARROT_CAP+1)*(MESCLUN_CAP+1)))</x:f>
        <x:v>14</x:v>
      </x:c>
      <x:c r="J9738" s="266" t="n">
        <x:f>MOD(INT((ROW()-ROW($I$46))/(MESCLUN_CAP+1)),CARROT_CAP+1)</x:f>
        <x:v>18</x:v>
      </x:c>
      <x:c r="K9738" s="266" t="n">
        <x:f>MOD(ROW()-ROW($I$46),MESCLUN_CAP+1)</x:f>
        <x:v>20</x:v>
      </x:c>
      <x:c r="L9738" s="266" t="n">
        <x:f>SUM(I9738:K9738)</x:f>
        <x:v>52</x:v>
      </x:c>
      <x:c r="M9738" s="267" t="n">
        <x:f>I9738*TOMATO_HOURS*WEEKS*(1+TOMATO_DIM)^I9738+J9738*CARROT_HOURS*WEEKS*(1+CARROT_DIM)^J9738+K9738*MESCLUN_HOURS*WEEKS*(1+MESCLUN_DIM)^K9738</x:f>
        <x:v>6780.897119248079</x:v>
      </x:c>
      <x:c r="N9738" s="267" t="n">
        <x:f>MAX(M9738-FARMER_HOURS,0)/TEMP_HOURS_PER_WORKER</x:f>
        <x:v>4.208956332811166</x:v>
      </x:c>
      <x:c r="O9738" s="268" t="n">
        <x:f>I9738*TOMATO_PRICE+J9738*CARROT_PRICE+K9738*MESCLUN_PRICE</x:f>
        <x:v>214892</x:v>
      </x:c>
      <x:c r="P9738" s="268" t="n">
        <x:f>I9738*TOMATO_FERTILIZER+J9738*CARROT_FERTILIZER+K9738*MESCLUN_FERTILIZER</x:f>
        <x:v>37840</x:v>
      </x:c>
      <x:c r="Q9738" s="268" t="n">
        <x:f>MIN(M9738,FARMER_HOURS)*FARMER_RATE+MAX(M9738-FARMER_HOURS,0)*TEMP_RATE</x:f>
        <x:v>130223.90832027915</x:v>
      </x:c>
      <x:c r="R9738" s="268" t="n">
        <x:f>O9738-P9738-Q9738-FIXED_COST</x:f>
        <x:v>26828.09167972085</x:v>
      </x:c>
      <x:c r="S9738" s="139" t="str">
        <x:f>IF(AND(L9738&lt;=TOTAL_BED_CAP,N9738&lt;=TEMP_WORKER_CAP),"YES","NO")</x:f>
        <x:v>NO</x:v>
      </x:c>
      <x:c r="T9738" s="139" t="n">
        <x:f>IF(S9738="YES",R9738,-1E+99)</x:f>
        <x:v>-1e+99</x:v>
      </x:c>
    </x:row>
    <x:row r="9739">
      <x:c r="A9739" s="139"/>
      <x:c r="B9739" s="139"/>
      <x:c r="C9739" s="139"/>
      <x:c r="D9739" s="139"/>
      <x:c r="E9739" s="139"/>
      <x:c r="F9739" s="139"/>
      <x:c r="G9739" s="139"/>
      <x:c r="H9739" s="139"/>
      <x:c r="I9739" s="266" t="n">
        <x:f>INT((ROW()-ROW($I$46))/((CARROT_CAP+1)*(MESCLUN_CAP+1)))</x:f>
        <x:v>14</x:v>
      </x:c>
      <x:c r="J9739" s="266" t="n">
        <x:f>MOD(INT((ROW()-ROW($I$46))/(MESCLUN_CAP+1)),CARROT_CAP+1)</x:f>
        <x:v>18</x:v>
      </x:c>
      <x:c r="K9739" s="266" t="n">
        <x:f>MOD(ROW()-ROW($I$46),MESCLUN_CAP+1)</x:f>
        <x:v>21</x:v>
      </x:c>
      <x:c r="L9739" s="266" t="n">
        <x:f>SUM(I9739:K9739)</x:f>
        <x:v>53</x:v>
      </x:c>
      <x:c r="M9739" s="267" t="n">
        <x:f>I9739*TOMATO_HOURS*WEEKS*(1+TOMATO_DIM)^I9739+J9739*CARROT_HOURS*WEEKS*(1+CARROT_DIM)^J9739+K9739*MESCLUN_HOURS*WEEKS*(1+MESCLUN_DIM)^K9739</x:f>
        <x:v>6853.732859474523</x:v>
      </x:c>
      <x:c r="N9739" s="267" t="n">
        <x:f>MAX(M9739-FARMER_HOURS,0)/TEMP_HOURS_PER_WORKER</x:f>
        <x:v>4.259536707968419</x:v>
      </x:c>
      <x:c r="O9739" s="268" t="n">
        <x:f>I9739*TOMATO_PRICE+J9739*CARROT_PRICE+K9739*MESCLUN_PRICE</x:f>
        <x:v>217592</x:v>
      </x:c>
      <x:c r="P9739" s="268" t="n">
        <x:f>I9739*TOMATO_FERTILIZER+J9739*CARROT_FERTILIZER+K9739*MESCLUN_FERTILIZER</x:f>
        <x:v>38720</x:v>
      </x:c>
      <x:c r="Q9739" s="268" t="n">
        <x:f>MIN(M9739,FARMER_HOURS)*FARMER_RATE+MAX(M9739-FARMER_HOURS,0)*TEMP_RATE</x:f>
        <x:v>131488.41769921046</x:v>
      </x:c>
      <x:c r="R9739" s="268" t="n">
        <x:f>O9739-P9739-Q9739-FIXED_COST</x:f>
        <x:v>27383.582300789538</x:v>
      </x:c>
      <x:c r="S9739" s="139" t="str">
        <x:f>IF(AND(L9739&lt;=TOTAL_BED_CAP,N9739&lt;=TEMP_WORKER_CAP),"YES","NO")</x:f>
        <x:v>NO</x:v>
      </x:c>
      <x:c r="T9739" s="139" t="n">
        <x:f>IF(S9739="YES",R9739,-1E+99)</x:f>
        <x:v>-1e+99</x:v>
      </x:c>
    </x:row>
    <x:row r="9740">
      <x:c r="A9740" s="139"/>
      <x:c r="B9740" s="139"/>
      <x:c r="C9740" s="139"/>
      <x:c r="D9740" s="139"/>
      <x:c r="E9740" s="139"/>
      <x:c r="F9740" s="139"/>
      <x:c r="G9740" s="139"/>
      <x:c r="H9740" s="139"/>
      <x:c r="I9740" s="266" t="n">
        <x:f>INT((ROW()-ROW($I$46))/((CARROT_CAP+1)*(MESCLUN_CAP+1)))</x:f>
        <x:v>14</x:v>
      </x:c>
      <x:c r="J9740" s="266" t="n">
        <x:f>MOD(INT((ROW()-ROW($I$46))/(MESCLUN_CAP+1)),CARROT_CAP+1)</x:f>
        <x:v>18</x:v>
      </x:c>
      <x:c r="K9740" s="266" t="n">
        <x:f>MOD(ROW()-ROW($I$46),MESCLUN_CAP+1)</x:f>
        <x:v>22</x:v>
      </x:c>
      <x:c r="L9740" s="266" t="n">
        <x:f>SUM(I9740:K9740)</x:f>
        <x:v>54</x:v>
      </x:c>
      <x:c r="M9740" s="267" t="n">
        <x:f>I9740*TOMATO_HOURS*WEEKS*(1+TOMATO_DIM)^I9740+J9740*CARROT_HOURS*WEEKS*(1+CARROT_DIM)^J9740+K9740*MESCLUN_HOURS*WEEKS*(1+MESCLUN_DIM)^K9740</x:f>
        <x:v>6928.20920672092</x:v>
      </x:c>
      <x:c r="N9740" s="267" t="n">
        <x:f>MAX(M9740-FARMER_HOURS,0)/TEMP_HOURS_PER_WORKER</x:f>
        <x:v>4.311256393556194</x:v>
      </x:c>
      <x:c r="O9740" s="268" t="n">
        <x:f>I9740*TOMATO_PRICE+J9740*CARROT_PRICE+K9740*MESCLUN_PRICE</x:f>
        <x:v>220292</x:v>
      </x:c>
      <x:c r="P9740" s="268" t="n">
        <x:f>I9740*TOMATO_FERTILIZER+J9740*CARROT_FERTILIZER+K9740*MESCLUN_FERTILIZER</x:f>
        <x:v>39600</x:v>
      </x:c>
      <x:c r="Q9740" s="268" t="n">
        <x:f>MIN(M9740,FARMER_HOURS)*FARMER_RATE+MAX(M9740-FARMER_HOURS,0)*TEMP_RATE</x:f>
        <x:v>132781.40983890486</x:v>
      </x:c>
      <x:c r="R9740" s="268" t="n">
        <x:f>O9740-P9740-Q9740-FIXED_COST</x:f>
        <x:v>27910.59016109514</x:v>
      </x:c>
      <x:c r="S9740" s="139" t="str">
        <x:f>IF(AND(L9740&lt;=TOTAL_BED_CAP,N9740&lt;=TEMP_WORKER_CAP),"YES","NO")</x:f>
        <x:v>NO</x:v>
      </x:c>
      <x:c r="T9740" s="139" t="n">
        <x:f>IF(S9740="YES",R9740,-1E+99)</x:f>
        <x:v>-1e+99</x:v>
      </x:c>
    </x:row>
    <x:row r="9741">
      <x:c r="A9741" s="139"/>
      <x:c r="B9741" s="139"/>
      <x:c r="C9741" s="139"/>
      <x:c r="D9741" s="139"/>
      <x:c r="E9741" s="139"/>
      <x:c r="F9741" s="139"/>
      <x:c r="G9741" s="139"/>
      <x:c r="H9741" s="139"/>
      <x:c r="I9741" s="266" t="n">
        <x:f>INT((ROW()-ROW($I$46))/((CARROT_CAP+1)*(MESCLUN_CAP+1)))</x:f>
        <x:v>14</x:v>
      </x:c>
      <x:c r="J9741" s="266" t="n">
        <x:f>MOD(INT((ROW()-ROW($I$46))/(MESCLUN_CAP+1)),CARROT_CAP+1)</x:f>
        <x:v>18</x:v>
      </x:c>
      <x:c r="K9741" s="266" t="n">
        <x:f>MOD(ROW()-ROW($I$46),MESCLUN_CAP+1)</x:f>
        <x:v>23</x:v>
      </x:c>
      <x:c r="L9741" s="266" t="n">
        <x:f>SUM(I9741:K9741)</x:f>
        <x:v>55</x:v>
      </x:c>
      <x:c r="M9741" s="267" t="n">
        <x:f>I9741*TOMATO_HOURS*WEEKS*(1+TOMATO_DIM)^I9741+J9741*CARROT_HOURS*WEEKS*(1+CARROT_DIM)^J9741+K9741*MESCLUN_HOURS*WEEKS*(1+MESCLUN_DIM)^K9741</x:f>
        <x:v>7004.355795578356</x:v>
      </x:c>
      <x:c r="N9741" s="267" t="n">
        <x:f>MAX(M9741-FARMER_HOURS,0)/TEMP_HOURS_PER_WORKER</x:f>
        <x:v>4.364135969151636</x:v>
      </x:c>
      <x:c r="O9741" s="268" t="n">
        <x:f>I9741*TOMATO_PRICE+J9741*CARROT_PRICE+K9741*MESCLUN_PRICE</x:f>
        <x:v>222992</x:v>
      </x:c>
      <x:c r="P9741" s="268" t="n">
        <x:f>I9741*TOMATO_FERTILIZER+J9741*CARROT_FERTILIZER+K9741*MESCLUN_FERTILIZER</x:f>
        <x:v>40480</x:v>
      </x:c>
      <x:c r="Q9741" s="268" t="n">
        <x:f>MIN(M9741,FARMER_HOURS)*FARMER_RATE+MAX(M9741-FARMER_HOURS,0)*TEMP_RATE</x:f>
        <x:v>134103.3992287909</x:v>
      </x:c>
      <x:c r="R9741" s="268" t="n">
        <x:f>O9741-P9741-Q9741-FIXED_COST</x:f>
        <x:v>28408.60077120911</x:v>
      </x:c>
      <x:c r="S9741" s="139" t="str">
        <x:f>IF(AND(L9741&lt;=TOTAL_BED_CAP,N9741&lt;=TEMP_WORKER_CAP),"YES","NO")</x:f>
        <x:v>NO</x:v>
      </x:c>
      <x:c r="T9741" s="139" t="n">
        <x:f>IF(S9741="YES",R9741,-1E+99)</x:f>
        <x:v>-1e+99</x:v>
      </x:c>
    </x:row>
    <x:row r="9742">
      <x:c r="A9742" s="139"/>
      <x:c r="B9742" s="139"/>
      <x:c r="C9742" s="139"/>
      <x:c r="D9742" s="139"/>
      <x:c r="E9742" s="139"/>
      <x:c r="F9742" s="139"/>
      <x:c r="G9742" s="139"/>
      <x:c r="H9742" s="139"/>
      <x:c r="I9742" s="266" t="n">
        <x:f>INT((ROW()-ROW($I$46))/((CARROT_CAP+1)*(MESCLUN_CAP+1)))</x:f>
        <x:v>14</x:v>
      </x:c>
      <x:c r="J9742" s="266" t="n">
        <x:f>MOD(INT((ROW()-ROW($I$46))/(MESCLUN_CAP+1)),CARROT_CAP+1)</x:f>
        <x:v>18</x:v>
      </x:c>
      <x:c r="K9742" s="266" t="n">
        <x:f>MOD(ROW()-ROW($I$46),MESCLUN_CAP+1)</x:f>
        <x:v>24</x:v>
      </x:c>
      <x:c r="L9742" s="266" t="n">
        <x:f>SUM(I9742:K9742)</x:f>
        <x:v>56</x:v>
      </x:c>
      <x:c r="M9742" s="267" t="n">
        <x:f>I9742*TOMATO_HOURS*WEEKS*(1+TOMATO_DIM)^I9742+J9742*CARROT_HOURS*WEEKS*(1+CARROT_DIM)^J9742+K9742*MESCLUN_HOURS*WEEKS*(1+MESCLUN_DIM)^K9742</x:f>
        <x:v>7082.2027451578515</x:v>
      </x:c>
      <x:c r="N9742" s="267" t="n">
        <x:f>MAX(M9742-FARMER_HOURS,0)/TEMP_HOURS_PER_WORKER</x:f>
        <x:v>4.418196350804063</x:v>
      </x:c>
      <x:c r="O9742" s="268" t="n">
        <x:f>I9742*TOMATO_PRICE+J9742*CARROT_PRICE+K9742*MESCLUN_PRICE</x:f>
        <x:v>225692</x:v>
      </x:c>
      <x:c r="P9742" s="268" t="n">
        <x:f>I9742*TOMATO_FERTILIZER+J9742*CARROT_FERTILIZER+K9742*MESCLUN_FERTILIZER</x:f>
        <x:v>41360</x:v>
      </x:c>
      <x:c r="Q9742" s="268" t="n">
        <x:f>MIN(M9742,FARMER_HOURS)*FARMER_RATE+MAX(M9742-FARMER_HOURS,0)*TEMP_RATE</x:f>
        <x:v>135454.90877010158</x:v>
      </x:c>
      <x:c r="R9742" s="268" t="n">
        <x:f>O9742-P9742-Q9742-FIXED_COST</x:f>
        <x:v>28877.09122989842</x:v>
      </x:c>
      <x:c r="S9742" s="139" t="str">
        <x:f>IF(AND(L9742&lt;=TOTAL_BED_CAP,N9742&lt;=TEMP_WORKER_CAP),"YES","NO")</x:f>
        <x:v>NO</x:v>
      </x:c>
      <x:c r="T9742" s="139" t="n">
        <x:f>IF(S9742="YES",R9742,-1E+99)</x:f>
        <x:v>-1e+99</x:v>
      </x:c>
    </x:row>
    <x:row r="9743">
      <x:c r="A9743" s="139"/>
      <x:c r="B9743" s="139"/>
      <x:c r="C9743" s="139"/>
      <x:c r="D9743" s="139"/>
      <x:c r="E9743" s="139"/>
      <x:c r="F9743" s="139"/>
      <x:c r="G9743" s="139"/>
      <x:c r="H9743" s="139"/>
      <x:c r="I9743" s="266" t="n">
        <x:f>INT((ROW()-ROW($I$46))/((CARROT_CAP+1)*(MESCLUN_CAP+1)))</x:f>
        <x:v>14</x:v>
      </x:c>
      <x:c r="J9743" s="266" t="n">
        <x:f>MOD(INT((ROW()-ROW($I$46))/(MESCLUN_CAP+1)),CARROT_CAP+1)</x:f>
        <x:v>18</x:v>
      </x:c>
      <x:c r="K9743" s="266" t="n">
        <x:f>MOD(ROW()-ROW($I$46),MESCLUN_CAP+1)</x:f>
        <x:v>25</x:v>
      </x:c>
      <x:c r="L9743" s="266" t="n">
        <x:f>SUM(I9743:K9743)</x:f>
        <x:v>57</x:v>
      </x:c>
      <x:c r="M9743" s="267" t="n">
        <x:f>I9743*TOMATO_HOURS*WEEKS*(1+TOMATO_DIM)^I9743+J9743*CARROT_HOURS*WEEKS*(1+CARROT_DIM)^J9743+K9743*MESCLUN_HOURS*WEEKS*(1+MESCLUN_DIM)^K9743</x:f>
        <x:v>7161.7806665729495</x:v>
      </x:c>
      <x:c r="N9743" s="267" t="n">
        <x:f>MAX(M9743-FARMER_HOURS,0)/TEMP_HOURS_PER_WORKER</x:f>
        <x:v>4.473458796231215</x:v>
      </x:c>
      <x:c r="O9743" s="268" t="n">
        <x:f>I9743*TOMATO_PRICE+J9743*CARROT_PRICE+K9743*MESCLUN_PRICE</x:f>
        <x:v>228392</x:v>
      </x:c>
      <x:c r="P9743" s="268" t="n">
        <x:f>I9743*TOMATO_FERTILIZER+J9743*CARROT_FERTILIZER+K9743*MESCLUN_FERTILIZER</x:f>
        <x:v>42240</x:v>
      </x:c>
      <x:c r="Q9743" s="268" t="n">
        <x:f>MIN(M9743,FARMER_HOURS)*FARMER_RATE+MAX(M9743-FARMER_HOURS,0)*TEMP_RATE</x:f>
        <x:v>136836.46990578037</x:v>
      </x:c>
      <x:c r="R9743" s="268" t="n">
        <x:f>O9743-P9743-Q9743-FIXED_COST</x:f>
        <x:v>29315.530094219634</x:v>
      </x:c>
      <x:c r="S9743" s="139" t="str">
        <x:f>IF(AND(L9743&lt;=TOTAL_BED_CAP,N9743&lt;=TEMP_WORKER_CAP),"YES","NO")</x:f>
        <x:v>NO</x:v>
      </x:c>
      <x:c r="T9743" s="139" t="n">
        <x:f>IF(S9743="YES",R9743,-1E+99)</x:f>
        <x:v>-1e+99</x:v>
      </x:c>
    </x:row>
    <x:row r="9744">
      <x:c r="A9744" s="139"/>
      <x:c r="B9744" s="139"/>
      <x:c r="C9744" s="139"/>
      <x:c r="D9744" s="139"/>
      <x:c r="E9744" s="139"/>
      <x:c r="F9744" s="139"/>
      <x:c r="G9744" s="139"/>
      <x:c r="H9744" s="139"/>
      <x:c r="I9744" s="266" t="n">
        <x:f>INT((ROW()-ROW($I$46))/((CARROT_CAP+1)*(MESCLUN_CAP+1)))</x:f>
        <x:v>14</x:v>
      </x:c>
      <x:c r="J9744" s="266" t="n">
        <x:f>MOD(INT((ROW()-ROW($I$46))/(MESCLUN_CAP+1)),CARROT_CAP+1)</x:f>
        <x:v>18</x:v>
      </x:c>
      <x:c r="K9744" s="266" t="n">
        <x:f>MOD(ROW()-ROW($I$46),MESCLUN_CAP+1)</x:f>
        <x:v>26</x:v>
      </x:c>
      <x:c r="L9744" s="266" t="n">
        <x:f>SUM(I9744:K9744)</x:f>
        <x:v>58</x:v>
      </x:c>
      <x:c r="M9744" s="267" t="n">
        <x:f>I9744*TOMATO_HOURS*WEEKS*(1+TOMATO_DIM)^I9744+J9744*CARROT_HOURS*WEEKS*(1+CARROT_DIM)^J9744+K9744*MESCLUN_HOURS*WEEKS*(1+MESCLUN_DIM)^K9744</x:f>
        <x:v>7243.120670533666</x:v>
      </x:c>
      <x:c r="N9744" s="267" t="n">
        <x:f>MAX(M9744-FARMER_HOURS,0)/TEMP_HOURS_PER_WORKER</x:f>
        <x:v>4.529944910092824</x:v>
      </x:c>
      <x:c r="O9744" s="268" t="n">
        <x:f>I9744*TOMATO_PRICE+J9744*CARROT_PRICE+K9744*MESCLUN_PRICE</x:f>
        <x:v>231092</x:v>
      </x:c>
      <x:c r="P9744" s="268" t="n">
        <x:f>I9744*TOMATO_FERTILIZER+J9744*CARROT_FERTILIZER+K9744*MESCLUN_FERTILIZER</x:f>
        <x:v>43120</x:v>
      </x:c>
      <x:c r="Q9744" s="268" t="n">
        <x:f>MIN(M9744,FARMER_HOURS)*FARMER_RATE+MAX(M9744-FARMER_HOURS,0)*TEMP_RATE</x:f>
        <x:v>138248.6227523206</x:v>
      </x:c>
      <x:c r="R9744" s="268" t="n">
        <x:f>O9744-P9744-Q9744-FIXED_COST</x:f>
        <x:v>29723.377247679397</x:v>
      </x:c>
      <x:c r="S9744" s="139" t="str">
        <x:f>IF(AND(L9744&lt;=TOTAL_BED_CAP,N9744&lt;=TEMP_WORKER_CAP),"YES","NO")</x:f>
        <x:v>NO</x:v>
      </x:c>
      <x:c r="T9744" s="139" t="n">
        <x:f>IF(S9744="YES",R9744,-1E+99)</x:f>
        <x:v>-1e+99</x:v>
      </x:c>
    </x:row>
    <x:row r="9745">
      <x:c r="A9745" s="139"/>
      <x:c r="B9745" s="139"/>
      <x:c r="C9745" s="139"/>
      <x:c r="D9745" s="139"/>
      <x:c r="E9745" s="139"/>
      <x:c r="F9745" s="139"/>
      <x:c r="G9745" s="139"/>
      <x:c r="H9745" s="139"/>
      <x:c r="I9745" s="266" t="n">
        <x:f>INT((ROW()-ROW($I$46))/((CARROT_CAP+1)*(MESCLUN_CAP+1)))</x:f>
        <x:v>14</x:v>
      </x:c>
      <x:c r="J9745" s="266" t="n">
        <x:f>MOD(INT((ROW()-ROW($I$46))/(MESCLUN_CAP+1)),CARROT_CAP+1)</x:f>
        <x:v>18</x:v>
      </x:c>
      <x:c r="K9745" s="266" t="n">
        <x:f>MOD(ROW()-ROW($I$46),MESCLUN_CAP+1)</x:f>
        <x:v>27</x:v>
      </x:c>
      <x:c r="L9745" s="266" t="n">
        <x:f>SUM(I9745:K9745)</x:f>
        <x:v>59</x:v>
      </x:c>
      <x:c r="M9745" s="267" t="n">
        <x:f>I9745*TOMATO_HOURS*WEEKS*(1+TOMATO_DIM)^I9745+J9745*CARROT_HOURS*WEEKS*(1+CARROT_DIM)^J9745+K9745*MESCLUN_HOURS*WEEKS*(1+MESCLUN_DIM)^K9745</x:f>
        <x:v>7326.254375053424</x:v>
      </x:c>
      <x:c r="N9745" s="267" t="n">
        <x:f>MAX(M9745-FARMER_HOURS,0)/TEMP_HOURS_PER_WORKER</x:f>
        <x:v>4.587676649342655</x:v>
      </x:c>
      <x:c r="O9745" s="268" t="n">
        <x:f>I9745*TOMATO_PRICE+J9745*CARROT_PRICE+K9745*MESCLUN_PRICE</x:f>
        <x:v>233792</x:v>
      </x:c>
      <x:c r="P9745" s="268" t="n">
        <x:f>I9745*TOMATO_FERTILIZER+J9745*CARROT_FERTILIZER+K9745*MESCLUN_FERTILIZER</x:f>
        <x:v>44000</x:v>
      </x:c>
      <x:c r="Q9745" s="268" t="n">
        <x:f>MIN(M9745,FARMER_HOURS)*FARMER_RATE+MAX(M9745-FARMER_HOURS,0)*TEMP_RATE</x:f>
        <x:v>139691.9162335664</x:v>
      </x:c>
      <x:c r="R9745" s="268" t="n">
        <x:f>O9745-P9745-Q9745-FIXED_COST</x:f>
        <x:v>30100.083766433614</x:v>
      </x:c>
      <x:c r="S9745" s="139" t="str">
        <x:f>IF(AND(L9745&lt;=TOTAL_BED_CAP,N9745&lt;=TEMP_WORKER_CAP),"YES","NO")</x:f>
        <x:v>NO</x:v>
      </x:c>
      <x:c r="T9745" s="139" t="n">
        <x:f>IF(S9745="YES",R9745,-1E+99)</x:f>
        <x:v>-1e+99</x:v>
      </x:c>
    </x:row>
    <x:row r="9746">
      <x:c r="A9746" s="139"/>
      <x:c r="B9746" s="139"/>
      <x:c r="C9746" s="139"/>
      <x:c r="D9746" s="139"/>
      <x:c r="E9746" s="139"/>
      <x:c r="F9746" s="139"/>
      <x:c r="G9746" s="139"/>
      <x:c r="H9746" s="139"/>
      <x:c r="I9746" s="266" t="n">
        <x:f>INT((ROW()-ROW($I$46))/((CARROT_CAP+1)*(MESCLUN_CAP+1)))</x:f>
        <x:v>14</x:v>
      </x:c>
      <x:c r="J9746" s="266" t="n">
        <x:f>MOD(INT((ROW()-ROW($I$46))/(MESCLUN_CAP+1)),CARROT_CAP+1)</x:f>
        <x:v>18</x:v>
      </x:c>
      <x:c r="K9746" s="266" t="n">
        <x:f>MOD(ROW()-ROW($I$46),MESCLUN_CAP+1)</x:f>
        <x:v>28</x:v>
      </x:c>
      <x:c r="L9746" s="266" t="n">
        <x:f>SUM(I9746:K9746)</x:f>
        <x:v>60</x:v>
      </x:c>
      <x:c r="M9746" s="267" t="n">
        <x:f>I9746*TOMATO_HOURS*WEEKS*(1+TOMATO_DIM)^I9746+J9746*CARROT_HOURS*WEEKS*(1+CARROT_DIM)^J9746+K9746*MESCLUN_HOURS*WEEKS*(1+MESCLUN_DIM)^K9746</x:f>
        <x:v>7411.213913270577</x:v>
      </x:c>
      <x:c r="N9746" s="267" t="n">
        <x:f>MAX(M9746-FARMER_HOURS,0)/TEMP_HOURS_PER_WORKER</x:f>
        <x:v>4.6466763286601225</x:v>
      </x:c>
      <x:c r="O9746" s="268" t="n">
        <x:f>I9746*TOMATO_PRICE+J9746*CARROT_PRICE+K9746*MESCLUN_PRICE</x:f>
        <x:v>236492</x:v>
      </x:c>
      <x:c r="P9746" s="268" t="n">
        <x:f>I9746*TOMATO_FERTILIZER+J9746*CARROT_FERTILIZER+K9746*MESCLUN_FERTILIZER</x:f>
        <x:v>44880</x:v>
      </x:c>
      <x:c r="Q9746" s="268" t="n">
        <x:f>MIN(M9746,FARMER_HOURS)*FARMER_RATE+MAX(M9746-FARMER_HOURS,0)*TEMP_RATE</x:f>
        <x:v>141166.90821650307</x:v>
      </x:c>
      <x:c r="R9746" s="268" t="n">
        <x:f>O9746-P9746-Q9746-FIXED_COST</x:f>
        <x:v>30445.09178349693</x:v>
      </x:c>
      <x:c r="S9746" s="139" t="str">
        <x:f>IF(AND(L9746&lt;=TOTAL_BED_CAP,N9746&lt;=TEMP_WORKER_CAP),"YES","NO")</x:f>
        <x:v>NO</x:v>
      </x:c>
      <x:c r="T9746" s="139" t="n">
        <x:f>IF(S9746="YES",R9746,-1E+99)</x:f>
        <x:v>-1e+99</x:v>
      </x:c>
    </x:row>
    <x:row r="9747">
      <x:c r="A9747" s="139"/>
      <x:c r="B9747" s="139"/>
      <x:c r="C9747" s="139"/>
      <x:c r="D9747" s="139"/>
      <x:c r="E9747" s="139"/>
      <x:c r="F9747" s="139"/>
      <x:c r="G9747" s="139"/>
      <x:c r="H9747" s="139"/>
      <x:c r="I9747" s="266" t="n">
        <x:f>INT((ROW()-ROW($I$46))/((CARROT_CAP+1)*(MESCLUN_CAP+1)))</x:f>
        <x:v>14</x:v>
      </x:c>
      <x:c r="J9747" s="266" t="n">
        <x:f>MOD(INT((ROW()-ROW($I$46))/(MESCLUN_CAP+1)),CARROT_CAP+1)</x:f>
        <x:v>18</x:v>
      </x:c>
      <x:c r="K9747" s="266" t="n">
        <x:f>MOD(ROW()-ROW($I$46),MESCLUN_CAP+1)</x:f>
        <x:v>29</x:v>
      </x:c>
      <x:c r="L9747" s="266" t="n">
        <x:f>SUM(I9747:K9747)</x:f>
        <x:v>61</x:v>
      </x:c>
      <x:c r="M9747" s="267" t="n">
        <x:f>I9747*TOMATO_HOURS*WEEKS*(1+TOMATO_DIM)^I9747+J9747*CARROT_HOURS*WEEKS*(1+CARROT_DIM)^J9747+K9747*MESCLUN_HOURS*WEEKS*(1+MESCLUN_DIM)^K9747</x:f>
        <x:v>7498.031941386231</x:v>
      </x:c>
      <x:c r="N9747" s="267" t="n">
        <x:f>MAX(M9747-FARMER_HOURS,0)/TEMP_HOURS_PER_WORKER</x:f>
        <x:v>4.70696662596266</x:v>
      </x:c>
      <x:c r="O9747" s="268" t="n">
        <x:f>I9747*TOMATO_PRICE+J9747*CARROT_PRICE+K9747*MESCLUN_PRICE</x:f>
        <x:v>239192</x:v>
      </x:c>
      <x:c r="P9747" s="268" t="n">
        <x:f>I9747*TOMATO_FERTILIZER+J9747*CARROT_FERTILIZER+K9747*MESCLUN_FERTILIZER</x:f>
        <x:v>45760</x:v>
      </x:c>
      <x:c r="Q9747" s="268" t="n">
        <x:f>MIN(M9747,FARMER_HOURS)*FARMER_RATE+MAX(M9747-FARMER_HOURS,0)*TEMP_RATE</x:f>
        <x:v>142674.1656490665</x:v>
      </x:c>
      <x:c r="R9747" s="268" t="n">
        <x:f>O9747-P9747-Q9747-FIXED_COST</x:f>
        <x:v>30757.834350933495</x:v>
      </x:c>
      <x:c r="S9747" s="139" t="str">
        <x:f>IF(AND(L9747&lt;=TOTAL_BED_CAP,N9747&lt;=TEMP_WORKER_CAP),"YES","NO")</x:f>
        <x:v>NO</x:v>
      </x:c>
      <x:c r="T9747" s="139" t="n">
        <x:f>IF(S9747="YES",R9747,-1E+99)</x:f>
        <x:v>-1e+99</x:v>
      </x:c>
    </x:row>
    <x:row r="9748">
      <x:c r="A9748" s="139"/>
      <x:c r="B9748" s="139"/>
      <x:c r="C9748" s="139"/>
      <x:c r="D9748" s="139"/>
      <x:c r="E9748" s="139"/>
      <x:c r="F9748" s="139"/>
      <x:c r="G9748" s="139"/>
      <x:c r="H9748" s="139"/>
      <x:c r="I9748" s="266" t="n">
        <x:f>INT((ROW()-ROW($I$46))/((CARROT_CAP+1)*(MESCLUN_CAP+1)))</x:f>
        <x:v>14</x:v>
      </x:c>
      <x:c r="J9748" s="266" t="n">
        <x:f>MOD(INT((ROW()-ROW($I$46))/(MESCLUN_CAP+1)),CARROT_CAP+1)</x:f>
        <x:v>18</x:v>
      </x:c>
      <x:c r="K9748" s="266" t="n">
        <x:f>MOD(ROW()-ROW($I$46),MESCLUN_CAP+1)</x:f>
        <x:v>30</x:v>
      </x:c>
      <x:c r="L9748" s="266" t="n">
        <x:f>SUM(I9748:K9748)</x:f>
        <x:v>62</x:v>
      </x:c>
      <x:c r="M9748" s="267" t="n">
        <x:f>I9748*TOMATO_HOURS*WEEKS*(1+TOMATO_DIM)^I9748+J9748*CARROT_HOURS*WEEKS*(1+CARROT_DIM)^J9748+K9748*MESCLUN_HOURS*WEEKS*(1+MESCLUN_DIM)^K9748</x:f>
        <x:v>7586.74164672</x:v>
      </x:c>
      <x:c r="N9748" s="267" t="n">
        <x:f>MAX(M9748-FARMER_HOURS,0)/TEMP_HOURS_PER_WORKER</x:f>
        <x:v>4.768570588</x:v>
      </x:c>
      <x:c r="O9748" s="268" t="n">
        <x:f>I9748*TOMATO_PRICE+J9748*CARROT_PRICE+K9748*MESCLUN_PRICE</x:f>
        <x:v>241892</x:v>
      </x:c>
      <x:c r="P9748" s="268" t="n">
        <x:f>I9748*TOMATO_FERTILIZER+J9748*CARROT_FERTILIZER+K9748*MESCLUN_FERTILIZER</x:f>
        <x:v>46640</x:v>
      </x:c>
      <x:c r="Q9748" s="268" t="n">
        <x:f>MIN(M9748,FARMER_HOURS)*FARMER_RATE+MAX(M9748-FARMER_HOURS,0)*TEMP_RATE</x:f>
        <x:v>144214.2647</x:v>
      </x:c>
      <x:c r="R9748" s="268" t="n">
        <x:f>O9748-P9748-Q9748-FIXED_COST</x:f>
        <x:v>31037.7353</x:v>
      </x:c>
      <x:c r="S9748" s="139" t="str">
        <x:f>IF(AND(L9748&lt;=TOTAL_BED_CAP,N9748&lt;=TEMP_WORKER_CAP),"YES","NO")</x:f>
        <x:v>NO</x:v>
      </x:c>
      <x:c r="T9748" s="139" t="n">
        <x:f>IF(S9748="YES",R9748,-1E+99)</x:f>
        <x:v>-1e+99</x:v>
      </x:c>
    </x:row>
    <x:row r="9749">
      <x:c r="A9749" s="139"/>
      <x:c r="B9749" s="139"/>
      <x:c r="C9749" s="139"/>
      <x:c r="D9749" s="139"/>
      <x:c r="E9749" s="139"/>
      <x:c r="F9749" s="139"/>
      <x:c r="G9749" s="139"/>
      <x:c r="H9749" s="139"/>
      <x:c r="I9749" s="266" t="n">
        <x:f>INT((ROW()-ROW($I$46))/((CARROT_CAP+1)*(MESCLUN_CAP+1)))</x:f>
        <x:v>14</x:v>
      </x:c>
      <x:c r="J9749" s="266" t="n">
        <x:f>MOD(INT((ROW()-ROW($I$46))/(MESCLUN_CAP+1)),CARROT_CAP+1)</x:f>
        <x:v>19</x:v>
      </x:c>
      <x:c r="K9749" s="266" t="n">
        <x:f>MOD(ROW()-ROW($I$46),MESCLUN_CAP+1)</x:f>
        <x:v>0</x:v>
      </x:c>
      <x:c r="L9749" s="266" t="n">
        <x:f>SUM(I9749:K9749)</x:f>
        <x:v>33</x:v>
      </x:c>
      <x:c r="M9749" s="267" t="n">
        <x:f>I9749*TOMATO_HOURS*WEEKS*(1+TOMATO_DIM)^I9749+J9749*CARROT_HOURS*WEEKS*(1+CARROT_DIM)^J9749+K9749*MESCLUN_HOURS*WEEKS*(1+MESCLUN_DIM)^K9749</x:f>
        <x:v>5696.078508968866</x:v>
      </x:c>
      <x:c r="N9749" s="267" t="n">
        <x:f>MAX(M9749-FARMER_HOURS,0)/TEMP_HOURS_PER_WORKER</x:f>
        <x:v>3.4556100756728236</x:v>
      </x:c>
      <x:c r="O9749" s="268" t="n">
        <x:f>I9749*TOMATO_PRICE+J9749*CARROT_PRICE+K9749*MESCLUN_PRICE</x:f>
        <x:v>162986</x:v>
      </x:c>
      <x:c r="P9749" s="268" t="n">
        <x:f>I9749*TOMATO_FERTILIZER+J9749*CARROT_FERTILIZER+K9749*MESCLUN_FERTILIZER</x:f>
        <x:v>20680</x:v>
      </x:c>
      <x:c r="Q9749" s="268" t="n">
        <x:f>MIN(M9749,FARMER_HOURS)*FARMER_RATE+MAX(M9749-FARMER_HOURS,0)*TEMP_RATE</x:f>
        <x:v>111390.25189182059</x:v>
      </x:c>
      <x:c r="R9749" s="268" t="n">
        <x:f>O9749-P9749-Q9749-FIXED_COST</x:f>
        <x:v>10915.74810817941</x:v>
      </x:c>
      <x:c r="S9749" s="139" t="str">
        <x:f>IF(AND(L9749&lt;=TOTAL_BED_CAP,N9749&lt;=TEMP_WORKER_CAP),"YES","NO")</x:f>
        <x:v>YES</x:v>
      </x:c>
      <x:c r="T9749" s="139" t="n">
        <x:f>IF(S9749="YES",R9749,-1E+99)</x:f>
        <x:v>10915.74810817941</x:v>
      </x:c>
    </x:row>
    <x:row r="9750">
      <x:c r="A9750" s="139"/>
      <x:c r="B9750" s="139"/>
      <x:c r="C9750" s="139"/>
      <x:c r="D9750" s="139"/>
      <x:c r="E9750" s="139"/>
      <x:c r="F9750" s="139"/>
      <x:c r="G9750" s="139"/>
      <x:c r="H9750" s="139"/>
      <x:c r="I9750" s="266" t="n">
        <x:f>INT((ROW()-ROW($I$46))/((CARROT_CAP+1)*(MESCLUN_CAP+1)))</x:f>
        <x:v>14</x:v>
      </x:c>
      <x:c r="J9750" s="266" t="n">
        <x:f>MOD(INT((ROW()-ROW($I$46))/(MESCLUN_CAP+1)),CARROT_CAP+1)</x:f>
        <x:v>19</x:v>
      </x:c>
      <x:c r="K9750" s="266" t="n">
        <x:f>MOD(ROW()-ROW($I$46),MESCLUN_CAP+1)</x:f>
        <x:v>1</x:v>
      </x:c>
      <x:c r="L9750" s="266" t="n">
        <x:f>SUM(I9750:K9750)</x:f>
        <x:v>34</x:v>
      </x:c>
      <x:c r="M9750" s="267" t="n">
        <x:f>I9750*TOMATO_HOURS*WEEKS*(1+TOMATO_DIM)^I9750+J9750*CARROT_HOURS*WEEKS*(1+CARROT_DIM)^J9750+K9750*MESCLUN_HOURS*WEEKS*(1+MESCLUN_DIM)^K9750</x:f>
        <x:v>5741.641008968866</x:v>
      </x:c>
      <x:c r="N9750" s="267" t="n">
        <x:f>MAX(M9750-FARMER_HOURS,0)/TEMP_HOURS_PER_WORKER</x:f>
        <x:v>3.4872507006728237</x:v>
      </x:c>
      <x:c r="O9750" s="268" t="n">
        <x:f>I9750*TOMATO_PRICE+J9750*CARROT_PRICE+K9750*MESCLUN_PRICE</x:f>
        <x:v>165686</x:v>
      </x:c>
      <x:c r="P9750" s="268" t="n">
        <x:f>I9750*TOMATO_FERTILIZER+J9750*CARROT_FERTILIZER+K9750*MESCLUN_FERTILIZER</x:f>
        <x:v>21560</x:v>
      </x:c>
      <x:c r="Q9750" s="268" t="n">
        <x:f>MIN(M9750,FARMER_HOURS)*FARMER_RATE+MAX(M9750-FARMER_HOURS,0)*TEMP_RATE</x:f>
        <x:v>112181.26751682059</x:v>
      </x:c>
      <x:c r="R9750" s="268" t="n">
        <x:f>O9750-P9750-Q9750-FIXED_COST</x:f>
        <x:v>11944.73248317941</x:v>
      </x:c>
      <x:c r="S9750" s="139" t="str">
        <x:f>IF(AND(L9750&lt;=TOTAL_BED_CAP,N9750&lt;=TEMP_WORKER_CAP),"YES","NO")</x:f>
        <x:v>YES</x:v>
      </x:c>
      <x:c r="T9750" s="139" t="n">
        <x:f>IF(S9750="YES",R9750,-1E+99)</x:f>
        <x:v>11944.73248317941</x:v>
      </x:c>
    </x:row>
    <x:row r="9751">
      <x:c r="A9751" s="139"/>
      <x:c r="B9751" s="139"/>
      <x:c r="C9751" s="139"/>
      <x:c r="D9751" s="139"/>
      <x:c r="E9751" s="139"/>
      <x:c r="F9751" s="139"/>
      <x:c r="G9751" s="139"/>
      <x:c r="H9751" s="139"/>
      <x:c r="I9751" s="266" t="n">
        <x:f>INT((ROW()-ROW($I$46))/((CARROT_CAP+1)*(MESCLUN_CAP+1)))</x:f>
        <x:v>14</x:v>
      </x:c>
      <x:c r="J9751" s="266" t="n">
        <x:f>MOD(INT((ROW()-ROW($I$46))/(MESCLUN_CAP+1)),CARROT_CAP+1)</x:f>
        <x:v>19</x:v>
      </x:c>
      <x:c r="K9751" s="266" t="n">
        <x:f>MOD(ROW()-ROW($I$46),MESCLUN_CAP+1)</x:f>
        <x:v>2</x:v>
      </x:c>
      <x:c r="L9751" s="266" t="n">
        <x:f>SUM(I9751:K9751)</x:f>
        <x:v>35</x:v>
      </x:c>
      <x:c r="M9751" s="267" t="n">
        <x:f>I9751*TOMATO_HOURS*WEEKS*(1+TOMATO_DIM)^I9751+J9751*CARROT_HOURS*WEEKS*(1+CARROT_DIM)^J9751+K9751*MESCLUN_HOURS*WEEKS*(1+MESCLUN_DIM)^K9751</x:f>
        <x:v>5788.3425714688665</x:v>
      </x:c>
      <x:c r="N9751" s="267" t="n">
        <x:f>MAX(M9751-FARMER_HOURS,0)/TEMP_HOURS_PER_WORKER</x:f>
        <x:v>3.5196823412978238</x:v>
      </x:c>
      <x:c r="O9751" s="268" t="n">
        <x:f>I9751*TOMATO_PRICE+J9751*CARROT_PRICE+K9751*MESCLUN_PRICE</x:f>
        <x:v>168386</x:v>
      </x:c>
      <x:c r="P9751" s="268" t="n">
        <x:f>I9751*TOMATO_FERTILIZER+J9751*CARROT_FERTILIZER+K9751*MESCLUN_FERTILIZER</x:f>
        <x:v>22440</x:v>
      </x:c>
      <x:c r="Q9751" s="268" t="n">
        <x:f>MIN(M9751,FARMER_HOURS)*FARMER_RATE+MAX(M9751-FARMER_HOURS,0)*TEMP_RATE</x:f>
        <x:v>112992.05853244559</x:v>
      </x:c>
      <x:c r="R9751" s="268" t="n">
        <x:f>O9751-P9751-Q9751-FIXED_COST</x:f>
        <x:v>12953.94146755441</x:v>
      </x:c>
      <x:c r="S9751" s="139" t="str">
        <x:f>IF(AND(L9751&lt;=TOTAL_BED_CAP,N9751&lt;=TEMP_WORKER_CAP),"YES","NO")</x:f>
        <x:v>YES</x:v>
      </x:c>
      <x:c r="T9751" s="139" t="n">
        <x:f>IF(S9751="YES",R9751,-1E+99)</x:f>
        <x:v>12953.94146755441</x:v>
      </x:c>
    </x:row>
    <x:row r="9752">
      <x:c r="A9752" s="139"/>
      <x:c r="B9752" s="139"/>
      <x:c r="C9752" s="139"/>
      <x:c r="D9752" s="139"/>
      <x:c r="E9752" s="139"/>
      <x:c r="F9752" s="139"/>
      <x:c r="G9752" s="139"/>
      <x:c r="H9752" s="139"/>
      <x:c r="I9752" s="266" t="n">
        <x:f>INT((ROW()-ROW($I$46))/((CARROT_CAP+1)*(MESCLUN_CAP+1)))</x:f>
        <x:v>14</x:v>
      </x:c>
      <x:c r="J9752" s="266" t="n">
        <x:f>MOD(INT((ROW()-ROW($I$46))/(MESCLUN_CAP+1)),CARROT_CAP+1)</x:f>
        <x:v>19</x:v>
      </x:c>
      <x:c r="K9752" s="266" t="n">
        <x:f>MOD(ROW()-ROW($I$46),MESCLUN_CAP+1)</x:f>
        <x:v>3</x:v>
      </x:c>
      <x:c r="L9752" s="266" t="n">
        <x:f>SUM(I9752:K9752)</x:f>
        <x:v>36</x:v>
      </x:c>
      <x:c r="M9752" s="267" t="n">
        <x:f>I9752*TOMATO_HOURS*WEEKS*(1+TOMATO_DIM)^I9752+J9752*CARROT_HOURS*WEEKS*(1+CARROT_DIM)^J9752+K9752*MESCLUN_HOURS*WEEKS*(1+MESCLUN_DIM)^K9752</x:f>
        <x:v>5836.204553890741</x:v>
      </x:c>
      <x:c r="N9752" s="267" t="n">
        <x:f>MAX(M9752-FARMER_HOURS,0)/TEMP_HOURS_PER_WORKER</x:f>
        <x:v>3.5529198290907926</x:v>
      </x:c>
      <x:c r="O9752" s="268" t="n">
        <x:f>I9752*TOMATO_PRICE+J9752*CARROT_PRICE+K9752*MESCLUN_PRICE</x:f>
        <x:v>171086</x:v>
      </x:c>
      <x:c r="P9752" s="268" t="n">
        <x:f>I9752*TOMATO_FERTILIZER+J9752*CARROT_FERTILIZER+K9752*MESCLUN_FERTILIZER</x:f>
        <x:v>23320</x:v>
      </x:c>
      <x:c r="Q9752" s="268" t="n">
        <x:f>MIN(M9752,FARMER_HOURS)*FARMER_RATE+MAX(M9752-FARMER_HOURS,0)*TEMP_RATE</x:f>
        <x:v>113822.99572726981</x:v>
      </x:c>
      <x:c r="R9752" s="268" t="n">
        <x:f>O9752-P9752-Q9752-FIXED_COST</x:f>
        <x:v>13943.004272730192</x:v>
      </x:c>
      <x:c r="S9752" s="139" t="str">
        <x:f>IF(AND(L9752&lt;=TOTAL_BED_CAP,N9752&lt;=TEMP_WORKER_CAP),"YES","NO")</x:f>
        <x:v>YES</x:v>
      </x:c>
      <x:c r="T9752" s="139" t="n">
        <x:f>IF(S9752="YES",R9752,-1E+99)</x:f>
        <x:v>13943.004272730192</x:v>
      </x:c>
    </x:row>
    <x:row r="9753">
      <x:c r="A9753" s="139"/>
      <x:c r="B9753" s="139"/>
      <x:c r="C9753" s="139"/>
      <x:c r="D9753" s="139"/>
      <x:c r="E9753" s="139"/>
      <x:c r="F9753" s="139"/>
      <x:c r="G9753" s="139"/>
      <x:c r="H9753" s="139"/>
      <x:c r="I9753" s="266" t="n">
        <x:f>INT((ROW()-ROW($I$46))/((CARROT_CAP+1)*(MESCLUN_CAP+1)))</x:f>
        <x:v>14</x:v>
      </x:c>
      <x:c r="J9753" s="266" t="n">
        <x:f>MOD(INT((ROW()-ROW($I$46))/(MESCLUN_CAP+1)),CARROT_CAP+1)</x:f>
        <x:v>19</x:v>
      </x:c>
      <x:c r="K9753" s="266" t="n">
        <x:f>MOD(ROW()-ROW($I$46),MESCLUN_CAP+1)</x:f>
        <x:v>4</x:v>
      </x:c>
      <x:c r="L9753" s="266" t="n">
        <x:f>SUM(I9753:K9753)</x:f>
        <x:v>37</x:v>
      </x:c>
      <x:c r="M9753" s="267" t="n">
        <x:f>I9753*TOMATO_HOURS*WEEKS*(1+TOMATO_DIM)^I9753+J9753*CARROT_HOURS*WEEKS*(1+CARROT_DIM)^J9753+K9753*MESCLUN_HOURS*WEEKS*(1+MESCLUN_DIM)^K9753</x:f>
        <x:v>5885.248669613397</x:v>
      </x:c>
      <x:c r="N9753" s="267" t="n">
        <x:f>MAX(M9753-FARMER_HOURS,0)/TEMP_HOURS_PER_WORKER</x:f>
        <x:v>3.5869782427870813</x:v>
      </x:c>
      <x:c r="O9753" s="268" t="n">
        <x:f>I9753*TOMATO_PRICE+J9753*CARROT_PRICE+K9753*MESCLUN_PRICE</x:f>
        <x:v>173786</x:v>
      </x:c>
      <x:c r="P9753" s="268" t="n">
        <x:f>I9753*TOMATO_FERTILIZER+J9753*CARROT_FERTILIZER+K9753*MESCLUN_FERTILIZER</x:f>
        <x:v>24200</x:v>
      </x:c>
      <x:c r="Q9753" s="268" t="n">
        <x:f>MIN(M9753,FARMER_HOURS)*FARMER_RATE+MAX(M9753-FARMER_HOURS,0)*TEMP_RATE</x:f>
        <x:v>114674.45606967703</x:v>
      </x:c>
      <x:c r="R9753" s="268" t="n">
        <x:f>O9753-P9753-Q9753-FIXED_COST</x:f>
        <x:v>14911.543930322965</x:v>
      </x:c>
      <x:c r="S9753" s="139" t="str">
        <x:f>IF(AND(L9753&lt;=TOTAL_BED_CAP,N9753&lt;=TEMP_WORKER_CAP),"YES","NO")</x:f>
        <x:v>YES</x:v>
      </x:c>
      <x:c r="T9753" s="139" t="n">
        <x:f>IF(S9753="YES",R9753,-1E+99)</x:f>
        <x:v>14911.543930322965</x:v>
      </x:c>
    </x:row>
    <x:row r="9754">
      <x:c r="A9754" s="139"/>
      <x:c r="B9754" s="139"/>
      <x:c r="C9754" s="139"/>
      <x:c r="D9754" s="139"/>
      <x:c r="E9754" s="139"/>
      <x:c r="F9754" s="139"/>
      <x:c r="G9754" s="139"/>
      <x:c r="H9754" s="139"/>
      <x:c r="I9754" s="266" t="n">
        <x:f>INT((ROW()-ROW($I$46))/((CARROT_CAP+1)*(MESCLUN_CAP+1)))</x:f>
        <x:v>14</x:v>
      </x:c>
      <x:c r="J9754" s="266" t="n">
        <x:f>MOD(INT((ROW()-ROW($I$46))/(MESCLUN_CAP+1)),CARROT_CAP+1)</x:f>
        <x:v>19</x:v>
      </x:c>
      <x:c r="K9754" s="266" t="n">
        <x:f>MOD(ROW()-ROW($I$46),MESCLUN_CAP+1)</x:f>
        <x:v>5</x:v>
      </x:c>
      <x:c r="L9754" s="266" t="n">
        <x:f>SUM(I9754:K9754)</x:f>
        <x:v>38</x:v>
      </x:c>
      <x:c r="M9754" s="267" t="n">
        <x:f>I9754*TOMATO_HOURS*WEEKS*(1+TOMATO_DIM)^I9754+J9754*CARROT_HOURS*WEEKS*(1+CARROT_DIM)^J9754+K9754*MESCLUN_HOURS*WEEKS*(1+MESCLUN_DIM)^K9754</x:f>
        <x:v>5935.496993534601</x:v>
      </x:c>
      <x:c r="N9754" s="267" t="n">
        <x:f>MAX(M9754-FARMER_HOURS,0)/TEMP_HOURS_PER_WORKER</x:f>
        <x:v>3.621872912176806</x:v>
      </x:c>
      <x:c r="O9754" s="268" t="n">
        <x:f>I9754*TOMATO_PRICE+J9754*CARROT_PRICE+K9754*MESCLUN_PRICE</x:f>
        <x:v>176486</x:v>
      </x:c>
      <x:c r="P9754" s="268" t="n">
        <x:f>I9754*TOMATO_FERTILIZER+J9754*CARROT_FERTILIZER+K9754*MESCLUN_FERTILIZER</x:f>
        <x:v>25080</x:v>
      </x:c>
      <x:c r="Q9754" s="268" t="n">
        <x:f>MIN(M9754,FARMER_HOURS)*FARMER_RATE+MAX(M9754-FARMER_HOURS,0)*TEMP_RATE</x:f>
        <x:v>115546.82280442015</x:v>
      </x:c>
      <x:c r="R9754" s="268" t="n">
        <x:f>O9754-P9754-Q9754-FIXED_COST</x:f>
        <x:v>15859.177195579847</x:v>
      </x:c>
      <x:c r="S9754" s="139" t="str">
        <x:f>IF(AND(L9754&lt;=TOTAL_BED_CAP,N9754&lt;=TEMP_WORKER_CAP),"YES","NO")</x:f>
        <x:v>YES</x:v>
      </x:c>
      <x:c r="T9754" s="139" t="n">
        <x:f>IF(S9754="YES",R9754,-1E+99)</x:f>
        <x:v>15859.177195579847</x:v>
      </x:c>
    </x:row>
    <x:row r="9755">
      <x:c r="A9755" s="139"/>
      <x:c r="B9755" s="139"/>
      <x:c r="C9755" s="139"/>
      <x:c r="D9755" s="139"/>
      <x:c r="E9755" s="139"/>
      <x:c r="F9755" s="139"/>
      <x:c r="G9755" s="139"/>
      <x:c r="H9755" s="139"/>
      <x:c r="I9755" s="266" t="n">
        <x:f>INT((ROW()-ROW($I$46))/((CARROT_CAP+1)*(MESCLUN_CAP+1)))</x:f>
        <x:v>14</x:v>
      </x:c>
      <x:c r="J9755" s="266" t="n">
        <x:f>MOD(INT((ROW()-ROW($I$46))/(MESCLUN_CAP+1)),CARROT_CAP+1)</x:f>
        <x:v>19</x:v>
      </x:c>
      <x:c r="K9755" s="266" t="n">
        <x:f>MOD(ROW()-ROW($I$46),MESCLUN_CAP+1)</x:f>
        <x:v>6</x:v>
      </x:c>
      <x:c r="L9755" s="266" t="n">
        <x:f>SUM(I9755:K9755)</x:f>
        <x:v>39</x:v>
      </x:c>
      <x:c r="M9755" s="267" t="n">
        <x:f>I9755*TOMATO_HOURS*WEEKS*(1+TOMATO_DIM)^I9755+J9755*CARROT_HOURS*WEEKS*(1+CARROT_DIM)^J9755+K9755*MESCLUN_HOURS*WEEKS*(1+MESCLUN_DIM)^K9755</x:f>
        <x:v>5986.971967716234</x:v>
      </x:c>
      <x:c r="N9755" s="267" t="n">
        <x:f>MAX(M9755-FARMER_HOURS,0)/TEMP_HOURS_PER_WORKER</x:f>
        <x:v>3.6576194220251623</x:v>
      </x:c>
      <x:c r="O9755" s="268" t="n">
        <x:f>I9755*TOMATO_PRICE+J9755*CARROT_PRICE+K9755*MESCLUN_PRICE</x:f>
        <x:v>179186</x:v>
      </x:c>
      <x:c r="P9755" s="268" t="n">
        <x:f>I9755*TOMATO_FERTILIZER+J9755*CARROT_FERTILIZER+K9755*MESCLUN_FERTILIZER</x:f>
        <x:v>25960</x:v>
      </x:c>
      <x:c r="Q9755" s="268" t="n">
        <x:f>MIN(M9755,FARMER_HOURS)*FARMER_RATE+MAX(M9755-FARMER_HOURS,0)*TEMP_RATE</x:f>
        <x:v>116440.48555062906</x:v>
      </x:c>
      <x:c r="R9755" s="268" t="n">
        <x:f>O9755-P9755-Q9755-FIXED_COST</x:f>
        <x:v>16785.514449370938</x:v>
      </x:c>
      <x:c r="S9755" s="139" t="str">
        <x:f>IF(AND(L9755&lt;=TOTAL_BED_CAP,N9755&lt;=TEMP_WORKER_CAP),"YES","NO")</x:f>
        <x:v>YES</x:v>
      </x:c>
      <x:c r="T9755" s="139" t="n">
        <x:f>IF(S9755="YES",R9755,-1E+99)</x:f>
        <x:v>16785.514449370938</x:v>
      </x:c>
    </x:row>
    <x:row r="9756">
      <x:c r="A9756" s="139"/>
      <x:c r="B9756" s="139"/>
      <x:c r="C9756" s="139"/>
      <x:c r="D9756" s="139"/>
      <x:c r="E9756" s="139"/>
      <x:c r="F9756" s="139"/>
      <x:c r="G9756" s="139"/>
      <x:c r="H9756" s="139"/>
      <x:c r="I9756" s="266" t="n">
        <x:f>INT((ROW()-ROW($I$46))/((CARROT_CAP+1)*(MESCLUN_CAP+1)))</x:f>
        <x:v>14</x:v>
      </x:c>
      <x:c r="J9756" s="266" t="n">
        <x:f>MOD(INT((ROW()-ROW($I$46))/(MESCLUN_CAP+1)),CARROT_CAP+1)</x:f>
        <x:v>19</x:v>
      </x:c>
      <x:c r="K9756" s="266" t="n">
        <x:f>MOD(ROW()-ROW($I$46),MESCLUN_CAP+1)</x:f>
        <x:v>7</x:v>
      </x:c>
      <x:c r="L9756" s="266" t="n">
        <x:f>SUM(I9756:K9756)</x:f>
        <x:v>40</x:v>
      </x:c>
      <x:c r="M9756" s="267" t="n">
        <x:f>I9756*TOMATO_HOURS*WEEKS*(1+TOMATO_DIM)^I9756+J9756*CARROT_HOURS*WEEKS*(1+CARROT_DIM)^J9756+K9756*MESCLUN_HOURS*WEEKS*(1+MESCLUN_DIM)^K9756</x:f>
        <x:v>6039.696407114195</x:v>
      </x:c>
      <x:c r="N9756" s="267" t="n">
        <x:f>MAX(M9756-FARMER_HOURS,0)/TEMP_HOURS_PER_WORKER</x:f>
        <x:v>3.694233616051524</x:v>
      </x:c>
      <x:c r="O9756" s="268" t="n">
        <x:f>I9756*TOMATO_PRICE+J9756*CARROT_PRICE+K9756*MESCLUN_PRICE</x:f>
        <x:v>181886</x:v>
      </x:c>
      <x:c r="P9756" s="268" t="n">
        <x:f>I9756*TOMATO_FERTILIZER+J9756*CARROT_FERTILIZER+K9756*MESCLUN_FERTILIZER</x:f>
        <x:v>26840</x:v>
      </x:c>
      <x:c r="Q9756" s="268" t="n">
        <x:f>MIN(M9756,FARMER_HOURS)*FARMER_RATE+MAX(M9756-FARMER_HOURS,0)*TEMP_RATE</x:f>
        <x:v>117355.84040128811</x:v>
      </x:c>
      <x:c r="R9756" s="268" t="n">
        <x:f>O9756-P9756-Q9756-FIXED_COST</x:f>
        <x:v>17690.159598711893</x:v>
      </x:c>
      <x:c r="S9756" s="139" t="str">
        <x:f>IF(AND(L9756&lt;=TOTAL_BED_CAP,N9756&lt;=TEMP_WORKER_CAP),"YES","NO")</x:f>
        <x:v>YES</x:v>
      </x:c>
      <x:c r="T9756" s="139" t="n">
        <x:f>IF(S9756="YES",R9756,-1E+99)</x:f>
        <x:v>17690.159598711893</x:v>
      </x:c>
    </x:row>
    <x:row r="9757">
      <x:c r="A9757" s="139"/>
      <x:c r="B9757" s="139"/>
      <x:c r="C9757" s="139"/>
      <x:c r="D9757" s="139"/>
      <x:c r="E9757" s="139"/>
      <x:c r="F9757" s="139"/>
      <x:c r="G9757" s="139"/>
      <x:c r="H9757" s="139"/>
      <x:c r="I9757" s="266" t="n">
        <x:f>INT((ROW()-ROW($I$46))/((CARROT_CAP+1)*(MESCLUN_CAP+1)))</x:f>
        <x:v>14</x:v>
      </x:c>
      <x:c r="J9757" s="266" t="n">
        <x:f>MOD(INT((ROW()-ROW($I$46))/(MESCLUN_CAP+1)),CARROT_CAP+1)</x:f>
        <x:v>19</x:v>
      </x:c>
      <x:c r="K9757" s="266" t="n">
        <x:f>MOD(ROW()-ROW($I$46),MESCLUN_CAP+1)</x:f>
        <x:v>8</x:v>
      </x:c>
      <x:c r="L9757" s="266" t="n">
        <x:f>SUM(I9757:K9757)</x:f>
        <x:v>41</x:v>
      </x:c>
      <x:c r="M9757" s="267" t="n">
        <x:f>I9757*TOMATO_HOURS*WEEKS*(1+TOMATO_DIM)^I9757+J9757*CARROT_HOURS*WEEKS*(1+CARROT_DIM)^J9757+K9757*MESCLUN_HOURS*WEEKS*(1+MESCLUN_DIM)^K9757</x:f>
        <x:v>6093.693505394174</x:v>
      </x:c>
      <x:c r="N9757" s="267" t="n">
        <x:f>MAX(M9757-FARMER_HOURS,0)/TEMP_HOURS_PER_WORKER</x:f>
        <x:v>3.7317316009681765</x:v>
      </x:c>
      <x:c r="O9757" s="268" t="n">
        <x:f>I9757*TOMATO_PRICE+J9757*CARROT_PRICE+K9757*MESCLUN_PRICE</x:f>
        <x:v>184586</x:v>
      </x:c>
      <x:c r="P9757" s="268" t="n">
        <x:f>I9757*TOMATO_FERTILIZER+J9757*CARROT_FERTILIZER+K9757*MESCLUN_FERTILIZER</x:f>
        <x:v>27720</x:v>
      </x:c>
      <x:c r="Q9757" s="268" t="n">
        <x:f>MIN(M9757,FARMER_HOURS)*FARMER_RATE+MAX(M9757-FARMER_HOURS,0)*TEMP_RATE</x:f>
        <x:v>118293.29002420441</x:v>
      </x:c>
      <x:c r="R9757" s="268" t="n">
        <x:f>O9757-P9757-Q9757-FIXED_COST</x:f>
        <x:v>18572.709975795588</x:v>
      </x:c>
      <x:c r="S9757" s="139" t="str">
        <x:f>IF(AND(L9757&lt;=TOTAL_BED_CAP,N9757&lt;=TEMP_WORKER_CAP),"YES","NO")</x:f>
        <x:v>YES</x:v>
      </x:c>
      <x:c r="T9757" s="139" t="n">
        <x:f>IF(S9757="YES",R9757,-1E+99)</x:f>
        <x:v>18572.709975795588</x:v>
      </x:c>
    </x:row>
    <x:row r="9758">
      <x:c r="A9758" s="139"/>
      <x:c r="B9758" s="139"/>
      <x:c r="C9758" s="139"/>
      <x:c r="D9758" s="139"/>
      <x:c r="E9758" s="139"/>
      <x:c r="F9758" s="139"/>
      <x:c r="G9758" s="139"/>
      <x:c r="H9758" s="139"/>
      <x:c r="I9758" s="266" t="n">
        <x:f>INT((ROW()-ROW($I$46))/((CARROT_CAP+1)*(MESCLUN_CAP+1)))</x:f>
        <x:v>14</x:v>
      </x:c>
      <x:c r="J9758" s="266" t="n">
        <x:f>MOD(INT((ROW()-ROW($I$46))/(MESCLUN_CAP+1)),CARROT_CAP+1)</x:f>
        <x:v>19</x:v>
      </x:c>
      <x:c r="K9758" s="266" t="n">
        <x:f>MOD(ROW()-ROW($I$46),MESCLUN_CAP+1)</x:f>
        <x:v>9</x:v>
      </x:c>
      <x:c r="L9758" s="266" t="n">
        <x:f>SUM(I9758:K9758)</x:f>
        <x:v>42</x:v>
      </x:c>
      <x:c r="M9758" s="267" t="n">
        <x:f>I9758*TOMATO_HOURS*WEEKS*(1+TOMATO_DIM)^I9758+J9758*CARROT_HOURS*WEEKS*(1+CARROT_DIM)^J9758+K9758*MESCLUN_HOURS*WEEKS*(1+MESCLUN_DIM)^K9758</x:f>
        <x:v>6148.986840834569</x:v>
      </x:c>
      <x:c r="N9758" s="267" t="n">
        <x:f>MAX(M9758-FARMER_HOURS,0)/TEMP_HOURS_PER_WORKER</x:f>
        <x:v>3.770129750579562</x:v>
      </x:c>
      <x:c r="O9758" s="268" t="n">
        <x:f>I9758*TOMATO_PRICE+J9758*CARROT_PRICE+K9758*MESCLUN_PRICE</x:f>
        <x:v>187286</x:v>
      </x:c>
      <x:c r="P9758" s="268" t="n">
        <x:f>I9758*TOMATO_FERTILIZER+J9758*CARROT_FERTILIZER+K9758*MESCLUN_FERTILIZER</x:f>
        <x:v>28600</x:v>
      </x:c>
      <x:c r="Q9758" s="268" t="n">
        <x:f>MIN(M9758,FARMER_HOURS)*FARMER_RATE+MAX(M9758-FARMER_HOURS,0)*TEMP_RATE</x:f>
        <x:v>119253.24376448905</x:v>
      </x:c>
      <x:c r="R9758" s="268" t="n">
        <x:f>O9758-P9758-Q9758-FIXED_COST</x:f>
        <x:v>19432.756235510955</x:v>
      </x:c>
      <x:c r="S9758" s="139" t="str">
        <x:f>IF(AND(L9758&lt;=TOTAL_BED_CAP,N9758&lt;=TEMP_WORKER_CAP),"YES","NO")</x:f>
        <x:v>YES</x:v>
      </x:c>
      <x:c r="T9758" s="139" t="n">
        <x:f>IF(S9758="YES",R9758,-1E+99)</x:f>
        <x:v>19432.756235510955</x:v>
      </x:c>
    </x:row>
    <x:row r="9759">
      <x:c r="A9759" s="139"/>
      <x:c r="B9759" s="139"/>
      <x:c r="C9759" s="139"/>
      <x:c r="D9759" s="139"/>
      <x:c r="E9759" s="139"/>
      <x:c r="F9759" s="139"/>
      <x:c r="G9759" s="139"/>
      <x:c r="H9759" s="139"/>
      <x:c r="I9759" s="266" t="n">
        <x:f>INT((ROW()-ROW($I$46))/((CARROT_CAP+1)*(MESCLUN_CAP+1)))</x:f>
        <x:v>14</x:v>
      </x:c>
      <x:c r="J9759" s="266" t="n">
        <x:f>MOD(INT((ROW()-ROW($I$46))/(MESCLUN_CAP+1)),CARROT_CAP+1)</x:f>
        <x:v>19</x:v>
      </x:c>
      <x:c r="K9759" s="266" t="n">
        <x:f>MOD(ROW()-ROW($I$46),MESCLUN_CAP+1)</x:f>
        <x:v>10</x:v>
      </x:c>
      <x:c r="L9759" s="266" t="n">
        <x:f>SUM(I9759:K9759)</x:f>
        <x:v>43</x:v>
      </x:c>
      <x:c r="M9759" s="267" t="n">
        <x:f>I9759*TOMATO_HOURS*WEEKS*(1+TOMATO_DIM)^I9759+J9759*CARROT_HOURS*WEEKS*(1+CARROT_DIM)^J9759+K9759*MESCLUN_HOURS*WEEKS*(1+MESCLUN_DIM)^K9759</x:f>
        <x:v>6205.600382317782</x:v>
      </x:c>
      <x:c r="N9759" s="267" t="n">
        <x:f>MAX(M9759-FARMER_HOURS,0)/TEMP_HOURS_PER_WORKER</x:f>
        <x:v>3.809444709942904</x:v>
      </x:c>
      <x:c r="O9759" s="268" t="n">
        <x:f>I9759*TOMATO_PRICE+J9759*CARROT_PRICE+K9759*MESCLUN_PRICE</x:f>
        <x:v>189986</x:v>
      </x:c>
      <x:c r="P9759" s="268" t="n">
        <x:f>I9759*TOMATO_FERTILIZER+J9759*CARROT_FERTILIZER+K9759*MESCLUN_FERTILIZER</x:f>
        <x:v>29480</x:v>
      </x:c>
      <x:c r="Q9759" s="268" t="n">
        <x:f>MIN(M9759,FARMER_HOURS)*FARMER_RATE+MAX(M9759-FARMER_HOURS,0)*TEMP_RATE</x:f>
        <x:v>120236.1177485726</x:v>
      </x:c>
      <x:c r="R9759" s="268" t="n">
        <x:f>O9759-P9759-Q9759-FIXED_COST</x:f>
        <x:v>20269.882251427407</x:v>
      </x:c>
      <x:c r="S9759" s="139" t="str">
        <x:f>IF(AND(L9759&lt;=TOTAL_BED_CAP,N9759&lt;=TEMP_WORKER_CAP),"YES","NO")</x:f>
        <x:v>YES</x:v>
      </x:c>
      <x:c r="T9759" s="139" t="n">
        <x:f>IF(S9759="YES",R9759,-1E+99)</x:f>
        <x:v>20269.882251427407</x:v>
      </x:c>
    </x:row>
    <x:row r="9760">
      <x:c r="A9760" s="139"/>
      <x:c r="B9760" s="139"/>
      <x:c r="C9760" s="139"/>
      <x:c r="D9760" s="139"/>
      <x:c r="E9760" s="139"/>
      <x:c r="F9760" s="139"/>
      <x:c r="G9760" s="139"/>
      <x:c r="H9760" s="139"/>
      <x:c r="I9760" s="266" t="n">
        <x:f>INT((ROW()-ROW($I$46))/((CARROT_CAP+1)*(MESCLUN_CAP+1)))</x:f>
        <x:v>14</x:v>
      </x:c>
      <x:c r="J9760" s="266" t="n">
        <x:f>MOD(INT((ROW()-ROW($I$46))/(MESCLUN_CAP+1)),CARROT_CAP+1)</x:f>
        <x:v>19</x:v>
      </x:c>
      <x:c r="K9760" s="266" t="n">
        <x:f>MOD(ROW()-ROW($I$46),MESCLUN_CAP+1)</x:f>
        <x:v>11</x:v>
      </x:c>
      <x:c r="L9760" s="266" t="n">
        <x:f>SUM(I9760:K9760)</x:f>
        <x:v>44</x:v>
      </x:c>
      <x:c r="M9760" s="267" t="n">
        <x:f>I9760*TOMATO_HOURS*WEEKS*(1+TOMATO_DIM)^I9760+J9760*CARROT_HOURS*WEEKS*(1+CARROT_DIM)^J9760+K9760*MESCLUN_HOURS*WEEKS*(1+MESCLUN_DIM)^K9760</x:f>
        <x:v>6263.558495411221</x:v>
      </x:c>
      <x:c r="N9760" s="267" t="n">
        <x:f>MAX(M9760-FARMER_HOURS,0)/TEMP_HOURS_PER_WORKER</x:f>
        <x:v>3.8496933995911258</x:v>
      </x:c>
      <x:c r="O9760" s="268" t="n">
        <x:f>I9760*TOMATO_PRICE+J9760*CARROT_PRICE+K9760*MESCLUN_PRICE</x:f>
        <x:v>192686</x:v>
      </x:c>
      <x:c r="P9760" s="268" t="n">
        <x:f>I9760*TOMATO_FERTILIZER+J9760*CARROT_FERTILIZER+K9760*MESCLUN_FERTILIZER</x:f>
        <x:v>30360</x:v>
      </x:c>
      <x:c r="Q9760" s="268" t="n">
        <x:f>MIN(M9760,FARMER_HOURS)*FARMER_RATE+MAX(M9760-FARMER_HOURS,0)*TEMP_RATE</x:f>
        <x:v>121242.33498977814</x:v>
      </x:c>
      <x:c r="R9760" s="268" t="n">
        <x:f>O9760-P9760-Q9760-FIXED_COST</x:f>
        <x:v>21083.665010221855</x:v>
      </x:c>
      <x:c r="S9760" s="139" t="str">
        <x:f>IF(AND(L9760&lt;=TOTAL_BED_CAP,N9760&lt;=TEMP_WORKER_CAP),"YES","NO")</x:f>
        <x:v>YES</x:v>
      </x:c>
      <x:c r="T9760" s="139" t="n">
        <x:f>IF(S9760="YES",R9760,-1E+99)</x:f>
        <x:v>21083.665010221855</x:v>
      </x:c>
    </x:row>
    <x:row r="9761">
      <x:c r="A9761" s="139"/>
      <x:c r="B9761" s="139"/>
      <x:c r="C9761" s="139"/>
      <x:c r="D9761" s="139"/>
      <x:c r="E9761" s="139"/>
      <x:c r="F9761" s="139"/>
      <x:c r="G9761" s="139"/>
      <x:c r="H9761" s="139"/>
      <x:c r="I9761" s="266" t="n">
        <x:f>INT((ROW()-ROW($I$46))/((CARROT_CAP+1)*(MESCLUN_CAP+1)))</x:f>
        <x:v>14</x:v>
      </x:c>
      <x:c r="J9761" s="266" t="n">
        <x:f>MOD(INT((ROW()-ROW($I$46))/(MESCLUN_CAP+1)),CARROT_CAP+1)</x:f>
        <x:v>19</x:v>
      </x:c>
      <x:c r="K9761" s="266" t="n">
        <x:f>MOD(ROW()-ROW($I$46),MESCLUN_CAP+1)</x:f>
        <x:v>12</x:v>
      </x:c>
      <x:c r="L9761" s="266" t="n">
        <x:f>SUM(I9761:K9761)</x:f>
        <x:v>45</x:v>
      </x:c>
      <x:c r="M9761" s="267" t="n">
        <x:f>I9761*TOMATO_HOURS*WEEKS*(1+TOMATO_DIM)^I9761+J9761*CARROT_HOURS*WEEKS*(1+CARROT_DIM)^J9761+K9761*MESCLUN_HOURS*WEEKS*(1+MESCLUN_DIM)^K9761</x:f>
        <x:v>6322.885948539285</x:v>
      </x:c>
      <x:c r="N9761" s="267" t="n">
        <x:f>MAX(M9761-FARMER_HOURS,0)/TEMP_HOURS_PER_WORKER</x:f>
        <x:v>3.890893019818948</x:v>
      </x:c>
      <x:c r="O9761" s="268" t="n">
        <x:f>I9761*TOMATO_PRICE+J9761*CARROT_PRICE+K9761*MESCLUN_PRICE</x:f>
        <x:v>195386</x:v>
      </x:c>
      <x:c r="P9761" s="268" t="n">
        <x:f>I9761*TOMATO_FERTILIZER+J9761*CARROT_FERTILIZER+K9761*MESCLUN_FERTILIZER</x:f>
        <x:v>31240</x:v>
      </x:c>
      <x:c r="Q9761" s="268" t="n">
        <x:f>MIN(M9761,FARMER_HOURS)*FARMER_RATE+MAX(M9761-FARMER_HOURS,0)*TEMP_RATE</x:f>
        <x:v>122272.32549547369</x:v>
      </x:c>
      <x:c r="R9761" s="268" t="n">
        <x:f>O9761-P9761-Q9761-FIXED_COST</x:f>
        <x:v>21873.67450452631</x:v>
      </x:c>
      <x:c r="S9761" s="139" t="str">
        <x:f>IF(AND(L9761&lt;=TOTAL_BED_CAP,N9761&lt;=TEMP_WORKER_CAP),"YES","NO")</x:f>
        <x:v>YES</x:v>
      </x:c>
      <x:c r="T9761" s="139" t="n">
        <x:f>IF(S9761="YES",R9761,-1E+99)</x:f>
        <x:v>21873.67450452631</x:v>
      </x:c>
    </x:row>
    <x:row r="9762">
      <x:c r="A9762" s="139"/>
      <x:c r="B9762" s="139"/>
      <x:c r="C9762" s="139"/>
      <x:c r="D9762" s="139"/>
      <x:c r="E9762" s="139"/>
      <x:c r="F9762" s="139"/>
      <x:c r="G9762" s="139"/>
      <x:c r="H9762" s="139"/>
      <x:c r="I9762" s="266" t="n">
        <x:f>INT((ROW()-ROW($I$46))/((CARROT_CAP+1)*(MESCLUN_CAP+1)))</x:f>
        <x:v>14</x:v>
      </x:c>
      <x:c r="J9762" s="266" t="n">
        <x:f>MOD(INT((ROW()-ROW($I$46))/(MESCLUN_CAP+1)),CARROT_CAP+1)</x:f>
        <x:v>19</x:v>
      </x:c>
      <x:c r="K9762" s="266" t="n">
        <x:f>MOD(ROW()-ROW($I$46),MESCLUN_CAP+1)</x:f>
        <x:v>13</x:v>
      </x:c>
      <x:c r="L9762" s="266" t="n">
        <x:f>SUM(I9762:K9762)</x:f>
        <x:v>46</x:v>
      </x:c>
      <x:c r="M9762" s="267" t="n">
        <x:f>I9762*TOMATO_HOURS*WEEKS*(1+TOMATO_DIM)^I9762+J9762*CARROT_HOURS*WEEKS*(1+CARROT_DIM)^J9762+K9762*MESCLUN_HOURS*WEEKS*(1+MESCLUN_DIM)^K9762</x:f>
        <x:v>6383.607919247669</x:v>
      </x:c>
      <x:c r="N9762" s="267" t="n">
        <x:f>MAX(M9762-FARMER_HOURS,0)/TEMP_HOURS_PER_WORKER</x:f>
        <x:v>3.9330610550331033</x:v>
      </x:c>
      <x:c r="O9762" s="268" t="n">
        <x:f>I9762*TOMATO_PRICE+J9762*CARROT_PRICE+K9762*MESCLUN_PRICE</x:f>
        <x:v>198086</x:v>
      </x:c>
      <x:c r="P9762" s="268" t="n">
        <x:f>I9762*TOMATO_FERTILIZER+J9762*CARROT_FERTILIZER+K9762*MESCLUN_FERTILIZER</x:f>
        <x:v>32120</x:v>
      </x:c>
      <x:c r="Q9762" s="268" t="n">
        <x:f>MIN(M9762,FARMER_HOURS)*FARMER_RATE+MAX(M9762-FARMER_HOURS,0)*TEMP_RATE</x:f>
        <x:v>123326.52637582758</x:v>
      </x:c>
      <x:c r="R9762" s="268" t="n">
        <x:f>O9762-P9762-Q9762-FIXED_COST</x:f>
        <x:v>22639.473624172417</x:v>
      </x:c>
      <x:c r="S9762" s="139" t="str">
        <x:f>IF(AND(L9762&lt;=TOTAL_BED_CAP,N9762&lt;=TEMP_WORKER_CAP),"YES","NO")</x:f>
        <x:v>YES</x:v>
      </x:c>
      <x:c r="T9762" s="139" t="n">
        <x:f>IF(S9762="YES",R9762,-1E+99)</x:f>
        <x:v>22639.473624172417</x:v>
      </x:c>
    </x:row>
    <x:row r="9763">
      <x:c r="A9763" s="139"/>
      <x:c r="B9763" s="139"/>
      <x:c r="C9763" s="139"/>
      <x:c r="D9763" s="139"/>
      <x:c r="E9763" s="139"/>
      <x:c r="F9763" s="139"/>
      <x:c r="G9763" s="139"/>
      <x:c r="H9763" s="139"/>
      <x:c r="I9763" s="266" t="n">
        <x:f>INT((ROW()-ROW($I$46))/((CARROT_CAP+1)*(MESCLUN_CAP+1)))</x:f>
        <x:v>14</x:v>
      </x:c>
      <x:c r="J9763" s="266" t="n">
        <x:f>MOD(INT((ROW()-ROW($I$46))/(MESCLUN_CAP+1)),CARROT_CAP+1)</x:f>
        <x:v>19</x:v>
      </x:c>
      <x:c r="K9763" s="266" t="n">
        <x:f>MOD(ROW()-ROW($I$46),MESCLUN_CAP+1)</x:f>
        <x:v>14</x:v>
      </x:c>
      <x:c r="L9763" s="266" t="n">
        <x:f>SUM(I9763:K9763)</x:f>
        <x:v>47</x:v>
      </x:c>
      <x:c r="M9763" s="267" t="n">
        <x:f>I9763*TOMATO_HOURS*WEEKS*(1+TOMATO_DIM)^I9763+J9763*CARROT_HOURS*WEEKS*(1+CARROT_DIM)^J9763+K9763*MESCLUN_HOURS*WEEKS*(1+MESCLUN_DIM)^K9763</x:f>
        <x:v>6445.75000056133</x:v>
      </x:c>
      <x:c r="N9763" s="267" t="n">
        <x:f>MAX(M9763-FARMER_HOURS,0)/TEMP_HOURS_PER_WORKER</x:f>
        <x:v>3.9762152781675906</x:v>
      </x:c>
      <x:c r="O9763" s="268" t="n">
        <x:f>I9763*TOMATO_PRICE+J9763*CARROT_PRICE+K9763*MESCLUN_PRICE</x:f>
        <x:v>200786</x:v>
      </x:c>
      <x:c r="P9763" s="268" t="n">
        <x:f>I9763*TOMATO_FERTILIZER+J9763*CARROT_FERTILIZER+K9763*MESCLUN_FERTILIZER</x:f>
        <x:v>33000</x:v>
      </x:c>
      <x:c r="Q9763" s="268" t="n">
        <x:f>MIN(M9763,FARMER_HOURS)*FARMER_RATE+MAX(M9763-FARMER_HOURS,0)*TEMP_RATE</x:f>
        <x:v>124405.38195418975</x:v>
      </x:c>
      <x:c r="R9763" s="268" t="n">
        <x:f>O9763-P9763-Q9763-FIXED_COST</x:f>
        <x:v>23380.618045810246</x:v>
      </x:c>
      <x:c r="S9763" s="139" t="str">
        <x:f>IF(AND(L9763&lt;=TOTAL_BED_CAP,N9763&lt;=TEMP_WORKER_CAP),"YES","NO")</x:f>
        <x:v>YES</x:v>
      </x:c>
      <x:c r="T9763" s="139" t="n">
        <x:f>IF(S9763="YES",R9763,-1E+99)</x:f>
        <x:v>23380.618045810246</x:v>
      </x:c>
    </x:row>
    <x:row r="9764">
      <x:c r="A9764" s="139"/>
      <x:c r="B9764" s="139"/>
      <x:c r="C9764" s="139"/>
      <x:c r="D9764" s="139"/>
      <x:c r="E9764" s="139"/>
      <x:c r="F9764" s="139"/>
      <x:c r="G9764" s="139"/>
      <x:c r="H9764" s="139"/>
      <x:c r="I9764" s="266" t="n">
        <x:f>INT((ROW()-ROW($I$46))/((CARROT_CAP+1)*(MESCLUN_CAP+1)))</x:f>
        <x:v>14</x:v>
      </x:c>
      <x:c r="J9764" s="266" t="n">
        <x:f>MOD(INT((ROW()-ROW($I$46))/(MESCLUN_CAP+1)),CARROT_CAP+1)</x:f>
        <x:v>19</x:v>
      </x:c>
      <x:c r="K9764" s="266" t="n">
        <x:f>MOD(ROW()-ROW($I$46),MESCLUN_CAP+1)</x:f>
        <x:v>15</x:v>
      </x:c>
      <x:c r="L9764" s="266" t="n">
        <x:f>SUM(I9764:K9764)</x:f>
        <x:v>48</x:v>
      </x:c>
      <x:c r="M9764" s="267" t="n">
        <x:f>I9764*TOMATO_HOURS*WEEKS*(1+TOMATO_DIM)^I9764+J9764*CARROT_HOURS*WEEKS*(1+CARROT_DIM)^J9764+K9764*MESCLUN_HOURS*WEEKS*(1+MESCLUN_DIM)^K9764</x:f>
        <x:v>6509.338207437477</x:v>
      </x:c>
      <x:c r="N9764" s="267" t="n">
        <x:f>MAX(M9764-FARMER_HOURS,0)/TEMP_HOURS_PER_WORKER</x:f>
        <x:v>4.020373755164915</x:v>
      </x:c>
      <x:c r="O9764" s="268" t="n">
        <x:f>I9764*TOMATO_PRICE+J9764*CARROT_PRICE+K9764*MESCLUN_PRICE</x:f>
        <x:v>203486</x:v>
      </x:c>
      <x:c r="P9764" s="268" t="n">
        <x:f>I9764*TOMATO_FERTILIZER+J9764*CARROT_FERTILIZER+K9764*MESCLUN_FERTILIZER</x:f>
        <x:v>33880</x:v>
      </x:c>
      <x:c r="Q9764" s="268" t="n">
        <x:f>MIN(M9764,FARMER_HOURS)*FARMER_RATE+MAX(M9764-FARMER_HOURS,0)*TEMP_RATE</x:f>
        <x:v>125509.34387912285</x:v>
      </x:c>
      <x:c r="R9764" s="268" t="n">
        <x:f>O9764-P9764-Q9764-FIXED_COST</x:f>
        <x:v>24096.656120877145</x:v>
      </x:c>
      <x:c r="S9764" s="139" t="str">
        <x:f>IF(AND(L9764&lt;=TOTAL_BED_CAP,N9764&lt;=TEMP_WORKER_CAP),"YES","NO")</x:f>
        <x:v>NO</x:v>
      </x:c>
      <x:c r="T9764" s="139" t="n">
        <x:f>IF(S9764="YES",R9764,-1E+99)</x:f>
        <x:v>-1e+99</x:v>
      </x:c>
    </x:row>
    <x:row r="9765">
      <x:c r="A9765" s="139"/>
      <x:c r="B9765" s="139"/>
      <x:c r="C9765" s="139"/>
      <x:c r="D9765" s="139"/>
      <x:c r="E9765" s="139"/>
      <x:c r="F9765" s="139"/>
      <x:c r="G9765" s="139"/>
      <x:c r="H9765" s="139"/>
      <x:c r="I9765" s="266" t="n">
        <x:f>INT((ROW()-ROW($I$46))/((CARROT_CAP+1)*(MESCLUN_CAP+1)))</x:f>
        <x:v>14</x:v>
      </x:c>
      <x:c r="J9765" s="266" t="n">
        <x:f>MOD(INT((ROW()-ROW($I$46))/(MESCLUN_CAP+1)),CARROT_CAP+1)</x:f>
        <x:v>19</x:v>
      </x:c>
      <x:c r="K9765" s="266" t="n">
        <x:f>MOD(ROW()-ROW($I$46),MESCLUN_CAP+1)</x:f>
        <x:v>16</x:v>
      </x:c>
      <x:c r="L9765" s="266" t="n">
        <x:f>SUM(I9765:K9765)</x:f>
        <x:v>49</x:v>
      </x:c>
      <x:c r="M9765" s="267" t="n">
        <x:f>I9765*TOMATO_HOURS*WEEKS*(1+TOMATO_DIM)^I9765+J9765*CARROT_HOURS*WEEKS*(1+CARROT_DIM)^J9765+K9765*MESCLUN_HOURS*WEEKS*(1+MESCLUN_DIM)^K9765</x:f>
        <x:v>6574.398983314966</x:v>
      </x:c>
      <x:c r="N9765" s="267" t="n">
        <x:f>MAX(M9765-FARMER_HOURS,0)/TEMP_HOURS_PER_WORKER</x:f>
        <x:v>4.065554849524282</x:v>
      </x:c>
      <x:c r="O9765" s="268" t="n">
        <x:f>I9765*TOMATO_PRICE+J9765*CARROT_PRICE+K9765*MESCLUN_PRICE</x:f>
        <x:v>206186</x:v>
      </x:c>
      <x:c r="P9765" s="268" t="n">
        <x:f>I9765*TOMATO_FERTILIZER+J9765*CARROT_FERTILIZER+K9765*MESCLUN_FERTILIZER</x:f>
        <x:v>34760</x:v>
      </x:c>
      <x:c r="Q9765" s="268" t="n">
        <x:f>MIN(M9765,FARMER_HOURS)*FARMER_RATE+MAX(M9765-FARMER_HOURS,0)*TEMP_RATE</x:f>
        <x:v>126638.87123810705</x:v>
      </x:c>
      <x:c r="R9765" s="268" t="n">
        <x:f>O9765-P9765-Q9765-FIXED_COST</x:f>
        <x:v>24787.12876189295</x:v>
      </x:c>
      <x:c r="S9765" s="139" t="str">
        <x:f>IF(AND(L9765&lt;=TOTAL_BED_CAP,N9765&lt;=TEMP_WORKER_CAP),"YES","NO")</x:f>
        <x:v>NO</x:v>
      </x:c>
      <x:c r="T9765" s="139" t="n">
        <x:f>IF(S9765="YES",R9765,-1E+99)</x:f>
        <x:v>-1e+99</x:v>
      </x:c>
    </x:row>
    <x:row r="9766">
      <x:c r="A9766" s="139"/>
      <x:c r="B9766" s="139"/>
      <x:c r="C9766" s="139"/>
      <x:c r="D9766" s="139"/>
      <x:c r="E9766" s="139"/>
      <x:c r="F9766" s="139"/>
      <x:c r="G9766" s="139"/>
      <x:c r="H9766" s="139"/>
      <x:c r="I9766" s="266" t="n">
        <x:f>INT((ROW()-ROW($I$46))/((CARROT_CAP+1)*(MESCLUN_CAP+1)))</x:f>
        <x:v>14</x:v>
      </x:c>
      <x:c r="J9766" s="266" t="n">
        <x:f>MOD(INT((ROW()-ROW($I$46))/(MESCLUN_CAP+1)),CARROT_CAP+1)</x:f>
        <x:v>19</x:v>
      </x:c>
      <x:c r="K9766" s="266" t="n">
        <x:f>MOD(ROW()-ROW($I$46),MESCLUN_CAP+1)</x:f>
        <x:v>17</x:v>
      </x:c>
      <x:c r="L9766" s="266" t="n">
        <x:f>SUM(I9766:K9766)</x:f>
        <x:v>50</x:v>
      </x:c>
      <x:c r="M9766" s="267" t="n">
        <x:f>I9766*TOMATO_HOURS*WEEKS*(1+TOMATO_DIM)^I9766+J9766*CARROT_HOURS*WEEKS*(1+CARROT_DIM)^J9766+K9766*MESCLUN_HOURS*WEEKS*(1+MESCLUN_DIM)^K9766</x:f>
        <x:v>6640.959206761506</x:v>
      </x:c>
      <x:c r="N9766" s="267" t="n">
        <x:f>MAX(M9766-FARMER_HOURS,0)/TEMP_HOURS_PER_WORKER</x:f>
        <x:v>4.111777226917712</x:v>
      </x:c>
      <x:c r="O9766" s="268" t="n">
        <x:f>I9766*TOMATO_PRICE+J9766*CARROT_PRICE+K9766*MESCLUN_PRICE</x:f>
        <x:v>208886</x:v>
      </x:c>
      <x:c r="P9766" s="268" t="n">
        <x:f>I9766*TOMATO_FERTILIZER+J9766*CARROT_FERTILIZER+K9766*MESCLUN_FERTILIZER</x:f>
        <x:v>35640</x:v>
      </x:c>
      <x:c r="Q9766" s="268" t="n">
        <x:f>MIN(M9766,FARMER_HOURS)*FARMER_RATE+MAX(M9766-FARMER_HOURS,0)*TEMP_RATE</x:f>
        <x:v>127794.4306729428</x:v>
      </x:c>
      <x:c r="R9766" s="268" t="n">
        <x:f>O9766-P9766-Q9766-FIXED_COST</x:f>
        <x:v>25451.569327057194</x:v>
      </x:c>
      <x:c r="S9766" s="139" t="str">
        <x:f>IF(AND(L9766&lt;=TOTAL_BED_CAP,N9766&lt;=TEMP_WORKER_CAP),"YES","NO")</x:f>
        <x:v>NO</x:v>
      </x:c>
      <x:c r="T9766" s="139" t="n">
        <x:f>IF(S9766="YES",R9766,-1E+99)</x:f>
        <x:v>-1e+99</x:v>
      </x:c>
    </x:row>
    <x:row r="9767">
      <x:c r="A9767" s="139"/>
      <x:c r="B9767" s="139"/>
      <x:c r="C9767" s="139"/>
      <x:c r="D9767" s="139"/>
      <x:c r="E9767" s="139"/>
      <x:c r="F9767" s="139"/>
      <x:c r="G9767" s="139"/>
      <x:c r="H9767" s="139"/>
      <x:c r="I9767" s="266" t="n">
        <x:f>INT((ROW()-ROW($I$46))/((CARROT_CAP+1)*(MESCLUN_CAP+1)))</x:f>
        <x:v>14</x:v>
      </x:c>
      <x:c r="J9767" s="266" t="n">
        <x:f>MOD(INT((ROW()-ROW($I$46))/(MESCLUN_CAP+1)),CARROT_CAP+1)</x:f>
        <x:v>19</x:v>
      </x:c>
      <x:c r="K9767" s="266" t="n">
        <x:f>MOD(ROW()-ROW($I$46),MESCLUN_CAP+1)</x:f>
        <x:v>18</x:v>
      </x:c>
      <x:c r="L9767" s="266" t="n">
        <x:f>SUM(I9767:K9767)</x:f>
        <x:v>51</x:v>
      </x:c>
      <x:c r="M9767" s="267" t="n">
        <x:f>I9767*TOMATO_HOURS*WEEKS*(1+TOMATO_DIM)^I9767+J9767*CARROT_HOURS*WEEKS*(1+CARROT_DIM)^J9767+K9767*MESCLUN_HOURS*WEEKS*(1+MESCLUN_DIM)^K9767</x:f>
        <x:v>6709.046198220093</x:v>
      </x:c>
      <x:c r="N9767" s="267" t="n">
        <x:f>MAX(M9767-FARMER_HOURS,0)/TEMP_HOURS_PER_WORKER</x:f>
        <x:v>4.1590598598750645</x:v>
      </x:c>
      <x:c r="O9767" s="268" t="n">
        <x:f>I9767*TOMATO_PRICE+J9767*CARROT_PRICE+K9767*MESCLUN_PRICE</x:f>
        <x:v>211586</x:v>
      </x:c>
      <x:c r="P9767" s="268" t="n">
        <x:f>I9767*TOMATO_FERTILIZER+J9767*CARROT_FERTILIZER+K9767*MESCLUN_FERTILIZER</x:f>
        <x:v>36520</x:v>
      </x:c>
      <x:c r="Q9767" s="268" t="n">
        <x:f>MIN(M9767,FARMER_HOURS)*FARMER_RATE+MAX(M9767-FARMER_HOURS,0)*TEMP_RATE</x:f>
        <x:v>128976.49649687661</x:v>
      </x:c>
      <x:c r="R9767" s="268" t="n">
        <x:f>O9767-P9767-Q9767-FIXED_COST</x:f>
        <x:v>26089.503503123386</x:v>
      </x:c>
      <x:c r="S9767" s="139" t="str">
        <x:f>IF(AND(L9767&lt;=TOTAL_BED_CAP,N9767&lt;=TEMP_WORKER_CAP),"YES","NO")</x:f>
        <x:v>NO</x:v>
      </x:c>
      <x:c r="T9767" s="139" t="n">
        <x:f>IF(S9767="YES",R9767,-1E+99)</x:f>
        <x:v>-1e+99</x:v>
      </x:c>
    </x:row>
    <x:row r="9768">
      <x:c r="A9768" s="139"/>
      <x:c r="B9768" s="139"/>
      <x:c r="C9768" s="139"/>
      <x:c r="D9768" s="139"/>
      <x:c r="E9768" s="139"/>
      <x:c r="F9768" s="139"/>
      <x:c r="G9768" s="139"/>
      <x:c r="H9768" s="139"/>
      <x:c r="I9768" s="266" t="n">
        <x:f>INT((ROW()-ROW($I$46))/((CARROT_CAP+1)*(MESCLUN_CAP+1)))</x:f>
        <x:v>14</x:v>
      </x:c>
      <x:c r="J9768" s="266" t="n">
        <x:f>MOD(INT((ROW()-ROW($I$46))/(MESCLUN_CAP+1)),CARROT_CAP+1)</x:f>
        <x:v>19</x:v>
      </x:c>
      <x:c r="K9768" s="266" t="n">
        <x:f>MOD(ROW()-ROW($I$46),MESCLUN_CAP+1)</x:f>
        <x:v>19</x:v>
      </x:c>
      <x:c r="L9768" s="266" t="n">
        <x:f>SUM(I9768:K9768)</x:f>
        <x:v>52</x:v>
      </x:c>
      <x:c r="M9768" s="267" t="n">
        <x:f>I9768*TOMATO_HOURS*WEEKS*(1+TOMATO_DIM)^I9768+J9768*CARROT_HOURS*WEEKS*(1+CARROT_DIM)^J9768+K9768*MESCLUN_HOURS*WEEKS*(1+MESCLUN_DIM)^K9768</x:f>
        <x:v>6778.687726856115</x:v>
      </x:c>
      <x:c r="N9768" s="267" t="n">
        <x:f>MAX(M9768-FARMER_HOURS,0)/TEMP_HOURS_PER_WORKER</x:f>
        <x:v>4.207422032538968</x:v>
      </x:c>
      <x:c r="O9768" s="268" t="n">
        <x:f>I9768*TOMATO_PRICE+J9768*CARROT_PRICE+K9768*MESCLUN_PRICE</x:f>
        <x:v>214286</x:v>
      </x:c>
      <x:c r="P9768" s="268" t="n">
        <x:f>I9768*TOMATO_FERTILIZER+J9768*CARROT_FERTILIZER+K9768*MESCLUN_FERTILIZER</x:f>
        <x:v>37400</x:v>
      </x:c>
      <x:c r="Q9768" s="268" t="n">
        <x:f>MIN(M9768,FARMER_HOURS)*FARMER_RATE+MAX(M9768-FARMER_HOURS,0)*TEMP_RATE</x:f>
        <x:v>130185.55081347421</x:v>
      </x:c>
      <x:c r="R9768" s="268" t="n">
        <x:f>O9768-P9768-Q9768-FIXED_COST</x:f>
        <x:v>26700.449186525788</x:v>
      </x:c>
      <x:c r="S9768" s="139" t="str">
        <x:f>IF(AND(L9768&lt;=TOTAL_BED_CAP,N9768&lt;=TEMP_WORKER_CAP),"YES","NO")</x:f>
        <x:v>NO</x:v>
      </x:c>
      <x:c r="T9768" s="139" t="n">
        <x:f>IF(S9768="YES",R9768,-1E+99)</x:f>
        <x:v>-1e+99</x:v>
      </x:c>
    </x:row>
    <x:row r="9769">
      <x:c r="A9769" s="139"/>
      <x:c r="B9769" s="139"/>
      <x:c r="C9769" s="139"/>
      <x:c r="D9769" s="139"/>
      <x:c r="E9769" s="139"/>
      <x:c r="F9769" s="139"/>
      <x:c r="G9769" s="139"/>
      <x:c r="H9769" s="139"/>
      <x:c r="I9769" s="266" t="n">
        <x:f>INT((ROW()-ROW($I$46))/((CARROT_CAP+1)*(MESCLUN_CAP+1)))</x:f>
        <x:v>14</x:v>
      </x:c>
      <x:c r="J9769" s="266" t="n">
        <x:f>MOD(INT((ROW()-ROW($I$46))/(MESCLUN_CAP+1)),CARROT_CAP+1)</x:f>
        <x:v>19</x:v>
      </x:c>
      <x:c r="K9769" s="266" t="n">
        <x:f>MOD(ROW()-ROW($I$46),MESCLUN_CAP+1)</x:f>
        <x:v>20</x:v>
      </x:c>
      <x:c r="L9769" s="266" t="n">
        <x:f>SUM(I9769:K9769)</x:f>
        <x:v>53</x:v>
      </x:c>
      <x:c r="M9769" s="267" t="n">
        <x:f>I9769*TOMATO_HOURS*WEEKS*(1+TOMATO_DIM)^I9769+J9769*CARROT_HOURS*WEEKS*(1+CARROT_DIM)^J9769+K9769*MESCLUN_HOURS*WEEKS*(1+MESCLUN_DIM)^K9769</x:f>
        <x:v>6849.912017506592</x:v>
      </x:c>
      <x:c r="N9769" s="267" t="n">
        <x:f>MAX(M9769-FARMER_HOURS,0)/TEMP_HOURS_PER_WORKER</x:f>
        <x:v>4.256883345490689</x:v>
      </x:c>
      <x:c r="O9769" s="268" t="n">
        <x:f>I9769*TOMATO_PRICE+J9769*CARROT_PRICE+K9769*MESCLUN_PRICE</x:f>
        <x:v>216986</x:v>
      </x:c>
      <x:c r="P9769" s="268" t="n">
        <x:f>I9769*TOMATO_FERTILIZER+J9769*CARROT_FERTILIZER+K9769*MESCLUN_FERTILIZER</x:f>
        <x:v>38280</x:v>
      </x:c>
      <x:c r="Q9769" s="268" t="n">
        <x:f>MIN(M9769,FARMER_HOURS)*FARMER_RATE+MAX(M9769-FARMER_HOURS,0)*TEMP_RATE</x:f>
        <x:v>131422.08363726723</x:v>
      </x:c>
      <x:c r="R9769" s="268" t="n">
        <x:f>O9769-P9769-Q9769-FIXED_COST</x:f>
        <x:v>27283.916362732765</x:v>
      </x:c>
      <x:c r="S9769" s="139" t="str">
        <x:f>IF(AND(L9769&lt;=TOTAL_BED_CAP,N9769&lt;=TEMP_WORKER_CAP),"YES","NO")</x:f>
        <x:v>NO</x:v>
      </x:c>
      <x:c r="T9769" s="139" t="n">
        <x:f>IF(S9769="YES",R9769,-1E+99)</x:f>
        <x:v>-1e+99</x:v>
      </x:c>
    </x:row>
    <x:row r="9770">
      <x:c r="A9770" s="139"/>
      <x:c r="B9770" s="139"/>
      <x:c r="C9770" s="139"/>
      <x:c r="D9770" s="139"/>
      <x:c r="E9770" s="139"/>
      <x:c r="F9770" s="139"/>
      <x:c r="G9770" s="139"/>
      <x:c r="H9770" s="139"/>
      <x:c r="I9770" s="266" t="n">
        <x:f>INT((ROW()-ROW($I$46))/((CARROT_CAP+1)*(MESCLUN_CAP+1)))</x:f>
        <x:v>14</x:v>
      </x:c>
      <x:c r="J9770" s="266" t="n">
        <x:f>MOD(INT((ROW()-ROW($I$46))/(MESCLUN_CAP+1)),CARROT_CAP+1)</x:f>
        <x:v>19</x:v>
      </x:c>
      <x:c r="K9770" s="266" t="n">
        <x:f>MOD(ROW()-ROW($I$46),MESCLUN_CAP+1)</x:f>
        <x:v>21</x:v>
      </x:c>
      <x:c r="L9770" s="266" t="n">
        <x:f>SUM(I9770:K9770)</x:f>
        <x:v>54</x:v>
      </x:c>
      <x:c r="M9770" s="267" t="n">
        <x:f>I9770*TOMATO_HOURS*WEEKS*(1+TOMATO_DIM)^I9770+J9770*CARROT_HOURS*WEEKS*(1+CARROT_DIM)^J9770+K9770*MESCLUN_HOURS*WEEKS*(1+MESCLUN_DIM)^K9770</x:f>
        <x:v>6922.7477577330355</x:v>
      </x:c>
      <x:c r="N9770" s="267" t="n">
        <x:f>MAX(M9770-FARMER_HOURS,0)/TEMP_HOURS_PER_WORKER</x:f>
        <x:v>4.307463720647942</x:v>
      </x:c>
      <x:c r="O9770" s="268" t="n">
        <x:f>I9770*TOMATO_PRICE+J9770*CARROT_PRICE+K9770*MESCLUN_PRICE</x:f>
        <x:v>219686</x:v>
      </x:c>
      <x:c r="P9770" s="268" t="n">
        <x:f>I9770*TOMATO_FERTILIZER+J9770*CARROT_FERTILIZER+K9770*MESCLUN_FERTILIZER</x:f>
        <x:v>39160</x:v>
      </x:c>
      <x:c r="Q9770" s="268" t="n">
        <x:f>MIN(M9770,FARMER_HOURS)*FARMER_RATE+MAX(M9770-FARMER_HOURS,0)*TEMP_RATE</x:f>
        <x:v>132686.59301619855</x:v>
      </x:c>
      <x:c r="R9770" s="268" t="n">
        <x:f>O9770-P9770-Q9770-FIXED_COST</x:f>
        <x:v>27839.406983801455</x:v>
      </x:c>
      <x:c r="S9770" s="139" t="str">
        <x:f>IF(AND(L9770&lt;=TOTAL_BED_CAP,N9770&lt;=TEMP_WORKER_CAP),"YES","NO")</x:f>
        <x:v>NO</x:v>
      </x:c>
      <x:c r="T9770" s="139" t="n">
        <x:f>IF(S9770="YES",R9770,-1E+99)</x:f>
        <x:v>-1e+99</x:v>
      </x:c>
    </x:row>
    <x:row r="9771">
      <x:c r="A9771" s="139"/>
      <x:c r="B9771" s="139"/>
      <x:c r="C9771" s="139"/>
      <x:c r="D9771" s="139"/>
      <x:c r="E9771" s="139"/>
      <x:c r="F9771" s="139"/>
      <x:c r="G9771" s="139"/>
      <x:c r="H9771" s="139"/>
      <x:c r="I9771" s="266" t="n">
        <x:f>INT((ROW()-ROW($I$46))/((CARROT_CAP+1)*(MESCLUN_CAP+1)))</x:f>
        <x:v>14</x:v>
      </x:c>
      <x:c r="J9771" s="266" t="n">
        <x:f>MOD(INT((ROW()-ROW($I$46))/(MESCLUN_CAP+1)),CARROT_CAP+1)</x:f>
        <x:v>19</x:v>
      </x:c>
      <x:c r="K9771" s="266" t="n">
        <x:f>MOD(ROW()-ROW($I$46),MESCLUN_CAP+1)</x:f>
        <x:v>22</x:v>
      </x:c>
      <x:c r="L9771" s="266" t="n">
        <x:f>SUM(I9771:K9771)</x:f>
        <x:v>55</x:v>
      </x:c>
      <x:c r="M9771" s="267" t="n">
        <x:f>I9771*TOMATO_HOURS*WEEKS*(1+TOMATO_DIM)^I9771+J9771*CARROT_HOURS*WEEKS*(1+CARROT_DIM)^J9771+K9771*MESCLUN_HOURS*WEEKS*(1+MESCLUN_DIM)^K9771</x:f>
        <x:v>6997.224104979432</x:v>
      </x:c>
      <x:c r="N9771" s="267" t="n">
        <x:f>MAX(M9771-FARMER_HOURS,0)/TEMP_HOURS_PER_WORKER</x:f>
        <x:v>4.359183406235717</x:v>
      </x:c>
      <x:c r="O9771" s="268" t="n">
        <x:f>I9771*TOMATO_PRICE+J9771*CARROT_PRICE+K9771*MESCLUN_PRICE</x:f>
        <x:v>222386</x:v>
      </x:c>
      <x:c r="P9771" s="268" t="n">
        <x:f>I9771*TOMATO_FERTILIZER+J9771*CARROT_FERTILIZER+K9771*MESCLUN_FERTILIZER</x:f>
        <x:v>40040</x:v>
      </x:c>
      <x:c r="Q9771" s="268" t="n">
        <x:f>MIN(M9771,FARMER_HOURS)*FARMER_RATE+MAX(M9771-FARMER_HOURS,0)*TEMP_RATE</x:f>
        <x:v>133979.5851558929</x:v>
      </x:c>
      <x:c r="R9771" s="268" t="n">
        <x:f>O9771-P9771-Q9771-FIXED_COST</x:f>
        <x:v>28366.414844107087</x:v>
      </x:c>
      <x:c r="S9771" s="139" t="str">
        <x:f>IF(AND(L9771&lt;=TOTAL_BED_CAP,N9771&lt;=TEMP_WORKER_CAP),"YES","NO")</x:f>
        <x:v>NO</x:v>
      </x:c>
      <x:c r="T9771" s="139" t="n">
        <x:f>IF(S9771="YES",R9771,-1E+99)</x:f>
        <x:v>-1e+99</x:v>
      </x:c>
    </x:row>
    <x:row r="9772">
      <x:c r="A9772" s="139"/>
      <x:c r="B9772" s="139"/>
      <x:c r="C9772" s="139"/>
      <x:c r="D9772" s="139"/>
      <x:c r="E9772" s="139"/>
      <x:c r="F9772" s="139"/>
      <x:c r="G9772" s="139"/>
      <x:c r="H9772" s="139"/>
      <x:c r="I9772" s="266" t="n">
        <x:f>INT((ROW()-ROW($I$46))/((CARROT_CAP+1)*(MESCLUN_CAP+1)))</x:f>
        <x:v>14</x:v>
      </x:c>
      <x:c r="J9772" s="266" t="n">
        <x:f>MOD(INT((ROW()-ROW($I$46))/(MESCLUN_CAP+1)),CARROT_CAP+1)</x:f>
        <x:v>19</x:v>
      </x:c>
      <x:c r="K9772" s="266" t="n">
        <x:f>MOD(ROW()-ROW($I$46),MESCLUN_CAP+1)</x:f>
        <x:v>23</x:v>
      </x:c>
      <x:c r="L9772" s="266" t="n">
        <x:f>SUM(I9772:K9772)</x:f>
        <x:v>56</x:v>
      </x:c>
      <x:c r="M9772" s="267" t="n">
        <x:f>I9772*TOMATO_HOURS*WEEKS*(1+TOMATO_DIM)^I9772+J9772*CARROT_HOURS*WEEKS*(1+CARROT_DIM)^J9772+K9772*MESCLUN_HOURS*WEEKS*(1+MESCLUN_DIM)^K9772</x:f>
        <x:v>7073.370693836869</x:v>
      </x:c>
      <x:c r="N9772" s="267" t="n">
        <x:f>MAX(M9772-FARMER_HOURS,0)/TEMP_HOURS_PER_WORKER</x:f>
        <x:v>4.412062981831159</x:v>
      </x:c>
      <x:c r="O9772" s="268" t="n">
        <x:f>I9772*TOMATO_PRICE+J9772*CARROT_PRICE+K9772*MESCLUN_PRICE</x:f>
        <x:v>225086</x:v>
      </x:c>
      <x:c r="P9772" s="268" t="n">
        <x:f>I9772*TOMATO_FERTILIZER+J9772*CARROT_FERTILIZER+K9772*MESCLUN_FERTILIZER</x:f>
        <x:v>40920</x:v>
      </x:c>
      <x:c r="Q9772" s="268" t="n">
        <x:f>MIN(M9772,FARMER_HOURS)*FARMER_RATE+MAX(M9772-FARMER_HOURS,0)*TEMP_RATE</x:f>
        <x:v>135301.57454577897</x:v>
      </x:c>
      <x:c r="R9772" s="268" t="n">
        <x:f>O9772-P9772-Q9772-FIXED_COST</x:f>
        <x:v>28864.425454221026</x:v>
      </x:c>
      <x:c r="S9772" s="139" t="str">
        <x:f>IF(AND(L9772&lt;=TOTAL_BED_CAP,N9772&lt;=TEMP_WORKER_CAP),"YES","NO")</x:f>
        <x:v>NO</x:v>
      </x:c>
      <x:c r="T9772" s="139" t="n">
        <x:f>IF(S9772="YES",R9772,-1E+99)</x:f>
        <x:v>-1e+99</x:v>
      </x:c>
    </x:row>
    <x:row r="9773">
      <x:c r="A9773" s="139"/>
      <x:c r="B9773" s="139"/>
      <x:c r="C9773" s="139"/>
      <x:c r="D9773" s="139"/>
      <x:c r="E9773" s="139"/>
      <x:c r="F9773" s="139"/>
      <x:c r="G9773" s="139"/>
      <x:c r="H9773" s="139"/>
      <x:c r="I9773" s="266" t="n">
        <x:f>INT((ROW()-ROW($I$46))/((CARROT_CAP+1)*(MESCLUN_CAP+1)))</x:f>
        <x:v>14</x:v>
      </x:c>
      <x:c r="J9773" s="266" t="n">
        <x:f>MOD(INT((ROW()-ROW($I$46))/(MESCLUN_CAP+1)),CARROT_CAP+1)</x:f>
        <x:v>19</x:v>
      </x:c>
      <x:c r="K9773" s="266" t="n">
        <x:f>MOD(ROW()-ROW($I$46),MESCLUN_CAP+1)</x:f>
        <x:v>24</x:v>
      </x:c>
      <x:c r="L9773" s="266" t="n">
        <x:f>SUM(I9773:K9773)</x:f>
        <x:v>57</x:v>
      </x:c>
      <x:c r="M9773" s="267" t="n">
        <x:f>I9773*TOMATO_HOURS*WEEKS*(1+TOMATO_DIM)^I9773+J9773*CARROT_HOURS*WEEKS*(1+CARROT_DIM)^J9773+K9773*MESCLUN_HOURS*WEEKS*(1+MESCLUN_DIM)^K9773</x:f>
        <x:v>7151.217643416364</x:v>
      </x:c>
      <x:c r="N9773" s="267" t="n">
        <x:f>MAX(M9773-FARMER_HOURS,0)/TEMP_HOURS_PER_WORKER</x:f>
        <x:v>4.466123363483586</x:v>
      </x:c>
      <x:c r="O9773" s="268" t="n">
        <x:f>I9773*TOMATO_PRICE+J9773*CARROT_PRICE+K9773*MESCLUN_PRICE</x:f>
        <x:v>227786</x:v>
      </x:c>
      <x:c r="P9773" s="268" t="n">
        <x:f>I9773*TOMATO_FERTILIZER+J9773*CARROT_FERTILIZER+K9773*MESCLUN_FERTILIZER</x:f>
        <x:v>41800</x:v>
      </x:c>
      <x:c r="Q9773" s="268" t="n">
        <x:f>MIN(M9773,FARMER_HOURS)*FARMER_RATE+MAX(M9773-FARMER_HOURS,0)*TEMP_RATE</x:f>
        <x:v>136653.08408708964</x:v>
      </x:c>
      <x:c r="R9773" s="268" t="n">
        <x:f>O9773-P9773-Q9773-FIXED_COST</x:f>
        <x:v>29332.915912910365</x:v>
      </x:c>
      <x:c r="S9773" s="139" t="str">
        <x:f>IF(AND(L9773&lt;=TOTAL_BED_CAP,N9773&lt;=TEMP_WORKER_CAP),"YES","NO")</x:f>
        <x:v>NO</x:v>
      </x:c>
      <x:c r="T9773" s="139" t="n">
        <x:f>IF(S9773="YES",R9773,-1E+99)</x:f>
        <x:v>-1e+99</x:v>
      </x:c>
    </x:row>
    <x:row r="9774">
      <x:c r="A9774" s="139"/>
      <x:c r="B9774" s="139"/>
      <x:c r="C9774" s="139"/>
      <x:c r="D9774" s="139"/>
      <x:c r="E9774" s="139"/>
      <x:c r="F9774" s="139"/>
      <x:c r="G9774" s="139"/>
      <x:c r="H9774" s="139"/>
      <x:c r="I9774" s="266" t="n">
        <x:f>INT((ROW()-ROW($I$46))/((CARROT_CAP+1)*(MESCLUN_CAP+1)))</x:f>
        <x:v>14</x:v>
      </x:c>
      <x:c r="J9774" s="266" t="n">
        <x:f>MOD(INT((ROW()-ROW($I$46))/(MESCLUN_CAP+1)),CARROT_CAP+1)</x:f>
        <x:v>19</x:v>
      </x:c>
      <x:c r="K9774" s="266" t="n">
        <x:f>MOD(ROW()-ROW($I$46),MESCLUN_CAP+1)</x:f>
        <x:v>25</x:v>
      </x:c>
      <x:c r="L9774" s="266" t="n">
        <x:f>SUM(I9774:K9774)</x:f>
        <x:v>58</x:v>
      </x:c>
      <x:c r="M9774" s="267" t="n">
        <x:f>I9774*TOMATO_HOURS*WEEKS*(1+TOMATO_DIM)^I9774+J9774*CARROT_HOURS*WEEKS*(1+CARROT_DIM)^J9774+K9774*MESCLUN_HOURS*WEEKS*(1+MESCLUN_DIM)^K9774</x:f>
        <x:v>7230.795564831462</x:v>
      </x:c>
      <x:c r="N9774" s="267" t="n">
        <x:f>MAX(M9774-FARMER_HOURS,0)/TEMP_HOURS_PER_WORKER</x:f>
        <x:v>4.521385808910737</x:v>
      </x:c>
      <x:c r="O9774" s="268" t="n">
        <x:f>I9774*TOMATO_PRICE+J9774*CARROT_PRICE+K9774*MESCLUN_PRICE</x:f>
        <x:v>230486</x:v>
      </x:c>
      <x:c r="P9774" s="268" t="n">
        <x:f>I9774*TOMATO_FERTILIZER+J9774*CARROT_FERTILIZER+K9774*MESCLUN_FERTILIZER</x:f>
        <x:v>42680</x:v>
      </x:c>
      <x:c r="Q9774" s="268" t="n">
        <x:f>MIN(M9774,FARMER_HOURS)*FARMER_RATE+MAX(M9774-FARMER_HOURS,0)*TEMP_RATE</x:f>
        <x:v>138034.64522276842</x:v>
      </x:c>
      <x:c r="R9774" s="268" t="n">
        <x:f>O9774-P9774-Q9774-FIXED_COST</x:f>
        <x:v>29771.35477723158</x:v>
      </x:c>
      <x:c r="S9774" s="139" t="str">
        <x:f>IF(AND(L9774&lt;=TOTAL_BED_CAP,N9774&lt;=TEMP_WORKER_CAP),"YES","NO")</x:f>
        <x:v>NO</x:v>
      </x:c>
      <x:c r="T9774" s="139" t="n">
        <x:f>IF(S9774="YES",R9774,-1E+99)</x:f>
        <x:v>-1e+99</x:v>
      </x:c>
    </x:row>
    <x:row r="9775">
      <x:c r="A9775" s="139"/>
      <x:c r="B9775" s="139"/>
      <x:c r="C9775" s="139"/>
      <x:c r="D9775" s="139"/>
      <x:c r="E9775" s="139"/>
      <x:c r="F9775" s="139"/>
      <x:c r="G9775" s="139"/>
      <x:c r="H9775" s="139"/>
      <x:c r="I9775" s="266" t="n">
        <x:f>INT((ROW()-ROW($I$46))/((CARROT_CAP+1)*(MESCLUN_CAP+1)))</x:f>
        <x:v>14</x:v>
      </x:c>
      <x:c r="J9775" s="266" t="n">
        <x:f>MOD(INT((ROW()-ROW($I$46))/(MESCLUN_CAP+1)),CARROT_CAP+1)</x:f>
        <x:v>19</x:v>
      </x:c>
      <x:c r="K9775" s="266" t="n">
        <x:f>MOD(ROW()-ROW($I$46),MESCLUN_CAP+1)</x:f>
        <x:v>26</x:v>
      </x:c>
      <x:c r="L9775" s="266" t="n">
        <x:f>SUM(I9775:K9775)</x:f>
        <x:v>59</x:v>
      </x:c>
      <x:c r="M9775" s="267" t="n">
        <x:f>I9775*TOMATO_HOURS*WEEKS*(1+TOMATO_DIM)^I9775+J9775*CARROT_HOURS*WEEKS*(1+CARROT_DIM)^J9775+K9775*MESCLUN_HOURS*WEEKS*(1+MESCLUN_DIM)^K9775</x:f>
        <x:v>7312.135568792179</x:v>
      </x:c>
      <x:c r="N9775" s="267" t="n">
        <x:f>MAX(M9775-FARMER_HOURS,0)/TEMP_HOURS_PER_WORKER</x:f>
        <x:v>4.577871922772347</x:v>
      </x:c>
      <x:c r="O9775" s="268" t="n">
        <x:f>I9775*TOMATO_PRICE+J9775*CARROT_PRICE+K9775*MESCLUN_PRICE</x:f>
        <x:v>233186</x:v>
      </x:c>
      <x:c r="P9775" s="268" t="n">
        <x:f>I9775*TOMATO_FERTILIZER+J9775*CARROT_FERTILIZER+K9775*MESCLUN_FERTILIZER</x:f>
        <x:v>43560</x:v>
      </x:c>
      <x:c r="Q9775" s="268" t="n">
        <x:f>MIN(M9775,FARMER_HOURS)*FARMER_RATE+MAX(M9775-FARMER_HOURS,0)*TEMP_RATE</x:f>
        <x:v>139446.79806930866</x:v>
      </x:c>
      <x:c r="R9775" s="268" t="n">
        <x:f>O9775-P9775-Q9775-FIXED_COST</x:f>
        <x:v>30179.201930691343</x:v>
      </x:c>
      <x:c r="S9775" s="139" t="str">
        <x:f>IF(AND(L9775&lt;=TOTAL_BED_CAP,N9775&lt;=TEMP_WORKER_CAP),"YES","NO")</x:f>
        <x:v>NO</x:v>
      </x:c>
      <x:c r="T9775" s="139" t="n">
        <x:f>IF(S9775="YES",R9775,-1E+99)</x:f>
        <x:v>-1e+99</x:v>
      </x:c>
    </x:row>
    <x:row r="9776">
      <x:c r="A9776" s="139"/>
      <x:c r="B9776" s="139"/>
      <x:c r="C9776" s="139"/>
      <x:c r="D9776" s="139"/>
      <x:c r="E9776" s="139"/>
      <x:c r="F9776" s="139"/>
      <x:c r="G9776" s="139"/>
      <x:c r="H9776" s="139"/>
      <x:c r="I9776" s="266" t="n">
        <x:f>INT((ROW()-ROW($I$46))/((CARROT_CAP+1)*(MESCLUN_CAP+1)))</x:f>
        <x:v>14</x:v>
      </x:c>
      <x:c r="J9776" s="266" t="n">
        <x:f>MOD(INT((ROW()-ROW($I$46))/(MESCLUN_CAP+1)),CARROT_CAP+1)</x:f>
        <x:v>19</x:v>
      </x:c>
      <x:c r="K9776" s="266" t="n">
        <x:f>MOD(ROW()-ROW($I$46),MESCLUN_CAP+1)</x:f>
        <x:v>27</x:v>
      </x:c>
      <x:c r="L9776" s="266" t="n">
        <x:f>SUM(I9776:K9776)</x:f>
        <x:v>60</x:v>
      </x:c>
      <x:c r="M9776" s="267" t="n">
        <x:f>I9776*TOMATO_HOURS*WEEKS*(1+TOMATO_DIM)^I9776+J9776*CARROT_HOURS*WEEKS*(1+CARROT_DIM)^J9776+K9776*MESCLUN_HOURS*WEEKS*(1+MESCLUN_DIM)^K9776</x:f>
        <x:v>7395.269273311937</x:v>
      </x:c>
      <x:c r="N9776" s="267" t="n">
        <x:f>MAX(M9776-FARMER_HOURS,0)/TEMP_HOURS_PER_WORKER</x:f>
        <x:v>4.635603662022178</x:v>
      </x:c>
      <x:c r="O9776" s="268" t="n">
        <x:f>I9776*TOMATO_PRICE+J9776*CARROT_PRICE+K9776*MESCLUN_PRICE</x:f>
        <x:v>235886</x:v>
      </x:c>
      <x:c r="P9776" s="268" t="n">
        <x:f>I9776*TOMATO_FERTILIZER+J9776*CARROT_FERTILIZER+K9776*MESCLUN_FERTILIZER</x:f>
        <x:v>44440</x:v>
      </x:c>
      <x:c r="Q9776" s="268" t="n">
        <x:f>MIN(M9776,FARMER_HOURS)*FARMER_RATE+MAX(M9776-FARMER_HOURS,0)*TEMP_RATE</x:f>
        <x:v>140890.09155055444</x:v>
      </x:c>
      <x:c r="R9776" s="268" t="n">
        <x:f>O9776-P9776-Q9776-FIXED_COST</x:f>
        <x:v>30555.90844944556</x:v>
      </x:c>
      <x:c r="S9776" s="139" t="str">
        <x:f>IF(AND(L9776&lt;=TOTAL_BED_CAP,N9776&lt;=TEMP_WORKER_CAP),"YES","NO")</x:f>
        <x:v>NO</x:v>
      </x:c>
      <x:c r="T9776" s="139" t="n">
        <x:f>IF(S9776="YES",R9776,-1E+99)</x:f>
        <x:v>-1e+99</x:v>
      </x:c>
    </x:row>
    <x:row r="9777">
      <x:c r="A9777" s="139"/>
      <x:c r="B9777" s="139"/>
      <x:c r="C9777" s="139"/>
      <x:c r="D9777" s="139"/>
      <x:c r="E9777" s="139"/>
      <x:c r="F9777" s="139"/>
      <x:c r="G9777" s="139"/>
      <x:c r="H9777" s="139"/>
      <x:c r="I9777" s="266" t="n">
        <x:f>INT((ROW()-ROW($I$46))/((CARROT_CAP+1)*(MESCLUN_CAP+1)))</x:f>
        <x:v>14</x:v>
      </x:c>
      <x:c r="J9777" s="266" t="n">
        <x:f>MOD(INT((ROW()-ROW($I$46))/(MESCLUN_CAP+1)),CARROT_CAP+1)</x:f>
        <x:v>19</x:v>
      </x:c>
      <x:c r="K9777" s="266" t="n">
        <x:f>MOD(ROW()-ROW($I$46),MESCLUN_CAP+1)</x:f>
        <x:v>28</x:v>
      </x:c>
      <x:c r="L9777" s="266" t="n">
        <x:f>SUM(I9777:K9777)</x:f>
        <x:v>61</x:v>
      </x:c>
      <x:c r="M9777" s="267" t="n">
        <x:f>I9777*TOMATO_HOURS*WEEKS*(1+TOMATO_DIM)^I9777+J9777*CARROT_HOURS*WEEKS*(1+CARROT_DIM)^J9777+K9777*MESCLUN_HOURS*WEEKS*(1+MESCLUN_DIM)^K9777</x:f>
        <x:v>7480.228811529089</x:v>
      </x:c>
      <x:c r="N9777" s="267" t="n">
        <x:f>MAX(M9777-FARMER_HOURS,0)/TEMP_HOURS_PER_WORKER</x:f>
        <x:v>4.694603341339645</x:v>
      </x:c>
      <x:c r="O9777" s="268" t="n">
        <x:f>I9777*TOMATO_PRICE+J9777*CARROT_PRICE+K9777*MESCLUN_PRICE</x:f>
        <x:v>238586</x:v>
      </x:c>
      <x:c r="P9777" s="268" t="n">
        <x:f>I9777*TOMATO_FERTILIZER+J9777*CARROT_FERTILIZER+K9777*MESCLUN_FERTILIZER</x:f>
        <x:v>45320</x:v>
      </x:c>
      <x:c r="Q9777" s="268" t="n">
        <x:f>MIN(M9777,FARMER_HOURS)*FARMER_RATE+MAX(M9777-FARMER_HOURS,0)*TEMP_RATE</x:f>
        <x:v>142365.08353349112</x:v>
      </x:c>
      <x:c r="R9777" s="268" t="n">
        <x:f>O9777-P9777-Q9777-FIXED_COST</x:f>
        <x:v>30900.916466508876</x:v>
      </x:c>
      <x:c r="S9777" s="139" t="str">
        <x:f>IF(AND(L9777&lt;=TOTAL_BED_CAP,N9777&lt;=TEMP_WORKER_CAP),"YES","NO")</x:f>
        <x:v>NO</x:v>
      </x:c>
      <x:c r="T9777" s="139" t="n">
        <x:f>IF(S9777="YES",R9777,-1E+99)</x:f>
        <x:v>-1e+99</x:v>
      </x:c>
    </x:row>
    <x:row r="9778">
      <x:c r="A9778" s="139"/>
      <x:c r="B9778" s="139"/>
      <x:c r="C9778" s="139"/>
      <x:c r="D9778" s="139"/>
      <x:c r="E9778" s="139"/>
      <x:c r="F9778" s="139"/>
      <x:c r="G9778" s="139"/>
      <x:c r="H9778" s="139"/>
      <x:c r="I9778" s="266" t="n">
        <x:f>INT((ROW()-ROW($I$46))/((CARROT_CAP+1)*(MESCLUN_CAP+1)))</x:f>
        <x:v>14</x:v>
      </x:c>
      <x:c r="J9778" s="266" t="n">
        <x:f>MOD(INT((ROW()-ROW($I$46))/(MESCLUN_CAP+1)),CARROT_CAP+1)</x:f>
        <x:v>19</x:v>
      </x:c>
      <x:c r="K9778" s="266" t="n">
        <x:f>MOD(ROW()-ROW($I$46),MESCLUN_CAP+1)</x:f>
        <x:v>29</x:v>
      </x:c>
      <x:c r="L9778" s="266" t="n">
        <x:f>SUM(I9778:K9778)</x:f>
        <x:v>62</x:v>
      </x:c>
      <x:c r="M9778" s="267" t="n">
        <x:f>I9778*TOMATO_HOURS*WEEKS*(1+TOMATO_DIM)^I9778+J9778*CARROT_HOURS*WEEKS*(1+CARROT_DIM)^J9778+K9778*MESCLUN_HOURS*WEEKS*(1+MESCLUN_DIM)^K9778</x:f>
        <x:v>7567.046839644743</x:v>
      </x:c>
      <x:c r="N9778" s="267" t="n">
        <x:f>MAX(M9778-FARMER_HOURS,0)/TEMP_HOURS_PER_WORKER</x:f>
        <x:v>4.754893638642183</x:v>
      </x:c>
      <x:c r="O9778" s="268" t="n">
        <x:f>I9778*TOMATO_PRICE+J9778*CARROT_PRICE+K9778*MESCLUN_PRICE</x:f>
        <x:v>241286</x:v>
      </x:c>
      <x:c r="P9778" s="268" t="n">
        <x:f>I9778*TOMATO_FERTILIZER+J9778*CARROT_FERTILIZER+K9778*MESCLUN_FERTILIZER</x:f>
        <x:v>46200</x:v>
      </x:c>
      <x:c r="Q9778" s="268" t="n">
        <x:f>MIN(M9778,FARMER_HOURS)*FARMER_RATE+MAX(M9778-FARMER_HOURS,0)*TEMP_RATE</x:f>
        <x:v>143872.3409660546</x:v>
      </x:c>
      <x:c r="R9778" s="268" t="n">
        <x:f>O9778-P9778-Q9778-FIXED_COST</x:f>
        <x:v>31213.659033945412</x:v>
      </x:c>
      <x:c r="S9778" s="139" t="str">
        <x:f>IF(AND(L9778&lt;=TOTAL_BED_CAP,N9778&lt;=TEMP_WORKER_CAP),"YES","NO")</x:f>
        <x:v>NO</x:v>
      </x:c>
      <x:c r="T9778" s="139" t="n">
        <x:f>IF(S9778="YES",R9778,-1E+99)</x:f>
        <x:v>-1e+99</x:v>
      </x:c>
    </x:row>
    <x:row r="9779">
      <x:c r="A9779" s="139"/>
      <x:c r="B9779" s="139"/>
      <x:c r="C9779" s="139"/>
      <x:c r="D9779" s="139"/>
      <x:c r="E9779" s="139"/>
      <x:c r="F9779" s="139"/>
      <x:c r="G9779" s="139"/>
      <x:c r="H9779" s="139"/>
      <x:c r="I9779" s="266" t="n">
        <x:f>INT((ROW()-ROW($I$46))/((CARROT_CAP+1)*(MESCLUN_CAP+1)))</x:f>
        <x:v>14</x:v>
      </x:c>
      <x:c r="J9779" s="266" t="n">
        <x:f>MOD(INT((ROW()-ROW($I$46))/(MESCLUN_CAP+1)),CARROT_CAP+1)</x:f>
        <x:v>19</x:v>
      </x:c>
      <x:c r="K9779" s="266" t="n">
        <x:f>MOD(ROW()-ROW($I$46),MESCLUN_CAP+1)</x:f>
        <x:v>30</x:v>
      </x:c>
      <x:c r="L9779" s="266" t="n">
        <x:f>SUM(I9779:K9779)</x:f>
        <x:v>63</x:v>
      </x:c>
      <x:c r="M9779" s="267" t="n">
        <x:f>I9779*TOMATO_HOURS*WEEKS*(1+TOMATO_DIM)^I9779+J9779*CARROT_HOURS*WEEKS*(1+CARROT_DIM)^J9779+K9779*MESCLUN_HOURS*WEEKS*(1+MESCLUN_DIM)^K9779</x:f>
        <x:v>7655.7565449785125</x:v>
      </x:c>
      <x:c r="N9779" s="267" t="n">
        <x:f>MAX(M9779-FARMER_HOURS,0)/TEMP_HOURS_PER_WORKER</x:f>
        <x:v>4.816497600679522</x:v>
      </x:c>
      <x:c r="O9779" s="268" t="n">
        <x:f>I9779*TOMATO_PRICE+J9779*CARROT_PRICE+K9779*MESCLUN_PRICE</x:f>
        <x:v>243986</x:v>
      </x:c>
      <x:c r="P9779" s="268" t="n">
        <x:f>I9779*TOMATO_FERTILIZER+J9779*CARROT_FERTILIZER+K9779*MESCLUN_FERTILIZER</x:f>
        <x:v>47080</x:v>
      </x:c>
      <x:c r="Q9779" s="268" t="n">
        <x:f>MIN(M9779,FARMER_HOURS)*FARMER_RATE+MAX(M9779-FARMER_HOURS,0)*TEMP_RATE</x:f>
        <x:v>145412.44001698805</x:v>
      </x:c>
      <x:c r="R9779" s="268" t="n">
        <x:f>O9779-P9779-Q9779-FIXED_COST</x:f>
        <x:v>31493.559983011946</x:v>
      </x:c>
      <x:c r="S9779" s="139" t="str">
        <x:f>IF(AND(L9779&lt;=TOTAL_BED_CAP,N9779&lt;=TEMP_WORKER_CAP),"YES","NO")</x:f>
        <x:v>NO</x:v>
      </x:c>
      <x:c r="T9779" s="139" t="n">
        <x:f>IF(S9779="YES",R9779,-1E+99)</x:f>
        <x:v>-1e+99</x:v>
      </x:c>
    </x:row>
    <x:row r="9780">
      <x:c r="A9780" s="139"/>
      <x:c r="B9780" s="139"/>
      <x:c r="C9780" s="139"/>
      <x:c r="D9780" s="139"/>
      <x:c r="E9780" s="139"/>
      <x:c r="F9780" s="139"/>
      <x:c r="G9780" s="139"/>
      <x:c r="H9780" s="139"/>
      <x:c r="I9780" s="266" t="n">
        <x:f>INT((ROW()-ROW($I$46))/((CARROT_CAP+1)*(MESCLUN_CAP+1)))</x:f>
        <x:v>14</x:v>
      </x:c>
      <x:c r="J9780" s="266" t="n">
        <x:f>MOD(INT((ROW()-ROW($I$46))/(MESCLUN_CAP+1)),CARROT_CAP+1)</x:f>
        <x:v>20</x:v>
      </x:c>
      <x:c r="K9780" s="266" t="n">
        <x:f>MOD(ROW()-ROW($I$46),MESCLUN_CAP+1)</x:f>
        <x:v>0</x:v>
      </x:c>
      <x:c r="L9780" s="266" t="n">
        <x:f>SUM(I9780:K9780)</x:f>
        <x:v>34</x:v>
      </x:c>
      <x:c r="M9780" s="267" t="n">
        <x:f>I9780*TOMATO_HOURS*WEEKS*(1+TOMATO_DIM)^I9780+J9780*CARROT_HOURS*WEEKS*(1+CARROT_DIM)^J9780+K9780*MESCLUN_HOURS*WEEKS*(1+MESCLUN_DIM)^K9780</x:f>
        <x:v>5768.017767323079</x:v>
      </x:c>
      <x:c r="N9780" s="267" t="n">
        <x:f>MAX(M9780-FARMER_HOURS,0)/TEMP_HOURS_PER_WORKER</x:f>
        <x:v>3.5055678939743604</x:v>
      </x:c>
      <x:c r="O9780" s="268" t="n">
        <x:f>I9780*TOMATO_PRICE+J9780*CARROT_PRICE+K9780*MESCLUN_PRICE</x:f>
        <x:v>165080</x:v>
      </x:c>
      <x:c r="P9780" s="268" t="n">
        <x:f>I9780*TOMATO_FERTILIZER+J9780*CARROT_FERTILIZER+K9780*MESCLUN_FERTILIZER</x:f>
        <x:v>21120</x:v>
      </x:c>
      <x:c r="Q9780" s="268" t="n">
        <x:f>MIN(M9780,FARMER_HOURS)*FARMER_RATE+MAX(M9780-FARMER_HOURS,0)*TEMP_RATE</x:f>
        <x:v>112639.197349359</x:v>
      </x:c>
      <x:c r="R9780" s="268" t="n">
        <x:f>O9780-P9780-Q9780-FIXED_COST</x:f>
        <x:v>11320.802650640995</x:v>
      </x:c>
      <x:c r="S9780" s="139" t="str">
        <x:f>IF(AND(L9780&lt;=TOTAL_BED_CAP,N9780&lt;=TEMP_WORKER_CAP),"YES","NO")</x:f>
        <x:v>YES</x:v>
      </x:c>
      <x:c r="T9780" s="139" t="n">
        <x:f>IF(S9780="YES",R9780,-1E+99)</x:f>
        <x:v>11320.802650640995</x:v>
      </x:c>
    </x:row>
    <x:row r="9781">
      <x:c r="A9781" s="139"/>
      <x:c r="B9781" s="139"/>
      <x:c r="C9781" s="139"/>
      <x:c r="D9781" s="139"/>
      <x:c r="E9781" s="139"/>
      <x:c r="F9781" s="139"/>
      <x:c r="G9781" s="139"/>
      <x:c r="H9781" s="139"/>
      <x:c r="I9781" s="266" t="n">
        <x:f>INT((ROW()-ROW($I$46))/((CARROT_CAP+1)*(MESCLUN_CAP+1)))</x:f>
        <x:v>14</x:v>
      </x:c>
      <x:c r="J9781" s="266" t="n">
        <x:f>MOD(INT((ROW()-ROW($I$46))/(MESCLUN_CAP+1)),CARROT_CAP+1)</x:f>
        <x:v>20</x:v>
      </x:c>
      <x:c r="K9781" s="266" t="n">
        <x:f>MOD(ROW()-ROW($I$46),MESCLUN_CAP+1)</x:f>
        <x:v>1</x:v>
      </x:c>
      <x:c r="L9781" s="266" t="n">
        <x:f>SUM(I9781:K9781)</x:f>
        <x:v>35</x:v>
      </x:c>
      <x:c r="M9781" s="267" t="n">
        <x:f>I9781*TOMATO_HOURS*WEEKS*(1+TOMATO_DIM)^I9781+J9781*CARROT_HOURS*WEEKS*(1+CARROT_DIM)^J9781+K9781*MESCLUN_HOURS*WEEKS*(1+MESCLUN_DIM)^K9781</x:f>
        <x:v>5813.580267323079</x:v>
      </x:c>
      <x:c r="N9781" s="267" t="n">
        <x:f>MAX(M9781-FARMER_HOURS,0)/TEMP_HOURS_PER_WORKER</x:f>
        <x:v>3.5372085189743605</x:v>
      </x:c>
      <x:c r="O9781" s="268" t="n">
        <x:f>I9781*TOMATO_PRICE+J9781*CARROT_PRICE+K9781*MESCLUN_PRICE</x:f>
        <x:v>167780</x:v>
      </x:c>
      <x:c r="P9781" s="268" t="n">
        <x:f>I9781*TOMATO_FERTILIZER+J9781*CARROT_FERTILIZER+K9781*MESCLUN_FERTILIZER</x:f>
        <x:v>22000</x:v>
      </x:c>
      <x:c r="Q9781" s="268" t="n">
        <x:f>MIN(M9781,FARMER_HOURS)*FARMER_RATE+MAX(M9781-FARMER_HOURS,0)*TEMP_RATE</x:f>
        <x:v>113430.212974359</x:v>
      </x:c>
      <x:c r="R9781" s="268" t="n">
        <x:f>O9781-P9781-Q9781-FIXED_COST</x:f>
        <x:v>12349.787025640995</x:v>
      </x:c>
      <x:c r="S9781" s="139" t="str">
        <x:f>IF(AND(L9781&lt;=TOTAL_BED_CAP,N9781&lt;=TEMP_WORKER_CAP),"YES","NO")</x:f>
        <x:v>YES</x:v>
      </x:c>
      <x:c r="T9781" s="139" t="n">
        <x:f>IF(S9781="YES",R9781,-1E+99)</x:f>
        <x:v>12349.787025640995</x:v>
      </x:c>
    </x:row>
    <x:row r="9782">
      <x:c r="A9782" s="139"/>
      <x:c r="B9782" s="139"/>
      <x:c r="C9782" s="139"/>
      <x:c r="D9782" s="139"/>
      <x:c r="E9782" s="139"/>
      <x:c r="F9782" s="139"/>
      <x:c r="G9782" s="139"/>
      <x:c r="H9782" s="139"/>
      <x:c r="I9782" s="266" t="n">
        <x:f>INT((ROW()-ROW($I$46))/((CARROT_CAP+1)*(MESCLUN_CAP+1)))</x:f>
        <x:v>14</x:v>
      </x:c>
      <x:c r="J9782" s="266" t="n">
        <x:f>MOD(INT((ROW()-ROW($I$46))/(MESCLUN_CAP+1)),CARROT_CAP+1)</x:f>
        <x:v>20</x:v>
      </x:c>
      <x:c r="K9782" s="266" t="n">
        <x:f>MOD(ROW()-ROW($I$46),MESCLUN_CAP+1)</x:f>
        <x:v>2</x:v>
      </x:c>
      <x:c r="L9782" s="266" t="n">
        <x:f>SUM(I9782:K9782)</x:f>
        <x:v>36</x:v>
      </x:c>
      <x:c r="M9782" s="267" t="n">
        <x:f>I9782*TOMATO_HOURS*WEEKS*(1+TOMATO_DIM)^I9782+J9782*CARROT_HOURS*WEEKS*(1+CARROT_DIM)^J9782+K9782*MESCLUN_HOURS*WEEKS*(1+MESCLUN_DIM)^K9782</x:f>
        <x:v>5860.2818298230795</x:v>
      </x:c>
      <x:c r="N9782" s="267" t="n">
        <x:f>MAX(M9782-FARMER_HOURS,0)/TEMP_HOURS_PER_WORKER</x:f>
        <x:v>3.569640159599361</x:v>
      </x:c>
      <x:c r="O9782" s="268" t="n">
        <x:f>I9782*TOMATO_PRICE+J9782*CARROT_PRICE+K9782*MESCLUN_PRICE</x:f>
        <x:v>170480</x:v>
      </x:c>
      <x:c r="P9782" s="268" t="n">
        <x:f>I9782*TOMATO_FERTILIZER+J9782*CARROT_FERTILIZER+K9782*MESCLUN_FERTILIZER</x:f>
        <x:v>22880</x:v>
      </x:c>
      <x:c r="Q9782" s="268" t="n">
        <x:f>MIN(M9782,FARMER_HOURS)*FARMER_RATE+MAX(M9782-FARMER_HOURS,0)*TEMP_RATE</x:f>
        <x:v>114241.00398998402</x:v>
      </x:c>
      <x:c r="R9782" s="268" t="n">
        <x:f>O9782-P9782-Q9782-FIXED_COST</x:f>
        <x:v>13358.99601001598</x:v>
      </x:c>
      <x:c r="S9782" s="139" t="str">
        <x:f>IF(AND(L9782&lt;=TOTAL_BED_CAP,N9782&lt;=TEMP_WORKER_CAP),"YES","NO")</x:f>
        <x:v>YES</x:v>
      </x:c>
      <x:c r="T9782" s="139" t="n">
        <x:f>IF(S9782="YES",R9782,-1E+99)</x:f>
        <x:v>13358.99601001598</x:v>
      </x:c>
    </x:row>
    <x:row r="9783">
      <x:c r="A9783" s="139"/>
      <x:c r="B9783" s="139"/>
      <x:c r="C9783" s="139"/>
      <x:c r="D9783" s="139"/>
      <x:c r="E9783" s="139"/>
      <x:c r="F9783" s="139"/>
      <x:c r="G9783" s="139"/>
      <x:c r="H9783" s="139"/>
      <x:c r="I9783" s="266" t="n">
        <x:f>INT((ROW()-ROW($I$46))/((CARROT_CAP+1)*(MESCLUN_CAP+1)))</x:f>
        <x:v>14</x:v>
      </x:c>
      <x:c r="J9783" s="266" t="n">
        <x:f>MOD(INT((ROW()-ROW($I$46))/(MESCLUN_CAP+1)),CARROT_CAP+1)</x:f>
        <x:v>20</x:v>
      </x:c>
      <x:c r="K9783" s="266" t="n">
        <x:f>MOD(ROW()-ROW($I$46),MESCLUN_CAP+1)</x:f>
        <x:v>3</x:v>
      </x:c>
      <x:c r="L9783" s="266" t="n">
        <x:f>SUM(I9783:K9783)</x:f>
        <x:v>37</x:v>
      </x:c>
      <x:c r="M9783" s="267" t="n">
        <x:f>I9783*TOMATO_HOURS*WEEKS*(1+TOMATO_DIM)^I9783+J9783*CARROT_HOURS*WEEKS*(1+CARROT_DIM)^J9783+K9783*MESCLUN_HOURS*WEEKS*(1+MESCLUN_DIM)^K9783</x:f>
        <x:v>5908.1438122449545</x:v>
      </x:c>
      <x:c r="N9783" s="267" t="n">
        <x:f>MAX(M9783-FARMER_HOURS,0)/TEMP_HOURS_PER_WORKER</x:f>
        <x:v>3.6028776473923294</x:v>
      </x:c>
      <x:c r="O9783" s="268" t="n">
        <x:f>I9783*TOMATO_PRICE+J9783*CARROT_PRICE+K9783*MESCLUN_PRICE</x:f>
        <x:v>173180</x:v>
      </x:c>
      <x:c r="P9783" s="268" t="n">
        <x:f>I9783*TOMATO_FERTILIZER+J9783*CARROT_FERTILIZER+K9783*MESCLUN_FERTILIZER</x:f>
        <x:v>23760</x:v>
      </x:c>
      <x:c r="Q9783" s="268" t="n">
        <x:f>MIN(M9783,FARMER_HOURS)*FARMER_RATE+MAX(M9783-FARMER_HOURS,0)*TEMP_RATE</x:f>
        <x:v>115071.94118480824</x:v>
      </x:c>
      <x:c r="R9783" s="268" t="n">
        <x:f>O9783-P9783-Q9783-FIXED_COST</x:f>
        <x:v>14348.058815191762</x:v>
      </x:c>
      <x:c r="S9783" s="139" t="str">
        <x:f>IF(AND(L9783&lt;=TOTAL_BED_CAP,N9783&lt;=TEMP_WORKER_CAP),"YES","NO")</x:f>
        <x:v>YES</x:v>
      </x:c>
      <x:c r="T9783" s="139" t="n">
        <x:f>IF(S9783="YES",R9783,-1E+99)</x:f>
        <x:v>14348.058815191762</x:v>
      </x:c>
    </x:row>
    <x:row r="9784">
      <x:c r="A9784" s="139"/>
      <x:c r="B9784" s="139"/>
      <x:c r="C9784" s="139"/>
      <x:c r="D9784" s="139"/>
      <x:c r="E9784" s="139"/>
      <x:c r="F9784" s="139"/>
      <x:c r="G9784" s="139"/>
      <x:c r="H9784" s="139"/>
      <x:c r="I9784" s="266" t="n">
        <x:f>INT((ROW()-ROW($I$46))/((CARROT_CAP+1)*(MESCLUN_CAP+1)))</x:f>
        <x:v>14</x:v>
      </x:c>
      <x:c r="J9784" s="266" t="n">
        <x:f>MOD(INT((ROW()-ROW($I$46))/(MESCLUN_CAP+1)),CARROT_CAP+1)</x:f>
        <x:v>20</x:v>
      </x:c>
      <x:c r="K9784" s="266" t="n">
        <x:f>MOD(ROW()-ROW($I$46),MESCLUN_CAP+1)</x:f>
        <x:v>4</x:v>
      </x:c>
      <x:c r="L9784" s="266" t="n">
        <x:f>SUM(I9784:K9784)</x:f>
        <x:v>38</x:v>
      </x:c>
      <x:c r="M9784" s="267" t="n">
        <x:f>I9784*TOMATO_HOURS*WEEKS*(1+TOMATO_DIM)^I9784+J9784*CARROT_HOURS*WEEKS*(1+CARROT_DIM)^J9784+K9784*MESCLUN_HOURS*WEEKS*(1+MESCLUN_DIM)^K9784</x:f>
        <x:v>5957.18792796761</x:v>
      </x:c>
      <x:c r="N9784" s="267" t="n">
        <x:f>MAX(M9784-FARMER_HOURS,0)/TEMP_HOURS_PER_WORKER</x:f>
        <x:v>3.6369360610886186</x:v>
      </x:c>
      <x:c r="O9784" s="268" t="n">
        <x:f>I9784*TOMATO_PRICE+J9784*CARROT_PRICE+K9784*MESCLUN_PRICE</x:f>
        <x:v>175880</x:v>
      </x:c>
      <x:c r="P9784" s="268" t="n">
        <x:f>I9784*TOMATO_FERTILIZER+J9784*CARROT_FERTILIZER+K9784*MESCLUN_FERTILIZER</x:f>
        <x:v>24640</x:v>
      </x:c>
      <x:c r="Q9784" s="268" t="n">
        <x:f>MIN(M9784,FARMER_HOURS)*FARMER_RATE+MAX(M9784-FARMER_HOURS,0)*TEMP_RATE</x:f>
        <x:v>115923.40152721545</x:v>
      </x:c>
      <x:c r="R9784" s="268" t="n">
        <x:f>O9784-P9784-Q9784-FIXED_COST</x:f>
        <x:v>15316.59847278455</x:v>
      </x:c>
      <x:c r="S9784" s="139" t="str">
        <x:f>IF(AND(L9784&lt;=TOTAL_BED_CAP,N9784&lt;=TEMP_WORKER_CAP),"YES","NO")</x:f>
        <x:v>YES</x:v>
      </x:c>
      <x:c r="T9784" s="139" t="n">
        <x:f>IF(S9784="YES",R9784,-1E+99)</x:f>
        <x:v>15316.59847278455</x:v>
      </x:c>
    </x:row>
    <x:row r="9785">
      <x:c r="A9785" s="139"/>
      <x:c r="B9785" s="139"/>
      <x:c r="C9785" s="139"/>
      <x:c r="D9785" s="139"/>
      <x:c r="E9785" s="139"/>
      <x:c r="F9785" s="139"/>
      <x:c r="G9785" s="139"/>
      <x:c r="H9785" s="139"/>
      <x:c r="I9785" s="266" t="n">
        <x:f>INT((ROW()-ROW($I$46))/((CARROT_CAP+1)*(MESCLUN_CAP+1)))</x:f>
        <x:v>14</x:v>
      </x:c>
      <x:c r="J9785" s="266" t="n">
        <x:f>MOD(INT((ROW()-ROW($I$46))/(MESCLUN_CAP+1)),CARROT_CAP+1)</x:f>
        <x:v>20</x:v>
      </x:c>
      <x:c r="K9785" s="266" t="n">
        <x:f>MOD(ROW()-ROW($I$46),MESCLUN_CAP+1)</x:f>
        <x:v>5</x:v>
      </x:c>
      <x:c r="L9785" s="266" t="n">
        <x:f>SUM(I9785:K9785)</x:f>
        <x:v>39</x:v>
      </x:c>
      <x:c r="M9785" s="267" t="n">
        <x:f>I9785*TOMATO_HOURS*WEEKS*(1+TOMATO_DIM)^I9785+J9785*CARROT_HOURS*WEEKS*(1+CARROT_DIM)^J9785+K9785*MESCLUN_HOURS*WEEKS*(1+MESCLUN_DIM)^K9785</x:f>
        <x:v>6007.436251888814</x:v>
      </x:c>
      <x:c r="N9785" s="267" t="n">
        <x:f>MAX(M9785-FARMER_HOURS,0)/TEMP_HOURS_PER_WORKER</x:f>
        <x:v>3.671830730478343</x:v>
      </x:c>
      <x:c r="O9785" s="268" t="n">
        <x:f>I9785*TOMATO_PRICE+J9785*CARROT_PRICE+K9785*MESCLUN_PRICE</x:f>
        <x:v>178580</x:v>
      </x:c>
      <x:c r="P9785" s="268" t="n">
        <x:f>I9785*TOMATO_FERTILIZER+J9785*CARROT_FERTILIZER+K9785*MESCLUN_FERTILIZER</x:f>
        <x:v>25520</x:v>
      </x:c>
      <x:c r="Q9785" s="268" t="n">
        <x:f>MIN(M9785,FARMER_HOURS)*FARMER_RATE+MAX(M9785-FARMER_HOURS,0)*TEMP_RATE</x:f>
        <x:v>116795.76826195857</x:v>
      </x:c>
      <x:c r="R9785" s="268" t="n">
        <x:f>O9785-P9785-Q9785-FIXED_COST</x:f>
        <x:v>16264.231738041432</x:v>
      </x:c>
      <x:c r="S9785" s="139" t="str">
        <x:f>IF(AND(L9785&lt;=TOTAL_BED_CAP,N9785&lt;=TEMP_WORKER_CAP),"YES","NO")</x:f>
        <x:v>YES</x:v>
      </x:c>
      <x:c r="T9785" s="139" t="n">
        <x:f>IF(S9785="YES",R9785,-1E+99)</x:f>
        <x:v>16264.231738041432</x:v>
      </x:c>
    </x:row>
    <x:row r="9786">
      <x:c r="A9786" s="139"/>
      <x:c r="B9786" s="139"/>
      <x:c r="C9786" s="139"/>
      <x:c r="D9786" s="139"/>
      <x:c r="E9786" s="139"/>
      <x:c r="F9786" s="139"/>
      <x:c r="G9786" s="139"/>
      <x:c r="H9786" s="139"/>
      <x:c r="I9786" s="266" t="n">
        <x:f>INT((ROW()-ROW($I$46))/((CARROT_CAP+1)*(MESCLUN_CAP+1)))</x:f>
        <x:v>14</x:v>
      </x:c>
      <x:c r="J9786" s="266" t="n">
        <x:f>MOD(INT((ROW()-ROW($I$46))/(MESCLUN_CAP+1)),CARROT_CAP+1)</x:f>
        <x:v>20</x:v>
      </x:c>
      <x:c r="K9786" s="266" t="n">
        <x:f>MOD(ROW()-ROW($I$46),MESCLUN_CAP+1)</x:f>
        <x:v>6</x:v>
      </x:c>
      <x:c r="L9786" s="266" t="n">
        <x:f>SUM(I9786:K9786)</x:f>
        <x:v>40</x:v>
      </x:c>
      <x:c r="M9786" s="267" t="n">
        <x:f>I9786*TOMATO_HOURS*WEEKS*(1+TOMATO_DIM)^I9786+J9786*CARROT_HOURS*WEEKS*(1+CARROT_DIM)^J9786+K9786*MESCLUN_HOURS*WEEKS*(1+MESCLUN_DIM)^K9786</x:f>
        <x:v>6058.911226070447</x:v>
      </x:c>
      <x:c r="N9786" s="267" t="n">
        <x:f>MAX(M9786-FARMER_HOURS,0)/TEMP_HOURS_PER_WORKER</x:f>
        <x:v>3.707577240326699</x:v>
      </x:c>
      <x:c r="O9786" s="268" t="n">
        <x:f>I9786*TOMATO_PRICE+J9786*CARROT_PRICE+K9786*MESCLUN_PRICE</x:f>
        <x:v>181280</x:v>
      </x:c>
      <x:c r="P9786" s="268" t="n">
        <x:f>I9786*TOMATO_FERTILIZER+J9786*CARROT_FERTILIZER+K9786*MESCLUN_FERTILIZER</x:f>
        <x:v>26400</x:v>
      </x:c>
      <x:c r="Q9786" s="268" t="n">
        <x:f>MIN(M9786,FARMER_HOURS)*FARMER_RATE+MAX(M9786-FARMER_HOURS,0)*TEMP_RATE</x:f>
        <x:v>117689.43100816748</x:v>
      </x:c>
      <x:c r="R9786" s="268" t="n">
        <x:f>O9786-P9786-Q9786-FIXED_COST</x:f>
        <x:v>17190.568991832522</x:v>
      </x:c>
      <x:c r="S9786" s="139" t="str">
        <x:f>IF(AND(L9786&lt;=TOTAL_BED_CAP,N9786&lt;=TEMP_WORKER_CAP),"YES","NO")</x:f>
        <x:v>YES</x:v>
      </x:c>
      <x:c r="T9786" s="139" t="n">
        <x:f>IF(S9786="YES",R9786,-1E+99)</x:f>
        <x:v>17190.568991832522</x:v>
      </x:c>
    </x:row>
    <x:row r="9787">
      <x:c r="A9787" s="139"/>
      <x:c r="B9787" s="139"/>
      <x:c r="C9787" s="139"/>
      <x:c r="D9787" s="139"/>
      <x:c r="E9787" s="139"/>
      <x:c r="F9787" s="139"/>
      <x:c r="G9787" s="139"/>
      <x:c r="H9787" s="139"/>
      <x:c r="I9787" s="266" t="n">
        <x:f>INT((ROW()-ROW($I$46))/((CARROT_CAP+1)*(MESCLUN_CAP+1)))</x:f>
        <x:v>14</x:v>
      </x:c>
      <x:c r="J9787" s="266" t="n">
        <x:f>MOD(INT((ROW()-ROW($I$46))/(MESCLUN_CAP+1)),CARROT_CAP+1)</x:f>
        <x:v>20</x:v>
      </x:c>
      <x:c r="K9787" s="266" t="n">
        <x:f>MOD(ROW()-ROW($I$46),MESCLUN_CAP+1)</x:f>
        <x:v>7</x:v>
      </x:c>
      <x:c r="L9787" s="266" t="n">
        <x:f>SUM(I9787:K9787)</x:f>
        <x:v>41</x:v>
      </x:c>
      <x:c r="M9787" s="267" t="n">
        <x:f>I9787*TOMATO_HOURS*WEEKS*(1+TOMATO_DIM)^I9787+J9787*CARROT_HOURS*WEEKS*(1+CARROT_DIM)^J9787+K9787*MESCLUN_HOURS*WEEKS*(1+MESCLUN_DIM)^K9787</x:f>
        <x:v>6111.635665468408</x:v>
      </x:c>
      <x:c r="N9787" s="267" t="n">
        <x:f>MAX(M9787-FARMER_HOURS,0)/TEMP_HOURS_PER_WORKER</x:f>
        <x:v>3.744191434353061</x:v>
      </x:c>
      <x:c r="O9787" s="268" t="n">
        <x:f>I9787*TOMATO_PRICE+J9787*CARROT_PRICE+K9787*MESCLUN_PRICE</x:f>
        <x:v>183980</x:v>
      </x:c>
      <x:c r="P9787" s="268" t="n">
        <x:f>I9787*TOMATO_FERTILIZER+J9787*CARROT_FERTILIZER+K9787*MESCLUN_FERTILIZER</x:f>
        <x:v>27280</x:v>
      </x:c>
      <x:c r="Q9787" s="268" t="n">
        <x:f>MIN(M9787,FARMER_HOURS)*FARMER_RATE+MAX(M9787-FARMER_HOURS,0)*TEMP_RATE</x:f>
        <x:v>118604.78585882652</x:v>
      </x:c>
      <x:c r="R9787" s="268" t="n">
        <x:f>O9787-P9787-Q9787-FIXED_COST</x:f>
        <x:v>18095.214141173477</x:v>
      </x:c>
      <x:c r="S9787" s="139" t="str">
        <x:f>IF(AND(L9787&lt;=TOTAL_BED_CAP,N9787&lt;=TEMP_WORKER_CAP),"YES","NO")</x:f>
        <x:v>YES</x:v>
      </x:c>
      <x:c r="T9787" s="139" t="n">
        <x:f>IF(S9787="YES",R9787,-1E+99)</x:f>
        <x:v>18095.214141173477</x:v>
      </x:c>
    </x:row>
    <x:row r="9788">
      <x:c r="A9788" s="139"/>
      <x:c r="B9788" s="139"/>
      <x:c r="C9788" s="139"/>
      <x:c r="D9788" s="139"/>
      <x:c r="E9788" s="139"/>
      <x:c r="F9788" s="139"/>
      <x:c r="G9788" s="139"/>
      <x:c r="H9788" s="139"/>
      <x:c r="I9788" s="266" t="n">
        <x:f>INT((ROW()-ROW($I$46))/((CARROT_CAP+1)*(MESCLUN_CAP+1)))</x:f>
        <x:v>14</x:v>
      </x:c>
      <x:c r="J9788" s="266" t="n">
        <x:f>MOD(INT((ROW()-ROW($I$46))/(MESCLUN_CAP+1)),CARROT_CAP+1)</x:f>
        <x:v>20</x:v>
      </x:c>
      <x:c r="K9788" s="266" t="n">
        <x:f>MOD(ROW()-ROW($I$46),MESCLUN_CAP+1)</x:f>
        <x:v>8</x:v>
      </x:c>
      <x:c r="L9788" s="266" t="n">
        <x:f>SUM(I9788:K9788)</x:f>
        <x:v>42</x:v>
      </x:c>
      <x:c r="M9788" s="267" t="n">
        <x:f>I9788*TOMATO_HOURS*WEEKS*(1+TOMATO_DIM)^I9788+J9788*CARROT_HOURS*WEEKS*(1+CARROT_DIM)^J9788+K9788*MESCLUN_HOURS*WEEKS*(1+MESCLUN_DIM)^K9788</x:f>
        <x:v>6165.632763748387</x:v>
      </x:c>
      <x:c r="N9788" s="267" t="n">
        <x:f>MAX(M9788-FARMER_HOURS,0)/TEMP_HOURS_PER_WORKER</x:f>
        <x:v>3.7816894192697132</x:v>
      </x:c>
      <x:c r="O9788" s="268" t="n">
        <x:f>I9788*TOMATO_PRICE+J9788*CARROT_PRICE+K9788*MESCLUN_PRICE</x:f>
        <x:v>186680</x:v>
      </x:c>
      <x:c r="P9788" s="268" t="n">
        <x:f>I9788*TOMATO_FERTILIZER+J9788*CARROT_FERTILIZER+K9788*MESCLUN_FERTILIZER</x:f>
        <x:v>28160</x:v>
      </x:c>
      <x:c r="Q9788" s="268" t="n">
        <x:f>MIN(M9788,FARMER_HOURS)*FARMER_RATE+MAX(M9788-FARMER_HOURS,0)*TEMP_RATE</x:f>
        <x:v>119542.23548174283</x:v>
      </x:c>
      <x:c r="R9788" s="268" t="n">
        <x:f>O9788-P9788-Q9788-FIXED_COST</x:f>
        <x:v>18977.764518257172</x:v>
      </x:c>
      <x:c r="S9788" s="139" t="str">
        <x:f>IF(AND(L9788&lt;=TOTAL_BED_CAP,N9788&lt;=TEMP_WORKER_CAP),"YES","NO")</x:f>
        <x:v>YES</x:v>
      </x:c>
      <x:c r="T9788" s="139" t="n">
        <x:f>IF(S9788="YES",R9788,-1E+99)</x:f>
        <x:v>18977.764518257172</x:v>
      </x:c>
    </x:row>
    <x:row r="9789">
      <x:c r="A9789" s="139"/>
      <x:c r="B9789" s="139"/>
      <x:c r="C9789" s="139"/>
      <x:c r="D9789" s="139"/>
      <x:c r="E9789" s="139"/>
      <x:c r="F9789" s="139"/>
      <x:c r="G9789" s="139"/>
      <x:c r="H9789" s="139"/>
      <x:c r="I9789" s="266" t="n">
        <x:f>INT((ROW()-ROW($I$46))/((CARROT_CAP+1)*(MESCLUN_CAP+1)))</x:f>
        <x:v>14</x:v>
      </x:c>
      <x:c r="J9789" s="266" t="n">
        <x:f>MOD(INT((ROW()-ROW($I$46))/(MESCLUN_CAP+1)),CARROT_CAP+1)</x:f>
        <x:v>20</x:v>
      </x:c>
      <x:c r="K9789" s="266" t="n">
        <x:f>MOD(ROW()-ROW($I$46),MESCLUN_CAP+1)</x:f>
        <x:v>9</x:v>
      </x:c>
      <x:c r="L9789" s="266" t="n">
        <x:f>SUM(I9789:K9789)</x:f>
        <x:v>43</x:v>
      </x:c>
      <x:c r="M9789" s="267" t="n">
        <x:f>I9789*TOMATO_HOURS*WEEKS*(1+TOMATO_DIM)^I9789+J9789*CARROT_HOURS*WEEKS*(1+CARROT_DIM)^J9789+K9789*MESCLUN_HOURS*WEEKS*(1+MESCLUN_DIM)^K9789</x:f>
        <x:v>6220.926099188782</x:v>
      </x:c>
      <x:c r="N9789" s="267" t="n">
        <x:f>MAX(M9789-FARMER_HOURS,0)/TEMP_HOURS_PER_WORKER</x:f>
        <x:v>3.8200875688810987</x:v>
      </x:c>
      <x:c r="O9789" s="268" t="n">
        <x:f>I9789*TOMATO_PRICE+J9789*CARROT_PRICE+K9789*MESCLUN_PRICE</x:f>
        <x:v>189380</x:v>
      </x:c>
      <x:c r="P9789" s="268" t="n">
        <x:f>I9789*TOMATO_FERTILIZER+J9789*CARROT_FERTILIZER+K9789*MESCLUN_FERTILIZER</x:f>
        <x:v>29040</x:v>
      </x:c>
      <x:c r="Q9789" s="268" t="n">
        <x:f>MIN(M9789,FARMER_HOURS)*FARMER_RATE+MAX(M9789-FARMER_HOURS,0)*TEMP_RATE</x:f>
        <x:v>120502.18922202746</x:v>
      </x:c>
      <x:c r="R9789" s="268" t="n">
        <x:f>O9789-P9789-Q9789-FIXED_COST</x:f>
        <x:v>19837.81077797254</x:v>
      </x:c>
      <x:c r="S9789" s="139" t="str">
        <x:f>IF(AND(L9789&lt;=TOTAL_BED_CAP,N9789&lt;=TEMP_WORKER_CAP),"YES","NO")</x:f>
        <x:v>YES</x:v>
      </x:c>
      <x:c r="T9789" s="139" t="n">
        <x:f>IF(S9789="YES",R9789,-1E+99)</x:f>
        <x:v>19837.81077797254</x:v>
      </x:c>
    </x:row>
    <x:row r="9790">
      <x:c r="A9790" s="139"/>
      <x:c r="B9790" s="139"/>
      <x:c r="C9790" s="139"/>
      <x:c r="D9790" s="139"/>
      <x:c r="E9790" s="139"/>
      <x:c r="F9790" s="139"/>
      <x:c r="G9790" s="139"/>
      <x:c r="H9790" s="139"/>
      <x:c r="I9790" s="266" t="n">
        <x:f>INT((ROW()-ROW($I$46))/((CARROT_CAP+1)*(MESCLUN_CAP+1)))</x:f>
        <x:v>14</x:v>
      </x:c>
      <x:c r="J9790" s="266" t="n">
        <x:f>MOD(INT((ROW()-ROW($I$46))/(MESCLUN_CAP+1)),CARROT_CAP+1)</x:f>
        <x:v>20</x:v>
      </x:c>
      <x:c r="K9790" s="266" t="n">
        <x:f>MOD(ROW()-ROW($I$46),MESCLUN_CAP+1)</x:f>
        <x:v>10</x:v>
      </x:c>
      <x:c r="L9790" s="266" t="n">
        <x:f>SUM(I9790:K9790)</x:f>
        <x:v>44</x:v>
      </x:c>
      <x:c r="M9790" s="267" t="n">
        <x:f>I9790*TOMATO_HOURS*WEEKS*(1+TOMATO_DIM)^I9790+J9790*CARROT_HOURS*WEEKS*(1+CARROT_DIM)^J9790+K9790*MESCLUN_HOURS*WEEKS*(1+MESCLUN_DIM)^K9790</x:f>
        <x:v>6277.539640671995</x:v>
      </x:c>
      <x:c r="N9790" s="267" t="n">
        <x:f>MAX(M9790-FARMER_HOURS,0)/TEMP_HOURS_PER_WORKER</x:f>
        <x:v>3.859402528244441</x:v>
      </x:c>
      <x:c r="O9790" s="268" t="n">
        <x:f>I9790*TOMATO_PRICE+J9790*CARROT_PRICE+K9790*MESCLUN_PRICE</x:f>
        <x:v>192080</x:v>
      </x:c>
      <x:c r="P9790" s="268" t="n">
        <x:f>I9790*TOMATO_FERTILIZER+J9790*CARROT_FERTILIZER+K9790*MESCLUN_FERTILIZER</x:f>
        <x:v>29920</x:v>
      </x:c>
      <x:c r="Q9790" s="268" t="n">
        <x:f>MIN(M9790,FARMER_HOURS)*FARMER_RATE+MAX(M9790-FARMER_HOURS,0)*TEMP_RATE</x:f>
        <x:v>121485.06320611102</x:v>
      </x:c>
      <x:c r="R9790" s="268" t="n">
        <x:f>O9790-P9790-Q9790-FIXED_COST</x:f>
        <x:v>20674.936793888977</x:v>
      </x:c>
      <x:c r="S9790" s="139" t="str">
        <x:f>IF(AND(L9790&lt;=TOTAL_BED_CAP,N9790&lt;=TEMP_WORKER_CAP),"YES","NO")</x:f>
        <x:v>YES</x:v>
      </x:c>
      <x:c r="T9790" s="139" t="n">
        <x:f>IF(S9790="YES",R9790,-1E+99)</x:f>
        <x:v>20674.936793888977</x:v>
      </x:c>
    </x:row>
    <x:row r="9791">
      <x:c r="A9791" s="139"/>
      <x:c r="B9791" s="139"/>
      <x:c r="C9791" s="139"/>
      <x:c r="D9791" s="139"/>
      <x:c r="E9791" s="139"/>
      <x:c r="F9791" s="139"/>
      <x:c r="G9791" s="139"/>
      <x:c r="H9791" s="139"/>
      <x:c r="I9791" s="266" t="n">
        <x:f>INT((ROW()-ROW($I$46))/((CARROT_CAP+1)*(MESCLUN_CAP+1)))</x:f>
        <x:v>14</x:v>
      </x:c>
      <x:c r="J9791" s="266" t="n">
        <x:f>MOD(INT((ROW()-ROW($I$46))/(MESCLUN_CAP+1)),CARROT_CAP+1)</x:f>
        <x:v>20</x:v>
      </x:c>
      <x:c r="K9791" s="266" t="n">
        <x:f>MOD(ROW()-ROW($I$46),MESCLUN_CAP+1)</x:f>
        <x:v>11</x:v>
      </x:c>
      <x:c r="L9791" s="266" t="n">
        <x:f>SUM(I9791:K9791)</x:f>
        <x:v>45</x:v>
      </x:c>
      <x:c r="M9791" s="267" t="n">
        <x:f>I9791*TOMATO_HOURS*WEEKS*(1+TOMATO_DIM)^I9791+J9791*CARROT_HOURS*WEEKS*(1+CARROT_DIM)^J9791+K9791*MESCLUN_HOURS*WEEKS*(1+MESCLUN_DIM)^K9791</x:f>
        <x:v>6335.497753765434</x:v>
      </x:c>
      <x:c r="N9791" s="267" t="n">
        <x:f>MAX(M9791-FARMER_HOURS,0)/TEMP_HOURS_PER_WORKER</x:f>
        <x:v>3.8996512178926626</x:v>
      </x:c>
      <x:c r="O9791" s="268" t="n">
        <x:f>I9791*TOMATO_PRICE+J9791*CARROT_PRICE+K9791*MESCLUN_PRICE</x:f>
        <x:v>194780</x:v>
      </x:c>
      <x:c r="P9791" s="268" t="n">
        <x:f>I9791*TOMATO_FERTILIZER+J9791*CARROT_FERTILIZER+K9791*MESCLUN_FERTILIZER</x:f>
        <x:v>30800</x:v>
      </x:c>
      <x:c r="Q9791" s="268" t="n">
        <x:f>MIN(M9791,FARMER_HOURS)*FARMER_RATE+MAX(M9791-FARMER_HOURS,0)*TEMP_RATE</x:f>
        <x:v>122491.28044731656</x:v>
      </x:c>
      <x:c r="R9791" s="268" t="n">
        <x:f>O9791-P9791-Q9791-FIXED_COST</x:f>
        <x:v>21488.71955268344</x:v>
      </x:c>
      <x:c r="S9791" s="139" t="str">
        <x:f>IF(AND(L9791&lt;=TOTAL_BED_CAP,N9791&lt;=TEMP_WORKER_CAP),"YES","NO")</x:f>
        <x:v>YES</x:v>
      </x:c>
      <x:c r="T9791" s="139" t="n">
        <x:f>IF(S9791="YES",R9791,-1E+99)</x:f>
        <x:v>21488.71955268344</x:v>
      </x:c>
    </x:row>
    <x:row r="9792">
      <x:c r="A9792" s="139"/>
      <x:c r="B9792" s="139"/>
      <x:c r="C9792" s="139"/>
      <x:c r="D9792" s="139"/>
      <x:c r="E9792" s="139"/>
      <x:c r="F9792" s="139"/>
      <x:c r="G9792" s="139"/>
      <x:c r="H9792" s="139"/>
      <x:c r="I9792" s="266" t="n">
        <x:f>INT((ROW()-ROW($I$46))/((CARROT_CAP+1)*(MESCLUN_CAP+1)))</x:f>
        <x:v>14</x:v>
      </x:c>
      <x:c r="J9792" s="266" t="n">
        <x:f>MOD(INT((ROW()-ROW($I$46))/(MESCLUN_CAP+1)),CARROT_CAP+1)</x:f>
        <x:v>20</x:v>
      </x:c>
      <x:c r="K9792" s="266" t="n">
        <x:f>MOD(ROW()-ROW($I$46),MESCLUN_CAP+1)</x:f>
        <x:v>12</x:v>
      </x:c>
      <x:c r="L9792" s="266" t="n">
        <x:f>SUM(I9792:K9792)</x:f>
        <x:v>46</x:v>
      </x:c>
      <x:c r="M9792" s="267" t="n">
        <x:f>I9792*TOMATO_HOURS*WEEKS*(1+TOMATO_DIM)^I9792+J9792*CARROT_HOURS*WEEKS*(1+CARROT_DIM)^J9792+K9792*MESCLUN_HOURS*WEEKS*(1+MESCLUN_DIM)^K9792</x:f>
        <x:v>6394.825206893498</x:v>
      </x:c>
      <x:c r="N9792" s="267" t="n">
        <x:f>MAX(M9792-FARMER_HOURS,0)/TEMP_HOURS_PER_WORKER</x:f>
        <x:v>3.9408508381204848</x:v>
      </x:c>
      <x:c r="O9792" s="268" t="n">
        <x:f>I9792*TOMATO_PRICE+J9792*CARROT_PRICE+K9792*MESCLUN_PRICE</x:f>
        <x:v>197480</x:v>
      </x:c>
      <x:c r="P9792" s="268" t="n">
        <x:f>I9792*TOMATO_FERTILIZER+J9792*CARROT_FERTILIZER+K9792*MESCLUN_FERTILIZER</x:f>
        <x:v>31680</x:v>
      </x:c>
      <x:c r="Q9792" s="268" t="n">
        <x:f>MIN(M9792,FARMER_HOURS)*FARMER_RATE+MAX(M9792-FARMER_HOURS,0)*TEMP_RATE</x:f>
        <x:v>123521.27095301212</x:v>
      </x:c>
      <x:c r="R9792" s="268" t="n">
        <x:f>O9792-P9792-Q9792-FIXED_COST</x:f>
        <x:v>22278.72904698788</x:v>
      </x:c>
      <x:c r="S9792" s="139" t="str">
        <x:f>IF(AND(L9792&lt;=TOTAL_BED_CAP,N9792&lt;=TEMP_WORKER_CAP),"YES","NO")</x:f>
        <x:v>YES</x:v>
      </x:c>
      <x:c r="T9792" s="139" t="n">
        <x:f>IF(S9792="YES",R9792,-1E+99)</x:f>
        <x:v>22278.72904698788</x:v>
      </x:c>
    </x:row>
    <x:row r="9793">
      <x:c r="A9793" s="139"/>
      <x:c r="B9793" s="139"/>
      <x:c r="C9793" s="139"/>
      <x:c r="D9793" s="139"/>
      <x:c r="E9793" s="139"/>
      <x:c r="F9793" s="139"/>
      <x:c r="G9793" s="139"/>
      <x:c r="H9793" s="139"/>
      <x:c r="I9793" s="266" t="n">
        <x:f>INT((ROW()-ROW($I$46))/((CARROT_CAP+1)*(MESCLUN_CAP+1)))</x:f>
        <x:v>14</x:v>
      </x:c>
      <x:c r="J9793" s="266" t="n">
        <x:f>MOD(INT((ROW()-ROW($I$46))/(MESCLUN_CAP+1)),CARROT_CAP+1)</x:f>
        <x:v>20</x:v>
      </x:c>
      <x:c r="K9793" s="266" t="n">
        <x:f>MOD(ROW()-ROW($I$46),MESCLUN_CAP+1)</x:f>
        <x:v>13</x:v>
      </x:c>
      <x:c r="L9793" s="266" t="n">
        <x:f>SUM(I9793:K9793)</x:f>
        <x:v>47</x:v>
      </x:c>
      <x:c r="M9793" s="267" t="n">
        <x:f>I9793*TOMATO_HOURS*WEEKS*(1+TOMATO_DIM)^I9793+J9793*CARROT_HOURS*WEEKS*(1+CARROT_DIM)^J9793+K9793*MESCLUN_HOURS*WEEKS*(1+MESCLUN_DIM)^K9793</x:f>
        <x:v>6455.547177601882</x:v>
      </x:c>
      <x:c r="N9793" s="267" t="n">
        <x:f>MAX(M9793-FARMER_HOURS,0)/TEMP_HOURS_PER_WORKER</x:f>
        <x:v>3.9830188733346406</x:v>
      </x:c>
      <x:c r="O9793" s="268" t="n">
        <x:f>I9793*TOMATO_PRICE+J9793*CARROT_PRICE+K9793*MESCLUN_PRICE</x:f>
        <x:v>200180</x:v>
      </x:c>
      <x:c r="P9793" s="268" t="n">
        <x:f>I9793*TOMATO_FERTILIZER+J9793*CARROT_FERTILIZER+K9793*MESCLUN_FERTILIZER</x:f>
        <x:v>32560</x:v>
      </x:c>
      <x:c r="Q9793" s="268" t="n">
        <x:f>MIN(M9793,FARMER_HOURS)*FARMER_RATE+MAX(M9793-FARMER_HOURS,0)*TEMP_RATE</x:f>
        <x:v>124575.47183336601</x:v>
      </x:c>
      <x:c r="R9793" s="268" t="n">
        <x:f>O9793-P9793-Q9793-FIXED_COST</x:f>
        <x:v>23044.528166633987</x:v>
      </x:c>
      <x:c r="S9793" s="139" t="str">
        <x:f>IF(AND(L9793&lt;=TOTAL_BED_CAP,N9793&lt;=TEMP_WORKER_CAP),"YES","NO")</x:f>
        <x:v>YES</x:v>
      </x:c>
      <x:c r="T9793" s="139" t="n">
        <x:f>IF(S9793="YES",R9793,-1E+99)</x:f>
        <x:v>23044.528166633987</x:v>
      </x:c>
    </x:row>
    <x:row r="9794">
      <x:c r="A9794" s="139"/>
      <x:c r="B9794" s="139"/>
      <x:c r="C9794" s="139"/>
      <x:c r="D9794" s="139"/>
      <x:c r="E9794" s="139"/>
      <x:c r="F9794" s="139"/>
      <x:c r="G9794" s="139"/>
      <x:c r="H9794" s="139"/>
      <x:c r="I9794" s="266" t="n">
        <x:f>INT((ROW()-ROW($I$46))/((CARROT_CAP+1)*(MESCLUN_CAP+1)))</x:f>
        <x:v>14</x:v>
      </x:c>
      <x:c r="J9794" s="266" t="n">
        <x:f>MOD(INT((ROW()-ROW($I$46))/(MESCLUN_CAP+1)),CARROT_CAP+1)</x:f>
        <x:v>20</x:v>
      </x:c>
      <x:c r="K9794" s="266" t="n">
        <x:f>MOD(ROW()-ROW($I$46),MESCLUN_CAP+1)</x:f>
        <x:v>14</x:v>
      </x:c>
      <x:c r="L9794" s="266" t="n">
        <x:f>SUM(I9794:K9794)</x:f>
        <x:v>48</x:v>
      </x:c>
      <x:c r="M9794" s="267" t="n">
        <x:f>I9794*TOMATO_HOURS*WEEKS*(1+TOMATO_DIM)^I9794+J9794*CARROT_HOURS*WEEKS*(1+CARROT_DIM)^J9794+K9794*MESCLUN_HOURS*WEEKS*(1+MESCLUN_DIM)^K9794</x:f>
        <x:v>6517.689258915543</x:v>
      </x:c>
      <x:c r="N9794" s="267" t="n">
        <x:f>MAX(M9794-FARMER_HOURS,0)/TEMP_HOURS_PER_WORKER</x:f>
        <x:v>4.026173096469127</x:v>
      </x:c>
      <x:c r="O9794" s="268" t="n">
        <x:f>I9794*TOMATO_PRICE+J9794*CARROT_PRICE+K9794*MESCLUN_PRICE</x:f>
        <x:v>202880</x:v>
      </x:c>
      <x:c r="P9794" s="268" t="n">
        <x:f>I9794*TOMATO_FERTILIZER+J9794*CARROT_FERTILIZER+K9794*MESCLUN_FERTILIZER</x:f>
        <x:v>33440</x:v>
      </x:c>
      <x:c r="Q9794" s="268" t="n">
        <x:f>MIN(M9794,FARMER_HOURS)*FARMER_RATE+MAX(M9794-FARMER_HOURS,0)*TEMP_RATE</x:f>
        <x:v>125654.32741172818</x:v>
      </x:c>
      <x:c r="R9794" s="268" t="n">
        <x:f>O9794-P9794-Q9794-FIXED_COST</x:f>
        <x:v>23785.672588271816</x:v>
      </x:c>
      <x:c r="S9794" s="139" t="str">
        <x:f>IF(AND(L9794&lt;=TOTAL_BED_CAP,N9794&lt;=TEMP_WORKER_CAP),"YES","NO")</x:f>
        <x:v>NO</x:v>
      </x:c>
      <x:c r="T9794" s="139" t="n">
        <x:f>IF(S9794="YES",R9794,-1E+99)</x:f>
        <x:v>-1e+99</x:v>
      </x:c>
    </x:row>
    <x:row r="9795">
      <x:c r="A9795" s="139"/>
      <x:c r="B9795" s="139"/>
      <x:c r="C9795" s="139"/>
      <x:c r="D9795" s="139"/>
      <x:c r="E9795" s="139"/>
      <x:c r="F9795" s="139"/>
      <x:c r="G9795" s="139"/>
      <x:c r="H9795" s="139"/>
      <x:c r="I9795" s="266" t="n">
        <x:f>INT((ROW()-ROW($I$46))/((CARROT_CAP+1)*(MESCLUN_CAP+1)))</x:f>
        <x:v>14</x:v>
      </x:c>
      <x:c r="J9795" s="266" t="n">
        <x:f>MOD(INT((ROW()-ROW($I$46))/(MESCLUN_CAP+1)),CARROT_CAP+1)</x:f>
        <x:v>20</x:v>
      </x:c>
      <x:c r="K9795" s="266" t="n">
        <x:f>MOD(ROW()-ROW($I$46),MESCLUN_CAP+1)</x:f>
        <x:v>15</x:v>
      </x:c>
      <x:c r="L9795" s="266" t="n">
        <x:f>SUM(I9795:K9795)</x:f>
        <x:v>49</x:v>
      </x:c>
      <x:c r="M9795" s="267" t="n">
        <x:f>I9795*TOMATO_HOURS*WEEKS*(1+TOMATO_DIM)^I9795+J9795*CARROT_HOURS*WEEKS*(1+CARROT_DIM)^J9795+K9795*MESCLUN_HOURS*WEEKS*(1+MESCLUN_DIM)^K9795</x:f>
        <x:v>6581.27746579169</x:v>
      </x:c>
      <x:c r="N9795" s="267" t="n">
        <x:f>MAX(M9795-FARMER_HOURS,0)/TEMP_HOURS_PER_WORKER</x:f>
        <x:v>4.070331573466452</x:v>
      </x:c>
      <x:c r="O9795" s="268" t="n">
        <x:f>I9795*TOMATO_PRICE+J9795*CARROT_PRICE+K9795*MESCLUN_PRICE</x:f>
        <x:v>205580</x:v>
      </x:c>
      <x:c r="P9795" s="268" t="n">
        <x:f>I9795*TOMATO_FERTILIZER+J9795*CARROT_FERTILIZER+K9795*MESCLUN_FERTILIZER</x:f>
        <x:v>34320</x:v>
      </x:c>
      <x:c r="Q9795" s="268" t="n">
        <x:f>MIN(M9795,FARMER_HOURS)*FARMER_RATE+MAX(M9795-FARMER_HOURS,0)*TEMP_RATE</x:f>
        <x:v>126758.28933666128</x:v>
      </x:c>
      <x:c r="R9795" s="268" t="n">
        <x:f>O9795-P9795-Q9795-FIXED_COST</x:f>
        <x:v>24501.710663338716</x:v>
      </x:c>
      <x:c r="S9795" s="139" t="str">
        <x:f>IF(AND(L9795&lt;=TOTAL_BED_CAP,N9795&lt;=TEMP_WORKER_CAP),"YES","NO")</x:f>
        <x:v>NO</x:v>
      </x:c>
      <x:c r="T9795" s="139" t="n">
        <x:f>IF(S9795="YES",R9795,-1E+99)</x:f>
        <x:v>-1e+99</x:v>
      </x:c>
    </x:row>
    <x:row r="9796">
      <x:c r="A9796" s="139"/>
      <x:c r="B9796" s="139"/>
      <x:c r="C9796" s="139"/>
      <x:c r="D9796" s="139"/>
      <x:c r="E9796" s="139"/>
      <x:c r="F9796" s="139"/>
      <x:c r="G9796" s="139"/>
      <x:c r="H9796" s="139"/>
      <x:c r="I9796" s="266" t="n">
        <x:f>INT((ROW()-ROW($I$46))/((CARROT_CAP+1)*(MESCLUN_CAP+1)))</x:f>
        <x:v>14</x:v>
      </x:c>
      <x:c r="J9796" s="266" t="n">
        <x:f>MOD(INT((ROW()-ROW($I$46))/(MESCLUN_CAP+1)),CARROT_CAP+1)</x:f>
        <x:v>20</x:v>
      </x:c>
      <x:c r="K9796" s="266" t="n">
        <x:f>MOD(ROW()-ROW($I$46),MESCLUN_CAP+1)</x:f>
        <x:v>16</x:v>
      </x:c>
      <x:c r="L9796" s="266" t="n">
        <x:f>SUM(I9796:K9796)</x:f>
        <x:v>50</x:v>
      </x:c>
      <x:c r="M9796" s="267" t="n">
        <x:f>I9796*TOMATO_HOURS*WEEKS*(1+TOMATO_DIM)^I9796+J9796*CARROT_HOURS*WEEKS*(1+CARROT_DIM)^J9796+K9796*MESCLUN_HOURS*WEEKS*(1+MESCLUN_DIM)^K9796</x:f>
        <x:v>6646.338241669178</x:v>
      </x:c>
      <x:c r="N9796" s="267" t="n">
        <x:f>MAX(M9796-FARMER_HOURS,0)/TEMP_HOURS_PER_WORKER</x:f>
        <x:v>4.1155126678258185</x:v>
      </x:c>
      <x:c r="O9796" s="268" t="n">
        <x:f>I9796*TOMATO_PRICE+J9796*CARROT_PRICE+K9796*MESCLUN_PRICE</x:f>
        <x:v>208280</x:v>
      </x:c>
      <x:c r="P9796" s="268" t="n">
        <x:f>I9796*TOMATO_FERTILIZER+J9796*CARROT_FERTILIZER+K9796*MESCLUN_FERTILIZER</x:f>
        <x:v>35200</x:v>
      </x:c>
      <x:c r="Q9796" s="268" t="n">
        <x:f>MIN(M9796,FARMER_HOURS)*FARMER_RATE+MAX(M9796-FARMER_HOURS,0)*TEMP_RATE</x:f>
        <x:v>127887.81669564545</x:v>
      </x:c>
      <x:c r="R9796" s="268" t="n">
        <x:f>O9796-P9796-Q9796-FIXED_COST</x:f>
        <x:v>25192.18330435455</x:v>
      </x:c>
      <x:c r="S9796" s="139" t="str">
        <x:f>IF(AND(L9796&lt;=TOTAL_BED_CAP,N9796&lt;=TEMP_WORKER_CAP),"YES","NO")</x:f>
        <x:v>NO</x:v>
      </x:c>
      <x:c r="T9796" s="139" t="n">
        <x:f>IF(S9796="YES",R9796,-1E+99)</x:f>
        <x:v>-1e+99</x:v>
      </x:c>
    </x:row>
    <x:row r="9797">
      <x:c r="A9797" s="139"/>
      <x:c r="B9797" s="139"/>
      <x:c r="C9797" s="139"/>
      <x:c r="D9797" s="139"/>
      <x:c r="E9797" s="139"/>
      <x:c r="F9797" s="139"/>
      <x:c r="G9797" s="139"/>
      <x:c r="H9797" s="139"/>
      <x:c r="I9797" s="266" t="n">
        <x:f>INT((ROW()-ROW($I$46))/((CARROT_CAP+1)*(MESCLUN_CAP+1)))</x:f>
        <x:v>14</x:v>
      </x:c>
      <x:c r="J9797" s="266" t="n">
        <x:f>MOD(INT((ROW()-ROW($I$46))/(MESCLUN_CAP+1)),CARROT_CAP+1)</x:f>
        <x:v>20</x:v>
      </x:c>
      <x:c r="K9797" s="266" t="n">
        <x:f>MOD(ROW()-ROW($I$46),MESCLUN_CAP+1)</x:f>
        <x:v>17</x:v>
      </x:c>
      <x:c r="L9797" s="266" t="n">
        <x:f>SUM(I9797:K9797)</x:f>
        <x:v>51</x:v>
      </x:c>
      <x:c r="M9797" s="267" t="n">
        <x:f>I9797*TOMATO_HOURS*WEEKS*(1+TOMATO_DIM)^I9797+J9797*CARROT_HOURS*WEEKS*(1+CARROT_DIM)^J9797+K9797*MESCLUN_HOURS*WEEKS*(1+MESCLUN_DIM)^K9797</x:f>
        <x:v>6712.898465115719</x:v>
      </x:c>
      <x:c r="N9797" s="267" t="n">
        <x:f>MAX(M9797-FARMER_HOURS,0)/TEMP_HOURS_PER_WORKER</x:f>
        <x:v>4.161735045219249</x:v>
      </x:c>
      <x:c r="O9797" s="268" t="n">
        <x:f>I9797*TOMATO_PRICE+J9797*CARROT_PRICE+K9797*MESCLUN_PRICE</x:f>
        <x:v>210980</x:v>
      </x:c>
      <x:c r="P9797" s="268" t="n">
        <x:f>I9797*TOMATO_FERTILIZER+J9797*CARROT_FERTILIZER+K9797*MESCLUN_FERTILIZER</x:f>
        <x:v>36080</x:v>
      </x:c>
      <x:c r="Q9797" s="268" t="n">
        <x:f>MIN(M9797,FARMER_HOURS)*FARMER_RATE+MAX(M9797-FARMER_HOURS,0)*TEMP_RATE</x:f>
        <x:v>129043.37613048122</x:v>
      </x:c>
      <x:c r="R9797" s="268" t="n">
        <x:f>O9797-P9797-Q9797-FIXED_COST</x:f>
        <x:v>25856.62386951878</x:v>
      </x:c>
      <x:c r="S9797" s="139" t="str">
        <x:f>IF(AND(L9797&lt;=TOTAL_BED_CAP,N9797&lt;=TEMP_WORKER_CAP),"YES","NO")</x:f>
        <x:v>NO</x:v>
      </x:c>
      <x:c r="T9797" s="139" t="n">
        <x:f>IF(S9797="YES",R9797,-1E+99)</x:f>
        <x:v>-1e+99</x:v>
      </x:c>
    </x:row>
    <x:row r="9798">
      <x:c r="A9798" s="139"/>
      <x:c r="B9798" s="139"/>
      <x:c r="C9798" s="139"/>
      <x:c r="D9798" s="139"/>
      <x:c r="E9798" s="139"/>
      <x:c r="F9798" s="139"/>
      <x:c r="G9798" s="139"/>
      <x:c r="H9798" s="139"/>
      <x:c r="I9798" s="266" t="n">
        <x:f>INT((ROW()-ROW($I$46))/((CARROT_CAP+1)*(MESCLUN_CAP+1)))</x:f>
        <x:v>14</x:v>
      </x:c>
      <x:c r="J9798" s="266" t="n">
        <x:f>MOD(INT((ROW()-ROW($I$46))/(MESCLUN_CAP+1)),CARROT_CAP+1)</x:f>
        <x:v>20</x:v>
      </x:c>
      <x:c r="K9798" s="266" t="n">
        <x:f>MOD(ROW()-ROW($I$46),MESCLUN_CAP+1)</x:f>
        <x:v>18</x:v>
      </x:c>
      <x:c r="L9798" s="266" t="n">
        <x:f>SUM(I9798:K9798)</x:f>
        <x:v>52</x:v>
      </x:c>
      <x:c r="M9798" s="267" t="n">
        <x:f>I9798*TOMATO_HOURS*WEEKS*(1+TOMATO_DIM)^I9798+J9798*CARROT_HOURS*WEEKS*(1+CARROT_DIM)^J9798+K9798*MESCLUN_HOURS*WEEKS*(1+MESCLUN_DIM)^K9798</x:f>
        <x:v>6780.985456574306</x:v>
      </x:c>
      <x:c r="N9798" s="267" t="n">
        <x:f>MAX(M9798-FARMER_HOURS,0)/TEMP_HOURS_PER_WORKER</x:f>
        <x:v>4.209017678176601</x:v>
      </x:c>
      <x:c r="O9798" s="268" t="n">
        <x:f>I9798*TOMATO_PRICE+J9798*CARROT_PRICE+K9798*MESCLUN_PRICE</x:f>
        <x:v>213680</x:v>
      </x:c>
      <x:c r="P9798" s="268" t="n">
        <x:f>I9798*TOMATO_FERTILIZER+J9798*CARROT_FERTILIZER+K9798*MESCLUN_FERTILIZER</x:f>
        <x:v>36960</x:v>
      </x:c>
      <x:c r="Q9798" s="268" t="n">
        <x:f>MIN(M9798,FARMER_HOURS)*FARMER_RATE+MAX(M9798-FARMER_HOURS,0)*TEMP_RATE</x:f>
        <x:v>130225.44195441503</x:v>
      </x:c>
      <x:c r="R9798" s="268" t="n">
        <x:f>O9798-P9798-Q9798-FIXED_COST</x:f>
        <x:v>26494.55804558497</x:v>
      </x:c>
      <x:c r="S9798" s="139" t="str">
        <x:f>IF(AND(L9798&lt;=TOTAL_BED_CAP,N9798&lt;=TEMP_WORKER_CAP),"YES","NO")</x:f>
        <x:v>NO</x:v>
      </x:c>
      <x:c r="T9798" s="139" t="n">
        <x:f>IF(S9798="YES",R9798,-1E+99)</x:f>
        <x:v>-1e+99</x:v>
      </x:c>
    </x:row>
    <x:row r="9799">
      <x:c r="A9799" s="139"/>
      <x:c r="B9799" s="139"/>
      <x:c r="C9799" s="139"/>
      <x:c r="D9799" s="139"/>
      <x:c r="E9799" s="139"/>
      <x:c r="F9799" s="139"/>
      <x:c r="G9799" s="139"/>
      <x:c r="H9799" s="139"/>
      <x:c r="I9799" s="266" t="n">
        <x:f>INT((ROW()-ROW($I$46))/((CARROT_CAP+1)*(MESCLUN_CAP+1)))</x:f>
        <x:v>14</x:v>
      </x:c>
      <x:c r="J9799" s="266" t="n">
        <x:f>MOD(INT((ROW()-ROW($I$46))/(MESCLUN_CAP+1)),CARROT_CAP+1)</x:f>
        <x:v>20</x:v>
      </x:c>
      <x:c r="K9799" s="266" t="n">
        <x:f>MOD(ROW()-ROW($I$46),MESCLUN_CAP+1)</x:f>
        <x:v>19</x:v>
      </x:c>
      <x:c r="L9799" s="266" t="n">
        <x:f>SUM(I9799:K9799)</x:f>
        <x:v>53</x:v>
      </x:c>
      <x:c r="M9799" s="267" t="n">
        <x:f>I9799*TOMATO_HOURS*WEEKS*(1+TOMATO_DIM)^I9799+J9799*CARROT_HOURS*WEEKS*(1+CARROT_DIM)^J9799+K9799*MESCLUN_HOURS*WEEKS*(1+MESCLUN_DIM)^K9799</x:f>
        <x:v>6850.626985210329</x:v>
      </x:c>
      <x:c r="N9799" s="267" t="n">
        <x:f>MAX(M9799-FARMER_HOURS,0)/TEMP_HOURS_PER_WORKER</x:f>
        <x:v>4.257379850840506</x:v>
      </x:c>
      <x:c r="O9799" s="268" t="n">
        <x:f>I9799*TOMATO_PRICE+J9799*CARROT_PRICE+K9799*MESCLUN_PRICE</x:f>
        <x:v>216380</x:v>
      </x:c>
      <x:c r="P9799" s="268" t="n">
        <x:f>I9799*TOMATO_FERTILIZER+J9799*CARROT_FERTILIZER+K9799*MESCLUN_FERTILIZER</x:f>
        <x:v>37840</x:v>
      </x:c>
      <x:c r="Q9799" s="268" t="n">
        <x:f>MIN(M9799,FARMER_HOURS)*FARMER_RATE+MAX(M9799-FARMER_HOURS,0)*TEMP_RATE</x:f>
        <x:v>131434.49627101264</x:v>
      </x:c>
      <x:c r="R9799" s="268" t="n">
        <x:f>O9799-P9799-Q9799-FIXED_COST</x:f>
        <x:v>27105.503728987358</x:v>
      </x:c>
      <x:c r="S9799" s="139" t="str">
        <x:f>IF(AND(L9799&lt;=TOTAL_BED_CAP,N9799&lt;=TEMP_WORKER_CAP),"YES","NO")</x:f>
        <x:v>NO</x:v>
      </x:c>
      <x:c r="T9799" s="139" t="n">
        <x:f>IF(S9799="YES",R9799,-1E+99)</x:f>
        <x:v>-1e+99</x:v>
      </x:c>
    </x:row>
    <x:row r="9800">
      <x:c r="A9800" s="139"/>
      <x:c r="B9800" s="139"/>
      <x:c r="C9800" s="139"/>
      <x:c r="D9800" s="139"/>
      <x:c r="E9800" s="139"/>
      <x:c r="F9800" s="139"/>
      <x:c r="G9800" s="139"/>
      <x:c r="H9800" s="139"/>
      <x:c r="I9800" s="266" t="n">
        <x:f>INT((ROW()-ROW($I$46))/((CARROT_CAP+1)*(MESCLUN_CAP+1)))</x:f>
        <x:v>14</x:v>
      </x:c>
      <x:c r="J9800" s="266" t="n">
        <x:f>MOD(INT((ROW()-ROW($I$46))/(MESCLUN_CAP+1)),CARROT_CAP+1)</x:f>
        <x:v>20</x:v>
      </x:c>
      <x:c r="K9800" s="266" t="n">
        <x:f>MOD(ROW()-ROW($I$46),MESCLUN_CAP+1)</x:f>
        <x:v>20</x:v>
      </x:c>
      <x:c r="L9800" s="266" t="n">
        <x:f>SUM(I9800:K9800)</x:f>
        <x:v>54</x:v>
      </x:c>
      <x:c r="M9800" s="267" t="n">
        <x:f>I9800*TOMATO_HOURS*WEEKS*(1+TOMATO_DIM)^I9800+J9800*CARROT_HOURS*WEEKS*(1+CARROT_DIM)^J9800+K9800*MESCLUN_HOURS*WEEKS*(1+MESCLUN_DIM)^K9800</x:f>
        <x:v>6921.851275860805</x:v>
      </x:c>
      <x:c r="N9800" s="267" t="n">
        <x:f>MAX(M9800-FARMER_HOURS,0)/TEMP_HOURS_PER_WORKER</x:f>
        <x:v>4.3068411637922255</x:v>
      </x:c>
      <x:c r="O9800" s="268" t="n">
        <x:f>I9800*TOMATO_PRICE+J9800*CARROT_PRICE+K9800*MESCLUN_PRICE</x:f>
        <x:v>219080</x:v>
      </x:c>
      <x:c r="P9800" s="268" t="n">
        <x:f>I9800*TOMATO_FERTILIZER+J9800*CARROT_FERTILIZER+K9800*MESCLUN_FERTILIZER</x:f>
        <x:v>38720</x:v>
      </x:c>
      <x:c r="Q9800" s="268" t="n">
        <x:f>MIN(M9800,FARMER_HOURS)*FARMER_RATE+MAX(M9800-FARMER_HOURS,0)*TEMP_RATE</x:f>
        <x:v>132671.02909480565</x:v>
      </x:c>
      <x:c r="R9800" s="268" t="n">
        <x:f>O9800-P9800-Q9800-FIXED_COST</x:f>
        <x:v>27688.97090519435</x:v>
      </x:c>
      <x:c r="S9800" s="139" t="str">
        <x:f>IF(AND(L9800&lt;=TOTAL_BED_CAP,N9800&lt;=TEMP_WORKER_CAP),"YES","NO")</x:f>
        <x:v>NO</x:v>
      </x:c>
      <x:c r="T9800" s="139" t="n">
        <x:f>IF(S9800="YES",R9800,-1E+99)</x:f>
        <x:v>-1e+99</x:v>
      </x:c>
    </x:row>
    <x:row r="9801">
      <x:c r="A9801" s="139"/>
      <x:c r="B9801" s="139"/>
      <x:c r="C9801" s="139"/>
      <x:c r="D9801" s="139"/>
      <x:c r="E9801" s="139"/>
      <x:c r="F9801" s="139"/>
      <x:c r="G9801" s="139"/>
      <x:c r="H9801" s="139"/>
      <x:c r="I9801" s="266" t="n">
        <x:f>INT((ROW()-ROW($I$46))/((CARROT_CAP+1)*(MESCLUN_CAP+1)))</x:f>
        <x:v>14</x:v>
      </x:c>
      <x:c r="J9801" s="266" t="n">
        <x:f>MOD(INT((ROW()-ROW($I$46))/(MESCLUN_CAP+1)),CARROT_CAP+1)</x:f>
        <x:v>20</x:v>
      </x:c>
      <x:c r="K9801" s="266" t="n">
        <x:f>MOD(ROW()-ROW($I$46),MESCLUN_CAP+1)</x:f>
        <x:v>21</x:v>
      </x:c>
      <x:c r="L9801" s="266" t="n">
        <x:f>SUM(I9801:K9801)</x:f>
        <x:v>55</x:v>
      </x:c>
      <x:c r="M9801" s="267" t="n">
        <x:f>I9801*TOMATO_HOURS*WEEKS*(1+TOMATO_DIM)^I9801+J9801*CARROT_HOURS*WEEKS*(1+CARROT_DIM)^J9801+K9801*MESCLUN_HOURS*WEEKS*(1+MESCLUN_DIM)^K9801</x:f>
        <x:v>6994.6870160872495</x:v>
      </x:c>
      <x:c r="N9801" s="267" t="n">
        <x:f>MAX(M9801-FARMER_HOURS,0)/TEMP_HOURS_PER_WORKER</x:f>
        <x:v>4.357421538949479</x:v>
      </x:c>
      <x:c r="O9801" s="268" t="n">
        <x:f>I9801*TOMATO_PRICE+J9801*CARROT_PRICE+K9801*MESCLUN_PRICE</x:f>
        <x:v>221780</x:v>
      </x:c>
      <x:c r="P9801" s="268" t="n">
        <x:f>I9801*TOMATO_FERTILIZER+J9801*CARROT_FERTILIZER+K9801*MESCLUN_FERTILIZER</x:f>
        <x:v>39600</x:v>
      </x:c>
      <x:c r="Q9801" s="268" t="n">
        <x:f>MIN(M9801,FARMER_HOURS)*FARMER_RATE+MAX(M9801-FARMER_HOURS,0)*TEMP_RATE</x:f>
        <x:v>133935.53847373696</x:v>
      </x:c>
      <x:c r="R9801" s="268" t="n">
        <x:f>O9801-P9801-Q9801-FIXED_COST</x:f>
        <x:v>28244.46152626304</x:v>
      </x:c>
      <x:c r="S9801" s="139" t="str">
        <x:f>IF(AND(L9801&lt;=TOTAL_BED_CAP,N9801&lt;=TEMP_WORKER_CAP),"YES","NO")</x:f>
        <x:v>NO</x:v>
      </x:c>
      <x:c r="T9801" s="139" t="n">
        <x:f>IF(S9801="YES",R9801,-1E+99)</x:f>
        <x:v>-1e+99</x:v>
      </x:c>
    </x:row>
    <x:row r="9802">
      <x:c r="A9802" s="139"/>
      <x:c r="B9802" s="139"/>
      <x:c r="C9802" s="139"/>
      <x:c r="D9802" s="139"/>
      <x:c r="E9802" s="139"/>
      <x:c r="F9802" s="139"/>
      <x:c r="G9802" s="139"/>
      <x:c r="H9802" s="139"/>
      <x:c r="I9802" s="266" t="n">
        <x:f>INT((ROW()-ROW($I$46))/((CARROT_CAP+1)*(MESCLUN_CAP+1)))</x:f>
        <x:v>14</x:v>
      </x:c>
      <x:c r="J9802" s="266" t="n">
        <x:f>MOD(INT((ROW()-ROW($I$46))/(MESCLUN_CAP+1)),CARROT_CAP+1)</x:f>
        <x:v>20</x:v>
      </x:c>
      <x:c r="K9802" s="266" t="n">
        <x:f>MOD(ROW()-ROW($I$46),MESCLUN_CAP+1)</x:f>
        <x:v>22</x:v>
      </x:c>
      <x:c r="L9802" s="266" t="n">
        <x:f>SUM(I9802:K9802)</x:f>
        <x:v>56</x:v>
      </x:c>
      <x:c r="M9802" s="267" t="n">
        <x:f>I9802*TOMATO_HOURS*WEEKS*(1+TOMATO_DIM)^I9802+J9802*CARROT_HOURS*WEEKS*(1+CARROT_DIM)^J9802+K9802*MESCLUN_HOURS*WEEKS*(1+MESCLUN_DIM)^K9802</x:f>
        <x:v>7069.163363333645</x:v>
      </x:c>
      <x:c r="N9802" s="267" t="n">
        <x:f>MAX(M9802-FARMER_HOURS,0)/TEMP_HOURS_PER_WORKER</x:f>
        <x:v>4.409141224537254</x:v>
      </x:c>
      <x:c r="O9802" s="268" t="n">
        <x:f>I9802*TOMATO_PRICE+J9802*CARROT_PRICE+K9802*MESCLUN_PRICE</x:f>
        <x:v>224480</x:v>
      </x:c>
      <x:c r="P9802" s="268" t="n">
        <x:f>I9802*TOMATO_FERTILIZER+J9802*CARROT_FERTILIZER+K9802*MESCLUN_FERTILIZER</x:f>
        <x:v>40480</x:v>
      </x:c>
      <x:c r="Q9802" s="268" t="n">
        <x:f>MIN(M9802,FARMER_HOURS)*FARMER_RATE+MAX(M9802-FARMER_HOURS,0)*TEMP_RATE</x:f>
        <x:v>135228.53061343133</x:v>
      </x:c>
      <x:c r="R9802" s="268" t="n">
        <x:f>O9802-P9802-Q9802-FIXED_COST</x:f>
        <x:v>28771.46938656867</x:v>
      </x:c>
      <x:c r="S9802" s="139" t="str">
        <x:f>IF(AND(L9802&lt;=TOTAL_BED_CAP,N9802&lt;=TEMP_WORKER_CAP),"YES","NO")</x:f>
        <x:v>NO</x:v>
      </x:c>
      <x:c r="T9802" s="139" t="n">
        <x:f>IF(S9802="YES",R9802,-1E+99)</x:f>
        <x:v>-1e+99</x:v>
      </x:c>
    </x:row>
    <x:row r="9803">
      <x:c r="A9803" s="139"/>
      <x:c r="B9803" s="139"/>
      <x:c r="C9803" s="139"/>
      <x:c r="D9803" s="139"/>
      <x:c r="E9803" s="139"/>
      <x:c r="F9803" s="139"/>
      <x:c r="G9803" s="139"/>
      <x:c r="H9803" s="139"/>
      <x:c r="I9803" s="266" t="n">
        <x:f>INT((ROW()-ROW($I$46))/((CARROT_CAP+1)*(MESCLUN_CAP+1)))</x:f>
        <x:v>14</x:v>
      </x:c>
      <x:c r="J9803" s="266" t="n">
        <x:f>MOD(INT((ROW()-ROW($I$46))/(MESCLUN_CAP+1)),CARROT_CAP+1)</x:f>
        <x:v>20</x:v>
      </x:c>
      <x:c r="K9803" s="266" t="n">
        <x:f>MOD(ROW()-ROW($I$46),MESCLUN_CAP+1)</x:f>
        <x:v>23</x:v>
      </x:c>
      <x:c r="L9803" s="266" t="n">
        <x:f>SUM(I9803:K9803)</x:f>
        <x:v>57</x:v>
      </x:c>
      <x:c r="M9803" s="267" t="n">
        <x:f>I9803*TOMATO_HOURS*WEEKS*(1+TOMATO_DIM)^I9803+J9803*CARROT_HOURS*WEEKS*(1+CARROT_DIM)^J9803+K9803*MESCLUN_HOURS*WEEKS*(1+MESCLUN_DIM)^K9803</x:f>
        <x:v>7145.309952191082</x:v>
      </x:c>
      <x:c r="N9803" s="267" t="n">
        <x:f>MAX(M9803-FARMER_HOURS,0)/TEMP_HOURS_PER_WORKER</x:f>
        <x:v>4.462020800132696</x:v>
      </x:c>
      <x:c r="O9803" s="268" t="n">
        <x:f>I9803*TOMATO_PRICE+J9803*CARROT_PRICE+K9803*MESCLUN_PRICE</x:f>
        <x:v>227180</x:v>
      </x:c>
      <x:c r="P9803" s="268" t="n">
        <x:f>I9803*TOMATO_FERTILIZER+J9803*CARROT_FERTILIZER+K9803*MESCLUN_FERTILIZER</x:f>
        <x:v>41360</x:v>
      </x:c>
      <x:c r="Q9803" s="268" t="n">
        <x:f>MIN(M9803,FARMER_HOURS)*FARMER_RATE+MAX(M9803-FARMER_HOURS,0)*TEMP_RATE</x:f>
        <x:v>136550.5200033174</x:v>
      </x:c>
      <x:c r="R9803" s="268" t="n">
        <x:f>O9803-P9803-Q9803-FIXED_COST</x:f>
        <x:v>29269.47999668261</x:v>
      </x:c>
      <x:c r="S9803" s="139" t="str">
        <x:f>IF(AND(L9803&lt;=TOTAL_BED_CAP,N9803&lt;=TEMP_WORKER_CAP),"YES","NO")</x:f>
        <x:v>NO</x:v>
      </x:c>
      <x:c r="T9803" s="139" t="n">
        <x:f>IF(S9803="YES",R9803,-1E+99)</x:f>
        <x:v>-1e+99</x:v>
      </x:c>
    </x:row>
    <x:row r="9804">
      <x:c r="A9804" s="139"/>
      <x:c r="B9804" s="139"/>
      <x:c r="C9804" s="139"/>
      <x:c r="D9804" s="139"/>
      <x:c r="E9804" s="139"/>
      <x:c r="F9804" s="139"/>
      <x:c r="G9804" s="139"/>
      <x:c r="H9804" s="139"/>
      <x:c r="I9804" s="266" t="n">
        <x:f>INT((ROW()-ROW($I$46))/((CARROT_CAP+1)*(MESCLUN_CAP+1)))</x:f>
        <x:v>14</x:v>
      </x:c>
      <x:c r="J9804" s="266" t="n">
        <x:f>MOD(INT((ROW()-ROW($I$46))/(MESCLUN_CAP+1)),CARROT_CAP+1)</x:f>
        <x:v>20</x:v>
      </x:c>
      <x:c r="K9804" s="266" t="n">
        <x:f>MOD(ROW()-ROW($I$46),MESCLUN_CAP+1)</x:f>
        <x:v>24</x:v>
      </x:c>
      <x:c r="L9804" s="266" t="n">
        <x:f>SUM(I9804:K9804)</x:f>
        <x:v>58</x:v>
      </x:c>
      <x:c r="M9804" s="267" t="n">
        <x:f>I9804*TOMATO_HOURS*WEEKS*(1+TOMATO_DIM)^I9804+J9804*CARROT_HOURS*WEEKS*(1+CARROT_DIM)^J9804+K9804*MESCLUN_HOURS*WEEKS*(1+MESCLUN_DIM)^K9804</x:f>
        <x:v>7223.156901770577</x:v>
      </x:c>
      <x:c r="N9804" s="267" t="n">
        <x:f>MAX(M9804-FARMER_HOURS,0)/TEMP_HOURS_PER_WORKER</x:f>
        <x:v>4.516081181785123</x:v>
      </x:c>
      <x:c r="O9804" s="268" t="n">
        <x:f>I9804*TOMATO_PRICE+J9804*CARROT_PRICE+K9804*MESCLUN_PRICE</x:f>
        <x:v>229880</x:v>
      </x:c>
      <x:c r="P9804" s="268" t="n">
        <x:f>I9804*TOMATO_FERTILIZER+J9804*CARROT_FERTILIZER+K9804*MESCLUN_FERTILIZER</x:f>
        <x:v>42240</x:v>
      </x:c>
      <x:c r="Q9804" s="268" t="n">
        <x:f>MIN(M9804,FARMER_HOURS)*FARMER_RATE+MAX(M9804-FARMER_HOURS,0)*TEMP_RATE</x:f>
        <x:v>137902.02954462805</x:v>
      </x:c>
      <x:c r="R9804" s="268" t="n">
        <x:f>O9804-P9804-Q9804-FIXED_COST</x:f>
        <x:v>29737.97045537195</x:v>
      </x:c>
      <x:c r="S9804" s="139" t="str">
        <x:f>IF(AND(L9804&lt;=TOTAL_BED_CAP,N9804&lt;=TEMP_WORKER_CAP),"YES","NO")</x:f>
        <x:v>NO</x:v>
      </x:c>
      <x:c r="T9804" s="139" t="n">
        <x:f>IF(S9804="YES",R9804,-1E+99)</x:f>
        <x:v>-1e+99</x:v>
      </x:c>
    </x:row>
    <x:row r="9805">
      <x:c r="A9805" s="139"/>
      <x:c r="B9805" s="139"/>
      <x:c r="C9805" s="139"/>
      <x:c r="D9805" s="139"/>
      <x:c r="E9805" s="139"/>
      <x:c r="F9805" s="139"/>
      <x:c r="G9805" s="139"/>
      <x:c r="H9805" s="139"/>
      <x:c r="I9805" s="266" t="n">
        <x:f>INT((ROW()-ROW($I$46))/((CARROT_CAP+1)*(MESCLUN_CAP+1)))</x:f>
        <x:v>14</x:v>
      </x:c>
      <x:c r="J9805" s="266" t="n">
        <x:f>MOD(INT((ROW()-ROW($I$46))/(MESCLUN_CAP+1)),CARROT_CAP+1)</x:f>
        <x:v>20</x:v>
      </x:c>
      <x:c r="K9805" s="266" t="n">
        <x:f>MOD(ROW()-ROW($I$46),MESCLUN_CAP+1)</x:f>
        <x:v>25</x:v>
      </x:c>
      <x:c r="L9805" s="266" t="n">
        <x:f>SUM(I9805:K9805)</x:f>
        <x:v>59</x:v>
      </x:c>
      <x:c r="M9805" s="267" t="n">
        <x:f>I9805*TOMATO_HOURS*WEEKS*(1+TOMATO_DIM)^I9805+J9805*CARROT_HOURS*WEEKS*(1+CARROT_DIM)^J9805+K9805*MESCLUN_HOURS*WEEKS*(1+MESCLUN_DIM)^K9805</x:f>
        <x:v>7302.734823185675</x:v>
      </x:c>
      <x:c r="N9805" s="267" t="n">
        <x:f>MAX(M9805-FARMER_HOURS,0)/TEMP_HOURS_PER_WORKER</x:f>
        <x:v>4.571343627212274</x:v>
      </x:c>
      <x:c r="O9805" s="268" t="n">
        <x:f>I9805*TOMATO_PRICE+J9805*CARROT_PRICE+K9805*MESCLUN_PRICE</x:f>
        <x:v>232580</x:v>
      </x:c>
      <x:c r="P9805" s="268" t="n">
        <x:f>I9805*TOMATO_FERTILIZER+J9805*CARROT_FERTILIZER+K9805*MESCLUN_FERTILIZER</x:f>
        <x:v>43120</x:v>
      </x:c>
      <x:c r="Q9805" s="268" t="n">
        <x:f>MIN(M9805,FARMER_HOURS)*FARMER_RATE+MAX(M9805-FARMER_HOURS,0)*TEMP_RATE</x:f>
        <x:v>139283.59068030684</x:v>
      </x:c>
      <x:c r="R9805" s="268" t="n">
        <x:f>O9805-P9805-Q9805-FIXED_COST</x:f>
        <x:v>30176.409319693164</x:v>
      </x:c>
      <x:c r="S9805" s="139" t="str">
        <x:f>IF(AND(L9805&lt;=TOTAL_BED_CAP,N9805&lt;=TEMP_WORKER_CAP),"YES","NO")</x:f>
        <x:v>NO</x:v>
      </x:c>
      <x:c r="T9805" s="139" t="n">
        <x:f>IF(S9805="YES",R9805,-1E+99)</x:f>
        <x:v>-1e+99</x:v>
      </x:c>
    </x:row>
    <x:row r="9806">
      <x:c r="A9806" s="139"/>
      <x:c r="B9806" s="139"/>
      <x:c r="C9806" s="139"/>
      <x:c r="D9806" s="139"/>
      <x:c r="E9806" s="139"/>
      <x:c r="F9806" s="139"/>
      <x:c r="G9806" s="139"/>
      <x:c r="H9806" s="139"/>
      <x:c r="I9806" s="266" t="n">
        <x:f>INT((ROW()-ROW($I$46))/((CARROT_CAP+1)*(MESCLUN_CAP+1)))</x:f>
        <x:v>14</x:v>
      </x:c>
      <x:c r="J9806" s="266" t="n">
        <x:f>MOD(INT((ROW()-ROW($I$46))/(MESCLUN_CAP+1)),CARROT_CAP+1)</x:f>
        <x:v>20</x:v>
      </x:c>
      <x:c r="K9806" s="266" t="n">
        <x:f>MOD(ROW()-ROW($I$46),MESCLUN_CAP+1)</x:f>
        <x:v>26</x:v>
      </x:c>
      <x:c r="L9806" s="266" t="n">
        <x:f>SUM(I9806:K9806)</x:f>
        <x:v>60</x:v>
      </x:c>
      <x:c r="M9806" s="267" t="n">
        <x:f>I9806*TOMATO_HOURS*WEEKS*(1+TOMATO_DIM)^I9806+J9806*CARROT_HOURS*WEEKS*(1+CARROT_DIM)^J9806+K9806*MESCLUN_HOURS*WEEKS*(1+MESCLUN_DIM)^K9806</x:f>
        <x:v>7384.074827146392</x:v>
      </x:c>
      <x:c r="N9806" s="267" t="n">
        <x:f>MAX(M9806-FARMER_HOURS,0)/TEMP_HOURS_PER_WORKER</x:f>
        <x:v>4.627829741073883</x:v>
      </x:c>
      <x:c r="O9806" s="268" t="n">
        <x:f>I9806*TOMATO_PRICE+J9806*CARROT_PRICE+K9806*MESCLUN_PRICE</x:f>
        <x:v>235280</x:v>
      </x:c>
      <x:c r="P9806" s="268" t="n">
        <x:f>I9806*TOMATO_FERTILIZER+J9806*CARROT_FERTILIZER+K9806*MESCLUN_FERTILIZER</x:f>
        <x:v>44000</x:v>
      </x:c>
      <x:c r="Q9806" s="268" t="n">
        <x:f>MIN(M9806,FARMER_HOURS)*FARMER_RATE+MAX(M9806-FARMER_HOURS,0)*TEMP_RATE</x:f>
        <x:v>140695.74352684707</x:v>
      </x:c>
      <x:c r="R9806" s="268" t="n">
        <x:f>O9806-P9806-Q9806-FIXED_COST</x:f>
        <x:v>30584.256473152927</x:v>
      </x:c>
      <x:c r="S9806" s="139" t="str">
        <x:f>IF(AND(L9806&lt;=TOTAL_BED_CAP,N9806&lt;=TEMP_WORKER_CAP),"YES","NO")</x:f>
        <x:v>NO</x:v>
      </x:c>
      <x:c r="T9806" s="139" t="n">
        <x:f>IF(S9806="YES",R9806,-1E+99)</x:f>
        <x:v>-1e+99</x:v>
      </x:c>
    </x:row>
    <x:row r="9807">
      <x:c r="A9807" s="139"/>
      <x:c r="B9807" s="139"/>
      <x:c r="C9807" s="139"/>
      <x:c r="D9807" s="139"/>
      <x:c r="E9807" s="139"/>
      <x:c r="F9807" s="139"/>
      <x:c r="G9807" s="139"/>
      <x:c r="H9807" s="139"/>
      <x:c r="I9807" s="266" t="n">
        <x:f>INT((ROW()-ROW($I$46))/((CARROT_CAP+1)*(MESCLUN_CAP+1)))</x:f>
        <x:v>14</x:v>
      </x:c>
      <x:c r="J9807" s="266" t="n">
        <x:f>MOD(INT((ROW()-ROW($I$46))/(MESCLUN_CAP+1)),CARROT_CAP+1)</x:f>
        <x:v>20</x:v>
      </x:c>
      <x:c r="K9807" s="266" t="n">
        <x:f>MOD(ROW()-ROW($I$46),MESCLUN_CAP+1)</x:f>
        <x:v>27</x:v>
      </x:c>
      <x:c r="L9807" s="266" t="n">
        <x:f>SUM(I9807:K9807)</x:f>
        <x:v>61</x:v>
      </x:c>
      <x:c r="M9807" s="267" t="n">
        <x:f>I9807*TOMATO_HOURS*WEEKS*(1+TOMATO_DIM)^I9807+J9807*CARROT_HOURS*WEEKS*(1+CARROT_DIM)^J9807+K9807*MESCLUN_HOURS*WEEKS*(1+MESCLUN_DIM)^K9807</x:f>
        <x:v>7467.208531666149</x:v>
      </x:c>
      <x:c r="N9807" s="267" t="n">
        <x:f>MAX(M9807-FARMER_HOURS,0)/TEMP_HOURS_PER_WORKER</x:f>
        <x:v>4.685561480323714</x:v>
      </x:c>
      <x:c r="O9807" s="268" t="n">
        <x:f>I9807*TOMATO_PRICE+J9807*CARROT_PRICE+K9807*MESCLUN_PRICE</x:f>
        <x:v>237980</x:v>
      </x:c>
      <x:c r="P9807" s="268" t="n">
        <x:f>I9807*TOMATO_FERTILIZER+J9807*CARROT_FERTILIZER+K9807*MESCLUN_FERTILIZER</x:f>
        <x:v>44880</x:v>
      </x:c>
      <x:c r="Q9807" s="268" t="n">
        <x:f>MIN(M9807,FARMER_HOURS)*FARMER_RATE+MAX(M9807-FARMER_HOURS,0)*TEMP_RATE</x:f>
        <x:v>142139.03700809286</x:v>
      </x:c>
      <x:c r="R9807" s="268" t="n">
        <x:f>O9807-P9807-Q9807-FIXED_COST</x:f>
        <x:v>30960.962991907145</x:v>
      </x:c>
      <x:c r="S9807" s="139" t="str">
        <x:f>IF(AND(L9807&lt;=TOTAL_BED_CAP,N9807&lt;=TEMP_WORKER_CAP),"YES","NO")</x:f>
        <x:v>NO</x:v>
      </x:c>
      <x:c r="T9807" s="139" t="n">
        <x:f>IF(S9807="YES",R9807,-1E+99)</x:f>
        <x:v>-1e+99</x:v>
      </x:c>
    </x:row>
    <x:row r="9808">
      <x:c r="A9808" s="139"/>
      <x:c r="B9808" s="139"/>
      <x:c r="C9808" s="139"/>
      <x:c r="D9808" s="139"/>
      <x:c r="E9808" s="139"/>
      <x:c r="F9808" s="139"/>
      <x:c r="G9808" s="139"/>
      <x:c r="H9808" s="139"/>
      <x:c r="I9808" s="266" t="n">
        <x:f>INT((ROW()-ROW($I$46))/((CARROT_CAP+1)*(MESCLUN_CAP+1)))</x:f>
        <x:v>14</x:v>
      </x:c>
      <x:c r="J9808" s="266" t="n">
        <x:f>MOD(INT((ROW()-ROW($I$46))/(MESCLUN_CAP+1)),CARROT_CAP+1)</x:f>
        <x:v>20</x:v>
      </x:c>
      <x:c r="K9808" s="266" t="n">
        <x:f>MOD(ROW()-ROW($I$46),MESCLUN_CAP+1)</x:f>
        <x:v>28</x:v>
      </x:c>
      <x:c r="L9808" s="266" t="n">
        <x:f>SUM(I9808:K9808)</x:f>
        <x:v>62</x:v>
      </x:c>
      <x:c r="M9808" s="267" t="n">
        <x:f>I9808*TOMATO_HOURS*WEEKS*(1+TOMATO_DIM)^I9808+J9808*CARROT_HOURS*WEEKS*(1+CARROT_DIM)^J9808+K9808*MESCLUN_HOURS*WEEKS*(1+MESCLUN_DIM)^K9808</x:f>
        <x:v>7552.168069883302</x:v>
      </x:c>
      <x:c r="N9808" s="267" t="n">
        <x:f>MAX(M9808-FARMER_HOURS,0)/TEMP_HOURS_PER_WORKER</x:f>
        <x:v>4.744561159641182</x:v>
      </x:c>
      <x:c r="O9808" s="268" t="n">
        <x:f>I9808*TOMATO_PRICE+J9808*CARROT_PRICE+K9808*MESCLUN_PRICE</x:f>
        <x:v>240680</x:v>
      </x:c>
      <x:c r="P9808" s="268" t="n">
        <x:f>I9808*TOMATO_FERTILIZER+J9808*CARROT_FERTILIZER+K9808*MESCLUN_FERTILIZER</x:f>
        <x:v>45760</x:v>
      </x:c>
      <x:c r="Q9808" s="268" t="n">
        <x:f>MIN(M9808,FARMER_HOURS)*FARMER_RATE+MAX(M9808-FARMER_HOURS,0)*TEMP_RATE</x:f>
        <x:v>143614.02899102954</x:v>
      </x:c>
      <x:c r="R9808" s="268" t="n">
        <x:f>O9808-P9808-Q9808-FIXED_COST</x:f>
        <x:v>31305.97100897046</x:v>
      </x:c>
      <x:c r="S9808" s="139" t="str">
        <x:f>IF(AND(L9808&lt;=TOTAL_BED_CAP,N9808&lt;=TEMP_WORKER_CAP),"YES","NO")</x:f>
        <x:v>NO</x:v>
      </x:c>
      <x:c r="T9808" s="139" t="n">
        <x:f>IF(S9808="YES",R9808,-1E+99)</x:f>
        <x:v>-1e+99</x:v>
      </x:c>
    </x:row>
    <x:row r="9809">
      <x:c r="A9809" s="139"/>
      <x:c r="B9809" s="139"/>
      <x:c r="C9809" s="139"/>
      <x:c r="D9809" s="139"/>
      <x:c r="E9809" s="139"/>
      <x:c r="F9809" s="139"/>
      <x:c r="G9809" s="139"/>
      <x:c r="H9809" s="139"/>
      <x:c r="I9809" s="266" t="n">
        <x:f>INT((ROW()-ROW($I$46))/((CARROT_CAP+1)*(MESCLUN_CAP+1)))</x:f>
        <x:v>14</x:v>
      </x:c>
      <x:c r="J9809" s="266" t="n">
        <x:f>MOD(INT((ROW()-ROW($I$46))/(MESCLUN_CAP+1)),CARROT_CAP+1)</x:f>
        <x:v>20</x:v>
      </x:c>
      <x:c r="K9809" s="266" t="n">
        <x:f>MOD(ROW()-ROW($I$46),MESCLUN_CAP+1)</x:f>
        <x:v>29</x:v>
      </x:c>
      <x:c r="L9809" s="266" t="n">
        <x:f>SUM(I9809:K9809)</x:f>
        <x:v>63</x:v>
      </x:c>
      <x:c r="M9809" s="267" t="n">
        <x:f>I9809*TOMATO_HOURS*WEEKS*(1+TOMATO_DIM)^I9809+J9809*CARROT_HOURS*WEEKS*(1+CARROT_DIM)^J9809+K9809*MESCLUN_HOURS*WEEKS*(1+MESCLUN_DIM)^K9809</x:f>
        <x:v>7638.986097998955</x:v>
      </x:c>
      <x:c r="N9809" s="267" t="n">
        <x:f>MAX(M9809-FARMER_HOURS,0)/TEMP_HOURS_PER_WORKER</x:f>
        <x:v>4.804851456943719</x:v>
      </x:c>
      <x:c r="O9809" s="268" t="n">
        <x:f>I9809*TOMATO_PRICE+J9809*CARROT_PRICE+K9809*MESCLUN_PRICE</x:f>
        <x:v>243380</x:v>
      </x:c>
      <x:c r="P9809" s="268" t="n">
        <x:f>I9809*TOMATO_FERTILIZER+J9809*CARROT_FERTILIZER+K9809*MESCLUN_FERTILIZER</x:f>
        <x:v>46640</x:v>
      </x:c>
      <x:c r="Q9809" s="268" t="n">
        <x:f>MIN(M9809,FARMER_HOURS)*FARMER_RATE+MAX(M9809-FARMER_HOURS,0)*TEMP_RATE</x:f>
        <x:v>145121.28642359297</x:v>
      </x:c>
      <x:c r="R9809" s="268" t="n">
        <x:f>O9809-P9809-Q9809-FIXED_COST</x:f>
        <x:v>31618.713576407026</x:v>
      </x:c>
      <x:c r="S9809" s="139" t="str">
        <x:f>IF(AND(L9809&lt;=TOTAL_BED_CAP,N9809&lt;=TEMP_WORKER_CAP),"YES","NO")</x:f>
        <x:v>NO</x:v>
      </x:c>
      <x:c r="T9809" s="139" t="n">
        <x:f>IF(S9809="YES",R9809,-1E+99)</x:f>
        <x:v>-1e+99</x:v>
      </x:c>
    </x:row>
    <x:row r="9810">
      <x:c r="A9810" s="139"/>
      <x:c r="B9810" s="139"/>
      <x:c r="C9810" s="139"/>
      <x:c r="D9810" s="139"/>
      <x:c r="E9810" s="139"/>
      <x:c r="F9810" s="139"/>
      <x:c r="G9810" s="139"/>
      <x:c r="H9810" s="139"/>
      <x:c r="I9810" s="266" t="n">
        <x:f>INT((ROW()-ROW($I$46))/((CARROT_CAP+1)*(MESCLUN_CAP+1)))</x:f>
        <x:v>14</x:v>
      </x:c>
      <x:c r="J9810" s="266" t="n">
        <x:f>MOD(INT((ROW()-ROW($I$46))/(MESCLUN_CAP+1)),CARROT_CAP+1)</x:f>
        <x:v>20</x:v>
      </x:c>
      <x:c r="K9810" s="266" t="n">
        <x:f>MOD(ROW()-ROW($I$46),MESCLUN_CAP+1)</x:f>
        <x:v>30</x:v>
      </x:c>
      <x:c r="L9810" s="266" t="n">
        <x:f>SUM(I9810:K9810)</x:f>
        <x:v>64</x:v>
      </x:c>
      <x:c r="M9810" s="267" t="n">
        <x:f>I9810*TOMATO_HOURS*WEEKS*(1+TOMATO_DIM)^I9810+J9810*CARROT_HOURS*WEEKS*(1+CARROT_DIM)^J9810+K9810*MESCLUN_HOURS*WEEKS*(1+MESCLUN_DIM)^K9810</x:f>
        <x:v>7727.6958033327255</x:v>
      </x:c>
      <x:c r="N9810" s="267" t="n">
        <x:f>MAX(M9810-FARMER_HOURS,0)/TEMP_HOURS_PER_WORKER</x:f>
        <x:v>4.86645541898106</x:v>
      </x:c>
      <x:c r="O9810" s="268" t="n">
        <x:f>I9810*TOMATO_PRICE+J9810*CARROT_PRICE+K9810*MESCLUN_PRICE</x:f>
        <x:v>246080</x:v>
      </x:c>
      <x:c r="P9810" s="268" t="n">
        <x:f>I9810*TOMATO_FERTILIZER+J9810*CARROT_FERTILIZER+K9810*MESCLUN_FERTILIZER</x:f>
        <x:v>47520</x:v>
      </x:c>
      <x:c r="Q9810" s="268" t="n">
        <x:f>MIN(M9810,FARMER_HOURS)*FARMER_RATE+MAX(M9810-FARMER_HOURS,0)*TEMP_RATE</x:f>
        <x:v>146661.3854745265</x:v>
      </x:c>
      <x:c r="R9810" s="268" t="n">
        <x:f>O9810-P9810-Q9810-FIXED_COST</x:f>
        <x:v>31898.614525473502</x:v>
      </x:c>
      <x:c r="S9810" s="139" t="str">
        <x:f>IF(AND(L9810&lt;=TOTAL_BED_CAP,N9810&lt;=TEMP_WORKER_CAP),"YES","NO")</x:f>
        <x:v>NO</x:v>
      </x:c>
      <x:c r="T9810" s="139" t="n">
        <x:f>IF(S9810="YES",R9810,-1E+99)</x:f>
        <x:v>-1e+99</x:v>
      </x:c>
    </x:row>
    <x:row r="9811">
      <x:c r="A9811" s="139"/>
      <x:c r="B9811" s="139"/>
      <x:c r="C9811" s="139"/>
      <x:c r="D9811" s="139"/>
      <x:c r="E9811" s="139"/>
      <x:c r="F9811" s="139"/>
      <x:c r="G9811" s="139"/>
      <x:c r="H9811" s="139"/>
      <x:c r="I9811" s="266" t="n">
        <x:f>INT((ROW()-ROW($I$46))/((CARROT_CAP+1)*(MESCLUN_CAP+1)))</x:f>
        <x:v>15</x:v>
      </x:c>
      <x:c r="J9811" s="266" t="n">
        <x:f>MOD(INT((ROW()-ROW($I$46))/(MESCLUN_CAP+1)),CARROT_CAP+1)</x:f>
        <x:v>0</x:v>
      </x:c>
      <x:c r="K9811" s="266" t="n">
        <x:f>MOD(ROW()-ROW($I$46),MESCLUN_CAP+1)</x:f>
        <x:v>0</x:v>
      </x:c>
      <x:c r="L9811" s="266" t="n">
        <x:f>SUM(I9811:K9811)</x:f>
        <x:v>15</x:v>
      </x:c>
      <x:c r="M9811" s="267" t="n">
        <x:f>I9811*TOMATO_HOURS*WEEKS*(1+TOMATO_DIM)^I9811+J9811*CARROT_HOURS*WEEKS*(1+CARROT_DIM)^J9811+K9811*MESCLUN_HOURS*WEEKS*(1+MESCLUN_DIM)^K9811</x:f>
        <x:v>5639.285028711136</x:v>
      </x:c>
      <x:c r="N9811" s="267" t="n">
        <x:f>MAX(M9811-FARMER_HOURS,0)/TEMP_HOURS_PER_WORKER</x:f>
        <x:v>3.416170158827178</x:v>
      </x:c>
      <x:c r="O9811" s="268" t="n">
        <x:f>I9811*TOMATO_PRICE+J9811*CARROT_PRICE+K9811*MESCLUN_PRICE</x:f>
        <x:v>132000</x:v>
      </x:c>
      <x:c r="P9811" s="268" t="n">
        <x:f>I9811*TOMATO_FERTILIZER+J9811*CARROT_FERTILIZER+K9811*MESCLUN_FERTILIZER</x:f>
        <x:v>13200</x:v>
      </x:c>
      <x:c r="Q9811" s="268" t="n">
        <x:f>MIN(M9811,FARMER_HOURS)*FARMER_RATE+MAX(M9811-FARMER_HOURS,0)*TEMP_RATE</x:f>
        <x:v>110404.25397067945</x:v>
      </x:c>
      <x:c r="R9811" s="268" t="n">
        <x:f>O9811-P9811-Q9811-FIXED_COST</x:f>
        <x:v>-11604.253970679449</x:v>
      </x:c>
      <x:c r="S9811" s="139" t="str">
        <x:f>IF(AND(L9811&lt;=TOTAL_BED_CAP,N9811&lt;=TEMP_WORKER_CAP),"YES","NO")</x:f>
        <x:v>YES</x:v>
      </x:c>
      <x:c r="T9811" s="139" t="n">
        <x:f>IF(S9811="YES",R9811,-1E+99)</x:f>
        <x:v>-11604.253970679449</x:v>
      </x:c>
    </x:row>
    <x:row r="9812">
      <x:c r="A9812" s="139"/>
      <x:c r="B9812" s="139"/>
      <x:c r="C9812" s="139"/>
      <x:c r="D9812" s="139"/>
      <x:c r="E9812" s="139"/>
      <x:c r="F9812" s="139"/>
      <x:c r="G9812" s="139"/>
      <x:c r="H9812" s="139"/>
      <x:c r="I9812" s="266" t="n">
        <x:f>INT((ROW()-ROW($I$46))/((CARROT_CAP+1)*(MESCLUN_CAP+1)))</x:f>
        <x:v>15</x:v>
      </x:c>
      <x:c r="J9812" s="266" t="n">
        <x:f>MOD(INT((ROW()-ROW($I$46))/(MESCLUN_CAP+1)),CARROT_CAP+1)</x:f>
        <x:v>0</x:v>
      </x:c>
      <x:c r="K9812" s="266" t="n">
        <x:f>MOD(ROW()-ROW($I$46),MESCLUN_CAP+1)</x:f>
        <x:v>1</x:v>
      </x:c>
      <x:c r="L9812" s="266" t="n">
        <x:f>SUM(I9812:K9812)</x:f>
        <x:v>16</x:v>
      </x:c>
      <x:c r="M9812" s="267" t="n">
        <x:f>I9812*TOMATO_HOURS*WEEKS*(1+TOMATO_DIM)^I9812+J9812*CARROT_HOURS*WEEKS*(1+CARROT_DIM)^J9812+K9812*MESCLUN_HOURS*WEEKS*(1+MESCLUN_DIM)^K9812</x:f>
        <x:v>5684.847528711136</x:v>
      </x:c>
      <x:c r="N9812" s="267" t="n">
        <x:f>MAX(M9812-FARMER_HOURS,0)/TEMP_HOURS_PER_WORKER</x:f>
        <x:v>3.447810783827178</x:v>
      </x:c>
      <x:c r="O9812" s="268" t="n">
        <x:f>I9812*TOMATO_PRICE+J9812*CARROT_PRICE+K9812*MESCLUN_PRICE</x:f>
        <x:v>134700</x:v>
      </x:c>
      <x:c r="P9812" s="268" t="n">
        <x:f>I9812*TOMATO_FERTILIZER+J9812*CARROT_FERTILIZER+K9812*MESCLUN_FERTILIZER</x:f>
        <x:v>14080</x:v>
      </x:c>
      <x:c r="Q9812" s="268" t="n">
        <x:f>MIN(M9812,FARMER_HOURS)*FARMER_RATE+MAX(M9812-FARMER_HOURS,0)*TEMP_RATE</x:f>
        <x:v>111195.26959567945</x:v>
      </x:c>
      <x:c r="R9812" s="268" t="n">
        <x:f>O9812-P9812-Q9812-FIXED_COST</x:f>
        <x:v>-10575.269595679449</x:v>
      </x:c>
      <x:c r="S9812" s="139" t="str">
        <x:f>IF(AND(L9812&lt;=TOTAL_BED_CAP,N9812&lt;=TEMP_WORKER_CAP),"YES","NO")</x:f>
        <x:v>YES</x:v>
      </x:c>
      <x:c r="T9812" s="139" t="n">
        <x:f>IF(S9812="YES",R9812,-1E+99)</x:f>
        <x:v>-10575.269595679449</x:v>
      </x:c>
    </x:row>
    <x:row r="9813">
      <x:c r="A9813" s="139"/>
      <x:c r="B9813" s="139"/>
      <x:c r="C9813" s="139"/>
      <x:c r="D9813" s="139"/>
      <x:c r="E9813" s="139"/>
      <x:c r="F9813" s="139"/>
      <x:c r="G9813" s="139"/>
      <x:c r="H9813" s="139"/>
      <x:c r="I9813" s="266" t="n">
        <x:f>INT((ROW()-ROW($I$46))/((CARROT_CAP+1)*(MESCLUN_CAP+1)))</x:f>
        <x:v>15</x:v>
      </x:c>
      <x:c r="J9813" s="266" t="n">
        <x:f>MOD(INT((ROW()-ROW($I$46))/(MESCLUN_CAP+1)),CARROT_CAP+1)</x:f>
        <x:v>0</x:v>
      </x:c>
      <x:c r="K9813" s="266" t="n">
        <x:f>MOD(ROW()-ROW($I$46),MESCLUN_CAP+1)</x:f>
        <x:v>2</x:v>
      </x:c>
      <x:c r="L9813" s="266" t="n">
        <x:f>SUM(I9813:K9813)</x:f>
        <x:v>17</x:v>
      </x:c>
      <x:c r="M9813" s="267" t="n">
        <x:f>I9813*TOMATO_HOURS*WEEKS*(1+TOMATO_DIM)^I9813+J9813*CARROT_HOURS*WEEKS*(1+CARROT_DIM)^J9813+K9813*MESCLUN_HOURS*WEEKS*(1+MESCLUN_DIM)^K9813</x:f>
        <x:v>5731.549091211136</x:v>
      </x:c>
      <x:c r="N9813" s="267" t="n">
        <x:f>MAX(M9813-FARMER_HOURS,0)/TEMP_HOURS_PER_WORKER</x:f>
        <x:v>3.480242424452178</x:v>
      </x:c>
      <x:c r="O9813" s="268" t="n">
        <x:f>I9813*TOMATO_PRICE+J9813*CARROT_PRICE+K9813*MESCLUN_PRICE</x:f>
        <x:v>137400</x:v>
      </x:c>
      <x:c r="P9813" s="268" t="n">
        <x:f>I9813*TOMATO_FERTILIZER+J9813*CARROT_FERTILIZER+K9813*MESCLUN_FERTILIZER</x:f>
        <x:v>14960</x:v>
      </x:c>
      <x:c r="Q9813" s="268" t="n">
        <x:f>MIN(M9813,FARMER_HOURS)*FARMER_RATE+MAX(M9813-FARMER_HOURS,0)*TEMP_RATE</x:f>
        <x:v>112006.06061130445</x:v>
      </x:c>
      <x:c r="R9813" s="268" t="n">
        <x:f>O9813-P9813-Q9813-FIXED_COST</x:f>
        <x:v>-9566.060611304449</x:v>
      </x:c>
      <x:c r="S9813" s="139" t="str">
        <x:f>IF(AND(L9813&lt;=TOTAL_BED_CAP,N9813&lt;=TEMP_WORKER_CAP),"YES","NO")</x:f>
        <x:v>YES</x:v>
      </x:c>
      <x:c r="T9813" s="139" t="n">
        <x:f>IF(S9813="YES",R9813,-1E+99)</x:f>
        <x:v>-9566.060611304449</x:v>
      </x:c>
    </x:row>
    <x:row r="9814">
      <x:c r="A9814" s="139"/>
      <x:c r="B9814" s="139"/>
      <x:c r="C9814" s="139"/>
      <x:c r="D9814" s="139"/>
      <x:c r="E9814" s="139"/>
      <x:c r="F9814" s="139"/>
      <x:c r="G9814" s="139"/>
      <x:c r="H9814" s="139"/>
      <x:c r="I9814" s="266" t="n">
        <x:f>INT((ROW()-ROW($I$46))/((CARROT_CAP+1)*(MESCLUN_CAP+1)))</x:f>
        <x:v>15</x:v>
      </x:c>
      <x:c r="J9814" s="266" t="n">
        <x:f>MOD(INT((ROW()-ROW($I$46))/(MESCLUN_CAP+1)),CARROT_CAP+1)</x:f>
        <x:v>0</x:v>
      </x:c>
      <x:c r="K9814" s="266" t="n">
        <x:f>MOD(ROW()-ROW($I$46),MESCLUN_CAP+1)</x:f>
        <x:v>3</x:v>
      </x:c>
      <x:c r="L9814" s="266" t="n">
        <x:f>SUM(I9814:K9814)</x:f>
        <x:v>18</x:v>
      </x:c>
      <x:c r="M9814" s="267" t="n">
        <x:f>I9814*TOMATO_HOURS*WEEKS*(1+TOMATO_DIM)^I9814+J9814*CARROT_HOURS*WEEKS*(1+CARROT_DIM)^J9814+K9814*MESCLUN_HOURS*WEEKS*(1+MESCLUN_DIM)^K9814</x:f>
        <x:v>5779.411073633011</x:v>
      </x:c>
      <x:c r="N9814" s="267" t="n">
        <x:f>MAX(M9814-FARMER_HOURS,0)/TEMP_HOURS_PER_WORKER</x:f>
        <x:v>3.5134799122451468</x:v>
      </x:c>
      <x:c r="O9814" s="268" t="n">
        <x:f>I9814*TOMATO_PRICE+J9814*CARROT_PRICE+K9814*MESCLUN_PRICE</x:f>
        <x:v>140100</x:v>
      </x:c>
      <x:c r="P9814" s="268" t="n">
        <x:f>I9814*TOMATO_FERTILIZER+J9814*CARROT_FERTILIZER+K9814*MESCLUN_FERTILIZER</x:f>
        <x:v>15840</x:v>
      </x:c>
      <x:c r="Q9814" s="268" t="n">
        <x:f>MIN(M9814,FARMER_HOURS)*FARMER_RATE+MAX(M9814-FARMER_HOURS,0)*TEMP_RATE</x:f>
        <x:v>112836.99780612867</x:v>
      </x:c>
      <x:c r="R9814" s="268" t="n">
        <x:f>O9814-P9814-Q9814-FIXED_COST</x:f>
        <x:v>-8576.997806128667</x:v>
      </x:c>
      <x:c r="S9814" s="139" t="str">
        <x:f>IF(AND(L9814&lt;=TOTAL_BED_CAP,N9814&lt;=TEMP_WORKER_CAP),"YES","NO")</x:f>
        <x:v>YES</x:v>
      </x:c>
      <x:c r="T9814" s="139" t="n">
        <x:f>IF(S9814="YES",R9814,-1E+99)</x:f>
        <x:v>-8576.997806128667</x:v>
      </x:c>
    </x:row>
    <x:row r="9815">
      <x:c r="A9815" s="139"/>
      <x:c r="B9815" s="139"/>
      <x:c r="C9815" s="139"/>
      <x:c r="D9815" s="139"/>
      <x:c r="E9815" s="139"/>
      <x:c r="F9815" s="139"/>
      <x:c r="G9815" s="139"/>
      <x:c r="H9815" s="139"/>
      <x:c r="I9815" s="266" t="n">
        <x:f>INT((ROW()-ROW($I$46))/((CARROT_CAP+1)*(MESCLUN_CAP+1)))</x:f>
        <x:v>15</x:v>
      </x:c>
      <x:c r="J9815" s="266" t="n">
        <x:f>MOD(INT((ROW()-ROW($I$46))/(MESCLUN_CAP+1)),CARROT_CAP+1)</x:f>
        <x:v>0</x:v>
      </x:c>
      <x:c r="K9815" s="266" t="n">
        <x:f>MOD(ROW()-ROW($I$46),MESCLUN_CAP+1)</x:f>
        <x:v>4</x:v>
      </x:c>
      <x:c r="L9815" s="266" t="n">
        <x:f>SUM(I9815:K9815)</x:f>
        <x:v>19</x:v>
      </x:c>
      <x:c r="M9815" s="267" t="n">
        <x:f>I9815*TOMATO_HOURS*WEEKS*(1+TOMATO_DIM)^I9815+J9815*CARROT_HOURS*WEEKS*(1+CARROT_DIM)^J9815+K9815*MESCLUN_HOURS*WEEKS*(1+MESCLUN_DIM)^K9815</x:f>
        <x:v>5828.455189355667</x:v>
      </x:c>
      <x:c r="N9815" s="267" t="n">
        <x:f>MAX(M9815-FARMER_HOURS,0)/TEMP_HOURS_PER_WORKER</x:f>
        <x:v>3.5475383259414355</x:v>
      </x:c>
      <x:c r="O9815" s="268" t="n">
        <x:f>I9815*TOMATO_PRICE+J9815*CARROT_PRICE+K9815*MESCLUN_PRICE</x:f>
        <x:v>142800</x:v>
      </x:c>
      <x:c r="P9815" s="268" t="n">
        <x:f>I9815*TOMATO_FERTILIZER+J9815*CARROT_FERTILIZER+K9815*MESCLUN_FERTILIZER</x:f>
        <x:v>16720</x:v>
      </x:c>
      <x:c r="Q9815" s="268" t="n">
        <x:f>MIN(M9815,FARMER_HOURS)*FARMER_RATE+MAX(M9815-FARMER_HOURS,0)*TEMP_RATE</x:f>
        <x:v>113688.4581485359</x:v>
      </x:c>
      <x:c r="R9815" s="268" t="n">
        <x:f>O9815-P9815-Q9815-FIXED_COST</x:f>
        <x:v>-7608.458148535894</x:v>
      </x:c>
      <x:c r="S9815" s="139" t="str">
        <x:f>IF(AND(L9815&lt;=TOTAL_BED_CAP,N9815&lt;=TEMP_WORKER_CAP),"YES","NO")</x:f>
        <x:v>YES</x:v>
      </x:c>
      <x:c r="T9815" s="139" t="n">
        <x:f>IF(S9815="YES",R9815,-1E+99)</x:f>
        <x:v>-7608.458148535894</x:v>
      </x:c>
    </x:row>
    <x:row r="9816">
      <x:c r="A9816" s="139"/>
      <x:c r="B9816" s="139"/>
      <x:c r="C9816" s="139"/>
      <x:c r="D9816" s="139"/>
      <x:c r="E9816" s="139"/>
      <x:c r="F9816" s="139"/>
      <x:c r="G9816" s="139"/>
      <x:c r="H9816" s="139"/>
      <x:c r="I9816" s="266" t="n">
        <x:f>INT((ROW()-ROW($I$46))/((CARROT_CAP+1)*(MESCLUN_CAP+1)))</x:f>
        <x:v>15</x:v>
      </x:c>
      <x:c r="J9816" s="266" t="n">
        <x:f>MOD(INT((ROW()-ROW($I$46))/(MESCLUN_CAP+1)),CARROT_CAP+1)</x:f>
        <x:v>0</x:v>
      </x:c>
      <x:c r="K9816" s="266" t="n">
        <x:f>MOD(ROW()-ROW($I$46),MESCLUN_CAP+1)</x:f>
        <x:v>5</x:v>
      </x:c>
      <x:c r="L9816" s="266" t="n">
        <x:f>SUM(I9816:K9816)</x:f>
        <x:v>20</x:v>
      </x:c>
      <x:c r="M9816" s="267" t="n">
        <x:f>I9816*TOMATO_HOURS*WEEKS*(1+TOMATO_DIM)^I9816+J9816*CARROT_HOURS*WEEKS*(1+CARROT_DIM)^J9816+K9816*MESCLUN_HOURS*WEEKS*(1+MESCLUN_DIM)^K9816</x:f>
        <x:v>5878.703513276871</x:v>
      </x:c>
      <x:c r="N9816" s="267" t="n">
        <x:f>MAX(M9816-FARMER_HOURS,0)/TEMP_HOURS_PER_WORKER</x:f>
        <x:v>3.58243299533116</x:v>
      </x:c>
      <x:c r="O9816" s="268" t="n">
        <x:f>I9816*TOMATO_PRICE+J9816*CARROT_PRICE+K9816*MESCLUN_PRICE</x:f>
        <x:v>145500</x:v>
      </x:c>
      <x:c r="P9816" s="268" t="n">
        <x:f>I9816*TOMATO_FERTILIZER+J9816*CARROT_FERTILIZER+K9816*MESCLUN_FERTILIZER</x:f>
        <x:v>17600</x:v>
      </x:c>
      <x:c r="Q9816" s="268" t="n">
        <x:f>MIN(M9816,FARMER_HOURS)*FARMER_RATE+MAX(M9816-FARMER_HOURS,0)*TEMP_RATE</x:f>
        <x:v>114560.824883279</x:v>
      </x:c>
      <x:c r="R9816" s="268" t="n">
        <x:f>O9816-P9816-Q9816-FIXED_COST</x:f>
        <x:v>-6660.824883278998</x:v>
      </x:c>
      <x:c r="S9816" s="139" t="str">
        <x:f>IF(AND(L9816&lt;=TOTAL_BED_CAP,N9816&lt;=TEMP_WORKER_CAP),"YES","NO")</x:f>
        <x:v>YES</x:v>
      </x:c>
      <x:c r="T9816" s="139" t="n">
        <x:f>IF(S9816="YES",R9816,-1E+99)</x:f>
        <x:v>-6660.824883278998</x:v>
      </x:c>
    </x:row>
    <x:row r="9817">
      <x:c r="A9817" s="139"/>
      <x:c r="B9817" s="139"/>
      <x:c r="C9817" s="139"/>
      <x:c r="D9817" s="139"/>
      <x:c r="E9817" s="139"/>
      <x:c r="F9817" s="139"/>
      <x:c r="G9817" s="139"/>
      <x:c r="H9817" s="139"/>
      <x:c r="I9817" s="266" t="n">
        <x:f>INT((ROW()-ROW($I$46))/((CARROT_CAP+1)*(MESCLUN_CAP+1)))</x:f>
        <x:v>15</x:v>
      </x:c>
      <x:c r="J9817" s="266" t="n">
        <x:f>MOD(INT((ROW()-ROW($I$46))/(MESCLUN_CAP+1)),CARROT_CAP+1)</x:f>
        <x:v>0</x:v>
      </x:c>
      <x:c r="K9817" s="266" t="n">
        <x:f>MOD(ROW()-ROW($I$46),MESCLUN_CAP+1)</x:f>
        <x:v>6</x:v>
      </x:c>
      <x:c r="L9817" s="266" t="n">
        <x:f>SUM(I9817:K9817)</x:f>
        <x:v>21</x:v>
      </x:c>
      <x:c r="M9817" s="267" t="n">
        <x:f>I9817*TOMATO_HOURS*WEEKS*(1+TOMATO_DIM)^I9817+J9817*CARROT_HOURS*WEEKS*(1+CARROT_DIM)^J9817+K9817*MESCLUN_HOURS*WEEKS*(1+MESCLUN_DIM)^K9817</x:f>
        <x:v>5930.178487458504</x:v>
      </x:c>
      <x:c r="N9817" s="267" t="n">
        <x:f>MAX(M9817-FARMER_HOURS,0)/TEMP_HOURS_PER_WORKER</x:f>
        <x:v>3.6181795051795165</x:v>
      </x:c>
      <x:c r="O9817" s="268" t="n">
        <x:f>I9817*TOMATO_PRICE+J9817*CARROT_PRICE+K9817*MESCLUN_PRICE</x:f>
        <x:v>148200</x:v>
      </x:c>
      <x:c r="P9817" s="268" t="n">
        <x:f>I9817*TOMATO_FERTILIZER+J9817*CARROT_FERTILIZER+K9817*MESCLUN_FERTILIZER</x:f>
        <x:v>18480</x:v>
      </x:c>
      <x:c r="Q9817" s="268" t="n">
        <x:f>MIN(M9817,FARMER_HOURS)*FARMER_RATE+MAX(M9817-FARMER_HOURS,0)*TEMP_RATE</x:f>
        <x:v>115454.4876294879</x:v>
      </x:c>
      <x:c r="R9817" s="268" t="n">
        <x:f>O9817-P9817-Q9817-FIXED_COST</x:f>
        <x:v>-5734.487629487907</x:v>
      </x:c>
      <x:c r="S9817" s="139" t="str">
        <x:f>IF(AND(L9817&lt;=TOTAL_BED_CAP,N9817&lt;=TEMP_WORKER_CAP),"YES","NO")</x:f>
        <x:v>YES</x:v>
      </x:c>
      <x:c r="T9817" s="139" t="n">
        <x:f>IF(S9817="YES",R9817,-1E+99)</x:f>
        <x:v>-5734.487629487907</x:v>
      </x:c>
    </x:row>
    <x:row r="9818">
      <x:c r="A9818" s="139"/>
      <x:c r="B9818" s="139"/>
      <x:c r="C9818" s="139"/>
      <x:c r="D9818" s="139"/>
      <x:c r="E9818" s="139"/>
      <x:c r="F9818" s="139"/>
      <x:c r="G9818" s="139"/>
      <x:c r="H9818" s="139"/>
      <x:c r="I9818" s="266" t="n">
        <x:f>INT((ROW()-ROW($I$46))/((CARROT_CAP+1)*(MESCLUN_CAP+1)))</x:f>
        <x:v>15</x:v>
      </x:c>
      <x:c r="J9818" s="266" t="n">
        <x:f>MOD(INT((ROW()-ROW($I$46))/(MESCLUN_CAP+1)),CARROT_CAP+1)</x:f>
        <x:v>0</x:v>
      </x:c>
      <x:c r="K9818" s="266" t="n">
        <x:f>MOD(ROW()-ROW($I$46),MESCLUN_CAP+1)</x:f>
        <x:v>7</x:v>
      </x:c>
      <x:c r="L9818" s="266" t="n">
        <x:f>SUM(I9818:K9818)</x:f>
        <x:v>22</x:v>
      </x:c>
      <x:c r="M9818" s="267" t="n">
        <x:f>I9818*TOMATO_HOURS*WEEKS*(1+TOMATO_DIM)^I9818+J9818*CARROT_HOURS*WEEKS*(1+CARROT_DIM)^J9818+K9818*MESCLUN_HOURS*WEEKS*(1+MESCLUN_DIM)^K9818</x:f>
        <x:v>5982.902926856465</x:v>
      </x:c>
      <x:c r="N9818" s="267" t="n">
        <x:f>MAX(M9818-FARMER_HOURS,0)/TEMP_HOURS_PER_WORKER</x:f>
        <x:v>3.6547936992058783</x:v>
      </x:c>
      <x:c r="O9818" s="268" t="n">
        <x:f>I9818*TOMATO_PRICE+J9818*CARROT_PRICE+K9818*MESCLUN_PRICE</x:f>
        <x:v>150900</x:v>
      </x:c>
      <x:c r="P9818" s="268" t="n">
        <x:f>I9818*TOMATO_FERTILIZER+J9818*CARROT_FERTILIZER+K9818*MESCLUN_FERTILIZER</x:f>
        <x:v>19360</x:v>
      </x:c>
      <x:c r="Q9818" s="268" t="n">
        <x:f>MIN(M9818,FARMER_HOURS)*FARMER_RATE+MAX(M9818-FARMER_HOURS,0)*TEMP_RATE</x:f>
        <x:v>116369.84248014695</x:v>
      </x:c>
      <x:c r="R9818" s="268" t="n">
        <x:f>O9818-P9818-Q9818-FIXED_COST</x:f>
        <x:v>-4829.842480146952</x:v>
      </x:c>
      <x:c r="S9818" s="139" t="str">
        <x:f>IF(AND(L9818&lt;=TOTAL_BED_CAP,N9818&lt;=TEMP_WORKER_CAP),"YES","NO")</x:f>
        <x:v>YES</x:v>
      </x:c>
      <x:c r="T9818" s="139" t="n">
        <x:f>IF(S9818="YES",R9818,-1E+99)</x:f>
        <x:v>-4829.842480146952</x:v>
      </x:c>
    </x:row>
    <x:row r="9819">
      <x:c r="A9819" s="139"/>
      <x:c r="B9819" s="139"/>
      <x:c r="C9819" s="139"/>
      <x:c r="D9819" s="139"/>
      <x:c r="E9819" s="139"/>
      <x:c r="F9819" s="139"/>
      <x:c r="G9819" s="139"/>
      <x:c r="H9819" s="139"/>
      <x:c r="I9819" s="266" t="n">
        <x:f>INT((ROW()-ROW($I$46))/((CARROT_CAP+1)*(MESCLUN_CAP+1)))</x:f>
        <x:v>15</x:v>
      </x:c>
      <x:c r="J9819" s="266" t="n">
        <x:f>MOD(INT((ROW()-ROW($I$46))/(MESCLUN_CAP+1)),CARROT_CAP+1)</x:f>
        <x:v>0</x:v>
      </x:c>
      <x:c r="K9819" s="266" t="n">
        <x:f>MOD(ROW()-ROW($I$46),MESCLUN_CAP+1)</x:f>
        <x:v>8</x:v>
      </x:c>
      <x:c r="L9819" s="266" t="n">
        <x:f>SUM(I9819:K9819)</x:f>
        <x:v>23</x:v>
      </x:c>
      <x:c r="M9819" s="267" t="n">
        <x:f>I9819*TOMATO_HOURS*WEEKS*(1+TOMATO_DIM)^I9819+J9819*CARROT_HOURS*WEEKS*(1+CARROT_DIM)^J9819+K9819*MESCLUN_HOURS*WEEKS*(1+MESCLUN_DIM)^K9819</x:f>
        <x:v>6036.900025136444</x:v>
      </x:c>
      <x:c r="N9819" s="267" t="n">
        <x:f>MAX(M9819-FARMER_HOURS,0)/TEMP_HOURS_PER_WORKER</x:f>
        <x:v>3.6922916841225306</x:v>
      </x:c>
      <x:c r="O9819" s="268" t="n">
        <x:f>I9819*TOMATO_PRICE+J9819*CARROT_PRICE+K9819*MESCLUN_PRICE</x:f>
        <x:v>153600</x:v>
      </x:c>
      <x:c r="P9819" s="268" t="n">
        <x:f>I9819*TOMATO_FERTILIZER+J9819*CARROT_FERTILIZER+K9819*MESCLUN_FERTILIZER</x:f>
        <x:v>20240</x:v>
      </x:c>
      <x:c r="Q9819" s="268" t="n">
        <x:f>MIN(M9819,FARMER_HOURS)*FARMER_RATE+MAX(M9819-FARMER_HOURS,0)*TEMP_RATE</x:f>
        <x:v>117307.29210306326</x:v>
      </x:c>
      <x:c r="R9819" s="268" t="n">
        <x:f>O9819-P9819-Q9819-FIXED_COST</x:f>
        <x:v>-3947.292103063257</x:v>
      </x:c>
      <x:c r="S9819" s="139" t="str">
        <x:f>IF(AND(L9819&lt;=TOTAL_BED_CAP,N9819&lt;=TEMP_WORKER_CAP),"YES","NO")</x:f>
        <x:v>YES</x:v>
      </x:c>
      <x:c r="T9819" s="139" t="n">
        <x:f>IF(S9819="YES",R9819,-1E+99)</x:f>
        <x:v>-3947.292103063257</x:v>
      </x:c>
    </x:row>
    <x:row r="9820">
      <x:c r="A9820" s="139"/>
      <x:c r="B9820" s="139"/>
      <x:c r="C9820" s="139"/>
      <x:c r="D9820" s="139"/>
      <x:c r="E9820" s="139"/>
      <x:c r="F9820" s="139"/>
      <x:c r="G9820" s="139"/>
      <x:c r="H9820" s="139"/>
      <x:c r="I9820" s="266" t="n">
        <x:f>INT((ROW()-ROW($I$46))/((CARROT_CAP+1)*(MESCLUN_CAP+1)))</x:f>
        <x:v>15</x:v>
      </x:c>
      <x:c r="J9820" s="266" t="n">
        <x:f>MOD(INT((ROW()-ROW($I$46))/(MESCLUN_CAP+1)),CARROT_CAP+1)</x:f>
        <x:v>0</x:v>
      </x:c>
      <x:c r="K9820" s="266" t="n">
        <x:f>MOD(ROW()-ROW($I$46),MESCLUN_CAP+1)</x:f>
        <x:v>9</x:v>
      </x:c>
      <x:c r="L9820" s="266" t="n">
        <x:f>SUM(I9820:K9820)</x:f>
        <x:v>24</x:v>
      </x:c>
      <x:c r="M9820" s="267" t="n">
        <x:f>I9820*TOMATO_HOURS*WEEKS*(1+TOMATO_DIM)^I9820+J9820*CARROT_HOURS*WEEKS*(1+CARROT_DIM)^J9820+K9820*MESCLUN_HOURS*WEEKS*(1+MESCLUN_DIM)^K9820</x:f>
        <x:v>6092.193360576839</x:v>
      </x:c>
      <x:c r="N9820" s="267" t="n">
        <x:f>MAX(M9820-FARMER_HOURS,0)/TEMP_HOURS_PER_WORKER</x:f>
        <x:v>3.730689833733916</x:v>
      </x:c>
      <x:c r="O9820" s="268" t="n">
        <x:f>I9820*TOMATO_PRICE+J9820*CARROT_PRICE+K9820*MESCLUN_PRICE</x:f>
        <x:v>156300</x:v>
      </x:c>
      <x:c r="P9820" s="268" t="n">
        <x:f>I9820*TOMATO_FERTILIZER+J9820*CARROT_FERTILIZER+K9820*MESCLUN_FERTILIZER</x:f>
        <x:v>21120</x:v>
      </x:c>
      <x:c r="Q9820" s="268" t="n">
        <x:f>MIN(M9820,FARMER_HOURS)*FARMER_RATE+MAX(M9820-FARMER_HOURS,0)*TEMP_RATE</x:f>
        <x:v>118267.2458433479</x:v>
      </x:c>
      <x:c r="R9820" s="268" t="n">
        <x:f>O9820-P9820-Q9820-FIXED_COST</x:f>
        <x:v>-3087.245843347904</x:v>
      </x:c>
      <x:c r="S9820" s="139" t="str">
        <x:f>IF(AND(L9820&lt;=TOTAL_BED_CAP,N9820&lt;=TEMP_WORKER_CAP),"YES","NO")</x:f>
        <x:v>YES</x:v>
      </x:c>
      <x:c r="T9820" s="139" t="n">
        <x:f>IF(S9820="YES",R9820,-1E+99)</x:f>
        <x:v>-3087.245843347904</x:v>
      </x:c>
    </x:row>
    <x:row r="9821">
      <x:c r="A9821" s="139"/>
      <x:c r="B9821" s="139"/>
      <x:c r="C9821" s="139"/>
      <x:c r="D9821" s="139"/>
      <x:c r="E9821" s="139"/>
      <x:c r="F9821" s="139"/>
      <x:c r="G9821" s="139"/>
      <x:c r="H9821" s="139"/>
      <x:c r="I9821" s="266" t="n">
        <x:f>INT((ROW()-ROW($I$46))/((CARROT_CAP+1)*(MESCLUN_CAP+1)))</x:f>
        <x:v>15</x:v>
      </x:c>
      <x:c r="J9821" s="266" t="n">
        <x:f>MOD(INT((ROW()-ROW($I$46))/(MESCLUN_CAP+1)),CARROT_CAP+1)</x:f>
        <x:v>0</x:v>
      </x:c>
      <x:c r="K9821" s="266" t="n">
        <x:f>MOD(ROW()-ROW($I$46),MESCLUN_CAP+1)</x:f>
        <x:v>10</x:v>
      </x:c>
      <x:c r="L9821" s="266" t="n">
        <x:f>SUM(I9821:K9821)</x:f>
        <x:v>25</x:v>
      </x:c>
      <x:c r="M9821" s="267" t="n">
        <x:f>I9821*TOMATO_HOURS*WEEKS*(1+TOMATO_DIM)^I9821+J9821*CARROT_HOURS*WEEKS*(1+CARROT_DIM)^J9821+K9821*MESCLUN_HOURS*WEEKS*(1+MESCLUN_DIM)^K9821</x:f>
        <x:v>6148.8069020600515</x:v>
      </x:c>
      <x:c r="N9821" s="267" t="n">
        <x:f>MAX(M9821-FARMER_HOURS,0)/TEMP_HOURS_PER_WORKER</x:f>
        <x:v>3.770004793097258</x:v>
      </x:c>
      <x:c r="O9821" s="268" t="n">
        <x:f>I9821*TOMATO_PRICE+J9821*CARROT_PRICE+K9821*MESCLUN_PRICE</x:f>
        <x:v>159000</x:v>
      </x:c>
      <x:c r="P9821" s="268" t="n">
        <x:f>I9821*TOMATO_FERTILIZER+J9821*CARROT_FERTILIZER+K9821*MESCLUN_FERTILIZER</x:f>
        <x:v>22000</x:v>
      </x:c>
      <x:c r="Q9821" s="268" t="n">
        <x:f>MIN(M9821,FARMER_HOURS)*FARMER_RATE+MAX(M9821-FARMER_HOURS,0)*TEMP_RATE</x:f>
        <x:v>119250.11982743145</x:v>
      </x:c>
      <x:c r="R9821" s="268" t="n">
        <x:f>O9821-P9821-Q9821-FIXED_COST</x:f>
        <x:v>-2250.119827431452</x:v>
      </x:c>
      <x:c r="S9821" s="139" t="str">
        <x:f>IF(AND(L9821&lt;=TOTAL_BED_CAP,N9821&lt;=TEMP_WORKER_CAP),"YES","NO")</x:f>
        <x:v>YES</x:v>
      </x:c>
      <x:c r="T9821" s="139" t="n">
        <x:f>IF(S9821="YES",R9821,-1E+99)</x:f>
        <x:v>-2250.119827431452</x:v>
      </x:c>
    </x:row>
    <x:row r="9822">
      <x:c r="A9822" s="139"/>
      <x:c r="B9822" s="139"/>
      <x:c r="C9822" s="139"/>
      <x:c r="D9822" s="139"/>
      <x:c r="E9822" s="139"/>
      <x:c r="F9822" s="139"/>
      <x:c r="G9822" s="139"/>
      <x:c r="H9822" s="139"/>
      <x:c r="I9822" s="266" t="n">
        <x:f>INT((ROW()-ROW($I$46))/((CARROT_CAP+1)*(MESCLUN_CAP+1)))</x:f>
        <x:v>15</x:v>
      </x:c>
      <x:c r="J9822" s="266" t="n">
        <x:f>MOD(INT((ROW()-ROW($I$46))/(MESCLUN_CAP+1)),CARROT_CAP+1)</x:f>
        <x:v>0</x:v>
      </x:c>
      <x:c r="K9822" s="266" t="n">
        <x:f>MOD(ROW()-ROW($I$46),MESCLUN_CAP+1)</x:f>
        <x:v>11</x:v>
      </x:c>
      <x:c r="L9822" s="266" t="n">
        <x:f>SUM(I9822:K9822)</x:f>
        <x:v>26</x:v>
      </x:c>
      <x:c r="M9822" s="267" t="n">
        <x:f>I9822*TOMATO_HOURS*WEEKS*(1+TOMATO_DIM)^I9822+J9822*CARROT_HOURS*WEEKS*(1+CARROT_DIM)^J9822+K9822*MESCLUN_HOURS*WEEKS*(1+MESCLUN_DIM)^K9822</x:f>
        <x:v>6206.765015153491</x:v>
      </x:c>
      <x:c r="N9822" s="267" t="n">
        <x:f>MAX(M9822-FARMER_HOURS,0)/TEMP_HOURS_PER_WORKER</x:f>
        <x:v>3.81025348274548</x:v>
      </x:c>
      <x:c r="O9822" s="268" t="n">
        <x:f>I9822*TOMATO_PRICE+J9822*CARROT_PRICE+K9822*MESCLUN_PRICE</x:f>
        <x:v>161700</x:v>
      </x:c>
      <x:c r="P9822" s="268" t="n">
        <x:f>I9822*TOMATO_FERTILIZER+J9822*CARROT_FERTILIZER+K9822*MESCLUN_FERTILIZER</x:f>
        <x:v>22880</x:v>
      </x:c>
      <x:c r="Q9822" s="268" t="n">
        <x:f>MIN(M9822,FARMER_HOURS)*FARMER_RATE+MAX(M9822-FARMER_HOURS,0)*TEMP_RATE</x:f>
        <x:v>120256.33706863699</x:v>
      </x:c>
      <x:c r="R9822" s="268" t="n">
        <x:f>O9822-P9822-Q9822-FIXED_COST</x:f>
        <x:v>-1436.337068636989</x:v>
      </x:c>
      <x:c r="S9822" s="139" t="str">
        <x:f>IF(AND(L9822&lt;=TOTAL_BED_CAP,N9822&lt;=TEMP_WORKER_CAP),"YES","NO")</x:f>
        <x:v>YES</x:v>
      </x:c>
      <x:c r="T9822" s="139" t="n">
        <x:f>IF(S9822="YES",R9822,-1E+99)</x:f>
        <x:v>-1436.337068636989</x:v>
      </x:c>
    </x:row>
    <x:row r="9823">
      <x:c r="A9823" s="139"/>
      <x:c r="B9823" s="139"/>
      <x:c r="C9823" s="139"/>
      <x:c r="D9823" s="139"/>
      <x:c r="E9823" s="139"/>
      <x:c r="F9823" s="139"/>
      <x:c r="G9823" s="139"/>
      <x:c r="H9823" s="139"/>
      <x:c r="I9823" s="266" t="n">
        <x:f>INT((ROW()-ROW($I$46))/((CARROT_CAP+1)*(MESCLUN_CAP+1)))</x:f>
        <x:v>15</x:v>
      </x:c>
      <x:c r="J9823" s="266" t="n">
        <x:f>MOD(INT((ROW()-ROW($I$46))/(MESCLUN_CAP+1)),CARROT_CAP+1)</x:f>
        <x:v>0</x:v>
      </x:c>
      <x:c r="K9823" s="266" t="n">
        <x:f>MOD(ROW()-ROW($I$46),MESCLUN_CAP+1)</x:f>
        <x:v>12</x:v>
      </x:c>
      <x:c r="L9823" s="266" t="n">
        <x:f>SUM(I9823:K9823)</x:f>
        <x:v>27</x:v>
      </x:c>
      <x:c r="M9823" s="267" t="n">
        <x:f>I9823*TOMATO_HOURS*WEEKS*(1+TOMATO_DIM)^I9823+J9823*CARROT_HOURS*WEEKS*(1+CARROT_DIM)^J9823+K9823*MESCLUN_HOURS*WEEKS*(1+MESCLUN_DIM)^K9823</x:f>
        <x:v>6266.092468281555</x:v>
      </x:c>
      <x:c r="N9823" s="267" t="n">
        <x:f>MAX(M9823-FARMER_HOURS,0)/TEMP_HOURS_PER_WORKER</x:f>
        <x:v>3.851453102973302</x:v>
      </x:c>
      <x:c r="O9823" s="268" t="n">
        <x:f>I9823*TOMATO_PRICE+J9823*CARROT_PRICE+K9823*MESCLUN_PRICE</x:f>
        <x:v>164400</x:v>
      </x:c>
      <x:c r="P9823" s="268" t="n">
        <x:f>I9823*TOMATO_FERTILIZER+J9823*CARROT_FERTILIZER+K9823*MESCLUN_FERTILIZER</x:f>
        <x:v>23760</x:v>
      </x:c>
      <x:c r="Q9823" s="268" t="n">
        <x:f>MIN(M9823,FARMER_HOURS)*FARMER_RATE+MAX(M9823-FARMER_HOURS,0)*TEMP_RATE</x:f>
        <x:v>121286.32757433255</x:v>
      </x:c>
      <x:c r="R9823" s="268" t="n">
        <x:f>O9823-P9823-Q9823-FIXED_COST</x:f>
        <x:v>-646.3275743325503</x:v>
      </x:c>
      <x:c r="S9823" s="139" t="str">
        <x:f>IF(AND(L9823&lt;=TOTAL_BED_CAP,N9823&lt;=TEMP_WORKER_CAP),"YES","NO")</x:f>
        <x:v>YES</x:v>
      </x:c>
      <x:c r="T9823" s="139" t="n">
        <x:f>IF(S9823="YES",R9823,-1E+99)</x:f>
        <x:v>-646.3275743325503</x:v>
      </x:c>
    </x:row>
    <x:row r="9824">
      <x:c r="A9824" s="139"/>
      <x:c r="B9824" s="139"/>
      <x:c r="C9824" s="139"/>
      <x:c r="D9824" s="139"/>
      <x:c r="E9824" s="139"/>
      <x:c r="F9824" s="139"/>
      <x:c r="G9824" s="139"/>
      <x:c r="H9824" s="139"/>
      <x:c r="I9824" s="266" t="n">
        <x:f>INT((ROW()-ROW($I$46))/((CARROT_CAP+1)*(MESCLUN_CAP+1)))</x:f>
        <x:v>15</x:v>
      </x:c>
      <x:c r="J9824" s="266" t="n">
        <x:f>MOD(INT((ROW()-ROW($I$46))/(MESCLUN_CAP+1)),CARROT_CAP+1)</x:f>
        <x:v>0</x:v>
      </x:c>
      <x:c r="K9824" s="266" t="n">
        <x:f>MOD(ROW()-ROW($I$46),MESCLUN_CAP+1)</x:f>
        <x:v>13</x:v>
      </x:c>
      <x:c r="L9824" s="266" t="n">
        <x:f>SUM(I9824:K9824)</x:f>
        <x:v>28</x:v>
      </x:c>
      <x:c r="M9824" s="267" t="n">
        <x:f>I9824*TOMATO_HOURS*WEEKS*(1+TOMATO_DIM)^I9824+J9824*CARROT_HOURS*WEEKS*(1+CARROT_DIM)^J9824+K9824*MESCLUN_HOURS*WEEKS*(1+MESCLUN_DIM)^K9824</x:f>
        <x:v>6326.814438989939</x:v>
      </x:c>
      <x:c r="N9824" s="267" t="n">
        <x:f>MAX(M9824-FARMER_HOURS,0)/TEMP_HOURS_PER_WORKER</x:f>
        <x:v>3.8936211381874575</x:v>
      </x:c>
      <x:c r="O9824" s="268" t="n">
        <x:f>I9824*TOMATO_PRICE+J9824*CARROT_PRICE+K9824*MESCLUN_PRICE</x:f>
        <x:v>167100</x:v>
      </x:c>
      <x:c r="P9824" s="268" t="n">
        <x:f>I9824*TOMATO_FERTILIZER+J9824*CARROT_FERTILIZER+K9824*MESCLUN_FERTILIZER</x:f>
        <x:v>24640</x:v>
      </x:c>
      <x:c r="Q9824" s="268" t="n">
        <x:f>MIN(M9824,FARMER_HOURS)*FARMER_RATE+MAX(M9824-FARMER_HOURS,0)*TEMP_RATE</x:f>
        <x:v>122340.52845468644</x:v>
      </x:c>
      <x:c r="R9824" s="268" t="n">
        <x:f>O9824-P9824-Q9824-FIXED_COST</x:f>
        <x:v>119.47154531355773</x:v>
      </x:c>
      <x:c r="S9824" s="139" t="str">
        <x:f>IF(AND(L9824&lt;=TOTAL_BED_CAP,N9824&lt;=TEMP_WORKER_CAP),"YES","NO")</x:f>
        <x:v>YES</x:v>
      </x:c>
      <x:c r="T9824" s="139" t="n">
        <x:f>IF(S9824="YES",R9824,-1E+99)</x:f>
        <x:v>119.47154531355773</x:v>
      </x:c>
    </x:row>
    <x:row r="9825">
      <x:c r="A9825" s="139"/>
      <x:c r="B9825" s="139"/>
      <x:c r="C9825" s="139"/>
      <x:c r="D9825" s="139"/>
      <x:c r="E9825" s="139"/>
      <x:c r="F9825" s="139"/>
      <x:c r="G9825" s="139"/>
      <x:c r="H9825" s="139"/>
      <x:c r="I9825" s="266" t="n">
        <x:f>INT((ROW()-ROW($I$46))/((CARROT_CAP+1)*(MESCLUN_CAP+1)))</x:f>
        <x:v>15</x:v>
      </x:c>
      <x:c r="J9825" s="266" t="n">
        <x:f>MOD(INT((ROW()-ROW($I$46))/(MESCLUN_CAP+1)),CARROT_CAP+1)</x:f>
        <x:v>0</x:v>
      </x:c>
      <x:c r="K9825" s="266" t="n">
        <x:f>MOD(ROW()-ROW($I$46),MESCLUN_CAP+1)</x:f>
        <x:v>14</x:v>
      </x:c>
      <x:c r="L9825" s="266" t="n">
        <x:f>SUM(I9825:K9825)</x:f>
        <x:v>29</x:v>
      </x:c>
      <x:c r="M9825" s="267" t="n">
        <x:f>I9825*TOMATO_HOURS*WEEKS*(1+TOMATO_DIM)^I9825+J9825*CARROT_HOURS*WEEKS*(1+CARROT_DIM)^J9825+K9825*MESCLUN_HOURS*WEEKS*(1+MESCLUN_DIM)^K9825</x:f>
        <x:v>6388.9565203036</x:v>
      </x:c>
      <x:c r="N9825" s="267" t="n">
        <x:f>MAX(M9825-FARMER_HOURS,0)/TEMP_HOURS_PER_WORKER</x:f>
        <x:v>3.9367753613219443</x:v>
      </x:c>
      <x:c r="O9825" s="268" t="n">
        <x:f>I9825*TOMATO_PRICE+J9825*CARROT_PRICE+K9825*MESCLUN_PRICE</x:f>
        <x:v>169800</x:v>
      </x:c>
      <x:c r="P9825" s="268" t="n">
        <x:f>I9825*TOMATO_FERTILIZER+J9825*CARROT_FERTILIZER+K9825*MESCLUN_FERTILIZER</x:f>
        <x:v>25520</x:v>
      </x:c>
      <x:c r="Q9825" s="268" t="n">
        <x:f>MIN(M9825,FARMER_HOURS)*FARMER_RATE+MAX(M9825-FARMER_HOURS,0)*TEMP_RATE</x:f>
        <x:v>123419.38403304861</x:v>
      </x:c>
      <x:c r="R9825" s="268" t="n">
        <x:f>O9825-P9825-Q9825-FIXED_COST</x:f>
        <x:v>860.6159669513872</x:v>
      </x:c>
      <x:c r="S9825" s="139" t="str">
        <x:f>IF(AND(L9825&lt;=TOTAL_BED_CAP,N9825&lt;=TEMP_WORKER_CAP),"YES","NO")</x:f>
        <x:v>YES</x:v>
      </x:c>
      <x:c r="T9825" s="139" t="n">
        <x:f>IF(S9825="YES",R9825,-1E+99)</x:f>
        <x:v>860.6159669513872</x:v>
      </x:c>
    </x:row>
    <x:row r="9826">
      <x:c r="A9826" s="139"/>
      <x:c r="B9826" s="139"/>
      <x:c r="C9826" s="139"/>
      <x:c r="D9826" s="139"/>
      <x:c r="E9826" s="139"/>
      <x:c r="F9826" s="139"/>
      <x:c r="G9826" s="139"/>
      <x:c r="H9826" s="139"/>
      <x:c r="I9826" s="266" t="n">
        <x:f>INT((ROW()-ROW($I$46))/((CARROT_CAP+1)*(MESCLUN_CAP+1)))</x:f>
        <x:v>15</x:v>
      </x:c>
      <x:c r="J9826" s="266" t="n">
        <x:f>MOD(INT((ROW()-ROW($I$46))/(MESCLUN_CAP+1)),CARROT_CAP+1)</x:f>
        <x:v>0</x:v>
      </x:c>
      <x:c r="K9826" s="266" t="n">
        <x:f>MOD(ROW()-ROW($I$46),MESCLUN_CAP+1)</x:f>
        <x:v>15</x:v>
      </x:c>
      <x:c r="L9826" s="266" t="n">
        <x:f>SUM(I9826:K9826)</x:f>
        <x:v>30</x:v>
      </x:c>
      <x:c r="M9826" s="267" t="n">
        <x:f>I9826*TOMATO_HOURS*WEEKS*(1+TOMATO_DIM)^I9826+J9826*CARROT_HOURS*WEEKS*(1+CARROT_DIM)^J9826+K9826*MESCLUN_HOURS*WEEKS*(1+MESCLUN_DIM)^K9826</x:f>
        <x:v>6452.544727179747</x:v>
      </x:c>
      <x:c r="N9826" s="267" t="n">
        <x:f>MAX(M9826-FARMER_HOURS,0)/TEMP_HOURS_PER_WORKER</x:f>
        <x:v>3.9809338383192685</x:v>
      </x:c>
      <x:c r="O9826" s="268" t="n">
        <x:f>I9826*TOMATO_PRICE+J9826*CARROT_PRICE+K9826*MESCLUN_PRICE</x:f>
        <x:v>172500</x:v>
      </x:c>
      <x:c r="P9826" s="268" t="n">
        <x:f>I9826*TOMATO_FERTILIZER+J9826*CARROT_FERTILIZER+K9826*MESCLUN_FERTILIZER</x:f>
        <x:v>26400</x:v>
      </x:c>
      <x:c r="Q9826" s="268" t="n">
        <x:f>MIN(M9826,FARMER_HOURS)*FARMER_RATE+MAX(M9826-FARMER_HOURS,0)*TEMP_RATE</x:f>
        <x:v>124523.34595798171</x:v>
      </x:c>
      <x:c r="R9826" s="268" t="n">
        <x:f>O9826-P9826-Q9826-FIXED_COST</x:f>
        <x:v>1576.6540420182864</x:v>
      </x:c>
      <x:c r="S9826" s="139" t="str">
        <x:f>IF(AND(L9826&lt;=TOTAL_BED_CAP,N9826&lt;=TEMP_WORKER_CAP),"YES","NO")</x:f>
        <x:v>YES</x:v>
      </x:c>
      <x:c r="T9826" s="139" t="n">
        <x:f>IF(S9826="YES",R9826,-1E+99)</x:f>
        <x:v>1576.6540420182864</x:v>
      </x:c>
    </x:row>
    <x:row r="9827">
      <x:c r="A9827" s="139"/>
      <x:c r="B9827" s="139"/>
      <x:c r="C9827" s="139"/>
      <x:c r="D9827" s="139"/>
      <x:c r="E9827" s="139"/>
      <x:c r="F9827" s="139"/>
      <x:c r="G9827" s="139"/>
      <x:c r="H9827" s="139"/>
      <x:c r="I9827" s="266" t="n">
        <x:f>INT((ROW()-ROW($I$46))/((CARROT_CAP+1)*(MESCLUN_CAP+1)))</x:f>
        <x:v>15</x:v>
      </x:c>
      <x:c r="J9827" s="266" t="n">
        <x:f>MOD(INT((ROW()-ROW($I$46))/(MESCLUN_CAP+1)),CARROT_CAP+1)</x:f>
        <x:v>0</x:v>
      </x:c>
      <x:c r="K9827" s="266" t="n">
        <x:f>MOD(ROW()-ROW($I$46),MESCLUN_CAP+1)</x:f>
        <x:v>16</x:v>
      </x:c>
      <x:c r="L9827" s="266" t="n">
        <x:f>SUM(I9827:K9827)</x:f>
        <x:v>31</x:v>
      </x:c>
      <x:c r="M9827" s="267" t="n">
        <x:f>I9827*TOMATO_HOURS*WEEKS*(1+TOMATO_DIM)^I9827+J9827*CARROT_HOURS*WEEKS*(1+CARROT_DIM)^J9827+K9827*MESCLUN_HOURS*WEEKS*(1+MESCLUN_DIM)^K9827</x:f>
        <x:v>6517.605503057235</x:v>
      </x:c>
      <x:c r="N9827" s="267" t="n">
        <x:f>MAX(M9827-FARMER_HOURS,0)/TEMP_HOURS_PER_WORKER</x:f>
        <x:v>4.026114932678635</x:v>
      </x:c>
      <x:c r="O9827" s="268" t="n">
        <x:f>I9827*TOMATO_PRICE+J9827*CARROT_PRICE+K9827*MESCLUN_PRICE</x:f>
        <x:v>175200</x:v>
      </x:c>
      <x:c r="P9827" s="268" t="n">
        <x:f>I9827*TOMATO_FERTILIZER+J9827*CARROT_FERTILIZER+K9827*MESCLUN_FERTILIZER</x:f>
        <x:v>27280</x:v>
      </x:c>
      <x:c r="Q9827" s="268" t="n">
        <x:f>MIN(M9827,FARMER_HOURS)*FARMER_RATE+MAX(M9827-FARMER_HOURS,0)*TEMP_RATE</x:f>
        <x:v>125652.87331696588</x:v>
      </x:c>
      <x:c r="R9827" s="268" t="n">
        <x:f>O9827-P9827-Q9827-FIXED_COST</x:f>
        <x:v>2267.126683034119</x:v>
      </x:c>
      <x:c r="S9827" s="139" t="str">
        <x:f>IF(AND(L9827&lt;=TOTAL_BED_CAP,N9827&lt;=TEMP_WORKER_CAP),"YES","NO")</x:f>
        <x:v>NO</x:v>
      </x:c>
      <x:c r="T9827" s="139" t="n">
        <x:f>IF(S9827="YES",R9827,-1E+99)</x:f>
        <x:v>-1e+99</x:v>
      </x:c>
    </x:row>
    <x:row r="9828">
      <x:c r="A9828" s="139"/>
      <x:c r="B9828" s="139"/>
      <x:c r="C9828" s="139"/>
      <x:c r="D9828" s="139"/>
      <x:c r="E9828" s="139"/>
      <x:c r="F9828" s="139"/>
      <x:c r="G9828" s="139"/>
      <x:c r="H9828" s="139"/>
      <x:c r="I9828" s="266" t="n">
        <x:f>INT((ROW()-ROW($I$46))/((CARROT_CAP+1)*(MESCLUN_CAP+1)))</x:f>
        <x:v>15</x:v>
      </x:c>
      <x:c r="J9828" s="266" t="n">
        <x:f>MOD(INT((ROW()-ROW($I$46))/(MESCLUN_CAP+1)),CARROT_CAP+1)</x:f>
        <x:v>0</x:v>
      </x:c>
      <x:c r="K9828" s="266" t="n">
        <x:f>MOD(ROW()-ROW($I$46),MESCLUN_CAP+1)</x:f>
        <x:v>17</x:v>
      </x:c>
      <x:c r="L9828" s="266" t="n">
        <x:f>SUM(I9828:K9828)</x:f>
        <x:v>32</x:v>
      </x:c>
      <x:c r="M9828" s="267" t="n">
        <x:f>I9828*TOMATO_HOURS*WEEKS*(1+TOMATO_DIM)^I9828+J9828*CARROT_HOURS*WEEKS*(1+CARROT_DIM)^J9828+K9828*MESCLUN_HOURS*WEEKS*(1+MESCLUN_DIM)^K9828</x:f>
        <x:v>6584.165726503776</x:v>
      </x:c>
      <x:c r="N9828" s="267" t="n">
        <x:f>MAX(M9828-FARMER_HOURS,0)/TEMP_HOURS_PER_WORKER</x:f>
        <x:v>4.072337310072067</x:v>
      </x:c>
      <x:c r="O9828" s="268" t="n">
        <x:f>I9828*TOMATO_PRICE+J9828*CARROT_PRICE+K9828*MESCLUN_PRICE</x:f>
        <x:v>177900</x:v>
      </x:c>
      <x:c r="P9828" s="268" t="n">
        <x:f>I9828*TOMATO_FERTILIZER+J9828*CARROT_FERTILIZER+K9828*MESCLUN_FERTILIZER</x:f>
        <x:v>28160</x:v>
      </x:c>
      <x:c r="Q9828" s="268" t="n">
        <x:f>MIN(M9828,FARMER_HOURS)*FARMER_RATE+MAX(M9828-FARMER_HOURS,0)*TEMP_RATE</x:f>
        <x:v>126808.43275180167</x:v>
      </x:c>
      <x:c r="R9828" s="268" t="n">
        <x:f>O9828-P9828-Q9828-FIXED_COST</x:f>
        <x:v>2931.5672481983347</x:v>
      </x:c>
      <x:c r="S9828" s="139" t="str">
        <x:f>IF(AND(L9828&lt;=TOTAL_BED_CAP,N9828&lt;=TEMP_WORKER_CAP),"YES","NO")</x:f>
        <x:v>NO</x:v>
      </x:c>
      <x:c r="T9828" s="139" t="n">
        <x:f>IF(S9828="YES",R9828,-1E+99)</x:f>
        <x:v>-1e+99</x:v>
      </x:c>
    </x:row>
    <x:row r="9829">
      <x:c r="A9829" s="139"/>
      <x:c r="B9829" s="139"/>
      <x:c r="C9829" s="139"/>
      <x:c r="D9829" s="139"/>
      <x:c r="E9829" s="139"/>
      <x:c r="F9829" s="139"/>
      <x:c r="G9829" s="139"/>
      <x:c r="H9829" s="139"/>
      <x:c r="I9829" s="266" t="n">
        <x:f>INT((ROW()-ROW($I$46))/((CARROT_CAP+1)*(MESCLUN_CAP+1)))</x:f>
        <x:v>15</x:v>
      </x:c>
      <x:c r="J9829" s="266" t="n">
        <x:f>MOD(INT((ROW()-ROW($I$46))/(MESCLUN_CAP+1)),CARROT_CAP+1)</x:f>
        <x:v>0</x:v>
      </x:c>
      <x:c r="K9829" s="266" t="n">
        <x:f>MOD(ROW()-ROW($I$46),MESCLUN_CAP+1)</x:f>
        <x:v>18</x:v>
      </x:c>
      <x:c r="L9829" s="266" t="n">
        <x:f>SUM(I9829:K9829)</x:f>
        <x:v>33</x:v>
      </x:c>
      <x:c r="M9829" s="267" t="n">
        <x:f>I9829*TOMATO_HOURS*WEEKS*(1+TOMATO_DIM)^I9829+J9829*CARROT_HOURS*WEEKS*(1+CARROT_DIM)^J9829+K9829*MESCLUN_HOURS*WEEKS*(1+MESCLUN_DIM)^K9829</x:f>
        <x:v>6652.252717962363</x:v>
      </x:c>
      <x:c r="N9829" s="267" t="n">
        <x:f>MAX(M9829-FARMER_HOURS,0)/TEMP_HOURS_PER_WORKER</x:f>
        <x:v>4.119619943029419</x:v>
      </x:c>
      <x:c r="O9829" s="268" t="n">
        <x:f>I9829*TOMATO_PRICE+J9829*CARROT_PRICE+K9829*MESCLUN_PRICE</x:f>
        <x:v>180600</x:v>
      </x:c>
      <x:c r="P9829" s="268" t="n">
        <x:f>I9829*TOMATO_FERTILIZER+J9829*CARROT_FERTILIZER+K9829*MESCLUN_FERTILIZER</x:f>
        <x:v>29040</x:v>
      </x:c>
      <x:c r="Q9829" s="268" t="n">
        <x:f>MIN(M9829,FARMER_HOURS)*FARMER_RATE+MAX(M9829-FARMER_HOURS,0)*TEMP_RATE</x:f>
        <x:v>127990.49857573547</x:v>
      </x:c>
      <x:c r="R9829" s="268" t="n">
        <x:f>O9829-P9829-Q9829-FIXED_COST</x:f>
        <x:v>3569.5014242645266</x:v>
      </x:c>
      <x:c r="S9829" s="139" t="str">
        <x:f>IF(AND(L9829&lt;=TOTAL_BED_CAP,N9829&lt;=TEMP_WORKER_CAP),"YES","NO")</x:f>
        <x:v>NO</x:v>
      </x:c>
      <x:c r="T9829" s="139" t="n">
        <x:f>IF(S9829="YES",R9829,-1E+99)</x:f>
        <x:v>-1e+99</x:v>
      </x:c>
    </x:row>
    <x:row r="9830">
      <x:c r="A9830" s="139"/>
      <x:c r="B9830" s="139"/>
      <x:c r="C9830" s="139"/>
      <x:c r="D9830" s="139"/>
      <x:c r="E9830" s="139"/>
      <x:c r="F9830" s="139"/>
      <x:c r="G9830" s="139"/>
      <x:c r="H9830" s="139"/>
      <x:c r="I9830" s="266" t="n">
        <x:f>INT((ROW()-ROW($I$46))/((CARROT_CAP+1)*(MESCLUN_CAP+1)))</x:f>
        <x:v>15</x:v>
      </x:c>
      <x:c r="J9830" s="266" t="n">
        <x:f>MOD(INT((ROW()-ROW($I$46))/(MESCLUN_CAP+1)),CARROT_CAP+1)</x:f>
        <x:v>0</x:v>
      </x:c>
      <x:c r="K9830" s="266" t="n">
        <x:f>MOD(ROW()-ROW($I$46),MESCLUN_CAP+1)</x:f>
        <x:v>19</x:v>
      </x:c>
      <x:c r="L9830" s="266" t="n">
        <x:f>SUM(I9830:K9830)</x:f>
        <x:v>34</x:v>
      </x:c>
      <x:c r="M9830" s="267" t="n">
        <x:f>I9830*TOMATO_HOURS*WEEKS*(1+TOMATO_DIM)^I9830+J9830*CARROT_HOURS*WEEKS*(1+CARROT_DIM)^J9830+K9830*MESCLUN_HOURS*WEEKS*(1+MESCLUN_DIM)^K9830</x:f>
        <x:v>6721.8942465983855</x:v>
      </x:c>
      <x:c r="N9830" s="267" t="n">
        <x:f>MAX(M9830-FARMER_HOURS,0)/TEMP_HOURS_PER_WORKER</x:f>
        <x:v>4.167982115693324</x:v>
      </x:c>
      <x:c r="O9830" s="268" t="n">
        <x:f>I9830*TOMATO_PRICE+J9830*CARROT_PRICE+K9830*MESCLUN_PRICE</x:f>
        <x:v>183300</x:v>
      </x:c>
      <x:c r="P9830" s="268" t="n">
        <x:f>I9830*TOMATO_FERTILIZER+J9830*CARROT_FERTILIZER+K9830*MESCLUN_FERTILIZER</x:f>
        <x:v>29920</x:v>
      </x:c>
      <x:c r="Q9830" s="268" t="n">
        <x:f>MIN(M9830,FARMER_HOURS)*FARMER_RATE+MAX(M9830-FARMER_HOURS,0)*TEMP_RATE</x:f>
        <x:v>129199.55289233309</x:v>
      </x:c>
      <x:c r="R9830" s="268" t="n">
        <x:f>O9830-P9830-Q9830-FIXED_COST</x:f>
        <x:v>4180.447107666914</x:v>
      </x:c>
      <x:c r="S9830" s="139" t="str">
        <x:f>IF(AND(L9830&lt;=TOTAL_BED_CAP,N9830&lt;=TEMP_WORKER_CAP),"YES","NO")</x:f>
        <x:v>NO</x:v>
      </x:c>
      <x:c r="T9830" s="139" t="n">
        <x:f>IF(S9830="YES",R9830,-1E+99)</x:f>
        <x:v>-1e+99</x:v>
      </x:c>
    </x:row>
    <x:row r="9831">
      <x:c r="A9831" s="139"/>
      <x:c r="B9831" s="139"/>
      <x:c r="C9831" s="139"/>
      <x:c r="D9831" s="139"/>
      <x:c r="E9831" s="139"/>
      <x:c r="F9831" s="139"/>
      <x:c r="G9831" s="139"/>
      <x:c r="H9831" s="139"/>
      <x:c r="I9831" s="266" t="n">
        <x:f>INT((ROW()-ROW($I$46))/((CARROT_CAP+1)*(MESCLUN_CAP+1)))</x:f>
        <x:v>15</x:v>
      </x:c>
      <x:c r="J9831" s="266" t="n">
        <x:f>MOD(INT((ROW()-ROW($I$46))/(MESCLUN_CAP+1)),CARROT_CAP+1)</x:f>
        <x:v>0</x:v>
      </x:c>
      <x:c r="K9831" s="266" t="n">
        <x:f>MOD(ROW()-ROW($I$46),MESCLUN_CAP+1)</x:f>
        <x:v>20</x:v>
      </x:c>
      <x:c r="L9831" s="266" t="n">
        <x:f>SUM(I9831:K9831)</x:f>
        <x:v>35</x:v>
      </x:c>
      <x:c r="M9831" s="267" t="n">
        <x:f>I9831*TOMATO_HOURS*WEEKS*(1+TOMATO_DIM)^I9831+J9831*CARROT_HOURS*WEEKS*(1+CARROT_DIM)^J9831+K9831*MESCLUN_HOURS*WEEKS*(1+MESCLUN_DIM)^K9831</x:f>
        <x:v>6793.118537248862</x:v>
      </x:c>
      <x:c r="N9831" s="267" t="n">
        <x:f>MAX(M9831-FARMER_HOURS,0)/TEMP_HOURS_PER_WORKER</x:f>
        <x:v>4.217443428645042</x:v>
      </x:c>
      <x:c r="O9831" s="268" t="n">
        <x:f>I9831*TOMATO_PRICE+J9831*CARROT_PRICE+K9831*MESCLUN_PRICE</x:f>
        <x:v>186000</x:v>
      </x:c>
      <x:c r="P9831" s="268" t="n">
        <x:f>I9831*TOMATO_FERTILIZER+J9831*CARROT_FERTILIZER+K9831*MESCLUN_FERTILIZER</x:f>
        <x:v>30800</x:v>
      </x:c>
      <x:c r="Q9831" s="268" t="n">
        <x:f>MIN(M9831,FARMER_HOURS)*FARMER_RATE+MAX(M9831-FARMER_HOURS,0)*TEMP_RATE</x:f>
        <x:v>130436.08571612606</x:v>
      </x:c>
      <x:c r="R9831" s="268" t="n">
        <x:f>O9831-P9831-Q9831-FIXED_COST</x:f>
        <x:v>4763.914283873935</x:v>
      </x:c>
      <x:c r="S9831" s="139" t="str">
        <x:f>IF(AND(L9831&lt;=TOTAL_BED_CAP,N9831&lt;=TEMP_WORKER_CAP),"YES","NO")</x:f>
        <x:v>NO</x:v>
      </x:c>
      <x:c r="T9831" s="139" t="n">
        <x:f>IF(S9831="YES",R9831,-1E+99)</x:f>
        <x:v>-1e+99</x:v>
      </x:c>
    </x:row>
    <x:row r="9832">
      <x:c r="A9832" s="139"/>
      <x:c r="B9832" s="139"/>
      <x:c r="C9832" s="139"/>
      <x:c r="D9832" s="139"/>
      <x:c r="E9832" s="139"/>
      <x:c r="F9832" s="139"/>
      <x:c r="G9832" s="139"/>
      <x:c r="H9832" s="139"/>
      <x:c r="I9832" s="266" t="n">
        <x:f>INT((ROW()-ROW($I$46))/((CARROT_CAP+1)*(MESCLUN_CAP+1)))</x:f>
        <x:v>15</x:v>
      </x:c>
      <x:c r="J9832" s="266" t="n">
        <x:f>MOD(INT((ROW()-ROW($I$46))/(MESCLUN_CAP+1)),CARROT_CAP+1)</x:f>
        <x:v>0</x:v>
      </x:c>
      <x:c r="K9832" s="266" t="n">
        <x:f>MOD(ROW()-ROW($I$46),MESCLUN_CAP+1)</x:f>
        <x:v>21</x:v>
      </x:c>
      <x:c r="L9832" s="266" t="n">
        <x:f>SUM(I9832:K9832)</x:f>
        <x:v>36</x:v>
      </x:c>
      <x:c r="M9832" s="267" t="n">
        <x:f>I9832*TOMATO_HOURS*WEEKS*(1+TOMATO_DIM)^I9832+J9832*CARROT_HOURS*WEEKS*(1+CARROT_DIM)^J9832+K9832*MESCLUN_HOURS*WEEKS*(1+MESCLUN_DIM)^K9832</x:f>
        <x:v>6865.954277475306</x:v>
      </x:c>
      <x:c r="N9832" s="267" t="n">
        <x:f>MAX(M9832-FARMER_HOURS,0)/TEMP_HOURS_PER_WORKER</x:f>
        <x:v>4.268023803802296</x:v>
      </x:c>
      <x:c r="O9832" s="268" t="n">
        <x:f>I9832*TOMATO_PRICE+J9832*CARROT_PRICE+K9832*MESCLUN_PRICE</x:f>
        <x:v>188700</x:v>
      </x:c>
      <x:c r="P9832" s="268" t="n">
        <x:f>I9832*TOMATO_FERTILIZER+J9832*CARROT_FERTILIZER+K9832*MESCLUN_FERTILIZER</x:f>
        <x:v>31680</x:v>
      </x:c>
      <x:c r="Q9832" s="268" t="n">
        <x:f>MIN(M9832,FARMER_HOURS)*FARMER_RATE+MAX(M9832-FARMER_HOURS,0)*TEMP_RATE</x:f>
        <x:v>131700.5950950574</x:v>
      </x:c>
      <x:c r="R9832" s="268" t="n">
        <x:f>O9832-P9832-Q9832-FIXED_COST</x:f>
        <x:v>5319.40490494261</x:v>
      </x:c>
      <x:c r="S9832" s="139" t="str">
        <x:f>IF(AND(L9832&lt;=TOTAL_BED_CAP,N9832&lt;=TEMP_WORKER_CAP),"YES","NO")</x:f>
        <x:v>NO</x:v>
      </x:c>
      <x:c r="T9832" s="139" t="n">
        <x:f>IF(S9832="YES",R9832,-1E+99)</x:f>
        <x:v>-1e+99</x:v>
      </x:c>
    </x:row>
    <x:row r="9833">
      <x:c r="A9833" s="139"/>
      <x:c r="B9833" s="139"/>
      <x:c r="C9833" s="139"/>
      <x:c r="D9833" s="139"/>
      <x:c r="E9833" s="139"/>
      <x:c r="F9833" s="139"/>
      <x:c r="G9833" s="139"/>
      <x:c r="H9833" s="139"/>
      <x:c r="I9833" s="266" t="n">
        <x:f>INT((ROW()-ROW($I$46))/((CARROT_CAP+1)*(MESCLUN_CAP+1)))</x:f>
        <x:v>15</x:v>
      </x:c>
      <x:c r="J9833" s="266" t="n">
        <x:f>MOD(INT((ROW()-ROW($I$46))/(MESCLUN_CAP+1)),CARROT_CAP+1)</x:f>
        <x:v>0</x:v>
      </x:c>
      <x:c r="K9833" s="266" t="n">
        <x:f>MOD(ROW()-ROW($I$46),MESCLUN_CAP+1)</x:f>
        <x:v>22</x:v>
      </x:c>
      <x:c r="L9833" s="266" t="n">
        <x:f>SUM(I9833:K9833)</x:f>
        <x:v>37</x:v>
      </x:c>
      <x:c r="M9833" s="267" t="n">
        <x:f>I9833*TOMATO_HOURS*WEEKS*(1+TOMATO_DIM)^I9833+J9833*CARROT_HOURS*WEEKS*(1+CARROT_DIM)^J9833+K9833*MESCLUN_HOURS*WEEKS*(1+MESCLUN_DIM)^K9833</x:f>
        <x:v>6940.430624721702</x:v>
      </x:c>
      <x:c r="N9833" s="267" t="n">
        <x:f>MAX(M9833-FARMER_HOURS,0)/TEMP_HOURS_PER_WORKER</x:f>
        <x:v>4.319743489390071</x:v>
      </x:c>
      <x:c r="O9833" s="268" t="n">
        <x:f>I9833*TOMATO_PRICE+J9833*CARROT_PRICE+K9833*MESCLUN_PRICE</x:f>
        <x:v>191400</x:v>
      </x:c>
      <x:c r="P9833" s="268" t="n">
        <x:f>I9833*TOMATO_FERTILIZER+J9833*CARROT_FERTILIZER+K9833*MESCLUN_FERTILIZER</x:f>
        <x:v>32560</x:v>
      </x:c>
      <x:c r="Q9833" s="268" t="n">
        <x:f>MIN(M9833,FARMER_HOURS)*FARMER_RATE+MAX(M9833-FARMER_HOURS,0)*TEMP_RATE</x:f>
        <x:v>132993.5872347518</x:v>
      </x:c>
      <x:c r="R9833" s="268" t="n">
        <x:f>O9833-P9833-Q9833-FIXED_COST</x:f>
        <x:v>5846.412765248213</x:v>
      </x:c>
      <x:c r="S9833" s="139" t="str">
        <x:f>IF(AND(L9833&lt;=TOTAL_BED_CAP,N9833&lt;=TEMP_WORKER_CAP),"YES","NO")</x:f>
        <x:v>NO</x:v>
      </x:c>
      <x:c r="T9833" s="139" t="n">
        <x:f>IF(S9833="YES",R9833,-1E+99)</x:f>
        <x:v>-1e+99</x:v>
      </x:c>
    </x:row>
    <x:row r="9834">
      <x:c r="A9834" s="139"/>
      <x:c r="B9834" s="139"/>
      <x:c r="C9834" s="139"/>
      <x:c r="D9834" s="139"/>
      <x:c r="E9834" s="139"/>
      <x:c r="F9834" s="139"/>
      <x:c r="G9834" s="139"/>
      <x:c r="H9834" s="139"/>
      <x:c r="I9834" s="266" t="n">
        <x:f>INT((ROW()-ROW($I$46))/((CARROT_CAP+1)*(MESCLUN_CAP+1)))</x:f>
        <x:v>15</x:v>
      </x:c>
      <x:c r="J9834" s="266" t="n">
        <x:f>MOD(INT((ROW()-ROW($I$46))/(MESCLUN_CAP+1)),CARROT_CAP+1)</x:f>
        <x:v>0</x:v>
      </x:c>
      <x:c r="K9834" s="266" t="n">
        <x:f>MOD(ROW()-ROW($I$46),MESCLUN_CAP+1)</x:f>
        <x:v>23</x:v>
      </x:c>
      <x:c r="L9834" s="266" t="n">
        <x:f>SUM(I9834:K9834)</x:f>
        <x:v>38</x:v>
      </x:c>
      <x:c r="M9834" s="267" t="n">
        <x:f>I9834*TOMATO_HOURS*WEEKS*(1+TOMATO_DIM)^I9834+J9834*CARROT_HOURS*WEEKS*(1+CARROT_DIM)^J9834+K9834*MESCLUN_HOURS*WEEKS*(1+MESCLUN_DIM)^K9834</x:f>
        <x:v>7016.5772135791385</x:v>
      </x:c>
      <x:c r="N9834" s="267" t="n">
        <x:f>MAX(M9834-FARMER_HOURS,0)/TEMP_HOURS_PER_WORKER</x:f>
        <x:v>4.372623064985513</x:v>
      </x:c>
      <x:c r="O9834" s="268" t="n">
        <x:f>I9834*TOMATO_PRICE+J9834*CARROT_PRICE+K9834*MESCLUN_PRICE</x:f>
        <x:v>194100</x:v>
      </x:c>
      <x:c r="P9834" s="268" t="n">
        <x:f>I9834*TOMATO_FERTILIZER+J9834*CARROT_FERTILIZER+K9834*MESCLUN_FERTILIZER</x:f>
        <x:v>33440</x:v>
      </x:c>
      <x:c r="Q9834" s="268" t="n">
        <x:f>MIN(M9834,FARMER_HOURS)*FARMER_RATE+MAX(M9834-FARMER_HOURS,0)*TEMP_RATE</x:f>
        <x:v>134315.57662463782</x:v>
      </x:c>
      <x:c r="R9834" s="268" t="n">
        <x:f>O9834-P9834-Q9834-FIXED_COST</x:f>
        <x:v>6344.423375362181</x:v>
      </x:c>
      <x:c r="S9834" s="139" t="str">
        <x:f>IF(AND(L9834&lt;=TOTAL_BED_CAP,N9834&lt;=TEMP_WORKER_CAP),"YES","NO")</x:f>
        <x:v>NO</x:v>
      </x:c>
      <x:c r="T9834" s="139" t="n">
        <x:f>IF(S9834="YES",R9834,-1E+99)</x:f>
        <x:v>-1e+99</x:v>
      </x:c>
    </x:row>
    <x:row r="9835">
      <x:c r="A9835" s="139"/>
      <x:c r="B9835" s="139"/>
      <x:c r="C9835" s="139"/>
      <x:c r="D9835" s="139"/>
      <x:c r="E9835" s="139"/>
      <x:c r="F9835" s="139"/>
      <x:c r="G9835" s="139"/>
      <x:c r="H9835" s="139"/>
      <x:c r="I9835" s="266" t="n">
        <x:f>INT((ROW()-ROW($I$46))/((CARROT_CAP+1)*(MESCLUN_CAP+1)))</x:f>
        <x:v>15</x:v>
      </x:c>
      <x:c r="J9835" s="266" t="n">
        <x:f>MOD(INT((ROW()-ROW($I$46))/(MESCLUN_CAP+1)),CARROT_CAP+1)</x:f>
        <x:v>0</x:v>
      </x:c>
      <x:c r="K9835" s="266" t="n">
        <x:f>MOD(ROW()-ROW($I$46),MESCLUN_CAP+1)</x:f>
        <x:v>24</x:v>
      </x:c>
      <x:c r="L9835" s="266" t="n">
        <x:f>SUM(I9835:K9835)</x:f>
        <x:v>39</x:v>
      </x:c>
      <x:c r="M9835" s="267" t="n">
        <x:f>I9835*TOMATO_HOURS*WEEKS*(1+TOMATO_DIM)^I9835+J9835*CARROT_HOURS*WEEKS*(1+CARROT_DIM)^J9835+K9835*MESCLUN_HOURS*WEEKS*(1+MESCLUN_DIM)^K9835</x:f>
        <x:v>7094.424163158634</x:v>
      </x:c>
      <x:c r="N9835" s="267" t="n">
        <x:f>MAX(M9835-FARMER_HOURS,0)/TEMP_HOURS_PER_WORKER</x:f>
        <x:v>4.42668344663794</x:v>
      </x:c>
      <x:c r="O9835" s="268" t="n">
        <x:f>I9835*TOMATO_PRICE+J9835*CARROT_PRICE+K9835*MESCLUN_PRICE</x:f>
        <x:v>196800</x:v>
      </x:c>
      <x:c r="P9835" s="268" t="n">
        <x:f>I9835*TOMATO_FERTILIZER+J9835*CARROT_FERTILIZER+K9835*MESCLUN_FERTILIZER</x:f>
        <x:v>34320</x:v>
      </x:c>
      <x:c r="Q9835" s="268" t="n">
        <x:f>MIN(M9835,FARMER_HOURS)*FARMER_RATE+MAX(M9835-FARMER_HOURS,0)*TEMP_RATE</x:f>
        <x:v>135667.08616594848</x:v>
      </x:c>
      <x:c r="R9835" s="268" t="n">
        <x:f>O9835-P9835-Q9835-FIXED_COST</x:f>
        <x:v>6812.91383405152</x:v>
      </x:c>
      <x:c r="S9835" s="139" t="str">
        <x:f>IF(AND(L9835&lt;=TOTAL_BED_CAP,N9835&lt;=TEMP_WORKER_CAP),"YES","NO")</x:f>
        <x:v>NO</x:v>
      </x:c>
      <x:c r="T9835" s="139" t="n">
        <x:f>IF(S9835="YES",R9835,-1E+99)</x:f>
        <x:v>-1e+99</x:v>
      </x:c>
    </x:row>
    <x:row r="9836">
      <x:c r="A9836" s="139"/>
      <x:c r="B9836" s="139"/>
      <x:c r="C9836" s="139"/>
      <x:c r="D9836" s="139"/>
      <x:c r="E9836" s="139"/>
      <x:c r="F9836" s="139"/>
      <x:c r="G9836" s="139"/>
      <x:c r="H9836" s="139"/>
      <x:c r="I9836" s="266" t="n">
        <x:f>INT((ROW()-ROW($I$46))/((CARROT_CAP+1)*(MESCLUN_CAP+1)))</x:f>
        <x:v>15</x:v>
      </x:c>
      <x:c r="J9836" s="266" t="n">
        <x:f>MOD(INT((ROW()-ROW($I$46))/(MESCLUN_CAP+1)),CARROT_CAP+1)</x:f>
        <x:v>0</x:v>
      </x:c>
      <x:c r="K9836" s="266" t="n">
        <x:f>MOD(ROW()-ROW($I$46),MESCLUN_CAP+1)</x:f>
        <x:v>25</x:v>
      </x:c>
      <x:c r="L9836" s="266" t="n">
        <x:f>SUM(I9836:K9836)</x:f>
        <x:v>40</x:v>
      </x:c>
      <x:c r="M9836" s="267" t="n">
        <x:f>I9836*TOMATO_HOURS*WEEKS*(1+TOMATO_DIM)^I9836+J9836*CARROT_HOURS*WEEKS*(1+CARROT_DIM)^J9836+K9836*MESCLUN_HOURS*WEEKS*(1+MESCLUN_DIM)^K9836</x:f>
        <x:v>7174.002084573732</x:v>
      </x:c>
      <x:c r="N9836" s="267" t="n">
        <x:f>MAX(M9836-FARMER_HOURS,0)/TEMP_HOURS_PER_WORKER</x:f>
        <x:v>4.481945892065092</x:v>
      </x:c>
      <x:c r="O9836" s="268" t="n">
        <x:f>I9836*TOMATO_PRICE+J9836*CARROT_PRICE+K9836*MESCLUN_PRICE</x:f>
        <x:v>199500</x:v>
      </x:c>
      <x:c r="P9836" s="268" t="n">
        <x:f>I9836*TOMATO_FERTILIZER+J9836*CARROT_FERTILIZER+K9836*MESCLUN_FERTILIZER</x:f>
        <x:v>35200</x:v>
      </x:c>
      <x:c r="Q9836" s="268" t="n">
        <x:f>MIN(M9836,FARMER_HOURS)*FARMER_RATE+MAX(M9836-FARMER_HOURS,0)*TEMP_RATE</x:f>
        <x:v>137048.64730162726</x:v>
      </x:c>
      <x:c r="R9836" s="268" t="n">
        <x:f>O9836-P9836-Q9836-FIXED_COST</x:f>
        <x:v>7251.352698372735</x:v>
      </x:c>
      <x:c r="S9836" s="139" t="str">
        <x:f>IF(AND(L9836&lt;=TOTAL_BED_CAP,N9836&lt;=TEMP_WORKER_CAP),"YES","NO")</x:f>
        <x:v>NO</x:v>
      </x:c>
      <x:c r="T9836" s="139" t="n">
        <x:f>IF(S9836="YES",R9836,-1E+99)</x:f>
        <x:v>-1e+99</x:v>
      </x:c>
    </x:row>
    <x:row r="9837">
      <x:c r="A9837" s="139"/>
      <x:c r="B9837" s="139"/>
      <x:c r="C9837" s="139"/>
      <x:c r="D9837" s="139"/>
      <x:c r="E9837" s="139"/>
      <x:c r="F9837" s="139"/>
      <x:c r="G9837" s="139"/>
      <x:c r="H9837" s="139"/>
      <x:c r="I9837" s="266" t="n">
        <x:f>INT((ROW()-ROW($I$46))/((CARROT_CAP+1)*(MESCLUN_CAP+1)))</x:f>
        <x:v>15</x:v>
      </x:c>
      <x:c r="J9837" s="266" t="n">
        <x:f>MOD(INT((ROW()-ROW($I$46))/(MESCLUN_CAP+1)),CARROT_CAP+1)</x:f>
        <x:v>0</x:v>
      </x:c>
      <x:c r="K9837" s="266" t="n">
        <x:f>MOD(ROW()-ROW($I$46),MESCLUN_CAP+1)</x:f>
        <x:v>26</x:v>
      </x:c>
      <x:c r="L9837" s="266" t="n">
        <x:f>SUM(I9837:K9837)</x:f>
        <x:v>41</x:v>
      </x:c>
      <x:c r="M9837" s="267" t="n">
        <x:f>I9837*TOMATO_HOURS*WEEKS*(1+TOMATO_DIM)^I9837+J9837*CARROT_HOURS*WEEKS*(1+CARROT_DIM)^J9837+K9837*MESCLUN_HOURS*WEEKS*(1+MESCLUN_DIM)^K9837</x:f>
        <x:v>7255.3420885344485</x:v>
      </x:c>
      <x:c r="N9837" s="267" t="n">
        <x:f>MAX(M9837-FARMER_HOURS,0)/TEMP_HOURS_PER_WORKER</x:f>
        <x:v>4.5384320059267</x:v>
      </x:c>
      <x:c r="O9837" s="268" t="n">
        <x:f>I9837*TOMATO_PRICE+J9837*CARROT_PRICE+K9837*MESCLUN_PRICE</x:f>
        <x:v>202200</x:v>
      </x:c>
      <x:c r="P9837" s="268" t="n">
        <x:f>I9837*TOMATO_FERTILIZER+J9837*CARROT_FERTILIZER+K9837*MESCLUN_FERTILIZER</x:f>
        <x:v>36080</x:v>
      </x:c>
      <x:c r="Q9837" s="268" t="n">
        <x:f>MIN(M9837,FARMER_HOURS)*FARMER_RATE+MAX(M9837-FARMER_HOURS,0)*TEMP_RATE</x:f>
        <x:v>138460.8001481675</x:v>
      </x:c>
      <x:c r="R9837" s="268" t="n">
        <x:f>O9837-P9837-Q9837-FIXED_COST</x:f>
        <x:v>7659.199851832498</x:v>
      </x:c>
      <x:c r="S9837" s="139" t="str">
        <x:f>IF(AND(L9837&lt;=TOTAL_BED_CAP,N9837&lt;=TEMP_WORKER_CAP),"YES","NO")</x:f>
        <x:v>NO</x:v>
      </x:c>
      <x:c r="T9837" s="139" t="n">
        <x:f>IF(S9837="YES",R9837,-1E+99)</x:f>
        <x:v>-1e+99</x:v>
      </x:c>
    </x:row>
    <x:row r="9838">
      <x:c r="A9838" s="139"/>
      <x:c r="B9838" s="139"/>
      <x:c r="C9838" s="139"/>
      <x:c r="D9838" s="139"/>
      <x:c r="E9838" s="139"/>
      <x:c r="F9838" s="139"/>
      <x:c r="G9838" s="139"/>
      <x:c r="H9838" s="139"/>
      <x:c r="I9838" s="266" t="n">
        <x:f>INT((ROW()-ROW($I$46))/((CARROT_CAP+1)*(MESCLUN_CAP+1)))</x:f>
        <x:v>15</x:v>
      </x:c>
      <x:c r="J9838" s="266" t="n">
        <x:f>MOD(INT((ROW()-ROW($I$46))/(MESCLUN_CAP+1)),CARROT_CAP+1)</x:f>
        <x:v>0</x:v>
      </x:c>
      <x:c r="K9838" s="266" t="n">
        <x:f>MOD(ROW()-ROW($I$46),MESCLUN_CAP+1)</x:f>
        <x:v>27</x:v>
      </x:c>
      <x:c r="L9838" s="266" t="n">
        <x:f>SUM(I9838:K9838)</x:f>
        <x:v>42</x:v>
      </x:c>
      <x:c r="M9838" s="267" t="n">
        <x:f>I9838*TOMATO_HOURS*WEEKS*(1+TOMATO_DIM)^I9838+J9838*CARROT_HOURS*WEEKS*(1+CARROT_DIM)^J9838+K9838*MESCLUN_HOURS*WEEKS*(1+MESCLUN_DIM)^K9838</x:f>
        <x:v>7338.4757930542055</x:v>
      </x:c>
      <x:c r="N9838" s="267" t="n">
        <x:f>MAX(M9838-FARMER_HOURS,0)/TEMP_HOURS_PER_WORKER</x:f>
        <x:v>4.596163745176532</x:v>
      </x:c>
      <x:c r="O9838" s="268" t="n">
        <x:f>I9838*TOMATO_PRICE+J9838*CARROT_PRICE+K9838*MESCLUN_PRICE</x:f>
        <x:v>204900</x:v>
      </x:c>
      <x:c r="P9838" s="268" t="n">
        <x:f>I9838*TOMATO_FERTILIZER+J9838*CARROT_FERTILIZER+K9838*MESCLUN_FERTILIZER</x:f>
        <x:v>36960</x:v>
      </x:c>
      <x:c r="Q9838" s="268" t="n">
        <x:f>MIN(M9838,FARMER_HOURS)*FARMER_RATE+MAX(M9838-FARMER_HOURS,0)*TEMP_RATE</x:f>
        <x:v>139904.09362941328</x:v>
      </x:c>
      <x:c r="R9838" s="268" t="n">
        <x:f>O9838-P9838-Q9838-FIXED_COST</x:f>
        <x:v>8035.906370586716</x:v>
      </x:c>
      <x:c r="S9838" s="139" t="str">
        <x:f>IF(AND(L9838&lt;=TOTAL_BED_CAP,N9838&lt;=TEMP_WORKER_CAP),"YES","NO")</x:f>
        <x:v>NO</x:v>
      </x:c>
      <x:c r="T9838" s="139" t="n">
        <x:f>IF(S9838="YES",R9838,-1E+99)</x:f>
        <x:v>-1e+99</x:v>
      </x:c>
    </x:row>
    <x:row r="9839">
      <x:c r="A9839" s="139"/>
      <x:c r="B9839" s="139"/>
      <x:c r="C9839" s="139"/>
      <x:c r="D9839" s="139"/>
      <x:c r="E9839" s="139"/>
      <x:c r="F9839" s="139"/>
      <x:c r="G9839" s="139"/>
      <x:c r="H9839" s="139"/>
      <x:c r="I9839" s="266" t="n">
        <x:f>INT((ROW()-ROW($I$46))/((CARROT_CAP+1)*(MESCLUN_CAP+1)))</x:f>
        <x:v>15</x:v>
      </x:c>
      <x:c r="J9839" s="266" t="n">
        <x:f>MOD(INT((ROW()-ROW($I$46))/(MESCLUN_CAP+1)),CARROT_CAP+1)</x:f>
        <x:v>0</x:v>
      </x:c>
      <x:c r="K9839" s="266" t="n">
        <x:f>MOD(ROW()-ROW($I$46),MESCLUN_CAP+1)</x:f>
        <x:v>28</x:v>
      </x:c>
      <x:c r="L9839" s="266" t="n">
        <x:f>SUM(I9839:K9839)</x:f>
        <x:v>43</x:v>
      </x:c>
      <x:c r="M9839" s="267" t="n">
        <x:f>I9839*TOMATO_HOURS*WEEKS*(1+TOMATO_DIM)^I9839+J9839*CARROT_HOURS*WEEKS*(1+CARROT_DIM)^J9839+K9839*MESCLUN_HOURS*WEEKS*(1+MESCLUN_DIM)^K9839</x:f>
        <x:v>7423.435331271359</x:v>
      </x:c>
      <x:c r="N9839" s="267" t="n">
        <x:f>MAX(M9839-FARMER_HOURS,0)/TEMP_HOURS_PER_WORKER</x:f>
        <x:v>4.655163424494</x:v>
      </x:c>
      <x:c r="O9839" s="268" t="n">
        <x:f>I9839*TOMATO_PRICE+J9839*CARROT_PRICE+K9839*MESCLUN_PRICE</x:f>
        <x:v>207600</x:v>
      </x:c>
      <x:c r="P9839" s="268" t="n">
        <x:f>I9839*TOMATO_FERTILIZER+J9839*CARROT_FERTILIZER+K9839*MESCLUN_FERTILIZER</x:f>
        <x:v>37840</x:v>
      </x:c>
      <x:c r="Q9839" s="268" t="n">
        <x:f>MIN(M9839,FARMER_HOURS)*FARMER_RATE+MAX(M9839-FARMER_HOURS,0)*TEMP_RATE</x:f>
        <x:v>141379.08561234997</x:v>
      </x:c>
      <x:c r="R9839" s="268" t="n">
        <x:f>O9839-P9839-Q9839-FIXED_COST</x:f>
        <x:v>8380.914387650031</x:v>
      </x:c>
      <x:c r="S9839" s="139" t="str">
        <x:f>IF(AND(L9839&lt;=TOTAL_BED_CAP,N9839&lt;=TEMP_WORKER_CAP),"YES","NO")</x:f>
        <x:v>NO</x:v>
      </x:c>
      <x:c r="T9839" s="139" t="n">
        <x:f>IF(S9839="YES",R9839,-1E+99)</x:f>
        <x:v>-1e+99</x:v>
      </x:c>
    </x:row>
    <x:row r="9840">
      <x:c r="A9840" s="139"/>
      <x:c r="B9840" s="139"/>
      <x:c r="C9840" s="139"/>
      <x:c r="D9840" s="139"/>
      <x:c r="E9840" s="139"/>
      <x:c r="F9840" s="139"/>
      <x:c r="G9840" s="139"/>
      <x:c r="H9840" s="139"/>
      <x:c r="I9840" s="266" t="n">
        <x:f>INT((ROW()-ROW($I$46))/((CARROT_CAP+1)*(MESCLUN_CAP+1)))</x:f>
        <x:v>15</x:v>
      </x:c>
      <x:c r="J9840" s="266" t="n">
        <x:f>MOD(INT((ROW()-ROW($I$46))/(MESCLUN_CAP+1)),CARROT_CAP+1)</x:f>
        <x:v>0</x:v>
      </x:c>
      <x:c r="K9840" s="266" t="n">
        <x:f>MOD(ROW()-ROW($I$46),MESCLUN_CAP+1)</x:f>
        <x:v>29</x:v>
      </x:c>
      <x:c r="L9840" s="266" t="n">
        <x:f>SUM(I9840:K9840)</x:f>
        <x:v>44</x:v>
      </x:c>
      <x:c r="M9840" s="267" t="n">
        <x:f>I9840*TOMATO_HOURS*WEEKS*(1+TOMATO_DIM)^I9840+J9840*CARROT_HOURS*WEEKS*(1+CARROT_DIM)^J9840+K9840*MESCLUN_HOURS*WEEKS*(1+MESCLUN_DIM)^K9840</x:f>
        <x:v>7510.253359387012</x:v>
      </x:c>
      <x:c r="N9840" s="267" t="n">
        <x:f>MAX(M9840-FARMER_HOURS,0)/TEMP_HOURS_PER_WORKER</x:f>
        <x:v>4.715453721796536</x:v>
      </x:c>
      <x:c r="O9840" s="268" t="n">
        <x:f>I9840*TOMATO_PRICE+J9840*CARROT_PRICE+K9840*MESCLUN_PRICE</x:f>
        <x:v>210300</x:v>
      </x:c>
      <x:c r="P9840" s="268" t="n">
        <x:f>I9840*TOMATO_FERTILIZER+J9840*CARROT_FERTILIZER+K9840*MESCLUN_FERTILIZER</x:f>
        <x:v>38720</x:v>
      </x:c>
      <x:c r="Q9840" s="268" t="n">
        <x:f>MIN(M9840,FARMER_HOURS)*FARMER_RATE+MAX(M9840-FARMER_HOURS,0)*TEMP_RATE</x:f>
        <x:v>142886.3430449134</x:v>
      </x:c>
      <x:c r="R9840" s="268" t="n">
        <x:f>O9840-P9840-Q9840-FIXED_COST</x:f>
        <x:v>8693.656955086597</x:v>
      </x:c>
      <x:c r="S9840" s="139" t="str">
        <x:f>IF(AND(L9840&lt;=TOTAL_BED_CAP,N9840&lt;=TEMP_WORKER_CAP),"YES","NO")</x:f>
        <x:v>NO</x:v>
      </x:c>
      <x:c r="T9840" s="139" t="n">
        <x:f>IF(S9840="YES",R9840,-1E+99)</x:f>
        <x:v>-1e+99</x:v>
      </x:c>
    </x:row>
    <x:row r="9841">
      <x:c r="A9841" s="139"/>
      <x:c r="B9841" s="139"/>
      <x:c r="C9841" s="139"/>
      <x:c r="D9841" s="139"/>
      <x:c r="E9841" s="139"/>
      <x:c r="F9841" s="139"/>
      <x:c r="G9841" s="139"/>
      <x:c r="H9841" s="139"/>
      <x:c r="I9841" s="266" t="n">
        <x:f>INT((ROW()-ROW($I$46))/((CARROT_CAP+1)*(MESCLUN_CAP+1)))</x:f>
        <x:v>15</x:v>
      </x:c>
      <x:c r="J9841" s="266" t="n">
        <x:f>MOD(INT((ROW()-ROW($I$46))/(MESCLUN_CAP+1)),CARROT_CAP+1)</x:f>
        <x:v>0</x:v>
      </x:c>
      <x:c r="K9841" s="266" t="n">
        <x:f>MOD(ROW()-ROW($I$46),MESCLUN_CAP+1)</x:f>
        <x:v>30</x:v>
      </x:c>
      <x:c r="L9841" s="266" t="n">
        <x:f>SUM(I9841:K9841)</x:f>
        <x:v>45</x:v>
      </x:c>
      <x:c r="M9841" s="267" t="n">
        <x:f>I9841*TOMATO_HOURS*WEEKS*(1+TOMATO_DIM)^I9841+J9841*CARROT_HOURS*WEEKS*(1+CARROT_DIM)^J9841+K9841*MESCLUN_HOURS*WEEKS*(1+MESCLUN_DIM)^K9841</x:f>
        <x:v>7598.963064720782</x:v>
      </x:c>
      <x:c r="N9841" s="267" t="n">
        <x:f>MAX(M9841-FARMER_HOURS,0)/TEMP_HOURS_PER_WORKER</x:f>
        <x:v>4.777057683833877</x:v>
      </x:c>
      <x:c r="O9841" s="268" t="n">
        <x:f>I9841*TOMATO_PRICE+J9841*CARROT_PRICE+K9841*MESCLUN_PRICE</x:f>
        <x:v>213000</x:v>
      </x:c>
      <x:c r="P9841" s="268" t="n">
        <x:f>I9841*TOMATO_FERTILIZER+J9841*CARROT_FERTILIZER+K9841*MESCLUN_FERTILIZER</x:f>
        <x:v>39600</x:v>
      </x:c>
      <x:c r="Q9841" s="268" t="n">
        <x:f>MIN(M9841,FARMER_HOURS)*FARMER_RATE+MAX(M9841-FARMER_HOURS,0)*TEMP_RATE</x:f>
        <x:v>144426.44209584693</x:v>
      </x:c>
      <x:c r="R9841" s="268" t="n">
        <x:f>O9841-P9841-Q9841-FIXED_COST</x:f>
        <x:v>8973.557904153073</x:v>
      </x:c>
      <x:c r="S9841" s="139" t="str">
        <x:f>IF(AND(L9841&lt;=TOTAL_BED_CAP,N9841&lt;=TEMP_WORKER_CAP),"YES","NO")</x:f>
        <x:v>NO</x:v>
      </x:c>
      <x:c r="T9841" s="139" t="n">
        <x:f>IF(S9841="YES",R9841,-1E+99)</x:f>
        <x:v>-1e+99</x:v>
      </x:c>
    </x:row>
    <x:row r="9842">
      <x:c r="A9842" s="139"/>
      <x:c r="B9842" s="139"/>
      <x:c r="C9842" s="139"/>
      <x:c r="D9842" s="139"/>
      <x:c r="E9842" s="139"/>
      <x:c r="F9842" s="139"/>
      <x:c r="G9842" s="139"/>
      <x:c r="H9842" s="139"/>
      <x:c r="I9842" s="266" t="n">
        <x:f>INT((ROW()-ROW($I$46))/((CARROT_CAP+1)*(MESCLUN_CAP+1)))</x:f>
        <x:v>15</x:v>
      </x:c>
      <x:c r="J9842" s="266" t="n">
        <x:f>MOD(INT((ROW()-ROW($I$46))/(MESCLUN_CAP+1)),CARROT_CAP+1)</x:f>
        <x:v>1</x:v>
      </x:c>
      <x:c r="K9842" s="266" t="n">
        <x:f>MOD(ROW()-ROW($I$46),MESCLUN_CAP+1)</x:f>
        <x:v>0</x:v>
      </x:c>
      <x:c r="L9842" s="266" t="n">
        <x:f>SUM(I9842:K9842)</x:f>
        <x:v>16</x:v>
      </x:c>
      <x:c r="M9842" s="267" t="n">
        <x:f>I9842*TOMATO_HOURS*WEEKS*(1+TOMATO_DIM)^I9842+J9842*CARROT_HOURS*WEEKS*(1+CARROT_DIM)^J9842+K9842*MESCLUN_HOURS*WEEKS*(1+MESCLUN_DIM)^K9842</x:f>
        <x:v>5670.035028711136</x:v>
      </x:c>
      <x:c r="N9842" s="267" t="n">
        <x:f>MAX(M9842-FARMER_HOURS,0)/TEMP_HOURS_PER_WORKER</x:f>
        <x:v>3.4375243254938446</x:v>
      </x:c>
      <x:c r="O9842" s="268" t="n">
        <x:f>I9842*TOMATO_PRICE+J9842*CARROT_PRICE+K9842*MESCLUN_PRICE</x:f>
        <x:v>134094</x:v>
      </x:c>
      <x:c r="P9842" s="268" t="n">
        <x:f>I9842*TOMATO_FERTILIZER+J9842*CARROT_FERTILIZER+K9842*MESCLUN_FERTILIZER</x:f>
        <x:v>13640</x:v>
      </x:c>
      <x:c r="Q9842" s="268" t="n">
        <x:f>MIN(M9842,FARMER_HOURS)*FARMER_RATE+MAX(M9842-FARMER_HOURS,0)*TEMP_RATE</x:f>
        <x:v>110938.1081373461</x:v>
      </x:c>
      <x:c r="R9842" s="268" t="n">
        <x:f>O9842-P9842-Q9842-FIXED_COST</x:f>
        <x:v>-10484.108137346106</x:v>
      </x:c>
      <x:c r="S9842" s="139" t="str">
        <x:f>IF(AND(L9842&lt;=TOTAL_BED_CAP,N9842&lt;=TEMP_WORKER_CAP),"YES","NO")</x:f>
        <x:v>YES</x:v>
      </x:c>
      <x:c r="T9842" s="139" t="n">
        <x:f>IF(S9842="YES",R9842,-1E+99)</x:f>
        <x:v>-10484.108137346106</x:v>
      </x:c>
    </x:row>
    <x:row r="9843">
      <x:c r="A9843" s="139"/>
      <x:c r="B9843" s="139"/>
      <x:c r="C9843" s="139"/>
      <x:c r="D9843" s="139"/>
      <x:c r="E9843" s="139"/>
      <x:c r="F9843" s="139"/>
      <x:c r="G9843" s="139"/>
      <x:c r="H9843" s="139"/>
      <x:c r="I9843" s="266" t="n">
        <x:f>INT((ROW()-ROW($I$46))/((CARROT_CAP+1)*(MESCLUN_CAP+1)))</x:f>
        <x:v>15</x:v>
      </x:c>
      <x:c r="J9843" s="266" t="n">
        <x:f>MOD(INT((ROW()-ROW($I$46))/(MESCLUN_CAP+1)),CARROT_CAP+1)</x:f>
        <x:v>1</x:v>
      </x:c>
      <x:c r="K9843" s="266" t="n">
        <x:f>MOD(ROW()-ROW($I$46),MESCLUN_CAP+1)</x:f>
        <x:v>1</x:v>
      </x:c>
      <x:c r="L9843" s="266" t="n">
        <x:f>SUM(I9843:K9843)</x:f>
        <x:v>17</x:v>
      </x:c>
      <x:c r="M9843" s="267" t="n">
        <x:f>I9843*TOMATO_HOURS*WEEKS*(1+TOMATO_DIM)^I9843+J9843*CARROT_HOURS*WEEKS*(1+CARROT_DIM)^J9843+K9843*MESCLUN_HOURS*WEEKS*(1+MESCLUN_DIM)^K9843</x:f>
        <x:v>5715.597528711136</x:v>
      </x:c>
      <x:c r="N9843" s="267" t="n">
        <x:f>MAX(M9843-FARMER_HOURS,0)/TEMP_HOURS_PER_WORKER</x:f>
        <x:v>3.469164950493844</x:v>
      </x:c>
      <x:c r="O9843" s="268" t="n">
        <x:f>I9843*TOMATO_PRICE+J9843*CARROT_PRICE+K9843*MESCLUN_PRICE</x:f>
        <x:v>136794</x:v>
      </x:c>
      <x:c r="P9843" s="268" t="n">
        <x:f>I9843*TOMATO_FERTILIZER+J9843*CARROT_FERTILIZER+K9843*MESCLUN_FERTILIZER</x:f>
        <x:v>14520</x:v>
      </x:c>
      <x:c r="Q9843" s="268" t="n">
        <x:f>MIN(M9843,FARMER_HOURS)*FARMER_RATE+MAX(M9843-FARMER_HOURS,0)*TEMP_RATE</x:f>
        <x:v>111729.1237623461</x:v>
      </x:c>
      <x:c r="R9843" s="268" t="n">
        <x:f>O9843-P9843-Q9843-FIXED_COST</x:f>
        <x:v>-9455.123762346106</x:v>
      </x:c>
      <x:c r="S9843" s="139" t="str">
        <x:f>IF(AND(L9843&lt;=TOTAL_BED_CAP,N9843&lt;=TEMP_WORKER_CAP),"YES","NO")</x:f>
        <x:v>YES</x:v>
      </x:c>
      <x:c r="T9843" s="139" t="n">
        <x:f>IF(S9843="YES",R9843,-1E+99)</x:f>
        <x:v>-9455.123762346106</x:v>
      </x:c>
    </x:row>
    <x:row r="9844">
      <x:c r="A9844" s="139"/>
      <x:c r="B9844" s="139"/>
      <x:c r="C9844" s="139"/>
      <x:c r="D9844" s="139"/>
      <x:c r="E9844" s="139"/>
      <x:c r="F9844" s="139"/>
      <x:c r="G9844" s="139"/>
      <x:c r="H9844" s="139"/>
      <x:c r="I9844" s="266" t="n">
        <x:f>INT((ROW()-ROW($I$46))/((CARROT_CAP+1)*(MESCLUN_CAP+1)))</x:f>
        <x:v>15</x:v>
      </x:c>
      <x:c r="J9844" s="266" t="n">
        <x:f>MOD(INT((ROW()-ROW($I$46))/(MESCLUN_CAP+1)),CARROT_CAP+1)</x:f>
        <x:v>1</x:v>
      </x:c>
      <x:c r="K9844" s="266" t="n">
        <x:f>MOD(ROW()-ROW($I$46),MESCLUN_CAP+1)</x:f>
        <x:v>2</x:v>
      </x:c>
      <x:c r="L9844" s="266" t="n">
        <x:f>SUM(I9844:K9844)</x:f>
        <x:v>18</x:v>
      </x:c>
      <x:c r="M9844" s="267" t="n">
        <x:f>I9844*TOMATO_HOURS*WEEKS*(1+TOMATO_DIM)^I9844+J9844*CARROT_HOURS*WEEKS*(1+CARROT_DIM)^J9844+K9844*MESCLUN_HOURS*WEEKS*(1+MESCLUN_DIM)^K9844</x:f>
        <x:v>5762.299091211136</x:v>
      </x:c>
      <x:c r="N9844" s="267" t="n">
        <x:f>MAX(M9844-FARMER_HOURS,0)/TEMP_HOURS_PER_WORKER</x:f>
        <x:v>3.5015965911188447</x:v>
      </x:c>
      <x:c r="O9844" s="268" t="n">
        <x:f>I9844*TOMATO_PRICE+J9844*CARROT_PRICE+K9844*MESCLUN_PRICE</x:f>
        <x:v>139494</x:v>
      </x:c>
      <x:c r="P9844" s="268" t="n">
        <x:f>I9844*TOMATO_FERTILIZER+J9844*CARROT_FERTILIZER+K9844*MESCLUN_FERTILIZER</x:f>
        <x:v>15400</x:v>
      </x:c>
      <x:c r="Q9844" s="268" t="n">
        <x:f>MIN(M9844,FARMER_HOURS)*FARMER_RATE+MAX(M9844-FARMER_HOURS,0)*TEMP_RATE</x:f>
        <x:v>112539.91477797112</x:v>
      </x:c>
      <x:c r="R9844" s="268" t="n">
        <x:f>O9844-P9844-Q9844-FIXED_COST</x:f>
        <x:v>-8445.91477797112</x:v>
      </x:c>
      <x:c r="S9844" s="139" t="str">
        <x:f>IF(AND(L9844&lt;=TOTAL_BED_CAP,N9844&lt;=TEMP_WORKER_CAP),"YES","NO")</x:f>
        <x:v>YES</x:v>
      </x:c>
      <x:c r="T9844" s="139" t="n">
        <x:f>IF(S9844="YES",R9844,-1E+99)</x:f>
        <x:v>-8445.91477797112</x:v>
      </x:c>
    </x:row>
    <x:row r="9845">
      <x:c r="A9845" s="139"/>
      <x:c r="B9845" s="139"/>
      <x:c r="C9845" s="139"/>
      <x:c r="D9845" s="139"/>
      <x:c r="E9845" s="139"/>
      <x:c r="F9845" s="139"/>
      <x:c r="G9845" s="139"/>
      <x:c r="H9845" s="139"/>
      <x:c r="I9845" s="266" t="n">
        <x:f>INT((ROW()-ROW($I$46))/((CARROT_CAP+1)*(MESCLUN_CAP+1)))</x:f>
        <x:v>15</x:v>
      </x:c>
      <x:c r="J9845" s="266" t="n">
        <x:f>MOD(INT((ROW()-ROW($I$46))/(MESCLUN_CAP+1)),CARROT_CAP+1)</x:f>
        <x:v>1</x:v>
      </x:c>
      <x:c r="K9845" s="266" t="n">
        <x:f>MOD(ROW()-ROW($I$46),MESCLUN_CAP+1)</x:f>
        <x:v>3</x:v>
      </x:c>
      <x:c r="L9845" s="266" t="n">
        <x:f>SUM(I9845:K9845)</x:f>
        <x:v>19</x:v>
      </x:c>
      <x:c r="M9845" s="267" t="n">
        <x:f>I9845*TOMATO_HOURS*WEEKS*(1+TOMATO_DIM)^I9845+J9845*CARROT_HOURS*WEEKS*(1+CARROT_DIM)^J9845+K9845*MESCLUN_HOURS*WEEKS*(1+MESCLUN_DIM)^K9845</x:f>
        <x:v>5810.161073633011</x:v>
      </x:c>
      <x:c r="N9845" s="267" t="n">
        <x:f>MAX(M9845-FARMER_HOURS,0)/TEMP_HOURS_PER_WORKER</x:f>
        <x:v>3.5348340789118136</x:v>
      </x:c>
      <x:c r="O9845" s="268" t="n">
        <x:f>I9845*TOMATO_PRICE+J9845*CARROT_PRICE+K9845*MESCLUN_PRICE</x:f>
        <x:v>142194</x:v>
      </x:c>
      <x:c r="P9845" s="268" t="n">
        <x:f>I9845*TOMATO_FERTILIZER+J9845*CARROT_FERTILIZER+K9845*MESCLUN_FERTILIZER</x:f>
        <x:v>16280</x:v>
      </x:c>
      <x:c r="Q9845" s="268" t="n">
        <x:f>MIN(M9845,FARMER_HOURS)*FARMER_RATE+MAX(M9845-FARMER_HOURS,0)*TEMP_RATE</x:f>
        <x:v>113370.85197279534</x:v>
      </x:c>
      <x:c r="R9845" s="268" t="n">
        <x:f>O9845-P9845-Q9845-FIXED_COST</x:f>
        <x:v>-7456.851972795339</x:v>
      </x:c>
      <x:c r="S9845" s="139" t="str">
        <x:f>IF(AND(L9845&lt;=TOTAL_BED_CAP,N9845&lt;=TEMP_WORKER_CAP),"YES","NO")</x:f>
        <x:v>YES</x:v>
      </x:c>
      <x:c r="T9845" s="139" t="n">
        <x:f>IF(S9845="YES",R9845,-1E+99)</x:f>
        <x:v>-7456.851972795339</x:v>
      </x:c>
    </x:row>
    <x:row r="9846">
      <x:c r="A9846" s="139"/>
      <x:c r="B9846" s="139"/>
      <x:c r="C9846" s="139"/>
      <x:c r="D9846" s="139"/>
      <x:c r="E9846" s="139"/>
      <x:c r="F9846" s="139"/>
      <x:c r="G9846" s="139"/>
      <x:c r="H9846" s="139"/>
      <x:c r="I9846" s="266" t="n">
        <x:f>INT((ROW()-ROW($I$46))/((CARROT_CAP+1)*(MESCLUN_CAP+1)))</x:f>
        <x:v>15</x:v>
      </x:c>
      <x:c r="J9846" s="266" t="n">
        <x:f>MOD(INT((ROW()-ROW($I$46))/(MESCLUN_CAP+1)),CARROT_CAP+1)</x:f>
        <x:v>1</x:v>
      </x:c>
      <x:c r="K9846" s="266" t="n">
        <x:f>MOD(ROW()-ROW($I$46),MESCLUN_CAP+1)</x:f>
        <x:v>4</x:v>
      </x:c>
      <x:c r="L9846" s="266" t="n">
        <x:f>SUM(I9846:K9846)</x:f>
        <x:v>20</x:v>
      </x:c>
      <x:c r="M9846" s="267" t="n">
        <x:f>I9846*TOMATO_HOURS*WEEKS*(1+TOMATO_DIM)^I9846+J9846*CARROT_HOURS*WEEKS*(1+CARROT_DIM)^J9846+K9846*MESCLUN_HOURS*WEEKS*(1+MESCLUN_DIM)^K9846</x:f>
        <x:v>5859.205189355667</x:v>
      </x:c>
      <x:c r="N9846" s="267" t="n">
        <x:f>MAX(M9846-FARMER_HOURS,0)/TEMP_HOURS_PER_WORKER</x:f>
        <x:v>3.5688924926081023</x:v>
      </x:c>
      <x:c r="O9846" s="268" t="n">
        <x:f>I9846*TOMATO_PRICE+J9846*CARROT_PRICE+K9846*MESCLUN_PRICE</x:f>
        <x:v>144894</x:v>
      </x:c>
      <x:c r="P9846" s="268" t="n">
        <x:f>I9846*TOMATO_FERTILIZER+J9846*CARROT_FERTILIZER+K9846*MESCLUN_FERTILIZER</x:f>
        <x:v>17160</x:v>
      </x:c>
      <x:c r="Q9846" s="268" t="n">
        <x:f>MIN(M9846,FARMER_HOURS)*FARMER_RATE+MAX(M9846-FARMER_HOURS,0)*TEMP_RATE</x:f>
        <x:v>114222.31231520255</x:v>
      </x:c>
      <x:c r="R9846" s="268" t="n">
        <x:f>O9846-P9846-Q9846-FIXED_COST</x:f>
        <x:v>-6488.312315202551</x:v>
      </x:c>
      <x:c r="S9846" s="139" t="str">
        <x:f>IF(AND(L9846&lt;=TOTAL_BED_CAP,N9846&lt;=TEMP_WORKER_CAP),"YES","NO")</x:f>
        <x:v>YES</x:v>
      </x:c>
      <x:c r="T9846" s="139" t="n">
        <x:f>IF(S9846="YES",R9846,-1E+99)</x:f>
        <x:v>-6488.312315202551</x:v>
      </x:c>
    </x:row>
    <x:row r="9847">
      <x:c r="A9847" s="139"/>
      <x:c r="B9847" s="139"/>
      <x:c r="C9847" s="139"/>
      <x:c r="D9847" s="139"/>
      <x:c r="E9847" s="139"/>
      <x:c r="F9847" s="139"/>
      <x:c r="G9847" s="139"/>
      <x:c r="H9847" s="139"/>
      <x:c r="I9847" s="266" t="n">
        <x:f>INT((ROW()-ROW($I$46))/((CARROT_CAP+1)*(MESCLUN_CAP+1)))</x:f>
        <x:v>15</x:v>
      </x:c>
      <x:c r="J9847" s="266" t="n">
        <x:f>MOD(INT((ROW()-ROW($I$46))/(MESCLUN_CAP+1)),CARROT_CAP+1)</x:f>
        <x:v>1</x:v>
      </x:c>
      <x:c r="K9847" s="266" t="n">
        <x:f>MOD(ROW()-ROW($I$46),MESCLUN_CAP+1)</x:f>
        <x:v>5</x:v>
      </x:c>
      <x:c r="L9847" s="266" t="n">
        <x:f>SUM(I9847:K9847)</x:f>
        <x:v>21</x:v>
      </x:c>
      <x:c r="M9847" s="267" t="n">
        <x:f>I9847*TOMATO_HOURS*WEEKS*(1+TOMATO_DIM)^I9847+J9847*CARROT_HOURS*WEEKS*(1+CARROT_DIM)^J9847+K9847*MESCLUN_HOURS*WEEKS*(1+MESCLUN_DIM)^K9847</x:f>
        <x:v>5909.453513276871</x:v>
      </x:c>
      <x:c r="N9847" s="267" t="n">
        <x:f>MAX(M9847-FARMER_HOURS,0)/TEMP_HOURS_PER_WORKER</x:f>
        <x:v>3.603787161997827</x:v>
      </x:c>
      <x:c r="O9847" s="268" t="n">
        <x:f>I9847*TOMATO_PRICE+J9847*CARROT_PRICE+K9847*MESCLUN_PRICE</x:f>
        <x:v>147594</x:v>
      </x:c>
      <x:c r="P9847" s="268" t="n">
        <x:f>I9847*TOMATO_FERTILIZER+J9847*CARROT_FERTILIZER+K9847*MESCLUN_FERTILIZER</x:f>
        <x:v>18040</x:v>
      </x:c>
      <x:c r="Q9847" s="268" t="n">
        <x:f>MIN(M9847,FARMER_HOURS)*FARMER_RATE+MAX(M9847-FARMER_HOURS,0)*TEMP_RATE</x:f>
        <x:v>115094.67904994567</x:v>
      </x:c>
      <x:c r="R9847" s="268" t="n">
        <x:f>O9847-P9847-Q9847-FIXED_COST</x:f>
        <x:v>-5540.679049945669</x:v>
      </x:c>
      <x:c r="S9847" s="139" t="str">
        <x:f>IF(AND(L9847&lt;=TOTAL_BED_CAP,N9847&lt;=TEMP_WORKER_CAP),"YES","NO")</x:f>
        <x:v>YES</x:v>
      </x:c>
      <x:c r="T9847" s="139" t="n">
        <x:f>IF(S9847="YES",R9847,-1E+99)</x:f>
        <x:v>-5540.679049945669</x:v>
      </x:c>
    </x:row>
    <x:row r="9848">
      <x:c r="A9848" s="139"/>
      <x:c r="B9848" s="139"/>
      <x:c r="C9848" s="139"/>
      <x:c r="D9848" s="139"/>
      <x:c r="E9848" s="139"/>
      <x:c r="F9848" s="139"/>
      <x:c r="G9848" s="139"/>
      <x:c r="H9848" s="139"/>
      <x:c r="I9848" s="266" t="n">
        <x:f>INT((ROW()-ROW($I$46))/((CARROT_CAP+1)*(MESCLUN_CAP+1)))</x:f>
        <x:v>15</x:v>
      </x:c>
      <x:c r="J9848" s="266" t="n">
        <x:f>MOD(INT((ROW()-ROW($I$46))/(MESCLUN_CAP+1)),CARROT_CAP+1)</x:f>
        <x:v>1</x:v>
      </x:c>
      <x:c r="K9848" s="266" t="n">
        <x:f>MOD(ROW()-ROW($I$46),MESCLUN_CAP+1)</x:f>
        <x:v>6</x:v>
      </x:c>
      <x:c r="L9848" s="266" t="n">
        <x:f>SUM(I9848:K9848)</x:f>
        <x:v>22</x:v>
      </x:c>
      <x:c r="M9848" s="267" t="n">
        <x:f>I9848*TOMATO_HOURS*WEEKS*(1+TOMATO_DIM)^I9848+J9848*CARROT_HOURS*WEEKS*(1+CARROT_DIM)^J9848+K9848*MESCLUN_HOURS*WEEKS*(1+MESCLUN_DIM)^K9848</x:f>
        <x:v>5960.928487458504</x:v>
      </x:c>
      <x:c r="N9848" s="267" t="n">
        <x:f>MAX(M9848-FARMER_HOURS,0)/TEMP_HOURS_PER_WORKER</x:f>
        <x:v>3.6395336718461833</x:v>
      </x:c>
      <x:c r="O9848" s="268" t="n">
        <x:f>I9848*TOMATO_PRICE+J9848*CARROT_PRICE+K9848*MESCLUN_PRICE</x:f>
        <x:v>150294</x:v>
      </x:c>
      <x:c r="P9848" s="268" t="n">
        <x:f>I9848*TOMATO_FERTILIZER+J9848*CARROT_FERTILIZER+K9848*MESCLUN_FERTILIZER</x:f>
        <x:v>18920</x:v>
      </x:c>
      <x:c r="Q9848" s="268" t="n">
        <x:f>MIN(M9848,FARMER_HOURS)*FARMER_RATE+MAX(M9848-FARMER_HOURS,0)*TEMP_RATE</x:f>
        <x:v>115988.34179615458</x:v>
      </x:c>
      <x:c r="R9848" s="268" t="n">
        <x:f>O9848-P9848-Q9848-FIXED_COST</x:f>
        <x:v>-4614.341796154578</x:v>
      </x:c>
      <x:c r="S9848" s="139" t="str">
        <x:f>IF(AND(L9848&lt;=TOTAL_BED_CAP,N9848&lt;=TEMP_WORKER_CAP),"YES","NO")</x:f>
        <x:v>YES</x:v>
      </x:c>
      <x:c r="T9848" s="139" t="n">
        <x:f>IF(S9848="YES",R9848,-1E+99)</x:f>
        <x:v>-4614.341796154578</x:v>
      </x:c>
    </x:row>
    <x:row r="9849">
      <x:c r="A9849" s="139"/>
      <x:c r="B9849" s="139"/>
      <x:c r="C9849" s="139"/>
      <x:c r="D9849" s="139"/>
      <x:c r="E9849" s="139"/>
      <x:c r="F9849" s="139"/>
      <x:c r="G9849" s="139"/>
      <x:c r="H9849" s="139"/>
      <x:c r="I9849" s="266" t="n">
        <x:f>INT((ROW()-ROW($I$46))/((CARROT_CAP+1)*(MESCLUN_CAP+1)))</x:f>
        <x:v>15</x:v>
      </x:c>
      <x:c r="J9849" s="266" t="n">
        <x:f>MOD(INT((ROW()-ROW($I$46))/(MESCLUN_CAP+1)),CARROT_CAP+1)</x:f>
        <x:v>1</x:v>
      </x:c>
      <x:c r="K9849" s="266" t="n">
        <x:f>MOD(ROW()-ROW($I$46),MESCLUN_CAP+1)</x:f>
        <x:v>7</x:v>
      </x:c>
      <x:c r="L9849" s="266" t="n">
        <x:f>SUM(I9849:K9849)</x:f>
        <x:v>23</x:v>
      </x:c>
      <x:c r="M9849" s="267" t="n">
        <x:f>I9849*TOMATO_HOURS*WEEKS*(1+TOMATO_DIM)^I9849+J9849*CARROT_HOURS*WEEKS*(1+CARROT_DIM)^J9849+K9849*MESCLUN_HOURS*WEEKS*(1+MESCLUN_DIM)^K9849</x:f>
        <x:v>6013.652926856465</x:v>
      </x:c>
      <x:c r="N9849" s="267" t="n">
        <x:f>MAX(M9849-FARMER_HOURS,0)/TEMP_HOURS_PER_WORKER</x:f>
        <x:v>3.6761478658725446</x:v>
      </x:c>
      <x:c r="O9849" s="268" t="n">
        <x:f>I9849*TOMATO_PRICE+J9849*CARROT_PRICE+K9849*MESCLUN_PRICE</x:f>
        <x:v>152994</x:v>
      </x:c>
      <x:c r="P9849" s="268" t="n">
        <x:f>I9849*TOMATO_FERTILIZER+J9849*CARROT_FERTILIZER+K9849*MESCLUN_FERTILIZER</x:f>
        <x:v>19800</x:v>
      </x:c>
      <x:c r="Q9849" s="268" t="n">
        <x:f>MIN(M9849,FARMER_HOURS)*FARMER_RATE+MAX(M9849-FARMER_HOURS,0)*TEMP_RATE</x:f>
        <x:v>116903.69664681362</x:v>
      </x:c>
      <x:c r="R9849" s="268" t="n">
        <x:f>O9849-P9849-Q9849-FIXED_COST</x:f>
        <x:v>-3709.6966468136234</x:v>
      </x:c>
      <x:c r="S9849" s="139" t="str">
        <x:f>IF(AND(L9849&lt;=TOTAL_BED_CAP,N9849&lt;=TEMP_WORKER_CAP),"YES","NO")</x:f>
        <x:v>YES</x:v>
      </x:c>
      <x:c r="T9849" s="139" t="n">
        <x:f>IF(S9849="YES",R9849,-1E+99)</x:f>
        <x:v>-3709.6966468136234</x:v>
      </x:c>
    </x:row>
    <x:row r="9850">
      <x:c r="A9850" s="139"/>
      <x:c r="B9850" s="139"/>
      <x:c r="C9850" s="139"/>
      <x:c r="D9850" s="139"/>
      <x:c r="E9850" s="139"/>
      <x:c r="F9850" s="139"/>
      <x:c r="G9850" s="139"/>
      <x:c r="H9850" s="139"/>
      <x:c r="I9850" s="266" t="n">
        <x:f>INT((ROW()-ROW($I$46))/((CARROT_CAP+1)*(MESCLUN_CAP+1)))</x:f>
        <x:v>15</x:v>
      </x:c>
      <x:c r="J9850" s="266" t="n">
        <x:f>MOD(INT((ROW()-ROW($I$46))/(MESCLUN_CAP+1)),CARROT_CAP+1)</x:f>
        <x:v>1</x:v>
      </x:c>
      <x:c r="K9850" s="266" t="n">
        <x:f>MOD(ROW()-ROW($I$46),MESCLUN_CAP+1)</x:f>
        <x:v>8</x:v>
      </x:c>
      <x:c r="L9850" s="266" t="n">
        <x:f>SUM(I9850:K9850)</x:f>
        <x:v>24</x:v>
      </x:c>
      <x:c r="M9850" s="267" t="n">
        <x:f>I9850*TOMATO_HOURS*WEEKS*(1+TOMATO_DIM)^I9850+J9850*CARROT_HOURS*WEEKS*(1+CARROT_DIM)^J9850+K9850*MESCLUN_HOURS*WEEKS*(1+MESCLUN_DIM)^K9850</x:f>
        <x:v>6067.650025136444</x:v>
      </x:c>
      <x:c r="N9850" s="267" t="n">
        <x:f>MAX(M9850-FARMER_HOURS,0)/TEMP_HOURS_PER_WORKER</x:f>
        <x:v>3.7136458507891974</x:v>
      </x:c>
      <x:c r="O9850" s="268" t="n">
        <x:f>I9850*TOMATO_PRICE+J9850*CARROT_PRICE+K9850*MESCLUN_PRICE</x:f>
        <x:v>155694</x:v>
      </x:c>
      <x:c r="P9850" s="268" t="n">
        <x:f>I9850*TOMATO_FERTILIZER+J9850*CARROT_FERTILIZER+K9850*MESCLUN_FERTILIZER</x:f>
        <x:v>20680</x:v>
      </x:c>
      <x:c r="Q9850" s="268" t="n">
        <x:f>MIN(M9850,FARMER_HOURS)*FARMER_RATE+MAX(M9850-FARMER_HOURS,0)*TEMP_RATE</x:f>
        <x:v>117841.14626972993</x:v>
      </x:c>
      <x:c r="R9850" s="268" t="n">
        <x:f>O9850-P9850-Q9850-FIXED_COST</x:f>
        <x:v>-2827.1462697299285</x:v>
      </x:c>
      <x:c r="S9850" s="139" t="str">
        <x:f>IF(AND(L9850&lt;=TOTAL_BED_CAP,N9850&lt;=TEMP_WORKER_CAP),"YES","NO")</x:f>
        <x:v>YES</x:v>
      </x:c>
      <x:c r="T9850" s="139" t="n">
        <x:f>IF(S9850="YES",R9850,-1E+99)</x:f>
        <x:v>-2827.1462697299285</x:v>
      </x:c>
    </x:row>
    <x:row r="9851">
      <x:c r="A9851" s="139"/>
      <x:c r="B9851" s="139"/>
      <x:c r="C9851" s="139"/>
      <x:c r="D9851" s="139"/>
      <x:c r="E9851" s="139"/>
      <x:c r="F9851" s="139"/>
      <x:c r="G9851" s="139"/>
      <x:c r="H9851" s="139"/>
      <x:c r="I9851" s="266" t="n">
        <x:f>INT((ROW()-ROW($I$46))/((CARROT_CAP+1)*(MESCLUN_CAP+1)))</x:f>
        <x:v>15</x:v>
      </x:c>
      <x:c r="J9851" s="266" t="n">
        <x:f>MOD(INT((ROW()-ROW($I$46))/(MESCLUN_CAP+1)),CARROT_CAP+1)</x:f>
        <x:v>1</x:v>
      </x:c>
      <x:c r="K9851" s="266" t="n">
        <x:f>MOD(ROW()-ROW($I$46),MESCLUN_CAP+1)</x:f>
        <x:v>9</x:v>
      </x:c>
      <x:c r="L9851" s="266" t="n">
        <x:f>SUM(I9851:K9851)</x:f>
        <x:v>25</x:v>
      </x:c>
      <x:c r="M9851" s="267" t="n">
        <x:f>I9851*TOMATO_HOURS*WEEKS*(1+TOMATO_DIM)^I9851+J9851*CARROT_HOURS*WEEKS*(1+CARROT_DIM)^J9851+K9851*MESCLUN_HOURS*WEEKS*(1+MESCLUN_DIM)^K9851</x:f>
        <x:v>6122.943360576839</x:v>
      </x:c>
      <x:c r="N9851" s="267" t="n">
        <x:f>MAX(M9851-FARMER_HOURS,0)/TEMP_HOURS_PER_WORKER</x:f>
        <x:v>3.752044000400583</x:v>
      </x:c>
      <x:c r="O9851" s="268" t="n">
        <x:f>I9851*TOMATO_PRICE+J9851*CARROT_PRICE+K9851*MESCLUN_PRICE</x:f>
        <x:v>158394</x:v>
      </x:c>
      <x:c r="P9851" s="268" t="n">
        <x:f>I9851*TOMATO_FERTILIZER+J9851*CARROT_FERTILIZER+K9851*MESCLUN_FERTILIZER</x:f>
        <x:v>21560</x:v>
      </x:c>
      <x:c r="Q9851" s="268" t="n">
        <x:f>MIN(M9851,FARMER_HOURS)*FARMER_RATE+MAX(M9851-FARMER_HOURS,0)*TEMP_RATE</x:f>
        <x:v>118801.10001001456</x:v>
      </x:c>
      <x:c r="R9851" s="268" t="n">
        <x:f>O9851-P9851-Q9851-FIXED_COST</x:f>
        <x:v>-1967.1000100145611</x:v>
      </x:c>
      <x:c r="S9851" s="139" t="str">
        <x:f>IF(AND(L9851&lt;=TOTAL_BED_CAP,N9851&lt;=TEMP_WORKER_CAP),"YES","NO")</x:f>
        <x:v>YES</x:v>
      </x:c>
      <x:c r="T9851" s="139" t="n">
        <x:f>IF(S9851="YES",R9851,-1E+99)</x:f>
        <x:v>-1967.1000100145611</x:v>
      </x:c>
    </x:row>
    <x:row r="9852">
      <x:c r="A9852" s="139"/>
      <x:c r="B9852" s="139"/>
      <x:c r="C9852" s="139"/>
      <x:c r="D9852" s="139"/>
      <x:c r="E9852" s="139"/>
      <x:c r="F9852" s="139"/>
      <x:c r="G9852" s="139"/>
      <x:c r="H9852" s="139"/>
      <x:c r="I9852" s="266" t="n">
        <x:f>INT((ROW()-ROW($I$46))/((CARROT_CAP+1)*(MESCLUN_CAP+1)))</x:f>
        <x:v>15</x:v>
      </x:c>
      <x:c r="J9852" s="266" t="n">
        <x:f>MOD(INT((ROW()-ROW($I$46))/(MESCLUN_CAP+1)),CARROT_CAP+1)</x:f>
        <x:v>1</x:v>
      </x:c>
      <x:c r="K9852" s="266" t="n">
        <x:f>MOD(ROW()-ROW($I$46),MESCLUN_CAP+1)</x:f>
        <x:v>10</x:v>
      </x:c>
      <x:c r="L9852" s="266" t="n">
        <x:f>SUM(I9852:K9852)</x:f>
        <x:v>26</x:v>
      </x:c>
      <x:c r="M9852" s="267" t="n">
        <x:f>I9852*TOMATO_HOURS*WEEKS*(1+TOMATO_DIM)^I9852+J9852*CARROT_HOURS*WEEKS*(1+CARROT_DIM)^J9852+K9852*MESCLUN_HOURS*WEEKS*(1+MESCLUN_DIM)^K9852</x:f>
        <x:v>6179.5569020600515</x:v>
      </x:c>
      <x:c r="N9852" s="267" t="n">
        <x:f>MAX(M9852-FARMER_HOURS,0)/TEMP_HOURS_PER_WORKER</x:f>
        <x:v>3.7913589597639246</x:v>
      </x:c>
      <x:c r="O9852" s="268" t="n">
        <x:f>I9852*TOMATO_PRICE+J9852*CARROT_PRICE+K9852*MESCLUN_PRICE</x:f>
        <x:v>161094</x:v>
      </x:c>
      <x:c r="P9852" s="268" t="n">
        <x:f>I9852*TOMATO_FERTILIZER+J9852*CARROT_FERTILIZER+K9852*MESCLUN_FERTILIZER</x:f>
        <x:v>22440</x:v>
      </x:c>
      <x:c r="Q9852" s="268" t="n">
        <x:f>MIN(M9852,FARMER_HOURS)*FARMER_RATE+MAX(M9852-FARMER_HOURS,0)*TEMP_RATE</x:f>
        <x:v>119783.97399409811</x:v>
      </x:c>
      <x:c r="R9852" s="268" t="n">
        <x:f>O9852-P9852-Q9852-FIXED_COST</x:f>
        <x:v>-1129.973994098109</x:v>
      </x:c>
      <x:c r="S9852" s="139" t="str">
        <x:f>IF(AND(L9852&lt;=TOTAL_BED_CAP,N9852&lt;=TEMP_WORKER_CAP),"YES","NO")</x:f>
        <x:v>YES</x:v>
      </x:c>
      <x:c r="T9852" s="139" t="n">
        <x:f>IF(S9852="YES",R9852,-1E+99)</x:f>
        <x:v>-1129.973994098109</x:v>
      </x:c>
    </x:row>
    <x:row r="9853">
      <x:c r="A9853" s="139"/>
      <x:c r="B9853" s="139"/>
      <x:c r="C9853" s="139"/>
      <x:c r="D9853" s="139"/>
      <x:c r="E9853" s="139"/>
      <x:c r="F9853" s="139"/>
      <x:c r="G9853" s="139"/>
      <x:c r="H9853" s="139"/>
      <x:c r="I9853" s="266" t="n">
        <x:f>INT((ROW()-ROW($I$46))/((CARROT_CAP+1)*(MESCLUN_CAP+1)))</x:f>
        <x:v>15</x:v>
      </x:c>
      <x:c r="J9853" s="266" t="n">
        <x:f>MOD(INT((ROW()-ROW($I$46))/(MESCLUN_CAP+1)),CARROT_CAP+1)</x:f>
        <x:v>1</x:v>
      </x:c>
      <x:c r="K9853" s="266" t="n">
        <x:f>MOD(ROW()-ROW($I$46),MESCLUN_CAP+1)</x:f>
        <x:v>11</x:v>
      </x:c>
      <x:c r="L9853" s="266" t="n">
        <x:f>SUM(I9853:K9853)</x:f>
        <x:v>27</x:v>
      </x:c>
      <x:c r="M9853" s="267" t="n">
        <x:f>I9853*TOMATO_HOURS*WEEKS*(1+TOMATO_DIM)^I9853+J9853*CARROT_HOURS*WEEKS*(1+CARROT_DIM)^J9853+K9853*MESCLUN_HOURS*WEEKS*(1+MESCLUN_DIM)^K9853</x:f>
        <x:v>6237.515015153491</x:v>
      </x:c>
      <x:c r="N9853" s="267" t="n">
        <x:f>MAX(M9853-FARMER_HOURS,0)/TEMP_HOURS_PER_WORKER</x:f>
        <x:v>3.8316076494121463</x:v>
      </x:c>
      <x:c r="O9853" s="268" t="n">
        <x:f>I9853*TOMATO_PRICE+J9853*CARROT_PRICE+K9853*MESCLUN_PRICE</x:f>
        <x:v>163794</x:v>
      </x:c>
      <x:c r="P9853" s="268" t="n">
        <x:f>I9853*TOMATO_FERTILIZER+J9853*CARROT_FERTILIZER+K9853*MESCLUN_FERTILIZER</x:f>
        <x:v>23320</x:v>
      </x:c>
      <x:c r="Q9853" s="268" t="n">
        <x:f>MIN(M9853,FARMER_HOURS)*FARMER_RATE+MAX(M9853-FARMER_HOURS,0)*TEMP_RATE</x:f>
        <x:v>120790.19123530366</x:v>
      </x:c>
      <x:c r="R9853" s="268" t="n">
        <x:f>O9853-P9853-Q9853-FIXED_COST</x:f>
        <x:v>-316.1912353036605</x:v>
      </x:c>
      <x:c r="S9853" s="139" t="str">
        <x:f>IF(AND(L9853&lt;=TOTAL_BED_CAP,N9853&lt;=TEMP_WORKER_CAP),"YES","NO")</x:f>
        <x:v>YES</x:v>
      </x:c>
      <x:c r="T9853" s="139" t="n">
        <x:f>IF(S9853="YES",R9853,-1E+99)</x:f>
        <x:v>-316.1912353036605</x:v>
      </x:c>
    </x:row>
    <x:row r="9854">
      <x:c r="A9854" s="139"/>
      <x:c r="B9854" s="139"/>
      <x:c r="C9854" s="139"/>
      <x:c r="D9854" s="139"/>
      <x:c r="E9854" s="139"/>
      <x:c r="F9854" s="139"/>
      <x:c r="G9854" s="139"/>
      <x:c r="H9854" s="139"/>
      <x:c r="I9854" s="266" t="n">
        <x:f>INT((ROW()-ROW($I$46))/((CARROT_CAP+1)*(MESCLUN_CAP+1)))</x:f>
        <x:v>15</x:v>
      </x:c>
      <x:c r="J9854" s="266" t="n">
        <x:f>MOD(INT((ROW()-ROW($I$46))/(MESCLUN_CAP+1)),CARROT_CAP+1)</x:f>
        <x:v>1</x:v>
      </x:c>
      <x:c r="K9854" s="266" t="n">
        <x:f>MOD(ROW()-ROW($I$46),MESCLUN_CAP+1)</x:f>
        <x:v>12</x:v>
      </x:c>
      <x:c r="L9854" s="266" t="n">
        <x:f>SUM(I9854:K9854)</x:f>
        <x:v>28</x:v>
      </x:c>
      <x:c r="M9854" s="267" t="n">
        <x:f>I9854*TOMATO_HOURS*WEEKS*(1+TOMATO_DIM)^I9854+J9854*CARROT_HOURS*WEEKS*(1+CARROT_DIM)^J9854+K9854*MESCLUN_HOURS*WEEKS*(1+MESCLUN_DIM)^K9854</x:f>
        <x:v>6296.842468281555</x:v>
      </x:c>
      <x:c r="N9854" s="267" t="n">
        <x:f>MAX(M9854-FARMER_HOURS,0)/TEMP_HOURS_PER_WORKER</x:f>
        <x:v>3.8728072696399685</x:v>
      </x:c>
      <x:c r="O9854" s="268" t="n">
        <x:f>I9854*TOMATO_PRICE+J9854*CARROT_PRICE+K9854*MESCLUN_PRICE</x:f>
        <x:v>166494</x:v>
      </x:c>
      <x:c r="P9854" s="268" t="n">
        <x:f>I9854*TOMATO_FERTILIZER+J9854*CARROT_FERTILIZER+K9854*MESCLUN_FERTILIZER</x:f>
        <x:v>24200</x:v>
      </x:c>
      <x:c r="Q9854" s="268" t="n">
        <x:f>MIN(M9854,FARMER_HOURS)*FARMER_RATE+MAX(M9854-FARMER_HOURS,0)*TEMP_RATE</x:f>
        <x:v>121820.1817409992</x:v>
      </x:c>
      <x:c r="R9854" s="268" t="n">
        <x:f>O9854-P9854-Q9854-FIXED_COST</x:f>
        <x:v>473.81825900079275</x:v>
      </x:c>
      <x:c r="S9854" s="139" t="str">
        <x:f>IF(AND(L9854&lt;=TOTAL_BED_CAP,N9854&lt;=TEMP_WORKER_CAP),"YES","NO")</x:f>
        <x:v>YES</x:v>
      </x:c>
      <x:c r="T9854" s="139" t="n">
        <x:f>IF(S9854="YES",R9854,-1E+99)</x:f>
        <x:v>473.81825900079275</x:v>
      </x:c>
    </x:row>
    <x:row r="9855">
      <x:c r="A9855" s="139"/>
      <x:c r="B9855" s="139"/>
      <x:c r="C9855" s="139"/>
      <x:c r="D9855" s="139"/>
      <x:c r="E9855" s="139"/>
      <x:c r="F9855" s="139"/>
      <x:c r="G9855" s="139"/>
      <x:c r="H9855" s="139"/>
      <x:c r="I9855" s="266" t="n">
        <x:f>INT((ROW()-ROW($I$46))/((CARROT_CAP+1)*(MESCLUN_CAP+1)))</x:f>
        <x:v>15</x:v>
      </x:c>
      <x:c r="J9855" s="266" t="n">
        <x:f>MOD(INT((ROW()-ROW($I$46))/(MESCLUN_CAP+1)),CARROT_CAP+1)</x:f>
        <x:v>1</x:v>
      </x:c>
      <x:c r="K9855" s="266" t="n">
        <x:f>MOD(ROW()-ROW($I$46),MESCLUN_CAP+1)</x:f>
        <x:v>13</x:v>
      </x:c>
      <x:c r="L9855" s="266" t="n">
        <x:f>SUM(I9855:K9855)</x:f>
        <x:v>29</x:v>
      </x:c>
      <x:c r="M9855" s="267" t="n">
        <x:f>I9855*TOMATO_HOURS*WEEKS*(1+TOMATO_DIM)^I9855+J9855*CARROT_HOURS*WEEKS*(1+CARROT_DIM)^J9855+K9855*MESCLUN_HOURS*WEEKS*(1+MESCLUN_DIM)^K9855</x:f>
        <x:v>6357.564438989939</x:v>
      </x:c>
      <x:c r="N9855" s="267" t="n">
        <x:f>MAX(M9855-FARMER_HOURS,0)/TEMP_HOURS_PER_WORKER</x:f>
        <x:v>3.9149753048541243</x:v>
      </x:c>
      <x:c r="O9855" s="268" t="n">
        <x:f>I9855*TOMATO_PRICE+J9855*CARROT_PRICE+K9855*MESCLUN_PRICE</x:f>
        <x:v>169194</x:v>
      </x:c>
      <x:c r="P9855" s="268" t="n">
        <x:f>I9855*TOMATO_FERTILIZER+J9855*CARROT_FERTILIZER+K9855*MESCLUN_FERTILIZER</x:f>
        <x:v>25080</x:v>
      </x:c>
      <x:c r="Q9855" s="268" t="n">
        <x:f>MIN(M9855,FARMER_HOURS)*FARMER_RATE+MAX(M9855-FARMER_HOURS,0)*TEMP_RATE</x:f>
        <x:v>122874.3826213531</x:v>
      </x:c>
      <x:c r="R9855" s="268" t="n">
        <x:f>O9855-P9855-Q9855-FIXED_COST</x:f>
        <x:v>1239.6173786469008</x:v>
      </x:c>
      <x:c r="S9855" s="139" t="str">
        <x:f>IF(AND(L9855&lt;=TOTAL_BED_CAP,N9855&lt;=TEMP_WORKER_CAP),"YES","NO")</x:f>
        <x:v>YES</x:v>
      </x:c>
      <x:c r="T9855" s="139" t="n">
        <x:f>IF(S9855="YES",R9855,-1E+99)</x:f>
        <x:v>1239.6173786469008</x:v>
      </x:c>
    </x:row>
    <x:row r="9856">
      <x:c r="A9856" s="139"/>
      <x:c r="B9856" s="139"/>
      <x:c r="C9856" s="139"/>
      <x:c r="D9856" s="139"/>
      <x:c r="E9856" s="139"/>
      <x:c r="F9856" s="139"/>
      <x:c r="G9856" s="139"/>
      <x:c r="H9856" s="139"/>
      <x:c r="I9856" s="266" t="n">
        <x:f>INT((ROW()-ROW($I$46))/((CARROT_CAP+1)*(MESCLUN_CAP+1)))</x:f>
        <x:v>15</x:v>
      </x:c>
      <x:c r="J9856" s="266" t="n">
        <x:f>MOD(INT((ROW()-ROW($I$46))/(MESCLUN_CAP+1)),CARROT_CAP+1)</x:f>
        <x:v>1</x:v>
      </x:c>
      <x:c r="K9856" s="266" t="n">
        <x:f>MOD(ROW()-ROW($I$46),MESCLUN_CAP+1)</x:f>
        <x:v>14</x:v>
      </x:c>
      <x:c r="L9856" s="266" t="n">
        <x:f>SUM(I9856:K9856)</x:f>
        <x:v>30</x:v>
      </x:c>
      <x:c r="M9856" s="267" t="n">
        <x:f>I9856*TOMATO_HOURS*WEEKS*(1+TOMATO_DIM)^I9856+J9856*CARROT_HOURS*WEEKS*(1+CARROT_DIM)^J9856+K9856*MESCLUN_HOURS*WEEKS*(1+MESCLUN_DIM)^K9856</x:f>
        <x:v>6419.7065203036</x:v>
      </x:c>
      <x:c r="N9856" s="267" t="n">
        <x:f>MAX(M9856-FARMER_HOURS,0)/TEMP_HOURS_PER_WORKER</x:f>
        <x:v>3.958129527988611</x:v>
      </x:c>
      <x:c r="O9856" s="268" t="n">
        <x:f>I9856*TOMATO_PRICE+J9856*CARROT_PRICE+K9856*MESCLUN_PRICE</x:f>
        <x:v>171894</x:v>
      </x:c>
      <x:c r="P9856" s="268" t="n">
        <x:f>I9856*TOMATO_FERTILIZER+J9856*CARROT_FERTILIZER+K9856*MESCLUN_FERTILIZER</x:f>
        <x:v>25960</x:v>
      </x:c>
      <x:c r="Q9856" s="268" t="n">
        <x:f>MIN(M9856,FARMER_HOURS)*FARMER_RATE+MAX(M9856-FARMER_HOURS,0)*TEMP_RATE</x:f>
        <x:v>123953.23819971527</x:v>
      </x:c>
      <x:c r="R9856" s="268" t="n">
        <x:f>O9856-P9856-Q9856-FIXED_COST</x:f>
        <x:v>1980.7618002847303</x:v>
      </x:c>
      <x:c r="S9856" s="139" t="str">
        <x:f>IF(AND(L9856&lt;=TOTAL_BED_CAP,N9856&lt;=TEMP_WORKER_CAP),"YES","NO")</x:f>
        <x:v>YES</x:v>
      </x:c>
      <x:c r="T9856" s="139" t="n">
        <x:f>IF(S9856="YES",R9856,-1E+99)</x:f>
        <x:v>1980.7618002847303</x:v>
      </x:c>
    </x:row>
    <x:row r="9857">
      <x:c r="A9857" s="139"/>
      <x:c r="B9857" s="139"/>
      <x:c r="C9857" s="139"/>
      <x:c r="D9857" s="139"/>
      <x:c r="E9857" s="139"/>
      <x:c r="F9857" s="139"/>
      <x:c r="G9857" s="139"/>
      <x:c r="H9857" s="139"/>
      <x:c r="I9857" s="266" t="n">
        <x:f>INT((ROW()-ROW($I$46))/((CARROT_CAP+1)*(MESCLUN_CAP+1)))</x:f>
        <x:v>15</x:v>
      </x:c>
      <x:c r="J9857" s="266" t="n">
        <x:f>MOD(INT((ROW()-ROW($I$46))/(MESCLUN_CAP+1)),CARROT_CAP+1)</x:f>
        <x:v>1</x:v>
      </x:c>
      <x:c r="K9857" s="266" t="n">
        <x:f>MOD(ROW()-ROW($I$46),MESCLUN_CAP+1)</x:f>
        <x:v>15</x:v>
      </x:c>
      <x:c r="L9857" s="266" t="n">
        <x:f>SUM(I9857:K9857)</x:f>
        <x:v>31</x:v>
      </x:c>
      <x:c r="M9857" s="267" t="n">
        <x:f>I9857*TOMATO_HOURS*WEEKS*(1+TOMATO_DIM)^I9857+J9857*CARROT_HOURS*WEEKS*(1+CARROT_DIM)^J9857+K9857*MESCLUN_HOURS*WEEKS*(1+MESCLUN_DIM)^K9857</x:f>
        <x:v>6483.294727179747</x:v>
      </x:c>
      <x:c r="N9857" s="267" t="n">
        <x:f>MAX(M9857-FARMER_HOURS,0)/TEMP_HOURS_PER_WORKER</x:f>
        <x:v>4.002288004985935</x:v>
      </x:c>
      <x:c r="O9857" s="268" t="n">
        <x:f>I9857*TOMATO_PRICE+J9857*CARROT_PRICE+K9857*MESCLUN_PRICE</x:f>
        <x:v>174594</x:v>
      </x:c>
      <x:c r="P9857" s="268" t="n">
        <x:f>I9857*TOMATO_FERTILIZER+J9857*CARROT_FERTILIZER+K9857*MESCLUN_FERTILIZER</x:f>
        <x:v>26840</x:v>
      </x:c>
      <x:c r="Q9857" s="268" t="n">
        <x:f>MIN(M9857,FARMER_HOURS)*FARMER_RATE+MAX(M9857-FARMER_HOURS,0)*TEMP_RATE</x:f>
        <x:v>125057.20012464837</x:v>
      </x:c>
      <x:c r="R9857" s="268" t="n">
        <x:f>O9857-P9857-Q9857-FIXED_COST</x:f>
        <x:v>2696.7998753516295</x:v>
      </x:c>
      <x:c r="S9857" s="139" t="str">
        <x:f>IF(AND(L9857&lt;=TOTAL_BED_CAP,N9857&lt;=TEMP_WORKER_CAP),"YES","NO")</x:f>
        <x:v>NO</x:v>
      </x:c>
      <x:c r="T9857" s="139" t="n">
        <x:f>IF(S9857="YES",R9857,-1E+99)</x:f>
        <x:v>-1e+99</x:v>
      </x:c>
    </x:row>
    <x:row r="9858">
      <x:c r="A9858" s="139"/>
      <x:c r="B9858" s="139"/>
      <x:c r="C9858" s="139"/>
      <x:c r="D9858" s="139"/>
      <x:c r="E9858" s="139"/>
      <x:c r="F9858" s="139"/>
      <x:c r="G9858" s="139"/>
      <x:c r="H9858" s="139"/>
      <x:c r="I9858" s="266" t="n">
        <x:f>INT((ROW()-ROW($I$46))/((CARROT_CAP+1)*(MESCLUN_CAP+1)))</x:f>
        <x:v>15</x:v>
      </x:c>
      <x:c r="J9858" s="266" t="n">
        <x:f>MOD(INT((ROW()-ROW($I$46))/(MESCLUN_CAP+1)),CARROT_CAP+1)</x:f>
        <x:v>1</x:v>
      </x:c>
      <x:c r="K9858" s="266" t="n">
        <x:f>MOD(ROW()-ROW($I$46),MESCLUN_CAP+1)</x:f>
        <x:v>16</x:v>
      </x:c>
      <x:c r="L9858" s="266" t="n">
        <x:f>SUM(I9858:K9858)</x:f>
        <x:v>32</x:v>
      </x:c>
      <x:c r="M9858" s="267" t="n">
        <x:f>I9858*TOMATO_HOURS*WEEKS*(1+TOMATO_DIM)^I9858+J9858*CARROT_HOURS*WEEKS*(1+CARROT_DIM)^J9858+K9858*MESCLUN_HOURS*WEEKS*(1+MESCLUN_DIM)^K9858</x:f>
        <x:v>6548.355503057235</x:v>
      </x:c>
      <x:c r="N9858" s="267" t="n">
        <x:f>MAX(M9858-FARMER_HOURS,0)/TEMP_HOURS_PER_WORKER</x:f>
        <x:v>4.047469099345302</x:v>
      </x:c>
      <x:c r="O9858" s="268" t="n">
        <x:f>I9858*TOMATO_PRICE+J9858*CARROT_PRICE+K9858*MESCLUN_PRICE</x:f>
        <x:v>177294</x:v>
      </x:c>
      <x:c r="P9858" s="268" t="n">
        <x:f>I9858*TOMATO_FERTILIZER+J9858*CARROT_FERTILIZER+K9858*MESCLUN_FERTILIZER</x:f>
        <x:v>27720</x:v>
      </x:c>
      <x:c r="Q9858" s="268" t="n">
        <x:f>MIN(M9858,FARMER_HOURS)*FARMER_RATE+MAX(M9858-FARMER_HOURS,0)*TEMP_RATE</x:f>
        <x:v>126186.72748363255</x:v>
      </x:c>
      <x:c r="R9858" s="268" t="n">
        <x:f>O9858-P9858-Q9858-FIXED_COST</x:f>
        <x:v>3387.2725163674477</x:v>
      </x:c>
      <x:c r="S9858" s="139" t="str">
        <x:f>IF(AND(L9858&lt;=TOTAL_BED_CAP,N9858&lt;=TEMP_WORKER_CAP),"YES","NO")</x:f>
        <x:v>NO</x:v>
      </x:c>
      <x:c r="T9858" s="139" t="n">
        <x:f>IF(S9858="YES",R9858,-1E+99)</x:f>
        <x:v>-1e+99</x:v>
      </x:c>
    </x:row>
    <x:row r="9859">
      <x:c r="A9859" s="139"/>
      <x:c r="B9859" s="139"/>
      <x:c r="C9859" s="139"/>
      <x:c r="D9859" s="139"/>
      <x:c r="E9859" s="139"/>
      <x:c r="F9859" s="139"/>
      <x:c r="G9859" s="139"/>
      <x:c r="H9859" s="139"/>
      <x:c r="I9859" s="266" t="n">
        <x:f>INT((ROW()-ROW($I$46))/((CARROT_CAP+1)*(MESCLUN_CAP+1)))</x:f>
        <x:v>15</x:v>
      </x:c>
      <x:c r="J9859" s="266" t="n">
        <x:f>MOD(INT((ROW()-ROW($I$46))/(MESCLUN_CAP+1)),CARROT_CAP+1)</x:f>
        <x:v>1</x:v>
      </x:c>
      <x:c r="K9859" s="266" t="n">
        <x:f>MOD(ROW()-ROW($I$46),MESCLUN_CAP+1)</x:f>
        <x:v>17</x:v>
      </x:c>
      <x:c r="L9859" s="266" t="n">
        <x:f>SUM(I9859:K9859)</x:f>
        <x:v>33</x:v>
      </x:c>
      <x:c r="M9859" s="267" t="n">
        <x:f>I9859*TOMATO_HOURS*WEEKS*(1+TOMATO_DIM)^I9859+J9859*CARROT_HOURS*WEEKS*(1+CARROT_DIM)^J9859+K9859*MESCLUN_HOURS*WEEKS*(1+MESCLUN_DIM)^K9859</x:f>
        <x:v>6614.915726503776</x:v>
      </x:c>
      <x:c r="N9859" s="267" t="n">
        <x:f>MAX(M9859-FARMER_HOURS,0)/TEMP_HOURS_PER_WORKER</x:f>
        <x:v>4.093691476738733</x:v>
      </x:c>
      <x:c r="O9859" s="268" t="n">
        <x:f>I9859*TOMATO_PRICE+J9859*CARROT_PRICE+K9859*MESCLUN_PRICE</x:f>
        <x:v>179994</x:v>
      </x:c>
      <x:c r="P9859" s="268" t="n">
        <x:f>I9859*TOMATO_FERTILIZER+J9859*CARROT_FERTILIZER+K9859*MESCLUN_FERTILIZER</x:f>
        <x:v>28600</x:v>
      </x:c>
      <x:c r="Q9859" s="268" t="n">
        <x:f>MIN(M9859,FARMER_HOURS)*FARMER_RATE+MAX(M9859-FARMER_HOURS,0)*TEMP_RATE</x:f>
        <x:v>127342.28691846832</x:v>
      </x:c>
      <x:c r="R9859" s="268" t="n">
        <x:f>O9859-P9859-Q9859-FIXED_COST</x:f>
        <x:v>4051.7130815316777</x:v>
      </x:c>
      <x:c r="S9859" s="139" t="str">
        <x:f>IF(AND(L9859&lt;=TOTAL_BED_CAP,N9859&lt;=TEMP_WORKER_CAP),"YES","NO")</x:f>
        <x:v>NO</x:v>
      </x:c>
      <x:c r="T9859" s="139" t="n">
        <x:f>IF(S9859="YES",R9859,-1E+99)</x:f>
        <x:v>-1e+99</x:v>
      </x:c>
    </x:row>
    <x:row r="9860">
      <x:c r="A9860" s="139"/>
      <x:c r="B9860" s="139"/>
      <x:c r="C9860" s="139"/>
      <x:c r="D9860" s="139"/>
      <x:c r="E9860" s="139"/>
      <x:c r="F9860" s="139"/>
      <x:c r="G9860" s="139"/>
      <x:c r="H9860" s="139"/>
      <x:c r="I9860" s="266" t="n">
        <x:f>INT((ROW()-ROW($I$46))/((CARROT_CAP+1)*(MESCLUN_CAP+1)))</x:f>
        <x:v>15</x:v>
      </x:c>
      <x:c r="J9860" s="266" t="n">
        <x:f>MOD(INT((ROW()-ROW($I$46))/(MESCLUN_CAP+1)),CARROT_CAP+1)</x:f>
        <x:v>1</x:v>
      </x:c>
      <x:c r="K9860" s="266" t="n">
        <x:f>MOD(ROW()-ROW($I$46),MESCLUN_CAP+1)</x:f>
        <x:v>18</x:v>
      </x:c>
      <x:c r="L9860" s="266" t="n">
        <x:f>SUM(I9860:K9860)</x:f>
        <x:v>34</x:v>
      </x:c>
      <x:c r="M9860" s="267" t="n">
        <x:f>I9860*TOMATO_HOURS*WEEKS*(1+TOMATO_DIM)^I9860+J9860*CARROT_HOURS*WEEKS*(1+CARROT_DIM)^J9860+K9860*MESCLUN_HOURS*WEEKS*(1+MESCLUN_DIM)^K9860</x:f>
        <x:v>6683.002717962363</x:v>
      </x:c>
      <x:c r="N9860" s="267" t="n">
        <x:f>MAX(M9860-FARMER_HOURS,0)/TEMP_HOURS_PER_WORKER</x:f>
        <x:v>4.140974109696085</x:v>
      </x:c>
      <x:c r="O9860" s="268" t="n">
        <x:f>I9860*TOMATO_PRICE+J9860*CARROT_PRICE+K9860*MESCLUN_PRICE</x:f>
        <x:v>182694</x:v>
      </x:c>
      <x:c r="P9860" s="268" t="n">
        <x:f>I9860*TOMATO_FERTILIZER+J9860*CARROT_FERTILIZER+K9860*MESCLUN_FERTILIZER</x:f>
        <x:v>29480</x:v>
      </x:c>
      <x:c r="Q9860" s="268" t="n">
        <x:f>MIN(M9860,FARMER_HOURS)*FARMER_RATE+MAX(M9860-FARMER_HOURS,0)*TEMP_RATE</x:f>
        <x:v>128524.35274240213</x:v>
      </x:c>
      <x:c r="R9860" s="268" t="n">
        <x:f>O9860-P9860-Q9860-FIXED_COST</x:f>
        <x:v>4689.64725759787</x:v>
      </x:c>
      <x:c r="S9860" s="139" t="str">
        <x:f>IF(AND(L9860&lt;=TOTAL_BED_CAP,N9860&lt;=TEMP_WORKER_CAP),"YES","NO")</x:f>
        <x:v>NO</x:v>
      </x:c>
      <x:c r="T9860" s="139" t="n">
        <x:f>IF(S9860="YES",R9860,-1E+99)</x:f>
        <x:v>-1e+99</x:v>
      </x:c>
    </x:row>
    <x:row r="9861">
      <x:c r="A9861" s="139"/>
      <x:c r="B9861" s="139"/>
      <x:c r="C9861" s="139"/>
      <x:c r="D9861" s="139"/>
      <x:c r="E9861" s="139"/>
      <x:c r="F9861" s="139"/>
      <x:c r="G9861" s="139"/>
      <x:c r="H9861" s="139"/>
      <x:c r="I9861" s="266" t="n">
        <x:f>INT((ROW()-ROW($I$46))/((CARROT_CAP+1)*(MESCLUN_CAP+1)))</x:f>
        <x:v>15</x:v>
      </x:c>
      <x:c r="J9861" s="266" t="n">
        <x:f>MOD(INT((ROW()-ROW($I$46))/(MESCLUN_CAP+1)),CARROT_CAP+1)</x:f>
        <x:v>1</x:v>
      </x:c>
      <x:c r="K9861" s="266" t="n">
        <x:f>MOD(ROW()-ROW($I$46),MESCLUN_CAP+1)</x:f>
        <x:v>19</x:v>
      </x:c>
      <x:c r="L9861" s="266" t="n">
        <x:f>SUM(I9861:K9861)</x:f>
        <x:v>35</x:v>
      </x:c>
      <x:c r="M9861" s="267" t="n">
        <x:f>I9861*TOMATO_HOURS*WEEKS*(1+TOMATO_DIM)^I9861+J9861*CARROT_HOURS*WEEKS*(1+CARROT_DIM)^J9861+K9861*MESCLUN_HOURS*WEEKS*(1+MESCLUN_DIM)^K9861</x:f>
        <x:v>6752.6442465983855</x:v>
      </x:c>
      <x:c r="N9861" s="267" t="n">
        <x:f>MAX(M9861-FARMER_HOURS,0)/TEMP_HOURS_PER_WORKER</x:f>
        <x:v>4.18933628235999</x:v>
      </x:c>
      <x:c r="O9861" s="268" t="n">
        <x:f>I9861*TOMATO_PRICE+J9861*CARROT_PRICE+K9861*MESCLUN_PRICE</x:f>
        <x:v>185394</x:v>
      </x:c>
      <x:c r="P9861" s="268" t="n">
        <x:f>I9861*TOMATO_FERTILIZER+J9861*CARROT_FERTILIZER+K9861*MESCLUN_FERTILIZER</x:f>
        <x:v>30360</x:v>
      </x:c>
      <x:c r="Q9861" s="268" t="n">
        <x:f>MIN(M9861,FARMER_HOURS)*FARMER_RATE+MAX(M9861-FARMER_HOURS,0)*TEMP_RATE</x:f>
        <x:v>129733.40705899974</x:v>
      </x:c>
      <x:c r="R9861" s="268" t="n">
        <x:f>O9861-P9861-Q9861-FIXED_COST</x:f>
        <x:v>5300.592941000257</x:v>
      </x:c>
      <x:c r="S9861" s="139" t="str">
        <x:f>IF(AND(L9861&lt;=TOTAL_BED_CAP,N9861&lt;=TEMP_WORKER_CAP),"YES","NO")</x:f>
        <x:v>NO</x:v>
      </x:c>
      <x:c r="T9861" s="139" t="n">
        <x:f>IF(S9861="YES",R9861,-1E+99)</x:f>
        <x:v>-1e+99</x:v>
      </x:c>
    </x:row>
    <x:row r="9862">
      <x:c r="A9862" s="139"/>
      <x:c r="B9862" s="139"/>
      <x:c r="C9862" s="139"/>
      <x:c r="D9862" s="139"/>
      <x:c r="E9862" s="139"/>
      <x:c r="F9862" s="139"/>
      <x:c r="G9862" s="139"/>
      <x:c r="H9862" s="139"/>
      <x:c r="I9862" s="266" t="n">
        <x:f>INT((ROW()-ROW($I$46))/((CARROT_CAP+1)*(MESCLUN_CAP+1)))</x:f>
        <x:v>15</x:v>
      </x:c>
      <x:c r="J9862" s="266" t="n">
        <x:f>MOD(INT((ROW()-ROW($I$46))/(MESCLUN_CAP+1)),CARROT_CAP+1)</x:f>
        <x:v>1</x:v>
      </x:c>
      <x:c r="K9862" s="266" t="n">
        <x:f>MOD(ROW()-ROW($I$46),MESCLUN_CAP+1)</x:f>
        <x:v>20</x:v>
      </x:c>
      <x:c r="L9862" s="266" t="n">
        <x:f>SUM(I9862:K9862)</x:f>
        <x:v>36</x:v>
      </x:c>
      <x:c r="M9862" s="267" t="n">
        <x:f>I9862*TOMATO_HOURS*WEEKS*(1+TOMATO_DIM)^I9862+J9862*CARROT_HOURS*WEEKS*(1+CARROT_DIM)^J9862+K9862*MESCLUN_HOURS*WEEKS*(1+MESCLUN_DIM)^K9862</x:f>
        <x:v>6823.868537248862</x:v>
      </x:c>
      <x:c r="N9862" s="267" t="n">
        <x:f>MAX(M9862-FARMER_HOURS,0)/TEMP_HOURS_PER_WORKER</x:f>
        <x:v>4.238797595311709</x:v>
      </x:c>
      <x:c r="O9862" s="268" t="n">
        <x:f>I9862*TOMATO_PRICE+J9862*CARROT_PRICE+K9862*MESCLUN_PRICE</x:f>
        <x:v>188094</x:v>
      </x:c>
      <x:c r="P9862" s="268" t="n">
        <x:f>I9862*TOMATO_FERTILIZER+J9862*CARROT_FERTILIZER+K9862*MESCLUN_FERTILIZER</x:f>
        <x:v>31240</x:v>
      </x:c>
      <x:c r="Q9862" s="268" t="n">
        <x:f>MIN(M9862,FARMER_HOURS)*FARMER_RATE+MAX(M9862-FARMER_HOURS,0)*TEMP_RATE</x:f>
        <x:v>130969.93988279274</x:v>
      </x:c>
      <x:c r="R9862" s="268" t="n">
        <x:f>O9862-P9862-Q9862-FIXED_COST</x:f>
        <x:v>5884.060117207264</x:v>
      </x:c>
      <x:c r="S9862" s="139" t="str">
        <x:f>IF(AND(L9862&lt;=TOTAL_BED_CAP,N9862&lt;=TEMP_WORKER_CAP),"YES","NO")</x:f>
        <x:v>NO</x:v>
      </x:c>
      <x:c r="T9862" s="139" t="n">
        <x:f>IF(S9862="YES",R9862,-1E+99)</x:f>
        <x:v>-1e+99</x:v>
      </x:c>
    </x:row>
    <x:row r="9863">
      <x:c r="A9863" s="139"/>
      <x:c r="B9863" s="139"/>
      <x:c r="C9863" s="139"/>
      <x:c r="D9863" s="139"/>
      <x:c r="E9863" s="139"/>
      <x:c r="F9863" s="139"/>
      <x:c r="G9863" s="139"/>
      <x:c r="H9863" s="139"/>
      <x:c r="I9863" s="266" t="n">
        <x:f>INT((ROW()-ROW($I$46))/((CARROT_CAP+1)*(MESCLUN_CAP+1)))</x:f>
        <x:v>15</x:v>
      </x:c>
      <x:c r="J9863" s="266" t="n">
        <x:f>MOD(INT((ROW()-ROW($I$46))/(MESCLUN_CAP+1)),CARROT_CAP+1)</x:f>
        <x:v>1</x:v>
      </x:c>
      <x:c r="K9863" s="266" t="n">
        <x:f>MOD(ROW()-ROW($I$46),MESCLUN_CAP+1)</x:f>
        <x:v>21</x:v>
      </x:c>
      <x:c r="L9863" s="266" t="n">
        <x:f>SUM(I9863:K9863)</x:f>
        <x:v>37</x:v>
      </x:c>
      <x:c r="M9863" s="267" t="n">
        <x:f>I9863*TOMATO_HOURS*WEEKS*(1+TOMATO_DIM)^I9863+J9863*CARROT_HOURS*WEEKS*(1+CARROT_DIM)^J9863+K9863*MESCLUN_HOURS*WEEKS*(1+MESCLUN_DIM)^K9863</x:f>
        <x:v>6896.704277475306</x:v>
      </x:c>
      <x:c r="N9863" s="267" t="n">
        <x:f>MAX(M9863-FARMER_HOURS,0)/TEMP_HOURS_PER_WORKER</x:f>
        <x:v>4.289377970468963</x:v>
      </x:c>
      <x:c r="O9863" s="268" t="n">
        <x:f>I9863*TOMATO_PRICE+J9863*CARROT_PRICE+K9863*MESCLUN_PRICE</x:f>
        <x:v>190794</x:v>
      </x:c>
      <x:c r="P9863" s="268" t="n">
        <x:f>I9863*TOMATO_FERTILIZER+J9863*CARROT_FERTILIZER+K9863*MESCLUN_FERTILIZER</x:f>
        <x:v>32120</x:v>
      </x:c>
      <x:c r="Q9863" s="268" t="n">
        <x:f>MIN(M9863,FARMER_HOURS)*FARMER_RATE+MAX(M9863-FARMER_HOURS,0)*TEMP_RATE</x:f>
        <x:v>132234.44926172408</x:v>
      </x:c>
      <x:c r="R9863" s="268" t="n">
        <x:f>O9863-P9863-Q9863-FIXED_COST</x:f>
        <x:v>6439.550738275924</x:v>
      </x:c>
      <x:c r="S9863" s="139" t="str">
        <x:f>IF(AND(L9863&lt;=TOTAL_BED_CAP,N9863&lt;=TEMP_WORKER_CAP),"YES","NO")</x:f>
        <x:v>NO</x:v>
      </x:c>
      <x:c r="T9863" s="139" t="n">
        <x:f>IF(S9863="YES",R9863,-1E+99)</x:f>
        <x:v>-1e+99</x:v>
      </x:c>
    </x:row>
    <x:row r="9864">
      <x:c r="A9864" s="139"/>
      <x:c r="B9864" s="139"/>
      <x:c r="C9864" s="139"/>
      <x:c r="D9864" s="139"/>
      <x:c r="E9864" s="139"/>
      <x:c r="F9864" s="139"/>
      <x:c r="G9864" s="139"/>
      <x:c r="H9864" s="139"/>
      <x:c r="I9864" s="266" t="n">
        <x:f>INT((ROW()-ROW($I$46))/((CARROT_CAP+1)*(MESCLUN_CAP+1)))</x:f>
        <x:v>15</x:v>
      </x:c>
      <x:c r="J9864" s="266" t="n">
        <x:f>MOD(INT((ROW()-ROW($I$46))/(MESCLUN_CAP+1)),CARROT_CAP+1)</x:f>
        <x:v>1</x:v>
      </x:c>
      <x:c r="K9864" s="266" t="n">
        <x:f>MOD(ROW()-ROW($I$46),MESCLUN_CAP+1)</x:f>
        <x:v>22</x:v>
      </x:c>
      <x:c r="L9864" s="266" t="n">
        <x:f>SUM(I9864:K9864)</x:f>
        <x:v>38</x:v>
      </x:c>
      <x:c r="M9864" s="267" t="n">
        <x:f>I9864*TOMATO_HOURS*WEEKS*(1+TOMATO_DIM)^I9864+J9864*CARROT_HOURS*WEEKS*(1+CARROT_DIM)^J9864+K9864*MESCLUN_HOURS*WEEKS*(1+MESCLUN_DIM)^K9864</x:f>
        <x:v>6971.180624721702</x:v>
      </x:c>
      <x:c r="N9864" s="267" t="n">
        <x:f>MAX(M9864-FARMER_HOURS,0)/TEMP_HOURS_PER_WORKER</x:f>
        <x:v>4.341097656056737</x:v>
      </x:c>
      <x:c r="O9864" s="268" t="n">
        <x:f>I9864*TOMATO_PRICE+J9864*CARROT_PRICE+K9864*MESCLUN_PRICE</x:f>
        <x:v>193494</x:v>
      </x:c>
      <x:c r="P9864" s="268" t="n">
        <x:f>I9864*TOMATO_FERTILIZER+J9864*CARROT_FERTILIZER+K9864*MESCLUN_FERTILIZER</x:f>
        <x:v>33000</x:v>
      </x:c>
      <x:c r="Q9864" s="268" t="n">
        <x:f>MIN(M9864,FARMER_HOURS)*FARMER_RATE+MAX(M9864-FARMER_HOURS,0)*TEMP_RATE</x:f>
        <x:v>133527.44140141841</x:v>
      </x:c>
      <x:c r="R9864" s="268" t="n">
        <x:f>O9864-P9864-Q9864-FIXED_COST</x:f>
        <x:v>6966.558598581585</x:v>
      </x:c>
      <x:c r="S9864" s="139" t="str">
        <x:f>IF(AND(L9864&lt;=TOTAL_BED_CAP,N9864&lt;=TEMP_WORKER_CAP),"YES","NO")</x:f>
        <x:v>NO</x:v>
      </x:c>
      <x:c r="T9864" s="139" t="n">
        <x:f>IF(S9864="YES",R9864,-1E+99)</x:f>
        <x:v>-1e+99</x:v>
      </x:c>
    </x:row>
    <x:row r="9865">
      <x:c r="A9865" s="139"/>
      <x:c r="B9865" s="139"/>
      <x:c r="C9865" s="139"/>
      <x:c r="D9865" s="139"/>
      <x:c r="E9865" s="139"/>
      <x:c r="F9865" s="139"/>
      <x:c r="G9865" s="139"/>
      <x:c r="H9865" s="139"/>
      <x:c r="I9865" s="266" t="n">
        <x:f>INT((ROW()-ROW($I$46))/((CARROT_CAP+1)*(MESCLUN_CAP+1)))</x:f>
        <x:v>15</x:v>
      </x:c>
      <x:c r="J9865" s="266" t="n">
        <x:f>MOD(INT((ROW()-ROW($I$46))/(MESCLUN_CAP+1)),CARROT_CAP+1)</x:f>
        <x:v>1</x:v>
      </x:c>
      <x:c r="K9865" s="266" t="n">
        <x:f>MOD(ROW()-ROW($I$46),MESCLUN_CAP+1)</x:f>
        <x:v>23</x:v>
      </x:c>
      <x:c r="L9865" s="266" t="n">
        <x:f>SUM(I9865:K9865)</x:f>
        <x:v>39</x:v>
      </x:c>
      <x:c r="M9865" s="267" t="n">
        <x:f>I9865*TOMATO_HOURS*WEEKS*(1+TOMATO_DIM)^I9865+J9865*CARROT_HOURS*WEEKS*(1+CARROT_DIM)^J9865+K9865*MESCLUN_HOURS*WEEKS*(1+MESCLUN_DIM)^K9865</x:f>
        <x:v>7047.3272135791385</x:v>
      </x:c>
      <x:c r="N9865" s="267" t="n">
        <x:f>MAX(M9865-FARMER_HOURS,0)/TEMP_HOURS_PER_WORKER</x:f>
        <x:v>4.39397723165218</x:v>
      </x:c>
      <x:c r="O9865" s="268" t="n">
        <x:f>I9865*TOMATO_PRICE+J9865*CARROT_PRICE+K9865*MESCLUN_PRICE</x:f>
        <x:v>196194</x:v>
      </x:c>
      <x:c r="P9865" s="268" t="n">
        <x:f>I9865*TOMATO_FERTILIZER+J9865*CARROT_FERTILIZER+K9865*MESCLUN_FERTILIZER</x:f>
        <x:v>33880</x:v>
      </x:c>
      <x:c r="Q9865" s="268" t="n">
        <x:f>MIN(M9865,FARMER_HOURS)*FARMER_RATE+MAX(M9865-FARMER_HOURS,0)*TEMP_RATE</x:f>
        <x:v>134849.4307913045</x:v>
      </x:c>
      <x:c r="R9865" s="268" t="n">
        <x:f>O9865-P9865-Q9865-FIXED_COST</x:f>
        <x:v>7464.569208695495</x:v>
      </x:c>
      <x:c r="S9865" s="139" t="str">
        <x:f>IF(AND(L9865&lt;=TOTAL_BED_CAP,N9865&lt;=TEMP_WORKER_CAP),"YES","NO")</x:f>
        <x:v>NO</x:v>
      </x:c>
      <x:c r="T9865" s="139" t="n">
        <x:f>IF(S9865="YES",R9865,-1E+99)</x:f>
        <x:v>-1e+99</x:v>
      </x:c>
    </x:row>
    <x:row r="9866">
      <x:c r="A9866" s="139"/>
      <x:c r="B9866" s="139"/>
      <x:c r="C9866" s="139"/>
      <x:c r="D9866" s="139"/>
      <x:c r="E9866" s="139"/>
      <x:c r="F9866" s="139"/>
      <x:c r="G9866" s="139"/>
      <x:c r="H9866" s="139"/>
      <x:c r="I9866" s="266" t="n">
        <x:f>INT((ROW()-ROW($I$46))/((CARROT_CAP+1)*(MESCLUN_CAP+1)))</x:f>
        <x:v>15</x:v>
      </x:c>
      <x:c r="J9866" s="266" t="n">
        <x:f>MOD(INT((ROW()-ROW($I$46))/(MESCLUN_CAP+1)),CARROT_CAP+1)</x:f>
        <x:v>1</x:v>
      </x:c>
      <x:c r="K9866" s="266" t="n">
        <x:f>MOD(ROW()-ROW($I$46),MESCLUN_CAP+1)</x:f>
        <x:v>24</x:v>
      </x:c>
      <x:c r="L9866" s="266" t="n">
        <x:f>SUM(I9866:K9866)</x:f>
        <x:v>40</x:v>
      </x:c>
      <x:c r="M9866" s="267" t="n">
        <x:f>I9866*TOMATO_HOURS*WEEKS*(1+TOMATO_DIM)^I9866+J9866*CARROT_HOURS*WEEKS*(1+CARROT_DIM)^J9866+K9866*MESCLUN_HOURS*WEEKS*(1+MESCLUN_DIM)^K9866</x:f>
        <x:v>7125.174163158634</x:v>
      </x:c>
      <x:c r="N9866" s="267" t="n">
        <x:f>MAX(M9866-FARMER_HOURS,0)/TEMP_HOURS_PER_WORKER</x:f>
        <x:v>4.4480376133046065</x:v>
      </x:c>
      <x:c r="O9866" s="268" t="n">
        <x:f>I9866*TOMATO_PRICE+J9866*CARROT_PRICE+K9866*MESCLUN_PRICE</x:f>
        <x:v>198894</x:v>
      </x:c>
      <x:c r="P9866" s="268" t="n">
        <x:f>I9866*TOMATO_FERTILIZER+J9866*CARROT_FERTILIZER+K9866*MESCLUN_FERTILIZER</x:f>
        <x:v>34760</x:v>
      </x:c>
      <x:c r="Q9866" s="268" t="n">
        <x:f>MIN(M9866,FARMER_HOURS)*FARMER_RATE+MAX(M9866-FARMER_HOURS,0)*TEMP_RATE</x:f>
        <x:v>136200.94033261517</x:v>
      </x:c>
      <x:c r="R9866" s="268" t="n">
        <x:f>O9866-P9866-Q9866-FIXED_COST</x:f>
        <x:v>7933.059667384834</x:v>
      </x:c>
      <x:c r="S9866" s="139" t="str">
        <x:f>IF(AND(L9866&lt;=TOTAL_BED_CAP,N9866&lt;=TEMP_WORKER_CAP),"YES","NO")</x:f>
        <x:v>NO</x:v>
      </x:c>
      <x:c r="T9866" s="139" t="n">
        <x:f>IF(S9866="YES",R9866,-1E+99)</x:f>
        <x:v>-1e+99</x:v>
      </x:c>
    </x:row>
    <x:row r="9867">
      <x:c r="A9867" s="139"/>
      <x:c r="B9867" s="139"/>
      <x:c r="C9867" s="139"/>
      <x:c r="D9867" s="139"/>
      <x:c r="E9867" s="139"/>
      <x:c r="F9867" s="139"/>
      <x:c r="G9867" s="139"/>
      <x:c r="H9867" s="139"/>
      <x:c r="I9867" s="266" t="n">
        <x:f>INT((ROW()-ROW($I$46))/((CARROT_CAP+1)*(MESCLUN_CAP+1)))</x:f>
        <x:v>15</x:v>
      </x:c>
      <x:c r="J9867" s="266" t="n">
        <x:f>MOD(INT((ROW()-ROW($I$46))/(MESCLUN_CAP+1)),CARROT_CAP+1)</x:f>
        <x:v>1</x:v>
      </x:c>
      <x:c r="K9867" s="266" t="n">
        <x:f>MOD(ROW()-ROW($I$46),MESCLUN_CAP+1)</x:f>
        <x:v>25</x:v>
      </x:c>
      <x:c r="L9867" s="266" t="n">
        <x:f>SUM(I9867:K9867)</x:f>
        <x:v>41</x:v>
      </x:c>
      <x:c r="M9867" s="267" t="n">
        <x:f>I9867*TOMATO_HOURS*WEEKS*(1+TOMATO_DIM)^I9867+J9867*CARROT_HOURS*WEEKS*(1+CARROT_DIM)^J9867+K9867*MESCLUN_HOURS*WEEKS*(1+MESCLUN_DIM)^K9867</x:f>
        <x:v>7204.752084573732</x:v>
      </x:c>
      <x:c r="N9867" s="267" t="n">
        <x:f>MAX(M9867-FARMER_HOURS,0)/TEMP_HOURS_PER_WORKER</x:f>
        <x:v>4.503300058731758</x:v>
      </x:c>
      <x:c r="O9867" s="268" t="n">
        <x:f>I9867*TOMATO_PRICE+J9867*CARROT_PRICE+K9867*MESCLUN_PRICE</x:f>
        <x:v>201594</x:v>
      </x:c>
      <x:c r="P9867" s="268" t="n">
        <x:f>I9867*TOMATO_FERTILIZER+J9867*CARROT_FERTILIZER+K9867*MESCLUN_FERTILIZER</x:f>
        <x:v>35640</x:v>
      </x:c>
      <x:c r="Q9867" s="268" t="n">
        <x:f>MIN(M9867,FARMER_HOURS)*FARMER_RATE+MAX(M9867-FARMER_HOURS,0)*TEMP_RATE</x:f>
        <x:v>137582.50146829395</x:v>
      </x:c>
      <x:c r="R9867" s="268" t="n">
        <x:f>O9867-P9867-Q9867-FIXED_COST</x:f>
        <x:v>8371.49853170605</x:v>
      </x:c>
      <x:c r="S9867" s="139" t="str">
        <x:f>IF(AND(L9867&lt;=TOTAL_BED_CAP,N9867&lt;=TEMP_WORKER_CAP),"YES","NO")</x:f>
        <x:v>NO</x:v>
      </x:c>
      <x:c r="T9867" s="139" t="n">
        <x:f>IF(S9867="YES",R9867,-1E+99)</x:f>
        <x:v>-1e+99</x:v>
      </x:c>
    </x:row>
    <x:row r="9868">
      <x:c r="A9868" s="139"/>
      <x:c r="B9868" s="139"/>
      <x:c r="C9868" s="139"/>
      <x:c r="D9868" s="139"/>
      <x:c r="E9868" s="139"/>
      <x:c r="F9868" s="139"/>
      <x:c r="G9868" s="139"/>
      <x:c r="H9868" s="139"/>
      <x:c r="I9868" s="266" t="n">
        <x:f>INT((ROW()-ROW($I$46))/((CARROT_CAP+1)*(MESCLUN_CAP+1)))</x:f>
        <x:v>15</x:v>
      </x:c>
      <x:c r="J9868" s="266" t="n">
        <x:f>MOD(INT((ROW()-ROW($I$46))/(MESCLUN_CAP+1)),CARROT_CAP+1)</x:f>
        <x:v>1</x:v>
      </x:c>
      <x:c r="K9868" s="266" t="n">
        <x:f>MOD(ROW()-ROW($I$46),MESCLUN_CAP+1)</x:f>
        <x:v>26</x:v>
      </x:c>
      <x:c r="L9868" s="266" t="n">
        <x:f>SUM(I9868:K9868)</x:f>
        <x:v>42</x:v>
      </x:c>
      <x:c r="M9868" s="267" t="n">
        <x:f>I9868*TOMATO_HOURS*WEEKS*(1+TOMATO_DIM)^I9868+J9868*CARROT_HOURS*WEEKS*(1+CARROT_DIM)^J9868+K9868*MESCLUN_HOURS*WEEKS*(1+MESCLUN_DIM)^K9868</x:f>
        <x:v>7286.0920885344485</x:v>
      </x:c>
      <x:c r="N9868" s="267" t="n">
        <x:f>MAX(M9868-FARMER_HOURS,0)/TEMP_HOURS_PER_WORKER</x:f>
        <x:v>4.559786172593367</x:v>
      </x:c>
      <x:c r="O9868" s="268" t="n">
        <x:f>I9868*TOMATO_PRICE+J9868*CARROT_PRICE+K9868*MESCLUN_PRICE</x:f>
        <x:v>204294</x:v>
      </x:c>
      <x:c r="P9868" s="268" t="n">
        <x:f>I9868*TOMATO_FERTILIZER+J9868*CARROT_FERTILIZER+K9868*MESCLUN_FERTILIZER</x:f>
        <x:v>36520</x:v>
      </x:c>
      <x:c r="Q9868" s="268" t="n">
        <x:f>MIN(M9868,FARMER_HOURS)*FARMER_RATE+MAX(M9868-FARMER_HOURS,0)*TEMP_RATE</x:f>
        <x:v>138994.65431483416</x:v>
      </x:c>
      <x:c r="R9868" s="268" t="n">
        <x:f>O9868-P9868-Q9868-FIXED_COST</x:f>
        <x:v>8779.345685165841</x:v>
      </x:c>
      <x:c r="S9868" s="139" t="str">
        <x:f>IF(AND(L9868&lt;=TOTAL_BED_CAP,N9868&lt;=TEMP_WORKER_CAP),"YES","NO")</x:f>
        <x:v>NO</x:v>
      </x:c>
      <x:c r="T9868" s="139" t="n">
        <x:f>IF(S9868="YES",R9868,-1E+99)</x:f>
        <x:v>-1e+99</x:v>
      </x:c>
    </x:row>
    <x:row r="9869">
      <x:c r="A9869" s="139"/>
      <x:c r="B9869" s="139"/>
      <x:c r="C9869" s="139"/>
      <x:c r="D9869" s="139"/>
      <x:c r="E9869" s="139"/>
      <x:c r="F9869" s="139"/>
      <x:c r="G9869" s="139"/>
      <x:c r="H9869" s="139"/>
      <x:c r="I9869" s="266" t="n">
        <x:f>INT((ROW()-ROW($I$46))/((CARROT_CAP+1)*(MESCLUN_CAP+1)))</x:f>
        <x:v>15</x:v>
      </x:c>
      <x:c r="J9869" s="266" t="n">
        <x:f>MOD(INT((ROW()-ROW($I$46))/(MESCLUN_CAP+1)),CARROT_CAP+1)</x:f>
        <x:v>1</x:v>
      </x:c>
      <x:c r="K9869" s="266" t="n">
        <x:f>MOD(ROW()-ROW($I$46),MESCLUN_CAP+1)</x:f>
        <x:v>27</x:v>
      </x:c>
      <x:c r="L9869" s="266" t="n">
        <x:f>SUM(I9869:K9869)</x:f>
        <x:v>43</x:v>
      </x:c>
      <x:c r="M9869" s="267" t="n">
        <x:f>I9869*TOMATO_HOURS*WEEKS*(1+TOMATO_DIM)^I9869+J9869*CARROT_HOURS*WEEKS*(1+CARROT_DIM)^J9869+K9869*MESCLUN_HOURS*WEEKS*(1+MESCLUN_DIM)^K9869</x:f>
        <x:v>7369.2257930542055</x:v>
      </x:c>
      <x:c r="N9869" s="267" t="n">
        <x:f>MAX(M9869-FARMER_HOURS,0)/TEMP_HOURS_PER_WORKER</x:f>
        <x:v>4.617517911843199</x:v>
      </x:c>
      <x:c r="O9869" s="268" t="n">
        <x:f>I9869*TOMATO_PRICE+J9869*CARROT_PRICE+K9869*MESCLUN_PRICE</x:f>
        <x:v>206994</x:v>
      </x:c>
      <x:c r="P9869" s="268" t="n">
        <x:f>I9869*TOMATO_FERTILIZER+J9869*CARROT_FERTILIZER+K9869*MESCLUN_FERTILIZER</x:f>
        <x:v>37400</x:v>
      </x:c>
      <x:c r="Q9869" s="268" t="n">
        <x:f>MIN(M9869,FARMER_HOURS)*FARMER_RATE+MAX(M9869-FARMER_HOURS,0)*TEMP_RATE</x:f>
        <x:v>140437.94779607997</x:v>
      </x:c>
      <x:c r="R9869" s="268" t="n">
        <x:f>O9869-P9869-Q9869-FIXED_COST</x:f>
        <x:v>9156.05220392003</x:v>
      </x:c>
      <x:c r="S9869" s="139" t="str">
        <x:f>IF(AND(L9869&lt;=TOTAL_BED_CAP,N9869&lt;=TEMP_WORKER_CAP),"YES","NO")</x:f>
        <x:v>NO</x:v>
      </x:c>
      <x:c r="T9869" s="139" t="n">
        <x:f>IF(S9869="YES",R9869,-1E+99)</x:f>
        <x:v>-1e+99</x:v>
      </x:c>
    </x:row>
    <x:row r="9870">
      <x:c r="A9870" s="139"/>
      <x:c r="B9870" s="139"/>
      <x:c r="C9870" s="139"/>
      <x:c r="D9870" s="139"/>
      <x:c r="E9870" s="139"/>
      <x:c r="F9870" s="139"/>
      <x:c r="G9870" s="139"/>
      <x:c r="H9870" s="139"/>
      <x:c r="I9870" s="266" t="n">
        <x:f>INT((ROW()-ROW($I$46))/((CARROT_CAP+1)*(MESCLUN_CAP+1)))</x:f>
        <x:v>15</x:v>
      </x:c>
      <x:c r="J9870" s="266" t="n">
        <x:f>MOD(INT((ROW()-ROW($I$46))/(MESCLUN_CAP+1)),CARROT_CAP+1)</x:f>
        <x:v>1</x:v>
      </x:c>
      <x:c r="K9870" s="266" t="n">
        <x:f>MOD(ROW()-ROW($I$46),MESCLUN_CAP+1)</x:f>
        <x:v>28</x:v>
      </x:c>
      <x:c r="L9870" s="266" t="n">
        <x:f>SUM(I9870:K9870)</x:f>
        <x:v>44</x:v>
      </x:c>
      <x:c r="M9870" s="267" t="n">
        <x:f>I9870*TOMATO_HOURS*WEEKS*(1+TOMATO_DIM)^I9870+J9870*CARROT_HOURS*WEEKS*(1+CARROT_DIM)^J9870+K9870*MESCLUN_HOURS*WEEKS*(1+MESCLUN_DIM)^K9870</x:f>
        <x:v>7454.185331271359</x:v>
      </x:c>
      <x:c r="N9870" s="267" t="n">
        <x:f>MAX(M9870-FARMER_HOURS,0)/TEMP_HOURS_PER_WORKER</x:f>
        <x:v>4.676517591160666</x:v>
      </x:c>
      <x:c r="O9870" s="268" t="n">
        <x:f>I9870*TOMATO_PRICE+J9870*CARROT_PRICE+K9870*MESCLUN_PRICE</x:f>
        <x:v>209694</x:v>
      </x:c>
      <x:c r="P9870" s="268" t="n">
        <x:f>I9870*TOMATO_FERTILIZER+J9870*CARROT_FERTILIZER+K9870*MESCLUN_FERTILIZER</x:f>
        <x:v>38280</x:v>
      </x:c>
      <x:c r="Q9870" s="268" t="n">
        <x:f>MIN(M9870,FARMER_HOURS)*FARMER_RATE+MAX(M9870-FARMER_HOURS,0)*TEMP_RATE</x:f>
        <x:v>141912.93977901665</x:v>
      </x:c>
      <x:c r="R9870" s="268" t="n">
        <x:f>O9870-P9870-Q9870-FIXED_COST</x:f>
        <x:v>9501.060220983345</x:v>
      </x:c>
      <x:c r="S9870" s="139" t="str">
        <x:f>IF(AND(L9870&lt;=TOTAL_BED_CAP,N9870&lt;=TEMP_WORKER_CAP),"YES","NO")</x:f>
        <x:v>NO</x:v>
      </x:c>
      <x:c r="T9870" s="139" t="n">
        <x:f>IF(S9870="YES",R9870,-1E+99)</x:f>
        <x:v>-1e+99</x:v>
      </x:c>
    </x:row>
    <x:row r="9871">
      <x:c r="A9871" s="139"/>
      <x:c r="B9871" s="139"/>
      <x:c r="C9871" s="139"/>
      <x:c r="D9871" s="139"/>
      <x:c r="E9871" s="139"/>
      <x:c r="F9871" s="139"/>
      <x:c r="G9871" s="139"/>
      <x:c r="H9871" s="139"/>
      <x:c r="I9871" s="266" t="n">
        <x:f>INT((ROW()-ROW($I$46))/((CARROT_CAP+1)*(MESCLUN_CAP+1)))</x:f>
        <x:v>15</x:v>
      </x:c>
      <x:c r="J9871" s="266" t="n">
        <x:f>MOD(INT((ROW()-ROW($I$46))/(MESCLUN_CAP+1)),CARROT_CAP+1)</x:f>
        <x:v>1</x:v>
      </x:c>
      <x:c r="K9871" s="266" t="n">
        <x:f>MOD(ROW()-ROW($I$46),MESCLUN_CAP+1)</x:f>
        <x:v>29</x:v>
      </x:c>
      <x:c r="L9871" s="266" t="n">
        <x:f>SUM(I9871:K9871)</x:f>
        <x:v>45</x:v>
      </x:c>
      <x:c r="M9871" s="267" t="n">
        <x:f>I9871*TOMATO_HOURS*WEEKS*(1+TOMATO_DIM)^I9871+J9871*CARROT_HOURS*WEEKS*(1+CARROT_DIM)^J9871+K9871*MESCLUN_HOURS*WEEKS*(1+MESCLUN_DIM)^K9871</x:f>
        <x:v>7541.003359387012</x:v>
      </x:c>
      <x:c r="N9871" s="267" t="n">
        <x:f>MAX(M9871-FARMER_HOURS,0)/TEMP_HOURS_PER_WORKER</x:f>
        <x:v>4.736807888463203</x:v>
      </x:c>
      <x:c r="O9871" s="268" t="n">
        <x:f>I9871*TOMATO_PRICE+J9871*CARROT_PRICE+K9871*MESCLUN_PRICE</x:f>
        <x:v>212394</x:v>
      </x:c>
      <x:c r="P9871" s="268" t="n">
        <x:f>I9871*TOMATO_FERTILIZER+J9871*CARROT_FERTILIZER+K9871*MESCLUN_FERTILIZER</x:f>
        <x:v>39160</x:v>
      </x:c>
      <x:c r="Q9871" s="268" t="n">
        <x:f>MIN(M9871,FARMER_HOURS)*FARMER_RATE+MAX(M9871-FARMER_HOURS,0)*TEMP_RATE</x:f>
        <x:v>143420.19721158006</x:v>
      </x:c>
      <x:c r="R9871" s="268" t="n">
        <x:f>O9871-P9871-Q9871-FIXED_COST</x:f>
        <x:v>9813.80278841994</x:v>
      </x:c>
      <x:c r="S9871" s="139" t="str">
        <x:f>IF(AND(L9871&lt;=TOTAL_BED_CAP,N9871&lt;=TEMP_WORKER_CAP),"YES","NO")</x:f>
        <x:v>NO</x:v>
      </x:c>
      <x:c r="T9871" s="139" t="n">
        <x:f>IF(S9871="YES",R9871,-1E+99)</x:f>
        <x:v>-1e+99</x:v>
      </x:c>
    </x:row>
    <x:row r="9872">
      <x:c r="A9872" s="139"/>
      <x:c r="B9872" s="139"/>
      <x:c r="C9872" s="139"/>
      <x:c r="D9872" s="139"/>
      <x:c r="E9872" s="139"/>
      <x:c r="F9872" s="139"/>
      <x:c r="G9872" s="139"/>
      <x:c r="H9872" s="139"/>
      <x:c r="I9872" s="266" t="n">
        <x:f>INT((ROW()-ROW($I$46))/((CARROT_CAP+1)*(MESCLUN_CAP+1)))</x:f>
        <x:v>15</x:v>
      </x:c>
      <x:c r="J9872" s="266" t="n">
        <x:f>MOD(INT((ROW()-ROW($I$46))/(MESCLUN_CAP+1)),CARROT_CAP+1)</x:f>
        <x:v>1</x:v>
      </x:c>
      <x:c r="K9872" s="266" t="n">
        <x:f>MOD(ROW()-ROW($I$46),MESCLUN_CAP+1)</x:f>
        <x:v>30</x:v>
      </x:c>
      <x:c r="L9872" s="266" t="n">
        <x:f>SUM(I9872:K9872)</x:f>
        <x:v>46</x:v>
      </x:c>
      <x:c r="M9872" s="267" t="n">
        <x:f>I9872*TOMATO_HOURS*WEEKS*(1+TOMATO_DIM)^I9872+J9872*CARROT_HOURS*WEEKS*(1+CARROT_DIM)^J9872+K9872*MESCLUN_HOURS*WEEKS*(1+MESCLUN_DIM)^K9872</x:f>
        <x:v>7629.713064720782</x:v>
      </x:c>
      <x:c r="N9872" s="267" t="n">
        <x:f>MAX(M9872-FARMER_HOURS,0)/TEMP_HOURS_PER_WORKER</x:f>
        <x:v>4.7984118505005435</x:v>
      </x:c>
      <x:c r="O9872" s="268" t="n">
        <x:f>I9872*TOMATO_PRICE+J9872*CARROT_PRICE+K9872*MESCLUN_PRICE</x:f>
        <x:v>215094</x:v>
      </x:c>
      <x:c r="P9872" s="268" t="n">
        <x:f>I9872*TOMATO_FERTILIZER+J9872*CARROT_FERTILIZER+K9872*MESCLUN_FERTILIZER</x:f>
        <x:v>40040</x:v>
      </x:c>
      <x:c r="Q9872" s="268" t="n">
        <x:f>MIN(M9872,FARMER_HOURS)*FARMER_RATE+MAX(M9872-FARMER_HOURS,0)*TEMP_RATE</x:f>
        <x:v>144960.29626251358</x:v>
      </x:c>
      <x:c r="R9872" s="268" t="n">
        <x:f>O9872-P9872-Q9872-FIXED_COST</x:f>
        <x:v>10093.703737486416</x:v>
      </x:c>
      <x:c r="S9872" s="139" t="str">
        <x:f>IF(AND(L9872&lt;=TOTAL_BED_CAP,N9872&lt;=TEMP_WORKER_CAP),"YES","NO")</x:f>
        <x:v>NO</x:v>
      </x:c>
      <x:c r="T9872" s="139" t="n">
        <x:f>IF(S9872="YES",R9872,-1E+99)</x:f>
        <x:v>-1e+99</x:v>
      </x:c>
    </x:row>
    <x:row r="9873">
      <x:c r="A9873" s="139"/>
      <x:c r="B9873" s="139"/>
      <x:c r="C9873" s="139"/>
      <x:c r="D9873" s="139"/>
      <x:c r="E9873" s="139"/>
      <x:c r="F9873" s="139"/>
      <x:c r="G9873" s="139"/>
      <x:c r="H9873" s="139"/>
      <x:c r="I9873" s="266" t="n">
        <x:f>INT((ROW()-ROW($I$46))/((CARROT_CAP+1)*(MESCLUN_CAP+1)))</x:f>
        <x:v>15</x:v>
      </x:c>
      <x:c r="J9873" s="266" t="n">
        <x:f>MOD(INT((ROW()-ROW($I$46))/(MESCLUN_CAP+1)),CARROT_CAP+1)</x:f>
        <x:v>2</x:v>
      </x:c>
      <x:c r="K9873" s="266" t="n">
        <x:f>MOD(ROW()-ROW($I$46),MESCLUN_CAP+1)</x:f>
        <x:v>0</x:v>
      </x:c>
      <x:c r="L9873" s="266" t="n">
        <x:f>SUM(I9873:K9873)</x:f>
        <x:v>17</x:v>
      </x:c>
      <x:c r="M9873" s="267" t="n">
        <x:f>I9873*TOMATO_HOURS*WEEKS*(1+TOMATO_DIM)^I9873+J9873*CARROT_HOURS*WEEKS*(1+CARROT_DIM)^J9873+K9873*MESCLUN_HOURS*WEEKS*(1+MESCLUN_DIM)^K9873</x:f>
        <x:v>5702.322528711136</x:v>
      </x:c>
      <x:c r="N9873" s="267" t="n">
        <x:f>MAX(M9873-FARMER_HOURS,0)/TEMP_HOURS_PER_WORKER</x:f>
        <x:v>3.4599462004938446</x:v>
      </x:c>
      <x:c r="O9873" s="268" t="n">
        <x:f>I9873*TOMATO_PRICE+J9873*CARROT_PRICE+K9873*MESCLUN_PRICE</x:f>
        <x:v>136188</x:v>
      </x:c>
      <x:c r="P9873" s="268" t="n">
        <x:f>I9873*TOMATO_FERTILIZER+J9873*CARROT_FERTILIZER+K9873*MESCLUN_FERTILIZER</x:f>
        <x:v>14080</x:v>
      </x:c>
      <x:c r="Q9873" s="268" t="n">
        <x:f>MIN(M9873,FARMER_HOURS)*FARMER_RATE+MAX(M9873-FARMER_HOURS,0)*TEMP_RATE</x:f>
        <x:v>111498.65501234612</x:v>
      </x:c>
      <x:c r="R9873" s="268" t="n">
        <x:f>O9873-P9873-Q9873-FIXED_COST</x:f>
        <x:v>-9390.65501234612</x:v>
      </x:c>
      <x:c r="S9873" s="139" t="str">
        <x:f>IF(AND(L9873&lt;=TOTAL_BED_CAP,N9873&lt;=TEMP_WORKER_CAP),"YES","NO")</x:f>
        <x:v>YES</x:v>
      </x:c>
      <x:c r="T9873" s="139" t="n">
        <x:f>IF(S9873="YES",R9873,-1E+99)</x:f>
        <x:v>-9390.65501234612</x:v>
      </x:c>
    </x:row>
    <x:row r="9874">
      <x:c r="A9874" s="139"/>
      <x:c r="B9874" s="139"/>
      <x:c r="C9874" s="139"/>
      <x:c r="D9874" s="139"/>
      <x:c r="E9874" s="139"/>
      <x:c r="F9874" s="139"/>
      <x:c r="G9874" s="139"/>
      <x:c r="H9874" s="139"/>
      <x:c r="I9874" s="266" t="n">
        <x:f>INT((ROW()-ROW($I$46))/((CARROT_CAP+1)*(MESCLUN_CAP+1)))</x:f>
        <x:v>15</x:v>
      </x:c>
      <x:c r="J9874" s="266" t="n">
        <x:f>MOD(INT((ROW()-ROW($I$46))/(MESCLUN_CAP+1)),CARROT_CAP+1)</x:f>
        <x:v>2</x:v>
      </x:c>
      <x:c r="K9874" s="266" t="n">
        <x:f>MOD(ROW()-ROW($I$46),MESCLUN_CAP+1)</x:f>
        <x:v>1</x:v>
      </x:c>
      <x:c r="L9874" s="266" t="n">
        <x:f>SUM(I9874:K9874)</x:f>
        <x:v>18</x:v>
      </x:c>
      <x:c r="M9874" s="267" t="n">
        <x:f>I9874*TOMATO_HOURS*WEEKS*(1+TOMATO_DIM)^I9874+J9874*CARROT_HOURS*WEEKS*(1+CARROT_DIM)^J9874+K9874*MESCLUN_HOURS*WEEKS*(1+MESCLUN_DIM)^K9874</x:f>
        <x:v>5747.885028711136</x:v>
      </x:c>
      <x:c r="N9874" s="267" t="n">
        <x:f>MAX(M9874-FARMER_HOURS,0)/TEMP_HOURS_PER_WORKER</x:f>
        <x:v>3.4915868254938447</x:v>
      </x:c>
      <x:c r="O9874" s="268" t="n">
        <x:f>I9874*TOMATO_PRICE+J9874*CARROT_PRICE+K9874*MESCLUN_PRICE</x:f>
        <x:v>138888</x:v>
      </x:c>
      <x:c r="P9874" s="268" t="n">
        <x:f>I9874*TOMATO_FERTILIZER+J9874*CARROT_FERTILIZER+K9874*MESCLUN_FERTILIZER</x:f>
        <x:v>14960</x:v>
      </x:c>
      <x:c r="Q9874" s="268" t="n">
        <x:f>MIN(M9874,FARMER_HOURS)*FARMER_RATE+MAX(M9874-FARMER_HOURS,0)*TEMP_RATE</x:f>
        <x:v>112289.67063734612</x:v>
      </x:c>
      <x:c r="R9874" s="268" t="n">
        <x:f>O9874-P9874-Q9874-FIXED_COST</x:f>
        <x:v>-8361.67063734612</x:v>
      </x:c>
      <x:c r="S9874" s="139" t="str">
        <x:f>IF(AND(L9874&lt;=TOTAL_BED_CAP,N9874&lt;=TEMP_WORKER_CAP),"YES","NO")</x:f>
        <x:v>YES</x:v>
      </x:c>
      <x:c r="T9874" s="139" t="n">
        <x:f>IF(S9874="YES",R9874,-1E+99)</x:f>
        <x:v>-8361.67063734612</x:v>
      </x:c>
    </x:row>
    <x:row r="9875">
      <x:c r="A9875" s="139"/>
      <x:c r="B9875" s="139"/>
      <x:c r="C9875" s="139"/>
      <x:c r="D9875" s="139"/>
      <x:c r="E9875" s="139"/>
      <x:c r="F9875" s="139"/>
      <x:c r="G9875" s="139"/>
      <x:c r="H9875" s="139"/>
      <x:c r="I9875" s="266" t="n">
        <x:f>INT((ROW()-ROW($I$46))/((CARROT_CAP+1)*(MESCLUN_CAP+1)))</x:f>
        <x:v>15</x:v>
      </x:c>
      <x:c r="J9875" s="266" t="n">
        <x:f>MOD(INT((ROW()-ROW($I$46))/(MESCLUN_CAP+1)),CARROT_CAP+1)</x:f>
        <x:v>2</x:v>
      </x:c>
      <x:c r="K9875" s="266" t="n">
        <x:f>MOD(ROW()-ROW($I$46),MESCLUN_CAP+1)</x:f>
        <x:v>2</x:v>
      </x:c>
      <x:c r="L9875" s="266" t="n">
        <x:f>SUM(I9875:K9875)</x:f>
        <x:v>19</x:v>
      </x:c>
      <x:c r="M9875" s="267" t="n">
        <x:f>I9875*TOMATO_HOURS*WEEKS*(1+TOMATO_DIM)^I9875+J9875*CARROT_HOURS*WEEKS*(1+CARROT_DIM)^J9875+K9875*MESCLUN_HOURS*WEEKS*(1+MESCLUN_DIM)^K9875</x:f>
        <x:v>5794.586591211137</x:v>
      </x:c>
      <x:c r="N9875" s="267" t="n">
        <x:f>MAX(M9875-FARMER_HOURS,0)/TEMP_HOURS_PER_WORKER</x:f>
        <x:v>3.5240184661188447</x:v>
      </x:c>
      <x:c r="O9875" s="268" t="n">
        <x:f>I9875*TOMATO_PRICE+J9875*CARROT_PRICE+K9875*MESCLUN_PRICE</x:f>
        <x:v>141588</x:v>
      </x:c>
      <x:c r="P9875" s="268" t="n">
        <x:f>I9875*TOMATO_FERTILIZER+J9875*CARROT_FERTILIZER+K9875*MESCLUN_FERTILIZER</x:f>
        <x:v>15840</x:v>
      </x:c>
      <x:c r="Q9875" s="268" t="n">
        <x:f>MIN(M9875,FARMER_HOURS)*FARMER_RATE+MAX(M9875-FARMER_HOURS,0)*TEMP_RATE</x:f>
        <x:v>113100.46165297112</x:v>
      </x:c>
      <x:c r="R9875" s="268" t="n">
        <x:f>O9875-P9875-Q9875-FIXED_COST</x:f>
        <x:v>-7352.46165297112</x:v>
      </x:c>
      <x:c r="S9875" s="139" t="str">
        <x:f>IF(AND(L9875&lt;=TOTAL_BED_CAP,N9875&lt;=TEMP_WORKER_CAP),"YES","NO")</x:f>
        <x:v>YES</x:v>
      </x:c>
      <x:c r="T9875" s="139" t="n">
        <x:f>IF(S9875="YES",R9875,-1E+99)</x:f>
        <x:v>-7352.46165297112</x:v>
      </x:c>
    </x:row>
    <x:row r="9876">
      <x:c r="A9876" s="139"/>
      <x:c r="B9876" s="139"/>
      <x:c r="C9876" s="139"/>
      <x:c r="D9876" s="139"/>
      <x:c r="E9876" s="139"/>
      <x:c r="F9876" s="139"/>
      <x:c r="G9876" s="139"/>
      <x:c r="H9876" s="139"/>
      <x:c r="I9876" s="266" t="n">
        <x:f>INT((ROW()-ROW($I$46))/((CARROT_CAP+1)*(MESCLUN_CAP+1)))</x:f>
        <x:v>15</x:v>
      </x:c>
      <x:c r="J9876" s="266" t="n">
        <x:f>MOD(INT((ROW()-ROW($I$46))/(MESCLUN_CAP+1)),CARROT_CAP+1)</x:f>
        <x:v>2</x:v>
      </x:c>
      <x:c r="K9876" s="266" t="n">
        <x:f>MOD(ROW()-ROW($I$46),MESCLUN_CAP+1)</x:f>
        <x:v>3</x:v>
      </x:c>
      <x:c r="L9876" s="266" t="n">
        <x:f>SUM(I9876:K9876)</x:f>
        <x:v>20</x:v>
      </x:c>
      <x:c r="M9876" s="267" t="n">
        <x:f>I9876*TOMATO_HOURS*WEEKS*(1+TOMATO_DIM)^I9876+J9876*CARROT_HOURS*WEEKS*(1+CARROT_DIM)^J9876+K9876*MESCLUN_HOURS*WEEKS*(1+MESCLUN_DIM)^K9876</x:f>
        <x:v>5842.448573633012</x:v>
      </x:c>
      <x:c r="N9876" s="267" t="n">
        <x:f>MAX(M9876-FARMER_HOURS,0)/TEMP_HOURS_PER_WORKER</x:f>
        <x:v>3.5572559539118136</x:v>
      </x:c>
      <x:c r="O9876" s="268" t="n">
        <x:f>I9876*TOMATO_PRICE+J9876*CARROT_PRICE+K9876*MESCLUN_PRICE</x:f>
        <x:v>144288</x:v>
      </x:c>
      <x:c r="P9876" s="268" t="n">
        <x:f>I9876*TOMATO_FERTILIZER+J9876*CARROT_FERTILIZER+K9876*MESCLUN_FERTILIZER</x:f>
        <x:v>16720</x:v>
      </x:c>
      <x:c r="Q9876" s="268" t="n">
        <x:f>MIN(M9876,FARMER_HOURS)*FARMER_RATE+MAX(M9876-FARMER_HOURS,0)*TEMP_RATE</x:f>
        <x:v>113931.39884779534</x:v>
      </x:c>
      <x:c r="R9876" s="268" t="n">
        <x:f>O9876-P9876-Q9876-FIXED_COST</x:f>
        <x:v>-6363.398847795339</x:v>
      </x:c>
      <x:c r="S9876" s="139" t="str">
        <x:f>IF(AND(L9876&lt;=TOTAL_BED_CAP,N9876&lt;=TEMP_WORKER_CAP),"YES","NO")</x:f>
        <x:v>YES</x:v>
      </x:c>
      <x:c r="T9876" s="139" t="n">
        <x:f>IF(S9876="YES",R9876,-1E+99)</x:f>
        <x:v>-6363.398847795339</x:v>
      </x:c>
    </x:row>
    <x:row r="9877">
      <x:c r="A9877" s="139"/>
      <x:c r="B9877" s="139"/>
      <x:c r="C9877" s="139"/>
      <x:c r="D9877" s="139"/>
      <x:c r="E9877" s="139"/>
      <x:c r="F9877" s="139"/>
      <x:c r="G9877" s="139"/>
      <x:c r="H9877" s="139"/>
      <x:c r="I9877" s="266" t="n">
        <x:f>INT((ROW()-ROW($I$46))/((CARROT_CAP+1)*(MESCLUN_CAP+1)))</x:f>
        <x:v>15</x:v>
      </x:c>
      <x:c r="J9877" s="266" t="n">
        <x:f>MOD(INT((ROW()-ROW($I$46))/(MESCLUN_CAP+1)),CARROT_CAP+1)</x:f>
        <x:v>2</x:v>
      </x:c>
      <x:c r="K9877" s="266" t="n">
        <x:f>MOD(ROW()-ROW($I$46),MESCLUN_CAP+1)</x:f>
        <x:v>4</x:v>
      </x:c>
      <x:c r="L9877" s="266" t="n">
        <x:f>SUM(I9877:K9877)</x:f>
        <x:v>21</x:v>
      </x:c>
      <x:c r="M9877" s="267" t="n">
        <x:f>I9877*TOMATO_HOURS*WEEKS*(1+TOMATO_DIM)^I9877+J9877*CARROT_HOURS*WEEKS*(1+CARROT_DIM)^J9877+K9877*MESCLUN_HOURS*WEEKS*(1+MESCLUN_DIM)^K9877</x:f>
        <x:v>5891.492689355668</x:v>
      </x:c>
      <x:c r="N9877" s="267" t="n">
        <x:f>MAX(M9877-FARMER_HOURS,0)/TEMP_HOURS_PER_WORKER</x:f>
        <x:v>3.5913143676081023</x:v>
      </x:c>
      <x:c r="O9877" s="268" t="n">
        <x:f>I9877*TOMATO_PRICE+J9877*CARROT_PRICE+K9877*MESCLUN_PRICE</x:f>
        <x:v>146988</x:v>
      </x:c>
      <x:c r="P9877" s="268" t="n">
        <x:f>I9877*TOMATO_FERTILIZER+J9877*CARROT_FERTILIZER+K9877*MESCLUN_FERTILIZER</x:f>
        <x:v>17600</x:v>
      </x:c>
      <x:c r="Q9877" s="268" t="n">
        <x:f>MIN(M9877,FARMER_HOURS)*FARMER_RATE+MAX(M9877-FARMER_HOURS,0)*TEMP_RATE</x:f>
        <x:v>114782.85919020257</x:v>
      </x:c>
      <x:c r="R9877" s="268" t="n">
        <x:f>O9877-P9877-Q9877-FIXED_COST</x:f>
        <x:v>-5394.8591902025655</x:v>
      </x:c>
      <x:c r="S9877" s="139" t="str">
        <x:f>IF(AND(L9877&lt;=TOTAL_BED_CAP,N9877&lt;=TEMP_WORKER_CAP),"YES","NO")</x:f>
        <x:v>YES</x:v>
      </x:c>
      <x:c r="T9877" s="139" t="n">
        <x:f>IF(S9877="YES",R9877,-1E+99)</x:f>
        <x:v>-5394.8591902025655</x:v>
      </x:c>
    </x:row>
    <x:row r="9878">
      <x:c r="A9878" s="139"/>
      <x:c r="B9878" s="139"/>
      <x:c r="C9878" s="139"/>
      <x:c r="D9878" s="139"/>
      <x:c r="E9878" s="139"/>
      <x:c r="F9878" s="139"/>
      <x:c r="G9878" s="139"/>
      <x:c r="H9878" s="139"/>
      <x:c r="I9878" s="266" t="n">
        <x:f>INT((ROW()-ROW($I$46))/((CARROT_CAP+1)*(MESCLUN_CAP+1)))</x:f>
        <x:v>15</x:v>
      </x:c>
      <x:c r="J9878" s="266" t="n">
        <x:f>MOD(INT((ROW()-ROW($I$46))/(MESCLUN_CAP+1)),CARROT_CAP+1)</x:f>
        <x:v>2</x:v>
      </x:c>
      <x:c r="K9878" s="266" t="n">
        <x:f>MOD(ROW()-ROW($I$46),MESCLUN_CAP+1)</x:f>
        <x:v>5</x:v>
      </x:c>
      <x:c r="L9878" s="266" t="n">
        <x:f>SUM(I9878:K9878)</x:f>
        <x:v>22</x:v>
      </x:c>
      <x:c r="M9878" s="267" t="n">
        <x:f>I9878*TOMATO_HOURS*WEEKS*(1+TOMATO_DIM)^I9878+J9878*CARROT_HOURS*WEEKS*(1+CARROT_DIM)^J9878+K9878*MESCLUN_HOURS*WEEKS*(1+MESCLUN_DIM)^K9878</x:f>
        <x:v>5941.741013276871</x:v>
      </x:c>
      <x:c r="N9878" s="267" t="n">
        <x:f>MAX(M9878-FARMER_HOURS,0)/TEMP_HOURS_PER_WORKER</x:f>
        <x:v>3.6262090369978273</x:v>
      </x:c>
      <x:c r="O9878" s="268" t="n">
        <x:f>I9878*TOMATO_PRICE+J9878*CARROT_PRICE+K9878*MESCLUN_PRICE</x:f>
        <x:v>149688</x:v>
      </x:c>
      <x:c r="P9878" s="268" t="n">
        <x:f>I9878*TOMATO_FERTILIZER+J9878*CARROT_FERTILIZER+K9878*MESCLUN_FERTILIZER</x:f>
        <x:v>18480</x:v>
      </x:c>
      <x:c r="Q9878" s="268" t="n">
        <x:f>MIN(M9878,FARMER_HOURS)*FARMER_RATE+MAX(M9878-FARMER_HOURS,0)*TEMP_RATE</x:f>
        <x:v>115655.22592494567</x:v>
      </x:c>
      <x:c r="R9878" s="268" t="n">
        <x:f>O9878-P9878-Q9878-FIXED_COST</x:f>
        <x:v>-4447.225924945669</x:v>
      </x:c>
      <x:c r="S9878" s="139" t="str">
        <x:f>IF(AND(L9878&lt;=TOTAL_BED_CAP,N9878&lt;=TEMP_WORKER_CAP),"YES","NO")</x:f>
        <x:v>YES</x:v>
      </x:c>
      <x:c r="T9878" s="139" t="n">
        <x:f>IF(S9878="YES",R9878,-1E+99)</x:f>
        <x:v>-4447.225924945669</x:v>
      </x:c>
    </x:row>
    <x:row r="9879">
      <x:c r="A9879" s="139"/>
      <x:c r="B9879" s="139"/>
      <x:c r="C9879" s="139"/>
      <x:c r="D9879" s="139"/>
      <x:c r="E9879" s="139"/>
      <x:c r="F9879" s="139"/>
      <x:c r="G9879" s="139"/>
      <x:c r="H9879" s="139"/>
      <x:c r="I9879" s="266" t="n">
        <x:f>INT((ROW()-ROW($I$46))/((CARROT_CAP+1)*(MESCLUN_CAP+1)))</x:f>
        <x:v>15</x:v>
      </x:c>
      <x:c r="J9879" s="266" t="n">
        <x:f>MOD(INT((ROW()-ROW($I$46))/(MESCLUN_CAP+1)),CARROT_CAP+1)</x:f>
        <x:v>2</x:v>
      </x:c>
      <x:c r="K9879" s="266" t="n">
        <x:f>MOD(ROW()-ROW($I$46),MESCLUN_CAP+1)</x:f>
        <x:v>6</x:v>
      </x:c>
      <x:c r="L9879" s="266" t="n">
        <x:f>SUM(I9879:K9879)</x:f>
        <x:v>23</x:v>
      </x:c>
      <x:c r="M9879" s="267" t="n">
        <x:f>I9879*TOMATO_HOURS*WEEKS*(1+TOMATO_DIM)^I9879+J9879*CARROT_HOURS*WEEKS*(1+CARROT_DIM)^J9879+K9879*MESCLUN_HOURS*WEEKS*(1+MESCLUN_DIM)^K9879</x:f>
        <x:v>5993.215987458504</x:v>
      </x:c>
      <x:c r="N9879" s="267" t="n">
        <x:f>MAX(M9879-FARMER_HOURS,0)/TEMP_HOURS_PER_WORKER</x:f>
        <x:v>3.6619555468461833</x:v>
      </x:c>
      <x:c r="O9879" s="268" t="n">
        <x:f>I9879*TOMATO_PRICE+J9879*CARROT_PRICE+K9879*MESCLUN_PRICE</x:f>
        <x:v>152388</x:v>
      </x:c>
      <x:c r="P9879" s="268" t="n">
        <x:f>I9879*TOMATO_FERTILIZER+J9879*CARROT_FERTILIZER+K9879*MESCLUN_FERTILIZER</x:f>
        <x:v>19360</x:v>
      </x:c>
      <x:c r="Q9879" s="268" t="n">
        <x:f>MIN(M9879,FARMER_HOURS)*FARMER_RATE+MAX(M9879-FARMER_HOURS,0)*TEMP_RATE</x:f>
        <x:v>116548.88867115458</x:v>
      </x:c>
      <x:c r="R9879" s="268" t="n">
        <x:f>O9879-P9879-Q9879-FIXED_COST</x:f>
        <x:v>-3520.8886711545783</x:v>
      </x:c>
      <x:c r="S9879" s="139" t="str">
        <x:f>IF(AND(L9879&lt;=TOTAL_BED_CAP,N9879&lt;=TEMP_WORKER_CAP),"YES","NO")</x:f>
        <x:v>YES</x:v>
      </x:c>
      <x:c r="T9879" s="139" t="n">
        <x:f>IF(S9879="YES",R9879,-1E+99)</x:f>
        <x:v>-3520.8886711545783</x:v>
      </x:c>
    </x:row>
    <x:row r="9880">
      <x:c r="A9880" s="139"/>
      <x:c r="B9880" s="139"/>
      <x:c r="C9880" s="139"/>
      <x:c r="D9880" s="139"/>
      <x:c r="E9880" s="139"/>
      <x:c r="F9880" s="139"/>
      <x:c r="G9880" s="139"/>
      <x:c r="H9880" s="139"/>
      <x:c r="I9880" s="266" t="n">
        <x:f>INT((ROW()-ROW($I$46))/((CARROT_CAP+1)*(MESCLUN_CAP+1)))</x:f>
        <x:v>15</x:v>
      </x:c>
      <x:c r="J9880" s="266" t="n">
        <x:f>MOD(INT((ROW()-ROW($I$46))/(MESCLUN_CAP+1)),CARROT_CAP+1)</x:f>
        <x:v>2</x:v>
      </x:c>
      <x:c r="K9880" s="266" t="n">
        <x:f>MOD(ROW()-ROW($I$46),MESCLUN_CAP+1)</x:f>
        <x:v>7</x:v>
      </x:c>
      <x:c r="L9880" s="266" t="n">
        <x:f>SUM(I9880:K9880)</x:f>
        <x:v>24</x:v>
      </x:c>
      <x:c r="M9880" s="267" t="n">
        <x:f>I9880*TOMATO_HOURS*WEEKS*(1+TOMATO_DIM)^I9880+J9880*CARROT_HOURS*WEEKS*(1+CARROT_DIM)^J9880+K9880*MESCLUN_HOURS*WEEKS*(1+MESCLUN_DIM)^K9880</x:f>
        <x:v>6045.940426856465</x:v>
      </x:c>
      <x:c r="N9880" s="267" t="n">
        <x:f>MAX(M9880-FARMER_HOURS,0)/TEMP_HOURS_PER_WORKER</x:f>
        <x:v>3.698569740872545</x:v>
      </x:c>
      <x:c r="O9880" s="268" t="n">
        <x:f>I9880*TOMATO_PRICE+J9880*CARROT_PRICE+K9880*MESCLUN_PRICE</x:f>
        <x:v>155088</x:v>
      </x:c>
      <x:c r="P9880" s="268" t="n">
        <x:f>I9880*TOMATO_FERTILIZER+J9880*CARROT_FERTILIZER+K9880*MESCLUN_FERTILIZER</x:f>
        <x:v>20240</x:v>
      </x:c>
      <x:c r="Q9880" s="268" t="n">
        <x:f>MIN(M9880,FARMER_HOURS)*FARMER_RATE+MAX(M9880-FARMER_HOURS,0)*TEMP_RATE</x:f>
        <x:v>117464.24352181362</x:v>
      </x:c>
      <x:c r="R9880" s="268" t="n">
        <x:f>O9880-P9880-Q9880-FIXED_COST</x:f>
        <x:v>-2616.2435218136234</x:v>
      </x:c>
      <x:c r="S9880" s="139" t="str">
        <x:f>IF(AND(L9880&lt;=TOTAL_BED_CAP,N9880&lt;=TEMP_WORKER_CAP),"YES","NO")</x:f>
        <x:v>YES</x:v>
      </x:c>
      <x:c r="T9880" s="139" t="n">
        <x:f>IF(S9880="YES",R9880,-1E+99)</x:f>
        <x:v>-2616.2435218136234</x:v>
      </x:c>
    </x:row>
    <x:row r="9881">
      <x:c r="A9881" s="139"/>
      <x:c r="B9881" s="139"/>
      <x:c r="C9881" s="139"/>
      <x:c r="D9881" s="139"/>
      <x:c r="E9881" s="139"/>
      <x:c r="F9881" s="139"/>
      <x:c r="G9881" s="139"/>
      <x:c r="H9881" s="139"/>
      <x:c r="I9881" s="266" t="n">
        <x:f>INT((ROW()-ROW($I$46))/((CARROT_CAP+1)*(MESCLUN_CAP+1)))</x:f>
        <x:v>15</x:v>
      </x:c>
      <x:c r="J9881" s="266" t="n">
        <x:f>MOD(INT((ROW()-ROW($I$46))/(MESCLUN_CAP+1)),CARROT_CAP+1)</x:f>
        <x:v>2</x:v>
      </x:c>
      <x:c r="K9881" s="266" t="n">
        <x:f>MOD(ROW()-ROW($I$46),MESCLUN_CAP+1)</x:f>
        <x:v>8</x:v>
      </x:c>
      <x:c r="L9881" s="266" t="n">
        <x:f>SUM(I9881:K9881)</x:f>
        <x:v>25</x:v>
      </x:c>
      <x:c r="M9881" s="267" t="n">
        <x:f>I9881*TOMATO_HOURS*WEEKS*(1+TOMATO_DIM)^I9881+J9881*CARROT_HOURS*WEEKS*(1+CARROT_DIM)^J9881+K9881*MESCLUN_HOURS*WEEKS*(1+MESCLUN_DIM)^K9881</x:f>
        <x:v>6099.9375251364445</x:v>
      </x:c>
      <x:c r="N9881" s="267" t="n">
        <x:f>MAX(M9881-FARMER_HOURS,0)/TEMP_HOURS_PER_WORKER</x:f>
        <x:v>3.7360677257891974</x:v>
      </x:c>
      <x:c r="O9881" s="268" t="n">
        <x:f>I9881*TOMATO_PRICE+J9881*CARROT_PRICE+K9881*MESCLUN_PRICE</x:f>
        <x:v>157788</x:v>
      </x:c>
      <x:c r="P9881" s="268" t="n">
        <x:f>I9881*TOMATO_FERTILIZER+J9881*CARROT_FERTILIZER+K9881*MESCLUN_FERTILIZER</x:f>
        <x:v>21120</x:v>
      </x:c>
      <x:c r="Q9881" s="268" t="n">
        <x:f>MIN(M9881,FARMER_HOURS)*FARMER_RATE+MAX(M9881-FARMER_HOURS,0)*TEMP_RATE</x:f>
        <x:v>118401.69314472994</x:v>
      </x:c>
      <x:c r="R9881" s="268" t="n">
        <x:f>O9881-P9881-Q9881-FIXED_COST</x:f>
        <x:v>-1733.693144729943</x:v>
      </x:c>
      <x:c r="S9881" s="139" t="str">
        <x:f>IF(AND(L9881&lt;=TOTAL_BED_CAP,N9881&lt;=TEMP_WORKER_CAP),"YES","NO")</x:f>
        <x:v>YES</x:v>
      </x:c>
      <x:c r="T9881" s="139" t="n">
        <x:f>IF(S9881="YES",R9881,-1E+99)</x:f>
        <x:v>-1733.693144729943</x:v>
      </x:c>
    </x:row>
    <x:row r="9882">
      <x:c r="A9882" s="139"/>
      <x:c r="B9882" s="139"/>
      <x:c r="C9882" s="139"/>
      <x:c r="D9882" s="139"/>
      <x:c r="E9882" s="139"/>
      <x:c r="F9882" s="139"/>
      <x:c r="G9882" s="139"/>
      <x:c r="H9882" s="139"/>
      <x:c r="I9882" s="266" t="n">
        <x:f>INT((ROW()-ROW($I$46))/((CARROT_CAP+1)*(MESCLUN_CAP+1)))</x:f>
        <x:v>15</x:v>
      </x:c>
      <x:c r="J9882" s="266" t="n">
        <x:f>MOD(INT((ROW()-ROW($I$46))/(MESCLUN_CAP+1)),CARROT_CAP+1)</x:f>
        <x:v>2</x:v>
      </x:c>
      <x:c r="K9882" s="266" t="n">
        <x:f>MOD(ROW()-ROW($I$46),MESCLUN_CAP+1)</x:f>
        <x:v>9</x:v>
      </x:c>
      <x:c r="L9882" s="266" t="n">
        <x:f>SUM(I9882:K9882)</x:f>
        <x:v>26</x:v>
      </x:c>
      <x:c r="M9882" s="267" t="n">
        <x:f>I9882*TOMATO_HOURS*WEEKS*(1+TOMATO_DIM)^I9882+J9882*CARROT_HOURS*WEEKS*(1+CARROT_DIM)^J9882+K9882*MESCLUN_HOURS*WEEKS*(1+MESCLUN_DIM)^K9882</x:f>
        <x:v>6155.230860576839</x:v>
      </x:c>
      <x:c r="N9882" s="267" t="n">
        <x:f>MAX(M9882-FARMER_HOURS,0)/TEMP_HOURS_PER_WORKER</x:f>
        <x:v>3.774465875400583</x:v>
      </x:c>
      <x:c r="O9882" s="268" t="n">
        <x:f>I9882*TOMATO_PRICE+J9882*CARROT_PRICE+K9882*MESCLUN_PRICE</x:f>
        <x:v>160488</x:v>
      </x:c>
      <x:c r="P9882" s="268" t="n">
        <x:f>I9882*TOMATO_FERTILIZER+J9882*CARROT_FERTILIZER+K9882*MESCLUN_FERTILIZER</x:f>
        <x:v>22000</x:v>
      </x:c>
      <x:c r="Q9882" s="268" t="n">
        <x:f>MIN(M9882,FARMER_HOURS)*FARMER_RATE+MAX(M9882-FARMER_HOURS,0)*TEMP_RATE</x:f>
        <x:v>119361.64688501458</x:v>
      </x:c>
      <x:c r="R9882" s="268" t="n">
        <x:f>O9882-P9882-Q9882-FIXED_COST</x:f>
        <x:v>-873.6468850145757</x:v>
      </x:c>
      <x:c r="S9882" s="139" t="str">
        <x:f>IF(AND(L9882&lt;=TOTAL_BED_CAP,N9882&lt;=TEMP_WORKER_CAP),"YES","NO")</x:f>
        <x:v>YES</x:v>
      </x:c>
      <x:c r="T9882" s="139" t="n">
        <x:f>IF(S9882="YES",R9882,-1E+99)</x:f>
        <x:v>-873.6468850145757</x:v>
      </x:c>
    </x:row>
    <x:row r="9883">
      <x:c r="A9883" s="139"/>
      <x:c r="B9883" s="139"/>
      <x:c r="C9883" s="139"/>
      <x:c r="D9883" s="139"/>
      <x:c r="E9883" s="139"/>
      <x:c r="F9883" s="139"/>
      <x:c r="G9883" s="139"/>
      <x:c r="H9883" s="139"/>
      <x:c r="I9883" s="266" t="n">
        <x:f>INT((ROW()-ROW($I$46))/((CARROT_CAP+1)*(MESCLUN_CAP+1)))</x:f>
        <x:v>15</x:v>
      </x:c>
      <x:c r="J9883" s="266" t="n">
        <x:f>MOD(INT((ROW()-ROW($I$46))/(MESCLUN_CAP+1)),CARROT_CAP+1)</x:f>
        <x:v>2</x:v>
      </x:c>
      <x:c r="K9883" s="266" t="n">
        <x:f>MOD(ROW()-ROW($I$46),MESCLUN_CAP+1)</x:f>
        <x:v>10</x:v>
      </x:c>
      <x:c r="L9883" s="266" t="n">
        <x:f>SUM(I9883:K9883)</x:f>
        <x:v>27</x:v>
      </x:c>
      <x:c r="M9883" s="267" t="n">
        <x:f>I9883*TOMATO_HOURS*WEEKS*(1+TOMATO_DIM)^I9883+J9883*CARROT_HOURS*WEEKS*(1+CARROT_DIM)^J9883+K9883*MESCLUN_HOURS*WEEKS*(1+MESCLUN_DIM)^K9883</x:f>
        <x:v>6211.844402060052</x:v>
      </x:c>
      <x:c r="N9883" s="267" t="n">
        <x:f>MAX(M9883-FARMER_HOURS,0)/TEMP_HOURS_PER_WORKER</x:f>
        <x:v>3.813780834763925</x:v>
      </x:c>
      <x:c r="O9883" s="268" t="n">
        <x:f>I9883*TOMATO_PRICE+J9883*CARROT_PRICE+K9883*MESCLUN_PRICE</x:f>
        <x:v>163188</x:v>
      </x:c>
      <x:c r="P9883" s="268" t="n">
        <x:f>I9883*TOMATO_FERTILIZER+J9883*CARROT_FERTILIZER+K9883*MESCLUN_FERTILIZER</x:f>
        <x:v>22880</x:v>
      </x:c>
      <x:c r="Q9883" s="268" t="n">
        <x:f>MIN(M9883,FARMER_HOURS)*FARMER_RATE+MAX(M9883-FARMER_HOURS,0)*TEMP_RATE</x:f>
        <x:v>120344.52086909812</x:v>
      </x:c>
      <x:c r="R9883" s="268" t="n">
        <x:f>O9883-P9883-Q9883-FIXED_COST</x:f>
        <x:v>-36.52086909812351</x:v>
      </x:c>
      <x:c r="S9883" s="139" t="str">
        <x:f>IF(AND(L9883&lt;=TOTAL_BED_CAP,N9883&lt;=TEMP_WORKER_CAP),"YES","NO")</x:f>
        <x:v>YES</x:v>
      </x:c>
      <x:c r="T9883" s="139" t="n">
        <x:f>IF(S9883="YES",R9883,-1E+99)</x:f>
        <x:v>-36.52086909812351</x:v>
      </x:c>
    </x:row>
    <x:row r="9884">
      <x:c r="A9884" s="139"/>
      <x:c r="B9884" s="139"/>
      <x:c r="C9884" s="139"/>
      <x:c r="D9884" s="139"/>
      <x:c r="E9884" s="139"/>
      <x:c r="F9884" s="139"/>
      <x:c r="G9884" s="139"/>
      <x:c r="H9884" s="139"/>
      <x:c r="I9884" s="266" t="n">
        <x:f>INT((ROW()-ROW($I$46))/((CARROT_CAP+1)*(MESCLUN_CAP+1)))</x:f>
        <x:v>15</x:v>
      </x:c>
      <x:c r="J9884" s="266" t="n">
        <x:f>MOD(INT((ROW()-ROW($I$46))/(MESCLUN_CAP+1)),CARROT_CAP+1)</x:f>
        <x:v>2</x:v>
      </x:c>
      <x:c r="K9884" s="266" t="n">
        <x:f>MOD(ROW()-ROW($I$46),MESCLUN_CAP+1)</x:f>
        <x:v>11</x:v>
      </x:c>
      <x:c r="L9884" s="266" t="n">
        <x:f>SUM(I9884:K9884)</x:f>
        <x:v>28</x:v>
      </x:c>
      <x:c r="M9884" s="267" t="n">
        <x:f>I9884*TOMATO_HOURS*WEEKS*(1+TOMATO_DIM)^I9884+J9884*CARROT_HOURS*WEEKS*(1+CARROT_DIM)^J9884+K9884*MESCLUN_HOURS*WEEKS*(1+MESCLUN_DIM)^K9884</x:f>
        <x:v>6269.802515153491</x:v>
      </x:c>
      <x:c r="N9884" s="267" t="n">
        <x:f>MAX(M9884-FARMER_HOURS,0)/TEMP_HOURS_PER_WORKER</x:f>
        <x:v>3.8540295244121467</x:v>
      </x:c>
      <x:c r="O9884" s="268" t="n">
        <x:f>I9884*TOMATO_PRICE+J9884*CARROT_PRICE+K9884*MESCLUN_PRICE</x:f>
        <x:v>165888</x:v>
      </x:c>
      <x:c r="P9884" s="268" t="n">
        <x:f>I9884*TOMATO_FERTILIZER+J9884*CARROT_FERTILIZER+K9884*MESCLUN_FERTILIZER</x:f>
        <x:v>23760</x:v>
      </x:c>
      <x:c r="Q9884" s="268" t="n">
        <x:f>MIN(M9884,FARMER_HOURS)*FARMER_RATE+MAX(M9884-FARMER_HOURS,0)*TEMP_RATE</x:f>
        <x:v>121350.73811030366</x:v>
      </x:c>
      <x:c r="R9884" s="268" t="n">
        <x:f>O9884-P9884-Q9884-FIXED_COST</x:f>
        <x:v>777.2618896963395</x:v>
      </x:c>
      <x:c r="S9884" s="139" t="str">
        <x:f>IF(AND(L9884&lt;=TOTAL_BED_CAP,N9884&lt;=TEMP_WORKER_CAP),"YES","NO")</x:f>
        <x:v>YES</x:v>
      </x:c>
      <x:c r="T9884" s="139" t="n">
        <x:f>IF(S9884="YES",R9884,-1E+99)</x:f>
        <x:v>777.2618896963395</x:v>
      </x:c>
    </x:row>
    <x:row r="9885">
      <x:c r="A9885" s="139"/>
      <x:c r="B9885" s="139"/>
      <x:c r="C9885" s="139"/>
      <x:c r="D9885" s="139"/>
      <x:c r="E9885" s="139"/>
      <x:c r="F9885" s="139"/>
      <x:c r="G9885" s="139"/>
      <x:c r="H9885" s="139"/>
      <x:c r="I9885" s="266" t="n">
        <x:f>INT((ROW()-ROW($I$46))/((CARROT_CAP+1)*(MESCLUN_CAP+1)))</x:f>
        <x:v>15</x:v>
      </x:c>
      <x:c r="J9885" s="266" t="n">
        <x:f>MOD(INT((ROW()-ROW($I$46))/(MESCLUN_CAP+1)),CARROT_CAP+1)</x:f>
        <x:v>2</x:v>
      </x:c>
      <x:c r="K9885" s="266" t="n">
        <x:f>MOD(ROW()-ROW($I$46),MESCLUN_CAP+1)</x:f>
        <x:v>12</x:v>
      </x:c>
      <x:c r="L9885" s="266" t="n">
        <x:f>SUM(I9885:K9885)</x:f>
        <x:v>29</x:v>
      </x:c>
      <x:c r="M9885" s="267" t="n">
        <x:f>I9885*TOMATO_HOURS*WEEKS*(1+TOMATO_DIM)^I9885+J9885*CARROT_HOURS*WEEKS*(1+CARROT_DIM)^J9885+K9885*MESCLUN_HOURS*WEEKS*(1+MESCLUN_DIM)^K9885</x:f>
        <x:v>6329.129968281555</x:v>
      </x:c>
      <x:c r="N9885" s="267" t="n">
        <x:f>MAX(M9885-FARMER_HOURS,0)/TEMP_HOURS_PER_WORKER</x:f>
        <x:v>3.895229144639969</x:v>
      </x:c>
      <x:c r="O9885" s="268" t="n">
        <x:f>I9885*TOMATO_PRICE+J9885*CARROT_PRICE+K9885*MESCLUN_PRICE</x:f>
        <x:v>168588</x:v>
      </x:c>
      <x:c r="P9885" s="268" t="n">
        <x:f>I9885*TOMATO_FERTILIZER+J9885*CARROT_FERTILIZER+K9885*MESCLUN_FERTILIZER</x:f>
        <x:v>24640</x:v>
      </x:c>
      <x:c r="Q9885" s="268" t="n">
        <x:f>MIN(M9885,FARMER_HOURS)*FARMER_RATE+MAX(M9885-FARMER_HOURS,0)*TEMP_RATE</x:f>
        <x:v>122380.72861599922</x:v>
      </x:c>
      <x:c r="R9885" s="268" t="n">
        <x:f>O9885-P9885-Q9885-FIXED_COST</x:f>
        <x:v>1567.2713840007782</x:v>
      </x:c>
      <x:c r="S9885" s="139" t="str">
        <x:f>IF(AND(L9885&lt;=TOTAL_BED_CAP,N9885&lt;=TEMP_WORKER_CAP),"YES","NO")</x:f>
        <x:v>YES</x:v>
      </x:c>
      <x:c r="T9885" s="139" t="n">
        <x:f>IF(S9885="YES",R9885,-1E+99)</x:f>
        <x:v>1567.2713840007782</x:v>
      </x:c>
    </x:row>
    <x:row r="9886">
      <x:c r="A9886" s="139"/>
      <x:c r="B9886" s="139"/>
      <x:c r="C9886" s="139"/>
      <x:c r="D9886" s="139"/>
      <x:c r="E9886" s="139"/>
      <x:c r="F9886" s="139"/>
      <x:c r="G9886" s="139"/>
      <x:c r="H9886" s="139"/>
      <x:c r="I9886" s="266" t="n">
        <x:f>INT((ROW()-ROW($I$46))/((CARROT_CAP+1)*(MESCLUN_CAP+1)))</x:f>
        <x:v>15</x:v>
      </x:c>
      <x:c r="J9886" s="266" t="n">
        <x:f>MOD(INT((ROW()-ROW($I$46))/(MESCLUN_CAP+1)),CARROT_CAP+1)</x:f>
        <x:v>2</x:v>
      </x:c>
      <x:c r="K9886" s="266" t="n">
        <x:f>MOD(ROW()-ROW($I$46),MESCLUN_CAP+1)</x:f>
        <x:v>13</x:v>
      </x:c>
      <x:c r="L9886" s="266" t="n">
        <x:f>SUM(I9886:K9886)</x:f>
        <x:v>30</x:v>
      </x:c>
      <x:c r="M9886" s="267" t="n">
        <x:f>I9886*TOMATO_HOURS*WEEKS*(1+TOMATO_DIM)^I9886+J9886*CARROT_HOURS*WEEKS*(1+CARROT_DIM)^J9886+K9886*MESCLUN_HOURS*WEEKS*(1+MESCLUN_DIM)^K9886</x:f>
        <x:v>6389.851938989939</x:v>
      </x:c>
      <x:c r="N9886" s="267" t="n">
        <x:f>MAX(M9886-FARMER_HOURS,0)/TEMP_HOURS_PER_WORKER</x:f>
        <x:v>3.9373971798541243</x:v>
      </x:c>
      <x:c r="O9886" s="268" t="n">
        <x:f>I9886*TOMATO_PRICE+J9886*CARROT_PRICE+K9886*MESCLUN_PRICE</x:f>
        <x:v>171288</x:v>
      </x:c>
      <x:c r="P9886" s="268" t="n">
        <x:f>I9886*TOMATO_FERTILIZER+J9886*CARROT_FERTILIZER+K9886*MESCLUN_FERTILIZER</x:f>
        <x:v>25520</x:v>
      </x:c>
      <x:c r="Q9886" s="268" t="n">
        <x:f>MIN(M9886,FARMER_HOURS)*FARMER_RATE+MAX(M9886-FARMER_HOURS,0)*TEMP_RATE</x:f>
        <x:v>123434.92949635311</x:v>
      </x:c>
      <x:c r="R9886" s="268" t="n">
        <x:f>O9886-P9886-Q9886-FIXED_COST</x:f>
        <x:v>2333.070503646886</x:v>
      </x:c>
      <x:c r="S9886" s="139" t="str">
        <x:f>IF(AND(L9886&lt;=TOTAL_BED_CAP,N9886&lt;=TEMP_WORKER_CAP),"YES","NO")</x:f>
        <x:v>YES</x:v>
      </x:c>
      <x:c r="T9886" s="139" t="n">
        <x:f>IF(S9886="YES",R9886,-1E+99)</x:f>
        <x:v>2333.070503646886</x:v>
      </x:c>
    </x:row>
    <x:row r="9887">
      <x:c r="A9887" s="139"/>
      <x:c r="B9887" s="139"/>
      <x:c r="C9887" s="139"/>
      <x:c r="D9887" s="139"/>
      <x:c r="E9887" s="139"/>
      <x:c r="F9887" s="139"/>
      <x:c r="G9887" s="139"/>
      <x:c r="H9887" s="139"/>
      <x:c r="I9887" s="266" t="n">
        <x:f>INT((ROW()-ROW($I$46))/((CARROT_CAP+1)*(MESCLUN_CAP+1)))</x:f>
        <x:v>15</x:v>
      </x:c>
      <x:c r="J9887" s="266" t="n">
        <x:f>MOD(INT((ROW()-ROW($I$46))/(MESCLUN_CAP+1)),CARROT_CAP+1)</x:f>
        <x:v>2</x:v>
      </x:c>
      <x:c r="K9887" s="266" t="n">
        <x:f>MOD(ROW()-ROW($I$46),MESCLUN_CAP+1)</x:f>
        <x:v>14</x:v>
      </x:c>
      <x:c r="L9887" s="266" t="n">
        <x:f>SUM(I9887:K9887)</x:f>
        <x:v>31</x:v>
      </x:c>
      <x:c r="M9887" s="267" t="n">
        <x:f>I9887*TOMATO_HOURS*WEEKS*(1+TOMATO_DIM)^I9887+J9887*CARROT_HOURS*WEEKS*(1+CARROT_DIM)^J9887+K9887*MESCLUN_HOURS*WEEKS*(1+MESCLUN_DIM)^K9887</x:f>
        <x:v>6451.9940203036</x:v>
      </x:c>
      <x:c r="N9887" s="267" t="n">
        <x:f>MAX(M9887-FARMER_HOURS,0)/TEMP_HOURS_PER_WORKER</x:f>
        <x:v>3.9805514029886115</x:v>
      </x:c>
      <x:c r="O9887" s="268" t="n">
        <x:f>I9887*TOMATO_PRICE+J9887*CARROT_PRICE+K9887*MESCLUN_PRICE</x:f>
        <x:v>173988</x:v>
      </x:c>
      <x:c r="P9887" s="268" t="n">
        <x:f>I9887*TOMATO_FERTILIZER+J9887*CARROT_FERTILIZER+K9887*MESCLUN_FERTILIZER</x:f>
        <x:v>26400</x:v>
      </x:c>
      <x:c r="Q9887" s="268" t="n">
        <x:f>MIN(M9887,FARMER_HOURS)*FARMER_RATE+MAX(M9887-FARMER_HOURS,0)*TEMP_RATE</x:f>
        <x:v>124513.78507471528</x:v>
      </x:c>
      <x:c r="R9887" s="268" t="n">
        <x:f>O9887-P9887-Q9887-FIXED_COST</x:f>
        <x:v>3074.2149252847157</x:v>
      </x:c>
      <x:c r="S9887" s="139" t="str">
        <x:f>IF(AND(L9887&lt;=TOTAL_BED_CAP,N9887&lt;=TEMP_WORKER_CAP),"YES","NO")</x:f>
        <x:v>YES</x:v>
      </x:c>
      <x:c r="T9887" s="139" t="n">
        <x:f>IF(S9887="YES",R9887,-1E+99)</x:f>
        <x:v>3074.2149252847157</x:v>
      </x:c>
    </x:row>
    <x:row r="9888">
      <x:c r="A9888" s="139"/>
      <x:c r="B9888" s="139"/>
      <x:c r="C9888" s="139"/>
      <x:c r="D9888" s="139"/>
      <x:c r="E9888" s="139"/>
      <x:c r="F9888" s="139"/>
      <x:c r="G9888" s="139"/>
      <x:c r="H9888" s="139"/>
      <x:c r="I9888" s="266" t="n">
        <x:f>INT((ROW()-ROW($I$46))/((CARROT_CAP+1)*(MESCLUN_CAP+1)))</x:f>
        <x:v>15</x:v>
      </x:c>
      <x:c r="J9888" s="266" t="n">
        <x:f>MOD(INT((ROW()-ROW($I$46))/(MESCLUN_CAP+1)),CARROT_CAP+1)</x:f>
        <x:v>2</x:v>
      </x:c>
      <x:c r="K9888" s="266" t="n">
        <x:f>MOD(ROW()-ROW($I$46),MESCLUN_CAP+1)</x:f>
        <x:v>15</x:v>
      </x:c>
      <x:c r="L9888" s="266" t="n">
        <x:f>SUM(I9888:K9888)</x:f>
        <x:v>32</x:v>
      </x:c>
      <x:c r="M9888" s="267" t="n">
        <x:f>I9888*TOMATO_HOURS*WEEKS*(1+TOMATO_DIM)^I9888+J9888*CARROT_HOURS*WEEKS*(1+CARROT_DIM)^J9888+K9888*MESCLUN_HOURS*WEEKS*(1+MESCLUN_DIM)^K9888</x:f>
        <x:v>6515.582227179747</x:v>
      </x:c>
      <x:c r="N9888" s="267" t="n">
        <x:f>MAX(M9888-FARMER_HOURS,0)/TEMP_HOURS_PER_WORKER</x:f>
        <x:v>4.024709879985935</x:v>
      </x:c>
      <x:c r="O9888" s="268" t="n">
        <x:f>I9888*TOMATO_PRICE+J9888*CARROT_PRICE+K9888*MESCLUN_PRICE</x:f>
        <x:v>176688</x:v>
      </x:c>
      <x:c r="P9888" s="268" t="n">
        <x:f>I9888*TOMATO_FERTILIZER+J9888*CARROT_FERTILIZER+K9888*MESCLUN_FERTILIZER</x:f>
        <x:v>27280</x:v>
      </x:c>
      <x:c r="Q9888" s="268" t="n">
        <x:f>MIN(M9888,FARMER_HOURS)*FARMER_RATE+MAX(M9888-FARMER_HOURS,0)*TEMP_RATE</x:f>
        <x:v>125617.74699964839</x:v>
      </x:c>
      <x:c r="R9888" s="268" t="n">
        <x:f>O9888-P9888-Q9888-FIXED_COST</x:f>
        <x:v>3790.253000351615</x:v>
      </x:c>
      <x:c r="S9888" s="139" t="str">
        <x:f>IF(AND(L9888&lt;=TOTAL_BED_CAP,N9888&lt;=TEMP_WORKER_CAP),"YES","NO")</x:f>
        <x:v>NO</x:v>
      </x:c>
      <x:c r="T9888" s="139" t="n">
        <x:f>IF(S9888="YES",R9888,-1E+99)</x:f>
        <x:v>-1e+99</x:v>
      </x:c>
    </x:row>
    <x:row r="9889">
      <x:c r="A9889" s="139"/>
      <x:c r="B9889" s="139"/>
      <x:c r="C9889" s="139"/>
      <x:c r="D9889" s="139"/>
      <x:c r="E9889" s="139"/>
      <x:c r="F9889" s="139"/>
      <x:c r="G9889" s="139"/>
      <x:c r="H9889" s="139"/>
      <x:c r="I9889" s="266" t="n">
        <x:f>INT((ROW()-ROW($I$46))/((CARROT_CAP+1)*(MESCLUN_CAP+1)))</x:f>
        <x:v>15</x:v>
      </x:c>
      <x:c r="J9889" s="266" t="n">
        <x:f>MOD(INT((ROW()-ROW($I$46))/(MESCLUN_CAP+1)),CARROT_CAP+1)</x:f>
        <x:v>2</x:v>
      </x:c>
      <x:c r="K9889" s="266" t="n">
        <x:f>MOD(ROW()-ROW($I$46),MESCLUN_CAP+1)</x:f>
        <x:v>16</x:v>
      </x:c>
      <x:c r="L9889" s="266" t="n">
        <x:f>SUM(I9889:K9889)</x:f>
        <x:v>33</x:v>
      </x:c>
      <x:c r="M9889" s="267" t="n">
        <x:f>I9889*TOMATO_HOURS*WEEKS*(1+TOMATO_DIM)^I9889+J9889*CARROT_HOURS*WEEKS*(1+CARROT_DIM)^J9889+K9889*MESCLUN_HOURS*WEEKS*(1+MESCLUN_DIM)^K9889</x:f>
        <x:v>6580.643003057236</x:v>
      </x:c>
      <x:c r="N9889" s="267" t="n">
        <x:f>MAX(M9889-FARMER_HOURS,0)/TEMP_HOURS_PER_WORKER</x:f>
        <x:v>4.069890974345302</x:v>
      </x:c>
      <x:c r="O9889" s="268" t="n">
        <x:f>I9889*TOMATO_PRICE+J9889*CARROT_PRICE+K9889*MESCLUN_PRICE</x:f>
        <x:v>179388</x:v>
      </x:c>
      <x:c r="P9889" s="268" t="n">
        <x:f>I9889*TOMATO_FERTILIZER+J9889*CARROT_FERTILIZER+K9889*MESCLUN_FERTILIZER</x:f>
        <x:v>28160</x:v>
      </x:c>
      <x:c r="Q9889" s="268" t="n">
        <x:f>MIN(M9889,FARMER_HOURS)*FARMER_RATE+MAX(M9889-FARMER_HOURS,0)*TEMP_RATE</x:f>
        <x:v>126747.27435863255</x:v>
      </x:c>
      <x:c r="R9889" s="268" t="n">
        <x:f>O9889-P9889-Q9889-FIXED_COST</x:f>
        <x:v>4480.725641367448</x:v>
      </x:c>
      <x:c r="S9889" s="139" t="str">
        <x:f>IF(AND(L9889&lt;=TOTAL_BED_CAP,N9889&lt;=TEMP_WORKER_CAP),"YES","NO")</x:f>
        <x:v>NO</x:v>
      </x:c>
      <x:c r="T9889" s="139" t="n">
        <x:f>IF(S9889="YES",R9889,-1E+99)</x:f>
        <x:v>-1e+99</x:v>
      </x:c>
    </x:row>
    <x:row r="9890">
      <x:c r="A9890" s="139"/>
      <x:c r="B9890" s="139"/>
      <x:c r="C9890" s="139"/>
      <x:c r="D9890" s="139"/>
      <x:c r="E9890" s="139"/>
      <x:c r="F9890" s="139"/>
      <x:c r="G9890" s="139"/>
      <x:c r="H9890" s="139"/>
      <x:c r="I9890" s="266" t="n">
        <x:f>INT((ROW()-ROW($I$46))/((CARROT_CAP+1)*(MESCLUN_CAP+1)))</x:f>
        <x:v>15</x:v>
      </x:c>
      <x:c r="J9890" s="266" t="n">
        <x:f>MOD(INT((ROW()-ROW($I$46))/(MESCLUN_CAP+1)),CARROT_CAP+1)</x:f>
        <x:v>2</x:v>
      </x:c>
      <x:c r="K9890" s="266" t="n">
        <x:f>MOD(ROW()-ROW($I$46),MESCLUN_CAP+1)</x:f>
        <x:v>17</x:v>
      </x:c>
      <x:c r="L9890" s="266" t="n">
        <x:f>SUM(I9890:K9890)</x:f>
        <x:v>34</x:v>
      </x:c>
      <x:c r="M9890" s="267" t="n">
        <x:f>I9890*TOMATO_HOURS*WEEKS*(1+TOMATO_DIM)^I9890+J9890*CARROT_HOURS*WEEKS*(1+CARROT_DIM)^J9890+K9890*MESCLUN_HOURS*WEEKS*(1+MESCLUN_DIM)^K9890</x:f>
        <x:v>6647.203226503776</x:v>
      </x:c>
      <x:c r="N9890" s="267" t="n">
        <x:f>MAX(M9890-FARMER_HOURS,0)/TEMP_HOURS_PER_WORKER</x:f>
        <x:v>4.116113351738734</x:v>
      </x:c>
      <x:c r="O9890" s="268" t="n">
        <x:f>I9890*TOMATO_PRICE+J9890*CARROT_PRICE+K9890*MESCLUN_PRICE</x:f>
        <x:v>182088</x:v>
      </x:c>
      <x:c r="P9890" s="268" t="n">
        <x:f>I9890*TOMATO_FERTILIZER+J9890*CARROT_FERTILIZER+K9890*MESCLUN_FERTILIZER</x:f>
        <x:v>29040</x:v>
      </x:c>
      <x:c r="Q9890" s="268" t="n">
        <x:f>MIN(M9890,FARMER_HOURS)*FARMER_RATE+MAX(M9890-FARMER_HOURS,0)*TEMP_RATE</x:f>
        <x:v>127902.83379346834</x:v>
      </x:c>
      <x:c r="R9890" s="268" t="n">
        <x:f>O9890-P9890-Q9890-FIXED_COST</x:f>
        <x:v>5145.166206531663</x:v>
      </x:c>
      <x:c r="S9890" s="139" t="str">
        <x:f>IF(AND(L9890&lt;=TOTAL_BED_CAP,N9890&lt;=TEMP_WORKER_CAP),"YES","NO")</x:f>
        <x:v>NO</x:v>
      </x:c>
      <x:c r="T9890" s="139" t="n">
        <x:f>IF(S9890="YES",R9890,-1E+99)</x:f>
        <x:v>-1e+99</x:v>
      </x:c>
    </x:row>
    <x:row r="9891">
      <x:c r="A9891" s="139"/>
      <x:c r="B9891" s="139"/>
      <x:c r="C9891" s="139"/>
      <x:c r="D9891" s="139"/>
      <x:c r="E9891" s="139"/>
      <x:c r="F9891" s="139"/>
      <x:c r="G9891" s="139"/>
      <x:c r="H9891" s="139"/>
      <x:c r="I9891" s="266" t="n">
        <x:f>INT((ROW()-ROW($I$46))/((CARROT_CAP+1)*(MESCLUN_CAP+1)))</x:f>
        <x:v>15</x:v>
      </x:c>
      <x:c r="J9891" s="266" t="n">
        <x:f>MOD(INT((ROW()-ROW($I$46))/(MESCLUN_CAP+1)),CARROT_CAP+1)</x:f>
        <x:v>2</x:v>
      </x:c>
      <x:c r="K9891" s="266" t="n">
        <x:f>MOD(ROW()-ROW($I$46),MESCLUN_CAP+1)</x:f>
        <x:v>18</x:v>
      </x:c>
      <x:c r="L9891" s="266" t="n">
        <x:f>SUM(I9891:K9891)</x:f>
        <x:v>35</x:v>
      </x:c>
      <x:c r="M9891" s="267" t="n">
        <x:f>I9891*TOMATO_HOURS*WEEKS*(1+TOMATO_DIM)^I9891+J9891*CARROT_HOURS*WEEKS*(1+CARROT_DIM)^J9891+K9891*MESCLUN_HOURS*WEEKS*(1+MESCLUN_DIM)^K9891</x:f>
        <x:v>6715.290217962363</x:v>
      </x:c>
      <x:c r="N9891" s="267" t="n">
        <x:f>MAX(M9891-FARMER_HOURS,0)/TEMP_HOURS_PER_WORKER</x:f>
        <x:v>4.163395984696086</x:v>
      </x:c>
      <x:c r="O9891" s="268" t="n">
        <x:f>I9891*TOMATO_PRICE+J9891*CARROT_PRICE+K9891*MESCLUN_PRICE</x:f>
        <x:v>184788</x:v>
      </x:c>
      <x:c r="P9891" s="268" t="n">
        <x:f>I9891*TOMATO_FERTILIZER+J9891*CARROT_FERTILIZER+K9891*MESCLUN_FERTILIZER</x:f>
        <x:v>29920</x:v>
      </x:c>
      <x:c r="Q9891" s="268" t="n">
        <x:f>MIN(M9891,FARMER_HOURS)*FARMER_RATE+MAX(M9891-FARMER_HOURS,0)*TEMP_RATE</x:f>
        <x:v>129084.89961740214</x:v>
      </x:c>
      <x:c r="R9891" s="268" t="n">
        <x:f>O9891-P9891-Q9891-FIXED_COST</x:f>
        <x:v>5783.100382597855</x:v>
      </x:c>
      <x:c r="S9891" s="139" t="str">
        <x:f>IF(AND(L9891&lt;=TOTAL_BED_CAP,N9891&lt;=TEMP_WORKER_CAP),"YES","NO")</x:f>
        <x:v>NO</x:v>
      </x:c>
      <x:c r="T9891" s="139" t="n">
        <x:f>IF(S9891="YES",R9891,-1E+99)</x:f>
        <x:v>-1e+99</x:v>
      </x:c>
    </x:row>
    <x:row r="9892">
      <x:c r="A9892" s="139"/>
      <x:c r="B9892" s="139"/>
      <x:c r="C9892" s="139"/>
      <x:c r="D9892" s="139"/>
      <x:c r="E9892" s="139"/>
      <x:c r="F9892" s="139"/>
      <x:c r="G9892" s="139"/>
      <x:c r="H9892" s="139"/>
      <x:c r="I9892" s="266" t="n">
        <x:f>INT((ROW()-ROW($I$46))/((CARROT_CAP+1)*(MESCLUN_CAP+1)))</x:f>
        <x:v>15</x:v>
      </x:c>
      <x:c r="J9892" s="266" t="n">
        <x:f>MOD(INT((ROW()-ROW($I$46))/(MESCLUN_CAP+1)),CARROT_CAP+1)</x:f>
        <x:v>2</x:v>
      </x:c>
      <x:c r="K9892" s="266" t="n">
        <x:f>MOD(ROW()-ROW($I$46),MESCLUN_CAP+1)</x:f>
        <x:v>19</x:v>
      </x:c>
      <x:c r="L9892" s="266" t="n">
        <x:f>SUM(I9892:K9892)</x:f>
        <x:v>36</x:v>
      </x:c>
      <x:c r="M9892" s="267" t="n">
        <x:f>I9892*TOMATO_HOURS*WEEKS*(1+TOMATO_DIM)^I9892+J9892*CARROT_HOURS*WEEKS*(1+CARROT_DIM)^J9892+K9892*MESCLUN_HOURS*WEEKS*(1+MESCLUN_DIM)^K9892</x:f>
        <x:v>6784.931746598386</x:v>
      </x:c>
      <x:c r="N9892" s="267" t="n">
        <x:f>MAX(M9892-FARMER_HOURS,0)/TEMP_HOURS_PER_WORKER</x:f>
        <x:v>4.2117581573599905</x:v>
      </x:c>
      <x:c r="O9892" s="268" t="n">
        <x:f>I9892*TOMATO_PRICE+J9892*CARROT_PRICE+K9892*MESCLUN_PRICE</x:f>
        <x:v>187488</x:v>
      </x:c>
      <x:c r="P9892" s="268" t="n">
        <x:f>I9892*TOMATO_FERTILIZER+J9892*CARROT_FERTILIZER+K9892*MESCLUN_FERTILIZER</x:f>
        <x:v>30800</x:v>
      </x:c>
      <x:c r="Q9892" s="268" t="n">
        <x:f>MIN(M9892,FARMER_HOURS)*FARMER_RATE+MAX(M9892-FARMER_HOURS,0)*TEMP_RATE</x:f>
        <x:v>130293.95393399976</x:v>
      </x:c>
      <x:c r="R9892" s="268" t="n">
        <x:f>O9892-P9892-Q9892-FIXED_COST</x:f>
        <x:v>6394.046066000243</x:v>
      </x:c>
      <x:c r="S9892" s="139" t="str">
        <x:f>IF(AND(L9892&lt;=TOTAL_BED_CAP,N9892&lt;=TEMP_WORKER_CAP),"YES","NO")</x:f>
        <x:v>NO</x:v>
      </x:c>
      <x:c r="T9892" s="139" t="n">
        <x:f>IF(S9892="YES",R9892,-1E+99)</x:f>
        <x:v>-1e+99</x:v>
      </x:c>
    </x:row>
    <x:row r="9893">
      <x:c r="A9893" s="139"/>
      <x:c r="B9893" s="139"/>
      <x:c r="C9893" s="139"/>
      <x:c r="D9893" s="139"/>
      <x:c r="E9893" s="139"/>
      <x:c r="F9893" s="139"/>
      <x:c r="G9893" s="139"/>
      <x:c r="H9893" s="139"/>
      <x:c r="I9893" s="266" t="n">
        <x:f>INT((ROW()-ROW($I$46))/((CARROT_CAP+1)*(MESCLUN_CAP+1)))</x:f>
        <x:v>15</x:v>
      </x:c>
      <x:c r="J9893" s="266" t="n">
        <x:f>MOD(INT((ROW()-ROW($I$46))/(MESCLUN_CAP+1)),CARROT_CAP+1)</x:f>
        <x:v>2</x:v>
      </x:c>
      <x:c r="K9893" s="266" t="n">
        <x:f>MOD(ROW()-ROW($I$46),MESCLUN_CAP+1)</x:f>
        <x:v>20</x:v>
      </x:c>
      <x:c r="L9893" s="266" t="n">
        <x:f>SUM(I9893:K9893)</x:f>
        <x:v>37</x:v>
      </x:c>
      <x:c r="M9893" s="267" t="n">
        <x:f>I9893*TOMATO_HOURS*WEEKS*(1+TOMATO_DIM)^I9893+J9893*CARROT_HOURS*WEEKS*(1+CARROT_DIM)^J9893+K9893*MESCLUN_HOURS*WEEKS*(1+MESCLUN_DIM)^K9893</x:f>
        <x:v>6856.156037248862</x:v>
      </x:c>
      <x:c r="N9893" s="267" t="n">
        <x:f>MAX(M9893-FARMER_HOURS,0)/TEMP_HOURS_PER_WORKER</x:f>
        <x:v>4.26121947031171</x:v>
      </x:c>
      <x:c r="O9893" s="268" t="n">
        <x:f>I9893*TOMATO_PRICE+J9893*CARROT_PRICE+K9893*MESCLUN_PRICE</x:f>
        <x:v>190188</x:v>
      </x:c>
      <x:c r="P9893" s="268" t="n">
        <x:f>I9893*TOMATO_FERTILIZER+J9893*CARROT_FERTILIZER+K9893*MESCLUN_FERTILIZER</x:f>
        <x:v>31680</x:v>
      </x:c>
      <x:c r="Q9893" s="268" t="n">
        <x:f>MIN(M9893,FARMER_HOURS)*FARMER_RATE+MAX(M9893-FARMER_HOURS,0)*TEMP_RATE</x:f>
        <x:v>131530.48675779274</x:v>
      </x:c>
      <x:c r="R9893" s="268" t="n">
        <x:f>O9893-P9893-Q9893-FIXED_COST</x:f>
        <x:v>6977.513242207264</x:v>
      </x:c>
      <x:c r="S9893" s="139" t="str">
        <x:f>IF(AND(L9893&lt;=TOTAL_BED_CAP,N9893&lt;=TEMP_WORKER_CAP),"YES","NO")</x:f>
        <x:v>NO</x:v>
      </x:c>
      <x:c r="T9893" s="139" t="n">
        <x:f>IF(S9893="YES",R9893,-1E+99)</x:f>
        <x:v>-1e+99</x:v>
      </x:c>
    </x:row>
    <x:row r="9894">
      <x:c r="A9894" s="139"/>
      <x:c r="B9894" s="139"/>
      <x:c r="C9894" s="139"/>
      <x:c r="D9894" s="139"/>
      <x:c r="E9894" s="139"/>
      <x:c r="F9894" s="139"/>
      <x:c r="G9894" s="139"/>
      <x:c r="H9894" s="139"/>
      <x:c r="I9894" s="266" t="n">
        <x:f>INT((ROW()-ROW($I$46))/((CARROT_CAP+1)*(MESCLUN_CAP+1)))</x:f>
        <x:v>15</x:v>
      </x:c>
      <x:c r="J9894" s="266" t="n">
        <x:f>MOD(INT((ROW()-ROW($I$46))/(MESCLUN_CAP+1)),CARROT_CAP+1)</x:f>
        <x:v>2</x:v>
      </x:c>
      <x:c r="K9894" s="266" t="n">
        <x:f>MOD(ROW()-ROW($I$46),MESCLUN_CAP+1)</x:f>
        <x:v>21</x:v>
      </x:c>
      <x:c r="L9894" s="266" t="n">
        <x:f>SUM(I9894:K9894)</x:f>
        <x:v>38</x:v>
      </x:c>
      <x:c r="M9894" s="267" t="n">
        <x:f>I9894*TOMATO_HOURS*WEEKS*(1+TOMATO_DIM)^I9894+J9894*CARROT_HOURS*WEEKS*(1+CARROT_DIM)^J9894+K9894*MESCLUN_HOURS*WEEKS*(1+MESCLUN_DIM)^K9894</x:f>
        <x:v>6928.991777475307</x:v>
      </x:c>
      <x:c r="N9894" s="267" t="n">
        <x:f>MAX(M9894-FARMER_HOURS,0)/TEMP_HOURS_PER_WORKER</x:f>
        <x:v>4.311799845468963</x:v>
      </x:c>
      <x:c r="O9894" s="268" t="n">
        <x:f>I9894*TOMATO_PRICE+J9894*CARROT_PRICE+K9894*MESCLUN_PRICE</x:f>
        <x:v>192888</x:v>
      </x:c>
      <x:c r="P9894" s="268" t="n">
        <x:f>I9894*TOMATO_FERTILIZER+J9894*CARROT_FERTILIZER+K9894*MESCLUN_FERTILIZER</x:f>
        <x:v>32560</x:v>
      </x:c>
      <x:c r="Q9894" s="268" t="n">
        <x:f>MIN(M9894,FARMER_HOURS)*FARMER_RATE+MAX(M9894-FARMER_HOURS,0)*TEMP_RATE</x:f>
        <x:v>132794.99613672408</x:v>
      </x:c>
      <x:c r="R9894" s="268" t="n">
        <x:f>O9894-P9894-Q9894-FIXED_COST</x:f>
        <x:v>7533.003863275924</x:v>
      </x:c>
      <x:c r="S9894" s="139" t="str">
        <x:f>IF(AND(L9894&lt;=TOTAL_BED_CAP,N9894&lt;=TEMP_WORKER_CAP),"YES","NO")</x:f>
        <x:v>NO</x:v>
      </x:c>
      <x:c r="T9894" s="139" t="n">
        <x:f>IF(S9894="YES",R9894,-1E+99)</x:f>
        <x:v>-1e+99</x:v>
      </x:c>
    </x:row>
    <x:row r="9895">
      <x:c r="A9895" s="139"/>
      <x:c r="B9895" s="139"/>
      <x:c r="C9895" s="139"/>
      <x:c r="D9895" s="139"/>
      <x:c r="E9895" s="139"/>
      <x:c r="F9895" s="139"/>
      <x:c r="G9895" s="139"/>
      <x:c r="H9895" s="139"/>
      <x:c r="I9895" s="266" t="n">
        <x:f>INT((ROW()-ROW($I$46))/((CARROT_CAP+1)*(MESCLUN_CAP+1)))</x:f>
        <x:v>15</x:v>
      </x:c>
      <x:c r="J9895" s="266" t="n">
        <x:f>MOD(INT((ROW()-ROW($I$46))/(MESCLUN_CAP+1)),CARROT_CAP+1)</x:f>
        <x:v>2</x:v>
      </x:c>
      <x:c r="K9895" s="266" t="n">
        <x:f>MOD(ROW()-ROW($I$46),MESCLUN_CAP+1)</x:f>
        <x:v>22</x:v>
      </x:c>
      <x:c r="L9895" s="266" t="n">
        <x:f>SUM(I9895:K9895)</x:f>
        <x:v>39</x:v>
      </x:c>
      <x:c r="M9895" s="267" t="n">
        <x:f>I9895*TOMATO_HOURS*WEEKS*(1+TOMATO_DIM)^I9895+J9895*CARROT_HOURS*WEEKS*(1+CARROT_DIM)^J9895+K9895*MESCLUN_HOURS*WEEKS*(1+MESCLUN_DIM)^K9895</x:f>
        <x:v>7003.468124721702</x:v>
      </x:c>
      <x:c r="N9895" s="267" t="n">
        <x:f>MAX(M9895-FARMER_HOURS,0)/TEMP_HOURS_PER_WORKER</x:f>
        <x:v>4.363519531056737</x:v>
      </x:c>
      <x:c r="O9895" s="268" t="n">
        <x:f>I9895*TOMATO_PRICE+J9895*CARROT_PRICE+K9895*MESCLUN_PRICE</x:f>
        <x:v>195588</x:v>
      </x:c>
      <x:c r="P9895" s="268" t="n">
        <x:f>I9895*TOMATO_FERTILIZER+J9895*CARROT_FERTILIZER+K9895*MESCLUN_FERTILIZER</x:f>
        <x:v>33440</x:v>
      </x:c>
      <x:c r="Q9895" s="268" t="n">
        <x:f>MIN(M9895,FARMER_HOURS)*FARMER_RATE+MAX(M9895-FARMER_HOURS,0)*TEMP_RATE</x:f>
        <x:v>134087.98827641844</x:v>
      </x:c>
      <x:c r="R9895" s="268" t="n">
        <x:f>O9895-P9895-Q9895-FIXED_COST</x:f>
        <x:v>8060.011723581556</x:v>
      </x:c>
      <x:c r="S9895" s="139" t="str">
        <x:f>IF(AND(L9895&lt;=TOTAL_BED_CAP,N9895&lt;=TEMP_WORKER_CAP),"YES","NO")</x:f>
        <x:v>NO</x:v>
      </x:c>
      <x:c r="T9895" s="139" t="n">
        <x:f>IF(S9895="YES",R9895,-1E+99)</x:f>
        <x:v>-1e+99</x:v>
      </x:c>
    </x:row>
    <x:row r="9896">
      <x:c r="A9896" s="139"/>
      <x:c r="B9896" s="139"/>
      <x:c r="C9896" s="139"/>
      <x:c r="D9896" s="139"/>
      <x:c r="E9896" s="139"/>
      <x:c r="F9896" s="139"/>
      <x:c r="G9896" s="139"/>
      <x:c r="H9896" s="139"/>
      <x:c r="I9896" s="266" t="n">
        <x:f>INT((ROW()-ROW($I$46))/((CARROT_CAP+1)*(MESCLUN_CAP+1)))</x:f>
        <x:v>15</x:v>
      </x:c>
      <x:c r="J9896" s="266" t="n">
        <x:f>MOD(INT((ROW()-ROW($I$46))/(MESCLUN_CAP+1)),CARROT_CAP+1)</x:f>
        <x:v>2</x:v>
      </x:c>
      <x:c r="K9896" s="266" t="n">
        <x:f>MOD(ROW()-ROW($I$46),MESCLUN_CAP+1)</x:f>
        <x:v>23</x:v>
      </x:c>
      <x:c r="L9896" s="266" t="n">
        <x:f>SUM(I9896:K9896)</x:f>
        <x:v>40</x:v>
      </x:c>
      <x:c r="M9896" s="267" t="n">
        <x:f>I9896*TOMATO_HOURS*WEEKS*(1+TOMATO_DIM)^I9896+J9896*CARROT_HOURS*WEEKS*(1+CARROT_DIM)^J9896+K9896*MESCLUN_HOURS*WEEKS*(1+MESCLUN_DIM)^K9896</x:f>
        <x:v>7079.614713579139</x:v>
      </x:c>
      <x:c r="N9896" s="267" t="n">
        <x:f>MAX(M9896-FARMER_HOURS,0)/TEMP_HOURS_PER_WORKER</x:f>
        <x:v>4.41639910665218</x:v>
      </x:c>
      <x:c r="O9896" s="268" t="n">
        <x:f>I9896*TOMATO_PRICE+J9896*CARROT_PRICE+K9896*MESCLUN_PRICE</x:f>
        <x:v>198288</x:v>
      </x:c>
      <x:c r="P9896" s="268" t="n">
        <x:f>I9896*TOMATO_FERTILIZER+J9896*CARROT_FERTILIZER+K9896*MESCLUN_FERTILIZER</x:f>
        <x:v>34320</x:v>
      </x:c>
      <x:c r="Q9896" s="268" t="n">
        <x:f>MIN(M9896,FARMER_HOURS)*FARMER_RATE+MAX(M9896-FARMER_HOURS,0)*TEMP_RATE</x:f>
        <x:v>135409.9776663045</x:v>
      </x:c>
      <x:c r="R9896" s="268" t="n">
        <x:f>O9896-P9896-Q9896-FIXED_COST</x:f>
        <x:v>8558.022333695495</x:v>
      </x:c>
      <x:c r="S9896" s="139" t="str">
        <x:f>IF(AND(L9896&lt;=TOTAL_BED_CAP,N9896&lt;=TEMP_WORKER_CAP),"YES","NO")</x:f>
        <x:v>NO</x:v>
      </x:c>
      <x:c r="T9896" s="139" t="n">
        <x:f>IF(S9896="YES",R9896,-1E+99)</x:f>
        <x:v>-1e+99</x:v>
      </x:c>
    </x:row>
    <x:row r="9897">
      <x:c r="A9897" s="139"/>
      <x:c r="B9897" s="139"/>
      <x:c r="C9897" s="139"/>
      <x:c r="D9897" s="139"/>
      <x:c r="E9897" s="139"/>
      <x:c r="F9897" s="139"/>
      <x:c r="G9897" s="139"/>
      <x:c r="H9897" s="139"/>
      <x:c r="I9897" s="266" t="n">
        <x:f>INT((ROW()-ROW($I$46))/((CARROT_CAP+1)*(MESCLUN_CAP+1)))</x:f>
        <x:v>15</x:v>
      </x:c>
      <x:c r="J9897" s="266" t="n">
        <x:f>MOD(INT((ROW()-ROW($I$46))/(MESCLUN_CAP+1)),CARROT_CAP+1)</x:f>
        <x:v>2</x:v>
      </x:c>
      <x:c r="K9897" s="266" t="n">
        <x:f>MOD(ROW()-ROW($I$46),MESCLUN_CAP+1)</x:f>
        <x:v>24</x:v>
      </x:c>
      <x:c r="L9897" s="266" t="n">
        <x:f>SUM(I9897:K9897)</x:f>
        <x:v>41</x:v>
      </x:c>
      <x:c r="M9897" s="267" t="n">
        <x:f>I9897*TOMATO_HOURS*WEEKS*(1+TOMATO_DIM)^I9897+J9897*CARROT_HOURS*WEEKS*(1+CARROT_DIM)^J9897+K9897*MESCLUN_HOURS*WEEKS*(1+MESCLUN_DIM)^K9897</x:f>
        <x:v>7157.461663158634</x:v>
      </x:c>
      <x:c r="N9897" s="267" t="n">
        <x:f>MAX(M9897-FARMER_HOURS,0)/TEMP_HOURS_PER_WORKER</x:f>
        <x:v>4.470459488304607</x:v>
      </x:c>
      <x:c r="O9897" s="268" t="n">
        <x:f>I9897*TOMATO_PRICE+J9897*CARROT_PRICE+K9897*MESCLUN_PRICE</x:f>
        <x:v>200988</x:v>
      </x:c>
      <x:c r="P9897" s="268" t="n">
        <x:f>I9897*TOMATO_FERTILIZER+J9897*CARROT_FERTILIZER+K9897*MESCLUN_FERTILIZER</x:f>
        <x:v>35200</x:v>
      </x:c>
      <x:c r="Q9897" s="268" t="n">
        <x:f>MIN(M9897,FARMER_HOURS)*FARMER_RATE+MAX(M9897-FARMER_HOURS,0)*TEMP_RATE</x:f>
        <x:v>136761.48720761517</x:v>
      </x:c>
      <x:c r="R9897" s="268" t="n">
        <x:f>O9897-P9897-Q9897-FIXED_COST</x:f>
        <x:v>9026.512792384834</x:v>
      </x:c>
      <x:c r="S9897" s="139" t="str">
        <x:f>IF(AND(L9897&lt;=TOTAL_BED_CAP,N9897&lt;=TEMP_WORKER_CAP),"YES","NO")</x:f>
        <x:v>NO</x:v>
      </x:c>
      <x:c r="T9897" s="139" t="n">
        <x:f>IF(S9897="YES",R9897,-1E+99)</x:f>
        <x:v>-1e+99</x:v>
      </x:c>
    </x:row>
    <x:row r="9898">
      <x:c r="A9898" s="139"/>
      <x:c r="B9898" s="139"/>
      <x:c r="C9898" s="139"/>
      <x:c r="D9898" s="139"/>
      <x:c r="E9898" s="139"/>
      <x:c r="F9898" s="139"/>
      <x:c r="G9898" s="139"/>
      <x:c r="H9898" s="139"/>
      <x:c r="I9898" s="266" t="n">
        <x:f>INT((ROW()-ROW($I$46))/((CARROT_CAP+1)*(MESCLUN_CAP+1)))</x:f>
        <x:v>15</x:v>
      </x:c>
      <x:c r="J9898" s="266" t="n">
        <x:f>MOD(INT((ROW()-ROW($I$46))/(MESCLUN_CAP+1)),CARROT_CAP+1)</x:f>
        <x:v>2</x:v>
      </x:c>
      <x:c r="K9898" s="266" t="n">
        <x:f>MOD(ROW()-ROW($I$46),MESCLUN_CAP+1)</x:f>
        <x:v>25</x:v>
      </x:c>
      <x:c r="L9898" s="266" t="n">
        <x:f>SUM(I9898:K9898)</x:f>
        <x:v>42</x:v>
      </x:c>
      <x:c r="M9898" s="267" t="n">
        <x:f>I9898*TOMATO_HOURS*WEEKS*(1+TOMATO_DIM)^I9898+J9898*CARROT_HOURS*WEEKS*(1+CARROT_DIM)^J9898+K9898*MESCLUN_HOURS*WEEKS*(1+MESCLUN_DIM)^K9898</x:f>
        <x:v>7237.039584573732</x:v>
      </x:c>
      <x:c r="N9898" s="267" t="n">
        <x:f>MAX(M9898-FARMER_HOURS,0)/TEMP_HOURS_PER_WORKER</x:f>
        <x:v>4.5257219337317585</x:v>
      </x:c>
      <x:c r="O9898" s="268" t="n">
        <x:f>I9898*TOMATO_PRICE+J9898*CARROT_PRICE+K9898*MESCLUN_PRICE</x:f>
        <x:v>203688</x:v>
      </x:c>
      <x:c r="P9898" s="268" t="n">
        <x:f>I9898*TOMATO_FERTILIZER+J9898*CARROT_FERTILIZER+K9898*MESCLUN_FERTILIZER</x:f>
        <x:v>36080</x:v>
      </x:c>
      <x:c r="Q9898" s="268" t="n">
        <x:f>MIN(M9898,FARMER_HOURS)*FARMER_RATE+MAX(M9898-FARMER_HOURS,0)*TEMP_RATE</x:f>
        <x:v>138143.04834329395</x:v>
      </x:c>
      <x:c r="R9898" s="268" t="n">
        <x:f>O9898-P9898-Q9898-FIXED_COST</x:f>
        <x:v>9464.95165670605</x:v>
      </x:c>
      <x:c r="S9898" s="139" t="str">
        <x:f>IF(AND(L9898&lt;=TOTAL_BED_CAP,N9898&lt;=TEMP_WORKER_CAP),"YES","NO")</x:f>
        <x:v>NO</x:v>
      </x:c>
      <x:c r="T9898" s="139" t="n">
        <x:f>IF(S9898="YES",R9898,-1E+99)</x:f>
        <x:v>-1e+99</x:v>
      </x:c>
    </x:row>
    <x:row r="9899">
      <x:c r="A9899" s="139"/>
      <x:c r="B9899" s="139"/>
      <x:c r="C9899" s="139"/>
      <x:c r="D9899" s="139"/>
      <x:c r="E9899" s="139"/>
      <x:c r="F9899" s="139"/>
      <x:c r="G9899" s="139"/>
      <x:c r="H9899" s="139"/>
      <x:c r="I9899" s="266" t="n">
        <x:f>INT((ROW()-ROW($I$46))/((CARROT_CAP+1)*(MESCLUN_CAP+1)))</x:f>
        <x:v>15</x:v>
      </x:c>
      <x:c r="J9899" s="266" t="n">
        <x:f>MOD(INT((ROW()-ROW($I$46))/(MESCLUN_CAP+1)),CARROT_CAP+1)</x:f>
        <x:v>2</x:v>
      </x:c>
      <x:c r="K9899" s="266" t="n">
        <x:f>MOD(ROW()-ROW($I$46),MESCLUN_CAP+1)</x:f>
        <x:v>26</x:v>
      </x:c>
      <x:c r="L9899" s="266" t="n">
        <x:f>SUM(I9899:K9899)</x:f>
        <x:v>43</x:v>
      </x:c>
      <x:c r="M9899" s="267" t="n">
        <x:f>I9899*TOMATO_HOURS*WEEKS*(1+TOMATO_DIM)^I9899+J9899*CARROT_HOURS*WEEKS*(1+CARROT_DIM)^J9899+K9899*MESCLUN_HOURS*WEEKS*(1+MESCLUN_DIM)^K9899</x:f>
        <x:v>7318.379588534449</x:v>
      </x:c>
      <x:c r="N9899" s="267" t="n">
        <x:f>MAX(M9899-FARMER_HOURS,0)/TEMP_HOURS_PER_WORKER</x:f>
        <x:v>4.582208047593367</x:v>
      </x:c>
      <x:c r="O9899" s="268" t="n">
        <x:f>I9899*TOMATO_PRICE+J9899*CARROT_PRICE+K9899*MESCLUN_PRICE</x:f>
        <x:v>206388</x:v>
      </x:c>
      <x:c r="P9899" s="268" t="n">
        <x:f>I9899*TOMATO_FERTILIZER+J9899*CARROT_FERTILIZER+K9899*MESCLUN_FERTILIZER</x:f>
        <x:v>36960</x:v>
      </x:c>
      <x:c r="Q9899" s="268" t="n">
        <x:f>MIN(M9899,FARMER_HOURS)*FARMER_RATE+MAX(M9899-FARMER_HOURS,0)*TEMP_RATE</x:f>
        <x:v>139555.20118983416</x:v>
      </x:c>
      <x:c r="R9899" s="268" t="n">
        <x:f>O9899-P9899-Q9899-FIXED_COST</x:f>
        <x:v>9872.798810165841</x:v>
      </x:c>
      <x:c r="S9899" s="139" t="str">
        <x:f>IF(AND(L9899&lt;=TOTAL_BED_CAP,N9899&lt;=TEMP_WORKER_CAP),"YES","NO")</x:f>
        <x:v>NO</x:v>
      </x:c>
      <x:c r="T9899" s="139" t="n">
        <x:f>IF(S9899="YES",R9899,-1E+99)</x:f>
        <x:v>-1e+99</x:v>
      </x:c>
    </x:row>
    <x:row r="9900">
      <x:c r="A9900" s="139"/>
      <x:c r="B9900" s="139"/>
      <x:c r="C9900" s="139"/>
      <x:c r="D9900" s="139"/>
      <x:c r="E9900" s="139"/>
      <x:c r="F9900" s="139"/>
      <x:c r="G9900" s="139"/>
      <x:c r="H9900" s="139"/>
      <x:c r="I9900" s="266" t="n">
        <x:f>INT((ROW()-ROW($I$46))/((CARROT_CAP+1)*(MESCLUN_CAP+1)))</x:f>
        <x:v>15</x:v>
      </x:c>
      <x:c r="J9900" s="266" t="n">
        <x:f>MOD(INT((ROW()-ROW($I$46))/(MESCLUN_CAP+1)),CARROT_CAP+1)</x:f>
        <x:v>2</x:v>
      </x:c>
      <x:c r="K9900" s="266" t="n">
        <x:f>MOD(ROW()-ROW($I$46),MESCLUN_CAP+1)</x:f>
        <x:v>27</x:v>
      </x:c>
      <x:c r="L9900" s="266" t="n">
        <x:f>SUM(I9900:K9900)</x:f>
        <x:v>44</x:v>
      </x:c>
      <x:c r="M9900" s="267" t="n">
        <x:f>I9900*TOMATO_HOURS*WEEKS*(1+TOMATO_DIM)^I9900+J9900*CARROT_HOURS*WEEKS*(1+CARROT_DIM)^J9900+K9900*MESCLUN_HOURS*WEEKS*(1+MESCLUN_DIM)^K9900</x:f>
        <x:v>7401.513293054206</x:v>
      </x:c>
      <x:c r="N9900" s="267" t="n">
        <x:f>MAX(M9900-FARMER_HOURS,0)/TEMP_HOURS_PER_WORKER</x:f>
        <x:v>4.639939786843199</x:v>
      </x:c>
      <x:c r="O9900" s="268" t="n">
        <x:f>I9900*TOMATO_PRICE+J9900*CARROT_PRICE+K9900*MESCLUN_PRICE</x:f>
        <x:v>209088</x:v>
      </x:c>
      <x:c r="P9900" s="268" t="n">
        <x:f>I9900*TOMATO_FERTILIZER+J9900*CARROT_FERTILIZER+K9900*MESCLUN_FERTILIZER</x:f>
        <x:v>37840</x:v>
      </x:c>
      <x:c r="Q9900" s="268" t="n">
        <x:f>MIN(M9900,FARMER_HOURS)*FARMER_RATE+MAX(M9900-FARMER_HOURS,0)*TEMP_RATE</x:f>
        <x:v>140998.49467107997</x:v>
      </x:c>
      <x:c r="R9900" s="268" t="n">
        <x:f>O9900-P9900-Q9900-FIXED_COST</x:f>
        <x:v>10249.50532892003</x:v>
      </x:c>
      <x:c r="S9900" s="139" t="str">
        <x:f>IF(AND(L9900&lt;=TOTAL_BED_CAP,N9900&lt;=TEMP_WORKER_CAP),"YES","NO")</x:f>
        <x:v>NO</x:v>
      </x:c>
      <x:c r="T9900" s="139" t="n">
        <x:f>IF(S9900="YES",R9900,-1E+99)</x:f>
        <x:v>-1e+99</x:v>
      </x:c>
    </x:row>
    <x:row r="9901">
      <x:c r="A9901" s="139"/>
      <x:c r="B9901" s="139"/>
      <x:c r="C9901" s="139"/>
      <x:c r="D9901" s="139"/>
      <x:c r="E9901" s="139"/>
      <x:c r="F9901" s="139"/>
      <x:c r="G9901" s="139"/>
      <x:c r="H9901" s="139"/>
      <x:c r="I9901" s="266" t="n">
        <x:f>INT((ROW()-ROW($I$46))/((CARROT_CAP+1)*(MESCLUN_CAP+1)))</x:f>
        <x:v>15</x:v>
      </x:c>
      <x:c r="J9901" s="266" t="n">
        <x:f>MOD(INT((ROW()-ROW($I$46))/(MESCLUN_CAP+1)),CARROT_CAP+1)</x:f>
        <x:v>2</x:v>
      </x:c>
      <x:c r="K9901" s="266" t="n">
        <x:f>MOD(ROW()-ROW($I$46),MESCLUN_CAP+1)</x:f>
        <x:v>28</x:v>
      </x:c>
      <x:c r="L9901" s="266" t="n">
        <x:f>SUM(I9901:K9901)</x:f>
        <x:v>45</x:v>
      </x:c>
      <x:c r="M9901" s="267" t="n">
        <x:f>I9901*TOMATO_HOURS*WEEKS*(1+TOMATO_DIM)^I9901+J9901*CARROT_HOURS*WEEKS*(1+CARROT_DIM)^J9901+K9901*MESCLUN_HOURS*WEEKS*(1+MESCLUN_DIM)^K9901</x:f>
        <x:v>7486.47283127136</x:v>
      </x:c>
      <x:c r="N9901" s="267" t="n">
        <x:f>MAX(M9901-FARMER_HOURS,0)/TEMP_HOURS_PER_WORKER</x:f>
        <x:v>4.698939466160667</x:v>
      </x:c>
      <x:c r="O9901" s="268" t="n">
        <x:f>I9901*TOMATO_PRICE+J9901*CARROT_PRICE+K9901*MESCLUN_PRICE</x:f>
        <x:v>211788</x:v>
      </x:c>
      <x:c r="P9901" s="268" t="n">
        <x:f>I9901*TOMATO_FERTILIZER+J9901*CARROT_FERTILIZER+K9901*MESCLUN_FERTILIZER</x:f>
        <x:v>38720</x:v>
      </x:c>
      <x:c r="Q9901" s="268" t="n">
        <x:f>MIN(M9901,FARMER_HOURS)*FARMER_RATE+MAX(M9901-FARMER_HOURS,0)*TEMP_RATE</x:f>
        <x:v>142473.48665401665</x:v>
      </x:c>
      <x:c r="R9901" s="268" t="n">
        <x:f>O9901-P9901-Q9901-FIXED_COST</x:f>
        <x:v>10594.513345983345</x:v>
      </x:c>
      <x:c r="S9901" s="139" t="str">
        <x:f>IF(AND(L9901&lt;=TOTAL_BED_CAP,N9901&lt;=TEMP_WORKER_CAP),"YES","NO")</x:f>
        <x:v>NO</x:v>
      </x:c>
      <x:c r="T9901" s="139" t="n">
        <x:f>IF(S9901="YES",R9901,-1E+99)</x:f>
        <x:v>-1e+99</x:v>
      </x:c>
    </x:row>
    <x:row r="9902">
      <x:c r="A9902" s="139"/>
      <x:c r="B9902" s="139"/>
      <x:c r="C9902" s="139"/>
      <x:c r="D9902" s="139"/>
      <x:c r="E9902" s="139"/>
      <x:c r="F9902" s="139"/>
      <x:c r="G9902" s="139"/>
      <x:c r="H9902" s="139"/>
      <x:c r="I9902" s="266" t="n">
        <x:f>INT((ROW()-ROW($I$46))/((CARROT_CAP+1)*(MESCLUN_CAP+1)))</x:f>
        <x:v>15</x:v>
      </x:c>
      <x:c r="J9902" s="266" t="n">
        <x:f>MOD(INT((ROW()-ROW($I$46))/(MESCLUN_CAP+1)),CARROT_CAP+1)</x:f>
        <x:v>2</x:v>
      </x:c>
      <x:c r="K9902" s="266" t="n">
        <x:f>MOD(ROW()-ROW($I$46),MESCLUN_CAP+1)</x:f>
        <x:v>29</x:v>
      </x:c>
      <x:c r="L9902" s="266" t="n">
        <x:f>SUM(I9902:K9902)</x:f>
        <x:v>46</x:v>
      </x:c>
      <x:c r="M9902" s="267" t="n">
        <x:f>I9902*TOMATO_HOURS*WEEKS*(1+TOMATO_DIM)^I9902+J9902*CARROT_HOURS*WEEKS*(1+CARROT_DIM)^J9902+K9902*MESCLUN_HOURS*WEEKS*(1+MESCLUN_DIM)^K9902</x:f>
        <x:v>7573.2908593870125</x:v>
      </x:c>
      <x:c r="N9902" s="267" t="n">
        <x:f>MAX(M9902-FARMER_HOURS,0)/TEMP_HOURS_PER_WORKER</x:f>
        <x:v>4.759229763463203</x:v>
      </x:c>
      <x:c r="O9902" s="268" t="n">
        <x:f>I9902*TOMATO_PRICE+J9902*CARROT_PRICE+K9902*MESCLUN_PRICE</x:f>
        <x:v>214488</x:v>
      </x:c>
      <x:c r="P9902" s="268" t="n">
        <x:f>I9902*TOMATO_FERTILIZER+J9902*CARROT_FERTILIZER+K9902*MESCLUN_FERTILIZER</x:f>
        <x:v>39600</x:v>
      </x:c>
      <x:c r="Q9902" s="268" t="n">
        <x:f>MIN(M9902,FARMER_HOURS)*FARMER_RATE+MAX(M9902-FARMER_HOURS,0)*TEMP_RATE</x:f>
        <x:v>143980.74408658006</x:v>
      </x:c>
      <x:c r="R9902" s="268" t="n">
        <x:f>O9902-P9902-Q9902-FIXED_COST</x:f>
        <x:v>10907.25591341994</x:v>
      </x:c>
      <x:c r="S9902" s="139" t="str">
        <x:f>IF(AND(L9902&lt;=TOTAL_BED_CAP,N9902&lt;=TEMP_WORKER_CAP),"YES","NO")</x:f>
        <x:v>NO</x:v>
      </x:c>
      <x:c r="T9902" s="139" t="n">
        <x:f>IF(S9902="YES",R9902,-1E+99)</x:f>
        <x:v>-1e+99</x:v>
      </x:c>
    </x:row>
    <x:row r="9903">
      <x:c r="A9903" s="139"/>
      <x:c r="B9903" s="139"/>
      <x:c r="C9903" s="139"/>
      <x:c r="D9903" s="139"/>
      <x:c r="E9903" s="139"/>
      <x:c r="F9903" s="139"/>
      <x:c r="G9903" s="139"/>
      <x:c r="H9903" s="139"/>
      <x:c r="I9903" s="266" t="n">
        <x:f>INT((ROW()-ROW($I$46))/((CARROT_CAP+1)*(MESCLUN_CAP+1)))</x:f>
        <x:v>15</x:v>
      </x:c>
      <x:c r="J9903" s="266" t="n">
        <x:f>MOD(INT((ROW()-ROW($I$46))/(MESCLUN_CAP+1)),CARROT_CAP+1)</x:f>
        <x:v>2</x:v>
      </x:c>
      <x:c r="K9903" s="266" t="n">
        <x:f>MOD(ROW()-ROW($I$46),MESCLUN_CAP+1)</x:f>
        <x:v>30</x:v>
      </x:c>
      <x:c r="L9903" s="266" t="n">
        <x:f>SUM(I9903:K9903)</x:f>
        <x:v>47</x:v>
      </x:c>
      <x:c r="M9903" s="267" t="n">
        <x:f>I9903*TOMATO_HOURS*WEEKS*(1+TOMATO_DIM)^I9903+J9903*CARROT_HOURS*WEEKS*(1+CARROT_DIM)^J9903+K9903*MESCLUN_HOURS*WEEKS*(1+MESCLUN_DIM)^K9903</x:f>
        <x:v>7662.000564720783</x:v>
      </x:c>
      <x:c r="N9903" s="267" t="n">
        <x:f>MAX(M9903-FARMER_HOURS,0)/TEMP_HOURS_PER_WORKER</x:f>
        <x:v>4.820833725500544</x:v>
      </x:c>
      <x:c r="O9903" s="268" t="n">
        <x:f>I9903*TOMATO_PRICE+J9903*CARROT_PRICE+K9903*MESCLUN_PRICE</x:f>
        <x:v>217188</x:v>
      </x:c>
      <x:c r="P9903" s="268" t="n">
        <x:f>I9903*TOMATO_FERTILIZER+J9903*CARROT_FERTILIZER+K9903*MESCLUN_FERTILIZER</x:f>
        <x:v>40480</x:v>
      </x:c>
      <x:c r="Q9903" s="268" t="n">
        <x:f>MIN(M9903,FARMER_HOURS)*FARMER_RATE+MAX(M9903-FARMER_HOURS,0)*TEMP_RATE</x:f>
        <x:v>145520.84313751358</x:v>
      </x:c>
      <x:c r="R9903" s="268" t="n">
        <x:f>O9903-P9903-Q9903-FIXED_COST</x:f>
        <x:v>11187.156862486416</x:v>
      </x:c>
      <x:c r="S9903" s="139" t="str">
        <x:f>IF(AND(L9903&lt;=TOTAL_BED_CAP,N9903&lt;=TEMP_WORKER_CAP),"YES","NO")</x:f>
        <x:v>NO</x:v>
      </x:c>
      <x:c r="T9903" s="139" t="n">
        <x:f>IF(S9903="YES",R9903,-1E+99)</x:f>
        <x:v>-1e+99</x:v>
      </x:c>
    </x:row>
    <x:row r="9904">
      <x:c r="A9904" s="139"/>
      <x:c r="B9904" s="139"/>
      <x:c r="C9904" s="139"/>
      <x:c r="D9904" s="139"/>
      <x:c r="E9904" s="139"/>
      <x:c r="F9904" s="139"/>
      <x:c r="G9904" s="139"/>
      <x:c r="H9904" s="139"/>
      <x:c r="I9904" s="266" t="n">
        <x:f>INT((ROW()-ROW($I$46))/((CARROT_CAP+1)*(MESCLUN_CAP+1)))</x:f>
        <x:v>15</x:v>
      </x:c>
      <x:c r="J9904" s="266" t="n">
        <x:f>MOD(INT((ROW()-ROW($I$46))/(MESCLUN_CAP+1)),CARROT_CAP+1)</x:f>
        <x:v>3</x:v>
      </x:c>
      <x:c r="K9904" s="266" t="n">
        <x:f>MOD(ROW()-ROW($I$46),MESCLUN_CAP+1)</x:f>
        <x:v>0</x:v>
      </x:c>
      <x:c r="L9904" s="266" t="n">
        <x:f>SUM(I9904:K9904)</x:f>
        <x:v>18</x:v>
      </x:c>
      <x:c r="M9904" s="267" t="n">
        <x:f>I9904*TOMATO_HOURS*WEEKS*(1+TOMATO_DIM)^I9904+J9904*CARROT_HOURS*WEEKS*(1+CARROT_DIM)^J9904+K9904*MESCLUN_HOURS*WEEKS*(1+MESCLUN_DIM)^K9904</x:f>
        <x:v>5736.205184961136</x:v>
      </x:c>
      <x:c r="N9904" s="267" t="n">
        <x:f>MAX(M9904-FARMER_HOURS,0)/TEMP_HOURS_PER_WORKER</x:f>
        <x:v>3.483475822889678</x:v>
      </x:c>
      <x:c r="O9904" s="268" t="n">
        <x:f>I9904*TOMATO_PRICE+J9904*CARROT_PRICE+K9904*MESCLUN_PRICE</x:f>
        <x:v>138282</x:v>
      </x:c>
      <x:c r="P9904" s="268" t="n">
        <x:f>I9904*TOMATO_FERTILIZER+J9904*CARROT_FERTILIZER+K9904*MESCLUN_FERTILIZER</x:f>
        <x:v>14520</x:v>
      </x:c>
      <x:c r="Q9904" s="268" t="n">
        <x:f>MIN(M9904,FARMER_HOURS)*FARMER_RATE+MAX(M9904-FARMER_HOURS,0)*TEMP_RATE</x:f>
        <x:v>112086.89557224195</x:v>
      </x:c>
      <x:c r="R9904" s="268" t="n">
        <x:f>O9904-P9904-Q9904-FIXED_COST</x:f>
        <x:v>-8324.895572241949</x:v>
      </x:c>
      <x:c r="S9904" s="139" t="str">
        <x:f>IF(AND(L9904&lt;=TOTAL_BED_CAP,N9904&lt;=TEMP_WORKER_CAP),"YES","NO")</x:f>
        <x:v>YES</x:v>
      </x:c>
      <x:c r="T9904" s="139" t="n">
        <x:f>IF(S9904="YES",R9904,-1E+99)</x:f>
        <x:v>-8324.895572241949</x:v>
      </x:c>
    </x:row>
    <x:row r="9905">
      <x:c r="A9905" s="139"/>
      <x:c r="B9905" s="139"/>
      <x:c r="C9905" s="139"/>
      <x:c r="D9905" s="139"/>
      <x:c r="E9905" s="139"/>
      <x:c r="F9905" s="139"/>
      <x:c r="G9905" s="139"/>
      <x:c r="H9905" s="139"/>
      <x:c r="I9905" s="266" t="n">
        <x:f>INT((ROW()-ROW($I$46))/((CARROT_CAP+1)*(MESCLUN_CAP+1)))</x:f>
        <x:v>15</x:v>
      </x:c>
      <x:c r="J9905" s="266" t="n">
        <x:f>MOD(INT((ROW()-ROW($I$46))/(MESCLUN_CAP+1)),CARROT_CAP+1)</x:f>
        <x:v>3</x:v>
      </x:c>
      <x:c r="K9905" s="266" t="n">
        <x:f>MOD(ROW()-ROW($I$46),MESCLUN_CAP+1)</x:f>
        <x:v>1</x:v>
      </x:c>
      <x:c r="L9905" s="266" t="n">
        <x:f>SUM(I9905:K9905)</x:f>
        <x:v>19</x:v>
      </x:c>
      <x:c r="M9905" s="267" t="n">
        <x:f>I9905*TOMATO_HOURS*WEEKS*(1+TOMATO_DIM)^I9905+J9905*CARROT_HOURS*WEEKS*(1+CARROT_DIM)^J9905+K9905*MESCLUN_HOURS*WEEKS*(1+MESCLUN_DIM)^K9905</x:f>
        <x:v>5781.767684961136</x:v>
      </x:c>
      <x:c r="N9905" s="267" t="n">
        <x:f>MAX(M9905-FARMER_HOURS,0)/TEMP_HOURS_PER_WORKER</x:f>
        <x:v>3.5151164478896777</x:v>
      </x:c>
      <x:c r="O9905" s="268" t="n">
        <x:f>I9905*TOMATO_PRICE+J9905*CARROT_PRICE+K9905*MESCLUN_PRICE</x:f>
        <x:v>140982</x:v>
      </x:c>
      <x:c r="P9905" s="268" t="n">
        <x:f>I9905*TOMATO_FERTILIZER+J9905*CARROT_FERTILIZER+K9905*MESCLUN_FERTILIZER</x:f>
        <x:v>15400</x:v>
      </x:c>
      <x:c r="Q9905" s="268" t="n">
        <x:f>MIN(M9905,FARMER_HOURS)*FARMER_RATE+MAX(M9905-FARMER_HOURS,0)*TEMP_RATE</x:f>
        <x:v>112877.91119724195</x:v>
      </x:c>
      <x:c r="R9905" s="268" t="n">
        <x:f>O9905-P9905-Q9905-FIXED_COST</x:f>
        <x:v>-7295.911197241949</x:v>
      </x:c>
      <x:c r="S9905" s="139" t="str">
        <x:f>IF(AND(L9905&lt;=TOTAL_BED_CAP,N9905&lt;=TEMP_WORKER_CAP),"YES","NO")</x:f>
        <x:v>YES</x:v>
      </x:c>
      <x:c r="T9905" s="139" t="n">
        <x:f>IF(S9905="YES",R9905,-1E+99)</x:f>
        <x:v>-7295.911197241949</x:v>
      </x:c>
    </x:row>
    <x:row r="9906">
      <x:c r="A9906" s="139"/>
      <x:c r="B9906" s="139"/>
      <x:c r="C9906" s="139"/>
      <x:c r="D9906" s="139"/>
      <x:c r="E9906" s="139"/>
      <x:c r="F9906" s="139"/>
      <x:c r="G9906" s="139"/>
      <x:c r="H9906" s="139"/>
      <x:c r="I9906" s="266" t="n">
        <x:f>INT((ROW()-ROW($I$46))/((CARROT_CAP+1)*(MESCLUN_CAP+1)))</x:f>
        <x:v>15</x:v>
      </x:c>
      <x:c r="J9906" s="266" t="n">
        <x:f>MOD(INT((ROW()-ROW($I$46))/(MESCLUN_CAP+1)),CARROT_CAP+1)</x:f>
        <x:v>3</x:v>
      </x:c>
      <x:c r="K9906" s="266" t="n">
        <x:f>MOD(ROW()-ROW($I$46),MESCLUN_CAP+1)</x:f>
        <x:v>2</x:v>
      </x:c>
      <x:c r="L9906" s="266" t="n">
        <x:f>SUM(I9906:K9906)</x:f>
        <x:v>20</x:v>
      </x:c>
      <x:c r="M9906" s="267" t="n">
        <x:f>I9906*TOMATO_HOURS*WEEKS*(1+TOMATO_DIM)^I9906+J9906*CARROT_HOURS*WEEKS*(1+CARROT_DIM)^J9906+K9906*MESCLUN_HOURS*WEEKS*(1+MESCLUN_DIM)^K9906</x:f>
        <x:v>5828.469247461137</x:v>
      </x:c>
      <x:c r="N9906" s="267" t="n">
        <x:f>MAX(M9906-FARMER_HOURS,0)/TEMP_HOURS_PER_WORKER</x:f>
        <x:v>3.547548088514678</x:v>
      </x:c>
      <x:c r="O9906" s="268" t="n">
        <x:f>I9906*TOMATO_PRICE+J9906*CARROT_PRICE+K9906*MESCLUN_PRICE</x:f>
        <x:v>143682</x:v>
      </x:c>
      <x:c r="P9906" s="268" t="n">
        <x:f>I9906*TOMATO_FERTILIZER+J9906*CARROT_FERTILIZER+K9906*MESCLUN_FERTILIZER</x:f>
        <x:v>16280</x:v>
      </x:c>
      <x:c r="Q9906" s="268" t="n">
        <x:f>MIN(M9906,FARMER_HOURS)*FARMER_RATE+MAX(M9906-FARMER_HOURS,0)*TEMP_RATE</x:f>
        <x:v>113688.70221286695</x:v>
      </x:c>
      <x:c r="R9906" s="268" t="n">
        <x:f>O9906-P9906-Q9906-FIXED_COST</x:f>
        <x:v>-6286.702212866949</x:v>
      </x:c>
      <x:c r="S9906" s="139" t="str">
        <x:f>IF(AND(L9906&lt;=TOTAL_BED_CAP,N9906&lt;=TEMP_WORKER_CAP),"YES","NO")</x:f>
        <x:v>YES</x:v>
      </x:c>
      <x:c r="T9906" s="139" t="n">
        <x:f>IF(S9906="YES",R9906,-1E+99)</x:f>
        <x:v>-6286.702212866949</x:v>
      </x:c>
    </x:row>
    <x:row r="9907">
      <x:c r="A9907" s="139"/>
      <x:c r="B9907" s="139"/>
      <x:c r="C9907" s="139"/>
      <x:c r="D9907" s="139"/>
      <x:c r="E9907" s="139"/>
      <x:c r="F9907" s="139"/>
      <x:c r="G9907" s="139"/>
      <x:c r="H9907" s="139"/>
      <x:c r="I9907" s="266" t="n">
        <x:f>INT((ROW()-ROW($I$46))/((CARROT_CAP+1)*(MESCLUN_CAP+1)))</x:f>
        <x:v>15</x:v>
      </x:c>
      <x:c r="J9907" s="266" t="n">
        <x:f>MOD(INT((ROW()-ROW($I$46))/(MESCLUN_CAP+1)),CARROT_CAP+1)</x:f>
        <x:v>3</x:v>
      </x:c>
      <x:c r="K9907" s="266" t="n">
        <x:f>MOD(ROW()-ROW($I$46),MESCLUN_CAP+1)</x:f>
        <x:v>3</x:v>
      </x:c>
      <x:c r="L9907" s="266" t="n">
        <x:f>SUM(I9907:K9907)</x:f>
        <x:v>21</x:v>
      </x:c>
      <x:c r="M9907" s="267" t="n">
        <x:f>I9907*TOMATO_HOURS*WEEKS*(1+TOMATO_DIM)^I9907+J9907*CARROT_HOURS*WEEKS*(1+CARROT_DIM)^J9907+K9907*MESCLUN_HOURS*WEEKS*(1+MESCLUN_DIM)^K9907</x:f>
        <x:v>5876.3312298830115</x:v>
      </x:c>
      <x:c r="N9907" s="267" t="n">
        <x:f>MAX(M9907-FARMER_HOURS,0)/TEMP_HOURS_PER_WORKER</x:f>
        <x:v>3.580785576307647</x:v>
      </x:c>
      <x:c r="O9907" s="268" t="n">
        <x:f>I9907*TOMATO_PRICE+J9907*CARROT_PRICE+K9907*MESCLUN_PRICE</x:f>
        <x:v>146382</x:v>
      </x:c>
      <x:c r="P9907" s="268" t="n">
        <x:f>I9907*TOMATO_FERTILIZER+J9907*CARROT_FERTILIZER+K9907*MESCLUN_FERTILIZER</x:f>
        <x:v>17160</x:v>
      </x:c>
      <x:c r="Q9907" s="268" t="n">
        <x:f>MIN(M9907,FARMER_HOURS)*FARMER_RATE+MAX(M9907-FARMER_HOURS,0)*TEMP_RATE</x:f>
        <x:v>114519.63940769117</x:v>
      </x:c>
      <x:c r="R9907" s="268" t="n">
        <x:f>O9907-P9907-Q9907-FIXED_COST</x:f>
        <x:v>-5297.639407691167</x:v>
      </x:c>
      <x:c r="S9907" s="139" t="str">
        <x:f>IF(AND(L9907&lt;=TOTAL_BED_CAP,N9907&lt;=TEMP_WORKER_CAP),"YES","NO")</x:f>
        <x:v>YES</x:v>
      </x:c>
      <x:c r="T9907" s="139" t="n">
        <x:f>IF(S9907="YES",R9907,-1E+99)</x:f>
        <x:v>-5297.639407691167</x:v>
      </x:c>
    </x:row>
    <x:row r="9908">
      <x:c r="A9908" s="139"/>
      <x:c r="B9908" s="139"/>
      <x:c r="C9908" s="139"/>
      <x:c r="D9908" s="139"/>
      <x:c r="E9908" s="139"/>
      <x:c r="F9908" s="139"/>
      <x:c r="G9908" s="139"/>
      <x:c r="H9908" s="139"/>
      <x:c r="I9908" s="266" t="n">
        <x:f>INT((ROW()-ROW($I$46))/((CARROT_CAP+1)*(MESCLUN_CAP+1)))</x:f>
        <x:v>15</x:v>
      </x:c>
      <x:c r="J9908" s="266" t="n">
        <x:f>MOD(INT((ROW()-ROW($I$46))/(MESCLUN_CAP+1)),CARROT_CAP+1)</x:f>
        <x:v>3</x:v>
      </x:c>
      <x:c r="K9908" s="266" t="n">
        <x:f>MOD(ROW()-ROW($I$46),MESCLUN_CAP+1)</x:f>
        <x:v>4</x:v>
      </x:c>
      <x:c r="L9908" s="266" t="n">
        <x:f>SUM(I9908:K9908)</x:f>
        <x:v>22</x:v>
      </x:c>
      <x:c r="M9908" s="267" t="n">
        <x:f>I9908*TOMATO_HOURS*WEEKS*(1+TOMATO_DIM)^I9908+J9908*CARROT_HOURS*WEEKS*(1+CARROT_DIM)^J9908+K9908*MESCLUN_HOURS*WEEKS*(1+MESCLUN_DIM)^K9908</x:f>
        <x:v>5925.3753456056675</x:v>
      </x:c>
      <x:c r="N9908" s="267" t="n">
        <x:f>MAX(M9908-FARMER_HOURS,0)/TEMP_HOURS_PER_WORKER</x:f>
        <x:v>3.6148439900039357</x:v>
      </x:c>
      <x:c r="O9908" s="268" t="n">
        <x:f>I9908*TOMATO_PRICE+J9908*CARROT_PRICE+K9908*MESCLUN_PRICE</x:f>
        <x:v>149082</x:v>
      </x:c>
      <x:c r="P9908" s="268" t="n">
        <x:f>I9908*TOMATO_FERTILIZER+J9908*CARROT_FERTILIZER+K9908*MESCLUN_FERTILIZER</x:f>
        <x:v>18040</x:v>
      </x:c>
      <x:c r="Q9908" s="268" t="n">
        <x:f>MIN(M9908,FARMER_HOURS)*FARMER_RATE+MAX(M9908-FARMER_HOURS,0)*TEMP_RATE</x:f>
        <x:v>115371.0997500984</x:v>
      </x:c>
      <x:c r="R9908" s="268" t="n">
        <x:f>O9908-P9908-Q9908-FIXED_COST</x:f>
        <x:v>-4329.099750098394</x:v>
      </x:c>
      <x:c r="S9908" s="139" t="str">
        <x:f>IF(AND(L9908&lt;=TOTAL_BED_CAP,N9908&lt;=TEMP_WORKER_CAP),"YES","NO")</x:f>
        <x:v>YES</x:v>
      </x:c>
      <x:c r="T9908" s="139" t="n">
        <x:f>IF(S9908="YES",R9908,-1E+99)</x:f>
        <x:v>-4329.099750098394</x:v>
      </x:c>
    </x:row>
    <x:row r="9909">
      <x:c r="A9909" s="139"/>
      <x:c r="B9909" s="139"/>
      <x:c r="C9909" s="139"/>
      <x:c r="D9909" s="139"/>
      <x:c r="E9909" s="139"/>
      <x:c r="F9909" s="139"/>
      <x:c r="G9909" s="139"/>
      <x:c r="H9909" s="139"/>
      <x:c r="I9909" s="266" t="n">
        <x:f>INT((ROW()-ROW($I$46))/((CARROT_CAP+1)*(MESCLUN_CAP+1)))</x:f>
        <x:v>15</x:v>
      </x:c>
      <x:c r="J9909" s="266" t="n">
        <x:f>MOD(INT((ROW()-ROW($I$46))/(MESCLUN_CAP+1)),CARROT_CAP+1)</x:f>
        <x:v>3</x:v>
      </x:c>
      <x:c r="K9909" s="266" t="n">
        <x:f>MOD(ROW()-ROW($I$46),MESCLUN_CAP+1)</x:f>
        <x:v>5</x:v>
      </x:c>
      <x:c r="L9909" s="266" t="n">
        <x:f>SUM(I9909:K9909)</x:f>
        <x:v>23</x:v>
      </x:c>
      <x:c r="M9909" s="267" t="n">
        <x:f>I9909*TOMATO_HOURS*WEEKS*(1+TOMATO_DIM)^I9909+J9909*CARROT_HOURS*WEEKS*(1+CARROT_DIM)^J9909+K9909*MESCLUN_HOURS*WEEKS*(1+MESCLUN_DIM)^K9909</x:f>
        <x:v>5975.623669526871</x:v>
      </x:c>
      <x:c r="N9909" s="267" t="n">
        <x:f>MAX(M9909-FARMER_HOURS,0)/TEMP_HOURS_PER_WORKER</x:f>
        <x:v>3.6497386593936603</x:v>
      </x:c>
      <x:c r="O9909" s="268" t="n">
        <x:f>I9909*TOMATO_PRICE+J9909*CARROT_PRICE+K9909*MESCLUN_PRICE</x:f>
        <x:v>151782</x:v>
      </x:c>
      <x:c r="P9909" s="268" t="n">
        <x:f>I9909*TOMATO_FERTILIZER+J9909*CARROT_FERTILIZER+K9909*MESCLUN_FERTILIZER</x:f>
        <x:v>18920</x:v>
      </x:c>
      <x:c r="Q9909" s="268" t="n">
        <x:f>MIN(M9909,FARMER_HOURS)*FARMER_RATE+MAX(M9909-FARMER_HOURS,0)*TEMP_RATE</x:f>
        <x:v>116243.4664848415</x:v>
      </x:c>
      <x:c r="R9909" s="268" t="n">
        <x:f>O9909-P9909-Q9909-FIXED_COST</x:f>
        <x:v>-3381.4664848414977</x:v>
      </x:c>
      <x:c r="S9909" s="139" t="str">
        <x:f>IF(AND(L9909&lt;=TOTAL_BED_CAP,N9909&lt;=TEMP_WORKER_CAP),"YES","NO")</x:f>
        <x:v>YES</x:v>
      </x:c>
      <x:c r="T9909" s="139" t="n">
        <x:f>IF(S9909="YES",R9909,-1E+99)</x:f>
        <x:v>-3381.4664848414977</x:v>
      </x:c>
    </x:row>
    <x:row r="9910">
      <x:c r="A9910" s="139"/>
      <x:c r="B9910" s="139"/>
      <x:c r="C9910" s="139"/>
      <x:c r="D9910" s="139"/>
      <x:c r="E9910" s="139"/>
      <x:c r="F9910" s="139"/>
      <x:c r="G9910" s="139"/>
      <x:c r="H9910" s="139"/>
      <x:c r="I9910" s="266" t="n">
        <x:f>INT((ROW()-ROW($I$46))/((CARROT_CAP+1)*(MESCLUN_CAP+1)))</x:f>
        <x:v>15</x:v>
      </x:c>
      <x:c r="J9910" s="266" t="n">
        <x:f>MOD(INT((ROW()-ROW($I$46))/(MESCLUN_CAP+1)),CARROT_CAP+1)</x:f>
        <x:v>3</x:v>
      </x:c>
      <x:c r="K9910" s="266" t="n">
        <x:f>MOD(ROW()-ROW($I$46),MESCLUN_CAP+1)</x:f>
        <x:v>6</x:v>
      </x:c>
      <x:c r="L9910" s="266" t="n">
        <x:f>SUM(I9910:K9910)</x:f>
        <x:v>24</x:v>
      </x:c>
      <x:c r="M9910" s="267" t="n">
        <x:f>I9910*TOMATO_HOURS*WEEKS*(1+TOMATO_DIM)^I9910+J9910*CARROT_HOURS*WEEKS*(1+CARROT_DIM)^J9910+K9910*MESCLUN_HOURS*WEEKS*(1+MESCLUN_DIM)^K9910</x:f>
        <x:v>6027.098643708504</x:v>
      </x:c>
      <x:c r="N9910" s="267" t="n">
        <x:f>MAX(M9910-FARMER_HOURS,0)/TEMP_HOURS_PER_WORKER</x:f>
        <x:v>3.6854851692420167</x:v>
      </x:c>
      <x:c r="O9910" s="268" t="n">
        <x:f>I9910*TOMATO_PRICE+J9910*CARROT_PRICE+K9910*MESCLUN_PRICE</x:f>
        <x:v>154482</x:v>
      </x:c>
      <x:c r="P9910" s="268" t="n">
        <x:f>I9910*TOMATO_FERTILIZER+J9910*CARROT_FERTILIZER+K9910*MESCLUN_FERTILIZER</x:f>
        <x:v>19800</x:v>
      </x:c>
      <x:c r="Q9910" s="268" t="n">
        <x:f>MIN(M9910,FARMER_HOURS)*FARMER_RATE+MAX(M9910-FARMER_HOURS,0)*TEMP_RATE</x:f>
        <x:v>117137.1292310504</x:v>
      </x:c>
      <x:c r="R9910" s="268" t="n">
        <x:f>O9910-P9910-Q9910-FIXED_COST</x:f>
        <x:v>-2455.129231050407</x:v>
      </x:c>
      <x:c r="S9910" s="139" t="str">
        <x:f>IF(AND(L9910&lt;=TOTAL_BED_CAP,N9910&lt;=TEMP_WORKER_CAP),"YES","NO")</x:f>
        <x:v>YES</x:v>
      </x:c>
      <x:c r="T9910" s="139" t="n">
        <x:f>IF(S9910="YES",R9910,-1E+99)</x:f>
        <x:v>-2455.129231050407</x:v>
      </x:c>
    </x:row>
    <x:row r="9911">
      <x:c r="A9911" s="139"/>
      <x:c r="B9911" s="139"/>
      <x:c r="C9911" s="139"/>
      <x:c r="D9911" s="139"/>
      <x:c r="E9911" s="139"/>
      <x:c r="F9911" s="139"/>
      <x:c r="G9911" s="139"/>
      <x:c r="H9911" s="139"/>
      <x:c r="I9911" s="266" t="n">
        <x:f>INT((ROW()-ROW($I$46))/((CARROT_CAP+1)*(MESCLUN_CAP+1)))</x:f>
        <x:v>15</x:v>
      </x:c>
      <x:c r="J9911" s="266" t="n">
        <x:f>MOD(INT((ROW()-ROW($I$46))/(MESCLUN_CAP+1)),CARROT_CAP+1)</x:f>
        <x:v>3</x:v>
      </x:c>
      <x:c r="K9911" s="266" t="n">
        <x:f>MOD(ROW()-ROW($I$46),MESCLUN_CAP+1)</x:f>
        <x:v>7</x:v>
      </x:c>
      <x:c r="L9911" s="266" t="n">
        <x:f>SUM(I9911:K9911)</x:f>
        <x:v>25</x:v>
      </x:c>
      <x:c r="M9911" s="267" t="n">
        <x:f>I9911*TOMATO_HOURS*WEEKS*(1+TOMATO_DIM)^I9911+J9911*CARROT_HOURS*WEEKS*(1+CARROT_DIM)^J9911+K9911*MESCLUN_HOURS*WEEKS*(1+MESCLUN_DIM)^K9911</x:f>
        <x:v>6079.823083106465</x:v>
      </x:c>
      <x:c r="N9911" s="267" t="n">
        <x:f>MAX(M9911-FARMER_HOURS,0)/TEMP_HOURS_PER_WORKER</x:f>
        <x:v>3.722099363268378</x:v>
      </x:c>
      <x:c r="O9911" s="268" t="n">
        <x:f>I9911*TOMATO_PRICE+J9911*CARROT_PRICE+K9911*MESCLUN_PRICE</x:f>
        <x:v>157182</x:v>
      </x:c>
      <x:c r="P9911" s="268" t="n">
        <x:f>I9911*TOMATO_FERTILIZER+J9911*CARROT_FERTILIZER+K9911*MESCLUN_FERTILIZER</x:f>
        <x:v>20680</x:v>
      </x:c>
      <x:c r="Q9911" s="268" t="n">
        <x:f>MIN(M9911,FARMER_HOURS)*FARMER_RATE+MAX(M9911-FARMER_HOURS,0)*TEMP_RATE</x:f>
        <x:v>118052.48408170945</x:v>
      </x:c>
      <x:c r="R9911" s="268" t="n">
        <x:f>O9911-P9911-Q9911-FIXED_COST</x:f>
        <x:v>-1550.4840817094519</x:v>
      </x:c>
      <x:c r="S9911" s="139" t="str">
        <x:f>IF(AND(L9911&lt;=TOTAL_BED_CAP,N9911&lt;=TEMP_WORKER_CAP),"YES","NO")</x:f>
        <x:v>YES</x:v>
      </x:c>
      <x:c r="T9911" s="139" t="n">
        <x:f>IF(S9911="YES",R9911,-1E+99)</x:f>
        <x:v>-1550.4840817094519</x:v>
      </x:c>
    </x:row>
    <x:row r="9912">
      <x:c r="A9912" s="139"/>
      <x:c r="B9912" s="139"/>
      <x:c r="C9912" s="139"/>
      <x:c r="D9912" s="139"/>
      <x:c r="E9912" s="139"/>
      <x:c r="F9912" s="139"/>
      <x:c r="G9912" s="139"/>
      <x:c r="H9912" s="139"/>
      <x:c r="I9912" s="266" t="n">
        <x:f>INT((ROW()-ROW($I$46))/((CARROT_CAP+1)*(MESCLUN_CAP+1)))</x:f>
        <x:v>15</x:v>
      </x:c>
      <x:c r="J9912" s="266" t="n">
        <x:f>MOD(INT((ROW()-ROW($I$46))/(MESCLUN_CAP+1)),CARROT_CAP+1)</x:f>
        <x:v>3</x:v>
      </x:c>
      <x:c r="K9912" s="266" t="n">
        <x:f>MOD(ROW()-ROW($I$46),MESCLUN_CAP+1)</x:f>
        <x:v>8</x:v>
      </x:c>
      <x:c r="L9912" s="266" t="n">
        <x:f>SUM(I9912:K9912)</x:f>
        <x:v>26</x:v>
      </x:c>
      <x:c r="M9912" s="267" t="n">
        <x:f>I9912*TOMATO_HOURS*WEEKS*(1+TOMATO_DIM)^I9912+J9912*CARROT_HOURS*WEEKS*(1+CARROT_DIM)^J9912+K9912*MESCLUN_HOURS*WEEKS*(1+MESCLUN_DIM)^K9912</x:f>
        <x:v>6133.820181386444</x:v>
      </x:c>
      <x:c r="N9912" s="267" t="n">
        <x:f>MAX(M9912-FARMER_HOURS,0)/TEMP_HOURS_PER_WORKER</x:f>
        <x:v>3.759597348185031</x:v>
      </x:c>
      <x:c r="O9912" s="268" t="n">
        <x:f>I9912*TOMATO_PRICE+J9912*CARROT_PRICE+K9912*MESCLUN_PRICE</x:f>
        <x:v>159882</x:v>
      </x:c>
      <x:c r="P9912" s="268" t="n">
        <x:f>I9912*TOMATO_FERTILIZER+J9912*CARROT_FERTILIZER+K9912*MESCLUN_FERTILIZER</x:f>
        <x:v>21560</x:v>
      </x:c>
      <x:c r="Q9912" s="268" t="n">
        <x:f>MIN(M9912,FARMER_HOURS)*FARMER_RATE+MAX(M9912-FARMER_HOURS,0)*TEMP_RATE</x:f>
        <x:v>118989.93370462577</x:v>
      </x:c>
      <x:c r="R9912" s="268" t="n">
        <x:f>O9912-P9912-Q9912-FIXED_COST</x:f>
        <x:v>-667.9337046257715</x:v>
      </x:c>
      <x:c r="S9912" s="139" t="str">
        <x:f>IF(AND(L9912&lt;=TOTAL_BED_CAP,N9912&lt;=TEMP_WORKER_CAP),"YES","NO")</x:f>
        <x:v>YES</x:v>
      </x:c>
      <x:c r="T9912" s="139" t="n">
        <x:f>IF(S9912="YES",R9912,-1E+99)</x:f>
        <x:v>-667.9337046257715</x:v>
      </x:c>
    </x:row>
    <x:row r="9913">
      <x:c r="A9913" s="139"/>
      <x:c r="B9913" s="139"/>
      <x:c r="C9913" s="139"/>
      <x:c r="D9913" s="139"/>
      <x:c r="E9913" s="139"/>
      <x:c r="F9913" s="139"/>
      <x:c r="G9913" s="139"/>
      <x:c r="H9913" s="139"/>
      <x:c r="I9913" s="266" t="n">
        <x:f>INT((ROW()-ROW($I$46))/((CARROT_CAP+1)*(MESCLUN_CAP+1)))</x:f>
        <x:v>15</x:v>
      </x:c>
      <x:c r="J9913" s="266" t="n">
        <x:f>MOD(INT((ROW()-ROW($I$46))/(MESCLUN_CAP+1)),CARROT_CAP+1)</x:f>
        <x:v>3</x:v>
      </x:c>
      <x:c r="K9913" s="266" t="n">
        <x:f>MOD(ROW()-ROW($I$46),MESCLUN_CAP+1)</x:f>
        <x:v>9</x:v>
      </x:c>
      <x:c r="L9913" s="266" t="n">
        <x:f>SUM(I9913:K9913)</x:f>
        <x:v>27</x:v>
      </x:c>
      <x:c r="M9913" s="267" t="n">
        <x:f>I9913*TOMATO_HOURS*WEEKS*(1+TOMATO_DIM)^I9913+J9913*CARROT_HOURS*WEEKS*(1+CARROT_DIM)^J9913+K9913*MESCLUN_HOURS*WEEKS*(1+MESCLUN_DIM)^K9913</x:f>
        <x:v>6189.113516826839</x:v>
      </x:c>
      <x:c r="N9913" s="267" t="n">
        <x:f>MAX(M9913-FARMER_HOURS,0)/TEMP_HOURS_PER_WORKER</x:f>
        <x:v>3.7979954977964163</x:v>
      </x:c>
      <x:c r="O9913" s="268" t="n">
        <x:f>I9913*TOMATO_PRICE+J9913*CARROT_PRICE+K9913*MESCLUN_PRICE</x:f>
        <x:v>162582</x:v>
      </x:c>
      <x:c r="P9913" s="268" t="n">
        <x:f>I9913*TOMATO_FERTILIZER+J9913*CARROT_FERTILIZER+K9913*MESCLUN_FERTILIZER</x:f>
        <x:v>22440</x:v>
      </x:c>
      <x:c r="Q9913" s="268" t="n">
        <x:f>MIN(M9913,FARMER_HOURS)*FARMER_RATE+MAX(M9913-FARMER_HOURS,0)*TEMP_RATE</x:f>
        <x:v>119949.8874449104</x:v>
      </x:c>
      <x:c r="R9913" s="268" t="n">
        <x:f>O9913-P9913-Q9913-FIXED_COST</x:f>
        <x:v>192.11255508959584</x:v>
      </x:c>
      <x:c r="S9913" s="139" t="str">
        <x:f>IF(AND(L9913&lt;=TOTAL_BED_CAP,N9913&lt;=TEMP_WORKER_CAP),"YES","NO")</x:f>
        <x:v>YES</x:v>
      </x:c>
      <x:c r="T9913" s="139" t="n">
        <x:f>IF(S9913="YES",R9913,-1E+99)</x:f>
        <x:v>192.11255508959584</x:v>
      </x:c>
    </x:row>
    <x:row r="9914">
      <x:c r="A9914" s="139"/>
      <x:c r="B9914" s="139"/>
      <x:c r="C9914" s="139"/>
      <x:c r="D9914" s="139"/>
      <x:c r="E9914" s="139"/>
      <x:c r="F9914" s="139"/>
      <x:c r="G9914" s="139"/>
      <x:c r="H9914" s="139"/>
      <x:c r="I9914" s="266" t="n">
        <x:f>INT((ROW()-ROW($I$46))/((CARROT_CAP+1)*(MESCLUN_CAP+1)))</x:f>
        <x:v>15</x:v>
      </x:c>
      <x:c r="J9914" s="266" t="n">
        <x:f>MOD(INT((ROW()-ROW($I$46))/(MESCLUN_CAP+1)),CARROT_CAP+1)</x:f>
        <x:v>3</x:v>
      </x:c>
      <x:c r="K9914" s="266" t="n">
        <x:f>MOD(ROW()-ROW($I$46),MESCLUN_CAP+1)</x:f>
        <x:v>10</x:v>
      </x:c>
      <x:c r="L9914" s="266" t="n">
        <x:f>SUM(I9914:K9914)</x:f>
        <x:v>28</x:v>
      </x:c>
      <x:c r="M9914" s="267" t="n">
        <x:f>I9914*TOMATO_HOURS*WEEKS*(1+TOMATO_DIM)^I9914+J9914*CARROT_HOURS*WEEKS*(1+CARROT_DIM)^J9914+K9914*MESCLUN_HOURS*WEEKS*(1+MESCLUN_DIM)^K9914</x:f>
        <x:v>6245.727058310052</x:v>
      </x:c>
      <x:c r="N9914" s="267" t="n">
        <x:f>MAX(M9914-FARMER_HOURS,0)/TEMP_HOURS_PER_WORKER</x:f>
        <x:v>3.837310457159758</x:v>
      </x:c>
      <x:c r="O9914" s="268" t="n">
        <x:f>I9914*TOMATO_PRICE+J9914*CARROT_PRICE+K9914*MESCLUN_PRICE</x:f>
        <x:v>165282</x:v>
      </x:c>
      <x:c r="P9914" s="268" t="n">
        <x:f>I9914*TOMATO_FERTILIZER+J9914*CARROT_FERTILIZER+K9914*MESCLUN_FERTILIZER</x:f>
        <x:v>23320</x:v>
      </x:c>
      <x:c r="Q9914" s="268" t="n">
        <x:f>MIN(M9914,FARMER_HOURS)*FARMER_RATE+MAX(M9914-FARMER_HOURS,0)*TEMP_RATE</x:f>
        <x:v>120932.76142899395</x:v>
      </x:c>
      <x:c r="R9914" s="268" t="n">
        <x:f>O9914-P9914-Q9914-FIXED_COST</x:f>
        <x:v>1029.238571006048</x:v>
      </x:c>
      <x:c r="S9914" s="139" t="str">
        <x:f>IF(AND(L9914&lt;=TOTAL_BED_CAP,N9914&lt;=TEMP_WORKER_CAP),"YES","NO")</x:f>
        <x:v>YES</x:v>
      </x:c>
      <x:c r="T9914" s="139" t="n">
        <x:f>IF(S9914="YES",R9914,-1E+99)</x:f>
        <x:v>1029.238571006048</x:v>
      </x:c>
    </x:row>
    <x:row r="9915">
      <x:c r="A9915" s="139"/>
      <x:c r="B9915" s="139"/>
      <x:c r="C9915" s="139"/>
      <x:c r="D9915" s="139"/>
      <x:c r="E9915" s="139"/>
      <x:c r="F9915" s="139"/>
      <x:c r="G9915" s="139"/>
      <x:c r="H9915" s="139"/>
      <x:c r="I9915" s="266" t="n">
        <x:f>INT((ROW()-ROW($I$46))/((CARROT_CAP+1)*(MESCLUN_CAP+1)))</x:f>
        <x:v>15</x:v>
      </x:c>
      <x:c r="J9915" s="266" t="n">
        <x:f>MOD(INT((ROW()-ROW($I$46))/(MESCLUN_CAP+1)),CARROT_CAP+1)</x:f>
        <x:v>3</x:v>
      </x:c>
      <x:c r="K9915" s="266" t="n">
        <x:f>MOD(ROW()-ROW($I$46),MESCLUN_CAP+1)</x:f>
        <x:v>11</x:v>
      </x:c>
      <x:c r="L9915" s="266" t="n">
        <x:f>SUM(I9915:K9915)</x:f>
        <x:v>29</x:v>
      </x:c>
      <x:c r="M9915" s="267" t="n">
        <x:f>I9915*TOMATO_HOURS*WEEKS*(1+TOMATO_DIM)^I9915+J9915*CARROT_HOURS*WEEKS*(1+CARROT_DIM)^J9915+K9915*MESCLUN_HOURS*WEEKS*(1+MESCLUN_DIM)^K9915</x:f>
        <x:v>6303.685171403491</x:v>
      </x:c>
      <x:c r="N9915" s="267" t="n">
        <x:f>MAX(M9915-FARMER_HOURS,0)/TEMP_HOURS_PER_WORKER</x:f>
        <x:v>3.8775591468079798</x:v>
      </x:c>
      <x:c r="O9915" s="268" t="n">
        <x:f>I9915*TOMATO_PRICE+J9915*CARROT_PRICE+K9915*MESCLUN_PRICE</x:f>
        <x:v>167982</x:v>
      </x:c>
      <x:c r="P9915" s="268" t="n">
        <x:f>I9915*TOMATO_FERTILIZER+J9915*CARROT_FERTILIZER+K9915*MESCLUN_FERTILIZER</x:f>
        <x:v>24200</x:v>
      </x:c>
      <x:c r="Q9915" s="268" t="n">
        <x:f>MIN(M9915,FARMER_HOURS)*FARMER_RATE+MAX(M9915-FARMER_HOURS,0)*TEMP_RATE</x:f>
        <x:v>121938.97867019949</x:v>
      </x:c>
      <x:c r="R9915" s="268" t="n">
        <x:f>O9915-P9915-Q9915-FIXED_COST</x:f>
        <x:v>1843.021329800511</x:v>
      </x:c>
      <x:c r="S9915" s="139" t="str">
        <x:f>IF(AND(L9915&lt;=TOTAL_BED_CAP,N9915&lt;=TEMP_WORKER_CAP),"YES","NO")</x:f>
        <x:v>YES</x:v>
      </x:c>
      <x:c r="T9915" s="139" t="n">
        <x:f>IF(S9915="YES",R9915,-1E+99)</x:f>
        <x:v>1843.021329800511</x:v>
      </x:c>
    </x:row>
    <x:row r="9916">
      <x:c r="A9916" s="139"/>
      <x:c r="B9916" s="139"/>
      <x:c r="C9916" s="139"/>
      <x:c r="D9916" s="139"/>
      <x:c r="E9916" s="139"/>
      <x:c r="F9916" s="139"/>
      <x:c r="G9916" s="139"/>
      <x:c r="H9916" s="139"/>
      <x:c r="I9916" s="266" t="n">
        <x:f>INT((ROW()-ROW($I$46))/((CARROT_CAP+1)*(MESCLUN_CAP+1)))</x:f>
        <x:v>15</x:v>
      </x:c>
      <x:c r="J9916" s="266" t="n">
        <x:f>MOD(INT((ROW()-ROW($I$46))/(MESCLUN_CAP+1)),CARROT_CAP+1)</x:f>
        <x:v>3</x:v>
      </x:c>
      <x:c r="K9916" s="266" t="n">
        <x:f>MOD(ROW()-ROW($I$46),MESCLUN_CAP+1)</x:f>
        <x:v>12</x:v>
      </x:c>
      <x:c r="L9916" s="266" t="n">
        <x:f>SUM(I9916:K9916)</x:f>
        <x:v>30</x:v>
      </x:c>
      <x:c r="M9916" s="267" t="n">
        <x:f>I9916*TOMATO_HOURS*WEEKS*(1+TOMATO_DIM)^I9916+J9916*CARROT_HOURS*WEEKS*(1+CARROT_DIM)^J9916+K9916*MESCLUN_HOURS*WEEKS*(1+MESCLUN_DIM)^K9916</x:f>
        <x:v>6363.012624531555</x:v>
      </x:c>
      <x:c r="N9916" s="267" t="n">
        <x:f>MAX(M9916-FARMER_HOURS,0)/TEMP_HOURS_PER_WORKER</x:f>
        <x:v>3.918758767035802</x:v>
      </x:c>
      <x:c r="O9916" s="268" t="n">
        <x:f>I9916*TOMATO_PRICE+J9916*CARROT_PRICE+K9916*MESCLUN_PRICE</x:f>
        <x:v>170682</x:v>
      </x:c>
      <x:c r="P9916" s="268" t="n">
        <x:f>I9916*TOMATO_FERTILIZER+J9916*CARROT_FERTILIZER+K9916*MESCLUN_FERTILIZER</x:f>
        <x:v>25080</x:v>
      </x:c>
      <x:c r="Q9916" s="268" t="n">
        <x:f>MIN(M9916,FARMER_HOURS)*FARMER_RATE+MAX(M9916-FARMER_HOURS,0)*TEMP_RATE</x:f>
        <x:v>122968.96917589505</x:v>
      </x:c>
      <x:c r="R9916" s="268" t="n">
        <x:f>O9916-P9916-Q9916-FIXED_COST</x:f>
        <x:v>2633.0308241049497</x:v>
      </x:c>
      <x:c r="S9916" s="139" t="str">
        <x:f>IF(AND(L9916&lt;=TOTAL_BED_CAP,N9916&lt;=TEMP_WORKER_CAP),"YES","NO")</x:f>
        <x:v>YES</x:v>
      </x:c>
      <x:c r="T9916" s="139" t="n">
        <x:f>IF(S9916="YES",R9916,-1E+99)</x:f>
        <x:v>2633.0308241049497</x:v>
      </x:c>
    </x:row>
    <x:row r="9917">
      <x:c r="A9917" s="139"/>
      <x:c r="B9917" s="139"/>
      <x:c r="C9917" s="139"/>
      <x:c r="D9917" s="139"/>
      <x:c r="E9917" s="139"/>
      <x:c r="F9917" s="139"/>
      <x:c r="G9917" s="139"/>
      <x:c r="H9917" s="139"/>
      <x:c r="I9917" s="266" t="n">
        <x:f>INT((ROW()-ROW($I$46))/((CARROT_CAP+1)*(MESCLUN_CAP+1)))</x:f>
        <x:v>15</x:v>
      </x:c>
      <x:c r="J9917" s="266" t="n">
        <x:f>MOD(INT((ROW()-ROW($I$46))/(MESCLUN_CAP+1)),CARROT_CAP+1)</x:f>
        <x:v>3</x:v>
      </x:c>
      <x:c r="K9917" s="266" t="n">
        <x:f>MOD(ROW()-ROW($I$46),MESCLUN_CAP+1)</x:f>
        <x:v>13</x:v>
      </x:c>
      <x:c r="L9917" s="266" t="n">
        <x:f>SUM(I9917:K9917)</x:f>
        <x:v>31</x:v>
      </x:c>
      <x:c r="M9917" s="267" t="n">
        <x:f>I9917*TOMATO_HOURS*WEEKS*(1+TOMATO_DIM)^I9917+J9917*CARROT_HOURS*WEEKS*(1+CARROT_DIM)^J9917+K9917*MESCLUN_HOURS*WEEKS*(1+MESCLUN_DIM)^K9917</x:f>
        <x:v>6423.734595239939</x:v>
      </x:c>
      <x:c r="N9917" s="267" t="n">
        <x:f>MAX(M9917-FARMER_HOURS,0)/TEMP_HOURS_PER_WORKER</x:f>
        <x:v>3.9609268022499577</x:v>
      </x:c>
      <x:c r="O9917" s="268" t="n">
        <x:f>I9917*TOMATO_PRICE+J9917*CARROT_PRICE+K9917*MESCLUN_PRICE</x:f>
        <x:v>173382</x:v>
      </x:c>
      <x:c r="P9917" s="268" t="n">
        <x:f>I9917*TOMATO_FERTILIZER+J9917*CARROT_FERTILIZER+K9917*MESCLUN_FERTILIZER</x:f>
        <x:v>25960</x:v>
      </x:c>
      <x:c r="Q9917" s="268" t="n">
        <x:f>MIN(M9917,FARMER_HOURS)*FARMER_RATE+MAX(M9917-FARMER_HOURS,0)*TEMP_RATE</x:f>
        <x:v>124023.17005624894</x:v>
      </x:c>
      <x:c r="R9917" s="268" t="n">
        <x:f>O9917-P9917-Q9917-FIXED_COST</x:f>
        <x:v>3398.8299437510577</x:v>
      </x:c>
      <x:c r="S9917" s="139" t="str">
        <x:f>IF(AND(L9917&lt;=TOTAL_BED_CAP,N9917&lt;=TEMP_WORKER_CAP),"YES","NO")</x:f>
        <x:v>YES</x:v>
      </x:c>
      <x:c r="T9917" s="139" t="n">
        <x:f>IF(S9917="YES",R9917,-1E+99)</x:f>
        <x:v>3398.8299437510577</x:v>
      </x:c>
    </x:row>
    <x:row r="9918">
      <x:c r="A9918" s="139"/>
      <x:c r="B9918" s="139"/>
      <x:c r="C9918" s="139"/>
      <x:c r="D9918" s="139"/>
      <x:c r="E9918" s="139"/>
      <x:c r="F9918" s="139"/>
      <x:c r="G9918" s="139"/>
      <x:c r="H9918" s="139"/>
      <x:c r="I9918" s="266" t="n">
        <x:f>INT((ROW()-ROW($I$46))/((CARROT_CAP+1)*(MESCLUN_CAP+1)))</x:f>
        <x:v>15</x:v>
      </x:c>
      <x:c r="J9918" s="266" t="n">
        <x:f>MOD(INT((ROW()-ROW($I$46))/(MESCLUN_CAP+1)),CARROT_CAP+1)</x:f>
        <x:v>3</x:v>
      </x:c>
      <x:c r="K9918" s="266" t="n">
        <x:f>MOD(ROW()-ROW($I$46),MESCLUN_CAP+1)</x:f>
        <x:v>14</x:v>
      </x:c>
      <x:c r="L9918" s="266" t="n">
        <x:f>SUM(I9918:K9918)</x:f>
        <x:v>32</x:v>
      </x:c>
      <x:c r="M9918" s="267" t="n">
        <x:f>I9918*TOMATO_HOURS*WEEKS*(1+TOMATO_DIM)^I9918+J9918*CARROT_HOURS*WEEKS*(1+CARROT_DIM)^J9918+K9918*MESCLUN_HOURS*WEEKS*(1+MESCLUN_DIM)^K9918</x:f>
        <x:v>6485.8766765536</x:v>
      </x:c>
      <x:c r="N9918" s="267" t="n">
        <x:f>MAX(M9918-FARMER_HOURS,0)/TEMP_HOURS_PER_WORKER</x:f>
        <x:v>4.004081025384445</x:v>
      </x:c>
      <x:c r="O9918" s="268" t="n">
        <x:f>I9918*TOMATO_PRICE+J9918*CARROT_PRICE+K9918*MESCLUN_PRICE</x:f>
        <x:v>176082</x:v>
      </x:c>
      <x:c r="P9918" s="268" t="n">
        <x:f>I9918*TOMATO_FERTILIZER+J9918*CARROT_FERTILIZER+K9918*MESCLUN_FERTILIZER</x:f>
        <x:v>26840</x:v>
      </x:c>
      <x:c r="Q9918" s="268" t="n">
        <x:f>MIN(M9918,FARMER_HOURS)*FARMER_RATE+MAX(M9918-FARMER_HOURS,0)*TEMP_RATE</x:f>
        <x:v>125102.02563461111</x:v>
      </x:c>
      <x:c r="R9918" s="268" t="n">
        <x:f>O9918-P9918-Q9918-FIXED_COST</x:f>
        <x:v>4139.974365388887</x:v>
      </x:c>
      <x:c r="S9918" s="139" t="str">
        <x:f>IF(AND(L9918&lt;=TOTAL_BED_CAP,N9918&lt;=TEMP_WORKER_CAP),"YES","NO")</x:f>
        <x:v>NO</x:v>
      </x:c>
      <x:c r="T9918" s="139" t="n">
        <x:f>IF(S9918="YES",R9918,-1E+99)</x:f>
        <x:v>-1e+99</x:v>
      </x:c>
    </x:row>
    <x:row r="9919">
      <x:c r="A9919" s="139"/>
      <x:c r="B9919" s="139"/>
      <x:c r="C9919" s="139"/>
      <x:c r="D9919" s="139"/>
      <x:c r="E9919" s="139"/>
      <x:c r="F9919" s="139"/>
      <x:c r="G9919" s="139"/>
      <x:c r="H9919" s="139"/>
      <x:c r="I9919" s="266" t="n">
        <x:f>INT((ROW()-ROW($I$46))/((CARROT_CAP+1)*(MESCLUN_CAP+1)))</x:f>
        <x:v>15</x:v>
      </x:c>
      <x:c r="J9919" s="266" t="n">
        <x:f>MOD(INT((ROW()-ROW($I$46))/(MESCLUN_CAP+1)),CARROT_CAP+1)</x:f>
        <x:v>3</x:v>
      </x:c>
      <x:c r="K9919" s="266" t="n">
        <x:f>MOD(ROW()-ROW($I$46),MESCLUN_CAP+1)</x:f>
        <x:v>15</x:v>
      </x:c>
      <x:c r="L9919" s="266" t="n">
        <x:f>SUM(I9919:K9919)</x:f>
        <x:v>33</x:v>
      </x:c>
      <x:c r="M9919" s="267" t="n">
        <x:f>I9919*TOMATO_HOURS*WEEKS*(1+TOMATO_DIM)^I9919+J9919*CARROT_HOURS*WEEKS*(1+CARROT_DIM)^J9919+K9919*MESCLUN_HOURS*WEEKS*(1+MESCLUN_DIM)^K9919</x:f>
        <x:v>6549.464883429747</x:v>
      </x:c>
      <x:c r="N9919" s="267" t="n">
        <x:f>MAX(M9919-FARMER_HOURS,0)/TEMP_HOURS_PER_WORKER</x:f>
        <x:v>4.048239502381769</x:v>
      </x:c>
      <x:c r="O9919" s="268" t="n">
        <x:f>I9919*TOMATO_PRICE+J9919*CARROT_PRICE+K9919*MESCLUN_PRICE</x:f>
        <x:v>178782</x:v>
      </x:c>
      <x:c r="P9919" s="268" t="n">
        <x:f>I9919*TOMATO_FERTILIZER+J9919*CARROT_FERTILIZER+K9919*MESCLUN_FERTILIZER</x:f>
        <x:v>27720</x:v>
      </x:c>
      <x:c r="Q9919" s="268" t="n">
        <x:f>MIN(M9919,FARMER_HOURS)*FARMER_RATE+MAX(M9919-FARMER_HOURS,0)*TEMP_RATE</x:f>
        <x:v>126205.98755954421</x:v>
      </x:c>
      <x:c r="R9919" s="268" t="n">
        <x:f>O9919-P9919-Q9919-FIXED_COST</x:f>
        <x:v>4856.012440455786</x:v>
      </x:c>
      <x:c r="S9919" s="139" t="str">
        <x:f>IF(AND(L9919&lt;=TOTAL_BED_CAP,N9919&lt;=TEMP_WORKER_CAP),"YES","NO")</x:f>
        <x:v>NO</x:v>
      </x:c>
      <x:c r="T9919" s="139" t="n">
        <x:f>IF(S9919="YES",R9919,-1E+99)</x:f>
        <x:v>-1e+99</x:v>
      </x:c>
    </x:row>
    <x:row r="9920">
      <x:c r="A9920" s="139"/>
      <x:c r="B9920" s="139"/>
      <x:c r="C9920" s="139"/>
      <x:c r="D9920" s="139"/>
      <x:c r="E9920" s="139"/>
      <x:c r="F9920" s="139"/>
      <x:c r="G9920" s="139"/>
      <x:c r="H9920" s="139"/>
      <x:c r="I9920" s="266" t="n">
        <x:f>INT((ROW()-ROW($I$46))/((CARROT_CAP+1)*(MESCLUN_CAP+1)))</x:f>
        <x:v>15</x:v>
      </x:c>
      <x:c r="J9920" s="266" t="n">
        <x:f>MOD(INT((ROW()-ROW($I$46))/(MESCLUN_CAP+1)),CARROT_CAP+1)</x:f>
        <x:v>3</x:v>
      </x:c>
      <x:c r="K9920" s="266" t="n">
        <x:f>MOD(ROW()-ROW($I$46),MESCLUN_CAP+1)</x:f>
        <x:v>16</x:v>
      </x:c>
      <x:c r="L9920" s="266" t="n">
        <x:f>SUM(I9920:K9920)</x:f>
        <x:v>34</x:v>
      </x:c>
      <x:c r="M9920" s="267" t="n">
        <x:f>I9920*TOMATO_HOURS*WEEKS*(1+TOMATO_DIM)^I9920+J9920*CARROT_HOURS*WEEKS*(1+CARROT_DIM)^J9920+K9920*MESCLUN_HOURS*WEEKS*(1+MESCLUN_DIM)^K9920</x:f>
        <x:v>6614.525659307235</x:v>
      </x:c>
      <x:c r="N9920" s="267" t="n">
        <x:f>MAX(M9920-FARMER_HOURS,0)/TEMP_HOURS_PER_WORKER</x:f>
        <x:v>4.093420596741136</x:v>
      </x:c>
      <x:c r="O9920" s="268" t="n">
        <x:f>I9920*TOMATO_PRICE+J9920*CARROT_PRICE+K9920*MESCLUN_PRICE</x:f>
        <x:v>181482</x:v>
      </x:c>
      <x:c r="P9920" s="268" t="n">
        <x:f>I9920*TOMATO_FERTILIZER+J9920*CARROT_FERTILIZER+K9920*MESCLUN_FERTILIZER</x:f>
        <x:v>28600</x:v>
      </x:c>
      <x:c r="Q9920" s="268" t="n">
        <x:f>MIN(M9920,FARMER_HOURS)*FARMER_RATE+MAX(M9920-FARMER_HOURS,0)*TEMP_RATE</x:f>
        <x:v>127335.5149185284</x:v>
      </x:c>
      <x:c r="R9920" s="268" t="n">
        <x:f>O9920-P9920-Q9920-FIXED_COST</x:f>
        <x:v>5546.485081471605</x:v>
      </x:c>
      <x:c r="S9920" s="139" t="str">
        <x:f>IF(AND(L9920&lt;=TOTAL_BED_CAP,N9920&lt;=TEMP_WORKER_CAP),"YES","NO")</x:f>
        <x:v>NO</x:v>
      </x:c>
      <x:c r="T9920" s="139" t="n">
        <x:f>IF(S9920="YES",R9920,-1E+99)</x:f>
        <x:v>-1e+99</x:v>
      </x:c>
    </x:row>
    <x:row r="9921">
      <x:c r="A9921" s="139"/>
      <x:c r="B9921" s="139"/>
      <x:c r="C9921" s="139"/>
      <x:c r="D9921" s="139"/>
      <x:c r="E9921" s="139"/>
      <x:c r="F9921" s="139"/>
      <x:c r="G9921" s="139"/>
      <x:c r="H9921" s="139"/>
      <x:c r="I9921" s="266" t="n">
        <x:f>INT((ROW()-ROW($I$46))/((CARROT_CAP+1)*(MESCLUN_CAP+1)))</x:f>
        <x:v>15</x:v>
      </x:c>
      <x:c r="J9921" s="266" t="n">
        <x:f>MOD(INT((ROW()-ROW($I$46))/(MESCLUN_CAP+1)),CARROT_CAP+1)</x:f>
        <x:v>3</x:v>
      </x:c>
      <x:c r="K9921" s="266" t="n">
        <x:f>MOD(ROW()-ROW($I$46),MESCLUN_CAP+1)</x:f>
        <x:v>17</x:v>
      </x:c>
      <x:c r="L9921" s="266" t="n">
        <x:f>SUM(I9921:K9921)</x:f>
        <x:v>35</x:v>
      </x:c>
      <x:c r="M9921" s="267" t="n">
        <x:f>I9921*TOMATO_HOURS*WEEKS*(1+TOMATO_DIM)^I9921+J9921*CARROT_HOURS*WEEKS*(1+CARROT_DIM)^J9921+K9921*MESCLUN_HOURS*WEEKS*(1+MESCLUN_DIM)^K9921</x:f>
        <x:v>6681.085882753776</x:v>
      </x:c>
      <x:c r="N9921" s="267" t="n">
        <x:f>MAX(M9921-FARMER_HOURS,0)/TEMP_HOURS_PER_WORKER</x:f>
        <x:v>4.139642974134566</x:v>
      </x:c>
      <x:c r="O9921" s="268" t="n">
        <x:f>I9921*TOMATO_PRICE+J9921*CARROT_PRICE+K9921*MESCLUN_PRICE</x:f>
        <x:v>184182</x:v>
      </x:c>
      <x:c r="P9921" s="268" t="n">
        <x:f>I9921*TOMATO_FERTILIZER+J9921*CARROT_FERTILIZER+K9921*MESCLUN_FERTILIZER</x:f>
        <x:v>29480</x:v>
      </x:c>
      <x:c r="Q9921" s="268" t="n">
        <x:f>MIN(M9921,FARMER_HOURS)*FARMER_RATE+MAX(M9921-FARMER_HOURS,0)*TEMP_RATE</x:f>
        <x:v>128491.07435336417</x:v>
      </x:c>
      <x:c r="R9921" s="268" t="n">
        <x:f>O9921-P9921-Q9921-FIXED_COST</x:f>
        <x:v>6210.925646635835</x:v>
      </x:c>
      <x:c r="S9921" s="139" t="str">
        <x:f>IF(AND(L9921&lt;=TOTAL_BED_CAP,N9921&lt;=TEMP_WORKER_CAP),"YES","NO")</x:f>
        <x:v>NO</x:v>
      </x:c>
      <x:c r="T9921" s="139" t="n">
        <x:f>IF(S9921="YES",R9921,-1E+99)</x:f>
        <x:v>-1e+99</x:v>
      </x:c>
    </x:row>
    <x:row r="9922">
      <x:c r="A9922" s="139"/>
      <x:c r="B9922" s="139"/>
      <x:c r="C9922" s="139"/>
      <x:c r="D9922" s="139"/>
      <x:c r="E9922" s="139"/>
      <x:c r="F9922" s="139"/>
      <x:c r="G9922" s="139"/>
      <x:c r="H9922" s="139"/>
      <x:c r="I9922" s="266" t="n">
        <x:f>INT((ROW()-ROW($I$46))/((CARROT_CAP+1)*(MESCLUN_CAP+1)))</x:f>
        <x:v>15</x:v>
      </x:c>
      <x:c r="J9922" s="266" t="n">
        <x:f>MOD(INT((ROW()-ROW($I$46))/(MESCLUN_CAP+1)),CARROT_CAP+1)</x:f>
        <x:v>3</x:v>
      </x:c>
      <x:c r="K9922" s="266" t="n">
        <x:f>MOD(ROW()-ROW($I$46),MESCLUN_CAP+1)</x:f>
        <x:v>18</x:v>
      </x:c>
      <x:c r="L9922" s="266" t="n">
        <x:f>SUM(I9922:K9922)</x:f>
        <x:v>36</x:v>
      </x:c>
      <x:c r="M9922" s="267" t="n">
        <x:f>I9922*TOMATO_HOURS*WEEKS*(1+TOMATO_DIM)^I9922+J9922*CARROT_HOURS*WEEKS*(1+CARROT_DIM)^J9922+K9922*MESCLUN_HOURS*WEEKS*(1+MESCLUN_DIM)^K9922</x:f>
        <x:v>6749.172874212363</x:v>
      </x:c>
      <x:c r="N9922" s="267" t="n">
        <x:f>MAX(M9922-FARMER_HOURS,0)/TEMP_HOURS_PER_WORKER</x:f>
        <x:v>4.1869256070919185</x:v>
      </x:c>
      <x:c r="O9922" s="268" t="n">
        <x:f>I9922*TOMATO_PRICE+J9922*CARROT_PRICE+K9922*MESCLUN_PRICE</x:f>
        <x:v>186882</x:v>
      </x:c>
      <x:c r="P9922" s="268" t="n">
        <x:f>I9922*TOMATO_FERTILIZER+J9922*CARROT_FERTILIZER+K9922*MESCLUN_FERTILIZER</x:f>
        <x:v>30360</x:v>
      </x:c>
      <x:c r="Q9922" s="268" t="n">
        <x:f>MIN(M9922,FARMER_HOURS)*FARMER_RATE+MAX(M9922-FARMER_HOURS,0)*TEMP_RATE</x:f>
        <x:v>129673.14017729797</x:v>
      </x:c>
      <x:c r="R9922" s="268" t="n">
        <x:f>O9922-P9922-Q9922-FIXED_COST</x:f>
        <x:v>6848.859822702027</x:v>
      </x:c>
      <x:c r="S9922" s="139" t="str">
        <x:f>IF(AND(L9922&lt;=TOTAL_BED_CAP,N9922&lt;=TEMP_WORKER_CAP),"YES","NO")</x:f>
        <x:v>NO</x:v>
      </x:c>
      <x:c r="T9922" s="139" t="n">
        <x:f>IF(S9922="YES",R9922,-1E+99)</x:f>
        <x:v>-1e+99</x:v>
      </x:c>
    </x:row>
    <x:row r="9923">
      <x:c r="A9923" s="139"/>
      <x:c r="B9923" s="139"/>
      <x:c r="C9923" s="139"/>
      <x:c r="D9923" s="139"/>
      <x:c r="E9923" s="139"/>
      <x:c r="F9923" s="139"/>
      <x:c r="G9923" s="139"/>
      <x:c r="H9923" s="139"/>
      <x:c r="I9923" s="266" t="n">
        <x:f>INT((ROW()-ROW($I$46))/((CARROT_CAP+1)*(MESCLUN_CAP+1)))</x:f>
        <x:v>15</x:v>
      </x:c>
      <x:c r="J9923" s="266" t="n">
        <x:f>MOD(INT((ROW()-ROW($I$46))/(MESCLUN_CAP+1)),CARROT_CAP+1)</x:f>
        <x:v>3</x:v>
      </x:c>
      <x:c r="K9923" s="266" t="n">
        <x:f>MOD(ROW()-ROW($I$46),MESCLUN_CAP+1)</x:f>
        <x:v>19</x:v>
      </x:c>
      <x:c r="L9923" s="266" t="n">
        <x:f>SUM(I9923:K9923)</x:f>
        <x:v>37</x:v>
      </x:c>
      <x:c r="M9923" s="267" t="n">
        <x:f>I9923*TOMATO_HOURS*WEEKS*(1+TOMATO_DIM)^I9923+J9923*CARROT_HOURS*WEEKS*(1+CARROT_DIM)^J9923+K9923*MESCLUN_HOURS*WEEKS*(1+MESCLUN_DIM)^K9923</x:f>
        <x:v>6818.814402848386</x:v>
      </x:c>
      <x:c r="N9923" s="267" t="n">
        <x:f>MAX(M9923-FARMER_HOURS,0)/TEMP_HOURS_PER_WORKER</x:f>
        <x:v>4.235287779755823</x:v>
      </x:c>
      <x:c r="O9923" s="268" t="n">
        <x:f>I9923*TOMATO_PRICE+J9923*CARROT_PRICE+K9923*MESCLUN_PRICE</x:f>
        <x:v>189582</x:v>
      </x:c>
      <x:c r="P9923" s="268" t="n">
        <x:f>I9923*TOMATO_FERTILIZER+J9923*CARROT_FERTILIZER+K9923*MESCLUN_FERTILIZER</x:f>
        <x:v>31240</x:v>
      </x:c>
      <x:c r="Q9923" s="268" t="n">
        <x:f>MIN(M9923,FARMER_HOURS)*FARMER_RATE+MAX(M9923-FARMER_HOURS,0)*TEMP_RATE</x:f>
        <x:v>130882.19449389559</x:v>
      </x:c>
      <x:c r="R9923" s="268" t="n">
        <x:f>O9923-P9923-Q9923-FIXED_COST</x:f>
        <x:v>7459.805506104414</x:v>
      </x:c>
      <x:c r="S9923" s="139" t="str">
        <x:f>IF(AND(L9923&lt;=TOTAL_BED_CAP,N9923&lt;=TEMP_WORKER_CAP),"YES","NO")</x:f>
        <x:v>NO</x:v>
      </x:c>
      <x:c r="T9923" s="139" t="n">
        <x:f>IF(S9923="YES",R9923,-1E+99)</x:f>
        <x:v>-1e+99</x:v>
      </x:c>
    </x:row>
    <x:row r="9924">
      <x:c r="A9924" s="139"/>
      <x:c r="B9924" s="139"/>
      <x:c r="C9924" s="139"/>
      <x:c r="D9924" s="139"/>
      <x:c r="E9924" s="139"/>
      <x:c r="F9924" s="139"/>
      <x:c r="G9924" s="139"/>
      <x:c r="H9924" s="139"/>
      <x:c r="I9924" s="266" t="n">
        <x:f>INT((ROW()-ROW($I$46))/((CARROT_CAP+1)*(MESCLUN_CAP+1)))</x:f>
        <x:v>15</x:v>
      </x:c>
      <x:c r="J9924" s="266" t="n">
        <x:f>MOD(INT((ROW()-ROW($I$46))/(MESCLUN_CAP+1)),CARROT_CAP+1)</x:f>
        <x:v>3</x:v>
      </x:c>
      <x:c r="K9924" s="266" t="n">
        <x:f>MOD(ROW()-ROW($I$46),MESCLUN_CAP+1)</x:f>
        <x:v>20</x:v>
      </x:c>
      <x:c r="L9924" s="266" t="n">
        <x:f>SUM(I9924:K9924)</x:f>
        <x:v>38</x:v>
      </x:c>
      <x:c r="M9924" s="267" t="n">
        <x:f>I9924*TOMATO_HOURS*WEEKS*(1+TOMATO_DIM)^I9924+J9924*CARROT_HOURS*WEEKS*(1+CARROT_DIM)^J9924+K9924*MESCLUN_HOURS*WEEKS*(1+MESCLUN_DIM)^K9924</x:f>
        <x:v>6890.038693498862</x:v>
      </x:c>
      <x:c r="N9924" s="267" t="n">
        <x:f>MAX(M9924-FARMER_HOURS,0)/TEMP_HOURS_PER_WORKER</x:f>
        <x:v>4.284749092707543</x:v>
      </x:c>
      <x:c r="O9924" s="268" t="n">
        <x:f>I9924*TOMATO_PRICE+J9924*CARROT_PRICE+K9924*MESCLUN_PRICE</x:f>
        <x:v>192282</x:v>
      </x:c>
      <x:c r="P9924" s="268" t="n">
        <x:f>I9924*TOMATO_FERTILIZER+J9924*CARROT_FERTILIZER+K9924*MESCLUN_FERTILIZER</x:f>
        <x:v>32120</x:v>
      </x:c>
      <x:c r="Q9924" s="268" t="n">
        <x:f>MIN(M9924,FARMER_HOURS)*FARMER_RATE+MAX(M9924-FARMER_HOURS,0)*TEMP_RATE</x:f>
        <x:v>132118.72731768858</x:v>
      </x:c>
      <x:c r="R9924" s="268" t="n">
        <x:f>O9924-P9924-Q9924-FIXED_COST</x:f>
        <x:v>8043.272682311421</x:v>
      </x:c>
      <x:c r="S9924" s="139" t="str">
        <x:f>IF(AND(L9924&lt;=TOTAL_BED_CAP,N9924&lt;=TEMP_WORKER_CAP),"YES","NO")</x:f>
        <x:v>NO</x:v>
      </x:c>
      <x:c r="T9924" s="139" t="n">
        <x:f>IF(S9924="YES",R9924,-1E+99)</x:f>
        <x:v>-1e+99</x:v>
      </x:c>
    </x:row>
    <x:row r="9925">
      <x:c r="A9925" s="139"/>
      <x:c r="B9925" s="139"/>
      <x:c r="C9925" s="139"/>
      <x:c r="D9925" s="139"/>
      <x:c r="E9925" s="139"/>
      <x:c r="F9925" s="139"/>
      <x:c r="G9925" s="139"/>
      <x:c r="H9925" s="139"/>
      <x:c r="I9925" s="266" t="n">
        <x:f>INT((ROW()-ROW($I$46))/((CARROT_CAP+1)*(MESCLUN_CAP+1)))</x:f>
        <x:v>15</x:v>
      </x:c>
      <x:c r="J9925" s="266" t="n">
        <x:f>MOD(INT((ROW()-ROW($I$46))/(MESCLUN_CAP+1)),CARROT_CAP+1)</x:f>
        <x:v>3</x:v>
      </x:c>
      <x:c r="K9925" s="266" t="n">
        <x:f>MOD(ROW()-ROW($I$46),MESCLUN_CAP+1)</x:f>
        <x:v>21</x:v>
      </x:c>
      <x:c r="L9925" s="266" t="n">
        <x:f>SUM(I9925:K9925)</x:f>
        <x:v>39</x:v>
      </x:c>
      <x:c r="M9925" s="267" t="n">
        <x:f>I9925*TOMATO_HOURS*WEEKS*(1+TOMATO_DIM)^I9925+J9925*CARROT_HOURS*WEEKS*(1+CARROT_DIM)^J9925+K9925*MESCLUN_HOURS*WEEKS*(1+MESCLUN_DIM)^K9925</x:f>
        <x:v>6962.8744337253065</x:v>
      </x:c>
      <x:c r="N9925" s="267" t="n">
        <x:f>MAX(M9925-FARMER_HOURS,0)/TEMP_HOURS_PER_WORKER</x:f>
        <x:v>4.3353294678647964</x:v>
      </x:c>
      <x:c r="O9925" s="268" t="n">
        <x:f>I9925*TOMATO_PRICE+J9925*CARROT_PRICE+K9925*MESCLUN_PRICE</x:f>
        <x:v>194982</x:v>
      </x:c>
      <x:c r="P9925" s="268" t="n">
        <x:f>I9925*TOMATO_FERTILIZER+J9925*CARROT_FERTILIZER+K9925*MESCLUN_FERTILIZER</x:f>
        <x:v>33000</x:v>
      </x:c>
      <x:c r="Q9925" s="268" t="n">
        <x:f>MIN(M9925,FARMER_HOURS)*FARMER_RATE+MAX(M9925-FARMER_HOURS,0)*TEMP_RATE</x:f>
        <x:v>133383.2366966199</x:v>
      </x:c>
      <x:c r="R9925" s="268" t="n">
        <x:f>O9925-P9925-Q9925-FIXED_COST</x:f>
        <x:v>8598.76330338011</x:v>
      </x:c>
      <x:c r="S9925" s="139" t="str">
        <x:f>IF(AND(L9925&lt;=TOTAL_BED_CAP,N9925&lt;=TEMP_WORKER_CAP),"YES","NO")</x:f>
        <x:v>NO</x:v>
      </x:c>
      <x:c r="T9925" s="139" t="n">
        <x:f>IF(S9925="YES",R9925,-1E+99)</x:f>
        <x:v>-1e+99</x:v>
      </x:c>
    </x:row>
    <x:row r="9926">
      <x:c r="A9926" s="139"/>
      <x:c r="B9926" s="139"/>
      <x:c r="C9926" s="139"/>
      <x:c r="D9926" s="139"/>
      <x:c r="E9926" s="139"/>
      <x:c r="F9926" s="139"/>
      <x:c r="G9926" s="139"/>
      <x:c r="H9926" s="139"/>
      <x:c r="I9926" s="266" t="n">
        <x:f>INT((ROW()-ROW($I$46))/((CARROT_CAP+1)*(MESCLUN_CAP+1)))</x:f>
        <x:v>15</x:v>
      </x:c>
      <x:c r="J9926" s="266" t="n">
        <x:f>MOD(INT((ROW()-ROW($I$46))/(MESCLUN_CAP+1)),CARROT_CAP+1)</x:f>
        <x:v>3</x:v>
      </x:c>
      <x:c r="K9926" s="266" t="n">
        <x:f>MOD(ROW()-ROW($I$46),MESCLUN_CAP+1)</x:f>
        <x:v>22</x:v>
      </x:c>
      <x:c r="L9926" s="266" t="n">
        <x:f>SUM(I9926:K9926)</x:f>
        <x:v>40</x:v>
      </x:c>
      <x:c r="M9926" s="267" t="n">
        <x:f>I9926*TOMATO_HOURS*WEEKS*(1+TOMATO_DIM)^I9926+J9926*CARROT_HOURS*WEEKS*(1+CARROT_DIM)^J9926+K9926*MESCLUN_HOURS*WEEKS*(1+MESCLUN_DIM)^K9926</x:f>
        <x:v>7037.350780971702</x:v>
      </x:c>
      <x:c r="N9926" s="267" t="n">
        <x:f>MAX(M9926-FARMER_HOURS,0)/TEMP_HOURS_PER_WORKER</x:f>
        <x:v>4.387049153452571</x:v>
      </x:c>
      <x:c r="O9926" s="268" t="n">
        <x:f>I9926*TOMATO_PRICE+J9926*CARROT_PRICE+K9926*MESCLUN_PRICE</x:f>
        <x:v>197682</x:v>
      </x:c>
      <x:c r="P9926" s="268" t="n">
        <x:f>I9926*TOMATO_FERTILIZER+J9926*CARROT_FERTILIZER+K9926*MESCLUN_FERTILIZER</x:f>
        <x:v>33880</x:v>
      </x:c>
      <x:c r="Q9926" s="268" t="n">
        <x:f>MIN(M9926,FARMER_HOURS)*FARMER_RATE+MAX(M9926-FARMER_HOURS,0)*TEMP_RATE</x:f>
        <x:v>134676.2288363143</x:v>
      </x:c>
      <x:c r="R9926" s="268" t="n">
        <x:f>O9926-P9926-Q9926-FIXED_COST</x:f>
        <x:v>9125.771163685713</x:v>
      </x:c>
      <x:c r="S9926" s="139" t="str">
        <x:f>IF(AND(L9926&lt;=TOTAL_BED_CAP,N9926&lt;=TEMP_WORKER_CAP),"YES","NO")</x:f>
        <x:v>NO</x:v>
      </x:c>
      <x:c r="T9926" s="139" t="n">
        <x:f>IF(S9926="YES",R9926,-1E+99)</x:f>
        <x:v>-1e+99</x:v>
      </x:c>
    </x:row>
    <x:row r="9927">
      <x:c r="A9927" s="139"/>
      <x:c r="B9927" s="139"/>
      <x:c r="C9927" s="139"/>
      <x:c r="D9927" s="139"/>
      <x:c r="E9927" s="139"/>
      <x:c r="F9927" s="139"/>
      <x:c r="G9927" s="139"/>
      <x:c r="H9927" s="139"/>
      <x:c r="I9927" s="266" t="n">
        <x:f>INT((ROW()-ROW($I$46))/((CARROT_CAP+1)*(MESCLUN_CAP+1)))</x:f>
        <x:v>15</x:v>
      </x:c>
      <x:c r="J9927" s="266" t="n">
        <x:f>MOD(INT((ROW()-ROW($I$46))/(MESCLUN_CAP+1)),CARROT_CAP+1)</x:f>
        <x:v>3</x:v>
      </x:c>
      <x:c r="K9927" s="266" t="n">
        <x:f>MOD(ROW()-ROW($I$46),MESCLUN_CAP+1)</x:f>
        <x:v>23</x:v>
      </x:c>
      <x:c r="L9927" s="266" t="n">
        <x:f>SUM(I9927:K9927)</x:f>
        <x:v>41</x:v>
      </x:c>
      <x:c r="M9927" s="267" t="n">
        <x:f>I9927*TOMATO_HOURS*WEEKS*(1+TOMATO_DIM)^I9927+J9927*CARROT_HOURS*WEEKS*(1+CARROT_DIM)^J9927+K9927*MESCLUN_HOURS*WEEKS*(1+MESCLUN_DIM)^K9927</x:f>
        <x:v>7113.497369829139</x:v>
      </x:c>
      <x:c r="N9927" s="267" t="n">
        <x:f>MAX(M9927-FARMER_HOURS,0)/TEMP_HOURS_PER_WORKER</x:f>
        <x:v>4.439928729048013</x:v>
      </x:c>
      <x:c r="O9927" s="268" t="n">
        <x:f>I9927*TOMATO_PRICE+J9927*CARROT_PRICE+K9927*MESCLUN_PRICE</x:f>
        <x:v>200382</x:v>
      </x:c>
      <x:c r="P9927" s="268" t="n">
        <x:f>I9927*TOMATO_FERTILIZER+J9927*CARROT_FERTILIZER+K9927*MESCLUN_FERTILIZER</x:f>
        <x:v>34760</x:v>
      </x:c>
      <x:c r="Q9927" s="268" t="n">
        <x:f>MIN(M9927,FARMER_HOURS)*FARMER_RATE+MAX(M9927-FARMER_HOURS,0)*TEMP_RATE</x:f>
        <x:v>135998.21822620032</x:v>
      </x:c>
      <x:c r="R9927" s="268" t="n">
        <x:f>O9927-P9927-Q9927-FIXED_COST</x:f>
        <x:v>9623.781773799681</x:v>
      </x:c>
      <x:c r="S9927" s="139" t="str">
        <x:f>IF(AND(L9927&lt;=TOTAL_BED_CAP,N9927&lt;=TEMP_WORKER_CAP),"YES","NO")</x:f>
        <x:v>NO</x:v>
      </x:c>
      <x:c r="T9927" s="139" t="n">
        <x:f>IF(S9927="YES",R9927,-1E+99)</x:f>
        <x:v>-1e+99</x:v>
      </x:c>
    </x:row>
    <x:row r="9928">
      <x:c r="A9928" s="139"/>
      <x:c r="B9928" s="139"/>
      <x:c r="C9928" s="139"/>
      <x:c r="D9928" s="139"/>
      <x:c r="E9928" s="139"/>
      <x:c r="F9928" s="139"/>
      <x:c r="G9928" s="139"/>
      <x:c r="H9928" s="139"/>
      <x:c r="I9928" s="266" t="n">
        <x:f>INT((ROW()-ROW($I$46))/((CARROT_CAP+1)*(MESCLUN_CAP+1)))</x:f>
        <x:v>15</x:v>
      </x:c>
      <x:c r="J9928" s="266" t="n">
        <x:f>MOD(INT((ROW()-ROW($I$46))/(MESCLUN_CAP+1)),CARROT_CAP+1)</x:f>
        <x:v>3</x:v>
      </x:c>
      <x:c r="K9928" s="266" t="n">
        <x:f>MOD(ROW()-ROW($I$46),MESCLUN_CAP+1)</x:f>
        <x:v>24</x:v>
      </x:c>
      <x:c r="L9928" s="266" t="n">
        <x:f>SUM(I9928:K9928)</x:f>
        <x:v>42</x:v>
      </x:c>
      <x:c r="M9928" s="267" t="n">
        <x:f>I9928*TOMATO_HOURS*WEEKS*(1+TOMATO_DIM)^I9928+J9928*CARROT_HOURS*WEEKS*(1+CARROT_DIM)^J9928+K9928*MESCLUN_HOURS*WEEKS*(1+MESCLUN_DIM)^K9928</x:f>
        <x:v>7191.344319408634</x:v>
      </x:c>
      <x:c r="N9928" s="267" t="n">
        <x:f>MAX(M9928-FARMER_HOURS,0)/TEMP_HOURS_PER_WORKER</x:f>
        <x:v>4.49398911070044</x:v>
      </x:c>
      <x:c r="O9928" s="268" t="n">
        <x:f>I9928*TOMATO_PRICE+J9928*CARROT_PRICE+K9928*MESCLUN_PRICE</x:f>
        <x:v>203082</x:v>
      </x:c>
      <x:c r="P9928" s="268" t="n">
        <x:f>I9928*TOMATO_FERTILIZER+J9928*CARROT_FERTILIZER+K9928*MESCLUN_FERTILIZER</x:f>
        <x:v>35640</x:v>
      </x:c>
      <x:c r="Q9928" s="268" t="n">
        <x:f>MIN(M9928,FARMER_HOURS)*FARMER_RATE+MAX(M9928-FARMER_HOURS,0)*TEMP_RATE</x:f>
        <x:v>137349.727767511</x:v>
      </x:c>
      <x:c r="R9928" s="268" t="n">
        <x:f>O9928-P9928-Q9928-FIXED_COST</x:f>
        <x:v>10092.272232488991</x:v>
      </x:c>
      <x:c r="S9928" s="139" t="str">
        <x:f>IF(AND(L9928&lt;=TOTAL_BED_CAP,N9928&lt;=TEMP_WORKER_CAP),"YES","NO")</x:f>
        <x:v>NO</x:v>
      </x:c>
      <x:c r="T9928" s="139" t="n">
        <x:f>IF(S9928="YES",R9928,-1E+99)</x:f>
        <x:v>-1e+99</x:v>
      </x:c>
    </x:row>
    <x:row r="9929">
      <x:c r="A9929" s="139"/>
      <x:c r="B9929" s="139"/>
      <x:c r="C9929" s="139"/>
      <x:c r="D9929" s="139"/>
      <x:c r="E9929" s="139"/>
      <x:c r="F9929" s="139"/>
      <x:c r="G9929" s="139"/>
      <x:c r="H9929" s="139"/>
      <x:c r="I9929" s="266" t="n">
        <x:f>INT((ROW()-ROW($I$46))/((CARROT_CAP+1)*(MESCLUN_CAP+1)))</x:f>
        <x:v>15</x:v>
      </x:c>
      <x:c r="J9929" s="266" t="n">
        <x:f>MOD(INT((ROW()-ROW($I$46))/(MESCLUN_CAP+1)),CARROT_CAP+1)</x:f>
        <x:v>3</x:v>
      </x:c>
      <x:c r="K9929" s="266" t="n">
        <x:f>MOD(ROW()-ROW($I$46),MESCLUN_CAP+1)</x:f>
        <x:v>25</x:v>
      </x:c>
      <x:c r="L9929" s="266" t="n">
        <x:f>SUM(I9929:K9929)</x:f>
        <x:v>43</x:v>
      </x:c>
      <x:c r="M9929" s="267" t="n">
        <x:f>I9929*TOMATO_HOURS*WEEKS*(1+TOMATO_DIM)^I9929+J9929*CARROT_HOURS*WEEKS*(1+CARROT_DIM)^J9929+K9929*MESCLUN_HOURS*WEEKS*(1+MESCLUN_DIM)^K9929</x:f>
        <x:v>7270.922240823732</x:v>
      </x:c>
      <x:c r="N9929" s="267" t="n">
        <x:f>MAX(M9929-FARMER_HOURS,0)/TEMP_HOURS_PER_WORKER</x:f>
        <x:v>4.549251556127592</x:v>
      </x:c>
      <x:c r="O9929" s="268" t="n">
        <x:f>I9929*TOMATO_PRICE+J9929*CARROT_PRICE+K9929*MESCLUN_PRICE</x:f>
        <x:v>205782</x:v>
      </x:c>
      <x:c r="P9929" s="268" t="n">
        <x:f>I9929*TOMATO_FERTILIZER+J9929*CARROT_FERTILIZER+K9929*MESCLUN_FERTILIZER</x:f>
        <x:v>36520</x:v>
      </x:c>
      <x:c r="Q9929" s="268" t="n">
        <x:f>MIN(M9929,FARMER_HOURS)*FARMER_RATE+MAX(M9929-FARMER_HOURS,0)*TEMP_RATE</x:f>
        <x:v>138731.2889031898</x:v>
      </x:c>
      <x:c r="R9929" s="268" t="n">
        <x:f>O9929-P9929-Q9929-FIXED_COST</x:f>
        <x:v>10530.711096810206</x:v>
      </x:c>
      <x:c r="S9929" s="139" t="str">
        <x:f>IF(AND(L9929&lt;=TOTAL_BED_CAP,N9929&lt;=TEMP_WORKER_CAP),"YES","NO")</x:f>
        <x:v>NO</x:v>
      </x:c>
      <x:c r="T9929" s="139" t="n">
        <x:f>IF(S9929="YES",R9929,-1E+99)</x:f>
        <x:v>-1e+99</x:v>
      </x:c>
    </x:row>
    <x:row r="9930">
      <x:c r="A9930" s="139"/>
      <x:c r="B9930" s="139"/>
      <x:c r="C9930" s="139"/>
      <x:c r="D9930" s="139"/>
      <x:c r="E9930" s="139"/>
      <x:c r="F9930" s="139"/>
      <x:c r="G9930" s="139"/>
      <x:c r="H9930" s="139"/>
      <x:c r="I9930" s="266" t="n">
        <x:f>INT((ROW()-ROW($I$46))/((CARROT_CAP+1)*(MESCLUN_CAP+1)))</x:f>
        <x:v>15</x:v>
      </x:c>
      <x:c r="J9930" s="266" t="n">
        <x:f>MOD(INT((ROW()-ROW($I$46))/(MESCLUN_CAP+1)),CARROT_CAP+1)</x:f>
        <x:v>3</x:v>
      </x:c>
      <x:c r="K9930" s="266" t="n">
        <x:f>MOD(ROW()-ROW($I$46),MESCLUN_CAP+1)</x:f>
        <x:v>26</x:v>
      </x:c>
      <x:c r="L9930" s="266" t="n">
        <x:f>SUM(I9930:K9930)</x:f>
        <x:v>44</x:v>
      </x:c>
      <x:c r="M9930" s="267" t="n">
        <x:f>I9930*TOMATO_HOURS*WEEKS*(1+TOMATO_DIM)^I9930+J9930*CARROT_HOURS*WEEKS*(1+CARROT_DIM)^J9930+K9930*MESCLUN_HOURS*WEEKS*(1+MESCLUN_DIM)^K9930</x:f>
        <x:v>7352.262244784449</x:v>
      </x:c>
      <x:c r="N9930" s="267" t="n">
        <x:f>MAX(M9930-FARMER_HOURS,0)/TEMP_HOURS_PER_WORKER</x:f>
        <x:v>4.6057376699892005</x:v>
      </x:c>
      <x:c r="O9930" s="268" t="n">
        <x:f>I9930*TOMATO_PRICE+J9930*CARROT_PRICE+K9930*MESCLUN_PRICE</x:f>
        <x:v>208482</x:v>
      </x:c>
      <x:c r="P9930" s="268" t="n">
        <x:f>I9930*TOMATO_FERTILIZER+J9930*CARROT_FERTILIZER+K9930*MESCLUN_FERTILIZER</x:f>
        <x:v>37400</x:v>
      </x:c>
      <x:c r="Q9930" s="268" t="n">
        <x:f>MIN(M9930,FARMER_HOURS)*FARMER_RATE+MAX(M9930-FARMER_HOURS,0)*TEMP_RATE</x:f>
        <x:v>140143.44174973003</x:v>
      </x:c>
      <x:c r="R9930" s="268" t="n">
        <x:f>O9930-P9930-Q9930-FIXED_COST</x:f>
        <x:v>10938.558250269969</x:v>
      </x:c>
      <x:c r="S9930" s="139" t="str">
        <x:f>IF(AND(L9930&lt;=TOTAL_BED_CAP,N9930&lt;=TEMP_WORKER_CAP),"YES","NO")</x:f>
        <x:v>NO</x:v>
      </x:c>
      <x:c r="T9930" s="139" t="n">
        <x:f>IF(S9930="YES",R9930,-1E+99)</x:f>
        <x:v>-1e+99</x:v>
      </x:c>
    </x:row>
    <x:row r="9931">
      <x:c r="A9931" s="139"/>
      <x:c r="B9931" s="139"/>
      <x:c r="C9931" s="139"/>
      <x:c r="D9931" s="139"/>
      <x:c r="E9931" s="139"/>
      <x:c r="F9931" s="139"/>
      <x:c r="G9931" s="139"/>
      <x:c r="H9931" s="139"/>
      <x:c r="I9931" s="266" t="n">
        <x:f>INT((ROW()-ROW($I$46))/((CARROT_CAP+1)*(MESCLUN_CAP+1)))</x:f>
        <x:v>15</x:v>
      </x:c>
      <x:c r="J9931" s="266" t="n">
        <x:f>MOD(INT((ROW()-ROW($I$46))/(MESCLUN_CAP+1)),CARROT_CAP+1)</x:f>
        <x:v>3</x:v>
      </x:c>
      <x:c r="K9931" s="266" t="n">
        <x:f>MOD(ROW()-ROW($I$46),MESCLUN_CAP+1)</x:f>
        <x:v>27</x:v>
      </x:c>
      <x:c r="L9931" s="266" t="n">
        <x:f>SUM(I9931:K9931)</x:f>
        <x:v>45</x:v>
      </x:c>
      <x:c r="M9931" s="267" t="n">
        <x:f>I9931*TOMATO_HOURS*WEEKS*(1+TOMATO_DIM)^I9931+J9931*CARROT_HOURS*WEEKS*(1+CARROT_DIM)^J9931+K9931*MESCLUN_HOURS*WEEKS*(1+MESCLUN_DIM)^K9931</x:f>
        <x:v>7435.395949304206</x:v>
      </x:c>
      <x:c r="N9931" s="267" t="n">
        <x:f>MAX(M9931-FARMER_HOURS,0)/TEMP_HOURS_PER_WORKER</x:f>
        <x:v>4.663469409239032</x:v>
      </x:c>
      <x:c r="O9931" s="268" t="n">
        <x:f>I9931*TOMATO_PRICE+J9931*CARROT_PRICE+K9931*MESCLUN_PRICE</x:f>
        <x:v>211182</x:v>
      </x:c>
      <x:c r="P9931" s="268" t="n">
        <x:f>I9931*TOMATO_FERTILIZER+J9931*CARROT_FERTILIZER+K9931*MESCLUN_FERTILIZER</x:f>
        <x:v>38280</x:v>
      </x:c>
      <x:c r="Q9931" s="268" t="n">
        <x:f>MIN(M9931,FARMER_HOURS)*FARMER_RATE+MAX(M9931-FARMER_HOURS,0)*TEMP_RATE</x:f>
        <x:v>141586.73523097578</x:v>
      </x:c>
      <x:c r="R9931" s="268" t="n">
        <x:f>O9931-P9931-Q9931-FIXED_COST</x:f>
        <x:v>11315.264769024216</x:v>
      </x:c>
      <x:c r="S9931" s="139" t="str">
        <x:f>IF(AND(L9931&lt;=TOTAL_BED_CAP,N9931&lt;=TEMP_WORKER_CAP),"YES","NO")</x:f>
        <x:v>NO</x:v>
      </x:c>
      <x:c r="T9931" s="139" t="n">
        <x:f>IF(S9931="YES",R9931,-1E+99)</x:f>
        <x:v>-1e+99</x:v>
      </x:c>
    </x:row>
    <x:row r="9932">
      <x:c r="A9932" s="139"/>
      <x:c r="B9932" s="139"/>
      <x:c r="C9932" s="139"/>
      <x:c r="D9932" s="139"/>
      <x:c r="E9932" s="139"/>
      <x:c r="F9932" s="139"/>
      <x:c r="G9932" s="139"/>
      <x:c r="H9932" s="139"/>
      <x:c r="I9932" s="266" t="n">
        <x:f>INT((ROW()-ROW($I$46))/((CARROT_CAP+1)*(MESCLUN_CAP+1)))</x:f>
        <x:v>15</x:v>
      </x:c>
      <x:c r="J9932" s="266" t="n">
        <x:f>MOD(INT((ROW()-ROW($I$46))/(MESCLUN_CAP+1)),CARROT_CAP+1)</x:f>
        <x:v>3</x:v>
      </x:c>
      <x:c r="K9932" s="266" t="n">
        <x:f>MOD(ROW()-ROW($I$46),MESCLUN_CAP+1)</x:f>
        <x:v>28</x:v>
      </x:c>
      <x:c r="L9932" s="266" t="n">
        <x:f>SUM(I9932:K9932)</x:f>
        <x:v>46</x:v>
      </x:c>
      <x:c r="M9932" s="267" t="n">
        <x:f>I9932*TOMATO_HOURS*WEEKS*(1+TOMATO_DIM)^I9932+J9932*CARROT_HOURS*WEEKS*(1+CARROT_DIM)^J9932+K9932*MESCLUN_HOURS*WEEKS*(1+MESCLUN_DIM)^K9932</x:f>
        <x:v>7520.3554875213595</x:v>
      </x:c>
      <x:c r="N9932" s="267" t="n">
        <x:f>MAX(M9932-FARMER_HOURS,0)/TEMP_HOURS_PER_WORKER</x:f>
        <x:v>4.722469088556499</x:v>
      </x:c>
      <x:c r="O9932" s="268" t="n">
        <x:f>I9932*TOMATO_PRICE+J9932*CARROT_PRICE+K9932*MESCLUN_PRICE</x:f>
        <x:v>213882</x:v>
      </x:c>
      <x:c r="P9932" s="268" t="n">
        <x:f>I9932*TOMATO_FERTILIZER+J9932*CARROT_FERTILIZER+K9932*MESCLUN_FERTILIZER</x:f>
        <x:v>39160</x:v>
      </x:c>
      <x:c r="Q9932" s="268" t="n">
        <x:f>MIN(M9932,FARMER_HOURS)*FARMER_RATE+MAX(M9932-FARMER_HOURS,0)*TEMP_RATE</x:f>
        <x:v>143061.72721391247</x:v>
      </x:c>
      <x:c r="R9932" s="268" t="n">
        <x:f>O9932-P9932-Q9932-FIXED_COST</x:f>
        <x:v>11660.272786087531</x:v>
      </x:c>
      <x:c r="S9932" s="139" t="str">
        <x:f>IF(AND(L9932&lt;=TOTAL_BED_CAP,N9932&lt;=TEMP_WORKER_CAP),"YES","NO")</x:f>
        <x:v>NO</x:v>
      </x:c>
      <x:c r="T9932" s="139" t="n">
        <x:f>IF(S9932="YES",R9932,-1E+99)</x:f>
        <x:v>-1e+99</x:v>
      </x:c>
    </x:row>
    <x:row r="9933">
      <x:c r="A9933" s="139"/>
      <x:c r="B9933" s="139"/>
      <x:c r="C9933" s="139"/>
      <x:c r="D9933" s="139"/>
      <x:c r="E9933" s="139"/>
      <x:c r="F9933" s="139"/>
      <x:c r="G9933" s="139"/>
      <x:c r="H9933" s="139"/>
      <x:c r="I9933" s="266" t="n">
        <x:f>INT((ROW()-ROW($I$46))/((CARROT_CAP+1)*(MESCLUN_CAP+1)))</x:f>
        <x:v>15</x:v>
      </x:c>
      <x:c r="J9933" s="266" t="n">
        <x:f>MOD(INT((ROW()-ROW($I$46))/(MESCLUN_CAP+1)),CARROT_CAP+1)</x:f>
        <x:v>3</x:v>
      </x:c>
      <x:c r="K9933" s="266" t="n">
        <x:f>MOD(ROW()-ROW($I$46),MESCLUN_CAP+1)</x:f>
        <x:v>29</x:v>
      </x:c>
      <x:c r="L9933" s="266" t="n">
        <x:f>SUM(I9933:K9933)</x:f>
        <x:v>47</x:v>
      </x:c>
      <x:c r="M9933" s="267" t="n">
        <x:f>I9933*TOMATO_HOURS*WEEKS*(1+TOMATO_DIM)^I9933+J9933*CARROT_HOURS*WEEKS*(1+CARROT_DIM)^J9933+K9933*MESCLUN_HOURS*WEEKS*(1+MESCLUN_DIM)^K9933</x:f>
        <x:v>7607.173515637012</x:v>
      </x:c>
      <x:c r="N9933" s="267" t="n">
        <x:f>MAX(M9933-FARMER_HOURS,0)/TEMP_HOURS_PER_WORKER</x:f>
        <x:v>4.782759385859037</x:v>
      </x:c>
      <x:c r="O9933" s="268" t="n">
        <x:f>I9933*TOMATO_PRICE+J9933*CARROT_PRICE+K9933*MESCLUN_PRICE</x:f>
        <x:v>216582</x:v>
      </x:c>
      <x:c r="P9933" s="268" t="n">
        <x:f>I9933*TOMATO_FERTILIZER+J9933*CARROT_FERTILIZER+K9933*MESCLUN_FERTILIZER</x:f>
        <x:v>40040</x:v>
      </x:c>
      <x:c r="Q9933" s="268" t="n">
        <x:f>MIN(M9933,FARMER_HOURS)*FARMER_RATE+MAX(M9933-FARMER_HOURS,0)*TEMP_RATE</x:f>
        <x:v>144568.9846464759</x:v>
      </x:c>
      <x:c r="R9933" s="268" t="n">
        <x:f>O9933-P9933-Q9933-FIXED_COST</x:f>
        <x:v>11973.015353524097</x:v>
      </x:c>
      <x:c r="S9933" s="139" t="str">
        <x:f>IF(AND(L9933&lt;=TOTAL_BED_CAP,N9933&lt;=TEMP_WORKER_CAP),"YES","NO")</x:f>
        <x:v>NO</x:v>
      </x:c>
      <x:c r="T9933" s="139" t="n">
        <x:f>IF(S9933="YES",R9933,-1E+99)</x:f>
        <x:v>-1e+99</x:v>
      </x:c>
    </x:row>
    <x:row r="9934">
      <x:c r="A9934" s="139"/>
      <x:c r="B9934" s="139"/>
      <x:c r="C9934" s="139"/>
      <x:c r="D9934" s="139"/>
      <x:c r="E9934" s="139"/>
      <x:c r="F9934" s="139"/>
      <x:c r="G9934" s="139"/>
      <x:c r="H9934" s="139"/>
      <x:c r="I9934" s="266" t="n">
        <x:f>INT((ROW()-ROW($I$46))/((CARROT_CAP+1)*(MESCLUN_CAP+1)))</x:f>
        <x:v>15</x:v>
      </x:c>
      <x:c r="J9934" s="266" t="n">
        <x:f>MOD(INT((ROW()-ROW($I$46))/(MESCLUN_CAP+1)),CARROT_CAP+1)</x:f>
        <x:v>3</x:v>
      </x:c>
      <x:c r="K9934" s="266" t="n">
        <x:f>MOD(ROW()-ROW($I$46),MESCLUN_CAP+1)</x:f>
        <x:v>30</x:v>
      </x:c>
      <x:c r="L9934" s="266" t="n">
        <x:f>SUM(I9934:K9934)</x:f>
        <x:v>48</x:v>
      </x:c>
      <x:c r="M9934" s="267" t="n">
        <x:f>I9934*TOMATO_HOURS*WEEKS*(1+TOMATO_DIM)^I9934+J9934*CARROT_HOURS*WEEKS*(1+CARROT_DIM)^J9934+K9934*MESCLUN_HOURS*WEEKS*(1+MESCLUN_DIM)^K9934</x:f>
        <x:v>7695.8832209707825</x:v>
      </x:c>
      <x:c r="N9934" s="267" t="n">
        <x:f>MAX(M9934-FARMER_HOURS,0)/TEMP_HOURS_PER_WORKER</x:f>
        <x:v>4.844363347896377</x:v>
      </x:c>
      <x:c r="O9934" s="268" t="n">
        <x:f>I9934*TOMATO_PRICE+J9934*CARROT_PRICE+K9934*MESCLUN_PRICE</x:f>
        <x:v>219282</x:v>
      </x:c>
      <x:c r="P9934" s="268" t="n">
        <x:f>I9934*TOMATO_FERTILIZER+J9934*CARROT_FERTILIZER+K9934*MESCLUN_FERTILIZER</x:f>
        <x:v>40920</x:v>
      </x:c>
      <x:c r="Q9934" s="268" t="n">
        <x:f>MIN(M9934,FARMER_HOURS)*FARMER_RATE+MAX(M9934-FARMER_HOURS,0)*TEMP_RATE</x:f>
        <x:v>146109.08369740943</x:v>
      </x:c>
      <x:c r="R9934" s="268" t="n">
        <x:f>O9934-P9934-Q9934-FIXED_COST</x:f>
        <x:v>12252.916302590573</x:v>
      </x:c>
      <x:c r="S9934" s="139" t="str">
        <x:f>IF(AND(L9934&lt;=TOTAL_BED_CAP,N9934&lt;=TEMP_WORKER_CAP),"YES","NO")</x:f>
        <x:v>NO</x:v>
      </x:c>
      <x:c r="T9934" s="139" t="n">
        <x:f>IF(S9934="YES",R9934,-1E+99)</x:f>
        <x:v>-1e+99</x:v>
      </x:c>
    </x:row>
    <x:row r="9935">
      <x:c r="A9935" s="139"/>
      <x:c r="B9935" s="139"/>
      <x:c r="C9935" s="139"/>
      <x:c r="D9935" s="139"/>
      <x:c r="E9935" s="139"/>
      <x:c r="F9935" s="139"/>
      <x:c r="G9935" s="139"/>
      <x:c r="H9935" s="139"/>
      <x:c r="I9935" s="266" t="n">
        <x:f>INT((ROW()-ROW($I$46))/((CARROT_CAP+1)*(MESCLUN_CAP+1)))</x:f>
        <x:v>15</x:v>
      </x:c>
      <x:c r="J9935" s="266" t="n">
        <x:f>MOD(INT((ROW()-ROW($I$46))/(MESCLUN_CAP+1)),CARROT_CAP+1)</x:f>
        <x:v>4</x:v>
      </x:c>
      <x:c r="K9935" s="266" t="n">
        <x:f>MOD(ROW()-ROW($I$46),MESCLUN_CAP+1)</x:f>
        <x:v>0</x:v>
      </x:c>
      <x:c r="L9935" s="266" t="n">
        <x:f>SUM(I9935:K9935)</x:f>
        <x:v>19</x:v>
      </x:c>
      <x:c r="M9935" s="267" t="n">
        <x:f>I9935*TOMATO_HOURS*WEEKS*(1+TOMATO_DIM)^I9935+J9935*CARROT_HOURS*WEEKS*(1+CARROT_DIM)^J9935+K9935*MESCLUN_HOURS*WEEKS*(1+MESCLUN_DIM)^K9935</x:f>
        <x:v>5771.742575586136</x:v>
      </x:c>
      <x:c r="N9935" s="267" t="n">
        <x:f>MAX(M9935-FARMER_HOURS,0)/TEMP_HOURS_PER_WORKER</x:f>
        <x:v>3.508154566379261</x:v>
      </x:c>
      <x:c r="O9935" s="268" t="n">
        <x:f>I9935*TOMATO_PRICE+J9935*CARROT_PRICE+K9935*MESCLUN_PRICE</x:f>
        <x:v>140376</x:v>
      </x:c>
      <x:c r="P9935" s="268" t="n">
        <x:f>I9935*TOMATO_FERTILIZER+J9935*CARROT_FERTILIZER+K9935*MESCLUN_FERTILIZER</x:f>
        <x:v>14960</x:v>
      </x:c>
      <x:c r="Q9935" s="268" t="n">
        <x:f>MIN(M9935,FARMER_HOURS)*FARMER_RATE+MAX(M9935-FARMER_HOURS,0)*TEMP_RATE</x:f>
        <x:v>112703.86415948153</x:v>
      </x:c>
      <x:c r="R9935" s="268" t="n">
        <x:f>O9935-P9935-Q9935-FIXED_COST</x:f>
        <x:v>-7287.864159481527</x:v>
      </x:c>
      <x:c r="S9935" s="139" t="str">
        <x:f>IF(AND(L9935&lt;=TOTAL_BED_CAP,N9935&lt;=TEMP_WORKER_CAP),"YES","NO")</x:f>
        <x:v>YES</x:v>
      </x:c>
      <x:c r="T9935" s="139" t="n">
        <x:f>IF(S9935="YES",R9935,-1E+99)</x:f>
        <x:v>-7287.864159481527</x:v>
      </x:c>
    </x:row>
    <x:row r="9936">
      <x:c r="A9936" s="139"/>
      <x:c r="B9936" s="139"/>
      <x:c r="C9936" s="139"/>
      <x:c r="D9936" s="139"/>
      <x:c r="E9936" s="139"/>
      <x:c r="F9936" s="139"/>
      <x:c r="G9936" s="139"/>
      <x:c r="H9936" s="139"/>
      <x:c r="I9936" s="266" t="n">
        <x:f>INT((ROW()-ROW($I$46))/((CARROT_CAP+1)*(MESCLUN_CAP+1)))</x:f>
        <x:v>15</x:v>
      </x:c>
      <x:c r="J9936" s="266" t="n">
        <x:f>MOD(INT((ROW()-ROW($I$46))/(MESCLUN_CAP+1)),CARROT_CAP+1)</x:f>
        <x:v>4</x:v>
      </x:c>
      <x:c r="K9936" s="266" t="n">
        <x:f>MOD(ROW()-ROW($I$46),MESCLUN_CAP+1)</x:f>
        <x:v>1</x:v>
      </x:c>
      <x:c r="L9936" s="266" t="n">
        <x:f>SUM(I9936:K9936)</x:f>
        <x:v>20</x:v>
      </x:c>
      <x:c r="M9936" s="267" t="n">
        <x:f>I9936*TOMATO_HOURS*WEEKS*(1+TOMATO_DIM)^I9936+J9936*CARROT_HOURS*WEEKS*(1+CARROT_DIM)^J9936+K9936*MESCLUN_HOURS*WEEKS*(1+MESCLUN_DIM)^K9936</x:f>
        <x:v>5817.305075586136</x:v>
      </x:c>
      <x:c r="N9936" s="267" t="n">
        <x:f>MAX(M9936-FARMER_HOURS,0)/TEMP_HOURS_PER_WORKER</x:f>
        <x:v>3.539795191379261</x:v>
      </x:c>
      <x:c r="O9936" s="268" t="n">
        <x:f>I9936*TOMATO_PRICE+J9936*CARROT_PRICE+K9936*MESCLUN_PRICE</x:f>
        <x:v>143076</x:v>
      </x:c>
      <x:c r="P9936" s="268" t="n">
        <x:f>I9936*TOMATO_FERTILIZER+J9936*CARROT_FERTILIZER+K9936*MESCLUN_FERTILIZER</x:f>
        <x:v>15840</x:v>
      </x:c>
      <x:c r="Q9936" s="268" t="n">
        <x:f>MIN(M9936,FARMER_HOURS)*FARMER_RATE+MAX(M9936-FARMER_HOURS,0)*TEMP_RATE</x:f>
        <x:v>113494.87978448153</x:v>
      </x:c>
      <x:c r="R9936" s="268" t="n">
        <x:f>O9936-P9936-Q9936-FIXED_COST</x:f>
        <x:v>-6258.879784481527</x:v>
      </x:c>
      <x:c r="S9936" s="139" t="str">
        <x:f>IF(AND(L9936&lt;=TOTAL_BED_CAP,N9936&lt;=TEMP_WORKER_CAP),"YES","NO")</x:f>
        <x:v>YES</x:v>
      </x:c>
      <x:c r="T9936" s="139" t="n">
        <x:f>IF(S9936="YES",R9936,-1E+99)</x:f>
        <x:v>-6258.879784481527</x:v>
      </x:c>
    </x:row>
    <x:row r="9937">
      <x:c r="A9937" s="139"/>
      <x:c r="B9937" s="139"/>
      <x:c r="C9937" s="139"/>
      <x:c r="D9937" s="139"/>
      <x:c r="E9937" s="139"/>
      <x:c r="F9937" s="139"/>
      <x:c r="G9937" s="139"/>
      <x:c r="H9937" s="139"/>
      <x:c r="I9937" s="266" t="n">
        <x:f>INT((ROW()-ROW($I$46))/((CARROT_CAP+1)*(MESCLUN_CAP+1)))</x:f>
        <x:v>15</x:v>
      </x:c>
      <x:c r="J9937" s="266" t="n">
        <x:f>MOD(INT((ROW()-ROW($I$46))/(MESCLUN_CAP+1)),CARROT_CAP+1)</x:f>
        <x:v>4</x:v>
      </x:c>
      <x:c r="K9937" s="266" t="n">
        <x:f>MOD(ROW()-ROW($I$46),MESCLUN_CAP+1)</x:f>
        <x:v>2</x:v>
      </x:c>
      <x:c r="L9937" s="266" t="n">
        <x:f>SUM(I9937:K9937)</x:f>
        <x:v>21</x:v>
      </x:c>
      <x:c r="M9937" s="267" t="n">
        <x:f>I9937*TOMATO_HOURS*WEEKS*(1+TOMATO_DIM)^I9937+J9937*CARROT_HOURS*WEEKS*(1+CARROT_DIM)^J9937+K9937*MESCLUN_HOURS*WEEKS*(1+MESCLUN_DIM)^K9937</x:f>
        <x:v>5864.006638086136</x:v>
      </x:c>
      <x:c r="N9937" s="267" t="n">
        <x:f>MAX(M9937-FARMER_HOURS,0)/TEMP_HOURS_PER_WORKER</x:f>
        <x:v>3.572226832004261</x:v>
      </x:c>
      <x:c r="O9937" s="268" t="n">
        <x:f>I9937*TOMATO_PRICE+J9937*CARROT_PRICE+K9937*MESCLUN_PRICE</x:f>
        <x:v>145776</x:v>
      </x:c>
      <x:c r="P9937" s="268" t="n">
        <x:f>I9937*TOMATO_FERTILIZER+J9937*CARROT_FERTILIZER+K9937*MESCLUN_FERTILIZER</x:f>
        <x:v>16720</x:v>
      </x:c>
      <x:c r="Q9937" s="268" t="n">
        <x:f>MIN(M9937,FARMER_HOURS)*FARMER_RATE+MAX(M9937-FARMER_HOURS,0)*TEMP_RATE</x:f>
        <x:v>114305.67080010653</x:v>
      </x:c>
      <x:c r="R9937" s="268" t="n">
        <x:f>O9937-P9937-Q9937-FIXED_COST</x:f>
        <x:v>-5249.670800106527</x:v>
      </x:c>
      <x:c r="S9937" s="139" t="str">
        <x:f>IF(AND(L9937&lt;=TOTAL_BED_CAP,N9937&lt;=TEMP_WORKER_CAP),"YES","NO")</x:f>
        <x:v>YES</x:v>
      </x:c>
      <x:c r="T9937" s="139" t="n">
        <x:f>IF(S9937="YES",R9937,-1E+99)</x:f>
        <x:v>-5249.670800106527</x:v>
      </x:c>
    </x:row>
    <x:row r="9938">
      <x:c r="A9938" s="139"/>
      <x:c r="B9938" s="139"/>
      <x:c r="C9938" s="139"/>
      <x:c r="D9938" s="139"/>
      <x:c r="E9938" s="139"/>
      <x:c r="F9938" s="139"/>
      <x:c r="G9938" s="139"/>
      <x:c r="H9938" s="139"/>
      <x:c r="I9938" s="266" t="n">
        <x:f>INT((ROW()-ROW($I$46))/((CARROT_CAP+1)*(MESCLUN_CAP+1)))</x:f>
        <x:v>15</x:v>
      </x:c>
      <x:c r="J9938" s="266" t="n">
        <x:f>MOD(INT((ROW()-ROW($I$46))/(MESCLUN_CAP+1)),CARROT_CAP+1)</x:f>
        <x:v>4</x:v>
      </x:c>
      <x:c r="K9938" s="266" t="n">
        <x:f>MOD(ROW()-ROW($I$46),MESCLUN_CAP+1)</x:f>
        <x:v>3</x:v>
      </x:c>
      <x:c r="L9938" s="266" t="n">
        <x:f>SUM(I9938:K9938)</x:f>
        <x:v>22</x:v>
      </x:c>
      <x:c r="M9938" s="267" t="n">
        <x:f>I9938*TOMATO_HOURS*WEEKS*(1+TOMATO_DIM)^I9938+J9938*CARROT_HOURS*WEEKS*(1+CARROT_DIM)^J9938+K9938*MESCLUN_HOURS*WEEKS*(1+MESCLUN_DIM)^K9938</x:f>
        <x:v>5911.868620508011</x:v>
      </x:c>
      <x:c r="N9938" s="267" t="n">
        <x:f>MAX(M9938-FARMER_HOURS,0)/TEMP_HOURS_PER_WORKER</x:f>
        <x:v>3.60546431979723</x:v>
      </x:c>
      <x:c r="O9938" s="268" t="n">
        <x:f>I9938*TOMATO_PRICE+J9938*CARROT_PRICE+K9938*MESCLUN_PRICE</x:f>
        <x:v>148476</x:v>
      </x:c>
      <x:c r="P9938" s="268" t="n">
        <x:f>I9938*TOMATO_FERTILIZER+J9938*CARROT_FERTILIZER+K9938*MESCLUN_FERTILIZER</x:f>
        <x:v>17600</x:v>
      </x:c>
      <x:c r="Q9938" s="268" t="n">
        <x:f>MIN(M9938,FARMER_HOURS)*FARMER_RATE+MAX(M9938-FARMER_HOURS,0)*TEMP_RATE</x:f>
        <x:v>115136.60799493075</x:v>
      </x:c>
      <x:c r="R9938" s="268" t="n">
        <x:f>O9938-P9938-Q9938-FIXED_COST</x:f>
        <x:v>-4260.607994930746</x:v>
      </x:c>
      <x:c r="S9938" s="139" t="str">
        <x:f>IF(AND(L9938&lt;=TOTAL_BED_CAP,N9938&lt;=TEMP_WORKER_CAP),"YES","NO")</x:f>
        <x:v>YES</x:v>
      </x:c>
      <x:c r="T9938" s="139" t="n">
        <x:f>IF(S9938="YES",R9938,-1E+99)</x:f>
        <x:v>-4260.607994930746</x:v>
      </x:c>
    </x:row>
    <x:row r="9939">
      <x:c r="A9939" s="139"/>
      <x:c r="B9939" s="139"/>
      <x:c r="C9939" s="139"/>
      <x:c r="D9939" s="139"/>
      <x:c r="E9939" s="139"/>
      <x:c r="F9939" s="139"/>
      <x:c r="G9939" s="139"/>
      <x:c r="H9939" s="139"/>
      <x:c r="I9939" s="266" t="n">
        <x:f>INT((ROW()-ROW($I$46))/((CARROT_CAP+1)*(MESCLUN_CAP+1)))</x:f>
        <x:v>15</x:v>
      </x:c>
      <x:c r="J9939" s="266" t="n">
        <x:f>MOD(INT((ROW()-ROW($I$46))/(MESCLUN_CAP+1)),CARROT_CAP+1)</x:f>
        <x:v>4</x:v>
      </x:c>
      <x:c r="K9939" s="266" t="n">
        <x:f>MOD(ROW()-ROW($I$46),MESCLUN_CAP+1)</x:f>
        <x:v>4</x:v>
      </x:c>
      <x:c r="L9939" s="266" t="n">
        <x:f>SUM(I9939:K9939)</x:f>
        <x:v>23</x:v>
      </x:c>
      <x:c r="M9939" s="267" t="n">
        <x:f>I9939*TOMATO_HOURS*WEEKS*(1+TOMATO_DIM)^I9939+J9939*CARROT_HOURS*WEEKS*(1+CARROT_DIM)^J9939+K9939*MESCLUN_HOURS*WEEKS*(1+MESCLUN_DIM)^K9939</x:f>
        <x:v>5960.912736230667</x:v>
      </x:c>
      <x:c r="N9939" s="267" t="n">
        <x:f>MAX(M9939-FARMER_HOURS,0)/TEMP_HOURS_PER_WORKER</x:f>
        <x:v>3.6395227334935187</x:v>
      </x:c>
      <x:c r="O9939" s="268" t="n">
        <x:f>I9939*TOMATO_PRICE+J9939*CARROT_PRICE+K9939*MESCLUN_PRICE</x:f>
        <x:v>151176</x:v>
      </x:c>
      <x:c r="P9939" s="268" t="n">
        <x:f>I9939*TOMATO_FERTILIZER+J9939*CARROT_FERTILIZER+K9939*MESCLUN_FERTILIZER</x:f>
        <x:v>18480</x:v>
      </x:c>
      <x:c r="Q9939" s="268" t="n">
        <x:f>MIN(M9939,FARMER_HOURS)*FARMER_RATE+MAX(M9939-FARMER_HOURS,0)*TEMP_RATE</x:f>
        <x:v>115988.06833733797</x:v>
      </x:c>
      <x:c r="R9939" s="268" t="n">
        <x:f>O9939-P9939-Q9939-FIXED_COST</x:f>
        <x:v>-3292.0683373379725</x:v>
      </x:c>
      <x:c r="S9939" s="139" t="str">
        <x:f>IF(AND(L9939&lt;=TOTAL_BED_CAP,N9939&lt;=TEMP_WORKER_CAP),"YES","NO")</x:f>
        <x:v>YES</x:v>
      </x:c>
      <x:c r="T9939" s="139" t="n">
        <x:f>IF(S9939="YES",R9939,-1E+99)</x:f>
        <x:v>-3292.0683373379725</x:v>
      </x:c>
    </x:row>
    <x:row r="9940">
      <x:c r="A9940" s="139"/>
      <x:c r="B9940" s="139"/>
      <x:c r="C9940" s="139"/>
      <x:c r="D9940" s="139"/>
      <x:c r="E9940" s="139"/>
      <x:c r="F9940" s="139"/>
      <x:c r="G9940" s="139"/>
      <x:c r="H9940" s="139"/>
      <x:c r="I9940" s="266" t="n">
        <x:f>INT((ROW()-ROW($I$46))/((CARROT_CAP+1)*(MESCLUN_CAP+1)))</x:f>
        <x:v>15</x:v>
      </x:c>
      <x:c r="J9940" s="266" t="n">
        <x:f>MOD(INT((ROW()-ROW($I$46))/(MESCLUN_CAP+1)),CARROT_CAP+1)</x:f>
        <x:v>4</x:v>
      </x:c>
      <x:c r="K9940" s="266" t="n">
        <x:f>MOD(ROW()-ROW($I$46),MESCLUN_CAP+1)</x:f>
        <x:v>5</x:v>
      </x:c>
      <x:c r="L9940" s="266" t="n">
        <x:f>SUM(I9940:K9940)</x:f>
        <x:v>24</x:v>
      </x:c>
      <x:c r="M9940" s="267" t="n">
        <x:f>I9940*TOMATO_HOURS*WEEKS*(1+TOMATO_DIM)^I9940+J9940*CARROT_HOURS*WEEKS*(1+CARROT_DIM)^J9940+K9940*MESCLUN_HOURS*WEEKS*(1+MESCLUN_DIM)^K9940</x:f>
        <x:v>6011.1610601518705</x:v>
      </x:c>
      <x:c r="N9940" s="267" t="n">
        <x:f>MAX(M9940-FARMER_HOURS,0)/TEMP_HOURS_PER_WORKER</x:f>
        <x:v>3.6744174028832433</x:v>
      </x:c>
      <x:c r="O9940" s="268" t="n">
        <x:f>I9940*TOMATO_PRICE+J9940*CARROT_PRICE+K9940*MESCLUN_PRICE</x:f>
        <x:v>153876</x:v>
      </x:c>
      <x:c r="P9940" s="268" t="n">
        <x:f>I9940*TOMATO_FERTILIZER+J9940*CARROT_FERTILIZER+K9940*MESCLUN_FERTILIZER</x:f>
        <x:v>19360</x:v>
      </x:c>
      <x:c r="Q9940" s="268" t="n">
        <x:f>MIN(M9940,FARMER_HOURS)*FARMER_RATE+MAX(M9940-FARMER_HOURS,0)*TEMP_RATE</x:f>
        <x:v>116860.43507208108</x:v>
      </x:c>
      <x:c r="R9940" s="268" t="n">
        <x:f>O9940-P9940-Q9940-FIXED_COST</x:f>
        <x:v>-2344.435072081076</x:v>
      </x:c>
      <x:c r="S9940" s="139" t="str">
        <x:f>IF(AND(L9940&lt;=TOTAL_BED_CAP,N9940&lt;=TEMP_WORKER_CAP),"YES","NO")</x:f>
        <x:v>YES</x:v>
      </x:c>
      <x:c r="T9940" s="139" t="n">
        <x:f>IF(S9940="YES",R9940,-1E+99)</x:f>
        <x:v>-2344.435072081076</x:v>
      </x:c>
    </x:row>
    <x:row r="9941">
      <x:c r="A9941" s="139"/>
      <x:c r="B9941" s="139"/>
      <x:c r="C9941" s="139"/>
      <x:c r="D9941" s="139"/>
      <x:c r="E9941" s="139"/>
      <x:c r="F9941" s="139"/>
      <x:c r="G9941" s="139"/>
      <x:c r="H9941" s="139"/>
      <x:c r="I9941" s="266" t="n">
        <x:f>INT((ROW()-ROW($I$46))/((CARROT_CAP+1)*(MESCLUN_CAP+1)))</x:f>
        <x:v>15</x:v>
      </x:c>
      <x:c r="J9941" s="266" t="n">
        <x:f>MOD(INT((ROW()-ROW($I$46))/(MESCLUN_CAP+1)),CARROT_CAP+1)</x:f>
        <x:v>4</x:v>
      </x:c>
      <x:c r="K9941" s="266" t="n">
        <x:f>MOD(ROW()-ROW($I$46),MESCLUN_CAP+1)</x:f>
        <x:v>6</x:v>
      </x:c>
      <x:c r="L9941" s="266" t="n">
        <x:f>SUM(I9941:K9941)</x:f>
        <x:v>25</x:v>
      </x:c>
      <x:c r="M9941" s="267" t="n">
        <x:f>I9941*TOMATO_HOURS*WEEKS*(1+TOMATO_DIM)^I9941+J9941*CARROT_HOURS*WEEKS*(1+CARROT_DIM)^J9941+K9941*MESCLUN_HOURS*WEEKS*(1+MESCLUN_DIM)^K9941</x:f>
        <x:v>6062.636034333504</x:v>
      </x:c>
      <x:c r="N9941" s="267" t="n">
        <x:f>MAX(M9941-FARMER_HOURS,0)/TEMP_HOURS_PER_WORKER</x:f>
        <x:v>3.7101639127315997</x:v>
      </x:c>
      <x:c r="O9941" s="268" t="n">
        <x:f>I9941*TOMATO_PRICE+J9941*CARROT_PRICE+K9941*MESCLUN_PRICE</x:f>
        <x:v>156576</x:v>
      </x:c>
      <x:c r="P9941" s="268" t="n">
        <x:f>I9941*TOMATO_FERTILIZER+J9941*CARROT_FERTILIZER+K9941*MESCLUN_FERTILIZER</x:f>
        <x:v>20240</x:v>
      </x:c>
      <x:c r="Q9941" s="268" t="n">
        <x:f>MIN(M9941,FARMER_HOURS)*FARMER_RATE+MAX(M9941-FARMER_HOURS,0)*TEMP_RATE</x:f>
        <x:v>117754.09781828999</x:v>
      </x:c>
      <x:c r="R9941" s="268" t="n">
        <x:f>O9941-P9941-Q9941-FIXED_COST</x:f>
        <x:v>-1418.0978182899853</x:v>
      </x:c>
      <x:c r="S9941" s="139" t="str">
        <x:f>IF(AND(L9941&lt;=TOTAL_BED_CAP,N9941&lt;=TEMP_WORKER_CAP),"YES","NO")</x:f>
        <x:v>YES</x:v>
      </x:c>
      <x:c r="T9941" s="139" t="n">
        <x:f>IF(S9941="YES",R9941,-1E+99)</x:f>
        <x:v>-1418.0978182899853</x:v>
      </x:c>
    </x:row>
    <x:row r="9942">
      <x:c r="A9942" s="139"/>
      <x:c r="B9942" s="139"/>
      <x:c r="C9942" s="139"/>
      <x:c r="D9942" s="139"/>
      <x:c r="E9942" s="139"/>
      <x:c r="F9942" s="139"/>
      <x:c r="G9942" s="139"/>
      <x:c r="H9942" s="139"/>
      <x:c r="I9942" s="266" t="n">
        <x:f>INT((ROW()-ROW($I$46))/((CARROT_CAP+1)*(MESCLUN_CAP+1)))</x:f>
        <x:v>15</x:v>
      </x:c>
      <x:c r="J9942" s="266" t="n">
        <x:f>MOD(INT((ROW()-ROW($I$46))/(MESCLUN_CAP+1)),CARROT_CAP+1)</x:f>
        <x:v>4</x:v>
      </x:c>
      <x:c r="K9942" s="266" t="n">
        <x:f>MOD(ROW()-ROW($I$46),MESCLUN_CAP+1)</x:f>
        <x:v>7</x:v>
      </x:c>
      <x:c r="L9942" s="266" t="n">
        <x:f>SUM(I9942:K9942)</x:f>
        <x:v>26</x:v>
      </x:c>
      <x:c r="M9942" s="267" t="n">
        <x:f>I9942*TOMATO_HOURS*WEEKS*(1+TOMATO_DIM)^I9942+J9942*CARROT_HOURS*WEEKS*(1+CARROT_DIM)^J9942+K9942*MESCLUN_HOURS*WEEKS*(1+MESCLUN_DIM)^K9942</x:f>
        <x:v>6115.3604737314645</x:v>
      </x:c>
      <x:c r="N9942" s="267" t="n">
        <x:f>MAX(M9942-FARMER_HOURS,0)/TEMP_HOURS_PER_WORKER</x:f>
        <x:v>3.7467781067579615</x:v>
      </x:c>
      <x:c r="O9942" s="268" t="n">
        <x:f>I9942*TOMATO_PRICE+J9942*CARROT_PRICE+K9942*MESCLUN_PRICE</x:f>
        <x:v>159276</x:v>
      </x:c>
      <x:c r="P9942" s="268" t="n">
        <x:f>I9942*TOMATO_FERTILIZER+J9942*CARROT_FERTILIZER+K9942*MESCLUN_FERTILIZER</x:f>
        <x:v>21120</x:v>
      </x:c>
      <x:c r="Q9942" s="268" t="n">
        <x:f>MIN(M9942,FARMER_HOURS)*FARMER_RATE+MAX(M9942-FARMER_HOURS,0)*TEMP_RATE</x:f>
        <x:v>118669.45266894903</x:v>
      </x:c>
      <x:c r="R9942" s="268" t="n">
        <x:f>O9942-P9942-Q9942-FIXED_COST</x:f>
        <x:v>-513.4526689490303</x:v>
      </x:c>
      <x:c r="S9942" s="139" t="str">
        <x:f>IF(AND(L9942&lt;=TOTAL_BED_CAP,N9942&lt;=TEMP_WORKER_CAP),"YES","NO")</x:f>
        <x:v>YES</x:v>
      </x:c>
      <x:c r="T9942" s="139" t="n">
        <x:f>IF(S9942="YES",R9942,-1E+99)</x:f>
        <x:v>-513.4526689490303</x:v>
      </x:c>
    </x:row>
    <x:row r="9943">
      <x:c r="A9943" s="139"/>
      <x:c r="B9943" s="139"/>
      <x:c r="C9943" s="139"/>
      <x:c r="D9943" s="139"/>
      <x:c r="E9943" s="139"/>
      <x:c r="F9943" s="139"/>
      <x:c r="G9943" s="139"/>
      <x:c r="H9943" s="139"/>
      <x:c r="I9943" s="266" t="n">
        <x:f>INT((ROW()-ROW($I$46))/((CARROT_CAP+1)*(MESCLUN_CAP+1)))</x:f>
        <x:v>15</x:v>
      </x:c>
      <x:c r="J9943" s="266" t="n">
        <x:f>MOD(INT((ROW()-ROW($I$46))/(MESCLUN_CAP+1)),CARROT_CAP+1)</x:f>
        <x:v>4</x:v>
      </x:c>
      <x:c r="K9943" s="266" t="n">
        <x:f>MOD(ROW()-ROW($I$46),MESCLUN_CAP+1)</x:f>
        <x:v>8</x:v>
      </x:c>
      <x:c r="L9943" s="266" t="n">
        <x:f>SUM(I9943:K9943)</x:f>
        <x:v>27</x:v>
      </x:c>
      <x:c r="M9943" s="267" t="n">
        <x:f>I9943*TOMATO_HOURS*WEEKS*(1+TOMATO_DIM)^I9943+J9943*CARROT_HOURS*WEEKS*(1+CARROT_DIM)^J9943+K9943*MESCLUN_HOURS*WEEKS*(1+MESCLUN_DIM)^K9943</x:f>
        <x:v>6169.357572011444</x:v>
      </x:c>
      <x:c r="N9943" s="267" t="n">
        <x:f>MAX(M9943-FARMER_HOURS,0)/TEMP_HOURS_PER_WORKER</x:f>
        <x:v>3.784276091674614</x:v>
      </x:c>
      <x:c r="O9943" s="268" t="n">
        <x:f>I9943*TOMATO_PRICE+J9943*CARROT_PRICE+K9943*MESCLUN_PRICE</x:f>
        <x:v>161976</x:v>
      </x:c>
      <x:c r="P9943" s="268" t="n">
        <x:f>I9943*TOMATO_FERTILIZER+J9943*CARROT_FERTILIZER+K9943*MESCLUN_FERTILIZER</x:f>
        <x:v>22000</x:v>
      </x:c>
      <x:c r="Q9943" s="268" t="n">
        <x:f>MIN(M9943,FARMER_HOURS)*FARMER_RATE+MAX(M9943-FARMER_HOURS,0)*TEMP_RATE</x:f>
        <x:v>119606.90229186535</x:v>
      </x:c>
      <x:c r="R9943" s="268" t="n">
        <x:f>O9943-P9943-Q9943-FIXED_COST</x:f>
        <x:v>369.09770813465</x:v>
      </x:c>
      <x:c r="S9943" s="139" t="str">
        <x:f>IF(AND(L9943&lt;=TOTAL_BED_CAP,N9943&lt;=TEMP_WORKER_CAP),"YES","NO")</x:f>
        <x:v>YES</x:v>
      </x:c>
      <x:c r="T9943" s="139" t="n">
        <x:f>IF(S9943="YES",R9943,-1E+99)</x:f>
        <x:v>369.09770813465</x:v>
      </x:c>
    </x:row>
    <x:row r="9944">
      <x:c r="A9944" s="139"/>
      <x:c r="B9944" s="139"/>
      <x:c r="C9944" s="139"/>
      <x:c r="D9944" s="139"/>
      <x:c r="E9944" s="139"/>
      <x:c r="F9944" s="139"/>
      <x:c r="G9944" s="139"/>
      <x:c r="H9944" s="139"/>
      <x:c r="I9944" s="266" t="n">
        <x:f>INT((ROW()-ROW($I$46))/((CARROT_CAP+1)*(MESCLUN_CAP+1)))</x:f>
        <x:v>15</x:v>
      </x:c>
      <x:c r="J9944" s="266" t="n">
        <x:f>MOD(INT((ROW()-ROW($I$46))/(MESCLUN_CAP+1)),CARROT_CAP+1)</x:f>
        <x:v>4</x:v>
      </x:c>
      <x:c r="K9944" s="266" t="n">
        <x:f>MOD(ROW()-ROW($I$46),MESCLUN_CAP+1)</x:f>
        <x:v>9</x:v>
      </x:c>
      <x:c r="L9944" s="266" t="n">
        <x:f>SUM(I9944:K9944)</x:f>
        <x:v>28</x:v>
      </x:c>
      <x:c r="M9944" s="267" t="n">
        <x:f>I9944*TOMATO_HOURS*WEEKS*(1+TOMATO_DIM)^I9944+J9944*CARROT_HOURS*WEEKS*(1+CARROT_DIM)^J9944+K9944*MESCLUN_HOURS*WEEKS*(1+MESCLUN_DIM)^K9944</x:f>
        <x:v>6224.650907451839</x:v>
      </x:c>
      <x:c r="N9944" s="267" t="n">
        <x:f>MAX(M9944-FARMER_HOURS,0)/TEMP_HOURS_PER_WORKER</x:f>
        <x:v>3.8226742412859993</x:v>
      </x:c>
      <x:c r="O9944" s="268" t="n">
        <x:f>I9944*TOMATO_PRICE+J9944*CARROT_PRICE+K9944*MESCLUN_PRICE</x:f>
        <x:v>164676</x:v>
      </x:c>
      <x:c r="P9944" s="268" t="n">
        <x:f>I9944*TOMATO_FERTILIZER+J9944*CARROT_FERTILIZER+K9944*MESCLUN_FERTILIZER</x:f>
        <x:v>22880</x:v>
      </x:c>
      <x:c r="Q9944" s="268" t="n">
        <x:f>MIN(M9944,FARMER_HOURS)*FARMER_RATE+MAX(M9944-FARMER_HOURS,0)*TEMP_RATE</x:f>
        <x:v>120566.85603214998</x:v>
      </x:c>
      <x:c r="R9944" s="268" t="n">
        <x:f>O9944-P9944-Q9944-FIXED_COST</x:f>
        <x:v>1229.1439678500174</x:v>
      </x:c>
      <x:c r="S9944" s="139" t="str">
        <x:f>IF(AND(L9944&lt;=TOTAL_BED_CAP,N9944&lt;=TEMP_WORKER_CAP),"YES","NO")</x:f>
        <x:v>YES</x:v>
      </x:c>
      <x:c r="T9944" s="139" t="n">
        <x:f>IF(S9944="YES",R9944,-1E+99)</x:f>
        <x:v>1229.1439678500174</x:v>
      </x:c>
    </x:row>
    <x:row r="9945">
      <x:c r="A9945" s="139"/>
      <x:c r="B9945" s="139"/>
      <x:c r="C9945" s="139"/>
      <x:c r="D9945" s="139"/>
      <x:c r="E9945" s="139"/>
      <x:c r="F9945" s="139"/>
      <x:c r="G9945" s="139"/>
      <x:c r="H9945" s="139"/>
      <x:c r="I9945" s="266" t="n">
        <x:f>INT((ROW()-ROW($I$46))/((CARROT_CAP+1)*(MESCLUN_CAP+1)))</x:f>
        <x:v>15</x:v>
      </x:c>
      <x:c r="J9945" s="266" t="n">
        <x:f>MOD(INT((ROW()-ROW($I$46))/(MESCLUN_CAP+1)),CARROT_CAP+1)</x:f>
        <x:v>4</x:v>
      </x:c>
      <x:c r="K9945" s="266" t="n">
        <x:f>MOD(ROW()-ROW($I$46),MESCLUN_CAP+1)</x:f>
        <x:v>10</x:v>
      </x:c>
      <x:c r="L9945" s="266" t="n">
        <x:f>SUM(I9945:K9945)</x:f>
        <x:v>29</x:v>
      </x:c>
      <x:c r="M9945" s="267" t="n">
        <x:f>I9945*TOMATO_HOURS*WEEKS*(1+TOMATO_DIM)^I9945+J9945*CARROT_HOURS*WEEKS*(1+CARROT_DIM)^J9945+K9945*MESCLUN_HOURS*WEEKS*(1+MESCLUN_DIM)^K9945</x:f>
        <x:v>6281.264448935051</x:v>
      </x:c>
      <x:c r="N9945" s="267" t="n">
        <x:f>MAX(M9945-FARMER_HOURS,0)/TEMP_HOURS_PER_WORKER</x:f>
        <x:v>3.861989200649341</x:v>
      </x:c>
      <x:c r="O9945" s="268" t="n">
        <x:f>I9945*TOMATO_PRICE+J9945*CARROT_PRICE+K9945*MESCLUN_PRICE</x:f>
        <x:v>167376</x:v>
      </x:c>
      <x:c r="P9945" s="268" t="n">
        <x:f>I9945*TOMATO_FERTILIZER+J9945*CARROT_FERTILIZER+K9945*MESCLUN_FERTILIZER</x:f>
        <x:v>23760</x:v>
      </x:c>
      <x:c r="Q9945" s="268" t="n">
        <x:f>MIN(M9945,FARMER_HOURS)*FARMER_RATE+MAX(M9945-FARMER_HOURS,0)*TEMP_RATE</x:f>
        <x:v>121549.73001623353</x:v>
      </x:c>
      <x:c r="R9945" s="268" t="n">
        <x:f>O9945-P9945-Q9945-FIXED_COST</x:f>
        <x:v>2066.2699837664695</x:v>
      </x:c>
      <x:c r="S9945" s="139" t="str">
        <x:f>IF(AND(L9945&lt;=TOTAL_BED_CAP,N9945&lt;=TEMP_WORKER_CAP),"YES","NO")</x:f>
        <x:v>YES</x:v>
      </x:c>
      <x:c r="T9945" s="139" t="n">
        <x:f>IF(S9945="YES",R9945,-1E+99)</x:f>
        <x:v>2066.2699837664695</x:v>
      </x:c>
    </x:row>
    <x:row r="9946">
      <x:c r="A9946" s="139"/>
      <x:c r="B9946" s="139"/>
      <x:c r="C9946" s="139"/>
      <x:c r="D9946" s="139"/>
      <x:c r="E9946" s="139"/>
      <x:c r="F9946" s="139"/>
      <x:c r="G9946" s="139"/>
      <x:c r="H9946" s="139"/>
      <x:c r="I9946" s="266" t="n">
        <x:f>INT((ROW()-ROW($I$46))/((CARROT_CAP+1)*(MESCLUN_CAP+1)))</x:f>
        <x:v>15</x:v>
      </x:c>
      <x:c r="J9946" s="266" t="n">
        <x:f>MOD(INT((ROW()-ROW($I$46))/(MESCLUN_CAP+1)),CARROT_CAP+1)</x:f>
        <x:v>4</x:v>
      </x:c>
      <x:c r="K9946" s="266" t="n">
        <x:f>MOD(ROW()-ROW($I$46),MESCLUN_CAP+1)</x:f>
        <x:v>11</x:v>
      </x:c>
      <x:c r="L9946" s="266" t="n">
        <x:f>SUM(I9946:K9946)</x:f>
        <x:v>30</x:v>
      </x:c>
      <x:c r="M9946" s="267" t="n">
        <x:f>I9946*TOMATO_HOURS*WEEKS*(1+TOMATO_DIM)^I9946+J9946*CARROT_HOURS*WEEKS*(1+CARROT_DIM)^J9946+K9946*MESCLUN_HOURS*WEEKS*(1+MESCLUN_DIM)^K9946</x:f>
        <x:v>6339.222562028491</x:v>
      </x:c>
      <x:c r="N9946" s="267" t="n">
        <x:f>MAX(M9946-FARMER_HOURS,0)/TEMP_HOURS_PER_WORKER</x:f>
        <x:v>3.902237890297563</x:v>
      </x:c>
      <x:c r="O9946" s="268" t="n">
        <x:f>I9946*TOMATO_PRICE+J9946*CARROT_PRICE+K9946*MESCLUN_PRICE</x:f>
        <x:v>170076</x:v>
      </x:c>
      <x:c r="P9946" s="268" t="n">
        <x:f>I9946*TOMATO_FERTILIZER+J9946*CARROT_FERTILIZER+K9946*MESCLUN_FERTILIZER</x:f>
        <x:v>24640</x:v>
      </x:c>
      <x:c r="Q9946" s="268" t="n">
        <x:f>MIN(M9946,FARMER_HOURS)*FARMER_RATE+MAX(M9946-FARMER_HOURS,0)*TEMP_RATE</x:f>
        <x:v>122555.94725743907</x:v>
      </x:c>
      <x:c r="R9946" s="268" t="n">
        <x:f>O9946-P9946-Q9946-FIXED_COST</x:f>
        <x:v>2880.0527425609325</x:v>
      </x:c>
      <x:c r="S9946" s="139" t="str">
        <x:f>IF(AND(L9946&lt;=TOTAL_BED_CAP,N9946&lt;=TEMP_WORKER_CAP),"YES","NO")</x:f>
        <x:v>YES</x:v>
      </x:c>
      <x:c r="T9946" s="139" t="n">
        <x:f>IF(S9946="YES",R9946,-1E+99)</x:f>
        <x:v>2880.0527425609325</x:v>
      </x:c>
    </x:row>
    <x:row r="9947">
      <x:c r="A9947" s="139"/>
      <x:c r="B9947" s="139"/>
      <x:c r="C9947" s="139"/>
      <x:c r="D9947" s="139"/>
      <x:c r="E9947" s="139"/>
      <x:c r="F9947" s="139"/>
      <x:c r="G9947" s="139"/>
      <x:c r="H9947" s="139"/>
      <x:c r="I9947" s="266" t="n">
        <x:f>INT((ROW()-ROW($I$46))/((CARROT_CAP+1)*(MESCLUN_CAP+1)))</x:f>
        <x:v>15</x:v>
      </x:c>
      <x:c r="J9947" s="266" t="n">
        <x:f>MOD(INT((ROW()-ROW($I$46))/(MESCLUN_CAP+1)),CARROT_CAP+1)</x:f>
        <x:v>4</x:v>
      </x:c>
      <x:c r="K9947" s="266" t="n">
        <x:f>MOD(ROW()-ROW($I$46),MESCLUN_CAP+1)</x:f>
        <x:v>12</x:v>
      </x:c>
      <x:c r="L9947" s="266" t="n">
        <x:f>SUM(I9947:K9947)</x:f>
        <x:v>31</x:v>
      </x:c>
      <x:c r="M9947" s="267" t="n">
        <x:f>I9947*TOMATO_HOURS*WEEKS*(1+TOMATO_DIM)^I9947+J9947*CARROT_HOURS*WEEKS*(1+CARROT_DIM)^J9947+K9947*MESCLUN_HOURS*WEEKS*(1+MESCLUN_DIM)^K9947</x:f>
        <x:v>6398.550015156555</x:v>
      </x:c>
      <x:c r="N9947" s="267" t="n">
        <x:f>MAX(M9947-FARMER_HOURS,0)/TEMP_HOURS_PER_WORKER</x:f>
        <x:v>3.9434375105253854</x:v>
      </x:c>
      <x:c r="O9947" s="268" t="n">
        <x:f>I9947*TOMATO_PRICE+J9947*CARROT_PRICE+K9947*MESCLUN_PRICE</x:f>
        <x:v>172776</x:v>
      </x:c>
      <x:c r="P9947" s="268" t="n">
        <x:f>I9947*TOMATO_FERTILIZER+J9947*CARROT_FERTILIZER+K9947*MESCLUN_FERTILIZER</x:f>
        <x:v>25520</x:v>
      </x:c>
      <x:c r="Q9947" s="268" t="n">
        <x:f>MIN(M9947,FARMER_HOURS)*FARMER_RATE+MAX(M9947-FARMER_HOURS,0)*TEMP_RATE</x:f>
        <x:v>123585.93776313463</x:v>
      </x:c>
      <x:c r="R9947" s="268" t="n">
        <x:f>O9947-P9947-Q9947-FIXED_COST</x:f>
        <x:v>3670.0622368653712</x:v>
      </x:c>
      <x:c r="S9947" s="139" t="str">
        <x:f>IF(AND(L9947&lt;=TOTAL_BED_CAP,N9947&lt;=TEMP_WORKER_CAP),"YES","NO")</x:f>
        <x:v>YES</x:v>
      </x:c>
      <x:c r="T9947" s="139" t="n">
        <x:f>IF(S9947="YES",R9947,-1E+99)</x:f>
        <x:v>3670.0622368653712</x:v>
      </x:c>
    </x:row>
    <x:row r="9948">
      <x:c r="A9948" s="139"/>
      <x:c r="B9948" s="139"/>
      <x:c r="C9948" s="139"/>
      <x:c r="D9948" s="139"/>
      <x:c r="E9948" s="139"/>
      <x:c r="F9948" s="139"/>
      <x:c r="G9948" s="139"/>
      <x:c r="H9948" s="139"/>
      <x:c r="I9948" s="266" t="n">
        <x:f>INT((ROW()-ROW($I$46))/((CARROT_CAP+1)*(MESCLUN_CAP+1)))</x:f>
        <x:v>15</x:v>
      </x:c>
      <x:c r="J9948" s="266" t="n">
        <x:f>MOD(INT((ROW()-ROW($I$46))/(MESCLUN_CAP+1)),CARROT_CAP+1)</x:f>
        <x:v>4</x:v>
      </x:c>
      <x:c r="K9948" s="266" t="n">
        <x:f>MOD(ROW()-ROW($I$46),MESCLUN_CAP+1)</x:f>
        <x:v>13</x:v>
      </x:c>
      <x:c r="L9948" s="266" t="n">
        <x:f>SUM(I9948:K9948)</x:f>
        <x:v>32</x:v>
      </x:c>
      <x:c r="M9948" s="267" t="n">
        <x:f>I9948*TOMATO_HOURS*WEEKS*(1+TOMATO_DIM)^I9948+J9948*CARROT_HOURS*WEEKS*(1+CARROT_DIM)^J9948+K9948*MESCLUN_HOURS*WEEKS*(1+MESCLUN_DIM)^K9948</x:f>
        <x:v>6459.271985864939</x:v>
      </x:c>
      <x:c r="N9948" s="267" t="n">
        <x:f>MAX(M9948-FARMER_HOURS,0)/TEMP_HOURS_PER_WORKER</x:f>
        <x:v>3.9856055457395407</x:v>
      </x:c>
      <x:c r="O9948" s="268" t="n">
        <x:f>I9948*TOMATO_PRICE+J9948*CARROT_PRICE+K9948*MESCLUN_PRICE</x:f>
        <x:v>175476</x:v>
      </x:c>
      <x:c r="P9948" s="268" t="n">
        <x:f>I9948*TOMATO_FERTILIZER+J9948*CARROT_FERTILIZER+K9948*MESCLUN_FERTILIZER</x:f>
        <x:v>26400</x:v>
      </x:c>
      <x:c r="Q9948" s="268" t="n">
        <x:f>MIN(M9948,FARMER_HOURS)*FARMER_RATE+MAX(M9948-FARMER_HOURS,0)*TEMP_RATE</x:f>
        <x:v>124640.13864348852</x:v>
      </x:c>
      <x:c r="R9948" s="268" t="n">
        <x:f>O9948-P9948-Q9948-FIXED_COST</x:f>
        <x:v>4435.861356511479</x:v>
      </x:c>
      <x:c r="S9948" s="139" t="str">
        <x:f>IF(AND(L9948&lt;=TOTAL_BED_CAP,N9948&lt;=TEMP_WORKER_CAP),"YES","NO")</x:f>
        <x:v>YES</x:v>
      </x:c>
      <x:c r="T9948" s="139" t="n">
        <x:f>IF(S9948="YES",R9948,-1E+99)</x:f>
        <x:v>4435.861356511479</x:v>
      </x:c>
    </x:row>
    <x:row r="9949">
      <x:c r="A9949" s="139"/>
      <x:c r="B9949" s="139"/>
      <x:c r="C9949" s="139"/>
      <x:c r="D9949" s="139"/>
      <x:c r="E9949" s="139"/>
      <x:c r="F9949" s="139"/>
      <x:c r="G9949" s="139"/>
      <x:c r="H9949" s="139"/>
      <x:c r="I9949" s="266" t="n">
        <x:f>INT((ROW()-ROW($I$46))/((CARROT_CAP+1)*(MESCLUN_CAP+1)))</x:f>
        <x:v>15</x:v>
      </x:c>
      <x:c r="J9949" s="266" t="n">
        <x:f>MOD(INT((ROW()-ROW($I$46))/(MESCLUN_CAP+1)),CARROT_CAP+1)</x:f>
        <x:v>4</x:v>
      </x:c>
      <x:c r="K9949" s="266" t="n">
        <x:f>MOD(ROW()-ROW($I$46),MESCLUN_CAP+1)</x:f>
        <x:v>14</x:v>
      </x:c>
      <x:c r="L9949" s="266" t="n">
        <x:f>SUM(I9949:K9949)</x:f>
        <x:v>33</x:v>
      </x:c>
      <x:c r="M9949" s="267" t="n">
        <x:f>I9949*TOMATO_HOURS*WEEKS*(1+TOMATO_DIM)^I9949+J9949*CARROT_HOURS*WEEKS*(1+CARROT_DIM)^J9949+K9949*MESCLUN_HOURS*WEEKS*(1+MESCLUN_DIM)^K9949</x:f>
        <x:v>6521.4140671786</x:v>
      </x:c>
      <x:c r="N9949" s="267" t="n">
        <x:f>MAX(M9949-FARMER_HOURS,0)/TEMP_HOURS_PER_WORKER</x:f>
        <x:v>4.0287597688740275</x:v>
      </x:c>
      <x:c r="O9949" s="268" t="n">
        <x:f>I9949*TOMATO_PRICE+J9949*CARROT_PRICE+K9949*MESCLUN_PRICE</x:f>
        <x:v>178176</x:v>
      </x:c>
      <x:c r="P9949" s="268" t="n">
        <x:f>I9949*TOMATO_FERTILIZER+J9949*CARROT_FERTILIZER+K9949*MESCLUN_FERTILIZER</x:f>
        <x:v>27280</x:v>
      </x:c>
      <x:c r="Q9949" s="268" t="n">
        <x:f>MIN(M9949,FARMER_HOURS)*FARMER_RATE+MAX(M9949-FARMER_HOURS,0)*TEMP_RATE</x:f>
        <x:v>125718.99422185069</x:v>
      </x:c>
      <x:c r="R9949" s="268" t="n">
        <x:f>O9949-P9949-Q9949-FIXED_COST</x:f>
        <x:v>5177.005778149309</x:v>
      </x:c>
      <x:c r="S9949" s="139" t="str">
        <x:f>IF(AND(L9949&lt;=TOTAL_BED_CAP,N9949&lt;=TEMP_WORKER_CAP),"YES","NO")</x:f>
        <x:v>NO</x:v>
      </x:c>
      <x:c r="T9949" s="139" t="n">
        <x:f>IF(S9949="YES",R9949,-1E+99)</x:f>
        <x:v>-1e+99</x:v>
      </x:c>
    </x:row>
    <x:row r="9950">
      <x:c r="A9950" s="139"/>
      <x:c r="B9950" s="139"/>
      <x:c r="C9950" s="139"/>
      <x:c r="D9950" s="139"/>
      <x:c r="E9950" s="139"/>
      <x:c r="F9950" s="139"/>
      <x:c r="G9950" s="139"/>
      <x:c r="H9950" s="139"/>
      <x:c r="I9950" s="266" t="n">
        <x:f>INT((ROW()-ROW($I$46))/((CARROT_CAP+1)*(MESCLUN_CAP+1)))</x:f>
        <x:v>15</x:v>
      </x:c>
      <x:c r="J9950" s="266" t="n">
        <x:f>MOD(INT((ROW()-ROW($I$46))/(MESCLUN_CAP+1)),CARROT_CAP+1)</x:f>
        <x:v>4</x:v>
      </x:c>
      <x:c r="K9950" s="266" t="n">
        <x:f>MOD(ROW()-ROW($I$46),MESCLUN_CAP+1)</x:f>
        <x:v>15</x:v>
      </x:c>
      <x:c r="L9950" s="266" t="n">
        <x:f>SUM(I9950:K9950)</x:f>
        <x:v>34</x:v>
      </x:c>
      <x:c r="M9950" s="267" t="n">
        <x:f>I9950*TOMATO_HOURS*WEEKS*(1+TOMATO_DIM)^I9950+J9950*CARROT_HOURS*WEEKS*(1+CARROT_DIM)^J9950+K9950*MESCLUN_HOURS*WEEKS*(1+MESCLUN_DIM)^K9950</x:f>
        <x:v>6585.0022740547465</x:v>
      </x:c>
      <x:c r="N9950" s="267" t="n">
        <x:f>MAX(M9950-FARMER_HOURS,0)/TEMP_HOURS_PER_WORKER</x:f>
        <x:v>4.072918245871351</x:v>
      </x:c>
      <x:c r="O9950" s="268" t="n">
        <x:f>I9950*TOMATO_PRICE+J9950*CARROT_PRICE+K9950*MESCLUN_PRICE</x:f>
        <x:v>180876</x:v>
      </x:c>
      <x:c r="P9950" s="268" t="n">
        <x:f>I9950*TOMATO_FERTILIZER+J9950*CARROT_FERTILIZER+K9950*MESCLUN_FERTILIZER</x:f>
        <x:v>28160</x:v>
      </x:c>
      <x:c r="Q9950" s="268" t="n">
        <x:f>MIN(M9950,FARMER_HOURS)*FARMER_RATE+MAX(M9950-FARMER_HOURS,0)*TEMP_RATE</x:f>
        <x:v>126822.95614678379</x:v>
      </x:c>
      <x:c r="R9950" s="268" t="n">
        <x:f>O9950-P9950-Q9950-FIXED_COST</x:f>
        <x:v>5893.043853216208</x:v>
      </x:c>
      <x:c r="S9950" s="139" t="str">
        <x:f>IF(AND(L9950&lt;=TOTAL_BED_CAP,N9950&lt;=TEMP_WORKER_CAP),"YES","NO")</x:f>
        <x:v>NO</x:v>
      </x:c>
      <x:c r="T9950" s="139" t="n">
        <x:f>IF(S9950="YES",R9950,-1E+99)</x:f>
        <x:v>-1e+99</x:v>
      </x:c>
    </x:row>
    <x:row r="9951">
      <x:c r="A9951" s="139"/>
      <x:c r="B9951" s="139"/>
      <x:c r="C9951" s="139"/>
      <x:c r="D9951" s="139"/>
      <x:c r="E9951" s="139"/>
      <x:c r="F9951" s="139"/>
      <x:c r="G9951" s="139"/>
      <x:c r="H9951" s="139"/>
      <x:c r="I9951" s="266" t="n">
        <x:f>INT((ROW()-ROW($I$46))/((CARROT_CAP+1)*(MESCLUN_CAP+1)))</x:f>
        <x:v>15</x:v>
      </x:c>
      <x:c r="J9951" s="266" t="n">
        <x:f>MOD(INT((ROW()-ROW($I$46))/(MESCLUN_CAP+1)),CARROT_CAP+1)</x:f>
        <x:v>4</x:v>
      </x:c>
      <x:c r="K9951" s="266" t="n">
        <x:f>MOD(ROW()-ROW($I$46),MESCLUN_CAP+1)</x:f>
        <x:v>16</x:v>
      </x:c>
      <x:c r="L9951" s="266" t="n">
        <x:f>SUM(I9951:K9951)</x:f>
        <x:v>35</x:v>
      </x:c>
      <x:c r="M9951" s="267" t="n">
        <x:f>I9951*TOMATO_HOURS*WEEKS*(1+TOMATO_DIM)^I9951+J9951*CARROT_HOURS*WEEKS*(1+CARROT_DIM)^J9951+K9951*MESCLUN_HOURS*WEEKS*(1+MESCLUN_DIM)^K9951</x:f>
        <x:v>6650.063049932236</x:v>
      </x:c>
      <x:c r="N9951" s="267" t="n">
        <x:f>MAX(M9951-FARMER_HOURS,0)/TEMP_HOURS_PER_WORKER</x:f>
        <x:v>4.118099340230719</x:v>
      </x:c>
      <x:c r="O9951" s="268" t="n">
        <x:f>I9951*TOMATO_PRICE+J9951*CARROT_PRICE+K9951*MESCLUN_PRICE</x:f>
        <x:v>183576</x:v>
      </x:c>
      <x:c r="P9951" s="268" t="n">
        <x:f>I9951*TOMATO_FERTILIZER+J9951*CARROT_FERTILIZER+K9951*MESCLUN_FERTILIZER</x:f>
        <x:v>29040</x:v>
      </x:c>
      <x:c r="Q9951" s="268" t="n">
        <x:f>MIN(M9951,FARMER_HOURS)*FARMER_RATE+MAX(M9951-FARMER_HOURS,0)*TEMP_RATE</x:f>
        <x:v>127952.48350576799</x:v>
      </x:c>
      <x:c r="R9951" s="268" t="n">
        <x:f>O9951-P9951-Q9951-FIXED_COST</x:f>
        <x:v>6583.516494232012</x:v>
      </x:c>
      <x:c r="S9951" s="139" t="str">
        <x:f>IF(AND(L9951&lt;=TOTAL_BED_CAP,N9951&lt;=TEMP_WORKER_CAP),"YES","NO")</x:f>
        <x:v>NO</x:v>
      </x:c>
      <x:c r="T9951" s="139" t="n">
        <x:f>IF(S9951="YES",R9951,-1E+99)</x:f>
        <x:v>-1e+99</x:v>
      </x:c>
    </x:row>
    <x:row r="9952">
      <x:c r="A9952" s="139"/>
      <x:c r="B9952" s="139"/>
      <x:c r="C9952" s="139"/>
      <x:c r="D9952" s="139"/>
      <x:c r="E9952" s="139"/>
      <x:c r="F9952" s="139"/>
      <x:c r="G9952" s="139"/>
      <x:c r="H9952" s="139"/>
      <x:c r="I9952" s="266" t="n">
        <x:f>INT((ROW()-ROW($I$46))/((CARROT_CAP+1)*(MESCLUN_CAP+1)))</x:f>
        <x:v>15</x:v>
      </x:c>
      <x:c r="J9952" s="266" t="n">
        <x:f>MOD(INT((ROW()-ROW($I$46))/(MESCLUN_CAP+1)),CARROT_CAP+1)</x:f>
        <x:v>4</x:v>
      </x:c>
      <x:c r="K9952" s="266" t="n">
        <x:f>MOD(ROW()-ROW($I$46),MESCLUN_CAP+1)</x:f>
        <x:v>17</x:v>
      </x:c>
      <x:c r="L9952" s="266" t="n">
        <x:f>SUM(I9952:K9952)</x:f>
        <x:v>36</x:v>
      </x:c>
      <x:c r="M9952" s="267" t="n">
        <x:f>I9952*TOMATO_HOURS*WEEKS*(1+TOMATO_DIM)^I9952+J9952*CARROT_HOURS*WEEKS*(1+CARROT_DIM)^J9952+K9952*MESCLUN_HOURS*WEEKS*(1+MESCLUN_DIM)^K9952</x:f>
        <x:v>6716.623273378776</x:v>
      </x:c>
      <x:c r="N9952" s="267" t="n">
        <x:f>MAX(M9952-FARMER_HOURS,0)/TEMP_HOURS_PER_WORKER</x:f>
        <x:v>4.16432171762415</x:v>
      </x:c>
      <x:c r="O9952" s="268" t="n">
        <x:f>I9952*TOMATO_PRICE+J9952*CARROT_PRICE+K9952*MESCLUN_PRICE</x:f>
        <x:v>186276</x:v>
      </x:c>
      <x:c r="P9952" s="268" t="n">
        <x:f>I9952*TOMATO_FERTILIZER+J9952*CARROT_FERTILIZER+K9952*MESCLUN_FERTILIZER</x:f>
        <x:v>29920</x:v>
      </x:c>
      <x:c r="Q9952" s="268" t="n">
        <x:f>MIN(M9952,FARMER_HOURS)*FARMER_RATE+MAX(M9952-FARMER_HOURS,0)*TEMP_RATE</x:f>
        <x:v>129108.04294060374</x:v>
      </x:c>
      <x:c r="R9952" s="268" t="n">
        <x:f>O9952-P9952-Q9952-FIXED_COST</x:f>
        <x:v>7247.957059396256</x:v>
      </x:c>
      <x:c r="S9952" s="139" t="str">
        <x:f>IF(AND(L9952&lt;=TOTAL_BED_CAP,N9952&lt;=TEMP_WORKER_CAP),"YES","NO")</x:f>
        <x:v>NO</x:v>
      </x:c>
      <x:c r="T9952" s="139" t="n">
        <x:f>IF(S9952="YES",R9952,-1E+99)</x:f>
        <x:v>-1e+99</x:v>
      </x:c>
    </x:row>
    <x:row r="9953">
      <x:c r="A9953" s="139"/>
      <x:c r="B9953" s="139"/>
      <x:c r="C9953" s="139"/>
      <x:c r="D9953" s="139"/>
      <x:c r="E9953" s="139"/>
      <x:c r="F9953" s="139"/>
      <x:c r="G9953" s="139"/>
      <x:c r="H9953" s="139"/>
      <x:c r="I9953" s="266" t="n">
        <x:f>INT((ROW()-ROW($I$46))/((CARROT_CAP+1)*(MESCLUN_CAP+1)))</x:f>
        <x:v>15</x:v>
      </x:c>
      <x:c r="J9953" s="266" t="n">
        <x:f>MOD(INT((ROW()-ROW($I$46))/(MESCLUN_CAP+1)),CARROT_CAP+1)</x:f>
        <x:v>4</x:v>
      </x:c>
      <x:c r="K9953" s="266" t="n">
        <x:f>MOD(ROW()-ROW($I$46),MESCLUN_CAP+1)</x:f>
        <x:v>18</x:v>
      </x:c>
      <x:c r="L9953" s="266" t="n">
        <x:f>SUM(I9953:K9953)</x:f>
        <x:v>37</x:v>
      </x:c>
      <x:c r="M9953" s="267" t="n">
        <x:f>I9953*TOMATO_HOURS*WEEKS*(1+TOMATO_DIM)^I9953+J9953*CARROT_HOURS*WEEKS*(1+CARROT_DIM)^J9953+K9953*MESCLUN_HOURS*WEEKS*(1+MESCLUN_DIM)^K9953</x:f>
        <x:v>6784.710264837363</x:v>
      </x:c>
      <x:c r="N9953" s="267" t="n">
        <x:f>MAX(M9953-FARMER_HOURS,0)/TEMP_HOURS_PER_WORKER</x:f>
        <x:v>4.211604350581502</x:v>
      </x:c>
      <x:c r="O9953" s="268" t="n">
        <x:f>I9953*TOMATO_PRICE+J9953*CARROT_PRICE+K9953*MESCLUN_PRICE</x:f>
        <x:v>188976</x:v>
      </x:c>
      <x:c r="P9953" s="268" t="n">
        <x:f>I9953*TOMATO_FERTILIZER+J9953*CARROT_FERTILIZER+K9953*MESCLUN_FERTILIZER</x:f>
        <x:v>30800</x:v>
      </x:c>
      <x:c r="Q9953" s="268" t="n">
        <x:f>MIN(M9953,FARMER_HOURS)*FARMER_RATE+MAX(M9953-FARMER_HOURS,0)*TEMP_RATE</x:f>
        <x:v>130290.10876453755</x:v>
      </x:c>
      <x:c r="R9953" s="268" t="n">
        <x:f>O9953-P9953-Q9953-FIXED_COST</x:f>
        <x:v>7885.891235462448</x:v>
      </x:c>
      <x:c r="S9953" s="139" t="str">
        <x:f>IF(AND(L9953&lt;=TOTAL_BED_CAP,N9953&lt;=TEMP_WORKER_CAP),"YES","NO")</x:f>
        <x:v>NO</x:v>
      </x:c>
      <x:c r="T9953" s="139" t="n">
        <x:f>IF(S9953="YES",R9953,-1E+99)</x:f>
        <x:v>-1e+99</x:v>
      </x:c>
    </x:row>
    <x:row r="9954">
      <x:c r="A9954" s="139"/>
      <x:c r="B9954" s="139"/>
      <x:c r="C9954" s="139"/>
      <x:c r="D9954" s="139"/>
      <x:c r="E9954" s="139"/>
      <x:c r="F9954" s="139"/>
      <x:c r="G9954" s="139"/>
      <x:c r="H9954" s="139"/>
      <x:c r="I9954" s="266" t="n">
        <x:f>INT((ROW()-ROW($I$46))/((CARROT_CAP+1)*(MESCLUN_CAP+1)))</x:f>
        <x:v>15</x:v>
      </x:c>
      <x:c r="J9954" s="266" t="n">
        <x:f>MOD(INT((ROW()-ROW($I$46))/(MESCLUN_CAP+1)),CARROT_CAP+1)</x:f>
        <x:v>4</x:v>
      </x:c>
      <x:c r="K9954" s="266" t="n">
        <x:f>MOD(ROW()-ROW($I$46),MESCLUN_CAP+1)</x:f>
        <x:v>19</x:v>
      </x:c>
      <x:c r="L9954" s="266" t="n">
        <x:f>SUM(I9954:K9954)</x:f>
        <x:v>38</x:v>
      </x:c>
      <x:c r="M9954" s="267" t="n">
        <x:f>I9954*TOMATO_HOURS*WEEKS*(1+TOMATO_DIM)^I9954+J9954*CARROT_HOURS*WEEKS*(1+CARROT_DIM)^J9954+K9954*MESCLUN_HOURS*WEEKS*(1+MESCLUN_DIM)^K9954</x:f>
        <x:v>6854.3517934733845</x:v>
      </x:c>
      <x:c r="N9954" s="267" t="n">
        <x:f>MAX(M9954-FARMER_HOURS,0)/TEMP_HOURS_PER_WORKER</x:f>
        <x:v>4.259966523245406</x:v>
      </x:c>
      <x:c r="O9954" s="268" t="n">
        <x:f>I9954*TOMATO_PRICE+J9954*CARROT_PRICE+K9954*MESCLUN_PRICE</x:f>
        <x:v>191676</x:v>
      </x:c>
      <x:c r="P9954" s="268" t="n">
        <x:f>I9954*TOMATO_FERTILIZER+J9954*CARROT_FERTILIZER+K9954*MESCLUN_FERTILIZER</x:f>
        <x:v>31680</x:v>
      </x:c>
      <x:c r="Q9954" s="268" t="n">
        <x:f>MIN(M9954,FARMER_HOURS)*FARMER_RATE+MAX(M9954-FARMER_HOURS,0)*TEMP_RATE</x:f>
        <x:v>131499.16308113514</x:v>
      </x:c>
      <x:c r="R9954" s="268" t="n">
        <x:f>O9954-P9954-Q9954-FIXED_COST</x:f>
        <x:v>8496.836918864865</x:v>
      </x:c>
      <x:c r="S9954" s="139" t="str">
        <x:f>IF(AND(L9954&lt;=TOTAL_BED_CAP,N9954&lt;=TEMP_WORKER_CAP),"YES","NO")</x:f>
        <x:v>NO</x:v>
      </x:c>
      <x:c r="T9954" s="139" t="n">
        <x:f>IF(S9954="YES",R9954,-1E+99)</x:f>
        <x:v>-1e+99</x:v>
      </x:c>
    </x:row>
    <x:row r="9955">
      <x:c r="A9955" s="139"/>
      <x:c r="B9955" s="139"/>
      <x:c r="C9955" s="139"/>
      <x:c r="D9955" s="139"/>
      <x:c r="E9955" s="139"/>
      <x:c r="F9955" s="139"/>
      <x:c r="G9955" s="139"/>
      <x:c r="H9955" s="139"/>
      <x:c r="I9955" s="266" t="n">
        <x:f>INT((ROW()-ROW($I$46))/((CARROT_CAP+1)*(MESCLUN_CAP+1)))</x:f>
        <x:v>15</x:v>
      </x:c>
      <x:c r="J9955" s="266" t="n">
        <x:f>MOD(INT((ROW()-ROW($I$46))/(MESCLUN_CAP+1)),CARROT_CAP+1)</x:f>
        <x:v>4</x:v>
      </x:c>
      <x:c r="K9955" s="266" t="n">
        <x:f>MOD(ROW()-ROW($I$46),MESCLUN_CAP+1)</x:f>
        <x:v>20</x:v>
      </x:c>
      <x:c r="L9955" s="266" t="n">
        <x:f>SUM(I9955:K9955)</x:f>
        <x:v>39</x:v>
      </x:c>
      <x:c r="M9955" s="267" t="n">
        <x:f>I9955*TOMATO_HOURS*WEEKS*(1+TOMATO_DIM)^I9955+J9955*CARROT_HOURS*WEEKS*(1+CARROT_DIM)^J9955+K9955*MESCLUN_HOURS*WEEKS*(1+MESCLUN_DIM)^K9955</x:f>
        <x:v>6925.576084123862</x:v>
      </x:c>
      <x:c r="N9955" s="267" t="n">
        <x:f>MAX(M9955-FARMER_HOURS,0)/TEMP_HOURS_PER_WORKER</x:f>
        <x:v>4.309427836197126</x:v>
      </x:c>
      <x:c r="O9955" s="268" t="n">
        <x:f>I9955*TOMATO_PRICE+J9955*CARROT_PRICE+K9955*MESCLUN_PRICE</x:f>
        <x:v>194376</x:v>
      </x:c>
      <x:c r="P9955" s="268" t="n">
        <x:f>I9955*TOMATO_FERTILIZER+J9955*CARROT_FERTILIZER+K9955*MESCLUN_FERTILIZER</x:f>
        <x:v>32560</x:v>
      </x:c>
      <x:c r="Q9955" s="268" t="n">
        <x:f>MIN(M9955,FARMER_HOURS)*FARMER_RATE+MAX(M9955-FARMER_HOURS,0)*TEMP_RATE</x:f>
        <x:v>132735.69590492814</x:v>
      </x:c>
      <x:c r="R9955" s="268" t="n">
        <x:f>O9955-P9955-Q9955-FIXED_COST</x:f>
        <x:v>9080.304095071857</x:v>
      </x:c>
      <x:c r="S9955" s="139" t="str">
        <x:f>IF(AND(L9955&lt;=TOTAL_BED_CAP,N9955&lt;=TEMP_WORKER_CAP),"YES","NO")</x:f>
        <x:v>NO</x:v>
      </x:c>
      <x:c r="T9955" s="139" t="n">
        <x:f>IF(S9955="YES",R9955,-1E+99)</x:f>
        <x:v>-1e+99</x:v>
      </x:c>
    </x:row>
    <x:row r="9956">
      <x:c r="A9956" s="139"/>
      <x:c r="B9956" s="139"/>
      <x:c r="C9956" s="139"/>
      <x:c r="D9956" s="139"/>
      <x:c r="E9956" s="139"/>
      <x:c r="F9956" s="139"/>
      <x:c r="G9956" s="139"/>
      <x:c r="H9956" s="139"/>
      <x:c r="I9956" s="266" t="n">
        <x:f>INT((ROW()-ROW($I$46))/((CARROT_CAP+1)*(MESCLUN_CAP+1)))</x:f>
        <x:v>15</x:v>
      </x:c>
      <x:c r="J9956" s="266" t="n">
        <x:f>MOD(INT((ROW()-ROW($I$46))/(MESCLUN_CAP+1)),CARROT_CAP+1)</x:f>
        <x:v>4</x:v>
      </x:c>
      <x:c r="K9956" s="266" t="n">
        <x:f>MOD(ROW()-ROW($I$46),MESCLUN_CAP+1)</x:f>
        <x:v>21</x:v>
      </x:c>
      <x:c r="L9956" s="266" t="n">
        <x:f>SUM(I9956:K9956)</x:f>
        <x:v>40</x:v>
      </x:c>
      <x:c r="M9956" s="267" t="n">
        <x:f>I9956*TOMATO_HOURS*WEEKS*(1+TOMATO_DIM)^I9956+J9956*CARROT_HOURS*WEEKS*(1+CARROT_DIM)^J9956+K9956*MESCLUN_HOURS*WEEKS*(1+MESCLUN_DIM)^K9956</x:f>
        <x:v>6998.411824350305</x:v>
      </x:c>
      <x:c r="N9956" s="267" t="n">
        <x:f>MAX(M9956-FARMER_HOURS,0)/TEMP_HOURS_PER_WORKER</x:f>
        <x:v>4.360008211354379</x:v>
      </x:c>
      <x:c r="O9956" s="268" t="n">
        <x:f>I9956*TOMATO_PRICE+J9956*CARROT_PRICE+K9956*MESCLUN_PRICE</x:f>
        <x:v>197076</x:v>
      </x:c>
      <x:c r="P9956" s="268" t="n">
        <x:f>I9956*TOMATO_FERTILIZER+J9956*CARROT_FERTILIZER+K9956*MESCLUN_FERTILIZER</x:f>
        <x:v>33440</x:v>
      </x:c>
      <x:c r="Q9956" s="268" t="n">
        <x:f>MIN(M9956,FARMER_HOURS)*FARMER_RATE+MAX(M9956-FARMER_HOURS,0)*TEMP_RATE</x:f>
        <x:v>134000.20528385945</x:v>
      </x:c>
      <x:c r="R9956" s="268" t="n">
        <x:f>O9956-P9956-Q9956-FIXED_COST</x:f>
        <x:v>9635.794716140546</x:v>
      </x:c>
      <x:c r="S9956" s="139" t="str">
        <x:f>IF(AND(L9956&lt;=TOTAL_BED_CAP,N9956&lt;=TEMP_WORKER_CAP),"YES","NO")</x:f>
        <x:v>NO</x:v>
      </x:c>
      <x:c r="T9956" s="139" t="n">
        <x:f>IF(S9956="YES",R9956,-1E+99)</x:f>
        <x:v>-1e+99</x:v>
      </x:c>
    </x:row>
    <x:row r="9957">
      <x:c r="A9957" s="139"/>
      <x:c r="B9957" s="139"/>
      <x:c r="C9957" s="139"/>
      <x:c r="D9957" s="139"/>
      <x:c r="E9957" s="139"/>
      <x:c r="F9957" s="139"/>
      <x:c r="G9957" s="139"/>
      <x:c r="H9957" s="139"/>
      <x:c r="I9957" s="266" t="n">
        <x:f>INT((ROW()-ROW($I$46))/((CARROT_CAP+1)*(MESCLUN_CAP+1)))</x:f>
        <x:v>15</x:v>
      </x:c>
      <x:c r="J9957" s="266" t="n">
        <x:f>MOD(INT((ROW()-ROW($I$46))/(MESCLUN_CAP+1)),CARROT_CAP+1)</x:f>
        <x:v>4</x:v>
      </x:c>
      <x:c r="K9957" s="266" t="n">
        <x:f>MOD(ROW()-ROW($I$46),MESCLUN_CAP+1)</x:f>
        <x:v>22</x:v>
      </x:c>
      <x:c r="L9957" s="266" t="n">
        <x:f>SUM(I9957:K9957)</x:f>
        <x:v>41</x:v>
      </x:c>
      <x:c r="M9957" s="267" t="n">
        <x:f>I9957*TOMATO_HOURS*WEEKS*(1+TOMATO_DIM)^I9957+J9957*CARROT_HOURS*WEEKS*(1+CARROT_DIM)^J9957+K9957*MESCLUN_HOURS*WEEKS*(1+MESCLUN_DIM)^K9957</x:f>
        <x:v>7072.888171596702</x:v>
      </x:c>
      <x:c r="N9957" s="267" t="n">
        <x:f>MAX(M9957-FARMER_HOURS,0)/TEMP_HOURS_PER_WORKER</x:f>
        <x:v>4.411727896942154</x:v>
      </x:c>
      <x:c r="O9957" s="268" t="n">
        <x:f>I9957*TOMATO_PRICE+J9957*CARROT_PRICE+K9957*MESCLUN_PRICE</x:f>
        <x:v>199776</x:v>
      </x:c>
      <x:c r="P9957" s="268" t="n">
        <x:f>I9957*TOMATO_FERTILIZER+J9957*CARROT_FERTILIZER+K9957*MESCLUN_FERTILIZER</x:f>
        <x:v>34320</x:v>
      </x:c>
      <x:c r="Q9957" s="268" t="n">
        <x:f>MIN(M9957,FARMER_HOURS)*FARMER_RATE+MAX(M9957-FARMER_HOURS,0)*TEMP_RATE</x:f>
        <x:v>135293.19742355385</x:v>
      </x:c>
      <x:c r="R9957" s="268" t="n">
        <x:f>O9957-P9957-Q9957-FIXED_COST</x:f>
        <x:v>10162.802576446149</x:v>
      </x:c>
      <x:c r="S9957" s="139" t="str">
        <x:f>IF(AND(L9957&lt;=TOTAL_BED_CAP,N9957&lt;=TEMP_WORKER_CAP),"YES","NO")</x:f>
        <x:v>NO</x:v>
      </x:c>
      <x:c r="T9957" s="139" t="n">
        <x:f>IF(S9957="YES",R9957,-1E+99)</x:f>
        <x:v>-1e+99</x:v>
      </x:c>
    </x:row>
    <x:row r="9958">
      <x:c r="A9958" s="139"/>
      <x:c r="B9958" s="139"/>
      <x:c r="C9958" s="139"/>
      <x:c r="D9958" s="139"/>
      <x:c r="E9958" s="139"/>
      <x:c r="F9958" s="139"/>
      <x:c r="G9958" s="139"/>
      <x:c r="H9958" s="139"/>
      <x:c r="I9958" s="266" t="n">
        <x:f>INT((ROW()-ROW($I$46))/((CARROT_CAP+1)*(MESCLUN_CAP+1)))</x:f>
        <x:v>15</x:v>
      </x:c>
      <x:c r="J9958" s="266" t="n">
        <x:f>MOD(INT((ROW()-ROW($I$46))/(MESCLUN_CAP+1)),CARROT_CAP+1)</x:f>
        <x:v>4</x:v>
      </x:c>
      <x:c r="K9958" s="266" t="n">
        <x:f>MOD(ROW()-ROW($I$46),MESCLUN_CAP+1)</x:f>
        <x:v>23</x:v>
      </x:c>
      <x:c r="L9958" s="266" t="n">
        <x:f>SUM(I9958:K9958)</x:f>
        <x:v>42</x:v>
      </x:c>
      <x:c r="M9958" s="267" t="n">
        <x:f>I9958*TOMATO_HOURS*WEEKS*(1+TOMATO_DIM)^I9958+J9958*CARROT_HOURS*WEEKS*(1+CARROT_DIM)^J9958+K9958*MESCLUN_HOURS*WEEKS*(1+MESCLUN_DIM)^K9958</x:f>
        <x:v>7149.034760454138</x:v>
      </x:c>
      <x:c r="N9958" s="267" t="n">
        <x:f>MAX(M9958-FARMER_HOURS,0)/TEMP_HOURS_PER_WORKER</x:f>
        <x:v>4.464607472537596</x:v>
      </x:c>
      <x:c r="O9958" s="268" t="n">
        <x:f>I9958*TOMATO_PRICE+J9958*CARROT_PRICE+K9958*MESCLUN_PRICE</x:f>
        <x:v>202476</x:v>
      </x:c>
      <x:c r="P9958" s="268" t="n">
        <x:f>I9958*TOMATO_FERTILIZER+J9958*CARROT_FERTILIZER+K9958*MESCLUN_FERTILIZER</x:f>
        <x:v>35200</x:v>
      </x:c>
      <x:c r="Q9958" s="268" t="n">
        <x:f>MIN(M9958,FARMER_HOURS)*FARMER_RATE+MAX(M9958-FARMER_HOURS,0)*TEMP_RATE</x:f>
        <x:v>136615.18681343988</x:v>
      </x:c>
      <x:c r="R9958" s="268" t="n">
        <x:f>O9958-P9958-Q9958-FIXED_COST</x:f>
        <x:v>10660.813186560117</x:v>
      </x:c>
      <x:c r="S9958" s="139" t="str">
        <x:f>IF(AND(L9958&lt;=TOTAL_BED_CAP,N9958&lt;=TEMP_WORKER_CAP),"YES","NO")</x:f>
        <x:v>NO</x:v>
      </x:c>
      <x:c r="T9958" s="139" t="n">
        <x:f>IF(S9958="YES",R9958,-1E+99)</x:f>
        <x:v>-1e+99</x:v>
      </x:c>
    </x:row>
    <x:row r="9959">
      <x:c r="A9959" s="139"/>
      <x:c r="B9959" s="139"/>
      <x:c r="C9959" s="139"/>
      <x:c r="D9959" s="139"/>
      <x:c r="E9959" s="139"/>
      <x:c r="F9959" s="139"/>
      <x:c r="G9959" s="139"/>
      <x:c r="H9959" s="139"/>
      <x:c r="I9959" s="266" t="n">
        <x:f>INT((ROW()-ROW($I$46))/((CARROT_CAP+1)*(MESCLUN_CAP+1)))</x:f>
        <x:v>15</x:v>
      </x:c>
      <x:c r="J9959" s="266" t="n">
        <x:f>MOD(INT((ROW()-ROW($I$46))/(MESCLUN_CAP+1)),CARROT_CAP+1)</x:f>
        <x:v>4</x:v>
      </x:c>
      <x:c r="K9959" s="266" t="n">
        <x:f>MOD(ROW()-ROW($I$46),MESCLUN_CAP+1)</x:f>
        <x:v>24</x:v>
      </x:c>
      <x:c r="L9959" s="266" t="n">
        <x:f>SUM(I9959:K9959)</x:f>
        <x:v>43</x:v>
      </x:c>
      <x:c r="M9959" s="267" t="n">
        <x:f>I9959*TOMATO_HOURS*WEEKS*(1+TOMATO_DIM)^I9959+J9959*CARROT_HOURS*WEEKS*(1+CARROT_DIM)^J9959+K9959*MESCLUN_HOURS*WEEKS*(1+MESCLUN_DIM)^K9959</x:f>
        <x:v>7226.881710033634</x:v>
      </x:c>
      <x:c r="N9959" s="267" t="n">
        <x:f>MAX(M9959-FARMER_HOURS,0)/TEMP_HOURS_PER_WORKER</x:f>
        <x:v>4.518667854190023</x:v>
      </x:c>
      <x:c r="O9959" s="268" t="n">
        <x:f>I9959*TOMATO_PRICE+J9959*CARROT_PRICE+K9959*MESCLUN_PRICE</x:f>
        <x:v>205176</x:v>
      </x:c>
      <x:c r="P9959" s="268" t="n">
        <x:f>I9959*TOMATO_FERTILIZER+J9959*CARROT_FERTILIZER+K9959*MESCLUN_FERTILIZER</x:f>
        <x:v>36080</x:v>
      </x:c>
      <x:c r="Q9959" s="268" t="n">
        <x:f>MIN(M9959,FARMER_HOURS)*FARMER_RATE+MAX(M9959-FARMER_HOURS,0)*TEMP_RATE</x:f>
        <x:v>137966.6963547506</x:v>
      </x:c>
      <x:c r="R9959" s="268" t="n">
        <x:f>O9959-P9959-Q9959-FIXED_COST</x:f>
        <x:v>11129.303645249398</x:v>
      </x:c>
      <x:c r="S9959" s="139" t="str">
        <x:f>IF(AND(L9959&lt;=TOTAL_BED_CAP,N9959&lt;=TEMP_WORKER_CAP),"YES","NO")</x:f>
        <x:v>NO</x:v>
      </x:c>
      <x:c r="T9959" s="139" t="n">
        <x:f>IF(S9959="YES",R9959,-1E+99)</x:f>
        <x:v>-1e+99</x:v>
      </x:c>
    </x:row>
    <x:row r="9960">
      <x:c r="A9960" s="139"/>
      <x:c r="B9960" s="139"/>
      <x:c r="C9960" s="139"/>
      <x:c r="D9960" s="139"/>
      <x:c r="E9960" s="139"/>
      <x:c r="F9960" s="139"/>
      <x:c r="G9960" s="139"/>
      <x:c r="H9960" s="139"/>
      <x:c r="I9960" s="266" t="n">
        <x:f>INT((ROW()-ROW($I$46))/((CARROT_CAP+1)*(MESCLUN_CAP+1)))</x:f>
        <x:v>15</x:v>
      </x:c>
      <x:c r="J9960" s="266" t="n">
        <x:f>MOD(INT((ROW()-ROW($I$46))/(MESCLUN_CAP+1)),CARROT_CAP+1)</x:f>
        <x:v>4</x:v>
      </x:c>
      <x:c r="K9960" s="266" t="n">
        <x:f>MOD(ROW()-ROW($I$46),MESCLUN_CAP+1)</x:f>
        <x:v>25</x:v>
      </x:c>
      <x:c r="L9960" s="266" t="n">
        <x:f>SUM(I9960:K9960)</x:f>
        <x:v>44</x:v>
      </x:c>
      <x:c r="M9960" s="267" t="n">
        <x:f>I9960*TOMATO_HOURS*WEEKS*(1+TOMATO_DIM)^I9960+J9960*CARROT_HOURS*WEEKS*(1+CARROT_DIM)^J9960+K9960*MESCLUN_HOURS*WEEKS*(1+MESCLUN_DIM)^K9960</x:f>
        <x:v>7306.459631448732</x:v>
      </x:c>
      <x:c r="N9960" s="267" t="n">
        <x:f>MAX(M9960-FARMER_HOURS,0)/TEMP_HOURS_PER_WORKER</x:f>
        <x:v>4.5739302996171745</x:v>
      </x:c>
      <x:c r="O9960" s="268" t="n">
        <x:f>I9960*TOMATO_PRICE+J9960*CARROT_PRICE+K9960*MESCLUN_PRICE</x:f>
        <x:v>207876</x:v>
      </x:c>
      <x:c r="P9960" s="268" t="n">
        <x:f>I9960*TOMATO_FERTILIZER+J9960*CARROT_FERTILIZER+K9960*MESCLUN_FERTILIZER</x:f>
        <x:v>36960</x:v>
      </x:c>
      <x:c r="Q9960" s="268" t="n">
        <x:f>MIN(M9960,FARMER_HOURS)*FARMER_RATE+MAX(M9960-FARMER_HOURS,0)*TEMP_RATE</x:f>
        <x:v>139348.2574904294</x:v>
      </x:c>
      <x:c r="R9960" s="268" t="n">
        <x:f>O9960-P9960-Q9960-FIXED_COST</x:f>
        <x:v>11567.742509570613</x:v>
      </x:c>
      <x:c r="S9960" s="139" t="str">
        <x:f>IF(AND(L9960&lt;=TOTAL_BED_CAP,N9960&lt;=TEMP_WORKER_CAP),"YES","NO")</x:f>
        <x:v>NO</x:v>
      </x:c>
      <x:c r="T9960" s="139" t="n">
        <x:f>IF(S9960="YES",R9960,-1E+99)</x:f>
        <x:v>-1e+99</x:v>
      </x:c>
    </x:row>
    <x:row r="9961">
      <x:c r="A9961" s="139"/>
      <x:c r="B9961" s="139"/>
      <x:c r="C9961" s="139"/>
      <x:c r="D9961" s="139"/>
      <x:c r="E9961" s="139"/>
      <x:c r="F9961" s="139"/>
      <x:c r="G9961" s="139"/>
      <x:c r="H9961" s="139"/>
      <x:c r="I9961" s="266" t="n">
        <x:f>INT((ROW()-ROW($I$46))/((CARROT_CAP+1)*(MESCLUN_CAP+1)))</x:f>
        <x:v>15</x:v>
      </x:c>
      <x:c r="J9961" s="266" t="n">
        <x:f>MOD(INT((ROW()-ROW($I$46))/(MESCLUN_CAP+1)),CARROT_CAP+1)</x:f>
        <x:v>4</x:v>
      </x:c>
      <x:c r="K9961" s="266" t="n">
        <x:f>MOD(ROW()-ROW($I$46),MESCLUN_CAP+1)</x:f>
        <x:v>26</x:v>
      </x:c>
      <x:c r="L9961" s="266" t="n">
        <x:f>SUM(I9961:K9961)</x:f>
        <x:v>45</x:v>
      </x:c>
      <x:c r="M9961" s="267" t="n">
        <x:f>I9961*TOMATO_HOURS*WEEKS*(1+TOMATO_DIM)^I9961+J9961*CARROT_HOURS*WEEKS*(1+CARROT_DIM)^J9961+K9961*MESCLUN_HOURS*WEEKS*(1+MESCLUN_DIM)^K9961</x:f>
        <x:v>7387.7996354094485</x:v>
      </x:c>
      <x:c r="N9961" s="267" t="n">
        <x:f>MAX(M9961-FARMER_HOURS,0)/TEMP_HOURS_PER_WORKER</x:f>
        <x:v>4.630416413478784</x:v>
      </x:c>
      <x:c r="O9961" s="268" t="n">
        <x:f>I9961*TOMATO_PRICE+J9961*CARROT_PRICE+K9961*MESCLUN_PRICE</x:f>
        <x:v>210576</x:v>
      </x:c>
      <x:c r="P9961" s="268" t="n">
        <x:f>I9961*TOMATO_FERTILIZER+J9961*CARROT_FERTILIZER+K9961*MESCLUN_FERTILIZER</x:f>
        <x:v>37840</x:v>
      </x:c>
      <x:c r="Q9961" s="268" t="n">
        <x:f>MIN(M9961,FARMER_HOURS)*FARMER_RATE+MAX(M9961-FARMER_HOURS,0)*TEMP_RATE</x:f>
        <x:v>140760.4103369696</x:v>
      </x:c>
      <x:c r="R9961" s="268" t="n">
        <x:f>O9961-P9961-Q9961-FIXED_COST</x:f>
        <x:v>11975.589663030405</x:v>
      </x:c>
      <x:c r="S9961" s="139" t="str">
        <x:f>IF(AND(L9961&lt;=TOTAL_BED_CAP,N9961&lt;=TEMP_WORKER_CAP),"YES","NO")</x:f>
        <x:v>NO</x:v>
      </x:c>
      <x:c r="T9961" s="139" t="n">
        <x:f>IF(S9961="YES",R9961,-1E+99)</x:f>
        <x:v>-1e+99</x:v>
      </x:c>
    </x:row>
    <x:row r="9962">
      <x:c r="A9962" s="139"/>
      <x:c r="B9962" s="139"/>
      <x:c r="C9962" s="139"/>
      <x:c r="D9962" s="139"/>
      <x:c r="E9962" s="139"/>
      <x:c r="F9962" s="139"/>
      <x:c r="G9962" s="139"/>
      <x:c r="H9962" s="139"/>
      <x:c r="I9962" s="266" t="n">
        <x:f>INT((ROW()-ROW($I$46))/((CARROT_CAP+1)*(MESCLUN_CAP+1)))</x:f>
        <x:v>15</x:v>
      </x:c>
      <x:c r="J9962" s="266" t="n">
        <x:f>MOD(INT((ROW()-ROW($I$46))/(MESCLUN_CAP+1)),CARROT_CAP+1)</x:f>
        <x:v>4</x:v>
      </x:c>
      <x:c r="K9962" s="266" t="n">
        <x:f>MOD(ROW()-ROW($I$46),MESCLUN_CAP+1)</x:f>
        <x:v>27</x:v>
      </x:c>
      <x:c r="L9962" s="266" t="n">
        <x:f>SUM(I9962:K9962)</x:f>
        <x:v>46</x:v>
      </x:c>
      <x:c r="M9962" s="267" t="n">
        <x:f>I9962*TOMATO_HOURS*WEEKS*(1+TOMATO_DIM)^I9962+J9962*CARROT_HOURS*WEEKS*(1+CARROT_DIM)^J9962+K9962*MESCLUN_HOURS*WEEKS*(1+MESCLUN_DIM)^K9962</x:f>
        <x:v>7470.933339929206</x:v>
      </x:c>
      <x:c r="N9962" s="267" t="n">
        <x:f>MAX(M9962-FARMER_HOURS,0)/TEMP_HOURS_PER_WORKER</x:f>
        <x:v>4.6881481527286155</x:v>
      </x:c>
      <x:c r="O9962" s="268" t="n">
        <x:f>I9962*TOMATO_PRICE+J9962*CARROT_PRICE+K9962*MESCLUN_PRICE</x:f>
        <x:v>213276</x:v>
      </x:c>
      <x:c r="P9962" s="268" t="n">
        <x:f>I9962*TOMATO_FERTILIZER+J9962*CARROT_FERTILIZER+K9962*MESCLUN_FERTILIZER</x:f>
        <x:v>38720</x:v>
      </x:c>
      <x:c r="Q9962" s="268" t="n">
        <x:f>MIN(M9962,FARMER_HOURS)*FARMER_RATE+MAX(M9962-FARMER_HOURS,0)*TEMP_RATE</x:f>
        <x:v>142203.7038182154</x:v>
      </x:c>
      <x:c r="R9962" s="268" t="n">
        <x:f>O9962-P9962-Q9962-FIXED_COST</x:f>
        <x:v>12352.296181784594</x:v>
      </x:c>
      <x:c r="S9962" s="139" t="str">
        <x:f>IF(AND(L9962&lt;=TOTAL_BED_CAP,N9962&lt;=TEMP_WORKER_CAP),"YES","NO")</x:f>
        <x:v>NO</x:v>
      </x:c>
      <x:c r="T9962" s="139" t="n">
        <x:f>IF(S9962="YES",R9962,-1E+99)</x:f>
        <x:v>-1e+99</x:v>
      </x:c>
    </x:row>
    <x:row r="9963">
      <x:c r="A9963" s="139"/>
      <x:c r="B9963" s="139"/>
      <x:c r="C9963" s="139"/>
      <x:c r="D9963" s="139"/>
      <x:c r="E9963" s="139"/>
      <x:c r="F9963" s="139"/>
      <x:c r="G9963" s="139"/>
      <x:c r="H9963" s="139"/>
      <x:c r="I9963" s="266" t="n">
        <x:f>INT((ROW()-ROW($I$46))/((CARROT_CAP+1)*(MESCLUN_CAP+1)))</x:f>
        <x:v>15</x:v>
      </x:c>
      <x:c r="J9963" s="266" t="n">
        <x:f>MOD(INT((ROW()-ROW($I$46))/(MESCLUN_CAP+1)),CARROT_CAP+1)</x:f>
        <x:v>4</x:v>
      </x:c>
      <x:c r="K9963" s="266" t="n">
        <x:f>MOD(ROW()-ROW($I$46),MESCLUN_CAP+1)</x:f>
        <x:v>28</x:v>
      </x:c>
      <x:c r="L9963" s="266" t="n">
        <x:f>SUM(I9963:K9963)</x:f>
        <x:v>47</x:v>
      </x:c>
      <x:c r="M9963" s="267" t="n">
        <x:f>I9963*TOMATO_HOURS*WEEKS*(1+TOMATO_DIM)^I9963+J9963*CARROT_HOURS*WEEKS*(1+CARROT_DIM)^J9963+K9963*MESCLUN_HOURS*WEEKS*(1+MESCLUN_DIM)^K9963</x:f>
        <x:v>7555.892878146359</x:v>
      </x:c>
      <x:c r="N9963" s="267" t="n">
        <x:f>MAX(M9963-FARMER_HOURS,0)/TEMP_HOURS_PER_WORKER</x:f>
        <x:v>4.747147832046083</x:v>
      </x:c>
      <x:c r="O9963" s="268" t="n">
        <x:f>I9963*TOMATO_PRICE+J9963*CARROT_PRICE+K9963*MESCLUN_PRICE</x:f>
        <x:v>215976</x:v>
      </x:c>
      <x:c r="P9963" s="268" t="n">
        <x:f>I9963*TOMATO_FERTILIZER+J9963*CARROT_FERTILIZER+K9963*MESCLUN_FERTILIZER</x:f>
        <x:v>39600</x:v>
      </x:c>
      <x:c r="Q9963" s="268" t="n">
        <x:f>MIN(M9963,FARMER_HOURS)*FARMER_RATE+MAX(M9963-FARMER_HOURS,0)*TEMP_RATE</x:f>
        <x:v>143678.69580115206</x:v>
      </x:c>
      <x:c r="R9963" s="268" t="n">
        <x:f>O9963-P9963-Q9963-FIXED_COST</x:f>
        <x:v>12697.304198847938</x:v>
      </x:c>
      <x:c r="S9963" s="139" t="str">
        <x:f>IF(AND(L9963&lt;=TOTAL_BED_CAP,N9963&lt;=TEMP_WORKER_CAP),"YES","NO")</x:f>
        <x:v>NO</x:v>
      </x:c>
      <x:c r="T9963" s="139" t="n">
        <x:f>IF(S9963="YES",R9963,-1E+99)</x:f>
        <x:v>-1e+99</x:v>
      </x:c>
    </x:row>
    <x:row r="9964">
      <x:c r="A9964" s="139"/>
      <x:c r="B9964" s="139"/>
      <x:c r="C9964" s="139"/>
      <x:c r="D9964" s="139"/>
      <x:c r="E9964" s="139"/>
      <x:c r="F9964" s="139"/>
      <x:c r="G9964" s="139"/>
      <x:c r="H9964" s="139"/>
      <x:c r="I9964" s="266" t="n">
        <x:f>INT((ROW()-ROW($I$46))/((CARROT_CAP+1)*(MESCLUN_CAP+1)))</x:f>
        <x:v>15</x:v>
      </x:c>
      <x:c r="J9964" s="266" t="n">
        <x:f>MOD(INT((ROW()-ROW($I$46))/(MESCLUN_CAP+1)),CARROT_CAP+1)</x:f>
        <x:v>4</x:v>
      </x:c>
      <x:c r="K9964" s="266" t="n">
        <x:f>MOD(ROW()-ROW($I$46),MESCLUN_CAP+1)</x:f>
        <x:v>29</x:v>
      </x:c>
      <x:c r="L9964" s="266" t="n">
        <x:f>SUM(I9964:K9964)</x:f>
        <x:v>48</x:v>
      </x:c>
      <x:c r="M9964" s="267" t="n">
        <x:f>I9964*TOMATO_HOURS*WEEKS*(1+TOMATO_DIM)^I9964+J9964*CARROT_HOURS*WEEKS*(1+CARROT_DIM)^J9964+K9964*MESCLUN_HOURS*WEEKS*(1+MESCLUN_DIM)^K9964</x:f>
        <x:v>7642.710906262013</x:v>
      </x:c>
      <x:c r="N9964" s="267" t="n">
        <x:f>MAX(M9964-FARMER_HOURS,0)/TEMP_HOURS_PER_WORKER</x:f>
        <x:v>4.80743812934862</x:v>
      </x:c>
      <x:c r="O9964" s="268" t="n">
        <x:f>I9964*TOMATO_PRICE+J9964*CARROT_PRICE+K9964*MESCLUN_PRICE</x:f>
        <x:v>218676</x:v>
      </x:c>
      <x:c r="P9964" s="268" t="n">
        <x:f>I9964*TOMATO_FERTILIZER+J9964*CARROT_FERTILIZER+K9964*MESCLUN_FERTILIZER</x:f>
        <x:v>40480</x:v>
      </x:c>
      <x:c r="Q9964" s="268" t="n">
        <x:f>MIN(M9964,FARMER_HOURS)*FARMER_RATE+MAX(M9964-FARMER_HOURS,0)*TEMP_RATE</x:f>
        <x:v>145185.9532337155</x:v>
      </x:c>
      <x:c r="R9964" s="268" t="n">
        <x:f>O9964-P9964-Q9964-FIXED_COST</x:f>
        <x:v>13010.046766284504</x:v>
      </x:c>
      <x:c r="S9964" s="139" t="str">
        <x:f>IF(AND(L9964&lt;=TOTAL_BED_CAP,N9964&lt;=TEMP_WORKER_CAP),"YES","NO")</x:f>
        <x:v>NO</x:v>
      </x:c>
      <x:c r="T9964" s="139" t="n">
        <x:f>IF(S9964="YES",R9964,-1E+99)</x:f>
        <x:v>-1e+99</x:v>
      </x:c>
    </x:row>
    <x:row r="9965">
      <x:c r="A9965" s="139"/>
      <x:c r="B9965" s="139"/>
      <x:c r="C9965" s="139"/>
      <x:c r="D9965" s="139"/>
      <x:c r="E9965" s="139"/>
      <x:c r="F9965" s="139"/>
      <x:c r="G9965" s="139"/>
      <x:c r="H9965" s="139"/>
      <x:c r="I9965" s="266" t="n">
        <x:f>INT((ROW()-ROW($I$46))/((CARROT_CAP+1)*(MESCLUN_CAP+1)))</x:f>
        <x:v>15</x:v>
      </x:c>
      <x:c r="J9965" s="266" t="n">
        <x:f>MOD(INT((ROW()-ROW($I$46))/(MESCLUN_CAP+1)),CARROT_CAP+1)</x:f>
        <x:v>4</x:v>
      </x:c>
      <x:c r="K9965" s="266" t="n">
        <x:f>MOD(ROW()-ROW($I$46),MESCLUN_CAP+1)</x:f>
        <x:v>30</x:v>
      </x:c>
      <x:c r="L9965" s="266" t="n">
        <x:f>SUM(I9965:K9965)</x:f>
        <x:v>49</x:v>
      </x:c>
      <x:c r="M9965" s="267" t="n">
        <x:f>I9965*TOMATO_HOURS*WEEKS*(1+TOMATO_DIM)^I9965+J9965*CARROT_HOURS*WEEKS*(1+CARROT_DIM)^J9965+K9965*MESCLUN_HOURS*WEEKS*(1+MESCLUN_DIM)^K9965</x:f>
        <x:v>7731.420611595782</x:v>
      </x:c>
      <x:c r="N9965" s="267" t="n">
        <x:f>MAX(M9965-FARMER_HOURS,0)/TEMP_HOURS_PER_WORKER</x:f>
        <x:v>4.86904209138596</x:v>
      </x:c>
      <x:c r="O9965" s="268" t="n">
        <x:f>I9965*TOMATO_PRICE+J9965*CARROT_PRICE+K9965*MESCLUN_PRICE</x:f>
        <x:v>221376</x:v>
      </x:c>
      <x:c r="P9965" s="268" t="n">
        <x:f>I9965*TOMATO_FERTILIZER+J9965*CARROT_FERTILIZER+K9965*MESCLUN_FERTILIZER</x:f>
        <x:v>41360</x:v>
      </x:c>
      <x:c r="Q9965" s="268" t="n">
        <x:f>MIN(M9965,FARMER_HOURS)*FARMER_RATE+MAX(M9965-FARMER_HOURS,0)*TEMP_RATE</x:f>
        <x:v>146726.052284649</x:v>
      </x:c>
      <x:c r="R9965" s="268" t="n">
        <x:f>O9965-P9965-Q9965-FIXED_COST</x:f>
        <x:v>13289.947715351009</x:v>
      </x:c>
      <x:c r="S9965" s="139" t="str">
        <x:f>IF(AND(L9965&lt;=TOTAL_BED_CAP,N9965&lt;=TEMP_WORKER_CAP),"YES","NO")</x:f>
        <x:v>NO</x:v>
      </x:c>
      <x:c r="T9965" s="139" t="n">
        <x:f>IF(S9965="YES",R9965,-1E+99)</x:f>
        <x:v>-1e+99</x:v>
      </x:c>
    </x:row>
    <x:row r="9966">
      <x:c r="A9966" s="139"/>
      <x:c r="B9966" s="139"/>
      <x:c r="C9966" s="139"/>
      <x:c r="D9966" s="139"/>
      <x:c r="E9966" s="139"/>
      <x:c r="F9966" s="139"/>
      <x:c r="G9966" s="139"/>
      <x:c r="H9966" s="139"/>
      <x:c r="I9966" s="266" t="n">
        <x:f>INT((ROW()-ROW($I$46))/((CARROT_CAP+1)*(MESCLUN_CAP+1)))</x:f>
        <x:v>15</x:v>
      </x:c>
      <x:c r="J9966" s="266" t="n">
        <x:f>MOD(INT((ROW()-ROW($I$46))/(MESCLUN_CAP+1)),CARROT_CAP+1)</x:f>
        <x:v>5</x:v>
      </x:c>
      <x:c r="K9966" s="266" t="n">
        <x:f>MOD(ROW()-ROW($I$46),MESCLUN_CAP+1)</x:f>
        <x:v>0</x:v>
      </x:c>
      <x:c r="L9966" s="266" t="n">
        <x:f>SUM(I9966:K9966)</x:f>
        <x:v>20</x:v>
      </x:c>
      <x:c r="M9966" s="267" t="n">
        <x:f>I9966*TOMATO_HOURS*WEEKS*(1+TOMATO_DIM)^I9966+J9966*CARROT_HOURS*WEEKS*(1+CARROT_DIM)^J9966+K9966*MESCLUN_HOURS*WEEKS*(1+MESCLUN_DIM)^K9966</x:f>
        <x:v>5808.99626064473</x:v>
      </x:c>
      <x:c r="N9966" s="267" t="n">
        <x:f>MAX(M9966-FARMER_HOURS,0)/TEMP_HOURS_PER_WORKER</x:f>
        <x:v>3.5340251810032846</x:v>
      </x:c>
      <x:c r="O9966" s="268" t="n">
        <x:f>I9966*TOMATO_PRICE+J9966*CARROT_PRICE+K9966*MESCLUN_PRICE</x:f>
        <x:v>142470</x:v>
      </x:c>
      <x:c r="P9966" s="268" t="n">
        <x:f>I9966*TOMATO_FERTILIZER+J9966*CARROT_FERTILIZER+K9966*MESCLUN_FERTILIZER</x:f>
        <x:v>15400</x:v>
      </x:c>
      <x:c r="Q9966" s="268" t="n">
        <x:f>MIN(M9966,FARMER_HOURS)*FARMER_RATE+MAX(M9966-FARMER_HOURS,0)*TEMP_RATE</x:f>
        <x:v>113350.62952508211</x:v>
      </x:c>
      <x:c r="R9966" s="268" t="n">
        <x:f>O9966-P9966-Q9966-FIXED_COST</x:f>
        <x:v>-6280.629525082113</x:v>
      </x:c>
      <x:c r="S9966" s="139" t="str">
        <x:f>IF(AND(L9966&lt;=TOTAL_BED_CAP,N9966&lt;=TEMP_WORKER_CAP),"YES","NO")</x:f>
        <x:v>YES</x:v>
      </x:c>
      <x:c r="T9966" s="139" t="n">
        <x:f>IF(S9966="YES",R9966,-1E+99)</x:f>
        <x:v>-6280.629525082113</x:v>
      </x:c>
    </x:row>
    <x:row r="9967">
      <x:c r="A9967" s="139"/>
      <x:c r="B9967" s="139"/>
      <x:c r="C9967" s="139"/>
      <x:c r="D9967" s="139"/>
      <x:c r="E9967" s="139"/>
      <x:c r="F9967" s="139"/>
      <x:c r="G9967" s="139"/>
      <x:c r="H9967" s="139"/>
      <x:c r="I9967" s="266" t="n">
        <x:f>INT((ROW()-ROW($I$46))/((CARROT_CAP+1)*(MESCLUN_CAP+1)))</x:f>
        <x:v>15</x:v>
      </x:c>
      <x:c r="J9967" s="266" t="n">
        <x:f>MOD(INT((ROW()-ROW($I$46))/(MESCLUN_CAP+1)),CARROT_CAP+1)</x:f>
        <x:v>5</x:v>
      </x:c>
      <x:c r="K9967" s="266" t="n">
        <x:f>MOD(ROW()-ROW($I$46),MESCLUN_CAP+1)</x:f>
        <x:v>1</x:v>
      </x:c>
      <x:c r="L9967" s="266" t="n">
        <x:f>SUM(I9967:K9967)</x:f>
        <x:v>21</x:v>
      </x:c>
      <x:c r="M9967" s="267" t="n">
        <x:f>I9967*TOMATO_HOURS*WEEKS*(1+TOMATO_DIM)^I9967+J9967*CARROT_HOURS*WEEKS*(1+CARROT_DIM)^J9967+K9967*MESCLUN_HOURS*WEEKS*(1+MESCLUN_DIM)^K9967</x:f>
        <x:v>5854.55876064473</x:v>
      </x:c>
      <x:c r="N9967" s="267" t="n">
        <x:f>MAX(M9967-FARMER_HOURS,0)/TEMP_HOURS_PER_WORKER</x:f>
        <x:v>3.5656658060032846</x:v>
      </x:c>
      <x:c r="O9967" s="268" t="n">
        <x:f>I9967*TOMATO_PRICE+J9967*CARROT_PRICE+K9967*MESCLUN_PRICE</x:f>
        <x:v>145170</x:v>
      </x:c>
      <x:c r="P9967" s="268" t="n">
        <x:f>I9967*TOMATO_FERTILIZER+J9967*CARROT_FERTILIZER+K9967*MESCLUN_FERTILIZER</x:f>
        <x:v>16280</x:v>
      </x:c>
      <x:c r="Q9967" s="268" t="n">
        <x:f>MIN(M9967,FARMER_HOURS)*FARMER_RATE+MAX(M9967-FARMER_HOURS,0)*TEMP_RATE</x:f>
        <x:v>114141.64515008211</x:v>
      </x:c>
      <x:c r="R9967" s="268" t="n">
        <x:f>O9967-P9967-Q9967-FIXED_COST</x:f>
        <x:v>-5251.645150082113</x:v>
      </x:c>
      <x:c r="S9967" s="139" t="str">
        <x:f>IF(AND(L9967&lt;=TOTAL_BED_CAP,N9967&lt;=TEMP_WORKER_CAP),"YES","NO")</x:f>
        <x:v>YES</x:v>
      </x:c>
      <x:c r="T9967" s="139" t="n">
        <x:f>IF(S9967="YES",R9967,-1E+99)</x:f>
        <x:v>-5251.645150082113</x:v>
      </x:c>
    </x:row>
    <x:row r="9968">
      <x:c r="A9968" s="139"/>
      <x:c r="B9968" s="139"/>
      <x:c r="C9968" s="139"/>
      <x:c r="D9968" s="139"/>
      <x:c r="E9968" s="139"/>
      <x:c r="F9968" s="139"/>
      <x:c r="G9968" s="139"/>
      <x:c r="H9968" s="139"/>
      <x:c r="I9968" s="266" t="n">
        <x:f>INT((ROW()-ROW($I$46))/((CARROT_CAP+1)*(MESCLUN_CAP+1)))</x:f>
        <x:v>15</x:v>
      </x:c>
      <x:c r="J9968" s="266" t="n">
        <x:f>MOD(INT((ROW()-ROW($I$46))/(MESCLUN_CAP+1)),CARROT_CAP+1)</x:f>
        <x:v>5</x:v>
      </x:c>
      <x:c r="K9968" s="266" t="n">
        <x:f>MOD(ROW()-ROW($I$46),MESCLUN_CAP+1)</x:f>
        <x:v>2</x:v>
      </x:c>
      <x:c r="L9968" s="266" t="n">
        <x:f>SUM(I9968:K9968)</x:f>
        <x:v>22</x:v>
      </x:c>
      <x:c r="M9968" s="267" t="n">
        <x:f>I9968*TOMATO_HOURS*WEEKS*(1+TOMATO_DIM)^I9968+J9968*CARROT_HOURS*WEEKS*(1+CARROT_DIM)^J9968+K9968*MESCLUN_HOURS*WEEKS*(1+MESCLUN_DIM)^K9968</x:f>
        <x:v>5901.26032314473</x:v>
      </x:c>
      <x:c r="N9968" s="267" t="n">
        <x:f>MAX(M9968-FARMER_HOURS,0)/TEMP_HOURS_PER_WORKER</x:f>
        <x:v>3.5980974466282847</x:v>
      </x:c>
      <x:c r="O9968" s="268" t="n">
        <x:f>I9968*TOMATO_PRICE+J9968*CARROT_PRICE+K9968*MESCLUN_PRICE</x:f>
        <x:v>147870</x:v>
      </x:c>
      <x:c r="P9968" s="268" t="n">
        <x:f>I9968*TOMATO_FERTILIZER+J9968*CARROT_FERTILIZER+K9968*MESCLUN_FERTILIZER</x:f>
        <x:v>17160</x:v>
      </x:c>
      <x:c r="Q9968" s="268" t="n">
        <x:f>MIN(M9968,FARMER_HOURS)*FARMER_RATE+MAX(M9968-FARMER_HOURS,0)*TEMP_RATE</x:f>
        <x:v>114952.43616570711</x:v>
      </x:c>
      <x:c r="R9968" s="268" t="n">
        <x:f>O9968-P9968-Q9968-FIXED_COST</x:f>
        <x:v>-4242.436165707113</x:v>
      </x:c>
      <x:c r="S9968" s="139" t="str">
        <x:f>IF(AND(L9968&lt;=TOTAL_BED_CAP,N9968&lt;=TEMP_WORKER_CAP),"YES","NO")</x:f>
        <x:v>YES</x:v>
      </x:c>
      <x:c r="T9968" s="139" t="n">
        <x:f>IF(S9968="YES",R9968,-1E+99)</x:f>
        <x:v>-4242.436165707113</x:v>
      </x:c>
    </x:row>
    <x:row r="9969">
      <x:c r="A9969" s="139"/>
      <x:c r="B9969" s="139"/>
      <x:c r="C9969" s="139"/>
      <x:c r="D9969" s="139"/>
      <x:c r="E9969" s="139"/>
      <x:c r="F9969" s="139"/>
      <x:c r="G9969" s="139"/>
      <x:c r="H9969" s="139"/>
      <x:c r="I9969" s="266" t="n">
        <x:f>INT((ROW()-ROW($I$46))/((CARROT_CAP+1)*(MESCLUN_CAP+1)))</x:f>
        <x:v>15</x:v>
      </x:c>
      <x:c r="J9969" s="266" t="n">
        <x:f>MOD(INT((ROW()-ROW($I$46))/(MESCLUN_CAP+1)),CARROT_CAP+1)</x:f>
        <x:v>5</x:v>
      </x:c>
      <x:c r="K9969" s="266" t="n">
        <x:f>MOD(ROW()-ROW($I$46),MESCLUN_CAP+1)</x:f>
        <x:v>3</x:v>
      </x:c>
      <x:c r="L9969" s="266" t="n">
        <x:f>SUM(I9969:K9969)</x:f>
        <x:v>23</x:v>
      </x:c>
      <x:c r="M9969" s="267" t="n">
        <x:f>I9969*TOMATO_HOURS*WEEKS*(1+TOMATO_DIM)^I9969+J9969*CARROT_HOURS*WEEKS*(1+CARROT_DIM)^J9969+K9969*MESCLUN_HOURS*WEEKS*(1+MESCLUN_DIM)^K9969</x:f>
        <x:v>5949.122305566605</x:v>
      </x:c>
      <x:c r="N9969" s="267" t="n">
        <x:f>MAX(M9969-FARMER_HOURS,0)/TEMP_HOURS_PER_WORKER</x:f>
        <x:v>3.6313349344212535</x:v>
      </x:c>
      <x:c r="O9969" s="268" t="n">
        <x:f>I9969*TOMATO_PRICE+J9969*CARROT_PRICE+K9969*MESCLUN_PRICE</x:f>
        <x:v>150570</x:v>
      </x:c>
      <x:c r="P9969" s="268" t="n">
        <x:f>I9969*TOMATO_FERTILIZER+J9969*CARROT_FERTILIZER+K9969*MESCLUN_FERTILIZER</x:f>
        <x:v>18040</x:v>
      </x:c>
      <x:c r="Q9969" s="268" t="n">
        <x:f>MIN(M9969,FARMER_HOURS)*FARMER_RATE+MAX(M9969-FARMER_HOURS,0)*TEMP_RATE</x:f>
        <x:v>115783.37336053133</x:v>
      </x:c>
      <x:c r="R9969" s="268" t="n">
        <x:f>O9969-P9969-Q9969-FIXED_COST</x:f>
        <x:v>-3253.373360531332</x:v>
      </x:c>
      <x:c r="S9969" s="139" t="str">
        <x:f>IF(AND(L9969&lt;=TOTAL_BED_CAP,N9969&lt;=TEMP_WORKER_CAP),"YES","NO")</x:f>
        <x:v>YES</x:v>
      </x:c>
      <x:c r="T9969" s="139" t="n">
        <x:f>IF(S9969="YES",R9969,-1E+99)</x:f>
        <x:v>-3253.373360531332</x:v>
      </x:c>
    </x:row>
    <x:row r="9970">
      <x:c r="A9970" s="139"/>
      <x:c r="B9970" s="139"/>
      <x:c r="C9970" s="139"/>
      <x:c r="D9970" s="139"/>
      <x:c r="E9970" s="139"/>
      <x:c r="F9970" s="139"/>
      <x:c r="G9970" s="139"/>
      <x:c r="H9970" s="139"/>
      <x:c r="I9970" s="266" t="n">
        <x:f>INT((ROW()-ROW($I$46))/((CARROT_CAP+1)*(MESCLUN_CAP+1)))</x:f>
        <x:v>15</x:v>
      </x:c>
      <x:c r="J9970" s="266" t="n">
        <x:f>MOD(INT((ROW()-ROW($I$46))/(MESCLUN_CAP+1)),CARROT_CAP+1)</x:f>
        <x:v>5</x:v>
      </x:c>
      <x:c r="K9970" s="266" t="n">
        <x:f>MOD(ROW()-ROW($I$46),MESCLUN_CAP+1)</x:f>
        <x:v>4</x:v>
      </x:c>
      <x:c r="L9970" s="266" t="n">
        <x:f>SUM(I9970:K9970)</x:f>
        <x:v>24</x:v>
      </x:c>
      <x:c r="M9970" s="267" t="n">
        <x:f>I9970*TOMATO_HOURS*WEEKS*(1+TOMATO_DIM)^I9970+J9970*CARROT_HOURS*WEEKS*(1+CARROT_DIM)^J9970+K9970*MESCLUN_HOURS*WEEKS*(1+MESCLUN_DIM)^K9970</x:f>
        <x:v>5998.166421289261</x:v>
      </x:c>
      <x:c r="N9970" s="267" t="n">
        <x:f>MAX(M9970-FARMER_HOURS,0)/TEMP_HOURS_PER_WORKER</x:f>
        <x:v>3.6653933481175422</x:v>
      </x:c>
      <x:c r="O9970" s="268" t="n">
        <x:f>I9970*TOMATO_PRICE+J9970*CARROT_PRICE+K9970*MESCLUN_PRICE</x:f>
        <x:v>153270</x:v>
      </x:c>
      <x:c r="P9970" s="268" t="n">
        <x:f>I9970*TOMATO_FERTILIZER+J9970*CARROT_FERTILIZER+K9970*MESCLUN_FERTILIZER</x:f>
        <x:v>18920</x:v>
      </x:c>
      <x:c r="Q9970" s="268" t="n">
        <x:f>MIN(M9970,FARMER_HOURS)*FARMER_RATE+MAX(M9970-FARMER_HOURS,0)*TEMP_RATE</x:f>
        <x:v>116634.83370293856</x:v>
      </x:c>
      <x:c r="R9970" s="268" t="n">
        <x:f>O9970-P9970-Q9970-FIXED_COST</x:f>
        <x:v>-2284.8337029385584</x:v>
      </x:c>
      <x:c r="S9970" s="139" t="str">
        <x:f>IF(AND(L9970&lt;=TOTAL_BED_CAP,N9970&lt;=TEMP_WORKER_CAP),"YES","NO")</x:f>
        <x:v>YES</x:v>
      </x:c>
      <x:c r="T9970" s="139" t="n">
        <x:f>IF(S9970="YES",R9970,-1E+99)</x:f>
        <x:v>-2284.8337029385584</x:v>
      </x:c>
    </x:row>
    <x:row r="9971">
      <x:c r="A9971" s="139"/>
      <x:c r="B9971" s="139"/>
      <x:c r="C9971" s="139"/>
      <x:c r="D9971" s="139"/>
      <x:c r="E9971" s="139"/>
      <x:c r="F9971" s="139"/>
      <x:c r="G9971" s="139"/>
      <x:c r="H9971" s="139"/>
      <x:c r="I9971" s="266" t="n">
        <x:f>INT((ROW()-ROW($I$46))/((CARROT_CAP+1)*(MESCLUN_CAP+1)))</x:f>
        <x:v>15</x:v>
      </x:c>
      <x:c r="J9971" s="266" t="n">
        <x:f>MOD(INT((ROW()-ROW($I$46))/(MESCLUN_CAP+1)),CARROT_CAP+1)</x:f>
        <x:v>5</x:v>
      </x:c>
      <x:c r="K9971" s="266" t="n">
        <x:f>MOD(ROW()-ROW($I$46),MESCLUN_CAP+1)</x:f>
        <x:v>5</x:v>
      </x:c>
      <x:c r="L9971" s="266" t="n">
        <x:f>SUM(I9971:K9971)</x:f>
        <x:v>25</x:v>
      </x:c>
      <x:c r="M9971" s="267" t="n">
        <x:f>I9971*TOMATO_HOURS*WEEKS*(1+TOMATO_DIM)^I9971+J9971*CARROT_HOURS*WEEKS*(1+CARROT_DIM)^J9971+K9971*MESCLUN_HOURS*WEEKS*(1+MESCLUN_DIM)^K9971</x:f>
        <x:v>6048.414745210464</x:v>
      </x:c>
      <x:c r="N9971" s="267" t="n">
        <x:f>MAX(M9971-FARMER_HOURS,0)/TEMP_HOURS_PER_WORKER</x:f>
        <x:v>3.7002880175072668</x:v>
      </x:c>
      <x:c r="O9971" s="268" t="n">
        <x:f>I9971*TOMATO_PRICE+J9971*CARROT_PRICE+K9971*MESCLUN_PRICE</x:f>
        <x:v>155970</x:v>
      </x:c>
      <x:c r="P9971" s="268" t="n">
        <x:f>I9971*TOMATO_FERTILIZER+J9971*CARROT_FERTILIZER+K9971*MESCLUN_FERTILIZER</x:f>
        <x:v>19800</x:v>
      </x:c>
      <x:c r="Q9971" s="268" t="n">
        <x:f>MIN(M9971,FARMER_HOURS)*FARMER_RATE+MAX(M9971-FARMER_HOURS,0)*TEMP_RATE</x:f>
        <x:v>117507.20043768168</x:v>
      </x:c>
      <x:c r="R9971" s="268" t="n">
        <x:f>O9971-P9971-Q9971-FIXED_COST</x:f>
        <x:v>-1337.2004376816767</x:v>
      </x:c>
      <x:c r="S9971" s="139" t="str">
        <x:f>IF(AND(L9971&lt;=TOTAL_BED_CAP,N9971&lt;=TEMP_WORKER_CAP),"YES","NO")</x:f>
        <x:v>YES</x:v>
      </x:c>
      <x:c r="T9971" s="139" t="n">
        <x:f>IF(S9971="YES",R9971,-1E+99)</x:f>
        <x:v>-1337.2004376816767</x:v>
      </x:c>
    </x:row>
    <x:row r="9972">
      <x:c r="A9972" s="139"/>
      <x:c r="B9972" s="139"/>
      <x:c r="C9972" s="139"/>
      <x:c r="D9972" s="139"/>
      <x:c r="E9972" s="139"/>
      <x:c r="F9972" s="139"/>
      <x:c r="G9972" s="139"/>
      <x:c r="H9972" s="139"/>
      <x:c r="I9972" s="266" t="n">
        <x:f>INT((ROW()-ROW($I$46))/((CARROT_CAP+1)*(MESCLUN_CAP+1)))</x:f>
        <x:v>15</x:v>
      </x:c>
      <x:c r="J9972" s="266" t="n">
        <x:f>MOD(INT((ROW()-ROW($I$46))/(MESCLUN_CAP+1)),CARROT_CAP+1)</x:f>
        <x:v>5</x:v>
      </x:c>
      <x:c r="K9972" s="266" t="n">
        <x:f>MOD(ROW()-ROW($I$46),MESCLUN_CAP+1)</x:f>
        <x:v>6</x:v>
      </x:c>
      <x:c r="L9972" s="266" t="n">
        <x:f>SUM(I9972:K9972)</x:f>
        <x:v>26</x:v>
      </x:c>
      <x:c r="M9972" s="267" t="n">
        <x:f>I9972*TOMATO_HOURS*WEEKS*(1+TOMATO_DIM)^I9972+J9972*CARROT_HOURS*WEEKS*(1+CARROT_DIM)^J9972+K9972*MESCLUN_HOURS*WEEKS*(1+MESCLUN_DIM)^K9972</x:f>
        <x:v>6099.8897193920975</x:v>
      </x:c>
      <x:c r="N9972" s="267" t="n">
        <x:f>MAX(M9972-FARMER_HOURS,0)/TEMP_HOURS_PER_WORKER</x:f>
        <x:v>3.7360345273556232</x:v>
      </x:c>
      <x:c r="O9972" s="268" t="n">
        <x:f>I9972*TOMATO_PRICE+J9972*CARROT_PRICE+K9972*MESCLUN_PRICE</x:f>
        <x:v>158670</x:v>
      </x:c>
      <x:c r="P9972" s="268" t="n">
        <x:f>I9972*TOMATO_FERTILIZER+J9972*CARROT_FERTILIZER+K9972*MESCLUN_FERTILIZER</x:f>
        <x:v>20680</x:v>
      </x:c>
      <x:c r="Q9972" s="268" t="n">
        <x:f>MIN(M9972,FARMER_HOURS)*FARMER_RATE+MAX(M9972-FARMER_HOURS,0)*TEMP_RATE</x:f>
        <x:v>118400.86318389059</x:v>
      </x:c>
      <x:c r="R9972" s="268" t="n">
        <x:f>O9972-P9972-Q9972-FIXED_COST</x:f>
        <x:v>-410.8631838905858</x:v>
      </x:c>
      <x:c r="S9972" s="139" t="str">
        <x:f>IF(AND(L9972&lt;=TOTAL_BED_CAP,N9972&lt;=TEMP_WORKER_CAP),"YES","NO")</x:f>
        <x:v>YES</x:v>
      </x:c>
      <x:c r="T9972" s="139" t="n">
        <x:f>IF(S9972="YES",R9972,-1E+99)</x:f>
        <x:v>-410.8631838905858</x:v>
      </x:c>
    </x:row>
    <x:row r="9973">
      <x:c r="A9973" s="139"/>
      <x:c r="B9973" s="139"/>
      <x:c r="C9973" s="139"/>
      <x:c r="D9973" s="139"/>
      <x:c r="E9973" s="139"/>
      <x:c r="F9973" s="139"/>
      <x:c r="G9973" s="139"/>
      <x:c r="H9973" s="139"/>
      <x:c r="I9973" s="266" t="n">
        <x:f>INT((ROW()-ROW($I$46))/((CARROT_CAP+1)*(MESCLUN_CAP+1)))</x:f>
        <x:v>15</x:v>
      </x:c>
      <x:c r="J9973" s="266" t="n">
        <x:f>MOD(INT((ROW()-ROW($I$46))/(MESCLUN_CAP+1)),CARROT_CAP+1)</x:f>
        <x:v>5</x:v>
      </x:c>
      <x:c r="K9973" s="266" t="n">
        <x:f>MOD(ROW()-ROW($I$46),MESCLUN_CAP+1)</x:f>
        <x:v>7</x:v>
      </x:c>
      <x:c r="L9973" s="266" t="n">
        <x:f>SUM(I9973:K9973)</x:f>
        <x:v>27</x:v>
      </x:c>
      <x:c r="M9973" s="267" t="n">
        <x:f>I9973*TOMATO_HOURS*WEEKS*(1+TOMATO_DIM)^I9973+J9973*CARROT_HOURS*WEEKS*(1+CARROT_DIM)^J9973+K9973*MESCLUN_HOURS*WEEKS*(1+MESCLUN_DIM)^K9973</x:f>
        <x:v>6152.614158790058</x:v>
      </x:c>
      <x:c r="N9973" s="267" t="n">
        <x:f>MAX(M9973-FARMER_HOURS,0)/TEMP_HOURS_PER_WORKER</x:f>
        <x:v>3.772648721381985</x:v>
      </x:c>
      <x:c r="O9973" s="268" t="n">
        <x:f>I9973*TOMATO_PRICE+J9973*CARROT_PRICE+K9973*MESCLUN_PRICE</x:f>
        <x:v>161370</x:v>
      </x:c>
      <x:c r="P9973" s="268" t="n">
        <x:f>I9973*TOMATO_FERTILIZER+J9973*CARROT_FERTILIZER+K9973*MESCLUN_FERTILIZER</x:f>
        <x:v>21560</x:v>
      </x:c>
      <x:c r="Q9973" s="268" t="n">
        <x:f>MIN(M9973,FARMER_HOURS)*FARMER_RATE+MAX(M9973-FARMER_HOURS,0)*TEMP_RATE</x:f>
        <x:v>119316.21803454962</x:v>
      </x:c>
      <x:c r="R9973" s="268" t="n">
        <x:f>O9973-P9973-Q9973-FIXED_COST</x:f>
        <x:v>493.7819654503837</x:v>
      </x:c>
      <x:c r="S9973" s="139" t="str">
        <x:f>IF(AND(L9973&lt;=TOTAL_BED_CAP,N9973&lt;=TEMP_WORKER_CAP),"YES","NO")</x:f>
        <x:v>YES</x:v>
      </x:c>
      <x:c r="T9973" s="139" t="n">
        <x:f>IF(S9973="YES",R9973,-1E+99)</x:f>
        <x:v>493.7819654503837</x:v>
      </x:c>
    </x:row>
    <x:row r="9974">
      <x:c r="A9974" s="139"/>
      <x:c r="B9974" s="139"/>
      <x:c r="C9974" s="139"/>
      <x:c r="D9974" s="139"/>
      <x:c r="E9974" s="139"/>
      <x:c r="F9974" s="139"/>
      <x:c r="G9974" s="139"/>
      <x:c r="H9974" s="139"/>
      <x:c r="I9974" s="266" t="n">
        <x:f>INT((ROW()-ROW($I$46))/((CARROT_CAP+1)*(MESCLUN_CAP+1)))</x:f>
        <x:v>15</x:v>
      </x:c>
      <x:c r="J9974" s="266" t="n">
        <x:f>MOD(INT((ROW()-ROW($I$46))/(MESCLUN_CAP+1)),CARROT_CAP+1)</x:f>
        <x:v>5</x:v>
      </x:c>
      <x:c r="K9974" s="266" t="n">
        <x:f>MOD(ROW()-ROW($I$46),MESCLUN_CAP+1)</x:f>
        <x:v>8</x:v>
      </x:c>
      <x:c r="L9974" s="266" t="n">
        <x:f>SUM(I9974:K9974)</x:f>
        <x:v>28</x:v>
      </x:c>
      <x:c r="M9974" s="267" t="n">
        <x:f>I9974*TOMATO_HOURS*WEEKS*(1+TOMATO_DIM)^I9974+J9974*CARROT_HOURS*WEEKS*(1+CARROT_DIM)^J9974+K9974*MESCLUN_HOURS*WEEKS*(1+MESCLUN_DIM)^K9974</x:f>
        <x:v>6206.611257070038</x:v>
      </x:c>
      <x:c r="N9974" s="267" t="n">
        <x:f>MAX(M9974-FARMER_HOURS,0)/TEMP_HOURS_PER_WORKER</x:f>
        <x:v>3.8101467062986374</x:v>
      </x:c>
      <x:c r="O9974" s="268" t="n">
        <x:f>I9974*TOMATO_PRICE+J9974*CARROT_PRICE+K9974*MESCLUN_PRICE</x:f>
        <x:v>164070</x:v>
      </x:c>
      <x:c r="P9974" s="268" t="n">
        <x:f>I9974*TOMATO_FERTILIZER+J9974*CARROT_FERTILIZER+K9974*MESCLUN_FERTILIZER</x:f>
        <x:v>22440</x:v>
      </x:c>
      <x:c r="Q9974" s="268" t="n">
        <x:f>MIN(M9974,FARMER_HOURS)*FARMER_RATE+MAX(M9974-FARMER_HOURS,0)*TEMP_RATE</x:f>
        <x:v>120253.66765746594</x:v>
      </x:c>
      <x:c r="R9974" s="268" t="n">
        <x:f>O9974-P9974-Q9974-FIXED_COST</x:f>
        <x:v>1376.332342534064</x:v>
      </x:c>
      <x:c r="S9974" s="139" t="str">
        <x:f>IF(AND(L9974&lt;=TOTAL_BED_CAP,N9974&lt;=TEMP_WORKER_CAP),"YES","NO")</x:f>
        <x:v>YES</x:v>
      </x:c>
      <x:c r="T9974" s="139" t="n">
        <x:f>IF(S9974="YES",R9974,-1E+99)</x:f>
        <x:v>1376.332342534064</x:v>
      </x:c>
    </x:row>
    <x:row r="9975">
      <x:c r="A9975" s="139"/>
      <x:c r="B9975" s="139"/>
      <x:c r="C9975" s="139"/>
      <x:c r="D9975" s="139"/>
      <x:c r="E9975" s="139"/>
      <x:c r="F9975" s="139"/>
      <x:c r="G9975" s="139"/>
      <x:c r="H9975" s="139"/>
      <x:c r="I9975" s="266" t="n">
        <x:f>INT((ROW()-ROW($I$46))/((CARROT_CAP+1)*(MESCLUN_CAP+1)))</x:f>
        <x:v>15</x:v>
      </x:c>
      <x:c r="J9975" s="266" t="n">
        <x:f>MOD(INT((ROW()-ROW($I$46))/(MESCLUN_CAP+1)),CARROT_CAP+1)</x:f>
        <x:v>5</x:v>
      </x:c>
      <x:c r="K9975" s="266" t="n">
        <x:f>MOD(ROW()-ROW($I$46),MESCLUN_CAP+1)</x:f>
        <x:v>9</x:v>
      </x:c>
      <x:c r="L9975" s="266" t="n">
        <x:f>SUM(I9975:K9975)</x:f>
        <x:v>29</x:v>
      </x:c>
      <x:c r="M9975" s="267" t="n">
        <x:f>I9975*TOMATO_HOURS*WEEKS*(1+TOMATO_DIM)^I9975+J9975*CARROT_HOURS*WEEKS*(1+CARROT_DIM)^J9975+K9975*MESCLUN_HOURS*WEEKS*(1+MESCLUN_DIM)^K9975</x:f>
        <x:v>6261.904592510433</x:v>
      </x:c>
      <x:c r="N9975" s="267" t="n">
        <x:f>MAX(M9975-FARMER_HOURS,0)/TEMP_HOURS_PER_WORKER</x:f>
        <x:v>3.848544855910023</x:v>
      </x:c>
      <x:c r="O9975" s="268" t="n">
        <x:f>I9975*TOMATO_PRICE+J9975*CARROT_PRICE+K9975*MESCLUN_PRICE</x:f>
        <x:v>166770</x:v>
      </x:c>
      <x:c r="P9975" s="268" t="n">
        <x:f>I9975*TOMATO_FERTILIZER+J9975*CARROT_FERTILIZER+K9975*MESCLUN_FERTILIZER</x:f>
        <x:v>23320</x:v>
      </x:c>
      <x:c r="Q9975" s="268" t="n">
        <x:f>MIN(M9975,FARMER_HOURS)*FARMER_RATE+MAX(M9975-FARMER_HOURS,0)*TEMP_RATE</x:f>
        <x:v>121213.62139775057</x:v>
      </x:c>
      <x:c r="R9975" s="268" t="n">
        <x:f>O9975-P9975-Q9975-FIXED_COST</x:f>
        <x:v>2236.3786022494314</x:v>
      </x:c>
      <x:c r="S9975" s="139" t="str">
        <x:f>IF(AND(L9975&lt;=TOTAL_BED_CAP,N9975&lt;=TEMP_WORKER_CAP),"YES","NO")</x:f>
        <x:v>YES</x:v>
      </x:c>
      <x:c r="T9975" s="139" t="n">
        <x:f>IF(S9975="YES",R9975,-1E+99)</x:f>
        <x:v>2236.3786022494314</x:v>
      </x:c>
    </x:row>
    <x:row r="9976">
      <x:c r="A9976" s="139"/>
      <x:c r="B9976" s="139"/>
      <x:c r="C9976" s="139"/>
      <x:c r="D9976" s="139"/>
      <x:c r="E9976" s="139"/>
      <x:c r="F9976" s="139"/>
      <x:c r="G9976" s="139"/>
      <x:c r="H9976" s="139"/>
      <x:c r="I9976" s="266" t="n">
        <x:f>INT((ROW()-ROW($I$46))/((CARROT_CAP+1)*(MESCLUN_CAP+1)))</x:f>
        <x:v>15</x:v>
      </x:c>
      <x:c r="J9976" s="266" t="n">
        <x:f>MOD(INT((ROW()-ROW($I$46))/(MESCLUN_CAP+1)),CARROT_CAP+1)</x:f>
        <x:v>5</x:v>
      </x:c>
      <x:c r="K9976" s="266" t="n">
        <x:f>MOD(ROW()-ROW($I$46),MESCLUN_CAP+1)</x:f>
        <x:v>10</x:v>
      </x:c>
      <x:c r="L9976" s="266" t="n">
        <x:f>SUM(I9976:K9976)</x:f>
        <x:v>30</x:v>
      </x:c>
      <x:c r="M9976" s="267" t="n">
        <x:f>I9976*TOMATO_HOURS*WEEKS*(1+TOMATO_DIM)^I9976+J9976*CARROT_HOURS*WEEKS*(1+CARROT_DIM)^J9976+K9976*MESCLUN_HOURS*WEEKS*(1+MESCLUN_DIM)^K9976</x:f>
        <x:v>6318.518133993645</x:v>
      </x:c>
      <x:c r="N9976" s="267" t="n">
        <x:f>MAX(M9976-FARMER_HOURS,0)/TEMP_HOURS_PER_WORKER</x:f>
        <x:v>3.887859815273365</x:v>
      </x:c>
      <x:c r="O9976" s="268" t="n">
        <x:f>I9976*TOMATO_PRICE+J9976*CARROT_PRICE+K9976*MESCLUN_PRICE</x:f>
        <x:v>169470</x:v>
      </x:c>
      <x:c r="P9976" s="268" t="n">
        <x:f>I9976*TOMATO_FERTILIZER+J9976*CARROT_FERTILIZER+K9976*MESCLUN_FERTILIZER</x:f>
        <x:v>24200</x:v>
      </x:c>
      <x:c r="Q9976" s="268" t="n">
        <x:f>MIN(M9976,FARMER_HOURS)*FARMER_RATE+MAX(M9976-FARMER_HOURS,0)*TEMP_RATE</x:f>
        <x:v>122196.49538183412</x:v>
      </x:c>
      <x:c r="R9976" s="268" t="n">
        <x:f>O9976-P9976-Q9976-FIXED_COST</x:f>
        <x:v>3073.5046181658836</x:v>
      </x:c>
      <x:c r="S9976" s="139" t="str">
        <x:f>IF(AND(L9976&lt;=TOTAL_BED_CAP,N9976&lt;=TEMP_WORKER_CAP),"YES","NO")</x:f>
        <x:v>YES</x:v>
      </x:c>
      <x:c r="T9976" s="139" t="n">
        <x:f>IF(S9976="YES",R9976,-1E+99)</x:f>
        <x:v>3073.5046181658836</x:v>
      </x:c>
    </x:row>
    <x:row r="9977">
      <x:c r="A9977" s="139"/>
      <x:c r="B9977" s="139"/>
      <x:c r="C9977" s="139"/>
      <x:c r="D9977" s="139"/>
      <x:c r="E9977" s="139"/>
      <x:c r="F9977" s="139"/>
      <x:c r="G9977" s="139"/>
      <x:c r="H9977" s="139"/>
      <x:c r="I9977" s="266" t="n">
        <x:f>INT((ROW()-ROW($I$46))/((CARROT_CAP+1)*(MESCLUN_CAP+1)))</x:f>
        <x:v>15</x:v>
      </x:c>
      <x:c r="J9977" s="266" t="n">
        <x:f>MOD(INT((ROW()-ROW($I$46))/(MESCLUN_CAP+1)),CARROT_CAP+1)</x:f>
        <x:v>5</x:v>
      </x:c>
      <x:c r="K9977" s="266" t="n">
        <x:f>MOD(ROW()-ROW($I$46),MESCLUN_CAP+1)</x:f>
        <x:v>11</x:v>
      </x:c>
      <x:c r="L9977" s="266" t="n">
        <x:f>SUM(I9977:K9977)</x:f>
        <x:v>31</x:v>
      </x:c>
      <x:c r="M9977" s="267" t="n">
        <x:f>I9977*TOMATO_HOURS*WEEKS*(1+TOMATO_DIM)^I9977+J9977*CARROT_HOURS*WEEKS*(1+CARROT_DIM)^J9977+K9977*MESCLUN_HOURS*WEEKS*(1+MESCLUN_DIM)^K9977</x:f>
        <x:v>6376.476247087085</x:v>
      </x:c>
      <x:c r="N9977" s="267" t="n">
        <x:f>MAX(M9977-FARMER_HOURS,0)/TEMP_HOURS_PER_WORKER</x:f>
        <x:v>3.9281085049215867</x:v>
      </x:c>
      <x:c r="O9977" s="268" t="n">
        <x:f>I9977*TOMATO_PRICE+J9977*CARROT_PRICE+K9977*MESCLUN_PRICE</x:f>
        <x:v>172170</x:v>
      </x:c>
      <x:c r="P9977" s="268" t="n">
        <x:f>I9977*TOMATO_FERTILIZER+J9977*CARROT_FERTILIZER+K9977*MESCLUN_FERTILIZER</x:f>
        <x:v>25080</x:v>
      </x:c>
      <x:c r="Q9977" s="268" t="n">
        <x:f>MIN(M9977,FARMER_HOURS)*FARMER_RATE+MAX(M9977-FARMER_HOURS,0)*TEMP_RATE</x:f>
        <x:v>123202.71262303967</x:v>
      </x:c>
      <x:c r="R9977" s="268" t="n">
        <x:f>O9977-P9977-Q9977-FIXED_COST</x:f>
        <x:v>3887.287376960332</x:v>
      </x:c>
      <x:c r="S9977" s="139" t="str">
        <x:f>IF(AND(L9977&lt;=TOTAL_BED_CAP,N9977&lt;=TEMP_WORKER_CAP),"YES","NO")</x:f>
        <x:v>YES</x:v>
      </x:c>
      <x:c r="T9977" s="139" t="n">
        <x:f>IF(S9977="YES",R9977,-1E+99)</x:f>
        <x:v>3887.287376960332</x:v>
      </x:c>
    </x:row>
    <x:row r="9978">
      <x:c r="A9978" s="139"/>
      <x:c r="B9978" s="139"/>
      <x:c r="C9978" s="139"/>
      <x:c r="D9978" s="139"/>
      <x:c r="E9978" s="139"/>
      <x:c r="F9978" s="139"/>
      <x:c r="G9978" s="139"/>
      <x:c r="H9978" s="139"/>
      <x:c r="I9978" s="266" t="n">
        <x:f>INT((ROW()-ROW($I$46))/((CARROT_CAP+1)*(MESCLUN_CAP+1)))</x:f>
        <x:v>15</x:v>
      </x:c>
      <x:c r="J9978" s="266" t="n">
        <x:f>MOD(INT((ROW()-ROW($I$46))/(MESCLUN_CAP+1)),CARROT_CAP+1)</x:f>
        <x:v>5</x:v>
      </x:c>
      <x:c r="K9978" s="266" t="n">
        <x:f>MOD(ROW()-ROW($I$46),MESCLUN_CAP+1)</x:f>
        <x:v>12</x:v>
      </x:c>
      <x:c r="L9978" s="266" t="n">
        <x:f>SUM(I9978:K9978)</x:f>
        <x:v>32</x:v>
      </x:c>
      <x:c r="M9978" s="267" t="n">
        <x:f>I9978*TOMATO_HOURS*WEEKS*(1+TOMATO_DIM)^I9978+J9978*CARROT_HOURS*WEEKS*(1+CARROT_DIM)^J9978+K9978*MESCLUN_HOURS*WEEKS*(1+MESCLUN_DIM)^K9978</x:f>
        <x:v>6435.803700215149</x:v>
      </x:c>
      <x:c r="N9978" s="267" t="n">
        <x:f>MAX(M9978-FARMER_HOURS,0)/TEMP_HOURS_PER_WORKER</x:f>
        <x:v>3.969308125149409</x:v>
      </x:c>
      <x:c r="O9978" s="268" t="n">
        <x:f>I9978*TOMATO_PRICE+J9978*CARROT_PRICE+K9978*MESCLUN_PRICE</x:f>
        <x:v>174870</x:v>
      </x:c>
      <x:c r="P9978" s="268" t="n">
        <x:f>I9978*TOMATO_FERTILIZER+J9978*CARROT_FERTILIZER+K9978*MESCLUN_FERTILIZER</x:f>
        <x:v>25960</x:v>
      </x:c>
      <x:c r="Q9978" s="268" t="n">
        <x:f>MIN(M9978,FARMER_HOURS)*FARMER_RATE+MAX(M9978-FARMER_HOURS,0)*TEMP_RATE</x:f>
        <x:v>124232.70312873521</x:v>
      </x:c>
      <x:c r="R9978" s="268" t="n">
        <x:f>O9978-P9978-Q9978-FIXED_COST</x:f>
        <x:v>4677.296871264785</x:v>
      </x:c>
      <x:c r="S9978" s="139" t="str">
        <x:f>IF(AND(L9978&lt;=TOTAL_BED_CAP,N9978&lt;=TEMP_WORKER_CAP),"YES","NO")</x:f>
        <x:v>YES</x:v>
      </x:c>
      <x:c r="T9978" s="139" t="n">
        <x:f>IF(S9978="YES",R9978,-1E+99)</x:f>
        <x:v>4677.296871264785</x:v>
      </x:c>
    </x:row>
    <x:row r="9979">
      <x:c r="A9979" s="139"/>
      <x:c r="B9979" s="139"/>
      <x:c r="C9979" s="139"/>
      <x:c r="D9979" s="139"/>
      <x:c r="E9979" s="139"/>
      <x:c r="F9979" s="139"/>
      <x:c r="G9979" s="139"/>
      <x:c r="H9979" s="139"/>
      <x:c r="I9979" s="266" t="n">
        <x:f>INT((ROW()-ROW($I$46))/((CARROT_CAP+1)*(MESCLUN_CAP+1)))</x:f>
        <x:v>15</x:v>
      </x:c>
      <x:c r="J9979" s="266" t="n">
        <x:f>MOD(INT((ROW()-ROW($I$46))/(MESCLUN_CAP+1)),CARROT_CAP+1)</x:f>
        <x:v>5</x:v>
      </x:c>
      <x:c r="K9979" s="266" t="n">
        <x:f>MOD(ROW()-ROW($I$46),MESCLUN_CAP+1)</x:f>
        <x:v>13</x:v>
      </x:c>
      <x:c r="L9979" s="266" t="n">
        <x:f>SUM(I9979:K9979)</x:f>
        <x:v>33</x:v>
      </x:c>
      <x:c r="M9979" s="267" t="n">
        <x:f>I9979*TOMATO_HOURS*WEEKS*(1+TOMATO_DIM)^I9979+J9979*CARROT_HOURS*WEEKS*(1+CARROT_DIM)^J9979+K9979*MESCLUN_HOURS*WEEKS*(1+MESCLUN_DIM)^K9979</x:f>
        <x:v>6496.525670923533</x:v>
      </x:c>
      <x:c r="N9979" s="267" t="n">
        <x:f>MAX(M9979-FARMER_HOURS,0)/TEMP_HOURS_PER_WORKER</x:f>
        <x:v>4.011476160363564</x:v>
      </x:c>
      <x:c r="O9979" s="268" t="n">
        <x:f>I9979*TOMATO_PRICE+J9979*CARROT_PRICE+K9979*MESCLUN_PRICE</x:f>
        <x:v>177570</x:v>
      </x:c>
      <x:c r="P9979" s="268" t="n">
        <x:f>I9979*TOMATO_FERTILIZER+J9979*CARROT_FERTILIZER+K9979*MESCLUN_FERTILIZER</x:f>
        <x:v>26840</x:v>
      </x:c>
      <x:c r="Q9979" s="268" t="n">
        <x:f>MIN(M9979,FARMER_HOURS)*FARMER_RATE+MAX(M9979-FARMER_HOURS,0)*TEMP_RATE</x:f>
        <x:v>125286.9040090891</x:v>
      </x:c>
      <x:c r="R9979" s="268" t="n">
        <x:f>O9979-P9979-Q9979-FIXED_COST</x:f>
        <x:v>5443.095990910893</x:v>
      </x:c>
      <x:c r="S9979" s="139" t="str">
        <x:f>IF(AND(L9979&lt;=TOTAL_BED_CAP,N9979&lt;=TEMP_WORKER_CAP),"YES","NO")</x:f>
        <x:v>NO</x:v>
      </x:c>
      <x:c r="T9979" s="139" t="n">
        <x:f>IF(S9979="YES",R9979,-1E+99)</x:f>
        <x:v>-1e+99</x:v>
      </x:c>
    </x:row>
    <x:row r="9980">
      <x:c r="A9980" s="139"/>
      <x:c r="B9980" s="139"/>
      <x:c r="C9980" s="139"/>
      <x:c r="D9980" s="139"/>
      <x:c r="E9980" s="139"/>
      <x:c r="F9980" s="139"/>
      <x:c r="G9980" s="139"/>
      <x:c r="H9980" s="139"/>
      <x:c r="I9980" s="266" t="n">
        <x:f>INT((ROW()-ROW($I$46))/((CARROT_CAP+1)*(MESCLUN_CAP+1)))</x:f>
        <x:v>15</x:v>
      </x:c>
      <x:c r="J9980" s="266" t="n">
        <x:f>MOD(INT((ROW()-ROW($I$46))/(MESCLUN_CAP+1)),CARROT_CAP+1)</x:f>
        <x:v>5</x:v>
      </x:c>
      <x:c r="K9980" s="266" t="n">
        <x:f>MOD(ROW()-ROW($I$46),MESCLUN_CAP+1)</x:f>
        <x:v>14</x:v>
      </x:c>
      <x:c r="L9980" s="266" t="n">
        <x:f>SUM(I9980:K9980)</x:f>
        <x:v>34</x:v>
      </x:c>
      <x:c r="M9980" s="267" t="n">
        <x:f>I9980*TOMATO_HOURS*WEEKS*(1+TOMATO_DIM)^I9980+J9980*CARROT_HOURS*WEEKS*(1+CARROT_DIM)^J9980+K9980*MESCLUN_HOURS*WEEKS*(1+MESCLUN_DIM)^K9980</x:f>
        <x:v>6558.667752237194</x:v>
      </x:c>
      <x:c r="N9980" s="267" t="n">
        <x:f>MAX(M9980-FARMER_HOURS,0)/TEMP_HOURS_PER_WORKER</x:f>
        <x:v>4.0546303834980515</x:v>
      </x:c>
      <x:c r="O9980" s="268" t="n">
        <x:f>I9980*TOMATO_PRICE+J9980*CARROT_PRICE+K9980*MESCLUN_PRICE</x:f>
        <x:v>180270</x:v>
      </x:c>
      <x:c r="P9980" s="268" t="n">
        <x:f>I9980*TOMATO_FERTILIZER+J9980*CARROT_FERTILIZER+K9980*MESCLUN_FERTILIZER</x:f>
        <x:v>27720</x:v>
      </x:c>
      <x:c r="Q9980" s="268" t="n">
        <x:f>MIN(M9980,FARMER_HOURS)*FARMER_RATE+MAX(M9980-FARMER_HOURS,0)*TEMP_RATE</x:f>
        <x:v>126365.75958745128</x:v>
      </x:c>
      <x:c r="R9980" s="268" t="n">
        <x:f>O9980-P9980-Q9980-FIXED_COST</x:f>
        <x:v>6184.240412548723</x:v>
      </x:c>
      <x:c r="S9980" s="139" t="str">
        <x:f>IF(AND(L9980&lt;=TOTAL_BED_CAP,N9980&lt;=TEMP_WORKER_CAP),"YES","NO")</x:f>
        <x:v>NO</x:v>
      </x:c>
      <x:c r="T9980" s="139" t="n">
        <x:f>IF(S9980="YES",R9980,-1E+99)</x:f>
        <x:v>-1e+99</x:v>
      </x:c>
    </x:row>
    <x:row r="9981">
      <x:c r="A9981" s="139"/>
      <x:c r="B9981" s="139"/>
      <x:c r="C9981" s="139"/>
      <x:c r="D9981" s="139"/>
      <x:c r="E9981" s="139"/>
      <x:c r="F9981" s="139"/>
      <x:c r="G9981" s="139"/>
      <x:c r="H9981" s="139"/>
      <x:c r="I9981" s="266" t="n">
        <x:f>INT((ROW()-ROW($I$46))/((CARROT_CAP+1)*(MESCLUN_CAP+1)))</x:f>
        <x:v>15</x:v>
      </x:c>
      <x:c r="J9981" s="266" t="n">
        <x:f>MOD(INT((ROW()-ROW($I$46))/(MESCLUN_CAP+1)),CARROT_CAP+1)</x:f>
        <x:v>5</x:v>
      </x:c>
      <x:c r="K9981" s="266" t="n">
        <x:f>MOD(ROW()-ROW($I$46),MESCLUN_CAP+1)</x:f>
        <x:v>15</x:v>
      </x:c>
      <x:c r="L9981" s="266" t="n">
        <x:f>SUM(I9981:K9981)</x:f>
        <x:v>35</x:v>
      </x:c>
      <x:c r="M9981" s="267" t="n">
        <x:f>I9981*TOMATO_HOURS*WEEKS*(1+TOMATO_DIM)^I9981+J9981*CARROT_HOURS*WEEKS*(1+CARROT_DIM)^J9981+K9981*MESCLUN_HOURS*WEEKS*(1+MESCLUN_DIM)^K9981</x:f>
        <x:v>6622.25595911334</x:v>
      </x:c>
      <x:c r="N9981" s="267" t="n">
        <x:f>MAX(M9981-FARMER_HOURS,0)/TEMP_HOURS_PER_WORKER</x:f>
        <x:v>4.098788860495375</x:v>
      </x:c>
      <x:c r="O9981" s="268" t="n">
        <x:f>I9981*TOMATO_PRICE+J9981*CARROT_PRICE+K9981*MESCLUN_PRICE</x:f>
        <x:v>182970</x:v>
      </x:c>
      <x:c r="P9981" s="268" t="n">
        <x:f>I9981*TOMATO_FERTILIZER+J9981*CARROT_FERTILIZER+K9981*MESCLUN_FERTILIZER</x:f>
        <x:v>28600</x:v>
      </x:c>
      <x:c r="Q9981" s="268" t="n">
        <x:f>MIN(M9981,FARMER_HOURS)*FARMER_RATE+MAX(M9981-FARMER_HOURS,0)*TEMP_RATE</x:f>
        <x:v>127469.72151238438</x:v>
      </x:c>
      <x:c r="R9981" s="268" t="n">
        <x:f>O9981-P9981-Q9981-FIXED_COST</x:f>
        <x:v>6900.278487615622</x:v>
      </x:c>
      <x:c r="S9981" s="139" t="str">
        <x:f>IF(AND(L9981&lt;=TOTAL_BED_CAP,N9981&lt;=TEMP_WORKER_CAP),"YES","NO")</x:f>
        <x:v>NO</x:v>
      </x:c>
      <x:c r="T9981" s="139" t="n">
        <x:f>IF(S9981="YES",R9981,-1E+99)</x:f>
        <x:v>-1e+99</x:v>
      </x:c>
    </x:row>
    <x:row r="9982">
      <x:c r="A9982" s="139"/>
      <x:c r="B9982" s="139"/>
      <x:c r="C9982" s="139"/>
      <x:c r="D9982" s="139"/>
      <x:c r="E9982" s="139"/>
      <x:c r="F9982" s="139"/>
      <x:c r="G9982" s="139"/>
      <x:c r="H9982" s="139"/>
      <x:c r="I9982" s="266" t="n">
        <x:f>INT((ROW()-ROW($I$46))/((CARROT_CAP+1)*(MESCLUN_CAP+1)))</x:f>
        <x:v>15</x:v>
      </x:c>
      <x:c r="J9982" s="266" t="n">
        <x:f>MOD(INT((ROW()-ROW($I$46))/(MESCLUN_CAP+1)),CARROT_CAP+1)</x:f>
        <x:v>5</x:v>
      </x:c>
      <x:c r="K9982" s="266" t="n">
        <x:f>MOD(ROW()-ROW($I$46),MESCLUN_CAP+1)</x:f>
        <x:v>16</x:v>
      </x:c>
      <x:c r="L9982" s="266" t="n">
        <x:f>SUM(I9982:K9982)</x:f>
        <x:v>36</x:v>
      </x:c>
      <x:c r="M9982" s="267" t="n">
        <x:f>I9982*TOMATO_HOURS*WEEKS*(1+TOMATO_DIM)^I9982+J9982*CARROT_HOURS*WEEKS*(1+CARROT_DIM)^J9982+K9982*MESCLUN_HOURS*WEEKS*(1+MESCLUN_DIM)^K9982</x:f>
        <x:v>6687.316734990829</x:v>
      </x:c>
      <x:c r="N9982" s="267" t="n">
        <x:f>MAX(M9982-FARMER_HOURS,0)/TEMP_HOURS_PER_WORKER</x:f>
        <x:v>4.143969954854742</x:v>
      </x:c>
      <x:c r="O9982" s="268" t="n">
        <x:f>I9982*TOMATO_PRICE+J9982*CARROT_PRICE+K9982*MESCLUN_PRICE</x:f>
        <x:v>185670</x:v>
      </x:c>
      <x:c r="P9982" s="268" t="n">
        <x:f>I9982*TOMATO_FERTILIZER+J9982*CARROT_FERTILIZER+K9982*MESCLUN_FERTILIZER</x:f>
        <x:v>29480</x:v>
      </x:c>
      <x:c r="Q9982" s="268" t="n">
        <x:f>MIN(M9982,FARMER_HOURS)*FARMER_RATE+MAX(M9982-FARMER_HOURS,0)*TEMP_RATE</x:f>
        <x:v>128599.24887136856</x:v>
      </x:c>
      <x:c r="R9982" s="268" t="n">
        <x:f>O9982-P9982-Q9982-FIXED_COST</x:f>
        <x:v>7590.75112863144</x:v>
      </x:c>
      <x:c r="S9982" s="139" t="str">
        <x:f>IF(AND(L9982&lt;=TOTAL_BED_CAP,N9982&lt;=TEMP_WORKER_CAP),"YES","NO")</x:f>
        <x:v>NO</x:v>
      </x:c>
      <x:c r="T9982" s="139" t="n">
        <x:f>IF(S9982="YES",R9982,-1E+99)</x:f>
        <x:v>-1e+99</x:v>
      </x:c>
    </x:row>
    <x:row r="9983">
      <x:c r="A9983" s="139"/>
      <x:c r="B9983" s="139"/>
      <x:c r="C9983" s="139"/>
      <x:c r="D9983" s="139"/>
      <x:c r="E9983" s="139"/>
      <x:c r="F9983" s="139"/>
      <x:c r="G9983" s="139"/>
      <x:c r="H9983" s="139"/>
      <x:c r="I9983" s="266" t="n">
        <x:f>INT((ROW()-ROW($I$46))/((CARROT_CAP+1)*(MESCLUN_CAP+1)))</x:f>
        <x:v>15</x:v>
      </x:c>
      <x:c r="J9983" s="266" t="n">
        <x:f>MOD(INT((ROW()-ROW($I$46))/(MESCLUN_CAP+1)),CARROT_CAP+1)</x:f>
        <x:v>5</x:v>
      </x:c>
      <x:c r="K9983" s="266" t="n">
        <x:f>MOD(ROW()-ROW($I$46),MESCLUN_CAP+1)</x:f>
        <x:v>17</x:v>
      </x:c>
      <x:c r="L9983" s="266" t="n">
        <x:f>SUM(I9983:K9983)</x:f>
        <x:v>37</x:v>
      </x:c>
      <x:c r="M9983" s="267" t="n">
        <x:f>I9983*TOMATO_HOURS*WEEKS*(1+TOMATO_DIM)^I9983+J9983*CARROT_HOURS*WEEKS*(1+CARROT_DIM)^J9983+K9983*MESCLUN_HOURS*WEEKS*(1+MESCLUN_DIM)^K9983</x:f>
        <x:v>6753.8769584373695</x:v>
      </x:c>
      <x:c r="N9983" s="267" t="n">
        <x:f>MAX(M9983-FARMER_HOURS,0)/TEMP_HOURS_PER_WORKER</x:f>
        <x:v>4.190192332248174</x:v>
      </x:c>
      <x:c r="O9983" s="268" t="n">
        <x:f>I9983*TOMATO_PRICE+J9983*CARROT_PRICE+K9983*MESCLUN_PRICE</x:f>
        <x:v>188370</x:v>
      </x:c>
      <x:c r="P9983" s="268" t="n">
        <x:f>I9983*TOMATO_FERTILIZER+J9983*CARROT_FERTILIZER+K9983*MESCLUN_FERTILIZER</x:f>
        <x:v>30360</x:v>
      </x:c>
      <x:c r="Q9983" s="268" t="n">
        <x:f>MIN(M9983,FARMER_HOURS)*FARMER_RATE+MAX(M9983-FARMER_HOURS,0)*TEMP_RATE</x:f>
        <x:v>129754.80830620433</x:v>
      </x:c>
      <x:c r="R9983" s="268" t="n">
        <x:f>O9983-P9983-Q9983-FIXED_COST</x:f>
        <x:v>8255.19169379567</x:v>
      </x:c>
      <x:c r="S9983" s="139" t="str">
        <x:f>IF(AND(L9983&lt;=TOTAL_BED_CAP,N9983&lt;=TEMP_WORKER_CAP),"YES","NO")</x:f>
        <x:v>NO</x:v>
      </x:c>
      <x:c r="T9983" s="139" t="n">
        <x:f>IF(S9983="YES",R9983,-1E+99)</x:f>
        <x:v>-1e+99</x:v>
      </x:c>
    </x:row>
    <x:row r="9984">
      <x:c r="A9984" s="139"/>
      <x:c r="B9984" s="139"/>
      <x:c r="C9984" s="139"/>
      <x:c r="D9984" s="139"/>
      <x:c r="E9984" s="139"/>
      <x:c r="F9984" s="139"/>
      <x:c r="G9984" s="139"/>
      <x:c r="H9984" s="139"/>
      <x:c r="I9984" s="266" t="n">
        <x:f>INT((ROW()-ROW($I$46))/((CARROT_CAP+1)*(MESCLUN_CAP+1)))</x:f>
        <x:v>15</x:v>
      </x:c>
      <x:c r="J9984" s="266" t="n">
        <x:f>MOD(INT((ROW()-ROW($I$46))/(MESCLUN_CAP+1)),CARROT_CAP+1)</x:f>
        <x:v>5</x:v>
      </x:c>
      <x:c r="K9984" s="266" t="n">
        <x:f>MOD(ROW()-ROW($I$46),MESCLUN_CAP+1)</x:f>
        <x:v>18</x:v>
      </x:c>
      <x:c r="L9984" s="266" t="n">
        <x:f>SUM(I9984:K9984)</x:f>
        <x:v>38</x:v>
      </x:c>
      <x:c r="M9984" s="267" t="n">
        <x:f>I9984*TOMATO_HOURS*WEEKS*(1+TOMATO_DIM)^I9984+J9984*CARROT_HOURS*WEEKS*(1+CARROT_DIM)^J9984+K9984*MESCLUN_HOURS*WEEKS*(1+MESCLUN_DIM)^K9984</x:f>
        <x:v>6821.963949895957</x:v>
      </x:c>
      <x:c r="N9984" s="267" t="n">
        <x:f>MAX(M9984-FARMER_HOURS,0)/TEMP_HOURS_PER_WORKER</x:f>
        <x:v>4.237474965205526</x:v>
      </x:c>
      <x:c r="O9984" s="268" t="n">
        <x:f>I9984*TOMATO_PRICE+J9984*CARROT_PRICE+K9984*MESCLUN_PRICE</x:f>
        <x:v>191070</x:v>
      </x:c>
      <x:c r="P9984" s="268" t="n">
        <x:f>I9984*TOMATO_FERTILIZER+J9984*CARROT_FERTILIZER+K9984*MESCLUN_FERTILIZER</x:f>
        <x:v>31240</x:v>
      </x:c>
      <x:c r="Q9984" s="268" t="n">
        <x:f>MIN(M9984,FARMER_HOURS)*FARMER_RATE+MAX(M9984-FARMER_HOURS,0)*TEMP_RATE</x:f>
        <x:v>130936.87413013814</x:v>
      </x:c>
      <x:c r="R9984" s="268" t="n">
        <x:f>O9984-P9984-Q9984-FIXED_COST</x:f>
        <x:v>8893.125869861862</x:v>
      </x:c>
      <x:c r="S9984" s="139" t="str">
        <x:f>IF(AND(L9984&lt;=TOTAL_BED_CAP,N9984&lt;=TEMP_WORKER_CAP),"YES","NO")</x:f>
        <x:v>NO</x:v>
      </x:c>
      <x:c r="T9984" s="139" t="n">
        <x:f>IF(S9984="YES",R9984,-1E+99)</x:f>
        <x:v>-1e+99</x:v>
      </x:c>
    </x:row>
    <x:row r="9985">
      <x:c r="A9985" s="139"/>
      <x:c r="B9985" s="139"/>
      <x:c r="C9985" s="139"/>
      <x:c r="D9985" s="139"/>
      <x:c r="E9985" s="139"/>
      <x:c r="F9985" s="139"/>
      <x:c r="G9985" s="139"/>
      <x:c r="H9985" s="139"/>
      <x:c r="I9985" s="266" t="n">
        <x:f>INT((ROW()-ROW($I$46))/((CARROT_CAP+1)*(MESCLUN_CAP+1)))</x:f>
        <x:v>15</x:v>
      </x:c>
      <x:c r="J9985" s="266" t="n">
        <x:f>MOD(INT((ROW()-ROW($I$46))/(MESCLUN_CAP+1)),CARROT_CAP+1)</x:f>
        <x:v>5</x:v>
      </x:c>
      <x:c r="K9985" s="266" t="n">
        <x:f>MOD(ROW()-ROW($I$46),MESCLUN_CAP+1)</x:f>
        <x:v>19</x:v>
      </x:c>
      <x:c r="L9985" s="266" t="n">
        <x:f>SUM(I9985:K9985)</x:f>
        <x:v>39</x:v>
      </x:c>
      <x:c r="M9985" s="267" t="n">
        <x:f>I9985*TOMATO_HOURS*WEEKS*(1+TOMATO_DIM)^I9985+J9985*CARROT_HOURS*WEEKS*(1+CARROT_DIM)^J9985+K9985*MESCLUN_HOURS*WEEKS*(1+MESCLUN_DIM)^K9985</x:f>
        <x:v>6891.605478531979</x:v>
      </x:c>
      <x:c r="N9985" s="267" t="n">
        <x:f>MAX(M9985-FARMER_HOURS,0)/TEMP_HOURS_PER_WORKER</x:f>
        <x:v>4.28583713786943</x:v>
      </x:c>
      <x:c r="O9985" s="268" t="n">
        <x:f>I9985*TOMATO_PRICE+J9985*CARROT_PRICE+K9985*MESCLUN_PRICE</x:f>
        <x:v>193770</x:v>
      </x:c>
      <x:c r="P9985" s="268" t="n">
        <x:f>I9985*TOMATO_FERTILIZER+J9985*CARROT_FERTILIZER+K9985*MESCLUN_FERTILIZER</x:f>
        <x:v>32120</x:v>
      </x:c>
      <x:c r="Q9985" s="268" t="n">
        <x:f>MIN(M9985,FARMER_HOURS)*FARMER_RATE+MAX(M9985-FARMER_HOURS,0)*TEMP_RATE</x:f>
        <x:v>132145.92844673575</x:v>
      </x:c>
      <x:c r="R9985" s="268" t="n">
        <x:f>O9985-P9985-Q9985-FIXED_COST</x:f>
        <x:v>9504.07155326425</x:v>
      </x:c>
      <x:c r="S9985" s="139" t="str">
        <x:f>IF(AND(L9985&lt;=TOTAL_BED_CAP,N9985&lt;=TEMP_WORKER_CAP),"YES","NO")</x:f>
        <x:v>NO</x:v>
      </x:c>
      <x:c r="T9985" s="139" t="n">
        <x:f>IF(S9985="YES",R9985,-1E+99)</x:f>
        <x:v>-1e+99</x:v>
      </x:c>
    </x:row>
    <x:row r="9986">
      <x:c r="A9986" s="139"/>
      <x:c r="B9986" s="139"/>
      <x:c r="C9986" s="139"/>
      <x:c r="D9986" s="139"/>
      <x:c r="E9986" s="139"/>
      <x:c r="F9986" s="139"/>
      <x:c r="G9986" s="139"/>
      <x:c r="H9986" s="139"/>
      <x:c r="I9986" s="266" t="n">
        <x:f>INT((ROW()-ROW($I$46))/((CARROT_CAP+1)*(MESCLUN_CAP+1)))</x:f>
        <x:v>15</x:v>
      </x:c>
      <x:c r="J9986" s="266" t="n">
        <x:f>MOD(INT((ROW()-ROW($I$46))/(MESCLUN_CAP+1)),CARROT_CAP+1)</x:f>
        <x:v>5</x:v>
      </x:c>
      <x:c r="K9986" s="266" t="n">
        <x:f>MOD(ROW()-ROW($I$46),MESCLUN_CAP+1)</x:f>
        <x:v>20</x:v>
      </x:c>
      <x:c r="L9986" s="266" t="n">
        <x:f>SUM(I9986:K9986)</x:f>
        <x:v>40</x:v>
      </x:c>
      <x:c r="M9986" s="267" t="n">
        <x:f>I9986*TOMATO_HOURS*WEEKS*(1+TOMATO_DIM)^I9986+J9986*CARROT_HOURS*WEEKS*(1+CARROT_DIM)^J9986+K9986*MESCLUN_HOURS*WEEKS*(1+MESCLUN_DIM)^K9986</x:f>
        <x:v>6962.8297691824555</x:v>
      </x:c>
      <x:c r="N9986" s="267" t="n">
        <x:f>MAX(M9986-FARMER_HOURS,0)/TEMP_HOURS_PER_WORKER</x:f>
        <x:v>4.33529845082115</x:v>
      </x:c>
      <x:c r="O9986" s="268" t="n">
        <x:f>I9986*TOMATO_PRICE+J9986*CARROT_PRICE+K9986*MESCLUN_PRICE</x:f>
        <x:v>196470</x:v>
      </x:c>
      <x:c r="P9986" s="268" t="n">
        <x:f>I9986*TOMATO_FERTILIZER+J9986*CARROT_FERTILIZER+K9986*MESCLUN_FERTILIZER</x:f>
        <x:v>33000</x:v>
      </x:c>
      <x:c r="Q9986" s="268" t="n">
        <x:f>MIN(M9986,FARMER_HOURS)*FARMER_RATE+MAX(M9986-FARMER_HOURS,0)*TEMP_RATE</x:f>
        <x:v>133382.46127052873</x:v>
      </x:c>
      <x:c r="R9986" s="268" t="n">
        <x:f>O9986-P9986-Q9986-FIXED_COST</x:f>
        <x:v>10087.538729471271</x:v>
      </x:c>
      <x:c r="S9986" s="139" t="str">
        <x:f>IF(AND(L9986&lt;=TOTAL_BED_CAP,N9986&lt;=TEMP_WORKER_CAP),"YES","NO")</x:f>
        <x:v>NO</x:v>
      </x:c>
      <x:c r="T9986" s="139" t="n">
        <x:f>IF(S9986="YES",R9986,-1E+99)</x:f>
        <x:v>-1e+99</x:v>
      </x:c>
    </x:row>
    <x:row r="9987">
      <x:c r="A9987" s="139"/>
      <x:c r="B9987" s="139"/>
      <x:c r="C9987" s="139"/>
      <x:c r="D9987" s="139"/>
      <x:c r="E9987" s="139"/>
      <x:c r="F9987" s="139"/>
      <x:c r="G9987" s="139"/>
      <x:c r="H9987" s="139"/>
      <x:c r="I9987" s="266" t="n">
        <x:f>INT((ROW()-ROW($I$46))/((CARROT_CAP+1)*(MESCLUN_CAP+1)))</x:f>
        <x:v>15</x:v>
      </x:c>
      <x:c r="J9987" s="266" t="n">
        <x:f>MOD(INT((ROW()-ROW($I$46))/(MESCLUN_CAP+1)),CARROT_CAP+1)</x:f>
        <x:v>5</x:v>
      </x:c>
      <x:c r="K9987" s="266" t="n">
        <x:f>MOD(ROW()-ROW($I$46),MESCLUN_CAP+1)</x:f>
        <x:v>21</x:v>
      </x:c>
      <x:c r="L9987" s="266" t="n">
        <x:f>SUM(I9987:K9987)</x:f>
        <x:v>41</x:v>
      </x:c>
      <x:c r="M9987" s="267" t="n">
        <x:f>I9987*TOMATO_HOURS*WEEKS*(1+TOMATO_DIM)^I9987+J9987*CARROT_HOURS*WEEKS*(1+CARROT_DIM)^J9987+K9987*MESCLUN_HOURS*WEEKS*(1+MESCLUN_DIM)^K9987</x:f>
        <x:v>7035.6655094089</x:v>
      </x:c>
      <x:c r="N9987" s="267" t="n">
        <x:f>MAX(M9987-FARMER_HOURS,0)/TEMP_HOURS_PER_WORKER</x:f>
        <x:v>4.385878825978403</x:v>
      </x:c>
      <x:c r="O9987" s="268" t="n">
        <x:f>I9987*TOMATO_PRICE+J9987*CARROT_PRICE+K9987*MESCLUN_PRICE</x:f>
        <x:v>199170</x:v>
      </x:c>
      <x:c r="P9987" s="268" t="n">
        <x:f>I9987*TOMATO_FERTILIZER+J9987*CARROT_FERTILIZER+K9987*MESCLUN_FERTILIZER</x:f>
        <x:v>33880</x:v>
      </x:c>
      <x:c r="Q9987" s="268" t="n">
        <x:f>MIN(M9987,FARMER_HOURS)*FARMER_RATE+MAX(M9987-FARMER_HOURS,0)*TEMP_RATE</x:f>
        <x:v>134646.97064946007</x:v>
      </x:c>
      <x:c r="R9987" s="268" t="n">
        <x:f>O9987-P9987-Q9987-FIXED_COST</x:f>
        <x:v>10643.029350539931</x:v>
      </x:c>
      <x:c r="S9987" s="139" t="str">
        <x:f>IF(AND(L9987&lt;=TOTAL_BED_CAP,N9987&lt;=TEMP_WORKER_CAP),"YES","NO")</x:f>
        <x:v>NO</x:v>
      </x:c>
      <x:c r="T9987" s="139" t="n">
        <x:f>IF(S9987="YES",R9987,-1E+99)</x:f>
        <x:v>-1e+99</x:v>
      </x:c>
    </x:row>
    <x:row r="9988">
      <x:c r="A9988" s="139"/>
      <x:c r="B9988" s="139"/>
      <x:c r="C9988" s="139"/>
      <x:c r="D9988" s="139"/>
      <x:c r="E9988" s="139"/>
      <x:c r="F9988" s="139"/>
      <x:c r="G9988" s="139"/>
      <x:c r="H9988" s="139"/>
      <x:c r="I9988" s="266" t="n">
        <x:f>INT((ROW()-ROW($I$46))/((CARROT_CAP+1)*(MESCLUN_CAP+1)))</x:f>
        <x:v>15</x:v>
      </x:c>
      <x:c r="J9988" s="266" t="n">
        <x:f>MOD(INT((ROW()-ROW($I$46))/(MESCLUN_CAP+1)),CARROT_CAP+1)</x:f>
        <x:v>5</x:v>
      </x:c>
      <x:c r="K9988" s="266" t="n">
        <x:f>MOD(ROW()-ROW($I$46),MESCLUN_CAP+1)</x:f>
        <x:v>22</x:v>
      </x:c>
      <x:c r="L9988" s="266" t="n">
        <x:f>SUM(I9988:K9988)</x:f>
        <x:v>42</x:v>
      </x:c>
      <x:c r="M9988" s="267" t="n">
        <x:f>I9988*TOMATO_HOURS*WEEKS*(1+TOMATO_DIM)^I9988+J9988*CARROT_HOURS*WEEKS*(1+CARROT_DIM)^J9988+K9988*MESCLUN_HOURS*WEEKS*(1+MESCLUN_DIM)^K9988</x:f>
        <x:v>7110.141856655296</x:v>
      </x:c>
      <x:c r="N9988" s="267" t="n">
        <x:f>MAX(M9988-FARMER_HOURS,0)/TEMP_HOURS_PER_WORKER</x:f>
        <x:v>4.437598511566177</x:v>
      </x:c>
      <x:c r="O9988" s="268" t="n">
        <x:f>I9988*TOMATO_PRICE+J9988*CARROT_PRICE+K9988*MESCLUN_PRICE</x:f>
        <x:v>201870</x:v>
      </x:c>
      <x:c r="P9988" s="268" t="n">
        <x:f>I9988*TOMATO_FERTILIZER+J9988*CARROT_FERTILIZER+K9988*MESCLUN_FERTILIZER</x:f>
        <x:v>34760</x:v>
      </x:c>
      <x:c r="Q9988" s="268" t="n">
        <x:f>MIN(M9988,FARMER_HOURS)*FARMER_RATE+MAX(M9988-FARMER_HOURS,0)*TEMP_RATE</x:f>
        <x:v>135939.96278915444</x:v>
      </x:c>
      <x:c r="R9988" s="268" t="n">
        <x:f>O9988-P9988-Q9988-FIXED_COST</x:f>
        <x:v>11170.037210845563</x:v>
      </x:c>
      <x:c r="S9988" s="139" t="str">
        <x:f>IF(AND(L9988&lt;=TOTAL_BED_CAP,N9988&lt;=TEMP_WORKER_CAP),"YES","NO")</x:f>
        <x:v>NO</x:v>
      </x:c>
      <x:c r="T9988" s="139" t="n">
        <x:f>IF(S9988="YES",R9988,-1E+99)</x:f>
        <x:v>-1e+99</x:v>
      </x:c>
    </x:row>
    <x:row r="9989">
      <x:c r="A9989" s="139"/>
      <x:c r="B9989" s="139"/>
      <x:c r="C9989" s="139"/>
      <x:c r="D9989" s="139"/>
      <x:c r="E9989" s="139"/>
      <x:c r="F9989" s="139"/>
      <x:c r="G9989" s="139"/>
      <x:c r="H9989" s="139"/>
      <x:c r="I9989" s="266" t="n">
        <x:f>INT((ROW()-ROW($I$46))/((CARROT_CAP+1)*(MESCLUN_CAP+1)))</x:f>
        <x:v>15</x:v>
      </x:c>
      <x:c r="J9989" s="266" t="n">
        <x:f>MOD(INT((ROW()-ROW($I$46))/(MESCLUN_CAP+1)),CARROT_CAP+1)</x:f>
        <x:v>5</x:v>
      </x:c>
      <x:c r="K9989" s="266" t="n">
        <x:f>MOD(ROW()-ROW($I$46),MESCLUN_CAP+1)</x:f>
        <x:v>23</x:v>
      </x:c>
      <x:c r="L9989" s="266" t="n">
        <x:f>SUM(I9989:K9989)</x:f>
        <x:v>43</x:v>
      </x:c>
      <x:c r="M9989" s="267" t="n">
        <x:f>I9989*TOMATO_HOURS*WEEKS*(1+TOMATO_DIM)^I9989+J9989*CARROT_HOURS*WEEKS*(1+CARROT_DIM)^J9989+K9989*MESCLUN_HOURS*WEEKS*(1+MESCLUN_DIM)^K9989</x:f>
        <x:v>7186.288445512732</x:v>
      </x:c>
      <x:c r="N9989" s="267" t="n">
        <x:f>MAX(M9989-FARMER_HOURS,0)/TEMP_HOURS_PER_WORKER</x:f>
        <x:v>4.49047808716162</x:v>
      </x:c>
      <x:c r="O9989" s="268" t="n">
        <x:f>I9989*TOMATO_PRICE+J9989*CARROT_PRICE+K9989*MESCLUN_PRICE</x:f>
        <x:v>204570</x:v>
      </x:c>
      <x:c r="P9989" s="268" t="n">
        <x:f>I9989*TOMATO_FERTILIZER+J9989*CARROT_FERTILIZER+K9989*MESCLUN_FERTILIZER</x:f>
        <x:v>35640</x:v>
      </x:c>
      <x:c r="Q9989" s="268" t="n">
        <x:f>MIN(M9989,FARMER_HOURS)*FARMER_RATE+MAX(M9989-FARMER_HOURS,0)*TEMP_RATE</x:f>
        <x:v>137261.95217904047</x:v>
      </x:c>
      <x:c r="R9989" s="268" t="n">
        <x:f>O9989-P9989-Q9989-FIXED_COST</x:f>
        <x:v>11668.047820959531</x:v>
      </x:c>
      <x:c r="S9989" s="139" t="str">
        <x:f>IF(AND(L9989&lt;=TOTAL_BED_CAP,N9989&lt;=TEMP_WORKER_CAP),"YES","NO")</x:f>
        <x:v>NO</x:v>
      </x:c>
      <x:c r="T9989" s="139" t="n">
        <x:f>IF(S9989="YES",R9989,-1E+99)</x:f>
        <x:v>-1e+99</x:v>
      </x:c>
    </x:row>
    <x:row r="9990">
      <x:c r="A9990" s="139"/>
      <x:c r="B9990" s="139"/>
      <x:c r="C9990" s="139"/>
      <x:c r="D9990" s="139"/>
      <x:c r="E9990" s="139"/>
      <x:c r="F9990" s="139"/>
      <x:c r="G9990" s="139"/>
      <x:c r="H9990" s="139"/>
      <x:c r="I9990" s="266" t="n">
        <x:f>INT((ROW()-ROW($I$46))/((CARROT_CAP+1)*(MESCLUN_CAP+1)))</x:f>
        <x:v>15</x:v>
      </x:c>
      <x:c r="J9990" s="266" t="n">
        <x:f>MOD(INT((ROW()-ROW($I$46))/(MESCLUN_CAP+1)),CARROT_CAP+1)</x:f>
        <x:v>5</x:v>
      </x:c>
      <x:c r="K9990" s="266" t="n">
        <x:f>MOD(ROW()-ROW($I$46),MESCLUN_CAP+1)</x:f>
        <x:v>24</x:v>
      </x:c>
      <x:c r="L9990" s="266" t="n">
        <x:f>SUM(I9990:K9990)</x:f>
        <x:v>44</x:v>
      </x:c>
      <x:c r="M9990" s="267" t="n">
        <x:f>I9990*TOMATO_HOURS*WEEKS*(1+TOMATO_DIM)^I9990+J9990*CARROT_HOURS*WEEKS*(1+CARROT_DIM)^J9990+K9990*MESCLUN_HOURS*WEEKS*(1+MESCLUN_DIM)^K9990</x:f>
        <x:v>7264.135395092228</x:v>
      </x:c>
      <x:c r="N9990" s="267" t="n">
        <x:f>MAX(M9990-FARMER_HOURS,0)/TEMP_HOURS_PER_WORKER</x:f>
        <x:v>4.544538468814047</x:v>
      </x:c>
      <x:c r="O9990" s="268" t="n">
        <x:f>I9990*TOMATO_PRICE+J9990*CARROT_PRICE+K9990*MESCLUN_PRICE</x:f>
        <x:v>207270</x:v>
      </x:c>
      <x:c r="P9990" s="268" t="n">
        <x:f>I9990*TOMATO_FERTILIZER+J9990*CARROT_FERTILIZER+K9990*MESCLUN_FERTILIZER</x:f>
        <x:v>36520</x:v>
      </x:c>
      <x:c r="Q9990" s="268" t="n">
        <x:f>MIN(M9990,FARMER_HOURS)*FARMER_RATE+MAX(M9990-FARMER_HOURS,0)*TEMP_RATE</x:f>
        <x:v>138613.4617203512</x:v>
      </x:c>
      <x:c r="R9990" s="268" t="n">
        <x:f>O9990-P9990-Q9990-FIXED_COST</x:f>
        <x:v>12136.538279648812</x:v>
      </x:c>
      <x:c r="S9990" s="139" t="str">
        <x:f>IF(AND(L9990&lt;=TOTAL_BED_CAP,N9990&lt;=TEMP_WORKER_CAP),"YES","NO")</x:f>
        <x:v>NO</x:v>
      </x:c>
      <x:c r="T9990" s="139" t="n">
        <x:f>IF(S9990="YES",R9990,-1E+99)</x:f>
        <x:v>-1e+99</x:v>
      </x:c>
    </x:row>
    <x:row r="9991">
      <x:c r="A9991" s="139"/>
      <x:c r="B9991" s="139"/>
      <x:c r="C9991" s="139"/>
      <x:c r="D9991" s="139"/>
      <x:c r="E9991" s="139"/>
      <x:c r="F9991" s="139"/>
      <x:c r="G9991" s="139"/>
      <x:c r="H9991" s="139"/>
      <x:c r="I9991" s="266" t="n">
        <x:f>INT((ROW()-ROW($I$46))/((CARROT_CAP+1)*(MESCLUN_CAP+1)))</x:f>
        <x:v>15</x:v>
      </x:c>
      <x:c r="J9991" s="266" t="n">
        <x:f>MOD(INT((ROW()-ROW($I$46))/(MESCLUN_CAP+1)),CARROT_CAP+1)</x:f>
        <x:v>5</x:v>
      </x:c>
      <x:c r="K9991" s="266" t="n">
        <x:f>MOD(ROW()-ROW($I$46),MESCLUN_CAP+1)</x:f>
        <x:v>25</x:v>
      </x:c>
      <x:c r="L9991" s="266" t="n">
        <x:f>SUM(I9991:K9991)</x:f>
        <x:v>45</x:v>
      </x:c>
      <x:c r="M9991" s="267" t="n">
        <x:f>I9991*TOMATO_HOURS*WEEKS*(1+TOMATO_DIM)^I9991+J9991*CARROT_HOURS*WEEKS*(1+CARROT_DIM)^J9991+K9991*MESCLUN_HOURS*WEEKS*(1+MESCLUN_DIM)^K9991</x:f>
        <x:v>7343.7133165073255</x:v>
      </x:c>
      <x:c r="N9991" s="267" t="n">
        <x:f>MAX(M9991-FARMER_HOURS,0)/TEMP_HOURS_PER_WORKER</x:f>
        <x:v>4.599800914241198</x:v>
      </x:c>
      <x:c r="O9991" s="268" t="n">
        <x:f>I9991*TOMATO_PRICE+J9991*CARROT_PRICE+K9991*MESCLUN_PRICE</x:f>
        <x:v>209970</x:v>
      </x:c>
      <x:c r="P9991" s="268" t="n">
        <x:f>I9991*TOMATO_FERTILIZER+J9991*CARROT_FERTILIZER+K9991*MESCLUN_FERTILIZER</x:f>
        <x:v>37400</x:v>
      </x:c>
      <x:c r="Q9991" s="268" t="n">
        <x:f>MIN(M9991,FARMER_HOURS)*FARMER_RATE+MAX(M9991-FARMER_HOURS,0)*TEMP_RATE</x:f>
        <x:v>139995.02285602997</x:v>
      </x:c>
      <x:c r="R9991" s="268" t="n">
        <x:f>O9991-P9991-Q9991-FIXED_COST</x:f>
        <x:v>12574.977143970027</x:v>
      </x:c>
      <x:c r="S9991" s="139" t="str">
        <x:f>IF(AND(L9991&lt;=TOTAL_BED_CAP,N9991&lt;=TEMP_WORKER_CAP),"YES","NO")</x:f>
        <x:v>NO</x:v>
      </x:c>
      <x:c r="T9991" s="139" t="n">
        <x:f>IF(S9991="YES",R9991,-1E+99)</x:f>
        <x:v>-1e+99</x:v>
      </x:c>
    </x:row>
    <x:row r="9992">
      <x:c r="A9992" s="139"/>
      <x:c r="B9992" s="139"/>
      <x:c r="C9992" s="139"/>
      <x:c r="D9992" s="139"/>
      <x:c r="E9992" s="139"/>
      <x:c r="F9992" s="139"/>
      <x:c r="G9992" s="139"/>
      <x:c r="H9992" s="139"/>
      <x:c r="I9992" s="266" t="n">
        <x:f>INT((ROW()-ROW($I$46))/((CARROT_CAP+1)*(MESCLUN_CAP+1)))</x:f>
        <x:v>15</x:v>
      </x:c>
      <x:c r="J9992" s="266" t="n">
        <x:f>MOD(INT((ROW()-ROW($I$46))/(MESCLUN_CAP+1)),CARROT_CAP+1)</x:f>
        <x:v>5</x:v>
      </x:c>
      <x:c r="K9992" s="266" t="n">
        <x:f>MOD(ROW()-ROW($I$46),MESCLUN_CAP+1)</x:f>
        <x:v>26</x:v>
      </x:c>
      <x:c r="L9992" s="266" t="n">
        <x:f>SUM(I9992:K9992)</x:f>
        <x:v>46</x:v>
      </x:c>
      <x:c r="M9992" s="267" t="n">
        <x:f>I9992*TOMATO_HOURS*WEEKS*(1+TOMATO_DIM)^I9992+J9992*CARROT_HOURS*WEEKS*(1+CARROT_DIM)^J9992+K9992*MESCLUN_HOURS*WEEKS*(1+MESCLUN_DIM)^K9992</x:f>
        <x:v>7425.053320468042</x:v>
      </x:c>
      <x:c r="N9992" s="267" t="n">
        <x:f>MAX(M9992-FARMER_HOURS,0)/TEMP_HOURS_PER_WORKER</x:f>
        <x:v>4.656287028102807</x:v>
      </x:c>
      <x:c r="O9992" s="268" t="n">
        <x:f>I9992*TOMATO_PRICE+J9992*CARROT_PRICE+K9992*MESCLUN_PRICE</x:f>
        <x:v>212670</x:v>
      </x:c>
      <x:c r="P9992" s="268" t="n">
        <x:f>I9992*TOMATO_FERTILIZER+J9992*CARROT_FERTILIZER+K9992*MESCLUN_FERTILIZER</x:f>
        <x:v>38280</x:v>
      </x:c>
      <x:c r="Q9992" s="268" t="n">
        <x:f>MIN(M9992,FARMER_HOURS)*FARMER_RATE+MAX(M9992-FARMER_HOURS,0)*TEMP_RATE</x:f>
        <x:v>141407.17570257018</x:v>
      </x:c>
      <x:c r="R9992" s="268" t="n">
        <x:f>O9992-P9992-Q9992-FIXED_COST</x:f>
        <x:v>12982.82429742982</x:v>
      </x:c>
      <x:c r="S9992" s="139" t="str">
        <x:f>IF(AND(L9992&lt;=TOTAL_BED_CAP,N9992&lt;=TEMP_WORKER_CAP),"YES","NO")</x:f>
        <x:v>NO</x:v>
      </x:c>
      <x:c r="T9992" s="139" t="n">
        <x:f>IF(S9992="YES",R9992,-1E+99)</x:f>
        <x:v>-1e+99</x:v>
      </x:c>
    </x:row>
    <x:row r="9993">
      <x:c r="A9993" s="139"/>
      <x:c r="B9993" s="139"/>
      <x:c r="C9993" s="139"/>
      <x:c r="D9993" s="139"/>
      <x:c r="E9993" s="139"/>
      <x:c r="F9993" s="139"/>
      <x:c r="G9993" s="139"/>
      <x:c r="H9993" s="139"/>
      <x:c r="I9993" s="266" t="n">
        <x:f>INT((ROW()-ROW($I$46))/((CARROT_CAP+1)*(MESCLUN_CAP+1)))</x:f>
        <x:v>15</x:v>
      </x:c>
      <x:c r="J9993" s="266" t="n">
        <x:f>MOD(INT((ROW()-ROW($I$46))/(MESCLUN_CAP+1)),CARROT_CAP+1)</x:f>
        <x:v>5</x:v>
      </x:c>
      <x:c r="K9993" s="266" t="n">
        <x:f>MOD(ROW()-ROW($I$46),MESCLUN_CAP+1)</x:f>
        <x:v>27</x:v>
      </x:c>
      <x:c r="L9993" s="266" t="n">
        <x:f>SUM(I9993:K9993)</x:f>
        <x:v>47</x:v>
      </x:c>
      <x:c r="M9993" s="267" t="n">
        <x:f>I9993*TOMATO_HOURS*WEEKS*(1+TOMATO_DIM)^I9993+J9993*CARROT_HOURS*WEEKS*(1+CARROT_DIM)^J9993+K9993*MESCLUN_HOURS*WEEKS*(1+MESCLUN_DIM)^K9993</x:f>
        <x:v>7508.187024987799</x:v>
      </x:c>
      <x:c r="N9993" s="267" t="n">
        <x:f>MAX(M9993-FARMER_HOURS,0)/TEMP_HOURS_PER_WORKER</x:f>
        <x:v>4.714018767352639</x:v>
      </x:c>
      <x:c r="O9993" s="268" t="n">
        <x:f>I9993*TOMATO_PRICE+J9993*CARROT_PRICE+K9993*MESCLUN_PRICE</x:f>
        <x:v>215370</x:v>
      </x:c>
      <x:c r="P9993" s="268" t="n">
        <x:f>I9993*TOMATO_FERTILIZER+J9993*CARROT_FERTILIZER+K9993*MESCLUN_FERTILIZER</x:f>
        <x:v>39160</x:v>
      </x:c>
      <x:c r="Q9993" s="268" t="n">
        <x:f>MIN(M9993,FARMER_HOURS)*FARMER_RATE+MAX(M9993-FARMER_HOURS,0)*TEMP_RATE</x:f>
        <x:v>142850.46918381596</x:v>
      </x:c>
      <x:c r="R9993" s="268" t="n">
        <x:f>O9993-P9993-Q9993-FIXED_COST</x:f>
        <x:v>13359.530816184037</x:v>
      </x:c>
      <x:c r="S9993" s="139" t="str">
        <x:f>IF(AND(L9993&lt;=TOTAL_BED_CAP,N9993&lt;=TEMP_WORKER_CAP),"YES","NO")</x:f>
        <x:v>NO</x:v>
      </x:c>
      <x:c r="T9993" s="139" t="n">
        <x:f>IF(S9993="YES",R9993,-1E+99)</x:f>
        <x:v>-1e+99</x:v>
      </x:c>
    </x:row>
    <x:row r="9994">
      <x:c r="A9994" s="139"/>
      <x:c r="B9994" s="139"/>
      <x:c r="C9994" s="139"/>
      <x:c r="D9994" s="139"/>
      <x:c r="E9994" s="139"/>
      <x:c r="F9994" s="139"/>
      <x:c r="G9994" s="139"/>
      <x:c r="H9994" s="139"/>
      <x:c r="I9994" s="266" t="n">
        <x:f>INT((ROW()-ROW($I$46))/((CARROT_CAP+1)*(MESCLUN_CAP+1)))</x:f>
        <x:v>15</x:v>
      </x:c>
      <x:c r="J9994" s="266" t="n">
        <x:f>MOD(INT((ROW()-ROW($I$46))/(MESCLUN_CAP+1)),CARROT_CAP+1)</x:f>
        <x:v>5</x:v>
      </x:c>
      <x:c r="K9994" s="266" t="n">
        <x:f>MOD(ROW()-ROW($I$46),MESCLUN_CAP+1)</x:f>
        <x:v>28</x:v>
      </x:c>
      <x:c r="L9994" s="266" t="n">
        <x:f>SUM(I9994:K9994)</x:f>
        <x:v>48</x:v>
      </x:c>
      <x:c r="M9994" s="267" t="n">
        <x:f>I9994*TOMATO_HOURS*WEEKS*(1+TOMATO_DIM)^I9994+J9994*CARROT_HOURS*WEEKS*(1+CARROT_DIM)^J9994+K9994*MESCLUN_HOURS*WEEKS*(1+MESCLUN_DIM)^K9994</x:f>
        <x:v>7593.146563204953</x:v>
      </x:c>
      <x:c r="N9994" s="267" t="n">
        <x:f>MAX(M9994-FARMER_HOURS,0)/TEMP_HOURS_PER_WORKER</x:f>
        <x:v>4.773018446670107</x:v>
      </x:c>
      <x:c r="O9994" s="268" t="n">
        <x:f>I9994*TOMATO_PRICE+J9994*CARROT_PRICE+K9994*MESCLUN_PRICE</x:f>
        <x:v>218070</x:v>
      </x:c>
      <x:c r="P9994" s="268" t="n">
        <x:f>I9994*TOMATO_FERTILIZER+J9994*CARROT_FERTILIZER+K9994*MESCLUN_FERTILIZER</x:f>
        <x:v>40040</x:v>
      </x:c>
      <x:c r="Q9994" s="268" t="n">
        <x:f>MIN(M9994,FARMER_HOURS)*FARMER_RATE+MAX(M9994-FARMER_HOURS,0)*TEMP_RATE</x:f>
        <x:v>144325.46116675265</x:v>
      </x:c>
      <x:c r="R9994" s="268" t="n">
        <x:f>O9994-P9994-Q9994-FIXED_COST</x:f>
        <x:v>13704.538833247352</x:v>
      </x:c>
      <x:c r="S9994" s="139" t="str">
        <x:f>IF(AND(L9994&lt;=TOTAL_BED_CAP,N9994&lt;=TEMP_WORKER_CAP),"YES","NO")</x:f>
        <x:v>NO</x:v>
      </x:c>
      <x:c r="T9994" s="139" t="n">
        <x:f>IF(S9994="YES",R9994,-1E+99)</x:f>
        <x:v>-1e+99</x:v>
      </x:c>
    </x:row>
    <x:row r="9995">
      <x:c r="A9995" s="139"/>
      <x:c r="B9995" s="139"/>
      <x:c r="C9995" s="139"/>
      <x:c r="D9995" s="139"/>
      <x:c r="E9995" s="139"/>
      <x:c r="F9995" s="139"/>
      <x:c r="G9995" s="139"/>
      <x:c r="H9995" s="139"/>
      <x:c r="I9995" s="266" t="n">
        <x:f>INT((ROW()-ROW($I$46))/((CARROT_CAP+1)*(MESCLUN_CAP+1)))</x:f>
        <x:v>15</x:v>
      </x:c>
      <x:c r="J9995" s="266" t="n">
        <x:f>MOD(INT((ROW()-ROW($I$46))/(MESCLUN_CAP+1)),CARROT_CAP+1)</x:f>
        <x:v>5</x:v>
      </x:c>
      <x:c r="K9995" s="266" t="n">
        <x:f>MOD(ROW()-ROW($I$46),MESCLUN_CAP+1)</x:f>
        <x:v>29</x:v>
      </x:c>
      <x:c r="L9995" s="266" t="n">
        <x:f>SUM(I9995:K9995)</x:f>
        <x:v>49</x:v>
      </x:c>
      <x:c r="M9995" s="267" t="n">
        <x:f>I9995*TOMATO_HOURS*WEEKS*(1+TOMATO_DIM)^I9995+J9995*CARROT_HOURS*WEEKS*(1+CARROT_DIM)^J9995+K9995*MESCLUN_HOURS*WEEKS*(1+MESCLUN_DIM)^K9995</x:f>
        <x:v>7679.964591320606</x:v>
      </x:c>
      <x:c r="N9995" s="267" t="n">
        <x:f>MAX(M9995-FARMER_HOURS,0)/TEMP_HOURS_PER_WORKER</x:f>
        <x:v>4.833308743972643</x:v>
      </x:c>
      <x:c r="O9995" s="268" t="n">
        <x:f>I9995*TOMATO_PRICE+J9995*CARROT_PRICE+K9995*MESCLUN_PRICE</x:f>
        <x:v>220770</x:v>
      </x:c>
      <x:c r="P9995" s="268" t="n">
        <x:f>I9995*TOMATO_FERTILIZER+J9995*CARROT_FERTILIZER+K9995*MESCLUN_FERTILIZER</x:f>
        <x:v>40920</x:v>
      </x:c>
      <x:c r="Q9995" s="268" t="n">
        <x:f>MIN(M9995,FARMER_HOURS)*FARMER_RATE+MAX(M9995-FARMER_HOURS,0)*TEMP_RATE</x:f>
        <x:v>145832.71859931608</x:v>
      </x:c>
      <x:c r="R9995" s="268" t="n">
        <x:f>O9995-P9995-Q9995-FIXED_COST</x:f>
        <x:v>14017.281400683918</x:v>
      </x:c>
      <x:c r="S9995" s="139" t="str">
        <x:f>IF(AND(L9995&lt;=TOTAL_BED_CAP,N9995&lt;=TEMP_WORKER_CAP),"YES","NO")</x:f>
        <x:v>NO</x:v>
      </x:c>
      <x:c r="T9995" s="139" t="n">
        <x:f>IF(S9995="YES",R9995,-1E+99)</x:f>
        <x:v>-1e+99</x:v>
      </x:c>
    </x:row>
    <x:row r="9996">
      <x:c r="A9996" s="139"/>
      <x:c r="B9996" s="139"/>
      <x:c r="C9996" s="139"/>
      <x:c r="D9996" s="139"/>
      <x:c r="E9996" s="139"/>
      <x:c r="F9996" s="139"/>
      <x:c r="G9996" s="139"/>
      <x:c r="H9996" s="139"/>
      <x:c r="I9996" s="266" t="n">
        <x:f>INT((ROW()-ROW($I$46))/((CARROT_CAP+1)*(MESCLUN_CAP+1)))</x:f>
        <x:v>15</x:v>
      </x:c>
      <x:c r="J9996" s="266" t="n">
        <x:f>MOD(INT((ROW()-ROW($I$46))/(MESCLUN_CAP+1)),CARROT_CAP+1)</x:f>
        <x:v>5</x:v>
      </x:c>
      <x:c r="K9996" s="266" t="n">
        <x:f>MOD(ROW()-ROW($I$46),MESCLUN_CAP+1)</x:f>
        <x:v>30</x:v>
      </x:c>
      <x:c r="L9996" s="266" t="n">
        <x:f>SUM(I9996:K9996)</x:f>
        <x:v>50</x:v>
      </x:c>
      <x:c r="M9996" s="267" t="n">
        <x:f>I9996*TOMATO_HOURS*WEEKS*(1+TOMATO_DIM)^I9996+J9996*CARROT_HOURS*WEEKS*(1+CARROT_DIM)^J9996+K9996*MESCLUN_HOURS*WEEKS*(1+MESCLUN_DIM)^K9996</x:f>
        <x:v>7768.674296654376</x:v>
      </x:c>
      <x:c r="N9996" s="267" t="n">
        <x:f>MAX(M9996-FARMER_HOURS,0)/TEMP_HOURS_PER_WORKER</x:f>
        <x:v>4.8949127060099835</x:v>
      </x:c>
      <x:c r="O9996" s="268" t="n">
        <x:f>I9996*TOMATO_PRICE+J9996*CARROT_PRICE+K9996*MESCLUN_PRICE</x:f>
        <x:v>223470</x:v>
      </x:c>
      <x:c r="P9996" s="268" t="n">
        <x:f>I9996*TOMATO_FERTILIZER+J9996*CARROT_FERTILIZER+K9996*MESCLUN_FERTILIZER</x:f>
        <x:v>41800</x:v>
      </x:c>
      <x:c r="Q9996" s="268" t="n">
        <x:f>MIN(M9996,FARMER_HOURS)*FARMER_RATE+MAX(M9996-FARMER_HOURS,0)*TEMP_RATE</x:f>
        <x:v>147372.81765024958</x:v>
      </x:c>
      <x:c r="R9996" s="268" t="n">
        <x:f>O9996-P9996-Q9996-FIXED_COST</x:f>
        <x:v>14297.182349750423</x:v>
      </x:c>
      <x:c r="S9996" s="139" t="str">
        <x:f>IF(AND(L9996&lt;=TOTAL_BED_CAP,N9996&lt;=TEMP_WORKER_CAP),"YES","NO")</x:f>
        <x:v>NO</x:v>
      </x:c>
      <x:c r="T9996" s="139" t="n">
        <x:f>IF(S9996="YES",R9996,-1E+99)</x:f>
        <x:v>-1e+99</x:v>
      </x:c>
    </x:row>
    <x:row r="9997">
      <x:c r="A9997" s="139"/>
      <x:c r="B9997" s="139"/>
      <x:c r="C9997" s="139"/>
      <x:c r="D9997" s="139"/>
      <x:c r="E9997" s="139"/>
      <x:c r="F9997" s="139"/>
      <x:c r="G9997" s="139"/>
      <x:c r="H9997" s="139"/>
      <x:c r="I9997" s="266" t="n">
        <x:f>INT((ROW()-ROW($I$46))/((CARROT_CAP+1)*(MESCLUN_CAP+1)))</x:f>
        <x:v>15</x:v>
      </x:c>
      <x:c r="J9997" s="266" t="n">
        <x:f>MOD(INT((ROW()-ROW($I$46))/(MESCLUN_CAP+1)),CARROT_CAP+1)</x:f>
        <x:v>6</x:v>
      </x:c>
      <x:c r="K9997" s="266" t="n">
        <x:f>MOD(ROW()-ROW($I$46),MESCLUN_CAP+1)</x:f>
        <x:v>0</x:v>
      </x:c>
      <x:c r="L9997" s="266" t="n">
        <x:f>SUM(I9997:K9997)</x:f>
        <x:v>21</x:v>
      </x:c>
      <x:c r="M9997" s="267" t="n">
        <x:f>I9997*TOMATO_HOURS*WEEKS*(1+TOMATO_DIM)^I9997+J9997*CARROT_HOURS*WEEKS*(1+CARROT_DIM)^J9997+K9997*MESCLUN_HOURS*WEEKS*(1+MESCLUN_DIM)^K9997</x:f>
        <x:v>5848.029843989456</x:v>
      </x:c>
      <x:c r="N9997" s="267" t="n">
        <x:f>MAX(M9997-FARMER_HOURS,0)/TEMP_HOURS_PER_WORKER</x:f>
        <x:v>3.561131836103789</x:v>
      </x:c>
      <x:c r="O9997" s="268" t="n">
        <x:f>I9997*TOMATO_PRICE+J9997*CARROT_PRICE+K9997*MESCLUN_PRICE</x:f>
        <x:v>144564</x:v>
      </x:c>
      <x:c r="P9997" s="268" t="n">
        <x:f>I9997*TOMATO_FERTILIZER+J9997*CARROT_FERTILIZER+K9997*MESCLUN_FERTILIZER</x:f>
        <x:v>15840</x:v>
      </x:c>
      <x:c r="Q9997" s="268" t="n">
        <x:f>MIN(M9997,FARMER_HOURS)*FARMER_RATE+MAX(M9997-FARMER_HOURS,0)*TEMP_RATE</x:f>
        <x:v>114028.29590259472</x:v>
      </x:c>
      <x:c r="R9997" s="268" t="n">
        <x:f>O9997-P9997-Q9997-FIXED_COST</x:f>
        <x:v>-5304.29590259472</x:v>
      </x:c>
      <x:c r="S9997" s="139" t="str">
        <x:f>IF(AND(L9997&lt;=TOTAL_BED_CAP,N9997&lt;=TEMP_WORKER_CAP),"YES","NO")</x:f>
        <x:v>YES</x:v>
      </x:c>
      <x:c r="T9997" s="139" t="n">
        <x:f>IF(S9997="YES",R9997,-1E+99)</x:f>
        <x:v>-5304.29590259472</x:v>
      </x:c>
    </x:row>
    <x:row r="9998">
      <x:c r="A9998" s="139"/>
      <x:c r="B9998" s="139"/>
      <x:c r="C9998" s="139"/>
      <x:c r="D9998" s="139"/>
      <x:c r="E9998" s="139"/>
      <x:c r="F9998" s="139"/>
      <x:c r="G9998" s="139"/>
      <x:c r="H9998" s="139"/>
      <x:c r="I9998" s="266" t="n">
        <x:f>INT((ROW()-ROW($I$46))/((CARROT_CAP+1)*(MESCLUN_CAP+1)))</x:f>
        <x:v>15</x:v>
      </x:c>
      <x:c r="J9998" s="266" t="n">
        <x:f>MOD(INT((ROW()-ROW($I$46))/(MESCLUN_CAP+1)),CARROT_CAP+1)</x:f>
        <x:v>6</x:v>
      </x:c>
      <x:c r="K9998" s="266" t="n">
        <x:f>MOD(ROW()-ROW($I$46),MESCLUN_CAP+1)</x:f>
        <x:v>1</x:v>
      </x:c>
      <x:c r="L9998" s="266" t="n">
        <x:f>SUM(I9998:K9998)</x:f>
        <x:v>22</x:v>
      </x:c>
      <x:c r="M9998" s="267" t="n">
        <x:f>I9998*TOMATO_HOURS*WEEKS*(1+TOMATO_DIM)^I9998+J9998*CARROT_HOURS*WEEKS*(1+CARROT_DIM)^J9998+K9998*MESCLUN_HOURS*WEEKS*(1+MESCLUN_DIM)^K9998</x:f>
        <x:v>5893.592343989456</x:v>
      </x:c>
      <x:c r="N9998" s="267" t="n">
        <x:f>MAX(M9998-FARMER_HOURS,0)/TEMP_HOURS_PER_WORKER</x:f>
        <x:v>3.592772461103789</x:v>
      </x:c>
      <x:c r="O9998" s="268" t="n">
        <x:f>I9998*TOMATO_PRICE+J9998*CARROT_PRICE+K9998*MESCLUN_PRICE</x:f>
        <x:v>147264</x:v>
      </x:c>
      <x:c r="P9998" s="268" t="n">
        <x:f>I9998*TOMATO_FERTILIZER+J9998*CARROT_FERTILIZER+K9998*MESCLUN_FERTILIZER</x:f>
        <x:v>16720</x:v>
      </x:c>
      <x:c r="Q9998" s="268" t="n">
        <x:f>MIN(M9998,FARMER_HOURS)*FARMER_RATE+MAX(M9998-FARMER_HOURS,0)*TEMP_RATE</x:f>
        <x:v>114819.31152759472</x:v>
      </x:c>
      <x:c r="R9998" s="268" t="n">
        <x:f>O9998-P9998-Q9998-FIXED_COST</x:f>
        <x:v>-4275.31152759472</x:v>
      </x:c>
      <x:c r="S9998" s="139" t="str">
        <x:f>IF(AND(L9998&lt;=TOTAL_BED_CAP,N9998&lt;=TEMP_WORKER_CAP),"YES","NO")</x:f>
        <x:v>YES</x:v>
      </x:c>
      <x:c r="T9998" s="139" t="n">
        <x:f>IF(S9998="YES",R9998,-1E+99)</x:f>
        <x:v>-4275.31152759472</x:v>
      </x:c>
    </x:row>
    <x:row r="9999">
      <x:c r="A9999" s="139"/>
      <x:c r="B9999" s="139"/>
      <x:c r="C9999" s="139"/>
      <x:c r="D9999" s="139"/>
      <x:c r="E9999" s="139"/>
      <x:c r="F9999" s="139"/>
      <x:c r="G9999" s="139"/>
      <x:c r="H9999" s="139"/>
      <x:c r="I9999" s="266" t="n">
        <x:f>INT((ROW()-ROW($I$46))/((CARROT_CAP+1)*(MESCLUN_CAP+1)))</x:f>
        <x:v>15</x:v>
      </x:c>
      <x:c r="J9999" s="266" t="n">
        <x:f>MOD(INT((ROW()-ROW($I$46))/(MESCLUN_CAP+1)),CARROT_CAP+1)</x:f>
        <x:v>6</x:v>
      </x:c>
      <x:c r="K9999" s="266" t="n">
        <x:f>MOD(ROW()-ROW($I$46),MESCLUN_CAP+1)</x:f>
        <x:v>2</x:v>
      </x:c>
      <x:c r="L9999" s="266" t="n">
        <x:f>SUM(I9999:K9999)</x:f>
        <x:v>23</x:v>
      </x:c>
      <x:c r="M9999" s="267" t="n">
        <x:f>I9999*TOMATO_HOURS*WEEKS*(1+TOMATO_DIM)^I9999+J9999*CARROT_HOURS*WEEKS*(1+CARROT_DIM)^J9999+K9999*MESCLUN_HOURS*WEEKS*(1+MESCLUN_DIM)^K9999</x:f>
        <x:v>5940.293906489456</x:v>
      </x:c>
      <x:c r="N9999" s="267" t="n">
        <x:f>MAX(M9999-FARMER_HOURS,0)/TEMP_HOURS_PER_WORKER</x:f>
        <x:v>3.625204101728789</x:v>
      </x:c>
      <x:c r="O9999" s="268" t="n">
        <x:f>I9999*TOMATO_PRICE+J9999*CARROT_PRICE+K9999*MESCLUN_PRICE</x:f>
        <x:v>149964</x:v>
      </x:c>
      <x:c r="P9999" s="268" t="n">
        <x:f>I9999*TOMATO_FERTILIZER+J9999*CARROT_FERTILIZER+K9999*MESCLUN_FERTILIZER</x:f>
        <x:v>17600</x:v>
      </x:c>
      <x:c r="Q9999" s="268" t="n">
        <x:f>MIN(M9999,FARMER_HOURS)*FARMER_RATE+MAX(M9999-FARMER_HOURS,0)*TEMP_RATE</x:f>
        <x:v>115630.10254321972</x:v>
      </x:c>
      <x:c r="R9999" s="268" t="n">
        <x:f>O9999-P9999-Q9999-FIXED_COST</x:f>
        <x:v>-3266.1025432197202</x:v>
      </x:c>
      <x:c r="S9999" s="139" t="str">
        <x:f>IF(AND(L9999&lt;=TOTAL_BED_CAP,N9999&lt;=TEMP_WORKER_CAP),"YES","NO")</x:f>
        <x:v>YES</x:v>
      </x:c>
      <x:c r="T9999" s="139" t="n">
        <x:f>IF(S9999="YES",R9999,-1E+99)</x:f>
        <x:v>-3266.1025432197202</x:v>
      </x:c>
    </x:row>
    <x:row r="10000">
      <x:c r="A10000" s="139"/>
      <x:c r="B10000" s="139"/>
      <x:c r="C10000" s="139"/>
      <x:c r="D10000" s="139"/>
      <x:c r="E10000" s="139"/>
      <x:c r="F10000" s="139"/>
      <x:c r="G10000" s="139"/>
      <x:c r="H10000" s="139"/>
      <x:c r="I10000" s="266" t="n">
        <x:f>INT((ROW()-ROW($I$46))/((CARROT_CAP+1)*(MESCLUN_CAP+1)))</x:f>
        <x:v>15</x:v>
      </x:c>
      <x:c r="J10000" s="266" t="n">
        <x:f>MOD(INT((ROW()-ROW($I$46))/(MESCLUN_CAP+1)),CARROT_CAP+1)</x:f>
        <x:v>6</x:v>
      </x:c>
      <x:c r="K10000" s="266" t="n">
        <x:f>MOD(ROW()-ROW($I$46),MESCLUN_CAP+1)</x:f>
        <x:v>3</x:v>
      </x:c>
      <x:c r="L10000" s="266" t="n">
        <x:f>SUM(I10000:K10000)</x:f>
        <x:v>24</x:v>
      </x:c>
      <x:c r="M10000" s="267" t="n">
        <x:f>I10000*TOMATO_HOURS*WEEKS*(1+TOMATO_DIM)^I10000+J10000*CARROT_HOURS*WEEKS*(1+CARROT_DIM)^J10000+K10000*MESCLUN_HOURS*WEEKS*(1+MESCLUN_DIM)^K10000</x:f>
        <x:v>5988.155888911331</x:v>
      </x:c>
      <x:c r="N10000" s="267" t="n">
        <x:f>MAX(M10000-FARMER_HOURS,0)/TEMP_HOURS_PER_WORKER</x:f>
        <x:v>3.658441589521758</x:v>
      </x:c>
      <x:c r="O10000" s="268" t="n">
        <x:f>I10000*TOMATO_PRICE+J10000*CARROT_PRICE+K10000*MESCLUN_PRICE</x:f>
        <x:v>152664</x:v>
      </x:c>
      <x:c r="P10000" s="268" t="n">
        <x:f>I10000*TOMATO_FERTILIZER+J10000*CARROT_FERTILIZER+K10000*MESCLUN_FERTILIZER</x:f>
        <x:v>18480</x:v>
      </x:c>
      <x:c r="Q10000" s="268" t="n">
        <x:f>MIN(M10000,FARMER_HOURS)*FARMER_RATE+MAX(M10000-FARMER_HOURS,0)*TEMP_RATE</x:f>
        <x:v>116461.03973804394</x:v>
      </x:c>
      <x:c r="R10000" s="268" t="n">
        <x:f>O10000-P10000-Q10000-FIXED_COST</x:f>
        <x:v>-2277.039738043939</x:v>
      </x:c>
      <x:c r="S10000" s="139" t="str">
        <x:f>IF(AND(L10000&lt;=TOTAL_BED_CAP,N10000&lt;=TEMP_WORKER_CAP),"YES","NO")</x:f>
        <x:v>YES</x:v>
      </x:c>
      <x:c r="T10000" s="139" t="n">
        <x:f>IF(S10000="YES",R10000,-1E+99)</x:f>
        <x:v>-2277.039738043939</x:v>
      </x:c>
    </x:row>
    <x:row r="10001">
      <x:c r="A10001" s="139"/>
      <x:c r="B10001" s="139"/>
      <x:c r="C10001" s="139"/>
      <x:c r="D10001" s="139"/>
      <x:c r="E10001" s="139"/>
      <x:c r="F10001" s="139"/>
      <x:c r="G10001" s="139"/>
      <x:c r="H10001" s="139"/>
      <x:c r="I10001" s="266" t="n">
        <x:f>INT((ROW()-ROW($I$46))/((CARROT_CAP+1)*(MESCLUN_CAP+1)))</x:f>
        <x:v>15</x:v>
      </x:c>
      <x:c r="J10001" s="266" t="n">
        <x:f>MOD(INT((ROW()-ROW($I$46))/(MESCLUN_CAP+1)),CARROT_CAP+1)</x:f>
        <x:v>6</x:v>
      </x:c>
      <x:c r="K10001" s="266" t="n">
        <x:f>MOD(ROW()-ROW($I$46),MESCLUN_CAP+1)</x:f>
        <x:v>4</x:v>
      </x:c>
      <x:c r="L10001" s="266" t="n">
        <x:f>SUM(I10001:K10001)</x:f>
        <x:v>25</x:v>
      </x:c>
      <x:c r="M10001" s="267" t="n">
        <x:f>I10001*TOMATO_HOURS*WEEKS*(1+TOMATO_DIM)^I10001+J10001*CARROT_HOURS*WEEKS*(1+CARROT_DIM)^J10001+K10001*MESCLUN_HOURS*WEEKS*(1+MESCLUN_DIM)^K10001</x:f>
        <x:v>6037.200004633987</x:v>
      </x:c>
      <x:c r="N10001" s="267" t="n">
        <x:f>MAX(M10001-FARMER_HOURS,0)/TEMP_HOURS_PER_WORKER</x:f>
        <x:v>3.6925000032180466</x:v>
      </x:c>
      <x:c r="O10001" s="268" t="n">
        <x:f>I10001*TOMATO_PRICE+J10001*CARROT_PRICE+K10001*MESCLUN_PRICE</x:f>
        <x:v>155364</x:v>
      </x:c>
      <x:c r="P10001" s="268" t="n">
        <x:f>I10001*TOMATO_FERTILIZER+J10001*CARROT_FERTILIZER+K10001*MESCLUN_FERTILIZER</x:f>
        <x:v>19360</x:v>
      </x:c>
      <x:c r="Q10001" s="268" t="n">
        <x:f>MIN(M10001,FARMER_HOURS)*FARMER_RATE+MAX(M10001-FARMER_HOURS,0)*TEMP_RATE</x:f>
        <x:v>117312.50008045117</x:v>
      </x:c>
      <x:c r="R10001" s="268" t="n">
        <x:f>O10001-P10001-Q10001-FIXED_COST</x:f>
        <x:v>-1308.5000804511656</x:v>
      </x:c>
      <x:c r="S10001" s="139" t="str">
        <x:f>IF(AND(L10001&lt;=TOTAL_BED_CAP,N10001&lt;=TEMP_WORKER_CAP),"YES","NO")</x:f>
        <x:v>YES</x:v>
      </x:c>
      <x:c r="T10001" s="139" t="n">
        <x:f>IF(S10001="YES",R10001,-1E+99)</x:f>
        <x:v>-1308.5000804511656</x:v>
      </x:c>
    </x:row>
    <x:row r="10002">
      <x:c r="A10002" s="139"/>
      <x:c r="B10002" s="139"/>
      <x:c r="C10002" s="139"/>
      <x:c r="D10002" s="139"/>
      <x:c r="E10002" s="139"/>
      <x:c r="F10002" s="139"/>
      <x:c r="G10002" s="139"/>
      <x:c r="H10002" s="139"/>
      <x:c r="I10002" s="266" t="n">
        <x:f>INT((ROW()-ROW($I$46))/((CARROT_CAP+1)*(MESCLUN_CAP+1)))</x:f>
        <x:v>15</x:v>
      </x:c>
      <x:c r="J10002" s="266" t="n">
        <x:f>MOD(INT((ROW()-ROW($I$46))/(MESCLUN_CAP+1)),CARROT_CAP+1)</x:f>
        <x:v>6</x:v>
      </x:c>
      <x:c r="K10002" s="266" t="n">
        <x:f>MOD(ROW()-ROW($I$46),MESCLUN_CAP+1)</x:f>
        <x:v>5</x:v>
      </x:c>
      <x:c r="L10002" s="266" t="n">
        <x:f>SUM(I10002:K10002)</x:f>
        <x:v>26</x:v>
      </x:c>
      <x:c r="M10002" s="267" t="n">
        <x:f>I10002*TOMATO_HOURS*WEEKS*(1+TOMATO_DIM)^I10002+J10002*CARROT_HOURS*WEEKS*(1+CARROT_DIM)^J10002+K10002*MESCLUN_HOURS*WEEKS*(1+MESCLUN_DIM)^K10002</x:f>
        <x:v>6087.4483285551905</x:v>
      </x:c>
      <x:c r="N10002" s="267" t="n">
        <x:f>MAX(M10002-FARMER_HOURS,0)/TEMP_HOURS_PER_WORKER</x:f>
        <x:v>3.727394672607771</x:v>
      </x:c>
      <x:c r="O10002" s="268" t="n">
        <x:f>I10002*TOMATO_PRICE+J10002*CARROT_PRICE+K10002*MESCLUN_PRICE</x:f>
        <x:v>158064</x:v>
      </x:c>
      <x:c r="P10002" s="268" t="n">
        <x:f>I10002*TOMATO_FERTILIZER+J10002*CARROT_FERTILIZER+K10002*MESCLUN_FERTILIZER</x:f>
        <x:v>20240</x:v>
      </x:c>
      <x:c r="Q10002" s="268" t="n">
        <x:f>MIN(M10002,FARMER_HOURS)*FARMER_RATE+MAX(M10002-FARMER_HOURS,0)*TEMP_RATE</x:f>
        <x:v>118184.86681519428</x:v>
      </x:c>
      <x:c r="R10002" s="268" t="n">
        <x:f>O10002-P10002-Q10002-FIXED_COST</x:f>
        <x:v>-360.86681519428384</x:v>
      </x:c>
      <x:c r="S10002" s="139" t="str">
        <x:f>IF(AND(L10002&lt;=TOTAL_BED_CAP,N10002&lt;=TEMP_WORKER_CAP),"YES","NO")</x:f>
        <x:v>YES</x:v>
      </x:c>
      <x:c r="T10002" s="139" t="n">
        <x:f>IF(S10002="YES",R10002,-1E+99)</x:f>
        <x:v>-360.86681519428384</x:v>
      </x:c>
    </x:row>
    <x:row r="10003">
      <x:c r="A10003" s="139"/>
      <x:c r="B10003" s="139"/>
      <x:c r="C10003" s="139"/>
      <x:c r="D10003" s="139"/>
      <x:c r="E10003" s="139"/>
      <x:c r="F10003" s="139"/>
      <x:c r="G10003" s="139"/>
      <x:c r="H10003" s="139"/>
      <x:c r="I10003" s="266" t="n">
        <x:f>INT((ROW()-ROW($I$46))/((CARROT_CAP+1)*(MESCLUN_CAP+1)))</x:f>
        <x:v>15</x:v>
      </x:c>
      <x:c r="J10003" s="266" t="n">
        <x:f>MOD(INT((ROW()-ROW($I$46))/(MESCLUN_CAP+1)),CARROT_CAP+1)</x:f>
        <x:v>6</x:v>
      </x:c>
      <x:c r="K10003" s="266" t="n">
        <x:f>MOD(ROW()-ROW($I$46),MESCLUN_CAP+1)</x:f>
        <x:v>6</x:v>
      </x:c>
      <x:c r="L10003" s="266" t="n">
        <x:f>SUM(I10003:K10003)</x:f>
        <x:v>27</x:v>
      </x:c>
      <x:c r="M10003" s="267" t="n">
        <x:f>I10003*TOMATO_HOURS*WEEKS*(1+TOMATO_DIM)^I10003+J10003*CARROT_HOURS*WEEKS*(1+CARROT_DIM)^J10003+K10003*MESCLUN_HOURS*WEEKS*(1+MESCLUN_DIM)^K10003</x:f>
        <x:v>6138.923302736824</x:v>
      </x:c>
      <x:c r="N10003" s="267" t="n">
        <x:f>MAX(M10003-FARMER_HOURS,0)/TEMP_HOURS_PER_WORKER</x:f>
        <x:v>3.7631411824561276</x:v>
      </x:c>
      <x:c r="O10003" s="268" t="n">
        <x:f>I10003*TOMATO_PRICE+J10003*CARROT_PRICE+K10003*MESCLUN_PRICE</x:f>
        <x:v>160764</x:v>
      </x:c>
      <x:c r="P10003" s="268" t="n">
        <x:f>I10003*TOMATO_FERTILIZER+J10003*CARROT_FERTILIZER+K10003*MESCLUN_FERTILIZER</x:f>
        <x:v>21120</x:v>
      </x:c>
      <x:c r="Q10003" s="268" t="n">
        <x:f>MIN(M10003,FARMER_HOURS)*FARMER_RATE+MAX(M10003-FARMER_HOURS,0)*TEMP_RATE</x:f>
        <x:v>119078.5295614032</x:v>
      </x:c>
      <x:c r="R10003" s="268" t="n">
        <x:f>O10003-P10003-Q10003-FIXED_COST</x:f>
        <x:v>565.4704385968071</x:v>
      </x:c>
      <x:c r="S10003" s="139" t="str">
        <x:f>IF(AND(L10003&lt;=TOTAL_BED_CAP,N10003&lt;=TEMP_WORKER_CAP),"YES","NO")</x:f>
        <x:v>YES</x:v>
      </x:c>
      <x:c r="T10003" s="139" t="n">
        <x:f>IF(S10003="YES",R10003,-1E+99)</x:f>
        <x:v>565.4704385968071</x:v>
      </x:c>
    </x:row>
    <x:row r="10004">
      <x:c r="A10004" s="139"/>
      <x:c r="B10004" s="139"/>
      <x:c r="C10004" s="139"/>
      <x:c r="D10004" s="139"/>
      <x:c r="E10004" s="139"/>
      <x:c r="F10004" s="139"/>
      <x:c r="G10004" s="139"/>
      <x:c r="H10004" s="139"/>
      <x:c r="I10004" s="266" t="n">
        <x:f>INT((ROW()-ROW($I$46))/((CARROT_CAP+1)*(MESCLUN_CAP+1)))</x:f>
        <x:v>15</x:v>
      </x:c>
      <x:c r="J10004" s="266" t="n">
        <x:f>MOD(INT((ROW()-ROW($I$46))/(MESCLUN_CAP+1)),CARROT_CAP+1)</x:f>
        <x:v>6</x:v>
      </x:c>
      <x:c r="K10004" s="266" t="n">
        <x:f>MOD(ROW()-ROW($I$46),MESCLUN_CAP+1)</x:f>
        <x:v>7</x:v>
      </x:c>
      <x:c r="L10004" s="266" t="n">
        <x:f>SUM(I10004:K10004)</x:f>
        <x:v>28</x:v>
      </x:c>
      <x:c r="M10004" s="267" t="n">
        <x:f>I10004*TOMATO_HOURS*WEEKS*(1+TOMATO_DIM)^I10004+J10004*CARROT_HOURS*WEEKS*(1+CARROT_DIM)^J10004+K10004*MESCLUN_HOURS*WEEKS*(1+MESCLUN_DIM)^K10004</x:f>
        <x:v>6191.6477421347845</x:v>
      </x:c>
      <x:c r="N10004" s="267" t="n">
        <x:f>MAX(M10004-FARMER_HOURS,0)/TEMP_HOURS_PER_WORKER</x:f>
        <x:v>3.7997553764824894</x:v>
      </x:c>
      <x:c r="O10004" s="268" t="n">
        <x:f>I10004*TOMATO_PRICE+J10004*CARROT_PRICE+K10004*MESCLUN_PRICE</x:f>
        <x:v>163464</x:v>
      </x:c>
      <x:c r="P10004" s="268" t="n">
        <x:f>I10004*TOMATO_FERTILIZER+J10004*CARROT_FERTILIZER+K10004*MESCLUN_FERTILIZER</x:f>
        <x:v>22000</x:v>
      </x:c>
      <x:c r="Q10004" s="268" t="n">
        <x:f>MIN(M10004,FARMER_HOURS)*FARMER_RATE+MAX(M10004-FARMER_HOURS,0)*TEMP_RATE</x:f>
        <x:v>119993.88441206222</x:v>
      </x:c>
      <x:c r="R10004" s="268" t="n">
        <x:f>O10004-P10004-Q10004-FIXED_COST</x:f>
        <x:v>1470.1155879377766</x:v>
      </x:c>
      <x:c r="S10004" s="139" t="str">
        <x:f>IF(AND(L10004&lt;=TOTAL_BED_CAP,N10004&lt;=TEMP_WORKER_CAP),"YES","NO")</x:f>
        <x:v>YES</x:v>
      </x:c>
      <x:c r="T10004" s="139" t="n">
        <x:f>IF(S10004="YES",R10004,-1E+99)</x:f>
        <x:v>1470.1155879377766</x:v>
      </x:c>
    </x:row>
    <x:row r="10005">
      <x:c r="A10005" s="139"/>
      <x:c r="B10005" s="139"/>
      <x:c r="C10005" s="139"/>
      <x:c r="D10005" s="139"/>
      <x:c r="E10005" s="139"/>
      <x:c r="F10005" s="139"/>
      <x:c r="G10005" s="139"/>
      <x:c r="H10005" s="139"/>
      <x:c r="I10005" s="266" t="n">
        <x:f>INT((ROW()-ROW($I$46))/((CARROT_CAP+1)*(MESCLUN_CAP+1)))</x:f>
        <x:v>15</x:v>
      </x:c>
      <x:c r="J10005" s="266" t="n">
        <x:f>MOD(INT((ROW()-ROW($I$46))/(MESCLUN_CAP+1)),CARROT_CAP+1)</x:f>
        <x:v>6</x:v>
      </x:c>
      <x:c r="K10005" s="266" t="n">
        <x:f>MOD(ROW()-ROW($I$46),MESCLUN_CAP+1)</x:f>
        <x:v>8</x:v>
      </x:c>
      <x:c r="L10005" s="266" t="n">
        <x:f>SUM(I10005:K10005)</x:f>
        <x:v>29</x:v>
      </x:c>
      <x:c r="M10005" s="267" t="n">
        <x:f>I10005*TOMATO_HOURS*WEEKS*(1+TOMATO_DIM)^I10005+J10005*CARROT_HOURS*WEEKS*(1+CARROT_DIM)^J10005+K10005*MESCLUN_HOURS*WEEKS*(1+MESCLUN_DIM)^K10005</x:f>
        <x:v>6245.644840414764</x:v>
      </x:c>
      <x:c r="N10005" s="267" t="n">
        <x:f>MAX(M10005-FARMER_HOURS,0)/TEMP_HOURS_PER_WORKER</x:f>
        <x:v>3.8372533613991417</x:v>
      </x:c>
      <x:c r="O10005" s="268" t="n">
        <x:f>I10005*TOMATO_PRICE+J10005*CARROT_PRICE+K10005*MESCLUN_PRICE</x:f>
        <x:v>166164</x:v>
      </x:c>
      <x:c r="P10005" s="268" t="n">
        <x:f>I10005*TOMATO_FERTILIZER+J10005*CARROT_FERTILIZER+K10005*MESCLUN_FERTILIZER</x:f>
        <x:v>22880</x:v>
      </x:c>
      <x:c r="Q10005" s="268" t="n">
        <x:f>MIN(M10005,FARMER_HOURS)*FARMER_RATE+MAX(M10005-FARMER_HOURS,0)*TEMP_RATE</x:f>
        <x:v>120931.33403497854</x:v>
      </x:c>
      <x:c r="R10005" s="268" t="n">
        <x:f>O10005-P10005-Q10005-FIXED_COST</x:f>
        <x:v>2352.665965021457</x:v>
      </x:c>
      <x:c r="S10005" s="139" t="str">
        <x:f>IF(AND(L10005&lt;=TOTAL_BED_CAP,N10005&lt;=TEMP_WORKER_CAP),"YES","NO")</x:f>
        <x:v>YES</x:v>
      </x:c>
      <x:c r="T10005" s="139" t="n">
        <x:f>IF(S10005="YES",R10005,-1E+99)</x:f>
        <x:v>2352.665965021457</x:v>
      </x:c>
    </x:row>
    <x:row r="10006">
      <x:c r="A10006" s="139"/>
      <x:c r="B10006" s="139"/>
      <x:c r="C10006" s="139"/>
      <x:c r="D10006" s="139"/>
      <x:c r="E10006" s="139"/>
      <x:c r="F10006" s="139"/>
      <x:c r="G10006" s="139"/>
      <x:c r="H10006" s="139"/>
      <x:c r="I10006" s="266" t="n">
        <x:f>INT((ROW()-ROW($I$46))/((CARROT_CAP+1)*(MESCLUN_CAP+1)))</x:f>
        <x:v>15</x:v>
      </x:c>
      <x:c r="J10006" s="266" t="n">
        <x:f>MOD(INT((ROW()-ROW($I$46))/(MESCLUN_CAP+1)),CARROT_CAP+1)</x:f>
        <x:v>6</x:v>
      </x:c>
      <x:c r="K10006" s="266" t="n">
        <x:f>MOD(ROW()-ROW($I$46),MESCLUN_CAP+1)</x:f>
        <x:v>9</x:v>
      </x:c>
      <x:c r="L10006" s="266" t="n">
        <x:f>SUM(I10006:K10006)</x:f>
        <x:v>30</x:v>
      </x:c>
      <x:c r="M10006" s="267" t="n">
        <x:f>I10006*TOMATO_HOURS*WEEKS*(1+TOMATO_DIM)^I10006+J10006*CARROT_HOURS*WEEKS*(1+CARROT_DIM)^J10006+K10006*MESCLUN_HOURS*WEEKS*(1+MESCLUN_DIM)^K10006</x:f>
        <x:v>6300.938175855159</x:v>
      </x:c>
      <x:c r="N10006" s="267" t="n">
        <x:f>MAX(M10006-FARMER_HOURS,0)/TEMP_HOURS_PER_WORKER</x:f>
        <x:v>3.875651511010527</x:v>
      </x:c>
      <x:c r="O10006" s="268" t="n">
        <x:f>I10006*TOMATO_PRICE+J10006*CARROT_PRICE+K10006*MESCLUN_PRICE</x:f>
        <x:v>168864</x:v>
      </x:c>
      <x:c r="P10006" s="268" t="n">
        <x:f>I10006*TOMATO_FERTILIZER+J10006*CARROT_FERTILIZER+K10006*MESCLUN_FERTILIZER</x:f>
        <x:v>23760</x:v>
      </x:c>
      <x:c r="Q10006" s="268" t="n">
        <x:f>MIN(M10006,FARMER_HOURS)*FARMER_RATE+MAX(M10006-FARMER_HOURS,0)*TEMP_RATE</x:f>
        <x:v>121891.28777526318</x:v>
      </x:c>
      <x:c r="R10006" s="268" t="n">
        <x:f>O10006-P10006-Q10006-FIXED_COST</x:f>
        <x:v>3212.7122247368243</x:v>
      </x:c>
      <x:c r="S10006" s="139" t="str">
        <x:f>IF(AND(L10006&lt;=TOTAL_BED_CAP,N10006&lt;=TEMP_WORKER_CAP),"YES","NO")</x:f>
        <x:v>YES</x:v>
      </x:c>
      <x:c r="T10006" s="139" t="n">
        <x:f>IF(S10006="YES",R10006,-1E+99)</x:f>
        <x:v>3212.7122247368243</x:v>
      </x:c>
    </x:row>
    <x:row r="10007">
      <x:c r="A10007" s="139"/>
      <x:c r="B10007" s="139"/>
      <x:c r="C10007" s="139"/>
      <x:c r="D10007" s="139"/>
      <x:c r="E10007" s="139"/>
      <x:c r="F10007" s="139"/>
      <x:c r="G10007" s="139"/>
      <x:c r="H10007" s="139"/>
      <x:c r="I10007" s="266" t="n">
        <x:f>INT((ROW()-ROW($I$46))/((CARROT_CAP+1)*(MESCLUN_CAP+1)))</x:f>
        <x:v>15</x:v>
      </x:c>
      <x:c r="J10007" s="266" t="n">
        <x:f>MOD(INT((ROW()-ROW($I$46))/(MESCLUN_CAP+1)),CARROT_CAP+1)</x:f>
        <x:v>6</x:v>
      </x:c>
      <x:c r="K10007" s="266" t="n">
        <x:f>MOD(ROW()-ROW($I$46),MESCLUN_CAP+1)</x:f>
        <x:v>10</x:v>
      </x:c>
      <x:c r="L10007" s="266" t="n">
        <x:f>SUM(I10007:K10007)</x:f>
        <x:v>31</x:v>
      </x:c>
      <x:c r="M10007" s="267" t="n">
        <x:f>I10007*TOMATO_HOURS*WEEKS*(1+TOMATO_DIM)^I10007+J10007*CARROT_HOURS*WEEKS*(1+CARROT_DIM)^J10007+K10007*MESCLUN_HOURS*WEEKS*(1+MESCLUN_DIM)^K10007</x:f>
        <x:v>6357.551717338371</x:v>
      </x:c>
      <x:c r="N10007" s="267" t="n">
        <x:f>MAX(M10007-FARMER_HOURS,0)/TEMP_HOURS_PER_WORKER</x:f>
        <x:v>3.914966470373869</x:v>
      </x:c>
      <x:c r="O10007" s="268" t="n">
        <x:f>I10007*TOMATO_PRICE+J10007*CARROT_PRICE+K10007*MESCLUN_PRICE</x:f>
        <x:v>171564</x:v>
      </x:c>
      <x:c r="P10007" s="268" t="n">
        <x:f>I10007*TOMATO_FERTILIZER+J10007*CARROT_FERTILIZER+K10007*MESCLUN_FERTILIZER</x:f>
        <x:v>24640</x:v>
      </x:c>
      <x:c r="Q10007" s="268" t="n">
        <x:f>MIN(M10007,FARMER_HOURS)*FARMER_RATE+MAX(M10007-FARMER_HOURS,0)*TEMP_RATE</x:f>
        <x:v>122874.16175934672</x:v>
      </x:c>
      <x:c r="R10007" s="268" t="n">
        <x:f>O10007-P10007-Q10007-FIXED_COST</x:f>
        <x:v>4049.8382406532764</x:v>
      </x:c>
      <x:c r="S10007" s="139" t="str">
        <x:f>IF(AND(L10007&lt;=TOTAL_BED_CAP,N10007&lt;=TEMP_WORKER_CAP),"YES","NO")</x:f>
        <x:v>YES</x:v>
      </x:c>
      <x:c r="T10007" s="139" t="n">
        <x:f>IF(S10007="YES",R10007,-1E+99)</x:f>
        <x:v>4049.8382406532764</x:v>
      </x:c>
    </x:row>
    <x:row r="10008">
      <x:c r="A10008" s="139"/>
      <x:c r="B10008" s="139"/>
      <x:c r="C10008" s="139"/>
      <x:c r="D10008" s="139"/>
      <x:c r="E10008" s="139"/>
      <x:c r="F10008" s="139"/>
      <x:c r="G10008" s="139"/>
      <x:c r="H10008" s="139"/>
      <x:c r="I10008" s="266" t="n">
        <x:f>INT((ROW()-ROW($I$46))/((CARROT_CAP+1)*(MESCLUN_CAP+1)))</x:f>
        <x:v>15</x:v>
      </x:c>
      <x:c r="J10008" s="266" t="n">
        <x:f>MOD(INT((ROW()-ROW($I$46))/(MESCLUN_CAP+1)),CARROT_CAP+1)</x:f>
        <x:v>6</x:v>
      </x:c>
      <x:c r="K10008" s="266" t="n">
        <x:f>MOD(ROW()-ROW($I$46),MESCLUN_CAP+1)</x:f>
        <x:v>11</x:v>
      </x:c>
      <x:c r="L10008" s="266" t="n">
        <x:f>SUM(I10008:K10008)</x:f>
        <x:v>32</x:v>
      </x:c>
      <x:c r="M10008" s="267" t="n">
        <x:f>I10008*TOMATO_HOURS*WEEKS*(1+TOMATO_DIM)^I10008+J10008*CARROT_HOURS*WEEKS*(1+CARROT_DIM)^J10008+K10008*MESCLUN_HOURS*WEEKS*(1+MESCLUN_DIM)^K10008</x:f>
        <x:v>6415.509830431811</x:v>
      </x:c>
      <x:c r="N10008" s="267" t="n">
        <x:f>MAX(M10008-FARMER_HOURS,0)/TEMP_HOURS_PER_WORKER</x:f>
        <x:v>3.9552151600220906</x:v>
      </x:c>
      <x:c r="O10008" s="268" t="n">
        <x:f>I10008*TOMATO_PRICE+J10008*CARROT_PRICE+K10008*MESCLUN_PRICE</x:f>
        <x:v>174264</x:v>
      </x:c>
      <x:c r="P10008" s="268" t="n">
        <x:f>I10008*TOMATO_FERTILIZER+J10008*CARROT_FERTILIZER+K10008*MESCLUN_FERTILIZER</x:f>
        <x:v>25520</x:v>
      </x:c>
      <x:c r="Q10008" s="268" t="n">
        <x:f>MIN(M10008,FARMER_HOURS)*FARMER_RATE+MAX(M10008-FARMER_HOURS,0)*TEMP_RATE</x:f>
        <x:v>123880.37900055228</x:v>
      </x:c>
      <x:c r="R10008" s="268" t="n">
        <x:f>O10008-P10008-Q10008-FIXED_COST</x:f>
        <x:v>4863.620999447725</x:v>
      </x:c>
      <x:c r="S10008" s="139" t="str">
        <x:f>IF(AND(L10008&lt;=TOTAL_BED_CAP,N10008&lt;=TEMP_WORKER_CAP),"YES","NO")</x:f>
        <x:v>YES</x:v>
      </x:c>
      <x:c r="T10008" s="139" t="n">
        <x:f>IF(S10008="YES",R10008,-1E+99)</x:f>
        <x:v>4863.620999447725</x:v>
      </x:c>
    </x:row>
    <x:row r="10009">
      <x:c r="A10009" s="139"/>
      <x:c r="B10009" s="139"/>
      <x:c r="C10009" s="139"/>
      <x:c r="D10009" s="139"/>
      <x:c r="E10009" s="139"/>
      <x:c r="F10009" s="139"/>
      <x:c r="G10009" s="139"/>
      <x:c r="H10009" s="139"/>
      <x:c r="I10009" s="266" t="n">
        <x:f>INT((ROW()-ROW($I$46))/((CARROT_CAP+1)*(MESCLUN_CAP+1)))</x:f>
        <x:v>15</x:v>
      </x:c>
      <x:c r="J10009" s="266" t="n">
        <x:f>MOD(INT((ROW()-ROW($I$46))/(MESCLUN_CAP+1)),CARROT_CAP+1)</x:f>
        <x:v>6</x:v>
      </x:c>
      <x:c r="K10009" s="266" t="n">
        <x:f>MOD(ROW()-ROW($I$46),MESCLUN_CAP+1)</x:f>
        <x:v>12</x:v>
      </x:c>
      <x:c r="L10009" s="266" t="n">
        <x:f>SUM(I10009:K10009)</x:f>
        <x:v>33</x:v>
      </x:c>
      <x:c r="M10009" s="267" t="n">
        <x:f>I10009*TOMATO_HOURS*WEEKS*(1+TOMATO_DIM)^I10009+J10009*CARROT_HOURS*WEEKS*(1+CARROT_DIM)^J10009+K10009*MESCLUN_HOURS*WEEKS*(1+MESCLUN_DIM)^K10009</x:f>
        <x:v>6474.837283559875</x:v>
      </x:c>
      <x:c r="N10009" s="267" t="n">
        <x:f>MAX(M10009-FARMER_HOURS,0)/TEMP_HOURS_PER_WORKER</x:f>
        <x:v>3.9964147802499133</x:v>
      </x:c>
      <x:c r="O10009" s="268" t="n">
        <x:f>I10009*TOMATO_PRICE+J10009*CARROT_PRICE+K10009*MESCLUN_PRICE</x:f>
        <x:v>176964</x:v>
      </x:c>
      <x:c r="P10009" s="268" t="n">
        <x:f>I10009*TOMATO_FERTILIZER+J10009*CARROT_FERTILIZER+K10009*MESCLUN_FERTILIZER</x:f>
        <x:v>26400</x:v>
      </x:c>
      <x:c r="Q10009" s="268" t="n">
        <x:f>MIN(M10009,FARMER_HOURS)*FARMER_RATE+MAX(M10009-FARMER_HOURS,0)*TEMP_RATE</x:f>
        <x:v>124910.36950624782</x:v>
      </x:c>
      <x:c r="R10009" s="268" t="n">
        <x:f>O10009-P10009-Q10009-FIXED_COST</x:f>
        <x:v>5653.630493752178</x:v>
      </x:c>
      <x:c r="S10009" s="139" t="str">
        <x:f>IF(AND(L10009&lt;=TOTAL_BED_CAP,N10009&lt;=TEMP_WORKER_CAP),"YES","NO")</x:f>
        <x:v>YES</x:v>
      </x:c>
      <x:c r="T10009" s="139" t="n">
        <x:f>IF(S10009="YES",R10009,-1E+99)</x:f>
        <x:v>5653.630493752178</x:v>
      </x:c>
    </x:row>
    <x:row r="10010">
      <x:c r="A10010" s="139"/>
      <x:c r="B10010" s="139"/>
      <x:c r="C10010" s="139"/>
      <x:c r="D10010" s="139"/>
      <x:c r="E10010" s="139"/>
      <x:c r="F10010" s="139"/>
      <x:c r="G10010" s="139"/>
      <x:c r="H10010" s="139"/>
      <x:c r="I10010" s="266" t="n">
        <x:f>INT((ROW()-ROW($I$46))/((CARROT_CAP+1)*(MESCLUN_CAP+1)))</x:f>
        <x:v>15</x:v>
      </x:c>
      <x:c r="J10010" s="266" t="n">
        <x:f>MOD(INT((ROW()-ROW($I$46))/(MESCLUN_CAP+1)),CARROT_CAP+1)</x:f>
        <x:v>6</x:v>
      </x:c>
      <x:c r="K10010" s="266" t="n">
        <x:f>MOD(ROW()-ROW($I$46),MESCLUN_CAP+1)</x:f>
        <x:v>13</x:v>
      </x:c>
      <x:c r="L10010" s="266" t="n">
        <x:f>SUM(I10010:K10010)</x:f>
        <x:v>34</x:v>
      </x:c>
      <x:c r="M10010" s="267" t="n">
        <x:f>I10010*TOMATO_HOURS*WEEKS*(1+TOMATO_DIM)^I10010+J10010*CARROT_HOURS*WEEKS*(1+CARROT_DIM)^J10010+K10010*MESCLUN_HOURS*WEEKS*(1+MESCLUN_DIM)^K10010</x:f>
        <x:v>6535.559254268259</x:v>
      </x:c>
      <x:c r="N10010" s="267" t="n">
        <x:f>MAX(M10010-FARMER_HOURS,0)/TEMP_HOURS_PER_WORKER</x:f>
        <x:v>4.038582815464069</x:v>
      </x:c>
      <x:c r="O10010" s="268" t="n">
        <x:f>I10010*TOMATO_PRICE+J10010*CARROT_PRICE+K10010*MESCLUN_PRICE</x:f>
        <x:v>179664</x:v>
      </x:c>
      <x:c r="P10010" s="268" t="n">
        <x:f>I10010*TOMATO_FERTILIZER+J10010*CARROT_FERTILIZER+K10010*MESCLUN_FERTILIZER</x:f>
        <x:v>27280</x:v>
      </x:c>
      <x:c r="Q10010" s="268" t="n">
        <x:f>MIN(M10010,FARMER_HOURS)*FARMER_RATE+MAX(M10010-FARMER_HOURS,0)*TEMP_RATE</x:f>
        <x:v>125964.57038660171</x:v>
      </x:c>
      <x:c r="R10010" s="268" t="n">
        <x:f>O10010-P10010-Q10010-FIXED_COST</x:f>
        <x:v>6419.429613398286</x:v>
      </x:c>
      <x:c r="S10010" s="139" t="str">
        <x:f>IF(AND(L10010&lt;=TOTAL_BED_CAP,N10010&lt;=TEMP_WORKER_CAP),"YES","NO")</x:f>
        <x:v>NO</x:v>
      </x:c>
      <x:c r="T10010" s="139" t="n">
        <x:f>IF(S10010="YES",R10010,-1E+99)</x:f>
        <x:v>-1e+99</x:v>
      </x:c>
    </x:row>
    <x:row r="10011">
      <x:c r="A10011" s="139"/>
      <x:c r="B10011" s="139"/>
      <x:c r="C10011" s="139"/>
      <x:c r="D10011" s="139"/>
      <x:c r="E10011" s="139"/>
      <x:c r="F10011" s="139"/>
      <x:c r="G10011" s="139"/>
      <x:c r="H10011" s="139"/>
      <x:c r="I10011" s="266" t="n">
        <x:f>INT((ROW()-ROW($I$46))/((CARROT_CAP+1)*(MESCLUN_CAP+1)))</x:f>
        <x:v>15</x:v>
      </x:c>
      <x:c r="J10011" s="266" t="n">
        <x:f>MOD(INT((ROW()-ROW($I$46))/(MESCLUN_CAP+1)),CARROT_CAP+1)</x:f>
        <x:v>6</x:v>
      </x:c>
      <x:c r="K10011" s="266" t="n">
        <x:f>MOD(ROW()-ROW($I$46),MESCLUN_CAP+1)</x:f>
        <x:v>14</x:v>
      </x:c>
      <x:c r="L10011" s="266" t="n">
        <x:f>SUM(I10011:K10011)</x:f>
        <x:v>35</x:v>
      </x:c>
      <x:c r="M10011" s="267" t="n">
        <x:f>I10011*TOMATO_HOURS*WEEKS*(1+TOMATO_DIM)^I10011+J10011*CARROT_HOURS*WEEKS*(1+CARROT_DIM)^J10011+K10011*MESCLUN_HOURS*WEEKS*(1+MESCLUN_DIM)^K10011</x:f>
        <x:v>6597.70133558192</x:v>
      </x:c>
      <x:c r="N10011" s="267" t="n">
        <x:f>MAX(M10011-FARMER_HOURS,0)/TEMP_HOURS_PER_WORKER</x:f>
        <x:v>4.081737038598556</x:v>
      </x:c>
      <x:c r="O10011" s="268" t="n">
        <x:f>I10011*TOMATO_PRICE+J10011*CARROT_PRICE+K10011*MESCLUN_PRICE</x:f>
        <x:v>182364</x:v>
      </x:c>
      <x:c r="P10011" s="268" t="n">
        <x:f>I10011*TOMATO_FERTILIZER+J10011*CARROT_FERTILIZER+K10011*MESCLUN_FERTILIZER</x:f>
        <x:v>28160</x:v>
      </x:c>
      <x:c r="Q10011" s="268" t="n">
        <x:f>MIN(M10011,FARMER_HOURS)*FARMER_RATE+MAX(M10011-FARMER_HOURS,0)*TEMP_RATE</x:f>
        <x:v>127043.42596496388</x:v>
      </x:c>
      <x:c r="R10011" s="268" t="n">
        <x:f>O10011-P10011-Q10011-FIXED_COST</x:f>
        <x:v>7160.574035036116</x:v>
      </x:c>
      <x:c r="S10011" s="139" t="str">
        <x:f>IF(AND(L10011&lt;=TOTAL_BED_CAP,N10011&lt;=TEMP_WORKER_CAP),"YES","NO")</x:f>
        <x:v>NO</x:v>
      </x:c>
      <x:c r="T10011" s="139" t="n">
        <x:f>IF(S10011="YES",R10011,-1E+99)</x:f>
        <x:v>-1e+99</x:v>
      </x:c>
    </x:row>
    <x:row r="10012">
      <x:c r="A10012" s="139"/>
      <x:c r="B10012" s="139"/>
      <x:c r="C10012" s="139"/>
      <x:c r="D10012" s="139"/>
      <x:c r="E10012" s="139"/>
      <x:c r="F10012" s="139"/>
      <x:c r="G10012" s="139"/>
      <x:c r="H10012" s="139"/>
      <x:c r="I10012" s="266" t="n">
        <x:f>INT((ROW()-ROW($I$46))/((CARROT_CAP+1)*(MESCLUN_CAP+1)))</x:f>
        <x:v>15</x:v>
      </x:c>
      <x:c r="J10012" s="266" t="n">
        <x:f>MOD(INT((ROW()-ROW($I$46))/(MESCLUN_CAP+1)),CARROT_CAP+1)</x:f>
        <x:v>6</x:v>
      </x:c>
      <x:c r="K10012" s="266" t="n">
        <x:f>MOD(ROW()-ROW($I$46),MESCLUN_CAP+1)</x:f>
        <x:v>15</x:v>
      </x:c>
      <x:c r="L10012" s="266" t="n">
        <x:f>SUM(I10012:K10012)</x:f>
        <x:v>36</x:v>
      </x:c>
      <x:c r="M10012" s="267" t="n">
        <x:f>I10012*TOMATO_HOURS*WEEKS*(1+TOMATO_DIM)^I10012+J10012*CARROT_HOURS*WEEKS*(1+CARROT_DIM)^J10012+K10012*MESCLUN_HOURS*WEEKS*(1+MESCLUN_DIM)^K10012</x:f>
        <x:v>6661.2895424580665</x:v>
      </x:c>
      <x:c r="N10012" s="267" t="n">
        <x:f>MAX(M10012-FARMER_HOURS,0)/TEMP_HOURS_PER_WORKER</x:f>
        <x:v>4.12589551559588</x:v>
      </x:c>
      <x:c r="O10012" s="268" t="n">
        <x:f>I10012*TOMATO_PRICE+J10012*CARROT_PRICE+K10012*MESCLUN_PRICE</x:f>
        <x:v>185064</x:v>
      </x:c>
      <x:c r="P10012" s="268" t="n">
        <x:f>I10012*TOMATO_FERTILIZER+J10012*CARROT_FERTILIZER+K10012*MESCLUN_FERTILIZER</x:f>
        <x:v>29040</x:v>
      </x:c>
      <x:c r="Q10012" s="268" t="n">
        <x:f>MIN(M10012,FARMER_HOURS)*FARMER_RATE+MAX(M10012-FARMER_HOURS,0)*TEMP_RATE</x:f>
        <x:v>128147.38788989699</x:v>
      </x:c>
      <x:c r="R10012" s="268" t="n">
        <x:f>O10012-P10012-Q10012-FIXED_COST</x:f>
        <x:v>7876.612110103015</x:v>
      </x:c>
      <x:c r="S10012" s="139" t="str">
        <x:f>IF(AND(L10012&lt;=TOTAL_BED_CAP,N10012&lt;=TEMP_WORKER_CAP),"YES","NO")</x:f>
        <x:v>NO</x:v>
      </x:c>
      <x:c r="T10012" s="139" t="n">
        <x:f>IF(S10012="YES",R10012,-1E+99)</x:f>
        <x:v>-1e+99</x:v>
      </x:c>
    </x:row>
    <x:row r="10013">
      <x:c r="A10013" s="139"/>
      <x:c r="B10013" s="139"/>
      <x:c r="C10013" s="139"/>
      <x:c r="D10013" s="139"/>
      <x:c r="E10013" s="139"/>
      <x:c r="F10013" s="139"/>
      <x:c r="G10013" s="139"/>
      <x:c r="H10013" s="139"/>
      <x:c r="I10013" s="266" t="n">
        <x:f>INT((ROW()-ROW($I$46))/((CARROT_CAP+1)*(MESCLUN_CAP+1)))</x:f>
        <x:v>15</x:v>
      </x:c>
      <x:c r="J10013" s="266" t="n">
        <x:f>MOD(INT((ROW()-ROW($I$46))/(MESCLUN_CAP+1)),CARROT_CAP+1)</x:f>
        <x:v>6</x:v>
      </x:c>
      <x:c r="K10013" s="266" t="n">
        <x:f>MOD(ROW()-ROW($I$46),MESCLUN_CAP+1)</x:f>
        <x:v>16</x:v>
      </x:c>
      <x:c r="L10013" s="266" t="n">
        <x:f>SUM(I10013:K10013)</x:f>
        <x:v>37</x:v>
      </x:c>
      <x:c r="M10013" s="267" t="n">
        <x:f>I10013*TOMATO_HOURS*WEEKS*(1+TOMATO_DIM)^I10013+J10013*CARROT_HOURS*WEEKS*(1+CARROT_DIM)^J10013+K10013*MESCLUN_HOURS*WEEKS*(1+MESCLUN_DIM)^K10013</x:f>
        <x:v>6726.350318335555</x:v>
      </x:c>
      <x:c r="N10013" s="267" t="n">
        <x:f>MAX(M10013-FARMER_HOURS,0)/TEMP_HOURS_PER_WORKER</x:f>
        <x:v>4.1710766099552465</x:v>
      </x:c>
      <x:c r="O10013" s="268" t="n">
        <x:f>I10013*TOMATO_PRICE+J10013*CARROT_PRICE+K10013*MESCLUN_PRICE</x:f>
        <x:v>187764</x:v>
      </x:c>
      <x:c r="P10013" s="268" t="n">
        <x:f>I10013*TOMATO_FERTILIZER+J10013*CARROT_FERTILIZER+K10013*MESCLUN_FERTILIZER</x:f>
        <x:v>29920</x:v>
      </x:c>
      <x:c r="Q10013" s="268" t="n">
        <x:f>MIN(M10013,FARMER_HOURS)*FARMER_RATE+MAX(M10013-FARMER_HOURS,0)*TEMP_RATE</x:f>
        <x:v>129276.91524888117</x:v>
      </x:c>
      <x:c r="R10013" s="268" t="n">
        <x:f>O10013-P10013-Q10013-FIXED_COST</x:f>
        <x:v>8567.084751118833</x:v>
      </x:c>
      <x:c r="S10013" s="139" t="str">
        <x:f>IF(AND(L10013&lt;=TOTAL_BED_CAP,N10013&lt;=TEMP_WORKER_CAP),"YES","NO")</x:f>
        <x:v>NO</x:v>
      </x:c>
      <x:c r="T10013" s="139" t="n">
        <x:f>IF(S10013="YES",R10013,-1E+99)</x:f>
        <x:v>-1e+99</x:v>
      </x:c>
    </x:row>
    <x:row r="10014">
      <x:c r="A10014" s="139"/>
      <x:c r="B10014" s="139"/>
      <x:c r="C10014" s="139"/>
      <x:c r="D10014" s="139"/>
      <x:c r="E10014" s="139"/>
      <x:c r="F10014" s="139"/>
      <x:c r="G10014" s="139"/>
      <x:c r="H10014" s="139"/>
      <x:c r="I10014" s="266" t="n">
        <x:f>INT((ROW()-ROW($I$46))/((CARROT_CAP+1)*(MESCLUN_CAP+1)))</x:f>
        <x:v>15</x:v>
      </x:c>
      <x:c r="J10014" s="266" t="n">
        <x:f>MOD(INT((ROW()-ROW($I$46))/(MESCLUN_CAP+1)),CARROT_CAP+1)</x:f>
        <x:v>6</x:v>
      </x:c>
      <x:c r="K10014" s="266" t="n">
        <x:f>MOD(ROW()-ROW($I$46),MESCLUN_CAP+1)</x:f>
        <x:v>17</x:v>
      </x:c>
      <x:c r="L10014" s="266" t="n">
        <x:f>SUM(I10014:K10014)</x:f>
        <x:v>38</x:v>
      </x:c>
      <x:c r="M10014" s="267" t="n">
        <x:f>I10014*TOMATO_HOURS*WEEKS*(1+TOMATO_DIM)^I10014+J10014*CARROT_HOURS*WEEKS*(1+CARROT_DIM)^J10014+K10014*MESCLUN_HOURS*WEEKS*(1+MESCLUN_DIM)^K10014</x:f>
        <x:v>6792.910541782096</x:v>
      </x:c>
      <x:c r="N10014" s="267" t="n">
        <x:f>MAX(M10014-FARMER_HOURS,0)/TEMP_HOURS_PER_WORKER</x:f>
        <x:v>4.217298987348678</x:v>
      </x:c>
      <x:c r="O10014" s="268" t="n">
        <x:f>I10014*TOMATO_PRICE+J10014*CARROT_PRICE+K10014*MESCLUN_PRICE</x:f>
        <x:v>190464</x:v>
      </x:c>
      <x:c r="P10014" s="268" t="n">
        <x:f>I10014*TOMATO_FERTILIZER+J10014*CARROT_FERTILIZER+K10014*MESCLUN_FERTILIZER</x:f>
        <x:v>30800</x:v>
      </x:c>
      <x:c r="Q10014" s="268" t="n">
        <x:f>MIN(M10014,FARMER_HOURS)*FARMER_RATE+MAX(M10014-FARMER_HOURS,0)*TEMP_RATE</x:f>
        <x:v>130432.47468371694</x:v>
      </x:c>
      <x:c r="R10014" s="268" t="n">
        <x:f>O10014-P10014-Q10014-FIXED_COST</x:f>
        <x:v>9231.525316283063</x:v>
      </x:c>
      <x:c r="S10014" s="139" t="str">
        <x:f>IF(AND(L10014&lt;=TOTAL_BED_CAP,N10014&lt;=TEMP_WORKER_CAP),"YES","NO")</x:f>
        <x:v>NO</x:v>
      </x:c>
      <x:c r="T10014" s="139" t="n">
        <x:f>IF(S10014="YES",R10014,-1E+99)</x:f>
        <x:v>-1e+99</x:v>
      </x:c>
    </x:row>
    <x:row r="10015">
      <x:c r="A10015" s="139"/>
      <x:c r="B10015" s="139"/>
      <x:c r="C10015" s="139"/>
      <x:c r="D10015" s="139"/>
      <x:c r="E10015" s="139"/>
      <x:c r="F10015" s="139"/>
      <x:c r="G10015" s="139"/>
      <x:c r="H10015" s="139"/>
      <x:c r="I10015" s="266" t="n">
        <x:f>INT((ROW()-ROW($I$46))/((CARROT_CAP+1)*(MESCLUN_CAP+1)))</x:f>
        <x:v>15</x:v>
      </x:c>
      <x:c r="J10015" s="266" t="n">
        <x:f>MOD(INT((ROW()-ROW($I$46))/(MESCLUN_CAP+1)),CARROT_CAP+1)</x:f>
        <x:v>6</x:v>
      </x:c>
      <x:c r="K10015" s="266" t="n">
        <x:f>MOD(ROW()-ROW($I$46),MESCLUN_CAP+1)</x:f>
        <x:v>18</x:v>
      </x:c>
      <x:c r="L10015" s="266" t="n">
        <x:f>SUM(I10015:K10015)</x:f>
        <x:v>39</x:v>
      </x:c>
      <x:c r="M10015" s="267" t="n">
        <x:f>I10015*TOMATO_HOURS*WEEKS*(1+TOMATO_DIM)^I10015+J10015*CARROT_HOURS*WEEKS*(1+CARROT_DIM)^J10015+K10015*MESCLUN_HOURS*WEEKS*(1+MESCLUN_DIM)^K10015</x:f>
        <x:v>6860.997533240683</x:v>
      </x:c>
      <x:c r="N10015" s="267" t="n">
        <x:f>MAX(M10015-FARMER_HOURS,0)/TEMP_HOURS_PER_WORKER</x:f>
        <x:v>4.26458162030603</x:v>
      </x:c>
      <x:c r="O10015" s="268" t="n">
        <x:f>I10015*TOMATO_PRICE+J10015*CARROT_PRICE+K10015*MESCLUN_PRICE</x:f>
        <x:v>193164</x:v>
      </x:c>
      <x:c r="P10015" s="268" t="n">
        <x:f>I10015*TOMATO_FERTILIZER+J10015*CARROT_FERTILIZER+K10015*MESCLUN_FERTILIZER</x:f>
        <x:v>31680</x:v>
      </x:c>
      <x:c r="Q10015" s="268" t="n">
        <x:f>MIN(M10015,FARMER_HOURS)*FARMER_RATE+MAX(M10015-FARMER_HOURS,0)*TEMP_RATE</x:f>
        <x:v>131614.54050765076</x:v>
      </x:c>
      <x:c r="R10015" s="268" t="n">
        <x:f>O10015-P10015-Q10015-FIXED_COST</x:f>
        <x:v>9869.45949234924</x:v>
      </x:c>
      <x:c r="S10015" s="139" t="str">
        <x:f>IF(AND(L10015&lt;=TOTAL_BED_CAP,N10015&lt;=TEMP_WORKER_CAP),"YES","NO")</x:f>
        <x:v>NO</x:v>
      </x:c>
      <x:c r="T10015" s="139" t="n">
        <x:f>IF(S10015="YES",R10015,-1E+99)</x:f>
        <x:v>-1e+99</x:v>
      </x:c>
    </x:row>
    <x:row r="10016">
      <x:c r="A10016" s="139"/>
      <x:c r="B10016" s="139"/>
      <x:c r="C10016" s="139"/>
      <x:c r="D10016" s="139"/>
      <x:c r="E10016" s="139"/>
      <x:c r="F10016" s="139"/>
      <x:c r="G10016" s="139"/>
      <x:c r="H10016" s="139"/>
      <x:c r="I10016" s="266" t="n">
        <x:f>INT((ROW()-ROW($I$46))/((CARROT_CAP+1)*(MESCLUN_CAP+1)))</x:f>
        <x:v>15</x:v>
      </x:c>
      <x:c r="J10016" s="266" t="n">
        <x:f>MOD(INT((ROW()-ROW($I$46))/(MESCLUN_CAP+1)),CARROT_CAP+1)</x:f>
        <x:v>6</x:v>
      </x:c>
      <x:c r="K10016" s="266" t="n">
        <x:f>MOD(ROW()-ROW($I$46),MESCLUN_CAP+1)</x:f>
        <x:v>19</x:v>
      </x:c>
      <x:c r="L10016" s="266" t="n">
        <x:f>SUM(I10016:K10016)</x:f>
        <x:v>40</x:v>
      </x:c>
      <x:c r="M10016" s="267" t="n">
        <x:f>I10016*TOMATO_HOURS*WEEKS*(1+TOMATO_DIM)^I10016+J10016*CARROT_HOURS*WEEKS*(1+CARROT_DIM)^J10016+K10016*MESCLUN_HOURS*WEEKS*(1+MESCLUN_DIM)^K10016</x:f>
        <x:v>6930.6390618767055</x:v>
      </x:c>
      <x:c r="N10016" s="267" t="n">
        <x:f>MAX(M10016-FARMER_HOURS,0)/TEMP_HOURS_PER_WORKER</x:f>
        <x:v>4.312943792969934</x:v>
      </x:c>
      <x:c r="O10016" s="268" t="n">
        <x:f>I10016*TOMATO_PRICE+J10016*CARROT_PRICE+K10016*MESCLUN_PRICE</x:f>
        <x:v>195864</x:v>
      </x:c>
      <x:c r="P10016" s="268" t="n">
        <x:f>I10016*TOMATO_FERTILIZER+J10016*CARROT_FERTILIZER+K10016*MESCLUN_FERTILIZER</x:f>
        <x:v>32560</x:v>
      </x:c>
      <x:c r="Q10016" s="268" t="n">
        <x:f>MIN(M10016,FARMER_HOURS)*FARMER_RATE+MAX(M10016-FARMER_HOURS,0)*TEMP_RATE</x:f>
        <x:v>132823.59482424834</x:v>
      </x:c>
      <x:c r="R10016" s="268" t="n">
        <x:f>O10016-P10016-Q10016-FIXED_COST</x:f>
        <x:v>10480.405175751657</x:v>
      </x:c>
      <x:c r="S10016" s="139" t="str">
        <x:f>IF(AND(L10016&lt;=TOTAL_BED_CAP,N10016&lt;=TEMP_WORKER_CAP),"YES","NO")</x:f>
        <x:v>NO</x:v>
      </x:c>
      <x:c r="T10016" s="139" t="n">
        <x:f>IF(S10016="YES",R10016,-1E+99)</x:f>
        <x:v>-1e+99</x:v>
      </x:c>
    </x:row>
    <x:row r="10017">
      <x:c r="A10017" s="139"/>
      <x:c r="B10017" s="139"/>
      <x:c r="C10017" s="139"/>
      <x:c r="D10017" s="139"/>
      <x:c r="E10017" s="139"/>
      <x:c r="F10017" s="139"/>
      <x:c r="G10017" s="139"/>
      <x:c r="H10017" s="139"/>
      <x:c r="I10017" s="266" t="n">
        <x:f>INT((ROW()-ROW($I$46))/((CARROT_CAP+1)*(MESCLUN_CAP+1)))</x:f>
        <x:v>15</x:v>
      </x:c>
      <x:c r="J10017" s="266" t="n">
        <x:f>MOD(INT((ROW()-ROW($I$46))/(MESCLUN_CAP+1)),CARROT_CAP+1)</x:f>
        <x:v>6</x:v>
      </x:c>
      <x:c r="K10017" s="266" t="n">
        <x:f>MOD(ROW()-ROW($I$46),MESCLUN_CAP+1)</x:f>
        <x:v>20</x:v>
      </x:c>
      <x:c r="L10017" s="266" t="n">
        <x:f>SUM(I10017:K10017)</x:f>
        <x:v>41</x:v>
      </x:c>
      <x:c r="M10017" s="267" t="n">
        <x:f>I10017*TOMATO_HOURS*WEEKS*(1+TOMATO_DIM)^I10017+J10017*CARROT_HOURS*WEEKS*(1+CARROT_DIM)^J10017+K10017*MESCLUN_HOURS*WEEKS*(1+MESCLUN_DIM)^K10017</x:f>
        <x:v>7001.863352527182</x:v>
      </x:c>
      <x:c r="N10017" s="267" t="n">
        <x:f>MAX(M10017-FARMER_HOURS,0)/TEMP_HOURS_PER_WORKER</x:f>
        <x:v>4.3624051059216535</x:v>
      </x:c>
      <x:c r="O10017" s="268" t="n">
        <x:f>I10017*TOMATO_PRICE+J10017*CARROT_PRICE+K10017*MESCLUN_PRICE</x:f>
        <x:v>198564</x:v>
      </x:c>
      <x:c r="P10017" s="268" t="n">
        <x:f>I10017*TOMATO_FERTILIZER+J10017*CARROT_FERTILIZER+K10017*MESCLUN_FERTILIZER</x:f>
        <x:v>33440</x:v>
      </x:c>
      <x:c r="Q10017" s="268" t="n">
        <x:f>MIN(M10017,FARMER_HOURS)*FARMER_RATE+MAX(M10017-FARMER_HOURS,0)*TEMP_RATE</x:f>
        <x:v>134060.12764804135</x:v>
      </x:c>
      <x:c r="R10017" s="268" t="n">
        <x:f>O10017-P10017-Q10017-FIXED_COST</x:f>
        <x:v>11063.87235195865</x:v>
      </x:c>
      <x:c r="S10017" s="139" t="str">
        <x:f>IF(AND(L10017&lt;=TOTAL_BED_CAP,N10017&lt;=TEMP_WORKER_CAP),"YES","NO")</x:f>
        <x:v>NO</x:v>
      </x:c>
      <x:c r="T10017" s="139" t="n">
        <x:f>IF(S10017="YES",R10017,-1E+99)</x:f>
        <x:v>-1e+99</x:v>
      </x:c>
    </x:row>
    <x:row r="10018">
      <x:c r="A10018" s="139"/>
      <x:c r="B10018" s="139"/>
      <x:c r="C10018" s="139"/>
      <x:c r="D10018" s="139"/>
      <x:c r="E10018" s="139"/>
      <x:c r="F10018" s="139"/>
      <x:c r="G10018" s="139"/>
      <x:c r="H10018" s="139"/>
      <x:c r="I10018" s="266" t="n">
        <x:f>INT((ROW()-ROW($I$46))/((CARROT_CAP+1)*(MESCLUN_CAP+1)))</x:f>
        <x:v>15</x:v>
      </x:c>
      <x:c r="J10018" s="266" t="n">
        <x:f>MOD(INT((ROW()-ROW($I$46))/(MESCLUN_CAP+1)),CARROT_CAP+1)</x:f>
        <x:v>6</x:v>
      </x:c>
      <x:c r="K10018" s="266" t="n">
        <x:f>MOD(ROW()-ROW($I$46),MESCLUN_CAP+1)</x:f>
        <x:v>21</x:v>
      </x:c>
      <x:c r="L10018" s="266" t="n">
        <x:f>SUM(I10018:K10018)</x:f>
        <x:v>42</x:v>
      </x:c>
      <x:c r="M10018" s="267" t="n">
        <x:f>I10018*TOMATO_HOURS*WEEKS*(1+TOMATO_DIM)^I10018+J10018*CARROT_HOURS*WEEKS*(1+CARROT_DIM)^J10018+K10018*MESCLUN_HOURS*WEEKS*(1+MESCLUN_DIM)^K10018</x:f>
        <x:v>7074.699092753626</x:v>
      </x:c>
      <x:c r="N10018" s="267" t="n">
        <x:f>MAX(M10018-FARMER_HOURS,0)/TEMP_HOURS_PER_WORKER</x:f>
        <x:v>4.412985481078907</x:v>
      </x:c>
      <x:c r="O10018" s="268" t="n">
        <x:f>I10018*TOMATO_PRICE+J10018*CARROT_PRICE+K10018*MESCLUN_PRICE</x:f>
        <x:v>201264</x:v>
      </x:c>
      <x:c r="P10018" s="268" t="n">
        <x:f>I10018*TOMATO_FERTILIZER+J10018*CARROT_FERTILIZER+K10018*MESCLUN_FERTILIZER</x:f>
        <x:v>34320</x:v>
      </x:c>
      <x:c r="Q10018" s="268" t="n">
        <x:f>MIN(M10018,FARMER_HOURS)*FARMER_RATE+MAX(M10018-FARMER_HOURS,0)*TEMP_RATE</x:f>
        <x:v>135324.63702697266</x:v>
      </x:c>
      <x:c r="R10018" s="268" t="n">
        <x:f>O10018-P10018-Q10018-FIXED_COST</x:f>
        <x:v>11619.362973027339</x:v>
      </x:c>
      <x:c r="S10018" s="139" t="str">
        <x:f>IF(AND(L10018&lt;=TOTAL_BED_CAP,N10018&lt;=TEMP_WORKER_CAP),"YES","NO")</x:f>
        <x:v>NO</x:v>
      </x:c>
      <x:c r="T10018" s="139" t="n">
        <x:f>IF(S10018="YES",R10018,-1E+99)</x:f>
        <x:v>-1e+99</x:v>
      </x:c>
    </x:row>
    <x:row r="10019">
      <x:c r="A10019" s="139"/>
      <x:c r="B10019" s="139"/>
      <x:c r="C10019" s="139"/>
      <x:c r="D10019" s="139"/>
      <x:c r="E10019" s="139"/>
      <x:c r="F10019" s="139"/>
      <x:c r="G10019" s="139"/>
      <x:c r="H10019" s="139"/>
      <x:c r="I10019" s="266" t="n">
        <x:f>INT((ROW()-ROW($I$46))/((CARROT_CAP+1)*(MESCLUN_CAP+1)))</x:f>
        <x:v>15</x:v>
      </x:c>
      <x:c r="J10019" s="266" t="n">
        <x:f>MOD(INT((ROW()-ROW($I$46))/(MESCLUN_CAP+1)),CARROT_CAP+1)</x:f>
        <x:v>6</x:v>
      </x:c>
      <x:c r="K10019" s="266" t="n">
        <x:f>MOD(ROW()-ROW($I$46),MESCLUN_CAP+1)</x:f>
        <x:v>22</x:v>
      </x:c>
      <x:c r="L10019" s="266" t="n">
        <x:f>SUM(I10019:K10019)</x:f>
        <x:v>43</x:v>
      </x:c>
      <x:c r="M10019" s="267" t="n">
        <x:f>I10019*TOMATO_HOURS*WEEKS*(1+TOMATO_DIM)^I10019+J10019*CARROT_HOURS*WEEKS*(1+CARROT_DIM)^J10019+K10019*MESCLUN_HOURS*WEEKS*(1+MESCLUN_DIM)^K10019</x:f>
        <x:v>7149.175440000022</x:v>
      </x:c>
      <x:c r="N10019" s="267" t="n">
        <x:f>MAX(M10019-FARMER_HOURS,0)/TEMP_HOURS_PER_WORKER</x:f>
        <x:v>4.464705166666682</x:v>
      </x:c>
      <x:c r="O10019" s="268" t="n">
        <x:f>I10019*TOMATO_PRICE+J10019*CARROT_PRICE+K10019*MESCLUN_PRICE</x:f>
        <x:v>203964</x:v>
      </x:c>
      <x:c r="P10019" s="268" t="n">
        <x:f>I10019*TOMATO_FERTILIZER+J10019*CARROT_FERTILIZER+K10019*MESCLUN_FERTILIZER</x:f>
        <x:v>35200</x:v>
      </x:c>
      <x:c r="Q10019" s="268" t="n">
        <x:f>MIN(M10019,FARMER_HOURS)*FARMER_RATE+MAX(M10019-FARMER_HOURS,0)*TEMP_RATE</x:f>
        <x:v>136617.62916666706</x:v>
      </x:c>
      <x:c r="R10019" s="268" t="n">
        <x:f>O10019-P10019-Q10019-FIXED_COST</x:f>
        <x:v>12146.370833332941</x:v>
      </x:c>
      <x:c r="S10019" s="139" t="str">
        <x:f>IF(AND(L10019&lt;=TOTAL_BED_CAP,N10019&lt;=TEMP_WORKER_CAP),"YES","NO")</x:f>
        <x:v>NO</x:v>
      </x:c>
      <x:c r="T10019" s="139" t="n">
        <x:f>IF(S10019="YES",R10019,-1E+99)</x:f>
        <x:v>-1e+99</x:v>
      </x:c>
    </x:row>
    <x:row r="10020">
      <x:c r="A10020" s="139"/>
      <x:c r="B10020" s="139"/>
      <x:c r="C10020" s="139"/>
      <x:c r="D10020" s="139"/>
      <x:c r="E10020" s="139"/>
      <x:c r="F10020" s="139"/>
      <x:c r="G10020" s="139"/>
      <x:c r="H10020" s="139"/>
      <x:c r="I10020" s="266" t="n">
        <x:f>INT((ROW()-ROW($I$46))/((CARROT_CAP+1)*(MESCLUN_CAP+1)))</x:f>
        <x:v>15</x:v>
      </x:c>
      <x:c r="J10020" s="266" t="n">
        <x:f>MOD(INT((ROW()-ROW($I$46))/(MESCLUN_CAP+1)),CARROT_CAP+1)</x:f>
        <x:v>6</x:v>
      </x:c>
      <x:c r="K10020" s="266" t="n">
        <x:f>MOD(ROW()-ROW($I$46),MESCLUN_CAP+1)</x:f>
        <x:v>23</x:v>
      </x:c>
      <x:c r="L10020" s="266" t="n">
        <x:f>SUM(I10020:K10020)</x:f>
        <x:v>44</x:v>
      </x:c>
      <x:c r="M10020" s="267" t="n">
        <x:f>I10020*TOMATO_HOURS*WEEKS*(1+TOMATO_DIM)^I10020+J10020*CARROT_HOURS*WEEKS*(1+CARROT_DIM)^J10020+K10020*MESCLUN_HOURS*WEEKS*(1+MESCLUN_DIM)^K10020</x:f>
        <x:v>7225.3220288574585</x:v>
      </x:c>
      <x:c r="N10020" s="267" t="n">
        <x:f>MAX(M10020-FARMER_HOURS,0)/TEMP_HOURS_PER_WORKER</x:f>
        <x:v>4.517584742262124</x:v>
      </x:c>
      <x:c r="O10020" s="268" t="n">
        <x:f>I10020*TOMATO_PRICE+J10020*CARROT_PRICE+K10020*MESCLUN_PRICE</x:f>
        <x:v>206664</x:v>
      </x:c>
      <x:c r="P10020" s="268" t="n">
        <x:f>I10020*TOMATO_FERTILIZER+J10020*CARROT_FERTILIZER+K10020*MESCLUN_FERTILIZER</x:f>
        <x:v>36080</x:v>
      </x:c>
      <x:c r="Q10020" s="268" t="n">
        <x:f>MIN(M10020,FARMER_HOURS)*FARMER_RATE+MAX(M10020-FARMER_HOURS,0)*TEMP_RATE</x:f>
        <x:v>137939.6185565531</x:v>
      </x:c>
      <x:c r="R10020" s="268" t="n">
        <x:f>O10020-P10020-Q10020-FIXED_COST</x:f>
        <x:v>12644.38144344691</x:v>
      </x:c>
      <x:c r="S10020" s="139" t="str">
        <x:f>IF(AND(L10020&lt;=TOTAL_BED_CAP,N10020&lt;=TEMP_WORKER_CAP),"YES","NO")</x:f>
        <x:v>NO</x:v>
      </x:c>
      <x:c r="T10020" s="139" t="n">
        <x:f>IF(S10020="YES",R10020,-1E+99)</x:f>
        <x:v>-1e+99</x:v>
      </x:c>
    </x:row>
    <x:row r="10021">
      <x:c r="A10021" s="139"/>
      <x:c r="B10021" s="139"/>
      <x:c r="C10021" s="139"/>
      <x:c r="D10021" s="139"/>
      <x:c r="E10021" s="139"/>
      <x:c r="F10021" s="139"/>
      <x:c r="G10021" s="139"/>
      <x:c r="H10021" s="139"/>
      <x:c r="I10021" s="266" t="n">
        <x:f>INT((ROW()-ROW($I$46))/((CARROT_CAP+1)*(MESCLUN_CAP+1)))</x:f>
        <x:v>15</x:v>
      </x:c>
      <x:c r="J10021" s="266" t="n">
        <x:f>MOD(INT((ROW()-ROW($I$46))/(MESCLUN_CAP+1)),CARROT_CAP+1)</x:f>
        <x:v>6</x:v>
      </x:c>
      <x:c r="K10021" s="266" t="n">
        <x:f>MOD(ROW()-ROW($I$46),MESCLUN_CAP+1)</x:f>
        <x:v>24</x:v>
      </x:c>
      <x:c r="L10021" s="266" t="n">
        <x:f>SUM(I10021:K10021)</x:f>
        <x:v>45</x:v>
      </x:c>
      <x:c r="M10021" s="267" t="n">
        <x:f>I10021*TOMATO_HOURS*WEEKS*(1+TOMATO_DIM)^I10021+J10021*CARROT_HOURS*WEEKS*(1+CARROT_DIM)^J10021+K10021*MESCLUN_HOURS*WEEKS*(1+MESCLUN_DIM)^K10021</x:f>
        <x:v>7303.168978436954</x:v>
      </x:c>
      <x:c r="N10021" s="267" t="n">
        <x:f>MAX(M10021-FARMER_HOURS,0)/TEMP_HOURS_PER_WORKER</x:f>
        <x:v>4.571645123914551</x:v>
      </x:c>
      <x:c r="O10021" s="268" t="n">
        <x:f>I10021*TOMATO_PRICE+J10021*CARROT_PRICE+K10021*MESCLUN_PRICE</x:f>
        <x:v>209364</x:v>
      </x:c>
      <x:c r="P10021" s="268" t="n">
        <x:f>I10021*TOMATO_FERTILIZER+J10021*CARROT_FERTILIZER+K10021*MESCLUN_FERTILIZER</x:f>
        <x:v>36960</x:v>
      </x:c>
      <x:c r="Q10021" s="268" t="n">
        <x:f>MIN(M10021,FARMER_HOURS)*FARMER_RATE+MAX(M10021-FARMER_HOURS,0)*TEMP_RATE</x:f>
        <x:v>139291.12809786378</x:v>
      </x:c>
      <x:c r="R10021" s="268" t="n">
        <x:f>O10021-P10021-Q10021-FIXED_COST</x:f>
        <x:v>13112.87190213622</x:v>
      </x:c>
      <x:c r="S10021" s="139" t="str">
        <x:f>IF(AND(L10021&lt;=TOTAL_BED_CAP,N10021&lt;=TEMP_WORKER_CAP),"YES","NO")</x:f>
        <x:v>NO</x:v>
      </x:c>
      <x:c r="T10021" s="139" t="n">
        <x:f>IF(S10021="YES",R10021,-1E+99)</x:f>
        <x:v>-1e+99</x:v>
      </x:c>
    </x:row>
    <x:row r="10022">
      <x:c r="A10022" s="139"/>
      <x:c r="B10022" s="139"/>
      <x:c r="C10022" s="139"/>
      <x:c r="D10022" s="139"/>
      <x:c r="E10022" s="139"/>
      <x:c r="F10022" s="139"/>
      <x:c r="G10022" s="139"/>
      <x:c r="H10022" s="139"/>
      <x:c r="I10022" s="266" t="n">
        <x:f>INT((ROW()-ROW($I$46))/((CARROT_CAP+1)*(MESCLUN_CAP+1)))</x:f>
        <x:v>15</x:v>
      </x:c>
      <x:c r="J10022" s="266" t="n">
        <x:f>MOD(INT((ROW()-ROW($I$46))/(MESCLUN_CAP+1)),CARROT_CAP+1)</x:f>
        <x:v>6</x:v>
      </x:c>
      <x:c r="K10022" s="266" t="n">
        <x:f>MOD(ROW()-ROW($I$46),MESCLUN_CAP+1)</x:f>
        <x:v>25</x:v>
      </x:c>
      <x:c r="L10022" s="266" t="n">
        <x:f>SUM(I10022:K10022)</x:f>
        <x:v>46</x:v>
      </x:c>
      <x:c r="M10022" s="267" t="n">
        <x:f>I10022*TOMATO_HOURS*WEEKS*(1+TOMATO_DIM)^I10022+J10022*CARROT_HOURS*WEEKS*(1+CARROT_DIM)^J10022+K10022*MESCLUN_HOURS*WEEKS*(1+MESCLUN_DIM)^K10022</x:f>
        <x:v>7382.746899852052</x:v>
      </x:c>
      <x:c r="N10022" s="267" t="n">
        <x:f>MAX(M10022-FARMER_HOURS,0)/TEMP_HOURS_PER_WORKER</x:f>
        <x:v>4.626907569341703</x:v>
      </x:c>
      <x:c r="O10022" s="268" t="n">
        <x:f>I10022*TOMATO_PRICE+J10022*CARROT_PRICE+K10022*MESCLUN_PRICE</x:f>
        <x:v>212064</x:v>
      </x:c>
      <x:c r="P10022" s="268" t="n">
        <x:f>I10022*TOMATO_FERTILIZER+J10022*CARROT_FERTILIZER+K10022*MESCLUN_FERTILIZER</x:f>
        <x:v>37840</x:v>
      </x:c>
      <x:c r="Q10022" s="268" t="n">
        <x:f>MIN(M10022,FARMER_HOURS)*FARMER_RATE+MAX(M10022-FARMER_HOURS,0)*TEMP_RATE</x:f>
        <x:v>140672.68923354257</x:v>
      </x:c>
      <x:c r="R10022" s="268" t="n">
        <x:f>O10022-P10022-Q10022-FIXED_COST</x:f>
        <x:v>13551.310766457435</x:v>
      </x:c>
      <x:c r="S10022" s="139" t="str">
        <x:f>IF(AND(L10022&lt;=TOTAL_BED_CAP,N10022&lt;=TEMP_WORKER_CAP),"YES","NO")</x:f>
        <x:v>NO</x:v>
      </x:c>
      <x:c r="T10022" s="139" t="n">
        <x:f>IF(S10022="YES",R10022,-1E+99)</x:f>
        <x:v>-1e+99</x:v>
      </x:c>
    </x:row>
    <x:row r="10023">
      <x:c r="A10023" s="139"/>
      <x:c r="B10023" s="139"/>
      <x:c r="C10023" s="139"/>
      <x:c r="D10023" s="139"/>
      <x:c r="E10023" s="139"/>
      <x:c r="F10023" s="139"/>
      <x:c r="G10023" s="139"/>
      <x:c r="H10023" s="139"/>
      <x:c r="I10023" s="266" t="n">
        <x:f>INT((ROW()-ROW($I$46))/((CARROT_CAP+1)*(MESCLUN_CAP+1)))</x:f>
        <x:v>15</x:v>
      </x:c>
      <x:c r="J10023" s="266" t="n">
        <x:f>MOD(INT((ROW()-ROW($I$46))/(MESCLUN_CAP+1)),CARROT_CAP+1)</x:f>
        <x:v>6</x:v>
      </x:c>
      <x:c r="K10023" s="266" t="n">
        <x:f>MOD(ROW()-ROW($I$46),MESCLUN_CAP+1)</x:f>
        <x:v>26</x:v>
      </x:c>
      <x:c r="L10023" s="266" t="n">
        <x:f>SUM(I10023:K10023)</x:f>
        <x:v>47</x:v>
      </x:c>
      <x:c r="M10023" s="267" t="n">
        <x:f>I10023*TOMATO_HOURS*WEEKS*(1+TOMATO_DIM)^I10023+J10023*CARROT_HOURS*WEEKS*(1+CARROT_DIM)^J10023+K10023*MESCLUN_HOURS*WEEKS*(1+MESCLUN_DIM)^K10023</x:f>
        <x:v>7464.0869038127685</x:v>
      </x:c>
      <x:c r="N10023" s="267" t="n">
        <x:f>MAX(M10023-FARMER_HOURS,0)/TEMP_HOURS_PER_WORKER</x:f>
        <x:v>4.683393683203311</x:v>
      </x:c>
      <x:c r="O10023" s="268" t="n">
        <x:f>I10023*TOMATO_PRICE+J10023*CARROT_PRICE+K10023*MESCLUN_PRICE</x:f>
        <x:v>214764</x:v>
      </x:c>
      <x:c r="P10023" s="268" t="n">
        <x:f>I10023*TOMATO_FERTILIZER+J10023*CARROT_FERTILIZER+K10023*MESCLUN_FERTILIZER</x:f>
        <x:v>38720</x:v>
      </x:c>
      <x:c r="Q10023" s="268" t="n">
        <x:f>MIN(M10023,FARMER_HOURS)*FARMER_RATE+MAX(M10023-FARMER_HOURS,0)*TEMP_RATE</x:f>
        <x:v>142084.8420800828</x:v>
      </x:c>
      <x:c r="R10023" s="268" t="n">
        <x:f>O10023-P10023-Q10023-FIXED_COST</x:f>
        <x:v>13959.157919917197</x:v>
      </x:c>
      <x:c r="S10023" s="139" t="str">
        <x:f>IF(AND(L10023&lt;=TOTAL_BED_CAP,N10023&lt;=TEMP_WORKER_CAP),"YES","NO")</x:f>
        <x:v>NO</x:v>
      </x:c>
      <x:c r="T10023" s="139" t="n">
        <x:f>IF(S10023="YES",R10023,-1E+99)</x:f>
        <x:v>-1e+99</x:v>
      </x:c>
    </x:row>
    <x:row r="10024">
      <x:c r="A10024" s="139"/>
      <x:c r="B10024" s="139"/>
      <x:c r="C10024" s="139"/>
      <x:c r="D10024" s="139"/>
      <x:c r="E10024" s="139"/>
      <x:c r="F10024" s="139"/>
      <x:c r="G10024" s="139"/>
      <x:c r="H10024" s="139"/>
      <x:c r="I10024" s="266" t="n">
        <x:f>INT((ROW()-ROW($I$46))/((CARROT_CAP+1)*(MESCLUN_CAP+1)))</x:f>
        <x:v>15</x:v>
      </x:c>
      <x:c r="J10024" s="266" t="n">
        <x:f>MOD(INT((ROW()-ROW($I$46))/(MESCLUN_CAP+1)),CARROT_CAP+1)</x:f>
        <x:v>6</x:v>
      </x:c>
      <x:c r="K10024" s="266" t="n">
        <x:f>MOD(ROW()-ROW($I$46),MESCLUN_CAP+1)</x:f>
        <x:v>27</x:v>
      </x:c>
      <x:c r="L10024" s="266" t="n">
        <x:f>SUM(I10024:K10024)</x:f>
        <x:v>48</x:v>
      </x:c>
      <x:c r="M10024" s="267" t="n">
        <x:f>I10024*TOMATO_HOURS*WEEKS*(1+TOMATO_DIM)^I10024+J10024*CARROT_HOURS*WEEKS*(1+CARROT_DIM)^J10024+K10024*MESCLUN_HOURS*WEEKS*(1+MESCLUN_DIM)^K10024</x:f>
        <x:v>7547.220608332525</x:v>
      </x:c>
      <x:c r="N10024" s="267" t="n">
        <x:f>MAX(M10024-FARMER_HOURS,0)/TEMP_HOURS_PER_WORKER</x:f>
        <x:v>4.741125422453143</x:v>
      </x:c>
      <x:c r="O10024" s="268" t="n">
        <x:f>I10024*TOMATO_PRICE+J10024*CARROT_PRICE+K10024*MESCLUN_PRICE</x:f>
        <x:v>217464</x:v>
      </x:c>
      <x:c r="P10024" s="268" t="n">
        <x:f>I10024*TOMATO_FERTILIZER+J10024*CARROT_FERTILIZER+K10024*MESCLUN_FERTILIZER</x:f>
        <x:v>39600</x:v>
      </x:c>
      <x:c r="Q10024" s="268" t="n">
        <x:f>MIN(M10024,FARMER_HOURS)*FARMER_RATE+MAX(M10024-FARMER_HOURS,0)*TEMP_RATE</x:f>
        <x:v>143528.13556132856</x:v>
      </x:c>
      <x:c r="R10024" s="268" t="n">
        <x:f>O10024-P10024-Q10024-FIXED_COST</x:f>
        <x:v>14335.864438671444</x:v>
      </x:c>
      <x:c r="S10024" s="139" t="str">
        <x:f>IF(AND(L10024&lt;=TOTAL_BED_CAP,N10024&lt;=TEMP_WORKER_CAP),"YES","NO")</x:f>
        <x:v>NO</x:v>
      </x:c>
      <x:c r="T10024" s="139" t="n">
        <x:f>IF(S10024="YES",R10024,-1E+99)</x:f>
        <x:v>-1e+99</x:v>
      </x:c>
    </x:row>
    <x:row r="10025">
      <x:c r="A10025" s="139"/>
      <x:c r="B10025" s="139"/>
      <x:c r="C10025" s="139"/>
      <x:c r="D10025" s="139"/>
      <x:c r="E10025" s="139"/>
      <x:c r="F10025" s="139"/>
      <x:c r="G10025" s="139"/>
      <x:c r="H10025" s="139"/>
      <x:c r="I10025" s="266" t="n">
        <x:f>INT((ROW()-ROW($I$46))/((CARROT_CAP+1)*(MESCLUN_CAP+1)))</x:f>
        <x:v>15</x:v>
      </x:c>
      <x:c r="J10025" s="266" t="n">
        <x:f>MOD(INT((ROW()-ROW($I$46))/(MESCLUN_CAP+1)),CARROT_CAP+1)</x:f>
        <x:v>6</x:v>
      </x:c>
      <x:c r="K10025" s="266" t="n">
        <x:f>MOD(ROW()-ROW($I$46),MESCLUN_CAP+1)</x:f>
        <x:v>28</x:v>
      </x:c>
      <x:c r="L10025" s="266" t="n">
        <x:f>SUM(I10025:K10025)</x:f>
        <x:v>49</x:v>
      </x:c>
      <x:c r="M10025" s="267" t="n">
        <x:f>I10025*TOMATO_HOURS*WEEKS*(1+TOMATO_DIM)^I10025+J10025*CARROT_HOURS*WEEKS*(1+CARROT_DIM)^J10025+K10025*MESCLUN_HOURS*WEEKS*(1+MESCLUN_DIM)^K10025</x:f>
        <x:v>7632.180146549679</x:v>
      </x:c>
      <x:c r="N10025" s="267" t="n">
        <x:f>MAX(M10025-FARMER_HOURS,0)/TEMP_HOURS_PER_WORKER</x:f>
        <x:v>4.80012510177061</x:v>
      </x:c>
      <x:c r="O10025" s="268" t="n">
        <x:f>I10025*TOMATO_PRICE+J10025*CARROT_PRICE+K10025*MESCLUN_PRICE</x:f>
        <x:v>220164</x:v>
      </x:c>
      <x:c r="P10025" s="268" t="n">
        <x:f>I10025*TOMATO_FERTILIZER+J10025*CARROT_FERTILIZER+K10025*MESCLUN_FERTILIZER</x:f>
        <x:v>40480</x:v>
      </x:c>
      <x:c r="Q10025" s="268" t="n">
        <x:f>MIN(M10025,FARMER_HOURS)*FARMER_RATE+MAX(M10025-FARMER_HOURS,0)*TEMP_RATE</x:f>
        <x:v>145003.12754426524</x:v>
      </x:c>
      <x:c r="R10025" s="268" t="n">
        <x:f>O10025-P10025-Q10025-FIXED_COST</x:f>
        <x:v>14680.87245573476</x:v>
      </x:c>
      <x:c r="S10025" s="139" t="str">
        <x:f>IF(AND(L10025&lt;=TOTAL_BED_CAP,N10025&lt;=TEMP_WORKER_CAP),"YES","NO")</x:f>
        <x:v>NO</x:v>
      </x:c>
      <x:c r="T10025" s="139" t="n">
        <x:f>IF(S10025="YES",R10025,-1E+99)</x:f>
        <x:v>-1e+99</x:v>
      </x:c>
    </x:row>
    <x:row r="10026">
      <x:c r="A10026" s="139"/>
      <x:c r="B10026" s="139"/>
      <x:c r="C10026" s="139"/>
      <x:c r="D10026" s="139"/>
      <x:c r="E10026" s="139"/>
      <x:c r="F10026" s="139"/>
      <x:c r="G10026" s="139"/>
      <x:c r="H10026" s="139"/>
      <x:c r="I10026" s="266" t="n">
        <x:f>INT((ROW()-ROW($I$46))/((CARROT_CAP+1)*(MESCLUN_CAP+1)))</x:f>
        <x:v>15</x:v>
      </x:c>
      <x:c r="J10026" s="266" t="n">
        <x:f>MOD(INT((ROW()-ROW($I$46))/(MESCLUN_CAP+1)),CARROT_CAP+1)</x:f>
        <x:v>6</x:v>
      </x:c>
      <x:c r="K10026" s="266" t="n">
        <x:f>MOD(ROW()-ROW($I$46),MESCLUN_CAP+1)</x:f>
        <x:v>29</x:v>
      </x:c>
      <x:c r="L10026" s="266" t="n">
        <x:f>SUM(I10026:K10026)</x:f>
        <x:v>50</x:v>
      </x:c>
      <x:c r="M10026" s="267" t="n">
        <x:f>I10026*TOMATO_HOURS*WEEKS*(1+TOMATO_DIM)^I10026+J10026*CARROT_HOURS*WEEKS*(1+CARROT_DIM)^J10026+K10026*MESCLUN_HOURS*WEEKS*(1+MESCLUN_DIM)^K10026</x:f>
        <x:v>7718.998174665332</x:v>
      </x:c>
      <x:c r="N10026" s="267" t="n">
        <x:f>MAX(M10026-FARMER_HOURS,0)/TEMP_HOURS_PER_WORKER</x:f>
        <x:v>4.860415399073148</x:v>
      </x:c>
      <x:c r="O10026" s="268" t="n">
        <x:f>I10026*TOMATO_PRICE+J10026*CARROT_PRICE+K10026*MESCLUN_PRICE</x:f>
        <x:v>222864</x:v>
      </x:c>
      <x:c r="P10026" s="268" t="n">
        <x:f>I10026*TOMATO_FERTILIZER+J10026*CARROT_FERTILIZER+K10026*MESCLUN_FERTILIZER</x:f>
        <x:v>41360</x:v>
      </x:c>
      <x:c r="Q10026" s="268" t="n">
        <x:f>MIN(M10026,FARMER_HOURS)*FARMER_RATE+MAX(M10026-FARMER_HOURS,0)*TEMP_RATE</x:f>
        <x:v>146510.38497682867</x:v>
      </x:c>
      <x:c r="R10026" s="268" t="n">
        <x:f>O10026-P10026-Q10026-FIXED_COST</x:f>
        <x:v>14993.615023171325</x:v>
      </x:c>
      <x:c r="S10026" s="139" t="str">
        <x:f>IF(AND(L10026&lt;=TOTAL_BED_CAP,N10026&lt;=TEMP_WORKER_CAP),"YES","NO")</x:f>
        <x:v>NO</x:v>
      </x:c>
      <x:c r="T10026" s="139" t="n">
        <x:f>IF(S10026="YES",R10026,-1E+99)</x:f>
        <x:v>-1e+99</x:v>
      </x:c>
    </x:row>
    <x:row r="10027">
      <x:c r="A10027" s="139"/>
      <x:c r="B10027" s="139"/>
      <x:c r="C10027" s="139"/>
      <x:c r="D10027" s="139"/>
      <x:c r="E10027" s="139"/>
      <x:c r="F10027" s="139"/>
      <x:c r="G10027" s="139"/>
      <x:c r="H10027" s="139"/>
      <x:c r="I10027" s="266" t="n">
        <x:f>INT((ROW()-ROW($I$46))/((CARROT_CAP+1)*(MESCLUN_CAP+1)))</x:f>
        <x:v>15</x:v>
      </x:c>
      <x:c r="J10027" s="266" t="n">
        <x:f>MOD(INT((ROW()-ROW($I$46))/(MESCLUN_CAP+1)),CARROT_CAP+1)</x:f>
        <x:v>6</x:v>
      </x:c>
      <x:c r="K10027" s="266" t="n">
        <x:f>MOD(ROW()-ROW($I$46),MESCLUN_CAP+1)</x:f>
        <x:v>30</x:v>
      </x:c>
      <x:c r="L10027" s="266" t="n">
        <x:f>SUM(I10027:K10027)</x:f>
        <x:v>51</x:v>
      </x:c>
      <x:c r="M10027" s="267" t="n">
        <x:f>I10027*TOMATO_HOURS*WEEKS*(1+TOMATO_DIM)^I10027+J10027*CARROT_HOURS*WEEKS*(1+CARROT_DIM)^J10027+K10027*MESCLUN_HOURS*WEEKS*(1+MESCLUN_DIM)^K10027</x:f>
        <x:v>7807.707879999102</x:v>
      </x:c>
      <x:c r="N10027" s="267" t="n">
        <x:f>MAX(M10027-FARMER_HOURS,0)/TEMP_HOURS_PER_WORKER</x:f>
        <x:v>4.922019361110488</x:v>
      </x:c>
      <x:c r="O10027" s="268" t="n">
        <x:f>I10027*TOMATO_PRICE+J10027*CARROT_PRICE+K10027*MESCLUN_PRICE</x:f>
        <x:v>225564</x:v>
      </x:c>
      <x:c r="P10027" s="268" t="n">
        <x:f>I10027*TOMATO_FERTILIZER+J10027*CARROT_FERTILIZER+K10027*MESCLUN_FERTILIZER</x:f>
        <x:v>42240</x:v>
      </x:c>
      <x:c r="Q10027" s="268" t="n">
        <x:f>MIN(M10027,FARMER_HOURS)*FARMER_RATE+MAX(M10027-FARMER_HOURS,0)*TEMP_RATE</x:f>
        <x:v>148050.4840277622</x:v>
      </x:c>
      <x:c r="R10027" s="268" t="n">
        <x:f>O10027-P10027-Q10027-FIXED_COST</x:f>
        <x:v>15273.515972237801</x:v>
      </x:c>
      <x:c r="S10027" s="139" t="str">
        <x:f>IF(AND(L10027&lt;=TOTAL_BED_CAP,N10027&lt;=TEMP_WORKER_CAP),"YES","NO")</x:f>
        <x:v>NO</x:v>
      </x:c>
      <x:c r="T10027" s="139" t="n">
        <x:f>IF(S10027="YES",R10027,-1E+99)</x:f>
        <x:v>-1e+99</x:v>
      </x:c>
    </x:row>
    <x:row r="10028">
      <x:c r="A10028" s="139"/>
      <x:c r="B10028" s="139"/>
      <x:c r="C10028" s="139"/>
      <x:c r="D10028" s="139"/>
      <x:c r="E10028" s="139"/>
      <x:c r="F10028" s="139"/>
      <x:c r="G10028" s="139"/>
      <x:c r="H10028" s="139"/>
      <x:c r="I10028" s="266" t="n">
        <x:f>INT((ROW()-ROW($I$46))/((CARROT_CAP+1)*(MESCLUN_CAP+1)))</x:f>
        <x:v>15</x:v>
      </x:c>
      <x:c r="J10028" s="266" t="n">
        <x:f>MOD(INT((ROW()-ROW($I$46))/(MESCLUN_CAP+1)),CARROT_CAP+1)</x:f>
        <x:v>7</x:v>
      </x:c>
      <x:c r="K10028" s="266" t="n">
        <x:f>MOD(ROW()-ROW($I$46),MESCLUN_CAP+1)</x:f>
        <x:v>0</x:v>
      </x:c>
      <x:c r="L10028" s="266" t="n">
        <x:f>SUM(I10028:K10028)</x:f>
        <x:v>22</x:v>
      </x:c>
      <x:c r="M10028" s="267" t="n">
        <x:f>I10028*TOMATO_HOURS*WEEKS*(1+TOMATO_DIM)^I10028+J10028*CARROT_HOURS*WEEKS*(1+CARROT_DIM)^J10028+K10028*MESCLUN_HOURS*WEEKS*(1+MESCLUN_DIM)^K10028</x:f>
        <x:v>5888.90903698146</x:v>
      </x:c>
      <x:c r="N10028" s="267" t="n">
        <x:f>MAX(M10028-FARMER_HOURS,0)/TEMP_HOURS_PER_WORKER</x:f>
        <x:v>3.5895201645704584</x:v>
      </x:c>
      <x:c r="O10028" s="268" t="n">
        <x:f>I10028*TOMATO_PRICE+J10028*CARROT_PRICE+K10028*MESCLUN_PRICE</x:f>
        <x:v>146658</x:v>
      </x:c>
      <x:c r="P10028" s="268" t="n">
        <x:f>I10028*TOMATO_FERTILIZER+J10028*CARROT_FERTILIZER+K10028*MESCLUN_FERTILIZER</x:f>
        <x:v>16280</x:v>
      </x:c>
      <x:c r="Q10028" s="268" t="n">
        <x:f>MIN(M10028,FARMER_HOURS)*FARMER_RATE+MAX(M10028-FARMER_HOURS,0)*TEMP_RATE</x:f>
        <x:v>114738.00411426146</x:v>
      </x:c>
      <x:c r="R10028" s="268" t="n">
        <x:f>O10028-P10028-Q10028-FIXED_COST</x:f>
        <x:v>-4360.004114261465</x:v>
      </x:c>
      <x:c r="S10028" s="139" t="str">
        <x:f>IF(AND(L10028&lt;=TOTAL_BED_CAP,N10028&lt;=TEMP_WORKER_CAP),"YES","NO")</x:f>
        <x:v>YES</x:v>
      </x:c>
      <x:c r="T10028" s="139" t="n">
        <x:f>IF(S10028="YES",R10028,-1E+99)</x:f>
        <x:v>-4360.004114261465</x:v>
      </x:c>
    </x:row>
    <x:row r="10029">
      <x:c r="A10029" s="139"/>
      <x:c r="B10029" s="139"/>
      <x:c r="C10029" s="139"/>
      <x:c r="D10029" s="139"/>
      <x:c r="E10029" s="139"/>
      <x:c r="F10029" s="139"/>
      <x:c r="G10029" s="139"/>
      <x:c r="H10029" s="139"/>
      <x:c r="I10029" s="266" t="n">
        <x:f>INT((ROW()-ROW($I$46))/((CARROT_CAP+1)*(MESCLUN_CAP+1)))</x:f>
        <x:v>15</x:v>
      </x:c>
      <x:c r="J10029" s="266" t="n">
        <x:f>MOD(INT((ROW()-ROW($I$46))/(MESCLUN_CAP+1)),CARROT_CAP+1)</x:f>
        <x:v>7</x:v>
      </x:c>
      <x:c r="K10029" s="266" t="n">
        <x:f>MOD(ROW()-ROW($I$46),MESCLUN_CAP+1)</x:f>
        <x:v>1</x:v>
      </x:c>
      <x:c r="L10029" s="266" t="n">
        <x:f>SUM(I10029:K10029)</x:f>
        <x:v>23</x:v>
      </x:c>
      <x:c r="M10029" s="267" t="n">
        <x:f>I10029*TOMATO_HOURS*WEEKS*(1+TOMATO_DIM)^I10029+J10029*CARROT_HOURS*WEEKS*(1+CARROT_DIM)^J10029+K10029*MESCLUN_HOURS*WEEKS*(1+MESCLUN_DIM)^K10029</x:f>
        <x:v>5934.47153698146</x:v>
      </x:c>
      <x:c r="N10029" s="267" t="n">
        <x:f>MAX(M10029-FARMER_HOURS,0)/TEMP_HOURS_PER_WORKER</x:f>
        <x:v>3.6211607895704585</x:v>
      </x:c>
      <x:c r="O10029" s="268" t="n">
        <x:f>I10029*TOMATO_PRICE+J10029*CARROT_PRICE+K10029*MESCLUN_PRICE</x:f>
        <x:v>149358</x:v>
      </x:c>
      <x:c r="P10029" s="268" t="n">
        <x:f>I10029*TOMATO_FERTILIZER+J10029*CARROT_FERTILIZER+K10029*MESCLUN_FERTILIZER</x:f>
        <x:v>17160</x:v>
      </x:c>
      <x:c r="Q10029" s="268" t="n">
        <x:f>MIN(M10029,FARMER_HOURS)*FARMER_RATE+MAX(M10029-FARMER_HOURS,0)*TEMP_RATE</x:f>
        <x:v>115529.01973926146</x:v>
      </x:c>
      <x:c r="R10029" s="268" t="n">
        <x:f>O10029-P10029-Q10029-FIXED_COST</x:f>
        <x:v>-3331.0197392614646</x:v>
      </x:c>
      <x:c r="S10029" s="139" t="str">
        <x:f>IF(AND(L10029&lt;=TOTAL_BED_CAP,N10029&lt;=TEMP_WORKER_CAP),"YES","NO")</x:f>
        <x:v>YES</x:v>
      </x:c>
      <x:c r="T10029" s="139" t="n">
        <x:f>IF(S10029="YES",R10029,-1E+99)</x:f>
        <x:v>-3331.0197392614646</x:v>
      </x:c>
    </x:row>
    <x:row r="10030">
      <x:c r="A10030" s="139"/>
      <x:c r="B10030" s="139"/>
      <x:c r="C10030" s="139"/>
      <x:c r="D10030" s="139"/>
      <x:c r="E10030" s="139"/>
      <x:c r="F10030" s="139"/>
      <x:c r="G10030" s="139"/>
      <x:c r="H10030" s="139"/>
      <x:c r="I10030" s="266" t="n">
        <x:f>INT((ROW()-ROW($I$46))/((CARROT_CAP+1)*(MESCLUN_CAP+1)))</x:f>
        <x:v>15</x:v>
      </x:c>
      <x:c r="J10030" s="266" t="n">
        <x:f>MOD(INT((ROW()-ROW($I$46))/(MESCLUN_CAP+1)),CARROT_CAP+1)</x:f>
        <x:v>7</x:v>
      </x:c>
      <x:c r="K10030" s="266" t="n">
        <x:f>MOD(ROW()-ROW($I$46),MESCLUN_CAP+1)</x:f>
        <x:v>2</x:v>
      </x:c>
      <x:c r="L10030" s="266" t="n">
        <x:f>SUM(I10030:K10030)</x:f>
        <x:v>24</x:v>
      </x:c>
      <x:c r="M10030" s="267" t="n">
        <x:f>I10030*TOMATO_HOURS*WEEKS*(1+TOMATO_DIM)^I10030+J10030*CARROT_HOURS*WEEKS*(1+CARROT_DIM)^J10030+K10030*MESCLUN_HOURS*WEEKS*(1+MESCLUN_DIM)^K10030</x:f>
        <x:v>5981.173099481461</x:v>
      </x:c>
      <x:c r="N10030" s="267" t="n">
        <x:f>MAX(M10030-FARMER_HOURS,0)/TEMP_HOURS_PER_WORKER</x:f>
        <x:v>3.653592430195459</x:v>
      </x:c>
      <x:c r="O10030" s="268" t="n">
        <x:f>I10030*TOMATO_PRICE+J10030*CARROT_PRICE+K10030*MESCLUN_PRICE</x:f>
        <x:v>152058</x:v>
      </x:c>
      <x:c r="P10030" s="268" t="n">
        <x:f>I10030*TOMATO_FERTILIZER+J10030*CARROT_FERTILIZER+K10030*MESCLUN_FERTILIZER</x:f>
        <x:v>18040</x:v>
      </x:c>
      <x:c r="Q10030" s="268" t="n">
        <x:f>MIN(M10030,FARMER_HOURS)*FARMER_RATE+MAX(M10030-FARMER_HOURS,0)*TEMP_RATE</x:f>
        <x:v>116339.81075488646</x:v>
      </x:c>
      <x:c r="R10030" s="268" t="n">
        <x:f>O10030-P10030-Q10030-FIXED_COST</x:f>
        <x:v>-2321.8107548864646</x:v>
      </x:c>
      <x:c r="S10030" s="139" t="str">
        <x:f>IF(AND(L10030&lt;=TOTAL_BED_CAP,N10030&lt;=TEMP_WORKER_CAP),"YES","NO")</x:f>
        <x:v>YES</x:v>
      </x:c>
      <x:c r="T10030" s="139" t="n">
        <x:f>IF(S10030="YES",R10030,-1E+99)</x:f>
        <x:v>-2321.8107548864646</x:v>
      </x:c>
    </x:row>
    <x:row r="10031">
      <x:c r="A10031" s="139"/>
      <x:c r="B10031" s="139"/>
      <x:c r="C10031" s="139"/>
      <x:c r="D10031" s="139"/>
      <x:c r="E10031" s="139"/>
      <x:c r="F10031" s="139"/>
      <x:c r="G10031" s="139"/>
      <x:c r="H10031" s="139"/>
      <x:c r="I10031" s="266" t="n">
        <x:f>INT((ROW()-ROW($I$46))/((CARROT_CAP+1)*(MESCLUN_CAP+1)))</x:f>
        <x:v>15</x:v>
      </x:c>
      <x:c r="J10031" s="266" t="n">
        <x:f>MOD(INT((ROW()-ROW($I$46))/(MESCLUN_CAP+1)),CARROT_CAP+1)</x:f>
        <x:v>7</x:v>
      </x:c>
      <x:c r="K10031" s="266" t="n">
        <x:f>MOD(ROW()-ROW($I$46),MESCLUN_CAP+1)</x:f>
        <x:v>3</x:v>
      </x:c>
      <x:c r="L10031" s="266" t="n">
        <x:f>SUM(I10031:K10031)</x:f>
        <x:v>25</x:v>
      </x:c>
      <x:c r="M10031" s="267" t="n">
        <x:f>I10031*TOMATO_HOURS*WEEKS*(1+TOMATO_DIM)^I10031+J10031*CARROT_HOURS*WEEKS*(1+CARROT_DIM)^J10031+K10031*MESCLUN_HOURS*WEEKS*(1+MESCLUN_DIM)^K10031</x:f>
        <x:v>6029.035081903336</x:v>
      </x:c>
      <x:c r="N10031" s="267" t="n">
        <x:f>MAX(M10031-FARMER_HOURS,0)/TEMP_HOURS_PER_WORKER</x:f>
        <x:v>3.6868299179884274</x:v>
      </x:c>
      <x:c r="O10031" s="268" t="n">
        <x:f>I10031*TOMATO_PRICE+J10031*CARROT_PRICE+K10031*MESCLUN_PRICE</x:f>
        <x:v>154758</x:v>
      </x:c>
      <x:c r="P10031" s="268" t="n">
        <x:f>I10031*TOMATO_FERTILIZER+J10031*CARROT_FERTILIZER+K10031*MESCLUN_FERTILIZER</x:f>
        <x:v>18920</x:v>
      </x:c>
      <x:c r="Q10031" s="268" t="n">
        <x:f>MIN(M10031,FARMER_HOURS)*FARMER_RATE+MAX(M10031-FARMER_HOURS,0)*TEMP_RATE</x:f>
        <x:v>117170.74794971068</x:v>
      </x:c>
      <x:c r="R10031" s="268" t="n">
        <x:f>O10031-P10031-Q10031-FIXED_COST</x:f>
        <x:v>-1332.7479497106833</x:v>
      </x:c>
      <x:c r="S10031" s="139" t="str">
        <x:f>IF(AND(L10031&lt;=TOTAL_BED_CAP,N10031&lt;=TEMP_WORKER_CAP),"YES","NO")</x:f>
        <x:v>YES</x:v>
      </x:c>
      <x:c r="T10031" s="139" t="n">
        <x:f>IF(S10031="YES",R10031,-1E+99)</x:f>
        <x:v>-1332.7479497106833</x:v>
      </x:c>
    </x:row>
    <x:row r="10032">
      <x:c r="A10032" s="139"/>
      <x:c r="B10032" s="139"/>
      <x:c r="C10032" s="139"/>
      <x:c r="D10032" s="139"/>
      <x:c r="E10032" s="139"/>
      <x:c r="F10032" s="139"/>
      <x:c r="G10032" s="139"/>
      <x:c r="H10032" s="139"/>
      <x:c r="I10032" s="266" t="n">
        <x:f>INT((ROW()-ROW($I$46))/((CARROT_CAP+1)*(MESCLUN_CAP+1)))</x:f>
        <x:v>15</x:v>
      </x:c>
      <x:c r="J10032" s="266" t="n">
        <x:f>MOD(INT((ROW()-ROW($I$46))/(MESCLUN_CAP+1)),CARROT_CAP+1)</x:f>
        <x:v>7</x:v>
      </x:c>
      <x:c r="K10032" s="266" t="n">
        <x:f>MOD(ROW()-ROW($I$46),MESCLUN_CAP+1)</x:f>
        <x:v>4</x:v>
      </x:c>
      <x:c r="L10032" s="266" t="n">
        <x:f>SUM(I10032:K10032)</x:f>
        <x:v>26</x:v>
      </x:c>
      <x:c r="M10032" s="267" t="n">
        <x:f>I10032*TOMATO_HOURS*WEEKS*(1+TOMATO_DIM)^I10032+J10032*CARROT_HOURS*WEEKS*(1+CARROT_DIM)^J10032+K10032*MESCLUN_HOURS*WEEKS*(1+MESCLUN_DIM)^K10032</x:f>
        <x:v>6078.079197625992</x:v>
      </x:c>
      <x:c r="N10032" s="267" t="n">
        <x:f>MAX(M10032-FARMER_HOURS,0)/TEMP_HOURS_PER_WORKER</x:f>
        <x:v>3.7208883316847166</x:v>
      </x:c>
      <x:c r="O10032" s="268" t="n">
        <x:f>I10032*TOMATO_PRICE+J10032*CARROT_PRICE+K10032*MESCLUN_PRICE</x:f>
        <x:v>157458</x:v>
      </x:c>
      <x:c r="P10032" s="268" t="n">
        <x:f>I10032*TOMATO_FERTILIZER+J10032*CARROT_FERTILIZER+K10032*MESCLUN_FERTILIZER</x:f>
        <x:v>19800</x:v>
      </x:c>
      <x:c r="Q10032" s="268" t="n">
        <x:f>MIN(M10032,FARMER_HOURS)*FARMER_RATE+MAX(M10032-FARMER_HOURS,0)*TEMP_RATE</x:f>
        <x:v>118022.20829211791</x:v>
      </x:c>
      <x:c r="R10032" s="268" t="n">
        <x:f>O10032-P10032-Q10032-FIXED_COST</x:f>
        <x:v>-364.2082921179099</x:v>
      </x:c>
      <x:c r="S10032" s="139" t="str">
        <x:f>IF(AND(L10032&lt;=TOTAL_BED_CAP,N10032&lt;=TEMP_WORKER_CAP),"YES","NO")</x:f>
        <x:v>YES</x:v>
      </x:c>
      <x:c r="T10032" s="139" t="n">
        <x:f>IF(S10032="YES",R10032,-1E+99)</x:f>
        <x:v>-364.2082921179099</x:v>
      </x:c>
    </x:row>
    <x:row r="10033">
      <x:c r="A10033" s="139"/>
      <x:c r="B10033" s="139"/>
      <x:c r="C10033" s="139"/>
      <x:c r="D10033" s="139"/>
      <x:c r="E10033" s="139"/>
      <x:c r="F10033" s="139"/>
      <x:c r="G10033" s="139"/>
      <x:c r="H10033" s="139"/>
      <x:c r="I10033" s="266" t="n">
        <x:f>INT((ROW()-ROW($I$46))/((CARROT_CAP+1)*(MESCLUN_CAP+1)))</x:f>
        <x:v>15</x:v>
      </x:c>
      <x:c r="J10033" s="266" t="n">
        <x:f>MOD(INT((ROW()-ROW($I$46))/(MESCLUN_CAP+1)),CARROT_CAP+1)</x:f>
        <x:v>7</x:v>
      </x:c>
      <x:c r="K10033" s="266" t="n">
        <x:f>MOD(ROW()-ROW($I$46),MESCLUN_CAP+1)</x:f>
        <x:v>5</x:v>
      </x:c>
      <x:c r="L10033" s="266" t="n">
        <x:f>SUM(I10033:K10033)</x:f>
        <x:v>27</x:v>
      </x:c>
      <x:c r="M10033" s="267" t="n">
        <x:f>I10033*TOMATO_HOURS*WEEKS*(1+TOMATO_DIM)^I10033+J10033*CARROT_HOURS*WEEKS*(1+CARROT_DIM)^J10033+K10033*MESCLUN_HOURS*WEEKS*(1+MESCLUN_DIM)^K10033</x:f>
        <x:v>6128.327521547195</x:v>
      </x:c>
      <x:c r="N10033" s="267" t="n">
        <x:f>MAX(M10033-FARMER_HOURS,0)/TEMP_HOURS_PER_WORKER</x:f>
        <x:v>3.755783001074441</x:v>
      </x:c>
      <x:c r="O10033" s="268" t="n">
        <x:f>I10033*TOMATO_PRICE+J10033*CARROT_PRICE+K10033*MESCLUN_PRICE</x:f>
        <x:v>160158</x:v>
      </x:c>
      <x:c r="P10033" s="268" t="n">
        <x:f>I10033*TOMATO_FERTILIZER+J10033*CARROT_FERTILIZER+K10033*MESCLUN_FERTILIZER</x:f>
        <x:v>20680</x:v>
      </x:c>
      <x:c r="Q10033" s="268" t="n">
        <x:f>MIN(M10033,FARMER_HOURS)*FARMER_RATE+MAX(M10033-FARMER_HOURS,0)*TEMP_RATE</x:f>
        <x:v>118894.57502686101</x:v>
      </x:c>
      <x:c r="R10033" s="268" t="n">
        <x:f>O10033-P10033-Q10033-FIXED_COST</x:f>
        <x:v>583.4249731389864</x:v>
      </x:c>
      <x:c r="S10033" s="139" t="str">
        <x:f>IF(AND(L10033&lt;=TOTAL_BED_CAP,N10033&lt;=TEMP_WORKER_CAP),"YES","NO")</x:f>
        <x:v>YES</x:v>
      </x:c>
      <x:c r="T10033" s="139" t="n">
        <x:f>IF(S10033="YES",R10033,-1E+99)</x:f>
        <x:v>583.4249731389864</x:v>
      </x:c>
    </x:row>
    <x:row r="10034">
      <x:c r="A10034" s="139"/>
      <x:c r="B10034" s="139"/>
      <x:c r="C10034" s="139"/>
      <x:c r="D10034" s="139"/>
      <x:c r="E10034" s="139"/>
      <x:c r="F10034" s="139"/>
      <x:c r="G10034" s="139"/>
      <x:c r="H10034" s="139"/>
      <x:c r="I10034" s="266" t="n">
        <x:f>INT((ROW()-ROW($I$46))/((CARROT_CAP+1)*(MESCLUN_CAP+1)))</x:f>
        <x:v>15</x:v>
      </x:c>
      <x:c r="J10034" s="266" t="n">
        <x:f>MOD(INT((ROW()-ROW($I$46))/(MESCLUN_CAP+1)),CARROT_CAP+1)</x:f>
        <x:v>7</x:v>
      </x:c>
      <x:c r="K10034" s="266" t="n">
        <x:f>MOD(ROW()-ROW($I$46),MESCLUN_CAP+1)</x:f>
        <x:v>6</x:v>
      </x:c>
      <x:c r="L10034" s="266" t="n">
        <x:f>SUM(I10034:K10034)</x:f>
        <x:v>28</x:v>
      </x:c>
      <x:c r="M10034" s="267" t="n">
        <x:f>I10034*TOMATO_HOURS*WEEKS*(1+TOMATO_DIM)^I10034+J10034*CARROT_HOURS*WEEKS*(1+CARROT_DIM)^J10034+K10034*MESCLUN_HOURS*WEEKS*(1+MESCLUN_DIM)^K10034</x:f>
        <x:v>6179.802495728828</x:v>
      </x:c>
      <x:c r="N10034" s="267" t="n">
        <x:f>MAX(M10034-FARMER_HOURS,0)/TEMP_HOURS_PER_WORKER</x:f>
        <x:v>3.791529510922797</x:v>
      </x:c>
      <x:c r="O10034" s="268" t="n">
        <x:f>I10034*TOMATO_PRICE+J10034*CARROT_PRICE+K10034*MESCLUN_PRICE</x:f>
        <x:v>162858</x:v>
      </x:c>
      <x:c r="P10034" s="268" t="n">
        <x:f>I10034*TOMATO_FERTILIZER+J10034*CARROT_FERTILIZER+K10034*MESCLUN_FERTILIZER</x:f>
        <x:v>21560</x:v>
      </x:c>
      <x:c r="Q10034" s="268" t="n">
        <x:f>MIN(M10034,FARMER_HOURS)*FARMER_RATE+MAX(M10034-FARMER_HOURS,0)*TEMP_RATE</x:f>
        <x:v>119788.23777306992</x:v>
      </x:c>
      <x:c r="R10034" s="268" t="n">
        <x:f>O10034-P10034-Q10034-FIXED_COST</x:f>
        <x:v>1509.7622269300773</x:v>
      </x:c>
      <x:c r="S10034" s="139" t="str">
        <x:f>IF(AND(L10034&lt;=TOTAL_BED_CAP,N10034&lt;=TEMP_WORKER_CAP),"YES","NO")</x:f>
        <x:v>YES</x:v>
      </x:c>
      <x:c r="T10034" s="139" t="n">
        <x:f>IF(S10034="YES",R10034,-1E+99)</x:f>
        <x:v>1509.7622269300773</x:v>
      </x:c>
    </x:row>
    <x:row r="10035">
      <x:c r="A10035" s="139"/>
      <x:c r="B10035" s="139"/>
      <x:c r="C10035" s="139"/>
      <x:c r="D10035" s="139"/>
      <x:c r="E10035" s="139"/>
      <x:c r="F10035" s="139"/>
      <x:c r="G10035" s="139"/>
      <x:c r="H10035" s="139"/>
      <x:c r="I10035" s="266" t="n">
        <x:f>INT((ROW()-ROW($I$46))/((CARROT_CAP+1)*(MESCLUN_CAP+1)))</x:f>
        <x:v>15</x:v>
      </x:c>
      <x:c r="J10035" s="266" t="n">
        <x:f>MOD(INT((ROW()-ROW($I$46))/(MESCLUN_CAP+1)),CARROT_CAP+1)</x:f>
        <x:v>7</x:v>
      </x:c>
      <x:c r="K10035" s="266" t="n">
        <x:f>MOD(ROW()-ROW($I$46),MESCLUN_CAP+1)</x:f>
        <x:v>7</x:v>
      </x:c>
      <x:c r="L10035" s="266" t="n">
        <x:f>SUM(I10035:K10035)</x:f>
        <x:v>29</x:v>
      </x:c>
      <x:c r="M10035" s="267" t="n">
        <x:f>I10035*TOMATO_HOURS*WEEKS*(1+TOMATO_DIM)^I10035+J10035*CARROT_HOURS*WEEKS*(1+CARROT_DIM)^J10035+K10035*MESCLUN_HOURS*WEEKS*(1+MESCLUN_DIM)^K10035</x:f>
        <x:v>6232.526935126789</x:v>
      </x:c>
      <x:c r="N10035" s="267" t="n">
        <x:f>MAX(M10035-FARMER_HOURS,0)/TEMP_HOURS_PER_WORKER</x:f>
        <x:v>3.828143704949159</x:v>
      </x:c>
      <x:c r="O10035" s="268" t="n">
        <x:f>I10035*TOMATO_PRICE+J10035*CARROT_PRICE+K10035*MESCLUN_PRICE</x:f>
        <x:v>165558</x:v>
      </x:c>
      <x:c r="P10035" s="268" t="n">
        <x:f>I10035*TOMATO_FERTILIZER+J10035*CARROT_FERTILIZER+K10035*MESCLUN_FERTILIZER</x:f>
        <x:v>22440</x:v>
      </x:c>
      <x:c r="Q10035" s="268" t="n">
        <x:f>MIN(M10035,FARMER_HOURS)*FARMER_RATE+MAX(M10035-FARMER_HOURS,0)*TEMP_RATE</x:f>
        <x:v>120703.59262372897</x:v>
      </x:c>
      <x:c r="R10035" s="268" t="n">
        <x:f>O10035-P10035-Q10035-FIXED_COST</x:f>
        <x:v>2414.4073762710323</x:v>
      </x:c>
      <x:c r="S10035" s="139" t="str">
        <x:f>IF(AND(L10035&lt;=TOTAL_BED_CAP,N10035&lt;=TEMP_WORKER_CAP),"YES","NO")</x:f>
        <x:v>YES</x:v>
      </x:c>
      <x:c r="T10035" s="139" t="n">
        <x:f>IF(S10035="YES",R10035,-1E+99)</x:f>
        <x:v>2414.4073762710323</x:v>
      </x:c>
    </x:row>
    <x:row r="10036">
      <x:c r="A10036" s="139"/>
      <x:c r="B10036" s="139"/>
      <x:c r="C10036" s="139"/>
      <x:c r="D10036" s="139"/>
      <x:c r="E10036" s="139"/>
      <x:c r="F10036" s="139"/>
      <x:c r="G10036" s="139"/>
      <x:c r="H10036" s="139"/>
      <x:c r="I10036" s="266" t="n">
        <x:f>INT((ROW()-ROW($I$46))/((CARROT_CAP+1)*(MESCLUN_CAP+1)))</x:f>
        <x:v>15</x:v>
      </x:c>
      <x:c r="J10036" s="266" t="n">
        <x:f>MOD(INT((ROW()-ROW($I$46))/(MESCLUN_CAP+1)),CARROT_CAP+1)</x:f>
        <x:v>7</x:v>
      </x:c>
      <x:c r="K10036" s="266" t="n">
        <x:f>MOD(ROW()-ROW($I$46),MESCLUN_CAP+1)</x:f>
        <x:v>8</x:v>
      </x:c>
      <x:c r="L10036" s="266" t="n">
        <x:f>SUM(I10036:K10036)</x:f>
        <x:v>30</x:v>
      </x:c>
      <x:c r="M10036" s="267" t="n">
        <x:f>I10036*TOMATO_HOURS*WEEKS*(1+TOMATO_DIM)^I10036+J10036*CARROT_HOURS*WEEKS*(1+CARROT_DIM)^J10036+K10036*MESCLUN_HOURS*WEEKS*(1+MESCLUN_DIM)^K10036</x:f>
        <x:v>6286.5240334067685</x:v>
      </x:c>
      <x:c r="N10036" s="267" t="n">
        <x:f>MAX(M10036-FARMER_HOURS,0)/TEMP_HOURS_PER_WORKER</x:f>
        <x:v>3.8656416898658112</x:v>
      </x:c>
      <x:c r="O10036" s="268" t="n">
        <x:f>I10036*TOMATO_PRICE+J10036*CARROT_PRICE+K10036*MESCLUN_PRICE</x:f>
        <x:v>168258</x:v>
      </x:c>
      <x:c r="P10036" s="268" t="n">
        <x:f>I10036*TOMATO_FERTILIZER+J10036*CARROT_FERTILIZER+K10036*MESCLUN_FERTILIZER</x:f>
        <x:v>23320</x:v>
      </x:c>
      <x:c r="Q10036" s="268" t="n">
        <x:f>MIN(M10036,FARMER_HOURS)*FARMER_RATE+MAX(M10036-FARMER_HOURS,0)*TEMP_RATE</x:f>
        <x:v>121641.04224664529</x:v>
      </x:c>
      <x:c r="R10036" s="268" t="n">
        <x:f>O10036-P10036-Q10036-FIXED_COST</x:f>
        <x:v>3296.9577533547126</x:v>
      </x:c>
      <x:c r="S10036" s="139" t="str">
        <x:f>IF(AND(L10036&lt;=TOTAL_BED_CAP,N10036&lt;=TEMP_WORKER_CAP),"YES","NO")</x:f>
        <x:v>YES</x:v>
      </x:c>
      <x:c r="T10036" s="139" t="n">
        <x:f>IF(S10036="YES",R10036,-1E+99)</x:f>
        <x:v>3296.9577533547126</x:v>
      </x:c>
    </x:row>
    <x:row r="10037">
      <x:c r="A10037" s="139"/>
      <x:c r="B10037" s="139"/>
      <x:c r="C10037" s="139"/>
      <x:c r="D10037" s="139"/>
      <x:c r="E10037" s="139"/>
      <x:c r="F10037" s="139"/>
      <x:c r="G10037" s="139"/>
      <x:c r="H10037" s="139"/>
      <x:c r="I10037" s="266" t="n">
        <x:f>INT((ROW()-ROW($I$46))/((CARROT_CAP+1)*(MESCLUN_CAP+1)))</x:f>
        <x:v>15</x:v>
      </x:c>
      <x:c r="J10037" s="266" t="n">
        <x:f>MOD(INT((ROW()-ROW($I$46))/(MESCLUN_CAP+1)),CARROT_CAP+1)</x:f>
        <x:v>7</x:v>
      </x:c>
      <x:c r="K10037" s="266" t="n">
        <x:f>MOD(ROW()-ROW($I$46),MESCLUN_CAP+1)</x:f>
        <x:v>9</x:v>
      </x:c>
      <x:c r="L10037" s="266" t="n">
        <x:f>SUM(I10037:K10037)</x:f>
        <x:v>31</x:v>
      </x:c>
      <x:c r="M10037" s="267" t="n">
        <x:f>I10037*TOMATO_HOURS*WEEKS*(1+TOMATO_DIM)^I10037+J10037*CARROT_HOURS*WEEKS*(1+CARROT_DIM)^J10037+K10037*MESCLUN_HOURS*WEEKS*(1+MESCLUN_DIM)^K10037</x:f>
        <x:v>6341.817368847163</x:v>
      </x:c>
      <x:c r="N10037" s="267" t="n">
        <x:f>MAX(M10037-FARMER_HOURS,0)/TEMP_HOURS_PER_WORKER</x:f>
        <x:v>3.9040398394771967</x:v>
      </x:c>
      <x:c r="O10037" s="268" t="n">
        <x:f>I10037*TOMATO_PRICE+J10037*CARROT_PRICE+K10037*MESCLUN_PRICE</x:f>
        <x:v>170958</x:v>
      </x:c>
      <x:c r="P10037" s="268" t="n">
        <x:f>I10037*TOMATO_FERTILIZER+J10037*CARROT_FERTILIZER+K10037*MESCLUN_FERTILIZER</x:f>
        <x:v>24200</x:v>
      </x:c>
      <x:c r="Q10037" s="268" t="n">
        <x:f>MIN(M10037,FARMER_HOURS)*FARMER_RATE+MAX(M10037-FARMER_HOURS,0)*TEMP_RATE</x:f>
        <x:v>122600.99598692992</x:v>
      </x:c>
      <x:c r="R10037" s="268" t="n">
        <x:f>O10037-P10037-Q10037-FIXED_COST</x:f>
        <x:v>4157.00401307008</x:v>
      </x:c>
      <x:c r="S10037" s="139" t="str">
        <x:f>IF(AND(L10037&lt;=TOTAL_BED_CAP,N10037&lt;=TEMP_WORKER_CAP),"YES","NO")</x:f>
        <x:v>YES</x:v>
      </x:c>
      <x:c r="T10037" s="139" t="n">
        <x:f>IF(S10037="YES",R10037,-1E+99)</x:f>
        <x:v>4157.00401307008</x:v>
      </x:c>
    </x:row>
    <x:row r="10038">
      <x:c r="A10038" s="139"/>
      <x:c r="B10038" s="139"/>
      <x:c r="C10038" s="139"/>
      <x:c r="D10038" s="139"/>
      <x:c r="E10038" s="139"/>
      <x:c r="F10038" s="139"/>
      <x:c r="G10038" s="139"/>
      <x:c r="H10038" s="139"/>
      <x:c r="I10038" s="266" t="n">
        <x:f>INT((ROW()-ROW($I$46))/((CARROT_CAP+1)*(MESCLUN_CAP+1)))</x:f>
        <x:v>15</x:v>
      </x:c>
      <x:c r="J10038" s="266" t="n">
        <x:f>MOD(INT((ROW()-ROW($I$46))/(MESCLUN_CAP+1)),CARROT_CAP+1)</x:f>
        <x:v>7</x:v>
      </x:c>
      <x:c r="K10038" s="266" t="n">
        <x:f>MOD(ROW()-ROW($I$46),MESCLUN_CAP+1)</x:f>
        <x:v>10</x:v>
      </x:c>
      <x:c r="L10038" s="266" t="n">
        <x:f>SUM(I10038:K10038)</x:f>
        <x:v>32</x:v>
      </x:c>
      <x:c r="M10038" s="267" t="n">
        <x:f>I10038*TOMATO_HOURS*WEEKS*(1+TOMATO_DIM)^I10038+J10038*CARROT_HOURS*WEEKS*(1+CARROT_DIM)^J10038+K10038*MESCLUN_HOURS*WEEKS*(1+MESCLUN_DIM)^K10038</x:f>
        <x:v>6398.430910330376</x:v>
      </x:c>
      <x:c r="N10038" s="267" t="n">
        <x:f>MAX(M10038-FARMER_HOURS,0)/TEMP_HOURS_PER_WORKER</x:f>
        <x:v>3.943354798840539</x:v>
      </x:c>
      <x:c r="O10038" s="268" t="n">
        <x:f>I10038*TOMATO_PRICE+J10038*CARROT_PRICE+K10038*MESCLUN_PRICE</x:f>
        <x:v>173658</x:v>
      </x:c>
      <x:c r="P10038" s="268" t="n">
        <x:f>I10038*TOMATO_FERTILIZER+J10038*CARROT_FERTILIZER+K10038*MESCLUN_FERTILIZER</x:f>
        <x:v>25080</x:v>
      </x:c>
      <x:c r="Q10038" s="268" t="n">
        <x:f>MIN(M10038,FARMER_HOURS)*FARMER_RATE+MAX(M10038-FARMER_HOURS,0)*TEMP_RATE</x:f>
        <x:v>123583.86997101347</x:v>
      </x:c>
      <x:c r="R10038" s="268" t="n">
        <x:f>O10038-P10038-Q10038-FIXED_COST</x:f>
        <x:v>4994.130028986532</x:v>
      </x:c>
      <x:c r="S10038" s="139" t="str">
        <x:f>IF(AND(L10038&lt;=TOTAL_BED_CAP,N10038&lt;=TEMP_WORKER_CAP),"YES","NO")</x:f>
        <x:v>YES</x:v>
      </x:c>
      <x:c r="T10038" s="139" t="n">
        <x:f>IF(S10038="YES",R10038,-1E+99)</x:f>
        <x:v>4994.130028986532</x:v>
      </x:c>
    </x:row>
    <x:row r="10039">
      <x:c r="A10039" s="139"/>
      <x:c r="B10039" s="139"/>
      <x:c r="C10039" s="139"/>
      <x:c r="D10039" s="139"/>
      <x:c r="E10039" s="139"/>
      <x:c r="F10039" s="139"/>
      <x:c r="G10039" s="139"/>
      <x:c r="H10039" s="139"/>
      <x:c r="I10039" s="266" t="n">
        <x:f>INT((ROW()-ROW($I$46))/((CARROT_CAP+1)*(MESCLUN_CAP+1)))</x:f>
        <x:v>15</x:v>
      </x:c>
      <x:c r="J10039" s="266" t="n">
        <x:f>MOD(INT((ROW()-ROW($I$46))/(MESCLUN_CAP+1)),CARROT_CAP+1)</x:f>
        <x:v>7</x:v>
      </x:c>
      <x:c r="K10039" s="266" t="n">
        <x:f>MOD(ROW()-ROW($I$46),MESCLUN_CAP+1)</x:f>
        <x:v>11</x:v>
      </x:c>
      <x:c r="L10039" s="266" t="n">
        <x:f>SUM(I10039:K10039)</x:f>
        <x:v>33</x:v>
      </x:c>
      <x:c r="M10039" s="267" t="n">
        <x:f>I10039*TOMATO_HOURS*WEEKS*(1+TOMATO_DIM)^I10039+J10039*CARROT_HOURS*WEEKS*(1+CARROT_DIM)^J10039+K10039*MESCLUN_HOURS*WEEKS*(1+MESCLUN_DIM)^K10039</x:f>
        <x:v>6456.389023423815</x:v>
      </x:c>
      <x:c r="N10039" s="267" t="n">
        <x:f>MAX(M10039-FARMER_HOURS,0)/TEMP_HOURS_PER_WORKER</x:f>
        <x:v>3.9836034884887606</x:v>
      </x:c>
      <x:c r="O10039" s="268" t="n">
        <x:f>I10039*TOMATO_PRICE+J10039*CARROT_PRICE+K10039*MESCLUN_PRICE</x:f>
        <x:v>176358</x:v>
      </x:c>
      <x:c r="P10039" s="268" t="n">
        <x:f>I10039*TOMATO_FERTILIZER+J10039*CARROT_FERTILIZER+K10039*MESCLUN_FERTILIZER</x:f>
        <x:v>25960</x:v>
      </x:c>
      <x:c r="Q10039" s="268" t="n">
        <x:f>MIN(M10039,FARMER_HOURS)*FARMER_RATE+MAX(M10039-FARMER_HOURS,0)*TEMP_RATE</x:f>
        <x:v>124590.087212219</x:v>
      </x:c>
      <x:c r="R10039" s="268" t="n">
        <x:f>O10039-P10039-Q10039-FIXED_COST</x:f>
        <x:v>5807.912787780995</x:v>
      </x:c>
      <x:c r="S10039" s="139" t="str">
        <x:f>IF(AND(L10039&lt;=TOTAL_BED_CAP,N10039&lt;=TEMP_WORKER_CAP),"YES","NO")</x:f>
        <x:v>YES</x:v>
      </x:c>
      <x:c r="T10039" s="139" t="n">
        <x:f>IF(S10039="YES",R10039,-1E+99)</x:f>
        <x:v>5807.912787780995</x:v>
      </x:c>
    </x:row>
    <x:row r="10040">
      <x:c r="A10040" s="139"/>
      <x:c r="B10040" s="139"/>
      <x:c r="C10040" s="139"/>
      <x:c r="D10040" s="139"/>
      <x:c r="E10040" s="139"/>
      <x:c r="F10040" s="139"/>
      <x:c r="G10040" s="139"/>
      <x:c r="H10040" s="139"/>
      <x:c r="I10040" s="266" t="n">
        <x:f>INT((ROW()-ROW($I$46))/((CARROT_CAP+1)*(MESCLUN_CAP+1)))</x:f>
        <x:v>15</x:v>
      </x:c>
      <x:c r="J10040" s="266" t="n">
        <x:f>MOD(INT((ROW()-ROW($I$46))/(MESCLUN_CAP+1)),CARROT_CAP+1)</x:f>
        <x:v>7</x:v>
      </x:c>
      <x:c r="K10040" s="266" t="n">
        <x:f>MOD(ROW()-ROW($I$46),MESCLUN_CAP+1)</x:f>
        <x:v>12</x:v>
      </x:c>
      <x:c r="L10040" s="266" t="n">
        <x:f>SUM(I10040:K10040)</x:f>
        <x:v>34</x:v>
      </x:c>
      <x:c r="M10040" s="267" t="n">
        <x:f>I10040*TOMATO_HOURS*WEEKS*(1+TOMATO_DIM)^I10040+J10040*CARROT_HOURS*WEEKS*(1+CARROT_DIM)^J10040+K10040*MESCLUN_HOURS*WEEKS*(1+MESCLUN_DIM)^K10040</x:f>
        <x:v>6515.716476551879</x:v>
      </x:c>
      <x:c r="N10040" s="267" t="n">
        <x:f>MAX(M10040-FARMER_HOURS,0)/TEMP_HOURS_PER_WORKER</x:f>
        <x:v>4.024803108716583</x:v>
      </x:c>
      <x:c r="O10040" s="268" t="n">
        <x:f>I10040*TOMATO_PRICE+J10040*CARROT_PRICE+K10040*MESCLUN_PRICE</x:f>
        <x:v>179058</x:v>
      </x:c>
      <x:c r="P10040" s="268" t="n">
        <x:f>I10040*TOMATO_FERTILIZER+J10040*CARROT_FERTILIZER+K10040*MESCLUN_FERTILIZER</x:f>
        <x:v>26840</x:v>
      </x:c>
      <x:c r="Q10040" s="268" t="n">
        <x:f>MIN(M10040,FARMER_HOURS)*FARMER_RATE+MAX(M10040-FARMER_HOURS,0)*TEMP_RATE</x:f>
        <x:v>125620.07771791457</x:v>
      </x:c>
      <x:c r="R10040" s="268" t="n">
        <x:f>O10040-P10040-Q10040-FIXED_COST</x:f>
        <x:v>6597.922282085434</x:v>
      </x:c>
      <x:c r="S10040" s="139" t="str">
        <x:f>IF(AND(L10040&lt;=TOTAL_BED_CAP,N10040&lt;=TEMP_WORKER_CAP),"YES","NO")</x:f>
        <x:v>NO</x:v>
      </x:c>
      <x:c r="T10040" s="139" t="n">
        <x:f>IF(S10040="YES",R10040,-1E+99)</x:f>
        <x:v>-1e+99</x:v>
      </x:c>
    </x:row>
    <x:row r="10041">
      <x:c r="A10041" s="139"/>
      <x:c r="B10041" s="139"/>
      <x:c r="C10041" s="139"/>
      <x:c r="D10041" s="139"/>
      <x:c r="E10041" s="139"/>
      <x:c r="F10041" s="139"/>
      <x:c r="G10041" s="139"/>
      <x:c r="H10041" s="139"/>
      <x:c r="I10041" s="266" t="n">
        <x:f>INT((ROW()-ROW($I$46))/((CARROT_CAP+1)*(MESCLUN_CAP+1)))</x:f>
        <x:v>15</x:v>
      </x:c>
      <x:c r="J10041" s="266" t="n">
        <x:f>MOD(INT((ROW()-ROW($I$46))/(MESCLUN_CAP+1)),CARROT_CAP+1)</x:f>
        <x:v>7</x:v>
      </x:c>
      <x:c r="K10041" s="266" t="n">
        <x:f>MOD(ROW()-ROW($I$46),MESCLUN_CAP+1)</x:f>
        <x:v>13</x:v>
      </x:c>
      <x:c r="L10041" s="266" t="n">
        <x:f>SUM(I10041:K10041)</x:f>
        <x:v>35</x:v>
      </x:c>
      <x:c r="M10041" s="267" t="n">
        <x:f>I10041*TOMATO_HOURS*WEEKS*(1+TOMATO_DIM)^I10041+J10041*CARROT_HOURS*WEEKS*(1+CARROT_DIM)^J10041+K10041*MESCLUN_HOURS*WEEKS*(1+MESCLUN_DIM)^K10041</x:f>
        <x:v>6576.438447260263</x:v>
      </x:c>
      <x:c r="N10041" s="267" t="n">
        <x:f>MAX(M10041-FARMER_HOURS,0)/TEMP_HOURS_PER_WORKER</x:f>
        <x:v>4.066971143930738</x:v>
      </x:c>
      <x:c r="O10041" s="268" t="n">
        <x:f>I10041*TOMATO_PRICE+J10041*CARROT_PRICE+K10041*MESCLUN_PRICE</x:f>
        <x:v>181758</x:v>
      </x:c>
      <x:c r="P10041" s="268" t="n">
        <x:f>I10041*TOMATO_FERTILIZER+J10041*CARROT_FERTILIZER+K10041*MESCLUN_FERTILIZER</x:f>
        <x:v>27720</x:v>
      </x:c>
      <x:c r="Q10041" s="268" t="n">
        <x:f>MIN(M10041,FARMER_HOURS)*FARMER_RATE+MAX(M10041-FARMER_HOURS,0)*TEMP_RATE</x:f>
        <x:v>126674.27859826846</x:v>
      </x:c>
      <x:c r="R10041" s="268" t="n">
        <x:f>O10041-P10041-Q10041-FIXED_COST</x:f>
        <x:v>7363.721401731542</x:v>
      </x:c>
      <x:c r="S10041" s="139" t="str">
        <x:f>IF(AND(L10041&lt;=TOTAL_BED_CAP,N10041&lt;=TEMP_WORKER_CAP),"YES","NO")</x:f>
        <x:v>NO</x:v>
      </x:c>
      <x:c r="T10041" s="139" t="n">
        <x:f>IF(S10041="YES",R10041,-1E+99)</x:f>
        <x:v>-1e+99</x:v>
      </x:c>
    </x:row>
    <x:row r="10042">
      <x:c r="A10042" s="139"/>
      <x:c r="B10042" s="139"/>
      <x:c r="C10042" s="139"/>
      <x:c r="D10042" s="139"/>
      <x:c r="E10042" s="139"/>
      <x:c r="F10042" s="139"/>
      <x:c r="G10042" s="139"/>
      <x:c r="H10042" s="139"/>
      <x:c r="I10042" s="266" t="n">
        <x:f>INT((ROW()-ROW($I$46))/((CARROT_CAP+1)*(MESCLUN_CAP+1)))</x:f>
        <x:v>15</x:v>
      </x:c>
      <x:c r="J10042" s="266" t="n">
        <x:f>MOD(INT((ROW()-ROW($I$46))/(MESCLUN_CAP+1)),CARROT_CAP+1)</x:f>
        <x:v>7</x:v>
      </x:c>
      <x:c r="K10042" s="266" t="n">
        <x:f>MOD(ROW()-ROW($I$46),MESCLUN_CAP+1)</x:f>
        <x:v>14</x:v>
      </x:c>
      <x:c r="L10042" s="266" t="n">
        <x:f>SUM(I10042:K10042)</x:f>
        <x:v>36</x:v>
      </x:c>
      <x:c r="M10042" s="267" t="n">
        <x:f>I10042*TOMATO_HOURS*WEEKS*(1+TOMATO_DIM)^I10042+J10042*CARROT_HOURS*WEEKS*(1+CARROT_DIM)^J10042+K10042*MESCLUN_HOURS*WEEKS*(1+MESCLUN_DIM)^K10042</x:f>
        <x:v>6638.580528573924</x:v>
      </x:c>
      <x:c r="N10042" s="267" t="n">
        <x:f>MAX(M10042-FARMER_HOURS,0)/TEMP_HOURS_PER_WORKER</x:f>
        <x:v>4.110125367065225</x:v>
      </x:c>
      <x:c r="O10042" s="268" t="n">
        <x:f>I10042*TOMATO_PRICE+J10042*CARROT_PRICE+K10042*MESCLUN_PRICE</x:f>
        <x:v>184458</x:v>
      </x:c>
      <x:c r="P10042" s="268" t="n">
        <x:f>I10042*TOMATO_FERTILIZER+J10042*CARROT_FERTILIZER+K10042*MESCLUN_FERTILIZER</x:f>
        <x:v>28600</x:v>
      </x:c>
      <x:c r="Q10042" s="268" t="n">
        <x:f>MIN(M10042,FARMER_HOURS)*FARMER_RATE+MAX(M10042-FARMER_HOURS,0)*TEMP_RATE</x:f>
        <x:v>127753.13417663063</x:v>
      </x:c>
      <x:c r="R10042" s="268" t="n">
        <x:f>O10042-P10042-Q10042-FIXED_COST</x:f>
        <x:v>8104.865823369371</x:v>
      </x:c>
      <x:c r="S10042" s="139" t="str">
        <x:f>IF(AND(L10042&lt;=TOTAL_BED_CAP,N10042&lt;=TEMP_WORKER_CAP),"YES","NO")</x:f>
        <x:v>NO</x:v>
      </x:c>
      <x:c r="T10042" s="139" t="n">
        <x:f>IF(S10042="YES",R10042,-1E+99)</x:f>
        <x:v>-1e+99</x:v>
      </x:c>
    </x:row>
    <x:row r="10043">
      <x:c r="A10043" s="139"/>
      <x:c r="B10043" s="139"/>
      <x:c r="C10043" s="139"/>
      <x:c r="D10043" s="139"/>
      <x:c r="E10043" s="139"/>
      <x:c r="F10043" s="139"/>
      <x:c r="G10043" s="139"/>
      <x:c r="H10043" s="139"/>
      <x:c r="I10043" s="266" t="n">
        <x:f>INT((ROW()-ROW($I$46))/((CARROT_CAP+1)*(MESCLUN_CAP+1)))</x:f>
        <x:v>15</x:v>
      </x:c>
      <x:c r="J10043" s="266" t="n">
        <x:f>MOD(INT((ROW()-ROW($I$46))/(MESCLUN_CAP+1)),CARROT_CAP+1)</x:f>
        <x:v>7</x:v>
      </x:c>
      <x:c r="K10043" s="266" t="n">
        <x:f>MOD(ROW()-ROW($I$46),MESCLUN_CAP+1)</x:f>
        <x:v>15</x:v>
      </x:c>
      <x:c r="L10043" s="266" t="n">
        <x:f>SUM(I10043:K10043)</x:f>
        <x:v>37</x:v>
      </x:c>
      <x:c r="M10043" s="267" t="n">
        <x:f>I10043*TOMATO_HOURS*WEEKS*(1+TOMATO_DIM)^I10043+J10043*CARROT_HOURS*WEEKS*(1+CARROT_DIM)^J10043+K10043*MESCLUN_HOURS*WEEKS*(1+MESCLUN_DIM)^K10043</x:f>
        <x:v>6702.168735450071</x:v>
      </x:c>
      <x:c r="N10043" s="267" t="n">
        <x:f>MAX(M10043-FARMER_HOURS,0)/TEMP_HOURS_PER_WORKER</x:f>
        <x:v>4.154283844062549</x:v>
      </x:c>
      <x:c r="O10043" s="268" t="n">
        <x:f>I10043*TOMATO_PRICE+J10043*CARROT_PRICE+K10043*MESCLUN_PRICE</x:f>
        <x:v>187158</x:v>
      </x:c>
      <x:c r="P10043" s="268" t="n">
        <x:f>I10043*TOMATO_FERTILIZER+J10043*CARROT_FERTILIZER+K10043*MESCLUN_FERTILIZER</x:f>
        <x:v>29480</x:v>
      </x:c>
      <x:c r="Q10043" s="268" t="n">
        <x:f>MIN(M10043,FARMER_HOURS)*FARMER_RATE+MAX(M10043-FARMER_HOURS,0)*TEMP_RATE</x:f>
        <x:v>128857.09610156373</x:v>
      </x:c>
      <x:c r="R10043" s="268" t="n">
        <x:f>O10043-P10043-Q10043-FIXED_COST</x:f>
        <x:v>8820.90389843627</x:v>
      </x:c>
      <x:c r="S10043" s="139" t="str">
        <x:f>IF(AND(L10043&lt;=TOTAL_BED_CAP,N10043&lt;=TEMP_WORKER_CAP),"YES","NO")</x:f>
        <x:v>NO</x:v>
      </x:c>
      <x:c r="T10043" s="139" t="n">
        <x:f>IF(S10043="YES",R10043,-1E+99)</x:f>
        <x:v>-1e+99</x:v>
      </x:c>
    </x:row>
    <x:row r="10044">
      <x:c r="A10044" s="139"/>
      <x:c r="B10044" s="139"/>
      <x:c r="C10044" s="139"/>
      <x:c r="D10044" s="139"/>
      <x:c r="E10044" s="139"/>
      <x:c r="F10044" s="139"/>
      <x:c r="G10044" s="139"/>
      <x:c r="H10044" s="139"/>
      <x:c r="I10044" s="266" t="n">
        <x:f>INT((ROW()-ROW($I$46))/((CARROT_CAP+1)*(MESCLUN_CAP+1)))</x:f>
        <x:v>15</x:v>
      </x:c>
      <x:c r="J10044" s="266" t="n">
        <x:f>MOD(INT((ROW()-ROW($I$46))/(MESCLUN_CAP+1)),CARROT_CAP+1)</x:f>
        <x:v>7</x:v>
      </x:c>
      <x:c r="K10044" s="266" t="n">
        <x:f>MOD(ROW()-ROW($I$46),MESCLUN_CAP+1)</x:f>
        <x:v>16</x:v>
      </x:c>
      <x:c r="L10044" s="266" t="n">
        <x:f>SUM(I10044:K10044)</x:f>
        <x:v>38</x:v>
      </x:c>
      <x:c r="M10044" s="267" t="n">
        <x:f>I10044*TOMATO_HOURS*WEEKS*(1+TOMATO_DIM)^I10044+J10044*CARROT_HOURS*WEEKS*(1+CARROT_DIM)^J10044+K10044*MESCLUN_HOURS*WEEKS*(1+MESCLUN_DIM)^K10044</x:f>
        <x:v>6767.2295113275595</x:v>
      </x:c>
      <x:c r="N10044" s="267" t="n">
        <x:f>MAX(M10044-FARMER_HOURS,0)/TEMP_HOURS_PER_WORKER</x:f>
        <x:v>4.199464938421916</x:v>
      </x:c>
      <x:c r="O10044" s="268" t="n">
        <x:f>I10044*TOMATO_PRICE+J10044*CARROT_PRICE+K10044*MESCLUN_PRICE</x:f>
        <x:v>189858</x:v>
      </x:c>
      <x:c r="P10044" s="268" t="n">
        <x:f>I10044*TOMATO_FERTILIZER+J10044*CARROT_FERTILIZER+K10044*MESCLUN_FERTILIZER</x:f>
        <x:v>30360</x:v>
      </x:c>
      <x:c r="Q10044" s="268" t="n">
        <x:f>MIN(M10044,FARMER_HOURS)*FARMER_RATE+MAX(M10044-FARMER_HOURS,0)*TEMP_RATE</x:f>
        <x:v>129986.62346054791</x:v>
      </x:c>
      <x:c r="R10044" s="268" t="n">
        <x:f>O10044-P10044-Q10044-FIXED_COST</x:f>
        <x:v>9511.376539452089</x:v>
      </x:c>
      <x:c r="S10044" s="139" t="str">
        <x:f>IF(AND(L10044&lt;=TOTAL_BED_CAP,N10044&lt;=TEMP_WORKER_CAP),"YES","NO")</x:f>
        <x:v>NO</x:v>
      </x:c>
      <x:c r="T10044" s="139" t="n">
        <x:f>IF(S10044="YES",R10044,-1E+99)</x:f>
        <x:v>-1e+99</x:v>
      </x:c>
    </x:row>
    <x:row r="10045">
      <x:c r="A10045" s="139"/>
      <x:c r="B10045" s="139"/>
      <x:c r="C10045" s="139"/>
      <x:c r="D10045" s="139"/>
      <x:c r="E10045" s="139"/>
      <x:c r="F10045" s="139"/>
      <x:c r="G10045" s="139"/>
      <x:c r="H10045" s="139"/>
      <x:c r="I10045" s="266" t="n">
        <x:f>INT((ROW()-ROW($I$46))/((CARROT_CAP+1)*(MESCLUN_CAP+1)))</x:f>
        <x:v>15</x:v>
      </x:c>
      <x:c r="J10045" s="266" t="n">
        <x:f>MOD(INT((ROW()-ROW($I$46))/(MESCLUN_CAP+1)),CARROT_CAP+1)</x:f>
        <x:v>7</x:v>
      </x:c>
      <x:c r="K10045" s="266" t="n">
        <x:f>MOD(ROW()-ROW($I$46),MESCLUN_CAP+1)</x:f>
        <x:v>17</x:v>
      </x:c>
      <x:c r="L10045" s="266" t="n">
        <x:f>SUM(I10045:K10045)</x:f>
        <x:v>39</x:v>
      </x:c>
      <x:c r="M10045" s="267" t="n">
        <x:f>I10045*TOMATO_HOURS*WEEKS*(1+TOMATO_DIM)^I10045+J10045*CARROT_HOURS*WEEKS*(1+CARROT_DIM)^J10045+K10045*MESCLUN_HOURS*WEEKS*(1+MESCLUN_DIM)^K10045</x:f>
        <x:v>6833.7897347741</x:v>
      </x:c>
      <x:c r="N10045" s="267" t="n">
        <x:f>MAX(M10045-FARMER_HOURS,0)/TEMP_HOURS_PER_WORKER</x:f>
        <x:v>4.245687315815347</x:v>
      </x:c>
      <x:c r="O10045" s="268" t="n">
        <x:f>I10045*TOMATO_PRICE+J10045*CARROT_PRICE+K10045*MESCLUN_PRICE</x:f>
        <x:v>192558</x:v>
      </x:c>
      <x:c r="P10045" s="268" t="n">
        <x:f>I10045*TOMATO_FERTILIZER+J10045*CARROT_FERTILIZER+K10045*MESCLUN_FERTILIZER</x:f>
        <x:v>31240</x:v>
      </x:c>
      <x:c r="Q10045" s="268" t="n">
        <x:f>MIN(M10045,FARMER_HOURS)*FARMER_RATE+MAX(M10045-FARMER_HOURS,0)*TEMP_RATE</x:f>
        <x:v>131142.18289538368</x:v>
      </x:c>
      <x:c r="R10045" s="268" t="n">
        <x:f>O10045-P10045-Q10045-FIXED_COST</x:f>
        <x:v>10175.817104616319</x:v>
      </x:c>
      <x:c r="S10045" s="139" t="str">
        <x:f>IF(AND(L10045&lt;=TOTAL_BED_CAP,N10045&lt;=TEMP_WORKER_CAP),"YES","NO")</x:f>
        <x:v>NO</x:v>
      </x:c>
      <x:c r="T10045" s="139" t="n">
        <x:f>IF(S10045="YES",R10045,-1E+99)</x:f>
        <x:v>-1e+99</x:v>
      </x:c>
    </x:row>
    <x:row r="10046">
      <x:c r="A10046" s="139"/>
      <x:c r="B10046" s="139"/>
      <x:c r="C10046" s="139"/>
      <x:c r="D10046" s="139"/>
      <x:c r="E10046" s="139"/>
      <x:c r="F10046" s="139"/>
      <x:c r="G10046" s="139"/>
      <x:c r="H10046" s="139"/>
      <x:c r="I10046" s="266" t="n">
        <x:f>INT((ROW()-ROW($I$46))/((CARROT_CAP+1)*(MESCLUN_CAP+1)))</x:f>
        <x:v>15</x:v>
      </x:c>
      <x:c r="J10046" s="266" t="n">
        <x:f>MOD(INT((ROW()-ROW($I$46))/(MESCLUN_CAP+1)),CARROT_CAP+1)</x:f>
        <x:v>7</x:v>
      </x:c>
      <x:c r="K10046" s="266" t="n">
        <x:f>MOD(ROW()-ROW($I$46),MESCLUN_CAP+1)</x:f>
        <x:v>18</x:v>
      </x:c>
      <x:c r="L10046" s="266" t="n">
        <x:f>SUM(I10046:K10046)</x:f>
        <x:v>40</x:v>
      </x:c>
      <x:c r="M10046" s="267" t="n">
        <x:f>I10046*TOMATO_HOURS*WEEKS*(1+TOMATO_DIM)^I10046+J10046*CARROT_HOURS*WEEKS*(1+CARROT_DIM)^J10046+K10046*MESCLUN_HOURS*WEEKS*(1+MESCLUN_DIM)^K10046</x:f>
        <x:v>6901.876726232687</x:v>
      </x:c>
      <x:c r="N10046" s="267" t="n">
        <x:f>MAX(M10046-FARMER_HOURS,0)/TEMP_HOURS_PER_WORKER</x:f>
        <x:v>4.2929699487727</x:v>
      </x:c>
      <x:c r="O10046" s="268" t="n">
        <x:f>I10046*TOMATO_PRICE+J10046*CARROT_PRICE+K10046*MESCLUN_PRICE</x:f>
        <x:v>195258</x:v>
      </x:c>
      <x:c r="P10046" s="268" t="n">
        <x:f>I10046*TOMATO_FERTILIZER+J10046*CARROT_FERTILIZER+K10046*MESCLUN_FERTILIZER</x:f>
        <x:v>32120</x:v>
      </x:c>
      <x:c r="Q10046" s="268" t="n">
        <x:f>MIN(M10046,FARMER_HOURS)*FARMER_RATE+MAX(M10046-FARMER_HOURS,0)*TEMP_RATE</x:f>
        <x:v>132324.2487193175</x:v>
      </x:c>
      <x:c r="R10046" s="268" t="n">
        <x:f>O10046-P10046-Q10046-FIXED_COST</x:f>
        <x:v>10813.75128068251</x:v>
      </x:c>
      <x:c r="S10046" s="139" t="str">
        <x:f>IF(AND(L10046&lt;=TOTAL_BED_CAP,N10046&lt;=TEMP_WORKER_CAP),"YES","NO")</x:f>
        <x:v>NO</x:v>
      </x:c>
      <x:c r="T10046" s="139" t="n">
        <x:f>IF(S10046="YES",R10046,-1E+99)</x:f>
        <x:v>-1e+99</x:v>
      </x:c>
    </x:row>
    <x:row r="10047">
      <x:c r="A10047" s="139"/>
      <x:c r="B10047" s="139"/>
      <x:c r="C10047" s="139"/>
      <x:c r="D10047" s="139"/>
      <x:c r="E10047" s="139"/>
      <x:c r="F10047" s="139"/>
      <x:c r="G10047" s="139"/>
      <x:c r="H10047" s="139"/>
      <x:c r="I10047" s="266" t="n">
        <x:f>INT((ROW()-ROW($I$46))/((CARROT_CAP+1)*(MESCLUN_CAP+1)))</x:f>
        <x:v>15</x:v>
      </x:c>
      <x:c r="J10047" s="266" t="n">
        <x:f>MOD(INT((ROW()-ROW($I$46))/(MESCLUN_CAP+1)),CARROT_CAP+1)</x:f>
        <x:v>7</x:v>
      </x:c>
      <x:c r="K10047" s="266" t="n">
        <x:f>MOD(ROW()-ROW($I$46),MESCLUN_CAP+1)</x:f>
        <x:v>19</x:v>
      </x:c>
      <x:c r="L10047" s="266" t="n">
        <x:f>SUM(I10047:K10047)</x:f>
        <x:v>41</x:v>
      </x:c>
      <x:c r="M10047" s="267" t="n">
        <x:f>I10047*TOMATO_HOURS*WEEKS*(1+TOMATO_DIM)^I10047+J10047*CARROT_HOURS*WEEKS*(1+CARROT_DIM)^J10047+K10047*MESCLUN_HOURS*WEEKS*(1+MESCLUN_DIM)^K10047</x:f>
        <x:v>6971.51825486871</x:v>
      </x:c>
      <x:c r="N10047" s="267" t="n">
        <x:f>MAX(M10047-FARMER_HOURS,0)/TEMP_HOURS_PER_WORKER</x:f>
        <x:v>4.341332121436604</x:v>
      </x:c>
      <x:c r="O10047" s="268" t="n">
        <x:f>I10047*TOMATO_PRICE+J10047*CARROT_PRICE+K10047*MESCLUN_PRICE</x:f>
        <x:v>197958</x:v>
      </x:c>
      <x:c r="P10047" s="268" t="n">
        <x:f>I10047*TOMATO_FERTILIZER+J10047*CARROT_FERTILIZER+K10047*MESCLUN_FERTILIZER</x:f>
        <x:v>33000</x:v>
      </x:c>
      <x:c r="Q10047" s="268" t="n">
        <x:f>MIN(M10047,FARMER_HOURS)*FARMER_RATE+MAX(M10047-FARMER_HOURS,0)*TEMP_RATE</x:f>
        <x:v>133533.3030359151</x:v>
      </x:c>
      <x:c r="R10047" s="268" t="n">
        <x:f>O10047-P10047-Q10047-FIXED_COST</x:f>
        <x:v>11424.696964084898</x:v>
      </x:c>
      <x:c r="S10047" s="139" t="str">
        <x:f>IF(AND(L10047&lt;=TOTAL_BED_CAP,N10047&lt;=TEMP_WORKER_CAP),"YES","NO")</x:f>
        <x:v>NO</x:v>
      </x:c>
      <x:c r="T10047" s="139" t="n">
        <x:f>IF(S10047="YES",R10047,-1E+99)</x:f>
        <x:v>-1e+99</x:v>
      </x:c>
    </x:row>
    <x:row r="10048">
      <x:c r="A10048" s="139"/>
      <x:c r="B10048" s="139"/>
      <x:c r="C10048" s="139"/>
      <x:c r="D10048" s="139"/>
      <x:c r="E10048" s="139"/>
      <x:c r="F10048" s="139"/>
      <x:c r="G10048" s="139"/>
      <x:c r="H10048" s="139"/>
      <x:c r="I10048" s="266" t="n">
        <x:f>INT((ROW()-ROW($I$46))/((CARROT_CAP+1)*(MESCLUN_CAP+1)))</x:f>
        <x:v>15</x:v>
      </x:c>
      <x:c r="J10048" s="266" t="n">
        <x:f>MOD(INT((ROW()-ROW($I$46))/(MESCLUN_CAP+1)),CARROT_CAP+1)</x:f>
        <x:v>7</x:v>
      </x:c>
      <x:c r="K10048" s="266" t="n">
        <x:f>MOD(ROW()-ROW($I$46),MESCLUN_CAP+1)</x:f>
        <x:v>20</x:v>
      </x:c>
      <x:c r="L10048" s="266" t="n">
        <x:f>SUM(I10048:K10048)</x:f>
        <x:v>42</x:v>
      </x:c>
      <x:c r="M10048" s="267" t="n">
        <x:f>I10048*TOMATO_HOURS*WEEKS*(1+TOMATO_DIM)^I10048+J10048*CARROT_HOURS*WEEKS*(1+CARROT_DIM)^J10048+K10048*MESCLUN_HOURS*WEEKS*(1+MESCLUN_DIM)^K10048</x:f>
        <x:v>7042.742545519186</x:v>
      </x:c>
      <x:c r="N10048" s="267" t="n">
        <x:f>MAX(M10048-FARMER_HOURS,0)/TEMP_HOURS_PER_WORKER</x:f>
        <x:v>4.390793434388324</x:v>
      </x:c>
      <x:c r="O10048" s="268" t="n">
        <x:f>I10048*TOMATO_PRICE+J10048*CARROT_PRICE+K10048*MESCLUN_PRICE</x:f>
        <x:v>200658</x:v>
      </x:c>
      <x:c r="P10048" s="268" t="n">
        <x:f>I10048*TOMATO_FERTILIZER+J10048*CARROT_FERTILIZER+K10048*MESCLUN_FERTILIZER</x:f>
        <x:v>33880</x:v>
      </x:c>
      <x:c r="Q10048" s="268" t="n">
        <x:f>MIN(M10048,FARMER_HOURS)*FARMER_RATE+MAX(M10048-FARMER_HOURS,0)*TEMP_RATE</x:f>
        <x:v>134769.83585970808</x:v>
      </x:c>
      <x:c r="R10048" s="268" t="n">
        <x:f>O10048-P10048-Q10048-FIXED_COST</x:f>
        <x:v>12008.16414029192</x:v>
      </x:c>
      <x:c r="S10048" s="139" t="str">
        <x:f>IF(AND(L10048&lt;=TOTAL_BED_CAP,N10048&lt;=TEMP_WORKER_CAP),"YES","NO")</x:f>
        <x:v>NO</x:v>
      </x:c>
      <x:c r="T10048" s="139" t="n">
        <x:f>IF(S10048="YES",R10048,-1E+99)</x:f>
        <x:v>-1e+99</x:v>
      </x:c>
    </x:row>
    <x:row r="10049">
      <x:c r="A10049" s="139"/>
      <x:c r="B10049" s="139"/>
      <x:c r="C10049" s="139"/>
      <x:c r="D10049" s="139"/>
      <x:c r="E10049" s="139"/>
      <x:c r="F10049" s="139"/>
      <x:c r="G10049" s="139"/>
      <x:c r="H10049" s="139"/>
      <x:c r="I10049" s="266" t="n">
        <x:f>INT((ROW()-ROW($I$46))/((CARROT_CAP+1)*(MESCLUN_CAP+1)))</x:f>
        <x:v>15</x:v>
      </x:c>
      <x:c r="J10049" s="266" t="n">
        <x:f>MOD(INT((ROW()-ROW($I$46))/(MESCLUN_CAP+1)),CARROT_CAP+1)</x:f>
        <x:v>7</x:v>
      </x:c>
      <x:c r="K10049" s="266" t="n">
        <x:f>MOD(ROW()-ROW($I$46),MESCLUN_CAP+1)</x:f>
        <x:v>21</x:v>
      </x:c>
      <x:c r="L10049" s="266" t="n">
        <x:f>SUM(I10049:K10049)</x:f>
        <x:v>43</x:v>
      </x:c>
      <x:c r="M10049" s="267" t="n">
        <x:f>I10049*TOMATO_HOURS*WEEKS*(1+TOMATO_DIM)^I10049+J10049*CARROT_HOURS*WEEKS*(1+CARROT_DIM)^J10049+K10049*MESCLUN_HOURS*WEEKS*(1+MESCLUN_DIM)^K10049</x:f>
        <x:v>7115.578285745631</x:v>
      </x:c>
      <x:c r="N10049" s="267" t="n">
        <x:f>MAX(M10049-FARMER_HOURS,0)/TEMP_HOURS_PER_WORKER</x:f>
        <x:v>4.441373809545577</x:v>
      </x:c>
      <x:c r="O10049" s="268" t="n">
        <x:f>I10049*TOMATO_PRICE+J10049*CARROT_PRICE+K10049*MESCLUN_PRICE</x:f>
        <x:v>203358</x:v>
      </x:c>
      <x:c r="P10049" s="268" t="n">
        <x:f>I10049*TOMATO_FERTILIZER+J10049*CARROT_FERTILIZER+K10049*MESCLUN_FERTILIZER</x:f>
        <x:v>34760</x:v>
      </x:c>
      <x:c r="Q10049" s="268" t="n">
        <x:f>MIN(M10049,FARMER_HOURS)*FARMER_RATE+MAX(M10049-FARMER_HOURS,0)*TEMP_RATE</x:f>
        <x:v>136034.34523863942</x:v>
      </x:c>
      <x:c r="R10049" s="268" t="n">
        <x:f>O10049-P10049-Q10049-FIXED_COST</x:f>
        <x:v>12563.65476136058</x:v>
      </x:c>
      <x:c r="S10049" s="139" t="str">
        <x:f>IF(AND(L10049&lt;=TOTAL_BED_CAP,N10049&lt;=TEMP_WORKER_CAP),"YES","NO")</x:f>
        <x:v>NO</x:v>
      </x:c>
      <x:c r="T10049" s="139" t="n">
        <x:f>IF(S10049="YES",R10049,-1E+99)</x:f>
        <x:v>-1e+99</x:v>
      </x:c>
    </x:row>
    <x:row r="10050">
      <x:c r="A10050" s="139"/>
      <x:c r="B10050" s="139"/>
      <x:c r="C10050" s="139"/>
      <x:c r="D10050" s="139"/>
      <x:c r="E10050" s="139"/>
      <x:c r="F10050" s="139"/>
      <x:c r="G10050" s="139"/>
      <x:c r="H10050" s="139"/>
      <x:c r="I10050" s="266" t="n">
        <x:f>INT((ROW()-ROW($I$46))/((CARROT_CAP+1)*(MESCLUN_CAP+1)))</x:f>
        <x:v>15</x:v>
      </x:c>
      <x:c r="J10050" s="266" t="n">
        <x:f>MOD(INT((ROW()-ROW($I$46))/(MESCLUN_CAP+1)),CARROT_CAP+1)</x:f>
        <x:v>7</x:v>
      </x:c>
      <x:c r="K10050" s="266" t="n">
        <x:f>MOD(ROW()-ROW($I$46),MESCLUN_CAP+1)</x:f>
        <x:v>22</x:v>
      </x:c>
      <x:c r="L10050" s="266" t="n">
        <x:f>SUM(I10050:K10050)</x:f>
        <x:v>44</x:v>
      </x:c>
      <x:c r="M10050" s="267" t="n">
        <x:f>I10050*TOMATO_HOURS*WEEKS*(1+TOMATO_DIM)^I10050+J10050*CARROT_HOURS*WEEKS*(1+CARROT_DIM)^J10050+K10050*MESCLUN_HOURS*WEEKS*(1+MESCLUN_DIM)^K10050</x:f>
        <x:v>7190.054632992026</x:v>
      </x:c>
      <x:c r="N10050" s="267" t="n">
        <x:f>MAX(M10050-FARMER_HOURS,0)/TEMP_HOURS_PER_WORKER</x:f>
        <x:v>4.493093495133351</x:v>
      </x:c>
      <x:c r="O10050" s="268" t="n">
        <x:f>I10050*TOMATO_PRICE+J10050*CARROT_PRICE+K10050*MESCLUN_PRICE</x:f>
        <x:v>206058</x:v>
      </x:c>
      <x:c r="P10050" s="268" t="n">
        <x:f>I10050*TOMATO_FERTILIZER+J10050*CARROT_FERTILIZER+K10050*MESCLUN_FERTILIZER</x:f>
        <x:v>35640</x:v>
      </x:c>
      <x:c r="Q10050" s="268" t="n">
        <x:f>MIN(M10050,FARMER_HOURS)*FARMER_RATE+MAX(M10050-FARMER_HOURS,0)*TEMP_RATE</x:f>
        <x:v>137327.3373783338</x:v>
      </x:c>
      <x:c r="R10050" s="268" t="n">
        <x:f>O10050-P10050-Q10050-FIXED_COST</x:f>
        <x:v>13090.662621666212</x:v>
      </x:c>
      <x:c r="S10050" s="139" t="str">
        <x:f>IF(AND(L10050&lt;=TOTAL_BED_CAP,N10050&lt;=TEMP_WORKER_CAP),"YES","NO")</x:f>
        <x:v>NO</x:v>
      </x:c>
      <x:c r="T10050" s="139" t="n">
        <x:f>IF(S10050="YES",R10050,-1E+99)</x:f>
        <x:v>-1e+99</x:v>
      </x:c>
    </x:row>
    <x:row r="10051">
      <x:c r="A10051" s="139"/>
      <x:c r="B10051" s="139"/>
      <x:c r="C10051" s="139"/>
      <x:c r="D10051" s="139"/>
      <x:c r="E10051" s="139"/>
      <x:c r="F10051" s="139"/>
      <x:c r="G10051" s="139"/>
      <x:c r="H10051" s="139"/>
      <x:c r="I10051" s="266" t="n">
        <x:f>INT((ROW()-ROW($I$46))/((CARROT_CAP+1)*(MESCLUN_CAP+1)))</x:f>
        <x:v>15</x:v>
      </x:c>
      <x:c r="J10051" s="266" t="n">
        <x:f>MOD(INT((ROW()-ROW($I$46))/(MESCLUN_CAP+1)),CARROT_CAP+1)</x:f>
        <x:v>7</x:v>
      </x:c>
      <x:c r="K10051" s="266" t="n">
        <x:f>MOD(ROW()-ROW($I$46),MESCLUN_CAP+1)</x:f>
        <x:v>23</x:v>
      </x:c>
      <x:c r="L10051" s="266" t="n">
        <x:f>SUM(I10051:K10051)</x:f>
        <x:v>45</x:v>
      </x:c>
      <x:c r="M10051" s="267" t="n">
        <x:f>I10051*TOMATO_HOURS*WEEKS*(1+TOMATO_DIM)^I10051+J10051*CARROT_HOURS*WEEKS*(1+CARROT_DIM)^J10051+K10051*MESCLUN_HOURS*WEEKS*(1+MESCLUN_DIM)^K10051</x:f>
        <x:v>7266.201221849463</x:v>
      </x:c>
      <x:c r="N10051" s="267" t="n">
        <x:f>MAX(M10051-FARMER_HOURS,0)/TEMP_HOURS_PER_WORKER</x:f>
        <x:v>4.5459730707287935</x:v>
      </x:c>
      <x:c r="O10051" s="268" t="n">
        <x:f>I10051*TOMATO_PRICE+J10051*CARROT_PRICE+K10051*MESCLUN_PRICE</x:f>
        <x:v>208758</x:v>
      </x:c>
      <x:c r="P10051" s="268" t="n">
        <x:f>I10051*TOMATO_FERTILIZER+J10051*CARROT_FERTILIZER+K10051*MESCLUN_FERTILIZER</x:f>
        <x:v>36520</x:v>
      </x:c>
      <x:c r="Q10051" s="268" t="n">
        <x:f>MIN(M10051,FARMER_HOURS)*FARMER_RATE+MAX(M10051-FARMER_HOURS,0)*TEMP_RATE</x:f>
        <x:v>138649.32676821982</x:v>
      </x:c>
      <x:c r="R10051" s="268" t="n">
        <x:f>O10051-P10051-Q10051-FIXED_COST</x:f>
        <x:v>13588.67323178018</x:v>
      </x:c>
      <x:c r="S10051" s="139" t="str">
        <x:f>IF(AND(L10051&lt;=TOTAL_BED_CAP,N10051&lt;=TEMP_WORKER_CAP),"YES","NO")</x:f>
        <x:v>NO</x:v>
      </x:c>
      <x:c r="T10051" s="139" t="n">
        <x:f>IF(S10051="YES",R10051,-1E+99)</x:f>
        <x:v>-1e+99</x:v>
      </x:c>
    </x:row>
    <x:row r="10052">
      <x:c r="A10052" s="139"/>
      <x:c r="B10052" s="139"/>
      <x:c r="C10052" s="139"/>
      <x:c r="D10052" s="139"/>
      <x:c r="E10052" s="139"/>
      <x:c r="F10052" s="139"/>
      <x:c r="G10052" s="139"/>
      <x:c r="H10052" s="139"/>
      <x:c r="I10052" s="266" t="n">
        <x:f>INT((ROW()-ROW($I$46))/((CARROT_CAP+1)*(MESCLUN_CAP+1)))</x:f>
        <x:v>15</x:v>
      </x:c>
      <x:c r="J10052" s="266" t="n">
        <x:f>MOD(INT((ROW()-ROW($I$46))/(MESCLUN_CAP+1)),CARROT_CAP+1)</x:f>
        <x:v>7</x:v>
      </x:c>
      <x:c r="K10052" s="266" t="n">
        <x:f>MOD(ROW()-ROW($I$46),MESCLUN_CAP+1)</x:f>
        <x:v>24</x:v>
      </x:c>
      <x:c r="L10052" s="266" t="n">
        <x:f>SUM(I10052:K10052)</x:f>
        <x:v>46</x:v>
      </x:c>
      <x:c r="M10052" s="267" t="n">
        <x:f>I10052*TOMATO_HOURS*WEEKS*(1+TOMATO_DIM)^I10052+J10052*CARROT_HOURS*WEEKS*(1+CARROT_DIM)^J10052+K10052*MESCLUN_HOURS*WEEKS*(1+MESCLUN_DIM)^K10052</x:f>
        <x:v>7344.048171428958</x:v>
      </x:c>
      <x:c r="N10052" s="267" t="n">
        <x:f>MAX(M10052-FARMER_HOURS,0)/TEMP_HOURS_PER_WORKER</x:f>
        <x:v>4.600033452381221</x:v>
      </x:c>
      <x:c r="O10052" s="268" t="n">
        <x:f>I10052*TOMATO_PRICE+J10052*CARROT_PRICE+K10052*MESCLUN_PRICE</x:f>
        <x:v>211458</x:v>
      </x:c>
      <x:c r="P10052" s="268" t="n">
        <x:f>I10052*TOMATO_FERTILIZER+J10052*CARROT_FERTILIZER+K10052*MESCLUN_FERTILIZER</x:f>
        <x:v>37400</x:v>
      </x:c>
      <x:c r="Q10052" s="268" t="n">
        <x:f>MIN(M10052,FARMER_HOURS)*FARMER_RATE+MAX(M10052-FARMER_HOURS,0)*TEMP_RATE</x:f>
        <x:v>140000.83630953054</x:v>
      </x:c>
      <x:c r="R10052" s="268" t="n">
        <x:f>O10052-P10052-Q10052-FIXED_COST</x:f>
        <x:v>14057.16369046946</x:v>
      </x:c>
      <x:c r="S10052" s="139" t="str">
        <x:f>IF(AND(L10052&lt;=TOTAL_BED_CAP,N10052&lt;=TEMP_WORKER_CAP),"YES","NO")</x:f>
        <x:v>NO</x:v>
      </x:c>
      <x:c r="T10052" s="139" t="n">
        <x:f>IF(S10052="YES",R10052,-1E+99)</x:f>
        <x:v>-1e+99</x:v>
      </x:c>
    </x:row>
    <x:row r="10053">
      <x:c r="A10053" s="139"/>
      <x:c r="B10053" s="139"/>
      <x:c r="C10053" s="139"/>
      <x:c r="D10053" s="139"/>
      <x:c r="E10053" s="139"/>
      <x:c r="F10053" s="139"/>
      <x:c r="G10053" s="139"/>
      <x:c r="H10053" s="139"/>
      <x:c r="I10053" s="266" t="n">
        <x:f>INT((ROW()-ROW($I$46))/((CARROT_CAP+1)*(MESCLUN_CAP+1)))</x:f>
        <x:v>15</x:v>
      </x:c>
      <x:c r="J10053" s="266" t="n">
        <x:f>MOD(INT((ROW()-ROW($I$46))/(MESCLUN_CAP+1)),CARROT_CAP+1)</x:f>
        <x:v>7</x:v>
      </x:c>
      <x:c r="K10053" s="266" t="n">
        <x:f>MOD(ROW()-ROW($I$46),MESCLUN_CAP+1)</x:f>
        <x:v>25</x:v>
      </x:c>
      <x:c r="L10053" s="266" t="n">
        <x:f>SUM(I10053:K10053)</x:f>
        <x:v>47</x:v>
      </x:c>
      <x:c r="M10053" s="267" t="n">
        <x:f>I10053*TOMATO_HOURS*WEEKS*(1+TOMATO_DIM)^I10053+J10053*CARROT_HOURS*WEEKS*(1+CARROT_DIM)^J10053+K10053*MESCLUN_HOURS*WEEKS*(1+MESCLUN_DIM)^K10053</x:f>
        <x:v>7423.626092844056</x:v>
      </x:c>
      <x:c r="N10053" s="267" t="n">
        <x:f>MAX(M10053-FARMER_HOURS,0)/TEMP_HOURS_PER_WORKER</x:f>
        <x:v>4.655295897808372</x:v>
      </x:c>
      <x:c r="O10053" s="268" t="n">
        <x:f>I10053*TOMATO_PRICE+J10053*CARROT_PRICE+K10053*MESCLUN_PRICE</x:f>
        <x:v>214158</x:v>
      </x:c>
      <x:c r="P10053" s="268" t="n">
        <x:f>I10053*TOMATO_FERTILIZER+J10053*CARROT_FERTILIZER+K10053*MESCLUN_FERTILIZER</x:f>
        <x:v>38280</x:v>
      </x:c>
      <x:c r="Q10053" s="268" t="n">
        <x:f>MIN(M10053,FARMER_HOURS)*FARMER_RATE+MAX(M10053-FARMER_HOURS,0)*TEMP_RATE</x:f>
        <x:v>141382.39744520932</x:v>
      </x:c>
      <x:c r="R10053" s="268" t="n">
        <x:f>O10053-P10053-Q10053-FIXED_COST</x:f>
        <x:v>14495.602554790676</x:v>
      </x:c>
      <x:c r="S10053" s="139" t="str">
        <x:f>IF(AND(L10053&lt;=TOTAL_BED_CAP,N10053&lt;=TEMP_WORKER_CAP),"YES","NO")</x:f>
        <x:v>NO</x:v>
      </x:c>
      <x:c r="T10053" s="139" t="n">
        <x:f>IF(S10053="YES",R10053,-1E+99)</x:f>
        <x:v>-1e+99</x:v>
      </x:c>
    </x:row>
    <x:row r="10054">
      <x:c r="A10054" s="139"/>
      <x:c r="B10054" s="139"/>
      <x:c r="C10054" s="139"/>
      <x:c r="D10054" s="139"/>
      <x:c r="E10054" s="139"/>
      <x:c r="F10054" s="139"/>
      <x:c r="G10054" s="139"/>
      <x:c r="H10054" s="139"/>
      <x:c r="I10054" s="266" t="n">
        <x:f>INT((ROW()-ROW($I$46))/((CARROT_CAP+1)*(MESCLUN_CAP+1)))</x:f>
        <x:v>15</x:v>
      </x:c>
      <x:c r="J10054" s="266" t="n">
        <x:f>MOD(INT((ROW()-ROW($I$46))/(MESCLUN_CAP+1)),CARROT_CAP+1)</x:f>
        <x:v>7</x:v>
      </x:c>
      <x:c r="K10054" s="266" t="n">
        <x:f>MOD(ROW()-ROW($I$46),MESCLUN_CAP+1)</x:f>
        <x:v>26</x:v>
      </x:c>
      <x:c r="L10054" s="266" t="n">
        <x:f>SUM(I10054:K10054)</x:f>
        <x:v>48</x:v>
      </x:c>
      <x:c r="M10054" s="267" t="n">
        <x:f>I10054*TOMATO_HOURS*WEEKS*(1+TOMATO_DIM)^I10054+J10054*CARROT_HOURS*WEEKS*(1+CARROT_DIM)^J10054+K10054*MESCLUN_HOURS*WEEKS*(1+MESCLUN_DIM)^K10054</x:f>
        <x:v>7504.966096804773</x:v>
      </x:c>
      <x:c r="N10054" s="267" t="n">
        <x:f>MAX(M10054-FARMER_HOURS,0)/TEMP_HOURS_PER_WORKER</x:f>
        <x:v>4.711782011669981</x:v>
      </x:c>
      <x:c r="O10054" s="268" t="n">
        <x:f>I10054*TOMATO_PRICE+J10054*CARROT_PRICE+K10054*MESCLUN_PRICE</x:f>
        <x:v>216858</x:v>
      </x:c>
      <x:c r="P10054" s="268" t="n">
        <x:f>I10054*TOMATO_FERTILIZER+J10054*CARROT_FERTILIZER+K10054*MESCLUN_FERTILIZER</x:f>
        <x:v>39160</x:v>
      </x:c>
      <x:c r="Q10054" s="268" t="n">
        <x:f>MIN(M10054,FARMER_HOURS)*FARMER_RATE+MAX(M10054-FARMER_HOURS,0)*TEMP_RATE</x:f>
        <x:v>142794.55029174953</x:v>
      </x:c>
      <x:c r="R10054" s="268" t="n">
        <x:f>O10054-P10054-Q10054-FIXED_COST</x:f>
        <x:v>14903.449708250468</x:v>
      </x:c>
      <x:c r="S10054" s="139" t="str">
        <x:f>IF(AND(L10054&lt;=TOTAL_BED_CAP,N10054&lt;=TEMP_WORKER_CAP),"YES","NO")</x:f>
        <x:v>NO</x:v>
      </x:c>
      <x:c r="T10054" s="139" t="n">
        <x:f>IF(S10054="YES",R10054,-1E+99)</x:f>
        <x:v>-1e+99</x:v>
      </x:c>
    </x:row>
    <x:row r="10055">
      <x:c r="A10055" s="139"/>
      <x:c r="B10055" s="139"/>
      <x:c r="C10055" s="139"/>
      <x:c r="D10055" s="139"/>
      <x:c r="E10055" s="139"/>
      <x:c r="F10055" s="139"/>
      <x:c r="G10055" s="139"/>
      <x:c r="H10055" s="139"/>
      <x:c r="I10055" s="266" t="n">
        <x:f>INT((ROW()-ROW($I$46))/((CARROT_CAP+1)*(MESCLUN_CAP+1)))</x:f>
        <x:v>15</x:v>
      </x:c>
      <x:c r="J10055" s="266" t="n">
        <x:f>MOD(INT((ROW()-ROW($I$46))/(MESCLUN_CAP+1)),CARROT_CAP+1)</x:f>
        <x:v>7</x:v>
      </x:c>
      <x:c r="K10055" s="266" t="n">
        <x:f>MOD(ROW()-ROW($I$46),MESCLUN_CAP+1)</x:f>
        <x:v>27</x:v>
      </x:c>
      <x:c r="L10055" s="266" t="n">
        <x:f>SUM(I10055:K10055)</x:f>
        <x:v>49</x:v>
      </x:c>
      <x:c r="M10055" s="267" t="n">
        <x:f>I10055*TOMATO_HOURS*WEEKS*(1+TOMATO_DIM)^I10055+J10055*CARROT_HOURS*WEEKS*(1+CARROT_DIM)^J10055+K10055*MESCLUN_HOURS*WEEKS*(1+MESCLUN_DIM)^K10055</x:f>
        <x:v>7588.09980132453</x:v>
      </x:c>
      <x:c r="N10055" s="267" t="n">
        <x:f>MAX(M10055-FARMER_HOURS,0)/TEMP_HOURS_PER_WORKER</x:f>
        <x:v>4.7695137509198124</x:v>
      </x:c>
      <x:c r="O10055" s="268" t="n">
        <x:f>I10055*TOMATO_PRICE+J10055*CARROT_PRICE+K10055*MESCLUN_PRICE</x:f>
        <x:v>219558</x:v>
      </x:c>
      <x:c r="P10055" s="268" t="n">
        <x:f>I10055*TOMATO_FERTILIZER+J10055*CARROT_FERTILIZER+K10055*MESCLUN_FERTILIZER</x:f>
        <x:v>40040</x:v>
      </x:c>
      <x:c r="Q10055" s="268" t="n">
        <x:f>MIN(M10055,FARMER_HOURS)*FARMER_RATE+MAX(M10055-FARMER_HOURS,0)*TEMP_RATE</x:f>
        <x:v>144237.8437729953</x:v>
      </x:c>
      <x:c r="R10055" s="268" t="n">
        <x:f>O10055-P10055-Q10055-FIXED_COST</x:f>
        <x:v>15280.156227004714</x:v>
      </x:c>
      <x:c r="S10055" s="139" t="str">
        <x:f>IF(AND(L10055&lt;=TOTAL_BED_CAP,N10055&lt;=TEMP_WORKER_CAP),"YES","NO")</x:f>
        <x:v>NO</x:v>
      </x:c>
      <x:c r="T10055" s="139" t="n">
        <x:f>IF(S10055="YES",R10055,-1E+99)</x:f>
        <x:v>-1e+99</x:v>
      </x:c>
    </x:row>
    <x:row r="10056">
      <x:c r="A10056" s="139"/>
      <x:c r="B10056" s="139"/>
      <x:c r="C10056" s="139"/>
      <x:c r="D10056" s="139"/>
      <x:c r="E10056" s="139"/>
      <x:c r="F10056" s="139"/>
      <x:c r="G10056" s="139"/>
      <x:c r="H10056" s="139"/>
      <x:c r="I10056" s="266" t="n">
        <x:f>INT((ROW()-ROW($I$46))/((CARROT_CAP+1)*(MESCLUN_CAP+1)))</x:f>
        <x:v>15</x:v>
      </x:c>
      <x:c r="J10056" s="266" t="n">
        <x:f>MOD(INT((ROW()-ROW($I$46))/(MESCLUN_CAP+1)),CARROT_CAP+1)</x:f>
        <x:v>7</x:v>
      </x:c>
      <x:c r="K10056" s="266" t="n">
        <x:f>MOD(ROW()-ROW($I$46),MESCLUN_CAP+1)</x:f>
        <x:v>28</x:v>
      </x:c>
      <x:c r="L10056" s="266" t="n">
        <x:f>SUM(I10056:K10056)</x:f>
        <x:v>50</x:v>
      </x:c>
      <x:c r="M10056" s="267" t="n">
        <x:f>I10056*TOMATO_HOURS*WEEKS*(1+TOMATO_DIM)^I10056+J10056*CARROT_HOURS*WEEKS*(1+CARROT_DIM)^J10056+K10056*MESCLUN_HOURS*WEEKS*(1+MESCLUN_DIM)^K10056</x:f>
        <x:v>7673.059339541684</x:v>
      </x:c>
      <x:c r="N10056" s="267" t="n">
        <x:f>MAX(M10056-FARMER_HOURS,0)/TEMP_HOURS_PER_WORKER</x:f>
        <x:v>4.8285134302372805</x:v>
      </x:c>
      <x:c r="O10056" s="268" t="n">
        <x:f>I10056*TOMATO_PRICE+J10056*CARROT_PRICE+K10056*MESCLUN_PRICE</x:f>
        <x:v>222258</x:v>
      </x:c>
      <x:c r="P10056" s="268" t="n">
        <x:f>I10056*TOMATO_FERTILIZER+J10056*CARROT_FERTILIZER+K10056*MESCLUN_FERTILIZER</x:f>
        <x:v>40920</x:v>
      </x:c>
      <x:c r="Q10056" s="268" t="n">
        <x:f>MIN(M10056,FARMER_HOURS)*FARMER_RATE+MAX(M10056-FARMER_HOURS,0)*TEMP_RATE</x:f>
        <x:v>145712.835755932</x:v>
      </x:c>
      <x:c r="R10056" s="268" t="n">
        <x:f>O10056-P10056-Q10056-FIXED_COST</x:f>
        <x:v>15625.164244068</x:v>
      </x:c>
      <x:c r="S10056" s="139" t="str">
        <x:f>IF(AND(L10056&lt;=TOTAL_BED_CAP,N10056&lt;=TEMP_WORKER_CAP),"YES","NO")</x:f>
        <x:v>NO</x:v>
      </x:c>
      <x:c r="T10056" s="139" t="n">
        <x:f>IF(S10056="YES",R10056,-1E+99)</x:f>
        <x:v>-1e+99</x:v>
      </x:c>
    </x:row>
    <x:row r="10057">
      <x:c r="A10057" s="139"/>
      <x:c r="B10057" s="139"/>
      <x:c r="C10057" s="139"/>
      <x:c r="D10057" s="139"/>
      <x:c r="E10057" s="139"/>
      <x:c r="F10057" s="139"/>
      <x:c r="G10057" s="139"/>
      <x:c r="H10057" s="139"/>
      <x:c r="I10057" s="266" t="n">
        <x:f>INT((ROW()-ROW($I$46))/((CARROT_CAP+1)*(MESCLUN_CAP+1)))</x:f>
        <x:v>15</x:v>
      </x:c>
      <x:c r="J10057" s="266" t="n">
        <x:f>MOD(INT((ROW()-ROW($I$46))/(MESCLUN_CAP+1)),CARROT_CAP+1)</x:f>
        <x:v>7</x:v>
      </x:c>
      <x:c r="K10057" s="266" t="n">
        <x:f>MOD(ROW()-ROW($I$46),MESCLUN_CAP+1)</x:f>
        <x:v>29</x:v>
      </x:c>
      <x:c r="L10057" s="266" t="n">
        <x:f>SUM(I10057:K10057)</x:f>
        <x:v>51</x:v>
      </x:c>
      <x:c r="M10057" s="267" t="n">
        <x:f>I10057*TOMATO_HOURS*WEEKS*(1+TOMATO_DIM)^I10057+J10057*CARROT_HOURS*WEEKS*(1+CARROT_DIM)^J10057+K10057*MESCLUN_HOURS*WEEKS*(1+MESCLUN_DIM)^K10057</x:f>
        <x:v>7759.877367657336</x:v>
      </x:c>
      <x:c r="N10057" s="267" t="n">
        <x:f>MAX(M10057-FARMER_HOURS,0)/TEMP_HOURS_PER_WORKER</x:f>
        <x:v>4.888803727539817</x:v>
      </x:c>
      <x:c r="O10057" s="268" t="n">
        <x:f>I10057*TOMATO_PRICE+J10057*CARROT_PRICE+K10057*MESCLUN_PRICE</x:f>
        <x:v>224958</x:v>
      </x:c>
      <x:c r="P10057" s="268" t="n">
        <x:f>I10057*TOMATO_FERTILIZER+J10057*CARROT_FERTILIZER+K10057*MESCLUN_FERTILIZER</x:f>
        <x:v>41800</x:v>
      </x:c>
      <x:c r="Q10057" s="268" t="n">
        <x:f>MIN(M10057,FARMER_HOURS)*FARMER_RATE+MAX(M10057-FARMER_HOURS,0)*TEMP_RATE</x:f>
        <x:v>147220.09318849543</x:v>
      </x:c>
      <x:c r="R10057" s="268" t="n">
        <x:f>O10057-P10057-Q10057-FIXED_COST</x:f>
        <x:v>15937.906811504567</x:v>
      </x:c>
      <x:c r="S10057" s="139" t="str">
        <x:f>IF(AND(L10057&lt;=TOTAL_BED_CAP,N10057&lt;=TEMP_WORKER_CAP),"YES","NO")</x:f>
        <x:v>NO</x:v>
      </x:c>
      <x:c r="T10057" s="139" t="n">
        <x:f>IF(S10057="YES",R10057,-1E+99)</x:f>
        <x:v>-1e+99</x:v>
      </x:c>
    </x:row>
    <x:row r="10058">
      <x:c r="A10058" s="139"/>
      <x:c r="B10058" s="139"/>
      <x:c r="C10058" s="139"/>
      <x:c r="D10058" s="139"/>
      <x:c r="E10058" s="139"/>
      <x:c r="F10058" s="139"/>
      <x:c r="G10058" s="139"/>
      <x:c r="H10058" s="139"/>
      <x:c r="I10058" s="266" t="n">
        <x:f>INT((ROW()-ROW($I$46))/((CARROT_CAP+1)*(MESCLUN_CAP+1)))</x:f>
        <x:v>15</x:v>
      </x:c>
      <x:c r="J10058" s="266" t="n">
        <x:f>MOD(INT((ROW()-ROW($I$46))/(MESCLUN_CAP+1)),CARROT_CAP+1)</x:f>
        <x:v>7</x:v>
      </x:c>
      <x:c r="K10058" s="266" t="n">
        <x:f>MOD(ROW()-ROW($I$46),MESCLUN_CAP+1)</x:f>
        <x:v>30</x:v>
      </x:c>
      <x:c r="L10058" s="266" t="n">
        <x:f>SUM(I10058:K10058)</x:f>
        <x:v>52</x:v>
      </x:c>
      <x:c r="M10058" s="267" t="n">
        <x:f>I10058*TOMATO_HOURS*WEEKS*(1+TOMATO_DIM)^I10058+J10058*CARROT_HOURS*WEEKS*(1+CARROT_DIM)^J10058+K10058*MESCLUN_HOURS*WEEKS*(1+MESCLUN_DIM)^K10058</x:f>
        <x:v>7848.587072991107</x:v>
      </x:c>
      <x:c r="N10058" s="267" t="n">
        <x:f>MAX(M10058-FARMER_HOURS,0)/TEMP_HOURS_PER_WORKER</x:f>
        <x:v>4.950407689577157</x:v>
      </x:c>
      <x:c r="O10058" s="268" t="n">
        <x:f>I10058*TOMATO_PRICE+J10058*CARROT_PRICE+K10058*MESCLUN_PRICE</x:f>
        <x:v>227658</x:v>
      </x:c>
      <x:c r="P10058" s="268" t="n">
        <x:f>I10058*TOMATO_FERTILIZER+J10058*CARROT_FERTILIZER+K10058*MESCLUN_FERTILIZER</x:f>
        <x:v>42680</x:v>
      </x:c>
      <x:c r="Q10058" s="268" t="n">
        <x:f>MIN(M10058,FARMER_HOURS)*FARMER_RATE+MAX(M10058-FARMER_HOURS,0)*TEMP_RATE</x:f>
        <x:v>148760.19223942893</x:v>
      </x:c>
      <x:c r="R10058" s="268" t="n">
        <x:f>O10058-P10058-Q10058-FIXED_COST</x:f>
        <x:v>16217.807760571071</x:v>
      </x:c>
      <x:c r="S10058" s="139" t="str">
        <x:f>IF(AND(L10058&lt;=TOTAL_BED_CAP,N10058&lt;=TEMP_WORKER_CAP),"YES","NO")</x:f>
        <x:v>NO</x:v>
      </x:c>
      <x:c r="T10058" s="139" t="n">
        <x:f>IF(S10058="YES",R10058,-1E+99)</x:f>
        <x:v>-1e+99</x:v>
      </x:c>
    </x:row>
    <x:row r="10059">
      <x:c r="A10059" s="139"/>
      <x:c r="B10059" s="139"/>
      <x:c r="C10059" s="139"/>
      <x:c r="D10059" s="139"/>
      <x:c r="E10059" s="139"/>
      <x:c r="F10059" s="139"/>
      <x:c r="G10059" s="139"/>
      <x:c r="H10059" s="139"/>
      <x:c r="I10059" s="266" t="n">
        <x:f>INT((ROW()-ROW($I$46))/((CARROT_CAP+1)*(MESCLUN_CAP+1)))</x:f>
        <x:v>15</x:v>
      </x:c>
      <x:c r="J10059" s="266" t="n">
        <x:f>MOD(INT((ROW()-ROW($I$46))/(MESCLUN_CAP+1)),CARROT_CAP+1)</x:f>
        <x:v>8</x:v>
      </x:c>
      <x:c r="K10059" s="266" t="n">
        <x:f>MOD(ROW()-ROW($I$46),MESCLUN_CAP+1)</x:f>
        <x:v>0</x:v>
      </x:c>
      <x:c r="L10059" s="266" t="n">
        <x:f>SUM(I10059:K10059)</x:f>
        <x:v>23</x:v>
      </x:c>
      <x:c r="M10059" s="267" t="n">
        <x:f>I10059*TOMATO_HOURS*WEEKS*(1+TOMATO_DIM)^I10059+J10059*CARROT_HOURS*WEEKS*(1+CARROT_DIM)^J10059+K10059*MESCLUN_HOURS*WEEKS*(1+MESCLUN_DIM)^K10059</x:f>
        <x:v>5931.701724113516</x:v>
      </x:c>
      <x:c r="N10059" s="267" t="n">
        <x:f>MAX(M10059-FARMER_HOURS,0)/TEMP_HOURS_PER_WORKER</x:f>
        <x:v>3.6192373084121643</x:v>
      </x:c>
      <x:c r="O10059" s="268" t="n">
        <x:f>I10059*TOMATO_PRICE+J10059*CARROT_PRICE+K10059*MESCLUN_PRICE</x:f>
        <x:v>148752</x:v>
      </x:c>
      <x:c r="P10059" s="268" t="n">
        <x:f>I10059*TOMATO_FERTILIZER+J10059*CARROT_FERTILIZER+K10059*MESCLUN_FERTILIZER</x:f>
        <x:v>16720</x:v>
      </x:c>
      <x:c r="Q10059" s="268" t="n">
        <x:f>MIN(M10059,FARMER_HOURS)*FARMER_RATE+MAX(M10059-FARMER_HOURS,0)*TEMP_RATE</x:f>
        <x:v>115480.9327103041</x:v>
      </x:c>
      <x:c r="R10059" s="268" t="n">
        <x:f>O10059-P10059-Q10059-FIXED_COST</x:f>
        <x:v>-3448.9327103040996</x:v>
      </x:c>
      <x:c r="S10059" s="139" t="str">
        <x:f>IF(AND(L10059&lt;=TOTAL_BED_CAP,N10059&lt;=TEMP_WORKER_CAP),"YES","NO")</x:f>
        <x:v>YES</x:v>
      </x:c>
      <x:c r="T10059" s="139" t="n">
        <x:f>IF(S10059="YES",R10059,-1E+99)</x:f>
        <x:v>-3448.9327103040996</x:v>
      </x:c>
    </x:row>
    <x:row r="10060">
      <x:c r="A10060" s="139"/>
      <x:c r="B10060" s="139"/>
      <x:c r="C10060" s="139"/>
      <x:c r="D10060" s="139"/>
      <x:c r="E10060" s="139"/>
      <x:c r="F10060" s="139"/>
      <x:c r="G10060" s="139"/>
      <x:c r="H10060" s="139"/>
      <x:c r="I10060" s="266" t="n">
        <x:f>INT((ROW()-ROW($I$46))/((CARROT_CAP+1)*(MESCLUN_CAP+1)))</x:f>
        <x:v>15</x:v>
      </x:c>
      <x:c r="J10060" s="266" t="n">
        <x:f>MOD(INT((ROW()-ROW($I$46))/(MESCLUN_CAP+1)),CARROT_CAP+1)</x:f>
        <x:v>8</x:v>
      </x:c>
      <x:c r="K10060" s="266" t="n">
        <x:f>MOD(ROW()-ROW($I$46),MESCLUN_CAP+1)</x:f>
        <x:v>1</x:v>
      </x:c>
      <x:c r="L10060" s="266" t="n">
        <x:f>SUM(I10060:K10060)</x:f>
        <x:v>24</x:v>
      </x:c>
      <x:c r="M10060" s="267" t="n">
        <x:f>I10060*TOMATO_HOURS*WEEKS*(1+TOMATO_DIM)^I10060+J10060*CARROT_HOURS*WEEKS*(1+CARROT_DIM)^J10060+K10060*MESCLUN_HOURS*WEEKS*(1+MESCLUN_DIM)^K10060</x:f>
        <x:v>5977.264224113516</x:v>
      </x:c>
      <x:c r="N10060" s="267" t="n">
        <x:f>MAX(M10060-FARMER_HOURS,0)/TEMP_HOURS_PER_WORKER</x:f>
        <x:v>3.650877933412164</x:v>
      </x:c>
      <x:c r="O10060" s="268" t="n">
        <x:f>I10060*TOMATO_PRICE+J10060*CARROT_PRICE+K10060*MESCLUN_PRICE</x:f>
        <x:v>151452</x:v>
      </x:c>
      <x:c r="P10060" s="268" t="n">
        <x:f>I10060*TOMATO_FERTILIZER+J10060*CARROT_FERTILIZER+K10060*MESCLUN_FERTILIZER</x:f>
        <x:v>17600</x:v>
      </x:c>
      <x:c r="Q10060" s="268" t="n">
        <x:f>MIN(M10060,FARMER_HOURS)*FARMER_RATE+MAX(M10060-FARMER_HOURS,0)*TEMP_RATE</x:f>
        <x:v>116271.9483353041</x:v>
      </x:c>
      <x:c r="R10060" s="268" t="n">
        <x:f>O10060-P10060-Q10060-FIXED_COST</x:f>
        <x:v>-2419.9483353040996</x:v>
      </x:c>
      <x:c r="S10060" s="139" t="str">
        <x:f>IF(AND(L10060&lt;=TOTAL_BED_CAP,N10060&lt;=TEMP_WORKER_CAP),"YES","NO")</x:f>
        <x:v>YES</x:v>
      </x:c>
      <x:c r="T10060" s="139" t="n">
        <x:f>IF(S10060="YES",R10060,-1E+99)</x:f>
        <x:v>-2419.9483353040996</x:v>
      </x:c>
    </x:row>
    <x:row r="10061">
      <x:c r="A10061" s="139"/>
      <x:c r="B10061" s="139"/>
      <x:c r="C10061" s="139"/>
      <x:c r="D10061" s="139"/>
      <x:c r="E10061" s="139"/>
      <x:c r="F10061" s="139"/>
      <x:c r="G10061" s="139"/>
      <x:c r="H10061" s="139"/>
      <x:c r="I10061" s="266" t="n">
        <x:f>INT((ROW()-ROW($I$46))/((CARROT_CAP+1)*(MESCLUN_CAP+1)))</x:f>
        <x:v>15</x:v>
      </x:c>
      <x:c r="J10061" s="266" t="n">
        <x:f>MOD(INT((ROW()-ROW($I$46))/(MESCLUN_CAP+1)),CARROT_CAP+1)</x:f>
        <x:v>8</x:v>
      </x:c>
      <x:c r="K10061" s="266" t="n">
        <x:f>MOD(ROW()-ROW($I$46),MESCLUN_CAP+1)</x:f>
        <x:v>2</x:v>
      </x:c>
      <x:c r="L10061" s="266" t="n">
        <x:f>SUM(I10061:K10061)</x:f>
        <x:v>25</x:v>
      </x:c>
      <x:c r="M10061" s="267" t="n">
        <x:f>I10061*TOMATO_HOURS*WEEKS*(1+TOMATO_DIM)^I10061+J10061*CARROT_HOURS*WEEKS*(1+CARROT_DIM)^J10061+K10061*MESCLUN_HOURS*WEEKS*(1+MESCLUN_DIM)^K10061</x:f>
        <x:v>6023.965786613517</x:v>
      </x:c>
      <x:c r="N10061" s="267" t="n">
        <x:f>MAX(M10061-FARMER_HOURS,0)/TEMP_HOURS_PER_WORKER</x:f>
        <x:v>3.6833095740371644</x:v>
      </x:c>
      <x:c r="O10061" s="268" t="n">
        <x:f>I10061*TOMATO_PRICE+J10061*CARROT_PRICE+K10061*MESCLUN_PRICE</x:f>
        <x:v>154152</x:v>
      </x:c>
      <x:c r="P10061" s="268" t="n">
        <x:f>I10061*TOMATO_FERTILIZER+J10061*CARROT_FERTILIZER+K10061*MESCLUN_FERTILIZER</x:f>
        <x:v>18480</x:v>
      </x:c>
      <x:c r="Q10061" s="268" t="n">
        <x:f>MIN(M10061,FARMER_HOURS)*FARMER_RATE+MAX(M10061-FARMER_HOURS,0)*TEMP_RATE</x:f>
        <x:v>117082.73935092911</x:v>
      </x:c>
      <x:c r="R10061" s="268" t="n">
        <x:f>O10061-P10061-Q10061-FIXED_COST</x:f>
        <x:v>-1410.7393509291142</x:v>
      </x:c>
      <x:c r="S10061" s="139" t="str">
        <x:f>IF(AND(L10061&lt;=TOTAL_BED_CAP,N10061&lt;=TEMP_WORKER_CAP),"YES","NO")</x:f>
        <x:v>YES</x:v>
      </x:c>
      <x:c r="T10061" s="139" t="n">
        <x:f>IF(S10061="YES",R10061,-1E+99)</x:f>
        <x:v>-1410.7393509291142</x:v>
      </x:c>
    </x:row>
    <x:row r="10062">
      <x:c r="A10062" s="139"/>
      <x:c r="B10062" s="139"/>
      <x:c r="C10062" s="139"/>
      <x:c r="D10062" s="139"/>
      <x:c r="E10062" s="139"/>
      <x:c r="F10062" s="139"/>
      <x:c r="G10062" s="139"/>
      <x:c r="H10062" s="139"/>
      <x:c r="I10062" s="266" t="n">
        <x:f>INT((ROW()-ROW($I$46))/((CARROT_CAP+1)*(MESCLUN_CAP+1)))</x:f>
        <x:v>15</x:v>
      </x:c>
      <x:c r="J10062" s="266" t="n">
        <x:f>MOD(INT((ROW()-ROW($I$46))/(MESCLUN_CAP+1)),CARROT_CAP+1)</x:f>
        <x:v>8</x:v>
      </x:c>
      <x:c r="K10062" s="266" t="n">
        <x:f>MOD(ROW()-ROW($I$46),MESCLUN_CAP+1)</x:f>
        <x:v>3</x:v>
      </x:c>
      <x:c r="L10062" s="266" t="n">
        <x:f>SUM(I10062:K10062)</x:f>
        <x:v>26</x:v>
      </x:c>
      <x:c r="M10062" s="267" t="n">
        <x:f>I10062*TOMATO_HOURS*WEEKS*(1+TOMATO_DIM)^I10062+J10062*CARROT_HOURS*WEEKS*(1+CARROT_DIM)^J10062+K10062*MESCLUN_HOURS*WEEKS*(1+MESCLUN_DIM)^K10062</x:f>
        <x:v>6071.827769035392</x:v>
      </x:c>
      <x:c r="N10062" s="267" t="n">
        <x:f>MAX(M10062-FARMER_HOURS,0)/TEMP_HOURS_PER_WORKER</x:f>
        <x:v>3.7165470618301333</x:v>
      </x:c>
      <x:c r="O10062" s="268" t="n">
        <x:f>I10062*TOMATO_PRICE+J10062*CARROT_PRICE+K10062*MESCLUN_PRICE</x:f>
        <x:v>156852</x:v>
      </x:c>
      <x:c r="P10062" s="268" t="n">
        <x:f>I10062*TOMATO_FERTILIZER+J10062*CARROT_FERTILIZER+K10062*MESCLUN_FERTILIZER</x:f>
        <x:v>19360</x:v>
      </x:c>
      <x:c r="Q10062" s="268" t="n">
        <x:f>MIN(M10062,FARMER_HOURS)*FARMER_RATE+MAX(M10062-FARMER_HOURS,0)*TEMP_RATE</x:f>
        <x:v>117913.67654575332</x:v>
      </x:c>
      <x:c r="R10062" s="268" t="n">
        <x:f>O10062-P10062-Q10062-FIXED_COST</x:f>
        <x:v>-421.67654575331835</x:v>
      </x:c>
      <x:c r="S10062" s="139" t="str">
        <x:f>IF(AND(L10062&lt;=TOTAL_BED_CAP,N10062&lt;=TEMP_WORKER_CAP),"YES","NO")</x:f>
        <x:v>YES</x:v>
      </x:c>
      <x:c r="T10062" s="139" t="n">
        <x:f>IF(S10062="YES",R10062,-1E+99)</x:f>
        <x:v>-421.67654575331835</x:v>
      </x:c>
    </x:row>
    <x:row r="10063">
      <x:c r="A10063" s="139"/>
      <x:c r="B10063" s="139"/>
      <x:c r="C10063" s="139"/>
      <x:c r="D10063" s="139"/>
      <x:c r="E10063" s="139"/>
      <x:c r="F10063" s="139"/>
      <x:c r="G10063" s="139"/>
      <x:c r="H10063" s="139"/>
      <x:c r="I10063" s="266" t="n">
        <x:f>INT((ROW()-ROW($I$46))/((CARROT_CAP+1)*(MESCLUN_CAP+1)))</x:f>
        <x:v>15</x:v>
      </x:c>
      <x:c r="J10063" s="266" t="n">
        <x:f>MOD(INT((ROW()-ROW($I$46))/(MESCLUN_CAP+1)),CARROT_CAP+1)</x:f>
        <x:v>8</x:v>
      </x:c>
      <x:c r="K10063" s="266" t="n">
        <x:f>MOD(ROW()-ROW($I$46),MESCLUN_CAP+1)</x:f>
        <x:v>4</x:v>
      </x:c>
      <x:c r="L10063" s="266" t="n">
        <x:f>SUM(I10063:K10063)</x:f>
        <x:v>27</x:v>
      </x:c>
      <x:c r="M10063" s="267" t="n">
        <x:f>I10063*TOMATO_HOURS*WEEKS*(1+TOMATO_DIM)^I10063+J10063*CARROT_HOURS*WEEKS*(1+CARROT_DIM)^J10063+K10063*MESCLUN_HOURS*WEEKS*(1+MESCLUN_DIM)^K10063</x:f>
        <x:v>6120.871884758048</x:v>
      </x:c>
      <x:c r="N10063" s="267" t="n">
        <x:f>MAX(M10063-FARMER_HOURS,0)/TEMP_HOURS_PER_WORKER</x:f>
        <x:v>3.750605475526422</x:v>
      </x:c>
      <x:c r="O10063" s="268" t="n">
        <x:f>I10063*TOMATO_PRICE+J10063*CARROT_PRICE+K10063*MESCLUN_PRICE</x:f>
        <x:v>159552</x:v>
      </x:c>
      <x:c r="P10063" s="268" t="n">
        <x:f>I10063*TOMATO_FERTILIZER+J10063*CARROT_FERTILIZER+K10063*MESCLUN_FERTILIZER</x:f>
        <x:v>20240</x:v>
      </x:c>
      <x:c r="Q10063" s="268" t="n">
        <x:f>MIN(M10063,FARMER_HOURS)*FARMER_RATE+MAX(M10063-FARMER_HOURS,0)*TEMP_RATE</x:f>
        <x:v>118765.13688816054</x:v>
      </x:c>
      <x:c r="R10063" s="268" t="n">
        <x:f>O10063-P10063-Q10063-FIXED_COST</x:f>
        <x:v>546.8631118394551</x:v>
      </x:c>
      <x:c r="S10063" s="139" t="str">
        <x:f>IF(AND(L10063&lt;=TOTAL_BED_CAP,N10063&lt;=TEMP_WORKER_CAP),"YES","NO")</x:f>
        <x:v>YES</x:v>
      </x:c>
      <x:c r="T10063" s="139" t="n">
        <x:f>IF(S10063="YES",R10063,-1E+99)</x:f>
        <x:v>546.8631118394551</x:v>
      </x:c>
    </x:row>
    <x:row r="10064">
      <x:c r="A10064" s="139"/>
      <x:c r="B10064" s="139"/>
      <x:c r="C10064" s="139"/>
      <x:c r="D10064" s="139"/>
      <x:c r="E10064" s="139"/>
      <x:c r="F10064" s="139"/>
      <x:c r="G10064" s="139"/>
      <x:c r="H10064" s="139"/>
      <x:c r="I10064" s="266" t="n">
        <x:f>INT((ROW()-ROW($I$46))/((CARROT_CAP+1)*(MESCLUN_CAP+1)))</x:f>
        <x:v>15</x:v>
      </x:c>
      <x:c r="J10064" s="266" t="n">
        <x:f>MOD(INT((ROW()-ROW($I$46))/(MESCLUN_CAP+1)),CARROT_CAP+1)</x:f>
        <x:v>8</x:v>
      </x:c>
      <x:c r="K10064" s="266" t="n">
        <x:f>MOD(ROW()-ROW($I$46),MESCLUN_CAP+1)</x:f>
        <x:v>5</x:v>
      </x:c>
      <x:c r="L10064" s="266" t="n">
        <x:f>SUM(I10064:K10064)</x:f>
        <x:v>28</x:v>
      </x:c>
      <x:c r="M10064" s="267" t="n">
        <x:f>I10064*TOMATO_HOURS*WEEKS*(1+TOMATO_DIM)^I10064+J10064*CARROT_HOURS*WEEKS*(1+CARROT_DIM)^J10064+K10064*MESCLUN_HOURS*WEEKS*(1+MESCLUN_DIM)^K10064</x:f>
        <x:v>6171.120208679251</x:v>
      </x:c>
      <x:c r="N10064" s="267" t="n">
        <x:f>MAX(M10064-FARMER_HOURS,0)/TEMP_HOURS_PER_WORKER</x:f>
        <x:v>3.7855001449161465</x:v>
      </x:c>
      <x:c r="O10064" s="268" t="n">
        <x:f>I10064*TOMATO_PRICE+J10064*CARROT_PRICE+K10064*MESCLUN_PRICE</x:f>
        <x:v>162252</x:v>
      </x:c>
      <x:c r="P10064" s="268" t="n">
        <x:f>I10064*TOMATO_FERTILIZER+J10064*CARROT_FERTILIZER+K10064*MESCLUN_FERTILIZER</x:f>
        <x:v>21120</x:v>
      </x:c>
      <x:c r="Q10064" s="268" t="n">
        <x:f>MIN(M10064,FARMER_HOURS)*FARMER_RATE+MAX(M10064-FARMER_HOURS,0)*TEMP_RATE</x:f>
        <x:v>119637.50362290366</x:v>
      </x:c>
      <x:c r="R10064" s="268" t="n">
        <x:f>O10064-P10064-Q10064-FIXED_COST</x:f>
        <x:v>1494.4963770963368</x:v>
      </x:c>
      <x:c r="S10064" s="139" t="str">
        <x:f>IF(AND(L10064&lt;=TOTAL_BED_CAP,N10064&lt;=TEMP_WORKER_CAP),"YES","NO")</x:f>
        <x:v>YES</x:v>
      </x:c>
      <x:c r="T10064" s="139" t="n">
        <x:f>IF(S10064="YES",R10064,-1E+99)</x:f>
        <x:v>1494.4963770963368</x:v>
      </x:c>
    </x:row>
    <x:row r="10065">
      <x:c r="A10065" s="139"/>
      <x:c r="B10065" s="139"/>
      <x:c r="C10065" s="139"/>
      <x:c r="D10065" s="139"/>
      <x:c r="E10065" s="139"/>
      <x:c r="F10065" s="139"/>
      <x:c r="G10065" s="139"/>
      <x:c r="H10065" s="139"/>
      <x:c r="I10065" s="266" t="n">
        <x:f>INT((ROW()-ROW($I$46))/((CARROT_CAP+1)*(MESCLUN_CAP+1)))</x:f>
        <x:v>15</x:v>
      </x:c>
      <x:c r="J10065" s="266" t="n">
        <x:f>MOD(INT((ROW()-ROW($I$46))/(MESCLUN_CAP+1)),CARROT_CAP+1)</x:f>
        <x:v>8</x:v>
      </x:c>
      <x:c r="K10065" s="266" t="n">
        <x:f>MOD(ROW()-ROW($I$46),MESCLUN_CAP+1)</x:f>
        <x:v>6</x:v>
      </x:c>
      <x:c r="L10065" s="266" t="n">
        <x:f>SUM(I10065:K10065)</x:f>
        <x:v>29</x:v>
      </x:c>
      <x:c r="M10065" s="267" t="n">
        <x:f>I10065*TOMATO_HOURS*WEEKS*(1+TOMATO_DIM)^I10065+J10065*CARROT_HOURS*WEEKS*(1+CARROT_DIM)^J10065+K10065*MESCLUN_HOURS*WEEKS*(1+MESCLUN_DIM)^K10065</x:f>
        <x:v>6222.595182860884</x:v>
      </x:c>
      <x:c r="N10065" s="267" t="n">
        <x:f>MAX(M10065-FARMER_HOURS,0)/TEMP_HOURS_PER_WORKER</x:f>
        <x:v>3.821246654764503</x:v>
      </x:c>
      <x:c r="O10065" s="268" t="n">
        <x:f>I10065*TOMATO_PRICE+J10065*CARROT_PRICE+K10065*MESCLUN_PRICE</x:f>
        <x:v>164952</x:v>
      </x:c>
      <x:c r="P10065" s="268" t="n">
        <x:f>I10065*TOMATO_FERTILIZER+J10065*CARROT_FERTILIZER+K10065*MESCLUN_FERTILIZER</x:f>
        <x:v>22000</x:v>
      </x:c>
      <x:c r="Q10065" s="268" t="n">
        <x:f>MIN(M10065,FARMER_HOURS)*FARMER_RATE+MAX(M10065-FARMER_HOURS,0)*TEMP_RATE</x:f>
        <x:v>120531.16636911257</x:v>
      </x:c>
      <x:c r="R10065" s="268" t="n">
        <x:f>O10065-P10065-Q10065-FIXED_COST</x:f>
        <x:v>2420.8336308874277</x:v>
      </x:c>
      <x:c r="S10065" s="139" t="str">
        <x:f>IF(AND(L10065&lt;=TOTAL_BED_CAP,N10065&lt;=TEMP_WORKER_CAP),"YES","NO")</x:f>
        <x:v>YES</x:v>
      </x:c>
      <x:c r="T10065" s="139" t="n">
        <x:f>IF(S10065="YES",R10065,-1E+99)</x:f>
        <x:v>2420.8336308874277</x:v>
      </x:c>
    </x:row>
    <x:row r="10066">
      <x:c r="A10066" s="139"/>
      <x:c r="B10066" s="139"/>
      <x:c r="C10066" s="139"/>
      <x:c r="D10066" s="139"/>
      <x:c r="E10066" s="139"/>
      <x:c r="F10066" s="139"/>
      <x:c r="G10066" s="139"/>
      <x:c r="H10066" s="139"/>
      <x:c r="I10066" s="266" t="n">
        <x:f>INT((ROW()-ROW($I$46))/((CARROT_CAP+1)*(MESCLUN_CAP+1)))</x:f>
        <x:v>15</x:v>
      </x:c>
      <x:c r="J10066" s="266" t="n">
        <x:f>MOD(INT((ROW()-ROW($I$46))/(MESCLUN_CAP+1)),CARROT_CAP+1)</x:f>
        <x:v>8</x:v>
      </x:c>
      <x:c r="K10066" s="266" t="n">
        <x:f>MOD(ROW()-ROW($I$46),MESCLUN_CAP+1)</x:f>
        <x:v>7</x:v>
      </x:c>
      <x:c r="L10066" s="266" t="n">
        <x:f>SUM(I10066:K10066)</x:f>
        <x:v>30</x:v>
      </x:c>
      <x:c r="M10066" s="267" t="n">
        <x:f>I10066*TOMATO_HOURS*WEEKS*(1+TOMATO_DIM)^I10066+J10066*CARROT_HOURS*WEEKS*(1+CARROT_DIM)^J10066+K10066*MESCLUN_HOURS*WEEKS*(1+MESCLUN_DIM)^K10066</x:f>
        <x:v>6275.319622258845</x:v>
      </x:c>
      <x:c r="N10066" s="267" t="n">
        <x:f>MAX(M10066-FARMER_HOURS,0)/TEMP_HOURS_PER_WORKER</x:f>
        <x:v>3.8578608487908643</x:v>
      </x:c>
      <x:c r="O10066" s="268" t="n">
        <x:f>I10066*TOMATO_PRICE+J10066*CARROT_PRICE+K10066*MESCLUN_PRICE</x:f>
        <x:v>167652</x:v>
      </x:c>
      <x:c r="P10066" s="268" t="n">
        <x:f>I10066*TOMATO_FERTILIZER+J10066*CARROT_FERTILIZER+K10066*MESCLUN_FERTILIZER</x:f>
        <x:v>22880</x:v>
      </x:c>
      <x:c r="Q10066" s="268" t="n">
        <x:f>MIN(M10066,FARMER_HOURS)*FARMER_RATE+MAX(M10066-FARMER_HOURS,0)*TEMP_RATE</x:f>
        <x:v>121446.52121977162</x:v>
      </x:c>
      <x:c r="R10066" s="268" t="n">
        <x:f>O10066-P10066-Q10066-FIXED_COST</x:f>
        <x:v>3325.4787802283827</x:v>
      </x:c>
      <x:c r="S10066" s="139" t="str">
        <x:f>IF(AND(L10066&lt;=TOTAL_BED_CAP,N10066&lt;=TEMP_WORKER_CAP),"YES","NO")</x:f>
        <x:v>YES</x:v>
      </x:c>
      <x:c r="T10066" s="139" t="n">
        <x:f>IF(S10066="YES",R10066,-1E+99)</x:f>
        <x:v>3325.4787802283827</x:v>
      </x:c>
    </x:row>
    <x:row r="10067">
      <x:c r="A10067" s="139"/>
      <x:c r="B10067" s="139"/>
      <x:c r="C10067" s="139"/>
      <x:c r="D10067" s="139"/>
      <x:c r="E10067" s="139"/>
      <x:c r="F10067" s="139"/>
      <x:c r="G10067" s="139"/>
      <x:c r="H10067" s="139"/>
      <x:c r="I10067" s="266" t="n">
        <x:f>INT((ROW()-ROW($I$46))/((CARROT_CAP+1)*(MESCLUN_CAP+1)))</x:f>
        <x:v>15</x:v>
      </x:c>
      <x:c r="J10067" s="266" t="n">
        <x:f>MOD(INT((ROW()-ROW($I$46))/(MESCLUN_CAP+1)),CARROT_CAP+1)</x:f>
        <x:v>8</x:v>
      </x:c>
      <x:c r="K10067" s="266" t="n">
        <x:f>MOD(ROW()-ROW($I$46),MESCLUN_CAP+1)</x:f>
        <x:v>8</x:v>
      </x:c>
      <x:c r="L10067" s="266" t="n">
        <x:f>SUM(I10067:K10067)</x:f>
        <x:v>31</x:v>
      </x:c>
      <x:c r="M10067" s="267" t="n">
        <x:f>I10067*TOMATO_HOURS*WEEKS*(1+TOMATO_DIM)^I10067+J10067*CARROT_HOURS*WEEKS*(1+CARROT_DIM)^J10067+K10067*MESCLUN_HOURS*WEEKS*(1+MESCLUN_DIM)^K10067</x:f>
        <x:v>6329.3167205388245</x:v>
      </x:c>
      <x:c r="N10067" s="267" t="n">
        <x:f>MAX(M10067-FARMER_HOURS,0)/TEMP_HOURS_PER_WORKER</x:f>
        <x:v>3.895358833707517</x:v>
      </x:c>
      <x:c r="O10067" s="268" t="n">
        <x:f>I10067*TOMATO_PRICE+J10067*CARROT_PRICE+K10067*MESCLUN_PRICE</x:f>
        <x:v>170352</x:v>
      </x:c>
      <x:c r="P10067" s="268" t="n">
        <x:f>I10067*TOMATO_FERTILIZER+J10067*CARROT_FERTILIZER+K10067*MESCLUN_FERTILIZER</x:f>
        <x:v>23760</x:v>
      </x:c>
      <x:c r="Q10067" s="268" t="n">
        <x:f>MIN(M10067,FARMER_HOURS)*FARMER_RATE+MAX(M10067-FARMER_HOURS,0)*TEMP_RATE</x:f>
        <x:v>122383.97084268792</x:v>
      </x:c>
      <x:c r="R10067" s="268" t="n">
        <x:f>O10067-P10067-Q10067-FIXED_COST</x:f>
        <x:v>4208.029157312078</x:v>
      </x:c>
      <x:c r="S10067" s="139" t="str">
        <x:f>IF(AND(L10067&lt;=TOTAL_BED_CAP,N10067&lt;=TEMP_WORKER_CAP),"YES","NO")</x:f>
        <x:v>YES</x:v>
      </x:c>
      <x:c r="T10067" s="139" t="n">
        <x:f>IF(S10067="YES",R10067,-1E+99)</x:f>
        <x:v>4208.029157312078</x:v>
      </x:c>
    </x:row>
    <x:row r="10068">
      <x:c r="A10068" s="139"/>
      <x:c r="B10068" s="139"/>
      <x:c r="C10068" s="139"/>
      <x:c r="D10068" s="139"/>
      <x:c r="E10068" s="139"/>
      <x:c r="F10068" s="139"/>
      <x:c r="G10068" s="139"/>
      <x:c r="H10068" s="139"/>
      <x:c r="I10068" s="266" t="n">
        <x:f>INT((ROW()-ROW($I$46))/((CARROT_CAP+1)*(MESCLUN_CAP+1)))</x:f>
        <x:v>15</x:v>
      </x:c>
      <x:c r="J10068" s="266" t="n">
        <x:f>MOD(INT((ROW()-ROW($I$46))/(MESCLUN_CAP+1)),CARROT_CAP+1)</x:f>
        <x:v>8</x:v>
      </x:c>
      <x:c r="K10068" s="266" t="n">
        <x:f>MOD(ROW()-ROW($I$46),MESCLUN_CAP+1)</x:f>
        <x:v>9</x:v>
      </x:c>
      <x:c r="L10068" s="266" t="n">
        <x:f>SUM(I10068:K10068)</x:f>
        <x:v>32</x:v>
      </x:c>
      <x:c r="M10068" s="267" t="n">
        <x:f>I10068*TOMATO_HOURS*WEEKS*(1+TOMATO_DIM)^I10068+J10068*CARROT_HOURS*WEEKS*(1+CARROT_DIM)^J10068+K10068*MESCLUN_HOURS*WEEKS*(1+MESCLUN_DIM)^K10068</x:f>
        <x:v>6384.610055979219</x:v>
      </x:c>
      <x:c r="N10068" s="267" t="n">
        <x:f>MAX(M10068-FARMER_HOURS,0)/TEMP_HOURS_PER_WORKER</x:f>
        <x:v>3.9337569833189026</x:v>
      </x:c>
      <x:c r="O10068" s="268" t="n">
        <x:f>I10068*TOMATO_PRICE+J10068*CARROT_PRICE+K10068*MESCLUN_PRICE</x:f>
        <x:v>173052</x:v>
      </x:c>
      <x:c r="P10068" s="268" t="n">
        <x:f>I10068*TOMATO_FERTILIZER+J10068*CARROT_FERTILIZER+K10068*MESCLUN_FERTILIZER</x:f>
        <x:v>24640</x:v>
      </x:c>
      <x:c r="Q10068" s="268" t="n">
        <x:f>MIN(M10068,FARMER_HOURS)*FARMER_RATE+MAX(M10068-FARMER_HOURS,0)*TEMP_RATE</x:f>
        <x:v>123343.92458297256</x:v>
      </x:c>
      <x:c r="R10068" s="268" t="n">
        <x:f>O10068-P10068-Q10068-FIXED_COST</x:f>
        <x:v>5068.075417027445</x:v>
      </x:c>
      <x:c r="S10068" s="139" t="str">
        <x:f>IF(AND(L10068&lt;=TOTAL_BED_CAP,N10068&lt;=TEMP_WORKER_CAP),"YES","NO")</x:f>
        <x:v>YES</x:v>
      </x:c>
      <x:c r="T10068" s="139" t="n">
        <x:f>IF(S10068="YES",R10068,-1E+99)</x:f>
        <x:v>5068.075417027445</x:v>
      </x:c>
    </x:row>
    <x:row r="10069">
      <x:c r="A10069" s="139"/>
      <x:c r="B10069" s="139"/>
      <x:c r="C10069" s="139"/>
      <x:c r="D10069" s="139"/>
      <x:c r="E10069" s="139"/>
      <x:c r="F10069" s="139"/>
      <x:c r="G10069" s="139"/>
      <x:c r="H10069" s="139"/>
      <x:c r="I10069" s="266" t="n">
        <x:f>INT((ROW()-ROW($I$46))/((CARROT_CAP+1)*(MESCLUN_CAP+1)))</x:f>
        <x:v>15</x:v>
      </x:c>
      <x:c r="J10069" s="266" t="n">
        <x:f>MOD(INT((ROW()-ROW($I$46))/(MESCLUN_CAP+1)),CARROT_CAP+1)</x:f>
        <x:v>8</x:v>
      </x:c>
      <x:c r="K10069" s="266" t="n">
        <x:f>MOD(ROW()-ROW($I$46),MESCLUN_CAP+1)</x:f>
        <x:v>10</x:v>
      </x:c>
      <x:c r="L10069" s="266" t="n">
        <x:f>SUM(I10069:K10069)</x:f>
        <x:v>33</x:v>
      </x:c>
      <x:c r="M10069" s="267" t="n">
        <x:f>I10069*TOMATO_HOURS*WEEKS*(1+TOMATO_DIM)^I10069+J10069*CARROT_HOURS*WEEKS*(1+CARROT_DIM)^J10069+K10069*MESCLUN_HOURS*WEEKS*(1+MESCLUN_DIM)^K10069</x:f>
        <x:v>6441.223597462432</x:v>
      </x:c>
      <x:c r="N10069" s="267" t="n">
        <x:f>MAX(M10069-FARMER_HOURS,0)/TEMP_HOURS_PER_WORKER</x:f>
        <x:v>3.9730719426822443</x:v>
      </x:c>
      <x:c r="O10069" s="268" t="n">
        <x:f>I10069*TOMATO_PRICE+J10069*CARROT_PRICE+K10069*MESCLUN_PRICE</x:f>
        <x:v>175752</x:v>
      </x:c>
      <x:c r="P10069" s="268" t="n">
        <x:f>I10069*TOMATO_FERTILIZER+J10069*CARROT_FERTILIZER+K10069*MESCLUN_FERTILIZER</x:f>
        <x:v>25520</x:v>
      </x:c>
      <x:c r="Q10069" s="268" t="n">
        <x:f>MIN(M10069,FARMER_HOURS)*FARMER_RATE+MAX(M10069-FARMER_HOURS,0)*TEMP_RATE</x:f>
        <x:v>124326.7985670561</x:v>
      </x:c>
      <x:c r="R10069" s="268" t="n">
        <x:f>O10069-P10069-Q10069-FIXED_COST</x:f>
        <x:v>5905.201432943897</x:v>
      </x:c>
      <x:c r="S10069" s="139" t="str">
        <x:f>IF(AND(L10069&lt;=TOTAL_BED_CAP,N10069&lt;=TEMP_WORKER_CAP),"YES","NO")</x:f>
        <x:v>YES</x:v>
      </x:c>
      <x:c r="T10069" s="139" t="n">
        <x:f>IF(S10069="YES",R10069,-1E+99)</x:f>
        <x:v>5905.201432943897</x:v>
      </x:c>
    </x:row>
    <x:row r="10070">
      <x:c r="A10070" s="139"/>
      <x:c r="B10070" s="139"/>
      <x:c r="C10070" s="139"/>
      <x:c r="D10070" s="139"/>
      <x:c r="E10070" s="139"/>
      <x:c r="F10070" s="139"/>
      <x:c r="G10070" s="139"/>
      <x:c r="H10070" s="139"/>
      <x:c r="I10070" s="266" t="n">
        <x:f>INT((ROW()-ROW($I$46))/((CARROT_CAP+1)*(MESCLUN_CAP+1)))</x:f>
        <x:v>15</x:v>
      </x:c>
      <x:c r="J10070" s="266" t="n">
        <x:f>MOD(INT((ROW()-ROW($I$46))/(MESCLUN_CAP+1)),CARROT_CAP+1)</x:f>
        <x:v>8</x:v>
      </x:c>
      <x:c r="K10070" s="266" t="n">
        <x:f>MOD(ROW()-ROW($I$46),MESCLUN_CAP+1)</x:f>
        <x:v>11</x:v>
      </x:c>
      <x:c r="L10070" s="266" t="n">
        <x:f>SUM(I10070:K10070)</x:f>
        <x:v>34</x:v>
      </x:c>
      <x:c r="M10070" s="267" t="n">
        <x:f>I10070*TOMATO_HOURS*WEEKS*(1+TOMATO_DIM)^I10070+J10070*CARROT_HOURS*WEEKS*(1+CARROT_DIM)^J10070+K10070*MESCLUN_HOURS*WEEKS*(1+MESCLUN_DIM)^K10070</x:f>
        <x:v>6499.181710555871</x:v>
      </x:c>
      <x:c r="N10070" s="267" t="n">
        <x:f>MAX(M10070-FARMER_HOURS,0)/TEMP_HOURS_PER_WORKER</x:f>
        <x:v>4.013320632330466</x:v>
      </x:c>
      <x:c r="O10070" s="268" t="n">
        <x:f>I10070*TOMATO_PRICE+J10070*CARROT_PRICE+K10070*MESCLUN_PRICE</x:f>
        <x:v>178452</x:v>
      </x:c>
      <x:c r="P10070" s="268" t="n">
        <x:f>I10070*TOMATO_FERTILIZER+J10070*CARROT_FERTILIZER+K10070*MESCLUN_FERTILIZER</x:f>
        <x:v>26400</x:v>
      </x:c>
      <x:c r="Q10070" s="268" t="n">
        <x:f>MIN(M10070,FARMER_HOURS)*FARMER_RATE+MAX(M10070-FARMER_HOURS,0)*TEMP_RATE</x:f>
        <x:v>125333.01580826165</x:v>
      </x:c>
      <x:c r="R10070" s="268" t="n">
        <x:f>O10070-P10070-Q10070-FIXED_COST</x:f>
        <x:v>6718.9841917383455</x:v>
      </x:c>
      <x:c r="S10070" s="139" t="str">
        <x:f>IF(AND(L10070&lt;=TOTAL_BED_CAP,N10070&lt;=TEMP_WORKER_CAP),"YES","NO")</x:f>
        <x:v>NO</x:v>
      </x:c>
      <x:c r="T10070" s="139" t="n">
        <x:f>IF(S10070="YES",R10070,-1E+99)</x:f>
        <x:v>-1e+99</x:v>
      </x:c>
    </x:row>
    <x:row r="10071">
      <x:c r="A10071" s="139"/>
      <x:c r="B10071" s="139"/>
      <x:c r="C10071" s="139"/>
      <x:c r="D10071" s="139"/>
      <x:c r="E10071" s="139"/>
      <x:c r="F10071" s="139"/>
      <x:c r="G10071" s="139"/>
      <x:c r="H10071" s="139"/>
      <x:c r="I10071" s="266" t="n">
        <x:f>INT((ROW()-ROW($I$46))/((CARROT_CAP+1)*(MESCLUN_CAP+1)))</x:f>
        <x:v>15</x:v>
      </x:c>
      <x:c r="J10071" s="266" t="n">
        <x:f>MOD(INT((ROW()-ROW($I$46))/(MESCLUN_CAP+1)),CARROT_CAP+1)</x:f>
        <x:v>8</x:v>
      </x:c>
      <x:c r="K10071" s="266" t="n">
        <x:f>MOD(ROW()-ROW($I$46),MESCLUN_CAP+1)</x:f>
        <x:v>12</x:v>
      </x:c>
      <x:c r="L10071" s="266" t="n">
        <x:f>SUM(I10071:K10071)</x:f>
        <x:v>35</x:v>
      </x:c>
      <x:c r="M10071" s="267" t="n">
        <x:f>I10071*TOMATO_HOURS*WEEKS*(1+TOMATO_DIM)^I10071+J10071*CARROT_HOURS*WEEKS*(1+CARROT_DIM)^J10071+K10071*MESCLUN_HOURS*WEEKS*(1+MESCLUN_DIM)^K10071</x:f>
        <x:v>6558.509163683935</x:v>
      </x:c>
      <x:c r="N10071" s="267" t="n">
        <x:f>MAX(M10071-FARMER_HOURS,0)/TEMP_HOURS_PER_WORKER</x:f>
        <x:v>4.054520252558288</x:v>
      </x:c>
      <x:c r="O10071" s="268" t="n">
        <x:f>I10071*TOMATO_PRICE+J10071*CARROT_PRICE+K10071*MESCLUN_PRICE</x:f>
        <x:v>181152</x:v>
      </x:c>
      <x:c r="P10071" s="268" t="n">
        <x:f>I10071*TOMATO_FERTILIZER+J10071*CARROT_FERTILIZER+K10071*MESCLUN_FERTILIZER</x:f>
        <x:v>27280</x:v>
      </x:c>
      <x:c r="Q10071" s="268" t="n">
        <x:f>MIN(M10071,FARMER_HOURS)*FARMER_RATE+MAX(M10071-FARMER_HOURS,0)*TEMP_RATE</x:f>
        <x:v>126363.0063139572</x:v>
      </x:c>
      <x:c r="R10071" s="268" t="n">
        <x:f>O10071-P10071-Q10071-FIXED_COST</x:f>
        <x:v>7508.993686042799</x:v>
      </x:c>
      <x:c r="S10071" s="139" t="str">
        <x:f>IF(AND(L10071&lt;=TOTAL_BED_CAP,N10071&lt;=TEMP_WORKER_CAP),"YES","NO")</x:f>
        <x:v>NO</x:v>
      </x:c>
      <x:c r="T10071" s="139" t="n">
        <x:f>IF(S10071="YES",R10071,-1E+99)</x:f>
        <x:v>-1e+99</x:v>
      </x:c>
    </x:row>
    <x:row r="10072">
      <x:c r="A10072" s="139"/>
      <x:c r="B10072" s="139"/>
      <x:c r="C10072" s="139"/>
      <x:c r="D10072" s="139"/>
      <x:c r="E10072" s="139"/>
      <x:c r="F10072" s="139"/>
      <x:c r="G10072" s="139"/>
      <x:c r="H10072" s="139"/>
      <x:c r="I10072" s="266" t="n">
        <x:f>INT((ROW()-ROW($I$46))/((CARROT_CAP+1)*(MESCLUN_CAP+1)))</x:f>
        <x:v>15</x:v>
      </x:c>
      <x:c r="J10072" s="266" t="n">
        <x:f>MOD(INT((ROW()-ROW($I$46))/(MESCLUN_CAP+1)),CARROT_CAP+1)</x:f>
        <x:v>8</x:v>
      </x:c>
      <x:c r="K10072" s="266" t="n">
        <x:f>MOD(ROW()-ROW($I$46),MESCLUN_CAP+1)</x:f>
        <x:v>13</x:v>
      </x:c>
      <x:c r="L10072" s="266" t="n">
        <x:f>SUM(I10072:K10072)</x:f>
        <x:v>36</x:v>
      </x:c>
      <x:c r="M10072" s="267" t="n">
        <x:f>I10072*TOMATO_HOURS*WEEKS*(1+TOMATO_DIM)^I10072+J10072*CARROT_HOURS*WEEKS*(1+CARROT_DIM)^J10072+K10072*MESCLUN_HOURS*WEEKS*(1+MESCLUN_DIM)^K10072</x:f>
        <x:v>6619.231134392319</x:v>
      </x:c>
      <x:c r="N10072" s="267" t="n">
        <x:f>MAX(M10072-FARMER_HOURS,0)/TEMP_HOURS_PER_WORKER</x:f>
        <x:v>4.0966882877724435</x:v>
      </x:c>
      <x:c r="O10072" s="268" t="n">
        <x:f>I10072*TOMATO_PRICE+J10072*CARROT_PRICE+K10072*MESCLUN_PRICE</x:f>
        <x:v>183852</x:v>
      </x:c>
      <x:c r="P10072" s="268" t="n">
        <x:f>I10072*TOMATO_FERTILIZER+J10072*CARROT_FERTILIZER+K10072*MESCLUN_FERTILIZER</x:f>
        <x:v>28160</x:v>
      </x:c>
      <x:c r="Q10072" s="268" t="n">
        <x:f>MIN(M10072,FARMER_HOURS)*FARMER_RATE+MAX(M10072-FARMER_HOURS,0)*TEMP_RATE</x:f>
        <x:v>127417.2071943111</x:v>
      </x:c>
      <x:c r="R10072" s="268" t="n">
        <x:f>O10072-P10072-Q10072-FIXED_COST</x:f>
        <x:v>8274.792805688907</x:v>
      </x:c>
      <x:c r="S10072" s="139" t="str">
        <x:f>IF(AND(L10072&lt;=TOTAL_BED_CAP,N10072&lt;=TEMP_WORKER_CAP),"YES","NO")</x:f>
        <x:v>NO</x:v>
      </x:c>
      <x:c r="T10072" s="139" t="n">
        <x:f>IF(S10072="YES",R10072,-1E+99)</x:f>
        <x:v>-1e+99</x:v>
      </x:c>
    </x:row>
    <x:row r="10073">
      <x:c r="A10073" s="139"/>
      <x:c r="B10073" s="139"/>
      <x:c r="C10073" s="139"/>
      <x:c r="D10073" s="139"/>
      <x:c r="E10073" s="139"/>
      <x:c r="F10073" s="139"/>
      <x:c r="G10073" s="139"/>
      <x:c r="H10073" s="139"/>
      <x:c r="I10073" s="266" t="n">
        <x:f>INT((ROW()-ROW($I$46))/((CARROT_CAP+1)*(MESCLUN_CAP+1)))</x:f>
        <x:v>15</x:v>
      </x:c>
      <x:c r="J10073" s="266" t="n">
        <x:f>MOD(INT((ROW()-ROW($I$46))/(MESCLUN_CAP+1)),CARROT_CAP+1)</x:f>
        <x:v>8</x:v>
      </x:c>
      <x:c r="K10073" s="266" t="n">
        <x:f>MOD(ROW()-ROW($I$46),MESCLUN_CAP+1)</x:f>
        <x:v>14</x:v>
      </x:c>
      <x:c r="L10073" s="266" t="n">
        <x:f>SUM(I10073:K10073)</x:f>
        <x:v>37</x:v>
      </x:c>
      <x:c r="M10073" s="267" t="n">
        <x:f>I10073*TOMATO_HOURS*WEEKS*(1+TOMATO_DIM)^I10073+J10073*CARROT_HOURS*WEEKS*(1+CARROT_DIM)^J10073+K10073*MESCLUN_HOURS*WEEKS*(1+MESCLUN_DIM)^K10073</x:f>
        <x:v>6681.37321570598</x:v>
      </x:c>
      <x:c r="N10073" s="267" t="n">
        <x:f>MAX(M10073-FARMER_HOURS,0)/TEMP_HOURS_PER_WORKER</x:f>
        <x:v>4.139842510906931</x:v>
      </x:c>
      <x:c r="O10073" s="268" t="n">
        <x:f>I10073*TOMATO_PRICE+J10073*CARROT_PRICE+K10073*MESCLUN_PRICE</x:f>
        <x:v>186552</x:v>
      </x:c>
      <x:c r="P10073" s="268" t="n">
        <x:f>I10073*TOMATO_FERTILIZER+J10073*CARROT_FERTILIZER+K10073*MESCLUN_FERTILIZER</x:f>
        <x:v>29040</x:v>
      </x:c>
      <x:c r="Q10073" s="268" t="n">
        <x:f>MIN(M10073,FARMER_HOURS)*FARMER_RATE+MAX(M10073-FARMER_HOURS,0)*TEMP_RATE</x:f>
        <x:v>128496.06277267326</x:v>
      </x:c>
      <x:c r="R10073" s="268" t="n">
        <x:f>O10073-P10073-Q10073-FIXED_COST</x:f>
        <x:v>9015.937227326736</x:v>
      </x:c>
      <x:c r="S10073" s="139" t="str">
        <x:f>IF(AND(L10073&lt;=TOTAL_BED_CAP,N10073&lt;=TEMP_WORKER_CAP),"YES","NO")</x:f>
        <x:v>NO</x:v>
      </x:c>
      <x:c r="T10073" s="139" t="n">
        <x:f>IF(S10073="YES",R10073,-1E+99)</x:f>
        <x:v>-1e+99</x:v>
      </x:c>
    </x:row>
    <x:row r="10074">
      <x:c r="A10074" s="139"/>
      <x:c r="B10074" s="139"/>
      <x:c r="C10074" s="139"/>
      <x:c r="D10074" s="139"/>
      <x:c r="E10074" s="139"/>
      <x:c r="F10074" s="139"/>
      <x:c r="G10074" s="139"/>
      <x:c r="H10074" s="139"/>
      <x:c r="I10074" s="266" t="n">
        <x:f>INT((ROW()-ROW($I$46))/((CARROT_CAP+1)*(MESCLUN_CAP+1)))</x:f>
        <x:v>15</x:v>
      </x:c>
      <x:c r="J10074" s="266" t="n">
        <x:f>MOD(INT((ROW()-ROW($I$46))/(MESCLUN_CAP+1)),CARROT_CAP+1)</x:f>
        <x:v>8</x:v>
      </x:c>
      <x:c r="K10074" s="266" t="n">
        <x:f>MOD(ROW()-ROW($I$46),MESCLUN_CAP+1)</x:f>
        <x:v>15</x:v>
      </x:c>
      <x:c r="L10074" s="266" t="n">
        <x:f>SUM(I10074:K10074)</x:f>
        <x:v>38</x:v>
      </x:c>
      <x:c r="M10074" s="267" t="n">
        <x:f>I10074*TOMATO_HOURS*WEEKS*(1+TOMATO_DIM)^I10074+J10074*CARROT_HOURS*WEEKS*(1+CARROT_DIM)^J10074+K10074*MESCLUN_HOURS*WEEKS*(1+MESCLUN_DIM)^K10074</x:f>
        <x:v>6744.961422582127</x:v>
      </x:c>
      <x:c r="N10074" s="267" t="n">
        <x:f>MAX(M10074-FARMER_HOURS,0)/TEMP_HOURS_PER_WORKER</x:f>
        <x:v>4.184000987904255</x:v>
      </x:c>
      <x:c r="O10074" s="268" t="n">
        <x:f>I10074*TOMATO_PRICE+J10074*CARROT_PRICE+K10074*MESCLUN_PRICE</x:f>
        <x:v>189252</x:v>
      </x:c>
      <x:c r="P10074" s="268" t="n">
        <x:f>I10074*TOMATO_FERTILIZER+J10074*CARROT_FERTILIZER+K10074*MESCLUN_FERTILIZER</x:f>
        <x:v>29920</x:v>
      </x:c>
      <x:c r="Q10074" s="268" t="n">
        <x:f>MIN(M10074,FARMER_HOURS)*FARMER_RATE+MAX(M10074-FARMER_HOURS,0)*TEMP_RATE</x:f>
        <x:v>129600.02469760636</x:v>
      </x:c>
      <x:c r="R10074" s="268" t="n">
        <x:f>O10074-P10074-Q10074-FIXED_COST</x:f>
        <x:v>9731.975302393636</x:v>
      </x:c>
      <x:c r="S10074" s="139" t="str">
        <x:f>IF(AND(L10074&lt;=TOTAL_BED_CAP,N10074&lt;=TEMP_WORKER_CAP),"YES","NO")</x:f>
        <x:v>NO</x:v>
      </x:c>
      <x:c r="T10074" s="139" t="n">
        <x:f>IF(S10074="YES",R10074,-1E+99)</x:f>
        <x:v>-1e+99</x:v>
      </x:c>
    </x:row>
    <x:row r="10075">
      <x:c r="A10075" s="139"/>
      <x:c r="B10075" s="139"/>
      <x:c r="C10075" s="139"/>
      <x:c r="D10075" s="139"/>
      <x:c r="E10075" s="139"/>
      <x:c r="F10075" s="139"/>
      <x:c r="G10075" s="139"/>
      <x:c r="H10075" s="139"/>
      <x:c r="I10075" s="266" t="n">
        <x:f>INT((ROW()-ROW($I$46))/((CARROT_CAP+1)*(MESCLUN_CAP+1)))</x:f>
        <x:v>15</x:v>
      </x:c>
      <x:c r="J10075" s="266" t="n">
        <x:f>MOD(INT((ROW()-ROW($I$46))/(MESCLUN_CAP+1)),CARROT_CAP+1)</x:f>
        <x:v>8</x:v>
      </x:c>
      <x:c r="K10075" s="266" t="n">
        <x:f>MOD(ROW()-ROW($I$46),MESCLUN_CAP+1)</x:f>
        <x:v>16</x:v>
      </x:c>
      <x:c r="L10075" s="266" t="n">
        <x:f>SUM(I10075:K10075)</x:f>
        <x:v>39</x:v>
      </x:c>
      <x:c r="M10075" s="267" t="n">
        <x:f>I10075*TOMATO_HOURS*WEEKS*(1+TOMATO_DIM)^I10075+J10075*CARROT_HOURS*WEEKS*(1+CARROT_DIM)^J10075+K10075*MESCLUN_HOURS*WEEKS*(1+MESCLUN_DIM)^K10075</x:f>
        <x:v>6810.0221984596155</x:v>
      </x:c>
      <x:c r="N10075" s="267" t="n">
        <x:f>MAX(M10075-FARMER_HOURS,0)/TEMP_HOURS_PER_WORKER</x:f>
        <x:v>4.2291820822636215</x:v>
      </x:c>
      <x:c r="O10075" s="268" t="n">
        <x:f>I10075*TOMATO_PRICE+J10075*CARROT_PRICE+K10075*MESCLUN_PRICE</x:f>
        <x:v>191952</x:v>
      </x:c>
      <x:c r="P10075" s="268" t="n">
        <x:f>I10075*TOMATO_FERTILIZER+J10075*CARROT_FERTILIZER+K10075*MESCLUN_FERTILIZER</x:f>
        <x:v>30800</x:v>
      </x:c>
      <x:c r="Q10075" s="268" t="n">
        <x:f>MIN(M10075,FARMER_HOURS)*FARMER_RATE+MAX(M10075-FARMER_HOURS,0)*TEMP_RATE</x:f>
        <x:v>130729.55205659055</x:v>
      </x:c>
      <x:c r="R10075" s="268" t="n">
        <x:f>O10075-P10075-Q10075-FIXED_COST</x:f>
        <x:v>10422.447943409454</x:v>
      </x:c>
      <x:c r="S10075" s="139" t="str">
        <x:f>IF(AND(L10075&lt;=TOTAL_BED_CAP,N10075&lt;=TEMP_WORKER_CAP),"YES","NO")</x:f>
        <x:v>NO</x:v>
      </x:c>
      <x:c r="T10075" s="139" t="n">
        <x:f>IF(S10075="YES",R10075,-1E+99)</x:f>
        <x:v>-1e+99</x:v>
      </x:c>
    </x:row>
    <x:row r="10076">
      <x:c r="A10076" s="139"/>
      <x:c r="B10076" s="139"/>
      <x:c r="C10076" s="139"/>
      <x:c r="D10076" s="139"/>
      <x:c r="E10076" s="139"/>
      <x:c r="F10076" s="139"/>
      <x:c r="G10076" s="139"/>
      <x:c r="H10076" s="139"/>
      <x:c r="I10076" s="266" t="n">
        <x:f>INT((ROW()-ROW($I$46))/((CARROT_CAP+1)*(MESCLUN_CAP+1)))</x:f>
        <x:v>15</x:v>
      </x:c>
      <x:c r="J10076" s="266" t="n">
        <x:f>MOD(INT((ROW()-ROW($I$46))/(MESCLUN_CAP+1)),CARROT_CAP+1)</x:f>
        <x:v>8</x:v>
      </x:c>
      <x:c r="K10076" s="266" t="n">
        <x:f>MOD(ROW()-ROW($I$46),MESCLUN_CAP+1)</x:f>
        <x:v>17</x:v>
      </x:c>
      <x:c r="L10076" s="266" t="n">
        <x:f>SUM(I10076:K10076)</x:f>
        <x:v>40</x:v>
      </x:c>
      <x:c r="M10076" s="267" t="n">
        <x:f>I10076*TOMATO_HOURS*WEEKS*(1+TOMATO_DIM)^I10076+J10076*CARROT_HOURS*WEEKS*(1+CARROT_DIM)^J10076+K10076*MESCLUN_HOURS*WEEKS*(1+MESCLUN_DIM)^K10076</x:f>
        <x:v>6876.582421906156</x:v>
      </x:c>
      <x:c r="N10076" s="267" t="n">
        <x:f>MAX(M10076-FARMER_HOURS,0)/TEMP_HOURS_PER_WORKER</x:f>
        <x:v>4.275404459657053</x:v>
      </x:c>
      <x:c r="O10076" s="268" t="n">
        <x:f>I10076*TOMATO_PRICE+J10076*CARROT_PRICE+K10076*MESCLUN_PRICE</x:f>
        <x:v>194652</x:v>
      </x:c>
      <x:c r="P10076" s="268" t="n">
        <x:f>I10076*TOMATO_FERTILIZER+J10076*CARROT_FERTILIZER+K10076*MESCLUN_FERTILIZER</x:f>
        <x:v>31680</x:v>
      </x:c>
      <x:c r="Q10076" s="268" t="n">
        <x:f>MIN(M10076,FARMER_HOURS)*FARMER_RATE+MAX(M10076-FARMER_HOURS,0)*TEMP_RATE</x:f>
        <x:v>131885.1114914263</x:v>
      </x:c>
      <x:c r="R10076" s="268" t="n">
        <x:f>O10076-P10076-Q10076-FIXED_COST</x:f>
        <x:v>11086.888508573698</x:v>
      </x:c>
      <x:c r="S10076" s="139" t="str">
        <x:f>IF(AND(L10076&lt;=TOTAL_BED_CAP,N10076&lt;=TEMP_WORKER_CAP),"YES","NO")</x:f>
        <x:v>NO</x:v>
      </x:c>
      <x:c r="T10076" s="139" t="n">
        <x:f>IF(S10076="YES",R10076,-1E+99)</x:f>
        <x:v>-1e+99</x:v>
      </x:c>
    </x:row>
    <x:row r="10077">
      <x:c r="A10077" s="139"/>
      <x:c r="B10077" s="139"/>
      <x:c r="C10077" s="139"/>
      <x:c r="D10077" s="139"/>
      <x:c r="E10077" s="139"/>
      <x:c r="F10077" s="139"/>
      <x:c r="G10077" s="139"/>
      <x:c r="H10077" s="139"/>
      <x:c r="I10077" s="266" t="n">
        <x:f>INT((ROW()-ROW($I$46))/((CARROT_CAP+1)*(MESCLUN_CAP+1)))</x:f>
        <x:v>15</x:v>
      </x:c>
      <x:c r="J10077" s="266" t="n">
        <x:f>MOD(INT((ROW()-ROW($I$46))/(MESCLUN_CAP+1)),CARROT_CAP+1)</x:f>
        <x:v>8</x:v>
      </x:c>
      <x:c r="K10077" s="266" t="n">
        <x:f>MOD(ROW()-ROW($I$46),MESCLUN_CAP+1)</x:f>
        <x:v>18</x:v>
      </x:c>
      <x:c r="L10077" s="266" t="n">
        <x:f>SUM(I10077:K10077)</x:f>
        <x:v>41</x:v>
      </x:c>
      <x:c r="M10077" s="267" t="n">
        <x:f>I10077*TOMATO_HOURS*WEEKS*(1+TOMATO_DIM)^I10077+J10077*CARROT_HOURS*WEEKS*(1+CARROT_DIM)^J10077+K10077*MESCLUN_HOURS*WEEKS*(1+MESCLUN_DIM)^K10077</x:f>
        <x:v>6944.669413364743</x:v>
      </x:c>
      <x:c r="N10077" s="267" t="n">
        <x:f>MAX(M10077-FARMER_HOURS,0)/TEMP_HOURS_PER_WORKER</x:f>
        <x:v>4.322687092614405</x:v>
      </x:c>
      <x:c r="O10077" s="268" t="n">
        <x:f>I10077*TOMATO_PRICE+J10077*CARROT_PRICE+K10077*MESCLUN_PRICE</x:f>
        <x:v>197352</x:v>
      </x:c>
      <x:c r="P10077" s="268" t="n">
        <x:f>I10077*TOMATO_FERTILIZER+J10077*CARROT_FERTILIZER+K10077*MESCLUN_FERTILIZER</x:f>
        <x:v>32560</x:v>
      </x:c>
      <x:c r="Q10077" s="268" t="n">
        <x:f>MIN(M10077,FARMER_HOURS)*FARMER_RATE+MAX(M10077-FARMER_HOURS,0)*TEMP_RATE</x:f>
        <x:v>133067.1773153601</x:v>
      </x:c>
      <x:c r="R10077" s="268" t="n">
        <x:f>O10077-P10077-Q10077-FIXED_COST</x:f>
        <x:v>11724.82268463989</x:v>
      </x:c>
      <x:c r="S10077" s="139" t="str">
        <x:f>IF(AND(L10077&lt;=TOTAL_BED_CAP,N10077&lt;=TEMP_WORKER_CAP),"YES","NO")</x:f>
        <x:v>NO</x:v>
      </x:c>
      <x:c r="T10077" s="139" t="n">
        <x:f>IF(S10077="YES",R10077,-1E+99)</x:f>
        <x:v>-1e+99</x:v>
      </x:c>
    </x:row>
    <x:row r="10078">
      <x:c r="A10078" s="139"/>
      <x:c r="B10078" s="139"/>
      <x:c r="C10078" s="139"/>
      <x:c r="D10078" s="139"/>
      <x:c r="E10078" s="139"/>
      <x:c r="F10078" s="139"/>
      <x:c r="G10078" s="139"/>
      <x:c r="H10078" s="139"/>
      <x:c r="I10078" s="266" t="n">
        <x:f>INT((ROW()-ROW($I$46))/((CARROT_CAP+1)*(MESCLUN_CAP+1)))</x:f>
        <x:v>15</x:v>
      </x:c>
      <x:c r="J10078" s="266" t="n">
        <x:f>MOD(INT((ROW()-ROW($I$46))/(MESCLUN_CAP+1)),CARROT_CAP+1)</x:f>
        <x:v>8</x:v>
      </x:c>
      <x:c r="K10078" s="266" t="n">
        <x:f>MOD(ROW()-ROW($I$46),MESCLUN_CAP+1)</x:f>
        <x:v>19</x:v>
      </x:c>
      <x:c r="L10078" s="266" t="n">
        <x:f>SUM(I10078:K10078)</x:f>
        <x:v>42</x:v>
      </x:c>
      <x:c r="M10078" s="267" t="n">
        <x:f>I10078*TOMATO_HOURS*WEEKS*(1+TOMATO_DIM)^I10078+J10078*CARROT_HOURS*WEEKS*(1+CARROT_DIM)^J10078+K10078*MESCLUN_HOURS*WEEKS*(1+MESCLUN_DIM)^K10078</x:f>
        <x:v>7014.310942000766</x:v>
      </x:c>
      <x:c r="N10078" s="267" t="n">
        <x:f>MAX(M10078-FARMER_HOURS,0)/TEMP_HOURS_PER_WORKER</x:f>
        <x:v>4.37104926527831</x:v>
      </x:c>
      <x:c r="O10078" s="268" t="n">
        <x:f>I10078*TOMATO_PRICE+J10078*CARROT_PRICE+K10078*MESCLUN_PRICE</x:f>
        <x:v>200052</x:v>
      </x:c>
      <x:c r="P10078" s="268" t="n">
        <x:f>I10078*TOMATO_FERTILIZER+J10078*CARROT_FERTILIZER+K10078*MESCLUN_FERTILIZER</x:f>
        <x:v>33440</x:v>
      </x:c>
      <x:c r="Q10078" s="268" t="n">
        <x:f>MIN(M10078,FARMER_HOURS)*FARMER_RATE+MAX(M10078-FARMER_HOURS,0)*TEMP_RATE</x:f>
        <x:v>134276.23163195775</x:v>
      </x:c>
      <x:c r="R10078" s="268" t="n">
        <x:f>O10078-P10078-Q10078-FIXED_COST</x:f>
        <x:v>12335.768368042249</x:v>
      </x:c>
      <x:c r="S10078" s="139" t="str">
        <x:f>IF(AND(L10078&lt;=TOTAL_BED_CAP,N10078&lt;=TEMP_WORKER_CAP),"YES","NO")</x:f>
        <x:v>NO</x:v>
      </x:c>
      <x:c r="T10078" s="139" t="n">
        <x:f>IF(S10078="YES",R10078,-1E+99)</x:f>
        <x:v>-1e+99</x:v>
      </x:c>
    </x:row>
    <x:row r="10079">
      <x:c r="A10079" s="139"/>
      <x:c r="B10079" s="139"/>
      <x:c r="C10079" s="139"/>
      <x:c r="D10079" s="139"/>
      <x:c r="E10079" s="139"/>
      <x:c r="F10079" s="139"/>
      <x:c r="G10079" s="139"/>
      <x:c r="H10079" s="139"/>
      <x:c r="I10079" s="266" t="n">
        <x:f>INT((ROW()-ROW($I$46))/((CARROT_CAP+1)*(MESCLUN_CAP+1)))</x:f>
        <x:v>15</x:v>
      </x:c>
      <x:c r="J10079" s="266" t="n">
        <x:f>MOD(INT((ROW()-ROW($I$46))/(MESCLUN_CAP+1)),CARROT_CAP+1)</x:f>
        <x:v>8</x:v>
      </x:c>
      <x:c r="K10079" s="266" t="n">
        <x:f>MOD(ROW()-ROW($I$46),MESCLUN_CAP+1)</x:f>
        <x:v>20</x:v>
      </x:c>
      <x:c r="L10079" s="266" t="n">
        <x:f>SUM(I10079:K10079)</x:f>
        <x:v>43</x:v>
      </x:c>
      <x:c r="M10079" s="267" t="n">
        <x:f>I10079*TOMATO_HOURS*WEEKS*(1+TOMATO_DIM)^I10079+J10079*CARROT_HOURS*WEEKS*(1+CARROT_DIM)^J10079+K10079*MESCLUN_HOURS*WEEKS*(1+MESCLUN_DIM)^K10079</x:f>
        <x:v>7085.535232651242</x:v>
      </x:c>
      <x:c r="N10079" s="267" t="n">
        <x:f>MAX(M10079-FARMER_HOURS,0)/TEMP_HOURS_PER_WORKER</x:f>
        <x:v>4.420510578230029</x:v>
      </x:c>
      <x:c r="O10079" s="268" t="n">
        <x:f>I10079*TOMATO_PRICE+J10079*CARROT_PRICE+K10079*MESCLUN_PRICE</x:f>
        <x:v>202752</x:v>
      </x:c>
      <x:c r="P10079" s="268" t="n">
        <x:f>I10079*TOMATO_FERTILIZER+J10079*CARROT_FERTILIZER+K10079*MESCLUN_FERTILIZER</x:f>
        <x:v>34320</x:v>
      </x:c>
      <x:c r="Q10079" s="268" t="n">
        <x:f>MIN(M10079,FARMER_HOURS)*FARMER_RATE+MAX(M10079-FARMER_HOURS,0)*TEMP_RATE</x:f>
        <x:v>135512.76445575073</x:v>
      </x:c>
      <x:c r="R10079" s="268" t="n">
        <x:f>O10079-P10079-Q10079-FIXED_COST</x:f>
        <x:v>12919.23554424927</x:v>
      </x:c>
      <x:c r="S10079" s="139" t="str">
        <x:f>IF(AND(L10079&lt;=TOTAL_BED_CAP,N10079&lt;=TEMP_WORKER_CAP),"YES","NO")</x:f>
        <x:v>NO</x:v>
      </x:c>
      <x:c r="T10079" s="139" t="n">
        <x:f>IF(S10079="YES",R10079,-1E+99)</x:f>
        <x:v>-1e+99</x:v>
      </x:c>
    </x:row>
    <x:row r="10080">
      <x:c r="A10080" s="139"/>
      <x:c r="B10080" s="139"/>
      <x:c r="C10080" s="139"/>
      <x:c r="D10080" s="139"/>
      <x:c r="E10080" s="139"/>
      <x:c r="F10080" s="139"/>
      <x:c r="G10080" s="139"/>
      <x:c r="H10080" s="139"/>
      <x:c r="I10080" s="266" t="n">
        <x:f>INT((ROW()-ROW($I$46))/((CARROT_CAP+1)*(MESCLUN_CAP+1)))</x:f>
        <x:v>15</x:v>
      </x:c>
      <x:c r="J10080" s="266" t="n">
        <x:f>MOD(INT((ROW()-ROW($I$46))/(MESCLUN_CAP+1)),CARROT_CAP+1)</x:f>
        <x:v>8</x:v>
      </x:c>
      <x:c r="K10080" s="266" t="n">
        <x:f>MOD(ROW()-ROW($I$46),MESCLUN_CAP+1)</x:f>
        <x:v>21</x:v>
      </x:c>
      <x:c r="L10080" s="266" t="n">
        <x:f>SUM(I10080:K10080)</x:f>
        <x:v>44</x:v>
      </x:c>
      <x:c r="M10080" s="267" t="n">
        <x:f>I10080*TOMATO_HOURS*WEEKS*(1+TOMATO_DIM)^I10080+J10080*CARROT_HOURS*WEEKS*(1+CARROT_DIM)^J10080+K10080*MESCLUN_HOURS*WEEKS*(1+MESCLUN_DIM)^K10080</x:f>
        <x:v>7158.370972877687</x:v>
      </x:c>
      <x:c r="N10080" s="267" t="n">
        <x:f>MAX(M10080-FARMER_HOURS,0)/TEMP_HOURS_PER_WORKER</x:f>
        <x:v>4.471090953387282</x:v>
      </x:c>
      <x:c r="O10080" s="268" t="n">
        <x:f>I10080*TOMATO_PRICE+J10080*CARROT_PRICE+K10080*MESCLUN_PRICE</x:f>
        <x:v>205452</x:v>
      </x:c>
      <x:c r="P10080" s="268" t="n">
        <x:f>I10080*TOMATO_FERTILIZER+J10080*CARROT_FERTILIZER+K10080*MESCLUN_FERTILIZER</x:f>
        <x:v>35200</x:v>
      </x:c>
      <x:c r="Q10080" s="268" t="n">
        <x:f>MIN(M10080,FARMER_HOURS)*FARMER_RATE+MAX(M10080-FARMER_HOURS,0)*TEMP_RATE</x:f>
        <x:v>136777.27383468207</x:v>
      </x:c>
      <x:c r="R10080" s="268" t="n">
        <x:f>O10080-P10080-Q10080-FIXED_COST</x:f>
        <x:v>13474.72616531793</x:v>
      </x:c>
      <x:c r="S10080" s="139" t="str">
        <x:f>IF(AND(L10080&lt;=TOTAL_BED_CAP,N10080&lt;=TEMP_WORKER_CAP),"YES","NO")</x:f>
        <x:v>NO</x:v>
      </x:c>
      <x:c r="T10080" s="139" t="n">
        <x:f>IF(S10080="YES",R10080,-1E+99)</x:f>
        <x:v>-1e+99</x:v>
      </x:c>
    </x:row>
    <x:row r="10081">
      <x:c r="A10081" s="139"/>
      <x:c r="B10081" s="139"/>
      <x:c r="C10081" s="139"/>
      <x:c r="D10081" s="139"/>
      <x:c r="E10081" s="139"/>
      <x:c r="F10081" s="139"/>
      <x:c r="G10081" s="139"/>
      <x:c r="H10081" s="139"/>
      <x:c r="I10081" s="266" t="n">
        <x:f>INT((ROW()-ROW($I$46))/((CARROT_CAP+1)*(MESCLUN_CAP+1)))</x:f>
        <x:v>15</x:v>
      </x:c>
      <x:c r="J10081" s="266" t="n">
        <x:f>MOD(INT((ROW()-ROW($I$46))/(MESCLUN_CAP+1)),CARROT_CAP+1)</x:f>
        <x:v>8</x:v>
      </x:c>
      <x:c r="K10081" s="266" t="n">
        <x:f>MOD(ROW()-ROW($I$46),MESCLUN_CAP+1)</x:f>
        <x:v>22</x:v>
      </x:c>
      <x:c r="L10081" s="266" t="n">
        <x:f>SUM(I10081:K10081)</x:f>
        <x:v>45</x:v>
      </x:c>
      <x:c r="M10081" s="267" t="n">
        <x:f>I10081*TOMATO_HOURS*WEEKS*(1+TOMATO_DIM)^I10081+J10081*CARROT_HOURS*WEEKS*(1+CARROT_DIM)^J10081+K10081*MESCLUN_HOURS*WEEKS*(1+MESCLUN_DIM)^K10081</x:f>
        <x:v>7232.847320124082</x:v>
      </x:c>
      <x:c r="N10081" s="267" t="n">
        <x:f>MAX(M10081-FARMER_HOURS,0)/TEMP_HOURS_PER_WORKER</x:f>
        <x:v>4.5228106389750575</x:v>
      </x:c>
      <x:c r="O10081" s="268" t="n">
        <x:f>I10081*TOMATO_PRICE+J10081*CARROT_PRICE+K10081*MESCLUN_PRICE</x:f>
        <x:v>208152</x:v>
      </x:c>
      <x:c r="P10081" s="268" t="n">
        <x:f>I10081*TOMATO_FERTILIZER+J10081*CARROT_FERTILIZER+K10081*MESCLUN_FERTILIZER</x:f>
        <x:v>36080</x:v>
      </x:c>
      <x:c r="Q10081" s="268" t="n">
        <x:f>MIN(M10081,FARMER_HOURS)*FARMER_RATE+MAX(M10081-FARMER_HOURS,0)*TEMP_RATE</x:f>
        <x:v>138070.2659743764</x:v>
      </x:c>
      <x:c r="R10081" s="268" t="n">
        <x:f>O10081-P10081-Q10081-FIXED_COST</x:f>
        <x:v>14001.734025623591</x:v>
      </x:c>
      <x:c r="S10081" s="139" t="str">
        <x:f>IF(AND(L10081&lt;=TOTAL_BED_CAP,N10081&lt;=TEMP_WORKER_CAP),"YES","NO")</x:f>
        <x:v>NO</x:v>
      </x:c>
      <x:c r="T10081" s="139" t="n">
        <x:f>IF(S10081="YES",R10081,-1E+99)</x:f>
        <x:v>-1e+99</x:v>
      </x:c>
    </x:row>
    <x:row r="10082">
      <x:c r="A10082" s="139"/>
      <x:c r="B10082" s="139"/>
      <x:c r="C10082" s="139"/>
      <x:c r="D10082" s="139"/>
      <x:c r="E10082" s="139"/>
      <x:c r="F10082" s="139"/>
      <x:c r="G10082" s="139"/>
      <x:c r="H10082" s="139"/>
      <x:c r="I10082" s="266" t="n">
        <x:f>INT((ROW()-ROW($I$46))/((CARROT_CAP+1)*(MESCLUN_CAP+1)))</x:f>
        <x:v>15</x:v>
      </x:c>
      <x:c r="J10082" s="266" t="n">
        <x:f>MOD(INT((ROW()-ROW($I$46))/(MESCLUN_CAP+1)),CARROT_CAP+1)</x:f>
        <x:v>8</x:v>
      </x:c>
      <x:c r="K10082" s="266" t="n">
        <x:f>MOD(ROW()-ROW($I$46),MESCLUN_CAP+1)</x:f>
        <x:v>23</x:v>
      </x:c>
      <x:c r="L10082" s="266" t="n">
        <x:f>SUM(I10082:K10082)</x:f>
        <x:v>46</x:v>
      </x:c>
      <x:c r="M10082" s="267" t="n">
        <x:f>I10082*TOMATO_HOURS*WEEKS*(1+TOMATO_DIM)^I10082+J10082*CARROT_HOURS*WEEKS*(1+CARROT_DIM)^J10082+K10082*MESCLUN_HOURS*WEEKS*(1+MESCLUN_DIM)^K10082</x:f>
        <x:v>7308.993908981519</x:v>
      </x:c>
      <x:c r="N10082" s="267" t="n">
        <x:f>MAX(M10082-FARMER_HOURS,0)/TEMP_HOURS_PER_WORKER</x:f>
        <x:v>4.575690214570499</x:v>
      </x:c>
      <x:c r="O10082" s="268" t="n">
        <x:f>I10082*TOMATO_PRICE+J10082*CARROT_PRICE+K10082*MESCLUN_PRICE</x:f>
        <x:v>210852</x:v>
      </x:c>
      <x:c r="P10082" s="268" t="n">
        <x:f>I10082*TOMATO_FERTILIZER+J10082*CARROT_FERTILIZER+K10082*MESCLUN_FERTILIZER</x:f>
        <x:v>36960</x:v>
      </x:c>
      <x:c r="Q10082" s="268" t="n">
        <x:f>MIN(M10082,FARMER_HOURS)*FARMER_RATE+MAX(M10082-FARMER_HOURS,0)*TEMP_RATE</x:f>
        <x:v>139392.2553642625</x:v>
      </x:c>
      <x:c r="R10082" s="268" t="n">
        <x:f>O10082-P10082-Q10082-FIXED_COST</x:f>
        <x:v>14499.744635737501</x:v>
      </x:c>
      <x:c r="S10082" s="139" t="str">
        <x:f>IF(AND(L10082&lt;=TOTAL_BED_CAP,N10082&lt;=TEMP_WORKER_CAP),"YES","NO")</x:f>
        <x:v>NO</x:v>
      </x:c>
      <x:c r="T10082" s="139" t="n">
        <x:f>IF(S10082="YES",R10082,-1E+99)</x:f>
        <x:v>-1e+99</x:v>
      </x:c>
    </x:row>
    <x:row r="10083">
      <x:c r="A10083" s="139"/>
      <x:c r="B10083" s="139"/>
      <x:c r="C10083" s="139"/>
      <x:c r="D10083" s="139"/>
      <x:c r="E10083" s="139"/>
      <x:c r="F10083" s="139"/>
      <x:c r="G10083" s="139"/>
      <x:c r="H10083" s="139"/>
      <x:c r="I10083" s="266" t="n">
        <x:f>INT((ROW()-ROW($I$46))/((CARROT_CAP+1)*(MESCLUN_CAP+1)))</x:f>
        <x:v>15</x:v>
      </x:c>
      <x:c r="J10083" s="266" t="n">
        <x:f>MOD(INT((ROW()-ROW($I$46))/(MESCLUN_CAP+1)),CARROT_CAP+1)</x:f>
        <x:v>8</x:v>
      </x:c>
      <x:c r="K10083" s="266" t="n">
        <x:f>MOD(ROW()-ROW($I$46),MESCLUN_CAP+1)</x:f>
        <x:v>24</x:v>
      </x:c>
      <x:c r="L10083" s="266" t="n">
        <x:f>SUM(I10083:K10083)</x:f>
        <x:v>47</x:v>
      </x:c>
      <x:c r="M10083" s="267" t="n">
        <x:f>I10083*TOMATO_HOURS*WEEKS*(1+TOMATO_DIM)^I10083+J10083*CARROT_HOURS*WEEKS*(1+CARROT_DIM)^J10083+K10083*MESCLUN_HOURS*WEEKS*(1+MESCLUN_DIM)^K10083</x:f>
        <x:v>7386.840858561014</x:v>
      </x:c>
      <x:c r="N10083" s="267" t="n">
        <x:f>MAX(M10083-FARMER_HOURS,0)/TEMP_HOURS_PER_WORKER</x:f>
        <x:v>4.629750596222927</x:v>
      </x:c>
      <x:c r="O10083" s="268" t="n">
        <x:f>I10083*TOMATO_PRICE+J10083*CARROT_PRICE+K10083*MESCLUN_PRICE</x:f>
        <x:v>213552</x:v>
      </x:c>
      <x:c r="P10083" s="268" t="n">
        <x:f>I10083*TOMATO_FERTILIZER+J10083*CARROT_FERTILIZER+K10083*MESCLUN_FERTILIZER</x:f>
        <x:v>37840</x:v>
      </x:c>
      <x:c r="Q10083" s="268" t="n">
        <x:f>MIN(M10083,FARMER_HOURS)*FARMER_RATE+MAX(M10083-FARMER_HOURS,0)*TEMP_RATE</x:f>
        <x:v>140743.76490557316</x:v>
      </x:c>
      <x:c r="R10083" s="268" t="n">
        <x:f>O10083-P10083-Q10083-FIXED_COST</x:f>
        <x:v>14968.23509442684</x:v>
      </x:c>
      <x:c r="S10083" s="139" t="str">
        <x:f>IF(AND(L10083&lt;=TOTAL_BED_CAP,N10083&lt;=TEMP_WORKER_CAP),"YES","NO")</x:f>
        <x:v>NO</x:v>
      </x:c>
      <x:c r="T10083" s="139" t="n">
        <x:f>IF(S10083="YES",R10083,-1E+99)</x:f>
        <x:v>-1e+99</x:v>
      </x:c>
    </x:row>
    <x:row r="10084">
      <x:c r="A10084" s="139"/>
      <x:c r="B10084" s="139"/>
      <x:c r="C10084" s="139"/>
      <x:c r="D10084" s="139"/>
      <x:c r="E10084" s="139"/>
      <x:c r="F10084" s="139"/>
      <x:c r="G10084" s="139"/>
      <x:c r="H10084" s="139"/>
      <x:c r="I10084" s="266" t="n">
        <x:f>INT((ROW()-ROW($I$46))/((CARROT_CAP+1)*(MESCLUN_CAP+1)))</x:f>
        <x:v>15</x:v>
      </x:c>
      <x:c r="J10084" s="266" t="n">
        <x:f>MOD(INT((ROW()-ROW($I$46))/(MESCLUN_CAP+1)),CARROT_CAP+1)</x:f>
        <x:v>8</x:v>
      </x:c>
      <x:c r="K10084" s="266" t="n">
        <x:f>MOD(ROW()-ROW($I$46),MESCLUN_CAP+1)</x:f>
        <x:v>25</x:v>
      </x:c>
      <x:c r="L10084" s="266" t="n">
        <x:f>SUM(I10084:K10084)</x:f>
        <x:v>48</x:v>
      </x:c>
      <x:c r="M10084" s="267" t="n">
        <x:f>I10084*TOMATO_HOURS*WEEKS*(1+TOMATO_DIM)^I10084+J10084*CARROT_HOURS*WEEKS*(1+CARROT_DIM)^J10084+K10084*MESCLUN_HOURS*WEEKS*(1+MESCLUN_DIM)^K10084</x:f>
        <x:v>7466.418779976112</x:v>
      </x:c>
      <x:c r="N10084" s="267" t="n">
        <x:f>MAX(M10084-FARMER_HOURS,0)/TEMP_HOURS_PER_WORKER</x:f>
        <x:v>4.685013041650078</x:v>
      </x:c>
      <x:c r="O10084" s="268" t="n">
        <x:f>I10084*TOMATO_PRICE+J10084*CARROT_PRICE+K10084*MESCLUN_PRICE</x:f>
        <x:v>216252</x:v>
      </x:c>
      <x:c r="P10084" s="268" t="n">
        <x:f>I10084*TOMATO_FERTILIZER+J10084*CARROT_FERTILIZER+K10084*MESCLUN_FERTILIZER</x:f>
        <x:v>38720</x:v>
      </x:c>
      <x:c r="Q10084" s="268" t="n">
        <x:f>MIN(M10084,FARMER_HOURS)*FARMER_RATE+MAX(M10084-FARMER_HOURS,0)*TEMP_RATE</x:f>
        <x:v>142125.32604125194</x:v>
      </x:c>
      <x:c r="R10084" s="268" t="n">
        <x:f>O10084-P10084-Q10084-FIXED_COST</x:f>
        <x:v>15406.673958748055</x:v>
      </x:c>
      <x:c r="S10084" s="139" t="str">
        <x:f>IF(AND(L10084&lt;=TOTAL_BED_CAP,N10084&lt;=TEMP_WORKER_CAP),"YES","NO")</x:f>
        <x:v>NO</x:v>
      </x:c>
      <x:c r="T10084" s="139" t="n">
        <x:f>IF(S10084="YES",R10084,-1E+99)</x:f>
        <x:v>-1e+99</x:v>
      </x:c>
    </x:row>
    <x:row r="10085">
      <x:c r="A10085" s="139"/>
      <x:c r="B10085" s="139"/>
      <x:c r="C10085" s="139"/>
      <x:c r="D10085" s="139"/>
      <x:c r="E10085" s="139"/>
      <x:c r="F10085" s="139"/>
      <x:c r="G10085" s="139"/>
      <x:c r="H10085" s="139"/>
      <x:c r="I10085" s="266" t="n">
        <x:f>INT((ROW()-ROW($I$46))/((CARROT_CAP+1)*(MESCLUN_CAP+1)))</x:f>
        <x:v>15</x:v>
      </x:c>
      <x:c r="J10085" s="266" t="n">
        <x:f>MOD(INT((ROW()-ROW($I$46))/(MESCLUN_CAP+1)),CARROT_CAP+1)</x:f>
        <x:v>8</x:v>
      </x:c>
      <x:c r="K10085" s="266" t="n">
        <x:f>MOD(ROW()-ROW($I$46),MESCLUN_CAP+1)</x:f>
        <x:v>26</x:v>
      </x:c>
      <x:c r="L10085" s="266" t="n">
        <x:f>SUM(I10085:K10085)</x:f>
        <x:v>49</x:v>
      </x:c>
      <x:c r="M10085" s="267" t="n">
        <x:f>I10085*TOMATO_HOURS*WEEKS*(1+TOMATO_DIM)^I10085+J10085*CARROT_HOURS*WEEKS*(1+CARROT_DIM)^J10085+K10085*MESCLUN_HOURS*WEEKS*(1+MESCLUN_DIM)^K10085</x:f>
        <x:v>7547.758783936829</x:v>
      </x:c>
      <x:c r="N10085" s="267" t="n">
        <x:f>MAX(M10085-FARMER_HOURS,0)/TEMP_HOURS_PER_WORKER</x:f>
        <x:v>4.741499155511686</x:v>
      </x:c>
      <x:c r="O10085" s="268" t="n">
        <x:f>I10085*TOMATO_PRICE+J10085*CARROT_PRICE+K10085*MESCLUN_PRICE</x:f>
        <x:v>218952</x:v>
      </x:c>
      <x:c r="P10085" s="268" t="n">
        <x:f>I10085*TOMATO_FERTILIZER+J10085*CARROT_FERTILIZER+K10085*MESCLUN_FERTILIZER</x:f>
        <x:v>39600</x:v>
      </x:c>
      <x:c r="Q10085" s="268" t="n">
        <x:f>MIN(M10085,FARMER_HOURS)*FARMER_RATE+MAX(M10085-FARMER_HOURS,0)*TEMP_RATE</x:f>
        <x:v>143537.47888779215</x:v>
      </x:c>
      <x:c r="R10085" s="268" t="n">
        <x:f>O10085-P10085-Q10085-FIXED_COST</x:f>
        <x:v>15814.521112207847</x:v>
      </x:c>
      <x:c r="S10085" s="139" t="str">
        <x:f>IF(AND(L10085&lt;=TOTAL_BED_CAP,N10085&lt;=TEMP_WORKER_CAP),"YES","NO")</x:f>
        <x:v>NO</x:v>
      </x:c>
      <x:c r="T10085" s="139" t="n">
        <x:f>IF(S10085="YES",R10085,-1E+99)</x:f>
        <x:v>-1e+99</x:v>
      </x:c>
    </x:row>
    <x:row r="10086">
      <x:c r="A10086" s="139"/>
      <x:c r="B10086" s="139"/>
      <x:c r="C10086" s="139"/>
      <x:c r="D10086" s="139"/>
      <x:c r="E10086" s="139"/>
      <x:c r="F10086" s="139"/>
      <x:c r="G10086" s="139"/>
      <x:c r="H10086" s="139"/>
      <x:c r="I10086" s="266" t="n">
        <x:f>INT((ROW()-ROW($I$46))/((CARROT_CAP+1)*(MESCLUN_CAP+1)))</x:f>
        <x:v>15</x:v>
      </x:c>
      <x:c r="J10086" s="266" t="n">
        <x:f>MOD(INT((ROW()-ROW($I$46))/(MESCLUN_CAP+1)),CARROT_CAP+1)</x:f>
        <x:v>8</x:v>
      </x:c>
      <x:c r="K10086" s="266" t="n">
        <x:f>MOD(ROW()-ROW($I$46),MESCLUN_CAP+1)</x:f>
        <x:v>27</x:v>
      </x:c>
      <x:c r="L10086" s="266" t="n">
        <x:f>SUM(I10086:K10086)</x:f>
        <x:v>50</x:v>
      </x:c>
      <x:c r="M10086" s="267" t="n">
        <x:f>I10086*TOMATO_HOURS*WEEKS*(1+TOMATO_DIM)^I10086+J10086*CARROT_HOURS*WEEKS*(1+CARROT_DIM)^J10086+K10086*MESCLUN_HOURS*WEEKS*(1+MESCLUN_DIM)^K10086</x:f>
        <x:v>7630.892488456586</x:v>
      </x:c>
      <x:c r="N10086" s="267" t="n">
        <x:f>MAX(M10086-FARMER_HOURS,0)/TEMP_HOURS_PER_WORKER</x:f>
        <x:v>4.799230894761518</x:v>
      </x:c>
      <x:c r="O10086" s="268" t="n">
        <x:f>I10086*TOMATO_PRICE+J10086*CARROT_PRICE+K10086*MESCLUN_PRICE</x:f>
        <x:v>221652</x:v>
      </x:c>
      <x:c r="P10086" s="268" t="n">
        <x:f>I10086*TOMATO_FERTILIZER+J10086*CARROT_FERTILIZER+K10086*MESCLUN_FERTILIZER</x:f>
        <x:v>40480</x:v>
      </x:c>
      <x:c r="Q10086" s="268" t="n">
        <x:f>MIN(M10086,FARMER_HOURS)*FARMER_RATE+MAX(M10086-FARMER_HOURS,0)*TEMP_RATE</x:f>
        <x:v>144980.77236903796</x:v>
      </x:c>
      <x:c r="R10086" s="268" t="n">
        <x:f>O10086-P10086-Q10086-FIXED_COST</x:f>
        <x:v>16191.227630962036</x:v>
      </x:c>
      <x:c r="S10086" s="139" t="str">
        <x:f>IF(AND(L10086&lt;=TOTAL_BED_CAP,N10086&lt;=TEMP_WORKER_CAP),"YES","NO")</x:f>
        <x:v>NO</x:v>
      </x:c>
      <x:c r="T10086" s="139" t="n">
        <x:f>IF(S10086="YES",R10086,-1E+99)</x:f>
        <x:v>-1e+99</x:v>
      </x:c>
    </x:row>
    <x:row r="10087">
      <x:c r="A10087" s="139"/>
      <x:c r="B10087" s="139"/>
      <x:c r="C10087" s="139"/>
      <x:c r="D10087" s="139"/>
      <x:c r="E10087" s="139"/>
      <x:c r="F10087" s="139"/>
      <x:c r="G10087" s="139"/>
      <x:c r="H10087" s="139"/>
      <x:c r="I10087" s="266" t="n">
        <x:f>INT((ROW()-ROW($I$46))/((CARROT_CAP+1)*(MESCLUN_CAP+1)))</x:f>
        <x:v>15</x:v>
      </x:c>
      <x:c r="J10087" s="266" t="n">
        <x:f>MOD(INT((ROW()-ROW($I$46))/(MESCLUN_CAP+1)),CARROT_CAP+1)</x:f>
        <x:v>8</x:v>
      </x:c>
      <x:c r="K10087" s="266" t="n">
        <x:f>MOD(ROW()-ROW($I$46),MESCLUN_CAP+1)</x:f>
        <x:v>28</x:v>
      </x:c>
      <x:c r="L10087" s="266" t="n">
        <x:f>SUM(I10087:K10087)</x:f>
        <x:v>51</x:v>
      </x:c>
      <x:c r="M10087" s="267" t="n">
        <x:f>I10087*TOMATO_HOURS*WEEKS*(1+TOMATO_DIM)^I10087+J10087*CARROT_HOURS*WEEKS*(1+CARROT_DIM)^J10087+K10087*MESCLUN_HOURS*WEEKS*(1+MESCLUN_DIM)^K10087</x:f>
        <x:v>7715.85202667374</x:v>
      </x:c>
      <x:c r="N10087" s="267" t="n">
        <x:f>MAX(M10087-FARMER_HOURS,0)/TEMP_HOURS_PER_WORKER</x:f>
        <x:v>4.858230574078986</x:v>
      </x:c>
      <x:c r="O10087" s="268" t="n">
        <x:f>I10087*TOMATO_PRICE+J10087*CARROT_PRICE+K10087*MESCLUN_PRICE</x:f>
        <x:v>224352</x:v>
      </x:c>
      <x:c r="P10087" s="268" t="n">
        <x:f>I10087*TOMATO_FERTILIZER+J10087*CARROT_FERTILIZER+K10087*MESCLUN_FERTILIZER</x:f>
        <x:v>41360</x:v>
      </x:c>
      <x:c r="Q10087" s="268" t="n">
        <x:f>MIN(M10087,FARMER_HOURS)*FARMER_RATE+MAX(M10087-FARMER_HOURS,0)*TEMP_RATE</x:f>
        <x:v>146455.76435197465</x:v>
      </x:c>
      <x:c r="R10087" s="268" t="n">
        <x:f>O10087-P10087-Q10087-FIXED_COST</x:f>
        <x:v>16536.23564802535</x:v>
      </x:c>
      <x:c r="S10087" s="139" t="str">
        <x:f>IF(AND(L10087&lt;=TOTAL_BED_CAP,N10087&lt;=TEMP_WORKER_CAP),"YES","NO")</x:f>
        <x:v>NO</x:v>
      </x:c>
      <x:c r="T10087" s="139" t="n">
        <x:f>IF(S10087="YES",R10087,-1E+99)</x:f>
        <x:v>-1e+99</x:v>
      </x:c>
    </x:row>
    <x:row r="10088">
      <x:c r="A10088" s="139"/>
      <x:c r="B10088" s="139"/>
      <x:c r="C10088" s="139"/>
      <x:c r="D10088" s="139"/>
      <x:c r="E10088" s="139"/>
      <x:c r="F10088" s="139"/>
      <x:c r="G10088" s="139"/>
      <x:c r="H10088" s="139"/>
      <x:c r="I10088" s="266" t="n">
        <x:f>INT((ROW()-ROW($I$46))/((CARROT_CAP+1)*(MESCLUN_CAP+1)))</x:f>
        <x:v>15</x:v>
      </x:c>
      <x:c r="J10088" s="266" t="n">
        <x:f>MOD(INT((ROW()-ROW($I$46))/(MESCLUN_CAP+1)),CARROT_CAP+1)</x:f>
        <x:v>8</x:v>
      </x:c>
      <x:c r="K10088" s="266" t="n">
        <x:f>MOD(ROW()-ROW($I$46),MESCLUN_CAP+1)</x:f>
        <x:v>29</x:v>
      </x:c>
      <x:c r="L10088" s="266" t="n">
        <x:f>SUM(I10088:K10088)</x:f>
        <x:v>52</x:v>
      </x:c>
      <x:c r="M10088" s="267" t="n">
        <x:f>I10088*TOMATO_HOURS*WEEKS*(1+TOMATO_DIM)^I10088+J10088*CARROT_HOURS*WEEKS*(1+CARROT_DIM)^J10088+K10088*MESCLUN_HOURS*WEEKS*(1+MESCLUN_DIM)^K10088</x:f>
        <x:v>7802.670054789392</x:v>
      </x:c>
      <x:c r="N10088" s="267" t="n">
        <x:f>MAX(M10088-FARMER_HOURS,0)/TEMP_HOURS_PER_WORKER</x:f>
        <x:v>4.9185208713815225</x:v>
      </x:c>
      <x:c r="O10088" s="268" t="n">
        <x:f>I10088*TOMATO_PRICE+J10088*CARROT_PRICE+K10088*MESCLUN_PRICE</x:f>
        <x:v>227052</x:v>
      </x:c>
      <x:c r="P10088" s="268" t="n">
        <x:f>I10088*TOMATO_FERTILIZER+J10088*CARROT_FERTILIZER+K10088*MESCLUN_FERTILIZER</x:f>
        <x:v>42240</x:v>
      </x:c>
      <x:c r="Q10088" s="268" t="n">
        <x:f>MIN(M10088,FARMER_HOURS)*FARMER_RATE+MAX(M10088-FARMER_HOURS,0)*TEMP_RATE</x:f>
        <x:v>147963.02178453805</x:v>
      </x:c>
      <x:c r="R10088" s="268" t="n">
        <x:f>O10088-P10088-Q10088-FIXED_COST</x:f>
        <x:v>16848.978215461946</x:v>
      </x:c>
      <x:c r="S10088" s="139" t="str">
        <x:f>IF(AND(L10088&lt;=TOTAL_BED_CAP,N10088&lt;=TEMP_WORKER_CAP),"YES","NO")</x:f>
        <x:v>NO</x:v>
      </x:c>
      <x:c r="T10088" s="139" t="n">
        <x:f>IF(S10088="YES",R10088,-1E+99)</x:f>
        <x:v>-1e+99</x:v>
      </x:c>
    </x:row>
    <x:row r="10089">
      <x:c r="A10089" s="139"/>
      <x:c r="B10089" s="139"/>
      <x:c r="C10089" s="139"/>
      <x:c r="D10089" s="139"/>
      <x:c r="E10089" s="139"/>
      <x:c r="F10089" s="139"/>
      <x:c r="G10089" s="139"/>
      <x:c r="H10089" s="139"/>
      <x:c r="I10089" s="266" t="n">
        <x:f>INT((ROW()-ROW($I$46))/((CARROT_CAP+1)*(MESCLUN_CAP+1)))</x:f>
        <x:v>15</x:v>
      </x:c>
      <x:c r="J10089" s="266" t="n">
        <x:f>MOD(INT((ROW()-ROW($I$46))/(MESCLUN_CAP+1)),CARROT_CAP+1)</x:f>
        <x:v>8</x:v>
      </x:c>
      <x:c r="K10089" s="266" t="n">
        <x:f>MOD(ROW()-ROW($I$46),MESCLUN_CAP+1)</x:f>
        <x:v>30</x:v>
      </x:c>
      <x:c r="L10089" s="266" t="n">
        <x:f>SUM(I10089:K10089)</x:f>
        <x:v>53</x:v>
      </x:c>
      <x:c r="M10089" s="267" t="n">
        <x:f>I10089*TOMATO_HOURS*WEEKS*(1+TOMATO_DIM)^I10089+J10089*CARROT_HOURS*WEEKS*(1+CARROT_DIM)^J10089+K10089*MESCLUN_HOURS*WEEKS*(1+MESCLUN_DIM)^K10089</x:f>
        <x:v>7891.379760123163</x:v>
      </x:c>
      <x:c r="N10089" s="267" t="n">
        <x:f>MAX(M10089-FARMER_HOURS,0)/TEMP_HOURS_PER_WORKER</x:f>
        <x:v>4.980124833418863</x:v>
      </x:c>
      <x:c r="O10089" s="268" t="n">
        <x:f>I10089*TOMATO_PRICE+J10089*CARROT_PRICE+K10089*MESCLUN_PRICE</x:f>
        <x:v>229752</x:v>
      </x:c>
      <x:c r="P10089" s="268" t="n">
        <x:f>I10089*TOMATO_FERTILIZER+J10089*CARROT_FERTILIZER+K10089*MESCLUN_FERTILIZER</x:f>
        <x:v>43120</x:v>
      </x:c>
      <x:c r="Q10089" s="268" t="n">
        <x:f>MIN(M10089,FARMER_HOURS)*FARMER_RATE+MAX(M10089-FARMER_HOURS,0)*TEMP_RATE</x:f>
        <x:v>149503.12083547158</x:v>
      </x:c>
      <x:c r="R10089" s="268" t="n">
        <x:f>O10089-P10089-Q10089-FIXED_COST</x:f>
        <x:v>17128.879164528422</x:v>
      </x:c>
      <x:c r="S10089" s="139" t="str">
        <x:f>IF(AND(L10089&lt;=TOTAL_BED_CAP,N10089&lt;=TEMP_WORKER_CAP),"YES","NO")</x:f>
        <x:v>NO</x:v>
      </x:c>
      <x:c r="T10089" s="139" t="n">
        <x:f>IF(S10089="YES",R10089,-1E+99)</x:f>
        <x:v>-1e+99</x:v>
      </x:c>
    </x:row>
    <x:row r="10090">
      <x:c r="A10090" s="139"/>
      <x:c r="B10090" s="139"/>
      <x:c r="C10090" s="139"/>
      <x:c r="D10090" s="139"/>
      <x:c r="E10090" s="139"/>
      <x:c r="F10090" s="139"/>
      <x:c r="G10090" s="139"/>
      <x:c r="H10090" s="139"/>
      <x:c r="I10090" s="266" t="n">
        <x:f>INT((ROW()-ROW($I$46))/((CARROT_CAP+1)*(MESCLUN_CAP+1)))</x:f>
        <x:v>15</x:v>
      </x:c>
      <x:c r="J10090" s="266" t="n">
        <x:f>MOD(INT((ROW()-ROW($I$46))/(MESCLUN_CAP+1)),CARROT_CAP+1)</x:f>
        <x:v>9</x:v>
      </x:c>
      <x:c r="K10090" s="266" t="n">
        <x:f>MOD(ROW()-ROW($I$46),MESCLUN_CAP+1)</x:f>
        <x:v>0</x:v>
      </x:c>
      <x:c r="L10090" s="266" t="n">
        <x:f>SUM(I10090:K10090)</x:f>
        <x:v>24</x:v>
      </x:c>
      <x:c r="M10090" s="267" t="n">
        <x:f>I10090*TOMATO_HOURS*WEEKS*(1+TOMATO_DIM)^I10090+J10090*CARROT_HOURS*WEEKS*(1+CARROT_DIM)^J10090+K10090*MESCLUN_HOURS*WEEKS*(1+MESCLUN_DIM)^K10090</x:f>
        <x:v>5976.478030597005</x:v>
      </x:c>
      <x:c r="N10090" s="267" t="n">
        <x:f>MAX(M10090-FARMER_HOURS,0)/TEMP_HOURS_PER_WORKER</x:f>
        <x:v>3.6503319656923647</x:v>
      </x:c>
      <x:c r="O10090" s="268" t="n">
        <x:f>I10090*TOMATO_PRICE+J10090*CARROT_PRICE+K10090*MESCLUN_PRICE</x:f>
        <x:v>150846</x:v>
      </x:c>
      <x:c r="P10090" s="268" t="n">
        <x:f>I10090*TOMATO_FERTILIZER+J10090*CARROT_FERTILIZER+K10090*MESCLUN_FERTILIZER</x:f>
        <x:v>17160</x:v>
      </x:c>
      <x:c r="Q10090" s="268" t="n">
        <x:f>MIN(M10090,FARMER_HOURS)*FARMER_RATE+MAX(M10090-FARMER_HOURS,0)*TEMP_RATE</x:f>
        <x:v>116258.29914230912</x:v>
      </x:c>
      <x:c r="R10090" s="268" t="n">
        <x:f>O10090-P10090-Q10090-FIXED_COST</x:f>
        <x:v>-2572.2991423091153</x:v>
      </x:c>
      <x:c r="S10090" s="139" t="str">
        <x:f>IF(AND(L10090&lt;=TOTAL_BED_CAP,N10090&lt;=TEMP_WORKER_CAP),"YES","NO")</x:f>
        <x:v>YES</x:v>
      </x:c>
      <x:c r="T10090" s="139" t="n">
        <x:f>IF(S10090="YES",R10090,-1E+99)</x:f>
        <x:v>-2572.2991423091153</x:v>
      </x:c>
    </x:row>
    <x:row r="10091">
      <x:c r="A10091" s="139"/>
      <x:c r="B10091" s="139"/>
      <x:c r="C10091" s="139"/>
      <x:c r="D10091" s="139"/>
      <x:c r="E10091" s="139"/>
      <x:c r="F10091" s="139"/>
      <x:c r="G10091" s="139"/>
      <x:c r="H10091" s="139"/>
      <x:c r="I10091" s="266" t="n">
        <x:f>INT((ROW()-ROW($I$46))/((CARROT_CAP+1)*(MESCLUN_CAP+1)))</x:f>
        <x:v>15</x:v>
      </x:c>
      <x:c r="J10091" s="266" t="n">
        <x:f>MOD(INT((ROW()-ROW($I$46))/(MESCLUN_CAP+1)),CARROT_CAP+1)</x:f>
        <x:v>9</x:v>
      </x:c>
      <x:c r="K10091" s="266" t="n">
        <x:f>MOD(ROW()-ROW($I$46),MESCLUN_CAP+1)</x:f>
        <x:v>1</x:v>
      </x:c>
      <x:c r="L10091" s="266" t="n">
        <x:f>SUM(I10091:K10091)</x:f>
        <x:v>25</x:v>
      </x:c>
      <x:c r="M10091" s="267" t="n">
        <x:f>I10091*TOMATO_HOURS*WEEKS*(1+TOMATO_DIM)^I10091+J10091*CARROT_HOURS*WEEKS*(1+CARROT_DIM)^J10091+K10091*MESCLUN_HOURS*WEEKS*(1+MESCLUN_DIM)^K10091</x:f>
        <x:v>6022.040530597005</x:v>
      </x:c>
      <x:c r="N10091" s="267" t="n">
        <x:f>MAX(M10091-FARMER_HOURS,0)/TEMP_HOURS_PER_WORKER</x:f>
        <x:v>3.681972590692365</x:v>
      </x:c>
      <x:c r="O10091" s="268" t="n">
        <x:f>I10091*TOMATO_PRICE+J10091*CARROT_PRICE+K10091*MESCLUN_PRICE</x:f>
        <x:v>153546</x:v>
      </x:c>
      <x:c r="P10091" s="268" t="n">
        <x:f>I10091*TOMATO_FERTILIZER+J10091*CARROT_FERTILIZER+K10091*MESCLUN_FERTILIZER</x:f>
        <x:v>18040</x:v>
      </x:c>
      <x:c r="Q10091" s="268" t="n">
        <x:f>MIN(M10091,FARMER_HOURS)*FARMER_RATE+MAX(M10091-FARMER_HOURS,0)*TEMP_RATE</x:f>
        <x:v>117049.31476730912</x:v>
      </x:c>
      <x:c r="R10091" s="268" t="n">
        <x:f>O10091-P10091-Q10091-FIXED_COST</x:f>
        <x:v>-1543.3147673091153</x:v>
      </x:c>
      <x:c r="S10091" s="139" t="str">
        <x:f>IF(AND(L10091&lt;=TOTAL_BED_CAP,N10091&lt;=TEMP_WORKER_CAP),"YES","NO")</x:f>
        <x:v>YES</x:v>
      </x:c>
      <x:c r="T10091" s="139" t="n">
        <x:f>IF(S10091="YES",R10091,-1E+99)</x:f>
        <x:v>-1543.3147673091153</x:v>
      </x:c>
    </x:row>
    <x:row r="10092">
      <x:c r="A10092" s="139"/>
      <x:c r="B10092" s="139"/>
      <x:c r="C10092" s="139"/>
      <x:c r="D10092" s="139"/>
      <x:c r="E10092" s="139"/>
      <x:c r="F10092" s="139"/>
      <x:c r="G10092" s="139"/>
      <x:c r="H10092" s="139"/>
      <x:c r="I10092" s="266" t="n">
        <x:f>INT((ROW()-ROW($I$46))/((CARROT_CAP+1)*(MESCLUN_CAP+1)))</x:f>
        <x:v>15</x:v>
      </x:c>
      <x:c r="J10092" s="266" t="n">
        <x:f>MOD(INT((ROW()-ROW($I$46))/(MESCLUN_CAP+1)),CARROT_CAP+1)</x:f>
        <x:v>9</x:v>
      </x:c>
      <x:c r="K10092" s="266" t="n">
        <x:f>MOD(ROW()-ROW($I$46),MESCLUN_CAP+1)</x:f>
        <x:v>2</x:v>
      </x:c>
      <x:c r="L10092" s="266" t="n">
        <x:f>SUM(I10092:K10092)</x:f>
        <x:v>26</x:v>
      </x:c>
      <x:c r="M10092" s="267" t="n">
        <x:f>I10092*TOMATO_HOURS*WEEKS*(1+TOMATO_DIM)^I10092+J10092*CARROT_HOURS*WEEKS*(1+CARROT_DIM)^J10092+K10092*MESCLUN_HOURS*WEEKS*(1+MESCLUN_DIM)^K10092</x:f>
        <x:v>6068.742093097006</x:v>
      </x:c>
      <x:c r="N10092" s="267" t="n">
        <x:f>MAX(M10092-FARMER_HOURS,0)/TEMP_HOURS_PER_WORKER</x:f>
        <x:v>3.714404231317365</x:v>
      </x:c>
      <x:c r="O10092" s="268" t="n">
        <x:f>I10092*TOMATO_PRICE+J10092*CARROT_PRICE+K10092*MESCLUN_PRICE</x:f>
        <x:v>156246</x:v>
      </x:c>
      <x:c r="P10092" s="268" t="n">
        <x:f>I10092*TOMATO_FERTILIZER+J10092*CARROT_FERTILIZER+K10092*MESCLUN_FERTILIZER</x:f>
        <x:v>18920</x:v>
      </x:c>
      <x:c r="Q10092" s="268" t="n">
        <x:f>MIN(M10092,FARMER_HOURS)*FARMER_RATE+MAX(M10092-FARMER_HOURS,0)*TEMP_RATE</x:f>
        <x:v>117860.10578293413</x:v>
      </x:c>
      <x:c r="R10092" s="268" t="n">
        <x:f>O10092-P10092-Q10092-FIXED_COST</x:f>
        <x:v>-534.1057829341298</x:v>
      </x:c>
      <x:c r="S10092" s="139" t="str">
        <x:f>IF(AND(L10092&lt;=TOTAL_BED_CAP,N10092&lt;=TEMP_WORKER_CAP),"YES","NO")</x:f>
        <x:v>YES</x:v>
      </x:c>
      <x:c r="T10092" s="139" t="n">
        <x:f>IF(S10092="YES",R10092,-1E+99)</x:f>
        <x:v>-534.1057829341298</x:v>
      </x:c>
    </x:row>
    <x:row r="10093">
      <x:c r="A10093" s="139"/>
      <x:c r="B10093" s="139"/>
      <x:c r="C10093" s="139"/>
      <x:c r="D10093" s="139"/>
      <x:c r="E10093" s="139"/>
      <x:c r="F10093" s="139"/>
      <x:c r="G10093" s="139"/>
      <x:c r="H10093" s="139"/>
      <x:c r="I10093" s="266" t="n">
        <x:f>INT((ROW()-ROW($I$46))/((CARROT_CAP+1)*(MESCLUN_CAP+1)))</x:f>
        <x:v>15</x:v>
      </x:c>
      <x:c r="J10093" s="266" t="n">
        <x:f>MOD(INT((ROW()-ROW($I$46))/(MESCLUN_CAP+1)),CARROT_CAP+1)</x:f>
        <x:v>9</x:v>
      </x:c>
      <x:c r="K10093" s="266" t="n">
        <x:f>MOD(ROW()-ROW($I$46),MESCLUN_CAP+1)</x:f>
        <x:v>3</x:v>
      </x:c>
      <x:c r="L10093" s="266" t="n">
        <x:f>SUM(I10093:K10093)</x:f>
        <x:v>27</x:v>
      </x:c>
      <x:c r="M10093" s="267" t="n">
        <x:f>I10093*TOMATO_HOURS*WEEKS*(1+TOMATO_DIM)^I10093+J10093*CARROT_HOURS*WEEKS*(1+CARROT_DIM)^J10093+K10093*MESCLUN_HOURS*WEEKS*(1+MESCLUN_DIM)^K10093</x:f>
        <x:v>6116.604075518881</x:v>
      </x:c>
      <x:c r="N10093" s="267" t="n">
        <x:f>MAX(M10093-FARMER_HOURS,0)/TEMP_HOURS_PER_WORKER</x:f>
        <x:v>3.7476417191103337</x:v>
      </x:c>
      <x:c r="O10093" s="268" t="n">
        <x:f>I10093*TOMATO_PRICE+J10093*CARROT_PRICE+K10093*MESCLUN_PRICE</x:f>
        <x:v>158946</x:v>
      </x:c>
      <x:c r="P10093" s="268" t="n">
        <x:f>I10093*TOMATO_FERTILIZER+J10093*CARROT_FERTILIZER+K10093*MESCLUN_FERTILIZER</x:f>
        <x:v>19800</x:v>
      </x:c>
      <x:c r="Q10093" s="268" t="n">
        <x:f>MIN(M10093,FARMER_HOURS)*FARMER_RATE+MAX(M10093-FARMER_HOURS,0)*TEMP_RATE</x:f>
        <x:v>118691.04297775833</x:v>
      </x:c>
      <x:c r="R10093" s="268" t="n">
        <x:f>O10093-P10093-Q10093-FIXED_COST</x:f>
        <x:v>454.957022241666</x:v>
      </x:c>
      <x:c r="S10093" s="139" t="str">
        <x:f>IF(AND(L10093&lt;=TOTAL_BED_CAP,N10093&lt;=TEMP_WORKER_CAP),"YES","NO")</x:f>
        <x:v>YES</x:v>
      </x:c>
      <x:c r="T10093" s="139" t="n">
        <x:f>IF(S10093="YES",R10093,-1E+99)</x:f>
        <x:v>454.957022241666</x:v>
      </x:c>
    </x:row>
    <x:row r="10094">
      <x:c r="A10094" s="139"/>
      <x:c r="B10094" s="139"/>
      <x:c r="C10094" s="139"/>
      <x:c r="D10094" s="139"/>
      <x:c r="E10094" s="139"/>
      <x:c r="F10094" s="139"/>
      <x:c r="G10094" s="139"/>
      <x:c r="H10094" s="139"/>
      <x:c r="I10094" s="266" t="n">
        <x:f>INT((ROW()-ROW($I$46))/((CARROT_CAP+1)*(MESCLUN_CAP+1)))</x:f>
        <x:v>15</x:v>
      </x:c>
      <x:c r="J10094" s="266" t="n">
        <x:f>MOD(INT((ROW()-ROW($I$46))/(MESCLUN_CAP+1)),CARROT_CAP+1)</x:f>
        <x:v>9</x:v>
      </x:c>
      <x:c r="K10094" s="266" t="n">
        <x:f>MOD(ROW()-ROW($I$46),MESCLUN_CAP+1)</x:f>
        <x:v>4</x:v>
      </x:c>
      <x:c r="L10094" s="266" t="n">
        <x:f>SUM(I10094:K10094)</x:f>
        <x:v>28</x:v>
      </x:c>
      <x:c r="M10094" s="267" t="n">
        <x:f>I10094*TOMATO_HOURS*WEEKS*(1+TOMATO_DIM)^I10094+J10094*CARROT_HOURS*WEEKS*(1+CARROT_DIM)^J10094+K10094*MESCLUN_HOURS*WEEKS*(1+MESCLUN_DIM)^K10094</x:f>
        <x:v>6165.648191241537</x:v>
      </x:c>
      <x:c r="N10094" s="267" t="n">
        <x:f>MAX(M10094-FARMER_HOURS,0)/TEMP_HOURS_PER_WORKER</x:f>
        <x:v>3.7817001328066224</x:v>
      </x:c>
      <x:c r="O10094" s="268" t="n">
        <x:f>I10094*TOMATO_PRICE+J10094*CARROT_PRICE+K10094*MESCLUN_PRICE</x:f>
        <x:v>161646</x:v>
      </x:c>
      <x:c r="P10094" s="268" t="n">
        <x:f>I10094*TOMATO_FERTILIZER+J10094*CARROT_FERTILIZER+K10094*MESCLUN_FERTILIZER</x:f>
        <x:v>20680</x:v>
      </x:c>
      <x:c r="Q10094" s="268" t="n">
        <x:f>MIN(M10094,FARMER_HOURS)*FARMER_RATE+MAX(M10094-FARMER_HOURS,0)*TEMP_RATE</x:f>
        <x:v>119542.50332016556</x:v>
      </x:c>
      <x:c r="R10094" s="268" t="n">
        <x:f>O10094-P10094-Q10094-FIXED_COST</x:f>
        <x:v>1423.4966798344394</x:v>
      </x:c>
      <x:c r="S10094" s="139" t="str">
        <x:f>IF(AND(L10094&lt;=TOTAL_BED_CAP,N10094&lt;=TEMP_WORKER_CAP),"YES","NO")</x:f>
        <x:v>YES</x:v>
      </x:c>
      <x:c r="T10094" s="139" t="n">
        <x:f>IF(S10094="YES",R10094,-1E+99)</x:f>
        <x:v>1423.4966798344394</x:v>
      </x:c>
    </x:row>
    <x:row r="10095">
      <x:c r="A10095" s="139"/>
      <x:c r="B10095" s="139"/>
      <x:c r="C10095" s="139"/>
      <x:c r="D10095" s="139"/>
      <x:c r="E10095" s="139"/>
      <x:c r="F10095" s="139"/>
      <x:c r="G10095" s="139"/>
      <x:c r="H10095" s="139"/>
      <x:c r="I10095" s="266" t="n">
        <x:f>INT((ROW()-ROW($I$46))/((CARROT_CAP+1)*(MESCLUN_CAP+1)))</x:f>
        <x:v>15</x:v>
      </x:c>
      <x:c r="J10095" s="266" t="n">
        <x:f>MOD(INT((ROW()-ROW($I$46))/(MESCLUN_CAP+1)),CARROT_CAP+1)</x:f>
        <x:v>9</x:v>
      </x:c>
      <x:c r="K10095" s="266" t="n">
        <x:f>MOD(ROW()-ROW($I$46),MESCLUN_CAP+1)</x:f>
        <x:v>5</x:v>
      </x:c>
      <x:c r="L10095" s="266" t="n">
        <x:f>SUM(I10095:K10095)</x:f>
        <x:v>29</x:v>
      </x:c>
      <x:c r="M10095" s="267" t="n">
        <x:f>I10095*TOMATO_HOURS*WEEKS*(1+TOMATO_DIM)^I10095+J10095*CARROT_HOURS*WEEKS*(1+CARROT_DIM)^J10095+K10095*MESCLUN_HOURS*WEEKS*(1+MESCLUN_DIM)^K10095</x:f>
        <x:v>6215.89651516274</x:v>
      </x:c>
      <x:c r="N10095" s="267" t="n">
        <x:f>MAX(M10095-FARMER_HOURS,0)/TEMP_HOURS_PER_WORKER</x:f>
        <x:v>3.816594802196347</x:v>
      </x:c>
      <x:c r="O10095" s="268" t="n">
        <x:f>I10095*TOMATO_PRICE+J10095*CARROT_PRICE+K10095*MESCLUN_PRICE</x:f>
        <x:v>164346</x:v>
      </x:c>
      <x:c r="P10095" s="268" t="n">
        <x:f>I10095*TOMATO_FERTILIZER+J10095*CARROT_FERTILIZER+K10095*MESCLUN_FERTILIZER</x:f>
        <x:v>21560</x:v>
      </x:c>
      <x:c r="Q10095" s="268" t="n">
        <x:f>MIN(M10095,FARMER_HOURS)*FARMER_RATE+MAX(M10095-FARMER_HOURS,0)*TEMP_RATE</x:f>
        <x:v>120414.87005490868</x:v>
      </x:c>
      <x:c r="R10095" s="268" t="n">
        <x:f>O10095-P10095-Q10095-FIXED_COST</x:f>
        <x:v>2371.129945091321</x:v>
      </x:c>
      <x:c r="S10095" s="139" t="str">
        <x:f>IF(AND(L10095&lt;=TOTAL_BED_CAP,N10095&lt;=TEMP_WORKER_CAP),"YES","NO")</x:f>
        <x:v>YES</x:v>
      </x:c>
      <x:c r="T10095" s="139" t="n">
        <x:f>IF(S10095="YES",R10095,-1E+99)</x:f>
        <x:v>2371.129945091321</x:v>
      </x:c>
    </x:row>
    <x:row r="10096">
      <x:c r="A10096" s="139"/>
      <x:c r="B10096" s="139"/>
      <x:c r="C10096" s="139"/>
      <x:c r="D10096" s="139"/>
      <x:c r="E10096" s="139"/>
      <x:c r="F10096" s="139"/>
      <x:c r="G10096" s="139"/>
      <x:c r="H10096" s="139"/>
      <x:c r="I10096" s="266" t="n">
        <x:f>INT((ROW()-ROW($I$46))/((CARROT_CAP+1)*(MESCLUN_CAP+1)))</x:f>
        <x:v>15</x:v>
      </x:c>
      <x:c r="J10096" s="266" t="n">
        <x:f>MOD(INT((ROW()-ROW($I$46))/(MESCLUN_CAP+1)),CARROT_CAP+1)</x:f>
        <x:v>9</x:v>
      </x:c>
      <x:c r="K10096" s="266" t="n">
        <x:f>MOD(ROW()-ROW($I$46),MESCLUN_CAP+1)</x:f>
        <x:v>6</x:v>
      </x:c>
      <x:c r="L10096" s="266" t="n">
        <x:f>SUM(I10096:K10096)</x:f>
        <x:v>30</x:v>
      </x:c>
      <x:c r="M10096" s="267" t="n">
        <x:f>I10096*TOMATO_HOURS*WEEKS*(1+TOMATO_DIM)^I10096+J10096*CARROT_HOURS*WEEKS*(1+CARROT_DIM)^J10096+K10096*MESCLUN_HOURS*WEEKS*(1+MESCLUN_DIM)^K10096</x:f>
        <x:v>6267.371489344373</x:v>
      </x:c>
      <x:c r="N10096" s="267" t="n">
        <x:f>MAX(M10096-FARMER_HOURS,0)/TEMP_HOURS_PER_WORKER</x:f>
        <x:v>3.8523413120447034</x:v>
      </x:c>
      <x:c r="O10096" s="268" t="n">
        <x:f>I10096*TOMATO_PRICE+J10096*CARROT_PRICE+K10096*MESCLUN_PRICE</x:f>
        <x:v>167046</x:v>
      </x:c>
      <x:c r="P10096" s="268" t="n">
        <x:f>I10096*TOMATO_FERTILIZER+J10096*CARROT_FERTILIZER+K10096*MESCLUN_FERTILIZER</x:f>
        <x:v>22440</x:v>
      </x:c>
      <x:c r="Q10096" s="268" t="n">
        <x:f>MIN(M10096,FARMER_HOURS)*FARMER_RATE+MAX(M10096-FARMER_HOURS,0)*TEMP_RATE</x:f>
        <x:v>121308.53280111759</x:v>
      </x:c>
      <x:c r="R10096" s="268" t="n">
        <x:f>O10096-P10096-Q10096-FIXED_COST</x:f>
        <x:v>3297.467198882412</x:v>
      </x:c>
      <x:c r="S10096" s="139" t="str">
        <x:f>IF(AND(L10096&lt;=TOTAL_BED_CAP,N10096&lt;=TEMP_WORKER_CAP),"YES","NO")</x:f>
        <x:v>YES</x:v>
      </x:c>
      <x:c r="T10096" s="139" t="n">
        <x:f>IF(S10096="YES",R10096,-1E+99)</x:f>
        <x:v>3297.467198882412</x:v>
      </x:c>
    </x:row>
    <x:row r="10097">
      <x:c r="A10097" s="139"/>
      <x:c r="B10097" s="139"/>
      <x:c r="C10097" s="139"/>
      <x:c r="D10097" s="139"/>
      <x:c r="E10097" s="139"/>
      <x:c r="F10097" s="139"/>
      <x:c r="G10097" s="139"/>
      <x:c r="H10097" s="139"/>
      <x:c r="I10097" s="266" t="n">
        <x:f>INT((ROW()-ROW($I$46))/((CARROT_CAP+1)*(MESCLUN_CAP+1)))</x:f>
        <x:v>15</x:v>
      </x:c>
      <x:c r="J10097" s="266" t="n">
        <x:f>MOD(INT((ROW()-ROW($I$46))/(MESCLUN_CAP+1)),CARROT_CAP+1)</x:f>
        <x:v>9</x:v>
      </x:c>
      <x:c r="K10097" s="266" t="n">
        <x:f>MOD(ROW()-ROW($I$46),MESCLUN_CAP+1)</x:f>
        <x:v>7</x:v>
      </x:c>
      <x:c r="L10097" s="266" t="n">
        <x:f>SUM(I10097:K10097)</x:f>
        <x:v>31</x:v>
      </x:c>
      <x:c r="M10097" s="267" t="n">
        <x:f>I10097*TOMATO_HOURS*WEEKS*(1+TOMATO_DIM)^I10097+J10097*CARROT_HOURS*WEEKS*(1+CARROT_DIM)^J10097+K10097*MESCLUN_HOURS*WEEKS*(1+MESCLUN_DIM)^K10097</x:f>
        <x:v>6320.095928742334</x:v>
      </x:c>
      <x:c r="N10097" s="267" t="n">
        <x:f>MAX(M10097-FARMER_HOURS,0)/TEMP_HOURS_PER_WORKER</x:f>
        <x:v>3.888955506071065</x:v>
      </x:c>
      <x:c r="O10097" s="268" t="n">
        <x:f>I10097*TOMATO_PRICE+J10097*CARROT_PRICE+K10097*MESCLUN_PRICE</x:f>
        <x:v>169746</x:v>
      </x:c>
      <x:c r="P10097" s="268" t="n">
        <x:f>I10097*TOMATO_FERTILIZER+J10097*CARROT_FERTILIZER+K10097*MESCLUN_FERTILIZER</x:f>
        <x:v>23320</x:v>
      </x:c>
      <x:c r="Q10097" s="268" t="n">
        <x:f>MIN(M10097,FARMER_HOURS)*FARMER_RATE+MAX(M10097-FARMER_HOURS,0)*TEMP_RATE</x:f>
        <x:v>122223.88765177663</x:v>
      </x:c>
      <x:c r="R10097" s="268" t="n">
        <x:f>O10097-P10097-Q10097-FIXED_COST</x:f>
        <x:v>4202.112348223367</x:v>
      </x:c>
      <x:c r="S10097" s="139" t="str">
        <x:f>IF(AND(L10097&lt;=TOTAL_BED_CAP,N10097&lt;=TEMP_WORKER_CAP),"YES","NO")</x:f>
        <x:v>YES</x:v>
      </x:c>
      <x:c r="T10097" s="139" t="n">
        <x:f>IF(S10097="YES",R10097,-1E+99)</x:f>
        <x:v>4202.112348223367</x:v>
      </x:c>
    </x:row>
    <x:row r="10098">
      <x:c r="A10098" s="139"/>
      <x:c r="B10098" s="139"/>
      <x:c r="C10098" s="139"/>
      <x:c r="D10098" s="139"/>
      <x:c r="E10098" s="139"/>
      <x:c r="F10098" s="139"/>
      <x:c r="G10098" s="139"/>
      <x:c r="H10098" s="139"/>
      <x:c r="I10098" s="266" t="n">
        <x:f>INT((ROW()-ROW($I$46))/((CARROT_CAP+1)*(MESCLUN_CAP+1)))</x:f>
        <x:v>15</x:v>
      </x:c>
      <x:c r="J10098" s="266" t="n">
        <x:f>MOD(INT((ROW()-ROW($I$46))/(MESCLUN_CAP+1)),CARROT_CAP+1)</x:f>
        <x:v>9</x:v>
      </x:c>
      <x:c r="K10098" s="266" t="n">
        <x:f>MOD(ROW()-ROW($I$46),MESCLUN_CAP+1)</x:f>
        <x:v>8</x:v>
      </x:c>
      <x:c r="L10098" s="266" t="n">
        <x:f>SUM(I10098:K10098)</x:f>
        <x:v>32</x:v>
      </x:c>
      <x:c r="M10098" s="267" t="n">
        <x:f>I10098*TOMATO_HOURS*WEEKS*(1+TOMATO_DIM)^I10098+J10098*CARROT_HOURS*WEEKS*(1+CARROT_DIM)^J10098+K10098*MESCLUN_HOURS*WEEKS*(1+MESCLUN_DIM)^K10098</x:f>
        <x:v>6374.093027022313</x:v>
      </x:c>
      <x:c r="N10098" s="267" t="n">
        <x:f>MAX(M10098-FARMER_HOURS,0)/TEMP_HOURS_PER_WORKER</x:f>
        <x:v>3.9264534909877176</x:v>
      </x:c>
      <x:c r="O10098" s="268" t="n">
        <x:f>I10098*TOMATO_PRICE+J10098*CARROT_PRICE+K10098*MESCLUN_PRICE</x:f>
        <x:v>172446</x:v>
      </x:c>
      <x:c r="P10098" s="268" t="n">
        <x:f>I10098*TOMATO_FERTILIZER+J10098*CARROT_FERTILIZER+K10098*MESCLUN_FERTILIZER</x:f>
        <x:v>24200</x:v>
      </x:c>
      <x:c r="Q10098" s="268" t="n">
        <x:f>MIN(M10098,FARMER_HOURS)*FARMER_RATE+MAX(M10098-FARMER_HOURS,0)*TEMP_RATE</x:f>
        <x:v>123161.33727469294</x:v>
      </x:c>
      <x:c r="R10098" s="268" t="n">
        <x:f>O10098-P10098-Q10098-FIXED_COST</x:f>
        <x:v>5084.662725307062</x:v>
      </x:c>
      <x:c r="S10098" s="139" t="str">
        <x:f>IF(AND(L10098&lt;=TOTAL_BED_CAP,N10098&lt;=TEMP_WORKER_CAP),"YES","NO")</x:f>
        <x:v>YES</x:v>
      </x:c>
      <x:c r="T10098" s="139" t="n">
        <x:f>IF(S10098="YES",R10098,-1E+99)</x:f>
        <x:v>5084.662725307062</x:v>
      </x:c>
    </x:row>
    <x:row r="10099">
      <x:c r="A10099" s="139"/>
      <x:c r="B10099" s="139"/>
      <x:c r="C10099" s="139"/>
      <x:c r="D10099" s="139"/>
      <x:c r="E10099" s="139"/>
      <x:c r="F10099" s="139"/>
      <x:c r="G10099" s="139"/>
      <x:c r="H10099" s="139"/>
      <x:c r="I10099" s="266" t="n">
        <x:f>INT((ROW()-ROW($I$46))/((CARROT_CAP+1)*(MESCLUN_CAP+1)))</x:f>
        <x:v>15</x:v>
      </x:c>
      <x:c r="J10099" s="266" t="n">
        <x:f>MOD(INT((ROW()-ROW($I$46))/(MESCLUN_CAP+1)),CARROT_CAP+1)</x:f>
        <x:v>9</x:v>
      </x:c>
      <x:c r="K10099" s="266" t="n">
        <x:f>MOD(ROW()-ROW($I$46),MESCLUN_CAP+1)</x:f>
        <x:v>9</x:v>
      </x:c>
      <x:c r="L10099" s="266" t="n">
        <x:f>SUM(I10099:K10099)</x:f>
        <x:v>33</x:v>
      </x:c>
      <x:c r="M10099" s="267" t="n">
        <x:f>I10099*TOMATO_HOURS*WEEKS*(1+TOMATO_DIM)^I10099+J10099*CARROT_HOURS*WEEKS*(1+CARROT_DIM)^J10099+K10099*MESCLUN_HOURS*WEEKS*(1+MESCLUN_DIM)^K10099</x:f>
        <x:v>6429.386362462708</x:v>
      </x:c>
      <x:c r="N10099" s="267" t="n">
        <x:f>MAX(M10099-FARMER_HOURS,0)/TEMP_HOURS_PER_WORKER</x:f>
        <x:v>3.964851640599103</x:v>
      </x:c>
      <x:c r="O10099" s="268" t="n">
        <x:f>I10099*TOMATO_PRICE+J10099*CARROT_PRICE+K10099*MESCLUN_PRICE</x:f>
        <x:v>175146</x:v>
      </x:c>
      <x:c r="P10099" s="268" t="n">
        <x:f>I10099*TOMATO_FERTILIZER+J10099*CARROT_FERTILIZER+K10099*MESCLUN_FERTILIZER</x:f>
        <x:v>25080</x:v>
      </x:c>
      <x:c r="Q10099" s="268" t="n">
        <x:f>MIN(M10099,FARMER_HOURS)*FARMER_RATE+MAX(M10099-FARMER_HOURS,0)*TEMP_RATE</x:f>
        <x:v>124121.29101497757</x:v>
      </x:c>
      <x:c r="R10099" s="268" t="n">
        <x:f>O10099-P10099-Q10099-FIXED_COST</x:f>
        <x:v>5944.708985022429</x:v>
      </x:c>
      <x:c r="S10099" s="139" t="str">
        <x:f>IF(AND(L10099&lt;=TOTAL_BED_CAP,N10099&lt;=TEMP_WORKER_CAP),"YES","NO")</x:f>
        <x:v>YES</x:v>
      </x:c>
      <x:c r="T10099" s="139" t="n">
        <x:f>IF(S10099="YES",R10099,-1E+99)</x:f>
        <x:v>5944.708985022429</x:v>
      </x:c>
    </x:row>
    <x:row r="10100">
      <x:c r="A10100" s="139"/>
      <x:c r="B10100" s="139"/>
      <x:c r="C10100" s="139"/>
      <x:c r="D10100" s="139"/>
      <x:c r="E10100" s="139"/>
      <x:c r="F10100" s="139"/>
      <x:c r="G10100" s="139"/>
      <x:c r="H10100" s="139"/>
      <x:c r="I10100" s="266" t="n">
        <x:f>INT((ROW()-ROW($I$46))/((CARROT_CAP+1)*(MESCLUN_CAP+1)))</x:f>
        <x:v>15</x:v>
      </x:c>
      <x:c r="J10100" s="266" t="n">
        <x:f>MOD(INT((ROW()-ROW($I$46))/(MESCLUN_CAP+1)),CARROT_CAP+1)</x:f>
        <x:v>9</x:v>
      </x:c>
      <x:c r="K10100" s="266" t="n">
        <x:f>MOD(ROW()-ROW($I$46),MESCLUN_CAP+1)</x:f>
        <x:v>10</x:v>
      </x:c>
      <x:c r="L10100" s="266" t="n">
        <x:f>SUM(I10100:K10100)</x:f>
        <x:v>34</x:v>
      </x:c>
      <x:c r="M10100" s="267" t="n">
        <x:f>I10100*TOMATO_HOURS*WEEKS*(1+TOMATO_DIM)^I10100+J10100*CARROT_HOURS*WEEKS*(1+CARROT_DIM)^J10100+K10100*MESCLUN_HOURS*WEEKS*(1+MESCLUN_DIM)^K10100</x:f>
        <x:v>6485.999903945921</x:v>
      </x:c>
      <x:c r="N10100" s="267" t="n">
        <x:f>MAX(M10100-FARMER_HOURS,0)/TEMP_HOURS_PER_WORKER</x:f>
        <x:v>4.004166599962445</x:v>
      </x:c>
      <x:c r="O10100" s="268" t="n">
        <x:f>I10100*TOMATO_PRICE+J10100*CARROT_PRICE+K10100*MESCLUN_PRICE</x:f>
        <x:v>177846</x:v>
      </x:c>
      <x:c r="P10100" s="268" t="n">
        <x:f>I10100*TOMATO_FERTILIZER+J10100*CARROT_FERTILIZER+K10100*MESCLUN_FERTILIZER</x:f>
        <x:v>25960</x:v>
      </x:c>
      <x:c r="Q10100" s="268" t="n">
        <x:f>MIN(M10100,FARMER_HOURS)*FARMER_RATE+MAX(M10100-FARMER_HOURS,0)*TEMP_RATE</x:f>
        <x:v>125104.16499906112</x:v>
      </x:c>
      <x:c r="R10100" s="268" t="n">
        <x:f>O10100-P10100-Q10100-FIXED_COST</x:f>
        <x:v>6781.835000938881</x:v>
      </x:c>
      <x:c r="S10100" s="139" t="str">
        <x:f>IF(AND(L10100&lt;=TOTAL_BED_CAP,N10100&lt;=TEMP_WORKER_CAP),"YES","NO")</x:f>
        <x:v>NO</x:v>
      </x:c>
      <x:c r="T10100" s="139" t="n">
        <x:f>IF(S10100="YES",R10100,-1E+99)</x:f>
        <x:v>-1e+99</x:v>
      </x:c>
    </x:row>
    <x:row r="10101">
      <x:c r="A10101" s="139"/>
      <x:c r="B10101" s="139"/>
      <x:c r="C10101" s="139"/>
      <x:c r="D10101" s="139"/>
      <x:c r="E10101" s="139"/>
      <x:c r="F10101" s="139"/>
      <x:c r="G10101" s="139"/>
      <x:c r="H10101" s="139"/>
      <x:c r="I10101" s="266" t="n">
        <x:f>INT((ROW()-ROW($I$46))/((CARROT_CAP+1)*(MESCLUN_CAP+1)))</x:f>
        <x:v>15</x:v>
      </x:c>
      <x:c r="J10101" s="266" t="n">
        <x:f>MOD(INT((ROW()-ROW($I$46))/(MESCLUN_CAP+1)),CARROT_CAP+1)</x:f>
        <x:v>9</x:v>
      </x:c>
      <x:c r="K10101" s="266" t="n">
        <x:f>MOD(ROW()-ROW($I$46),MESCLUN_CAP+1)</x:f>
        <x:v>11</x:v>
      </x:c>
      <x:c r="L10101" s="266" t="n">
        <x:f>SUM(I10101:K10101)</x:f>
        <x:v>35</x:v>
      </x:c>
      <x:c r="M10101" s="267" t="n">
        <x:f>I10101*TOMATO_HOURS*WEEKS*(1+TOMATO_DIM)^I10101+J10101*CARROT_HOURS*WEEKS*(1+CARROT_DIM)^J10101+K10101*MESCLUN_HOURS*WEEKS*(1+MESCLUN_DIM)^K10101</x:f>
        <x:v>6543.95801703936</x:v>
      </x:c>
      <x:c r="N10101" s="267" t="n">
        <x:f>MAX(M10101-FARMER_HOURS,0)/TEMP_HOURS_PER_WORKER</x:f>
        <x:v>4.044415289610667</x:v>
      </x:c>
      <x:c r="O10101" s="268" t="n">
        <x:f>I10101*TOMATO_PRICE+J10101*CARROT_PRICE+K10101*MESCLUN_PRICE</x:f>
        <x:v>180546</x:v>
      </x:c>
      <x:c r="P10101" s="268" t="n">
        <x:f>I10101*TOMATO_FERTILIZER+J10101*CARROT_FERTILIZER+K10101*MESCLUN_FERTILIZER</x:f>
        <x:v>26840</x:v>
      </x:c>
      <x:c r="Q10101" s="268" t="n">
        <x:f>MIN(M10101,FARMER_HOURS)*FARMER_RATE+MAX(M10101-FARMER_HOURS,0)*TEMP_RATE</x:f>
        <x:v>126110.38224026667</x:v>
      </x:c>
      <x:c r="R10101" s="268" t="n">
        <x:f>O10101-P10101-Q10101-FIXED_COST</x:f>
        <x:v>7595.61775973333</x:v>
      </x:c>
      <x:c r="S10101" s="139" t="str">
        <x:f>IF(AND(L10101&lt;=TOTAL_BED_CAP,N10101&lt;=TEMP_WORKER_CAP),"YES","NO")</x:f>
        <x:v>NO</x:v>
      </x:c>
      <x:c r="T10101" s="139" t="n">
        <x:f>IF(S10101="YES",R10101,-1E+99)</x:f>
        <x:v>-1e+99</x:v>
      </x:c>
    </x:row>
    <x:row r="10102">
      <x:c r="A10102" s="139"/>
      <x:c r="B10102" s="139"/>
      <x:c r="C10102" s="139"/>
      <x:c r="D10102" s="139"/>
      <x:c r="E10102" s="139"/>
      <x:c r="F10102" s="139"/>
      <x:c r="G10102" s="139"/>
      <x:c r="H10102" s="139"/>
      <x:c r="I10102" s="266" t="n">
        <x:f>INT((ROW()-ROW($I$46))/((CARROT_CAP+1)*(MESCLUN_CAP+1)))</x:f>
        <x:v>15</x:v>
      </x:c>
      <x:c r="J10102" s="266" t="n">
        <x:f>MOD(INT((ROW()-ROW($I$46))/(MESCLUN_CAP+1)),CARROT_CAP+1)</x:f>
        <x:v>9</x:v>
      </x:c>
      <x:c r="K10102" s="266" t="n">
        <x:f>MOD(ROW()-ROW($I$46),MESCLUN_CAP+1)</x:f>
        <x:v>12</x:v>
      </x:c>
      <x:c r="L10102" s="266" t="n">
        <x:f>SUM(I10102:K10102)</x:f>
        <x:v>36</x:v>
      </x:c>
      <x:c r="M10102" s="267" t="n">
        <x:f>I10102*TOMATO_HOURS*WEEKS*(1+TOMATO_DIM)^I10102+J10102*CARROT_HOURS*WEEKS*(1+CARROT_DIM)^J10102+K10102*MESCLUN_HOURS*WEEKS*(1+MESCLUN_DIM)^K10102</x:f>
        <x:v>6603.285470167424</x:v>
      </x:c>
      <x:c r="N10102" s="267" t="n">
        <x:f>MAX(M10102-FARMER_HOURS,0)/TEMP_HOURS_PER_WORKER</x:f>
        <x:v>4.085614909838489</x:v>
      </x:c>
      <x:c r="O10102" s="268" t="n">
        <x:f>I10102*TOMATO_PRICE+J10102*CARROT_PRICE+K10102*MESCLUN_PRICE</x:f>
        <x:v>183246</x:v>
      </x:c>
      <x:c r="P10102" s="268" t="n">
        <x:f>I10102*TOMATO_FERTILIZER+J10102*CARROT_FERTILIZER+K10102*MESCLUN_FERTILIZER</x:f>
        <x:v>27720</x:v>
      </x:c>
      <x:c r="Q10102" s="268" t="n">
        <x:f>MIN(M10102,FARMER_HOURS)*FARMER_RATE+MAX(M10102-FARMER_HOURS,0)*TEMP_RATE</x:f>
        <x:v>127140.37274596222</x:v>
      </x:c>
      <x:c r="R10102" s="268" t="n">
        <x:f>O10102-P10102-Q10102-FIXED_COST</x:f>
        <x:v>8385.627254037783</x:v>
      </x:c>
      <x:c r="S10102" s="139" t="str">
        <x:f>IF(AND(L10102&lt;=TOTAL_BED_CAP,N10102&lt;=TEMP_WORKER_CAP),"YES","NO")</x:f>
        <x:v>NO</x:v>
      </x:c>
      <x:c r="T10102" s="139" t="n">
        <x:f>IF(S10102="YES",R10102,-1E+99)</x:f>
        <x:v>-1e+99</x:v>
      </x:c>
    </x:row>
    <x:row r="10103">
      <x:c r="A10103" s="139"/>
      <x:c r="B10103" s="139"/>
      <x:c r="C10103" s="139"/>
      <x:c r="D10103" s="139"/>
      <x:c r="E10103" s="139"/>
      <x:c r="F10103" s="139"/>
      <x:c r="G10103" s="139"/>
      <x:c r="H10103" s="139"/>
      <x:c r="I10103" s="266" t="n">
        <x:f>INT((ROW()-ROW($I$46))/((CARROT_CAP+1)*(MESCLUN_CAP+1)))</x:f>
        <x:v>15</x:v>
      </x:c>
      <x:c r="J10103" s="266" t="n">
        <x:f>MOD(INT((ROW()-ROW($I$46))/(MESCLUN_CAP+1)),CARROT_CAP+1)</x:f>
        <x:v>9</x:v>
      </x:c>
      <x:c r="K10103" s="266" t="n">
        <x:f>MOD(ROW()-ROW($I$46),MESCLUN_CAP+1)</x:f>
        <x:v>13</x:v>
      </x:c>
      <x:c r="L10103" s="266" t="n">
        <x:f>SUM(I10103:K10103)</x:f>
        <x:v>37</x:v>
      </x:c>
      <x:c r="M10103" s="267" t="n">
        <x:f>I10103*TOMATO_HOURS*WEEKS*(1+TOMATO_DIM)^I10103+J10103*CARROT_HOURS*WEEKS*(1+CARROT_DIM)^J10103+K10103*MESCLUN_HOURS*WEEKS*(1+MESCLUN_DIM)^K10103</x:f>
        <x:v>6664.007440875808</x:v>
      </x:c>
      <x:c r="N10103" s="267" t="n">
        <x:f>MAX(M10103-FARMER_HOURS,0)/TEMP_HOURS_PER_WORKER</x:f>
        <x:v>4.127782945052645</x:v>
      </x:c>
      <x:c r="O10103" s="268" t="n">
        <x:f>I10103*TOMATO_PRICE+J10103*CARROT_PRICE+K10103*MESCLUN_PRICE</x:f>
        <x:v>185946</x:v>
      </x:c>
      <x:c r="P10103" s="268" t="n">
        <x:f>I10103*TOMATO_FERTILIZER+J10103*CARROT_FERTILIZER+K10103*MESCLUN_FERTILIZER</x:f>
        <x:v>28600</x:v>
      </x:c>
      <x:c r="Q10103" s="268" t="n">
        <x:f>MIN(M10103,FARMER_HOURS)*FARMER_RATE+MAX(M10103-FARMER_HOURS,0)*TEMP_RATE</x:f>
        <x:v>128194.57362631611</x:v>
      </x:c>
      <x:c r="R10103" s="268" t="n">
        <x:f>O10103-P10103-Q10103-FIXED_COST</x:f>
        <x:v>9151.426373683891</x:v>
      </x:c>
      <x:c r="S10103" s="139" t="str">
        <x:f>IF(AND(L10103&lt;=TOTAL_BED_CAP,N10103&lt;=TEMP_WORKER_CAP),"YES","NO")</x:f>
        <x:v>NO</x:v>
      </x:c>
      <x:c r="T10103" s="139" t="n">
        <x:f>IF(S10103="YES",R10103,-1E+99)</x:f>
        <x:v>-1e+99</x:v>
      </x:c>
    </x:row>
    <x:row r="10104">
      <x:c r="A10104" s="139"/>
      <x:c r="B10104" s="139"/>
      <x:c r="C10104" s="139"/>
      <x:c r="D10104" s="139"/>
      <x:c r="E10104" s="139"/>
      <x:c r="F10104" s="139"/>
      <x:c r="G10104" s="139"/>
      <x:c r="H10104" s="139"/>
      <x:c r="I10104" s="266" t="n">
        <x:f>INT((ROW()-ROW($I$46))/((CARROT_CAP+1)*(MESCLUN_CAP+1)))</x:f>
        <x:v>15</x:v>
      </x:c>
      <x:c r="J10104" s="266" t="n">
        <x:f>MOD(INT((ROW()-ROW($I$46))/(MESCLUN_CAP+1)),CARROT_CAP+1)</x:f>
        <x:v>9</x:v>
      </x:c>
      <x:c r="K10104" s="266" t="n">
        <x:f>MOD(ROW()-ROW($I$46),MESCLUN_CAP+1)</x:f>
        <x:v>14</x:v>
      </x:c>
      <x:c r="L10104" s="266" t="n">
        <x:f>SUM(I10104:K10104)</x:f>
        <x:v>38</x:v>
      </x:c>
      <x:c r="M10104" s="267" t="n">
        <x:f>I10104*TOMATO_HOURS*WEEKS*(1+TOMATO_DIM)^I10104+J10104*CARROT_HOURS*WEEKS*(1+CARROT_DIM)^J10104+K10104*MESCLUN_HOURS*WEEKS*(1+MESCLUN_DIM)^K10104</x:f>
        <x:v>6726.149522189469</x:v>
      </x:c>
      <x:c r="N10104" s="267" t="n">
        <x:f>MAX(M10104-FARMER_HOURS,0)/TEMP_HOURS_PER_WORKER</x:f>
        <x:v>4.170937168187131</x:v>
      </x:c>
      <x:c r="O10104" s="268" t="n">
        <x:f>I10104*TOMATO_PRICE+J10104*CARROT_PRICE+K10104*MESCLUN_PRICE</x:f>
        <x:v>188646</x:v>
      </x:c>
      <x:c r="P10104" s="268" t="n">
        <x:f>I10104*TOMATO_FERTILIZER+J10104*CARROT_FERTILIZER+K10104*MESCLUN_FERTILIZER</x:f>
        <x:v>29480</x:v>
      </x:c>
      <x:c r="Q10104" s="268" t="n">
        <x:f>MIN(M10104,FARMER_HOURS)*FARMER_RATE+MAX(M10104-FARMER_HOURS,0)*TEMP_RATE</x:f>
        <x:v>129273.42920467828</x:v>
      </x:c>
      <x:c r="R10104" s="268" t="n">
        <x:f>O10104-P10104-Q10104-FIXED_COST</x:f>
        <x:v>9892.57079532172</x:v>
      </x:c>
      <x:c r="S10104" s="139" t="str">
        <x:f>IF(AND(L10104&lt;=TOTAL_BED_CAP,N10104&lt;=TEMP_WORKER_CAP),"YES","NO")</x:f>
        <x:v>NO</x:v>
      </x:c>
      <x:c r="T10104" s="139" t="n">
        <x:f>IF(S10104="YES",R10104,-1E+99)</x:f>
        <x:v>-1e+99</x:v>
      </x:c>
    </x:row>
    <x:row r="10105">
      <x:c r="A10105" s="139"/>
      <x:c r="B10105" s="139"/>
      <x:c r="C10105" s="139"/>
      <x:c r="D10105" s="139"/>
      <x:c r="E10105" s="139"/>
      <x:c r="F10105" s="139"/>
      <x:c r="G10105" s="139"/>
      <x:c r="H10105" s="139"/>
      <x:c r="I10105" s="266" t="n">
        <x:f>INT((ROW()-ROW($I$46))/((CARROT_CAP+1)*(MESCLUN_CAP+1)))</x:f>
        <x:v>15</x:v>
      </x:c>
      <x:c r="J10105" s="266" t="n">
        <x:f>MOD(INT((ROW()-ROW($I$46))/(MESCLUN_CAP+1)),CARROT_CAP+1)</x:f>
        <x:v>9</x:v>
      </x:c>
      <x:c r="K10105" s="266" t="n">
        <x:f>MOD(ROW()-ROW($I$46),MESCLUN_CAP+1)</x:f>
        <x:v>15</x:v>
      </x:c>
      <x:c r="L10105" s="266" t="n">
        <x:f>SUM(I10105:K10105)</x:f>
        <x:v>39</x:v>
      </x:c>
      <x:c r="M10105" s="267" t="n">
        <x:f>I10105*TOMATO_HOURS*WEEKS*(1+TOMATO_DIM)^I10105+J10105*CARROT_HOURS*WEEKS*(1+CARROT_DIM)^J10105+K10105*MESCLUN_HOURS*WEEKS*(1+MESCLUN_DIM)^K10105</x:f>
        <x:v>6789.737729065616</x:v>
      </x:c>
      <x:c r="N10105" s="267" t="n">
        <x:f>MAX(M10105-FARMER_HOURS,0)/TEMP_HOURS_PER_WORKER</x:f>
        <x:v>4.215095645184456</x:v>
      </x:c>
      <x:c r="O10105" s="268" t="n">
        <x:f>I10105*TOMATO_PRICE+J10105*CARROT_PRICE+K10105*MESCLUN_PRICE</x:f>
        <x:v>191346</x:v>
      </x:c>
      <x:c r="P10105" s="268" t="n">
        <x:f>I10105*TOMATO_FERTILIZER+J10105*CARROT_FERTILIZER+K10105*MESCLUN_FERTILIZER</x:f>
        <x:v>30360</x:v>
      </x:c>
      <x:c r="Q10105" s="268" t="n">
        <x:f>MIN(M10105,FARMER_HOURS)*FARMER_RATE+MAX(M10105-FARMER_HOURS,0)*TEMP_RATE</x:f>
        <x:v>130377.39112961138</x:v>
      </x:c>
      <x:c r="R10105" s="268" t="n">
        <x:f>O10105-P10105-Q10105-FIXED_COST</x:f>
        <x:v>10608.60887038862</x:v>
      </x:c>
      <x:c r="S10105" s="139" t="str">
        <x:f>IF(AND(L10105&lt;=TOTAL_BED_CAP,N10105&lt;=TEMP_WORKER_CAP),"YES","NO")</x:f>
        <x:v>NO</x:v>
      </x:c>
      <x:c r="T10105" s="139" t="n">
        <x:f>IF(S10105="YES",R10105,-1E+99)</x:f>
        <x:v>-1e+99</x:v>
      </x:c>
    </x:row>
    <x:row r="10106">
      <x:c r="A10106" s="139"/>
      <x:c r="B10106" s="139"/>
      <x:c r="C10106" s="139"/>
      <x:c r="D10106" s="139"/>
      <x:c r="E10106" s="139"/>
      <x:c r="F10106" s="139"/>
      <x:c r="G10106" s="139"/>
      <x:c r="H10106" s="139"/>
      <x:c r="I10106" s="266" t="n">
        <x:f>INT((ROW()-ROW($I$46))/((CARROT_CAP+1)*(MESCLUN_CAP+1)))</x:f>
        <x:v>15</x:v>
      </x:c>
      <x:c r="J10106" s="266" t="n">
        <x:f>MOD(INT((ROW()-ROW($I$46))/(MESCLUN_CAP+1)),CARROT_CAP+1)</x:f>
        <x:v>9</x:v>
      </x:c>
      <x:c r="K10106" s="266" t="n">
        <x:f>MOD(ROW()-ROW($I$46),MESCLUN_CAP+1)</x:f>
        <x:v>16</x:v>
      </x:c>
      <x:c r="L10106" s="266" t="n">
        <x:f>SUM(I10106:K10106)</x:f>
        <x:v>40</x:v>
      </x:c>
      <x:c r="M10106" s="267" t="n">
        <x:f>I10106*TOMATO_HOURS*WEEKS*(1+TOMATO_DIM)^I10106+J10106*CARROT_HOURS*WEEKS*(1+CARROT_DIM)^J10106+K10106*MESCLUN_HOURS*WEEKS*(1+MESCLUN_DIM)^K10106</x:f>
        <x:v>6854.7985049431045</x:v>
      </x:c>
      <x:c r="N10106" s="267" t="n">
        <x:f>MAX(M10106-FARMER_HOURS,0)/TEMP_HOURS_PER_WORKER</x:f>
        <x:v>4.260276739543823</x:v>
      </x:c>
      <x:c r="O10106" s="268" t="n">
        <x:f>I10106*TOMATO_PRICE+J10106*CARROT_PRICE+K10106*MESCLUN_PRICE</x:f>
        <x:v>194046</x:v>
      </x:c>
      <x:c r="P10106" s="268" t="n">
        <x:f>I10106*TOMATO_FERTILIZER+J10106*CARROT_FERTILIZER+K10106*MESCLUN_FERTILIZER</x:f>
        <x:v>31240</x:v>
      </x:c>
      <x:c r="Q10106" s="268" t="n">
        <x:f>MIN(M10106,FARMER_HOURS)*FARMER_RATE+MAX(M10106-FARMER_HOURS,0)*TEMP_RATE</x:f>
        <x:v>131506.91848859558</x:v>
      </x:c>
      <x:c r="R10106" s="268" t="n">
        <x:f>O10106-P10106-Q10106-FIXED_COST</x:f>
        <x:v>11299.081511404424</x:v>
      </x:c>
      <x:c r="S10106" s="139" t="str">
        <x:f>IF(AND(L10106&lt;=TOTAL_BED_CAP,N10106&lt;=TEMP_WORKER_CAP),"YES","NO")</x:f>
        <x:v>NO</x:v>
      </x:c>
      <x:c r="T10106" s="139" t="n">
        <x:f>IF(S10106="YES",R10106,-1E+99)</x:f>
        <x:v>-1e+99</x:v>
      </x:c>
    </x:row>
    <x:row r="10107">
      <x:c r="A10107" s="139"/>
      <x:c r="B10107" s="139"/>
      <x:c r="C10107" s="139"/>
      <x:c r="D10107" s="139"/>
      <x:c r="E10107" s="139"/>
      <x:c r="F10107" s="139"/>
      <x:c r="G10107" s="139"/>
      <x:c r="H10107" s="139"/>
      <x:c r="I10107" s="266" t="n">
        <x:f>INT((ROW()-ROW($I$46))/((CARROT_CAP+1)*(MESCLUN_CAP+1)))</x:f>
        <x:v>15</x:v>
      </x:c>
      <x:c r="J10107" s="266" t="n">
        <x:f>MOD(INT((ROW()-ROW($I$46))/(MESCLUN_CAP+1)),CARROT_CAP+1)</x:f>
        <x:v>9</x:v>
      </x:c>
      <x:c r="K10107" s="266" t="n">
        <x:f>MOD(ROW()-ROW($I$46),MESCLUN_CAP+1)</x:f>
        <x:v>17</x:v>
      </x:c>
      <x:c r="L10107" s="266" t="n">
        <x:f>SUM(I10107:K10107)</x:f>
        <x:v>41</x:v>
      </x:c>
      <x:c r="M10107" s="267" t="n">
        <x:f>I10107*TOMATO_HOURS*WEEKS*(1+TOMATO_DIM)^I10107+J10107*CARROT_HOURS*WEEKS*(1+CARROT_DIM)^J10107+K10107*MESCLUN_HOURS*WEEKS*(1+MESCLUN_DIM)^K10107</x:f>
        <x:v>6921.358728389645</x:v>
      </x:c>
      <x:c r="N10107" s="267" t="n">
        <x:f>MAX(M10107-FARMER_HOURS,0)/TEMP_HOURS_PER_WORKER</x:f>
        <x:v>4.306499116937253</x:v>
      </x:c>
      <x:c r="O10107" s="268" t="n">
        <x:f>I10107*TOMATO_PRICE+J10107*CARROT_PRICE+K10107*MESCLUN_PRICE</x:f>
        <x:v>196746</x:v>
      </x:c>
      <x:c r="P10107" s="268" t="n">
        <x:f>I10107*TOMATO_FERTILIZER+J10107*CARROT_FERTILIZER+K10107*MESCLUN_FERTILIZER</x:f>
        <x:v>32120</x:v>
      </x:c>
      <x:c r="Q10107" s="268" t="n">
        <x:f>MIN(M10107,FARMER_HOURS)*FARMER_RATE+MAX(M10107-FARMER_HOURS,0)*TEMP_RATE</x:f>
        <x:v>132662.47792343132</x:v>
      </x:c>
      <x:c r="R10107" s="268" t="n">
        <x:f>O10107-P10107-Q10107-FIXED_COST</x:f>
        <x:v>11963.522076568683</x:v>
      </x:c>
      <x:c r="S10107" s="139" t="str">
        <x:f>IF(AND(L10107&lt;=TOTAL_BED_CAP,N10107&lt;=TEMP_WORKER_CAP),"YES","NO")</x:f>
        <x:v>NO</x:v>
      </x:c>
      <x:c r="T10107" s="139" t="n">
        <x:f>IF(S10107="YES",R10107,-1E+99)</x:f>
        <x:v>-1e+99</x:v>
      </x:c>
    </x:row>
    <x:row r="10108">
      <x:c r="A10108" s="139"/>
      <x:c r="B10108" s="139"/>
      <x:c r="C10108" s="139"/>
      <x:c r="D10108" s="139"/>
      <x:c r="E10108" s="139"/>
      <x:c r="F10108" s="139"/>
      <x:c r="G10108" s="139"/>
      <x:c r="H10108" s="139"/>
      <x:c r="I10108" s="266" t="n">
        <x:f>INT((ROW()-ROW($I$46))/((CARROT_CAP+1)*(MESCLUN_CAP+1)))</x:f>
        <x:v>15</x:v>
      </x:c>
      <x:c r="J10108" s="266" t="n">
        <x:f>MOD(INT((ROW()-ROW($I$46))/(MESCLUN_CAP+1)),CARROT_CAP+1)</x:f>
        <x:v>9</x:v>
      </x:c>
      <x:c r="K10108" s="266" t="n">
        <x:f>MOD(ROW()-ROW($I$46),MESCLUN_CAP+1)</x:f>
        <x:v>18</x:v>
      </x:c>
      <x:c r="L10108" s="266" t="n">
        <x:f>SUM(I10108:K10108)</x:f>
        <x:v>42</x:v>
      </x:c>
      <x:c r="M10108" s="267" t="n">
        <x:f>I10108*TOMATO_HOURS*WEEKS*(1+TOMATO_DIM)^I10108+J10108*CARROT_HOURS*WEEKS*(1+CARROT_DIM)^J10108+K10108*MESCLUN_HOURS*WEEKS*(1+MESCLUN_DIM)^K10108</x:f>
        <x:v>6989.445719848232</x:v>
      </x:c>
      <x:c r="N10108" s="267" t="n">
        <x:f>MAX(M10108-FARMER_HOURS,0)/TEMP_HOURS_PER_WORKER</x:f>
        <x:v>4.353781749894606</x:v>
      </x:c>
      <x:c r="O10108" s="268" t="n">
        <x:f>I10108*TOMATO_PRICE+J10108*CARROT_PRICE+K10108*MESCLUN_PRICE</x:f>
        <x:v>199446</x:v>
      </x:c>
      <x:c r="P10108" s="268" t="n">
        <x:f>I10108*TOMATO_FERTILIZER+J10108*CARROT_FERTILIZER+K10108*MESCLUN_FERTILIZER</x:f>
        <x:v>33000</x:v>
      </x:c>
      <x:c r="Q10108" s="268" t="n">
        <x:f>MIN(M10108,FARMER_HOURS)*FARMER_RATE+MAX(M10108-FARMER_HOURS,0)*TEMP_RATE</x:f>
        <x:v>133844.54374736513</x:v>
      </x:c>
      <x:c r="R10108" s="268" t="n">
        <x:f>O10108-P10108-Q10108-FIXED_COST</x:f>
        <x:v>12601.456252634875</x:v>
      </x:c>
      <x:c r="S10108" s="139" t="str">
        <x:f>IF(AND(L10108&lt;=TOTAL_BED_CAP,N10108&lt;=TEMP_WORKER_CAP),"YES","NO")</x:f>
        <x:v>NO</x:v>
      </x:c>
      <x:c r="T10108" s="139" t="n">
        <x:f>IF(S10108="YES",R10108,-1E+99)</x:f>
        <x:v>-1e+99</x:v>
      </x:c>
    </x:row>
    <x:row r="10109">
      <x:c r="A10109" s="139"/>
      <x:c r="B10109" s="139"/>
      <x:c r="C10109" s="139"/>
      <x:c r="D10109" s="139"/>
      <x:c r="E10109" s="139"/>
      <x:c r="F10109" s="139"/>
      <x:c r="G10109" s="139"/>
      <x:c r="H10109" s="139"/>
      <x:c r="I10109" s="266" t="n">
        <x:f>INT((ROW()-ROW($I$46))/((CARROT_CAP+1)*(MESCLUN_CAP+1)))</x:f>
        <x:v>15</x:v>
      </x:c>
      <x:c r="J10109" s="266" t="n">
        <x:f>MOD(INT((ROW()-ROW($I$46))/(MESCLUN_CAP+1)),CARROT_CAP+1)</x:f>
        <x:v>9</x:v>
      </x:c>
      <x:c r="K10109" s="266" t="n">
        <x:f>MOD(ROW()-ROW($I$46),MESCLUN_CAP+1)</x:f>
        <x:v>19</x:v>
      </x:c>
      <x:c r="L10109" s="266" t="n">
        <x:f>SUM(I10109:K10109)</x:f>
        <x:v>43</x:v>
      </x:c>
      <x:c r="M10109" s="267" t="n">
        <x:f>I10109*TOMATO_HOURS*WEEKS*(1+TOMATO_DIM)^I10109+J10109*CARROT_HOURS*WEEKS*(1+CARROT_DIM)^J10109+K10109*MESCLUN_HOURS*WEEKS*(1+MESCLUN_DIM)^K10109</x:f>
        <x:v>7059.087248484255</x:v>
      </x:c>
      <x:c r="N10109" s="267" t="n">
        <x:f>MAX(M10109-FARMER_HOURS,0)/TEMP_HOURS_PER_WORKER</x:f>
        <x:v>4.40214392255851</x:v>
      </x:c>
      <x:c r="O10109" s="268" t="n">
        <x:f>I10109*TOMATO_PRICE+J10109*CARROT_PRICE+K10109*MESCLUN_PRICE</x:f>
        <x:v>202146</x:v>
      </x:c>
      <x:c r="P10109" s="268" t="n">
        <x:f>I10109*TOMATO_FERTILIZER+J10109*CARROT_FERTILIZER+K10109*MESCLUN_FERTILIZER</x:f>
        <x:v>33880</x:v>
      </x:c>
      <x:c r="Q10109" s="268" t="n">
        <x:f>MIN(M10109,FARMER_HOURS)*FARMER_RATE+MAX(M10109-FARMER_HOURS,0)*TEMP_RATE</x:f>
        <x:v>135053.59806396277</x:v>
      </x:c>
      <x:c r="R10109" s="268" t="n">
        <x:f>O10109-P10109-Q10109-FIXED_COST</x:f>
        <x:v>13212.401936037233</x:v>
      </x:c>
      <x:c r="S10109" s="139" t="str">
        <x:f>IF(AND(L10109&lt;=TOTAL_BED_CAP,N10109&lt;=TEMP_WORKER_CAP),"YES","NO")</x:f>
        <x:v>NO</x:v>
      </x:c>
      <x:c r="T10109" s="139" t="n">
        <x:f>IF(S10109="YES",R10109,-1E+99)</x:f>
        <x:v>-1e+99</x:v>
      </x:c>
    </x:row>
    <x:row r="10110">
      <x:c r="A10110" s="139"/>
      <x:c r="B10110" s="139"/>
      <x:c r="C10110" s="139"/>
      <x:c r="D10110" s="139"/>
      <x:c r="E10110" s="139"/>
      <x:c r="F10110" s="139"/>
      <x:c r="G10110" s="139"/>
      <x:c r="H10110" s="139"/>
      <x:c r="I10110" s="266" t="n">
        <x:f>INT((ROW()-ROW($I$46))/((CARROT_CAP+1)*(MESCLUN_CAP+1)))</x:f>
        <x:v>15</x:v>
      </x:c>
      <x:c r="J10110" s="266" t="n">
        <x:f>MOD(INT((ROW()-ROW($I$46))/(MESCLUN_CAP+1)),CARROT_CAP+1)</x:f>
        <x:v>9</x:v>
      </x:c>
      <x:c r="K10110" s="266" t="n">
        <x:f>MOD(ROW()-ROW($I$46),MESCLUN_CAP+1)</x:f>
        <x:v>20</x:v>
      </x:c>
      <x:c r="L10110" s="266" t="n">
        <x:f>SUM(I10110:K10110)</x:f>
        <x:v>44</x:v>
      </x:c>
      <x:c r="M10110" s="267" t="n">
        <x:f>I10110*TOMATO_HOURS*WEEKS*(1+TOMATO_DIM)^I10110+J10110*CARROT_HOURS*WEEKS*(1+CARROT_DIM)^J10110+K10110*MESCLUN_HOURS*WEEKS*(1+MESCLUN_DIM)^K10110</x:f>
        <x:v>7130.311539134731</x:v>
      </x:c>
      <x:c r="N10110" s="267" t="n">
        <x:f>MAX(M10110-FARMER_HOURS,0)/TEMP_HOURS_PER_WORKER</x:f>
        <x:v>4.45160523551023</x:v>
      </x:c>
      <x:c r="O10110" s="268" t="n">
        <x:f>I10110*TOMATO_PRICE+J10110*CARROT_PRICE+K10110*MESCLUN_PRICE</x:f>
        <x:v>204846</x:v>
      </x:c>
      <x:c r="P10110" s="268" t="n">
        <x:f>I10110*TOMATO_FERTILIZER+J10110*CARROT_FERTILIZER+K10110*MESCLUN_FERTILIZER</x:f>
        <x:v>34760</x:v>
      </x:c>
      <x:c r="Q10110" s="268" t="n">
        <x:f>MIN(M10110,FARMER_HOURS)*FARMER_RATE+MAX(M10110-FARMER_HOURS,0)*TEMP_RATE</x:f>
        <x:v>136290.13088775575</x:v>
      </x:c>
      <x:c r="R10110" s="268" t="n">
        <x:f>O10110-P10110-Q10110-FIXED_COST</x:f>
        <x:v>13795.869112244254</x:v>
      </x:c>
      <x:c r="S10110" s="139" t="str">
        <x:f>IF(AND(L10110&lt;=TOTAL_BED_CAP,N10110&lt;=TEMP_WORKER_CAP),"YES","NO")</x:f>
        <x:v>NO</x:v>
      </x:c>
      <x:c r="T10110" s="139" t="n">
        <x:f>IF(S10110="YES",R10110,-1E+99)</x:f>
        <x:v>-1e+99</x:v>
      </x:c>
    </x:row>
    <x:row r="10111">
      <x:c r="A10111" s="139"/>
      <x:c r="B10111" s="139"/>
      <x:c r="C10111" s="139"/>
      <x:c r="D10111" s="139"/>
      <x:c r="E10111" s="139"/>
      <x:c r="F10111" s="139"/>
      <x:c r="G10111" s="139"/>
      <x:c r="H10111" s="139"/>
      <x:c r="I10111" s="266" t="n">
        <x:f>INT((ROW()-ROW($I$46))/((CARROT_CAP+1)*(MESCLUN_CAP+1)))</x:f>
        <x:v>15</x:v>
      </x:c>
      <x:c r="J10111" s="266" t="n">
        <x:f>MOD(INT((ROW()-ROW($I$46))/(MESCLUN_CAP+1)),CARROT_CAP+1)</x:f>
        <x:v>9</x:v>
      </x:c>
      <x:c r="K10111" s="266" t="n">
        <x:f>MOD(ROW()-ROW($I$46),MESCLUN_CAP+1)</x:f>
        <x:v>21</x:v>
      </x:c>
      <x:c r="L10111" s="266" t="n">
        <x:f>SUM(I10111:K10111)</x:f>
        <x:v>45</x:v>
      </x:c>
      <x:c r="M10111" s="267" t="n">
        <x:f>I10111*TOMATO_HOURS*WEEKS*(1+TOMATO_DIM)^I10111+J10111*CARROT_HOURS*WEEKS*(1+CARROT_DIM)^J10111+K10111*MESCLUN_HOURS*WEEKS*(1+MESCLUN_DIM)^K10111</x:f>
        <x:v>7203.147279361176</x:v>
      </x:c>
      <x:c r="N10111" s="267" t="n">
        <x:f>MAX(M10111-FARMER_HOURS,0)/TEMP_HOURS_PER_WORKER</x:f>
        <x:v>4.502185610667483</x:v>
      </x:c>
      <x:c r="O10111" s="268" t="n">
        <x:f>I10111*TOMATO_PRICE+J10111*CARROT_PRICE+K10111*MESCLUN_PRICE</x:f>
        <x:v>207546</x:v>
      </x:c>
      <x:c r="P10111" s="268" t="n">
        <x:f>I10111*TOMATO_FERTILIZER+J10111*CARROT_FERTILIZER+K10111*MESCLUN_FERTILIZER</x:f>
        <x:v>35640</x:v>
      </x:c>
      <x:c r="Q10111" s="268" t="n">
        <x:f>MIN(M10111,FARMER_HOURS)*FARMER_RATE+MAX(M10111-FARMER_HOURS,0)*TEMP_RATE</x:f>
        <x:v>137554.64026668709</x:v>
      </x:c>
      <x:c r="R10111" s="268" t="n">
        <x:f>O10111-P10111-Q10111-FIXED_COST</x:f>
        <x:v>14351.359733312915</x:v>
      </x:c>
      <x:c r="S10111" s="139" t="str">
        <x:f>IF(AND(L10111&lt;=TOTAL_BED_CAP,N10111&lt;=TEMP_WORKER_CAP),"YES","NO")</x:f>
        <x:v>NO</x:v>
      </x:c>
      <x:c r="T10111" s="139" t="n">
        <x:f>IF(S10111="YES",R10111,-1E+99)</x:f>
        <x:v>-1e+99</x:v>
      </x:c>
    </x:row>
    <x:row r="10112">
      <x:c r="A10112" s="139"/>
      <x:c r="B10112" s="139"/>
      <x:c r="C10112" s="139"/>
      <x:c r="D10112" s="139"/>
      <x:c r="E10112" s="139"/>
      <x:c r="F10112" s="139"/>
      <x:c r="G10112" s="139"/>
      <x:c r="H10112" s="139"/>
      <x:c r="I10112" s="266" t="n">
        <x:f>INT((ROW()-ROW($I$46))/((CARROT_CAP+1)*(MESCLUN_CAP+1)))</x:f>
        <x:v>15</x:v>
      </x:c>
      <x:c r="J10112" s="266" t="n">
        <x:f>MOD(INT((ROW()-ROW($I$46))/(MESCLUN_CAP+1)),CARROT_CAP+1)</x:f>
        <x:v>9</x:v>
      </x:c>
      <x:c r="K10112" s="266" t="n">
        <x:f>MOD(ROW()-ROW($I$46),MESCLUN_CAP+1)</x:f>
        <x:v>22</x:v>
      </x:c>
      <x:c r="L10112" s="266" t="n">
        <x:f>SUM(I10112:K10112)</x:f>
        <x:v>46</x:v>
      </x:c>
      <x:c r="M10112" s="267" t="n">
        <x:f>I10112*TOMATO_HOURS*WEEKS*(1+TOMATO_DIM)^I10112+J10112*CARROT_HOURS*WEEKS*(1+CARROT_DIM)^J10112+K10112*MESCLUN_HOURS*WEEKS*(1+MESCLUN_DIM)^K10112</x:f>
        <x:v>7277.623626607571</x:v>
      </x:c>
      <x:c r="N10112" s="267" t="n">
        <x:f>MAX(M10112-FARMER_HOURS,0)/TEMP_HOURS_PER_WORKER</x:f>
        <x:v>4.553905296255258</x:v>
      </x:c>
      <x:c r="O10112" s="268" t="n">
        <x:f>I10112*TOMATO_PRICE+J10112*CARROT_PRICE+K10112*MESCLUN_PRICE</x:f>
        <x:v>210246</x:v>
      </x:c>
      <x:c r="P10112" s="268" t="n">
        <x:f>I10112*TOMATO_FERTILIZER+J10112*CARROT_FERTILIZER+K10112*MESCLUN_FERTILIZER</x:f>
        <x:v>36520</x:v>
      </x:c>
      <x:c r="Q10112" s="268" t="n">
        <x:f>MIN(M10112,FARMER_HOURS)*FARMER_RATE+MAX(M10112-FARMER_HOURS,0)*TEMP_RATE</x:f>
        <x:v>138847.63240638142</x:v>
      </x:c>
      <x:c r="R10112" s="268" t="n">
        <x:f>O10112-P10112-Q10112-FIXED_COST</x:f>
        <x:v>14878.367593618575</x:v>
      </x:c>
      <x:c r="S10112" s="139" t="str">
        <x:f>IF(AND(L10112&lt;=TOTAL_BED_CAP,N10112&lt;=TEMP_WORKER_CAP),"YES","NO")</x:f>
        <x:v>NO</x:v>
      </x:c>
      <x:c r="T10112" s="139" t="n">
        <x:f>IF(S10112="YES",R10112,-1E+99)</x:f>
        <x:v>-1e+99</x:v>
      </x:c>
    </x:row>
    <x:row r="10113">
      <x:c r="A10113" s="139"/>
      <x:c r="B10113" s="139"/>
      <x:c r="C10113" s="139"/>
      <x:c r="D10113" s="139"/>
      <x:c r="E10113" s="139"/>
      <x:c r="F10113" s="139"/>
      <x:c r="G10113" s="139"/>
      <x:c r="H10113" s="139"/>
      <x:c r="I10113" s="266" t="n">
        <x:f>INT((ROW()-ROW($I$46))/((CARROT_CAP+1)*(MESCLUN_CAP+1)))</x:f>
        <x:v>15</x:v>
      </x:c>
      <x:c r="J10113" s="266" t="n">
        <x:f>MOD(INT((ROW()-ROW($I$46))/(MESCLUN_CAP+1)),CARROT_CAP+1)</x:f>
        <x:v>9</x:v>
      </x:c>
      <x:c r="K10113" s="266" t="n">
        <x:f>MOD(ROW()-ROW($I$46),MESCLUN_CAP+1)</x:f>
        <x:v>23</x:v>
      </x:c>
      <x:c r="L10113" s="266" t="n">
        <x:f>SUM(I10113:K10113)</x:f>
        <x:v>47</x:v>
      </x:c>
      <x:c r="M10113" s="267" t="n">
        <x:f>I10113*TOMATO_HOURS*WEEKS*(1+TOMATO_DIM)^I10113+J10113*CARROT_HOURS*WEEKS*(1+CARROT_DIM)^J10113+K10113*MESCLUN_HOURS*WEEKS*(1+MESCLUN_DIM)^K10113</x:f>
        <x:v>7353.770215465008</x:v>
      </x:c>
      <x:c r="N10113" s="267" t="n">
        <x:f>MAX(M10113-FARMER_HOURS,0)/TEMP_HOURS_PER_WORKER</x:f>
        <x:v>4.6067848718507</x:v>
      </x:c>
      <x:c r="O10113" s="268" t="n">
        <x:f>I10113*TOMATO_PRICE+J10113*CARROT_PRICE+K10113*MESCLUN_PRICE</x:f>
        <x:v>212946</x:v>
      </x:c>
      <x:c r="P10113" s="268" t="n">
        <x:f>I10113*TOMATO_FERTILIZER+J10113*CARROT_FERTILIZER+K10113*MESCLUN_FERTILIZER</x:f>
        <x:v>37400</x:v>
      </x:c>
      <x:c r="Q10113" s="268" t="n">
        <x:f>MIN(M10113,FARMER_HOURS)*FARMER_RATE+MAX(M10113-FARMER_HOURS,0)*TEMP_RATE</x:f>
        <x:v>140169.62179626751</x:v>
      </x:c>
      <x:c r="R10113" s="268" t="n">
        <x:f>O10113-P10113-Q10113-FIXED_COST</x:f>
        <x:v>15376.378203732485</x:v>
      </x:c>
      <x:c r="S10113" s="139" t="str">
        <x:f>IF(AND(L10113&lt;=TOTAL_BED_CAP,N10113&lt;=TEMP_WORKER_CAP),"YES","NO")</x:f>
        <x:v>NO</x:v>
      </x:c>
      <x:c r="T10113" s="139" t="n">
        <x:f>IF(S10113="YES",R10113,-1E+99)</x:f>
        <x:v>-1e+99</x:v>
      </x:c>
    </x:row>
    <x:row r="10114">
      <x:c r="A10114" s="139"/>
      <x:c r="B10114" s="139"/>
      <x:c r="C10114" s="139"/>
      <x:c r="D10114" s="139"/>
      <x:c r="E10114" s="139"/>
      <x:c r="F10114" s="139"/>
      <x:c r="G10114" s="139"/>
      <x:c r="H10114" s="139"/>
      <x:c r="I10114" s="266" t="n">
        <x:f>INT((ROW()-ROW($I$46))/((CARROT_CAP+1)*(MESCLUN_CAP+1)))</x:f>
        <x:v>15</x:v>
      </x:c>
      <x:c r="J10114" s="266" t="n">
        <x:f>MOD(INT((ROW()-ROW($I$46))/(MESCLUN_CAP+1)),CARROT_CAP+1)</x:f>
        <x:v>9</x:v>
      </x:c>
      <x:c r="K10114" s="266" t="n">
        <x:f>MOD(ROW()-ROW($I$46),MESCLUN_CAP+1)</x:f>
        <x:v>24</x:v>
      </x:c>
      <x:c r="L10114" s="266" t="n">
        <x:f>SUM(I10114:K10114)</x:f>
        <x:v>48</x:v>
      </x:c>
      <x:c r="M10114" s="267" t="n">
        <x:f>I10114*TOMATO_HOURS*WEEKS*(1+TOMATO_DIM)^I10114+J10114*CARROT_HOURS*WEEKS*(1+CARROT_DIM)^J10114+K10114*MESCLUN_HOURS*WEEKS*(1+MESCLUN_DIM)^K10114</x:f>
        <x:v>7431.617165044503</x:v>
      </x:c>
      <x:c r="N10114" s="267" t="n">
        <x:f>MAX(M10114-FARMER_HOURS,0)/TEMP_HOURS_PER_WORKER</x:f>
        <x:v>4.660845253503127</x:v>
      </x:c>
      <x:c r="O10114" s="268" t="n">
        <x:f>I10114*TOMATO_PRICE+J10114*CARROT_PRICE+K10114*MESCLUN_PRICE</x:f>
        <x:v>215646</x:v>
      </x:c>
      <x:c r="P10114" s="268" t="n">
        <x:f>I10114*TOMATO_FERTILIZER+J10114*CARROT_FERTILIZER+K10114*MESCLUN_FERTILIZER</x:f>
        <x:v>38280</x:v>
      </x:c>
      <x:c r="Q10114" s="268" t="n">
        <x:f>MIN(M10114,FARMER_HOURS)*FARMER_RATE+MAX(M10114-FARMER_HOURS,0)*TEMP_RATE</x:f>
        <x:v>141521.13133757818</x:v>
      </x:c>
      <x:c r="R10114" s="268" t="n">
        <x:f>O10114-P10114-Q10114-FIXED_COST</x:f>
        <x:v>15844.868662421824</x:v>
      </x:c>
      <x:c r="S10114" s="139" t="str">
        <x:f>IF(AND(L10114&lt;=TOTAL_BED_CAP,N10114&lt;=TEMP_WORKER_CAP),"YES","NO")</x:f>
        <x:v>NO</x:v>
      </x:c>
      <x:c r="T10114" s="139" t="n">
        <x:f>IF(S10114="YES",R10114,-1E+99)</x:f>
        <x:v>-1e+99</x:v>
      </x:c>
    </x:row>
    <x:row r="10115">
      <x:c r="A10115" s="139"/>
      <x:c r="B10115" s="139"/>
      <x:c r="C10115" s="139"/>
      <x:c r="D10115" s="139"/>
      <x:c r="E10115" s="139"/>
      <x:c r="F10115" s="139"/>
      <x:c r="G10115" s="139"/>
      <x:c r="H10115" s="139"/>
      <x:c r="I10115" s="266" t="n">
        <x:f>INT((ROW()-ROW($I$46))/((CARROT_CAP+1)*(MESCLUN_CAP+1)))</x:f>
        <x:v>15</x:v>
      </x:c>
      <x:c r="J10115" s="266" t="n">
        <x:f>MOD(INT((ROW()-ROW($I$46))/(MESCLUN_CAP+1)),CARROT_CAP+1)</x:f>
        <x:v>9</x:v>
      </x:c>
      <x:c r="K10115" s="266" t="n">
        <x:f>MOD(ROW()-ROW($I$46),MESCLUN_CAP+1)</x:f>
        <x:v>25</x:v>
      </x:c>
      <x:c r="L10115" s="266" t="n">
        <x:f>SUM(I10115:K10115)</x:f>
        <x:v>49</x:v>
      </x:c>
      <x:c r="M10115" s="267" t="n">
        <x:f>I10115*TOMATO_HOURS*WEEKS*(1+TOMATO_DIM)^I10115+J10115*CARROT_HOURS*WEEKS*(1+CARROT_DIM)^J10115+K10115*MESCLUN_HOURS*WEEKS*(1+MESCLUN_DIM)^K10115</x:f>
        <x:v>7511.195086459601</x:v>
      </x:c>
      <x:c r="N10115" s="267" t="n">
        <x:f>MAX(M10115-FARMER_HOURS,0)/TEMP_HOURS_PER_WORKER</x:f>
        <x:v>4.716107698930278</x:v>
      </x:c>
      <x:c r="O10115" s="268" t="n">
        <x:f>I10115*TOMATO_PRICE+J10115*CARROT_PRICE+K10115*MESCLUN_PRICE</x:f>
        <x:v>218346</x:v>
      </x:c>
      <x:c r="P10115" s="268" t="n">
        <x:f>I10115*TOMATO_FERTILIZER+J10115*CARROT_FERTILIZER+K10115*MESCLUN_FERTILIZER</x:f>
        <x:v>39160</x:v>
      </x:c>
      <x:c r="Q10115" s="268" t="n">
        <x:f>MIN(M10115,FARMER_HOURS)*FARMER_RATE+MAX(M10115-FARMER_HOURS,0)*TEMP_RATE</x:f>
        <x:v>142902.69247325696</x:v>
      </x:c>
      <x:c r="R10115" s="268" t="n">
        <x:f>O10115-P10115-Q10115-FIXED_COST</x:f>
        <x:v>16283.30752674304</x:v>
      </x:c>
      <x:c r="S10115" s="139" t="str">
        <x:f>IF(AND(L10115&lt;=TOTAL_BED_CAP,N10115&lt;=TEMP_WORKER_CAP),"YES","NO")</x:f>
        <x:v>NO</x:v>
      </x:c>
      <x:c r="T10115" s="139" t="n">
        <x:f>IF(S10115="YES",R10115,-1E+99)</x:f>
        <x:v>-1e+99</x:v>
      </x:c>
    </x:row>
    <x:row r="10116">
      <x:c r="A10116" s="139"/>
      <x:c r="B10116" s="139"/>
      <x:c r="C10116" s="139"/>
      <x:c r="D10116" s="139"/>
      <x:c r="E10116" s="139"/>
      <x:c r="F10116" s="139"/>
      <x:c r="G10116" s="139"/>
      <x:c r="H10116" s="139"/>
      <x:c r="I10116" s="266" t="n">
        <x:f>INT((ROW()-ROW($I$46))/((CARROT_CAP+1)*(MESCLUN_CAP+1)))</x:f>
        <x:v>15</x:v>
      </x:c>
      <x:c r="J10116" s="266" t="n">
        <x:f>MOD(INT((ROW()-ROW($I$46))/(MESCLUN_CAP+1)),CARROT_CAP+1)</x:f>
        <x:v>9</x:v>
      </x:c>
      <x:c r="K10116" s="266" t="n">
        <x:f>MOD(ROW()-ROW($I$46),MESCLUN_CAP+1)</x:f>
        <x:v>26</x:v>
      </x:c>
      <x:c r="L10116" s="266" t="n">
        <x:f>SUM(I10116:K10116)</x:f>
        <x:v>50</x:v>
      </x:c>
      <x:c r="M10116" s="267" t="n">
        <x:f>I10116*TOMATO_HOURS*WEEKS*(1+TOMATO_DIM)^I10116+J10116*CARROT_HOURS*WEEKS*(1+CARROT_DIM)^J10116+K10116*MESCLUN_HOURS*WEEKS*(1+MESCLUN_DIM)^K10116</x:f>
        <x:v>7592.535090420318</x:v>
      </x:c>
      <x:c r="N10116" s="267" t="n">
        <x:f>MAX(M10116-FARMER_HOURS,0)/TEMP_HOURS_PER_WORKER</x:f>
        <x:v>4.772593812791888</x:v>
      </x:c>
      <x:c r="O10116" s="268" t="n">
        <x:f>I10116*TOMATO_PRICE+J10116*CARROT_PRICE+K10116*MESCLUN_PRICE</x:f>
        <x:v>221046</x:v>
      </x:c>
      <x:c r="P10116" s="268" t="n">
        <x:f>I10116*TOMATO_FERTILIZER+J10116*CARROT_FERTILIZER+K10116*MESCLUN_FERTILIZER</x:f>
        <x:v>40040</x:v>
      </x:c>
      <x:c r="Q10116" s="268" t="n">
        <x:f>MIN(M10116,FARMER_HOURS)*FARMER_RATE+MAX(M10116-FARMER_HOURS,0)*TEMP_RATE</x:f>
        <x:v>144314.84531979717</x:v>
      </x:c>
      <x:c r="R10116" s="268" t="n">
        <x:f>O10116-P10116-Q10116-FIXED_COST</x:f>
        <x:v>16691.15468020283</x:v>
      </x:c>
      <x:c r="S10116" s="139" t="str">
        <x:f>IF(AND(L10116&lt;=TOTAL_BED_CAP,N10116&lt;=TEMP_WORKER_CAP),"YES","NO")</x:f>
        <x:v>NO</x:v>
      </x:c>
      <x:c r="T10116" s="139" t="n">
        <x:f>IF(S10116="YES",R10116,-1E+99)</x:f>
        <x:v>-1e+99</x:v>
      </x:c>
    </x:row>
    <x:row r="10117">
      <x:c r="A10117" s="139"/>
      <x:c r="B10117" s="139"/>
      <x:c r="C10117" s="139"/>
      <x:c r="D10117" s="139"/>
      <x:c r="E10117" s="139"/>
      <x:c r="F10117" s="139"/>
      <x:c r="G10117" s="139"/>
      <x:c r="H10117" s="139"/>
      <x:c r="I10117" s="266" t="n">
        <x:f>INT((ROW()-ROW($I$46))/((CARROT_CAP+1)*(MESCLUN_CAP+1)))</x:f>
        <x:v>15</x:v>
      </x:c>
      <x:c r="J10117" s="266" t="n">
        <x:f>MOD(INT((ROW()-ROW($I$46))/(MESCLUN_CAP+1)),CARROT_CAP+1)</x:f>
        <x:v>9</x:v>
      </x:c>
      <x:c r="K10117" s="266" t="n">
        <x:f>MOD(ROW()-ROW($I$46),MESCLUN_CAP+1)</x:f>
        <x:v>27</x:v>
      </x:c>
      <x:c r="L10117" s="266" t="n">
        <x:f>SUM(I10117:K10117)</x:f>
        <x:v>51</x:v>
      </x:c>
      <x:c r="M10117" s="267" t="n">
        <x:f>I10117*TOMATO_HOURS*WEEKS*(1+TOMATO_DIM)^I10117+J10117*CARROT_HOURS*WEEKS*(1+CARROT_DIM)^J10117+K10117*MESCLUN_HOURS*WEEKS*(1+MESCLUN_DIM)^K10117</x:f>
        <x:v>7675.668794940075</x:v>
      </x:c>
      <x:c r="N10117" s="267" t="n">
        <x:f>MAX(M10117-FARMER_HOURS,0)/TEMP_HOURS_PER_WORKER</x:f>
        <x:v>4.830325552041718</x:v>
      </x:c>
      <x:c r="O10117" s="268" t="n">
        <x:f>I10117*TOMATO_PRICE+J10117*CARROT_PRICE+K10117*MESCLUN_PRICE</x:f>
        <x:v>223746</x:v>
      </x:c>
      <x:c r="P10117" s="268" t="n">
        <x:f>I10117*TOMATO_FERTILIZER+J10117*CARROT_FERTILIZER+K10117*MESCLUN_FERTILIZER</x:f>
        <x:v>40920</x:v>
      </x:c>
      <x:c r="Q10117" s="268" t="n">
        <x:f>MIN(M10117,FARMER_HOURS)*FARMER_RATE+MAX(M10117-FARMER_HOURS,0)*TEMP_RATE</x:f>
        <x:v>145758.13880104298</x:v>
      </x:c>
      <x:c r="R10117" s="268" t="n">
        <x:f>O10117-P10117-Q10117-FIXED_COST</x:f>
        <x:v>17067.86119895702</x:v>
      </x:c>
      <x:c r="S10117" s="139" t="str">
        <x:f>IF(AND(L10117&lt;=TOTAL_BED_CAP,N10117&lt;=TEMP_WORKER_CAP),"YES","NO")</x:f>
        <x:v>NO</x:v>
      </x:c>
      <x:c r="T10117" s="139" t="n">
        <x:f>IF(S10117="YES",R10117,-1E+99)</x:f>
        <x:v>-1e+99</x:v>
      </x:c>
    </x:row>
    <x:row r="10118">
      <x:c r="A10118" s="139"/>
      <x:c r="B10118" s="139"/>
      <x:c r="C10118" s="139"/>
      <x:c r="D10118" s="139"/>
      <x:c r="E10118" s="139"/>
      <x:c r="F10118" s="139"/>
      <x:c r="G10118" s="139"/>
      <x:c r="H10118" s="139"/>
      <x:c r="I10118" s="266" t="n">
        <x:f>INT((ROW()-ROW($I$46))/((CARROT_CAP+1)*(MESCLUN_CAP+1)))</x:f>
        <x:v>15</x:v>
      </x:c>
      <x:c r="J10118" s="266" t="n">
        <x:f>MOD(INT((ROW()-ROW($I$46))/(MESCLUN_CAP+1)),CARROT_CAP+1)</x:f>
        <x:v>9</x:v>
      </x:c>
      <x:c r="K10118" s="266" t="n">
        <x:f>MOD(ROW()-ROW($I$46),MESCLUN_CAP+1)</x:f>
        <x:v>28</x:v>
      </x:c>
      <x:c r="L10118" s="266" t="n">
        <x:f>SUM(I10118:K10118)</x:f>
        <x:v>52</x:v>
      </x:c>
      <x:c r="M10118" s="267" t="n">
        <x:f>I10118*TOMATO_HOURS*WEEKS*(1+TOMATO_DIM)^I10118+J10118*CARROT_HOURS*WEEKS*(1+CARROT_DIM)^J10118+K10118*MESCLUN_HOURS*WEEKS*(1+MESCLUN_DIM)^K10118</x:f>
        <x:v>7760.628333157229</x:v>
      </x:c>
      <x:c r="N10118" s="267" t="n">
        <x:f>MAX(M10118-FARMER_HOURS,0)/TEMP_HOURS_PER_WORKER</x:f>
        <x:v>4.889325231359186</x:v>
      </x:c>
      <x:c r="O10118" s="268" t="n">
        <x:f>I10118*TOMATO_PRICE+J10118*CARROT_PRICE+K10118*MESCLUN_PRICE</x:f>
        <x:v>226446</x:v>
      </x:c>
      <x:c r="P10118" s="268" t="n">
        <x:f>I10118*TOMATO_FERTILIZER+J10118*CARROT_FERTILIZER+K10118*MESCLUN_FERTILIZER</x:f>
        <x:v>41800</x:v>
      </x:c>
      <x:c r="Q10118" s="268" t="n">
        <x:f>MIN(M10118,FARMER_HOURS)*FARMER_RATE+MAX(M10118-FARMER_HOURS,0)*TEMP_RATE</x:f>
        <x:v>147233.13078397966</x:v>
      </x:c>
      <x:c r="R10118" s="268" t="n">
        <x:f>O10118-P10118-Q10118-FIXED_COST</x:f>
        <x:v>17412.869216020335</x:v>
      </x:c>
      <x:c r="S10118" s="139" t="str">
        <x:f>IF(AND(L10118&lt;=TOTAL_BED_CAP,N10118&lt;=TEMP_WORKER_CAP),"YES","NO")</x:f>
        <x:v>NO</x:v>
      </x:c>
      <x:c r="T10118" s="139" t="n">
        <x:f>IF(S10118="YES",R10118,-1E+99)</x:f>
        <x:v>-1e+99</x:v>
      </x:c>
    </x:row>
    <x:row r="10119">
      <x:c r="A10119" s="139"/>
      <x:c r="B10119" s="139"/>
      <x:c r="C10119" s="139"/>
      <x:c r="D10119" s="139"/>
      <x:c r="E10119" s="139"/>
      <x:c r="F10119" s="139"/>
      <x:c r="G10119" s="139"/>
      <x:c r="H10119" s="139"/>
      <x:c r="I10119" s="266" t="n">
        <x:f>INT((ROW()-ROW($I$46))/((CARROT_CAP+1)*(MESCLUN_CAP+1)))</x:f>
        <x:v>15</x:v>
      </x:c>
      <x:c r="J10119" s="266" t="n">
        <x:f>MOD(INT((ROW()-ROW($I$46))/(MESCLUN_CAP+1)),CARROT_CAP+1)</x:f>
        <x:v>9</x:v>
      </x:c>
      <x:c r="K10119" s="266" t="n">
        <x:f>MOD(ROW()-ROW($I$46),MESCLUN_CAP+1)</x:f>
        <x:v>29</x:v>
      </x:c>
      <x:c r="L10119" s="266" t="n">
        <x:f>SUM(I10119:K10119)</x:f>
        <x:v>53</x:v>
      </x:c>
      <x:c r="M10119" s="267" t="n">
        <x:f>I10119*TOMATO_HOURS*WEEKS*(1+TOMATO_DIM)^I10119+J10119*CARROT_HOURS*WEEKS*(1+CARROT_DIM)^J10119+K10119*MESCLUN_HOURS*WEEKS*(1+MESCLUN_DIM)^K10119</x:f>
        <x:v>7847.446361272881</x:v>
      </x:c>
      <x:c r="N10119" s="267" t="n">
        <x:f>MAX(M10119-FARMER_HOURS,0)/TEMP_HOURS_PER_WORKER</x:f>
        <x:v>4.949615528661723</x:v>
      </x:c>
      <x:c r="O10119" s="268" t="n">
        <x:f>I10119*TOMATO_PRICE+J10119*CARROT_PRICE+K10119*MESCLUN_PRICE</x:f>
        <x:v>229146</x:v>
      </x:c>
      <x:c r="P10119" s="268" t="n">
        <x:f>I10119*TOMATO_FERTILIZER+J10119*CARROT_FERTILIZER+K10119*MESCLUN_FERTILIZER</x:f>
        <x:v>42680</x:v>
      </x:c>
      <x:c r="Q10119" s="268" t="n">
        <x:f>MIN(M10119,FARMER_HOURS)*FARMER_RATE+MAX(M10119-FARMER_HOURS,0)*TEMP_RATE</x:f>
        <x:v>148740.38821654307</x:v>
      </x:c>
      <x:c r="R10119" s="268" t="n">
        <x:f>O10119-P10119-Q10119-FIXED_COST</x:f>
        <x:v>17725.61178345693</x:v>
      </x:c>
      <x:c r="S10119" s="139" t="str">
        <x:f>IF(AND(L10119&lt;=TOTAL_BED_CAP,N10119&lt;=TEMP_WORKER_CAP),"YES","NO")</x:f>
        <x:v>NO</x:v>
      </x:c>
      <x:c r="T10119" s="139" t="n">
        <x:f>IF(S10119="YES",R10119,-1E+99)</x:f>
        <x:v>-1e+99</x:v>
      </x:c>
    </x:row>
    <x:row r="10120">
      <x:c r="A10120" s="139"/>
      <x:c r="B10120" s="139"/>
      <x:c r="C10120" s="139"/>
      <x:c r="D10120" s="139"/>
      <x:c r="E10120" s="139"/>
      <x:c r="F10120" s="139"/>
      <x:c r="G10120" s="139"/>
      <x:c r="H10120" s="139"/>
      <x:c r="I10120" s="266" t="n">
        <x:f>INT((ROW()-ROW($I$46))/((CARROT_CAP+1)*(MESCLUN_CAP+1)))</x:f>
        <x:v>15</x:v>
      </x:c>
      <x:c r="J10120" s="266" t="n">
        <x:f>MOD(INT((ROW()-ROW($I$46))/(MESCLUN_CAP+1)),CARROT_CAP+1)</x:f>
        <x:v>9</x:v>
      </x:c>
      <x:c r="K10120" s="266" t="n">
        <x:f>MOD(ROW()-ROW($I$46),MESCLUN_CAP+1)</x:f>
        <x:v>30</x:v>
      </x:c>
      <x:c r="L10120" s="266" t="n">
        <x:f>SUM(I10120:K10120)</x:f>
        <x:v>54</x:v>
      </x:c>
      <x:c r="M10120" s="267" t="n">
        <x:f>I10120*TOMATO_HOURS*WEEKS*(1+TOMATO_DIM)^I10120+J10120*CARROT_HOURS*WEEKS*(1+CARROT_DIM)^J10120+K10120*MESCLUN_HOURS*WEEKS*(1+MESCLUN_DIM)^K10120</x:f>
        <x:v>7936.156066606652</x:v>
      </x:c>
      <x:c r="N10120" s="267" t="n">
        <x:f>MAX(M10120-FARMER_HOURS,0)/TEMP_HOURS_PER_WORKER</x:f>
        <x:v>5.011219490699063</x:v>
      </x:c>
      <x:c r="O10120" s="268" t="n">
        <x:f>I10120*TOMATO_PRICE+J10120*CARROT_PRICE+K10120*MESCLUN_PRICE</x:f>
        <x:v>231846</x:v>
      </x:c>
      <x:c r="P10120" s="268" t="n">
        <x:f>I10120*TOMATO_FERTILIZER+J10120*CARROT_FERTILIZER+K10120*MESCLUN_FERTILIZER</x:f>
        <x:v>43560</x:v>
      </x:c>
      <x:c r="Q10120" s="268" t="n">
        <x:f>MIN(M10120,FARMER_HOURS)*FARMER_RATE+MAX(M10120-FARMER_HOURS,0)*TEMP_RATE</x:f>
        <x:v>150280.4872674766</x:v>
      </x:c>
      <x:c r="R10120" s="268" t="n">
        <x:f>O10120-P10120-Q10120-FIXED_COST</x:f>
        <x:v>18005.512732523406</x:v>
      </x:c>
      <x:c r="S10120" s="139" t="str">
        <x:f>IF(AND(L10120&lt;=TOTAL_BED_CAP,N10120&lt;=TEMP_WORKER_CAP),"YES","NO")</x:f>
        <x:v>NO</x:v>
      </x:c>
      <x:c r="T10120" s="139" t="n">
        <x:f>IF(S10120="YES",R10120,-1E+99)</x:f>
        <x:v>-1e+99</x:v>
      </x:c>
    </x:row>
    <x:row r="10121">
      <x:c r="A10121" s="139"/>
      <x:c r="B10121" s="139"/>
      <x:c r="C10121" s="139"/>
      <x:c r="D10121" s="139"/>
      <x:c r="E10121" s="139"/>
      <x:c r="F10121" s="139"/>
      <x:c r="G10121" s="139"/>
      <x:c r="H10121" s="139"/>
      <x:c r="I10121" s="266" t="n">
        <x:f>INT((ROW()-ROW($I$46))/((CARROT_CAP+1)*(MESCLUN_CAP+1)))</x:f>
        <x:v>15</x:v>
      </x:c>
      <x:c r="J10121" s="266" t="n">
        <x:f>MOD(INT((ROW()-ROW($I$46))/(MESCLUN_CAP+1)),CARROT_CAP+1)</x:f>
        <x:v>10</x:v>
      </x:c>
      <x:c r="K10121" s="266" t="n">
        <x:f>MOD(ROW()-ROW($I$46),MESCLUN_CAP+1)</x:f>
        <x:v>0</x:v>
      </x:c>
      <x:c r="L10121" s="266" t="n">
        <x:f>SUM(I10121:K10121)</x:f>
        <x:v>25</x:v>
      </x:c>
      <x:c r="M10121" s="267" t="n">
        <x:f>I10121*TOMATO_HOURS*WEEKS*(1+TOMATO_DIM)^I10121+J10121*CARROT_HOURS*WEEKS*(1+CARROT_DIM)^J10121+K10121*MESCLUN_HOURS*WEEKS*(1+MESCLUN_DIM)^K10121</x:f>
        <x:v>6023.310391970043</x:v>
      </x:c>
      <x:c r="N10121" s="267" t="n">
        <x:f>MAX(M10121-FARMER_HOURS,0)/TEMP_HOURS_PER_WORKER</x:f>
        <x:v>3.6828544388680857</x:v>
      </x:c>
      <x:c r="O10121" s="268" t="n">
        <x:f>I10121*TOMATO_PRICE+J10121*CARROT_PRICE+K10121*MESCLUN_PRICE</x:f>
        <x:v>152940</x:v>
      </x:c>
      <x:c r="P10121" s="268" t="n">
        <x:f>I10121*TOMATO_FERTILIZER+J10121*CARROT_FERTILIZER+K10121*MESCLUN_FERTILIZER</x:f>
        <x:v>17600</x:v>
      </x:c>
      <x:c r="Q10121" s="268" t="n">
        <x:f>MIN(M10121,FARMER_HOURS)*FARMER_RATE+MAX(M10121-FARMER_HOURS,0)*TEMP_RATE</x:f>
        <x:v>117071.36097170215</x:v>
      </x:c>
      <x:c r="R10121" s="268" t="n">
        <x:f>O10121-P10121-Q10121-FIXED_COST</x:f>
        <x:v>-1731.3609717021463</x:v>
      </x:c>
      <x:c r="S10121" s="139" t="str">
        <x:f>IF(AND(L10121&lt;=TOTAL_BED_CAP,N10121&lt;=TEMP_WORKER_CAP),"YES","NO")</x:f>
        <x:v>YES</x:v>
      </x:c>
      <x:c r="T10121" s="139" t="n">
        <x:f>IF(S10121="YES",R10121,-1E+99)</x:f>
        <x:v>-1731.3609717021463</x:v>
      </x:c>
    </x:row>
    <x:row r="10122">
      <x:c r="A10122" s="139"/>
      <x:c r="B10122" s="139"/>
      <x:c r="C10122" s="139"/>
      <x:c r="D10122" s="139"/>
      <x:c r="E10122" s="139"/>
      <x:c r="F10122" s="139"/>
      <x:c r="G10122" s="139"/>
      <x:c r="H10122" s="139"/>
      <x:c r="I10122" s="266" t="n">
        <x:f>INT((ROW()-ROW($I$46))/((CARROT_CAP+1)*(MESCLUN_CAP+1)))</x:f>
        <x:v>15</x:v>
      </x:c>
      <x:c r="J10122" s="266" t="n">
        <x:f>MOD(INT((ROW()-ROW($I$46))/(MESCLUN_CAP+1)),CARROT_CAP+1)</x:f>
        <x:v>10</x:v>
      </x:c>
      <x:c r="K10122" s="266" t="n">
        <x:f>MOD(ROW()-ROW($I$46),MESCLUN_CAP+1)</x:f>
        <x:v>1</x:v>
      </x:c>
      <x:c r="L10122" s="266" t="n">
        <x:f>SUM(I10122:K10122)</x:f>
        <x:v>26</x:v>
      </x:c>
      <x:c r="M10122" s="267" t="n">
        <x:f>I10122*TOMATO_HOURS*WEEKS*(1+TOMATO_DIM)^I10122+J10122*CARROT_HOURS*WEEKS*(1+CARROT_DIM)^J10122+K10122*MESCLUN_HOURS*WEEKS*(1+MESCLUN_DIM)^K10122</x:f>
        <x:v>6068.872891970043</x:v>
      </x:c>
      <x:c r="N10122" s="267" t="n">
        <x:f>MAX(M10122-FARMER_HOURS,0)/TEMP_HOURS_PER_WORKER</x:f>
        <x:v>3.714495063868086</x:v>
      </x:c>
      <x:c r="O10122" s="268" t="n">
        <x:f>I10122*TOMATO_PRICE+J10122*CARROT_PRICE+K10122*MESCLUN_PRICE</x:f>
        <x:v>155640</x:v>
      </x:c>
      <x:c r="P10122" s="268" t="n">
        <x:f>I10122*TOMATO_FERTILIZER+J10122*CARROT_FERTILIZER+K10122*MESCLUN_FERTILIZER</x:f>
        <x:v>18480</x:v>
      </x:c>
      <x:c r="Q10122" s="268" t="n">
        <x:f>MIN(M10122,FARMER_HOURS)*FARMER_RATE+MAX(M10122-FARMER_HOURS,0)*TEMP_RATE</x:f>
        <x:v>117862.37659670215</x:v>
      </x:c>
      <x:c r="R10122" s="268" t="n">
        <x:f>O10122-P10122-Q10122-FIXED_COST</x:f>
        <x:v>-702.3765967021463</x:v>
      </x:c>
      <x:c r="S10122" s="139" t="str">
        <x:f>IF(AND(L10122&lt;=TOTAL_BED_CAP,N10122&lt;=TEMP_WORKER_CAP),"YES","NO")</x:f>
        <x:v>YES</x:v>
      </x:c>
      <x:c r="T10122" s="139" t="n">
        <x:f>IF(S10122="YES",R10122,-1E+99)</x:f>
        <x:v>-702.3765967021463</x:v>
      </x:c>
    </x:row>
    <x:row r="10123">
      <x:c r="A10123" s="139"/>
      <x:c r="B10123" s="139"/>
      <x:c r="C10123" s="139"/>
      <x:c r="D10123" s="139"/>
      <x:c r="E10123" s="139"/>
      <x:c r="F10123" s="139"/>
      <x:c r="G10123" s="139"/>
      <x:c r="H10123" s="139"/>
      <x:c r="I10123" s="266" t="n">
        <x:f>INT((ROW()-ROW($I$46))/((CARROT_CAP+1)*(MESCLUN_CAP+1)))</x:f>
        <x:v>15</x:v>
      </x:c>
      <x:c r="J10123" s="266" t="n">
        <x:f>MOD(INT((ROW()-ROW($I$46))/(MESCLUN_CAP+1)),CARROT_CAP+1)</x:f>
        <x:v>10</x:v>
      </x:c>
      <x:c r="K10123" s="266" t="n">
        <x:f>MOD(ROW()-ROW($I$46),MESCLUN_CAP+1)</x:f>
        <x:v>2</x:v>
      </x:c>
      <x:c r="L10123" s="266" t="n">
        <x:f>SUM(I10123:K10123)</x:f>
        <x:v>27</x:v>
      </x:c>
      <x:c r="M10123" s="267" t="n">
        <x:f>I10123*TOMATO_HOURS*WEEKS*(1+TOMATO_DIM)^I10123+J10123*CARROT_HOURS*WEEKS*(1+CARROT_DIM)^J10123+K10123*MESCLUN_HOURS*WEEKS*(1+MESCLUN_DIM)^K10123</x:f>
        <x:v>6115.574454470044</x:v>
      </x:c>
      <x:c r="N10123" s="267" t="n">
        <x:f>MAX(M10123-FARMER_HOURS,0)/TEMP_HOURS_PER_WORKER</x:f>
        <x:v>3.746926704493086</x:v>
      </x:c>
      <x:c r="O10123" s="268" t="n">
        <x:f>I10123*TOMATO_PRICE+J10123*CARROT_PRICE+K10123*MESCLUN_PRICE</x:f>
        <x:v>158340</x:v>
      </x:c>
      <x:c r="P10123" s="268" t="n">
        <x:f>I10123*TOMATO_FERTILIZER+J10123*CARROT_FERTILIZER+K10123*MESCLUN_FERTILIZER</x:f>
        <x:v>19360</x:v>
      </x:c>
      <x:c r="Q10123" s="268" t="n">
        <x:f>MIN(M10123,FARMER_HOURS)*FARMER_RATE+MAX(M10123-FARMER_HOURS,0)*TEMP_RATE</x:f>
        <x:v>118673.16761232715</x:v>
      </x:c>
      <x:c r="R10123" s="268" t="n">
        <x:f>O10123-P10123-Q10123-FIXED_COST</x:f>
        <x:v>306.83238767285366</x:v>
      </x:c>
      <x:c r="S10123" s="139" t="str">
        <x:f>IF(AND(L10123&lt;=TOTAL_BED_CAP,N10123&lt;=TEMP_WORKER_CAP),"YES","NO")</x:f>
        <x:v>YES</x:v>
      </x:c>
      <x:c r="T10123" s="139" t="n">
        <x:f>IF(S10123="YES",R10123,-1E+99)</x:f>
        <x:v>306.83238767285366</x:v>
      </x:c>
    </x:row>
    <x:row r="10124">
      <x:c r="A10124" s="139"/>
      <x:c r="B10124" s="139"/>
      <x:c r="C10124" s="139"/>
      <x:c r="D10124" s="139"/>
      <x:c r="E10124" s="139"/>
      <x:c r="F10124" s="139"/>
      <x:c r="G10124" s="139"/>
      <x:c r="H10124" s="139"/>
      <x:c r="I10124" s="266" t="n">
        <x:f>INT((ROW()-ROW($I$46))/((CARROT_CAP+1)*(MESCLUN_CAP+1)))</x:f>
        <x:v>15</x:v>
      </x:c>
      <x:c r="J10124" s="266" t="n">
        <x:f>MOD(INT((ROW()-ROW($I$46))/(MESCLUN_CAP+1)),CARROT_CAP+1)</x:f>
        <x:v>10</x:v>
      </x:c>
      <x:c r="K10124" s="266" t="n">
        <x:f>MOD(ROW()-ROW($I$46),MESCLUN_CAP+1)</x:f>
        <x:v>3</x:v>
      </x:c>
      <x:c r="L10124" s="266" t="n">
        <x:f>SUM(I10124:K10124)</x:f>
        <x:v>28</x:v>
      </x:c>
      <x:c r="M10124" s="267" t="n">
        <x:f>I10124*TOMATO_HOURS*WEEKS*(1+TOMATO_DIM)^I10124+J10124*CARROT_HOURS*WEEKS*(1+CARROT_DIM)^J10124+K10124*MESCLUN_HOURS*WEEKS*(1+MESCLUN_DIM)^K10124</x:f>
        <x:v>6163.436436891919</x:v>
      </x:c>
      <x:c r="N10124" s="267" t="n">
        <x:f>MAX(M10124-FARMER_HOURS,0)/TEMP_HOURS_PER_WORKER</x:f>
        <x:v>3.7801641922860547</x:v>
      </x:c>
      <x:c r="O10124" s="268" t="n">
        <x:f>I10124*TOMATO_PRICE+J10124*CARROT_PRICE+K10124*MESCLUN_PRICE</x:f>
        <x:v>161040</x:v>
      </x:c>
      <x:c r="P10124" s="268" t="n">
        <x:f>I10124*TOMATO_FERTILIZER+J10124*CARROT_FERTILIZER+K10124*MESCLUN_FERTILIZER</x:f>
        <x:v>20240</x:v>
      </x:c>
      <x:c r="Q10124" s="268" t="n">
        <x:f>MIN(M10124,FARMER_HOURS)*FARMER_RATE+MAX(M10124-FARMER_HOURS,0)*TEMP_RATE</x:f>
        <x:v>119504.10480715137</x:v>
      </x:c>
      <x:c r="R10124" s="268" t="n">
        <x:f>O10124-P10124-Q10124-FIXED_COST</x:f>
        <x:v>1295.895192848635</x:v>
      </x:c>
      <x:c r="S10124" s="139" t="str">
        <x:f>IF(AND(L10124&lt;=TOTAL_BED_CAP,N10124&lt;=TEMP_WORKER_CAP),"YES","NO")</x:f>
        <x:v>YES</x:v>
      </x:c>
      <x:c r="T10124" s="139" t="n">
        <x:f>IF(S10124="YES",R10124,-1E+99)</x:f>
        <x:v>1295.895192848635</x:v>
      </x:c>
    </x:row>
    <x:row r="10125">
      <x:c r="A10125" s="139"/>
      <x:c r="B10125" s="139"/>
      <x:c r="C10125" s="139"/>
      <x:c r="D10125" s="139"/>
      <x:c r="E10125" s="139"/>
      <x:c r="F10125" s="139"/>
      <x:c r="G10125" s="139"/>
      <x:c r="H10125" s="139"/>
      <x:c r="I10125" s="266" t="n">
        <x:f>INT((ROW()-ROW($I$46))/((CARROT_CAP+1)*(MESCLUN_CAP+1)))</x:f>
        <x:v>15</x:v>
      </x:c>
      <x:c r="J10125" s="266" t="n">
        <x:f>MOD(INT((ROW()-ROW($I$46))/(MESCLUN_CAP+1)),CARROT_CAP+1)</x:f>
        <x:v>10</x:v>
      </x:c>
      <x:c r="K10125" s="266" t="n">
        <x:f>MOD(ROW()-ROW($I$46),MESCLUN_CAP+1)</x:f>
        <x:v>4</x:v>
      </x:c>
      <x:c r="L10125" s="266" t="n">
        <x:f>SUM(I10125:K10125)</x:f>
        <x:v>29</x:v>
      </x:c>
      <x:c r="M10125" s="267" t="n">
        <x:f>I10125*TOMATO_HOURS*WEEKS*(1+TOMATO_DIM)^I10125+J10125*CARROT_HOURS*WEEKS*(1+CARROT_DIM)^J10125+K10125*MESCLUN_HOURS*WEEKS*(1+MESCLUN_DIM)^K10125</x:f>
        <x:v>6212.480552614575</x:v>
      </x:c>
      <x:c r="N10125" s="267" t="n">
        <x:f>MAX(M10125-FARMER_HOURS,0)/TEMP_HOURS_PER_WORKER</x:f>
        <x:v>3.8142226059823434</x:v>
      </x:c>
      <x:c r="O10125" s="268" t="n">
        <x:f>I10125*TOMATO_PRICE+J10125*CARROT_PRICE+K10125*MESCLUN_PRICE</x:f>
        <x:v>163740</x:v>
      </x:c>
      <x:c r="P10125" s="268" t="n">
        <x:f>I10125*TOMATO_FERTILIZER+J10125*CARROT_FERTILIZER+K10125*MESCLUN_FERTILIZER</x:f>
        <x:v>21120</x:v>
      </x:c>
      <x:c r="Q10125" s="268" t="n">
        <x:f>MIN(M10125,FARMER_HOURS)*FARMER_RATE+MAX(M10125-FARMER_HOURS,0)*TEMP_RATE</x:f>
        <x:v>120355.56514955859</x:v>
      </x:c>
      <x:c r="R10125" s="268" t="n">
        <x:f>O10125-P10125-Q10125-FIXED_COST</x:f>
        <x:v>2264.4348504414083</x:v>
      </x:c>
      <x:c r="S10125" s="139" t="str">
        <x:f>IF(AND(L10125&lt;=TOTAL_BED_CAP,N10125&lt;=TEMP_WORKER_CAP),"YES","NO")</x:f>
        <x:v>YES</x:v>
      </x:c>
      <x:c r="T10125" s="139" t="n">
        <x:f>IF(S10125="YES",R10125,-1E+99)</x:f>
        <x:v>2264.4348504414083</x:v>
      </x:c>
    </x:row>
    <x:row r="10126">
      <x:c r="A10126" s="139"/>
      <x:c r="B10126" s="139"/>
      <x:c r="C10126" s="139"/>
      <x:c r="D10126" s="139"/>
      <x:c r="E10126" s="139"/>
      <x:c r="F10126" s="139"/>
      <x:c r="G10126" s="139"/>
      <x:c r="H10126" s="139"/>
      <x:c r="I10126" s="266" t="n">
        <x:f>INT((ROW()-ROW($I$46))/((CARROT_CAP+1)*(MESCLUN_CAP+1)))</x:f>
        <x:v>15</x:v>
      </x:c>
      <x:c r="J10126" s="266" t="n">
        <x:f>MOD(INT((ROW()-ROW($I$46))/(MESCLUN_CAP+1)),CARROT_CAP+1)</x:f>
        <x:v>10</x:v>
      </x:c>
      <x:c r="K10126" s="266" t="n">
        <x:f>MOD(ROW()-ROW($I$46),MESCLUN_CAP+1)</x:f>
        <x:v>5</x:v>
      </x:c>
      <x:c r="L10126" s="266" t="n">
        <x:f>SUM(I10126:K10126)</x:f>
        <x:v>30</x:v>
      </x:c>
      <x:c r="M10126" s="267" t="n">
        <x:f>I10126*TOMATO_HOURS*WEEKS*(1+TOMATO_DIM)^I10126+J10126*CARROT_HOURS*WEEKS*(1+CARROT_DIM)^J10126+K10126*MESCLUN_HOURS*WEEKS*(1+MESCLUN_DIM)^K10126</x:f>
        <x:v>6262.728876535778</x:v>
      </x:c>
      <x:c r="N10126" s="267" t="n">
        <x:f>MAX(M10126-FARMER_HOURS,0)/TEMP_HOURS_PER_WORKER</x:f>
        <x:v>3.849117275372068</x:v>
      </x:c>
      <x:c r="O10126" s="268" t="n">
        <x:f>I10126*TOMATO_PRICE+J10126*CARROT_PRICE+K10126*MESCLUN_PRICE</x:f>
        <x:v>166440</x:v>
      </x:c>
      <x:c r="P10126" s="268" t="n">
        <x:f>I10126*TOMATO_FERTILIZER+J10126*CARROT_FERTILIZER+K10126*MESCLUN_FERTILIZER</x:f>
        <x:v>22000</x:v>
      </x:c>
      <x:c r="Q10126" s="268" t="n">
        <x:f>MIN(M10126,FARMER_HOURS)*FARMER_RATE+MAX(M10126-FARMER_HOURS,0)*TEMP_RATE</x:f>
        <x:v>121227.9318843017</x:v>
      </x:c>
      <x:c r="R10126" s="268" t="n">
        <x:f>O10126-P10126-Q10126-FIXED_COST</x:f>
        <x:v>3212.0681156983046</x:v>
      </x:c>
      <x:c r="S10126" s="139" t="str">
        <x:f>IF(AND(L10126&lt;=TOTAL_BED_CAP,N10126&lt;=TEMP_WORKER_CAP),"YES","NO")</x:f>
        <x:v>YES</x:v>
      </x:c>
      <x:c r="T10126" s="139" t="n">
        <x:f>IF(S10126="YES",R10126,-1E+99)</x:f>
        <x:v>3212.0681156983046</x:v>
      </x:c>
    </x:row>
    <x:row r="10127">
      <x:c r="A10127" s="139"/>
      <x:c r="B10127" s="139"/>
      <x:c r="C10127" s="139"/>
      <x:c r="D10127" s="139"/>
      <x:c r="E10127" s="139"/>
      <x:c r="F10127" s="139"/>
      <x:c r="G10127" s="139"/>
      <x:c r="H10127" s="139"/>
      <x:c r="I10127" s="266" t="n">
        <x:f>INT((ROW()-ROW($I$46))/((CARROT_CAP+1)*(MESCLUN_CAP+1)))</x:f>
        <x:v>15</x:v>
      </x:c>
      <x:c r="J10127" s="266" t="n">
        <x:f>MOD(INT((ROW()-ROW($I$46))/(MESCLUN_CAP+1)),CARROT_CAP+1)</x:f>
        <x:v>10</x:v>
      </x:c>
      <x:c r="K10127" s="266" t="n">
        <x:f>MOD(ROW()-ROW($I$46),MESCLUN_CAP+1)</x:f>
        <x:v>6</x:v>
      </x:c>
      <x:c r="L10127" s="266" t="n">
        <x:f>SUM(I10127:K10127)</x:f>
        <x:v>31</x:v>
      </x:c>
      <x:c r="M10127" s="267" t="n">
        <x:f>I10127*TOMATO_HOURS*WEEKS*(1+TOMATO_DIM)^I10127+J10127*CARROT_HOURS*WEEKS*(1+CARROT_DIM)^J10127+K10127*MESCLUN_HOURS*WEEKS*(1+MESCLUN_DIM)^K10127</x:f>
        <x:v>6314.203850717411</x:v>
      </x:c>
      <x:c r="N10127" s="267" t="n">
        <x:f>MAX(M10127-FARMER_HOURS,0)/TEMP_HOURS_PER_WORKER</x:f>
        <x:v>3.8848637852204244</x:v>
      </x:c>
      <x:c r="O10127" s="268" t="n">
        <x:f>I10127*TOMATO_PRICE+J10127*CARROT_PRICE+K10127*MESCLUN_PRICE</x:f>
        <x:v>169140</x:v>
      </x:c>
      <x:c r="P10127" s="268" t="n">
        <x:f>I10127*TOMATO_FERTILIZER+J10127*CARROT_FERTILIZER+K10127*MESCLUN_FERTILIZER</x:f>
        <x:v>22880</x:v>
      </x:c>
      <x:c r="Q10127" s="268" t="n">
        <x:f>MIN(M10127,FARMER_HOURS)*FARMER_RATE+MAX(M10127-FARMER_HOURS,0)*TEMP_RATE</x:f>
        <x:v>122121.5946305106</x:v>
      </x:c>
      <x:c r="R10127" s="268" t="n">
        <x:f>O10127-P10127-Q10127-FIXED_COST</x:f>
        <x:v>4138.4053694893955</x:v>
      </x:c>
      <x:c r="S10127" s="139" t="str">
        <x:f>IF(AND(L10127&lt;=TOTAL_BED_CAP,N10127&lt;=TEMP_WORKER_CAP),"YES","NO")</x:f>
        <x:v>YES</x:v>
      </x:c>
      <x:c r="T10127" s="139" t="n">
        <x:f>IF(S10127="YES",R10127,-1E+99)</x:f>
        <x:v>4138.4053694893955</x:v>
      </x:c>
    </x:row>
    <x:row r="10128">
      <x:c r="A10128" s="139"/>
      <x:c r="B10128" s="139"/>
      <x:c r="C10128" s="139"/>
      <x:c r="D10128" s="139"/>
      <x:c r="E10128" s="139"/>
      <x:c r="F10128" s="139"/>
      <x:c r="G10128" s="139"/>
      <x:c r="H10128" s="139"/>
      <x:c r="I10128" s="266" t="n">
        <x:f>INT((ROW()-ROW($I$46))/((CARROT_CAP+1)*(MESCLUN_CAP+1)))</x:f>
        <x:v>15</x:v>
      </x:c>
      <x:c r="J10128" s="266" t="n">
        <x:f>MOD(INT((ROW()-ROW($I$46))/(MESCLUN_CAP+1)),CARROT_CAP+1)</x:f>
        <x:v>10</x:v>
      </x:c>
      <x:c r="K10128" s="266" t="n">
        <x:f>MOD(ROW()-ROW($I$46),MESCLUN_CAP+1)</x:f>
        <x:v>7</x:v>
      </x:c>
      <x:c r="L10128" s="266" t="n">
        <x:f>SUM(I10128:K10128)</x:f>
        <x:v>32</x:v>
      </x:c>
      <x:c r="M10128" s="267" t="n">
        <x:f>I10128*TOMATO_HOURS*WEEKS*(1+TOMATO_DIM)^I10128+J10128*CARROT_HOURS*WEEKS*(1+CARROT_DIM)^J10128+K10128*MESCLUN_HOURS*WEEKS*(1+MESCLUN_DIM)^K10128</x:f>
        <x:v>6366.928290115372</x:v>
      </x:c>
      <x:c r="N10128" s="267" t="n">
        <x:f>MAX(M10128-FARMER_HOURS,0)/TEMP_HOURS_PER_WORKER</x:f>
        <x:v>3.921477979246786</x:v>
      </x:c>
      <x:c r="O10128" s="268" t="n">
        <x:f>I10128*TOMATO_PRICE+J10128*CARROT_PRICE+K10128*MESCLUN_PRICE</x:f>
        <x:v>171840</x:v>
      </x:c>
      <x:c r="P10128" s="268" t="n">
        <x:f>I10128*TOMATO_FERTILIZER+J10128*CARROT_FERTILIZER+K10128*MESCLUN_FERTILIZER</x:f>
        <x:v>23760</x:v>
      </x:c>
      <x:c r="Q10128" s="268" t="n">
        <x:f>MIN(M10128,FARMER_HOURS)*FARMER_RATE+MAX(M10128-FARMER_HOURS,0)*TEMP_RATE</x:f>
        <x:v>123036.94948116965</x:v>
      </x:c>
      <x:c r="R10128" s="268" t="n">
        <x:f>O10128-P10128-Q10128-FIXED_COST</x:f>
        <x:v>5043.0505188303505</x:v>
      </x:c>
      <x:c r="S10128" s="139" t="str">
        <x:f>IF(AND(L10128&lt;=TOTAL_BED_CAP,N10128&lt;=TEMP_WORKER_CAP),"YES","NO")</x:f>
        <x:v>YES</x:v>
      </x:c>
      <x:c r="T10128" s="139" t="n">
        <x:f>IF(S10128="YES",R10128,-1E+99)</x:f>
        <x:v>5043.0505188303505</x:v>
      </x:c>
    </x:row>
    <x:row r="10129">
      <x:c r="A10129" s="139"/>
      <x:c r="B10129" s="139"/>
      <x:c r="C10129" s="139"/>
      <x:c r="D10129" s="139"/>
      <x:c r="E10129" s="139"/>
      <x:c r="F10129" s="139"/>
      <x:c r="G10129" s="139"/>
      <x:c r="H10129" s="139"/>
      <x:c r="I10129" s="266" t="n">
        <x:f>INT((ROW()-ROW($I$46))/((CARROT_CAP+1)*(MESCLUN_CAP+1)))</x:f>
        <x:v>15</x:v>
      </x:c>
      <x:c r="J10129" s="266" t="n">
        <x:f>MOD(INT((ROW()-ROW($I$46))/(MESCLUN_CAP+1)),CARROT_CAP+1)</x:f>
        <x:v>10</x:v>
      </x:c>
      <x:c r="K10129" s="266" t="n">
        <x:f>MOD(ROW()-ROW($I$46),MESCLUN_CAP+1)</x:f>
        <x:v>8</x:v>
      </x:c>
      <x:c r="L10129" s="266" t="n">
        <x:f>SUM(I10129:K10129)</x:f>
        <x:v>33</x:v>
      </x:c>
      <x:c r="M10129" s="267" t="n">
        <x:f>I10129*TOMATO_HOURS*WEEKS*(1+TOMATO_DIM)^I10129+J10129*CARROT_HOURS*WEEKS*(1+CARROT_DIM)^J10129+K10129*MESCLUN_HOURS*WEEKS*(1+MESCLUN_DIM)^K10129</x:f>
        <x:v>6420.925388395352</x:v>
      </x:c>
      <x:c r="N10129" s="267" t="n">
        <x:f>MAX(M10129-FARMER_HOURS,0)/TEMP_HOURS_PER_WORKER</x:f>
        <x:v>3.9589759641634386</x:v>
      </x:c>
      <x:c r="O10129" s="268" t="n">
        <x:f>I10129*TOMATO_PRICE+J10129*CARROT_PRICE+K10129*MESCLUN_PRICE</x:f>
        <x:v>174540</x:v>
      </x:c>
      <x:c r="P10129" s="268" t="n">
        <x:f>I10129*TOMATO_FERTILIZER+J10129*CARROT_FERTILIZER+K10129*MESCLUN_FERTILIZER</x:f>
        <x:v>24640</x:v>
      </x:c>
      <x:c r="Q10129" s="268" t="n">
        <x:f>MIN(M10129,FARMER_HOURS)*FARMER_RATE+MAX(M10129-FARMER_HOURS,0)*TEMP_RATE</x:f>
        <x:v>123974.39910408597</x:v>
      </x:c>
      <x:c r="R10129" s="268" t="n">
        <x:f>O10129-P10129-Q10129-FIXED_COST</x:f>
        <x:v>5925.600895914031</x:v>
      </x:c>
      <x:c r="S10129" s="139" t="str">
        <x:f>IF(AND(L10129&lt;=TOTAL_BED_CAP,N10129&lt;=TEMP_WORKER_CAP),"YES","NO")</x:f>
        <x:v>YES</x:v>
      </x:c>
      <x:c r="T10129" s="139" t="n">
        <x:f>IF(S10129="YES",R10129,-1E+99)</x:f>
        <x:v>5925.600895914031</x:v>
      </x:c>
    </x:row>
    <x:row r="10130">
      <x:c r="A10130" s="139"/>
      <x:c r="B10130" s="139"/>
      <x:c r="C10130" s="139"/>
      <x:c r="D10130" s="139"/>
      <x:c r="E10130" s="139"/>
      <x:c r="F10130" s="139"/>
      <x:c r="G10130" s="139"/>
      <x:c r="H10130" s="139"/>
      <x:c r="I10130" s="266" t="n">
        <x:f>INT((ROW()-ROW($I$46))/((CARROT_CAP+1)*(MESCLUN_CAP+1)))</x:f>
        <x:v>15</x:v>
      </x:c>
      <x:c r="J10130" s="266" t="n">
        <x:f>MOD(INT((ROW()-ROW($I$46))/(MESCLUN_CAP+1)),CARROT_CAP+1)</x:f>
        <x:v>10</x:v>
      </x:c>
      <x:c r="K10130" s="266" t="n">
        <x:f>MOD(ROW()-ROW($I$46),MESCLUN_CAP+1)</x:f>
        <x:v>9</x:v>
      </x:c>
      <x:c r="L10130" s="266" t="n">
        <x:f>SUM(I10130:K10130)</x:f>
        <x:v>34</x:v>
      </x:c>
      <x:c r="M10130" s="267" t="n">
        <x:f>I10130*TOMATO_HOURS*WEEKS*(1+TOMATO_DIM)^I10130+J10130*CARROT_HOURS*WEEKS*(1+CARROT_DIM)^J10130+K10130*MESCLUN_HOURS*WEEKS*(1+MESCLUN_DIM)^K10130</x:f>
        <x:v>6476.2187238357465</x:v>
      </x:c>
      <x:c r="N10130" s="267" t="n">
        <x:f>MAX(M10130-FARMER_HOURS,0)/TEMP_HOURS_PER_WORKER</x:f>
        <x:v>3.997374113774824</x:v>
      </x:c>
      <x:c r="O10130" s="268" t="n">
        <x:f>I10130*TOMATO_PRICE+J10130*CARROT_PRICE+K10130*MESCLUN_PRICE</x:f>
        <x:v>177240</x:v>
      </x:c>
      <x:c r="P10130" s="268" t="n">
        <x:f>I10130*TOMATO_FERTILIZER+J10130*CARROT_FERTILIZER+K10130*MESCLUN_FERTILIZER</x:f>
        <x:v>25520</x:v>
      </x:c>
      <x:c r="Q10130" s="268" t="n">
        <x:f>MIN(M10130,FARMER_HOURS)*FARMER_RATE+MAX(M10130-FARMER_HOURS,0)*TEMP_RATE</x:f>
        <x:v>124934.3528443706</x:v>
      </x:c>
      <x:c r="R10130" s="268" t="n">
        <x:f>O10130-P10130-Q10130-FIXED_COST</x:f>
        <x:v>6785.647155629398</x:v>
      </x:c>
      <x:c r="S10130" s="139" t="str">
        <x:f>IF(AND(L10130&lt;=TOTAL_BED_CAP,N10130&lt;=TEMP_WORKER_CAP),"YES","NO")</x:f>
        <x:v>YES</x:v>
      </x:c>
      <x:c r="T10130" s="139" t="n">
        <x:f>IF(S10130="YES",R10130,-1E+99)</x:f>
        <x:v>6785.647155629398</x:v>
      </x:c>
    </x:row>
    <x:row r="10131">
      <x:c r="A10131" s="139"/>
      <x:c r="B10131" s="139"/>
      <x:c r="C10131" s="139"/>
      <x:c r="D10131" s="139"/>
      <x:c r="E10131" s="139"/>
      <x:c r="F10131" s="139"/>
      <x:c r="G10131" s="139"/>
      <x:c r="H10131" s="139"/>
      <x:c r="I10131" s="266" t="n">
        <x:f>INT((ROW()-ROW($I$46))/((CARROT_CAP+1)*(MESCLUN_CAP+1)))</x:f>
        <x:v>15</x:v>
      </x:c>
      <x:c r="J10131" s="266" t="n">
        <x:f>MOD(INT((ROW()-ROW($I$46))/(MESCLUN_CAP+1)),CARROT_CAP+1)</x:f>
        <x:v>10</x:v>
      </x:c>
      <x:c r="K10131" s="266" t="n">
        <x:f>MOD(ROW()-ROW($I$46),MESCLUN_CAP+1)</x:f>
        <x:v>10</x:v>
      </x:c>
      <x:c r="L10131" s="266" t="n">
        <x:f>SUM(I10131:K10131)</x:f>
        <x:v>35</x:v>
      </x:c>
      <x:c r="M10131" s="267" t="n">
        <x:f>I10131*TOMATO_HOURS*WEEKS*(1+TOMATO_DIM)^I10131+J10131*CARROT_HOURS*WEEKS*(1+CARROT_DIM)^J10131+K10131*MESCLUN_HOURS*WEEKS*(1+MESCLUN_DIM)^K10131</x:f>
        <x:v>6532.832265318959</x:v>
      </x:c>
      <x:c r="N10131" s="267" t="n">
        <x:f>MAX(M10131-FARMER_HOURS,0)/TEMP_HOURS_PER_WORKER</x:f>
        <x:v>4.036689073138166</x:v>
      </x:c>
      <x:c r="O10131" s="268" t="n">
        <x:f>I10131*TOMATO_PRICE+J10131*CARROT_PRICE+K10131*MESCLUN_PRICE</x:f>
        <x:v>179940</x:v>
      </x:c>
      <x:c r="P10131" s="268" t="n">
        <x:f>I10131*TOMATO_FERTILIZER+J10131*CARROT_FERTILIZER+K10131*MESCLUN_FERTILIZER</x:f>
        <x:v>26400</x:v>
      </x:c>
      <x:c r="Q10131" s="268" t="n">
        <x:f>MIN(M10131,FARMER_HOURS)*FARMER_RATE+MAX(M10131-FARMER_HOURS,0)*TEMP_RATE</x:f>
        <x:v>125917.22682845415</x:v>
      </x:c>
      <x:c r="R10131" s="268" t="n">
        <x:f>O10131-P10131-Q10131-FIXED_COST</x:f>
        <x:v>7622.77317154585</x:v>
      </x:c>
      <x:c r="S10131" s="139" t="str">
        <x:f>IF(AND(L10131&lt;=TOTAL_BED_CAP,N10131&lt;=TEMP_WORKER_CAP),"YES","NO")</x:f>
        <x:v>NO</x:v>
      </x:c>
      <x:c r="T10131" s="139" t="n">
        <x:f>IF(S10131="YES",R10131,-1E+99)</x:f>
        <x:v>-1e+99</x:v>
      </x:c>
    </x:row>
    <x:row r="10132">
      <x:c r="A10132" s="139"/>
      <x:c r="B10132" s="139"/>
      <x:c r="C10132" s="139"/>
      <x:c r="D10132" s="139"/>
      <x:c r="E10132" s="139"/>
      <x:c r="F10132" s="139"/>
      <x:c r="G10132" s="139"/>
      <x:c r="H10132" s="139"/>
      <x:c r="I10132" s="266" t="n">
        <x:f>INT((ROW()-ROW($I$46))/((CARROT_CAP+1)*(MESCLUN_CAP+1)))</x:f>
        <x:v>15</x:v>
      </x:c>
      <x:c r="J10132" s="266" t="n">
        <x:f>MOD(INT((ROW()-ROW($I$46))/(MESCLUN_CAP+1)),CARROT_CAP+1)</x:f>
        <x:v>10</x:v>
      </x:c>
      <x:c r="K10132" s="266" t="n">
        <x:f>MOD(ROW()-ROW($I$46),MESCLUN_CAP+1)</x:f>
        <x:v>11</x:v>
      </x:c>
      <x:c r="L10132" s="266" t="n">
        <x:f>SUM(I10132:K10132)</x:f>
        <x:v>36</x:v>
      </x:c>
      <x:c r="M10132" s="267" t="n">
        <x:f>I10132*TOMATO_HOURS*WEEKS*(1+TOMATO_DIM)^I10132+J10132*CARROT_HOURS*WEEKS*(1+CARROT_DIM)^J10132+K10132*MESCLUN_HOURS*WEEKS*(1+MESCLUN_DIM)^K10132</x:f>
        <x:v>6590.790378412398</x:v>
      </x:c>
      <x:c r="N10132" s="267" t="n">
        <x:f>MAX(M10132-FARMER_HOURS,0)/TEMP_HOURS_PER_WORKER</x:f>
        <x:v>4.076937762786388</x:v>
      </x:c>
      <x:c r="O10132" s="268" t="n">
        <x:f>I10132*TOMATO_PRICE+J10132*CARROT_PRICE+K10132*MESCLUN_PRICE</x:f>
        <x:v>182640</x:v>
      </x:c>
      <x:c r="P10132" s="268" t="n">
        <x:f>I10132*TOMATO_FERTILIZER+J10132*CARROT_FERTILIZER+K10132*MESCLUN_FERTILIZER</x:f>
        <x:v>27280</x:v>
      </x:c>
      <x:c r="Q10132" s="268" t="n">
        <x:f>MIN(M10132,FARMER_HOURS)*FARMER_RATE+MAX(M10132-FARMER_HOURS,0)*TEMP_RATE</x:f>
        <x:v>126923.44406965969</x:v>
      </x:c>
      <x:c r="R10132" s="268" t="n">
        <x:f>O10132-P10132-Q10132-FIXED_COST</x:f>
        <x:v>8436.555930340313</x:v>
      </x:c>
      <x:c r="S10132" s="139" t="str">
        <x:f>IF(AND(L10132&lt;=TOTAL_BED_CAP,N10132&lt;=TEMP_WORKER_CAP),"YES","NO")</x:f>
        <x:v>NO</x:v>
      </x:c>
      <x:c r="T10132" s="139" t="n">
        <x:f>IF(S10132="YES",R10132,-1E+99)</x:f>
        <x:v>-1e+99</x:v>
      </x:c>
    </x:row>
    <x:row r="10133">
      <x:c r="A10133" s="139"/>
      <x:c r="B10133" s="139"/>
      <x:c r="C10133" s="139"/>
      <x:c r="D10133" s="139"/>
      <x:c r="E10133" s="139"/>
      <x:c r="F10133" s="139"/>
      <x:c r="G10133" s="139"/>
      <x:c r="H10133" s="139"/>
      <x:c r="I10133" s="266" t="n">
        <x:f>INT((ROW()-ROW($I$46))/((CARROT_CAP+1)*(MESCLUN_CAP+1)))</x:f>
        <x:v>15</x:v>
      </x:c>
      <x:c r="J10133" s="266" t="n">
        <x:f>MOD(INT((ROW()-ROW($I$46))/(MESCLUN_CAP+1)),CARROT_CAP+1)</x:f>
        <x:v>10</x:v>
      </x:c>
      <x:c r="K10133" s="266" t="n">
        <x:f>MOD(ROW()-ROW($I$46),MESCLUN_CAP+1)</x:f>
        <x:v>12</x:v>
      </x:c>
      <x:c r="L10133" s="266" t="n">
        <x:f>SUM(I10133:K10133)</x:f>
        <x:v>37</x:v>
      </x:c>
      <x:c r="M10133" s="267" t="n">
        <x:f>I10133*TOMATO_HOURS*WEEKS*(1+TOMATO_DIM)^I10133+J10133*CARROT_HOURS*WEEKS*(1+CARROT_DIM)^J10133+K10133*MESCLUN_HOURS*WEEKS*(1+MESCLUN_DIM)^K10133</x:f>
        <x:v>6650.117831540462</x:v>
      </x:c>
      <x:c r="N10133" s="267" t="n">
        <x:f>MAX(M10133-FARMER_HOURS,0)/TEMP_HOURS_PER_WORKER</x:f>
        <x:v>4.11813738301421</x:v>
      </x:c>
      <x:c r="O10133" s="268" t="n">
        <x:f>I10133*TOMATO_PRICE+J10133*CARROT_PRICE+K10133*MESCLUN_PRICE</x:f>
        <x:v>185340</x:v>
      </x:c>
      <x:c r="P10133" s="268" t="n">
        <x:f>I10133*TOMATO_FERTILIZER+J10133*CARROT_FERTILIZER+K10133*MESCLUN_FERTILIZER</x:f>
        <x:v>28160</x:v>
      </x:c>
      <x:c r="Q10133" s="268" t="n">
        <x:f>MIN(M10133,FARMER_HOURS)*FARMER_RATE+MAX(M10133-FARMER_HOURS,0)*TEMP_RATE</x:f>
        <x:v>127953.43457535525</x:v>
      </x:c>
      <x:c r="R10133" s="268" t="n">
        <x:f>O10133-P10133-Q10133-FIXED_COST</x:f>
        <x:v>9226.565424644752</x:v>
      </x:c>
      <x:c r="S10133" s="139" t="str">
        <x:f>IF(AND(L10133&lt;=TOTAL_BED_CAP,N10133&lt;=TEMP_WORKER_CAP),"YES","NO")</x:f>
        <x:v>NO</x:v>
      </x:c>
      <x:c r="T10133" s="139" t="n">
        <x:f>IF(S10133="YES",R10133,-1E+99)</x:f>
        <x:v>-1e+99</x:v>
      </x:c>
    </x:row>
    <x:row r="10134">
      <x:c r="A10134" s="139"/>
      <x:c r="B10134" s="139"/>
      <x:c r="C10134" s="139"/>
      <x:c r="D10134" s="139"/>
      <x:c r="E10134" s="139"/>
      <x:c r="F10134" s="139"/>
      <x:c r="G10134" s="139"/>
      <x:c r="H10134" s="139"/>
      <x:c r="I10134" s="266" t="n">
        <x:f>INT((ROW()-ROW($I$46))/((CARROT_CAP+1)*(MESCLUN_CAP+1)))</x:f>
        <x:v>15</x:v>
      </x:c>
      <x:c r="J10134" s="266" t="n">
        <x:f>MOD(INT((ROW()-ROW($I$46))/(MESCLUN_CAP+1)),CARROT_CAP+1)</x:f>
        <x:v>10</x:v>
      </x:c>
      <x:c r="K10134" s="266" t="n">
        <x:f>MOD(ROW()-ROW($I$46),MESCLUN_CAP+1)</x:f>
        <x:v>13</x:v>
      </x:c>
      <x:c r="L10134" s="266" t="n">
        <x:f>SUM(I10134:K10134)</x:f>
        <x:v>38</x:v>
      </x:c>
      <x:c r="M10134" s="267" t="n">
        <x:f>I10134*TOMATO_HOURS*WEEKS*(1+TOMATO_DIM)^I10134+J10134*CARROT_HOURS*WEEKS*(1+CARROT_DIM)^J10134+K10134*MESCLUN_HOURS*WEEKS*(1+MESCLUN_DIM)^K10134</x:f>
        <x:v>6710.839802248846</x:v>
      </x:c>
      <x:c r="N10134" s="267" t="n">
        <x:f>MAX(M10134-FARMER_HOURS,0)/TEMP_HOURS_PER_WORKER</x:f>
        <x:v>4.160305418228366</x:v>
      </x:c>
      <x:c r="O10134" s="268" t="n">
        <x:f>I10134*TOMATO_PRICE+J10134*CARROT_PRICE+K10134*MESCLUN_PRICE</x:f>
        <x:v>188040</x:v>
      </x:c>
      <x:c r="P10134" s="268" t="n">
        <x:f>I10134*TOMATO_FERTILIZER+J10134*CARROT_FERTILIZER+K10134*MESCLUN_FERTILIZER</x:f>
        <x:v>29040</x:v>
      </x:c>
      <x:c r="Q10134" s="268" t="n">
        <x:f>MIN(M10134,FARMER_HOURS)*FARMER_RATE+MAX(M10134-FARMER_HOURS,0)*TEMP_RATE</x:f>
        <x:v>129007.63545570914</x:v>
      </x:c>
      <x:c r="R10134" s="268" t="n">
        <x:f>O10134-P10134-Q10134-FIXED_COST</x:f>
        <x:v>9992.36454429086</x:v>
      </x:c>
      <x:c r="S10134" s="139" t="str">
        <x:f>IF(AND(L10134&lt;=TOTAL_BED_CAP,N10134&lt;=TEMP_WORKER_CAP),"YES","NO")</x:f>
        <x:v>NO</x:v>
      </x:c>
      <x:c r="T10134" s="139" t="n">
        <x:f>IF(S10134="YES",R10134,-1E+99)</x:f>
        <x:v>-1e+99</x:v>
      </x:c>
    </x:row>
    <x:row r="10135">
      <x:c r="A10135" s="139"/>
      <x:c r="B10135" s="139"/>
      <x:c r="C10135" s="139"/>
      <x:c r="D10135" s="139"/>
      <x:c r="E10135" s="139"/>
      <x:c r="F10135" s="139"/>
      <x:c r="G10135" s="139"/>
      <x:c r="H10135" s="139"/>
      <x:c r="I10135" s="266" t="n">
        <x:f>INT((ROW()-ROW($I$46))/((CARROT_CAP+1)*(MESCLUN_CAP+1)))</x:f>
        <x:v>15</x:v>
      </x:c>
      <x:c r="J10135" s="266" t="n">
        <x:f>MOD(INT((ROW()-ROW($I$46))/(MESCLUN_CAP+1)),CARROT_CAP+1)</x:f>
        <x:v>10</x:v>
      </x:c>
      <x:c r="K10135" s="266" t="n">
        <x:f>MOD(ROW()-ROW($I$46),MESCLUN_CAP+1)</x:f>
        <x:v>14</x:v>
      </x:c>
      <x:c r="L10135" s="266" t="n">
        <x:f>SUM(I10135:K10135)</x:f>
        <x:v>39</x:v>
      </x:c>
      <x:c r="M10135" s="267" t="n">
        <x:f>I10135*TOMATO_HOURS*WEEKS*(1+TOMATO_DIM)^I10135+J10135*CARROT_HOURS*WEEKS*(1+CARROT_DIM)^J10135+K10135*MESCLUN_HOURS*WEEKS*(1+MESCLUN_DIM)^K10135</x:f>
        <x:v>6772.981883562507</x:v>
      </x:c>
      <x:c r="N10135" s="267" t="n">
        <x:f>MAX(M10135-FARMER_HOURS,0)/TEMP_HOURS_PER_WORKER</x:f>
        <x:v>4.203459641362852</x:v>
      </x:c>
      <x:c r="O10135" s="268" t="n">
        <x:f>I10135*TOMATO_PRICE+J10135*CARROT_PRICE+K10135*MESCLUN_PRICE</x:f>
        <x:v>190740</x:v>
      </x:c>
      <x:c r="P10135" s="268" t="n">
        <x:f>I10135*TOMATO_FERTILIZER+J10135*CARROT_FERTILIZER+K10135*MESCLUN_FERTILIZER</x:f>
        <x:v>29920</x:v>
      </x:c>
      <x:c r="Q10135" s="268" t="n">
        <x:f>MIN(M10135,FARMER_HOURS)*FARMER_RATE+MAX(M10135-FARMER_HOURS,0)*TEMP_RATE</x:f>
        <x:v>130086.49103407131</x:v>
      </x:c>
      <x:c r="R10135" s="268" t="n">
        <x:f>O10135-P10135-Q10135-FIXED_COST</x:f>
        <x:v>10733.50896592869</x:v>
      </x:c>
      <x:c r="S10135" s="139" t="str">
        <x:f>IF(AND(L10135&lt;=TOTAL_BED_CAP,N10135&lt;=TEMP_WORKER_CAP),"YES","NO")</x:f>
        <x:v>NO</x:v>
      </x:c>
      <x:c r="T10135" s="139" t="n">
        <x:f>IF(S10135="YES",R10135,-1E+99)</x:f>
        <x:v>-1e+99</x:v>
      </x:c>
    </x:row>
    <x:row r="10136">
      <x:c r="A10136" s="139"/>
      <x:c r="B10136" s="139"/>
      <x:c r="C10136" s="139"/>
      <x:c r="D10136" s="139"/>
      <x:c r="E10136" s="139"/>
      <x:c r="F10136" s="139"/>
      <x:c r="G10136" s="139"/>
      <x:c r="H10136" s="139"/>
      <x:c r="I10136" s="266" t="n">
        <x:f>INT((ROW()-ROW($I$46))/((CARROT_CAP+1)*(MESCLUN_CAP+1)))</x:f>
        <x:v>15</x:v>
      </x:c>
      <x:c r="J10136" s="266" t="n">
        <x:f>MOD(INT((ROW()-ROW($I$46))/(MESCLUN_CAP+1)),CARROT_CAP+1)</x:f>
        <x:v>10</x:v>
      </x:c>
      <x:c r="K10136" s="266" t="n">
        <x:f>MOD(ROW()-ROW($I$46),MESCLUN_CAP+1)</x:f>
        <x:v>15</x:v>
      </x:c>
      <x:c r="L10136" s="266" t="n">
        <x:f>SUM(I10136:K10136)</x:f>
        <x:v>40</x:v>
      </x:c>
      <x:c r="M10136" s="267" t="n">
        <x:f>I10136*TOMATO_HOURS*WEEKS*(1+TOMATO_DIM)^I10136+J10136*CARROT_HOURS*WEEKS*(1+CARROT_DIM)^J10136+K10136*MESCLUN_HOURS*WEEKS*(1+MESCLUN_DIM)^K10136</x:f>
        <x:v>6836.570090438654</x:v>
      </x:c>
      <x:c r="N10136" s="267" t="n">
        <x:f>MAX(M10136-FARMER_HOURS,0)/TEMP_HOURS_PER_WORKER</x:f>
        <x:v>4.247618118360176</x:v>
      </x:c>
      <x:c r="O10136" s="268" t="n">
        <x:f>I10136*TOMATO_PRICE+J10136*CARROT_PRICE+K10136*MESCLUN_PRICE</x:f>
        <x:v>193440</x:v>
      </x:c>
      <x:c r="P10136" s="268" t="n">
        <x:f>I10136*TOMATO_FERTILIZER+J10136*CARROT_FERTILIZER+K10136*MESCLUN_FERTILIZER</x:f>
        <x:v>30800</x:v>
      </x:c>
      <x:c r="Q10136" s="268" t="n">
        <x:f>MIN(M10136,FARMER_HOURS)*FARMER_RATE+MAX(M10136-FARMER_HOURS,0)*TEMP_RATE</x:f>
        <x:v>131190.4529590044</x:v>
      </x:c>
      <x:c r="R10136" s="268" t="n">
        <x:f>O10136-P10136-Q10136-FIXED_COST</x:f>
        <x:v>11449.547040995589</x:v>
      </x:c>
      <x:c r="S10136" s="139" t="str">
        <x:f>IF(AND(L10136&lt;=TOTAL_BED_CAP,N10136&lt;=TEMP_WORKER_CAP),"YES","NO")</x:f>
        <x:v>NO</x:v>
      </x:c>
      <x:c r="T10136" s="139" t="n">
        <x:f>IF(S10136="YES",R10136,-1E+99)</x:f>
        <x:v>-1e+99</x:v>
      </x:c>
    </x:row>
    <x:row r="10137">
      <x:c r="A10137" s="139"/>
      <x:c r="B10137" s="139"/>
      <x:c r="C10137" s="139"/>
      <x:c r="D10137" s="139"/>
      <x:c r="E10137" s="139"/>
      <x:c r="F10137" s="139"/>
      <x:c r="G10137" s="139"/>
      <x:c r="H10137" s="139"/>
      <x:c r="I10137" s="266" t="n">
        <x:f>INT((ROW()-ROW($I$46))/((CARROT_CAP+1)*(MESCLUN_CAP+1)))</x:f>
        <x:v>15</x:v>
      </x:c>
      <x:c r="J10137" s="266" t="n">
        <x:f>MOD(INT((ROW()-ROW($I$46))/(MESCLUN_CAP+1)),CARROT_CAP+1)</x:f>
        <x:v>10</x:v>
      </x:c>
      <x:c r="K10137" s="266" t="n">
        <x:f>MOD(ROW()-ROW($I$46),MESCLUN_CAP+1)</x:f>
        <x:v>16</x:v>
      </x:c>
      <x:c r="L10137" s="266" t="n">
        <x:f>SUM(I10137:K10137)</x:f>
        <x:v>41</x:v>
      </x:c>
      <x:c r="M10137" s="267" t="n">
        <x:f>I10137*TOMATO_HOURS*WEEKS*(1+TOMATO_DIM)^I10137+J10137*CARROT_HOURS*WEEKS*(1+CARROT_DIM)^J10137+K10137*MESCLUN_HOURS*WEEKS*(1+MESCLUN_DIM)^K10137</x:f>
        <x:v>6901.6308663161435</x:v>
      </x:c>
      <x:c r="N10137" s="267" t="n">
        <x:f>MAX(M10137-FARMER_HOURS,0)/TEMP_HOURS_PER_WORKER</x:f>
        <x:v>4.292799212719544</x:v>
      </x:c>
      <x:c r="O10137" s="268" t="n">
        <x:f>I10137*TOMATO_PRICE+J10137*CARROT_PRICE+K10137*MESCLUN_PRICE</x:f>
        <x:v>196140</x:v>
      </x:c>
      <x:c r="P10137" s="268" t="n">
        <x:f>I10137*TOMATO_FERTILIZER+J10137*CARROT_FERTILIZER+K10137*MESCLUN_FERTILIZER</x:f>
        <x:v>31680</x:v>
      </x:c>
      <x:c r="Q10137" s="268" t="n">
        <x:f>MIN(M10137,FARMER_HOURS)*FARMER_RATE+MAX(M10137-FARMER_HOURS,0)*TEMP_RATE</x:f>
        <x:v>132319.9803179886</x:v>
      </x:c>
      <x:c r="R10137" s="268" t="n">
        <x:f>O10137-P10137-Q10137-FIXED_COST</x:f>
        <x:v>12140.019682011392</x:v>
      </x:c>
      <x:c r="S10137" s="139" t="str">
        <x:f>IF(AND(L10137&lt;=TOTAL_BED_CAP,N10137&lt;=TEMP_WORKER_CAP),"YES","NO")</x:f>
        <x:v>NO</x:v>
      </x:c>
      <x:c r="T10137" s="139" t="n">
        <x:f>IF(S10137="YES",R10137,-1E+99)</x:f>
        <x:v>-1e+99</x:v>
      </x:c>
    </x:row>
    <x:row r="10138">
      <x:c r="A10138" s="139"/>
      <x:c r="B10138" s="139"/>
      <x:c r="C10138" s="139"/>
      <x:c r="D10138" s="139"/>
      <x:c r="E10138" s="139"/>
      <x:c r="F10138" s="139"/>
      <x:c r="G10138" s="139"/>
      <x:c r="H10138" s="139"/>
      <x:c r="I10138" s="266" t="n">
        <x:f>INT((ROW()-ROW($I$46))/((CARROT_CAP+1)*(MESCLUN_CAP+1)))</x:f>
        <x:v>15</x:v>
      </x:c>
      <x:c r="J10138" s="266" t="n">
        <x:f>MOD(INT((ROW()-ROW($I$46))/(MESCLUN_CAP+1)),CARROT_CAP+1)</x:f>
        <x:v>10</x:v>
      </x:c>
      <x:c r="K10138" s="266" t="n">
        <x:f>MOD(ROW()-ROW($I$46),MESCLUN_CAP+1)</x:f>
        <x:v>17</x:v>
      </x:c>
      <x:c r="L10138" s="266" t="n">
        <x:f>SUM(I10138:K10138)</x:f>
        <x:v>42</x:v>
      </x:c>
      <x:c r="M10138" s="267" t="n">
        <x:f>I10138*TOMATO_HOURS*WEEKS*(1+TOMATO_DIM)^I10138+J10138*CARROT_HOURS*WEEKS*(1+CARROT_DIM)^J10138+K10138*MESCLUN_HOURS*WEEKS*(1+MESCLUN_DIM)^K10138</x:f>
        <x:v>6968.191089762683</x:v>
      </x:c>
      <x:c r="N10138" s="267" t="n">
        <x:f>MAX(M10138-FARMER_HOURS,0)/TEMP_HOURS_PER_WORKER</x:f>
        <x:v>4.339021590112974</x:v>
      </x:c>
      <x:c r="O10138" s="268" t="n">
        <x:f>I10138*TOMATO_PRICE+J10138*CARROT_PRICE+K10138*MESCLUN_PRICE</x:f>
        <x:v>198840</x:v>
      </x:c>
      <x:c r="P10138" s="268" t="n">
        <x:f>I10138*TOMATO_FERTILIZER+J10138*CARROT_FERTILIZER+K10138*MESCLUN_FERTILIZER</x:f>
        <x:v>32560</x:v>
      </x:c>
      <x:c r="Q10138" s="268" t="n">
        <x:f>MIN(M10138,FARMER_HOURS)*FARMER_RATE+MAX(M10138-FARMER_HOURS,0)*TEMP_RATE</x:f>
        <x:v>133475.53975282435</x:v>
      </x:c>
      <x:c r="R10138" s="268" t="n">
        <x:f>O10138-P10138-Q10138-FIXED_COST</x:f>
        <x:v>12804.460247175652</x:v>
      </x:c>
      <x:c r="S10138" s="139" t="str">
        <x:f>IF(AND(L10138&lt;=TOTAL_BED_CAP,N10138&lt;=TEMP_WORKER_CAP),"YES","NO")</x:f>
        <x:v>NO</x:v>
      </x:c>
      <x:c r="T10138" s="139" t="n">
        <x:f>IF(S10138="YES",R10138,-1E+99)</x:f>
        <x:v>-1e+99</x:v>
      </x:c>
    </x:row>
    <x:row r="10139">
      <x:c r="A10139" s="139"/>
      <x:c r="B10139" s="139"/>
      <x:c r="C10139" s="139"/>
      <x:c r="D10139" s="139"/>
      <x:c r="E10139" s="139"/>
      <x:c r="F10139" s="139"/>
      <x:c r="G10139" s="139"/>
      <x:c r="H10139" s="139"/>
      <x:c r="I10139" s="266" t="n">
        <x:f>INT((ROW()-ROW($I$46))/((CARROT_CAP+1)*(MESCLUN_CAP+1)))</x:f>
        <x:v>15</x:v>
      </x:c>
      <x:c r="J10139" s="266" t="n">
        <x:f>MOD(INT((ROW()-ROW($I$46))/(MESCLUN_CAP+1)),CARROT_CAP+1)</x:f>
        <x:v>10</x:v>
      </x:c>
      <x:c r="K10139" s="266" t="n">
        <x:f>MOD(ROW()-ROW($I$46),MESCLUN_CAP+1)</x:f>
        <x:v>18</x:v>
      </x:c>
      <x:c r="L10139" s="266" t="n">
        <x:f>SUM(I10139:K10139)</x:f>
        <x:v>43</x:v>
      </x:c>
      <x:c r="M10139" s="267" t="n">
        <x:f>I10139*TOMATO_HOURS*WEEKS*(1+TOMATO_DIM)^I10139+J10139*CARROT_HOURS*WEEKS*(1+CARROT_DIM)^J10139+K10139*MESCLUN_HOURS*WEEKS*(1+MESCLUN_DIM)^K10139</x:f>
        <x:v>7036.27808122127</x:v>
      </x:c>
      <x:c r="N10139" s="267" t="n">
        <x:f>MAX(M10139-FARMER_HOURS,0)/TEMP_HOURS_PER_WORKER</x:f>
        <x:v>4.386304223070327</x:v>
      </x:c>
      <x:c r="O10139" s="268" t="n">
        <x:f>I10139*TOMATO_PRICE+J10139*CARROT_PRICE+K10139*MESCLUN_PRICE</x:f>
        <x:v>201540</x:v>
      </x:c>
      <x:c r="P10139" s="268" t="n">
        <x:f>I10139*TOMATO_FERTILIZER+J10139*CARROT_FERTILIZER+K10139*MESCLUN_FERTILIZER</x:f>
        <x:v>33440</x:v>
      </x:c>
      <x:c r="Q10139" s="268" t="n">
        <x:f>MIN(M10139,FARMER_HOURS)*FARMER_RATE+MAX(M10139-FARMER_HOURS,0)*TEMP_RATE</x:f>
        <x:v>134657.60557675816</x:v>
      </x:c>
      <x:c r="R10139" s="268" t="n">
        <x:f>O10139-P10139-Q10139-FIXED_COST</x:f>
        <x:v>13442.394423241843</x:v>
      </x:c>
      <x:c r="S10139" s="139" t="str">
        <x:f>IF(AND(L10139&lt;=TOTAL_BED_CAP,N10139&lt;=TEMP_WORKER_CAP),"YES","NO")</x:f>
        <x:v>NO</x:v>
      </x:c>
      <x:c r="T10139" s="139" t="n">
        <x:f>IF(S10139="YES",R10139,-1E+99)</x:f>
        <x:v>-1e+99</x:v>
      </x:c>
    </x:row>
    <x:row r="10140">
      <x:c r="A10140" s="139"/>
      <x:c r="B10140" s="139"/>
      <x:c r="C10140" s="139"/>
      <x:c r="D10140" s="139"/>
      <x:c r="E10140" s="139"/>
      <x:c r="F10140" s="139"/>
      <x:c r="G10140" s="139"/>
      <x:c r="H10140" s="139"/>
      <x:c r="I10140" s="266" t="n">
        <x:f>INT((ROW()-ROW($I$46))/((CARROT_CAP+1)*(MESCLUN_CAP+1)))</x:f>
        <x:v>15</x:v>
      </x:c>
      <x:c r="J10140" s="266" t="n">
        <x:f>MOD(INT((ROW()-ROW($I$46))/(MESCLUN_CAP+1)),CARROT_CAP+1)</x:f>
        <x:v>10</x:v>
      </x:c>
      <x:c r="K10140" s="266" t="n">
        <x:f>MOD(ROW()-ROW($I$46),MESCLUN_CAP+1)</x:f>
        <x:v>19</x:v>
      </x:c>
      <x:c r="L10140" s="266" t="n">
        <x:f>SUM(I10140:K10140)</x:f>
        <x:v>44</x:v>
      </x:c>
      <x:c r="M10140" s="267" t="n">
        <x:f>I10140*TOMATO_HOURS*WEEKS*(1+TOMATO_DIM)^I10140+J10140*CARROT_HOURS*WEEKS*(1+CARROT_DIM)^J10140+K10140*MESCLUN_HOURS*WEEKS*(1+MESCLUN_DIM)^K10140</x:f>
        <x:v>7105.919609857292</x:v>
      </x:c>
      <x:c r="N10140" s="267" t="n">
        <x:f>MAX(M10140-FARMER_HOURS,0)/TEMP_HOURS_PER_WORKER</x:f>
        <x:v>4.43466639573423</x:v>
      </x:c>
      <x:c r="O10140" s="268" t="n">
        <x:f>I10140*TOMATO_PRICE+J10140*CARROT_PRICE+K10140*MESCLUN_PRICE</x:f>
        <x:v>204240</x:v>
      </x:c>
      <x:c r="P10140" s="268" t="n">
        <x:f>I10140*TOMATO_FERTILIZER+J10140*CARROT_FERTILIZER+K10140*MESCLUN_FERTILIZER</x:f>
        <x:v>34320</x:v>
      </x:c>
      <x:c r="Q10140" s="268" t="n">
        <x:f>MIN(M10140,FARMER_HOURS)*FARMER_RATE+MAX(M10140-FARMER_HOURS,0)*TEMP_RATE</x:f>
        <x:v>135866.65989335577</x:v>
      </x:c>
      <x:c r="R10140" s="268" t="n">
        <x:f>O10140-P10140-Q10140-FIXED_COST</x:f>
        <x:v>14053.340106644231</x:v>
      </x:c>
      <x:c r="S10140" s="139" t="str">
        <x:f>IF(AND(L10140&lt;=TOTAL_BED_CAP,N10140&lt;=TEMP_WORKER_CAP),"YES","NO")</x:f>
        <x:v>NO</x:v>
      </x:c>
      <x:c r="T10140" s="139" t="n">
        <x:f>IF(S10140="YES",R10140,-1E+99)</x:f>
        <x:v>-1e+99</x:v>
      </x:c>
    </x:row>
    <x:row r="10141">
      <x:c r="A10141" s="139"/>
      <x:c r="B10141" s="139"/>
      <x:c r="C10141" s="139"/>
      <x:c r="D10141" s="139"/>
      <x:c r="E10141" s="139"/>
      <x:c r="F10141" s="139"/>
      <x:c r="G10141" s="139"/>
      <x:c r="H10141" s="139"/>
      <x:c r="I10141" s="266" t="n">
        <x:f>INT((ROW()-ROW($I$46))/((CARROT_CAP+1)*(MESCLUN_CAP+1)))</x:f>
        <x:v>15</x:v>
      </x:c>
      <x:c r="J10141" s="266" t="n">
        <x:f>MOD(INT((ROW()-ROW($I$46))/(MESCLUN_CAP+1)),CARROT_CAP+1)</x:f>
        <x:v>10</x:v>
      </x:c>
      <x:c r="K10141" s="266" t="n">
        <x:f>MOD(ROW()-ROW($I$46),MESCLUN_CAP+1)</x:f>
        <x:v>20</x:v>
      </x:c>
      <x:c r="L10141" s="266" t="n">
        <x:f>SUM(I10141:K10141)</x:f>
        <x:v>45</x:v>
      </x:c>
      <x:c r="M10141" s="267" t="n">
        <x:f>I10141*TOMATO_HOURS*WEEKS*(1+TOMATO_DIM)^I10141+J10141*CARROT_HOURS*WEEKS*(1+CARROT_DIM)^J10141+K10141*MESCLUN_HOURS*WEEKS*(1+MESCLUN_DIM)^K10141</x:f>
        <x:v>7177.143900507769</x:v>
      </x:c>
      <x:c r="N10141" s="267" t="n">
        <x:f>MAX(M10141-FARMER_HOURS,0)/TEMP_HOURS_PER_WORKER</x:f>
        <x:v>4.484127708685951</x:v>
      </x:c>
      <x:c r="O10141" s="268" t="n">
        <x:f>I10141*TOMATO_PRICE+J10141*CARROT_PRICE+K10141*MESCLUN_PRICE</x:f>
        <x:v>206940</x:v>
      </x:c>
      <x:c r="P10141" s="268" t="n">
        <x:f>I10141*TOMATO_FERTILIZER+J10141*CARROT_FERTILIZER+K10141*MESCLUN_FERTILIZER</x:f>
        <x:v>35200</x:v>
      </x:c>
      <x:c r="Q10141" s="268" t="n">
        <x:f>MIN(M10141,FARMER_HOURS)*FARMER_RATE+MAX(M10141-FARMER_HOURS,0)*TEMP_RATE</x:f>
        <x:v>137103.19271714875</x:v>
      </x:c>
      <x:c r="R10141" s="268" t="n">
        <x:f>O10141-P10141-Q10141-FIXED_COST</x:f>
        <x:v>14636.807282851252</x:v>
      </x:c>
      <x:c r="S10141" s="139" t="str">
        <x:f>IF(AND(L10141&lt;=TOTAL_BED_CAP,N10141&lt;=TEMP_WORKER_CAP),"YES","NO")</x:f>
        <x:v>NO</x:v>
      </x:c>
      <x:c r="T10141" s="139" t="n">
        <x:f>IF(S10141="YES",R10141,-1E+99)</x:f>
        <x:v>-1e+99</x:v>
      </x:c>
    </x:row>
    <x:row r="10142">
      <x:c r="A10142" s="139"/>
      <x:c r="B10142" s="139"/>
      <x:c r="C10142" s="139"/>
      <x:c r="D10142" s="139"/>
      <x:c r="E10142" s="139"/>
      <x:c r="F10142" s="139"/>
      <x:c r="G10142" s="139"/>
      <x:c r="H10142" s="139"/>
      <x:c r="I10142" s="266" t="n">
        <x:f>INT((ROW()-ROW($I$46))/((CARROT_CAP+1)*(MESCLUN_CAP+1)))</x:f>
        <x:v>15</x:v>
      </x:c>
      <x:c r="J10142" s="266" t="n">
        <x:f>MOD(INT((ROW()-ROW($I$46))/(MESCLUN_CAP+1)),CARROT_CAP+1)</x:f>
        <x:v>10</x:v>
      </x:c>
      <x:c r="K10142" s="266" t="n">
        <x:f>MOD(ROW()-ROW($I$46),MESCLUN_CAP+1)</x:f>
        <x:v>21</x:v>
      </x:c>
      <x:c r="L10142" s="266" t="n">
        <x:f>SUM(I10142:K10142)</x:f>
        <x:v>46</x:v>
      </x:c>
      <x:c r="M10142" s="267" t="n">
        <x:f>I10142*TOMATO_HOURS*WEEKS*(1+TOMATO_DIM)^I10142+J10142*CARROT_HOURS*WEEKS*(1+CARROT_DIM)^J10142+K10142*MESCLUN_HOURS*WEEKS*(1+MESCLUN_DIM)^K10142</x:f>
        <x:v>7249.979640734213</x:v>
      </x:c>
      <x:c r="N10142" s="267" t="n">
        <x:f>MAX(M10142-FARMER_HOURS,0)/TEMP_HOURS_PER_WORKER</x:f>
        <x:v>4.534708083843204</x:v>
      </x:c>
      <x:c r="O10142" s="268" t="n">
        <x:f>I10142*TOMATO_PRICE+J10142*CARROT_PRICE+K10142*MESCLUN_PRICE</x:f>
        <x:v>209640</x:v>
      </x:c>
      <x:c r="P10142" s="268" t="n">
        <x:f>I10142*TOMATO_FERTILIZER+J10142*CARROT_FERTILIZER+K10142*MESCLUN_FERTILIZER</x:f>
        <x:v>36080</x:v>
      </x:c>
      <x:c r="Q10142" s="268" t="n">
        <x:f>MIN(M10142,FARMER_HOURS)*FARMER_RATE+MAX(M10142-FARMER_HOURS,0)*TEMP_RATE</x:f>
        <x:v>138367.7020960801</x:v>
      </x:c>
      <x:c r="R10142" s="268" t="n">
        <x:f>O10142-P10142-Q10142-FIXED_COST</x:f>
        <x:v>15192.297903919913</x:v>
      </x:c>
      <x:c r="S10142" s="139" t="str">
        <x:f>IF(AND(L10142&lt;=TOTAL_BED_CAP,N10142&lt;=TEMP_WORKER_CAP),"YES","NO")</x:f>
        <x:v>NO</x:v>
      </x:c>
      <x:c r="T10142" s="139" t="n">
        <x:f>IF(S10142="YES",R10142,-1E+99)</x:f>
        <x:v>-1e+99</x:v>
      </x:c>
    </x:row>
    <x:row r="10143">
      <x:c r="A10143" s="139"/>
      <x:c r="B10143" s="139"/>
      <x:c r="C10143" s="139"/>
      <x:c r="D10143" s="139"/>
      <x:c r="E10143" s="139"/>
      <x:c r="F10143" s="139"/>
      <x:c r="G10143" s="139"/>
      <x:c r="H10143" s="139"/>
      <x:c r="I10143" s="266" t="n">
        <x:f>INT((ROW()-ROW($I$46))/((CARROT_CAP+1)*(MESCLUN_CAP+1)))</x:f>
        <x:v>15</x:v>
      </x:c>
      <x:c r="J10143" s="266" t="n">
        <x:f>MOD(INT((ROW()-ROW($I$46))/(MESCLUN_CAP+1)),CARROT_CAP+1)</x:f>
        <x:v>10</x:v>
      </x:c>
      <x:c r="K10143" s="266" t="n">
        <x:f>MOD(ROW()-ROW($I$46),MESCLUN_CAP+1)</x:f>
        <x:v>22</x:v>
      </x:c>
      <x:c r="L10143" s="266" t="n">
        <x:f>SUM(I10143:K10143)</x:f>
        <x:v>47</x:v>
      </x:c>
      <x:c r="M10143" s="267" t="n">
        <x:f>I10143*TOMATO_HOURS*WEEKS*(1+TOMATO_DIM)^I10143+J10143*CARROT_HOURS*WEEKS*(1+CARROT_DIM)^J10143+K10143*MESCLUN_HOURS*WEEKS*(1+MESCLUN_DIM)^K10143</x:f>
        <x:v>7324.455987980609</x:v>
      </x:c>
      <x:c r="N10143" s="267" t="n">
        <x:f>MAX(M10143-FARMER_HOURS,0)/TEMP_HOURS_PER_WORKER</x:f>
        <x:v>4.586427769430979</x:v>
      </x:c>
      <x:c r="O10143" s="268" t="n">
        <x:f>I10143*TOMATO_PRICE+J10143*CARROT_PRICE+K10143*MESCLUN_PRICE</x:f>
        <x:v>212340</x:v>
      </x:c>
      <x:c r="P10143" s="268" t="n">
        <x:f>I10143*TOMATO_FERTILIZER+J10143*CARROT_FERTILIZER+K10143*MESCLUN_FERTILIZER</x:f>
        <x:v>36960</x:v>
      </x:c>
      <x:c r="Q10143" s="268" t="n">
        <x:f>MIN(M10143,FARMER_HOURS)*FARMER_RATE+MAX(M10143-FARMER_HOURS,0)*TEMP_RATE</x:f>
        <x:v>139660.69423577446</x:v>
      </x:c>
      <x:c r="R10143" s="268" t="n">
        <x:f>O10143-P10143-Q10143-FIXED_COST</x:f>
        <x:v>15719.305764225544</x:v>
      </x:c>
      <x:c r="S10143" s="139" t="str">
        <x:f>IF(AND(L10143&lt;=TOTAL_BED_CAP,N10143&lt;=TEMP_WORKER_CAP),"YES","NO")</x:f>
        <x:v>NO</x:v>
      </x:c>
      <x:c r="T10143" s="139" t="n">
        <x:f>IF(S10143="YES",R10143,-1E+99)</x:f>
        <x:v>-1e+99</x:v>
      </x:c>
    </x:row>
    <x:row r="10144">
      <x:c r="A10144" s="139"/>
      <x:c r="B10144" s="139"/>
      <x:c r="C10144" s="139"/>
      <x:c r="D10144" s="139"/>
      <x:c r="E10144" s="139"/>
      <x:c r="F10144" s="139"/>
      <x:c r="G10144" s="139"/>
      <x:c r="H10144" s="139"/>
      <x:c r="I10144" s="266" t="n">
        <x:f>INT((ROW()-ROW($I$46))/((CARROT_CAP+1)*(MESCLUN_CAP+1)))</x:f>
        <x:v>15</x:v>
      </x:c>
      <x:c r="J10144" s="266" t="n">
        <x:f>MOD(INT((ROW()-ROW($I$46))/(MESCLUN_CAP+1)),CARROT_CAP+1)</x:f>
        <x:v>10</x:v>
      </x:c>
      <x:c r="K10144" s="266" t="n">
        <x:f>MOD(ROW()-ROW($I$46),MESCLUN_CAP+1)</x:f>
        <x:v>23</x:v>
      </x:c>
      <x:c r="L10144" s="266" t="n">
        <x:f>SUM(I10144:K10144)</x:f>
        <x:v>48</x:v>
      </x:c>
      <x:c r="M10144" s="267" t="n">
        <x:f>I10144*TOMATO_HOURS*WEEKS*(1+TOMATO_DIM)^I10144+J10144*CARROT_HOURS*WEEKS*(1+CARROT_DIM)^J10144+K10144*MESCLUN_HOURS*WEEKS*(1+MESCLUN_DIM)^K10144</x:f>
        <x:v>7400.602576838046</x:v>
      </x:c>
      <x:c r="N10144" s="267" t="n">
        <x:f>MAX(M10144-FARMER_HOURS,0)/TEMP_HOURS_PER_WORKER</x:f>
        <x:v>4.63930734502642</x:v>
      </x:c>
      <x:c r="O10144" s="268" t="n">
        <x:f>I10144*TOMATO_PRICE+J10144*CARROT_PRICE+K10144*MESCLUN_PRICE</x:f>
        <x:v>215040</x:v>
      </x:c>
      <x:c r="P10144" s="268" t="n">
        <x:f>I10144*TOMATO_FERTILIZER+J10144*CARROT_FERTILIZER+K10144*MESCLUN_FERTILIZER</x:f>
        <x:v>37840</x:v>
      </x:c>
      <x:c r="Q10144" s="268" t="n">
        <x:f>MIN(M10144,FARMER_HOURS)*FARMER_RATE+MAX(M10144-FARMER_HOURS,0)*TEMP_RATE</x:f>
        <x:v>140982.68362566052</x:v>
      </x:c>
      <x:c r="R10144" s="268" t="n">
        <x:f>O10144-P10144-Q10144-FIXED_COST</x:f>
        <x:v>16217.316374339483</x:v>
      </x:c>
      <x:c r="S10144" s="139" t="str">
        <x:f>IF(AND(L10144&lt;=TOTAL_BED_CAP,N10144&lt;=TEMP_WORKER_CAP),"YES","NO")</x:f>
        <x:v>NO</x:v>
      </x:c>
      <x:c r="T10144" s="139" t="n">
        <x:f>IF(S10144="YES",R10144,-1E+99)</x:f>
        <x:v>-1e+99</x:v>
      </x:c>
    </x:row>
    <x:row r="10145">
      <x:c r="A10145" s="139"/>
      <x:c r="B10145" s="139"/>
      <x:c r="C10145" s="139"/>
      <x:c r="D10145" s="139"/>
      <x:c r="E10145" s="139"/>
      <x:c r="F10145" s="139"/>
      <x:c r="G10145" s="139"/>
      <x:c r="H10145" s="139"/>
      <x:c r="I10145" s="266" t="n">
        <x:f>INT((ROW()-ROW($I$46))/((CARROT_CAP+1)*(MESCLUN_CAP+1)))</x:f>
        <x:v>15</x:v>
      </x:c>
      <x:c r="J10145" s="266" t="n">
        <x:f>MOD(INT((ROW()-ROW($I$46))/(MESCLUN_CAP+1)),CARROT_CAP+1)</x:f>
        <x:v>10</x:v>
      </x:c>
      <x:c r="K10145" s="266" t="n">
        <x:f>MOD(ROW()-ROW($I$46),MESCLUN_CAP+1)</x:f>
        <x:v>24</x:v>
      </x:c>
      <x:c r="L10145" s="266" t="n">
        <x:f>SUM(I10145:K10145)</x:f>
        <x:v>49</x:v>
      </x:c>
      <x:c r="M10145" s="267" t="n">
        <x:f>I10145*TOMATO_HOURS*WEEKS*(1+TOMATO_DIM)^I10145+J10145*CARROT_HOURS*WEEKS*(1+CARROT_DIM)^J10145+K10145*MESCLUN_HOURS*WEEKS*(1+MESCLUN_DIM)^K10145</x:f>
        <x:v>7478.449526417541</x:v>
      </x:c>
      <x:c r="N10145" s="267" t="n">
        <x:f>MAX(M10145-FARMER_HOURS,0)/TEMP_HOURS_PER_WORKER</x:f>
        <x:v>4.693367726678848</x:v>
      </x:c>
      <x:c r="O10145" s="268" t="n">
        <x:f>I10145*TOMATO_PRICE+J10145*CARROT_PRICE+K10145*MESCLUN_PRICE</x:f>
        <x:v>217740</x:v>
      </x:c>
      <x:c r="P10145" s="268" t="n">
        <x:f>I10145*TOMATO_FERTILIZER+J10145*CARROT_FERTILIZER+K10145*MESCLUN_FERTILIZER</x:f>
        <x:v>38720</x:v>
      </x:c>
      <x:c r="Q10145" s="268" t="n">
        <x:f>MIN(M10145,FARMER_HOURS)*FARMER_RATE+MAX(M10145-FARMER_HOURS,0)*TEMP_RATE</x:f>
        <x:v>142334.1931669712</x:v>
      </x:c>
      <x:c r="R10145" s="268" t="n">
        <x:f>O10145-P10145-Q10145-FIXED_COST</x:f>
        <x:v>16685.806833028793</x:v>
      </x:c>
      <x:c r="S10145" s="139" t="str">
        <x:f>IF(AND(L10145&lt;=TOTAL_BED_CAP,N10145&lt;=TEMP_WORKER_CAP),"YES","NO")</x:f>
        <x:v>NO</x:v>
      </x:c>
      <x:c r="T10145" s="139" t="n">
        <x:f>IF(S10145="YES",R10145,-1E+99)</x:f>
        <x:v>-1e+99</x:v>
      </x:c>
    </x:row>
    <x:row r="10146">
      <x:c r="A10146" s="139"/>
      <x:c r="B10146" s="139"/>
      <x:c r="C10146" s="139"/>
      <x:c r="D10146" s="139"/>
      <x:c r="E10146" s="139"/>
      <x:c r="F10146" s="139"/>
      <x:c r="G10146" s="139"/>
      <x:c r="H10146" s="139"/>
      <x:c r="I10146" s="266" t="n">
        <x:f>INT((ROW()-ROW($I$46))/((CARROT_CAP+1)*(MESCLUN_CAP+1)))</x:f>
        <x:v>15</x:v>
      </x:c>
      <x:c r="J10146" s="266" t="n">
        <x:f>MOD(INT((ROW()-ROW($I$46))/(MESCLUN_CAP+1)),CARROT_CAP+1)</x:f>
        <x:v>10</x:v>
      </x:c>
      <x:c r="K10146" s="266" t="n">
        <x:f>MOD(ROW()-ROW($I$46),MESCLUN_CAP+1)</x:f>
        <x:v>25</x:v>
      </x:c>
      <x:c r="L10146" s="266" t="n">
        <x:f>SUM(I10146:K10146)</x:f>
        <x:v>50</x:v>
      </x:c>
      <x:c r="M10146" s="267" t="n">
        <x:f>I10146*TOMATO_HOURS*WEEKS*(1+TOMATO_DIM)^I10146+J10146*CARROT_HOURS*WEEKS*(1+CARROT_DIM)^J10146+K10146*MESCLUN_HOURS*WEEKS*(1+MESCLUN_DIM)^K10146</x:f>
        <x:v>7558.027447832639</x:v>
      </x:c>
      <x:c r="N10146" s="267" t="n">
        <x:f>MAX(M10146-FARMER_HOURS,0)/TEMP_HOURS_PER_WORKER</x:f>
        <x:v>4.748630172105999</x:v>
      </x:c>
      <x:c r="O10146" s="268" t="n">
        <x:f>I10146*TOMATO_PRICE+J10146*CARROT_PRICE+K10146*MESCLUN_PRICE</x:f>
        <x:v>220440</x:v>
      </x:c>
      <x:c r="P10146" s="268" t="n">
        <x:f>I10146*TOMATO_FERTILIZER+J10146*CARROT_FERTILIZER+K10146*MESCLUN_FERTILIZER</x:f>
        <x:v>39600</x:v>
      </x:c>
      <x:c r="Q10146" s="268" t="n">
        <x:f>MIN(M10146,FARMER_HOURS)*FARMER_RATE+MAX(M10146-FARMER_HOURS,0)*TEMP_RATE</x:f>
        <x:v>143715.75430265</x:v>
      </x:c>
      <x:c r="R10146" s="268" t="n">
        <x:f>O10146-P10146-Q10146-FIXED_COST</x:f>
        <x:v>17124.24569735001</x:v>
      </x:c>
      <x:c r="S10146" s="139" t="str">
        <x:f>IF(AND(L10146&lt;=TOTAL_BED_CAP,N10146&lt;=TEMP_WORKER_CAP),"YES","NO")</x:f>
        <x:v>NO</x:v>
      </x:c>
      <x:c r="T10146" s="139" t="n">
        <x:f>IF(S10146="YES",R10146,-1E+99)</x:f>
        <x:v>-1e+99</x:v>
      </x:c>
    </x:row>
    <x:row r="10147">
      <x:c r="A10147" s="139"/>
      <x:c r="B10147" s="139"/>
      <x:c r="C10147" s="139"/>
      <x:c r="D10147" s="139"/>
      <x:c r="E10147" s="139"/>
      <x:c r="F10147" s="139"/>
      <x:c r="G10147" s="139"/>
      <x:c r="H10147" s="139"/>
      <x:c r="I10147" s="266" t="n">
        <x:f>INT((ROW()-ROW($I$46))/((CARROT_CAP+1)*(MESCLUN_CAP+1)))</x:f>
        <x:v>15</x:v>
      </x:c>
      <x:c r="J10147" s="266" t="n">
        <x:f>MOD(INT((ROW()-ROW($I$46))/(MESCLUN_CAP+1)),CARROT_CAP+1)</x:f>
        <x:v>10</x:v>
      </x:c>
      <x:c r="K10147" s="266" t="n">
        <x:f>MOD(ROW()-ROW($I$46),MESCLUN_CAP+1)</x:f>
        <x:v>26</x:v>
      </x:c>
      <x:c r="L10147" s="266" t="n">
        <x:f>SUM(I10147:K10147)</x:f>
        <x:v>51</x:v>
      </x:c>
      <x:c r="M10147" s="267" t="n">
        <x:f>I10147*TOMATO_HOURS*WEEKS*(1+TOMATO_DIM)^I10147+J10147*CARROT_HOURS*WEEKS*(1+CARROT_DIM)^J10147+K10147*MESCLUN_HOURS*WEEKS*(1+MESCLUN_DIM)^K10147</x:f>
        <x:v>7639.367451793356</x:v>
      </x:c>
      <x:c r="N10147" s="267" t="n">
        <x:f>MAX(M10147-FARMER_HOURS,0)/TEMP_HOURS_PER_WORKER</x:f>
        <x:v>4.805116285967609</x:v>
      </x:c>
      <x:c r="O10147" s="268" t="n">
        <x:f>I10147*TOMATO_PRICE+J10147*CARROT_PRICE+K10147*MESCLUN_PRICE</x:f>
        <x:v>223140</x:v>
      </x:c>
      <x:c r="P10147" s="268" t="n">
        <x:f>I10147*TOMATO_FERTILIZER+J10147*CARROT_FERTILIZER+K10147*MESCLUN_FERTILIZER</x:f>
        <x:v>40480</x:v>
      </x:c>
      <x:c r="Q10147" s="268" t="n">
        <x:f>MIN(M10147,FARMER_HOURS)*FARMER_RATE+MAX(M10147-FARMER_HOURS,0)*TEMP_RATE</x:f>
        <x:v>145127.9071491902</x:v>
      </x:c>
      <x:c r="R10147" s="268" t="n">
        <x:f>O10147-P10147-Q10147-FIXED_COST</x:f>
        <x:v>17532.0928508098</x:v>
      </x:c>
      <x:c r="S10147" s="139" t="str">
        <x:f>IF(AND(L10147&lt;=TOTAL_BED_CAP,N10147&lt;=TEMP_WORKER_CAP),"YES","NO")</x:f>
        <x:v>NO</x:v>
      </x:c>
      <x:c r="T10147" s="139" t="n">
        <x:f>IF(S10147="YES",R10147,-1E+99)</x:f>
        <x:v>-1e+99</x:v>
      </x:c>
    </x:row>
    <x:row r="10148">
      <x:c r="A10148" s="139"/>
      <x:c r="B10148" s="139"/>
      <x:c r="C10148" s="139"/>
      <x:c r="D10148" s="139"/>
      <x:c r="E10148" s="139"/>
      <x:c r="F10148" s="139"/>
      <x:c r="G10148" s="139"/>
      <x:c r="H10148" s="139"/>
      <x:c r="I10148" s="266" t="n">
        <x:f>INT((ROW()-ROW($I$46))/((CARROT_CAP+1)*(MESCLUN_CAP+1)))</x:f>
        <x:v>15</x:v>
      </x:c>
      <x:c r="J10148" s="266" t="n">
        <x:f>MOD(INT((ROW()-ROW($I$46))/(MESCLUN_CAP+1)),CARROT_CAP+1)</x:f>
        <x:v>10</x:v>
      </x:c>
      <x:c r="K10148" s="266" t="n">
        <x:f>MOD(ROW()-ROW($I$46),MESCLUN_CAP+1)</x:f>
        <x:v>27</x:v>
      </x:c>
      <x:c r="L10148" s="266" t="n">
        <x:f>SUM(I10148:K10148)</x:f>
        <x:v>52</x:v>
      </x:c>
      <x:c r="M10148" s="267" t="n">
        <x:f>I10148*TOMATO_HOURS*WEEKS*(1+TOMATO_DIM)^I10148+J10148*CARROT_HOURS*WEEKS*(1+CARROT_DIM)^J10148+K10148*MESCLUN_HOURS*WEEKS*(1+MESCLUN_DIM)^K10148</x:f>
        <x:v>7722.501156313114</x:v>
      </x:c>
      <x:c r="N10148" s="267" t="n">
        <x:f>MAX(M10148-FARMER_HOURS,0)/TEMP_HOURS_PER_WORKER</x:f>
        <x:v>4.86284802521744</x:v>
      </x:c>
      <x:c r="O10148" s="268" t="n">
        <x:f>I10148*TOMATO_PRICE+J10148*CARROT_PRICE+K10148*MESCLUN_PRICE</x:f>
        <x:v>225840</x:v>
      </x:c>
      <x:c r="P10148" s="268" t="n">
        <x:f>I10148*TOMATO_FERTILIZER+J10148*CARROT_FERTILIZER+K10148*MESCLUN_FERTILIZER</x:f>
        <x:v>41360</x:v>
      </x:c>
      <x:c r="Q10148" s="268" t="n">
        <x:f>MIN(M10148,FARMER_HOURS)*FARMER_RATE+MAX(M10148-FARMER_HOURS,0)*TEMP_RATE</x:f>
        <x:v>146571.200630436</x:v>
      </x:c>
      <x:c r="R10148" s="268" t="n">
        <x:f>O10148-P10148-Q10148-FIXED_COST</x:f>
        <x:v>17908.79936956399</x:v>
      </x:c>
      <x:c r="S10148" s="139" t="str">
        <x:f>IF(AND(L10148&lt;=TOTAL_BED_CAP,N10148&lt;=TEMP_WORKER_CAP),"YES","NO")</x:f>
        <x:v>NO</x:v>
      </x:c>
      <x:c r="T10148" s="139" t="n">
        <x:f>IF(S10148="YES",R10148,-1E+99)</x:f>
        <x:v>-1e+99</x:v>
      </x:c>
    </x:row>
    <x:row r="10149">
      <x:c r="A10149" s="139"/>
      <x:c r="B10149" s="139"/>
      <x:c r="C10149" s="139"/>
      <x:c r="D10149" s="139"/>
      <x:c r="E10149" s="139"/>
      <x:c r="F10149" s="139"/>
      <x:c r="G10149" s="139"/>
      <x:c r="H10149" s="139"/>
      <x:c r="I10149" s="266" t="n">
        <x:f>INT((ROW()-ROW($I$46))/((CARROT_CAP+1)*(MESCLUN_CAP+1)))</x:f>
        <x:v>15</x:v>
      </x:c>
      <x:c r="J10149" s="266" t="n">
        <x:f>MOD(INT((ROW()-ROW($I$46))/(MESCLUN_CAP+1)),CARROT_CAP+1)</x:f>
        <x:v>10</x:v>
      </x:c>
      <x:c r="K10149" s="266" t="n">
        <x:f>MOD(ROW()-ROW($I$46),MESCLUN_CAP+1)</x:f>
        <x:v>28</x:v>
      </x:c>
      <x:c r="L10149" s="266" t="n">
        <x:f>SUM(I10149:K10149)</x:f>
        <x:v>53</x:v>
      </x:c>
      <x:c r="M10149" s="267" t="n">
        <x:f>I10149*TOMATO_HOURS*WEEKS*(1+TOMATO_DIM)^I10149+J10149*CARROT_HOURS*WEEKS*(1+CARROT_DIM)^J10149+K10149*MESCLUN_HOURS*WEEKS*(1+MESCLUN_DIM)^K10149</x:f>
        <x:v>7807.460694530267</x:v>
      </x:c>
      <x:c r="N10149" s="267" t="n">
        <x:f>MAX(M10149-FARMER_HOURS,0)/TEMP_HOURS_PER_WORKER</x:f>
        <x:v>4.921847704534907</x:v>
      </x:c>
      <x:c r="O10149" s="268" t="n">
        <x:f>I10149*TOMATO_PRICE+J10149*CARROT_PRICE+K10149*MESCLUN_PRICE</x:f>
        <x:v>228540</x:v>
      </x:c>
      <x:c r="P10149" s="268" t="n">
        <x:f>I10149*TOMATO_FERTILIZER+J10149*CARROT_FERTILIZER+K10149*MESCLUN_FERTILIZER</x:f>
        <x:v>42240</x:v>
      </x:c>
      <x:c r="Q10149" s="268" t="n">
        <x:f>MIN(M10149,FARMER_HOURS)*FARMER_RATE+MAX(M10149-FARMER_HOURS,0)*TEMP_RATE</x:f>
        <x:v>148046.1926133727</x:v>
      </x:c>
      <x:c r="R10149" s="268" t="n">
        <x:f>O10149-P10149-Q10149-FIXED_COST</x:f>
        <x:v>18253.807386627304</x:v>
      </x:c>
      <x:c r="S10149" s="139" t="str">
        <x:f>IF(AND(L10149&lt;=TOTAL_BED_CAP,N10149&lt;=TEMP_WORKER_CAP),"YES","NO")</x:f>
        <x:v>NO</x:v>
      </x:c>
      <x:c r="T10149" s="139" t="n">
        <x:f>IF(S10149="YES",R10149,-1E+99)</x:f>
        <x:v>-1e+99</x:v>
      </x:c>
    </x:row>
    <x:row r="10150">
      <x:c r="A10150" s="139"/>
      <x:c r="B10150" s="139"/>
      <x:c r="C10150" s="139"/>
      <x:c r="D10150" s="139"/>
      <x:c r="E10150" s="139"/>
      <x:c r="F10150" s="139"/>
      <x:c r="G10150" s="139"/>
      <x:c r="H10150" s="139"/>
      <x:c r="I10150" s="266" t="n">
        <x:f>INT((ROW()-ROW($I$46))/((CARROT_CAP+1)*(MESCLUN_CAP+1)))</x:f>
        <x:v>15</x:v>
      </x:c>
      <x:c r="J10150" s="266" t="n">
        <x:f>MOD(INT((ROW()-ROW($I$46))/(MESCLUN_CAP+1)),CARROT_CAP+1)</x:f>
        <x:v>10</x:v>
      </x:c>
      <x:c r="K10150" s="266" t="n">
        <x:f>MOD(ROW()-ROW($I$46),MESCLUN_CAP+1)</x:f>
        <x:v>29</x:v>
      </x:c>
      <x:c r="L10150" s="266" t="n">
        <x:f>SUM(I10150:K10150)</x:f>
        <x:v>54</x:v>
      </x:c>
      <x:c r="M10150" s="267" t="n">
        <x:f>I10150*TOMATO_HOURS*WEEKS*(1+TOMATO_DIM)^I10150+J10150*CARROT_HOURS*WEEKS*(1+CARROT_DIM)^J10150+K10150*MESCLUN_HOURS*WEEKS*(1+MESCLUN_DIM)^K10150</x:f>
        <x:v>7894.27872264592</x:v>
      </x:c>
      <x:c r="N10150" s="267" t="n">
        <x:f>MAX(M10150-FARMER_HOURS,0)/TEMP_HOURS_PER_WORKER</x:f>
        <x:v>4.982138001837445</x:v>
      </x:c>
      <x:c r="O10150" s="268" t="n">
        <x:f>I10150*TOMATO_PRICE+J10150*CARROT_PRICE+K10150*MESCLUN_PRICE</x:f>
        <x:v>231240</x:v>
      </x:c>
      <x:c r="P10150" s="268" t="n">
        <x:f>I10150*TOMATO_FERTILIZER+J10150*CARROT_FERTILIZER+K10150*MESCLUN_FERTILIZER</x:f>
        <x:v>43120</x:v>
      </x:c>
      <x:c r="Q10150" s="268" t="n">
        <x:f>MIN(M10150,FARMER_HOURS)*FARMER_RATE+MAX(M10150-FARMER_HOURS,0)*TEMP_RATE</x:f>
        <x:v>149553.4500459361</x:v>
      </x:c>
      <x:c r="R10150" s="268" t="n">
        <x:f>O10150-P10150-Q10150-FIXED_COST</x:f>
        <x:v>18566.5499540639</x:v>
      </x:c>
      <x:c r="S10150" s="139" t="str">
        <x:f>IF(AND(L10150&lt;=TOTAL_BED_CAP,N10150&lt;=TEMP_WORKER_CAP),"YES","NO")</x:f>
        <x:v>NO</x:v>
      </x:c>
      <x:c r="T10150" s="139" t="n">
        <x:f>IF(S10150="YES",R10150,-1E+99)</x:f>
        <x:v>-1e+99</x:v>
      </x:c>
    </x:row>
    <x:row r="10151">
      <x:c r="A10151" s="139"/>
      <x:c r="B10151" s="139"/>
      <x:c r="C10151" s="139"/>
      <x:c r="D10151" s="139"/>
      <x:c r="E10151" s="139"/>
      <x:c r="F10151" s="139"/>
      <x:c r="G10151" s="139"/>
      <x:c r="H10151" s="139"/>
      <x:c r="I10151" s="266" t="n">
        <x:f>INT((ROW()-ROW($I$46))/((CARROT_CAP+1)*(MESCLUN_CAP+1)))</x:f>
        <x:v>15</x:v>
      </x:c>
      <x:c r="J10151" s="266" t="n">
        <x:f>MOD(INT((ROW()-ROW($I$46))/(MESCLUN_CAP+1)),CARROT_CAP+1)</x:f>
        <x:v>10</x:v>
      </x:c>
      <x:c r="K10151" s="266" t="n">
        <x:f>MOD(ROW()-ROW($I$46),MESCLUN_CAP+1)</x:f>
        <x:v>30</x:v>
      </x:c>
      <x:c r="L10151" s="266" t="n">
        <x:f>SUM(I10151:K10151)</x:f>
        <x:v>55</x:v>
      </x:c>
      <x:c r="M10151" s="267" t="n">
        <x:f>I10151*TOMATO_HOURS*WEEKS*(1+TOMATO_DIM)^I10151+J10151*CARROT_HOURS*WEEKS*(1+CARROT_DIM)^J10151+K10151*MESCLUN_HOURS*WEEKS*(1+MESCLUN_DIM)^K10151</x:f>
        <x:v>7982.98842797969</x:v>
      </x:c>
      <x:c r="N10151" s="267" t="n">
        <x:f>MAX(M10151-FARMER_HOURS,0)/TEMP_HOURS_PER_WORKER</x:f>
        <x:v>5.043741963874784</x:v>
      </x:c>
      <x:c r="O10151" s="268" t="n">
        <x:f>I10151*TOMATO_PRICE+J10151*CARROT_PRICE+K10151*MESCLUN_PRICE</x:f>
        <x:v>233940</x:v>
      </x:c>
      <x:c r="P10151" s="268" t="n">
        <x:f>I10151*TOMATO_FERTILIZER+J10151*CARROT_FERTILIZER+K10151*MESCLUN_FERTILIZER</x:f>
        <x:v>44000</x:v>
      </x:c>
      <x:c r="Q10151" s="268" t="n">
        <x:f>MIN(M10151,FARMER_HOURS)*FARMER_RATE+MAX(M10151-FARMER_HOURS,0)*TEMP_RATE</x:f>
        <x:v>151093.5490968696</x:v>
      </x:c>
      <x:c r="R10151" s="268" t="n">
        <x:f>O10151-P10151-Q10151-FIXED_COST</x:f>
        <x:v>18846.450903130404</x:v>
      </x:c>
      <x:c r="S10151" s="139" t="str">
        <x:f>IF(AND(L10151&lt;=TOTAL_BED_CAP,N10151&lt;=TEMP_WORKER_CAP),"YES","NO")</x:f>
        <x:v>NO</x:v>
      </x:c>
      <x:c r="T10151" s="139" t="n">
        <x:f>IF(S10151="YES",R10151,-1E+99)</x:f>
        <x:v>-1e+99</x:v>
      </x:c>
    </x:row>
    <x:row r="10152">
      <x:c r="A10152" s="139"/>
      <x:c r="B10152" s="139"/>
      <x:c r="C10152" s="139"/>
      <x:c r="D10152" s="139"/>
      <x:c r="E10152" s="139"/>
      <x:c r="F10152" s="139"/>
      <x:c r="G10152" s="139"/>
      <x:c r="H10152" s="139"/>
      <x:c r="I10152" s="266" t="n">
        <x:f>INT((ROW()-ROW($I$46))/((CARROT_CAP+1)*(MESCLUN_CAP+1)))</x:f>
        <x:v>15</x:v>
      </x:c>
      <x:c r="J10152" s="266" t="n">
        <x:f>MOD(INT((ROW()-ROW($I$46))/(MESCLUN_CAP+1)),CARROT_CAP+1)</x:f>
        <x:v>11</x:v>
      </x:c>
      <x:c r="K10152" s="266" t="n">
        <x:f>MOD(ROW()-ROW($I$46),MESCLUN_CAP+1)</x:f>
        <x:v>0</x:v>
      </x:c>
      <x:c r="L10152" s="266" t="n">
        <x:f>SUM(I10152:K10152)</x:f>
        <x:v>26</x:v>
      </x:c>
      <x:c r="M10152" s="267" t="n">
        <x:f>I10152*TOMATO_HOURS*WEEKS*(1+TOMATO_DIM)^I10152+J10152*CARROT_HOURS*WEEKS*(1+CARROT_DIM)^J10152+K10152*MESCLUN_HOURS*WEEKS*(1+MESCLUN_DIM)^K10152</x:f>
        <x:v>6072.273625785554</x:v>
      </x:c>
      <x:c r="N10152" s="267" t="n">
        <x:f>MAX(M10152-FARMER_HOURS,0)/TEMP_HOURS_PER_WORKER</x:f>
        <x:v>3.7168566845733015</x:v>
      </x:c>
      <x:c r="O10152" s="268" t="n">
        <x:f>I10152*TOMATO_PRICE+J10152*CARROT_PRICE+K10152*MESCLUN_PRICE</x:f>
        <x:v>155034</x:v>
      </x:c>
      <x:c r="P10152" s="268" t="n">
        <x:f>I10152*TOMATO_FERTILIZER+J10152*CARROT_FERTILIZER+K10152*MESCLUN_FERTILIZER</x:f>
        <x:v>18040</x:v>
      </x:c>
      <x:c r="Q10152" s="268" t="n">
        <x:f>MIN(M10152,FARMER_HOURS)*FARMER_RATE+MAX(M10152-FARMER_HOURS,0)*TEMP_RATE</x:f>
        <x:v>117921.41711433254</x:v>
      </x:c>
      <x:c r="R10152" s="268" t="n">
        <x:f>O10152-P10152-Q10152-FIXED_COST</x:f>
        <x:v>-927.4171143325366</x:v>
      </x:c>
      <x:c r="S10152" s="139" t="str">
        <x:f>IF(AND(L10152&lt;=TOTAL_BED_CAP,N10152&lt;=TEMP_WORKER_CAP),"YES","NO")</x:f>
        <x:v>YES</x:v>
      </x:c>
      <x:c r="T10152" s="139" t="n">
        <x:f>IF(S10152="YES",R10152,-1E+99)</x:f>
        <x:v>-927.4171143325366</x:v>
      </x:c>
    </x:row>
    <x:row r="10153">
      <x:c r="A10153" s="139"/>
      <x:c r="B10153" s="139"/>
      <x:c r="C10153" s="139"/>
      <x:c r="D10153" s="139"/>
      <x:c r="E10153" s="139"/>
      <x:c r="F10153" s="139"/>
      <x:c r="G10153" s="139"/>
      <x:c r="H10153" s="139"/>
      <x:c r="I10153" s="266" t="n">
        <x:f>INT((ROW()-ROW($I$46))/((CARROT_CAP+1)*(MESCLUN_CAP+1)))</x:f>
        <x:v>15</x:v>
      </x:c>
      <x:c r="J10153" s="266" t="n">
        <x:f>MOD(INT((ROW()-ROW($I$46))/(MESCLUN_CAP+1)),CARROT_CAP+1)</x:f>
        <x:v>11</x:v>
      </x:c>
      <x:c r="K10153" s="266" t="n">
        <x:f>MOD(ROW()-ROW($I$46),MESCLUN_CAP+1)</x:f>
        <x:v>1</x:v>
      </x:c>
      <x:c r="L10153" s="266" t="n">
        <x:f>SUM(I10153:K10153)</x:f>
        <x:v>27</x:v>
      </x:c>
      <x:c r="M10153" s="267" t="n">
        <x:f>I10153*TOMATO_HOURS*WEEKS*(1+TOMATO_DIM)^I10153+J10153*CARROT_HOURS*WEEKS*(1+CARROT_DIM)^J10153+K10153*MESCLUN_HOURS*WEEKS*(1+MESCLUN_DIM)^K10153</x:f>
        <x:v>6117.836125785554</x:v>
      </x:c>
      <x:c r="N10153" s="267" t="n">
        <x:f>MAX(M10153-FARMER_HOURS,0)/TEMP_HOURS_PER_WORKER</x:f>
        <x:v>3.7484973095733016</x:v>
      </x:c>
      <x:c r="O10153" s="268" t="n">
        <x:f>I10153*TOMATO_PRICE+J10153*CARROT_PRICE+K10153*MESCLUN_PRICE</x:f>
        <x:v>157734</x:v>
      </x:c>
      <x:c r="P10153" s="268" t="n">
        <x:f>I10153*TOMATO_FERTILIZER+J10153*CARROT_FERTILIZER+K10153*MESCLUN_FERTILIZER</x:f>
        <x:v>18920</x:v>
      </x:c>
      <x:c r="Q10153" s="268" t="n">
        <x:f>MIN(M10153,FARMER_HOURS)*FARMER_RATE+MAX(M10153-FARMER_HOURS,0)*TEMP_RATE</x:f>
        <x:v>118712.43273933254</x:v>
      </x:c>
      <x:c r="R10153" s="268" t="n">
        <x:f>O10153-P10153-Q10153-FIXED_COST</x:f>
        <x:v>101.56726066746342</x:v>
      </x:c>
      <x:c r="S10153" s="139" t="str">
        <x:f>IF(AND(L10153&lt;=TOTAL_BED_CAP,N10153&lt;=TEMP_WORKER_CAP),"YES","NO")</x:f>
        <x:v>YES</x:v>
      </x:c>
      <x:c r="T10153" s="139" t="n">
        <x:f>IF(S10153="YES",R10153,-1E+99)</x:f>
        <x:v>101.56726066746342</x:v>
      </x:c>
    </x:row>
    <x:row r="10154">
      <x:c r="A10154" s="139"/>
      <x:c r="B10154" s="139"/>
      <x:c r="C10154" s="139"/>
      <x:c r="D10154" s="139"/>
      <x:c r="E10154" s="139"/>
      <x:c r="F10154" s="139"/>
      <x:c r="G10154" s="139"/>
      <x:c r="H10154" s="139"/>
      <x:c r="I10154" s="266" t="n">
        <x:f>INT((ROW()-ROW($I$46))/((CARROT_CAP+1)*(MESCLUN_CAP+1)))</x:f>
        <x:v>15</x:v>
      </x:c>
      <x:c r="J10154" s="266" t="n">
        <x:f>MOD(INT((ROW()-ROW($I$46))/(MESCLUN_CAP+1)),CARROT_CAP+1)</x:f>
        <x:v>11</x:v>
      </x:c>
      <x:c r="K10154" s="266" t="n">
        <x:f>MOD(ROW()-ROW($I$46),MESCLUN_CAP+1)</x:f>
        <x:v>2</x:v>
      </x:c>
      <x:c r="L10154" s="266" t="n">
        <x:f>SUM(I10154:K10154)</x:f>
        <x:v>28</x:v>
      </x:c>
      <x:c r="M10154" s="267" t="n">
        <x:f>I10154*TOMATO_HOURS*WEEKS*(1+TOMATO_DIM)^I10154+J10154*CARROT_HOURS*WEEKS*(1+CARROT_DIM)^J10154+K10154*MESCLUN_HOURS*WEEKS*(1+MESCLUN_DIM)^K10154</x:f>
        <x:v>6164.537688285554</x:v>
      </x:c>
      <x:c r="N10154" s="267" t="n">
        <x:f>MAX(M10154-FARMER_HOURS,0)/TEMP_HOURS_PER_WORKER</x:f>
        <x:v>3.7809289501983017</x:v>
      </x:c>
      <x:c r="O10154" s="268" t="n">
        <x:f>I10154*TOMATO_PRICE+J10154*CARROT_PRICE+K10154*MESCLUN_PRICE</x:f>
        <x:v>160434</x:v>
      </x:c>
      <x:c r="P10154" s="268" t="n">
        <x:f>I10154*TOMATO_FERTILIZER+J10154*CARROT_FERTILIZER+K10154*MESCLUN_FERTILIZER</x:f>
        <x:v>19800</x:v>
      </x:c>
      <x:c r="Q10154" s="268" t="n">
        <x:f>MIN(M10154,FARMER_HOURS)*FARMER_RATE+MAX(M10154-FARMER_HOURS,0)*TEMP_RATE</x:f>
        <x:v>119523.22375495754</x:v>
      </x:c>
      <x:c r="R10154" s="268" t="n">
        <x:f>O10154-P10154-Q10154-FIXED_COST</x:f>
        <x:v>1110.7762450424634</x:v>
      </x:c>
      <x:c r="S10154" s="139" t="str">
        <x:f>IF(AND(L10154&lt;=TOTAL_BED_CAP,N10154&lt;=TEMP_WORKER_CAP),"YES","NO")</x:f>
        <x:v>YES</x:v>
      </x:c>
      <x:c r="T10154" s="139" t="n">
        <x:f>IF(S10154="YES",R10154,-1E+99)</x:f>
        <x:v>1110.7762450424634</x:v>
      </x:c>
    </x:row>
    <x:row r="10155">
      <x:c r="A10155" s="139"/>
      <x:c r="B10155" s="139"/>
      <x:c r="C10155" s="139"/>
      <x:c r="D10155" s="139"/>
      <x:c r="E10155" s="139"/>
      <x:c r="F10155" s="139"/>
      <x:c r="G10155" s="139"/>
      <x:c r="H10155" s="139"/>
      <x:c r="I10155" s="266" t="n">
        <x:f>INT((ROW()-ROW($I$46))/((CARROT_CAP+1)*(MESCLUN_CAP+1)))</x:f>
        <x:v>15</x:v>
      </x:c>
      <x:c r="J10155" s="266" t="n">
        <x:f>MOD(INT((ROW()-ROW($I$46))/(MESCLUN_CAP+1)),CARROT_CAP+1)</x:f>
        <x:v>11</x:v>
      </x:c>
      <x:c r="K10155" s="266" t="n">
        <x:f>MOD(ROW()-ROW($I$46),MESCLUN_CAP+1)</x:f>
        <x:v>3</x:v>
      </x:c>
      <x:c r="L10155" s="266" t="n">
        <x:f>SUM(I10155:K10155)</x:f>
        <x:v>29</x:v>
      </x:c>
      <x:c r="M10155" s="267" t="n">
        <x:f>I10155*TOMATO_HOURS*WEEKS*(1+TOMATO_DIM)^I10155+J10155*CARROT_HOURS*WEEKS*(1+CARROT_DIM)^J10155+K10155*MESCLUN_HOURS*WEEKS*(1+MESCLUN_DIM)^K10155</x:f>
        <x:v>6212.399670707429</x:v>
      </x:c>
      <x:c r="N10155" s="267" t="n">
        <x:f>MAX(M10155-FARMER_HOURS,0)/TEMP_HOURS_PER_WORKER</x:f>
        <x:v>3.8141664379912705</x:v>
      </x:c>
      <x:c r="O10155" s="268" t="n">
        <x:f>I10155*TOMATO_PRICE+J10155*CARROT_PRICE+K10155*MESCLUN_PRICE</x:f>
        <x:v>163134</x:v>
      </x:c>
      <x:c r="P10155" s="268" t="n">
        <x:f>I10155*TOMATO_FERTILIZER+J10155*CARROT_FERTILIZER+K10155*MESCLUN_FERTILIZER</x:f>
        <x:v>20680</x:v>
      </x:c>
      <x:c r="Q10155" s="268" t="n">
        <x:f>MIN(M10155,FARMER_HOURS)*FARMER_RATE+MAX(M10155-FARMER_HOURS,0)*TEMP_RATE</x:f>
        <x:v>120354.16094978176</x:v>
      </x:c>
      <x:c r="R10155" s="268" t="n">
        <x:f>O10155-P10155-Q10155-FIXED_COST</x:f>
        <x:v>2099.8390502182447</x:v>
      </x:c>
      <x:c r="S10155" s="139" t="str">
        <x:f>IF(AND(L10155&lt;=TOTAL_BED_CAP,N10155&lt;=TEMP_WORKER_CAP),"YES","NO")</x:f>
        <x:v>YES</x:v>
      </x:c>
      <x:c r="T10155" s="139" t="n">
        <x:f>IF(S10155="YES",R10155,-1E+99)</x:f>
        <x:v>2099.8390502182447</x:v>
      </x:c>
    </x:row>
    <x:row r="10156">
      <x:c r="A10156" s="139"/>
      <x:c r="B10156" s="139"/>
      <x:c r="C10156" s="139"/>
      <x:c r="D10156" s="139"/>
      <x:c r="E10156" s="139"/>
      <x:c r="F10156" s="139"/>
      <x:c r="G10156" s="139"/>
      <x:c r="H10156" s="139"/>
      <x:c r="I10156" s="266" t="n">
        <x:f>INT((ROW()-ROW($I$46))/((CARROT_CAP+1)*(MESCLUN_CAP+1)))</x:f>
        <x:v>15</x:v>
      </x:c>
      <x:c r="J10156" s="266" t="n">
        <x:f>MOD(INT((ROW()-ROW($I$46))/(MESCLUN_CAP+1)),CARROT_CAP+1)</x:f>
        <x:v>11</x:v>
      </x:c>
      <x:c r="K10156" s="266" t="n">
        <x:f>MOD(ROW()-ROW($I$46),MESCLUN_CAP+1)</x:f>
        <x:v>4</x:v>
      </x:c>
      <x:c r="L10156" s="266" t="n">
        <x:f>SUM(I10156:K10156)</x:f>
        <x:v>30</x:v>
      </x:c>
      <x:c r="M10156" s="267" t="n">
        <x:f>I10156*TOMATO_HOURS*WEEKS*(1+TOMATO_DIM)^I10156+J10156*CARROT_HOURS*WEEKS*(1+CARROT_DIM)^J10156+K10156*MESCLUN_HOURS*WEEKS*(1+MESCLUN_DIM)^K10156</x:f>
        <x:v>6261.443786430085</x:v>
      </x:c>
      <x:c r="N10156" s="267" t="n">
        <x:f>MAX(M10156-FARMER_HOURS,0)/TEMP_HOURS_PER_WORKER</x:f>
        <x:v>3.8482248516875592</x:v>
      </x:c>
      <x:c r="O10156" s="268" t="n">
        <x:f>I10156*TOMATO_PRICE+J10156*CARROT_PRICE+K10156*MESCLUN_PRICE</x:f>
        <x:v>165834</x:v>
      </x:c>
      <x:c r="P10156" s="268" t="n">
        <x:f>I10156*TOMATO_FERTILIZER+J10156*CARROT_FERTILIZER+K10156*MESCLUN_FERTILIZER</x:f>
        <x:v>21560</x:v>
      </x:c>
      <x:c r="Q10156" s="268" t="n">
        <x:f>MIN(M10156,FARMER_HOURS)*FARMER_RATE+MAX(M10156-FARMER_HOURS,0)*TEMP_RATE</x:f>
        <x:v>121205.62129218898</x:v>
      </x:c>
      <x:c r="R10156" s="268" t="n">
        <x:f>O10156-P10156-Q10156-FIXED_COST</x:f>
        <x:v>3068.378707811018</x:v>
      </x:c>
      <x:c r="S10156" s="139" t="str">
        <x:f>IF(AND(L10156&lt;=TOTAL_BED_CAP,N10156&lt;=TEMP_WORKER_CAP),"YES","NO")</x:f>
        <x:v>YES</x:v>
      </x:c>
      <x:c r="T10156" s="139" t="n">
        <x:f>IF(S10156="YES",R10156,-1E+99)</x:f>
        <x:v>3068.378707811018</x:v>
      </x:c>
    </x:row>
    <x:row r="10157">
      <x:c r="A10157" s="139"/>
      <x:c r="B10157" s="139"/>
      <x:c r="C10157" s="139"/>
      <x:c r="D10157" s="139"/>
      <x:c r="E10157" s="139"/>
      <x:c r="F10157" s="139"/>
      <x:c r="G10157" s="139"/>
      <x:c r="H10157" s="139"/>
      <x:c r="I10157" s="266" t="n">
        <x:f>INT((ROW()-ROW($I$46))/((CARROT_CAP+1)*(MESCLUN_CAP+1)))</x:f>
        <x:v>15</x:v>
      </x:c>
      <x:c r="J10157" s="266" t="n">
        <x:f>MOD(INT((ROW()-ROW($I$46))/(MESCLUN_CAP+1)),CARROT_CAP+1)</x:f>
        <x:v>11</x:v>
      </x:c>
      <x:c r="K10157" s="266" t="n">
        <x:f>MOD(ROW()-ROW($I$46),MESCLUN_CAP+1)</x:f>
        <x:v>5</x:v>
      </x:c>
      <x:c r="L10157" s="266" t="n">
        <x:f>SUM(I10157:K10157)</x:f>
        <x:v>31</x:v>
      </x:c>
      <x:c r="M10157" s="267" t="n">
        <x:f>I10157*TOMATO_HOURS*WEEKS*(1+TOMATO_DIM)^I10157+J10157*CARROT_HOURS*WEEKS*(1+CARROT_DIM)^J10157+K10157*MESCLUN_HOURS*WEEKS*(1+MESCLUN_DIM)^K10157</x:f>
        <x:v>6311.692110351289</x:v>
      </x:c>
      <x:c r="N10157" s="267" t="n">
        <x:f>MAX(M10157-FARMER_HOURS,0)/TEMP_HOURS_PER_WORKER</x:f>
        <x:v>3.8831195210772838</x:v>
      </x:c>
      <x:c r="O10157" s="268" t="n">
        <x:f>I10157*TOMATO_PRICE+J10157*CARROT_PRICE+K10157*MESCLUN_PRICE</x:f>
        <x:v>168534</x:v>
      </x:c>
      <x:c r="P10157" s="268" t="n">
        <x:f>I10157*TOMATO_FERTILIZER+J10157*CARROT_FERTILIZER+K10157*MESCLUN_FERTILIZER</x:f>
        <x:v>22440</x:v>
      </x:c>
      <x:c r="Q10157" s="268" t="n">
        <x:f>MIN(M10157,FARMER_HOURS)*FARMER_RATE+MAX(M10157-FARMER_HOURS,0)*TEMP_RATE</x:f>
        <x:v>122077.98802693209</x:v>
      </x:c>
      <x:c r="R10157" s="268" t="n">
        <x:f>O10157-P10157-Q10157-FIXED_COST</x:f>
        <x:v>4016.0119730679144</x:v>
      </x:c>
      <x:c r="S10157" s="139" t="str">
        <x:f>IF(AND(L10157&lt;=TOTAL_BED_CAP,N10157&lt;=TEMP_WORKER_CAP),"YES","NO")</x:f>
        <x:v>YES</x:v>
      </x:c>
      <x:c r="T10157" s="139" t="n">
        <x:f>IF(S10157="YES",R10157,-1E+99)</x:f>
        <x:v>4016.0119730679144</x:v>
      </x:c>
    </x:row>
    <x:row r="10158">
      <x:c r="A10158" s="139"/>
      <x:c r="B10158" s="139"/>
      <x:c r="C10158" s="139"/>
      <x:c r="D10158" s="139"/>
      <x:c r="E10158" s="139"/>
      <x:c r="F10158" s="139"/>
      <x:c r="G10158" s="139"/>
      <x:c r="H10158" s="139"/>
      <x:c r="I10158" s="266" t="n">
        <x:f>INT((ROW()-ROW($I$46))/((CARROT_CAP+1)*(MESCLUN_CAP+1)))</x:f>
        <x:v>15</x:v>
      </x:c>
      <x:c r="J10158" s="266" t="n">
        <x:f>MOD(INT((ROW()-ROW($I$46))/(MESCLUN_CAP+1)),CARROT_CAP+1)</x:f>
        <x:v>11</x:v>
      </x:c>
      <x:c r="K10158" s="266" t="n">
        <x:f>MOD(ROW()-ROW($I$46),MESCLUN_CAP+1)</x:f>
        <x:v>6</x:v>
      </x:c>
      <x:c r="L10158" s="266" t="n">
        <x:f>SUM(I10158:K10158)</x:f>
        <x:v>32</x:v>
      </x:c>
      <x:c r="M10158" s="267" t="n">
        <x:f>I10158*TOMATO_HOURS*WEEKS*(1+TOMATO_DIM)^I10158+J10158*CARROT_HOURS*WEEKS*(1+CARROT_DIM)^J10158+K10158*MESCLUN_HOURS*WEEKS*(1+MESCLUN_DIM)^K10158</x:f>
        <x:v>6363.167084532922</x:v>
      </x:c>
      <x:c r="N10158" s="267" t="n">
        <x:f>MAX(M10158-FARMER_HOURS,0)/TEMP_HOURS_PER_WORKER</x:f>
        <x:v>3.9188660309256402</x:v>
      </x:c>
      <x:c r="O10158" s="268" t="n">
        <x:f>I10158*TOMATO_PRICE+J10158*CARROT_PRICE+K10158*MESCLUN_PRICE</x:f>
        <x:v>171234</x:v>
      </x:c>
      <x:c r="P10158" s="268" t="n">
        <x:f>I10158*TOMATO_FERTILIZER+J10158*CARROT_FERTILIZER+K10158*MESCLUN_FERTILIZER</x:f>
        <x:v>23320</x:v>
      </x:c>
      <x:c r="Q10158" s="268" t="n">
        <x:f>MIN(M10158,FARMER_HOURS)*FARMER_RATE+MAX(M10158-FARMER_HOURS,0)*TEMP_RATE</x:f>
        <x:v>122971.650773141</x:v>
      </x:c>
      <x:c r="R10158" s="268" t="n">
        <x:f>O10158-P10158-Q10158-FIXED_COST</x:f>
        <x:v>4942.349226859005</x:v>
      </x:c>
      <x:c r="S10158" s="139" t="str">
        <x:f>IF(AND(L10158&lt;=TOTAL_BED_CAP,N10158&lt;=TEMP_WORKER_CAP),"YES","NO")</x:f>
        <x:v>YES</x:v>
      </x:c>
      <x:c r="T10158" s="139" t="n">
        <x:f>IF(S10158="YES",R10158,-1E+99)</x:f>
        <x:v>4942.349226859005</x:v>
      </x:c>
    </x:row>
    <x:row r="10159">
      <x:c r="A10159" s="139"/>
      <x:c r="B10159" s="139"/>
      <x:c r="C10159" s="139"/>
      <x:c r="D10159" s="139"/>
      <x:c r="E10159" s="139"/>
      <x:c r="F10159" s="139"/>
      <x:c r="G10159" s="139"/>
      <x:c r="H10159" s="139"/>
      <x:c r="I10159" s="266" t="n">
        <x:f>INT((ROW()-ROW($I$46))/((CARROT_CAP+1)*(MESCLUN_CAP+1)))</x:f>
        <x:v>15</x:v>
      </x:c>
      <x:c r="J10159" s="266" t="n">
        <x:f>MOD(INT((ROW()-ROW($I$46))/(MESCLUN_CAP+1)),CARROT_CAP+1)</x:f>
        <x:v>11</x:v>
      </x:c>
      <x:c r="K10159" s="266" t="n">
        <x:f>MOD(ROW()-ROW($I$46),MESCLUN_CAP+1)</x:f>
        <x:v>7</x:v>
      </x:c>
      <x:c r="L10159" s="266" t="n">
        <x:f>SUM(I10159:K10159)</x:f>
        <x:v>33</x:v>
      </x:c>
      <x:c r="M10159" s="267" t="n">
        <x:f>I10159*TOMATO_HOURS*WEEKS*(1+TOMATO_DIM)^I10159+J10159*CARROT_HOURS*WEEKS*(1+CARROT_DIM)^J10159+K10159*MESCLUN_HOURS*WEEKS*(1+MESCLUN_DIM)^K10159</x:f>
        <x:v>6415.891523930883</x:v>
      </x:c>
      <x:c r="N10159" s="267" t="n">
        <x:f>MAX(M10159-FARMER_HOURS,0)/TEMP_HOURS_PER_WORKER</x:f>
        <x:v>3.955480224952002</x:v>
      </x:c>
      <x:c r="O10159" s="268" t="n">
        <x:f>I10159*TOMATO_PRICE+J10159*CARROT_PRICE+K10159*MESCLUN_PRICE</x:f>
        <x:v>173934</x:v>
      </x:c>
      <x:c r="P10159" s="268" t="n">
        <x:f>I10159*TOMATO_FERTILIZER+J10159*CARROT_FERTILIZER+K10159*MESCLUN_FERTILIZER</x:f>
        <x:v>24200</x:v>
      </x:c>
      <x:c r="Q10159" s="268" t="n">
        <x:f>MIN(M10159,FARMER_HOURS)*FARMER_RATE+MAX(M10159-FARMER_HOURS,0)*TEMP_RATE</x:f>
        <x:v>123887.00562380004</x:v>
      </x:c>
      <x:c r="R10159" s="268" t="n">
        <x:f>O10159-P10159-Q10159-FIXED_COST</x:f>
        <x:v>5846.99437619996</x:v>
      </x:c>
      <x:c r="S10159" s="139" t="str">
        <x:f>IF(AND(L10159&lt;=TOTAL_BED_CAP,N10159&lt;=TEMP_WORKER_CAP),"YES","NO")</x:f>
        <x:v>YES</x:v>
      </x:c>
      <x:c r="T10159" s="139" t="n">
        <x:f>IF(S10159="YES",R10159,-1E+99)</x:f>
        <x:v>5846.99437619996</x:v>
      </x:c>
    </x:row>
    <x:row r="10160">
      <x:c r="A10160" s="139"/>
      <x:c r="B10160" s="139"/>
      <x:c r="C10160" s="139"/>
      <x:c r="D10160" s="139"/>
      <x:c r="E10160" s="139"/>
      <x:c r="F10160" s="139"/>
      <x:c r="G10160" s="139"/>
      <x:c r="H10160" s="139"/>
      <x:c r="I10160" s="266" t="n">
        <x:f>INT((ROW()-ROW($I$46))/((CARROT_CAP+1)*(MESCLUN_CAP+1)))</x:f>
        <x:v>15</x:v>
      </x:c>
      <x:c r="J10160" s="266" t="n">
        <x:f>MOD(INT((ROW()-ROW($I$46))/(MESCLUN_CAP+1)),CARROT_CAP+1)</x:f>
        <x:v>11</x:v>
      </x:c>
      <x:c r="K10160" s="266" t="n">
        <x:f>MOD(ROW()-ROW($I$46),MESCLUN_CAP+1)</x:f>
        <x:v>8</x:v>
      </x:c>
      <x:c r="L10160" s="266" t="n">
        <x:f>SUM(I10160:K10160)</x:f>
        <x:v>34</x:v>
      </x:c>
      <x:c r="M10160" s="267" t="n">
        <x:f>I10160*TOMATO_HOURS*WEEKS*(1+TOMATO_DIM)^I10160+J10160*CARROT_HOURS*WEEKS*(1+CARROT_DIM)^J10160+K10160*MESCLUN_HOURS*WEEKS*(1+MESCLUN_DIM)^K10160</x:f>
        <x:v>6469.888622210862</x:v>
      </x:c>
      <x:c r="N10160" s="267" t="n">
        <x:f>MAX(M10160-FARMER_HOURS,0)/TEMP_HOURS_PER_WORKER</x:f>
        <x:v>3.9929782098686544</x:v>
      </x:c>
      <x:c r="O10160" s="268" t="n">
        <x:f>I10160*TOMATO_PRICE+J10160*CARROT_PRICE+K10160*MESCLUN_PRICE</x:f>
        <x:v>176634</x:v>
      </x:c>
      <x:c r="P10160" s="268" t="n">
        <x:f>I10160*TOMATO_FERTILIZER+J10160*CARROT_FERTILIZER+K10160*MESCLUN_FERTILIZER</x:f>
        <x:v>25080</x:v>
      </x:c>
      <x:c r="Q10160" s="268" t="n">
        <x:f>MIN(M10160,FARMER_HOURS)*FARMER_RATE+MAX(M10160-FARMER_HOURS,0)*TEMP_RATE</x:f>
        <x:v>124824.45524671636</x:v>
      </x:c>
      <x:c r="R10160" s="268" t="n">
        <x:f>O10160-P10160-Q10160-FIXED_COST</x:f>
        <x:v>6729.544753283641</x:v>
      </x:c>
      <x:c r="S10160" s="139" t="str">
        <x:f>IF(AND(L10160&lt;=TOTAL_BED_CAP,N10160&lt;=TEMP_WORKER_CAP),"YES","NO")</x:f>
        <x:v>YES</x:v>
      </x:c>
      <x:c r="T10160" s="139" t="n">
        <x:f>IF(S10160="YES",R10160,-1E+99)</x:f>
        <x:v>6729.544753283641</x:v>
      </x:c>
    </x:row>
    <x:row r="10161">
      <x:c r="A10161" s="139"/>
      <x:c r="B10161" s="139"/>
      <x:c r="C10161" s="139"/>
      <x:c r="D10161" s="139"/>
      <x:c r="E10161" s="139"/>
      <x:c r="F10161" s="139"/>
      <x:c r="G10161" s="139"/>
      <x:c r="H10161" s="139"/>
      <x:c r="I10161" s="266" t="n">
        <x:f>INT((ROW()-ROW($I$46))/((CARROT_CAP+1)*(MESCLUN_CAP+1)))</x:f>
        <x:v>15</x:v>
      </x:c>
      <x:c r="J10161" s="266" t="n">
        <x:f>MOD(INT((ROW()-ROW($I$46))/(MESCLUN_CAP+1)),CARROT_CAP+1)</x:f>
        <x:v>11</x:v>
      </x:c>
      <x:c r="K10161" s="266" t="n">
        <x:f>MOD(ROW()-ROW($I$46),MESCLUN_CAP+1)</x:f>
        <x:v>9</x:v>
      </x:c>
      <x:c r="L10161" s="266" t="n">
        <x:f>SUM(I10161:K10161)</x:f>
        <x:v>35</x:v>
      </x:c>
      <x:c r="M10161" s="267" t="n">
        <x:f>I10161*TOMATO_HOURS*WEEKS*(1+TOMATO_DIM)^I10161+J10161*CARROT_HOURS*WEEKS*(1+CARROT_DIM)^J10161+K10161*MESCLUN_HOURS*WEEKS*(1+MESCLUN_DIM)^K10161</x:f>
        <x:v>6525.181957651257</x:v>
      </x:c>
      <x:c r="N10161" s="267" t="n">
        <x:f>MAX(M10161-FARMER_HOURS,0)/TEMP_HOURS_PER_WORKER</x:f>
        <x:v>4.031376359480039</x:v>
      </x:c>
      <x:c r="O10161" s="268" t="n">
        <x:f>I10161*TOMATO_PRICE+J10161*CARROT_PRICE+K10161*MESCLUN_PRICE</x:f>
        <x:v>179334</x:v>
      </x:c>
      <x:c r="P10161" s="268" t="n">
        <x:f>I10161*TOMATO_FERTILIZER+J10161*CARROT_FERTILIZER+K10161*MESCLUN_FERTILIZER</x:f>
        <x:v>25960</x:v>
      </x:c>
      <x:c r="Q10161" s="268" t="n">
        <x:f>MIN(M10161,FARMER_HOURS)*FARMER_RATE+MAX(M10161-FARMER_HOURS,0)*TEMP_RATE</x:f>
        <x:v>125784.40898700099</x:v>
      </x:c>
      <x:c r="R10161" s="268" t="n">
        <x:f>O10161-P10161-Q10161-FIXED_COST</x:f>
        <x:v>7589.591012999008</x:v>
      </x:c>
      <x:c r="S10161" s="139" t="str">
        <x:f>IF(AND(L10161&lt;=TOTAL_BED_CAP,N10161&lt;=TEMP_WORKER_CAP),"YES","NO")</x:f>
        <x:v>NO</x:v>
      </x:c>
      <x:c r="T10161" s="139" t="n">
        <x:f>IF(S10161="YES",R10161,-1E+99)</x:f>
        <x:v>-1e+99</x:v>
      </x:c>
    </x:row>
    <x:row r="10162">
      <x:c r="A10162" s="139"/>
      <x:c r="B10162" s="139"/>
      <x:c r="C10162" s="139"/>
      <x:c r="D10162" s="139"/>
      <x:c r="E10162" s="139"/>
      <x:c r="F10162" s="139"/>
      <x:c r="G10162" s="139"/>
      <x:c r="H10162" s="139"/>
      <x:c r="I10162" s="266" t="n">
        <x:f>INT((ROW()-ROW($I$46))/((CARROT_CAP+1)*(MESCLUN_CAP+1)))</x:f>
        <x:v>15</x:v>
      </x:c>
      <x:c r="J10162" s="266" t="n">
        <x:f>MOD(INT((ROW()-ROW($I$46))/(MESCLUN_CAP+1)),CARROT_CAP+1)</x:f>
        <x:v>11</x:v>
      </x:c>
      <x:c r="K10162" s="266" t="n">
        <x:f>MOD(ROW()-ROW($I$46),MESCLUN_CAP+1)</x:f>
        <x:v>10</x:v>
      </x:c>
      <x:c r="L10162" s="266" t="n">
        <x:f>SUM(I10162:K10162)</x:f>
        <x:v>36</x:v>
      </x:c>
      <x:c r="M10162" s="267" t="n">
        <x:f>I10162*TOMATO_HOURS*WEEKS*(1+TOMATO_DIM)^I10162+J10162*CARROT_HOURS*WEEKS*(1+CARROT_DIM)^J10162+K10162*MESCLUN_HOURS*WEEKS*(1+MESCLUN_DIM)^K10162</x:f>
        <x:v>6581.7954991344695</x:v>
      </x:c>
      <x:c r="N10162" s="267" t="n">
        <x:f>MAX(M10162-FARMER_HOURS,0)/TEMP_HOURS_PER_WORKER</x:f>
        <x:v>4.070691318843382</x:v>
      </x:c>
      <x:c r="O10162" s="268" t="n">
        <x:f>I10162*TOMATO_PRICE+J10162*CARROT_PRICE+K10162*MESCLUN_PRICE</x:f>
        <x:v>182034</x:v>
      </x:c>
      <x:c r="P10162" s="268" t="n">
        <x:f>I10162*TOMATO_FERTILIZER+J10162*CARROT_FERTILIZER+K10162*MESCLUN_FERTILIZER</x:f>
        <x:v>26840</x:v>
      </x:c>
      <x:c r="Q10162" s="268" t="n">
        <x:f>MIN(M10162,FARMER_HOURS)*FARMER_RATE+MAX(M10162-FARMER_HOURS,0)*TEMP_RATE</x:f>
        <x:v>126767.28297108454</x:v>
      </x:c>
      <x:c r="R10162" s="268" t="n">
        <x:f>O10162-P10162-Q10162-FIXED_COST</x:f>
        <x:v>8426.71702891546</x:v>
      </x:c>
      <x:c r="S10162" s="139" t="str">
        <x:f>IF(AND(L10162&lt;=TOTAL_BED_CAP,N10162&lt;=TEMP_WORKER_CAP),"YES","NO")</x:f>
        <x:v>NO</x:v>
      </x:c>
      <x:c r="T10162" s="139" t="n">
        <x:f>IF(S10162="YES",R10162,-1E+99)</x:f>
        <x:v>-1e+99</x:v>
      </x:c>
    </x:row>
    <x:row r="10163">
      <x:c r="A10163" s="139"/>
      <x:c r="B10163" s="139"/>
      <x:c r="C10163" s="139"/>
      <x:c r="D10163" s="139"/>
      <x:c r="E10163" s="139"/>
      <x:c r="F10163" s="139"/>
      <x:c r="G10163" s="139"/>
      <x:c r="H10163" s="139"/>
      <x:c r="I10163" s="266" t="n">
        <x:f>INT((ROW()-ROW($I$46))/((CARROT_CAP+1)*(MESCLUN_CAP+1)))</x:f>
        <x:v>15</x:v>
      </x:c>
      <x:c r="J10163" s="266" t="n">
        <x:f>MOD(INT((ROW()-ROW($I$46))/(MESCLUN_CAP+1)),CARROT_CAP+1)</x:f>
        <x:v>11</x:v>
      </x:c>
      <x:c r="K10163" s="266" t="n">
        <x:f>MOD(ROW()-ROW($I$46),MESCLUN_CAP+1)</x:f>
        <x:v>11</x:v>
      </x:c>
      <x:c r="L10163" s="266" t="n">
        <x:f>SUM(I10163:K10163)</x:f>
        <x:v>37</x:v>
      </x:c>
      <x:c r="M10163" s="267" t="n">
        <x:f>I10163*TOMATO_HOURS*WEEKS*(1+TOMATO_DIM)^I10163+J10163*CARROT_HOURS*WEEKS*(1+CARROT_DIM)^J10163+K10163*MESCLUN_HOURS*WEEKS*(1+MESCLUN_DIM)^K10163</x:f>
        <x:v>6639.753612227909</x:v>
      </x:c>
      <x:c r="N10163" s="267" t="n">
        <x:f>MAX(M10163-FARMER_HOURS,0)/TEMP_HOURS_PER_WORKER</x:f>
        <x:v>4.110940008491603</x:v>
      </x:c>
      <x:c r="O10163" s="268" t="n">
        <x:f>I10163*TOMATO_PRICE+J10163*CARROT_PRICE+K10163*MESCLUN_PRICE</x:f>
        <x:v>184734</x:v>
      </x:c>
      <x:c r="P10163" s="268" t="n">
        <x:f>I10163*TOMATO_FERTILIZER+J10163*CARROT_FERTILIZER+K10163*MESCLUN_FERTILIZER</x:f>
        <x:v>27720</x:v>
      </x:c>
      <x:c r="Q10163" s="268" t="n">
        <x:f>MIN(M10163,FARMER_HOURS)*FARMER_RATE+MAX(M10163-FARMER_HOURS,0)*TEMP_RATE</x:f>
        <x:v>127773.50021229008</x:v>
      </x:c>
      <x:c r="R10163" s="268" t="n">
        <x:f>O10163-P10163-Q10163-FIXED_COST</x:f>
        <x:v>9240.499787709923</x:v>
      </x:c>
      <x:c r="S10163" s="139" t="str">
        <x:f>IF(AND(L10163&lt;=TOTAL_BED_CAP,N10163&lt;=TEMP_WORKER_CAP),"YES","NO")</x:f>
        <x:v>NO</x:v>
      </x:c>
      <x:c r="T10163" s="139" t="n">
        <x:f>IF(S10163="YES",R10163,-1E+99)</x:f>
        <x:v>-1e+99</x:v>
      </x:c>
    </x:row>
    <x:row r="10164">
      <x:c r="A10164" s="139"/>
      <x:c r="B10164" s="139"/>
      <x:c r="C10164" s="139"/>
      <x:c r="D10164" s="139"/>
      <x:c r="E10164" s="139"/>
      <x:c r="F10164" s="139"/>
      <x:c r="G10164" s="139"/>
      <x:c r="H10164" s="139"/>
      <x:c r="I10164" s="266" t="n">
        <x:f>INT((ROW()-ROW($I$46))/((CARROT_CAP+1)*(MESCLUN_CAP+1)))</x:f>
        <x:v>15</x:v>
      </x:c>
      <x:c r="J10164" s="266" t="n">
        <x:f>MOD(INT((ROW()-ROW($I$46))/(MESCLUN_CAP+1)),CARROT_CAP+1)</x:f>
        <x:v>11</x:v>
      </x:c>
      <x:c r="K10164" s="266" t="n">
        <x:f>MOD(ROW()-ROW($I$46),MESCLUN_CAP+1)</x:f>
        <x:v>12</x:v>
      </x:c>
      <x:c r="L10164" s="266" t="n">
        <x:f>SUM(I10164:K10164)</x:f>
        <x:v>38</x:v>
      </x:c>
      <x:c r="M10164" s="267" t="n">
        <x:f>I10164*TOMATO_HOURS*WEEKS*(1+TOMATO_DIM)^I10164+J10164*CARROT_HOURS*WEEKS*(1+CARROT_DIM)^J10164+K10164*MESCLUN_HOURS*WEEKS*(1+MESCLUN_DIM)^K10164</x:f>
        <x:v>6699.081065355973</x:v>
      </x:c>
      <x:c r="N10164" s="267" t="n">
        <x:f>MAX(M10164-FARMER_HOURS,0)/TEMP_HOURS_PER_WORKER</x:f>
        <x:v>4.152139628719426</x:v>
      </x:c>
      <x:c r="O10164" s="268" t="n">
        <x:f>I10164*TOMATO_PRICE+J10164*CARROT_PRICE+K10164*MESCLUN_PRICE</x:f>
        <x:v>187434</x:v>
      </x:c>
      <x:c r="P10164" s="268" t="n">
        <x:f>I10164*TOMATO_FERTILIZER+J10164*CARROT_FERTILIZER+K10164*MESCLUN_FERTILIZER</x:f>
        <x:v>28600</x:v>
      </x:c>
      <x:c r="Q10164" s="268" t="n">
        <x:f>MIN(M10164,FARMER_HOURS)*FARMER_RATE+MAX(M10164-FARMER_HOURS,0)*TEMP_RATE</x:f>
        <x:v>128803.49071798564</x:v>
      </x:c>
      <x:c r="R10164" s="268" t="n">
        <x:f>O10164-P10164-Q10164-FIXED_COST</x:f>
        <x:v>10030.509282014362</x:v>
      </x:c>
      <x:c r="S10164" s="139" t="str">
        <x:f>IF(AND(L10164&lt;=TOTAL_BED_CAP,N10164&lt;=TEMP_WORKER_CAP),"YES","NO")</x:f>
        <x:v>NO</x:v>
      </x:c>
      <x:c r="T10164" s="139" t="n">
        <x:f>IF(S10164="YES",R10164,-1E+99)</x:f>
        <x:v>-1e+99</x:v>
      </x:c>
    </x:row>
    <x:row r="10165">
      <x:c r="A10165" s="139"/>
      <x:c r="B10165" s="139"/>
      <x:c r="C10165" s="139"/>
      <x:c r="D10165" s="139"/>
      <x:c r="E10165" s="139"/>
      <x:c r="F10165" s="139"/>
      <x:c r="G10165" s="139"/>
      <x:c r="H10165" s="139"/>
      <x:c r="I10165" s="266" t="n">
        <x:f>INT((ROW()-ROW($I$46))/((CARROT_CAP+1)*(MESCLUN_CAP+1)))</x:f>
        <x:v>15</x:v>
      </x:c>
      <x:c r="J10165" s="266" t="n">
        <x:f>MOD(INT((ROW()-ROW($I$46))/(MESCLUN_CAP+1)),CARROT_CAP+1)</x:f>
        <x:v>11</x:v>
      </x:c>
      <x:c r="K10165" s="266" t="n">
        <x:f>MOD(ROW()-ROW($I$46),MESCLUN_CAP+1)</x:f>
        <x:v>13</x:v>
      </x:c>
      <x:c r="L10165" s="266" t="n">
        <x:f>SUM(I10165:K10165)</x:f>
        <x:v>39</x:v>
      </x:c>
      <x:c r="M10165" s="267" t="n">
        <x:f>I10165*TOMATO_HOURS*WEEKS*(1+TOMATO_DIM)^I10165+J10165*CARROT_HOURS*WEEKS*(1+CARROT_DIM)^J10165+K10165*MESCLUN_HOURS*WEEKS*(1+MESCLUN_DIM)^K10165</x:f>
        <x:v>6759.803036064357</x:v>
      </x:c>
      <x:c r="N10165" s="267" t="n">
        <x:f>MAX(M10165-FARMER_HOURS,0)/TEMP_HOURS_PER_WORKER</x:f>
        <x:v>4.194307663933581</x:v>
      </x:c>
      <x:c r="O10165" s="268" t="n">
        <x:f>I10165*TOMATO_PRICE+J10165*CARROT_PRICE+K10165*MESCLUN_PRICE</x:f>
        <x:v>190134</x:v>
      </x:c>
      <x:c r="P10165" s="268" t="n">
        <x:f>I10165*TOMATO_FERTILIZER+J10165*CARROT_FERTILIZER+K10165*MESCLUN_FERTILIZER</x:f>
        <x:v>29480</x:v>
      </x:c>
      <x:c r="Q10165" s="268" t="n">
        <x:f>MIN(M10165,FARMER_HOURS)*FARMER_RATE+MAX(M10165-FARMER_HOURS,0)*TEMP_RATE</x:f>
        <x:v>129857.69159833953</x:v>
      </x:c>
      <x:c r="R10165" s="268" t="n">
        <x:f>O10165-P10165-Q10165-FIXED_COST</x:f>
        <x:v>10796.30840166047</x:v>
      </x:c>
      <x:c r="S10165" s="139" t="str">
        <x:f>IF(AND(L10165&lt;=TOTAL_BED_CAP,N10165&lt;=TEMP_WORKER_CAP),"YES","NO")</x:f>
        <x:v>NO</x:v>
      </x:c>
      <x:c r="T10165" s="139" t="n">
        <x:f>IF(S10165="YES",R10165,-1E+99)</x:f>
        <x:v>-1e+99</x:v>
      </x:c>
    </x:row>
    <x:row r="10166">
      <x:c r="A10166" s="139"/>
      <x:c r="B10166" s="139"/>
      <x:c r="C10166" s="139"/>
      <x:c r="D10166" s="139"/>
      <x:c r="E10166" s="139"/>
      <x:c r="F10166" s="139"/>
      <x:c r="G10166" s="139"/>
      <x:c r="H10166" s="139"/>
      <x:c r="I10166" s="266" t="n">
        <x:f>INT((ROW()-ROW($I$46))/((CARROT_CAP+1)*(MESCLUN_CAP+1)))</x:f>
        <x:v>15</x:v>
      </x:c>
      <x:c r="J10166" s="266" t="n">
        <x:f>MOD(INT((ROW()-ROW($I$46))/(MESCLUN_CAP+1)),CARROT_CAP+1)</x:f>
        <x:v>11</x:v>
      </x:c>
      <x:c r="K10166" s="266" t="n">
        <x:f>MOD(ROW()-ROW($I$46),MESCLUN_CAP+1)</x:f>
        <x:v>14</x:v>
      </x:c>
      <x:c r="L10166" s="266" t="n">
        <x:f>SUM(I10166:K10166)</x:f>
        <x:v>40</x:v>
      </x:c>
      <x:c r="M10166" s="267" t="n">
        <x:f>I10166*TOMATO_HOURS*WEEKS*(1+TOMATO_DIM)^I10166+J10166*CARROT_HOURS*WEEKS*(1+CARROT_DIM)^J10166+K10166*MESCLUN_HOURS*WEEKS*(1+MESCLUN_DIM)^K10166</x:f>
        <x:v>6821.945117378018</x:v>
      </x:c>
      <x:c r="N10166" s="267" t="n">
        <x:f>MAX(M10166-FARMER_HOURS,0)/TEMP_HOURS_PER_WORKER</x:f>
        <x:v>4.2374618870680685</x:v>
      </x:c>
      <x:c r="O10166" s="268" t="n">
        <x:f>I10166*TOMATO_PRICE+J10166*CARROT_PRICE+K10166*MESCLUN_PRICE</x:f>
        <x:v>192834</x:v>
      </x:c>
      <x:c r="P10166" s="268" t="n">
        <x:f>I10166*TOMATO_FERTILIZER+J10166*CARROT_FERTILIZER+K10166*MESCLUN_FERTILIZER</x:f>
        <x:v>30360</x:v>
      </x:c>
      <x:c r="Q10166" s="268" t="n">
        <x:f>MIN(M10166,FARMER_HOURS)*FARMER_RATE+MAX(M10166-FARMER_HOURS,0)*TEMP_RATE</x:f>
        <x:v>130936.5471767017</x:v>
      </x:c>
      <x:c r="R10166" s="268" t="n">
        <x:f>O10166-P10166-Q10166-FIXED_COST</x:f>
        <x:v>11537.4528232983</x:v>
      </x:c>
      <x:c r="S10166" s="139" t="str">
        <x:f>IF(AND(L10166&lt;=TOTAL_BED_CAP,N10166&lt;=TEMP_WORKER_CAP),"YES","NO")</x:f>
        <x:v>NO</x:v>
      </x:c>
      <x:c r="T10166" s="139" t="n">
        <x:f>IF(S10166="YES",R10166,-1E+99)</x:f>
        <x:v>-1e+99</x:v>
      </x:c>
    </x:row>
    <x:row r="10167">
      <x:c r="A10167" s="139"/>
      <x:c r="B10167" s="139"/>
      <x:c r="C10167" s="139"/>
      <x:c r="D10167" s="139"/>
      <x:c r="E10167" s="139"/>
      <x:c r="F10167" s="139"/>
      <x:c r="G10167" s="139"/>
      <x:c r="H10167" s="139"/>
      <x:c r="I10167" s="266" t="n">
        <x:f>INT((ROW()-ROW($I$46))/((CARROT_CAP+1)*(MESCLUN_CAP+1)))</x:f>
        <x:v>15</x:v>
      </x:c>
      <x:c r="J10167" s="266" t="n">
        <x:f>MOD(INT((ROW()-ROW($I$46))/(MESCLUN_CAP+1)),CARROT_CAP+1)</x:f>
        <x:v>11</x:v>
      </x:c>
      <x:c r="K10167" s="266" t="n">
        <x:f>MOD(ROW()-ROW($I$46),MESCLUN_CAP+1)</x:f>
        <x:v>15</x:v>
      </x:c>
      <x:c r="L10167" s="266" t="n">
        <x:f>SUM(I10167:K10167)</x:f>
        <x:v>41</x:v>
      </x:c>
      <x:c r="M10167" s="267" t="n">
        <x:f>I10167*TOMATO_HOURS*WEEKS*(1+TOMATO_DIM)^I10167+J10167*CARROT_HOURS*WEEKS*(1+CARROT_DIM)^J10167+K10167*MESCLUN_HOURS*WEEKS*(1+MESCLUN_DIM)^K10167</x:f>
        <x:v>6885.533324254165</x:v>
      </x:c>
      <x:c r="N10167" s="267" t="n">
        <x:f>MAX(M10167-FARMER_HOURS,0)/TEMP_HOURS_PER_WORKER</x:f>
        <x:v>4.281620364065392</x:v>
      </x:c>
      <x:c r="O10167" s="268" t="n">
        <x:f>I10167*TOMATO_PRICE+J10167*CARROT_PRICE+K10167*MESCLUN_PRICE</x:f>
        <x:v>195534</x:v>
      </x:c>
      <x:c r="P10167" s="268" t="n">
        <x:f>I10167*TOMATO_FERTILIZER+J10167*CARROT_FERTILIZER+K10167*MESCLUN_FERTILIZER</x:f>
        <x:v>31240</x:v>
      </x:c>
      <x:c r="Q10167" s="268" t="n">
        <x:f>MIN(M10167,FARMER_HOURS)*FARMER_RATE+MAX(M10167-FARMER_HOURS,0)*TEMP_RATE</x:f>
        <x:v>132040.5091016348</x:v>
      </x:c>
      <x:c r="R10167" s="268" t="n">
        <x:f>O10167-P10167-Q10167-FIXED_COST</x:f>
        <x:v>12253.490898365213</x:v>
      </x:c>
      <x:c r="S10167" s="139" t="str">
        <x:f>IF(AND(L10167&lt;=TOTAL_BED_CAP,N10167&lt;=TEMP_WORKER_CAP),"YES","NO")</x:f>
        <x:v>NO</x:v>
      </x:c>
      <x:c r="T10167" s="139" t="n">
        <x:f>IF(S10167="YES",R10167,-1E+99)</x:f>
        <x:v>-1e+99</x:v>
      </x:c>
    </x:row>
    <x:row r="10168">
      <x:c r="A10168" s="139"/>
      <x:c r="B10168" s="139"/>
      <x:c r="C10168" s="139"/>
      <x:c r="D10168" s="139"/>
      <x:c r="E10168" s="139"/>
      <x:c r="F10168" s="139"/>
      <x:c r="G10168" s="139"/>
      <x:c r="H10168" s="139"/>
      <x:c r="I10168" s="266" t="n">
        <x:f>INT((ROW()-ROW($I$46))/((CARROT_CAP+1)*(MESCLUN_CAP+1)))</x:f>
        <x:v>15</x:v>
      </x:c>
      <x:c r="J10168" s="266" t="n">
        <x:f>MOD(INT((ROW()-ROW($I$46))/(MESCLUN_CAP+1)),CARROT_CAP+1)</x:f>
        <x:v>11</x:v>
      </x:c>
      <x:c r="K10168" s="266" t="n">
        <x:f>MOD(ROW()-ROW($I$46),MESCLUN_CAP+1)</x:f>
        <x:v>16</x:v>
      </x:c>
      <x:c r="L10168" s="266" t="n">
        <x:f>SUM(I10168:K10168)</x:f>
        <x:v>42</x:v>
      </x:c>
      <x:c r="M10168" s="267" t="n">
        <x:f>I10168*TOMATO_HOURS*WEEKS*(1+TOMATO_DIM)^I10168+J10168*CARROT_HOURS*WEEKS*(1+CARROT_DIM)^J10168+K10168*MESCLUN_HOURS*WEEKS*(1+MESCLUN_DIM)^K10168</x:f>
        <x:v>6950.594100131653</x:v>
      </x:c>
      <x:c r="N10168" s="267" t="n">
        <x:f>MAX(M10168-FARMER_HOURS,0)/TEMP_HOURS_PER_WORKER</x:f>
        <x:v>4.326801458424759</x:v>
      </x:c>
      <x:c r="O10168" s="268" t="n">
        <x:f>I10168*TOMATO_PRICE+J10168*CARROT_PRICE+K10168*MESCLUN_PRICE</x:f>
        <x:v>198234</x:v>
      </x:c>
      <x:c r="P10168" s="268" t="n">
        <x:f>I10168*TOMATO_FERTILIZER+J10168*CARROT_FERTILIZER+K10168*MESCLUN_FERTILIZER</x:f>
        <x:v>32120</x:v>
      </x:c>
      <x:c r="Q10168" s="268" t="n">
        <x:f>MIN(M10168,FARMER_HOURS)*FARMER_RATE+MAX(M10168-FARMER_HOURS,0)*TEMP_RATE</x:f>
        <x:v>133170.03646061898</x:v>
      </x:c>
      <x:c r="R10168" s="268" t="n">
        <x:f>O10168-P10168-Q10168-FIXED_COST</x:f>
        <x:v>12943.963539381017</x:v>
      </x:c>
      <x:c r="S10168" s="139" t="str">
        <x:f>IF(AND(L10168&lt;=TOTAL_BED_CAP,N10168&lt;=TEMP_WORKER_CAP),"YES","NO")</x:f>
        <x:v>NO</x:v>
      </x:c>
      <x:c r="T10168" s="139" t="n">
        <x:f>IF(S10168="YES",R10168,-1E+99)</x:f>
        <x:v>-1e+99</x:v>
      </x:c>
    </x:row>
    <x:row r="10169">
      <x:c r="A10169" s="139"/>
      <x:c r="B10169" s="139"/>
      <x:c r="C10169" s="139"/>
      <x:c r="D10169" s="139"/>
      <x:c r="E10169" s="139"/>
      <x:c r="F10169" s="139"/>
      <x:c r="G10169" s="139"/>
      <x:c r="H10169" s="139"/>
      <x:c r="I10169" s="266" t="n">
        <x:f>INT((ROW()-ROW($I$46))/((CARROT_CAP+1)*(MESCLUN_CAP+1)))</x:f>
        <x:v>15</x:v>
      </x:c>
      <x:c r="J10169" s="266" t="n">
        <x:f>MOD(INT((ROW()-ROW($I$46))/(MESCLUN_CAP+1)),CARROT_CAP+1)</x:f>
        <x:v>11</x:v>
      </x:c>
      <x:c r="K10169" s="266" t="n">
        <x:f>MOD(ROW()-ROW($I$46),MESCLUN_CAP+1)</x:f>
        <x:v>17</x:v>
      </x:c>
      <x:c r="L10169" s="266" t="n">
        <x:f>SUM(I10169:K10169)</x:f>
        <x:v>43</x:v>
      </x:c>
      <x:c r="M10169" s="267" t="n">
        <x:f>I10169*TOMATO_HOURS*WEEKS*(1+TOMATO_DIM)^I10169+J10169*CARROT_HOURS*WEEKS*(1+CARROT_DIM)^J10169+K10169*MESCLUN_HOURS*WEEKS*(1+MESCLUN_DIM)^K10169</x:f>
        <x:v>7017.154323578194</x:v>
      </x:c>
      <x:c r="N10169" s="267" t="n">
        <x:f>MAX(M10169-FARMER_HOURS,0)/TEMP_HOURS_PER_WORKER</x:f>
        <x:v>4.37302383581819</x:v>
      </x:c>
      <x:c r="O10169" s="268" t="n">
        <x:f>I10169*TOMATO_PRICE+J10169*CARROT_PRICE+K10169*MESCLUN_PRICE</x:f>
        <x:v>200934</x:v>
      </x:c>
      <x:c r="P10169" s="268" t="n">
        <x:f>I10169*TOMATO_FERTILIZER+J10169*CARROT_FERTILIZER+K10169*MESCLUN_FERTILIZER</x:f>
        <x:v>33000</x:v>
      </x:c>
      <x:c r="Q10169" s="268" t="n">
        <x:f>MIN(M10169,FARMER_HOURS)*FARMER_RATE+MAX(M10169-FARMER_HOURS,0)*TEMP_RATE</x:f>
        <x:v>134325.59589545475</x:v>
      </x:c>
      <x:c r="R10169" s="268" t="n">
        <x:f>O10169-P10169-Q10169-FIXED_COST</x:f>
        <x:v>13608.404104545247</x:v>
      </x:c>
      <x:c r="S10169" s="139" t="str">
        <x:f>IF(AND(L10169&lt;=TOTAL_BED_CAP,N10169&lt;=TEMP_WORKER_CAP),"YES","NO")</x:f>
        <x:v>NO</x:v>
      </x:c>
      <x:c r="T10169" s="139" t="n">
        <x:f>IF(S10169="YES",R10169,-1E+99)</x:f>
        <x:v>-1e+99</x:v>
      </x:c>
    </x:row>
    <x:row r="10170">
      <x:c r="A10170" s="139"/>
      <x:c r="B10170" s="139"/>
      <x:c r="C10170" s="139"/>
      <x:c r="D10170" s="139"/>
      <x:c r="E10170" s="139"/>
      <x:c r="F10170" s="139"/>
      <x:c r="G10170" s="139"/>
      <x:c r="H10170" s="139"/>
      <x:c r="I10170" s="266" t="n">
        <x:f>INT((ROW()-ROW($I$46))/((CARROT_CAP+1)*(MESCLUN_CAP+1)))</x:f>
        <x:v>15</x:v>
      </x:c>
      <x:c r="J10170" s="266" t="n">
        <x:f>MOD(INT((ROW()-ROW($I$46))/(MESCLUN_CAP+1)),CARROT_CAP+1)</x:f>
        <x:v>11</x:v>
      </x:c>
      <x:c r="K10170" s="266" t="n">
        <x:f>MOD(ROW()-ROW($I$46),MESCLUN_CAP+1)</x:f>
        <x:v>18</x:v>
      </x:c>
      <x:c r="L10170" s="266" t="n">
        <x:f>SUM(I10170:K10170)</x:f>
        <x:v>44</x:v>
      </x:c>
      <x:c r="M10170" s="267" t="n">
        <x:f>I10170*TOMATO_HOURS*WEEKS*(1+TOMATO_DIM)^I10170+J10170*CARROT_HOURS*WEEKS*(1+CARROT_DIM)^J10170+K10170*MESCLUN_HOURS*WEEKS*(1+MESCLUN_DIM)^K10170</x:f>
        <x:v>7085.241315036781</x:v>
      </x:c>
      <x:c r="N10170" s="267" t="n">
        <x:f>MAX(M10170-FARMER_HOURS,0)/TEMP_HOURS_PER_WORKER</x:f>
        <x:v>4.420306468775542</x:v>
      </x:c>
      <x:c r="O10170" s="268" t="n">
        <x:f>I10170*TOMATO_PRICE+J10170*CARROT_PRICE+K10170*MESCLUN_PRICE</x:f>
        <x:v>203634</x:v>
      </x:c>
      <x:c r="P10170" s="268" t="n">
        <x:f>I10170*TOMATO_FERTILIZER+J10170*CARROT_FERTILIZER+K10170*MESCLUN_FERTILIZER</x:f>
        <x:v>33880</x:v>
      </x:c>
      <x:c r="Q10170" s="268" t="n">
        <x:f>MIN(M10170,FARMER_HOURS)*FARMER_RATE+MAX(M10170-FARMER_HOURS,0)*TEMP_RATE</x:f>
        <x:v>135507.66171938856</x:v>
      </x:c>
      <x:c r="R10170" s="268" t="n">
        <x:f>O10170-P10170-Q10170-FIXED_COST</x:f>
        <x:v>14246.338280611439</x:v>
      </x:c>
      <x:c r="S10170" s="139" t="str">
        <x:f>IF(AND(L10170&lt;=TOTAL_BED_CAP,N10170&lt;=TEMP_WORKER_CAP),"YES","NO")</x:f>
        <x:v>NO</x:v>
      </x:c>
      <x:c r="T10170" s="139" t="n">
        <x:f>IF(S10170="YES",R10170,-1E+99)</x:f>
        <x:v>-1e+99</x:v>
      </x:c>
    </x:row>
    <x:row r="10171">
      <x:c r="A10171" s="139"/>
      <x:c r="B10171" s="139"/>
      <x:c r="C10171" s="139"/>
      <x:c r="D10171" s="139"/>
      <x:c r="E10171" s="139"/>
      <x:c r="F10171" s="139"/>
      <x:c r="G10171" s="139"/>
      <x:c r="H10171" s="139"/>
      <x:c r="I10171" s="266" t="n">
        <x:f>INT((ROW()-ROW($I$46))/((CARROT_CAP+1)*(MESCLUN_CAP+1)))</x:f>
        <x:v>15</x:v>
      </x:c>
      <x:c r="J10171" s="266" t="n">
        <x:f>MOD(INT((ROW()-ROW($I$46))/(MESCLUN_CAP+1)),CARROT_CAP+1)</x:f>
        <x:v>11</x:v>
      </x:c>
      <x:c r="K10171" s="266" t="n">
        <x:f>MOD(ROW()-ROW($I$46),MESCLUN_CAP+1)</x:f>
        <x:v>19</x:v>
      </x:c>
      <x:c r="L10171" s="266" t="n">
        <x:f>SUM(I10171:K10171)</x:f>
        <x:v>45</x:v>
      </x:c>
      <x:c r="M10171" s="267" t="n">
        <x:f>I10171*TOMATO_HOURS*WEEKS*(1+TOMATO_DIM)^I10171+J10171*CARROT_HOURS*WEEKS*(1+CARROT_DIM)^J10171+K10171*MESCLUN_HOURS*WEEKS*(1+MESCLUN_DIM)^K10171</x:f>
        <x:v>7154.882843672804</x:v>
      </x:c>
      <x:c r="N10171" s="267" t="n">
        <x:f>MAX(M10171-FARMER_HOURS,0)/TEMP_HOURS_PER_WORKER</x:f>
        <x:v>4.4686686414394465</x:v>
      </x:c>
      <x:c r="O10171" s="268" t="n">
        <x:f>I10171*TOMATO_PRICE+J10171*CARROT_PRICE+K10171*MESCLUN_PRICE</x:f>
        <x:v>206334</x:v>
      </x:c>
      <x:c r="P10171" s="268" t="n">
        <x:f>I10171*TOMATO_FERTILIZER+J10171*CARROT_FERTILIZER+K10171*MESCLUN_FERTILIZER</x:f>
        <x:v>34760</x:v>
      </x:c>
      <x:c r="Q10171" s="268" t="n">
        <x:f>MIN(M10171,FARMER_HOURS)*FARMER_RATE+MAX(M10171-FARMER_HOURS,0)*TEMP_RATE</x:f>
        <x:v>136716.71603598617</x:v>
      </x:c>
      <x:c r="R10171" s="268" t="n">
        <x:f>O10171-P10171-Q10171-FIXED_COST</x:f>
        <x:v>14857.283964013826</x:v>
      </x:c>
      <x:c r="S10171" s="139" t="str">
        <x:f>IF(AND(L10171&lt;=TOTAL_BED_CAP,N10171&lt;=TEMP_WORKER_CAP),"YES","NO")</x:f>
        <x:v>NO</x:v>
      </x:c>
      <x:c r="T10171" s="139" t="n">
        <x:f>IF(S10171="YES",R10171,-1E+99)</x:f>
        <x:v>-1e+99</x:v>
      </x:c>
    </x:row>
    <x:row r="10172">
      <x:c r="A10172" s="139"/>
      <x:c r="B10172" s="139"/>
      <x:c r="C10172" s="139"/>
      <x:c r="D10172" s="139"/>
      <x:c r="E10172" s="139"/>
      <x:c r="F10172" s="139"/>
      <x:c r="G10172" s="139"/>
      <x:c r="H10172" s="139"/>
      <x:c r="I10172" s="266" t="n">
        <x:f>INT((ROW()-ROW($I$46))/((CARROT_CAP+1)*(MESCLUN_CAP+1)))</x:f>
        <x:v>15</x:v>
      </x:c>
      <x:c r="J10172" s="266" t="n">
        <x:f>MOD(INT((ROW()-ROW($I$46))/(MESCLUN_CAP+1)),CARROT_CAP+1)</x:f>
        <x:v>11</x:v>
      </x:c>
      <x:c r="K10172" s="266" t="n">
        <x:f>MOD(ROW()-ROW($I$46),MESCLUN_CAP+1)</x:f>
        <x:v>20</x:v>
      </x:c>
      <x:c r="L10172" s="266" t="n">
        <x:f>SUM(I10172:K10172)</x:f>
        <x:v>46</x:v>
      </x:c>
      <x:c r="M10172" s="267" t="n">
        <x:f>I10172*TOMATO_HOURS*WEEKS*(1+TOMATO_DIM)^I10172+J10172*CARROT_HOURS*WEEKS*(1+CARROT_DIM)^J10172+K10172*MESCLUN_HOURS*WEEKS*(1+MESCLUN_DIM)^K10172</x:f>
        <x:v>7226.10713432328</x:v>
      </x:c>
      <x:c r="N10172" s="267" t="n">
        <x:f>MAX(M10172-FARMER_HOURS,0)/TEMP_HOURS_PER_WORKER</x:f>
        <x:v>4.518129954391166</x:v>
      </x:c>
      <x:c r="O10172" s="268" t="n">
        <x:f>I10172*TOMATO_PRICE+J10172*CARROT_PRICE+K10172*MESCLUN_PRICE</x:f>
        <x:v>209034</x:v>
      </x:c>
      <x:c r="P10172" s="268" t="n">
        <x:f>I10172*TOMATO_FERTILIZER+J10172*CARROT_FERTILIZER+K10172*MESCLUN_FERTILIZER</x:f>
        <x:v>35640</x:v>
      </x:c>
      <x:c r="Q10172" s="268" t="n">
        <x:f>MIN(M10172,FARMER_HOURS)*FARMER_RATE+MAX(M10172-FARMER_HOURS,0)*TEMP_RATE</x:f>
        <x:v>137953.24885977915</x:v>
      </x:c>
      <x:c r="R10172" s="268" t="n">
        <x:f>O10172-P10172-Q10172-FIXED_COST</x:f>
        <x:v>15440.751140220847</x:v>
      </x:c>
      <x:c r="S10172" s="139" t="str">
        <x:f>IF(AND(L10172&lt;=TOTAL_BED_CAP,N10172&lt;=TEMP_WORKER_CAP),"YES","NO")</x:f>
        <x:v>NO</x:v>
      </x:c>
      <x:c r="T10172" s="139" t="n">
        <x:f>IF(S10172="YES",R10172,-1E+99)</x:f>
        <x:v>-1e+99</x:v>
      </x:c>
    </x:row>
    <x:row r="10173">
      <x:c r="A10173" s="139"/>
      <x:c r="B10173" s="139"/>
      <x:c r="C10173" s="139"/>
      <x:c r="D10173" s="139"/>
      <x:c r="E10173" s="139"/>
      <x:c r="F10173" s="139"/>
      <x:c r="G10173" s="139"/>
      <x:c r="H10173" s="139"/>
      <x:c r="I10173" s="266" t="n">
        <x:f>INT((ROW()-ROW($I$46))/((CARROT_CAP+1)*(MESCLUN_CAP+1)))</x:f>
        <x:v>15</x:v>
      </x:c>
      <x:c r="J10173" s="266" t="n">
        <x:f>MOD(INT((ROW()-ROW($I$46))/(MESCLUN_CAP+1)),CARROT_CAP+1)</x:f>
        <x:v>11</x:v>
      </x:c>
      <x:c r="K10173" s="266" t="n">
        <x:f>MOD(ROW()-ROW($I$46),MESCLUN_CAP+1)</x:f>
        <x:v>21</x:v>
      </x:c>
      <x:c r="L10173" s="266" t="n">
        <x:f>SUM(I10173:K10173)</x:f>
        <x:v>47</x:v>
      </x:c>
      <x:c r="M10173" s="267" t="n">
        <x:f>I10173*TOMATO_HOURS*WEEKS*(1+TOMATO_DIM)^I10173+J10173*CARROT_HOURS*WEEKS*(1+CARROT_DIM)^J10173+K10173*MESCLUN_HOURS*WEEKS*(1+MESCLUN_DIM)^K10173</x:f>
        <x:v>7298.942874549724</x:v>
      </x:c>
      <x:c r="N10173" s="267" t="n">
        <x:f>MAX(M10173-FARMER_HOURS,0)/TEMP_HOURS_PER_WORKER</x:f>
        <x:v>4.56871032954842</x:v>
      </x:c>
      <x:c r="O10173" s="268" t="n">
        <x:f>I10173*TOMATO_PRICE+J10173*CARROT_PRICE+K10173*MESCLUN_PRICE</x:f>
        <x:v>211734</x:v>
      </x:c>
      <x:c r="P10173" s="268" t="n">
        <x:f>I10173*TOMATO_FERTILIZER+J10173*CARROT_FERTILIZER+K10173*MESCLUN_FERTILIZER</x:f>
        <x:v>36520</x:v>
      </x:c>
      <x:c r="Q10173" s="268" t="n">
        <x:f>MIN(M10173,FARMER_HOURS)*FARMER_RATE+MAX(M10173-FARMER_HOURS,0)*TEMP_RATE</x:f>
        <x:v>139217.7582387105</x:v>
      </x:c>
      <x:c r="R10173" s="268" t="n">
        <x:f>O10173-P10173-Q10173-FIXED_COST</x:f>
        <x:v>15996.241761289508</x:v>
      </x:c>
      <x:c r="S10173" s="139" t="str">
        <x:f>IF(AND(L10173&lt;=TOTAL_BED_CAP,N10173&lt;=TEMP_WORKER_CAP),"YES","NO")</x:f>
        <x:v>NO</x:v>
      </x:c>
      <x:c r="T10173" s="139" t="n">
        <x:f>IF(S10173="YES",R10173,-1E+99)</x:f>
        <x:v>-1e+99</x:v>
      </x:c>
    </x:row>
    <x:row r="10174">
      <x:c r="A10174" s="139"/>
      <x:c r="B10174" s="139"/>
      <x:c r="C10174" s="139"/>
      <x:c r="D10174" s="139"/>
      <x:c r="E10174" s="139"/>
      <x:c r="F10174" s="139"/>
      <x:c r="G10174" s="139"/>
      <x:c r="H10174" s="139"/>
      <x:c r="I10174" s="266" t="n">
        <x:f>INT((ROW()-ROW($I$46))/((CARROT_CAP+1)*(MESCLUN_CAP+1)))</x:f>
        <x:v>15</x:v>
      </x:c>
      <x:c r="J10174" s="266" t="n">
        <x:f>MOD(INT((ROW()-ROW($I$46))/(MESCLUN_CAP+1)),CARROT_CAP+1)</x:f>
        <x:v>11</x:v>
      </x:c>
      <x:c r="K10174" s="266" t="n">
        <x:f>MOD(ROW()-ROW($I$46),MESCLUN_CAP+1)</x:f>
        <x:v>22</x:v>
      </x:c>
      <x:c r="L10174" s="266" t="n">
        <x:f>SUM(I10174:K10174)</x:f>
        <x:v>48</x:v>
      </x:c>
      <x:c r="M10174" s="267" t="n">
        <x:f>I10174*TOMATO_HOURS*WEEKS*(1+TOMATO_DIM)^I10174+J10174*CARROT_HOURS*WEEKS*(1+CARROT_DIM)^J10174+K10174*MESCLUN_HOURS*WEEKS*(1+MESCLUN_DIM)^K10174</x:f>
        <x:v>7373.41922179612</x:v>
      </x:c>
      <x:c r="N10174" s="267" t="n">
        <x:f>MAX(M10174-FARMER_HOURS,0)/TEMP_HOURS_PER_WORKER</x:f>
        <x:v>4.620430015136194</x:v>
      </x:c>
      <x:c r="O10174" s="268" t="n">
        <x:f>I10174*TOMATO_PRICE+J10174*CARROT_PRICE+K10174*MESCLUN_PRICE</x:f>
        <x:v>214434</x:v>
      </x:c>
      <x:c r="P10174" s="268" t="n">
        <x:f>I10174*TOMATO_FERTILIZER+J10174*CARROT_FERTILIZER+K10174*MESCLUN_FERTILIZER</x:f>
        <x:v>37400</x:v>
      </x:c>
      <x:c r="Q10174" s="268" t="n">
        <x:f>MIN(M10174,FARMER_HOURS)*FARMER_RATE+MAX(M10174-FARMER_HOURS,0)*TEMP_RATE</x:f>
        <x:v>140510.75037840486</x:v>
      </x:c>
      <x:c r="R10174" s="268" t="n">
        <x:f>O10174-P10174-Q10174-FIXED_COST</x:f>
        <x:v>16523.24962159514</x:v>
      </x:c>
      <x:c r="S10174" s="139" t="str">
        <x:f>IF(AND(L10174&lt;=TOTAL_BED_CAP,N10174&lt;=TEMP_WORKER_CAP),"YES","NO")</x:f>
        <x:v>NO</x:v>
      </x:c>
      <x:c r="T10174" s="139" t="n">
        <x:f>IF(S10174="YES",R10174,-1E+99)</x:f>
        <x:v>-1e+99</x:v>
      </x:c>
    </x:row>
    <x:row r="10175">
      <x:c r="A10175" s="139"/>
      <x:c r="B10175" s="139"/>
      <x:c r="C10175" s="139"/>
      <x:c r="D10175" s="139"/>
      <x:c r="E10175" s="139"/>
      <x:c r="F10175" s="139"/>
      <x:c r="G10175" s="139"/>
      <x:c r="H10175" s="139"/>
      <x:c r="I10175" s="266" t="n">
        <x:f>INT((ROW()-ROW($I$46))/((CARROT_CAP+1)*(MESCLUN_CAP+1)))</x:f>
        <x:v>15</x:v>
      </x:c>
      <x:c r="J10175" s="266" t="n">
        <x:f>MOD(INT((ROW()-ROW($I$46))/(MESCLUN_CAP+1)),CARROT_CAP+1)</x:f>
        <x:v>11</x:v>
      </x:c>
      <x:c r="K10175" s="266" t="n">
        <x:f>MOD(ROW()-ROW($I$46),MESCLUN_CAP+1)</x:f>
        <x:v>23</x:v>
      </x:c>
      <x:c r="L10175" s="266" t="n">
        <x:f>SUM(I10175:K10175)</x:f>
        <x:v>49</x:v>
      </x:c>
      <x:c r="M10175" s="267" t="n">
        <x:f>I10175*TOMATO_HOURS*WEEKS*(1+TOMATO_DIM)^I10175+J10175*CARROT_HOURS*WEEKS*(1+CARROT_DIM)^J10175+K10175*MESCLUN_HOURS*WEEKS*(1+MESCLUN_DIM)^K10175</x:f>
        <x:v>7449.565810653557</x:v>
      </x:c>
      <x:c r="N10175" s="267" t="n">
        <x:f>MAX(M10175-FARMER_HOURS,0)/TEMP_HOURS_PER_WORKER</x:f>
        <x:v>4.673309590731637</x:v>
      </x:c>
      <x:c r="O10175" s="268" t="n">
        <x:f>I10175*TOMATO_PRICE+J10175*CARROT_PRICE+K10175*MESCLUN_PRICE</x:f>
        <x:v>217134</x:v>
      </x:c>
      <x:c r="P10175" s="268" t="n">
        <x:f>I10175*TOMATO_FERTILIZER+J10175*CARROT_FERTILIZER+K10175*MESCLUN_FERTILIZER</x:f>
        <x:v>38280</x:v>
      </x:c>
      <x:c r="Q10175" s="268" t="n">
        <x:f>MIN(M10175,FARMER_HOURS)*FARMER_RATE+MAX(M10175-FARMER_HOURS,0)*TEMP_RATE</x:f>
        <x:v>141832.7397682909</x:v>
      </x:c>
      <x:c r="R10175" s="268" t="n">
        <x:f>O10175-P10175-Q10175-FIXED_COST</x:f>
        <x:v>17021.260231709108</x:v>
      </x:c>
      <x:c r="S10175" s="139" t="str">
        <x:f>IF(AND(L10175&lt;=TOTAL_BED_CAP,N10175&lt;=TEMP_WORKER_CAP),"YES","NO")</x:f>
        <x:v>NO</x:v>
      </x:c>
      <x:c r="T10175" s="139" t="n">
        <x:f>IF(S10175="YES",R10175,-1E+99)</x:f>
        <x:v>-1e+99</x:v>
      </x:c>
    </x:row>
    <x:row r="10176">
      <x:c r="A10176" s="139"/>
      <x:c r="B10176" s="139"/>
      <x:c r="C10176" s="139"/>
      <x:c r="D10176" s="139"/>
      <x:c r="E10176" s="139"/>
      <x:c r="F10176" s="139"/>
      <x:c r="G10176" s="139"/>
      <x:c r="H10176" s="139"/>
      <x:c r="I10176" s="266" t="n">
        <x:f>INT((ROW()-ROW($I$46))/((CARROT_CAP+1)*(MESCLUN_CAP+1)))</x:f>
        <x:v>15</x:v>
      </x:c>
      <x:c r="J10176" s="266" t="n">
        <x:f>MOD(INT((ROW()-ROW($I$46))/(MESCLUN_CAP+1)),CARROT_CAP+1)</x:f>
        <x:v>11</x:v>
      </x:c>
      <x:c r="K10176" s="266" t="n">
        <x:f>MOD(ROW()-ROW($I$46),MESCLUN_CAP+1)</x:f>
        <x:v>24</x:v>
      </x:c>
      <x:c r="L10176" s="266" t="n">
        <x:f>SUM(I10176:K10176)</x:f>
        <x:v>50</x:v>
      </x:c>
      <x:c r="M10176" s="267" t="n">
        <x:f>I10176*TOMATO_HOURS*WEEKS*(1+TOMATO_DIM)^I10176+J10176*CARROT_HOURS*WEEKS*(1+CARROT_DIM)^J10176+K10176*MESCLUN_HOURS*WEEKS*(1+MESCLUN_DIM)^K10176</x:f>
        <x:v>7527.412760233052</x:v>
      </x:c>
      <x:c r="N10176" s="267" t="n">
        <x:f>MAX(M10176-FARMER_HOURS,0)/TEMP_HOURS_PER_WORKER</x:f>
        <x:v>4.727369972384063</x:v>
      </x:c>
      <x:c r="O10176" s="268" t="n">
        <x:f>I10176*TOMATO_PRICE+J10176*CARROT_PRICE+K10176*MESCLUN_PRICE</x:f>
        <x:v>219834</x:v>
      </x:c>
      <x:c r="P10176" s="268" t="n">
        <x:f>I10176*TOMATO_FERTILIZER+J10176*CARROT_FERTILIZER+K10176*MESCLUN_FERTILIZER</x:f>
        <x:v>39160</x:v>
      </x:c>
      <x:c r="Q10176" s="268" t="n">
        <x:f>MIN(M10176,FARMER_HOURS)*FARMER_RATE+MAX(M10176-FARMER_HOURS,0)*TEMP_RATE</x:f>
        <x:v>143184.2493096016</x:v>
      </x:c>
      <x:c r="R10176" s="268" t="n">
        <x:f>O10176-P10176-Q10176-FIXED_COST</x:f>
        <x:v>17489.75069039839</x:v>
      </x:c>
      <x:c r="S10176" s="139" t="str">
        <x:f>IF(AND(L10176&lt;=TOTAL_BED_CAP,N10176&lt;=TEMP_WORKER_CAP),"YES","NO")</x:f>
        <x:v>NO</x:v>
      </x:c>
      <x:c r="T10176" s="139" t="n">
        <x:f>IF(S10176="YES",R10176,-1E+99)</x:f>
        <x:v>-1e+99</x:v>
      </x:c>
    </x:row>
    <x:row r="10177">
      <x:c r="A10177" s="139"/>
      <x:c r="B10177" s="139"/>
      <x:c r="C10177" s="139"/>
      <x:c r="D10177" s="139"/>
      <x:c r="E10177" s="139"/>
      <x:c r="F10177" s="139"/>
      <x:c r="G10177" s="139"/>
      <x:c r="H10177" s="139"/>
      <x:c r="I10177" s="266" t="n">
        <x:f>INT((ROW()-ROW($I$46))/((CARROT_CAP+1)*(MESCLUN_CAP+1)))</x:f>
        <x:v>15</x:v>
      </x:c>
      <x:c r="J10177" s="266" t="n">
        <x:f>MOD(INT((ROW()-ROW($I$46))/(MESCLUN_CAP+1)),CARROT_CAP+1)</x:f>
        <x:v>11</x:v>
      </x:c>
      <x:c r="K10177" s="266" t="n">
        <x:f>MOD(ROW()-ROW($I$46),MESCLUN_CAP+1)</x:f>
        <x:v>25</x:v>
      </x:c>
      <x:c r="L10177" s="266" t="n">
        <x:f>SUM(I10177:K10177)</x:f>
        <x:v>51</x:v>
      </x:c>
      <x:c r="M10177" s="267" t="n">
        <x:f>I10177*TOMATO_HOURS*WEEKS*(1+TOMATO_DIM)^I10177+J10177*CARROT_HOURS*WEEKS*(1+CARROT_DIM)^J10177+K10177*MESCLUN_HOURS*WEEKS*(1+MESCLUN_DIM)^K10177</x:f>
        <x:v>7606.99068164815</x:v>
      </x:c>
      <x:c r="N10177" s="267" t="n">
        <x:f>MAX(M10177-FARMER_HOURS,0)/TEMP_HOURS_PER_WORKER</x:f>
        <x:v>4.782632417811215</x:v>
      </x:c>
      <x:c r="O10177" s="268" t="n">
        <x:f>I10177*TOMATO_PRICE+J10177*CARROT_PRICE+K10177*MESCLUN_PRICE</x:f>
        <x:v>222534</x:v>
      </x:c>
      <x:c r="P10177" s="268" t="n">
        <x:f>I10177*TOMATO_FERTILIZER+J10177*CARROT_FERTILIZER+K10177*MESCLUN_FERTILIZER</x:f>
        <x:v>40040</x:v>
      </x:c>
      <x:c r="Q10177" s="268" t="n">
        <x:f>MIN(M10177,FARMER_HOURS)*FARMER_RATE+MAX(M10177-FARMER_HOURS,0)*TEMP_RATE</x:f>
        <x:v>144565.8104452804</x:v>
      </x:c>
      <x:c r="R10177" s="268" t="n">
        <x:f>O10177-P10177-Q10177-FIXED_COST</x:f>
        <x:v>17928.189554719604</x:v>
      </x:c>
      <x:c r="S10177" s="139" t="str">
        <x:f>IF(AND(L10177&lt;=TOTAL_BED_CAP,N10177&lt;=TEMP_WORKER_CAP),"YES","NO")</x:f>
        <x:v>NO</x:v>
      </x:c>
      <x:c r="T10177" s="139" t="n">
        <x:f>IF(S10177="YES",R10177,-1E+99)</x:f>
        <x:v>-1e+99</x:v>
      </x:c>
    </x:row>
    <x:row r="10178">
      <x:c r="A10178" s="139"/>
      <x:c r="B10178" s="139"/>
      <x:c r="C10178" s="139"/>
      <x:c r="D10178" s="139"/>
      <x:c r="E10178" s="139"/>
      <x:c r="F10178" s="139"/>
      <x:c r="G10178" s="139"/>
      <x:c r="H10178" s="139"/>
      <x:c r="I10178" s="266" t="n">
        <x:f>INT((ROW()-ROW($I$46))/((CARROT_CAP+1)*(MESCLUN_CAP+1)))</x:f>
        <x:v>15</x:v>
      </x:c>
      <x:c r="J10178" s="266" t="n">
        <x:f>MOD(INT((ROW()-ROW($I$46))/(MESCLUN_CAP+1)),CARROT_CAP+1)</x:f>
        <x:v>11</x:v>
      </x:c>
      <x:c r="K10178" s="266" t="n">
        <x:f>MOD(ROW()-ROW($I$46),MESCLUN_CAP+1)</x:f>
        <x:v>26</x:v>
      </x:c>
      <x:c r="L10178" s="266" t="n">
        <x:f>SUM(I10178:K10178)</x:f>
        <x:v>52</x:v>
      </x:c>
      <x:c r="M10178" s="267" t="n">
        <x:f>I10178*TOMATO_HOURS*WEEKS*(1+TOMATO_DIM)^I10178+J10178*CARROT_HOURS*WEEKS*(1+CARROT_DIM)^J10178+K10178*MESCLUN_HOURS*WEEKS*(1+MESCLUN_DIM)^K10178</x:f>
        <x:v>7688.330685608867</x:v>
      </x:c>
      <x:c r="N10178" s="267" t="n">
        <x:f>MAX(M10178-FARMER_HOURS,0)/TEMP_HOURS_PER_WORKER</x:f>
        <x:v>4.839118531672824</x:v>
      </x:c>
      <x:c r="O10178" s="268" t="n">
        <x:f>I10178*TOMATO_PRICE+J10178*CARROT_PRICE+K10178*MESCLUN_PRICE</x:f>
        <x:v>225234</x:v>
      </x:c>
      <x:c r="P10178" s="268" t="n">
        <x:f>I10178*TOMATO_FERTILIZER+J10178*CARROT_FERTILIZER+K10178*MESCLUN_FERTILIZER</x:f>
        <x:v>40920</x:v>
      </x:c>
      <x:c r="Q10178" s="268" t="n">
        <x:f>MIN(M10178,FARMER_HOURS)*FARMER_RATE+MAX(M10178-FARMER_HOURS,0)*TEMP_RATE</x:f>
        <x:v>145977.9632918206</x:v>
      </x:c>
      <x:c r="R10178" s="268" t="n">
        <x:f>O10178-P10178-Q10178-FIXED_COST</x:f>
        <x:v>18336.036708179396</x:v>
      </x:c>
      <x:c r="S10178" s="139" t="str">
        <x:f>IF(AND(L10178&lt;=TOTAL_BED_CAP,N10178&lt;=TEMP_WORKER_CAP),"YES","NO")</x:f>
        <x:v>NO</x:v>
      </x:c>
      <x:c r="T10178" s="139" t="n">
        <x:f>IF(S10178="YES",R10178,-1E+99)</x:f>
        <x:v>-1e+99</x:v>
      </x:c>
    </x:row>
    <x:row r="10179">
      <x:c r="A10179" s="139"/>
      <x:c r="B10179" s="139"/>
      <x:c r="C10179" s="139"/>
      <x:c r="D10179" s="139"/>
      <x:c r="E10179" s="139"/>
      <x:c r="F10179" s="139"/>
      <x:c r="G10179" s="139"/>
      <x:c r="H10179" s="139"/>
      <x:c r="I10179" s="266" t="n">
        <x:f>INT((ROW()-ROW($I$46))/((CARROT_CAP+1)*(MESCLUN_CAP+1)))</x:f>
        <x:v>15</x:v>
      </x:c>
      <x:c r="J10179" s="266" t="n">
        <x:f>MOD(INT((ROW()-ROW($I$46))/(MESCLUN_CAP+1)),CARROT_CAP+1)</x:f>
        <x:v>11</x:v>
      </x:c>
      <x:c r="K10179" s="266" t="n">
        <x:f>MOD(ROW()-ROW($I$46),MESCLUN_CAP+1)</x:f>
        <x:v>27</x:v>
      </x:c>
      <x:c r="L10179" s="266" t="n">
        <x:f>SUM(I10179:K10179)</x:f>
        <x:v>53</x:v>
      </x:c>
      <x:c r="M10179" s="267" t="n">
        <x:f>I10179*TOMATO_HOURS*WEEKS*(1+TOMATO_DIM)^I10179+J10179*CARROT_HOURS*WEEKS*(1+CARROT_DIM)^J10179+K10179*MESCLUN_HOURS*WEEKS*(1+MESCLUN_DIM)^K10179</x:f>
        <x:v>7771.464390128624</x:v>
      </x:c>
      <x:c r="N10179" s="267" t="n">
        <x:f>MAX(M10179-FARMER_HOURS,0)/TEMP_HOURS_PER_WORKER</x:f>
        <x:v>4.896850270922656</x:v>
      </x:c>
      <x:c r="O10179" s="268" t="n">
        <x:f>I10179*TOMATO_PRICE+J10179*CARROT_PRICE+K10179*MESCLUN_PRICE</x:f>
        <x:v>227934</x:v>
      </x:c>
      <x:c r="P10179" s="268" t="n">
        <x:f>I10179*TOMATO_FERTILIZER+J10179*CARROT_FERTILIZER+K10179*MESCLUN_FERTILIZER</x:f>
        <x:v>41800</x:v>
      </x:c>
      <x:c r="Q10179" s="268" t="n">
        <x:f>MIN(M10179,FARMER_HOURS)*FARMER_RATE+MAX(M10179-FARMER_HOURS,0)*TEMP_RATE</x:f>
        <x:v>147421.25677306636</x:v>
      </x:c>
      <x:c r="R10179" s="268" t="n">
        <x:f>O10179-P10179-Q10179-FIXED_COST</x:f>
        <x:v>18712.743226933642</x:v>
      </x:c>
      <x:c r="S10179" s="139" t="str">
        <x:f>IF(AND(L10179&lt;=TOTAL_BED_CAP,N10179&lt;=TEMP_WORKER_CAP),"YES","NO")</x:f>
        <x:v>NO</x:v>
      </x:c>
      <x:c r="T10179" s="139" t="n">
        <x:f>IF(S10179="YES",R10179,-1E+99)</x:f>
        <x:v>-1e+99</x:v>
      </x:c>
    </x:row>
    <x:row r="10180">
      <x:c r="A10180" s="139"/>
      <x:c r="B10180" s="139"/>
      <x:c r="C10180" s="139"/>
      <x:c r="D10180" s="139"/>
      <x:c r="E10180" s="139"/>
      <x:c r="F10180" s="139"/>
      <x:c r="G10180" s="139"/>
      <x:c r="H10180" s="139"/>
      <x:c r="I10180" s="266" t="n">
        <x:f>INT((ROW()-ROW($I$46))/((CARROT_CAP+1)*(MESCLUN_CAP+1)))</x:f>
        <x:v>15</x:v>
      </x:c>
      <x:c r="J10180" s="266" t="n">
        <x:f>MOD(INT((ROW()-ROW($I$46))/(MESCLUN_CAP+1)),CARROT_CAP+1)</x:f>
        <x:v>11</x:v>
      </x:c>
      <x:c r="K10180" s="266" t="n">
        <x:f>MOD(ROW()-ROW($I$46),MESCLUN_CAP+1)</x:f>
        <x:v>28</x:v>
      </x:c>
      <x:c r="L10180" s="266" t="n">
        <x:f>SUM(I10180:K10180)</x:f>
        <x:v>54</x:v>
      </x:c>
      <x:c r="M10180" s="267" t="n">
        <x:f>I10180*TOMATO_HOURS*WEEKS*(1+TOMATO_DIM)^I10180+J10180*CARROT_HOURS*WEEKS*(1+CARROT_DIM)^J10180+K10180*MESCLUN_HOURS*WEEKS*(1+MESCLUN_DIM)^K10180</x:f>
        <x:v>7856.423928345777</x:v>
      </x:c>
      <x:c r="N10180" s="267" t="n">
        <x:f>MAX(M10180-FARMER_HOURS,0)/TEMP_HOURS_PER_WORKER</x:f>
        <x:v>4.955849950240123</x:v>
      </x:c>
      <x:c r="O10180" s="268" t="n">
        <x:f>I10180*TOMATO_PRICE+J10180*CARROT_PRICE+K10180*MESCLUN_PRICE</x:f>
        <x:v>230634</x:v>
      </x:c>
      <x:c r="P10180" s="268" t="n">
        <x:f>I10180*TOMATO_FERTILIZER+J10180*CARROT_FERTILIZER+K10180*MESCLUN_FERTILIZER</x:f>
        <x:v>42680</x:v>
      </x:c>
      <x:c r="Q10180" s="268" t="n">
        <x:f>MIN(M10180,FARMER_HOURS)*FARMER_RATE+MAX(M10180-FARMER_HOURS,0)*TEMP_RATE</x:f>
        <x:v>148896.24875600307</x:v>
      </x:c>
      <x:c r="R10180" s="268" t="n">
        <x:f>O10180-P10180-Q10180-FIXED_COST</x:f>
        <x:v>19057.75124399693</x:v>
      </x:c>
      <x:c r="S10180" s="139" t="str">
        <x:f>IF(AND(L10180&lt;=TOTAL_BED_CAP,N10180&lt;=TEMP_WORKER_CAP),"YES","NO")</x:f>
        <x:v>NO</x:v>
      </x:c>
      <x:c r="T10180" s="139" t="n">
        <x:f>IF(S10180="YES",R10180,-1E+99)</x:f>
        <x:v>-1e+99</x:v>
      </x:c>
    </x:row>
    <x:row r="10181">
      <x:c r="A10181" s="139"/>
      <x:c r="B10181" s="139"/>
      <x:c r="C10181" s="139"/>
      <x:c r="D10181" s="139"/>
      <x:c r="E10181" s="139"/>
      <x:c r="F10181" s="139"/>
      <x:c r="G10181" s="139"/>
      <x:c r="H10181" s="139"/>
      <x:c r="I10181" s="266" t="n">
        <x:f>INT((ROW()-ROW($I$46))/((CARROT_CAP+1)*(MESCLUN_CAP+1)))</x:f>
        <x:v>15</x:v>
      </x:c>
      <x:c r="J10181" s="266" t="n">
        <x:f>MOD(INT((ROW()-ROW($I$46))/(MESCLUN_CAP+1)),CARROT_CAP+1)</x:f>
        <x:v>11</x:v>
      </x:c>
      <x:c r="K10181" s="266" t="n">
        <x:f>MOD(ROW()-ROW($I$46),MESCLUN_CAP+1)</x:f>
        <x:v>29</x:v>
      </x:c>
      <x:c r="L10181" s="266" t="n">
        <x:f>SUM(I10181:K10181)</x:f>
        <x:v>55</x:v>
      </x:c>
      <x:c r="M10181" s="267" t="n">
        <x:f>I10181*TOMATO_HOURS*WEEKS*(1+TOMATO_DIM)^I10181+J10181*CARROT_HOURS*WEEKS*(1+CARROT_DIM)^J10181+K10181*MESCLUN_HOURS*WEEKS*(1+MESCLUN_DIM)^K10181</x:f>
        <x:v>7943.24195646143</x:v>
      </x:c>
      <x:c r="N10181" s="267" t="n">
        <x:f>MAX(M10181-FARMER_HOURS,0)/TEMP_HOURS_PER_WORKER</x:f>
        <x:v>5.01614024754266</x:v>
      </x:c>
      <x:c r="O10181" s="268" t="n">
        <x:f>I10181*TOMATO_PRICE+J10181*CARROT_PRICE+K10181*MESCLUN_PRICE</x:f>
        <x:v>233334</x:v>
      </x:c>
      <x:c r="P10181" s="268" t="n">
        <x:f>I10181*TOMATO_FERTILIZER+J10181*CARROT_FERTILIZER+K10181*MESCLUN_FERTILIZER</x:f>
        <x:v>43560</x:v>
      </x:c>
      <x:c r="Q10181" s="268" t="n">
        <x:f>MIN(M10181,FARMER_HOURS)*FARMER_RATE+MAX(M10181-FARMER_HOURS,0)*TEMP_RATE</x:f>
        <x:v>150403.5061885665</x:v>
      </x:c>
      <x:c r="R10181" s="268" t="n">
        <x:f>O10181-P10181-Q10181-FIXED_COST</x:f>
        <x:v>19370.493811433495</x:v>
      </x:c>
      <x:c r="S10181" s="139" t="str">
        <x:f>IF(AND(L10181&lt;=TOTAL_BED_CAP,N10181&lt;=TEMP_WORKER_CAP),"YES","NO")</x:f>
        <x:v>NO</x:v>
      </x:c>
      <x:c r="T10181" s="139" t="n">
        <x:f>IF(S10181="YES",R10181,-1E+99)</x:f>
        <x:v>-1e+99</x:v>
      </x:c>
    </x:row>
    <x:row r="10182">
      <x:c r="A10182" s="139"/>
      <x:c r="B10182" s="139"/>
      <x:c r="C10182" s="139"/>
      <x:c r="D10182" s="139"/>
      <x:c r="E10182" s="139"/>
      <x:c r="F10182" s="139"/>
      <x:c r="G10182" s="139"/>
      <x:c r="H10182" s="139"/>
      <x:c r="I10182" s="266" t="n">
        <x:f>INT((ROW()-ROW($I$46))/((CARROT_CAP+1)*(MESCLUN_CAP+1)))</x:f>
        <x:v>15</x:v>
      </x:c>
      <x:c r="J10182" s="266" t="n">
        <x:f>MOD(INT((ROW()-ROW($I$46))/(MESCLUN_CAP+1)),CARROT_CAP+1)</x:f>
        <x:v>11</x:v>
      </x:c>
      <x:c r="K10182" s="266" t="n">
        <x:f>MOD(ROW()-ROW($I$46),MESCLUN_CAP+1)</x:f>
        <x:v>30</x:v>
      </x:c>
      <x:c r="L10182" s="266" t="n">
        <x:f>SUM(I10182:K10182)</x:f>
        <x:v>56</x:v>
      </x:c>
      <x:c r="M10182" s="267" t="n">
        <x:f>I10182*TOMATO_HOURS*WEEKS*(1+TOMATO_DIM)^I10182+J10182*CARROT_HOURS*WEEKS*(1+CARROT_DIM)^J10182+K10182*MESCLUN_HOURS*WEEKS*(1+MESCLUN_DIM)^K10182</x:f>
        <x:v>8031.9516617952</x:v>
      </x:c>
      <x:c r="N10182" s="267" t="n">
        <x:f>MAX(M10182-FARMER_HOURS,0)/TEMP_HOURS_PER_WORKER</x:f>
        <x:v>5.0777442095800005</x:v>
      </x:c>
      <x:c r="O10182" s="268" t="n">
        <x:f>I10182*TOMATO_PRICE+J10182*CARROT_PRICE+K10182*MESCLUN_PRICE</x:f>
        <x:v>236034</x:v>
      </x:c>
      <x:c r="P10182" s="268" t="n">
        <x:f>I10182*TOMATO_FERTILIZER+J10182*CARROT_FERTILIZER+K10182*MESCLUN_FERTILIZER</x:f>
        <x:v>44440</x:v>
      </x:c>
      <x:c r="Q10182" s="268" t="n">
        <x:f>MIN(M10182,FARMER_HOURS)*FARMER_RATE+MAX(M10182-FARMER_HOURS,0)*TEMP_RATE</x:f>
        <x:v>151943.6052395</x:v>
      </x:c>
      <x:c r="R10182" s="268" t="n">
        <x:f>O10182-P10182-Q10182-FIXED_COST</x:f>
        <x:v>19650.3947605</x:v>
      </x:c>
      <x:c r="S10182" s="139" t="str">
        <x:f>IF(AND(L10182&lt;=TOTAL_BED_CAP,N10182&lt;=TEMP_WORKER_CAP),"YES","NO")</x:f>
        <x:v>NO</x:v>
      </x:c>
      <x:c r="T10182" s="139" t="n">
        <x:f>IF(S10182="YES",R10182,-1E+99)</x:f>
        <x:v>-1e+99</x:v>
      </x:c>
    </x:row>
    <x:row r="10183">
      <x:c r="A10183" s="139"/>
      <x:c r="B10183" s="139"/>
      <x:c r="C10183" s="139"/>
      <x:c r="D10183" s="139"/>
      <x:c r="E10183" s="139"/>
      <x:c r="F10183" s="139"/>
      <x:c r="G10183" s="139"/>
      <x:c r="H10183" s="139"/>
      <x:c r="I10183" s="266" t="n">
        <x:f>INT((ROW()-ROW($I$46))/((CARROT_CAP+1)*(MESCLUN_CAP+1)))</x:f>
        <x:v>15</x:v>
      </x:c>
      <x:c r="J10183" s="266" t="n">
        <x:f>MOD(INT((ROW()-ROW($I$46))/(MESCLUN_CAP+1)),CARROT_CAP+1)</x:f>
        <x:v>12</x:v>
      </x:c>
      <x:c r="K10183" s="266" t="n">
        <x:f>MOD(ROW()-ROW($I$46),MESCLUN_CAP+1)</x:f>
        <x:v>0</x:v>
      </x:c>
      <x:c r="L10183" s="266" t="n">
        <x:f>SUM(I10183:K10183)</x:f>
        <x:v>27</x:v>
      </x:c>
      <x:c r="M10183" s="267" t="n">
        <x:f>I10183*TOMATO_HOURS*WEEKS*(1+TOMATO_DIM)^I10183+J10183*CARROT_HOURS*WEEKS*(1+CARROT_DIM)^J10183+K10183*MESCLUN_HOURS*WEEKS*(1+MESCLUN_DIM)^K10183</x:f>
        <x:v>6123.445005439803</x:v>
      </x:c>
      <x:c r="N10183" s="267" t="n">
        <x:f>MAX(M10183-FARMER_HOURS,0)/TEMP_HOURS_PER_WORKER</x:f>
        <x:v>3.752392364888752</x:v>
      </x:c>
      <x:c r="O10183" s="268" t="n">
        <x:f>I10183*TOMATO_PRICE+J10183*CARROT_PRICE+K10183*MESCLUN_PRICE</x:f>
        <x:v>157128</x:v>
      </x:c>
      <x:c r="P10183" s="268" t="n">
        <x:f>I10183*TOMATO_FERTILIZER+J10183*CARROT_FERTILIZER+K10183*MESCLUN_FERTILIZER</x:f>
        <x:v>18480</x:v>
      </x:c>
      <x:c r="Q10183" s="268" t="n">
        <x:f>MIN(M10183,FARMER_HOURS)*FARMER_RATE+MAX(M10183-FARMER_HOURS,0)*TEMP_RATE</x:f>
        <x:v>118809.8091222188</x:v>
      </x:c>
      <x:c r="R10183" s="268" t="n">
        <x:f>O10183-P10183-Q10183-FIXED_COST</x:f>
        <x:v>-161.80912221879407</x:v>
      </x:c>
      <x:c r="S10183" s="139" t="str">
        <x:f>IF(AND(L10183&lt;=TOTAL_BED_CAP,N10183&lt;=TEMP_WORKER_CAP),"YES","NO")</x:f>
        <x:v>YES</x:v>
      </x:c>
      <x:c r="T10183" s="139" t="n">
        <x:f>IF(S10183="YES",R10183,-1E+99)</x:f>
        <x:v>-161.80912221879407</x:v>
      </x:c>
    </x:row>
    <x:row r="10184">
      <x:c r="A10184" s="139"/>
      <x:c r="B10184" s="139"/>
      <x:c r="C10184" s="139"/>
      <x:c r="D10184" s="139"/>
      <x:c r="E10184" s="139"/>
      <x:c r="F10184" s="139"/>
      <x:c r="G10184" s="139"/>
      <x:c r="H10184" s="139"/>
      <x:c r="I10184" s="266" t="n">
        <x:f>INT((ROW()-ROW($I$46))/((CARROT_CAP+1)*(MESCLUN_CAP+1)))</x:f>
        <x:v>15</x:v>
      </x:c>
      <x:c r="J10184" s="266" t="n">
        <x:f>MOD(INT((ROW()-ROW($I$46))/(MESCLUN_CAP+1)),CARROT_CAP+1)</x:f>
        <x:v>12</x:v>
      </x:c>
      <x:c r="K10184" s="266" t="n">
        <x:f>MOD(ROW()-ROW($I$46),MESCLUN_CAP+1)</x:f>
        <x:v>1</x:v>
      </x:c>
      <x:c r="L10184" s="266" t="n">
        <x:f>SUM(I10184:K10184)</x:f>
        <x:v>28</x:v>
      </x:c>
      <x:c r="M10184" s="267" t="n">
        <x:f>I10184*TOMATO_HOURS*WEEKS*(1+TOMATO_DIM)^I10184+J10184*CARROT_HOURS*WEEKS*(1+CARROT_DIM)^J10184+K10184*MESCLUN_HOURS*WEEKS*(1+MESCLUN_DIM)^K10184</x:f>
        <x:v>6169.007505439803</x:v>
      </x:c>
      <x:c r="N10184" s="267" t="n">
        <x:f>MAX(M10184-FARMER_HOURS,0)/TEMP_HOURS_PER_WORKER</x:f>
        <x:v>3.784032989888752</x:v>
      </x:c>
      <x:c r="O10184" s="268" t="n">
        <x:f>I10184*TOMATO_PRICE+J10184*CARROT_PRICE+K10184*MESCLUN_PRICE</x:f>
        <x:v>159828</x:v>
      </x:c>
      <x:c r="P10184" s="268" t="n">
        <x:f>I10184*TOMATO_FERTILIZER+J10184*CARROT_FERTILIZER+K10184*MESCLUN_FERTILIZER</x:f>
        <x:v>19360</x:v>
      </x:c>
      <x:c r="Q10184" s="268" t="n">
        <x:f>MIN(M10184,FARMER_HOURS)*FARMER_RATE+MAX(M10184-FARMER_HOURS,0)*TEMP_RATE</x:f>
        <x:v>119600.8247472188</x:v>
      </x:c>
      <x:c r="R10184" s="268" t="n">
        <x:f>O10184-P10184-Q10184-FIXED_COST</x:f>
        <x:v>867.1752527812059</x:v>
      </x:c>
      <x:c r="S10184" s="139" t="str">
        <x:f>IF(AND(L10184&lt;=TOTAL_BED_CAP,N10184&lt;=TEMP_WORKER_CAP),"YES","NO")</x:f>
        <x:v>YES</x:v>
      </x:c>
      <x:c r="T10184" s="139" t="n">
        <x:f>IF(S10184="YES",R10184,-1E+99)</x:f>
        <x:v>867.1752527812059</x:v>
      </x:c>
    </x:row>
    <x:row r="10185">
      <x:c r="A10185" s="139"/>
      <x:c r="B10185" s="139"/>
      <x:c r="C10185" s="139"/>
      <x:c r="D10185" s="139"/>
      <x:c r="E10185" s="139"/>
      <x:c r="F10185" s="139"/>
      <x:c r="G10185" s="139"/>
      <x:c r="H10185" s="139"/>
      <x:c r="I10185" s="266" t="n">
        <x:f>INT((ROW()-ROW($I$46))/((CARROT_CAP+1)*(MESCLUN_CAP+1)))</x:f>
        <x:v>15</x:v>
      </x:c>
      <x:c r="J10185" s="266" t="n">
        <x:f>MOD(INT((ROW()-ROW($I$46))/(MESCLUN_CAP+1)),CARROT_CAP+1)</x:f>
        <x:v>12</x:v>
      </x:c>
      <x:c r="K10185" s="266" t="n">
        <x:f>MOD(ROW()-ROW($I$46),MESCLUN_CAP+1)</x:f>
        <x:v>2</x:v>
      </x:c>
      <x:c r="L10185" s="266" t="n">
        <x:f>SUM(I10185:K10185)</x:f>
        <x:v>29</x:v>
      </x:c>
      <x:c r="M10185" s="267" t="n">
        <x:f>I10185*TOMATO_HOURS*WEEKS*(1+TOMATO_DIM)^I10185+J10185*CARROT_HOURS*WEEKS*(1+CARROT_DIM)^J10185+K10185*MESCLUN_HOURS*WEEKS*(1+MESCLUN_DIM)^K10185</x:f>
        <x:v>6215.709067939803</x:v>
      </x:c>
      <x:c r="N10185" s="267" t="n">
        <x:f>MAX(M10185-FARMER_HOURS,0)/TEMP_HOURS_PER_WORKER</x:f>
        <x:v>3.816464630513752</x:v>
      </x:c>
      <x:c r="O10185" s="268" t="n">
        <x:f>I10185*TOMATO_PRICE+J10185*CARROT_PRICE+K10185*MESCLUN_PRICE</x:f>
        <x:v>162528</x:v>
      </x:c>
      <x:c r="P10185" s="268" t="n">
        <x:f>I10185*TOMATO_FERTILIZER+J10185*CARROT_FERTILIZER+K10185*MESCLUN_FERTILIZER</x:f>
        <x:v>20240</x:v>
      </x:c>
      <x:c r="Q10185" s="268" t="n">
        <x:f>MIN(M10185,FARMER_HOURS)*FARMER_RATE+MAX(M10185-FARMER_HOURS,0)*TEMP_RATE</x:f>
        <x:v>120411.61576284381</x:v>
      </x:c>
      <x:c r="R10185" s="268" t="n">
        <x:f>O10185-P10185-Q10185-FIXED_COST</x:f>
        <x:v>1876.3842371561914</x:v>
      </x:c>
      <x:c r="S10185" s="139" t="str">
        <x:f>IF(AND(L10185&lt;=TOTAL_BED_CAP,N10185&lt;=TEMP_WORKER_CAP),"YES","NO")</x:f>
        <x:v>YES</x:v>
      </x:c>
      <x:c r="T10185" s="139" t="n">
        <x:f>IF(S10185="YES",R10185,-1E+99)</x:f>
        <x:v>1876.3842371561914</x:v>
      </x:c>
    </x:row>
    <x:row r="10186">
      <x:c r="A10186" s="139"/>
      <x:c r="B10186" s="139"/>
      <x:c r="C10186" s="139"/>
      <x:c r="D10186" s="139"/>
      <x:c r="E10186" s="139"/>
      <x:c r="F10186" s="139"/>
      <x:c r="G10186" s="139"/>
      <x:c r="H10186" s="139"/>
      <x:c r="I10186" s="266" t="n">
        <x:f>INT((ROW()-ROW($I$46))/((CARROT_CAP+1)*(MESCLUN_CAP+1)))</x:f>
        <x:v>15</x:v>
      </x:c>
      <x:c r="J10186" s="266" t="n">
        <x:f>MOD(INT((ROW()-ROW($I$46))/(MESCLUN_CAP+1)),CARROT_CAP+1)</x:f>
        <x:v>12</x:v>
      </x:c>
      <x:c r="K10186" s="266" t="n">
        <x:f>MOD(ROW()-ROW($I$46),MESCLUN_CAP+1)</x:f>
        <x:v>3</x:v>
      </x:c>
      <x:c r="L10186" s="266" t="n">
        <x:f>SUM(I10186:K10186)</x:f>
        <x:v>30</x:v>
      </x:c>
      <x:c r="M10186" s="267" t="n">
        <x:f>I10186*TOMATO_HOURS*WEEKS*(1+TOMATO_DIM)^I10186+J10186*CARROT_HOURS*WEEKS*(1+CARROT_DIM)^J10186+K10186*MESCLUN_HOURS*WEEKS*(1+MESCLUN_DIM)^K10186</x:f>
        <x:v>6263.571050361678</x:v>
      </x:c>
      <x:c r="N10186" s="267" t="n">
        <x:f>MAX(M10186-FARMER_HOURS,0)/TEMP_HOURS_PER_WORKER</x:f>
        <x:v>3.849702118306721</x:v>
      </x:c>
      <x:c r="O10186" s="268" t="n">
        <x:f>I10186*TOMATO_PRICE+J10186*CARROT_PRICE+K10186*MESCLUN_PRICE</x:f>
        <x:v>165228</x:v>
      </x:c>
      <x:c r="P10186" s="268" t="n">
        <x:f>I10186*TOMATO_FERTILIZER+J10186*CARROT_FERTILIZER+K10186*MESCLUN_FERTILIZER</x:f>
        <x:v>21120</x:v>
      </x:c>
      <x:c r="Q10186" s="268" t="n">
        <x:f>MIN(M10186,FARMER_HOURS)*FARMER_RATE+MAX(M10186-FARMER_HOURS,0)*TEMP_RATE</x:f>
        <x:v>121242.55295766803</x:v>
      </x:c>
      <x:c r="R10186" s="268" t="n">
        <x:f>O10186-P10186-Q10186-FIXED_COST</x:f>
        <x:v>2865.4470423319726</x:v>
      </x:c>
      <x:c r="S10186" s="139" t="str">
        <x:f>IF(AND(L10186&lt;=TOTAL_BED_CAP,N10186&lt;=TEMP_WORKER_CAP),"YES","NO")</x:f>
        <x:v>YES</x:v>
      </x:c>
      <x:c r="T10186" s="139" t="n">
        <x:f>IF(S10186="YES",R10186,-1E+99)</x:f>
        <x:v>2865.4470423319726</x:v>
      </x:c>
    </x:row>
    <x:row r="10187">
      <x:c r="A10187" s="139"/>
      <x:c r="B10187" s="139"/>
      <x:c r="C10187" s="139"/>
      <x:c r="D10187" s="139"/>
      <x:c r="E10187" s="139"/>
      <x:c r="F10187" s="139"/>
      <x:c r="G10187" s="139"/>
      <x:c r="H10187" s="139"/>
      <x:c r="I10187" s="266" t="n">
        <x:f>INT((ROW()-ROW($I$46))/((CARROT_CAP+1)*(MESCLUN_CAP+1)))</x:f>
        <x:v>15</x:v>
      </x:c>
      <x:c r="J10187" s="266" t="n">
        <x:f>MOD(INT((ROW()-ROW($I$46))/(MESCLUN_CAP+1)),CARROT_CAP+1)</x:f>
        <x:v>12</x:v>
      </x:c>
      <x:c r="K10187" s="266" t="n">
        <x:f>MOD(ROW()-ROW($I$46),MESCLUN_CAP+1)</x:f>
        <x:v>4</x:v>
      </x:c>
      <x:c r="L10187" s="266" t="n">
        <x:f>SUM(I10187:K10187)</x:f>
        <x:v>31</x:v>
      </x:c>
      <x:c r="M10187" s="267" t="n">
        <x:f>I10187*TOMATO_HOURS*WEEKS*(1+TOMATO_DIM)^I10187+J10187*CARROT_HOURS*WEEKS*(1+CARROT_DIM)^J10187+K10187*MESCLUN_HOURS*WEEKS*(1+MESCLUN_DIM)^K10187</x:f>
        <x:v>6312.615166084334</x:v>
      </x:c>
      <x:c r="N10187" s="267" t="n">
        <x:f>MAX(M10187-FARMER_HOURS,0)/TEMP_HOURS_PER_WORKER</x:f>
        <x:v>3.8837605320030097</x:v>
      </x:c>
      <x:c r="O10187" s="268" t="n">
        <x:f>I10187*TOMATO_PRICE+J10187*CARROT_PRICE+K10187*MESCLUN_PRICE</x:f>
        <x:v>167928</x:v>
      </x:c>
      <x:c r="P10187" s="268" t="n">
        <x:f>I10187*TOMATO_FERTILIZER+J10187*CARROT_FERTILIZER+K10187*MESCLUN_FERTILIZER</x:f>
        <x:v>22000</x:v>
      </x:c>
      <x:c r="Q10187" s="268" t="n">
        <x:f>MIN(M10187,FARMER_HOURS)*FARMER_RATE+MAX(M10187-FARMER_HOURS,0)*TEMP_RATE</x:f>
        <x:v>122094.01330007524</x:v>
      </x:c>
      <x:c r="R10187" s="268" t="n">
        <x:f>O10187-P10187-Q10187-FIXED_COST</x:f>
        <x:v>3833.9866999247606</x:v>
      </x:c>
      <x:c r="S10187" s="139" t="str">
        <x:f>IF(AND(L10187&lt;=TOTAL_BED_CAP,N10187&lt;=TEMP_WORKER_CAP),"YES","NO")</x:f>
        <x:v>YES</x:v>
      </x:c>
      <x:c r="T10187" s="139" t="n">
        <x:f>IF(S10187="YES",R10187,-1E+99)</x:f>
        <x:v>3833.9866999247606</x:v>
      </x:c>
    </x:row>
    <x:row r="10188">
      <x:c r="A10188" s="139"/>
      <x:c r="B10188" s="139"/>
      <x:c r="C10188" s="139"/>
      <x:c r="D10188" s="139"/>
      <x:c r="E10188" s="139"/>
      <x:c r="F10188" s="139"/>
      <x:c r="G10188" s="139"/>
      <x:c r="H10188" s="139"/>
      <x:c r="I10188" s="266" t="n">
        <x:f>INT((ROW()-ROW($I$46))/((CARROT_CAP+1)*(MESCLUN_CAP+1)))</x:f>
        <x:v>15</x:v>
      </x:c>
      <x:c r="J10188" s="266" t="n">
        <x:f>MOD(INT((ROW()-ROW($I$46))/(MESCLUN_CAP+1)),CARROT_CAP+1)</x:f>
        <x:v>12</x:v>
      </x:c>
      <x:c r="K10188" s="266" t="n">
        <x:f>MOD(ROW()-ROW($I$46),MESCLUN_CAP+1)</x:f>
        <x:v>5</x:v>
      </x:c>
      <x:c r="L10188" s="266" t="n">
        <x:f>SUM(I10188:K10188)</x:f>
        <x:v>32</x:v>
      </x:c>
      <x:c r="M10188" s="267" t="n">
        <x:f>I10188*TOMATO_HOURS*WEEKS*(1+TOMATO_DIM)^I10188+J10188*CARROT_HOURS*WEEKS*(1+CARROT_DIM)^J10188+K10188*MESCLUN_HOURS*WEEKS*(1+MESCLUN_DIM)^K10188</x:f>
        <x:v>6362.863490005538</x:v>
      </x:c>
      <x:c r="N10188" s="267" t="n">
        <x:f>MAX(M10188-FARMER_HOURS,0)/TEMP_HOURS_PER_WORKER</x:f>
        <x:v>3.9186552013927343</x:v>
      </x:c>
      <x:c r="O10188" s="268" t="n">
        <x:f>I10188*TOMATO_PRICE+J10188*CARROT_PRICE+K10188*MESCLUN_PRICE</x:f>
        <x:v>170628</x:v>
      </x:c>
      <x:c r="P10188" s="268" t="n">
        <x:f>I10188*TOMATO_FERTILIZER+J10188*CARROT_FERTILIZER+K10188*MESCLUN_FERTILIZER</x:f>
        <x:v>22880</x:v>
      </x:c>
      <x:c r="Q10188" s="268" t="n">
        <x:f>MIN(M10188,FARMER_HOURS)*FARMER_RATE+MAX(M10188-FARMER_HOURS,0)*TEMP_RATE</x:f>
        <x:v>122966.38003481836</x:v>
      </x:c>
      <x:c r="R10188" s="268" t="n">
        <x:f>O10188-P10188-Q10188-FIXED_COST</x:f>
        <x:v>4781.619965181642</x:v>
      </x:c>
      <x:c r="S10188" s="139" t="str">
        <x:f>IF(AND(L10188&lt;=TOTAL_BED_CAP,N10188&lt;=TEMP_WORKER_CAP),"YES","NO")</x:f>
        <x:v>YES</x:v>
      </x:c>
      <x:c r="T10188" s="139" t="n">
        <x:f>IF(S10188="YES",R10188,-1E+99)</x:f>
        <x:v>4781.619965181642</x:v>
      </x:c>
    </x:row>
    <x:row r="10189">
      <x:c r="A10189" s="139"/>
      <x:c r="B10189" s="139"/>
      <x:c r="C10189" s="139"/>
      <x:c r="D10189" s="139"/>
      <x:c r="E10189" s="139"/>
      <x:c r="F10189" s="139"/>
      <x:c r="G10189" s="139"/>
      <x:c r="H10189" s="139"/>
      <x:c r="I10189" s="266" t="n">
        <x:f>INT((ROW()-ROW($I$46))/((CARROT_CAP+1)*(MESCLUN_CAP+1)))</x:f>
        <x:v>15</x:v>
      </x:c>
      <x:c r="J10189" s="266" t="n">
        <x:f>MOD(INT((ROW()-ROW($I$46))/(MESCLUN_CAP+1)),CARROT_CAP+1)</x:f>
        <x:v>12</x:v>
      </x:c>
      <x:c r="K10189" s="266" t="n">
        <x:f>MOD(ROW()-ROW($I$46),MESCLUN_CAP+1)</x:f>
        <x:v>6</x:v>
      </x:c>
      <x:c r="L10189" s="266" t="n">
        <x:f>SUM(I10189:K10189)</x:f>
        <x:v>33</x:v>
      </x:c>
      <x:c r="M10189" s="267" t="n">
        <x:f>I10189*TOMATO_HOURS*WEEKS*(1+TOMATO_DIM)^I10189+J10189*CARROT_HOURS*WEEKS*(1+CARROT_DIM)^J10189+K10189*MESCLUN_HOURS*WEEKS*(1+MESCLUN_DIM)^K10189</x:f>
        <x:v>6414.338464187171</x:v>
      </x:c>
      <x:c r="N10189" s="267" t="n">
        <x:f>MAX(M10189-FARMER_HOURS,0)/TEMP_HOURS_PER_WORKER</x:f>
        <x:v>3.9544017112410907</x:v>
      </x:c>
      <x:c r="O10189" s="268" t="n">
        <x:f>I10189*TOMATO_PRICE+J10189*CARROT_PRICE+K10189*MESCLUN_PRICE</x:f>
        <x:v>173328</x:v>
      </x:c>
      <x:c r="P10189" s="268" t="n">
        <x:f>I10189*TOMATO_FERTILIZER+J10189*CARROT_FERTILIZER+K10189*MESCLUN_FERTILIZER</x:f>
        <x:v>23760</x:v>
      </x:c>
      <x:c r="Q10189" s="268" t="n">
        <x:f>MIN(M10189,FARMER_HOURS)*FARMER_RATE+MAX(M10189-FARMER_HOURS,0)*TEMP_RATE</x:f>
        <x:v>123860.04278102727</x:v>
      </x:c>
      <x:c r="R10189" s="268" t="n">
        <x:f>O10189-P10189-Q10189-FIXED_COST</x:f>
        <x:v>5707.957218972733</x:v>
      </x:c>
      <x:c r="S10189" s="139" t="str">
        <x:f>IF(AND(L10189&lt;=TOTAL_BED_CAP,N10189&lt;=TEMP_WORKER_CAP),"YES","NO")</x:f>
        <x:v>YES</x:v>
      </x:c>
      <x:c r="T10189" s="139" t="n">
        <x:f>IF(S10189="YES",R10189,-1E+99)</x:f>
        <x:v>5707.957218972733</x:v>
      </x:c>
    </x:row>
    <x:row r="10190">
      <x:c r="A10190" s="139"/>
      <x:c r="B10190" s="139"/>
      <x:c r="C10190" s="139"/>
      <x:c r="D10190" s="139"/>
      <x:c r="E10190" s="139"/>
      <x:c r="F10190" s="139"/>
      <x:c r="G10190" s="139"/>
      <x:c r="H10190" s="139"/>
      <x:c r="I10190" s="266" t="n">
        <x:f>INT((ROW()-ROW($I$46))/((CARROT_CAP+1)*(MESCLUN_CAP+1)))</x:f>
        <x:v>15</x:v>
      </x:c>
      <x:c r="J10190" s="266" t="n">
        <x:f>MOD(INT((ROW()-ROW($I$46))/(MESCLUN_CAP+1)),CARROT_CAP+1)</x:f>
        <x:v>12</x:v>
      </x:c>
      <x:c r="K10190" s="266" t="n">
        <x:f>MOD(ROW()-ROW($I$46),MESCLUN_CAP+1)</x:f>
        <x:v>7</x:v>
      </x:c>
      <x:c r="L10190" s="266" t="n">
        <x:f>SUM(I10190:K10190)</x:f>
        <x:v>34</x:v>
      </x:c>
      <x:c r="M10190" s="267" t="n">
        <x:f>I10190*TOMATO_HOURS*WEEKS*(1+TOMATO_DIM)^I10190+J10190*CARROT_HOURS*WEEKS*(1+CARROT_DIM)^J10190+K10190*MESCLUN_HOURS*WEEKS*(1+MESCLUN_DIM)^K10190</x:f>
        <x:v>6467.062903585132</x:v>
      </x:c>
      <x:c r="N10190" s="267" t="n">
        <x:f>MAX(M10190-FARMER_HOURS,0)/TEMP_HOURS_PER_WORKER</x:f>
        <x:v>3.9910159052674525</x:v>
      </x:c>
      <x:c r="O10190" s="268" t="n">
        <x:f>I10190*TOMATO_PRICE+J10190*CARROT_PRICE+K10190*MESCLUN_PRICE</x:f>
        <x:v>176028</x:v>
      </x:c>
      <x:c r="P10190" s="268" t="n">
        <x:f>I10190*TOMATO_FERTILIZER+J10190*CARROT_FERTILIZER+K10190*MESCLUN_FERTILIZER</x:f>
        <x:v>24640</x:v>
      </x:c>
      <x:c r="Q10190" s="268" t="n">
        <x:f>MIN(M10190,FARMER_HOURS)*FARMER_RATE+MAX(M10190-FARMER_HOURS,0)*TEMP_RATE</x:f>
        <x:v>124775.39763168631</x:v>
      </x:c>
      <x:c r="R10190" s="268" t="n">
        <x:f>O10190-P10190-Q10190-FIXED_COST</x:f>
        <x:v>6612.602368313688</x:v>
      </x:c>
      <x:c r="S10190" s="139" t="str">
        <x:f>IF(AND(L10190&lt;=TOTAL_BED_CAP,N10190&lt;=TEMP_WORKER_CAP),"YES","NO")</x:f>
        <x:v>YES</x:v>
      </x:c>
      <x:c r="T10190" s="139" t="n">
        <x:f>IF(S10190="YES",R10190,-1E+99)</x:f>
        <x:v>6612.602368313688</x:v>
      </x:c>
    </x:row>
    <x:row r="10191">
      <x:c r="A10191" s="139"/>
      <x:c r="B10191" s="139"/>
      <x:c r="C10191" s="139"/>
      <x:c r="D10191" s="139"/>
      <x:c r="E10191" s="139"/>
      <x:c r="F10191" s="139"/>
      <x:c r="G10191" s="139"/>
      <x:c r="H10191" s="139"/>
      <x:c r="I10191" s="266" t="n">
        <x:f>INT((ROW()-ROW($I$46))/((CARROT_CAP+1)*(MESCLUN_CAP+1)))</x:f>
        <x:v>15</x:v>
      </x:c>
      <x:c r="J10191" s="266" t="n">
        <x:f>MOD(INT((ROW()-ROW($I$46))/(MESCLUN_CAP+1)),CARROT_CAP+1)</x:f>
        <x:v>12</x:v>
      </x:c>
      <x:c r="K10191" s="266" t="n">
        <x:f>MOD(ROW()-ROW($I$46),MESCLUN_CAP+1)</x:f>
        <x:v>8</x:v>
      </x:c>
      <x:c r="L10191" s="266" t="n">
        <x:f>SUM(I10191:K10191)</x:f>
        <x:v>35</x:v>
      </x:c>
      <x:c r="M10191" s="267" t="n">
        <x:f>I10191*TOMATO_HOURS*WEEKS*(1+TOMATO_DIM)^I10191+J10191*CARROT_HOURS*WEEKS*(1+CARROT_DIM)^J10191+K10191*MESCLUN_HOURS*WEEKS*(1+MESCLUN_DIM)^K10191</x:f>
        <x:v>6521.060001865111</x:v>
      </x:c>
      <x:c r="N10191" s="267" t="n">
        <x:f>MAX(M10191-FARMER_HOURS,0)/TEMP_HOURS_PER_WORKER</x:f>
        <x:v>4.028513890184105</x:v>
      </x:c>
      <x:c r="O10191" s="268" t="n">
        <x:f>I10191*TOMATO_PRICE+J10191*CARROT_PRICE+K10191*MESCLUN_PRICE</x:f>
        <x:v>178728</x:v>
      </x:c>
      <x:c r="P10191" s="268" t="n">
        <x:f>I10191*TOMATO_FERTILIZER+J10191*CARROT_FERTILIZER+K10191*MESCLUN_FERTILIZER</x:f>
        <x:v>25520</x:v>
      </x:c>
      <x:c r="Q10191" s="268" t="n">
        <x:f>MIN(M10191,FARMER_HOURS)*FARMER_RATE+MAX(M10191-FARMER_HOURS,0)*TEMP_RATE</x:f>
        <x:v>125712.84725460262</x:v>
      </x:c>
      <x:c r="R10191" s="268" t="n">
        <x:f>O10191-P10191-Q10191-FIXED_COST</x:f>
        <x:v>7495.152745397383</x:v>
      </x:c>
      <x:c r="S10191" s="139" t="str">
        <x:f>IF(AND(L10191&lt;=TOTAL_BED_CAP,N10191&lt;=TEMP_WORKER_CAP),"YES","NO")</x:f>
        <x:v>NO</x:v>
      </x:c>
      <x:c r="T10191" s="139" t="n">
        <x:f>IF(S10191="YES",R10191,-1E+99)</x:f>
        <x:v>-1e+99</x:v>
      </x:c>
    </x:row>
    <x:row r="10192">
      <x:c r="A10192" s="139"/>
      <x:c r="B10192" s="139"/>
      <x:c r="C10192" s="139"/>
      <x:c r="D10192" s="139"/>
      <x:c r="E10192" s="139"/>
      <x:c r="F10192" s="139"/>
      <x:c r="G10192" s="139"/>
      <x:c r="H10192" s="139"/>
      <x:c r="I10192" s="266" t="n">
        <x:f>INT((ROW()-ROW($I$46))/((CARROT_CAP+1)*(MESCLUN_CAP+1)))</x:f>
        <x:v>15</x:v>
      </x:c>
      <x:c r="J10192" s="266" t="n">
        <x:f>MOD(INT((ROW()-ROW($I$46))/(MESCLUN_CAP+1)),CARROT_CAP+1)</x:f>
        <x:v>12</x:v>
      </x:c>
      <x:c r="K10192" s="266" t="n">
        <x:f>MOD(ROW()-ROW($I$46),MESCLUN_CAP+1)</x:f>
        <x:v>9</x:v>
      </x:c>
      <x:c r="L10192" s="266" t="n">
        <x:f>SUM(I10192:K10192)</x:f>
        <x:v>36</x:v>
      </x:c>
      <x:c r="M10192" s="267" t="n">
        <x:f>I10192*TOMATO_HOURS*WEEKS*(1+TOMATO_DIM)^I10192+J10192*CARROT_HOURS*WEEKS*(1+CARROT_DIM)^J10192+K10192*MESCLUN_HOURS*WEEKS*(1+MESCLUN_DIM)^K10192</x:f>
        <x:v>6576.353337305506</x:v>
      </x:c>
      <x:c r="N10192" s="267" t="n">
        <x:f>MAX(M10192-FARMER_HOURS,0)/TEMP_HOURS_PER_WORKER</x:f>
        <x:v>4.066912039795491</x:v>
      </x:c>
      <x:c r="O10192" s="268" t="n">
        <x:f>I10192*TOMATO_PRICE+J10192*CARROT_PRICE+K10192*MESCLUN_PRICE</x:f>
        <x:v>181428</x:v>
      </x:c>
      <x:c r="P10192" s="268" t="n">
        <x:f>I10192*TOMATO_FERTILIZER+J10192*CARROT_FERTILIZER+K10192*MESCLUN_FERTILIZER</x:f>
        <x:v>26400</x:v>
      </x:c>
      <x:c r="Q10192" s="268" t="n">
        <x:f>MIN(M10192,FARMER_HOURS)*FARMER_RATE+MAX(M10192-FARMER_HOURS,0)*TEMP_RATE</x:f>
        <x:v>126672.80099488725</x:v>
      </x:c>
      <x:c r="R10192" s="268" t="n">
        <x:f>O10192-P10192-Q10192-FIXED_COST</x:f>
        <x:v>8355.19900511275</x:v>
      </x:c>
      <x:c r="S10192" s="139" t="str">
        <x:f>IF(AND(L10192&lt;=TOTAL_BED_CAP,N10192&lt;=TEMP_WORKER_CAP),"YES","NO")</x:f>
        <x:v>NO</x:v>
      </x:c>
      <x:c r="T10192" s="139" t="n">
        <x:f>IF(S10192="YES",R10192,-1E+99)</x:f>
        <x:v>-1e+99</x:v>
      </x:c>
    </x:row>
    <x:row r="10193">
      <x:c r="A10193" s="139"/>
      <x:c r="B10193" s="139"/>
      <x:c r="C10193" s="139"/>
      <x:c r="D10193" s="139"/>
      <x:c r="E10193" s="139"/>
      <x:c r="F10193" s="139"/>
      <x:c r="G10193" s="139"/>
      <x:c r="H10193" s="139"/>
      <x:c r="I10193" s="266" t="n">
        <x:f>INT((ROW()-ROW($I$46))/((CARROT_CAP+1)*(MESCLUN_CAP+1)))</x:f>
        <x:v>15</x:v>
      </x:c>
      <x:c r="J10193" s="266" t="n">
        <x:f>MOD(INT((ROW()-ROW($I$46))/(MESCLUN_CAP+1)),CARROT_CAP+1)</x:f>
        <x:v>12</x:v>
      </x:c>
      <x:c r="K10193" s="266" t="n">
        <x:f>MOD(ROW()-ROW($I$46),MESCLUN_CAP+1)</x:f>
        <x:v>10</x:v>
      </x:c>
      <x:c r="L10193" s="266" t="n">
        <x:f>SUM(I10193:K10193)</x:f>
        <x:v>37</x:v>
      </x:c>
      <x:c r="M10193" s="267" t="n">
        <x:f>I10193*TOMATO_HOURS*WEEKS*(1+TOMATO_DIM)^I10193+J10193*CARROT_HOURS*WEEKS*(1+CARROT_DIM)^J10193+K10193*MESCLUN_HOURS*WEEKS*(1+MESCLUN_DIM)^K10193</x:f>
        <x:v>6632.9668787887185</x:v>
      </x:c>
      <x:c r="N10193" s="267" t="n">
        <x:f>MAX(M10193-FARMER_HOURS,0)/TEMP_HOURS_PER_WORKER</x:f>
        <x:v>4.1062269991588325</x:v>
      </x:c>
      <x:c r="O10193" s="268" t="n">
        <x:f>I10193*TOMATO_PRICE+J10193*CARROT_PRICE+K10193*MESCLUN_PRICE</x:f>
        <x:v>184128</x:v>
      </x:c>
      <x:c r="P10193" s="268" t="n">
        <x:f>I10193*TOMATO_FERTILIZER+J10193*CARROT_FERTILIZER+K10193*MESCLUN_FERTILIZER</x:f>
        <x:v>27280</x:v>
      </x:c>
      <x:c r="Q10193" s="268" t="n">
        <x:f>MIN(M10193,FARMER_HOURS)*FARMER_RATE+MAX(M10193-FARMER_HOURS,0)*TEMP_RATE</x:f>
        <x:v>127655.67497897081</x:v>
      </x:c>
      <x:c r="R10193" s="268" t="n">
        <x:f>O10193-P10193-Q10193-FIXED_COST</x:f>
        <x:v>9192.325021029188</x:v>
      </x:c>
      <x:c r="S10193" s="139" t="str">
        <x:f>IF(AND(L10193&lt;=TOTAL_BED_CAP,N10193&lt;=TEMP_WORKER_CAP),"YES","NO")</x:f>
        <x:v>NO</x:v>
      </x:c>
      <x:c r="T10193" s="139" t="n">
        <x:f>IF(S10193="YES",R10193,-1E+99)</x:f>
        <x:v>-1e+99</x:v>
      </x:c>
    </x:row>
    <x:row r="10194">
      <x:c r="A10194" s="139"/>
      <x:c r="B10194" s="139"/>
      <x:c r="C10194" s="139"/>
      <x:c r="D10194" s="139"/>
      <x:c r="E10194" s="139"/>
      <x:c r="F10194" s="139"/>
      <x:c r="G10194" s="139"/>
      <x:c r="H10194" s="139"/>
      <x:c r="I10194" s="266" t="n">
        <x:f>INT((ROW()-ROW($I$46))/((CARROT_CAP+1)*(MESCLUN_CAP+1)))</x:f>
        <x:v>15</x:v>
      </x:c>
      <x:c r="J10194" s="266" t="n">
        <x:f>MOD(INT((ROW()-ROW($I$46))/(MESCLUN_CAP+1)),CARROT_CAP+1)</x:f>
        <x:v>12</x:v>
      </x:c>
      <x:c r="K10194" s="266" t="n">
        <x:f>MOD(ROW()-ROW($I$46),MESCLUN_CAP+1)</x:f>
        <x:v>11</x:v>
      </x:c>
      <x:c r="L10194" s="266" t="n">
        <x:f>SUM(I10194:K10194)</x:f>
        <x:v>38</x:v>
      </x:c>
      <x:c r="M10194" s="267" t="n">
        <x:f>I10194*TOMATO_HOURS*WEEKS*(1+TOMATO_DIM)^I10194+J10194*CARROT_HOURS*WEEKS*(1+CARROT_DIM)^J10194+K10194*MESCLUN_HOURS*WEEKS*(1+MESCLUN_DIM)^K10194</x:f>
        <x:v>6690.924991882158</x:v>
      </x:c>
      <x:c r="N10194" s="267" t="n">
        <x:f>MAX(M10194-FARMER_HOURS,0)/TEMP_HOURS_PER_WORKER</x:f>
        <x:v>4.146475688807054</x:v>
      </x:c>
      <x:c r="O10194" s="268" t="n">
        <x:f>I10194*TOMATO_PRICE+J10194*CARROT_PRICE+K10194*MESCLUN_PRICE</x:f>
        <x:v>186828</x:v>
      </x:c>
      <x:c r="P10194" s="268" t="n">
        <x:f>I10194*TOMATO_FERTILIZER+J10194*CARROT_FERTILIZER+K10194*MESCLUN_FERTILIZER</x:f>
        <x:v>28160</x:v>
      </x:c>
      <x:c r="Q10194" s="268" t="n">
        <x:f>MIN(M10194,FARMER_HOURS)*FARMER_RATE+MAX(M10194-FARMER_HOURS,0)*TEMP_RATE</x:f>
        <x:v>128661.89222017635</x:v>
      </x:c>
      <x:c r="R10194" s="268" t="n">
        <x:f>O10194-P10194-Q10194-FIXED_COST</x:f>
        <x:v>10006.107779823651</x:v>
      </x:c>
      <x:c r="S10194" s="139" t="str">
        <x:f>IF(AND(L10194&lt;=TOTAL_BED_CAP,N10194&lt;=TEMP_WORKER_CAP),"YES","NO")</x:f>
        <x:v>NO</x:v>
      </x:c>
      <x:c r="T10194" s="139" t="n">
        <x:f>IF(S10194="YES",R10194,-1E+99)</x:f>
        <x:v>-1e+99</x:v>
      </x:c>
    </x:row>
    <x:row r="10195">
      <x:c r="A10195" s="139"/>
      <x:c r="B10195" s="139"/>
      <x:c r="C10195" s="139"/>
      <x:c r="D10195" s="139"/>
      <x:c r="E10195" s="139"/>
      <x:c r="F10195" s="139"/>
      <x:c r="G10195" s="139"/>
      <x:c r="H10195" s="139"/>
      <x:c r="I10195" s="266" t="n">
        <x:f>INT((ROW()-ROW($I$46))/((CARROT_CAP+1)*(MESCLUN_CAP+1)))</x:f>
        <x:v>15</x:v>
      </x:c>
      <x:c r="J10195" s="266" t="n">
        <x:f>MOD(INT((ROW()-ROW($I$46))/(MESCLUN_CAP+1)),CARROT_CAP+1)</x:f>
        <x:v>12</x:v>
      </x:c>
      <x:c r="K10195" s="266" t="n">
        <x:f>MOD(ROW()-ROW($I$46),MESCLUN_CAP+1)</x:f>
        <x:v>12</x:v>
      </x:c>
      <x:c r="L10195" s="266" t="n">
        <x:f>SUM(I10195:K10195)</x:f>
        <x:v>39</x:v>
      </x:c>
      <x:c r="M10195" s="267" t="n">
        <x:f>I10195*TOMATO_HOURS*WEEKS*(1+TOMATO_DIM)^I10195+J10195*CARROT_HOURS*WEEKS*(1+CARROT_DIM)^J10195+K10195*MESCLUN_HOURS*WEEKS*(1+MESCLUN_DIM)^K10195</x:f>
        <x:v>6750.252445010222</x:v>
      </x:c>
      <x:c r="N10195" s="267" t="n">
        <x:f>MAX(M10195-FARMER_HOURS,0)/TEMP_HOURS_PER_WORKER</x:f>
        <x:v>4.187675309034876</x:v>
      </x:c>
      <x:c r="O10195" s="268" t="n">
        <x:f>I10195*TOMATO_PRICE+J10195*CARROT_PRICE+K10195*MESCLUN_PRICE</x:f>
        <x:v>189528</x:v>
      </x:c>
      <x:c r="P10195" s="268" t="n">
        <x:f>I10195*TOMATO_FERTILIZER+J10195*CARROT_FERTILIZER+K10195*MESCLUN_FERTILIZER</x:f>
        <x:v>29040</x:v>
      </x:c>
      <x:c r="Q10195" s="268" t="n">
        <x:f>MIN(M10195,FARMER_HOURS)*FARMER_RATE+MAX(M10195-FARMER_HOURS,0)*TEMP_RATE</x:f>
        <x:v>129691.88272587191</x:v>
      </x:c>
      <x:c r="R10195" s="268" t="n">
        <x:f>O10195-P10195-Q10195-FIXED_COST</x:f>
        <x:v>10796.11727412809</x:v>
      </x:c>
      <x:c r="S10195" s="139" t="str">
        <x:f>IF(AND(L10195&lt;=TOTAL_BED_CAP,N10195&lt;=TEMP_WORKER_CAP),"YES","NO")</x:f>
        <x:v>NO</x:v>
      </x:c>
      <x:c r="T10195" s="139" t="n">
        <x:f>IF(S10195="YES",R10195,-1E+99)</x:f>
        <x:v>-1e+99</x:v>
      </x:c>
    </x:row>
    <x:row r="10196">
      <x:c r="A10196" s="139"/>
      <x:c r="B10196" s="139"/>
      <x:c r="C10196" s="139"/>
      <x:c r="D10196" s="139"/>
      <x:c r="E10196" s="139"/>
      <x:c r="F10196" s="139"/>
      <x:c r="G10196" s="139"/>
      <x:c r="H10196" s="139"/>
      <x:c r="I10196" s="266" t="n">
        <x:f>INT((ROW()-ROW($I$46))/((CARROT_CAP+1)*(MESCLUN_CAP+1)))</x:f>
        <x:v>15</x:v>
      </x:c>
      <x:c r="J10196" s="266" t="n">
        <x:f>MOD(INT((ROW()-ROW($I$46))/(MESCLUN_CAP+1)),CARROT_CAP+1)</x:f>
        <x:v>12</x:v>
      </x:c>
      <x:c r="K10196" s="266" t="n">
        <x:f>MOD(ROW()-ROW($I$46),MESCLUN_CAP+1)</x:f>
        <x:v>13</x:v>
      </x:c>
      <x:c r="L10196" s="266" t="n">
        <x:f>SUM(I10196:K10196)</x:f>
        <x:v>40</x:v>
      </x:c>
      <x:c r="M10196" s="267" t="n">
        <x:f>I10196*TOMATO_HOURS*WEEKS*(1+TOMATO_DIM)^I10196+J10196*CARROT_HOURS*WEEKS*(1+CARROT_DIM)^J10196+K10196*MESCLUN_HOURS*WEEKS*(1+MESCLUN_DIM)^K10196</x:f>
        <x:v>6810.974415718606</x:v>
      </x:c>
      <x:c r="N10196" s="267" t="n">
        <x:f>MAX(M10196-FARMER_HOURS,0)/TEMP_HOURS_PER_WORKER</x:f>
        <x:v>4.229843344249032</x:v>
      </x:c>
      <x:c r="O10196" s="268" t="n">
        <x:f>I10196*TOMATO_PRICE+J10196*CARROT_PRICE+K10196*MESCLUN_PRICE</x:f>
        <x:v>192228</x:v>
      </x:c>
      <x:c r="P10196" s="268" t="n">
        <x:f>I10196*TOMATO_FERTILIZER+J10196*CARROT_FERTILIZER+K10196*MESCLUN_FERTILIZER</x:f>
        <x:v>29920</x:v>
      </x:c>
      <x:c r="Q10196" s="268" t="n">
        <x:f>MIN(M10196,FARMER_HOURS)*FARMER_RATE+MAX(M10196-FARMER_HOURS,0)*TEMP_RATE</x:f>
        <x:v>130746.0836062258</x:v>
      </x:c>
      <x:c r="R10196" s="268" t="n">
        <x:f>O10196-P10196-Q10196-FIXED_COST</x:f>
        <x:v>11561.916393774198</x:v>
      </x:c>
      <x:c r="S10196" s="139" t="str">
        <x:f>IF(AND(L10196&lt;=TOTAL_BED_CAP,N10196&lt;=TEMP_WORKER_CAP),"YES","NO")</x:f>
        <x:v>NO</x:v>
      </x:c>
      <x:c r="T10196" s="139" t="n">
        <x:f>IF(S10196="YES",R10196,-1E+99)</x:f>
        <x:v>-1e+99</x:v>
      </x:c>
    </x:row>
    <x:row r="10197">
      <x:c r="A10197" s="139"/>
      <x:c r="B10197" s="139"/>
      <x:c r="C10197" s="139"/>
      <x:c r="D10197" s="139"/>
      <x:c r="E10197" s="139"/>
      <x:c r="F10197" s="139"/>
      <x:c r="G10197" s="139"/>
      <x:c r="H10197" s="139"/>
      <x:c r="I10197" s="266" t="n">
        <x:f>INT((ROW()-ROW($I$46))/((CARROT_CAP+1)*(MESCLUN_CAP+1)))</x:f>
        <x:v>15</x:v>
      </x:c>
      <x:c r="J10197" s="266" t="n">
        <x:f>MOD(INT((ROW()-ROW($I$46))/(MESCLUN_CAP+1)),CARROT_CAP+1)</x:f>
        <x:v>12</x:v>
      </x:c>
      <x:c r="K10197" s="266" t="n">
        <x:f>MOD(ROW()-ROW($I$46),MESCLUN_CAP+1)</x:f>
        <x:v>14</x:v>
      </x:c>
      <x:c r="L10197" s="266" t="n">
        <x:f>SUM(I10197:K10197)</x:f>
        <x:v>41</x:v>
      </x:c>
      <x:c r="M10197" s="267" t="n">
        <x:f>I10197*TOMATO_HOURS*WEEKS*(1+TOMATO_DIM)^I10197+J10197*CARROT_HOURS*WEEKS*(1+CARROT_DIM)^J10197+K10197*MESCLUN_HOURS*WEEKS*(1+MESCLUN_DIM)^K10197</x:f>
        <x:v>6873.116497032267</x:v>
      </x:c>
      <x:c r="N10197" s="267" t="n">
        <x:f>MAX(M10197-FARMER_HOURS,0)/TEMP_HOURS_PER_WORKER</x:f>
        <x:v>4.272997567383519</x:v>
      </x:c>
      <x:c r="O10197" s="268" t="n">
        <x:f>I10197*TOMATO_PRICE+J10197*CARROT_PRICE+K10197*MESCLUN_PRICE</x:f>
        <x:v>194928</x:v>
      </x:c>
      <x:c r="P10197" s="268" t="n">
        <x:f>I10197*TOMATO_FERTILIZER+J10197*CARROT_FERTILIZER+K10197*MESCLUN_FERTILIZER</x:f>
        <x:v>30800</x:v>
      </x:c>
      <x:c r="Q10197" s="268" t="n">
        <x:f>MIN(M10197,FARMER_HOURS)*FARMER_RATE+MAX(M10197-FARMER_HOURS,0)*TEMP_RATE</x:f>
        <x:v>131824.93918458797</x:v>
      </x:c>
      <x:c r="R10197" s="268" t="n">
        <x:f>O10197-P10197-Q10197-FIXED_COST</x:f>
        <x:v>12303.060815412027</x:v>
      </x:c>
      <x:c r="S10197" s="139" t="str">
        <x:f>IF(AND(L10197&lt;=TOTAL_BED_CAP,N10197&lt;=TEMP_WORKER_CAP),"YES","NO")</x:f>
        <x:v>NO</x:v>
      </x:c>
      <x:c r="T10197" s="139" t="n">
        <x:f>IF(S10197="YES",R10197,-1E+99)</x:f>
        <x:v>-1e+99</x:v>
      </x:c>
    </x:row>
    <x:row r="10198">
      <x:c r="A10198" s="139"/>
      <x:c r="B10198" s="139"/>
      <x:c r="C10198" s="139"/>
      <x:c r="D10198" s="139"/>
      <x:c r="E10198" s="139"/>
      <x:c r="F10198" s="139"/>
      <x:c r="G10198" s="139"/>
      <x:c r="H10198" s="139"/>
      <x:c r="I10198" s="266" t="n">
        <x:f>INT((ROW()-ROW($I$46))/((CARROT_CAP+1)*(MESCLUN_CAP+1)))</x:f>
        <x:v>15</x:v>
      </x:c>
      <x:c r="J10198" s="266" t="n">
        <x:f>MOD(INT((ROW()-ROW($I$46))/(MESCLUN_CAP+1)),CARROT_CAP+1)</x:f>
        <x:v>12</x:v>
      </x:c>
      <x:c r="K10198" s="266" t="n">
        <x:f>MOD(ROW()-ROW($I$46),MESCLUN_CAP+1)</x:f>
        <x:v>15</x:v>
      </x:c>
      <x:c r="L10198" s="266" t="n">
        <x:f>SUM(I10198:K10198)</x:f>
        <x:v>42</x:v>
      </x:c>
      <x:c r="M10198" s="267" t="n">
        <x:f>I10198*TOMATO_HOURS*WEEKS*(1+TOMATO_DIM)^I10198+J10198*CARROT_HOURS*WEEKS*(1+CARROT_DIM)^J10198+K10198*MESCLUN_HOURS*WEEKS*(1+MESCLUN_DIM)^K10198</x:f>
        <x:v>6936.704703908414</x:v>
      </x:c>
      <x:c r="N10198" s="267" t="n">
        <x:f>MAX(M10198-FARMER_HOURS,0)/TEMP_HOURS_PER_WORKER</x:f>
        <x:v>4.317156044380843</x:v>
      </x:c>
      <x:c r="O10198" s="268" t="n">
        <x:f>I10198*TOMATO_PRICE+J10198*CARROT_PRICE+K10198*MESCLUN_PRICE</x:f>
        <x:v>197628</x:v>
      </x:c>
      <x:c r="P10198" s="268" t="n">
        <x:f>I10198*TOMATO_FERTILIZER+J10198*CARROT_FERTILIZER+K10198*MESCLUN_FERTILIZER</x:f>
        <x:v>31680</x:v>
      </x:c>
      <x:c r="Q10198" s="268" t="n">
        <x:f>MIN(M10198,FARMER_HOURS)*FARMER_RATE+MAX(M10198-FARMER_HOURS,0)*TEMP_RATE</x:f>
        <x:v>132928.90110952107</x:v>
      </x:c>
      <x:c r="R10198" s="268" t="n">
        <x:f>O10198-P10198-Q10198-FIXED_COST</x:f>
        <x:v>13019.098890478926</x:v>
      </x:c>
      <x:c r="S10198" s="139" t="str">
        <x:f>IF(AND(L10198&lt;=TOTAL_BED_CAP,N10198&lt;=TEMP_WORKER_CAP),"YES","NO")</x:f>
        <x:v>NO</x:v>
      </x:c>
      <x:c r="T10198" s="139" t="n">
        <x:f>IF(S10198="YES",R10198,-1E+99)</x:f>
        <x:v>-1e+99</x:v>
      </x:c>
    </x:row>
    <x:row r="10199">
      <x:c r="A10199" s="139"/>
      <x:c r="B10199" s="139"/>
      <x:c r="C10199" s="139"/>
      <x:c r="D10199" s="139"/>
      <x:c r="E10199" s="139"/>
      <x:c r="F10199" s="139"/>
      <x:c r="G10199" s="139"/>
      <x:c r="H10199" s="139"/>
      <x:c r="I10199" s="266" t="n">
        <x:f>INT((ROW()-ROW($I$46))/((CARROT_CAP+1)*(MESCLUN_CAP+1)))</x:f>
        <x:v>15</x:v>
      </x:c>
      <x:c r="J10199" s="266" t="n">
        <x:f>MOD(INT((ROW()-ROW($I$46))/(MESCLUN_CAP+1)),CARROT_CAP+1)</x:f>
        <x:v>12</x:v>
      </x:c>
      <x:c r="K10199" s="266" t="n">
        <x:f>MOD(ROW()-ROW($I$46),MESCLUN_CAP+1)</x:f>
        <x:v>16</x:v>
      </x:c>
      <x:c r="L10199" s="266" t="n">
        <x:f>SUM(I10199:K10199)</x:f>
        <x:v>43</x:v>
      </x:c>
      <x:c r="M10199" s="267" t="n">
        <x:f>I10199*TOMATO_HOURS*WEEKS*(1+TOMATO_DIM)^I10199+J10199*CARROT_HOURS*WEEKS*(1+CARROT_DIM)^J10199+K10199*MESCLUN_HOURS*WEEKS*(1+MESCLUN_DIM)^K10199</x:f>
        <x:v>7001.765479785903</x:v>
      </x:c>
      <x:c r="N10199" s="267" t="n">
        <x:f>MAX(M10199-FARMER_HOURS,0)/TEMP_HOURS_PER_WORKER</x:f>
        <x:v>4.362337138740211</x:v>
      </x:c>
      <x:c r="O10199" s="268" t="n">
        <x:f>I10199*TOMATO_PRICE+J10199*CARROT_PRICE+K10199*MESCLUN_PRICE</x:f>
        <x:v>200328</x:v>
      </x:c>
      <x:c r="P10199" s="268" t="n">
        <x:f>I10199*TOMATO_FERTILIZER+J10199*CARROT_FERTILIZER+K10199*MESCLUN_FERTILIZER</x:f>
        <x:v>32560</x:v>
      </x:c>
      <x:c r="Q10199" s="268" t="n">
        <x:f>MIN(M10199,FARMER_HOURS)*FARMER_RATE+MAX(M10199-FARMER_HOURS,0)*TEMP_RATE</x:f>
        <x:v>134058.42846850527</x:v>
      </x:c>
      <x:c r="R10199" s="268" t="n">
        <x:f>O10199-P10199-Q10199-FIXED_COST</x:f>
        <x:v>13709.57153149473</x:v>
      </x:c>
      <x:c r="S10199" s="139" t="str">
        <x:f>IF(AND(L10199&lt;=TOTAL_BED_CAP,N10199&lt;=TEMP_WORKER_CAP),"YES","NO")</x:f>
        <x:v>NO</x:v>
      </x:c>
      <x:c r="T10199" s="139" t="n">
        <x:f>IF(S10199="YES",R10199,-1E+99)</x:f>
        <x:v>-1e+99</x:v>
      </x:c>
    </x:row>
    <x:row r="10200">
      <x:c r="A10200" s="139"/>
      <x:c r="B10200" s="139"/>
      <x:c r="C10200" s="139"/>
      <x:c r="D10200" s="139"/>
      <x:c r="E10200" s="139"/>
      <x:c r="F10200" s="139"/>
      <x:c r="G10200" s="139"/>
      <x:c r="H10200" s="139"/>
      <x:c r="I10200" s="266" t="n">
        <x:f>INT((ROW()-ROW($I$46))/((CARROT_CAP+1)*(MESCLUN_CAP+1)))</x:f>
        <x:v>15</x:v>
      </x:c>
      <x:c r="J10200" s="266" t="n">
        <x:f>MOD(INT((ROW()-ROW($I$46))/(MESCLUN_CAP+1)),CARROT_CAP+1)</x:f>
        <x:v>12</x:v>
      </x:c>
      <x:c r="K10200" s="266" t="n">
        <x:f>MOD(ROW()-ROW($I$46),MESCLUN_CAP+1)</x:f>
        <x:v>17</x:v>
      </x:c>
      <x:c r="L10200" s="266" t="n">
        <x:f>SUM(I10200:K10200)</x:f>
        <x:v>44</x:v>
      </x:c>
      <x:c r="M10200" s="267" t="n">
        <x:f>I10200*TOMATO_HOURS*WEEKS*(1+TOMATO_DIM)^I10200+J10200*CARROT_HOURS*WEEKS*(1+CARROT_DIM)^J10200+K10200*MESCLUN_HOURS*WEEKS*(1+MESCLUN_DIM)^K10200</x:f>
        <x:v>7068.325703232443</x:v>
      </x:c>
      <x:c r="N10200" s="267" t="n">
        <x:f>MAX(M10200-FARMER_HOURS,0)/TEMP_HOURS_PER_WORKER</x:f>
        <x:v>4.408559516133641</x:v>
      </x:c>
      <x:c r="O10200" s="268" t="n">
        <x:f>I10200*TOMATO_PRICE+J10200*CARROT_PRICE+K10200*MESCLUN_PRICE</x:f>
        <x:v>203028</x:v>
      </x:c>
      <x:c r="P10200" s="268" t="n">
        <x:f>I10200*TOMATO_FERTILIZER+J10200*CARROT_FERTILIZER+K10200*MESCLUN_FERTILIZER</x:f>
        <x:v>33440</x:v>
      </x:c>
      <x:c r="Q10200" s="268" t="n">
        <x:f>MIN(M10200,FARMER_HOURS)*FARMER_RATE+MAX(M10200-FARMER_HOURS,0)*TEMP_RATE</x:f>
        <x:v>135213.987903341</x:v>
      </x:c>
      <x:c r="R10200" s="268" t="n">
        <x:f>O10200-P10200-Q10200-FIXED_COST</x:f>
        <x:v>14374.01209665899</x:v>
      </x:c>
      <x:c r="S10200" s="139" t="str">
        <x:f>IF(AND(L10200&lt;=TOTAL_BED_CAP,N10200&lt;=TEMP_WORKER_CAP),"YES","NO")</x:f>
        <x:v>NO</x:v>
      </x:c>
      <x:c r="T10200" s="139" t="n">
        <x:f>IF(S10200="YES",R10200,-1E+99)</x:f>
        <x:v>-1e+99</x:v>
      </x:c>
    </x:row>
    <x:row r="10201">
      <x:c r="A10201" s="139"/>
      <x:c r="B10201" s="139"/>
      <x:c r="C10201" s="139"/>
      <x:c r="D10201" s="139"/>
      <x:c r="E10201" s="139"/>
      <x:c r="F10201" s="139"/>
      <x:c r="G10201" s="139"/>
      <x:c r="H10201" s="139"/>
      <x:c r="I10201" s="266" t="n">
        <x:f>INT((ROW()-ROW($I$46))/((CARROT_CAP+1)*(MESCLUN_CAP+1)))</x:f>
        <x:v>15</x:v>
      </x:c>
      <x:c r="J10201" s="266" t="n">
        <x:f>MOD(INT((ROW()-ROW($I$46))/(MESCLUN_CAP+1)),CARROT_CAP+1)</x:f>
        <x:v>12</x:v>
      </x:c>
      <x:c r="K10201" s="266" t="n">
        <x:f>MOD(ROW()-ROW($I$46),MESCLUN_CAP+1)</x:f>
        <x:v>18</x:v>
      </x:c>
      <x:c r="L10201" s="266" t="n">
        <x:f>SUM(I10201:K10201)</x:f>
        <x:v>45</x:v>
      </x:c>
      <x:c r="M10201" s="267" t="n">
        <x:f>I10201*TOMATO_HOURS*WEEKS*(1+TOMATO_DIM)^I10201+J10201*CARROT_HOURS*WEEKS*(1+CARROT_DIM)^J10201+K10201*MESCLUN_HOURS*WEEKS*(1+MESCLUN_DIM)^K10201</x:f>
        <x:v>7136.41269469103</x:v>
      </x:c>
      <x:c r="N10201" s="267" t="n">
        <x:f>MAX(M10201-FARMER_HOURS,0)/TEMP_HOURS_PER_WORKER</x:f>
        <x:v>4.455842149090993</x:v>
      </x:c>
      <x:c r="O10201" s="268" t="n">
        <x:f>I10201*TOMATO_PRICE+J10201*CARROT_PRICE+K10201*MESCLUN_PRICE</x:f>
        <x:v>205728</x:v>
      </x:c>
      <x:c r="P10201" s="268" t="n">
        <x:f>I10201*TOMATO_FERTILIZER+J10201*CARROT_FERTILIZER+K10201*MESCLUN_FERTILIZER</x:f>
        <x:v>34320</x:v>
      </x:c>
      <x:c r="Q10201" s="268" t="n">
        <x:f>MIN(M10201,FARMER_HOURS)*FARMER_RATE+MAX(M10201-FARMER_HOURS,0)*TEMP_RATE</x:f>
        <x:v>136396.05372727482</x:v>
      </x:c>
      <x:c r="R10201" s="268" t="n">
        <x:f>O10201-P10201-Q10201-FIXED_COST</x:f>
        <x:v>15011.946272725181</x:v>
      </x:c>
      <x:c r="S10201" s="139" t="str">
        <x:f>IF(AND(L10201&lt;=TOTAL_BED_CAP,N10201&lt;=TEMP_WORKER_CAP),"YES","NO")</x:f>
        <x:v>NO</x:v>
      </x:c>
      <x:c r="T10201" s="139" t="n">
        <x:f>IF(S10201="YES",R10201,-1E+99)</x:f>
        <x:v>-1e+99</x:v>
      </x:c>
    </x:row>
    <x:row r="10202">
      <x:c r="A10202" s="139"/>
      <x:c r="B10202" s="139"/>
      <x:c r="C10202" s="139"/>
      <x:c r="D10202" s="139"/>
      <x:c r="E10202" s="139"/>
      <x:c r="F10202" s="139"/>
      <x:c r="G10202" s="139"/>
      <x:c r="H10202" s="139"/>
      <x:c r="I10202" s="266" t="n">
        <x:f>INT((ROW()-ROW($I$46))/((CARROT_CAP+1)*(MESCLUN_CAP+1)))</x:f>
        <x:v>15</x:v>
      </x:c>
      <x:c r="J10202" s="266" t="n">
        <x:f>MOD(INT((ROW()-ROW($I$46))/(MESCLUN_CAP+1)),CARROT_CAP+1)</x:f>
        <x:v>12</x:v>
      </x:c>
      <x:c r="K10202" s="266" t="n">
        <x:f>MOD(ROW()-ROW($I$46),MESCLUN_CAP+1)</x:f>
        <x:v>19</x:v>
      </x:c>
      <x:c r="L10202" s="266" t="n">
        <x:f>SUM(I10202:K10202)</x:f>
        <x:v>46</x:v>
      </x:c>
      <x:c r="M10202" s="267" t="n">
        <x:f>I10202*TOMATO_HOURS*WEEKS*(1+TOMATO_DIM)^I10202+J10202*CARROT_HOURS*WEEKS*(1+CARROT_DIM)^J10202+K10202*MESCLUN_HOURS*WEEKS*(1+MESCLUN_DIM)^K10202</x:f>
        <x:v>7206.054223327052</x:v>
      </x:c>
      <x:c r="N10202" s="267" t="n">
        <x:f>MAX(M10202-FARMER_HOURS,0)/TEMP_HOURS_PER_WORKER</x:f>
        <x:v>4.504204321754897</x:v>
      </x:c>
      <x:c r="O10202" s="268" t="n">
        <x:f>I10202*TOMATO_PRICE+J10202*CARROT_PRICE+K10202*MESCLUN_PRICE</x:f>
        <x:v>208428</x:v>
      </x:c>
      <x:c r="P10202" s="268" t="n">
        <x:f>I10202*TOMATO_FERTILIZER+J10202*CARROT_FERTILIZER+K10202*MESCLUN_FERTILIZER</x:f>
        <x:v>35200</x:v>
      </x:c>
      <x:c r="Q10202" s="268" t="n">
        <x:f>MIN(M10202,FARMER_HOURS)*FARMER_RATE+MAX(M10202-FARMER_HOURS,0)*TEMP_RATE</x:f>
        <x:v>137605.1080438724</x:v>
      </x:c>
      <x:c r="R10202" s="268" t="n">
        <x:f>O10202-P10202-Q10202-FIXED_COST</x:f>
        <x:v>15622.891956127598</x:v>
      </x:c>
      <x:c r="S10202" s="139" t="str">
        <x:f>IF(AND(L10202&lt;=TOTAL_BED_CAP,N10202&lt;=TEMP_WORKER_CAP),"YES","NO")</x:f>
        <x:v>NO</x:v>
      </x:c>
      <x:c r="T10202" s="139" t="n">
        <x:f>IF(S10202="YES",R10202,-1E+99)</x:f>
        <x:v>-1e+99</x:v>
      </x:c>
    </x:row>
    <x:row r="10203">
      <x:c r="A10203" s="139"/>
      <x:c r="B10203" s="139"/>
      <x:c r="C10203" s="139"/>
      <x:c r="D10203" s="139"/>
      <x:c r="E10203" s="139"/>
      <x:c r="F10203" s="139"/>
      <x:c r="G10203" s="139"/>
      <x:c r="H10203" s="139"/>
      <x:c r="I10203" s="266" t="n">
        <x:f>INT((ROW()-ROW($I$46))/((CARROT_CAP+1)*(MESCLUN_CAP+1)))</x:f>
        <x:v>15</x:v>
      </x:c>
      <x:c r="J10203" s="266" t="n">
        <x:f>MOD(INT((ROW()-ROW($I$46))/(MESCLUN_CAP+1)),CARROT_CAP+1)</x:f>
        <x:v>12</x:v>
      </x:c>
      <x:c r="K10203" s="266" t="n">
        <x:f>MOD(ROW()-ROW($I$46),MESCLUN_CAP+1)</x:f>
        <x:v>20</x:v>
      </x:c>
      <x:c r="L10203" s="266" t="n">
        <x:f>SUM(I10203:K10203)</x:f>
        <x:v>47</x:v>
      </x:c>
      <x:c r="M10203" s="267" t="n">
        <x:f>I10203*TOMATO_HOURS*WEEKS*(1+TOMATO_DIM)^I10203+J10203*CARROT_HOURS*WEEKS*(1+CARROT_DIM)^J10203+K10203*MESCLUN_HOURS*WEEKS*(1+MESCLUN_DIM)^K10203</x:f>
        <x:v>7277.278513977529</x:v>
      </x:c>
      <x:c r="N10203" s="267" t="n">
        <x:f>MAX(M10203-FARMER_HOURS,0)/TEMP_HOURS_PER_WORKER</x:f>
        <x:v>4.553665634706618</x:v>
      </x:c>
      <x:c r="O10203" s="268" t="n">
        <x:f>I10203*TOMATO_PRICE+J10203*CARROT_PRICE+K10203*MESCLUN_PRICE</x:f>
        <x:v>211128</x:v>
      </x:c>
      <x:c r="P10203" s="268" t="n">
        <x:f>I10203*TOMATO_FERTILIZER+J10203*CARROT_FERTILIZER+K10203*MESCLUN_FERTILIZER</x:f>
        <x:v>36080</x:v>
      </x:c>
      <x:c r="Q10203" s="268" t="n">
        <x:f>MIN(M10203,FARMER_HOURS)*FARMER_RATE+MAX(M10203-FARMER_HOURS,0)*TEMP_RATE</x:f>
        <x:v>138841.6408676654</x:v>
      </x:c>
      <x:c r="R10203" s="268" t="n">
        <x:f>O10203-P10203-Q10203-FIXED_COST</x:f>
        <x:v>16206.35913233459</x:v>
      </x:c>
      <x:c r="S10203" s="139" t="str">
        <x:f>IF(AND(L10203&lt;=TOTAL_BED_CAP,N10203&lt;=TEMP_WORKER_CAP),"YES","NO")</x:f>
        <x:v>NO</x:v>
      </x:c>
      <x:c r="T10203" s="139" t="n">
        <x:f>IF(S10203="YES",R10203,-1E+99)</x:f>
        <x:v>-1e+99</x:v>
      </x:c>
    </x:row>
    <x:row r="10204">
      <x:c r="A10204" s="139"/>
      <x:c r="B10204" s="139"/>
      <x:c r="C10204" s="139"/>
      <x:c r="D10204" s="139"/>
      <x:c r="E10204" s="139"/>
      <x:c r="F10204" s="139"/>
      <x:c r="G10204" s="139"/>
      <x:c r="H10204" s="139"/>
      <x:c r="I10204" s="266" t="n">
        <x:f>INT((ROW()-ROW($I$46))/((CARROT_CAP+1)*(MESCLUN_CAP+1)))</x:f>
        <x:v>15</x:v>
      </x:c>
      <x:c r="J10204" s="266" t="n">
        <x:f>MOD(INT((ROW()-ROW($I$46))/(MESCLUN_CAP+1)),CARROT_CAP+1)</x:f>
        <x:v>12</x:v>
      </x:c>
      <x:c r="K10204" s="266" t="n">
        <x:f>MOD(ROW()-ROW($I$46),MESCLUN_CAP+1)</x:f>
        <x:v>21</x:v>
      </x:c>
      <x:c r="L10204" s="266" t="n">
        <x:f>SUM(I10204:K10204)</x:f>
        <x:v>48</x:v>
      </x:c>
      <x:c r="M10204" s="267" t="n">
        <x:f>I10204*TOMATO_HOURS*WEEKS*(1+TOMATO_DIM)^I10204+J10204*CARROT_HOURS*WEEKS*(1+CARROT_DIM)^J10204+K10204*MESCLUN_HOURS*WEEKS*(1+MESCLUN_DIM)^K10204</x:f>
        <x:v>7350.114254203972</x:v>
      </x:c>
      <x:c r="N10204" s="267" t="n">
        <x:f>MAX(M10204-FARMER_HOURS,0)/TEMP_HOURS_PER_WORKER</x:f>
        <x:v>4.60424600986387</x:v>
      </x:c>
      <x:c r="O10204" s="268" t="n">
        <x:f>I10204*TOMATO_PRICE+J10204*CARROT_PRICE+K10204*MESCLUN_PRICE</x:f>
        <x:v>213828</x:v>
      </x:c>
      <x:c r="P10204" s="268" t="n">
        <x:f>I10204*TOMATO_FERTILIZER+J10204*CARROT_FERTILIZER+K10204*MESCLUN_FERTILIZER</x:f>
        <x:v>36960</x:v>
      </x:c>
      <x:c r="Q10204" s="268" t="n">
        <x:f>MIN(M10204,FARMER_HOURS)*FARMER_RATE+MAX(M10204-FARMER_HOURS,0)*TEMP_RATE</x:f>
        <x:v>140106.15024659672</x:v>
      </x:c>
      <x:c r="R10204" s="268" t="n">
        <x:f>O10204-P10204-Q10204-FIXED_COST</x:f>
        <x:v>16761.84975340328</x:v>
      </x:c>
      <x:c r="S10204" s="139" t="str">
        <x:f>IF(AND(L10204&lt;=TOTAL_BED_CAP,N10204&lt;=TEMP_WORKER_CAP),"YES","NO")</x:f>
        <x:v>NO</x:v>
      </x:c>
      <x:c r="T10204" s="139" t="n">
        <x:f>IF(S10204="YES",R10204,-1E+99)</x:f>
        <x:v>-1e+99</x:v>
      </x:c>
    </x:row>
    <x:row r="10205">
      <x:c r="A10205" s="139"/>
      <x:c r="B10205" s="139"/>
      <x:c r="C10205" s="139"/>
      <x:c r="D10205" s="139"/>
      <x:c r="E10205" s="139"/>
      <x:c r="F10205" s="139"/>
      <x:c r="G10205" s="139"/>
      <x:c r="H10205" s="139"/>
      <x:c r="I10205" s="266" t="n">
        <x:f>INT((ROW()-ROW($I$46))/((CARROT_CAP+1)*(MESCLUN_CAP+1)))</x:f>
        <x:v>15</x:v>
      </x:c>
      <x:c r="J10205" s="266" t="n">
        <x:f>MOD(INT((ROW()-ROW($I$46))/(MESCLUN_CAP+1)),CARROT_CAP+1)</x:f>
        <x:v>12</x:v>
      </x:c>
      <x:c r="K10205" s="266" t="n">
        <x:f>MOD(ROW()-ROW($I$46),MESCLUN_CAP+1)</x:f>
        <x:v>22</x:v>
      </x:c>
      <x:c r="L10205" s="266" t="n">
        <x:f>SUM(I10205:K10205)</x:f>
        <x:v>49</x:v>
      </x:c>
      <x:c r="M10205" s="267" t="n">
        <x:f>I10205*TOMATO_HOURS*WEEKS*(1+TOMATO_DIM)^I10205+J10205*CARROT_HOURS*WEEKS*(1+CARROT_DIM)^J10205+K10205*MESCLUN_HOURS*WEEKS*(1+MESCLUN_DIM)^K10205</x:f>
        <x:v>7424.590601450369</x:v>
      </x:c>
      <x:c r="N10205" s="267" t="n">
        <x:f>MAX(M10205-FARMER_HOURS,0)/TEMP_HOURS_PER_WORKER</x:f>
        <x:v>4.655965695451645</x:v>
      </x:c>
      <x:c r="O10205" s="268" t="n">
        <x:f>I10205*TOMATO_PRICE+J10205*CARROT_PRICE+K10205*MESCLUN_PRICE</x:f>
        <x:v>216528</x:v>
      </x:c>
      <x:c r="P10205" s="268" t="n">
        <x:f>I10205*TOMATO_FERTILIZER+J10205*CARROT_FERTILIZER+K10205*MESCLUN_FERTILIZER</x:f>
        <x:v>37840</x:v>
      </x:c>
      <x:c r="Q10205" s="268" t="n">
        <x:f>MIN(M10205,FARMER_HOURS)*FARMER_RATE+MAX(M10205-FARMER_HOURS,0)*TEMP_RATE</x:f>
        <x:v>141399.14238629112</x:v>
      </x:c>
      <x:c r="R10205" s="268" t="n">
        <x:f>O10205-P10205-Q10205-FIXED_COST</x:f>
        <x:v>17288.857613708882</x:v>
      </x:c>
      <x:c r="S10205" s="139" t="str">
        <x:f>IF(AND(L10205&lt;=TOTAL_BED_CAP,N10205&lt;=TEMP_WORKER_CAP),"YES","NO")</x:f>
        <x:v>NO</x:v>
      </x:c>
      <x:c r="T10205" s="139" t="n">
        <x:f>IF(S10205="YES",R10205,-1E+99)</x:f>
        <x:v>-1e+99</x:v>
      </x:c>
    </x:row>
    <x:row r="10206">
      <x:c r="A10206" s="139"/>
      <x:c r="B10206" s="139"/>
      <x:c r="C10206" s="139"/>
      <x:c r="D10206" s="139"/>
      <x:c r="E10206" s="139"/>
      <x:c r="F10206" s="139"/>
      <x:c r="G10206" s="139"/>
      <x:c r="H10206" s="139"/>
      <x:c r="I10206" s="266" t="n">
        <x:f>INT((ROW()-ROW($I$46))/((CARROT_CAP+1)*(MESCLUN_CAP+1)))</x:f>
        <x:v>15</x:v>
      </x:c>
      <x:c r="J10206" s="266" t="n">
        <x:f>MOD(INT((ROW()-ROW($I$46))/(MESCLUN_CAP+1)),CARROT_CAP+1)</x:f>
        <x:v>12</x:v>
      </x:c>
      <x:c r="K10206" s="266" t="n">
        <x:f>MOD(ROW()-ROW($I$46),MESCLUN_CAP+1)</x:f>
        <x:v>23</x:v>
      </x:c>
      <x:c r="L10206" s="266" t="n">
        <x:f>SUM(I10206:K10206)</x:f>
        <x:v>50</x:v>
      </x:c>
      <x:c r="M10206" s="267" t="n">
        <x:f>I10206*TOMATO_HOURS*WEEKS*(1+TOMATO_DIM)^I10206+J10206*CARROT_HOURS*WEEKS*(1+CARROT_DIM)^J10206+K10206*MESCLUN_HOURS*WEEKS*(1+MESCLUN_DIM)^K10206</x:f>
        <x:v>7500.737190307806</x:v>
      </x:c>
      <x:c r="N10206" s="267" t="n">
        <x:f>MAX(M10206-FARMER_HOURS,0)/TEMP_HOURS_PER_WORKER</x:f>
        <x:v>4.708845271047087</x:v>
      </x:c>
      <x:c r="O10206" s="268" t="n">
        <x:f>I10206*TOMATO_PRICE+J10206*CARROT_PRICE+K10206*MESCLUN_PRICE</x:f>
        <x:v>219228</x:v>
      </x:c>
      <x:c r="P10206" s="268" t="n">
        <x:f>I10206*TOMATO_FERTILIZER+J10206*CARROT_FERTILIZER+K10206*MESCLUN_FERTILIZER</x:f>
        <x:v>38720</x:v>
      </x:c>
      <x:c r="Q10206" s="268" t="n">
        <x:f>MIN(M10206,FARMER_HOURS)*FARMER_RATE+MAX(M10206-FARMER_HOURS,0)*TEMP_RATE</x:f>
        <x:v>142721.13177617718</x:v>
      </x:c>
      <x:c r="R10206" s="268" t="n">
        <x:f>O10206-P10206-Q10206-FIXED_COST</x:f>
        <x:v>17786.86822382282</x:v>
      </x:c>
      <x:c r="S10206" s="139" t="str">
        <x:f>IF(AND(L10206&lt;=TOTAL_BED_CAP,N10206&lt;=TEMP_WORKER_CAP),"YES","NO")</x:f>
        <x:v>NO</x:v>
      </x:c>
      <x:c r="T10206" s="139" t="n">
        <x:f>IF(S10206="YES",R10206,-1E+99)</x:f>
        <x:v>-1e+99</x:v>
      </x:c>
    </x:row>
    <x:row r="10207">
      <x:c r="A10207" s="139"/>
      <x:c r="B10207" s="139"/>
      <x:c r="C10207" s="139"/>
      <x:c r="D10207" s="139"/>
      <x:c r="E10207" s="139"/>
      <x:c r="F10207" s="139"/>
      <x:c r="G10207" s="139"/>
      <x:c r="H10207" s="139"/>
      <x:c r="I10207" s="266" t="n">
        <x:f>INT((ROW()-ROW($I$46))/((CARROT_CAP+1)*(MESCLUN_CAP+1)))</x:f>
        <x:v>15</x:v>
      </x:c>
      <x:c r="J10207" s="266" t="n">
        <x:f>MOD(INT((ROW()-ROW($I$46))/(MESCLUN_CAP+1)),CARROT_CAP+1)</x:f>
        <x:v>12</x:v>
      </x:c>
      <x:c r="K10207" s="266" t="n">
        <x:f>MOD(ROW()-ROW($I$46),MESCLUN_CAP+1)</x:f>
        <x:v>24</x:v>
      </x:c>
      <x:c r="L10207" s="266" t="n">
        <x:f>SUM(I10207:K10207)</x:f>
        <x:v>51</x:v>
      </x:c>
      <x:c r="M10207" s="267" t="n">
        <x:f>I10207*TOMATO_HOURS*WEEKS*(1+TOMATO_DIM)^I10207+J10207*CARROT_HOURS*WEEKS*(1+CARROT_DIM)^J10207+K10207*MESCLUN_HOURS*WEEKS*(1+MESCLUN_DIM)^K10207</x:f>
        <x:v>7578.584139887301</x:v>
      </x:c>
      <x:c r="N10207" s="267" t="n">
        <x:f>MAX(M10207-FARMER_HOURS,0)/TEMP_HOURS_PER_WORKER</x:f>
        <x:v>4.762905652699515</x:v>
      </x:c>
      <x:c r="O10207" s="268" t="n">
        <x:f>I10207*TOMATO_PRICE+J10207*CARROT_PRICE+K10207*MESCLUN_PRICE</x:f>
        <x:v>221928</x:v>
      </x:c>
      <x:c r="P10207" s="268" t="n">
        <x:f>I10207*TOMATO_FERTILIZER+J10207*CARROT_FERTILIZER+K10207*MESCLUN_FERTILIZER</x:f>
        <x:v>39600</x:v>
      </x:c>
      <x:c r="Q10207" s="268" t="n">
        <x:f>MIN(M10207,FARMER_HOURS)*FARMER_RATE+MAX(M10207-FARMER_HOURS,0)*TEMP_RATE</x:f>
        <x:v>144072.64131748787</x:v>
      </x:c>
      <x:c r="R10207" s="268" t="n">
        <x:f>O10207-P10207-Q10207-FIXED_COST</x:f>
        <x:v>18255.35868251213</x:v>
      </x:c>
      <x:c r="S10207" s="139" t="str">
        <x:f>IF(AND(L10207&lt;=TOTAL_BED_CAP,N10207&lt;=TEMP_WORKER_CAP),"YES","NO")</x:f>
        <x:v>NO</x:v>
      </x:c>
      <x:c r="T10207" s="139" t="n">
        <x:f>IF(S10207="YES",R10207,-1E+99)</x:f>
        <x:v>-1e+99</x:v>
      </x:c>
    </x:row>
    <x:row r="10208">
      <x:c r="A10208" s="139"/>
      <x:c r="B10208" s="139"/>
      <x:c r="C10208" s="139"/>
      <x:c r="D10208" s="139"/>
      <x:c r="E10208" s="139"/>
      <x:c r="F10208" s="139"/>
      <x:c r="G10208" s="139"/>
      <x:c r="H10208" s="139"/>
      <x:c r="I10208" s="266" t="n">
        <x:f>INT((ROW()-ROW($I$46))/((CARROT_CAP+1)*(MESCLUN_CAP+1)))</x:f>
        <x:v>15</x:v>
      </x:c>
      <x:c r="J10208" s="266" t="n">
        <x:f>MOD(INT((ROW()-ROW($I$46))/(MESCLUN_CAP+1)),CARROT_CAP+1)</x:f>
        <x:v>12</x:v>
      </x:c>
      <x:c r="K10208" s="266" t="n">
        <x:f>MOD(ROW()-ROW($I$46),MESCLUN_CAP+1)</x:f>
        <x:v>25</x:v>
      </x:c>
      <x:c r="L10208" s="266" t="n">
        <x:f>SUM(I10208:K10208)</x:f>
        <x:v>52</x:v>
      </x:c>
      <x:c r="M10208" s="267" t="n">
        <x:f>I10208*TOMATO_HOURS*WEEKS*(1+TOMATO_DIM)^I10208+J10208*CARROT_HOURS*WEEKS*(1+CARROT_DIM)^J10208+K10208*MESCLUN_HOURS*WEEKS*(1+MESCLUN_DIM)^K10208</x:f>
        <x:v>7658.162061302399</x:v>
      </x:c>
      <x:c r="N10208" s="267" t="n">
        <x:f>MAX(M10208-FARMER_HOURS,0)/TEMP_HOURS_PER_WORKER</x:f>
        <x:v>4.818168098126666</x:v>
      </x:c>
      <x:c r="O10208" s="268" t="n">
        <x:f>I10208*TOMATO_PRICE+J10208*CARROT_PRICE+K10208*MESCLUN_PRICE</x:f>
        <x:v>224628</x:v>
      </x:c>
      <x:c r="P10208" s="268" t="n">
        <x:f>I10208*TOMATO_FERTILIZER+J10208*CARROT_FERTILIZER+K10208*MESCLUN_FERTILIZER</x:f>
        <x:v>40480</x:v>
      </x:c>
      <x:c r="Q10208" s="268" t="n">
        <x:f>MIN(M10208,FARMER_HOURS)*FARMER_RATE+MAX(M10208-FARMER_HOURS,0)*TEMP_RATE</x:f>
        <x:v>145454.20245316665</x:v>
      </x:c>
      <x:c r="R10208" s="268" t="n">
        <x:f>O10208-P10208-Q10208-FIXED_COST</x:f>
        <x:v>18693.797546833346</x:v>
      </x:c>
      <x:c r="S10208" s="139" t="str">
        <x:f>IF(AND(L10208&lt;=TOTAL_BED_CAP,N10208&lt;=TEMP_WORKER_CAP),"YES","NO")</x:f>
        <x:v>NO</x:v>
      </x:c>
      <x:c r="T10208" s="139" t="n">
        <x:f>IF(S10208="YES",R10208,-1E+99)</x:f>
        <x:v>-1e+99</x:v>
      </x:c>
    </x:row>
    <x:row r="10209">
      <x:c r="A10209" s="139"/>
      <x:c r="B10209" s="139"/>
      <x:c r="C10209" s="139"/>
      <x:c r="D10209" s="139"/>
      <x:c r="E10209" s="139"/>
      <x:c r="F10209" s="139"/>
      <x:c r="G10209" s="139"/>
      <x:c r="H10209" s="139"/>
      <x:c r="I10209" s="266" t="n">
        <x:f>INT((ROW()-ROW($I$46))/((CARROT_CAP+1)*(MESCLUN_CAP+1)))</x:f>
        <x:v>15</x:v>
      </x:c>
      <x:c r="J10209" s="266" t="n">
        <x:f>MOD(INT((ROW()-ROW($I$46))/(MESCLUN_CAP+1)),CARROT_CAP+1)</x:f>
        <x:v>12</x:v>
      </x:c>
      <x:c r="K10209" s="266" t="n">
        <x:f>MOD(ROW()-ROW($I$46),MESCLUN_CAP+1)</x:f>
        <x:v>26</x:v>
      </x:c>
      <x:c r="L10209" s="266" t="n">
        <x:f>SUM(I10209:K10209)</x:f>
        <x:v>53</x:v>
      </x:c>
      <x:c r="M10209" s="267" t="n">
        <x:f>I10209*TOMATO_HOURS*WEEKS*(1+TOMATO_DIM)^I10209+J10209*CARROT_HOURS*WEEKS*(1+CARROT_DIM)^J10209+K10209*MESCLUN_HOURS*WEEKS*(1+MESCLUN_DIM)^K10209</x:f>
        <x:v>7739.502065263116</x:v>
      </x:c>
      <x:c r="N10209" s="267" t="n">
        <x:f>MAX(M10209-FARMER_HOURS,0)/TEMP_HOURS_PER_WORKER</x:f>
        <x:v>4.8746542119882745</x:v>
      </x:c>
      <x:c r="O10209" s="268" t="n">
        <x:f>I10209*TOMATO_PRICE+J10209*CARROT_PRICE+K10209*MESCLUN_PRICE</x:f>
        <x:v>227328</x:v>
      </x:c>
      <x:c r="P10209" s="268" t="n">
        <x:f>I10209*TOMATO_FERTILIZER+J10209*CARROT_FERTILIZER+K10209*MESCLUN_FERTILIZER</x:f>
        <x:v>41360</x:v>
      </x:c>
      <x:c r="Q10209" s="268" t="n">
        <x:f>MIN(M10209,FARMER_HOURS)*FARMER_RATE+MAX(M10209-FARMER_HOURS,0)*TEMP_RATE</x:f>
        <x:v>146866.35529970686</x:v>
      </x:c>
      <x:c r="R10209" s="268" t="n">
        <x:f>O10209-P10209-Q10209-FIXED_COST</x:f>
        <x:v>19101.644700293138</x:v>
      </x:c>
      <x:c r="S10209" s="139" t="str">
        <x:f>IF(AND(L10209&lt;=TOTAL_BED_CAP,N10209&lt;=TEMP_WORKER_CAP),"YES","NO")</x:f>
        <x:v>NO</x:v>
      </x:c>
      <x:c r="T10209" s="139" t="n">
        <x:f>IF(S10209="YES",R10209,-1E+99)</x:f>
        <x:v>-1e+99</x:v>
      </x:c>
    </x:row>
    <x:row r="10210">
      <x:c r="A10210" s="139"/>
      <x:c r="B10210" s="139"/>
      <x:c r="C10210" s="139"/>
      <x:c r="D10210" s="139"/>
      <x:c r="E10210" s="139"/>
      <x:c r="F10210" s="139"/>
      <x:c r="G10210" s="139"/>
      <x:c r="H10210" s="139"/>
      <x:c r="I10210" s="266" t="n">
        <x:f>INT((ROW()-ROW($I$46))/((CARROT_CAP+1)*(MESCLUN_CAP+1)))</x:f>
        <x:v>15</x:v>
      </x:c>
      <x:c r="J10210" s="266" t="n">
        <x:f>MOD(INT((ROW()-ROW($I$46))/(MESCLUN_CAP+1)),CARROT_CAP+1)</x:f>
        <x:v>12</x:v>
      </x:c>
      <x:c r="K10210" s="266" t="n">
        <x:f>MOD(ROW()-ROW($I$46),MESCLUN_CAP+1)</x:f>
        <x:v>27</x:v>
      </x:c>
      <x:c r="L10210" s="266" t="n">
        <x:f>SUM(I10210:K10210)</x:f>
        <x:v>54</x:v>
      </x:c>
      <x:c r="M10210" s="267" t="n">
        <x:f>I10210*TOMATO_HOURS*WEEKS*(1+TOMATO_DIM)^I10210+J10210*CARROT_HOURS*WEEKS*(1+CARROT_DIM)^J10210+K10210*MESCLUN_HOURS*WEEKS*(1+MESCLUN_DIM)^K10210</x:f>
        <x:v>7822.6357697828735</x:v>
      </x:c>
      <x:c r="N10210" s="267" t="n">
        <x:f>MAX(M10210-FARMER_HOURS,0)/TEMP_HOURS_PER_WORKER</x:f>
        <x:v>4.932385951238107</x:v>
      </x:c>
      <x:c r="O10210" s="268" t="n">
        <x:f>I10210*TOMATO_PRICE+J10210*CARROT_PRICE+K10210*MESCLUN_PRICE</x:f>
        <x:v>230028</x:v>
      </x:c>
      <x:c r="P10210" s="268" t="n">
        <x:f>I10210*TOMATO_FERTILIZER+J10210*CARROT_FERTILIZER+K10210*MESCLUN_FERTILIZER</x:f>
        <x:v>42240</x:v>
      </x:c>
      <x:c r="Q10210" s="268" t="n">
        <x:f>MIN(M10210,FARMER_HOURS)*FARMER_RATE+MAX(M10210-FARMER_HOURS,0)*TEMP_RATE</x:f>
        <x:v>148309.64878095267</x:v>
      </x:c>
      <x:c r="R10210" s="268" t="n">
        <x:f>O10210-P10210-Q10210-FIXED_COST</x:f>
        <x:v>19478.351219047327</x:v>
      </x:c>
      <x:c r="S10210" s="139" t="str">
        <x:f>IF(AND(L10210&lt;=TOTAL_BED_CAP,N10210&lt;=TEMP_WORKER_CAP),"YES","NO")</x:f>
        <x:v>NO</x:v>
      </x:c>
      <x:c r="T10210" s="139" t="n">
        <x:f>IF(S10210="YES",R10210,-1E+99)</x:f>
        <x:v>-1e+99</x:v>
      </x:c>
    </x:row>
    <x:row r="10211">
      <x:c r="A10211" s="139"/>
      <x:c r="B10211" s="139"/>
      <x:c r="C10211" s="139"/>
      <x:c r="D10211" s="139"/>
      <x:c r="E10211" s="139"/>
      <x:c r="F10211" s="139"/>
      <x:c r="G10211" s="139"/>
      <x:c r="H10211" s="139"/>
      <x:c r="I10211" s="266" t="n">
        <x:f>INT((ROW()-ROW($I$46))/((CARROT_CAP+1)*(MESCLUN_CAP+1)))</x:f>
        <x:v>15</x:v>
      </x:c>
      <x:c r="J10211" s="266" t="n">
        <x:f>MOD(INT((ROW()-ROW($I$46))/(MESCLUN_CAP+1)),CARROT_CAP+1)</x:f>
        <x:v>12</x:v>
      </x:c>
      <x:c r="K10211" s="266" t="n">
        <x:f>MOD(ROW()-ROW($I$46),MESCLUN_CAP+1)</x:f>
        <x:v>28</x:v>
      </x:c>
      <x:c r="L10211" s="266" t="n">
        <x:f>SUM(I10211:K10211)</x:f>
        <x:v>55</x:v>
      </x:c>
      <x:c r="M10211" s="267" t="n">
        <x:f>I10211*TOMATO_HOURS*WEEKS*(1+TOMATO_DIM)^I10211+J10211*CARROT_HOURS*WEEKS*(1+CARROT_DIM)^J10211+K10211*MESCLUN_HOURS*WEEKS*(1+MESCLUN_DIM)^K10211</x:f>
        <x:v>7907.595308000026</x:v>
      </x:c>
      <x:c r="N10211" s="267" t="n">
        <x:f>MAX(M10211-FARMER_HOURS,0)/TEMP_HOURS_PER_WORKER</x:f>
        <x:v>4.991385630555574</x:v>
      </x:c>
      <x:c r="O10211" s="268" t="n">
        <x:f>I10211*TOMATO_PRICE+J10211*CARROT_PRICE+K10211*MESCLUN_PRICE</x:f>
        <x:v>232728</x:v>
      </x:c>
      <x:c r="P10211" s="268" t="n">
        <x:f>I10211*TOMATO_FERTILIZER+J10211*CARROT_FERTILIZER+K10211*MESCLUN_FERTILIZER</x:f>
        <x:v>43120</x:v>
      </x:c>
      <x:c r="Q10211" s="268" t="n">
        <x:f>MIN(M10211,FARMER_HOURS)*FARMER_RATE+MAX(M10211-FARMER_HOURS,0)*TEMP_RATE</x:f>
        <x:v>149784.64076388936</x:v>
      </x:c>
      <x:c r="R10211" s="268" t="n">
        <x:f>O10211-P10211-Q10211-FIXED_COST</x:f>
        <x:v>19823.359236110642</x:v>
      </x:c>
      <x:c r="S10211" s="139" t="str">
        <x:f>IF(AND(L10211&lt;=TOTAL_BED_CAP,N10211&lt;=TEMP_WORKER_CAP),"YES","NO")</x:f>
        <x:v>NO</x:v>
      </x:c>
      <x:c r="T10211" s="139" t="n">
        <x:f>IF(S10211="YES",R10211,-1E+99)</x:f>
        <x:v>-1e+99</x:v>
      </x:c>
    </x:row>
    <x:row r="10212">
      <x:c r="A10212" s="139"/>
      <x:c r="B10212" s="139"/>
      <x:c r="C10212" s="139"/>
      <x:c r="D10212" s="139"/>
      <x:c r="E10212" s="139"/>
      <x:c r="F10212" s="139"/>
      <x:c r="G10212" s="139"/>
      <x:c r="H10212" s="139"/>
      <x:c r="I10212" s="266" t="n">
        <x:f>INT((ROW()-ROW($I$46))/((CARROT_CAP+1)*(MESCLUN_CAP+1)))</x:f>
        <x:v>15</x:v>
      </x:c>
      <x:c r="J10212" s="266" t="n">
        <x:f>MOD(INT((ROW()-ROW($I$46))/(MESCLUN_CAP+1)),CARROT_CAP+1)</x:f>
        <x:v>12</x:v>
      </x:c>
      <x:c r="K10212" s="266" t="n">
        <x:f>MOD(ROW()-ROW($I$46),MESCLUN_CAP+1)</x:f>
        <x:v>29</x:v>
      </x:c>
      <x:c r="L10212" s="266" t="n">
        <x:f>SUM(I10212:K10212)</x:f>
        <x:v>56</x:v>
      </x:c>
      <x:c r="M10212" s="267" t="n">
        <x:f>I10212*TOMATO_HOURS*WEEKS*(1+TOMATO_DIM)^I10212+J10212*CARROT_HOURS*WEEKS*(1+CARROT_DIM)^J10212+K10212*MESCLUN_HOURS*WEEKS*(1+MESCLUN_DIM)^K10212</x:f>
        <x:v>7994.41333611568</x:v>
      </x:c>
      <x:c r="N10212" s="267" t="n">
        <x:f>MAX(M10212-FARMER_HOURS,0)/TEMP_HOURS_PER_WORKER</x:f>
        <x:v>5.051675927858112</x:v>
      </x:c>
      <x:c r="O10212" s="268" t="n">
        <x:f>I10212*TOMATO_PRICE+J10212*CARROT_PRICE+K10212*MESCLUN_PRICE</x:f>
        <x:v>235428</x:v>
      </x:c>
      <x:c r="P10212" s="268" t="n">
        <x:f>I10212*TOMATO_FERTILIZER+J10212*CARROT_FERTILIZER+K10212*MESCLUN_FERTILIZER</x:f>
        <x:v>44000</x:v>
      </x:c>
      <x:c r="Q10212" s="268" t="n">
        <x:f>MIN(M10212,FARMER_HOURS)*FARMER_RATE+MAX(M10212-FARMER_HOURS,0)*TEMP_RATE</x:f>
        <x:v>151291.89819645276</x:v>
      </x:c>
      <x:c r="R10212" s="268" t="n">
        <x:f>O10212-P10212-Q10212-FIXED_COST</x:f>
        <x:v>20136.101803547237</x:v>
      </x:c>
      <x:c r="S10212" s="139" t="str">
        <x:f>IF(AND(L10212&lt;=TOTAL_BED_CAP,N10212&lt;=TEMP_WORKER_CAP),"YES","NO")</x:f>
        <x:v>NO</x:v>
      </x:c>
      <x:c r="T10212" s="139" t="n">
        <x:f>IF(S10212="YES",R10212,-1E+99)</x:f>
        <x:v>-1e+99</x:v>
      </x:c>
    </x:row>
    <x:row r="10213">
      <x:c r="A10213" s="139"/>
      <x:c r="B10213" s="139"/>
      <x:c r="C10213" s="139"/>
      <x:c r="D10213" s="139"/>
      <x:c r="E10213" s="139"/>
      <x:c r="F10213" s="139"/>
      <x:c r="G10213" s="139"/>
      <x:c r="H10213" s="139"/>
      <x:c r="I10213" s="266" t="n">
        <x:f>INT((ROW()-ROW($I$46))/((CARROT_CAP+1)*(MESCLUN_CAP+1)))</x:f>
        <x:v>15</x:v>
      </x:c>
      <x:c r="J10213" s="266" t="n">
        <x:f>MOD(INT((ROW()-ROW($I$46))/(MESCLUN_CAP+1)),CARROT_CAP+1)</x:f>
        <x:v>12</x:v>
      </x:c>
      <x:c r="K10213" s="266" t="n">
        <x:f>MOD(ROW()-ROW($I$46),MESCLUN_CAP+1)</x:f>
        <x:v>30</x:v>
      </x:c>
      <x:c r="L10213" s="266" t="n">
        <x:f>SUM(I10213:K10213)</x:f>
        <x:v>57</x:v>
      </x:c>
      <x:c r="M10213" s="267" t="n">
        <x:f>I10213*TOMATO_HOURS*WEEKS*(1+TOMATO_DIM)^I10213+J10213*CARROT_HOURS*WEEKS*(1+CARROT_DIM)^J10213+K10213*MESCLUN_HOURS*WEEKS*(1+MESCLUN_DIM)^K10213</x:f>
        <x:v>8083.123041449449</x:v>
      </x:c>
      <x:c r="N10213" s="267" t="n">
        <x:f>MAX(M10213-FARMER_HOURS,0)/TEMP_HOURS_PER_WORKER</x:f>
        <x:v>5.113279889895451</x:v>
      </x:c>
      <x:c r="O10213" s="268" t="n">
        <x:f>I10213*TOMATO_PRICE+J10213*CARROT_PRICE+K10213*MESCLUN_PRICE</x:f>
        <x:v>238128</x:v>
      </x:c>
      <x:c r="P10213" s="268" t="n">
        <x:f>I10213*TOMATO_FERTILIZER+J10213*CARROT_FERTILIZER+K10213*MESCLUN_FERTILIZER</x:f>
        <x:v>44880</x:v>
      </x:c>
      <x:c r="Q10213" s="268" t="n">
        <x:f>MIN(M10213,FARMER_HOURS)*FARMER_RATE+MAX(M10213-FARMER_HOURS,0)*TEMP_RATE</x:f>
        <x:v>152831.99724738626</x:v>
      </x:c>
      <x:c r="R10213" s="268" t="n">
        <x:f>O10213-P10213-Q10213-FIXED_COST</x:f>
        <x:v>20416.002752613742</x:v>
      </x:c>
      <x:c r="S10213" s="139" t="str">
        <x:f>IF(AND(L10213&lt;=TOTAL_BED_CAP,N10213&lt;=TEMP_WORKER_CAP),"YES","NO")</x:f>
        <x:v>NO</x:v>
      </x:c>
      <x:c r="T10213" s="139" t="n">
        <x:f>IF(S10213="YES",R10213,-1E+99)</x:f>
        <x:v>-1e+99</x:v>
      </x:c>
    </x:row>
    <x:row r="10214">
      <x:c r="A10214" s="139"/>
      <x:c r="B10214" s="139"/>
      <x:c r="C10214" s="139"/>
      <x:c r="D10214" s="139"/>
      <x:c r="E10214" s="139"/>
      <x:c r="F10214" s="139"/>
      <x:c r="G10214" s="139"/>
      <x:c r="H10214" s="139"/>
      <x:c r="I10214" s="266" t="n">
        <x:f>INT((ROW()-ROW($I$46))/((CARROT_CAP+1)*(MESCLUN_CAP+1)))</x:f>
        <x:v>15</x:v>
      </x:c>
      <x:c r="J10214" s="266" t="n">
        <x:f>MOD(INT((ROW()-ROW($I$46))/(MESCLUN_CAP+1)),CARROT_CAP+1)</x:f>
        <x:v>13</x:v>
      </x:c>
      <x:c r="K10214" s="266" t="n">
        <x:f>MOD(ROW()-ROW($I$46),MESCLUN_CAP+1)</x:f>
        <x:v>0</x:v>
      </x:c>
      <x:c r="L10214" s="266" t="n">
        <x:f>SUM(I10214:K10214)</x:f>
        <x:v>28</x:v>
      </x:c>
      <x:c r="M10214" s="267" t="n">
        <x:f>I10214*TOMATO_HOURS*WEEKS*(1+TOMATO_DIM)^I10214+J10214*CARROT_HOURS*WEEKS*(1+CARROT_DIM)^J10214+K10214*MESCLUN_HOURS*WEEKS*(1+MESCLUN_DIM)^K10214</x:f>
        <x:v>6176.904336203593</x:v>
      </x:c>
      <x:c r="N10214" s="267" t="n">
        <x:f>MAX(M10214-FARMER_HOURS,0)/TEMP_HOURS_PER_WORKER</x:f>
        <x:v>3.789516900141384</x:v>
      </x:c>
      <x:c r="O10214" s="268" t="n">
        <x:f>I10214*TOMATO_PRICE+J10214*CARROT_PRICE+K10214*MESCLUN_PRICE</x:f>
        <x:v>159222</x:v>
      </x:c>
      <x:c r="P10214" s="268" t="n">
        <x:f>I10214*TOMATO_FERTILIZER+J10214*CARROT_FERTILIZER+K10214*MESCLUN_FERTILIZER</x:f>
        <x:v>18920</x:v>
      </x:c>
      <x:c r="Q10214" s="268" t="n">
        <x:f>MIN(M10214,FARMER_HOURS)*FARMER_RATE+MAX(M10214-FARMER_HOURS,0)*TEMP_RATE</x:f>
        <x:v>119737.92250353459</x:v>
      </x:c>
      <x:c r="R10214" s="268" t="n">
        <x:f>O10214-P10214-Q10214-FIXED_COST</x:f>
        <x:v>564.077496465412</x:v>
      </x:c>
      <x:c r="S10214" s="139" t="str">
        <x:f>IF(AND(L10214&lt;=TOTAL_BED_CAP,N10214&lt;=TEMP_WORKER_CAP),"YES","NO")</x:f>
        <x:v>YES</x:v>
      </x:c>
      <x:c r="T10214" s="139" t="n">
        <x:f>IF(S10214="YES",R10214,-1E+99)</x:f>
        <x:v>564.077496465412</x:v>
      </x:c>
    </x:row>
    <x:row r="10215">
      <x:c r="A10215" s="139"/>
      <x:c r="B10215" s="139"/>
      <x:c r="C10215" s="139"/>
      <x:c r="D10215" s="139"/>
      <x:c r="E10215" s="139"/>
      <x:c r="F10215" s="139"/>
      <x:c r="G10215" s="139"/>
      <x:c r="H10215" s="139"/>
      <x:c r="I10215" s="266" t="n">
        <x:f>INT((ROW()-ROW($I$46))/((CARROT_CAP+1)*(MESCLUN_CAP+1)))</x:f>
        <x:v>15</x:v>
      </x:c>
      <x:c r="J10215" s="266" t="n">
        <x:f>MOD(INT((ROW()-ROW($I$46))/(MESCLUN_CAP+1)),CARROT_CAP+1)</x:f>
        <x:v>13</x:v>
      </x:c>
      <x:c r="K10215" s="266" t="n">
        <x:f>MOD(ROW()-ROW($I$46),MESCLUN_CAP+1)</x:f>
        <x:v>1</x:v>
      </x:c>
      <x:c r="L10215" s="266" t="n">
        <x:f>SUM(I10215:K10215)</x:f>
        <x:v>29</x:v>
      </x:c>
      <x:c r="M10215" s="267" t="n">
        <x:f>I10215*TOMATO_HOURS*WEEKS*(1+TOMATO_DIM)^I10215+J10215*CARROT_HOURS*WEEKS*(1+CARROT_DIM)^J10215+K10215*MESCLUN_HOURS*WEEKS*(1+MESCLUN_DIM)^K10215</x:f>
        <x:v>6222.466836203593</x:v>
      </x:c>
      <x:c r="N10215" s="267" t="n">
        <x:f>MAX(M10215-FARMER_HOURS,0)/TEMP_HOURS_PER_WORKER</x:f>
        <x:v>3.8211575251413836</x:v>
      </x:c>
      <x:c r="O10215" s="268" t="n">
        <x:f>I10215*TOMATO_PRICE+J10215*CARROT_PRICE+K10215*MESCLUN_PRICE</x:f>
        <x:v>161922</x:v>
      </x:c>
      <x:c r="P10215" s="268" t="n">
        <x:f>I10215*TOMATO_FERTILIZER+J10215*CARROT_FERTILIZER+K10215*MESCLUN_FERTILIZER</x:f>
        <x:v>19800</x:v>
      </x:c>
      <x:c r="Q10215" s="268" t="n">
        <x:f>MIN(M10215,FARMER_HOURS)*FARMER_RATE+MAX(M10215-FARMER_HOURS,0)*TEMP_RATE</x:f>
        <x:v>120528.93812853459</x:v>
      </x:c>
      <x:c r="R10215" s="268" t="n">
        <x:f>O10215-P10215-Q10215-FIXED_COST</x:f>
        <x:v>1593.061871465412</x:v>
      </x:c>
      <x:c r="S10215" s="139" t="str">
        <x:f>IF(AND(L10215&lt;=TOTAL_BED_CAP,N10215&lt;=TEMP_WORKER_CAP),"YES","NO")</x:f>
        <x:v>YES</x:v>
      </x:c>
      <x:c r="T10215" s="139" t="n">
        <x:f>IF(S10215="YES",R10215,-1E+99)</x:f>
        <x:v>1593.061871465412</x:v>
      </x:c>
    </x:row>
    <x:row r="10216">
      <x:c r="A10216" s="139"/>
      <x:c r="B10216" s="139"/>
      <x:c r="C10216" s="139"/>
      <x:c r="D10216" s="139"/>
      <x:c r="E10216" s="139"/>
      <x:c r="F10216" s="139"/>
      <x:c r="G10216" s="139"/>
      <x:c r="H10216" s="139"/>
      <x:c r="I10216" s="266" t="n">
        <x:f>INT((ROW()-ROW($I$46))/((CARROT_CAP+1)*(MESCLUN_CAP+1)))</x:f>
        <x:v>15</x:v>
      </x:c>
      <x:c r="J10216" s="266" t="n">
        <x:f>MOD(INT((ROW()-ROW($I$46))/(MESCLUN_CAP+1)),CARROT_CAP+1)</x:f>
        <x:v>13</x:v>
      </x:c>
      <x:c r="K10216" s="266" t="n">
        <x:f>MOD(ROW()-ROW($I$46),MESCLUN_CAP+1)</x:f>
        <x:v>2</x:v>
      </x:c>
      <x:c r="L10216" s="266" t="n">
        <x:f>SUM(I10216:K10216)</x:f>
        <x:v>30</x:v>
      </x:c>
      <x:c r="M10216" s="267" t="n">
        <x:f>I10216*TOMATO_HOURS*WEEKS*(1+TOMATO_DIM)^I10216+J10216*CARROT_HOURS*WEEKS*(1+CARROT_DIM)^J10216+K10216*MESCLUN_HOURS*WEEKS*(1+MESCLUN_DIM)^K10216</x:f>
        <x:v>6269.168398703593</x:v>
      </x:c>
      <x:c r="N10216" s="267" t="n">
        <x:f>MAX(M10216-FARMER_HOURS,0)/TEMP_HOURS_PER_WORKER</x:f>
        <x:v>3.853589165766384</x:v>
      </x:c>
      <x:c r="O10216" s="268" t="n">
        <x:f>I10216*TOMATO_PRICE+J10216*CARROT_PRICE+K10216*MESCLUN_PRICE</x:f>
        <x:v>164622</x:v>
      </x:c>
      <x:c r="P10216" s="268" t="n">
        <x:f>I10216*TOMATO_FERTILIZER+J10216*CARROT_FERTILIZER+K10216*MESCLUN_FERTILIZER</x:f>
        <x:v>20680</x:v>
      </x:c>
      <x:c r="Q10216" s="268" t="n">
        <x:f>MIN(M10216,FARMER_HOURS)*FARMER_RATE+MAX(M10216-FARMER_HOURS,0)*TEMP_RATE</x:f>
        <x:v>121339.7291441596</x:v>
      </x:c>
      <x:c r="R10216" s="268" t="n">
        <x:f>O10216-P10216-Q10216-FIXED_COST</x:f>
        <x:v>2602.2708558403974</x:v>
      </x:c>
      <x:c r="S10216" s="139" t="str">
        <x:f>IF(AND(L10216&lt;=TOTAL_BED_CAP,N10216&lt;=TEMP_WORKER_CAP),"YES","NO")</x:f>
        <x:v>YES</x:v>
      </x:c>
      <x:c r="T10216" s="139" t="n">
        <x:f>IF(S10216="YES",R10216,-1E+99)</x:f>
        <x:v>2602.2708558403974</x:v>
      </x:c>
    </x:row>
    <x:row r="10217">
      <x:c r="A10217" s="139"/>
      <x:c r="B10217" s="139"/>
      <x:c r="C10217" s="139"/>
      <x:c r="D10217" s="139"/>
      <x:c r="E10217" s="139"/>
      <x:c r="F10217" s="139"/>
      <x:c r="G10217" s="139"/>
      <x:c r="H10217" s="139"/>
      <x:c r="I10217" s="266" t="n">
        <x:f>INT((ROW()-ROW($I$46))/((CARROT_CAP+1)*(MESCLUN_CAP+1)))</x:f>
        <x:v>15</x:v>
      </x:c>
      <x:c r="J10217" s="266" t="n">
        <x:f>MOD(INT((ROW()-ROW($I$46))/(MESCLUN_CAP+1)),CARROT_CAP+1)</x:f>
        <x:v>13</x:v>
      </x:c>
      <x:c r="K10217" s="266" t="n">
        <x:f>MOD(ROW()-ROW($I$46),MESCLUN_CAP+1)</x:f>
        <x:v>3</x:v>
      </x:c>
      <x:c r="L10217" s="266" t="n">
        <x:f>SUM(I10217:K10217)</x:f>
        <x:v>31</x:v>
      </x:c>
      <x:c r="M10217" s="267" t="n">
        <x:f>I10217*TOMATO_HOURS*WEEKS*(1+TOMATO_DIM)^I10217+J10217*CARROT_HOURS*WEEKS*(1+CARROT_DIM)^J10217+K10217*MESCLUN_HOURS*WEEKS*(1+MESCLUN_DIM)^K10217</x:f>
        <x:v>6317.030381125468</x:v>
      </x:c>
      <x:c r="N10217" s="267" t="n">
        <x:f>MAX(M10217-FARMER_HOURS,0)/TEMP_HOURS_PER_WORKER</x:f>
        <x:v>3.886826653559353</x:v>
      </x:c>
      <x:c r="O10217" s="268" t="n">
        <x:f>I10217*TOMATO_PRICE+J10217*CARROT_PRICE+K10217*MESCLUN_PRICE</x:f>
        <x:v>167322</x:v>
      </x:c>
      <x:c r="P10217" s="268" t="n">
        <x:f>I10217*TOMATO_FERTILIZER+J10217*CARROT_FERTILIZER+K10217*MESCLUN_FERTILIZER</x:f>
        <x:v>21560</x:v>
      </x:c>
      <x:c r="Q10217" s="268" t="n">
        <x:f>MIN(M10217,FARMER_HOURS)*FARMER_RATE+MAX(M10217-FARMER_HOURS,0)*TEMP_RATE</x:f>
        <x:v>122170.66633898382</x:v>
      </x:c>
      <x:c r="R10217" s="268" t="n">
        <x:f>O10217-P10217-Q10217-FIXED_COST</x:f>
        <x:v>3591.3336610161787</x:v>
      </x:c>
      <x:c r="S10217" s="139" t="str">
        <x:f>IF(AND(L10217&lt;=TOTAL_BED_CAP,N10217&lt;=TEMP_WORKER_CAP),"YES","NO")</x:f>
        <x:v>YES</x:v>
      </x:c>
      <x:c r="T10217" s="139" t="n">
        <x:f>IF(S10217="YES",R10217,-1E+99)</x:f>
        <x:v>3591.3336610161787</x:v>
      </x:c>
    </x:row>
    <x:row r="10218">
      <x:c r="A10218" s="139"/>
      <x:c r="B10218" s="139"/>
      <x:c r="C10218" s="139"/>
      <x:c r="D10218" s="139"/>
      <x:c r="E10218" s="139"/>
      <x:c r="F10218" s="139"/>
      <x:c r="G10218" s="139"/>
      <x:c r="H10218" s="139"/>
      <x:c r="I10218" s="266" t="n">
        <x:f>INT((ROW()-ROW($I$46))/((CARROT_CAP+1)*(MESCLUN_CAP+1)))</x:f>
        <x:v>15</x:v>
      </x:c>
      <x:c r="J10218" s="266" t="n">
        <x:f>MOD(INT((ROW()-ROW($I$46))/(MESCLUN_CAP+1)),CARROT_CAP+1)</x:f>
        <x:v>13</x:v>
      </x:c>
      <x:c r="K10218" s="266" t="n">
        <x:f>MOD(ROW()-ROW($I$46),MESCLUN_CAP+1)</x:f>
        <x:v>4</x:v>
      </x:c>
      <x:c r="L10218" s="266" t="n">
        <x:f>SUM(I10218:K10218)</x:f>
        <x:v>32</x:v>
      </x:c>
      <x:c r="M10218" s="267" t="n">
        <x:f>I10218*TOMATO_HOURS*WEEKS*(1+TOMATO_DIM)^I10218+J10218*CARROT_HOURS*WEEKS*(1+CARROT_DIM)^J10218+K10218*MESCLUN_HOURS*WEEKS*(1+MESCLUN_DIM)^K10218</x:f>
        <x:v>6366.074496848124</x:v>
      </x:c>
      <x:c r="N10218" s="267" t="n">
        <x:f>MAX(M10218-FARMER_HOURS,0)/TEMP_HOURS_PER_WORKER</x:f>
        <x:v>3.9208850672556417</x:v>
      </x:c>
      <x:c r="O10218" s="268" t="n">
        <x:f>I10218*TOMATO_PRICE+J10218*CARROT_PRICE+K10218*MESCLUN_PRICE</x:f>
        <x:v>170022</x:v>
      </x:c>
      <x:c r="P10218" s="268" t="n">
        <x:f>I10218*TOMATO_FERTILIZER+J10218*CARROT_FERTILIZER+K10218*MESCLUN_FERTILIZER</x:f>
        <x:v>22440</x:v>
      </x:c>
      <x:c r="Q10218" s="268" t="n">
        <x:f>MIN(M10218,FARMER_HOURS)*FARMER_RATE+MAX(M10218-FARMER_HOURS,0)*TEMP_RATE</x:f>
        <x:v>123022.12668139103</x:v>
      </x:c>
      <x:c r="R10218" s="268" t="n">
        <x:f>O10218-P10218-Q10218-FIXED_COST</x:f>
        <x:v>4559.873318608967</x:v>
      </x:c>
      <x:c r="S10218" s="139" t="str">
        <x:f>IF(AND(L10218&lt;=TOTAL_BED_CAP,N10218&lt;=TEMP_WORKER_CAP),"YES","NO")</x:f>
        <x:v>YES</x:v>
      </x:c>
      <x:c r="T10218" s="139" t="n">
        <x:f>IF(S10218="YES",R10218,-1E+99)</x:f>
        <x:v>4559.873318608967</x:v>
      </x:c>
    </x:row>
    <x:row r="10219">
      <x:c r="A10219" s="139"/>
      <x:c r="B10219" s="139"/>
      <x:c r="C10219" s="139"/>
      <x:c r="D10219" s="139"/>
      <x:c r="E10219" s="139"/>
      <x:c r="F10219" s="139"/>
      <x:c r="G10219" s="139"/>
      <x:c r="H10219" s="139"/>
      <x:c r="I10219" s="266" t="n">
        <x:f>INT((ROW()-ROW($I$46))/((CARROT_CAP+1)*(MESCLUN_CAP+1)))</x:f>
        <x:v>15</x:v>
      </x:c>
      <x:c r="J10219" s="266" t="n">
        <x:f>MOD(INT((ROW()-ROW($I$46))/(MESCLUN_CAP+1)),CARROT_CAP+1)</x:f>
        <x:v>13</x:v>
      </x:c>
      <x:c r="K10219" s="266" t="n">
        <x:f>MOD(ROW()-ROW($I$46),MESCLUN_CAP+1)</x:f>
        <x:v>5</x:v>
      </x:c>
      <x:c r="L10219" s="266" t="n">
        <x:f>SUM(I10219:K10219)</x:f>
        <x:v>33</x:v>
      </x:c>
      <x:c r="M10219" s="267" t="n">
        <x:f>I10219*TOMATO_HOURS*WEEKS*(1+TOMATO_DIM)^I10219+J10219*CARROT_HOURS*WEEKS*(1+CARROT_DIM)^J10219+K10219*MESCLUN_HOURS*WEEKS*(1+MESCLUN_DIM)^K10219</x:f>
        <x:v>6416.322820769327</x:v>
      </x:c>
      <x:c r="N10219" s="267" t="n">
        <x:f>MAX(M10219-FARMER_HOURS,0)/TEMP_HOURS_PER_WORKER</x:f>
        <x:v>3.955779736645366</x:v>
      </x:c>
      <x:c r="O10219" s="268" t="n">
        <x:f>I10219*TOMATO_PRICE+J10219*CARROT_PRICE+K10219*MESCLUN_PRICE</x:f>
        <x:v>172722</x:v>
      </x:c>
      <x:c r="P10219" s="268" t="n">
        <x:f>I10219*TOMATO_FERTILIZER+J10219*CARROT_FERTILIZER+K10219*MESCLUN_FERTILIZER</x:f>
        <x:v>23320</x:v>
      </x:c>
      <x:c r="Q10219" s="268" t="n">
        <x:f>MIN(M10219,FARMER_HOURS)*FARMER_RATE+MAX(M10219-FARMER_HOURS,0)*TEMP_RATE</x:f>
        <x:v>123894.49341613415</x:v>
      </x:c>
      <x:c r="R10219" s="268" t="n">
        <x:f>O10219-P10219-Q10219-FIXED_COST</x:f>
        <x:v>5507.506583865848</x:v>
      </x:c>
      <x:c r="S10219" s="139" t="str">
        <x:f>IF(AND(L10219&lt;=TOTAL_BED_CAP,N10219&lt;=TEMP_WORKER_CAP),"YES","NO")</x:f>
        <x:v>YES</x:v>
      </x:c>
      <x:c r="T10219" s="139" t="n">
        <x:f>IF(S10219="YES",R10219,-1E+99)</x:f>
        <x:v>5507.506583865848</x:v>
      </x:c>
    </x:row>
    <x:row r="10220">
      <x:c r="A10220" s="139"/>
      <x:c r="B10220" s="139"/>
      <x:c r="C10220" s="139"/>
      <x:c r="D10220" s="139"/>
      <x:c r="E10220" s="139"/>
      <x:c r="F10220" s="139"/>
      <x:c r="G10220" s="139"/>
      <x:c r="H10220" s="139"/>
      <x:c r="I10220" s="266" t="n">
        <x:f>INT((ROW()-ROW($I$46))/((CARROT_CAP+1)*(MESCLUN_CAP+1)))</x:f>
        <x:v>15</x:v>
      </x:c>
      <x:c r="J10220" s="266" t="n">
        <x:f>MOD(INT((ROW()-ROW($I$46))/(MESCLUN_CAP+1)),CARROT_CAP+1)</x:f>
        <x:v>13</x:v>
      </x:c>
      <x:c r="K10220" s="266" t="n">
        <x:f>MOD(ROW()-ROW($I$46),MESCLUN_CAP+1)</x:f>
        <x:v>6</x:v>
      </x:c>
      <x:c r="L10220" s="266" t="n">
        <x:f>SUM(I10220:K10220)</x:f>
        <x:v>34</x:v>
      </x:c>
      <x:c r="M10220" s="267" t="n">
        <x:f>I10220*TOMATO_HOURS*WEEKS*(1+TOMATO_DIM)^I10220+J10220*CARROT_HOURS*WEEKS*(1+CARROT_DIM)^J10220+K10220*MESCLUN_HOURS*WEEKS*(1+MESCLUN_DIM)^K10220</x:f>
        <x:v>6467.79779495096</x:v>
      </x:c>
      <x:c r="N10220" s="267" t="n">
        <x:f>MAX(M10220-FARMER_HOURS,0)/TEMP_HOURS_PER_WORKER</x:f>
        <x:v>3.9915262464937227</x:v>
      </x:c>
      <x:c r="O10220" s="268" t="n">
        <x:f>I10220*TOMATO_PRICE+J10220*CARROT_PRICE+K10220*MESCLUN_PRICE</x:f>
        <x:v>175422</x:v>
      </x:c>
      <x:c r="P10220" s="268" t="n">
        <x:f>I10220*TOMATO_FERTILIZER+J10220*CARROT_FERTILIZER+K10220*MESCLUN_FERTILIZER</x:f>
        <x:v>24200</x:v>
      </x:c>
      <x:c r="Q10220" s="268" t="n">
        <x:f>MIN(M10220,FARMER_HOURS)*FARMER_RATE+MAX(M10220-FARMER_HOURS,0)*TEMP_RATE</x:f>
        <x:v>124788.15616234306</x:v>
      </x:c>
      <x:c r="R10220" s="268" t="n">
        <x:f>O10220-P10220-Q10220-FIXED_COST</x:f>
        <x:v>6433.843837656939</x:v>
      </x:c>
      <x:c r="S10220" s="139" t="str">
        <x:f>IF(AND(L10220&lt;=TOTAL_BED_CAP,N10220&lt;=TEMP_WORKER_CAP),"YES","NO")</x:f>
        <x:v>YES</x:v>
      </x:c>
      <x:c r="T10220" s="139" t="n">
        <x:f>IF(S10220="YES",R10220,-1E+99)</x:f>
        <x:v>6433.843837656939</x:v>
      </x:c>
    </x:row>
    <x:row r="10221">
      <x:c r="A10221" s="139"/>
      <x:c r="B10221" s="139"/>
      <x:c r="C10221" s="139"/>
      <x:c r="D10221" s="139"/>
      <x:c r="E10221" s="139"/>
      <x:c r="F10221" s="139"/>
      <x:c r="G10221" s="139"/>
      <x:c r="H10221" s="139"/>
      <x:c r="I10221" s="266" t="n">
        <x:f>INT((ROW()-ROW($I$46))/((CARROT_CAP+1)*(MESCLUN_CAP+1)))</x:f>
        <x:v>15</x:v>
      </x:c>
      <x:c r="J10221" s="266" t="n">
        <x:f>MOD(INT((ROW()-ROW($I$46))/(MESCLUN_CAP+1)),CARROT_CAP+1)</x:f>
        <x:v>13</x:v>
      </x:c>
      <x:c r="K10221" s="266" t="n">
        <x:f>MOD(ROW()-ROW($I$46),MESCLUN_CAP+1)</x:f>
        <x:v>7</x:v>
      </x:c>
      <x:c r="L10221" s="266" t="n">
        <x:f>SUM(I10221:K10221)</x:f>
        <x:v>35</x:v>
      </x:c>
      <x:c r="M10221" s="267" t="n">
        <x:f>I10221*TOMATO_HOURS*WEEKS*(1+TOMATO_DIM)^I10221+J10221*CARROT_HOURS*WEEKS*(1+CARROT_DIM)^J10221+K10221*MESCLUN_HOURS*WEEKS*(1+MESCLUN_DIM)^K10221</x:f>
        <x:v>6520.522234348921</x:v>
      </x:c>
      <x:c r="N10221" s="267" t="n">
        <x:f>MAX(M10221-FARMER_HOURS,0)/TEMP_HOURS_PER_WORKER</x:f>
        <x:v>4.028140440520084</x:v>
      </x:c>
      <x:c r="O10221" s="268" t="n">
        <x:f>I10221*TOMATO_PRICE+J10221*CARROT_PRICE+K10221*MESCLUN_PRICE</x:f>
        <x:v>178122</x:v>
      </x:c>
      <x:c r="P10221" s="268" t="n">
        <x:f>I10221*TOMATO_FERTILIZER+J10221*CARROT_FERTILIZER+K10221*MESCLUN_FERTILIZER</x:f>
        <x:v>25080</x:v>
      </x:c>
      <x:c r="Q10221" s="268" t="n">
        <x:f>MIN(M10221,FARMER_HOURS)*FARMER_RATE+MAX(M10221-FARMER_HOURS,0)*TEMP_RATE</x:f>
        <x:v>125703.5110130021</x:v>
      </x:c>
      <x:c r="R10221" s="268" t="n">
        <x:f>O10221-P10221-Q10221-FIXED_COST</x:f>
        <x:v>7338.488986997894</x:v>
      </x:c>
      <x:c r="S10221" s="139" t="str">
        <x:f>IF(AND(L10221&lt;=TOTAL_BED_CAP,N10221&lt;=TEMP_WORKER_CAP),"YES","NO")</x:f>
        <x:v>NO</x:v>
      </x:c>
      <x:c r="T10221" s="139" t="n">
        <x:f>IF(S10221="YES",R10221,-1E+99)</x:f>
        <x:v>-1e+99</x:v>
      </x:c>
    </x:row>
    <x:row r="10222">
      <x:c r="A10222" s="139"/>
      <x:c r="B10222" s="139"/>
      <x:c r="C10222" s="139"/>
      <x:c r="D10222" s="139"/>
      <x:c r="E10222" s="139"/>
      <x:c r="F10222" s="139"/>
      <x:c r="G10222" s="139"/>
      <x:c r="H10222" s="139"/>
      <x:c r="I10222" s="266" t="n">
        <x:f>INT((ROW()-ROW($I$46))/((CARROT_CAP+1)*(MESCLUN_CAP+1)))</x:f>
        <x:v>15</x:v>
      </x:c>
      <x:c r="J10222" s="266" t="n">
        <x:f>MOD(INT((ROW()-ROW($I$46))/(MESCLUN_CAP+1)),CARROT_CAP+1)</x:f>
        <x:v>13</x:v>
      </x:c>
      <x:c r="K10222" s="266" t="n">
        <x:f>MOD(ROW()-ROW($I$46),MESCLUN_CAP+1)</x:f>
        <x:v>8</x:v>
      </x:c>
      <x:c r="L10222" s="266" t="n">
        <x:f>SUM(I10222:K10222)</x:f>
        <x:v>36</x:v>
      </x:c>
      <x:c r="M10222" s="267" t="n">
        <x:f>I10222*TOMATO_HOURS*WEEKS*(1+TOMATO_DIM)^I10222+J10222*CARROT_HOURS*WEEKS*(1+CARROT_DIM)^J10222+K10222*MESCLUN_HOURS*WEEKS*(1+MESCLUN_DIM)^K10222</x:f>
        <x:v>6574.519332628901</x:v>
      </x:c>
      <x:c r="N10222" s="267" t="n">
        <x:f>MAX(M10222-FARMER_HOURS,0)/TEMP_HOURS_PER_WORKER</x:f>
        <x:v>4.065638425436736</x:v>
      </x:c>
      <x:c r="O10222" s="268" t="n">
        <x:f>I10222*TOMATO_PRICE+J10222*CARROT_PRICE+K10222*MESCLUN_PRICE</x:f>
        <x:v>180822</x:v>
      </x:c>
      <x:c r="P10222" s="268" t="n">
        <x:f>I10222*TOMATO_FERTILIZER+J10222*CARROT_FERTILIZER+K10222*MESCLUN_FERTILIZER</x:f>
        <x:v>25960</x:v>
      </x:c>
      <x:c r="Q10222" s="268" t="n">
        <x:f>MIN(M10222,FARMER_HOURS)*FARMER_RATE+MAX(M10222-FARMER_HOURS,0)*TEMP_RATE</x:f>
        <x:v>126640.96063591841</x:v>
      </x:c>
      <x:c r="R10222" s="268" t="n">
        <x:f>O10222-P10222-Q10222-FIXED_COST</x:f>
        <x:v>8221.03936408159</x:v>
      </x:c>
      <x:c r="S10222" s="139" t="str">
        <x:f>IF(AND(L10222&lt;=TOTAL_BED_CAP,N10222&lt;=TEMP_WORKER_CAP),"YES","NO")</x:f>
        <x:v>NO</x:v>
      </x:c>
      <x:c r="T10222" s="139" t="n">
        <x:f>IF(S10222="YES",R10222,-1E+99)</x:f>
        <x:v>-1e+99</x:v>
      </x:c>
    </x:row>
    <x:row r="10223">
      <x:c r="A10223" s="139"/>
      <x:c r="B10223" s="139"/>
      <x:c r="C10223" s="139"/>
      <x:c r="D10223" s="139"/>
      <x:c r="E10223" s="139"/>
      <x:c r="F10223" s="139"/>
      <x:c r="G10223" s="139"/>
      <x:c r="H10223" s="139"/>
      <x:c r="I10223" s="266" t="n">
        <x:f>INT((ROW()-ROW($I$46))/((CARROT_CAP+1)*(MESCLUN_CAP+1)))</x:f>
        <x:v>15</x:v>
      </x:c>
      <x:c r="J10223" s="266" t="n">
        <x:f>MOD(INT((ROW()-ROW($I$46))/(MESCLUN_CAP+1)),CARROT_CAP+1)</x:f>
        <x:v>13</x:v>
      </x:c>
      <x:c r="K10223" s="266" t="n">
        <x:f>MOD(ROW()-ROW($I$46),MESCLUN_CAP+1)</x:f>
        <x:v>9</x:v>
      </x:c>
      <x:c r="L10223" s="266" t="n">
        <x:f>SUM(I10223:K10223)</x:f>
        <x:v>37</x:v>
      </x:c>
      <x:c r="M10223" s="267" t="n">
        <x:f>I10223*TOMATO_HOURS*WEEKS*(1+TOMATO_DIM)^I10223+J10223*CARROT_HOURS*WEEKS*(1+CARROT_DIM)^J10223+K10223*MESCLUN_HOURS*WEEKS*(1+MESCLUN_DIM)^K10223</x:f>
        <x:v>6629.812668069296</x:v>
      </x:c>
      <x:c r="N10223" s="267" t="n">
        <x:f>MAX(M10223-FARMER_HOURS,0)/TEMP_HOURS_PER_WORKER</x:f>
        <x:v>4.104036575048122</x:v>
      </x:c>
      <x:c r="O10223" s="268" t="n">
        <x:f>I10223*TOMATO_PRICE+J10223*CARROT_PRICE+K10223*MESCLUN_PRICE</x:f>
        <x:v>183522</x:v>
      </x:c>
      <x:c r="P10223" s="268" t="n">
        <x:f>I10223*TOMATO_FERTILIZER+J10223*CARROT_FERTILIZER+K10223*MESCLUN_FERTILIZER</x:f>
        <x:v>26840</x:v>
      </x:c>
      <x:c r="Q10223" s="268" t="n">
        <x:f>MIN(M10223,FARMER_HOURS)*FARMER_RATE+MAX(M10223-FARMER_HOURS,0)*TEMP_RATE</x:f>
        <x:v>127600.91437620304</x:v>
      </x:c>
      <x:c r="R10223" s="268" t="n">
        <x:f>O10223-P10223-Q10223-FIXED_COST</x:f>
        <x:v>9081.085623796956</x:v>
      </x:c>
      <x:c r="S10223" s="139" t="str">
        <x:f>IF(AND(L10223&lt;=TOTAL_BED_CAP,N10223&lt;=TEMP_WORKER_CAP),"YES","NO")</x:f>
        <x:v>NO</x:v>
      </x:c>
      <x:c r="T10223" s="139" t="n">
        <x:f>IF(S10223="YES",R10223,-1E+99)</x:f>
        <x:v>-1e+99</x:v>
      </x:c>
    </x:row>
    <x:row r="10224">
      <x:c r="A10224" s="139"/>
      <x:c r="B10224" s="139"/>
      <x:c r="C10224" s="139"/>
      <x:c r="D10224" s="139"/>
      <x:c r="E10224" s="139"/>
      <x:c r="F10224" s="139"/>
      <x:c r="G10224" s="139"/>
      <x:c r="H10224" s="139"/>
      <x:c r="I10224" s="266" t="n">
        <x:f>INT((ROW()-ROW($I$46))/((CARROT_CAP+1)*(MESCLUN_CAP+1)))</x:f>
        <x:v>15</x:v>
      </x:c>
      <x:c r="J10224" s="266" t="n">
        <x:f>MOD(INT((ROW()-ROW($I$46))/(MESCLUN_CAP+1)),CARROT_CAP+1)</x:f>
        <x:v>13</x:v>
      </x:c>
      <x:c r="K10224" s="266" t="n">
        <x:f>MOD(ROW()-ROW($I$46),MESCLUN_CAP+1)</x:f>
        <x:v>10</x:v>
      </x:c>
      <x:c r="L10224" s="266" t="n">
        <x:f>SUM(I10224:K10224)</x:f>
        <x:v>38</x:v>
      </x:c>
      <x:c r="M10224" s="267" t="n">
        <x:f>I10224*TOMATO_HOURS*WEEKS*(1+TOMATO_DIM)^I10224+J10224*CARROT_HOURS*WEEKS*(1+CARROT_DIM)^J10224+K10224*MESCLUN_HOURS*WEEKS*(1+MESCLUN_DIM)^K10224</x:f>
        <x:v>6686.426209552508</x:v>
      </x:c>
      <x:c r="N10224" s="267" t="n">
        <x:f>MAX(M10224-FARMER_HOURS,0)/TEMP_HOURS_PER_WORKER</x:f>
        <x:v>4.143351534411464</x:v>
      </x:c>
      <x:c r="O10224" s="268" t="n">
        <x:f>I10224*TOMATO_PRICE+J10224*CARROT_PRICE+K10224*MESCLUN_PRICE</x:f>
        <x:v>186222</x:v>
      </x:c>
      <x:c r="P10224" s="268" t="n">
        <x:f>I10224*TOMATO_FERTILIZER+J10224*CARROT_FERTILIZER+K10224*MESCLUN_FERTILIZER</x:f>
        <x:v>27720</x:v>
      </x:c>
      <x:c r="Q10224" s="268" t="n">
        <x:f>MIN(M10224,FARMER_HOURS)*FARMER_RATE+MAX(M10224-FARMER_HOURS,0)*TEMP_RATE</x:f>
        <x:v>128583.7883602866</x:v>
      </x:c>
      <x:c r="R10224" s="268" t="n">
        <x:f>O10224-P10224-Q10224-FIXED_COST</x:f>
        <x:v>9918.211639713394</x:v>
      </x:c>
      <x:c r="S10224" s="139" t="str">
        <x:f>IF(AND(L10224&lt;=TOTAL_BED_CAP,N10224&lt;=TEMP_WORKER_CAP),"YES","NO")</x:f>
        <x:v>NO</x:v>
      </x:c>
      <x:c r="T10224" s="139" t="n">
        <x:f>IF(S10224="YES",R10224,-1E+99)</x:f>
        <x:v>-1e+99</x:v>
      </x:c>
    </x:row>
    <x:row r="10225">
      <x:c r="A10225" s="139"/>
      <x:c r="B10225" s="139"/>
      <x:c r="C10225" s="139"/>
      <x:c r="D10225" s="139"/>
      <x:c r="E10225" s="139"/>
      <x:c r="F10225" s="139"/>
      <x:c r="G10225" s="139"/>
      <x:c r="H10225" s="139"/>
      <x:c r="I10225" s="266" t="n">
        <x:f>INT((ROW()-ROW($I$46))/((CARROT_CAP+1)*(MESCLUN_CAP+1)))</x:f>
        <x:v>15</x:v>
      </x:c>
      <x:c r="J10225" s="266" t="n">
        <x:f>MOD(INT((ROW()-ROW($I$46))/(MESCLUN_CAP+1)),CARROT_CAP+1)</x:f>
        <x:v>13</x:v>
      </x:c>
      <x:c r="K10225" s="266" t="n">
        <x:f>MOD(ROW()-ROW($I$46),MESCLUN_CAP+1)</x:f>
        <x:v>11</x:v>
      </x:c>
      <x:c r="L10225" s="266" t="n">
        <x:f>SUM(I10225:K10225)</x:f>
        <x:v>39</x:v>
      </x:c>
      <x:c r="M10225" s="267" t="n">
        <x:f>I10225*TOMATO_HOURS*WEEKS*(1+TOMATO_DIM)^I10225+J10225*CARROT_HOURS*WEEKS*(1+CARROT_DIM)^J10225+K10225*MESCLUN_HOURS*WEEKS*(1+MESCLUN_DIM)^K10225</x:f>
        <x:v>6744.384322645948</x:v>
      </x:c>
      <x:c r="N10225" s="267" t="n">
        <x:f>MAX(M10225-FARMER_HOURS,0)/TEMP_HOURS_PER_WORKER</x:f>
        <x:v>4.183600224059686</x:v>
      </x:c>
      <x:c r="O10225" s="268" t="n">
        <x:f>I10225*TOMATO_PRICE+J10225*CARROT_PRICE+K10225*MESCLUN_PRICE</x:f>
        <x:v>188922</x:v>
      </x:c>
      <x:c r="P10225" s="268" t="n">
        <x:f>I10225*TOMATO_FERTILIZER+J10225*CARROT_FERTILIZER+K10225*MESCLUN_FERTILIZER</x:f>
        <x:v>28600</x:v>
      </x:c>
      <x:c r="Q10225" s="268" t="n">
        <x:f>MIN(M10225,FARMER_HOURS)*FARMER_RATE+MAX(M10225-FARMER_HOURS,0)*TEMP_RATE</x:f>
        <x:v>129590.00560149214</x:v>
      </x:c>
      <x:c r="R10225" s="268" t="n">
        <x:f>O10225-P10225-Q10225-FIXED_COST</x:f>
        <x:v>10731.994398507857</x:v>
      </x:c>
      <x:c r="S10225" s="139" t="str">
        <x:f>IF(AND(L10225&lt;=TOTAL_BED_CAP,N10225&lt;=TEMP_WORKER_CAP),"YES","NO")</x:f>
        <x:v>NO</x:v>
      </x:c>
      <x:c r="T10225" s="139" t="n">
        <x:f>IF(S10225="YES",R10225,-1E+99)</x:f>
        <x:v>-1e+99</x:v>
      </x:c>
    </x:row>
    <x:row r="10226">
      <x:c r="A10226" s="139"/>
      <x:c r="B10226" s="139"/>
      <x:c r="C10226" s="139"/>
      <x:c r="D10226" s="139"/>
      <x:c r="E10226" s="139"/>
      <x:c r="F10226" s="139"/>
      <x:c r="G10226" s="139"/>
      <x:c r="H10226" s="139"/>
      <x:c r="I10226" s="266" t="n">
        <x:f>INT((ROW()-ROW($I$46))/((CARROT_CAP+1)*(MESCLUN_CAP+1)))</x:f>
        <x:v>15</x:v>
      </x:c>
      <x:c r="J10226" s="266" t="n">
        <x:f>MOD(INT((ROW()-ROW($I$46))/(MESCLUN_CAP+1)),CARROT_CAP+1)</x:f>
        <x:v>13</x:v>
      </x:c>
      <x:c r="K10226" s="266" t="n">
        <x:f>MOD(ROW()-ROW($I$46),MESCLUN_CAP+1)</x:f>
        <x:v>12</x:v>
      </x:c>
      <x:c r="L10226" s="266" t="n">
        <x:f>SUM(I10226:K10226)</x:f>
        <x:v>40</x:v>
      </x:c>
      <x:c r="M10226" s="267" t="n">
        <x:f>I10226*TOMATO_HOURS*WEEKS*(1+TOMATO_DIM)^I10226+J10226*CARROT_HOURS*WEEKS*(1+CARROT_DIM)^J10226+K10226*MESCLUN_HOURS*WEEKS*(1+MESCLUN_DIM)^K10226</x:f>
        <x:v>6803.711775774012</x:v>
      </x:c>
      <x:c r="N10226" s="267" t="n">
        <x:f>MAX(M10226-FARMER_HOURS,0)/TEMP_HOURS_PER_WORKER</x:f>
        <x:v>4.224799844287508</x:v>
      </x:c>
      <x:c r="O10226" s="268" t="n">
        <x:f>I10226*TOMATO_PRICE+J10226*CARROT_PRICE+K10226*MESCLUN_PRICE</x:f>
        <x:v>191622</x:v>
      </x:c>
      <x:c r="P10226" s="268" t="n">
        <x:f>I10226*TOMATO_FERTILIZER+J10226*CARROT_FERTILIZER+K10226*MESCLUN_FERTILIZER</x:f>
        <x:v>29480</x:v>
      </x:c>
      <x:c r="Q10226" s="268" t="n">
        <x:f>MIN(M10226,FARMER_HOURS)*FARMER_RATE+MAX(M10226-FARMER_HOURS,0)*TEMP_RATE</x:f>
        <x:v>130619.9961071877</x:v>
      </x:c>
      <x:c r="R10226" s="268" t="n">
        <x:f>O10226-P10226-Q10226-FIXED_COST</x:f>
        <x:v>11522.003892812296</x:v>
      </x:c>
      <x:c r="S10226" s="139" t="str">
        <x:f>IF(AND(L10226&lt;=TOTAL_BED_CAP,N10226&lt;=TEMP_WORKER_CAP),"YES","NO")</x:f>
        <x:v>NO</x:v>
      </x:c>
      <x:c r="T10226" s="139" t="n">
        <x:f>IF(S10226="YES",R10226,-1E+99)</x:f>
        <x:v>-1e+99</x:v>
      </x:c>
    </x:row>
    <x:row r="10227">
      <x:c r="A10227" s="139"/>
      <x:c r="B10227" s="139"/>
      <x:c r="C10227" s="139"/>
      <x:c r="D10227" s="139"/>
      <x:c r="E10227" s="139"/>
      <x:c r="F10227" s="139"/>
      <x:c r="G10227" s="139"/>
      <x:c r="H10227" s="139"/>
      <x:c r="I10227" s="266" t="n">
        <x:f>INT((ROW()-ROW($I$46))/((CARROT_CAP+1)*(MESCLUN_CAP+1)))</x:f>
        <x:v>15</x:v>
      </x:c>
      <x:c r="J10227" s="266" t="n">
        <x:f>MOD(INT((ROW()-ROW($I$46))/(MESCLUN_CAP+1)),CARROT_CAP+1)</x:f>
        <x:v>13</x:v>
      </x:c>
      <x:c r="K10227" s="266" t="n">
        <x:f>MOD(ROW()-ROW($I$46),MESCLUN_CAP+1)</x:f>
        <x:v>13</x:v>
      </x:c>
      <x:c r="L10227" s="266" t="n">
        <x:f>SUM(I10227:K10227)</x:f>
        <x:v>41</x:v>
      </x:c>
      <x:c r="M10227" s="267" t="n">
        <x:f>I10227*TOMATO_HOURS*WEEKS*(1+TOMATO_DIM)^I10227+J10227*CARROT_HOURS*WEEKS*(1+CARROT_DIM)^J10227+K10227*MESCLUN_HOURS*WEEKS*(1+MESCLUN_DIM)^K10227</x:f>
        <x:v>6864.433746482396</x:v>
      </x:c>
      <x:c r="N10227" s="267" t="n">
        <x:f>MAX(M10227-FARMER_HOURS,0)/TEMP_HOURS_PER_WORKER</x:f>
        <x:v>4.266967879501664</x:v>
      </x:c>
      <x:c r="O10227" s="268" t="n">
        <x:f>I10227*TOMATO_PRICE+J10227*CARROT_PRICE+K10227*MESCLUN_PRICE</x:f>
        <x:v>194322</x:v>
      </x:c>
      <x:c r="P10227" s="268" t="n">
        <x:f>I10227*TOMATO_FERTILIZER+J10227*CARROT_FERTILIZER+K10227*MESCLUN_FERTILIZER</x:f>
        <x:v>30360</x:v>
      </x:c>
      <x:c r="Q10227" s="268" t="n">
        <x:f>MIN(M10227,FARMER_HOURS)*FARMER_RATE+MAX(M10227-FARMER_HOURS,0)*TEMP_RATE</x:f>
        <x:v>131674.1969875416</x:v>
      </x:c>
      <x:c r="R10227" s="268" t="n">
        <x:f>O10227-P10227-Q10227-FIXED_COST</x:f>
        <x:v>12287.803012458404</x:v>
      </x:c>
      <x:c r="S10227" s="139" t="str">
        <x:f>IF(AND(L10227&lt;=TOTAL_BED_CAP,N10227&lt;=TEMP_WORKER_CAP),"YES","NO")</x:f>
        <x:v>NO</x:v>
      </x:c>
      <x:c r="T10227" s="139" t="n">
        <x:f>IF(S10227="YES",R10227,-1E+99)</x:f>
        <x:v>-1e+99</x:v>
      </x:c>
    </x:row>
    <x:row r="10228">
      <x:c r="A10228" s="139"/>
      <x:c r="B10228" s="139"/>
      <x:c r="C10228" s="139"/>
      <x:c r="D10228" s="139"/>
      <x:c r="E10228" s="139"/>
      <x:c r="F10228" s="139"/>
      <x:c r="G10228" s="139"/>
      <x:c r="H10228" s="139"/>
      <x:c r="I10228" s="266" t="n">
        <x:f>INT((ROW()-ROW($I$46))/((CARROT_CAP+1)*(MESCLUN_CAP+1)))</x:f>
        <x:v>15</x:v>
      </x:c>
      <x:c r="J10228" s="266" t="n">
        <x:f>MOD(INT((ROW()-ROW($I$46))/(MESCLUN_CAP+1)),CARROT_CAP+1)</x:f>
        <x:v>13</x:v>
      </x:c>
      <x:c r="K10228" s="266" t="n">
        <x:f>MOD(ROW()-ROW($I$46),MESCLUN_CAP+1)</x:f>
        <x:v>14</x:v>
      </x:c>
      <x:c r="L10228" s="266" t="n">
        <x:f>SUM(I10228:K10228)</x:f>
        <x:v>42</x:v>
      </x:c>
      <x:c r="M10228" s="267" t="n">
        <x:f>I10228*TOMATO_HOURS*WEEKS*(1+TOMATO_DIM)^I10228+J10228*CARROT_HOURS*WEEKS*(1+CARROT_DIM)^J10228+K10228*MESCLUN_HOURS*WEEKS*(1+MESCLUN_DIM)^K10228</x:f>
        <x:v>6926.575827796057</x:v>
      </x:c>
      <x:c r="N10228" s="267" t="n">
        <x:f>MAX(M10228-FARMER_HOURS,0)/TEMP_HOURS_PER_WORKER</x:f>
        <x:v>4.310122102636151</x:v>
      </x:c>
      <x:c r="O10228" s="268" t="n">
        <x:f>I10228*TOMATO_PRICE+J10228*CARROT_PRICE+K10228*MESCLUN_PRICE</x:f>
        <x:v>197022</x:v>
      </x:c>
      <x:c r="P10228" s="268" t="n">
        <x:f>I10228*TOMATO_FERTILIZER+J10228*CARROT_FERTILIZER+K10228*MESCLUN_FERTILIZER</x:f>
        <x:v>31240</x:v>
      </x:c>
      <x:c r="Q10228" s="268" t="n">
        <x:f>MIN(M10228,FARMER_HOURS)*FARMER_RATE+MAX(M10228-FARMER_HOURS,0)*TEMP_RATE</x:f>
        <x:v>132753.05256590375</x:v>
      </x:c>
      <x:c r="R10228" s="268" t="n">
        <x:f>O10228-P10228-Q10228-FIXED_COST</x:f>
        <x:v>13028.947434096248</x:v>
      </x:c>
      <x:c r="S10228" s="139" t="str">
        <x:f>IF(AND(L10228&lt;=TOTAL_BED_CAP,N10228&lt;=TEMP_WORKER_CAP),"YES","NO")</x:f>
        <x:v>NO</x:v>
      </x:c>
      <x:c r="T10228" s="139" t="n">
        <x:f>IF(S10228="YES",R10228,-1E+99)</x:f>
        <x:v>-1e+99</x:v>
      </x:c>
    </x:row>
    <x:row r="10229">
      <x:c r="A10229" s="139"/>
      <x:c r="B10229" s="139"/>
      <x:c r="C10229" s="139"/>
      <x:c r="D10229" s="139"/>
      <x:c r="E10229" s="139"/>
      <x:c r="F10229" s="139"/>
      <x:c r="G10229" s="139"/>
      <x:c r="H10229" s="139"/>
      <x:c r="I10229" s="266" t="n">
        <x:f>INT((ROW()-ROW($I$46))/((CARROT_CAP+1)*(MESCLUN_CAP+1)))</x:f>
        <x:v>15</x:v>
      </x:c>
      <x:c r="J10229" s="266" t="n">
        <x:f>MOD(INT((ROW()-ROW($I$46))/(MESCLUN_CAP+1)),CARROT_CAP+1)</x:f>
        <x:v>13</x:v>
      </x:c>
      <x:c r="K10229" s="266" t="n">
        <x:f>MOD(ROW()-ROW($I$46),MESCLUN_CAP+1)</x:f>
        <x:v>15</x:v>
      </x:c>
      <x:c r="L10229" s="266" t="n">
        <x:f>SUM(I10229:K10229)</x:f>
        <x:v>43</x:v>
      </x:c>
      <x:c r="M10229" s="267" t="n">
        <x:f>I10229*TOMATO_HOURS*WEEKS*(1+TOMATO_DIM)^I10229+J10229*CARROT_HOURS*WEEKS*(1+CARROT_DIM)^J10229+K10229*MESCLUN_HOURS*WEEKS*(1+MESCLUN_DIM)^K10229</x:f>
        <x:v>6990.164034672203</x:v>
      </x:c>
      <x:c r="N10229" s="267" t="n">
        <x:f>MAX(M10229-FARMER_HOURS,0)/TEMP_HOURS_PER_WORKER</x:f>
        <x:v>4.354280579633475</x:v>
      </x:c>
      <x:c r="O10229" s="268" t="n">
        <x:f>I10229*TOMATO_PRICE+J10229*CARROT_PRICE+K10229*MESCLUN_PRICE</x:f>
        <x:v>199722</x:v>
      </x:c>
      <x:c r="P10229" s="268" t="n">
        <x:f>I10229*TOMATO_FERTILIZER+J10229*CARROT_FERTILIZER+K10229*MESCLUN_FERTILIZER</x:f>
        <x:v>32120</x:v>
      </x:c>
      <x:c r="Q10229" s="268" t="n">
        <x:f>MIN(M10229,FARMER_HOURS)*FARMER_RATE+MAX(M10229-FARMER_HOURS,0)*TEMP_RATE</x:f>
        <x:v>133857.01449083688</x:v>
      </x:c>
      <x:c r="R10229" s="268" t="n">
        <x:f>O10229-P10229-Q10229-FIXED_COST</x:f>
        <x:v>13744.985509163118</x:v>
      </x:c>
      <x:c r="S10229" s="139" t="str">
        <x:f>IF(AND(L10229&lt;=TOTAL_BED_CAP,N10229&lt;=TEMP_WORKER_CAP),"YES","NO")</x:f>
        <x:v>NO</x:v>
      </x:c>
      <x:c r="T10229" s="139" t="n">
        <x:f>IF(S10229="YES",R10229,-1E+99)</x:f>
        <x:v>-1e+99</x:v>
      </x:c>
    </x:row>
    <x:row r="10230">
      <x:c r="A10230" s="139"/>
      <x:c r="B10230" s="139"/>
      <x:c r="C10230" s="139"/>
      <x:c r="D10230" s="139"/>
      <x:c r="E10230" s="139"/>
      <x:c r="F10230" s="139"/>
      <x:c r="G10230" s="139"/>
      <x:c r="H10230" s="139"/>
      <x:c r="I10230" s="266" t="n">
        <x:f>INT((ROW()-ROW($I$46))/((CARROT_CAP+1)*(MESCLUN_CAP+1)))</x:f>
        <x:v>15</x:v>
      </x:c>
      <x:c r="J10230" s="266" t="n">
        <x:f>MOD(INT((ROW()-ROW($I$46))/(MESCLUN_CAP+1)),CARROT_CAP+1)</x:f>
        <x:v>13</x:v>
      </x:c>
      <x:c r="K10230" s="266" t="n">
        <x:f>MOD(ROW()-ROW($I$46),MESCLUN_CAP+1)</x:f>
        <x:v>16</x:v>
      </x:c>
      <x:c r="L10230" s="266" t="n">
        <x:f>SUM(I10230:K10230)</x:f>
        <x:v>44</x:v>
      </x:c>
      <x:c r="M10230" s="267" t="n">
        <x:f>I10230*TOMATO_HOURS*WEEKS*(1+TOMATO_DIM)^I10230+J10230*CARROT_HOURS*WEEKS*(1+CARROT_DIM)^J10230+K10230*MESCLUN_HOURS*WEEKS*(1+MESCLUN_DIM)^K10230</x:f>
        <x:v>7055.224810549693</x:v>
      </x:c>
      <x:c r="N10230" s="267" t="n">
        <x:f>MAX(M10230-FARMER_HOURS,0)/TEMP_HOURS_PER_WORKER</x:f>
        <x:v>4.3994616739928425</x:v>
      </x:c>
      <x:c r="O10230" s="268" t="n">
        <x:f>I10230*TOMATO_PRICE+J10230*CARROT_PRICE+K10230*MESCLUN_PRICE</x:f>
        <x:v>202422</x:v>
      </x:c>
      <x:c r="P10230" s="268" t="n">
        <x:f>I10230*TOMATO_FERTILIZER+J10230*CARROT_FERTILIZER+K10230*MESCLUN_FERTILIZER</x:f>
        <x:v>33000</x:v>
      </x:c>
      <x:c r="Q10230" s="268" t="n">
        <x:f>MIN(M10230,FARMER_HOURS)*FARMER_RATE+MAX(M10230-FARMER_HOURS,0)*TEMP_RATE</x:f>
        <x:v>134986.54184982105</x:v>
      </x:c>
      <x:c r="R10230" s="268" t="n">
        <x:f>O10230-P10230-Q10230-FIXED_COST</x:f>
        <x:v>14435.45815017895</x:v>
      </x:c>
      <x:c r="S10230" s="139" t="str">
        <x:f>IF(AND(L10230&lt;=TOTAL_BED_CAP,N10230&lt;=TEMP_WORKER_CAP),"YES","NO")</x:f>
        <x:v>NO</x:v>
      </x:c>
      <x:c r="T10230" s="139" t="n">
        <x:f>IF(S10230="YES",R10230,-1E+99)</x:f>
        <x:v>-1e+99</x:v>
      </x:c>
    </x:row>
    <x:row r="10231">
      <x:c r="A10231" s="139"/>
      <x:c r="B10231" s="139"/>
      <x:c r="C10231" s="139"/>
      <x:c r="D10231" s="139"/>
      <x:c r="E10231" s="139"/>
      <x:c r="F10231" s="139"/>
      <x:c r="G10231" s="139"/>
      <x:c r="H10231" s="139"/>
      <x:c r="I10231" s="266" t="n">
        <x:f>INT((ROW()-ROW($I$46))/((CARROT_CAP+1)*(MESCLUN_CAP+1)))</x:f>
        <x:v>15</x:v>
      </x:c>
      <x:c r="J10231" s="266" t="n">
        <x:f>MOD(INT((ROW()-ROW($I$46))/(MESCLUN_CAP+1)),CARROT_CAP+1)</x:f>
        <x:v>13</x:v>
      </x:c>
      <x:c r="K10231" s="266" t="n">
        <x:f>MOD(ROW()-ROW($I$46),MESCLUN_CAP+1)</x:f>
        <x:v>17</x:v>
      </x:c>
      <x:c r="L10231" s="266" t="n">
        <x:f>SUM(I10231:K10231)</x:f>
        <x:v>45</x:v>
      </x:c>
      <x:c r="M10231" s="267" t="n">
        <x:f>I10231*TOMATO_HOURS*WEEKS*(1+TOMATO_DIM)^I10231+J10231*CARROT_HOURS*WEEKS*(1+CARROT_DIM)^J10231+K10231*MESCLUN_HOURS*WEEKS*(1+MESCLUN_DIM)^K10231</x:f>
        <x:v>7121.785033996232</x:v>
      </x:c>
      <x:c r="N10231" s="267" t="n">
        <x:f>MAX(M10231-FARMER_HOURS,0)/TEMP_HOURS_PER_WORKER</x:f>
        <x:v>4.445684051386272</x:v>
      </x:c>
      <x:c r="O10231" s="268" t="n">
        <x:f>I10231*TOMATO_PRICE+J10231*CARROT_PRICE+K10231*MESCLUN_PRICE</x:f>
        <x:v>205122</x:v>
      </x:c>
      <x:c r="P10231" s="268" t="n">
        <x:f>I10231*TOMATO_FERTILIZER+J10231*CARROT_FERTILIZER+K10231*MESCLUN_FERTILIZER</x:f>
        <x:v>33880</x:v>
      </x:c>
      <x:c r="Q10231" s="268" t="n">
        <x:f>MIN(M10231,FARMER_HOURS)*FARMER_RATE+MAX(M10231-FARMER_HOURS,0)*TEMP_RATE</x:f>
        <x:v>136142.1012846568</x:v>
      </x:c>
      <x:c r="R10231" s="268" t="n">
        <x:f>O10231-P10231-Q10231-FIXED_COST</x:f>
        <x:v>15099.89871534321</x:v>
      </x:c>
      <x:c r="S10231" s="139" t="str">
        <x:f>IF(AND(L10231&lt;=TOTAL_BED_CAP,N10231&lt;=TEMP_WORKER_CAP),"YES","NO")</x:f>
        <x:v>NO</x:v>
      </x:c>
      <x:c r="T10231" s="139" t="n">
        <x:f>IF(S10231="YES",R10231,-1E+99)</x:f>
        <x:v>-1e+99</x:v>
      </x:c>
    </x:row>
    <x:row r="10232">
      <x:c r="A10232" s="139"/>
      <x:c r="B10232" s="139"/>
      <x:c r="C10232" s="139"/>
      <x:c r="D10232" s="139"/>
      <x:c r="E10232" s="139"/>
      <x:c r="F10232" s="139"/>
      <x:c r="G10232" s="139"/>
      <x:c r="H10232" s="139"/>
      <x:c r="I10232" s="266" t="n">
        <x:f>INT((ROW()-ROW($I$46))/((CARROT_CAP+1)*(MESCLUN_CAP+1)))</x:f>
        <x:v>15</x:v>
      </x:c>
      <x:c r="J10232" s="266" t="n">
        <x:f>MOD(INT((ROW()-ROW($I$46))/(MESCLUN_CAP+1)),CARROT_CAP+1)</x:f>
        <x:v>13</x:v>
      </x:c>
      <x:c r="K10232" s="266" t="n">
        <x:f>MOD(ROW()-ROW($I$46),MESCLUN_CAP+1)</x:f>
        <x:v>18</x:v>
      </x:c>
      <x:c r="L10232" s="266" t="n">
        <x:f>SUM(I10232:K10232)</x:f>
        <x:v>46</x:v>
      </x:c>
      <x:c r="M10232" s="267" t="n">
        <x:f>I10232*TOMATO_HOURS*WEEKS*(1+TOMATO_DIM)^I10232+J10232*CARROT_HOURS*WEEKS*(1+CARROT_DIM)^J10232+K10232*MESCLUN_HOURS*WEEKS*(1+MESCLUN_DIM)^K10232</x:f>
        <x:v>7189.87202545482</x:v>
      </x:c>
      <x:c r="N10232" s="267" t="n">
        <x:f>MAX(M10232-FARMER_HOURS,0)/TEMP_HOURS_PER_WORKER</x:f>
        <x:v>4.4929666843436245</x:v>
      </x:c>
      <x:c r="O10232" s="268" t="n">
        <x:f>I10232*TOMATO_PRICE+J10232*CARROT_PRICE+K10232*MESCLUN_PRICE</x:f>
        <x:v>207822</x:v>
      </x:c>
      <x:c r="P10232" s="268" t="n">
        <x:f>I10232*TOMATO_FERTILIZER+J10232*CARROT_FERTILIZER+K10232*MESCLUN_FERTILIZER</x:f>
        <x:v>34760</x:v>
      </x:c>
      <x:c r="Q10232" s="268" t="n">
        <x:f>MIN(M10232,FARMER_HOURS)*FARMER_RATE+MAX(M10232-FARMER_HOURS,0)*TEMP_RATE</x:f>
        <x:v>137324.1671085906</x:v>
      </x:c>
      <x:c r="R10232" s="268" t="n">
        <x:f>O10232-P10232-Q10232-FIXED_COST</x:f>
        <x:v>15737.832891409402</x:v>
      </x:c>
      <x:c r="S10232" s="139" t="str">
        <x:f>IF(AND(L10232&lt;=TOTAL_BED_CAP,N10232&lt;=TEMP_WORKER_CAP),"YES","NO")</x:f>
        <x:v>NO</x:v>
      </x:c>
      <x:c r="T10232" s="139" t="n">
        <x:f>IF(S10232="YES",R10232,-1E+99)</x:f>
        <x:v>-1e+99</x:v>
      </x:c>
    </x:row>
    <x:row r="10233">
      <x:c r="A10233" s="139"/>
      <x:c r="B10233" s="139"/>
      <x:c r="C10233" s="139"/>
      <x:c r="D10233" s="139"/>
      <x:c r="E10233" s="139"/>
      <x:c r="F10233" s="139"/>
      <x:c r="G10233" s="139"/>
      <x:c r="H10233" s="139"/>
      <x:c r="I10233" s="266" t="n">
        <x:f>INT((ROW()-ROW($I$46))/((CARROT_CAP+1)*(MESCLUN_CAP+1)))</x:f>
        <x:v>15</x:v>
      </x:c>
      <x:c r="J10233" s="266" t="n">
        <x:f>MOD(INT((ROW()-ROW($I$46))/(MESCLUN_CAP+1)),CARROT_CAP+1)</x:f>
        <x:v>13</x:v>
      </x:c>
      <x:c r="K10233" s="266" t="n">
        <x:f>MOD(ROW()-ROW($I$46),MESCLUN_CAP+1)</x:f>
        <x:v>19</x:v>
      </x:c>
      <x:c r="L10233" s="266" t="n">
        <x:f>SUM(I10233:K10233)</x:f>
        <x:v>47</x:v>
      </x:c>
      <x:c r="M10233" s="267" t="n">
        <x:f>I10233*TOMATO_HOURS*WEEKS*(1+TOMATO_DIM)^I10233+J10233*CARROT_HOURS*WEEKS*(1+CARROT_DIM)^J10233+K10233*MESCLUN_HOURS*WEEKS*(1+MESCLUN_DIM)^K10233</x:f>
        <x:v>7259.513554090841</x:v>
      </x:c>
      <x:c r="N10233" s="267" t="n">
        <x:f>MAX(M10233-FARMER_HOURS,0)/TEMP_HOURS_PER_WORKER</x:f>
        <x:v>4.541328857007529</x:v>
      </x:c>
      <x:c r="O10233" s="268" t="n">
        <x:f>I10233*TOMATO_PRICE+J10233*CARROT_PRICE+K10233*MESCLUN_PRICE</x:f>
        <x:v>210522</x:v>
      </x:c>
      <x:c r="P10233" s="268" t="n">
        <x:f>I10233*TOMATO_FERTILIZER+J10233*CARROT_FERTILIZER+K10233*MESCLUN_FERTILIZER</x:f>
        <x:v>35640</x:v>
      </x:c>
      <x:c r="Q10233" s="268" t="n">
        <x:f>MIN(M10233,FARMER_HOURS)*FARMER_RATE+MAX(M10233-FARMER_HOURS,0)*TEMP_RATE</x:f>
        <x:v>138533.2214251882</x:v>
      </x:c>
      <x:c r="R10233" s="268" t="n">
        <x:f>O10233-P10233-Q10233-FIXED_COST</x:f>
        <x:v>16348.77857481179</x:v>
      </x:c>
      <x:c r="S10233" s="139" t="str">
        <x:f>IF(AND(L10233&lt;=TOTAL_BED_CAP,N10233&lt;=TEMP_WORKER_CAP),"YES","NO")</x:f>
        <x:v>NO</x:v>
      </x:c>
      <x:c r="T10233" s="139" t="n">
        <x:f>IF(S10233="YES",R10233,-1E+99)</x:f>
        <x:v>-1e+99</x:v>
      </x:c>
    </x:row>
    <x:row r="10234">
      <x:c r="A10234" s="139"/>
      <x:c r="B10234" s="139"/>
      <x:c r="C10234" s="139"/>
      <x:c r="D10234" s="139"/>
      <x:c r="E10234" s="139"/>
      <x:c r="F10234" s="139"/>
      <x:c r="G10234" s="139"/>
      <x:c r="H10234" s="139"/>
      <x:c r="I10234" s="266" t="n">
        <x:f>INT((ROW()-ROW($I$46))/((CARROT_CAP+1)*(MESCLUN_CAP+1)))</x:f>
        <x:v>15</x:v>
      </x:c>
      <x:c r="J10234" s="266" t="n">
        <x:f>MOD(INT((ROW()-ROW($I$46))/(MESCLUN_CAP+1)),CARROT_CAP+1)</x:f>
        <x:v>13</x:v>
      </x:c>
      <x:c r="K10234" s="266" t="n">
        <x:f>MOD(ROW()-ROW($I$46),MESCLUN_CAP+1)</x:f>
        <x:v>20</x:v>
      </x:c>
      <x:c r="L10234" s="266" t="n">
        <x:f>SUM(I10234:K10234)</x:f>
        <x:v>48</x:v>
      </x:c>
      <x:c r="M10234" s="267" t="n">
        <x:f>I10234*TOMATO_HOURS*WEEKS*(1+TOMATO_DIM)^I10234+J10234*CARROT_HOURS*WEEKS*(1+CARROT_DIM)^J10234+K10234*MESCLUN_HOURS*WEEKS*(1+MESCLUN_DIM)^K10234</x:f>
        <x:v>7330.737844741318</x:v>
      </x:c>
      <x:c r="N10234" s="267" t="n">
        <x:f>MAX(M10234-FARMER_HOURS,0)/TEMP_HOURS_PER_WORKER</x:f>
        <x:v>4.590790169959249</x:v>
      </x:c>
      <x:c r="O10234" s="268" t="n">
        <x:f>I10234*TOMATO_PRICE+J10234*CARROT_PRICE+K10234*MESCLUN_PRICE</x:f>
        <x:v>213222</x:v>
      </x:c>
      <x:c r="P10234" s="268" t="n">
        <x:f>I10234*TOMATO_FERTILIZER+J10234*CARROT_FERTILIZER+K10234*MESCLUN_FERTILIZER</x:f>
        <x:v>36520</x:v>
      </x:c>
      <x:c r="Q10234" s="268" t="n">
        <x:f>MIN(M10234,FARMER_HOURS)*FARMER_RATE+MAX(M10234-FARMER_HOURS,0)*TEMP_RATE</x:f>
        <x:v>139769.75424898122</x:v>
      </x:c>
      <x:c r="R10234" s="268" t="n">
        <x:f>O10234-P10234-Q10234-FIXED_COST</x:f>
        <x:v>16932.24575101878</x:v>
      </x:c>
      <x:c r="S10234" s="139" t="str">
        <x:f>IF(AND(L10234&lt;=TOTAL_BED_CAP,N10234&lt;=TEMP_WORKER_CAP),"YES","NO")</x:f>
        <x:v>NO</x:v>
      </x:c>
      <x:c r="T10234" s="139" t="n">
        <x:f>IF(S10234="YES",R10234,-1E+99)</x:f>
        <x:v>-1e+99</x:v>
      </x:c>
    </x:row>
    <x:row r="10235">
      <x:c r="A10235" s="139"/>
      <x:c r="B10235" s="139"/>
      <x:c r="C10235" s="139"/>
      <x:c r="D10235" s="139"/>
      <x:c r="E10235" s="139"/>
      <x:c r="F10235" s="139"/>
      <x:c r="G10235" s="139"/>
      <x:c r="H10235" s="139"/>
      <x:c r="I10235" s="266" t="n">
        <x:f>INT((ROW()-ROW($I$46))/((CARROT_CAP+1)*(MESCLUN_CAP+1)))</x:f>
        <x:v>15</x:v>
      </x:c>
      <x:c r="J10235" s="266" t="n">
        <x:f>MOD(INT((ROW()-ROW($I$46))/(MESCLUN_CAP+1)),CARROT_CAP+1)</x:f>
        <x:v>13</x:v>
      </x:c>
      <x:c r="K10235" s="266" t="n">
        <x:f>MOD(ROW()-ROW($I$46),MESCLUN_CAP+1)</x:f>
        <x:v>21</x:v>
      </x:c>
      <x:c r="L10235" s="266" t="n">
        <x:f>SUM(I10235:K10235)</x:f>
        <x:v>49</x:v>
      </x:c>
      <x:c r="M10235" s="267" t="n">
        <x:f>I10235*TOMATO_HOURS*WEEKS*(1+TOMATO_DIM)^I10235+J10235*CARROT_HOURS*WEEKS*(1+CARROT_DIM)^J10235+K10235*MESCLUN_HOURS*WEEKS*(1+MESCLUN_DIM)^K10235</x:f>
        <x:v>7403.573584967762</x:v>
      </x:c>
      <x:c r="N10235" s="267" t="n">
        <x:f>MAX(M10235-FARMER_HOURS,0)/TEMP_HOURS_PER_WORKER</x:f>
        <x:v>4.6413705451165015</x:v>
      </x:c>
      <x:c r="O10235" s="268" t="n">
        <x:f>I10235*TOMATO_PRICE+J10235*CARROT_PRICE+K10235*MESCLUN_PRICE</x:f>
        <x:v>215922</x:v>
      </x:c>
      <x:c r="P10235" s="268" t="n">
        <x:f>I10235*TOMATO_FERTILIZER+J10235*CARROT_FERTILIZER+K10235*MESCLUN_FERTILIZER</x:f>
        <x:v>37400</x:v>
      </x:c>
      <x:c r="Q10235" s="268" t="n">
        <x:f>MIN(M10235,FARMER_HOURS)*FARMER_RATE+MAX(M10235-FARMER_HOURS,0)*TEMP_RATE</x:f>
        <x:v>141034.26362791253</x:v>
      </x:c>
      <x:c r="R10235" s="268" t="n">
        <x:f>O10235-P10235-Q10235-FIXED_COST</x:f>
        <x:v>17487.73637208747</x:v>
      </x:c>
      <x:c r="S10235" s="139" t="str">
        <x:f>IF(AND(L10235&lt;=TOTAL_BED_CAP,N10235&lt;=TEMP_WORKER_CAP),"YES","NO")</x:f>
        <x:v>NO</x:v>
      </x:c>
      <x:c r="T10235" s="139" t="n">
        <x:f>IF(S10235="YES",R10235,-1E+99)</x:f>
        <x:v>-1e+99</x:v>
      </x:c>
    </x:row>
    <x:row r="10236">
      <x:c r="A10236" s="139"/>
      <x:c r="B10236" s="139"/>
      <x:c r="C10236" s="139"/>
      <x:c r="D10236" s="139"/>
      <x:c r="E10236" s="139"/>
      <x:c r="F10236" s="139"/>
      <x:c r="G10236" s="139"/>
      <x:c r="H10236" s="139"/>
      <x:c r="I10236" s="266" t="n">
        <x:f>INT((ROW()-ROW($I$46))/((CARROT_CAP+1)*(MESCLUN_CAP+1)))</x:f>
        <x:v>15</x:v>
      </x:c>
      <x:c r="J10236" s="266" t="n">
        <x:f>MOD(INT((ROW()-ROW($I$46))/(MESCLUN_CAP+1)),CARROT_CAP+1)</x:f>
        <x:v>13</x:v>
      </x:c>
      <x:c r="K10236" s="266" t="n">
        <x:f>MOD(ROW()-ROW($I$46),MESCLUN_CAP+1)</x:f>
        <x:v>22</x:v>
      </x:c>
      <x:c r="L10236" s="266" t="n">
        <x:f>SUM(I10236:K10236)</x:f>
        <x:v>50</x:v>
      </x:c>
      <x:c r="M10236" s="267" t="n">
        <x:f>I10236*TOMATO_HOURS*WEEKS*(1+TOMATO_DIM)^I10236+J10236*CARROT_HOURS*WEEKS*(1+CARROT_DIM)^J10236+K10236*MESCLUN_HOURS*WEEKS*(1+MESCLUN_DIM)^K10236</x:f>
        <x:v>7478.049932214159</x:v>
      </x:c>
      <x:c r="N10236" s="267" t="n">
        <x:f>MAX(M10236-FARMER_HOURS,0)/TEMP_HOURS_PER_WORKER</x:f>
        <x:v>4.693090230704277</x:v>
      </x:c>
      <x:c r="O10236" s="268" t="n">
        <x:f>I10236*TOMATO_PRICE+J10236*CARROT_PRICE+K10236*MESCLUN_PRICE</x:f>
        <x:v>218622</x:v>
      </x:c>
      <x:c r="P10236" s="268" t="n">
        <x:f>I10236*TOMATO_FERTILIZER+J10236*CARROT_FERTILIZER+K10236*MESCLUN_FERTILIZER</x:f>
        <x:v>38280</x:v>
      </x:c>
      <x:c r="Q10236" s="268" t="n">
        <x:f>MIN(M10236,FARMER_HOURS)*FARMER_RATE+MAX(M10236-FARMER_HOURS,0)*TEMP_RATE</x:f>
        <x:v>142327.2557676069</x:v>
      </x:c>
      <x:c r="R10236" s="268" t="n">
        <x:f>O10236-P10236-Q10236-FIXED_COST</x:f>
        <x:v>18014.744232393103</x:v>
      </x:c>
      <x:c r="S10236" s="139" t="str">
        <x:f>IF(AND(L10236&lt;=TOTAL_BED_CAP,N10236&lt;=TEMP_WORKER_CAP),"YES","NO")</x:f>
        <x:v>NO</x:v>
      </x:c>
      <x:c r="T10236" s="139" t="n">
        <x:f>IF(S10236="YES",R10236,-1E+99)</x:f>
        <x:v>-1e+99</x:v>
      </x:c>
    </x:row>
    <x:row r="10237">
      <x:c r="A10237" s="139"/>
      <x:c r="B10237" s="139"/>
      <x:c r="C10237" s="139"/>
      <x:c r="D10237" s="139"/>
      <x:c r="E10237" s="139"/>
      <x:c r="F10237" s="139"/>
      <x:c r="G10237" s="139"/>
      <x:c r="H10237" s="139"/>
      <x:c r="I10237" s="266" t="n">
        <x:f>INT((ROW()-ROW($I$46))/((CARROT_CAP+1)*(MESCLUN_CAP+1)))</x:f>
        <x:v>15</x:v>
      </x:c>
      <x:c r="J10237" s="266" t="n">
        <x:f>MOD(INT((ROW()-ROW($I$46))/(MESCLUN_CAP+1)),CARROT_CAP+1)</x:f>
        <x:v>13</x:v>
      </x:c>
      <x:c r="K10237" s="266" t="n">
        <x:f>MOD(ROW()-ROW($I$46),MESCLUN_CAP+1)</x:f>
        <x:v>23</x:v>
      </x:c>
      <x:c r="L10237" s="266" t="n">
        <x:f>SUM(I10237:K10237)</x:f>
        <x:v>51</x:v>
      </x:c>
      <x:c r="M10237" s="267" t="n">
        <x:f>I10237*TOMATO_HOURS*WEEKS*(1+TOMATO_DIM)^I10237+J10237*CARROT_HOURS*WEEKS*(1+CARROT_DIM)^J10237+K10237*MESCLUN_HOURS*WEEKS*(1+MESCLUN_DIM)^K10237</x:f>
        <x:v>7554.196521071595</x:v>
      </x:c>
      <x:c r="N10237" s="267" t="n">
        <x:f>MAX(M10237-FARMER_HOURS,0)/TEMP_HOURS_PER_WORKER</x:f>
        <x:v>4.745969806299719</x:v>
      </x:c>
      <x:c r="O10237" s="268" t="n">
        <x:f>I10237*TOMATO_PRICE+J10237*CARROT_PRICE+K10237*MESCLUN_PRICE</x:f>
        <x:v>221322</x:v>
      </x:c>
      <x:c r="P10237" s="268" t="n">
        <x:f>I10237*TOMATO_FERTILIZER+J10237*CARROT_FERTILIZER+K10237*MESCLUN_FERTILIZER</x:f>
        <x:v>39160</x:v>
      </x:c>
      <x:c r="Q10237" s="268" t="n">
        <x:f>MIN(M10237,FARMER_HOURS)*FARMER_RATE+MAX(M10237-FARMER_HOURS,0)*TEMP_RATE</x:f>
        <x:v>143649.245157493</x:v>
      </x:c>
      <x:c r="R10237" s="268" t="n">
        <x:f>O10237-P10237-Q10237-FIXED_COST</x:f>
        <x:v>18512.754842507013</x:v>
      </x:c>
      <x:c r="S10237" s="139" t="str">
        <x:f>IF(AND(L10237&lt;=TOTAL_BED_CAP,N10237&lt;=TEMP_WORKER_CAP),"YES","NO")</x:f>
        <x:v>NO</x:v>
      </x:c>
      <x:c r="T10237" s="139" t="n">
        <x:f>IF(S10237="YES",R10237,-1E+99)</x:f>
        <x:v>-1e+99</x:v>
      </x:c>
    </x:row>
    <x:row r="10238">
      <x:c r="A10238" s="139"/>
      <x:c r="B10238" s="139"/>
      <x:c r="C10238" s="139"/>
      <x:c r="D10238" s="139"/>
      <x:c r="E10238" s="139"/>
      <x:c r="F10238" s="139"/>
      <x:c r="G10238" s="139"/>
      <x:c r="H10238" s="139"/>
      <x:c r="I10238" s="266" t="n">
        <x:f>INT((ROW()-ROW($I$46))/((CARROT_CAP+1)*(MESCLUN_CAP+1)))</x:f>
        <x:v>15</x:v>
      </x:c>
      <x:c r="J10238" s="266" t="n">
        <x:f>MOD(INT((ROW()-ROW($I$46))/(MESCLUN_CAP+1)),CARROT_CAP+1)</x:f>
        <x:v>13</x:v>
      </x:c>
      <x:c r="K10238" s="266" t="n">
        <x:f>MOD(ROW()-ROW($I$46),MESCLUN_CAP+1)</x:f>
        <x:v>24</x:v>
      </x:c>
      <x:c r="L10238" s="266" t="n">
        <x:f>SUM(I10238:K10238)</x:f>
        <x:v>52</x:v>
      </x:c>
      <x:c r="M10238" s="267" t="n">
        <x:f>I10238*TOMATO_HOURS*WEEKS*(1+TOMATO_DIM)^I10238+J10238*CARROT_HOURS*WEEKS*(1+CARROT_DIM)^J10238+K10238*MESCLUN_HOURS*WEEKS*(1+MESCLUN_DIM)^K10238</x:f>
        <x:v>7632.0434706510905</x:v>
      </x:c>
      <x:c r="N10238" s="267" t="n">
        <x:f>MAX(M10238-FARMER_HOURS,0)/TEMP_HOURS_PER_WORKER</x:f>
        <x:v>4.800030187952146</x:v>
      </x:c>
      <x:c r="O10238" s="268" t="n">
        <x:f>I10238*TOMATO_PRICE+J10238*CARROT_PRICE+K10238*MESCLUN_PRICE</x:f>
        <x:v>224022</x:v>
      </x:c>
      <x:c r="P10238" s="268" t="n">
        <x:f>I10238*TOMATO_FERTILIZER+J10238*CARROT_FERTILIZER+K10238*MESCLUN_FERTILIZER</x:f>
        <x:v>40040</x:v>
      </x:c>
      <x:c r="Q10238" s="268" t="n">
        <x:f>MIN(M10238,FARMER_HOURS)*FARMER_RATE+MAX(M10238-FARMER_HOURS,0)*TEMP_RATE</x:f>
        <x:v>145000.75469880365</x:v>
      </x:c>
      <x:c r="R10238" s="268" t="n">
        <x:f>O10238-P10238-Q10238-FIXED_COST</x:f>
        <x:v>18981.24530119635</x:v>
      </x:c>
      <x:c r="S10238" s="139" t="str">
        <x:f>IF(AND(L10238&lt;=TOTAL_BED_CAP,N10238&lt;=TEMP_WORKER_CAP),"YES","NO")</x:f>
        <x:v>NO</x:v>
      </x:c>
      <x:c r="T10238" s="139" t="n">
        <x:f>IF(S10238="YES",R10238,-1E+99)</x:f>
        <x:v>-1e+99</x:v>
      </x:c>
    </x:row>
    <x:row r="10239">
      <x:c r="A10239" s="139"/>
      <x:c r="B10239" s="139"/>
      <x:c r="C10239" s="139"/>
      <x:c r="D10239" s="139"/>
      <x:c r="E10239" s="139"/>
      <x:c r="F10239" s="139"/>
      <x:c r="G10239" s="139"/>
      <x:c r="H10239" s="139"/>
      <x:c r="I10239" s="266" t="n">
        <x:f>INT((ROW()-ROW($I$46))/((CARROT_CAP+1)*(MESCLUN_CAP+1)))</x:f>
        <x:v>15</x:v>
      </x:c>
      <x:c r="J10239" s="266" t="n">
        <x:f>MOD(INT((ROW()-ROW($I$46))/(MESCLUN_CAP+1)),CARROT_CAP+1)</x:f>
        <x:v>13</x:v>
      </x:c>
      <x:c r="K10239" s="266" t="n">
        <x:f>MOD(ROW()-ROW($I$46),MESCLUN_CAP+1)</x:f>
        <x:v>25</x:v>
      </x:c>
      <x:c r="L10239" s="266" t="n">
        <x:f>SUM(I10239:K10239)</x:f>
        <x:v>53</x:v>
      </x:c>
      <x:c r="M10239" s="267" t="n">
        <x:f>I10239*TOMATO_HOURS*WEEKS*(1+TOMATO_DIM)^I10239+J10239*CARROT_HOURS*WEEKS*(1+CARROT_DIM)^J10239+K10239*MESCLUN_HOURS*WEEKS*(1+MESCLUN_DIM)^K10239</x:f>
        <x:v>7711.6213920661885</x:v>
      </x:c>
      <x:c r="N10239" s="267" t="n">
        <x:f>MAX(M10239-FARMER_HOURS,0)/TEMP_HOURS_PER_WORKER</x:f>
        <x:v>4.855292633379298</x:v>
      </x:c>
      <x:c r="O10239" s="268" t="n">
        <x:f>I10239*TOMATO_PRICE+J10239*CARROT_PRICE+K10239*MESCLUN_PRICE</x:f>
        <x:v>226722</x:v>
      </x:c>
      <x:c r="P10239" s="268" t="n">
        <x:f>I10239*TOMATO_FERTILIZER+J10239*CARROT_FERTILIZER+K10239*MESCLUN_FERTILIZER</x:f>
        <x:v>40920</x:v>
      </x:c>
      <x:c r="Q10239" s="268" t="n">
        <x:f>MIN(M10239,FARMER_HOURS)*FARMER_RATE+MAX(M10239-FARMER_HOURS,0)*TEMP_RATE</x:f>
        <x:v>146382.31583448243</x:v>
      </x:c>
      <x:c r="R10239" s="268" t="n">
        <x:f>O10239-P10239-Q10239-FIXED_COST</x:f>
        <x:v>19419.684165517567</x:v>
      </x:c>
      <x:c r="S10239" s="139" t="str">
        <x:f>IF(AND(L10239&lt;=TOTAL_BED_CAP,N10239&lt;=TEMP_WORKER_CAP),"YES","NO")</x:f>
        <x:v>NO</x:v>
      </x:c>
      <x:c r="T10239" s="139" t="n">
        <x:f>IF(S10239="YES",R10239,-1E+99)</x:f>
        <x:v>-1e+99</x:v>
      </x:c>
    </x:row>
    <x:row r="10240">
      <x:c r="A10240" s="139"/>
      <x:c r="B10240" s="139"/>
      <x:c r="C10240" s="139"/>
      <x:c r="D10240" s="139"/>
      <x:c r="E10240" s="139"/>
      <x:c r="F10240" s="139"/>
      <x:c r="G10240" s="139"/>
      <x:c r="H10240" s="139"/>
      <x:c r="I10240" s="266" t="n">
        <x:f>INT((ROW()-ROW($I$46))/((CARROT_CAP+1)*(MESCLUN_CAP+1)))</x:f>
        <x:v>15</x:v>
      </x:c>
      <x:c r="J10240" s="266" t="n">
        <x:f>MOD(INT((ROW()-ROW($I$46))/(MESCLUN_CAP+1)),CARROT_CAP+1)</x:f>
        <x:v>13</x:v>
      </x:c>
      <x:c r="K10240" s="266" t="n">
        <x:f>MOD(ROW()-ROW($I$46),MESCLUN_CAP+1)</x:f>
        <x:v>26</x:v>
      </x:c>
      <x:c r="L10240" s="266" t="n">
        <x:f>SUM(I10240:K10240)</x:f>
        <x:v>54</x:v>
      </x:c>
      <x:c r="M10240" s="267" t="n">
        <x:f>I10240*TOMATO_HOURS*WEEKS*(1+TOMATO_DIM)^I10240+J10240*CARROT_HOURS*WEEKS*(1+CARROT_DIM)^J10240+K10240*MESCLUN_HOURS*WEEKS*(1+MESCLUN_DIM)^K10240</x:f>
        <x:v>7792.961396026905</x:v>
      </x:c>
      <x:c r="N10240" s="267" t="n">
        <x:f>MAX(M10240-FARMER_HOURS,0)/TEMP_HOURS_PER_WORKER</x:f>
        <x:v>4.9117787472409065</x:v>
      </x:c>
      <x:c r="O10240" s="268" t="n">
        <x:f>I10240*TOMATO_PRICE+J10240*CARROT_PRICE+K10240*MESCLUN_PRICE</x:f>
        <x:v>229422</x:v>
      </x:c>
      <x:c r="P10240" s="268" t="n">
        <x:f>I10240*TOMATO_FERTILIZER+J10240*CARROT_FERTILIZER+K10240*MESCLUN_FERTILIZER</x:f>
        <x:v>41800</x:v>
      </x:c>
      <x:c r="Q10240" s="268" t="n">
        <x:f>MIN(M10240,FARMER_HOURS)*FARMER_RATE+MAX(M10240-FARMER_HOURS,0)*TEMP_RATE</x:f>
        <x:v>147794.46868102264</x:v>
      </x:c>
      <x:c r="R10240" s="268" t="n">
        <x:f>O10240-P10240-Q10240-FIXED_COST</x:f>
        <x:v>19827.53131897736</x:v>
      </x:c>
      <x:c r="S10240" s="139" t="str">
        <x:f>IF(AND(L10240&lt;=TOTAL_BED_CAP,N10240&lt;=TEMP_WORKER_CAP),"YES","NO")</x:f>
        <x:v>NO</x:v>
      </x:c>
      <x:c r="T10240" s="139" t="n">
        <x:f>IF(S10240="YES",R10240,-1E+99)</x:f>
        <x:v>-1e+99</x:v>
      </x:c>
    </x:row>
    <x:row r="10241">
      <x:c r="A10241" s="139"/>
      <x:c r="B10241" s="139"/>
      <x:c r="C10241" s="139"/>
      <x:c r="D10241" s="139"/>
      <x:c r="E10241" s="139"/>
      <x:c r="F10241" s="139"/>
      <x:c r="G10241" s="139"/>
      <x:c r="H10241" s="139"/>
      <x:c r="I10241" s="266" t="n">
        <x:f>INT((ROW()-ROW($I$46))/((CARROT_CAP+1)*(MESCLUN_CAP+1)))</x:f>
        <x:v>15</x:v>
      </x:c>
      <x:c r="J10241" s="266" t="n">
        <x:f>MOD(INT((ROW()-ROW($I$46))/(MESCLUN_CAP+1)),CARROT_CAP+1)</x:f>
        <x:v>13</x:v>
      </x:c>
      <x:c r="K10241" s="266" t="n">
        <x:f>MOD(ROW()-ROW($I$46),MESCLUN_CAP+1)</x:f>
        <x:v>27</x:v>
      </x:c>
      <x:c r="L10241" s="266" t="n">
        <x:f>SUM(I10241:K10241)</x:f>
        <x:v>55</x:v>
      </x:c>
      <x:c r="M10241" s="267" t="n">
        <x:f>I10241*TOMATO_HOURS*WEEKS*(1+TOMATO_DIM)^I10241+J10241*CARROT_HOURS*WEEKS*(1+CARROT_DIM)^J10241+K10241*MESCLUN_HOURS*WEEKS*(1+MESCLUN_DIM)^K10241</x:f>
        <x:v>7876.095100546663</x:v>
      </x:c>
      <x:c r="N10241" s="267" t="n">
        <x:f>MAX(M10241-FARMER_HOURS,0)/TEMP_HOURS_PER_WORKER</x:f>
        <x:v>4.969510486490738</x:v>
      </x:c>
      <x:c r="O10241" s="268" t="n">
        <x:f>I10241*TOMATO_PRICE+J10241*CARROT_PRICE+K10241*MESCLUN_PRICE</x:f>
        <x:v>232122</x:v>
      </x:c>
      <x:c r="P10241" s="268" t="n">
        <x:f>I10241*TOMATO_FERTILIZER+J10241*CARROT_FERTILIZER+K10241*MESCLUN_FERTILIZER</x:f>
        <x:v>42680</x:v>
      </x:c>
      <x:c r="Q10241" s="268" t="n">
        <x:f>MIN(M10241,FARMER_HOURS)*FARMER_RATE+MAX(M10241-FARMER_HOURS,0)*TEMP_RATE</x:f>
        <x:v>149237.76216226845</x:v>
      </x:c>
      <x:c r="R10241" s="268" t="n">
        <x:f>O10241-P10241-Q10241-FIXED_COST</x:f>
        <x:v>20204.237837731547</x:v>
      </x:c>
      <x:c r="S10241" s="139" t="str">
        <x:f>IF(AND(L10241&lt;=TOTAL_BED_CAP,N10241&lt;=TEMP_WORKER_CAP),"YES","NO")</x:f>
        <x:v>NO</x:v>
      </x:c>
      <x:c r="T10241" s="139" t="n">
        <x:f>IF(S10241="YES",R10241,-1E+99)</x:f>
        <x:v>-1e+99</x:v>
      </x:c>
    </x:row>
    <x:row r="10242">
      <x:c r="A10242" s="139"/>
      <x:c r="B10242" s="139"/>
      <x:c r="C10242" s="139"/>
      <x:c r="D10242" s="139"/>
      <x:c r="E10242" s="139"/>
      <x:c r="F10242" s="139"/>
      <x:c r="G10242" s="139"/>
      <x:c r="H10242" s="139"/>
      <x:c r="I10242" s="266" t="n">
        <x:f>INT((ROW()-ROW($I$46))/((CARROT_CAP+1)*(MESCLUN_CAP+1)))</x:f>
        <x:v>15</x:v>
      </x:c>
      <x:c r="J10242" s="266" t="n">
        <x:f>MOD(INT((ROW()-ROW($I$46))/(MESCLUN_CAP+1)),CARROT_CAP+1)</x:f>
        <x:v>13</x:v>
      </x:c>
      <x:c r="K10242" s="266" t="n">
        <x:f>MOD(ROW()-ROW($I$46),MESCLUN_CAP+1)</x:f>
        <x:v>28</x:v>
      </x:c>
      <x:c r="L10242" s="266" t="n">
        <x:f>SUM(I10242:K10242)</x:f>
        <x:v>56</x:v>
      </x:c>
      <x:c r="M10242" s="267" t="n">
        <x:f>I10242*TOMATO_HOURS*WEEKS*(1+TOMATO_DIM)^I10242+J10242*CARROT_HOURS*WEEKS*(1+CARROT_DIM)^J10242+K10242*MESCLUN_HOURS*WEEKS*(1+MESCLUN_DIM)^K10242</x:f>
        <x:v>7961.054638763816</x:v>
      </x:c>
      <x:c r="N10242" s="267" t="n">
        <x:f>MAX(M10242-FARMER_HOURS,0)/TEMP_HOURS_PER_WORKER</x:f>
        <x:v>5.028510165808205</x:v>
      </x:c>
      <x:c r="O10242" s="268" t="n">
        <x:f>I10242*TOMATO_PRICE+J10242*CARROT_PRICE+K10242*MESCLUN_PRICE</x:f>
        <x:v>234822</x:v>
      </x:c>
      <x:c r="P10242" s="268" t="n">
        <x:f>I10242*TOMATO_FERTILIZER+J10242*CARROT_FERTILIZER+K10242*MESCLUN_FERTILIZER</x:f>
        <x:v>43560</x:v>
      </x:c>
      <x:c r="Q10242" s="268" t="n">
        <x:f>MIN(M10242,FARMER_HOURS)*FARMER_RATE+MAX(M10242-FARMER_HOURS,0)*TEMP_RATE</x:f>
        <x:v>150712.75414520514</x:v>
      </x:c>
      <x:c r="R10242" s="268" t="n">
        <x:f>O10242-P10242-Q10242-FIXED_COST</x:f>
        <x:v>20549.245854794863</x:v>
      </x:c>
      <x:c r="S10242" s="139" t="str">
        <x:f>IF(AND(L10242&lt;=TOTAL_BED_CAP,N10242&lt;=TEMP_WORKER_CAP),"YES","NO")</x:f>
        <x:v>NO</x:v>
      </x:c>
      <x:c r="T10242" s="139" t="n">
        <x:f>IF(S10242="YES",R10242,-1E+99)</x:f>
        <x:v>-1e+99</x:v>
      </x:c>
    </x:row>
    <x:row r="10243">
      <x:c r="A10243" s="139"/>
      <x:c r="B10243" s="139"/>
      <x:c r="C10243" s="139"/>
      <x:c r="D10243" s="139"/>
      <x:c r="E10243" s="139"/>
      <x:c r="F10243" s="139"/>
      <x:c r="G10243" s="139"/>
      <x:c r="H10243" s="139"/>
      <x:c r="I10243" s="266" t="n">
        <x:f>INT((ROW()-ROW($I$46))/((CARROT_CAP+1)*(MESCLUN_CAP+1)))</x:f>
        <x:v>15</x:v>
      </x:c>
      <x:c r="J10243" s="266" t="n">
        <x:f>MOD(INT((ROW()-ROW($I$46))/(MESCLUN_CAP+1)),CARROT_CAP+1)</x:f>
        <x:v>13</x:v>
      </x:c>
      <x:c r="K10243" s="266" t="n">
        <x:f>MOD(ROW()-ROW($I$46),MESCLUN_CAP+1)</x:f>
        <x:v>29</x:v>
      </x:c>
      <x:c r="L10243" s="266" t="n">
        <x:f>SUM(I10243:K10243)</x:f>
        <x:v>57</x:v>
      </x:c>
      <x:c r="M10243" s="267" t="n">
        <x:f>I10243*TOMATO_HOURS*WEEKS*(1+TOMATO_DIM)^I10243+J10243*CARROT_HOURS*WEEKS*(1+CARROT_DIM)^J10243+K10243*MESCLUN_HOURS*WEEKS*(1+MESCLUN_DIM)^K10243</x:f>
        <x:v>8047.87266687947</x:v>
      </x:c>
      <x:c r="N10243" s="267" t="n">
        <x:f>MAX(M10243-FARMER_HOURS,0)/TEMP_HOURS_PER_WORKER</x:f>
        <x:v>5.088800463110743</x:v>
      </x:c>
      <x:c r="O10243" s="268" t="n">
        <x:f>I10243*TOMATO_PRICE+J10243*CARROT_PRICE+K10243*MESCLUN_PRICE</x:f>
        <x:v>237522</x:v>
      </x:c>
      <x:c r="P10243" s="268" t="n">
        <x:f>I10243*TOMATO_FERTILIZER+J10243*CARROT_FERTILIZER+K10243*MESCLUN_FERTILIZER</x:f>
        <x:v>44440</x:v>
      </x:c>
      <x:c r="Q10243" s="268" t="n">
        <x:f>MIN(M10243,FARMER_HOURS)*FARMER_RATE+MAX(M10243-FARMER_HOURS,0)*TEMP_RATE</x:f>
        <x:v>152220.01157776857</x:v>
      </x:c>
      <x:c r="R10243" s="268" t="n">
        <x:f>O10243-P10243-Q10243-FIXED_COST</x:f>
        <x:v>20861.98842223143</x:v>
      </x:c>
      <x:c r="S10243" s="139" t="str">
        <x:f>IF(AND(L10243&lt;=TOTAL_BED_CAP,N10243&lt;=TEMP_WORKER_CAP),"YES","NO")</x:f>
        <x:v>NO</x:v>
      </x:c>
      <x:c r="T10243" s="139" t="n">
        <x:f>IF(S10243="YES",R10243,-1E+99)</x:f>
        <x:v>-1e+99</x:v>
      </x:c>
    </x:row>
    <x:row r="10244">
      <x:c r="A10244" s="139"/>
      <x:c r="B10244" s="139"/>
      <x:c r="C10244" s="139"/>
      <x:c r="D10244" s="139"/>
      <x:c r="E10244" s="139"/>
      <x:c r="F10244" s="139"/>
      <x:c r="G10244" s="139"/>
      <x:c r="H10244" s="139"/>
      <x:c r="I10244" s="266" t="n">
        <x:f>INT((ROW()-ROW($I$46))/((CARROT_CAP+1)*(MESCLUN_CAP+1)))</x:f>
        <x:v>15</x:v>
      </x:c>
      <x:c r="J10244" s="266" t="n">
        <x:f>MOD(INT((ROW()-ROW($I$46))/(MESCLUN_CAP+1)),CARROT_CAP+1)</x:f>
        <x:v>13</x:v>
      </x:c>
      <x:c r="K10244" s="266" t="n">
        <x:f>MOD(ROW()-ROW($I$46),MESCLUN_CAP+1)</x:f>
        <x:v>30</x:v>
      </x:c>
      <x:c r="L10244" s="266" t="n">
        <x:f>SUM(I10244:K10244)</x:f>
        <x:v>58</x:v>
      </x:c>
      <x:c r="M10244" s="267" t="n">
        <x:f>I10244*TOMATO_HOURS*WEEKS*(1+TOMATO_DIM)^I10244+J10244*CARROT_HOURS*WEEKS*(1+CARROT_DIM)^J10244+K10244*MESCLUN_HOURS*WEEKS*(1+MESCLUN_DIM)^K10244</x:f>
        <x:v>8136.582372213239</x:v>
      </x:c>
      <x:c r="N10244" s="267" t="n">
        <x:f>MAX(M10244-FARMER_HOURS,0)/TEMP_HOURS_PER_WORKER</x:f>
        <x:v>5.150404425148083</x:v>
      </x:c>
      <x:c r="O10244" s="268" t="n">
        <x:f>I10244*TOMATO_PRICE+J10244*CARROT_PRICE+K10244*MESCLUN_PRICE</x:f>
        <x:v>240222</x:v>
      </x:c>
      <x:c r="P10244" s="268" t="n">
        <x:f>I10244*TOMATO_FERTILIZER+J10244*CARROT_FERTILIZER+K10244*MESCLUN_FERTILIZER</x:f>
        <x:v>45320</x:v>
      </x:c>
      <x:c r="Q10244" s="268" t="n">
        <x:f>MIN(M10244,FARMER_HOURS)*FARMER_RATE+MAX(M10244-FARMER_HOURS,0)*TEMP_RATE</x:f>
        <x:v>153760.11062870207</x:v>
      </x:c>
      <x:c r="R10244" s="268" t="n">
        <x:f>O10244-P10244-Q10244-FIXED_COST</x:f>
        <x:v>21141.889371297933</x:v>
      </x:c>
      <x:c r="S10244" s="139" t="str">
        <x:f>IF(AND(L10244&lt;=TOTAL_BED_CAP,N10244&lt;=TEMP_WORKER_CAP),"YES","NO")</x:f>
        <x:v>NO</x:v>
      </x:c>
      <x:c r="T10244" s="139" t="n">
        <x:f>IF(S10244="YES",R10244,-1E+99)</x:f>
        <x:v>-1e+99</x:v>
      </x:c>
    </x:row>
    <x:row r="10245">
      <x:c r="A10245" s="139"/>
      <x:c r="B10245" s="139"/>
      <x:c r="C10245" s="139"/>
      <x:c r="D10245" s="139"/>
      <x:c r="E10245" s="139"/>
      <x:c r="F10245" s="139"/>
      <x:c r="G10245" s="139"/>
      <x:c r="H10245" s="139"/>
      <x:c r="I10245" s="266" t="n">
        <x:f>INT((ROW()-ROW($I$46))/((CARROT_CAP+1)*(MESCLUN_CAP+1)))</x:f>
        <x:v>15</x:v>
      </x:c>
      <x:c r="J10245" s="266" t="n">
        <x:f>MOD(INT((ROW()-ROW($I$46))/(MESCLUN_CAP+1)),CARROT_CAP+1)</x:f>
        <x:v>14</x:v>
      </x:c>
      <x:c r="K10245" s="266" t="n">
        <x:f>MOD(ROW()-ROW($I$46),MESCLUN_CAP+1)</x:f>
        <x:v>0</x:v>
      </x:c>
      <x:c r="L10245" s="266" t="n">
        <x:f>SUM(I10245:K10245)</x:f>
        <x:v>29</x:v>
      </x:c>
      <x:c r="M10245" s="267" t="n">
        <x:f>I10245*TOMATO_HOURS*WEEKS*(1+TOMATO_DIM)^I10245+J10245*CARROT_HOURS*WEEKS*(1+CARROT_DIM)^J10245+K10245*MESCLUN_HOURS*WEEKS*(1+MESCLUN_DIM)^K10245</x:f>
        <x:v>6232.734033520118</x:v>
      </x:c>
      <x:c r="N10245" s="267" t="n">
        <x:f>MAX(M10245-FARMER_HOURS,0)/TEMP_HOURS_PER_WORKER</x:f>
        <x:v>3.8282875232778597</x:v>
      </x:c>
      <x:c r="O10245" s="268" t="n">
        <x:f>I10245*TOMATO_PRICE+J10245*CARROT_PRICE+K10245*MESCLUN_PRICE</x:f>
        <x:v>161316</x:v>
      </x:c>
      <x:c r="P10245" s="268" t="n">
        <x:f>I10245*TOMATO_FERTILIZER+J10245*CARROT_FERTILIZER+K10245*MESCLUN_FERTILIZER</x:f>
        <x:v>19360</x:v>
      </x:c>
      <x:c r="Q10245" s="268" t="n">
        <x:f>MIN(M10245,FARMER_HOURS)*FARMER_RATE+MAX(M10245-FARMER_HOURS,0)*TEMP_RATE</x:f>
        <x:v>120707.18808194649</x:v>
      </x:c>
      <x:c r="R10245" s="268" t="n">
        <x:f>O10245-P10245-Q10245-FIXED_COST</x:f>
        <x:v>1248.811918053514</x:v>
      </x:c>
      <x:c r="S10245" s="139" t="str">
        <x:f>IF(AND(L10245&lt;=TOTAL_BED_CAP,N10245&lt;=TEMP_WORKER_CAP),"YES","NO")</x:f>
        <x:v>YES</x:v>
      </x:c>
      <x:c r="T10245" s="139" t="n">
        <x:f>IF(S10245="YES",R10245,-1E+99)</x:f>
        <x:v>1248.811918053514</x:v>
      </x:c>
    </x:row>
    <x:row r="10246">
      <x:c r="A10246" s="139"/>
      <x:c r="B10246" s="139"/>
      <x:c r="C10246" s="139"/>
      <x:c r="D10246" s="139"/>
      <x:c r="E10246" s="139"/>
      <x:c r="F10246" s="139"/>
      <x:c r="G10246" s="139"/>
      <x:c r="H10246" s="139"/>
      <x:c r="I10246" s="266" t="n">
        <x:f>INT((ROW()-ROW($I$46))/((CARROT_CAP+1)*(MESCLUN_CAP+1)))</x:f>
        <x:v>15</x:v>
      </x:c>
      <x:c r="J10246" s="266" t="n">
        <x:f>MOD(INT((ROW()-ROW($I$46))/(MESCLUN_CAP+1)),CARROT_CAP+1)</x:f>
        <x:v>14</x:v>
      </x:c>
      <x:c r="K10246" s="266" t="n">
        <x:f>MOD(ROW()-ROW($I$46),MESCLUN_CAP+1)</x:f>
        <x:v>1</x:v>
      </x:c>
      <x:c r="L10246" s="266" t="n">
        <x:f>SUM(I10246:K10246)</x:f>
        <x:v>30</x:v>
      </x:c>
      <x:c r="M10246" s="267" t="n">
        <x:f>I10246*TOMATO_HOURS*WEEKS*(1+TOMATO_DIM)^I10246+J10246*CARROT_HOURS*WEEKS*(1+CARROT_DIM)^J10246+K10246*MESCLUN_HOURS*WEEKS*(1+MESCLUN_DIM)^K10246</x:f>
        <x:v>6278.296533520118</x:v>
      </x:c>
      <x:c r="N10246" s="267" t="n">
        <x:f>MAX(M10246-FARMER_HOURS,0)/TEMP_HOURS_PER_WORKER</x:f>
        <x:v>3.85992814827786</x:v>
      </x:c>
      <x:c r="O10246" s="268" t="n">
        <x:f>I10246*TOMATO_PRICE+J10246*CARROT_PRICE+K10246*MESCLUN_PRICE</x:f>
        <x:v>164016</x:v>
      </x:c>
      <x:c r="P10246" s="268" t="n">
        <x:f>I10246*TOMATO_FERTILIZER+J10246*CARROT_FERTILIZER+K10246*MESCLUN_FERTILIZER</x:f>
        <x:v>20240</x:v>
      </x:c>
      <x:c r="Q10246" s="268" t="n">
        <x:f>MIN(M10246,FARMER_HOURS)*FARMER_RATE+MAX(M10246-FARMER_HOURS,0)*TEMP_RATE</x:f>
        <x:v>121498.20370694649</x:v>
      </x:c>
      <x:c r="R10246" s="268" t="n">
        <x:f>O10246-P10246-Q10246-FIXED_COST</x:f>
        <x:v>2277.796293053514</x:v>
      </x:c>
      <x:c r="S10246" s="139" t="str">
        <x:f>IF(AND(L10246&lt;=TOTAL_BED_CAP,N10246&lt;=TEMP_WORKER_CAP),"YES","NO")</x:f>
        <x:v>YES</x:v>
      </x:c>
      <x:c r="T10246" s="139" t="n">
        <x:f>IF(S10246="YES",R10246,-1E+99)</x:f>
        <x:v>2277.796293053514</x:v>
      </x:c>
    </x:row>
    <x:row r="10247">
      <x:c r="A10247" s="139"/>
      <x:c r="B10247" s="139"/>
      <x:c r="C10247" s="139"/>
      <x:c r="D10247" s="139"/>
      <x:c r="E10247" s="139"/>
      <x:c r="F10247" s="139"/>
      <x:c r="G10247" s="139"/>
      <x:c r="H10247" s="139"/>
      <x:c r="I10247" s="266" t="n">
        <x:f>INT((ROW()-ROW($I$46))/((CARROT_CAP+1)*(MESCLUN_CAP+1)))</x:f>
        <x:v>15</x:v>
      </x:c>
      <x:c r="J10247" s="266" t="n">
        <x:f>MOD(INT((ROW()-ROW($I$46))/(MESCLUN_CAP+1)),CARROT_CAP+1)</x:f>
        <x:v>14</x:v>
      </x:c>
      <x:c r="K10247" s="266" t="n">
        <x:f>MOD(ROW()-ROW($I$46),MESCLUN_CAP+1)</x:f>
        <x:v>2</x:v>
      </x:c>
      <x:c r="L10247" s="266" t="n">
        <x:f>SUM(I10247:K10247)</x:f>
        <x:v>31</x:v>
      </x:c>
      <x:c r="M10247" s="267" t="n">
        <x:f>I10247*TOMATO_HOURS*WEEKS*(1+TOMATO_DIM)^I10247+J10247*CARROT_HOURS*WEEKS*(1+CARROT_DIM)^J10247+K10247*MESCLUN_HOURS*WEEKS*(1+MESCLUN_DIM)^K10247</x:f>
        <x:v>6324.998096020118</x:v>
      </x:c>
      <x:c r="N10247" s="267" t="n">
        <x:f>MAX(M10247-FARMER_HOURS,0)/TEMP_HOURS_PER_WORKER</x:f>
        <x:v>3.89235978890286</x:v>
      </x:c>
      <x:c r="O10247" s="268" t="n">
        <x:f>I10247*TOMATO_PRICE+J10247*CARROT_PRICE+K10247*MESCLUN_PRICE</x:f>
        <x:v>166716</x:v>
      </x:c>
      <x:c r="P10247" s="268" t="n">
        <x:f>I10247*TOMATO_FERTILIZER+J10247*CARROT_FERTILIZER+K10247*MESCLUN_FERTILIZER</x:f>
        <x:v>21120</x:v>
      </x:c>
      <x:c r="Q10247" s="268" t="n">
        <x:f>MIN(M10247,FARMER_HOURS)*FARMER_RATE+MAX(M10247-FARMER_HOURS,0)*TEMP_RATE</x:f>
        <x:v>122308.9947225715</x:v>
      </x:c>
      <x:c r="R10247" s="268" t="n">
        <x:f>O10247-P10247-Q10247-FIXED_COST</x:f>
        <x:v>3287.0052774284995</x:v>
      </x:c>
      <x:c r="S10247" s="139" t="str">
        <x:f>IF(AND(L10247&lt;=TOTAL_BED_CAP,N10247&lt;=TEMP_WORKER_CAP),"YES","NO")</x:f>
        <x:v>YES</x:v>
      </x:c>
      <x:c r="T10247" s="139" t="n">
        <x:f>IF(S10247="YES",R10247,-1E+99)</x:f>
        <x:v>3287.0052774284995</x:v>
      </x:c>
    </x:row>
    <x:row r="10248">
      <x:c r="A10248" s="139"/>
      <x:c r="B10248" s="139"/>
      <x:c r="C10248" s="139"/>
      <x:c r="D10248" s="139"/>
      <x:c r="E10248" s="139"/>
      <x:c r="F10248" s="139"/>
      <x:c r="G10248" s="139"/>
      <x:c r="H10248" s="139"/>
      <x:c r="I10248" s="266" t="n">
        <x:f>INT((ROW()-ROW($I$46))/((CARROT_CAP+1)*(MESCLUN_CAP+1)))</x:f>
        <x:v>15</x:v>
      </x:c>
      <x:c r="J10248" s="266" t="n">
        <x:f>MOD(INT((ROW()-ROW($I$46))/(MESCLUN_CAP+1)),CARROT_CAP+1)</x:f>
        <x:v>14</x:v>
      </x:c>
      <x:c r="K10248" s="266" t="n">
        <x:f>MOD(ROW()-ROW($I$46),MESCLUN_CAP+1)</x:f>
        <x:v>3</x:v>
      </x:c>
      <x:c r="L10248" s="266" t="n">
        <x:f>SUM(I10248:K10248)</x:f>
        <x:v>32</x:v>
      </x:c>
      <x:c r="M10248" s="267" t="n">
        <x:f>I10248*TOMATO_HOURS*WEEKS*(1+TOMATO_DIM)^I10248+J10248*CARROT_HOURS*WEEKS*(1+CARROT_DIM)^J10248+K10248*MESCLUN_HOURS*WEEKS*(1+MESCLUN_DIM)^K10248</x:f>
        <x:v>6372.860078441993</x:v>
      </x:c>
      <x:c r="N10248" s="267" t="n">
        <x:f>MAX(M10248-FARMER_HOURS,0)/TEMP_HOURS_PER_WORKER</x:f>
        <x:v>3.9255972766958287</x:v>
      </x:c>
      <x:c r="O10248" s="268" t="n">
        <x:f>I10248*TOMATO_PRICE+J10248*CARROT_PRICE+K10248*MESCLUN_PRICE</x:f>
        <x:v>169416</x:v>
      </x:c>
      <x:c r="P10248" s="268" t="n">
        <x:f>I10248*TOMATO_FERTILIZER+J10248*CARROT_FERTILIZER+K10248*MESCLUN_FERTILIZER</x:f>
        <x:v>22000</x:v>
      </x:c>
      <x:c r="Q10248" s="268" t="n">
        <x:f>MIN(M10248,FARMER_HOURS)*FARMER_RATE+MAX(M10248-FARMER_HOURS,0)*TEMP_RATE</x:f>
        <x:v>123139.93191739572</x:v>
      </x:c>
      <x:c r="R10248" s="268" t="n">
        <x:f>O10248-P10248-Q10248-FIXED_COST</x:f>
        <x:v>4276.068082604281</x:v>
      </x:c>
      <x:c r="S10248" s="139" t="str">
        <x:f>IF(AND(L10248&lt;=TOTAL_BED_CAP,N10248&lt;=TEMP_WORKER_CAP),"YES","NO")</x:f>
        <x:v>YES</x:v>
      </x:c>
      <x:c r="T10248" s="139" t="n">
        <x:f>IF(S10248="YES",R10248,-1E+99)</x:f>
        <x:v>4276.068082604281</x:v>
      </x:c>
    </x:row>
    <x:row r="10249">
      <x:c r="A10249" s="139"/>
      <x:c r="B10249" s="139"/>
      <x:c r="C10249" s="139"/>
      <x:c r="D10249" s="139"/>
      <x:c r="E10249" s="139"/>
      <x:c r="F10249" s="139"/>
      <x:c r="G10249" s="139"/>
      <x:c r="H10249" s="139"/>
      <x:c r="I10249" s="266" t="n">
        <x:f>INT((ROW()-ROW($I$46))/((CARROT_CAP+1)*(MESCLUN_CAP+1)))</x:f>
        <x:v>15</x:v>
      </x:c>
      <x:c r="J10249" s="266" t="n">
        <x:f>MOD(INT((ROW()-ROW($I$46))/(MESCLUN_CAP+1)),CARROT_CAP+1)</x:f>
        <x:v>14</x:v>
      </x:c>
      <x:c r="K10249" s="266" t="n">
        <x:f>MOD(ROW()-ROW($I$46),MESCLUN_CAP+1)</x:f>
        <x:v>4</x:v>
      </x:c>
      <x:c r="L10249" s="266" t="n">
        <x:f>SUM(I10249:K10249)</x:f>
        <x:v>33</x:v>
      </x:c>
      <x:c r="M10249" s="267" t="n">
        <x:f>I10249*TOMATO_HOURS*WEEKS*(1+TOMATO_DIM)^I10249+J10249*CARROT_HOURS*WEEKS*(1+CARROT_DIM)^J10249+K10249*MESCLUN_HOURS*WEEKS*(1+MESCLUN_DIM)^K10249</x:f>
        <x:v>6421.904194164649</x:v>
      </x:c>
      <x:c r="N10249" s="267" t="n">
        <x:f>MAX(M10249-FARMER_HOURS,0)/TEMP_HOURS_PER_WORKER</x:f>
        <x:v>3.9596556903921174</x:v>
      </x:c>
      <x:c r="O10249" s="268" t="n">
        <x:f>I10249*TOMATO_PRICE+J10249*CARROT_PRICE+K10249*MESCLUN_PRICE</x:f>
        <x:v>172116</x:v>
      </x:c>
      <x:c r="P10249" s="268" t="n">
        <x:f>I10249*TOMATO_FERTILIZER+J10249*CARROT_FERTILIZER+K10249*MESCLUN_FERTILIZER</x:f>
        <x:v>22880</x:v>
      </x:c>
      <x:c r="Q10249" s="268" t="n">
        <x:f>MIN(M10249,FARMER_HOURS)*FARMER_RATE+MAX(M10249-FARMER_HOURS,0)*TEMP_RATE</x:f>
        <x:v>123991.39225980293</x:v>
      </x:c>
      <x:c r="R10249" s="268" t="n">
        <x:f>O10249-P10249-Q10249-FIXED_COST</x:f>
        <x:v>5244.607740197069</x:v>
      </x:c>
      <x:c r="S10249" s="139" t="str">
        <x:f>IF(AND(L10249&lt;=TOTAL_BED_CAP,N10249&lt;=TEMP_WORKER_CAP),"YES","NO")</x:f>
        <x:v>YES</x:v>
      </x:c>
      <x:c r="T10249" s="139" t="n">
        <x:f>IF(S10249="YES",R10249,-1E+99)</x:f>
        <x:v>5244.607740197069</x:v>
      </x:c>
    </x:row>
    <x:row r="10250">
      <x:c r="A10250" s="139"/>
      <x:c r="B10250" s="139"/>
      <x:c r="C10250" s="139"/>
      <x:c r="D10250" s="139"/>
      <x:c r="E10250" s="139"/>
      <x:c r="F10250" s="139"/>
      <x:c r="G10250" s="139"/>
      <x:c r="H10250" s="139"/>
      <x:c r="I10250" s="266" t="n">
        <x:f>INT((ROW()-ROW($I$46))/((CARROT_CAP+1)*(MESCLUN_CAP+1)))</x:f>
        <x:v>15</x:v>
      </x:c>
      <x:c r="J10250" s="266" t="n">
        <x:f>MOD(INT((ROW()-ROW($I$46))/(MESCLUN_CAP+1)),CARROT_CAP+1)</x:f>
        <x:v>14</x:v>
      </x:c>
      <x:c r="K10250" s="266" t="n">
        <x:f>MOD(ROW()-ROW($I$46),MESCLUN_CAP+1)</x:f>
        <x:v>5</x:v>
      </x:c>
      <x:c r="L10250" s="266" t="n">
        <x:f>SUM(I10250:K10250)</x:f>
        <x:v>34</x:v>
      </x:c>
      <x:c r="M10250" s="267" t="n">
        <x:f>I10250*TOMATO_HOURS*WEEKS*(1+TOMATO_DIM)^I10250+J10250*CARROT_HOURS*WEEKS*(1+CARROT_DIM)^J10250+K10250*MESCLUN_HOURS*WEEKS*(1+MESCLUN_DIM)^K10250</x:f>
        <x:v>6472.1525180858525</x:v>
      </x:c>
      <x:c r="N10250" s="267" t="n">
        <x:f>MAX(M10250-FARMER_HOURS,0)/TEMP_HOURS_PER_WORKER</x:f>
        <x:v>3.994550359781842</x:v>
      </x:c>
      <x:c r="O10250" s="268" t="n">
        <x:f>I10250*TOMATO_PRICE+J10250*CARROT_PRICE+K10250*MESCLUN_PRICE</x:f>
        <x:v>174816</x:v>
      </x:c>
      <x:c r="P10250" s="268" t="n">
        <x:f>I10250*TOMATO_FERTILIZER+J10250*CARROT_FERTILIZER+K10250*MESCLUN_FERTILIZER</x:f>
        <x:v>23760</x:v>
      </x:c>
      <x:c r="Q10250" s="268" t="n">
        <x:f>MIN(M10250,FARMER_HOURS)*FARMER_RATE+MAX(M10250-FARMER_HOURS,0)*TEMP_RATE</x:f>
        <x:v>124863.75899454605</x:v>
      </x:c>
      <x:c r="R10250" s="268" t="n">
        <x:f>O10250-P10250-Q10250-FIXED_COST</x:f>
        <x:v>6192.2410054539505</x:v>
      </x:c>
      <x:c r="S10250" s="139" t="str">
        <x:f>IF(AND(L10250&lt;=TOTAL_BED_CAP,N10250&lt;=TEMP_WORKER_CAP),"YES","NO")</x:f>
        <x:v>YES</x:v>
      </x:c>
      <x:c r="T10250" s="139" t="n">
        <x:f>IF(S10250="YES",R10250,-1E+99)</x:f>
        <x:v>6192.2410054539505</x:v>
      </x:c>
    </x:row>
    <x:row r="10251">
      <x:c r="A10251" s="139"/>
      <x:c r="B10251" s="139"/>
      <x:c r="C10251" s="139"/>
      <x:c r="D10251" s="139"/>
      <x:c r="E10251" s="139"/>
      <x:c r="F10251" s="139"/>
      <x:c r="G10251" s="139"/>
      <x:c r="H10251" s="139"/>
      <x:c r="I10251" s="266" t="n">
        <x:f>INT((ROW()-ROW($I$46))/((CARROT_CAP+1)*(MESCLUN_CAP+1)))</x:f>
        <x:v>15</x:v>
      </x:c>
      <x:c r="J10251" s="266" t="n">
        <x:f>MOD(INT((ROW()-ROW($I$46))/(MESCLUN_CAP+1)),CARROT_CAP+1)</x:f>
        <x:v>14</x:v>
      </x:c>
      <x:c r="K10251" s="266" t="n">
        <x:f>MOD(ROW()-ROW($I$46),MESCLUN_CAP+1)</x:f>
        <x:v>6</x:v>
      </x:c>
      <x:c r="L10251" s="266" t="n">
        <x:f>SUM(I10251:K10251)</x:f>
        <x:v>35</x:v>
      </x:c>
      <x:c r="M10251" s="267" t="n">
        <x:f>I10251*TOMATO_HOURS*WEEKS*(1+TOMATO_DIM)^I10251+J10251*CARROT_HOURS*WEEKS*(1+CARROT_DIM)^J10251+K10251*MESCLUN_HOURS*WEEKS*(1+MESCLUN_DIM)^K10251</x:f>
        <x:v>6523.627492267486</x:v>
      </x:c>
      <x:c r="N10251" s="267" t="n">
        <x:f>MAX(M10251-FARMER_HOURS,0)/TEMP_HOURS_PER_WORKER</x:f>
        <x:v>4.030296869630198</x:v>
      </x:c>
      <x:c r="O10251" s="268" t="n">
        <x:f>I10251*TOMATO_PRICE+J10251*CARROT_PRICE+K10251*MESCLUN_PRICE</x:f>
        <x:v>177516</x:v>
      </x:c>
      <x:c r="P10251" s="268" t="n">
        <x:f>I10251*TOMATO_FERTILIZER+J10251*CARROT_FERTILIZER+K10251*MESCLUN_FERTILIZER</x:f>
        <x:v>24640</x:v>
      </x:c>
      <x:c r="Q10251" s="268" t="n">
        <x:f>MIN(M10251,FARMER_HOURS)*FARMER_RATE+MAX(M10251-FARMER_HOURS,0)*TEMP_RATE</x:f>
        <x:v>125757.42174075496</x:v>
      </x:c>
      <x:c r="R10251" s="268" t="n">
        <x:f>O10251-P10251-Q10251-FIXED_COST</x:f>
        <x:v>7118.578259245041</x:v>
      </x:c>
      <x:c r="S10251" s="139" t="str">
        <x:f>IF(AND(L10251&lt;=TOTAL_BED_CAP,N10251&lt;=TEMP_WORKER_CAP),"YES","NO")</x:f>
        <x:v>NO</x:v>
      </x:c>
      <x:c r="T10251" s="139" t="n">
        <x:f>IF(S10251="YES",R10251,-1E+99)</x:f>
        <x:v>-1e+99</x:v>
      </x:c>
    </x:row>
    <x:row r="10252">
      <x:c r="A10252" s="139"/>
      <x:c r="B10252" s="139"/>
      <x:c r="C10252" s="139"/>
      <x:c r="D10252" s="139"/>
      <x:c r="E10252" s="139"/>
      <x:c r="F10252" s="139"/>
      <x:c r="G10252" s="139"/>
      <x:c r="H10252" s="139"/>
      <x:c r="I10252" s="266" t="n">
        <x:f>INT((ROW()-ROW($I$46))/((CARROT_CAP+1)*(MESCLUN_CAP+1)))</x:f>
        <x:v>15</x:v>
      </x:c>
      <x:c r="J10252" s="266" t="n">
        <x:f>MOD(INT((ROW()-ROW($I$46))/(MESCLUN_CAP+1)),CARROT_CAP+1)</x:f>
        <x:v>14</x:v>
      </x:c>
      <x:c r="K10252" s="266" t="n">
        <x:f>MOD(ROW()-ROW($I$46),MESCLUN_CAP+1)</x:f>
        <x:v>7</x:v>
      </x:c>
      <x:c r="L10252" s="266" t="n">
        <x:f>SUM(I10252:K10252)</x:f>
        <x:v>36</x:v>
      </x:c>
      <x:c r="M10252" s="267" t="n">
        <x:f>I10252*TOMATO_HOURS*WEEKS*(1+TOMATO_DIM)^I10252+J10252*CARROT_HOURS*WEEKS*(1+CARROT_DIM)^J10252+K10252*MESCLUN_HOURS*WEEKS*(1+MESCLUN_DIM)^K10252</x:f>
        <x:v>6576.3519316654465</x:v>
      </x:c>
      <x:c r="N10252" s="267" t="n">
        <x:f>MAX(M10252-FARMER_HOURS,0)/TEMP_HOURS_PER_WORKER</x:f>
        <x:v>4.06691106365656</x:v>
      </x:c>
      <x:c r="O10252" s="268" t="n">
        <x:f>I10252*TOMATO_PRICE+J10252*CARROT_PRICE+K10252*MESCLUN_PRICE</x:f>
        <x:v>180216</x:v>
      </x:c>
      <x:c r="P10252" s="268" t="n">
        <x:f>I10252*TOMATO_FERTILIZER+J10252*CARROT_FERTILIZER+K10252*MESCLUN_FERTILIZER</x:f>
        <x:v>25520</x:v>
      </x:c>
      <x:c r="Q10252" s="268" t="n">
        <x:f>MIN(M10252,FARMER_HOURS)*FARMER_RATE+MAX(M10252-FARMER_HOURS,0)*TEMP_RATE</x:f>
        <x:v>126672.776591414</x:v>
      </x:c>
      <x:c r="R10252" s="268" t="n">
        <x:f>O10252-P10252-Q10252-FIXED_COST</x:f>
        <x:v>8023.223408585996</x:v>
      </x:c>
      <x:c r="S10252" s="139" t="str">
        <x:f>IF(AND(L10252&lt;=TOTAL_BED_CAP,N10252&lt;=TEMP_WORKER_CAP),"YES","NO")</x:f>
        <x:v>NO</x:v>
      </x:c>
      <x:c r="T10252" s="139" t="n">
        <x:f>IF(S10252="YES",R10252,-1E+99)</x:f>
        <x:v>-1e+99</x:v>
      </x:c>
    </x:row>
    <x:row r="10253">
      <x:c r="A10253" s="139"/>
      <x:c r="B10253" s="139"/>
      <x:c r="C10253" s="139"/>
      <x:c r="D10253" s="139"/>
      <x:c r="E10253" s="139"/>
      <x:c r="F10253" s="139"/>
      <x:c r="G10253" s="139"/>
      <x:c r="H10253" s="139"/>
      <x:c r="I10253" s="266" t="n">
        <x:f>INT((ROW()-ROW($I$46))/((CARROT_CAP+1)*(MESCLUN_CAP+1)))</x:f>
        <x:v>15</x:v>
      </x:c>
      <x:c r="J10253" s="266" t="n">
        <x:f>MOD(INT((ROW()-ROW($I$46))/(MESCLUN_CAP+1)),CARROT_CAP+1)</x:f>
        <x:v>14</x:v>
      </x:c>
      <x:c r="K10253" s="266" t="n">
        <x:f>MOD(ROW()-ROW($I$46),MESCLUN_CAP+1)</x:f>
        <x:v>8</x:v>
      </x:c>
      <x:c r="L10253" s="266" t="n">
        <x:f>SUM(I10253:K10253)</x:f>
        <x:v>37</x:v>
      </x:c>
      <x:c r="M10253" s="267" t="n">
        <x:f>I10253*TOMATO_HOURS*WEEKS*(1+TOMATO_DIM)^I10253+J10253*CARROT_HOURS*WEEKS*(1+CARROT_DIM)^J10253+K10253*MESCLUN_HOURS*WEEKS*(1+MESCLUN_DIM)^K10253</x:f>
        <x:v>6630.349029945426</x:v>
      </x:c>
      <x:c r="N10253" s="267" t="n">
        <x:f>MAX(M10253-FARMER_HOURS,0)/TEMP_HOURS_PER_WORKER</x:f>
        <x:v>4.1044090485732125</x:v>
      </x:c>
      <x:c r="O10253" s="268" t="n">
        <x:f>I10253*TOMATO_PRICE+J10253*CARROT_PRICE+K10253*MESCLUN_PRICE</x:f>
        <x:v>182916</x:v>
      </x:c>
      <x:c r="P10253" s="268" t="n">
        <x:f>I10253*TOMATO_FERTILIZER+J10253*CARROT_FERTILIZER+K10253*MESCLUN_FERTILIZER</x:f>
        <x:v>26400</x:v>
      </x:c>
      <x:c r="Q10253" s="268" t="n">
        <x:f>MIN(M10253,FARMER_HOURS)*FARMER_RATE+MAX(M10253-FARMER_HOURS,0)*TEMP_RATE</x:f>
        <x:v>127610.22621433031</x:v>
      </x:c>
      <x:c r="R10253" s="268" t="n">
        <x:f>O10253-P10253-Q10253-FIXED_COST</x:f>
        <x:v>8905.773785669691</x:v>
      </x:c>
      <x:c r="S10253" s="139" t="str">
        <x:f>IF(AND(L10253&lt;=TOTAL_BED_CAP,N10253&lt;=TEMP_WORKER_CAP),"YES","NO")</x:f>
        <x:v>NO</x:v>
      </x:c>
      <x:c r="T10253" s="139" t="n">
        <x:f>IF(S10253="YES",R10253,-1E+99)</x:f>
        <x:v>-1e+99</x:v>
      </x:c>
    </x:row>
    <x:row r="10254">
      <x:c r="A10254" s="139"/>
      <x:c r="B10254" s="139"/>
      <x:c r="C10254" s="139"/>
      <x:c r="D10254" s="139"/>
      <x:c r="E10254" s="139"/>
      <x:c r="F10254" s="139"/>
      <x:c r="G10254" s="139"/>
      <x:c r="H10254" s="139"/>
      <x:c r="I10254" s="266" t="n">
        <x:f>INT((ROW()-ROW($I$46))/((CARROT_CAP+1)*(MESCLUN_CAP+1)))</x:f>
        <x:v>15</x:v>
      </x:c>
      <x:c r="J10254" s="266" t="n">
        <x:f>MOD(INT((ROW()-ROW($I$46))/(MESCLUN_CAP+1)),CARROT_CAP+1)</x:f>
        <x:v>14</x:v>
      </x:c>
      <x:c r="K10254" s="266" t="n">
        <x:f>MOD(ROW()-ROW($I$46),MESCLUN_CAP+1)</x:f>
        <x:v>9</x:v>
      </x:c>
      <x:c r="L10254" s="266" t="n">
        <x:f>SUM(I10254:K10254)</x:f>
        <x:v>38</x:v>
      </x:c>
      <x:c r="M10254" s="267" t="n">
        <x:f>I10254*TOMATO_HOURS*WEEKS*(1+TOMATO_DIM)^I10254+J10254*CARROT_HOURS*WEEKS*(1+CARROT_DIM)^J10254+K10254*MESCLUN_HOURS*WEEKS*(1+MESCLUN_DIM)^K10254</x:f>
        <x:v>6685.642365385821</x:v>
      </x:c>
      <x:c r="N10254" s="267" t="n">
        <x:f>MAX(M10254-FARMER_HOURS,0)/TEMP_HOURS_PER_WORKER</x:f>
        <x:v>4.142807198184598</x:v>
      </x:c>
      <x:c r="O10254" s="268" t="n">
        <x:f>I10254*TOMATO_PRICE+J10254*CARROT_PRICE+K10254*MESCLUN_PRICE</x:f>
        <x:v>185616</x:v>
      </x:c>
      <x:c r="P10254" s="268" t="n">
        <x:f>I10254*TOMATO_FERTILIZER+J10254*CARROT_FERTILIZER+K10254*MESCLUN_FERTILIZER</x:f>
        <x:v>27280</x:v>
      </x:c>
      <x:c r="Q10254" s="268" t="n">
        <x:f>MIN(M10254,FARMER_HOURS)*FARMER_RATE+MAX(M10254-FARMER_HOURS,0)*TEMP_RATE</x:f>
        <x:v>128570.17995461494</x:v>
      </x:c>
      <x:c r="R10254" s="268" t="n">
        <x:f>O10254-P10254-Q10254-FIXED_COST</x:f>
        <x:v>9765.820045385059</x:v>
      </x:c>
      <x:c r="S10254" s="139" t="str">
        <x:f>IF(AND(L10254&lt;=TOTAL_BED_CAP,N10254&lt;=TEMP_WORKER_CAP),"YES","NO")</x:f>
        <x:v>NO</x:v>
      </x:c>
      <x:c r="T10254" s="139" t="n">
        <x:f>IF(S10254="YES",R10254,-1E+99)</x:f>
        <x:v>-1e+99</x:v>
      </x:c>
    </x:row>
    <x:row r="10255">
      <x:c r="A10255" s="139"/>
      <x:c r="B10255" s="139"/>
      <x:c r="C10255" s="139"/>
      <x:c r="D10255" s="139"/>
      <x:c r="E10255" s="139"/>
      <x:c r="F10255" s="139"/>
      <x:c r="G10255" s="139"/>
      <x:c r="H10255" s="139"/>
      <x:c r="I10255" s="266" t="n">
        <x:f>INT((ROW()-ROW($I$46))/((CARROT_CAP+1)*(MESCLUN_CAP+1)))</x:f>
        <x:v>15</x:v>
      </x:c>
      <x:c r="J10255" s="266" t="n">
        <x:f>MOD(INT((ROW()-ROW($I$46))/(MESCLUN_CAP+1)),CARROT_CAP+1)</x:f>
        <x:v>14</x:v>
      </x:c>
      <x:c r="K10255" s="266" t="n">
        <x:f>MOD(ROW()-ROW($I$46),MESCLUN_CAP+1)</x:f>
        <x:v>10</x:v>
      </x:c>
      <x:c r="L10255" s="266" t="n">
        <x:f>SUM(I10255:K10255)</x:f>
        <x:v>39</x:v>
      </x:c>
      <x:c r="M10255" s="267" t="n">
        <x:f>I10255*TOMATO_HOURS*WEEKS*(1+TOMATO_DIM)^I10255+J10255*CARROT_HOURS*WEEKS*(1+CARROT_DIM)^J10255+K10255*MESCLUN_HOURS*WEEKS*(1+MESCLUN_DIM)^K10255</x:f>
        <x:v>6742.255906869033</x:v>
      </x:c>
      <x:c r="N10255" s="267" t="n">
        <x:f>MAX(M10255-FARMER_HOURS,0)/TEMP_HOURS_PER_WORKER</x:f>
        <x:v>4.18212215754794</x:v>
      </x:c>
      <x:c r="O10255" s="268" t="n">
        <x:f>I10255*TOMATO_PRICE+J10255*CARROT_PRICE+K10255*MESCLUN_PRICE</x:f>
        <x:v>188316</x:v>
      </x:c>
      <x:c r="P10255" s="268" t="n">
        <x:f>I10255*TOMATO_FERTILIZER+J10255*CARROT_FERTILIZER+K10255*MESCLUN_FERTILIZER</x:f>
        <x:v>28160</x:v>
      </x:c>
      <x:c r="Q10255" s="268" t="n">
        <x:f>MIN(M10255,FARMER_HOURS)*FARMER_RATE+MAX(M10255-FARMER_HOURS,0)*TEMP_RATE</x:f>
        <x:v>129553.05393869849</x:v>
      </x:c>
      <x:c r="R10255" s="268" t="n">
        <x:f>O10255-P10255-Q10255-FIXED_COST</x:f>
        <x:v>10602.94606130151</x:v>
      </x:c>
      <x:c r="S10255" s="139" t="str">
        <x:f>IF(AND(L10255&lt;=TOTAL_BED_CAP,N10255&lt;=TEMP_WORKER_CAP),"YES","NO")</x:f>
        <x:v>NO</x:v>
      </x:c>
      <x:c r="T10255" s="139" t="n">
        <x:f>IF(S10255="YES",R10255,-1E+99)</x:f>
        <x:v>-1e+99</x:v>
      </x:c>
    </x:row>
    <x:row r="10256">
      <x:c r="A10256" s="139"/>
      <x:c r="B10256" s="139"/>
      <x:c r="C10256" s="139"/>
      <x:c r="D10256" s="139"/>
      <x:c r="E10256" s="139"/>
      <x:c r="F10256" s="139"/>
      <x:c r="G10256" s="139"/>
      <x:c r="H10256" s="139"/>
      <x:c r="I10256" s="266" t="n">
        <x:f>INT((ROW()-ROW($I$46))/((CARROT_CAP+1)*(MESCLUN_CAP+1)))</x:f>
        <x:v>15</x:v>
      </x:c>
      <x:c r="J10256" s="266" t="n">
        <x:f>MOD(INT((ROW()-ROW($I$46))/(MESCLUN_CAP+1)),CARROT_CAP+1)</x:f>
        <x:v>14</x:v>
      </x:c>
      <x:c r="K10256" s="266" t="n">
        <x:f>MOD(ROW()-ROW($I$46),MESCLUN_CAP+1)</x:f>
        <x:v>11</x:v>
      </x:c>
      <x:c r="L10256" s="266" t="n">
        <x:f>SUM(I10256:K10256)</x:f>
        <x:v>40</x:v>
      </x:c>
      <x:c r="M10256" s="267" t="n">
        <x:f>I10256*TOMATO_HOURS*WEEKS*(1+TOMATO_DIM)^I10256+J10256*CARROT_HOURS*WEEKS*(1+CARROT_DIM)^J10256+K10256*MESCLUN_HOURS*WEEKS*(1+MESCLUN_DIM)^K10256</x:f>
        <x:v>6800.214019962473</x:v>
      </x:c>
      <x:c r="N10256" s="267" t="n">
        <x:f>MAX(M10256-FARMER_HOURS,0)/TEMP_HOURS_PER_WORKER</x:f>
        <x:v>4.222370847196162</x:v>
      </x:c>
      <x:c r="O10256" s="268" t="n">
        <x:f>I10256*TOMATO_PRICE+J10256*CARROT_PRICE+K10256*MESCLUN_PRICE</x:f>
        <x:v>191016</x:v>
      </x:c>
      <x:c r="P10256" s="268" t="n">
        <x:f>I10256*TOMATO_FERTILIZER+J10256*CARROT_FERTILIZER+K10256*MESCLUN_FERTILIZER</x:f>
        <x:v>29040</x:v>
      </x:c>
      <x:c r="Q10256" s="268" t="n">
        <x:f>MIN(M10256,FARMER_HOURS)*FARMER_RATE+MAX(M10256-FARMER_HOURS,0)*TEMP_RATE</x:f>
        <x:v>130559.27117990404</x:v>
      </x:c>
      <x:c r="R10256" s="268" t="n">
        <x:f>O10256-P10256-Q10256-FIXED_COST</x:f>
        <x:v>11416.72882009596</x:v>
      </x:c>
      <x:c r="S10256" s="139" t="str">
        <x:f>IF(AND(L10256&lt;=TOTAL_BED_CAP,N10256&lt;=TEMP_WORKER_CAP),"YES","NO")</x:f>
        <x:v>NO</x:v>
      </x:c>
      <x:c r="T10256" s="139" t="n">
        <x:f>IF(S10256="YES",R10256,-1E+99)</x:f>
        <x:v>-1e+99</x:v>
      </x:c>
    </x:row>
    <x:row r="10257">
      <x:c r="A10257" s="139"/>
      <x:c r="B10257" s="139"/>
      <x:c r="C10257" s="139"/>
      <x:c r="D10257" s="139"/>
      <x:c r="E10257" s="139"/>
      <x:c r="F10257" s="139"/>
      <x:c r="G10257" s="139"/>
      <x:c r="H10257" s="139"/>
      <x:c r="I10257" s="266" t="n">
        <x:f>INT((ROW()-ROW($I$46))/((CARROT_CAP+1)*(MESCLUN_CAP+1)))</x:f>
        <x:v>15</x:v>
      </x:c>
      <x:c r="J10257" s="266" t="n">
        <x:f>MOD(INT((ROW()-ROW($I$46))/(MESCLUN_CAP+1)),CARROT_CAP+1)</x:f>
        <x:v>14</x:v>
      </x:c>
      <x:c r="K10257" s="266" t="n">
        <x:f>MOD(ROW()-ROW($I$46),MESCLUN_CAP+1)</x:f>
        <x:v>12</x:v>
      </x:c>
      <x:c r="L10257" s="266" t="n">
        <x:f>SUM(I10257:K10257)</x:f>
        <x:v>41</x:v>
      </x:c>
      <x:c r="M10257" s="267" t="n">
        <x:f>I10257*TOMATO_HOURS*WEEKS*(1+TOMATO_DIM)^I10257+J10257*CARROT_HOURS*WEEKS*(1+CARROT_DIM)^J10257+K10257*MESCLUN_HOURS*WEEKS*(1+MESCLUN_DIM)^K10257</x:f>
        <x:v>6859.541473090537</x:v>
      </x:c>
      <x:c r="N10257" s="267" t="n">
        <x:f>MAX(M10257-FARMER_HOURS,0)/TEMP_HOURS_PER_WORKER</x:f>
        <x:v>4.263570467423984</x:v>
      </x:c>
      <x:c r="O10257" s="268" t="n">
        <x:f>I10257*TOMATO_PRICE+J10257*CARROT_PRICE+K10257*MESCLUN_PRICE</x:f>
        <x:v>193716</x:v>
      </x:c>
      <x:c r="P10257" s="268" t="n">
        <x:f>I10257*TOMATO_FERTILIZER+J10257*CARROT_FERTILIZER+K10257*MESCLUN_FERTILIZER</x:f>
        <x:v>29920</x:v>
      </x:c>
      <x:c r="Q10257" s="268" t="n">
        <x:f>MIN(M10257,FARMER_HOURS)*FARMER_RATE+MAX(M10257-FARMER_HOURS,0)*TEMP_RATE</x:f>
        <x:v>131589.26168559957</x:v>
      </x:c>
      <x:c r="R10257" s="268" t="n">
        <x:f>O10257-P10257-Q10257-FIXED_COST</x:f>
        <x:v>12206.738314400427</x:v>
      </x:c>
      <x:c r="S10257" s="139" t="str">
        <x:f>IF(AND(L10257&lt;=TOTAL_BED_CAP,N10257&lt;=TEMP_WORKER_CAP),"YES","NO")</x:f>
        <x:v>NO</x:v>
      </x:c>
      <x:c r="T10257" s="139" t="n">
        <x:f>IF(S10257="YES",R10257,-1E+99)</x:f>
        <x:v>-1e+99</x:v>
      </x:c>
    </x:row>
    <x:row r="10258">
      <x:c r="A10258" s="139"/>
      <x:c r="B10258" s="139"/>
      <x:c r="C10258" s="139"/>
      <x:c r="D10258" s="139"/>
      <x:c r="E10258" s="139"/>
      <x:c r="F10258" s="139"/>
      <x:c r="G10258" s="139"/>
      <x:c r="H10258" s="139"/>
      <x:c r="I10258" s="266" t="n">
        <x:f>INT((ROW()-ROW($I$46))/((CARROT_CAP+1)*(MESCLUN_CAP+1)))</x:f>
        <x:v>15</x:v>
      </x:c>
      <x:c r="J10258" s="266" t="n">
        <x:f>MOD(INT((ROW()-ROW($I$46))/(MESCLUN_CAP+1)),CARROT_CAP+1)</x:f>
        <x:v>14</x:v>
      </x:c>
      <x:c r="K10258" s="266" t="n">
        <x:f>MOD(ROW()-ROW($I$46),MESCLUN_CAP+1)</x:f>
        <x:v>13</x:v>
      </x:c>
      <x:c r="L10258" s="266" t="n">
        <x:f>SUM(I10258:K10258)</x:f>
        <x:v>42</x:v>
      </x:c>
      <x:c r="M10258" s="267" t="n">
        <x:f>I10258*TOMATO_HOURS*WEEKS*(1+TOMATO_DIM)^I10258+J10258*CARROT_HOURS*WEEKS*(1+CARROT_DIM)^J10258+K10258*MESCLUN_HOURS*WEEKS*(1+MESCLUN_DIM)^K10258</x:f>
        <x:v>6920.263443798921</x:v>
      </x:c>
      <x:c r="N10258" s="267" t="n">
        <x:f>MAX(M10258-FARMER_HOURS,0)/TEMP_HOURS_PER_WORKER</x:f>
        <x:v>4.30573850263814</x:v>
      </x:c>
      <x:c r="O10258" s="268" t="n">
        <x:f>I10258*TOMATO_PRICE+J10258*CARROT_PRICE+K10258*MESCLUN_PRICE</x:f>
        <x:v>196416</x:v>
      </x:c>
      <x:c r="P10258" s="268" t="n">
        <x:f>I10258*TOMATO_FERTILIZER+J10258*CARROT_FERTILIZER+K10258*MESCLUN_FERTILIZER</x:f>
        <x:v>30800</x:v>
      </x:c>
      <x:c r="Q10258" s="268" t="n">
        <x:f>MIN(M10258,FARMER_HOURS)*FARMER_RATE+MAX(M10258-FARMER_HOURS,0)*TEMP_RATE</x:f>
        <x:v>132643.4625659535</x:v>
      </x:c>
      <x:c r="R10258" s="268" t="n">
        <x:f>O10258-P10258-Q10258-FIXED_COST</x:f>
        <x:v>12972.537434046506</x:v>
      </x:c>
      <x:c r="S10258" s="139" t="str">
        <x:f>IF(AND(L10258&lt;=TOTAL_BED_CAP,N10258&lt;=TEMP_WORKER_CAP),"YES","NO")</x:f>
        <x:v>NO</x:v>
      </x:c>
      <x:c r="T10258" s="139" t="n">
        <x:f>IF(S10258="YES",R10258,-1E+99)</x:f>
        <x:v>-1e+99</x:v>
      </x:c>
    </x:row>
    <x:row r="10259">
      <x:c r="A10259" s="139"/>
      <x:c r="B10259" s="139"/>
      <x:c r="C10259" s="139"/>
      <x:c r="D10259" s="139"/>
      <x:c r="E10259" s="139"/>
      <x:c r="F10259" s="139"/>
      <x:c r="G10259" s="139"/>
      <x:c r="H10259" s="139"/>
      <x:c r="I10259" s="266" t="n">
        <x:f>INT((ROW()-ROW($I$46))/((CARROT_CAP+1)*(MESCLUN_CAP+1)))</x:f>
        <x:v>15</x:v>
      </x:c>
      <x:c r="J10259" s="266" t="n">
        <x:f>MOD(INT((ROW()-ROW($I$46))/(MESCLUN_CAP+1)),CARROT_CAP+1)</x:f>
        <x:v>14</x:v>
      </x:c>
      <x:c r="K10259" s="266" t="n">
        <x:f>MOD(ROW()-ROW($I$46),MESCLUN_CAP+1)</x:f>
        <x:v>14</x:v>
      </x:c>
      <x:c r="L10259" s="266" t="n">
        <x:f>SUM(I10259:K10259)</x:f>
        <x:v>43</x:v>
      </x:c>
      <x:c r="M10259" s="267" t="n">
        <x:f>I10259*TOMATO_HOURS*WEEKS*(1+TOMATO_DIM)^I10259+J10259*CARROT_HOURS*WEEKS*(1+CARROT_DIM)^J10259+K10259*MESCLUN_HOURS*WEEKS*(1+MESCLUN_DIM)^K10259</x:f>
        <x:v>6982.405525112582</x:v>
      </x:c>
      <x:c r="N10259" s="267" t="n">
        <x:f>MAX(M10259-FARMER_HOURS,0)/TEMP_HOURS_PER_WORKER</x:f>
        <x:v>4.348892725772626</x:v>
      </x:c>
      <x:c r="O10259" s="268" t="n">
        <x:f>I10259*TOMATO_PRICE+J10259*CARROT_PRICE+K10259*MESCLUN_PRICE</x:f>
        <x:v>199116</x:v>
      </x:c>
      <x:c r="P10259" s="268" t="n">
        <x:f>I10259*TOMATO_FERTILIZER+J10259*CARROT_FERTILIZER+K10259*MESCLUN_FERTILIZER</x:f>
        <x:v>31680</x:v>
      </x:c>
      <x:c r="Q10259" s="268" t="n">
        <x:f>MIN(M10259,FARMER_HOURS)*FARMER_RATE+MAX(M10259-FARMER_HOURS,0)*TEMP_RATE</x:f>
        <x:v>133722.31814431565</x:v>
      </x:c>
      <x:c r="R10259" s="268" t="n">
        <x:f>O10259-P10259-Q10259-FIXED_COST</x:f>
        <x:v>13713.68185568435</x:v>
      </x:c>
      <x:c r="S10259" s="139" t="str">
        <x:f>IF(AND(L10259&lt;=TOTAL_BED_CAP,N10259&lt;=TEMP_WORKER_CAP),"YES","NO")</x:f>
        <x:v>NO</x:v>
      </x:c>
      <x:c r="T10259" s="139" t="n">
        <x:f>IF(S10259="YES",R10259,-1E+99)</x:f>
        <x:v>-1e+99</x:v>
      </x:c>
    </x:row>
    <x:row r="10260">
      <x:c r="A10260" s="139"/>
      <x:c r="B10260" s="139"/>
      <x:c r="C10260" s="139"/>
      <x:c r="D10260" s="139"/>
      <x:c r="E10260" s="139"/>
      <x:c r="F10260" s="139"/>
      <x:c r="G10260" s="139"/>
      <x:c r="H10260" s="139"/>
      <x:c r="I10260" s="266" t="n">
        <x:f>INT((ROW()-ROW($I$46))/((CARROT_CAP+1)*(MESCLUN_CAP+1)))</x:f>
        <x:v>15</x:v>
      </x:c>
      <x:c r="J10260" s="266" t="n">
        <x:f>MOD(INT((ROW()-ROW($I$46))/(MESCLUN_CAP+1)),CARROT_CAP+1)</x:f>
        <x:v>14</x:v>
      </x:c>
      <x:c r="K10260" s="266" t="n">
        <x:f>MOD(ROW()-ROW($I$46),MESCLUN_CAP+1)</x:f>
        <x:v>15</x:v>
      </x:c>
      <x:c r="L10260" s="266" t="n">
        <x:f>SUM(I10260:K10260)</x:f>
        <x:v>44</x:v>
      </x:c>
      <x:c r="M10260" s="267" t="n">
        <x:f>I10260*TOMATO_HOURS*WEEKS*(1+TOMATO_DIM)^I10260+J10260*CARROT_HOURS*WEEKS*(1+CARROT_DIM)^J10260+K10260*MESCLUN_HOURS*WEEKS*(1+MESCLUN_DIM)^K10260</x:f>
        <x:v>7045.9937319887285</x:v>
      </x:c>
      <x:c r="N10260" s="267" t="n">
        <x:f>MAX(M10260-FARMER_HOURS,0)/TEMP_HOURS_PER_WORKER</x:f>
        <x:v>4.39305120276995</x:v>
      </x:c>
      <x:c r="O10260" s="268" t="n">
        <x:f>I10260*TOMATO_PRICE+J10260*CARROT_PRICE+K10260*MESCLUN_PRICE</x:f>
        <x:v>201816</x:v>
      </x:c>
      <x:c r="P10260" s="268" t="n">
        <x:f>I10260*TOMATO_FERTILIZER+J10260*CARROT_FERTILIZER+K10260*MESCLUN_FERTILIZER</x:f>
        <x:v>32560</x:v>
      </x:c>
      <x:c r="Q10260" s="268" t="n">
        <x:f>MIN(M10260,FARMER_HOURS)*FARMER_RATE+MAX(M10260-FARMER_HOURS,0)*TEMP_RATE</x:f>
        <x:v>134826.28006924875</x:v>
      </x:c>
      <x:c r="R10260" s="268" t="n">
        <x:f>O10260-P10260-Q10260-FIXED_COST</x:f>
        <x:v>14429.71993075125</x:v>
      </x:c>
      <x:c r="S10260" s="139" t="str">
        <x:f>IF(AND(L10260&lt;=TOTAL_BED_CAP,N10260&lt;=TEMP_WORKER_CAP),"YES","NO")</x:f>
        <x:v>NO</x:v>
      </x:c>
      <x:c r="T10260" s="139" t="n">
        <x:f>IF(S10260="YES",R10260,-1E+99)</x:f>
        <x:v>-1e+99</x:v>
      </x:c>
    </x:row>
    <x:row r="10261">
      <x:c r="A10261" s="139"/>
      <x:c r="B10261" s="139"/>
      <x:c r="C10261" s="139"/>
      <x:c r="D10261" s="139"/>
      <x:c r="E10261" s="139"/>
      <x:c r="F10261" s="139"/>
      <x:c r="G10261" s="139"/>
      <x:c r="H10261" s="139"/>
      <x:c r="I10261" s="266" t="n">
        <x:f>INT((ROW()-ROW($I$46))/((CARROT_CAP+1)*(MESCLUN_CAP+1)))</x:f>
        <x:v>15</x:v>
      </x:c>
      <x:c r="J10261" s="266" t="n">
        <x:f>MOD(INT((ROW()-ROW($I$46))/(MESCLUN_CAP+1)),CARROT_CAP+1)</x:f>
        <x:v>14</x:v>
      </x:c>
      <x:c r="K10261" s="266" t="n">
        <x:f>MOD(ROW()-ROW($I$46),MESCLUN_CAP+1)</x:f>
        <x:v>16</x:v>
      </x:c>
      <x:c r="L10261" s="266" t="n">
        <x:f>SUM(I10261:K10261)</x:f>
        <x:v>45</x:v>
      </x:c>
      <x:c r="M10261" s="267" t="n">
        <x:f>I10261*TOMATO_HOURS*WEEKS*(1+TOMATO_DIM)^I10261+J10261*CARROT_HOURS*WEEKS*(1+CARROT_DIM)^J10261+K10261*MESCLUN_HOURS*WEEKS*(1+MESCLUN_DIM)^K10261</x:f>
        <x:v>7111.054507866218</x:v>
      </x:c>
      <x:c r="N10261" s="267" t="n">
        <x:f>MAX(M10261-FARMER_HOURS,0)/TEMP_HOURS_PER_WORKER</x:f>
        <x:v>4.438232297129318</x:v>
      </x:c>
      <x:c r="O10261" s="268" t="n">
        <x:f>I10261*TOMATO_PRICE+J10261*CARROT_PRICE+K10261*MESCLUN_PRICE</x:f>
        <x:v>204516</x:v>
      </x:c>
      <x:c r="P10261" s="268" t="n">
        <x:f>I10261*TOMATO_FERTILIZER+J10261*CARROT_FERTILIZER+K10261*MESCLUN_FERTILIZER</x:f>
        <x:v>33440</x:v>
      </x:c>
      <x:c r="Q10261" s="268" t="n">
        <x:f>MIN(M10261,FARMER_HOURS)*FARMER_RATE+MAX(M10261-FARMER_HOURS,0)*TEMP_RATE</x:f>
        <x:v>135955.80742823295</x:v>
      </x:c>
      <x:c r="R10261" s="268" t="n">
        <x:f>O10261-P10261-Q10261-FIXED_COST</x:f>
        <x:v>15120.192571767053</x:v>
      </x:c>
      <x:c r="S10261" s="139" t="str">
        <x:f>IF(AND(L10261&lt;=TOTAL_BED_CAP,N10261&lt;=TEMP_WORKER_CAP),"YES","NO")</x:f>
        <x:v>NO</x:v>
      </x:c>
      <x:c r="T10261" s="139" t="n">
        <x:f>IF(S10261="YES",R10261,-1E+99)</x:f>
        <x:v>-1e+99</x:v>
      </x:c>
    </x:row>
    <x:row r="10262">
      <x:c r="A10262" s="139"/>
      <x:c r="B10262" s="139"/>
      <x:c r="C10262" s="139"/>
      <x:c r="D10262" s="139"/>
      <x:c r="E10262" s="139"/>
      <x:c r="F10262" s="139"/>
      <x:c r="G10262" s="139"/>
      <x:c r="H10262" s="139"/>
      <x:c r="I10262" s="266" t="n">
        <x:f>INT((ROW()-ROW($I$46))/((CARROT_CAP+1)*(MESCLUN_CAP+1)))</x:f>
        <x:v>15</x:v>
      </x:c>
      <x:c r="J10262" s="266" t="n">
        <x:f>MOD(INT((ROW()-ROW($I$46))/(MESCLUN_CAP+1)),CARROT_CAP+1)</x:f>
        <x:v>14</x:v>
      </x:c>
      <x:c r="K10262" s="266" t="n">
        <x:f>MOD(ROW()-ROW($I$46),MESCLUN_CAP+1)</x:f>
        <x:v>17</x:v>
      </x:c>
      <x:c r="L10262" s="266" t="n">
        <x:f>SUM(I10262:K10262)</x:f>
        <x:v>46</x:v>
      </x:c>
      <x:c r="M10262" s="267" t="n">
        <x:f>I10262*TOMATO_HOURS*WEEKS*(1+TOMATO_DIM)^I10262+J10262*CARROT_HOURS*WEEKS*(1+CARROT_DIM)^J10262+K10262*MESCLUN_HOURS*WEEKS*(1+MESCLUN_DIM)^K10262</x:f>
        <x:v>7177.614731312758</x:v>
      </x:c>
      <x:c r="N10262" s="267" t="n">
        <x:f>MAX(M10262-FARMER_HOURS,0)/TEMP_HOURS_PER_WORKER</x:f>
        <x:v>4.484454674522748</x:v>
      </x:c>
      <x:c r="O10262" s="268" t="n">
        <x:f>I10262*TOMATO_PRICE+J10262*CARROT_PRICE+K10262*MESCLUN_PRICE</x:f>
        <x:v>207216</x:v>
      </x:c>
      <x:c r="P10262" s="268" t="n">
        <x:f>I10262*TOMATO_FERTILIZER+J10262*CARROT_FERTILIZER+K10262*MESCLUN_FERTILIZER</x:f>
        <x:v>34320</x:v>
      </x:c>
      <x:c r="Q10262" s="268" t="n">
        <x:f>MIN(M10262,FARMER_HOURS)*FARMER_RATE+MAX(M10262-FARMER_HOURS,0)*TEMP_RATE</x:f>
        <x:v>137111.36686306872</x:v>
      </x:c>
      <x:c r="R10262" s="268" t="n">
        <x:f>O10262-P10262-Q10262-FIXED_COST</x:f>
        <x:v>15784.633136931283</x:v>
      </x:c>
      <x:c r="S10262" s="139" t="str">
        <x:f>IF(AND(L10262&lt;=TOTAL_BED_CAP,N10262&lt;=TEMP_WORKER_CAP),"YES","NO")</x:f>
        <x:v>NO</x:v>
      </x:c>
      <x:c r="T10262" s="139" t="n">
        <x:f>IF(S10262="YES",R10262,-1E+99)</x:f>
        <x:v>-1e+99</x:v>
      </x:c>
    </x:row>
    <x:row r="10263">
      <x:c r="A10263" s="139"/>
      <x:c r="B10263" s="139"/>
      <x:c r="C10263" s="139"/>
      <x:c r="D10263" s="139"/>
      <x:c r="E10263" s="139"/>
      <x:c r="F10263" s="139"/>
      <x:c r="G10263" s="139"/>
      <x:c r="H10263" s="139"/>
      <x:c r="I10263" s="266" t="n">
        <x:f>INT((ROW()-ROW($I$46))/((CARROT_CAP+1)*(MESCLUN_CAP+1)))</x:f>
        <x:v>15</x:v>
      </x:c>
      <x:c r="J10263" s="266" t="n">
        <x:f>MOD(INT((ROW()-ROW($I$46))/(MESCLUN_CAP+1)),CARROT_CAP+1)</x:f>
        <x:v>14</x:v>
      </x:c>
      <x:c r="K10263" s="266" t="n">
        <x:f>MOD(ROW()-ROW($I$46),MESCLUN_CAP+1)</x:f>
        <x:v>18</x:v>
      </x:c>
      <x:c r="L10263" s="266" t="n">
        <x:f>SUM(I10263:K10263)</x:f>
        <x:v>47</x:v>
      </x:c>
      <x:c r="M10263" s="267" t="n">
        <x:f>I10263*TOMATO_HOURS*WEEKS*(1+TOMATO_DIM)^I10263+J10263*CARROT_HOURS*WEEKS*(1+CARROT_DIM)^J10263+K10263*MESCLUN_HOURS*WEEKS*(1+MESCLUN_DIM)^K10263</x:f>
        <x:v>7245.701722771345</x:v>
      </x:c>
      <x:c r="N10263" s="267" t="n">
        <x:f>MAX(M10263-FARMER_HOURS,0)/TEMP_HOURS_PER_WORKER</x:f>
        <x:v>4.531737307480101</x:v>
      </x:c>
      <x:c r="O10263" s="268" t="n">
        <x:f>I10263*TOMATO_PRICE+J10263*CARROT_PRICE+K10263*MESCLUN_PRICE</x:f>
        <x:v>209916</x:v>
      </x:c>
      <x:c r="P10263" s="268" t="n">
        <x:f>I10263*TOMATO_FERTILIZER+J10263*CARROT_FERTILIZER+K10263*MESCLUN_FERTILIZER</x:f>
        <x:v>35200</x:v>
      </x:c>
      <x:c r="Q10263" s="268" t="n">
        <x:f>MIN(M10263,FARMER_HOURS)*FARMER_RATE+MAX(M10263-FARMER_HOURS,0)*TEMP_RATE</x:f>
        <x:v>138293.43268700253</x:v>
      </x:c>
      <x:c r="R10263" s="268" t="n">
        <x:f>O10263-P10263-Q10263-FIXED_COST</x:f>
        <x:v>16422.567312997475</x:v>
      </x:c>
      <x:c r="S10263" s="139" t="str">
        <x:f>IF(AND(L10263&lt;=TOTAL_BED_CAP,N10263&lt;=TEMP_WORKER_CAP),"YES","NO")</x:f>
        <x:v>NO</x:v>
      </x:c>
      <x:c r="T10263" s="139" t="n">
        <x:f>IF(S10263="YES",R10263,-1E+99)</x:f>
        <x:v>-1e+99</x:v>
      </x:c>
    </x:row>
    <x:row r="10264">
      <x:c r="A10264" s="139"/>
      <x:c r="B10264" s="139"/>
      <x:c r="C10264" s="139"/>
      <x:c r="D10264" s="139"/>
      <x:c r="E10264" s="139"/>
      <x:c r="F10264" s="139"/>
      <x:c r="G10264" s="139"/>
      <x:c r="H10264" s="139"/>
      <x:c r="I10264" s="266" t="n">
        <x:f>INT((ROW()-ROW($I$46))/((CARROT_CAP+1)*(MESCLUN_CAP+1)))</x:f>
        <x:v>15</x:v>
      </x:c>
      <x:c r="J10264" s="266" t="n">
        <x:f>MOD(INT((ROW()-ROW($I$46))/(MESCLUN_CAP+1)),CARROT_CAP+1)</x:f>
        <x:v>14</x:v>
      </x:c>
      <x:c r="K10264" s="266" t="n">
        <x:f>MOD(ROW()-ROW($I$46),MESCLUN_CAP+1)</x:f>
        <x:v>19</x:v>
      </x:c>
      <x:c r="L10264" s="266" t="n">
        <x:f>SUM(I10264:K10264)</x:f>
        <x:v>48</x:v>
      </x:c>
      <x:c r="M10264" s="267" t="n">
        <x:f>I10264*TOMATO_HOURS*WEEKS*(1+TOMATO_DIM)^I10264+J10264*CARROT_HOURS*WEEKS*(1+CARROT_DIM)^J10264+K10264*MESCLUN_HOURS*WEEKS*(1+MESCLUN_DIM)^K10264</x:f>
        <x:v>7315.343251407367</x:v>
      </x:c>
      <x:c r="N10264" s="267" t="n">
        <x:f>MAX(M10264-FARMER_HOURS,0)/TEMP_HOURS_PER_WORKER</x:f>
        <x:v>4.580099480144004</x:v>
      </x:c>
      <x:c r="O10264" s="268" t="n">
        <x:f>I10264*TOMATO_PRICE+J10264*CARROT_PRICE+K10264*MESCLUN_PRICE</x:f>
        <x:v>212616</x:v>
      </x:c>
      <x:c r="P10264" s="268" t="n">
        <x:f>I10264*TOMATO_FERTILIZER+J10264*CARROT_FERTILIZER+K10264*MESCLUN_FERTILIZER</x:f>
        <x:v>36080</x:v>
      </x:c>
      <x:c r="Q10264" s="268" t="n">
        <x:f>MIN(M10264,FARMER_HOURS)*FARMER_RATE+MAX(M10264-FARMER_HOURS,0)*TEMP_RATE</x:f>
        <x:v>139502.4870036001</x:v>
      </x:c>
      <x:c r="R10264" s="268" t="n">
        <x:f>O10264-P10264-Q10264-FIXED_COST</x:f>
        <x:v>17033.51299639989</x:v>
      </x:c>
      <x:c r="S10264" s="139" t="str">
        <x:f>IF(AND(L10264&lt;=TOTAL_BED_CAP,N10264&lt;=TEMP_WORKER_CAP),"YES","NO")</x:f>
        <x:v>NO</x:v>
      </x:c>
      <x:c r="T10264" s="139" t="n">
        <x:f>IF(S10264="YES",R10264,-1E+99)</x:f>
        <x:v>-1e+99</x:v>
      </x:c>
    </x:row>
    <x:row r="10265">
      <x:c r="A10265" s="139"/>
      <x:c r="B10265" s="139"/>
      <x:c r="C10265" s="139"/>
      <x:c r="D10265" s="139"/>
      <x:c r="E10265" s="139"/>
      <x:c r="F10265" s="139"/>
      <x:c r="G10265" s="139"/>
      <x:c r="H10265" s="139"/>
      <x:c r="I10265" s="266" t="n">
        <x:f>INT((ROW()-ROW($I$46))/((CARROT_CAP+1)*(MESCLUN_CAP+1)))</x:f>
        <x:v>15</x:v>
      </x:c>
      <x:c r="J10265" s="266" t="n">
        <x:f>MOD(INT((ROW()-ROW($I$46))/(MESCLUN_CAP+1)),CARROT_CAP+1)</x:f>
        <x:v>14</x:v>
      </x:c>
      <x:c r="K10265" s="266" t="n">
        <x:f>MOD(ROW()-ROW($I$46),MESCLUN_CAP+1)</x:f>
        <x:v>20</x:v>
      </x:c>
      <x:c r="L10265" s="266" t="n">
        <x:f>SUM(I10265:K10265)</x:f>
        <x:v>49</x:v>
      </x:c>
      <x:c r="M10265" s="267" t="n">
        <x:f>I10265*TOMATO_HOURS*WEEKS*(1+TOMATO_DIM)^I10265+J10265*CARROT_HOURS*WEEKS*(1+CARROT_DIM)^J10265+K10265*MESCLUN_HOURS*WEEKS*(1+MESCLUN_DIM)^K10265</x:f>
        <x:v>7386.567542057844</x:v>
      </x:c>
      <x:c r="N10265" s="267" t="n">
        <x:f>MAX(M10265-FARMER_HOURS,0)/TEMP_HOURS_PER_WORKER</x:f>
        <x:v>4.629560793095725</x:v>
      </x:c>
      <x:c r="O10265" s="268" t="n">
        <x:f>I10265*TOMATO_PRICE+J10265*CARROT_PRICE+K10265*MESCLUN_PRICE</x:f>
        <x:v>215316</x:v>
      </x:c>
      <x:c r="P10265" s="268" t="n">
        <x:f>I10265*TOMATO_FERTILIZER+J10265*CARROT_FERTILIZER+K10265*MESCLUN_FERTILIZER</x:f>
        <x:v>36960</x:v>
      </x:c>
      <x:c r="Q10265" s="268" t="n">
        <x:f>MIN(M10265,FARMER_HOURS)*FARMER_RATE+MAX(M10265-FARMER_HOURS,0)*TEMP_RATE</x:f>
        <x:v>140739.01982739312</x:v>
      </x:c>
      <x:c r="R10265" s="268" t="n">
        <x:f>O10265-P10265-Q10265-FIXED_COST</x:f>
        <x:v>17616.980172606884</x:v>
      </x:c>
      <x:c r="S10265" s="139" t="str">
        <x:f>IF(AND(L10265&lt;=TOTAL_BED_CAP,N10265&lt;=TEMP_WORKER_CAP),"YES","NO")</x:f>
        <x:v>NO</x:v>
      </x:c>
      <x:c r="T10265" s="139" t="n">
        <x:f>IF(S10265="YES",R10265,-1E+99)</x:f>
        <x:v>-1e+99</x:v>
      </x:c>
    </x:row>
    <x:row r="10266">
      <x:c r="A10266" s="139"/>
      <x:c r="B10266" s="139"/>
      <x:c r="C10266" s="139"/>
      <x:c r="D10266" s="139"/>
      <x:c r="E10266" s="139"/>
      <x:c r="F10266" s="139"/>
      <x:c r="G10266" s="139"/>
      <x:c r="H10266" s="139"/>
      <x:c r="I10266" s="266" t="n">
        <x:f>INT((ROW()-ROW($I$46))/((CARROT_CAP+1)*(MESCLUN_CAP+1)))</x:f>
        <x:v>15</x:v>
      </x:c>
      <x:c r="J10266" s="266" t="n">
        <x:f>MOD(INT((ROW()-ROW($I$46))/(MESCLUN_CAP+1)),CARROT_CAP+1)</x:f>
        <x:v>14</x:v>
      </x:c>
      <x:c r="K10266" s="266" t="n">
        <x:f>MOD(ROW()-ROW($I$46),MESCLUN_CAP+1)</x:f>
        <x:v>21</x:v>
      </x:c>
      <x:c r="L10266" s="266" t="n">
        <x:f>SUM(I10266:K10266)</x:f>
        <x:v>50</x:v>
      </x:c>
      <x:c r="M10266" s="267" t="n">
        <x:f>I10266*TOMATO_HOURS*WEEKS*(1+TOMATO_DIM)^I10266+J10266*CARROT_HOURS*WEEKS*(1+CARROT_DIM)^J10266+K10266*MESCLUN_HOURS*WEEKS*(1+MESCLUN_DIM)^K10266</x:f>
        <x:v>7459.403282284287</x:v>
      </x:c>
      <x:c r="N10266" s="267" t="n">
        <x:f>MAX(M10266-FARMER_HOURS,0)/TEMP_HOURS_PER_WORKER</x:f>
        <x:v>4.680141168252978</x:v>
      </x:c>
      <x:c r="O10266" s="268" t="n">
        <x:f>I10266*TOMATO_PRICE+J10266*CARROT_PRICE+K10266*MESCLUN_PRICE</x:f>
        <x:v>218016</x:v>
      </x:c>
      <x:c r="P10266" s="268" t="n">
        <x:f>I10266*TOMATO_FERTILIZER+J10266*CARROT_FERTILIZER+K10266*MESCLUN_FERTILIZER</x:f>
        <x:v>37840</x:v>
      </x:c>
      <x:c r="Q10266" s="268" t="n">
        <x:f>MIN(M10266,FARMER_HOURS)*FARMER_RATE+MAX(M10266-FARMER_HOURS,0)*TEMP_RATE</x:f>
        <x:v>142003.52920632443</x:v>
      </x:c>
      <x:c r="R10266" s="268" t="n">
        <x:f>O10266-P10266-Q10266-FIXED_COST</x:f>
        <x:v>18172.470793675573</x:v>
      </x:c>
      <x:c r="S10266" s="139" t="str">
        <x:f>IF(AND(L10266&lt;=TOTAL_BED_CAP,N10266&lt;=TEMP_WORKER_CAP),"YES","NO")</x:f>
        <x:v>NO</x:v>
      </x:c>
      <x:c r="T10266" s="139" t="n">
        <x:f>IF(S10266="YES",R10266,-1E+99)</x:f>
        <x:v>-1e+99</x:v>
      </x:c>
    </x:row>
    <x:row r="10267">
      <x:c r="A10267" s="139"/>
      <x:c r="B10267" s="139"/>
      <x:c r="C10267" s="139"/>
      <x:c r="D10267" s="139"/>
      <x:c r="E10267" s="139"/>
      <x:c r="F10267" s="139"/>
      <x:c r="G10267" s="139"/>
      <x:c r="H10267" s="139"/>
      <x:c r="I10267" s="266" t="n">
        <x:f>INT((ROW()-ROW($I$46))/((CARROT_CAP+1)*(MESCLUN_CAP+1)))</x:f>
        <x:v>15</x:v>
      </x:c>
      <x:c r="J10267" s="266" t="n">
        <x:f>MOD(INT((ROW()-ROW($I$46))/(MESCLUN_CAP+1)),CARROT_CAP+1)</x:f>
        <x:v>14</x:v>
      </x:c>
      <x:c r="K10267" s="266" t="n">
        <x:f>MOD(ROW()-ROW($I$46),MESCLUN_CAP+1)</x:f>
        <x:v>22</x:v>
      </x:c>
      <x:c r="L10267" s="266" t="n">
        <x:f>SUM(I10267:K10267)</x:f>
        <x:v>51</x:v>
      </x:c>
      <x:c r="M10267" s="267" t="n">
        <x:f>I10267*TOMATO_HOURS*WEEKS*(1+TOMATO_DIM)^I10267+J10267*CARROT_HOURS*WEEKS*(1+CARROT_DIM)^J10267+K10267*MESCLUN_HOURS*WEEKS*(1+MESCLUN_DIM)^K10267</x:f>
        <x:v>7533.879629530684</x:v>
      </x:c>
      <x:c r="N10267" s="267" t="n">
        <x:f>MAX(M10267-FARMER_HOURS,0)/TEMP_HOURS_PER_WORKER</x:f>
        <x:v>4.731860853840753</x:v>
      </x:c>
      <x:c r="O10267" s="268" t="n">
        <x:f>I10267*TOMATO_PRICE+J10267*CARROT_PRICE+K10267*MESCLUN_PRICE</x:f>
        <x:v>220716</x:v>
      </x:c>
      <x:c r="P10267" s="268" t="n">
        <x:f>I10267*TOMATO_FERTILIZER+J10267*CARROT_FERTILIZER+K10267*MESCLUN_FERTILIZER</x:f>
        <x:v>38720</x:v>
      </x:c>
      <x:c r="Q10267" s="268" t="n">
        <x:f>MIN(M10267,FARMER_HOURS)*FARMER_RATE+MAX(M10267-FARMER_HOURS,0)*TEMP_RATE</x:f>
        <x:v>143296.52134601882</x:v>
      </x:c>
      <x:c r="R10267" s="268" t="n">
        <x:f>O10267-P10267-Q10267-FIXED_COST</x:f>
        <x:v>18699.478653981176</x:v>
      </x:c>
      <x:c r="S10267" s="139" t="str">
        <x:f>IF(AND(L10267&lt;=TOTAL_BED_CAP,N10267&lt;=TEMP_WORKER_CAP),"YES","NO")</x:f>
        <x:v>NO</x:v>
      </x:c>
      <x:c r="T10267" s="139" t="n">
        <x:f>IF(S10267="YES",R10267,-1E+99)</x:f>
        <x:v>-1e+99</x:v>
      </x:c>
    </x:row>
    <x:row r="10268">
      <x:c r="A10268" s="139"/>
      <x:c r="B10268" s="139"/>
      <x:c r="C10268" s="139"/>
      <x:c r="D10268" s="139"/>
      <x:c r="E10268" s="139"/>
      <x:c r="F10268" s="139"/>
      <x:c r="G10268" s="139"/>
      <x:c r="H10268" s="139"/>
      <x:c r="I10268" s="266" t="n">
        <x:f>INT((ROW()-ROW($I$46))/((CARROT_CAP+1)*(MESCLUN_CAP+1)))</x:f>
        <x:v>15</x:v>
      </x:c>
      <x:c r="J10268" s="266" t="n">
        <x:f>MOD(INT((ROW()-ROW($I$46))/(MESCLUN_CAP+1)),CARROT_CAP+1)</x:f>
        <x:v>14</x:v>
      </x:c>
      <x:c r="K10268" s="266" t="n">
        <x:f>MOD(ROW()-ROW($I$46),MESCLUN_CAP+1)</x:f>
        <x:v>23</x:v>
      </x:c>
      <x:c r="L10268" s="266" t="n">
        <x:f>SUM(I10268:K10268)</x:f>
        <x:v>52</x:v>
      </x:c>
      <x:c r="M10268" s="267" t="n">
        <x:f>I10268*TOMATO_HOURS*WEEKS*(1+TOMATO_DIM)^I10268+J10268*CARROT_HOURS*WEEKS*(1+CARROT_DIM)^J10268+K10268*MESCLUN_HOURS*WEEKS*(1+MESCLUN_DIM)^K10268</x:f>
        <x:v>7610.0262183881205</x:v>
      </x:c>
      <x:c r="N10268" s="267" t="n">
        <x:f>MAX(M10268-FARMER_HOURS,0)/TEMP_HOURS_PER_WORKER</x:f>
        <x:v>4.784740429436194</x:v>
      </x:c>
      <x:c r="O10268" s="268" t="n">
        <x:f>I10268*TOMATO_PRICE+J10268*CARROT_PRICE+K10268*MESCLUN_PRICE</x:f>
        <x:v>223416</x:v>
      </x:c>
      <x:c r="P10268" s="268" t="n">
        <x:f>I10268*TOMATO_FERTILIZER+J10268*CARROT_FERTILIZER+K10268*MESCLUN_FERTILIZER</x:f>
        <x:v>39600</x:v>
      </x:c>
      <x:c r="Q10268" s="268" t="n">
        <x:f>MIN(M10268,FARMER_HOURS)*FARMER_RATE+MAX(M10268-FARMER_HOURS,0)*TEMP_RATE</x:f>
        <x:v>144618.51073590486</x:v>
      </x:c>
      <x:c r="R10268" s="268" t="n">
        <x:f>O10268-P10268-Q10268-FIXED_COST</x:f>
        <x:v>19197.489264095144</x:v>
      </x:c>
      <x:c r="S10268" s="139" t="str">
        <x:f>IF(AND(L10268&lt;=TOTAL_BED_CAP,N10268&lt;=TEMP_WORKER_CAP),"YES","NO")</x:f>
        <x:v>NO</x:v>
      </x:c>
      <x:c r="T10268" s="139" t="n">
        <x:f>IF(S10268="YES",R10268,-1E+99)</x:f>
        <x:v>-1e+99</x:v>
      </x:c>
    </x:row>
    <x:row r="10269">
      <x:c r="A10269" s="139"/>
      <x:c r="B10269" s="139"/>
      <x:c r="C10269" s="139"/>
      <x:c r="D10269" s="139"/>
      <x:c r="E10269" s="139"/>
      <x:c r="F10269" s="139"/>
      <x:c r="G10269" s="139"/>
      <x:c r="H10269" s="139"/>
      <x:c r="I10269" s="266" t="n">
        <x:f>INT((ROW()-ROW($I$46))/((CARROT_CAP+1)*(MESCLUN_CAP+1)))</x:f>
        <x:v>15</x:v>
      </x:c>
      <x:c r="J10269" s="266" t="n">
        <x:f>MOD(INT((ROW()-ROW($I$46))/(MESCLUN_CAP+1)),CARROT_CAP+1)</x:f>
        <x:v>14</x:v>
      </x:c>
      <x:c r="K10269" s="266" t="n">
        <x:f>MOD(ROW()-ROW($I$46),MESCLUN_CAP+1)</x:f>
        <x:v>24</x:v>
      </x:c>
      <x:c r="L10269" s="266" t="n">
        <x:f>SUM(I10269:K10269)</x:f>
        <x:v>53</x:v>
      </x:c>
      <x:c r="M10269" s="267" t="n">
        <x:f>I10269*TOMATO_HOURS*WEEKS*(1+TOMATO_DIM)^I10269+J10269*CARROT_HOURS*WEEKS*(1+CARROT_DIM)^J10269+K10269*MESCLUN_HOURS*WEEKS*(1+MESCLUN_DIM)^K10269</x:f>
        <x:v>7687.873167967616</x:v>
      </x:c>
      <x:c r="N10269" s="267" t="n">
        <x:f>MAX(M10269-FARMER_HOURS,0)/TEMP_HOURS_PER_WORKER</x:f>
        <x:v>4.838800811088622</x:v>
      </x:c>
      <x:c r="O10269" s="268" t="n">
        <x:f>I10269*TOMATO_PRICE+J10269*CARROT_PRICE+K10269*MESCLUN_PRICE</x:f>
        <x:v>226116</x:v>
      </x:c>
      <x:c r="P10269" s="268" t="n">
        <x:f>I10269*TOMATO_FERTILIZER+J10269*CARROT_FERTILIZER+K10269*MESCLUN_FERTILIZER</x:f>
        <x:v>40480</x:v>
      </x:c>
      <x:c r="Q10269" s="268" t="n">
        <x:f>MIN(M10269,FARMER_HOURS)*FARMER_RATE+MAX(M10269-FARMER_HOURS,0)*TEMP_RATE</x:f>
        <x:v>145970.02027721555</x:v>
      </x:c>
      <x:c r="R10269" s="268" t="n">
        <x:f>O10269-P10269-Q10269-FIXED_COST</x:f>
        <x:v>19665.979722784454</x:v>
      </x:c>
      <x:c r="S10269" s="139" t="str">
        <x:f>IF(AND(L10269&lt;=TOTAL_BED_CAP,N10269&lt;=TEMP_WORKER_CAP),"YES","NO")</x:f>
        <x:v>NO</x:v>
      </x:c>
      <x:c r="T10269" s="139" t="n">
        <x:f>IF(S10269="YES",R10269,-1E+99)</x:f>
        <x:v>-1e+99</x:v>
      </x:c>
    </x:row>
    <x:row r="10270">
      <x:c r="A10270" s="139"/>
      <x:c r="B10270" s="139"/>
      <x:c r="C10270" s="139"/>
      <x:c r="D10270" s="139"/>
      <x:c r="E10270" s="139"/>
      <x:c r="F10270" s="139"/>
      <x:c r="G10270" s="139"/>
      <x:c r="H10270" s="139"/>
      <x:c r="I10270" s="266" t="n">
        <x:f>INT((ROW()-ROW($I$46))/((CARROT_CAP+1)*(MESCLUN_CAP+1)))</x:f>
        <x:v>15</x:v>
      </x:c>
      <x:c r="J10270" s="266" t="n">
        <x:f>MOD(INT((ROW()-ROW($I$46))/(MESCLUN_CAP+1)),CARROT_CAP+1)</x:f>
        <x:v>14</x:v>
      </x:c>
      <x:c r="K10270" s="266" t="n">
        <x:f>MOD(ROW()-ROW($I$46),MESCLUN_CAP+1)</x:f>
        <x:v>25</x:v>
      </x:c>
      <x:c r="L10270" s="266" t="n">
        <x:f>SUM(I10270:K10270)</x:f>
        <x:v>54</x:v>
      </x:c>
      <x:c r="M10270" s="267" t="n">
        <x:f>I10270*TOMATO_HOURS*WEEKS*(1+TOMATO_DIM)^I10270+J10270*CARROT_HOURS*WEEKS*(1+CARROT_DIM)^J10270+K10270*MESCLUN_HOURS*WEEKS*(1+MESCLUN_DIM)^K10270</x:f>
        <x:v>7767.451089382714</x:v>
      </x:c>
      <x:c r="N10270" s="267" t="n">
        <x:f>MAX(M10270-FARMER_HOURS,0)/TEMP_HOURS_PER_WORKER</x:f>
        <x:v>4.894063256515773</x:v>
      </x:c>
      <x:c r="O10270" s="268" t="n">
        <x:f>I10270*TOMATO_PRICE+J10270*CARROT_PRICE+K10270*MESCLUN_PRICE</x:f>
        <x:v>228816</x:v>
      </x:c>
      <x:c r="P10270" s="268" t="n">
        <x:f>I10270*TOMATO_FERTILIZER+J10270*CARROT_FERTILIZER+K10270*MESCLUN_FERTILIZER</x:f>
        <x:v>41360</x:v>
      </x:c>
      <x:c r="Q10270" s="268" t="n">
        <x:f>MIN(M10270,FARMER_HOURS)*FARMER_RATE+MAX(M10270-FARMER_HOURS,0)*TEMP_RATE</x:f>
        <x:v>147351.58141289433</x:v>
      </x:c>
      <x:c r="R10270" s="268" t="n">
        <x:f>O10270-P10270-Q10270-FIXED_COST</x:f>
        <x:v>20104.41858710567</x:v>
      </x:c>
      <x:c r="S10270" s="139" t="str">
        <x:f>IF(AND(L10270&lt;=TOTAL_BED_CAP,N10270&lt;=TEMP_WORKER_CAP),"YES","NO")</x:f>
        <x:v>NO</x:v>
      </x:c>
      <x:c r="T10270" s="139" t="n">
        <x:f>IF(S10270="YES",R10270,-1E+99)</x:f>
        <x:v>-1e+99</x:v>
      </x:c>
    </x:row>
    <x:row r="10271">
      <x:c r="A10271" s="139"/>
      <x:c r="B10271" s="139"/>
      <x:c r="C10271" s="139"/>
      <x:c r="D10271" s="139"/>
      <x:c r="E10271" s="139"/>
      <x:c r="F10271" s="139"/>
      <x:c r="G10271" s="139"/>
      <x:c r="H10271" s="139"/>
      <x:c r="I10271" s="266" t="n">
        <x:f>INT((ROW()-ROW($I$46))/((CARROT_CAP+1)*(MESCLUN_CAP+1)))</x:f>
        <x:v>15</x:v>
      </x:c>
      <x:c r="J10271" s="266" t="n">
        <x:f>MOD(INT((ROW()-ROW($I$46))/(MESCLUN_CAP+1)),CARROT_CAP+1)</x:f>
        <x:v>14</x:v>
      </x:c>
      <x:c r="K10271" s="266" t="n">
        <x:f>MOD(ROW()-ROW($I$46),MESCLUN_CAP+1)</x:f>
        <x:v>26</x:v>
      </x:c>
      <x:c r="L10271" s="266" t="n">
        <x:f>SUM(I10271:K10271)</x:f>
        <x:v>55</x:v>
      </x:c>
      <x:c r="M10271" s="267" t="n">
        <x:f>I10271*TOMATO_HOURS*WEEKS*(1+TOMATO_DIM)^I10271+J10271*CARROT_HOURS*WEEKS*(1+CARROT_DIM)^J10271+K10271*MESCLUN_HOURS*WEEKS*(1+MESCLUN_DIM)^K10271</x:f>
        <x:v>7848.7910933434305</x:v>
      </x:c>
      <x:c r="N10271" s="267" t="n">
        <x:f>MAX(M10271-FARMER_HOURS,0)/TEMP_HOURS_PER_WORKER</x:f>
        <x:v>4.950549370377383</x:v>
      </x:c>
      <x:c r="O10271" s="268" t="n">
        <x:f>I10271*TOMATO_PRICE+J10271*CARROT_PRICE+K10271*MESCLUN_PRICE</x:f>
        <x:v>231516</x:v>
      </x:c>
      <x:c r="P10271" s="268" t="n">
        <x:f>I10271*TOMATO_FERTILIZER+J10271*CARROT_FERTILIZER+K10271*MESCLUN_FERTILIZER</x:f>
        <x:v>42240</x:v>
      </x:c>
      <x:c r="Q10271" s="268" t="n">
        <x:f>MIN(M10271,FARMER_HOURS)*FARMER_RATE+MAX(M10271-FARMER_HOURS,0)*TEMP_RATE</x:f>
        <x:v>148763.73425943457</x:v>
      </x:c>
      <x:c r="R10271" s="268" t="n">
        <x:f>O10271-P10271-Q10271-FIXED_COST</x:f>
        <x:v>20512.26574056543</x:v>
      </x:c>
      <x:c r="S10271" s="139" t="str">
        <x:f>IF(AND(L10271&lt;=TOTAL_BED_CAP,N10271&lt;=TEMP_WORKER_CAP),"YES","NO")</x:f>
        <x:v>NO</x:v>
      </x:c>
      <x:c r="T10271" s="139" t="n">
        <x:f>IF(S10271="YES",R10271,-1E+99)</x:f>
        <x:v>-1e+99</x:v>
      </x:c>
    </x:row>
    <x:row r="10272">
      <x:c r="A10272" s="139"/>
      <x:c r="B10272" s="139"/>
      <x:c r="C10272" s="139"/>
      <x:c r="D10272" s="139"/>
      <x:c r="E10272" s="139"/>
      <x:c r="F10272" s="139"/>
      <x:c r="G10272" s="139"/>
      <x:c r="H10272" s="139"/>
      <x:c r="I10272" s="266" t="n">
        <x:f>INT((ROW()-ROW($I$46))/((CARROT_CAP+1)*(MESCLUN_CAP+1)))</x:f>
        <x:v>15</x:v>
      </x:c>
      <x:c r="J10272" s="266" t="n">
        <x:f>MOD(INT((ROW()-ROW($I$46))/(MESCLUN_CAP+1)),CARROT_CAP+1)</x:f>
        <x:v>14</x:v>
      </x:c>
      <x:c r="K10272" s="266" t="n">
        <x:f>MOD(ROW()-ROW($I$46),MESCLUN_CAP+1)</x:f>
        <x:v>27</x:v>
      </x:c>
      <x:c r="L10272" s="266" t="n">
        <x:f>SUM(I10272:K10272)</x:f>
        <x:v>56</x:v>
      </x:c>
      <x:c r="M10272" s="267" t="n">
        <x:f>I10272*TOMATO_HOURS*WEEKS*(1+TOMATO_DIM)^I10272+J10272*CARROT_HOURS*WEEKS*(1+CARROT_DIM)^J10272+K10272*MESCLUN_HOURS*WEEKS*(1+MESCLUN_DIM)^K10272</x:f>
        <x:v>7931.924797863188</x:v>
      </x:c>
      <x:c r="N10272" s="267" t="n">
        <x:f>MAX(M10272-FARMER_HOURS,0)/TEMP_HOURS_PER_WORKER</x:f>
        <x:v>5.008281109627214</x:v>
      </x:c>
      <x:c r="O10272" s="268" t="n">
        <x:f>I10272*TOMATO_PRICE+J10272*CARROT_PRICE+K10272*MESCLUN_PRICE</x:f>
        <x:v>234216</x:v>
      </x:c>
      <x:c r="P10272" s="268" t="n">
        <x:f>I10272*TOMATO_FERTILIZER+J10272*CARROT_FERTILIZER+K10272*MESCLUN_FERTILIZER</x:f>
        <x:v>43120</x:v>
      </x:c>
      <x:c r="Q10272" s="268" t="n">
        <x:f>MIN(M10272,FARMER_HOURS)*FARMER_RATE+MAX(M10272-FARMER_HOURS,0)*TEMP_RATE</x:f>
        <x:v>150207.02774068035</x:v>
      </x:c>
      <x:c r="R10272" s="268" t="n">
        <x:f>O10272-P10272-Q10272-FIXED_COST</x:f>
        <x:v>20888.97225931965</x:v>
      </x:c>
      <x:c r="S10272" s="139" t="str">
        <x:f>IF(AND(L10272&lt;=TOTAL_BED_CAP,N10272&lt;=TEMP_WORKER_CAP),"YES","NO")</x:f>
        <x:v>NO</x:v>
      </x:c>
      <x:c r="T10272" s="139" t="n">
        <x:f>IF(S10272="YES",R10272,-1E+99)</x:f>
        <x:v>-1e+99</x:v>
      </x:c>
    </x:row>
    <x:row r="10273">
      <x:c r="A10273" s="139"/>
      <x:c r="B10273" s="139"/>
      <x:c r="C10273" s="139"/>
      <x:c r="D10273" s="139"/>
      <x:c r="E10273" s="139"/>
      <x:c r="F10273" s="139"/>
      <x:c r="G10273" s="139"/>
      <x:c r="H10273" s="139"/>
      <x:c r="I10273" s="266" t="n">
        <x:f>INT((ROW()-ROW($I$46))/((CARROT_CAP+1)*(MESCLUN_CAP+1)))</x:f>
        <x:v>15</x:v>
      </x:c>
      <x:c r="J10273" s="266" t="n">
        <x:f>MOD(INT((ROW()-ROW($I$46))/(MESCLUN_CAP+1)),CARROT_CAP+1)</x:f>
        <x:v>14</x:v>
      </x:c>
      <x:c r="K10273" s="266" t="n">
        <x:f>MOD(ROW()-ROW($I$46),MESCLUN_CAP+1)</x:f>
        <x:v>28</x:v>
      </x:c>
      <x:c r="L10273" s="266" t="n">
        <x:f>SUM(I10273:K10273)</x:f>
        <x:v>57</x:v>
      </x:c>
      <x:c r="M10273" s="267" t="n">
        <x:f>I10273*TOMATO_HOURS*WEEKS*(1+TOMATO_DIM)^I10273+J10273*CARROT_HOURS*WEEKS*(1+CARROT_DIM)^J10273+K10273*MESCLUN_HOURS*WEEKS*(1+MESCLUN_DIM)^K10273</x:f>
        <x:v>8016.884336080341</x:v>
      </x:c>
      <x:c r="N10273" s="267" t="n">
        <x:f>MAX(M10273-FARMER_HOURS,0)/TEMP_HOURS_PER_WORKER</x:f>
        <x:v>5.067280788944681</x:v>
      </x:c>
      <x:c r="O10273" s="268" t="n">
        <x:f>I10273*TOMATO_PRICE+J10273*CARROT_PRICE+K10273*MESCLUN_PRICE</x:f>
        <x:v>236916</x:v>
      </x:c>
      <x:c r="P10273" s="268" t="n">
        <x:f>I10273*TOMATO_FERTILIZER+J10273*CARROT_FERTILIZER+K10273*MESCLUN_FERTILIZER</x:f>
        <x:v>44000</x:v>
      </x:c>
      <x:c r="Q10273" s="268" t="n">
        <x:f>MIN(M10273,FARMER_HOURS)*FARMER_RATE+MAX(M10273-FARMER_HOURS,0)*TEMP_RATE</x:f>
        <x:v>151682.01972361704</x:v>
      </x:c>
      <x:c r="R10273" s="268" t="n">
        <x:f>O10273-P10273-Q10273-FIXED_COST</x:f>
        <x:v>21233.980276382965</x:v>
      </x:c>
      <x:c r="S10273" s="139" t="str">
        <x:f>IF(AND(L10273&lt;=TOTAL_BED_CAP,N10273&lt;=TEMP_WORKER_CAP),"YES","NO")</x:f>
        <x:v>NO</x:v>
      </x:c>
      <x:c r="T10273" s="139" t="n">
        <x:f>IF(S10273="YES",R10273,-1E+99)</x:f>
        <x:v>-1e+99</x:v>
      </x:c>
    </x:row>
    <x:row r="10274">
      <x:c r="A10274" s="139"/>
      <x:c r="B10274" s="139"/>
      <x:c r="C10274" s="139"/>
      <x:c r="D10274" s="139"/>
      <x:c r="E10274" s="139"/>
      <x:c r="F10274" s="139"/>
      <x:c r="G10274" s="139"/>
      <x:c r="H10274" s="139"/>
      <x:c r="I10274" s="266" t="n">
        <x:f>INT((ROW()-ROW($I$46))/((CARROT_CAP+1)*(MESCLUN_CAP+1)))</x:f>
        <x:v>15</x:v>
      </x:c>
      <x:c r="J10274" s="266" t="n">
        <x:f>MOD(INT((ROW()-ROW($I$46))/(MESCLUN_CAP+1)),CARROT_CAP+1)</x:f>
        <x:v>14</x:v>
      </x:c>
      <x:c r="K10274" s="266" t="n">
        <x:f>MOD(ROW()-ROW($I$46),MESCLUN_CAP+1)</x:f>
        <x:v>29</x:v>
      </x:c>
      <x:c r="L10274" s="266" t="n">
        <x:f>SUM(I10274:K10274)</x:f>
        <x:v>58</x:v>
      </x:c>
      <x:c r="M10274" s="267" t="n">
        <x:f>I10274*TOMATO_HOURS*WEEKS*(1+TOMATO_DIM)^I10274+J10274*CARROT_HOURS*WEEKS*(1+CARROT_DIM)^J10274+K10274*MESCLUN_HOURS*WEEKS*(1+MESCLUN_DIM)^K10274</x:f>
        <x:v>8103.702364195995</x:v>
      </x:c>
      <x:c r="N10274" s="267" t="n">
        <x:f>MAX(M10274-FARMER_HOURS,0)/TEMP_HOURS_PER_WORKER</x:f>
        <x:v>5.127571086247219</x:v>
      </x:c>
      <x:c r="O10274" s="268" t="n">
        <x:f>I10274*TOMATO_PRICE+J10274*CARROT_PRICE+K10274*MESCLUN_PRICE</x:f>
        <x:v>239616</x:v>
      </x:c>
      <x:c r="P10274" s="268" t="n">
        <x:f>I10274*TOMATO_FERTILIZER+J10274*CARROT_FERTILIZER+K10274*MESCLUN_FERTILIZER</x:f>
        <x:v>44880</x:v>
      </x:c>
      <x:c r="Q10274" s="268" t="n">
        <x:f>MIN(M10274,FARMER_HOURS)*FARMER_RATE+MAX(M10274-FARMER_HOURS,0)*TEMP_RATE</x:f>
        <x:v>153189.27715618047</x:v>
      </x:c>
      <x:c r="R10274" s="268" t="n">
        <x:f>O10274-P10274-Q10274-FIXED_COST</x:f>
        <x:v>21546.72284381953</x:v>
      </x:c>
      <x:c r="S10274" s="139" t="str">
        <x:f>IF(AND(L10274&lt;=TOTAL_BED_CAP,N10274&lt;=TEMP_WORKER_CAP),"YES","NO")</x:f>
        <x:v>NO</x:v>
      </x:c>
      <x:c r="T10274" s="139" t="n">
        <x:f>IF(S10274="YES",R10274,-1E+99)</x:f>
        <x:v>-1e+99</x:v>
      </x:c>
    </x:row>
    <x:row r="10275">
      <x:c r="A10275" s="139"/>
      <x:c r="B10275" s="139"/>
      <x:c r="C10275" s="139"/>
      <x:c r="D10275" s="139"/>
      <x:c r="E10275" s="139"/>
      <x:c r="F10275" s="139"/>
      <x:c r="G10275" s="139"/>
      <x:c r="H10275" s="139"/>
      <x:c r="I10275" s="266" t="n">
        <x:f>INT((ROW()-ROW($I$46))/((CARROT_CAP+1)*(MESCLUN_CAP+1)))</x:f>
        <x:v>15</x:v>
      </x:c>
      <x:c r="J10275" s="266" t="n">
        <x:f>MOD(INT((ROW()-ROW($I$46))/(MESCLUN_CAP+1)),CARROT_CAP+1)</x:f>
        <x:v>14</x:v>
      </x:c>
      <x:c r="K10275" s="266" t="n">
        <x:f>MOD(ROW()-ROW($I$46),MESCLUN_CAP+1)</x:f>
        <x:v>30</x:v>
      </x:c>
      <x:c r="L10275" s="266" t="n">
        <x:f>SUM(I10275:K10275)</x:f>
        <x:v>59</x:v>
      </x:c>
      <x:c r="M10275" s="267" t="n">
        <x:f>I10275*TOMATO_HOURS*WEEKS*(1+TOMATO_DIM)^I10275+J10275*CARROT_HOURS*WEEKS*(1+CARROT_DIM)^J10275+K10275*MESCLUN_HOURS*WEEKS*(1+MESCLUN_DIM)^K10275</x:f>
        <x:v>8192.412069529764</x:v>
      </x:c>
      <x:c r="N10275" s="267" t="n">
        <x:f>MAX(M10275-FARMER_HOURS,0)/TEMP_HOURS_PER_WORKER</x:f>
        <x:v>5.189175048284558</x:v>
      </x:c>
      <x:c r="O10275" s="268" t="n">
        <x:f>I10275*TOMATO_PRICE+J10275*CARROT_PRICE+K10275*MESCLUN_PRICE</x:f>
        <x:v>242316</x:v>
      </x:c>
      <x:c r="P10275" s="268" t="n">
        <x:f>I10275*TOMATO_FERTILIZER+J10275*CARROT_FERTILIZER+K10275*MESCLUN_FERTILIZER</x:f>
        <x:v>45760</x:v>
      </x:c>
      <x:c r="Q10275" s="268" t="n">
        <x:f>MIN(M10275,FARMER_HOURS)*FARMER_RATE+MAX(M10275-FARMER_HOURS,0)*TEMP_RATE</x:f>
        <x:v>154729.37620711396</x:v>
      </x:c>
      <x:c r="R10275" s="268" t="n">
        <x:f>O10275-P10275-Q10275-FIXED_COST</x:f>
        <x:v>21826.623792886036</x:v>
      </x:c>
      <x:c r="S10275" s="139" t="str">
        <x:f>IF(AND(L10275&lt;=TOTAL_BED_CAP,N10275&lt;=TEMP_WORKER_CAP),"YES","NO")</x:f>
        <x:v>NO</x:v>
      </x:c>
      <x:c r="T10275" s="139" t="n">
        <x:f>IF(S10275="YES",R10275,-1E+99)</x:f>
        <x:v>-1e+99</x:v>
      </x:c>
    </x:row>
    <x:row r="10276">
      <x:c r="A10276" s="139"/>
      <x:c r="B10276" s="139"/>
      <x:c r="C10276" s="139"/>
      <x:c r="D10276" s="139"/>
      <x:c r="E10276" s="139"/>
      <x:c r="F10276" s="139"/>
      <x:c r="G10276" s="139"/>
      <x:c r="H10276" s="139"/>
      <x:c r="I10276" s="266" t="n">
        <x:f>INT((ROW()-ROW($I$46))/((CARROT_CAP+1)*(MESCLUN_CAP+1)))</x:f>
        <x:v>15</x:v>
      </x:c>
      <x:c r="J10276" s="266" t="n">
        <x:f>MOD(INT((ROW()-ROW($I$46))/(MESCLUN_CAP+1)),CARROT_CAP+1)</x:f>
        <x:v>15</x:v>
      </x:c>
      <x:c r="K10276" s="266" t="n">
        <x:f>MOD(ROW()-ROW($I$46),MESCLUN_CAP+1)</x:f>
        <x:v>0</x:v>
      </x:c>
      <x:c r="L10276" s="266" t="n">
        <x:f>SUM(I10276:K10276)</x:f>
        <x:v>30</x:v>
      </x:c>
      <x:c r="M10276" s="267" t="n">
        <x:f>I10276*TOMATO_HOURS*WEEKS*(1+TOMATO_DIM)^I10276+J10276*CARROT_HOURS*WEEKS*(1+CARROT_DIM)^J10276+K10276*MESCLUN_HOURS*WEEKS*(1+MESCLUN_DIM)^K10276</x:f>
        <x:v>6291.0192036352855</x:v>
      </x:c>
      <x:c r="N10276" s="267" t="n">
        <x:f>MAX(M10276-FARMER_HOURS,0)/TEMP_HOURS_PER_WORKER</x:f>
        <x:v>3.868763335857837</x:v>
      </x:c>
      <x:c r="O10276" s="268" t="n">
        <x:f>I10276*TOMATO_PRICE+J10276*CARROT_PRICE+K10276*MESCLUN_PRICE</x:f>
        <x:v>163410</x:v>
      </x:c>
      <x:c r="P10276" s="268" t="n">
        <x:f>I10276*TOMATO_FERTILIZER+J10276*CARROT_FERTILIZER+K10276*MESCLUN_FERTILIZER</x:f>
        <x:v>19800</x:v>
      </x:c>
      <x:c r="Q10276" s="268" t="n">
        <x:f>MIN(M10276,FARMER_HOURS)*FARMER_RATE+MAX(M10276-FARMER_HOURS,0)*TEMP_RATE</x:f>
        <x:v>121719.08339644593</x:v>
      </x:c>
      <x:c r="R10276" s="268" t="n">
        <x:f>O10276-P10276-Q10276-FIXED_COST</x:f>
        <x:v>1890.9166035540693</x:v>
      </x:c>
      <x:c r="S10276" s="139" t="str">
        <x:f>IF(AND(L10276&lt;=TOTAL_BED_CAP,N10276&lt;=TEMP_WORKER_CAP),"YES","NO")</x:f>
        <x:v>YES</x:v>
      </x:c>
      <x:c r="T10276" s="139" t="n">
        <x:f>IF(S10276="YES",R10276,-1E+99)</x:f>
        <x:v>1890.9166035540693</x:v>
      </x:c>
    </x:row>
    <x:row r="10277">
      <x:c r="A10277" s="139"/>
      <x:c r="B10277" s="139"/>
      <x:c r="C10277" s="139"/>
      <x:c r="D10277" s="139"/>
      <x:c r="E10277" s="139"/>
      <x:c r="F10277" s="139"/>
      <x:c r="G10277" s="139"/>
      <x:c r="H10277" s="139"/>
      <x:c r="I10277" s="266" t="n">
        <x:f>INT((ROW()-ROW($I$46))/((CARROT_CAP+1)*(MESCLUN_CAP+1)))</x:f>
        <x:v>15</x:v>
      </x:c>
      <x:c r="J10277" s="266" t="n">
        <x:f>MOD(INT((ROW()-ROW($I$46))/(MESCLUN_CAP+1)),CARROT_CAP+1)</x:f>
        <x:v>15</x:v>
      </x:c>
      <x:c r="K10277" s="266" t="n">
        <x:f>MOD(ROW()-ROW($I$46),MESCLUN_CAP+1)</x:f>
        <x:v>1</x:v>
      </x:c>
      <x:c r="L10277" s="266" t="n">
        <x:f>SUM(I10277:K10277)</x:f>
        <x:v>31</x:v>
      </x:c>
      <x:c r="M10277" s="267" t="n">
        <x:f>I10277*TOMATO_HOURS*WEEKS*(1+TOMATO_DIM)^I10277+J10277*CARROT_HOURS*WEEKS*(1+CARROT_DIM)^J10277+K10277*MESCLUN_HOURS*WEEKS*(1+MESCLUN_DIM)^K10277</x:f>
        <x:v>6336.5817036352855</x:v>
      </x:c>
      <x:c r="N10277" s="267" t="n">
        <x:f>MAX(M10277-FARMER_HOURS,0)/TEMP_HOURS_PER_WORKER</x:f>
        <x:v>3.900403960857837</x:v>
      </x:c>
      <x:c r="O10277" s="268" t="n">
        <x:f>I10277*TOMATO_PRICE+J10277*CARROT_PRICE+K10277*MESCLUN_PRICE</x:f>
        <x:v>166110</x:v>
      </x:c>
      <x:c r="P10277" s="268" t="n">
        <x:f>I10277*TOMATO_FERTILIZER+J10277*CARROT_FERTILIZER+K10277*MESCLUN_FERTILIZER</x:f>
        <x:v>20680</x:v>
      </x:c>
      <x:c r="Q10277" s="268" t="n">
        <x:f>MIN(M10277,FARMER_HOURS)*FARMER_RATE+MAX(M10277-FARMER_HOURS,0)*TEMP_RATE</x:f>
        <x:v>122510.09902144593</x:v>
      </x:c>
      <x:c r="R10277" s="268" t="n">
        <x:f>O10277-P10277-Q10277-FIXED_COST</x:f>
        <x:v>2919.9009785540693</x:v>
      </x:c>
      <x:c r="S10277" s="139" t="str">
        <x:f>IF(AND(L10277&lt;=TOTAL_BED_CAP,N10277&lt;=TEMP_WORKER_CAP),"YES","NO")</x:f>
        <x:v>YES</x:v>
      </x:c>
      <x:c r="T10277" s="139" t="n">
        <x:f>IF(S10277="YES",R10277,-1E+99)</x:f>
        <x:v>2919.9009785540693</x:v>
      </x:c>
    </x:row>
    <x:row r="10278">
      <x:c r="A10278" s="139"/>
      <x:c r="B10278" s="139"/>
      <x:c r="C10278" s="139"/>
      <x:c r="D10278" s="139"/>
      <x:c r="E10278" s="139"/>
      <x:c r="F10278" s="139"/>
      <x:c r="G10278" s="139"/>
      <x:c r="H10278" s="139"/>
      <x:c r="I10278" s="266" t="n">
        <x:f>INT((ROW()-ROW($I$46))/((CARROT_CAP+1)*(MESCLUN_CAP+1)))</x:f>
        <x:v>15</x:v>
      </x:c>
      <x:c r="J10278" s="266" t="n">
        <x:f>MOD(INT((ROW()-ROW($I$46))/(MESCLUN_CAP+1)),CARROT_CAP+1)</x:f>
        <x:v>15</x:v>
      </x:c>
      <x:c r="K10278" s="266" t="n">
        <x:f>MOD(ROW()-ROW($I$46),MESCLUN_CAP+1)</x:f>
        <x:v>2</x:v>
      </x:c>
      <x:c r="L10278" s="266" t="n">
        <x:f>SUM(I10278:K10278)</x:f>
        <x:v>32</x:v>
      </x:c>
      <x:c r="M10278" s="267" t="n">
        <x:f>I10278*TOMATO_HOURS*WEEKS*(1+TOMATO_DIM)^I10278+J10278*CARROT_HOURS*WEEKS*(1+CARROT_DIM)^J10278+K10278*MESCLUN_HOURS*WEEKS*(1+MESCLUN_DIM)^K10278</x:f>
        <x:v>6383.283266135286</x:v>
      </x:c>
      <x:c r="N10278" s="267" t="n">
        <x:f>MAX(M10278-FARMER_HOURS,0)/TEMP_HOURS_PER_WORKER</x:f>
        <x:v>3.9328356014828376</x:v>
      </x:c>
      <x:c r="O10278" s="268" t="n">
        <x:f>I10278*TOMATO_PRICE+J10278*CARROT_PRICE+K10278*MESCLUN_PRICE</x:f>
        <x:v>168810</x:v>
      </x:c>
      <x:c r="P10278" s="268" t="n">
        <x:f>I10278*TOMATO_FERTILIZER+J10278*CARROT_FERTILIZER+K10278*MESCLUN_FERTILIZER</x:f>
        <x:v>21560</x:v>
      </x:c>
      <x:c r="Q10278" s="268" t="n">
        <x:f>MIN(M10278,FARMER_HOURS)*FARMER_RATE+MAX(M10278-FARMER_HOURS,0)*TEMP_RATE</x:f>
        <x:v>123320.89003707093</x:v>
      </x:c>
      <x:c r="R10278" s="268" t="n">
        <x:f>O10278-P10278-Q10278-FIXED_COST</x:f>
        <x:v>3929.1099629290693</x:v>
      </x:c>
      <x:c r="S10278" s="139" t="str">
        <x:f>IF(AND(L10278&lt;=TOTAL_BED_CAP,N10278&lt;=TEMP_WORKER_CAP),"YES","NO")</x:f>
        <x:v>YES</x:v>
      </x:c>
      <x:c r="T10278" s="139" t="n">
        <x:f>IF(S10278="YES",R10278,-1E+99)</x:f>
        <x:v>3929.1099629290693</x:v>
      </x:c>
    </x:row>
    <x:row r="10279">
      <x:c r="A10279" s="139"/>
      <x:c r="B10279" s="139"/>
      <x:c r="C10279" s="139"/>
      <x:c r="D10279" s="139"/>
      <x:c r="E10279" s="139"/>
      <x:c r="F10279" s="139"/>
      <x:c r="G10279" s="139"/>
      <x:c r="H10279" s="139"/>
      <x:c r="I10279" s="266" t="n">
        <x:f>INT((ROW()-ROW($I$46))/((CARROT_CAP+1)*(MESCLUN_CAP+1)))</x:f>
        <x:v>15</x:v>
      </x:c>
      <x:c r="J10279" s="266" t="n">
        <x:f>MOD(INT((ROW()-ROW($I$46))/(MESCLUN_CAP+1)),CARROT_CAP+1)</x:f>
        <x:v>15</x:v>
      </x:c>
      <x:c r="K10279" s="266" t="n">
        <x:f>MOD(ROW()-ROW($I$46),MESCLUN_CAP+1)</x:f>
        <x:v>3</x:v>
      </x:c>
      <x:c r="L10279" s="266" t="n">
        <x:f>SUM(I10279:K10279)</x:f>
        <x:v>33</x:v>
      </x:c>
      <x:c r="M10279" s="267" t="n">
        <x:f>I10279*TOMATO_HOURS*WEEKS*(1+TOMATO_DIM)^I10279+J10279*CARROT_HOURS*WEEKS*(1+CARROT_DIM)^J10279+K10279*MESCLUN_HOURS*WEEKS*(1+MESCLUN_DIM)^K10279</x:f>
        <x:v>6431.145248557161</x:v>
      </x:c>
      <x:c r="N10279" s="267" t="n">
        <x:f>MAX(M10279-FARMER_HOURS,0)/TEMP_HOURS_PER_WORKER</x:f>
        <x:v>3.966073089275806</x:v>
      </x:c>
      <x:c r="O10279" s="268" t="n">
        <x:f>I10279*TOMATO_PRICE+J10279*CARROT_PRICE+K10279*MESCLUN_PRICE</x:f>
        <x:v>171510</x:v>
      </x:c>
      <x:c r="P10279" s="268" t="n">
        <x:f>I10279*TOMATO_FERTILIZER+J10279*CARROT_FERTILIZER+K10279*MESCLUN_FERTILIZER</x:f>
        <x:v>22440</x:v>
      </x:c>
      <x:c r="Q10279" s="268" t="n">
        <x:f>MIN(M10279,FARMER_HOURS)*FARMER_RATE+MAX(M10279-FARMER_HOURS,0)*TEMP_RATE</x:f>
        <x:v>124151.82723189515</x:v>
      </x:c>
      <x:c r="R10279" s="268" t="n">
        <x:f>O10279-P10279-Q10279-FIXED_COST</x:f>
        <x:v>4918.172768104851</x:v>
      </x:c>
      <x:c r="S10279" s="139" t="str">
        <x:f>IF(AND(L10279&lt;=TOTAL_BED_CAP,N10279&lt;=TEMP_WORKER_CAP),"YES","NO")</x:f>
        <x:v>YES</x:v>
      </x:c>
      <x:c r="T10279" s="139" t="n">
        <x:f>IF(S10279="YES",R10279,-1E+99)</x:f>
        <x:v>4918.172768104851</x:v>
      </x:c>
    </x:row>
    <x:row r="10280">
      <x:c r="A10280" s="139"/>
      <x:c r="B10280" s="139"/>
      <x:c r="C10280" s="139"/>
      <x:c r="D10280" s="139"/>
      <x:c r="E10280" s="139"/>
      <x:c r="F10280" s="139"/>
      <x:c r="G10280" s="139"/>
      <x:c r="H10280" s="139"/>
      <x:c r="I10280" s="266" t="n">
        <x:f>INT((ROW()-ROW($I$46))/((CARROT_CAP+1)*(MESCLUN_CAP+1)))</x:f>
        <x:v>15</x:v>
      </x:c>
      <x:c r="J10280" s="266" t="n">
        <x:f>MOD(INT((ROW()-ROW($I$46))/(MESCLUN_CAP+1)),CARROT_CAP+1)</x:f>
        <x:v>15</x:v>
      </x:c>
      <x:c r="K10280" s="266" t="n">
        <x:f>MOD(ROW()-ROW($I$46),MESCLUN_CAP+1)</x:f>
        <x:v>4</x:v>
      </x:c>
      <x:c r="L10280" s="266" t="n">
        <x:f>SUM(I10280:K10280)</x:f>
        <x:v>34</x:v>
      </x:c>
      <x:c r="M10280" s="267" t="n">
        <x:f>I10280*TOMATO_HOURS*WEEKS*(1+TOMATO_DIM)^I10280+J10280*CARROT_HOURS*WEEKS*(1+CARROT_DIM)^J10280+K10280*MESCLUN_HOURS*WEEKS*(1+MESCLUN_DIM)^K10280</x:f>
        <x:v>6480.189364279817</x:v>
      </x:c>
      <x:c r="N10280" s="267" t="n">
        <x:f>MAX(M10280-FARMER_HOURS,0)/TEMP_HOURS_PER_WORKER</x:f>
        <x:v>4.000131502972095</x:v>
      </x:c>
      <x:c r="O10280" s="268" t="n">
        <x:f>I10280*TOMATO_PRICE+J10280*CARROT_PRICE+K10280*MESCLUN_PRICE</x:f>
        <x:v>174210</x:v>
      </x:c>
      <x:c r="P10280" s="268" t="n">
        <x:f>I10280*TOMATO_FERTILIZER+J10280*CARROT_FERTILIZER+K10280*MESCLUN_FERTILIZER</x:f>
        <x:v>23320</x:v>
      </x:c>
      <x:c r="Q10280" s="268" t="n">
        <x:f>MIN(M10280,FARMER_HOURS)*FARMER_RATE+MAX(M10280-FARMER_HOURS,0)*TEMP_RATE</x:f>
        <x:v>125003.28757430238</x:v>
      </x:c>
      <x:c r="R10280" s="268" t="n">
        <x:f>O10280-P10280-Q10280-FIXED_COST</x:f>
        <x:v>5886.712425697624</x:v>
      </x:c>
      <x:c r="S10280" s="139" t="str">
        <x:f>IF(AND(L10280&lt;=TOTAL_BED_CAP,N10280&lt;=TEMP_WORKER_CAP),"YES","NO")</x:f>
        <x:v>NO</x:v>
      </x:c>
      <x:c r="T10280" s="139" t="n">
        <x:f>IF(S10280="YES",R10280,-1E+99)</x:f>
        <x:v>-1e+99</x:v>
      </x:c>
    </x:row>
    <x:row r="10281">
      <x:c r="A10281" s="139"/>
      <x:c r="B10281" s="139"/>
      <x:c r="C10281" s="139"/>
      <x:c r="D10281" s="139"/>
      <x:c r="E10281" s="139"/>
      <x:c r="F10281" s="139"/>
      <x:c r="G10281" s="139"/>
      <x:c r="H10281" s="139"/>
      <x:c r="I10281" s="266" t="n">
        <x:f>INT((ROW()-ROW($I$46))/((CARROT_CAP+1)*(MESCLUN_CAP+1)))</x:f>
        <x:v>15</x:v>
      </x:c>
      <x:c r="J10281" s="266" t="n">
        <x:f>MOD(INT((ROW()-ROW($I$46))/(MESCLUN_CAP+1)),CARROT_CAP+1)</x:f>
        <x:v>15</x:v>
      </x:c>
      <x:c r="K10281" s="266" t="n">
        <x:f>MOD(ROW()-ROW($I$46),MESCLUN_CAP+1)</x:f>
        <x:v>5</x:v>
      </x:c>
      <x:c r="L10281" s="266" t="n">
        <x:f>SUM(I10281:K10281)</x:f>
        <x:v>35</x:v>
      </x:c>
      <x:c r="M10281" s="267" t="n">
        <x:f>I10281*TOMATO_HOURS*WEEKS*(1+TOMATO_DIM)^I10281+J10281*CARROT_HOURS*WEEKS*(1+CARROT_DIM)^J10281+K10281*MESCLUN_HOURS*WEEKS*(1+MESCLUN_DIM)^K10281</x:f>
        <x:v>6530.43768820102</x:v>
      </x:c>
      <x:c r="N10281" s="267" t="n">
        <x:f>MAX(M10281-FARMER_HOURS,0)/TEMP_HOURS_PER_WORKER</x:f>
        <x:v>4.035026172361819</x:v>
      </x:c>
      <x:c r="O10281" s="268" t="n">
        <x:f>I10281*TOMATO_PRICE+J10281*CARROT_PRICE+K10281*MESCLUN_PRICE</x:f>
        <x:v>176910</x:v>
      </x:c>
      <x:c r="P10281" s="268" t="n">
        <x:f>I10281*TOMATO_FERTILIZER+J10281*CARROT_FERTILIZER+K10281*MESCLUN_FERTILIZER</x:f>
        <x:v>24200</x:v>
      </x:c>
      <x:c r="Q10281" s="268" t="n">
        <x:f>MIN(M10281,FARMER_HOURS)*FARMER_RATE+MAX(M10281-FARMER_HOURS,0)*TEMP_RATE</x:f>
        <x:v>125875.65430904548</x:v>
      </x:c>
      <x:c r="R10281" s="268" t="n">
        <x:f>O10281-P10281-Q10281-FIXED_COST</x:f>
        <x:v>6834.34569095452</x:v>
      </x:c>
      <x:c r="S10281" s="139" t="str">
        <x:f>IF(AND(L10281&lt;=TOTAL_BED_CAP,N10281&lt;=TEMP_WORKER_CAP),"YES","NO")</x:f>
        <x:v>NO</x:v>
      </x:c>
      <x:c r="T10281" s="139" t="n">
        <x:f>IF(S10281="YES",R10281,-1E+99)</x:f>
        <x:v>-1e+99</x:v>
      </x:c>
    </x:row>
    <x:row r="10282">
      <x:c r="A10282" s="139"/>
      <x:c r="B10282" s="139"/>
      <x:c r="C10282" s="139"/>
      <x:c r="D10282" s="139"/>
      <x:c r="E10282" s="139"/>
      <x:c r="F10282" s="139"/>
      <x:c r="G10282" s="139"/>
      <x:c r="H10282" s="139"/>
      <x:c r="I10282" s="266" t="n">
        <x:f>INT((ROW()-ROW($I$46))/((CARROT_CAP+1)*(MESCLUN_CAP+1)))</x:f>
        <x:v>15</x:v>
      </x:c>
      <x:c r="J10282" s="266" t="n">
        <x:f>MOD(INT((ROW()-ROW($I$46))/(MESCLUN_CAP+1)),CARROT_CAP+1)</x:f>
        <x:v>15</x:v>
      </x:c>
      <x:c r="K10282" s="266" t="n">
        <x:f>MOD(ROW()-ROW($I$46),MESCLUN_CAP+1)</x:f>
        <x:v>6</x:v>
      </x:c>
      <x:c r="L10282" s="266" t="n">
        <x:f>SUM(I10282:K10282)</x:f>
        <x:v>36</x:v>
      </x:c>
      <x:c r="M10282" s="267" t="n">
        <x:f>I10282*TOMATO_HOURS*WEEKS*(1+TOMATO_DIM)^I10282+J10282*CARROT_HOURS*WEEKS*(1+CARROT_DIM)^J10282+K10282*MESCLUN_HOURS*WEEKS*(1+MESCLUN_DIM)^K10282</x:f>
        <x:v>6581.912662382653</x:v>
      </x:c>
      <x:c r="N10282" s="267" t="n">
        <x:f>MAX(M10282-FARMER_HOURS,0)/TEMP_HOURS_PER_WORKER</x:f>
        <x:v>4.070772682210176</x:v>
      </x:c>
      <x:c r="O10282" s="268" t="n">
        <x:f>I10282*TOMATO_PRICE+J10282*CARROT_PRICE+K10282*MESCLUN_PRICE</x:f>
        <x:v>179610</x:v>
      </x:c>
      <x:c r="P10282" s="268" t="n">
        <x:f>I10282*TOMATO_FERTILIZER+J10282*CARROT_FERTILIZER+K10282*MESCLUN_FERTILIZER</x:f>
        <x:v>25080</x:v>
      </x:c>
      <x:c r="Q10282" s="268" t="n">
        <x:f>MIN(M10282,FARMER_HOURS)*FARMER_RATE+MAX(M10282-FARMER_HOURS,0)*TEMP_RATE</x:f>
        <x:v>126769.31705525439</x:v>
      </x:c>
      <x:c r="R10282" s="268" t="n">
        <x:f>O10282-P10282-Q10282-FIXED_COST</x:f>
        <x:v>7760.682944745611</x:v>
      </x:c>
      <x:c r="S10282" s="139" t="str">
        <x:f>IF(AND(L10282&lt;=TOTAL_BED_CAP,N10282&lt;=TEMP_WORKER_CAP),"YES","NO")</x:f>
        <x:v>NO</x:v>
      </x:c>
      <x:c r="T10282" s="139" t="n">
        <x:f>IF(S10282="YES",R10282,-1E+99)</x:f>
        <x:v>-1e+99</x:v>
      </x:c>
    </x:row>
    <x:row r="10283">
      <x:c r="A10283" s="139"/>
      <x:c r="B10283" s="139"/>
      <x:c r="C10283" s="139"/>
      <x:c r="D10283" s="139"/>
      <x:c r="E10283" s="139"/>
      <x:c r="F10283" s="139"/>
      <x:c r="G10283" s="139"/>
      <x:c r="H10283" s="139"/>
      <x:c r="I10283" s="266" t="n">
        <x:f>INT((ROW()-ROW($I$46))/((CARROT_CAP+1)*(MESCLUN_CAP+1)))</x:f>
        <x:v>15</x:v>
      </x:c>
      <x:c r="J10283" s="266" t="n">
        <x:f>MOD(INT((ROW()-ROW($I$46))/(MESCLUN_CAP+1)),CARROT_CAP+1)</x:f>
        <x:v>15</x:v>
      </x:c>
      <x:c r="K10283" s="266" t="n">
        <x:f>MOD(ROW()-ROW($I$46),MESCLUN_CAP+1)</x:f>
        <x:v>7</x:v>
      </x:c>
      <x:c r="L10283" s="266" t="n">
        <x:f>SUM(I10283:K10283)</x:f>
        <x:v>37</x:v>
      </x:c>
      <x:c r="M10283" s="267" t="n">
        <x:f>I10283*TOMATO_HOURS*WEEKS*(1+TOMATO_DIM)^I10283+J10283*CARROT_HOURS*WEEKS*(1+CARROT_DIM)^J10283+K10283*MESCLUN_HOURS*WEEKS*(1+MESCLUN_DIM)^K10283</x:f>
        <x:v>6634.637101780614</x:v>
      </x:c>
      <x:c r="N10283" s="267" t="n">
        <x:f>MAX(M10283-FARMER_HOURS,0)/TEMP_HOURS_PER_WORKER</x:f>
        <x:v>4.1073868762365375</x:v>
      </x:c>
      <x:c r="O10283" s="268" t="n">
        <x:f>I10283*TOMATO_PRICE+J10283*CARROT_PRICE+K10283*MESCLUN_PRICE</x:f>
        <x:v>182310</x:v>
      </x:c>
      <x:c r="P10283" s="268" t="n">
        <x:f>I10283*TOMATO_FERTILIZER+J10283*CARROT_FERTILIZER+K10283*MESCLUN_FERTILIZER</x:f>
        <x:v>25960</x:v>
      </x:c>
      <x:c r="Q10283" s="268" t="n">
        <x:f>MIN(M10283,FARMER_HOURS)*FARMER_RATE+MAX(M10283-FARMER_HOURS,0)*TEMP_RATE</x:f>
        <x:v>127684.67190591343</x:v>
      </x:c>
      <x:c r="R10283" s="268" t="n">
        <x:f>O10283-P10283-Q10283-FIXED_COST</x:f>
        <x:v>8665.328094086566</x:v>
      </x:c>
      <x:c r="S10283" s="139" t="str">
        <x:f>IF(AND(L10283&lt;=TOTAL_BED_CAP,N10283&lt;=TEMP_WORKER_CAP),"YES","NO")</x:f>
        <x:v>NO</x:v>
      </x:c>
      <x:c r="T10283" s="139" t="n">
        <x:f>IF(S10283="YES",R10283,-1E+99)</x:f>
        <x:v>-1e+99</x:v>
      </x:c>
    </x:row>
    <x:row r="10284">
      <x:c r="A10284" s="139"/>
      <x:c r="B10284" s="139"/>
      <x:c r="C10284" s="139"/>
      <x:c r="D10284" s="139"/>
      <x:c r="E10284" s="139"/>
      <x:c r="F10284" s="139"/>
      <x:c r="G10284" s="139"/>
      <x:c r="H10284" s="139"/>
      <x:c r="I10284" s="266" t="n">
        <x:f>INT((ROW()-ROW($I$46))/((CARROT_CAP+1)*(MESCLUN_CAP+1)))</x:f>
        <x:v>15</x:v>
      </x:c>
      <x:c r="J10284" s="266" t="n">
        <x:f>MOD(INT((ROW()-ROW($I$46))/(MESCLUN_CAP+1)),CARROT_CAP+1)</x:f>
        <x:v>15</x:v>
      </x:c>
      <x:c r="K10284" s="266" t="n">
        <x:f>MOD(ROW()-ROW($I$46),MESCLUN_CAP+1)</x:f>
        <x:v>8</x:v>
      </x:c>
      <x:c r="L10284" s="266" t="n">
        <x:f>SUM(I10284:K10284)</x:f>
        <x:v>38</x:v>
      </x:c>
      <x:c r="M10284" s="267" t="n">
        <x:f>I10284*TOMATO_HOURS*WEEKS*(1+TOMATO_DIM)^I10284+J10284*CARROT_HOURS*WEEKS*(1+CARROT_DIM)^J10284+K10284*MESCLUN_HOURS*WEEKS*(1+MESCLUN_DIM)^K10284</x:f>
        <x:v>6688.634200060594</x:v>
      </x:c>
      <x:c r="N10284" s="267" t="n">
        <x:f>MAX(M10284-FARMER_HOURS,0)/TEMP_HOURS_PER_WORKER</x:f>
        <x:v>4.14488486115319</x:v>
      </x:c>
      <x:c r="O10284" s="268" t="n">
        <x:f>I10284*TOMATO_PRICE+J10284*CARROT_PRICE+K10284*MESCLUN_PRICE</x:f>
        <x:v>185010</x:v>
      </x:c>
      <x:c r="P10284" s="268" t="n">
        <x:f>I10284*TOMATO_FERTILIZER+J10284*CARROT_FERTILIZER+K10284*MESCLUN_FERTILIZER</x:f>
        <x:v>26840</x:v>
      </x:c>
      <x:c r="Q10284" s="268" t="n">
        <x:f>MIN(M10284,FARMER_HOURS)*FARMER_RATE+MAX(M10284-FARMER_HOURS,0)*TEMP_RATE</x:f>
        <x:v>128622.12152882975</x:v>
      </x:c>
      <x:c r="R10284" s="268" t="n">
        <x:f>O10284-P10284-Q10284-FIXED_COST</x:f>
        <x:v>9547.878471170246</x:v>
      </x:c>
      <x:c r="S10284" s="139" t="str">
        <x:f>IF(AND(L10284&lt;=TOTAL_BED_CAP,N10284&lt;=TEMP_WORKER_CAP),"YES","NO")</x:f>
        <x:v>NO</x:v>
      </x:c>
      <x:c r="T10284" s="139" t="n">
        <x:f>IF(S10284="YES",R10284,-1E+99)</x:f>
        <x:v>-1e+99</x:v>
      </x:c>
    </x:row>
    <x:row r="10285">
      <x:c r="A10285" s="139"/>
      <x:c r="B10285" s="139"/>
      <x:c r="C10285" s="139"/>
      <x:c r="D10285" s="139"/>
      <x:c r="E10285" s="139"/>
      <x:c r="F10285" s="139"/>
      <x:c r="G10285" s="139"/>
      <x:c r="H10285" s="139"/>
      <x:c r="I10285" s="266" t="n">
        <x:f>INT((ROW()-ROW($I$46))/((CARROT_CAP+1)*(MESCLUN_CAP+1)))</x:f>
        <x:v>15</x:v>
      </x:c>
      <x:c r="J10285" s="266" t="n">
        <x:f>MOD(INT((ROW()-ROW($I$46))/(MESCLUN_CAP+1)),CARROT_CAP+1)</x:f>
        <x:v>15</x:v>
      </x:c>
      <x:c r="K10285" s="266" t="n">
        <x:f>MOD(ROW()-ROW($I$46),MESCLUN_CAP+1)</x:f>
        <x:v>9</x:v>
      </x:c>
      <x:c r="L10285" s="266" t="n">
        <x:f>SUM(I10285:K10285)</x:f>
        <x:v>39</x:v>
      </x:c>
      <x:c r="M10285" s="267" t="n">
        <x:f>I10285*TOMATO_HOURS*WEEKS*(1+TOMATO_DIM)^I10285+J10285*CARROT_HOURS*WEEKS*(1+CARROT_DIM)^J10285+K10285*MESCLUN_HOURS*WEEKS*(1+MESCLUN_DIM)^K10285</x:f>
        <x:v>6743.927535500989</x:v>
      </x:c>
      <x:c r="N10285" s="267" t="n">
        <x:f>MAX(M10285-FARMER_HOURS,0)/TEMP_HOURS_PER_WORKER</x:f>
        <x:v>4.183283010764575</x:v>
      </x:c>
      <x:c r="O10285" s="268" t="n">
        <x:f>I10285*TOMATO_PRICE+J10285*CARROT_PRICE+K10285*MESCLUN_PRICE</x:f>
        <x:v>187710</x:v>
      </x:c>
      <x:c r="P10285" s="268" t="n">
        <x:f>I10285*TOMATO_FERTILIZER+J10285*CARROT_FERTILIZER+K10285*MESCLUN_FERTILIZER</x:f>
        <x:v>27720</x:v>
      </x:c>
      <x:c r="Q10285" s="268" t="n">
        <x:f>MIN(M10285,FARMER_HOURS)*FARMER_RATE+MAX(M10285-FARMER_HOURS,0)*TEMP_RATE</x:f>
        <x:v>129582.07526911439</x:v>
      </x:c>
      <x:c r="R10285" s="268" t="n">
        <x:f>O10285-P10285-Q10285-FIXED_COST</x:f>
        <x:v>10407.924730885614</x:v>
      </x:c>
      <x:c r="S10285" s="139" t="str">
        <x:f>IF(AND(L10285&lt;=TOTAL_BED_CAP,N10285&lt;=TEMP_WORKER_CAP),"YES","NO")</x:f>
        <x:v>NO</x:v>
      </x:c>
      <x:c r="T10285" s="139" t="n">
        <x:f>IF(S10285="YES",R10285,-1E+99)</x:f>
        <x:v>-1e+99</x:v>
      </x:c>
    </x:row>
    <x:row r="10286">
      <x:c r="A10286" s="139"/>
      <x:c r="B10286" s="139"/>
      <x:c r="C10286" s="139"/>
      <x:c r="D10286" s="139"/>
      <x:c r="E10286" s="139"/>
      <x:c r="F10286" s="139"/>
      <x:c r="G10286" s="139"/>
      <x:c r="H10286" s="139"/>
      <x:c r="I10286" s="266" t="n">
        <x:f>INT((ROW()-ROW($I$46))/((CARROT_CAP+1)*(MESCLUN_CAP+1)))</x:f>
        <x:v>15</x:v>
      </x:c>
      <x:c r="J10286" s="266" t="n">
        <x:f>MOD(INT((ROW()-ROW($I$46))/(MESCLUN_CAP+1)),CARROT_CAP+1)</x:f>
        <x:v>15</x:v>
      </x:c>
      <x:c r="K10286" s="266" t="n">
        <x:f>MOD(ROW()-ROW($I$46),MESCLUN_CAP+1)</x:f>
        <x:v>10</x:v>
      </x:c>
      <x:c r="L10286" s="266" t="n">
        <x:f>SUM(I10286:K10286)</x:f>
        <x:v>40</x:v>
      </x:c>
      <x:c r="M10286" s="267" t="n">
        <x:f>I10286*TOMATO_HOURS*WEEKS*(1+TOMATO_DIM)^I10286+J10286*CARROT_HOURS*WEEKS*(1+CARROT_DIM)^J10286+K10286*MESCLUN_HOURS*WEEKS*(1+MESCLUN_DIM)^K10286</x:f>
        <x:v>6800.541076984201</x:v>
      </x:c>
      <x:c r="N10286" s="267" t="n">
        <x:f>MAX(M10286-FARMER_HOURS,0)/TEMP_HOURS_PER_WORKER</x:f>
        <x:v>4.222597970127917</x:v>
      </x:c>
      <x:c r="O10286" s="268" t="n">
        <x:f>I10286*TOMATO_PRICE+J10286*CARROT_PRICE+K10286*MESCLUN_PRICE</x:f>
        <x:v>190410</x:v>
      </x:c>
      <x:c r="P10286" s="268" t="n">
        <x:f>I10286*TOMATO_FERTILIZER+J10286*CARROT_FERTILIZER+K10286*MESCLUN_FERTILIZER</x:f>
        <x:v>28600</x:v>
      </x:c>
      <x:c r="Q10286" s="268" t="n">
        <x:f>MIN(M10286,FARMER_HOURS)*FARMER_RATE+MAX(M10286-FARMER_HOURS,0)*TEMP_RATE</x:f>
        <x:v>130564.94925319793</x:v>
      </x:c>
      <x:c r="R10286" s="268" t="n">
        <x:f>O10286-P10286-Q10286-FIXED_COST</x:f>
        <x:v>11245.050746802066</x:v>
      </x:c>
      <x:c r="S10286" s="139" t="str">
        <x:f>IF(AND(L10286&lt;=TOTAL_BED_CAP,N10286&lt;=TEMP_WORKER_CAP),"YES","NO")</x:f>
        <x:v>NO</x:v>
      </x:c>
      <x:c r="T10286" s="139" t="n">
        <x:f>IF(S10286="YES",R10286,-1E+99)</x:f>
        <x:v>-1e+99</x:v>
      </x:c>
    </x:row>
    <x:row r="10287">
      <x:c r="A10287" s="139"/>
      <x:c r="B10287" s="139"/>
      <x:c r="C10287" s="139"/>
      <x:c r="D10287" s="139"/>
      <x:c r="E10287" s="139"/>
      <x:c r="F10287" s="139"/>
      <x:c r="G10287" s="139"/>
      <x:c r="H10287" s="139"/>
      <x:c r="I10287" s="266" t="n">
        <x:f>INT((ROW()-ROW($I$46))/((CARROT_CAP+1)*(MESCLUN_CAP+1)))</x:f>
        <x:v>15</x:v>
      </x:c>
      <x:c r="J10287" s="266" t="n">
        <x:f>MOD(INT((ROW()-ROW($I$46))/(MESCLUN_CAP+1)),CARROT_CAP+1)</x:f>
        <x:v>15</x:v>
      </x:c>
      <x:c r="K10287" s="266" t="n">
        <x:f>MOD(ROW()-ROW($I$46),MESCLUN_CAP+1)</x:f>
        <x:v>11</x:v>
      </x:c>
      <x:c r="L10287" s="266" t="n">
        <x:f>SUM(I10287:K10287)</x:f>
        <x:v>41</x:v>
      </x:c>
      <x:c r="M10287" s="267" t="n">
        <x:f>I10287*TOMATO_HOURS*WEEKS*(1+TOMATO_DIM)^I10287+J10287*CARROT_HOURS*WEEKS*(1+CARROT_DIM)^J10287+K10287*MESCLUN_HOURS*WEEKS*(1+MESCLUN_DIM)^K10287</x:f>
        <x:v>6858.49919007764</x:v>
      </x:c>
      <x:c r="N10287" s="267" t="n">
        <x:f>MAX(M10287-FARMER_HOURS,0)/TEMP_HOURS_PER_WORKER</x:f>
        <x:v>4.262846659776139</x:v>
      </x:c>
      <x:c r="O10287" s="268" t="n">
        <x:f>I10287*TOMATO_PRICE+J10287*CARROT_PRICE+K10287*MESCLUN_PRICE</x:f>
        <x:v>193110</x:v>
      </x:c>
      <x:c r="P10287" s="268" t="n">
        <x:f>I10287*TOMATO_FERTILIZER+J10287*CARROT_FERTILIZER+K10287*MESCLUN_FERTILIZER</x:f>
        <x:v>29480</x:v>
      </x:c>
      <x:c r="Q10287" s="268" t="n">
        <x:f>MIN(M10287,FARMER_HOURS)*FARMER_RATE+MAX(M10287-FARMER_HOURS,0)*TEMP_RATE</x:f>
        <x:v>131571.16649440347</x:v>
      </x:c>
      <x:c r="R10287" s="268" t="n">
        <x:f>O10287-P10287-Q10287-FIXED_COST</x:f>
        <x:v>12058.833505596529</x:v>
      </x:c>
      <x:c r="S10287" s="139" t="str">
        <x:f>IF(AND(L10287&lt;=TOTAL_BED_CAP,N10287&lt;=TEMP_WORKER_CAP),"YES","NO")</x:f>
        <x:v>NO</x:v>
      </x:c>
      <x:c r="T10287" s="139" t="n">
        <x:f>IF(S10287="YES",R10287,-1E+99)</x:f>
        <x:v>-1e+99</x:v>
      </x:c>
    </x:row>
    <x:row r="10288">
      <x:c r="A10288" s="139"/>
      <x:c r="B10288" s="139"/>
      <x:c r="C10288" s="139"/>
      <x:c r="D10288" s="139"/>
      <x:c r="E10288" s="139"/>
      <x:c r="F10288" s="139"/>
      <x:c r="G10288" s="139"/>
      <x:c r="H10288" s="139"/>
      <x:c r="I10288" s="266" t="n">
        <x:f>INT((ROW()-ROW($I$46))/((CARROT_CAP+1)*(MESCLUN_CAP+1)))</x:f>
        <x:v>15</x:v>
      </x:c>
      <x:c r="J10288" s="266" t="n">
        <x:f>MOD(INT((ROW()-ROW($I$46))/(MESCLUN_CAP+1)),CARROT_CAP+1)</x:f>
        <x:v>15</x:v>
      </x:c>
      <x:c r="K10288" s="266" t="n">
        <x:f>MOD(ROW()-ROW($I$46),MESCLUN_CAP+1)</x:f>
        <x:v>12</x:v>
      </x:c>
      <x:c r="L10288" s="266" t="n">
        <x:f>SUM(I10288:K10288)</x:f>
        <x:v>42</x:v>
      </x:c>
      <x:c r="M10288" s="267" t="n">
        <x:f>I10288*TOMATO_HOURS*WEEKS*(1+TOMATO_DIM)^I10288+J10288*CARROT_HOURS*WEEKS*(1+CARROT_DIM)^J10288+K10288*MESCLUN_HOURS*WEEKS*(1+MESCLUN_DIM)^K10288</x:f>
        <x:v>6917.826643205704</x:v>
      </x:c>
      <x:c r="N10288" s="267" t="n">
        <x:f>MAX(M10288-FARMER_HOURS,0)/TEMP_HOURS_PER_WORKER</x:f>
        <x:v>4.304046280003961</x:v>
      </x:c>
      <x:c r="O10288" s="268" t="n">
        <x:f>I10288*TOMATO_PRICE+J10288*CARROT_PRICE+K10288*MESCLUN_PRICE</x:f>
        <x:v>195810</x:v>
      </x:c>
      <x:c r="P10288" s="268" t="n">
        <x:f>I10288*TOMATO_FERTILIZER+J10288*CARROT_FERTILIZER+K10288*MESCLUN_FERTILIZER</x:f>
        <x:v>30360</x:v>
      </x:c>
      <x:c r="Q10288" s="268" t="n">
        <x:f>MIN(M10288,FARMER_HOURS)*FARMER_RATE+MAX(M10288-FARMER_HOURS,0)*TEMP_RATE</x:f>
        <x:v>132601.15700009902</x:v>
      </x:c>
      <x:c r="R10288" s="268" t="n">
        <x:f>O10288-P10288-Q10288-FIXED_COST</x:f>
        <x:v>12848.842999900982</x:v>
      </x:c>
      <x:c r="S10288" s="139" t="str">
        <x:f>IF(AND(L10288&lt;=TOTAL_BED_CAP,N10288&lt;=TEMP_WORKER_CAP),"YES","NO")</x:f>
        <x:v>NO</x:v>
      </x:c>
      <x:c r="T10288" s="139" t="n">
        <x:f>IF(S10288="YES",R10288,-1E+99)</x:f>
        <x:v>-1e+99</x:v>
      </x:c>
    </x:row>
    <x:row r="10289">
      <x:c r="A10289" s="139"/>
      <x:c r="B10289" s="139"/>
      <x:c r="C10289" s="139"/>
      <x:c r="D10289" s="139"/>
      <x:c r="E10289" s="139"/>
      <x:c r="F10289" s="139"/>
      <x:c r="G10289" s="139"/>
      <x:c r="H10289" s="139"/>
      <x:c r="I10289" s="266" t="n">
        <x:f>INT((ROW()-ROW($I$46))/((CARROT_CAP+1)*(MESCLUN_CAP+1)))</x:f>
        <x:v>15</x:v>
      </x:c>
      <x:c r="J10289" s="266" t="n">
        <x:f>MOD(INT((ROW()-ROW($I$46))/(MESCLUN_CAP+1)),CARROT_CAP+1)</x:f>
        <x:v>15</x:v>
      </x:c>
      <x:c r="K10289" s="266" t="n">
        <x:f>MOD(ROW()-ROW($I$46),MESCLUN_CAP+1)</x:f>
        <x:v>13</x:v>
      </x:c>
      <x:c r="L10289" s="266" t="n">
        <x:f>SUM(I10289:K10289)</x:f>
        <x:v>43</x:v>
      </x:c>
      <x:c r="M10289" s="267" t="n">
        <x:f>I10289*TOMATO_HOURS*WEEKS*(1+TOMATO_DIM)^I10289+J10289*CARROT_HOURS*WEEKS*(1+CARROT_DIM)^J10289+K10289*MESCLUN_HOURS*WEEKS*(1+MESCLUN_DIM)^K10289</x:f>
        <x:v>6978.5486139140885</x:v>
      </x:c>
      <x:c r="N10289" s="267" t="n">
        <x:f>MAX(M10289-FARMER_HOURS,0)/TEMP_HOURS_PER_WORKER</x:f>
        <x:v>4.346214315218117</x:v>
      </x:c>
      <x:c r="O10289" s="268" t="n">
        <x:f>I10289*TOMATO_PRICE+J10289*CARROT_PRICE+K10289*MESCLUN_PRICE</x:f>
        <x:v>198510</x:v>
      </x:c>
      <x:c r="P10289" s="268" t="n">
        <x:f>I10289*TOMATO_FERTILIZER+J10289*CARROT_FERTILIZER+K10289*MESCLUN_FERTILIZER</x:f>
        <x:v>31240</x:v>
      </x:c>
      <x:c r="Q10289" s="268" t="n">
        <x:f>MIN(M10289,FARMER_HOURS)*FARMER_RATE+MAX(M10289-FARMER_HOURS,0)*TEMP_RATE</x:f>
        <x:v>133655.35788045294</x:v>
      </x:c>
      <x:c r="R10289" s="268" t="n">
        <x:f>O10289-P10289-Q10289-FIXED_COST</x:f>
        <x:v>13614.642119547061</x:v>
      </x:c>
      <x:c r="S10289" s="139" t="str">
        <x:f>IF(AND(L10289&lt;=TOTAL_BED_CAP,N10289&lt;=TEMP_WORKER_CAP),"YES","NO")</x:f>
        <x:v>NO</x:v>
      </x:c>
      <x:c r="T10289" s="139" t="n">
        <x:f>IF(S10289="YES",R10289,-1E+99)</x:f>
        <x:v>-1e+99</x:v>
      </x:c>
    </x:row>
    <x:row r="10290">
      <x:c r="A10290" s="139"/>
      <x:c r="B10290" s="139"/>
      <x:c r="C10290" s="139"/>
      <x:c r="D10290" s="139"/>
      <x:c r="E10290" s="139"/>
      <x:c r="F10290" s="139"/>
      <x:c r="G10290" s="139"/>
      <x:c r="H10290" s="139"/>
      <x:c r="I10290" s="266" t="n">
        <x:f>INT((ROW()-ROW($I$46))/((CARROT_CAP+1)*(MESCLUN_CAP+1)))</x:f>
        <x:v>15</x:v>
      </x:c>
      <x:c r="J10290" s="266" t="n">
        <x:f>MOD(INT((ROW()-ROW($I$46))/(MESCLUN_CAP+1)),CARROT_CAP+1)</x:f>
        <x:v>15</x:v>
      </x:c>
      <x:c r="K10290" s="266" t="n">
        <x:f>MOD(ROW()-ROW($I$46),MESCLUN_CAP+1)</x:f>
        <x:v>14</x:v>
      </x:c>
      <x:c r="L10290" s="266" t="n">
        <x:f>SUM(I10290:K10290)</x:f>
        <x:v>44</x:v>
      </x:c>
      <x:c r="M10290" s="267" t="n">
        <x:f>I10290*TOMATO_HOURS*WEEKS*(1+TOMATO_DIM)^I10290+J10290*CARROT_HOURS*WEEKS*(1+CARROT_DIM)^J10290+K10290*MESCLUN_HOURS*WEEKS*(1+MESCLUN_DIM)^K10290</x:f>
        <x:v>7040.6906952277495</x:v>
      </x:c>
      <x:c r="N10290" s="267" t="n">
        <x:f>MAX(M10290-FARMER_HOURS,0)/TEMP_HOURS_PER_WORKER</x:f>
        <x:v>4.3893685383526035</x:v>
      </x:c>
      <x:c r="O10290" s="268" t="n">
        <x:f>I10290*TOMATO_PRICE+J10290*CARROT_PRICE+K10290*MESCLUN_PRICE</x:f>
        <x:v>201210</x:v>
      </x:c>
      <x:c r="P10290" s="268" t="n">
        <x:f>I10290*TOMATO_FERTILIZER+J10290*CARROT_FERTILIZER+K10290*MESCLUN_FERTILIZER</x:f>
        <x:v>32120</x:v>
      </x:c>
      <x:c r="Q10290" s="268" t="n">
        <x:f>MIN(M10290,FARMER_HOURS)*FARMER_RATE+MAX(M10290-FARMER_HOURS,0)*TEMP_RATE</x:f>
        <x:v>134734.2134588151</x:v>
      </x:c>
      <x:c r="R10290" s="268" t="n">
        <x:f>O10290-P10290-Q10290-FIXED_COST</x:f>
        <x:v>14355.786541184905</x:v>
      </x:c>
      <x:c r="S10290" s="139" t="str">
        <x:f>IF(AND(L10290&lt;=TOTAL_BED_CAP,N10290&lt;=TEMP_WORKER_CAP),"YES","NO")</x:f>
        <x:v>NO</x:v>
      </x:c>
      <x:c r="T10290" s="139" t="n">
        <x:f>IF(S10290="YES",R10290,-1E+99)</x:f>
        <x:v>-1e+99</x:v>
      </x:c>
    </x:row>
    <x:row r="10291">
      <x:c r="A10291" s="139"/>
      <x:c r="B10291" s="139"/>
      <x:c r="C10291" s="139"/>
      <x:c r="D10291" s="139"/>
      <x:c r="E10291" s="139"/>
      <x:c r="F10291" s="139"/>
      <x:c r="G10291" s="139"/>
      <x:c r="H10291" s="139"/>
      <x:c r="I10291" s="266" t="n">
        <x:f>INT((ROW()-ROW($I$46))/((CARROT_CAP+1)*(MESCLUN_CAP+1)))</x:f>
        <x:v>15</x:v>
      </x:c>
      <x:c r="J10291" s="266" t="n">
        <x:f>MOD(INT((ROW()-ROW($I$46))/(MESCLUN_CAP+1)),CARROT_CAP+1)</x:f>
        <x:v>15</x:v>
      </x:c>
      <x:c r="K10291" s="266" t="n">
        <x:f>MOD(ROW()-ROW($I$46),MESCLUN_CAP+1)</x:f>
        <x:v>15</x:v>
      </x:c>
      <x:c r="L10291" s="266" t="n">
        <x:f>SUM(I10291:K10291)</x:f>
        <x:v>45</x:v>
      </x:c>
      <x:c r="M10291" s="267" t="n">
        <x:f>I10291*TOMATO_HOURS*WEEKS*(1+TOMATO_DIM)^I10291+J10291*CARROT_HOURS*WEEKS*(1+CARROT_DIM)^J10291+K10291*MESCLUN_HOURS*WEEKS*(1+MESCLUN_DIM)^K10291</x:f>
        <x:v>7104.278902103896</x:v>
      </x:c>
      <x:c r="N10291" s="267" t="n">
        <x:f>MAX(M10291-FARMER_HOURS,0)/TEMP_HOURS_PER_WORKER</x:f>
        <x:v>4.433527015349928</x:v>
      </x:c>
      <x:c r="O10291" s="268" t="n">
        <x:f>I10291*TOMATO_PRICE+J10291*CARROT_PRICE+K10291*MESCLUN_PRICE</x:f>
        <x:v>203910</x:v>
      </x:c>
      <x:c r="P10291" s="268" t="n">
        <x:f>I10291*TOMATO_FERTILIZER+J10291*CARROT_FERTILIZER+K10291*MESCLUN_FERTILIZER</x:f>
        <x:v>33000</x:v>
      </x:c>
      <x:c r="Q10291" s="268" t="n">
        <x:f>MIN(M10291,FARMER_HOURS)*FARMER_RATE+MAX(M10291-FARMER_HOURS,0)*TEMP_RATE</x:f>
        <x:v>135838.1753837482</x:v>
      </x:c>
      <x:c r="R10291" s="268" t="n">
        <x:f>O10291-P10291-Q10291-FIXED_COST</x:f>
        <x:v>15071.824616251804</x:v>
      </x:c>
      <x:c r="S10291" s="139" t="str">
        <x:f>IF(AND(L10291&lt;=TOTAL_BED_CAP,N10291&lt;=TEMP_WORKER_CAP),"YES","NO")</x:f>
        <x:v>NO</x:v>
      </x:c>
      <x:c r="T10291" s="139" t="n">
        <x:f>IF(S10291="YES",R10291,-1E+99)</x:f>
        <x:v>-1e+99</x:v>
      </x:c>
    </x:row>
    <x:row r="10292">
      <x:c r="A10292" s="139"/>
      <x:c r="B10292" s="139"/>
      <x:c r="C10292" s="139"/>
      <x:c r="D10292" s="139"/>
      <x:c r="E10292" s="139"/>
      <x:c r="F10292" s="139"/>
      <x:c r="G10292" s="139"/>
      <x:c r="H10292" s="139"/>
      <x:c r="I10292" s="266" t="n">
        <x:f>INT((ROW()-ROW($I$46))/((CARROT_CAP+1)*(MESCLUN_CAP+1)))</x:f>
        <x:v>15</x:v>
      </x:c>
      <x:c r="J10292" s="266" t="n">
        <x:f>MOD(INT((ROW()-ROW($I$46))/(MESCLUN_CAP+1)),CARROT_CAP+1)</x:f>
        <x:v>15</x:v>
      </x:c>
      <x:c r="K10292" s="266" t="n">
        <x:f>MOD(ROW()-ROW($I$46),MESCLUN_CAP+1)</x:f>
        <x:v>16</x:v>
      </x:c>
      <x:c r="L10292" s="266" t="n">
        <x:f>SUM(I10292:K10292)</x:f>
        <x:v>46</x:v>
      </x:c>
      <x:c r="M10292" s="267" t="n">
        <x:f>I10292*TOMATO_HOURS*WEEKS*(1+TOMATO_DIM)^I10292+J10292*CARROT_HOURS*WEEKS*(1+CARROT_DIM)^J10292+K10292*MESCLUN_HOURS*WEEKS*(1+MESCLUN_DIM)^K10292</x:f>
        <x:v>7169.339677981385</x:v>
      </x:c>
      <x:c r="N10292" s="267" t="n">
        <x:f>MAX(M10292-FARMER_HOURS,0)/TEMP_HOURS_PER_WORKER</x:f>
        <x:v>4.478708109709295</x:v>
      </x:c>
      <x:c r="O10292" s="268" t="n">
        <x:f>I10292*TOMATO_PRICE+J10292*CARROT_PRICE+K10292*MESCLUN_PRICE</x:f>
        <x:v>206610</x:v>
      </x:c>
      <x:c r="P10292" s="268" t="n">
        <x:f>I10292*TOMATO_FERTILIZER+J10292*CARROT_FERTILIZER+K10292*MESCLUN_FERTILIZER</x:f>
        <x:v>33880</x:v>
      </x:c>
      <x:c r="Q10292" s="268" t="n">
        <x:f>MIN(M10292,FARMER_HOURS)*FARMER_RATE+MAX(M10292-FARMER_HOURS,0)*TEMP_RATE</x:f>
        <x:v>136967.70274273236</x:v>
      </x:c>
      <x:c r="R10292" s="268" t="n">
        <x:f>O10292-P10292-Q10292-FIXED_COST</x:f>
        <x:v>15762.297257267637</x:v>
      </x:c>
      <x:c r="S10292" s="139" t="str">
        <x:f>IF(AND(L10292&lt;=TOTAL_BED_CAP,N10292&lt;=TEMP_WORKER_CAP),"YES","NO")</x:f>
        <x:v>NO</x:v>
      </x:c>
      <x:c r="T10292" s="139" t="n">
        <x:f>IF(S10292="YES",R10292,-1E+99)</x:f>
        <x:v>-1e+99</x:v>
      </x:c>
    </x:row>
    <x:row r="10293">
      <x:c r="A10293" s="139"/>
      <x:c r="B10293" s="139"/>
      <x:c r="C10293" s="139"/>
      <x:c r="D10293" s="139"/>
      <x:c r="E10293" s="139"/>
      <x:c r="F10293" s="139"/>
      <x:c r="G10293" s="139"/>
      <x:c r="H10293" s="139"/>
      <x:c r="I10293" s="266" t="n">
        <x:f>INT((ROW()-ROW($I$46))/((CARROT_CAP+1)*(MESCLUN_CAP+1)))</x:f>
        <x:v>15</x:v>
      </x:c>
      <x:c r="J10293" s="266" t="n">
        <x:f>MOD(INT((ROW()-ROW($I$46))/(MESCLUN_CAP+1)),CARROT_CAP+1)</x:f>
        <x:v>15</x:v>
      </x:c>
      <x:c r="K10293" s="266" t="n">
        <x:f>MOD(ROW()-ROW($I$46),MESCLUN_CAP+1)</x:f>
        <x:v>17</x:v>
      </x:c>
      <x:c r="L10293" s="266" t="n">
        <x:f>SUM(I10293:K10293)</x:f>
        <x:v>47</x:v>
      </x:c>
      <x:c r="M10293" s="267" t="n">
        <x:f>I10293*TOMATO_HOURS*WEEKS*(1+TOMATO_DIM)^I10293+J10293*CARROT_HOURS*WEEKS*(1+CARROT_DIM)^J10293+K10293*MESCLUN_HOURS*WEEKS*(1+MESCLUN_DIM)^K10293</x:f>
        <x:v>7235.899901427925</x:v>
      </x:c>
      <x:c r="N10293" s="267" t="n">
        <x:f>MAX(M10293-FARMER_HOURS,0)/TEMP_HOURS_PER_WORKER</x:f>
        <x:v>4.524930487102726</x:v>
      </x:c>
      <x:c r="O10293" s="268" t="n">
        <x:f>I10293*TOMATO_PRICE+J10293*CARROT_PRICE+K10293*MESCLUN_PRICE</x:f>
        <x:v>209310</x:v>
      </x:c>
      <x:c r="P10293" s="268" t="n">
        <x:f>I10293*TOMATO_FERTILIZER+J10293*CARROT_FERTILIZER+K10293*MESCLUN_FERTILIZER</x:f>
        <x:v>34760</x:v>
      </x:c>
      <x:c r="Q10293" s="268" t="n">
        <x:f>MIN(M10293,FARMER_HOURS)*FARMER_RATE+MAX(M10293-FARMER_HOURS,0)*TEMP_RATE</x:f>
        <x:v>138123.26217756816</x:v>
      </x:c>
      <x:c r="R10293" s="268" t="n">
        <x:f>O10293-P10293-Q10293-FIXED_COST</x:f>
        <x:v>16426.737822431838</x:v>
      </x:c>
      <x:c r="S10293" s="139" t="str">
        <x:f>IF(AND(L10293&lt;=TOTAL_BED_CAP,N10293&lt;=TEMP_WORKER_CAP),"YES","NO")</x:f>
        <x:v>NO</x:v>
      </x:c>
      <x:c r="T10293" s="139" t="n">
        <x:f>IF(S10293="YES",R10293,-1E+99)</x:f>
        <x:v>-1e+99</x:v>
      </x:c>
    </x:row>
    <x:row r="10294">
      <x:c r="A10294" s="139"/>
      <x:c r="B10294" s="139"/>
      <x:c r="C10294" s="139"/>
      <x:c r="D10294" s="139"/>
      <x:c r="E10294" s="139"/>
      <x:c r="F10294" s="139"/>
      <x:c r="G10294" s="139"/>
      <x:c r="H10294" s="139"/>
      <x:c r="I10294" s="266" t="n">
        <x:f>INT((ROW()-ROW($I$46))/((CARROT_CAP+1)*(MESCLUN_CAP+1)))</x:f>
        <x:v>15</x:v>
      </x:c>
      <x:c r="J10294" s="266" t="n">
        <x:f>MOD(INT((ROW()-ROW($I$46))/(MESCLUN_CAP+1)),CARROT_CAP+1)</x:f>
        <x:v>15</x:v>
      </x:c>
      <x:c r="K10294" s="266" t="n">
        <x:f>MOD(ROW()-ROW($I$46),MESCLUN_CAP+1)</x:f>
        <x:v>18</x:v>
      </x:c>
      <x:c r="L10294" s="266" t="n">
        <x:f>SUM(I10294:K10294)</x:f>
        <x:v>48</x:v>
      </x:c>
      <x:c r="M10294" s="267" t="n">
        <x:f>I10294*TOMATO_HOURS*WEEKS*(1+TOMATO_DIM)^I10294+J10294*CARROT_HOURS*WEEKS*(1+CARROT_DIM)^J10294+K10294*MESCLUN_HOURS*WEEKS*(1+MESCLUN_DIM)^K10294</x:f>
        <x:v>7303.986892886513</x:v>
      </x:c>
      <x:c r="N10294" s="267" t="n">
        <x:f>MAX(M10294-FARMER_HOURS,0)/TEMP_HOURS_PER_WORKER</x:f>
        <x:v>4.572213120060078</x:v>
      </x:c>
      <x:c r="O10294" s="268" t="n">
        <x:f>I10294*TOMATO_PRICE+J10294*CARROT_PRICE+K10294*MESCLUN_PRICE</x:f>
        <x:v>212010</x:v>
      </x:c>
      <x:c r="P10294" s="268" t="n">
        <x:f>I10294*TOMATO_FERTILIZER+J10294*CARROT_FERTILIZER+K10294*MESCLUN_FERTILIZER</x:f>
        <x:v>35640</x:v>
      </x:c>
      <x:c r="Q10294" s="268" t="n">
        <x:f>MIN(M10294,FARMER_HOURS)*FARMER_RATE+MAX(M10294-FARMER_HOURS,0)*TEMP_RATE</x:f>
        <x:v>139305.32800150197</x:v>
      </x:c>
      <x:c r="R10294" s="268" t="n">
        <x:f>O10294-P10294-Q10294-FIXED_COST</x:f>
        <x:v>17064.67199849803</x:v>
      </x:c>
      <x:c r="S10294" s="139" t="str">
        <x:f>IF(AND(L10294&lt;=TOTAL_BED_CAP,N10294&lt;=TEMP_WORKER_CAP),"YES","NO")</x:f>
        <x:v>NO</x:v>
      </x:c>
      <x:c r="T10294" s="139" t="n">
        <x:f>IF(S10294="YES",R10294,-1E+99)</x:f>
        <x:v>-1e+99</x:v>
      </x:c>
    </x:row>
    <x:row r="10295">
      <x:c r="A10295" s="139"/>
      <x:c r="B10295" s="139"/>
      <x:c r="C10295" s="139"/>
      <x:c r="D10295" s="139"/>
      <x:c r="E10295" s="139"/>
      <x:c r="F10295" s="139"/>
      <x:c r="G10295" s="139"/>
      <x:c r="H10295" s="139"/>
      <x:c r="I10295" s="266" t="n">
        <x:f>INT((ROW()-ROW($I$46))/((CARROT_CAP+1)*(MESCLUN_CAP+1)))</x:f>
        <x:v>15</x:v>
      </x:c>
      <x:c r="J10295" s="266" t="n">
        <x:f>MOD(INT((ROW()-ROW($I$46))/(MESCLUN_CAP+1)),CARROT_CAP+1)</x:f>
        <x:v>15</x:v>
      </x:c>
      <x:c r="K10295" s="266" t="n">
        <x:f>MOD(ROW()-ROW($I$46),MESCLUN_CAP+1)</x:f>
        <x:v>19</x:v>
      </x:c>
      <x:c r="L10295" s="266" t="n">
        <x:f>SUM(I10295:K10295)</x:f>
        <x:v>49</x:v>
      </x:c>
      <x:c r="M10295" s="267" t="n">
        <x:f>I10295*TOMATO_HOURS*WEEKS*(1+TOMATO_DIM)^I10295+J10295*CARROT_HOURS*WEEKS*(1+CARROT_DIM)^J10295+K10295*MESCLUN_HOURS*WEEKS*(1+MESCLUN_DIM)^K10295</x:f>
        <x:v>7373.628421522535</x:v>
      </x:c>
      <x:c r="N10295" s="267" t="n">
        <x:f>MAX(M10295-FARMER_HOURS,0)/TEMP_HOURS_PER_WORKER</x:f>
        <x:v>4.6205752927239825</x:v>
      </x:c>
      <x:c r="O10295" s="268" t="n">
        <x:f>I10295*TOMATO_PRICE+J10295*CARROT_PRICE+K10295*MESCLUN_PRICE</x:f>
        <x:v>214710</x:v>
      </x:c>
      <x:c r="P10295" s="268" t="n">
        <x:f>I10295*TOMATO_FERTILIZER+J10295*CARROT_FERTILIZER+K10295*MESCLUN_FERTILIZER</x:f>
        <x:v>36520</x:v>
      </x:c>
      <x:c r="Q10295" s="268" t="n">
        <x:f>MIN(M10295,FARMER_HOURS)*FARMER_RATE+MAX(M10295-FARMER_HOURS,0)*TEMP_RATE</x:f>
        <x:v>140514.38231809955</x:v>
      </x:c>
      <x:c r="R10295" s="268" t="n">
        <x:f>O10295-P10295-Q10295-FIXED_COST</x:f>
        <x:v>17675.617681900447</x:v>
      </x:c>
      <x:c r="S10295" s="139" t="str">
        <x:f>IF(AND(L10295&lt;=TOTAL_BED_CAP,N10295&lt;=TEMP_WORKER_CAP),"YES","NO")</x:f>
        <x:v>NO</x:v>
      </x:c>
      <x:c r="T10295" s="139" t="n">
        <x:f>IF(S10295="YES",R10295,-1E+99)</x:f>
        <x:v>-1e+99</x:v>
      </x:c>
    </x:row>
    <x:row r="10296">
      <x:c r="A10296" s="139"/>
      <x:c r="B10296" s="139"/>
      <x:c r="C10296" s="139"/>
      <x:c r="D10296" s="139"/>
      <x:c r="E10296" s="139"/>
      <x:c r="F10296" s="139"/>
      <x:c r="G10296" s="139"/>
      <x:c r="H10296" s="139"/>
      <x:c r="I10296" s="266" t="n">
        <x:f>INT((ROW()-ROW($I$46))/((CARROT_CAP+1)*(MESCLUN_CAP+1)))</x:f>
        <x:v>15</x:v>
      </x:c>
      <x:c r="J10296" s="266" t="n">
        <x:f>MOD(INT((ROW()-ROW($I$46))/(MESCLUN_CAP+1)),CARROT_CAP+1)</x:f>
        <x:v>15</x:v>
      </x:c>
      <x:c r="K10296" s="266" t="n">
        <x:f>MOD(ROW()-ROW($I$46),MESCLUN_CAP+1)</x:f>
        <x:v>20</x:v>
      </x:c>
      <x:c r="L10296" s="266" t="n">
        <x:f>SUM(I10296:K10296)</x:f>
        <x:v>50</x:v>
      </x:c>
      <x:c r="M10296" s="267" t="n">
        <x:f>I10296*TOMATO_HOURS*WEEKS*(1+TOMATO_DIM)^I10296+J10296*CARROT_HOURS*WEEKS*(1+CARROT_DIM)^J10296+K10296*MESCLUN_HOURS*WEEKS*(1+MESCLUN_DIM)^K10296</x:f>
        <x:v>7444.852712173011</x:v>
      </x:c>
      <x:c r="N10296" s="267" t="n">
        <x:f>MAX(M10296-FARMER_HOURS,0)/TEMP_HOURS_PER_WORKER</x:f>
        <x:v>4.670036605675702</x:v>
      </x:c>
      <x:c r="O10296" s="268" t="n">
        <x:f>I10296*TOMATO_PRICE+J10296*CARROT_PRICE+K10296*MESCLUN_PRICE</x:f>
        <x:v>217410</x:v>
      </x:c>
      <x:c r="P10296" s="268" t="n">
        <x:f>I10296*TOMATO_FERTILIZER+J10296*CARROT_FERTILIZER+K10296*MESCLUN_FERTILIZER</x:f>
        <x:v>37400</x:v>
      </x:c>
      <x:c r="Q10296" s="268" t="n">
        <x:f>MIN(M10296,FARMER_HOURS)*FARMER_RATE+MAX(M10296-FARMER_HOURS,0)*TEMP_RATE</x:f>
        <x:v>141750.91514189256</x:v>
      </x:c>
      <x:c r="R10296" s="268" t="n">
        <x:f>O10296-P10296-Q10296-FIXED_COST</x:f>
        <x:v>18259.08485810744</x:v>
      </x:c>
      <x:c r="S10296" s="139" t="str">
        <x:f>IF(AND(L10296&lt;=TOTAL_BED_CAP,N10296&lt;=TEMP_WORKER_CAP),"YES","NO")</x:f>
        <x:v>NO</x:v>
      </x:c>
      <x:c r="T10296" s="139" t="n">
        <x:f>IF(S10296="YES",R10296,-1E+99)</x:f>
        <x:v>-1e+99</x:v>
      </x:c>
    </x:row>
    <x:row r="10297">
      <x:c r="A10297" s="139"/>
      <x:c r="B10297" s="139"/>
      <x:c r="C10297" s="139"/>
      <x:c r="D10297" s="139"/>
      <x:c r="E10297" s="139"/>
      <x:c r="F10297" s="139"/>
      <x:c r="G10297" s="139"/>
      <x:c r="H10297" s="139"/>
      <x:c r="I10297" s="266" t="n">
        <x:f>INT((ROW()-ROW($I$46))/((CARROT_CAP+1)*(MESCLUN_CAP+1)))</x:f>
        <x:v>15</x:v>
      </x:c>
      <x:c r="J10297" s="266" t="n">
        <x:f>MOD(INT((ROW()-ROW($I$46))/(MESCLUN_CAP+1)),CARROT_CAP+1)</x:f>
        <x:v>15</x:v>
      </x:c>
      <x:c r="K10297" s="266" t="n">
        <x:f>MOD(ROW()-ROW($I$46),MESCLUN_CAP+1)</x:f>
        <x:v>21</x:v>
      </x:c>
      <x:c r="L10297" s="266" t="n">
        <x:f>SUM(I10297:K10297)</x:f>
        <x:v>51</x:v>
      </x:c>
      <x:c r="M10297" s="267" t="n">
        <x:f>I10297*TOMATO_HOURS*WEEKS*(1+TOMATO_DIM)^I10297+J10297*CARROT_HOURS*WEEKS*(1+CARROT_DIM)^J10297+K10297*MESCLUN_HOURS*WEEKS*(1+MESCLUN_DIM)^K10297</x:f>
        <x:v>7517.688452399456</x:v>
      </x:c>
      <x:c r="N10297" s="267" t="n">
        <x:f>MAX(M10297-FARMER_HOURS,0)/TEMP_HOURS_PER_WORKER</x:f>
        <x:v>4.720616980832956</x:v>
      </x:c>
      <x:c r="O10297" s="268" t="n">
        <x:f>I10297*TOMATO_PRICE+J10297*CARROT_PRICE+K10297*MESCLUN_PRICE</x:f>
        <x:v>220110</x:v>
      </x:c>
      <x:c r="P10297" s="268" t="n">
        <x:f>I10297*TOMATO_FERTILIZER+J10297*CARROT_FERTILIZER+K10297*MESCLUN_FERTILIZER</x:f>
        <x:v>38280</x:v>
      </x:c>
      <x:c r="Q10297" s="268" t="n">
        <x:f>MIN(M10297,FARMER_HOURS)*FARMER_RATE+MAX(M10297-FARMER_HOURS,0)*TEMP_RATE</x:f>
        <x:v>143015.42452082387</x:v>
      </x:c>
      <x:c r="R10297" s="268" t="n">
        <x:f>O10297-P10297-Q10297-FIXED_COST</x:f>
        <x:v>18814.57547917613</x:v>
      </x:c>
      <x:c r="S10297" s="139" t="str">
        <x:f>IF(AND(L10297&lt;=TOTAL_BED_CAP,N10297&lt;=TEMP_WORKER_CAP),"YES","NO")</x:f>
        <x:v>NO</x:v>
      </x:c>
      <x:c r="T10297" s="139" t="n">
        <x:f>IF(S10297="YES",R10297,-1E+99)</x:f>
        <x:v>-1e+99</x:v>
      </x:c>
    </x:row>
    <x:row r="10298">
      <x:c r="A10298" s="139"/>
      <x:c r="B10298" s="139"/>
      <x:c r="C10298" s="139"/>
      <x:c r="D10298" s="139"/>
      <x:c r="E10298" s="139"/>
      <x:c r="F10298" s="139"/>
      <x:c r="G10298" s="139"/>
      <x:c r="H10298" s="139"/>
      <x:c r="I10298" s="266" t="n">
        <x:f>INT((ROW()-ROW($I$46))/((CARROT_CAP+1)*(MESCLUN_CAP+1)))</x:f>
        <x:v>15</x:v>
      </x:c>
      <x:c r="J10298" s="266" t="n">
        <x:f>MOD(INT((ROW()-ROW($I$46))/(MESCLUN_CAP+1)),CARROT_CAP+1)</x:f>
        <x:v>15</x:v>
      </x:c>
      <x:c r="K10298" s="266" t="n">
        <x:f>MOD(ROW()-ROW($I$46),MESCLUN_CAP+1)</x:f>
        <x:v>22</x:v>
      </x:c>
      <x:c r="L10298" s="266" t="n">
        <x:f>SUM(I10298:K10298)</x:f>
        <x:v>52</x:v>
      </x:c>
      <x:c r="M10298" s="267" t="n">
        <x:f>I10298*TOMATO_HOURS*WEEKS*(1+TOMATO_DIM)^I10298+J10298*CARROT_HOURS*WEEKS*(1+CARROT_DIM)^J10298+K10298*MESCLUN_HOURS*WEEKS*(1+MESCLUN_DIM)^K10298</x:f>
        <x:v>7592.164799645851</x:v>
      </x:c>
      <x:c r="N10298" s="267" t="n">
        <x:f>MAX(M10298-FARMER_HOURS,0)/TEMP_HOURS_PER_WORKER</x:f>
        <x:v>4.77233666642073</x:v>
      </x:c>
      <x:c r="O10298" s="268" t="n">
        <x:f>I10298*TOMATO_PRICE+J10298*CARROT_PRICE+K10298*MESCLUN_PRICE</x:f>
        <x:v>222810</x:v>
      </x:c>
      <x:c r="P10298" s="268" t="n">
        <x:f>I10298*TOMATO_FERTILIZER+J10298*CARROT_FERTILIZER+K10298*MESCLUN_FERTILIZER</x:f>
        <x:v>39160</x:v>
      </x:c>
      <x:c r="Q10298" s="268" t="n">
        <x:f>MIN(M10298,FARMER_HOURS)*FARMER_RATE+MAX(M10298-FARMER_HOURS,0)*TEMP_RATE</x:f>
        <x:v>144308.41666051827</x:v>
      </x:c>
      <x:c r="R10298" s="268" t="n">
        <x:f>O10298-P10298-Q10298-FIXED_COST</x:f>
        <x:v>19341.58333948173</x:v>
      </x:c>
      <x:c r="S10298" s="139" t="str">
        <x:f>IF(AND(L10298&lt;=TOTAL_BED_CAP,N10298&lt;=TEMP_WORKER_CAP),"YES","NO")</x:f>
        <x:v>NO</x:v>
      </x:c>
      <x:c r="T10298" s="139" t="n">
        <x:f>IF(S10298="YES",R10298,-1E+99)</x:f>
        <x:v>-1e+99</x:v>
      </x:c>
    </x:row>
    <x:row r="10299">
      <x:c r="A10299" s="139"/>
      <x:c r="B10299" s="139"/>
      <x:c r="C10299" s="139"/>
      <x:c r="D10299" s="139"/>
      <x:c r="E10299" s="139"/>
      <x:c r="F10299" s="139"/>
      <x:c r="G10299" s="139"/>
      <x:c r="H10299" s="139"/>
      <x:c r="I10299" s="266" t="n">
        <x:f>INT((ROW()-ROW($I$46))/((CARROT_CAP+1)*(MESCLUN_CAP+1)))</x:f>
        <x:v>15</x:v>
      </x:c>
      <x:c r="J10299" s="266" t="n">
        <x:f>MOD(INT((ROW()-ROW($I$46))/(MESCLUN_CAP+1)),CARROT_CAP+1)</x:f>
        <x:v>15</x:v>
      </x:c>
      <x:c r="K10299" s="266" t="n">
        <x:f>MOD(ROW()-ROW($I$46),MESCLUN_CAP+1)</x:f>
        <x:v>23</x:v>
      </x:c>
      <x:c r="L10299" s="266" t="n">
        <x:f>SUM(I10299:K10299)</x:f>
        <x:v>53</x:v>
      </x:c>
      <x:c r="M10299" s="267" t="n">
        <x:f>I10299*TOMATO_HOURS*WEEKS*(1+TOMATO_DIM)^I10299+J10299*CARROT_HOURS*WEEKS*(1+CARROT_DIM)^J10299+K10299*MESCLUN_HOURS*WEEKS*(1+MESCLUN_DIM)^K10299</x:f>
        <x:v>7668.311388503288</x:v>
      </x:c>
      <x:c r="N10299" s="267" t="n">
        <x:f>MAX(M10299-FARMER_HOURS,0)/TEMP_HOURS_PER_WORKER</x:f>
        <x:v>4.825216242016173</x:v>
      </x:c>
      <x:c r="O10299" s="268" t="n">
        <x:f>I10299*TOMATO_PRICE+J10299*CARROT_PRICE+K10299*MESCLUN_PRICE</x:f>
        <x:v>225510</x:v>
      </x:c>
      <x:c r="P10299" s="268" t="n">
        <x:f>I10299*TOMATO_FERTILIZER+J10299*CARROT_FERTILIZER+K10299*MESCLUN_FERTILIZER</x:f>
        <x:v>40040</x:v>
      </x:c>
      <x:c r="Q10299" s="268" t="n">
        <x:f>MIN(M10299,FARMER_HOURS)*FARMER_RATE+MAX(M10299-FARMER_HOURS,0)*TEMP_RATE</x:f>
        <x:v>145630.4060504043</x:v>
      </x:c>
      <x:c r="R10299" s="268" t="n">
        <x:f>O10299-P10299-Q10299-FIXED_COST</x:f>
        <x:v>19839.5939495957</x:v>
      </x:c>
      <x:c r="S10299" s="139" t="str">
        <x:f>IF(AND(L10299&lt;=TOTAL_BED_CAP,N10299&lt;=TEMP_WORKER_CAP),"YES","NO")</x:f>
        <x:v>NO</x:v>
      </x:c>
      <x:c r="T10299" s="139" t="n">
        <x:f>IF(S10299="YES",R10299,-1E+99)</x:f>
        <x:v>-1e+99</x:v>
      </x:c>
    </x:row>
    <x:row r="10300">
      <x:c r="A10300" s="139"/>
      <x:c r="B10300" s="139"/>
      <x:c r="C10300" s="139"/>
      <x:c r="D10300" s="139"/>
      <x:c r="E10300" s="139"/>
      <x:c r="F10300" s="139"/>
      <x:c r="G10300" s="139"/>
      <x:c r="H10300" s="139"/>
      <x:c r="I10300" s="266" t="n">
        <x:f>INT((ROW()-ROW($I$46))/((CARROT_CAP+1)*(MESCLUN_CAP+1)))</x:f>
        <x:v>15</x:v>
      </x:c>
      <x:c r="J10300" s="266" t="n">
        <x:f>MOD(INT((ROW()-ROW($I$46))/(MESCLUN_CAP+1)),CARROT_CAP+1)</x:f>
        <x:v>15</x:v>
      </x:c>
      <x:c r="K10300" s="266" t="n">
        <x:f>MOD(ROW()-ROW($I$46),MESCLUN_CAP+1)</x:f>
        <x:v>24</x:v>
      </x:c>
      <x:c r="L10300" s="266" t="n">
        <x:f>SUM(I10300:K10300)</x:f>
        <x:v>54</x:v>
      </x:c>
      <x:c r="M10300" s="267" t="n">
        <x:f>I10300*TOMATO_HOURS*WEEKS*(1+TOMATO_DIM)^I10300+J10300*CARROT_HOURS*WEEKS*(1+CARROT_DIM)^J10300+K10300*MESCLUN_HOURS*WEEKS*(1+MESCLUN_DIM)^K10300</x:f>
        <x:v>7746.158338082783</x:v>
      </x:c>
      <x:c r="N10300" s="267" t="n">
        <x:f>MAX(M10300-FARMER_HOURS,0)/TEMP_HOURS_PER_WORKER</x:f>
        <x:v>4.879276623668599</x:v>
      </x:c>
      <x:c r="O10300" s="268" t="n">
        <x:f>I10300*TOMATO_PRICE+J10300*CARROT_PRICE+K10300*MESCLUN_PRICE</x:f>
        <x:v>228210</x:v>
      </x:c>
      <x:c r="P10300" s="268" t="n">
        <x:f>I10300*TOMATO_FERTILIZER+J10300*CARROT_FERTILIZER+K10300*MESCLUN_FERTILIZER</x:f>
        <x:v>40920</x:v>
      </x:c>
      <x:c r="Q10300" s="268" t="n">
        <x:f>MIN(M10300,FARMER_HOURS)*FARMER_RATE+MAX(M10300-FARMER_HOURS,0)*TEMP_RATE</x:f>
        <x:v>146981.915591715</x:v>
      </x:c>
      <x:c r="R10300" s="268" t="n">
        <x:f>O10300-P10300-Q10300-FIXED_COST</x:f>
        <x:v>20308.08440828501</x:v>
      </x:c>
      <x:c r="S10300" s="139" t="str">
        <x:f>IF(AND(L10300&lt;=TOTAL_BED_CAP,N10300&lt;=TEMP_WORKER_CAP),"YES","NO")</x:f>
        <x:v>NO</x:v>
      </x:c>
      <x:c r="T10300" s="139" t="n">
        <x:f>IF(S10300="YES",R10300,-1E+99)</x:f>
        <x:v>-1e+99</x:v>
      </x:c>
    </x:row>
    <x:row r="10301">
      <x:c r="A10301" s="139"/>
      <x:c r="B10301" s="139"/>
      <x:c r="C10301" s="139"/>
      <x:c r="D10301" s="139"/>
      <x:c r="E10301" s="139"/>
      <x:c r="F10301" s="139"/>
      <x:c r="G10301" s="139"/>
      <x:c r="H10301" s="139"/>
      <x:c r="I10301" s="266" t="n">
        <x:f>INT((ROW()-ROW($I$46))/((CARROT_CAP+1)*(MESCLUN_CAP+1)))</x:f>
        <x:v>15</x:v>
      </x:c>
      <x:c r="J10301" s="266" t="n">
        <x:f>MOD(INT((ROW()-ROW($I$46))/(MESCLUN_CAP+1)),CARROT_CAP+1)</x:f>
        <x:v>15</x:v>
      </x:c>
      <x:c r="K10301" s="266" t="n">
        <x:f>MOD(ROW()-ROW($I$46),MESCLUN_CAP+1)</x:f>
        <x:v>25</x:v>
      </x:c>
      <x:c r="L10301" s="266" t="n">
        <x:f>SUM(I10301:K10301)</x:f>
        <x:v>55</x:v>
      </x:c>
      <x:c r="M10301" s="267" t="n">
        <x:f>I10301*TOMATO_HOURS*WEEKS*(1+TOMATO_DIM)^I10301+J10301*CARROT_HOURS*WEEKS*(1+CARROT_DIM)^J10301+K10301*MESCLUN_HOURS*WEEKS*(1+MESCLUN_DIM)^K10301</x:f>
        <x:v>7825.736259497881</x:v>
      </x:c>
      <x:c r="N10301" s="267" t="n">
        <x:f>MAX(M10301-FARMER_HOURS,0)/TEMP_HOURS_PER_WORKER</x:f>
        <x:v>4.9345390690957505</x:v>
      </x:c>
      <x:c r="O10301" s="268" t="n">
        <x:f>I10301*TOMATO_PRICE+J10301*CARROT_PRICE+K10301*MESCLUN_PRICE</x:f>
        <x:v>230910</x:v>
      </x:c>
      <x:c r="P10301" s="268" t="n">
        <x:f>I10301*TOMATO_FERTILIZER+J10301*CARROT_FERTILIZER+K10301*MESCLUN_FERTILIZER</x:f>
        <x:v>41800</x:v>
      </x:c>
      <x:c r="Q10301" s="268" t="n">
        <x:f>MIN(M10301,FARMER_HOURS)*FARMER_RATE+MAX(M10301-FARMER_HOURS,0)*TEMP_RATE</x:f>
        <x:v>148363.47672739378</x:v>
      </x:c>
      <x:c r="R10301" s="268" t="n">
        <x:f>O10301-P10301-Q10301-FIXED_COST</x:f>
        <x:v>20746.523272606224</x:v>
      </x:c>
      <x:c r="S10301" s="139" t="str">
        <x:f>IF(AND(L10301&lt;=TOTAL_BED_CAP,N10301&lt;=TEMP_WORKER_CAP),"YES","NO")</x:f>
        <x:v>NO</x:v>
      </x:c>
      <x:c r="T10301" s="139" t="n">
        <x:f>IF(S10301="YES",R10301,-1E+99)</x:f>
        <x:v>-1e+99</x:v>
      </x:c>
    </x:row>
    <x:row r="10302">
      <x:c r="A10302" s="139"/>
      <x:c r="B10302" s="139"/>
      <x:c r="C10302" s="139"/>
      <x:c r="D10302" s="139"/>
      <x:c r="E10302" s="139"/>
      <x:c r="F10302" s="139"/>
      <x:c r="G10302" s="139"/>
      <x:c r="H10302" s="139"/>
      <x:c r="I10302" s="266" t="n">
        <x:f>INT((ROW()-ROW($I$46))/((CARROT_CAP+1)*(MESCLUN_CAP+1)))</x:f>
        <x:v>15</x:v>
      </x:c>
      <x:c r="J10302" s="266" t="n">
        <x:f>MOD(INT((ROW()-ROW($I$46))/(MESCLUN_CAP+1)),CARROT_CAP+1)</x:f>
        <x:v>15</x:v>
      </x:c>
      <x:c r="K10302" s="266" t="n">
        <x:f>MOD(ROW()-ROW($I$46),MESCLUN_CAP+1)</x:f>
        <x:v>26</x:v>
      </x:c>
      <x:c r="L10302" s="266" t="n">
        <x:f>SUM(I10302:K10302)</x:f>
        <x:v>56</x:v>
      </x:c>
      <x:c r="M10302" s="267" t="n">
        <x:f>I10302*TOMATO_HOURS*WEEKS*(1+TOMATO_DIM)^I10302+J10302*CARROT_HOURS*WEEKS*(1+CARROT_DIM)^J10302+K10302*MESCLUN_HOURS*WEEKS*(1+MESCLUN_DIM)^K10302</x:f>
        <x:v>7907.076263458598</x:v>
      </x:c>
      <x:c r="N10302" s="267" t="n">
        <x:f>MAX(M10302-FARMER_HOURS,0)/TEMP_HOURS_PER_WORKER</x:f>
        <x:v>4.99102518295736</x:v>
      </x:c>
      <x:c r="O10302" s="268" t="n">
        <x:f>I10302*TOMATO_PRICE+J10302*CARROT_PRICE+K10302*MESCLUN_PRICE</x:f>
        <x:v>233610</x:v>
      </x:c>
      <x:c r="P10302" s="268" t="n">
        <x:f>I10302*TOMATO_FERTILIZER+J10302*CARROT_FERTILIZER+K10302*MESCLUN_FERTILIZER</x:f>
        <x:v>42680</x:v>
      </x:c>
      <x:c r="Q10302" s="268" t="n">
        <x:f>MIN(M10302,FARMER_HOURS)*FARMER_RATE+MAX(M10302-FARMER_HOURS,0)*TEMP_RATE</x:f>
        <x:v>149775.629573934</x:v>
      </x:c>
      <x:c r="R10302" s="268" t="n">
        <x:f>O10302-P10302-Q10302-FIXED_COST</x:f>
        <x:v>21154.370426065987</x:v>
      </x:c>
      <x:c r="S10302" s="139" t="str">
        <x:f>IF(AND(L10302&lt;=TOTAL_BED_CAP,N10302&lt;=TEMP_WORKER_CAP),"YES","NO")</x:f>
        <x:v>NO</x:v>
      </x:c>
      <x:c r="T10302" s="139" t="n">
        <x:f>IF(S10302="YES",R10302,-1E+99)</x:f>
        <x:v>-1e+99</x:v>
      </x:c>
    </x:row>
    <x:row r="10303">
      <x:c r="A10303" s="139"/>
      <x:c r="B10303" s="139"/>
      <x:c r="C10303" s="139"/>
      <x:c r="D10303" s="139"/>
      <x:c r="E10303" s="139"/>
      <x:c r="F10303" s="139"/>
      <x:c r="G10303" s="139"/>
      <x:c r="H10303" s="139"/>
      <x:c r="I10303" s="266" t="n">
        <x:f>INT((ROW()-ROW($I$46))/((CARROT_CAP+1)*(MESCLUN_CAP+1)))</x:f>
        <x:v>15</x:v>
      </x:c>
      <x:c r="J10303" s="266" t="n">
        <x:f>MOD(INT((ROW()-ROW($I$46))/(MESCLUN_CAP+1)),CARROT_CAP+1)</x:f>
        <x:v>15</x:v>
      </x:c>
      <x:c r="K10303" s="266" t="n">
        <x:f>MOD(ROW()-ROW($I$46),MESCLUN_CAP+1)</x:f>
        <x:v>27</x:v>
      </x:c>
      <x:c r="L10303" s="266" t="n">
        <x:f>SUM(I10303:K10303)</x:f>
        <x:v>57</x:v>
      </x:c>
      <x:c r="M10303" s="267" t="n">
        <x:f>I10303*TOMATO_HOURS*WEEKS*(1+TOMATO_DIM)^I10303+J10303*CARROT_HOURS*WEEKS*(1+CARROT_DIM)^J10303+K10303*MESCLUN_HOURS*WEEKS*(1+MESCLUN_DIM)^K10303</x:f>
        <x:v>7990.209967978355</x:v>
      </x:c>
      <x:c r="N10303" s="267" t="n">
        <x:f>MAX(M10303-FARMER_HOURS,0)/TEMP_HOURS_PER_WORKER</x:f>
        <x:v>5.048756922207191</x:v>
      </x:c>
      <x:c r="O10303" s="268" t="n">
        <x:f>I10303*TOMATO_PRICE+J10303*CARROT_PRICE+K10303*MESCLUN_PRICE</x:f>
        <x:v>236310</x:v>
      </x:c>
      <x:c r="P10303" s="268" t="n">
        <x:f>I10303*TOMATO_FERTILIZER+J10303*CARROT_FERTILIZER+K10303*MESCLUN_FERTILIZER</x:f>
        <x:v>43560</x:v>
      </x:c>
      <x:c r="Q10303" s="268" t="n">
        <x:f>MIN(M10303,FARMER_HOURS)*FARMER_RATE+MAX(M10303-FARMER_HOURS,0)*TEMP_RATE</x:f>
        <x:v>151218.92305517977</x:v>
      </x:c>
      <x:c r="R10303" s="268" t="n">
        <x:f>O10303-P10303-Q10303-FIXED_COST</x:f>
        <x:v>21531.076944820234</x:v>
      </x:c>
      <x:c r="S10303" s="139" t="str">
        <x:f>IF(AND(L10303&lt;=TOTAL_BED_CAP,N10303&lt;=TEMP_WORKER_CAP),"YES","NO")</x:f>
        <x:v>NO</x:v>
      </x:c>
      <x:c r="T10303" s="139" t="n">
        <x:f>IF(S10303="YES",R10303,-1E+99)</x:f>
        <x:v>-1e+99</x:v>
      </x:c>
    </x:row>
    <x:row r="10304">
      <x:c r="A10304" s="139"/>
      <x:c r="B10304" s="139"/>
      <x:c r="C10304" s="139"/>
      <x:c r="D10304" s="139"/>
      <x:c r="E10304" s="139"/>
      <x:c r="F10304" s="139"/>
      <x:c r="G10304" s="139"/>
      <x:c r="H10304" s="139"/>
      <x:c r="I10304" s="266" t="n">
        <x:f>INT((ROW()-ROW($I$46))/((CARROT_CAP+1)*(MESCLUN_CAP+1)))</x:f>
        <x:v>15</x:v>
      </x:c>
      <x:c r="J10304" s="266" t="n">
        <x:f>MOD(INT((ROW()-ROW($I$46))/(MESCLUN_CAP+1)),CARROT_CAP+1)</x:f>
        <x:v>15</x:v>
      </x:c>
      <x:c r="K10304" s="266" t="n">
        <x:f>MOD(ROW()-ROW($I$46),MESCLUN_CAP+1)</x:f>
        <x:v>28</x:v>
      </x:c>
      <x:c r="L10304" s="266" t="n">
        <x:f>SUM(I10304:K10304)</x:f>
        <x:v>58</x:v>
      </x:c>
      <x:c r="M10304" s="267" t="n">
        <x:f>I10304*TOMATO_HOURS*WEEKS*(1+TOMATO_DIM)^I10304+J10304*CARROT_HOURS*WEEKS*(1+CARROT_DIM)^J10304+K10304*MESCLUN_HOURS*WEEKS*(1+MESCLUN_DIM)^K10304</x:f>
        <x:v>8075.169506195509</x:v>
      </x:c>
      <x:c r="N10304" s="267" t="n">
        <x:f>MAX(M10304-FARMER_HOURS,0)/TEMP_HOURS_PER_WORKER</x:f>
        <x:v>5.107756601524659</x:v>
      </x:c>
      <x:c r="O10304" s="268" t="n">
        <x:f>I10304*TOMATO_PRICE+J10304*CARROT_PRICE+K10304*MESCLUN_PRICE</x:f>
        <x:v>239010</x:v>
      </x:c>
      <x:c r="P10304" s="268" t="n">
        <x:f>I10304*TOMATO_FERTILIZER+J10304*CARROT_FERTILIZER+K10304*MESCLUN_FERTILIZER</x:f>
        <x:v>44440</x:v>
      </x:c>
      <x:c r="Q10304" s="268" t="n">
        <x:f>MIN(M10304,FARMER_HOURS)*FARMER_RATE+MAX(M10304-FARMER_HOURS,0)*TEMP_RATE</x:f>
        <x:v>152693.91503811645</x:v>
      </x:c>
      <x:c r="R10304" s="268" t="n">
        <x:f>O10304-P10304-Q10304-FIXED_COST</x:f>
        <x:v>21876.08496188355</x:v>
      </x:c>
      <x:c r="S10304" s="139" t="str">
        <x:f>IF(AND(L10304&lt;=TOTAL_BED_CAP,N10304&lt;=TEMP_WORKER_CAP),"YES","NO")</x:f>
        <x:v>NO</x:v>
      </x:c>
      <x:c r="T10304" s="139" t="n">
        <x:f>IF(S10304="YES",R10304,-1E+99)</x:f>
        <x:v>-1e+99</x:v>
      </x:c>
    </x:row>
    <x:row r="10305">
      <x:c r="A10305" s="139"/>
      <x:c r="B10305" s="139"/>
      <x:c r="C10305" s="139"/>
      <x:c r="D10305" s="139"/>
      <x:c r="E10305" s="139"/>
      <x:c r="F10305" s="139"/>
      <x:c r="G10305" s="139"/>
      <x:c r="H10305" s="139"/>
      <x:c r="I10305" s="266" t="n">
        <x:f>INT((ROW()-ROW($I$46))/((CARROT_CAP+1)*(MESCLUN_CAP+1)))</x:f>
        <x:v>15</x:v>
      </x:c>
      <x:c r="J10305" s="266" t="n">
        <x:f>MOD(INT((ROW()-ROW($I$46))/(MESCLUN_CAP+1)),CARROT_CAP+1)</x:f>
        <x:v>15</x:v>
      </x:c>
      <x:c r="K10305" s="266" t="n">
        <x:f>MOD(ROW()-ROW($I$46),MESCLUN_CAP+1)</x:f>
        <x:v>29</x:v>
      </x:c>
      <x:c r="L10305" s="266" t="n">
        <x:f>SUM(I10305:K10305)</x:f>
        <x:v>59</x:v>
      </x:c>
      <x:c r="M10305" s="267" t="n">
        <x:f>I10305*TOMATO_HOURS*WEEKS*(1+TOMATO_DIM)^I10305+J10305*CARROT_HOURS*WEEKS*(1+CARROT_DIM)^J10305+K10305*MESCLUN_HOURS*WEEKS*(1+MESCLUN_DIM)^K10305</x:f>
        <x:v>8161.987534311162</x:v>
      </x:c>
      <x:c r="N10305" s="267" t="n">
        <x:f>MAX(M10305-FARMER_HOURS,0)/TEMP_HOURS_PER_WORKER</x:f>
        <x:v>5.168046898827195</x:v>
      </x:c>
      <x:c r="O10305" s="268" t="n">
        <x:f>I10305*TOMATO_PRICE+J10305*CARROT_PRICE+K10305*MESCLUN_PRICE</x:f>
        <x:v>241710</x:v>
      </x:c>
      <x:c r="P10305" s="268" t="n">
        <x:f>I10305*TOMATO_FERTILIZER+J10305*CARROT_FERTILIZER+K10305*MESCLUN_FERTILIZER</x:f>
        <x:v>45320</x:v>
      </x:c>
      <x:c r="Q10305" s="268" t="n">
        <x:f>MIN(M10305,FARMER_HOURS)*FARMER_RATE+MAX(M10305-FARMER_HOURS,0)*TEMP_RATE</x:f>
        <x:v>154201.17247067989</x:v>
      </x:c>
      <x:c r="R10305" s="268" t="n">
        <x:f>O10305-P10305-Q10305-FIXED_COST</x:f>
        <x:v>22188.827529320115</x:v>
      </x:c>
      <x:c r="S10305" s="139" t="str">
        <x:f>IF(AND(L10305&lt;=TOTAL_BED_CAP,N10305&lt;=TEMP_WORKER_CAP),"YES","NO")</x:f>
        <x:v>NO</x:v>
      </x:c>
      <x:c r="T10305" s="139" t="n">
        <x:f>IF(S10305="YES",R10305,-1E+99)</x:f>
        <x:v>-1e+99</x:v>
      </x:c>
    </x:row>
    <x:row r="10306">
      <x:c r="A10306" s="139"/>
      <x:c r="B10306" s="139"/>
      <x:c r="C10306" s="139"/>
      <x:c r="D10306" s="139"/>
      <x:c r="E10306" s="139"/>
      <x:c r="F10306" s="139"/>
      <x:c r="G10306" s="139"/>
      <x:c r="H10306" s="139"/>
      <x:c r="I10306" s="266" t="n">
        <x:f>INT((ROW()-ROW($I$46))/((CARROT_CAP+1)*(MESCLUN_CAP+1)))</x:f>
        <x:v>15</x:v>
      </x:c>
      <x:c r="J10306" s="266" t="n">
        <x:f>MOD(INT((ROW()-ROW($I$46))/(MESCLUN_CAP+1)),CARROT_CAP+1)</x:f>
        <x:v>15</x:v>
      </x:c>
      <x:c r="K10306" s="266" t="n">
        <x:f>MOD(ROW()-ROW($I$46),MESCLUN_CAP+1)</x:f>
        <x:v>30</x:v>
      </x:c>
      <x:c r="L10306" s="266" t="n">
        <x:f>SUM(I10306:K10306)</x:f>
        <x:v>60</x:v>
      </x:c>
      <x:c r="M10306" s="267" t="n">
        <x:f>I10306*TOMATO_HOURS*WEEKS*(1+TOMATO_DIM)^I10306+J10306*CARROT_HOURS*WEEKS*(1+CARROT_DIM)^J10306+K10306*MESCLUN_HOURS*WEEKS*(1+MESCLUN_DIM)^K10306</x:f>
        <x:v>8250.697239644933</x:v>
      </x:c>
      <x:c r="N10306" s="267" t="n">
        <x:f>MAX(M10306-FARMER_HOURS,0)/TEMP_HOURS_PER_WORKER</x:f>
        <x:v>5.2296508608645365</x:v>
      </x:c>
      <x:c r="O10306" s="268" t="n">
        <x:f>I10306*TOMATO_PRICE+J10306*CARROT_PRICE+K10306*MESCLUN_PRICE</x:f>
        <x:v>244410</x:v>
      </x:c>
      <x:c r="P10306" s="268" t="n">
        <x:f>I10306*TOMATO_FERTILIZER+J10306*CARROT_FERTILIZER+K10306*MESCLUN_FERTILIZER</x:f>
        <x:v>46200</x:v>
      </x:c>
      <x:c r="Q10306" s="268" t="n">
        <x:f>MIN(M10306,FARMER_HOURS)*FARMER_RATE+MAX(M10306-FARMER_HOURS,0)*TEMP_RATE</x:f>
        <x:v>155741.2715216134</x:v>
      </x:c>
      <x:c r="R10306" s="268" t="n">
        <x:f>O10306-P10306-Q10306-FIXED_COST</x:f>
        <x:v>22468.72847838659</x:v>
      </x:c>
      <x:c r="S10306" s="139" t="str">
        <x:f>IF(AND(L10306&lt;=TOTAL_BED_CAP,N10306&lt;=TEMP_WORKER_CAP),"YES","NO")</x:f>
        <x:v>NO</x:v>
      </x:c>
      <x:c r="T10306" s="139" t="n">
        <x:f>IF(S10306="YES",R10306,-1E+99)</x:f>
        <x:v>-1e+99</x:v>
      </x:c>
    </x:row>
    <x:row r="10307">
      <x:c r="A10307" s="139"/>
      <x:c r="B10307" s="139"/>
      <x:c r="C10307" s="139"/>
      <x:c r="D10307" s="139"/>
      <x:c r="E10307" s="139"/>
      <x:c r="F10307" s="139"/>
      <x:c r="G10307" s="139"/>
      <x:c r="H10307" s="139"/>
      <x:c r="I10307" s="266" t="n">
        <x:f>INT((ROW()-ROW($I$46))/((CARROT_CAP+1)*(MESCLUN_CAP+1)))</x:f>
        <x:v>15</x:v>
      </x:c>
      <x:c r="J10307" s="266" t="n">
        <x:f>MOD(INT((ROW()-ROW($I$46))/(MESCLUN_CAP+1)),CARROT_CAP+1)</x:f>
        <x:v>16</x:v>
      </x:c>
      <x:c r="K10307" s="266" t="n">
        <x:f>MOD(ROW()-ROW($I$46),MESCLUN_CAP+1)</x:f>
        <x:v>0</x:v>
      </x:c>
      <x:c r="L10307" s="266" t="n">
        <x:f>SUM(I10307:K10307)</x:f>
        <x:v>31</x:v>
      </x:c>
      <x:c r="M10307" s="267" t="n">
        <x:f>I10307*TOMATO_HOURS*WEEKS*(1+TOMATO_DIM)^I10307+J10307*CARROT_HOURS*WEEKS*(1+CARROT_DIM)^J10307+K10307*MESCLUN_HOURS*WEEKS*(1+MESCLUN_DIM)^K10307</x:f>
        <x:v>6351.847726628206</x:v>
      </x:c>
      <x:c r="N10307" s="267" t="n">
        <x:f>MAX(M10307-FARMER_HOURS,0)/TEMP_HOURS_PER_WORKER</x:f>
        <x:v>3.9110053657140322</x:v>
      </x:c>
      <x:c r="O10307" s="268" t="n">
        <x:f>I10307*TOMATO_PRICE+J10307*CARROT_PRICE+K10307*MESCLUN_PRICE</x:f>
        <x:v>165504</x:v>
      </x:c>
      <x:c r="P10307" s="268" t="n">
        <x:f>I10307*TOMATO_FERTILIZER+J10307*CARROT_FERTILIZER+K10307*MESCLUN_FERTILIZER</x:f>
        <x:v>20240</x:v>
      </x:c>
      <x:c r="Q10307" s="268" t="n">
        <x:f>MIN(M10307,FARMER_HOURS)*FARMER_RATE+MAX(M10307-FARMER_HOURS,0)*TEMP_RATE</x:f>
        <x:v>122775.1341428508</x:v>
      </x:c>
      <x:c r="R10307" s="268" t="n">
        <x:f>O10307-P10307-Q10307-FIXED_COST</x:f>
        <x:v>2488.865857149198</x:v>
      </x:c>
      <x:c r="S10307" s="139" t="str">
        <x:f>IF(AND(L10307&lt;=TOTAL_BED_CAP,N10307&lt;=TEMP_WORKER_CAP),"YES","NO")</x:f>
        <x:v>YES</x:v>
      </x:c>
      <x:c r="T10307" s="139" t="n">
        <x:f>IF(S10307="YES",R10307,-1E+99)</x:f>
        <x:v>2488.865857149198</x:v>
      </x:c>
    </x:row>
    <x:row r="10308">
      <x:c r="A10308" s="139"/>
      <x:c r="B10308" s="139"/>
      <x:c r="C10308" s="139"/>
      <x:c r="D10308" s="139"/>
      <x:c r="E10308" s="139"/>
      <x:c r="F10308" s="139"/>
      <x:c r="G10308" s="139"/>
      <x:c r="H10308" s="139"/>
      <x:c r="I10308" s="266" t="n">
        <x:f>INT((ROW()-ROW($I$46))/((CARROT_CAP+1)*(MESCLUN_CAP+1)))</x:f>
        <x:v>15</x:v>
      </x:c>
      <x:c r="J10308" s="266" t="n">
        <x:f>MOD(INT((ROW()-ROW($I$46))/(MESCLUN_CAP+1)),CARROT_CAP+1)</x:f>
        <x:v>16</x:v>
      </x:c>
      <x:c r="K10308" s="266" t="n">
        <x:f>MOD(ROW()-ROW($I$46),MESCLUN_CAP+1)</x:f>
        <x:v>1</x:v>
      </x:c>
      <x:c r="L10308" s="266" t="n">
        <x:f>SUM(I10308:K10308)</x:f>
        <x:v>32</x:v>
      </x:c>
      <x:c r="M10308" s="267" t="n">
        <x:f>I10308*TOMATO_HOURS*WEEKS*(1+TOMATO_DIM)^I10308+J10308*CARROT_HOURS*WEEKS*(1+CARROT_DIM)^J10308+K10308*MESCLUN_HOURS*WEEKS*(1+MESCLUN_DIM)^K10308</x:f>
        <x:v>6397.410226628206</x:v>
      </x:c>
      <x:c r="N10308" s="267" t="n">
        <x:f>MAX(M10308-FARMER_HOURS,0)/TEMP_HOURS_PER_WORKER</x:f>
        <x:v>3.942645990714032</x:v>
      </x:c>
      <x:c r="O10308" s="268" t="n">
        <x:f>I10308*TOMATO_PRICE+J10308*CARROT_PRICE+K10308*MESCLUN_PRICE</x:f>
        <x:v>168204</x:v>
      </x:c>
      <x:c r="P10308" s="268" t="n">
        <x:f>I10308*TOMATO_FERTILIZER+J10308*CARROT_FERTILIZER+K10308*MESCLUN_FERTILIZER</x:f>
        <x:v>21120</x:v>
      </x:c>
      <x:c r="Q10308" s="268" t="n">
        <x:f>MIN(M10308,FARMER_HOURS)*FARMER_RATE+MAX(M10308-FARMER_HOURS,0)*TEMP_RATE</x:f>
        <x:v>123566.1497678508</x:v>
      </x:c>
      <x:c r="R10308" s="268" t="n">
        <x:f>O10308-P10308-Q10308-FIXED_COST</x:f>
        <x:v>3517.850232149198</x:v>
      </x:c>
      <x:c r="S10308" s="139" t="str">
        <x:f>IF(AND(L10308&lt;=TOTAL_BED_CAP,N10308&lt;=TEMP_WORKER_CAP),"YES","NO")</x:f>
        <x:v>YES</x:v>
      </x:c>
      <x:c r="T10308" s="139" t="n">
        <x:f>IF(S10308="YES",R10308,-1E+99)</x:f>
        <x:v>3517.850232149198</x:v>
      </x:c>
    </x:row>
    <x:row r="10309">
      <x:c r="A10309" s="139"/>
      <x:c r="B10309" s="139"/>
      <x:c r="C10309" s="139"/>
      <x:c r="D10309" s="139"/>
      <x:c r="E10309" s="139"/>
      <x:c r="F10309" s="139"/>
      <x:c r="G10309" s="139"/>
      <x:c r="H10309" s="139"/>
      <x:c r="I10309" s="266" t="n">
        <x:f>INT((ROW()-ROW($I$46))/((CARROT_CAP+1)*(MESCLUN_CAP+1)))</x:f>
        <x:v>15</x:v>
      </x:c>
      <x:c r="J10309" s="266" t="n">
        <x:f>MOD(INT((ROW()-ROW($I$46))/(MESCLUN_CAP+1)),CARROT_CAP+1)</x:f>
        <x:v>16</x:v>
      </x:c>
      <x:c r="K10309" s="266" t="n">
        <x:f>MOD(ROW()-ROW($I$46),MESCLUN_CAP+1)</x:f>
        <x:v>2</x:v>
      </x:c>
      <x:c r="L10309" s="266" t="n">
        <x:f>SUM(I10309:K10309)</x:f>
        <x:v>33</x:v>
      </x:c>
      <x:c r="M10309" s="267" t="n">
        <x:f>I10309*TOMATO_HOURS*WEEKS*(1+TOMATO_DIM)^I10309+J10309*CARROT_HOURS*WEEKS*(1+CARROT_DIM)^J10309+K10309*MESCLUN_HOURS*WEEKS*(1+MESCLUN_DIM)^K10309</x:f>
        <x:v>6444.1117891282065</x:v>
      </x:c>
      <x:c r="N10309" s="267" t="n">
        <x:f>MAX(M10309-FARMER_HOURS,0)/TEMP_HOURS_PER_WORKER</x:f>
        <x:v>3.9750776313390324</x:v>
      </x:c>
      <x:c r="O10309" s="268" t="n">
        <x:f>I10309*TOMATO_PRICE+J10309*CARROT_PRICE+K10309*MESCLUN_PRICE</x:f>
        <x:v>170904</x:v>
      </x:c>
      <x:c r="P10309" s="268" t="n">
        <x:f>I10309*TOMATO_FERTILIZER+J10309*CARROT_FERTILIZER+K10309*MESCLUN_FERTILIZER</x:f>
        <x:v>22000</x:v>
      </x:c>
      <x:c r="Q10309" s="268" t="n">
        <x:f>MIN(M10309,FARMER_HOURS)*FARMER_RATE+MAX(M10309-FARMER_HOURS,0)*TEMP_RATE</x:f>
        <x:v>124376.9407834758</x:v>
      </x:c>
      <x:c r="R10309" s="268" t="n">
        <x:f>O10309-P10309-Q10309-FIXED_COST</x:f>
        <x:v>4527.059216524198</x:v>
      </x:c>
      <x:c r="S10309" s="139" t="str">
        <x:f>IF(AND(L10309&lt;=TOTAL_BED_CAP,N10309&lt;=TEMP_WORKER_CAP),"YES","NO")</x:f>
        <x:v>YES</x:v>
      </x:c>
      <x:c r="T10309" s="139" t="n">
        <x:f>IF(S10309="YES",R10309,-1E+99)</x:f>
        <x:v>4527.059216524198</x:v>
      </x:c>
    </x:row>
    <x:row r="10310">
      <x:c r="A10310" s="139"/>
      <x:c r="B10310" s="139"/>
      <x:c r="C10310" s="139"/>
      <x:c r="D10310" s="139"/>
      <x:c r="E10310" s="139"/>
      <x:c r="F10310" s="139"/>
      <x:c r="G10310" s="139"/>
      <x:c r="H10310" s="139"/>
      <x:c r="I10310" s="266" t="n">
        <x:f>INT((ROW()-ROW($I$46))/((CARROT_CAP+1)*(MESCLUN_CAP+1)))</x:f>
        <x:v>15</x:v>
      </x:c>
      <x:c r="J10310" s="266" t="n">
        <x:f>MOD(INT((ROW()-ROW($I$46))/(MESCLUN_CAP+1)),CARROT_CAP+1)</x:f>
        <x:v>16</x:v>
      </x:c>
      <x:c r="K10310" s="266" t="n">
        <x:f>MOD(ROW()-ROW($I$46),MESCLUN_CAP+1)</x:f>
        <x:v>3</x:v>
      </x:c>
      <x:c r="L10310" s="266" t="n">
        <x:f>SUM(I10310:K10310)</x:f>
        <x:v>34</x:v>
      </x:c>
      <x:c r="M10310" s="267" t="n">
        <x:f>I10310*TOMATO_HOURS*WEEKS*(1+TOMATO_DIM)^I10310+J10310*CARROT_HOURS*WEEKS*(1+CARROT_DIM)^J10310+K10310*MESCLUN_HOURS*WEEKS*(1+MESCLUN_DIM)^K10310</x:f>
        <x:v>6491.973771550081</x:v>
      </x:c>
      <x:c r="N10310" s="267" t="n">
        <x:f>MAX(M10310-FARMER_HOURS,0)/TEMP_HOURS_PER_WORKER</x:f>
        <x:v>4.008315119132001</x:v>
      </x:c>
      <x:c r="O10310" s="268" t="n">
        <x:f>I10310*TOMATO_PRICE+J10310*CARROT_PRICE+K10310*MESCLUN_PRICE</x:f>
        <x:v>173604</x:v>
      </x:c>
      <x:c r="P10310" s="268" t="n">
        <x:f>I10310*TOMATO_FERTILIZER+J10310*CARROT_FERTILIZER+K10310*MESCLUN_FERTILIZER</x:f>
        <x:v>22880</x:v>
      </x:c>
      <x:c r="Q10310" s="268" t="n">
        <x:f>MIN(M10310,FARMER_HOURS)*FARMER_RATE+MAX(M10310-FARMER_HOURS,0)*TEMP_RATE</x:f>
        <x:v>125207.87797830002</x:v>
      </x:c>
      <x:c r="R10310" s="268" t="n">
        <x:f>O10310-P10310-Q10310-FIXED_COST</x:f>
        <x:v>5516.122021699979</x:v>
      </x:c>
      <x:c r="S10310" s="139" t="str">
        <x:f>IF(AND(L10310&lt;=TOTAL_BED_CAP,N10310&lt;=TEMP_WORKER_CAP),"YES","NO")</x:f>
        <x:v>NO</x:v>
      </x:c>
      <x:c r="T10310" s="139" t="n">
        <x:f>IF(S10310="YES",R10310,-1E+99)</x:f>
        <x:v>-1e+99</x:v>
      </x:c>
    </x:row>
    <x:row r="10311">
      <x:c r="A10311" s="139"/>
      <x:c r="B10311" s="139"/>
      <x:c r="C10311" s="139"/>
      <x:c r="D10311" s="139"/>
      <x:c r="E10311" s="139"/>
      <x:c r="F10311" s="139"/>
      <x:c r="G10311" s="139"/>
      <x:c r="H10311" s="139"/>
      <x:c r="I10311" s="266" t="n">
        <x:f>INT((ROW()-ROW($I$46))/((CARROT_CAP+1)*(MESCLUN_CAP+1)))</x:f>
        <x:v>15</x:v>
      </x:c>
      <x:c r="J10311" s="266" t="n">
        <x:f>MOD(INT((ROW()-ROW($I$46))/(MESCLUN_CAP+1)),CARROT_CAP+1)</x:f>
        <x:v>16</x:v>
      </x:c>
      <x:c r="K10311" s="266" t="n">
        <x:f>MOD(ROW()-ROW($I$46),MESCLUN_CAP+1)</x:f>
        <x:v>4</x:v>
      </x:c>
      <x:c r="L10311" s="266" t="n">
        <x:f>SUM(I10311:K10311)</x:f>
        <x:v>35</x:v>
      </x:c>
      <x:c r="M10311" s="267" t="n">
        <x:f>I10311*TOMATO_HOURS*WEEKS*(1+TOMATO_DIM)^I10311+J10311*CARROT_HOURS*WEEKS*(1+CARROT_DIM)^J10311+K10311*MESCLUN_HOURS*WEEKS*(1+MESCLUN_DIM)^K10311</x:f>
        <x:v>6541.017887272737</x:v>
      </x:c>
      <x:c r="N10311" s="267" t="n">
        <x:f>MAX(M10311-FARMER_HOURS,0)/TEMP_HOURS_PER_WORKER</x:f>
        <x:v>4.0423735328282895</x:v>
      </x:c>
      <x:c r="O10311" s="268" t="n">
        <x:f>I10311*TOMATO_PRICE+J10311*CARROT_PRICE+K10311*MESCLUN_PRICE</x:f>
        <x:v>176304</x:v>
      </x:c>
      <x:c r="P10311" s="268" t="n">
        <x:f>I10311*TOMATO_FERTILIZER+J10311*CARROT_FERTILIZER+K10311*MESCLUN_FERTILIZER</x:f>
        <x:v>23760</x:v>
      </x:c>
      <x:c r="Q10311" s="268" t="n">
        <x:f>MIN(M10311,FARMER_HOURS)*FARMER_RATE+MAX(M10311-FARMER_HOURS,0)*TEMP_RATE</x:f>
        <x:v>126059.33832070725</x:v>
      </x:c>
      <x:c r="R10311" s="268" t="n">
        <x:f>O10311-P10311-Q10311-FIXED_COST</x:f>
        <x:v>6484.6616792927525</x:v>
      </x:c>
      <x:c r="S10311" s="139" t="str">
        <x:f>IF(AND(L10311&lt;=TOTAL_BED_CAP,N10311&lt;=TEMP_WORKER_CAP),"YES","NO")</x:f>
        <x:v>NO</x:v>
      </x:c>
      <x:c r="T10311" s="139" t="n">
        <x:f>IF(S10311="YES",R10311,-1E+99)</x:f>
        <x:v>-1e+99</x:v>
      </x:c>
    </x:row>
    <x:row r="10312">
      <x:c r="A10312" s="139"/>
      <x:c r="B10312" s="139"/>
      <x:c r="C10312" s="139"/>
      <x:c r="D10312" s="139"/>
      <x:c r="E10312" s="139"/>
      <x:c r="F10312" s="139"/>
      <x:c r="G10312" s="139"/>
      <x:c r="H10312" s="139"/>
      <x:c r="I10312" s="266" t="n">
        <x:f>INT((ROW()-ROW($I$46))/((CARROT_CAP+1)*(MESCLUN_CAP+1)))</x:f>
        <x:v>15</x:v>
      </x:c>
      <x:c r="J10312" s="266" t="n">
        <x:f>MOD(INT((ROW()-ROW($I$46))/(MESCLUN_CAP+1)),CARROT_CAP+1)</x:f>
        <x:v>16</x:v>
      </x:c>
      <x:c r="K10312" s="266" t="n">
        <x:f>MOD(ROW()-ROW($I$46),MESCLUN_CAP+1)</x:f>
        <x:v>5</x:v>
      </x:c>
      <x:c r="L10312" s="266" t="n">
        <x:f>SUM(I10312:K10312)</x:f>
        <x:v>36</x:v>
      </x:c>
      <x:c r="M10312" s="267" t="n">
        <x:f>I10312*TOMATO_HOURS*WEEKS*(1+TOMATO_DIM)^I10312+J10312*CARROT_HOURS*WEEKS*(1+CARROT_DIM)^J10312+K10312*MESCLUN_HOURS*WEEKS*(1+MESCLUN_DIM)^K10312</x:f>
        <x:v>6591.266211193941</x:v>
      </x:c>
      <x:c r="N10312" s="267" t="n">
        <x:f>MAX(M10312-FARMER_HOURS,0)/TEMP_HOURS_PER_WORKER</x:f>
        <x:v>4.077268202218014</x:v>
      </x:c>
      <x:c r="O10312" s="268" t="n">
        <x:f>I10312*TOMATO_PRICE+J10312*CARROT_PRICE+K10312*MESCLUN_PRICE</x:f>
        <x:v>179004</x:v>
      </x:c>
      <x:c r="P10312" s="268" t="n">
        <x:f>I10312*TOMATO_FERTILIZER+J10312*CARROT_FERTILIZER+K10312*MESCLUN_FERTILIZER</x:f>
        <x:v>24640</x:v>
      </x:c>
      <x:c r="Q10312" s="268" t="n">
        <x:f>MIN(M10312,FARMER_HOURS)*FARMER_RATE+MAX(M10312-FARMER_HOURS,0)*TEMP_RATE</x:f>
        <x:v>126931.70505545035</x:v>
      </x:c>
      <x:c r="R10312" s="268" t="n">
        <x:f>O10312-P10312-Q10312-FIXED_COST</x:f>
        <x:v>7432.294944549649</x:v>
      </x:c>
      <x:c r="S10312" s="139" t="str">
        <x:f>IF(AND(L10312&lt;=TOTAL_BED_CAP,N10312&lt;=TEMP_WORKER_CAP),"YES","NO")</x:f>
        <x:v>NO</x:v>
      </x:c>
      <x:c r="T10312" s="139" t="n">
        <x:f>IF(S10312="YES",R10312,-1E+99)</x:f>
        <x:v>-1e+99</x:v>
      </x:c>
    </x:row>
    <x:row r="10313">
      <x:c r="A10313" s="139"/>
      <x:c r="B10313" s="139"/>
      <x:c r="C10313" s="139"/>
      <x:c r="D10313" s="139"/>
      <x:c r="E10313" s="139"/>
      <x:c r="F10313" s="139"/>
      <x:c r="G10313" s="139"/>
      <x:c r="H10313" s="139"/>
      <x:c r="I10313" s="266" t="n">
        <x:f>INT((ROW()-ROW($I$46))/((CARROT_CAP+1)*(MESCLUN_CAP+1)))</x:f>
        <x:v>15</x:v>
      </x:c>
      <x:c r="J10313" s="266" t="n">
        <x:f>MOD(INT((ROW()-ROW($I$46))/(MESCLUN_CAP+1)),CARROT_CAP+1)</x:f>
        <x:v>16</x:v>
      </x:c>
      <x:c r="K10313" s="266" t="n">
        <x:f>MOD(ROW()-ROW($I$46),MESCLUN_CAP+1)</x:f>
        <x:v>6</x:v>
      </x:c>
      <x:c r="L10313" s="266" t="n">
        <x:f>SUM(I10313:K10313)</x:f>
        <x:v>37</x:v>
      </x:c>
      <x:c r="M10313" s="267" t="n">
        <x:f>I10313*TOMATO_HOURS*WEEKS*(1+TOMATO_DIM)^I10313+J10313*CARROT_HOURS*WEEKS*(1+CARROT_DIM)^J10313+K10313*MESCLUN_HOURS*WEEKS*(1+MESCLUN_DIM)^K10313</x:f>
        <x:v>6642.741185375574</x:v>
      </x:c>
      <x:c r="N10313" s="267" t="n">
        <x:f>MAX(M10313-FARMER_HOURS,0)/TEMP_HOURS_PER_WORKER</x:f>
        <x:v>4.113014712066371</x:v>
      </x:c>
      <x:c r="O10313" s="268" t="n">
        <x:f>I10313*TOMATO_PRICE+J10313*CARROT_PRICE+K10313*MESCLUN_PRICE</x:f>
        <x:v>181704</x:v>
      </x:c>
      <x:c r="P10313" s="268" t="n">
        <x:f>I10313*TOMATO_FERTILIZER+J10313*CARROT_FERTILIZER+K10313*MESCLUN_FERTILIZER</x:f>
        <x:v>25520</x:v>
      </x:c>
      <x:c r="Q10313" s="268" t="n">
        <x:f>MIN(M10313,FARMER_HOURS)*FARMER_RATE+MAX(M10313-FARMER_HOURS,0)*TEMP_RATE</x:f>
        <x:v>127825.36780165926</x:v>
      </x:c>
      <x:c r="R10313" s="268" t="n">
        <x:f>O10313-P10313-Q10313-FIXED_COST</x:f>
        <x:v>8358.63219834074</x:v>
      </x:c>
      <x:c r="S10313" s="139" t="str">
        <x:f>IF(AND(L10313&lt;=TOTAL_BED_CAP,N10313&lt;=TEMP_WORKER_CAP),"YES","NO")</x:f>
        <x:v>NO</x:v>
      </x:c>
      <x:c r="T10313" s="139" t="n">
        <x:f>IF(S10313="YES",R10313,-1E+99)</x:f>
        <x:v>-1e+99</x:v>
      </x:c>
    </x:row>
    <x:row r="10314">
      <x:c r="A10314" s="139"/>
      <x:c r="B10314" s="139"/>
      <x:c r="C10314" s="139"/>
      <x:c r="D10314" s="139"/>
      <x:c r="E10314" s="139"/>
      <x:c r="F10314" s="139"/>
      <x:c r="G10314" s="139"/>
      <x:c r="H10314" s="139"/>
      <x:c r="I10314" s="266" t="n">
        <x:f>INT((ROW()-ROW($I$46))/((CARROT_CAP+1)*(MESCLUN_CAP+1)))</x:f>
        <x:v>15</x:v>
      </x:c>
      <x:c r="J10314" s="266" t="n">
        <x:f>MOD(INT((ROW()-ROW($I$46))/(MESCLUN_CAP+1)),CARROT_CAP+1)</x:f>
        <x:v>16</x:v>
      </x:c>
      <x:c r="K10314" s="266" t="n">
        <x:f>MOD(ROW()-ROW($I$46),MESCLUN_CAP+1)</x:f>
        <x:v>7</x:v>
      </x:c>
      <x:c r="L10314" s="266" t="n">
        <x:f>SUM(I10314:K10314)</x:f>
        <x:v>38</x:v>
      </x:c>
      <x:c r="M10314" s="267" t="n">
        <x:f>I10314*TOMATO_HOURS*WEEKS*(1+TOMATO_DIM)^I10314+J10314*CARROT_HOURS*WEEKS*(1+CARROT_DIM)^J10314+K10314*MESCLUN_HOURS*WEEKS*(1+MESCLUN_DIM)^K10314</x:f>
        <x:v>6695.465624773535</x:v>
      </x:c>
      <x:c r="N10314" s="267" t="n">
        <x:f>MAX(M10314-FARMER_HOURS,0)/TEMP_HOURS_PER_WORKER</x:f>
        <x:v>4.149628906092732</x:v>
      </x:c>
      <x:c r="O10314" s="268" t="n">
        <x:f>I10314*TOMATO_PRICE+J10314*CARROT_PRICE+K10314*MESCLUN_PRICE</x:f>
        <x:v>184404</x:v>
      </x:c>
      <x:c r="P10314" s="268" t="n">
        <x:f>I10314*TOMATO_FERTILIZER+J10314*CARROT_FERTILIZER+K10314*MESCLUN_FERTILIZER</x:f>
        <x:v>26400</x:v>
      </x:c>
      <x:c r="Q10314" s="268" t="n">
        <x:f>MIN(M10314,FARMER_HOURS)*FARMER_RATE+MAX(M10314-FARMER_HOURS,0)*TEMP_RATE</x:f>
        <x:v>128740.7226523183</x:v>
      </x:c>
      <x:c r="R10314" s="268" t="n">
        <x:f>O10314-P10314-Q10314-FIXED_COST</x:f>
        <x:v>9263.277347681695</x:v>
      </x:c>
      <x:c r="S10314" s="139" t="str">
        <x:f>IF(AND(L10314&lt;=TOTAL_BED_CAP,N10314&lt;=TEMP_WORKER_CAP),"YES","NO")</x:f>
        <x:v>NO</x:v>
      </x:c>
      <x:c r="T10314" s="139" t="n">
        <x:f>IF(S10314="YES",R10314,-1E+99)</x:f>
        <x:v>-1e+99</x:v>
      </x:c>
    </x:row>
    <x:row r="10315">
      <x:c r="A10315" s="139"/>
      <x:c r="B10315" s="139"/>
      <x:c r="C10315" s="139"/>
      <x:c r="D10315" s="139"/>
      <x:c r="E10315" s="139"/>
      <x:c r="F10315" s="139"/>
      <x:c r="G10315" s="139"/>
      <x:c r="H10315" s="139"/>
      <x:c r="I10315" s="266" t="n">
        <x:f>INT((ROW()-ROW($I$46))/((CARROT_CAP+1)*(MESCLUN_CAP+1)))</x:f>
        <x:v>15</x:v>
      </x:c>
      <x:c r="J10315" s="266" t="n">
        <x:f>MOD(INT((ROW()-ROW($I$46))/(MESCLUN_CAP+1)),CARROT_CAP+1)</x:f>
        <x:v>16</x:v>
      </x:c>
      <x:c r="K10315" s="266" t="n">
        <x:f>MOD(ROW()-ROW($I$46),MESCLUN_CAP+1)</x:f>
        <x:v>8</x:v>
      </x:c>
      <x:c r="L10315" s="266" t="n">
        <x:f>SUM(I10315:K10315)</x:f>
        <x:v>39</x:v>
      </x:c>
      <x:c r="M10315" s="267" t="n">
        <x:f>I10315*TOMATO_HOURS*WEEKS*(1+TOMATO_DIM)^I10315+J10315*CARROT_HOURS*WEEKS*(1+CARROT_DIM)^J10315+K10315*MESCLUN_HOURS*WEEKS*(1+MESCLUN_DIM)^K10315</x:f>
        <x:v>6749.462723053514</x:v>
      </x:c>
      <x:c r="N10315" s="267" t="n">
        <x:f>MAX(M10315-FARMER_HOURS,0)/TEMP_HOURS_PER_WORKER</x:f>
        <x:v>4.187126891009385</x:v>
      </x:c>
      <x:c r="O10315" s="268" t="n">
        <x:f>I10315*TOMATO_PRICE+J10315*CARROT_PRICE+K10315*MESCLUN_PRICE</x:f>
        <x:v>187104</x:v>
      </x:c>
      <x:c r="P10315" s="268" t="n">
        <x:f>I10315*TOMATO_FERTILIZER+J10315*CARROT_FERTILIZER+K10315*MESCLUN_FERTILIZER</x:f>
        <x:v>27280</x:v>
      </x:c>
      <x:c r="Q10315" s="268" t="n">
        <x:f>MIN(M10315,FARMER_HOURS)*FARMER_RATE+MAX(M10315-FARMER_HOURS,0)*TEMP_RATE</x:f>
        <x:v>129678.17227523462</x:v>
      </x:c>
      <x:c r="R10315" s="268" t="n">
        <x:f>O10315-P10315-Q10315-FIXED_COST</x:f>
        <x:v>10145.827724765375</x:v>
      </x:c>
      <x:c r="S10315" s="139" t="str">
        <x:f>IF(AND(L10315&lt;=TOTAL_BED_CAP,N10315&lt;=TEMP_WORKER_CAP),"YES","NO")</x:f>
        <x:v>NO</x:v>
      </x:c>
      <x:c r="T10315" s="139" t="n">
        <x:f>IF(S10315="YES",R10315,-1E+99)</x:f>
        <x:v>-1e+99</x:v>
      </x:c>
    </x:row>
    <x:row r="10316">
      <x:c r="A10316" s="139"/>
      <x:c r="B10316" s="139"/>
      <x:c r="C10316" s="139"/>
      <x:c r="D10316" s="139"/>
      <x:c r="E10316" s="139"/>
      <x:c r="F10316" s="139"/>
      <x:c r="G10316" s="139"/>
      <x:c r="H10316" s="139"/>
      <x:c r="I10316" s="266" t="n">
        <x:f>INT((ROW()-ROW($I$46))/((CARROT_CAP+1)*(MESCLUN_CAP+1)))</x:f>
        <x:v>15</x:v>
      </x:c>
      <x:c r="J10316" s="266" t="n">
        <x:f>MOD(INT((ROW()-ROW($I$46))/(MESCLUN_CAP+1)),CARROT_CAP+1)</x:f>
        <x:v>16</x:v>
      </x:c>
      <x:c r="K10316" s="266" t="n">
        <x:f>MOD(ROW()-ROW($I$46),MESCLUN_CAP+1)</x:f>
        <x:v>9</x:v>
      </x:c>
      <x:c r="L10316" s="266" t="n">
        <x:f>SUM(I10316:K10316)</x:f>
        <x:v>40</x:v>
      </x:c>
      <x:c r="M10316" s="267" t="n">
        <x:f>I10316*TOMATO_HOURS*WEEKS*(1+TOMATO_DIM)^I10316+J10316*CARROT_HOURS*WEEKS*(1+CARROT_DIM)^J10316+K10316*MESCLUN_HOURS*WEEKS*(1+MESCLUN_DIM)^K10316</x:f>
        <x:v>6804.756058493909</x:v>
      </x:c>
      <x:c r="N10316" s="267" t="n">
        <x:f>MAX(M10316-FARMER_HOURS,0)/TEMP_HOURS_PER_WORKER</x:f>
        <x:v>4.22552504062077</x:v>
      </x:c>
      <x:c r="O10316" s="268" t="n">
        <x:f>I10316*TOMATO_PRICE+J10316*CARROT_PRICE+K10316*MESCLUN_PRICE</x:f>
        <x:v>189804</x:v>
      </x:c>
      <x:c r="P10316" s="268" t="n">
        <x:f>I10316*TOMATO_FERTILIZER+J10316*CARROT_FERTILIZER+K10316*MESCLUN_FERTILIZER</x:f>
        <x:v>28160</x:v>
      </x:c>
      <x:c r="Q10316" s="268" t="n">
        <x:f>MIN(M10316,FARMER_HOURS)*FARMER_RATE+MAX(M10316-FARMER_HOURS,0)*TEMP_RATE</x:f>
        <x:v>130638.12601551926</x:v>
      </x:c>
      <x:c r="R10316" s="268" t="n">
        <x:f>O10316-P10316-Q10316-FIXED_COST</x:f>
        <x:v>11005.873984480742</x:v>
      </x:c>
      <x:c r="S10316" s="139" t="str">
        <x:f>IF(AND(L10316&lt;=TOTAL_BED_CAP,N10316&lt;=TEMP_WORKER_CAP),"YES","NO")</x:f>
        <x:v>NO</x:v>
      </x:c>
      <x:c r="T10316" s="139" t="n">
        <x:f>IF(S10316="YES",R10316,-1E+99)</x:f>
        <x:v>-1e+99</x:v>
      </x:c>
    </x:row>
    <x:row r="10317">
      <x:c r="A10317" s="139"/>
      <x:c r="B10317" s="139"/>
      <x:c r="C10317" s="139"/>
      <x:c r="D10317" s="139"/>
      <x:c r="E10317" s="139"/>
      <x:c r="F10317" s="139"/>
      <x:c r="G10317" s="139"/>
      <x:c r="H10317" s="139"/>
      <x:c r="I10317" s="266" t="n">
        <x:f>INT((ROW()-ROW($I$46))/((CARROT_CAP+1)*(MESCLUN_CAP+1)))</x:f>
        <x:v>15</x:v>
      </x:c>
      <x:c r="J10317" s="266" t="n">
        <x:f>MOD(INT((ROW()-ROW($I$46))/(MESCLUN_CAP+1)),CARROT_CAP+1)</x:f>
        <x:v>16</x:v>
      </x:c>
      <x:c r="K10317" s="266" t="n">
        <x:f>MOD(ROW()-ROW($I$46),MESCLUN_CAP+1)</x:f>
        <x:v>10</x:v>
      </x:c>
      <x:c r="L10317" s="266" t="n">
        <x:f>SUM(I10317:K10317)</x:f>
        <x:v>41</x:v>
      </x:c>
      <x:c r="M10317" s="267" t="n">
        <x:f>I10317*TOMATO_HOURS*WEEKS*(1+TOMATO_DIM)^I10317+J10317*CARROT_HOURS*WEEKS*(1+CARROT_DIM)^J10317+K10317*MESCLUN_HOURS*WEEKS*(1+MESCLUN_DIM)^K10317</x:f>
        <x:v>6861.369599977122</x:v>
      </x:c>
      <x:c r="N10317" s="267" t="n">
        <x:f>MAX(M10317-FARMER_HOURS,0)/TEMP_HOURS_PER_WORKER</x:f>
        <x:v>4.264839999984113</x:v>
      </x:c>
      <x:c r="O10317" s="268" t="n">
        <x:f>I10317*TOMATO_PRICE+J10317*CARROT_PRICE+K10317*MESCLUN_PRICE</x:f>
        <x:v>192504</x:v>
      </x:c>
      <x:c r="P10317" s="268" t="n">
        <x:f>I10317*TOMATO_FERTILIZER+J10317*CARROT_FERTILIZER+K10317*MESCLUN_FERTILIZER</x:f>
        <x:v>29040</x:v>
      </x:c>
      <x:c r="Q10317" s="268" t="n">
        <x:f>MIN(M10317,FARMER_HOURS)*FARMER_RATE+MAX(M10317-FARMER_HOURS,0)*TEMP_RATE</x:f>
        <x:v>131620.9999996028</x:v>
      </x:c>
      <x:c r="R10317" s="268" t="n">
        <x:f>O10317-P10317-Q10317-FIXED_COST</x:f>
        <x:v>11843.000000397209</x:v>
      </x:c>
      <x:c r="S10317" s="139" t="str">
        <x:f>IF(AND(L10317&lt;=TOTAL_BED_CAP,N10317&lt;=TEMP_WORKER_CAP),"YES","NO")</x:f>
        <x:v>NO</x:v>
      </x:c>
      <x:c r="T10317" s="139" t="n">
        <x:f>IF(S10317="YES",R10317,-1E+99)</x:f>
        <x:v>-1e+99</x:v>
      </x:c>
    </x:row>
    <x:row r="10318">
      <x:c r="A10318" s="139"/>
      <x:c r="B10318" s="139"/>
      <x:c r="C10318" s="139"/>
      <x:c r="D10318" s="139"/>
      <x:c r="E10318" s="139"/>
      <x:c r="F10318" s="139"/>
      <x:c r="G10318" s="139"/>
      <x:c r="H10318" s="139"/>
      <x:c r="I10318" s="266" t="n">
        <x:f>INT((ROW()-ROW($I$46))/((CARROT_CAP+1)*(MESCLUN_CAP+1)))</x:f>
        <x:v>15</x:v>
      </x:c>
      <x:c r="J10318" s="266" t="n">
        <x:f>MOD(INT((ROW()-ROW($I$46))/(MESCLUN_CAP+1)),CARROT_CAP+1)</x:f>
        <x:v>16</x:v>
      </x:c>
      <x:c r="K10318" s="266" t="n">
        <x:f>MOD(ROW()-ROW($I$46),MESCLUN_CAP+1)</x:f>
        <x:v>11</x:v>
      </x:c>
      <x:c r="L10318" s="266" t="n">
        <x:f>SUM(I10318:K10318)</x:f>
        <x:v>42</x:v>
      </x:c>
      <x:c r="M10318" s="267" t="n">
        <x:f>I10318*TOMATO_HOURS*WEEKS*(1+TOMATO_DIM)^I10318+J10318*CARROT_HOURS*WEEKS*(1+CARROT_DIM)^J10318+K10318*MESCLUN_HOURS*WEEKS*(1+MESCLUN_DIM)^K10318</x:f>
        <x:v>6919.327713070561</x:v>
      </x:c>
      <x:c r="N10318" s="267" t="n">
        <x:f>MAX(M10318-FARMER_HOURS,0)/TEMP_HOURS_PER_WORKER</x:f>
        <x:v>4.305088689632334</x:v>
      </x:c>
      <x:c r="O10318" s="268" t="n">
        <x:f>I10318*TOMATO_PRICE+J10318*CARROT_PRICE+K10318*MESCLUN_PRICE</x:f>
        <x:v>195204</x:v>
      </x:c>
      <x:c r="P10318" s="268" t="n">
        <x:f>I10318*TOMATO_FERTILIZER+J10318*CARROT_FERTILIZER+K10318*MESCLUN_FERTILIZER</x:f>
        <x:v>29920</x:v>
      </x:c>
      <x:c r="Q10318" s="268" t="n">
        <x:f>MIN(M10318,FARMER_HOURS)*FARMER_RATE+MAX(M10318-FARMER_HOURS,0)*TEMP_RATE</x:f>
        <x:v>132627.21724080836</x:v>
      </x:c>
      <x:c r="R10318" s="268" t="n">
        <x:f>O10318-P10318-Q10318-FIXED_COST</x:f>
        <x:v>12656.782759191643</x:v>
      </x:c>
      <x:c r="S10318" s="139" t="str">
        <x:f>IF(AND(L10318&lt;=TOTAL_BED_CAP,N10318&lt;=TEMP_WORKER_CAP),"YES","NO")</x:f>
        <x:v>NO</x:v>
      </x:c>
      <x:c r="T10318" s="139" t="n">
        <x:f>IF(S10318="YES",R10318,-1E+99)</x:f>
        <x:v>-1e+99</x:v>
      </x:c>
    </x:row>
    <x:row r="10319">
      <x:c r="A10319" s="139"/>
      <x:c r="B10319" s="139"/>
      <x:c r="C10319" s="139"/>
      <x:c r="D10319" s="139"/>
      <x:c r="E10319" s="139"/>
      <x:c r="F10319" s="139"/>
      <x:c r="G10319" s="139"/>
      <x:c r="H10319" s="139"/>
      <x:c r="I10319" s="266" t="n">
        <x:f>INT((ROW()-ROW($I$46))/((CARROT_CAP+1)*(MESCLUN_CAP+1)))</x:f>
        <x:v>15</x:v>
      </x:c>
      <x:c r="J10319" s="266" t="n">
        <x:f>MOD(INT((ROW()-ROW($I$46))/(MESCLUN_CAP+1)),CARROT_CAP+1)</x:f>
        <x:v>16</x:v>
      </x:c>
      <x:c r="K10319" s="266" t="n">
        <x:f>MOD(ROW()-ROW($I$46),MESCLUN_CAP+1)</x:f>
        <x:v>12</x:v>
      </x:c>
      <x:c r="L10319" s="266" t="n">
        <x:f>SUM(I10319:K10319)</x:f>
        <x:v>43</x:v>
      </x:c>
      <x:c r="M10319" s="267" t="n">
        <x:f>I10319*TOMATO_HOURS*WEEKS*(1+TOMATO_DIM)^I10319+J10319*CARROT_HOURS*WEEKS*(1+CARROT_DIM)^J10319+K10319*MESCLUN_HOURS*WEEKS*(1+MESCLUN_DIM)^K10319</x:f>
        <x:v>6978.655166198625</x:v>
      </x:c>
      <x:c r="N10319" s="267" t="n">
        <x:f>MAX(M10319-FARMER_HOURS,0)/TEMP_HOURS_PER_WORKER</x:f>
        <x:v>4.346288309860157</x:v>
      </x:c>
      <x:c r="O10319" s="268" t="n">
        <x:f>I10319*TOMATO_PRICE+J10319*CARROT_PRICE+K10319*MESCLUN_PRICE</x:f>
        <x:v>197904</x:v>
      </x:c>
      <x:c r="P10319" s="268" t="n">
        <x:f>I10319*TOMATO_FERTILIZER+J10319*CARROT_FERTILIZER+K10319*MESCLUN_FERTILIZER</x:f>
        <x:v>30800</x:v>
      </x:c>
      <x:c r="Q10319" s="268" t="n">
        <x:f>MIN(M10319,FARMER_HOURS)*FARMER_RATE+MAX(M10319-FARMER_HOURS,0)*TEMP_RATE</x:f>
        <x:v>133657.2077465039</x:v>
      </x:c>
      <x:c r="R10319" s="268" t="n">
        <x:f>O10319-P10319-Q10319-FIXED_COST</x:f>
        <x:v>13446.792253496096</x:v>
      </x:c>
      <x:c r="S10319" s="139" t="str">
        <x:f>IF(AND(L10319&lt;=TOTAL_BED_CAP,N10319&lt;=TEMP_WORKER_CAP),"YES","NO")</x:f>
        <x:v>NO</x:v>
      </x:c>
      <x:c r="T10319" s="139" t="n">
        <x:f>IF(S10319="YES",R10319,-1E+99)</x:f>
        <x:v>-1e+99</x:v>
      </x:c>
    </x:row>
    <x:row r="10320">
      <x:c r="A10320" s="139"/>
      <x:c r="B10320" s="139"/>
      <x:c r="C10320" s="139"/>
      <x:c r="D10320" s="139"/>
      <x:c r="E10320" s="139"/>
      <x:c r="F10320" s="139"/>
      <x:c r="G10320" s="139"/>
      <x:c r="H10320" s="139"/>
      <x:c r="I10320" s="266" t="n">
        <x:f>INT((ROW()-ROW($I$46))/((CARROT_CAP+1)*(MESCLUN_CAP+1)))</x:f>
        <x:v>15</x:v>
      </x:c>
      <x:c r="J10320" s="266" t="n">
        <x:f>MOD(INT((ROW()-ROW($I$46))/(MESCLUN_CAP+1)),CARROT_CAP+1)</x:f>
        <x:v>16</x:v>
      </x:c>
      <x:c r="K10320" s="266" t="n">
        <x:f>MOD(ROW()-ROW($I$46),MESCLUN_CAP+1)</x:f>
        <x:v>13</x:v>
      </x:c>
      <x:c r="L10320" s="266" t="n">
        <x:f>SUM(I10320:K10320)</x:f>
        <x:v>44</x:v>
      </x:c>
      <x:c r="M10320" s="267" t="n">
        <x:f>I10320*TOMATO_HOURS*WEEKS*(1+TOMATO_DIM)^I10320+J10320*CARROT_HOURS*WEEKS*(1+CARROT_DIM)^J10320+K10320*MESCLUN_HOURS*WEEKS*(1+MESCLUN_DIM)^K10320</x:f>
        <x:v>7039.377136907009</x:v>
      </x:c>
      <x:c r="N10320" s="267" t="n">
        <x:f>MAX(M10320-FARMER_HOURS,0)/TEMP_HOURS_PER_WORKER</x:f>
        <x:v>4.388456345074312</x:v>
      </x:c>
      <x:c r="O10320" s="268" t="n">
        <x:f>I10320*TOMATO_PRICE+J10320*CARROT_PRICE+K10320*MESCLUN_PRICE</x:f>
        <x:v>200604</x:v>
      </x:c>
      <x:c r="P10320" s="268" t="n">
        <x:f>I10320*TOMATO_FERTILIZER+J10320*CARROT_FERTILIZER+K10320*MESCLUN_FERTILIZER</x:f>
        <x:v>31680</x:v>
      </x:c>
      <x:c r="Q10320" s="268" t="n">
        <x:f>MIN(M10320,FARMER_HOURS)*FARMER_RATE+MAX(M10320-FARMER_HOURS,0)*TEMP_RATE</x:f>
        <x:v>134711.4086268578</x:v>
      </x:c>
      <x:c r="R10320" s="268" t="n">
        <x:f>O10320-P10320-Q10320-FIXED_COST</x:f>
        <x:v>14212.591373142204</x:v>
      </x:c>
      <x:c r="S10320" s="139" t="str">
        <x:f>IF(AND(L10320&lt;=TOTAL_BED_CAP,N10320&lt;=TEMP_WORKER_CAP),"YES","NO")</x:f>
        <x:v>NO</x:v>
      </x:c>
      <x:c r="T10320" s="139" t="n">
        <x:f>IF(S10320="YES",R10320,-1E+99)</x:f>
        <x:v>-1e+99</x:v>
      </x:c>
    </x:row>
    <x:row r="10321">
      <x:c r="A10321" s="139"/>
      <x:c r="B10321" s="139"/>
      <x:c r="C10321" s="139"/>
      <x:c r="D10321" s="139"/>
      <x:c r="E10321" s="139"/>
      <x:c r="F10321" s="139"/>
      <x:c r="G10321" s="139"/>
      <x:c r="H10321" s="139"/>
      <x:c r="I10321" s="266" t="n">
        <x:f>INT((ROW()-ROW($I$46))/((CARROT_CAP+1)*(MESCLUN_CAP+1)))</x:f>
        <x:v>15</x:v>
      </x:c>
      <x:c r="J10321" s="266" t="n">
        <x:f>MOD(INT((ROW()-ROW($I$46))/(MESCLUN_CAP+1)),CARROT_CAP+1)</x:f>
        <x:v>16</x:v>
      </x:c>
      <x:c r="K10321" s="266" t="n">
        <x:f>MOD(ROW()-ROW($I$46),MESCLUN_CAP+1)</x:f>
        <x:v>14</x:v>
      </x:c>
      <x:c r="L10321" s="266" t="n">
        <x:f>SUM(I10321:K10321)</x:f>
        <x:v>45</x:v>
      </x:c>
      <x:c r="M10321" s="267" t="n">
        <x:f>I10321*TOMATO_HOURS*WEEKS*(1+TOMATO_DIM)^I10321+J10321*CARROT_HOURS*WEEKS*(1+CARROT_DIM)^J10321+K10321*MESCLUN_HOURS*WEEKS*(1+MESCLUN_DIM)^K10321</x:f>
        <x:v>7101.51921822067</x:v>
      </x:c>
      <x:c r="N10321" s="267" t="n">
        <x:f>MAX(M10321-FARMER_HOURS,0)/TEMP_HOURS_PER_WORKER</x:f>
        <x:v>4.431610568208798</x:v>
      </x:c>
      <x:c r="O10321" s="268" t="n">
        <x:f>I10321*TOMATO_PRICE+J10321*CARROT_PRICE+K10321*MESCLUN_PRICE</x:f>
        <x:v>203304</x:v>
      </x:c>
      <x:c r="P10321" s="268" t="n">
        <x:f>I10321*TOMATO_FERTILIZER+J10321*CARROT_FERTILIZER+K10321*MESCLUN_FERTILIZER</x:f>
        <x:v>32560</x:v>
      </x:c>
      <x:c r="Q10321" s="268" t="n">
        <x:f>MIN(M10321,FARMER_HOURS)*FARMER_RATE+MAX(M10321-FARMER_HOURS,0)*TEMP_RATE</x:f>
        <x:v>135790.26420521998</x:v>
      </x:c>
      <x:c r="R10321" s="268" t="n">
        <x:f>O10321-P10321-Q10321-FIXED_COST</x:f>
        <x:v>14953.73579478002</x:v>
      </x:c>
      <x:c r="S10321" s="139" t="str">
        <x:f>IF(AND(L10321&lt;=TOTAL_BED_CAP,N10321&lt;=TEMP_WORKER_CAP),"YES","NO")</x:f>
        <x:v>NO</x:v>
      </x:c>
      <x:c r="T10321" s="139" t="n">
        <x:f>IF(S10321="YES",R10321,-1E+99)</x:f>
        <x:v>-1e+99</x:v>
      </x:c>
    </x:row>
    <x:row r="10322">
      <x:c r="A10322" s="139"/>
      <x:c r="B10322" s="139"/>
      <x:c r="C10322" s="139"/>
      <x:c r="D10322" s="139"/>
      <x:c r="E10322" s="139"/>
      <x:c r="F10322" s="139"/>
      <x:c r="G10322" s="139"/>
      <x:c r="H10322" s="139"/>
      <x:c r="I10322" s="266" t="n">
        <x:f>INT((ROW()-ROW($I$46))/((CARROT_CAP+1)*(MESCLUN_CAP+1)))</x:f>
        <x:v>15</x:v>
      </x:c>
      <x:c r="J10322" s="266" t="n">
        <x:f>MOD(INT((ROW()-ROW($I$46))/(MESCLUN_CAP+1)),CARROT_CAP+1)</x:f>
        <x:v>16</x:v>
      </x:c>
      <x:c r="K10322" s="266" t="n">
        <x:f>MOD(ROW()-ROW($I$46),MESCLUN_CAP+1)</x:f>
        <x:v>15</x:v>
      </x:c>
      <x:c r="L10322" s="266" t="n">
        <x:f>SUM(I10322:K10322)</x:f>
        <x:v>46</x:v>
      </x:c>
      <x:c r="M10322" s="267" t="n">
        <x:f>I10322*TOMATO_HOURS*WEEKS*(1+TOMATO_DIM)^I10322+J10322*CARROT_HOURS*WEEKS*(1+CARROT_DIM)^J10322+K10322*MESCLUN_HOURS*WEEKS*(1+MESCLUN_DIM)^K10322</x:f>
        <x:v>7165.107425096817</x:v>
      </x:c>
      <x:c r="N10322" s="267" t="n">
        <x:f>MAX(M10322-FARMER_HOURS,0)/TEMP_HOURS_PER_WORKER</x:f>
        <x:v>4.475769045206123</x:v>
      </x:c>
      <x:c r="O10322" s="268" t="n">
        <x:f>I10322*TOMATO_PRICE+J10322*CARROT_PRICE+K10322*MESCLUN_PRICE</x:f>
        <x:v>206004</x:v>
      </x:c>
      <x:c r="P10322" s="268" t="n">
        <x:f>I10322*TOMATO_FERTILIZER+J10322*CARROT_FERTILIZER+K10322*MESCLUN_FERTILIZER</x:f>
        <x:v>33440</x:v>
      </x:c>
      <x:c r="Q10322" s="268" t="n">
        <x:f>MIN(M10322,FARMER_HOURS)*FARMER_RATE+MAX(M10322-FARMER_HOURS,0)*TEMP_RATE</x:f>
        <x:v>136894.22613015305</x:v>
      </x:c>
      <x:c r="R10322" s="268" t="n">
        <x:f>O10322-P10322-Q10322-FIXED_COST</x:f>
        <x:v>15669.773869846947</x:v>
      </x:c>
      <x:c r="S10322" s="139" t="str">
        <x:f>IF(AND(L10322&lt;=TOTAL_BED_CAP,N10322&lt;=TEMP_WORKER_CAP),"YES","NO")</x:f>
        <x:v>NO</x:v>
      </x:c>
      <x:c r="T10322" s="139" t="n">
        <x:f>IF(S10322="YES",R10322,-1E+99)</x:f>
        <x:v>-1e+99</x:v>
      </x:c>
    </x:row>
    <x:row r="10323">
      <x:c r="A10323" s="139"/>
      <x:c r="B10323" s="139"/>
      <x:c r="C10323" s="139"/>
      <x:c r="D10323" s="139"/>
      <x:c r="E10323" s="139"/>
      <x:c r="F10323" s="139"/>
      <x:c r="G10323" s="139"/>
      <x:c r="H10323" s="139"/>
      <x:c r="I10323" s="266" t="n">
        <x:f>INT((ROW()-ROW($I$46))/((CARROT_CAP+1)*(MESCLUN_CAP+1)))</x:f>
        <x:v>15</x:v>
      </x:c>
      <x:c r="J10323" s="266" t="n">
        <x:f>MOD(INT((ROW()-ROW($I$46))/(MESCLUN_CAP+1)),CARROT_CAP+1)</x:f>
        <x:v>16</x:v>
      </x:c>
      <x:c r="K10323" s="266" t="n">
        <x:f>MOD(ROW()-ROW($I$46),MESCLUN_CAP+1)</x:f>
        <x:v>16</x:v>
      </x:c>
      <x:c r="L10323" s="266" t="n">
        <x:f>SUM(I10323:K10323)</x:f>
        <x:v>47</x:v>
      </x:c>
      <x:c r="M10323" s="267" t="n">
        <x:f>I10323*TOMATO_HOURS*WEEKS*(1+TOMATO_DIM)^I10323+J10323*CARROT_HOURS*WEEKS*(1+CARROT_DIM)^J10323+K10323*MESCLUN_HOURS*WEEKS*(1+MESCLUN_DIM)^K10323</x:f>
        <x:v>7230.168200974305</x:v>
      </x:c>
      <x:c r="N10323" s="267" t="n">
        <x:f>MAX(M10323-FARMER_HOURS,0)/TEMP_HOURS_PER_WORKER</x:f>
        <x:v>4.52095013956549</x:v>
      </x:c>
      <x:c r="O10323" s="268" t="n">
        <x:f>I10323*TOMATO_PRICE+J10323*CARROT_PRICE+K10323*MESCLUN_PRICE</x:f>
        <x:v>208704</x:v>
      </x:c>
      <x:c r="P10323" s="268" t="n">
        <x:f>I10323*TOMATO_FERTILIZER+J10323*CARROT_FERTILIZER+K10323*MESCLUN_FERTILIZER</x:f>
        <x:v>34320</x:v>
      </x:c>
      <x:c r="Q10323" s="268" t="n">
        <x:f>MIN(M10323,FARMER_HOURS)*FARMER_RATE+MAX(M10323-FARMER_HOURS,0)*TEMP_RATE</x:f>
        <x:v>138023.75348913725</x:v>
      </x:c>
      <x:c r="R10323" s="268" t="n">
        <x:f>O10323-P10323-Q10323-FIXED_COST</x:f>
        <x:v>16360.246510862751</x:v>
      </x:c>
      <x:c r="S10323" s="139" t="str">
        <x:f>IF(AND(L10323&lt;=TOTAL_BED_CAP,N10323&lt;=TEMP_WORKER_CAP),"YES","NO")</x:f>
        <x:v>NO</x:v>
      </x:c>
      <x:c r="T10323" s="139" t="n">
        <x:f>IF(S10323="YES",R10323,-1E+99)</x:f>
        <x:v>-1e+99</x:v>
      </x:c>
    </x:row>
    <x:row r="10324">
      <x:c r="A10324" s="139"/>
      <x:c r="B10324" s="139"/>
      <x:c r="C10324" s="139"/>
      <x:c r="D10324" s="139"/>
      <x:c r="E10324" s="139"/>
      <x:c r="F10324" s="139"/>
      <x:c r="G10324" s="139"/>
      <x:c r="H10324" s="139"/>
      <x:c r="I10324" s="266" t="n">
        <x:f>INT((ROW()-ROW($I$46))/((CARROT_CAP+1)*(MESCLUN_CAP+1)))</x:f>
        <x:v>15</x:v>
      </x:c>
      <x:c r="J10324" s="266" t="n">
        <x:f>MOD(INT((ROW()-ROW($I$46))/(MESCLUN_CAP+1)),CARROT_CAP+1)</x:f>
        <x:v>16</x:v>
      </x:c>
      <x:c r="K10324" s="266" t="n">
        <x:f>MOD(ROW()-ROW($I$46),MESCLUN_CAP+1)</x:f>
        <x:v>17</x:v>
      </x:c>
      <x:c r="L10324" s="266" t="n">
        <x:f>SUM(I10324:K10324)</x:f>
        <x:v>48</x:v>
      </x:c>
      <x:c r="M10324" s="267" t="n">
        <x:f>I10324*TOMATO_HOURS*WEEKS*(1+TOMATO_DIM)^I10324+J10324*CARROT_HOURS*WEEKS*(1+CARROT_DIM)^J10324+K10324*MESCLUN_HOURS*WEEKS*(1+MESCLUN_DIM)^K10324</x:f>
        <x:v>7296.728424420846</x:v>
      </x:c>
      <x:c r="N10324" s="267" t="n">
        <x:f>MAX(M10324-FARMER_HOURS,0)/TEMP_HOURS_PER_WORKER</x:f>
        <x:v>4.56717251695892</x:v>
      </x:c>
      <x:c r="O10324" s="268" t="n">
        <x:f>I10324*TOMATO_PRICE+J10324*CARROT_PRICE+K10324*MESCLUN_PRICE</x:f>
        <x:v>211404</x:v>
      </x:c>
      <x:c r="P10324" s="268" t="n">
        <x:f>I10324*TOMATO_FERTILIZER+J10324*CARROT_FERTILIZER+K10324*MESCLUN_FERTILIZER</x:f>
        <x:v>35200</x:v>
      </x:c>
      <x:c r="Q10324" s="268" t="n">
        <x:f>MIN(M10324,FARMER_HOURS)*FARMER_RATE+MAX(M10324-FARMER_HOURS,0)*TEMP_RATE</x:f>
        <x:v>139179.31292397302</x:v>
      </x:c>
      <x:c r="R10324" s="268" t="n">
        <x:f>O10324-P10324-Q10324-FIXED_COST</x:f>
        <x:v>17024.68707602698</x:v>
      </x:c>
      <x:c r="S10324" s="139" t="str">
        <x:f>IF(AND(L10324&lt;=TOTAL_BED_CAP,N10324&lt;=TEMP_WORKER_CAP),"YES","NO")</x:f>
        <x:v>NO</x:v>
      </x:c>
      <x:c r="T10324" s="139" t="n">
        <x:f>IF(S10324="YES",R10324,-1E+99)</x:f>
        <x:v>-1e+99</x:v>
      </x:c>
    </x:row>
    <x:row r="10325">
      <x:c r="A10325" s="139"/>
      <x:c r="B10325" s="139"/>
      <x:c r="C10325" s="139"/>
      <x:c r="D10325" s="139"/>
      <x:c r="E10325" s="139"/>
      <x:c r="F10325" s="139"/>
      <x:c r="G10325" s="139"/>
      <x:c r="H10325" s="139"/>
      <x:c r="I10325" s="266" t="n">
        <x:f>INT((ROW()-ROW($I$46))/((CARROT_CAP+1)*(MESCLUN_CAP+1)))</x:f>
        <x:v>15</x:v>
      </x:c>
      <x:c r="J10325" s="266" t="n">
        <x:f>MOD(INT((ROW()-ROW($I$46))/(MESCLUN_CAP+1)),CARROT_CAP+1)</x:f>
        <x:v>16</x:v>
      </x:c>
      <x:c r="K10325" s="266" t="n">
        <x:f>MOD(ROW()-ROW($I$46),MESCLUN_CAP+1)</x:f>
        <x:v>18</x:v>
      </x:c>
      <x:c r="L10325" s="266" t="n">
        <x:f>SUM(I10325:K10325)</x:f>
        <x:v>49</x:v>
      </x:c>
      <x:c r="M10325" s="267" t="n">
        <x:f>I10325*TOMATO_HOURS*WEEKS*(1+TOMATO_DIM)^I10325+J10325*CARROT_HOURS*WEEKS*(1+CARROT_DIM)^J10325+K10325*MESCLUN_HOURS*WEEKS*(1+MESCLUN_DIM)^K10325</x:f>
        <x:v>7364.815415879433</x:v>
      </x:c>
      <x:c r="N10325" s="267" t="n">
        <x:f>MAX(M10325-FARMER_HOURS,0)/TEMP_HOURS_PER_WORKER</x:f>
        <x:v>4.614455149916273</x:v>
      </x:c>
      <x:c r="O10325" s="268" t="n">
        <x:f>I10325*TOMATO_PRICE+J10325*CARROT_PRICE+K10325*MESCLUN_PRICE</x:f>
        <x:v>214104</x:v>
      </x:c>
      <x:c r="P10325" s="268" t="n">
        <x:f>I10325*TOMATO_FERTILIZER+J10325*CARROT_FERTILIZER+K10325*MESCLUN_FERTILIZER</x:f>
        <x:v>36080</x:v>
      </x:c>
      <x:c r="Q10325" s="268" t="n">
        <x:f>MIN(M10325,FARMER_HOURS)*FARMER_RATE+MAX(M10325-FARMER_HOURS,0)*TEMP_RATE</x:f>
        <x:v>140361.37874790683</x:v>
      </x:c>
      <x:c r="R10325" s="268" t="n">
        <x:f>O10325-P10325-Q10325-FIXED_COST</x:f>
        <x:v>17662.621252093173</x:v>
      </x:c>
      <x:c r="S10325" s="139" t="str">
        <x:f>IF(AND(L10325&lt;=TOTAL_BED_CAP,N10325&lt;=TEMP_WORKER_CAP),"YES","NO")</x:f>
        <x:v>NO</x:v>
      </x:c>
      <x:c r="T10325" s="139" t="n">
        <x:f>IF(S10325="YES",R10325,-1E+99)</x:f>
        <x:v>-1e+99</x:v>
      </x:c>
    </x:row>
    <x:row r="10326">
      <x:c r="A10326" s="139"/>
      <x:c r="B10326" s="139"/>
      <x:c r="C10326" s="139"/>
      <x:c r="D10326" s="139"/>
      <x:c r="E10326" s="139"/>
      <x:c r="F10326" s="139"/>
      <x:c r="G10326" s="139"/>
      <x:c r="H10326" s="139"/>
      <x:c r="I10326" s="266" t="n">
        <x:f>INT((ROW()-ROW($I$46))/((CARROT_CAP+1)*(MESCLUN_CAP+1)))</x:f>
        <x:v>15</x:v>
      </x:c>
      <x:c r="J10326" s="266" t="n">
        <x:f>MOD(INT((ROW()-ROW($I$46))/(MESCLUN_CAP+1)),CARROT_CAP+1)</x:f>
        <x:v>16</x:v>
      </x:c>
      <x:c r="K10326" s="266" t="n">
        <x:f>MOD(ROW()-ROW($I$46),MESCLUN_CAP+1)</x:f>
        <x:v>19</x:v>
      </x:c>
      <x:c r="L10326" s="266" t="n">
        <x:f>SUM(I10326:K10326)</x:f>
        <x:v>50</x:v>
      </x:c>
      <x:c r="M10326" s="267" t="n">
        <x:f>I10326*TOMATO_HOURS*WEEKS*(1+TOMATO_DIM)^I10326+J10326*CARROT_HOURS*WEEKS*(1+CARROT_DIM)^J10326+K10326*MESCLUN_HOURS*WEEKS*(1+MESCLUN_DIM)^K10326</x:f>
        <x:v>7434.456944515456</x:v>
      </x:c>
      <x:c r="N10326" s="267" t="n">
        <x:f>MAX(M10326-FARMER_HOURS,0)/TEMP_HOURS_PER_WORKER</x:f>
        <x:v>4.662817322580177</x:v>
      </x:c>
      <x:c r="O10326" s="268" t="n">
        <x:f>I10326*TOMATO_PRICE+J10326*CARROT_PRICE+K10326*MESCLUN_PRICE</x:f>
        <x:v>216804</x:v>
      </x:c>
      <x:c r="P10326" s="268" t="n">
        <x:f>I10326*TOMATO_FERTILIZER+J10326*CARROT_FERTILIZER+K10326*MESCLUN_FERTILIZER</x:f>
        <x:v>36960</x:v>
      </x:c>
      <x:c r="Q10326" s="268" t="n">
        <x:f>MIN(M10326,FARMER_HOURS)*FARMER_RATE+MAX(M10326-FARMER_HOURS,0)*TEMP_RATE</x:f>
        <x:v>141570.43306450444</x:v>
      </x:c>
      <x:c r="R10326" s="268" t="n">
        <x:f>O10326-P10326-Q10326-FIXED_COST</x:f>
        <x:v>18273.56693549556</x:v>
      </x:c>
      <x:c r="S10326" s="139" t="str">
        <x:f>IF(AND(L10326&lt;=TOTAL_BED_CAP,N10326&lt;=TEMP_WORKER_CAP),"YES","NO")</x:f>
        <x:v>NO</x:v>
      </x:c>
      <x:c r="T10326" s="139" t="n">
        <x:f>IF(S10326="YES",R10326,-1E+99)</x:f>
        <x:v>-1e+99</x:v>
      </x:c>
    </x:row>
    <x:row r="10327">
      <x:c r="A10327" s="139"/>
      <x:c r="B10327" s="139"/>
      <x:c r="C10327" s="139"/>
      <x:c r="D10327" s="139"/>
      <x:c r="E10327" s="139"/>
      <x:c r="F10327" s="139"/>
      <x:c r="G10327" s="139"/>
      <x:c r="H10327" s="139"/>
      <x:c r="I10327" s="266" t="n">
        <x:f>INT((ROW()-ROW($I$46))/((CARROT_CAP+1)*(MESCLUN_CAP+1)))</x:f>
        <x:v>15</x:v>
      </x:c>
      <x:c r="J10327" s="266" t="n">
        <x:f>MOD(INT((ROW()-ROW($I$46))/(MESCLUN_CAP+1)),CARROT_CAP+1)</x:f>
        <x:v>16</x:v>
      </x:c>
      <x:c r="K10327" s="266" t="n">
        <x:f>MOD(ROW()-ROW($I$46),MESCLUN_CAP+1)</x:f>
        <x:v>20</x:v>
      </x:c>
      <x:c r="L10327" s="266" t="n">
        <x:f>SUM(I10327:K10327)</x:f>
        <x:v>51</x:v>
      </x:c>
      <x:c r="M10327" s="267" t="n">
        <x:f>I10327*TOMATO_HOURS*WEEKS*(1+TOMATO_DIM)^I10327+J10327*CARROT_HOURS*WEEKS*(1+CARROT_DIM)^J10327+K10327*MESCLUN_HOURS*WEEKS*(1+MESCLUN_DIM)^K10327</x:f>
        <x:v>7505.681235165932</x:v>
      </x:c>
      <x:c r="N10327" s="267" t="n">
        <x:f>MAX(M10327-FARMER_HOURS,0)/TEMP_HOURS_PER_WORKER</x:f>
        <x:v>4.712278635531897</x:v>
      </x:c>
      <x:c r="O10327" s="268" t="n">
        <x:f>I10327*TOMATO_PRICE+J10327*CARROT_PRICE+K10327*MESCLUN_PRICE</x:f>
        <x:v>219504</x:v>
      </x:c>
      <x:c r="P10327" s="268" t="n">
        <x:f>I10327*TOMATO_FERTILIZER+J10327*CARROT_FERTILIZER+K10327*MESCLUN_FERTILIZER</x:f>
        <x:v>37840</x:v>
      </x:c>
      <x:c r="Q10327" s="268" t="n">
        <x:f>MIN(M10327,FARMER_HOURS)*FARMER_RATE+MAX(M10327-FARMER_HOURS,0)*TEMP_RATE</x:f>
        <x:v>142806.96588829742</x:v>
      </x:c>
      <x:c r="R10327" s="268" t="n">
        <x:f>O10327-P10327-Q10327-FIXED_COST</x:f>
        <x:v>18857.034111702582</x:v>
      </x:c>
      <x:c r="S10327" s="139" t="str">
        <x:f>IF(AND(L10327&lt;=TOTAL_BED_CAP,N10327&lt;=TEMP_WORKER_CAP),"YES","NO")</x:f>
        <x:v>NO</x:v>
      </x:c>
      <x:c r="T10327" s="139" t="n">
        <x:f>IF(S10327="YES",R10327,-1E+99)</x:f>
        <x:v>-1e+99</x:v>
      </x:c>
    </x:row>
    <x:row r="10328">
      <x:c r="A10328" s="139"/>
      <x:c r="B10328" s="139"/>
      <x:c r="C10328" s="139"/>
      <x:c r="D10328" s="139"/>
      <x:c r="E10328" s="139"/>
      <x:c r="F10328" s="139"/>
      <x:c r="G10328" s="139"/>
      <x:c r="H10328" s="139"/>
      <x:c r="I10328" s="266" t="n">
        <x:f>INT((ROW()-ROW($I$46))/((CARROT_CAP+1)*(MESCLUN_CAP+1)))</x:f>
        <x:v>15</x:v>
      </x:c>
      <x:c r="J10328" s="266" t="n">
        <x:f>MOD(INT((ROW()-ROW($I$46))/(MESCLUN_CAP+1)),CARROT_CAP+1)</x:f>
        <x:v>16</x:v>
      </x:c>
      <x:c r="K10328" s="266" t="n">
        <x:f>MOD(ROW()-ROW($I$46),MESCLUN_CAP+1)</x:f>
        <x:v>21</x:v>
      </x:c>
      <x:c r="L10328" s="266" t="n">
        <x:f>SUM(I10328:K10328)</x:f>
        <x:v>52</x:v>
      </x:c>
      <x:c r="M10328" s="267" t="n">
        <x:f>I10328*TOMATO_HOURS*WEEKS*(1+TOMATO_DIM)^I10328+J10328*CARROT_HOURS*WEEKS*(1+CARROT_DIM)^J10328+K10328*MESCLUN_HOURS*WEEKS*(1+MESCLUN_DIM)^K10328</x:f>
        <x:v>7578.5169753923765</x:v>
      </x:c>
      <x:c r="N10328" s="267" t="n">
        <x:f>MAX(M10328-FARMER_HOURS,0)/TEMP_HOURS_PER_WORKER</x:f>
        <x:v>4.762859010689151</x:v>
      </x:c>
      <x:c r="O10328" s="268" t="n">
        <x:f>I10328*TOMATO_PRICE+J10328*CARROT_PRICE+K10328*MESCLUN_PRICE</x:f>
        <x:v>222204</x:v>
      </x:c>
      <x:c r="P10328" s="268" t="n">
        <x:f>I10328*TOMATO_FERTILIZER+J10328*CARROT_FERTILIZER+K10328*MESCLUN_FERTILIZER</x:f>
        <x:v>38720</x:v>
      </x:c>
      <x:c r="Q10328" s="268" t="n">
        <x:f>MIN(M10328,FARMER_HOURS)*FARMER_RATE+MAX(M10328-FARMER_HOURS,0)*TEMP_RATE</x:f>
        <x:v>144071.47526722876</x:v>
      </x:c>
      <x:c r="R10328" s="268" t="n">
        <x:f>O10328-P10328-Q10328-FIXED_COST</x:f>
        <x:v>19412.524732771242</x:v>
      </x:c>
      <x:c r="S10328" s="139" t="str">
        <x:f>IF(AND(L10328&lt;=TOTAL_BED_CAP,N10328&lt;=TEMP_WORKER_CAP),"YES","NO")</x:f>
        <x:v>NO</x:v>
      </x:c>
      <x:c r="T10328" s="139" t="n">
        <x:f>IF(S10328="YES",R10328,-1E+99)</x:f>
        <x:v>-1e+99</x:v>
      </x:c>
    </x:row>
    <x:row r="10329">
      <x:c r="A10329" s="139"/>
      <x:c r="B10329" s="139"/>
      <x:c r="C10329" s="139"/>
      <x:c r="D10329" s="139"/>
      <x:c r="E10329" s="139"/>
      <x:c r="F10329" s="139"/>
      <x:c r="G10329" s="139"/>
      <x:c r="H10329" s="139"/>
      <x:c r="I10329" s="266" t="n">
        <x:f>INT((ROW()-ROW($I$46))/((CARROT_CAP+1)*(MESCLUN_CAP+1)))</x:f>
        <x:v>15</x:v>
      </x:c>
      <x:c r="J10329" s="266" t="n">
        <x:f>MOD(INT((ROW()-ROW($I$46))/(MESCLUN_CAP+1)),CARROT_CAP+1)</x:f>
        <x:v>16</x:v>
      </x:c>
      <x:c r="K10329" s="266" t="n">
        <x:f>MOD(ROW()-ROW($I$46),MESCLUN_CAP+1)</x:f>
        <x:v>22</x:v>
      </x:c>
      <x:c r="L10329" s="266" t="n">
        <x:f>SUM(I10329:K10329)</x:f>
        <x:v>53</x:v>
      </x:c>
      <x:c r="M10329" s="267" t="n">
        <x:f>I10329*TOMATO_HOURS*WEEKS*(1+TOMATO_DIM)^I10329+J10329*CARROT_HOURS*WEEKS*(1+CARROT_DIM)^J10329+K10329*MESCLUN_HOURS*WEEKS*(1+MESCLUN_DIM)^K10329</x:f>
        <x:v>7652.993322638772</x:v>
      </x:c>
      <x:c r="N10329" s="267" t="n">
        <x:f>MAX(M10329-FARMER_HOURS,0)/TEMP_HOURS_PER_WORKER</x:f>
        <x:v>4.814578696276925</x:v>
      </x:c>
      <x:c r="O10329" s="268" t="n">
        <x:f>I10329*TOMATO_PRICE+J10329*CARROT_PRICE+K10329*MESCLUN_PRICE</x:f>
        <x:v>224904</x:v>
      </x:c>
      <x:c r="P10329" s="268" t="n">
        <x:f>I10329*TOMATO_FERTILIZER+J10329*CARROT_FERTILIZER+K10329*MESCLUN_FERTILIZER</x:f>
        <x:v>39600</x:v>
      </x:c>
      <x:c r="Q10329" s="268" t="n">
        <x:f>MIN(M10329,FARMER_HOURS)*FARMER_RATE+MAX(M10329-FARMER_HOURS,0)*TEMP_RATE</x:f>
        <x:v>145364.46740692313</x:v>
      </x:c>
      <x:c r="R10329" s="268" t="n">
        <x:f>O10329-P10329-Q10329-FIXED_COST</x:f>
        <x:v>19939.532593076874</x:v>
      </x:c>
      <x:c r="S10329" s="139" t="str">
        <x:f>IF(AND(L10329&lt;=TOTAL_BED_CAP,N10329&lt;=TEMP_WORKER_CAP),"YES","NO")</x:f>
        <x:v>NO</x:v>
      </x:c>
      <x:c r="T10329" s="139" t="n">
        <x:f>IF(S10329="YES",R10329,-1E+99)</x:f>
        <x:v>-1e+99</x:v>
      </x:c>
    </x:row>
    <x:row r="10330">
      <x:c r="A10330" s="139"/>
      <x:c r="B10330" s="139"/>
      <x:c r="C10330" s="139"/>
      <x:c r="D10330" s="139"/>
      <x:c r="E10330" s="139"/>
      <x:c r="F10330" s="139"/>
      <x:c r="G10330" s="139"/>
      <x:c r="H10330" s="139"/>
      <x:c r="I10330" s="266" t="n">
        <x:f>INT((ROW()-ROW($I$46))/((CARROT_CAP+1)*(MESCLUN_CAP+1)))</x:f>
        <x:v>15</x:v>
      </x:c>
      <x:c r="J10330" s="266" t="n">
        <x:f>MOD(INT((ROW()-ROW($I$46))/(MESCLUN_CAP+1)),CARROT_CAP+1)</x:f>
        <x:v>16</x:v>
      </x:c>
      <x:c r="K10330" s="266" t="n">
        <x:f>MOD(ROW()-ROW($I$46),MESCLUN_CAP+1)</x:f>
        <x:v>23</x:v>
      </x:c>
      <x:c r="L10330" s="266" t="n">
        <x:f>SUM(I10330:K10330)</x:f>
        <x:v>54</x:v>
      </x:c>
      <x:c r="M10330" s="267" t="n">
        <x:f>I10330*TOMATO_HOURS*WEEKS*(1+TOMATO_DIM)^I10330+J10330*CARROT_HOURS*WEEKS*(1+CARROT_DIM)^J10330+K10330*MESCLUN_HOURS*WEEKS*(1+MESCLUN_DIM)^K10330</x:f>
        <x:v>7729.139911496209</x:v>
      </x:c>
      <x:c r="N10330" s="267" t="n">
        <x:f>MAX(M10330-FARMER_HOURS,0)/TEMP_HOURS_PER_WORKER</x:f>
        <x:v>4.867458271872367</x:v>
      </x:c>
      <x:c r="O10330" s="268" t="n">
        <x:f>I10330*TOMATO_PRICE+J10330*CARROT_PRICE+K10330*MESCLUN_PRICE</x:f>
        <x:v>227604</x:v>
      </x:c>
      <x:c r="P10330" s="268" t="n">
        <x:f>I10330*TOMATO_FERTILIZER+J10330*CARROT_FERTILIZER+K10330*MESCLUN_FERTILIZER</x:f>
        <x:v>40480</x:v>
      </x:c>
      <x:c r="Q10330" s="268" t="n">
        <x:f>MIN(M10330,FARMER_HOURS)*FARMER_RATE+MAX(M10330-FARMER_HOURS,0)*TEMP_RATE</x:f>
        <x:v>146686.45679680916</x:v>
      </x:c>
      <x:c r="R10330" s="268" t="n">
        <x:f>O10330-P10330-Q10330-FIXED_COST</x:f>
        <x:v>20437.543203190842</x:v>
      </x:c>
      <x:c r="S10330" s="139" t="str">
        <x:f>IF(AND(L10330&lt;=TOTAL_BED_CAP,N10330&lt;=TEMP_WORKER_CAP),"YES","NO")</x:f>
        <x:v>NO</x:v>
      </x:c>
      <x:c r="T10330" s="139" t="n">
        <x:f>IF(S10330="YES",R10330,-1E+99)</x:f>
        <x:v>-1e+99</x:v>
      </x:c>
    </x:row>
    <x:row r="10331">
      <x:c r="A10331" s="139"/>
      <x:c r="B10331" s="139"/>
      <x:c r="C10331" s="139"/>
      <x:c r="D10331" s="139"/>
      <x:c r="E10331" s="139"/>
      <x:c r="F10331" s="139"/>
      <x:c r="G10331" s="139"/>
      <x:c r="H10331" s="139"/>
      <x:c r="I10331" s="266" t="n">
        <x:f>INT((ROW()-ROW($I$46))/((CARROT_CAP+1)*(MESCLUN_CAP+1)))</x:f>
        <x:v>15</x:v>
      </x:c>
      <x:c r="J10331" s="266" t="n">
        <x:f>MOD(INT((ROW()-ROW($I$46))/(MESCLUN_CAP+1)),CARROT_CAP+1)</x:f>
        <x:v>16</x:v>
      </x:c>
      <x:c r="K10331" s="266" t="n">
        <x:f>MOD(ROW()-ROW($I$46),MESCLUN_CAP+1)</x:f>
        <x:v>24</x:v>
      </x:c>
      <x:c r="L10331" s="266" t="n">
        <x:f>SUM(I10331:K10331)</x:f>
        <x:v>55</x:v>
      </x:c>
      <x:c r="M10331" s="267" t="n">
        <x:f>I10331*TOMATO_HOURS*WEEKS*(1+TOMATO_DIM)^I10331+J10331*CARROT_HOURS*WEEKS*(1+CARROT_DIM)^J10331+K10331*MESCLUN_HOURS*WEEKS*(1+MESCLUN_DIM)^K10331</x:f>
        <x:v>7806.986861075704</x:v>
      </x:c>
      <x:c r="N10331" s="267" t="n">
        <x:f>MAX(M10331-FARMER_HOURS,0)/TEMP_HOURS_PER_WORKER</x:f>
        <x:v>4.921518653524794</x:v>
      </x:c>
      <x:c r="O10331" s="268" t="n">
        <x:f>I10331*TOMATO_PRICE+J10331*CARROT_PRICE+K10331*MESCLUN_PRICE</x:f>
        <x:v>230304</x:v>
      </x:c>
      <x:c r="P10331" s="268" t="n">
        <x:f>I10331*TOMATO_FERTILIZER+J10331*CARROT_FERTILIZER+K10331*MESCLUN_FERTILIZER</x:f>
        <x:v>41360</x:v>
      </x:c>
      <x:c r="Q10331" s="268" t="n">
        <x:f>MIN(M10331,FARMER_HOURS)*FARMER_RATE+MAX(M10331-FARMER_HOURS,0)*TEMP_RATE</x:f>
        <x:v>148037.96633811988</x:v>
      </x:c>
      <x:c r="R10331" s="268" t="n">
        <x:f>O10331-P10331-Q10331-FIXED_COST</x:f>
        <x:v>20906.033661880123</x:v>
      </x:c>
      <x:c r="S10331" s="139" t="str">
        <x:f>IF(AND(L10331&lt;=TOTAL_BED_CAP,N10331&lt;=TEMP_WORKER_CAP),"YES","NO")</x:f>
        <x:v>NO</x:v>
      </x:c>
      <x:c r="T10331" s="139" t="n">
        <x:f>IF(S10331="YES",R10331,-1E+99)</x:f>
        <x:v>-1e+99</x:v>
      </x:c>
    </x:row>
    <x:row r="10332">
      <x:c r="A10332" s="139"/>
      <x:c r="B10332" s="139"/>
      <x:c r="C10332" s="139"/>
      <x:c r="D10332" s="139"/>
      <x:c r="E10332" s="139"/>
      <x:c r="F10332" s="139"/>
      <x:c r="G10332" s="139"/>
      <x:c r="H10332" s="139"/>
      <x:c r="I10332" s="266" t="n">
        <x:f>INT((ROW()-ROW($I$46))/((CARROT_CAP+1)*(MESCLUN_CAP+1)))</x:f>
        <x:v>15</x:v>
      </x:c>
      <x:c r="J10332" s="266" t="n">
        <x:f>MOD(INT((ROW()-ROW($I$46))/(MESCLUN_CAP+1)),CARROT_CAP+1)</x:f>
        <x:v>16</x:v>
      </x:c>
      <x:c r="K10332" s="266" t="n">
        <x:f>MOD(ROW()-ROW($I$46),MESCLUN_CAP+1)</x:f>
        <x:v>25</x:v>
      </x:c>
      <x:c r="L10332" s="266" t="n">
        <x:f>SUM(I10332:K10332)</x:f>
        <x:v>56</x:v>
      </x:c>
      <x:c r="M10332" s="267" t="n">
        <x:f>I10332*TOMATO_HOURS*WEEKS*(1+TOMATO_DIM)^I10332+J10332*CARROT_HOURS*WEEKS*(1+CARROT_DIM)^J10332+K10332*MESCLUN_HOURS*WEEKS*(1+MESCLUN_DIM)^K10332</x:f>
        <x:v>7886.564782490802</x:v>
      </x:c>
      <x:c r="N10332" s="267" t="n">
        <x:f>MAX(M10332-FARMER_HOURS,0)/TEMP_HOURS_PER_WORKER</x:f>
        <x:v>4.976781098951946</x:v>
      </x:c>
      <x:c r="O10332" s="268" t="n">
        <x:f>I10332*TOMATO_PRICE+J10332*CARROT_PRICE+K10332*MESCLUN_PRICE</x:f>
        <x:v>233004</x:v>
      </x:c>
      <x:c r="P10332" s="268" t="n">
        <x:f>I10332*TOMATO_FERTILIZER+J10332*CARROT_FERTILIZER+K10332*MESCLUN_FERTILIZER</x:f>
        <x:v>42240</x:v>
      </x:c>
      <x:c r="Q10332" s="268" t="n">
        <x:f>MIN(M10332,FARMER_HOURS)*FARMER_RATE+MAX(M10332-FARMER_HOURS,0)*TEMP_RATE</x:f>
        <x:v>149419.52747379866</x:v>
      </x:c>
      <x:c r="R10332" s="268" t="n">
        <x:f>O10332-P10332-Q10332-FIXED_COST</x:f>
        <x:v>21344.472526201338</x:v>
      </x:c>
      <x:c r="S10332" s="139" t="str">
        <x:f>IF(AND(L10332&lt;=TOTAL_BED_CAP,N10332&lt;=TEMP_WORKER_CAP),"YES","NO")</x:f>
        <x:v>NO</x:v>
      </x:c>
      <x:c r="T10332" s="139" t="n">
        <x:f>IF(S10332="YES",R10332,-1E+99)</x:f>
        <x:v>-1e+99</x:v>
      </x:c>
    </x:row>
    <x:row r="10333">
      <x:c r="A10333" s="139"/>
      <x:c r="B10333" s="139"/>
      <x:c r="C10333" s="139"/>
      <x:c r="D10333" s="139"/>
      <x:c r="E10333" s="139"/>
      <x:c r="F10333" s="139"/>
      <x:c r="G10333" s="139"/>
      <x:c r="H10333" s="139"/>
      <x:c r="I10333" s="266" t="n">
        <x:f>INT((ROW()-ROW($I$46))/((CARROT_CAP+1)*(MESCLUN_CAP+1)))</x:f>
        <x:v>15</x:v>
      </x:c>
      <x:c r="J10333" s="266" t="n">
        <x:f>MOD(INT((ROW()-ROW($I$46))/(MESCLUN_CAP+1)),CARROT_CAP+1)</x:f>
        <x:v>16</x:v>
      </x:c>
      <x:c r="K10333" s="266" t="n">
        <x:f>MOD(ROW()-ROW($I$46),MESCLUN_CAP+1)</x:f>
        <x:v>26</x:v>
      </x:c>
      <x:c r="L10333" s="266" t="n">
        <x:f>SUM(I10333:K10333)</x:f>
        <x:v>57</x:v>
      </x:c>
      <x:c r="M10333" s="267" t="n">
        <x:f>I10333*TOMATO_HOURS*WEEKS*(1+TOMATO_DIM)^I10333+J10333*CARROT_HOURS*WEEKS*(1+CARROT_DIM)^J10333+K10333*MESCLUN_HOURS*WEEKS*(1+MESCLUN_DIM)^K10333</x:f>
        <x:v>7967.904786451519</x:v>
      </x:c>
      <x:c r="N10333" s="267" t="n">
        <x:f>MAX(M10333-FARMER_HOURS,0)/TEMP_HOURS_PER_WORKER</x:f>
        <x:v>5.033267212813555</x:v>
      </x:c>
      <x:c r="O10333" s="268" t="n">
        <x:f>I10333*TOMATO_PRICE+J10333*CARROT_PRICE+K10333*MESCLUN_PRICE</x:f>
        <x:v>235704</x:v>
      </x:c>
      <x:c r="P10333" s="268" t="n">
        <x:f>I10333*TOMATO_FERTILIZER+J10333*CARROT_FERTILIZER+K10333*MESCLUN_FERTILIZER</x:f>
        <x:v>43120</x:v>
      </x:c>
      <x:c r="Q10333" s="268" t="n">
        <x:f>MIN(M10333,FARMER_HOURS)*FARMER_RATE+MAX(M10333-FARMER_HOURS,0)*TEMP_RATE</x:f>
        <x:v>150831.68032033887</x:v>
      </x:c>
      <x:c r="R10333" s="268" t="n">
        <x:f>O10333-P10333-Q10333-FIXED_COST</x:f>
        <x:v>21752.31967966113</x:v>
      </x:c>
      <x:c r="S10333" s="139" t="str">
        <x:f>IF(AND(L10333&lt;=TOTAL_BED_CAP,N10333&lt;=TEMP_WORKER_CAP),"YES","NO")</x:f>
        <x:v>NO</x:v>
      </x:c>
      <x:c r="T10333" s="139" t="n">
        <x:f>IF(S10333="YES",R10333,-1E+99)</x:f>
        <x:v>-1e+99</x:v>
      </x:c>
    </x:row>
    <x:row r="10334">
      <x:c r="A10334" s="139"/>
      <x:c r="B10334" s="139"/>
      <x:c r="C10334" s="139"/>
      <x:c r="D10334" s="139"/>
      <x:c r="E10334" s="139"/>
      <x:c r="F10334" s="139"/>
      <x:c r="G10334" s="139"/>
      <x:c r="H10334" s="139"/>
      <x:c r="I10334" s="266" t="n">
        <x:f>INT((ROW()-ROW($I$46))/((CARROT_CAP+1)*(MESCLUN_CAP+1)))</x:f>
        <x:v>15</x:v>
      </x:c>
      <x:c r="J10334" s="266" t="n">
        <x:f>MOD(INT((ROW()-ROW($I$46))/(MESCLUN_CAP+1)),CARROT_CAP+1)</x:f>
        <x:v>16</x:v>
      </x:c>
      <x:c r="K10334" s="266" t="n">
        <x:f>MOD(ROW()-ROW($I$46),MESCLUN_CAP+1)</x:f>
        <x:v>27</x:v>
      </x:c>
      <x:c r="L10334" s="266" t="n">
        <x:f>SUM(I10334:K10334)</x:f>
        <x:v>58</x:v>
      </x:c>
      <x:c r="M10334" s="267" t="n">
        <x:f>I10334*TOMATO_HOURS*WEEKS*(1+TOMATO_DIM)^I10334+J10334*CARROT_HOURS*WEEKS*(1+CARROT_DIM)^J10334+K10334*MESCLUN_HOURS*WEEKS*(1+MESCLUN_DIM)^K10334</x:f>
        <x:v>8051.038490971276</x:v>
      </x:c>
      <x:c r="N10334" s="267" t="n">
        <x:f>MAX(M10334-FARMER_HOURS,0)/TEMP_HOURS_PER_WORKER</x:f>
        <x:v>5.090998952063386</x:v>
      </x:c>
      <x:c r="O10334" s="268" t="n">
        <x:f>I10334*TOMATO_PRICE+J10334*CARROT_PRICE+K10334*MESCLUN_PRICE</x:f>
        <x:v>238404</x:v>
      </x:c>
      <x:c r="P10334" s="268" t="n">
        <x:f>I10334*TOMATO_FERTILIZER+J10334*CARROT_FERTILIZER+K10334*MESCLUN_FERTILIZER</x:f>
        <x:v>44000</x:v>
      </x:c>
      <x:c r="Q10334" s="268" t="n">
        <x:f>MIN(M10334,FARMER_HOURS)*FARMER_RATE+MAX(M10334-FARMER_HOURS,0)*TEMP_RATE</x:f>
        <x:v>152274.97380158462</x:v>
      </x:c>
      <x:c r="R10334" s="268" t="n">
        <x:f>O10334-P10334-Q10334-FIXED_COST</x:f>
        <x:v>22129.026198415377</x:v>
      </x:c>
      <x:c r="S10334" s="139" t="str">
        <x:f>IF(AND(L10334&lt;=TOTAL_BED_CAP,N10334&lt;=TEMP_WORKER_CAP),"YES","NO")</x:f>
        <x:v>NO</x:v>
      </x:c>
      <x:c r="T10334" s="139" t="n">
        <x:f>IF(S10334="YES",R10334,-1E+99)</x:f>
        <x:v>-1e+99</x:v>
      </x:c>
    </x:row>
    <x:row r="10335">
      <x:c r="A10335" s="139"/>
      <x:c r="B10335" s="139"/>
      <x:c r="C10335" s="139"/>
      <x:c r="D10335" s="139"/>
      <x:c r="E10335" s="139"/>
      <x:c r="F10335" s="139"/>
      <x:c r="G10335" s="139"/>
      <x:c r="H10335" s="139"/>
      <x:c r="I10335" s="266" t="n">
        <x:f>INT((ROW()-ROW($I$46))/((CARROT_CAP+1)*(MESCLUN_CAP+1)))</x:f>
        <x:v>15</x:v>
      </x:c>
      <x:c r="J10335" s="266" t="n">
        <x:f>MOD(INT((ROW()-ROW($I$46))/(MESCLUN_CAP+1)),CARROT_CAP+1)</x:f>
        <x:v>16</x:v>
      </x:c>
      <x:c r="K10335" s="266" t="n">
        <x:f>MOD(ROW()-ROW($I$46),MESCLUN_CAP+1)</x:f>
        <x:v>28</x:v>
      </x:c>
      <x:c r="L10335" s="266" t="n">
        <x:f>SUM(I10335:K10335)</x:f>
        <x:v>59</x:v>
      </x:c>
      <x:c r="M10335" s="267" t="n">
        <x:f>I10335*TOMATO_HOURS*WEEKS*(1+TOMATO_DIM)^I10335+J10335*CARROT_HOURS*WEEKS*(1+CARROT_DIM)^J10335+K10335*MESCLUN_HOURS*WEEKS*(1+MESCLUN_DIM)^K10335</x:f>
        <x:v>8135.998029188429</x:v>
      </x:c>
      <x:c r="N10335" s="267" t="n">
        <x:f>MAX(M10335-FARMER_HOURS,0)/TEMP_HOURS_PER_WORKER</x:f>
        <x:v>5.1499986313808535</x:v>
      </x:c>
      <x:c r="O10335" s="268" t="n">
        <x:f>I10335*TOMATO_PRICE+J10335*CARROT_PRICE+K10335*MESCLUN_PRICE</x:f>
        <x:v>241104</x:v>
      </x:c>
      <x:c r="P10335" s="268" t="n">
        <x:f>I10335*TOMATO_FERTILIZER+J10335*CARROT_FERTILIZER+K10335*MESCLUN_FERTILIZER</x:f>
        <x:v>44880</x:v>
      </x:c>
      <x:c r="Q10335" s="268" t="n">
        <x:f>MIN(M10335,FARMER_HOURS)*FARMER_RATE+MAX(M10335-FARMER_HOURS,0)*TEMP_RATE</x:f>
        <x:v>153749.96578452134</x:v>
      </x:c>
      <x:c r="R10335" s="268" t="n">
        <x:f>O10335-P10335-Q10335-FIXED_COST</x:f>
        <x:v>22474.034215478663</x:v>
      </x:c>
      <x:c r="S10335" s="139" t="str">
        <x:f>IF(AND(L10335&lt;=TOTAL_BED_CAP,N10335&lt;=TEMP_WORKER_CAP),"YES","NO")</x:f>
        <x:v>NO</x:v>
      </x:c>
      <x:c r="T10335" s="139" t="n">
        <x:f>IF(S10335="YES",R10335,-1E+99)</x:f>
        <x:v>-1e+99</x:v>
      </x:c>
    </x:row>
    <x:row r="10336">
      <x:c r="A10336" s="139"/>
      <x:c r="B10336" s="139"/>
      <x:c r="C10336" s="139"/>
      <x:c r="D10336" s="139"/>
      <x:c r="E10336" s="139"/>
      <x:c r="F10336" s="139"/>
      <x:c r="G10336" s="139"/>
      <x:c r="H10336" s="139"/>
      <x:c r="I10336" s="266" t="n">
        <x:f>INT((ROW()-ROW($I$46))/((CARROT_CAP+1)*(MESCLUN_CAP+1)))</x:f>
        <x:v>15</x:v>
      </x:c>
      <x:c r="J10336" s="266" t="n">
        <x:f>MOD(INT((ROW()-ROW($I$46))/(MESCLUN_CAP+1)),CARROT_CAP+1)</x:f>
        <x:v>16</x:v>
      </x:c>
      <x:c r="K10336" s="266" t="n">
        <x:f>MOD(ROW()-ROW($I$46),MESCLUN_CAP+1)</x:f>
        <x:v>29</x:v>
      </x:c>
      <x:c r="L10336" s="266" t="n">
        <x:f>SUM(I10336:K10336)</x:f>
        <x:v>60</x:v>
      </x:c>
      <x:c r="M10336" s="267" t="n">
        <x:f>I10336*TOMATO_HOURS*WEEKS*(1+TOMATO_DIM)^I10336+J10336*CARROT_HOURS*WEEKS*(1+CARROT_DIM)^J10336+K10336*MESCLUN_HOURS*WEEKS*(1+MESCLUN_DIM)^K10336</x:f>
        <x:v>8222.816057304082</x:v>
      </x:c>
      <x:c r="N10336" s="267" t="n">
        <x:f>MAX(M10336-FARMER_HOURS,0)/TEMP_HOURS_PER_WORKER</x:f>
        <x:v>5.210288928683391</x:v>
      </x:c>
      <x:c r="O10336" s="268" t="n">
        <x:f>I10336*TOMATO_PRICE+J10336*CARROT_PRICE+K10336*MESCLUN_PRICE</x:f>
        <x:v>243804</x:v>
      </x:c>
      <x:c r="P10336" s="268" t="n">
        <x:f>I10336*TOMATO_FERTILIZER+J10336*CARROT_FERTILIZER+K10336*MESCLUN_FERTILIZER</x:f>
        <x:v>45760</x:v>
      </x:c>
      <x:c r="Q10336" s="268" t="n">
        <x:f>MIN(M10336,FARMER_HOURS)*FARMER_RATE+MAX(M10336-FARMER_HOURS,0)*TEMP_RATE</x:f>
        <x:v>155257.22321708477</x:v>
      </x:c>
      <x:c r="R10336" s="268" t="n">
        <x:f>O10336-P10336-Q10336-FIXED_COST</x:f>
        <x:v>22786.77678291523</x:v>
      </x:c>
      <x:c r="S10336" s="139" t="str">
        <x:f>IF(AND(L10336&lt;=TOTAL_BED_CAP,N10336&lt;=TEMP_WORKER_CAP),"YES","NO")</x:f>
        <x:v>NO</x:v>
      </x:c>
      <x:c r="T10336" s="139" t="n">
        <x:f>IF(S10336="YES",R10336,-1E+99)</x:f>
        <x:v>-1e+99</x:v>
      </x:c>
    </x:row>
    <x:row r="10337">
      <x:c r="A10337" s="139"/>
      <x:c r="B10337" s="139"/>
      <x:c r="C10337" s="139"/>
      <x:c r="D10337" s="139"/>
      <x:c r="E10337" s="139"/>
      <x:c r="F10337" s="139"/>
      <x:c r="G10337" s="139"/>
      <x:c r="H10337" s="139"/>
      <x:c r="I10337" s="266" t="n">
        <x:f>INT((ROW()-ROW($I$46))/((CARROT_CAP+1)*(MESCLUN_CAP+1)))</x:f>
        <x:v>15</x:v>
      </x:c>
      <x:c r="J10337" s="266" t="n">
        <x:f>MOD(INT((ROW()-ROW($I$46))/(MESCLUN_CAP+1)),CARROT_CAP+1)</x:f>
        <x:v>16</x:v>
      </x:c>
      <x:c r="K10337" s="266" t="n">
        <x:f>MOD(ROW()-ROW($I$46),MESCLUN_CAP+1)</x:f>
        <x:v>30</x:v>
      </x:c>
      <x:c r="L10337" s="266" t="n">
        <x:f>SUM(I10337:K10337)</x:f>
        <x:v>61</x:v>
      </x:c>
      <x:c r="M10337" s="267" t="n">
        <x:f>I10337*TOMATO_HOURS*WEEKS*(1+TOMATO_DIM)^I10337+J10337*CARROT_HOURS*WEEKS*(1+CARROT_DIM)^J10337+K10337*MESCLUN_HOURS*WEEKS*(1+MESCLUN_DIM)^K10337</x:f>
        <x:v>8311.525762637853</x:v>
      </x:c>
      <x:c r="N10337" s="267" t="n">
        <x:f>MAX(M10337-FARMER_HOURS,0)/TEMP_HOURS_PER_WORKER</x:f>
        <x:v>5.271892890720731</x:v>
      </x:c>
      <x:c r="O10337" s="268" t="n">
        <x:f>I10337*TOMATO_PRICE+J10337*CARROT_PRICE+K10337*MESCLUN_PRICE</x:f>
        <x:v>246504</x:v>
      </x:c>
      <x:c r="P10337" s="268" t="n">
        <x:f>I10337*TOMATO_FERTILIZER+J10337*CARROT_FERTILIZER+K10337*MESCLUN_FERTILIZER</x:f>
        <x:v>46640</x:v>
      </x:c>
      <x:c r="Q10337" s="268" t="n">
        <x:f>MIN(M10337,FARMER_HOURS)*FARMER_RATE+MAX(M10337-FARMER_HOURS,0)*TEMP_RATE</x:f>
        <x:v>156797.3222680183</x:v>
      </x:c>
      <x:c r="R10337" s="268" t="n">
        <x:f>O10337-P10337-Q10337-FIXED_COST</x:f>
        <x:v>23066.677731981705</x:v>
      </x:c>
      <x:c r="S10337" s="139" t="str">
        <x:f>IF(AND(L10337&lt;=TOTAL_BED_CAP,N10337&lt;=TEMP_WORKER_CAP),"YES","NO")</x:f>
        <x:v>NO</x:v>
      </x:c>
      <x:c r="T10337" s="139" t="n">
        <x:f>IF(S10337="YES",R10337,-1E+99)</x:f>
        <x:v>-1e+99</x:v>
      </x:c>
    </x:row>
    <x:row r="10338">
      <x:c r="A10338" s="139"/>
      <x:c r="B10338" s="139"/>
      <x:c r="C10338" s="139"/>
      <x:c r="D10338" s="139"/>
      <x:c r="E10338" s="139"/>
      <x:c r="F10338" s="139"/>
      <x:c r="G10338" s="139"/>
      <x:c r="H10338" s="139"/>
      <x:c r="I10338" s="266" t="n">
        <x:f>INT((ROW()-ROW($I$46))/((CARROT_CAP+1)*(MESCLUN_CAP+1)))</x:f>
        <x:v>15</x:v>
      </x:c>
      <x:c r="J10338" s="266" t="n">
        <x:f>MOD(INT((ROW()-ROW($I$46))/(MESCLUN_CAP+1)),CARROT_CAP+1)</x:f>
        <x:v>17</x:v>
      </x:c>
      <x:c r="K10338" s="266" t="n">
        <x:f>MOD(ROW()-ROW($I$46),MESCLUN_CAP+1)</x:f>
        <x:v>0</x:v>
      </x:c>
      <x:c r="L10338" s="266" t="n">
        <x:f>SUM(I10338:K10338)</x:f>
        <x:v>32</x:v>
      </x:c>
      <x:c r="M10338" s="267" t="n">
        <x:f>I10338*TOMATO_HOURS*WEEKS*(1+TOMATO_DIM)^I10338+J10338*CARROT_HOURS*WEEKS*(1+CARROT_DIM)^J10338+K10338*MESCLUN_HOURS*WEEKS*(1+MESCLUN_DIM)^K10338</x:f>
        <x:v>6415.310341911445</x:v>
      </x:c>
      <x:c r="N10338" s="267" t="n">
        <x:f>MAX(M10338-FARMER_HOURS,0)/TEMP_HOURS_PER_WORKER</x:f>
        <x:v>3.955076626327392</x:v>
      </x:c>
      <x:c r="O10338" s="268" t="n">
        <x:f>I10338*TOMATO_PRICE+J10338*CARROT_PRICE+K10338*MESCLUN_PRICE</x:f>
        <x:v>167598</x:v>
      </x:c>
      <x:c r="P10338" s="268" t="n">
        <x:f>I10338*TOMATO_FERTILIZER+J10338*CARROT_FERTILIZER+K10338*MESCLUN_FERTILIZER</x:f>
        <x:v>20680</x:v>
      </x:c>
      <x:c r="Q10338" s="268" t="n">
        <x:f>MIN(M10338,FARMER_HOURS)*FARMER_RATE+MAX(M10338-FARMER_HOURS,0)*TEMP_RATE</x:f>
        <x:v>123876.91565818481</x:v>
      </x:c>
      <x:c r="R10338" s="268" t="n">
        <x:f>O10338-P10338-Q10338-FIXED_COST</x:f>
        <x:v>3041.0843418151926</x:v>
      </x:c>
      <x:c r="S10338" s="139" t="str">
        <x:f>IF(AND(L10338&lt;=TOTAL_BED_CAP,N10338&lt;=TEMP_WORKER_CAP),"YES","NO")</x:f>
        <x:v>YES</x:v>
      </x:c>
      <x:c r="T10338" s="139" t="n">
        <x:f>IF(S10338="YES",R10338,-1E+99)</x:f>
        <x:v>3041.0843418151926</x:v>
      </x:c>
    </x:row>
    <x:row r="10339">
      <x:c r="A10339" s="139"/>
      <x:c r="B10339" s="139"/>
      <x:c r="C10339" s="139"/>
      <x:c r="D10339" s="139"/>
      <x:c r="E10339" s="139"/>
      <x:c r="F10339" s="139"/>
      <x:c r="G10339" s="139"/>
      <x:c r="H10339" s="139"/>
      <x:c r="I10339" s="266" t="n">
        <x:f>INT((ROW()-ROW($I$46))/((CARROT_CAP+1)*(MESCLUN_CAP+1)))</x:f>
        <x:v>15</x:v>
      </x:c>
      <x:c r="J10339" s="266" t="n">
        <x:f>MOD(INT((ROW()-ROW($I$46))/(MESCLUN_CAP+1)),CARROT_CAP+1)</x:f>
        <x:v>17</x:v>
      </x:c>
      <x:c r="K10339" s="266" t="n">
        <x:f>MOD(ROW()-ROW($I$46),MESCLUN_CAP+1)</x:f>
        <x:v>1</x:v>
      </x:c>
      <x:c r="L10339" s="266" t="n">
        <x:f>SUM(I10339:K10339)</x:f>
        <x:v>33</x:v>
      </x:c>
      <x:c r="M10339" s="267" t="n">
        <x:f>I10339*TOMATO_HOURS*WEEKS*(1+TOMATO_DIM)^I10339+J10339*CARROT_HOURS*WEEKS*(1+CARROT_DIM)^J10339+K10339*MESCLUN_HOURS*WEEKS*(1+MESCLUN_DIM)^K10339</x:f>
        <x:v>6460.872841911445</x:v>
      </x:c>
      <x:c r="N10339" s="267" t="n">
        <x:f>MAX(M10339-FARMER_HOURS,0)/TEMP_HOURS_PER_WORKER</x:f>
        <x:v>3.9867172513273923</x:v>
      </x:c>
      <x:c r="O10339" s="268" t="n">
        <x:f>I10339*TOMATO_PRICE+J10339*CARROT_PRICE+K10339*MESCLUN_PRICE</x:f>
        <x:v>170298</x:v>
      </x:c>
      <x:c r="P10339" s="268" t="n">
        <x:f>I10339*TOMATO_FERTILIZER+J10339*CARROT_FERTILIZER+K10339*MESCLUN_FERTILIZER</x:f>
        <x:v>21560</x:v>
      </x:c>
      <x:c r="Q10339" s="268" t="n">
        <x:f>MIN(M10339,FARMER_HOURS)*FARMER_RATE+MAX(M10339-FARMER_HOURS,0)*TEMP_RATE</x:f>
        <x:v>124667.93128318481</x:v>
      </x:c>
      <x:c r="R10339" s="268" t="n">
        <x:f>O10339-P10339-Q10339-FIXED_COST</x:f>
        <x:v>4070.0687168151926</x:v>
      </x:c>
      <x:c r="S10339" s="139" t="str">
        <x:f>IF(AND(L10339&lt;=TOTAL_BED_CAP,N10339&lt;=TEMP_WORKER_CAP),"YES","NO")</x:f>
        <x:v>YES</x:v>
      </x:c>
      <x:c r="T10339" s="139" t="n">
        <x:f>IF(S10339="YES",R10339,-1E+99)</x:f>
        <x:v>4070.0687168151926</x:v>
      </x:c>
    </x:row>
    <x:row r="10340">
      <x:c r="A10340" s="139"/>
      <x:c r="B10340" s="139"/>
      <x:c r="C10340" s="139"/>
      <x:c r="D10340" s="139"/>
      <x:c r="E10340" s="139"/>
      <x:c r="F10340" s="139"/>
      <x:c r="G10340" s="139"/>
      <x:c r="H10340" s="139"/>
      <x:c r="I10340" s="266" t="n">
        <x:f>INT((ROW()-ROW($I$46))/((CARROT_CAP+1)*(MESCLUN_CAP+1)))</x:f>
        <x:v>15</x:v>
      </x:c>
      <x:c r="J10340" s="266" t="n">
        <x:f>MOD(INT((ROW()-ROW($I$46))/(MESCLUN_CAP+1)),CARROT_CAP+1)</x:f>
        <x:v>17</x:v>
      </x:c>
      <x:c r="K10340" s="266" t="n">
        <x:f>MOD(ROW()-ROW($I$46),MESCLUN_CAP+1)</x:f>
        <x:v>2</x:v>
      </x:c>
      <x:c r="L10340" s="266" t="n">
        <x:f>SUM(I10340:K10340)</x:f>
        <x:v>34</x:v>
      </x:c>
      <x:c r="M10340" s="267" t="n">
        <x:f>I10340*TOMATO_HOURS*WEEKS*(1+TOMATO_DIM)^I10340+J10340*CARROT_HOURS*WEEKS*(1+CARROT_DIM)^J10340+K10340*MESCLUN_HOURS*WEEKS*(1+MESCLUN_DIM)^K10340</x:f>
        <x:v>6507.574404411445</x:v>
      </x:c>
      <x:c r="N10340" s="267" t="n">
        <x:f>MAX(M10340-FARMER_HOURS,0)/TEMP_HOURS_PER_WORKER</x:f>
        <x:v>4.019148891952392</x:v>
      </x:c>
      <x:c r="O10340" s="268" t="n">
        <x:f>I10340*TOMATO_PRICE+J10340*CARROT_PRICE+K10340*MESCLUN_PRICE</x:f>
        <x:v>172998</x:v>
      </x:c>
      <x:c r="P10340" s="268" t="n">
        <x:f>I10340*TOMATO_FERTILIZER+J10340*CARROT_FERTILIZER+K10340*MESCLUN_FERTILIZER</x:f>
        <x:v>22440</x:v>
      </x:c>
      <x:c r="Q10340" s="268" t="n">
        <x:f>MIN(M10340,FARMER_HOURS)*FARMER_RATE+MAX(M10340-FARMER_HOURS,0)*TEMP_RATE</x:f>
        <x:v>125478.72229880981</x:v>
      </x:c>
      <x:c r="R10340" s="268" t="n">
        <x:f>O10340-P10340-Q10340-FIXED_COST</x:f>
        <x:v>5079.277701190193</x:v>
      </x:c>
      <x:c r="S10340" s="139" t="str">
        <x:f>IF(AND(L10340&lt;=TOTAL_BED_CAP,N10340&lt;=TEMP_WORKER_CAP),"YES","NO")</x:f>
        <x:v>NO</x:v>
      </x:c>
      <x:c r="T10340" s="139" t="n">
        <x:f>IF(S10340="YES",R10340,-1E+99)</x:f>
        <x:v>-1e+99</x:v>
      </x:c>
    </x:row>
    <x:row r="10341">
      <x:c r="A10341" s="139"/>
      <x:c r="B10341" s="139"/>
      <x:c r="C10341" s="139"/>
      <x:c r="D10341" s="139"/>
      <x:c r="E10341" s="139"/>
      <x:c r="F10341" s="139"/>
      <x:c r="G10341" s="139"/>
      <x:c r="H10341" s="139"/>
      <x:c r="I10341" s="266" t="n">
        <x:f>INT((ROW()-ROW($I$46))/((CARROT_CAP+1)*(MESCLUN_CAP+1)))</x:f>
        <x:v>15</x:v>
      </x:c>
      <x:c r="J10341" s="266" t="n">
        <x:f>MOD(INT((ROW()-ROW($I$46))/(MESCLUN_CAP+1)),CARROT_CAP+1)</x:f>
        <x:v>17</x:v>
      </x:c>
      <x:c r="K10341" s="266" t="n">
        <x:f>MOD(ROW()-ROW($I$46),MESCLUN_CAP+1)</x:f>
        <x:v>3</x:v>
      </x:c>
      <x:c r="L10341" s="266" t="n">
        <x:f>SUM(I10341:K10341)</x:f>
        <x:v>35</x:v>
      </x:c>
      <x:c r="M10341" s="267" t="n">
        <x:f>I10341*TOMATO_HOURS*WEEKS*(1+TOMATO_DIM)^I10341+J10341*CARROT_HOURS*WEEKS*(1+CARROT_DIM)^J10341+K10341*MESCLUN_HOURS*WEEKS*(1+MESCLUN_DIM)^K10341</x:f>
        <x:v>6555.43638683332</x:v>
      </x:c>
      <x:c r="N10341" s="267" t="n">
        <x:f>MAX(M10341-FARMER_HOURS,0)/TEMP_HOURS_PER_WORKER</x:f>
        <x:v>4.052386379745362</x:v>
      </x:c>
      <x:c r="O10341" s="268" t="n">
        <x:f>I10341*TOMATO_PRICE+J10341*CARROT_PRICE+K10341*MESCLUN_PRICE</x:f>
        <x:v>175698</x:v>
      </x:c>
      <x:c r="P10341" s="268" t="n">
        <x:f>I10341*TOMATO_FERTILIZER+J10341*CARROT_FERTILIZER+K10341*MESCLUN_FERTILIZER</x:f>
        <x:v>23320</x:v>
      </x:c>
      <x:c r="Q10341" s="268" t="n">
        <x:f>MIN(M10341,FARMER_HOURS)*FARMER_RATE+MAX(M10341-FARMER_HOURS,0)*TEMP_RATE</x:f>
        <x:v>126309.65949363403</x:v>
      </x:c>
      <x:c r="R10341" s="268" t="n">
        <x:f>O10341-P10341-Q10341-FIXED_COST</x:f>
        <x:v>6068.340506365974</x:v>
      </x:c>
      <x:c r="S10341" s="139" t="str">
        <x:f>IF(AND(L10341&lt;=TOTAL_BED_CAP,N10341&lt;=TEMP_WORKER_CAP),"YES","NO")</x:f>
        <x:v>NO</x:v>
      </x:c>
      <x:c r="T10341" s="139" t="n">
        <x:f>IF(S10341="YES",R10341,-1E+99)</x:f>
        <x:v>-1e+99</x:v>
      </x:c>
    </x:row>
    <x:row r="10342">
      <x:c r="A10342" s="139"/>
      <x:c r="B10342" s="139"/>
      <x:c r="C10342" s="139"/>
      <x:c r="D10342" s="139"/>
      <x:c r="E10342" s="139"/>
      <x:c r="F10342" s="139"/>
      <x:c r="G10342" s="139"/>
      <x:c r="H10342" s="139"/>
      <x:c r="I10342" s="266" t="n">
        <x:f>INT((ROW()-ROW($I$46))/((CARROT_CAP+1)*(MESCLUN_CAP+1)))</x:f>
        <x:v>15</x:v>
      </x:c>
      <x:c r="J10342" s="266" t="n">
        <x:f>MOD(INT((ROW()-ROW($I$46))/(MESCLUN_CAP+1)),CARROT_CAP+1)</x:f>
        <x:v>17</x:v>
      </x:c>
      <x:c r="K10342" s="266" t="n">
        <x:f>MOD(ROW()-ROW($I$46),MESCLUN_CAP+1)</x:f>
        <x:v>4</x:v>
      </x:c>
      <x:c r="L10342" s="266" t="n">
        <x:f>SUM(I10342:K10342)</x:f>
        <x:v>36</x:v>
      </x:c>
      <x:c r="M10342" s="267" t="n">
        <x:f>I10342*TOMATO_HOURS*WEEKS*(1+TOMATO_DIM)^I10342+J10342*CARROT_HOURS*WEEKS*(1+CARROT_DIM)^J10342+K10342*MESCLUN_HOURS*WEEKS*(1+MESCLUN_DIM)^K10342</x:f>
        <x:v>6604.480502555976</x:v>
      </x:c>
      <x:c r="N10342" s="267" t="n">
        <x:f>MAX(M10342-FARMER_HOURS,0)/TEMP_HOURS_PER_WORKER</x:f>
        <x:v>4.08644479344165</x:v>
      </x:c>
      <x:c r="O10342" s="268" t="n">
        <x:f>I10342*TOMATO_PRICE+J10342*CARROT_PRICE+K10342*MESCLUN_PRICE</x:f>
        <x:v>178398</x:v>
      </x:c>
      <x:c r="P10342" s="268" t="n">
        <x:f>I10342*TOMATO_FERTILIZER+J10342*CARROT_FERTILIZER+K10342*MESCLUN_FERTILIZER</x:f>
        <x:v>24200</x:v>
      </x:c>
      <x:c r="Q10342" s="268" t="n">
        <x:f>MIN(M10342,FARMER_HOURS)*FARMER_RATE+MAX(M10342-FARMER_HOURS,0)*TEMP_RATE</x:f>
        <x:v>127161.11983604125</x:v>
      </x:c>
      <x:c r="R10342" s="268" t="n">
        <x:f>O10342-P10342-Q10342-FIXED_COST</x:f>
        <x:v>7036.880163958747</x:v>
      </x:c>
      <x:c r="S10342" s="139" t="str">
        <x:f>IF(AND(L10342&lt;=TOTAL_BED_CAP,N10342&lt;=TEMP_WORKER_CAP),"YES","NO")</x:f>
        <x:v>NO</x:v>
      </x:c>
      <x:c r="T10342" s="139" t="n">
        <x:f>IF(S10342="YES",R10342,-1E+99)</x:f>
        <x:v>-1e+99</x:v>
      </x:c>
    </x:row>
    <x:row r="10343">
      <x:c r="A10343" s="139"/>
      <x:c r="B10343" s="139"/>
      <x:c r="C10343" s="139"/>
      <x:c r="D10343" s="139"/>
      <x:c r="E10343" s="139"/>
      <x:c r="F10343" s="139"/>
      <x:c r="G10343" s="139"/>
      <x:c r="H10343" s="139"/>
      <x:c r="I10343" s="266" t="n">
        <x:f>INT((ROW()-ROW($I$46))/((CARROT_CAP+1)*(MESCLUN_CAP+1)))</x:f>
        <x:v>15</x:v>
      </x:c>
      <x:c r="J10343" s="266" t="n">
        <x:f>MOD(INT((ROW()-ROW($I$46))/(MESCLUN_CAP+1)),CARROT_CAP+1)</x:f>
        <x:v>17</x:v>
      </x:c>
      <x:c r="K10343" s="266" t="n">
        <x:f>MOD(ROW()-ROW($I$46),MESCLUN_CAP+1)</x:f>
        <x:v>5</x:v>
      </x:c>
      <x:c r="L10343" s="266" t="n">
        <x:f>SUM(I10343:K10343)</x:f>
        <x:v>37</x:v>
      </x:c>
      <x:c r="M10343" s="267" t="n">
        <x:f>I10343*TOMATO_HOURS*WEEKS*(1+TOMATO_DIM)^I10343+J10343*CARROT_HOURS*WEEKS*(1+CARROT_DIM)^J10343+K10343*MESCLUN_HOURS*WEEKS*(1+MESCLUN_DIM)^K10343</x:f>
        <x:v>6654.72882647718</x:v>
      </x:c>
      <x:c r="N10343" s="267" t="n">
        <x:f>MAX(M10343-FARMER_HOURS,0)/TEMP_HOURS_PER_WORKER</x:f>
        <x:v>4.121339462831375</x:v>
      </x:c>
      <x:c r="O10343" s="268" t="n">
        <x:f>I10343*TOMATO_PRICE+J10343*CARROT_PRICE+K10343*MESCLUN_PRICE</x:f>
        <x:v>181098</x:v>
      </x:c>
      <x:c r="P10343" s="268" t="n">
        <x:f>I10343*TOMATO_FERTILIZER+J10343*CARROT_FERTILIZER+K10343*MESCLUN_FERTILIZER</x:f>
        <x:v>25080</x:v>
      </x:c>
      <x:c r="Q10343" s="268" t="n">
        <x:f>MIN(M10343,FARMER_HOURS)*FARMER_RATE+MAX(M10343-FARMER_HOURS,0)*TEMP_RATE</x:f>
        <x:v>128033.48657078437</x:v>
      </x:c>
      <x:c r="R10343" s="268" t="n">
        <x:f>O10343-P10343-Q10343-FIXED_COST</x:f>
        <x:v>7984.513429215629</x:v>
      </x:c>
      <x:c r="S10343" s="139" t="str">
        <x:f>IF(AND(L10343&lt;=TOTAL_BED_CAP,N10343&lt;=TEMP_WORKER_CAP),"YES","NO")</x:f>
        <x:v>NO</x:v>
      </x:c>
      <x:c r="T10343" s="139" t="n">
        <x:f>IF(S10343="YES",R10343,-1E+99)</x:f>
        <x:v>-1e+99</x:v>
      </x:c>
    </x:row>
    <x:row r="10344">
      <x:c r="A10344" s="139"/>
      <x:c r="B10344" s="139"/>
      <x:c r="C10344" s="139"/>
      <x:c r="D10344" s="139"/>
      <x:c r="E10344" s="139"/>
      <x:c r="F10344" s="139"/>
      <x:c r="G10344" s="139"/>
      <x:c r="H10344" s="139"/>
      <x:c r="I10344" s="266" t="n">
        <x:f>INT((ROW()-ROW($I$46))/((CARROT_CAP+1)*(MESCLUN_CAP+1)))</x:f>
        <x:v>15</x:v>
      </x:c>
      <x:c r="J10344" s="266" t="n">
        <x:f>MOD(INT((ROW()-ROW($I$46))/(MESCLUN_CAP+1)),CARROT_CAP+1)</x:f>
        <x:v>17</x:v>
      </x:c>
      <x:c r="K10344" s="266" t="n">
        <x:f>MOD(ROW()-ROW($I$46),MESCLUN_CAP+1)</x:f>
        <x:v>6</x:v>
      </x:c>
      <x:c r="L10344" s="266" t="n">
        <x:f>SUM(I10344:K10344)</x:f>
        <x:v>38</x:v>
      </x:c>
      <x:c r="M10344" s="267" t="n">
        <x:f>I10344*TOMATO_HOURS*WEEKS*(1+TOMATO_DIM)^I10344+J10344*CARROT_HOURS*WEEKS*(1+CARROT_DIM)^J10344+K10344*MESCLUN_HOURS*WEEKS*(1+MESCLUN_DIM)^K10344</x:f>
        <x:v>6706.203800658813</x:v>
      </x:c>
      <x:c r="N10344" s="267" t="n">
        <x:f>MAX(M10344-FARMER_HOURS,0)/TEMP_HOURS_PER_WORKER</x:f>
        <x:v>4.157085972679731</x:v>
      </x:c>
      <x:c r="O10344" s="268" t="n">
        <x:f>I10344*TOMATO_PRICE+J10344*CARROT_PRICE+K10344*MESCLUN_PRICE</x:f>
        <x:v>183798</x:v>
      </x:c>
      <x:c r="P10344" s="268" t="n">
        <x:f>I10344*TOMATO_FERTILIZER+J10344*CARROT_FERTILIZER+K10344*MESCLUN_FERTILIZER</x:f>
        <x:v>25960</x:v>
      </x:c>
      <x:c r="Q10344" s="268" t="n">
        <x:f>MIN(M10344,FARMER_HOURS)*FARMER_RATE+MAX(M10344-FARMER_HOURS,0)*TEMP_RATE</x:f>
        <x:v>128927.14931699328</x:v>
      </x:c>
      <x:c r="R10344" s="268" t="n">
        <x:f>O10344-P10344-Q10344-FIXED_COST</x:f>
        <x:v>8910.85068300672</x:v>
      </x:c>
      <x:c r="S10344" s="139" t="str">
        <x:f>IF(AND(L10344&lt;=TOTAL_BED_CAP,N10344&lt;=TEMP_WORKER_CAP),"YES","NO")</x:f>
        <x:v>NO</x:v>
      </x:c>
      <x:c r="T10344" s="139" t="n">
        <x:f>IF(S10344="YES",R10344,-1E+99)</x:f>
        <x:v>-1e+99</x:v>
      </x:c>
    </x:row>
    <x:row r="10345">
      <x:c r="A10345" s="139"/>
      <x:c r="B10345" s="139"/>
      <x:c r="C10345" s="139"/>
      <x:c r="D10345" s="139"/>
      <x:c r="E10345" s="139"/>
      <x:c r="F10345" s="139"/>
      <x:c r="G10345" s="139"/>
      <x:c r="H10345" s="139"/>
      <x:c r="I10345" s="266" t="n">
        <x:f>INT((ROW()-ROW($I$46))/((CARROT_CAP+1)*(MESCLUN_CAP+1)))</x:f>
        <x:v>15</x:v>
      </x:c>
      <x:c r="J10345" s="266" t="n">
        <x:f>MOD(INT((ROW()-ROW($I$46))/(MESCLUN_CAP+1)),CARROT_CAP+1)</x:f>
        <x:v>17</x:v>
      </x:c>
      <x:c r="K10345" s="266" t="n">
        <x:f>MOD(ROW()-ROW($I$46),MESCLUN_CAP+1)</x:f>
        <x:v>7</x:v>
      </x:c>
      <x:c r="L10345" s="266" t="n">
        <x:f>SUM(I10345:K10345)</x:f>
        <x:v>39</x:v>
      </x:c>
      <x:c r="M10345" s="267" t="n">
        <x:f>I10345*TOMATO_HOURS*WEEKS*(1+TOMATO_DIM)^I10345+J10345*CARROT_HOURS*WEEKS*(1+CARROT_DIM)^J10345+K10345*MESCLUN_HOURS*WEEKS*(1+MESCLUN_DIM)^K10345</x:f>
        <x:v>6758.928240056774</x:v>
      </x:c>
      <x:c r="N10345" s="267" t="n">
        <x:f>MAX(M10345-FARMER_HOURS,0)/TEMP_HOURS_PER_WORKER</x:f>
        <x:v>4.193700166706093</x:v>
      </x:c>
      <x:c r="O10345" s="268" t="n">
        <x:f>I10345*TOMATO_PRICE+J10345*CARROT_PRICE+K10345*MESCLUN_PRICE</x:f>
        <x:v>186498</x:v>
      </x:c>
      <x:c r="P10345" s="268" t="n">
        <x:f>I10345*TOMATO_FERTILIZER+J10345*CARROT_FERTILIZER+K10345*MESCLUN_FERTILIZER</x:f>
        <x:v>26840</x:v>
      </x:c>
      <x:c r="Q10345" s="268" t="n">
        <x:f>MIN(M10345,FARMER_HOURS)*FARMER_RATE+MAX(M10345-FARMER_HOURS,0)*TEMP_RATE</x:f>
        <x:v>129842.50416765231</x:v>
      </x:c>
      <x:c r="R10345" s="268" t="n">
        <x:f>O10345-P10345-Q10345-FIXED_COST</x:f>
        <x:v>9815.49583234769</x:v>
      </x:c>
      <x:c r="S10345" s="139" t="str">
        <x:f>IF(AND(L10345&lt;=TOTAL_BED_CAP,N10345&lt;=TEMP_WORKER_CAP),"YES","NO")</x:f>
        <x:v>NO</x:v>
      </x:c>
      <x:c r="T10345" s="139" t="n">
        <x:f>IF(S10345="YES",R10345,-1E+99)</x:f>
        <x:v>-1e+99</x:v>
      </x:c>
    </x:row>
    <x:row r="10346">
      <x:c r="A10346" s="139"/>
      <x:c r="B10346" s="139"/>
      <x:c r="C10346" s="139"/>
      <x:c r="D10346" s="139"/>
      <x:c r="E10346" s="139"/>
      <x:c r="F10346" s="139"/>
      <x:c r="G10346" s="139"/>
      <x:c r="H10346" s="139"/>
      <x:c r="I10346" s="266" t="n">
        <x:f>INT((ROW()-ROW($I$46))/((CARROT_CAP+1)*(MESCLUN_CAP+1)))</x:f>
        <x:v>15</x:v>
      </x:c>
      <x:c r="J10346" s="266" t="n">
        <x:f>MOD(INT((ROW()-ROW($I$46))/(MESCLUN_CAP+1)),CARROT_CAP+1)</x:f>
        <x:v>17</x:v>
      </x:c>
      <x:c r="K10346" s="266" t="n">
        <x:f>MOD(ROW()-ROW($I$46),MESCLUN_CAP+1)</x:f>
        <x:v>8</x:v>
      </x:c>
      <x:c r="L10346" s="266" t="n">
        <x:f>SUM(I10346:K10346)</x:f>
        <x:v>40</x:v>
      </x:c>
      <x:c r="M10346" s="267" t="n">
        <x:f>I10346*TOMATO_HOURS*WEEKS*(1+TOMATO_DIM)^I10346+J10346*CARROT_HOURS*WEEKS*(1+CARROT_DIM)^J10346+K10346*MESCLUN_HOURS*WEEKS*(1+MESCLUN_DIM)^K10346</x:f>
        <x:v>6812.925338336753</x:v>
      </x:c>
      <x:c r="N10346" s="267" t="n">
        <x:f>MAX(M10346-FARMER_HOURS,0)/TEMP_HOURS_PER_WORKER</x:f>
        <x:v>4.2311981516227455</x:v>
      </x:c>
      <x:c r="O10346" s="268" t="n">
        <x:f>I10346*TOMATO_PRICE+J10346*CARROT_PRICE+K10346*MESCLUN_PRICE</x:f>
        <x:v>189198</x:v>
      </x:c>
      <x:c r="P10346" s="268" t="n">
        <x:f>I10346*TOMATO_FERTILIZER+J10346*CARROT_FERTILIZER+K10346*MESCLUN_FERTILIZER</x:f>
        <x:v>27720</x:v>
      </x:c>
      <x:c r="Q10346" s="268" t="n">
        <x:f>MIN(M10346,FARMER_HOURS)*FARMER_RATE+MAX(M10346-FARMER_HOURS,0)*TEMP_RATE</x:f>
        <x:v>130779.95379056863</x:v>
      </x:c>
      <x:c r="R10346" s="268" t="n">
        <x:f>O10346-P10346-Q10346-FIXED_COST</x:f>
        <x:v>10698.04620943137</x:v>
      </x:c>
      <x:c r="S10346" s="139" t="str">
        <x:f>IF(AND(L10346&lt;=TOTAL_BED_CAP,N10346&lt;=TEMP_WORKER_CAP),"YES","NO")</x:f>
        <x:v>NO</x:v>
      </x:c>
      <x:c r="T10346" s="139" t="n">
        <x:f>IF(S10346="YES",R10346,-1E+99)</x:f>
        <x:v>-1e+99</x:v>
      </x:c>
    </x:row>
    <x:row r="10347">
      <x:c r="A10347" s="139"/>
      <x:c r="B10347" s="139"/>
      <x:c r="C10347" s="139"/>
      <x:c r="D10347" s="139"/>
      <x:c r="E10347" s="139"/>
      <x:c r="F10347" s="139"/>
      <x:c r="G10347" s="139"/>
      <x:c r="H10347" s="139"/>
      <x:c r="I10347" s="266" t="n">
        <x:f>INT((ROW()-ROW($I$46))/((CARROT_CAP+1)*(MESCLUN_CAP+1)))</x:f>
        <x:v>15</x:v>
      </x:c>
      <x:c r="J10347" s="266" t="n">
        <x:f>MOD(INT((ROW()-ROW($I$46))/(MESCLUN_CAP+1)),CARROT_CAP+1)</x:f>
        <x:v>17</x:v>
      </x:c>
      <x:c r="K10347" s="266" t="n">
        <x:f>MOD(ROW()-ROW($I$46),MESCLUN_CAP+1)</x:f>
        <x:v>9</x:v>
      </x:c>
      <x:c r="L10347" s="266" t="n">
        <x:f>SUM(I10347:K10347)</x:f>
        <x:v>41</x:v>
      </x:c>
      <x:c r="M10347" s="267" t="n">
        <x:f>I10347*TOMATO_HOURS*WEEKS*(1+TOMATO_DIM)^I10347+J10347*CARROT_HOURS*WEEKS*(1+CARROT_DIM)^J10347+K10347*MESCLUN_HOURS*WEEKS*(1+MESCLUN_DIM)^K10347</x:f>
        <x:v>6868.218673777148</x:v>
      </x:c>
      <x:c r="N10347" s="267" t="n">
        <x:f>MAX(M10347-FARMER_HOURS,0)/TEMP_HOURS_PER_WORKER</x:f>
        <x:v>4.269596301234131</x:v>
      </x:c>
      <x:c r="O10347" s="268" t="n">
        <x:f>I10347*TOMATO_PRICE+J10347*CARROT_PRICE+K10347*MESCLUN_PRICE</x:f>
        <x:v>191898</x:v>
      </x:c>
      <x:c r="P10347" s="268" t="n">
        <x:f>I10347*TOMATO_FERTILIZER+J10347*CARROT_FERTILIZER+K10347*MESCLUN_FERTILIZER</x:f>
        <x:v>28600</x:v>
      </x:c>
      <x:c r="Q10347" s="268" t="n">
        <x:f>MIN(M10347,FARMER_HOURS)*FARMER_RATE+MAX(M10347-FARMER_HOURS,0)*TEMP_RATE</x:f>
        <x:v>131739.90753085326</x:v>
      </x:c>
      <x:c r="R10347" s="268" t="n">
        <x:f>O10347-P10347-Q10347-FIXED_COST</x:f>
        <x:v>11558.092469146737</x:v>
      </x:c>
      <x:c r="S10347" s="139" t="str">
        <x:f>IF(AND(L10347&lt;=TOTAL_BED_CAP,N10347&lt;=TEMP_WORKER_CAP),"YES","NO")</x:f>
        <x:v>NO</x:v>
      </x:c>
      <x:c r="T10347" s="139" t="n">
        <x:f>IF(S10347="YES",R10347,-1E+99)</x:f>
        <x:v>-1e+99</x:v>
      </x:c>
    </x:row>
    <x:row r="10348">
      <x:c r="A10348" s="139"/>
      <x:c r="B10348" s="139"/>
      <x:c r="C10348" s="139"/>
      <x:c r="D10348" s="139"/>
      <x:c r="E10348" s="139"/>
      <x:c r="F10348" s="139"/>
      <x:c r="G10348" s="139"/>
      <x:c r="H10348" s="139"/>
      <x:c r="I10348" s="266" t="n">
        <x:f>INT((ROW()-ROW($I$46))/((CARROT_CAP+1)*(MESCLUN_CAP+1)))</x:f>
        <x:v>15</x:v>
      </x:c>
      <x:c r="J10348" s="266" t="n">
        <x:f>MOD(INT((ROW()-ROW($I$46))/(MESCLUN_CAP+1)),CARROT_CAP+1)</x:f>
        <x:v>17</x:v>
      </x:c>
      <x:c r="K10348" s="266" t="n">
        <x:f>MOD(ROW()-ROW($I$46),MESCLUN_CAP+1)</x:f>
        <x:v>10</x:v>
      </x:c>
      <x:c r="L10348" s="266" t="n">
        <x:f>SUM(I10348:K10348)</x:f>
        <x:v>42</x:v>
      </x:c>
      <x:c r="M10348" s="267" t="n">
        <x:f>I10348*TOMATO_HOURS*WEEKS*(1+TOMATO_DIM)^I10348+J10348*CARROT_HOURS*WEEKS*(1+CARROT_DIM)^J10348+K10348*MESCLUN_HOURS*WEEKS*(1+MESCLUN_DIM)^K10348</x:f>
        <x:v>6924.8322152603605</x:v>
      </x:c>
      <x:c r="N10348" s="267" t="n">
        <x:f>MAX(M10348-FARMER_HOURS,0)/TEMP_HOURS_PER_WORKER</x:f>
        <x:v>4.308911260597473</x:v>
      </x:c>
      <x:c r="O10348" s="268" t="n">
        <x:f>I10348*TOMATO_PRICE+J10348*CARROT_PRICE+K10348*MESCLUN_PRICE</x:f>
        <x:v>194598</x:v>
      </x:c>
      <x:c r="P10348" s="268" t="n">
        <x:f>I10348*TOMATO_FERTILIZER+J10348*CARROT_FERTILIZER+K10348*MESCLUN_FERTILIZER</x:f>
        <x:v>29480</x:v>
      </x:c>
      <x:c r="Q10348" s="268" t="n">
        <x:f>MIN(M10348,FARMER_HOURS)*FARMER_RATE+MAX(M10348-FARMER_HOURS,0)*TEMP_RATE</x:f>
        <x:v>132722.78151493683</x:v>
      </x:c>
      <x:c r="R10348" s="268" t="n">
        <x:f>O10348-P10348-Q10348-FIXED_COST</x:f>
        <x:v>12395.218485063175</x:v>
      </x:c>
      <x:c r="S10348" s="139" t="str">
        <x:f>IF(AND(L10348&lt;=TOTAL_BED_CAP,N10348&lt;=TEMP_WORKER_CAP),"YES","NO")</x:f>
        <x:v>NO</x:v>
      </x:c>
      <x:c r="T10348" s="139" t="n">
        <x:f>IF(S10348="YES",R10348,-1E+99)</x:f>
        <x:v>-1e+99</x:v>
      </x:c>
    </x:row>
    <x:row r="10349">
      <x:c r="A10349" s="139"/>
      <x:c r="B10349" s="139"/>
      <x:c r="C10349" s="139"/>
      <x:c r="D10349" s="139"/>
      <x:c r="E10349" s="139"/>
      <x:c r="F10349" s="139"/>
      <x:c r="G10349" s="139"/>
      <x:c r="H10349" s="139"/>
      <x:c r="I10349" s="266" t="n">
        <x:f>INT((ROW()-ROW($I$46))/((CARROT_CAP+1)*(MESCLUN_CAP+1)))</x:f>
        <x:v>15</x:v>
      </x:c>
      <x:c r="J10349" s="266" t="n">
        <x:f>MOD(INT((ROW()-ROW($I$46))/(MESCLUN_CAP+1)),CARROT_CAP+1)</x:f>
        <x:v>17</x:v>
      </x:c>
      <x:c r="K10349" s="266" t="n">
        <x:f>MOD(ROW()-ROW($I$46),MESCLUN_CAP+1)</x:f>
        <x:v>11</x:v>
      </x:c>
      <x:c r="L10349" s="266" t="n">
        <x:f>SUM(I10349:K10349)</x:f>
        <x:v>43</x:v>
      </x:c>
      <x:c r="M10349" s="267" t="n">
        <x:f>I10349*TOMATO_HOURS*WEEKS*(1+TOMATO_DIM)^I10349+J10349*CARROT_HOURS*WEEKS*(1+CARROT_DIM)^J10349+K10349*MESCLUN_HOURS*WEEKS*(1+MESCLUN_DIM)^K10349</x:f>
        <x:v>6982.7903283538</x:v>
      </x:c>
      <x:c r="N10349" s="267" t="n">
        <x:f>MAX(M10349-FARMER_HOURS,0)/TEMP_HOURS_PER_WORKER</x:f>
        <x:v>4.349159950245694</x:v>
      </x:c>
      <x:c r="O10349" s="268" t="n">
        <x:f>I10349*TOMATO_PRICE+J10349*CARROT_PRICE+K10349*MESCLUN_PRICE</x:f>
        <x:v>197298</x:v>
      </x:c>
      <x:c r="P10349" s="268" t="n">
        <x:f>I10349*TOMATO_FERTILIZER+J10349*CARROT_FERTILIZER+K10349*MESCLUN_FERTILIZER</x:f>
        <x:v>30360</x:v>
      </x:c>
      <x:c r="Q10349" s="268" t="n">
        <x:f>MIN(M10349,FARMER_HOURS)*FARMER_RATE+MAX(M10349-FARMER_HOURS,0)*TEMP_RATE</x:f>
        <x:v>133728.99875614236</x:v>
      </x:c>
      <x:c r="R10349" s="268" t="n">
        <x:f>O10349-P10349-Q10349-FIXED_COST</x:f>
        <x:v>13209.001243857638</x:v>
      </x:c>
      <x:c r="S10349" s="139" t="str">
        <x:f>IF(AND(L10349&lt;=TOTAL_BED_CAP,N10349&lt;=TEMP_WORKER_CAP),"YES","NO")</x:f>
        <x:v>NO</x:v>
      </x:c>
      <x:c r="T10349" s="139" t="n">
        <x:f>IF(S10349="YES",R10349,-1E+99)</x:f>
        <x:v>-1e+99</x:v>
      </x:c>
    </x:row>
    <x:row r="10350">
      <x:c r="A10350" s="139"/>
      <x:c r="B10350" s="139"/>
      <x:c r="C10350" s="139"/>
      <x:c r="D10350" s="139"/>
      <x:c r="E10350" s="139"/>
      <x:c r="F10350" s="139"/>
      <x:c r="G10350" s="139"/>
      <x:c r="H10350" s="139"/>
      <x:c r="I10350" s="266" t="n">
        <x:f>INT((ROW()-ROW($I$46))/((CARROT_CAP+1)*(MESCLUN_CAP+1)))</x:f>
        <x:v>15</x:v>
      </x:c>
      <x:c r="J10350" s="266" t="n">
        <x:f>MOD(INT((ROW()-ROW($I$46))/(MESCLUN_CAP+1)),CARROT_CAP+1)</x:f>
        <x:v>17</x:v>
      </x:c>
      <x:c r="K10350" s="266" t="n">
        <x:f>MOD(ROW()-ROW($I$46),MESCLUN_CAP+1)</x:f>
        <x:v>12</x:v>
      </x:c>
      <x:c r="L10350" s="266" t="n">
        <x:f>SUM(I10350:K10350)</x:f>
        <x:v>44</x:v>
      </x:c>
      <x:c r="M10350" s="267" t="n">
        <x:f>I10350*TOMATO_HOURS*WEEKS*(1+TOMATO_DIM)^I10350+J10350*CARROT_HOURS*WEEKS*(1+CARROT_DIM)^J10350+K10350*MESCLUN_HOURS*WEEKS*(1+MESCLUN_DIM)^K10350</x:f>
        <x:v>7042.117781481864</x:v>
      </x:c>
      <x:c r="N10350" s="267" t="n">
        <x:f>MAX(M10350-FARMER_HOURS,0)/TEMP_HOURS_PER_WORKER</x:f>
        <x:v>4.3903595704735165</x:v>
      </x:c>
      <x:c r="O10350" s="268" t="n">
        <x:f>I10350*TOMATO_PRICE+J10350*CARROT_PRICE+K10350*MESCLUN_PRICE</x:f>
        <x:v>199998</x:v>
      </x:c>
      <x:c r="P10350" s="268" t="n">
        <x:f>I10350*TOMATO_FERTILIZER+J10350*CARROT_FERTILIZER+K10350*MESCLUN_FERTILIZER</x:f>
        <x:v>31240</x:v>
      </x:c>
      <x:c r="Q10350" s="268" t="n">
        <x:f>MIN(M10350,FARMER_HOURS)*FARMER_RATE+MAX(M10350-FARMER_HOURS,0)*TEMP_RATE</x:f>
        <x:v>134758.9892618379</x:v>
      </x:c>
      <x:c r="R10350" s="268" t="n">
        <x:f>O10350-P10350-Q10350-FIXED_COST</x:f>
        <x:v>13999.010738162091</x:v>
      </x:c>
      <x:c r="S10350" s="139" t="str">
        <x:f>IF(AND(L10350&lt;=TOTAL_BED_CAP,N10350&lt;=TEMP_WORKER_CAP),"YES","NO")</x:f>
        <x:v>NO</x:v>
      </x:c>
      <x:c r="T10350" s="139" t="n">
        <x:f>IF(S10350="YES",R10350,-1E+99)</x:f>
        <x:v>-1e+99</x:v>
      </x:c>
    </x:row>
    <x:row r="10351">
      <x:c r="A10351" s="139"/>
      <x:c r="B10351" s="139"/>
      <x:c r="C10351" s="139"/>
      <x:c r="D10351" s="139"/>
      <x:c r="E10351" s="139"/>
      <x:c r="F10351" s="139"/>
      <x:c r="G10351" s="139"/>
      <x:c r="H10351" s="139"/>
      <x:c r="I10351" s="266" t="n">
        <x:f>INT((ROW()-ROW($I$46))/((CARROT_CAP+1)*(MESCLUN_CAP+1)))</x:f>
        <x:v>15</x:v>
      </x:c>
      <x:c r="J10351" s="266" t="n">
        <x:f>MOD(INT((ROW()-ROW($I$46))/(MESCLUN_CAP+1)),CARROT_CAP+1)</x:f>
        <x:v>17</x:v>
      </x:c>
      <x:c r="K10351" s="266" t="n">
        <x:f>MOD(ROW()-ROW($I$46),MESCLUN_CAP+1)</x:f>
        <x:v>13</x:v>
      </x:c>
      <x:c r="L10351" s="266" t="n">
        <x:f>SUM(I10351:K10351)</x:f>
        <x:v>45</x:v>
      </x:c>
      <x:c r="M10351" s="267" t="n">
        <x:f>I10351*TOMATO_HOURS*WEEKS*(1+TOMATO_DIM)^I10351+J10351*CARROT_HOURS*WEEKS*(1+CARROT_DIM)^J10351+K10351*MESCLUN_HOURS*WEEKS*(1+MESCLUN_DIM)^K10351</x:f>
        <x:v>7102.839752190248</x:v>
      </x:c>
      <x:c r="N10351" s="267" t="n">
        <x:f>MAX(M10351-FARMER_HOURS,0)/TEMP_HOURS_PER_WORKER</x:f>
        <x:v>4.432527605687672</x:v>
      </x:c>
      <x:c r="O10351" s="268" t="n">
        <x:f>I10351*TOMATO_PRICE+J10351*CARROT_PRICE+K10351*MESCLUN_PRICE</x:f>
        <x:v>202698</x:v>
      </x:c>
      <x:c r="P10351" s="268" t="n">
        <x:f>I10351*TOMATO_FERTILIZER+J10351*CARROT_FERTILIZER+K10351*MESCLUN_FERTILIZER</x:f>
        <x:v>32120</x:v>
      </x:c>
      <x:c r="Q10351" s="268" t="n">
        <x:f>MIN(M10351,FARMER_HOURS)*FARMER_RATE+MAX(M10351-FARMER_HOURS,0)*TEMP_RATE</x:f>
        <x:v>135813.1901421918</x:v>
      </x:c>
      <x:c r="R10351" s="268" t="n">
        <x:f>O10351-P10351-Q10351-FIXED_COST</x:f>
        <x:v>14764.809857808199</x:v>
      </x:c>
      <x:c r="S10351" s="139" t="str">
        <x:f>IF(AND(L10351&lt;=TOTAL_BED_CAP,N10351&lt;=TEMP_WORKER_CAP),"YES","NO")</x:f>
        <x:v>NO</x:v>
      </x:c>
      <x:c r="T10351" s="139" t="n">
        <x:f>IF(S10351="YES",R10351,-1E+99)</x:f>
        <x:v>-1e+99</x:v>
      </x:c>
    </x:row>
    <x:row r="10352">
      <x:c r="A10352" s="139"/>
      <x:c r="B10352" s="139"/>
      <x:c r="C10352" s="139"/>
      <x:c r="D10352" s="139"/>
      <x:c r="E10352" s="139"/>
      <x:c r="F10352" s="139"/>
      <x:c r="G10352" s="139"/>
      <x:c r="H10352" s="139"/>
      <x:c r="I10352" s="266" t="n">
        <x:f>INT((ROW()-ROW($I$46))/((CARROT_CAP+1)*(MESCLUN_CAP+1)))</x:f>
        <x:v>15</x:v>
      </x:c>
      <x:c r="J10352" s="266" t="n">
        <x:f>MOD(INT((ROW()-ROW($I$46))/(MESCLUN_CAP+1)),CARROT_CAP+1)</x:f>
        <x:v>17</x:v>
      </x:c>
      <x:c r="K10352" s="266" t="n">
        <x:f>MOD(ROW()-ROW($I$46),MESCLUN_CAP+1)</x:f>
        <x:v>14</x:v>
      </x:c>
      <x:c r="L10352" s="266" t="n">
        <x:f>SUM(I10352:K10352)</x:f>
        <x:v>46</x:v>
      </x:c>
      <x:c r="M10352" s="267" t="n">
        <x:f>I10352*TOMATO_HOURS*WEEKS*(1+TOMATO_DIM)^I10352+J10352*CARROT_HOURS*WEEKS*(1+CARROT_DIM)^J10352+K10352*MESCLUN_HOURS*WEEKS*(1+MESCLUN_DIM)^K10352</x:f>
        <x:v>7164.981833503909</x:v>
      </x:c>
      <x:c r="N10352" s="267" t="n">
        <x:f>MAX(M10352-FARMER_HOURS,0)/TEMP_HOURS_PER_WORKER</x:f>
        <x:v>4.475681828822159</x:v>
      </x:c>
      <x:c r="O10352" s="268" t="n">
        <x:f>I10352*TOMATO_PRICE+J10352*CARROT_PRICE+K10352*MESCLUN_PRICE</x:f>
        <x:v>205398</x:v>
      </x:c>
      <x:c r="P10352" s="268" t="n">
        <x:f>I10352*TOMATO_FERTILIZER+J10352*CARROT_FERTILIZER+K10352*MESCLUN_FERTILIZER</x:f>
        <x:v>33000</x:v>
      </x:c>
      <x:c r="Q10352" s="268" t="n">
        <x:f>MIN(M10352,FARMER_HOURS)*FARMER_RATE+MAX(M10352-FARMER_HOURS,0)*TEMP_RATE</x:f>
        <x:v>136892.04572055396</x:v>
      </x:c>
      <x:c r="R10352" s="268" t="n">
        <x:f>O10352-P10352-Q10352-FIXED_COST</x:f>
        <x:v>15505.954279446043</x:v>
      </x:c>
      <x:c r="S10352" s="139" t="str">
        <x:f>IF(AND(L10352&lt;=TOTAL_BED_CAP,N10352&lt;=TEMP_WORKER_CAP),"YES","NO")</x:f>
        <x:v>NO</x:v>
      </x:c>
      <x:c r="T10352" s="139" t="n">
        <x:f>IF(S10352="YES",R10352,-1E+99)</x:f>
        <x:v>-1e+99</x:v>
      </x:c>
    </x:row>
    <x:row r="10353">
      <x:c r="A10353" s="139"/>
      <x:c r="B10353" s="139"/>
      <x:c r="C10353" s="139"/>
      <x:c r="D10353" s="139"/>
      <x:c r="E10353" s="139"/>
      <x:c r="F10353" s="139"/>
      <x:c r="G10353" s="139"/>
      <x:c r="H10353" s="139"/>
      <x:c r="I10353" s="266" t="n">
        <x:f>INT((ROW()-ROW($I$46))/((CARROT_CAP+1)*(MESCLUN_CAP+1)))</x:f>
        <x:v>15</x:v>
      </x:c>
      <x:c r="J10353" s="266" t="n">
        <x:f>MOD(INT((ROW()-ROW($I$46))/(MESCLUN_CAP+1)),CARROT_CAP+1)</x:f>
        <x:v>17</x:v>
      </x:c>
      <x:c r="K10353" s="266" t="n">
        <x:f>MOD(ROW()-ROW($I$46),MESCLUN_CAP+1)</x:f>
        <x:v>15</x:v>
      </x:c>
      <x:c r="L10353" s="266" t="n">
        <x:f>SUM(I10353:K10353)</x:f>
        <x:v>47</x:v>
      </x:c>
      <x:c r="M10353" s="267" t="n">
        <x:f>I10353*TOMATO_HOURS*WEEKS*(1+TOMATO_DIM)^I10353+J10353*CARROT_HOURS*WEEKS*(1+CARROT_DIM)^J10353+K10353*MESCLUN_HOURS*WEEKS*(1+MESCLUN_DIM)^K10353</x:f>
        <x:v>7228.570040380056</x:v>
      </x:c>
      <x:c r="N10353" s="267" t="n">
        <x:f>MAX(M10353-FARMER_HOURS,0)/TEMP_HOURS_PER_WORKER</x:f>
        <x:v>4.519840305819483</x:v>
      </x:c>
      <x:c r="O10353" s="268" t="n">
        <x:f>I10353*TOMATO_PRICE+J10353*CARROT_PRICE+K10353*MESCLUN_PRICE</x:f>
        <x:v>208098</x:v>
      </x:c>
      <x:c r="P10353" s="268" t="n">
        <x:f>I10353*TOMATO_FERTILIZER+J10353*CARROT_FERTILIZER+K10353*MESCLUN_FERTILIZER</x:f>
        <x:v>33880</x:v>
      </x:c>
      <x:c r="Q10353" s="268" t="n">
        <x:f>MIN(M10353,FARMER_HOURS)*FARMER_RATE+MAX(M10353-FARMER_HOURS,0)*TEMP_RATE</x:f>
        <x:v>137996.0076454871</x:v>
      </x:c>
      <x:c r="R10353" s="268" t="n">
        <x:f>O10353-P10353-Q10353-FIXED_COST</x:f>
        <x:v>16221.992354512913</x:v>
      </x:c>
      <x:c r="S10353" s="139" t="str">
        <x:f>IF(AND(L10353&lt;=TOTAL_BED_CAP,N10353&lt;=TEMP_WORKER_CAP),"YES","NO")</x:f>
        <x:v>NO</x:v>
      </x:c>
      <x:c r="T10353" s="139" t="n">
        <x:f>IF(S10353="YES",R10353,-1E+99)</x:f>
        <x:v>-1e+99</x:v>
      </x:c>
    </x:row>
    <x:row r="10354">
      <x:c r="A10354" s="139"/>
      <x:c r="B10354" s="139"/>
      <x:c r="C10354" s="139"/>
      <x:c r="D10354" s="139"/>
      <x:c r="E10354" s="139"/>
      <x:c r="F10354" s="139"/>
      <x:c r="G10354" s="139"/>
      <x:c r="H10354" s="139"/>
      <x:c r="I10354" s="266" t="n">
        <x:f>INT((ROW()-ROW($I$46))/((CARROT_CAP+1)*(MESCLUN_CAP+1)))</x:f>
        <x:v>15</x:v>
      </x:c>
      <x:c r="J10354" s="266" t="n">
        <x:f>MOD(INT((ROW()-ROW($I$46))/(MESCLUN_CAP+1)),CARROT_CAP+1)</x:f>
        <x:v>17</x:v>
      </x:c>
      <x:c r="K10354" s="266" t="n">
        <x:f>MOD(ROW()-ROW($I$46),MESCLUN_CAP+1)</x:f>
        <x:v>16</x:v>
      </x:c>
      <x:c r="L10354" s="266" t="n">
        <x:f>SUM(I10354:K10354)</x:f>
        <x:v>48</x:v>
      </x:c>
      <x:c r="M10354" s="267" t="n">
        <x:f>I10354*TOMATO_HOURS*WEEKS*(1+TOMATO_DIM)^I10354+J10354*CARROT_HOURS*WEEKS*(1+CARROT_DIM)^J10354+K10354*MESCLUN_HOURS*WEEKS*(1+MESCLUN_DIM)^K10354</x:f>
        <x:v>7293.630816257544</x:v>
      </x:c>
      <x:c r="N10354" s="267" t="n">
        <x:f>MAX(M10354-FARMER_HOURS,0)/TEMP_HOURS_PER_WORKER</x:f>
        <x:v>4.56502140017885</x:v>
      </x:c>
      <x:c r="O10354" s="268" t="n">
        <x:f>I10354*TOMATO_PRICE+J10354*CARROT_PRICE+K10354*MESCLUN_PRICE</x:f>
        <x:v>210798</x:v>
      </x:c>
      <x:c r="P10354" s="268" t="n">
        <x:f>I10354*TOMATO_FERTILIZER+J10354*CARROT_FERTILIZER+K10354*MESCLUN_FERTILIZER</x:f>
        <x:v>34760</x:v>
      </x:c>
      <x:c r="Q10354" s="268" t="n">
        <x:f>MIN(M10354,FARMER_HOURS)*FARMER_RATE+MAX(M10354-FARMER_HOURS,0)*TEMP_RATE</x:f>
        <x:v>139125.53500447125</x:v>
      </x:c>
      <x:c r="R10354" s="268" t="n">
        <x:f>O10354-P10354-Q10354-FIXED_COST</x:f>
        <x:v>16912.464995528746</x:v>
      </x:c>
      <x:c r="S10354" s="139" t="str">
        <x:f>IF(AND(L10354&lt;=TOTAL_BED_CAP,N10354&lt;=TEMP_WORKER_CAP),"YES","NO")</x:f>
        <x:v>NO</x:v>
      </x:c>
      <x:c r="T10354" s="139" t="n">
        <x:f>IF(S10354="YES",R10354,-1E+99)</x:f>
        <x:v>-1e+99</x:v>
      </x:c>
    </x:row>
    <x:row r="10355">
      <x:c r="A10355" s="139"/>
      <x:c r="B10355" s="139"/>
      <x:c r="C10355" s="139"/>
      <x:c r="D10355" s="139"/>
      <x:c r="E10355" s="139"/>
      <x:c r="F10355" s="139"/>
      <x:c r="G10355" s="139"/>
      <x:c r="H10355" s="139"/>
      <x:c r="I10355" s="266" t="n">
        <x:f>INT((ROW()-ROW($I$46))/((CARROT_CAP+1)*(MESCLUN_CAP+1)))</x:f>
        <x:v>15</x:v>
      </x:c>
      <x:c r="J10355" s="266" t="n">
        <x:f>MOD(INT((ROW()-ROW($I$46))/(MESCLUN_CAP+1)),CARROT_CAP+1)</x:f>
        <x:v>17</x:v>
      </x:c>
      <x:c r="K10355" s="266" t="n">
        <x:f>MOD(ROW()-ROW($I$46),MESCLUN_CAP+1)</x:f>
        <x:v>17</x:v>
      </x:c>
      <x:c r="L10355" s="266" t="n">
        <x:f>SUM(I10355:K10355)</x:f>
        <x:v>49</x:v>
      </x:c>
      <x:c r="M10355" s="267" t="n">
        <x:f>I10355*TOMATO_HOURS*WEEKS*(1+TOMATO_DIM)^I10355+J10355*CARROT_HOURS*WEEKS*(1+CARROT_DIM)^J10355+K10355*MESCLUN_HOURS*WEEKS*(1+MESCLUN_DIM)^K10355</x:f>
        <x:v>7360.191039704085</x:v>
      </x:c>
      <x:c r="N10355" s="267" t="n">
        <x:f>MAX(M10355-FARMER_HOURS,0)/TEMP_HOURS_PER_WORKER</x:f>
        <x:v>4.611243777572281</x:v>
      </x:c>
      <x:c r="O10355" s="268" t="n">
        <x:f>I10355*TOMATO_PRICE+J10355*CARROT_PRICE+K10355*MESCLUN_PRICE</x:f>
        <x:v>213498</x:v>
      </x:c>
      <x:c r="P10355" s="268" t="n">
        <x:f>I10355*TOMATO_FERTILIZER+J10355*CARROT_FERTILIZER+K10355*MESCLUN_FERTILIZER</x:f>
        <x:v>35640</x:v>
      </x:c>
      <x:c r="Q10355" s="268" t="n">
        <x:f>MIN(M10355,FARMER_HOURS)*FARMER_RATE+MAX(M10355-FARMER_HOURS,0)*TEMP_RATE</x:f>
        <x:v>140281.09443930702</x:v>
      </x:c>
      <x:c r="R10355" s="268" t="n">
        <x:f>O10355-P10355-Q10355-FIXED_COST</x:f>
        <x:v>17576.905560692976</x:v>
      </x:c>
      <x:c r="S10355" s="139" t="str">
        <x:f>IF(AND(L10355&lt;=TOTAL_BED_CAP,N10355&lt;=TEMP_WORKER_CAP),"YES","NO")</x:f>
        <x:v>NO</x:v>
      </x:c>
      <x:c r="T10355" s="139" t="n">
        <x:f>IF(S10355="YES",R10355,-1E+99)</x:f>
        <x:v>-1e+99</x:v>
      </x:c>
    </x:row>
    <x:row r="10356">
      <x:c r="A10356" s="139"/>
      <x:c r="B10356" s="139"/>
      <x:c r="C10356" s="139"/>
      <x:c r="D10356" s="139"/>
      <x:c r="E10356" s="139"/>
      <x:c r="F10356" s="139"/>
      <x:c r="G10356" s="139"/>
      <x:c r="H10356" s="139"/>
      <x:c r="I10356" s="266" t="n">
        <x:f>INT((ROW()-ROW($I$46))/((CARROT_CAP+1)*(MESCLUN_CAP+1)))</x:f>
        <x:v>15</x:v>
      </x:c>
      <x:c r="J10356" s="266" t="n">
        <x:f>MOD(INT((ROW()-ROW($I$46))/(MESCLUN_CAP+1)),CARROT_CAP+1)</x:f>
        <x:v>17</x:v>
      </x:c>
      <x:c r="K10356" s="266" t="n">
        <x:f>MOD(ROW()-ROW($I$46),MESCLUN_CAP+1)</x:f>
        <x:v>18</x:v>
      </x:c>
      <x:c r="L10356" s="266" t="n">
        <x:f>SUM(I10356:K10356)</x:f>
        <x:v>50</x:v>
      </x:c>
      <x:c r="M10356" s="267" t="n">
        <x:f>I10356*TOMATO_HOURS*WEEKS*(1+TOMATO_DIM)^I10356+J10356*CARROT_HOURS*WEEKS*(1+CARROT_DIM)^J10356+K10356*MESCLUN_HOURS*WEEKS*(1+MESCLUN_DIM)^K10356</x:f>
        <x:v>7428.278031162672</x:v>
      </x:c>
      <x:c r="N10356" s="267" t="n">
        <x:f>MAX(M10356-FARMER_HOURS,0)/TEMP_HOURS_PER_WORKER</x:f>
        <x:v>4.658526410529634</x:v>
      </x:c>
      <x:c r="O10356" s="268" t="n">
        <x:f>I10356*TOMATO_PRICE+J10356*CARROT_PRICE+K10356*MESCLUN_PRICE</x:f>
        <x:v>216198</x:v>
      </x:c>
      <x:c r="P10356" s="268" t="n">
        <x:f>I10356*TOMATO_FERTILIZER+J10356*CARROT_FERTILIZER+K10356*MESCLUN_FERTILIZER</x:f>
        <x:v>36520</x:v>
      </x:c>
      <x:c r="Q10356" s="268" t="n">
        <x:f>MIN(M10356,FARMER_HOURS)*FARMER_RATE+MAX(M10356-FARMER_HOURS,0)*TEMP_RATE</x:f>
        <x:v>141463.16026324083</x:v>
      </x:c>
      <x:c r="R10356" s="268" t="n">
        <x:f>O10356-P10356-Q10356-FIXED_COST</x:f>
        <x:v>18214.839736759168</x:v>
      </x:c>
      <x:c r="S10356" s="139" t="str">
        <x:f>IF(AND(L10356&lt;=TOTAL_BED_CAP,N10356&lt;=TEMP_WORKER_CAP),"YES","NO")</x:f>
        <x:v>NO</x:v>
      </x:c>
      <x:c r="T10356" s="139" t="n">
        <x:f>IF(S10356="YES",R10356,-1E+99)</x:f>
        <x:v>-1e+99</x:v>
      </x:c>
    </x:row>
    <x:row r="10357">
      <x:c r="A10357" s="139"/>
      <x:c r="B10357" s="139"/>
      <x:c r="C10357" s="139"/>
      <x:c r="D10357" s="139"/>
      <x:c r="E10357" s="139"/>
      <x:c r="F10357" s="139"/>
      <x:c r="G10357" s="139"/>
      <x:c r="H10357" s="139"/>
      <x:c r="I10357" s="266" t="n">
        <x:f>INT((ROW()-ROW($I$46))/((CARROT_CAP+1)*(MESCLUN_CAP+1)))</x:f>
        <x:v>15</x:v>
      </x:c>
      <x:c r="J10357" s="266" t="n">
        <x:f>MOD(INT((ROW()-ROW($I$46))/(MESCLUN_CAP+1)),CARROT_CAP+1)</x:f>
        <x:v>17</x:v>
      </x:c>
      <x:c r="K10357" s="266" t="n">
        <x:f>MOD(ROW()-ROW($I$46),MESCLUN_CAP+1)</x:f>
        <x:v>19</x:v>
      </x:c>
      <x:c r="L10357" s="266" t="n">
        <x:f>SUM(I10357:K10357)</x:f>
        <x:v>51</x:v>
      </x:c>
      <x:c r="M10357" s="267" t="n">
        <x:f>I10357*TOMATO_HOURS*WEEKS*(1+TOMATO_DIM)^I10357+J10357*CARROT_HOURS*WEEKS*(1+CARROT_DIM)^J10357+K10357*MESCLUN_HOURS*WEEKS*(1+MESCLUN_DIM)^K10357</x:f>
        <x:v>7497.9195597986945</x:v>
      </x:c>
      <x:c r="N10357" s="267" t="n">
        <x:f>MAX(M10357-FARMER_HOURS,0)/TEMP_HOURS_PER_WORKER</x:f>
        <x:v>4.706888583193538</x:v>
      </x:c>
      <x:c r="O10357" s="268" t="n">
        <x:f>I10357*TOMATO_PRICE+J10357*CARROT_PRICE+K10357*MESCLUN_PRICE</x:f>
        <x:v>218898</x:v>
      </x:c>
      <x:c r="P10357" s="268" t="n">
        <x:f>I10357*TOMATO_FERTILIZER+J10357*CARROT_FERTILIZER+K10357*MESCLUN_FERTILIZER</x:f>
        <x:v>37400</x:v>
      </x:c>
      <x:c r="Q10357" s="268" t="n">
        <x:f>MIN(M10357,FARMER_HOURS)*FARMER_RATE+MAX(M10357-FARMER_HOURS,0)*TEMP_RATE</x:f>
        <x:v>142672.21457983844</x:v>
      </x:c>
      <x:c r="R10357" s="268" t="n">
        <x:f>O10357-P10357-Q10357-FIXED_COST</x:f>
        <x:v>18825.785420161556</x:v>
      </x:c>
      <x:c r="S10357" s="139" t="str">
        <x:f>IF(AND(L10357&lt;=TOTAL_BED_CAP,N10357&lt;=TEMP_WORKER_CAP),"YES","NO")</x:f>
        <x:v>NO</x:v>
      </x:c>
      <x:c r="T10357" s="139" t="n">
        <x:f>IF(S10357="YES",R10357,-1E+99)</x:f>
        <x:v>-1e+99</x:v>
      </x:c>
    </x:row>
    <x:row r="10358">
      <x:c r="A10358" s="139"/>
      <x:c r="B10358" s="139"/>
      <x:c r="C10358" s="139"/>
      <x:c r="D10358" s="139"/>
      <x:c r="E10358" s="139"/>
      <x:c r="F10358" s="139"/>
      <x:c r="G10358" s="139"/>
      <x:c r="H10358" s="139"/>
      <x:c r="I10358" s="266" t="n">
        <x:f>INT((ROW()-ROW($I$46))/((CARROT_CAP+1)*(MESCLUN_CAP+1)))</x:f>
        <x:v>15</x:v>
      </x:c>
      <x:c r="J10358" s="266" t="n">
        <x:f>MOD(INT((ROW()-ROW($I$46))/(MESCLUN_CAP+1)),CARROT_CAP+1)</x:f>
        <x:v>17</x:v>
      </x:c>
      <x:c r="K10358" s="266" t="n">
        <x:f>MOD(ROW()-ROW($I$46),MESCLUN_CAP+1)</x:f>
        <x:v>20</x:v>
      </x:c>
      <x:c r="L10358" s="266" t="n">
        <x:f>SUM(I10358:K10358)</x:f>
        <x:v>52</x:v>
      </x:c>
      <x:c r="M10358" s="267" t="n">
        <x:f>I10358*TOMATO_HOURS*WEEKS*(1+TOMATO_DIM)^I10358+J10358*CARROT_HOURS*WEEKS*(1+CARROT_DIM)^J10358+K10358*MESCLUN_HOURS*WEEKS*(1+MESCLUN_DIM)^K10358</x:f>
        <x:v>7569.143850449171</x:v>
      </x:c>
      <x:c r="N10358" s="267" t="n">
        <x:f>MAX(M10358-FARMER_HOURS,0)/TEMP_HOURS_PER_WORKER</x:f>
        <x:v>4.756349896145258</x:v>
      </x:c>
      <x:c r="O10358" s="268" t="n">
        <x:f>I10358*TOMATO_PRICE+J10358*CARROT_PRICE+K10358*MESCLUN_PRICE</x:f>
        <x:v>221598</x:v>
      </x:c>
      <x:c r="P10358" s="268" t="n">
        <x:f>I10358*TOMATO_FERTILIZER+J10358*CARROT_FERTILIZER+K10358*MESCLUN_FERTILIZER</x:f>
        <x:v>38280</x:v>
      </x:c>
      <x:c r="Q10358" s="268" t="n">
        <x:f>MIN(M10358,FARMER_HOURS)*FARMER_RATE+MAX(M10358-FARMER_HOURS,0)*TEMP_RATE</x:f>
        <x:v>143908.74740363145</x:v>
      </x:c>
      <x:c r="R10358" s="268" t="n">
        <x:f>O10358-P10358-Q10358-FIXED_COST</x:f>
        <x:v>19409.252596368548</x:v>
      </x:c>
      <x:c r="S10358" s="139" t="str">
        <x:f>IF(AND(L10358&lt;=TOTAL_BED_CAP,N10358&lt;=TEMP_WORKER_CAP),"YES","NO")</x:f>
        <x:v>NO</x:v>
      </x:c>
      <x:c r="T10358" s="139" t="n">
        <x:f>IF(S10358="YES",R10358,-1E+99)</x:f>
        <x:v>-1e+99</x:v>
      </x:c>
    </x:row>
    <x:row r="10359">
      <x:c r="A10359" s="139"/>
      <x:c r="B10359" s="139"/>
      <x:c r="C10359" s="139"/>
      <x:c r="D10359" s="139"/>
      <x:c r="E10359" s="139"/>
      <x:c r="F10359" s="139"/>
      <x:c r="G10359" s="139"/>
      <x:c r="H10359" s="139"/>
      <x:c r="I10359" s="266" t="n">
        <x:f>INT((ROW()-ROW($I$46))/((CARROT_CAP+1)*(MESCLUN_CAP+1)))</x:f>
        <x:v>15</x:v>
      </x:c>
      <x:c r="J10359" s="266" t="n">
        <x:f>MOD(INT((ROW()-ROW($I$46))/(MESCLUN_CAP+1)),CARROT_CAP+1)</x:f>
        <x:v>17</x:v>
      </x:c>
      <x:c r="K10359" s="266" t="n">
        <x:f>MOD(ROW()-ROW($I$46),MESCLUN_CAP+1)</x:f>
        <x:v>21</x:v>
      </x:c>
      <x:c r="L10359" s="266" t="n">
        <x:f>SUM(I10359:K10359)</x:f>
        <x:v>53</x:v>
      </x:c>
      <x:c r="M10359" s="267" t="n">
        <x:f>I10359*TOMATO_HOURS*WEEKS*(1+TOMATO_DIM)^I10359+J10359*CARROT_HOURS*WEEKS*(1+CARROT_DIM)^J10359+K10359*MESCLUN_HOURS*WEEKS*(1+MESCLUN_DIM)^K10359</x:f>
        <x:v>7641.979590675615</x:v>
      </x:c>
      <x:c r="N10359" s="267" t="n">
        <x:f>MAX(M10359-FARMER_HOURS,0)/TEMP_HOURS_PER_WORKER</x:f>
        <x:v>4.806930271302511</x:v>
      </x:c>
      <x:c r="O10359" s="268" t="n">
        <x:f>I10359*TOMATO_PRICE+J10359*CARROT_PRICE+K10359*MESCLUN_PRICE</x:f>
        <x:v>224298</x:v>
      </x:c>
      <x:c r="P10359" s="268" t="n">
        <x:f>I10359*TOMATO_FERTILIZER+J10359*CARROT_FERTILIZER+K10359*MESCLUN_FERTILIZER</x:f>
        <x:v>39160</x:v>
      </x:c>
      <x:c r="Q10359" s="268" t="n">
        <x:f>MIN(M10359,FARMER_HOURS)*FARMER_RATE+MAX(M10359-FARMER_HOURS,0)*TEMP_RATE</x:f>
        <x:v>145173.25678256276</x:v>
      </x:c>
      <x:c r="R10359" s="268" t="n">
        <x:f>O10359-P10359-Q10359-FIXED_COST</x:f>
        <x:v>19964.743217437237</x:v>
      </x:c>
      <x:c r="S10359" s="139" t="str">
        <x:f>IF(AND(L10359&lt;=TOTAL_BED_CAP,N10359&lt;=TEMP_WORKER_CAP),"YES","NO")</x:f>
        <x:v>NO</x:v>
      </x:c>
      <x:c r="T10359" s="139" t="n">
        <x:f>IF(S10359="YES",R10359,-1E+99)</x:f>
        <x:v>-1e+99</x:v>
      </x:c>
    </x:row>
    <x:row r="10360">
      <x:c r="A10360" s="139"/>
      <x:c r="B10360" s="139"/>
      <x:c r="C10360" s="139"/>
      <x:c r="D10360" s="139"/>
      <x:c r="E10360" s="139"/>
      <x:c r="F10360" s="139"/>
      <x:c r="G10360" s="139"/>
      <x:c r="H10360" s="139"/>
      <x:c r="I10360" s="266" t="n">
        <x:f>INT((ROW()-ROW($I$46))/((CARROT_CAP+1)*(MESCLUN_CAP+1)))</x:f>
        <x:v>15</x:v>
      </x:c>
      <x:c r="J10360" s="266" t="n">
        <x:f>MOD(INT((ROW()-ROW($I$46))/(MESCLUN_CAP+1)),CARROT_CAP+1)</x:f>
        <x:v>17</x:v>
      </x:c>
      <x:c r="K10360" s="266" t="n">
        <x:f>MOD(ROW()-ROW($I$46),MESCLUN_CAP+1)</x:f>
        <x:v>22</x:v>
      </x:c>
      <x:c r="L10360" s="266" t="n">
        <x:f>SUM(I10360:K10360)</x:f>
        <x:v>54</x:v>
      </x:c>
      <x:c r="M10360" s="267" t="n">
        <x:f>I10360*TOMATO_HOURS*WEEKS*(1+TOMATO_DIM)^I10360+J10360*CARROT_HOURS*WEEKS*(1+CARROT_DIM)^J10360+K10360*MESCLUN_HOURS*WEEKS*(1+MESCLUN_DIM)^K10360</x:f>
        <x:v>7716.455937922011</x:v>
      </x:c>
      <x:c r="N10360" s="267" t="n">
        <x:f>MAX(M10360-FARMER_HOURS,0)/TEMP_HOURS_PER_WORKER</x:f>
        <x:v>4.858649956890285</x:v>
      </x:c>
      <x:c r="O10360" s="268" t="n">
        <x:f>I10360*TOMATO_PRICE+J10360*CARROT_PRICE+K10360*MESCLUN_PRICE</x:f>
        <x:v>226998</x:v>
      </x:c>
      <x:c r="P10360" s="268" t="n">
        <x:f>I10360*TOMATO_FERTILIZER+J10360*CARROT_FERTILIZER+K10360*MESCLUN_FERTILIZER</x:f>
        <x:v>40040</x:v>
      </x:c>
      <x:c r="Q10360" s="268" t="n">
        <x:f>MIN(M10360,FARMER_HOURS)*FARMER_RATE+MAX(M10360-FARMER_HOURS,0)*TEMP_RATE</x:f>
        <x:v>146466.24892225713</x:v>
      </x:c>
      <x:c r="R10360" s="268" t="n">
        <x:f>O10360-P10360-Q10360-FIXED_COST</x:f>
        <x:v>20491.75107774287</x:v>
      </x:c>
      <x:c r="S10360" s="139" t="str">
        <x:f>IF(AND(L10360&lt;=TOTAL_BED_CAP,N10360&lt;=TEMP_WORKER_CAP),"YES","NO")</x:f>
        <x:v>NO</x:v>
      </x:c>
      <x:c r="T10360" s="139" t="n">
        <x:f>IF(S10360="YES",R10360,-1E+99)</x:f>
        <x:v>-1e+99</x:v>
      </x:c>
    </x:row>
    <x:row r="10361">
      <x:c r="A10361" s="139"/>
      <x:c r="B10361" s="139"/>
      <x:c r="C10361" s="139"/>
      <x:c r="D10361" s="139"/>
      <x:c r="E10361" s="139"/>
      <x:c r="F10361" s="139"/>
      <x:c r="G10361" s="139"/>
      <x:c r="H10361" s="139"/>
      <x:c r="I10361" s="266" t="n">
        <x:f>INT((ROW()-ROW($I$46))/((CARROT_CAP+1)*(MESCLUN_CAP+1)))</x:f>
        <x:v>15</x:v>
      </x:c>
      <x:c r="J10361" s="266" t="n">
        <x:f>MOD(INT((ROW()-ROW($I$46))/(MESCLUN_CAP+1)),CARROT_CAP+1)</x:f>
        <x:v>17</x:v>
      </x:c>
      <x:c r="K10361" s="266" t="n">
        <x:f>MOD(ROW()-ROW($I$46),MESCLUN_CAP+1)</x:f>
        <x:v>23</x:v>
      </x:c>
      <x:c r="L10361" s="266" t="n">
        <x:f>SUM(I10361:K10361)</x:f>
        <x:v>55</x:v>
      </x:c>
      <x:c r="M10361" s="267" t="n">
        <x:f>I10361*TOMATO_HOURS*WEEKS*(1+TOMATO_DIM)^I10361+J10361*CARROT_HOURS*WEEKS*(1+CARROT_DIM)^J10361+K10361*MESCLUN_HOURS*WEEKS*(1+MESCLUN_DIM)^K10361</x:f>
        <x:v>7792.6025267794475</x:v>
      </x:c>
      <x:c r="N10361" s="267" t="n">
        <x:f>MAX(M10361-FARMER_HOURS,0)/TEMP_HOURS_PER_WORKER</x:f>
        <x:v>4.911529532485727</x:v>
      </x:c>
      <x:c r="O10361" s="268" t="n">
        <x:f>I10361*TOMATO_PRICE+J10361*CARROT_PRICE+K10361*MESCLUN_PRICE</x:f>
        <x:v>229698</x:v>
      </x:c>
      <x:c r="P10361" s="268" t="n">
        <x:f>I10361*TOMATO_FERTILIZER+J10361*CARROT_FERTILIZER+K10361*MESCLUN_FERTILIZER</x:f>
        <x:v>40920</x:v>
      </x:c>
      <x:c r="Q10361" s="268" t="n">
        <x:f>MIN(M10361,FARMER_HOURS)*FARMER_RATE+MAX(M10361-FARMER_HOURS,0)*TEMP_RATE</x:f>
        <x:v>147788.2383121432</x:v>
      </x:c>
      <x:c r="R10361" s="268" t="n">
        <x:f>O10361-P10361-Q10361-FIXED_COST</x:f>
        <x:v>20989.761687856808</x:v>
      </x:c>
      <x:c r="S10361" s="139" t="str">
        <x:f>IF(AND(L10361&lt;=TOTAL_BED_CAP,N10361&lt;=TEMP_WORKER_CAP),"YES","NO")</x:f>
        <x:v>NO</x:v>
      </x:c>
      <x:c r="T10361" s="139" t="n">
        <x:f>IF(S10361="YES",R10361,-1E+99)</x:f>
        <x:v>-1e+99</x:v>
      </x:c>
    </x:row>
    <x:row r="10362">
      <x:c r="A10362" s="139"/>
      <x:c r="B10362" s="139"/>
      <x:c r="C10362" s="139"/>
      <x:c r="D10362" s="139"/>
      <x:c r="E10362" s="139"/>
      <x:c r="F10362" s="139"/>
      <x:c r="G10362" s="139"/>
      <x:c r="H10362" s="139"/>
      <x:c r="I10362" s="266" t="n">
        <x:f>INT((ROW()-ROW($I$46))/((CARROT_CAP+1)*(MESCLUN_CAP+1)))</x:f>
        <x:v>15</x:v>
      </x:c>
      <x:c r="J10362" s="266" t="n">
        <x:f>MOD(INT((ROW()-ROW($I$46))/(MESCLUN_CAP+1)),CARROT_CAP+1)</x:f>
        <x:v>17</x:v>
      </x:c>
      <x:c r="K10362" s="266" t="n">
        <x:f>MOD(ROW()-ROW($I$46),MESCLUN_CAP+1)</x:f>
        <x:v>24</x:v>
      </x:c>
      <x:c r="L10362" s="266" t="n">
        <x:f>SUM(I10362:K10362)</x:f>
        <x:v>56</x:v>
      </x:c>
      <x:c r="M10362" s="267" t="n">
        <x:f>I10362*TOMATO_HOURS*WEEKS*(1+TOMATO_DIM)^I10362+J10362*CARROT_HOURS*WEEKS*(1+CARROT_DIM)^J10362+K10362*MESCLUN_HOURS*WEEKS*(1+MESCLUN_DIM)^K10362</x:f>
        <x:v>7870.449476358943</x:v>
      </x:c>
      <x:c r="N10362" s="267" t="n">
        <x:f>MAX(M10362-FARMER_HOURS,0)/TEMP_HOURS_PER_WORKER</x:f>
        <x:v>4.965589914138155</x:v>
      </x:c>
      <x:c r="O10362" s="268" t="n">
        <x:f>I10362*TOMATO_PRICE+J10362*CARROT_PRICE+K10362*MESCLUN_PRICE</x:f>
        <x:v>232398</x:v>
      </x:c>
      <x:c r="P10362" s="268" t="n">
        <x:f>I10362*TOMATO_FERTILIZER+J10362*CARROT_FERTILIZER+K10362*MESCLUN_FERTILIZER</x:f>
        <x:v>41800</x:v>
      </x:c>
      <x:c r="Q10362" s="268" t="n">
        <x:f>MIN(M10362,FARMER_HOURS)*FARMER_RATE+MAX(M10362-FARMER_HOURS,0)*TEMP_RATE</x:f>
        <x:v>149139.74785345385</x:v>
      </x:c>
      <x:c r="R10362" s="268" t="n">
        <x:f>O10362-P10362-Q10362-FIXED_COST</x:f>
        <x:v>21458.252146546147</x:v>
      </x:c>
      <x:c r="S10362" s="139" t="str">
        <x:f>IF(AND(L10362&lt;=TOTAL_BED_CAP,N10362&lt;=TEMP_WORKER_CAP),"YES","NO")</x:f>
        <x:v>NO</x:v>
      </x:c>
      <x:c r="T10362" s="139" t="n">
        <x:f>IF(S10362="YES",R10362,-1E+99)</x:f>
        <x:v>-1e+99</x:v>
      </x:c>
    </x:row>
    <x:row r="10363">
      <x:c r="A10363" s="139"/>
      <x:c r="B10363" s="139"/>
      <x:c r="C10363" s="139"/>
      <x:c r="D10363" s="139"/>
      <x:c r="E10363" s="139"/>
      <x:c r="F10363" s="139"/>
      <x:c r="G10363" s="139"/>
      <x:c r="H10363" s="139"/>
      <x:c r="I10363" s="266" t="n">
        <x:f>INT((ROW()-ROW($I$46))/((CARROT_CAP+1)*(MESCLUN_CAP+1)))</x:f>
        <x:v>15</x:v>
      </x:c>
      <x:c r="J10363" s="266" t="n">
        <x:f>MOD(INT((ROW()-ROW($I$46))/(MESCLUN_CAP+1)),CARROT_CAP+1)</x:f>
        <x:v>17</x:v>
      </x:c>
      <x:c r="K10363" s="266" t="n">
        <x:f>MOD(ROW()-ROW($I$46),MESCLUN_CAP+1)</x:f>
        <x:v>25</x:v>
      </x:c>
      <x:c r="L10363" s="266" t="n">
        <x:f>SUM(I10363:K10363)</x:f>
        <x:v>57</x:v>
      </x:c>
      <x:c r="M10363" s="267" t="n">
        <x:f>I10363*TOMATO_HOURS*WEEKS*(1+TOMATO_DIM)^I10363+J10363*CARROT_HOURS*WEEKS*(1+CARROT_DIM)^J10363+K10363*MESCLUN_HOURS*WEEKS*(1+MESCLUN_DIM)^K10363</x:f>
        <x:v>7950.027397774041</x:v>
      </x:c>
      <x:c r="N10363" s="267" t="n">
        <x:f>MAX(M10363-FARMER_HOURS,0)/TEMP_HOURS_PER_WORKER</x:f>
        <x:v>5.020852359565306</x:v>
      </x:c>
      <x:c r="O10363" s="268" t="n">
        <x:f>I10363*TOMATO_PRICE+J10363*CARROT_PRICE+K10363*MESCLUN_PRICE</x:f>
        <x:v>235098</x:v>
      </x:c>
      <x:c r="P10363" s="268" t="n">
        <x:f>I10363*TOMATO_FERTILIZER+J10363*CARROT_FERTILIZER+K10363*MESCLUN_FERTILIZER</x:f>
        <x:v>42680</x:v>
      </x:c>
      <x:c r="Q10363" s="268" t="n">
        <x:f>MIN(M10363,FARMER_HOURS)*FARMER_RATE+MAX(M10363-FARMER_HOURS,0)*TEMP_RATE</x:f>
        <x:v>150521.30898913264</x:v>
      </x:c>
      <x:c r="R10363" s="268" t="n">
        <x:f>O10363-P10363-Q10363-FIXED_COST</x:f>
        <x:v>21896.691010867362</x:v>
      </x:c>
      <x:c r="S10363" s="139" t="str">
        <x:f>IF(AND(L10363&lt;=TOTAL_BED_CAP,N10363&lt;=TEMP_WORKER_CAP),"YES","NO")</x:f>
        <x:v>NO</x:v>
      </x:c>
      <x:c r="T10363" s="139" t="n">
        <x:f>IF(S10363="YES",R10363,-1E+99)</x:f>
        <x:v>-1e+99</x:v>
      </x:c>
    </x:row>
    <x:row r="10364">
      <x:c r="A10364" s="139"/>
      <x:c r="B10364" s="139"/>
      <x:c r="C10364" s="139"/>
      <x:c r="D10364" s="139"/>
      <x:c r="E10364" s="139"/>
      <x:c r="F10364" s="139"/>
      <x:c r="G10364" s="139"/>
      <x:c r="H10364" s="139"/>
      <x:c r="I10364" s="266" t="n">
        <x:f>INT((ROW()-ROW($I$46))/((CARROT_CAP+1)*(MESCLUN_CAP+1)))</x:f>
        <x:v>15</x:v>
      </x:c>
      <x:c r="J10364" s="266" t="n">
        <x:f>MOD(INT((ROW()-ROW($I$46))/(MESCLUN_CAP+1)),CARROT_CAP+1)</x:f>
        <x:v>17</x:v>
      </x:c>
      <x:c r="K10364" s="266" t="n">
        <x:f>MOD(ROW()-ROW($I$46),MESCLUN_CAP+1)</x:f>
        <x:v>26</x:v>
      </x:c>
      <x:c r="L10364" s="266" t="n">
        <x:f>SUM(I10364:K10364)</x:f>
        <x:v>58</x:v>
      </x:c>
      <x:c r="M10364" s="267" t="n">
        <x:f>I10364*TOMATO_HOURS*WEEKS*(1+TOMATO_DIM)^I10364+J10364*CARROT_HOURS*WEEKS*(1+CARROT_DIM)^J10364+K10364*MESCLUN_HOURS*WEEKS*(1+MESCLUN_DIM)^K10364</x:f>
        <x:v>8031.367401734758</x:v>
      </x:c>
      <x:c r="N10364" s="267" t="n">
        <x:f>MAX(M10364-FARMER_HOURS,0)/TEMP_HOURS_PER_WORKER</x:f>
        <x:v>5.077338473426915</x:v>
      </x:c>
      <x:c r="O10364" s="268" t="n">
        <x:f>I10364*TOMATO_PRICE+J10364*CARROT_PRICE+K10364*MESCLUN_PRICE</x:f>
        <x:v>237798</x:v>
      </x:c>
      <x:c r="P10364" s="268" t="n">
        <x:f>I10364*TOMATO_FERTILIZER+J10364*CARROT_FERTILIZER+K10364*MESCLUN_FERTILIZER</x:f>
        <x:v>43560</x:v>
      </x:c>
      <x:c r="Q10364" s="268" t="n">
        <x:f>MIN(M10364,FARMER_HOURS)*FARMER_RATE+MAX(M10364-FARMER_HOURS,0)*TEMP_RATE</x:f>
        <x:v>151933.46183567288</x:v>
      </x:c>
      <x:c r="R10364" s="268" t="n">
        <x:f>O10364-P10364-Q10364-FIXED_COST</x:f>
        <x:v>22304.538164327125</x:v>
      </x:c>
      <x:c r="S10364" s="139" t="str">
        <x:f>IF(AND(L10364&lt;=TOTAL_BED_CAP,N10364&lt;=TEMP_WORKER_CAP),"YES","NO")</x:f>
        <x:v>NO</x:v>
      </x:c>
      <x:c r="T10364" s="139" t="n">
        <x:f>IF(S10364="YES",R10364,-1E+99)</x:f>
        <x:v>-1e+99</x:v>
      </x:c>
    </x:row>
    <x:row r="10365">
      <x:c r="A10365" s="139"/>
      <x:c r="B10365" s="139"/>
      <x:c r="C10365" s="139"/>
      <x:c r="D10365" s="139"/>
      <x:c r="E10365" s="139"/>
      <x:c r="F10365" s="139"/>
      <x:c r="G10365" s="139"/>
      <x:c r="H10365" s="139"/>
      <x:c r="I10365" s="266" t="n">
        <x:f>INT((ROW()-ROW($I$46))/((CARROT_CAP+1)*(MESCLUN_CAP+1)))</x:f>
        <x:v>15</x:v>
      </x:c>
      <x:c r="J10365" s="266" t="n">
        <x:f>MOD(INT((ROW()-ROW($I$46))/(MESCLUN_CAP+1)),CARROT_CAP+1)</x:f>
        <x:v>17</x:v>
      </x:c>
      <x:c r="K10365" s="266" t="n">
        <x:f>MOD(ROW()-ROW($I$46),MESCLUN_CAP+1)</x:f>
        <x:v>27</x:v>
      </x:c>
      <x:c r="L10365" s="266" t="n">
        <x:f>SUM(I10365:K10365)</x:f>
        <x:v>59</x:v>
      </x:c>
      <x:c r="M10365" s="267" t="n">
        <x:f>I10365*TOMATO_HOURS*WEEKS*(1+TOMATO_DIM)^I10365+J10365*CARROT_HOURS*WEEKS*(1+CARROT_DIM)^J10365+K10365*MESCLUN_HOURS*WEEKS*(1+MESCLUN_DIM)^K10365</x:f>
        <x:v>8114.5011062545145</x:v>
      </x:c>
      <x:c r="N10365" s="267" t="n">
        <x:f>MAX(M10365-FARMER_HOURS,0)/TEMP_HOURS_PER_WORKER</x:f>
        <x:v>5.135070212676746</x:v>
      </x:c>
      <x:c r="O10365" s="268" t="n">
        <x:f>I10365*TOMATO_PRICE+J10365*CARROT_PRICE+K10365*MESCLUN_PRICE</x:f>
        <x:v>240498</x:v>
      </x:c>
      <x:c r="P10365" s="268" t="n">
        <x:f>I10365*TOMATO_FERTILIZER+J10365*CARROT_FERTILIZER+K10365*MESCLUN_FERTILIZER</x:f>
        <x:v>44440</x:v>
      </x:c>
      <x:c r="Q10365" s="268" t="n">
        <x:f>MIN(M10365,FARMER_HOURS)*FARMER_RATE+MAX(M10365-FARMER_HOURS,0)*TEMP_RATE</x:f>
        <x:v>153376.75531691866</x:v>
      </x:c>
      <x:c r="R10365" s="268" t="n">
        <x:f>O10365-P10365-Q10365-FIXED_COST</x:f>
        <x:v>22681.244683081342</x:v>
      </x:c>
      <x:c r="S10365" s="139" t="str">
        <x:f>IF(AND(L10365&lt;=TOTAL_BED_CAP,N10365&lt;=TEMP_WORKER_CAP),"YES","NO")</x:f>
        <x:v>NO</x:v>
      </x:c>
      <x:c r="T10365" s="139" t="n">
        <x:f>IF(S10365="YES",R10365,-1E+99)</x:f>
        <x:v>-1e+99</x:v>
      </x:c>
    </x:row>
    <x:row r="10366">
      <x:c r="A10366" s="139"/>
      <x:c r="B10366" s="139"/>
      <x:c r="C10366" s="139"/>
      <x:c r="D10366" s="139"/>
      <x:c r="E10366" s="139"/>
      <x:c r="F10366" s="139"/>
      <x:c r="G10366" s="139"/>
      <x:c r="H10366" s="139"/>
      <x:c r="I10366" s="266" t="n">
        <x:f>INT((ROW()-ROW($I$46))/((CARROT_CAP+1)*(MESCLUN_CAP+1)))</x:f>
        <x:v>15</x:v>
      </x:c>
      <x:c r="J10366" s="266" t="n">
        <x:f>MOD(INT((ROW()-ROW($I$46))/(MESCLUN_CAP+1)),CARROT_CAP+1)</x:f>
        <x:v>17</x:v>
      </x:c>
      <x:c r="K10366" s="266" t="n">
        <x:f>MOD(ROW()-ROW($I$46),MESCLUN_CAP+1)</x:f>
        <x:v>28</x:v>
      </x:c>
      <x:c r="L10366" s="266" t="n">
        <x:f>SUM(I10366:K10366)</x:f>
        <x:v>60</x:v>
      </x:c>
      <x:c r="M10366" s="267" t="n">
        <x:f>I10366*TOMATO_HOURS*WEEKS*(1+TOMATO_DIM)^I10366+J10366*CARROT_HOURS*WEEKS*(1+CARROT_DIM)^J10366+K10366*MESCLUN_HOURS*WEEKS*(1+MESCLUN_DIM)^K10366</x:f>
        <x:v>8199.460644471668</x:v>
      </x:c>
      <x:c r="N10366" s="267" t="n">
        <x:f>MAX(M10366-FARMER_HOURS,0)/TEMP_HOURS_PER_WORKER</x:f>
        <x:v>5.194069891994214</x:v>
      </x:c>
      <x:c r="O10366" s="268" t="n">
        <x:f>I10366*TOMATO_PRICE+J10366*CARROT_PRICE+K10366*MESCLUN_PRICE</x:f>
        <x:v>243198</x:v>
      </x:c>
      <x:c r="P10366" s="268" t="n">
        <x:f>I10366*TOMATO_FERTILIZER+J10366*CARROT_FERTILIZER+K10366*MESCLUN_FERTILIZER</x:f>
        <x:v>45320</x:v>
      </x:c>
      <x:c r="Q10366" s="268" t="n">
        <x:f>MIN(M10366,FARMER_HOURS)*FARMER_RATE+MAX(M10366-FARMER_HOURS,0)*TEMP_RATE</x:f>
        <x:v>154851.74729985534</x:v>
      </x:c>
      <x:c r="R10366" s="268" t="n">
        <x:f>O10366-P10366-Q10366-FIXED_COST</x:f>
        <x:v>23026.252700144658</x:v>
      </x:c>
      <x:c r="S10366" s="139" t="str">
        <x:f>IF(AND(L10366&lt;=TOTAL_BED_CAP,N10366&lt;=TEMP_WORKER_CAP),"YES","NO")</x:f>
        <x:v>NO</x:v>
      </x:c>
      <x:c r="T10366" s="139" t="n">
        <x:f>IF(S10366="YES",R10366,-1E+99)</x:f>
        <x:v>-1e+99</x:v>
      </x:c>
    </x:row>
    <x:row r="10367">
      <x:c r="A10367" s="139"/>
      <x:c r="B10367" s="139"/>
      <x:c r="C10367" s="139"/>
      <x:c r="D10367" s="139"/>
      <x:c r="E10367" s="139"/>
      <x:c r="F10367" s="139"/>
      <x:c r="G10367" s="139"/>
      <x:c r="H10367" s="139"/>
      <x:c r="I10367" s="266" t="n">
        <x:f>INT((ROW()-ROW($I$46))/((CARROT_CAP+1)*(MESCLUN_CAP+1)))</x:f>
        <x:v>15</x:v>
      </x:c>
      <x:c r="J10367" s="266" t="n">
        <x:f>MOD(INT((ROW()-ROW($I$46))/(MESCLUN_CAP+1)),CARROT_CAP+1)</x:f>
        <x:v>17</x:v>
      </x:c>
      <x:c r="K10367" s="266" t="n">
        <x:f>MOD(ROW()-ROW($I$46),MESCLUN_CAP+1)</x:f>
        <x:v>29</x:v>
      </x:c>
      <x:c r="L10367" s="266" t="n">
        <x:f>SUM(I10367:K10367)</x:f>
        <x:v>61</x:v>
      </x:c>
      <x:c r="M10367" s="267" t="n">
        <x:f>I10367*TOMATO_HOURS*WEEKS*(1+TOMATO_DIM)^I10367+J10367*CARROT_HOURS*WEEKS*(1+CARROT_DIM)^J10367+K10367*MESCLUN_HOURS*WEEKS*(1+MESCLUN_DIM)^K10367</x:f>
        <x:v>8286.278672587321</x:v>
      </x:c>
      <x:c r="N10367" s="267" t="n">
        <x:f>MAX(M10367-FARMER_HOURS,0)/TEMP_HOURS_PER_WORKER</x:f>
        <x:v>5.254360189296751</x:v>
      </x:c>
      <x:c r="O10367" s="268" t="n">
        <x:f>I10367*TOMATO_PRICE+J10367*CARROT_PRICE+K10367*MESCLUN_PRICE</x:f>
        <x:v>245898</x:v>
      </x:c>
      <x:c r="P10367" s="268" t="n">
        <x:f>I10367*TOMATO_FERTILIZER+J10367*CARROT_FERTILIZER+K10367*MESCLUN_FERTILIZER</x:f>
        <x:v>46200</x:v>
      </x:c>
      <x:c r="Q10367" s="268" t="n">
        <x:f>MIN(M10367,FARMER_HOURS)*FARMER_RATE+MAX(M10367-FARMER_HOURS,0)*TEMP_RATE</x:f>
        <x:v>156359.00473241878</x:v>
      </x:c>
      <x:c r="R10367" s="268" t="n">
        <x:f>O10367-P10367-Q10367-FIXED_COST</x:f>
        <x:v>23338.995267581224</x:v>
      </x:c>
      <x:c r="S10367" s="139" t="str">
        <x:f>IF(AND(L10367&lt;=TOTAL_BED_CAP,N10367&lt;=TEMP_WORKER_CAP),"YES","NO")</x:f>
        <x:v>NO</x:v>
      </x:c>
      <x:c r="T10367" s="139" t="n">
        <x:f>IF(S10367="YES",R10367,-1E+99)</x:f>
        <x:v>-1e+99</x:v>
      </x:c>
    </x:row>
    <x:row r="10368">
      <x:c r="A10368" s="139"/>
      <x:c r="B10368" s="139"/>
      <x:c r="C10368" s="139"/>
      <x:c r="D10368" s="139"/>
      <x:c r="E10368" s="139"/>
      <x:c r="F10368" s="139"/>
      <x:c r="G10368" s="139"/>
      <x:c r="H10368" s="139"/>
      <x:c r="I10368" s="266" t="n">
        <x:f>INT((ROW()-ROW($I$46))/((CARROT_CAP+1)*(MESCLUN_CAP+1)))</x:f>
        <x:v>15</x:v>
      </x:c>
      <x:c r="J10368" s="266" t="n">
        <x:f>MOD(INT((ROW()-ROW($I$46))/(MESCLUN_CAP+1)),CARROT_CAP+1)</x:f>
        <x:v>17</x:v>
      </x:c>
      <x:c r="K10368" s="266" t="n">
        <x:f>MOD(ROW()-ROW($I$46),MESCLUN_CAP+1)</x:f>
        <x:v>30</x:v>
      </x:c>
      <x:c r="L10368" s="266" t="n">
        <x:f>SUM(I10368:K10368)</x:f>
        <x:v>62</x:v>
      </x:c>
      <x:c r="M10368" s="267" t="n">
        <x:f>I10368*TOMATO_HOURS*WEEKS*(1+TOMATO_DIM)^I10368+J10368*CARROT_HOURS*WEEKS*(1+CARROT_DIM)^J10368+K10368*MESCLUN_HOURS*WEEKS*(1+MESCLUN_DIM)^K10368</x:f>
        <x:v>8374.988377921092</x:v>
      </x:c>
      <x:c r="N10368" s="267" t="n">
        <x:f>MAX(M10368-FARMER_HOURS,0)/TEMP_HOURS_PER_WORKER</x:f>
        <x:v>5.315964151334092</x:v>
      </x:c>
      <x:c r="O10368" s="268" t="n">
        <x:f>I10368*TOMATO_PRICE+J10368*CARROT_PRICE+K10368*MESCLUN_PRICE</x:f>
        <x:v>248598</x:v>
      </x:c>
      <x:c r="P10368" s="268" t="n">
        <x:f>I10368*TOMATO_FERTILIZER+J10368*CARROT_FERTILIZER+K10368*MESCLUN_FERTILIZER</x:f>
        <x:v>47080</x:v>
      </x:c>
      <x:c r="Q10368" s="268" t="n">
        <x:f>MIN(M10368,FARMER_HOURS)*FARMER_RATE+MAX(M10368-FARMER_HOURS,0)*TEMP_RATE</x:f>
        <x:v>157899.1037833523</x:v>
      </x:c>
      <x:c r="R10368" s="268" t="n">
        <x:f>O10368-P10368-Q10368-FIXED_COST</x:f>
        <x:v>23618.8962166477</x:v>
      </x:c>
      <x:c r="S10368" s="139" t="str">
        <x:f>IF(AND(L10368&lt;=TOTAL_BED_CAP,N10368&lt;=TEMP_WORKER_CAP),"YES","NO")</x:f>
        <x:v>NO</x:v>
      </x:c>
      <x:c r="T10368" s="139" t="n">
        <x:f>IF(S10368="YES",R10368,-1E+99)</x:f>
        <x:v>-1e+99</x:v>
      </x:c>
    </x:row>
    <x:row r="10369">
      <x:c r="A10369" s="139"/>
      <x:c r="B10369" s="139"/>
      <x:c r="C10369" s="139"/>
      <x:c r="D10369" s="139"/>
      <x:c r="E10369" s="139"/>
      <x:c r="F10369" s="139"/>
      <x:c r="G10369" s="139"/>
      <x:c r="H10369" s="139"/>
      <x:c r="I10369" s="266" t="n">
        <x:f>INT((ROW()-ROW($I$46))/((CARROT_CAP+1)*(MESCLUN_CAP+1)))</x:f>
        <x:v>15</x:v>
      </x:c>
      <x:c r="J10369" s="266" t="n">
        <x:f>MOD(INT((ROW()-ROW($I$46))/(MESCLUN_CAP+1)),CARROT_CAP+1)</x:f>
        <x:v>18</x:v>
      </x:c>
      <x:c r="K10369" s="266" t="n">
        <x:f>MOD(ROW()-ROW($I$46),MESCLUN_CAP+1)</x:f>
        <x:v>0</x:v>
      </x:c>
      <x:c r="L10369" s="266" t="n">
        <x:f>SUM(I10369:K10369)</x:f>
        <x:v>33</x:v>
      </x:c>
      <x:c r="M10369" s="267" t="n">
        <x:f>I10369*TOMATO_HOURS*WEEKS*(1+TOMATO_DIM)^I10369+J10369*CARROT_HOURS*WEEKS*(1+CARROT_DIM)^J10369+K10369*MESCLUN_HOURS*WEEKS*(1+MESCLUN_DIM)^K10369</x:f>
        <x:v>6481.500736272647</x:v>
      </x:c>
      <x:c r="N10369" s="267" t="n">
        <x:f>MAX(M10369-FARMER_HOURS,0)/TEMP_HOURS_PER_WORKER</x:f>
        <x:v>4.001042177967117</x:v>
      </x:c>
      <x:c r="O10369" s="268" t="n">
        <x:f>I10369*TOMATO_PRICE+J10369*CARROT_PRICE+K10369*MESCLUN_PRICE</x:f>
        <x:v>169692</x:v>
      </x:c>
      <x:c r="P10369" s="268" t="n">
        <x:f>I10369*TOMATO_FERTILIZER+J10369*CARROT_FERTILIZER+K10369*MESCLUN_FERTILIZER</x:f>
        <x:v>21120</x:v>
      </x:c>
      <x:c r="Q10369" s="268" t="n">
        <x:f>MIN(M10369,FARMER_HOURS)*FARMER_RATE+MAX(M10369-FARMER_HOURS,0)*TEMP_RATE</x:f>
        <x:v>125026.0544491779</x:v>
      </x:c>
      <x:c r="R10369" s="268" t="n">
        <x:f>O10369-P10369-Q10369-FIXED_COST</x:f>
        <x:v>3545.9455508221</x:v>
      </x:c>
      <x:c r="S10369" s="139" t="str">
        <x:f>IF(AND(L10369&lt;=TOTAL_BED_CAP,N10369&lt;=TEMP_WORKER_CAP),"YES","NO")</x:f>
        <x:v>NO</x:v>
      </x:c>
      <x:c r="T10369" s="139" t="n">
        <x:f>IF(S10369="YES",R10369,-1E+99)</x:f>
        <x:v>-1e+99</x:v>
      </x:c>
    </x:row>
    <x:row r="10370">
      <x:c r="A10370" s="139"/>
      <x:c r="B10370" s="139"/>
      <x:c r="C10370" s="139"/>
      <x:c r="D10370" s="139"/>
      <x:c r="E10370" s="139"/>
      <x:c r="F10370" s="139"/>
      <x:c r="G10370" s="139"/>
      <x:c r="H10370" s="139"/>
      <x:c r="I10370" s="266" t="n">
        <x:f>INT((ROW()-ROW($I$46))/((CARROT_CAP+1)*(MESCLUN_CAP+1)))</x:f>
        <x:v>15</x:v>
      </x:c>
      <x:c r="J10370" s="266" t="n">
        <x:f>MOD(INT((ROW()-ROW($I$46))/(MESCLUN_CAP+1)),CARROT_CAP+1)</x:f>
        <x:v>18</x:v>
      </x:c>
      <x:c r="K10370" s="266" t="n">
        <x:f>MOD(ROW()-ROW($I$46),MESCLUN_CAP+1)</x:f>
        <x:v>1</x:v>
      </x:c>
      <x:c r="L10370" s="266" t="n">
        <x:f>SUM(I10370:K10370)</x:f>
        <x:v>34</x:v>
      </x:c>
      <x:c r="M10370" s="267" t="n">
        <x:f>I10370*TOMATO_HOURS*WEEKS*(1+TOMATO_DIM)^I10370+J10370*CARROT_HOURS*WEEKS*(1+CARROT_DIM)^J10370+K10370*MESCLUN_HOURS*WEEKS*(1+MESCLUN_DIM)^K10370</x:f>
        <x:v>6527.063236272647</x:v>
      </x:c>
      <x:c r="N10370" s="267" t="n">
        <x:f>MAX(M10370-FARMER_HOURS,0)/TEMP_HOURS_PER_WORKER</x:f>
        <x:v>4.032682802967116</x:v>
      </x:c>
      <x:c r="O10370" s="268" t="n">
        <x:f>I10370*TOMATO_PRICE+J10370*CARROT_PRICE+K10370*MESCLUN_PRICE</x:f>
        <x:v>172392</x:v>
      </x:c>
      <x:c r="P10370" s="268" t="n">
        <x:f>I10370*TOMATO_FERTILIZER+J10370*CARROT_FERTILIZER+K10370*MESCLUN_FERTILIZER</x:f>
        <x:v>22000</x:v>
      </x:c>
      <x:c r="Q10370" s="268" t="n">
        <x:f>MIN(M10370,FARMER_HOURS)*FARMER_RATE+MAX(M10370-FARMER_HOURS,0)*TEMP_RATE</x:f>
        <x:v>125817.0700741779</x:v>
      </x:c>
      <x:c r="R10370" s="268" t="n">
        <x:f>O10370-P10370-Q10370-FIXED_COST</x:f>
        <x:v>4574.9299258221</x:v>
      </x:c>
      <x:c r="S10370" s="139" t="str">
        <x:f>IF(AND(L10370&lt;=TOTAL_BED_CAP,N10370&lt;=TEMP_WORKER_CAP),"YES","NO")</x:f>
        <x:v>NO</x:v>
      </x:c>
      <x:c r="T10370" s="139" t="n">
        <x:f>IF(S10370="YES",R10370,-1E+99)</x:f>
        <x:v>-1e+99</x:v>
      </x:c>
    </x:row>
    <x:row r="10371">
      <x:c r="A10371" s="139"/>
      <x:c r="B10371" s="139"/>
      <x:c r="C10371" s="139"/>
      <x:c r="D10371" s="139"/>
      <x:c r="E10371" s="139"/>
      <x:c r="F10371" s="139"/>
      <x:c r="G10371" s="139"/>
      <x:c r="H10371" s="139"/>
      <x:c r="I10371" s="266" t="n">
        <x:f>INT((ROW()-ROW($I$46))/((CARROT_CAP+1)*(MESCLUN_CAP+1)))</x:f>
        <x:v>15</x:v>
      </x:c>
      <x:c r="J10371" s="266" t="n">
        <x:f>MOD(INT((ROW()-ROW($I$46))/(MESCLUN_CAP+1)),CARROT_CAP+1)</x:f>
        <x:v>18</x:v>
      </x:c>
      <x:c r="K10371" s="266" t="n">
        <x:f>MOD(ROW()-ROW($I$46),MESCLUN_CAP+1)</x:f>
        <x:v>2</x:v>
      </x:c>
      <x:c r="L10371" s="266" t="n">
        <x:f>SUM(I10371:K10371)</x:f>
        <x:v>35</x:v>
      </x:c>
      <x:c r="M10371" s="267" t="n">
        <x:f>I10371*TOMATO_HOURS*WEEKS*(1+TOMATO_DIM)^I10371+J10371*CARROT_HOURS*WEEKS*(1+CARROT_DIM)^J10371+K10371*MESCLUN_HOURS*WEEKS*(1+MESCLUN_DIM)^K10371</x:f>
        <x:v>6573.764798772648</x:v>
      </x:c>
      <x:c r="N10371" s="267" t="n">
        <x:f>MAX(M10371-FARMER_HOURS,0)/TEMP_HOURS_PER_WORKER</x:f>
        <x:v>4.065114443592116</x:v>
      </x:c>
      <x:c r="O10371" s="268" t="n">
        <x:f>I10371*TOMATO_PRICE+J10371*CARROT_PRICE+K10371*MESCLUN_PRICE</x:f>
        <x:v>175092</x:v>
      </x:c>
      <x:c r="P10371" s="268" t="n">
        <x:f>I10371*TOMATO_FERTILIZER+J10371*CARROT_FERTILIZER+K10371*MESCLUN_FERTILIZER</x:f>
        <x:v>22880</x:v>
      </x:c>
      <x:c r="Q10371" s="268" t="n">
        <x:f>MIN(M10371,FARMER_HOURS)*FARMER_RATE+MAX(M10371-FARMER_HOURS,0)*TEMP_RATE</x:f>
        <x:v>126627.86108980291</x:v>
      </x:c>
      <x:c r="R10371" s="268" t="n">
        <x:f>O10371-P10371-Q10371-FIXED_COST</x:f>
        <x:v>5584.138910197085</x:v>
      </x:c>
      <x:c r="S10371" s="139" t="str">
        <x:f>IF(AND(L10371&lt;=TOTAL_BED_CAP,N10371&lt;=TEMP_WORKER_CAP),"YES","NO")</x:f>
        <x:v>NO</x:v>
      </x:c>
      <x:c r="T10371" s="139" t="n">
        <x:f>IF(S10371="YES",R10371,-1E+99)</x:f>
        <x:v>-1e+99</x:v>
      </x:c>
    </x:row>
    <x:row r="10372">
      <x:c r="A10372" s="139"/>
      <x:c r="B10372" s="139"/>
      <x:c r="C10372" s="139"/>
      <x:c r="D10372" s="139"/>
      <x:c r="E10372" s="139"/>
      <x:c r="F10372" s="139"/>
      <x:c r="G10372" s="139"/>
      <x:c r="H10372" s="139"/>
      <x:c r="I10372" s="266" t="n">
        <x:f>INT((ROW()-ROW($I$46))/((CARROT_CAP+1)*(MESCLUN_CAP+1)))</x:f>
        <x:v>15</x:v>
      </x:c>
      <x:c r="J10372" s="266" t="n">
        <x:f>MOD(INT((ROW()-ROW($I$46))/(MESCLUN_CAP+1)),CARROT_CAP+1)</x:f>
        <x:v>18</x:v>
      </x:c>
      <x:c r="K10372" s="266" t="n">
        <x:f>MOD(ROW()-ROW($I$46),MESCLUN_CAP+1)</x:f>
        <x:v>3</x:v>
      </x:c>
      <x:c r="L10372" s="266" t="n">
        <x:f>SUM(I10372:K10372)</x:f>
        <x:v>36</x:v>
      </x:c>
      <x:c r="M10372" s="267" t="n">
        <x:f>I10372*TOMATO_HOURS*WEEKS*(1+TOMATO_DIM)^I10372+J10372*CARROT_HOURS*WEEKS*(1+CARROT_DIM)^J10372+K10372*MESCLUN_HOURS*WEEKS*(1+MESCLUN_DIM)^K10372</x:f>
        <x:v>6621.626781194523</x:v>
      </x:c>
      <x:c r="N10372" s="267" t="n">
        <x:f>MAX(M10372-FARMER_HOURS,0)/TEMP_HOURS_PER_WORKER</x:f>
        <x:v>4.098351931385086</x:v>
      </x:c>
      <x:c r="O10372" s="268" t="n">
        <x:f>I10372*TOMATO_PRICE+J10372*CARROT_PRICE+K10372*MESCLUN_PRICE</x:f>
        <x:v>177792</x:v>
      </x:c>
      <x:c r="P10372" s="268" t="n">
        <x:f>I10372*TOMATO_FERTILIZER+J10372*CARROT_FERTILIZER+K10372*MESCLUN_FERTILIZER</x:f>
        <x:v>23760</x:v>
      </x:c>
      <x:c r="Q10372" s="268" t="n">
        <x:f>MIN(M10372,FARMER_HOURS)*FARMER_RATE+MAX(M10372-FARMER_HOURS,0)*TEMP_RATE</x:f>
        <x:v>127458.79828462713</x:v>
      </x:c>
      <x:c r="R10372" s="268" t="n">
        <x:f>O10372-P10372-Q10372-FIXED_COST</x:f>
        <x:v>6573.201715372867</x:v>
      </x:c>
      <x:c r="S10372" s="139" t="str">
        <x:f>IF(AND(L10372&lt;=TOTAL_BED_CAP,N10372&lt;=TEMP_WORKER_CAP),"YES","NO")</x:f>
        <x:v>NO</x:v>
      </x:c>
      <x:c r="T10372" s="139" t="n">
        <x:f>IF(S10372="YES",R10372,-1E+99)</x:f>
        <x:v>-1e+99</x:v>
      </x:c>
    </x:row>
    <x:row r="10373">
      <x:c r="A10373" s="139"/>
      <x:c r="B10373" s="139"/>
      <x:c r="C10373" s="139"/>
      <x:c r="D10373" s="139"/>
      <x:c r="E10373" s="139"/>
      <x:c r="F10373" s="139"/>
      <x:c r="G10373" s="139"/>
      <x:c r="H10373" s="139"/>
      <x:c r="I10373" s="266" t="n">
        <x:f>INT((ROW()-ROW($I$46))/((CARROT_CAP+1)*(MESCLUN_CAP+1)))</x:f>
        <x:v>15</x:v>
      </x:c>
      <x:c r="J10373" s="266" t="n">
        <x:f>MOD(INT((ROW()-ROW($I$46))/(MESCLUN_CAP+1)),CARROT_CAP+1)</x:f>
        <x:v>18</x:v>
      </x:c>
      <x:c r="K10373" s="266" t="n">
        <x:f>MOD(ROW()-ROW($I$46),MESCLUN_CAP+1)</x:f>
        <x:v>4</x:v>
      </x:c>
      <x:c r="L10373" s="266" t="n">
        <x:f>SUM(I10373:K10373)</x:f>
        <x:v>37</x:v>
      </x:c>
      <x:c r="M10373" s="267" t="n">
        <x:f>I10373*TOMATO_HOURS*WEEKS*(1+TOMATO_DIM)^I10373+J10373*CARROT_HOURS*WEEKS*(1+CARROT_DIM)^J10373+K10373*MESCLUN_HOURS*WEEKS*(1+MESCLUN_DIM)^K10373</x:f>
        <x:v>6670.670896917179</x:v>
      </x:c>
      <x:c r="N10373" s="267" t="n">
        <x:f>MAX(M10373-FARMER_HOURS,0)/TEMP_HOURS_PER_WORKER</x:f>
        <x:v>4.132410345081374</x:v>
      </x:c>
      <x:c r="O10373" s="268" t="n">
        <x:f>I10373*TOMATO_PRICE+J10373*CARROT_PRICE+K10373*MESCLUN_PRICE</x:f>
        <x:v>180492</x:v>
      </x:c>
      <x:c r="P10373" s="268" t="n">
        <x:f>I10373*TOMATO_FERTILIZER+J10373*CARROT_FERTILIZER+K10373*MESCLUN_FERTILIZER</x:f>
        <x:v>24640</x:v>
      </x:c>
      <x:c r="Q10373" s="268" t="n">
        <x:f>MIN(M10373,FARMER_HOURS)*FARMER_RATE+MAX(M10373-FARMER_HOURS,0)*TEMP_RATE</x:f>
        <x:v>128310.25862703435</x:v>
      </x:c>
      <x:c r="R10373" s="268" t="n">
        <x:f>O10373-P10373-Q10373-FIXED_COST</x:f>
        <x:v>7541.741372965655</x:v>
      </x:c>
      <x:c r="S10373" s="139" t="str">
        <x:f>IF(AND(L10373&lt;=TOTAL_BED_CAP,N10373&lt;=TEMP_WORKER_CAP),"YES","NO")</x:f>
        <x:v>NO</x:v>
      </x:c>
      <x:c r="T10373" s="139" t="n">
        <x:f>IF(S10373="YES",R10373,-1E+99)</x:f>
        <x:v>-1e+99</x:v>
      </x:c>
    </x:row>
    <x:row r="10374">
      <x:c r="A10374" s="139"/>
      <x:c r="B10374" s="139"/>
      <x:c r="C10374" s="139"/>
      <x:c r="D10374" s="139"/>
      <x:c r="E10374" s="139"/>
      <x:c r="F10374" s="139"/>
      <x:c r="G10374" s="139"/>
      <x:c r="H10374" s="139"/>
      <x:c r="I10374" s="266" t="n">
        <x:f>INT((ROW()-ROW($I$46))/((CARROT_CAP+1)*(MESCLUN_CAP+1)))</x:f>
        <x:v>15</x:v>
      </x:c>
      <x:c r="J10374" s="266" t="n">
        <x:f>MOD(INT((ROW()-ROW($I$46))/(MESCLUN_CAP+1)),CARROT_CAP+1)</x:f>
        <x:v>18</x:v>
      </x:c>
      <x:c r="K10374" s="266" t="n">
        <x:f>MOD(ROW()-ROW($I$46),MESCLUN_CAP+1)</x:f>
        <x:v>5</x:v>
      </x:c>
      <x:c r="L10374" s="266" t="n">
        <x:f>SUM(I10374:K10374)</x:f>
        <x:v>38</x:v>
      </x:c>
      <x:c r="M10374" s="267" t="n">
        <x:f>I10374*TOMATO_HOURS*WEEKS*(1+TOMATO_DIM)^I10374+J10374*CARROT_HOURS*WEEKS*(1+CARROT_DIM)^J10374+K10374*MESCLUN_HOURS*WEEKS*(1+MESCLUN_DIM)^K10374</x:f>
        <x:v>6720.919220838382</x:v>
      </x:c>
      <x:c r="N10374" s="267" t="n">
        <x:f>MAX(M10374-FARMER_HOURS,0)/TEMP_HOURS_PER_WORKER</x:f>
        <x:v>4.167305014471099</x:v>
      </x:c>
      <x:c r="O10374" s="268" t="n">
        <x:f>I10374*TOMATO_PRICE+J10374*CARROT_PRICE+K10374*MESCLUN_PRICE</x:f>
        <x:v>183192</x:v>
      </x:c>
      <x:c r="P10374" s="268" t="n">
        <x:f>I10374*TOMATO_FERTILIZER+J10374*CARROT_FERTILIZER+K10374*MESCLUN_FERTILIZER</x:f>
        <x:v>25520</x:v>
      </x:c>
      <x:c r="Q10374" s="268" t="n">
        <x:f>MIN(M10374,FARMER_HOURS)*FARMER_RATE+MAX(M10374-FARMER_HOURS,0)*TEMP_RATE</x:f>
        <x:v>129182.62536177746</x:v>
      </x:c>
      <x:c r="R10374" s="268" t="n">
        <x:f>O10374-P10374-Q10374-FIXED_COST</x:f>
        <x:v>8489.374638222536</x:v>
      </x:c>
      <x:c r="S10374" s="139" t="str">
        <x:f>IF(AND(L10374&lt;=TOTAL_BED_CAP,N10374&lt;=TEMP_WORKER_CAP),"YES","NO")</x:f>
        <x:v>NO</x:v>
      </x:c>
      <x:c r="T10374" s="139" t="n">
        <x:f>IF(S10374="YES",R10374,-1E+99)</x:f>
        <x:v>-1e+99</x:v>
      </x:c>
    </x:row>
    <x:row r="10375">
      <x:c r="A10375" s="139"/>
      <x:c r="B10375" s="139"/>
      <x:c r="C10375" s="139"/>
      <x:c r="D10375" s="139"/>
      <x:c r="E10375" s="139"/>
      <x:c r="F10375" s="139"/>
      <x:c r="G10375" s="139"/>
      <x:c r="H10375" s="139"/>
      <x:c r="I10375" s="266" t="n">
        <x:f>INT((ROW()-ROW($I$46))/((CARROT_CAP+1)*(MESCLUN_CAP+1)))</x:f>
        <x:v>15</x:v>
      </x:c>
      <x:c r="J10375" s="266" t="n">
        <x:f>MOD(INT((ROW()-ROW($I$46))/(MESCLUN_CAP+1)),CARROT_CAP+1)</x:f>
        <x:v>18</x:v>
      </x:c>
      <x:c r="K10375" s="266" t="n">
        <x:f>MOD(ROW()-ROW($I$46),MESCLUN_CAP+1)</x:f>
        <x:v>6</x:v>
      </x:c>
      <x:c r="L10375" s="266" t="n">
        <x:f>SUM(I10375:K10375)</x:f>
        <x:v>39</x:v>
      </x:c>
      <x:c r="M10375" s="267" t="n">
        <x:f>I10375*TOMATO_HOURS*WEEKS*(1+TOMATO_DIM)^I10375+J10375*CARROT_HOURS*WEEKS*(1+CARROT_DIM)^J10375+K10375*MESCLUN_HOURS*WEEKS*(1+MESCLUN_DIM)^K10375</x:f>
        <x:v>6772.394195020015</x:v>
      </x:c>
      <x:c r="N10375" s="267" t="n">
        <x:f>MAX(M10375-FARMER_HOURS,0)/TEMP_HOURS_PER_WORKER</x:f>
        <x:v>4.203051524319455</x:v>
      </x:c>
      <x:c r="O10375" s="268" t="n">
        <x:f>I10375*TOMATO_PRICE+J10375*CARROT_PRICE+K10375*MESCLUN_PRICE</x:f>
        <x:v>185892</x:v>
      </x:c>
      <x:c r="P10375" s="268" t="n">
        <x:f>I10375*TOMATO_FERTILIZER+J10375*CARROT_FERTILIZER+K10375*MESCLUN_FERTILIZER</x:f>
        <x:v>26400</x:v>
      </x:c>
      <x:c r="Q10375" s="268" t="n">
        <x:f>MIN(M10375,FARMER_HOURS)*FARMER_RATE+MAX(M10375-FARMER_HOURS,0)*TEMP_RATE</x:f>
        <x:v>130076.28810798637</x:v>
      </x:c>
      <x:c r="R10375" s="268" t="n">
        <x:f>O10375-P10375-Q10375-FIXED_COST</x:f>
        <x:v>9415.711892013627</x:v>
      </x:c>
      <x:c r="S10375" s="139" t="str">
        <x:f>IF(AND(L10375&lt;=TOTAL_BED_CAP,N10375&lt;=TEMP_WORKER_CAP),"YES","NO")</x:f>
        <x:v>NO</x:v>
      </x:c>
      <x:c r="T10375" s="139" t="n">
        <x:f>IF(S10375="YES",R10375,-1E+99)</x:f>
        <x:v>-1e+99</x:v>
      </x:c>
    </x:row>
    <x:row r="10376">
      <x:c r="A10376" s="139"/>
      <x:c r="B10376" s="139"/>
      <x:c r="C10376" s="139"/>
      <x:c r="D10376" s="139"/>
      <x:c r="E10376" s="139"/>
      <x:c r="F10376" s="139"/>
      <x:c r="G10376" s="139"/>
      <x:c r="H10376" s="139"/>
      <x:c r="I10376" s="266" t="n">
        <x:f>INT((ROW()-ROW($I$46))/((CARROT_CAP+1)*(MESCLUN_CAP+1)))</x:f>
        <x:v>15</x:v>
      </x:c>
      <x:c r="J10376" s="266" t="n">
        <x:f>MOD(INT((ROW()-ROW($I$46))/(MESCLUN_CAP+1)),CARROT_CAP+1)</x:f>
        <x:v>18</x:v>
      </x:c>
      <x:c r="K10376" s="266" t="n">
        <x:f>MOD(ROW()-ROW($I$46),MESCLUN_CAP+1)</x:f>
        <x:v>7</x:v>
      </x:c>
      <x:c r="L10376" s="266" t="n">
        <x:f>SUM(I10376:K10376)</x:f>
        <x:v>40</x:v>
      </x:c>
      <x:c r="M10376" s="267" t="n">
        <x:f>I10376*TOMATO_HOURS*WEEKS*(1+TOMATO_DIM)^I10376+J10376*CARROT_HOURS*WEEKS*(1+CARROT_DIM)^J10376+K10376*MESCLUN_HOURS*WEEKS*(1+MESCLUN_DIM)^K10376</x:f>
        <x:v>6825.118634417976</x:v>
      </x:c>
      <x:c r="N10376" s="267" t="n">
        <x:f>MAX(M10376-FARMER_HOURS,0)/TEMP_HOURS_PER_WORKER</x:f>
        <x:v>4.239665718345817</x:v>
      </x:c>
      <x:c r="O10376" s="268" t="n">
        <x:f>I10376*TOMATO_PRICE+J10376*CARROT_PRICE+K10376*MESCLUN_PRICE</x:f>
        <x:v>188592</x:v>
      </x:c>
      <x:c r="P10376" s="268" t="n">
        <x:f>I10376*TOMATO_FERTILIZER+J10376*CARROT_FERTILIZER+K10376*MESCLUN_FERTILIZER</x:f>
        <x:v>27280</x:v>
      </x:c>
      <x:c r="Q10376" s="268" t="n">
        <x:f>MIN(M10376,FARMER_HOURS)*FARMER_RATE+MAX(M10376-FARMER_HOURS,0)*TEMP_RATE</x:f>
        <x:v>130991.64295864542</x:v>
      </x:c>
      <x:c r="R10376" s="268" t="n">
        <x:f>O10376-P10376-Q10376-FIXED_COST</x:f>
        <x:v>10320.357041354582</x:v>
      </x:c>
      <x:c r="S10376" s="139" t="str">
        <x:f>IF(AND(L10376&lt;=TOTAL_BED_CAP,N10376&lt;=TEMP_WORKER_CAP),"YES","NO")</x:f>
        <x:v>NO</x:v>
      </x:c>
      <x:c r="T10376" s="139" t="n">
        <x:f>IF(S10376="YES",R10376,-1E+99)</x:f>
        <x:v>-1e+99</x:v>
      </x:c>
    </x:row>
    <x:row r="10377">
      <x:c r="A10377" s="139"/>
      <x:c r="B10377" s="139"/>
      <x:c r="C10377" s="139"/>
      <x:c r="D10377" s="139"/>
      <x:c r="E10377" s="139"/>
      <x:c r="F10377" s="139"/>
      <x:c r="G10377" s="139"/>
      <x:c r="H10377" s="139"/>
      <x:c r="I10377" s="266" t="n">
        <x:f>INT((ROW()-ROW($I$46))/((CARROT_CAP+1)*(MESCLUN_CAP+1)))</x:f>
        <x:v>15</x:v>
      </x:c>
      <x:c r="J10377" s="266" t="n">
        <x:f>MOD(INT((ROW()-ROW($I$46))/(MESCLUN_CAP+1)),CARROT_CAP+1)</x:f>
        <x:v>18</x:v>
      </x:c>
      <x:c r="K10377" s="266" t="n">
        <x:f>MOD(ROW()-ROW($I$46),MESCLUN_CAP+1)</x:f>
        <x:v>8</x:v>
      </x:c>
      <x:c r="L10377" s="266" t="n">
        <x:f>SUM(I10377:K10377)</x:f>
        <x:v>41</x:v>
      </x:c>
      <x:c r="M10377" s="267" t="n">
        <x:f>I10377*TOMATO_HOURS*WEEKS*(1+TOMATO_DIM)^I10377+J10377*CARROT_HOURS*WEEKS*(1+CARROT_DIM)^J10377+K10377*MESCLUN_HOURS*WEEKS*(1+MESCLUN_DIM)^K10377</x:f>
        <x:v>6879.1157326979555</x:v>
      </x:c>
      <x:c r="N10377" s="267" t="n">
        <x:f>MAX(M10377-FARMER_HOURS,0)/TEMP_HOURS_PER_WORKER</x:f>
        <x:v>4.277163703262469</x:v>
      </x:c>
      <x:c r="O10377" s="268" t="n">
        <x:f>I10377*TOMATO_PRICE+J10377*CARROT_PRICE+K10377*MESCLUN_PRICE</x:f>
        <x:v>191292</x:v>
      </x:c>
      <x:c r="P10377" s="268" t="n">
        <x:f>I10377*TOMATO_FERTILIZER+J10377*CARROT_FERTILIZER+K10377*MESCLUN_FERTILIZER</x:f>
        <x:v>28160</x:v>
      </x:c>
      <x:c r="Q10377" s="268" t="n">
        <x:f>MIN(M10377,FARMER_HOURS)*FARMER_RATE+MAX(M10377-FARMER_HOURS,0)*TEMP_RATE</x:f>
        <x:v>131929.0925815617</x:v>
      </x:c>
      <x:c r="R10377" s="268" t="n">
        <x:f>O10377-P10377-Q10377-FIXED_COST</x:f>
        <x:v>11202.907418438292</x:v>
      </x:c>
      <x:c r="S10377" s="139" t="str">
        <x:f>IF(AND(L10377&lt;=TOTAL_BED_CAP,N10377&lt;=TEMP_WORKER_CAP),"YES","NO")</x:f>
        <x:v>NO</x:v>
      </x:c>
      <x:c r="T10377" s="139" t="n">
        <x:f>IF(S10377="YES",R10377,-1E+99)</x:f>
        <x:v>-1e+99</x:v>
      </x:c>
    </x:row>
    <x:row r="10378">
      <x:c r="A10378" s="139"/>
      <x:c r="B10378" s="139"/>
      <x:c r="C10378" s="139"/>
      <x:c r="D10378" s="139"/>
      <x:c r="E10378" s="139"/>
      <x:c r="F10378" s="139"/>
      <x:c r="G10378" s="139"/>
      <x:c r="H10378" s="139"/>
      <x:c r="I10378" s="266" t="n">
        <x:f>INT((ROW()-ROW($I$46))/((CARROT_CAP+1)*(MESCLUN_CAP+1)))</x:f>
        <x:v>15</x:v>
      </x:c>
      <x:c r="J10378" s="266" t="n">
        <x:f>MOD(INT((ROW()-ROW($I$46))/(MESCLUN_CAP+1)),CARROT_CAP+1)</x:f>
        <x:v>18</x:v>
      </x:c>
      <x:c r="K10378" s="266" t="n">
        <x:f>MOD(ROW()-ROW($I$46),MESCLUN_CAP+1)</x:f>
        <x:v>9</x:v>
      </x:c>
      <x:c r="L10378" s="266" t="n">
        <x:f>SUM(I10378:K10378)</x:f>
        <x:v>42</x:v>
      </x:c>
      <x:c r="M10378" s="267" t="n">
        <x:f>I10378*TOMATO_HOURS*WEEKS*(1+TOMATO_DIM)^I10378+J10378*CARROT_HOURS*WEEKS*(1+CARROT_DIM)^J10378+K10378*MESCLUN_HOURS*WEEKS*(1+MESCLUN_DIM)^K10378</x:f>
        <x:v>6934.40906813835</x:v>
      </x:c>
      <x:c r="N10378" s="267" t="n">
        <x:f>MAX(M10378-FARMER_HOURS,0)/TEMP_HOURS_PER_WORKER</x:f>
        <x:v>4.315561852873855</x:v>
      </x:c>
      <x:c r="O10378" s="268" t="n">
        <x:f>I10378*TOMATO_PRICE+J10378*CARROT_PRICE+K10378*MESCLUN_PRICE</x:f>
        <x:v>193992</x:v>
      </x:c>
      <x:c r="P10378" s="268" t="n">
        <x:f>I10378*TOMATO_FERTILIZER+J10378*CARROT_FERTILIZER+K10378*MESCLUN_FERTILIZER</x:f>
        <x:v>29040</x:v>
      </x:c>
      <x:c r="Q10378" s="268" t="n">
        <x:f>MIN(M10378,FARMER_HOURS)*FARMER_RATE+MAX(M10378-FARMER_HOURS,0)*TEMP_RATE</x:f>
        <x:v>132889.04632184637</x:v>
      </x:c>
      <x:c r="R10378" s="268" t="n">
        <x:f>O10378-P10378-Q10378-FIXED_COST</x:f>
        <x:v>12062.95367815363</x:v>
      </x:c>
      <x:c r="S10378" s="139" t="str">
        <x:f>IF(AND(L10378&lt;=TOTAL_BED_CAP,N10378&lt;=TEMP_WORKER_CAP),"YES","NO")</x:f>
        <x:v>NO</x:v>
      </x:c>
      <x:c r="T10378" s="139" t="n">
        <x:f>IF(S10378="YES",R10378,-1E+99)</x:f>
        <x:v>-1e+99</x:v>
      </x:c>
    </x:row>
    <x:row r="10379">
      <x:c r="A10379" s="139"/>
      <x:c r="B10379" s="139"/>
      <x:c r="C10379" s="139"/>
      <x:c r="D10379" s="139"/>
      <x:c r="E10379" s="139"/>
      <x:c r="F10379" s="139"/>
      <x:c r="G10379" s="139"/>
      <x:c r="H10379" s="139"/>
      <x:c r="I10379" s="266" t="n">
        <x:f>INT((ROW()-ROW($I$46))/((CARROT_CAP+1)*(MESCLUN_CAP+1)))</x:f>
        <x:v>15</x:v>
      </x:c>
      <x:c r="J10379" s="266" t="n">
        <x:f>MOD(INT((ROW()-ROW($I$46))/(MESCLUN_CAP+1)),CARROT_CAP+1)</x:f>
        <x:v>18</x:v>
      </x:c>
      <x:c r="K10379" s="266" t="n">
        <x:f>MOD(ROW()-ROW($I$46),MESCLUN_CAP+1)</x:f>
        <x:v>10</x:v>
      </x:c>
      <x:c r="L10379" s="266" t="n">
        <x:f>SUM(I10379:K10379)</x:f>
        <x:v>43</x:v>
      </x:c>
      <x:c r="M10379" s="267" t="n">
        <x:f>I10379*TOMATO_HOURS*WEEKS*(1+TOMATO_DIM)^I10379+J10379*CARROT_HOURS*WEEKS*(1+CARROT_DIM)^J10379+K10379*MESCLUN_HOURS*WEEKS*(1+MESCLUN_DIM)^K10379</x:f>
        <x:v>6991.022609621563</x:v>
      </x:c>
      <x:c r="N10379" s="267" t="n">
        <x:f>MAX(M10379-FARMER_HOURS,0)/TEMP_HOURS_PER_WORKER</x:f>
        <x:v>4.354876812237197</x:v>
      </x:c>
      <x:c r="O10379" s="268" t="n">
        <x:f>I10379*TOMATO_PRICE+J10379*CARROT_PRICE+K10379*MESCLUN_PRICE</x:f>
        <x:v>196692</x:v>
      </x:c>
      <x:c r="P10379" s="268" t="n">
        <x:f>I10379*TOMATO_FERTILIZER+J10379*CARROT_FERTILIZER+K10379*MESCLUN_FERTILIZER</x:f>
        <x:v>29920</x:v>
      </x:c>
      <x:c r="Q10379" s="268" t="n">
        <x:f>MIN(M10379,FARMER_HOURS)*FARMER_RATE+MAX(M10379-FARMER_HOURS,0)*TEMP_RATE</x:f>
        <x:v>133871.9203059299</x:v>
      </x:c>
      <x:c r="R10379" s="268" t="n">
        <x:f>O10379-P10379-Q10379-FIXED_COST</x:f>
        <x:v>12900.079694070097</x:v>
      </x:c>
      <x:c r="S10379" s="139" t="str">
        <x:f>IF(AND(L10379&lt;=TOTAL_BED_CAP,N10379&lt;=TEMP_WORKER_CAP),"YES","NO")</x:f>
        <x:v>NO</x:v>
      </x:c>
      <x:c r="T10379" s="139" t="n">
        <x:f>IF(S10379="YES",R10379,-1E+99)</x:f>
        <x:v>-1e+99</x:v>
      </x:c>
    </x:row>
    <x:row r="10380">
      <x:c r="A10380" s="139"/>
      <x:c r="B10380" s="139"/>
      <x:c r="C10380" s="139"/>
      <x:c r="D10380" s="139"/>
      <x:c r="E10380" s="139"/>
      <x:c r="F10380" s="139"/>
      <x:c r="G10380" s="139"/>
      <x:c r="H10380" s="139"/>
      <x:c r="I10380" s="266" t="n">
        <x:f>INT((ROW()-ROW($I$46))/((CARROT_CAP+1)*(MESCLUN_CAP+1)))</x:f>
        <x:v>15</x:v>
      </x:c>
      <x:c r="J10380" s="266" t="n">
        <x:f>MOD(INT((ROW()-ROW($I$46))/(MESCLUN_CAP+1)),CARROT_CAP+1)</x:f>
        <x:v>18</x:v>
      </x:c>
      <x:c r="K10380" s="266" t="n">
        <x:f>MOD(ROW()-ROW($I$46),MESCLUN_CAP+1)</x:f>
        <x:v>11</x:v>
      </x:c>
      <x:c r="L10380" s="266" t="n">
        <x:f>SUM(I10380:K10380)</x:f>
        <x:v>44</x:v>
      </x:c>
      <x:c r="M10380" s="267" t="n">
        <x:f>I10380*TOMATO_HOURS*WEEKS*(1+TOMATO_DIM)^I10380+J10380*CARROT_HOURS*WEEKS*(1+CARROT_DIM)^J10380+K10380*MESCLUN_HOURS*WEEKS*(1+MESCLUN_DIM)^K10380</x:f>
        <x:v>7048.980722715002</x:v>
      </x:c>
      <x:c r="N10380" s="267" t="n">
        <x:f>MAX(M10380-FARMER_HOURS,0)/TEMP_HOURS_PER_WORKER</x:f>
        <x:v>4.395125501885418</x:v>
      </x:c>
      <x:c r="O10380" s="268" t="n">
        <x:f>I10380*TOMATO_PRICE+J10380*CARROT_PRICE+K10380*MESCLUN_PRICE</x:f>
        <x:v>199392</x:v>
      </x:c>
      <x:c r="P10380" s="268" t="n">
        <x:f>I10380*TOMATO_FERTILIZER+J10380*CARROT_FERTILIZER+K10380*MESCLUN_FERTILIZER</x:f>
        <x:v>30800</x:v>
      </x:c>
      <x:c r="Q10380" s="268" t="n">
        <x:f>MIN(M10380,FARMER_HOURS)*FARMER_RATE+MAX(M10380-FARMER_HOURS,0)*TEMP_RATE</x:f>
        <x:v>134878.13754713547</x:v>
      </x:c>
      <x:c r="R10380" s="268" t="n">
        <x:f>O10380-P10380-Q10380-FIXED_COST</x:f>
        <x:v>13713.86245286453</x:v>
      </x:c>
      <x:c r="S10380" s="139" t="str">
        <x:f>IF(AND(L10380&lt;=TOTAL_BED_CAP,N10380&lt;=TEMP_WORKER_CAP),"YES","NO")</x:f>
        <x:v>NO</x:v>
      </x:c>
      <x:c r="T10380" s="139" t="n">
        <x:f>IF(S10380="YES",R10380,-1E+99)</x:f>
        <x:v>-1e+99</x:v>
      </x:c>
    </x:row>
    <x:row r="10381">
      <x:c r="A10381" s="139"/>
      <x:c r="B10381" s="139"/>
      <x:c r="C10381" s="139"/>
      <x:c r="D10381" s="139"/>
      <x:c r="E10381" s="139"/>
      <x:c r="F10381" s="139"/>
      <x:c r="G10381" s="139"/>
      <x:c r="H10381" s="139"/>
      <x:c r="I10381" s="266" t="n">
        <x:f>INT((ROW()-ROW($I$46))/((CARROT_CAP+1)*(MESCLUN_CAP+1)))</x:f>
        <x:v>15</x:v>
      </x:c>
      <x:c r="J10381" s="266" t="n">
        <x:f>MOD(INT((ROW()-ROW($I$46))/(MESCLUN_CAP+1)),CARROT_CAP+1)</x:f>
        <x:v>18</x:v>
      </x:c>
      <x:c r="K10381" s="266" t="n">
        <x:f>MOD(ROW()-ROW($I$46),MESCLUN_CAP+1)</x:f>
        <x:v>12</x:v>
      </x:c>
      <x:c r="L10381" s="266" t="n">
        <x:f>SUM(I10381:K10381)</x:f>
        <x:v>45</x:v>
      </x:c>
      <x:c r="M10381" s="267" t="n">
        <x:f>I10381*TOMATO_HOURS*WEEKS*(1+TOMATO_DIM)^I10381+J10381*CARROT_HOURS*WEEKS*(1+CARROT_DIM)^J10381+K10381*MESCLUN_HOURS*WEEKS*(1+MESCLUN_DIM)^K10381</x:f>
        <x:v>7108.308175843066</x:v>
      </x:c>
      <x:c r="N10381" s="267" t="n">
        <x:f>MAX(M10381-FARMER_HOURS,0)/TEMP_HOURS_PER_WORKER</x:f>
        <x:v>4.4363251221132405</x:v>
      </x:c>
      <x:c r="O10381" s="268" t="n">
        <x:f>I10381*TOMATO_PRICE+J10381*CARROT_PRICE+K10381*MESCLUN_PRICE</x:f>
        <x:v>202092</x:v>
      </x:c>
      <x:c r="P10381" s="268" t="n">
        <x:f>I10381*TOMATO_FERTILIZER+J10381*CARROT_FERTILIZER+K10381*MESCLUN_FERTILIZER</x:f>
        <x:v>31680</x:v>
      </x:c>
      <x:c r="Q10381" s="268" t="n">
        <x:f>MIN(M10381,FARMER_HOURS)*FARMER_RATE+MAX(M10381-FARMER_HOURS,0)*TEMP_RATE</x:f>
        <x:v>135908.128052831</x:v>
      </x:c>
      <x:c r="R10381" s="268" t="n">
        <x:f>O10381-P10381-Q10381-FIXED_COST</x:f>
        <x:v>14503.871947169013</x:v>
      </x:c>
      <x:c r="S10381" s="139" t="str">
        <x:f>IF(AND(L10381&lt;=TOTAL_BED_CAP,N10381&lt;=TEMP_WORKER_CAP),"YES","NO")</x:f>
        <x:v>NO</x:v>
      </x:c>
      <x:c r="T10381" s="139" t="n">
        <x:f>IF(S10381="YES",R10381,-1E+99)</x:f>
        <x:v>-1e+99</x:v>
      </x:c>
    </x:row>
    <x:row r="10382">
      <x:c r="A10382" s="139"/>
      <x:c r="B10382" s="139"/>
      <x:c r="C10382" s="139"/>
      <x:c r="D10382" s="139"/>
      <x:c r="E10382" s="139"/>
      <x:c r="F10382" s="139"/>
      <x:c r="G10382" s="139"/>
      <x:c r="H10382" s="139"/>
      <x:c r="I10382" s="266" t="n">
        <x:f>INT((ROW()-ROW($I$46))/((CARROT_CAP+1)*(MESCLUN_CAP+1)))</x:f>
        <x:v>15</x:v>
      </x:c>
      <x:c r="J10382" s="266" t="n">
        <x:f>MOD(INT((ROW()-ROW($I$46))/(MESCLUN_CAP+1)),CARROT_CAP+1)</x:f>
        <x:v>18</x:v>
      </x:c>
      <x:c r="K10382" s="266" t="n">
        <x:f>MOD(ROW()-ROW($I$46),MESCLUN_CAP+1)</x:f>
        <x:v>13</x:v>
      </x:c>
      <x:c r="L10382" s="266" t="n">
        <x:f>SUM(I10382:K10382)</x:f>
        <x:v>46</x:v>
      </x:c>
      <x:c r="M10382" s="267" t="n">
        <x:f>I10382*TOMATO_HOURS*WEEKS*(1+TOMATO_DIM)^I10382+J10382*CARROT_HOURS*WEEKS*(1+CARROT_DIM)^J10382+K10382*MESCLUN_HOURS*WEEKS*(1+MESCLUN_DIM)^K10382</x:f>
        <x:v>7169.03014655145</x:v>
      </x:c>
      <x:c r="N10382" s="267" t="n">
        <x:f>MAX(M10382-FARMER_HOURS,0)/TEMP_HOURS_PER_WORKER</x:f>
        <x:v>4.478493157327396</x:v>
      </x:c>
      <x:c r="O10382" s="268" t="n">
        <x:f>I10382*TOMATO_PRICE+J10382*CARROT_PRICE+K10382*MESCLUN_PRICE</x:f>
        <x:v>204792</x:v>
      </x:c>
      <x:c r="P10382" s="268" t="n">
        <x:f>I10382*TOMATO_FERTILIZER+J10382*CARROT_FERTILIZER+K10382*MESCLUN_FERTILIZER</x:f>
        <x:v>32560</x:v>
      </x:c>
      <x:c r="Q10382" s="268" t="n">
        <x:f>MIN(M10382,FARMER_HOURS)*FARMER_RATE+MAX(M10382-FARMER_HOURS,0)*TEMP_RATE</x:f>
        <x:v>136962.3289331849</x:v>
      </x:c>
      <x:c r="R10382" s="268" t="n">
        <x:f>O10382-P10382-Q10382-FIXED_COST</x:f>
        <x:v>15269.671066815092</x:v>
      </x:c>
      <x:c r="S10382" s="139" t="str">
        <x:f>IF(AND(L10382&lt;=TOTAL_BED_CAP,N10382&lt;=TEMP_WORKER_CAP),"YES","NO")</x:f>
        <x:v>NO</x:v>
      </x:c>
      <x:c r="T10382" s="139" t="n">
        <x:f>IF(S10382="YES",R10382,-1E+99)</x:f>
        <x:v>-1e+99</x:v>
      </x:c>
    </x:row>
    <x:row r="10383">
      <x:c r="A10383" s="139"/>
      <x:c r="B10383" s="139"/>
      <x:c r="C10383" s="139"/>
      <x:c r="D10383" s="139"/>
      <x:c r="E10383" s="139"/>
      <x:c r="F10383" s="139"/>
      <x:c r="G10383" s="139"/>
      <x:c r="H10383" s="139"/>
      <x:c r="I10383" s="266" t="n">
        <x:f>INT((ROW()-ROW($I$46))/((CARROT_CAP+1)*(MESCLUN_CAP+1)))</x:f>
        <x:v>15</x:v>
      </x:c>
      <x:c r="J10383" s="266" t="n">
        <x:f>MOD(INT((ROW()-ROW($I$46))/(MESCLUN_CAP+1)),CARROT_CAP+1)</x:f>
        <x:v>18</x:v>
      </x:c>
      <x:c r="K10383" s="266" t="n">
        <x:f>MOD(ROW()-ROW($I$46),MESCLUN_CAP+1)</x:f>
        <x:v>14</x:v>
      </x:c>
      <x:c r="L10383" s="266" t="n">
        <x:f>SUM(I10383:K10383)</x:f>
        <x:v>47</x:v>
      </x:c>
      <x:c r="M10383" s="267" t="n">
        <x:f>I10383*TOMATO_HOURS*WEEKS*(1+TOMATO_DIM)^I10383+J10383*CARROT_HOURS*WEEKS*(1+CARROT_DIM)^J10383+K10383*MESCLUN_HOURS*WEEKS*(1+MESCLUN_DIM)^K10383</x:f>
        <x:v>7231.172227865111</x:v>
      </x:c>
      <x:c r="N10383" s="267" t="n">
        <x:f>MAX(M10383-FARMER_HOURS,0)/TEMP_HOURS_PER_WORKER</x:f>
        <x:v>4.521647380461883</x:v>
      </x:c>
      <x:c r="O10383" s="268" t="n">
        <x:f>I10383*TOMATO_PRICE+J10383*CARROT_PRICE+K10383*MESCLUN_PRICE</x:f>
        <x:v>207492</x:v>
      </x:c>
      <x:c r="P10383" s="268" t="n">
        <x:f>I10383*TOMATO_FERTILIZER+J10383*CARROT_FERTILIZER+K10383*MESCLUN_FERTILIZER</x:f>
        <x:v>33440</x:v>
      </x:c>
      <x:c r="Q10383" s="268" t="n">
        <x:f>MIN(M10383,FARMER_HOURS)*FARMER_RATE+MAX(M10383-FARMER_HOURS,0)*TEMP_RATE</x:f>
        <x:v>138041.18451154706</x:v>
      </x:c>
      <x:c r="R10383" s="268" t="n">
        <x:f>O10383-P10383-Q10383-FIXED_COST</x:f>
        <x:v>16010.815488452936</x:v>
      </x:c>
      <x:c r="S10383" s="139" t="str">
        <x:f>IF(AND(L10383&lt;=TOTAL_BED_CAP,N10383&lt;=TEMP_WORKER_CAP),"YES","NO")</x:f>
        <x:v>NO</x:v>
      </x:c>
      <x:c r="T10383" s="139" t="n">
        <x:f>IF(S10383="YES",R10383,-1E+99)</x:f>
        <x:v>-1e+99</x:v>
      </x:c>
    </x:row>
    <x:row r="10384">
      <x:c r="A10384" s="139"/>
      <x:c r="B10384" s="139"/>
      <x:c r="C10384" s="139"/>
      <x:c r="D10384" s="139"/>
      <x:c r="E10384" s="139"/>
      <x:c r="F10384" s="139"/>
      <x:c r="G10384" s="139"/>
      <x:c r="H10384" s="139"/>
      <x:c r="I10384" s="266" t="n">
        <x:f>INT((ROW()-ROW($I$46))/((CARROT_CAP+1)*(MESCLUN_CAP+1)))</x:f>
        <x:v>15</x:v>
      </x:c>
      <x:c r="J10384" s="266" t="n">
        <x:f>MOD(INT((ROW()-ROW($I$46))/(MESCLUN_CAP+1)),CARROT_CAP+1)</x:f>
        <x:v>18</x:v>
      </x:c>
      <x:c r="K10384" s="266" t="n">
        <x:f>MOD(ROW()-ROW($I$46),MESCLUN_CAP+1)</x:f>
        <x:v>15</x:v>
      </x:c>
      <x:c r="L10384" s="266" t="n">
        <x:f>SUM(I10384:K10384)</x:f>
        <x:v>48</x:v>
      </x:c>
      <x:c r="M10384" s="267" t="n">
        <x:f>I10384*TOMATO_HOURS*WEEKS*(1+TOMATO_DIM)^I10384+J10384*CARROT_HOURS*WEEKS*(1+CARROT_DIM)^J10384+K10384*MESCLUN_HOURS*WEEKS*(1+MESCLUN_DIM)^K10384</x:f>
        <x:v>7294.760434741258</x:v>
      </x:c>
      <x:c r="N10384" s="267" t="n">
        <x:f>MAX(M10384-FARMER_HOURS,0)/TEMP_HOURS_PER_WORKER</x:f>
        <x:v>4.565805857459207</x:v>
      </x:c>
      <x:c r="O10384" s="268" t="n">
        <x:f>I10384*TOMATO_PRICE+J10384*CARROT_PRICE+K10384*MESCLUN_PRICE</x:f>
        <x:v>210192</x:v>
      </x:c>
      <x:c r="P10384" s="268" t="n">
        <x:f>I10384*TOMATO_FERTILIZER+J10384*CARROT_FERTILIZER+K10384*MESCLUN_FERTILIZER</x:f>
        <x:v>34320</x:v>
      </x:c>
      <x:c r="Q10384" s="268" t="n">
        <x:f>MIN(M10384,FARMER_HOURS)*FARMER_RATE+MAX(M10384-FARMER_HOURS,0)*TEMP_RATE</x:f>
        <x:v>139145.14643648016</x:v>
      </x:c>
      <x:c r="R10384" s="268" t="n">
        <x:f>O10384-P10384-Q10384-FIXED_COST</x:f>
        <x:v>16726.853563519835</x:v>
      </x:c>
      <x:c r="S10384" s="139" t="str">
        <x:f>IF(AND(L10384&lt;=TOTAL_BED_CAP,N10384&lt;=TEMP_WORKER_CAP),"YES","NO")</x:f>
        <x:v>NO</x:v>
      </x:c>
      <x:c r="T10384" s="139" t="n">
        <x:f>IF(S10384="YES",R10384,-1E+99)</x:f>
        <x:v>-1e+99</x:v>
      </x:c>
    </x:row>
    <x:row r="10385">
      <x:c r="A10385" s="139"/>
      <x:c r="B10385" s="139"/>
      <x:c r="C10385" s="139"/>
      <x:c r="D10385" s="139"/>
      <x:c r="E10385" s="139"/>
      <x:c r="F10385" s="139"/>
      <x:c r="G10385" s="139"/>
      <x:c r="H10385" s="139"/>
      <x:c r="I10385" s="266" t="n">
        <x:f>INT((ROW()-ROW($I$46))/((CARROT_CAP+1)*(MESCLUN_CAP+1)))</x:f>
        <x:v>15</x:v>
      </x:c>
      <x:c r="J10385" s="266" t="n">
        <x:f>MOD(INT((ROW()-ROW($I$46))/(MESCLUN_CAP+1)),CARROT_CAP+1)</x:f>
        <x:v>18</x:v>
      </x:c>
      <x:c r="K10385" s="266" t="n">
        <x:f>MOD(ROW()-ROW($I$46),MESCLUN_CAP+1)</x:f>
        <x:v>16</x:v>
      </x:c>
      <x:c r="L10385" s="266" t="n">
        <x:f>SUM(I10385:K10385)</x:f>
        <x:v>49</x:v>
      </x:c>
      <x:c r="M10385" s="267" t="n">
        <x:f>I10385*TOMATO_HOURS*WEEKS*(1+TOMATO_DIM)^I10385+J10385*CARROT_HOURS*WEEKS*(1+CARROT_DIM)^J10385+K10385*MESCLUN_HOURS*WEEKS*(1+MESCLUN_DIM)^K10385</x:f>
        <x:v>7359.8212106187475</x:v>
      </x:c>
      <x:c r="N10385" s="267" t="n">
        <x:f>MAX(M10385-FARMER_HOURS,0)/TEMP_HOURS_PER_WORKER</x:f>
        <x:v>4.610986951818575</x:v>
      </x:c>
      <x:c r="O10385" s="268" t="n">
        <x:f>I10385*TOMATO_PRICE+J10385*CARROT_PRICE+K10385*MESCLUN_PRICE</x:f>
        <x:v>212892</x:v>
      </x:c>
      <x:c r="P10385" s="268" t="n">
        <x:f>I10385*TOMATO_FERTILIZER+J10385*CARROT_FERTILIZER+K10385*MESCLUN_FERTILIZER</x:f>
        <x:v>35200</x:v>
      </x:c>
      <x:c r="Q10385" s="268" t="n">
        <x:f>MIN(M10385,FARMER_HOURS)*FARMER_RATE+MAX(M10385-FARMER_HOURS,0)*TEMP_RATE</x:f>
        <x:v>140274.67379546436</x:v>
      </x:c>
      <x:c r="R10385" s="268" t="n">
        <x:f>O10385-P10385-Q10385-FIXED_COST</x:f>
        <x:v>17417.32620453564</x:v>
      </x:c>
      <x:c r="S10385" s="139" t="str">
        <x:f>IF(AND(L10385&lt;=TOTAL_BED_CAP,N10385&lt;=TEMP_WORKER_CAP),"YES","NO")</x:f>
        <x:v>NO</x:v>
      </x:c>
      <x:c r="T10385" s="139" t="n">
        <x:f>IF(S10385="YES",R10385,-1E+99)</x:f>
        <x:v>-1e+99</x:v>
      </x:c>
    </x:row>
    <x:row r="10386">
      <x:c r="A10386" s="139"/>
      <x:c r="B10386" s="139"/>
      <x:c r="C10386" s="139"/>
      <x:c r="D10386" s="139"/>
      <x:c r="E10386" s="139"/>
      <x:c r="F10386" s="139"/>
      <x:c r="G10386" s="139"/>
      <x:c r="H10386" s="139"/>
      <x:c r="I10386" s="266" t="n">
        <x:f>INT((ROW()-ROW($I$46))/((CARROT_CAP+1)*(MESCLUN_CAP+1)))</x:f>
        <x:v>15</x:v>
      </x:c>
      <x:c r="J10386" s="266" t="n">
        <x:f>MOD(INT((ROW()-ROW($I$46))/(MESCLUN_CAP+1)),CARROT_CAP+1)</x:f>
        <x:v>18</x:v>
      </x:c>
      <x:c r="K10386" s="266" t="n">
        <x:f>MOD(ROW()-ROW($I$46),MESCLUN_CAP+1)</x:f>
        <x:v>17</x:v>
      </x:c>
      <x:c r="L10386" s="266" t="n">
        <x:f>SUM(I10386:K10386)</x:f>
        <x:v>50</x:v>
      </x:c>
      <x:c r="M10386" s="267" t="n">
        <x:f>I10386*TOMATO_HOURS*WEEKS*(1+TOMATO_DIM)^I10386+J10386*CARROT_HOURS*WEEKS*(1+CARROT_DIM)^J10386+K10386*MESCLUN_HOURS*WEEKS*(1+MESCLUN_DIM)^K10386</x:f>
        <x:v>7426.381434065287</x:v>
      </x:c>
      <x:c r="N10386" s="267" t="n">
        <x:f>MAX(M10386-FARMER_HOURS,0)/TEMP_HOURS_PER_WORKER</x:f>
        <x:v>4.657209329212005</x:v>
      </x:c>
      <x:c r="O10386" s="268" t="n">
        <x:f>I10386*TOMATO_PRICE+J10386*CARROT_PRICE+K10386*MESCLUN_PRICE</x:f>
        <x:v>215592</x:v>
      </x:c>
      <x:c r="P10386" s="268" t="n">
        <x:f>I10386*TOMATO_FERTILIZER+J10386*CARROT_FERTILIZER+K10386*MESCLUN_FERTILIZER</x:f>
        <x:v>36080</x:v>
      </x:c>
      <x:c r="Q10386" s="268" t="n">
        <x:f>MIN(M10386,FARMER_HOURS)*FARMER_RATE+MAX(M10386-FARMER_HOURS,0)*TEMP_RATE</x:f>
        <x:v>141430.23323030013</x:v>
      </x:c>
      <x:c r="R10386" s="268" t="n">
        <x:f>O10386-P10386-Q10386-FIXED_COST</x:f>
        <x:v>18081.76676969987</x:v>
      </x:c>
      <x:c r="S10386" s="139" t="str">
        <x:f>IF(AND(L10386&lt;=TOTAL_BED_CAP,N10386&lt;=TEMP_WORKER_CAP),"YES","NO")</x:f>
        <x:v>NO</x:v>
      </x:c>
      <x:c r="T10386" s="139" t="n">
        <x:f>IF(S10386="YES",R10386,-1E+99)</x:f>
        <x:v>-1e+99</x:v>
      </x:c>
    </x:row>
    <x:row r="10387">
      <x:c r="A10387" s="139"/>
      <x:c r="B10387" s="139"/>
      <x:c r="C10387" s="139"/>
      <x:c r="D10387" s="139"/>
      <x:c r="E10387" s="139"/>
      <x:c r="F10387" s="139"/>
      <x:c r="G10387" s="139"/>
      <x:c r="H10387" s="139"/>
      <x:c r="I10387" s="266" t="n">
        <x:f>INT((ROW()-ROW($I$46))/((CARROT_CAP+1)*(MESCLUN_CAP+1)))</x:f>
        <x:v>15</x:v>
      </x:c>
      <x:c r="J10387" s="266" t="n">
        <x:f>MOD(INT((ROW()-ROW($I$46))/(MESCLUN_CAP+1)),CARROT_CAP+1)</x:f>
        <x:v>18</x:v>
      </x:c>
      <x:c r="K10387" s="266" t="n">
        <x:f>MOD(ROW()-ROW($I$46),MESCLUN_CAP+1)</x:f>
        <x:v>18</x:v>
      </x:c>
      <x:c r="L10387" s="266" t="n">
        <x:f>SUM(I10387:K10387)</x:f>
        <x:v>51</x:v>
      </x:c>
      <x:c r="M10387" s="267" t="n">
        <x:f>I10387*TOMATO_HOURS*WEEKS*(1+TOMATO_DIM)^I10387+J10387*CARROT_HOURS*WEEKS*(1+CARROT_DIM)^J10387+K10387*MESCLUN_HOURS*WEEKS*(1+MESCLUN_DIM)^K10387</x:f>
        <x:v>7494.468425523874</x:v>
      </x:c>
      <x:c r="N10387" s="267" t="n">
        <x:f>MAX(M10387-FARMER_HOURS,0)/TEMP_HOURS_PER_WORKER</x:f>
        <x:v>4.7044919621693575</x:v>
      </x:c>
      <x:c r="O10387" s="268" t="n">
        <x:f>I10387*TOMATO_PRICE+J10387*CARROT_PRICE+K10387*MESCLUN_PRICE</x:f>
        <x:v>218292</x:v>
      </x:c>
      <x:c r="P10387" s="268" t="n">
        <x:f>I10387*TOMATO_FERTILIZER+J10387*CARROT_FERTILIZER+K10387*MESCLUN_FERTILIZER</x:f>
        <x:v>36960</x:v>
      </x:c>
      <x:c r="Q10387" s="268" t="n">
        <x:f>MIN(M10387,FARMER_HOURS)*FARMER_RATE+MAX(M10387-FARMER_HOURS,0)*TEMP_RATE</x:f>
        <x:v>142612.29905423394</x:v>
      </x:c>
      <x:c r="R10387" s="268" t="n">
        <x:f>O10387-P10387-Q10387-FIXED_COST</x:f>
        <x:v>18719.70094576606</x:v>
      </x:c>
      <x:c r="S10387" s="139" t="str">
        <x:f>IF(AND(L10387&lt;=TOTAL_BED_CAP,N10387&lt;=TEMP_WORKER_CAP),"YES","NO")</x:f>
        <x:v>NO</x:v>
      </x:c>
      <x:c r="T10387" s="139" t="n">
        <x:f>IF(S10387="YES",R10387,-1E+99)</x:f>
        <x:v>-1e+99</x:v>
      </x:c>
    </x:row>
    <x:row r="10388">
      <x:c r="A10388" s="139"/>
      <x:c r="B10388" s="139"/>
      <x:c r="C10388" s="139"/>
      <x:c r="D10388" s="139"/>
      <x:c r="E10388" s="139"/>
      <x:c r="F10388" s="139"/>
      <x:c r="G10388" s="139"/>
      <x:c r="H10388" s="139"/>
      <x:c r="I10388" s="266" t="n">
        <x:f>INT((ROW()-ROW($I$46))/((CARROT_CAP+1)*(MESCLUN_CAP+1)))</x:f>
        <x:v>15</x:v>
      </x:c>
      <x:c r="J10388" s="266" t="n">
        <x:f>MOD(INT((ROW()-ROW($I$46))/(MESCLUN_CAP+1)),CARROT_CAP+1)</x:f>
        <x:v>18</x:v>
      </x:c>
      <x:c r="K10388" s="266" t="n">
        <x:f>MOD(ROW()-ROW($I$46),MESCLUN_CAP+1)</x:f>
        <x:v>19</x:v>
      </x:c>
      <x:c r="L10388" s="266" t="n">
        <x:f>SUM(I10388:K10388)</x:f>
        <x:v>52</x:v>
      </x:c>
      <x:c r="M10388" s="267" t="n">
        <x:f>I10388*TOMATO_HOURS*WEEKS*(1+TOMATO_DIM)^I10388+J10388*CARROT_HOURS*WEEKS*(1+CARROT_DIM)^J10388+K10388*MESCLUN_HOURS*WEEKS*(1+MESCLUN_DIM)^K10388</x:f>
        <x:v>7564.109954159896</x:v>
      </x:c>
      <x:c r="N10388" s="267" t="n">
        <x:f>MAX(M10388-FARMER_HOURS,0)/TEMP_HOURS_PER_WORKER</x:f>
        <x:v>4.752854134833261</x:v>
      </x:c>
      <x:c r="O10388" s="268" t="n">
        <x:f>I10388*TOMATO_PRICE+J10388*CARROT_PRICE+K10388*MESCLUN_PRICE</x:f>
        <x:v>220992</x:v>
      </x:c>
      <x:c r="P10388" s="268" t="n">
        <x:f>I10388*TOMATO_FERTILIZER+J10388*CARROT_FERTILIZER+K10388*MESCLUN_FERTILIZER</x:f>
        <x:v>37840</x:v>
      </x:c>
      <x:c r="Q10388" s="268" t="n">
        <x:f>MIN(M10388,FARMER_HOURS)*FARMER_RATE+MAX(M10388-FARMER_HOURS,0)*TEMP_RATE</x:f>
        <x:v>143821.35337083152</x:v>
      </x:c>
      <x:c r="R10388" s="268" t="n">
        <x:f>O10388-P10388-Q10388-FIXED_COST</x:f>
        <x:v>19330.646629168477</x:v>
      </x:c>
      <x:c r="S10388" s="139" t="str">
        <x:f>IF(AND(L10388&lt;=TOTAL_BED_CAP,N10388&lt;=TEMP_WORKER_CAP),"YES","NO")</x:f>
        <x:v>NO</x:v>
      </x:c>
      <x:c r="T10388" s="139" t="n">
        <x:f>IF(S10388="YES",R10388,-1E+99)</x:f>
        <x:v>-1e+99</x:v>
      </x:c>
    </x:row>
    <x:row r="10389">
      <x:c r="A10389" s="139"/>
      <x:c r="B10389" s="139"/>
      <x:c r="C10389" s="139"/>
      <x:c r="D10389" s="139"/>
      <x:c r="E10389" s="139"/>
      <x:c r="F10389" s="139"/>
      <x:c r="G10389" s="139"/>
      <x:c r="H10389" s="139"/>
      <x:c r="I10389" s="266" t="n">
        <x:f>INT((ROW()-ROW($I$46))/((CARROT_CAP+1)*(MESCLUN_CAP+1)))</x:f>
        <x:v>15</x:v>
      </x:c>
      <x:c r="J10389" s="266" t="n">
        <x:f>MOD(INT((ROW()-ROW($I$46))/(MESCLUN_CAP+1)),CARROT_CAP+1)</x:f>
        <x:v>18</x:v>
      </x:c>
      <x:c r="K10389" s="266" t="n">
        <x:f>MOD(ROW()-ROW($I$46),MESCLUN_CAP+1)</x:f>
        <x:v>20</x:v>
      </x:c>
      <x:c r="L10389" s="266" t="n">
        <x:f>SUM(I10389:K10389)</x:f>
        <x:v>53</x:v>
      </x:c>
      <x:c r="M10389" s="267" t="n">
        <x:f>I10389*TOMATO_HOURS*WEEKS*(1+TOMATO_DIM)^I10389+J10389*CARROT_HOURS*WEEKS*(1+CARROT_DIM)^J10389+K10389*MESCLUN_HOURS*WEEKS*(1+MESCLUN_DIM)^K10389</x:f>
        <x:v>7635.334244810373</x:v>
      </x:c>
      <x:c r="N10389" s="267" t="n">
        <x:f>MAX(M10389-FARMER_HOURS,0)/TEMP_HOURS_PER_WORKER</x:f>
        <x:v>4.802315447784982</x:v>
      </x:c>
      <x:c r="O10389" s="268" t="n">
        <x:f>I10389*TOMATO_PRICE+J10389*CARROT_PRICE+K10389*MESCLUN_PRICE</x:f>
        <x:v>223692</x:v>
      </x:c>
      <x:c r="P10389" s="268" t="n">
        <x:f>I10389*TOMATO_FERTILIZER+J10389*CARROT_FERTILIZER+K10389*MESCLUN_FERTILIZER</x:f>
        <x:v>38720</x:v>
      </x:c>
      <x:c r="Q10389" s="268" t="n">
        <x:f>MIN(M10389,FARMER_HOURS)*FARMER_RATE+MAX(M10389-FARMER_HOURS,0)*TEMP_RATE</x:f>
        <x:v>145057.88619462453</x:v>
      </x:c>
      <x:c r="R10389" s="268" t="n">
        <x:f>O10389-P10389-Q10389-FIXED_COST</x:f>
        <x:v>19914.11380537547</x:v>
      </x:c>
      <x:c r="S10389" s="139" t="str">
        <x:f>IF(AND(L10389&lt;=TOTAL_BED_CAP,N10389&lt;=TEMP_WORKER_CAP),"YES","NO")</x:f>
        <x:v>NO</x:v>
      </x:c>
      <x:c r="T10389" s="139" t="n">
        <x:f>IF(S10389="YES",R10389,-1E+99)</x:f>
        <x:v>-1e+99</x:v>
      </x:c>
    </x:row>
    <x:row r="10390">
      <x:c r="A10390" s="139"/>
      <x:c r="B10390" s="139"/>
      <x:c r="C10390" s="139"/>
      <x:c r="D10390" s="139"/>
      <x:c r="E10390" s="139"/>
      <x:c r="F10390" s="139"/>
      <x:c r="G10390" s="139"/>
      <x:c r="H10390" s="139"/>
      <x:c r="I10390" s="266" t="n">
        <x:f>INT((ROW()-ROW($I$46))/((CARROT_CAP+1)*(MESCLUN_CAP+1)))</x:f>
        <x:v>15</x:v>
      </x:c>
      <x:c r="J10390" s="266" t="n">
        <x:f>MOD(INT((ROW()-ROW($I$46))/(MESCLUN_CAP+1)),CARROT_CAP+1)</x:f>
        <x:v>18</x:v>
      </x:c>
      <x:c r="K10390" s="266" t="n">
        <x:f>MOD(ROW()-ROW($I$46),MESCLUN_CAP+1)</x:f>
        <x:v>21</x:v>
      </x:c>
      <x:c r="L10390" s="266" t="n">
        <x:f>SUM(I10390:K10390)</x:f>
        <x:v>54</x:v>
      </x:c>
      <x:c r="M10390" s="267" t="n">
        <x:f>I10390*TOMATO_HOURS*WEEKS*(1+TOMATO_DIM)^I10390+J10390*CARROT_HOURS*WEEKS*(1+CARROT_DIM)^J10390+K10390*MESCLUN_HOURS*WEEKS*(1+MESCLUN_DIM)^K10390</x:f>
        <x:v>7708.169985036817</x:v>
      </x:c>
      <x:c r="N10390" s="267" t="n">
        <x:f>MAX(M10390-FARMER_HOURS,0)/TEMP_HOURS_PER_WORKER</x:f>
        <x:v>4.852895822942234</x:v>
      </x:c>
      <x:c r="O10390" s="268" t="n">
        <x:f>I10390*TOMATO_PRICE+J10390*CARROT_PRICE+K10390*MESCLUN_PRICE</x:f>
        <x:v>226392</x:v>
      </x:c>
      <x:c r="P10390" s="268" t="n">
        <x:f>I10390*TOMATO_FERTILIZER+J10390*CARROT_FERTILIZER+K10390*MESCLUN_FERTILIZER</x:f>
        <x:v>39600</x:v>
      </x:c>
      <x:c r="Q10390" s="268" t="n">
        <x:f>MIN(M10390,FARMER_HOURS)*FARMER_RATE+MAX(M10390-FARMER_HOURS,0)*TEMP_RATE</x:f>
        <x:v>146322.39557355584</x:v>
      </x:c>
      <x:c r="R10390" s="268" t="n">
        <x:f>O10390-P10390-Q10390-FIXED_COST</x:f>
        <x:v>20469.60442644416</x:v>
      </x:c>
      <x:c r="S10390" s="139" t="str">
        <x:f>IF(AND(L10390&lt;=TOTAL_BED_CAP,N10390&lt;=TEMP_WORKER_CAP),"YES","NO")</x:f>
        <x:v>NO</x:v>
      </x:c>
      <x:c r="T10390" s="139" t="n">
        <x:f>IF(S10390="YES",R10390,-1E+99)</x:f>
        <x:v>-1e+99</x:v>
      </x:c>
    </x:row>
    <x:row r="10391">
      <x:c r="A10391" s="139"/>
      <x:c r="B10391" s="139"/>
      <x:c r="C10391" s="139"/>
      <x:c r="D10391" s="139"/>
      <x:c r="E10391" s="139"/>
      <x:c r="F10391" s="139"/>
      <x:c r="G10391" s="139"/>
      <x:c r="H10391" s="139"/>
      <x:c r="I10391" s="266" t="n">
        <x:f>INT((ROW()-ROW($I$46))/((CARROT_CAP+1)*(MESCLUN_CAP+1)))</x:f>
        <x:v>15</x:v>
      </x:c>
      <x:c r="J10391" s="266" t="n">
        <x:f>MOD(INT((ROW()-ROW($I$46))/(MESCLUN_CAP+1)),CARROT_CAP+1)</x:f>
        <x:v>18</x:v>
      </x:c>
      <x:c r="K10391" s="266" t="n">
        <x:f>MOD(ROW()-ROW($I$46),MESCLUN_CAP+1)</x:f>
        <x:v>22</x:v>
      </x:c>
      <x:c r="L10391" s="266" t="n">
        <x:f>SUM(I10391:K10391)</x:f>
        <x:v>55</x:v>
      </x:c>
      <x:c r="M10391" s="267" t="n">
        <x:f>I10391*TOMATO_HOURS*WEEKS*(1+TOMATO_DIM)^I10391+J10391*CARROT_HOURS*WEEKS*(1+CARROT_DIM)^J10391+K10391*MESCLUN_HOURS*WEEKS*(1+MESCLUN_DIM)^K10391</x:f>
        <x:v>7782.646332283213</x:v>
      </x:c>
      <x:c r="N10391" s="267" t="n">
        <x:f>MAX(M10391-FARMER_HOURS,0)/TEMP_HOURS_PER_WORKER</x:f>
        <x:v>4.904615508530009</x:v>
      </x:c>
      <x:c r="O10391" s="268" t="n">
        <x:f>I10391*TOMATO_PRICE+J10391*CARROT_PRICE+K10391*MESCLUN_PRICE</x:f>
        <x:v>229092</x:v>
      </x:c>
      <x:c r="P10391" s="268" t="n">
        <x:f>I10391*TOMATO_FERTILIZER+J10391*CARROT_FERTILIZER+K10391*MESCLUN_FERTILIZER</x:f>
        <x:v>40480</x:v>
      </x:c>
      <x:c r="Q10391" s="268" t="n">
        <x:f>MIN(M10391,FARMER_HOURS)*FARMER_RATE+MAX(M10391-FARMER_HOURS,0)*TEMP_RATE</x:f>
        <x:v>147615.38771325024</x:v>
      </x:c>
      <x:c r="R10391" s="268" t="n">
        <x:f>O10391-P10391-Q10391-FIXED_COST</x:f>
        <x:v>20996.61228674976</x:v>
      </x:c>
      <x:c r="S10391" s="139" t="str">
        <x:f>IF(AND(L10391&lt;=TOTAL_BED_CAP,N10391&lt;=TEMP_WORKER_CAP),"YES","NO")</x:f>
        <x:v>NO</x:v>
      </x:c>
      <x:c r="T10391" s="139" t="n">
        <x:f>IF(S10391="YES",R10391,-1E+99)</x:f>
        <x:v>-1e+99</x:v>
      </x:c>
    </x:row>
    <x:row r="10392">
      <x:c r="A10392" s="139"/>
      <x:c r="B10392" s="139"/>
      <x:c r="C10392" s="139"/>
      <x:c r="D10392" s="139"/>
      <x:c r="E10392" s="139"/>
      <x:c r="F10392" s="139"/>
      <x:c r="G10392" s="139"/>
      <x:c r="H10392" s="139"/>
      <x:c r="I10392" s="266" t="n">
        <x:f>INT((ROW()-ROW($I$46))/((CARROT_CAP+1)*(MESCLUN_CAP+1)))</x:f>
        <x:v>15</x:v>
      </x:c>
      <x:c r="J10392" s="266" t="n">
        <x:f>MOD(INT((ROW()-ROW($I$46))/(MESCLUN_CAP+1)),CARROT_CAP+1)</x:f>
        <x:v>18</x:v>
      </x:c>
      <x:c r="K10392" s="266" t="n">
        <x:f>MOD(ROW()-ROW($I$46),MESCLUN_CAP+1)</x:f>
        <x:v>23</x:v>
      </x:c>
      <x:c r="L10392" s="266" t="n">
        <x:f>SUM(I10392:K10392)</x:f>
        <x:v>56</x:v>
      </x:c>
      <x:c r="M10392" s="267" t="n">
        <x:f>I10392*TOMATO_HOURS*WEEKS*(1+TOMATO_DIM)^I10392+J10392*CARROT_HOURS*WEEKS*(1+CARROT_DIM)^J10392+K10392*MESCLUN_HOURS*WEEKS*(1+MESCLUN_DIM)^K10392</x:f>
        <x:v>7858.79292114065</x:v>
      </x:c>
      <x:c r="N10392" s="267" t="n">
        <x:f>MAX(M10392-FARMER_HOURS,0)/TEMP_HOURS_PER_WORKER</x:f>
        <x:v>4.957495084125451</x:v>
      </x:c>
      <x:c r="O10392" s="268" t="n">
        <x:f>I10392*TOMATO_PRICE+J10392*CARROT_PRICE+K10392*MESCLUN_PRICE</x:f>
        <x:v>231792</x:v>
      </x:c>
      <x:c r="P10392" s="268" t="n">
        <x:f>I10392*TOMATO_FERTILIZER+J10392*CARROT_FERTILIZER+K10392*MESCLUN_FERTILIZER</x:f>
        <x:v>41360</x:v>
      </x:c>
      <x:c r="Q10392" s="268" t="n">
        <x:f>MIN(M10392,FARMER_HOURS)*FARMER_RATE+MAX(M10392-FARMER_HOURS,0)*TEMP_RATE</x:f>
        <x:v>148937.37710313627</x:v>
      </x:c>
      <x:c r="R10392" s="268" t="n">
        <x:f>O10392-P10392-Q10392-FIXED_COST</x:f>
        <x:v>21494.62289686373</x:v>
      </x:c>
      <x:c r="S10392" s="139" t="str">
        <x:f>IF(AND(L10392&lt;=TOTAL_BED_CAP,N10392&lt;=TEMP_WORKER_CAP),"YES","NO")</x:f>
        <x:v>NO</x:v>
      </x:c>
      <x:c r="T10392" s="139" t="n">
        <x:f>IF(S10392="YES",R10392,-1E+99)</x:f>
        <x:v>-1e+99</x:v>
      </x:c>
    </x:row>
    <x:row r="10393">
      <x:c r="A10393" s="139"/>
      <x:c r="B10393" s="139"/>
      <x:c r="C10393" s="139"/>
      <x:c r="D10393" s="139"/>
      <x:c r="E10393" s="139"/>
      <x:c r="F10393" s="139"/>
      <x:c r="G10393" s="139"/>
      <x:c r="H10393" s="139"/>
      <x:c r="I10393" s="266" t="n">
        <x:f>INT((ROW()-ROW($I$46))/((CARROT_CAP+1)*(MESCLUN_CAP+1)))</x:f>
        <x:v>15</x:v>
      </x:c>
      <x:c r="J10393" s="266" t="n">
        <x:f>MOD(INT((ROW()-ROW($I$46))/(MESCLUN_CAP+1)),CARROT_CAP+1)</x:f>
        <x:v>18</x:v>
      </x:c>
      <x:c r="K10393" s="266" t="n">
        <x:f>MOD(ROW()-ROW($I$46),MESCLUN_CAP+1)</x:f>
        <x:v>24</x:v>
      </x:c>
      <x:c r="L10393" s="266" t="n">
        <x:f>SUM(I10393:K10393)</x:f>
        <x:v>57</x:v>
      </x:c>
      <x:c r="M10393" s="267" t="n">
        <x:f>I10393*TOMATO_HOURS*WEEKS*(1+TOMATO_DIM)^I10393+J10393*CARROT_HOURS*WEEKS*(1+CARROT_DIM)^J10393+K10393*MESCLUN_HOURS*WEEKS*(1+MESCLUN_DIM)^K10393</x:f>
        <x:v>7936.639870720145</x:v>
      </x:c>
      <x:c r="N10393" s="267" t="n">
        <x:f>MAX(M10393-FARMER_HOURS,0)/TEMP_HOURS_PER_WORKER</x:f>
        <x:v>5.011555465777879</x:v>
      </x:c>
      <x:c r="O10393" s="268" t="n">
        <x:f>I10393*TOMATO_PRICE+J10393*CARROT_PRICE+K10393*MESCLUN_PRICE</x:f>
        <x:v>234492</x:v>
      </x:c>
      <x:c r="P10393" s="268" t="n">
        <x:f>I10393*TOMATO_FERTILIZER+J10393*CARROT_FERTILIZER+K10393*MESCLUN_FERTILIZER</x:f>
        <x:v>42240</x:v>
      </x:c>
      <x:c r="Q10393" s="268" t="n">
        <x:f>MIN(M10393,FARMER_HOURS)*FARMER_RATE+MAX(M10393-FARMER_HOURS,0)*TEMP_RATE</x:f>
        <x:v>150288.88664444696</x:v>
      </x:c>
      <x:c r="R10393" s="268" t="n">
        <x:f>O10393-P10393-Q10393-FIXED_COST</x:f>
        <x:v>21963.11335555304</x:v>
      </x:c>
      <x:c r="S10393" s="139" t="str">
        <x:f>IF(AND(L10393&lt;=TOTAL_BED_CAP,N10393&lt;=TEMP_WORKER_CAP),"YES","NO")</x:f>
        <x:v>NO</x:v>
      </x:c>
      <x:c r="T10393" s="139" t="n">
        <x:f>IF(S10393="YES",R10393,-1E+99)</x:f>
        <x:v>-1e+99</x:v>
      </x:c>
    </x:row>
    <x:row r="10394">
      <x:c r="A10394" s="139"/>
      <x:c r="B10394" s="139"/>
      <x:c r="C10394" s="139"/>
      <x:c r="D10394" s="139"/>
      <x:c r="E10394" s="139"/>
      <x:c r="F10394" s="139"/>
      <x:c r="G10394" s="139"/>
      <x:c r="H10394" s="139"/>
      <x:c r="I10394" s="266" t="n">
        <x:f>INT((ROW()-ROW($I$46))/((CARROT_CAP+1)*(MESCLUN_CAP+1)))</x:f>
        <x:v>15</x:v>
      </x:c>
      <x:c r="J10394" s="266" t="n">
        <x:f>MOD(INT((ROW()-ROW($I$46))/(MESCLUN_CAP+1)),CARROT_CAP+1)</x:f>
        <x:v>18</x:v>
      </x:c>
      <x:c r="K10394" s="266" t="n">
        <x:f>MOD(ROW()-ROW($I$46),MESCLUN_CAP+1)</x:f>
        <x:v>25</x:v>
      </x:c>
      <x:c r="L10394" s="266" t="n">
        <x:f>SUM(I10394:K10394)</x:f>
        <x:v>58</x:v>
      </x:c>
      <x:c r="M10394" s="267" t="n">
        <x:f>I10394*TOMATO_HOURS*WEEKS*(1+TOMATO_DIM)^I10394+J10394*CARROT_HOURS*WEEKS*(1+CARROT_DIM)^J10394+K10394*MESCLUN_HOURS*WEEKS*(1+MESCLUN_DIM)^K10394</x:f>
        <x:v>8016.217792135243</x:v>
      </x:c>
      <x:c r="N10394" s="267" t="n">
        <x:f>MAX(M10394-FARMER_HOURS,0)/TEMP_HOURS_PER_WORKER</x:f>
        <x:v>5.06681791120503</x:v>
      </x:c>
      <x:c r="O10394" s="268" t="n">
        <x:f>I10394*TOMATO_PRICE+J10394*CARROT_PRICE+K10394*MESCLUN_PRICE</x:f>
        <x:v>237192</x:v>
      </x:c>
      <x:c r="P10394" s="268" t="n">
        <x:f>I10394*TOMATO_FERTILIZER+J10394*CARROT_FERTILIZER+K10394*MESCLUN_FERTILIZER</x:f>
        <x:v>43120</x:v>
      </x:c>
      <x:c r="Q10394" s="268" t="n">
        <x:f>MIN(M10394,FARMER_HOURS)*FARMER_RATE+MAX(M10394-FARMER_HOURS,0)*TEMP_RATE</x:f>
        <x:v>151670.44778012575</x:v>
      </x:c>
      <x:c r="R10394" s="268" t="n">
        <x:f>O10394-P10394-Q10394-FIXED_COST</x:f>
        <x:v>22401.552219874255</x:v>
      </x:c>
      <x:c r="S10394" s="139" t="str">
        <x:f>IF(AND(L10394&lt;=TOTAL_BED_CAP,N10394&lt;=TEMP_WORKER_CAP),"YES","NO")</x:f>
        <x:v>NO</x:v>
      </x:c>
      <x:c r="T10394" s="139" t="n">
        <x:f>IF(S10394="YES",R10394,-1E+99)</x:f>
        <x:v>-1e+99</x:v>
      </x:c>
    </x:row>
    <x:row r="10395">
      <x:c r="A10395" s="139"/>
      <x:c r="B10395" s="139"/>
      <x:c r="C10395" s="139"/>
      <x:c r="D10395" s="139"/>
      <x:c r="E10395" s="139"/>
      <x:c r="F10395" s="139"/>
      <x:c r="G10395" s="139"/>
      <x:c r="H10395" s="139"/>
      <x:c r="I10395" s="266" t="n">
        <x:f>INT((ROW()-ROW($I$46))/((CARROT_CAP+1)*(MESCLUN_CAP+1)))</x:f>
        <x:v>15</x:v>
      </x:c>
      <x:c r="J10395" s="266" t="n">
        <x:f>MOD(INT((ROW()-ROW($I$46))/(MESCLUN_CAP+1)),CARROT_CAP+1)</x:f>
        <x:v>18</x:v>
      </x:c>
      <x:c r="K10395" s="266" t="n">
        <x:f>MOD(ROW()-ROW($I$46),MESCLUN_CAP+1)</x:f>
        <x:v>26</x:v>
      </x:c>
      <x:c r="L10395" s="266" t="n">
        <x:f>SUM(I10395:K10395)</x:f>
        <x:v>59</x:v>
      </x:c>
      <x:c r="M10395" s="267" t="n">
        <x:f>I10395*TOMATO_HOURS*WEEKS*(1+TOMATO_DIM)^I10395+J10395*CARROT_HOURS*WEEKS*(1+CARROT_DIM)^J10395+K10395*MESCLUN_HOURS*WEEKS*(1+MESCLUN_DIM)^K10395</x:f>
        <x:v>8097.55779609596</x:v>
      </x:c>
      <x:c r="N10395" s="267" t="n">
        <x:f>MAX(M10395-FARMER_HOURS,0)/TEMP_HOURS_PER_WORKER</x:f>
        <x:v>5.123304025066639</x:v>
      </x:c>
      <x:c r="O10395" s="268" t="n">
        <x:f>I10395*TOMATO_PRICE+J10395*CARROT_PRICE+K10395*MESCLUN_PRICE</x:f>
        <x:v>239892</x:v>
      </x:c>
      <x:c r="P10395" s="268" t="n">
        <x:f>I10395*TOMATO_FERTILIZER+J10395*CARROT_FERTILIZER+K10395*MESCLUN_FERTILIZER</x:f>
        <x:v>44000</x:v>
      </x:c>
      <x:c r="Q10395" s="268" t="n">
        <x:f>MIN(M10395,FARMER_HOURS)*FARMER_RATE+MAX(M10395-FARMER_HOURS,0)*TEMP_RATE</x:f>
        <x:v>153082.60062666598</x:v>
      </x:c>
      <x:c r="R10395" s="268" t="n">
        <x:f>O10395-P10395-Q10395-FIXED_COST</x:f>
        <x:v>22809.399373334018</x:v>
      </x:c>
      <x:c r="S10395" s="139" t="str">
        <x:f>IF(AND(L10395&lt;=TOTAL_BED_CAP,N10395&lt;=TEMP_WORKER_CAP),"YES","NO")</x:f>
        <x:v>NO</x:v>
      </x:c>
      <x:c r="T10395" s="139" t="n">
        <x:f>IF(S10395="YES",R10395,-1E+99)</x:f>
        <x:v>-1e+99</x:v>
      </x:c>
    </x:row>
    <x:row r="10396">
      <x:c r="A10396" s="139"/>
      <x:c r="B10396" s="139"/>
      <x:c r="C10396" s="139"/>
      <x:c r="D10396" s="139"/>
      <x:c r="E10396" s="139"/>
      <x:c r="F10396" s="139"/>
      <x:c r="G10396" s="139"/>
      <x:c r="H10396" s="139"/>
      <x:c r="I10396" s="266" t="n">
        <x:f>INT((ROW()-ROW($I$46))/((CARROT_CAP+1)*(MESCLUN_CAP+1)))</x:f>
        <x:v>15</x:v>
      </x:c>
      <x:c r="J10396" s="266" t="n">
        <x:f>MOD(INT((ROW()-ROW($I$46))/(MESCLUN_CAP+1)),CARROT_CAP+1)</x:f>
        <x:v>18</x:v>
      </x:c>
      <x:c r="K10396" s="266" t="n">
        <x:f>MOD(ROW()-ROW($I$46),MESCLUN_CAP+1)</x:f>
        <x:v>27</x:v>
      </x:c>
      <x:c r="L10396" s="266" t="n">
        <x:f>SUM(I10396:K10396)</x:f>
        <x:v>60</x:v>
      </x:c>
      <x:c r="M10396" s="267" t="n">
        <x:f>I10396*TOMATO_HOURS*WEEKS*(1+TOMATO_DIM)^I10396+J10396*CARROT_HOURS*WEEKS*(1+CARROT_DIM)^J10396+K10396*MESCLUN_HOURS*WEEKS*(1+MESCLUN_DIM)^K10396</x:f>
        <x:v>8180.691500615718</x:v>
      </x:c>
      <x:c r="N10396" s="267" t="n">
        <x:f>MAX(M10396-FARMER_HOURS,0)/TEMP_HOURS_PER_WORKER</x:f>
        <x:v>5.181035764316471</x:v>
      </x:c>
      <x:c r="O10396" s="268" t="n">
        <x:f>I10396*TOMATO_PRICE+J10396*CARROT_PRICE+K10396*MESCLUN_PRICE</x:f>
        <x:v>242592</x:v>
      </x:c>
      <x:c r="P10396" s="268" t="n">
        <x:f>I10396*TOMATO_FERTILIZER+J10396*CARROT_FERTILIZER+K10396*MESCLUN_FERTILIZER</x:f>
        <x:v>44880</x:v>
      </x:c>
      <x:c r="Q10396" s="268" t="n">
        <x:f>MIN(M10396,FARMER_HOURS)*FARMER_RATE+MAX(M10396-FARMER_HOURS,0)*TEMP_RATE</x:f>
        <x:v>154525.89410791176</x:v>
      </x:c>
      <x:c r="R10396" s="268" t="n">
        <x:f>O10396-P10396-Q10396-FIXED_COST</x:f>
        <x:v>23186.105892088235</x:v>
      </x:c>
      <x:c r="S10396" s="139" t="str">
        <x:f>IF(AND(L10396&lt;=TOTAL_BED_CAP,N10396&lt;=TEMP_WORKER_CAP),"YES","NO")</x:f>
        <x:v>NO</x:v>
      </x:c>
      <x:c r="T10396" s="139" t="n">
        <x:f>IF(S10396="YES",R10396,-1E+99)</x:f>
        <x:v>-1e+99</x:v>
      </x:c>
    </x:row>
    <x:row r="10397">
      <x:c r="A10397" s="139"/>
      <x:c r="B10397" s="139"/>
      <x:c r="C10397" s="139"/>
      <x:c r="D10397" s="139"/>
      <x:c r="E10397" s="139"/>
      <x:c r="F10397" s="139"/>
      <x:c r="G10397" s="139"/>
      <x:c r="H10397" s="139"/>
      <x:c r="I10397" s="266" t="n">
        <x:f>INT((ROW()-ROW($I$46))/((CARROT_CAP+1)*(MESCLUN_CAP+1)))</x:f>
        <x:v>15</x:v>
      </x:c>
      <x:c r="J10397" s="266" t="n">
        <x:f>MOD(INT((ROW()-ROW($I$46))/(MESCLUN_CAP+1)),CARROT_CAP+1)</x:f>
        <x:v>18</x:v>
      </x:c>
      <x:c r="K10397" s="266" t="n">
        <x:f>MOD(ROW()-ROW($I$46),MESCLUN_CAP+1)</x:f>
        <x:v>28</x:v>
      </x:c>
      <x:c r="L10397" s="266" t="n">
        <x:f>SUM(I10397:K10397)</x:f>
        <x:v>61</x:v>
      </x:c>
      <x:c r="M10397" s="267" t="n">
        <x:f>I10397*TOMATO_HOURS*WEEKS*(1+TOMATO_DIM)^I10397+J10397*CARROT_HOURS*WEEKS*(1+CARROT_DIM)^J10397+K10397*MESCLUN_HOURS*WEEKS*(1+MESCLUN_DIM)^K10397</x:f>
        <x:v>8265.651038832872</x:v>
      </x:c>
      <x:c r="N10397" s="267" t="n">
        <x:f>MAX(M10397-FARMER_HOURS,0)/TEMP_HOURS_PER_WORKER</x:f>
        <x:v>5.240035443633938</x:v>
      </x:c>
      <x:c r="O10397" s="268" t="n">
        <x:f>I10397*TOMATO_PRICE+J10397*CARROT_PRICE+K10397*MESCLUN_PRICE</x:f>
        <x:v>245292</x:v>
      </x:c>
      <x:c r="P10397" s="268" t="n">
        <x:f>I10397*TOMATO_FERTILIZER+J10397*CARROT_FERTILIZER+K10397*MESCLUN_FERTILIZER</x:f>
        <x:v>45760</x:v>
      </x:c>
      <x:c r="Q10397" s="268" t="n">
        <x:f>MIN(M10397,FARMER_HOURS)*FARMER_RATE+MAX(M10397-FARMER_HOURS,0)*TEMP_RATE</x:f>
        <x:v>156000.88609084848</x:v>
      </x:c>
      <x:c r="R10397" s="268" t="n">
        <x:f>O10397-P10397-Q10397-FIXED_COST</x:f>
        <x:v>23531.11390915152</x:v>
      </x:c>
      <x:c r="S10397" s="139" t="str">
        <x:f>IF(AND(L10397&lt;=TOTAL_BED_CAP,N10397&lt;=TEMP_WORKER_CAP),"YES","NO")</x:f>
        <x:v>NO</x:v>
      </x:c>
      <x:c r="T10397" s="139" t="n">
        <x:f>IF(S10397="YES",R10397,-1E+99)</x:f>
        <x:v>-1e+99</x:v>
      </x:c>
    </x:row>
    <x:row r="10398">
      <x:c r="A10398" s="139"/>
      <x:c r="B10398" s="139"/>
      <x:c r="C10398" s="139"/>
      <x:c r="D10398" s="139"/>
      <x:c r="E10398" s="139"/>
      <x:c r="F10398" s="139"/>
      <x:c r="G10398" s="139"/>
      <x:c r="H10398" s="139"/>
      <x:c r="I10398" s="266" t="n">
        <x:f>INT((ROW()-ROW($I$46))/((CARROT_CAP+1)*(MESCLUN_CAP+1)))</x:f>
        <x:v>15</x:v>
      </x:c>
      <x:c r="J10398" s="266" t="n">
        <x:f>MOD(INT((ROW()-ROW($I$46))/(MESCLUN_CAP+1)),CARROT_CAP+1)</x:f>
        <x:v>18</x:v>
      </x:c>
      <x:c r="K10398" s="266" t="n">
        <x:f>MOD(ROW()-ROW($I$46),MESCLUN_CAP+1)</x:f>
        <x:v>29</x:v>
      </x:c>
      <x:c r="L10398" s="266" t="n">
        <x:f>SUM(I10398:K10398)</x:f>
        <x:v>62</x:v>
      </x:c>
      <x:c r="M10398" s="267" t="n">
        <x:f>I10398*TOMATO_HOURS*WEEKS*(1+TOMATO_DIM)^I10398+J10398*CARROT_HOURS*WEEKS*(1+CARROT_DIM)^J10398+K10398*MESCLUN_HOURS*WEEKS*(1+MESCLUN_DIM)^K10398</x:f>
        <x:v>8352.469066948524</x:v>
      </x:c>
      <x:c r="N10398" s="267" t="n">
        <x:f>MAX(M10398-FARMER_HOURS,0)/TEMP_HOURS_PER_WORKER</x:f>
        <x:v>5.300325740936476</x:v>
      </x:c>
      <x:c r="O10398" s="268" t="n">
        <x:f>I10398*TOMATO_PRICE+J10398*CARROT_PRICE+K10398*MESCLUN_PRICE</x:f>
        <x:v>247992</x:v>
      </x:c>
      <x:c r="P10398" s="268" t="n">
        <x:f>I10398*TOMATO_FERTILIZER+J10398*CARROT_FERTILIZER+K10398*MESCLUN_FERTILIZER</x:f>
        <x:v>46640</x:v>
      </x:c>
      <x:c r="Q10398" s="268" t="n">
        <x:f>MIN(M10398,FARMER_HOURS)*FARMER_RATE+MAX(M10398-FARMER_HOURS,0)*TEMP_RATE</x:f>
        <x:v>157508.14352341188</x:v>
      </x:c>
      <x:c r="R10398" s="268" t="n">
        <x:f>O10398-P10398-Q10398-FIXED_COST</x:f>
        <x:v>23843.856476588116</x:v>
      </x:c>
      <x:c r="S10398" s="139" t="str">
        <x:f>IF(AND(L10398&lt;=TOTAL_BED_CAP,N10398&lt;=TEMP_WORKER_CAP),"YES","NO")</x:f>
        <x:v>NO</x:v>
      </x:c>
      <x:c r="T10398" s="139" t="n">
        <x:f>IF(S10398="YES",R10398,-1E+99)</x:f>
        <x:v>-1e+99</x:v>
      </x:c>
    </x:row>
    <x:row r="10399">
      <x:c r="A10399" s="139"/>
      <x:c r="B10399" s="139"/>
      <x:c r="C10399" s="139"/>
      <x:c r="D10399" s="139"/>
      <x:c r="E10399" s="139"/>
      <x:c r="F10399" s="139"/>
      <x:c r="G10399" s="139"/>
      <x:c r="H10399" s="139"/>
      <x:c r="I10399" s="266" t="n">
        <x:f>INT((ROW()-ROW($I$46))/((CARROT_CAP+1)*(MESCLUN_CAP+1)))</x:f>
        <x:v>15</x:v>
      </x:c>
      <x:c r="J10399" s="266" t="n">
        <x:f>MOD(INT((ROW()-ROW($I$46))/(MESCLUN_CAP+1)),CARROT_CAP+1)</x:f>
        <x:v>18</x:v>
      </x:c>
      <x:c r="K10399" s="266" t="n">
        <x:f>MOD(ROW()-ROW($I$46),MESCLUN_CAP+1)</x:f>
        <x:v>30</x:v>
      </x:c>
      <x:c r="L10399" s="266" t="n">
        <x:f>SUM(I10399:K10399)</x:f>
        <x:v>63</x:v>
      </x:c>
      <x:c r="M10399" s="267" t="n">
        <x:f>I10399*TOMATO_HOURS*WEEKS*(1+TOMATO_DIM)^I10399+J10399*CARROT_HOURS*WEEKS*(1+CARROT_DIM)^J10399+K10399*MESCLUN_HOURS*WEEKS*(1+MESCLUN_DIM)^K10399</x:f>
        <x:v>8441.178772282294</x:v>
      </x:c>
      <x:c r="N10399" s="267" t="n">
        <x:f>MAX(M10399-FARMER_HOURS,0)/TEMP_HOURS_PER_WORKER</x:f>
        <x:v>5.361929702973815</x:v>
      </x:c>
      <x:c r="O10399" s="268" t="n">
        <x:f>I10399*TOMATO_PRICE+J10399*CARROT_PRICE+K10399*MESCLUN_PRICE</x:f>
        <x:v>250692</x:v>
      </x:c>
      <x:c r="P10399" s="268" t="n">
        <x:f>I10399*TOMATO_FERTILIZER+J10399*CARROT_FERTILIZER+K10399*MESCLUN_FERTILIZER</x:f>
        <x:v>47520</x:v>
      </x:c>
      <x:c r="Q10399" s="268" t="n">
        <x:f>MIN(M10399,FARMER_HOURS)*FARMER_RATE+MAX(M10399-FARMER_HOURS,0)*TEMP_RATE</x:f>
        <x:v>159048.24257434538</x:v>
      </x:c>
      <x:c r="R10399" s="268" t="n">
        <x:f>O10399-P10399-Q10399-FIXED_COST</x:f>
        <x:v>24123.75742565462</x:v>
      </x:c>
      <x:c r="S10399" s="139" t="str">
        <x:f>IF(AND(L10399&lt;=TOTAL_BED_CAP,N10399&lt;=TEMP_WORKER_CAP),"YES","NO")</x:f>
        <x:v>NO</x:v>
      </x:c>
      <x:c r="T10399" s="139" t="n">
        <x:f>IF(S10399="YES",R10399,-1E+99)</x:f>
        <x:v>-1e+99</x:v>
      </x:c>
    </x:row>
    <x:row r="10400">
      <x:c r="A10400" s="139"/>
      <x:c r="B10400" s="139"/>
      <x:c r="C10400" s="139"/>
      <x:c r="D10400" s="139"/>
      <x:c r="E10400" s="139"/>
      <x:c r="F10400" s="139"/>
      <x:c r="G10400" s="139"/>
      <x:c r="H10400" s="139"/>
      <x:c r="I10400" s="266" t="n">
        <x:f>INT((ROW()-ROW($I$46))/((CARROT_CAP+1)*(MESCLUN_CAP+1)))</x:f>
        <x:v>15</x:v>
      </x:c>
      <x:c r="J10400" s="266" t="n">
        <x:f>MOD(INT((ROW()-ROW($I$46))/(MESCLUN_CAP+1)),CARROT_CAP+1)</x:f>
        <x:v>19</x:v>
      </x:c>
      <x:c r="K10400" s="266" t="n">
        <x:f>MOD(ROW()-ROW($I$46),MESCLUN_CAP+1)</x:f>
        <x:v>0</x:v>
      </x:c>
      <x:c r="L10400" s="266" t="n">
        <x:f>SUM(I10400:K10400)</x:f>
        <x:v>34</x:v>
      </x:c>
      <x:c r="M10400" s="267" t="n">
        <x:f>I10400*TOMATO_HOURS*WEEKS*(1+TOMATO_DIM)^I10400+J10400*CARROT_HOURS*WEEKS*(1+CARROT_DIM)^J10400+K10400*MESCLUN_HOURS*WEEKS*(1+MESCLUN_DIM)^K10400</x:f>
        <x:v>6550.51563453116</x:v>
      </x:c>
      <x:c r="N10400" s="267" t="n">
        <x:f>MAX(M10400-FARMER_HOURS,0)/TEMP_HOURS_PER_WORKER</x:f>
        <x:v>4.0489691906466385</x:v>
      </x:c>
      <x:c r="O10400" s="268" t="n">
        <x:f>I10400*TOMATO_PRICE+J10400*CARROT_PRICE+K10400*MESCLUN_PRICE</x:f>
        <x:v>171786</x:v>
      </x:c>
      <x:c r="P10400" s="268" t="n">
        <x:f>I10400*TOMATO_FERTILIZER+J10400*CARROT_FERTILIZER+K10400*MESCLUN_FERTILIZER</x:f>
        <x:v>21560</x:v>
      </x:c>
      <x:c r="Q10400" s="268" t="n">
        <x:f>MIN(M10400,FARMER_HOURS)*FARMER_RATE+MAX(M10400-FARMER_HOURS,0)*TEMP_RATE</x:f>
        <x:v>126224.22976616597</x:v>
      </x:c>
      <x:c r="R10400" s="268" t="n">
        <x:f>O10400-P10400-Q10400-FIXED_COST</x:f>
        <x:v>4001.7702338340314</x:v>
      </x:c>
      <x:c r="S10400" s="139" t="str">
        <x:f>IF(AND(L10400&lt;=TOTAL_BED_CAP,N10400&lt;=TEMP_WORKER_CAP),"YES","NO")</x:f>
        <x:v>NO</x:v>
      </x:c>
      <x:c r="T10400" s="139" t="n">
        <x:f>IF(S10400="YES",R10400,-1E+99)</x:f>
        <x:v>-1e+99</x:v>
      </x:c>
    </x:row>
    <x:row r="10401">
      <x:c r="A10401" s="139"/>
      <x:c r="B10401" s="139"/>
      <x:c r="C10401" s="139"/>
      <x:c r="D10401" s="139"/>
      <x:c r="E10401" s="139"/>
      <x:c r="F10401" s="139"/>
      <x:c r="G10401" s="139"/>
      <x:c r="H10401" s="139"/>
      <x:c r="I10401" s="266" t="n">
        <x:f>INT((ROW()-ROW($I$46))/((CARROT_CAP+1)*(MESCLUN_CAP+1)))</x:f>
        <x:v>15</x:v>
      </x:c>
      <x:c r="J10401" s="266" t="n">
        <x:f>MOD(INT((ROW()-ROW($I$46))/(MESCLUN_CAP+1)),CARROT_CAP+1)</x:f>
        <x:v>19</x:v>
      </x:c>
      <x:c r="K10401" s="266" t="n">
        <x:f>MOD(ROW()-ROW($I$46),MESCLUN_CAP+1)</x:f>
        <x:v>1</x:v>
      </x:c>
      <x:c r="L10401" s="266" t="n">
        <x:f>SUM(I10401:K10401)</x:f>
        <x:v>35</x:v>
      </x:c>
      <x:c r="M10401" s="267" t="n">
        <x:f>I10401*TOMATO_HOURS*WEEKS*(1+TOMATO_DIM)^I10401+J10401*CARROT_HOURS*WEEKS*(1+CARROT_DIM)^J10401+K10401*MESCLUN_HOURS*WEEKS*(1+MESCLUN_DIM)^K10401</x:f>
        <x:v>6596.07813453116</x:v>
      </x:c>
      <x:c r="N10401" s="267" t="n">
        <x:f>MAX(M10401-FARMER_HOURS,0)/TEMP_HOURS_PER_WORKER</x:f>
        <x:v>4.080609815646639</x:v>
      </x:c>
      <x:c r="O10401" s="268" t="n">
        <x:f>I10401*TOMATO_PRICE+J10401*CARROT_PRICE+K10401*MESCLUN_PRICE</x:f>
        <x:v>174486</x:v>
      </x:c>
      <x:c r="P10401" s="268" t="n">
        <x:f>I10401*TOMATO_FERTILIZER+J10401*CARROT_FERTILIZER+K10401*MESCLUN_FERTILIZER</x:f>
        <x:v>22440</x:v>
      </x:c>
      <x:c r="Q10401" s="268" t="n">
        <x:f>MIN(M10401,FARMER_HOURS)*FARMER_RATE+MAX(M10401-FARMER_HOURS,0)*TEMP_RATE</x:f>
        <x:v>127015.24539116597</x:v>
      </x:c>
      <x:c r="R10401" s="268" t="n">
        <x:f>O10401-P10401-Q10401-FIXED_COST</x:f>
        <x:v>5030.754608834031</x:v>
      </x:c>
      <x:c r="S10401" s="139" t="str">
        <x:f>IF(AND(L10401&lt;=TOTAL_BED_CAP,N10401&lt;=TEMP_WORKER_CAP),"YES","NO")</x:f>
        <x:v>NO</x:v>
      </x:c>
      <x:c r="T10401" s="139" t="n">
        <x:f>IF(S10401="YES",R10401,-1E+99)</x:f>
        <x:v>-1e+99</x:v>
      </x:c>
    </x:row>
    <x:row r="10402">
      <x:c r="A10402" s="139"/>
      <x:c r="B10402" s="139"/>
      <x:c r="C10402" s="139"/>
      <x:c r="D10402" s="139"/>
      <x:c r="E10402" s="139"/>
      <x:c r="F10402" s="139"/>
      <x:c r="G10402" s="139"/>
      <x:c r="H10402" s="139"/>
      <x:c r="I10402" s="266" t="n">
        <x:f>INT((ROW()-ROW($I$46))/((CARROT_CAP+1)*(MESCLUN_CAP+1)))</x:f>
        <x:v>15</x:v>
      </x:c>
      <x:c r="J10402" s="266" t="n">
        <x:f>MOD(INT((ROW()-ROW($I$46))/(MESCLUN_CAP+1)),CARROT_CAP+1)</x:f>
        <x:v>19</x:v>
      </x:c>
      <x:c r="K10402" s="266" t="n">
        <x:f>MOD(ROW()-ROW($I$46),MESCLUN_CAP+1)</x:f>
        <x:v>2</x:v>
      </x:c>
      <x:c r="L10402" s="266" t="n">
        <x:f>SUM(I10402:K10402)</x:f>
        <x:v>36</x:v>
      </x:c>
      <x:c r="M10402" s="267" t="n">
        <x:f>I10402*TOMATO_HOURS*WEEKS*(1+TOMATO_DIM)^I10402+J10402*CARROT_HOURS*WEEKS*(1+CARROT_DIM)^J10402+K10402*MESCLUN_HOURS*WEEKS*(1+MESCLUN_DIM)^K10402</x:f>
        <x:v>6642.77969703116</x:v>
      </x:c>
      <x:c r="N10402" s="267" t="n">
        <x:f>MAX(M10402-FARMER_HOURS,0)/TEMP_HOURS_PER_WORKER</x:f>
        <x:v>4.113041456271639</x:v>
      </x:c>
      <x:c r="O10402" s="268" t="n">
        <x:f>I10402*TOMATO_PRICE+J10402*CARROT_PRICE+K10402*MESCLUN_PRICE</x:f>
        <x:v>177186</x:v>
      </x:c>
      <x:c r="P10402" s="268" t="n">
        <x:f>I10402*TOMATO_FERTILIZER+J10402*CARROT_FERTILIZER+K10402*MESCLUN_FERTILIZER</x:f>
        <x:v>23320</x:v>
      </x:c>
      <x:c r="Q10402" s="268" t="n">
        <x:f>MIN(M10402,FARMER_HOURS)*FARMER_RATE+MAX(M10402-FARMER_HOURS,0)*TEMP_RATE</x:f>
        <x:v>127826.03640679097</x:v>
      </x:c>
      <x:c r="R10402" s="268" t="n">
        <x:f>O10402-P10402-Q10402-FIXED_COST</x:f>
        <x:v>6039.963593209031</x:v>
      </x:c>
      <x:c r="S10402" s="139" t="str">
        <x:f>IF(AND(L10402&lt;=TOTAL_BED_CAP,N10402&lt;=TEMP_WORKER_CAP),"YES","NO")</x:f>
        <x:v>NO</x:v>
      </x:c>
      <x:c r="T10402" s="139" t="n">
        <x:f>IF(S10402="YES",R10402,-1E+99)</x:f>
        <x:v>-1e+99</x:v>
      </x:c>
    </x:row>
    <x:row r="10403">
      <x:c r="A10403" s="139"/>
      <x:c r="B10403" s="139"/>
      <x:c r="C10403" s="139"/>
      <x:c r="D10403" s="139"/>
      <x:c r="E10403" s="139"/>
      <x:c r="F10403" s="139"/>
      <x:c r="G10403" s="139"/>
      <x:c r="H10403" s="139"/>
      <x:c r="I10403" s="266" t="n">
        <x:f>INT((ROW()-ROW($I$46))/((CARROT_CAP+1)*(MESCLUN_CAP+1)))</x:f>
        <x:v>15</x:v>
      </x:c>
      <x:c r="J10403" s="266" t="n">
        <x:f>MOD(INT((ROW()-ROW($I$46))/(MESCLUN_CAP+1)),CARROT_CAP+1)</x:f>
        <x:v>19</x:v>
      </x:c>
      <x:c r="K10403" s="266" t="n">
        <x:f>MOD(ROW()-ROW($I$46),MESCLUN_CAP+1)</x:f>
        <x:v>3</x:v>
      </x:c>
      <x:c r="L10403" s="266" t="n">
        <x:f>SUM(I10403:K10403)</x:f>
        <x:v>37</x:v>
      </x:c>
      <x:c r="M10403" s="267" t="n">
        <x:f>I10403*TOMATO_HOURS*WEEKS*(1+TOMATO_DIM)^I10403+J10403*CARROT_HOURS*WEEKS*(1+CARROT_DIM)^J10403+K10403*MESCLUN_HOURS*WEEKS*(1+MESCLUN_DIM)^K10403</x:f>
        <x:v>6690.641679453035</x:v>
      </x:c>
      <x:c r="N10403" s="267" t="n">
        <x:f>MAX(M10403-FARMER_HOURS,0)/TEMP_HOURS_PER_WORKER</x:f>
        <x:v>4.1462789440646075</x:v>
      </x:c>
      <x:c r="O10403" s="268" t="n">
        <x:f>I10403*TOMATO_PRICE+J10403*CARROT_PRICE+K10403*MESCLUN_PRICE</x:f>
        <x:v>179886</x:v>
      </x:c>
      <x:c r="P10403" s="268" t="n">
        <x:f>I10403*TOMATO_FERTILIZER+J10403*CARROT_FERTILIZER+K10403*MESCLUN_FERTILIZER</x:f>
        <x:v>24200</x:v>
      </x:c>
      <x:c r="Q10403" s="268" t="n">
        <x:f>MIN(M10403,FARMER_HOURS)*FARMER_RATE+MAX(M10403-FARMER_HOURS,0)*TEMP_RATE</x:f>
        <x:v>128656.97360161519</x:v>
      </x:c>
      <x:c r="R10403" s="268" t="n">
        <x:f>O10403-P10403-Q10403-FIXED_COST</x:f>
        <x:v>7029.026398384813</x:v>
      </x:c>
      <x:c r="S10403" s="139" t="str">
        <x:f>IF(AND(L10403&lt;=TOTAL_BED_CAP,N10403&lt;=TEMP_WORKER_CAP),"YES","NO")</x:f>
        <x:v>NO</x:v>
      </x:c>
      <x:c r="T10403" s="139" t="n">
        <x:f>IF(S10403="YES",R10403,-1E+99)</x:f>
        <x:v>-1e+99</x:v>
      </x:c>
    </x:row>
    <x:row r="10404">
      <x:c r="A10404" s="139"/>
      <x:c r="B10404" s="139"/>
      <x:c r="C10404" s="139"/>
      <x:c r="D10404" s="139"/>
      <x:c r="E10404" s="139"/>
      <x:c r="F10404" s="139"/>
      <x:c r="G10404" s="139"/>
      <x:c r="H10404" s="139"/>
      <x:c r="I10404" s="266" t="n">
        <x:f>INT((ROW()-ROW($I$46))/((CARROT_CAP+1)*(MESCLUN_CAP+1)))</x:f>
        <x:v>15</x:v>
      </x:c>
      <x:c r="J10404" s="266" t="n">
        <x:f>MOD(INT((ROW()-ROW($I$46))/(MESCLUN_CAP+1)),CARROT_CAP+1)</x:f>
        <x:v>19</x:v>
      </x:c>
      <x:c r="K10404" s="266" t="n">
        <x:f>MOD(ROW()-ROW($I$46),MESCLUN_CAP+1)</x:f>
        <x:v>4</x:v>
      </x:c>
      <x:c r="L10404" s="266" t="n">
        <x:f>SUM(I10404:K10404)</x:f>
        <x:v>38</x:v>
      </x:c>
      <x:c r="M10404" s="267" t="n">
        <x:f>I10404*TOMATO_HOURS*WEEKS*(1+TOMATO_DIM)^I10404+J10404*CARROT_HOURS*WEEKS*(1+CARROT_DIM)^J10404+K10404*MESCLUN_HOURS*WEEKS*(1+MESCLUN_DIM)^K10404</x:f>
        <x:v>6739.685795175691</x:v>
      </x:c>
      <x:c r="N10404" s="267" t="n">
        <x:f>MAX(M10404-FARMER_HOURS,0)/TEMP_HOURS_PER_WORKER</x:f>
        <x:v>4.180337357760896</x:v>
      </x:c>
      <x:c r="O10404" s="268" t="n">
        <x:f>I10404*TOMATO_PRICE+J10404*CARROT_PRICE+K10404*MESCLUN_PRICE</x:f>
        <x:v>182586</x:v>
      </x:c>
      <x:c r="P10404" s="268" t="n">
        <x:f>I10404*TOMATO_FERTILIZER+J10404*CARROT_FERTILIZER+K10404*MESCLUN_FERTILIZER</x:f>
        <x:v>25080</x:v>
      </x:c>
      <x:c r="Q10404" s="268" t="n">
        <x:f>MIN(M10404,FARMER_HOURS)*FARMER_RATE+MAX(M10404-FARMER_HOURS,0)*TEMP_RATE</x:f>
        <x:v>129508.43394402241</x:v>
      </x:c>
      <x:c r="R10404" s="268" t="n">
        <x:f>O10404-P10404-Q10404-FIXED_COST</x:f>
        <x:v>7997.566055977586</x:v>
      </x:c>
      <x:c r="S10404" s="139" t="str">
        <x:f>IF(AND(L10404&lt;=TOTAL_BED_CAP,N10404&lt;=TEMP_WORKER_CAP),"YES","NO")</x:f>
        <x:v>NO</x:v>
      </x:c>
      <x:c r="T10404" s="139" t="n">
        <x:f>IF(S10404="YES",R10404,-1E+99)</x:f>
        <x:v>-1e+99</x:v>
      </x:c>
    </x:row>
    <x:row r="10405">
      <x:c r="A10405" s="139"/>
      <x:c r="B10405" s="139"/>
      <x:c r="C10405" s="139"/>
      <x:c r="D10405" s="139"/>
      <x:c r="E10405" s="139"/>
      <x:c r="F10405" s="139"/>
      <x:c r="G10405" s="139"/>
      <x:c r="H10405" s="139"/>
      <x:c r="I10405" s="266" t="n">
        <x:f>INT((ROW()-ROW($I$46))/((CARROT_CAP+1)*(MESCLUN_CAP+1)))</x:f>
        <x:v>15</x:v>
      </x:c>
      <x:c r="J10405" s="266" t="n">
        <x:f>MOD(INT((ROW()-ROW($I$46))/(MESCLUN_CAP+1)),CARROT_CAP+1)</x:f>
        <x:v>19</x:v>
      </x:c>
      <x:c r="K10405" s="266" t="n">
        <x:f>MOD(ROW()-ROW($I$46),MESCLUN_CAP+1)</x:f>
        <x:v>5</x:v>
      </x:c>
      <x:c r="L10405" s="266" t="n">
        <x:f>SUM(I10405:K10405)</x:f>
        <x:v>39</x:v>
      </x:c>
      <x:c r="M10405" s="267" t="n">
        <x:f>I10405*TOMATO_HOURS*WEEKS*(1+TOMATO_DIM)^I10405+J10405*CARROT_HOURS*WEEKS*(1+CARROT_DIM)^J10405+K10405*MESCLUN_HOURS*WEEKS*(1+MESCLUN_DIM)^K10405</x:f>
        <x:v>6789.934119096894</x:v>
      </x:c>
      <x:c r="N10405" s="267" t="n">
        <x:f>MAX(M10405-FARMER_HOURS,0)/TEMP_HOURS_PER_WORKER</x:f>
        <x:v>4.215232027150621</x:v>
      </x:c>
      <x:c r="O10405" s="268" t="n">
        <x:f>I10405*TOMATO_PRICE+J10405*CARROT_PRICE+K10405*MESCLUN_PRICE</x:f>
        <x:v>185286</x:v>
      </x:c>
      <x:c r="P10405" s="268" t="n">
        <x:f>I10405*TOMATO_FERTILIZER+J10405*CARROT_FERTILIZER+K10405*MESCLUN_FERTILIZER</x:f>
        <x:v>25960</x:v>
      </x:c>
      <x:c r="Q10405" s="268" t="n">
        <x:f>MIN(M10405,FARMER_HOURS)*FARMER_RATE+MAX(M10405-FARMER_HOURS,0)*TEMP_RATE</x:f>
        <x:v>130380.80067876553</x:v>
      </x:c>
      <x:c r="R10405" s="268" t="n">
        <x:f>O10405-P10405-Q10405-FIXED_COST</x:f>
        <x:v>8945.199321234468</x:v>
      </x:c>
      <x:c r="S10405" s="139" t="str">
        <x:f>IF(AND(L10405&lt;=TOTAL_BED_CAP,N10405&lt;=TEMP_WORKER_CAP),"YES","NO")</x:f>
        <x:v>NO</x:v>
      </x:c>
      <x:c r="T10405" s="139" t="n">
        <x:f>IF(S10405="YES",R10405,-1E+99)</x:f>
        <x:v>-1e+99</x:v>
      </x:c>
    </x:row>
    <x:row r="10406">
      <x:c r="A10406" s="139"/>
      <x:c r="B10406" s="139"/>
      <x:c r="C10406" s="139"/>
      <x:c r="D10406" s="139"/>
      <x:c r="E10406" s="139"/>
      <x:c r="F10406" s="139"/>
      <x:c r="G10406" s="139"/>
      <x:c r="H10406" s="139"/>
      <x:c r="I10406" s="266" t="n">
        <x:f>INT((ROW()-ROW($I$46))/((CARROT_CAP+1)*(MESCLUN_CAP+1)))</x:f>
        <x:v>15</x:v>
      </x:c>
      <x:c r="J10406" s="266" t="n">
        <x:f>MOD(INT((ROW()-ROW($I$46))/(MESCLUN_CAP+1)),CARROT_CAP+1)</x:f>
        <x:v>19</x:v>
      </x:c>
      <x:c r="K10406" s="266" t="n">
        <x:f>MOD(ROW()-ROW($I$46),MESCLUN_CAP+1)</x:f>
        <x:v>6</x:v>
      </x:c>
      <x:c r="L10406" s="266" t="n">
        <x:f>SUM(I10406:K10406)</x:f>
        <x:v>40</x:v>
      </x:c>
      <x:c r="M10406" s="267" t="n">
        <x:f>I10406*TOMATO_HOURS*WEEKS*(1+TOMATO_DIM)^I10406+J10406*CARROT_HOURS*WEEKS*(1+CARROT_DIM)^J10406+K10406*MESCLUN_HOURS*WEEKS*(1+MESCLUN_DIM)^K10406</x:f>
        <x:v>6841.4090932785275</x:v>
      </x:c>
      <x:c r="N10406" s="267" t="n">
        <x:f>MAX(M10406-FARMER_HOURS,0)/TEMP_HOURS_PER_WORKER</x:f>
        <x:v>4.250978536998978</x:v>
      </x:c>
      <x:c r="O10406" s="268" t="n">
        <x:f>I10406*TOMATO_PRICE+J10406*CARROT_PRICE+K10406*MESCLUN_PRICE</x:f>
        <x:v>187986</x:v>
      </x:c>
      <x:c r="P10406" s="268" t="n">
        <x:f>I10406*TOMATO_FERTILIZER+J10406*CARROT_FERTILIZER+K10406*MESCLUN_FERTILIZER</x:f>
        <x:v>26840</x:v>
      </x:c>
      <x:c r="Q10406" s="268" t="n">
        <x:f>MIN(M10406,FARMER_HOURS)*FARMER_RATE+MAX(M10406-FARMER_HOURS,0)*TEMP_RATE</x:f>
        <x:v>131274.4634249744</x:v>
      </x:c>
      <x:c r="R10406" s="268" t="n">
        <x:f>O10406-P10406-Q10406-FIXED_COST</x:f>
        <x:v>9871.536575025588</x:v>
      </x:c>
      <x:c r="S10406" s="139" t="str">
        <x:f>IF(AND(L10406&lt;=TOTAL_BED_CAP,N10406&lt;=TEMP_WORKER_CAP),"YES","NO")</x:f>
        <x:v>NO</x:v>
      </x:c>
      <x:c r="T10406" s="139" t="n">
        <x:f>IF(S10406="YES",R10406,-1E+99)</x:f>
        <x:v>-1e+99</x:v>
      </x:c>
    </x:row>
    <x:row r="10407">
      <x:c r="A10407" s="139"/>
      <x:c r="B10407" s="139"/>
      <x:c r="C10407" s="139"/>
      <x:c r="D10407" s="139"/>
      <x:c r="E10407" s="139"/>
      <x:c r="F10407" s="139"/>
      <x:c r="G10407" s="139"/>
      <x:c r="H10407" s="139"/>
      <x:c r="I10407" s="266" t="n">
        <x:f>INT((ROW()-ROW($I$46))/((CARROT_CAP+1)*(MESCLUN_CAP+1)))</x:f>
        <x:v>15</x:v>
      </x:c>
      <x:c r="J10407" s="266" t="n">
        <x:f>MOD(INT((ROW()-ROW($I$46))/(MESCLUN_CAP+1)),CARROT_CAP+1)</x:f>
        <x:v>19</x:v>
      </x:c>
      <x:c r="K10407" s="266" t="n">
        <x:f>MOD(ROW()-ROW($I$46),MESCLUN_CAP+1)</x:f>
        <x:v>7</x:v>
      </x:c>
      <x:c r="L10407" s="266" t="n">
        <x:f>SUM(I10407:K10407)</x:f>
        <x:v>41</x:v>
      </x:c>
      <x:c r="M10407" s="267" t="n">
        <x:f>I10407*TOMATO_HOURS*WEEKS*(1+TOMATO_DIM)^I10407+J10407*CARROT_HOURS*WEEKS*(1+CARROT_DIM)^J10407+K10407*MESCLUN_HOURS*WEEKS*(1+MESCLUN_DIM)^K10407</x:f>
        <x:v>6894.133532676488</x:v>
      </x:c>
      <x:c r="N10407" s="267" t="n">
        <x:f>MAX(M10407-FARMER_HOURS,0)/TEMP_HOURS_PER_WORKER</x:f>
        <x:v>4.287592731025339</x:v>
      </x:c>
      <x:c r="O10407" s="268" t="n">
        <x:f>I10407*TOMATO_PRICE+J10407*CARROT_PRICE+K10407*MESCLUN_PRICE</x:f>
        <x:v>190686</x:v>
      </x:c>
      <x:c r="P10407" s="268" t="n">
        <x:f>I10407*TOMATO_FERTILIZER+J10407*CARROT_FERTILIZER+K10407*MESCLUN_FERTILIZER</x:f>
        <x:v>27720</x:v>
      </x:c>
      <x:c r="Q10407" s="268" t="n">
        <x:f>MIN(M10407,FARMER_HOURS)*FARMER_RATE+MAX(M10407-FARMER_HOURS,0)*TEMP_RATE</x:f>
        <x:v>132189.81827563347</x:v>
      </x:c>
      <x:c r="R10407" s="268" t="n">
        <x:f>O10407-P10407-Q10407-FIXED_COST</x:f>
        <x:v>10776.181724366528</x:v>
      </x:c>
      <x:c r="S10407" s="139" t="str">
        <x:f>IF(AND(L10407&lt;=TOTAL_BED_CAP,N10407&lt;=TEMP_WORKER_CAP),"YES","NO")</x:f>
        <x:v>NO</x:v>
      </x:c>
      <x:c r="T10407" s="139" t="n">
        <x:f>IF(S10407="YES",R10407,-1E+99)</x:f>
        <x:v>-1e+99</x:v>
      </x:c>
    </x:row>
    <x:row r="10408">
      <x:c r="A10408" s="139"/>
      <x:c r="B10408" s="139"/>
      <x:c r="C10408" s="139"/>
      <x:c r="D10408" s="139"/>
      <x:c r="E10408" s="139"/>
      <x:c r="F10408" s="139"/>
      <x:c r="G10408" s="139"/>
      <x:c r="H10408" s="139"/>
      <x:c r="I10408" s="266" t="n">
        <x:f>INT((ROW()-ROW($I$46))/((CARROT_CAP+1)*(MESCLUN_CAP+1)))</x:f>
        <x:v>15</x:v>
      </x:c>
      <x:c r="J10408" s="266" t="n">
        <x:f>MOD(INT((ROW()-ROW($I$46))/(MESCLUN_CAP+1)),CARROT_CAP+1)</x:f>
        <x:v>19</x:v>
      </x:c>
      <x:c r="K10408" s="266" t="n">
        <x:f>MOD(ROW()-ROW($I$46),MESCLUN_CAP+1)</x:f>
        <x:v>8</x:v>
      </x:c>
      <x:c r="L10408" s="266" t="n">
        <x:f>SUM(I10408:K10408)</x:f>
        <x:v>42</x:v>
      </x:c>
      <x:c r="M10408" s="267" t="n">
        <x:f>I10408*TOMATO_HOURS*WEEKS*(1+TOMATO_DIM)^I10408+J10408*CARROT_HOURS*WEEKS*(1+CARROT_DIM)^J10408+K10408*MESCLUN_HOURS*WEEKS*(1+MESCLUN_DIM)^K10408</x:f>
        <x:v>6948.130630956468</x:v>
      </x:c>
      <x:c r="N10408" s="267" t="n">
        <x:f>MAX(M10408-FARMER_HOURS,0)/TEMP_HOURS_PER_WORKER</x:f>
        <x:v>4.325090715941991</x:v>
      </x:c>
      <x:c r="O10408" s="268" t="n">
        <x:f>I10408*TOMATO_PRICE+J10408*CARROT_PRICE+K10408*MESCLUN_PRICE</x:f>
        <x:v>193386</x:v>
      </x:c>
      <x:c r="P10408" s="268" t="n">
        <x:f>I10408*TOMATO_FERTILIZER+J10408*CARROT_FERTILIZER+K10408*MESCLUN_FERTILIZER</x:f>
        <x:v>28600</x:v>
      </x:c>
      <x:c r="Q10408" s="268" t="n">
        <x:f>MIN(M10408,FARMER_HOURS)*FARMER_RATE+MAX(M10408-FARMER_HOURS,0)*TEMP_RATE</x:f>
        <x:v>133127.2678985498</x:v>
      </x:c>
      <x:c r="R10408" s="268" t="n">
        <x:f>O10408-P10408-Q10408-FIXED_COST</x:f>
        <x:v>11658.732101450209</x:v>
      </x:c>
      <x:c r="S10408" s="139" t="str">
        <x:f>IF(AND(L10408&lt;=TOTAL_BED_CAP,N10408&lt;=TEMP_WORKER_CAP),"YES","NO")</x:f>
        <x:v>NO</x:v>
      </x:c>
      <x:c r="T10408" s="139" t="n">
        <x:f>IF(S10408="YES",R10408,-1E+99)</x:f>
        <x:v>-1e+99</x:v>
      </x:c>
    </x:row>
    <x:row r="10409">
      <x:c r="A10409" s="139"/>
      <x:c r="B10409" s="139"/>
      <x:c r="C10409" s="139"/>
      <x:c r="D10409" s="139"/>
      <x:c r="E10409" s="139"/>
      <x:c r="F10409" s="139"/>
      <x:c r="G10409" s="139"/>
      <x:c r="H10409" s="139"/>
      <x:c r="I10409" s="266" t="n">
        <x:f>INT((ROW()-ROW($I$46))/((CARROT_CAP+1)*(MESCLUN_CAP+1)))</x:f>
        <x:v>15</x:v>
      </x:c>
      <x:c r="J10409" s="266" t="n">
        <x:f>MOD(INT((ROW()-ROW($I$46))/(MESCLUN_CAP+1)),CARROT_CAP+1)</x:f>
        <x:v>19</x:v>
      </x:c>
      <x:c r="K10409" s="266" t="n">
        <x:f>MOD(ROW()-ROW($I$46),MESCLUN_CAP+1)</x:f>
        <x:v>9</x:v>
      </x:c>
      <x:c r="L10409" s="266" t="n">
        <x:f>SUM(I10409:K10409)</x:f>
        <x:v>43</x:v>
      </x:c>
      <x:c r="M10409" s="267" t="n">
        <x:f>I10409*TOMATO_HOURS*WEEKS*(1+TOMATO_DIM)^I10409+J10409*CARROT_HOURS*WEEKS*(1+CARROT_DIM)^J10409+K10409*MESCLUN_HOURS*WEEKS*(1+MESCLUN_DIM)^K10409</x:f>
        <x:v>7003.423966396863</x:v>
      </x:c>
      <x:c r="N10409" s="267" t="n">
        <x:f>MAX(M10409-FARMER_HOURS,0)/TEMP_HOURS_PER_WORKER</x:f>
        <x:v>4.363488865553377</x:v>
      </x:c>
      <x:c r="O10409" s="268" t="n">
        <x:f>I10409*TOMATO_PRICE+J10409*CARROT_PRICE+K10409*MESCLUN_PRICE</x:f>
        <x:v>196086</x:v>
      </x:c>
      <x:c r="P10409" s="268" t="n">
        <x:f>I10409*TOMATO_FERTILIZER+J10409*CARROT_FERTILIZER+K10409*MESCLUN_FERTILIZER</x:f>
        <x:v>29480</x:v>
      </x:c>
      <x:c r="Q10409" s="268" t="n">
        <x:f>MIN(M10409,FARMER_HOURS)*FARMER_RATE+MAX(M10409-FARMER_HOURS,0)*TEMP_RATE</x:f>
        <x:v>134087.22163883442</x:v>
      </x:c>
      <x:c r="R10409" s="268" t="n">
        <x:f>O10409-P10409-Q10409-FIXED_COST</x:f>
        <x:v>12518.778361165576</x:v>
      </x:c>
      <x:c r="S10409" s="139" t="str">
        <x:f>IF(AND(L10409&lt;=TOTAL_BED_CAP,N10409&lt;=TEMP_WORKER_CAP),"YES","NO")</x:f>
        <x:v>NO</x:v>
      </x:c>
      <x:c r="T10409" s="139" t="n">
        <x:f>IF(S10409="YES",R10409,-1E+99)</x:f>
        <x:v>-1e+99</x:v>
      </x:c>
    </x:row>
    <x:row r="10410">
      <x:c r="A10410" s="139"/>
      <x:c r="B10410" s="139"/>
      <x:c r="C10410" s="139"/>
      <x:c r="D10410" s="139"/>
      <x:c r="E10410" s="139"/>
      <x:c r="F10410" s="139"/>
      <x:c r="G10410" s="139"/>
      <x:c r="H10410" s="139"/>
      <x:c r="I10410" s="266" t="n">
        <x:f>INT((ROW()-ROW($I$46))/((CARROT_CAP+1)*(MESCLUN_CAP+1)))</x:f>
        <x:v>15</x:v>
      </x:c>
      <x:c r="J10410" s="266" t="n">
        <x:f>MOD(INT((ROW()-ROW($I$46))/(MESCLUN_CAP+1)),CARROT_CAP+1)</x:f>
        <x:v>19</x:v>
      </x:c>
      <x:c r="K10410" s="266" t="n">
        <x:f>MOD(ROW()-ROW($I$46),MESCLUN_CAP+1)</x:f>
        <x:v>10</x:v>
      </x:c>
      <x:c r="L10410" s="266" t="n">
        <x:f>SUM(I10410:K10410)</x:f>
        <x:v>44</x:v>
      </x:c>
      <x:c r="M10410" s="267" t="n">
        <x:f>I10410*TOMATO_HOURS*WEEKS*(1+TOMATO_DIM)^I10410+J10410*CARROT_HOURS*WEEKS*(1+CARROT_DIM)^J10410+K10410*MESCLUN_HOURS*WEEKS*(1+MESCLUN_DIM)^K10410</x:f>
        <x:v>7060.037507880075</x:v>
      </x:c>
      <x:c r="N10410" s="267" t="n">
        <x:f>MAX(M10410-FARMER_HOURS,0)/TEMP_HOURS_PER_WORKER</x:f>
        <x:v>4.4028038249167185</x:v>
      </x:c>
      <x:c r="O10410" s="268" t="n">
        <x:f>I10410*TOMATO_PRICE+J10410*CARROT_PRICE+K10410*MESCLUN_PRICE</x:f>
        <x:v>198786</x:v>
      </x:c>
      <x:c r="P10410" s="268" t="n">
        <x:f>I10410*TOMATO_FERTILIZER+J10410*CARROT_FERTILIZER+K10410*MESCLUN_FERTILIZER</x:f>
        <x:v>30360</x:v>
      </x:c>
      <x:c r="Q10410" s="268" t="n">
        <x:f>MIN(M10410,FARMER_HOURS)*FARMER_RATE+MAX(M10410-FARMER_HOURS,0)*TEMP_RATE</x:f>
        <x:v>135070.095622918</x:v>
      </x:c>
      <x:c r="R10410" s="268" t="n">
        <x:f>O10410-P10410-Q10410-FIXED_COST</x:f>
        <x:v>13355.904377082014</x:v>
      </x:c>
      <x:c r="S10410" s="139" t="str">
        <x:f>IF(AND(L10410&lt;=TOTAL_BED_CAP,N10410&lt;=TEMP_WORKER_CAP),"YES","NO")</x:f>
        <x:v>NO</x:v>
      </x:c>
      <x:c r="T10410" s="139" t="n">
        <x:f>IF(S10410="YES",R10410,-1E+99)</x:f>
        <x:v>-1e+99</x:v>
      </x:c>
    </x:row>
    <x:row r="10411">
      <x:c r="A10411" s="139"/>
      <x:c r="B10411" s="139"/>
      <x:c r="C10411" s="139"/>
      <x:c r="D10411" s="139"/>
      <x:c r="E10411" s="139"/>
      <x:c r="F10411" s="139"/>
      <x:c r="G10411" s="139"/>
      <x:c r="H10411" s="139"/>
      <x:c r="I10411" s="266" t="n">
        <x:f>INT((ROW()-ROW($I$46))/((CARROT_CAP+1)*(MESCLUN_CAP+1)))</x:f>
        <x:v>15</x:v>
      </x:c>
      <x:c r="J10411" s="266" t="n">
        <x:f>MOD(INT((ROW()-ROW($I$46))/(MESCLUN_CAP+1)),CARROT_CAP+1)</x:f>
        <x:v>19</x:v>
      </x:c>
      <x:c r="K10411" s="266" t="n">
        <x:f>MOD(ROW()-ROW($I$46),MESCLUN_CAP+1)</x:f>
        <x:v>11</x:v>
      </x:c>
      <x:c r="L10411" s="266" t="n">
        <x:f>SUM(I10411:K10411)</x:f>
        <x:v>45</x:v>
      </x:c>
      <x:c r="M10411" s="267" t="n">
        <x:f>I10411*TOMATO_HOURS*WEEKS*(1+TOMATO_DIM)^I10411+J10411*CARROT_HOURS*WEEKS*(1+CARROT_DIM)^J10411+K10411*MESCLUN_HOURS*WEEKS*(1+MESCLUN_DIM)^K10411</x:f>
        <x:v>7117.995620973515</x:v>
      </x:c>
      <x:c r="N10411" s="267" t="n">
        <x:f>MAX(M10411-FARMER_HOURS,0)/TEMP_HOURS_PER_WORKER</x:f>
        <x:v>4.443052514564941</x:v>
      </x:c>
      <x:c r="O10411" s="268" t="n">
        <x:f>I10411*TOMATO_PRICE+J10411*CARROT_PRICE+K10411*MESCLUN_PRICE</x:f>
        <x:v>201486</x:v>
      </x:c>
      <x:c r="P10411" s="268" t="n">
        <x:f>I10411*TOMATO_FERTILIZER+J10411*CARROT_FERTILIZER+K10411*MESCLUN_FERTILIZER</x:f>
        <x:v>31240</x:v>
      </x:c>
      <x:c r="Q10411" s="268" t="n">
        <x:f>MIN(M10411,FARMER_HOURS)*FARMER_RATE+MAX(M10411-FARMER_HOURS,0)*TEMP_RATE</x:f>
        <x:v>136076.3128641235</x:v>
      </x:c>
      <x:c r="R10411" s="268" t="n">
        <x:f>O10411-P10411-Q10411-FIXED_COST</x:f>
        <x:v>14169.687135876506</x:v>
      </x:c>
      <x:c r="S10411" s="139" t="str">
        <x:f>IF(AND(L10411&lt;=TOTAL_BED_CAP,N10411&lt;=TEMP_WORKER_CAP),"YES","NO")</x:f>
        <x:v>NO</x:v>
      </x:c>
      <x:c r="T10411" s="139" t="n">
        <x:f>IF(S10411="YES",R10411,-1E+99)</x:f>
        <x:v>-1e+99</x:v>
      </x:c>
    </x:row>
    <x:row r="10412">
      <x:c r="A10412" s="139"/>
      <x:c r="B10412" s="139"/>
      <x:c r="C10412" s="139"/>
      <x:c r="D10412" s="139"/>
      <x:c r="E10412" s="139"/>
      <x:c r="F10412" s="139"/>
      <x:c r="G10412" s="139"/>
      <x:c r="H10412" s="139"/>
      <x:c r="I10412" s="266" t="n">
        <x:f>INT((ROW()-ROW($I$46))/((CARROT_CAP+1)*(MESCLUN_CAP+1)))</x:f>
        <x:v>15</x:v>
      </x:c>
      <x:c r="J10412" s="266" t="n">
        <x:f>MOD(INT((ROW()-ROW($I$46))/(MESCLUN_CAP+1)),CARROT_CAP+1)</x:f>
        <x:v>19</x:v>
      </x:c>
      <x:c r="K10412" s="266" t="n">
        <x:f>MOD(ROW()-ROW($I$46),MESCLUN_CAP+1)</x:f>
        <x:v>12</x:v>
      </x:c>
      <x:c r="L10412" s="266" t="n">
        <x:f>SUM(I10412:K10412)</x:f>
        <x:v>46</x:v>
      </x:c>
      <x:c r="M10412" s="267" t="n">
        <x:f>I10412*TOMATO_HOURS*WEEKS*(1+TOMATO_DIM)^I10412+J10412*CARROT_HOURS*WEEKS*(1+CARROT_DIM)^J10412+K10412*MESCLUN_HOURS*WEEKS*(1+MESCLUN_DIM)^K10412</x:f>
        <x:v>7177.323074101579</x:v>
      </x:c>
      <x:c r="N10412" s="267" t="n">
        <x:f>MAX(M10412-FARMER_HOURS,0)/TEMP_HOURS_PER_WORKER</x:f>
        <x:v>4.484252134792763</x:v>
      </x:c>
      <x:c r="O10412" s="268" t="n">
        <x:f>I10412*TOMATO_PRICE+J10412*CARROT_PRICE+K10412*MESCLUN_PRICE</x:f>
        <x:v>204186</x:v>
      </x:c>
      <x:c r="P10412" s="268" t="n">
        <x:f>I10412*TOMATO_FERTILIZER+J10412*CARROT_FERTILIZER+K10412*MESCLUN_FERTILIZER</x:f>
        <x:v>32120</x:v>
      </x:c>
      <x:c r="Q10412" s="268" t="n">
        <x:f>MIN(M10412,FARMER_HOURS)*FARMER_RATE+MAX(M10412-FARMER_HOURS,0)*TEMP_RATE</x:f>
        <x:v>137106.30336981907</x:v>
      </x:c>
      <x:c r="R10412" s="268" t="n">
        <x:f>O10412-P10412-Q10412-FIXED_COST</x:f>
        <x:v>14959.69663018093</x:v>
      </x:c>
      <x:c r="S10412" s="139" t="str">
        <x:f>IF(AND(L10412&lt;=TOTAL_BED_CAP,N10412&lt;=TEMP_WORKER_CAP),"YES","NO")</x:f>
        <x:v>NO</x:v>
      </x:c>
      <x:c r="T10412" s="139" t="n">
        <x:f>IF(S10412="YES",R10412,-1E+99)</x:f>
        <x:v>-1e+99</x:v>
      </x:c>
    </x:row>
    <x:row r="10413">
      <x:c r="A10413" s="139"/>
      <x:c r="B10413" s="139"/>
      <x:c r="C10413" s="139"/>
      <x:c r="D10413" s="139"/>
      <x:c r="E10413" s="139"/>
      <x:c r="F10413" s="139"/>
      <x:c r="G10413" s="139"/>
      <x:c r="H10413" s="139"/>
      <x:c r="I10413" s="266" t="n">
        <x:f>INT((ROW()-ROW($I$46))/((CARROT_CAP+1)*(MESCLUN_CAP+1)))</x:f>
        <x:v>15</x:v>
      </x:c>
      <x:c r="J10413" s="266" t="n">
        <x:f>MOD(INT((ROW()-ROW($I$46))/(MESCLUN_CAP+1)),CARROT_CAP+1)</x:f>
        <x:v>19</x:v>
      </x:c>
      <x:c r="K10413" s="266" t="n">
        <x:f>MOD(ROW()-ROW($I$46),MESCLUN_CAP+1)</x:f>
        <x:v>13</x:v>
      </x:c>
      <x:c r="L10413" s="266" t="n">
        <x:f>SUM(I10413:K10413)</x:f>
        <x:v>47</x:v>
      </x:c>
      <x:c r="M10413" s="267" t="n">
        <x:f>I10413*TOMATO_HOURS*WEEKS*(1+TOMATO_DIM)^I10413+J10413*CARROT_HOURS*WEEKS*(1+CARROT_DIM)^J10413+K10413*MESCLUN_HOURS*WEEKS*(1+MESCLUN_DIM)^K10413</x:f>
        <x:v>7238.045044809963</x:v>
      </x:c>
      <x:c r="N10413" s="267" t="n">
        <x:f>MAX(M10413-FARMER_HOURS,0)/TEMP_HOURS_PER_WORKER</x:f>
        <x:v>4.526420170006919</x:v>
      </x:c>
      <x:c r="O10413" s="268" t="n">
        <x:f>I10413*TOMATO_PRICE+J10413*CARROT_PRICE+K10413*MESCLUN_PRICE</x:f>
        <x:v>206886</x:v>
      </x:c>
      <x:c r="P10413" s="268" t="n">
        <x:f>I10413*TOMATO_FERTILIZER+J10413*CARROT_FERTILIZER+K10413*MESCLUN_FERTILIZER</x:f>
        <x:v>33000</x:v>
      </x:c>
      <x:c r="Q10413" s="268" t="n">
        <x:f>MIN(M10413,FARMER_HOURS)*FARMER_RATE+MAX(M10413-FARMER_HOURS,0)*TEMP_RATE</x:f>
        <x:v>138160.50425017296</x:v>
      </x:c>
      <x:c r="R10413" s="268" t="n">
        <x:f>O10413-P10413-Q10413-FIXED_COST</x:f>
        <x:v>15725.495749827038</x:v>
      </x:c>
      <x:c r="S10413" s="139" t="str">
        <x:f>IF(AND(L10413&lt;=TOTAL_BED_CAP,N10413&lt;=TEMP_WORKER_CAP),"YES","NO")</x:f>
        <x:v>NO</x:v>
      </x:c>
      <x:c r="T10413" s="139" t="n">
        <x:f>IF(S10413="YES",R10413,-1E+99)</x:f>
        <x:v>-1e+99</x:v>
      </x:c>
    </x:row>
    <x:row r="10414">
      <x:c r="A10414" s="139"/>
      <x:c r="B10414" s="139"/>
      <x:c r="C10414" s="139"/>
      <x:c r="D10414" s="139"/>
      <x:c r="E10414" s="139"/>
      <x:c r="F10414" s="139"/>
      <x:c r="G10414" s="139"/>
      <x:c r="H10414" s="139"/>
      <x:c r="I10414" s="266" t="n">
        <x:f>INT((ROW()-ROW($I$46))/((CARROT_CAP+1)*(MESCLUN_CAP+1)))</x:f>
        <x:v>15</x:v>
      </x:c>
      <x:c r="J10414" s="266" t="n">
        <x:f>MOD(INT((ROW()-ROW($I$46))/(MESCLUN_CAP+1)),CARROT_CAP+1)</x:f>
        <x:v>19</x:v>
      </x:c>
      <x:c r="K10414" s="266" t="n">
        <x:f>MOD(ROW()-ROW($I$46),MESCLUN_CAP+1)</x:f>
        <x:v>14</x:v>
      </x:c>
      <x:c r="L10414" s="266" t="n">
        <x:f>SUM(I10414:K10414)</x:f>
        <x:v>48</x:v>
      </x:c>
      <x:c r="M10414" s="267" t="n">
        <x:f>I10414*TOMATO_HOURS*WEEKS*(1+TOMATO_DIM)^I10414+J10414*CARROT_HOURS*WEEKS*(1+CARROT_DIM)^J10414+K10414*MESCLUN_HOURS*WEEKS*(1+MESCLUN_DIM)^K10414</x:f>
        <x:v>7300.187126123624</x:v>
      </x:c>
      <x:c r="N10414" s="267" t="n">
        <x:f>MAX(M10414-FARMER_HOURS,0)/TEMP_HOURS_PER_WORKER</x:f>
        <x:v>4.569574393141405</x:v>
      </x:c>
      <x:c r="O10414" s="268" t="n">
        <x:f>I10414*TOMATO_PRICE+J10414*CARROT_PRICE+K10414*MESCLUN_PRICE</x:f>
        <x:v>209586</x:v>
      </x:c>
      <x:c r="P10414" s="268" t="n">
        <x:f>I10414*TOMATO_FERTILIZER+J10414*CARROT_FERTILIZER+K10414*MESCLUN_FERTILIZER</x:f>
        <x:v>33880</x:v>
      </x:c>
      <x:c r="Q10414" s="268" t="n">
        <x:f>MIN(M10414,FARMER_HOURS)*FARMER_RATE+MAX(M10414-FARMER_HOURS,0)*TEMP_RATE</x:f>
        <x:v>139239.35982853512</x:v>
      </x:c>
      <x:c r="R10414" s="268" t="n">
        <x:f>O10414-P10414-Q10414-FIXED_COST</x:f>
        <x:v>16466.640171464882</x:v>
      </x:c>
      <x:c r="S10414" s="139" t="str">
        <x:f>IF(AND(L10414&lt;=TOTAL_BED_CAP,N10414&lt;=TEMP_WORKER_CAP),"YES","NO")</x:f>
        <x:v>NO</x:v>
      </x:c>
      <x:c r="T10414" s="139" t="n">
        <x:f>IF(S10414="YES",R10414,-1E+99)</x:f>
        <x:v>-1e+99</x:v>
      </x:c>
    </x:row>
    <x:row r="10415">
      <x:c r="A10415" s="139"/>
      <x:c r="B10415" s="139"/>
      <x:c r="C10415" s="139"/>
      <x:c r="D10415" s="139"/>
      <x:c r="E10415" s="139"/>
      <x:c r="F10415" s="139"/>
      <x:c r="G10415" s="139"/>
      <x:c r="H10415" s="139"/>
      <x:c r="I10415" s="266" t="n">
        <x:f>INT((ROW()-ROW($I$46))/((CARROT_CAP+1)*(MESCLUN_CAP+1)))</x:f>
        <x:v>15</x:v>
      </x:c>
      <x:c r="J10415" s="266" t="n">
        <x:f>MOD(INT((ROW()-ROW($I$46))/(MESCLUN_CAP+1)),CARROT_CAP+1)</x:f>
        <x:v>19</x:v>
      </x:c>
      <x:c r="K10415" s="266" t="n">
        <x:f>MOD(ROW()-ROW($I$46),MESCLUN_CAP+1)</x:f>
        <x:v>15</x:v>
      </x:c>
      <x:c r="L10415" s="266" t="n">
        <x:f>SUM(I10415:K10415)</x:f>
        <x:v>49</x:v>
      </x:c>
      <x:c r="M10415" s="267" t="n">
        <x:f>I10415*TOMATO_HOURS*WEEKS*(1+TOMATO_DIM)^I10415+J10415*CARROT_HOURS*WEEKS*(1+CARROT_DIM)^J10415+K10415*MESCLUN_HOURS*WEEKS*(1+MESCLUN_DIM)^K10415</x:f>
        <x:v>7363.77533299977</x:v>
      </x:c>
      <x:c r="N10415" s="267" t="n">
        <x:f>MAX(M10415-FARMER_HOURS,0)/TEMP_HOURS_PER_WORKER</x:f>
        <x:v>4.61373287013873</x:v>
      </x:c>
      <x:c r="O10415" s="268" t="n">
        <x:f>I10415*TOMATO_PRICE+J10415*CARROT_PRICE+K10415*MESCLUN_PRICE</x:f>
        <x:v>212286</x:v>
      </x:c>
      <x:c r="P10415" s="268" t="n">
        <x:f>I10415*TOMATO_FERTILIZER+J10415*CARROT_FERTILIZER+K10415*MESCLUN_FERTILIZER</x:f>
        <x:v>34760</x:v>
      </x:c>
      <x:c r="Q10415" s="268" t="n">
        <x:f>MIN(M10415,FARMER_HOURS)*FARMER_RATE+MAX(M10415-FARMER_HOURS,0)*TEMP_RATE</x:f>
        <x:v>140343.32175346825</x:v>
      </x:c>
      <x:c r="R10415" s="268" t="n">
        <x:f>O10415-P10415-Q10415-FIXED_COST</x:f>
        <x:v>17182.678246531752</x:v>
      </x:c>
      <x:c r="S10415" s="139" t="str">
        <x:f>IF(AND(L10415&lt;=TOTAL_BED_CAP,N10415&lt;=TEMP_WORKER_CAP),"YES","NO")</x:f>
        <x:v>NO</x:v>
      </x:c>
      <x:c r="T10415" s="139" t="n">
        <x:f>IF(S10415="YES",R10415,-1E+99)</x:f>
        <x:v>-1e+99</x:v>
      </x:c>
    </x:row>
    <x:row r="10416">
      <x:c r="A10416" s="139"/>
      <x:c r="B10416" s="139"/>
      <x:c r="C10416" s="139"/>
      <x:c r="D10416" s="139"/>
      <x:c r="E10416" s="139"/>
      <x:c r="F10416" s="139"/>
      <x:c r="G10416" s="139"/>
      <x:c r="H10416" s="139"/>
      <x:c r="I10416" s="266" t="n">
        <x:f>INT((ROW()-ROW($I$46))/((CARROT_CAP+1)*(MESCLUN_CAP+1)))</x:f>
        <x:v>15</x:v>
      </x:c>
      <x:c r="J10416" s="266" t="n">
        <x:f>MOD(INT((ROW()-ROW($I$46))/(MESCLUN_CAP+1)),CARROT_CAP+1)</x:f>
        <x:v>19</x:v>
      </x:c>
      <x:c r="K10416" s="266" t="n">
        <x:f>MOD(ROW()-ROW($I$46),MESCLUN_CAP+1)</x:f>
        <x:v>16</x:v>
      </x:c>
      <x:c r="L10416" s="266" t="n">
        <x:f>SUM(I10416:K10416)</x:f>
        <x:v>50</x:v>
      </x:c>
      <x:c r="M10416" s="267" t="n">
        <x:f>I10416*TOMATO_HOURS*WEEKS*(1+TOMATO_DIM)^I10416+J10416*CARROT_HOURS*WEEKS*(1+CARROT_DIM)^J10416+K10416*MESCLUN_HOURS*WEEKS*(1+MESCLUN_DIM)^K10416</x:f>
        <x:v>7428.83610887726</x:v>
      </x:c>
      <x:c r="N10416" s="267" t="n">
        <x:f>MAX(M10416-FARMER_HOURS,0)/TEMP_HOURS_PER_WORKER</x:f>
        <x:v>4.6589139644980975</x:v>
      </x:c>
      <x:c r="O10416" s="268" t="n">
        <x:f>I10416*TOMATO_PRICE+J10416*CARROT_PRICE+K10416*MESCLUN_PRICE</x:f>
        <x:v>214986</x:v>
      </x:c>
      <x:c r="P10416" s="268" t="n">
        <x:f>I10416*TOMATO_FERTILIZER+J10416*CARROT_FERTILIZER+K10416*MESCLUN_FERTILIZER</x:f>
        <x:v>35640</x:v>
      </x:c>
      <x:c r="Q10416" s="268" t="n">
        <x:f>MIN(M10416,FARMER_HOURS)*FARMER_RATE+MAX(M10416-FARMER_HOURS,0)*TEMP_RATE</x:f>
        <x:v>141472.84911245242</x:v>
      </x:c>
      <x:c r="R10416" s="268" t="n">
        <x:f>O10416-P10416-Q10416-FIXED_COST</x:f>
        <x:v>17873.150887547585</x:v>
      </x:c>
      <x:c r="S10416" s="139" t="str">
        <x:f>IF(AND(L10416&lt;=TOTAL_BED_CAP,N10416&lt;=TEMP_WORKER_CAP),"YES","NO")</x:f>
        <x:v>NO</x:v>
      </x:c>
      <x:c r="T10416" s="139" t="n">
        <x:f>IF(S10416="YES",R10416,-1E+99)</x:f>
        <x:v>-1e+99</x:v>
      </x:c>
    </x:row>
    <x:row r="10417">
      <x:c r="A10417" s="139"/>
      <x:c r="B10417" s="139"/>
      <x:c r="C10417" s="139"/>
      <x:c r="D10417" s="139"/>
      <x:c r="E10417" s="139"/>
      <x:c r="F10417" s="139"/>
      <x:c r="G10417" s="139"/>
      <x:c r="H10417" s="139"/>
      <x:c r="I10417" s="266" t="n">
        <x:f>INT((ROW()-ROW($I$46))/((CARROT_CAP+1)*(MESCLUN_CAP+1)))</x:f>
        <x:v>15</x:v>
      </x:c>
      <x:c r="J10417" s="266" t="n">
        <x:f>MOD(INT((ROW()-ROW($I$46))/(MESCLUN_CAP+1)),CARROT_CAP+1)</x:f>
        <x:v>19</x:v>
      </x:c>
      <x:c r="K10417" s="266" t="n">
        <x:f>MOD(ROW()-ROW($I$46),MESCLUN_CAP+1)</x:f>
        <x:v>17</x:v>
      </x:c>
      <x:c r="L10417" s="266" t="n">
        <x:f>SUM(I10417:K10417)</x:f>
        <x:v>51</x:v>
      </x:c>
      <x:c r="M10417" s="267" t="n">
        <x:f>I10417*TOMATO_HOURS*WEEKS*(1+TOMATO_DIM)^I10417+J10417*CARROT_HOURS*WEEKS*(1+CARROT_DIM)^J10417+K10417*MESCLUN_HOURS*WEEKS*(1+MESCLUN_DIM)^K10417</x:f>
        <x:v>7495.3963323237995</x:v>
      </x:c>
      <x:c r="N10417" s="267" t="n">
        <x:f>MAX(M10417-FARMER_HOURS,0)/TEMP_HOURS_PER_WORKER</x:f>
        <x:v>4.705136341891527</x:v>
      </x:c>
      <x:c r="O10417" s="268" t="n">
        <x:f>I10417*TOMATO_PRICE+J10417*CARROT_PRICE+K10417*MESCLUN_PRICE</x:f>
        <x:v>217686</x:v>
      </x:c>
      <x:c r="P10417" s="268" t="n">
        <x:f>I10417*TOMATO_FERTILIZER+J10417*CARROT_FERTILIZER+K10417*MESCLUN_FERTILIZER</x:f>
        <x:v>36520</x:v>
      </x:c>
      <x:c r="Q10417" s="268" t="n">
        <x:f>MIN(M10417,FARMER_HOURS)*FARMER_RATE+MAX(M10417-FARMER_HOURS,0)*TEMP_RATE</x:f>
        <x:v>142628.40854728819</x:v>
      </x:c>
      <x:c r="R10417" s="268" t="n">
        <x:f>O10417-P10417-Q10417-FIXED_COST</x:f>
        <x:v>18537.591452711815</x:v>
      </x:c>
      <x:c r="S10417" s="139" t="str">
        <x:f>IF(AND(L10417&lt;=TOTAL_BED_CAP,N10417&lt;=TEMP_WORKER_CAP),"YES","NO")</x:f>
        <x:v>NO</x:v>
      </x:c>
      <x:c r="T10417" s="139" t="n">
        <x:f>IF(S10417="YES",R10417,-1E+99)</x:f>
        <x:v>-1e+99</x:v>
      </x:c>
    </x:row>
    <x:row r="10418">
      <x:c r="A10418" s="139"/>
      <x:c r="B10418" s="139"/>
      <x:c r="C10418" s="139"/>
      <x:c r="D10418" s="139"/>
      <x:c r="E10418" s="139"/>
      <x:c r="F10418" s="139"/>
      <x:c r="G10418" s="139"/>
      <x:c r="H10418" s="139"/>
      <x:c r="I10418" s="266" t="n">
        <x:f>INT((ROW()-ROW($I$46))/((CARROT_CAP+1)*(MESCLUN_CAP+1)))</x:f>
        <x:v>15</x:v>
      </x:c>
      <x:c r="J10418" s="266" t="n">
        <x:f>MOD(INT((ROW()-ROW($I$46))/(MESCLUN_CAP+1)),CARROT_CAP+1)</x:f>
        <x:v>19</x:v>
      </x:c>
      <x:c r="K10418" s="266" t="n">
        <x:f>MOD(ROW()-ROW($I$46),MESCLUN_CAP+1)</x:f>
        <x:v>18</x:v>
      </x:c>
      <x:c r="L10418" s="266" t="n">
        <x:f>SUM(I10418:K10418)</x:f>
        <x:v>52</x:v>
      </x:c>
      <x:c r="M10418" s="267" t="n">
        <x:f>I10418*TOMATO_HOURS*WEEKS*(1+TOMATO_DIM)^I10418+J10418*CARROT_HOURS*WEEKS*(1+CARROT_DIM)^J10418+K10418*MESCLUN_HOURS*WEEKS*(1+MESCLUN_DIM)^K10418</x:f>
        <x:v>7563.483323782387</x:v>
      </x:c>
      <x:c r="N10418" s="267" t="n">
        <x:f>MAX(M10418-FARMER_HOURS,0)/TEMP_HOURS_PER_WORKER</x:f>
        <x:v>4.752418974848879</x:v>
      </x:c>
      <x:c r="O10418" s="268" t="n">
        <x:f>I10418*TOMATO_PRICE+J10418*CARROT_PRICE+K10418*MESCLUN_PRICE</x:f>
        <x:v>220386</x:v>
      </x:c>
      <x:c r="P10418" s="268" t="n">
        <x:f>I10418*TOMATO_FERTILIZER+J10418*CARROT_FERTILIZER+K10418*MESCLUN_FERTILIZER</x:f>
        <x:v>37400</x:v>
      </x:c>
      <x:c r="Q10418" s="268" t="n">
        <x:f>MIN(M10418,FARMER_HOURS)*FARMER_RATE+MAX(M10418-FARMER_HOURS,0)*TEMP_RATE</x:f>
        <x:v>143810.474371222</x:v>
      </x:c>
      <x:c r="R10418" s="268" t="n">
        <x:f>O10418-P10418-Q10418-FIXED_COST</x:f>
        <x:v>19175.525628778007</x:v>
      </x:c>
      <x:c r="S10418" s="139" t="str">
        <x:f>IF(AND(L10418&lt;=TOTAL_BED_CAP,N10418&lt;=TEMP_WORKER_CAP),"YES","NO")</x:f>
        <x:v>NO</x:v>
      </x:c>
      <x:c r="T10418" s="139" t="n">
        <x:f>IF(S10418="YES",R10418,-1E+99)</x:f>
        <x:v>-1e+99</x:v>
      </x:c>
    </x:row>
    <x:row r="10419">
      <x:c r="A10419" s="139"/>
      <x:c r="B10419" s="139"/>
      <x:c r="C10419" s="139"/>
      <x:c r="D10419" s="139"/>
      <x:c r="E10419" s="139"/>
      <x:c r="F10419" s="139"/>
      <x:c r="G10419" s="139"/>
      <x:c r="H10419" s="139"/>
      <x:c r="I10419" s="266" t="n">
        <x:f>INT((ROW()-ROW($I$46))/((CARROT_CAP+1)*(MESCLUN_CAP+1)))</x:f>
        <x:v>15</x:v>
      </x:c>
      <x:c r="J10419" s="266" t="n">
        <x:f>MOD(INT((ROW()-ROW($I$46))/(MESCLUN_CAP+1)),CARROT_CAP+1)</x:f>
        <x:v>19</x:v>
      </x:c>
      <x:c r="K10419" s="266" t="n">
        <x:f>MOD(ROW()-ROW($I$46),MESCLUN_CAP+1)</x:f>
        <x:v>19</x:v>
      </x:c>
      <x:c r="L10419" s="266" t="n">
        <x:f>SUM(I10419:K10419)</x:f>
        <x:v>53</x:v>
      </x:c>
      <x:c r="M10419" s="267" t="n">
        <x:f>I10419*TOMATO_HOURS*WEEKS*(1+TOMATO_DIM)^I10419+J10419*CARROT_HOURS*WEEKS*(1+CARROT_DIM)^J10419+K10419*MESCLUN_HOURS*WEEKS*(1+MESCLUN_DIM)^K10419</x:f>
        <x:v>7633.124852418408</x:v>
      </x:c>
      <x:c r="N10419" s="267" t="n">
        <x:f>MAX(M10419-FARMER_HOURS,0)/TEMP_HOURS_PER_WORKER</x:f>
        <x:v>4.800781147512784</x:v>
      </x:c>
      <x:c r="O10419" s="268" t="n">
        <x:f>I10419*TOMATO_PRICE+J10419*CARROT_PRICE+K10419*MESCLUN_PRICE</x:f>
        <x:v>223086</x:v>
      </x:c>
      <x:c r="P10419" s="268" t="n">
        <x:f>I10419*TOMATO_FERTILIZER+J10419*CARROT_FERTILIZER+K10419*MESCLUN_FERTILIZER</x:f>
        <x:v>38280</x:v>
      </x:c>
      <x:c r="Q10419" s="268" t="n">
        <x:f>MIN(M10419,FARMER_HOURS)*FARMER_RATE+MAX(M10419-FARMER_HOURS,0)*TEMP_RATE</x:f>
        <x:v>145019.5286878196</x:v>
      </x:c>
      <x:c r="R10419" s="268" t="n">
        <x:f>O10419-P10419-Q10419-FIXED_COST</x:f>
        <x:v>19786.471312180394</x:v>
      </x:c>
      <x:c r="S10419" s="139" t="str">
        <x:f>IF(AND(L10419&lt;=TOTAL_BED_CAP,N10419&lt;=TEMP_WORKER_CAP),"YES","NO")</x:f>
        <x:v>NO</x:v>
      </x:c>
      <x:c r="T10419" s="139" t="n">
        <x:f>IF(S10419="YES",R10419,-1E+99)</x:f>
        <x:v>-1e+99</x:v>
      </x:c>
    </x:row>
    <x:row r="10420">
      <x:c r="A10420" s="139"/>
      <x:c r="B10420" s="139"/>
      <x:c r="C10420" s="139"/>
      <x:c r="D10420" s="139"/>
      <x:c r="E10420" s="139"/>
      <x:c r="F10420" s="139"/>
      <x:c r="G10420" s="139"/>
      <x:c r="H10420" s="139"/>
      <x:c r="I10420" s="266" t="n">
        <x:f>INT((ROW()-ROW($I$46))/((CARROT_CAP+1)*(MESCLUN_CAP+1)))</x:f>
        <x:v>15</x:v>
      </x:c>
      <x:c r="J10420" s="266" t="n">
        <x:f>MOD(INT((ROW()-ROW($I$46))/(MESCLUN_CAP+1)),CARROT_CAP+1)</x:f>
        <x:v>19</x:v>
      </x:c>
      <x:c r="K10420" s="266" t="n">
        <x:f>MOD(ROW()-ROW($I$46),MESCLUN_CAP+1)</x:f>
        <x:v>20</x:v>
      </x:c>
      <x:c r="L10420" s="266" t="n">
        <x:f>SUM(I10420:K10420)</x:f>
        <x:v>54</x:v>
      </x:c>
      <x:c r="M10420" s="267" t="n">
        <x:f>I10420*TOMATO_HOURS*WEEKS*(1+TOMATO_DIM)^I10420+J10420*CARROT_HOURS*WEEKS*(1+CARROT_DIM)^J10420+K10420*MESCLUN_HOURS*WEEKS*(1+MESCLUN_DIM)^K10420</x:f>
        <x:v>7704.3491430688855</x:v>
      </x:c>
      <x:c r="N10420" s="267" t="n">
        <x:f>MAX(M10420-FARMER_HOURS,0)/TEMP_HOURS_PER_WORKER</x:f>
        <x:v>4.850242460464504</x:v>
      </x:c>
      <x:c r="O10420" s="268" t="n">
        <x:f>I10420*TOMATO_PRICE+J10420*CARROT_PRICE+K10420*MESCLUN_PRICE</x:f>
        <x:v>225786</x:v>
      </x:c>
      <x:c r="P10420" s="268" t="n">
        <x:f>I10420*TOMATO_FERTILIZER+J10420*CARROT_FERTILIZER+K10420*MESCLUN_FERTILIZER</x:f>
        <x:v>39160</x:v>
      </x:c>
      <x:c r="Q10420" s="268" t="n">
        <x:f>MIN(M10420,FARMER_HOURS)*FARMER_RATE+MAX(M10420-FARMER_HOURS,0)*TEMP_RATE</x:f>
        <x:v>146256.0615116126</x:v>
      </x:c>
      <x:c r="R10420" s="268" t="n">
        <x:f>O10420-P10420-Q10420-FIXED_COST</x:f>
        <x:v>20369.938488387386</x:v>
      </x:c>
      <x:c r="S10420" s="139" t="str">
        <x:f>IF(AND(L10420&lt;=TOTAL_BED_CAP,N10420&lt;=TEMP_WORKER_CAP),"YES","NO")</x:f>
        <x:v>NO</x:v>
      </x:c>
      <x:c r="T10420" s="139" t="n">
        <x:f>IF(S10420="YES",R10420,-1E+99)</x:f>
        <x:v>-1e+99</x:v>
      </x:c>
    </x:row>
    <x:row r="10421">
      <x:c r="A10421" s="139"/>
      <x:c r="B10421" s="139"/>
      <x:c r="C10421" s="139"/>
      <x:c r="D10421" s="139"/>
      <x:c r="E10421" s="139"/>
      <x:c r="F10421" s="139"/>
      <x:c r="G10421" s="139"/>
      <x:c r="H10421" s="139"/>
      <x:c r="I10421" s="266" t="n">
        <x:f>INT((ROW()-ROW($I$46))/((CARROT_CAP+1)*(MESCLUN_CAP+1)))</x:f>
        <x:v>15</x:v>
      </x:c>
      <x:c r="J10421" s="266" t="n">
        <x:f>MOD(INT((ROW()-ROW($I$46))/(MESCLUN_CAP+1)),CARROT_CAP+1)</x:f>
        <x:v>19</x:v>
      </x:c>
      <x:c r="K10421" s="266" t="n">
        <x:f>MOD(ROW()-ROW($I$46),MESCLUN_CAP+1)</x:f>
        <x:v>21</x:v>
      </x:c>
      <x:c r="L10421" s="266" t="n">
        <x:f>SUM(I10421:K10421)</x:f>
        <x:v>55</x:v>
      </x:c>
      <x:c r="M10421" s="267" t="n">
        <x:f>I10421*TOMATO_HOURS*WEEKS*(1+TOMATO_DIM)^I10421+J10421*CARROT_HOURS*WEEKS*(1+CARROT_DIM)^J10421+K10421*MESCLUN_HOURS*WEEKS*(1+MESCLUN_DIM)^K10421</x:f>
        <x:v>7777.184883295329</x:v>
      </x:c>
      <x:c r="N10421" s="267" t="n">
        <x:f>MAX(M10421-FARMER_HOURS,0)/TEMP_HOURS_PER_WORKER</x:f>
        <x:v>4.9008228356217565</x:v>
      </x:c>
      <x:c r="O10421" s="268" t="n">
        <x:f>I10421*TOMATO_PRICE+J10421*CARROT_PRICE+K10421*MESCLUN_PRICE</x:f>
        <x:v>228486</x:v>
      </x:c>
      <x:c r="P10421" s="268" t="n">
        <x:f>I10421*TOMATO_FERTILIZER+J10421*CARROT_FERTILIZER+K10421*MESCLUN_FERTILIZER</x:f>
        <x:v>40040</x:v>
      </x:c>
      <x:c r="Q10421" s="268" t="n">
        <x:f>MIN(M10421,FARMER_HOURS)*FARMER_RATE+MAX(M10421-FARMER_HOURS,0)*TEMP_RATE</x:f>
        <x:v>147520.57089054392</x:v>
      </x:c>
      <x:c r="R10421" s="268" t="n">
        <x:f>O10421-P10421-Q10421-FIXED_COST</x:f>
        <x:v>20925.429109456076</x:v>
      </x:c>
      <x:c r="S10421" s="139" t="str">
        <x:f>IF(AND(L10421&lt;=TOTAL_BED_CAP,N10421&lt;=TEMP_WORKER_CAP),"YES","NO")</x:f>
        <x:v>NO</x:v>
      </x:c>
      <x:c r="T10421" s="139" t="n">
        <x:f>IF(S10421="YES",R10421,-1E+99)</x:f>
        <x:v>-1e+99</x:v>
      </x:c>
    </x:row>
    <x:row r="10422">
      <x:c r="A10422" s="139"/>
      <x:c r="B10422" s="139"/>
      <x:c r="C10422" s="139"/>
      <x:c r="D10422" s="139"/>
      <x:c r="E10422" s="139"/>
      <x:c r="F10422" s="139"/>
      <x:c r="G10422" s="139"/>
      <x:c r="H10422" s="139"/>
      <x:c r="I10422" s="266" t="n">
        <x:f>INT((ROW()-ROW($I$46))/((CARROT_CAP+1)*(MESCLUN_CAP+1)))</x:f>
        <x:v>15</x:v>
      </x:c>
      <x:c r="J10422" s="266" t="n">
        <x:f>MOD(INT((ROW()-ROW($I$46))/(MESCLUN_CAP+1)),CARROT_CAP+1)</x:f>
        <x:v>19</x:v>
      </x:c>
      <x:c r="K10422" s="266" t="n">
        <x:f>MOD(ROW()-ROW($I$46),MESCLUN_CAP+1)</x:f>
        <x:v>22</x:v>
      </x:c>
      <x:c r="L10422" s="266" t="n">
        <x:f>SUM(I10422:K10422)</x:f>
        <x:v>56</x:v>
      </x:c>
      <x:c r="M10422" s="267" t="n">
        <x:f>I10422*TOMATO_HOURS*WEEKS*(1+TOMATO_DIM)^I10422+J10422*CARROT_HOURS*WEEKS*(1+CARROT_DIM)^J10422+K10422*MESCLUN_HOURS*WEEKS*(1+MESCLUN_DIM)^K10422</x:f>
        <x:v>7851.661230541726</x:v>
      </x:c>
      <x:c r="N10422" s="267" t="n">
        <x:f>MAX(M10422-FARMER_HOURS,0)/TEMP_HOURS_PER_WORKER</x:f>
        <x:v>4.952542521209532</x:v>
      </x:c>
      <x:c r="O10422" s="268" t="n">
        <x:f>I10422*TOMATO_PRICE+J10422*CARROT_PRICE+K10422*MESCLUN_PRICE</x:f>
        <x:v>231186</x:v>
      </x:c>
      <x:c r="P10422" s="268" t="n">
        <x:f>I10422*TOMATO_FERTILIZER+J10422*CARROT_FERTILIZER+K10422*MESCLUN_FERTILIZER</x:f>
        <x:v>40920</x:v>
      </x:c>
      <x:c r="Q10422" s="268" t="n">
        <x:f>MIN(M10422,FARMER_HOURS)*FARMER_RATE+MAX(M10422-FARMER_HOURS,0)*TEMP_RATE</x:f>
        <x:v>148813.5630302383</x:v>
      </x:c>
      <x:c r="R10422" s="268" t="n">
        <x:f>O10422-P10422-Q10422-FIXED_COST</x:f>
        <x:v>21452.436969761708</x:v>
      </x:c>
      <x:c r="S10422" s="139" t="str">
        <x:f>IF(AND(L10422&lt;=TOTAL_BED_CAP,N10422&lt;=TEMP_WORKER_CAP),"YES","NO")</x:f>
        <x:v>NO</x:v>
      </x:c>
      <x:c r="T10422" s="139" t="n">
        <x:f>IF(S10422="YES",R10422,-1E+99)</x:f>
        <x:v>-1e+99</x:v>
      </x:c>
    </x:row>
    <x:row r="10423">
      <x:c r="A10423" s="139"/>
      <x:c r="B10423" s="139"/>
      <x:c r="C10423" s="139"/>
      <x:c r="D10423" s="139"/>
      <x:c r="E10423" s="139"/>
      <x:c r="F10423" s="139"/>
      <x:c r="G10423" s="139"/>
      <x:c r="H10423" s="139"/>
      <x:c r="I10423" s="266" t="n">
        <x:f>INT((ROW()-ROW($I$46))/((CARROT_CAP+1)*(MESCLUN_CAP+1)))</x:f>
        <x:v>15</x:v>
      </x:c>
      <x:c r="J10423" s="266" t="n">
        <x:f>MOD(INT((ROW()-ROW($I$46))/(MESCLUN_CAP+1)),CARROT_CAP+1)</x:f>
        <x:v>19</x:v>
      </x:c>
      <x:c r="K10423" s="266" t="n">
        <x:f>MOD(ROW()-ROW($I$46),MESCLUN_CAP+1)</x:f>
        <x:v>23</x:v>
      </x:c>
      <x:c r="L10423" s="266" t="n">
        <x:f>SUM(I10423:K10423)</x:f>
        <x:v>57</x:v>
      </x:c>
      <x:c r="M10423" s="267" t="n">
        <x:f>I10423*TOMATO_HOURS*WEEKS*(1+TOMATO_DIM)^I10423+J10423*CARROT_HOURS*WEEKS*(1+CARROT_DIM)^J10423+K10423*MESCLUN_HOURS*WEEKS*(1+MESCLUN_DIM)^K10423</x:f>
        <x:v>7927.807819399162</x:v>
      </x:c>
      <x:c r="N10423" s="267" t="n">
        <x:f>MAX(M10423-FARMER_HOURS,0)/TEMP_HOURS_PER_WORKER</x:f>
        <x:v>5.005422096804974</x:v>
      </x:c>
      <x:c r="O10423" s="268" t="n">
        <x:f>I10423*TOMATO_PRICE+J10423*CARROT_PRICE+K10423*MESCLUN_PRICE</x:f>
        <x:v>233886</x:v>
      </x:c>
      <x:c r="P10423" s="268" t="n">
        <x:f>I10423*TOMATO_FERTILIZER+J10423*CARROT_FERTILIZER+K10423*MESCLUN_FERTILIZER</x:f>
        <x:v>41800</x:v>
      </x:c>
      <x:c r="Q10423" s="268" t="n">
        <x:f>MIN(M10423,FARMER_HOURS)*FARMER_RATE+MAX(M10423-FARMER_HOURS,0)*TEMP_RATE</x:f>
        <x:v>150135.55242012435</x:v>
      </x:c>
      <x:c r="R10423" s="268" t="n">
        <x:f>O10423-P10423-Q10423-FIXED_COST</x:f>
        <x:v>21950.447579875647</x:v>
      </x:c>
      <x:c r="S10423" s="139" t="str">
        <x:f>IF(AND(L10423&lt;=TOTAL_BED_CAP,N10423&lt;=TEMP_WORKER_CAP),"YES","NO")</x:f>
        <x:v>NO</x:v>
      </x:c>
      <x:c r="T10423" s="139" t="n">
        <x:f>IF(S10423="YES",R10423,-1E+99)</x:f>
        <x:v>-1e+99</x:v>
      </x:c>
    </x:row>
    <x:row r="10424">
      <x:c r="A10424" s="139"/>
      <x:c r="B10424" s="139"/>
      <x:c r="C10424" s="139"/>
      <x:c r="D10424" s="139"/>
      <x:c r="E10424" s="139"/>
      <x:c r="F10424" s="139"/>
      <x:c r="G10424" s="139"/>
      <x:c r="H10424" s="139"/>
      <x:c r="I10424" s="266" t="n">
        <x:f>INT((ROW()-ROW($I$46))/((CARROT_CAP+1)*(MESCLUN_CAP+1)))</x:f>
        <x:v>15</x:v>
      </x:c>
      <x:c r="J10424" s="266" t="n">
        <x:f>MOD(INT((ROW()-ROW($I$46))/(MESCLUN_CAP+1)),CARROT_CAP+1)</x:f>
        <x:v>19</x:v>
      </x:c>
      <x:c r="K10424" s="266" t="n">
        <x:f>MOD(ROW()-ROW($I$46),MESCLUN_CAP+1)</x:f>
        <x:v>24</x:v>
      </x:c>
      <x:c r="L10424" s="266" t="n">
        <x:f>SUM(I10424:K10424)</x:f>
        <x:v>58</x:v>
      </x:c>
      <x:c r="M10424" s="267" t="n">
        <x:f>I10424*TOMATO_HOURS*WEEKS*(1+TOMATO_DIM)^I10424+J10424*CARROT_HOURS*WEEKS*(1+CARROT_DIM)^J10424+K10424*MESCLUN_HOURS*WEEKS*(1+MESCLUN_DIM)^K10424</x:f>
        <x:v>8005.654768978658</x:v>
      </x:c>
      <x:c r="N10424" s="267" t="n">
        <x:f>MAX(M10424-FARMER_HOURS,0)/TEMP_HOURS_PER_WORKER</x:f>
        <x:v>5.059482478457401</x:v>
      </x:c>
      <x:c r="O10424" s="268" t="n">
        <x:f>I10424*TOMATO_PRICE+J10424*CARROT_PRICE+K10424*MESCLUN_PRICE</x:f>
        <x:v>236586</x:v>
      </x:c>
      <x:c r="P10424" s="268" t="n">
        <x:f>I10424*TOMATO_FERTILIZER+J10424*CARROT_FERTILIZER+K10424*MESCLUN_FERTILIZER</x:f>
        <x:v>42680</x:v>
      </x:c>
      <x:c r="Q10424" s="268" t="n">
        <x:f>MIN(M10424,FARMER_HOURS)*FARMER_RATE+MAX(M10424-FARMER_HOURS,0)*TEMP_RATE</x:f>
        <x:v>151487.061961435</x:v>
      </x:c>
      <x:c r="R10424" s="268" t="n">
        <x:f>O10424-P10424-Q10424-FIXED_COST</x:f>
        <x:v>22418.938038564986</x:v>
      </x:c>
      <x:c r="S10424" s="139" t="str">
        <x:f>IF(AND(L10424&lt;=TOTAL_BED_CAP,N10424&lt;=TEMP_WORKER_CAP),"YES","NO")</x:f>
        <x:v>NO</x:v>
      </x:c>
      <x:c r="T10424" s="139" t="n">
        <x:f>IF(S10424="YES",R10424,-1E+99)</x:f>
        <x:v>-1e+99</x:v>
      </x:c>
    </x:row>
    <x:row r="10425">
      <x:c r="A10425" s="139"/>
      <x:c r="B10425" s="139"/>
      <x:c r="C10425" s="139"/>
      <x:c r="D10425" s="139"/>
      <x:c r="E10425" s="139"/>
      <x:c r="F10425" s="139"/>
      <x:c r="G10425" s="139"/>
      <x:c r="H10425" s="139"/>
      <x:c r="I10425" s="266" t="n">
        <x:f>INT((ROW()-ROW($I$46))/((CARROT_CAP+1)*(MESCLUN_CAP+1)))</x:f>
        <x:v>15</x:v>
      </x:c>
      <x:c r="J10425" s="266" t="n">
        <x:f>MOD(INT((ROW()-ROW($I$46))/(MESCLUN_CAP+1)),CARROT_CAP+1)</x:f>
        <x:v>19</x:v>
      </x:c>
      <x:c r="K10425" s="266" t="n">
        <x:f>MOD(ROW()-ROW($I$46),MESCLUN_CAP+1)</x:f>
        <x:v>25</x:v>
      </x:c>
      <x:c r="L10425" s="266" t="n">
        <x:f>SUM(I10425:K10425)</x:f>
        <x:v>59</x:v>
      </x:c>
      <x:c r="M10425" s="267" t="n">
        <x:f>I10425*TOMATO_HOURS*WEEKS*(1+TOMATO_DIM)^I10425+J10425*CARROT_HOURS*WEEKS*(1+CARROT_DIM)^J10425+K10425*MESCLUN_HOURS*WEEKS*(1+MESCLUN_DIM)^K10425</x:f>
        <x:v>8085.232690393756</x:v>
      </x:c>
      <x:c r="N10425" s="267" t="n">
        <x:f>MAX(M10425-FARMER_HOURS,0)/TEMP_HOURS_PER_WORKER</x:f>
        <x:v>5.114744923884553</x:v>
      </x:c>
      <x:c r="O10425" s="268" t="n">
        <x:f>I10425*TOMATO_PRICE+J10425*CARROT_PRICE+K10425*MESCLUN_PRICE</x:f>
        <x:v>239286</x:v>
      </x:c>
      <x:c r="P10425" s="268" t="n">
        <x:f>I10425*TOMATO_FERTILIZER+J10425*CARROT_FERTILIZER+K10425*MESCLUN_FERTILIZER</x:f>
        <x:v>43560</x:v>
      </x:c>
      <x:c r="Q10425" s="268" t="n">
        <x:f>MIN(M10425,FARMER_HOURS)*FARMER_RATE+MAX(M10425-FARMER_HOURS,0)*TEMP_RATE</x:f>
        <x:v>152868.6230971138</x:v>
      </x:c>
      <x:c r="R10425" s="268" t="n">
        <x:f>O10425-P10425-Q10425-FIXED_COST</x:f>
        <x:v>22857.3769028862</x:v>
      </x:c>
      <x:c r="S10425" s="139" t="str">
        <x:f>IF(AND(L10425&lt;=TOTAL_BED_CAP,N10425&lt;=TEMP_WORKER_CAP),"YES","NO")</x:f>
        <x:v>NO</x:v>
      </x:c>
      <x:c r="T10425" s="139" t="n">
        <x:f>IF(S10425="YES",R10425,-1E+99)</x:f>
        <x:v>-1e+99</x:v>
      </x:c>
    </x:row>
    <x:row r="10426">
      <x:c r="A10426" s="139"/>
      <x:c r="B10426" s="139"/>
      <x:c r="C10426" s="139"/>
      <x:c r="D10426" s="139"/>
      <x:c r="E10426" s="139"/>
      <x:c r="F10426" s="139"/>
      <x:c r="G10426" s="139"/>
      <x:c r="H10426" s="139"/>
      <x:c r="I10426" s="266" t="n">
        <x:f>INT((ROW()-ROW($I$46))/((CARROT_CAP+1)*(MESCLUN_CAP+1)))</x:f>
        <x:v>15</x:v>
      </x:c>
      <x:c r="J10426" s="266" t="n">
        <x:f>MOD(INT((ROW()-ROW($I$46))/(MESCLUN_CAP+1)),CARROT_CAP+1)</x:f>
        <x:v>19</x:v>
      </x:c>
      <x:c r="K10426" s="266" t="n">
        <x:f>MOD(ROW()-ROW($I$46),MESCLUN_CAP+1)</x:f>
        <x:v>26</x:v>
      </x:c>
      <x:c r="L10426" s="266" t="n">
        <x:f>SUM(I10426:K10426)</x:f>
        <x:v>60</x:v>
      </x:c>
      <x:c r="M10426" s="267" t="n">
        <x:f>I10426*TOMATO_HOURS*WEEKS*(1+TOMATO_DIM)^I10426+J10426*CARROT_HOURS*WEEKS*(1+CARROT_DIM)^J10426+K10426*MESCLUN_HOURS*WEEKS*(1+MESCLUN_DIM)^K10426</x:f>
        <x:v>8166.572694354472</x:v>
      </x:c>
      <x:c r="N10426" s="267" t="n">
        <x:f>MAX(M10426-FARMER_HOURS,0)/TEMP_HOURS_PER_WORKER</x:f>
        <x:v>5.171231037746161</x:v>
      </x:c>
      <x:c r="O10426" s="268" t="n">
        <x:f>I10426*TOMATO_PRICE+J10426*CARROT_PRICE+K10426*MESCLUN_PRICE</x:f>
        <x:v>241986</x:v>
      </x:c>
      <x:c r="P10426" s="268" t="n">
        <x:f>I10426*TOMATO_FERTILIZER+J10426*CARROT_FERTILIZER+K10426*MESCLUN_FERTILIZER</x:f>
        <x:v>44440</x:v>
      </x:c>
      <x:c r="Q10426" s="268" t="n">
        <x:f>MIN(M10426,FARMER_HOURS)*FARMER_RATE+MAX(M10426-FARMER_HOURS,0)*TEMP_RATE</x:f>
        <x:v>154280.77594365404</x:v>
      </x:c>
      <x:c r="R10426" s="268" t="n">
        <x:f>O10426-P10426-Q10426-FIXED_COST</x:f>
        <x:v>23265.224056345964</x:v>
      </x:c>
      <x:c r="S10426" s="139" t="str">
        <x:f>IF(AND(L10426&lt;=TOTAL_BED_CAP,N10426&lt;=TEMP_WORKER_CAP),"YES","NO")</x:f>
        <x:v>NO</x:v>
      </x:c>
      <x:c r="T10426" s="139" t="n">
        <x:f>IF(S10426="YES",R10426,-1E+99)</x:f>
        <x:v>-1e+99</x:v>
      </x:c>
    </x:row>
    <x:row r="10427">
      <x:c r="A10427" s="139"/>
      <x:c r="B10427" s="139"/>
      <x:c r="C10427" s="139"/>
      <x:c r="D10427" s="139"/>
      <x:c r="E10427" s="139"/>
      <x:c r="F10427" s="139"/>
      <x:c r="G10427" s="139"/>
      <x:c r="H10427" s="139"/>
      <x:c r="I10427" s="266" t="n">
        <x:f>INT((ROW()-ROW($I$46))/((CARROT_CAP+1)*(MESCLUN_CAP+1)))</x:f>
        <x:v>15</x:v>
      </x:c>
      <x:c r="J10427" s="266" t="n">
        <x:f>MOD(INT((ROW()-ROW($I$46))/(MESCLUN_CAP+1)),CARROT_CAP+1)</x:f>
        <x:v>19</x:v>
      </x:c>
      <x:c r="K10427" s="266" t="n">
        <x:f>MOD(ROW()-ROW($I$46),MESCLUN_CAP+1)</x:f>
        <x:v>27</x:v>
      </x:c>
      <x:c r="L10427" s="266" t="n">
        <x:f>SUM(I10427:K10427)</x:f>
        <x:v>61</x:v>
      </x:c>
      <x:c r="M10427" s="267" t="n">
        <x:f>I10427*TOMATO_HOURS*WEEKS*(1+TOMATO_DIM)^I10427+J10427*CARROT_HOURS*WEEKS*(1+CARROT_DIM)^J10427+K10427*MESCLUN_HOURS*WEEKS*(1+MESCLUN_DIM)^K10427</x:f>
        <x:v>8249.70639887423</x:v>
      </x:c>
      <x:c r="N10427" s="267" t="n">
        <x:f>MAX(M10427-FARMER_HOURS,0)/TEMP_HOURS_PER_WORKER</x:f>
        <x:v>5.228962776995993</x:v>
      </x:c>
      <x:c r="O10427" s="268" t="n">
        <x:f>I10427*TOMATO_PRICE+J10427*CARROT_PRICE+K10427*MESCLUN_PRICE</x:f>
        <x:v>244686</x:v>
      </x:c>
      <x:c r="P10427" s="268" t="n">
        <x:f>I10427*TOMATO_FERTILIZER+J10427*CARROT_FERTILIZER+K10427*MESCLUN_FERTILIZER</x:f>
        <x:v>45320</x:v>
      </x:c>
      <x:c r="Q10427" s="268" t="n">
        <x:f>MIN(M10427,FARMER_HOURS)*FARMER_RATE+MAX(M10427-FARMER_HOURS,0)*TEMP_RATE</x:f>
        <x:v>155724.06942489982</x:v>
      </x:c>
      <x:c r="R10427" s="268" t="n">
        <x:f>O10427-P10427-Q10427-FIXED_COST</x:f>
        <x:v>23641.93057510018</x:v>
      </x:c>
      <x:c r="S10427" s="139" t="str">
        <x:f>IF(AND(L10427&lt;=TOTAL_BED_CAP,N10427&lt;=TEMP_WORKER_CAP),"YES","NO")</x:f>
        <x:v>NO</x:v>
      </x:c>
      <x:c r="T10427" s="139" t="n">
        <x:f>IF(S10427="YES",R10427,-1E+99)</x:f>
        <x:v>-1e+99</x:v>
      </x:c>
    </x:row>
    <x:row r="10428">
      <x:c r="A10428" s="139"/>
      <x:c r="B10428" s="139"/>
      <x:c r="C10428" s="139"/>
      <x:c r="D10428" s="139"/>
      <x:c r="E10428" s="139"/>
      <x:c r="F10428" s="139"/>
      <x:c r="G10428" s="139"/>
      <x:c r="H10428" s="139"/>
      <x:c r="I10428" s="266" t="n">
        <x:f>INT((ROW()-ROW($I$46))/((CARROT_CAP+1)*(MESCLUN_CAP+1)))</x:f>
        <x:v>15</x:v>
      </x:c>
      <x:c r="J10428" s="266" t="n">
        <x:f>MOD(INT((ROW()-ROW($I$46))/(MESCLUN_CAP+1)),CARROT_CAP+1)</x:f>
        <x:v>19</x:v>
      </x:c>
      <x:c r="K10428" s="266" t="n">
        <x:f>MOD(ROW()-ROW($I$46),MESCLUN_CAP+1)</x:f>
        <x:v>28</x:v>
      </x:c>
      <x:c r="L10428" s="266" t="n">
        <x:f>SUM(I10428:K10428)</x:f>
        <x:v>62</x:v>
      </x:c>
      <x:c r="M10428" s="267" t="n">
        <x:f>I10428*TOMATO_HOURS*WEEKS*(1+TOMATO_DIM)^I10428+J10428*CARROT_HOURS*WEEKS*(1+CARROT_DIM)^J10428+K10428*MESCLUN_HOURS*WEEKS*(1+MESCLUN_DIM)^K10428</x:f>
        <x:v>8334.665937091384</x:v>
      </x:c>
      <x:c r="N10428" s="267" t="n">
        <x:f>MAX(M10428-FARMER_HOURS,0)/TEMP_HOURS_PER_WORKER</x:f>
        <x:v>5.287962456313461</x:v>
      </x:c>
      <x:c r="O10428" s="268" t="n">
        <x:f>I10428*TOMATO_PRICE+J10428*CARROT_PRICE+K10428*MESCLUN_PRICE</x:f>
        <x:v>247386</x:v>
      </x:c>
      <x:c r="P10428" s="268" t="n">
        <x:f>I10428*TOMATO_FERTILIZER+J10428*CARROT_FERTILIZER+K10428*MESCLUN_FERTILIZER</x:f>
        <x:v>46200</x:v>
      </x:c>
      <x:c r="Q10428" s="268" t="n">
        <x:f>MIN(M10428,FARMER_HOURS)*FARMER_RATE+MAX(M10428-FARMER_HOURS,0)*TEMP_RATE</x:f>
        <x:v>157199.06140783653</x:v>
      </x:c>
      <x:c r="R10428" s="268" t="n">
        <x:f>O10428-P10428-Q10428-FIXED_COST</x:f>
        <x:v>23986.938592163468</x:v>
      </x:c>
      <x:c r="S10428" s="139" t="str">
        <x:f>IF(AND(L10428&lt;=TOTAL_BED_CAP,N10428&lt;=TEMP_WORKER_CAP),"YES","NO")</x:f>
        <x:v>NO</x:v>
      </x:c>
      <x:c r="T10428" s="139" t="n">
        <x:f>IF(S10428="YES",R10428,-1E+99)</x:f>
        <x:v>-1e+99</x:v>
      </x:c>
    </x:row>
    <x:row r="10429">
      <x:c r="A10429" s="139"/>
      <x:c r="B10429" s="139"/>
      <x:c r="C10429" s="139"/>
      <x:c r="D10429" s="139"/>
      <x:c r="E10429" s="139"/>
      <x:c r="F10429" s="139"/>
      <x:c r="G10429" s="139"/>
      <x:c r="H10429" s="139"/>
      <x:c r="I10429" s="266" t="n">
        <x:f>INT((ROW()-ROW($I$46))/((CARROT_CAP+1)*(MESCLUN_CAP+1)))</x:f>
        <x:v>15</x:v>
      </x:c>
      <x:c r="J10429" s="266" t="n">
        <x:f>MOD(INT((ROW()-ROW($I$46))/(MESCLUN_CAP+1)),CARROT_CAP+1)</x:f>
        <x:v>19</x:v>
      </x:c>
      <x:c r="K10429" s="266" t="n">
        <x:f>MOD(ROW()-ROW($I$46),MESCLUN_CAP+1)</x:f>
        <x:v>29</x:v>
      </x:c>
      <x:c r="L10429" s="266" t="n">
        <x:f>SUM(I10429:K10429)</x:f>
        <x:v>63</x:v>
      </x:c>
      <x:c r="M10429" s="267" t="n">
        <x:f>I10429*TOMATO_HOURS*WEEKS*(1+TOMATO_DIM)^I10429+J10429*CARROT_HOURS*WEEKS*(1+CARROT_DIM)^J10429+K10429*MESCLUN_HOURS*WEEKS*(1+MESCLUN_DIM)^K10429</x:f>
        <x:v>8421.483965207037</x:v>
      </x:c>
      <x:c r="N10429" s="267" t="n">
        <x:f>MAX(M10429-FARMER_HOURS,0)/TEMP_HOURS_PER_WORKER</x:f>
        <x:v>5.348252753615998</x:v>
      </x:c>
      <x:c r="O10429" s="268" t="n">
        <x:f>I10429*TOMATO_PRICE+J10429*CARROT_PRICE+K10429*MESCLUN_PRICE</x:f>
        <x:v>250086</x:v>
      </x:c>
      <x:c r="P10429" s="268" t="n">
        <x:f>I10429*TOMATO_FERTILIZER+J10429*CARROT_FERTILIZER+K10429*MESCLUN_FERTILIZER</x:f>
        <x:v>47080</x:v>
      </x:c>
      <x:c r="Q10429" s="268" t="n">
        <x:f>MIN(M10429,FARMER_HOURS)*FARMER_RATE+MAX(M10429-FARMER_HOURS,0)*TEMP_RATE</x:f>
        <x:v>158706.31884039994</x:v>
      </x:c>
      <x:c r="R10429" s="268" t="n">
        <x:f>O10429-P10429-Q10429-FIXED_COST</x:f>
        <x:v>24299.681159600063</x:v>
      </x:c>
      <x:c r="S10429" s="139" t="str">
        <x:f>IF(AND(L10429&lt;=TOTAL_BED_CAP,N10429&lt;=TEMP_WORKER_CAP),"YES","NO")</x:f>
        <x:v>NO</x:v>
      </x:c>
      <x:c r="T10429" s="139" t="n">
        <x:f>IF(S10429="YES",R10429,-1E+99)</x:f>
        <x:v>-1e+99</x:v>
      </x:c>
    </x:row>
    <x:row r="10430">
      <x:c r="A10430" s="139"/>
      <x:c r="B10430" s="139"/>
      <x:c r="C10430" s="139"/>
      <x:c r="D10430" s="139"/>
      <x:c r="E10430" s="139"/>
      <x:c r="F10430" s="139"/>
      <x:c r="G10430" s="139"/>
      <x:c r="H10430" s="139"/>
      <x:c r="I10430" s="266" t="n">
        <x:f>INT((ROW()-ROW($I$46))/((CARROT_CAP+1)*(MESCLUN_CAP+1)))</x:f>
        <x:v>15</x:v>
      </x:c>
      <x:c r="J10430" s="266" t="n">
        <x:f>MOD(INT((ROW()-ROW($I$46))/(MESCLUN_CAP+1)),CARROT_CAP+1)</x:f>
        <x:v>19</x:v>
      </x:c>
      <x:c r="K10430" s="266" t="n">
        <x:f>MOD(ROW()-ROW($I$46),MESCLUN_CAP+1)</x:f>
        <x:v>30</x:v>
      </x:c>
      <x:c r="L10430" s="266" t="n">
        <x:f>SUM(I10430:K10430)</x:f>
        <x:v>64</x:v>
      </x:c>
      <x:c r="M10430" s="267" t="n">
        <x:f>I10430*TOMATO_HOURS*WEEKS*(1+TOMATO_DIM)^I10430+J10430*CARROT_HOURS*WEEKS*(1+CARROT_DIM)^J10430+K10430*MESCLUN_HOURS*WEEKS*(1+MESCLUN_DIM)^K10430</x:f>
        <x:v>8510.193670540806</x:v>
      </x:c>
      <x:c r="N10430" s="267" t="n">
        <x:f>MAX(M10430-FARMER_HOURS,0)/TEMP_HOURS_PER_WORKER</x:f>
        <x:v>5.409856715653338</x:v>
      </x:c>
      <x:c r="O10430" s="268" t="n">
        <x:f>I10430*TOMATO_PRICE+J10430*CARROT_PRICE+K10430*MESCLUN_PRICE</x:f>
        <x:v>252786</x:v>
      </x:c>
      <x:c r="P10430" s="268" t="n">
        <x:f>I10430*TOMATO_FERTILIZER+J10430*CARROT_FERTILIZER+K10430*MESCLUN_FERTILIZER</x:f>
        <x:v>47960</x:v>
      </x:c>
      <x:c r="Q10430" s="268" t="n">
        <x:f>MIN(M10430,FARMER_HOURS)*FARMER_RATE+MAX(M10430-FARMER_HOURS,0)*TEMP_RATE</x:f>
        <x:v>160246.41789133343</x:v>
      </x:c>
      <x:c r="R10430" s="268" t="n">
        <x:f>O10430-P10430-Q10430-FIXED_COST</x:f>
        <x:v>24579.582108666567</x:v>
      </x:c>
      <x:c r="S10430" s="139" t="str">
        <x:f>IF(AND(L10430&lt;=TOTAL_BED_CAP,N10430&lt;=TEMP_WORKER_CAP),"YES","NO")</x:f>
        <x:v>NO</x:v>
      </x:c>
      <x:c r="T10430" s="139" t="n">
        <x:f>IF(S10430="YES",R10430,-1E+99)</x:f>
        <x:v>-1e+99</x:v>
      </x:c>
    </x:row>
    <x:row r="10431">
      <x:c r="A10431" s="139"/>
      <x:c r="B10431" s="139"/>
      <x:c r="C10431" s="139"/>
      <x:c r="D10431" s="139"/>
      <x:c r="E10431" s="139"/>
      <x:c r="F10431" s="139"/>
      <x:c r="G10431" s="139"/>
      <x:c r="H10431" s="139"/>
      <x:c r="I10431" s="266" t="n">
        <x:f>INT((ROW()-ROW($I$46))/((CARROT_CAP+1)*(MESCLUN_CAP+1)))</x:f>
        <x:v>15</x:v>
      </x:c>
      <x:c r="J10431" s="266" t="n">
        <x:f>MOD(INT((ROW()-ROW($I$46))/(MESCLUN_CAP+1)),CARROT_CAP+1)</x:f>
        <x:v>20</x:v>
      </x:c>
      <x:c r="K10431" s="266" t="n">
        <x:f>MOD(ROW()-ROW($I$46),MESCLUN_CAP+1)</x:f>
        <x:v>0</x:v>
      </x:c>
      <x:c r="L10431" s="266" t="n">
        <x:f>SUM(I10431:K10431)</x:f>
        <x:v>35</x:v>
      </x:c>
      <x:c r="M10431" s="267" t="n">
        <x:f>I10431*TOMATO_HOURS*WEEKS*(1+TOMATO_DIM)^I10431+J10431*CARROT_HOURS*WEEKS*(1+CARROT_DIM)^J10431+K10431*MESCLUN_HOURS*WEEKS*(1+MESCLUN_DIM)^K10431</x:f>
        <x:v>6622.454892885373</x:v>
      </x:c>
      <x:c r="N10431" s="267" t="n">
        <x:f>MAX(M10431-FARMER_HOURS,0)/TEMP_HOURS_PER_WORKER</x:f>
        <x:v>4.098927008948175</x:v>
      </x:c>
      <x:c r="O10431" s="268" t="n">
        <x:f>I10431*TOMATO_PRICE+J10431*CARROT_PRICE+K10431*MESCLUN_PRICE</x:f>
        <x:v>173880</x:v>
      </x:c>
      <x:c r="P10431" s="268" t="n">
        <x:f>I10431*TOMATO_FERTILIZER+J10431*CARROT_FERTILIZER+K10431*MESCLUN_FERTILIZER</x:f>
        <x:v>22000</x:v>
      </x:c>
      <x:c r="Q10431" s="268" t="n">
        <x:f>MIN(M10431,FARMER_HOURS)*FARMER_RATE+MAX(M10431-FARMER_HOURS,0)*TEMP_RATE</x:f>
        <x:v>127473.17522370438</x:v>
      </x:c>
      <x:c r="R10431" s="268" t="n">
        <x:f>O10431-P10431-Q10431-FIXED_COST</x:f>
        <x:v>4406.824776295616</x:v>
      </x:c>
      <x:c r="S10431" s="139" t="str">
        <x:f>IF(AND(L10431&lt;=TOTAL_BED_CAP,N10431&lt;=TEMP_WORKER_CAP),"YES","NO")</x:f>
        <x:v>NO</x:v>
      </x:c>
      <x:c r="T10431" s="139" t="n">
        <x:f>IF(S10431="YES",R10431,-1E+99)</x:f>
        <x:v>-1e+99</x:v>
      </x:c>
    </x:row>
    <x:row r="10432">
      <x:c r="A10432" s="139"/>
      <x:c r="B10432" s="139"/>
      <x:c r="C10432" s="139"/>
      <x:c r="D10432" s="139"/>
      <x:c r="E10432" s="139"/>
      <x:c r="F10432" s="139"/>
      <x:c r="G10432" s="139"/>
      <x:c r="H10432" s="139"/>
      <x:c r="I10432" s="266" t="n">
        <x:f>INT((ROW()-ROW($I$46))/((CARROT_CAP+1)*(MESCLUN_CAP+1)))</x:f>
        <x:v>15</x:v>
      </x:c>
      <x:c r="J10432" s="266" t="n">
        <x:f>MOD(INT((ROW()-ROW($I$46))/(MESCLUN_CAP+1)),CARROT_CAP+1)</x:f>
        <x:v>20</x:v>
      </x:c>
      <x:c r="K10432" s="266" t="n">
        <x:f>MOD(ROW()-ROW($I$46),MESCLUN_CAP+1)</x:f>
        <x:v>1</x:v>
      </x:c>
      <x:c r="L10432" s="266" t="n">
        <x:f>SUM(I10432:K10432)</x:f>
        <x:v>36</x:v>
      </x:c>
      <x:c r="M10432" s="267" t="n">
        <x:f>I10432*TOMATO_HOURS*WEEKS*(1+TOMATO_DIM)^I10432+J10432*CARROT_HOURS*WEEKS*(1+CARROT_DIM)^J10432+K10432*MESCLUN_HOURS*WEEKS*(1+MESCLUN_DIM)^K10432</x:f>
        <x:v>6668.017392885373</x:v>
      </x:c>
      <x:c r="N10432" s="267" t="n">
        <x:f>MAX(M10432-FARMER_HOURS,0)/TEMP_HOURS_PER_WORKER</x:f>
        <x:v>4.130567633948176</x:v>
      </x:c>
      <x:c r="O10432" s="268" t="n">
        <x:f>I10432*TOMATO_PRICE+J10432*CARROT_PRICE+K10432*MESCLUN_PRICE</x:f>
        <x:v>176580</x:v>
      </x:c>
      <x:c r="P10432" s="268" t="n">
        <x:f>I10432*TOMATO_FERTILIZER+J10432*CARROT_FERTILIZER+K10432*MESCLUN_FERTILIZER</x:f>
        <x:v>22880</x:v>
      </x:c>
      <x:c r="Q10432" s="268" t="n">
        <x:f>MIN(M10432,FARMER_HOURS)*FARMER_RATE+MAX(M10432-FARMER_HOURS,0)*TEMP_RATE</x:f>
        <x:v>128264.19084870438</x:v>
      </x:c>
      <x:c r="R10432" s="268" t="n">
        <x:f>O10432-P10432-Q10432-FIXED_COST</x:f>
        <x:v>5435.809151295616</x:v>
      </x:c>
      <x:c r="S10432" s="139" t="str">
        <x:f>IF(AND(L10432&lt;=TOTAL_BED_CAP,N10432&lt;=TEMP_WORKER_CAP),"YES","NO")</x:f>
        <x:v>NO</x:v>
      </x:c>
      <x:c r="T10432" s="139" t="n">
        <x:f>IF(S10432="YES",R10432,-1E+99)</x:f>
        <x:v>-1e+99</x:v>
      </x:c>
    </x:row>
    <x:row r="10433">
      <x:c r="A10433" s="139"/>
      <x:c r="B10433" s="139"/>
      <x:c r="C10433" s="139"/>
      <x:c r="D10433" s="139"/>
      <x:c r="E10433" s="139"/>
      <x:c r="F10433" s="139"/>
      <x:c r="G10433" s="139"/>
      <x:c r="H10433" s="139"/>
      <x:c r="I10433" s="266" t="n">
        <x:f>INT((ROW()-ROW($I$46))/((CARROT_CAP+1)*(MESCLUN_CAP+1)))</x:f>
        <x:v>15</x:v>
      </x:c>
      <x:c r="J10433" s="266" t="n">
        <x:f>MOD(INT((ROW()-ROW($I$46))/(MESCLUN_CAP+1)),CARROT_CAP+1)</x:f>
        <x:v>20</x:v>
      </x:c>
      <x:c r="K10433" s="266" t="n">
        <x:f>MOD(ROW()-ROW($I$46),MESCLUN_CAP+1)</x:f>
        <x:v>2</x:v>
      </x:c>
      <x:c r="L10433" s="266" t="n">
        <x:f>SUM(I10433:K10433)</x:f>
        <x:v>37</x:v>
      </x:c>
      <x:c r="M10433" s="267" t="n">
        <x:f>I10433*TOMATO_HOURS*WEEKS*(1+TOMATO_DIM)^I10433+J10433*CARROT_HOURS*WEEKS*(1+CARROT_DIM)^J10433+K10433*MESCLUN_HOURS*WEEKS*(1+MESCLUN_DIM)^K10433</x:f>
        <x:v>6714.718955385373</x:v>
      </x:c>
      <x:c r="N10433" s="267" t="n">
        <x:f>MAX(M10433-FARMER_HOURS,0)/TEMP_HOURS_PER_WORKER</x:f>
        <x:v>4.162999274573176</x:v>
      </x:c>
      <x:c r="O10433" s="268" t="n">
        <x:f>I10433*TOMATO_PRICE+J10433*CARROT_PRICE+K10433*MESCLUN_PRICE</x:f>
        <x:v>179280</x:v>
      </x:c>
      <x:c r="P10433" s="268" t="n">
        <x:f>I10433*TOMATO_FERTILIZER+J10433*CARROT_FERTILIZER+K10433*MESCLUN_FERTILIZER</x:f>
        <x:v>23760</x:v>
      </x:c>
      <x:c r="Q10433" s="268" t="n">
        <x:f>MIN(M10433,FARMER_HOURS)*FARMER_RATE+MAX(M10433-FARMER_HOURS,0)*TEMP_RATE</x:f>
        <x:v>129074.9818643294</x:v>
      </x:c>
      <x:c r="R10433" s="268" t="n">
        <x:f>O10433-P10433-Q10433-FIXED_COST</x:f>
        <x:v>6445.018135670602</x:v>
      </x:c>
      <x:c r="S10433" s="139" t="str">
        <x:f>IF(AND(L10433&lt;=TOTAL_BED_CAP,N10433&lt;=TEMP_WORKER_CAP),"YES","NO")</x:f>
        <x:v>NO</x:v>
      </x:c>
      <x:c r="T10433" s="139" t="n">
        <x:f>IF(S10433="YES",R10433,-1E+99)</x:f>
        <x:v>-1e+99</x:v>
      </x:c>
    </x:row>
    <x:row r="10434">
      <x:c r="A10434" s="139"/>
      <x:c r="B10434" s="139"/>
      <x:c r="C10434" s="139"/>
      <x:c r="D10434" s="139"/>
      <x:c r="E10434" s="139"/>
      <x:c r="F10434" s="139"/>
      <x:c r="G10434" s="139"/>
      <x:c r="H10434" s="139"/>
      <x:c r="I10434" s="266" t="n">
        <x:f>INT((ROW()-ROW($I$46))/((CARROT_CAP+1)*(MESCLUN_CAP+1)))</x:f>
        <x:v>15</x:v>
      </x:c>
      <x:c r="J10434" s="266" t="n">
        <x:f>MOD(INT((ROW()-ROW($I$46))/(MESCLUN_CAP+1)),CARROT_CAP+1)</x:f>
        <x:v>20</x:v>
      </x:c>
      <x:c r="K10434" s="266" t="n">
        <x:f>MOD(ROW()-ROW($I$46),MESCLUN_CAP+1)</x:f>
        <x:v>3</x:v>
      </x:c>
      <x:c r="L10434" s="266" t="n">
        <x:f>SUM(I10434:K10434)</x:f>
        <x:v>38</x:v>
      </x:c>
      <x:c r="M10434" s="267" t="n">
        <x:f>I10434*TOMATO_HOURS*WEEKS*(1+TOMATO_DIM)^I10434+J10434*CARROT_HOURS*WEEKS*(1+CARROT_DIM)^J10434+K10434*MESCLUN_HOURS*WEEKS*(1+MESCLUN_DIM)^K10434</x:f>
        <x:v>6762.580937807248</x:v>
      </x:c>
      <x:c r="N10434" s="267" t="n">
        <x:f>MAX(M10434-FARMER_HOURS,0)/TEMP_HOURS_PER_WORKER</x:f>
        <x:v>4.196236762366144</x:v>
      </x:c>
      <x:c r="O10434" s="268" t="n">
        <x:f>I10434*TOMATO_PRICE+J10434*CARROT_PRICE+K10434*MESCLUN_PRICE</x:f>
        <x:v>181980</x:v>
      </x:c>
      <x:c r="P10434" s="268" t="n">
        <x:f>I10434*TOMATO_FERTILIZER+J10434*CARROT_FERTILIZER+K10434*MESCLUN_FERTILIZER</x:f>
        <x:v>24640</x:v>
      </x:c>
      <x:c r="Q10434" s="268" t="n">
        <x:f>MIN(M10434,FARMER_HOURS)*FARMER_RATE+MAX(M10434-FARMER_HOURS,0)*TEMP_RATE</x:f>
        <x:v>129905.91905915362</x:v>
      </x:c>
      <x:c r="R10434" s="268" t="n">
        <x:f>O10434-P10434-Q10434-FIXED_COST</x:f>
        <x:v>7434.080940846383</x:v>
      </x:c>
      <x:c r="S10434" s="139" t="str">
        <x:f>IF(AND(L10434&lt;=TOTAL_BED_CAP,N10434&lt;=TEMP_WORKER_CAP),"YES","NO")</x:f>
        <x:v>NO</x:v>
      </x:c>
      <x:c r="T10434" s="139" t="n">
        <x:f>IF(S10434="YES",R10434,-1E+99)</x:f>
        <x:v>-1e+99</x:v>
      </x:c>
    </x:row>
    <x:row r="10435">
      <x:c r="A10435" s="139"/>
      <x:c r="B10435" s="139"/>
      <x:c r="C10435" s="139"/>
      <x:c r="D10435" s="139"/>
      <x:c r="E10435" s="139"/>
      <x:c r="F10435" s="139"/>
      <x:c r="G10435" s="139"/>
      <x:c r="H10435" s="139"/>
      <x:c r="I10435" s="266" t="n">
        <x:f>INT((ROW()-ROW($I$46))/((CARROT_CAP+1)*(MESCLUN_CAP+1)))</x:f>
        <x:v>15</x:v>
      </x:c>
      <x:c r="J10435" s="266" t="n">
        <x:f>MOD(INT((ROW()-ROW($I$46))/(MESCLUN_CAP+1)),CARROT_CAP+1)</x:f>
        <x:v>20</x:v>
      </x:c>
      <x:c r="K10435" s="266" t="n">
        <x:f>MOD(ROW()-ROW($I$46),MESCLUN_CAP+1)</x:f>
        <x:v>4</x:v>
      </x:c>
      <x:c r="L10435" s="266" t="n">
        <x:f>SUM(I10435:K10435)</x:f>
        <x:v>39</x:v>
      </x:c>
      <x:c r="M10435" s="267" t="n">
        <x:f>I10435*TOMATO_HOURS*WEEKS*(1+TOMATO_DIM)^I10435+J10435*CARROT_HOURS*WEEKS*(1+CARROT_DIM)^J10435+K10435*MESCLUN_HOURS*WEEKS*(1+MESCLUN_DIM)^K10435</x:f>
        <x:v>6811.625053529904</x:v>
      </x:c>
      <x:c r="N10435" s="267" t="n">
        <x:f>MAX(M10435-FARMER_HOURS,0)/TEMP_HOURS_PER_WORKER</x:f>
        <x:v>4.230295176062433</x:v>
      </x:c>
      <x:c r="O10435" s="268" t="n">
        <x:f>I10435*TOMATO_PRICE+J10435*CARROT_PRICE+K10435*MESCLUN_PRICE</x:f>
        <x:v>184680</x:v>
      </x:c>
      <x:c r="P10435" s="268" t="n">
        <x:f>I10435*TOMATO_FERTILIZER+J10435*CARROT_FERTILIZER+K10435*MESCLUN_FERTILIZER</x:f>
        <x:v>25520</x:v>
      </x:c>
      <x:c r="Q10435" s="268" t="n">
        <x:f>MIN(M10435,FARMER_HOURS)*FARMER_RATE+MAX(M10435-FARMER_HOURS,0)*TEMP_RATE</x:f>
        <x:v>130757.37940156083</x:v>
      </x:c>
      <x:c r="R10435" s="268" t="n">
        <x:f>O10435-P10435-Q10435-FIXED_COST</x:f>
        <x:v>8402.62059843917</x:v>
      </x:c>
      <x:c r="S10435" s="139" t="str">
        <x:f>IF(AND(L10435&lt;=TOTAL_BED_CAP,N10435&lt;=TEMP_WORKER_CAP),"YES","NO")</x:f>
        <x:v>NO</x:v>
      </x:c>
      <x:c r="T10435" s="139" t="n">
        <x:f>IF(S10435="YES",R10435,-1E+99)</x:f>
        <x:v>-1e+99</x:v>
      </x:c>
    </x:row>
    <x:row r="10436">
      <x:c r="A10436" s="139"/>
      <x:c r="B10436" s="139"/>
      <x:c r="C10436" s="139"/>
      <x:c r="D10436" s="139"/>
      <x:c r="E10436" s="139"/>
      <x:c r="F10436" s="139"/>
      <x:c r="G10436" s="139"/>
      <x:c r="H10436" s="139"/>
      <x:c r="I10436" s="266" t="n">
        <x:f>INT((ROW()-ROW($I$46))/((CARROT_CAP+1)*(MESCLUN_CAP+1)))</x:f>
        <x:v>15</x:v>
      </x:c>
      <x:c r="J10436" s="266" t="n">
        <x:f>MOD(INT((ROW()-ROW($I$46))/(MESCLUN_CAP+1)),CARROT_CAP+1)</x:f>
        <x:v>20</x:v>
      </x:c>
      <x:c r="K10436" s="266" t="n">
        <x:f>MOD(ROW()-ROW($I$46),MESCLUN_CAP+1)</x:f>
        <x:v>5</x:v>
      </x:c>
      <x:c r="L10436" s="266" t="n">
        <x:f>SUM(I10436:K10436)</x:f>
        <x:v>40</x:v>
      </x:c>
      <x:c r="M10436" s="267" t="n">
        <x:f>I10436*TOMATO_HOURS*WEEKS*(1+TOMATO_DIM)^I10436+J10436*CARROT_HOURS*WEEKS*(1+CARROT_DIM)^J10436+K10436*MESCLUN_HOURS*WEEKS*(1+MESCLUN_DIM)^K10436</x:f>
        <x:v>6861.873377451107</x:v>
      </x:c>
      <x:c r="N10436" s="267" t="n">
        <x:f>MAX(M10436-FARMER_HOURS,0)/TEMP_HOURS_PER_WORKER</x:f>
        <x:v>4.2651898454521575</x:v>
      </x:c>
      <x:c r="O10436" s="268" t="n">
        <x:f>I10436*TOMATO_PRICE+J10436*CARROT_PRICE+K10436*MESCLUN_PRICE</x:f>
        <x:v>187380</x:v>
      </x:c>
      <x:c r="P10436" s="268" t="n">
        <x:f>I10436*TOMATO_FERTILIZER+J10436*CARROT_FERTILIZER+K10436*MESCLUN_FERTILIZER</x:f>
        <x:v>26400</x:v>
      </x:c>
      <x:c r="Q10436" s="268" t="n">
        <x:f>MIN(M10436,FARMER_HOURS)*FARMER_RATE+MAX(M10436-FARMER_HOURS,0)*TEMP_RATE</x:f>
        <x:v>131629.74613630393</x:v>
      </x:c>
      <x:c r="R10436" s="268" t="n">
        <x:f>O10436-P10436-Q10436-FIXED_COST</x:f>
        <x:v>9350.253863696067</x:v>
      </x:c>
      <x:c r="S10436" s="139" t="str">
        <x:f>IF(AND(L10436&lt;=TOTAL_BED_CAP,N10436&lt;=TEMP_WORKER_CAP),"YES","NO")</x:f>
        <x:v>NO</x:v>
      </x:c>
      <x:c r="T10436" s="139" t="n">
        <x:f>IF(S10436="YES",R10436,-1E+99)</x:f>
        <x:v>-1e+99</x:v>
      </x:c>
    </x:row>
    <x:row r="10437">
      <x:c r="A10437" s="139"/>
      <x:c r="B10437" s="139"/>
      <x:c r="C10437" s="139"/>
      <x:c r="D10437" s="139"/>
      <x:c r="E10437" s="139"/>
      <x:c r="F10437" s="139"/>
      <x:c r="G10437" s="139"/>
      <x:c r="H10437" s="139"/>
      <x:c r="I10437" s="266" t="n">
        <x:f>INT((ROW()-ROW($I$46))/((CARROT_CAP+1)*(MESCLUN_CAP+1)))</x:f>
        <x:v>15</x:v>
      </x:c>
      <x:c r="J10437" s="266" t="n">
        <x:f>MOD(INT((ROW()-ROW($I$46))/(MESCLUN_CAP+1)),CARROT_CAP+1)</x:f>
        <x:v>20</x:v>
      </x:c>
      <x:c r="K10437" s="266" t="n">
        <x:f>MOD(ROW()-ROW($I$46),MESCLUN_CAP+1)</x:f>
        <x:v>6</x:v>
      </x:c>
      <x:c r="L10437" s="266" t="n">
        <x:f>SUM(I10437:K10437)</x:f>
        <x:v>41</x:v>
      </x:c>
      <x:c r="M10437" s="267" t="n">
        <x:f>I10437*TOMATO_HOURS*WEEKS*(1+TOMATO_DIM)^I10437+J10437*CARROT_HOURS*WEEKS*(1+CARROT_DIM)^J10437+K10437*MESCLUN_HOURS*WEEKS*(1+MESCLUN_DIM)^K10437</x:f>
        <x:v>6913.348351632741</x:v>
      </x:c>
      <x:c r="N10437" s="267" t="n">
        <x:f>MAX(M10437-FARMER_HOURS,0)/TEMP_HOURS_PER_WORKER</x:f>
        <x:v>4.300936355300514</x:v>
      </x:c>
      <x:c r="O10437" s="268" t="n">
        <x:f>I10437*TOMATO_PRICE+J10437*CARROT_PRICE+K10437*MESCLUN_PRICE</x:f>
        <x:v>190080</x:v>
      </x:c>
      <x:c r="P10437" s="268" t="n">
        <x:f>I10437*TOMATO_FERTILIZER+J10437*CARROT_FERTILIZER+K10437*MESCLUN_FERTILIZER</x:f>
        <x:v>27280</x:v>
      </x:c>
      <x:c r="Q10437" s="268" t="n">
        <x:f>MIN(M10437,FARMER_HOURS)*FARMER_RATE+MAX(M10437-FARMER_HOURS,0)*TEMP_RATE</x:f>
        <x:v>132523.40888251286</x:v>
      </x:c>
      <x:c r="R10437" s="268" t="n">
        <x:f>O10437-P10437-Q10437-FIXED_COST</x:f>
        <x:v>10276.591117487143</x:v>
      </x:c>
      <x:c r="S10437" s="139" t="str">
        <x:f>IF(AND(L10437&lt;=TOTAL_BED_CAP,N10437&lt;=TEMP_WORKER_CAP),"YES","NO")</x:f>
        <x:v>NO</x:v>
      </x:c>
      <x:c r="T10437" s="139" t="n">
        <x:f>IF(S10437="YES",R10437,-1E+99)</x:f>
        <x:v>-1e+99</x:v>
      </x:c>
    </x:row>
    <x:row r="10438">
      <x:c r="A10438" s="139"/>
      <x:c r="B10438" s="139"/>
      <x:c r="C10438" s="139"/>
      <x:c r="D10438" s="139"/>
      <x:c r="E10438" s="139"/>
      <x:c r="F10438" s="139"/>
      <x:c r="G10438" s="139"/>
      <x:c r="H10438" s="139"/>
      <x:c r="I10438" s="266" t="n">
        <x:f>INT((ROW()-ROW($I$46))/((CARROT_CAP+1)*(MESCLUN_CAP+1)))</x:f>
        <x:v>15</x:v>
      </x:c>
      <x:c r="J10438" s="266" t="n">
        <x:f>MOD(INT((ROW()-ROW($I$46))/(MESCLUN_CAP+1)),CARROT_CAP+1)</x:f>
        <x:v>20</x:v>
      </x:c>
      <x:c r="K10438" s="266" t="n">
        <x:f>MOD(ROW()-ROW($I$46),MESCLUN_CAP+1)</x:f>
        <x:v>7</x:v>
      </x:c>
      <x:c r="L10438" s="266" t="n">
        <x:f>SUM(I10438:K10438)</x:f>
        <x:v>42</x:v>
      </x:c>
      <x:c r="M10438" s="267" t="n">
        <x:f>I10438*TOMATO_HOURS*WEEKS*(1+TOMATO_DIM)^I10438+J10438*CARROT_HOURS*WEEKS*(1+CARROT_DIM)^J10438+K10438*MESCLUN_HOURS*WEEKS*(1+MESCLUN_DIM)^K10438</x:f>
        <x:v>6966.072791030701</x:v>
      </x:c>
      <x:c r="N10438" s="267" t="n">
        <x:f>MAX(M10438-FARMER_HOURS,0)/TEMP_HOURS_PER_WORKER</x:f>
        <x:v>4.337550549326876</x:v>
      </x:c>
      <x:c r="O10438" s="268" t="n">
        <x:f>I10438*TOMATO_PRICE+J10438*CARROT_PRICE+K10438*MESCLUN_PRICE</x:f>
        <x:v>192780</x:v>
      </x:c>
      <x:c r="P10438" s="268" t="n">
        <x:f>I10438*TOMATO_FERTILIZER+J10438*CARROT_FERTILIZER+K10438*MESCLUN_FERTILIZER</x:f>
        <x:v>28160</x:v>
      </x:c>
      <x:c r="Q10438" s="268" t="n">
        <x:f>MIN(M10438,FARMER_HOURS)*FARMER_RATE+MAX(M10438-FARMER_HOURS,0)*TEMP_RATE</x:f>
        <x:v>133438.76373317192</x:v>
      </x:c>
      <x:c r="R10438" s="268" t="n">
        <x:f>O10438-P10438-Q10438-FIXED_COST</x:f>
        <x:v>11181.236266828084</x:v>
      </x:c>
      <x:c r="S10438" s="139" t="str">
        <x:f>IF(AND(L10438&lt;=TOTAL_BED_CAP,N10438&lt;=TEMP_WORKER_CAP),"YES","NO")</x:f>
        <x:v>NO</x:v>
      </x:c>
      <x:c r="T10438" s="139" t="n">
        <x:f>IF(S10438="YES",R10438,-1E+99)</x:f>
        <x:v>-1e+99</x:v>
      </x:c>
    </x:row>
    <x:row r="10439">
      <x:c r="A10439" s="139"/>
      <x:c r="B10439" s="139"/>
      <x:c r="C10439" s="139"/>
      <x:c r="D10439" s="139"/>
      <x:c r="E10439" s="139"/>
      <x:c r="F10439" s="139"/>
      <x:c r="G10439" s="139"/>
      <x:c r="H10439" s="139"/>
      <x:c r="I10439" s="266" t="n">
        <x:f>INT((ROW()-ROW($I$46))/((CARROT_CAP+1)*(MESCLUN_CAP+1)))</x:f>
        <x:v>15</x:v>
      </x:c>
      <x:c r="J10439" s="266" t="n">
        <x:f>MOD(INT((ROW()-ROW($I$46))/(MESCLUN_CAP+1)),CARROT_CAP+1)</x:f>
        <x:v>20</x:v>
      </x:c>
      <x:c r="K10439" s="266" t="n">
        <x:f>MOD(ROW()-ROW($I$46),MESCLUN_CAP+1)</x:f>
        <x:v>8</x:v>
      </x:c>
      <x:c r="L10439" s="266" t="n">
        <x:f>SUM(I10439:K10439)</x:f>
        <x:v>43</x:v>
      </x:c>
      <x:c r="M10439" s="267" t="n">
        <x:f>I10439*TOMATO_HOURS*WEEKS*(1+TOMATO_DIM)^I10439+J10439*CARROT_HOURS*WEEKS*(1+CARROT_DIM)^J10439+K10439*MESCLUN_HOURS*WEEKS*(1+MESCLUN_DIM)^K10439</x:f>
        <x:v>7020.069889310681</x:v>
      </x:c>
      <x:c r="N10439" s="267" t="n">
        <x:f>MAX(M10439-FARMER_HOURS,0)/TEMP_HOURS_PER_WORKER</x:f>
        <x:v>4.375048534243528</x:v>
      </x:c>
      <x:c r="O10439" s="268" t="n">
        <x:f>I10439*TOMATO_PRICE+J10439*CARROT_PRICE+K10439*MESCLUN_PRICE</x:f>
        <x:v>195480</x:v>
      </x:c>
      <x:c r="P10439" s="268" t="n">
        <x:f>I10439*TOMATO_FERTILIZER+J10439*CARROT_FERTILIZER+K10439*MESCLUN_FERTILIZER</x:f>
        <x:v>29040</x:v>
      </x:c>
      <x:c r="Q10439" s="268" t="n">
        <x:f>MIN(M10439,FARMER_HOURS)*FARMER_RATE+MAX(M10439-FARMER_HOURS,0)*TEMP_RATE</x:f>
        <x:v>134376.2133560882</x:v>
      </x:c>
      <x:c r="R10439" s="268" t="n">
        <x:f>O10439-P10439-Q10439-FIXED_COST</x:f>
        <x:v>12063.786643911793</x:v>
      </x:c>
      <x:c r="S10439" s="139" t="str">
        <x:f>IF(AND(L10439&lt;=TOTAL_BED_CAP,N10439&lt;=TEMP_WORKER_CAP),"YES","NO")</x:f>
        <x:v>NO</x:v>
      </x:c>
      <x:c r="T10439" s="139" t="n">
        <x:f>IF(S10439="YES",R10439,-1E+99)</x:f>
        <x:v>-1e+99</x:v>
      </x:c>
    </x:row>
    <x:row r="10440">
      <x:c r="A10440" s="139"/>
      <x:c r="B10440" s="139"/>
      <x:c r="C10440" s="139"/>
      <x:c r="D10440" s="139"/>
      <x:c r="E10440" s="139"/>
      <x:c r="F10440" s="139"/>
      <x:c r="G10440" s="139"/>
      <x:c r="H10440" s="139"/>
      <x:c r="I10440" s="266" t="n">
        <x:f>INT((ROW()-ROW($I$46))/((CARROT_CAP+1)*(MESCLUN_CAP+1)))</x:f>
        <x:v>15</x:v>
      </x:c>
      <x:c r="J10440" s="266" t="n">
        <x:f>MOD(INT((ROW()-ROW($I$46))/(MESCLUN_CAP+1)),CARROT_CAP+1)</x:f>
        <x:v>20</x:v>
      </x:c>
      <x:c r="K10440" s="266" t="n">
        <x:f>MOD(ROW()-ROW($I$46),MESCLUN_CAP+1)</x:f>
        <x:v>9</x:v>
      </x:c>
      <x:c r="L10440" s="266" t="n">
        <x:f>SUM(I10440:K10440)</x:f>
        <x:v>44</x:v>
      </x:c>
      <x:c r="M10440" s="267" t="n">
        <x:f>I10440*TOMATO_HOURS*WEEKS*(1+TOMATO_DIM)^I10440+J10440*CARROT_HOURS*WEEKS*(1+CARROT_DIM)^J10440+K10440*MESCLUN_HOURS*WEEKS*(1+MESCLUN_DIM)^K10440</x:f>
        <x:v>7075.363224751076</x:v>
      </x:c>
      <x:c r="N10440" s="267" t="n">
        <x:f>MAX(M10440-FARMER_HOURS,0)/TEMP_HOURS_PER_WORKER</x:f>
        <x:v>4.413446683854914</x:v>
      </x:c>
      <x:c r="O10440" s="268" t="n">
        <x:f>I10440*TOMATO_PRICE+J10440*CARROT_PRICE+K10440*MESCLUN_PRICE</x:f>
        <x:v>198180</x:v>
      </x:c>
      <x:c r="P10440" s="268" t="n">
        <x:f>I10440*TOMATO_FERTILIZER+J10440*CARROT_FERTILIZER+K10440*MESCLUN_FERTILIZER</x:f>
        <x:v>29920</x:v>
      </x:c>
      <x:c r="Q10440" s="268" t="n">
        <x:f>MIN(M10440,FARMER_HOURS)*FARMER_RATE+MAX(M10440-FARMER_HOURS,0)*TEMP_RATE</x:f>
        <x:v>135336.16709637284</x:v>
      </x:c>
      <x:c r="R10440" s="268" t="n">
        <x:f>O10440-P10440-Q10440-FIXED_COST</x:f>
        <x:v>12923.83290362716</x:v>
      </x:c>
      <x:c r="S10440" s="139" t="str">
        <x:f>IF(AND(L10440&lt;=TOTAL_BED_CAP,N10440&lt;=TEMP_WORKER_CAP),"YES","NO")</x:f>
        <x:v>NO</x:v>
      </x:c>
      <x:c r="T10440" s="139" t="n">
        <x:f>IF(S10440="YES",R10440,-1E+99)</x:f>
        <x:v>-1e+99</x:v>
      </x:c>
    </x:row>
    <x:row r="10441">
      <x:c r="A10441" s="139"/>
      <x:c r="B10441" s="139"/>
      <x:c r="C10441" s="139"/>
      <x:c r="D10441" s="139"/>
      <x:c r="E10441" s="139"/>
      <x:c r="F10441" s="139"/>
      <x:c r="G10441" s="139"/>
      <x:c r="H10441" s="139"/>
      <x:c r="I10441" s="266" t="n">
        <x:f>INT((ROW()-ROW($I$46))/((CARROT_CAP+1)*(MESCLUN_CAP+1)))</x:f>
        <x:v>15</x:v>
      </x:c>
      <x:c r="J10441" s="266" t="n">
        <x:f>MOD(INT((ROW()-ROW($I$46))/(MESCLUN_CAP+1)),CARROT_CAP+1)</x:f>
        <x:v>20</x:v>
      </x:c>
      <x:c r="K10441" s="266" t="n">
        <x:f>MOD(ROW()-ROW($I$46),MESCLUN_CAP+1)</x:f>
        <x:v>10</x:v>
      </x:c>
      <x:c r="L10441" s="266" t="n">
        <x:f>SUM(I10441:K10441)</x:f>
        <x:v>45</x:v>
      </x:c>
      <x:c r="M10441" s="267" t="n">
        <x:f>I10441*TOMATO_HOURS*WEEKS*(1+TOMATO_DIM)^I10441+J10441*CARROT_HOURS*WEEKS*(1+CARROT_DIM)^J10441+K10441*MESCLUN_HOURS*WEEKS*(1+MESCLUN_DIM)^K10441</x:f>
        <x:v>7131.976766234288</x:v>
      </x:c>
      <x:c r="N10441" s="267" t="n">
        <x:f>MAX(M10441-FARMER_HOURS,0)/TEMP_HOURS_PER_WORKER</x:f>
        <x:v>4.452761643218256</x:v>
      </x:c>
      <x:c r="O10441" s="268" t="n">
        <x:f>I10441*TOMATO_PRICE+J10441*CARROT_PRICE+K10441*MESCLUN_PRICE</x:f>
        <x:v>200880</x:v>
      </x:c>
      <x:c r="P10441" s="268" t="n">
        <x:f>I10441*TOMATO_FERTILIZER+J10441*CARROT_FERTILIZER+K10441*MESCLUN_FERTILIZER</x:f>
        <x:v>30800</x:v>
      </x:c>
      <x:c r="Q10441" s="268" t="n">
        <x:f>MIN(M10441,FARMER_HOURS)*FARMER_RATE+MAX(M10441-FARMER_HOURS,0)*TEMP_RATE</x:f>
        <x:v>136319.0410804564</x:v>
      </x:c>
      <x:c r="R10441" s="268" t="n">
        <x:f>O10441-P10441-Q10441-FIXED_COST</x:f>
        <x:v>13760.958919543598</x:v>
      </x:c>
      <x:c r="S10441" s="139" t="str">
        <x:f>IF(AND(L10441&lt;=TOTAL_BED_CAP,N10441&lt;=TEMP_WORKER_CAP),"YES","NO")</x:f>
        <x:v>NO</x:v>
      </x:c>
      <x:c r="T10441" s="139" t="n">
        <x:f>IF(S10441="YES",R10441,-1E+99)</x:f>
        <x:v>-1e+99</x:v>
      </x:c>
    </x:row>
    <x:row r="10442">
      <x:c r="A10442" s="139"/>
      <x:c r="B10442" s="139"/>
      <x:c r="C10442" s="139"/>
      <x:c r="D10442" s="139"/>
      <x:c r="E10442" s="139"/>
      <x:c r="F10442" s="139"/>
      <x:c r="G10442" s="139"/>
      <x:c r="H10442" s="139"/>
      <x:c r="I10442" s="266" t="n">
        <x:f>INT((ROW()-ROW($I$46))/((CARROT_CAP+1)*(MESCLUN_CAP+1)))</x:f>
        <x:v>15</x:v>
      </x:c>
      <x:c r="J10442" s="266" t="n">
        <x:f>MOD(INT((ROW()-ROW($I$46))/(MESCLUN_CAP+1)),CARROT_CAP+1)</x:f>
        <x:v>20</x:v>
      </x:c>
      <x:c r="K10442" s="266" t="n">
        <x:f>MOD(ROW()-ROW($I$46),MESCLUN_CAP+1)</x:f>
        <x:v>11</x:v>
      </x:c>
      <x:c r="L10442" s="266" t="n">
        <x:f>SUM(I10442:K10442)</x:f>
        <x:v>46</x:v>
      </x:c>
      <x:c r="M10442" s="267" t="n">
        <x:f>I10442*TOMATO_HOURS*WEEKS*(1+TOMATO_DIM)^I10442+J10442*CARROT_HOURS*WEEKS*(1+CARROT_DIM)^J10442+K10442*MESCLUN_HOURS*WEEKS*(1+MESCLUN_DIM)^K10442</x:f>
        <x:v>7189.934879327728</x:v>
      </x:c>
      <x:c r="N10442" s="267" t="n">
        <x:f>MAX(M10442-FARMER_HOURS,0)/TEMP_HOURS_PER_WORKER</x:f>
        <x:v>4.493010332866477</x:v>
      </x:c>
      <x:c r="O10442" s="268" t="n">
        <x:f>I10442*TOMATO_PRICE+J10442*CARROT_PRICE+K10442*MESCLUN_PRICE</x:f>
        <x:v>203580</x:v>
      </x:c>
      <x:c r="P10442" s="268" t="n">
        <x:f>I10442*TOMATO_FERTILIZER+J10442*CARROT_FERTILIZER+K10442*MESCLUN_FERTILIZER</x:f>
        <x:v>31680</x:v>
      </x:c>
      <x:c r="Q10442" s="268" t="n">
        <x:f>MIN(M10442,FARMER_HOURS)*FARMER_RATE+MAX(M10442-FARMER_HOURS,0)*TEMP_RATE</x:f>
        <x:v>137325.25832166194</x:v>
      </x:c>
      <x:c r="R10442" s="268" t="n">
        <x:f>O10442-P10442-Q10442-FIXED_COST</x:f>
        <x:v>14574.741678338061</x:v>
      </x:c>
      <x:c r="S10442" s="139" t="str">
        <x:f>IF(AND(L10442&lt;=TOTAL_BED_CAP,N10442&lt;=TEMP_WORKER_CAP),"YES","NO")</x:f>
        <x:v>NO</x:v>
      </x:c>
      <x:c r="T10442" s="139" t="n">
        <x:f>IF(S10442="YES",R10442,-1E+99)</x:f>
        <x:v>-1e+99</x:v>
      </x:c>
    </x:row>
    <x:row r="10443">
      <x:c r="A10443" s="139"/>
      <x:c r="B10443" s="139"/>
      <x:c r="C10443" s="139"/>
      <x:c r="D10443" s="139"/>
      <x:c r="E10443" s="139"/>
      <x:c r="F10443" s="139"/>
      <x:c r="G10443" s="139"/>
      <x:c r="H10443" s="139"/>
      <x:c r="I10443" s="266" t="n">
        <x:f>INT((ROW()-ROW($I$46))/((CARROT_CAP+1)*(MESCLUN_CAP+1)))</x:f>
        <x:v>15</x:v>
      </x:c>
      <x:c r="J10443" s="266" t="n">
        <x:f>MOD(INT((ROW()-ROW($I$46))/(MESCLUN_CAP+1)),CARROT_CAP+1)</x:f>
        <x:v>20</x:v>
      </x:c>
      <x:c r="K10443" s="266" t="n">
        <x:f>MOD(ROW()-ROW($I$46),MESCLUN_CAP+1)</x:f>
        <x:v>12</x:v>
      </x:c>
      <x:c r="L10443" s="266" t="n">
        <x:f>SUM(I10443:K10443)</x:f>
        <x:v>47</x:v>
      </x:c>
      <x:c r="M10443" s="267" t="n">
        <x:f>I10443*TOMATO_HOURS*WEEKS*(1+TOMATO_DIM)^I10443+J10443*CARROT_HOURS*WEEKS*(1+CARROT_DIM)^J10443+K10443*MESCLUN_HOURS*WEEKS*(1+MESCLUN_DIM)^K10443</x:f>
        <x:v>7249.262332455792</x:v>
      </x:c>
      <x:c r="N10443" s="267" t="n">
        <x:f>MAX(M10443-FARMER_HOURS,0)/TEMP_HOURS_PER_WORKER</x:f>
        <x:v>4.5342099530943</x:v>
      </x:c>
      <x:c r="O10443" s="268" t="n">
        <x:f>I10443*TOMATO_PRICE+J10443*CARROT_PRICE+K10443*MESCLUN_PRICE</x:f>
        <x:v>206280</x:v>
      </x:c>
      <x:c r="P10443" s="268" t="n">
        <x:f>I10443*TOMATO_FERTILIZER+J10443*CARROT_FERTILIZER+K10443*MESCLUN_FERTILIZER</x:f>
        <x:v>32560</x:v>
      </x:c>
      <x:c r="Q10443" s="268" t="n">
        <x:f>MIN(M10443,FARMER_HOURS)*FARMER_RATE+MAX(M10443-FARMER_HOURS,0)*TEMP_RATE</x:f>
        <x:v>138355.24882735749</x:v>
      </x:c>
      <x:c r="R10443" s="268" t="n">
        <x:f>O10443-P10443-Q10443-FIXED_COST</x:f>
        <x:v>15364.751172642515</x:v>
      </x:c>
      <x:c r="S10443" s="139" t="str">
        <x:f>IF(AND(L10443&lt;=TOTAL_BED_CAP,N10443&lt;=TEMP_WORKER_CAP),"YES","NO")</x:f>
        <x:v>NO</x:v>
      </x:c>
      <x:c r="T10443" s="139" t="n">
        <x:f>IF(S10443="YES",R10443,-1E+99)</x:f>
        <x:v>-1e+99</x:v>
      </x:c>
    </x:row>
    <x:row r="10444">
      <x:c r="A10444" s="139"/>
      <x:c r="B10444" s="139"/>
      <x:c r="C10444" s="139"/>
      <x:c r="D10444" s="139"/>
      <x:c r="E10444" s="139"/>
      <x:c r="F10444" s="139"/>
      <x:c r="G10444" s="139"/>
      <x:c r="H10444" s="139"/>
      <x:c r="I10444" s="266" t="n">
        <x:f>INT((ROW()-ROW($I$46))/((CARROT_CAP+1)*(MESCLUN_CAP+1)))</x:f>
        <x:v>15</x:v>
      </x:c>
      <x:c r="J10444" s="266" t="n">
        <x:f>MOD(INT((ROW()-ROW($I$46))/(MESCLUN_CAP+1)),CARROT_CAP+1)</x:f>
        <x:v>20</x:v>
      </x:c>
      <x:c r="K10444" s="266" t="n">
        <x:f>MOD(ROW()-ROW($I$46),MESCLUN_CAP+1)</x:f>
        <x:v>13</x:v>
      </x:c>
      <x:c r="L10444" s="266" t="n">
        <x:f>SUM(I10444:K10444)</x:f>
        <x:v>48</x:v>
      </x:c>
      <x:c r="M10444" s="267" t="n">
        <x:f>I10444*TOMATO_HOURS*WEEKS*(1+TOMATO_DIM)^I10444+J10444*CARROT_HOURS*WEEKS*(1+CARROT_DIM)^J10444+K10444*MESCLUN_HOURS*WEEKS*(1+MESCLUN_DIM)^K10444</x:f>
        <x:v>7309.984303164176</x:v>
      </x:c>
      <x:c r="N10444" s="267" t="n">
        <x:f>MAX(M10444-FARMER_HOURS,0)/TEMP_HOURS_PER_WORKER</x:f>
        <x:v>4.576377988308455</x:v>
      </x:c>
      <x:c r="O10444" s="268" t="n">
        <x:f>I10444*TOMATO_PRICE+J10444*CARROT_PRICE+K10444*MESCLUN_PRICE</x:f>
        <x:v>208980</x:v>
      </x:c>
      <x:c r="P10444" s="268" t="n">
        <x:f>I10444*TOMATO_FERTILIZER+J10444*CARROT_FERTILIZER+K10444*MESCLUN_FERTILIZER</x:f>
        <x:v>33440</x:v>
      </x:c>
      <x:c r="Q10444" s="268" t="n">
        <x:f>MIN(M10444,FARMER_HOURS)*FARMER_RATE+MAX(M10444-FARMER_HOURS,0)*TEMP_RATE</x:f>
        <x:v>139409.44970771138</x:v>
      </x:c>
      <x:c r="R10444" s="268" t="n">
        <x:f>O10444-P10444-Q10444-FIXED_COST</x:f>
        <x:v>16130.550292288623</x:v>
      </x:c>
      <x:c r="S10444" s="139" t="str">
        <x:f>IF(AND(L10444&lt;=TOTAL_BED_CAP,N10444&lt;=TEMP_WORKER_CAP),"YES","NO")</x:f>
        <x:v>NO</x:v>
      </x:c>
      <x:c r="T10444" s="139" t="n">
        <x:f>IF(S10444="YES",R10444,-1E+99)</x:f>
        <x:v>-1e+99</x:v>
      </x:c>
    </x:row>
    <x:row r="10445">
      <x:c r="A10445" s="139"/>
      <x:c r="B10445" s="139"/>
      <x:c r="C10445" s="139"/>
      <x:c r="D10445" s="139"/>
      <x:c r="E10445" s="139"/>
      <x:c r="F10445" s="139"/>
      <x:c r="G10445" s="139"/>
      <x:c r="H10445" s="139"/>
      <x:c r="I10445" s="266" t="n">
        <x:f>INT((ROW()-ROW($I$46))/((CARROT_CAP+1)*(MESCLUN_CAP+1)))</x:f>
        <x:v>15</x:v>
      </x:c>
      <x:c r="J10445" s="266" t="n">
        <x:f>MOD(INT((ROW()-ROW($I$46))/(MESCLUN_CAP+1)),CARROT_CAP+1)</x:f>
        <x:v>20</x:v>
      </x:c>
      <x:c r="K10445" s="266" t="n">
        <x:f>MOD(ROW()-ROW($I$46),MESCLUN_CAP+1)</x:f>
        <x:v>14</x:v>
      </x:c>
      <x:c r="L10445" s="266" t="n">
        <x:f>SUM(I10445:K10445)</x:f>
        <x:v>49</x:v>
      </x:c>
      <x:c r="M10445" s="267" t="n">
        <x:f>I10445*TOMATO_HOURS*WEEKS*(1+TOMATO_DIM)^I10445+J10445*CARROT_HOURS*WEEKS*(1+CARROT_DIM)^J10445+K10445*MESCLUN_HOURS*WEEKS*(1+MESCLUN_DIM)^K10445</x:f>
        <x:v>7372.126384477837</x:v>
      </x:c>
      <x:c r="N10445" s="267" t="n">
        <x:f>MAX(M10445-FARMER_HOURS,0)/TEMP_HOURS_PER_WORKER</x:f>
        <x:v>4.619532211442943</x:v>
      </x:c>
      <x:c r="O10445" s="268" t="n">
        <x:f>I10445*TOMATO_PRICE+J10445*CARROT_PRICE+K10445*MESCLUN_PRICE</x:f>
        <x:v>211680</x:v>
      </x:c>
      <x:c r="P10445" s="268" t="n">
        <x:f>I10445*TOMATO_FERTILIZER+J10445*CARROT_FERTILIZER+K10445*MESCLUN_FERTILIZER</x:f>
        <x:v>34320</x:v>
      </x:c>
      <x:c r="Q10445" s="268" t="n">
        <x:f>MIN(M10445,FARMER_HOURS)*FARMER_RATE+MAX(M10445-FARMER_HOURS,0)*TEMP_RATE</x:f>
        <x:v>140488.30528607353</x:v>
      </x:c>
      <x:c r="R10445" s="268" t="n">
        <x:f>O10445-P10445-Q10445-FIXED_COST</x:f>
        <x:v>16871.694713926467</x:v>
      </x:c>
      <x:c r="S10445" s="139" t="str">
        <x:f>IF(AND(L10445&lt;=TOTAL_BED_CAP,N10445&lt;=TEMP_WORKER_CAP),"YES","NO")</x:f>
        <x:v>NO</x:v>
      </x:c>
      <x:c r="T10445" s="139" t="n">
        <x:f>IF(S10445="YES",R10445,-1E+99)</x:f>
        <x:v>-1e+99</x:v>
      </x:c>
    </x:row>
    <x:row r="10446">
      <x:c r="A10446" s="139"/>
      <x:c r="B10446" s="139"/>
      <x:c r="C10446" s="139"/>
      <x:c r="D10446" s="139"/>
      <x:c r="E10446" s="139"/>
      <x:c r="F10446" s="139"/>
      <x:c r="G10446" s="139"/>
      <x:c r="H10446" s="139"/>
      <x:c r="I10446" s="266" t="n">
        <x:f>INT((ROW()-ROW($I$46))/((CARROT_CAP+1)*(MESCLUN_CAP+1)))</x:f>
        <x:v>15</x:v>
      </x:c>
      <x:c r="J10446" s="266" t="n">
        <x:f>MOD(INT((ROW()-ROW($I$46))/(MESCLUN_CAP+1)),CARROT_CAP+1)</x:f>
        <x:v>20</x:v>
      </x:c>
      <x:c r="K10446" s="266" t="n">
        <x:f>MOD(ROW()-ROW($I$46),MESCLUN_CAP+1)</x:f>
        <x:v>15</x:v>
      </x:c>
      <x:c r="L10446" s="266" t="n">
        <x:f>SUM(I10446:K10446)</x:f>
        <x:v>50</x:v>
      </x:c>
      <x:c r="M10446" s="267" t="n">
        <x:f>I10446*TOMATO_HOURS*WEEKS*(1+TOMATO_DIM)^I10446+J10446*CARROT_HOURS*WEEKS*(1+CARROT_DIM)^J10446+K10446*MESCLUN_HOURS*WEEKS*(1+MESCLUN_DIM)^K10446</x:f>
        <x:v>7435.714591353983</x:v>
      </x:c>
      <x:c r="N10446" s="267" t="n">
        <x:f>MAX(M10446-FARMER_HOURS,0)/TEMP_HOURS_PER_WORKER</x:f>
        <x:v>4.6636906884402665</x:v>
      </x:c>
      <x:c r="O10446" s="268" t="n">
        <x:f>I10446*TOMATO_PRICE+J10446*CARROT_PRICE+K10446*MESCLUN_PRICE</x:f>
        <x:v>214380</x:v>
      </x:c>
      <x:c r="P10446" s="268" t="n">
        <x:f>I10446*TOMATO_FERTILIZER+J10446*CARROT_FERTILIZER+K10446*MESCLUN_FERTILIZER</x:f>
        <x:v>35200</x:v>
      </x:c>
      <x:c r="Q10446" s="268" t="n">
        <x:f>MIN(M10446,FARMER_HOURS)*FARMER_RATE+MAX(M10446-FARMER_HOURS,0)*TEMP_RATE</x:f>
        <x:v>141592.26721100666</x:v>
      </x:c>
      <x:c r="R10446" s="268" t="n">
        <x:f>O10446-P10446-Q10446-FIXED_COST</x:f>
        <x:v>17587.732788993337</x:v>
      </x:c>
      <x:c r="S10446" s="139" t="str">
        <x:f>IF(AND(L10446&lt;=TOTAL_BED_CAP,N10446&lt;=TEMP_WORKER_CAP),"YES","NO")</x:f>
        <x:v>NO</x:v>
      </x:c>
      <x:c r="T10446" s="139" t="n">
        <x:f>IF(S10446="YES",R10446,-1E+99)</x:f>
        <x:v>-1e+99</x:v>
      </x:c>
    </x:row>
    <x:row r="10447">
      <x:c r="A10447" s="139"/>
      <x:c r="B10447" s="139"/>
      <x:c r="C10447" s="139"/>
      <x:c r="D10447" s="139"/>
      <x:c r="E10447" s="139"/>
      <x:c r="F10447" s="139"/>
      <x:c r="G10447" s="139"/>
      <x:c r="H10447" s="139"/>
      <x:c r="I10447" s="266" t="n">
        <x:f>INT((ROW()-ROW($I$46))/((CARROT_CAP+1)*(MESCLUN_CAP+1)))</x:f>
        <x:v>15</x:v>
      </x:c>
      <x:c r="J10447" s="266" t="n">
        <x:f>MOD(INT((ROW()-ROW($I$46))/(MESCLUN_CAP+1)),CARROT_CAP+1)</x:f>
        <x:v>20</x:v>
      </x:c>
      <x:c r="K10447" s="266" t="n">
        <x:f>MOD(ROW()-ROW($I$46),MESCLUN_CAP+1)</x:f>
        <x:v>16</x:v>
      </x:c>
      <x:c r="L10447" s="266" t="n">
        <x:f>SUM(I10447:K10447)</x:f>
        <x:v>51</x:v>
      </x:c>
      <x:c r="M10447" s="267" t="n">
        <x:f>I10447*TOMATO_HOURS*WEEKS*(1+TOMATO_DIM)^I10447+J10447*CARROT_HOURS*WEEKS*(1+CARROT_DIM)^J10447+K10447*MESCLUN_HOURS*WEEKS*(1+MESCLUN_DIM)^K10447</x:f>
        <x:v>7500.775367231472</x:v>
      </x:c>
      <x:c r="N10447" s="267" t="n">
        <x:f>MAX(M10447-FARMER_HOURS,0)/TEMP_HOURS_PER_WORKER</x:f>
        <x:v>4.708871782799633</x:v>
      </x:c>
      <x:c r="O10447" s="268" t="n">
        <x:f>I10447*TOMATO_PRICE+J10447*CARROT_PRICE+K10447*MESCLUN_PRICE</x:f>
        <x:v>217080</x:v>
      </x:c>
      <x:c r="P10447" s="268" t="n">
        <x:f>I10447*TOMATO_FERTILIZER+J10447*CARROT_FERTILIZER+K10447*MESCLUN_FERTILIZER</x:f>
        <x:v>36080</x:v>
      </x:c>
      <x:c r="Q10447" s="268" t="n">
        <x:f>MIN(M10447,FARMER_HOURS)*FARMER_RATE+MAX(M10447-FARMER_HOURS,0)*TEMP_RATE</x:f>
        <x:v>142721.79456999083</x:v>
      </x:c>
      <x:c r="R10447" s="268" t="n">
        <x:f>O10447-P10447-Q10447-FIXED_COST</x:f>
        <x:v>18278.20543000917</x:v>
      </x:c>
      <x:c r="S10447" s="139" t="str">
        <x:f>IF(AND(L10447&lt;=TOTAL_BED_CAP,N10447&lt;=TEMP_WORKER_CAP),"YES","NO")</x:f>
        <x:v>NO</x:v>
      </x:c>
      <x:c r="T10447" s="139" t="n">
        <x:f>IF(S10447="YES",R10447,-1E+99)</x:f>
        <x:v>-1e+99</x:v>
      </x:c>
    </x:row>
    <x:row r="10448">
      <x:c r="A10448" s="139"/>
      <x:c r="B10448" s="139"/>
      <x:c r="C10448" s="139"/>
      <x:c r="D10448" s="139"/>
      <x:c r="E10448" s="139"/>
      <x:c r="F10448" s="139"/>
      <x:c r="G10448" s="139"/>
      <x:c r="H10448" s="139"/>
      <x:c r="I10448" s="266" t="n">
        <x:f>INT((ROW()-ROW($I$46))/((CARROT_CAP+1)*(MESCLUN_CAP+1)))</x:f>
        <x:v>15</x:v>
      </x:c>
      <x:c r="J10448" s="266" t="n">
        <x:f>MOD(INT((ROW()-ROW($I$46))/(MESCLUN_CAP+1)),CARROT_CAP+1)</x:f>
        <x:v>20</x:v>
      </x:c>
      <x:c r="K10448" s="266" t="n">
        <x:f>MOD(ROW()-ROW($I$46),MESCLUN_CAP+1)</x:f>
        <x:v>17</x:v>
      </x:c>
      <x:c r="L10448" s="266" t="n">
        <x:f>SUM(I10448:K10448)</x:f>
        <x:v>52</x:v>
      </x:c>
      <x:c r="M10448" s="267" t="n">
        <x:f>I10448*TOMATO_HOURS*WEEKS*(1+TOMATO_DIM)^I10448+J10448*CARROT_HOURS*WEEKS*(1+CARROT_DIM)^J10448+K10448*MESCLUN_HOURS*WEEKS*(1+MESCLUN_DIM)^K10448</x:f>
        <x:v>7567.3355906780125</x:v>
      </x:c>
      <x:c r="N10448" s="267" t="n">
        <x:f>MAX(M10448-FARMER_HOURS,0)/TEMP_HOURS_PER_WORKER</x:f>
        <x:v>4.755094160193064</x:v>
      </x:c>
      <x:c r="O10448" s="268" t="n">
        <x:f>I10448*TOMATO_PRICE+J10448*CARROT_PRICE+K10448*MESCLUN_PRICE</x:f>
        <x:v>219780</x:v>
      </x:c>
      <x:c r="P10448" s="268" t="n">
        <x:f>I10448*TOMATO_FERTILIZER+J10448*CARROT_FERTILIZER+K10448*MESCLUN_FERTILIZER</x:f>
        <x:v>36960</x:v>
      </x:c>
      <x:c r="Q10448" s="268" t="n">
        <x:f>MIN(M10448,FARMER_HOURS)*FARMER_RATE+MAX(M10448-FARMER_HOURS,0)*TEMP_RATE</x:f>
        <x:v>143877.3540048266</x:v>
      </x:c>
      <x:c r="R10448" s="268" t="n">
        <x:f>O10448-P10448-Q10448-FIXED_COST</x:f>
        <x:v>18942.6459951734</x:v>
      </x:c>
      <x:c r="S10448" s="139" t="str">
        <x:f>IF(AND(L10448&lt;=TOTAL_BED_CAP,N10448&lt;=TEMP_WORKER_CAP),"YES","NO")</x:f>
        <x:v>NO</x:v>
      </x:c>
      <x:c r="T10448" s="139" t="n">
        <x:f>IF(S10448="YES",R10448,-1E+99)</x:f>
        <x:v>-1e+99</x:v>
      </x:c>
    </x:row>
    <x:row r="10449">
      <x:c r="A10449" s="139"/>
      <x:c r="B10449" s="139"/>
      <x:c r="C10449" s="139"/>
      <x:c r="D10449" s="139"/>
      <x:c r="E10449" s="139"/>
      <x:c r="F10449" s="139"/>
      <x:c r="G10449" s="139"/>
      <x:c r="H10449" s="139"/>
      <x:c r="I10449" s="266" t="n">
        <x:f>INT((ROW()-ROW($I$46))/((CARROT_CAP+1)*(MESCLUN_CAP+1)))</x:f>
        <x:v>15</x:v>
      </x:c>
      <x:c r="J10449" s="266" t="n">
        <x:f>MOD(INT((ROW()-ROW($I$46))/(MESCLUN_CAP+1)),CARROT_CAP+1)</x:f>
        <x:v>20</x:v>
      </x:c>
      <x:c r="K10449" s="266" t="n">
        <x:f>MOD(ROW()-ROW($I$46),MESCLUN_CAP+1)</x:f>
        <x:v>18</x:v>
      </x:c>
      <x:c r="L10449" s="266" t="n">
        <x:f>SUM(I10449:K10449)</x:f>
        <x:v>53</x:v>
      </x:c>
      <x:c r="M10449" s="267" t="n">
        <x:f>I10449*TOMATO_HOURS*WEEKS*(1+TOMATO_DIM)^I10449+J10449*CARROT_HOURS*WEEKS*(1+CARROT_DIM)^J10449+K10449*MESCLUN_HOURS*WEEKS*(1+MESCLUN_DIM)^K10449</x:f>
        <x:v>7635.4225821366</x:v>
      </x:c>
      <x:c r="N10449" s="267" t="n">
        <x:f>MAX(M10449-FARMER_HOURS,0)/TEMP_HOURS_PER_WORKER</x:f>
        <x:v>4.802376793150416</x:v>
      </x:c>
      <x:c r="O10449" s="268" t="n">
        <x:f>I10449*TOMATO_PRICE+J10449*CARROT_PRICE+K10449*MESCLUN_PRICE</x:f>
        <x:v>222480</x:v>
      </x:c>
      <x:c r="P10449" s="268" t="n">
        <x:f>I10449*TOMATO_FERTILIZER+J10449*CARROT_FERTILIZER+K10449*MESCLUN_FERTILIZER</x:f>
        <x:v>37840</x:v>
      </x:c>
      <x:c r="Q10449" s="268" t="n">
        <x:f>MIN(M10449,FARMER_HOURS)*FARMER_RATE+MAX(M10449-FARMER_HOURS,0)*TEMP_RATE</x:f>
        <x:v>145059.4198287604</x:v>
      </x:c>
      <x:c r="R10449" s="268" t="n">
        <x:f>O10449-P10449-Q10449-FIXED_COST</x:f>
        <x:v>19580.58017123959</x:v>
      </x:c>
      <x:c r="S10449" s="139" t="str">
        <x:f>IF(AND(L10449&lt;=TOTAL_BED_CAP,N10449&lt;=TEMP_WORKER_CAP),"YES","NO")</x:f>
        <x:v>NO</x:v>
      </x:c>
      <x:c r="T10449" s="139" t="n">
        <x:f>IF(S10449="YES",R10449,-1E+99)</x:f>
        <x:v>-1e+99</x:v>
      </x:c>
    </x:row>
    <x:row r="10450">
      <x:c r="A10450" s="139"/>
      <x:c r="B10450" s="139"/>
      <x:c r="C10450" s="139"/>
      <x:c r="D10450" s="139"/>
      <x:c r="E10450" s="139"/>
      <x:c r="F10450" s="139"/>
      <x:c r="G10450" s="139"/>
      <x:c r="H10450" s="139"/>
      <x:c r="I10450" s="266" t="n">
        <x:f>INT((ROW()-ROW($I$46))/((CARROT_CAP+1)*(MESCLUN_CAP+1)))</x:f>
        <x:v>15</x:v>
      </x:c>
      <x:c r="J10450" s="266" t="n">
        <x:f>MOD(INT((ROW()-ROW($I$46))/(MESCLUN_CAP+1)),CARROT_CAP+1)</x:f>
        <x:v>20</x:v>
      </x:c>
      <x:c r="K10450" s="266" t="n">
        <x:f>MOD(ROW()-ROW($I$46),MESCLUN_CAP+1)</x:f>
        <x:v>19</x:v>
      </x:c>
      <x:c r="L10450" s="266" t="n">
        <x:f>SUM(I10450:K10450)</x:f>
        <x:v>54</x:v>
      </x:c>
      <x:c r="M10450" s="267" t="n">
        <x:f>I10450*TOMATO_HOURS*WEEKS*(1+TOMATO_DIM)^I10450+J10450*CARROT_HOURS*WEEKS*(1+CARROT_DIM)^J10450+K10450*MESCLUN_HOURS*WEEKS*(1+MESCLUN_DIM)^K10450</x:f>
        <x:v>7705.064110772622</x:v>
      </x:c>
      <x:c r="N10450" s="267" t="n">
        <x:f>MAX(M10450-FARMER_HOURS,0)/TEMP_HOURS_PER_WORKER</x:f>
        <x:v>4.850738965814321</x:v>
      </x:c>
      <x:c r="O10450" s="268" t="n">
        <x:f>I10450*TOMATO_PRICE+J10450*CARROT_PRICE+K10450*MESCLUN_PRICE</x:f>
        <x:v>225180</x:v>
      </x:c>
      <x:c r="P10450" s="268" t="n">
        <x:f>I10450*TOMATO_FERTILIZER+J10450*CARROT_FERTILIZER+K10450*MESCLUN_FERTILIZER</x:f>
        <x:v>38720</x:v>
      </x:c>
      <x:c r="Q10450" s="268" t="n">
        <x:f>MIN(M10450,FARMER_HOURS)*FARMER_RATE+MAX(M10450-FARMER_HOURS,0)*TEMP_RATE</x:f>
        <x:v>146268.47414535802</x:v>
      </x:c>
      <x:c r="R10450" s="268" t="n">
        <x:f>O10450-P10450-Q10450-FIXED_COST</x:f>
        <x:v>20191.52585464198</x:v>
      </x:c>
      <x:c r="S10450" s="139" t="str">
        <x:f>IF(AND(L10450&lt;=TOTAL_BED_CAP,N10450&lt;=TEMP_WORKER_CAP),"YES","NO")</x:f>
        <x:v>NO</x:v>
      </x:c>
      <x:c r="T10450" s="139" t="n">
        <x:f>IF(S10450="YES",R10450,-1E+99)</x:f>
        <x:v>-1e+99</x:v>
      </x:c>
    </x:row>
    <x:row r="10451">
      <x:c r="A10451" s="139"/>
      <x:c r="B10451" s="139"/>
      <x:c r="C10451" s="139"/>
      <x:c r="D10451" s="139"/>
      <x:c r="E10451" s="139"/>
      <x:c r="F10451" s="139"/>
      <x:c r="G10451" s="139"/>
      <x:c r="H10451" s="139"/>
      <x:c r="I10451" s="266" t="n">
        <x:f>INT((ROW()-ROW($I$46))/((CARROT_CAP+1)*(MESCLUN_CAP+1)))</x:f>
        <x:v>15</x:v>
      </x:c>
      <x:c r="J10451" s="266" t="n">
        <x:f>MOD(INT((ROW()-ROW($I$46))/(MESCLUN_CAP+1)),CARROT_CAP+1)</x:f>
        <x:v>20</x:v>
      </x:c>
      <x:c r="K10451" s="266" t="n">
        <x:f>MOD(ROW()-ROW($I$46),MESCLUN_CAP+1)</x:f>
        <x:v>20</x:v>
      </x:c>
      <x:c r="L10451" s="266" t="n">
        <x:f>SUM(I10451:K10451)</x:f>
        <x:v>55</x:v>
      </x:c>
      <x:c r="M10451" s="267" t="n">
        <x:f>I10451*TOMATO_HOURS*WEEKS*(1+TOMATO_DIM)^I10451+J10451*CARROT_HOURS*WEEKS*(1+CARROT_DIM)^J10451+K10451*MESCLUN_HOURS*WEEKS*(1+MESCLUN_DIM)^K10451</x:f>
        <x:v>7776.288401423099</x:v>
      </x:c>
      <x:c r="N10451" s="267" t="n">
        <x:f>MAX(M10451-FARMER_HOURS,0)/TEMP_HOURS_PER_WORKER</x:f>
        <x:v>4.90020027876604</x:v>
      </x:c>
      <x:c r="O10451" s="268" t="n">
        <x:f>I10451*TOMATO_PRICE+J10451*CARROT_PRICE+K10451*MESCLUN_PRICE</x:f>
        <x:v>227880</x:v>
      </x:c>
      <x:c r="P10451" s="268" t="n">
        <x:f>I10451*TOMATO_FERTILIZER+J10451*CARROT_FERTILIZER+K10451*MESCLUN_FERTILIZER</x:f>
        <x:v>39600</x:v>
      </x:c>
      <x:c r="Q10451" s="268" t="n">
        <x:f>MIN(M10451,FARMER_HOURS)*FARMER_RATE+MAX(M10451-FARMER_HOURS,0)*TEMP_RATE</x:f>
        <x:v>147505.00696915103</x:v>
      </x:c>
      <x:c r="R10451" s="268" t="n">
        <x:f>O10451-P10451-Q10451-FIXED_COST</x:f>
        <x:v>20774.99303084897</x:v>
      </x:c>
      <x:c r="S10451" s="139" t="str">
        <x:f>IF(AND(L10451&lt;=TOTAL_BED_CAP,N10451&lt;=TEMP_WORKER_CAP),"YES","NO")</x:f>
        <x:v>NO</x:v>
      </x:c>
      <x:c r="T10451" s="139" t="n">
        <x:f>IF(S10451="YES",R10451,-1E+99)</x:f>
        <x:v>-1e+99</x:v>
      </x:c>
    </x:row>
    <x:row r="10452">
      <x:c r="A10452" s="139"/>
      <x:c r="B10452" s="139"/>
      <x:c r="C10452" s="139"/>
      <x:c r="D10452" s="139"/>
      <x:c r="E10452" s="139"/>
      <x:c r="F10452" s="139"/>
      <x:c r="G10452" s="139"/>
      <x:c r="H10452" s="139"/>
      <x:c r="I10452" s="266" t="n">
        <x:f>INT((ROW()-ROW($I$46))/((CARROT_CAP+1)*(MESCLUN_CAP+1)))</x:f>
        <x:v>15</x:v>
      </x:c>
      <x:c r="J10452" s="266" t="n">
        <x:f>MOD(INT((ROW()-ROW($I$46))/(MESCLUN_CAP+1)),CARROT_CAP+1)</x:f>
        <x:v>20</x:v>
      </x:c>
      <x:c r="K10452" s="266" t="n">
        <x:f>MOD(ROW()-ROW($I$46),MESCLUN_CAP+1)</x:f>
        <x:v>21</x:v>
      </x:c>
      <x:c r="L10452" s="266" t="n">
        <x:f>SUM(I10452:K10452)</x:f>
        <x:v>56</x:v>
      </x:c>
      <x:c r="M10452" s="267" t="n">
        <x:f>I10452*TOMATO_HOURS*WEEKS*(1+TOMATO_DIM)^I10452+J10452*CARROT_HOURS*WEEKS*(1+CARROT_DIM)^J10452+K10452*MESCLUN_HOURS*WEEKS*(1+MESCLUN_DIM)^K10452</x:f>
        <x:v>7849.124141649543</x:v>
      </x:c>
      <x:c r="N10452" s="267" t="n">
        <x:f>MAX(M10452-FARMER_HOURS,0)/TEMP_HOURS_PER_WORKER</x:f>
        <x:v>4.950780653923294</x:v>
      </x:c>
      <x:c r="O10452" s="268" t="n">
        <x:f>I10452*TOMATO_PRICE+J10452*CARROT_PRICE+K10452*MESCLUN_PRICE</x:f>
        <x:v>230580</x:v>
      </x:c>
      <x:c r="P10452" s="268" t="n">
        <x:f>I10452*TOMATO_FERTILIZER+J10452*CARROT_FERTILIZER+K10452*MESCLUN_FERTILIZER</x:f>
        <x:v>40480</x:v>
      </x:c>
      <x:c r="Q10452" s="268" t="n">
        <x:f>MIN(M10452,FARMER_HOURS)*FARMER_RATE+MAX(M10452-FARMER_HOURS,0)*TEMP_RATE</x:f>
        <x:v>148769.51634808234</x:v>
      </x:c>
      <x:c r="R10452" s="268" t="n">
        <x:f>O10452-P10452-Q10452-FIXED_COST</x:f>
        <x:v>21330.48365191766</x:v>
      </x:c>
      <x:c r="S10452" s="139" t="str">
        <x:f>IF(AND(L10452&lt;=TOTAL_BED_CAP,N10452&lt;=TEMP_WORKER_CAP),"YES","NO")</x:f>
        <x:v>NO</x:v>
      </x:c>
      <x:c r="T10452" s="139" t="n">
        <x:f>IF(S10452="YES",R10452,-1E+99)</x:f>
        <x:v>-1e+99</x:v>
      </x:c>
    </x:row>
    <x:row r="10453">
      <x:c r="A10453" s="139"/>
      <x:c r="B10453" s="139"/>
      <x:c r="C10453" s="139"/>
      <x:c r="D10453" s="139"/>
      <x:c r="E10453" s="139"/>
      <x:c r="F10453" s="139"/>
      <x:c r="G10453" s="139"/>
      <x:c r="H10453" s="139"/>
      <x:c r="I10453" s="266" t="n">
        <x:f>INT((ROW()-ROW($I$46))/((CARROT_CAP+1)*(MESCLUN_CAP+1)))</x:f>
        <x:v>15</x:v>
      </x:c>
      <x:c r="J10453" s="266" t="n">
        <x:f>MOD(INT((ROW()-ROW($I$46))/(MESCLUN_CAP+1)),CARROT_CAP+1)</x:f>
        <x:v>20</x:v>
      </x:c>
      <x:c r="K10453" s="266" t="n">
        <x:f>MOD(ROW()-ROW($I$46),MESCLUN_CAP+1)</x:f>
        <x:v>22</x:v>
      </x:c>
      <x:c r="L10453" s="266" t="n">
        <x:f>SUM(I10453:K10453)</x:f>
        <x:v>57</x:v>
      </x:c>
      <x:c r="M10453" s="267" t="n">
        <x:f>I10453*TOMATO_HOURS*WEEKS*(1+TOMATO_DIM)^I10453+J10453*CARROT_HOURS*WEEKS*(1+CARROT_DIM)^J10453+K10453*MESCLUN_HOURS*WEEKS*(1+MESCLUN_DIM)^K10453</x:f>
        <x:v>7923.600488895939</x:v>
      </x:c>
      <x:c r="N10453" s="267" t="n">
        <x:f>MAX(M10453-FARMER_HOURS,0)/TEMP_HOURS_PER_WORKER</x:f>
        <x:v>5.0025003395110685</x:v>
      </x:c>
      <x:c r="O10453" s="268" t="n">
        <x:f>I10453*TOMATO_PRICE+J10453*CARROT_PRICE+K10453*MESCLUN_PRICE</x:f>
        <x:v>233280</x:v>
      </x:c>
      <x:c r="P10453" s="268" t="n">
        <x:f>I10453*TOMATO_FERTILIZER+J10453*CARROT_FERTILIZER+K10453*MESCLUN_FERTILIZER</x:f>
        <x:v>41360</x:v>
      </x:c>
      <x:c r="Q10453" s="268" t="n">
        <x:f>MIN(M10453,FARMER_HOURS)*FARMER_RATE+MAX(M10453-FARMER_HOURS,0)*TEMP_RATE</x:f>
        <x:v>150062.5084877767</x:v>
      </x:c>
      <x:c r="R10453" s="268" t="n">
        <x:f>O10453-P10453-Q10453-FIXED_COST</x:f>
        <x:v>21857.491512223292</x:v>
      </x:c>
      <x:c r="S10453" s="139" t="str">
        <x:f>IF(AND(L10453&lt;=TOTAL_BED_CAP,N10453&lt;=TEMP_WORKER_CAP),"YES","NO")</x:f>
        <x:v>NO</x:v>
      </x:c>
      <x:c r="T10453" s="139" t="n">
        <x:f>IF(S10453="YES",R10453,-1E+99)</x:f>
        <x:v>-1e+99</x:v>
      </x:c>
    </x:row>
    <x:row r="10454">
      <x:c r="A10454" s="139"/>
      <x:c r="B10454" s="139"/>
      <x:c r="C10454" s="139"/>
      <x:c r="D10454" s="139"/>
      <x:c r="E10454" s="139"/>
      <x:c r="F10454" s="139"/>
      <x:c r="G10454" s="139"/>
      <x:c r="H10454" s="139"/>
      <x:c r="I10454" s="266" t="n">
        <x:f>INT((ROW()-ROW($I$46))/((CARROT_CAP+1)*(MESCLUN_CAP+1)))</x:f>
        <x:v>15</x:v>
      </x:c>
      <x:c r="J10454" s="266" t="n">
        <x:f>MOD(INT((ROW()-ROW($I$46))/(MESCLUN_CAP+1)),CARROT_CAP+1)</x:f>
        <x:v>20</x:v>
      </x:c>
      <x:c r="K10454" s="266" t="n">
        <x:f>MOD(ROW()-ROW($I$46),MESCLUN_CAP+1)</x:f>
        <x:v>23</x:v>
      </x:c>
      <x:c r="L10454" s="266" t="n">
        <x:f>SUM(I10454:K10454)</x:f>
        <x:v>58</x:v>
      </x:c>
      <x:c r="M10454" s="267" t="n">
        <x:f>I10454*TOMATO_HOURS*WEEKS*(1+TOMATO_DIM)^I10454+J10454*CARROT_HOURS*WEEKS*(1+CARROT_DIM)^J10454+K10454*MESCLUN_HOURS*WEEKS*(1+MESCLUN_DIM)^K10454</x:f>
        <x:v>7999.747077753375</x:v>
      </x:c>
      <x:c r="N10454" s="267" t="n">
        <x:f>MAX(M10454-FARMER_HOURS,0)/TEMP_HOURS_PER_WORKER</x:f>
        <x:v>5.055379915106511</x:v>
      </x:c>
      <x:c r="O10454" s="268" t="n">
        <x:f>I10454*TOMATO_PRICE+J10454*CARROT_PRICE+K10454*MESCLUN_PRICE</x:f>
        <x:v>235980</x:v>
      </x:c>
      <x:c r="P10454" s="268" t="n">
        <x:f>I10454*TOMATO_FERTILIZER+J10454*CARROT_FERTILIZER+K10454*MESCLUN_FERTILIZER</x:f>
        <x:v>42240</x:v>
      </x:c>
      <x:c r="Q10454" s="268" t="n">
        <x:f>MIN(M10454,FARMER_HOURS)*FARMER_RATE+MAX(M10454-FARMER_HOURS,0)*TEMP_RATE</x:f>
        <x:v>151384.49787766277</x:v>
      </x:c>
      <x:c r="R10454" s="268" t="n">
        <x:f>O10454-P10454-Q10454-FIXED_COST</x:f>
        <x:v>22355.50212233723</x:v>
      </x:c>
      <x:c r="S10454" s="139" t="str">
        <x:f>IF(AND(L10454&lt;=TOTAL_BED_CAP,N10454&lt;=TEMP_WORKER_CAP),"YES","NO")</x:f>
        <x:v>NO</x:v>
      </x:c>
      <x:c r="T10454" s="139" t="n">
        <x:f>IF(S10454="YES",R10454,-1E+99)</x:f>
        <x:v>-1e+99</x:v>
      </x:c>
    </x:row>
    <x:row r="10455">
      <x:c r="A10455" s="139"/>
      <x:c r="B10455" s="139"/>
      <x:c r="C10455" s="139"/>
      <x:c r="D10455" s="139"/>
      <x:c r="E10455" s="139"/>
      <x:c r="F10455" s="139"/>
      <x:c r="G10455" s="139"/>
      <x:c r="H10455" s="139"/>
      <x:c r="I10455" s="266" t="n">
        <x:f>INT((ROW()-ROW($I$46))/((CARROT_CAP+1)*(MESCLUN_CAP+1)))</x:f>
        <x:v>15</x:v>
      </x:c>
      <x:c r="J10455" s="266" t="n">
        <x:f>MOD(INT((ROW()-ROW($I$46))/(MESCLUN_CAP+1)),CARROT_CAP+1)</x:f>
        <x:v>20</x:v>
      </x:c>
      <x:c r="K10455" s="266" t="n">
        <x:f>MOD(ROW()-ROW($I$46),MESCLUN_CAP+1)</x:f>
        <x:v>24</x:v>
      </x:c>
      <x:c r="L10455" s="266" t="n">
        <x:f>SUM(I10455:K10455)</x:f>
        <x:v>59</x:v>
      </x:c>
      <x:c r="M10455" s="267" t="n">
        <x:f>I10455*TOMATO_HOURS*WEEKS*(1+TOMATO_DIM)^I10455+J10455*CARROT_HOURS*WEEKS*(1+CARROT_DIM)^J10455+K10455*MESCLUN_HOURS*WEEKS*(1+MESCLUN_DIM)^K10455</x:f>
        <x:v>8077.594027332871</x:v>
      </x:c>
      <x:c r="N10455" s="267" t="n">
        <x:f>MAX(M10455-FARMER_HOURS,0)/TEMP_HOURS_PER_WORKER</x:f>
        <x:v>5.109440296758938</x:v>
      </x:c>
      <x:c r="O10455" s="268" t="n">
        <x:f>I10455*TOMATO_PRICE+J10455*CARROT_PRICE+K10455*MESCLUN_PRICE</x:f>
        <x:v>238680</x:v>
      </x:c>
      <x:c r="P10455" s="268" t="n">
        <x:f>I10455*TOMATO_FERTILIZER+J10455*CARROT_FERTILIZER+K10455*MESCLUN_FERTILIZER</x:f>
        <x:v>43120</x:v>
      </x:c>
      <x:c r="Q10455" s="268" t="n">
        <x:f>MIN(M10455,FARMER_HOURS)*FARMER_RATE+MAX(M10455-FARMER_HOURS,0)*TEMP_RATE</x:f>
        <x:v>152736.00741897343</x:v>
      </x:c>
      <x:c r="R10455" s="268" t="n">
        <x:f>O10455-P10455-Q10455-FIXED_COST</x:f>
        <x:v>22823.99258102657</x:v>
      </x:c>
      <x:c r="S10455" s="139" t="str">
        <x:f>IF(AND(L10455&lt;=TOTAL_BED_CAP,N10455&lt;=TEMP_WORKER_CAP),"YES","NO")</x:f>
        <x:v>NO</x:v>
      </x:c>
      <x:c r="T10455" s="139" t="n">
        <x:f>IF(S10455="YES",R10455,-1E+99)</x:f>
        <x:v>-1e+99</x:v>
      </x:c>
    </x:row>
    <x:row r="10456">
      <x:c r="A10456" s="139"/>
      <x:c r="B10456" s="139"/>
      <x:c r="C10456" s="139"/>
      <x:c r="D10456" s="139"/>
      <x:c r="E10456" s="139"/>
      <x:c r="F10456" s="139"/>
      <x:c r="G10456" s="139"/>
      <x:c r="H10456" s="139"/>
      <x:c r="I10456" s="266" t="n">
        <x:f>INT((ROW()-ROW($I$46))/((CARROT_CAP+1)*(MESCLUN_CAP+1)))</x:f>
        <x:v>15</x:v>
      </x:c>
      <x:c r="J10456" s="266" t="n">
        <x:f>MOD(INT((ROW()-ROW($I$46))/(MESCLUN_CAP+1)),CARROT_CAP+1)</x:f>
        <x:v>20</x:v>
      </x:c>
      <x:c r="K10456" s="266" t="n">
        <x:f>MOD(ROW()-ROW($I$46),MESCLUN_CAP+1)</x:f>
        <x:v>25</x:v>
      </x:c>
      <x:c r="L10456" s="266" t="n">
        <x:f>SUM(I10456:K10456)</x:f>
        <x:v>60</x:v>
      </x:c>
      <x:c r="M10456" s="267" t="n">
        <x:f>I10456*TOMATO_HOURS*WEEKS*(1+TOMATO_DIM)^I10456+J10456*CARROT_HOURS*WEEKS*(1+CARROT_DIM)^J10456+K10456*MESCLUN_HOURS*WEEKS*(1+MESCLUN_DIM)^K10456</x:f>
        <x:v>8157.171948747969</x:v>
      </x:c>
      <x:c r="N10456" s="267" t="n">
        <x:f>MAX(M10456-FARMER_HOURS,0)/TEMP_HOURS_PER_WORKER</x:f>
        <x:v>5.16470274218609</x:v>
      </x:c>
      <x:c r="O10456" s="268" t="n">
        <x:f>I10456*TOMATO_PRICE+J10456*CARROT_PRICE+K10456*MESCLUN_PRICE</x:f>
        <x:v>241380</x:v>
      </x:c>
      <x:c r="P10456" s="268" t="n">
        <x:f>I10456*TOMATO_FERTILIZER+J10456*CARROT_FERTILIZER+K10456*MESCLUN_FERTILIZER</x:f>
        <x:v>44000</x:v>
      </x:c>
      <x:c r="Q10456" s="268" t="n">
        <x:f>MIN(M10456,FARMER_HOURS)*FARMER_RATE+MAX(M10456-FARMER_HOURS,0)*TEMP_RATE</x:f>
        <x:v>154117.5685546522</x:v>
      </x:c>
      <x:c r="R10456" s="268" t="n">
        <x:f>O10456-P10456-Q10456-FIXED_COST</x:f>
        <x:v>23262.431445347785</x:v>
      </x:c>
      <x:c r="S10456" s="139" t="str">
        <x:f>IF(AND(L10456&lt;=TOTAL_BED_CAP,N10456&lt;=TEMP_WORKER_CAP),"YES","NO")</x:f>
        <x:v>NO</x:v>
      </x:c>
      <x:c r="T10456" s="139" t="n">
        <x:f>IF(S10456="YES",R10456,-1E+99)</x:f>
        <x:v>-1e+99</x:v>
      </x:c>
    </x:row>
    <x:row r="10457">
      <x:c r="A10457" s="139"/>
      <x:c r="B10457" s="139"/>
      <x:c r="C10457" s="139"/>
      <x:c r="D10457" s="139"/>
      <x:c r="E10457" s="139"/>
      <x:c r="F10457" s="139"/>
      <x:c r="G10457" s="139"/>
      <x:c r="H10457" s="139"/>
      <x:c r="I10457" s="266" t="n">
        <x:f>INT((ROW()-ROW($I$46))/((CARROT_CAP+1)*(MESCLUN_CAP+1)))</x:f>
        <x:v>15</x:v>
      </x:c>
      <x:c r="J10457" s="266" t="n">
        <x:f>MOD(INT((ROW()-ROW($I$46))/(MESCLUN_CAP+1)),CARROT_CAP+1)</x:f>
        <x:v>20</x:v>
      </x:c>
      <x:c r="K10457" s="266" t="n">
        <x:f>MOD(ROW()-ROW($I$46),MESCLUN_CAP+1)</x:f>
        <x:v>26</x:v>
      </x:c>
      <x:c r="L10457" s="266" t="n">
        <x:f>SUM(I10457:K10457)</x:f>
        <x:v>61</x:v>
      </x:c>
      <x:c r="M10457" s="267" t="n">
        <x:f>I10457*TOMATO_HOURS*WEEKS*(1+TOMATO_DIM)^I10457+J10457*CARROT_HOURS*WEEKS*(1+CARROT_DIM)^J10457+K10457*MESCLUN_HOURS*WEEKS*(1+MESCLUN_DIM)^K10457</x:f>
        <x:v>8238.511952708686</x:v>
      </x:c>
      <x:c r="N10457" s="267" t="n">
        <x:f>MAX(M10457-FARMER_HOURS,0)/TEMP_HOURS_PER_WORKER</x:f>
        <x:v>5.221188856047699</x:v>
      </x:c>
      <x:c r="O10457" s="268" t="n">
        <x:f>I10457*TOMATO_PRICE+J10457*CARROT_PRICE+K10457*MESCLUN_PRICE</x:f>
        <x:v>244080</x:v>
      </x:c>
      <x:c r="P10457" s="268" t="n">
        <x:f>I10457*TOMATO_FERTILIZER+J10457*CARROT_FERTILIZER+K10457*MESCLUN_FERTILIZER</x:f>
        <x:v>44880</x:v>
      </x:c>
      <x:c r="Q10457" s="268" t="n">
        <x:f>MIN(M10457,FARMER_HOURS)*FARMER_RATE+MAX(M10457-FARMER_HOURS,0)*TEMP_RATE</x:f>
        <x:v>155529.72140119248</x:v>
      </x:c>
      <x:c r="R10457" s="268" t="n">
        <x:f>O10457-P10457-Q10457-FIXED_COST</x:f>
        <x:v>23670.27859880752</x:v>
      </x:c>
      <x:c r="S10457" s="139" t="str">
        <x:f>IF(AND(L10457&lt;=TOTAL_BED_CAP,N10457&lt;=TEMP_WORKER_CAP),"YES","NO")</x:f>
        <x:v>NO</x:v>
      </x:c>
      <x:c r="T10457" s="139" t="n">
        <x:f>IF(S10457="YES",R10457,-1E+99)</x:f>
        <x:v>-1e+99</x:v>
      </x:c>
    </x:row>
    <x:row r="10458">
      <x:c r="A10458" s="139"/>
      <x:c r="B10458" s="139"/>
      <x:c r="C10458" s="139"/>
      <x:c r="D10458" s="139"/>
      <x:c r="E10458" s="139"/>
      <x:c r="F10458" s="139"/>
      <x:c r="G10458" s="139"/>
      <x:c r="H10458" s="139"/>
      <x:c r="I10458" s="266" t="n">
        <x:f>INT((ROW()-ROW($I$46))/((CARROT_CAP+1)*(MESCLUN_CAP+1)))</x:f>
        <x:v>15</x:v>
      </x:c>
      <x:c r="J10458" s="266" t="n">
        <x:f>MOD(INT((ROW()-ROW($I$46))/(MESCLUN_CAP+1)),CARROT_CAP+1)</x:f>
        <x:v>20</x:v>
      </x:c>
      <x:c r="K10458" s="266" t="n">
        <x:f>MOD(ROW()-ROW($I$46),MESCLUN_CAP+1)</x:f>
        <x:v>27</x:v>
      </x:c>
      <x:c r="L10458" s="266" t="n">
        <x:f>SUM(I10458:K10458)</x:f>
        <x:v>62</x:v>
      </x:c>
      <x:c r="M10458" s="267" t="n">
        <x:f>I10458*TOMATO_HOURS*WEEKS*(1+TOMATO_DIM)^I10458+J10458*CARROT_HOURS*WEEKS*(1+CARROT_DIM)^J10458+K10458*MESCLUN_HOURS*WEEKS*(1+MESCLUN_DIM)^K10458</x:f>
        <x:v>8321.645657228442</x:v>
      </x:c>
      <x:c r="N10458" s="267" t="n">
        <x:f>MAX(M10458-FARMER_HOURS,0)/TEMP_HOURS_PER_WORKER</x:f>
        <x:v>5.27892059529753</x:v>
      </x:c>
      <x:c r="O10458" s="268" t="n">
        <x:f>I10458*TOMATO_PRICE+J10458*CARROT_PRICE+K10458*MESCLUN_PRICE</x:f>
        <x:v>246780</x:v>
      </x:c>
      <x:c r="P10458" s="268" t="n">
        <x:f>I10458*TOMATO_FERTILIZER+J10458*CARROT_FERTILIZER+K10458*MESCLUN_FERTILIZER</x:f>
        <x:v>45760</x:v>
      </x:c>
      <x:c r="Q10458" s="268" t="n">
        <x:f>MIN(M10458,FARMER_HOURS)*FARMER_RATE+MAX(M10458-FARMER_HOURS,0)*TEMP_RATE</x:f>
        <x:v>156973.01488243823</x:v>
      </x:c>
      <x:c r="R10458" s="268" t="n">
        <x:f>O10458-P10458-Q10458-FIXED_COST</x:f>
        <x:v>24046.985117561766</x:v>
      </x:c>
      <x:c r="S10458" s="139" t="str">
        <x:f>IF(AND(L10458&lt;=TOTAL_BED_CAP,N10458&lt;=TEMP_WORKER_CAP),"YES","NO")</x:f>
        <x:v>NO</x:v>
      </x:c>
      <x:c r="T10458" s="139" t="n">
        <x:f>IF(S10458="YES",R10458,-1E+99)</x:f>
        <x:v>-1e+99</x:v>
      </x:c>
    </x:row>
    <x:row r="10459">
      <x:c r="A10459" s="139"/>
      <x:c r="B10459" s="139"/>
      <x:c r="C10459" s="139"/>
      <x:c r="D10459" s="139"/>
      <x:c r="E10459" s="139"/>
      <x:c r="F10459" s="139"/>
      <x:c r="G10459" s="139"/>
      <x:c r="H10459" s="139"/>
      <x:c r="I10459" s="266" t="n">
        <x:f>INT((ROW()-ROW($I$46))/((CARROT_CAP+1)*(MESCLUN_CAP+1)))</x:f>
        <x:v>15</x:v>
      </x:c>
      <x:c r="J10459" s="266" t="n">
        <x:f>MOD(INT((ROW()-ROW($I$46))/(MESCLUN_CAP+1)),CARROT_CAP+1)</x:f>
        <x:v>20</x:v>
      </x:c>
      <x:c r="K10459" s="266" t="n">
        <x:f>MOD(ROW()-ROW($I$46),MESCLUN_CAP+1)</x:f>
        <x:v>28</x:v>
      </x:c>
      <x:c r="L10459" s="266" t="n">
        <x:f>SUM(I10459:K10459)</x:f>
        <x:v>63</x:v>
      </x:c>
      <x:c r="M10459" s="267" t="n">
        <x:f>I10459*TOMATO_HOURS*WEEKS*(1+TOMATO_DIM)^I10459+J10459*CARROT_HOURS*WEEKS*(1+CARROT_DIM)^J10459+K10459*MESCLUN_HOURS*WEEKS*(1+MESCLUN_DIM)^K10459</x:f>
        <x:v>8406.605195445596</x:v>
      </x:c>
      <x:c r="N10459" s="267" t="n">
        <x:f>MAX(M10459-FARMER_HOURS,0)/TEMP_HOURS_PER_WORKER</x:f>
        <x:v>5.337920274614997</x:v>
      </x:c>
      <x:c r="O10459" s="268" t="n">
        <x:f>I10459*TOMATO_PRICE+J10459*CARROT_PRICE+K10459*MESCLUN_PRICE</x:f>
        <x:v>249480</x:v>
      </x:c>
      <x:c r="P10459" s="268" t="n">
        <x:f>I10459*TOMATO_FERTILIZER+J10459*CARROT_FERTILIZER+K10459*MESCLUN_FERTILIZER</x:f>
        <x:v>46640</x:v>
      </x:c>
      <x:c r="Q10459" s="268" t="n">
        <x:f>MIN(M10459,FARMER_HOURS)*FARMER_RATE+MAX(M10459-FARMER_HOURS,0)*TEMP_RATE</x:f>
        <x:v>158448.00686537492</x:v>
      </x:c>
      <x:c r="R10459" s="268" t="n">
        <x:f>O10459-P10459-Q10459-FIXED_COST</x:f>
        <x:v>24391.99313462508</x:v>
      </x:c>
      <x:c r="S10459" s="139" t="str">
        <x:f>IF(AND(L10459&lt;=TOTAL_BED_CAP,N10459&lt;=TEMP_WORKER_CAP),"YES","NO")</x:f>
        <x:v>NO</x:v>
      </x:c>
      <x:c r="T10459" s="139" t="n">
        <x:f>IF(S10459="YES",R10459,-1E+99)</x:f>
        <x:v>-1e+99</x:v>
      </x:c>
    </x:row>
    <x:row r="10460">
      <x:c r="A10460" s="139"/>
      <x:c r="B10460" s="139"/>
      <x:c r="C10460" s="139"/>
      <x:c r="D10460" s="139"/>
      <x:c r="E10460" s="139"/>
      <x:c r="F10460" s="139"/>
      <x:c r="G10460" s="139"/>
      <x:c r="H10460" s="139"/>
      <x:c r="I10460" s="266" t="n">
        <x:f>INT((ROW()-ROW($I$46))/((CARROT_CAP+1)*(MESCLUN_CAP+1)))</x:f>
        <x:v>15</x:v>
      </x:c>
      <x:c r="J10460" s="266" t="n">
        <x:f>MOD(INT((ROW()-ROW($I$46))/(MESCLUN_CAP+1)),CARROT_CAP+1)</x:f>
        <x:v>20</x:v>
      </x:c>
      <x:c r="K10460" s="266" t="n">
        <x:f>MOD(ROW()-ROW($I$46),MESCLUN_CAP+1)</x:f>
        <x:v>29</x:v>
      </x:c>
      <x:c r="L10460" s="266" t="n">
        <x:f>SUM(I10460:K10460)</x:f>
        <x:v>64</x:v>
      </x:c>
      <x:c r="M10460" s="267" t="n">
        <x:f>I10460*TOMATO_HOURS*WEEKS*(1+TOMATO_DIM)^I10460+J10460*CARROT_HOURS*WEEKS*(1+CARROT_DIM)^J10460+K10460*MESCLUN_HOURS*WEEKS*(1+MESCLUN_DIM)^K10460</x:f>
        <x:v>8493.423223561249</x:v>
      </x:c>
      <x:c r="N10460" s="267" t="n">
        <x:f>MAX(M10460-FARMER_HOURS,0)/TEMP_HOURS_PER_WORKER</x:f>
        <x:v>5.398210571917534</x:v>
      </x:c>
      <x:c r="O10460" s="268" t="n">
        <x:f>I10460*TOMATO_PRICE+J10460*CARROT_PRICE+K10460*MESCLUN_PRICE</x:f>
        <x:v>252180</x:v>
      </x:c>
      <x:c r="P10460" s="268" t="n">
        <x:f>I10460*TOMATO_FERTILIZER+J10460*CARROT_FERTILIZER+K10460*MESCLUN_FERTILIZER</x:f>
        <x:v>47520</x:v>
      </x:c>
      <x:c r="Q10460" s="268" t="n">
        <x:f>MIN(M10460,FARMER_HOURS)*FARMER_RATE+MAX(M10460-FARMER_HOURS,0)*TEMP_RATE</x:f>
        <x:v>159955.26429793835</x:v>
      </x:c>
      <x:c r="R10460" s="268" t="n">
        <x:f>O10460-P10460-Q10460-FIXED_COST</x:f>
        <x:v>24704.735702061647</x:v>
      </x:c>
      <x:c r="S10460" s="139" t="str">
        <x:f>IF(AND(L10460&lt;=TOTAL_BED_CAP,N10460&lt;=TEMP_WORKER_CAP),"YES","NO")</x:f>
        <x:v>NO</x:v>
      </x:c>
      <x:c r="T10460" s="139" t="n">
        <x:f>IF(S10460="YES",R10460,-1E+99)</x:f>
        <x:v>-1e+99</x:v>
      </x:c>
    </x:row>
    <x:row r="10461">
      <x:c r="A10461" s="139"/>
      <x:c r="B10461" s="139"/>
      <x:c r="C10461" s="139"/>
      <x:c r="D10461" s="139"/>
      <x:c r="E10461" s="139"/>
      <x:c r="F10461" s="139"/>
      <x:c r="G10461" s="139"/>
      <x:c r="H10461" s="139"/>
      <x:c r="I10461" s="266" t="n">
        <x:f>INT((ROW()-ROW($I$46))/((CARROT_CAP+1)*(MESCLUN_CAP+1)))</x:f>
        <x:v>15</x:v>
      </x:c>
      <x:c r="J10461" s="266" t="n">
        <x:f>MOD(INT((ROW()-ROW($I$46))/(MESCLUN_CAP+1)),CARROT_CAP+1)</x:f>
        <x:v>20</x:v>
      </x:c>
      <x:c r="K10461" s="266" t="n">
        <x:f>MOD(ROW()-ROW($I$46),MESCLUN_CAP+1)</x:f>
        <x:v>30</x:v>
      </x:c>
      <x:c r="L10461" s="266" t="n">
        <x:f>SUM(I10461:K10461)</x:f>
        <x:v>65</x:v>
      </x:c>
      <x:c r="M10461" s="267" t="n">
        <x:f>I10461*TOMATO_HOURS*WEEKS*(1+TOMATO_DIM)^I10461+J10461*CARROT_HOURS*WEEKS*(1+CARROT_DIM)^J10461+K10461*MESCLUN_HOURS*WEEKS*(1+MESCLUN_DIM)^K10461</x:f>
        <x:v>8582.13292889502</x:v>
      </x:c>
      <x:c r="N10461" s="267" t="n">
        <x:f>MAX(M10461-FARMER_HOURS,0)/TEMP_HOURS_PER_WORKER</x:f>
        <x:v>5.459814533954875</x:v>
      </x:c>
      <x:c r="O10461" s="268" t="n">
        <x:f>I10461*TOMATO_PRICE+J10461*CARROT_PRICE+K10461*MESCLUN_PRICE</x:f>
        <x:v>254880</x:v>
      </x:c>
      <x:c r="P10461" s="268" t="n">
        <x:f>I10461*TOMATO_FERTILIZER+J10461*CARROT_FERTILIZER+K10461*MESCLUN_FERTILIZER</x:f>
        <x:v>48400</x:v>
      </x:c>
      <x:c r="Q10461" s="268" t="n">
        <x:f>MIN(M10461,FARMER_HOURS)*FARMER_RATE+MAX(M10461-FARMER_HOURS,0)*TEMP_RATE</x:f>
        <x:v>161495.36334887188</x:v>
      </x:c>
      <x:c r="R10461" s="268" t="n">
        <x:f>O10461-P10461-Q10461-FIXED_COST</x:f>
        <x:v>24984.636651128123</x:v>
      </x:c>
      <x:c r="S10461" s="139" t="str">
        <x:f>IF(AND(L10461&lt;=TOTAL_BED_CAP,N10461&lt;=TEMP_WORKER_CAP),"YES","NO")</x:f>
        <x:v>NO</x:v>
      </x:c>
      <x:c r="T10461" s="139" t="n">
        <x:f>IF(S10461="YES",R10461,-1E+99)</x:f>
        <x:v>-1e+99</x:v>
      </x:c>
    </x:row>
    <x:row r="10462">
      <x:c r="A10462" s="139"/>
      <x:c r="B10462" s="139"/>
      <x:c r="C10462" s="139"/>
      <x:c r="D10462" s="139"/>
      <x:c r="E10462" s="139"/>
      <x:c r="F10462" s="139"/>
      <x:c r="G10462" s="139"/>
      <x:c r="H10462" s="139"/>
      <x:c r="I10462" s="266" t="n">
        <x:f>INT((ROW()-ROW($I$46))/((CARROT_CAP+1)*(MESCLUN_CAP+1)))</x:f>
        <x:v>16</x:v>
      </x:c>
      <x:c r="J10462" s="266" t="n">
        <x:f>MOD(INT((ROW()-ROW($I$46))/(MESCLUN_CAP+1)),CARROT_CAP+1)</x:f>
        <x:v>0</x:v>
      </x:c>
      <x:c r="K10462" s="266" t="n">
        <x:f>MOD(ROW()-ROW($I$46),MESCLUN_CAP+1)</x:f>
        <x:v>0</x:v>
      </x:c>
      <x:c r="L10462" s="266" t="n">
        <x:f>SUM(I10462:K10462)</x:f>
        <x:v>16</x:v>
      </x:c>
      <x:c r="M10462" s="267" t="n">
        <x:f>I10462*TOMATO_HOURS*WEEKS*(1+TOMATO_DIM)^I10462+J10462*CARROT_HOURS*WEEKS*(1+CARROT_DIM)^J10462+K10462*MESCLUN_HOURS*WEEKS*(1+MESCLUN_DIM)^K10462</x:f>
        <x:v>6616.7611003544</x:v>
      </x:c>
      <x:c r="N10462" s="267" t="n">
        <x:f>MAX(M10462-FARMER_HOURS,0)/TEMP_HOURS_PER_WORKER</x:f>
        <x:v>4.094972986357222</x:v>
      </x:c>
      <x:c r="O10462" s="268" t="n">
        <x:f>I10462*TOMATO_PRICE+J10462*CARROT_PRICE+K10462*MESCLUN_PRICE</x:f>
        <x:v>140800</x:v>
      </x:c>
      <x:c r="P10462" s="268" t="n">
        <x:f>I10462*TOMATO_FERTILIZER+J10462*CARROT_FERTILIZER+K10462*MESCLUN_FERTILIZER</x:f>
        <x:v>14080</x:v>
      </x:c>
      <x:c r="Q10462" s="268" t="n">
        <x:f>MIN(M10462,FARMER_HOURS)*FARMER_RATE+MAX(M10462-FARMER_HOURS,0)*TEMP_RATE</x:f>
        <x:v>127374.32465893055</x:v>
      </x:c>
      <x:c r="R10462" s="268" t="n">
        <x:f>O10462-P10462-Q10462-FIXED_COST</x:f>
        <x:v>-20654.32465893055</x:v>
      </x:c>
      <x:c r="S10462" s="139" t="str">
        <x:f>IF(AND(L10462&lt;=TOTAL_BED_CAP,N10462&lt;=TEMP_WORKER_CAP),"YES","NO")</x:f>
        <x:v>NO</x:v>
      </x:c>
      <x:c r="T10462" s="139" t="n">
        <x:f>IF(S10462="YES",R10462,-1E+99)</x:f>
        <x:v>-1e+99</x:v>
      </x:c>
    </x:row>
    <x:row r="10463">
      <x:c r="A10463" s="139"/>
      <x:c r="B10463" s="139"/>
      <x:c r="C10463" s="139"/>
      <x:c r="D10463" s="139"/>
      <x:c r="E10463" s="139"/>
      <x:c r="F10463" s="139"/>
      <x:c r="G10463" s="139"/>
      <x:c r="H10463" s="139"/>
      <x:c r="I10463" s="266" t="n">
        <x:f>INT((ROW()-ROW($I$46))/((CARROT_CAP+1)*(MESCLUN_CAP+1)))</x:f>
        <x:v>16</x:v>
      </x:c>
      <x:c r="J10463" s="266" t="n">
        <x:f>MOD(INT((ROW()-ROW($I$46))/(MESCLUN_CAP+1)),CARROT_CAP+1)</x:f>
        <x:v>0</x:v>
      </x:c>
      <x:c r="K10463" s="266" t="n">
        <x:f>MOD(ROW()-ROW($I$46),MESCLUN_CAP+1)</x:f>
        <x:v>1</x:v>
      </x:c>
      <x:c r="L10463" s="266" t="n">
        <x:f>SUM(I10463:K10463)</x:f>
        <x:v>17</x:v>
      </x:c>
      <x:c r="M10463" s="267" t="n">
        <x:f>I10463*TOMATO_HOURS*WEEKS*(1+TOMATO_DIM)^I10463+J10463*CARROT_HOURS*WEEKS*(1+CARROT_DIM)^J10463+K10463*MESCLUN_HOURS*WEEKS*(1+MESCLUN_DIM)^K10463</x:f>
        <x:v>6662.3236003544</x:v>
      </x:c>
      <x:c r="N10463" s="267" t="n">
        <x:f>MAX(M10463-FARMER_HOURS,0)/TEMP_HOURS_PER_WORKER</x:f>
        <x:v>4.1266136113572225</x:v>
      </x:c>
      <x:c r="O10463" s="268" t="n">
        <x:f>I10463*TOMATO_PRICE+J10463*CARROT_PRICE+K10463*MESCLUN_PRICE</x:f>
        <x:v>143500</x:v>
      </x:c>
      <x:c r="P10463" s="268" t="n">
        <x:f>I10463*TOMATO_FERTILIZER+J10463*CARROT_FERTILIZER+K10463*MESCLUN_FERTILIZER</x:f>
        <x:v>14960</x:v>
      </x:c>
      <x:c r="Q10463" s="268" t="n">
        <x:f>MIN(M10463,FARMER_HOURS)*FARMER_RATE+MAX(M10463-FARMER_HOURS,0)*TEMP_RATE</x:f>
        <x:v>128165.34028393055</x:v>
      </x:c>
      <x:c r="R10463" s="268" t="n">
        <x:f>O10463-P10463-Q10463-FIXED_COST</x:f>
        <x:v>-19625.34028393055</x:v>
      </x:c>
      <x:c r="S10463" s="139" t="str">
        <x:f>IF(AND(L10463&lt;=TOTAL_BED_CAP,N10463&lt;=TEMP_WORKER_CAP),"YES","NO")</x:f>
        <x:v>NO</x:v>
      </x:c>
      <x:c r="T10463" s="139" t="n">
        <x:f>IF(S10463="YES",R10463,-1E+99)</x:f>
        <x:v>-1e+99</x:v>
      </x:c>
    </x:row>
    <x:row r="10464">
      <x:c r="A10464" s="139"/>
      <x:c r="B10464" s="139"/>
      <x:c r="C10464" s="139"/>
      <x:c r="D10464" s="139"/>
      <x:c r="E10464" s="139"/>
      <x:c r="F10464" s="139"/>
      <x:c r="G10464" s="139"/>
      <x:c r="H10464" s="139"/>
      <x:c r="I10464" s="266" t="n">
        <x:f>INT((ROW()-ROW($I$46))/((CARROT_CAP+1)*(MESCLUN_CAP+1)))</x:f>
        <x:v>16</x:v>
      </x:c>
      <x:c r="J10464" s="266" t="n">
        <x:f>MOD(INT((ROW()-ROW($I$46))/(MESCLUN_CAP+1)),CARROT_CAP+1)</x:f>
        <x:v>0</x:v>
      </x:c>
      <x:c r="K10464" s="266" t="n">
        <x:f>MOD(ROW()-ROW($I$46),MESCLUN_CAP+1)</x:f>
        <x:v>2</x:v>
      </x:c>
      <x:c r="L10464" s="266" t="n">
        <x:f>SUM(I10464:K10464)</x:f>
        <x:v>18</x:v>
      </x:c>
      <x:c r="M10464" s="267" t="n">
        <x:f>I10464*TOMATO_HOURS*WEEKS*(1+TOMATO_DIM)^I10464+J10464*CARROT_HOURS*WEEKS*(1+CARROT_DIM)^J10464+K10464*MESCLUN_HOURS*WEEKS*(1+MESCLUN_DIM)^K10464</x:f>
        <x:v>6709.0251628544</x:v>
      </x:c>
      <x:c r="N10464" s="267" t="n">
        <x:f>MAX(M10464-FARMER_HOURS,0)/TEMP_HOURS_PER_WORKER</x:f>
        <x:v>4.1590452519822225</x:v>
      </x:c>
      <x:c r="O10464" s="268" t="n">
        <x:f>I10464*TOMATO_PRICE+J10464*CARROT_PRICE+K10464*MESCLUN_PRICE</x:f>
        <x:v>146200</x:v>
      </x:c>
      <x:c r="P10464" s="268" t="n">
        <x:f>I10464*TOMATO_FERTILIZER+J10464*CARROT_FERTILIZER+K10464*MESCLUN_FERTILIZER</x:f>
        <x:v>15840</x:v>
      </x:c>
      <x:c r="Q10464" s="268" t="n">
        <x:f>MIN(M10464,FARMER_HOURS)*FARMER_RATE+MAX(M10464-FARMER_HOURS,0)*TEMP_RATE</x:f>
        <x:v>128976.13129955555</x:v>
      </x:c>
      <x:c r="R10464" s="268" t="n">
        <x:f>O10464-P10464-Q10464-FIXED_COST</x:f>
        <x:v>-18616.13129955555</x:v>
      </x:c>
      <x:c r="S10464" s="139" t="str">
        <x:f>IF(AND(L10464&lt;=TOTAL_BED_CAP,N10464&lt;=TEMP_WORKER_CAP),"YES","NO")</x:f>
        <x:v>NO</x:v>
      </x:c>
      <x:c r="T10464" s="139" t="n">
        <x:f>IF(S10464="YES",R10464,-1E+99)</x:f>
        <x:v>-1e+99</x:v>
      </x:c>
    </x:row>
    <x:row r="10465">
      <x:c r="A10465" s="139"/>
      <x:c r="B10465" s="139"/>
      <x:c r="C10465" s="139"/>
      <x:c r="D10465" s="139"/>
      <x:c r="E10465" s="139"/>
      <x:c r="F10465" s="139"/>
      <x:c r="G10465" s="139"/>
      <x:c r="H10465" s="139"/>
      <x:c r="I10465" s="266" t="n">
        <x:f>INT((ROW()-ROW($I$46))/((CARROT_CAP+1)*(MESCLUN_CAP+1)))</x:f>
        <x:v>16</x:v>
      </x:c>
      <x:c r="J10465" s="266" t="n">
        <x:f>MOD(INT((ROW()-ROW($I$46))/(MESCLUN_CAP+1)),CARROT_CAP+1)</x:f>
        <x:v>0</x:v>
      </x:c>
      <x:c r="K10465" s="266" t="n">
        <x:f>MOD(ROW()-ROW($I$46),MESCLUN_CAP+1)</x:f>
        <x:v>3</x:v>
      </x:c>
      <x:c r="L10465" s="266" t="n">
        <x:f>SUM(I10465:K10465)</x:f>
        <x:v>19</x:v>
      </x:c>
      <x:c r="M10465" s="267" t="n">
        <x:f>I10465*TOMATO_HOURS*WEEKS*(1+TOMATO_DIM)^I10465+J10465*CARROT_HOURS*WEEKS*(1+CARROT_DIM)^J10465+K10465*MESCLUN_HOURS*WEEKS*(1+MESCLUN_DIM)^K10465</x:f>
        <x:v>6756.887145276275</x:v>
      </x:c>
      <x:c r="N10465" s="267" t="n">
        <x:f>MAX(M10465-FARMER_HOURS,0)/TEMP_HOURS_PER_WORKER</x:f>
        <x:v>4.192282739775191</x:v>
      </x:c>
      <x:c r="O10465" s="268" t="n">
        <x:f>I10465*TOMATO_PRICE+J10465*CARROT_PRICE+K10465*MESCLUN_PRICE</x:f>
        <x:v>148900</x:v>
      </x:c>
      <x:c r="P10465" s="268" t="n">
        <x:f>I10465*TOMATO_FERTILIZER+J10465*CARROT_FERTILIZER+K10465*MESCLUN_FERTILIZER</x:f>
        <x:v>16720</x:v>
      </x:c>
      <x:c r="Q10465" s="268" t="n">
        <x:f>MIN(M10465,FARMER_HOURS)*FARMER_RATE+MAX(M10465-FARMER_HOURS,0)*TEMP_RATE</x:f>
        <x:v>129807.06849437977</x:v>
      </x:c>
      <x:c r="R10465" s="268" t="n">
        <x:f>O10465-P10465-Q10465-FIXED_COST</x:f>
        <x:v>-17627.068494379768</x:v>
      </x:c>
      <x:c r="S10465" s="139" t="str">
        <x:f>IF(AND(L10465&lt;=TOTAL_BED_CAP,N10465&lt;=TEMP_WORKER_CAP),"YES","NO")</x:f>
        <x:v>NO</x:v>
      </x:c>
      <x:c r="T10465" s="139" t="n">
        <x:f>IF(S10465="YES",R10465,-1E+99)</x:f>
        <x:v>-1e+99</x:v>
      </x:c>
    </x:row>
    <x:row r="10466">
      <x:c r="A10466" s="139"/>
      <x:c r="B10466" s="139"/>
      <x:c r="C10466" s="139"/>
      <x:c r="D10466" s="139"/>
      <x:c r="E10466" s="139"/>
      <x:c r="F10466" s="139"/>
      <x:c r="G10466" s="139"/>
      <x:c r="H10466" s="139"/>
      <x:c r="I10466" s="266" t="n">
        <x:f>INT((ROW()-ROW($I$46))/((CARROT_CAP+1)*(MESCLUN_CAP+1)))</x:f>
        <x:v>16</x:v>
      </x:c>
      <x:c r="J10466" s="266" t="n">
        <x:f>MOD(INT((ROW()-ROW($I$46))/(MESCLUN_CAP+1)),CARROT_CAP+1)</x:f>
        <x:v>0</x:v>
      </x:c>
      <x:c r="K10466" s="266" t="n">
        <x:f>MOD(ROW()-ROW($I$46),MESCLUN_CAP+1)</x:f>
        <x:v>4</x:v>
      </x:c>
      <x:c r="L10466" s="266" t="n">
        <x:f>SUM(I10466:K10466)</x:f>
        <x:v>20</x:v>
      </x:c>
      <x:c r="M10466" s="267" t="n">
        <x:f>I10466*TOMATO_HOURS*WEEKS*(1+TOMATO_DIM)^I10466+J10466*CARROT_HOURS*WEEKS*(1+CARROT_DIM)^J10466+K10466*MESCLUN_HOURS*WEEKS*(1+MESCLUN_DIM)^K10466</x:f>
        <x:v>6805.931260998931</x:v>
      </x:c>
      <x:c r="N10466" s="267" t="n">
        <x:f>MAX(M10466-FARMER_HOURS,0)/TEMP_HOURS_PER_WORKER</x:f>
        <x:v>4.22634115347148</x:v>
      </x:c>
      <x:c r="O10466" s="268" t="n">
        <x:f>I10466*TOMATO_PRICE+J10466*CARROT_PRICE+K10466*MESCLUN_PRICE</x:f>
        <x:v>151600</x:v>
      </x:c>
      <x:c r="P10466" s="268" t="n">
        <x:f>I10466*TOMATO_FERTILIZER+J10466*CARROT_FERTILIZER+K10466*MESCLUN_FERTILIZER</x:f>
        <x:v>17600</x:v>
      </x:c>
      <x:c r="Q10466" s="268" t="n">
        <x:f>MIN(M10466,FARMER_HOURS)*FARMER_RATE+MAX(M10466-FARMER_HOURS,0)*TEMP_RATE</x:f>
        <x:v>130658.528836787</x:v>
      </x:c>
      <x:c r="R10466" s="268" t="n">
        <x:f>O10466-P10466-Q10466-FIXED_COST</x:f>
        <x:v>-16658.528836786994</x:v>
      </x:c>
      <x:c r="S10466" s="139" t="str">
        <x:f>IF(AND(L10466&lt;=TOTAL_BED_CAP,N10466&lt;=TEMP_WORKER_CAP),"YES","NO")</x:f>
        <x:v>NO</x:v>
      </x:c>
      <x:c r="T10466" s="139" t="n">
        <x:f>IF(S10466="YES",R10466,-1E+99)</x:f>
        <x:v>-1e+99</x:v>
      </x:c>
    </x:row>
    <x:row r="10467">
      <x:c r="A10467" s="139"/>
      <x:c r="B10467" s="139"/>
      <x:c r="C10467" s="139"/>
      <x:c r="D10467" s="139"/>
      <x:c r="E10467" s="139"/>
      <x:c r="F10467" s="139"/>
      <x:c r="G10467" s="139"/>
      <x:c r="H10467" s="139"/>
      <x:c r="I10467" s="266" t="n">
        <x:f>INT((ROW()-ROW($I$46))/((CARROT_CAP+1)*(MESCLUN_CAP+1)))</x:f>
        <x:v>16</x:v>
      </x:c>
      <x:c r="J10467" s="266" t="n">
        <x:f>MOD(INT((ROW()-ROW($I$46))/(MESCLUN_CAP+1)),CARROT_CAP+1)</x:f>
        <x:v>0</x:v>
      </x:c>
      <x:c r="K10467" s="266" t="n">
        <x:f>MOD(ROW()-ROW($I$46),MESCLUN_CAP+1)</x:f>
        <x:v>5</x:v>
      </x:c>
      <x:c r="L10467" s="266" t="n">
        <x:f>SUM(I10467:K10467)</x:f>
        <x:v>21</x:v>
      </x:c>
      <x:c r="M10467" s="267" t="n">
        <x:f>I10467*TOMATO_HOURS*WEEKS*(1+TOMATO_DIM)^I10467+J10467*CARROT_HOURS*WEEKS*(1+CARROT_DIM)^J10467+K10467*MESCLUN_HOURS*WEEKS*(1+MESCLUN_DIM)^K10467</x:f>
        <x:v>6856.179584920134</x:v>
      </x:c>
      <x:c r="N10467" s="267" t="n">
        <x:f>MAX(M10467-FARMER_HOURS,0)/TEMP_HOURS_PER_WORKER</x:f>
        <x:v>4.261235822861204</x:v>
      </x:c>
      <x:c r="O10467" s="268" t="n">
        <x:f>I10467*TOMATO_PRICE+J10467*CARROT_PRICE+K10467*MESCLUN_PRICE</x:f>
        <x:v>154300</x:v>
      </x:c>
      <x:c r="P10467" s="268" t="n">
        <x:f>I10467*TOMATO_FERTILIZER+J10467*CARROT_FERTILIZER+K10467*MESCLUN_FERTILIZER</x:f>
        <x:v>18480</x:v>
      </x:c>
      <x:c r="Q10467" s="268" t="n">
        <x:f>MIN(M10467,FARMER_HOURS)*FARMER_RATE+MAX(M10467-FARMER_HOURS,0)*TEMP_RATE</x:f>
        <x:v>131530.8955715301</x:v>
      </x:c>
      <x:c r="R10467" s="268" t="n">
        <x:f>O10467-P10467-Q10467-FIXED_COST</x:f>
        <x:v>-15710.895571530098</x:v>
      </x:c>
      <x:c r="S10467" s="139" t="str">
        <x:f>IF(AND(L10467&lt;=TOTAL_BED_CAP,N10467&lt;=TEMP_WORKER_CAP),"YES","NO")</x:f>
        <x:v>NO</x:v>
      </x:c>
      <x:c r="T10467" s="139" t="n">
        <x:f>IF(S10467="YES",R10467,-1E+99)</x:f>
        <x:v>-1e+99</x:v>
      </x:c>
    </x:row>
    <x:row r="10468">
      <x:c r="A10468" s="139"/>
      <x:c r="B10468" s="139"/>
      <x:c r="C10468" s="139"/>
      <x:c r="D10468" s="139"/>
      <x:c r="E10468" s="139"/>
      <x:c r="F10468" s="139"/>
      <x:c r="G10468" s="139"/>
      <x:c r="H10468" s="139"/>
      <x:c r="I10468" s="266" t="n">
        <x:f>INT((ROW()-ROW($I$46))/((CARROT_CAP+1)*(MESCLUN_CAP+1)))</x:f>
        <x:v>16</x:v>
      </x:c>
      <x:c r="J10468" s="266" t="n">
        <x:f>MOD(INT((ROW()-ROW($I$46))/(MESCLUN_CAP+1)),CARROT_CAP+1)</x:f>
        <x:v>0</x:v>
      </x:c>
      <x:c r="K10468" s="266" t="n">
        <x:f>MOD(ROW()-ROW($I$46),MESCLUN_CAP+1)</x:f>
        <x:v>6</x:v>
      </x:c>
      <x:c r="L10468" s="266" t="n">
        <x:f>SUM(I10468:K10468)</x:f>
        <x:v>22</x:v>
      </x:c>
      <x:c r="M10468" s="267" t="n">
        <x:f>I10468*TOMATO_HOURS*WEEKS*(1+TOMATO_DIM)^I10468+J10468*CARROT_HOURS*WEEKS*(1+CARROT_DIM)^J10468+K10468*MESCLUN_HOURS*WEEKS*(1+MESCLUN_DIM)^K10468</x:f>
        <x:v>6907.6545591017675</x:v>
      </x:c>
      <x:c r="N10468" s="267" t="n">
        <x:f>MAX(M10468-FARMER_HOURS,0)/TEMP_HOURS_PER_WORKER</x:f>
        <x:v>4.296982332709561</x:v>
      </x:c>
      <x:c r="O10468" s="268" t="n">
        <x:f>I10468*TOMATO_PRICE+J10468*CARROT_PRICE+K10468*MESCLUN_PRICE</x:f>
        <x:v>157000</x:v>
      </x:c>
      <x:c r="P10468" s="268" t="n">
        <x:f>I10468*TOMATO_FERTILIZER+J10468*CARROT_FERTILIZER+K10468*MESCLUN_FERTILIZER</x:f>
        <x:v>19360</x:v>
      </x:c>
      <x:c r="Q10468" s="268" t="n">
        <x:f>MIN(M10468,FARMER_HOURS)*FARMER_RATE+MAX(M10468-FARMER_HOURS,0)*TEMP_RATE</x:f>
        <x:v>132424.55831773902</x:v>
      </x:c>
      <x:c r="R10468" s="268" t="n">
        <x:f>O10468-P10468-Q10468-FIXED_COST</x:f>
        <x:v>-14784.558317739022</x:v>
      </x:c>
      <x:c r="S10468" s="139" t="str">
        <x:f>IF(AND(L10468&lt;=TOTAL_BED_CAP,N10468&lt;=TEMP_WORKER_CAP),"YES","NO")</x:f>
        <x:v>NO</x:v>
      </x:c>
      <x:c r="T10468" s="139" t="n">
        <x:f>IF(S10468="YES",R10468,-1E+99)</x:f>
        <x:v>-1e+99</x:v>
      </x:c>
    </x:row>
    <x:row r="10469">
      <x:c r="A10469" s="139"/>
      <x:c r="B10469" s="139"/>
      <x:c r="C10469" s="139"/>
      <x:c r="D10469" s="139"/>
      <x:c r="E10469" s="139"/>
      <x:c r="F10469" s="139"/>
      <x:c r="G10469" s="139"/>
      <x:c r="H10469" s="139"/>
      <x:c r="I10469" s="266" t="n">
        <x:f>INT((ROW()-ROW($I$46))/((CARROT_CAP+1)*(MESCLUN_CAP+1)))</x:f>
        <x:v>16</x:v>
      </x:c>
      <x:c r="J10469" s="266" t="n">
        <x:f>MOD(INT((ROW()-ROW($I$46))/(MESCLUN_CAP+1)),CARROT_CAP+1)</x:f>
        <x:v>0</x:v>
      </x:c>
      <x:c r="K10469" s="266" t="n">
        <x:f>MOD(ROW()-ROW($I$46),MESCLUN_CAP+1)</x:f>
        <x:v>7</x:v>
      </x:c>
      <x:c r="L10469" s="266" t="n">
        <x:f>SUM(I10469:K10469)</x:f>
        <x:v>23</x:v>
      </x:c>
      <x:c r="M10469" s="267" t="n">
        <x:f>I10469*TOMATO_HOURS*WEEKS*(1+TOMATO_DIM)^I10469+J10469*CARROT_HOURS*WEEKS*(1+CARROT_DIM)^J10469+K10469*MESCLUN_HOURS*WEEKS*(1+MESCLUN_DIM)^K10469</x:f>
        <x:v>6960.378998499728</x:v>
      </x:c>
      <x:c r="N10469" s="267" t="n">
        <x:f>MAX(M10469-FARMER_HOURS,0)/TEMP_HOURS_PER_WORKER</x:f>
        <x:v>4.333596526735922</x:v>
      </x:c>
      <x:c r="O10469" s="268" t="n">
        <x:f>I10469*TOMATO_PRICE+J10469*CARROT_PRICE+K10469*MESCLUN_PRICE</x:f>
        <x:v>159700</x:v>
      </x:c>
      <x:c r="P10469" s="268" t="n">
        <x:f>I10469*TOMATO_FERTILIZER+J10469*CARROT_FERTILIZER+K10469*MESCLUN_FERTILIZER</x:f>
        <x:v>20240</x:v>
      </x:c>
      <x:c r="Q10469" s="268" t="n">
        <x:f>MIN(M10469,FARMER_HOURS)*FARMER_RATE+MAX(M10469-FARMER_HOURS,0)*TEMP_RATE</x:f>
        <x:v>133339.91316839805</x:v>
      </x:c>
      <x:c r="R10469" s="268" t="n">
        <x:f>O10469-P10469-Q10469-FIXED_COST</x:f>
        <x:v>-13879.913168398052</x:v>
      </x:c>
      <x:c r="S10469" s="139" t="str">
        <x:f>IF(AND(L10469&lt;=TOTAL_BED_CAP,N10469&lt;=TEMP_WORKER_CAP),"YES","NO")</x:f>
        <x:v>NO</x:v>
      </x:c>
      <x:c r="T10469" s="139" t="n">
        <x:f>IF(S10469="YES",R10469,-1E+99)</x:f>
        <x:v>-1e+99</x:v>
      </x:c>
    </x:row>
    <x:row r="10470">
      <x:c r="A10470" s="139"/>
      <x:c r="B10470" s="139"/>
      <x:c r="C10470" s="139"/>
      <x:c r="D10470" s="139"/>
      <x:c r="E10470" s="139"/>
      <x:c r="F10470" s="139"/>
      <x:c r="G10470" s="139"/>
      <x:c r="H10470" s="139"/>
      <x:c r="I10470" s="266" t="n">
        <x:f>INT((ROW()-ROW($I$46))/((CARROT_CAP+1)*(MESCLUN_CAP+1)))</x:f>
        <x:v>16</x:v>
      </x:c>
      <x:c r="J10470" s="266" t="n">
        <x:f>MOD(INT((ROW()-ROW($I$46))/(MESCLUN_CAP+1)),CARROT_CAP+1)</x:f>
        <x:v>0</x:v>
      </x:c>
      <x:c r="K10470" s="266" t="n">
        <x:f>MOD(ROW()-ROW($I$46),MESCLUN_CAP+1)</x:f>
        <x:v>8</x:v>
      </x:c>
      <x:c r="L10470" s="266" t="n">
        <x:f>SUM(I10470:K10470)</x:f>
        <x:v>24</x:v>
      </x:c>
      <x:c r="M10470" s="267" t="n">
        <x:f>I10470*TOMATO_HOURS*WEEKS*(1+TOMATO_DIM)^I10470+J10470*CARROT_HOURS*WEEKS*(1+CARROT_DIM)^J10470+K10470*MESCLUN_HOURS*WEEKS*(1+MESCLUN_DIM)^K10470</x:f>
        <x:v>7014.376096779708</x:v>
      </x:c>
      <x:c r="N10470" s="267" t="n">
        <x:f>MAX(M10470-FARMER_HOURS,0)/TEMP_HOURS_PER_WORKER</x:f>
        <x:v>4.371094511652575</x:v>
      </x:c>
      <x:c r="O10470" s="268" t="n">
        <x:f>I10470*TOMATO_PRICE+J10470*CARROT_PRICE+K10470*MESCLUN_PRICE</x:f>
        <x:v>162400</x:v>
      </x:c>
      <x:c r="P10470" s="268" t="n">
        <x:f>I10470*TOMATO_FERTILIZER+J10470*CARROT_FERTILIZER+K10470*MESCLUN_FERTILIZER</x:f>
        <x:v>21120</x:v>
      </x:c>
      <x:c r="Q10470" s="268" t="n">
        <x:f>MIN(M10470,FARMER_HOURS)*FARMER_RATE+MAX(M10470-FARMER_HOURS,0)*TEMP_RATE</x:f>
        <x:v>134277.36279131437</x:v>
      </x:c>
      <x:c r="R10470" s="268" t="n">
        <x:f>O10470-P10470-Q10470-FIXED_COST</x:f>
        <x:v>-12997.362791314372</x:v>
      </x:c>
      <x:c r="S10470" s="139" t="str">
        <x:f>IF(AND(L10470&lt;=TOTAL_BED_CAP,N10470&lt;=TEMP_WORKER_CAP),"YES","NO")</x:f>
        <x:v>NO</x:v>
      </x:c>
      <x:c r="T10470" s="139" t="n">
        <x:f>IF(S10470="YES",R10470,-1E+99)</x:f>
        <x:v>-1e+99</x:v>
      </x:c>
    </x:row>
    <x:row r="10471">
      <x:c r="A10471" s="139"/>
      <x:c r="B10471" s="139"/>
      <x:c r="C10471" s="139"/>
      <x:c r="D10471" s="139"/>
      <x:c r="E10471" s="139"/>
      <x:c r="F10471" s="139"/>
      <x:c r="G10471" s="139"/>
      <x:c r="H10471" s="139"/>
      <x:c r="I10471" s="266" t="n">
        <x:f>INT((ROW()-ROW($I$46))/((CARROT_CAP+1)*(MESCLUN_CAP+1)))</x:f>
        <x:v>16</x:v>
      </x:c>
      <x:c r="J10471" s="266" t="n">
        <x:f>MOD(INT((ROW()-ROW($I$46))/(MESCLUN_CAP+1)),CARROT_CAP+1)</x:f>
        <x:v>0</x:v>
      </x:c>
      <x:c r="K10471" s="266" t="n">
        <x:f>MOD(ROW()-ROW($I$46),MESCLUN_CAP+1)</x:f>
        <x:v>9</x:v>
      </x:c>
      <x:c r="L10471" s="266" t="n">
        <x:f>SUM(I10471:K10471)</x:f>
        <x:v>25</x:v>
      </x:c>
      <x:c r="M10471" s="267" t="n">
        <x:f>I10471*TOMATO_HOURS*WEEKS*(1+TOMATO_DIM)^I10471+J10471*CARROT_HOURS*WEEKS*(1+CARROT_DIM)^J10471+K10471*MESCLUN_HOURS*WEEKS*(1+MESCLUN_DIM)^K10471</x:f>
        <x:v>7069.669432220103</x:v>
      </x:c>
      <x:c r="N10471" s="267" t="n">
        <x:f>MAX(M10471-FARMER_HOURS,0)/TEMP_HOURS_PER_WORKER</x:f>
        <x:v>4.40949266126396</x:v>
      </x:c>
      <x:c r="O10471" s="268" t="n">
        <x:f>I10471*TOMATO_PRICE+J10471*CARROT_PRICE+K10471*MESCLUN_PRICE</x:f>
        <x:v>165100</x:v>
      </x:c>
      <x:c r="P10471" s="268" t="n">
        <x:f>I10471*TOMATO_FERTILIZER+J10471*CARROT_FERTILIZER+K10471*MESCLUN_FERTILIZER</x:f>
        <x:v>22000</x:v>
      </x:c>
      <x:c r="Q10471" s="268" t="n">
        <x:f>MIN(M10471,FARMER_HOURS)*FARMER_RATE+MAX(M10471-FARMER_HOURS,0)*TEMP_RATE</x:f>
        <x:v>135237.316531599</x:v>
      </x:c>
      <x:c r="R10471" s="268" t="n">
        <x:f>O10471-P10471-Q10471-FIXED_COST</x:f>
        <x:v>-12137.316531599005</x:v>
      </x:c>
      <x:c r="S10471" s="139" t="str">
        <x:f>IF(AND(L10471&lt;=TOTAL_BED_CAP,N10471&lt;=TEMP_WORKER_CAP),"YES","NO")</x:f>
        <x:v>NO</x:v>
      </x:c>
      <x:c r="T10471" s="139" t="n">
        <x:f>IF(S10471="YES",R10471,-1E+99)</x:f>
        <x:v>-1e+99</x:v>
      </x:c>
    </x:row>
    <x:row r="10472">
      <x:c r="A10472" s="139"/>
      <x:c r="B10472" s="139"/>
      <x:c r="C10472" s="139"/>
      <x:c r="D10472" s="139"/>
      <x:c r="E10472" s="139"/>
      <x:c r="F10472" s="139"/>
      <x:c r="G10472" s="139"/>
      <x:c r="H10472" s="139"/>
      <x:c r="I10472" s="266" t="n">
        <x:f>INT((ROW()-ROW($I$46))/((CARROT_CAP+1)*(MESCLUN_CAP+1)))</x:f>
        <x:v>16</x:v>
      </x:c>
      <x:c r="J10472" s="266" t="n">
        <x:f>MOD(INT((ROW()-ROW($I$46))/(MESCLUN_CAP+1)),CARROT_CAP+1)</x:f>
        <x:v>0</x:v>
      </x:c>
      <x:c r="K10472" s="266" t="n">
        <x:f>MOD(ROW()-ROW($I$46),MESCLUN_CAP+1)</x:f>
        <x:v>10</x:v>
      </x:c>
      <x:c r="L10472" s="266" t="n">
        <x:f>SUM(I10472:K10472)</x:f>
        <x:v>26</x:v>
      </x:c>
      <x:c r="M10472" s="267" t="n">
        <x:f>I10472*TOMATO_HOURS*WEEKS*(1+TOMATO_DIM)^I10472+J10472*CARROT_HOURS*WEEKS*(1+CARROT_DIM)^J10472+K10472*MESCLUN_HOURS*WEEKS*(1+MESCLUN_DIM)^K10472</x:f>
        <x:v>7126.282973703315</x:v>
      </x:c>
      <x:c r="N10472" s="267" t="n">
        <x:f>MAX(M10472-FARMER_HOURS,0)/TEMP_HOURS_PER_WORKER</x:f>
        <x:v>4.448807620627302</x:v>
      </x:c>
      <x:c r="O10472" s="268" t="n">
        <x:f>I10472*TOMATO_PRICE+J10472*CARROT_PRICE+K10472*MESCLUN_PRICE</x:f>
        <x:v>167800</x:v>
      </x:c>
      <x:c r="P10472" s="268" t="n">
        <x:f>I10472*TOMATO_FERTILIZER+J10472*CARROT_FERTILIZER+K10472*MESCLUN_FERTILIZER</x:f>
        <x:v>22880</x:v>
      </x:c>
      <x:c r="Q10472" s="268" t="n">
        <x:f>MIN(M10472,FARMER_HOURS)*FARMER_RATE+MAX(M10472-FARMER_HOURS,0)*TEMP_RATE</x:f>
        <x:v>136220.19051568257</x:v>
      </x:c>
      <x:c r="R10472" s="268" t="n">
        <x:f>O10472-P10472-Q10472-FIXED_COST</x:f>
        <x:v>-11300.190515682567</x:v>
      </x:c>
      <x:c r="S10472" s="139" t="str">
        <x:f>IF(AND(L10472&lt;=TOTAL_BED_CAP,N10472&lt;=TEMP_WORKER_CAP),"YES","NO")</x:f>
        <x:v>NO</x:v>
      </x:c>
      <x:c r="T10472" s="139" t="n">
        <x:f>IF(S10472="YES",R10472,-1E+99)</x:f>
        <x:v>-1e+99</x:v>
      </x:c>
    </x:row>
    <x:row r="10473">
      <x:c r="A10473" s="139"/>
      <x:c r="B10473" s="139"/>
      <x:c r="C10473" s="139"/>
      <x:c r="D10473" s="139"/>
      <x:c r="E10473" s="139"/>
      <x:c r="F10473" s="139"/>
      <x:c r="G10473" s="139"/>
      <x:c r="H10473" s="139"/>
      <x:c r="I10473" s="266" t="n">
        <x:f>INT((ROW()-ROW($I$46))/((CARROT_CAP+1)*(MESCLUN_CAP+1)))</x:f>
        <x:v>16</x:v>
      </x:c>
      <x:c r="J10473" s="266" t="n">
        <x:f>MOD(INT((ROW()-ROW($I$46))/(MESCLUN_CAP+1)),CARROT_CAP+1)</x:f>
        <x:v>0</x:v>
      </x:c>
      <x:c r="K10473" s="266" t="n">
        <x:f>MOD(ROW()-ROW($I$46),MESCLUN_CAP+1)</x:f>
        <x:v>11</x:v>
      </x:c>
      <x:c r="L10473" s="266" t="n">
        <x:f>SUM(I10473:K10473)</x:f>
        <x:v>27</x:v>
      </x:c>
      <x:c r="M10473" s="267" t="n">
        <x:f>I10473*TOMATO_HOURS*WEEKS*(1+TOMATO_DIM)^I10473+J10473*CARROT_HOURS*WEEKS*(1+CARROT_DIM)^J10473+K10473*MESCLUN_HOURS*WEEKS*(1+MESCLUN_DIM)^K10473</x:f>
        <x:v>7184.241086796755</x:v>
      </x:c>
      <x:c r="N10473" s="267" t="n">
        <x:f>MAX(M10473-FARMER_HOURS,0)/TEMP_HOURS_PER_WORKER</x:f>
        <x:v>4.489056310275524</x:v>
      </x:c>
      <x:c r="O10473" s="268" t="n">
        <x:f>I10473*TOMATO_PRICE+J10473*CARROT_PRICE+K10473*MESCLUN_PRICE</x:f>
        <x:v>170500</x:v>
      </x:c>
      <x:c r="P10473" s="268" t="n">
        <x:f>I10473*TOMATO_FERTILIZER+J10473*CARROT_FERTILIZER+K10473*MESCLUN_FERTILIZER</x:f>
        <x:v>23760</x:v>
      </x:c>
      <x:c r="Q10473" s="268" t="n">
        <x:f>MIN(M10473,FARMER_HOURS)*FARMER_RATE+MAX(M10473-FARMER_HOURS,0)*TEMP_RATE</x:f>
        <x:v>137226.4077568881</x:v>
      </x:c>
      <x:c r="R10473" s="268" t="n">
        <x:f>O10473-P10473-Q10473-FIXED_COST</x:f>
        <x:v>-10486.407756888104</x:v>
      </x:c>
      <x:c r="S10473" s="139" t="str">
        <x:f>IF(AND(L10473&lt;=TOTAL_BED_CAP,N10473&lt;=TEMP_WORKER_CAP),"YES","NO")</x:f>
        <x:v>NO</x:v>
      </x:c>
      <x:c r="T10473" s="139" t="n">
        <x:f>IF(S10473="YES",R10473,-1E+99)</x:f>
        <x:v>-1e+99</x:v>
      </x:c>
    </x:row>
    <x:row r="10474">
      <x:c r="A10474" s="139"/>
      <x:c r="B10474" s="139"/>
      <x:c r="C10474" s="139"/>
      <x:c r="D10474" s="139"/>
      <x:c r="E10474" s="139"/>
      <x:c r="F10474" s="139"/>
      <x:c r="G10474" s="139"/>
      <x:c r="H10474" s="139"/>
      <x:c r="I10474" s="266" t="n">
        <x:f>INT((ROW()-ROW($I$46))/((CARROT_CAP+1)*(MESCLUN_CAP+1)))</x:f>
        <x:v>16</x:v>
      </x:c>
      <x:c r="J10474" s="266" t="n">
        <x:f>MOD(INT((ROW()-ROW($I$46))/(MESCLUN_CAP+1)),CARROT_CAP+1)</x:f>
        <x:v>0</x:v>
      </x:c>
      <x:c r="K10474" s="266" t="n">
        <x:f>MOD(ROW()-ROW($I$46),MESCLUN_CAP+1)</x:f>
        <x:v>12</x:v>
      </x:c>
      <x:c r="L10474" s="266" t="n">
        <x:f>SUM(I10474:K10474)</x:f>
        <x:v>28</x:v>
      </x:c>
      <x:c r="M10474" s="267" t="n">
        <x:f>I10474*TOMATO_HOURS*WEEKS*(1+TOMATO_DIM)^I10474+J10474*CARROT_HOURS*WEEKS*(1+CARROT_DIM)^J10474+K10474*MESCLUN_HOURS*WEEKS*(1+MESCLUN_DIM)^K10474</x:f>
        <x:v>7243.568539924819</x:v>
      </x:c>
      <x:c r="N10474" s="267" t="n">
        <x:f>MAX(M10474-FARMER_HOURS,0)/TEMP_HOURS_PER_WORKER</x:f>
        <x:v>4.530255930503346</x:v>
      </x:c>
      <x:c r="O10474" s="268" t="n">
        <x:f>I10474*TOMATO_PRICE+J10474*CARROT_PRICE+K10474*MESCLUN_PRICE</x:f>
        <x:v>173200</x:v>
      </x:c>
      <x:c r="P10474" s="268" t="n">
        <x:f>I10474*TOMATO_FERTILIZER+J10474*CARROT_FERTILIZER+K10474*MESCLUN_FERTILIZER</x:f>
        <x:v>24640</x:v>
      </x:c>
      <x:c r="Q10474" s="268" t="n">
        <x:f>MIN(M10474,FARMER_HOURS)*FARMER_RATE+MAX(M10474-FARMER_HOURS,0)*TEMP_RATE</x:f>
        <x:v>138256.39826258365</x:v>
      </x:c>
      <x:c r="R10474" s="268" t="n">
        <x:f>O10474-P10474-Q10474-FIXED_COST</x:f>
        <x:v>-9696.39826258365</x:v>
      </x:c>
      <x:c r="S10474" s="139" t="str">
        <x:f>IF(AND(L10474&lt;=TOTAL_BED_CAP,N10474&lt;=TEMP_WORKER_CAP),"YES","NO")</x:f>
        <x:v>NO</x:v>
      </x:c>
      <x:c r="T10474" s="139" t="n">
        <x:f>IF(S10474="YES",R10474,-1E+99)</x:f>
        <x:v>-1e+99</x:v>
      </x:c>
    </x:row>
    <x:row r="10475">
      <x:c r="A10475" s="139"/>
      <x:c r="B10475" s="139"/>
      <x:c r="C10475" s="139"/>
      <x:c r="D10475" s="139"/>
      <x:c r="E10475" s="139"/>
      <x:c r="F10475" s="139"/>
      <x:c r="G10475" s="139"/>
      <x:c r="H10475" s="139"/>
      <x:c r="I10475" s="266" t="n">
        <x:f>INT((ROW()-ROW($I$46))/((CARROT_CAP+1)*(MESCLUN_CAP+1)))</x:f>
        <x:v>16</x:v>
      </x:c>
      <x:c r="J10475" s="266" t="n">
        <x:f>MOD(INT((ROW()-ROW($I$46))/(MESCLUN_CAP+1)),CARROT_CAP+1)</x:f>
        <x:v>0</x:v>
      </x:c>
      <x:c r="K10475" s="266" t="n">
        <x:f>MOD(ROW()-ROW($I$46),MESCLUN_CAP+1)</x:f>
        <x:v>13</x:v>
      </x:c>
      <x:c r="L10475" s="266" t="n">
        <x:f>SUM(I10475:K10475)</x:f>
        <x:v>29</x:v>
      </x:c>
      <x:c r="M10475" s="267" t="n">
        <x:f>I10475*TOMATO_HOURS*WEEKS*(1+TOMATO_DIM)^I10475+J10475*CARROT_HOURS*WEEKS*(1+CARROT_DIM)^J10475+K10475*MESCLUN_HOURS*WEEKS*(1+MESCLUN_DIM)^K10475</x:f>
        <x:v>7304.290510633203</x:v>
      </x:c>
      <x:c r="N10475" s="267" t="n">
        <x:f>MAX(M10475-FARMER_HOURS,0)/TEMP_HOURS_PER_WORKER</x:f>
        <x:v>4.572423965717502</x:v>
      </x:c>
      <x:c r="O10475" s="268" t="n">
        <x:f>I10475*TOMATO_PRICE+J10475*CARROT_PRICE+K10475*MESCLUN_PRICE</x:f>
        <x:v>175900</x:v>
      </x:c>
      <x:c r="P10475" s="268" t="n">
        <x:f>I10475*TOMATO_FERTILIZER+J10475*CARROT_FERTILIZER+K10475*MESCLUN_FERTILIZER</x:f>
        <x:v>25520</x:v>
      </x:c>
      <x:c r="Q10475" s="268" t="n">
        <x:f>MIN(M10475,FARMER_HOURS)*FARMER_RATE+MAX(M10475-FARMER_HOURS,0)*TEMP_RATE</x:f>
        <x:v>139310.59914293754</x:v>
      </x:c>
      <x:c r="R10475" s="268" t="n">
        <x:f>O10475-P10475-Q10475-FIXED_COST</x:f>
        <x:v>-8930.599142937543</x:v>
      </x:c>
      <x:c r="S10475" s="139" t="str">
        <x:f>IF(AND(L10475&lt;=TOTAL_BED_CAP,N10475&lt;=TEMP_WORKER_CAP),"YES","NO")</x:f>
        <x:v>NO</x:v>
      </x:c>
      <x:c r="T10475" s="139" t="n">
        <x:f>IF(S10475="YES",R10475,-1E+99)</x:f>
        <x:v>-1e+99</x:v>
      </x:c>
    </x:row>
    <x:row r="10476">
      <x:c r="A10476" s="139"/>
      <x:c r="B10476" s="139"/>
      <x:c r="C10476" s="139"/>
      <x:c r="D10476" s="139"/>
      <x:c r="E10476" s="139"/>
      <x:c r="F10476" s="139"/>
      <x:c r="G10476" s="139"/>
      <x:c r="H10476" s="139"/>
      <x:c r="I10476" s="266" t="n">
        <x:f>INT((ROW()-ROW($I$46))/((CARROT_CAP+1)*(MESCLUN_CAP+1)))</x:f>
        <x:v>16</x:v>
      </x:c>
      <x:c r="J10476" s="266" t="n">
        <x:f>MOD(INT((ROW()-ROW($I$46))/(MESCLUN_CAP+1)),CARROT_CAP+1)</x:f>
        <x:v>0</x:v>
      </x:c>
      <x:c r="K10476" s="266" t="n">
        <x:f>MOD(ROW()-ROW($I$46),MESCLUN_CAP+1)</x:f>
        <x:v>14</x:v>
      </x:c>
      <x:c r="L10476" s="266" t="n">
        <x:f>SUM(I10476:K10476)</x:f>
        <x:v>30</x:v>
      </x:c>
      <x:c r="M10476" s="267" t="n">
        <x:f>I10476*TOMATO_HOURS*WEEKS*(1+TOMATO_DIM)^I10476+J10476*CARROT_HOURS*WEEKS*(1+CARROT_DIM)^J10476+K10476*MESCLUN_HOURS*WEEKS*(1+MESCLUN_DIM)^K10476</x:f>
        <x:v>7366.432591946864</x:v>
      </x:c>
      <x:c r="N10476" s="267" t="n">
        <x:f>MAX(M10476-FARMER_HOURS,0)/TEMP_HOURS_PER_WORKER</x:f>
        <x:v>4.6155781888519885</x:v>
      </x:c>
      <x:c r="O10476" s="268" t="n">
        <x:f>I10476*TOMATO_PRICE+J10476*CARROT_PRICE+K10476*MESCLUN_PRICE</x:f>
        <x:v>178600</x:v>
      </x:c>
      <x:c r="P10476" s="268" t="n">
        <x:f>I10476*TOMATO_FERTILIZER+J10476*CARROT_FERTILIZER+K10476*MESCLUN_FERTILIZER</x:f>
        <x:v>26400</x:v>
      </x:c>
      <x:c r="Q10476" s="268" t="n">
        <x:f>MIN(M10476,FARMER_HOURS)*FARMER_RATE+MAX(M10476-FARMER_HOURS,0)*TEMP_RATE</x:f>
        <x:v>140389.4547212997</x:v>
      </x:c>
      <x:c r="R10476" s="268" t="n">
        <x:f>O10476-P10476-Q10476-FIXED_COST</x:f>
        <x:v>-8189.454721299699</x:v>
      </x:c>
      <x:c r="S10476" s="139" t="str">
        <x:f>IF(AND(L10476&lt;=TOTAL_BED_CAP,N10476&lt;=TEMP_WORKER_CAP),"YES","NO")</x:f>
        <x:v>NO</x:v>
      </x:c>
      <x:c r="T10476" s="139" t="n">
        <x:f>IF(S10476="YES",R10476,-1E+99)</x:f>
        <x:v>-1e+99</x:v>
      </x:c>
    </x:row>
    <x:row r="10477">
      <x:c r="A10477" s="139"/>
      <x:c r="B10477" s="139"/>
      <x:c r="C10477" s="139"/>
      <x:c r="D10477" s="139"/>
      <x:c r="E10477" s="139"/>
      <x:c r="F10477" s="139"/>
      <x:c r="G10477" s="139"/>
      <x:c r="H10477" s="139"/>
      <x:c r="I10477" s="266" t="n">
        <x:f>INT((ROW()-ROW($I$46))/((CARROT_CAP+1)*(MESCLUN_CAP+1)))</x:f>
        <x:v>16</x:v>
      </x:c>
      <x:c r="J10477" s="266" t="n">
        <x:f>MOD(INT((ROW()-ROW($I$46))/(MESCLUN_CAP+1)),CARROT_CAP+1)</x:f>
        <x:v>0</x:v>
      </x:c>
      <x:c r="K10477" s="266" t="n">
        <x:f>MOD(ROW()-ROW($I$46),MESCLUN_CAP+1)</x:f>
        <x:v>15</x:v>
      </x:c>
      <x:c r="L10477" s="266" t="n">
        <x:f>SUM(I10477:K10477)</x:f>
        <x:v>31</x:v>
      </x:c>
      <x:c r="M10477" s="267" t="n">
        <x:f>I10477*TOMATO_HOURS*WEEKS*(1+TOMATO_DIM)^I10477+J10477*CARROT_HOURS*WEEKS*(1+CARROT_DIM)^J10477+K10477*MESCLUN_HOURS*WEEKS*(1+MESCLUN_DIM)^K10477</x:f>
        <x:v>7430.02079882301</x:v>
      </x:c>
      <x:c r="N10477" s="267" t="n">
        <x:f>MAX(M10477-FARMER_HOURS,0)/TEMP_HOURS_PER_WORKER</x:f>
        <x:v>4.659736665849313</x:v>
      </x:c>
      <x:c r="O10477" s="268" t="n">
        <x:f>I10477*TOMATO_PRICE+J10477*CARROT_PRICE+K10477*MESCLUN_PRICE</x:f>
        <x:v>181300</x:v>
      </x:c>
      <x:c r="P10477" s="268" t="n">
        <x:f>I10477*TOMATO_FERTILIZER+J10477*CARROT_FERTILIZER+K10477*MESCLUN_FERTILIZER</x:f>
        <x:v>27280</x:v>
      </x:c>
      <x:c r="Q10477" s="268" t="n">
        <x:f>MIN(M10477,FARMER_HOURS)*FARMER_RATE+MAX(M10477-FARMER_HOURS,0)*TEMP_RATE</x:f>
        <x:v>141493.41664623283</x:v>
      </x:c>
      <x:c r="R10477" s="268" t="n">
        <x:f>O10477-P10477-Q10477-FIXED_COST</x:f>
        <x:v>-7473.4166462328285</x:v>
      </x:c>
      <x:c r="S10477" s="139" t="str">
        <x:f>IF(AND(L10477&lt;=TOTAL_BED_CAP,N10477&lt;=TEMP_WORKER_CAP),"YES","NO")</x:f>
        <x:v>NO</x:v>
      </x:c>
      <x:c r="T10477" s="139" t="n">
        <x:f>IF(S10477="YES",R10477,-1E+99)</x:f>
        <x:v>-1e+99</x:v>
      </x:c>
    </x:row>
    <x:row r="10478">
      <x:c r="A10478" s="139"/>
      <x:c r="B10478" s="139"/>
      <x:c r="C10478" s="139"/>
      <x:c r="D10478" s="139"/>
      <x:c r="E10478" s="139"/>
      <x:c r="F10478" s="139"/>
      <x:c r="G10478" s="139"/>
      <x:c r="H10478" s="139"/>
      <x:c r="I10478" s="266" t="n">
        <x:f>INT((ROW()-ROW($I$46))/((CARROT_CAP+1)*(MESCLUN_CAP+1)))</x:f>
        <x:v>16</x:v>
      </x:c>
      <x:c r="J10478" s="266" t="n">
        <x:f>MOD(INT((ROW()-ROW($I$46))/(MESCLUN_CAP+1)),CARROT_CAP+1)</x:f>
        <x:v>0</x:v>
      </x:c>
      <x:c r="K10478" s="266" t="n">
        <x:f>MOD(ROW()-ROW($I$46),MESCLUN_CAP+1)</x:f>
        <x:v>16</x:v>
      </x:c>
      <x:c r="L10478" s="266" t="n">
        <x:f>SUM(I10478:K10478)</x:f>
        <x:v>32</x:v>
      </x:c>
      <x:c r="M10478" s="267" t="n">
        <x:f>I10478*TOMATO_HOURS*WEEKS*(1+TOMATO_DIM)^I10478+J10478*CARROT_HOURS*WEEKS*(1+CARROT_DIM)^J10478+K10478*MESCLUN_HOURS*WEEKS*(1+MESCLUN_DIM)^K10478</x:f>
        <x:v>7495.0815747005</x:v>
      </x:c>
      <x:c r="N10478" s="267" t="n">
        <x:f>MAX(M10478-FARMER_HOURS,0)/TEMP_HOURS_PER_WORKER</x:f>
        <x:v>4.704917760208681</x:v>
      </x:c>
      <x:c r="O10478" s="268" t="n">
        <x:f>I10478*TOMATO_PRICE+J10478*CARROT_PRICE+K10478*MESCLUN_PRICE</x:f>
        <x:v>184000</x:v>
      </x:c>
      <x:c r="P10478" s="268" t="n">
        <x:f>I10478*TOMATO_FERTILIZER+J10478*CARROT_FERTILIZER+K10478*MESCLUN_FERTILIZER</x:f>
        <x:v>28160</x:v>
      </x:c>
      <x:c r="Q10478" s="268" t="n">
        <x:f>MIN(M10478,FARMER_HOURS)*FARMER_RATE+MAX(M10478-FARMER_HOURS,0)*TEMP_RATE</x:f>
        <x:v>142622.944005217</x:v>
      </x:c>
      <x:c r="R10478" s="268" t="n">
        <x:f>O10478-P10478-Q10478-FIXED_COST</x:f>
        <x:v>-6782.944005216996</x:v>
      </x:c>
      <x:c r="S10478" s="139" t="str">
        <x:f>IF(AND(L10478&lt;=TOTAL_BED_CAP,N10478&lt;=TEMP_WORKER_CAP),"YES","NO")</x:f>
        <x:v>NO</x:v>
      </x:c>
      <x:c r="T10478" s="139" t="n">
        <x:f>IF(S10478="YES",R10478,-1E+99)</x:f>
        <x:v>-1e+99</x:v>
      </x:c>
    </x:row>
    <x:row r="10479">
      <x:c r="A10479" s="139"/>
      <x:c r="B10479" s="139"/>
      <x:c r="C10479" s="139"/>
      <x:c r="D10479" s="139"/>
      <x:c r="E10479" s="139"/>
      <x:c r="F10479" s="139"/>
      <x:c r="G10479" s="139"/>
      <x:c r="H10479" s="139"/>
      <x:c r="I10479" s="266" t="n">
        <x:f>INT((ROW()-ROW($I$46))/((CARROT_CAP+1)*(MESCLUN_CAP+1)))</x:f>
        <x:v>16</x:v>
      </x:c>
      <x:c r="J10479" s="266" t="n">
        <x:f>MOD(INT((ROW()-ROW($I$46))/(MESCLUN_CAP+1)),CARROT_CAP+1)</x:f>
        <x:v>0</x:v>
      </x:c>
      <x:c r="K10479" s="266" t="n">
        <x:f>MOD(ROW()-ROW($I$46),MESCLUN_CAP+1)</x:f>
        <x:v>17</x:v>
      </x:c>
      <x:c r="L10479" s="266" t="n">
        <x:f>SUM(I10479:K10479)</x:f>
        <x:v>33</x:v>
      </x:c>
      <x:c r="M10479" s="267" t="n">
        <x:f>I10479*TOMATO_HOURS*WEEKS*(1+TOMATO_DIM)^I10479+J10479*CARROT_HOURS*WEEKS*(1+CARROT_DIM)^J10479+K10479*MESCLUN_HOURS*WEEKS*(1+MESCLUN_DIM)^K10479</x:f>
        <x:v>7561.6417981470395</x:v>
      </x:c>
      <x:c r="N10479" s="267" t="n">
        <x:f>MAX(M10479-FARMER_HOURS,0)/TEMP_HOURS_PER_WORKER</x:f>
        <x:v>4.7511401376021105</x:v>
      </x:c>
      <x:c r="O10479" s="268" t="n">
        <x:f>I10479*TOMATO_PRICE+J10479*CARROT_PRICE+K10479*MESCLUN_PRICE</x:f>
        <x:v>186700</x:v>
      </x:c>
      <x:c r="P10479" s="268" t="n">
        <x:f>I10479*TOMATO_FERTILIZER+J10479*CARROT_FERTILIZER+K10479*MESCLUN_FERTILIZER</x:f>
        <x:v>29040</x:v>
      </x:c>
      <x:c r="Q10479" s="268" t="n">
        <x:f>MIN(M10479,FARMER_HOURS)*FARMER_RATE+MAX(M10479-FARMER_HOURS,0)*TEMP_RATE</x:f>
        <x:v>143778.50344005277</x:v>
      </x:c>
      <x:c r="R10479" s="268" t="n">
        <x:f>O10479-P10479-Q10479-FIXED_COST</x:f>
        <x:v>-6118.503440052766</x:v>
      </x:c>
      <x:c r="S10479" s="139" t="str">
        <x:f>IF(AND(L10479&lt;=TOTAL_BED_CAP,N10479&lt;=TEMP_WORKER_CAP),"YES","NO")</x:f>
        <x:v>NO</x:v>
      </x:c>
      <x:c r="T10479" s="139" t="n">
        <x:f>IF(S10479="YES",R10479,-1E+99)</x:f>
        <x:v>-1e+99</x:v>
      </x:c>
    </x:row>
    <x:row r="10480">
      <x:c r="A10480" s="139"/>
      <x:c r="B10480" s="139"/>
      <x:c r="C10480" s="139"/>
      <x:c r="D10480" s="139"/>
      <x:c r="E10480" s="139"/>
      <x:c r="F10480" s="139"/>
      <x:c r="G10480" s="139"/>
      <x:c r="H10480" s="139"/>
      <x:c r="I10480" s="266" t="n">
        <x:f>INT((ROW()-ROW($I$46))/((CARROT_CAP+1)*(MESCLUN_CAP+1)))</x:f>
        <x:v>16</x:v>
      </x:c>
      <x:c r="J10480" s="266" t="n">
        <x:f>MOD(INT((ROW()-ROW($I$46))/(MESCLUN_CAP+1)),CARROT_CAP+1)</x:f>
        <x:v>0</x:v>
      </x:c>
      <x:c r="K10480" s="266" t="n">
        <x:f>MOD(ROW()-ROW($I$46),MESCLUN_CAP+1)</x:f>
        <x:v>18</x:v>
      </x:c>
      <x:c r="L10480" s="266" t="n">
        <x:f>SUM(I10480:K10480)</x:f>
        <x:v>34</x:v>
      </x:c>
      <x:c r="M10480" s="267" t="n">
        <x:f>I10480*TOMATO_HOURS*WEEKS*(1+TOMATO_DIM)^I10480+J10480*CARROT_HOURS*WEEKS*(1+CARROT_DIM)^J10480+K10480*MESCLUN_HOURS*WEEKS*(1+MESCLUN_DIM)^K10480</x:f>
        <x:v>7629.728789605627</x:v>
      </x:c>
      <x:c r="N10480" s="267" t="n">
        <x:f>MAX(M10480-FARMER_HOURS,0)/TEMP_HOURS_PER_WORKER</x:f>
        <x:v>4.798422770559463</x:v>
      </x:c>
      <x:c r="O10480" s="268" t="n">
        <x:f>I10480*TOMATO_PRICE+J10480*CARROT_PRICE+K10480*MESCLUN_PRICE</x:f>
        <x:v>189400</x:v>
      </x:c>
      <x:c r="P10480" s="268" t="n">
        <x:f>I10480*TOMATO_FERTILIZER+J10480*CARROT_FERTILIZER+K10480*MESCLUN_FERTILIZER</x:f>
        <x:v>29920</x:v>
      </x:c>
      <x:c r="Q10480" s="268" t="n">
        <x:f>MIN(M10480,FARMER_HOURS)*FARMER_RATE+MAX(M10480-FARMER_HOURS,0)*TEMP_RATE</x:f>
        <x:v>144960.56926398657</x:v>
      </x:c>
      <x:c r="R10480" s="268" t="n">
        <x:f>O10480-P10480-Q10480-FIXED_COST</x:f>
        <x:v>-5480.569263986574</x:v>
      </x:c>
      <x:c r="S10480" s="139" t="str">
        <x:f>IF(AND(L10480&lt;=TOTAL_BED_CAP,N10480&lt;=TEMP_WORKER_CAP),"YES","NO")</x:f>
        <x:v>NO</x:v>
      </x:c>
      <x:c r="T10480" s="139" t="n">
        <x:f>IF(S10480="YES",R10480,-1E+99)</x:f>
        <x:v>-1e+99</x:v>
      </x:c>
    </x:row>
    <x:row r="10481">
      <x:c r="A10481" s="139"/>
      <x:c r="B10481" s="139"/>
      <x:c r="C10481" s="139"/>
      <x:c r="D10481" s="139"/>
      <x:c r="E10481" s="139"/>
      <x:c r="F10481" s="139"/>
      <x:c r="G10481" s="139"/>
      <x:c r="H10481" s="139"/>
      <x:c r="I10481" s="266" t="n">
        <x:f>INT((ROW()-ROW($I$46))/((CARROT_CAP+1)*(MESCLUN_CAP+1)))</x:f>
        <x:v>16</x:v>
      </x:c>
      <x:c r="J10481" s="266" t="n">
        <x:f>MOD(INT((ROW()-ROW($I$46))/(MESCLUN_CAP+1)),CARROT_CAP+1)</x:f>
        <x:v>0</x:v>
      </x:c>
      <x:c r="K10481" s="266" t="n">
        <x:f>MOD(ROW()-ROW($I$46),MESCLUN_CAP+1)</x:f>
        <x:v>19</x:v>
      </x:c>
      <x:c r="L10481" s="266" t="n">
        <x:f>SUM(I10481:K10481)</x:f>
        <x:v>35</x:v>
      </x:c>
      <x:c r="M10481" s="267" t="n">
        <x:f>I10481*TOMATO_HOURS*WEEKS*(1+TOMATO_DIM)^I10481+J10481*CARROT_HOURS*WEEKS*(1+CARROT_DIM)^J10481+K10481*MESCLUN_HOURS*WEEKS*(1+MESCLUN_DIM)^K10481</x:f>
        <x:v>7699.370318241648</x:v>
      </x:c>
      <x:c r="N10481" s="267" t="n">
        <x:f>MAX(M10481-FARMER_HOURS,0)/TEMP_HOURS_PER_WORKER</x:f>
        <x:v>4.846784943223367</x:v>
      </x:c>
      <x:c r="O10481" s="268" t="n">
        <x:f>I10481*TOMATO_PRICE+J10481*CARROT_PRICE+K10481*MESCLUN_PRICE</x:f>
        <x:v>192100</x:v>
      </x:c>
      <x:c r="P10481" s="268" t="n">
        <x:f>I10481*TOMATO_FERTILIZER+J10481*CARROT_FERTILIZER+K10481*MESCLUN_FERTILIZER</x:f>
        <x:v>30800</x:v>
      </x:c>
      <x:c r="Q10481" s="268" t="n">
        <x:f>MIN(M10481,FARMER_HOURS)*FARMER_RATE+MAX(M10481-FARMER_HOURS,0)*TEMP_RATE</x:f>
        <x:v>146169.6235805842</x:v>
      </x:c>
      <x:c r="R10481" s="268" t="n">
        <x:f>O10481-P10481-Q10481-FIXED_COST</x:f>
        <x:v>-4869.623580584186</x:v>
      </x:c>
      <x:c r="S10481" s="139" t="str">
        <x:f>IF(AND(L10481&lt;=TOTAL_BED_CAP,N10481&lt;=TEMP_WORKER_CAP),"YES","NO")</x:f>
        <x:v>NO</x:v>
      </x:c>
      <x:c r="T10481" s="139" t="n">
        <x:f>IF(S10481="YES",R10481,-1E+99)</x:f>
        <x:v>-1e+99</x:v>
      </x:c>
    </x:row>
    <x:row r="10482">
      <x:c r="A10482" s="139"/>
      <x:c r="B10482" s="139"/>
      <x:c r="C10482" s="139"/>
      <x:c r="D10482" s="139"/>
      <x:c r="E10482" s="139"/>
      <x:c r="F10482" s="139"/>
      <x:c r="G10482" s="139"/>
      <x:c r="H10482" s="139"/>
      <x:c r="I10482" s="266" t="n">
        <x:f>INT((ROW()-ROW($I$46))/((CARROT_CAP+1)*(MESCLUN_CAP+1)))</x:f>
        <x:v>16</x:v>
      </x:c>
      <x:c r="J10482" s="266" t="n">
        <x:f>MOD(INT((ROW()-ROW($I$46))/(MESCLUN_CAP+1)),CARROT_CAP+1)</x:f>
        <x:v>0</x:v>
      </x:c>
      <x:c r="K10482" s="266" t="n">
        <x:f>MOD(ROW()-ROW($I$46),MESCLUN_CAP+1)</x:f>
        <x:v>20</x:v>
      </x:c>
      <x:c r="L10482" s="266" t="n">
        <x:f>SUM(I10482:K10482)</x:f>
        <x:v>36</x:v>
      </x:c>
      <x:c r="M10482" s="267" t="n">
        <x:f>I10482*TOMATO_HOURS*WEEKS*(1+TOMATO_DIM)^I10482+J10482*CARROT_HOURS*WEEKS*(1+CARROT_DIM)^J10482+K10482*MESCLUN_HOURS*WEEKS*(1+MESCLUN_DIM)^K10482</x:f>
        <x:v>7770.5946088921255</x:v>
      </x:c>
      <x:c r="N10482" s="267" t="n">
        <x:f>MAX(M10482-FARMER_HOURS,0)/TEMP_HOURS_PER_WORKER</x:f>
        <x:v>4.896246256175087</x:v>
      </x:c>
      <x:c r="O10482" s="268" t="n">
        <x:f>I10482*TOMATO_PRICE+J10482*CARROT_PRICE+K10482*MESCLUN_PRICE</x:f>
        <x:v>194800</x:v>
      </x:c>
      <x:c r="P10482" s="268" t="n">
        <x:f>I10482*TOMATO_FERTILIZER+J10482*CARROT_FERTILIZER+K10482*MESCLUN_FERTILIZER</x:f>
        <x:v>31680</x:v>
      </x:c>
      <x:c r="Q10482" s="268" t="n">
        <x:f>MIN(M10482,FARMER_HOURS)*FARMER_RATE+MAX(M10482-FARMER_HOURS,0)*TEMP_RATE</x:f>
        <x:v>147406.1564043772</x:v>
      </x:c>
      <x:c r="R10482" s="268" t="n">
        <x:f>O10482-P10482-Q10482-FIXED_COST</x:f>
        <x:v>-4286.156404377194</x:v>
      </x:c>
      <x:c r="S10482" s="139" t="str">
        <x:f>IF(AND(L10482&lt;=TOTAL_BED_CAP,N10482&lt;=TEMP_WORKER_CAP),"YES","NO")</x:f>
        <x:v>NO</x:v>
      </x:c>
      <x:c r="T10482" s="139" t="n">
        <x:f>IF(S10482="YES",R10482,-1E+99)</x:f>
        <x:v>-1e+99</x:v>
      </x:c>
    </x:row>
    <x:row r="10483">
      <x:c r="A10483" s="139"/>
      <x:c r="B10483" s="139"/>
      <x:c r="C10483" s="139"/>
      <x:c r="D10483" s="139"/>
      <x:c r="E10483" s="139"/>
      <x:c r="F10483" s="139"/>
      <x:c r="G10483" s="139"/>
      <x:c r="H10483" s="139"/>
      <x:c r="I10483" s="266" t="n">
        <x:f>INT((ROW()-ROW($I$46))/((CARROT_CAP+1)*(MESCLUN_CAP+1)))</x:f>
        <x:v>16</x:v>
      </x:c>
      <x:c r="J10483" s="266" t="n">
        <x:f>MOD(INT((ROW()-ROW($I$46))/(MESCLUN_CAP+1)),CARROT_CAP+1)</x:f>
        <x:v>0</x:v>
      </x:c>
      <x:c r="K10483" s="266" t="n">
        <x:f>MOD(ROW()-ROW($I$46),MESCLUN_CAP+1)</x:f>
        <x:v>21</x:v>
      </x:c>
      <x:c r="L10483" s="266" t="n">
        <x:f>SUM(I10483:K10483)</x:f>
        <x:v>37</x:v>
      </x:c>
      <x:c r="M10483" s="267" t="n">
        <x:f>I10483*TOMATO_HOURS*WEEKS*(1+TOMATO_DIM)^I10483+J10483*CARROT_HOURS*WEEKS*(1+CARROT_DIM)^J10483+K10483*MESCLUN_HOURS*WEEKS*(1+MESCLUN_DIM)^K10483</x:f>
        <x:v>7843.430349118569</x:v>
      </x:c>
      <x:c r="N10483" s="267" t="n">
        <x:f>MAX(M10483-FARMER_HOURS,0)/TEMP_HOURS_PER_WORKER</x:f>
        <x:v>4.94682663133234</x:v>
      </x:c>
      <x:c r="O10483" s="268" t="n">
        <x:f>I10483*TOMATO_PRICE+J10483*CARROT_PRICE+K10483*MESCLUN_PRICE</x:f>
        <x:v>197500</x:v>
      </x:c>
      <x:c r="P10483" s="268" t="n">
        <x:f>I10483*TOMATO_FERTILIZER+J10483*CARROT_FERTILIZER+K10483*MESCLUN_FERTILIZER</x:f>
        <x:v>32560</x:v>
      </x:c>
      <x:c r="Q10483" s="268" t="n">
        <x:f>MIN(M10483,FARMER_HOURS)*FARMER_RATE+MAX(M10483-FARMER_HOURS,0)*TEMP_RATE</x:f>
        <x:v>148670.6657833085</x:v>
      </x:c>
      <x:c r="R10483" s="268" t="n">
        <x:f>O10483-P10483-Q10483-FIXED_COST</x:f>
        <x:v>-3730.6657833085046</x:v>
      </x:c>
      <x:c r="S10483" s="139" t="str">
        <x:f>IF(AND(L10483&lt;=TOTAL_BED_CAP,N10483&lt;=TEMP_WORKER_CAP),"YES","NO")</x:f>
        <x:v>NO</x:v>
      </x:c>
      <x:c r="T10483" s="139" t="n">
        <x:f>IF(S10483="YES",R10483,-1E+99)</x:f>
        <x:v>-1e+99</x:v>
      </x:c>
    </x:row>
    <x:row r="10484">
      <x:c r="A10484" s="139"/>
      <x:c r="B10484" s="139"/>
      <x:c r="C10484" s="139"/>
      <x:c r="D10484" s="139"/>
      <x:c r="E10484" s="139"/>
      <x:c r="F10484" s="139"/>
      <x:c r="G10484" s="139"/>
      <x:c r="H10484" s="139"/>
      <x:c r="I10484" s="266" t="n">
        <x:f>INT((ROW()-ROW($I$46))/((CARROT_CAP+1)*(MESCLUN_CAP+1)))</x:f>
        <x:v>16</x:v>
      </x:c>
      <x:c r="J10484" s="266" t="n">
        <x:f>MOD(INT((ROW()-ROW($I$46))/(MESCLUN_CAP+1)),CARROT_CAP+1)</x:f>
        <x:v>0</x:v>
      </x:c>
      <x:c r="K10484" s="266" t="n">
        <x:f>MOD(ROW()-ROW($I$46),MESCLUN_CAP+1)</x:f>
        <x:v>22</x:v>
      </x:c>
      <x:c r="L10484" s="266" t="n">
        <x:f>SUM(I10484:K10484)</x:f>
        <x:v>38</x:v>
      </x:c>
      <x:c r="M10484" s="267" t="n">
        <x:f>I10484*TOMATO_HOURS*WEEKS*(1+TOMATO_DIM)^I10484+J10484*CARROT_HOURS*WEEKS*(1+CARROT_DIM)^J10484+K10484*MESCLUN_HOURS*WEEKS*(1+MESCLUN_DIM)^K10484</x:f>
        <x:v>7917.906696364966</x:v>
      </x:c>
      <x:c r="N10484" s="267" t="n">
        <x:f>MAX(M10484-FARMER_HOURS,0)/TEMP_HOURS_PER_WORKER</x:f>
        <x:v>4.998546316920115</x:v>
      </x:c>
      <x:c r="O10484" s="268" t="n">
        <x:f>I10484*TOMATO_PRICE+J10484*CARROT_PRICE+K10484*MESCLUN_PRICE</x:f>
        <x:v>200200</x:v>
      </x:c>
      <x:c r="P10484" s="268" t="n">
        <x:f>I10484*TOMATO_FERTILIZER+J10484*CARROT_FERTILIZER+K10484*MESCLUN_FERTILIZER</x:f>
        <x:v>33440</x:v>
      </x:c>
      <x:c r="Q10484" s="268" t="n">
        <x:f>MIN(M10484,FARMER_HOURS)*FARMER_RATE+MAX(M10484-FARMER_HOURS,0)*TEMP_RATE</x:f>
        <x:v>149963.65792300287</x:v>
      </x:c>
      <x:c r="R10484" s="268" t="n">
        <x:f>O10484-P10484-Q10484-FIXED_COST</x:f>
        <x:v>-3203.657923002873</x:v>
      </x:c>
      <x:c r="S10484" s="139" t="str">
        <x:f>IF(AND(L10484&lt;=TOTAL_BED_CAP,N10484&lt;=TEMP_WORKER_CAP),"YES","NO")</x:f>
        <x:v>NO</x:v>
      </x:c>
      <x:c r="T10484" s="139" t="n">
        <x:f>IF(S10484="YES",R10484,-1E+99)</x:f>
        <x:v>-1e+99</x:v>
      </x:c>
    </x:row>
    <x:row r="10485">
      <x:c r="A10485" s="139"/>
      <x:c r="B10485" s="139"/>
      <x:c r="C10485" s="139"/>
      <x:c r="D10485" s="139"/>
      <x:c r="E10485" s="139"/>
      <x:c r="F10485" s="139"/>
      <x:c r="G10485" s="139"/>
      <x:c r="H10485" s="139"/>
      <x:c r="I10485" s="266" t="n">
        <x:f>INT((ROW()-ROW($I$46))/((CARROT_CAP+1)*(MESCLUN_CAP+1)))</x:f>
        <x:v>16</x:v>
      </x:c>
      <x:c r="J10485" s="266" t="n">
        <x:f>MOD(INT((ROW()-ROW($I$46))/(MESCLUN_CAP+1)),CARROT_CAP+1)</x:f>
        <x:v>0</x:v>
      </x:c>
      <x:c r="K10485" s="266" t="n">
        <x:f>MOD(ROW()-ROW($I$46),MESCLUN_CAP+1)</x:f>
        <x:v>23</x:v>
      </x:c>
      <x:c r="L10485" s="266" t="n">
        <x:f>SUM(I10485:K10485)</x:f>
        <x:v>39</x:v>
      </x:c>
      <x:c r="M10485" s="267" t="n">
        <x:f>I10485*TOMATO_HOURS*WEEKS*(1+TOMATO_DIM)^I10485+J10485*CARROT_HOURS*WEEKS*(1+CARROT_DIM)^J10485+K10485*MESCLUN_HOURS*WEEKS*(1+MESCLUN_DIM)^K10485</x:f>
        <x:v>7994.053285222402</x:v>
      </x:c>
      <x:c r="N10485" s="267" t="n">
        <x:f>MAX(M10485-FARMER_HOURS,0)/TEMP_HOURS_PER_WORKER</x:f>
        <x:v>5.0514258925155575</x:v>
      </x:c>
      <x:c r="O10485" s="268" t="n">
        <x:f>I10485*TOMATO_PRICE+J10485*CARROT_PRICE+K10485*MESCLUN_PRICE</x:f>
        <x:v>202900</x:v>
      </x:c>
      <x:c r="P10485" s="268" t="n">
        <x:f>I10485*TOMATO_FERTILIZER+J10485*CARROT_FERTILIZER+K10485*MESCLUN_FERTILIZER</x:f>
        <x:v>34320</x:v>
      </x:c>
      <x:c r="Q10485" s="268" t="n">
        <x:f>MIN(M10485,FARMER_HOURS)*FARMER_RATE+MAX(M10485-FARMER_HOURS,0)*TEMP_RATE</x:f>
        <x:v>151285.64731288893</x:v>
      </x:c>
      <x:c r="R10485" s="268" t="n">
        <x:f>O10485-P10485-Q10485-FIXED_COST</x:f>
        <x:v>-2705.647312888934</x:v>
      </x:c>
      <x:c r="S10485" s="139" t="str">
        <x:f>IF(AND(L10485&lt;=TOTAL_BED_CAP,N10485&lt;=TEMP_WORKER_CAP),"YES","NO")</x:f>
        <x:v>NO</x:v>
      </x:c>
      <x:c r="T10485" s="139" t="n">
        <x:f>IF(S10485="YES",R10485,-1E+99)</x:f>
        <x:v>-1e+99</x:v>
      </x:c>
    </x:row>
    <x:row r="10486">
      <x:c r="A10486" s="139"/>
      <x:c r="B10486" s="139"/>
      <x:c r="C10486" s="139"/>
      <x:c r="D10486" s="139"/>
      <x:c r="E10486" s="139"/>
      <x:c r="F10486" s="139"/>
      <x:c r="G10486" s="139"/>
      <x:c r="H10486" s="139"/>
      <x:c r="I10486" s="266" t="n">
        <x:f>INT((ROW()-ROW($I$46))/((CARROT_CAP+1)*(MESCLUN_CAP+1)))</x:f>
        <x:v>16</x:v>
      </x:c>
      <x:c r="J10486" s="266" t="n">
        <x:f>MOD(INT((ROW()-ROW($I$46))/(MESCLUN_CAP+1)),CARROT_CAP+1)</x:f>
        <x:v>0</x:v>
      </x:c>
      <x:c r="K10486" s="266" t="n">
        <x:f>MOD(ROW()-ROW($I$46),MESCLUN_CAP+1)</x:f>
        <x:v>24</x:v>
      </x:c>
      <x:c r="L10486" s="266" t="n">
        <x:f>SUM(I10486:K10486)</x:f>
        <x:v>40</x:v>
      </x:c>
      <x:c r="M10486" s="267" t="n">
        <x:f>I10486*TOMATO_HOURS*WEEKS*(1+TOMATO_DIM)^I10486+J10486*CARROT_HOURS*WEEKS*(1+CARROT_DIM)^J10486+K10486*MESCLUN_HOURS*WEEKS*(1+MESCLUN_DIM)^K10486</x:f>
        <x:v>8071.900234801898</x:v>
      </x:c>
      <x:c r="N10486" s="267" t="n">
        <x:f>MAX(M10486-FARMER_HOURS,0)/TEMP_HOURS_PER_WORKER</x:f>
        <x:v>5.105486274167984</x:v>
      </x:c>
      <x:c r="O10486" s="268" t="n">
        <x:f>I10486*TOMATO_PRICE+J10486*CARROT_PRICE+K10486*MESCLUN_PRICE</x:f>
        <x:v>205600</x:v>
      </x:c>
      <x:c r="P10486" s="268" t="n">
        <x:f>I10486*TOMATO_FERTILIZER+J10486*CARROT_FERTILIZER+K10486*MESCLUN_FERTILIZER</x:f>
        <x:v>35200</x:v>
      </x:c>
      <x:c r="Q10486" s="268" t="n">
        <x:f>MIN(M10486,FARMER_HOURS)*FARMER_RATE+MAX(M10486-FARMER_HOURS,0)*TEMP_RATE</x:f>
        <x:v>152637.1568541996</x:v>
      </x:c>
      <x:c r="R10486" s="268" t="n">
        <x:f>O10486-P10486-Q10486-FIXED_COST</x:f>
        <x:v>-2237.156854199595</x:v>
      </x:c>
      <x:c r="S10486" s="139" t="str">
        <x:f>IF(AND(L10486&lt;=TOTAL_BED_CAP,N10486&lt;=TEMP_WORKER_CAP),"YES","NO")</x:f>
        <x:v>NO</x:v>
      </x:c>
      <x:c r="T10486" s="139" t="n">
        <x:f>IF(S10486="YES",R10486,-1E+99)</x:f>
        <x:v>-1e+99</x:v>
      </x:c>
    </x:row>
    <x:row r="10487">
      <x:c r="A10487" s="139"/>
      <x:c r="B10487" s="139"/>
      <x:c r="C10487" s="139"/>
      <x:c r="D10487" s="139"/>
      <x:c r="E10487" s="139"/>
      <x:c r="F10487" s="139"/>
      <x:c r="G10487" s="139"/>
      <x:c r="H10487" s="139"/>
      <x:c r="I10487" s="266" t="n">
        <x:f>INT((ROW()-ROW($I$46))/((CARROT_CAP+1)*(MESCLUN_CAP+1)))</x:f>
        <x:v>16</x:v>
      </x:c>
      <x:c r="J10487" s="266" t="n">
        <x:f>MOD(INT((ROW()-ROW($I$46))/(MESCLUN_CAP+1)),CARROT_CAP+1)</x:f>
        <x:v>0</x:v>
      </x:c>
      <x:c r="K10487" s="266" t="n">
        <x:f>MOD(ROW()-ROW($I$46),MESCLUN_CAP+1)</x:f>
        <x:v>25</x:v>
      </x:c>
      <x:c r="L10487" s="266" t="n">
        <x:f>SUM(I10487:K10487)</x:f>
        <x:v>41</x:v>
      </x:c>
      <x:c r="M10487" s="267" t="n">
        <x:f>I10487*TOMATO_HOURS*WEEKS*(1+TOMATO_DIM)^I10487+J10487*CARROT_HOURS*WEEKS*(1+CARROT_DIM)^J10487+K10487*MESCLUN_HOURS*WEEKS*(1+MESCLUN_DIM)^K10487</x:f>
        <x:v>8151.478156216996</x:v>
      </x:c>
      <x:c r="N10487" s="267" t="n">
        <x:f>MAX(M10487-FARMER_HOURS,0)/TEMP_HOURS_PER_WORKER</x:f>
        <x:v>5.160748719595135</x:v>
      </x:c>
      <x:c r="O10487" s="268" t="n">
        <x:f>I10487*TOMATO_PRICE+J10487*CARROT_PRICE+K10487*MESCLUN_PRICE</x:f>
        <x:v>208300</x:v>
      </x:c>
      <x:c r="P10487" s="268" t="n">
        <x:f>I10487*TOMATO_FERTILIZER+J10487*CARROT_FERTILIZER+K10487*MESCLUN_FERTILIZER</x:f>
        <x:v>36080</x:v>
      </x:c>
      <x:c r="Q10487" s="268" t="n">
        <x:f>MIN(M10487,FARMER_HOURS)*FARMER_RATE+MAX(M10487-FARMER_HOURS,0)*TEMP_RATE</x:f>
        <x:v>154018.71798987838</x:v>
      </x:c>
      <x:c r="R10487" s="268" t="n">
        <x:f>O10487-P10487-Q10487-FIXED_COST</x:f>
        <x:v>-1798.7179898783797</x:v>
      </x:c>
      <x:c r="S10487" s="139" t="str">
        <x:f>IF(AND(L10487&lt;=TOTAL_BED_CAP,N10487&lt;=TEMP_WORKER_CAP),"YES","NO")</x:f>
        <x:v>NO</x:v>
      </x:c>
      <x:c r="T10487" s="139" t="n">
        <x:f>IF(S10487="YES",R10487,-1E+99)</x:f>
        <x:v>-1e+99</x:v>
      </x:c>
    </x:row>
    <x:row r="10488">
      <x:c r="A10488" s="139"/>
      <x:c r="B10488" s="139"/>
      <x:c r="C10488" s="139"/>
      <x:c r="D10488" s="139"/>
      <x:c r="E10488" s="139"/>
      <x:c r="F10488" s="139"/>
      <x:c r="G10488" s="139"/>
      <x:c r="H10488" s="139"/>
      <x:c r="I10488" s="266" t="n">
        <x:f>INT((ROW()-ROW($I$46))/((CARROT_CAP+1)*(MESCLUN_CAP+1)))</x:f>
        <x:v>16</x:v>
      </x:c>
      <x:c r="J10488" s="266" t="n">
        <x:f>MOD(INT((ROW()-ROW($I$46))/(MESCLUN_CAP+1)),CARROT_CAP+1)</x:f>
        <x:v>0</x:v>
      </x:c>
      <x:c r="K10488" s="266" t="n">
        <x:f>MOD(ROW()-ROW($I$46),MESCLUN_CAP+1)</x:f>
        <x:v>26</x:v>
      </x:c>
      <x:c r="L10488" s="266" t="n">
        <x:f>SUM(I10488:K10488)</x:f>
        <x:v>42</x:v>
      </x:c>
      <x:c r="M10488" s="267" t="n">
        <x:f>I10488*TOMATO_HOURS*WEEKS*(1+TOMATO_DIM)^I10488+J10488*CARROT_HOURS*WEEKS*(1+CARROT_DIM)^J10488+K10488*MESCLUN_HOURS*WEEKS*(1+MESCLUN_DIM)^K10488</x:f>
        <x:v>8232.818160177712</x:v>
      </x:c>
      <x:c r="N10488" s="267" t="n">
        <x:f>MAX(M10488-FARMER_HOURS,0)/TEMP_HOURS_PER_WORKER</x:f>
        <x:v>5.217234833456745</x:v>
      </x:c>
      <x:c r="O10488" s="268" t="n">
        <x:f>I10488*TOMATO_PRICE+J10488*CARROT_PRICE+K10488*MESCLUN_PRICE</x:f>
        <x:v>211000</x:v>
      </x:c>
      <x:c r="P10488" s="268" t="n">
        <x:f>I10488*TOMATO_FERTILIZER+J10488*CARROT_FERTILIZER+K10488*MESCLUN_FERTILIZER</x:f>
        <x:v>36960</x:v>
      </x:c>
      <x:c r="Q10488" s="268" t="n">
        <x:f>MIN(M10488,FARMER_HOURS)*FARMER_RATE+MAX(M10488-FARMER_HOURS,0)*TEMP_RATE</x:f>
        <x:v>155430.87083641862</x:v>
      </x:c>
      <x:c r="R10488" s="268" t="n">
        <x:f>O10488-P10488-Q10488-FIXED_COST</x:f>
        <x:v>-1390.8708364186168</x:v>
      </x:c>
      <x:c r="S10488" s="139" t="str">
        <x:f>IF(AND(L10488&lt;=TOTAL_BED_CAP,N10488&lt;=TEMP_WORKER_CAP),"YES","NO")</x:f>
        <x:v>NO</x:v>
      </x:c>
      <x:c r="T10488" s="139" t="n">
        <x:f>IF(S10488="YES",R10488,-1E+99)</x:f>
        <x:v>-1e+99</x:v>
      </x:c>
    </x:row>
    <x:row r="10489">
      <x:c r="A10489" s="139"/>
      <x:c r="B10489" s="139"/>
      <x:c r="C10489" s="139"/>
      <x:c r="D10489" s="139"/>
      <x:c r="E10489" s="139"/>
      <x:c r="F10489" s="139"/>
      <x:c r="G10489" s="139"/>
      <x:c r="H10489" s="139"/>
      <x:c r="I10489" s="266" t="n">
        <x:f>INT((ROW()-ROW($I$46))/((CARROT_CAP+1)*(MESCLUN_CAP+1)))</x:f>
        <x:v>16</x:v>
      </x:c>
      <x:c r="J10489" s="266" t="n">
        <x:f>MOD(INT((ROW()-ROW($I$46))/(MESCLUN_CAP+1)),CARROT_CAP+1)</x:f>
        <x:v>0</x:v>
      </x:c>
      <x:c r="K10489" s="266" t="n">
        <x:f>MOD(ROW()-ROW($I$46),MESCLUN_CAP+1)</x:f>
        <x:v>27</x:v>
      </x:c>
      <x:c r="L10489" s="266" t="n">
        <x:f>SUM(I10489:K10489)</x:f>
        <x:v>43</x:v>
      </x:c>
      <x:c r="M10489" s="267" t="n">
        <x:f>I10489*TOMATO_HOURS*WEEKS*(1+TOMATO_DIM)^I10489+J10489*CARROT_HOURS*WEEKS*(1+CARROT_DIM)^J10489+K10489*MESCLUN_HOURS*WEEKS*(1+MESCLUN_DIM)^K10489</x:f>
        <x:v>8315.95186469747</x:v>
      </x:c>
      <x:c r="N10489" s="267" t="n">
        <x:f>MAX(M10489-FARMER_HOURS,0)/TEMP_HOURS_PER_WORKER</x:f>
        <x:v>5.274966572706576</x:v>
      </x:c>
      <x:c r="O10489" s="268" t="n">
        <x:f>I10489*TOMATO_PRICE+J10489*CARROT_PRICE+K10489*MESCLUN_PRICE</x:f>
        <x:v>213700</x:v>
      </x:c>
      <x:c r="P10489" s="268" t="n">
        <x:f>I10489*TOMATO_FERTILIZER+J10489*CARROT_FERTILIZER+K10489*MESCLUN_FERTILIZER</x:f>
        <x:v>37840</x:v>
      </x:c>
      <x:c r="Q10489" s="268" t="n">
        <x:f>MIN(M10489,FARMER_HOURS)*FARMER_RATE+MAX(M10489-FARMER_HOURS,0)*TEMP_RATE</x:f>
        <x:v>156874.1643176644</x:v>
      </x:c>
      <x:c r="R10489" s="268" t="n">
        <x:f>O10489-P10489-Q10489-FIXED_COST</x:f>
        <x:v>-1014.1643176643993</x:v>
      </x:c>
      <x:c r="S10489" s="139" t="str">
        <x:f>IF(AND(L10489&lt;=TOTAL_BED_CAP,N10489&lt;=TEMP_WORKER_CAP),"YES","NO")</x:f>
        <x:v>NO</x:v>
      </x:c>
      <x:c r="T10489" s="139" t="n">
        <x:f>IF(S10489="YES",R10489,-1E+99)</x:f>
        <x:v>-1e+99</x:v>
      </x:c>
    </x:row>
    <x:row r="10490">
      <x:c r="A10490" s="139"/>
      <x:c r="B10490" s="139"/>
      <x:c r="C10490" s="139"/>
      <x:c r="D10490" s="139"/>
      <x:c r="E10490" s="139"/>
      <x:c r="F10490" s="139"/>
      <x:c r="G10490" s="139"/>
      <x:c r="H10490" s="139"/>
      <x:c r="I10490" s="266" t="n">
        <x:f>INT((ROW()-ROW($I$46))/((CARROT_CAP+1)*(MESCLUN_CAP+1)))</x:f>
        <x:v>16</x:v>
      </x:c>
      <x:c r="J10490" s="266" t="n">
        <x:f>MOD(INT((ROW()-ROW($I$46))/(MESCLUN_CAP+1)),CARROT_CAP+1)</x:f>
        <x:v>0</x:v>
      </x:c>
      <x:c r="K10490" s="266" t="n">
        <x:f>MOD(ROW()-ROW($I$46),MESCLUN_CAP+1)</x:f>
        <x:v>28</x:v>
      </x:c>
      <x:c r="L10490" s="266" t="n">
        <x:f>SUM(I10490:K10490)</x:f>
        <x:v>44</x:v>
      </x:c>
      <x:c r="M10490" s="267" t="n">
        <x:f>I10490*TOMATO_HOURS*WEEKS*(1+TOMATO_DIM)^I10490+J10490*CARROT_HOURS*WEEKS*(1+CARROT_DIM)^J10490+K10490*MESCLUN_HOURS*WEEKS*(1+MESCLUN_DIM)^K10490</x:f>
        <x:v>8400.911402914622</x:v>
      </x:c>
      <x:c r="N10490" s="267" t="n">
        <x:f>MAX(M10490-FARMER_HOURS,0)/TEMP_HOURS_PER_WORKER</x:f>
        <x:v>5.333966252024043</x:v>
      </x:c>
      <x:c r="O10490" s="268" t="n">
        <x:f>I10490*TOMATO_PRICE+J10490*CARROT_PRICE+K10490*MESCLUN_PRICE</x:f>
        <x:v>216400</x:v>
      </x:c>
      <x:c r="P10490" s="268" t="n">
        <x:f>I10490*TOMATO_FERTILIZER+J10490*CARROT_FERTILIZER+K10490*MESCLUN_FERTILIZER</x:f>
        <x:v>38720</x:v>
      </x:c>
      <x:c r="Q10490" s="268" t="n">
        <x:f>MIN(M10490,FARMER_HOURS)*FARMER_RATE+MAX(M10490-FARMER_HOURS,0)*TEMP_RATE</x:f>
        <x:v>158349.15630060108</x:v>
      </x:c>
      <x:c r="R10490" s="268" t="n">
        <x:f>O10490-P10490-Q10490-FIXED_COST</x:f>
        <x:v>-669.1563006010838</x:v>
      </x:c>
      <x:c r="S10490" s="139" t="str">
        <x:f>IF(AND(L10490&lt;=TOTAL_BED_CAP,N10490&lt;=TEMP_WORKER_CAP),"YES","NO")</x:f>
        <x:v>NO</x:v>
      </x:c>
      <x:c r="T10490" s="139" t="n">
        <x:f>IF(S10490="YES",R10490,-1E+99)</x:f>
        <x:v>-1e+99</x:v>
      </x:c>
    </x:row>
    <x:row r="10491">
      <x:c r="A10491" s="139"/>
      <x:c r="B10491" s="139"/>
      <x:c r="C10491" s="139"/>
      <x:c r="D10491" s="139"/>
      <x:c r="E10491" s="139"/>
      <x:c r="F10491" s="139"/>
      <x:c r="G10491" s="139"/>
      <x:c r="H10491" s="139"/>
      <x:c r="I10491" s="266" t="n">
        <x:f>INT((ROW()-ROW($I$46))/((CARROT_CAP+1)*(MESCLUN_CAP+1)))</x:f>
        <x:v>16</x:v>
      </x:c>
      <x:c r="J10491" s="266" t="n">
        <x:f>MOD(INT((ROW()-ROW($I$46))/(MESCLUN_CAP+1)),CARROT_CAP+1)</x:f>
        <x:v>0</x:v>
      </x:c>
      <x:c r="K10491" s="266" t="n">
        <x:f>MOD(ROW()-ROW($I$46),MESCLUN_CAP+1)</x:f>
        <x:v>29</x:v>
      </x:c>
      <x:c r="L10491" s="266" t="n">
        <x:f>SUM(I10491:K10491)</x:f>
        <x:v>45</x:v>
      </x:c>
      <x:c r="M10491" s="267" t="n">
        <x:f>I10491*TOMATO_HOURS*WEEKS*(1+TOMATO_DIM)^I10491+J10491*CARROT_HOURS*WEEKS*(1+CARROT_DIM)^J10491+K10491*MESCLUN_HOURS*WEEKS*(1+MESCLUN_DIM)^K10491</x:f>
        <x:v>8487.729431030277</x:v>
      </x:c>
      <x:c r="N10491" s="267" t="n">
        <x:f>MAX(M10491-FARMER_HOURS,0)/TEMP_HOURS_PER_WORKER</x:f>
        <x:v>5.394256549326581</x:v>
      </x:c>
      <x:c r="O10491" s="268" t="n">
        <x:f>I10491*TOMATO_PRICE+J10491*CARROT_PRICE+K10491*MESCLUN_PRICE</x:f>
        <x:v>219100</x:v>
      </x:c>
      <x:c r="P10491" s="268" t="n">
        <x:f>I10491*TOMATO_FERTILIZER+J10491*CARROT_FERTILIZER+K10491*MESCLUN_FERTILIZER</x:f>
        <x:v>39600</x:v>
      </x:c>
      <x:c r="Q10491" s="268" t="n">
        <x:f>MIN(M10491,FARMER_HOURS)*FARMER_RATE+MAX(M10491-FARMER_HOURS,0)*TEMP_RATE</x:f>
        <x:v>159856.41373316452</x:v>
      </x:c>
      <x:c r="R10491" s="268" t="n">
        <x:f>O10491-P10491-Q10491-FIXED_COST</x:f>
        <x:v>-356.4137331645179</x:v>
      </x:c>
      <x:c r="S10491" s="139" t="str">
        <x:f>IF(AND(L10491&lt;=TOTAL_BED_CAP,N10491&lt;=TEMP_WORKER_CAP),"YES","NO")</x:f>
        <x:v>NO</x:v>
      </x:c>
      <x:c r="T10491" s="139" t="n">
        <x:f>IF(S10491="YES",R10491,-1E+99)</x:f>
        <x:v>-1e+99</x:v>
      </x:c>
    </x:row>
    <x:row r="10492">
      <x:c r="A10492" s="139"/>
      <x:c r="B10492" s="139"/>
      <x:c r="C10492" s="139"/>
      <x:c r="D10492" s="139"/>
      <x:c r="E10492" s="139"/>
      <x:c r="F10492" s="139"/>
      <x:c r="G10492" s="139"/>
      <x:c r="H10492" s="139"/>
      <x:c r="I10492" s="266" t="n">
        <x:f>INT((ROW()-ROW($I$46))/((CARROT_CAP+1)*(MESCLUN_CAP+1)))</x:f>
        <x:v>16</x:v>
      </x:c>
      <x:c r="J10492" s="266" t="n">
        <x:f>MOD(INT((ROW()-ROW($I$46))/(MESCLUN_CAP+1)),CARROT_CAP+1)</x:f>
        <x:v>0</x:v>
      </x:c>
      <x:c r="K10492" s="266" t="n">
        <x:f>MOD(ROW()-ROW($I$46),MESCLUN_CAP+1)</x:f>
        <x:v>30</x:v>
      </x:c>
      <x:c r="L10492" s="266" t="n">
        <x:f>SUM(I10492:K10492)</x:f>
        <x:v>46</x:v>
      </x:c>
      <x:c r="M10492" s="267" t="n">
        <x:f>I10492*TOMATO_HOURS*WEEKS*(1+TOMATO_DIM)^I10492+J10492*CARROT_HOURS*WEEKS*(1+CARROT_DIM)^J10492+K10492*MESCLUN_HOURS*WEEKS*(1+MESCLUN_DIM)^K10492</x:f>
        <x:v>8576.439136364046</x:v>
      </x:c>
      <x:c r="N10492" s="267" t="n">
        <x:f>MAX(M10492-FARMER_HOURS,0)/TEMP_HOURS_PER_WORKER</x:f>
        <x:v>5.455860511363921</x:v>
      </x:c>
      <x:c r="O10492" s="268" t="n">
        <x:f>I10492*TOMATO_PRICE+J10492*CARROT_PRICE+K10492*MESCLUN_PRICE</x:f>
        <x:v>221800</x:v>
      </x:c>
      <x:c r="P10492" s="268" t="n">
        <x:f>I10492*TOMATO_FERTILIZER+J10492*CARROT_FERTILIZER+K10492*MESCLUN_FERTILIZER</x:f>
        <x:v>40480</x:v>
      </x:c>
      <x:c r="Q10492" s="268" t="n">
        <x:f>MIN(M10492,FARMER_HOURS)*FARMER_RATE+MAX(M10492-FARMER_HOURS,0)*TEMP_RATE</x:f>
        <x:v>161396.512784098</x:v>
      </x:c>
      <x:c r="R10492" s="268" t="n">
        <x:f>O10492-P10492-Q10492-FIXED_COST</x:f>
        <x:v>-76.51278409801307</x:v>
      </x:c>
      <x:c r="S10492" s="139" t="str">
        <x:f>IF(AND(L10492&lt;=TOTAL_BED_CAP,N10492&lt;=TEMP_WORKER_CAP),"YES","NO")</x:f>
        <x:v>NO</x:v>
      </x:c>
      <x:c r="T10492" s="139" t="n">
        <x:f>IF(S10492="YES",R10492,-1E+99)</x:f>
        <x:v>-1e+99</x:v>
      </x:c>
    </x:row>
    <x:row r="10493">
      <x:c r="A10493" s="139"/>
      <x:c r="B10493" s="139"/>
      <x:c r="C10493" s="139"/>
      <x:c r="D10493" s="139"/>
      <x:c r="E10493" s="139"/>
      <x:c r="F10493" s="139"/>
      <x:c r="G10493" s="139"/>
      <x:c r="H10493" s="139"/>
      <x:c r="I10493" s="266" t="n">
        <x:f>INT((ROW()-ROW($I$46))/((CARROT_CAP+1)*(MESCLUN_CAP+1)))</x:f>
        <x:v>16</x:v>
      </x:c>
      <x:c r="J10493" s="266" t="n">
        <x:f>MOD(INT((ROW()-ROW($I$46))/(MESCLUN_CAP+1)),CARROT_CAP+1)</x:f>
        <x:v>1</x:v>
      </x:c>
      <x:c r="K10493" s="266" t="n">
        <x:f>MOD(ROW()-ROW($I$46),MESCLUN_CAP+1)</x:f>
        <x:v>0</x:v>
      </x:c>
      <x:c r="L10493" s="266" t="n">
        <x:f>SUM(I10493:K10493)</x:f>
        <x:v>17</x:v>
      </x:c>
      <x:c r="M10493" s="267" t="n">
        <x:f>I10493*TOMATO_HOURS*WEEKS*(1+TOMATO_DIM)^I10493+J10493*CARROT_HOURS*WEEKS*(1+CARROT_DIM)^J10493+K10493*MESCLUN_HOURS*WEEKS*(1+MESCLUN_DIM)^K10493</x:f>
        <x:v>6647.5111003544</x:v>
      </x:c>
      <x:c r="N10493" s="267" t="n">
        <x:f>MAX(M10493-FARMER_HOURS,0)/TEMP_HOURS_PER_WORKER</x:f>
        <x:v>4.116327153023889</x:v>
      </x:c>
      <x:c r="O10493" s="268" t="n">
        <x:f>I10493*TOMATO_PRICE+J10493*CARROT_PRICE+K10493*MESCLUN_PRICE</x:f>
        <x:v>142894</x:v>
      </x:c>
      <x:c r="P10493" s="268" t="n">
        <x:f>I10493*TOMATO_FERTILIZER+J10493*CARROT_FERTILIZER+K10493*MESCLUN_FERTILIZER</x:f>
        <x:v>14520</x:v>
      </x:c>
      <x:c r="Q10493" s="268" t="n">
        <x:f>MIN(M10493,FARMER_HOURS)*FARMER_RATE+MAX(M10493-FARMER_HOURS,0)*TEMP_RATE</x:f>
        <x:v>127908.17882559722</x:v>
      </x:c>
      <x:c r="R10493" s="268" t="n">
        <x:f>O10493-P10493-Q10493-FIXED_COST</x:f>
        <x:v>-19534.17882559722</x:v>
      </x:c>
      <x:c r="S10493" s="139" t="str">
        <x:f>IF(AND(L10493&lt;=TOTAL_BED_CAP,N10493&lt;=TEMP_WORKER_CAP),"YES","NO")</x:f>
        <x:v>NO</x:v>
      </x:c>
      <x:c r="T10493" s="139" t="n">
        <x:f>IF(S10493="YES",R10493,-1E+99)</x:f>
        <x:v>-1e+99</x:v>
      </x:c>
    </x:row>
    <x:row r="10494">
      <x:c r="A10494" s="139"/>
      <x:c r="B10494" s="139"/>
      <x:c r="C10494" s="139"/>
      <x:c r="D10494" s="139"/>
      <x:c r="E10494" s="139"/>
      <x:c r="F10494" s="139"/>
      <x:c r="G10494" s="139"/>
      <x:c r="H10494" s="139"/>
      <x:c r="I10494" s="266" t="n">
        <x:f>INT((ROW()-ROW($I$46))/((CARROT_CAP+1)*(MESCLUN_CAP+1)))</x:f>
        <x:v>16</x:v>
      </x:c>
      <x:c r="J10494" s="266" t="n">
        <x:f>MOD(INT((ROW()-ROW($I$46))/(MESCLUN_CAP+1)),CARROT_CAP+1)</x:f>
        <x:v>1</x:v>
      </x:c>
      <x:c r="K10494" s="266" t="n">
        <x:f>MOD(ROW()-ROW($I$46),MESCLUN_CAP+1)</x:f>
        <x:v>1</x:v>
      </x:c>
      <x:c r="L10494" s="266" t="n">
        <x:f>SUM(I10494:K10494)</x:f>
        <x:v>18</x:v>
      </x:c>
      <x:c r="M10494" s="267" t="n">
        <x:f>I10494*TOMATO_HOURS*WEEKS*(1+TOMATO_DIM)^I10494+J10494*CARROT_HOURS*WEEKS*(1+CARROT_DIM)^J10494+K10494*MESCLUN_HOURS*WEEKS*(1+MESCLUN_DIM)^K10494</x:f>
        <x:v>6693.0736003544</x:v>
      </x:c>
      <x:c r="N10494" s="267" t="n">
        <x:f>MAX(M10494-FARMER_HOURS,0)/TEMP_HOURS_PER_WORKER</x:f>
        <x:v>4.147967778023888</x:v>
      </x:c>
      <x:c r="O10494" s="268" t="n">
        <x:f>I10494*TOMATO_PRICE+J10494*CARROT_PRICE+K10494*MESCLUN_PRICE</x:f>
        <x:v>145594</x:v>
      </x:c>
      <x:c r="P10494" s="268" t="n">
        <x:f>I10494*TOMATO_FERTILIZER+J10494*CARROT_FERTILIZER+K10494*MESCLUN_FERTILIZER</x:f>
        <x:v>15400</x:v>
      </x:c>
      <x:c r="Q10494" s="268" t="n">
        <x:f>MIN(M10494,FARMER_HOURS)*FARMER_RATE+MAX(M10494-FARMER_HOURS,0)*TEMP_RATE</x:f>
        <x:v>128699.19445059722</x:v>
      </x:c>
      <x:c r="R10494" s="268" t="n">
        <x:f>O10494-P10494-Q10494-FIXED_COST</x:f>
        <x:v>-18505.19445059722</x:v>
      </x:c>
      <x:c r="S10494" s="139" t="str">
        <x:f>IF(AND(L10494&lt;=TOTAL_BED_CAP,N10494&lt;=TEMP_WORKER_CAP),"YES","NO")</x:f>
        <x:v>NO</x:v>
      </x:c>
      <x:c r="T10494" s="139" t="n">
        <x:f>IF(S10494="YES",R10494,-1E+99)</x:f>
        <x:v>-1e+99</x:v>
      </x:c>
    </x:row>
    <x:row r="10495">
      <x:c r="A10495" s="139"/>
      <x:c r="B10495" s="139"/>
      <x:c r="C10495" s="139"/>
      <x:c r="D10495" s="139"/>
      <x:c r="E10495" s="139"/>
      <x:c r="F10495" s="139"/>
      <x:c r="G10495" s="139"/>
      <x:c r="H10495" s="139"/>
      <x:c r="I10495" s="266" t="n">
        <x:f>INT((ROW()-ROW($I$46))/((CARROT_CAP+1)*(MESCLUN_CAP+1)))</x:f>
        <x:v>16</x:v>
      </x:c>
      <x:c r="J10495" s="266" t="n">
        <x:f>MOD(INT((ROW()-ROW($I$46))/(MESCLUN_CAP+1)),CARROT_CAP+1)</x:f>
        <x:v>1</x:v>
      </x:c>
      <x:c r="K10495" s="266" t="n">
        <x:f>MOD(ROW()-ROW($I$46),MESCLUN_CAP+1)</x:f>
        <x:v>2</x:v>
      </x:c>
      <x:c r="L10495" s="266" t="n">
        <x:f>SUM(I10495:K10495)</x:f>
        <x:v>19</x:v>
      </x:c>
      <x:c r="M10495" s="267" t="n">
        <x:f>I10495*TOMATO_HOURS*WEEKS*(1+TOMATO_DIM)^I10495+J10495*CARROT_HOURS*WEEKS*(1+CARROT_DIM)^J10495+K10495*MESCLUN_HOURS*WEEKS*(1+MESCLUN_DIM)^K10495</x:f>
        <x:v>6739.7751628544</x:v>
      </x:c>
      <x:c r="N10495" s="267" t="n">
        <x:f>MAX(M10495-FARMER_HOURS,0)/TEMP_HOURS_PER_WORKER</x:f>
        <x:v>4.180399418648889</x:v>
      </x:c>
      <x:c r="O10495" s="268" t="n">
        <x:f>I10495*TOMATO_PRICE+J10495*CARROT_PRICE+K10495*MESCLUN_PRICE</x:f>
        <x:v>148294</x:v>
      </x:c>
      <x:c r="P10495" s="268" t="n">
        <x:f>I10495*TOMATO_FERTILIZER+J10495*CARROT_FERTILIZER+K10495*MESCLUN_FERTILIZER</x:f>
        <x:v>16280</x:v>
      </x:c>
      <x:c r="Q10495" s="268" t="n">
        <x:f>MIN(M10495,FARMER_HOURS)*FARMER_RATE+MAX(M10495-FARMER_HOURS,0)*TEMP_RATE</x:f>
        <x:v>129509.98546622222</x:v>
      </x:c>
      <x:c r="R10495" s="268" t="n">
        <x:f>O10495-P10495-Q10495-FIXED_COST</x:f>
        <x:v>-17495.98546622222</x:v>
      </x:c>
      <x:c r="S10495" s="139" t="str">
        <x:f>IF(AND(L10495&lt;=TOTAL_BED_CAP,N10495&lt;=TEMP_WORKER_CAP),"YES","NO")</x:f>
        <x:v>NO</x:v>
      </x:c>
      <x:c r="T10495" s="139" t="n">
        <x:f>IF(S10495="YES",R10495,-1E+99)</x:f>
        <x:v>-1e+99</x:v>
      </x:c>
    </x:row>
    <x:row r="10496">
      <x:c r="A10496" s="139"/>
      <x:c r="B10496" s="139"/>
      <x:c r="C10496" s="139"/>
      <x:c r="D10496" s="139"/>
      <x:c r="E10496" s="139"/>
      <x:c r="F10496" s="139"/>
      <x:c r="G10496" s="139"/>
      <x:c r="H10496" s="139"/>
      <x:c r="I10496" s="266" t="n">
        <x:f>INT((ROW()-ROW($I$46))/((CARROT_CAP+1)*(MESCLUN_CAP+1)))</x:f>
        <x:v>16</x:v>
      </x:c>
      <x:c r="J10496" s="266" t="n">
        <x:f>MOD(INT((ROW()-ROW($I$46))/(MESCLUN_CAP+1)),CARROT_CAP+1)</x:f>
        <x:v>1</x:v>
      </x:c>
      <x:c r="K10496" s="266" t="n">
        <x:f>MOD(ROW()-ROW($I$46),MESCLUN_CAP+1)</x:f>
        <x:v>3</x:v>
      </x:c>
      <x:c r="L10496" s="266" t="n">
        <x:f>SUM(I10496:K10496)</x:f>
        <x:v>20</x:v>
      </x:c>
      <x:c r="M10496" s="267" t="n">
        <x:f>I10496*TOMATO_HOURS*WEEKS*(1+TOMATO_DIM)^I10496+J10496*CARROT_HOURS*WEEKS*(1+CARROT_DIM)^J10496+K10496*MESCLUN_HOURS*WEEKS*(1+MESCLUN_DIM)^K10496</x:f>
        <x:v>6787.637145276275</x:v>
      </x:c>
      <x:c r="N10496" s="267" t="n">
        <x:f>MAX(M10496-FARMER_HOURS,0)/TEMP_HOURS_PER_WORKER</x:f>
        <x:v>4.213636906441858</x:v>
      </x:c>
      <x:c r="O10496" s="268" t="n">
        <x:f>I10496*TOMATO_PRICE+J10496*CARROT_PRICE+K10496*MESCLUN_PRICE</x:f>
        <x:v>150994</x:v>
      </x:c>
      <x:c r="P10496" s="268" t="n">
        <x:f>I10496*TOMATO_FERTILIZER+J10496*CARROT_FERTILIZER+K10496*MESCLUN_FERTILIZER</x:f>
        <x:v>17160</x:v>
      </x:c>
      <x:c r="Q10496" s="268" t="n">
        <x:f>MIN(M10496,FARMER_HOURS)*FARMER_RATE+MAX(M10496-FARMER_HOURS,0)*TEMP_RATE</x:f>
        <x:v>130340.92266104644</x:v>
      </x:c>
      <x:c r="R10496" s="268" t="n">
        <x:f>O10496-P10496-Q10496-FIXED_COST</x:f>
        <x:v>-16506.92266104644</x:v>
      </x:c>
      <x:c r="S10496" s="139" t="str">
        <x:f>IF(AND(L10496&lt;=TOTAL_BED_CAP,N10496&lt;=TEMP_WORKER_CAP),"YES","NO")</x:f>
        <x:v>NO</x:v>
      </x:c>
      <x:c r="T10496" s="139" t="n">
        <x:f>IF(S10496="YES",R10496,-1E+99)</x:f>
        <x:v>-1e+99</x:v>
      </x:c>
    </x:row>
    <x:row r="10497">
      <x:c r="A10497" s="139"/>
      <x:c r="B10497" s="139"/>
      <x:c r="C10497" s="139"/>
      <x:c r="D10497" s="139"/>
      <x:c r="E10497" s="139"/>
      <x:c r="F10497" s="139"/>
      <x:c r="G10497" s="139"/>
      <x:c r="H10497" s="139"/>
      <x:c r="I10497" s="266" t="n">
        <x:f>INT((ROW()-ROW($I$46))/((CARROT_CAP+1)*(MESCLUN_CAP+1)))</x:f>
        <x:v>16</x:v>
      </x:c>
      <x:c r="J10497" s="266" t="n">
        <x:f>MOD(INT((ROW()-ROW($I$46))/(MESCLUN_CAP+1)),CARROT_CAP+1)</x:f>
        <x:v>1</x:v>
      </x:c>
      <x:c r="K10497" s="266" t="n">
        <x:f>MOD(ROW()-ROW($I$46),MESCLUN_CAP+1)</x:f>
        <x:v>4</x:v>
      </x:c>
      <x:c r="L10497" s="266" t="n">
        <x:f>SUM(I10497:K10497)</x:f>
        <x:v>21</x:v>
      </x:c>
      <x:c r="M10497" s="267" t="n">
        <x:f>I10497*TOMATO_HOURS*WEEKS*(1+TOMATO_DIM)^I10497+J10497*CARROT_HOURS*WEEKS*(1+CARROT_DIM)^J10497+K10497*MESCLUN_HOURS*WEEKS*(1+MESCLUN_DIM)^K10497</x:f>
        <x:v>6836.681260998931</x:v>
      </x:c>
      <x:c r="N10497" s="267" t="n">
        <x:f>MAX(M10497-FARMER_HOURS,0)/TEMP_HOURS_PER_WORKER</x:f>
        <x:v>4.247695320138146</x:v>
      </x:c>
      <x:c r="O10497" s="268" t="n">
        <x:f>I10497*TOMATO_PRICE+J10497*CARROT_PRICE+K10497*MESCLUN_PRICE</x:f>
        <x:v>153694</x:v>
      </x:c>
      <x:c r="P10497" s="268" t="n">
        <x:f>I10497*TOMATO_FERTILIZER+J10497*CARROT_FERTILIZER+K10497*MESCLUN_FERTILIZER</x:f>
        <x:v>18040</x:v>
      </x:c>
      <x:c r="Q10497" s="268" t="n">
        <x:f>MIN(M10497,FARMER_HOURS)*FARMER_RATE+MAX(M10497-FARMER_HOURS,0)*TEMP_RATE</x:f>
        <x:v>131192.38300345367</x:v>
      </x:c>
      <x:c r="R10497" s="268" t="n">
        <x:f>O10497-P10497-Q10497-FIXED_COST</x:f>
        <x:v>-15538.383003453666</x:v>
      </x:c>
      <x:c r="S10497" s="139" t="str">
        <x:f>IF(AND(L10497&lt;=TOTAL_BED_CAP,N10497&lt;=TEMP_WORKER_CAP),"YES","NO")</x:f>
        <x:v>NO</x:v>
      </x:c>
      <x:c r="T10497" s="139" t="n">
        <x:f>IF(S10497="YES",R10497,-1E+99)</x:f>
        <x:v>-1e+99</x:v>
      </x:c>
    </x:row>
    <x:row r="10498">
      <x:c r="A10498" s="139"/>
      <x:c r="B10498" s="139"/>
      <x:c r="C10498" s="139"/>
      <x:c r="D10498" s="139"/>
      <x:c r="E10498" s="139"/>
      <x:c r="F10498" s="139"/>
      <x:c r="G10498" s="139"/>
      <x:c r="H10498" s="139"/>
      <x:c r="I10498" s="266" t="n">
        <x:f>INT((ROW()-ROW($I$46))/((CARROT_CAP+1)*(MESCLUN_CAP+1)))</x:f>
        <x:v>16</x:v>
      </x:c>
      <x:c r="J10498" s="266" t="n">
        <x:f>MOD(INT((ROW()-ROW($I$46))/(MESCLUN_CAP+1)),CARROT_CAP+1)</x:f>
        <x:v>1</x:v>
      </x:c>
      <x:c r="K10498" s="266" t="n">
        <x:f>MOD(ROW()-ROW($I$46),MESCLUN_CAP+1)</x:f>
        <x:v>5</x:v>
      </x:c>
      <x:c r="L10498" s="266" t="n">
        <x:f>SUM(I10498:K10498)</x:f>
        <x:v>22</x:v>
      </x:c>
      <x:c r="M10498" s="267" t="n">
        <x:f>I10498*TOMATO_HOURS*WEEKS*(1+TOMATO_DIM)^I10498+J10498*CARROT_HOURS*WEEKS*(1+CARROT_DIM)^J10498+K10498*MESCLUN_HOURS*WEEKS*(1+MESCLUN_DIM)^K10498</x:f>
        <x:v>6886.929584920134</x:v>
      </x:c>
      <x:c r="N10498" s="267" t="n">
        <x:f>MAX(M10498-FARMER_HOURS,0)/TEMP_HOURS_PER_WORKER</x:f>
        <x:v>4.282589989527871</x:v>
      </x:c>
      <x:c r="O10498" s="268" t="n">
        <x:f>I10498*TOMATO_PRICE+J10498*CARROT_PRICE+K10498*MESCLUN_PRICE</x:f>
        <x:v>156394</x:v>
      </x:c>
      <x:c r="P10498" s="268" t="n">
        <x:f>I10498*TOMATO_FERTILIZER+J10498*CARROT_FERTILIZER+K10498*MESCLUN_FERTILIZER</x:f>
        <x:v>18920</x:v>
      </x:c>
      <x:c r="Q10498" s="268" t="n">
        <x:f>MIN(M10498,FARMER_HOURS)*FARMER_RATE+MAX(M10498-FARMER_HOURS,0)*TEMP_RATE</x:f>
        <x:v>132064.74973819678</x:v>
      </x:c>
      <x:c r="R10498" s="268" t="n">
        <x:f>O10498-P10498-Q10498-FIXED_COST</x:f>
        <x:v>-14590.749738196784</x:v>
      </x:c>
      <x:c r="S10498" s="139" t="str">
        <x:f>IF(AND(L10498&lt;=TOTAL_BED_CAP,N10498&lt;=TEMP_WORKER_CAP),"YES","NO")</x:f>
        <x:v>NO</x:v>
      </x:c>
      <x:c r="T10498" s="139" t="n">
        <x:f>IF(S10498="YES",R10498,-1E+99)</x:f>
        <x:v>-1e+99</x:v>
      </x:c>
    </x:row>
    <x:row r="10499">
      <x:c r="A10499" s="139"/>
      <x:c r="B10499" s="139"/>
      <x:c r="C10499" s="139"/>
      <x:c r="D10499" s="139"/>
      <x:c r="E10499" s="139"/>
      <x:c r="F10499" s="139"/>
      <x:c r="G10499" s="139"/>
      <x:c r="H10499" s="139"/>
      <x:c r="I10499" s="266" t="n">
        <x:f>INT((ROW()-ROW($I$46))/((CARROT_CAP+1)*(MESCLUN_CAP+1)))</x:f>
        <x:v>16</x:v>
      </x:c>
      <x:c r="J10499" s="266" t="n">
        <x:f>MOD(INT((ROW()-ROW($I$46))/(MESCLUN_CAP+1)),CARROT_CAP+1)</x:f>
        <x:v>1</x:v>
      </x:c>
      <x:c r="K10499" s="266" t="n">
        <x:f>MOD(ROW()-ROW($I$46),MESCLUN_CAP+1)</x:f>
        <x:v>6</x:v>
      </x:c>
      <x:c r="L10499" s="266" t="n">
        <x:f>SUM(I10499:K10499)</x:f>
        <x:v>23</x:v>
      </x:c>
      <x:c r="M10499" s="267" t="n">
        <x:f>I10499*TOMATO_HOURS*WEEKS*(1+TOMATO_DIM)^I10499+J10499*CARROT_HOURS*WEEKS*(1+CARROT_DIM)^J10499+K10499*MESCLUN_HOURS*WEEKS*(1+MESCLUN_DIM)^K10499</x:f>
        <x:v>6938.4045591017675</x:v>
      </x:c>
      <x:c r="N10499" s="267" t="n">
        <x:f>MAX(M10499-FARMER_HOURS,0)/TEMP_HOURS_PER_WORKER</x:f>
        <x:v>4.318336499376228</x:v>
      </x:c>
      <x:c r="O10499" s="268" t="n">
        <x:f>I10499*TOMATO_PRICE+J10499*CARROT_PRICE+K10499*MESCLUN_PRICE</x:f>
        <x:v>159094</x:v>
      </x:c>
      <x:c r="P10499" s="268" t="n">
        <x:f>I10499*TOMATO_FERTILIZER+J10499*CARROT_FERTILIZER+K10499*MESCLUN_FERTILIZER</x:f>
        <x:v>19800</x:v>
      </x:c>
      <x:c r="Q10499" s="268" t="n">
        <x:f>MIN(M10499,FARMER_HOURS)*FARMER_RATE+MAX(M10499-FARMER_HOURS,0)*TEMP_RATE</x:f>
        <x:v>132958.41248440568</x:v>
      </x:c>
      <x:c r="R10499" s="268" t="n">
        <x:f>O10499-P10499-Q10499-FIXED_COST</x:f>
        <x:v>-13664.412484405679</x:v>
      </x:c>
      <x:c r="S10499" s="139" t="str">
        <x:f>IF(AND(L10499&lt;=TOTAL_BED_CAP,N10499&lt;=TEMP_WORKER_CAP),"YES","NO")</x:f>
        <x:v>NO</x:v>
      </x:c>
      <x:c r="T10499" s="139" t="n">
        <x:f>IF(S10499="YES",R10499,-1E+99)</x:f>
        <x:v>-1e+99</x:v>
      </x:c>
    </x:row>
    <x:row r="10500">
      <x:c r="A10500" s="139"/>
      <x:c r="B10500" s="139"/>
      <x:c r="C10500" s="139"/>
      <x:c r="D10500" s="139"/>
      <x:c r="E10500" s="139"/>
      <x:c r="F10500" s="139"/>
      <x:c r="G10500" s="139"/>
      <x:c r="H10500" s="139"/>
      <x:c r="I10500" s="266" t="n">
        <x:f>INT((ROW()-ROW($I$46))/((CARROT_CAP+1)*(MESCLUN_CAP+1)))</x:f>
        <x:v>16</x:v>
      </x:c>
      <x:c r="J10500" s="266" t="n">
        <x:f>MOD(INT((ROW()-ROW($I$46))/(MESCLUN_CAP+1)),CARROT_CAP+1)</x:f>
        <x:v>1</x:v>
      </x:c>
      <x:c r="K10500" s="266" t="n">
        <x:f>MOD(ROW()-ROW($I$46),MESCLUN_CAP+1)</x:f>
        <x:v>7</x:v>
      </x:c>
      <x:c r="L10500" s="266" t="n">
        <x:f>SUM(I10500:K10500)</x:f>
        <x:v>24</x:v>
      </x:c>
      <x:c r="M10500" s="267" t="n">
        <x:f>I10500*TOMATO_HOURS*WEEKS*(1+TOMATO_DIM)^I10500+J10500*CARROT_HOURS*WEEKS*(1+CARROT_DIM)^J10500+K10500*MESCLUN_HOURS*WEEKS*(1+MESCLUN_DIM)^K10500</x:f>
        <x:v>6991.128998499728</x:v>
      </x:c>
      <x:c r="N10500" s="267" t="n">
        <x:f>MAX(M10500-FARMER_HOURS,0)/TEMP_HOURS_PER_WORKER</x:f>
        <x:v>4.354950693402589</x:v>
      </x:c>
      <x:c r="O10500" s="268" t="n">
        <x:f>I10500*TOMATO_PRICE+J10500*CARROT_PRICE+K10500*MESCLUN_PRICE</x:f>
        <x:v>161794</x:v>
      </x:c>
      <x:c r="P10500" s="268" t="n">
        <x:f>I10500*TOMATO_FERTILIZER+J10500*CARROT_FERTILIZER+K10500*MESCLUN_FERTILIZER</x:f>
        <x:v>20680</x:v>
      </x:c>
      <x:c r="Q10500" s="268" t="n">
        <x:f>MIN(M10500,FARMER_HOURS)*FARMER_RATE+MAX(M10500-FARMER_HOURS,0)*TEMP_RATE</x:f>
        <x:v>133873.7673350647</x:v>
      </x:c>
      <x:c r="R10500" s="268" t="n">
        <x:f>O10500-P10500-Q10500-FIXED_COST</x:f>
        <x:v>-12759.76733506471</x:v>
      </x:c>
      <x:c r="S10500" s="139" t="str">
        <x:f>IF(AND(L10500&lt;=TOTAL_BED_CAP,N10500&lt;=TEMP_WORKER_CAP),"YES","NO")</x:f>
        <x:v>NO</x:v>
      </x:c>
      <x:c r="T10500" s="139" t="n">
        <x:f>IF(S10500="YES",R10500,-1E+99)</x:f>
        <x:v>-1e+99</x:v>
      </x:c>
    </x:row>
    <x:row r="10501">
      <x:c r="A10501" s="139"/>
      <x:c r="B10501" s="139"/>
      <x:c r="C10501" s="139"/>
      <x:c r="D10501" s="139"/>
      <x:c r="E10501" s="139"/>
      <x:c r="F10501" s="139"/>
      <x:c r="G10501" s="139"/>
      <x:c r="H10501" s="139"/>
      <x:c r="I10501" s="266" t="n">
        <x:f>INT((ROW()-ROW($I$46))/((CARROT_CAP+1)*(MESCLUN_CAP+1)))</x:f>
        <x:v>16</x:v>
      </x:c>
      <x:c r="J10501" s="266" t="n">
        <x:f>MOD(INT((ROW()-ROW($I$46))/(MESCLUN_CAP+1)),CARROT_CAP+1)</x:f>
        <x:v>1</x:v>
      </x:c>
      <x:c r="K10501" s="266" t="n">
        <x:f>MOD(ROW()-ROW($I$46),MESCLUN_CAP+1)</x:f>
        <x:v>8</x:v>
      </x:c>
      <x:c r="L10501" s="266" t="n">
        <x:f>SUM(I10501:K10501)</x:f>
        <x:v>25</x:v>
      </x:c>
      <x:c r="M10501" s="267" t="n">
        <x:f>I10501*TOMATO_HOURS*WEEKS*(1+TOMATO_DIM)^I10501+J10501*CARROT_HOURS*WEEKS*(1+CARROT_DIM)^J10501+K10501*MESCLUN_HOURS*WEEKS*(1+MESCLUN_DIM)^K10501</x:f>
        <x:v>7045.126096779708</x:v>
      </x:c>
      <x:c r="N10501" s="267" t="n">
        <x:f>MAX(M10501-FARMER_HOURS,0)/TEMP_HOURS_PER_WORKER</x:f>
        <x:v>4.392448678319242</x:v>
      </x:c>
      <x:c r="O10501" s="268" t="n">
        <x:f>I10501*TOMATO_PRICE+J10501*CARROT_PRICE+K10501*MESCLUN_PRICE</x:f>
        <x:v>164494</x:v>
      </x:c>
      <x:c r="P10501" s="268" t="n">
        <x:f>I10501*TOMATO_FERTILIZER+J10501*CARROT_FERTILIZER+K10501*MESCLUN_FERTILIZER</x:f>
        <x:v>21560</x:v>
      </x:c>
      <x:c r="Q10501" s="268" t="n">
        <x:f>MIN(M10501,FARMER_HOURS)*FARMER_RATE+MAX(M10501-FARMER_HOURS,0)*TEMP_RATE</x:f>
        <x:v>134811.21695798106</x:v>
      </x:c>
      <x:c r="R10501" s="268" t="n">
        <x:f>O10501-P10501-Q10501-FIXED_COST</x:f>
        <x:v>-11877.216957981058</x:v>
      </x:c>
      <x:c r="S10501" s="139" t="str">
        <x:f>IF(AND(L10501&lt;=TOTAL_BED_CAP,N10501&lt;=TEMP_WORKER_CAP),"YES","NO")</x:f>
        <x:v>NO</x:v>
      </x:c>
      <x:c r="T10501" s="139" t="n">
        <x:f>IF(S10501="YES",R10501,-1E+99)</x:f>
        <x:v>-1e+99</x:v>
      </x:c>
    </x:row>
    <x:row r="10502">
      <x:c r="A10502" s="139"/>
      <x:c r="B10502" s="139"/>
      <x:c r="C10502" s="139"/>
      <x:c r="D10502" s="139"/>
      <x:c r="E10502" s="139"/>
      <x:c r="F10502" s="139"/>
      <x:c r="G10502" s="139"/>
      <x:c r="H10502" s="139"/>
      <x:c r="I10502" s="266" t="n">
        <x:f>INT((ROW()-ROW($I$46))/((CARROT_CAP+1)*(MESCLUN_CAP+1)))</x:f>
        <x:v>16</x:v>
      </x:c>
      <x:c r="J10502" s="266" t="n">
        <x:f>MOD(INT((ROW()-ROW($I$46))/(MESCLUN_CAP+1)),CARROT_CAP+1)</x:f>
        <x:v>1</x:v>
      </x:c>
      <x:c r="K10502" s="266" t="n">
        <x:f>MOD(ROW()-ROW($I$46),MESCLUN_CAP+1)</x:f>
        <x:v>9</x:v>
      </x:c>
      <x:c r="L10502" s="266" t="n">
        <x:f>SUM(I10502:K10502)</x:f>
        <x:v>26</x:v>
      </x:c>
      <x:c r="M10502" s="267" t="n">
        <x:f>I10502*TOMATO_HOURS*WEEKS*(1+TOMATO_DIM)^I10502+J10502*CARROT_HOURS*WEEKS*(1+CARROT_DIM)^J10502+K10502*MESCLUN_HOURS*WEEKS*(1+MESCLUN_DIM)^K10502</x:f>
        <x:v>7100.419432220103</x:v>
      </x:c>
      <x:c r="N10502" s="267" t="n">
        <x:f>MAX(M10502-FARMER_HOURS,0)/TEMP_HOURS_PER_WORKER</x:f>
        <x:v>4.430846827930627</x:v>
      </x:c>
      <x:c r="O10502" s="268" t="n">
        <x:f>I10502*TOMATO_PRICE+J10502*CARROT_PRICE+K10502*MESCLUN_PRICE</x:f>
        <x:v>167194</x:v>
      </x:c>
      <x:c r="P10502" s="268" t="n">
        <x:f>I10502*TOMATO_FERTILIZER+J10502*CARROT_FERTILIZER+K10502*MESCLUN_FERTILIZER</x:f>
        <x:v>22440</x:v>
      </x:c>
      <x:c r="Q10502" s="268" t="n">
        <x:f>MIN(M10502,FARMER_HOURS)*FARMER_RATE+MAX(M10502-FARMER_HOURS,0)*TEMP_RATE</x:f>
        <x:v>135771.17069826566</x:v>
      </x:c>
      <x:c r="R10502" s="268" t="n">
        <x:f>O10502-P10502-Q10502-FIXED_COST</x:f>
        <x:v>-11017.170698265661</x:v>
      </x:c>
      <x:c r="S10502" s="139" t="str">
        <x:f>IF(AND(L10502&lt;=TOTAL_BED_CAP,N10502&lt;=TEMP_WORKER_CAP),"YES","NO")</x:f>
        <x:v>NO</x:v>
      </x:c>
      <x:c r="T10502" s="139" t="n">
        <x:f>IF(S10502="YES",R10502,-1E+99)</x:f>
        <x:v>-1e+99</x:v>
      </x:c>
    </x:row>
    <x:row r="10503">
      <x:c r="A10503" s="139"/>
      <x:c r="B10503" s="139"/>
      <x:c r="C10503" s="139"/>
      <x:c r="D10503" s="139"/>
      <x:c r="E10503" s="139"/>
      <x:c r="F10503" s="139"/>
      <x:c r="G10503" s="139"/>
      <x:c r="H10503" s="139"/>
      <x:c r="I10503" s="266" t="n">
        <x:f>INT((ROW()-ROW($I$46))/((CARROT_CAP+1)*(MESCLUN_CAP+1)))</x:f>
        <x:v>16</x:v>
      </x:c>
      <x:c r="J10503" s="266" t="n">
        <x:f>MOD(INT((ROW()-ROW($I$46))/(MESCLUN_CAP+1)),CARROT_CAP+1)</x:f>
        <x:v>1</x:v>
      </x:c>
      <x:c r="K10503" s="266" t="n">
        <x:f>MOD(ROW()-ROW($I$46),MESCLUN_CAP+1)</x:f>
        <x:v>10</x:v>
      </x:c>
      <x:c r="L10503" s="266" t="n">
        <x:f>SUM(I10503:K10503)</x:f>
        <x:v>27</x:v>
      </x:c>
      <x:c r="M10503" s="267" t="n">
        <x:f>I10503*TOMATO_HOURS*WEEKS*(1+TOMATO_DIM)^I10503+J10503*CARROT_HOURS*WEEKS*(1+CARROT_DIM)^J10503+K10503*MESCLUN_HOURS*WEEKS*(1+MESCLUN_DIM)^K10503</x:f>
        <x:v>7157.032973703315</x:v>
      </x:c>
      <x:c r="N10503" s="267" t="n">
        <x:f>MAX(M10503-FARMER_HOURS,0)/TEMP_HOURS_PER_WORKER</x:f>
        <x:v>4.470161787293969</x:v>
      </x:c>
      <x:c r="O10503" s="268" t="n">
        <x:f>I10503*TOMATO_PRICE+J10503*CARROT_PRICE+K10503*MESCLUN_PRICE</x:f>
        <x:v>169894</x:v>
      </x:c>
      <x:c r="P10503" s="268" t="n">
        <x:f>I10503*TOMATO_FERTILIZER+J10503*CARROT_FERTILIZER+K10503*MESCLUN_FERTILIZER</x:f>
        <x:v>23320</x:v>
      </x:c>
      <x:c r="Q10503" s="268" t="n">
        <x:f>MIN(M10503,FARMER_HOURS)*FARMER_RATE+MAX(M10503-FARMER_HOURS,0)*TEMP_RATE</x:f>
        <x:v>136754.04468234922</x:v>
      </x:c>
      <x:c r="R10503" s="268" t="n">
        <x:f>O10503-P10503-Q10503-FIXED_COST</x:f>
        <x:v>-10180.044682349224</x:v>
      </x:c>
      <x:c r="S10503" s="139" t="str">
        <x:f>IF(AND(L10503&lt;=TOTAL_BED_CAP,N10503&lt;=TEMP_WORKER_CAP),"YES","NO")</x:f>
        <x:v>NO</x:v>
      </x:c>
      <x:c r="T10503" s="139" t="n">
        <x:f>IF(S10503="YES",R10503,-1E+99)</x:f>
        <x:v>-1e+99</x:v>
      </x:c>
    </x:row>
    <x:row r="10504">
      <x:c r="A10504" s="139"/>
      <x:c r="B10504" s="139"/>
      <x:c r="C10504" s="139"/>
      <x:c r="D10504" s="139"/>
      <x:c r="E10504" s="139"/>
      <x:c r="F10504" s="139"/>
      <x:c r="G10504" s="139"/>
      <x:c r="H10504" s="139"/>
      <x:c r="I10504" s="266" t="n">
        <x:f>INT((ROW()-ROW($I$46))/((CARROT_CAP+1)*(MESCLUN_CAP+1)))</x:f>
        <x:v>16</x:v>
      </x:c>
      <x:c r="J10504" s="266" t="n">
        <x:f>MOD(INT((ROW()-ROW($I$46))/(MESCLUN_CAP+1)),CARROT_CAP+1)</x:f>
        <x:v>1</x:v>
      </x:c>
      <x:c r="K10504" s="266" t="n">
        <x:f>MOD(ROW()-ROW($I$46),MESCLUN_CAP+1)</x:f>
        <x:v>11</x:v>
      </x:c>
      <x:c r="L10504" s="266" t="n">
        <x:f>SUM(I10504:K10504)</x:f>
        <x:v>28</x:v>
      </x:c>
      <x:c r="M10504" s="267" t="n">
        <x:f>I10504*TOMATO_HOURS*WEEKS*(1+TOMATO_DIM)^I10504+J10504*CARROT_HOURS*WEEKS*(1+CARROT_DIM)^J10504+K10504*MESCLUN_HOURS*WEEKS*(1+MESCLUN_DIM)^K10504</x:f>
        <x:v>7214.991086796755</x:v>
      </x:c>
      <x:c r="N10504" s="267" t="n">
        <x:f>MAX(M10504-FARMER_HOURS,0)/TEMP_HOURS_PER_WORKER</x:f>
        <x:v>4.510410476942191</x:v>
      </x:c>
      <x:c r="O10504" s="268" t="n">
        <x:f>I10504*TOMATO_PRICE+J10504*CARROT_PRICE+K10504*MESCLUN_PRICE</x:f>
        <x:v>172594</x:v>
      </x:c>
      <x:c r="P10504" s="268" t="n">
        <x:f>I10504*TOMATO_FERTILIZER+J10504*CARROT_FERTILIZER+K10504*MESCLUN_FERTILIZER</x:f>
        <x:v>24200</x:v>
      </x:c>
      <x:c r="Q10504" s="268" t="n">
        <x:f>MIN(M10504,FARMER_HOURS)*FARMER_RATE+MAX(M10504-FARMER_HOURS,0)*TEMP_RATE</x:f>
        <x:v>137760.26192355476</x:v>
      </x:c>
      <x:c r="R10504" s="268" t="n">
        <x:f>O10504-P10504-Q10504-FIXED_COST</x:f>
        <x:v>-9366.26192355476</x:v>
      </x:c>
      <x:c r="S10504" s="139" t="str">
        <x:f>IF(AND(L10504&lt;=TOTAL_BED_CAP,N10504&lt;=TEMP_WORKER_CAP),"YES","NO")</x:f>
        <x:v>NO</x:v>
      </x:c>
      <x:c r="T10504" s="139" t="n">
        <x:f>IF(S10504="YES",R10504,-1E+99)</x:f>
        <x:v>-1e+99</x:v>
      </x:c>
    </x:row>
    <x:row r="10505">
      <x:c r="A10505" s="139"/>
      <x:c r="B10505" s="139"/>
      <x:c r="C10505" s="139"/>
      <x:c r="D10505" s="139"/>
      <x:c r="E10505" s="139"/>
      <x:c r="F10505" s="139"/>
      <x:c r="G10505" s="139"/>
      <x:c r="H10505" s="139"/>
      <x:c r="I10505" s="266" t="n">
        <x:f>INT((ROW()-ROW($I$46))/((CARROT_CAP+1)*(MESCLUN_CAP+1)))</x:f>
        <x:v>16</x:v>
      </x:c>
      <x:c r="J10505" s="266" t="n">
        <x:f>MOD(INT((ROW()-ROW($I$46))/(MESCLUN_CAP+1)),CARROT_CAP+1)</x:f>
        <x:v>1</x:v>
      </x:c>
      <x:c r="K10505" s="266" t="n">
        <x:f>MOD(ROW()-ROW($I$46),MESCLUN_CAP+1)</x:f>
        <x:v>12</x:v>
      </x:c>
      <x:c r="L10505" s="266" t="n">
        <x:f>SUM(I10505:K10505)</x:f>
        <x:v>29</x:v>
      </x:c>
      <x:c r="M10505" s="267" t="n">
        <x:f>I10505*TOMATO_HOURS*WEEKS*(1+TOMATO_DIM)^I10505+J10505*CARROT_HOURS*WEEKS*(1+CARROT_DIM)^J10505+K10505*MESCLUN_HOURS*WEEKS*(1+MESCLUN_DIM)^K10505</x:f>
        <x:v>7274.318539924819</x:v>
      </x:c>
      <x:c r="N10505" s="267" t="n">
        <x:f>MAX(M10505-FARMER_HOURS,0)/TEMP_HOURS_PER_WORKER</x:f>
        <x:v>4.551610097170013</x:v>
      </x:c>
      <x:c r="O10505" s="268" t="n">
        <x:f>I10505*TOMATO_PRICE+J10505*CARROT_PRICE+K10505*MESCLUN_PRICE</x:f>
        <x:v>175294</x:v>
      </x:c>
      <x:c r="P10505" s="268" t="n">
        <x:f>I10505*TOMATO_FERTILIZER+J10505*CARROT_FERTILIZER+K10505*MESCLUN_FERTILIZER</x:f>
        <x:v>25080</x:v>
      </x:c>
      <x:c r="Q10505" s="268" t="n">
        <x:f>MIN(M10505,FARMER_HOURS)*FARMER_RATE+MAX(M10505-FARMER_HOURS,0)*TEMP_RATE</x:f>
        <x:v>138790.25242925034</x:v>
      </x:c>
      <x:c r="R10505" s="268" t="n">
        <x:f>O10505-P10505-Q10505-FIXED_COST</x:f>
        <x:v>-8576.252429250337</x:v>
      </x:c>
      <x:c r="S10505" s="139" t="str">
        <x:f>IF(AND(L10505&lt;=TOTAL_BED_CAP,N10505&lt;=TEMP_WORKER_CAP),"YES","NO")</x:f>
        <x:v>NO</x:v>
      </x:c>
      <x:c r="T10505" s="139" t="n">
        <x:f>IF(S10505="YES",R10505,-1E+99)</x:f>
        <x:v>-1e+99</x:v>
      </x:c>
    </x:row>
    <x:row r="10506">
      <x:c r="A10506" s="139"/>
      <x:c r="B10506" s="139"/>
      <x:c r="C10506" s="139"/>
      <x:c r="D10506" s="139"/>
      <x:c r="E10506" s="139"/>
      <x:c r="F10506" s="139"/>
      <x:c r="G10506" s="139"/>
      <x:c r="H10506" s="139"/>
      <x:c r="I10506" s="266" t="n">
        <x:f>INT((ROW()-ROW($I$46))/((CARROT_CAP+1)*(MESCLUN_CAP+1)))</x:f>
        <x:v>16</x:v>
      </x:c>
      <x:c r="J10506" s="266" t="n">
        <x:f>MOD(INT((ROW()-ROW($I$46))/(MESCLUN_CAP+1)),CARROT_CAP+1)</x:f>
        <x:v>1</x:v>
      </x:c>
      <x:c r="K10506" s="266" t="n">
        <x:f>MOD(ROW()-ROW($I$46),MESCLUN_CAP+1)</x:f>
        <x:v>13</x:v>
      </x:c>
      <x:c r="L10506" s="266" t="n">
        <x:f>SUM(I10506:K10506)</x:f>
        <x:v>30</x:v>
      </x:c>
      <x:c r="M10506" s="267" t="n">
        <x:f>I10506*TOMATO_HOURS*WEEKS*(1+TOMATO_DIM)^I10506+J10506*CARROT_HOURS*WEEKS*(1+CARROT_DIM)^J10506+K10506*MESCLUN_HOURS*WEEKS*(1+MESCLUN_DIM)^K10506</x:f>
        <x:v>7335.040510633203</x:v>
      </x:c>
      <x:c r="N10506" s="267" t="n">
        <x:f>MAX(M10506-FARMER_HOURS,0)/TEMP_HOURS_PER_WORKER</x:f>
        <x:v>4.593778132384169</x:v>
      </x:c>
      <x:c r="O10506" s="268" t="n">
        <x:f>I10506*TOMATO_PRICE+J10506*CARROT_PRICE+K10506*MESCLUN_PRICE</x:f>
        <x:v>177994</x:v>
      </x:c>
      <x:c r="P10506" s="268" t="n">
        <x:f>I10506*TOMATO_FERTILIZER+J10506*CARROT_FERTILIZER+K10506*MESCLUN_FERTILIZER</x:f>
        <x:v>25960</x:v>
      </x:c>
      <x:c r="Q10506" s="268" t="n">
        <x:f>MIN(M10506,FARMER_HOURS)*FARMER_RATE+MAX(M10506-FARMER_HOURS,0)*TEMP_RATE</x:f>
        <x:v>139844.4533096042</x:v>
      </x:c>
      <x:c r="R10506" s="268" t="n">
        <x:f>O10506-P10506-Q10506-FIXED_COST</x:f>
        <x:v>-7810.4533096042</x:v>
      </x:c>
      <x:c r="S10506" s="139" t="str">
        <x:f>IF(AND(L10506&lt;=TOTAL_BED_CAP,N10506&lt;=TEMP_WORKER_CAP),"YES","NO")</x:f>
        <x:v>NO</x:v>
      </x:c>
      <x:c r="T10506" s="139" t="n">
        <x:f>IF(S10506="YES",R10506,-1E+99)</x:f>
        <x:v>-1e+99</x:v>
      </x:c>
    </x:row>
    <x:row r="10507">
      <x:c r="A10507" s="139"/>
      <x:c r="B10507" s="139"/>
      <x:c r="C10507" s="139"/>
      <x:c r="D10507" s="139"/>
      <x:c r="E10507" s="139"/>
      <x:c r="F10507" s="139"/>
      <x:c r="G10507" s="139"/>
      <x:c r="H10507" s="139"/>
      <x:c r="I10507" s="266" t="n">
        <x:f>INT((ROW()-ROW($I$46))/((CARROT_CAP+1)*(MESCLUN_CAP+1)))</x:f>
        <x:v>16</x:v>
      </x:c>
      <x:c r="J10507" s="266" t="n">
        <x:f>MOD(INT((ROW()-ROW($I$46))/(MESCLUN_CAP+1)),CARROT_CAP+1)</x:f>
        <x:v>1</x:v>
      </x:c>
      <x:c r="K10507" s="266" t="n">
        <x:f>MOD(ROW()-ROW($I$46),MESCLUN_CAP+1)</x:f>
        <x:v>14</x:v>
      </x:c>
      <x:c r="L10507" s="266" t="n">
        <x:f>SUM(I10507:K10507)</x:f>
        <x:v>31</x:v>
      </x:c>
      <x:c r="M10507" s="267" t="n">
        <x:f>I10507*TOMATO_HOURS*WEEKS*(1+TOMATO_DIM)^I10507+J10507*CARROT_HOURS*WEEKS*(1+CARROT_DIM)^J10507+K10507*MESCLUN_HOURS*WEEKS*(1+MESCLUN_DIM)^K10507</x:f>
        <x:v>7397.182591946864</x:v>
      </x:c>
      <x:c r="N10507" s="267" t="n">
        <x:f>MAX(M10507-FARMER_HOURS,0)/TEMP_HOURS_PER_WORKER</x:f>
        <x:v>4.636932355518655</x:v>
      </x:c>
      <x:c r="O10507" s="268" t="n">
        <x:f>I10507*TOMATO_PRICE+J10507*CARROT_PRICE+K10507*MESCLUN_PRICE</x:f>
        <x:v>180694</x:v>
      </x:c>
      <x:c r="P10507" s="268" t="n">
        <x:f>I10507*TOMATO_FERTILIZER+J10507*CARROT_FERTILIZER+K10507*MESCLUN_FERTILIZER</x:f>
        <x:v>26840</x:v>
      </x:c>
      <x:c r="Q10507" s="268" t="n">
        <x:f>MIN(M10507,FARMER_HOURS)*FARMER_RATE+MAX(M10507-FARMER_HOURS,0)*TEMP_RATE</x:f>
        <x:v>140923.30888796638</x:v>
      </x:c>
      <x:c r="R10507" s="268" t="n">
        <x:f>O10507-P10507-Q10507-FIXED_COST</x:f>
        <x:v>-7069.308887966385</x:v>
      </x:c>
      <x:c r="S10507" s="139" t="str">
        <x:f>IF(AND(L10507&lt;=TOTAL_BED_CAP,N10507&lt;=TEMP_WORKER_CAP),"YES","NO")</x:f>
        <x:v>NO</x:v>
      </x:c>
      <x:c r="T10507" s="139" t="n">
        <x:f>IF(S10507="YES",R10507,-1E+99)</x:f>
        <x:v>-1e+99</x:v>
      </x:c>
    </x:row>
    <x:row r="10508">
      <x:c r="A10508" s="139"/>
      <x:c r="B10508" s="139"/>
      <x:c r="C10508" s="139"/>
      <x:c r="D10508" s="139"/>
      <x:c r="E10508" s="139"/>
      <x:c r="F10508" s="139"/>
      <x:c r="G10508" s="139"/>
      <x:c r="H10508" s="139"/>
      <x:c r="I10508" s="266" t="n">
        <x:f>INT((ROW()-ROW($I$46))/((CARROT_CAP+1)*(MESCLUN_CAP+1)))</x:f>
        <x:v>16</x:v>
      </x:c>
      <x:c r="J10508" s="266" t="n">
        <x:f>MOD(INT((ROW()-ROW($I$46))/(MESCLUN_CAP+1)),CARROT_CAP+1)</x:f>
        <x:v>1</x:v>
      </x:c>
      <x:c r="K10508" s="266" t="n">
        <x:f>MOD(ROW()-ROW($I$46),MESCLUN_CAP+1)</x:f>
        <x:v>15</x:v>
      </x:c>
      <x:c r="L10508" s="266" t="n">
        <x:f>SUM(I10508:K10508)</x:f>
        <x:v>32</x:v>
      </x:c>
      <x:c r="M10508" s="267" t="n">
        <x:f>I10508*TOMATO_HOURS*WEEKS*(1+TOMATO_DIM)^I10508+J10508*CARROT_HOURS*WEEKS*(1+CARROT_DIM)^J10508+K10508*MESCLUN_HOURS*WEEKS*(1+MESCLUN_DIM)^K10508</x:f>
        <x:v>7460.77079882301</x:v>
      </x:c>
      <x:c r="N10508" s="267" t="n">
        <x:f>MAX(M10508-FARMER_HOURS,0)/TEMP_HOURS_PER_WORKER</x:f>
        <x:v>4.681090832515979</x:v>
      </x:c>
      <x:c r="O10508" s="268" t="n">
        <x:f>I10508*TOMATO_PRICE+J10508*CARROT_PRICE+K10508*MESCLUN_PRICE</x:f>
        <x:v>183394</x:v>
      </x:c>
      <x:c r="P10508" s="268" t="n">
        <x:f>I10508*TOMATO_FERTILIZER+J10508*CARROT_FERTILIZER+K10508*MESCLUN_FERTILIZER</x:f>
        <x:v>27720</x:v>
      </x:c>
      <x:c r="Q10508" s="268" t="n">
        <x:f>MIN(M10508,FARMER_HOURS)*FARMER_RATE+MAX(M10508-FARMER_HOURS,0)*TEMP_RATE</x:f>
        <x:v>142027.2708128995</x:v>
      </x:c>
      <x:c r="R10508" s="268" t="n">
        <x:f>O10508-P10508-Q10508-FIXED_COST</x:f>
        <x:v>-6353.2708128994855</x:v>
      </x:c>
      <x:c r="S10508" s="139" t="str">
        <x:f>IF(AND(L10508&lt;=TOTAL_BED_CAP,N10508&lt;=TEMP_WORKER_CAP),"YES","NO")</x:f>
        <x:v>NO</x:v>
      </x:c>
      <x:c r="T10508" s="139" t="n">
        <x:f>IF(S10508="YES",R10508,-1E+99)</x:f>
        <x:v>-1e+99</x:v>
      </x:c>
    </x:row>
    <x:row r="10509">
      <x:c r="A10509" s="139"/>
      <x:c r="B10509" s="139"/>
      <x:c r="C10509" s="139"/>
      <x:c r="D10509" s="139"/>
      <x:c r="E10509" s="139"/>
      <x:c r="F10509" s="139"/>
      <x:c r="G10509" s="139"/>
      <x:c r="H10509" s="139"/>
      <x:c r="I10509" s="266" t="n">
        <x:f>INT((ROW()-ROW($I$46))/((CARROT_CAP+1)*(MESCLUN_CAP+1)))</x:f>
        <x:v>16</x:v>
      </x:c>
      <x:c r="J10509" s="266" t="n">
        <x:f>MOD(INT((ROW()-ROW($I$46))/(MESCLUN_CAP+1)),CARROT_CAP+1)</x:f>
        <x:v>1</x:v>
      </x:c>
      <x:c r="K10509" s="266" t="n">
        <x:f>MOD(ROW()-ROW($I$46),MESCLUN_CAP+1)</x:f>
        <x:v>16</x:v>
      </x:c>
      <x:c r="L10509" s="266" t="n">
        <x:f>SUM(I10509:K10509)</x:f>
        <x:v>33</x:v>
      </x:c>
      <x:c r="M10509" s="267" t="n">
        <x:f>I10509*TOMATO_HOURS*WEEKS*(1+TOMATO_DIM)^I10509+J10509*CARROT_HOURS*WEEKS*(1+CARROT_DIM)^J10509+K10509*MESCLUN_HOURS*WEEKS*(1+MESCLUN_DIM)^K10509</x:f>
        <x:v>7525.8315747005</x:v>
      </x:c>
      <x:c r="N10509" s="267" t="n">
        <x:f>MAX(M10509-FARMER_HOURS,0)/TEMP_HOURS_PER_WORKER</x:f>
        <x:v>4.726271926875347</x:v>
      </x:c>
      <x:c r="O10509" s="268" t="n">
        <x:f>I10509*TOMATO_PRICE+J10509*CARROT_PRICE+K10509*MESCLUN_PRICE</x:f>
        <x:v>186094</x:v>
      </x:c>
      <x:c r="P10509" s="268" t="n">
        <x:f>I10509*TOMATO_FERTILIZER+J10509*CARROT_FERTILIZER+K10509*MESCLUN_FERTILIZER</x:f>
        <x:v>28600</x:v>
      </x:c>
      <x:c r="Q10509" s="268" t="n">
        <x:f>MIN(M10509,FARMER_HOURS)*FARMER_RATE+MAX(M10509-FARMER_HOURS,0)*TEMP_RATE</x:f>
        <x:v>143156.79817188368</x:v>
      </x:c>
      <x:c r="R10509" s="268" t="n">
        <x:f>O10509-P10509-Q10509-FIXED_COST</x:f>
        <x:v>-5662.798171883682</x:v>
      </x:c>
      <x:c r="S10509" s="139" t="str">
        <x:f>IF(AND(L10509&lt;=TOTAL_BED_CAP,N10509&lt;=TEMP_WORKER_CAP),"YES","NO")</x:f>
        <x:v>NO</x:v>
      </x:c>
      <x:c r="T10509" s="139" t="n">
        <x:f>IF(S10509="YES",R10509,-1E+99)</x:f>
        <x:v>-1e+99</x:v>
      </x:c>
    </x:row>
    <x:row r="10510">
      <x:c r="A10510" s="139"/>
      <x:c r="B10510" s="139"/>
      <x:c r="C10510" s="139"/>
      <x:c r="D10510" s="139"/>
      <x:c r="E10510" s="139"/>
      <x:c r="F10510" s="139"/>
      <x:c r="G10510" s="139"/>
      <x:c r="H10510" s="139"/>
      <x:c r="I10510" s="266" t="n">
        <x:f>INT((ROW()-ROW($I$46))/((CARROT_CAP+1)*(MESCLUN_CAP+1)))</x:f>
        <x:v>16</x:v>
      </x:c>
      <x:c r="J10510" s="266" t="n">
        <x:f>MOD(INT((ROW()-ROW($I$46))/(MESCLUN_CAP+1)),CARROT_CAP+1)</x:f>
        <x:v>1</x:v>
      </x:c>
      <x:c r="K10510" s="266" t="n">
        <x:f>MOD(ROW()-ROW($I$46),MESCLUN_CAP+1)</x:f>
        <x:v>17</x:v>
      </x:c>
      <x:c r="L10510" s="266" t="n">
        <x:f>SUM(I10510:K10510)</x:f>
        <x:v>34</x:v>
      </x:c>
      <x:c r="M10510" s="267" t="n">
        <x:f>I10510*TOMATO_HOURS*WEEKS*(1+TOMATO_DIM)^I10510+J10510*CARROT_HOURS*WEEKS*(1+CARROT_DIM)^J10510+K10510*MESCLUN_HOURS*WEEKS*(1+MESCLUN_DIM)^K10510</x:f>
        <x:v>7592.3917981470395</x:v>
      </x:c>
      <x:c r="N10510" s="267" t="n">
        <x:f>MAX(M10510-FARMER_HOURS,0)/TEMP_HOURS_PER_WORKER</x:f>
        <x:v>4.772494304268777</x:v>
      </x:c>
      <x:c r="O10510" s="268" t="n">
        <x:f>I10510*TOMATO_PRICE+J10510*CARROT_PRICE+K10510*MESCLUN_PRICE</x:f>
        <x:v>188794</x:v>
      </x:c>
      <x:c r="P10510" s="268" t="n">
        <x:f>I10510*TOMATO_FERTILIZER+J10510*CARROT_FERTILIZER+K10510*MESCLUN_FERTILIZER</x:f>
        <x:v>29480</x:v>
      </x:c>
      <x:c r="Q10510" s="268" t="n">
        <x:f>MIN(M10510,FARMER_HOURS)*FARMER_RATE+MAX(M10510-FARMER_HOURS,0)*TEMP_RATE</x:f>
        <x:v>144312.35760671942</x:v>
      </x:c>
      <x:c r="R10510" s="268" t="n">
        <x:f>O10510-P10510-Q10510-FIXED_COST</x:f>
        <x:v>-4998.357606719423</x:v>
      </x:c>
      <x:c r="S10510" s="139" t="str">
        <x:f>IF(AND(L10510&lt;=TOTAL_BED_CAP,N10510&lt;=TEMP_WORKER_CAP),"YES","NO")</x:f>
        <x:v>NO</x:v>
      </x:c>
      <x:c r="T10510" s="139" t="n">
        <x:f>IF(S10510="YES",R10510,-1E+99)</x:f>
        <x:v>-1e+99</x:v>
      </x:c>
    </x:row>
    <x:row r="10511">
      <x:c r="A10511" s="139"/>
      <x:c r="B10511" s="139"/>
      <x:c r="C10511" s="139"/>
      <x:c r="D10511" s="139"/>
      <x:c r="E10511" s="139"/>
      <x:c r="F10511" s="139"/>
      <x:c r="G10511" s="139"/>
      <x:c r="H10511" s="139"/>
      <x:c r="I10511" s="266" t="n">
        <x:f>INT((ROW()-ROW($I$46))/((CARROT_CAP+1)*(MESCLUN_CAP+1)))</x:f>
        <x:v>16</x:v>
      </x:c>
      <x:c r="J10511" s="266" t="n">
        <x:f>MOD(INT((ROW()-ROW($I$46))/(MESCLUN_CAP+1)),CARROT_CAP+1)</x:f>
        <x:v>1</x:v>
      </x:c>
      <x:c r="K10511" s="266" t="n">
        <x:f>MOD(ROW()-ROW($I$46),MESCLUN_CAP+1)</x:f>
        <x:v>18</x:v>
      </x:c>
      <x:c r="L10511" s="266" t="n">
        <x:f>SUM(I10511:K10511)</x:f>
        <x:v>35</x:v>
      </x:c>
      <x:c r="M10511" s="267" t="n">
        <x:f>I10511*TOMATO_HOURS*WEEKS*(1+TOMATO_DIM)^I10511+J10511*CARROT_HOURS*WEEKS*(1+CARROT_DIM)^J10511+K10511*MESCLUN_HOURS*WEEKS*(1+MESCLUN_DIM)^K10511</x:f>
        <x:v>7660.478789605627</x:v>
      </x:c>
      <x:c r="N10511" s="267" t="n">
        <x:f>MAX(M10511-FARMER_HOURS,0)/TEMP_HOURS_PER_WORKER</x:f>
        <x:v>4.81977693722613</x:v>
      </x:c>
      <x:c r="O10511" s="268" t="n">
        <x:f>I10511*TOMATO_PRICE+J10511*CARROT_PRICE+K10511*MESCLUN_PRICE</x:f>
        <x:v>191494</x:v>
      </x:c>
      <x:c r="P10511" s="268" t="n">
        <x:f>I10511*TOMATO_FERTILIZER+J10511*CARROT_FERTILIZER+K10511*MESCLUN_FERTILIZER</x:f>
        <x:v>30360</x:v>
      </x:c>
      <x:c r="Q10511" s="268" t="n">
        <x:f>MIN(M10511,FARMER_HOURS)*FARMER_RATE+MAX(M10511-FARMER_HOURS,0)*TEMP_RATE</x:f>
        <x:v>145494.42343065323</x:v>
      </x:c>
      <x:c r="R10511" s="268" t="n">
        <x:f>O10511-P10511-Q10511-FIXED_COST</x:f>
        <x:v>-4360.423430653231</x:v>
      </x:c>
      <x:c r="S10511" s="139" t="str">
        <x:f>IF(AND(L10511&lt;=TOTAL_BED_CAP,N10511&lt;=TEMP_WORKER_CAP),"YES","NO")</x:f>
        <x:v>NO</x:v>
      </x:c>
      <x:c r="T10511" s="139" t="n">
        <x:f>IF(S10511="YES",R10511,-1E+99)</x:f>
        <x:v>-1e+99</x:v>
      </x:c>
    </x:row>
    <x:row r="10512">
      <x:c r="A10512" s="139"/>
      <x:c r="B10512" s="139"/>
      <x:c r="C10512" s="139"/>
      <x:c r="D10512" s="139"/>
      <x:c r="E10512" s="139"/>
      <x:c r="F10512" s="139"/>
      <x:c r="G10512" s="139"/>
      <x:c r="H10512" s="139"/>
      <x:c r="I10512" s="266" t="n">
        <x:f>INT((ROW()-ROW($I$46))/((CARROT_CAP+1)*(MESCLUN_CAP+1)))</x:f>
        <x:v>16</x:v>
      </x:c>
      <x:c r="J10512" s="266" t="n">
        <x:f>MOD(INT((ROW()-ROW($I$46))/(MESCLUN_CAP+1)),CARROT_CAP+1)</x:f>
        <x:v>1</x:v>
      </x:c>
      <x:c r="K10512" s="266" t="n">
        <x:f>MOD(ROW()-ROW($I$46),MESCLUN_CAP+1)</x:f>
        <x:v>19</x:v>
      </x:c>
      <x:c r="L10512" s="266" t="n">
        <x:f>SUM(I10512:K10512)</x:f>
        <x:v>36</x:v>
      </x:c>
      <x:c r="M10512" s="267" t="n">
        <x:f>I10512*TOMATO_HOURS*WEEKS*(1+TOMATO_DIM)^I10512+J10512*CARROT_HOURS*WEEKS*(1+CARROT_DIM)^J10512+K10512*MESCLUN_HOURS*WEEKS*(1+MESCLUN_DIM)^K10512</x:f>
        <x:v>7730.120318241648</x:v>
      </x:c>
      <x:c r="N10512" s="267" t="n">
        <x:f>MAX(M10512-FARMER_HOURS,0)/TEMP_HOURS_PER_WORKER</x:f>
        <x:v>4.868139109890033</x:v>
      </x:c>
      <x:c r="O10512" s="268" t="n">
        <x:f>I10512*TOMATO_PRICE+J10512*CARROT_PRICE+K10512*MESCLUN_PRICE</x:f>
        <x:v>194194</x:v>
      </x:c>
      <x:c r="P10512" s="268" t="n">
        <x:f>I10512*TOMATO_FERTILIZER+J10512*CARROT_FERTILIZER+K10512*MESCLUN_FERTILIZER</x:f>
        <x:v>31240</x:v>
      </x:c>
      <x:c r="Q10512" s="268" t="n">
        <x:f>MIN(M10512,FARMER_HOURS)*FARMER_RATE+MAX(M10512-FARMER_HOURS,0)*TEMP_RATE</x:f>
        <x:v>146703.47774725084</x:v>
      </x:c>
      <x:c r="R10512" s="268" t="n">
        <x:f>O10512-P10512-Q10512-FIXED_COST</x:f>
        <x:v>-3749.477747250843</x:v>
      </x:c>
      <x:c r="S10512" s="139" t="str">
        <x:f>IF(AND(L10512&lt;=TOTAL_BED_CAP,N10512&lt;=TEMP_WORKER_CAP),"YES","NO")</x:f>
        <x:v>NO</x:v>
      </x:c>
      <x:c r="T10512" s="139" t="n">
        <x:f>IF(S10512="YES",R10512,-1E+99)</x:f>
        <x:v>-1e+99</x:v>
      </x:c>
    </x:row>
    <x:row r="10513">
      <x:c r="A10513" s="139"/>
      <x:c r="B10513" s="139"/>
      <x:c r="C10513" s="139"/>
      <x:c r="D10513" s="139"/>
      <x:c r="E10513" s="139"/>
      <x:c r="F10513" s="139"/>
      <x:c r="G10513" s="139"/>
      <x:c r="H10513" s="139"/>
      <x:c r="I10513" s="266" t="n">
        <x:f>INT((ROW()-ROW($I$46))/((CARROT_CAP+1)*(MESCLUN_CAP+1)))</x:f>
        <x:v>16</x:v>
      </x:c>
      <x:c r="J10513" s="266" t="n">
        <x:f>MOD(INT((ROW()-ROW($I$46))/(MESCLUN_CAP+1)),CARROT_CAP+1)</x:f>
        <x:v>1</x:v>
      </x:c>
      <x:c r="K10513" s="266" t="n">
        <x:f>MOD(ROW()-ROW($I$46),MESCLUN_CAP+1)</x:f>
        <x:v>20</x:v>
      </x:c>
      <x:c r="L10513" s="266" t="n">
        <x:f>SUM(I10513:K10513)</x:f>
        <x:v>37</x:v>
      </x:c>
      <x:c r="M10513" s="267" t="n">
        <x:f>I10513*TOMATO_HOURS*WEEKS*(1+TOMATO_DIM)^I10513+J10513*CARROT_HOURS*WEEKS*(1+CARROT_DIM)^J10513+K10513*MESCLUN_HOURS*WEEKS*(1+MESCLUN_DIM)^K10513</x:f>
        <x:v>7801.3446088921255</x:v>
      </x:c>
      <x:c r="N10513" s="267" t="n">
        <x:f>MAX(M10513-FARMER_HOURS,0)/TEMP_HOURS_PER_WORKER</x:f>
        <x:v>4.917600422841754</x:v>
      </x:c>
      <x:c r="O10513" s="268" t="n">
        <x:f>I10513*TOMATO_PRICE+J10513*CARROT_PRICE+K10513*MESCLUN_PRICE</x:f>
        <x:v>196894</x:v>
      </x:c>
      <x:c r="P10513" s="268" t="n">
        <x:f>I10513*TOMATO_FERTILIZER+J10513*CARROT_FERTILIZER+K10513*MESCLUN_FERTILIZER</x:f>
        <x:v>32120</x:v>
      </x:c>
      <x:c r="Q10513" s="268" t="n">
        <x:f>MIN(M10513,FARMER_HOURS)*FARMER_RATE+MAX(M10513-FARMER_HOURS,0)*TEMP_RATE</x:f>
        <x:v>147940.01057104382</x:v>
      </x:c>
      <x:c r="R10513" s="268" t="n">
        <x:f>O10513-P10513-Q10513-FIXED_COST</x:f>
        <x:v>-3166.010571043822</x:v>
      </x:c>
      <x:c r="S10513" s="139" t="str">
        <x:f>IF(AND(L10513&lt;=TOTAL_BED_CAP,N10513&lt;=TEMP_WORKER_CAP),"YES","NO")</x:f>
        <x:v>NO</x:v>
      </x:c>
      <x:c r="T10513" s="139" t="n">
        <x:f>IF(S10513="YES",R10513,-1E+99)</x:f>
        <x:v>-1e+99</x:v>
      </x:c>
    </x:row>
    <x:row r="10514">
      <x:c r="A10514" s="139"/>
      <x:c r="B10514" s="139"/>
      <x:c r="C10514" s="139"/>
      <x:c r="D10514" s="139"/>
      <x:c r="E10514" s="139"/>
      <x:c r="F10514" s="139"/>
      <x:c r="G10514" s="139"/>
      <x:c r="H10514" s="139"/>
      <x:c r="I10514" s="266" t="n">
        <x:f>INT((ROW()-ROW($I$46))/((CARROT_CAP+1)*(MESCLUN_CAP+1)))</x:f>
        <x:v>16</x:v>
      </x:c>
      <x:c r="J10514" s="266" t="n">
        <x:f>MOD(INT((ROW()-ROW($I$46))/(MESCLUN_CAP+1)),CARROT_CAP+1)</x:f>
        <x:v>1</x:v>
      </x:c>
      <x:c r="K10514" s="266" t="n">
        <x:f>MOD(ROW()-ROW($I$46),MESCLUN_CAP+1)</x:f>
        <x:v>21</x:v>
      </x:c>
      <x:c r="L10514" s="266" t="n">
        <x:f>SUM(I10514:K10514)</x:f>
        <x:v>38</x:v>
      </x:c>
      <x:c r="M10514" s="267" t="n">
        <x:f>I10514*TOMATO_HOURS*WEEKS*(1+TOMATO_DIM)^I10514+J10514*CARROT_HOURS*WEEKS*(1+CARROT_DIM)^J10514+K10514*MESCLUN_HOURS*WEEKS*(1+MESCLUN_DIM)^K10514</x:f>
        <x:v>7874.180349118569</x:v>
      </x:c>
      <x:c r="N10514" s="267" t="n">
        <x:f>MAX(M10514-FARMER_HOURS,0)/TEMP_HOURS_PER_WORKER</x:f>
        <x:v>4.968180797999007</x:v>
      </x:c>
      <x:c r="O10514" s="268" t="n">
        <x:f>I10514*TOMATO_PRICE+J10514*CARROT_PRICE+K10514*MESCLUN_PRICE</x:f>
        <x:v>199594</x:v>
      </x:c>
      <x:c r="P10514" s="268" t="n">
        <x:f>I10514*TOMATO_FERTILIZER+J10514*CARROT_FERTILIZER+K10514*MESCLUN_FERTILIZER</x:f>
        <x:v>33000</x:v>
      </x:c>
      <x:c r="Q10514" s="268" t="n">
        <x:f>MIN(M10514,FARMER_HOURS)*FARMER_RATE+MAX(M10514-FARMER_HOURS,0)*TEMP_RATE</x:f>
        <x:v>149204.51994997516</x:v>
      </x:c>
      <x:c r="R10514" s="268" t="n">
        <x:f>O10514-P10514-Q10514-FIXED_COST</x:f>
        <x:v>-2610.5199499751616</x:v>
      </x:c>
      <x:c r="S10514" s="139" t="str">
        <x:f>IF(AND(L10514&lt;=TOTAL_BED_CAP,N10514&lt;=TEMP_WORKER_CAP),"YES","NO")</x:f>
        <x:v>NO</x:v>
      </x:c>
      <x:c r="T10514" s="139" t="n">
        <x:f>IF(S10514="YES",R10514,-1E+99)</x:f>
        <x:v>-1e+99</x:v>
      </x:c>
    </x:row>
    <x:row r="10515">
      <x:c r="A10515" s="139"/>
      <x:c r="B10515" s="139"/>
      <x:c r="C10515" s="139"/>
      <x:c r="D10515" s="139"/>
      <x:c r="E10515" s="139"/>
      <x:c r="F10515" s="139"/>
      <x:c r="G10515" s="139"/>
      <x:c r="H10515" s="139"/>
      <x:c r="I10515" s="266" t="n">
        <x:f>INT((ROW()-ROW($I$46))/((CARROT_CAP+1)*(MESCLUN_CAP+1)))</x:f>
        <x:v>16</x:v>
      </x:c>
      <x:c r="J10515" s="266" t="n">
        <x:f>MOD(INT((ROW()-ROW($I$46))/(MESCLUN_CAP+1)),CARROT_CAP+1)</x:f>
        <x:v>1</x:v>
      </x:c>
      <x:c r="K10515" s="266" t="n">
        <x:f>MOD(ROW()-ROW($I$46),MESCLUN_CAP+1)</x:f>
        <x:v>22</x:v>
      </x:c>
      <x:c r="L10515" s="266" t="n">
        <x:f>SUM(I10515:K10515)</x:f>
        <x:v>39</x:v>
      </x:c>
      <x:c r="M10515" s="267" t="n">
        <x:f>I10515*TOMATO_HOURS*WEEKS*(1+TOMATO_DIM)^I10515+J10515*CARROT_HOURS*WEEKS*(1+CARROT_DIM)^J10515+K10515*MESCLUN_HOURS*WEEKS*(1+MESCLUN_DIM)^K10515</x:f>
        <x:v>7948.656696364966</x:v>
      </x:c>
      <x:c r="N10515" s="267" t="n">
        <x:f>MAX(M10515-FARMER_HOURS,0)/TEMP_HOURS_PER_WORKER</x:f>
        <x:v>5.019900483586782</x:v>
      </x:c>
      <x:c r="O10515" s="268" t="n">
        <x:f>I10515*TOMATO_PRICE+J10515*CARROT_PRICE+K10515*MESCLUN_PRICE</x:f>
        <x:v>202294</x:v>
      </x:c>
      <x:c r="P10515" s="268" t="n">
        <x:f>I10515*TOMATO_FERTILIZER+J10515*CARROT_FERTILIZER+K10515*MESCLUN_FERTILIZER</x:f>
        <x:v>33880</x:v>
      </x:c>
      <x:c r="Q10515" s="268" t="n">
        <x:f>MIN(M10515,FARMER_HOURS)*FARMER_RATE+MAX(M10515-FARMER_HOURS,0)*TEMP_RATE</x:f>
        <x:v>150497.51208966953</x:v>
      </x:c>
      <x:c r="R10515" s="268" t="n">
        <x:f>O10515-P10515-Q10515-FIXED_COST</x:f>
        <x:v>-2083.51208966953</x:v>
      </x:c>
      <x:c r="S10515" s="139" t="str">
        <x:f>IF(AND(L10515&lt;=TOTAL_BED_CAP,N10515&lt;=TEMP_WORKER_CAP),"YES","NO")</x:f>
        <x:v>NO</x:v>
      </x:c>
      <x:c r="T10515" s="139" t="n">
        <x:f>IF(S10515="YES",R10515,-1E+99)</x:f>
        <x:v>-1e+99</x:v>
      </x:c>
    </x:row>
    <x:row r="10516">
      <x:c r="A10516" s="139"/>
      <x:c r="B10516" s="139"/>
      <x:c r="C10516" s="139"/>
      <x:c r="D10516" s="139"/>
      <x:c r="E10516" s="139"/>
      <x:c r="F10516" s="139"/>
      <x:c r="G10516" s="139"/>
      <x:c r="H10516" s="139"/>
      <x:c r="I10516" s="266" t="n">
        <x:f>INT((ROW()-ROW($I$46))/((CARROT_CAP+1)*(MESCLUN_CAP+1)))</x:f>
        <x:v>16</x:v>
      </x:c>
      <x:c r="J10516" s="266" t="n">
        <x:f>MOD(INT((ROW()-ROW($I$46))/(MESCLUN_CAP+1)),CARROT_CAP+1)</x:f>
        <x:v>1</x:v>
      </x:c>
      <x:c r="K10516" s="266" t="n">
        <x:f>MOD(ROW()-ROW($I$46),MESCLUN_CAP+1)</x:f>
        <x:v>23</x:v>
      </x:c>
      <x:c r="L10516" s="266" t="n">
        <x:f>SUM(I10516:K10516)</x:f>
        <x:v>40</x:v>
      </x:c>
      <x:c r="M10516" s="267" t="n">
        <x:f>I10516*TOMATO_HOURS*WEEKS*(1+TOMATO_DIM)^I10516+J10516*CARROT_HOURS*WEEKS*(1+CARROT_DIM)^J10516+K10516*MESCLUN_HOURS*WEEKS*(1+MESCLUN_DIM)^K10516</x:f>
        <x:v>8024.803285222402</x:v>
      </x:c>
      <x:c r="N10516" s="267" t="n">
        <x:f>MAX(M10516-FARMER_HOURS,0)/TEMP_HOURS_PER_WORKER</x:f>
        <x:v>5.072780059182223</x:v>
      </x:c>
      <x:c r="O10516" s="268" t="n">
        <x:f>I10516*TOMATO_PRICE+J10516*CARROT_PRICE+K10516*MESCLUN_PRICE</x:f>
        <x:v>204994</x:v>
      </x:c>
      <x:c r="P10516" s="268" t="n">
        <x:f>I10516*TOMATO_FERTILIZER+J10516*CARROT_FERTILIZER+K10516*MESCLUN_FERTILIZER</x:f>
        <x:v>34760</x:v>
      </x:c>
      <x:c r="Q10516" s="268" t="n">
        <x:f>MIN(M10516,FARMER_HOURS)*FARMER_RATE+MAX(M10516-FARMER_HOURS,0)*TEMP_RATE</x:f>
        <x:v>151819.5014795556</x:v>
      </x:c>
      <x:c r="R10516" s="268" t="n">
        <x:f>O10516-P10516-Q10516-FIXED_COST</x:f>
        <x:v>-1585.5014795555908</x:v>
      </x:c>
      <x:c r="S10516" s="139" t="str">
        <x:f>IF(AND(L10516&lt;=TOTAL_BED_CAP,N10516&lt;=TEMP_WORKER_CAP),"YES","NO")</x:f>
        <x:v>NO</x:v>
      </x:c>
      <x:c r="T10516" s="139" t="n">
        <x:f>IF(S10516="YES",R10516,-1E+99)</x:f>
        <x:v>-1e+99</x:v>
      </x:c>
    </x:row>
    <x:row r="10517">
      <x:c r="A10517" s="139"/>
      <x:c r="B10517" s="139"/>
      <x:c r="C10517" s="139"/>
      <x:c r="D10517" s="139"/>
      <x:c r="E10517" s="139"/>
      <x:c r="F10517" s="139"/>
      <x:c r="G10517" s="139"/>
      <x:c r="H10517" s="139"/>
      <x:c r="I10517" s="266" t="n">
        <x:f>INT((ROW()-ROW($I$46))/((CARROT_CAP+1)*(MESCLUN_CAP+1)))</x:f>
        <x:v>16</x:v>
      </x:c>
      <x:c r="J10517" s="266" t="n">
        <x:f>MOD(INT((ROW()-ROW($I$46))/(MESCLUN_CAP+1)),CARROT_CAP+1)</x:f>
        <x:v>1</x:v>
      </x:c>
      <x:c r="K10517" s="266" t="n">
        <x:f>MOD(ROW()-ROW($I$46),MESCLUN_CAP+1)</x:f>
        <x:v>24</x:v>
      </x:c>
      <x:c r="L10517" s="266" t="n">
        <x:f>SUM(I10517:K10517)</x:f>
        <x:v>41</x:v>
      </x:c>
      <x:c r="M10517" s="267" t="n">
        <x:f>I10517*TOMATO_HOURS*WEEKS*(1+TOMATO_DIM)^I10517+J10517*CARROT_HOURS*WEEKS*(1+CARROT_DIM)^J10517+K10517*MESCLUN_HOURS*WEEKS*(1+MESCLUN_DIM)^K10517</x:f>
        <x:v>8102.650234801898</x:v>
      </x:c>
      <x:c r="N10517" s="267" t="n">
        <x:f>MAX(M10517-FARMER_HOURS,0)/TEMP_HOURS_PER_WORKER</x:f>
        <x:v>5.126840440834651</x:v>
      </x:c>
      <x:c r="O10517" s="268" t="n">
        <x:f>I10517*TOMATO_PRICE+J10517*CARROT_PRICE+K10517*MESCLUN_PRICE</x:f>
        <x:v>207694</x:v>
      </x:c>
      <x:c r="P10517" s="268" t="n">
        <x:f>I10517*TOMATO_FERTILIZER+J10517*CARROT_FERTILIZER+K10517*MESCLUN_FERTILIZER</x:f>
        <x:v>35640</x:v>
      </x:c>
      <x:c r="Q10517" s="268" t="n">
        <x:f>MIN(M10517,FARMER_HOURS)*FARMER_RATE+MAX(M10517-FARMER_HOURS,0)*TEMP_RATE</x:f>
        <x:v>153171.01102086628</x:v>
      </x:c>
      <x:c r="R10517" s="268" t="n">
        <x:f>O10517-P10517-Q10517-FIXED_COST</x:f>
        <x:v>-1117.011020866281</x:v>
      </x:c>
      <x:c r="S10517" s="139" t="str">
        <x:f>IF(AND(L10517&lt;=TOTAL_BED_CAP,N10517&lt;=TEMP_WORKER_CAP),"YES","NO")</x:f>
        <x:v>NO</x:v>
      </x:c>
      <x:c r="T10517" s="139" t="n">
        <x:f>IF(S10517="YES",R10517,-1E+99)</x:f>
        <x:v>-1e+99</x:v>
      </x:c>
    </x:row>
    <x:row r="10518">
      <x:c r="A10518" s="139"/>
      <x:c r="B10518" s="139"/>
      <x:c r="C10518" s="139"/>
      <x:c r="D10518" s="139"/>
      <x:c r="E10518" s="139"/>
      <x:c r="F10518" s="139"/>
      <x:c r="G10518" s="139"/>
      <x:c r="H10518" s="139"/>
      <x:c r="I10518" s="266" t="n">
        <x:f>INT((ROW()-ROW($I$46))/((CARROT_CAP+1)*(MESCLUN_CAP+1)))</x:f>
        <x:v>16</x:v>
      </x:c>
      <x:c r="J10518" s="266" t="n">
        <x:f>MOD(INT((ROW()-ROW($I$46))/(MESCLUN_CAP+1)),CARROT_CAP+1)</x:f>
        <x:v>1</x:v>
      </x:c>
      <x:c r="K10518" s="266" t="n">
        <x:f>MOD(ROW()-ROW($I$46),MESCLUN_CAP+1)</x:f>
        <x:v>25</x:v>
      </x:c>
      <x:c r="L10518" s="266" t="n">
        <x:f>SUM(I10518:K10518)</x:f>
        <x:v>42</x:v>
      </x:c>
      <x:c r="M10518" s="267" t="n">
        <x:f>I10518*TOMATO_HOURS*WEEKS*(1+TOMATO_DIM)^I10518+J10518*CARROT_HOURS*WEEKS*(1+CARROT_DIM)^J10518+K10518*MESCLUN_HOURS*WEEKS*(1+MESCLUN_DIM)^K10518</x:f>
        <x:v>8182.228156216996</x:v>
      </x:c>
      <x:c r="N10518" s="267" t="n">
        <x:f>MAX(M10518-FARMER_HOURS,0)/TEMP_HOURS_PER_WORKER</x:f>
        <x:v>5.182102886261802</x:v>
      </x:c>
      <x:c r="O10518" s="268" t="n">
        <x:f>I10518*TOMATO_PRICE+J10518*CARROT_PRICE+K10518*MESCLUN_PRICE</x:f>
        <x:v>210394</x:v>
      </x:c>
      <x:c r="P10518" s="268" t="n">
        <x:f>I10518*TOMATO_FERTILIZER+J10518*CARROT_FERTILIZER+K10518*MESCLUN_FERTILIZER</x:f>
        <x:v>36520</x:v>
      </x:c>
      <x:c r="Q10518" s="268" t="n">
        <x:f>MIN(M10518,FARMER_HOURS)*FARMER_RATE+MAX(M10518-FARMER_HOURS,0)*TEMP_RATE</x:f>
        <x:v>154552.57215654507</x:v>
      </x:c>
      <x:c r="R10518" s="268" t="n">
        <x:f>O10518-P10518-Q10518-FIXED_COST</x:f>
        <x:v>-678.5721565450658</x:v>
      </x:c>
      <x:c r="S10518" s="139" t="str">
        <x:f>IF(AND(L10518&lt;=TOTAL_BED_CAP,N10518&lt;=TEMP_WORKER_CAP),"YES","NO")</x:f>
        <x:v>NO</x:v>
      </x:c>
      <x:c r="T10518" s="139" t="n">
        <x:f>IF(S10518="YES",R10518,-1E+99)</x:f>
        <x:v>-1e+99</x:v>
      </x:c>
    </x:row>
    <x:row r="10519">
      <x:c r="A10519" s="139"/>
      <x:c r="B10519" s="139"/>
      <x:c r="C10519" s="139"/>
      <x:c r="D10519" s="139"/>
      <x:c r="E10519" s="139"/>
      <x:c r="F10519" s="139"/>
      <x:c r="G10519" s="139"/>
      <x:c r="H10519" s="139"/>
      <x:c r="I10519" s="266" t="n">
        <x:f>INT((ROW()-ROW($I$46))/((CARROT_CAP+1)*(MESCLUN_CAP+1)))</x:f>
        <x:v>16</x:v>
      </x:c>
      <x:c r="J10519" s="266" t="n">
        <x:f>MOD(INT((ROW()-ROW($I$46))/(MESCLUN_CAP+1)),CARROT_CAP+1)</x:f>
        <x:v>1</x:v>
      </x:c>
      <x:c r="K10519" s="266" t="n">
        <x:f>MOD(ROW()-ROW($I$46),MESCLUN_CAP+1)</x:f>
        <x:v>26</x:v>
      </x:c>
      <x:c r="L10519" s="266" t="n">
        <x:f>SUM(I10519:K10519)</x:f>
        <x:v>43</x:v>
      </x:c>
      <x:c r="M10519" s="267" t="n">
        <x:f>I10519*TOMATO_HOURS*WEEKS*(1+TOMATO_DIM)^I10519+J10519*CARROT_HOURS*WEEKS*(1+CARROT_DIM)^J10519+K10519*MESCLUN_HOURS*WEEKS*(1+MESCLUN_DIM)^K10519</x:f>
        <x:v>8263.568160177712</x:v>
      </x:c>
      <x:c r="N10519" s="267" t="n">
        <x:f>MAX(M10519-FARMER_HOURS,0)/TEMP_HOURS_PER_WORKER</x:f>
        <x:v>5.238589000123412</x:v>
      </x:c>
      <x:c r="O10519" s="268" t="n">
        <x:f>I10519*TOMATO_PRICE+J10519*CARROT_PRICE+K10519*MESCLUN_PRICE</x:f>
        <x:v>213094</x:v>
      </x:c>
      <x:c r="P10519" s="268" t="n">
        <x:f>I10519*TOMATO_FERTILIZER+J10519*CARROT_FERTILIZER+K10519*MESCLUN_FERTILIZER</x:f>
        <x:v>37400</x:v>
      </x:c>
      <x:c r="Q10519" s="268" t="n">
        <x:f>MIN(M10519,FARMER_HOURS)*FARMER_RATE+MAX(M10519-FARMER_HOURS,0)*TEMP_RATE</x:f>
        <x:v>155964.72500308527</x:v>
      </x:c>
      <x:c r="R10519" s="268" t="n">
        <x:f>O10519-P10519-Q10519-FIXED_COST</x:f>
        <x:v>-270.7250030852738</x:v>
      </x:c>
      <x:c r="S10519" s="139" t="str">
        <x:f>IF(AND(L10519&lt;=TOTAL_BED_CAP,N10519&lt;=TEMP_WORKER_CAP),"YES","NO")</x:f>
        <x:v>NO</x:v>
      </x:c>
      <x:c r="T10519" s="139" t="n">
        <x:f>IF(S10519="YES",R10519,-1E+99)</x:f>
        <x:v>-1e+99</x:v>
      </x:c>
    </x:row>
    <x:row r="10520">
      <x:c r="A10520" s="139"/>
      <x:c r="B10520" s="139"/>
      <x:c r="C10520" s="139"/>
      <x:c r="D10520" s="139"/>
      <x:c r="E10520" s="139"/>
      <x:c r="F10520" s="139"/>
      <x:c r="G10520" s="139"/>
      <x:c r="H10520" s="139"/>
      <x:c r="I10520" s="266" t="n">
        <x:f>INT((ROW()-ROW($I$46))/((CARROT_CAP+1)*(MESCLUN_CAP+1)))</x:f>
        <x:v>16</x:v>
      </x:c>
      <x:c r="J10520" s="266" t="n">
        <x:f>MOD(INT((ROW()-ROW($I$46))/(MESCLUN_CAP+1)),CARROT_CAP+1)</x:f>
        <x:v>1</x:v>
      </x:c>
      <x:c r="K10520" s="266" t="n">
        <x:f>MOD(ROW()-ROW($I$46),MESCLUN_CAP+1)</x:f>
        <x:v>27</x:v>
      </x:c>
      <x:c r="L10520" s="266" t="n">
        <x:f>SUM(I10520:K10520)</x:f>
        <x:v>44</x:v>
      </x:c>
      <x:c r="M10520" s="267" t="n">
        <x:f>I10520*TOMATO_HOURS*WEEKS*(1+TOMATO_DIM)^I10520+J10520*CARROT_HOURS*WEEKS*(1+CARROT_DIM)^J10520+K10520*MESCLUN_HOURS*WEEKS*(1+MESCLUN_DIM)^K10520</x:f>
        <x:v>8346.70186469747</x:v>
      </x:c>
      <x:c r="N10520" s="267" t="n">
        <x:f>MAX(M10520-FARMER_HOURS,0)/TEMP_HOURS_PER_WORKER</x:f>
        <x:v>5.296320739373243</x:v>
      </x:c>
      <x:c r="O10520" s="268" t="n">
        <x:f>I10520*TOMATO_PRICE+J10520*CARROT_PRICE+K10520*MESCLUN_PRICE</x:f>
        <x:v>215794</x:v>
      </x:c>
      <x:c r="P10520" s="268" t="n">
        <x:f>I10520*TOMATO_FERTILIZER+J10520*CARROT_FERTILIZER+K10520*MESCLUN_FERTILIZER</x:f>
        <x:v>38280</x:v>
      </x:c>
      <x:c r="Q10520" s="268" t="n">
        <x:f>MIN(M10520,FARMER_HOURS)*FARMER_RATE+MAX(M10520-FARMER_HOURS,0)*TEMP_RATE</x:f>
        <x:v>157408.01848433109</x:v>
      </x:c>
      <x:c r="R10520" s="268" t="n">
        <x:f>O10520-P10520-Q10520-FIXED_COST</x:f>
        <x:v>105.98151566891465</x:v>
      </x:c>
      <x:c r="S10520" s="139" t="str">
        <x:f>IF(AND(L10520&lt;=TOTAL_BED_CAP,N10520&lt;=TEMP_WORKER_CAP),"YES","NO")</x:f>
        <x:v>NO</x:v>
      </x:c>
      <x:c r="T10520" s="139" t="n">
        <x:f>IF(S10520="YES",R10520,-1E+99)</x:f>
        <x:v>-1e+99</x:v>
      </x:c>
    </x:row>
    <x:row r="10521">
      <x:c r="A10521" s="139"/>
      <x:c r="B10521" s="139"/>
      <x:c r="C10521" s="139"/>
      <x:c r="D10521" s="139"/>
      <x:c r="E10521" s="139"/>
      <x:c r="F10521" s="139"/>
      <x:c r="G10521" s="139"/>
      <x:c r="H10521" s="139"/>
      <x:c r="I10521" s="266" t="n">
        <x:f>INT((ROW()-ROW($I$46))/((CARROT_CAP+1)*(MESCLUN_CAP+1)))</x:f>
        <x:v>16</x:v>
      </x:c>
      <x:c r="J10521" s="266" t="n">
        <x:f>MOD(INT((ROW()-ROW($I$46))/(MESCLUN_CAP+1)),CARROT_CAP+1)</x:f>
        <x:v>1</x:v>
      </x:c>
      <x:c r="K10521" s="266" t="n">
        <x:f>MOD(ROW()-ROW($I$46),MESCLUN_CAP+1)</x:f>
        <x:v>28</x:v>
      </x:c>
      <x:c r="L10521" s="266" t="n">
        <x:f>SUM(I10521:K10521)</x:f>
        <x:v>45</x:v>
      </x:c>
      <x:c r="M10521" s="267" t="n">
        <x:f>I10521*TOMATO_HOURS*WEEKS*(1+TOMATO_DIM)^I10521+J10521*CARROT_HOURS*WEEKS*(1+CARROT_DIM)^J10521+K10521*MESCLUN_HOURS*WEEKS*(1+MESCLUN_DIM)^K10521</x:f>
        <x:v>8431.661402914622</x:v>
      </x:c>
      <x:c r="N10521" s="267" t="n">
        <x:f>MAX(M10521-FARMER_HOURS,0)/TEMP_HOURS_PER_WORKER</x:f>
        <x:v>5.3553204186907095</x:v>
      </x:c>
      <x:c r="O10521" s="268" t="n">
        <x:f>I10521*TOMATO_PRICE+J10521*CARROT_PRICE+K10521*MESCLUN_PRICE</x:f>
        <x:v>218494</x:v>
      </x:c>
      <x:c r="P10521" s="268" t="n">
        <x:f>I10521*TOMATO_FERTILIZER+J10521*CARROT_FERTILIZER+K10521*MESCLUN_FERTILIZER</x:f>
        <x:v>39160</x:v>
      </x:c>
      <x:c r="Q10521" s="268" t="n">
        <x:f>MIN(M10521,FARMER_HOURS)*FARMER_RATE+MAX(M10521-FARMER_HOURS,0)*TEMP_RATE</x:f>
        <x:v>158883.01046726774</x:v>
      </x:c>
      <x:c r="R10521" s="268" t="n">
        <x:f>O10521-P10521-Q10521-FIXED_COST</x:f>
        <x:v>450.98953273225925</x:v>
      </x:c>
      <x:c r="S10521" s="139" t="str">
        <x:f>IF(AND(L10521&lt;=TOTAL_BED_CAP,N10521&lt;=TEMP_WORKER_CAP),"YES","NO")</x:f>
        <x:v>NO</x:v>
      </x:c>
      <x:c r="T10521" s="139" t="n">
        <x:f>IF(S10521="YES",R10521,-1E+99)</x:f>
        <x:v>-1e+99</x:v>
      </x:c>
    </x:row>
    <x:row r="10522">
      <x:c r="A10522" s="139"/>
      <x:c r="B10522" s="139"/>
      <x:c r="C10522" s="139"/>
      <x:c r="D10522" s="139"/>
      <x:c r="E10522" s="139"/>
      <x:c r="F10522" s="139"/>
      <x:c r="G10522" s="139"/>
      <x:c r="H10522" s="139"/>
      <x:c r="I10522" s="266" t="n">
        <x:f>INT((ROW()-ROW($I$46))/((CARROT_CAP+1)*(MESCLUN_CAP+1)))</x:f>
        <x:v>16</x:v>
      </x:c>
      <x:c r="J10522" s="266" t="n">
        <x:f>MOD(INT((ROW()-ROW($I$46))/(MESCLUN_CAP+1)),CARROT_CAP+1)</x:f>
        <x:v>1</x:v>
      </x:c>
      <x:c r="K10522" s="266" t="n">
        <x:f>MOD(ROW()-ROW($I$46),MESCLUN_CAP+1)</x:f>
        <x:v>29</x:v>
      </x:c>
      <x:c r="L10522" s="266" t="n">
        <x:f>SUM(I10522:K10522)</x:f>
        <x:v>46</x:v>
      </x:c>
      <x:c r="M10522" s="267" t="n">
        <x:f>I10522*TOMATO_HOURS*WEEKS*(1+TOMATO_DIM)^I10522+J10522*CARROT_HOURS*WEEKS*(1+CARROT_DIM)^J10522+K10522*MESCLUN_HOURS*WEEKS*(1+MESCLUN_DIM)^K10522</x:f>
        <x:v>8518.479431030277</x:v>
      </x:c>
      <x:c r="N10522" s="267" t="n">
        <x:f>MAX(M10522-FARMER_HOURS,0)/TEMP_HOURS_PER_WORKER</x:f>
        <x:v>5.415610715993248</x:v>
      </x:c>
      <x:c r="O10522" s="268" t="n">
        <x:f>I10522*TOMATO_PRICE+J10522*CARROT_PRICE+K10522*MESCLUN_PRICE</x:f>
        <x:v>221194</x:v>
      </x:c>
      <x:c r="P10522" s="268" t="n">
        <x:f>I10522*TOMATO_FERTILIZER+J10522*CARROT_FERTILIZER+K10522*MESCLUN_FERTILIZER</x:f>
        <x:v>40040</x:v>
      </x:c>
      <x:c r="Q10522" s="268" t="n">
        <x:f>MIN(M10522,FARMER_HOURS)*FARMER_RATE+MAX(M10522-FARMER_HOURS,0)*TEMP_RATE</x:f>
        <x:v>160390.2678998312</x:v>
      </x:c>
      <x:c r="R10522" s="268" t="n">
        <x:f>O10522-P10522-Q10522-FIXED_COST</x:f>
        <x:v>763.732100168796</x:v>
      </x:c>
      <x:c r="S10522" s="139" t="str">
        <x:f>IF(AND(L10522&lt;=TOTAL_BED_CAP,N10522&lt;=TEMP_WORKER_CAP),"YES","NO")</x:f>
        <x:v>NO</x:v>
      </x:c>
      <x:c r="T10522" s="139" t="n">
        <x:f>IF(S10522="YES",R10522,-1E+99)</x:f>
        <x:v>-1e+99</x:v>
      </x:c>
    </x:row>
    <x:row r="10523">
      <x:c r="A10523" s="139"/>
      <x:c r="B10523" s="139"/>
      <x:c r="C10523" s="139"/>
      <x:c r="D10523" s="139"/>
      <x:c r="E10523" s="139"/>
      <x:c r="F10523" s="139"/>
      <x:c r="G10523" s="139"/>
      <x:c r="H10523" s="139"/>
      <x:c r="I10523" s="266" t="n">
        <x:f>INT((ROW()-ROW($I$46))/((CARROT_CAP+1)*(MESCLUN_CAP+1)))</x:f>
        <x:v>16</x:v>
      </x:c>
      <x:c r="J10523" s="266" t="n">
        <x:f>MOD(INT((ROW()-ROW($I$46))/(MESCLUN_CAP+1)),CARROT_CAP+1)</x:f>
        <x:v>1</x:v>
      </x:c>
      <x:c r="K10523" s="266" t="n">
        <x:f>MOD(ROW()-ROW($I$46),MESCLUN_CAP+1)</x:f>
        <x:v>30</x:v>
      </x:c>
      <x:c r="L10523" s="266" t="n">
        <x:f>SUM(I10523:K10523)</x:f>
        <x:v>47</x:v>
      </x:c>
      <x:c r="M10523" s="267" t="n">
        <x:f>I10523*TOMATO_HOURS*WEEKS*(1+TOMATO_DIM)^I10523+J10523*CARROT_HOURS*WEEKS*(1+CARROT_DIM)^J10523+K10523*MESCLUN_HOURS*WEEKS*(1+MESCLUN_DIM)^K10523</x:f>
        <x:v>8607.189136364046</x:v>
      </x:c>
      <x:c r="N10523" s="267" t="n">
        <x:f>MAX(M10523-FARMER_HOURS,0)/TEMP_HOURS_PER_WORKER</x:f>
        <x:v>5.477214678030587</x:v>
      </x:c>
      <x:c r="O10523" s="268" t="n">
        <x:f>I10523*TOMATO_PRICE+J10523*CARROT_PRICE+K10523*MESCLUN_PRICE</x:f>
        <x:v>223894</x:v>
      </x:c>
      <x:c r="P10523" s="268" t="n">
        <x:f>I10523*TOMATO_FERTILIZER+J10523*CARROT_FERTILIZER+K10523*MESCLUN_FERTILIZER</x:f>
        <x:v>40920</x:v>
      </x:c>
      <x:c r="Q10523" s="268" t="n">
        <x:f>MIN(M10523,FARMER_HOURS)*FARMER_RATE+MAX(M10523-FARMER_HOURS,0)*TEMP_RATE</x:f>
        <x:v>161930.3669507647</x:v>
      </x:c>
      <x:c r="R10523" s="268" t="n">
        <x:f>O10523-P10523-Q10523-FIXED_COST</x:f>
        <x:v>1043.6330492353009</x:v>
      </x:c>
      <x:c r="S10523" s="139" t="str">
        <x:f>IF(AND(L10523&lt;=TOTAL_BED_CAP,N10523&lt;=TEMP_WORKER_CAP),"YES","NO")</x:f>
        <x:v>NO</x:v>
      </x:c>
      <x:c r="T10523" s="139" t="n">
        <x:f>IF(S10523="YES",R10523,-1E+99)</x:f>
        <x:v>-1e+99</x:v>
      </x:c>
    </x:row>
    <x:row r="10524">
      <x:c r="A10524" s="139"/>
      <x:c r="B10524" s="139"/>
      <x:c r="C10524" s="139"/>
      <x:c r="D10524" s="139"/>
      <x:c r="E10524" s="139"/>
      <x:c r="F10524" s="139"/>
      <x:c r="G10524" s="139"/>
      <x:c r="H10524" s="139"/>
      <x:c r="I10524" s="266" t="n">
        <x:f>INT((ROW()-ROW($I$46))/((CARROT_CAP+1)*(MESCLUN_CAP+1)))</x:f>
        <x:v>16</x:v>
      </x:c>
      <x:c r="J10524" s="266" t="n">
        <x:f>MOD(INT((ROW()-ROW($I$46))/(MESCLUN_CAP+1)),CARROT_CAP+1)</x:f>
        <x:v>2</x:v>
      </x:c>
      <x:c r="K10524" s="266" t="n">
        <x:f>MOD(ROW()-ROW($I$46),MESCLUN_CAP+1)</x:f>
        <x:v>0</x:v>
      </x:c>
      <x:c r="L10524" s="266" t="n">
        <x:f>SUM(I10524:K10524)</x:f>
        <x:v>18</x:v>
      </x:c>
      <x:c r="M10524" s="267" t="n">
        <x:f>I10524*TOMATO_HOURS*WEEKS*(1+TOMATO_DIM)^I10524+J10524*CARROT_HOURS*WEEKS*(1+CARROT_DIM)^J10524+K10524*MESCLUN_HOURS*WEEKS*(1+MESCLUN_DIM)^K10524</x:f>
        <x:v>6679.7986003544</x:v>
      </x:c>
      <x:c r="N10524" s="267" t="n">
        <x:f>MAX(M10524-FARMER_HOURS,0)/TEMP_HOURS_PER_WORKER</x:f>
        <x:v>4.138749028023889</x:v>
      </x:c>
      <x:c r="O10524" s="268" t="n">
        <x:f>I10524*TOMATO_PRICE+J10524*CARROT_PRICE+K10524*MESCLUN_PRICE</x:f>
        <x:v>144988</x:v>
      </x:c>
      <x:c r="P10524" s="268" t="n">
        <x:f>I10524*TOMATO_FERTILIZER+J10524*CARROT_FERTILIZER+K10524*MESCLUN_FERTILIZER</x:f>
        <x:v>14960</x:v>
      </x:c>
      <x:c r="Q10524" s="268" t="n">
        <x:f>MIN(M10524,FARMER_HOURS)*FARMER_RATE+MAX(M10524-FARMER_HOURS,0)*TEMP_RATE</x:f>
        <x:v>128468.72570059722</x:v>
      </x:c>
      <x:c r="R10524" s="268" t="n">
        <x:f>O10524-P10524-Q10524-FIXED_COST</x:f>
        <x:v>-18440.72570059722</x:v>
      </x:c>
      <x:c r="S10524" s="139" t="str">
        <x:f>IF(AND(L10524&lt;=TOTAL_BED_CAP,N10524&lt;=TEMP_WORKER_CAP),"YES","NO")</x:f>
        <x:v>NO</x:v>
      </x:c>
      <x:c r="T10524" s="139" t="n">
        <x:f>IF(S10524="YES",R10524,-1E+99)</x:f>
        <x:v>-1e+99</x:v>
      </x:c>
    </x:row>
    <x:row r="10525">
      <x:c r="A10525" s="139"/>
      <x:c r="B10525" s="139"/>
      <x:c r="C10525" s="139"/>
      <x:c r="D10525" s="139"/>
      <x:c r="E10525" s="139"/>
      <x:c r="F10525" s="139"/>
      <x:c r="G10525" s="139"/>
      <x:c r="H10525" s="139"/>
      <x:c r="I10525" s="266" t="n">
        <x:f>INT((ROW()-ROW($I$46))/((CARROT_CAP+1)*(MESCLUN_CAP+1)))</x:f>
        <x:v>16</x:v>
      </x:c>
      <x:c r="J10525" s="266" t="n">
        <x:f>MOD(INT((ROW()-ROW($I$46))/(MESCLUN_CAP+1)),CARROT_CAP+1)</x:f>
        <x:v>2</x:v>
      </x:c>
      <x:c r="K10525" s="266" t="n">
        <x:f>MOD(ROW()-ROW($I$46),MESCLUN_CAP+1)</x:f>
        <x:v>1</x:v>
      </x:c>
      <x:c r="L10525" s="266" t="n">
        <x:f>SUM(I10525:K10525)</x:f>
        <x:v>19</x:v>
      </x:c>
      <x:c r="M10525" s="267" t="n">
        <x:f>I10525*TOMATO_HOURS*WEEKS*(1+TOMATO_DIM)^I10525+J10525*CARROT_HOURS*WEEKS*(1+CARROT_DIM)^J10525+K10525*MESCLUN_HOURS*WEEKS*(1+MESCLUN_DIM)^K10525</x:f>
        <x:v>6725.3611003544</x:v>
      </x:c>
      <x:c r="N10525" s="267" t="n">
        <x:f>MAX(M10525-FARMER_HOURS,0)/TEMP_HOURS_PER_WORKER</x:f>
        <x:v>4.170389653023889</x:v>
      </x:c>
      <x:c r="O10525" s="268" t="n">
        <x:f>I10525*TOMATO_PRICE+J10525*CARROT_PRICE+K10525*MESCLUN_PRICE</x:f>
        <x:v>147688</x:v>
      </x:c>
      <x:c r="P10525" s="268" t="n">
        <x:f>I10525*TOMATO_FERTILIZER+J10525*CARROT_FERTILIZER+K10525*MESCLUN_FERTILIZER</x:f>
        <x:v>15840</x:v>
      </x:c>
      <x:c r="Q10525" s="268" t="n">
        <x:f>MIN(M10525,FARMER_HOURS)*FARMER_RATE+MAX(M10525-FARMER_HOURS,0)*TEMP_RATE</x:f>
        <x:v>129259.74132559722</x:v>
      </x:c>
      <x:c r="R10525" s="268" t="n">
        <x:f>O10525-P10525-Q10525-FIXED_COST</x:f>
        <x:v>-17411.74132559722</x:v>
      </x:c>
      <x:c r="S10525" s="139" t="str">
        <x:f>IF(AND(L10525&lt;=TOTAL_BED_CAP,N10525&lt;=TEMP_WORKER_CAP),"YES","NO")</x:f>
        <x:v>NO</x:v>
      </x:c>
      <x:c r="T10525" s="139" t="n">
        <x:f>IF(S10525="YES",R10525,-1E+99)</x:f>
        <x:v>-1e+99</x:v>
      </x:c>
    </x:row>
    <x:row r="10526">
      <x:c r="A10526" s="139"/>
      <x:c r="B10526" s="139"/>
      <x:c r="C10526" s="139"/>
      <x:c r="D10526" s="139"/>
      <x:c r="E10526" s="139"/>
      <x:c r="F10526" s="139"/>
      <x:c r="G10526" s="139"/>
      <x:c r="H10526" s="139"/>
      <x:c r="I10526" s="266" t="n">
        <x:f>INT((ROW()-ROW($I$46))/((CARROT_CAP+1)*(MESCLUN_CAP+1)))</x:f>
        <x:v>16</x:v>
      </x:c>
      <x:c r="J10526" s="266" t="n">
        <x:f>MOD(INT((ROW()-ROW($I$46))/(MESCLUN_CAP+1)),CARROT_CAP+1)</x:f>
        <x:v>2</x:v>
      </x:c>
      <x:c r="K10526" s="266" t="n">
        <x:f>MOD(ROW()-ROW($I$46),MESCLUN_CAP+1)</x:f>
        <x:v>2</x:v>
      </x:c>
      <x:c r="L10526" s="266" t="n">
        <x:f>SUM(I10526:K10526)</x:f>
        <x:v>20</x:v>
      </x:c>
      <x:c r="M10526" s="267" t="n">
        <x:f>I10526*TOMATO_HOURS*WEEKS*(1+TOMATO_DIM)^I10526+J10526*CARROT_HOURS*WEEKS*(1+CARROT_DIM)^J10526+K10526*MESCLUN_HOURS*WEEKS*(1+MESCLUN_DIM)^K10526</x:f>
        <x:v>6772.0626628544005</x:v>
      </x:c>
      <x:c r="N10526" s="267" t="n">
        <x:f>MAX(M10526-FARMER_HOURS,0)/TEMP_HOURS_PER_WORKER</x:f>
        <x:v>4.202821293648889</x:v>
      </x:c>
      <x:c r="O10526" s="268" t="n">
        <x:f>I10526*TOMATO_PRICE+J10526*CARROT_PRICE+K10526*MESCLUN_PRICE</x:f>
        <x:v>150388</x:v>
      </x:c>
      <x:c r="P10526" s="268" t="n">
        <x:f>I10526*TOMATO_FERTILIZER+J10526*CARROT_FERTILIZER+K10526*MESCLUN_FERTILIZER</x:f>
        <x:v>16720</x:v>
      </x:c>
      <x:c r="Q10526" s="268" t="n">
        <x:f>MIN(M10526,FARMER_HOURS)*FARMER_RATE+MAX(M10526-FARMER_HOURS,0)*TEMP_RATE</x:f>
        <x:v>130070.53234122224</x:v>
      </x:c>
      <x:c r="R10526" s="268" t="n">
        <x:f>O10526-P10526-Q10526-FIXED_COST</x:f>
        <x:v>-16402.532341222235</x:v>
      </x:c>
      <x:c r="S10526" s="139" t="str">
        <x:f>IF(AND(L10526&lt;=TOTAL_BED_CAP,N10526&lt;=TEMP_WORKER_CAP),"YES","NO")</x:f>
        <x:v>NO</x:v>
      </x:c>
      <x:c r="T10526" s="139" t="n">
        <x:f>IF(S10526="YES",R10526,-1E+99)</x:f>
        <x:v>-1e+99</x:v>
      </x:c>
    </x:row>
    <x:row r="10527">
      <x:c r="A10527" s="139"/>
      <x:c r="B10527" s="139"/>
      <x:c r="C10527" s="139"/>
      <x:c r="D10527" s="139"/>
      <x:c r="E10527" s="139"/>
      <x:c r="F10527" s="139"/>
      <x:c r="G10527" s="139"/>
      <x:c r="H10527" s="139"/>
      <x:c r="I10527" s="266" t="n">
        <x:f>INT((ROW()-ROW($I$46))/((CARROT_CAP+1)*(MESCLUN_CAP+1)))</x:f>
        <x:v>16</x:v>
      </x:c>
      <x:c r="J10527" s="266" t="n">
        <x:f>MOD(INT((ROW()-ROW($I$46))/(MESCLUN_CAP+1)),CARROT_CAP+1)</x:f>
        <x:v>2</x:v>
      </x:c>
      <x:c r="K10527" s="266" t="n">
        <x:f>MOD(ROW()-ROW($I$46),MESCLUN_CAP+1)</x:f>
        <x:v>3</x:v>
      </x:c>
      <x:c r="L10527" s="266" t="n">
        <x:f>SUM(I10527:K10527)</x:f>
        <x:v>21</x:v>
      </x:c>
      <x:c r="M10527" s="267" t="n">
        <x:f>I10527*TOMATO_HOURS*WEEKS*(1+TOMATO_DIM)^I10527+J10527*CARROT_HOURS*WEEKS*(1+CARROT_DIM)^J10527+K10527*MESCLUN_HOURS*WEEKS*(1+MESCLUN_DIM)^K10527</x:f>
        <x:v>6819.924645276275</x:v>
      </x:c>
      <x:c r="N10527" s="267" t="n">
        <x:f>MAX(M10527-FARMER_HOURS,0)/TEMP_HOURS_PER_WORKER</x:f>
        <x:v>4.236058781441858</x:v>
      </x:c>
      <x:c r="O10527" s="268" t="n">
        <x:f>I10527*TOMATO_PRICE+J10527*CARROT_PRICE+K10527*MESCLUN_PRICE</x:f>
        <x:v>153088</x:v>
      </x:c>
      <x:c r="P10527" s="268" t="n">
        <x:f>I10527*TOMATO_FERTILIZER+J10527*CARROT_FERTILIZER+K10527*MESCLUN_FERTILIZER</x:f>
        <x:v>17600</x:v>
      </x:c>
      <x:c r="Q10527" s="268" t="n">
        <x:f>MIN(M10527,FARMER_HOURS)*FARMER_RATE+MAX(M10527-FARMER_HOURS,0)*TEMP_RATE</x:f>
        <x:v>130901.46953604644</x:v>
      </x:c>
      <x:c r="R10527" s="268" t="n">
        <x:f>O10527-P10527-Q10527-FIXED_COST</x:f>
        <x:v>-15413.46953604644</x:v>
      </x:c>
      <x:c r="S10527" s="139" t="str">
        <x:f>IF(AND(L10527&lt;=TOTAL_BED_CAP,N10527&lt;=TEMP_WORKER_CAP),"YES","NO")</x:f>
        <x:v>NO</x:v>
      </x:c>
      <x:c r="T10527" s="139" t="n">
        <x:f>IF(S10527="YES",R10527,-1E+99)</x:f>
        <x:v>-1e+99</x:v>
      </x:c>
    </x:row>
    <x:row r="10528">
      <x:c r="A10528" s="139"/>
      <x:c r="B10528" s="139"/>
      <x:c r="C10528" s="139"/>
      <x:c r="D10528" s="139"/>
      <x:c r="E10528" s="139"/>
      <x:c r="F10528" s="139"/>
      <x:c r="G10528" s="139"/>
      <x:c r="H10528" s="139"/>
      <x:c r="I10528" s="266" t="n">
        <x:f>INT((ROW()-ROW($I$46))/((CARROT_CAP+1)*(MESCLUN_CAP+1)))</x:f>
        <x:v>16</x:v>
      </x:c>
      <x:c r="J10528" s="266" t="n">
        <x:f>MOD(INT((ROW()-ROW($I$46))/(MESCLUN_CAP+1)),CARROT_CAP+1)</x:f>
        <x:v>2</x:v>
      </x:c>
      <x:c r="K10528" s="266" t="n">
        <x:f>MOD(ROW()-ROW($I$46),MESCLUN_CAP+1)</x:f>
        <x:v>4</x:v>
      </x:c>
      <x:c r="L10528" s="266" t="n">
        <x:f>SUM(I10528:K10528)</x:f>
        <x:v>22</x:v>
      </x:c>
      <x:c r="M10528" s="267" t="n">
        <x:f>I10528*TOMATO_HOURS*WEEKS*(1+TOMATO_DIM)^I10528+J10528*CARROT_HOURS*WEEKS*(1+CARROT_DIM)^J10528+K10528*MESCLUN_HOURS*WEEKS*(1+MESCLUN_DIM)^K10528</x:f>
        <x:v>6868.968760998931</x:v>
      </x:c>
      <x:c r="N10528" s="267" t="n">
        <x:f>MAX(M10528-FARMER_HOURS,0)/TEMP_HOURS_PER_WORKER</x:f>
        <x:v>4.2701171951381465</x:v>
      </x:c>
      <x:c r="O10528" s="268" t="n">
        <x:f>I10528*TOMATO_PRICE+J10528*CARROT_PRICE+K10528*MESCLUN_PRICE</x:f>
        <x:v>155788</x:v>
      </x:c>
      <x:c r="P10528" s="268" t="n">
        <x:f>I10528*TOMATO_FERTILIZER+J10528*CARROT_FERTILIZER+K10528*MESCLUN_FERTILIZER</x:f>
        <x:v>18480</x:v>
      </x:c>
      <x:c r="Q10528" s="268" t="n">
        <x:f>MIN(M10528,FARMER_HOURS)*FARMER_RATE+MAX(M10528-FARMER_HOURS,0)*TEMP_RATE</x:f>
        <x:v>131752.92987845367</x:v>
      </x:c>
      <x:c r="R10528" s="268" t="n">
        <x:f>O10528-P10528-Q10528-FIXED_COST</x:f>
        <x:v>-14444.929878453666</x:v>
      </x:c>
      <x:c r="S10528" s="139" t="str">
        <x:f>IF(AND(L10528&lt;=TOTAL_BED_CAP,N10528&lt;=TEMP_WORKER_CAP),"YES","NO")</x:f>
        <x:v>NO</x:v>
      </x:c>
      <x:c r="T10528" s="139" t="n">
        <x:f>IF(S10528="YES",R10528,-1E+99)</x:f>
        <x:v>-1e+99</x:v>
      </x:c>
    </x:row>
    <x:row r="10529">
      <x:c r="A10529" s="139"/>
      <x:c r="B10529" s="139"/>
      <x:c r="C10529" s="139"/>
      <x:c r="D10529" s="139"/>
      <x:c r="E10529" s="139"/>
      <x:c r="F10529" s="139"/>
      <x:c r="G10529" s="139"/>
      <x:c r="H10529" s="139"/>
      <x:c r="I10529" s="266" t="n">
        <x:f>INT((ROW()-ROW($I$46))/((CARROT_CAP+1)*(MESCLUN_CAP+1)))</x:f>
        <x:v>16</x:v>
      </x:c>
      <x:c r="J10529" s="266" t="n">
        <x:f>MOD(INT((ROW()-ROW($I$46))/(MESCLUN_CAP+1)),CARROT_CAP+1)</x:f>
        <x:v>2</x:v>
      </x:c>
      <x:c r="K10529" s="266" t="n">
        <x:f>MOD(ROW()-ROW($I$46),MESCLUN_CAP+1)</x:f>
        <x:v>5</x:v>
      </x:c>
      <x:c r="L10529" s="266" t="n">
        <x:f>SUM(I10529:K10529)</x:f>
        <x:v>23</x:v>
      </x:c>
      <x:c r="M10529" s="267" t="n">
        <x:f>I10529*TOMATO_HOURS*WEEKS*(1+TOMATO_DIM)^I10529+J10529*CARROT_HOURS*WEEKS*(1+CARROT_DIM)^J10529+K10529*MESCLUN_HOURS*WEEKS*(1+MESCLUN_DIM)^K10529</x:f>
        <x:v>6919.217084920135</x:v>
      </x:c>
      <x:c r="N10529" s="267" t="n">
        <x:f>MAX(M10529-FARMER_HOURS,0)/TEMP_HOURS_PER_WORKER</x:f>
        <x:v>4.305011864527871</x:v>
      </x:c>
      <x:c r="O10529" s="268" t="n">
        <x:f>I10529*TOMATO_PRICE+J10529*CARROT_PRICE+K10529*MESCLUN_PRICE</x:f>
        <x:v>158488</x:v>
      </x:c>
      <x:c r="P10529" s="268" t="n">
        <x:f>I10529*TOMATO_FERTILIZER+J10529*CARROT_FERTILIZER+K10529*MESCLUN_FERTILIZER</x:f>
        <x:v>19360</x:v>
      </x:c>
      <x:c r="Q10529" s="268" t="n">
        <x:f>MIN(M10529,FARMER_HOURS)*FARMER_RATE+MAX(M10529-FARMER_HOURS,0)*TEMP_RATE</x:f>
        <x:v>132625.29661319678</x:v>
      </x:c>
      <x:c r="R10529" s="268" t="n">
        <x:f>O10529-P10529-Q10529-FIXED_COST</x:f>
        <x:v>-13497.296613196784</x:v>
      </x:c>
      <x:c r="S10529" s="139" t="str">
        <x:f>IF(AND(L10529&lt;=TOTAL_BED_CAP,N10529&lt;=TEMP_WORKER_CAP),"YES","NO")</x:f>
        <x:v>NO</x:v>
      </x:c>
      <x:c r="T10529" s="139" t="n">
        <x:f>IF(S10529="YES",R10529,-1E+99)</x:f>
        <x:v>-1e+99</x:v>
      </x:c>
    </x:row>
    <x:row r="10530">
      <x:c r="A10530" s="139"/>
      <x:c r="B10530" s="139"/>
      <x:c r="C10530" s="139"/>
      <x:c r="D10530" s="139"/>
      <x:c r="E10530" s="139"/>
      <x:c r="F10530" s="139"/>
      <x:c r="G10530" s="139"/>
      <x:c r="H10530" s="139"/>
      <x:c r="I10530" s="266" t="n">
        <x:f>INT((ROW()-ROW($I$46))/((CARROT_CAP+1)*(MESCLUN_CAP+1)))</x:f>
        <x:v>16</x:v>
      </x:c>
      <x:c r="J10530" s="266" t="n">
        <x:f>MOD(INT((ROW()-ROW($I$46))/(MESCLUN_CAP+1)),CARROT_CAP+1)</x:f>
        <x:v>2</x:v>
      </x:c>
      <x:c r="K10530" s="266" t="n">
        <x:f>MOD(ROW()-ROW($I$46),MESCLUN_CAP+1)</x:f>
        <x:v>6</x:v>
      </x:c>
      <x:c r="L10530" s="266" t="n">
        <x:f>SUM(I10530:K10530)</x:f>
        <x:v>24</x:v>
      </x:c>
      <x:c r="M10530" s="267" t="n">
        <x:f>I10530*TOMATO_HOURS*WEEKS*(1+TOMATO_DIM)^I10530+J10530*CARROT_HOURS*WEEKS*(1+CARROT_DIM)^J10530+K10530*MESCLUN_HOURS*WEEKS*(1+MESCLUN_DIM)^K10530</x:f>
        <x:v>6970.692059101768</x:v>
      </x:c>
      <x:c r="N10530" s="267" t="n">
        <x:f>MAX(M10530-FARMER_HOURS,0)/TEMP_HOURS_PER_WORKER</x:f>
        <x:v>4.340758374376228</x:v>
      </x:c>
      <x:c r="O10530" s="268" t="n">
        <x:f>I10530*TOMATO_PRICE+J10530*CARROT_PRICE+K10530*MESCLUN_PRICE</x:f>
        <x:v>161188</x:v>
      </x:c>
      <x:c r="P10530" s="268" t="n">
        <x:f>I10530*TOMATO_FERTILIZER+J10530*CARROT_FERTILIZER+K10530*MESCLUN_FERTILIZER</x:f>
        <x:v>20240</x:v>
      </x:c>
      <x:c r="Q10530" s="268" t="n">
        <x:f>MIN(M10530,FARMER_HOURS)*FARMER_RATE+MAX(M10530-FARMER_HOURS,0)*TEMP_RATE</x:f>
        <x:v>133518.95935940568</x:v>
      </x:c>
      <x:c r="R10530" s="268" t="n">
        <x:f>O10530-P10530-Q10530-FIXED_COST</x:f>
        <x:v>-12570.959359405679</x:v>
      </x:c>
      <x:c r="S10530" s="139" t="str">
        <x:f>IF(AND(L10530&lt;=TOTAL_BED_CAP,N10530&lt;=TEMP_WORKER_CAP),"YES","NO")</x:f>
        <x:v>NO</x:v>
      </x:c>
      <x:c r="T10530" s="139" t="n">
        <x:f>IF(S10530="YES",R10530,-1E+99)</x:f>
        <x:v>-1e+99</x:v>
      </x:c>
    </x:row>
    <x:row r="10531">
      <x:c r="A10531" s="139"/>
      <x:c r="B10531" s="139"/>
      <x:c r="C10531" s="139"/>
      <x:c r="D10531" s="139"/>
      <x:c r="E10531" s="139"/>
      <x:c r="F10531" s="139"/>
      <x:c r="G10531" s="139"/>
      <x:c r="H10531" s="139"/>
      <x:c r="I10531" s="266" t="n">
        <x:f>INT((ROW()-ROW($I$46))/((CARROT_CAP+1)*(MESCLUN_CAP+1)))</x:f>
        <x:v>16</x:v>
      </x:c>
      <x:c r="J10531" s="266" t="n">
        <x:f>MOD(INT((ROW()-ROW($I$46))/(MESCLUN_CAP+1)),CARROT_CAP+1)</x:f>
        <x:v>2</x:v>
      </x:c>
      <x:c r="K10531" s="266" t="n">
        <x:f>MOD(ROW()-ROW($I$46),MESCLUN_CAP+1)</x:f>
        <x:v>7</x:v>
      </x:c>
      <x:c r="L10531" s="266" t="n">
        <x:f>SUM(I10531:K10531)</x:f>
        <x:v>25</x:v>
      </x:c>
      <x:c r="M10531" s="267" t="n">
        <x:f>I10531*TOMATO_HOURS*WEEKS*(1+TOMATO_DIM)^I10531+J10531*CARROT_HOURS*WEEKS*(1+CARROT_DIM)^J10531+K10531*MESCLUN_HOURS*WEEKS*(1+MESCLUN_DIM)^K10531</x:f>
        <x:v>7023.416498499729</x:v>
      </x:c>
      <x:c r="N10531" s="267" t="n">
        <x:f>MAX(M10531-FARMER_HOURS,0)/TEMP_HOURS_PER_WORKER</x:f>
        <x:v>4.377372568402589</x:v>
      </x:c>
      <x:c r="O10531" s="268" t="n">
        <x:f>I10531*TOMATO_PRICE+J10531*CARROT_PRICE+K10531*MESCLUN_PRICE</x:f>
        <x:v>163888</x:v>
      </x:c>
      <x:c r="P10531" s="268" t="n">
        <x:f>I10531*TOMATO_FERTILIZER+J10531*CARROT_FERTILIZER+K10531*MESCLUN_FERTILIZER</x:f>
        <x:v>21120</x:v>
      </x:c>
      <x:c r="Q10531" s="268" t="n">
        <x:f>MIN(M10531,FARMER_HOURS)*FARMER_RATE+MAX(M10531-FARMER_HOURS,0)*TEMP_RATE</x:f>
        <x:v>134434.31421006474</x:v>
      </x:c>
      <x:c r="R10531" s="268" t="n">
        <x:f>O10531-P10531-Q10531-FIXED_COST</x:f>
        <x:v>-11666.314210064738</x:v>
      </x:c>
      <x:c r="S10531" s="139" t="str">
        <x:f>IF(AND(L10531&lt;=TOTAL_BED_CAP,N10531&lt;=TEMP_WORKER_CAP),"YES","NO")</x:f>
        <x:v>NO</x:v>
      </x:c>
      <x:c r="T10531" s="139" t="n">
        <x:f>IF(S10531="YES",R10531,-1E+99)</x:f>
        <x:v>-1e+99</x:v>
      </x:c>
    </x:row>
    <x:row r="10532">
      <x:c r="A10532" s="139"/>
      <x:c r="B10532" s="139"/>
      <x:c r="C10532" s="139"/>
      <x:c r="D10532" s="139"/>
      <x:c r="E10532" s="139"/>
      <x:c r="F10532" s="139"/>
      <x:c r="G10532" s="139"/>
      <x:c r="H10532" s="139"/>
      <x:c r="I10532" s="266" t="n">
        <x:f>INT((ROW()-ROW($I$46))/((CARROT_CAP+1)*(MESCLUN_CAP+1)))</x:f>
        <x:v>16</x:v>
      </x:c>
      <x:c r="J10532" s="266" t="n">
        <x:f>MOD(INT((ROW()-ROW($I$46))/(MESCLUN_CAP+1)),CARROT_CAP+1)</x:f>
        <x:v>2</x:v>
      </x:c>
      <x:c r="K10532" s="266" t="n">
        <x:f>MOD(ROW()-ROW($I$46),MESCLUN_CAP+1)</x:f>
        <x:v>8</x:v>
      </x:c>
      <x:c r="L10532" s="266" t="n">
        <x:f>SUM(I10532:K10532)</x:f>
        <x:v>26</x:v>
      </x:c>
      <x:c r="M10532" s="267" t="n">
        <x:f>I10532*TOMATO_HOURS*WEEKS*(1+TOMATO_DIM)^I10532+J10532*CARROT_HOURS*WEEKS*(1+CARROT_DIM)^J10532+K10532*MESCLUN_HOURS*WEEKS*(1+MESCLUN_DIM)^K10532</x:f>
        <x:v>7077.413596779708</x:v>
      </x:c>
      <x:c r="N10532" s="267" t="n">
        <x:f>MAX(M10532-FARMER_HOURS,0)/TEMP_HOURS_PER_WORKER</x:f>
        <x:v>4.414870553319242</x:v>
      </x:c>
      <x:c r="O10532" s="268" t="n">
        <x:f>I10532*TOMATO_PRICE+J10532*CARROT_PRICE+K10532*MESCLUN_PRICE</x:f>
        <x:v>166588</x:v>
      </x:c>
      <x:c r="P10532" s="268" t="n">
        <x:f>I10532*TOMATO_FERTILIZER+J10532*CARROT_FERTILIZER+K10532*MESCLUN_FERTILIZER</x:f>
        <x:v>22000</x:v>
      </x:c>
      <x:c r="Q10532" s="268" t="n">
        <x:f>MIN(M10532,FARMER_HOURS)*FARMER_RATE+MAX(M10532-FARMER_HOURS,0)*TEMP_RATE</x:f>
        <x:v>135371.76383298106</x:v>
      </x:c>
      <x:c r="R10532" s="268" t="n">
        <x:f>O10532-P10532-Q10532-FIXED_COST</x:f>
        <x:v>-10783.763832981058</x:v>
      </x:c>
      <x:c r="S10532" s="139" t="str">
        <x:f>IF(AND(L10532&lt;=TOTAL_BED_CAP,N10532&lt;=TEMP_WORKER_CAP),"YES","NO")</x:f>
        <x:v>NO</x:v>
      </x:c>
      <x:c r="T10532" s="139" t="n">
        <x:f>IF(S10532="YES",R10532,-1E+99)</x:f>
        <x:v>-1e+99</x:v>
      </x:c>
    </x:row>
    <x:row r="10533">
      <x:c r="A10533" s="139"/>
      <x:c r="B10533" s="139"/>
      <x:c r="C10533" s="139"/>
      <x:c r="D10533" s="139"/>
      <x:c r="E10533" s="139"/>
      <x:c r="F10533" s="139"/>
      <x:c r="G10533" s="139"/>
      <x:c r="H10533" s="139"/>
      <x:c r="I10533" s="266" t="n">
        <x:f>INT((ROW()-ROW($I$46))/((CARROT_CAP+1)*(MESCLUN_CAP+1)))</x:f>
        <x:v>16</x:v>
      </x:c>
      <x:c r="J10533" s="266" t="n">
        <x:f>MOD(INT((ROW()-ROW($I$46))/(MESCLUN_CAP+1)),CARROT_CAP+1)</x:f>
        <x:v>2</x:v>
      </x:c>
      <x:c r="K10533" s="266" t="n">
        <x:f>MOD(ROW()-ROW($I$46),MESCLUN_CAP+1)</x:f>
        <x:v>9</x:v>
      </x:c>
      <x:c r="L10533" s="266" t="n">
        <x:f>SUM(I10533:K10533)</x:f>
        <x:v>27</x:v>
      </x:c>
      <x:c r="M10533" s="267" t="n">
        <x:f>I10533*TOMATO_HOURS*WEEKS*(1+TOMATO_DIM)^I10533+J10533*CARROT_HOURS*WEEKS*(1+CARROT_DIM)^J10533+K10533*MESCLUN_HOURS*WEEKS*(1+MESCLUN_DIM)^K10533</x:f>
        <x:v>7132.706932220103</x:v>
      </x:c>
      <x:c r="N10533" s="267" t="n">
        <x:f>MAX(M10533-FARMER_HOURS,0)/TEMP_HOURS_PER_WORKER</x:f>
        <x:v>4.453268702930627</x:v>
      </x:c>
      <x:c r="O10533" s="268" t="n">
        <x:f>I10533*TOMATO_PRICE+J10533*CARROT_PRICE+K10533*MESCLUN_PRICE</x:f>
        <x:v>169288</x:v>
      </x:c>
      <x:c r="P10533" s="268" t="n">
        <x:f>I10533*TOMATO_FERTILIZER+J10533*CARROT_FERTILIZER+K10533*MESCLUN_FERTILIZER</x:f>
        <x:v>22880</x:v>
      </x:c>
      <x:c r="Q10533" s="268" t="n">
        <x:f>MIN(M10533,FARMER_HOURS)*FARMER_RATE+MAX(M10533-FARMER_HOURS,0)*TEMP_RATE</x:f>
        <x:v>136331.71757326566</x:v>
      </x:c>
      <x:c r="R10533" s="268" t="n">
        <x:f>O10533-P10533-Q10533-FIXED_COST</x:f>
        <x:v>-9923.717573265661</x:v>
      </x:c>
      <x:c r="S10533" s="139" t="str">
        <x:f>IF(AND(L10533&lt;=TOTAL_BED_CAP,N10533&lt;=TEMP_WORKER_CAP),"YES","NO")</x:f>
        <x:v>NO</x:v>
      </x:c>
      <x:c r="T10533" s="139" t="n">
        <x:f>IF(S10533="YES",R10533,-1E+99)</x:f>
        <x:v>-1e+99</x:v>
      </x:c>
    </x:row>
    <x:row r="10534">
      <x:c r="A10534" s="139"/>
      <x:c r="B10534" s="139"/>
      <x:c r="C10534" s="139"/>
      <x:c r="D10534" s="139"/>
      <x:c r="E10534" s="139"/>
      <x:c r="F10534" s="139"/>
      <x:c r="G10534" s="139"/>
      <x:c r="H10534" s="139"/>
      <x:c r="I10534" s="266" t="n">
        <x:f>INT((ROW()-ROW($I$46))/((CARROT_CAP+1)*(MESCLUN_CAP+1)))</x:f>
        <x:v>16</x:v>
      </x:c>
      <x:c r="J10534" s="266" t="n">
        <x:f>MOD(INT((ROW()-ROW($I$46))/(MESCLUN_CAP+1)),CARROT_CAP+1)</x:f>
        <x:v>2</x:v>
      </x:c>
      <x:c r="K10534" s="266" t="n">
        <x:f>MOD(ROW()-ROW($I$46),MESCLUN_CAP+1)</x:f>
        <x:v>10</x:v>
      </x:c>
      <x:c r="L10534" s="266" t="n">
        <x:f>SUM(I10534:K10534)</x:f>
        <x:v>28</x:v>
      </x:c>
      <x:c r="M10534" s="267" t="n">
        <x:f>I10534*TOMATO_HOURS*WEEKS*(1+TOMATO_DIM)^I10534+J10534*CARROT_HOURS*WEEKS*(1+CARROT_DIM)^J10534+K10534*MESCLUN_HOURS*WEEKS*(1+MESCLUN_DIM)^K10534</x:f>
        <x:v>7189.320473703316</x:v>
      </x:c>
      <x:c r="N10534" s="267" t="n">
        <x:f>MAX(M10534-FARMER_HOURS,0)/TEMP_HOURS_PER_WORKER</x:f>
        <x:v>4.492583662293969</x:v>
      </x:c>
      <x:c r="O10534" s="268" t="n">
        <x:f>I10534*TOMATO_PRICE+J10534*CARROT_PRICE+K10534*MESCLUN_PRICE</x:f>
        <x:v>171988</x:v>
      </x:c>
      <x:c r="P10534" s="268" t="n">
        <x:f>I10534*TOMATO_FERTILIZER+J10534*CARROT_FERTILIZER+K10534*MESCLUN_FERTILIZER</x:f>
        <x:v>23760</x:v>
      </x:c>
      <x:c r="Q10534" s="268" t="n">
        <x:f>MIN(M10534,FARMER_HOURS)*FARMER_RATE+MAX(M10534-FARMER_HOURS,0)*TEMP_RATE</x:f>
        <x:v>137314.59155734922</x:v>
      </x:c>
      <x:c r="R10534" s="268" t="n">
        <x:f>O10534-P10534-Q10534-FIXED_COST</x:f>
        <x:v>-9086.591557349224</x:v>
      </x:c>
      <x:c r="S10534" s="139" t="str">
        <x:f>IF(AND(L10534&lt;=TOTAL_BED_CAP,N10534&lt;=TEMP_WORKER_CAP),"YES","NO")</x:f>
        <x:v>NO</x:v>
      </x:c>
      <x:c r="T10534" s="139" t="n">
        <x:f>IF(S10534="YES",R10534,-1E+99)</x:f>
        <x:v>-1e+99</x:v>
      </x:c>
    </x:row>
    <x:row r="10535">
      <x:c r="A10535" s="139"/>
      <x:c r="B10535" s="139"/>
      <x:c r="C10535" s="139"/>
      <x:c r="D10535" s="139"/>
      <x:c r="E10535" s="139"/>
      <x:c r="F10535" s="139"/>
      <x:c r="G10535" s="139"/>
      <x:c r="H10535" s="139"/>
      <x:c r="I10535" s="266" t="n">
        <x:f>INT((ROW()-ROW($I$46))/((CARROT_CAP+1)*(MESCLUN_CAP+1)))</x:f>
        <x:v>16</x:v>
      </x:c>
      <x:c r="J10535" s="266" t="n">
        <x:f>MOD(INT((ROW()-ROW($I$46))/(MESCLUN_CAP+1)),CARROT_CAP+1)</x:f>
        <x:v>2</x:v>
      </x:c>
      <x:c r="K10535" s="266" t="n">
        <x:f>MOD(ROW()-ROW($I$46),MESCLUN_CAP+1)</x:f>
        <x:v>11</x:v>
      </x:c>
      <x:c r="L10535" s="266" t="n">
        <x:f>SUM(I10535:K10535)</x:f>
        <x:v>29</x:v>
      </x:c>
      <x:c r="M10535" s="267" t="n">
        <x:f>I10535*TOMATO_HOURS*WEEKS*(1+TOMATO_DIM)^I10535+J10535*CARROT_HOURS*WEEKS*(1+CARROT_DIM)^J10535+K10535*MESCLUN_HOURS*WEEKS*(1+MESCLUN_DIM)^K10535</x:f>
        <x:v>7247.278586796755</x:v>
      </x:c>
      <x:c r="N10535" s="267" t="n">
        <x:f>MAX(M10535-FARMER_HOURS,0)/TEMP_HOURS_PER_WORKER</x:f>
        <x:v>4.532832351942191</x:v>
      </x:c>
      <x:c r="O10535" s="268" t="n">
        <x:f>I10535*TOMATO_PRICE+J10535*CARROT_PRICE+K10535*MESCLUN_PRICE</x:f>
        <x:v>174688</x:v>
      </x:c>
      <x:c r="P10535" s="268" t="n">
        <x:f>I10535*TOMATO_FERTILIZER+J10535*CARROT_FERTILIZER+K10535*MESCLUN_FERTILIZER</x:f>
        <x:v>24640</x:v>
      </x:c>
      <x:c r="Q10535" s="268" t="n">
        <x:f>MIN(M10535,FARMER_HOURS)*FARMER_RATE+MAX(M10535-FARMER_HOURS,0)*TEMP_RATE</x:f>
        <x:v>138320.80879855476</x:v>
      </x:c>
      <x:c r="R10535" s="268" t="n">
        <x:f>O10535-P10535-Q10535-FIXED_COST</x:f>
        <x:v>-8272.80879855476</x:v>
      </x:c>
      <x:c r="S10535" s="139" t="str">
        <x:f>IF(AND(L10535&lt;=TOTAL_BED_CAP,N10535&lt;=TEMP_WORKER_CAP),"YES","NO")</x:f>
        <x:v>NO</x:v>
      </x:c>
      <x:c r="T10535" s="139" t="n">
        <x:f>IF(S10535="YES",R10535,-1E+99)</x:f>
        <x:v>-1e+99</x:v>
      </x:c>
    </x:row>
    <x:row r="10536">
      <x:c r="A10536" s="139"/>
      <x:c r="B10536" s="139"/>
      <x:c r="C10536" s="139"/>
      <x:c r="D10536" s="139"/>
      <x:c r="E10536" s="139"/>
      <x:c r="F10536" s="139"/>
      <x:c r="G10536" s="139"/>
      <x:c r="H10536" s="139"/>
      <x:c r="I10536" s="266" t="n">
        <x:f>INT((ROW()-ROW($I$46))/((CARROT_CAP+1)*(MESCLUN_CAP+1)))</x:f>
        <x:v>16</x:v>
      </x:c>
      <x:c r="J10536" s="266" t="n">
        <x:f>MOD(INT((ROW()-ROW($I$46))/(MESCLUN_CAP+1)),CARROT_CAP+1)</x:f>
        <x:v>2</x:v>
      </x:c>
      <x:c r="K10536" s="266" t="n">
        <x:f>MOD(ROW()-ROW($I$46),MESCLUN_CAP+1)</x:f>
        <x:v>12</x:v>
      </x:c>
      <x:c r="L10536" s="266" t="n">
        <x:f>SUM(I10536:K10536)</x:f>
        <x:v>30</x:v>
      </x:c>
      <x:c r="M10536" s="267" t="n">
        <x:f>I10536*TOMATO_HOURS*WEEKS*(1+TOMATO_DIM)^I10536+J10536*CARROT_HOURS*WEEKS*(1+CARROT_DIM)^J10536+K10536*MESCLUN_HOURS*WEEKS*(1+MESCLUN_DIM)^K10536</x:f>
        <x:v>7306.606039924819</x:v>
      </x:c>
      <x:c r="N10536" s="267" t="n">
        <x:f>MAX(M10536-FARMER_HOURS,0)/TEMP_HOURS_PER_WORKER</x:f>
        <x:v>4.574031972170014</x:v>
      </x:c>
      <x:c r="O10536" s="268" t="n">
        <x:f>I10536*TOMATO_PRICE+J10536*CARROT_PRICE+K10536*MESCLUN_PRICE</x:f>
        <x:v>177388</x:v>
      </x:c>
      <x:c r="P10536" s="268" t="n">
        <x:f>I10536*TOMATO_FERTILIZER+J10536*CARROT_FERTILIZER+K10536*MESCLUN_FERTILIZER</x:f>
        <x:v>25520</x:v>
      </x:c>
      <x:c r="Q10536" s="268" t="n">
        <x:f>MIN(M10536,FARMER_HOURS)*FARMER_RATE+MAX(M10536-FARMER_HOURS,0)*TEMP_RATE</x:f>
        <x:v>139350.79930425034</x:v>
      </x:c>
      <x:c r="R10536" s="268" t="n">
        <x:f>O10536-P10536-Q10536-FIXED_COST</x:f>
        <x:v>-7482.799304250337</x:v>
      </x:c>
      <x:c r="S10536" s="139" t="str">
        <x:f>IF(AND(L10536&lt;=TOTAL_BED_CAP,N10536&lt;=TEMP_WORKER_CAP),"YES","NO")</x:f>
        <x:v>NO</x:v>
      </x:c>
      <x:c r="T10536" s="139" t="n">
        <x:f>IF(S10536="YES",R10536,-1E+99)</x:f>
        <x:v>-1e+99</x:v>
      </x:c>
    </x:row>
    <x:row r="10537">
      <x:c r="A10537" s="139"/>
      <x:c r="B10537" s="139"/>
      <x:c r="C10537" s="139"/>
      <x:c r="D10537" s="139"/>
      <x:c r="E10537" s="139"/>
      <x:c r="F10537" s="139"/>
      <x:c r="G10537" s="139"/>
      <x:c r="H10537" s="139"/>
      <x:c r="I10537" s="266" t="n">
        <x:f>INT((ROW()-ROW($I$46))/((CARROT_CAP+1)*(MESCLUN_CAP+1)))</x:f>
        <x:v>16</x:v>
      </x:c>
      <x:c r="J10537" s="266" t="n">
        <x:f>MOD(INT((ROW()-ROW($I$46))/(MESCLUN_CAP+1)),CARROT_CAP+1)</x:f>
        <x:v>2</x:v>
      </x:c>
      <x:c r="K10537" s="266" t="n">
        <x:f>MOD(ROW()-ROW($I$46),MESCLUN_CAP+1)</x:f>
        <x:v>13</x:v>
      </x:c>
      <x:c r="L10537" s="266" t="n">
        <x:f>SUM(I10537:K10537)</x:f>
        <x:v>31</x:v>
      </x:c>
      <x:c r="M10537" s="267" t="n">
        <x:f>I10537*TOMATO_HOURS*WEEKS*(1+TOMATO_DIM)^I10537+J10537*CARROT_HOURS*WEEKS*(1+CARROT_DIM)^J10537+K10537*MESCLUN_HOURS*WEEKS*(1+MESCLUN_DIM)^K10537</x:f>
        <x:v>7367.328010633203</x:v>
      </x:c>
      <x:c r="N10537" s="267" t="n">
        <x:f>MAX(M10537-FARMER_HOURS,0)/TEMP_HOURS_PER_WORKER</x:f>
        <x:v>4.616200007384169</x:v>
      </x:c>
      <x:c r="O10537" s="268" t="n">
        <x:f>I10537*TOMATO_PRICE+J10537*CARROT_PRICE+K10537*MESCLUN_PRICE</x:f>
        <x:v>180088</x:v>
      </x:c>
      <x:c r="P10537" s="268" t="n">
        <x:f>I10537*TOMATO_FERTILIZER+J10537*CARROT_FERTILIZER+K10537*MESCLUN_FERTILIZER</x:f>
        <x:v>26400</x:v>
      </x:c>
      <x:c r="Q10537" s="268" t="n">
        <x:f>MIN(M10537,FARMER_HOURS)*FARMER_RATE+MAX(M10537-FARMER_HOURS,0)*TEMP_RATE</x:f>
        <x:v>140405.0001846042</x:v>
      </x:c>
      <x:c r="R10537" s="268" t="n">
        <x:f>O10537-P10537-Q10537-FIXED_COST</x:f>
        <x:v>-6717.0001846042</x:v>
      </x:c>
      <x:c r="S10537" s="139" t="str">
        <x:f>IF(AND(L10537&lt;=TOTAL_BED_CAP,N10537&lt;=TEMP_WORKER_CAP),"YES","NO")</x:f>
        <x:v>NO</x:v>
      </x:c>
      <x:c r="T10537" s="139" t="n">
        <x:f>IF(S10537="YES",R10537,-1E+99)</x:f>
        <x:v>-1e+99</x:v>
      </x:c>
    </x:row>
    <x:row r="10538">
      <x:c r="A10538" s="139"/>
      <x:c r="B10538" s="139"/>
      <x:c r="C10538" s="139"/>
      <x:c r="D10538" s="139"/>
      <x:c r="E10538" s="139"/>
      <x:c r="F10538" s="139"/>
      <x:c r="G10538" s="139"/>
      <x:c r="H10538" s="139"/>
      <x:c r="I10538" s="266" t="n">
        <x:f>INT((ROW()-ROW($I$46))/((CARROT_CAP+1)*(MESCLUN_CAP+1)))</x:f>
        <x:v>16</x:v>
      </x:c>
      <x:c r="J10538" s="266" t="n">
        <x:f>MOD(INT((ROW()-ROW($I$46))/(MESCLUN_CAP+1)),CARROT_CAP+1)</x:f>
        <x:v>2</x:v>
      </x:c>
      <x:c r="K10538" s="266" t="n">
        <x:f>MOD(ROW()-ROW($I$46),MESCLUN_CAP+1)</x:f>
        <x:v>14</x:v>
      </x:c>
      <x:c r="L10538" s="266" t="n">
        <x:f>SUM(I10538:K10538)</x:f>
        <x:v>32</x:v>
      </x:c>
      <x:c r="M10538" s="267" t="n">
        <x:f>I10538*TOMATO_HOURS*WEEKS*(1+TOMATO_DIM)^I10538+J10538*CARROT_HOURS*WEEKS*(1+CARROT_DIM)^J10538+K10538*MESCLUN_HOURS*WEEKS*(1+MESCLUN_DIM)^K10538</x:f>
        <x:v>7429.470091946864</x:v>
      </x:c>
      <x:c r="N10538" s="267" t="n">
        <x:f>MAX(M10538-FARMER_HOURS,0)/TEMP_HOURS_PER_WORKER</x:f>
        <x:v>4.659354230518655</x:v>
      </x:c>
      <x:c r="O10538" s="268" t="n">
        <x:f>I10538*TOMATO_PRICE+J10538*CARROT_PRICE+K10538*MESCLUN_PRICE</x:f>
        <x:v>182788</x:v>
      </x:c>
      <x:c r="P10538" s="268" t="n">
        <x:f>I10538*TOMATO_FERTILIZER+J10538*CARROT_FERTILIZER+K10538*MESCLUN_FERTILIZER</x:f>
        <x:v>27280</x:v>
      </x:c>
      <x:c r="Q10538" s="268" t="n">
        <x:f>MIN(M10538,FARMER_HOURS)*FARMER_RATE+MAX(M10538-FARMER_HOURS,0)*TEMP_RATE</x:f>
        <x:v>141483.85576296638</x:v>
      </x:c>
      <x:c r="R10538" s="268" t="n">
        <x:f>O10538-P10538-Q10538-FIXED_COST</x:f>
        <x:v>-5975.855762966385</x:v>
      </x:c>
      <x:c r="S10538" s="139" t="str">
        <x:f>IF(AND(L10538&lt;=TOTAL_BED_CAP,N10538&lt;=TEMP_WORKER_CAP),"YES","NO")</x:f>
        <x:v>NO</x:v>
      </x:c>
      <x:c r="T10538" s="139" t="n">
        <x:f>IF(S10538="YES",R10538,-1E+99)</x:f>
        <x:v>-1e+99</x:v>
      </x:c>
    </x:row>
    <x:row r="10539">
      <x:c r="A10539" s="139"/>
      <x:c r="B10539" s="139"/>
      <x:c r="C10539" s="139"/>
      <x:c r="D10539" s="139"/>
      <x:c r="E10539" s="139"/>
      <x:c r="F10539" s="139"/>
      <x:c r="G10539" s="139"/>
      <x:c r="H10539" s="139"/>
      <x:c r="I10539" s="266" t="n">
        <x:f>INT((ROW()-ROW($I$46))/((CARROT_CAP+1)*(MESCLUN_CAP+1)))</x:f>
        <x:v>16</x:v>
      </x:c>
      <x:c r="J10539" s="266" t="n">
        <x:f>MOD(INT((ROW()-ROW($I$46))/(MESCLUN_CAP+1)),CARROT_CAP+1)</x:f>
        <x:v>2</x:v>
      </x:c>
      <x:c r="K10539" s="266" t="n">
        <x:f>MOD(ROW()-ROW($I$46),MESCLUN_CAP+1)</x:f>
        <x:v>15</x:v>
      </x:c>
      <x:c r="L10539" s="266" t="n">
        <x:f>SUM(I10539:K10539)</x:f>
        <x:v>33</x:v>
      </x:c>
      <x:c r="M10539" s="267" t="n">
        <x:f>I10539*TOMATO_HOURS*WEEKS*(1+TOMATO_DIM)^I10539+J10539*CARROT_HOURS*WEEKS*(1+CARROT_DIM)^J10539+K10539*MESCLUN_HOURS*WEEKS*(1+MESCLUN_DIM)^K10539</x:f>
        <x:v>7493.058298823011</x:v>
      </x:c>
      <x:c r="N10539" s="267" t="n">
        <x:f>MAX(M10539-FARMER_HOURS,0)/TEMP_HOURS_PER_WORKER</x:f>
        <x:v>4.70351270751598</x:v>
      </x:c>
      <x:c r="O10539" s="268" t="n">
        <x:f>I10539*TOMATO_PRICE+J10539*CARROT_PRICE+K10539*MESCLUN_PRICE</x:f>
        <x:v>185488</x:v>
      </x:c>
      <x:c r="P10539" s="268" t="n">
        <x:f>I10539*TOMATO_FERTILIZER+J10539*CARROT_FERTILIZER+K10539*MESCLUN_FERTILIZER</x:f>
        <x:v>28160</x:v>
      </x:c>
      <x:c r="Q10539" s="268" t="n">
        <x:f>MIN(M10539,FARMER_HOURS)*FARMER_RATE+MAX(M10539-FARMER_HOURS,0)*TEMP_RATE</x:f>
        <x:v>142587.8176878995</x:v>
      </x:c>
      <x:c r="R10539" s="268" t="n">
        <x:f>O10539-P10539-Q10539-FIXED_COST</x:f>
        <x:v>-5259.8176878994855</x:v>
      </x:c>
      <x:c r="S10539" s="139" t="str">
        <x:f>IF(AND(L10539&lt;=TOTAL_BED_CAP,N10539&lt;=TEMP_WORKER_CAP),"YES","NO")</x:f>
        <x:v>NO</x:v>
      </x:c>
      <x:c r="T10539" s="139" t="n">
        <x:f>IF(S10539="YES",R10539,-1E+99)</x:f>
        <x:v>-1e+99</x:v>
      </x:c>
    </x:row>
    <x:row r="10540">
      <x:c r="A10540" s="139"/>
      <x:c r="B10540" s="139"/>
      <x:c r="C10540" s="139"/>
      <x:c r="D10540" s="139"/>
      <x:c r="E10540" s="139"/>
      <x:c r="F10540" s="139"/>
      <x:c r="G10540" s="139"/>
      <x:c r="H10540" s="139"/>
      <x:c r="I10540" s="266" t="n">
        <x:f>INT((ROW()-ROW($I$46))/((CARROT_CAP+1)*(MESCLUN_CAP+1)))</x:f>
        <x:v>16</x:v>
      </x:c>
      <x:c r="J10540" s="266" t="n">
        <x:f>MOD(INT((ROW()-ROW($I$46))/(MESCLUN_CAP+1)),CARROT_CAP+1)</x:f>
        <x:v>2</x:v>
      </x:c>
      <x:c r="K10540" s="266" t="n">
        <x:f>MOD(ROW()-ROW($I$46),MESCLUN_CAP+1)</x:f>
        <x:v>16</x:v>
      </x:c>
      <x:c r="L10540" s="266" t="n">
        <x:f>SUM(I10540:K10540)</x:f>
        <x:v>34</x:v>
      </x:c>
      <x:c r="M10540" s="267" t="n">
        <x:f>I10540*TOMATO_HOURS*WEEKS*(1+TOMATO_DIM)^I10540+J10540*CARROT_HOURS*WEEKS*(1+CARROT_DIM)^J10540+K10540*MESCLUN_HOURS*WEEKS*(1+MESCLUN_DIM)^K10540</x:f>
        <x:v>7558.1190747005</x:v>
      </x:c>
      <x:c r="N10540" s="267" t="n">
        <x:f>MAX(M10540-FARMER_HOURS,0)/TEMP_HOURS_PER_WORKER</x:f>
        <x:v>4.748693801875348</x:v>
      </x:c>
      <x:c r="O10540" s="268" t="n">
        <x:f>I10540*TOMATO_PRICE+J10540*CARROT_PRICE+K10540*MESCLUN_PRICE</x:f>
        <x:v>188188</x:v>
      </x:c>
      <x:c r="P10540" s="268" t="n">
        <x:f>I10540*TOMATO_FERTILIZER+J10540*CARROT_FERTILIZER+K10540*MESCLUN_FERTILIZER</x:f>
        <x:v>29040</x:v>
      </x:c>
      <x:c r="Q10540" s="268" t="n">
        <x:f>MIN(M10540,FARMER_HOURS)*FARMER_RATE+MAX(M10540-FARMER_HOURS,0)*TEMP_RATE</x:f>
        <x:v>143717.34504688368</x:v>
      </x:c>
      <x:c r="R10540" s="268" t="n">
        <x:f>O10540-P10540-Q10540-FIXED_COST</x:f>
        <x:v>-4569.345046883682</x:v>
      </x:c>
      <x:c r="S10540" s="139" t="str">
        <x:f>IF(AND(L10540&lt;=TOTAL_BED_CAP,N10540&lt;=TEMP_WORKER_CAP),"YES","NO")</x:f>
        <x:v>NO</x:v>
      </x:c>
      <x:c r="T10540" s="139" t="n">
        <x:f>IF(S10540="YES",R10540,-1E+99)</x:f>
        <x:v>-1e+99</x:v>
      </x:c>
    </x:row>
    <x:row r="10541">
      <x:c r="A10541" s="139"/>
      <x:c r="B10541" s="139"/>
      <x:c r="C10541" s="139"/>
      <x:c r="D10541" s="139"/>
      <x:c r="E10541" s="139"/>
      <x:c r="F10541" s="139"/>
      <x:c r="G10541" s="139"/>
      <x:c r="H10541" s="139"/>
      <x:c r="I10541" s="266" t="n">
        <x:f>INT((ROW()-ROW($I$46))/((CARROT_CAP+1)*(MESCLUN_CAP+1)))</x:f>
        <x:v>16</x:v>
      </x:c>
      <x:c r="J10541" s="266" t="n">
        <x:f>MOD(INT((ROW()-ROW($I$46))/(MESCLUN_CAP+1)),CARROT_CAP+1)</x:f>
        <x:v>2</x:v>
      </x:c>
      <x:c r="K10541" s="266" t="n">
        <x:f>MOD(ROW()-ROW($I$46),MESCLUN_CAP+1)</x:f>
        <x:v>17</x:v>
      </x:c>
      <x:c r="L10541" s="266" t="n">
        <x:f>SUM(I10541:K10541)</x:f>
        <x:v>35</x:v>
      </x:c>
      <x:c r="M10541" s="267" t="n">
        <x:f>I10541*TOMATO_HOURS*WEEKS*(1+TOMATO_DIM)^I10541+J10541*CARROT_HOURS*WEEKS*(1+CARROT_DIM)^J10541+K10541*MESCLUN_HOURS*WEEKS*(1+MESCLUN_DIM)^K10541</x:f>
        <x:v>7624.67929814704</x:v>
      </x:c>
      <x:c r="N10541" s="267" t="n">
        <x:f>MAX(M10541-FARMER_HOURS,0)/TEMP_HOURS_PER_WORKER</x:f>
        <x:v>4.794916179268777</x:v>
      </x:c>
      <x:c r="O10541" s="268" t="n">
        <x:f>I10541*TOMATO_PRICE+J10541*CARROT_PRICE+K10541*MESCLUN_PRICE</x:f>
        <x:v>190888</x:v>
      </x:c>
      <x:c r="P10541" s="268" t="n">
        <x:f>I10541*TOMATO_FERTILIZER+J10541*CARROT_FERTILIZER+K10541*MESCLUN_FERTILIZER</x:f>
        <x:v>29920</x:v>
      </x:c>
      <x:c r="Q10541" s="268" t="n">
        <x:f>MIN(M10541,FARMER_HOURS)*FARMER_RATE+MAX(M10541-FARMER_HOURS,0)*TEMP_RATE</x:f>
        <x:v>144872.90448171942</x:v>
      </x:c>
      <x:c r="R10541" s="268" t="n">
        <x:f>O10541-P10541-Q10541-FIXED_COST</x:f>
        <x:v>-3904.9044817194226</x:v>
      </x:c>
      <x:c r="S10541" s="139" t="str">
        <x:f>IF(AND(L10541&lt;=TOTAL_BED_CAP,N10541&lt;=TEMP_WORKER_CAP),"YES","NO")</x:f>
        <x:v>NO</x:v>
      </x:c>
      <x:c r="T10541" s="139" t="n">
        <x:f>IF(S10541="YES",R10541,-1E+99)</x:f>
        <x:v>-1e+99</x:v>
      </x:c>
    </x:row>
    <x:row r="10542">
      <x:c r="A10542" s="139"/>
      <x:c r="B10542" s="139"/>
      <x:c r="C10542" s="139"/>
      <x:c r="D10542" s="139"/>
      <x:c r="E10542" s="139"/>
      <x:c r="F10542" s="139"/>
      <x:c r="G10542" s="139"/>
      <x:c r="H10542" s="139"/>
      <x:c r="I10542" s="266" t="n">
        <x:f>INT((ROW()-ROW($I$46))/((CARROT_CAP+1)*(MESCLUN_CAP+1)))</x:f>
        <x:v>16</x:v>
      </x:c>
      <x:c r="J10542" s="266" t="n">
        <x:f>MOD(INT((ROW()-ROW($I$46))/(MESCLUN_CAP+1)),CARROT_CAP+1)</x:f>
        <x:v>2</x:v>
      </x:c>
      <x:c r="K10542" s="266" t="n">
        <x:f>MOD(ROW()-ROW($I$46),MESCLUN_CAP+1)</x:f>
        <x:v>18</x:v>
      </x:c>
      <x:c r="L10542" s="266" t="n">
        <x:f>SUM(I10542:K10542)</x:f>
        <x:v>36</x:v>
      </x:c>
      <x:c r="M10542" s="267" t="n">
        <x:f>I10542*TOMATO_HOURS*WEEKS*(1+TOMATO_DIM)^I10542+J10542*CARROT_HOURS*WEEKS*(1+CARROT_DIM)^J10542+K10542*MESCLUN_HOURS*WEEKS*(1+MESCLUN_DIM)^K10542</x:f>
        <x:v>7692.766289605627</x:v>
      </x:c>
      <x:c r="N10542" s="267" t="n">
        <x:f>MAX(M10542-FARMER_HOURS,0)/TEMP_HOURS_PER_WORKER</x:f>
        <x:v>4.84219881222613</x:v>
      </x:c>
      <x:c r="O10542" s="268" t="n">
        <x:f>I10542*TOMATO_PRICE+J10542*CARROT_PRICE+K10542*MESCLUN_PRICE</x:f>
        <x:v>193588</x:v>
      </x:c>
      <x:c r="P10542" s="268" t="n">
        <x:f>I10542*TOMATO_FERTILIZER+J10542*CARROT_FERTILIZER+K10542*MESCLUN_FERTILIZER</x:f>
        <x:v>30800</x:v>
      </x:c>
      <x:c r="Q10542" s="268" t="n">
        <x:f>MIN(M10542,FARMER_HOURS)*FARMER_RATE+MAX(M10542-FARMER_HOURS,0)*TEMP_RATE</x:f>
        <x:v>146054.97030565323</x:v>
      </x:c>
      <x:c r="R10542" s="268" t="n">
        <x:f>O10542-P10542-Q10542-FIXED_COST</x:f>
        <x:v>-3266.9703056532308</x:v>
      </x:c>
      <x:c r="S10542" s="139" t="str">
        <x:f>IF(AND(L10542&lt;=TOTAL_BED_CAP,N10542&lt;=TEMP_WORKER_CAP),"YES","NO")</x:f>
        <x:v>NO</x:v>
      </x:c>
      <x:c r="T10542" s="139" t="n">
        <x:f>IF(S10542="YES",R10542,-1E+99)</x:f>
        <x:v>-1e+99</x:v>
      </x:c>
    </x:row>
    <x:row r="10543">
      <x:c r="A10543" s="139"/>
      <x:c r="B10543" s="139"/>
      <x:c r="C10543" s="139"/>
      <x:c r="D10543" s="139"/>
      <x:c r="E10543" s="139"/>
      <x:c r="F10543" s="139"/>
      <x:c r="G10543" s="139"/>
      <x:c r="H10543" s="139"/>
      <x:c r="I10543" s="266" t="n">
        <x:f>INT((ROW()-ROW($I$46))/((CARROT_CAP+1)*(MESCLUN_CAP+1)))</x:f>
        <x:v>16</x:v>
      </x:c>
      <x:c r="J10543" s="266" t="n">
        <x:f>MOD(INT((ROW()-ROW($I$46))/(MESCLUN_CAP+1)),CARROT_CAP+1)</x:f>
        <x:v>2</x:v>
      </x:c>
      <x:c r="K10543" s="266" t="n">
        <x:f>MOD(ROW()-ROW($I$46),MESCLUN_CAP+1)</x:f>
        <x:v>19</x:v>
      </x:c>
      <x:c r="L10543" s="266" t="n">
        <x:f>SUM(I10543:K10543)</x:f>
        <x:v>37</x:v>
      </x:c>
      <x:c r="M10543" s="267" t="n">
        <x:f>I10543*TOMATO_HOURS*WEEKS*(1+TOMATO_DIM)^I10543+J10543*CARROT_HOURS*WEEKS*(1+CARROT_DIM)^J10543+K10543*MESCLUN_HOURS*WEEKS*(1+MESCLUN_DIM)^K10543</x:f>
        <x:v>7762.407818241649</x:v>
      </x:c>
      <x:c r="N10543" s="267" t="n">
        <x:f>MAX(M10543-FARMER_HOURS,0)/TEMP_HOURS_PER_WORKER</x:f>
        <x:v>4.890560984890034</x:v>
      </x:c>
      <x:c r="O10543" s="268" t="n">
        <x:f>I10543*TOMATO_PRICE+J10543*CARROT_PRICE+K10543*MESCLUN_PRICE</x:f>
        <x:v>196288</x:v>
      </x:c>
      <x:c r="P10543" s="268" t="n">
        <x:f>I10543*TOMATO_FERTILIZER+J10543*CARROT_FERTILIZER+K10543*MESCLUN_FERTILIZER</x:f>
        <x:v>31680</x:v>
      </x:c>
      <x:c r="Q10543" s="268" t="n">
        <x:f>MIN(M10543,FARMER_HOURS)*FARMER_RATE+MAX(M10543-FARMER_HOURS,0)*TEMP_RATE</x:f>
        <x:v>147264.02462225084</x:v>
      </x:c>
      <x:c r="R10543" s="268" t="n">
        <x:f>O10543-P10543-Q10543-FIXED_COST</x:f>
        <x:v>-2656.024622250843</x:v>
      </x:c>
      <x:c r="S10543" s="139" t="str">
        <x:f>IF(AND(L10543&lt;=TOTAL_BED_CAP,N10543&lt;=TEMP_WORKER_CAP),"YES","NO")</x:f>
        <x:v>NO</x:v>
      </x:c>
      <x:c r="T10543" s="139" t="n">
        <x:f>IF(S10543="YES",R10543,-1E+99)</x:f>
        <x:v>-1e+99</x:v>
      </x:c>
    </x:row>
    <x:row r="10544">
      <x:c r="A10544" s="139"/>
      <x:c r="B10544" s="139"/>
      <x:c r="C10544" s="139"/>
      <x:c r="D10544" s="139"/>
      <x:c r="E10544" s="139"/>
      <x:c r="F10544" s="139"/>
      <x:c r="G10544" s="139"/>
      <x:c r="H10544" s="139"/>
      <x:c r="I10544" s="266" t="n">
        <x:f>INT((ROW()-ROW($I$46))/((CARROT_CAP+1)*(MESCLUN_CAP+1)))</x:f>
        <x:v>16</x:v>
      </x:c>
      <x:c r="J10544" s="266" t="n">
        <x:f>MOD(INT((ROW()-ROW($I$46))/(MESCLUN_CAP+1)),CARROT_CAP+1)</x:f>
        <x:v>2</x:v>
      </x:c>
      <x:c r="K10544" s="266" t="n">
        <x:f>MOD(ROW()-ROW($I$46),MESCLUN_CAP+1)</x:f>
        <x:v>20</x:v>
      </x:c>
      <x:c r="L10544" s="266" t="n">
        <x:f>SUM(I10544:K10544)</x:f>
        <x:v>38</x:v>
      </x:c>
      <x:c r="M10544" s="267" t="n">
        <x:f>I10544*TOMATO_HOURS*WEEKS*(1+TOMATO_DIM)^I10544+J10544*CARROT_HOURS*WEEKS*(1+CARROT_DIM)^J10544+K10544*MESCLUN_HOURS*WEEKS*(1+MESCLUN_DIM)^K10544</x:f>
        <x:v>7833.632108892126</x:v>
      </x:c>
      <x:c r="N10544" s="267" t="n">
        <x:f>MAX(M10544-FARMER_HOURS,0)/TEMP_HOURS_PER_WORKER</x:f>
        <x:v>4.940022297841754</x:v>
      </x:c>
      <x:c r="O10544" s="268" t="n">
        <x:f>I10544*TOMATO_PRICE+J10544*CARROT_PRICE+K10544*MESCLUN_PRICE</x:f>
        <x:v>198988</x:v>
      </x:c>
      <x:c r="P10544" s="268" t="n">
        <x:f>I10544*TOMATO_FERTILIZER+J10544*CARROT_FERTILIZER+K10544*MESCLUN_FERTILIZER</x:f>
        <x:v>32560</x:v>
      </x:c>
      <x:c r="Q10544" s="268" t="n">
        <x:f>MIN(M10544,FARMER_HOURS)*FARMER_RATE+MAX(M10544-FARMER_HOURS,0)*TEMP_RATE</x:f>
        <x:v>148500.55744604385</x:v>
      </x:c>
      <x:c r="R10544" s="268" t="n">
        <x:f>O10544-P10544-Q10544-FIXED_COST</x:f>
        <x:v>-2072.557446043851</x:v>
      </x:c>
      <x:c r="S10544" s="139" t="str">
        <x:f>IF(AND(L10544&lt;=TOTAL_BED_CAP,N10544&lt;=TEMP_WORKER_CAP),"YES","NO")</x:f>
        <x:v>NO</x:v>
      </x:c>
      <x:c r="T10544" s="139" t="n">
        <x:f>IF(S10544="YES",R10544,-1E+99)</x:f>
        <x:v>-1e+99</x:v>
      </x:c>
    </x:row>
    <x:row r="10545">
      <x:c r="A10545" s="139"/>
      <x:c r="B10545" s="139"/>
      <x:c r="C10545" s="139"/>
      <x:c r="D10545" s="139"/>
      <x:c r="E10545" s="139"/>
      <x:c r="F10545" s="139"/>
      <x:c r="G10545" s="139"/>
      <x:c r="H10545" s="139"/>
      <x:c r="I10545" s="266" t="n">
        <x:f>INT((ROW()-ROW($I$46))/((CARROT_CAP+1)*(MESCLUN_CAP+1)))</x:f>
        <x:v>16</x:v>
      </x:c>
      <x:c r="J10545" s="266" t="n">
        <x:f>MOD(INT((ROW()-ROW($I$46))/(MESCLUN_CAP+1)),CARROT_CAP+1)</x:f>
        <x:v>2</x:v>
      </x:c>
      <x:c r="K10545" s="266" t="n">
        <x:f>MOD(ROW()-ROW($I$46),MESCLUN_CAP+1)</x:f>
        <x:v>21</x:v>
      </x:c>
      <x:c r="L10545" s="266" t="n">
        <x:f>SUM(I10545:K10545)</x:f>
        <x:v>39</x:v>
      </x:c>
      <x:c r="M10545" s="267" t="n">
        <x:f>I10545*TOMATO_HOURS*WEEKS*(1+TOMATO_DIM)^I10545+J10545*CARROT_HOURS*WEEKS*(1+CARROT_DIM)^J10545+K10545*MESCLUN_HOURS*WEEKS*(1+MESCLUN_DIM)^K10545</x:f>
        <x:v>7906.46784911857</x:v>
      </x:c>
      <x:c r="N10545" s="267" t="n">
        <x:f>MAX(M10545-FARMER_HOURS,0)/TEMP_HOURS_PER_WORKER</x:f>
        <x:v>4.990602672999007</x:v>
      </x:c>
      <x:c r="O10545" s="268" t="n">
        <x:f>I10545*TOMATO_PRICE+J10545*CARROT_PRICE+K10545*MESCLUN_PRICE</x:f>
        <x:v>201688</x:v>
      </x:c>
      <x:c r="P10545" s="268" t="n">
        <x:f>I10545*TOMATO_FERTILIZER+J10545*CARROT_FERTILIZER+K10545*MESCLUN_FERTILIZER</x:f>
        <x:v>33440</x:v>
      </x:c>
      <x:c r="Q10545" s="268" t="n">
        <x:f>MIN(M10545,FARMER_HOURS)*FARMER_RATE+MAX(M10545-FARMER_HOURS,0)*TEMP_RATE</x:f>
        <x:v>149765.06682497516</x:v>
      </x:c>
      <x:c r="R10545" s="268" t="n">
        <x:f>O10545-P10545-Q10545-FIXED_COST</x:f>
        <x:v>-1517.0668249751616</x:v>
      </x:c>
      <x:c r="S10545" s="139" t="str">
        <x:f>IF(AND(L10545&lt;=TOTAL_BED_CAP,N10545&lt;=TEMP_WORKER_CAP),"YES","NO")</x:f>
        <x:v>NO</x:v>
      </x:c>
      <x:c r="T10545" s="139" t="n">
        <x:f>IF(S10545="YES",R10545,-1E+99)</x:f>
        <x:v>-1e+99</x:v>
      </x:c>
    </x:row>
    <x:row r="10546">
      <x:c r="A10546" s="139"/>
      <x:c r="B10546" s="139"/>
      <x:c r="C10546" s="139"/>
      <x:c r="D10546" s="139"/>
      <x:c r="E10546" s="139"/>
      <x:c r="F10546" s="139"/>
      <x:c r="G10546" s="139"/>
      <x:c r="H10546" s="139"/>
      <x:c r="I10546" s="266" t="n">
        <x:f>INT((ROW()-ROW($I$46))/((CARROT_CAP+1)*(MESCLUN_CAP+1)))</x:f>
        <x:v>16</x:v>
      </x:c>
      <x:c r="J10546" s="266" t="n">
        <x:f>MOD(INT((ROW()-ROW($I$46))/(MESCLUN_CAP+1)),CARROT_CAP+1)</x:f>
        <x:v>2</x:v>
      </x:c>
      <x:c r="K10546" s="266" t="n">
        <x:f>MOD(ROW()-ROW($I$46),MESCLUN_CAP+1)</x:f>
        <x:v>22</x:v>
      </x:c>
      <x:c r="L10546" s="266" t="n">
        <x:f>SUM(I10546:K10546)</x:f>
        <x:v>40</x:v>
      </x:c>
      <x:c r="M10546" s="267" t="n">
        <x:f>I10546*TOMATO_HOURS*WEEKS*(1+TOMATO_DIM)^I10546+J10546*CARROT_HOURS*WEEKS*(1+CARROT_DIM)^J10546+K10546*MESCLUN_HOURS*WEEKS*(1+MESCLUN_DIM)^K10546</x:f>
        <x:v>7980.944196364966</x:v>
      </x:c>
      <x:c r="N10546" s="267" t="n">
        <x:f>MAX(M10546-FARMER_HOURS,0)/TEMP_HOURS_PER_WORKER</x:f>
        <x:v>5.042322358586782</x:v>
      </x:c>
      <x:c r="O10546" s="268" t="n">
        <x:f>I10546*TOMATO_PRICE+J10546*CARROT_PRICE+K10546*MESCLUN_PRICE</x:f>
        <x:v>204388</x:v>
      </x:c>
      <x:c r="P10546" s="268" t="n">
        <x:f>I10546*TOMATO_FERTILIZER+J10546*CARROT_FERTILIZER+K10546*MESCLUN_FERTILIZER</x:f>
        <x:v>34320</x:v>
      </x:c>
      <x:c r="Q10546" s="268" t="n">
        <x:f>MIN(M10546,FARMER_HOURS)*FARMER_RATE+MAX(M10546-FARMER_HOURS,0)*TEMP_RATE</x:f>
        <x:v>151058.05896466953</x:v>
      </x:c>
      <x:c r="R10546" s="268" t="n">
        <x:f>O10546-P10546-Q10546-FIXED_COST</x:f>
        <x:v>-990.0589646695298</x:v>
      </x:c>
      <x:c r="S10546" s="139" t="str">
        <x:f>IF(AND(L10546&lt;=TOTAL_BED_CAP,N10546&lt;=TEMP_WORKER_CAP),"YES","NO")</x:f>
        <x:v>NO</x:v>
      </x:c>
      <x:c r="T10546" s="139" t="n">
        <x:f>IF(S10546="YES",R10546,-1E+99)</x:f>
        <x:v>-1e+99</x:v>
      </x:c>
    </x:row>
    <x:row r="10547">
      <x:c r="A10547" s="139"/>
      <x:c r="B10547" s="139"/>
      <x:c r="C10547" s="139"/>
      <x:c r="D10547" s="139"/>
      <x:c r="E10547" s="139"/>
      <x:c r="F10547" s="139"/>
      <x:c r="G10547" s="139"/>
      <x:c r="H10547" s="139"/>
      <x:c r="I10547" s="266" t="n">
        <x:f>INT((ROW()-ROW($I$46))/((CARROT_CAP+1)*(MESCLUN_CAP+1)))</x:f>
        <x:v>16</x:v>
      </x:c>
      <x:c r="J10547" s="266" t="n">
        <x:f>MOD(INT((ROW()-ROW($I$46))/(MESCLUN_CAP+1)),CARROT_CAP+1)</x:f>
        <x:v>2</x:v>
      </x:c>
      <x:c r="K10547" s="266" t="n">
        <x:f>MOD(ROW()-ROW($I$46),MESCLUN_CAP+1)</x:f>
        <x:v>23</x:v>
      </x:c>
      <x:c r="L10547" s="266" t="n">
        <x:f>SUM(I10547:K10547)</x:f>
        <x:v>41</x:v>
      </x:c>
      <x:c r="M10547" s="267" t="n">
        <x:f>I10547*TOMATO_HOURS*WEEKS*(1+TOMATO_DIM)^I10547+J10547*CARROT_HOURS*WEEKS*(1+CARROT_DIM)^J10547+K10547*MESCLUN_HOURS*WEEKS*(1+MESCLUN_DIM)^K10547</x:f>
        <x:v>8057.090785222403</x:v>
      </x:c>
      <x:c r="N10547" s="267" t="n">
        <x:f>MAX(M10547-FARMER_HOURS,0)/TEMP_HOURS_PER_WORKER</x:f>
        <x:v>5.095201934182224</x:v>
      </x:c>
      <x:c r="O10547" s="268" t="n">
        <x:f>I10547*TOMATO_PRICE+J10547*CARROT_PRICE+K10547*MESCLUN_PRICE</x:f>
        <x:v>207088</x:v>
      </x:c>
      <x:c r="P10547" s="268" t="n">
        <x:f>I10547*TOMATO_FERTILIZER+J10547*CARROT_FERTILIZER+K10547*MESCLUN_FERTILIZER</x:f>
        <x:v>35200</x:v>
      </x:c>
      <x:c r="Q10547" s="268" t="n">
        <x:f>MIN(M10547,FARMER_HOURS)*FARMER_RATE+MAX(M10547-FARMER_HOURS,0)*TEMP_RATE</x:f>
        <x:v>152380.04835455562</x:v>
      </x:c>
      <x:c r="R10547" s="268" t="n">
        <x:f>O10547-P10547-Q10547-FIXED_COST</x:f>
        <x:v>-492.0483545556199</x:v>
      </x:c>
      <x:c r="S10547" s="139" t="str">
        <x:f>IF(AND(L10547&lt;=TOTAL_BED_CAP,N10547&lt;=TEMP_WORKER_CAP),"YES","NO")</x:f>
        <x:v>NO</x:v>
      </x:c>
      <x:c r="T10547" s="139" t="n">
        <x:f>IF(S10547="YES",R10547,-1E+99)</x:f>
        <x:v>-1e+99</x:v>
      </x:c>
    </x:row>
    <x:row r="10548">
      <x:c r="A10548" s="139"/>
      <x:c r="B10548" s="139"/>
      <x:c r="C10548" s="139"/>
      <x:c r="D10548" s="139"/>
      <x:c r="E10548" s="139"/>
      <x:c r="F10548" s="139"/>
      <x:c r="G10548" s="139"/>
      <x:c r="H10548" s="139"/>
      <x:c r="I10548" s="266" t="n">
        <x:f>INT((ROW()-ROW($I$46))/((CARROT_CAP+1)*(MESCLUN_CAP+1)))</x:f>
        <x:v>16</x:v>
      </x:c>
      <x:c r="J10548" s="266" t="n">
        <x:f>MOD(INT((ROW()-ROW($I$46))/(MESCLUN_CAP+1)),CARROT_CAP+1)</x:f>
        <x:v>2</x:v>
      </x:c>
      <x:c r="K10548" s="266" t="n">
        <x:f>MOD(ROW()-ROW($I$46),MESCLUN_CAP+1)</x:f>
        <x:v>24</x:v>
      </x:c>
      <x:c r="L10548" s="266" t="n">
        <x:f>SUM(I10548:K10548)</x:f>
        <x:v>42</x:v>
      </x:c>
      <x:c r="M10548" s="267" t="n">
        <x:f>I10548*TOMATO_HOURS*WEEKS*(1+TOMATO_DIM)^I10548+J10548*CARROT_HOURS*WEEKS*(1+CARROT_DIM)^J10548+K10548*MESCLUN_HOURS*WEEKS*(1+MESCLUN_DIM)^K10548</x:f>
        <x:v>8134.937734801898</x:v>
      </x:c>
      <x:c r="N10548" s="267" t="n">
        <x:f>MAX(M10548-FARMER_HOURS,0)/TEMP_HOURS_PER_WORKER</x:f>
        <x:v>5.149262315834651</x:v>
      </x:c>
      <x:c r="O10548" s="268" t="n">
        <x:f>I10548*TOMATO_PRICE+J10548*CARROT_PRICE+K10548*MESCLUN_PRICE</x:f>
        <x:v>209788</x:v>
      </x:c>
      <x:c r="P10548" s="268" t="n">
        <x:f>I10548*TOMATO_FERTILIZER+J10548*CARROT_FERTILIZER+K10548*MESCLUN_FERTILIZER</x:f>
        <x:v>36080</x:v>
      </x:c>
      <x:c r="Q10548" s="268" t="n">
        <x:f>MIN(M10548,FARMER_HOURS)*FARMER_RATE+MAX(M10548-FARMER_HOURS,0)*TEMP_RATE</x:f>
        <x:v>153731.55789586628</x:v>
      </x:c>
      <x:c r="R10548" s="268" t="n">
        <x:f>O10548-P10548-Q10548-FIXED_COST</x:f>
        <x:v>-23.557895866280887</x:v>
      </x:c>
      <x:c r="S10548" s="139" t="str">
        <x:f>IF(AND(L10548&lt;=TOTAL_BED_CAP,N10548&lt;=TEMP_WORKER_CAP),"YES","NO")</x:f>
        <x:v>NO</x:v>
      </x:c>
      <x:c r="T10548" s="139" t="n">
        <x:f>IF(S10548="YES",R10548,-1E+99)</x:f>
        <x:v>-1e+99</x:v>
      </x:c>
    </x:row>
    <x:row r="10549">
      <x:c r="A10549" s="139"/>
      <x:c r="B10549" s="139"/>
      <x:c r="C10549" s="139"/>
      <x:c r="D10549" s="139"/>
      <x:c r="E10549" s="139"/>
      <x:c r="F10549" s="139"/>
      <x:c r="G10549" s="139"/>
      <x:c r="H10549" s="139"/>
      <x:c r="I10549" s="266" t="n">
        <x:f>INT((ROW()-ROW($I$46))/((CARROT_CAP+1)*(MESCLUN_CAP+1)))</x:f>
        <x:v>16</x:v>
      </x:c>
      <x:c r="J10549" s="266" t="n">
        <x:f>MOD(INT((ROW()-ROW($I$46))/(MESCLUN_CAP+1)),CARROT_CAP+1)</x:f>
        <x:v>2</x:v>
      </x:c>
      <x:c r="K10549" s="266" t="n">
        <x:f>MOD(ROW()-ROW($I$46),MESCLUN_CAP+1)</x:f>
        <x:v>25</x:v>
      </x:c>
      <x:c r="L10549" s="266" t="n">
        <x:f>SUM(I10549:K10549)</x:f>
        <x:v>43</x:v>
      </x:c>
      <x:c r="M10549" s="267" t="n">
        <x:f>I10549*TOMATO_HOURS*WEEKS*(1+TOMATO_DIM)^I10549+J10549*CARROT_HOURS*WEEKS*(1+CARROT_DIM)^J10549+K10549*MESCLUN_HOURS*WEEKS*(1+MESCLUN_DIM)^K10549</x:f>
        <x:v>8214.515656216996</x:v>
      </x:c>
      <x:c r="N10549" s="267" t="n">
        <x:f>MAX(M10549-FARMER_HOURS,0)/TEMP_HOURS_PER_WORKER</x:f>
        <x:v>5.204524761261803</x:v>
      </x:c>
      <x:c r="O10549" s="268" t="n">
        <x:f>I10549*TOMATO_PRICE+J10549*CARROT_PRICE+K10549*MESCLUN_PRICE</x:f>
        <x:v>212488</x:v>
      </x:c>
      <x:c r="P10549" s="268" t="n">
        <x:f>I10549*TOMATO_FERTILIZER+J10549*CARROT_FERTILIZER+K10549*MESCLUN_FERTILIZER</x:f>
        <x:v>36960</x:v>
      </x:c>
      <x:c r="Q10549" s="268" t="n">
        <x:f>MIN(M10549,FARMER_HOURS)*FARMER_RATE+MAX(M10549-FARMER_HOURS,0)*TEMP_RATE</x:f>
        <x:v>155113.11903154507</x:v>
      </x:c>
      <x:c r="R10549" s="268" t="n">
        <x:f>O10549-P10549-Q10549-FIXED_COST</x:f>
        <x:v>414.8809684549342</x:v>
      </x:c>
      <x:c r="S10549" s="139" t="str">
        <x:f>IF(AND(L10549&lt;=TOTAL_BED_CAP,N10549&lt;=TEMP_WORKER_CAP),"YES","NO")</x:f>
        <x:v>NO</x:v>
      </x:c>
      <x:c r="T10549" s="139" t="n">
        <x:f>IF(S10549="YES",R10549,-1E+99)</x:f>
        <x:v>-1e+99</x:v>
      </x:c>
    </x:row>
    <x:row r="10550">
      <x:c r="A10550" s="139"/>
      <x:c r="B10550" s="139"/>
      <x:c r="C10550" s="139"/>
      <x:c r="D10550" s="139"/>
      <x:c r="E10550" s="139"/>
      <x:c r="F10550" s="139"/>
      <x:c r="G10550" s="139"/>
      <x:c r="H10550" s="139"/>
      <x:c r="I10550" s="266" t="n">
        <x:f>INT((ROW()-ROW($I$46))/((CARROT_CAP+1)*(MESCLUN_CAP+1)))</x:f>
        <x:v>16</x:v>
      </x:c>
      <x:c r="J10550" s="266" t="n">
        <x:f>MOD(INT((ROW()-ROW($I$46))/(MESCLUN_CAP+1)),CARROT_CAP+1)</x:f>
        <x:v>2</x:v>
      </x:c>
      <x:c r="K10550" s="266" t="n">
        <x:f>MOD(ROW()-ROW($I$46),MESCLUN_CAP+1)</x:f>
        <x:v>26</x:v>
      </x:c>
      <x:c r="L10550" s="266" t="n">
        <x:f>SUM(I10550:K10550)</x:f>
        <x:v>44</x:v>
      </x:c>
      <x:c r="M10550" s="267" t="n">
        <x:f>I10550*TOMATO_HOURS*WEEKS*(1+TOMATO_DIM)^I10550+J10550*CARROT_HOURS*WEEKS*(1+CARROT_DIM)^J10550+K10550*MESCLUN_HOURS*WEEKS*(1+MESCLUN_DIM)^K10550</x:f>
        <x:v>8295.855660177713</x:v>
      </x:c>
      <x:c r="N10550" s="267" t="n">
        <x:f>MAX(M10550-FARMER_HOURS,0)/TEMP_HOURS_PER_WORKER</x:f>
        <x:v>5.261010875123412</x:v>
      </x:c>
      <x:c r="O10550" s="268" t="n">
        <x:f>I10550*TOMATO_PRICE+J10550*CARROT_PRICE+K10550*MESCLUN_PRICE</x:f>
        <x:v>215188</x:v>
      </x:c>
      <x:c r="P10550" s="268" t="n">
        <x:f>I10550*TOMATO_FERTILIZER+J10550*CARROT_FERTILIZER+K10550*MESCLUN_FERTILIZER</x:f>
        <x:v>37840</x:v>
      </x:c>
      <x:c r="Q10550" s="268" t="n">
        <x:f>MIN(M10550,FARMER_HOURS)*FARMER_RATE+MAX(M10550-FARMER_HOURS,0)*TEMP_RATE</x:f>
        <x:v>156525.27187808527</x:v>
      </x:c>
      <x:c r="R10550" s="268" t="n">
        <x:f>O10550-P10550-Q10550-FIXED_COST</x:f>
        <x:v>822.7281219147262</x:v>
      </x:c>
      <x:c r="S10550" s="139" t="str">
        <x:f>IF(AND(L10550&lt;=TOTAL_BED_CAP,N10550&lt;=TEMP_WORKER_CAP),"YES","NO")</x:f>
        <x:v>NO</x:v>
      </x:c>
      <x:c r="T10550" s="139" t="n">
        <x:f>IF(S10550="YES",R10550,-1E+99)</x:f>
        <x:v>-1e+99</x:v>
      </x:c>
    </x:row>
    <x:row r="10551">
      <x:c r="A10551" s="139"/>
      <x:c r="B10551" s="139"/>
      <x:c r="C10551" s="139"/>
      <x:c r="D10551" s="139"/>
      <x:c r="E10551" s="139"/>
      <x:c r="F10551" s="139"/>
      <x:c r="G10551" s="139"/>
      <x:c r="H10551" s="139"/>
      <x:c r="I10551" s="266" t="n">
        <x:f>INT((ROW()-ROW($I$46))/((CARROT_CAP+1)*(MESCLUN_CAP+1)))</x:f>
        <x:v>16</x:v>
      </x:c>
      <x:c r="J10551" s="266" t="n">
        <x:f>MOD(INT((ROW()-ROW($I$46))/(MESCLUN_CAP+1)),CARROT_CAP+1)</x:f>
        <x:v>2</x:v>
      </x:c>
      <x:c r="K10551" s="266" t="n">
        <x:f>MOD(ROW()-ROW($I$46),MESCLUN_CAP+1)</x:f>
        <x:v>27</x:v>
      </x:c>
      <x:c r="L10551" s="266" t="n">
        <x:f>SUM(I10551:K10551)</x:f>
        <x:v>45</x:v>
      </x:c>
      <x:c r="M10551" s="267" t="n">
        <x:f>I10551*TOMATO_HOURS*WEEKS*(1+TOMATO_DIM)^I10551+J10551*CARROT_HOURS*WEEKS*(1+CARROT_DIM)^J10551+K10551*MESCLUN_HOURS*WEEKS*(1+MESCLUN_DIM)^K10551</x:f>
        <x:v>8378.98936469747</x:v>
      </x:c>
      <x:c r="N10551" s="267" t="n">
        <x:f>MAX(M10551-FARMER_HOURS,0)/TEMP_HOURS_PER_WORKER</x:f>
        <x:v>5.318742614373243</x:v>
      </x:c>
      <x:c r="O10551" s="268" t="n">
        <x:f>I10551*TOMATO_PRICE+J10551*CARROT_PRICE+K10551*MESCLUN_PRICE</x:f>
        <x:v>217888</x:v>
      </x:c>
      <x:c r="P10551" s="268" t="n">
        <x:f>I10551*TOMATO_FERTILIZER+J10551*CARROT_FERTILIZER+K10551*MESCLUN_FERTILIZER</x:f>
        <x:v>38720</x:v>
      </x:c>
      <x:c r="Q10551" s="268" t="n">
        <x:f>MIN(M10551,FARMER_HOURS)*FARMER_RATE+MAX(M10551-FARMER_HOURS,0)*TEMP_RATE</x:f>
        <x:v>157968.56535933109</x:v>
      </x:c>
      <x:c r="R10551" s="268" t="n">
        <x:f>O10551-P10551-Q10551-FIXED_COST</x:f>
        <x:v>1199.4346406689147</x:v>
      </x:c>
      <x:c r="S10551" s="139" t="str">
        <x:f>IF(AND(L10551&lt;=TOTAL_BED_CAP,N10551&lt;=TEMP_WORKER_CAP),"YES","NO")</x:f>
        <x:v>NO</x:v>
      </x:c>
      <x:c r="T10551" s="139" t="n">
        <x:f>IF(S10551="YES",R10551,-1E+99)</x:f>
        <x:v>-1e+99</x:v>
      </x:c>
    </x:row>
    <x:row r="10552">
      <x:c r="A10552" s="139"/>
      <x:c r="B10552" s="139"/>
      <x:c r="C10552" s="139"/>
      <x:c r="D10552" s="139"/>
      <x:c r="E10552" s="139"/>
      <x:c r="F10552" s="139"/>
      <x:c r="G10552" s="139"/>
      <x:c r="H10552" s="139"/>
      <x:c r="I10552" s="266" t="n">
        <x:f>INT((ROW()-ROW($I$46))/((CARROT_CAP+1)*(MESCLUN_CAP+1)))</x:f>
        <x:v>16</x:v>
      </x:c>
      <x:c r="J10552" s="266" t="n">
        <x:f>MOD(INT((ROW()-ROW($I$46))/(MESCLUN_CAP+1)),CARROT_CAP+1)</x:f>
        <x:v>2</x:v>
      </x:c>
      <x:c r="K10552" s="266" t="n">
        <x:f>MOD(ROW()-ROW($I$46),MESCLUN_CAP+1)</x:f>
        <x:v>28</x:v>
      </x:c>
      <x:c r="L10552" s="266" t="n">
        <x:f>SUM(I10552:K10552)</x:f>
        <x:v>46</x:v>
      </x:c>
      <x:c r="M10552" s="267" t="n">
        <x:f>I10552*TOMATO_HOURS*WEEKS*(1+TOMATO_DIM)^I10552+J10552*CARROT_HOURS*WEEKS*(1+CARROT_DIM)^J10552+K10552*MESCLUN_HOURS*WEEKS*(1+MESCLUN_DIM)^K10552</x:f>
        <x:v>8463.948902914624</x:v>
      </x:c>
      <x:c r="N10552" s="267" t="n">
        <x:f>MAX(M10552-FARMER_HOURS,0)/TEMP_HOURS_PER_WORKER</x:f>
        <x:v>5.377742293690711</x:v>
      </x:c>
      <x:c r="O10552" s="268" t="n">
        <x:f>I10552*TOMATO_PRICE+J10552*CARROT_PRICE+K10552*MESCLUN_PRICE</x:f>
        <x:v>220588</x:v>
      </x:c>
      <x:c r="P10552" s="268" t="n">
        <x:f>I10552*TOMATO_FERTILIZER+J10552*CARROT_FERTILIZER+K10552*MESCLUN_FERTILIZER</x:f>
        <x:v>39600</x:v>
      </x:c>
      <x:c r="Q10552" s="268" t="n">
        <x:f>MIN(M10552,FARMER_HOURS)*FARMER_RATE+MAX(M10552-FARMER_HOURS,0)*TEMP_RATE</x:f>
        <x:v>159443.55734226777</x:v>
      </x:c>
      <x:c r="R10552" s="268" t="n">
        <x:f>O10552-P10552-Q10552-FIXED_COST</x:f>
        <x:v>1544.4426577322301</x:v>
      </x:c>
      <x:c r="S10552" s="139" t="str">
        <x:f>IF(AND(L10552&lt;=TOTAL_BED_CAP,N10552&lt;=TEMP_WORKER_CAP),"YES","NO")</x:f>
        <x:v>NO</x:v>
      </x:c>
      <x:c r="T10552" s="139" t="n">
        <x:f>IF(S10552="YES",R10552,-1E+99)</x:f>
        <x:v>-1e+99</x:v>
      </x:c>
    </x:row>
    <x:row r="10553">
      <x:c r="A10553" s="139"/>
      <x:c r="B10553" s="139"/>
      <x:c r="C10553" s="139"/>
      <x:c r="D10553" s="139"/>
      <x:c r="E10553" s="139"/>
      <x:c r="F10553" s="139"/>
      <x:c r="G10553" s="139"/>
      <x:c r="H10553" s="139"/>
      <x:c r="I10553" s="266" t="n">
        <x:f>INT((ROW()-ROW($I$46))/((CARROT_CAP+1)*(MESCLUN_CAP+1)))</x:f>
        <x:v>16</x:v>
      </x:c>
      <x:c r="J10553" s="266" t="n">
        <x:f>MOD(INT((ROW()-ROW($I$46))/(MESCLUN_CAP+1)),CARROT_CAP+1)</x:f>
        <x:v>2</x:v>
      </x:c>
      <x:c r="K10553" s="266" t="n">
        <x:f>MOD(ROW()-ROW($I$46),MESCLUN_CAP+1)</x:f>
        <x:v>29</x:v>
      </x:c>
      <x:c r="L10553" s="266" t="n">
        <x:f>SUM(I10553:K10553)</x:f>
        <x:v>47</x:v>
      </x:c>
      <x:c r="M10553" s="267" t="n">
        <x:f>I10553*TOMATO_HOURS*WEEKS*(1+TOMATO_DIM)^I10553+J10553*CARROT_HOURS*WEEKS*(1+CARROT_DIM)^J10553+K10553*MESCLUN_HOURS*WEEKS*(1+MESCLUN_DIM)^K10553</x:f>
        <x:v>8550.766931030277</x:v>
      </x:c>
      <x:c r="N10553" s="267" t="n">
        <x:f>MAX(M10553-FARMER_HOURS,0)/TEMP_HOURS_PER_WORKER</x:f>
        <x:v>5.438032590993248</x:v>
      </x:c>
      <x:c r="O10553" s="268" t="n">
        <x:f>I10553*TOMATO_PRICE+J10553*CARROT_PRICE+K10553*MESCLUN_PRICE</x:f>
        <x:v>223288</x:v>
      </x:c>
      <x:c r="P10553" s="268" t="n">
        <x:f>I10553*TOMATO_FERTILIZER+J10553*CARROT_FERTILIZER+K10553*MESCLUN_FERTILIZER</x:f>
        <x:v>40480</x:v>
      </x:c>
      <x:c r="Q10553" s="268" t="n">
        <x:f>MIN(M10553,FARMER_HOURS)*FARMER_RATE+MAX(M10553-FARMER_HOURS,0)*TEMP_RATE</x:f>
        <x:v>160950.8147748312</x:v>
      </x:c>
      <x:c r="R10553" s="268" t="n">
        <x:f>O10553-P10553-Q10553-FIXED_COST</x:f>
        <x:v>1857.185225168796</x:v>
      </x:c>
      <x:c r="S10553" s="139" t="str">
        <x:f>IF(AND(L10553&lt;=TOTAL_BED_CAP,N10553&lt;=TEMP_WORKER_CAP),"YES","NO")</x:f>
        <x:v>NO</x:v>
      </x:c>
      <x:c r="T10553" s="139" t="n">
        <x:f>IF(S10553="YES",R10553,-1E+99)</x:f>
        <x:v>-1e+99</x:v>
      </x:c>
    </x:row>
    <x:row r="10554">
      <x:c r="A10554" s="139"/>
      <x:c r="B10554" s="139"/>
      <x:c r="C10554" s="139"/>
      <x:c r="D10554" s="139"/>
      <x:c r="E10554" s="139"/>
      <x:c r="F10554" s="139"/>
      <x:c r="G10554" s="139"/>
      <x:c r="H10554" s="139"/>
      <x:c r="I10554" s="266" t="n">
        <x:f>INT((ROW()-ROW($I$46))/((CARROT_CAP+1)*(MESCLUN_CAP+1)))</x:f>
        <x:v>16</x:v>
      </x:c>
      <x:c r="J10554" s="266" t="n">
        <x:f>MOD(INT((ROW()-ROW($I$46))/(MESCLUN_CAP+1)),CARROT_CAP+1)</x:f>
        <x:v>2</x:v>
      </x:c>
      <x:c r="K10554" s="266" t="n">
        <x:f>MOD(ROW()-ROW($I$46),MESCLUN_CAP+1)</x:f>
        <x:v>30</x:v>
      </x:c>
      <x:c r="L10554" s="266" t="n">
        <x:f>SUM(I10554:K10554)</x:f>
        <x:v>48</x:v>
      </x:c>
      <x:c r="M10554" s="267" t="n">
        <x:f>I10554*TOMATO_HOURS*WEEKS*(1+TOMATO_DIM)^I10554+J10554*CARROT_HOURS*WEEKS*(1+CARROT_DIM)^J10554+K10554*MESCLUN_HOURS*WEEKS*(1+MESCLUN_DIM)^K10554</x:f>
        <x:v>8639.476636364046</x:v>
      </x:c>
      <x:c r="N10554" s="267" t="n">
        <x:f>MAX(M10554-FARMER_HOURS,0)/TEMP_HOURS_PER_WORKER</x:f>
        <x:v>5.499636553030588</x:v>
      </x:c>
      <x:c r="O10554" s="268" t="n">
        <x:f>I10554*TOMATO_PRICE+J10554*CARROT_PRICE+K10554*MESCLUN_PRICE</x:f>
        <x:v>225988</x:v>
      </x:c>
      <x:c r="P10554" s="268" t="n">
        <x:f>I10554*TOMATO_FERTILIZER+J10554*CARROT_FERTILIZER+K10554*MESCLUN_FERTILIZER</x:f>
        <x:v>41360</x:v>
      </x:c>
      <x:c r="Q10554" s="268" t="n">
        <x:f>MIN(M10554,FARMER_HOURS)*FARMER_RATE+MAX(M10554-FARMER_HOURS,0)*TEMP_RATE</x:f>
        <x:v>162490.9138257647</x:v>
      </x:c>
      <x:c r="R10554" s="268" t="n">
        <x:f>O10554-P10554-Q10554-FIXED_COST</x:f>
        <x:v>2137.086174235301</x:v>
      </x:c>
      <x:c r="S10554" s="139" t="str">
        <x:f>IF(AND(L10554&lt;=TOTAL_BED_CAP,N10554&lt;=TEMP_WORKER_CAP),"YES","NO")</x:f>
        <x:v>NO</x:v>
      </x:c>
      <x:c r="T10554" s="139" t="n">
        <x:f>IF(S10554="YES",R10554,-1E+99)</x:f>
        <x:v>-1e+99</x:v>
      </x:c>
    </x:row>
    <x:row r="10555">
      <x:c r="A10555" s="139"/>
      <x:c r="B10555" s="139"/>
      <x:c r="C10555" s="139"/>
      <x:c r="D10555" s="139"/>
      <x:c r="E10555" s="139"/>
      <x:c r="F10555" s="139"/>
      <x:c r="G10555" s="139"/>
      <x:c r="H10555" s="139"/>
      <x:c r="I10555" s="266" t="n">
        <x:f>INT((ROW()-ROW($I$46))/((CARROT_CAP+1)*(MESCLUN_CAP+1)))</x:f>
        <x:v>16</x:v>
      </x:c>
      <x:c r="J10555" s="266" t="n">
        <x:f>MOD(INT((ROW()-ROW($I$46))/(MESCLUN_CAP+1)),CARROT_CAP+1)</x:f>
        <x:v>3</x:v>
      </x:c>
      <x:c r="K10555" s="266" t="n">
        <x:f>MOD(ROW()-ROW($I$46),MESCLUN_CAP+1)</x:f>
        <x:v>0</x:v>
      </x:c>
      <x:c r="L10555" s="266" t="n">
        <x:f>SUM(I10555:K10555)</x:f>
        <x:v>19</x:v>
      </x:c>
      <x:c r="M10555" s="267" t="n">
        <x:f>I10555*TOMATO_HOURS*WEEKS*(1+TOMATO_DIM)^I10555+J10555*CARROT_HOURS*WEEKS*(1+CARROT_DIM)^J10555+K10555*MESCLUN_HOURS*WEEKS*(1+MESCLUN_DIM)^K10555</x:f>
        <x:v>6713.6812566044</x:v>
      </x:c>
      <x:c r="N10555" s="267" t="n">
        <x:f>MAX(M10555-FARMER_HOURS,0)/TEMP_HOURS_PER_WORKER</x:f>
        <x:v>4.162278650419722</x:v>
      </x:c>
      <x:c r="O10555" s="268" t="n">
        <x:f>I10555*TOMATO_PRICE+J10555*CARROT_PRICE+K10555*MESCLUN_PRICE</x:f>
        <x:v>147082</x:v>
      </x:c>
      <x:c r="P10555" s="268" t="n">
        <x:f>I10555*TOMATO_FERTILIZER+J10555*CARROT_FERTILIZER+K10555*MESCLUN_FERTILIZER</x:f>
        <x:v>15400</x:v>
      </x:c>
      <x:c r="Q10555" s="268" t="n">
        <x:f>MIN(M10555,FARMER_HOURS)*FARMER_RATE+MAX(M10555-FARMER_HOURS,0)*TEMP_RATE</x:f>
        <x:v>129056.96626049305</x:v>
      </x:c>
      <x:c r="R10555" s="268" t="n">
        <x:f>O10555-P10555-Q10555-FIXED_COST</x:f>
        <x:v>-17374.96626049305</x:v>
      </x:c>
      <x:c r="S10555" s="139" t="str">
        <x:f>IF(AND(L10555&lt;=TOTAL_BED_CAP,N10555&lt;=TEMP_WORKER_CAP),"YES","NO")</x:f>
        <x:v>NO</x:v>
      </x:c>
      <x:c r="T10555" s="139" t="n">
        <x:f>IF(S10555="YES",R10555,-1E+99)</x:f>
        <x:v>-1e+99</x:v>
      </x:c>
    </x:row>
    <x:row r="10556">
      <x:c r="A10556" s="139"/>
      <x:c r="B10556" s="139"/>
      <x:c r="C10556" s="139"/>
      <x:c r="D10556" s="139"/>
      <x:c r="E10556" s="139"/>
      <x:c r="F10556" s="139"/>
      <x:c r="G10556" s="139"/>
      <x:c r="H10556" s="139"/>
      <x:c r="I10556" s="266" t="n">
        <x:f>INT((ROW()-ROW($I$46))/((CARROT_CAP+1)*(MESCLUN_CAP+1)))</x:f>
        <x:v>16</x:v>
      </x:c>
      <x:c r="J10556" s="266" t="n">
        <x:f>MOD(INT((ROW()-ROW($I$46))/(MESCLUN_CAP+1)),CARROT_CAP+1)</x:f>
        <x:v>3</x:v>
      </x:c>
      <x:c r="K10556" s="266" t="n">
        <x:f>MOD(ROW()-ROW($I$46),MESCLUN_CAP+1)</x:f>
        <x:v>1</x:v>
      </x:c>
      <x:c r="L10556" s="266" t="n">
        <x:f>SUM(I10556:K10556)</x:f>
        <x:v>20</x:v>
      </x:c>
      <x:c r="M10556" s="267" t="n">
        <x:f>I10556*TOMATO_HOURS*WEEKS*(1+TOMATO_DIM)^I10556+J10556*CARROT_HOURS*WEEKS*(1+CARROT_DIM)^J10556+K10556*MESCLUN_HOURS*WEEKS*(1+MESCLUN_DIM)^K10556</x:f>
        <x:v>6759.2437566044</x:v>
      </x:c>
      <x:c r="N10556" s="267" t="n">
        <x:f>MAX(M10556-FARMER_HOURS,0)/TEMP_HOURS_PER_WORKER</x:f>
        <x:v>4.193919275419722</x:v>
      </x:c>
      <x:c r="O10556" s="268" t="n">
        <x:f>I10556*TOMATO_PRICE+J10556*CARROT_PRICE+K10556*MESCLUN_PRICE</x:f>
        <x:v>149782</x:v>
      </x:c>
      <x:c r="P10556" s="268" t="n">
        <x:f>I10556*TOMATO_FERTILIZER+J10556*CARROT_FERTILIZER+K10556*MESCLUN_FERTILIZER</x:f>
        <x:v>16280</x:v>
      </x:c>
      <x:c r="Q10556" s="268" t="n">
        <x:f>MIN(M10556,FARMER_HOURS)*FARMER_RATE+MAX(M10556-FARMER_HOURS,0)*TEMP_RATE</x:f>
        <x:v>129847.98188549305</x:v>
      </x:c>
      <x:c r="R10556" s="268" t="n">
        <x:f>O10556-P10556-Q10556-FIXED_COST</x:f>
        <x:v>-16345.981885493049</x:v>
      </x:c>
      <x:c r="S10556" s="139" t="str">
        <x:f>IF(AND(L10556&lt;=TOTAL_BED_CAP,N10556&lt;=TEMP_WORKER_CAP),"YES","NO")</x:f>
        <x:v>NO</x:v>
      </x:c>
      <x:c r="T10556" s="139" t="n">
        <x:f>IF(S10556="YES",R10556,-1E+99)</x:f>
        <x:v>-1e+99</x:v>
      </x:c>
    </x:row>
    <x:row r="10557">
      <x:c r="A10557" s="139"/>
      <x:c r="B10557" s="139"/>
      <x:c r="C10557" s="139"/>
      <x:c r="D10557" s="139"/>
      <x:c r="E10557" s="139"/>
      <x:c r="F10557" s="139"/>
      <x:c r="G10557" s="139"/>
      <x:c r="H10557" s="139"/>
      <x:c r="I10557" s="266" t="n">
        <x:f>INT((ROW()-ROW($I$46))/((CARROT_CAP+1)*(MESCLUN_CAP+1)))</x:f>
        <x:v>16</x:v>
      </x:c>
      <x:c r="J10557" s="266" t="n">
        <x:f>MOD(INT((ROW()-ROW($I$46))/(MESCLUN_CAP+1)),CARROT_CAP+1)</x:f>
        <x:v>3</x:v>
      </x:c>
      <x:c r="K10557" s="266" t="n">
        <x:f>MOD(ROW()-ROW($I$46),MESCLUN_CAP+1)</x:f>
        <x:v>2</x:v>
      </x:c>
      <x:c r="L10557" s="266" t="n">
        <x:f>SUM(I10557:K10557)</x:f>
        <x:v>21</x:v>
      </x:c>
      <x:c r="M10557" s="267" t="n">
        <x:f>I10557*TOMATO_HOURS*WEEKS*(1+TOMATO_DIM)^I10557+J10557*CARROT_HOURS*WEEKS*(1+CARROT_DIM)^J10557+K10557*MESCLUN_HOURS*WEEKS*(1+MESCLUN_DIM)^K10557</x:f>
        <x:v>6805.9453191044</x:v>
      </x:c>
      <x:c r="N10557" s="267" t="n">
        <x:f>MAX(M10557-FARMER_HOURS,0)/TEMP_HOURS_PER_WORKER</x:f>
        <x:v>4.226350916044723</x:v>
      </x:c>
      <x:c r="O10557" s="268" t="n">
        <x:f>I10557*TOMATO_PRICE+J10557*CARROT_PRICE+K10557*MESCLUN_PRICE</x:f>
        <x:v>152482</x:v>
      </x:c>
      <x:c r="P10557" s="268" t="n">
        <x:f>I10557*TOMATO_FERTILIZER+J10557*CARROT_FERTILIZER+K10557*MESCLUN_FERTILIZER</x:f>
        <x:v>17160</x:v>
      </x:c>
      <x:c r="Q10557" s="268" t="n">
        <x:f>MIN(M10557,FARMER_HOURS)*FARMER_RATE+MAX(M10557-FARMER_HOURS,0)*TEMP_RATE</x:f>
        <x:v>130658.77290111806</x:v>
      </x:c>
      <x:c r="R10557" s="268" t="n">
        <x:f>O10557-P10557-Q10557-FIXED_COST</x:f>
        <x:v>-15336.772901118064</x:v>
      </x:c>
      <x:c r="S10557" s="139" t="str">
        <x:f>IF(AND(L10557&lt;=TOTAL_BED_CAP,N10557&lt;=TEMP_WORKER_CAP),"YES","NO")</x:f>
        <x:v>NO</x:v>
      </x:c>
      <x:c r="T10557" s="139" t="n">
        <x:f>IF(S10557="YES",R10557,-1E+99)</x:f>
        <x:v>-1e+99</x:v>
      </x:c>
    </x:row>
    <x:row r="10558">
      <x:c r="A10558" s="139"/>
      <x:c r="B10558" s="139"/>
      <x:c r="C10558" s="139"/>
      <x:c r="D10558" s="139"/>
      <x:c r="E10558" s="139"/>
      <x:c r="F10558" s="139"/>
      <x:c r="G10558" s="139"/>
      <x:c r="H10558" s="139"/>
      <x:c r="I10558" s="266" t="n">
        <x:f>INT((ROW()-ROW($I$46))/((CARROT_CAP+1)*(MESCLUN_CAP+1)))</x:f>
        <x:v>16</x:v>
      </x:c>
      <x:c r="J10558" s="266" t="n">
        <x:f>MOD(INT((ROW()-ROW($I$46))/(MESCLUN_CAP+1)),CARROT_CAP+1)</x:f>
        <x:v>3</x:v>
      </x:c>
      <x:c r="K10558" s="266" t="n">
        <x:f>MOD(ROW()-ROW($I$46),MESCLUN_CAP+1)</x:f>
        <x:v>3</x:v>
      </x:c>
      <x:c r="L10558" s="266" t="n">
        <x:f>SUM(I10558:K10558)</x:f>
        <x:v>22</x:v>
      </x:c>
      <x:c r="M10558" s="267" t="n">
        <x:f>I10558*TOMATO_HOURS*WEEKS*(1+TOMATO_DIM)^I10558+J10558*CARROT_HOURS*WEEKS*(1+CARROT_DIM)^J10558+K10558*MESCLUN_HOURS*WEEKS*(1+MESCLUN_DIM)^K10558</x:f>
        <x:v>6853.807301526275</x:v>
      </x:c>
      <x:c r="N10558" s="267" t="n">
        <x:f>MAX(M10558-FARMER_HOURS,0)/TEMP_HOURS_PER_WORKER</x:f>
        <x:v>4.259588403837691</x:v>
      </x:c>
      <x:c r="O10558" s="268" t="n">
        <x:f>I10558*TOMATO_PRICE+J10558*CARROT_PRICE+K10558*MESCLUN_PRICE</x:f>
        <x:v>155182</x:v>
      </x:c>
      <x:c r="P10558" s="268" t="n">
        <x:f>I10558*TOMATO_FERTILIZER+J10558*CARROT_FERTILIZER+K10558*MESCLUN_FERTILIZER</x:f>
        <x:v>18040</x:v>
      </x:c>
      <x:c r="Q10558" s="268" t="n">
        <x:f>MIN(M10558,FARMER_HOURS)*FARMER_RATE+MAX(M10558-FARMER_HOURS,0)*TEMP_RATE</x:f>
        <x:v>131489.71009594228</x:v>
      </x:c>
      <x:c r="R10558" s="268" t="n">
        <x:f>O10558-P10558-Q10558-FIXED_COST</x:f>
        <x:v>-14347.710095942282</x:v>
      </x:c>
      <x:c r="S10558" s="139" t="str">
        <x:f>IF(AND(L10558&lt;=TOTAL_BED_CAP,N10558&lt;=TEMP_WORKER_CAP),"YES","NO")</x:f>
        <x:v>NO</x:v>
      </x:c>
      <x:c r="T10558" s="139" t="n">
        <x:f>IF(S10558="YES",R10558,-1E+99)</x:f>
        <x:v>-1e+99</x:v>
      </x:c>
    </x:row>
    <x:row r="10559">
      <x:c r="A10559" s="139"/>
      <x:c r="B10559" s="139"/>
      <x:c r="C10559" s="139"/>
      <x:c r="D10559" s="139"/>
      <x:c r="E10559" s="139"/>
      <x:c r="F10559" s="139"/>
      <x:c r="G10559" s="139"/>
      <x:c r="H10559" s="139"/>
      <x:c r="I10559" s="266" t="n">
        <x:f>INT((ROW()-ROW($I$46))/((CARROT_CAP+1)*(MESCLUN_CAP+1)))</x:f>
        <x:v>16</x:v>
      </x:c>
      <x:c r="J10559" s="266" t="n">
        <x:f>MOD(INT((ROW()-ROW($I$46))/(MESCLUN_CAP+1)),CARROT_CAP+1)</x:f>
        <x:v>3</x:v>
      </x:c>
      <x:c r="K10559" s="266" t="n">
        <x:f>MOD(ROW()-ROW($I$46),MESCLUN_CAP+1)</x:f>
        <x:v>4</x:v>
      </x:c>
      <x:c r="L10559" s="266" t="n">
        <x:f>SUM(I10559:K10559)</x:f>
        <x:v>23</x:v>
      </x:c>
      <x:c r="M10559" s="267" t="n">
        <x:f>I10559*TOMATO_HOURS*WEEKS*(1+TOMATO_DIM)^I10559+J10559*CARROT_HOURS*WEEKS*(1+CARROT_DIM)^J10559+K10559*MESCLUN_HOURS*WEEKS*(1+MESCLUN_DIM)^K10559</x:f>
        <x:v>6902.851417248931</x:v>
      </x:c>
      <x:c r="N10559" s="267" t="n">
        <x:f>MAX(M10559-FARMER_HOURS,0)/TEMP_HOURS_PER_WORKER</x:f>
        <x:v>4.29364681753398</x:v>
      </x:c>
      <x:c r="O10559" s="268" t="n">
        <x:f>I10559*TOMATO_PRICE+J10559*CARROT_PRICE+K10559*MESCLUN_PRICE</x:f>
        <x:v>157882</x:v>
      </x:c>
      <x:c r="P10559" s="268" t="n">
        <x:f>I10559*TOMATO_FERTILIZER+J10559*CARROT_FERTILIZER+K10559*MESCLUN_FERTILIZER</x:f>
        <x:v>18920</x:v>
      </x:c>
      <x:c r="Q10559" s="268" t="n">
        <x:f>MIN(M10559,FARMER_HOURS)*FARMER_RATE+MAX(M10559-FARMER_HOURS,0)*TEMP_RATE</x:f>
        <x:v>132341.17043834948</x:v>
      </x:c>
      <x:c r="R10559" s="268" t="n">
        <x:f>O10559-P10559-Q10559-FIXED_COST</x:f>
        <x:v>-13379.17043834948</x:v>
      </x:c>
      <x:c r="S10559" s="139" t="str">
        <x:f>IF(AND(L10559&lt;=TOTAL_BED_CAP,N10559&lt;=TEMP_WORKER_CAP),"YES","NO")</x:f>
        <x:v>NO</x:v>
      </x:c>
      <x:c r="T10559" s="139" t="n">
        <x:f>IF(S10559="YES",R10559,-1E+99)</x:f>
        <x:v>-1e+99</x:v>
      </x:c>
    </x:row>
    <x:row r="10560">
      <x:c r="A10560" s="139"/>
      <x:c r="B10560" s="139"/>
      <x:c r="C10560" s="139"/>
      <x:c r="D10560" s="139"/>
      <x:c r="E10560" s="139"/>
      <x:c r="F10560" s="139"/>
      <x:c r="G10560" s="139"/>
      <x:c r="H10560" s="139"/>
      <x:c r="I10560" s="266" t="n">
        <x:f>INT((ROW()-ROW($I$46))/((CARROT_CAP+1)*(MESCLUN_CAP+1)))</x:f>
        <x:v>16</x:v>
      </x:c>
      <x:c r="J10560" s="266" t="n">
        <x:f>MOD(INT((ROW()-ROW($I$46))/(MESCLUN_CAP+1)),CARROT_CAP+1)</x:f>
        <x:v>3</x:v>
      </x:c>
      <x:c r="K10560" s="266" t="n">
        <x:f>MOD(ROW()-ROW($I$46),MESCLUN_CAP+1)</x:f>
        <x:v>5</x:v>
      </x:c>
      <x:c r="L10560" s="266" t="n">
        <x:f>SUM(I10560:K10560)</x:f>
        <x:v>24</x:v>
      </x:c>
      <x:c r="M10560" s="267" t="n">
        <x:f>I10560*TOMATO_HOURS*WEEKS*(1+TOMATO_DIM)^I10560+J10560*CARROT_HOURS*WEEKS*(1+CARROT_DIM)^J10560+K10560*MESCLUN_HOURS*WEEKS*(1+MESCLUN_DIM)^K10560</x:f>
        <x:v>6953.099741170135</x:v>
      </x:c>
      <x:c r="N10560" s="267" t="n">
        <x:f>MAX(M10560-FARMER_HOURS,0)/TEMP_HOURS_PER_WORKER</x:f>
        <x:v>4.328541486923704</x:v>
      </x:c>
      <x:c r="O10560" s="268" t="n">
        <x:f>I10560*TOMATO_PRICE+J10560*CARROT_PRICE+K10560*MESCLUN_PRICE</x:f>
        <x:v>160582</x:v>
      </x:c>
      <x:c r="P10560" s="268" t="n">
        <x:f>I10560*TOMATO_FERTILIZER+J10560*CARROT_FERTILIZER+K10560*MESCLUN_FERTILIZER</x:f>
        <x:v>19800</x:v>
      </x:c>
      <x:c r="Q10560" s="268" t="n">
        <x:f>MIN(M10560,FARMER_HOURS)*FARMER_RATE+MAX(M10560-FARMER_HOURS,0)*TEMP_RATE</x:f>
        <x:v>133213.5371730926</x:v>
      </x:c>
      <x:c r="R10560" s="268" t="n">
        <x:f>O10560-P10560-Q10560-FIXED_COST</x:f>
        <x:v>-12431.537173092598</x:v>
      </x:c>
      <x:c r="S10560" s="139" t="str">
        <x:f>IF(AND(L10560&lt;=TOTAL_BED_CAP,N10560&lt;=TEMP_WORKER_CAP),"YES","NO")</x:f>
        <x:v>NO</x:v>
      </x:c>
      <x:c r="T10560" s="139" t="n">
        <x:f>IF(S10560="YES",R10560,-1E+99)</x:f>
        <x:v>-1e+99</x:v>
      </x:c>
    </x:row>
    <x:row r="10561">
      <x:c r="A10561" s="139"/>
      <x:c r="B10561" s="139"/>
      <x:c r="C10561" s="139"/>
      <x:c r="D10561" s="139"/>
      <x:c r="E10561" s="139"/>
      <x:c r="F10561" s="139"/>
      <x:c r="G10561" s="139"/>
      <x:c r="H10561" s="139"/>
      <x:c r="I10561" s="266" t="n">
        <x:f>INT((ROW()-ROW($I$46))/((CARROT_CAP+1)*(MESCLUN_CAP+1)))</x:f>
        <x:v>16</x:v>
      </x:c>
      <x:c r="J10561" s="266" t="n">
        <x:f>MOD(INT((ROW()-ROW($I$46))/(MESCLUN_CAP+1)),CARROT_CAP+1)</x:f>
        <x:v>3</x:v>
      </x:c>
      <x:c r="K10561" s="266" t="n">
        <x:f>MOD(ROW()-ROW($I$46),MESCLUN_CAP+1)</x:f>
        <x:v>6</x:v>
      </x:c>
      <x:c r="L10561" s="266" t="n">
        <x:f>SUM(I10561:K10561)</x:f>
        <x:v>25</x:v>
      </x:c>
      <x:c r="M10561" s="267" t="n">
        <x:f>I10561*TOMATO_HOURS*WEEKS*(1+TOMATO_DIM)^I10561+J10561*CARROT_HOURS*WEEKS*(1+CARROT_DIM)^J10561+K10561*MESCLUN_HOURS*WEEKS*(1+MESCLUN_DIM)^K10561</x:f>
        <x:v>7004.574715351768</x:v>
      </x:c>
      <x:c r="N10561" s="267" t="n">
        <x:f>MAX(M10561-FARMER_HOURS,0)/TEMP_HOURS_PER_WORKER</x:f>
        <x:v>4.364287996772061</x:v>
      </x:c>
      <x:c r="O10561" s="268" t="n">
        <x:f>I10561*TOMATO_PRICE+J10561*CARROT_PRICE+K10561*MESCLUN_PRICE</x:f>
        <x:v>163282</x:v>
      </x:c>
      <x:c r="P10561" s="268" t="n">
        <x:f>I10561*TOMATO_FERTILIZER+J10561*CARROT_FERTILIZER+K10561*MESCLUN_FERTILIZER</x:f>
        <x:v>20680</x:v>
      </x:c>
      <x:c r="Q10561" s="268" t="n">
        <x:f>MIN(M10561,FARMER_HOURS)*FARMER_RATE+MAX(M10561-FARMER_HOURS,0)*TEMP_RATE</x:f>
        <x:v>134107.19991930152</x:v>
      </x:c>
      <x:c r="R10561" s="268" t="n">
        <x:f>O10561-P10561-Q10561-FIXED_COST</x:f>
        <x:v>-11505.199919301522</x:v>
      </x:c>
      <x:c r="S10561" s="139" t="str">
        <x:f>IF(AND(L10561&lt;=TOTAL_BED_CAP,N10561&lt;=TEMP_WORKER_CAP),"YES","NO")</x:f>
        <x:v>NO</x:v>
      </x:c>
      <x:c r="T10561" s="139" t="n">
        <x:f>IF(S10561="YES",R10561,-1E+99)</x:f>
        <x:v>-1e+99</x:v>
      </x:c>
    </x:row>
    <x:row r="10562">
      <x:c r="A10562" s="139"/>
      <x:c r="B10562" s="139"/>
      <x:c r="C10562" s="139"/>
      <x:c r="D10562" s="139"/>
      <x:c r="E10562" s="139"/>
      <x:c r="F10562" s="139"/>
      <x:c r="G10562" s="139"/>
      <x:c r="H10562" s="139"/>
      <x:c r="I10562" s="266" t="n">
        <x:f>INT((ROW()-ROW($I$46))/((CARROT_CAP+1)*(MESCLUN_CAP+1)))</x:f>
        <x:v>16</x:v>
      </x:c>
      <x:c r="J10562" s="266" t="n">
        <x:f>MOD(INT((ROW()-ROW($I$46))/(MESCLUN_CAP+1)),CARROT_CAP+1)</x:f>
        <x:v>3</x:v>
      </x:c>
      <x:c r="K10562" s="266" t="n">
        <x:f>MOD(ROW()-ROW($I$46),MESCLUN_CAP+1)</x:f>
        <x:v>7</x:v>
      </x:c>
      <x:c r="L10562" s="266" t="n">
        <x:f>SUM(I10562:K10562)</x:f>
        <x:v>26</x:v>
      </x:c>
      <x:c r="M10562" s="267" t="n">
        <x:f>I10562*TOMATO_HOURS*WEEKS*(1+TOMATO_DIM)^I10562+J10562*CARROT_HOURS*WEEKS*(1+CARROT_DIM)^J10562+K10562*MESCLUN_HOURS*WEEKS*(1+MESCLUN_DIM)^K10562</x:f>
        <x:v>7057.299154749729</x:v>
      </x:c>
      <x:c r="N10562" s="267" t="n">
        <x:f>MAX(M10562-FARMER_HOURS,0)/TEMP_HOURS_PER_WORKER</x:f>
        <x:v>4.400902190798423</x:v>
      </x:c>
      <x:c r="O10562" s="268" t="n">
        <x:f>I10562*TOMATO_PRICE+J10562*CARROT_PRICE+K10562*MESCLUN_PRICE</x:f>
        <x:v>165982</x:v>
      </x:c>
      <x:c r="P10562" s="268" t="n">
        <x:f>I10562*TOMATO_FERTILIZER+J10562*CARROT_FERTILIZER+K10562*MESCLUN_FERTILIZER</x:f>
        <x:v>21560</x:v>
      </x:c>
      <x:c r="Q10562" s="268" t="n">
        <x:f>MIN(M10562,FARMER_HOURS)*FARMER_RATE+MAX(M10562-FARMER_HOURS,0)*TEMP_RATE</x:f>
        <x:v>135022.55476996058</x:v>
      </x:c>
      <x:c r="R10562" s="268" t="n">
        <x:f>O10562-P10562-Q10562-FIXED_COST</x:f>
        <x:v>-10600.554769960581</x:v>
      </x:c>
      <x:c r="S10562" s="139" t="str">
        <x:f>IF(AND(L10562&lt;=TOTAL_BED_CAP,N10562&lt;=TEMP_WORKER_CAP),"YES","NO")</x:f>
        <x:v>NO</x:v>
      </x:c>
      <x:c r="T10562" s="139" t="n">
        <x:f>IF(S10562="YES",R10562,-1E+99)</x:f>
        <x:v>-1e+99</x:v>
      </x:c>
    </x:row>
    <x:row r="10563">
      <x:c r="A10563" s="139"/>
      <x:c r="B10563" s="139"/>
      <x:c r="C10563" s="139"/>
      <x:c r="D10563" s="139"/>
      <x:c r="E10563" s="139"/>
      <x:c r="F10563" s="139"/>
      <x:c r="G10563" s="139"/>
      <x:c r="H10563" s="139"/>
      <x:c r="I10563" s="266" t="n">
        <x:f>INT((ROW()-ROW($I$46))/((CARROT_CAP+1)*(MESCLUN_CAP+1)))</x:f>
        <x:v>16</x:v>
      </x:c>
      <x:c r="J10563" s="266" t="n">
        <x:f>MOD(INT((ROW()-ROW($I$46))/(MESCLUN_CAP+1)),CARROT_CAP+1)</x:f>
        <x:v>3</x:v>
      </x:c>
      <x:c r="K10563" s="266" t="n">
        <x:f>MOD(ROW()-ROW($I$46),MESCLUN_CAP+1)</x:f>
        <x:v>8</x:v>
      </x:c>
      <x:c r="L10563" s="266" t="n">
        <x:f>SUM(I10563:K10563)</x:f>
        <x:v>27</x:v>
      </x:c>
      <x:c r="M10563" s="267" t="n">
        <x:f>I10563*TOMATO_HOURS*WEEKS*(1+TOMATO_DIM)^I10563+J10563*CARROT_HOURS*WEEKS*(1+CARROT_DIM)^J10563+K10563*MESCLUN_HOURS*WEEKS*(1+MESCLUN_DIM)^K10563</x:f>
        <x:v>7111.296253029708</x:v>
      </x:c>
      <x:c r="N10563" s="267" t="n">
        <x:f>MAX(M10563-FARMER_HOURS,0)/TEMP_HOURS_PER_WORKER</x:f>
        <x:v>4.438400175715075</x:v>
      </x:c>
      <x:c r="O10563" s="268" t="n">
        <x:f>I10563*TOMATO_PRICE+J10563*CARROT_PRICE+K10563*MESCLUN_PRICE</x:f>
        <x:v>168682</x:v>
      </x:c>
      <x:c r="P10563" s="268" t="n">
        <x:f>I10563*TOMATO_FERTILIZER+J10563*CARROT_FERTILIZER+K10563*MESCLUN_FERTILIZER</x:f>
        <x:v>22440</x:v>
      </x:c>
      <x:c r="Q10563" s="268" t="n">
        <x:f>MIN(M10563,FARMER_HOURS)*FARMER_RATE+MAX(M10563-FARMER_HOURS,0)*TEMP_RATE</x:f>
        <x:v>135960.00439287687</x:v>
      </x:c>
      <x:c r="R10563" s="268" t="n">
        <x:f>O10563-P10563-Q10563-FIXED_COST</x:f>
        <x:v>-9718.004392876872</x:v>
      </x:c>
      <x:c r="S10563" s="139" t="str">
        <x:f>IF(AND(L10563&lt;=TOTAL_BED_CAP,N10563&lt;=TEMP_WORKER_CAP),"YES","NO")</x:f>
        <x:v>NO</x:v>
      </x:c>
      <x:c r="T10563" s="139" t="n">
        <x:f>IF(S10563="YES",R10563,-1E+99)</x:f>
        <x:v>-1e+99</x:v>
      </x:c>
    </x:row>
    <x:row r="10564">
      <x:c r="A10564" s="139"/>
      <x:c r="B10564" s="139"/>
      <x:c r="C10564" s="139"/>
      <x:c r="D10564" s="139"/>
      <x:c r="E10564" s="139"/>
      <x:c r="F10564" s="139"/>
      <x:c r="G10564" s="139"/>
      <x:c r="H10564" s="139"/>
      <x:c r="I10564" s="266" t="n">
        <x:f>INT((ROW()-ROW($I$46))/((CARROT_CAP+1)*(MESCLUN_CAP+1)))</x:f>
        <x:v>16</x:v>
      </x:c>
      <x:c r="J10564" s="266" t="n">
        <x:f>MOD(INT((ROW()-ROW($I$46))/(MESCLUN_CAP+1)),CARROT_CAP+1)</x:f>
        <x:v>3</x:v>
      </x:c>
      <x:c r="K10564" s="266" t="n">
        <x:f>MOD(ROW()-ROW($I$46),MESCLUN_CAP+1)</x:f>
        <x:v>9</x:v>
      </x:c>
      <x:c r="L10564" s="266" t="n">
        <x:f>SUM(I10564:K10564)</x:f>
        <x:v>28</x:v>
      </x:c>
      <x:c r="M10564" s="267" t="n">
        <x:f>I10564*TOMATO_HOURS*WEEKS*(1+TOMATO_DIM)^I10564+J10564*CARROT_HOURS*WEEKS*(1+CARROT_DIM)^J10564+K10564*MESCLUN_HOURS*WEEKS*(1+MESCLUN_DIM)^K10564</x:f>
        <x:v>7166.589588470103</x:v>
      </x:c>
      <x:c r="N10564" s="267" t="n">
        <x:f>MAX(M10564-FARMER_HOURS,0)/TEMP_HOURS_PER_WORKER</x:f>
        <x:v>4.4767983253264605</x:v>
      </x:c>
      <x:c r="O10564" s="268" t="n">
        <x:f>I10564*TOMATO_PRICE+J10564*CARROT_PRICE+K10564*MESCLUN_PRICE</x:f>
        <x:v>171382</x:v>
      </x:c>
      <x:c r="P10564" s="268" t="n">
        <x:f>I10564*TOMATO_FERTILIZER+J10564*CARROT_FERTILIZER+K10564*MESCLUN_FERTILIZER</x:f>
        <x:v>23320</x:v>
      </x:c>
      <x:c r="Q10564" s="268" t="n">
        <x:f>MIN(M10564,FARMER_HOURS)*FARMER_RATE+MAX(M10564-FARMER_HOURS,0)*TEMP_RATE</x:f>
        <x:v>136919.9581331615</x:v>
      </x:c>
      <x:c r="R10564" s="268" t="n">
        <x:f>O10564-P10564-Q10564-FIXED_COST</x:f>
        <x:v>-8857.958133161505</x:v>
      </x:c>
      <x:c r="S10564" s="139" t="str">
        <x:f>IF(AND(L10564&lt;=TOTAL_BED_CAP,N10564&lt;=TEMP_WORKER_CAP),"YES","NO")</x:f>
        <x:v>NO</x:v>
      </x:c>
      <x:c r="T10564" s="139" t="n">
        <x:f>IF(S10564="YES",R10564,-1E+99)</x:f>
        <x:v>-1e+99</x:v>
      </x:c>
    </x:row>
    <x:row r="10565">
      <x:c r="A10565" s="139"/>
      <x:c r="B10565" s="139"/>
      <x:c r="C10565" s="139"/>
      <x:c r="D10565" s="139"/>
      <x:c r="E10565" s="139"/>
      <x:c r="F10565" s="139"/>
      <x:c r="G10565" s="139"/>
      <x:c r="H10565" s="139"/>
      <x:c r="I10565" s="266" t="n">
        <x:f>INT((ROW()-ROW($I$46))/((CARROT_CAP+1)*(MESCLUN_CAP+1)))</x:f>
        <x:v>16</x:v>
      </x:c>
      <x:c r="J10565" s="266" t="n">
        <x:f>MOD(INT((ROW()-ROW($I$46))/(MESCLUN_CAP+1)),CARROT_CAP+1)</x:f>
        <x:v>3</x:v>
      </x:c>
      <x:c r="K10565" s="266" t="n">
        <x:f>MOD(ROW()-ROW($I$46),MESCLUN_CAP+1)</x:f>
        <x:v>10</x:v>
      </x:c>
      <x:c r="L10565" s="266" t="n">
        <x:f>SUM(I10565:K10565)</x:f>
        <x:v>29</x:v>
      </x:c>
      <x:c r="M10565" s="267" t="n">
        <x:f>I10565*TOMATO_HOURS*WEEKS*(1+TOMATO_DIM)^I10565+J10565*CARROT_HOURS*WEEKS*(1+CARROT_DIM)^J10565+K10565*MESCLUN_HOURS*WEEKS*(1+MESCLUN_DIM)^K10565</x:f>
        <x:v>7223.2031299533155</x:v>
      </x:c>
      <x:c r="N10565" s="267" t="n">
        <x:f>MAX(M10565-FARMER_HOURS,0)/TEMP_HOURS_PER_WORKER</x:f>
        <x:v>4.516113284689802</x:v>
      </x:c>
      <x:c r="O10565" s="268" t="n">
        <x:f>I10565*TOMATO_PRICE+J10565*CARROT_PRICE+K10565*MESCLUN_PRICE</x:f>
        <x:v>174082</x:v>
      </x:c>
      <x:c r="P10565" s="268" t="n">
        <x:f>I10565*TOMATO_FERTILIZER+J10565*CARROT_FERTILIZER+K10565*MESCLUN_FERTILIZER</x:f>
        <x:v>24200</x:v>
      </x:c>
      <x:c r="Q10565" s="268" t="n">
        <x:f>MIN(M10565,FARMER_HOURS)*FARMER_RATE+MAX(M10565-FARMER_HOURS,0)*TEMP_RATE</x:f>
        <x:v>137902.83211724507</x:v>
      </x:c>
      <x:c r="R10565" s="268" t="n">
        <x:f>O10565-P10565-Q10565-FIXED_COST</x:f>
        <x:v>-8020.832117245067</x:v>
      </x:c>
      <x:c r="S10565" s="139" t="str">
        <x:f>IF(AND(L10565&lt;=TOTAL_BED_CAP,N10565&lt;=TEMP_WORKER_CAP),"YES","NO")</x:f>
        <x:v>NO</x:v>
      </x:c>
      <x:c r="T10565" s="139" t="n">
        <x:f>IF(S10565="YES",R10565,-1E+99)</x:f>
        <x:v>-1e+99</x:v>
      </x:c>
    </x:row>
    <x:row r="10566">
      <x:c r="A10566" s="139"/>
      <x:c r="B10566" s="139"/>
      <x:c r="C10566" s="139"/>
      <x:c r="D10566" s="139"/>
      <x:c r="E10566" s="139"/>
      <x:c r="F10566" s="139"/>
      <x:c r="G10566" s="139"/>
      <x:c r="H10566" s="139"/>
      <x:c r="I10566" s="266" t="n">
        <x:f>INT((ROW()-ROW($I$46))/((CARROT_CAP+1)*(MESCLUN_CAP+1)))</x:f>
        <x:v>16</x:v>
      </x:c>
      <x:c r="J10566" s="266" t="n">
        <x:f>MOD(INT((ROW()-ROW($I$46))/(MESCLUN_CAP+1)),CARROT_CAP+1)</x:f>
        <x:v>3</x:v>
      </x:c>
      <x:c r="K10566" s="266" t="n">
        <x:f>MOD(ROW()-ROW($I$46),MESCLUN_CAP+1)</x:f>
        <x:v>11</x:v>
      </x:c>
      <x:c r="L10566" s="266" t="n">
        <x:f>SUM(I10566:K10566)</x:f>
        <x:v>30</x:v>
      </x:c>
      <x:c r="M10566" s="267" t="n">
        <x:f>I10566*TOMATO_HOURS*WEEKS*(1+TOMATO_DIM)^I10566+J10566*CARROT_HOURS*WEEKS*(1+CARROT_DIM)^J10566+K10566*MESCLUN_HOURS*WEEKS*(1+MESCLUN_DIM)^K10566</x:f>
        <x:v>7281.161243046755</x:v>
      </x:c>
      <x:c r="N10566" s="267" t="n">
        <x:f>MAX(M10566-FARMER_HOURS,0)/TEMP_HOURS_PER_WORKER</x:f>
        <x:v>4.556361974338024</x:v>
      </x:c>
      <x:c r="O10566" s="268" t="n">
        <x:f>I10566*TOMATO_PRICE+J10566*CARROT_PRICE+K10566*MESCLUN_PRICE</x:f>
        <x:v>176782</x:v>
      </x:c>
      <x:c r="P10566" s="268" t="n">
        <x:f>I10566*TOMATO_FERTILIZER+J10566*CARROT_FERTILIZER+K10566*MESCLUN_FERTILIZER</x:f>
        <x:v>25080</x:v>
      </x:c>
      <x:c r="Q10566" s="268" t="n">
        <x:f>MIN(M10566,FARMER_HOURS)*FARMER_RATE+MAX(M10566-FARMER_HOURS,0)*TEMP_RATE</x:f>
        <x:v>138909.0493584506</x:v>
      </x:c>
      <x:c r="R10566" s="268" t="n">
        <x:f>O10566-P10566-Q10566-FIXED_COST</x:f>
        <x:v>-7207.049358450604</x:v>
      </x:c>
      <x:c r="S10566" s="139" t="str">
        <x:f>IF(AND(L10566&lt;=TOTAL_BED_CAP,N10566&lt;=TEMP_WORKER_CAP),"YES","NO")</x:f>
        <x:v>NO</x:v>
      </x:c>
      <x:c r="T10566" s="139" t="n">
        <x:f>IF(S10566="YES",R10566,-1E+99)</x:f>
        <x:v>-1e+99</x:v>
      </x:c>
    </x:row>
    <x:row r="10567">
      <x:c r="A10567" s="139"/>
      <x:c r="B10567" s="139"/>
      <x:c r="C10567" s="139"/>
      <x:c r="D10567" s="139"/>
      <x:c r="E10567" s="139"/>
      <x:c r="F10567" s="139"/>
      <x:c r="G10567" s="139"/>
      <x:c r="H10567" s="139"/>
      <x:c r="I10567" s="266" t="n">
        <x:f>INT((ROW()-ROW($I$46))/((CARROT_CAP+1)*(MESCLUN_CAP+1)))</x:f>
        <x:v>16</x:v>
      </x:c>
      <x:c r="J10567" s="266" t="n">
        <x:f>MOD(INT((ROW()-ROW($I$46))/(MESCLUN_CAP+1)),CARROT_CAP+1)</x:f>
        <x:v>3</x:v>
      </x:c>
      <x:c r="K10567" s="266" t="n">
        <x:f>MOD(ROW()-ROW($I$46),MESCLUN_CAP+1)</x:f>
        <x:v>12</x:v>
      </x:c>
      <x:c r="L10567" s="266" t="n">
        <x:f>SUM(I10567:K10567)</x:f>
        <x:v>31</x:v>
      </x:c>
      <x:c r="M10567" s="267" t="n">
        <x:f>I10567*TOMATO_HOURS*WEEKS*(1+TOMATO_DIM)^I10567+J10567*CARROT_HOURS*WEEKS*(1+CARROT_DIM)^J10567+K10567*MESCLUN_HOURS*WEEKS*(1+MESCLUN_DIM)^K10567</x:f>
        <x:v>7340.488696174819</x:v>
      </x:c>
      <x:c r="N10567" s="267" t="n">
        <x:f>MAX(M10567-FARMER_HOURS,0)/TEMP_HOURS_PER_WORKER</x:f>
        <x:v>4.597561594565846</x:v>
      </x:c>
      <x:c r="O10567" s="268" t="n">
        <x:f>I10567*TOMATO_PRICE+J10567*CARROT_PRICE+K10567*MESCLUN_PRICE</x:f>
        <x:v>179482</x:v>
      </x:c>
      <x:c r="P10567" s="268" t="n">
        <x:f>I10567*TOMATO_FERTILIZER+J10567*CARROT_FERTILIZER+K10567*MESCLUN_FERTILIZER</x:f>
        <x:v>25960</x:v>
      </x:c>
      <x:c r="Q10567" s="268" t="n">
        <x:f>MIN(M10567,FARMER_HOURS)*FARMER_RATE+MAX(M10567-FARMER_HOURS,0)*TEMP_RATE</x:f>
        <x:v>139939.03986414615</x:v>
      </x:c>
      <x:c r="R10567" s="268" t="n">
        <x:f>O10567-P10567-Q10567-FIXED_COST</x:f>
        <x:v>-6417.039864146151</x:v>
      </x:c>
      <x:c r="S10567" s="139" t="str">
        <x:f>IF(AND(L10567&lt;=TOTAL_BED_CAP,N10567&lt;=TEMP_WORKER_CAP),"YES","NO")</x:f>
        <x:v>NO</x:v>
      </x:c>
      <x:c r="T10567" s="139" t="n">
        <x:f>IF(S10567="YES",R10567,-1E+99)</x:f>
        <x:v>-1e+99</x:v>
      </x:c>
    </x:row>
    <x:row r="10568">
      <x:c r="A10568" s="139"/>
      <x:c r="B10568" s="139"/>
      <x:c r="C10568" s="139"/>
      <x:c r="D10568" s="139"/>
      <x:c r="E10568" s="139"/>
      <x:c r="F10568" s="139"/>
      <x:c r="G10568" s="139"/>
      <x:c r="H10568" s="139"/>
      <x:c r="I10568" s="266" t="n">
        <x:f>INT((ROW()-ROW($I$46))/((CARROT_CAP+1)*(MESCLUN_CAP+1)))</x:f>
        <x:v>16</x:v>
      </x:c>
      <x:c r="J10568" s="266" t="n">
        <x:f>MOD(INT((ROW()-ROW($I$46))/(MESCLUN_CAP+1)),CARROT_CAP+1)</x:f>
        <x:v>3</x:v>
      </x:c>
      <x:c r="K10568" s="266" t="n">
        <x:f>MOD(ROW()-ROW($I$46),MESCLUN_CAP+1)</x:f>
        <x:v>13</x:v>
      </x:c>
      <x:c r="L10568" s="266" t="n">
        <x:f>SUM(I10568:K10568)</x:f>
        <x:v>32</x:v>
      </x:c>
      <x:c r="M10568" s="267" t="n">
        <x:f>I10568*TOMATO_HOURS*WEEKS*(1+TOMATO_DIM)^I10568+J10568*CARROT_HOURS*WEEKS*(1+CARROT_DIM)^J10568+K10568*MESCLUN_HOURS*WEEKS*(1+MESCLUN_DIM)^K10568</x:f>
        <x:v>7401.210666883203</x:v>
      </x:c>
      <x:c r="N10568" s="267" t="n">
        <x:f>MAX(M10568-FARMER_HOURS,0)/TEMP_HOURS_PER_WORKER</x:f>
        <x:v>4.639729629780002</x:v>
      </x:c>
      <x:c r="O10568" s="268" t="n">
        <x:f>I10568*TOMATO_PRICE+J10568*CARROT_PRICE+K10568*MESCLUN_PRICE</x:f>
        <x:v>182182</x:v>
      </x:c>
      <x:c r="P10568" s="268" t="n">
        <x:f>I10568*TOMATO_FERTILIZER+J10568*CARROT_FERTILIZER+K10568*MESCLUN_FERTILIZER</x:f>
        <x:v>26840</x:v>
      </x:c>
      <x:c r="Q10568" s="268" t="n">
        <x:f>MIN(M10568,FARMER_HOURS)*FARMER_RATE+MAX(M10568-FARMER_HOURS,0)*TEMP_RATE</x:f>
        <x:v>140993.24074450004</x:v>
      </x:c>
      <x:c r="R10568" s="268" t="n">
        <x:f>O10568-P10568-Q10568-FIXED_COST</x:f>
        <x:v>-5651.240744500043</x:v>
      </x:c>
      <x:c r="S10568" s="139" t="str">
        <x:f>IF(AND(L10568&lt;=TOTAL_BED_CAP,N10568&lt;=TEMP_WORKER_CAP),"YES","NO")</x:f>
        <x:v>NO</x:v>
      </x:c>
      <x:c r="T10568" s="139" t="n">
        <x:f>IF(S10568="YES",R10568,-1E+99)</x:f>
        <x:v>-1e+99</x:v>
      </x:c>
    </x:row>
    <x:row r="10569">
      <x:c r="A10569" s="139"/>
      <x:c r="B10569" s="139"/>
      <x:c r="C10569" s="139"/>
      <x:c r="D10569" s="139"/>
      <x:c r="E10569" s="139"/>
      <x:c r="F10569" s="139"/>
      <x:c r="G10569" s="139"/>
      <x:c r="H10569" s="139"/>
      <x:c r="I10569" s="266" t="n">
        <x:f>INT((ROW()-ROW($I$46))/((CARROT_CAP+1)*(MESCLUN_CAP+1)))</x:f>
        <x:v>16</x:v>
      </x:c>
      <x:c r="J10569" s="266" t="n">
        <x:f>MOD(INT((ROW()-ROW($I$46))/(MESCLUN_CAP+1)),CARROT_CAP+1)</x:f>
        <x:v>3</x:v>
      </x:c>
      <x:c r="K10569" s="266" t="n">
        <x:f>MOD(ROW()-ROW($I$46),MESCLUN_CAP+1)</x:f>
        <x:v>14</x:v>
      </x:c>
      <x:c r="L10569" s="266" t="n">
        <x:f>SUM(I10569:K10569)</x:f>
        <x:v>33</x:v>
      </x:c>
      <x:c r="M10569" s="267" t="n">
        <x:f>I10569*TOMATO_HOURS*WEEKS*(1+TOMATO_DIM)^I10569+J10569*CARROT_HOURS*WEEKS*(1+CARROT_DIM)^J10569+K10569*MESCLUN_HOURS*WEEKS*(1+MESCLUN_DIM)^K10569</x:f>
        <x:v>7463.352748196864</x:v>
      </x:c>
      <x:c r="N10569" s="267" t="n">
        <x:f>MAX(M10569-FARMER_HOURS,0)/TEMP_HOURS_PER_WORKER</x:f>
        <x:v>4.682883852914489</x:v>
      </x:c>
      <x:c r="O10569" s="268" t="n">
        <x:f>I10569*TOMATO_PRICE+J10569*CARROT_PRICE+K10569*MESCLUN_PRICE</x:f>
        <x:v>184882</x:v>
      </x:c>
      <x:c r="P10569" s="268" t="n">
        <x:f>I10569*TOMATO_FERTILIZER+J10569*CARROT_FERTILIZER+K10569*MESCLUN_FERTILIZER</x:f>
        <x:v>27720</x:v>
      </x:c>
      <x:c r="Q10569" s="268" t="n">
        <x:f>MIN(M10569,FARMER_HOURS)*FARMER_RATE+MAX(M10569-FARMER_HOURS,0)*TEMP_RATE</x:f>
        <x:v>142072.0963228622</x:v>
      </x:c>
      <x:c r="R10569" s="268" t="n">
        <x:f>O10569-P10569-Q10569-FIXED_COST</x:f>
        <x:v>-4910.096322862199</x:v>
      </x:c>
      <x:c r="S10569" s="139" t="str">
        <x:f>IF(AND(L10569&lt;=TOTAL_BED_CAP,N10569&lt;=TEMP_WORKER_CAP),"YES","NO")</x:f>
        <x:v>NO</x:v>
      </x:c>
      <x:c r="T10569" s="139" t="n">
        <x:f>IF(S10569="YES",R10569,-1E+99)</x:f>
        <x:v>-1e+99</x:v>
      </x:c>
    </x:row>
    <x:row r="10570">
      <x:c r="A10570" s="139"/>
      <x:c r="B10570" s="139"/>
      <x:c r="C10570" s="139"/>
      <x:c r="D10570" s="139"/>
      <x:c r="E10570" s="139"/>
      <x:c r="F10570" s="139"/>
      <x:c r="G10570" s="139"/>
      <x:c r="H10570" s="139"/>
      <x:c r="I10570" s="266" t="n">
        <x:f>INT((ROW()-ROW($I$46))/((CARROT_CAP+1)*(MESCLUN_CAP+1)))</x:f>
        <x:v>16</x:v>
      </x:c>
      <x:c r="J10570" s="266" t="n">
        <x:f>MOD(INT((ROW()-ROW($I$46))/(MESCLUN_CAP+1)),CARROT_CAP+1)</x:f>
        <x:v>3</x:v>
      </x:c>
      <x:c r="K10570" s="266" t="n">
        <x:f>MOD(ROW()-ROW($I$46),MESCLUN_CAP+1)</x:f>
        <x:v>15</x:v>
      </x:c>
      <x:c r="L10570" s="266" t="n">
        <x:f>SUM(I10570:K10570)</x:f>
        <x:v>34</x:v>
      </x:c>
      <x:c r="M10570" s="267" t="n">
        <x:f>I10570*TOMATO_HOURS*WEEKS*(1+TOMATO_DIM)^I10570+J10570*CARROT_HOURS*WEEKS*(1+CARROT_DIM)^J10570+K10570*MESCLUN_HOURS*WEEKS*(1+MESCLUN_DIM)^K10570</x:f>
        <x:v>7526.940955073011</x:v>
      </x:c>
      <x:c r="N10570" s="267" t="n">
        <x:f>MAX(M10570-FARMER_HOURS,0)/TEMP_HOURS_PER_WORKER</x:f>
        <x:v>4.7270423299118125</x:v>
      </x:c>
      <x:c r="O10570" s="268" t="n">
        <x:f>I10570*TOMATO_PRICE+J10570*CARROT_PRICE+K10570*MESCLUN_PRICE</x:f>
        <x:v>187582</x:v>
      </x:c>
      <x:c r="P10570" s="268" t="n">
        <x:f>I10570*TOMATO_FERTILIZER+J10570*CARROT_FERTILIZER+K10570*MESCLUN_FERTILIZER</x:f>
        <x:v>28600</x:v>
      </x:c>
      <x:c r="Q10570" s="268" t="n">
        <x:f>MIN(M10570,FARMER_HOURS)*FARMER_RATE+MAX(M10570-FARMER_HOURS,0)*TEMP_RATE</x:f>
        <x:v>143176.05824779533</x:v>
      </x:c>
      <x:c r="R10570" s="268" t="n">
        <x:f>O10570-P10570-Q10570-FIXED_COST</x:f>
        <x:v>-4194.0582477953285</x:v>
      </x:c>
      <x:c r="S10570" s="139" t="str">
        <x:f>IF(AND(L10570&lt;=TOTAL_BED_CAP,N10570&lt;=TEMP_WORKER_CAP),"YES","NO")</x:f>
        <x:v>NO</x:v>
      </x:c>
      <x:c r="T10570" s="139" t="n">
        <x:f>IF(S10570="YES",R10570,-1E+99)</x:f>
        <x:v>-1e+99</x:v>
      </x:c>
    </x:row>
    <x:row r="10571">
      <x:c r="A10571" s="139"/>
      <x:c r="B10571" s="139"/>
      <x:c r="C10571" s="139"/>
      <x:c r="D10571" s="139"/>
      <x:c r="E10571" s="139"/>
      <x:c r="F10571" s="139"/>
      <x:c r="G10571" s="139"/>
      <x:c r="H10571" s="139"/>
      <x:c r="I10571" s="266" t="n">
        <x:f>INT((ROW()-ROW($I$46))/((CARROT_CAP+1)*(MESCLUN_CAP+1)))</x:f>
        <x:v>16</x:v>
      </x:c>
      <x:c r="J10571" s="266" t="n">
        <x:f>MOD(INT((ROW()-ROW($I$46))/(MESCLUN_CAP+1)),CARROT_CAP+1)</x:f>
        <x:v>3</x:v>
      </x:c>
      <x:c r="K10571" s="266" t="n">
        <x:f>MOD(ROW()-ROW($I$46),MESCLUN_CAP+1)</x:f>
        <x:v>16</x:v>
      </x:c>
      <x:c r="L10571" s="266" t="n">
        <x:f>SUM(I10571:K10571)</x:f>
        <x:v>35</x:v>
      </x:c>
      <x:c r="M10571" s="267" t="n">
        <x:f>I10571*TOMATO_HOURS*WEEKS*(1+TOMATO_DIM)^I10571+J10571*CARROT_HOURS*WEEKS*(1+CARROT_DIM)^J10571+K10571*MESCLUN_HOURS*WEEKS*(1+MESCLUN_DIM)^K10571</x:f>
        <x:v>7592.0017309505</x:v>
      </x:c>
      <x:c r="N10571" s="267" t="n">
        <x:f>MAX(M10571-FARMER_HOURS,0)/TEMP_HOURS_PER_WORKER</x:f>
        <x:v>4.77222342427118</x:v>
      </x:c>
      <x:c r="O10571" s="268" t="n">
        <x:f>I10571*TOMATO_PRICE+J10571*CARROT_PRICE+K10571*MESCLUN_PRICE</x:f>
        <x:v>190282</x:v>
      </x:c>
      <x:c r="P10571" s="268" t="n">
        <x:f>I10571*TOMATO_FERTILIZER+J10571*CARROT_FERTILIZER+K10571*MESCLUN_FERTILIZER</x:f>
        <x:v>29480</x:v>
      </x:c>
      <x:c r="Q10571" s="268" t="n">
        <x:f>MIN(M10571,FARMER_HOURS)*FARMER_RATE+MAX(M10571-FARMER_HOURS,0)*TEMP_RATE</x:f>
        <x:v>144305.5856067795</x:v>
      </x:c>
      <x:c r="R10571" s="268" t="n">
        <x:f>O10571-P10571-Q10571-FIXED_COST</x:f>
        <x:v>-3503.5856067794957</x:v>
      </x:c>
      <x:c r="S10571" s="139" t="str">
        <x:f>IF(AND(L10571&lt;=TOTAL_BED_CAP,N10571&lt;=TEMP_WORKER_CAP),"YES","NO")</x:f>
        <x:v>NO</x:v>
      </x:c>
      <x:c r="T10571" s="139" t="n">
        <x:f>IF(S10571="YES",R10571,-1E+99)</x:f>
        <x:v>-1e+99</x:v>
      </x:c>
    </x:row>
    <x:row r="10572">
      <x:c r="A10572" s="139"/>
      <x:c r="B10572" s="139"/>
      <x:c r="C10572" s="139"/>
      <x:c r="D10572" s="139"/>
      <x:c r="E10572" s="139"/>
      <x:c r="F10572" s="139"/>
      <x:c r="G10572" s="139"/>
      <x:c r="H10572" s="139"/>
      <x:c r="I10572" s="266" t="n">
        <x:f>INT((ROW()-ROW($I$46))/((CARROT_CAP+1)*(MESCLUN_CAP+1)))</x:f>
        <x:v>16</x:v>
      </x:c>
      <x:c r="J10572" s="266" t="n">
        <x:f>MOD(INT((ROW()-ROW($I$46))/(MESCLUN_CAP+1)),CARROT_CAP+1)</x:f>
        <x:v>3</x:v>
      </x:c>
      <x:c r="K10572" s="266" t="n">
        <x:f>MOD(ROW()-ROW($I$46),MESCLUN_CAP+1)</x:f>
        <x:v>17</x:v>
      </x:c>
      <x:c r="L10572" s="266" t="n">
        <x:f>SUM(I10572:K10572)</x:f>
        <x:v>36</x:v>
      </x:c>
      <x:c r="M10572" s="267" t="n">
        <x:f>I10572*TOMATO_HOURS*WEEKS*(1+TOMATO_DIM)^I10572+J10572*CARROT_HOURS*WEEKS*(1+CARROT_DIM)^J10572+K10572*MESCLUN_HOURS*WEEKS*(1+MESCLUN_DIM)^K10572</x:f>
        <x:v>7658.56195439704</x:v>
      </x:c>
      <x:c r="N10572" s="267" t="n">
        <x:f>MAX(M10572-FARMER_HOURS,0)/TEMP_HOURS_PER_WORKER</x:f>
        <x:v>4.818445801664611</x:v>
      </x:c>
      <x:c r="O10572" s="268" t="n">
        <x:f>I10572*TOMATO_PRICE+J10572*CARROT_PRICE+K10572*MESCLUN_PRICE</x:f>
        <x:v>192982</x:v>
      </x:c>
      <x:c r="P10572" s="268" t="n">
        <x:f>I10572*TOMATO_FERTILIZER+J10572*CARROT_FERTILIZER+K10572*MESCLUN_FERTILIZER</x:f>
        <x:v>30360</x:v>
      </x:c>
      <x:c r="Q10572" s="268" t="n">
        <x:f>MIN(M10572,FARMER_HOURS)*FARMER_RATE+MAX(M10572-FARMER_HOURS,0)*TEMP_RATE</x:f>
        <x:v>145461.14504161527</x:v>
      </x:c>
      <x:c r="R10572" s="268" t="n">
        <x:f>O10572-P10572-Q10572-FIXED_COST</x:f>
        <x:v>-2839.1450416152657</x:v>
      </x:c>
      <x:c r="S10572" s="139" t="str">
        <x:f>IF(AND(L10572&lt;=TOTAL_BED_CAP,N10572&lt;=TEMP_WORKER_CAP),"YES","NO")</x:f>
        <x:v>NO</x:v>
      </x:c>
      <x:c r="T10572" s="139" t="n">
        <x:f>IF(S10572="YES",R10572,-1E+99)</x:f>
        <x:v>-1e+99</x:v>
      </x:c>
    </x:row>
    <x:row r="10573">
      <x:c r="A10573" s="139"/>
      <x:c r="B10573" s="139"/>
      <x:c r="C10573" s="139"/>
      <x:c r="D10573" s="139"/>
      <x:c r="E10573" s="139"/>
      <x:c r="F10573" s="139"/>
      <x:c r="G10573" s="139"/>
      <x:c r="H10573" s="139"/>
      <x:c r="I10573" s="266" t="n">
        <x:f>INT((ROW()-ROW($I$46))/((CARROT_CAP+1)*(MESCLUN_CAP+1)))</x:f>
        <x:v>16</x:v>
      </x:c>
      <x:c r="J10573" s="266" t="n">
        <x:f>MOD(INT((ROW()-ROW($I$46))/(MESCLUN_CAP+1)),CARROT_CAP+1)</x:f>
        <x:v>3</x:v>
      </x:c>
      <x:c r="K10573" s="266" t="n">
        <x:f>MOD(ROW()-ROW($I$46),MESCLUN_CAP+1)</x:f>
        <x:v>18</x:v>
      </x:c>
      <x:c r="L10573" s="266" t="n">
        <x:f>SUM(I10573:K10573)</x:f>
        <x:v>37</x:v>
      </x:c>
      <x:c r="M10573" s="267" t="n">
        <x:f>I10573*TOMATO_HOURS*WEEKS*(1+TOMATO_DIM)^I10573+J10573*CARROT_HOURS*WEEKS*(1+CARROT_DIM)^J10573+K10573*MESCLUN_HOURS*WEEKS*(1+MESCLUN_DIM)^K10573</x:f>
        <x:v>7726.648945855627</x:v>
      </x:c>
      <x:c r="N10573" s="267" t="n">
        <x:f>MAX(M10573-FARMER_HOURS,0)/TEMP_HOURS_PER_WORKER</x:f>
        <x:v>4.865728434621963</x:v>
      </x:c>
      <x:c r="O10573" s="268" t="n">
        <x:f>I10573*TOMATO_PRICE+J10573*CARROT_PRICE+K10573*MESCLUN_PRICE</x:f>
        <x:v>195682</x:v>
      </x:c>
      <x:c r="P10573" s="268" t="n">
        <x:f>I10573*TOMATO_FERTILIZER+J10573*CARROT_FERTILIZER+K10573*MESCLUN_FERTILIZER</x:f>
        <x:v>31240</x:v>
      </x:c>
      <x:c r="Q10573" s="268" t="n">
        <x:f>MIN(M10573,FARMER_HOURS)*FARMER_RATE+MAX(M10573-FARMER_HOURS,0)*TEMP_RATE</x:f>
        <x:v>146643.21086554907</x:v>
      </x:c>
      <x:c r="R10573" s="268" t="n">
        <x:f>O10573-P10573-Q10573-FIXED_COST</x:f>
        <x:v>-2201.210865549074</x:v>
      </x:c>
      <x:c r="S10573" s="139" t="str">
        <x:f>IF(AND(L10573&lt;=TOTAL_BED_CAP,N10573&lt;=TEMP_WORKER_CAP),"YES","NO")</x:f>
        <x:v>NO</x:v>
      </x:c>
      <x:c r="T10573" s="139" t="n">
        <x:f>IF(S10573="YES",R10573,-1E+99)</x:f>
        <x:v>-1e+99</x:v>
      </x:c>
    </x:row>
    <x:row r="10574">
      <x:c r="A10574" s="139"/>
      <x:c r="B10574" s="139"/>
      <x:c r="C10574" s="139"/>
      <x:c r="D10574" s="139"/>
      <x:c r="E10574" s="139"/>
      <x:c r="F10574" s="139"/>
      <x:c r="G10574" s="139"/>
      <x:c r="H10574" s="139"/>
      <x:c r="I10574" s="266" t="n">
        <x:f>INT((ROW()-ROW($I$46))/((CARROT_CAP+1)*(MESCLUN_CAP+1)))</x:f>
        <x:v>16</x:v>
      </x:c>
      <x:c r="J10574" s="266" t="n">
        <x:f>MOD(INT((ROW()-ROW($I$46))/(MESCLUN_CAP+1)),CARROT_CAP+1)</x:f>
        <x:v>3</x:v>
      </x:c>
      <x:c r="K10574" s="266" t="n">
        <x:f>MOD(ROW()-ROW($I$46),MESCLUN_CAP+1)</x:f>
        <x:v>19</x:v>
      </x:c>
      <x:c r="L10574" s="266" t="n">
        <x:f>SUM(I10574:K10574)</x:f>
        <x:v>38</x:v>
      </x:c>
      <x:c r="M10574" s="267" t="n">
        <x:f>I10574*TOMATO_HOURS*WEEKS*(1+TOMATO_DIM)^I10574+J10574*CARROT_HOURS*WEEKS*(1+CARROT_DIM)^J10574+K10574*MESCLUN_HOURS*WEEKS*(1+MESCLUN_DIM)^K10574</x:f>
        <x:v>7796.290474491649</x:v>
      </x:c>
      <x:c r="N10574" s="267" t="n">
        <x:f>MAX(M10574-FARMER_HOURS,0)/TEMP_HOURS_PER_WORKER</x:f>
        <x:v>4.914090607285867</x:v>
      </x:c>
      <x:c r="O10574" s="268" t="n">
        <x:f>I10574*TOMATO_PRICE+J10574*CARROT_PRICE+K10574*MESCLUN_PRICE</x:f>
        <x:v>198382</x:v>
      </x:c>
      <x:c r="P10574" s="268" t="n">
        <x:f>I10574*TOMATO_FERTILIZER+J10574*CARROT_FERTILIZER+K10574*MESCLUN_FERTILIZER</x:f>
        <x:v>32120</x:v>
      </x:c>
      <x:c r="Q10574" s="268" t="n">
        <x:f>MIN(M10574,FARMER_HOURS)*FARMER_RATE+MAX(M10574-FARMER_HOURS,0)*TEMP_RATE</x:f>
        <x:v>147852.2651821467</x:v>
      </x:c>
      <x:c r="R10574" s="268" t="n">
        <x:f>O10574-P10574-Q10574-FIXED_COST</x:f>
        <x:v>-1590.2651821466861</x:v>
      </x:c>
      <x:c r="S10574" s="139" t="str">
        <x:f>IF(AND(L10574&lt;=TOTAL_BED_CAP,N10574&lt;=TEMP_WORKER_CAP),"YES","NO")</x:f>
        <x:v>NO</x:v>
      </x:c>
      <x:c r="T10574" s="139" t="n">
        <x:f>IF(S10574="YES",R10574,-1E+99)</x:f>
        <x:v>-1e+99</x:v>
      </x:c>
    </x:row>
    <x:row r="10575">
      <x:c r="A10575" s="139"/>
      <x:c r="B10575" s="139"/>
      <x:c r="C10575" s="139"/>
      <x:c r="D10575" s="139"/>
      <x:c r="E10575" s="139"/>
      <x:c r="F10575" s="139"/>
      <x:c r="G10575" s="139"/>
      <x:c r="H10575" s="139"/>
      <x:c r="I10575" s="266" t="n">
        <x:f>INT((ROW()-ROW($I$46))/((CARROT_CAP+1)*(MESCLUN_CAP+1)))</x:f>
        <x:v>16</x:v>
      </x:c>
      <x:c r="J10575" s="266" t="n">
        <x:f>MOD(INT((ROW()-ROW($I$46))/(MESCLUN_CAP+1)),CARROT_CAP+1)</x:f>
        <x:v>3</x:v>
      </x:c>
      <x:c r="K10575" s="266" t="n">
        <x:f>MOD(ROW()-ROW($I$46),MESCLUN_CAP+1)</x:f>
        <x:v>20</x:v>
      </x:c>
      <x:c r="L10575" s="266" t="n">
        <x:f>SUM(I10575:K10575)</x:f>
        <x:v>39</x:v>
      </x:c>
      <x:c r="M10575" s="267" t="n">
        <x:f>I10575*TOMATO_HOURS*WEEKS*(1+TOMATO_DIM)^I10575+J10575*CARROT_HOURS*WEEKS*(1+CARROT_DIM)^J10575+K10575*MESCLUN_HOURS*WEEKS*(1+MESCLUN_DIM)^K10575</x:f>
        <x:v>7867.514765142126</x:v>
      </x:c>
      <x:c r="N10575" s="267" t="n">
        <x:f>MAX(M10575-FARMER_HOURS,0)/TEMP_HOURS_PER_WORKER</x:f>
        <x:v>4.963551920237587</x:v>
      </x:c>
      <x:c r="O10575" s="268" t="n">
        <x:f>I10575*TOMATO_PRICE+J10575*CARROT_PRICE+K10575*MESCLUN_PRICE</x:f>
        <x:v>201082</x:v>
      </x:c>
      <x:c r="P10575" s="268" t="n">
        <x:f>I10575*TOMATO_FERTILIZER+J10575*CARROT_FERTILIZER+K10575*MESCLUN_FERTILIZER</x:f>
        <x:v>33000</x:v>
      </x:c>
      <x:c r="Q10575" s="268" t="n">
        <x:f>MIN(M10575,FARMER_HOURS)*FARMER_RATE+MAX(M10575-FARMER_HOURS,0)*TEMP_RATE</x:f>
        <x:v>149088.7980059397</x:v>
      </x:c>
      <x:c r="R10575" s="268" t="n">
        <x:f>O10575-P10575-Q10575-FIXED_COST</x:f>
        <x:v>-1006.7980059396941</x:v>
      </x:c>
      <x:c r="S10575" s="139" t="str">
        <x:f>IF(AND(L10575&lt;=TOTAL_BED_CAP,N10575&lt;=TEMP_WORKER_CAP),"YES","NO")</x:f>
        <x:v>NO</x:v>
      </x:c>
      <x:c r="T10575" s="139" t="n">
        <x:f>IF(S10575="YES",R10575,-1E+99)</x:f>
        <x:v>-1e+99</x:v>
      </x:c>
    </x:row>
    <x:row r="10576">
      <x:c r="A10576" s="139"/>
      <x:c r="B10576" s="139"/>
      <x:c r="C10576" s="139"/>
      <x:c r="D10576" s="139"/>
      <x:c r="E10576" s="139"/>
      <x:c r="F10576" s="139"/>
      <x:c r="G10576" s="139"/>
      <x:c r="H10576" s="139"/>
      <x:c r="I10576" s="266" t="n">
        <x:f>INT((ROW()-ROW($I$46))/((CARROT_CAP+1)*(MESCLUN_CAP+1)))</x:f>
        <x:v>16</x:v>
      </x:c>
      <x:c r="J10576" s="266" t="n">
        <x:f>MOD(INT((ROW()-ROW($I$46))/(MESCLUN_CAP+1)),CARROT_CAP+1)</x:f>
        <x:v>3</x:v>
      </x:c>
      <x:c r="K10576" s="266" t="n">
        <x:f>MOD(ROW()-ROW($I$46),MESCLUN_CAP+1)</x:f>
        <x:v>21</x:v>
      </x:c>
      <x:c r="L10576" s="266" t="n">
        <x:f>SUM(I10576:K10576)</x:f>
        <x:v>40</x:v>
      </x:c>
      <x:c r="M10576" s="267" t="n">
        <x:f>I10576*TOMATO_HOURS*WEEKS*(1+TOMATO_DIM)^I10576+J10576*CARROT_HOURS*WEEKS*(1+CARROT_DIM)^J10576+K10576*MESCLUN_HOURS*WEEKS*(1+MESCLUN_DIM)^K10576</x:f>
        <x:v>7940.350505368569</x:v>
      </x:c>
      <x:c r="N10576" s="267" t="n">
        <x:f>MAX(M10576-FARMER_HOURS,0)/TEMP_HOURS_PER_WORKER</x:f>
        <x:v>5.01413229539484</x:v>
      </x:c>
      <x:c r="O10576" s="268" t="n">
        <x:f>I10576*TOMATO_PRICE+J10576*CARROT_PRICE+K10576*MESCLUN_PRICE</x:f>
        <x:v>203782</x:v>
      </x:c>
      <x:c r="P10576" s="268" t="n">
        <x:f>I10576*TOMATO_FERTILIZER+J10576*CARROT_FERTILIZER+K10576*MESCLUN_FERTILIZER</x:f>
        <x:v>33880</x:v>
      </x:c>
      <x:c r="Q10576" s="268" t="n">
        <x:f>MIN(M10576,FARMER_HOURS)*FARMER_RATE+MAX(M10576-FARMER_HOURS,0)*TEMP_RATE</x:f>
        <x:v>150353.307384871</x:v>
      </x:c>
      <x:c r="R10576" s="268" t="n">
        <x:f>O10576-P10576-Q10576-FIXED_COST</x:f>
        <x:v>-451.3073848710046</x:v>
      </x:c>
      <x:c r="S10576" s="139" t="str">
        <x:f>IF(AND(L10576&lt;=TOTAL_BED_CAP,N10576&lt;=TEMP_WORKER_CAP),"YES","NO")</x:f>
        <x:v>NO</x:v>
      </x:c>
      <x:c r="T10576" s="139" t="n">
        <x:f>IF(S10576="YES",R10576,-1E+99)</x:f>
        <x:v>-1e+99</x:v>
      </x:c>
    </x:row>
    <x:row r="10577">
      <x:c r="A10577" s="139"/>
      <x:c r="B10577" s="139"/>
      <x:c r="C10577" s="139"/>
      <x:c r="D10577" s="139"/>
      <x:c r="E10577" s="139"/>
      <x:c r="F10577" s="139"/>
      <x:c r="G10577" s="139"/>
      <x:c r="H10577" s="139"/>
      <x:c r="I10577" s="266" t="n">
        <x:f>INT((ROW()-ROW($I$46))/((CARROT_CAP+1)*(MESCLUN_CAP+1)))</x:f>
        <x:v>16</x:v>
      </x:c>
      <x:c r="J10577" s="266" t="n">
        <x:f>MOD(INT((ROW()-ROW($I$46))/(MESCLUN_CAP+1)),CARROT_CAP+1)</x:f>
        <x:v>3</x:v>
      </x:c>
      <x:c r="K10577" s="266" t="n">
        <x:f>MOD(ROW()-ROW($I$46),MESCLUN_CAP+1)</x:f>
        <x:v>22</x:v>
      </x:c>
      <x:c r="L10577" s="266" t="n">
        <x:f>SUM(I10577:K10577)</x:f>
        <x:v>41</x:v>
      </x:c>
      <x:c r="M10577" s="267" t="n">
        <x:f>I10577*TOMATO_HOURS*WEEKS*(1+TOMATO_DIM)^I10577+J10577*CARROT_HOURS*WEEKS*(1+CARROT_DIM)^J10577+K10577*MESCLUN_HOURS*WEEKS*(1+MESCLUN_DIM)^K10577</x:f>
        <x:v>8014.826852614966</x:v>
      </x:c>
      <x:c r="N10577" s="267" t="n">
        <x:f>MAX(M10577-FARMER_HOURS,0)/TEMP_HOURS_PER_WORKER</x:f>
        <x:v>5.0658519809826155</x:v>
      </x:c>
      <x:c r="O10577" s="268" t="n">
        <x:f>I10577*TOMATO_PRICE+J10577*CARROT_PRICE+K10577*MESCLUN_PRICE</x:f>
        <x:v>206482</x:v>
      </x:c>
      <x:c r="P10577" s="268" t="n">
        <x:f>I10577*TOMATO_FERTILIZER+J10577*CARROT_FERTILIZER+K10577*MESCLUN_FERTILIZER</x:f>
        <x:v>34760</x:v>
      </x:c>
      <x:c r="Q10577" s="268" t="n">
        <x:f>MIN(M10577,FARMER_HOURS)*FARMER_RATE+MAX(M10577-FARMER_HOURS,0)*TEMP_RATE</x:f>
        <x:v>151646.29952456537</x:v>
      </x:c>
      <x:c r="R10577" s="268" t="n">
        <x:f>O10577-P10577-Q10577-FIXED_COST</x:f>
        <x:v>75.70047543462715</x:v>
      </x:c>
      <x:c r="S10577" s="139" t="str">
        <x:f>IF(AND(L10577&lt;=TOTAL_BED_CAP,N10577&lt;=TEMP_WORKER_CAP),"YES","NO")</x:f>
        <x:v>NO</x:v>
      </x:c>
      <x:c r="T10577" s="139" t="n">
        <x:f>IF(S10577="YES",R10577,-1E+99)</x:f>
        <x:v>-1e+99</x:v>
      </x:c>
    </x:row>
    <x:row r="10578">
      <x:c r="A10578" s="139"/>
      <x:c r="B10578" s="139"/>
      <x:c r="C10578" s="139"/>
      <x:c r="D10578" s="139"/>
      <x:c r="E10578" s="139"/>
      <x:c r="F10578" s="139"/>
      <x:c r="G10578" s="139"/>
      <x:c r="H10578" s="139"/>
      <x:c r="I10578" s="266" t="n">
        <x:f>INT((ROW()-ROW($I$46))/((CARROT_CAP+1)*(MESCLUN_CAP+1)))</x:f>
        <x:v>16</x:v>
      </x:c>
      <x:c r="J10578" s="266" t="n">
        <x:f>MOD(INT((ROW()-ROW($I$46))/(MESCLUN_CAP+1)),CARROT_CAP+1)</x:f>
        <x:v>3</x:v>
      </x:c>
      <x:c r="K10578" s="266" t="n">
        <x:f>MOD(ROW()-ROW($I$46),MESCLUN_CAP+1)</x:f>
        <x:v>23</x:v>
      </x:c>
      <x:c r="L10578" s="266" t="n">
        <x:f>SUM(I10578:K10578)</x:f>
        <x:v>42</x:v>
      </x:c>
      <x:c r="M10578" s="267" t="n">
        <x:f>I10578*TOMATO_HOURS*WEEKS*(1+TOMATO_DIM)^I10578+J10578*CARROT_HOURS*WEEKS*(1+CARROT_DIM)^J10578+K10578*MESCLUN_HOURS*WEEKS*(1+MESCLUN_DIM)^K10578</x:f>
        <x:v>8090.973441472403</x:v>
      </x:c>
      <x:c r="N10578" s="267" t="n">
        <x:f>MAX(M10578-FARMER_HOURS,0)/TEMP_HOURS_PER_WORKER</x:f>
        <x:v>5.118731556578057</x:v>
      </x:c>
      <x:c r="O10578" s="268" t="n">
        <x:f>I10578*TOMATO_PRICE+J10578*CARROT_PRICE+K10578*MESCLUN_PRICE</x:f>
        <x:v>209182</x:v>
      </x:c>
      <x:c r="P10578" s="268" t="n">
        <x:f>I10578*TOMATO_FERTILIZER+J10578*CARROT_FERTILIZER+K10578*MESCLUN_FERTILIZER</x:f>
        <x:v>35640</x:v>
      </x:c>
      <x:c r="Q10578" s="268" t="n">
        <x:f>MIN(M10578,FARMER_HOURS)*FARMER_RATE+MAX(M10578-FARMER_HOURS,0)*TEMP_RATE</x:f>
        <x:v>152968.28891445143</x:v>
      </x:c>
      <x:c r="R10578" s="268" t="n">
        <x:f>O10578-P10578-Q10578-FIXED_COST</x:f>
        <x:v>573.7110855485662</x:v>
      </x:c>
      <x:c r="S10578" s="139" t="str">
        <x:f>IF(AND(L10578&lt;=TOTAL_BED_CAP,N10578&lt;=TEMP_WORKER_CAP),"YES","NO")</x:f>
        <x:v>NO</x:v>
      </x:c>
      <x:c r="T10578" s="139" t="n">
        <x:f>IF(S10578="YES",R10578,-1E+99)</x:f>
        <x:v>-1e+99</x:v>
      </x:c>
    </x:row>
    <x:row r="10579">
      <x:c r="A10579" s="139"/>
      <x:c r="B10579" s="139"/>
      <x:c r="C10579" s="139"/>
      <x:c r="D10579" s="139"/>
      <x:c r="E10579" s="139"/>
      <x:c r="F10579" s="139"/>
      <x:c r="G10579" s="139"/>
      <x:c r="H10579" s="139"/>
      <x:c r="I10579" s="266" t="n">
        <x:f>INT((ROW()-ROW($I$46))/((CARROT_CAP+1)*(MESCLUN_CAP+1)))</x:f>
        <x:v>16</x:v>
      </x:c>
      <x:c r="J10579" s="266" t="n">
        <x:f>MOD(INT((ROW()-ROW($I$46))/(MESCLUN_CAP+1)),CARROT_CAP+1)</x:f>
        <x:v>3</x:v>
      </x:c>
      <x:c r="K10579" s="266" t="n">
        <x:f>MOD(ROW()-ROW($I$46),MESCLUN_CAP+1)</x:f>
        <x:v>24</x:v>
      </x:c>
      <x:c r="L10579" s="266" t="n">
        <x:f>SUM(I10579:K10579)</x:f>
        <x:v>43</x:v>
      </x:c>
      <x:c r="M10579" s="267" t="n">
        <x:f>I10579*TOMATO_HOURS*WEEKS*(1+TOMATO_DIM)^I10579+J10579*CARROT_HOURS*WEEKS*(1+CARROT_DIM)^J10579+K10579*MESCLUN_HOURS*WEEKS*(1+MESCLUN_DIM)^K10579</x:f>
        <x:v>8168.820391051898</x:v>
      </x:c>
      <x:c r="N10579" s="267" t="n">
        <x:f>MAX(M10579-FARMER_HOURS,0)/TEMP_HOURS_PER_WORKER</x:f>
        <x:v>5.1727919382304846</x:v>
      </x:c>
      <x:c r="O10579" s="268" t="n">
        <x:f>I10579*TOMATO_PRICE+J10579*CARROT_PRICE+K10579*MESCLUN_PRICE</x:f>
        <x:v>211882</x:v>
      </x:c>
      <x:c r="P10579" s="268" t="n">
        <x:f>I10579*TOMATO_FERTILIZER+J10579*CARROT_FERTILIZER+K10579*MESCLUN_FERTILIZER</x:f>
        <x:v>36520</x:v>
      </x:c>
      <x:c r="Q10579" s="268" t="n">
        <x:f>MIN(M10579,FARMER_HOURS)*FARMER_RATE+MAX(M10579-FARMER_HOURS,0)*TEMP_RATE</x:f>
        <x:v>154319.7984557621</x:v>
      </x:c>
      <x:c r="R10579" s="268" t="n">
        <x:f>O10579-P10579-Q10579-FIXED_COST</x:f>
        <x:v>1042.2015442379052</x:v>
      </x:c>
      <x:c r="S10579" s="139" t="str">
        <x:f>IF(AND(L10579&lt;=TOTAL_BED_CAP,N10579&lt;=TEMP_WORKER_CAP),"YES","NO")</x:f>
        <x:v>NO</x:v>
      </x:c>
      <x:c r="T10579" s="139" t="n">
        <x:f>IF(S10579="YES",R10579,-1E+99)</x:f>
        <x:v>-1e+99</x:v>
      </x:c>
    </x:row>
    <x:row r="10580">
      <x:c r="A10580" s="139"/>
      <x:c r="B10580" s="139"/>
      <x:c r="C10580" s="139"/>
      <x:c r="D10580" s="139"/>
      <x:c r="E10580" s="139"/>
      <x:c r="F10580" s="139"/>
      <x:c r="G10580" s="139"/>
      <x:c r="H10580" s="139"/>
      <x:c r="I10580" s="266" t="n">
        <x:f>INT((ROW()-ROW($I$46))/((CARROT_CAP+1)*(MESCLUN_CAP+1)))</x:f>
        <x:v>16</x:v>
      </x:c>
      <x:c r="J10580" s="266" t="n">
        <x:f>MOD(INT((ROW()-ROW($I$46))/(MESCLUN_CAP+1)),CARROT_CAP+1)</x:f>
        <x:v>3</x:v>
      </x:c>
      <x:c r="K10580" s="266" t="n">
        <x:f>MOD(ROW()-ROW($I$46),MESCLUN_CAP+1)</x:f>
        <x:v>25</x:v>
      </x:c>
      <x:c r="L10580" s="266" t="n">
        <x:f>SUM(I10580:K10580)</x:f>
        <x:v>44</x:v>
      </x:c>
      <x:c r="M10580" s="267" t="n">
        <x:f>I10580*TOMATO_HOURS*WEEKS*(1+TOMATO_DIM)^I10580+J10580*CARROT_HOURS*WEEKS*(1+CARROT_DIM)^J10580+K10580*MESCLUN_HOURS*WEEKS*(1+MESCLUN_DIM)^K10580</x:f>
        <x:v>8248.398312466996</x:v>
      </x:c>
      <x:c r="N10580" s="267" t="n">
        <x:f>MAX(M10580-FARMER_HOURS,0)/TEMP_HOURS_PER_WORKER</x:f>
        <x:v>5.228054383657636</x:v>
      </x:c>
      <x:c r="O10580" s="268" t="n">
        <x:f>I10580*TOMATO_PRICE+J10580*CARROT_PRICE+K10580*MESCLUN_PRICE</x:f>
        <x:v>214582</x:v>
      </x:c>
      <x:c r="P10580" s="268" t="n">
        <x:f>I10580*TOMATO_FERTILIZER+J10580*CARROT_FERTILIZER+K10580*MESCLUN_FERTILIZER</x:f>
        <x:v>37400</x:v>
      </x:c>
      <x:c r="Q10580" s="268" t="n">
        <x:f>MIN(M10580,FARMER_HOURS)*FARMER_RATE+MAX(M10580-FARMER_HOURS,0)*TEMP_RATE</x:f>
        <x:v>155701.35959144088</x:v>
      </x:c>
      <x:c r="R10580" s="268" t="n">
        <x:f>O10580-P10580-Q10580-FIXED_COST</x:f>
        <x:v>1480.6404085591203</x:v>
      </x:c>
      <x:c r="S10580" s="139" t="str">
        <x:f>IF(AND(L10580&lt;=TOTAL_BED_CAP,N10580&lt;=TEMP_WORKER_CAP),"YES","NO")</x:f>
        <x:v>NO</x:v>
      </x:c>
      <x:c r="T10580" s="139" t="n">
        <x:f>IF(S10580="YES",R10580,-1E+99)</x:f>
        <x:v>-1e+99</x:v>
      </x:c>
    </x:row>
    <x:row r="10581">
      <x:c r="A10581" s="139"/>
      <x:c r="B10581" s="139"/>
      <x:c r="C10581" s="139"/>
      <x:c r="D10581" s="139"/>
      <x:c r="E10581" s="139"/>
      <x:c r="F10581" s="139"/>
      <x:c r="G10581" s="139"/>
      <x:c r="H10581" s="139"/>
      <x:c r="I10581" s="266" t="n">
        <x:f>INT((ROW()-ROW($I$46))/((CARROT_CAP+1)*(MESCLUN_CAP+1)))</x:f>
        <x:v>16</x:v>
      </x:c>
      <x:c r="J10581" s="266" t="n">
        <x:f>MOD(INT((ROW()-ROW($I$46))/(MESCLUN_CAP+1)),CARROT_CAP+1)</x:f>
        <x:v>3</x:v>
      </x:c>
      <x:c r="K10581" s="266" t="n">
        <x:f>MOD(ROW()-ROW($I$46),MESCLUN_CAP+1)</x:f>
        <x:v>26</x:v>
      </x:c>
      <x:c r="L10581" s="266" t="n">
        <x:f>SUM(I10581:K10581)</x:f>
        <x:v>45</x:v>
      </x:c>
      <x:c r="M10581" s="267" t="n">
        <x:f>I10581*TOMATO_HOURS*WEEKS*(1+TOMATO_DIM)^I10581+J10581*CARROT_HOURS*WEEKS*(1+CARROT_DIM)^J10581+K10581*MESCLUN_HOURS*WEEKS*(1+MESCLUN_DIM)^K10581</x:f>
        <x:v>8329.738316427713</x:v>
      </x:c>
      <x:c r="N10581" s="267" t="n">
        <x:f>MAX(M10581-FARMER_HOURS,0)/TEMP_HOURS_PER_WORKER</x:f>
        <x:v>5.284540497519245</x:v>
      </x:c>
      <x:c r="O10581" s="268" t="n">
        <x:f>I10581*TOMATO_PRICE+J10581*CARROT_PRICE+K10581*MESCLUN_PRICE</x:f>
        <x:v>217282</x:v>
      </x:c>
      <x:c r="P10581" s="268" t="n">
        <x:f>I10581*TOMATO_FERTILIZER+J10581*CARROT_FERTILIZER+K10581*MESCLUN_FERTILIZER</x:f>
        <x:v>38280</x:v>
      </x:c>
      <x:c r="Q10581" s="268" t="n">
        <x:f>MIN(M10581,FARMER_HOURS)*FARMER_RATE+MAX(M10581-FARMER_HOURS,0)*TEMP_RATE</x:f>
        <x:v>157113.51243798112</x:v>
      </x:c>
      <x:c r="R10581" s="268" t="n">
        <x:f>O10581-P10581-Q10581-FIXED_COST</x:f>
        <x:v>1888.4875620188832</x:v>
      </x:c>
      <x:c r="S10581" s="139" t="str">
        <x:f>IF(AND(L10581&lt;=TOTAL_BED_CAP,N10581&lt;=TEMP_WORKER_CAP),"YES","NO")</x:f>
        <x:v>NO</x:v>
      </x:c>
      <x:c r="T10581" s="139" t="n">
        <x:f>IF(S10581="YES",R10581,-1E+99)</x:f>
        <x:v>-1e+99</x:v>
      </x:c>
    </x:row>
    <x:row r="10582">
      <x:c r="A10582" s="139"/>
      <x:c r="B10582" s="139"/>
      <x:c r="C10582" s="139"/>
      <x:c r="D10582" s="139"/>
      <x:c r="E10582" s="139"/>
      <x:c r="F10582" s="139"/>
      <x:c r="G10582" s="139"/>
      <x:c r="H10582" s="139"/>
      <x:c r="I10582" s="266" t="n">
        <x:f>INT((ROW()-ROW($I$46))/((CARROT_CAP+1)*(MESCLUN_CAP+1)))</x:f>
        <x:v>16</x:v>
      </x:c>
      <x:c r="J10582" s="266" t="n">
        <x:f>MOD(INT((ROW()-ROW($I$46))/(MESCLUN_CAP+1)),CARROT_CAP+1)</x:f>
        <x:v>3</x:v>
      </x:c>
      <x:c r="K10582" s="266" t="n">
        <x:f>MOD(ROW()-ROW($I$46),MESCLUN_CAP+1)</x:f>
        <x:v>27</x:v>
      </x:c>
      <x:c r="L10582" s="266" t="n">
        <x:f>SUM(I10582:K10582)</x:f>
        <x:v>46</x:v>
      </x:c>
      <x:c r="M10582" s="267" t="n">
        <x:f>I10582*TOMATO_HOURS*WEEKS*(1+TOMATO_DIM)^I10582+J10582*CARROT_HOURS*WEEKS*(1+CARROT_DIM)^J10582+K10582*MESCLUN_HOURS*WEEKS*(1+MESCLUN_DIM)^K10582</x:f>
        <x:v>8412.87202094747</x:v>
      </x:c>
      <x:c r="N10582" s="267" t="n">
        <x:f>MAX(M10582-FARMER_HOURS,0)/TEMP_HOURS_PER_WORKER</x:f>
        <x:v>5.342272236769077</x:v>
      </x:c>
      <x:c r="O10582" s="268" t="n">
        <x:f>I10582*TOMATO_PRICE+J10582*CARROT_PRICE+K10582*MESCLUN_PRICE</x:f>
        <x:v>219982</x:v>
      </x:c>
      <x:c r="P10582" s="268" t="n">
        <x:f>I10582*TOMATO_FERTILIZER+J10582*CARROT_FERTILIZER+K10582*MESCLUN_FERTILIZER</x:f>
        <x:v>39160</x:v>
      </x:c>
      <x:c r="Q10582" s="268" t="n">
        <x:f>MIN(M10582,FARMER_HOURS)*FARMER_RATE+MAX(M10582-FARMER_HOURS,0)*TEMP_RATE</x:f>
        <x:v>158556.80591922693</x:v>
      </x:c>
      <x:c r="R10582" s="268" t="n">
        <x:f>O10582-P10582-Q10582-FIXED_COST</x:f>
        <x:v>2265.1940807730716</x:v>
      </x:c>
      <x:c r="S10582" s="139" t="str">
        <x:f>IF(AND(L10582&lt;=TOTAL_BED_CAP,N10582&lt;=TEMP_WORKER_CAP),"YES","NO")</x:f>
        <x:v>NO</x:v>
      </x:c>
      <x:c r="T10582" s="139" t="n">
        <x:f>IF(S10582="YES",R10582,-1E+99)</x:f>
        <x:v>-1e+99</x:v>
      </x:c>
    </x:row>
    <x:row r="10583">
      <x:c r="A10583" s="139"/>
      <x:c r="B10583" s="139"/>
      <x:c r="C10583" s="139"/>
      <x:c r="D10583" s="139"/>
      <x:c r="E10583" s="139"/>
      <x:c r="F10583" s="139"/>
      <x:c r="G10583" s="139"/>
      <x:c r="H10583" s="139"/>
      <x:c r="I10583" s="266" t="n">
        <x:f>INT((ROW()-ROW($I$46))/((CARROT_CAP+1)*(MESCLUN_CAP+1)))</x:f>
        <x:v>16</x:v>
      </x:c>
      <x:c r="J10583" s="266" t="n">
        <x:f>MOD(INT((ROW()-ROW($I$46))/(MESCLUN_CAP+1)),CARROT_CAP+1)</x:f>
        <x:v>3</x:v>
      </x:c>
      <x:c r="K10583" s="266" t="n">
        <x:f>MOD(ROW()-ROW($I$46),MESCLUN_CAP+1)</x:f>
        <x:v>28</x:v>
      </x:c>
      <x:c r="L10583" s="266" t="n">
        <x:f>SUM(I10583:K10583)</x:f>
        <x:v>47</x:v>
      </x:c>
      <x:c r="M10583" s="267" t="n">
        <x:f>I10583*TOMATO_HOURS*WEEKS*(1+TOMATO_DIM)^I10583+J10583*CARROT_HOURS*WEEKS*(1+CARROT_DIM)^J10583+K10583*MESCLUN_HOURS*WEEKS*(1+MESCLUN_DIM)^K10583</x:f>
        <x:v>8497.831559164624</x:v>
      </x:c>
      <x:c r="N10583" s="267" t="n">
        <x:f>MAX(M10583-FARMER_HOURS,0)/TEMP_HOURS_PER_WORKER</x:f>
        <x:v>5.401271916086545</x:v>
      </x:c>
      <x:c r="O10583" s="268" t="n">
        <x:f>I10583*TOMATO_PRICE+J10583*CARROT_PRICE+K10583*MESCLUN_PRICE</x:f>
        <x:v>222682</x:v>
      </x:c>
      <x:c r="P10583" s="268" t="n">
        <x:f>I10583*TOMATO_FERTILIZER+J10583*CARROT_FERTILIZER+K10583*MESCLUN_FERTILIZER</x:f>
        <x:v>40040</x:v>
      </x:c>
      <x:c r="Q10583" s="268" t="n">
        <x:f>MIN(M10583,FARMER_HOURS)*FARMER_RATE+MAX(M10583-FARMER_HOURS,0)*TEMP_RATE</x:f>
        <x:v>160031.7979021636</x:v>
      </x:c>
      <x:c r="R10583" s="268" t="n">
        <x:f>O10583-P10583-Q10583-FIXED_COST</x:f>
        <x:v>2610.202097836387</x:v>
      </x:c>
      <x:c r="S10583" s="139" t="str">
        <x:f>IF(AND(L10583&lt;=TOTAL_BED_CAP,N10583&lt;=TEMP_WORKER_CAP),"YES","NO")</x:f>
        <x:v>NO</x:v>
      </x:c>
      <x:c r="T10583" s="139" t="n">
        <x:f>IF(S10583="YES",R10583,-1E+99)</x:f>
        <x:v>-1e+99</x:v>
      </x:c>
    </x:row>
    <x:row r="10584">
      <x:c r="A10584" s="139"/>
      <x:c r="B10584" s="139"/>
      <x:c r="C10584" s="139"/>
      <x:c r="D10584" s="139"/>
      <x:c r="E10584" s="139"/>
      <x:c r="F10584" s="139"/>
      <x:c r="G10584" s="139"/>
      <x:c r="H10584" s="139"/>
      <x:c r="I10584" s="266" t="n">
        <x:f>INT((ROW()-ROW($I$46))/((CARROT_CAP+1)*(MESCLUN_CAP+1)))</x:f>
        <x:v>16</x:v>
      </x:c>
      <x:c r="J10584" s="266" t="n">
        <x:f>MOD(INT((ROW()-ROW($I$46))/(MESCLUN_CAP+1)),CARROT_CAP+1)</x:f>
        <x:v>3</x:v>
      </x:c>
      <x:c r="K10584" s="266" t="n">
        <x:f>MOD(ROW()-ROW($I$46),MESCLUN_CAP+1)</x:f>
        <x:v>29</x:v>
      </x:c>
      <x:c r="L10584" s="266" t="n">
        <x:f>SUM(I10584:K10584)</x:f>
        <x:v>48</x:v>
      </x:c>
      <x:c r="M10584" s="267" t="n">
        <x:f>I10584*TOMATO_HOURS*WEEKS*(1+TOMATO_DIM)^I10584+J10584*CARROT_HOURS*WEEKS*(1+CARROT_DIM)^J10584+K10584*MESCLUN_HOURS*WEEKS*(1+MESCLUN_DIM)^K10584</x:f>
        <x:v>8584.649587280277</x:v>
      </x:c>
      <x:c r="N10584" s="267" t="n">
        <x:f>MAX(M10584-FARMER_HOURS,0)/TEMP_HOURS_PER_WORKER</x:f>
        <x:v>5.461562213389081</x:v>
      </x:c>
      <x:c r="O10584" s="268" t="n">
        <x:f>I10584*TOMATO_PRICE+J10584*CARROT_PRICE+K10584*MESCLUN_PRICE</x:f>
        <x:v>225382</x:v>
      </x:c>
      <x:c r="P10584" s="268" t="n">
        <x:f>I10584*TOMATO_FERTILIZER+J10584*CARROT_FERTILIZER+K10584*MESCLUN_FERTILIZER</x:f>
        <x:v>40920</x:v>
      </x:c>
      <x:c r="Q10584" s="268" t="n">
        <x:f>MIN(M10584,FARMER_HOURS)*FARMER_RATE+MAX(M10584-FARMER_HOURS,0)*TEMP_RATE</x:f>
        <x:v>161539.05533472702</x:v>
      </x:c>
      <x:c r="R10584" s="268" t="n">
        <x:f>O10584-P10584-Q10584-FIXED_COST</x:f>
        <x:v>2922.944665272982</x:v>
      </x:c>
      <x:c r="S10584" s="139" t="str">
        <x:f>IF(AND(L10584&lt;=TOTAL_BED_CAP,N10584&lt;=TEMP_WORKER_CAP),"YES","NO")</x:f>
        <x:v>NO</x:v>
      </x:c>
      <x:c r="T10584" s="139" t="n">
        <x:f>IF(S10584="YES",R10584,-1E+99)</x:f>
        <x:v>-1e+99</x:v>
      </x:c>
    </x:row>
    <x:row r="10585">
      <x:c r="A10585" s="139"/>
      <x:c r="B10585" s="139"/>
      <x:c r="C10585" s="139"/>
      <x:c r="D10585" s="139"/>
      <x:c r="E10585" s="139"/>
      <x:c r="F10585" s="139"/>
      <x:c r="G10585" s="139"/>
      <x:c r="H10585" s="139"/>
      <x:c r="I10585" s="266" t="n">
        <x:f>INT((ROW()-ROW($I$46))/((CARROT_CAP+1)*(MESCLUN_CAP+1)))</x:f>
        <x:v>16</x:v>
      </x:c>
      <x:c r="J10585" s="266" t="n">
        <x:f>MOD(INT((ROW()-ROW($I$46))/(MESCLUN_CAP+1)),CARROT_CAP+1)</x:f>
        <x:v>3</x:v>
      </x:c>
      <x:c r="K10585" s="266" t="n">
        <x:f>MOD(ROW()-ROW($I$46),MESCLUN_CAP+1)</x:f>
        <x:v>30</x:v>
      </x:c>
      <x:c r="L10585" s="266" t="n">
        <x:f>SUM(I10585:K10585)</x:f>
        <x:v>49</x:v>
      </x:c>
      <x:c r="M10585" s="267" t="n">
        <x:f>I10585*TOMATO_HOURS*WEEKS*(1+TOMATO_DIM)^I10585+J10585*CARROT_HOURS*WEEKS*(1+CARROT_DIM)^J10585+K10585*MESCLUN_HOURS*WEEKS*(1+MESCLUN_DIM)^K10585</x:f>
        <x:v>8673.359292614046</x:v>
      </x:c>
      <x:c r="N10585" s="267" t="n">
        <x:f>MAX(M10585-FARMER_HOURS,0)/TEMP_HOURS_PER_WORKER</x:f>
        <x:v>5.523166175426421</x:v>
      </x:c>
      <x:c r="O10585" s="268" t="n">
        <x:f>I10585*TOMATO_PRICE+J10585*CARROT_PRICE+K10585*MESCLUN_PRICE</x:f>
        <x:v>228082</x:v>
      </x:c>
      <x:c r="P10585" s="268" t="n">
        <x:f>I10585*TOMATO_FERTILIZER+J10585*CARROT_FERTILIZER+K10585*MESCLUN_FERTILIZER</x:f>
        <x:v>41800</x:v>
      </x:c>
      <x:c r="Q10585" s="268" t="n">
        <x:f>MIN(M10585,FARMER_HOURS)*FARMER_RATE+MAX(M10585-FARMER_HOURS,0)*TEMP_RATE</x:f>
        <x:v>163079.1543856605</x:v>
      </x:c>
      <x:c r="R10585" s="268" t="n">
        <x:f>O10585-P10585-Q10585-FIXED_COST</x:f>
        <x:v>3202.845614339487</x:v>
      </x:c>
      <x:c r="S10585" s="139" t="str">
        <x:f>IF(AND(L10585&lt;=TOTAL_BED_CAP,N10585&lt;=TEMP_WORKER_CAP),"YES","NO")</x:f>
        <x:v>NO</x:v>
      </x:c>
      <x:c r="T10585" s="139" t="n">
        <x:f>IF(S10585="YES",R10585,-1E+99)</x:f>
        <x:v>-1e+99</x:v>
      </x:c>
    </x:row>
    <x:row r="10586">
      <x:c r="A10586" s="139"/>
      <x:c r="B10586" s="139"/>
      <x:c r="C10586" s="139"/>
      <x:c r="D10586" s="139"/>
      <x:c r="E10586" s="139"/>
      <x:c r="F10586" s="139"/>
      <x:c r="G10586" s="139"/>
      <x:c r="H10586" s="139"/>
      <x:c r="I10586" s="266" t="n">
        <x:f>INT((ROW()-ROW($I$46))/((CARROT_CAP+1)*(MESCLUN_CAP+1)))</x:f>
        <x:v>16</x:v>
      </x:c>
      <x:c r="J10586" s="266" t="n">
        <x:f>MOD(INT((ROW()-ROW($I$46))/(MESCLUN_CAP+1)),CARROT_CAP+1)</x:f>
        <x:v>4</x:v>
      </x:c>
      <x:c r="K10586" s="266" t="n">
        <x:f>MOD(ROW()-ROW($I$46),MESCLUN_CAP+1)</x:f>
        <x:v>0</x:v>
      </x:c>
      <x:c r="L10586" s="266" t="n">
        <x:f>SUM(I10586:K10586)</x:f>
        <x:v>20</x:v>
      </x:c>
      <x:c r="M10586" s="267" t="n">
        <x:f>I10586*TOMATO_HOURS*WEEKS*(1+TOMATO_DIM)^I10586+J10586*CARROT_HOURS*WEEKS*(1+CARROT_DIM)^J10586+K10586*MESCLUN_HOURS*WEEKS*(1+MESCLUN_DIM)^K10586</x:f>
        <x:v>6749.2186472294</x:v>
      </x:c>
      <x:c r="N10586" s="267" t="n">
        <x:f>MAX(M10586-FARMER_HOURS,0)/TEMP_HOURS_PER_WORKER</x:f>
        <x:v>4.186957393909306</x:v>
      </x:c>
      <x:c r="O10586" s="268" t="n">
        <x:f>I10586*TOMATO_PRICE+J10586*CARROT_PRICE+K10586*MESCLUN_PRICE</x:f>
        <x:v>149176</x:v>
      </x:c>
      <x:c r="P10586" s="268" t="n">
        <x:f>I10586*TOMATO_FERTILIZER+J10586*CARROT_FERTILIZER+K10586*MESCLUN_FERTILIZER</x:f>
        <x:v>15840</x:v>
      </x:c>
      <x:c r="Q10586" s="268" t="n">
        <x:f>MIN(M10586,FARMER_HOURS)*FARMER_RATE+MAX(M10586-FARMER_HOURS,0)*TEMP_RATE</x:f>
        <x:v>129673.93484773263</x:v>
      </x:c>
      <x:c r="R10586" s="268" t="n">
        <x:f>O10586-P10586-Q10586-FIXED_COST</x:f>
        <x:v>-16337.934847732628</x:v>
      </x:c>
      <x:c r="S10586" s="139" t="str">
        <x:f>IF(AND(L10586&lt;=TOTAL_BED_CAP,N10586&lt;=TEMP_WORKER_CAP),"YES","NO")</x:f>
        <x:v>NO</x:v>
      </x:c>
      <x:c r="T10586" s="139" t="n">
        <x:f>IF(S10586="YES",R10586,-1E+99)</x:f>
        <x:v>-1e+99</x:v>
      </x:c>
    </x:row>
    <x:row r="10587">
      <x:c r="A10587" s="139"/>
      <x:c r="B10587" s="139"/>
      <x:c r="C10587" s="139"/>
      <x:c r="D10587" s="139"/>
      <x:c r="E10587" s="139"/>
      <x:c r="F10587" s="139"/>
      <x:c r="G10587" s="139"/>
      <x:c r="H10587" s="139"/>
      <x:c r="I10587" s="266" t="n">
        <x:f>INT((ROW()-ROW($I$46))/((CARROT_CAP+1)*(MESCLUN_CAP+1)))</x:f>
        <x:v>16</x:v>
      </x:c>
      <x:c r="J10587" s="266" t="n">
        <x:f>MOD(INT((ROW()-ROW($I$46))/(MESCLUN_CAP+1)),CARROT_CAP+1)</x:f>
        <x:v>4</x:v>
      </x:c>
      <x:c r="K10587" s="266" t="n">
        <x:f>MOD(ROW()-ROW($I$46),MESCLUN_CAP+1)</x:f>
        <x:v>1</x:v>
      </x:c>
      <x:c r="L10587" s="266" t="n">
        <x:f>SUM(I10587:K10587)</x:f>
        <x:v>21</x:v>
      </x:c>
      <x:c r="M10587" s="267" t="n">
        <x:f>I10587*TOMATO_HOURS*WEEKS*(1+TOMATO_DIM)^I10587+J10587*CARROT_HOURS*WEEKS*(1+CARROT_DIM)^J10587+K10587*MESCLUN_HOURS*WEEKS*(1+MESCLUN_DIM)^K10587</x:f>
        <x:v>6794.7811472294</x:v>
      </x:c>
      <x:c r="N10587" s="267" t="n">
        <x:f>MAX(M10587-FARMER_HOURS,0)/TEMP_HOURS_PER_WORKER</x:f>
        <x:v>4.218598018909305</x:v>
      </x:c>
      <x:c r="O10587" s="268" t="n">
        <x:f>I10587*TOMATO_PRICE+J10587*CARROT_PRICE+K10587*MESCLUN_PRICE</x:f>
        <x:v>151876</x:v>
      </x:c>
      <x:c r="P10587" s="268" t="n">
        <x:f>I10587*TOMATO_FERTILIZER+J10587*CARROT_FERTILIZER+K10587*MESCLUN_FERTILIZER</x:f>
        <x:v>16720</x:v>
      </x:c>
      <x:c r="Q10587" s="268" t="n">
        <x:f>MIN(M10587,FARMER_HOURS)*FARMER_RATE+MAX(M10587-FARMER_HOURS,0)*TEMP_RATE</x:f>
        <x:v>130464.95047273263</x:v>
      </x:c>
      <x:c r="R10587" s="268" t="n">
        <x:f>O10587-P10587-Q10587-FIXED_COST</x:f>
        <x:v>-15308.950472732628</x:v>
      </x:c>
      <x:c r="S10587" s="139" t="str">
        <x:f>IF(AND(L10587&lt;=TOTAL_BED_CAP,N10587&lt;=TEMP_WORKER_CAP),"YES","NO")</x:f>
        <x:v>NO</x:v>
      </x:c>
      <x:c r="T10587" s="139" t="n">
        <x:f>IF(S10587="YES",R10587,-1E+99)</x:f>
        <x:v>-1e+99</x:v>
      </x:c>
    </x:row>
    <x:row r="10588">
      <x:c r="A10588" s="139"/>
      <x:c r="B10588" s="139"/>
      <x:c r="C10588" s="139"/>
      <x:c r="D10588" s="139"/>
      <x:c r="E10588" s="139"/>
      <x:c r="F10588" s="139"/>
      <x:c r="G10588" s="139"/>
      <x:c r="H10588" s="139"/>
      <x:c r="I10588" s="266" t="n">
        <x:f>INT((ROW()-ROW($I$46))/((CARROT_CAP+1)*(MESCLUN_CAP+1)))</x:f>
        <x:v>16</x:v>
      </x:c>
      <x:c r="J10588" s="266" t="n">
        <x:f>MOD(INT((ROW()-ROW($I$46))/(MESCLUN_CAP+1)),CARROT_CAP+1)</x:f>
        <x:v>4</x:v>
      </x:c>
      <x:c r="K10588" s="266" t="n">
        <x:f>MOD(ROW()-ROW($I$46),MESCLUN_CAP+1)</x:f>
        <x:v>2</x:v>
      </x:c>
      <x:c r="L10588" s="266" t="n">
        <x:f>SUM(I10588:K10588)</x:f>
        <x:v>22</x:v>
      </x:c>
      <x:c r="M10588" s="267" t="n">
        <x:f>I10588*TOMATO_HOURS*WEEKS*(1+TOMATO_DIM)^I10588+J10588*CARROT_HOURS*WEEKS*(1+CARROT_DIM)^J10588+K10588*MESCLUN_HOURS*WEEKS*(1+MESCLUN_DIM)^K10588</x:f>
        <x:v>6841.4827097294</x:v>
      </x:c>
      <x:c r="N10588" s="267" t="n">
        <x:f>MAX(M10588-FARMER_HOURS,0)/TEMP_HOURS_PER_WORKER</x:f>
        <x:v>4.251029659534305</x:v>
      </x:c>
      <x:c r="O10588" s="268" t="n">
        <x:f>I10588*TOMATO_PRICE+J10588*CARROT_PRICE+K10588*MESCLUN_PRICE</x:f>
        <x:v>154576</x:v>
      </x:c>
      <x:c r="P10588" s="268" t="n">
        <x:f>I10588*TOMATO_FERTILIZER+J10588*CARROT_FERTILIZER+K10588*MESCLUN_FERTILIZER</x:f>
        <x:v>17600</x:v>
      </x:c>
      <x:c r="Q10588" s="268" t="n">
        <x:f>MIN(M10588,FARMER_HOURS)*FARMER_RATE+MAX(M10588-FARMER_HOURS,0)*TEMP_RATE</x:f>
        <x:v>131275.74148835766</x:v>
      </x:c>
      <x:c r="R10588" s="268" t="n">
        <x:f>O10588-P10588-Q10588-FIXED_COST</x:f>
        <x:v>-14299.741488357657</x:v>
      </x:c>
      <x:c r="S10588" s="139" t="str">
        <x:f>IF(AND(L10588&lt;=TOTAL_BED_CAP,N10588&lt;=TEMP_WORKER_CAP),"YES","NO")</x:f>
        <x:v>NO</x:v>
      </x:c>
      <x:c r="T10588" s="139" t="n">
        <x:f>IF(S10588="YES",R10588,-1E+99)</x:f>
        <x:v>-1e+99</x:v>
      </x:c>
    </x:row>
    <x:row r="10589">
      <x:c r="A10589" s="139"/>
      <x:c r="B10589" s="139"/>
      <x:c r="C10589" s="139"/>
      <x:c r="D10589" s="139"/>
      <x:c r="E10589" s="139"/>
      <x:c r="F10589" s="139"/>
      <x:c r="G10589" s="139"/>
      <x:c r="H10589" s="139"/>
      <x:c r="I10589" s="266" t="n">
        <x:f>INT((ROW()-ROW($I$46))/((CARROT_CAP+1)*(MESCLUN_CAP+1)))</x:f>
        <x:v>16</x:v>
      </x:c>
      <x:c r="J10589" s="266" t="n">
        <x:f>MOD(INT((ROW()-ROW($I$46))/(MESCLUN_CAP+1)),CARROT_CAP+1)</x:f>
        <x:v>4</x:v>
      </x:c>
      <x:c r="K10589" s="266" t="n">
        <x:f>MOD(ROW()-ROW($I$46),MESCLUN_CAP+1)</x:f>
        <x:v>3</x:v>
      </x:c>
      <x:c r="L10589" s="266" t="n">
        <x:f>SUM(I10589:K10589)</x:f>
        <x:v>23</x:v>
      </x:c>
      <x:c r="M10589" s="267" t="n">
        <x:f>I10589*TOMATO_HOURS*WEEKS*(1+TOMATO_DIM)^I10589+J10589*CARROT_HOURS*WEEKS*(1+CARROT_DIM)^J10589+K10589*MESCLUN_HOURS*WEEKS*(1+MESCLUN_DIM)^K10589</x:f>
        <x:v>6889.344692151275</x:v>
      </x:c>
      <x:c r="N10589" s="267" t="n">
        <x:f>MAX(M10589-FARMER_HOURS,0)/TEMP_HOURS_PER_WORKER</x:f>
        <x:v>4.284267147327275</x:v>
      </x:c>
      <x:c r="O10589" s="268" t="n">
        <x:f>I10589*TOMATO_PRICE+J10589*CARROT_PRICE+K10589*MESCLUN_PRICE</x:f>
        <x:v>157276</x:v>
      </x:c>
      <x:c r="P10589" s="268" t="n">
        <x:f>I10589*TOMATO_FERTILIZER+J10589*CARROT_FERTILIZER+K10589*MESCLUN_FERTILIZER</x:f>
        <x:v>18480</x:v>
      </x:c>
      <x:c r="Q10589" s="268" t="n">
        <x:f>MIN(M10589,FARMER_HOURS)*FARMER_RATE+MAX(M10589-FARMER_HOURS,0)*TEMP_RATE</x:f>
        <x:v>132106.67868318188</x:v>
      </x:c>
      <x:c r="R10589" s="268" t="n">
        <x:f>O10589-P10589-Q10589-FIXED_COST</x:f>
        <x:v>-13310.678683181875</x:v>
      </x:c>
      <x:c r="S10589" s="139" t="str">
        <x:f>IF(AND(L10589&lt;=TOTAL_BED_CAP,N10589&lt;=TEMP_WORKER_CAP),"YES","NO")</x:f>
        <x:v>NO</x:v>
      </x:c>
      <x:c r="T10589" s="139" t="n">
        <x:f>IF(S10589="YES",R10589,-1E+99)</x:f>
        <x:v>-1e+99</x:v>
      </x:c>
    </x:row>
    <x:row r="10590">
      <x:c r="A10590" s="139"/>
      <x:c r="B10590" s="139"/>
      <x:c r="C10590" s="139"/>
      <x:c r="D10590" s="139"/>
      <x:c r="E10590" s="139"/>
      <x:c r="F10590" s="139"/>
      <x:c r="G10590" s="139"/>
      <x:c r="H10590" s="139"/>
      <x:c r="I10590" s="266" t="n">
        <x:f>INT((ROW()-ROW($I$46))/((CARROT_CAP+1)*(MESCLUN_CAP+1)))</x:f>
        <x:v>16</x:v>
      </x:c>
      <x:c r="J10590" s="266" t="n">
        <x:f>MOD(INT((ROW()-ROW($I$46))/(MESCLUN_CAP+1)),CARROT_CAP+1)</x:f>
        <x:v>4</x:v>
      </x:c>
      <x:c r="K10590" s="266" t="n">
        <x:f>MOD(ROW()-ROW($I$46),MESCLUN_CAP+1)</x:f>
        <x:v>4</x:v>
      </x:c>
      <x:c r="L10590" s="266" t="n">
        <x:f>SUM(I10590:K10590)</x:f>
        <x:v>24</x:v>
      </x:c>
      <x:c r="M10590" s="267" t="n">
        <x:f>I10590*TOMATO_HOURS*WEEKS*(1+TOMATO_DIM)^I10590+J10590*CARROT_HOURS*WEEKS*(1+CARROT_DIM)^J10590+K10590*MESCLUN_HOURS*WEEKS*(1+MESCLUN_DIM)^K10590</x:f>
        <x:v>6938.388807873931</x:v>
      </x:c>
      <x:c r="N10590" s="267" t="n">
        <x:f>MAX(M10590-FARMER_HOURS,0)/TEMP_HOURS_PER_WORKER</x:f>
        <x:v>4.318325561023563</x:v>
      </x:c>
      <x:c r="O10590" s="268" t="n">
        <x:f>I10590*TOMATO_PRICE+J10590*CARROT_PRICE+K10590*MESCLUN_PRICE</x:f>
        <x:v>159976</x:v>
      </x:c>
      <x:c r="P10590" s="268" t="n">
        <x:f>I10590*TOMATO_FERTILIZER+J10590*CARROT_FERTILIZER+K10590*MESCLUN_FERTILIZER</x:f>
        <x:v>19360</x:v>
      </x:c>
      <x:c r="Q10590" s="268" t="n">
        <x:f>MIN(M10590,FARMER_HOURS)*FARMER_RATE+MAX(M10590-FARMER_HOURS,0)*TEMP_RATE</x:f>
        <x:v>132958.13902558907</x:v>
      </x:c>
      <x:c r="R10590" s="268" t="n">
        <x:f>O10590-P10590-Q10590-FIXED_COST</x:f>
        <x:v>-12342.139025589073</x:v>
      </x:c>
      <x:c r="S10590" s="139" t="str">
        <x:f>IF(AND(L10590&lt;=TOTAL_BED_CAP,N10590&lt;=TEMP_WORKER_CAP),"YES","NO")</x:f>
        <x:v>NO</x:v>
      </x:c>
      <x:c r="T10590" s="139" t="n">
        <x:f>IF(S10590="YES",R10590,-1E+99)</x:f>
        <x:v>-1e+99</x:v>
      </x:c>
    </x:row>
    <x:row r="10591">
      <x:c r="A10591" s="139"/>
      <x:c r="B10591" s="139"/>
      <x:c r="C10591" s="139"/>
      <x:c r="D10591" s="139"/>
      <x:c r="E10591" s="139"/>
      <x:c r="F10591" s="139"/>
      <x:c r="G10591" s="139"/>
      <x:c r="H10591" s="139"/>
      <x:c r="I10591" s="266" t="n">
        <x:f>INT((ROW()-ROW($I$46))/((CARROT_CAP+1)*(MESCLUN_CAP+1)))</x:f>
        <x:v>16</x:v>
      </x:c>
      <x:c r="J10591" s="266" t="n">
        <x:f>MOD(INT((ROW()-ROW($I$46))/(MESCLUN_CAP+1)),CARROT_CAP+1)</x:f>
        <x:v>4</x:v>
      </x:c>
      <x:c r="K10591" s="266" t="n">
        <x:f>MOD(ROW()-ROW($I$46),MESCLUN_CAP+1)</x:f>
        <x:v>5</x:v>
      </x:c>
      <x:c r="L10591" s="266" t="n">
        <x:f>SUM(I10591:K10591)</x:f>
        <x:v>25</x:v>
      </x:c>
      <x:c r="M10591" s="267" t="n">
        <x:f>I10591*TOMATO_HOURS*WEEKS*(1+TOMATO_DIM)^I10591+J10591*CARROT_HOURS*WEEKS*(1+CARROT_DIM)^J10591+K10591*MESCLUN_HOURS*WEEKS*(1+MESCLUN_DIM)^K10591</x:f>
        <x:v>6988.637131795134</x:v>
      </x:c>
      <x:c r="N10591" s="267" t="n">
        <x:f>MAX(M10591-FARMER_HOURS,0)/TEMP_HOURS_PER_WORKER</x:f>
        <x:v>4.353220230413288</x:v>
      </x:c>
      <x:c r="O10591" s="268" t="n">
        <x:f>I10591*TOMATO_PRICE+J10591*CARROT_PRICE+K10591*MESCLUN_PRICE</x:f>
        <x:v>162676</x:v>
      </x:c>
      <x:c r="P10591" s="268" t="n">
        <x:f>I10591*TOMATO_FERTILIZER+J10591*CARROT_FERTILIZER+K10591*MESCLUN_FERTILIZER</x:f>
        <x:v>20240</x:v>
      </x:c>
      <x:c r="Q10591" s="268" t="n">
        <x:f>MIN(M10591,FARMER_HOURS)*FARMER_RATE+MAX(M10591-FARMER_HOURS,0)*TEMP_RATE</x:f>
        <x:v>133830.5057603322</x:v>
      </x:c>
      <x:c r="R10591" s="268" t="n">
        <x:f>O10591-P10591-Q10591-FIXED_COST</x:f>
        <x:v>-11394.505760332191</x:v>
      </x:c>
      <x:c r="S10591" s="139" t="str">
        <x:f>IF(AND(L10591&lt;=TOTAL_BED_CAP,N10591&lt;=TEMP_WORKER_CAP),"YES","NO")</x:f>
        <x:v>NO</x:v>
      </x:c>
      <x:c r="T10591" s="139" t="n">
        <x:f>IF(S10591="YES",R10591,-1E+99)</x:f>
        <x:v>-1e+99</x:v>
      </x:c>
    </x:row>
    <x:row r="10592">
      <x:c r="A10592" s="139"/>
      <x:c r="B10592" s="139"/>
      <x:c r="C10592" s="139"/>
      <x:c r="D10592" s="139"/>
      <x:c r="E10592" s="139"/>
      <x:c r="F10592" s="139"/>
      <x:c r="G10592" s="139"/>
      <x:c r="H10592" s="139"/>
      <x:c r="I10592" s="266" t="n">
        <x:f>INT((ROW()-ROW($I$46))/((CARROT_CAP+1)*(MESCLUN_CAP+1)))</x:f>
        <x:v>16</x:v>
      </x:c>
      <x:c r="J10592" s="266" t="n">
        <x:f>MOD(INT((ROW()-ROW($I$46))/(MESCLUN_CAP+1)),CARROT_CAP+1)</x:f>
        <x:v>4</x:v>
      </x:c>
      <x:c r="K10592" s="266" t="n">
        <x:f>MOD(ROW()-ROW($I$46),MESCLUN_CAP+1)</x:f>
        <x:v>6</x:v>
      </x:c>
      <x:c r="L10592" s="266" t="n">
        <x:f>SUM(I10592:K10592)</x:f>
        <x:v>26</x:v>
      </x:c>
      <x:c r="M10592" s="267" t="n">
        <x:f>I10592*TOMATO_HOURS*WEEKS*(1+TOMATO_DIM)^I10592+J10592*CARROT_HOURS*WEEKS*(1+CARROT_DIM)^J10592+K10592*MESCLUN_HOURS*WEEKS*(1+MESCLUN_DIM)^K10592</x:f>
        <x:v>7040.112105976767</x:v>
      </x:c>
      <x:c r="N10592" s="267" t="n">
        <x:f>MAX(M10592-FARMER_HOURS,0)/TEMP_HOURS_PER_WORKER</x:f>
        <x:v>4.388966740261644</x:v>
      </x:c>
      <x:c r="O10592" s="268" t="n">
        <x:f>I10592*TOMATO_PRICE+J10592*CARROT_PRICE+K10592*MESCLUN_PRICE</x:f>
        <x:v>165376</x:v>
      </x:c>
      <x:c r="P10592" s="268" t="n">
        <x:f>I10592*TOMATO_FERTILIZER+J10592*CARROT_FERTILIZER+K10592*MESCLUN_FERTILIZER</x:f>
        <x:v>21120</x:v>
      </x:c>
      <x:c r="Q10592" s="268" t="n">
        <x:f>MIN(M10592,FARMER_HOURS)*FARMER_RATE+MAX(M10592-FARMER_HOURS,0)*TEMP_RATE</x:f>
        <x:v>134724.16850654111</x:v>
      </x:c>
      <x:c r="R10592" s="268" t="n">
        <x:f>O10592-P10592-Q10592-FIXED_COST</x:f>
        <x:v>-10468.168506541115</x:v>
      </x:c>
      <x:c r="S10592" s="139" t="str">
        <x:f>IF(AND(L10592&lt;=TOTAL_BED_CAP,N10592&lt;=TEMP_WORKER_CAP),"YES","NO")</x:f>
        <x:v>NO</x:v>
      </x:c>
      <x:c r="T10592" s="139" t="n">
        <x:f>IF(S10592="YES",R10592,-1E+99)</x:f>
        <x:v>-1e+99</x:v>
      </x:c>
    </x:row>
    <x:row r="10593">
      <x:c r="A10593" s="139"/>
      <x:c r="B10593" s="139"/>
      <x:c r="C10593" s="139"/>
      <x:c r="D10593" s="139"/>
      <x:c r="E10593" s="139"/>
      <x:c r="F10593" s="139"/>
      <x:c r="G10593" s="139"/>
      <x:c r="H10593" s="139"/>
      <x:c r="I10593" s="266" t="n">
        <x:f>INT((ROW()-ROW($I$46))/((CARROT_CAP+1)*(MESCLUN_CAP+1)))</x:f>
        <x:v>16</x:v>
      </x:c>
      <x:c r="J10593" s="266" t="n">
        <x:f>MOD(INT((ROW()-ROW($I$46))/(MESCLUN_CAP+1)),CARROT_CAP+1)</x:f>
        <x:v>4</x:v>
      </x:c>
      <x:c r="K10593" s="266" t="n">
        <x:f>MOD(ROW()-ROW($I$46),MESCLUN_CAP+1)</x:f>
        <x:v>7</x:v>
      </x:c>
      <x:c r="L10593" s="266" t="n">
        <x:f>SUM(I10593:K10593)</x:f>
        <x:v>27</x:v>
      </x:c>
      <x:c r="M10593" s="267" t="n">
        <x:f>I10593*TOMATO_HOURS*WEEKS*(1+TOMATO_DIM)^I10593+J10593*CARROT_HOURS*WEEKS*(1+CARROT_DIM)^J10593+K10593*MESCLUN_HOURS*WEEKS*(1+MESCLUN_DIM)^K10593</x:f>
        <x:v>7092.836545374728</x:v>
      </x:c>
      <x:c r="N10593" s="267" t="n">
        <x:f>MAX(M10593-FARMER_HOURS,0)/TEMP_HOURS_PER_WORKER</x:f>
        <x:v>4.425580934288006</x:v>
      </x:c>
      <x:c r="O10593" s="268" t="n">
        <x:f>I10593*TOMATO_PRICE+J10593*CARROT_PRICE+K10593*MESCLUN_PRICE</x:f>
        <x:v>168076</x:v>
      </x:c>
      <x:c r="P10593" s="268" t="n">
        <x:f>I10593*TOMATO_FERTILIZER+J10593*CARROT_FERTILIZER+K10593*MESCLUN_FERTILIZER</x:f>
        <x:v>22000</x:v>
      </x:c>
      <x:c r="Q10593" s="268" t="n">
        <x:f>MIN(M10593,FARMER_HOURS)*FARMER_RATE+MAX(M10593-FARMER_HOURS,0)*TEMP_RATE</x:f>
        <x:v>135639.52335720015</x:v>
      </x:c>
      <x:c r="R10593" s="268" t="n">
        <x:f>O10593-P10593-Q10593-FIXED_COST</x:f>
        <x:v>-9563.523357200145</x:v>
      </x:c>
      <x:c r="S10593" s="139" t="str">
        <x:f>IF(AND(L10593&lt;=TOTAL_BED_CAP,N10593&lt;=TEMP_WORKER_CAP),"YES","NO")</x:f>
        <x:v>NO</x:v>
      </x:c>
      <x:c r="T10593" s="139" t="n">
        <x:f>IF(S10593="YES",R10593,-1E+99)</x:f>
        <x:v>-1e+99</x:v>
      </x:c>
    </x:row>
    <x:row r="10594">
      <x:c r="A10594" s="139"/>
      <x:c r="B10594" s="139"/>
      <x:c r="C10594" s="139"/>
      <x:c r="D10594" s="139"/>
      <x:c r="E10594" s="139"/>
      <x:c r="F10594" s="139"/>
      <x:c r="G10594" s="139"/>
      <x:c r="H10594" s="139"/>
      <x:c r="I10594" s="266" t="n">
        <x:f>INT((ROW()-ROW($I$46))/((CARROT_CAP+1)*(MESCLUN_CAP+1)))</x:f>
        <x:v>16</x:v>
      </x:c>
      <x:c r="J10594" s="266" t="n">
        <x:f>MOD(INT((ROW()-ROW($I$46))/(MESCLUN_CAP+1)),CARROT_CAP+1)</x:f>
        <x:v>4</x:v>
      </x:c>
      <x:c r="K10594" s="266" t="n">
        <x:f>MOD(ROW()-ROW($I$46),MESCLUN_CAP+1)</x:f>
        <x:v>8</x:v>
      </x:c>
      <x:c r="L10594" s="266" t="n">
        <x:f>SUM(I10594:K10594)</x:f>
        <x:v>28</x:v>
      </x:c>
      <x:c r="M10594" s="267" t="n">
        <x:f>I10594*TOMATO_HOURS*WEEKS*(1+TOMATO_DIM)^I10594+J10594*CARROT_HOURS*WEEKS*(1+CARROT_DIM)^J10594+K10594*MESCLUN_HOURS*WEEKS*(1+MESCLUN_DIM)^K10594</x:f>
        <x:v>7146.833643654708</x:v>
      </x:c>
      <x:c r="N10594" s="267" t="n">
        <x:f>MAX(M10594-FARMER_HOURS,0)/TEMP_HOURS_PER_WORKER</x:f>
        <x:v>4.4630789192046585</x:v>
      </x:c>
      <x:c r="O10594" s="268" t="n">
        <x:f>I10594*TOMATO_PRICE+J10594*CARROT_PRICE+K10594*MESCLUN_PRICE</x:f>
        <x:v>170776</x:v>
      </x:c>
      <x:c r="P10594" s="268" t="n">
        <x:f>I10594*TOMATO_FERTILIZER+J10594*CARROT_FERTILIZER+K10594*MESCLUN_FERTILIZER</x:f>
        <x:v>22880</x:v>
      </x:c>
      <x:c r="Q10594" s="268" t="n">
        <x:f>MIN(M10594,FARMER_HOURS)*FARMER_RATE+MAX(M10594-FARMER_HOURS,0)*TEMP_RATE</x:f>
        <x:v>136576.97298011644</x:v>
      </x:c>
      <x:c r="R10594" s="268" t="n">
        <x:f>O10594-P10594-Q10594-FIXED_COST</x:f>
        <x:v>-8680.972980116436</x:v>
      </x:c>
      <x:c r="S10594" s="139" t="str">
        <x:f>IF(AND(L10594&lt;=TOTAL_BED_CAP,N10594&lt;=TEMP_WORKER_CAP),"YES","NO")</x:f>
        <x:v>NO</x:v>
      </x:c>
      <x:c r="T10594" s="139" t="n">
        <x:f>IF(S10594="YES",R10594,-1E+99)</x:f>
        <x:v>-1e+99</x:v>
      </x:c>
    </x:row>
    <x:row r="10595">
      <x:c r="A10595" s="139"/>
      <x:c r="B10595" s="139"/>
      <x:c r="C10595" s="139"/>
      <x:c r="D10595" s="139"/>
      <x:c r="E10595" s="139"/>
      <x:c r="F10595" s="139"/>
      <x:c r="G10595" s="139"/>
      <x:c r="H10595" s="139"/>
      <x:c r="I10595" s="266" t="n">
        <x:f>INT((ROW()-ROW($I$46))/((CARROT_CAP+1)*(MESCLUN_CAP+1)))</x:f>
        <x:v>16</x:v>
      </x:c>
      <x:c r="J10595" s="266" t="n">
        <x:f>MOD(INT((ROW()-ROW($I$46))/(MESCLUN_CAP+1)),CARROT_CAP+1)</x:f>
        <x:v>4</x:v>
      </x:c>
      <x:c r="K10595" s="266" t="n">
        <x:f>MOD(ROW()-ROW($I$46),MESCLUN_CAP+1)</x:f>
        <x:v>9</x:v>
      </x:c>
      <x:c r="L10595" s="266" t="n">
        <x:f>SUM(I10595:K10595)</x:f>
        <x:v>29</x:v>
      </x:c>
      <x:c r="M10595" s="267" t="n">
        <x:f>I10595*TOMATO_HOURS*WEEKS*(1+TOMATO_DIM)^I10595+J10595*CARROT_HOURS*WEEKS*(1+CARROT_DIM)^J10595+K10595*MESCLUN_HOURS*WEEKS*(1+MESCLUN_DIM)^K10595</x:f>
        <x:v>7202.126979095103</x:v>
      </x:c>
      <x:c r="N10595" s="267" t="n">
        <x:f>MAX(M10595-FARMER_HOURS,0)/TEMP_HOURS_PER_WORKER</x:f>
        <x:v>4.501477068816044</x:v>
      </x:c>
      <x:c r="O10595" s="268" t="n">
        <x:f>I10595*TOMATO_PRICE+J10595*CARROT_PRICE+K10595*MESCLUN_PRICE</x:f>
        <x:v>173476</x:v>
      </x:c>
      <x:c r="P10595" s="268" t="n">
        <x:f>I10595*TOMATO_FERTILIZER+J10595*CARROT_FERTILIZER+K10595*MESCLUN_FERTILIZER</x:f>
        <x:v>23760</x:v>
      </x:c>
      <x:c r="Q10595" s="268" t="n">
        <x:f>MIN(M10595,FARMER_HOURS)*FARMER_RATE+MAX(M10595-FARMER_HOURS,0)*TEMP_RATE</x:f>
        <x:v>137536.9267204011</x:v>
      </x:c>
      <x:c r="R10595" s="268" t="n">
        <x:f>O10595-P10595-Q10595-FIXED_COST</x:f>
        <x:v>-7820.926720401098</x:v>
      </x:c>
      <x:c r="S10595" s="139" t="str">
        <x:f>IF(AND(L10595&lt;=TOTAL_BED_CAP,N10595&lt;=TEMP_WORKER_CAP),"YES","NO")</x:f>
        <x:v>NO</x:v>
      </x:c>
      <x:c r="T10595" s="139" t="n">
        <x:f>IF(S10595="YES",R10595,-1E+99)</x:f>
        <x:v>-1e+99</x:v>
      </x:c>
    </x:row>
    <x:row r="10596">
      <x:c r="A10596" s="139"/>
      <x:c r="B10596" s="139"/>
      <x:c r="C10596" s="139"/>
      <x:c r="D10596" s="139"/>
      <x:c r="E10596" s="139"/>
      <x:c r="F10596" s="139"/>
      <x:c r="G10596" s="139"/>
      <x:c r="H10596" s="139"/>
      <x:c r="I10596" s="266" t="n">
        <x:f>INT((ROW()-ROW($I$46))/((CARROT_CAP+1)*(MESCLUN_CAP+1)))</x:f>
        <x:v>16</x:v>
      </x:c>
      <x:c r="J10596" s="266" t="n">
        <x:f>MOD(INT((ROW()-ROW($I$46))/(MESCLUN_CAP+1)),CARROT_CAP+1)</x:f>
        <x:v>4</x:v>
      </x:c>
      <x:c r="K10596" s="266" t="n">
        <x:f>MOD(ROW()-ROW($I$46),MESCLUN_CAP+1)</x:f>
        <x:v>10</x:v>
      </x:c>
      <x:c r="L10596" s="266" t="n">
        <x:f>SUM(I10596:K10596)</x:f>
        <x:v>30</x:v>
      </x:c>
      <x:c r="M10596" s="267" t="n">
        <x:f>I10596*TOMATO_HOURS*WEEKS*(1+TOMATO_DIM)^I10596+J10596*CARROT_HOURS*WEEKS*(1+CARROT_DIM)^J10596+K10596*MESCLUN_HOURS*WEEKS*(1+MESCLUN_DIM)^K10596</x:f>
        <x:v>7258.740520578315</x:v>
      </x:c>
      <x:c r="N10596" s="267" t="n">
        <x:f>MAX(M10596-FARMER_HOURS,0)/TEMP_HOURS_PER_WORKER</x:f>
        <x:v>4.540792028179386</x:v>
      </x:c>
      <x:c r="O10596" s="268" t="n">
        <x:f>I10596*TOMATO_PRICE+J10596*CARROT_PRICE+K10596*MESCLUN_PRICE</x:f>
        <x:v>176176</x:v>
      </x:c>
      <x:c r="P10596" s="268" t="n">
        <x:f>I10596*TOMATO_FERTILIZER+J10596*CARROT_FERTILIZER+K10596*MESCLUN_FERTILIZER</x:f>
        <x:v>24640</x:v>
      </x:c>
      <x:c r="Q10596" s="268" t="n">
        <x:f>MIN(M10596,FARMER_HOURS)*FARMER_RATE+MAX(M10596-FARMER_HOURS,0)*TEMP_RATE</x:f>
        <x:v>138519.80070448463</x:v>
      </x:c>
      <x:c r="R10596" s="268" t="n">
        <x:f>O10596-P10596-Q10596-FIXED_COST</x:f>
        <x:v>-6983.800704484631</x:v>
      </x:c>
      <x:c r="S10596" s="139" t="str">
        <x:f>IF(AND(L10596&lt;=TOTAL_BED_CAP,N10596&lt;=TEMP_WORKER_CAP),"YES","NO")</x:f>
        <x:v>NO</x:v>
      </x:c>
      <x:c r="T10596" s="139" t="n">
        <x:f>IF(S10596="YES",R10596,-1E+99)</x:f>
        <x:v>-1e+99</x:v>
      </x:c>
    </x:row>
    <x:row r="10597">
      <x:c r="A10597" s="139"/>
      <x:c r="B10597" s="139"/>
      <x:c r="C10597" s="139"/>
      <x:c r="D10597" s="139"/>
      <x:c r="E10597" s="139"/>
      <x:c r="F10597" s="139"/>
      <x:c r="G10597" s="139"/>
      <x:c r="H10597" s="139"/>
      <x:c r="I10597" s="266" t="n">
        <x:f>INT((ROW()-ROW($I$46))/((CARROT_CAP+1)*(MESCLUN_CAP+1)))</x:f>
        <x:v>16</x:v>
      </x:c>
      <x:c r="J10597" s="266" t="n">
        <x:f>MOD(INT((ROW()-ROW($I$46))/(MESCLUN_CAP+1)),CARROT_CAP+1)</x:f>
        <x:v>4</x:v>
      </x:c>
      <x:c r="K10597" s="266" t="n">
        <x:f>MOD(ROW()-ROW($I$46),MESCLUN_CAP+1)</x:f>
        <x:v>11</x:v>
      </x:c>
      <x:c r="L10597" s="266" t="n">
        <x:f>SUM(I10597:K10597)</x:f>
        <x:v>31</x:v>
      </x:c>
      <x:c r="M10597" s="267" t="n">
        <x:f>I10597*TOMATO_HOURS*WEEKS*(1+TOMATO_DIM)^I10597+J10597*CARROT_HOURS*WEEKS*(1+CARROT_DIM)^J10597+K10597*MESCLUN_HOURS*WEEKS*(1+MESCLUN_DIM)^K10597</x:f>
        <x:v>7316.698633671755</x:v>
      </x:c>
      <x:c r="N10597" s="267" t="n">
        <x:f>MAX(M10597-FARMER_HOURS,0)/TEMP_HOURS_PER_WORKER</x:f>
        <x:v>4.581040717827607</x:v>
      </x:c>
      <x:c r="O10597" s="268" t="n">
        <x:f>I10597*TOMATO_PRICE+J10597*CARROT_PRICE+K10597*MESCLUN_PRICE</x:f>
        <x:v>178876</x:v>
      </x:c>
      <x:c r="P10597" s="268" t="n">
        <x:f>I10597*TOMATO_FERTILIZER+J10597*CARROT_FERTILIZER+K10597*MESCLUN_FERTILIZER</x:f>
        <x:v>25520</x:v>
      </x:c>
      <x:c r="Q10597" s="268" t="n">
        <x:f>MIN(M10597,FARMER_HOURS)*FARMER_RATE+MAX(M10597-FARMER_HOURS,0)*TEMP_RATE</x:f>
        <x:v>139526.0179456902</x:v>
      </x:c>
      <x:c r="R10597" s="268" t="n">
        <x:f>O10597-P10597-Q10597-FIXED_COST</x:f>
        <x:v>-6170.017945690197</x:v>
      </x:c>
      <x:c r="S10597" s="139" t="str">
        <x:f>IF(AND(L10597&lt;=TOTAL_BED_CAP,N10597&lt;=TEMP_WORKER_CAP),"YES","NO")</x:f>
        <x:v>NO</x:v>
      </x:c>
      <x:c r="T10597" s="139" t="n">
        <x:f>IF(S10597="YES",R10597,-1E+99)</x:f>
        <x:v>-1e+99</x:v>
      </x:c>
    </x:row>
    <x:row r="10598">
      <x:c r="A10598" s="139"/>
      <x:c r="B10598" s="139"/>
      <x:c r="C10598" s="139"/>
      <x:c r="D10598" s="139"/>
      <x:c r="E10598" s="139"/>
      <x:c r="F10598" s="139"/>
      <x:c r="G10598" s="139"/>
      <x:c r="H10598" s="139"/>
      <x:c r="I10598" s="266" t="n">
        <x:f>INT((ROW()-ROW($I$46))/((CARROT_CAP+1)*(MESCLUN_CAP+1)))</x:f>
        <x:v>16</x:v>
      </x:c>
      <x:c r="J10598" s="266" t="n">
        <x:f>MOD(INT((ROW()-ROW($I$46))/(MESCLUN_CAP+1)),CARROT_CAP+1)</x:f>
        <x:v>4</x:v>
      </x:c>
      <x:c r="K10598" s="266" t="n">
        <x:f>MOD(ROW()-ROW($I$46),MESCLUN_CAP+1)</x:f>
        <x:v>12</x:v>
      </x:c>
      <x:c r="L10598" s="266" t="n">
        <x:f>SUM(I10598:K10598)</x:f>
        <x:v>32</x:v>
      </x:c>
      <x:c r="M10598" s="267" t="n">
        <x:f>I10598*TOMATO_HOURS*WEEKS*(1+TOMATO_DIM)^I10598+J10598*CARROT_HOURS*WEEKS*(1+CARROT_DIM)^J10598+K10598*MESCLUN_HOURS*WEEKS*(1+MESCLUN_DIM)^K10598</x:f>
        <x:v>7376.026086799819</x:v>
      </x:c>
      <x:c r="N10598" s="267" t="n">
        <x:f>MAX(M10598-FARMER_HOURS,0)/TEMP_HOURS_PER_WORKER</x:f>
        <x:v>4.6222403380554296</x:v>
      </x:c>
      <x:c r="O10598" s="268" t="n">
        <x:f>I10598*TOMATO_PRICE+J10598*CARROT_PRICE+K10598*MESCLUN_PRICE</x:f>
        <x:v>181576</x:v>
      </x:c>
      <x:c r="P10598" s="268" t="n">
        <x:f>I10598*TOMATO_FERTILIZER+J10598*CARROT_FERTILIZER+K10598*MESCLUN_FERTILIZER</x:f>
        <x:v>26400</x:v>
      </x:c>
      <x:c r="Q10598" s="268" t="n">
        <x:f>MIN(M10598,FARMER_HOURS)*FARMER_RATE+MAX(M10598-FARMER_HOURS,0)*TEMP_RATE</x:f>
        <x:v>140556.00845138574</x:v>
      </x:c>
      <x:c r="R10598" s="268" t="n">
        <x:f>O10598-P10598-Q10598-FIXED_COST</x:f>
        <x:v>-5380.008451385744</x:v>
      </x:c>
      <x:c r="S10598" s="139" t="str">
        <x:f>IF(AND(L10598&lt;=TOTAL_BED_CAP,N10598&lt;=TEMP_WORKER_CAP),"YES","NO")</x:f>
        <x:v>NO</x:v>
      </x:c>
      <x:c r="T10598" s="139" t="n">
        <x:f>IF(S10598="YES",R10598,-1E+99)</x:f>
        <x:v>-1e+99</x:v>
      </x:c>
    </x:row>
    <x:row r="10599">
      <x:c r="A10599" s="139"/>
      <x:c r="B10599" s="139"/>
      <x:c r="C10599" s="139"/>
      <x:c r="D10599" s="139"/>
      <x:c r="E10599" s="139"/>
      <x:c r="F10599" s="139"/>
      <x:c r="G10599" s="139"/>
      <x:c r="H10599" s="139"/>
      <x:c r="I10599" s="266" t="n">
        <x:f>INT((ROW()-ROW($I$46))/((CARROT_CAP+1)*(MESCLUN_CAP+1)))</x:f>
        <x:v>16</x:v>
      </x:c>
      <x:c r="J10599" s="266" t="n">
        <x:f>MOD(INT((ROW()-ROW($I$46))/(MESCLUN_CAP+1)),CARROT_CAP+1)</x:f>
        <x:v>4</x:v>
      </x:c>
      <x:c r="K10599" s="266" t="n">
        <x:f>MOD(ROW()-ROW($I$46),MESCLUN_CAP+1)</x:f>
        <x:v>13</x:v>
      </x:c>
      <x:c r="L10599" s="266" t="n">
        <x:f>SUM(I10599:K10599)</x:f>
        <x:v>33</x:v>
      </x:c>
      <x:c r="M10599" s="267" t="n">
        <x:f>I10599*TOMATO_HOURS*WEEKS*(1+TOMATO_DIM)^I10599+J10599*CARROT_HOURS*WEEKS*(1+CARROT_DIM)^J10599+K10599*MESCLUN_HOURS*WEEKS*(1+MESCLUN_DIM)^K10599</x:f>
        <x:v>7436.748057508203</x:v>
      </x:c>
      <x:c r="N10599" s="267" t="n">
        <x:f>MAX(M10599-FARMER_HOURS,0)/TEMP_HOURS_PER_WORKER</x:f>
        <x:v>4.664408373269585</x:v>
      </x:c>
      <x:c r="O10599" s="268" t="n">
        <x:f>I10599*TOMATO_PRICE+J10599*CARROT_PRICE+K10599*MESCLUN_PRICE</x:f>
        <x:v>184276</x:v>
      </x:c>
      <x:c r="P10599" s="268" t="n">
        <x:f>I10599*TOMATO_FERTILIZER+J10599*CARROT_FERTILIZER+K10599*MESCLUN_FERTILIZER</x:f>
        <x:v>27280</x:v>
      </x:c>
      <x:c r="Q10599" s="268" t="n">
        <x:f>MIN(M10599,FARMER_HOURS)*FARMER_RATE+MAX(M10599-FARMER_HOURS,0)*TEMP_RATE</x:f>
        <x:v>141610.20933173964</x:v>
      </x:c>
      <x:c r="R10599" s="268" t="n">
        <x:f>O10599-P10599-Q10599-FIXED_COST</x:f>
        <x:v>-4614.209331739636</x:v>
      </x:c>
      <x:c r="S10599" s="139" t="str">
        <x:f>IF(AND(L10599&lt;=TOTAL_BED_CAP,N10599&lt;=TEMP_WORKER_CAP),"YES","NO")</x:f>
        <x:v>NO</x:v>
      </x:c>
      <x:c r="T10599" s="139" t="n">
        <x:f>IF(S10599="YES",R10599,-1E+99)</x:f>
        <x:v>-1e+99</x:v>
      </x:c>
    </x:row>
    <x:row r="10600">
      <x:c r="A10600" s="139"/>
      <x:c r="B10600" s="139"/>
      <x:c r="C10600" s="139"/>
      <x:c r="D10600" s="139"/>
      <x:c r="E10600" s="139"/>
      <x:c r="F10600" s="139"/>
      <x:c r="G10600" s="139"/>
      <x:c r="H10600" s="139"/>
      <x:c r="I10600" s="266" t="n">
        <x:f>INT((ROW()-ROW($I$46))/((CARROT_CAP+1)*(MESCLUN_CAP+1)))</x:f>
        <x:v>16</x:v>
      </x:c>
      <x:c r="J10600" s="266" t="n">
        <x:f>MOD(INT((ROW()-ROW($I$46))/(MESCLUN_CAP+1)),CARROT_CAP+1)</x:f>
        <x:v>4</x:v>
      </x:c>
      <x:c r="K10600" s="266" t="n">
        <x:f>MOD(ROW()-ROW($I$46),MESCLUN_CAP+1)</x:f>
        <x:v>14</x:v>
      </x:c>
      <x:c r="L10600" s="266" t="n">
        <x:f>SUM(I10600:K10600)</x:f>
        <x:v>34</x:v>
      </x:c>
      <x:c r="M10600" s="267" t="n">
        <x:f>I10600*TOMATO_HOURS*WEEKS*(1+TOMATO_DIM)^I10600+J10600*CARROT_HOURS*WEEKS*(1+CARROT_DIM)^J10600+K10600*MESCLUN_HOURS*WEEKS*(1+MESCLUN_DIM)^K10600</x:f>
        <x:v>7498.890138821864</x:v>
      </x:c>
      <x:c r="N10600" s="267" t="n">
        <x:f>MAX(M10600-FARMER_HOURS,0)/TEMP_HOURS_PER_WORKER</x:f>
        <x:v>4.707562596404072</x:v>
      </x:c>
      <x:c r="O10600" s="268" t="n">
        <x:f>I10600*TOMATO_PRICE+J10600*CARROT_PRICE+K10600*MESCLUN_PRICE</x:f>
        <x:v>186976</x:v>
      </x:c>
      <x:c r="P10600" s="268" t="n">
        <x:f>I10600*TOMATO_FERTILIZER+J10600*CARROT_FERTILIZER+K10600*MESCLUN_FERTILIZER</x:f>
        <x:v>28160</x:v>
      </x:c>
      <x:c r="Q10600" s="268" t="n">
        <x:f>MIN(M10600,FARMER_HOURS)*FARMER_RATE+MAX(M10600-FARMER_HOURS,0)*TEMP_RATE</x:f>
        <x:v>142689.0649101018</x:v>
      </x:c>
      <x:c r="R10600" s="268" t="n">
        <x:f>O10600-P10600-Q10600-FIXED_COST</x:f>
        <x:v>-3873.0649101017916</x:v>
      </x:c>
      <x:c r="S10600" s="139" t="str">
        <x:f>IF(AND(L10600&lt;=TOTAL_BED_CAP,N10600&lt;=TEMP_WORKER_CAP),"YES","NO")</x:f>
        <x:v>NO</x:v>
      </x:c>
      <x:c r="T10600" s="139" t="n">
        <x:f>IF(S10600="YES",R10600,-1E+99)</x:f>
        <x:v>-1e+99</x:v>
      </x:c>
    </x:row>
    <x:row r="10601">
      <x:c r="A10601" s="139"/>
      <x:c r="B10601" s="139"/>
      <x:c r="C10601" s="139"/>
      <x:c r="D10601" s="139"/>
      <x:c r="E10601" s="139"/>
      <x:c r="F10601" s="139"/>
      <x:c r="G10601" s="139"/>
      <x:c r="H10601" s="139"/>
      <x:c r="I10601" s="266" t="n">
        <x:f>INT((ROW()-ROW($I$46))/((CARROT_CAP+1)*(MESCLUN_CAP+1)))</x:f>
        <x:v>16</x:v>
      </x:c>
      <x:c r="J10601" s="266" t="n">
        <x:f>MOD(INT((ROW()-ROW($I$46))/(MESCLUN_CAP+1)),CARROT_CAP+1)</x:f>
        <x:v>4</x:v>
      </x:c>
      <x:c r="K10601" s="266" t="n">
        <x:f>MOD(ROW()-ROW($I$46),MESCLUN_CAP+1)</x:f>
        <x:v>15</x:v>
      </x:c>
      <x:c r="L10601" s="266" t="n">
        <x:f>SUM(I10601:K10601)</x:f>
        <x:v>35</x:v>
      </x:c>
      <x:c r="M10601" s="267" t="n">
        <x:f>I10601*TOMATO_HOURS*WEEKS*(1+TOMATO_DIM)^I10601+J10601*CARROT_HOURS*WEEKS*(1+CARROT_DIM)^J10601+K10601*MESCLUN_HOURS*WEEKS*(1+MESCLUN_DIM)^K10601</x:f>
        <x:v>7562.47834569801</x:v>
      </x:c>
      <x:c r="N10601" s="267" t="n">
        <x:f>MAX(M10601-FARMER_HOURS,0)/TEMP_HOURS_PER_WORKER</x:f>
        <x:v>4.751721073401396</x:v>
      </x:c>
      <x:c r="O10601" s="268" t="n">
        <x:f>I10601*TOMATO_PRICE+J10601*CARROT_PRICE+K10601*MESCLUN_PRICE</x:f>
        <x:v>189676</x:v>
      </x:c>
      <x:c r="P10601" s="268" t="n">
        <x:f>I10601*TOMATO_FERTILIZER+J10601*CARROT_FERTILIZER+K10601*MESCLUN_FERTILIZER</x:f>
        <x:v>29040</x:v>
      </x:c>
      <x:c r="Q10601" s="268" t="n">
        <x:f>MIN(M10601,FARMER_HOURS)*FARMER_RATE+MAX(M10601-FARMER_HOURS,0)*TEMP_RATE</x:f>
        <x:v>143793.0268350349</x:v>
      </x:c>
      <x:c r="R10601" s="268" t="n">
        <x:f>O10601-P10601-Q10601-FIXED_COST</x:f>
        <x:v>-3157.0268350348924</x:v>
      </x:c>
      <x:c r="S10601" s="139" t="str">
        <x:f>IF(AND(L10601&lt;=TOTAL_BED_CAP,N10601&lt;=TEMP_WORKER_CAP),"YES","NO")</x:f>
        <x:v>NO</x:v>
      </x:c>
      <x:c r="T10601" s="139" t="n">
        <x:f>IF(S10601="YES",R10601,-1E+99)</x:f>
        <x:v>-1e+99</x:v>
      </x:c>
    </x:row>
    <x:row r="10602">
      <x:c r="A10602" s="139"/>
      <x:c r="B10602" s="139"/>
      <x:c r="C10602" s="139"/>
      <x:c r="D10602" s="139"/>
      <x:c r="E10602" s="139"/>
      <x:c r="F10602" s="139"/>
      <x:c r="G10602" s="139"/>
      <x:c r="H10602" s="139"/>
      <x:c r="I10602" s="266" t="n">
        <x:f>INT((ROW()-ROW($I$46))/((CARROT_CAP+1)*(MESCLUN_CAP+1)))</x:f>
        <x:v>16</x:v>
      </x:c>
      <x:c r="J10602" s="266" t="n">
        <x:f>MOD(INT((ROW()-ROW($I$46))/(MESCLUN_CAP+1)),CARROT_CAP+1)</x:f>
        <x:v>4</x:v>
      </x:c>
      <x:c r="K10602" s="266" t="n">
        <x:f>MOD(ROW()-ROW($I$46),MESCLUN_CAP+1)</x:f>
        <x:v>16</x:v>
      </x:c>
      <x:c r="L10602" s="266" t="n">
        <x:f>SUM(I10602:K10602)</x:f>
        <x:v>36</x:v>
      </x:c>
      <x:c r="M10602" s="267" t="n">
        <x:f>I10602*TOMATO_HOURS*WEEKS*(1+TOMATO_DIM)^I10602+J10602*CARROT_HOURS*WEEKS*(1+CARROT_DIM)^J10602+K10602*MESCLUN_HOURS*WEEKS*(1+MESCLUN_DIM)^K10602</x:f>
        <x:v>7627.539121575499</x:v>
      </x:c>
      <x:c r="N10602" s="267" t="n">
        <x:f>MAX(M10602-FARMER_HOURS,0)/TEMP_HOURS_PER_WORKER</x:f>
        <x:v>4.796902167760763</x:v>
      </x:c>
      <x:c r="O10602" s="268" t="n">
        <x:f>I10602*TOMATO_PRICE+J10602*CARROT_PRICE+K10602*MESCLUN_PRICE</x:f>
        <x:v>192376</x:v>
      </x:c>
      <x:c r="P10602" s="268" t="n">
        <x:f>I10602*TOMATO_FERTILIZER+J10602*CARROT_FERTILIZER+K10602*MESCLUN_FERTILIZER</x:f>
        <x:v>29920</x:v>
      </x:c>
      <x:c r="Q10602" s="268" t="n">
        <x:f>MIN(M10602,FARMER_HOURS)*FARMER_RATE+MAX(M10602-FARMER_HOURS,0)*TEMP_RATE</x:f>
        <x:v>144922.55419401906</x:v>
      </x:c>
      <x:c r="R10602" s="268" t="n">
        <x:f>O10602-P10602-Q10602-FIXED_COST</x:f>
        <x:v>-2466.5541940190597</x:v>
      </x:c>
      <x:c r="S10602" s="139" t="str">
        <x:f>IF(AND(L10602&lt;=TOTAL_BED_CAP,N10602&lt;=TEMP_WORKER_CAP),"YES","NO")</x:f>
        <x:v>NO</x:v>
      </x:c>
      <x:c r="T10602" s="139" t="n">
        <x:f>IF(S10602="YES",R10602,-1E+99)</x:f>
        <x:v>-1e+99</x:v>
      </x:c>
    </x:row>
    <x:row r="10603">
      <x:c r="A10603" s="139"/>
      <x:c r="B10603" s="139"/>
      <x:c r="C10603" s="139"/>
      <x:c r="D10603" s="139"/>
      <x:c r="E10603" s="139"/>
      <x:c r="F10603" s="139"/>
      <x:c r="G10603" s="139"/>
      <x:c r="H10603" s="139"/>
      <x:c r="I10603" s="266" t="n">
        <x:f>INT((ROW()-ROW($I$46))/((CARROT_CAP+1)*(MESCLUN_CAP+1)))</x:f>
        <x:v>16</x:v>
      </x:c>
      <x:c r="J10603" s="266" t="n">
        <x:f>MOD(INT((ROW()-ROW($I$46))/(MESCLUN_CAP+1)),CARROT_CAP+1)</x:f>
        <x:v>4</x:v>
      </x:c>
      <x:c r="K10603" s="266" t="n">
        <x:f>MOD(ROW()-ROW($I$46),MESCLUN_CAP+1)</x:f>
        <x:v>17</x:v>
      </x:c>
      <x:c r="L10603" s="266" t="n">
        <x:f>SUM(I10603:K10603)</x:f>
        <x:v>37</x:v>
      </x:c>
      <x:c r="M10603" s="267" t="n">
        <x:f>I10603*TOMATO_HOURS*WEEKS*(1+TOMATO_DIM)^I10603+J10603*CARROT_HOURS*WEEKS*(1+CARROT_DIM)^J10603+K10603*MESCLUN_HOURS*WEEKS*(1+MESCLUN_DIM)^K10603</x:f>
        <x:v>7694.099345022039</x:v>
      </x:c>
      <x:c r="N10603" s="267" t="n">
        <x:f>MAX(M10603-FARMER_HOURS,0)/TEMP_HOURS_PER_WORKER</x:f>
        <x:v>4.843124545154194</x:v>
      </x:c>
      <x:c r="O10603" s="268" t="n">
        <x:f>I10603*TOMATO_PRICE+J10603*CARROT_PRICE+K10603*MESCLUN_PRICE</x:f>
        <x:v>195076</x:v>
      </x:c>
      <x:c r="P10603" s="268" t="n">
        <x:f>I10603*TOMATO_FERTILIZER+J10603*CARROT_FERTILIZER+K10603*MESCLUN_FERTILIZER</x:f>
        <x:v>30800</x:v>
      </x:c>
      <x:c r="Q10603" s="268" t="n">
        <x:f>MIN(M10603,FARMER_HOURS)*FARMER_RATE+MAX(M10603-FARMER_HOURS,0)*TEMP_RATE</x:f>
        <x:v>146078.11362885486</x:v>
      </x:c>
      <x:c r="R10603" s="268" t="n">
        <x:f>O10603-P10603-Q10603-FIXED_COST</x:f>
        <x:v>-1802.1136288548587</x:v>
      </x:c>
      <x:c r="S10603" s="139" t="str">
        <x:f>IF(AND(L10603&lt;=TOTAL_BED_CAP,N10603&lt;=TEMP_WORKER_CAP),"YES","NO")</x:f>
        <x:v>NO</x:v>
      </x:c>
      <x:c r="T10603" s="139" t="n">
        <x:f>IF(S10603="YES",R10603,-1E+99)</x:f>
        <x:v>-1e+99</x:v>
      </x:c>
    </x:row>
    <x:row r="10604">
      <x:c r="A10604" s="139"/>
      <x:c r="B10604" s="139"/>
      <x:c r="C10604" s="139"/>
      <x:c r="D10604" s="139"/>
      <x:c r="E10604" s="139"/>
      <x:c r="F10604" s="139"/>
      <x:c r="G10604" s="139"/>
      <x:c r="H10604" s="139"/>
      <x:c r="I10604" s="266" t="n">
        <x:f>INT((ROW()-ROW($I$46))/((CARROT_CAP+1)*(MESCLUN_CAP+1)))</x:f>
        <x:v>16</x:v>
      </x:c>
      <x:c r="J10604" s="266" t="n">
        <x:f>MOD(INT((ROW()-ROW($I$46))/(MESCLUN_CAP+1)),CARROT_CAP+1)</x:f>
        <x:v>4</x:v>
      </x:c>
      <x:c r="K10604" s="266" t="n">
        <x:f>MOD(ROW()-ROW($I$46),MESCLUN_CAP+1)</x:f>
        <x:v>18</x:v>
      </x:c>
      <x:c r="L10604" s="266" t="n">
        <x:f>SUM(I10604:K10604)</x:f>
        <x:v>38</x:v>
      </x:c>
      <x:c r="M10604" s="267" t="n">
        <x:f>I10604*TOMATO_HOURS*WEEKS*(1+TOMATO_DIM)^I10604+J10604*CARROT_HOURS*WEEKS*(1+CARROT_DIM)^J10604+K10604*MESCLUN_HOURS*WEEKS*(1+MESCLUN_DIM)^K10604</x:f>
        <x:v>7762.186336480627</x:v>
      </x:c>
      <x:c r="N10604" s="267" t="n">
        <x:f>MAX(M10604-FARMER_HOURS,0)/TEMP_HOURS_PER_WORKER</x:f>
        <x:v>4.890407178111547</x:v>
      </x:c>
      <x:c r="O10604" s="268" t="n">
        <x:f>I10604*TOMATO_PRICE+J10604*CARROT_PRICE+K10604*MESCLUN_PRICE</x:f>
        <x:v>197776</x:v>
      </x:c>
      <x:c r="P10604" s="268" t="n">
        <x:f>I10604*TOMATO_FERTILIZER+J10604*CARROT_FERTILIZER+K10604*MESCLUN_FERTILIZER</x:f>
        <x:v>31680</x:v>
      </x:c>
      <x:c r="Q10604" s="268" t="n">
        <x:f>MIN(M10604,FARMER_HOURS)*FARMER_RATE+MAX(M10604-FARMER_HOURS,0)*TEMP_RATE</x:f>
        <x:v>147260.17945278867</x:v>
      </x:c>
      <x:c r="R10604" s="268" t="n">
        <x:f>O10604-P10604-Q10604-FIXED_COST</x:f>
        <x:v>-1164.1794527886668</x:v>
      </x:c>
      <x:c r="S10604" s="139" t="str">
        <x:f>IF(AND(L10604&lt;=TOTAL_BED_CAP,N10604&lt;=TEMP_WORKER_CAP),"YES","NO")</x:f>
        <x:v>NO</x:v>
      </x:c>
      <x:c r="T10604" s="139" t="n">
        <x:f>IF(S10604="YES",R10604,-1E+99)</x:f>
        <x:v>-1e+99</x:v>
      </x:c>
    </x:row>
    <x:row r="10605">
      <x:c r="A10605" s="139"/>
      <x:c r="B10605" s="139"/>
      <x:c r="C10605" s="139"/>
      <x:c r="D10605" s="139"/>
      <x:c r="E10605" s="139"/>
      <x:c r="F10605" s="139"/>
      <x:c r="G10605" s="139"/>
      <x:c r="H10605" s="139"/>
      <x:c r="I10605" s="266" t="n">
        <x:f>INT((ROW()-ROW($I$46))/((CARROT_CAP+1)*(MESCLUN_CAP+1)))</x:f>
        <x:v>16</x:v>
      </x:c>
      <x:c r="J10605" s="266" t="n">
        <x:f>MOD(INT((ROW()-ROW($I$46))/(MESCLUN_CAP+1)),CARROT_CAP+1)</x:f>
        <x:v>4</x:v>
      </x:c>
      <x:c r="K10605" s="266" t="n">
        <x:f>MOD(ROW()-ROW($I$46),MESCLUN_CAP+1)</x:f>
        <x:v>19</x:v>
      </x:c>
      <x:c r="L10605" s="266" t="n">
        <x:f>SUM(I10605:K10605)</x:f>
        <x:v>39</x:v>
      </x:c>
      <x:c r="M10605" s="267" t="n">
        <x:f>I10605*TOMATO_HOURS*WEEKS*(1+TOMATO_DIM)^I10605+J10605*CARROT_HOURS*WEEKS*(1+CARROT_DIM)^J10605+K10605*MESCLUN_HOURS*WEEKS*(1+MESCLUN_DIM)^K10605</x:f>
        <x:v>7831.827865116649</x:v>
      </x:c>
      <x:c r="N10605" s="267" t="n">
        <x:f>MAX(M10605-FARMER_HOURS,0)/TEMP_HOURS_PER_WORKER</x:f>
        <x:v>4.938769350775451</x:v>
      </x:c>
      <x:c r="O10605" s="268" t="n">
        <x:f>I10605*TOMATO_PRICE+J10605*CARROT_PRICE+K10605*MESCLUN_PRICE</x:f>
        <x:v>200476</x:v>
      </x:c>
      <x:c r="P10605" s="268" t="n">
        <x:f>I10605*TOMATO_FERTILIZER+J10605*CARROT_FERTILIZER+K10605*MESCLUN_FERTILIZER</x:f>
        <x:v>32560</x:v>
      </x:c>
      <x:c r="Q10605" s="268" t="n">
        <x:f>MIN(M10605,FARMER_HOURS)*FARMER_RATE+MAX(M10605-FARMER_HOURS,0)*TEMP_RATE</x:f>
        <x:v>148469.23376938625</x:v>
      </x:c>
      <x:c r="R10605" s="268" t="n">
        <x:f>O10605-P10605-Q10605-FIXED_COST</x:f>
        <x:v>-553.2337693862501</x:v>
      </x:c>
      <x:c r="S10605" s="139" t="str">
        <x:f>IF(AND(L10605&lt;=TOTAL_BED_CAP,N10605&lt;=TEMP_WORKER_CAP),"YES","NO")</x:f>
        <x:v>NO</x:v>
      </x:c>
      <x:c r="T10605" s="139" t="n">
        <x:f>IF(S10605="YES",R10605,-1E+99)</x:f>
        <x:v>-1e+99</x:v>
      </x:c>
    </x:row>
    <x:row r="10606">
      <x:c r="A10606" s="139"/>
      <x:c r="B10606" s="139"/>
      <x:c r="C10606" s="139"/>
      <x:c r="D10606" s="139"/>
      <x:c r="E10606" s="139"/>
      <x:c r="F10606" s="139"/>
      <x:c r="G10606" s="139"/>
      <x:c r="H10606" s="139"/>
      <x:c r="I10606" s="266" t="n">
        <x:f>INT((ROW()-ROW($I$46))/((CARROT_CAP+1)*(MESCLUN_CAP+1)))</x:f>
        <x:v>16</x:v>
      </x:c>
      <x:c r="J10606" s="266" t="n">
        <x:f>MOD(INT((ROW()-ROW($I$46))/(MESCLUN_CAP+1)),CARROT_CAP+1)</x:f>
        <x:v>4</x:v>
      </x:c>
      <x:c r="K10606" s="266" t="n">
        <x:f>MOD(ROW()-ROW($I$46),MESCLUN_CAP+1)</x:f>
        <x:v>20</x:v>
      </x:c>
      <x:c r="L10606" s="266" t="n">
        <x:f>SUM(I10606:K10606)</x:f>
        <x:v>40</x:v>
      </x:c>
      <x:c r="M10606" s="267" t="n">
        <x:f>I10606*TOMATO_HOURS*WEEKS*(1+TOMATO_DIM)^I10606+J10606*CARROT_HOURS*WEEKS*(1+CARROT_DIM)^J10606+K10606*MESCLUN_HOURS*WEEKS*(1+MESCLUN_DIM)^K10606</x:f>
        <x:v>7903.052155767125</x:v>
      </x:c>
      <x:c r="N10606" s="267" t="n">
        <x:f>MAX(M10606-FARMER_HOURS,0)/TEMP_HOURS_PER_WORKER</x:f>
        <x:v>4.988230663727171</x:v>
      </x:c>
      <x:c r="O10606" s="268" t="n">
        <x:f>I10606*TOMATO_PRICE+J10606*CARROT_PRICE+K10606*MESCLUN_PRICE</x:f>
        <x:v>203176</x:v>
      </x:c>
      <x:c r="P10606" s="268" t="n">
        <x:f>I10606*TOMATO_FERTILIZER+J10606*CARROT_FERTILIZER+K10606*MESCLUN_FERTILIZER</x:f>
        <x:v>33440</x:v>
      </x:c>
      <x:c r="Q10606" s="268" t="n">
        <x:f>MIN(M10606,FARMER_HOURS)*FARMER_RATE+MAX(M10606-FARMER_HOURS,0)*TEMP_RATE</x:f>
        <x:v>149705.76659317926</x:v>
      </x:c>
      <x:c r="R10606" s="268" t="n">
        <x:f>O10606-P10606-Q10606-FIXED_COST</x:f>
        <x:v>30.233406820741948</x:v>
      </x:c>
      <x:c r="S10606" s="139" t="str">
        <x:f>IF(AND(L10606&lt;=TOTAL_BED_CAP,N10606&lt;=TEMP_WORKER_CAP),"YES","NO")</x:f>
        <x:v>NO</x:v>
      </x:c>
      <x:c r="T10606" s="139" t="n">
        <x:f>IF(S10606="YES",R10606,-1E+99)</x:f>
        <x:v>-1e+99</x:v>
      </x:c>
    </x:row>
    <x:row r="10607">
      <x:c r="A10607" s="139"/>
      <x:c r="B10607" s="139"/>
      <x:c r="C10607" s="139"/>
      <x:c r="D10607" s="139"/>
      <x:c r="E10607" s="139"/>
      <x:c r="F10607" s="139"/>
      <x:c r="G10607" s="139"/>
      <x:c r="H10607" s="139"/>
      <x:c r="I10607" s="266" t="n">
        <x:f>INT((ROW()-ROW($I$46))/((CARROT_CAP+1)*(MESCLUN_CAP+1)))</x:f>
        <x:v>16</x:v>
      </x:c>
      <x:c r="J10607" s="266" t="n">
        <x:f>MOD(INT((ROW()-ROW($I$46))/(MESCLUN_CAP+1)),CARROT_CAP+1)</x:f>
        <x:v>4</x:v>
      </x:c>
      <x:c r="K10607" s="266" t="n">
        <x:f>MOD(ROW()-ROW($I$46),MESCLUN_CAP+1)</x:f>
        <x:v>21</x:v>
      </x:c>
      <x:c r="L10607" s="266" t="n">
        <x:f>SUM(I10607:K10607)</x:f>
        <x:v>41</x:v>
      </x:c>
      <x:c r="M10607" s="267" t="n">
        <x:f>I10607*TOMATO_HOURS*WEEKS*(1+TOMATO_DIM)^I10607+J10607*CARROT_HOURS*WEEKS*(1+CARROT_DIM)^J10607+K10607*MESCLUN_HOURS*WEEKS*(1+MESCLUN_DIM)^K10607</x:f>
        <x:v>7975.88789599357</x:v>
      </x:c>
      <x:c r="N10607" s="267" t="n">
        <x:f>MAX(M10607-FARMER_HOURS,0)/TEMP_HOURS_PER_WORKER</x:f>
        <x:v>5.038811038884424</x:v>
      </x:c>
      <x:c r="O10607" s="268" t="n">
        <x:f>I10607*TOMATO_PRICE+J10607*CARROT_PRICE+K10607*MESCLUN_PRICE</x:f>
        <x:v>205876</x:v>
      </x:c>
      <x:c r="P10607" s="268" t="n">
        <x:f>I10607*TOMATO_FERTILIZER+J10607*CARROT_FERTILIZER+K10607*MESCLUN_FERTILIZER</x:f>
        <x:v>34320</x:v>
      </x:c>
      <x:c r="Q10607" s="268" t="n">
        <x:f>MIN(M10607,FARMER_HOURS)*FARMER_RATE+MAX(M10607-FARMER_HOURS,0)*TEMP_RATE</x:f>
        <x:v>150970.27597211057</x:v>
      </x:c>
      <x:c r="R10607" s="268" t="n">
        <x:f>O10607-P10607-Q10607-FIXED_COST</x:f>
        <x:v>585.7240278894315</x:v>
      </x:c>
      <x:c r="S10607" s="139" t="str">
        <x:f>IF(AND(L10607&lt;=TOTAL_BED_CAP,N10607&lt;=TEMP_WORKER_CAP),"YES","NO")</x:f>
        <x:v>NO</x:v>
      </x:c>
      <x:c r="T10607" s="139" t="n">
        <x:f>IF(S10607="YES",R10607,-1E+99)</x:f>
        <x:v>-1e+99</x:v>
      </x:c>
    </x:row>
    <x:row r="10608">
      <x:c r="A10608" s="139"/>
      <x:c r="B10608" s="139"/>
      <x:c r="C10608" s="139"/>
      <x:c r="D10608" s="139"/>
      <x:c r="E10608" s="139"/>
      <x:c r="F10608" s="139"/>
      <x:c r="G10608" s="139"/>
      <x:c r="H10608" s="139"/>
      <x:c r="I10608" s="266" t="n">
        <x:f>INT((ROW()-ROW($I$46))/((CARROT_CAP+1)*(MESCLUN_CAP+1)))</x:f>
        <x:v>16</x:v>
      </x:c>
      <x:c r="J10608" s="266" t="n">
        <x:f>MOD(INT((ROW()-ROW($I$46))/(MESCLUN_CAP+1)),CARROT_CAP+1)</x:f>
        <x:v>4</x:v>
      </x:c>
      <x:c r="K10608" s="266" t="n">
        <x:f>MOD(ROW()-ROW($I$46),MESCLUN_CAP+1)</x:f>
        <x:v>22</x:v>
      </x:c>
      <x:c r="L10608" s="266" t="n">
        <x:f>SUM(I10608:K10608)</x:f>
        <x:v>42</x:v>
      </x:c>
      <x:c r="M10608" s="267" t="n">
        <x:f>I10608*TOMATO_HOURS*WEEKS*(1+TOMATO_DIM)^I10608+J10608*CARROT_HOURS*WEEKS*(1+CARROT_DIM)^J10608+K10608*MESCLUN_HOURS*WEEKS*(1+MESCLUN_DIM)^K10608</x:f>
        <x:v>8050.364243239966</x:v>
      </x:c>
      <x:c r="N10608" s="267" t="n">
        <x:f>MAX(M10608-FARMER_HOURS,0)/TEMP_HOURS_PER_WORKER</x:f>
        <x:v>5.090530724472198</x:v>
      </x:c>
      <x:c r="O10608" s="268" t="n">
        <x:f>I10608*TOMATO_PRICE+J10608*CARROT_PRICE+K10608*MESCLUN_PRICE</x:f>
        <x:v>208576</x:v>
      </x:c>
      <x:c r="P10608" s="268" t="n">
        <x:f>I10608*TOMATO_FERTILIZER+J10608*CARROT_FERTILIZER+K10608*MESCLUN_FERTILIZER</x:f>
        <x:v>35200</x:v>
      </x:c>
      <x:c r="Q10608" s="268" t="n">
        <x:f>MIN(M10608,FARMER_HOURS)*FARMER_RATE+MAX(M10608-FARMER_HOURS,0)*TEMP_RATE</x:f>
        <x:v>152263.26811180497</x:v>
      </x:c>
      <x:c r="R10608" s="268" t="n">
        <x:f>O10608-P10608-Q10608-FIXED_COST</x:f>
        <x:v>1112.7318881950341</x:v>
      </x:c>
      <x:c r="S10608" s="139" t="str">
        <x:f>IF(AND(L10608&lt;=TOTAL_BED_CAP,N10608&lt;=TEMP_WORKER_CAP),"YES","NO")</x:f>
        <x:v>NO</x:v>
      </x:c>
      <x:c r="T10608" s="139" t="n">
        <x:f>IF(S10608="YES",R10608,-1E+99)</x:f>
        <x:v>-1e+99</x:v>
      </x:c>
    </x:row>
    <x:row r="10609">
      <x:c r="A10609" s="139"/>
      <x:c r="B10609" s="139"/>
      <x:c r="C10609" s="139"/>
      <x:c r="D10609" s="139"/>
      <x:c r="E10609" s="139"/>
      <x:c r="F10609" s="139"/>
      <x:c r="G10609" s="139"/>
      <x:c r="H10609" s="139"/>
      <x:c r="I10609" s="266" t="n">
        <x:f>INT((ROW()-ROW($I$46))/((CARROT_CAP+1)*(MESCLUN_CAP+1)))</x:f>
        <x:v>16</x:v>
      </x:c>
      <x:c r="J10609" s="266" t="n">
        <x:f>MOD(INT((ROW()-ROW($I$46))/(MESCLUN_CAP+1)),CARROT_CAP+1)</x:f>
        <x:v>4</x:v>
      </x:c>
      <x:c r="K10609" s="266" t="n">
        <x:f>MOD(ROW()-ROW($I$46),MESCLUN_CAP+1)</x:f>
        <x:v>23</x:v>
      </x:c>
      <x:c r="L10609" s="266" t="n">
        <x:f>SUM(I10609:K10609)</x:f>
        <x:v>43</x:v>
      </x:c>
      <x:c r="M10609" s="267" t="n">
        <x:f>I10609*TOMATO_HOURS*WEEKS*(1+TOMATO_DIM)^I10609+J10609*CARROT_HOURS*WEEKS*(1+CARROT_DIM)^J10609+K10609*MESCLUN_HOURS*WEEKS*(1+MESCLUN_DIM)^K10609</x:f>
        <x:v>8126.510832097402</x:v>
      </x:c>
      <x:c r="N10609" s="267" t="n">
        <x:f>MAX(M10609-FARMER_HOURS,0)/TEMP_HOURS_PER_WORKER</x:f>
        <x:v>5.14341030006764</x:v>
      </x:c>
      <x:c r="O10609" s="268" t="n">
        <x:f>I10609*TOMATO_PRICE+J10609*CARROT_PRICE+K10609*MESCLUN_PRICE</x:f>
        <x:v>211276</x:v>
      </x:c>
      <x:c r="P10609" s="268" t="n">
        <x:f>I10609*TOMATO_FERTILIZER+J10609*CARROT_FERTILIZER+K10609*MESCLUN_FERTILIZER</x:f>
        <x:v>36080</x:v>
      </x:c>
      <x:c r="Q10609" s="268" t="n">
        <x:f>MIN(M10609,FARMER_HOURS)*FARMER_RATE+MAX(M10609-FARMER_HOURS,0)*TEMP_RATE</x:f>
        <x:v>153585.257501691</x:v>
      </x:c>
      <x:c r="R10609" s="268" t="n">
        <x:f>O10609-P10609-Q10609-FIXED_COST</x:f>
        <x:v>1610.7424983090023</x:v>
      </x:c>
      <x:c r="S10609" s="139" t="str">
        <x:f>IF(AND(L10609&lt;=TOTAL_BED_CAP,N10609&lt;=TEMP_WORKER_CAP),"YES","NO")</x:f>
        <x:v>NO</x:v>
      </x:c>
      <x:c r="T10609" s="139" t="n">
        <x:f>IF(S10609="YES",R10609,-1E+99)</x:f>
        <x:v>-1e+99</x:v>
      </x:c>
    </x:row>
    <x:row r="10610">
      <x:c r="A10610" s="139"/>
      <x:c r="B10610" s="139"/>
      <x:c r="C10610" s="139"/>
      <x:c r="D10610" s="139"/>
      <x:c r="E10610" s="139"/>
      <x:c r="F10610" s="139"/>
      <x:c r="G10610" s="139"/>
      <x:c r="H10610" s="139"/>
      <x:c r="I10610" s="266" t="n">
        <x:f>INT((ROW()-ROW($I$46))/((CARROT_CAP+1)*(MESCLUN_CAP+1)))</x:f>
        <x:v>16</x:v>
      </x:c>
      <x:c r="J10610" s="266" t="n">
        <x:f>MOD(INT((ROW()-ROW($I$46))/(MESCLUN_CAP+1)),CARROT_CAP+1)</x:f>
        <x:v>4</x:v>
      </x:c>
      <x:c r="K10610" s="266" t="n">
        <x:f>MOD(ROW()-ROW($I$46),MESCLUN_CAP+1)</x:f>
        <x:v>24</x:v>
      </x:c>
      <x:c r="L10610" s="266" t="n">
        <x:f>SUM(I10610:K10610)</x:f>
        <x:v>44</x:v>
      </x:c>
      <x:c r="M10610" s="267" t="n">
        <x:f>I10610*TOMATO_HOURS*WEEKS*(1+TOMATO_DIM)^I10610+J10610*CARROT_HOURS*WEEKS*(1+CARROT_DIM)^J10610+K10610*MESCLUN_HOURS*WEEKS*(1+MESCLUN_DIM)^K10610</x:f>
        <x:v>8204.357781676898</x:v>
      </x:c>
      <x:c r="N10610" s="267" t="n">
        <x:f>MAX(M10610-FARMER_HOURS,0)/TEMP_HOURS_PER_WORKER</x:f>
        <x:v>5.197470681720068</x:v>
      </x:c>
      <x:c r="O10610" s="268" t="n">
        <x:f>I10610*TOMATO_PRICE+J10610*CARROT_PRICE+K10610*MESCLUN_PRICE</x:f>
        <x:v>213976</x:v>
      </x:c>
      <x:c r="P10610" s="268" t="n">
        <x:f>I10610*TOMATO_FERTILIZER+J10610*CARROT_FERTILIZER+K10610*MESCLUN_FERTILIZER</x:f>
        <x:v>36960</x:v>
      </x:c>
      <x:c r="Q10610" s="268" t="n">
        <x:f>MIN(M10610,FARMER_HOURS)*FARMER_RATE+MAX(M10610-FARMER_HOURS,0)*TEMP_RATE</x:f>
        <x:v>154936.7670430017</x:v>
      </x:c>
      <x:c r="R10610" s="268" t="n">
        <x:f>O10610-P10610-Q10610-FIXED_COST</x:f>
        <x:v>2079.232956998312</x:v>
      </x:c>
      <x:c r="S10610" s="139" t="str">
        <x:f>IF(AND(L10610&lt;=TOTAL_BED_CAP,N10610&lt;=TEMP_WORKER_CAP),"YES","NO")</x:f>
        <x:v>NO</x:v>
      </x:c>
      <x:c r="T10610" s="139" t="n">
        <x:f>IF(S10610="YES",R10610,-1E+99)</x:f>
        <x:v>-1e+99</x:v>
      </x:c>
    </x:row>
    <x:row r="10611">
      <x:c r="A10611" s="139"/>
      <x:c r="B10611" s="139"/>
      <x:c r="C10611" s="139"/>
      <x:c r="D10611" s="139"/>
      <x:c r="E10611" s="139"/>
      <x:c r="F10611" s="139"/>
      <x:c r="G10611" s="139"/>
      <x:c r="H10611" s="139"/>
      <x:c r="I10611" s="266" t="n">
        <x:f>INT((ROW()-ROW($I$46))/((CARROT_CAP+1)*(MESCLUN_CAP+1)))</x:f>
        <x:v>16</x:v>
      </x:c>
      <x:c r="J10611" s="266" t="n">
        <x:f>MOD(INT((ROW()-ROW($I$46))/(MESCLUN_CAP+1)),CARROT_CAP+1)</x:f>
        <x:v>4</x:v>
      </x:c>
      <x:c r="K10611" s="266" t="n">
        <x:f>MOD(ROW()-ROW($I$46),MESCLUN_CAP+1)</x:f>
        <x:v>25</x:v>
      </x:c>
      <x:c r="L10611" s="266" t="n">
        <x:f>SUM(I10611:K10611)</x:f>
        <x:v>45</x:v>
      </x:c>
      <x:c r="M10611" s="267" t="n">
        <x:f>I10611*TOMATO_HOURS*WEEKS*(1+TOMATO_DIM)^I10611+J10611*CARROT_HOURS*WEEKS*(1+CARROT_DIM)^J10611+K10611*MESCLUN_HOURS*WEEKS*(1+MESCLUN_DIM)^K10611</x:f>
        <x:v>8283.935703091995</x:v>
      </x:c>
      <x:c r="N10611" s="267" t="n">
        <x:f>MAX(M10611-FARMER_HOURS,0)/TEMP_HOURS_PER_WORKER</x:f>
        <x:v>5.252733127147218</x:v>
      </x:c>
      <x:c r="O10611" s="268" t="n">
        <x:f>I10611*TOMATO_PRICE+J10611*CARROT_PRICE+K10611*MESCLUN_PRICE</x:f>
        <x:v>216676</x:v>
      </x:c>
      <x:c r="P10611" s="268" t="n">
        <x:f>I10611*TOMATO_FERTILIZER+J10611*CARROT_FERTILIZER+K10611*MESCLUN_FERTILIZER</x:f>
        <x:v>37840</x:v>
      </x:c>
      <x:c r="Q10611" s="268" t="n">
        <x:f>MIN(M10611,FARMER_HOURS)*FARMER_RATE+MAX(M10611-FARMER_HOURS,0)*TEMP_RATE</x:f>
        <x:v>156318.32817868047</x:v>
      </x:c>
      <x:c r="R10611" s="268" t="n">
        <x:f>O10611-P10611-Q10611-FIXED_COST</x:f>
        <x:v>2517.671821319527</x:v>
      </x:c>
      <x:c r="S10611" s="139" t="str">
        <x:f>IF(AND(L10611&lt;=TOTAL_BED_CAP,N10611&lt;=TEMP_WORKER_CAP),"YES","NO")</x:f>
        <x:v>NO</x:v>
      </x:c>
      <x:c r="T10611" s="139" t="n">
        <x:f>IF(S10611="YES",R10611,-1E+99)</x:f>
        <x:v>-1e+99</x:v>
      </x:c>
    </x:row>
    <x:row r="10612">
      <x:c r="A10612" s="139"/>
      <x:c r="B10612" s="139"/>
      <x:c r="C10612" s="139"/>
      <x:c r="D10612" s="139"/>
      <x:c r="E10612" s="139"/>
      <x:c r="F10612" s="139"/>
      <x:c r="G10612" s="139"/>
      <x:c r="H10612" s="139"/>
      <x:c r="I10612" s="266" t="n">
        <x:f>INT((ROW()-ROW($I$46))/((CARROT_CAP+1)*(MESCLUN_CAP+1)))</x:f>
        <x:v>16</x:v>
      </x:c>
      <x:c r="J10612" s="266" t="n">
        <x:f>MOD(INT((ROW()-ROW($I$46))/(MESCLUN_CAP+1)),CARROT_CAP+1)</x:f>
        <x:v>4</x:v>
      </x:c>
      <x:c r="K10612" s="266" t="n">
        <x:f>MOD(ROW()-ROW($I$46),MESCLUN_CAP+1)</x:f>
        <x:v>26</x:v>
      </x:c>
      <x:c r="L10612" s="266" t="n">
        <x:f>SUM(I10612:K10612)</x:f>
        <x:v>46</x:v>
      </x:c>
      <x:c r="M10612" s="267" t="n">
        <x:f>I10612*TOMATO_HOURS*WEEKS*(1+TOMATO_DIM)^I10612+J10612*CARROT_HOURS*WEEKS*(1+CARROT_DIM)^J10612+K10612*MESCLUN_HOURS*WEEKS*(1+MESCLUN_DIM)^K10612</x:f>
        <x:v>8365.275707052713</x:v>
      </x:c>
      <x:c r="N10612" s="267" t="n">
        <x:f>MAX(M10612-FARMER_HOURS,0)/TEMP_HOURS_PER_WORKER</x:f>
        <x:v>5.309219241008829</x:v>
      </x:c>
      <x:c r="O10612" s="268" t="n">
        <x:f>I10612*TOMATO_PRICE+J10612*CARROT_PRICE+K10612*MESCLUN_PRICE</x:f>
        <x:v>219376</x:v>
      </x:c>
      <x:c r="P10612" s="268" t="n">
        <x:f>I10612*TOMATO_FERTILIZER+J10612*CARROT_FERTILIZER+K10612*MESCLUN_FERTILIZER</x:f>
        <x:v>38720</x:v>
      </x:c>
      <x:c r="Q10612" s="268" t="n">
        <x:f>MIN(M10612,FARMER_HOURS)*FARMER_RATE+MAX(M10612-FARMER_HOURS,0)*TEMP_RATE</x:f>
        <x:v>157730.4810252207</x:v>
      </x:c>
      <x:c r="R10612" s="268" t="n">
        <x:f>O10612-P10612-Q10612-FIXED_COST</x:f>
        <x:v>2925.51897477929</x:v>
      </x:c>
      <x:c r="S10612" s="139" t="str">
        <x:f>IF(AND(L10612&lt;=TOTAL_BED_CAP,N10612&lt;=TEMP_WORKER_CAP),"YES","NO")</x:f>
        <x:v>NO</x:v>
      </x:c>
      <x:c r="T10612" s="139" t="n">
        <x:f>IF(S10612="YES",R10612,-1E+99)</x:f>
        <x:v>-1e+99</x:v>
      </x:c>
    </x:row>
    <x:row r="10613">
      <x:c r="A10613" s="139"/>
      <x:c r="B10613" s="139"/>
      <x:c r="C10613" s="139"/>
      <x:c r="D10613" s="139"/>
      <x:c r="E10613" s="139"/>
      <x:c r="F10613" s="139"/>
      <x:c r="G10613" s="139"/>
      <x:c r="H10613" s="139"/>
      <x:c r="I10613" s="266" t="n">
        <x:f>INT((ROW()-ROW($I$46))/((CARROT_CAP+1)*(MESCLUN_CAP+1)))</x:f>
        <x:v>16</x:v>
      </x:c>
      <x:c r="J10613" s="266" t="n">
        <x:f>MOD(INT((ROW()-ROW($I$46))/(MESCLUN_CAP+1)),CARROT_CAP+1)</x:f>
        <x:v>4</x:v>
      </x:c>
      <x:c r="K10613" s="266" t="n">
        <x:f>MOD(ROW()-ROW($I$46),MESCLUN_CAP+1)</x:f>
        <x:v>27</x:v>
      </x:c>
      <x:c r="L10613" s="266" t="n">
        <x:f>SUM(I10613:K10613)</x:f>
        <x:v>47</x:v>
      </x:c>
      <x:c r="M10613" s="267" t="n">
        <x:f>I10613*TOMATO_HOURS*WEEKS*(1+TOMATO_DIM)^I10613+J10613*CARROT_HOURS*WEEKS*(1+CARROT_DIM)^J10613+K10613*MESCLUN_HOURS*WEEKS*(1+MESCLUN_DIM)^K10613</x:f>
        <x:v>8448.40941157247</x:v>
      </x:c>
      <x:c r="N10613" s="267" t="n">
        <x:f>MAX(M10613-FARMER_HOURS,0)/TEMP_HOURS_PER_WORKER</x:f>
        <x:v>5.366950980258659</x:v>
      </x:c>
      <x:c r="O10613" s="268" t="n">
        <x:f>I10613*TOMATO_PRICE+J10613*CARROT_PRICE+K10613*MESCLUN_PRICE</x:f>
        <x:v>222076</x:v>
      </x:c>
      <x:c r="P10613" s="268" t="n">
        <x:f>I10613*TOMATO_FERTILIZER+J10613*CARROT_FERTILIZER+K10613*MESCLUN_FERTILIZER</x:f>
        <x:v>39600</x:v>
      </x:c>
      <x:c r="Q10613" s="268" t="n">
        <x:f>MIN(M10613,FARMER_HOURS)*FARMER_RATE+MAX(M10613-FARMER_HOURS,0)*TEMP_RATE</x:f>
        <x:v>159173.77450646646</x:v>
      </x:c>
      <x:c r="R10613" s="268" t="n">
        <x:f>O10613-P10613-Q10613-FIXED_COST</x:f>
        <x:v>3302.225493533537</x:v>
      </x:c>
      <x:c r="S10613" s="139" t="str">
        <x:f>IF(AND(L10613&lt;=TOTAL_BED_CAP,N10613&lt;=TEMP_WORKER_CAP),"YES","NO")</x:f>
        <x:v>NO</x:v>
      </x:c>
      <x:c r="T10613" s="139" t="n">
        <x:f>IF(S10613="YES",R10613,-1E+99)</x:f>
        <x:v>-1e+99</x:v>
      </x:c>
    </x:row>
    <x:row r="10614">
      <x:c r="A10614" s="139"/>
      <x:c r="B10614" s="139"/>
      <x:c r="C10614" s="139"/>
      <x:c r="D10614" s="139"/>
      <x:c r="E10614" s="139"/>
      <x:c r="F10614" s="139"/>
      <x:c r="G10614" s="139"/>
      <x:c r="H10614" s="139"/>
      <x:c r="I10614" s="266" t="n">
        <x:f>INT((ROW()-ROW($I$46))/((CARROT_CAP+1)*(MESCLUN_CAP+1)))</x:f>
        <x:v>16</x:v>
      </x:c>
      <x:c r="J10614" s="266" t="n">
        <x:f>MOD(INT((ROW()-ROW($I$46))/(MESCLUN_CAP+1)),CARROT_CAP+1)</x:f>
        <x:v>4</x:v>
      </x:c>
      <x:c r="K10614" s="266" t="n">
        <x:f>MOD(ROW()-ROW($I$46),MESCLUN_CAP+1)</x:f>
        <x:v>28</x:v>
      </x:c>
      <x:c r="L10614" s="266" t="n">
        <x:f>SUM(I10614:K10614)</x:f>
        <x:v>48</x:v>
      </x:c>
      <x:c r="M10614" s="267" t="n">
        <x:f>I10614*TOMATO_HOURS*WEEKS*(1+TOMATO_DIM)^I10614+J10614*CARROT_HOURS*WEEKS*(1+CARROT_DIM)^J10614+K10614*MESCLUN_HOURS*WEEKS*(1+MESCLUN_DIM)^K10614</x:f>
        <x:v>8533.368949789623</x:v>
      </x:c>
      <x:c r="N10614" s="267" t="n">
        <x:f>MAX(M10614-FARMER_HOURS,0)/TEMP_HOURS_PER_WORKER</x:f>
        <x:v>5.425950659576127</x:v>
      </x:c>
      <x:c r="O10614" s="268" t="n">
        <x:f>I10614*TOMATO_PRICE+J10614*CARROT_PRICE+K10614*MESCLUN_PRICE</x:f>
        <x:v>224776</x:v>
      </x:c>
      <x:c r="P10614" s="268" t="n">
        <x:f>I10614*TOMATO_FERTILIZER+J10614*CARROT_FERTILIZER+K10614*MESCLUN_FERTILIZER</x:f>
        <x:v>40480</x:v>
      </x:c>
      <x:c r="Q10614" s="268" t="n">
        <x:f>MIN(M10614,FARMER_HOURS)*FARMER_RATE+MAX(M10614-FARMER_HOURS,0)*TEMP_RATE</x:f>
        <x:v>160648.76648940318</x:v>
      </x:c>
      <x:c r="R10614" s="268" t="n">
        <x:f>O10614-P10614-Q10614-FIXED_COST</x:f>
        <x:v>3647.233510596823</x:v>
      </x:c>
      <x:c r="S10614" s="139" t="str">
        <x:f>IF(AND(L10614&lt;=TOTAL_BED_CAP,N10614&lt;=TEMP_WORKER_CAP),"YES","NO")</x:f>
        <x:v>NO</x:v>
      </x:c>
      <x:c r="T10614" s="139" t="n">
        <x:f>IF(S10614="YES",R10614,-1E+99)</x:f>
        <x:v>-1e+99</x:v>
      </x:c>
    </x:row>
    <x:row r="10615">
      <x:c r="A10615" s="139"/>
      <x:c r="B10615" s="139"/>
      <x:c r="C10615" s="139"/>
      <x:c r="D10615" s="139"/>
      <x:c r="E10615" s="139"/>
      <x:c r="F10615" s="139"/>
      <x:c r="G10615" s="139"/>
      <x:c r="H10615" s="139"/>
      <x:c r="I10615" s="266" t="n">
        <x:f>INT((ROW()-ROW($I$46))/((CARROT_CAP+1)*(MESCLUN_CAP+1)))</x:f>
        <x:v>16</x:v>
      </x:c>
      <x:c r="J10615" s="266" t="n">
        <x:f>MOD(INT((ROW()-ROW($I$46))/(MESCLUN_CAP+1)),CARROT_CAP+1)</x:f>
        <x:v>4</x:v>
      </x:c>
      <x:c r="K10615" s="266" t="n">
        <x:f>MOD(ROW()-ROW($I$46),MESCLUN_CAP+1)</x:f>
        <x:v>29</x:v>
      </x:c>
      <x:c r="L10615" s="266" t="n">
        <x:f>SUM(I10615:K10615)</x:f>
        <x:v>49</x:v>
      </x:c>
      <x:c r="M10615" s="267" t="n">
        <x:f>I10615*TOMATO_HOURS*WEEKS*(1+TOMATO_DIM)^I10615+J10615*CARROT_HOURS*WEEKS*(1+CARROT_DIM)^J10615+K10615*MESCLUN_HOURS*WEEKS*(1+MESCLUN_DIM)^K10615</x:f>
        <x:v>8620.186977905276</x:v>
      </x:c>
      <x:c r="N10615" s="267" t="n">
        <x:f>MAX(M10615-FARMER_HOURS,0)/TEMP_HOURS_PER_WORKER</x:f>
        <x:v>5.486240956878664</x:v>
      </x:c>
      <x:c r="O10615" s="268" t="n">
        <x:f>I10615*TOMATO_PRICE+J10615*CARROT_PRICE+K10615*MESCLUN_PRICE</x:f>
        <x:v>227476</x:v>
      </x:c>
      <x:c r="P10615" s="268" t="n">
        <x:f>I10615*TOMATO_FERTILIZER+J10615*CARROT_FERTILIZER+K10615*MESCLUN_FERTILIZER</x:f>
        <x:v>41360</x:v>
      </x:c>
      <x:c r="Q10615" s="268" t="n">
        <x:f>MIN(M10615,FARMER_HOURS)*FARMER_RATE+MAX(M10615-FARMER_HOURS,0)*TEMP_RATE</x:f>
        <x:v>162156.02392196658</x:v>
      </x:c>
      <x:c r="R10615" s="268" t="n">
        <x:f>O10615-P10615-Q10615-FIXED_COST</x:f>
        <x:v>3959.976078033418</x:v>
      </x:c>
      <x:c r="S10615" s="139" t="str">
        <x:f>IF(AND(L10615&lt;=TOTAL_BED_CAP,N10615&lt;=TEMP_WORKER_CAP),"YES","NO")</x:f>
        <x:v>NO</x:v>
      </x:c>
      <x:c r="T10615" s="139" t="n">
        <x:f>IF(S10615="YES",R10615,-1E+99)</x:f>
        <x:v>-1e+99</x:v>
      </x:c>
    </x:row>
    <x:row r="10616">
      <x:c r="A10616" s="139"/>
      <x:c r="B10616" s="139"/>
      <x:c r="C10616" s="139"/>
      <x:c r="D10616" s="139"/>
      <x:c r="E10616" s="139"/>
      <x:c r="F10616" s="139"/>
      <x:c r="G10616" s="139"/>
      <x:c r="H10616" s="139"/>
      <x:c r="I10616" s="266" t="n">
        <x:f>INT((ROW()-ROW($I$46))/((CARROT_CAP+1)*(MESCLUN_CAP+1)))</x:f>
        <x:v>16</x:v>
      </x:c>
      <x:c r="J10616" s="266" t="n">
        <x:f>MOD(INT((ROW()-ROW($I$46))/(MESCLUN_CAP+1)),CARROT_CAP+1)</x:f>
        <x:v>4</x:v>
      </x:c>
      <x:c r="K10616" s="266" t="n">
        <x:f>MOD(ROW()-ROW($I$46),MESCLUN_CAP+1)</x:f>
        <x:v>30</x:v>
      </x:c>
      <x:c r="L10616" s="266" t="n">
        <x:f>SUM(I10616:K10616)</x:f>
        <x:v>50</x:v>
      </x:c>
      <x:c r="M10616" s="267" t="n">
        <x:f>I10616*TOMATO_HOURS*WEEKS*(1+TOMATO_DIM)^I10616+J10616*CARROT_HOURS*WEEKS*(1+CARROT_DIM)^J10616+K10616*MESCLUN_HOURS*WEEKS*(1+MESCLUN_DIM)^K10616</x:f>
        <x:v>8708.896683239047</x:v>
      </x:c>
      <x:c r="N10616" s="267" t="n">
        <x:f>MAX(M10616-FARMER_HOURS,0)/TEMP_HOURS_PER_WORKER</x:f>
        <x:v>5.547844918916005</x:v>
      </x:c>
      <x:c r="O10616" s="268" t="n">
        <x:f>I10616*TOMATO_PRICE+J10616*CARROT_PRICE+K10616*MESCLUN_PRICE</x:f>
        <x:v>230176</x:v>
      </x:c>
      <x:c r="P10616" s="268" t="n">
        <x:f>I10616*TOMATO_FERTILIZER+J10616*CARROT_FERTILIZER+K10616*MESCLUN_FERTILIZER</x:f>
        <x:v>42240</x:v>
      </x:c>
      <x:c r="Q10616" s="268" t="n">
        <x:f>MIN(M10616,FARMER_HOURS)*FARMER_RATE+MAX(M10616-FARMER_HOURS,0)*TEMP_RATE</x:f>
        <x:v>163696.1229729001</x:v>
      </x:c>
      <x:c r="R10616" s="268" t="n">
        <x:f>O10616-P10616-Q10616-FIXED_COST</x:f>
        <x:v>4239.877027099894</x:v>
      </x:c>
      <x:c r="S10616" s="139" t="str">
        <x:f>IF(AND(L10616&lt;=TOTAL_BED_CAP,N10616&lt;=TEMP_WORKER_CAP),"YES","NO")</x:f>
        <x:v>NO</x:v>
      </x:c>
      <x:c r="T10616" s="139" t="n">
        <x:f>IF(S10616="YES",R10616,-1E+99)</x:f>
        <x:v>-1e+99</x:v>
      </x:c>
    </x:row>
    <x:row r="10617">
      <x:c r="A10617" s="139"/>
      <x:c r="B10617" s="139"/>
      <x:c r="C10617" s="139"/>
      <x:c r="D10617" s="139"/>
      <x:c r="E10617" s="139"/>
      <x:c r="F10617" s="139"/>
      <x:c r="G10617" s="139"/>
      <x:c r="H10617" s="139"/>
      <x:c r="I10617" s="266" t="n">
        <x:f>INT((ROW()-ROW($I$46))/((CARROT_CAP+1)*(MESCLUN_CAP+1)))</x:f>
        <x:v>16</x:v>
      </x:c>
      <x:c r="J10617" s="266" t="n">
        <x:f>MOD(INT((ROW()-ROW($I$46))/(MESCLUN_CAP+1)),CARROT_CAP+1)</x:f>
        <x:v>5</x:v>
      </x:c>
      <x:c r="K10617" s="266" t="n">
        <x:f>MOD(ROW()-ROW($I$46),MESCLUN_CAP+1)</x:f>
        <x:v>0</x:v>
      </x:c>
      <x:c r="L10617" s="266" t="n">
        <x:f>SUM(I10617:K10617)</x:f>
        <x:v>21</x:v>
      </x:c>
      <x:c r="M10617" s="267" t="n">
        <x:f>I10617*TOMATO_HOURS*WEEKS*(1+TOMATO_DIM)^I10617+J10617*CARROT_HOURS*WEEKS*(1+CARROT_DIM)^J10617+K10617*MESCLUN_HOURS*WEEKS*(1+MESCLUN_DIM)^K10617</x:f>
        <x:v>6786.472332287994</x:v>
      </x:c>
      <x:c r="N10617" s="267" t="n">
        <x:f>MAX(M10617-FARMER_HOURS,0)/TEMP_HOURS_PER_WORKER</x:f>
        <x:v>4.212828008533329</x:v>
      </x:c>
      <x:c r="O10617" s="268" t="n">
        <x:f>I10617*TOMATO_PRICE+J10617*CARROT_PRICE+K10617*MESCLUN_PRICE</x:f>
        <x:v>151270</x:v>
      </x:c>
      <x:c r="P10617" s="268" t="n">
        <x:f>I10617*TOMATO_FERTILIZER+J10617*CARROT_FERTILIZER+K10617*MESCLUN_FERTILIZER</x:f>
        <x:v>16280</x:v>
      </x:c>
      <x:c r="Q10617" s="268" t="n">
        <x:f>MIN(M10617,FARMER_HOURS)*FARMER_RATE+MAX(M10617-FARMER_HOURS,0)*TEMP_RATE</x:f>
        <x:v>130320.70021333321</x:v>
      </x:c>
      <x:c r="R10617" s="268" t="n">
        <x:f>O10617-P10617-Q10617-FIXED_COST</x:f>
        <x:v>-15330.700213333213</x:v>
      </x:c>
      <x:c r="S10617" s="139" t="str">
        <x:f>IF(AND(L10617&lt;=TOTAL_BED_CAP,N10617&lt;=TEMP_WORKER_CAP),"YES","NO")</x:f>
        <x:v>NO</x:v>
      </x:c>
      <x:c r="T10617" s="139" t="n">
        <x:f>IF(S10617="YES",R10617,-1E+99)</x:f>
        <x:v>-1e+99</x:v>
      </x:c>
    </x:row>
    <x:row r="10618">
      <x:c r="A10618" s="139"/>
      <x:c r="B10618" s="139"/>
      <x:c r="C10618" s="139"/>
      <x:c r="D10618" s="139"/>
      <x:c r="E10618" s="139"/>
      <x:c r="F10618" s="139"/>
      <x:c r="G10618" s="139"/>
      <x:c r="H10618" s="139"/>
      <x:c r="I10618" s="266" t="n">
        <x:f>INT((ROW()-ROW($I$46))/((CARROT_CAP+1)*(MESCLUN_CAP+1)))</x:f>
        <x:v>16</x:v>
      </x:c>
      <x:c r="J10618" s="266" t="n">
        <x:f>MOD(INT((ROW()-ROW($I$46))/(MESCLUN_CAP+1)),CARROT_CAP+1)</x:f>
        <x:v>5</x:v>
      </x:c>
      <x:c r="K10618" s="266" t="n">
        <x:f>MOD(ROW()-ROW($I$46),MESCLUN_CAP+1)</x:f>
        <x:v>1</x:v>
      </x:c>
      <x:c r="L10618" s="266" t="n">
        <x:f>SUM(I10618:K10618)</x:f>
        <x:v>22</x:v>
      </x:c>
      <x:c r="M10618" s="267" t="n">
        <x:f>I10618*TOMATO_HOURS*WEEKS*(1+TOMATO_DIM)^I10618+J10618*CARROT_HOURS*WEEKS*(1+CARROT_DIM)^J10618+K10618*MESCLUN_HOURS*WEEKS*(1+MESCLUN_DIM)^K10618</x:f>
        <x:v>6832.034832287994</x:v>
      </x:c>
      <x:c r="N10618" s="267" t="n">
        <x:f>MAX(M10618-FARMER_HOURS,0)/TEMP_HOURS_PER_WORKER</x:f>
        <x:v>4.244468633533329</x:v>
      </x:c>
      <x:c r="O10618" s="268" t="n">
        <x:f>I10618*TOMATO_PRICE+J10618*CARROT_PRICE+K10618*MESCLUN_PRICE</x:f>
        <x:v>153970</x:v>
      </x:c>
      <x:c r="P10618" s="268" t="n">
        <x:f>I10618*TOMATO_FERTILIZER+J10618*CARROT_FERTILIZER+K10618*MESCLUN_FERTILIZER</x:f>
        <x:v>17160</x:v>
      </x:c>
      <x:c r="Q10618" s="268" t="n">
        <x:f>MIN(M10618,FARMER_HOURS)*FARMER_RATE+MAX(M10618-FARMER_HOURS,0)*TEMP_RATE</x:f>
        <x:v>131111.7158383332</x:v>
      </x:c>
      <x:c r="R10618" s="268" t="n">
        <x:f>O10618-P10618-Q10618-FIXED_COST</x:f>
        <x:v>-14301.715838333213</x:v>
      </x:c>
      <x:c r="S10618" s="139" t="str">
        <x:f>IF(AND(L10618&lt;=TOTAL_BED_CAP,N10618&lt;=TEMP_WORKER_CAP),"YES","NO")</x:f>
        <x:v>NO</x:v>
      </x:c>
      <x:c r="T10618" s="139" t="n">
        <x:f>IF(S10618="YES",R10618,-1E+99)</x:f>
        <x:v>-1e+99</x:v>
      </x:c>
    </x:row>
    <x:row r="10619">
      <x:c r="A10619" s="139"/>
      <x:c r="B10619" s="139"/>
      <x:c r="C10619" s="139"/>
      <x:c r="D10619" s="139"/>
      <x:c r="E10619" s="139"/>
      <x:c r="F10619" s="139"/>
      <x:c r="G10619" s="139"/>
      <x:c r="H10619" s="139"/>
      <x:c r="I10619" s="266" t="n">
        <x:f>INT((ROW()-ROW($I$46))/((CARROT_CAP+1)*(MESCLUN_CAP+1)))</x:f>
        <x:v>16</x:v>
      </x:c>
      <x:c r="J10619" s="266" t="n">
        <x:f>MOD(INT((ROW()-ROW($I$46))/(MESCLUN_CAP+1)),CARROT_CAP+1)</x:f>
        <x:v>5</x:v>
      </x:c>
      <x:c r="K10619" s="266" t="n">
        <x:f>MOD(ROW()-ROW($I$46),MESCLUN_CAP+1)</x:f>
        <x:v>2</x:v>
      </x:c>
      <x:c r="L10619" s="266" t="n">
        <x:f>SUM(I10619:K10619)</x:f>
        <x:v>23</x:v>
      </x:c>
      <x:c r="M10619" s="267" t="n">
        <x:f>I10619*TOMATO_HOURS*WEEKS*(1+TOMATO_DIM)^I10619+J10619*CARROT_HOURS*WEEKS*(1+CARROT_DIM)^J10619+K10619*MESCLUN_HOURS*WEEKS*(1+MESCLUN_DIM)^K10619</x:f>
        <x:v>6878.736394787994</x:v>
      </x:c>
      <x:c r="N10619" s="267" t="n">
        <x:f>MAX(M10619-FARMER_HOURS,0)/TEMP_HOURS_PER_WORKER</x:f>
        <x:v>4.276900274158329</x:v>
      </x:c>
      <x:c r="O10619" s="268" t="n">
        <x:f>I10619*TOMATO_PRICE+J10619*CARROT_PRICE+K10619*MESCLUN_PRICE</x:f>
        <x:v>156670</x:v>
      </x:c>
      <x:c r="P10619" s="268" t="n">
        <x:f>I10619*TOMATO_FERTILIZER+J10619*CARROT_FERTILIZER+K10619*MESCLUN_FERTILIZER</x:f>
        <x:v>18040</x:v>
      </x:c>
      <x:c r="Q10619" s="268" t="n">
        <x:f>MIN(M10619,FARMER_HOURS)*FARMER_RATE+MAX(M10619-FARMER_HOURS,0)*TEMP_RATE</x:f>
        <x:v>131922.50685395824</x:v>
      </x:c>
      <x:c r="R10619" s="268" t="n">
        <x:f>O10619-P10619-Q10619-FIXED_COST</x:f>
        <x:v>-13292.506853958243</x:v>
      </x:c>
      <x:c r="S10619" s="139" t="str">
        <x:f>IF(AND(L10619&lt;=TOTAL_BED_CAP,N10619&lt;=TEMP_WORKER_CAP),"YES","NO")</x:f>
        <x:v>NO</x:v>
      </x:c>
      <x:c r="T10619" s="139" t="n">
        <x:f>IF(S10619="YES",R10619,-1E+99)</x:f>
        <x:v>-1e+99</x:v>
      </x:c>
    </x:row>
    <x:row r="10620">
      <x:c r="A10620" s="139"/>
      <x:c r="B10620" s="139"/>
      <x:c r="C10620" s="139"/>
      <x:c r="D10620" s="139"/>
      <x:c r="E10620" s="139"/>
      <x:c r="F10620" s="139"/>
      <x:c r="G10620" s="139"/>
      <x:c r="H10620" s="139"/>
      <x:c r="I10620" s="266" t="n">
        <x:f>INT((ROW()-ROW($I$46))/((CARROT_CAP+1)*(MESCLUN_CAP+1)))</x:f>
        <x:v>16</x:v>
      </x:c>
      <x:c r="J10620" s="266" t="n">
        <x:f>MOD(INT((ROW()-ROW($I$46))/(MESCLUN_CAP+1)),CARROT_CAP+1)</x:f>
        <x:v>5</x:v>
      </x:c>
      <x:c r="K10620" s="266" t="n">
        <x:f>MOD(ROW()-ROW($I$46),MESCLUN_CAP+1)</x:f>
        <x:v>3</x:v>
      </x:c>
      <x:c r="L10620" s="266" t="n">
        <x:f>SUM(I10620:K10620)</x:f>
        <x:v>24</x:v>
      </x:c>
      <x:c r="M10620" s="267" t="n">
        <x:f>I10620*TOMATO_HOURS*WEEKS*(1+TOMATO_DIM)^I10620+J10620*CARROT_HOURS*WEEKS*(1+CARROT_DIM)^J10620+K10620*MESCLUN_HOURS*WEEKS*(1+MESCLUN_DIM)^K10620</x:f>
        <x:v>6926.598377209869</x:v>
      </x:c>
      <x:c r="N10620" s="267" t="n">
        <x:f>MAX(M10620-FARMER_HOURS,0)/TEMP_HOURS_PER_WORKER</x:f>
        <x:v>4.310137761951298</x:v>
      </x:c>
      <x:c r="O10620" s="268" t="n">
        <x:f>I10620*TOMATO_PRICE+J10620*CARROT_PRICE+K10620*MESCLUN_PRICE</x:f>
        <x:v>159370</x:v>
      </x:c>
      <x:c r="P10620" s="268" t="n">
        <x:f>I10620*TOMATO_FERTILIZER+J10620*CARROT_FERTILIZER+K10620*MESCLUN_FERTILIZER</x:f>
        <x:v>18920</x:v>
      </x:c>
      <x:c r="Q10620" s="268" t="n">
        <x:f>MIN(M10620,FARMER_HOURS)*FARMER_RATE+MAX(M10620-FARMER_HOURS,0)*TEMP_RATE</x:f>
        <x:v>132753.44404878246</x:v>
      </x:c>
      <x:c r="R10620" s="268" t="n">
        <x:f>O10620-P10620-Q10620-FIXED_COST</x:f>
        <x:v>-12303.444048782461</x:v>
      </x:c>
      <x:c r="S10620" s="139" t="str">
        <x:f>IF(AND(L10620&lt;=TOTAL_BED_CAP,N10620&lt;=TEMP_WORKER_CAP),"YES","NO")</x:f>
        <x:v>NO</x:v>
      </x:c>
      <x:c r="T10620" s="139" t="n">
        <x:f>IF(S10620="YES",R10620,-1E+99)</x:f>
        <x:v>-1e+99</x:v>
      </x:c>
    </x:row>
    <x:row r="10621">
      <x:c r="A10621" s="139"/>
      <x:c r="B10621" s="139"/>
      <x:c r="C10621" s="139"/>
      <x:c r="D10621" s="139"/>
      <x:c r="E10621" s="139"/>
      <x:c r="F10621" s="139"/>
      <x:c r="G10621" s="139"/>
      <x:c r="H10621" s="139"/>
      <x:c r="I10621" s="266" t="n">
        <x:f>INT((ROW()-ROW($I$46))/((CARROT_CAP+1)*(MESCLUN_CAP+1)))</x:f>
        <x:v>16</x:v>
      </x:c>
      <x:c r="J10621" s="266" t="n">
        <x:f>MOD(INT((ROW()-ROW($I$46))/(MESCLUN_CAP+1)),CARROT_CAP+1)</x:f>
        <x:v>5</x:v>
      </x:c>
      <x:c r="K10621" s="266" t="n">
        <x:f>MOD(ROW()-ROW($I$46),MESCLUN_CAP+1)</x:f>
        <x:v>4</x:v>
      </x:c>
      <x:c r="L10621" s="266" t="n">
        <x:f>SUM(I10621:K10621)</x:f>
        <x:v>25</x:v>
      </x:c>
      <x:c r="M10621" s="267" t="n">
        <x:f>I10621*TOMATO_HOURS*WEEKS*(1+TOMATO_DIM)^I10621+J10621*CARROT_HOURS*WEEKS*(1+CARROT_DIM)^J10621+K10621*MESCLUN_HOURS*WEEKS*(1+MESCLUN_DIM)^K10621</x:f>
        <x:v>6975.642492932525</x:v>
      </x:c>
      <x:c r="N10621" s="267" t="n">
        <x:f>MAX(M10621-FARMER_HOURS,0)/TEMP_HOURS_PER_WORKER</x:f>
        <x:v>4.344196175647586</x:v>
      </x:c>
      <x:c r="O10621" s="268" t="n">
        <x:f>I10621*TOMATO_PRICE+J10621*CARROT_PRICE+K10621*MESCLUN_PRICE</x:f>
        <x:v>162070</x:v>
      </x:c>
      <x:c r="P10621" s="268" t="n">
        <x:f>I10621*TOMATO_FERTILIZER+J10621*CARROT_FERTILIZER+K10621*MESCLUN_FERTILIZER</x:f>
        <x:v>19800</x:v>
      </x:c>
      <x:c r="Q10621" s="268" t="n">
        <x:f>MIN(M10621,FARMER_HOURS)*FARMER_RATE+MAX(M10621-FARMER_HOURS,0)*TEMP_RATE</x:f>
        <x:v>133604.90439118966</x:v>
      </x:c>
      <x:c r="R10621" s="268" t="n">
        <x:f>O10621-P10621-Q10621-FIXED_COST</x:f>
        <x:v>-11334.904391189659</x:v>
      </x:c>
      <x:c r="S10621" s="139" t="str">
        <x:f>IF(AND(L10621&lt;=TOTAL_BED_CAP,N10621&lt;=TEMP_WORKER_CAP),"YES","NO")</x:f>
        <x:v>NO</x:v>
      </x:c>
      <x:c r="T10621" s="139" t="n">
        <x:f>IF(S10621="YES",R10621,-1E+99)</x:f>
        <x:v>-1e+99</x:v>
      </x:c>
    </x:row>
    <x:row r="10622">
      <x:c r="A10622" s="139"/>
      <x:c r="B10622" s="139"/>
      <x:c r="C10622" s="139"/>
      <x:c r="D10622" s="139"/>
      <x:c r="E10622" s="139"/>
      <x:c r="F10622" s="139"/>
      <x:c r="G10622" s="139"/>
      <x:c r="H10622" s="139"/>
      <x:c r="I10622" s="266" t="n">
        <x:f>INT((ROW()-ROW($I$46))/((CARROT_CAP+1)*(MESCLUN_CAP+1)))</x:f>
        <x:v>16</x:v>
      </x:c>
      <x:c r="J10622" s="266" t="n">
        <x:f>MOD(INT((ROW()-ROW($I$46))/(MESCLUN_CAP+1)),CARROT_CAP+1)</x:f>
        <x:v>5</x:v>
      </x:c>
      <x:c r="K10622" s="266" t="n">
        <x:f>MOD(ROW()-ROW($I$46),MESCLUN_CAP+1)</x:f>
        <x:v>5</x:v>
      </x:c>
      <x:c r="L10622" s="266" t="n">
        <x:f>SUM(I10622:K10622)</x:f>
        <x:v>26</x:v>
      </x:c>
      <x:c r="M10622" s="267" t="n">
        <x:f>I10622*TOMATO_HOURS*WEEKS*(1+TOMATO_DIM)^I10622+J10622*CARROT_HOURS*WEEKS*(1+CARROT_DIM)^J10622+K10622*MESCLUN_HOURS*WEEKS*(1+MESCLUN_DIM)^K10622</x:f>
        <x:v>7025.890816853728</x:v>
      </x:c>
      <x:c r="N10622" s="267" t="n">
        <x:f>MAX(M10622-FARMER_HOURS,0)/TEMP_HOURS_PER_WORKER</x:f>
        <x:v>4.379090845037311</x:v>
      </x:c>
      <x:c r="O10622" s="268" t="n">
        <x:f>I10622*TOMATO_PRICE+J10622*CARROT_PRICE+K10622*MESCLUN_PRICE</x:f>
        <x:v>164770</x:v>
      </x:c>
      <x:c r="P10622" s="268" t="n">
        <x:f>I10622*TOMATO_FERTILIZER+J10622*CARROT_FERTILIZER+K10622*MESCLUN_FERTILIZER</x:f>
        <x:v>20680</x:v>
      </x:c>
      <x:c r="Q10622" s="268" t="n">
        <x:f>MIN(M10622,FARMER_HOURS)*FARMER_RATE+MAX(M10622-FARMER_HOURS,0)*TEMP_RATE</x:f>
        <x:v>134477.27112593278</x:v>
      </x:c>
      <x:c r="R10622" s="268" t="n">
        <x:f>O10622-P10622-Q10622-FIXED_COST</x:f>
        <x:v>-10387.271125932777</x:v>
      </x:c>
      <x:c r="S10622" s="139" t="str">
        <x:f>IF(AND(L10622&lt;=TOTAL_BED_CAP,N10622&lt;=TEMP_WORKER_CAP),"YES","NO")</x:f>
        <x:v>NO</x:v>
      </x:c>
      <x:c r="T10622" s="139" t="n">
        <x:f>IF(S10622="YES",R10622,-1E+99)</x:f>
        <x:v>-1e+99</x:v>
      </x:c>
    </x:row>
    <x:row r="10623">
      <x:c r="A10623" s="139"/>
      <x:c r="B10623" s="139"/>
      <x:c r="C10623" s="139"/>
      <x:c r="D10623" s="139"/>
      <x:c r="E10623" s="139"/>
      <x:c r="F10623" s="139"/>
      <x:c r="G10623" s="139"/>
      <x:c r="H10623" s="139"/>
      <x:c r="I10623" s="266" t="n">
        <x:f>INT((ROW()-ROW($I$46))/((CARROT_CAP+1)*(MESCLUN_CAP+1)))</x:f>
        <x:v>16</x:v>
      </x:c>
      <x:c r="J10623" s="266" t="n">
        <x:f>MOD(INT((ROW()-ROW($I$46))/(MESCLUN_CAP+1)),CARROT_CAP+1)</x:f>
        <x:v>5</x:v>
      </x:c>
      <x:c r="K10623" s="266" t="n">
        <x:f>MOD(ROW()-ROW($I$46),MESCLUN_CAP+1)</x:f>
        <x:v>6</x:v>
      </x:c>
      <x:c r="L10623" s="266" t="n">
        <x:f>SUM(I10623:K10623)</x:f>
        <x:v>27</x:v>
      </x:c>
      <x:c r="M10623" s="267" t="n">
        <x:f>I10623*TOMATO_HOURS*WEEKS*(1+TOMATO_DIM)^I10623+J10623*CARROT_HOURS*WEEKS*(1+CARROT_DIM)^J10623+K10623*MESCLUN_HOURS*WEEKS*(1+MESCLUN_DIM)^K10623</x:f>
        <x:v>7077.365791035361</x:v>
      </x:c>
      <x:c r="N10623" s="267" t="n">
        <x:f>MAX(M10623-FARMER_HOURS,0)/TEMP_HOURS_PER_WORKER</x:f>
        <x:v>4.414837354885668</x:v>
      </x:c>
      <x:c r="O10623" s="268" t="n">
        <x:f>I10623*TOMATO_PRICE+J10623*CARROT_PRICE+K10623*MESCLUN_PRICE</x:f>
        <x:v>167470</x:v>
      </x:c>
      <x:c r="P10623" s="268" t="n">
        <x:f>I10623*TOMATO_FERTILIZER+J10623*CARROT_FERTILIZER+K10623*MESCLUN_FERTILIZER</x:f>
        <x:v>21560</x:v>
      </x:c>
      <x:c r="Q10623" s="268" t="n">
        <x:f>MIN(M10623,FARMER_HOURS)*FARMER_RATE+MAX(M10623-FARMER_HOURS,0)*TEMP_RATE</x:f>
        <x:v>135370.9338721417</x:v>
      </x:c>
      <x:c r="R10623" s="268" t="n">
        <x:f>O10623-P10623-Q10623-FIXED_COST</x:f>
        <x:v>-9460.9338721417</x:v>
      </x:c>
      <x:c r="S10623" s="139" t="str">
        <x:f>IF(AND(L10623&lt;=TOTAL_BED_CAP,N10623&lt;=TEMP_WORKER_CAP),"YES","NO")</x:f>
        <x:v>NO</x:v>
      </x:c>
      <x:c r="T10623" s="139" t="n">
        <x:f>IF(S10623="YES",R10623,-1E+99)</x:f>
        <x:v>-1e+99</x:v>
      </x:c>
    </x:row>
    <x:row r="10624">
      <x:c r="A10624" s="139"/>
      <x:c r="B10624" s="139"/>
      <x:c r="C10624" s="139"/>
      <x:c r="D10624" s="139"/>
      <x:c r="E10624" s="139"/>
      <x:c r="F10624" s="139"/>
      <x:c r="G10624" s="139"/>
      <x:c r="H10624" s="139"/>
      <x:c r="I10624" s="266" t="n">
        <x:f>INT((ROW()-ROW($I$46))/((CARROT_CAP+1)*(MESCLUN_CAP+1)))</x:f>
        <x:v>16</x:v>
      </x:c>
      <x:c r="J10624" s="266" t="n">
        <x:f>MOD(INT((ROW()-ROW($I$46))/(MESCLUN_CAP+1)),CARROT_CAP+1)</x:f>
        <x:v>5</x:v>
      </x:c>
      <x:c r="K10624" s="266" t="n">
        <x:f>MOD(ROW()-ROW($I$46),MESCLUN_CAP+1)</x:f>
        <x:v>7</x:v>
      </x:c>
      <x:c r="L10624" s="266" t="n">
        <x:f>SUM(I10624:K10624)</x:f>
        <x:v>28</x:v>
      </x:c>
      <x:c r="M10624" s="267" t="n">
        <x:f>I10624*TOMATO_HOURS*WEEKS*(1+TOMATO_DIM)^I10624+J10624*CARROT_HOURS*WEEKS*(1+CARROT_DIM)^J10624+K10624*MESCLUN_HOURS*WEEKS*(1+MESCLUN_DIM)^K10624</x:f>
        <x:v>7130.090230433322</x:v>
      </x:c>
      <x:c r="N10624" s="267" t="n">
        <x:f>MAX(M10624-FARMER_HOURS,0)/TEMP_HOURS_PER_WORKER</x:f>
        <x:v>4.451451548912029</x:v>
      </x:c>
      <x:c r="O10624" s="268" t="n">
        <x:f>I10624*TOMATO_PRICE+J10624*CARROT_PRICE+K10624*MESCLUN_PRICE</x:f>
        <x:v>170170</x:v>
      </x:c>
      <x:c r="P10624" s="268" t="n">
        <x:f>I10624*TOMATO_FERTILIZER+J10624*CARROT_FERTILIZER+K10624*MESCLUN_FERTILIZER</x:f>
        <x:v>22440</x:v>
      </x:c>
      <x:c r="Q10624" s="268" t="n">
        <x:f>MIN(M10624,FARMER_HOURS)*FARMER_RATE+MAX(M10624-FARMER_HOURS,0)*TEMP_RATE</x:f>
        <x:v>136286.28872280073</x:v>
      </x:c>
      <x:c r="R10624" s="268" t="n">
        <x:f>O10624-P10624-Q10624-FIXED_COST</x:f>
        <x:v>-8556.288722800731</x:v>
      </x:c>
      <x:c r="S10624" s="139" t="str">
        <x:f>IF(AND(L10624&lt;=TOTAL_BED_CAP,N10624&lt;=TEMP_WORKER_CAP),"YES","NO")</x:f>
        <x:v>NO</x:v>
      </x:c>
      <x:c r="T10624" s="139" t="n">
        <x:f>IF(S10624="YES",R10624,-1E+99)</x:f>
        <x:v>-1e+99</x:v>
      </x:c>
    </x:row>
    <x:row r="10625">
      <x:c r="A10625" s="139"/>
      <x:c r="B10625" s="139"/>
      <x:c r="C10625" s="139"/>
      <x:c r="D10625" s="139"/>
      <x:c r="E10625" s="139"/>
      <x:c r="F10625" s="139"/>
      <x:c r="G10625" s="139"/>
      <x:c r="H10625" s="139"/>
      <x:c r="I10625" s="266" t="n">
        <x:f>INT((ROW()-ROW($I$46))/((CARROT_CAP+1)*(MESCLUN_CAP+1)))</x:f>
        <x:v>16</x:v>
      </x:c>
      <x:c r="J10625" s="266" t="n">
        <x:f>MOD(INT((ROW()-ROW($I$46))/(MESCLUN_CAP+1)),CARROT_CAP+1)</x:f>
        <x:v>5</x:v>
      </x:c>
      <x:c r="K10625" s="266" t="n">
        <x:f>MOD(ROW()-ROW($I$46),MESCLUN_CAP+1)</x:f>
        <x:v>8</x:v>
      </x:c>
      <x:c r="L10625" s="266" t="n">
        <x:f>SUM(I10625:K10625)</x:f>
        <x:v>29</x:v>
      </x:c>
      <x:c r="M10625" s="267" t="n">
        <x:f>I10625*TOMATO_HOURS*WEEKS*(1+TOMATO_DIM)^I10625+J10625*CARROT_HOURS*WEEKS*(1+CARROT_DIM)^J10625+K10625*MESCLUN_HOURS*WEEKS*(1+MESCLUN_DIM)^K10625</x:f>
        <x:v>7184.087328713302</x:v>
      </x:c>
      <x:c r="N10625" s="267" t="n">
        <x:f>MAX(M10625-FARMER_HOURS,0)/TEMP_HOURS_PER_WORKER</x:f>
        <x:v>4.488949533828682</x:v>
      </x:c>
      <x:c r="O10625" s="268" t="n">
        <x:f>I10625*TOMATO_PRICE+J10625*CARROT_PRICE+K10625*MESCLUN_PRICE</x:f>
        <x:v>172870</x:v>
      </x:c>
      <x:c r="P10625" s="268" t="n">
        <x:f>I10625*TOMATO_FERTILIZER+J10625*CARROT_FERTILIZER+K10625*MESCLUN_FERTILIZER</x:f>
        <x:v>23320</x:v>
      </x:c>
      <x:c r="Q10625" s="268" t="n">
        <x:f>MIN(M10625,FARMER_HOURS)*FARMER_RATE+MAX(M10625-FARMER_HOURS,0)*TEMP_RATE</x:f>
        <x:v>137223.73834571702</x:v>
      </x:c>
      <x:c r="R10625" s="268" t="n">
        <x:f>O10625-P10625-Q10625-FIXED_COST</x:f>
        <x:v>-7673.738345717022</x:v>
      </x:c>
      <x:c r="S10625" s="139" t="str">
        <x:f>IF(AND(L10625&lt;=TOTAL_BED_CAP,N10625&lt;=TEMP_WORKER_CAP),"YES","NO")</x:f>
        <x:v>NO</x:v>
      </x:c>
      <x:c r="T10625" s="139" t="n">
        <x:f>IF(S10625="YES",R10625,-1E+99)</x:f>
        <x:v>-1e+99</x:v>
      </x:c>
    </x:row>
    <x:row r="10626">
      <x:c r="A10626" s="139"/>
      <x:c r="B10626" s="139"/>
      <x:c r="C10626" s="139"/>
      <x:c r="D10626" s="139"/>
      <x:c r="E10626" s="139"/>
      <x:c r="F10626" s="139"/>
      <x:c r="G10626" s="139"/>
      <x:c r="H10626" s="139"/>
      <x:c r="I10626" s="266" t="n">
        <x:f>INT((ROW()-ROW($I$46))/((CARROT_CAP+1)*(MESCLUN_CAP+1)))</x:f>
        <x:v>16</x:v>
      </x:c>
      <x:c r="J10626" s="266" t="n">
        <x:f>MOD(INT((ROW()-ROW($I$46))/(MESCLUN_CAP+1)),CARROT_CAP+1)</x:f>
        <x:v>5</x:v>
      </x:c>
      <x:c r="K10626" s="266" t="n">
        <x:f>MOD(ROW()-ROW($I$46),MESCLUN_CAP+1)</x:f>
        <x:v>9</x:v>
      </x:c>
      <x:c r="L10626" s="266" t="n">
        <x:f>SUM(I10626:K10626)</x:f>
        <x:v>30</x:v>
      </x:c>
      <x:c r="M10626" s="267" t="n">
        <x:f>I10626*TOMATO_HOURS*WEEKS*(1+TOMATO_DIM)^I10626+J10626*CARROT_HOURS*WEEKS*(1+CARROT_DIM)^J10626+K10626*MESCLUN_HOURS*WEEKS*(1+MESCLUN_DIM)^K10626</x:f>
        <x:v>7239.380664153697</x:v>
      </x:c>
      <x:c r="N10626" s="267" t="n">
        <x:f>MAX(M10626-FARMER_HOURS,0)/TEMP_HOURS_PER_WORKER</x:f>
        <x:v>4.527347683440067</x:v>
      </x:c>
      <x:c r="O10626" s="268" t="n">
        <x:f>I10626*TOMATO_PRICE+J10626*CARROT_PRICE+K10626*MESCLUN_PRICE</x:f>
        <x:v>175570</x:v>
      </x:c>
      <x:c r="P10626" s="268" t="n">
        <x:f>I10626*TOMATO_FERTILIZER+J10626*CARROT_FERTILIZER+K10626*MESCLUN_FERTILIZER</x:f>
        <x:v>24200</x:v>
      </x:c>
      <x:c r="Q10626" s="268" t="n">
        <x:f>MIN(M10626,FARMER_HOURS)*FARMER_RATE+MAX(M10626-FARMER_HOURS,0)*TEMP_RATE</x:f>
        <x:v>138183.69208600168</x:v>
      </x:c>
      <x:c r="R10626" s="268" t="n">
        <x:f>O10626-P10626-Q10626-FIXED_COST</x:f>
        <x:v>-6813.6920860016835</x:v>
      </x:c>
      <x:c r="S10626" s="139" t="str">
        <x:f>IF(AND(L10626&lt;=TOTAL_BED_CAP,N10626&lt;=TEMP_WORKER_CAP),"YES","NO")</x:f>
        <x:v>NO</x:v>
      </x:c>
      <x:c r="T10626" s="139" t="n">
        <x:f>IF(S10626="YES",R10626,-1E+99)</x:f>
        <x:v>-1e+99</x:v>
      </x:c>
    </x:row>
    <x:row r="10627">
      <x:c r="A10627" s="139"/>
      <x:c r="B10627" s="139"/>
      <x:c r="C10627" s="139"/>
      <x:c r="D10627" s="139"/>
      <x:c r="E10627" s="139"/>
      <x:c r="F10627" s="139"/>
      <x:c r="G10627" s="139"/>
      <x:c r="H10627" s="139"/>
      <x:c r="I10627" s="266" t="n">
        <x:f>INT((ROW()-ROW($I$46))/((CARROT_CAP+1)*(MESCLUN_CAP+1)))</x:f>
        <x:v>16</x:v>
      </x:c>
      <x:c r="J10627" s="266" t="n">
        <x:f>MOD(INT((ROW()-ROW($I$46))/(MESCLUN_CAP+1)),CARROT_CAP+1)</x:f>
        <x:v>5</x:v>
      </x:c>
      <x:c r="K10627" s="266" t="n">
        <x:f>MOD(ROW()-ROW($I$46),MESCLUN_CAP+1)</x:f>
        <x:v>10</x:v>
      </x:c>
      <x:c r="L10627" s="266" t="n">
        <x:f>SUM(I10627:K10627)</x:f>
        <x:v>31</x:v>
      </x:c>
      <x:c r="M10627" s="267" t="n">
        <x:f>I10627*TOMATO_HOURS*WEEKS*(1+TOMATO_DIM)^I10627+J10627*CARROT_HOURS*WEEKS*(1+CARROT_DIM)^J10627+K10627*MESCLUN_HOURS*WEEKS*(1+MESCLUN_DIM)^K10627</x:f>
        <x:v>7295.994205636909</x:v>
      </x:c>
      <x:c r="N10627" s="267" t="n">
        <x:f>MAX(M10627-FARMER_HOURS,0)/TEMP_HOURS_PER_WORKER</x:f>
        <x:v>4.566662642803409</x:v>
      </x:c>
      <x:c r="O10627" s="268" t="n">
        <x:f>I10627*TOMATO_PRICE+J10627*CARROT_PRICE+K10627*MESCLUN_PRICE</x:f>
        <x:v>178270</x:v>
      </x:c>
      <x:c r="P10627" s="268" t="n">
        <x:f>I10627*TOMATO_FERTILIZER+J10627*CARROT_FERTILIZER+K10627*MESCLUN_FERTILIZER</x:f>
        <x:v>25080</x:v>
      </x:c>
      <x:c r="Q10627" s="268" t="n">
        <x:f>MIN(M10627,FARMER_HOURS)*FARMER_RATE+MAX(M10627-FARMER_HOURS,0)*TEMP_RATE</x:f>
        <x:v>139166.56607008522</x:v>
      </x:c>
      <x:c r="R10627" s="268" t="n">
        <x:f>O10627-P10627-Q10627-FIXED_COST</x:f>
        <x:v>-5976.566070085217</x:v>
      </x:c>
      <x:c r="S10627" s="139" t="str">
        <x:f>IF(AND(L10627&lt;=TOTAL_BED_CAP,N10627&lt;=TEMP_WORKER_CAP),"YES","NO")</x:f>
        <x:v>NO</x:v>
      </x:c>
      <x:c r="T10627" s="139" t="n">
        <x:f>IF(S10627="YES",R10627,-1E+99)</x:f>
        <x:v>-1e+99</x:v>
      </x:c>
    </x:row>
    <x:row r="10628">
      <x:c r="A10628" s="139"/>
      <x:c r="B10628" s="139"/>
      <x:c r="C10628" s="139"/>
      <x:c r="D10628" s="139"/>
      <x:c r="E10628" s="139"/>
      <x:c r="F10628" s="139"/>
      <x:c r="G10628" s="139"/>
      <x:c r="H10628" s="139"/>
      <x:c r="I10628" s="266" t="n">
        <x:f>INT((ROW()-ROW($I$46))/((CARROT_CAP+1)*(MESCLUN_CAP+1)))</x:f>
        <x:v>16</x:v>
      </x:c>
      <x:c r="J10628" s="266" t="n">
        <x:f>MOD(INT((ROW()-ROW($I$46))/(MESCLUN_CAP+1)),CARROT_CAP+1)</x:f>
        <x:v>5</x:v>
      </x:c>
      <x:c r="K10628" s="266" t="n">
        <x:f>MOD(ROW()-ROW($I$46),MESCLUN_CAP+1)</x:f>
        <x:v>11</x:v>
      </x:c>
      <x:c r="L10628" s="266" t="n">
        <x:f>SUM(I10628:K10628)</x:f>
        <x:v>32</x:v>
      </x:c>
      <x:c r="M10628" s="267" t="n">
        <x:f>I10628*TOMATO_HOURS*WEEKS*(1+TOMATO_DIM)^I10628+J10628*CARROT_HOURS*WEEKS*(1+CARROT_DIM)^J10628+K10628*MESCLUN_HOURS*WEEKS*(1+MESCLUN_DIM)^K10628</x:f>
        <x:v>7353.952318730348</x:v>
      </x:c>
      <x:c r="N10628" s="267" t="n">
        <x:f>MAX(M10628-FARMER_HOURS,0)/TEMP_HOURS_PER_WORKER</x:f>
        <x:v>4.606911332451631</x:v>
      </x:c>
      <x:c r="O10628" s="268" t="n">
        <x:f>I10628*TOMATO_PRICE+J10628*CARROT_PRICE+K10628*MESCLUN_PRICE</x:f>
        <x:v>180970</x:v>
      </x:c>
      <x:c r="P10628" s="268" t="n">
        <x:f>I10628*TOMATO_FERTILIZER+J10628*CARROT_FERTILIZER+K10628*MESCLUN_FERTILIZER</x:f>
        <x:v>25960</x:v>
      </x:c>
      <x:c r="Q10628" s="268" t="n">
        <x:f>MIN(M10628,FARMER_HOURS)*FARMER_RATE+MAX(M10628-FARMER_HOURS,0)*TEMP_RATE</x:f>
        <x:v>140172.78331129078</x:v>
      </x:c>
      <x:c r="R10628" s="268" t="n">
        <x:f>O10628-P10628-Q10628-FIXED_COST</x:f>
        <x:v>-5162.783311290783</x:v>
      </x:c>
      <x:c r="S10628" s="139" t="str">
        <x:f>IF(AND(L10628&lt;=TOTAL_BED_CAP,N10628&lt;=TEMP_WORKER_CAP),"YES","NO")</x:f>
        <x:v>NO</x:v>
      </x:c>
      <x:c r="T10628" s="139" t="n">
        <x:f>IF(S10628="YES",R10628,-1E+99)</x:f>
        <x:v>-1e+99</x:v>
      </x:c>
    </x:row>
    <x:row r="10629">
      <x:c r="A10629" s="139"/>
      <x:c r="B10629" s="139"/>
      <x:c r="C10629" s="139"/>
      <x:c r="D10629" s="139"/>
      <x:c r="E10629" s="139"/>
      <x:c r="F10629" s="139"/>
      <x:c r="G10629" s="139"/>
      <x:c r="H10629" s="139"/>
      <x:c r="I10629" s="266" t="n">
        <x:f>INT((ROW()-ROW($I$46))/((CARROT_CAP+1)*(MESCLUN_CAP+1)))</x:f>
        <x:v>16</x:v>
      </x:c>
      <x:c r="J10629" s="266" t="n">
        <x:f>MOD(INT((ROW()-ROW($I$46))/(MESCLUN_CAP+1)),CARROT_CAP+1)</x:f>
        <x:v>5</x:v>
      </x:c>
      <x:c r="K10629" s="266" t="n">
        <x:f>MOD(ROW()-ROW($I$46),MESCLUN_CAP+1)</x:f>
        <x:v>12</x:v>
      </x:c>
      <x:c r="L10629" s="266" t="n">
        <x:f>SUM(I10629:K10629)</x:f>
        <x:v>33</x:v>
      </x:c>
      <x:c r="M10629" s="267" t="n">
        <x:f>I10629*TOMATO_HOURS*WEEKS*(1+TOMATO_DIM)^I10629+J10629*CARROT_HOURS*WEEKS*(1+CARROT_DIM)^J10629+K10629*MESCLUN_HOURS*WEEKS*(1+MESCLUN_DIM)^K10629</x:f>
        <x:v>7413.2797718584125</x:v>
      </x:c>
      <x:c r="N10629" s="267" t="n">
        <x:f>MAX(M10629-FARMER_HOURS,0)/TEMP_HOURS_PER_WORKER</x:f>
        <x:v>4.6481109526794535</x:v>
      </x:c>
      <x:c r="O10629" s="268" t="n">
        <x:f>I10629*TOMATO_PRICE+J10629*CARROT_PRICE+K10629*MESCLUN_PRICE</x:f>
        <x:v>183670</x:v>
      </x:c>
      <x:c r="P10629" s="268" t="n">
        <x:f>I10629*TOMATO_FERTILIZER+J10629*CARROT_FERTILIZER+K10629*MESCLUN_FERTILIZER</x:f>
        <x:v>26840</x:v>
      </x:c>
      <x:c r="Q10629" s="268" t="n">
        <x:f>MIN(M10629,FARMER_HOURS)*FARMER_RATE+MAX(M10629-FARMER_HOURS,0)*TEMP_RATE</x:f>
        <x:v>141202.77381698633</x:v>
      </x:c>
      <x:c r="R10629" s="268" t="n">
        <x:f>O10629-P10629-Q10629-FIXED_COST</x:f>
        <x:v>-4372.77381698633</x:v>
      </x:c>
      <x:c r="S10629" s="139" t="str">
        <x:f>IF(AND(L10629&lt;=TOTAL_BED_CAP,N10629&lt;=TEMP_WORKER_CAP),"YES","NO")</x:f>
        <x:v>NO</x:v>
      </x:c>
      <x:c r="T10629" s="139" t="n">
        <x:f>IF(S10629="YES",R10629,-1E+99)</x:f>
        <x:v>-1e+99</x:v>
      </x:c>
    </x:row>
    <x:row r="10630">
      <x:c r="A10630" s="139"/>
      <x:c r="B10630" s="139"/>
      <x:c r="C10630" s="139"/>
      <x:c r="D10630" s="139"/>
      <x:c r="E10630" s="139"/>
      <x:c r="F10630" s="139"/>
      <x:c r="G10630" s="139"/>
      <x:c r="H10630" s="139"/>
      <x:c r="I10630" s="266" t="n">
        <x:f>INT((ROW()-ROW($I$46))/((CARROT_CAP+1)*(MESCLUN_CAP+1)))</x:f>
        <x:v>16</x:v>
      </x:c>
      <x:c r="J10630" s="266" t="n">
        <x:f>MOD(INT((ROW()-ROW($I$46))/(MESCLUN_CAP+1)),CARROT_CAP+1)</x:f>
        <x:v>5</x:v>
      </x:c>
      <x:c r="K10630" s="266" t="n">
        <x:f>MOD(ROW()-ROW($I$46),MESCLUN_CAP+1)</x:f>
        <x:v>13</x:v>
      </x:c>
      <x:c r="L10630" s="266" t="n">
        <x:f>SUM(I10630:K10630)</x:f>
        <x:v>34</x:v>
      </x:c>
      <x:c r="M10630" s="267" t="n">
        <x:f>I10630*TOMATO_HOURS*WEEKS*(1+TOMATO_DIM)^I10630+J10630*CARROT_HOURS*WEEKS*(1+CARROT_DIM)^J10630+K10630*MESCLUN_HOURS*WEEKS*(1+MESCLUN_DIM)^K10630</x:f>
        <x:v>7474.001742566797</x:v>
      </x:c>
      <x:c r="N10630" s="267" t="n">
        <x:f>MAX(M10630-FARMER_HOURS,0)/TEMP_HOURS_PER_WORKER</x:f>
        <x:v>4.690278987893609</x:v>
      </x:c>
      <x:c r="O10630" s="268" t="n">
        <x:f>I10630*TOMATO_PRICE+J10630*CARROT_PRICE+K10630*MESCLUN_PRICE</x:f>
        <x:v>186370</x:v>
      </x:c>
      <x:c r="P10630" s="268" t="n">
        <x:f>I10630*TOMATO_FERTILIZER+J10630*CARROT_FERTILIZER+K10630*MESCLUN_FERTILIZER</x:f>
        <x:v>27720</x:v>
      </x:c>
      <x:c r="Q10630" s="268" t="n">
        <x:f>MIN(M10630,FARMER_HOURS)*FARMER_RATE+MAX(M10630-FARMER_HOURS,0)*TEMP_RATE</x:f>
        <x:v>142256.97469734022</x:v>
      </x:c>
      <x:c r="R10630" s="268" t="n">
        <x:f>O10630-P10630-Q10630-FIXED_COST</x:f>
        <x:v>-3606.9746973402216</x:v>
      </x:c>
      <x:c r="S10630" s="139" t="str">
        <x:f>IF(AND(L10630&lt;=TOTAL_BED_CAP,N10630&lt;=TEMP_WORKER_CAP),"YES","NO")</x:f>
        <x:v>NO</x:v>
      </x:c>
      <x:c r="T10630" s="139" t="n">
        <x:f>IF(S10630="YES",R10630,-1E+99)</x:f>
        <x:v>-1e+99</x:v>
      </x:c>
    </x:row>
    <x:row r="10631">
      <x:c r="A10631" s="139"/>
      <x:c r="B10631" s="139"/>
      <x:c r="C10631" s="139"/>
      <x:c r="D10631" s="139"/>
      <x:c r="E10631" s="139"/>
      <x:c r="F10631" s="139"/>
      <x:c r="G10631" s="139"/>
      <x:c r="H10631" s="139"/>
      <x:c r="I10631" s="266" t="n">
        <x:f>INT((ROW()-ROW($I$46))/((CARROT_CAP+1)*(MESCLUN_CAP+1)))</x:f>
        <x:v>16</x:v>
      </x:c>
      <x:c r="J10631" s="266" t="n">
        <x:f>MOD(INT((ROW()-ROW($I$46))/(MESCLUN_CAP+1)),CARROT_CAP+1)</x:f>
        <x:v>5</x:v>
      </x:c>
      <x:c r="K10631" s="266" t="n">
        <x:f>MOD(ROW()-ROW($I$46),MESCLUN_CAP+1)</x:f>
        <x:v>14</x:v>
      </x:c>
      <x:c r="L10631" s="266" t="n">
        <x:f>SUM(I10631:K10631)</x:f>
        <x:v>35</x:v>
      </x:c>
      <x:c r="M10631" s="267" t="n">
        <x:f>I10631*TOMATO_HOURS*WEEKS*(1+TOMATO_DIM)^I10631+J10631*CARROT_HOURS*WEEKS*(1+CARROT_DIM)^J10631+K10631*MESCLUN_HOURS*WEEKS*(1+MESCLUN_DIM)^K10631</x:f>
        <x:v>7536.143823880458</x:v>
      </x:c>
      <x:c r="N10631" s="267" t="n">
        <x:f>MAX(M10631-FARMER_HOURS,0)/TEMP_HOURS_PER_WORKER</x:f>
        <x:v>4.733433211028095</x:v>
      </x:c>
      <x:c r="O10631" s="268" t="n">
        <x:f>I10631*TOMATO_PRICE+J10631*CARROT_PRICE+K10631*MESCLUN_PRICE</x:f>
        <x:v>189070</x:v>
      </x:c>
      <x:c r="P10631" s="268" t="n">
        <x:f>I10631*TOMATO_FERTILIZER+J10631*CARROT_FERTILIZER+K10631*MESCLUN_FERTILIZER</x:f>
        <x:v>28600</x:v>
      </x:c>
      <x:c r="Q10631" s="268" t="n">
        <x:f>MIN(M10631,FARMER_HOURS)*FARMER_RATE+MAX(M10631-FARMER_HOURS,0)*TEMP_RATE</x:f>
        <x:v>143335.8302757024</x:v>
      </x:c>
      <x:c r="R10631" s="268" t="n">
        <x:f>O10631-P10631-Q10631-FIXED_COST</x:f>
        <x:v>-2865.8302757024067</x:v>
      </x:c>
      <x:c r="S10631" s="139" t="str">
        <x:f>IF(AND(L10631&lt;=TOTAL_BED_CAP,N10631&lt;=TEMP_WORKER_CAP),"YES","NO")</x:f>
        <x:v>NO</x:v>
      </x:c>
      <x:c r="T10631" s="139" t="n">
        <x:f>IF(S10631="YES",R10631,-1E+99)</x:f>
        <x:v>-1e+99</x:v>
      </x:c>
    </x:row>
    <x:row r="10632">
      <x:c r="A10632" s="139"/>
      <x:c r="B10632" s="139"/>
      <x:c r="C10632" s="139"/>
      <x:c r="D10632" s="139"/>
      <x:c r="E10632" s="139"/>
      <x:c r="F10632" s="139"/>
      <x:c r="G10632" s="139"/>
      <x:c r="H10632" s="139"/>
      <x:c r="I10632" s="266" t="n">
        <x:f>INT((ROW()-ROW($I$46))/((CARROT_CAP+1)*(MESCLUN_CAP+1)))</x:f>
        <x:v>16</x:v>
      </x:c>
      <x:c r="J10632" s="266" t="n">
        <x:f>MOD(INT((ROW()-ROW($I$46))/(MESCLUN_CAP+1)),CARROT_CAP+1)</x:f>
        <x:v>5</x:v>
      </x:c>
      <x:c r="K10632" s="266" t="n">
        <x:f>MOD(ROW()-ROW($I$46),MESCLUN_CAP+1)</x:f>
        <x:v>15</x:v>
      </x:c>
      <x:c r="L10632" s="266" t="n">
        <x:f>SUM(I10632:K10632)</x:f>
        <x:v>36</x:v>
      </x:c>
      <x:c r="M10632" s="267" t="n">
        <x:f>I10632*TOMATO_HOURS*WEEKS*(1+TOMATO_DIM)^I10632+J10632*CARROT_HOURS*WEEKS*(1+CARROT_DIM)^J10632+K10632*MESCLUN_HOURS*WEEKS*(1+MESCLUN_DIM)^K10632</x:f>
        <x:v>7599.732030756604</x:v>
      </x:c>
      <x:c r="N10632" s="267" t="n">
        <x:f>MAX(M10632-FARMER_HOURS,0)/TEMP_HOURS_PER_WORKER</x:f>
        <x:v>4.77759168802542</x:v>
      </x:c>
      <x:c r="O10632" s="268" t="n">
        <x:f>I10632*TOMATO_PRICE+J10632*CARROT_PRICE+K10632*MESCLUN_PRICE</x:f>
        <x:v>191770</x:v>
      </x:c>
      <x:c r="P10632" s="268" t="n">
        <x:f>I10632*TOMATO_FERTILIZER+J10632*CARROT_FERTILIZER+K10632*MESCLUN_FERTILIZER</x:f>
        <x:v>29480</x:v>
      </x:c>
      <x:c r="Q10632" s="268" t="n">
        <x:f>MIN(M10632,FARMER_HOURS)*FARMER_RATE+MAX(M10632-FARMER_HOURS,0)*TEMP_RATE</x:f>
        <x:v>144439.79220063548</x:v>
      </x:c>
      <x:c r="R10632" s="268" t="n">
        <x:f>O10632-P10632-Q10632-FIXED_COST</x:f>
        <x:v>-2149.7922006354784</x:v>
      </x:c>
      <x:c r="S10632" s="139" t="str">
        <x:f>IF(AND(L10632&lt;=TOTAL_BED_CAP,N10632&lt;=TEMP_WORKER_CAP),"YES","NO")</x:f>
        <x:v>NO</x:v>
      </x:c>
      <x:c r="T10632" s="139" t="n">
        <x:f>IF(S10632="YES",R10632,-1E+99)</x:f>
        <x:v>-1e+99</x:v>
      </x:c>
    </x:row>
    <x:row r="10633">
      <x:c r="A10633" s="139"/>
      <x:c r="B10633" s="139"/>
      <x:c r="C10633" s="139"/>
      <x:c r="D10633" s="139"/>
      <x:c r="E10633" s="139"/>
      <x:c r="F10633" s="139"/>
      <x:c r="G10633" s="139"/>
      <x:c r="H10633" s="139"/>
      <x:c r="I10633" s="266" t="n">
        <x:f>INT((ROW()-ROW($I$46))/((CARROT_CAP+1)*(MESCLUN_CAP+1)))</x:f>
        <x:v>16</x:v>
      </x:c>
      <x:c r="J10633" s="266" t="n">
        <x:f>MOD(INT((ROW()-ROW($I$46))/(MESCLUN_CAP+1)),CARROT_CAP+1)</x:f>
        <x:v>5</x:v>
      </x:c>
      <x:c r="K10633" s="266" t="n">
        <x:f>MOD(ROW()-ROW($I$46),MESCLUN_CAP+1)</x:f>
        <x:v>16</x:v>
      </x:c>
      <x:c r="L10633" s="266" t="n">
        <x:f>SUM(I10633:K10633)</x:f>
        <x:v>37</x:v>
      </x:c>
      <x:c r="M10633" s="267" t="n">
        <x:f>I10633*TOMATO_HOURS*WEEKS*(1+TOMATO_DIM)^I10633+J10633*CARROT_HOURS*WEEKS*(1+CARROT_DIM)^J10633+K10633*MESCLUN_HOURS*WEEKS*(1+MESCLUN_DIM)^K10633</x:f>
        <x:v>7664.792806634094</x:v>
      </x:c>
      <x:c r="N10633" s="267" t="n">
        <x:f>MAX(M10633-FARMER_HOURS,0)/TEMP_HOURS_PER_WORKER</x:f>
        <x:v>4.822772782384788</x:v>
      </x:c>
      <x:c r="O10633" s="268" t="n">
        <x:f>I10633*TOMATO_PRICE+J10633*CARROT_PRICE+K10633*MESCLUN_PRICE</x:f>
        <x:v>194470</x:v>
      </x:c>
      <x:c r="P10633" s="268" t="n">
        <x:f>I10633*TOMATO_FERTILIZER+J10633*CARROT_FERTILIZER+K10633*MESCLUN_FERTILIZER</x:f>
        <x:v>30360</x:v>
      </x:c>
      <x:c r="Q10633" s="268" t="n">
        <x:f>MIN(M10633,FARMER_HOURS)*FARMER_RATE+MAX(M10633-FARMER_HOURS,0)*TEMP_RATE</x:f>
        <x:v>145569.31955961967</x:v>
      </x:c>
      <x:c r="R10633" s="268" t="n">
        <x:f>O10633-P10633-Q10633-FIXED_COST</x:f>
        <x:v>-1459.3195596196747</x:v>
      </x:c>
      <x:c r="S10633" s="139" t="str">
        <x:f>IF(AND(L10633&lt;=TOTAL_BED_CAP,N10633&lt;=TEMP_WORKER_CAP),"YES","NO")</x:f>
        <x:v>NO</x:v>
      </x:c>
      <x:c r="T10633" s="139" t="n">
        <x:f>IF(S10633="YES",R10633,-1E+99)</x:f>
        <x:v>-1e+99</x:v>
      </x:c>
    </x:row>
    <x:row r="10634">
      <x:c r="A10634" s="139"/>
      <x:c r="B10634" s="139"/>
      <x:c r="C10634" s="139"/>
      <x:c r="D10634" s="139"/>
      <x:c r="E10634" s="139"/>
      <x:c r="F10634" s="139"/>
      <x:c r="G10634" s="139"/>
      <x:c r="H10634" s="139"/>
      <x:c r="I10634" s="266" t="n">
        <x:f>INT((ROW()-ROW($I$46))/((CARROT_CAP+1)*(MESCLUN_CAP+1)))</x:f>
        <x:v>16</x:v>
      </x:c>
      <x:c r="J10634" s="266" t="n">
        <x:f>MOD(INT((ROW()-ROW($I$46))/(MESCLUN_CAP+1)),CARROT_CAP+1)</x:f>
        <x:v>5</x:v>
      </x:c>
      <x:c r="K10634" s="266" t="n">
        <x:f>MOD(ROW()-ROW($I$46),MESCLUN_CAP+1)</x:f>
        <x:v>17</x:v>
      </x:c>
      <x:c r="L10634" s="266" t="n">
        <x:f>SUM(I10634:K10634)</x:f>
        <x:v>38</x:v>
      </x:c>
      <x:c r="M10634" s="267" t="n">
        <x:f>I10634*TOMATO_HOURS*WEEKS*(1+TOMATO_DIM)^I10634+J10634*CARROT_HOURS*WEEKS*(1+CARROT_DIM)^J10634+K10634*MESCLUN_HOURS*WEEKS*(1+MESCLUN_DIM)^K10634</x:f>
        <x:v>7731.353030080633</x:v>
      </x:c>
      <x:c r="N10634" s="267" t="n">
        <x:f>MAX(M10634-FARMER_HOURS,0)/TEMP_HOURS_PER_WORKER</x:f>
        <x:v>4.868995159778217</x:v>
      </x:c>
      <x:c r="O10634" s="268" t="n">
        <x:f>I10634*TOMATO_PRICE+J10634*CARROT_PRICE+K10634*MESCLUN_PRICE</x:f>
        <x:v>197170</x:v>
      </x:c>
      <x:c r="P10634" s="268" t="n">
        <x:f>I10634*TOMATO_FERTILIZER+J10634*CARROT_FERTILIZER+K10634*MESCLUN_FERTILIZER</x:f>
        <x:v>31240</x:v>
      </x:c>
      <x:c r="Q10634" s="268" t="n">
        <x:f>MIN(M10634,FARMER_HOURS)*FARMER_RATE+MAX(M10634-FARMER_HOURS,0)*TEMP_RATE</x:f>
        <x:v>146724.87899445544</x:v>
      </x:c>
      <x:c r="R10634" s="268" t="n">
        <x:f>O10634-P10634-Q10634-FIXED_COST</x:f>
        <x:v>-794.8789944554446</x:v>
      </x:c>
      <x:c r="S10634" s="139" t="str">
        <x:f>IF(AND(L10634&lt;=TOTAL_BED_CAP,N10634&lt;=TEMP_WORKER_CAP),"YES","NO")</x:f>
        <x:v>NO</x:v>
      </x:c>
      <x:c r="T10634" s="139" t="n">
        <x:f>IF(S10634="YES",R10634,-1E+99)</x:f>
        <x:v>-1e+99</x:v>
      </x:c>
    </x:row>
    <x:row r="10635">
      <x:c r="A10635" s="139"/>
      <x:c r="B10635" s="139"/>
      <x:c r="C10635" s="139"/>
      <x:c r="D10635" s="139"/>
      <x:c r="E10635" s="139"/>
      <x:c r="F10635" s="139"/>
      <x:c r="G10635" s="139"/>
      <x:c r="H10635" s="139"/>
      <x:c r="I10635" s="266" t="n">
        <x:f>INT((ROW()-ROW($I$46))/((CARROT_CAP+1)*(MESCLUN_CAP+1)))</x:f>
        <x:v>16</x:v>
      </x:c>
      <x:c r="J10635" s="266" t="n">
        <x:f>MOD(INT((ROW()-ROW($I$46))/(MESCLUN_CAP+1)),CARROT_CAP+1)</x:f>
        <x:v>5</x:v>
      </x:c>
      <x:c r="K10635" s="266" t="n">
        <x:f>MOD(ROW()-ROW($I$46),MESCLUN_CAP+1)</x:f>
        <x:v>18</x:v>
      </x:c>
      <x:c r="L10635" s="266" t="n">
        <x:f>SUM(I10635:K10635)</x:f>
        <x:v>39</x:v>
      </x:c>
      <x:c r="M10635" s="267" t="n">
        <x:f>I10635*TOMATO_HOURS*WEEKS*(1+TOMATO_DIM)^I10635+J10635*CARROT_HOURS*WEEKS*(1+CARROT_DIM)^J10635+K10635*MESCLUN_HOURS*WEEKS*(1+MESCLUN_DIM)^K10635</x:f>
        <x:v>7799.440021539221</x:v>
      </x:c>
      <x:c r="N10635" s="267" t="n">
        <x:f>MAX(M10635-FARMER_HOURS,0)/TEMP_HOURS_PER_WORKER</x:f>
        <x:v>4.91627779273557</x:v>
      </x:c>
      <x:c r="O10635" s="268" t="n">
        <x:f>I10635*TOMATO_PRICE+J10635*CARROT_PRICE+K10635*MESCLUN_PRICE</x:f>
        <x:v>199870</x:v>
      </x:c>
      <x:c r="P10635" s="268" t="n">
        <x:f>I10635*TOMATO_FERTILIZER+J10635*CARROT_FERTILIZER+K10635*MESCLUN_FERTILIZER</x:f>
        <x:v>32120</x:v>
      </x:c>
      <x:c r="Q10635" s="268" t="n">
        <x:f>MIN(M10635,FARMER_HOURS)*FARMER_RATE+MAX(M10635-FARMER_HOURS,0)*TEMP_RATE</x:f>
        <x:v>147906.94481838925</x:v>
      </x:c>
      <x:c r="R10635" s="268" t="n">
        <x:f>O10635-P10635-Q10635-FIXED_COST</x:f>
        <x:v>-156.94481838925276</x:v>
      </x:c>
      <x:c r="S10635" s="139" t="str">
        <x:f>IF(AND(L10635&lt;=TOTAL_BED_CAP,N10635&lt;=TEMP_WORKER_CAP),"YES","NO")</x:f>
        <x:v>NO</x:v>
      </x:c>
      <x:c r="T10635" s="139" t="n">
        <x:f>IF(S10635="YES",R10635,-1E+99)</x:f>
        <x:v>-1e+99</x:v>
      </x:c>
    </x:row>
    <x:row r="10636">
      <x:c r="A10636" s="139"/>
      <x:c r="B10636" s="139"/>
      <x:c r="C10636" s="139"/>
      <x:c r="D10636" s="139"/>
      <x:c r="E10636" s="139"/>
      <x:c r="F10636" s="139"/>
      <x:c r="G10636" s="139"/>
      <x:c r="H10636" s="139"/>
      <x:c r="I10636" s="266" t="n">
        <x:f>INT((ROW()-ROW($I$46))/((CARROT_CAP+1)*(MESCLUN_CAP+1)))</x:f>
        <x:v>16</x:v>
      </x:c>
      <x:c r="J10636" s="266" t="n">
        <x:f>MOD(INT((ROW()-ROW($I$46))/(MESCLUN_CAP+1)),CARROT_CAP+1)</x:f>
        <x:v>5</x:v>
      </x:c>
      <x:c r="K10636" s="266" t="n">
        <x:f>MOD(ROW()-ROW($I$46),MESCLUN_CAP+1)</x:f>
        <x:v>19</x:v>
      </x:c>
      <x:c r="L10636" s="266" t="n">
        <x:f>SUM(I10636:K10636)</x:f>
        <x:v>40</x:v>
      </x:c>
      <x:c r="M10636" s="267" t="n">
        <x:f>I10636*TOMATO_HOURS*WEEKS*(1+TOMATO_DIM)^I10636+J10636*CARROT_HOURS*WEEKS*(1+CARROT_DIM)^J10636+K10636*MESCLUN_HOURS*WEEKS*(1+MESCLUN_DIM)^K10636</x:f>
        <x:v>7869.081550175242</x:v>
      </x:c>
      <x:c r="N10636" s="267" t="n">
        <x:f>MAX(M10636-FARMER_HOURS,0)/TEMP_HOURS_PER_WORKER</x:f>
        <x:v>4.964639965399474</x:v>
      </x:c>
      <x:c r="O10636" s="268" t="n">
        <x:f>I10636*TOMATO_PRICE+J10636*CARROT_PRICE+K10636*MESCLUN_PRICE</x:f>
        <x:v>202570</x:v>
      </x:c>
      <x:c r="P10636" s="268" t="n">
        <x:f>I10636*TOMATO_FERTILIZER+J10636*CARROT_FERTILIZER+K10636*MESCLUN_FERTILIZER</x:f>
        <x:v>33000</x:v>
      </x:c>
      <x:c r="Q10636" s="268" t="n">
        <x:f>MIN(M10636,FARMER_HOURS)*FARMER_RATE+MAX(M10636-FARMER_HOURS,0)*TEMP_RATE</x:f>
        <x:v>149115.99913498684</x:v>
      </x:c>
      <x:c r="R10636" s="268" t="n">
        <x:f>O10636-P10636-Q10636-FIXED_COST</x:f>
        <x:v>454.000865013164</x:v>
      </x:c>
      <x:c r="S10636" s="139" t="str">
        <x:f>IF(AND(L10636&lt;=TOTAL_BED_CAP,N10636&lt;=TEMP_WORKER_CAP),"YES","NO")</x:f>
        <x:v>NO</x:v>
      </x:c>
      <x:c r="T10636" s="139" t="n">
        <x:f>IF(S10636="YES",R10636,-1E+99)</x:f>
        <x:v>-1e+99</x:v>
      </x:c>
    </x:row>
    <x:row r="10637">
      <x:c r="A10637" s="139"/>
      <x:c r="B10637" s="139"/>
      <x:c r="C10637" s="139"/>
      <x:c r="D10637" s="139"/>
      <x:c r="E10637" s="139"/>
      <x:c r="F10637" s="139"/>
      <x:c r="G10637" s="139"/>
      <x:c r="H10637" s="139"/>
      <x:c r="I10637" s="266" t="n">
        <x:f>INT((ROW()-ROW($I$46))/((CARROT_CAP+1)*(MESCLUN_CAP+1)))</x:f>
        <x:v>16</x:v>
      </x:c>
      <x:c r="J10637" s="266" t="n">
        <x:f>MOD(INT((ROW()-ROW($I$46))/(MESCLUN_CAP+1)),CARROT_CAP+1)</x:f>
        <x:v>5</x:v>
      </x:c>
      <x:c r="K10637" s="266" t="n">
        <x:f>MOD(ROW()-ROW($I$46),MESCLUN_CAP+1)</x:f>
        <x:v>20</x:v>
      </x:c>
      <x:c r="L10637" s="266" t="n">
        <x:f>SUM(I10637:K10637)</x:f>
        <x:v>41</x:v>
      </x:c>
      <x:c r="M10637" s="267" t="n">
        <x:f>I10637*TOMATO_HOURS*WEEKS*(1+TOMATO_DIM)^I10637+J10637*CARROT_HOURS*WEEKS*(1+CARROT_DIM)^J10637+K10637*MESCLUN_HOURS*WEEKS*(1+MESCLUN_DIM)^K10637</x:f>
        <x:v>7940.305840825719</x:v>
      </x:c>
      <x:c r="N10637" s="267" t="n">
        <x:f>MAX(M10637-FARMER_HOURS,0)/TEMP_HOURS_PER_WORKER</x:f>
        <x:v>5.014101278351194</x:v>
      </x:c>
      <x:c r="O10637" s="268" t="n">
        <x:f>I10637*TOMATO_PRICE+J10637*CARROT_PRICE+K10637*MESCLUN_PRICE</x:f>
        <x:v>205270</x:v>
      </x:c>
      <x:c r="P10637" s="268" t="n">
        <x:f>I10637*TOMATO_FERTILIZER+J10637*CARROT_FERTILIZER+K10637*MESCLUN_FERTILIZER</x:f>
        <x:v>33880</x:v>
      </x:c>
      <x:c r="Q10637" s="268" t="n">
        <x:f>MIN(M10637,FARMER_HOURS)*FARMER_RATE+MAX(M10637-FARMER_HOURS,0)*TEMP_RATE</x:f>
        <x:v>150352.53195877984</x:v>
      </x:c>
      <x:c r="R10637" s="268" t="n">
        <x:f>O10637-P10637-Q10637-FIXED_COST</x:f>
        <x:v>1037.468041220156</x:v>
      </x:c>
      <x:c r="S10637" s="139" t="str">
        <x:f>IF(AND(L10637&lt;=TOTAL_BED_CAP,N10637&lt;=TEMP_WORKER_CAP),"YES","NO")</x:f>
        <x:v>NO</x:v>
      </x:c>
      <x:c r="T10637" s="139" t="n">
        <x:f>IF(S10637="YES",R10637,-1E+99)</x:f>
        <x:v>-1e+99</x:v>
      </x:c>
    </x:row>
    <x:row r="10638">
      <x:c r="A10638" s="139"/>
      <x:c r="B10638" s="139"/>
      <x:c r="C10638" s="139"/>
      <x:c r="D10638" s="139"/>
      <x:c r="E10638" s="139"/>
      <x:c r="F10638" s="139"/>
      <x:c r="G10638" s="139"/>
      <x:c r="H10638" s="139"/>
      <x:c r="I10638" s="266" t="n">
        <x:f>INT((ROW()-ROW($I$46))/((CARROT_CAP+1)*(MESCLUN_CAP+1)))</x:f>
        <x:v>16</x:v>
      </x:c>
      <x:c r="J10638" s="266" t="n">
        <x:f>MOD(INT((ROW()-ROW($I$46))/(MESCLUN_CAP+1)),CARROT_CAP+1)</x:f>
        <x:v>5</x:v>
      </x:c>
      <x:c r="K10638" s="266" t="n">
        <x:f>MOD(ROW()-ROW($I$46),MESCLUN_CAP+1)</x:f>
        <x:v>21</x:v>
      </x:c>
      <x:c r="L10638" s="266" t="n">
        <x:f>SUM(I10638:K10638)</x:f>
        <x:v>42</x:v>
      </x:c>
      <x:c r="M10638" s="267" t="n">
        <x:f>I10638*TOMATO_HOURS*WEEKS*(1+TOMATO_DIM)^I10638+J10638*CARROT_HOURS*WEEKS*(1+CARROT_DIM)^J10638+K10638*MESCLUN_HOURS*WEEKS*(1+MESCLUN_DIM)^K10638</x:f>
        <x:v>8013.141581052163</x:v>
      </x:c>
      <x:c r="N10638" s="267" t="n">
        <x:f>MAX(M10638-FARMER_HOURS,0)/TEMP_HOURS_PER_WORKER</x:f>
        <x:v>5.064681653508447</x:v>
      </x:c>
      <x:c r="O10638" s="268" t="n">
        <x:f>I10638*TOMATO_PRICE+J10638*CARROT_PRICE+K10638*MESCLUN_PRICE</x:f>
        <x:v>207970</x:v>
      </x:c>
      <x:c r="P10638" s="268" t="n">
        <x:f>I10638*TOMATO_FERTILIZER+J10638*CARROT_FERTILIZER+K10638*MESCLUN_FERTILIZER</x:f>
        <x:v>34760</x:v>
      </x:c>
      <x:c r="Q10638" s="268" t="n">
        <x:f>MIN(M10638,FARMER_HOURS)*FARMER_RATE+MAX(M10638-FARMER_HOURS,0)*TEMP_RATE</x:f>
        <x:v>151617.04133771115</x:v>
      </x:c>
      <x:c r="R10638" s="268" t="n">
        <x:f>O10638-P10638-Q10638-FIXED_COST</x:f>
        <x:v>1592.9586622888455</x:v>
      </x:c>
      <x:c r="S10638" s="139" t="str">
        <x:f>IF(AND(L10638&lt;=TOTAL_BED_CAP,N10638&lt;=TEMP_WORKER_CAP),"YES","NO")</x:f>
        <x:v>NO</x:v>
      </x:c>
      <x:c r="T10638" s="139" t="n">
        <x:f>IF(S10638="YES",R10638,-1E+99)</x:f>
        <x:v>-1e+99</x:v>
      </x:c>
    </x:row>
    <x:row r="10639">
      <x:c r="A10639" s="139"/>
      <x:c r="B10639" s="139"/>
      <x:c r="C10639" s="139"/>
      <x:c r="D10639" s="139"/>
      <x:c r="E10639" s="139"/>
      <x:c r="F10639" s="139"/>
      <x:c r="G10639" s="139"/>
      <x:c r="H10639" s="139"/>
      <x:c r="I10639" s="266" t="n">
        <x:f>INT((ROW()-ROW($I$46))/((CARROT_CAP+1)*(MESCLUN_CAP+1)))</x:f>
        <x:v>16</x:v>
      </x:c>
      <x:c r="J10639" s="266" t="n">
        <x:f>MOD(INT((ROW()-ROW($I$46))/(MESCLUN_CAP+1)),CARROT_CAP+1)</x:f>
        <x:v>5</x:v>
      </x:c>
      <x:c r="K10639" s="266" t="n">
        <x:f>MOD(ROW()-ROW($I$46),MESCLUN_CAP+1)</x:f>
        <x:v>22</x:v>
      </x:c>
      <x:c r="L10639" s="266" t="n">
        <x:f>SUM(I10639:K10639)</x:f>
        <x:v>43</x:v>
      </x:c>
      <x:c r="M10639" s="267" t="n">
        <x:f>I10639*TOMATO_HOURS*WEEKS*(1+TOMATO_DIM)^I10639+J10639*CARROT_HOURS*WEEKS*(1+CARROT_DIM)^J10639+K10639*MESCLUN_HOURS*WEEKS*(1+MESCLUN_DIM)^K10639</x:f>
        <x:v>8087.6179282985595</x:v>
      </x:c>
      <x:c r="N10639" s="267" t="n">
        <x:f>MAX(M10639-FARMER_HOURS,0)/TEMP_HOURS_PER_WORKER</x:f>
        <x:v>5.116401339096222</x:v>
      </x:c>
      <x:c r="O10639" s="268" t="n">
        <x:f>I10639*TOMATO_PRICE+J10639*CARROT_PRICE+K10639*MESCLUN_PRICE</x:f>
        <x:v>210670</x:v>
      </x:c>
      <x:c r="P10639" s="268" t="n">
        <x:f>I10639*TOMATO_FERTILIZER+J10639*CARROT_FERTILIZER+K10639*MESCLUN_FERTILIZER</x:f>
        <x:v>35640</x:v>
      </x:c>
      <x:c r="Q10639" s="268" t="n">
        <x:f>MIN(M10639,FARMER_HOURS)*FARMER_RATE+MAX(M10639-FARMER_HOURS,0)*TEMP_RATE</x:f>
        <x:v>152910.03347740555</x:v>
      </x:c>
      <x:c r="R10639" s="268" t="n">
        <x:f>O10639-P10639-Q10639-FIXED_COST</x:f>
        <x:v>2119.966522594448</x:v>
      </x:c>
      <x:c r="S10639" s="139" t="str">
        <x:f>IF(AND(L10639&lt;=TOTAL_BED_CAP,N10639&lt;=TEMP_WORKER_CAP),"YES","NO")</x:f>
        <x:v>NO</x:v>
      </x:c>
      <x:c r="T10639" s="139" t="n">
        <x:f>IF(S10639="YES",R10639,-1E+99)</x:f>
        <x:v>-1e+99</x:v>
      </x:c>
    </x:row>
    <x:row r="10640">
      <x:c r="A10640" s="139"/>
      <x:c r="B10640" s="139"/>
      <x:c r="C10640" s="139"/>
      <x:c r="D10640" s="139"/>
      <x:c r="E10640" s="139"/>
      <x:c r="F10640" s="139"/>
      <x:c r="G10640" s="139"/>
      <x:c r="H10640" s="139"/>
      <x:c r="I10640" s="266" t="n">
        <x:f>INT((ROW()-ROW($I$46))/((CARROT_CAP+1)*(MESCLUN_CAP+1)))</x:f>
        <x:v>16</x:v>
      </x:c>
      <x:c r="J10640" s="266" t="n">
        <x:f>MOD(INT((ROW()-ROW($I$46))/(MESCLUN_CAP+1)),CARROT_CAP+1)</x:f>
        <x:v>5</x:v>
      </x:c>
      <x:c r="K10640" s="266" t="n">
        <x:f>MOD(ROW()-ROW($I$46),MESCLUN_CAP+1)</x:f>
        <x:v>23</x:v>
      </x:c>
      <x:c r="L10640" s="266" t="n">
        <x:f>SUM(I10640:K10640)</x:f>
        <x:v>44</x:v>
      </x:c>
      <x:c r="M10640" s="267" t="n">
        <x:f>I10640*TOMATO_HOURS*WEEKS*(1+TOMATO_DIM)^I10640+J10640*CARROT_HOURS*WEEKS*(1+CARROT_DIM)^J10640+K10640*MESCLUN_HOURS*WEEKS*(1+MESCLUN_DIM)^K10640</x:f>
        <x:v>8163.764517155996</x:v>
      </x:c>
      <x:c r="N10640" s="267" t="n">
        <x:f>MAX(M10640-FARMER_HOURS,0)/TEMP_HOURS_PER_WORKER</x:f>
        <x:v>5.169280914691664</x:v>
      </x:c>
      <x:c r="O10640" s="268" t="n">
        <x:f>I10640*TOMATO_PRICE+J10640*CARROT_PRICE+K10640*MESCLUN_PRICE</x:f>
        <x:v>213370</x:v>
      </x:c>
      <x:c r="P10640" s="268" t="n">
        <x:f>I10640*TOMATO_FERTILIZER+J10640*CARROT_FERTILIZER+K10640*MESCLUN_FERTILIZER</x:f>
        <x:v>36520</x:v>
      </x:c>
      <x:c r="Q10640" s="268" t="n">
        <x:f>MIN(M10640,FARMER_HOURS)*FARMER_RATE+MAX(M10640-FARMER_HOURS,0)*TEMP_RATE</x:f>
        <x:v>154232.02286729158</x:v>
      </x:c>
      <x:c r="R10640" s="268" t="n">
        <x:f>O10640-P10640-Q10640-FIXED_COST</x:f>
        <x:v>2617.9771327084163</x:v>
      </x:c>
      <x:c r="S10640" s="139" t="str">
        <x:f>IF(AND(L10640&lt;=TOTAL_BED_CAP,N10640&lt;=TEMP_WORKER_CAP),"YES","NO")</x:f>
        <x:v>NO</x:v>
      </x:c>
      <x:c r="T10640" s="139" t="n">
        <x:f>IF(S10640="YES",R10640,-1E+99)</x:f>
        <x:v>-1e+99</x:v>
      </x:c>
    </x:row>
    <x:row r="10641">
      <x:c r="A10641" s="139"/>
      <x:c r="B10641" s="139"/>
      <x:c r="C10641" s="139"/>
      <x:c r="D10641" s="139"/>
      <x:c r="E10641" s="139"/>
      <x:c r="F10641" s="139"/>
      <x:c r="G10641" s="139"/>
      <x:c r="H10641" s="139"/>
      <x:c r="I10641" s="266" t="n">
        <x:f>INT((ROW()-ROW($I$46))/((CARROT_CAP+1)*(MESCLUN_CAP+1)))</x:f>
        <x:v>16</x:v>
      </x:c>
      <x:c r="J10641" s="266" t="n">
        <x:f>MOD(INT((ROW()-ROW($I$46))/(MESCLUN_CAP+1)),CARROT_CAP+1)</x:f>
        <x:v>5</x:v>
      </x:c>
      <x:c r="K10641" s="266" t="n">
        <x:f>MOD(ROW()-ROW($I$46),MESCLUN_CAP+1)</x:f>
        <x:v>24</x:v>
      </x:c>
      <x:c r="L10641" s="266" t="n">
        <x:f>SUM(I10641:K10641)</x:f>
        <x:v>45</x:v>
      </x:c>
      <x:c r="M10641" s="267" t="n">
        <x:f>I10641*TOMATO_HOURS*WEEKS*(1+TOMATO_DIM)^I10641+J10641*CARROT_HOURS*WEEKS*(1+CARROT_DIM)^J10641+K10641*MESCLUN_HOURS*WEEKS*(1+MESCLUN_DIM)^K10641</x:f>
        <x:v>8241.611466735492</x:v>
      </x:c>
      <x:c r="N10641" s="267" t="n">
        <x:f>MAX(M10641-FARMER_HOURS,0)/TEMP_HOURS_PER_WORKER</x:f>
        <x:v>5.223341296344092</x:v>
      </x:c>
      <x:c r="O10641" s="268" t="n">
        <x:f>I10641*TOMATO_PRICE+J10641*CARROT_PRICE+K10641*MESCLUN_PRICE</x:f>
        <x:v>216070</x:v>
      </x:c>
      <x:c r="P10641" s="268" t="n">
        <x:f>I10641*TOMATO_FERTILIZER+J10641*CARROT_FERTILIZER+K10641*MESCLUN_FERTILIZER</x:f>
        <x:v>37400</x:v>
      </x:c>
      <x:c r="Q10641" s="268" t="n">
        <x:f>MIN(M10641,FARMER_HOURS)*FARMER_RATE+MAX(M10641-FARMER_HOURS,0)*TEMP_RATE</x:f>
        <x:v>155583.5324086023</x:v>
      </x:c>
      <x:c r="R10641" s="268" t="n">
        <x:f>O10641-P10641-Q10641-FIXED_COST</x:f>
        <x:v>3086.467591397697</x:v>
      </x:c>
      <x:c r="S10641" s="139" t="str">
        <x:f>IF(AND(L10641&lt;=TOTAL_BED_CAP,N10641&lt;=TEMP_WORKER_CAP),"YES","NO")</x:f>
        <x:v>NO</x:v>
      </x:c>
      <x:c r="T10641" s="139" t="n">
        <x:f>IF(S10641="YES",R10641,-1E+99)</x:f>
        <x:v>-1e+99</x:v>
      </x:c>
    </x:row>
    <x:row r="10642">
      <x:c r="A10642" s="139"/>
      <x:c r="B10642" s="139"/>
      <x:c r="C10642" s="139"/>
      <x:c r="D10642" s="139"/>
      <x:c r="E10642" s="139"/>
      <x:c r="F10642" s="139"/>
      <x:c r="G10642" s="139"/>
      <x:c r="H10642" s="139"/>
      <x:c r="I10642" s="266" t="n">
        <x:f>INT((ROW()-ROW($I$46))/((CARROT_CAP+1)*(MESCLUN_CAP+1)))</x:f>
        <x:v>16</x:v>
      </x:c>
      <x:c r="J10642" s="266" t="n">
        <x:f>MOD(INT((ROW()-ROW($I$46))/(MESCLUN_CAP+1)),CARROT_CAP+1)</x:f>
        <x:v>5</x:v>
      </x:c>
      <x:c r="K10642" s="266" t="n">
        <x:f>MOD(ROW()-ROW($I$46),MESCLUN_CAP+1)</x:f>
        <x:v>25</x:v>
      </x:c>
      <x:c r="L10642" s="266" t="n">
        <x:f>SUM(I10642:K10642)</x:f>
        <x:v>46</x:v>
      </x:c>
      <x:c r="M10642" s="267" t="n">
        <x:f>I10642*TOMATO_HOURS*WEEKS*(1+TOMATO_DIM)^I10642+J10642*CARROT_HOURS*WEEKS*(1+CARROT_DIM)^J10642+K10642*MESCLUN_HOURS*WEEKS*(1+MESCLUN_DIM)^K10642</x:f>
        <x:v>8321.18938815059</x:v>
      </x:c>
      <x:c r="N10642" s="267" t="n">
        <x:f>MAX(M10642-FARMER_HOURS,0)/TEMP_HOURS_PER_WORKER</x:f>
        <x:v>5.278603741771243</x:v>
      </x:c>
      <x:c r="O10642" s="268" t="n">
        <x:f>I10642*TOMATO_PRICE+J10642*CARROT_PRICE+K10642*MESCLUN_PRICE</x:f>
        <x:v>218770</x:v>
      </x:c>
      <x:c r="P10642" s="268" t="n">
        <x:f>I10642*TOMATO_FERTILIZER+J10642*CARROT_FERTILIZER+K10642*MESCLUN_FERTILIZER</x:f>
        <x:v>38280</x:v>
      </x:c>
      <x:c r="Q10642" s="268" t="n">
        <x:f>MIN(M10642,FARMER_HOURS)*FARMER_RATE+MAX(M10642-FARMER_HOURS,0)*TEMP_RATE</x:f>
        <x:v>156965.09354428106</x:v>
      </x:c>
      <x:c r="R10642" s="268" t="n">
        <x:f>O10642-P10642-Q10642-FIXED_COST</x:f>
        <x:v>3524.9064557189413</x:v>
      </x:c>
      <x:c r="S10642" s="139" t="str">
        <x:f>IF(AND(L10642&lt;=TOTAL_BED_CAP,N10642&lt;=TEMP_WORKER_CAP),"YES","NO")</x:f>
        <x:v>NO</x:v>
      </x:c>
      <x:c r="T10642" s="139" t="n">
        <x:f>IF(S10642="YES",R10642,-1E+99)</x:f>
        <x:v>-1e+99</x:v>
      </x:c>
    </x:row>
    <x:row r="10643">
      <x:c r="A10643" s="139"/>
      <x:c r="B10643" s="139"/>
      <x:c r="C10643" s="139"/>
      <x:c r="D10643" s="139"/>
      <x:c r="E10643" s="139"/>
      <x:c r="F10643" s="139"/>
      <x:c r="G10643" s="139"/>
      <x:c r="H10643" s="139"/>
      <x:c r="I10643" s="266" t="n">
        <x:f>INT((ROW()-ROW($I$46))/((CARROT_CAP+1)*(MESCLUN_CAP+1)))</x:f>
        <x:v>16</x:v>
      </x:c>
      <x:c r="J10643" s="266" t="n">
        <x:f>MOD(INT((ROW()-ROW($I$46))/(MESCLUN_CAP+1)),CARROT_CAP+1)</x:f>
        <x:v>5</x:v>
      </x:c>
      <x:c r="K10643" s="266" t="n">
        <x:f>MOD(ROW()-ROW($I$46),MESCLUN_CAP+1)</x:f>
        <x:v>26</x:v>
      </x:c>
      <x:c r="L10643" s="266" t="n">
        <x:f>SUM(I10643:K10643)</x:f>
        <x:v>47</x:v>
      </x:c>
      <x:c r="M10643" s="267" t="n">
        <x:f>I10643*TOMATO_HOURS*WEEKS*(1+TOMATO_DIM)^I10643+J10643*CARROT_HOURS*WEEKS*(1+CARROT_DIM)^J10643+K10643*MESCLUN_HOURS*WEEKS*(1+MESCLUN_DIM)^K10643</x:f>
        <x:v>8402.529392111306</x:v>
      </x:c>
      <x:c r="N10643" s="267" t="n">
        <x:f>MAX(M10643-FARMER_HOURS,0)/TEMP_HOURS_PER_WORKER</x:f>
        <x:v>5.335089855632852</x:v>
      </x:c>
      <x:c r="O10643" s="268" t="n">
        <x:f>I10643*TOMATO_PRICE+J10643*CARROT_PRICE+K10643*MESCLUN_PRICE</x:f>
        <x:v>221470</x:v>
      </x:c>
      <x:c r="P10643" s="268" t="n">
        <x:f>I10643*TOMATO_FERTILIZER+J10643*CARROT_FERTILIZER+K10643*MESCLUN_FERTILIZER</x:f>
        <x:v>39160</x:v>
      </x:c>
      <x:c r="Q10643" s="268" t="n">
        <x:f>MIN(M10643,FARMER_HOURS)*FARMER_RATE+MAX(M10643-FARMER_HOURS,0)*TEMP_RATE</x:f>
        <x:v>158377.2463908213</x:v>
      </x:c>
      <x:c r="R10643" s="268" t="n">
        <x:f>O10643-P10643-Q10643-FIXED_COST</x:f>
        <x:v>3932.753609178704</x:v>
      </x:c>
      <x:c r="S10643" s="139" t="str">
        <x:f>IF(AND(L10643&lt;=TOTAL_BED_CAP,N10643&lt;=TEMP_WORKER_CAP),"YES","NO")</x:f>
        <x:v>NO</x:v>
      </x:c>
      <x:c r="T10643" s="139" t="n">
        <x:f>IF(S10643="YES",R10643,-1E+99)</x:f>
        <x:v>-1e+99</x:v>
      </x:c>
    </x:row>
    <x:row r="10644">
      <x:c r="A10644" s="139"/>
      <x:c r="B10644" s="139"/>
      <x:c r="C10644" s="139"/>
      <x:c r="D10644" s="139"/>
      <x:c r="E10644" s="139"/>
      <x:c r="F10644" s="139"/>
      <x:c r="G10644" s="139"/>
      <x:c r="H10644" s="139"/>
      <x:c r="I10644" s="266" t="n">
        <x:f>INT((ROW()-ROW($I$46))/((CARROT_CAP+1)*(MESCLUN_CAP+1)))</x:f>
        <x:v>16</x:v>
      </x:c>
      <x:c r="J10644" s="266" t="n">
        <x:f>MOD(INT((ROW()-ROW($I$46))/(MESCLUN_CAP+1)),CARROT_CAP+1)</x:f>
        <x:v>5</x:v>
      </x:c>
      <x:c r="K10644" s="266" t="n">
        <x:f>MOD(ROW()-ROW($I$46),MESCLUN_CAP+1)</x:f>
        <x:v>27</x:v>
      </x:c>
      <x:c r="L10644" s="266" t="n">
        <x:f>SUM(I10644:K10644)</x:f>
        <x:v>48</x:v>
      </x:c>
      <x:c r="M10644" s="267" t="n">
        <x:f>I10644*TOMATO_HOURS*WEEKS*(1+TOMATO_DIM)^I10644+J10644*CARROT_HOURS*WEEKS*(1+CARROT_DIM)^J10644+K10644*MESCLUN_HOURS*WEEKS*(1+MESCLUN_DIM)^K10644</x:f>
        <x:v>8485.663096631064</x:v>
      </x:c>
      <x:c r="N10644" s="267" t="n">
        <x:f>MAX(M10644-FARMER_HOURS,0)/TEMP_HOURS_PER_WORKER</x:f>
        <x:v>5.392821594882683</x:v>
      </x:c>
      <x:c r="O10644" s="268" t="n">
        <x:f>I10644*TOMATO_PRICE+J10644*CARROT_PRICE+K10644*MESCLUN_PRICE</x:f>
        <x:v>224170</x:v>
      </x:c>
      <x:c r="P10644" s="268" t="n">
        <x:f>I10644*TOMATO_FERTILIZER+J10644*CARROT_FERTILIZER+K10644*MESCLUN_FERTILIZER</x:f>
        <x:v>40040</x:v>
      </x:c>
      <x:c r="Q10644" s="268" t="n">
        <x:f>MIN(M10644,FARMER_HOURS)*FARMER_RATE+MAX(M10644-FARMER_HOURS,0)*TEMP_RATE</x:f>
        <x:v>159820.53987206708</x:v>
      </x:c>
      <x:c r="R10644" s="268" t="n">
        <x:f>O10644-P10644-Q10644-FIXED_COST</x:f>
        <x:v>4309.460127932922</x:v>
      </x:c>
      <x:c r="S10644" s="139" t="str">
        <x:f>IF(AND(L10644&lt;=TOTAL_BED_CAP,N10644&lt;=TEMP_WORKER_CAP),"YES","NO")</x:f>
        <x:v>NO</x:v>
      </x:c>
      <x:c r="T10644" s="139" t="n">
        <x:f>IF(S10644="YES",R10644,-1E+99)</x:f>
        <x:v>-1e+99</x:v>
      </x:c>
    </x:row>
    <x:row r="10645">
      <x:c r="A10645" s="139"/>
      <x:c r="B10645" s="139"/>
      <x:c r="C10645" s="139"/>
      <x:c r="D10645" s="139"/>
      <x:c r="E10645" s="139"/>
      <x:c r="F10645" s="139"/>
      <x:c r="G10645" s="139"/>
      <x:c r="H10645" s="139"/>
      <x:c r="I10645" s="266" t="n">
        <x:f>INT((ROW()-ROW($I$46))/((CARROT_CAP+1)*(MESCLUN_CAP+1)))</x:f>
        <x:v>16</x:v>
      </x:c>
      <x:c r="J10645" s="266" t="n">
        <x:f>MOD(INT((ROW()-ROW($I$46))/(MESCLUN_CAP+1)),CARROT_CAP+1)</x:f>
        <x:v>5</x:v>
      </x:c>
      <x:c r="K10645" s="266" t="n">
        <x:f>MOD(ROW()-ROW($I$46),MESCLUN_CAP+1)</x:f>
        <x:v>28</x:v>
      </x:c>
      <x:c r="L10645" s="266" t="n">
        <x:f>SUM(I10645:K10645)</x:f>
        <x:v>49</x:v>
      </x:c>
      <x:c r="M10645" s="267" t="n">
        <x:f>I10645*TOMATO_HOURS*WEEKS*(1+TOMATO_DIM)^I10645+J10645*CARROT_HOURS*WEEKS*(1+CARROT_DIM)^J10645+K10645*MESCLUN_HOURS*WEEKS*(1+MESCLUN_DIM)^K10645</x:f>
        <x:v>8570.622634848216</x:v>
      </x:c>
      <x:c r="N10645" s="267" t="n">
        <x:f>MAX(M10645-FARMER_HOURS,0)/TEMP_HOURS_PER_WORKER</x:f>
        <x:v>5.45182127420015</x:v>
      </x:c>
      <x:c r="O10645" s="268" t="n">
        <x:f>I10645*TOMATO_PRICE+J10645*CARROT_PRICE+K10645*MESCLUN_PRICE</x:f>
        <x:v>226870</x:v>
      </x:c>
      <x:c r="P10645" s="268" t="n">
        <x:f>I10645*TOMATO_FERTILIZER+J10645*CARROT_FERTILIZER+K10645*MESCLUN_FERTILIZER</x:f>
        <x:v>40920</x:v>
      </x:c>
      <x:c r="Q10645" s="268" t="n">
        <x:f>MIN(M10645,FARMER_HOURS)*FARMER_RATE+MAX(M10645-FARMER_HOURS,0)*TEMP_RATE</x:f>
        <x:v>161295.53185500373</x:v>
      </x:c>
      <x:c r="R10645" s="268" t="n">
        <x:f>O10645-P10645-Q10645-FIXED_COST</x:f>
        <x:v>4654.468144996266</x:v>
      </x:c>
      <x:c r="S10645" s="139" t="str">
        <x:f>IF(AND(L10645&lt;=TOTAL_BED_CAP,N10645&lt;=TEMP_WORKER_CAP),"YES","NO")</x:f>
        <x:v>NO</x:v>
      </x:c>
      <x:c r="T10645" s="139" t="n">
        <x:f>IF(S10645="YES",R10645,-1E+99)</x:f>
        <x:v>-1e+99</x:v>
      </x:c>
    </x:row>
    <x:row r="10646">
      <x:c r="A10646" s="139"/>
      <x:c r="B10646" s="139"/>
      <x:c r="C10646" s="139"/>
      <x:c r="D10646" s="139"/>
      <x:c r="E10646" s="139"/>
      <x:c r="F10646" s="139"/>
      <x:c r="G10646" s="139"/>
      <x:c r="H10646" s="139"/>
      <x:c r="I10646" s="266" t="n">
        <x:f>INT((ROW()-ROW($I$46))/((CARROT_CAP+1)*(MESCLUN_CAP+1)))</x:f>
        <x:v>16</x:v>
      </x:c>
      <x:c r="J10646" s="266" t="n">
        <x:f>MOD(INT((ROW()-ROW($I$46))/(MESCLUN_CAP+1)),CARROT_CAP+1)</x:f>
        <x:v>5</x:v>
      </x:c>
      <x:c r="K10646" s="266" t="n">
        <x:f>MOD(ROW()-ROW($I$46),MESCLUN_CAP+1)</x:f>
        <x:v>29</x:v>
      </x:c>
      <x:c r="L10646" s="266" t="n">
        <x:f>SUM(I10646:K10646)</x:f>
        <x:v>50</x:v>
      </x:c>
      <x:c r="M10646" s="267" t="n">
        <x:f>I10646*TOMATO_HOURS*WEEKS*(1+TOMATO_DIM)^I10646+J10646*CARROT_HOURS*WEEKS*(1+CARROT_DIM)^J10646+K10646*MESCLUN_HOURS*WEEKS*(1+MESCLUN_DIM)^K10646</x:f>
        <x:v>8657.44066296387</x:v>
      </x:c>
      <x:c r="N10646" s="267" t="n">
        <x:f>MAX(M10646-FARMER_HOURS,0)/TEMP_HOURS_PER_WORKER</x:f>
        <x:v>5.512111571502688</x:v>
      </x:c>
      <x:c r="O10646" s="268" t="n">
        <x:f>I10646*TOMATO_PRICE+J10646*CARROT_PRICE+K10646*MESCLUN_PRICE</x:f>
        <x:v>229570</x:v>
      </x:c>
      <x:c r="P10646" s="268" t="n">
        <x:f>I10646*TOMATO_FERTILIZER+J10646*CARROT_FERTILIZER+K10646*MESCLUN_FERTILIZER</x:f>
        <x:v>41800</x:v>
      </x:c>
      <x:c r="Q10646" s="268" t="n">
        <x:f>MIN(M10646,FARMER_HOURS)*FARMER_RATE+MAX(M10646-FARMER_HOURS,0)*TEMP_RATE</x:f>
        <x:v>162802.7892875672</x:v>
      </x:c>
      <x:c r="R10646" s="268" t="n">
        <x:f>O10646-P10646-Q10646-FIXED_COST</x:f>
        <x:v>4967.210712432803</x:v>
      </x:c>
      <x:c r="S10646" s="139" t="str">
        <x:f>IF(AND(L10646&lt;=TOTAL_BED_CAP,N10646&lt;=TEMP_WORKER_CAP),"YES","NO")</x:f>
        <x:v>NO</x:v>
      </x:c>
      <x:c r="T10646" s="139" t="n">
        <x:f>IF(S10646="YES",R10646,-1E+99)</x:f>
        <x:v>-1e+99</x:v>
      </x:c>
    </x:row>
    <x:row r="10647">
      <x:c r="A10647" s="139"/>
      <x:c r="B10647" s="139"/>
      <x:c r="C10647" s="139"/>
      <x:c r="D10647" s="139"/>
      <x:c r="E10647" s="139"/>
      <x:c r="F10647" s="139"/>
      <x:c r="G10647" s="139"/>
      <x:c r="H10647" s="139"/>
      <x:c r="I10647" s="266" t="n">
        <x:f>INT((ROW()-ROW($I$46))/((CARROT_CAP+1)*(MESCLUN_CAP+1)))</x:f>
        <x:v>16</x:v>
      </x:c>
      <x:c r="J10647" s="266" t="n">
        <x:f>MOD(INT((ROW()-ROW($I$46))/(MESCLUN_CAP+1)),CARROT_CAP+1)</x:f>
        <x:v>5</x:v>
      </x:c>
      <x:c r="K10647" s="266" t="n">
        <x:f>MOD(ROW()-ROW($I$46),MESCLUN_CAP+1)</x:f>
        <x:v>30</x:v>
      </x:c>
      <x:c r="L10647" s="266" t="n">
        <x:f>SUM(I10647:K10647)</x:f>
        <x:v>51</x:v>
      </x:c>
      <x:c r="M10647" s="267" t="n">
        <x:f>I10647*TOMATO_HOURS*WEEKS*(1+TOMATO_DIM)^I10647+J10647*CARROT_HOURS*WEEKS*(1+CARROT_DIM)^J10647+K10647*MESCLUN_HOURS*WEEKS*(1+MESCLUN_DIM)^K10647</x:f>
        <x:v>8746.15036829764</x:v>
      </x:c>
      <x:c r="N10647" s="267" t="n">
        <x:f>MAX(M10647-FARMER_HOURS,0)/TEMP_HOURS_PER_WORKER</x:f>
        <x:v>5.573715533540028</x:v>
      </x:c>
      <x:c r="O10647" s="268" t="n">
        <x:f>I10647*TOMATO_PRICE+J10647*CARROT_PRICE+K10647*MESCLUN_PRICE</x:f>
        <x:v>232270</x:v>
      </x:c>
      <x:c r="P10647" s="268" t="n">
        <x:f>I10647*TOMATO_FERTILIZER+J10647*CARROT_FERTILIZER+K10647*MESCLUN_FERTILIZER</x:f>
        <x:v>42680</x:v>
      </x:c>
      <x:c r="Q10647" s="268" t="n">
        <x:f>MIN(M10647,FARMER_HOURS)*FARMER_RATE+MAX(M10647-FARMER_HOURS,0)*TEMP_RATE</x:f>
        <x:v>164342.8883385007</x:v>
      </x:c>
      <x:c r="R10647" s="268" t="n">
        <x:f>O10647-P10647-Q10647-FIXED_COST</x:f>
        <x:v>5247.111661499308</x:v>
      </x:c>
      <x:c r="S10647" s="139" t="str">
        <x:f>IF(AND(L10647&lt;=TOTAL_BED_CAP,N10647&lt;=TEMP_WORKER_CAP),"YES","NO")</x:f>
        <x:v>NO</x:v>
      </x:c>
      <x:c r="T10647" s="139" t="n">
        <x:f>IF(S10647="YES",R10647,-1E+99)</x:f>
        <x:v>-1e+99</x:v>
      </x:c>
    </x:row>
    <x:row r="10648">
      <x:c r="A10648" s="139"/>
      <x:c r="B10648" s="139"/>
      <x:c r="C10648" s="139"/>
      <x:c r="D10648" s="139"/>
      <x:c r="E10648" s="139"/>
      <x:c r="F10648" s="139"/>
      <x:c r="G10648" s="139"/>
      <x:c r="H10648" s="139"/>
      <x:c r="I10648" s="266" t="n">
        <x:f>INT((ROW()-ROW($I$46))/((CARROT_CAP+1)*(MESCLUN_CAP+1)))</x:f>
        <x:v>16</x:v>
      </x:c>
      <x:c r="J10648" s="266" t="n">
        <x:f>MOD(INT((ROW()-ROW($I$46))/(MESCLUN_CAP+1)),CARROT_CAP+1)</x:f>
        <x:v>6</x:v>
      </x:c>
      <x:c r="K10648" s="266" t="n">
        <x:f>MOD(ROW()-ROW($I$46),MESCLUN_CAP+1)</x:f>
        <x:v>0</x:v>
      </x:c>
      <x:c r="L10648" s="266" t="n">
        <x:f>SUM(I10648:K10648)</x:f>
        <x:v>22</x:v>
      </x:c>
      <x:c r="M10648" s="267" t="n">
        <x:f>I10648*TOMATO_HOURS*WEEKS*(1+TOMATO_DIM)^I10648+J10648*CARROT_HOURS*WEEKS*(1+CARROT_DIM)^J10648+K10648*MESCLUN_HOURS*WEEKS*(1+MESCLUN_DIM)^K10648</x:f>
        <x:v>6825.50591563272</x:v>
      </x:c>
      <x:c r="N10648" s="267" t="n">
        <x:f>MAX(M10648-FARMER_HOURS,0)/TEMP_HOURS_PER_WORKER</x:f>
        <x:v>4.239934663633833</x:v>
      </x:c>
      <x:c r="O10648" s="268" t="n">
        <x:f>I10648*TOMATO_PRICE+J10648*CARROT_PRICE+K10648*MESCLUN_PRICE</x:f>
        <x:v>153364</x:v>
      </x:c>
      <x:c r="P10648" s="268" t="n">
        <x:f>I10648*TOMATO_FERTILIZER+J10648*CARROT_FERTILIZER+K10648*MESCLUN_FERTILIZER</x:f>
        <x:v>16720</x:v>
      </x:c>
      <x:c r="Q10648" s="268" t="n">
        <x:f>MIN(M10648,FARMER_HOURS)*FARMER_RATE+MAX(M10648-FARMER_HOURS,0)*TEMP_RATE</x:f>
        <x:v>130998.36659084582</x:v>
      </x:c>
      <x:c r="R10648" s="268" t="n">
        <x:f>O10648-P10648-Q10648-FIXED_COST</x:f>
        <x:v>-14354.36659084582</x:v>
      </x:c>
      <x:c r="S10648" s="139" t="str">
        <x:f>IF(AND(L10648&lt;=TOTAL_BED_CAP,N10648&lt;=TEMP_WORKER_CAP),"YES","NO")</x:f>
        <x:v>NO</x:v>
      </x:c>
      <x:c r="T10648" s="139" t="n">
        <x:f>IF(S10648="YES",R10648,-1E+99)</x:f>
        <x:v>-1e+99</x:v>
      </x:c>
    </x:row>
    <x:row r="10649">
      <x:c r="A10649" s="139"/>
      <x:c r="B10649" s="139"/>
      <x:c r="C10649" s="139"/>
      <x:c r="D10649" s="139"/>
      <x:c r="E10649" s="139"/>
      <x:c r="F10649" s="139"/>
      <x:c r="G10649" s="139"/>
      <x:c r="H10649" s="139"/>
      <x:c r="I10649" s="266" t="n">
        <x:f>INT((ROW()-ROW($I$46))/((CARROT_CAP+1)*(MESCLUN_CAP+1)))</x:f>
        <x:v>16</x:v>
      </x:c>
      <x:c r="J10649" s="266" t="n">
        <x:f>MOD(INT((ROW()-ROW($I$46))/(MESCLUN_CAP+1)),CARROT_CAP+1)</x:f>
        <x:v>6</x:v>
      </x:c>
      <x:c r="K10649" s="266" t="n">
        <x:f>MOD(ROW()-ROW($I$46),MESCLUN_CAP+1)</x:f>
        <x:v>1</x:v>
      </x:c>
      <x:c r="L10649" s="266" t="n">
        <x:f>SUM(I10649:K10649)</x:f>
        <x:v>23</x:v>
      </x:c>
      <x:c r="M10649" s="267" t="n">
        <x:f>I10649*TOMATO_HOURS*WEEKS*(1+TOMATO_DIM)^I10649+J10649*CARROT_HOURS*WEEKS*(1+CARROT_DIM)^J10649+K10649*MESCLUN_HOURS*WEEKS*(1+MESCLUN_DIM)^K10649</x:f>
        <x:v>6871.06841563272</x:v>
      </x:c>
      <x:c r="N10649" s="267" t="n">
        <x:f>MAX(M10649-FARMER_HOURS,0)/TEMP_HOURS_PER_WORKER</x:f>
        <x:v>4.271575288633833</x:v>
      </x:c>
      <x:c r="O10649" s="268" t="n">
        <x:f>I10649*TOMATO_PRICE+J10649*CARROT_PRICE+K10649*MESCLUN_PRICE</x:f>
        <x:v>156064</x:v>
      </x:c>
      <x:c r="P10649" s="268" t="n">
        <x:f>I10649*TOMATO_FERTILIZER+J10649*CARROT_FERTILIZER+K10649*MESCLUN_FERTILIZER</x:f>
        <x:v>17600</x:v>
      </x:c>
      <x:c r="Q10649" s="268" t="n">
        <x:f>MIN(M10649,FARMER_HOURS)*FARMER_RATE+MAX(M10649-FARMER_HOURS,0)*TEMP_RATE</x:f>
        <x:v>131789.3822158458</x:v>
      </x:c>
      <x:c r="R10649" s="268" t="n">
        <x:f>O10649-P10649-Q10649-FIXED_COST</x:f>
        <x:v>-13325.382215845806</x:v>
      </x:c>
      <x:c r="S10649" s="139" t="str">
        <x:f>IF(AND(L10649&lt;=TOTAL_BED_CAP,N10649&lt;=TEMP_WORKER_CAP),"YES","NO")</x:f>
        <x:v>NO</x:v>
      </x:c>
      <x:c r="T10649" s="139" t="n">
        <x:f>IF(S10649="YES",R10649,-1E+99)</x:f>
        <x:v>-1e+99</x:v>
      </x:c>
    </x:row>
    <x:row r="10650">
      <x:c r="A10650" s="139"/>
      <x:c r="B10650" s="139"/>
      <x:c r="C10650" s="139"/>
      <x:c r="D10650" s="139"/>
      <x:c r="E10650" s="139"/>
      <x:c r="F10650" s="139"/>
      <x:c r="G10650" s="139"/>
      <x:c r="H10650" s="139"/>
      <x:c r="I10650" s="266" t="n">
        <x:f>INT((ROW()-ROW($I$46))/((CARROT_CAP+1)*(MESCLUN_CAP+1)))</x:f>
        <x:v>16</x:v>
      </x:c>
      <x:c r="J10650" s="266" t="n">
        <x:f>MOD(INT((ROW()-ROW($I$46))/(MESCLUN_CAP+1)),CARROT_CAP+1)</x:f>
        <x:v>6</x:v>
      </x:c>
      <x:c r="K10650" s="266" t="n">
        <x:f>MOD(ROW()-ROW($I$46),MESCLUN_CAP+1)</x:f>
        <x:v>2</x:v>
      </x:c>
      <x:c r="L10650" s="266" t="n">
        <x:f>SUM(I10650:K10650)</x:f>
        <x:v>24</x:v>
      </x:c>
      <x:c r="M10650" s="267" t="n">
        <x:f>I10650*TOMATO_HOURS*WEEKS*(1+TOMATO_DIM)^I10650+J10650*CARROT_HOURS*WEEKS*(1+CARROT_DIM)^J10650+K10650*MESCLUN_HOURS*WEEKS*(1+MESCLUN_DIM)^K10650</x:f>
        <x:v>6917.76997813272</x:v>
      </x:c>
      <x:c r="N10650" s="267" t="n">
        <x:f>MAX(M10650-FARMER_HOURS,0)/TEMP_HOURS_PER_WORKER</x:f>
        <x:v>4.304006929258834</x:v>
      </x:c>
      <x:c r="O10650" s="268" t="n">
        <x:f>I10650*TOMATO_PRICE+J10650*CARROT_PRICE+K10650*MESCLUN_PRICE</x:f>
        <x:v>158764</x:v>
      </x:c>
      <x:c r="P10650" s="268" t="n">
        <x:f>I10650*TOMATO_FERTILIZER+J10650*CARROT_FERTILIZER+K10650*MESCLUN_FERTILIZER</x:f>
        <x:v>18480</x:v>
      </x:c>
      <x:c r="Q10650" s="268" t="n">
        <x:f>MIN(M10650,FARMER_HOURS)*FARMER_RATE+MAX(M10650-FARMER_HOURS,0)*TEMP_RATE</x:f>
        <x:v>132600.17323147084</x:v>
      </x:c>
      <x:c r="R10650" s="268" t="n">
        <x:f>O10650-P10650-Q10650-FIXED_COST</x:f>
        <x:v>-12316.173231470835</x:v>
      </x:c>
      <x:c r="S10650" s="139" t="str">
        <x:f>IF(AND(L10650&lt;=TOTAL_BED_CAP,N10650&lt;=TEMP_WORKER_CAP),"YES","NO")</x:f>
        <x:v>NO</x:v>
      </x:c>
      <x:c r="T10650" s="139" t="n">
        <x:f>IF(S10650="YES",R10650,-1E+99)</x:f>
        <x:v>-1e+99</x:v>
      </x:c>
    </x:row>
    <x:row r="10651">
      <x:c r="A10651" s="139"/>
      <x:c r="B10651" s="139"/>
      <x:c r="C10651" s="139"/>
      <x:c r="D10651" s="139"/>
      <x:c r="E10651" s="139"/>
      <x:c r="F10651" s="139"/>
      <x:c r="G10651" s="139"/>
      <x:c r="H10651" s="139"/>
      <x:c r="I10651" s="266" t="n">
        <x:f>INT((ROW()-ROW($I$46))/((CARROT_CAP+1)*(MESCLUN_CAP+1)))</x:f>
        <x:v>16</x:v>
      </x:c>
      <x:c r="J10651" s="266" t="n">
        <x:f>MOD(INT((ROW()-ROW($I$46))/(MESCLUN_CAP+1)),CARROT_CAP+1)</x:f>
        <x:v>6</x:v>
      </x:c>
      <x:c r="K10651" s="266" t="n">
        <x:f>MOD(ROW()-ROW($I$46),MESCLUN_CAP+1)</x:f>
        <x:v>3</x:v>
      </x:c>
      <x:c r="L10651" s="266" t="n">
        <x:f>SUM(I10651:K10651)</x:f>
        <x:v>25</x:v>
      </x:c>
      <x:c r="M10651" s="267" t="n">
        <x:f>I10651*TOMATO_HOURS*WEEKS*(1+TOMATO_DIM)^I10651+J10651*CARROT_HOURS*WEEKS*(1+CARROT_DIM)^J10651+K10651*MESCLUN_HOURS*WEEKS*(1+MESCLUN_DIM)^K10651</x:f>
        <x:v>6965.631960554595</x:v>
      </x:c>
      <x:c r="N10651" s="267" t="n">
        <x:f>MAX(M10651-FARMER_HOURS,0)/TEMP_HOURS_PER_WORKER</x:f>
        <x:v>4.337244417051802</x:v>
      </x:c>
      <x:c r="O10651" s="268" t="n">
        <x:f>I10651*TOMATO_PRICE+J10651*CARROT_PRICE+K10651*MESCLUN_PRICE</x:f>
        <x:v>161464</x:v>
      </x:c>
      <x:c r="P10651" s="268" t="n">
        <x:f>I10651*TOMATO_FERTILIZER+J10651*CARROT_FERTILIZER+K10651*MESCLUN_FERTILIZER</x:f>
        <x:v>19360</x:v>
      </x:c>
      <x:c r="Q10651" s="268" t="n">
        <x:f>MIN(M10651,FARMER_HOURS)*FARMER_RATE+MAX(M10651-FARMER_HOURS,0)*TEMP_RATE</x:f>
        <x:v>133431.11042629505</x:v>
      </x:c>
      <x:c r="R10651" s="268" t="n">
        <x:f>O10651-P10651-Q10651-FIXED_COST</x:f>
        <x:v>-11327.110426295054</x:v>
      </x:c>
      <x:c r="S10651" s="139" t="str">
        <x:f>IF(AND(L10651&lt;=TOTAL_BED_CAP,N10651&lt;=TEMP_WORKER_CAP),"YES","NO")</x:f>
        <x:v>NO</x:v>
      </x:c>
      <x:c r="T10651" s="139" t="n">
        <x:f>IF(S10651="YES",R10651,-1E+99)</x:f>
        <x:v>-1e+99</x:v>
      </x:c>
    </x:row>
    <x:row r="10652">
      <x:c r="A10652" s="139"/>
      <x:c r="B10652" s="139"/>
      <x:c r="C10652" s="139"/>
      <x:c r="D10652" s="139"/>
      <x:c r="E10652" s="139"/>
      <x:c r="F10652" s="139"/>
      <x:c r="G10652" s="139"/>
      <x:c r="H10652" s="139"/>
      <x:c r="I10652" s="266" t="n">
        <x:f>INT((ROW()-ROW($I$46))/((CARROT_CAP+1)*(MESCLUN_CAP+1)))</x:f>
        <x:v>16</x:v>
      </x:c>
      <x:c r="J10652" s="266" t="n">
        <x:f>MOD(INT((ROW()-ROW($I$46))/(MESCLUN_CAP+1)),CARROT_CAP+1)</x:f>
        <x:v>6</x:v>
      </x:c>
      <x:c r="K10652" s="266" t="n">
        <x:f>MOD(ROW()-ROW($I$46),MESCLUN_CAP+1)</x:f>
        <x:v>4</x:v>
      </x:c>
      <x:c r="L10652" s="266" t="n">
        <x:f>SUM(I10652:K10652)</x:f>
        <x:v>26</x:v>
      </x:c>
      <x:c r="M10652" s="267" t="n">
        <x:f>I10652*TOMATO_HOURS*WEEKS*(1+TOMATO_DIM)^I10652+J10652*CARROT_HOURS*WEEKS*(1+CARROT_DIM)^J10652+K10652*MESCLUN_HOURS*WEEKS*(1+MESCLUN_DIM)^K10652</x:f>
        <x:v>7014.676076277251</x:v>
      </x:c>
      <x:c r="N10652" s="267" t="n">
        <x:f>MAX(M10652-FARMER_HOURS,0)/TEMP_HOURS_PER_WORKER</x:f>
        <x:v>4.371302830748091</x:v>
      </x:c>
      <x:c r="O10652" s="268" t="n">
        <x:f>I10652*TOMATO_PRICE+J10652*CARROT_PRICE+K10652*MESCLUN_PRICE</x:f>
        <x:v>164164</x:v>
      </x:c>
      <x:c r="P10652" s="268" t="n">
        <x:f>I10652*TOMATO_FERTILIZER+J10652*CARROT_FERTILIZER+K10652*MESCLUN_FERTILIZER</x:f>
        <x:v>20240</x:v>
      </x:c>
      <x:c r="Q10652" s="268" t="n">
        <x:f>MIN(M10652,FARMER_HOURS)*FARMER_RATE+MAX(M10652-FARMER_HOURS,0)*TEMP_RATE</x:f>
        <x:v>134282.57076870225</x:v>
      </x:c>
      <x:c r="R10652" s="268" t="n">
        <x:f>O10652-P10652-Q10652-FIXED_COST</x:f>
        <x:v>-10358.570768702251</x:v>
      </x:c>
      <x:c r="S10652" s="139" t="str">
        <x:f>IF(AND(L10652&lt;=TOTAL_BED_CAP,N10652&lt;=TEMP_WORKER_CAP),"YES","NO")</x:f>
        <x:v>NO</x:v>
      </x:c>
      <x:c r="T10652" s="139" t="n">
        <x:f>IF(S10652="YES",R10652,-1E+99)</x:f>
        <x:v>-1e+99</x:v>
      </x:c>
    </x:row>
    <x:row r="10653">
      <x:c r="A10653" s="139"/>
      <x:c r="B10653" s="139"/>
      <x:c r="C10653" s="139"/>
      <x:c r="D10653" s="139"/>
      <x:c r="E10653" s="139"/>
      <x:c r="F10653" s="139"/>
      <x:c r="G10653" s="139"/>
      <x:c r="H10653" s="139"/>
      <x:c r="I10653" s="266" t="n">
        <x:f>INT((ROW()-ROW($I$46))/((CARROT_CAP+1)*(MESCLUN_CAP+1)))</x:f>
        <x:v>16</x:v>
      </x:c>
      <x:c r="J10653" s="266" t="n">
        <x:f>MOD(INT((ROW()-ROW($I$46))/(MESCLUN_CAP+1)),CARROT_CAP+1)</x:f>
        <x:v>6</x:v>
      </x:c>
      <x:c r="K10653" s="266" t="n">
        <x:f>MOD(ROW()-ROW($I$46),MESCLUN_CAP+1)</x:f>
        <x:v>5</x:v>
      </x:c>
      <x:c r="L10653" s="266" t="n">
        <x:f>SUM(I10653:K10653)</x:f>
        <x:v>27</x:v>
      </x:c>
      <x:c r="M10653" s="267" t="n">
        <x:f>I10653*TOMATO_HOURS*WEEKS*(1+TOMATO_DIM)^I10653+J10653*CARROT_HOURS*WEEKS*(1+CARROT_DIM)^J10653+K10653*MESCLUN_HOURS*WEEKS*(1+MESCLUN_DIM)^K10653</x:f>
        <x:v>7064.924400198454</x:v>
      </x:c>
      <x:c r="N10653" s="267" t="n">
        <x:f>MAX(M10653-FARMER_HOURS,0)/TEMP_HOURS_PER_WORKER</x:f>
        <x:v>4.406197500137815</x:v>
      </x:c>
      <x:c r="O10653" s="268" t="n">
        <x:f>I10653*TOMATO_PRICE+J10653*CARROT_PRICE+K10653*MESCLUN_PRICE</x:f>
        <x:v>166864</x:v>
      </x:c>
      <x:c r="P10653" s="268" t="n">
        <x:f>I10653*TOMATO_FERTILIZER+J10653*CARROT_FERTILIZER+K10653*MESCLUN_FERTILIZER</x:f>
        <x:v>21120</x:v>
      </x:c>
      <x:c r="Q10653" s="268" t="n">
        <x:f>MIN(M10653,FARMER_HOURS)*FARMER_RATE+MAX(M10653-FARMER_HOURS,0)*TEMP_RATE</x:f>
        <x:v>135154.93750344537</x:v>
      </x:c>
      <x:c r="R10653" s="268" t="n">
        <x:f>O10653-P10653-Q10653-FIXED_COST</x:f>
        <x:v>-9410.93750344537</x:v>
      </x:c>
      <x:c r="S10653" s="139" t="str">
        <x:f>IF(AND(L10653&lt;=TOTAL_BED_CAP,N10653&lt;=TEMP_WORKER_CAP),"YES","NO")</x:f>
        <x:v>NO</x:v>
      </x:c>
      <x:c r="T10653" s="139" t="n">
        <x:f>IF(S10653="YES",R10653,-1E+99)</x:f>
        <x:v>-1e+99</x:v>
      </x:c>
    </x:row>
    <x:row r="10654">
      <x:c r="A10654" s="139"/>
      <x:c r="B10654" s="139"/>
      <x:c r="C10654" s="139"/>
      <x:c r="D10654" s="139"/>
      <x:c r="E10654" s="139"/>
      <x:c r="F10654" s="139"/>
      <x:c r="G10654" s="139"/>
      <x:c r="H10654" s="139"/>
      <x:c r="I10654" s="266" t="n">
        <x:f>INT((ROW()-ROW($I$46))/((CARROT_CAP+1)*(MESCLUN_CAP+1)))</x:f>
        <x:v>16</x:v>
      </x:c>
      <x:c r="J10654" s="266" t="n">
        <x:f>MOD(INT((ROW()-ROW($I$46))/(MESCLUN_CAP+1)),CARROT_CAP+1)</x:f>
        <x:v>6</x:v>
      </x:c>
      <x:c r="K10654" s="266" t="n">
        <x:f>MOD(ROW()-ROW($I$46),MESCLUN_CAP+1)</x:f>
        <x:v>6</x:v>
      </x:c>
      <x:c r="L10654" s="266" t="n">
        <x:f>SUM(I10654:K10654)</x:f>
        <x:v>28</x:v>
      </x:c>
      <x:c r="M10654" s="267" t="n">
        <x:f>I10654*TOMATO_HOURS*WEEKS*(1+TOMATO_DIM)^I10654+J10654*CARROT_HOURS*WEEKS*(1+CARROT_DIM)^J10654+K10654*MESCLUN_HOURS*WEEKS*(1+MESCLUN_DIM)^K10654</x:f>
        <x:v>7116.3993743800875</x:v>
      </x:c>
      <x:c r="N10654" s="267" t="n">
        <x:f>MAX(M10654-FARMER_HOURS,0)/TEMP_HOURS_PER_WORKER</x:f>
        <x:v>4.441944009986172</x:v>
      </x:c>
      <x:c r="O10654" s="268" t="n">
        <x:f>I10654*TOMATO_PRICE+J10654*CARROT_PRICE+K10654*MESCLUN_PRICE</x:f>
        <x:v>169564</x:v>
      </x:c>
      <x:c r="P10654" s="268" t="n">
        <x:f>I10654*TOMATO_FERTILIZER+J10654*CARROT_FERTILIZER+K10654*MESCLUN_FERTILIZER</x:f>
        <x:v>22000</x:v>
      </x:c>
      <x:c r="Q10654" s="268" t="n">
        <x:f>MIN(M10654,FARMER_HOURS)*FARMER_RATE+MAX(M10654-FARMER_HOURS,0)*TEMP_RATE</x:f>
        <x:v>136048.6002496543</x:v>
      </x:c>
      <x:c r="R10654" s="268" t="n">
        <x:f>O10654-P10654-Q10654-FIXED_COST</x:f>
        <x:v>-8484.600249654293</x:v>
      </x:c>
      <x:c r="S10654" s="139" t="str">
        <x:f>IF(AND(L10654&lt;=TOTAL_BED_CAP,N10654&lt;=TEMP_WORKER_CAP),"YES","NO")</x:f>
        <x:v>NO</x:v>
      </x:c>
      <x:c r="T10654" s="139" t="n">
        <x:f>IF(S10654="YES",R10654,-1E+99)</x:f>
        <x:v>-1e+99</x:v>
      </x:c>
    </x:row>
    <x:row r="10655">
      <x:c r="A10655" s="139"/>
      <x:c r="B10655" s="139"/>
      <x:c r="C10655" s="139"/>
      <x:c r="D10655" s="139"/>
      <x:c r="E10655" s="139"/>
      <x:c r="F10655" s="139"/>
      <x:c r="G10655" s="139"/>
      <x:c r="H10655" s="139"/>
      <x:c r="I10655" s="266" t="n">
        <x:f>INT((ROW()-ROW($I$46))/((CARROT_CAP+1)*(MESCLUN_CAP+1)))</x:f>
        <x:v>16</x:v>
      </x:c>
      <x:c r="J10655" s="266" t="n">
        <x:f>MOD(INT((ROW()-ROW($I$46))/(MESCLUN_CAP+1)),CARROT_CAP+1)</x:f>
        <x:v>6</x:v>
      </x:c>
      <x:c r="K10655" s="266" t="n">
        <x:f>MOD(ROW()-ROW($I$46),MESCLUN_CAP+1)</x:f>
        <x:v>7</x:v>
      </x:c>
      <x:c r="L10655" s="266" t="n">
        <x:f>SUM(I10655:K10655)</x:f>
        <x:v>29</x:v>
      </x:c>
      <x:c r="M10655" s="267" t="n">
        <x:f>I10655*TOMATO_HOURS*WEEKS*(1+TOMATO_DIM)^I10655+J10655*CARROT_HOURS*WEEKS*(1+CARROT_DIM)^J10655+K10655*MESCLUN_HOURS*WEEKS*(1+MESCLUN_DIM)^K10655</x:f>
        <x:v>7169.123813778048</x:v>
      </x:c>
      <x:c r="N10655" s="267" t="n">
        <x:f>MAX(M10655-FARMER_HOURS,0)/TEMP_HOURS_PER_WORKER</x:f>
        <x:v>4.478558204012534</x:v>
      </x:c>
      <x:c r="O10655" s="268" t="n">
        <x:f>I10655*TOMATO_PRICE+J10655*CARROT_PRICE+K10655*MESCLUN_PRICE</x:f>
        <x:v>172264</x:v>
      </x:c>
      <x:c r="P10655" s="268" t="n">
        <x:f>I10655*TOMATO_FERTILIZER+J10655*CARROT_FERTILIZER+K10655*MESCLUN_FERTILIZER</x:f>
        <x:v>22880</x:v>
      </x:c>
      <x:c r="Q10655" s="268" t="n">
        <x:f>MIN(M10655,FARMER_HOURS)*FARMER_RATE+MAX(M10655-FARMER_HOURS,0)*TEMP_RATE</x:f>
        <x:v>136963.95510031335</x:v>
      </x:c>
      <x:c r="R10655" s="268" t="n">
        <x:f>O10655-P10655-Q10655-FIXED_COST</x:f>
        <x:v>-7579.955100313353</x:v>
      </x:c>
      <x:c r="S10655" s="139" t="str">
        <x:f>IF(AND(L10655&lt;=TOTAL_BED_CAP,N10655&lt;=TEMP_WORKER_CAP),"YES","NO")</x:f>
        <x:v>NO</x:v>
      </x:c>
      <x:c r="T10655" s="139" t="n">
        <x:f>IF(S10655="YES",R10655,-1E+99)</x:f>
        <x:v>-1e+99</x:v>
      </x:c>
    </x:row>
    <x:row r="10656">
      <x:c r="A10656" s="139"/>
      <x:c r="B10656" s="139"/>
      <x:c r="C10656" s="139"/>
      <x:c r="D10656" s="139"/>
      <x:c r="E10656" s="139"/>
      <x:c r="F10656" s="139"/>
      <x:c r="G10656" s="139"/>
      <x:c r="H10656" s="139"/>
      <x:c r="I10656" s="266" t="n">
        <x:f>INT((ROW()-ROW($I$46))/((CARROT_CAP+1)*(MESCLUN_CAP+1)))</x:f>
        <x:v>16</x:v>
      </x:c>
      <x:c r="J10656" s="266" t="n">
        <x:f>MOD(INT((ROW()-ROW($I$46))/(MESCLUN_CAP+1)),CARROT_CAP+1)</x:f>
        <x:v>6</x:v>
      </x:c>
      <x:c r="K10656" s="266" t="n">
        <x:f>MOD(ROW()-ROW($I$46),MESCLUN_CAP+1)</x:f>
        <x:v>8</x:v>
      </x:c>
      <x:c r="L10656" s="266" t="n">
        <x:f>SUM(I10656:K10656)</x:f>
        <x:v>30</x:v>
      </x:c>
      <x:c r="M10656" s="267" t="n">
        <x:f>I10656*TOMATO_HOURS*WEEKS*(1+TOMATO_DIM)^I10656+J10656*CARROT_HOURS*WEEKS*(1+CARROT_DIM)^J10656+K10656*MESCLUN_HOURS*WEEKS*(1+MESCLUN_DIM)^K10656</x:f>
        <x:v>7223.120912058028</x:v>
      </x:c>
      <x:c r="N10656" s="267" t="n">
        <x:f>MAX(M10656-FARMER_HOURS,0)/TEMP_HOURS_PER_WORKER</x:f>
        <x:v>4.516056188929186</x:v>
      </x:c>
      <x:c r="O10656" s="268" t="n">
        <x:f>I10656*TOMATO_PRICE+J10656*CARROT_PRICE+K10656*MESCLUN_PRICE</x:f>
        <x:v>174964</x:v>
      </x:c>
      <x:c r="P10656" s="268" t="n">
        <x:f>I10656*TOMATO_FERTILIZER+J10656*CARROT_FERTILIZER+K10656*MESCLUN_FERTILIZER</x:f>
        <x:v>23760</x:v>
      </x:c>
      <x:c r="Q10656" s="268" t="n">
        <x:f>MIN(M10656,FARMER_HOURS)*FARMER_RATE+MAX(M10656-FARMER_HOURS,0)*TEMP_RATE</x:f>
        <x:v>137901.40472322964</x:v>
      </x:c>
      <x:c r="R10656" s="268" t="n">
        <x:f>O10656-P10656-Q10656-FIXED_COST</x:f>
        <x:v>-6697.404723229643</x:v>
      </x:c>
      <x:c r="S10656" s="139" t="str">
        <x:f>IF(AND(L10656&lt;=TOTAL_BED_CAP,N10656&lt;=TEMP_WORKER_CAP),"YES","NO")</x:f>
        <x:v>NO</x:v>
      </x:c>
      <x:c r="T10656" s="139" t="n">
        <x:f>IF(S10656="YES",R10656,-1E+99)</x:f>
        <x:v>-1e+99</x:v>
      </x:c>
    </x:row>
    <x:row r="10657">
      <x:c r="A10657" s="139"/>
      <x:c r="B10657" s="139"/>
      <x:c r="C10657" s="139"/>
      <x:c r="D10657" s="139"/>
      <x:c r="E10657" s="139"/>
      <x:c r="F10657" s="139"/>
      <x:c r="G10657" s="139"/>
      <x:c r="H10657" s="139"/>
      <x:c r="I10657" s="266" t="n">
        <x:f>INT((ROW()-ROW($I$46))/((CARROT_CAP+1)*(MESCLUN_CAP+1)))</x:f>
        <x:v>16</x:v>
      </x:c>
      <x:c r="J10657" s="266" t="n">
        <x:f>MOD(INT((ROW()-ROW($I$46))/(MESCLUN_CAP+1)),CARROT_CAP+1)</x:f>
        <x:v>6</x:v>
      </x:c>
      <x:c r="K10657" s="266" t="n">
        <x:f>MOD(ROW()-ROW($I$46),MESCLUN_CAP+1)</x:f>
        <x:v>9</x:v>
      </x:c>
      <x:c r="L10657" s="266" t="n">
        <x:f>SUM(I10657:K10657)</x:f>
        <x:v>31</x:v>
      </x:c>
      <x:c r="M10657" s="267" t="n">
        <x:f>I10657*TOMATO_HOURS*WEEKS*(1+TOMATO_DIM)^I10657+J10657*CARROT_HOURS*WEEKS*(1+CARROT_DIM)^J10657+K10657*MESCLUN_HOURS*WEEKS*(1+MESCLUN_DIM)^K10657</x:f>
        <x:v>7278.414247498423</x:v>
      </x:c>
      <x:c r="N10657" s="267" t="n">
        <x:f>MAX(M10657-FARMER_HOURS,0)/TEMP_HOURS_PER_WORKER</x:f>
        <x:v>4.554454338540571</x:v>
      </x:c>
      <x:c r="O10657" s="268" t="n">
        <x:f>I10657*TOMATO_PRICE+J10657*CARROT_PRICE+K10657*MESCLUN_PRICE</x:f>
        <x:v>177664</x:v>
      </x:c>
      <x:c r="P10657" s="268" t="n">
        <x:f>I10657*TOMATO_FERTILIZER+J10657*CARROT_FERTILIZER+K10657*MESCLUN_FERTILIZER</x:f>
        <x:v>24640</x:v>
      </x:c>
      <x:c r="Q10657" s="268" t="n">
        <x:f>MIN(M10657,FARMER_HOURS)*FARMER_RATE+MAX(M10657-FARMER_HOURS,0)*TEMP_RATE</x:f>
        <x:v>138861.35846351428</x:v>
      </x:c>
      <x:c r="R10657" s="268" t="n">
        <x:f>O10657-P10657-Q10657-FIXED_COST</x:f>
        <x:v>-5837.358463514276</x:v>
      </x:c>
      <x:c r="S10657" s="139" t="str">
        <x:f>IF(AND(L10657&lt;=TOTAL_BED_CAP,N10657&lt;=TEMP_WORKER_CAP),"YES","NO")</x:f>
        <x:v>NO</x:v>
      </x:c>
      <x:c r="T10657" s="139" t="n">
        <x:f>IF(S10657="YES",R10657,-1E+99)</x:f>
        <x:v>-1e+99</x:v>
      </x:c>
    </x:row>
    <x:row r="10658">
      <x:c r="A10658" s="139"/>
      <x:c r="B10658" s="139"/>
      <x:c r="C10658" s="139"/>
      <x:c r="D10658" s="139"/>
      <x:c r="E10658" s="139"/>
      <x:c r="F10658" s="139"/>
      <x:c r="G10658" s="139"/>
      <x:c r="H10658" s="139"/>
      <x:c r="I10658" s="266" t="n">
        <x:f>INT((ROW()-ROW($I$46))/((CARROT_CAP+1)*(MESCLUN_CAP+1)))</x:f>
        <x:v>16</x:v>
      </x:c>
      <x:c r="J10658" s="266" t="n">
        <x:f>MOD(INT((ROW()-ROW($I$46))/(MESCLUN_CAP+1)),CARROT_CAP+1)</x:f>
        <x:v>6</x:v>
      </x:c>
      <x:c r="K10658" s="266" t="n">
        <x:f>MOD(ROW()-ROW($I$46),MESCLUN_CAP+1)</x:f>
        <x:v>10</x:v>
      </x:c>
      <x:c r="L10658" s="266" t="n">
        <x:f>SUM(I10658:K10658)</x:f>
        <x:v>32</x:v>
      </x:c>
      <x:c r="M10658" s="267" t="n">
        <x:f>I10658*TOMATO_HOURS*WEEKS*(1+TOMATO_DIM)^I10658+J10658*CARROT_HOURS*WEEKS*(1+CARROT_DIM)^J10658+K10658*MESCLUN_HOURS*WEEKS*(1+MESCLUN_DIM)^K10658</x:f>
        <x:v>7335.027788981635</x:v>
      </x:c>
      <x:c r="N10658" s="267" t="n">
        <x:f>MAX(M10658-FARMER_HOURS,0)/TEMP_HOURS_PER_WORKER</x:f>
        <x:v>4.593769297903913</x:v>
      </x:c>
      <x:c r="O10658" s="268" t="n">
        <x:f>I10658*TOMATO_PRICE+J10658*CARROT_PRICE+K10658*MESCLUN_PRICE</x:f>
        <x:v>180364</x:v>
      </x:c>
      <x:c r="P10658" s="268" t="n">
        <x:f>I10658*TOMATO_FERTILIZER+J10658*CARROT_FERTILIZER+K10658*MESCLUN_FERTILIZER</x:f>
        <x:v>25520</x:v>
      </x:c>
      <x:c r="Q10658" s="268" t="n">
        <x:f>MIN(M10658,FARMER_HOURS)*FARMER_RATE+MAX(M10658-FARMER_HOURS,0)*TEMP_RATE</x:f>
        <x:v>139844.23244759784</x:v>
      </x:c>
      <x:c r="R10658" s="268" t="n">
        <x:f>O10658-P10658-Q10658-FIXED_COST</x:f>
        <x:v>-5000.2324475978385</x:v>
      </x:c>
      <x:c r="S10658" s="139" t="str">
        <x:f>IF(AND(L10658&lt;=TOTAL_BED_CAP,N10658&lt;=TEMP_WORKER_CAP),"YES","NO")</x:f>
        <x:v>NO</x:v>
      </x:c>
      <x:c r="T10658" s="139" t="n">
        <x:f>IF(S10658="YES",R10658,-1E+99)</x:f>
        <x:v>-1e+99</x:v>
      </x:c>
    </x:row>
    <x:row r="10659">
      <x:c r="A10659" s="139"/>
      <x:c r="B10659" s="139"/>
      <x:c r="C10659" s="139"/>
      <x:c r="D10659" s="139"/>
      <x:c r="E10659" s="139"/>
      <x:c r="F10659" s="139"/>
      <x:c r="G10659" s="139"/>
      <x:c r="H10659" s="139"/>
      <x:c r="I10659" s="266" t="n">
        <x:f>INT((ROW()-ROW($I$46))/((CARROT_CAP+1)*(MESCLUN_CAP+1)))</x:f>
        <x:v>16</x:v>
      </x:c>
      <x:c r="J10659" s="266" t="n">
        <x:f>MOD(INT((ROW()-ROW($I$46))/(MESCLUN_CAP+1)),CARROT_CAP+1)</x:f>
        <x:v>6</x:v>
      </x:c>
      <x:c r="K10659" s="266" t="n">
        <x:f>MOD(ROW()-ROW($I$46),MESCLUN_CAP+1)</x:f>
        <x:v>11</x:v>
      </x:c>
      <x:c r="L10659" s="266" t="n">
        <x:f>SUM(I10659:K10659)</x:f>
        <x:v>33</x:v>
      </x:c>
      <x:c r="M10659" s="267" t="n">
        <x:f>I10659*TOMATO_HOURS*WEEKS*(1+TOMATO_DIM)^I10659+J10659*CARROT_HOURS*WEEKS*(1+CARROT_DIM)^J10659+K10659*MESCLUN_HOURS*WEEKS*(1+MESCLUN_DIM)^K10659</x:f>
        <x:v>7392.985902075075</x:v>
      </x:c>
      <x:c r="N10659" s="267" t="n">
        <x:f>MAX(M10659-FARMER_HOURS,0)/TEMP_HOURS_PER_WORKER</x:f>
        <x:v>4.634017987552135</x:v>
      </x:c>
      <x:c r="O10659" s="268" t="n">
        <x:f>I10659*TOMATO_PRICE+J10659*CARROT_PRICE+K10659*MESCLUN_PRICE</x:f>
        <x:v>183064</x:v>
      </x:c>
      <x:c r="P10659" s="268" t="n">
        <x:f>I10659*TOMATO_FERTILIZER+J10659*CARROT_FERTILIZER+K10659*MESCLUN_FERTILIZER</x:f>
        <x:v>26400</x:v>
      </x:c>
      <x:c r="Q10659" s="268" t="n">
        <x:f>MIN(M10659,FARMER_HOURS)*FARMER_RATE+MAX(M10659-FARMER_HOURS,0)*TEMP_RATE</x:f>
        <x:v>140850.44968880338</x:v>
      </x:c>
      <x:c r="R10659" s="268" t="n">
        <x:f>O10659-P10659-Q10659-FIXED_COST</x:f>
        <x:v>-4186.4496888033755</x:v>
      </x:c>
      <x:c r="S10659" s="139" t="str">
        <x:f>IF(AND(L10659&lt;=TOTAL_BED_CAP,N10659&lt;=TEMP_WORKER_CAP),"YES","NO")</x:f>
        <x:v>NO</x:v>
      </x:c>
      <x:c r="T10659" s="139" t="n">
        <x:f>IF(S10659="YES",R10659,-1E+99)</x:f>
        <x:v>-1e+99</x:v>
      </x:c>
    </x:row>
    <x:row r="10660">
      <x:c r="A10660" s="139"/>
      <x:c r="B10660" s="139"/>
      <x:c r="C10660" s="139"/>
      <x:c r="D10660" s="139"/>
      <x:c r="E10660" s="139"/>
      <x:c r="F10660" s="139"/>
      <x:c r="G10660" s="139"/>
      <x:c r="H10660" s="139"/>
      <x:c r="I10660" s="266" t="n">
        <x:f>INT((ROW()-ROW($I$46))/((CARROT_CAP+1)*(MESCLUN_CAP+1)))</x:f>
        <x:v>16</x:v>
      </x:c>
      <x:c r="J10660" s="266" t="n">
        <x:f>MOD(INT((ROW()-ROW($I$46))/(MESCLUN_CAP+1)),CARROT_CAP+1)</x:f>
        <x:v>6</x:v>
      </x:c>
      <x:c r="K10660" s="266" t="n">
        <x:f>MOD(ROW()-ROW($I$46),MESCLUN_CAP+1)</x:f>
        <x:v>12</x:v>
      </x:c>
      <x:c r="L10660" s="266" t="n">
        <x:f>SUM(I10660:K10660)</x:f>
        <x:v>34</x:v>
      </x:c>
      <x:c r="M10660" s="267" t="n">
        <x:f>I10660*TOMATO_HOURS*WEEKS*(1+TOMATO_DIM)^I10660+J10660*CARROT_HOURS*WEEKS*(1+CARROT_DIM)^J10660+K10660*MESCLUN_HOURS*WEEKS*(1+MESCLUN_DIM)^K10660</x:f>
        <x:v>7452.313355203139</x:v>
      </x:c>
      <x:c r="N10660" s="267" t="n">
        <x:f>MAX(M10660-FARMER_HOURS,0)/TEMP_HOURS_PER_WORKER</x:f>
        <x:v>4.675217607779957</x:v>
      </x:c>
      <x:c r="O10660" s="268" t="n">
        <x:f>I10660*TOMATO_PRICE+J10660*CARROT_PRICE+K10660*MESCLUN_PRICE</x:f>
        <x:v>185764</x:v>
      </x:c>
      <x:c r="P10660" s="268" t="n">
        <x:f>I10660*TOMATO_FERTILIZER+J10660*CARROT_FERTILIZER+K10660*MESCLUN_FERTILIZER</x:f>
        <x:v>27280</x:v>
      </x:c>
      <x:c r="Q10660" s="268" t="n">
        <x:f>MIN(M10660,FARMER_HOURS)*FARMER_RATE+MAX(M10660-FARMER_HOURS,0)*TEMP_RATE</x:f>
        <x:v>141880.44019449892</x:v>
      </x:c>
      <x:c r="R10660" s="268" t="n">
        <x:f>O10660-P10660-Q10660-FIXED_COST</x:f>
        <x:v>-3396.440194498922</x:v>
      </x:c>
      <x:c r="S10660" s="139" t="str">
        <x:f>IF(AND(L10660&lt;=TOTAL_BED_CAP,N10660&lt;=TEMP_WORKER_CAP),"YES","NO")</x:f>
        <x:v>NO</x:v>
      </x:c>
      <x:c r="T10660" s="139" t="n">
        <x:f>IF(S10660="YES",R10660,-1E+99)</x:f>
        <x:v>-1e+99</x:v>
      </x:c>
    </x:row>
    <x:row r="10661">
      <x:c r="A10661" s="139"/>
      <x:c r="B10661" s="139"/>
      <x:c r="C10661" s="139"/>
      <x:c r="D10661" s="139"/>
      <x:c r="E10661" s="139"/>
      <x:c r="F10661" s="139"/>
      <x:c r="G10661" s="139"/>
      <x:c r="H10661" s="139"/>
      <x:c r="I10661" s="266" t="n">
        <x:f>INT((ROW()-ROW($I$46))/((CARROT_CAP+1)*(MESCLUN_CAP+1)))</x:f>
        <x:v>16</x:v>
      </x:c>
      <x:c r="J10661" s="266" t="n">
        <x:f>MOD(INT((ROW()-ROW($I$46))/(MESCLUN_CAP+1)),CARROT_CAP+1)</x:f>
        <x:v>6</x:v>
      </x:c>
      <x:c r="K10661" s="266" t="n">
        <x:f>MOD(ROW()-ROW($I$46),MESCLUN_CAP+1)</x:f>
        <x:v>13</x:v>
      </x:c>
      <x:c r="L10661" s="266" t="n">
        <x:f>SUM(I10661:K10661)</x:f>
        <x:v>35</x:v>
      </x:c>
      <x:c r="M10661" s="267" t="n">
        <x:f>I10661*TOMATO_HOURS*WEEKS*(1+TOMATO_DIM)^I10661+J10661*CARROT_HOURS*WEEKS*(1+CARROT_DIM)^J10661+K10661*MESCLUN_HOURS*WEEKS*(1+MESCLUN_DIM)^K10661</x:f>
        <x:v>7513.035325911523</x:v>
      </x:c>
      <x:c r="N10661" s="267" t="n">
        <x:f>MAX(M10661-FARMER_HOURS,0)/TEMP_HOURS_PER_WORKER</x:f>
        <x:v>4.717385642994113</x:v>
      </x:c>
      <x:c r="O10661" s="268" t="n">
        <x:f>I10661*TOMATO_PRICE+J10661*CARROT_PRICE+K10661*MESCLUN_PRICE</x:f>
        <x:v>188464</x:v>
      </x:c>
      <x:c r="P10661" s="268" t="n">
        <x:f>I10661*TOMATO_FERTILIZER+J10661*CARROT_FERTILIZER+K10661*MESCLUN_FERTILIZER</x:f>
        <x:v>28160</x:v>
      </x:c>
      <x:c r="Q10661" s="268" t="n">
        <x:f>MIN(M10661,FARMER_HOURS)*FARMER_RATE+MAX(M10661-FARMER_HOURS,0)*TEMP_RATE</x:f>
        <x:v>142934.64107485284</x:v>
      </x:c>
      <x:c r="R10661" s="268" t="n">
        <x:f>O10661-P10661-Q10661-FIXED_COST</x:f>
        <x:v>-2630.6410748528433</x:v>
      </x:c>
      <x:c r="S10661" s="139" t="str">
        <x:f>IF(AND(L10661&lt;=TOTAL_BED_CAP,N10661&lt;=TEMP_WORKER_CAP),"YES","NO")</x:f>
        <x:v>NO</x:v>
      </x:c>
      <x:c r="T10661" s="139" t="n">
        <x:f>IF(S10661="YES",R10661,-1E+99)</x:f>
        <x:v>-1e+99</x:v>
      </x:c>
    </x:row>
    <x:row r="10662">
      <x:c r="A10662" s="139"/>
      <x:c r="B10662" s="139"/>
      <x:c r="C10662" s="139"/>
      <x:c r="D10662" s="139"/>
      <x:c r="E10662" s="139"/>
      <x:c r="F10662" s="139"/>
      <x:c r="G10662" s="139"/>
      <x:c r="H10662" s="139"/>
      <x:c r="I10662" s="266" t="n">
        <x:f>INT((ROW()-ROW($I$46))/((CARROT_CAP+1)*(MESCLUN_CAP+1)))</x:f>
        <x:v>16</x:v>
      </x:c>
      <x:c r="J10662" s="266" t="n">
        <x:f>MOD(INT((ROW()-ROW($I$46))/(MESCLUN_CAP+1)),CARROT_CAP+1)</x:f>
        <x:v>6</x:v>
      </x:c>
      <x:c r="K10662" s="266" t="n">
        <x:f>MOD(ROW()-ROW($I$46),MESCLUN_CAP+1)</x:f>
        <x:v>14</x:v>
      </x:c>
      <x:c r="L10662" s="266" t="n">
        <x:f>SUM(I10662:K10662)</x:f>
        <x:v>36</x:v>
      </x:c>
      <x:c r="M10662" s="267" t="n">
        <x:f>I10662*TOMATO_HOURS*WEEKS*(1+TOMATO_DIM)^I10662+J10662*CARROT_HOURS*WEEKS*(1+CARROT_DIM)^J10662+K10662*MESCLUN_HOURS*WEEKS*(1+MESCLUN_DIM)^K10662</x:f>
        <x:v>7575.177407225184</x:v>
      </x:c>
      <x:c r="N10662" s="267" t="n">
        <x:f>MAX(M10662-FARMER_HOURS,0)/TEMP_HOURS_PER_WORKER</x:f>
        <x:v>4.7605398661286</x:v>
      </x:c>
      <x:c r="O10662" s="268" t="n">
        <x:f>I10662*TOMATO_PRICE+J10662*CARROT_PRICE+K10662*MESCLUN_PRICE</x:f>
        <x:v>191164</x:v>
      </x:c>
      <x:c r="P10662" s="268" t="n">
        <x:f>I10662*TOMATO_FERTILIZER+J10662*CARROT_FERTILIZER+K10662*MESCLUN_FERTILIZER</x:f>
        <x:v>29040</x:v>
      </x:c>
      <x:c r="Q10662" s="268" t="n">
        <x:f>MIN(M10662,FARMER_HOURS)*FARMER_RATE+MAX(M10662-FARMER_HOURS,0)*TEMP_RATE</x:f>
        <x:v>144013.496653215</x:v>
      </x:c>
      <x:c r="R10662" s="268" t="n">
        <x:f>O10662-P10662-Q10662-FIXED_COST</x:f>
        <x:v>-1889.4966532149992</x:v>
      </x:c>
      <x:c r="S10662" s="139" t="str">
        <x:f>IF(AND(L10662&lt;=TOTAL_BED_CAP,N10662&lt;=TEMP_WORKER_CAP),"YES","NO")</x:f>
        <x:v>NO</x:v>
      </x:c>
      <x:c r="T10662" s="139" t="n">
        <x:f>IF(S10662="YES",R10662,-1E+99)</x:f>
        <x:v>-1e+99</x:v>
      </x:c>
    </x:row>
    <x:row r="10663">
      <x:c r="A10663" s="139"/>
      <x:c r="B10663" s="139"/>
      <x:c r="C10663" s="139"/>
      <x:c r="D10663" s="139"/>
      <x:c r="E10663" s="139"/>
      <x:c r="F10663" s="139"/>
      <x:c r="G10663" s="139"/>
      <x:c r="H10663" s="139"/>
      <x:c r="I10663" s="266" t="n">
        <x:f>INT((ROW()-ROW($I$46))/((CARROT_CAP+1)*(MESCLUN_CAP+1)))</x:f>
        <x:v>16</x:v>
      </x:c>
      <x:c r="J10663" s="266" t="n">
        <x:f>MOD(INT((ROW()-ROW($I$46))/(MESCLUN_CAP+1)),CARROT_CAP+1)</x:f>
        <x:v>6</x:v>
      </x:c>
      <x:c r="K10663" s="266" t="n">
        <x:f>MOD(ROW()-ROW($I$46),MESCLUN_CAP+1)</x:f>
        <x:v>15</x:v>
      </x:c>
      <x:c r="L10663" s="266" t="n">
        <x:f>SUM(I10663:K10663)</x:f>
        <x:v>37</x:v>
      </x:c>
      <x:c r="M10663" s="267" t="n">
        <x:f>I10663*TOMATO_HOURS*WEEKS*(1+TOMATO_DIM)^I10663+J10663*CARROT_HOURS*WEEKS*(1+CARROT_DIM)^J10663+K10663*MESCLUN_HOURS*WEEKS*(1+MESCLUN_DIM)^K10663</x:f>
        <x:v>7638.76561410133</x:v>
      </x:c>
      <x:c r="N10663" s="267" t="n">
        <x:f>MAX(M10663-FARMER_HOURS,0)/TEMP_HOURS_PER_WORKER</x:f>
        <x:v>4.804698343125924</x:v>
      </x:c>
      <x:c r="O10663" s="268" t="n">
        <x:f>I10663*TOMATO_PRICE+J10663*CARROT_PRICE+K10663*MESCLUN_PRICE</x:f>
        <x:v>193864</x:v>
      </x:c>
      <x:c r="P10663" s="268" t="n">
        <x:f>I10663*TOMATO_FERTILIZER+J10663*CARROT_FERTILIZER+K10663*MESCLUN_FERTILIZER</x:f>
        <x:v>29920</x:v>
      </x:c>
      <x:c r="Q10663" s="268" t="n">
        <x:f>MIN(M10663,FARMER_HOURS)*FARMER_RATE+MAX(M10663-FARMER_HOURS,0)*TEMP_RATE</x:f>
        <x:v>145117.4585781481</x:v>
      </x:c>
      <x:c r="R10663" s="268" t="n">
        <x:f>O10663-P10663-Q10663-FIXED_COST</x:f>
        <x:v>-1173.4585781481</x:v>
      </x:c>
      <x:c r="S10663" s="139" t="str">
        <x:f>IF(AND(L10663&lt;=TOTAL_BED_CAP,N10663&lt;=TEMP_WORKER_CAP),"YES","NO")</x:f>
        <x:v>NO</x:v>
      </x:c>
      <x:c r="T10663" s="139" t="n">
        <x:f>IF(S10663="YES",R10663,-1E+99)</x:f>
        <x:v>-1e+99</x:v>
      </x:c>
    </x:row>
    <x:row r="10664">
      <x:c r="A10664" s="139"/>
      <x:c r="B10664" s="139"/>
      <x:c r="C10664" s="139"/>
      <x:c r="D10664" s="139"/>
      <x:c r="E10664" s="139"/>
      <x:c r="F10664" s="139"/>
      <x:c r="G10664" s="139"/>
      <x:c r="H10664" s="139"/>
      <x:c r="I10664" s="266" t="n">
        <x:f>INT((ROW()-ROW($I$46))/((CARROT_CAP+1)*(MESCLUN_CAP+1)))</x:f>
        <x:v>16</x:v>
      </x:c>
      <x:c r="J10664" s="266" t="n">
        <x:f>MOD(INT((ROW()-ROW($I$46))/(MESCLUN_CAP+1)),CARROT_CAP+1)</x:f>
        <x:v>6</x:v>
      </x:c>
      <x:c r="K10664" s="266" t="n">
        <x:f>MOD(ROW()-ROW($I$46),MESCLUN_CAP+1)</x:f>
        <x:v>16</x:v>
      </x:c>
      <x:c r="L10664" s="266" t="n">
        <x:f>SUM(I10664:K10664)</x:f>
        <x:v>38</x:v>
      </x:c>
      <x:c r="M10664" s="267" t="n">
        <x:f>I10664*TOMATO_HOURS*WEEKS*(1+TOMATO_DIM)^I10664+J10664*CARROT_HOURS*WEEKS*(1+CARROT_DIM)^J10664+K10664*MESCLUN_HOURS*WEEKS*(1+MESCLUN_DIM)^K10664</x:f>
        <x:v>7703.82638997882</x:v>
      </x:c>
      <x:c r="N10664" s="267" t="n">
        <x:f>MAX(M10664-FARMER_HOURS,0)/TEMP_HOURS_PER_WORKER</x:f>
        <x:v>4.849879437485291</x:v>
      </x:c>
      <x:c r="O10664" s="268" t="n">
        <x:f>I10664*TOMATO_PRICE+J10664*CARROT_PRICE+K10664*MESCLUN_PRICE</x:f>
        <x:v>196564</x:v>
      </x:c>
      <x:c r="P10664" s="268" t="n">
        <x:f>I10664*TOMATO_FERTILIZER+J10664*CARROT_FERTILIZER+K10664*MESCLUN_FERTILIZER</x:f>
        <x:v>30800</x:v>
      </x:c>
      <x:c r="Q10664" s="268" t="n">
        <x:f>MIN(M10664,FARMER_HOURS)*FARMER_RATE+MAX(M10664-FARMER_HOURS,0)*TEMP_RATE</x:f>
        <x:v>146246.98593713227</x:v>
      </x:c>
      <x:c r="R10664" s="268" t="n">
        <x:f>O10664-P10664-Q10664-FIXED_COST</x:f>
        <x:v>-482.9859371322673</x:v>
      </x:c>
      <x:c r="S10664" s="139" t="str">
        <x:f>IF(AND(L10664&lt;=TOTAL_BED_CAP,N10664&lt;=TEMP_WORKER_CAP),"YES","NO")</x:f>
        <x:v>NO</x:v>
      </x:c>
      <x:c r="T10664" s="139" t="n">
        <x:f>IF(S10664="YES",R10664,-1E+99)</x:f>
        <x:v>-1e+99</x:v>
      </x:c>
    </x:row>
    <x:row r="10665">
      <x:c r="A10665" s="139"/>
      <x:c r="B10665" s="139"/>
      <x:c r="C10665" s="139"/>
      <x:c r="D10665" s="139"/>
      <x:c r="E10665" s="139"/>
      <x:c r="F10665" s="139"/>
      <x:c r="G10665" s="139"/>
      <x:c r="H10665" s="139"/>
      <x:c r="I10665" s="266" t="n">
        <x:f>INT((ROW()-ROW($I$46))/((CARROT_CAP+1)*(MESCLUN_CAP+1)))</x:f>
        <x:v>16</x:v>
      </x:c>
      <x:c r="J10665" s="266" t="n">
        <x:f>MOD(INT((ROW()-ROW($I$46))/(MESCLUN_CAP+1)),CARROT_CAP+1)</x:f>
        <x:v>6</x:v>
      </x:c>
      <x:c r="K10665" s="266" t="n">
        <x:f>MOD(ROW()-ROW($I$46),MESCLUN_CAP+1)</x:f>
        <x:v>17</x:v>
      </x:c>
      <x:c r="L10665" s="266" t="n">
        <x:f>SUM(I10665:K10665)</x:f>
        <x:v>39</x:v>
      </x:c>
      <x:c r="M10665" s="267" t="n">
        <x:f>I10665*TOMATO_HOURS*WEEKS*(1+TOMATO_DIM)^I10665+J10665*CARROT_HOURS*WEEKS*(1+CARROT_DIM)^J10665+K10665*MESCLUN_HOURS*WEEKS*(1+MESCLUN_DIM)^K10665</x:f>
        <x:v>7770.386613425359</x:v>
      </x:c>
      <x:c r="N10665" s="267" t="n">
        <x:f>MAX(M10665-FARMER_HOURS,0)/TEMP_HOURS_PER_WORKER</x:f>
        <x:v>4.896101814878722</x:v>
      </x:c>
      <x:c r="O10665" s="268" t="n">
        <x:f>I10665*TOMATO_PRICE+J10665*CARROT_PRICE+K10665*MESCLUN_PRICE</x:f>
        <x:v>199264</x:v>
      </x:c>
      <x:c r="P10665" s="268" t="n">
        <x:f>I10665*TOMATO_FERTILIZER+J10665*CARROT_FERTILIZER+K10665*MESCLUN_FERTILIZER</x:f>
        <x:v>31680</x:v>
      </x:c>
      <x:c r="Q10665" s="268" t="n">
        <x:f>MIN(M10665,FARMER_HOURS)*FARMER_RATE+MAX(M10665-FARMER_HOURS,0)*TEMP_RATE</x:f>
        <x:v>147402.54537196804</x:v>
      </x:c>
      <x:c r="R10665" s="268" t="n">
        <x:f>O10665-P10665-Q10665-FIXED_COST</x:f>
        <x:v>181.45462803196278</x:v>
      </x:c>
      <x:c r="S10665" s="139" t="str">
        <x:f>IF(AND(L10665&lt;=TOTAL_BED_CAP,N10665&lt;=TEMP_WORKER_CAP),"YES","NO")</x:f>
        <x:v>NO</x:v>
      </x:c>
      <x:c r="T10665" s="139" t="n">
        <x:f>IF(S10665="YES",R10665,-1E+99)</x:f>
        <x:v>-1e+99</x:v>
      </x:c>
    </x:row>
    <x:row r="10666">
      <x:c r="A10666" s="139"/>
      <x:c r="B10666" s="139"/>
      <x:c r="C10666" s="139"/>
      <x:c r="D10666" s="139"/>
      <x:c r="E10666" s="139"/>
      <x:c r="F10666" s="139"/>
      <x:c r="G10666" s="139"/>
      <x:c r="H10666" s="139"/>
      <x:c r="I10666" s="266" t="n">
        <x:f>INT((ROW()-ROW($I$46))/((CARROT_CAP+1)*(MESCLUN_CAP+1)))</x:f>
        <x:v>16</x:v>
      </x:c>
      <x:c r="J10666" s="266" t="n">
        <x:f>MOD(INT((ROW()-ROW($I$46))/(MESCLUN_CAP+1)),CARROT_CAP+1)</x:f>
        <x:v>6</x:v>
      </x:c>
      <x:c r="K10666" s="266" t="n">
        <x:f>MOD(ROW()-ROW($I$46),MESCLUN_CAP+1)</x:f>
        <x:v>18</x:v>
      </x:c>
      <x:c r="L10666" s="266" t="n">
        <x:f>SUM(I10666:K10666)</x:f>
        <x:v>40</x:v>
      </x:c>
      <x:c r="M10666" s="267" t="n">
        <x:f>I10666*TOMATO_HOURS*WEEKS*(1+TOMATO_DIM)^I10666+J10666*CARROT_HOURS*WEEKS*(1+CARROT_DIM)^J10666+K10666*MESCLUN_HOURS*WEEKS*(1+MESCLUN_DIM)^K10666</x:f>
        <x:v>7838.473604883947</x:v>
      </x:c>
      <x:c r="N10666" s="267" t="n">
        <x:f>MAX(M10666-FARMER_HOURS,0)/TEMP_HOURS_PER_WORKER</x:f>
        <x:v>4.943384447836074</x:v>
      </x:c>
      <x:c r="O10666" s="268" t="n">
        <x:f>I10666*TOMATO_PRICE+J10666*CARROT_PRICE+K10666*MESCLUN_PRICE</x:f>
        <x:v>201964</x:v>
      </x:c>
      <x:c r="P10666" s="268" t="n">
        <x:f>I10666*TOMATO_FERTILIZER+J10666*CARROT_FERTILIZER+K10666*MESCLUN_FERTILIZER</x:f>
        <x:v>32560</x:v>
      </x:c>
      <x:c r="Q10666" s="268" t="n">
        <x:f>MIN(M10666,FARMER_HOURS)*FARMER_RATE+MAX(M10666-FARMER_HOURS,0)*TEMP_RATE</x:f>
        <x:v>148584.61119590185</x:v>
      </x:c>
      <x:c r="R10666" s="268" t="n">
        <x:f>O10666-P10666-Q10666-FIXED_COST</x:f>
        <x:v>819.3888040981547</x:v>
      </x:c>
      <x:c r="S10666" s="139" t="str">
        <x:f>IF(AND(L10666&lt;=TOTAL_BED_CAP,N10666&lt;=TEMP_WORKER_CAP),"YES","NO")</x:f>
        <x:v>NO</x:v>
      </x:c>
      <x:c r="T10666" s="139" t="n">
        <x:f>IF(S10666="YES",R10666,-1E+99)</x:f>
        <x:v>-1e+99</x:v>
      </x:c>
    </x:row>
    <x:row r="10667">
      <x:c r="A10667" s="139"/>
      <x:c r="B10667" s="139"/>
      <x:c r="C10667" s="139"/>
      <x:c r="D10667" s="139"/>
      <x:c r="E10667" s="139"/>
      <x:c r="F10667" s="139"/>
      <x:c r="G10667" s="139"/>
      <x:c r="H10667" s="139"/>
      <x:c r="I10667" s="266" t="n">
        <x:f>INT((ROW()-ROW($I$46))/((CARROT_CAP+1)*(MESCLUN_CAP+1)))</x:f>
        <x:v>16</x:v>
      </x:c>
      <x:c r="J10667" s="266" t="n">
        <x:f>MOD(INT((ROW()-ROW($I$46))/(MESCLUN_CAP+1)),CARROT_CAP+1)</x:f>
        <x:v>6</x:v>
      </x:c>
      <x:c r="K10667" s="266" t="n">
        <x:f>MOD(ROW()-ROW($I$46),MESCLUN_CAP+1)</x:f>
        <x:v>19</x:v>
      </x:c>
      <x:c r="L10667" s="266" t="n">
        <x:f>SUM(I10667:K10667)</x:f>
        <x:v>41</x:v>
      </x:c>
      <x:c r="M10667" s="267" t="n">
        <x:f>I10667*TOMATO_HOURS*WEEKS*(1+TOMATO_DIM)^I10667+J10667*CARROT_HOURS*WEEKS*(1+CARROT_DIM)^J10667+K10667*MESCLUN_HOURS*WEEKS*(1+MESCLUN_DIM)^K10667</x:f>
        <x:v>7908.115133519968</x:v>
      </x:c>
      <x:c r="N10667" s="267" t="n">
        <x:f>MAX(M10667-FARMER_HOURS,0)/TEMP_HOURS_PER_WORKER</x:f>
        <x:v>4.991746620499978</x:v>
      </x:c>
      <x:c r="O10667" s="268" t="n">
        <x:f>I10667*TOMATO_PRICE+J10667*CARROT_PRICE+K10667*MESCLUN_PRICE</x:f>
        <x:v>204664</x:v>
      </x:c>
      <x:c r="P10667" s="268" t="n">
        <x:f>I10667*TOMATO_FERTILIZER+J10667*CARROT_FERTILIZER+K10667*MESCLUN_FERTILIZER</x:f>
        <x:v>33440</x:v>
      </x:c>
      <x:c r="Q10667" s="268" t="n">
        <x:f>MIN(M10667,FARMER_HOURS)*FARMER_RATE+MAX(M10667-FARMER_HOURS,0)*TEMP_RATE</x:f>
        <x:v>149793.66551249946</x:v>
      </x:c>
      <x:c r="R10667" s="268" t="n">
        <x:f>O10667-P10667-Q10667-FIXED_COST</x:f>
        <x:v>1430.3344875005423</x:v>
      </x:c>
      <x:c r="S10667" s="139" t="str">
        <x:f>IF(AND(L10667&lt;=TOTAL_BED_CAP,N10667&lt;=TEMP_WORKER_CAP),"YES","NO")</x:f>
        <x:v>NO</x:v>
      </x:c>
      <x:c r="T10667" s="139" t="n">
        <x:f>IF(S10667="YES",R10667,-1E+99)</x:f>
        <x:v>-1e+99</x:v>
      </x:c>
    </x:row>
    <x:row r="10668">
      <x:c r="A10668" s="139"/>
      <x:c r="B10668" s="139"/>
      <x:c r="C10668" s="139"/>
      <x:c r="D10668" s="139"/>
      <x:c r="E10668" s="139"/>
      <x:c r="F10668" s="139"/>
      <x:c r="G10668" s="139"/>
      <x:c r="H10668" s="139"/>
      <x:c r="I10668" s="266" t="n">
        <x:f>INT((ROW()-ROW($I$46))/((CARROT_CAP+1)*(MESCLUN_CAP+1)))</x:f>
        <x:v>16</x:v>
      </x:c>
      <x:c r="J10668" s="266" t="n">
        <x:f>MOD(INT((ROW()-ROW($I$46))/(MESCLUN_CAP+1)),CARROT_CAP+1)</x:f>
        <x:v>6</x:v>
      </x:c>
      <x:c r="K10668" s="266" t="n">
        <x:f>MOD(ROW()-ROW($I$46),MESCLUN_CAP+1)</x:f>
        <x:v>20</x:v>
      </x:c>
      <x:c r="L10668" s="266" t="n">
        <x:f>SUM(I10668:K10668)</x:f>
        <x:v>42</x:v>
      </x:c>
      <x:c r="M10668" s="267" t="n">
        <x:f>I10668*TOMATO_HOURS*WEEKS*(1+TOMATO_DIM)^I10668+J10668*CARROT_HOURS*WEEKS*(1+CARROT_DIM)^J10668+K10668*MESCLUN_HOURS*WEEKS*(1+MESCLUN_DIM)^K10668</x:f>
        <x:v>7979.339424170445</x:v>
      </x:c>
      <x:c r="N10668" s="267" t="n">
        <x:f>MAX(M10668-FARMER_HOURS,0)/TEMP_HOURS_PER_WORKER</x:f>
        <x:v>5.041207933451698</x:v>
      </x:c>
      <x:c r="O10668" s="268" t="n">
        <x:f>I10668*TOMATO_PRICE+J10668*CARROT_PRICE+K10668*MESCLUN_PRICE</x:f>
        <x:v>207364</x:v>
      </x:c>
      <x:c r="P10668" s="268" t="n">
        <x:f>I10668*TOMATO_FERTILIZER+J10668*CARROT_FERTILIZER+K10668*MESCLUN_FERTILIZER</x:f>
        <x:v>34320</x:v>
      </x:c>
      <x:c r="Q10668" s="268" t="n">
        <x:f>MIN(M10668,FARMER_HOURS)*FARMER_RATE+MAX(M10668-FARMER_HOURS,0)*TEMP_RATE</x:f>
        <x:v>151030.19833629247</x:v>
      </x:c>
      <x:c r="R10668" s="268" t="n">
        <x:f>O10668-P10668-Q10668-FIXED_COST</x:f>
        <x:v>2013.8016637075343</x:v>
      </x:c>
      <x:c r="S10668" s="139" t="str">
        <x:f>IF(AND(L10668&lt;=TOTAL_BED_CAP,N10668&lt;=TEMP_WORKER_CAP),"YES","NO")</x:f>
        <x:v>NO</x:v>
      </x:c>
      <x:c r="T10668" s="139" t="n">
        <x:f>IF(S10668="YES",R10668,-1E+99)</x:f>
        <x:v>-1e+99</x:v>
      </x:c>
    </x:row>
    <x:row r="10669">
      <x:c r="A10669" s="139"/>
      <x:c r="B10669" s="139"/>
      <x:c r="C10669" s="139"/>
      <x:c r="D10669" s="139"/>
      <x:c r="E10669" s="139"/>
      <x:c r="F10669" s="139"/>
      <x:c r="G10669" s="139"/>
      <x:c r="H10669" s="139"/>
      <x:c r="I10669" s="266" t="n">
        <x:f>INT((ROW()-ROW($I$46))/((CARROT_CAP+1)*(MESCLUN_CAP+1)))</x:f>
        <x:v>16</x:v>
      </x:c>
      <x:c r="J10669" s="266" t="n">
        <x:f>MOD(INT((ROW()-ROW($I$46))/(MESCLUN_CAP+1)),CARROT_CAP+1)</x:f>
        <x:v>6</x:v>
      </x:c>
      <x:c r="K10669" s="266" t="n">
        <x:f>MOD(ROW()-ROW($I$46),MESCLUN_CAP+1)</x:f>
        <x:v>21</x:v>
      </x:c>
      <x:c r="L10669" s="266" t="n">
        <x:f>SUM(I10669:K10669)</x:f>
        <x:v>43</x:v>
      </x:c>
      <x:c r="M10669" s="267" t="n">
        <x:f>I10669*TOMATO_HOURS*WEEKS*(1+TOMATO_DIM)^I10669+J10669*CARROT_HOURS*WEEKS*(1+CARROT_DIM)^J10669+K10669*MESCLUN_HOURS*WEEKS*(1+MESCLUN_DIM)^K10669</x:f>
        <x:v>8052.175164396889</x:v>
      </x:c>
      <x:c r="N10669" s="267" t="n">
        <x:f>MAX(M10669-FARMER_HOURS,0)/TEMP_HOURS_PER_WORKER</x:f>
        <x:v>5.091788308608951</x:v>
      </x:c>
      <x:c r="O10669" s="268" t="n">
        <x:f>I10669*TOMATO_PRICE+J10669*CARROT_PRICE+K10669*MESCLUN_PRICE</x:f>
        <x:v>210064</x:v>
      </x:c>
      <x:c r="P10669" s="268" t="n">
        <x:f>I10669*TOMATO_FERTILIZER+J10669*CARROT_FERTILIZER+K10669*MESCLUN_FERTILIZER</x:f>
        <x:v>35200</x:v>
      </x:c>
      <x:c r="Q10669" s="268" t="n">
        <x:f>MIN(M10669,FARMER_HOURS)*FARMER_RATE+MAX(M10669-FARMER_HOURS,0)*TEMP_RATE</x:f>
        <x:v>152294.70771522378</x:v>
      </x:c>
      <x:c r="R10669" s="268" t="n">
        <x:f>O10669-P10669-Q10669-FIXED_COST</x:f>
        <x:v>2569.292284776224</x:v>
      </x:c>
      <x:c r="S10669" s="139" t="str">
        <x:f>IF(AND(L10669&lt;=TOTAL_BED_CAP,N10669&lt;=TEMP_WORKER_CAP),"YES","NO")</x:f>
        <x:v>NO</x:v>
      </x:c>
      <x:c r="T10669" s="139" t="n">
        <x:f>IF(S10669="YES",R10669,-1E+99)</x:f>
        <x:v>-1e+99</x:v>
      </x:c>
    </x:row>
    <x:row r="10670">
      <x:c r="A10670" s="139"/>
      <x:c r="B10670" s="139"/>
      <x:c r="C10670" s="139"/>
      <x:c r="D10670" s="139"/>
      <x:c r="E10670" s="139"/>
      <x:c r="F10670" s="139"/>
      <x:c r="G10670" s="139"/>
      <x:c r="H10670" s="139"/>
      <x:c r="I10670" s="266" t="n">
        <x:f>INT((ROW()-ROW($I$46))/((CARROT_CAP+1)*(MESCLUN_CAP+1)))</x:f>
        <x:v>16</x:v>
      </x:c>
      <x:c r="J10670" s="266" t="n">
        <x:f>MOD(INT((ROW()-ROW($I$46))/(MESCLUN_CAP+1)),CARROT_CAP+1)</x:f>
        <x:v>6</x:v>
      </x:c>
      <x:c r="K10670" s="266" t="n">
        <x:f>MOD(ROW()-ROW($I$46),MESCLUN_CAP+1)</x:f>
        <x:v>22</x:v>
      </x:c>
      <x:c r="L10670" s="266" t="n">
        <x:f>SUM(I10670:K10670)</x:f>
        <x:v>44</x:v>
      </x:c>
      <x:c r="M10670" s="267" t="n">
        <x:f>I10670*TOMATO_HOURS*WEEKS*(1+TOMATO_DIM)^I10670+J10670*CARROT_HOURS*WEEKS*(1+CARROT_DIM)^J10670+K10670*MESCLUN_HOURS*WEEKS*(1+MESCLUN_DIM)^K10670</x:f>
        <x:v>8126.651511643286</x:v>
      </x:c>
      <x:c r="N10670" s="267" t="n">
        <x:f>MAX(M10670-FARMER_HOURS,0)/TEMP_HOURS_PER_WORKER</x:f>
        <x:v>5.143507994196726</x:v>
      </x:c>
      <x:c r="O10670" s="268" t="n">
        <x:f>I10670*TOMATO_PRICE+J10670*CARROT_PRICE+K10670*MESCLUN_PRICE</x:f>
        <x:v>212764</x:v>
      </x:c>
      <x:c r="P10670" s="268" t="n">
        <x:f>I10670*TOMATO_FERTILIZER+J10670*CARROT_FERTILIZER+K10670*MESCLUN_FERTILIZER</x:f>
        <x:v>36080</x:v>
      </x:c>
      <x:c r="Q10670" s="268" t="n">
        <x:f>MIN(M10670,FARMER_HOURS)*FARMER_RATE+MAX(M10670-FARMER_HOURS,0)*TEMP_RATE</x:f>
        <x:v>153587.69985491814</x:v>
      </x:c>
      <x:c r="R10670" s="268" t="n">
        <x:f>O10670-P10670-Q10670-FIXED_COST</x:f>
        <x:v>3096.3001450818556</x:v>
      </x:c>
      <x:c r="S10670" s="139" t="str">
        <x:f>IF(AND(L10670&lt;=TOTAL_BED_CAP,N10670&lt;=TEMP_WORKER_CAP),"YES","NO")</x:f>
        <x:v>NO</x:v>
      </x:c>
      <x:c r="T10670" s="139" t="n">
        <x:f>IF(S10670="YES",R10670,-1E+99)</x:f>
        <x:v>-1e+99</x:v>
      </x:c>
    </x:row>
    <x:row r="10671">
      <x:c r="A10671" s="139"/>
      <x:c r="B10671" s="139"/>
      <x:c r="C10671" s="139"/>
      <x:c r="D10671" s="139"/>
      <x:c r="E10671" s="139"/>
      <x:c r="F10671" s="139"/>
      <x:c r="G10671" s="139"/>
      <x:c r="H10671" s="139"/>
      <x:c r="I10671" s="266" t="n">
        <x:f>INT((ROW()-ROW($I$46))/((CARROT_CAP+1)*(MESCLUN_CAP+1)))</x:f>
        <x:v>16</x:v>
      </x:c>
      <x:c r="J10671" s="266" t="n">
        <x:f>MOD(INT((ROW()-ROW($I$46))/(MESCLUN_CAP+1)),CARROT_CAP+1)</x:f>
        <x:v>6</x:v>
      </x:c>
      <x:c r="K10671" s="266" t="n">
        <x:f>MOD(ROW()-ROW($I$46),MESCLUN_CAP+1)</x:f>
        <x:v>23</x:v>
      </x:c>
      <x:c r="L10671" s="266" t="n">
        <x:f>SUM(I10671:K10671)</x:f>
        <x:v>45</x:v>
      </x:c>
      <x:c r="M10671" s="267" t="n">
        <x:f>I10671*TOMATO_HOURS*WEEKS*(1+TOMATO_DIM)^I10671+J10671*CARROT_HOURS*WEEKS*(1+CARROT_DIM)^J10671+K10671*MESCLUN_HOURS*WEEKS*(1+MESCLUN_DIM)^K10671</x:f>
        <x:v>8202.798100500722</x:v>
      </x:c>
      <x:c r="N10671" s="267" t="n">
        <x:f>MAX(M10671-FARMER_HOURS,0)/TEMP_HOURS_PER_WORKER</x:f>
        <x:v>5.196387569792169</x:v>
      </x:c>
      <x:c r="O10671" s="268" t="n">
        <x:f>I10671*TOMATO_PRICE+J10671*CARROT_PRICE+K10671*MESCLUN_PRICE</x:f>
        <x:v>215464</x:v>
      </x:c>
      <x:c r="P10671" s="268" t="n">
        <x:f>I10671*TOMATO_FERTILIZER+J10671*CARROT_FERTILIZER+K10671*MESCLUN_FERTILIZER</x:f>
        <x:v>36960</x:v>
      </x:c>
      <x:c r="Q10671" s="268" t="n">
        <x:f>MIN(M10671,FARMER_HOURS)*FARMER_RATE+MAX(M10671-FARMER_HOURS,0)*TEMP_RATE</x:f>
        <x:v>154909.6892448042</x:v>
      </x:c>
      <x:c r="R10671" s="268" t="n">
        <x:f>O10671-P10671-Q10671-FIXED_COST</x:f>
        <x:v>3594.3107551957946</x:v>
      </x:c>
      <x:c r="S10671" s="139" t="str">
        <x:f>IF(AND(L10671&lt;=TOTAL_BED_CAP,N10671&lt;=TEMP_WORKER_CAP),"YES","NO")</x:f>
        <x:v>NO</x:v>
      </x:c>
      <x:c r="T10671" s="139" t="n">
        <x:f>IF(S10671="YES",R10671,-1E+99)</x:f>
        <x:v>-1e+99</x:v>
      </x:c>
    </x:row>
    <x:row r="10672">
      <x:c r="A10672" s="139"/>
      <x:c r="B10672" s="139"/>
      <x:c r="C10672" s="139"/>
      <x:c r="D10672" s="139"/>
      <x:c r="E10672" s="139"/>
      <x:c r="F10672" s="139"/>
      <x:c r="G10672" s="139"/>
      <x:c r="H10672" s="139"/>
      <x:c r="I10672" s="266" t="n">
        <x:f>INT((ROW()-ROW($I$46))/((CARROT_CAP+1)*(MESCLUN_CAP+1)))</x:f>
        <x:v>16</x:v>
      </x:c>
      <x:c r="J10672" s="266" t="n">
        <x:f>MOD(INT((ROW()-ROW($I$46))/(MESCLUN_CAP+1)),CARROT_CAP+1)</x:f>
        <x:v>6</x:v>
      </x:c>
      <x:c r="K10672" s="266" t="n">
        <x:f>MOD(ROW()-ROW($I$46),MESCLUN_CAP+1)</x:f>
        <x:v>24</x:v>
      </x:c>
      <x:c r="L10672" s="266" t="n">
        <x:f>SUM(I10672:K10672)</x:f>
        <x:v>46</x:v>
      </x:c>
      <x:c r="M10672" s="267" t="n">
        <x:f>I10672*TOMATO_HOURS*WEEKS*(1+TOMATO_DIM)^I10672+J10672*CARROT_HOURS*WEEKS*(1+CARROT_DIM)^J10672+K10672*MESCLUN_HOURS*WEEKS*(1+MESCLUN_DIM)^K10672</x:f>
        <x:v>8280.645050080218</x:v>
      </x:c>
      <x:c r="N10672" s="267" t="n">
        <x:f>MAX(M10672-FARMER_HOURS,0)/TEMP_HOURS_PER_WORKER</x:f>
        <x:v>5.250447951444596</x:v>
      </x:c>
      <x:c r="O10672" s="268" t="n">
        <x:f>I10672*TOMATO_PRICE+J10672*CARROT_PRICE+K10672*MESCLUN_PRICE</x:f>
        <x:v>218164</x:v>
      </x:c>
      <x:c r="P10672" s="268" t="n">
        <x:f>I10672*TOMATO_FERTILIZER+J10672*CARROT_FERTILIZER+K10672*MESCLUN_FERTILIZER</x:f>
        <x:v>37840</x:v>
      </x:c>
      <x:c r="Q10672" s="268" t="n">
        <x:f>MIN(M10672,FARMER_HOURS)*FARMER_RATE+MAX(M10672-FARMER_HOURS,0)*TEMP_RATE</x:f>
        <x:v>156261.1987861149</x:v>
      </x:c>
      <x:c r="R10672" s="268" t="n">
        <x:f>O10672-P10672-Q10672-FIXED_COST</x:f>
        <x:v>4062.8012138851045</x:v>
      </x:c>
      <x:c r="S10672" s="139" t="str">
        <x:f>IF(AND(L10672&lt;=TOTAL_BED_CAP,N10672&lt;=TEMP_WORKER_CAP),"YES","NO")</x:f>
        <x:v>NO</x:v>
      </x:c>
      <x:c r="T10672" s="139" t="n">
        <x:f>IF(S10672="YES",R10672,-1E+99)</x:f>
        <x:v>-1e+99</x:v>
      </x:c>
    </x:row>
    <x:row r="10673">
      <x:c r="A10673" s="139"/>
      <x:c r="B10673" s="139"/>
      <x:c r="C10673" s="139"/>
      <x:c r="D10673" s="139"/>
      <x:c r="E10673" s="139"/>
      <x:c r="F10673" s="139"/>
      <x:c r="G10673" s="139"/>
      <x:c r="H10673" s="139"/>
      <x:c r="I10673" s="266" t="n">
        <x:f>INT((ROW()-ROW($I$46))/((CARROT_CAP+1)*(MESCLUN_CAP+1)))</x:f>
        <x:v>16</x:v>
      </x:c>
      <x:c r="J10673" s="266" t="n">
        <x:f>MOD(INT((ROW()-ROW($I$46))/(MESCLUN_CAP+1)),CARROT_CAP+1)</x:f>
        <x:v>6</x:v>
      </x:c>
      <x:c r="K10673" s="266" t="n">
        <x:f>MOD(ROW()-ROW($I$46),MESCLUN_CAP+1)</x:f>
        <x:v>25</x:v>
      </x:c>
      <x:c r="L10673" s="266" t="n">
        <x:f>SUM(I10673:K10673)</x:f>
        <x:v>47</x:v>
      </x:c>
      <x:c r="M10673" s="267" t="n">
        <x:f>I10673*TOMATO_HOURS*WEEKS*(1+TOMATO_DIM)^I10673+J10673*CARROT_HOURS*WEEKS*(1+CARROT_DIM)^J10673+K10673*MESCLUN_HOURS*WEEKS*(1+MESCLUN_DIM)^K10673</x:f>
        <x:v>8360.222971495316</x:v>
      </x:c>
      <x:c r="N10673" s="267" t="n">
        <x:f>MAX(M10673-FARMER_HOURS,0)/TEMP_HOURS_PER_WORKER</x:f>
        <x:v>5.3057103968717465</x:v>
      </x:c>
      <x:c r="O10673" s="268" t="n">
        <x:f>I10673*TOMATO_PRICE+J10673*CARROT_PRICE+K10673*MESCLUN_PRICE</x:f>
        <x:v>220864</x:v>
      </x:c>
      <x:c r="P10673" s="268" t="n">
        <x:f>I10673*TOMATO_FERTILIZER+J10673*CARROT_FERTILIZER+K10673*MESCLUN_FERTILIZER</x:f>
        <x:v>38720</x:v>
      </x:c>
      <x:c r="Q10673" s="268" t="n">
        <x:f>MIN(M10673,FARMER_HOURS)*FARMER_RATE+MAX(M10673-FARMER_HOURS,0)*TEMP_RATE</x:f>
        <x:v>157642.75992179368</x:v>
      </x:c>
      <x:c r="R10673" s="268" t="n">
        <x:f>O10673-P10673-Q10673-FIXED_COST</x:f>
        <x:v>4501.24007820632</x:v>
      </x:c>
      <x:c r="S10673" s="139" t="str">
        <x:f>IF(AND(L10673&lt;=TOTAL_BED_CAP,N10673&lt;=TEMP_WORKER_CAP),"YES","NO")</x:f>
        <x:v>NO</x:v>
      </x:c>
      <x:c r="T10673" s="139" t="n">
        <x:f>IF(S10673="YES",R10673,-1E+99)</x:f>
        <x:v>-1e+99</x:v>
      </x:c>
    </x:row>
    <x:row r="10674">
      <x:c r="A10674" s="139"/>
      <x:c r="B10674" s="139"/>
      <x:c r="C10674" s="139"/>
      <x:c r="D10674" s="139"/>
      <x:c r="E10674" s="139"/>
      <x:c r="F10674" s="139"/>
      <x:c r="G10674" s="139"/>
      <x:c r="H10674" s="139"/>
      <x:c r="I10674" s="266" t="n">
        <x:f>INT((ROW()-ROW($I$46))/((CARROT_CAP+1)*(MESCLUN_CAP+1)))</x:f>
        <x:v>16</x:v>
      </x:c>
      <x:c r="J10674" s="266" t="n">
        <x:f>MOD(INT((ROW()-ROW($I$46))/(MESCLUN_CAP+1)),CARROT_CAP+1)</x:f>
        <x:v>6</x:v>
      </x:c>
      <x:c r="K10674" s="266" t="n">
        <x:f>MOD(ROW()-ROW($I$46),MESCLUN_CAP+1)</x:f>
        <x:v>26</x:v>
      </x:c>
      <x:c r="L10674" s="266" t="n">
        <x:f>SUM(I10674:K10674)</x:f>
        <x:v>48</x:v>
      </x:c>
      <x:c r="M10674" s="267" t="n">
        <x:f>I10674*TOMATO_HOURS*WEEKS*(1+TOMATO_DIM)^I10674+J10674*CARROT_HOURS*WEEKS*(1+CARROT_DIM)^J10674+K10674*MESCLUN_HOURS*WEEKS*(1+MESCLUN_DIM)^K10674</x:f>
        <x:v>8441.562975456032</x:v>
      </x:c>
      <x:c r="N10674" s="267" t="n">
        <x:f>MAX(M10674-FARMER_HOURS,0)/TEMP_HOURS_PER_WORKER</x:f>
        <x:v>5.362196510733356</x:v>
      </x:c>
      <x:c r="O10674" s="268" t="n">
        <x:f>I10674*TOMATO_PRICE+J10674*CARROT_PRICE+K10674*MESCLUN_PRICE</x:f>
        <x:v>223564</x:v>
      </x:c>
      <x:c r="P10674" s="268" t="n">
        <x:f>I10674*TOMATO_FERTILIZER+J10674*CARROT_FERTILIZER+K10674*MESCLUN_FERTILIZER</x:f>
        <x:v>39600</x:v>
      </x:c>
      <x:c r="Q10674" s="268" t="n">
        <x:f>MIN(M10674,FARMER_HOURS)*FARMER_RATE+MAX(M10674-FARMER_HOURS,0)*TEMP_RATE</x:f>
        <x:v>159054.9127683339</x:v>
      </x:c>
      <x:c r="R10674" s="268" t="n">
        <x:f>O10674-P10674-Q10674-FIXED_COST</x:f>
        <x:v>4909.087231666112</x:v>
      </x:c>
      <x:c r="S10674" s="139" t="str">
        <x:f>IF(AND(L10674&lt;=TOTAL_BED_CAP,N10674&lt;=TEMP_WORKER_CAP),"YES","NO")</x:f>
        <x:v>NO</x:v>
      </x:c>
      <x:c r="T10674" s="139" t="n">
        <x:f>IF(S10674="YES",R10674,-1E+99)</x:f>
        <x:v>-1e+99</x:v>
      </x:c>
    </x:row>
    <x:row r="10675">
      <x:c r="A10675" s="139"/>
      <x:c r="B10675" s="139"/>
      <x:c r="C10675" s="139"/>
      <x:c r="D10675" s="139"/>
      <x:c r="E10675" s="139"/>
      <x:c r="F10675" s="139"/>
      <x:c r="G10675" s="139"/>
      <x:c r="H10675" s="139"/>
      <x:c r="I10675" s="266" t="n">
        <x:f>INT((ROW()-ROW($I$46))/((CARROT_CAP+1)*(MESCLUN_CAP+1)))</x:f>
        <x:v>16</x:v>
      </x:c>
      <x:c r="J10675" s="266" t="n">
        <x:f>MOD(INT((ROW()-ROW($I$46))/(MESCLUN_CAP+1)),CARROT_CAP+1)</x:f>
        <x:v>6</x:v>
      </x:c>
      <x:c r="K10675" s="266" t="n">
        <x:f>MOD(ROW()-ROW($I$46),MESCLUN_CAP+1)</x:f>
        <x:v>27</x:v>
      </x:c>
      <x:c r="L10675" s="266" t="n">
        <x:f>SUM(I10675:K10675)</x:f>
        <x:v>49</x:v>
      </x:c>
      <x:c r="M10675" s="267" t="n">
        <x:f>I10675*TOMATO_HOURS*WEEKS*(1+TOMATO_DIM)^I10675+J10675*CARROT_HOURS*WEEKS*(1+CARROT_DIM)^J10675+K10675*MESCLUN_HOURS*WEEKS*(1+MESCLUN_DIM)^K10675</x:f>
        <x:v>8524.69667997579</x:v>
      </x:c>
      <x:c r="N10675" s="267" t="n">
        <x:f>MAX(M10675-FARMER_HOURS,0)/TEMP_HOURS_PER_WORKER</x:f>
        <x:v>5.419928249983188</x:v>
      </x:c>
      <x:c r="O10675" s="268" t="n">
        <x:f>I10675*TOMATO_PRICE+J10675*CARROT_PRICE+K10675*MESCLUN_PRICE</x:f>
        <x:v>226264</x:v>
      </x:c>
      <x:c r="P10675" s="268" t="n">
        <x:f>I10675*TOMATO_FERTILIZER+J10675*CARROT_FERTILIZER+K10675*MESCLUN_FERTILIZER</x:f>
        <x:v>40480</x:v>
      </x:c>
      <x:c r="Q10675" s="268" t="n">
        <x:f>MIN(M10675,FARMER_HOURS)*FARMER_RATE+MAX(M10675-FARMER_HOURS,0)*TEMP_RATE</x:f>
        <x:v>160498.2062495797</x:v>
      </x:c>
      <x:c r="R10675" s="268" t="n">
        <x:f>O10675-P10675-Q10675-FIXED_COST</x:f>
        <x:v>5285.7937504203</x:v>
      </x:c>
      <x:c r="S10675" s="139" t="str">
        <x:f>IF(AND(L10675&lt;=TOTAL_BED_CAP,N10675&lt;=TEMP_WORKER_CAP),"YES","NO")</x:f>
        <x:v>NO</x:v>
      </x:c>
      <x:c r="T10675" s="139" t="n">
        <x:f>IF(S10675="YES",R10675,-1E+99)</x:f>
        <x:v>-1e+99</x:v>
      </x:c>
    </x:row>
    <x:row r="10676">
      <x:c r="A10676" s="139"/>
      <x:c r="B10676" s="139"/>
      <x:c r="C10676" s="139"/>
      <x:c r="D10676" s="139"/>
      <x:c r="E10676" s="139"/>
      <x:c r="F10676" s="139"/>
      <x:c r="G10676" s="139"/>
      <x:c r="H10676" s="139"/>
      <x:c r="I10676" s="266" t="n">
        <x:f>INT((ROW()-ROW($I$46))/((CARROT_CAP+1)*(MESCLUN_CAP+1)))</x:f>
        <x:v>16</x:v>
      </x:c>
      <x:c r="J10676" s="266" t="n">
        <x:f>MOD(INT((ROW()-ROW($I$46))/(MESCLUN_CAP+1)),CARROT_CAP+1)</x:f>
        <x:v>6</x:v>
      </x:c>
      <x:c r="K10676" s="266" t="n">
        <x:f>MOD(ROW()-ROW($I$46),MESCLUN_CAP+1)</x:f>
        <x:v>28</x:v>
      </x:c>
      <x:c r="L10676" s="266" t="n">
        <x:f>SUM(I10676:K10676)</x:f>
        <x:v>50</x:v>
      </x:c>
      <x:c r="M10676" s="267" t="n">
        <x:f>I10676*TOMATO_HOURS*WEEKS*(1+TOMATO_DIM)^I10676+J10676*CARROT_HOURS*WEEKS*(1+CARROT_DIM)^J10676+K10676*MESCLUN_HOURS*WEEKS*(1+MESCLUN_DIM)^K10676</x:f>
        <x:v>8609.656218192944</x:v>
      </x:c>
      <x:c r="N10676" s="267" t="n">
        <x:f>MAX(M10676-FARMER_HOURS,0)/TEMP_HOURS_PER_WORKER</x:f>
        <x:v>5.478927929300656</x:v>
      </x:c>
      <x:c r="O10676" s="268" t="n">
        <x:f>I10676*TOMATO_PRICE+J10676*CARROT_PRICE+K10676*MESCLUN_PRICE</x:f>
        <x:v>228964</x:v>
      </x:c>
      <x:c r="P10676" s="268" t="n">
        <x:f>I10676*TOMATO_FERTILIZER+J10676*CARROT_FERTILIZER+K10676*MESCLUN_FERTILIZER</x:f>
        <x:v>41360</x:v>
      </x:c>
      <x:c r="Q10676" s="268" t="n">
        <x:f>MIN(M10676,FARMER_HOURS)*FARMER_RATE+MAX(M10676-FARMER_HOURS,0)*TEMP_RATE</x:f>
        <x:v>161973.19823251638</x:v>
      </x:c>
      <x:c r="R10676" s="268" t="n">
        <x:f>O10676-P10676-Q10676-FIXED_COST</x:f>
        <x:v>5630.801767483616</x:v>
      </x:c>
      <x:c r="S10676" s="139" t="str">
        <x:f>IF(AND(L10676&lt;=TOTAL_BED_CAP,N10676&lt;=TEMP_WORKER_CAP),"YES","NO")</x:f>
        <x:v>NO</x:v>
      </x:c>
      <x:c r="T10676" s="139" t="n">
        <x:f>IF(S10676="YES",R10676,-1E+99)</x:f>
        <x:v>-1e+99</x:v>
      </x:c>
    </x:row>
    <x:row r="10677">
      <x:c r="A10677" s="139"/>
      <x:c r="B10677" s="139"/>
      <x:c r="C10677" s="139"/>
      <x:c r="D10677" s="139"/>
      <x:c r="E10677" s="139"/>
      <x:c r="F10677" s="139"/>
      <x:c r="G10677" s="139"/>
      <x:c r="H10677" s="139"/>
      <x:c r="I10677" s="266" t="n">
        <x:f>INT((ROW()-ROW($I$46))/((CARROT_CAP+1)*(MESCLUN_CAP+1)))</x:f>
        <x:v>16</x:v>
      </x:c>
      <x:c r="J10677" s="266" t="n">
        <x:f>MOD(INT((ROW()-ROW($I$46))/(MESCLUN_CAP+1)),CARROT_CAP+1)</x:f>
        <x:v>6</x:v>
      </x:c>
      <x:c r="K10677" s="266" t="n">
        <x:f>MOD(ROW()-ROW($I$46),MESCLUN_CAP+1)</x:f>
        <x:v>29</x:v>
      </x:c>
      <x:c r="L10677" s="266" t="n">
        <x:f>SUM(I10677:K10677)</x:f>
        <x:v>51</x:v>
      </x:c>
      <x:c r="M10677" s="267" t="n">
        <x:f>I10677*TOMATO_HOURS*WEEKS*(1+TOMATO_DIM)^I10677+J10677*CARROT_HOURS*WEEKS*(1+CARROT_DIM)^J10677+K10677*MESCLUN_HOURS*WEEKS*(1+MESCLUN_DIM)^K10677</x:f>
        <x:v>8696.474246308597</x:v>
      </x:c>
      <x:c r="N10677" s="267" t="n">
        <x:f>MAX(M10677-FARMER_HOURS,0)/TEMP_HOURS_PER_WORKER</x:f>
        <x:v>5.539218226603192</x:v>
      </x:c>
      <x:c r="O10677" s="268" t="n">
        <x:f>I10677*TOMATO_PRICE+J10677*CARROT_PRICE+K10677*MESCLUN_PRICE</x:f>
        <x:v>231664</x:v>
      </x:c>
      <x:c r="P10677" s="268" t="n">
        <x:f>I10677*TOMATO_FERTILIZER+J10677*CARROT_FERTILIZER+K10677*MESCLUN_FERTILIZER</x:f>
        <x:v>42240</x:v>
      </x:c>
      <x:c r="Q10677" s="268" t="n">
        <x:f>MIN(M10677,FARMER_HOURS)*FARMER_RATE+MAX(M10677-FARMER_HOURS,0)*TEMP_RATE</x:f>
        <x:v>163480.4556650798</x:v>
      </x:c>
      <x:c r="R10677" s="268" t="n">
        <x:f>O10677-P10677-Q10677-FIXED_COST</x:f>
        <x:v>5943.5443349202105</x:v>
      </x:c>
      <x:c r="S10677" s="139" t="str">
        <x:f>IF(AND(L10677&lt;=TOTAL_BED_CAP,N10677&lt;=TEMP_WORKER_CAP),"YES","NO")</x:f>
        <x:v>NO</x:v>
      </x:c>
      <x:c r="T10677" s="139" t="n">
        <x:f>IF(S10677="YES",R10677,-1E+99)</x:f>
        <x:v>-1e+99</x:v>
      </x:c>
    </x:row>
    <x:row r="10678">
      <x:c r="A10678" s="139"/>
      <x:c r="B10678" s="139"/>
      <x:c r="C10678" s="139"/>
      <x:c r="D10678" s="139"/>
      <x:c r="E10678" s="139"/>
      <x:c r="F10678" s="139"/>
      <x:c r="G10678" s="139"/>
      <x:c r="H10678" s="139"/>
      <x:c r="I10678" s="266" t="n">
        <x:f>INT((ROW()-ROW($I$46))/((CARROT_CAP+1)*(MESCLUN_CAP+1)))</x:f>
        <x:v>16</x:v>
      </x:c>
      <x:c r="J10678" s="266" t="n">
        <x:f>MOD(INT((ROW()-ROW($I$46))/(MESCLUN_CAP+1)),CARROT_CAP+1)</x:f>
        <x:v>6</x:v>
      </x:c>
      <x:c r="K10678" s="266" t="n">
        <x:f>MOD(ROW()-ROW($I$46),MESCLUN_CAP+1)</x:f>
        <x:v>30</x:v>
      </x:c>
      <x:c r="L10678" s="266" t="n">
        <x:f>SUM(I10678:K10678)</x:f>
        <x:v>52</x:v>
      </x:c>
      <x:c r="M10678" s="267" t="n">
        <x:f>I10678*TOMATO_HOURS*WEEKS*(1+TOMATO_DIM)^I10678+J10678*CARROT_HOURS*WEEKS*(1+CARROT_DIM)^J10678+K10678*MESCLUN_HOURS*WEEKS*(1+MESCLUN_DIM)^K10678</x:f>
        <x:v>8785.183951642366</x:v>
      </x:c>
      <x:c r="N10678" s="267" t="n">
        <x:f>MAX(M10678-FARMER_HOURS,0)/TEMP_HOURS_PER_WORKER</x:f>
        <x:v>5.600822188640532</x:v>
      </x:c>
      <x:c r="O10678" s="268" t="n">
        <x:f>I10678*TOMATO_PRICE+J10678*CARROT_PRICE+K10678*MESCLUN_PRICE</x:f>
        <x:v>234364</x:v>
      </x:c>
      <x:c r="P10678" s="268" t="n">
        <x:f>I10678*TOMATO_FERTILIZER+J10678*CARROT_FERTILIZER+K10678*MESCLUN_FERTILIZER</x:f>
        <x:v>43120</x:v>
      </x:c>
      <x:c r="Q10678" s="268" t="n">
        <x:f>MIN(M10678,FARMER_HOURS)*FARMER_RATE+MAX(M10678-FARMER_HOURS,0)*TEMP_RATE</x:f>
        <x:v>165020.55471601328</x:v>
      </x:c>
      <x:c r="R10678" s="268" t="n">
        <x:f>O10678-P10678-Q10678-FIXED_COST</x:f>
        <x:v>6223.445283986715</x:v>
      </x:c>
      <x:c r="S10678" s="139" t="str">
        <x:f>IF(AND(L10678&lt;=TOTAL_BED_CAP,N10678&lt;=TEMP_WORKER_CAP),"YES","NO")</x:f>
        <x:v>NO</x:v>
      </x:c>
      <x:c r="T10678" s="139" t="n">
        <x:f>IF(S10678="YES",R10678,-1E+99)</x:f>
        <x:v>-1e+99</x:v>
      </x:c>
    </x:row>
    <x:row r="10679">
      <x:c r="A10679" s="139"/>
      <x:c r="B10679" s="139"/>
      <x:c r="C10679" s="139"/>
      <x:c r="D10679" s="139"/>
      <x:c r="E10679" s="139"/>
      <x:c r="F10679" s="139"/>
      <x:c r="G10679" s="139"/>
      <x:c r="H10679" s="139"/>
      <x:c r="I10679" s="266" t="n">
        <x:f>INT((ROW()-ROW($I$46))/((CARROT_CAP+1)*(MESCLUN_CAP+1)))</x:f>
        <x:v>16</x:v>
      </x:c>
      <x:c r="J10679" s="266" t="n">
        <x:f>MOD(INT((ROW()-ROW($I$46))/(MESCLUN_CAP+1)),CARROT_CAP+1)</x:f>
        <x:v>7</x:v>
      </x:c>
      <x:c r="K10679" s="266" t="n">
        <x:f>MOD(ROW()-ROW($I$46),MESCLUN_CAP+1)</x:f>
        <x:v>0</x:v>
      </x:c>
      <x:c r="L10679" s="266" t="n">
        <x:f>SUM(I10679:K10679)</x:f>
        <x:v>23</x:v>
      </x:c>
      <x:c r="M10679" s="267" t="n">
        <x:f>I10679*TOMATO_HOURS*WEEKS*(1+TOMATO_DIM)^I10679+J10679*CARROT_HOURS*WEEKS*(1+CARROT_DIM)^J10679+K10679*MESCLUN_HOURS*WEEKS*(1+MESCLUN_DIM)^K10679</x:f>
        <x:v>6866.385108624724</x:v>
      </x:c>
      <x:c r="N10679" s="267" t="n">
        <x:f>MAX(M10679-FARMER_HOURS,0)/TEMP_HOURS_PER_WORKER</x:f>
        <x:v>4.268322992100503</x:v>
      </x:c>
      <x:c r="O10679" s="268" t="n">
        <x:f>I10679*TOMATO_PRICE+J10679*CARROT_PRICE+K10679*MESCLUN_PRICE</x:f>
        <x:v>155458</x:v>
      </x:c>
      <x:c r="P10679" s="268" t="n">
        <x:f>I10679*TOMATO_FERTILIZER+J10679*CARROT_FERTILIZER+K10679*MESCLUN_FERTILIZER</x:f>
        <x:v>17160</x:v>
      </x:c>
      <x:c r="Q10679" s="268" t="n">
        <x:f>MIN(M10679,FARMER_HOURS)*FARMER_RATE+MAX(M10679-FARMER_HOURS,0)*TEMP_RATE</x:f>
        <x:v>131708.07480251256</x:v>
      </x:c>
      <x:c r="R10679" s="268" t="n">
        <x:f>O10679-P10679-Q10679-FIXED_COST</x:f>
        <x:v>-13410.074802512565</x:v>
      </x:c>
      <x:c r="S10679" s="139" t="str">
        <x:f>IF(AND(L10679&lt;=TOTAL_BED_CAP,N10679&lt;=TEMP_WORKER_CAP),"YES","NO")</x:f>
        <x:v>NO</x:v>
      </x:c>
      <x:c r="T10679" s="139" t="n">
        <x:f>IF(S10679="YES",R10679,-1E+99)</x:f>
        <x:v>-1e+99</x:v>
      </x:c>
    </x:row>
    <x:row r="10680">
      <x:c r="A10680" s="139"/>
      <x:c r="B10680" s="139"/>
      <x:c r="C10680" s="139"/>
      <x:c r="D10680" s="139"/>
      <x:c r="E10680" s="139"/>
      <x:c r="F10680" s="139"/>
      <x:c r="G10680" s="139"/>
      <x:c r="H10680" s="139"/>
      <x:c r="I10680" s="266" t="n">
        <x:f>INT((ROW()-ROW($I$46))/((CARROT_CAP+1)*(MESCLUN_CAP+1)))</x:f>
        <x:v>16</x:v>
      </x:c>
      <x:c r="J10680" s="266" t="n">
        <x:f>MOD(INT((ROW()-ROW($I$46))/(MESCLUN_CAP+1)),CARROT_CAP+1)</x:f>
        <x:v>7</x:v>
      </x:c>
      <x:c r="K10680" s="266" t="n">
        <x:f>MOD(ROW()-ROW($I$46),MESCLUN_CAP+1)</x:f>
        <x:v>1</x:v>
      </x:c>
      <x:c r="L10680" s="266" t="n">
        <x:f>SUM(I10680:K10680)</x:f>
        <x:v>24</x:v>
      </x:c>
      <x:c r="M10680" s="267" t="n">
        <x:f>I10680*TOMATO_HOURS*WEEKS*(1+TOMATO_DIM)^I10680+J10680*CARROT_HOURS*WEEKS*(1+CARROT_DIM)^J10680+K10680*MESCLUN_HOURS*WEEKS*(1+MESCLUN_DIM)^K10680</x:f>
        <x:v>6911.947608624724</x:v>
      </x:c>
      <x:c r="N10680" s="267" t="n">
        <x:f>MAX(M10680-FARMER_HOURS,0)/TEMP_HOURS_PER_WORKER</x:f>
        <x:v>4.299963617100503</x:v>
      </x:c>
      <x:c r="O10680" s="268" t="n">
        <x:f>I10680*TOMATO_PRICE+J10680*CARROT_PRICE+K10680*MESCLUN_PRICE</x:f>
        <x:v>158158</x:v>
      </x:c>
      <x:c r="P10680" s="268" t="n">
        <x:f>I10680*TOMATO_FERTILIZER+J10680*CARROT_FERTILIZER+K10680*MESCLUN_FERTILIZER</x:f>
        <x:v>18040</x:v>
      </x:c>
      <x:c r="Q10680" s="268" t="n">
        <x:f>MIN(M10680,FARMER_HOURS)*FARMER_RATE+MAX(M10680-FARMER_HOURS,0)*TEMP_RATE</x:f>
        <x:v>132499.09042751256</x:v>
      </x:c>
      <x:c r="R10680" s="268" t="n">
        <x:f>O10680-P10680-Q10680-FIXED_COST</x:f>
        <x:v>-12381.090427512565</x:v>
      </x:c>
      <x:c r="S10680" s="139" t="str">
        <x:f>IF(AND(L10680&lt;=TOTAL_BED_CAP,N10680&lt;=TEMP_WORKER_CAP),"YES","NO")</x:f>
        <x:v>NO</x:v>
      </x:c>
      <x:c r="T10680" s="139" t="n">
        <x:f>IF(S10680="YES",R10680,-1E+99)</x:f>
        <x:v>-1e+99</x:v>
      </x:c>
    </x:row>
    <x:row r="10681">
      <x:c r="A10681" s="139"/>
      <x:c r="B10681" s="139"/>
      <x:c r="C10681" s="139"/>
      <x:c r="D10681" s="139"/>
      <x:c r="E10681" s="139"/>
      <x:c r="F10681" s="139"/>
      <x:c r="G10681" s="139"/>
      <x:c r="H10681" s="139"/>
      <x:c r="I10681" s="266" t="n">
        <x:f>INT((ROW()-ROW($I$46))/((CARROT_CAP+1)*(MESCLUN_CAP+1)))</x:f>
        <x:v>16</x:v>
      </x:c>
      <x:c r="J10681" s="266" t="n">
        <x:f>MOD(INT((ROW()-ROW($I$46))/(MESCLUN_CAP+1)),CARROT_CAP+1)</x:f>
        <x:v>7</x:v>
      </x:c>
      <x:c r="K10681" s="266" t="n">
        <x:f>MOD(ROW()-ROW($I$46),MESCLUN_CAP+1)</x:f>
        <x:v>2</x:v>
      </x:c>
      <x:c r="L10681" s="266" t="n">
        <x:f>SUM(I10681:K10681)</x:f>
        <x:v>25</x:v>
      </x:c>
      <x:c r="M10681" s="267" t="n">
        <x:f>I10681*TOMATO_HOURS*WEEKS*(1+TOMATO_DIM)^I10681+J10681*CARROT_HOURS*WEEKS*(1+CARROT_DIM)^J10681+K10681*MESCLUN_HOURS*WEEKS*(1+MESCLUN_DIM)^K10681</x:f>
        <x:v>6958.6491711247245</x:v>
      </x:c>
      <x:c r="N10681" s="267" t="n">
        <x:f>MAX(M10681-FARMER_HOURS,0)/TEMP_HOURS_PER_WORKER</x:f>
        <x:v>4.332395257725503</x:v>
      </x:c>
      <x:c r="O10681" s="268" t="n">
        <x:f>I10681*TOMATO_PRICE+J10681*CARROT_PRICE+K10681*MESCLUN_PRICE</x:f>
        <x:v>160858</x:v>
      </x:c>
      <x:c r="P10681" s="268" t="n">
        <x:f>I10681*TOMATO_FERTILIZER+J10681*CARROT_FERTILIZER+K10681*MESCLUN_FERTILIZER</x:f>
        <x:v>18920</x:v>
      </x:c>
      <x:c r="Q10681" s="268" t="n">
        <x:f>MIN(M10681,FARMER_HOURS)*FARMER_RATE+MAX(M10681-FARMER_HOURS,0)*TEMP_RATE</x:f>
        <x:v>133309.8814431376</x:v>
      </x:c>
      <x:c r="R10681" s="268" t="n">
        <x:f>O10681-P10681-Q10681-FIXED_COST</x:f>
        <x:v>-11371.881443137594</x:v>
      </x:c>
      <x:c r="S10681" s="139" t="str">
        <x:f>IF(AND(L10681&lt;=TOTAL_BED_CAP,N10681&lt;=TEMP_WORKER_CAP),"YES","NO")</x:f>
        <x:v>NO</x:v>
      </x:c>
      <x:c r="T10681" s="139" t="n">
        <x:f>IF(S10681="YES",R10681,-1E+99)</x:f>
        <x:v>-1e+99</x:v>
      </x:c>
    </x:row>
    <x:row r="10682">
      <x:c r="A10682" s="139"/>
      <x:c r="B10682" s="139"/>
      <x:c r="C10682" s="139"/>
      <x:c r="D10682" s="139"/>
      <x:c r="E10682" s="139"/>
      <x:c r="F10682" s="139"/>
      <x:c r="G10682" s="139"/>
      <x:c r="H10682" s="139"/>
      <x:c r="I10682" s="266" t="n">
        <x:f>INT((ROW()-ROW($I$46))/((CARROT_CAP+1)*(MESCLUN_CAP+1)))</x:f>
        <x:v>16</x:v>
      </x:c>
      <x:c r="J10682" s="266" t="n">
        <x:f>MOD(INT((ROW()-ROW($I$46))/(MESCLUN_CAP+1)),CARROT_CAP+1)</x:f>
        <x:v>7</x:v>
      </x:c>
      <x:c r="K10682" s="266" t="n">
        <x:f>MOD(ROW()-ROW($I$46),MESCLUN_CAP+1)</x:f>
        <x:v>3</x:v>
      </x:c>
      <x:c r="L10682" s="266" t="n">
        <x:f>SUM(I10682:K10682)</x:f>
        <x:v>26</x:v>
      </x:c>
      <x:c r="M10682" s="267" t="n">
        <x:f>I10682*TOMATO_HOURS*WEEKS*(1+TOMATO_DIM)^I10682+J10682*CARROT_HOURS*WEEKS*(1+CARROT_DIM)^J10682+K10682*MESCLUN_HOURS*WEEKS*(1+MESCLUN_DIM)^K10682</x:f>
        <x:v>7006.511153546599</x:v>
      </x:c>
      <x:c r="N10682" s="267" t="n">
        <x:f>MAX(M10682-FARMER_HOURS,0)/TEMP_HOURS_PER_WORKER</x:f>
        <x:v>4.365632745518472</x:v>
      </x:c>
      <x:c r="O10682" s="268" t="n">
        <x:f>I10682*TOMATO_PRICE+J10682*CARROT_PRICE+K10682*MESCLUN_PRICE</x:f>
        <x:v>163558</x:v>
      </x:c>
      <x:c r="P10682" s="268" t="n">
        <x:f>I10682*TOMATO_FERTILIZER+J10682*CARROT_FERTILIZER+K10682*MESCLUN_FERTILIZER</x:f>
        <x:v>19800</x:v>
      </x:c>
      <x:c r="Q10682" s="268" t="n">
        <x:f>MIN(M10682,FARMER_HOURS)*FARMER_RATE+MAX(M10682-FARMER_HOURS,0)*TEMP_RATE</x:f>
        <x:v>134140.8186379618</x:v>
      </x:c>
      <x:c r="R10682" s="268" t="n">
        <x:f>O10682-P10682-Q10682-FIXED_COST</x:f>
        <x:v>-10382.818637961813</x:v>
      </x:c>
      <x:c r="S10682" s="139" t="str">
        <x:f>IF(AND(L10682&lt;=TOTAL_BED_CAP,N10682&lt;=TEMP_WORKER_CAP),"YES","NO")</x:f>
        <x:v>NO</x:v>
      </x:c>
      <x:c r="T10682" s="139" t="n">
        <x:f>IF(S10682="YES",R10682,-1E+99)</x:f>
        <x:v>-1e+99</x:v>
      </x:c>
    </x:row>
    <x:row r="10683">
      <x:c r="A10683" s="139"/>
      <x:c r="B10683" s="139"/>
      <x:c r="C10683" s="139"/>
      <x:c r="D10683" s="139"/>
      <x:c r="E10683" s="139"/>
      <x:c r="F10683" s="139"/>
      <x:c r="G10683" s="139"/>
      <x:c r="H10683" s="139"/>
      <x:c r="I10683" s="266" t="n">
        <x:f>INT((ROW()-ROW($I$46))/((CARROT_CAP+1)*(MESCLUN_CAP+1)))</x:f>
        <x:v>16</x:v>
      </x:c>
      <x:c r="J10683" s="266" t="n">
        <x:f>MOD(INT((ROW()-ROW($I$46))/(MESCLUN_CAP+1)),CARROT_CAP+1)</x:f>
        <x:v>7</x:v>
      </x:c>
      <x:c r="K10683" s="266" t="n">
        <x:f>MOD(ROW()-ROW($I$46),MESCLUN_CAP+1)</x:f>
        <x:v>4</x:v>
      </x:c>
      <x:c r="L10683" s="266" t="n">
        <x:f>SUM(I10683:K10683)</x:f>
        <x:v>27</x:v>
      </x:c>
      <x:c r="M10683" s="267" t="n">
        <x:f>I10683*TOMATO_HOURS*WEEKS*(1+TOMATO_DIM)^I10683+J10683*CARROT_HOURS*WEEKS*(1+CARROT_DIM)^J10683+K10683*MESCLUN_HOURS*WEEKS*(1+MESCLUN_DIM)^K10683</x:f>
        <x:v>7055.555269269255</x:v>
      </x:c>
      <x:c r="N10683" s="267" t="n">
        <x:f>MAX(M10683-FARMER_HOURS,0)/TEMP_HOURS_PER_WORKER</x:f>
        <x:v>4.39969115921476</x:v>
      </x:c>
      <x:c r="O10683" s="268" t="n">
        <x:f>I10683*TOMATO_PRICE+J10683*CARROT_PRICE+K10683*MESCLUN_PRICE</x:f>
        <x:v>166258</x:v>
      </x:c>
      <x:c r="P10683" s="268" t="n">
        <x:f>I10683*TOMATO_FERTILIZER+J10683*CARROT_FERTILIZER+K10683*MESCLUN_FERTILIZER</x:f>
        <x:v>20680</x:v>
      </x:c>
      <x:c r="Q10683" s="268" t="n">
        <x:f>MIN(M10683,FARMER_HOURS)*FARMER_RATE+MAX(M10683-FARMER_HOURS,0)*TEMP_RATE</x:f>
        <x:v>134992.278980369</x:v>
      </x:c>
      <x:c r="R10683" s="268" t="n">
        <x:f>O10683-P10683-Q10683-FIXED_COST</x:f>
        <x:v>-9414.27898036901</x:v>
      </x:c>
      <x:c r="S10683" s="139" t="str">
        <x:f>IF(AND(L10683&lt;=TOTAL_BED_CAP,N10683&lt;=TEMP_WORKER_CAP),"YES","NO")</x:f>
        <x:v>NO</x:v>
      </x:c>
      <x:c r="T10683" s="139" t="n">
        <x:f>IF(S10683="YES",R10683,-1E+99)</x:f>
        <x:v>-1e+99</x:v>
      </x:c>
    </x:row>
    <x:row r="10684">
      <x:c r="A10684" s="139"/>
      <x:c r="B10684" s="139"/>
      <x:c r="C10684" s="139"/>
      <x:c r="D10684" s="139"/>
      <x:c r="E10684" s="139"/>
      <x:c r="F10684" s="139"/>
      <x:c r="G10684" s="139"/>
      <x:c r="H10684" s="139"/>
      <x:c r="I10684" s="266" t="n">
        <x:f>INT((ROW()-ROW($I$46))/((CARROT_CAP+1)*(MESCLUN_CAP+1)))</x:f>
        <x:v>16</x:v>
      </x:c>
      <x:c r="J10684" s="266" t="n">
        <x:f>MOD(INT((ROW()-ROW($I$46))/(MESCLUN_CAP+1)),CARROT_CAP+1)</x:f>
        <x:v>7</x:v>
      </x:c>
      <x:c r="K10684" s="266" t="n">
        <x:f>MOD(ROW()-ROW($I$46),MESCLUN_CAP+1)</x:f>
        <x:v>5</x:v>
      </x:c>
      <x:c r="L10684" s="266" t="n">
        <x:f>SUM(I10684:K10684)</x:f>
        <x:v>28</x:v>
      </x:c>
      <x:c r="M10684" s="267" t="n">
        <x:f>I10684*TOMATO_HOURS*WEEKS*(1+TOMATO_DIM)^I10684+J10684*CARROT_HOURS*WEEKS*(1+CARROT_DIM)^J10684+K10684*MESCLUN_HOURS*WEEKS*(1+MESCLUN_DIM)^K10684</x:f>
        <x:v>7105.803593190459</x:v>
      </x:c>
      <x:c r="N10684" s="267" t="n">
        <x:f>MAX(M10684-FARMER_HOURS,0)/TEMP_HOURS_PER_WORKER</x:f>
        <x:v>4.434585828604485</x:v>
      </x:c>
      <x:c r="O10684" s="268" t="n">
        <x:f>I10684*TOMATO_PRICE+J10684*CARROT_PRICE+K10684*MESCLUN_PRICE</x:f>
        <x:v>168958</x:v>
      </x:c>
      <x:c r="P10684" s="268" t="n">
        <x:f>I10684*TOMATO_FERTILIZER+J10684*CARROT_FERTILIZER+K10684*MESCLUN_FERTILIZER</x:f>
        <x:v>21560</x:v>
      </x:c>
      <x:c r="Q10684" s="268" t="n">
        <x:f>MIN(M10684,FARMER_HOURS)*FARMER_RATE+MAX(M10684-FARMER_HOURS,0)*TEMP_RATE</x:f>
        <x:v>135864.64571511213</x:v>
      </x:c>
      <x:c r="R10684" s="268" t="n">
        <x:f>O10684-P10684-Q10684-FIXED_COST</x:f>
        <x:v>-8466.645715112129</x:v>
      </x:c>
      <x:c r="S10684" s="139" t="str">
        <x:f>IF(AND(L10684&lt;=TOTAL_BED_CAP,N10684&lt;=TEMP_WORKER_CAP),"YES","NO")</x:f>
        <x:v>NO</x:v>
      </x:c>
      <x:c r="T10684" s="139" t="n">
        <x:f>IF(S10684="YES",R10684,-1E+99)</x:f>
        <x:v>-1e+99</x:v>
      </x:c>
    </x:row>
    <x:row r="10685">
      <x:c r="A10685" s="139"/>
      <x:c r="B10685" s="139"/>
      <x:c r="C10685" s="139"/>
      <x:c r="D10685" s="139"/>
      <x:c r="E10685" s="139"/>
      <x:c r="F10685" s="139"/>
      <x:c r="G10685" s="139"/>
      <x:c r="H10685" s="139"/>
      <x:c r="I10685" s="266" t="n">
        <x:f>INT((ROW()-ROW($I$46))/((CARROT_CAP+1)*(MESCLUN_CAP+1)))</x:f>
        <x:v>16</x:v>
      </x:c>
      <x:c r="J10685" s="266" t="n">
        <x:f>MOD(INT((ROW()-ROW($I$46))/(MESCLUN_CAP+1)),CARROT_CAP+1)</x:f>
        <x:v>7</x:v>
      </x:c>
      <x:c r="K10685" s="266" t="n">
        <x:f>MOD(ROW()-ROW($I$46),MESCLUN_CAP+1)</x:f>
        <x:v>6</x:v>
      </x:c>
      <x:c r="L10685" s="266" t="n">
        <x:f>SUM(I10685:K10685)</x:f>
        <x:v>29</x:v>
      </x:c>
      <x:c r="M10685" s="267" t="n">
        <x:f>I10685*TOMATO_HOURS*WEEKS*(1+TOMATO_DIM)^I10685+J10685*CARROT_HOURS*WEEKS*(1+CARROT_DIM)^J10685+K10685*MESCLUN_HOURS*WEEKS*(1+MESCLUN_DIM)^K10685</x:f>
        <x:v>7157.278567372092</x:v>
      </x:c>
      <x:c r="N10685" s="267" t="n">
        <x:f>MAX(M10685-FARMER_HOURS,0)/TEMP_HOURS_PER_WORKER</x:f>
        <x:v>4.470332338452842</x:v>
      </x:c>
      <x:c r="O10685" s="268" t="n">
        <x:f>I10685*TOMATO_PRICE+J10685*CARROT_PRICE+K10685*MESCLUN_PRICE</x:f>
        <x:v>171658</x:v>
      </x:c>
      <x:c r="P10685" s="268" t="n">
        <x:f>I10685*TOMATO_FERTILIZER+J10685*CARROT_FERTILIZER+K10685*MESCLUN_FERTILIZER</x:f>
        <x:v>22440</x:v>
      </x:c>
      <x:c r="Q10685" s="268" t="n">
        <x:f>MIN(M10685,FARMER_HOURS)*FARMER_RATE+MAX(M10685-FARMER_HOURS,0)*TEMP_RATE</x:f>
        <x:v>136758.30846132105</x:v>
      </x:c>
      <x:c r="R10685" s="268" t="n">
        <x:f>O10685-P10685-Q10685-FIXED_COST</x:f>
        <x:v>-7540.308461321052</x:v>
      </x:c>
      <x:c r="S10685" s="139" t="str">
        <x:f>IF(AND(L10685&lt;=TOTAL_BED_CAP,N10685&lt;=TEMP_WORKER_CAP),"YES","NO")</x:f>
        <x:v>NO</x:v>
      </x:c>
      <x:c r="T10685" s="139" t="n">
        <x:f>IF(S10685="YES",R10685,-1E+99)</x:f>
        <x:v>-1e+99</x:v>
      </x:c>
    </x:row>
    <x:row r="10686">
      <x:c r="A10686" s="139"/>
      <x:c r="B10686" s="139"/>
      <x:c r="C10686" s="139"/>
      <x:c r="D10686" s="139"/>
      <x:c r="E10686" s="139"/>
      <x:c r="F10686" s="139"/>
      <x:c r="G10686" s="139"/>
      <x:c r="H10686" s="139"/>
      <x:c r="I10686" s="266" t="n">
        <x:f>INT((ROW()-ROW($I$46))/((CARROT_CAP+1)*(MESCLUN_CAP+1)))</x:f>
        <x:v>16</x:v>
      </x:c>
      <x:c r="J10686" s="266" t="n">
        <x:f>MOD(INT((ROW()-ROW($I$46))/(MESCLUN_CAP+1)),CARROT_CAP+1)</x:f>
        <x:v>7</x:v>
      </x:c>
      <x:c r="K10686" s="266" t="n">
        <x:f>MOD(ROW()-ROW($I$46),MESCLUN_CAP+1)</x:f>
        <x:v>7</x:v>
      </x:c>
      <x:c r="L10686" s="266" t="n">
        <x:f>SUM(I10686:K10686)</x:f>
        <x:v>30</x:v>
      </x:c>
      <x:c r="M10686" s="267" t="n">
        <x:f>I10686*TOMATO_HOURS*WEEKS*(1+TOMATO_DIM)^I10686+J10686*CARROT_HOURS*WEEKS*(1+CARROT_DIM)^J10686+K10686*MESCLUN_HOURS*WEEKS*(1+MESCLUN_DIM)^K10686</x:f>
        <x:v>7210.003006770053</x:v>
      </x:c>
      <x:c r="N10686" s="267" t="n">
        <x:f>MAX(M10686-FARMER_HOURS,0)/TEMP_HOURS_PER_WORKER</x:f>
        <x:v>4.506946532479203</x:v>
      </x:c>
      <x:c r="O10686" s="268" t="n">
        <x:f>I10686*TOMATO_PRICE+J10686*CARROT_PRICE+K10686*MESCLUN_PRICE</x:f>
        <x:v>174358</x:v>
      </x:c>
      <x:c r="P10686" s="268" t="n">
        <x:f>I10686*TOMATO_FERTILIZER+J10686*CARROT_FERTILIZER+K10686*MESCLUN_FERTILIZER</x:f>
        <x:v>23320</x:v>
      </x:c>
      <x:c r="Q10686" s="268" t="n">
        <x:f>MIN(M10686,FARMER_HOURS)*FARMER_RATE+MAX(M10686-FARMER_HOURS,0)*TEMP_RATE</x:f>
        <x:v>137673.66331198008</x:v>
      </x:c>
      <x:c r="R10686" s="268" t="n">
        <x:f>O10686-P10686-Q10686-FIXED_COST</x:f>
        <x:v>-6635.663311980083</x:v>
      </x:c>
      <x:c r="S10686" s="139" t="str">
        <x:f>IF(AND(L10686&lt;=TOTAL_BED_CAP,N10686&lt;=TEMP_WORKER_CAP),"YES","NO")</x:f>
        <x:v>NO</x:v>
      </x:c>
      <x:c r="T10686" s="139" t="n">
        <x:f>IF(S10686="YES",R10686,-1E+99)</x:f>
        <x:v>-1e+99</x:v>
      </x:c>
    </x:row>
    <x:row r="10687">
      <x:c r="A10687" s="139"/>
      <x:c r="B10687" s="139"/>
      <x:c r="C10687" s="139"/>
      <x:c r="D10687" s="139"/>
      <x:c r="E10687" s="139"/>
      <x:c r="F10687" s="139"/>
      <x:c r="G10687" s="139"/>
      <x:c r="H10687" s="139"/>
      <x:c r="I10687" s="266" t="n">
        <x:f>INT((ROW()-ROW($I$46))/((CARROT_CAP+1)*(MESCLUN_CAP+1)))</x:f>
        <x:v>16</x:v>
      </x:c>
      <x:c r="J10687" s="266" t="n">
        <x:f>MOD(INT((ROW()-ROW($I$46))/(MESCLUN_CAP+1)),CARROT_CAP+1)</x:f>
        <x:v>7</x:v>
      </x:c>
      <x:c r="K10687" s="266" t="n">
        <x:f>MOD(ROW()-ROW($I$46),MESCLUN_CAP+1)</x:f>
        <x:v>8</x:v>
      </x:c>
      <x:c r="L10687" s="266" t="n">
        <x:f>SUM(I10687:K10687)</x:f>
        <x:v>31</x:v>
      </x:c>
      <x:c r="M10687" s="267" t="n">
        <x:f>I10687*TOMATO_HOURS*WEEKS*(1+TOMATO_DIM)^I10687+J10687*CARROT_HOURS*WEEKS*(1+CARROT_DIM)^J10687+K10687*MESCLUN_HOURS*WEEKS*(1+MESCLUN_DIM)^K10687</x:f>
        <x:v>7264.000105050032</x:v>
      </x:c>
      <x:c r="N10687" s="267" t="n">
        <x:f>MAX(M10687-FARMER_HOURS,0)/TEMP_HOURS_PER_WORKER</x:f>
        <x:v>4.544444517395855</x:v>
      </x:c>
      <x:c r="O10687" s="268" t="n">
        <x:f>I10687*TOMATO_PRICE+J10687*CARROT_PRICE+K10687*MESCLUN_PRICE</x:f>
        <x:v>177058</x:v>
      </x:c>
      <x:c r="P10687" s="268" t="n">
        <x:f>I10687*TOMATO_FERTILIZER+J10687*CARROT_FERTILIZER+K10687*MESCLUN_FERTILIZER</x:f>
        <x:v>24200</x:v>
      </x:c>
      <x:c r="Q10687" s="268" t="n">
        <x:f>MIN(M10687,FARMER_HOURS)*FARMER_RATE+MAX(M10687-FARMER_HOURS,0)*TEMP_RATE</x:f>
        <x:v>138611.11293489637</x:v>
      </x:c>
      <x:c r="R10687" s="268" t="n">
        <x:f>O10687-P10687-Q10687-FIXED_COST</x:f>
        <x:v>-5753.112934896373</x:v>
      </x:c>
      <x:c r="S10687" s="139" t="str">
        <x:f>IF(AND(L10687&lt;=TOTAL_BED_CAP,N10687&lt;=TEMP_WORKER_CAP),"YES","NO")</x:f>
        <x:v>NO</x:v>
      </x:c>
      <x:c r="T10687" s="139" t="n">
        <x:f>IF(S10687="YES",R10687,-1E+99)</x:f>
        <x:v>-1e+99</x:v>
      </x:c>
    </x:row>
    <x:row r="10688">
      <x:c r="A10688" s="139"/>
      <x:c r="B10688" s="139"/>
      <x:c r="C10688" s="139"/>
      <x:c r="D10688" s="139"/>
      <x:c r="E10688" s="139"/>
      <x:c r="F10688" s="139"/>
      <x:c r="G10688" s="139"/>
      <x:c r="H10688" s="139"/>
      <x:c r="I10688" s="266" t="n">
        <x:f>INT((ROW()-ROW($I$46))/((CARROT_CAP+1)*(MESCLUN_CAP+1)))</x:f>
        <x:v>16</x:v>
      </x:c>
      <x:c r="J10688" s="266" t="n">
        <x:f>MOD(INT((ROW()-ROW($I$46))/(MESCLUN_CAP+1)),CARROT_CAP+1)</x:f>
        <x:v>7</x:v>
      </x:c>
      <x:c r="K10688" s="266" t="n">
        <x:f>MOD(ROW()-ROW($I$46),MESCLUN_CAP+1)</x:f>
        <x:v>9</x:v>
      </x:c>
      <x:c r="L10688" s="266" t="n">
        <x:f>SUM(I10688:K10688)</x:f>
        <x:v>32</x:v>
      </x:c>
      <x:c r="M10688" s="267" t="n">
        <x:f>I10688*TOMATO_HOURS*WEEKS*(1+TOMATO_DIM)^I10688+J10688*CARROT_HOURS*WEEKS*(1+CARROT_DIM)^J10688+K10688*MESCLUN_HOURS*WEEKS*(1+MESCLUN_DIM)^K10688</x:f>
        <x:v>7319.293440490427</x:v>
      </x:c>
      <x:c r="N10688" s="267" t="n">
        <x:f>MAX(M10688-FARMER_HOURS,0)/TEMP_HOURS_PER_WORKER</x:f>
        <x:v>4.582842667007241</x:v>
      </x:c>
      <x:c r="O10688" s="268" t="n">
        <x:f>I10688*TOMATO_PRICE+J10688*CARROT_PRICE+K10688*MESCLUN_PRICE</x:f>
        <x:v>179758</x:v>
      </x:c>
      <x:c r="P10688" s="268" t="n">
        <x:f>I10688*TOMATO_FERTILIZER+J10688*CARROT_FERTILIZER+K10688*MESCLUN_FERTILIZER</x:f>
        <x:v>25080</x:v>
      </x:c>
      <x:c r="Q10688" s="268" t="n">
        <x:f>MIN(M10688,FARMER_HOURS)*FARMER_RATE+MAX(M10688-FARMER_HOURS,0)*TEMP_RATE</x:f>
        <x:v>139571.06667518103</x:v>
      </x:c>
      <x:c r="R10688" s="268" t="n">
        <x:f>O10688-P10688-Q10688-FIXED_COST</x:f>
        <x:v>-4893.066675181035</x:v>
      </x:c>
      <x:c r="S10688" s="139" t="str">
        <x:f>IF(AND(L10688&lt;=TOTAL_BED_CAP,N10688&lt;=TEMP_WORKER_CAP),"YES","NO")</x:f>
        <x:v>NO</x:v>
      </x:c>
      <x:c r="T10688" s="139" t="n">
        <x:f>IF(S10688="YES",R10688,-1E+99)</x:f>
        <x:v>-1e+99</x:v>
      </x:c>
    </x:row>
    <x:row r="10689">
      <x:c r="A10689" s="139"/>
      <x:c r="B10689" s="139"/>
      <x:c r="C10689" s="139"/>
      <x:c r="D10689" s="139"/>
      <x:c r="E10689" s="139"/>
      <x:c r="F10689" s="139"/>
      <x:c r="G10689" s="139"/>
      <x:c r="H10689" s="139"/>
      <x:c r="I10689" s="266" t="n">
        <x:f>INT((ROW()-ROW($I$46))/((CARROT_CAP+1)*(MESCLUN_CAP+1)))</x:f>
        <x:v>16</x:v>
      </x:c>
      <x:c r="J10689" s="266" t="n">
        <x:f>MOD(INT((ROW()-ROW($I$46))/(MESCLUN_CAP+1)),CARROT_CAP+1)</x:f>
        <x:v>7</x:v>
      </x:c>
      <x:c r="K10689" s="266" t="n">
        <x:f>MOD(ROW()-ROW($I$46),MESCLUN_CAP+1)</x:f>
        <x:v>10</x:v>
      </x:c>
      <x:c r="L10689" s="266" t="n">
        <x:f>SUM(I10689:K10689)</x:f>
        <x:v>33</x:v>
      </x:c>
      <x:c r="M10689" s="267" t="n">
        <x:f>I10689*TOMATO_HOURS*WEEKS*(1+TOMATO_DIM)^I10689+J10689*CARROT_HOURS*WEEKS*(1+CARROT_DIM)^J10689+K10689*MESCLUN_HOURS*WEEKS*(1+MESCLUN_DIM)^K10689</x:f>
        <x:v>7375.90698197364</x:v>
      </x:c>
      <x:c r="N10689" s="267" t="n">
        <x:f>MAX(M10689-FARMER_HOURS,0)/TEMP_HOURS_PER_WORKER</x:f>
        <x:v>4.6221576263705835</x:v>
      </x:c>
      <x:c r="O10689" s="268" t="n">
        <x:f>I10689*TOMATO_PRICE+J10689*CARROT_PRICE+K10689*MESCLUN_PRICE</x:f>
        <x:v>182458</x:v>
      </x:c>
      <x:c r="P10689" s="268" t="n">
        <x:f>I10689*TOMATO_FERTILIZER+J10689*CARROT_FERTILIZER+K10689*MESCLUN_FERTILIZER</x:f>
        <x:v>25960</x:v>
      </x:c>
      <x:c r="Q10689" s="268" t="n">
        <x:f>MIN(M10689,FARMER_HOURS)*FARMER_RATE+MAX(M10689-FARMER_HOURS,0)*TEMP_RATE</x:f>
        <x:v>140553.94065926457</x:v>
      </x:c>
      <x:c r="R10689" s="268" t="n">
        <x:f>O10689-P10689-Q10689-FIXED_COST</x:f>
        <x:v>-4055.9406592645682</x:v>
      </x:c>
      <x:c r="S10689" s="139" t="str">
        <x:f>IF(AND(L10689&lt;=TOTAL_BED_CAP,N10689&lt;=TEMP_WORKER_CAP),"YES","NO")</x:f>
        <x:v>NO</x:v>
      </x:c>
      <x:c r="T10689" s="139" t="n">
        <x:f>IF(S10689="YES",R10689,-1E+99)</x:f>
        <x:v>-1e+99</x:v>
      </x:c>
    </x:row>
    <x:row r="10690">
      <x:c r="A10690" s="139"/>
      <x:c r="B10690" s="139"/>
      <x:c r="C10690" s="139"/>
      <x:c r="D10690" s="139"/>
      <x:c r="E10690" s="139"/>
      <x:c r="F10690" s="139"/>
      <x:c r="G10690" s="139"/>
      <x:c r="H10690" s="139"/>
      <x:c r="I10690" s="266" t="n">
        <x:f>INT((ROW()-ROW($I$46))/((CARROT_CAP+1)*(MESCLUN_CAP+1)))</x:f>
        <x:v>16</x:v>
      </x:c>
      <x:c r="J10690" s="266" t="n">
        <x:f>MOD(INT((ROW()-ROW($I$46))/(MESCLUN_CAP+1)),CARROT_CAP+1)</x:f>
        <x:v>7</x:v>
      </x:c>
      <x:c r="K10690" s="266" t="n">
        <x:f>MOD(ROW()-ROW($I$46),MESCLUN_CAP+1)</x:f>
        <x:v>11</x:v>
      </x:c>
      <x:c r="L10690" s="266" t="n">
        <x:f>SUM(I10690:K10690)</x:f>
        <x:v>34</x:v>
      </x:c>
      <x:c r="M10690" s="267" t="n">
        <x:f>I10690*TOMATO_HOURS*WEEKS*(1+TOMATO_DIM)^I10690+J10690*CARROT_HOURS*WEEKS*(1+CARROT_DIM)^J10690+K10690*MESCLUN_HOURS*WEEKS*(1+MESCLUN_DIM)^K10690</x:f>
        <x:v>7433.865095067079</x:v>
      </x:c>
      <x:c r="N10690" s="267" t="n">
        <x:f>MAX(M10690-FARMER_HOURS,0)/TEMP_HOURS_PER_WORKER</x:f>
        <x:v>4.662406316018805</x:v>
      </x:c>
      <x:c r="O10690" s="268" t="n">
        <x:f>I10690*TOMATO_PRICE+J10690*CARROT_PRICE+K10690*MESCLUN_PRICE</x:f>
        <x:v>185158</x:v>
      </x:c>
      <x:c r="P10690" s="268" t="n">
        <x:f>I10690*TOMATO_FERTILIZER+J10690*CARROT_FERTILIZER+K10690*MESCLUN_FERTILIZER</x:f>
        <x:v>26840</x:v>
      </x:c>
      <x:c r="Q10690" s="268" t="n">
        <x:f>MIN(M10690,FARMER_HOURS)*FARMER_RATE+MAX(M10690-FARMER_HOURS,0)*TEMP_RATE</x:f>
        <x:v>141560.15790047013</x:v>
      </x:c>
      <x:c r="R10690" s="268" t="n">
        <x:f>O10690-P10690-Q10690-FIXED_COST</x:f>
        <x:v>-3242.1579004701343</x:v>
      </x:c>
      <x:c r="S10690" s="139" t="str">
        <x:f>IF(AND(L10690&lt;=TOTAL_BED_CAP,N10690&lt;=TEMP_WORKER_CAP),"YES","NO")</x:f>
        <x:v>NO</x:v>
      </x:c>
      <x:c r="T10690" s="139" t="n">
        <x:f>IF(S10690="YES",R10690,-1E+99)</x:f>
        <x:v>-1e+99</x:v>
      </x:c>
    </x:row>
    <x:row r="10691">
      <x:c r="A10691" s="139"/>
      <x:c r="B10691" s="139"/>
      <x:c r="C10691" s="139"/>
      <x:c r="D10691" s="139"/>
      <x:c r="E10691" s="139"/>
      <x:c r="F10691" s="139"/>
      <x:c r="G10691" s="139"/>
      <x:c r="H10691" s="139"/>
      <x:c r="I10691" s="266" t="n">
        <x:f>INT((ROW()-ROW($I$46))/((CARROT_CAP+1)*(MESCLUN_CAP+1)))</x:f>
        <x:v>16</x:v>
      </x:c>
      <x:c r="J10691" s="266" t="n">
        <x:f>MOD(INT((ROW()-ROW($I$46))/(MESCLUN_CAP+1)),CARROT_CAP+1)</x:f>
        <x:v>7</x:v>
      </x:c>
      <x:c r="K10691" s="266" t="n">
        <x:f>MOD(ROW()-ROW($I$46),MESCLUN_CAP+1)</x:f>
        <x:v>12</x:v>
      </x:c>
      <x:c r="L10691" s="266" t="n">
        <x:f>SUM(I10691:K10691)</x:f>
        <x:v>35</x:v>
      </x:c>
      <x:c r="M10691" s="267" t="n">
        <x:f>I10691*TOMATO_HOURS*WEEKS*(1+TOMATO_DIM)^I10691+J10691*CARROT_HOURS*WEEKS*(1+CARROT_DIM)^J10691+K10691*MESCLUN_HOURS*WEEKS*(1+MESCLUN_DIM)^K10691</x:f>
        <x:v>7493.192548195143</x:v>
      </x:c>
      <x:c r="N10691" s="267" t="n">
        <x:f>MAX(M10691-FARMER_HOURS,0)/TEMP_HOURS_PER_WORKER</x:f>
        <x:v>4.703605936246627</x:v>
      </x:c>
      <x:c r="O10691" s="268" t="n">
        <x:f>I10691*TOMATO_PRICE+J10691*CARROT_PRICE+K10691*MESCLUN_PRICE</x:f>
        <x:v>187858</x:v>
      </x:c>
      <x:c r="P10691" s="268" t="n">
        <x:f>I10691*TOMATO_FERTILIZER+J10691*CARROT_FERTILIZER+K10691*MESCLUN_FERTILIZER</x:f>
        <x:v>27720</x:v>
      </x:c>
      <x:c r="Q10691" s="268" t="n">
        <x:f>MIN(M10691,FARMER_HOURS)*FARMER_RATE+MAX(M10691-FARMER_HOURS,0)*TEMP_RATE</x:f>
        <x:v>142590.14840616568</x:v>
      </x:c>
      <x:c r="R10691" s="268" t="n">
        <x:f>O10691-P10691-Q10691-FIXED_COST</x:f>
        <x:v>-2452.148406165681</x:v>
      </x:c>
      <x:c r="S10691" s="139" t="str">
        <x:f>IF(AND(L10691&lt;=TOTAL_BED_CAP,N10691&lt;=TEMP_WORKER_CAP),"YES","NO")</x:f>
        <x:v>NO</x:v>
      </x:c>
      <x:c r="T10691" s="139" t="n">
        <x:f>IF(S10691="YES",R10691,-1E+99)</x:f>
        <x:v>-1e+99</x:v>
      </x:c>
    </x:row>
    <x:row r="10692">
      <x:c r="A10692" s="139"/>
      <x:c r="B10692" s="139"/>
      <x:c r="C10692" s="139"/>
      <x:c r="D10692" s="139"/>
      <x:c r="E10692" s="139"/>
      <x:c r="F10692" s="139"/>
      <x:c r="G10692" s="139"/>
      <x:c r="H10692" s="139"/>
      <x:c r="I10692" s="266" t="n">
        <x:f>INT((ROW()-ROW($I$46))/((CARROT_CAP+1)*(MESCLUN_CAP+1)))</x:f>
        <x:v>16</x:v>
      </x:c>
      <x:c r="J10692" s="266" t="n">
        <x:f>MOD(INT((ROW()-ROW($I$46))/(MESCLUN_CAP+1)),CARROT_CAP+1)</x:f>
        <x:v>7</x:v>
      </x:c>
      <x:c r="K10692" s="266" t="n">
        <x:f>MOD(ROW()-ROW($I$46),MESCLUN_CAP+1)</x:f>
        <x:v>13</x:v>
      </x:c>
      <x:c r="L10692" s="266" t="n">
        <x:f>SUM(I10692:K10692)</x:f>
        <x:v>36</x:v>
      </x:c>
      <x:c r="M10692" s="267" t="n">
        <x:f>I10692*TOMATO_HOURS*WEEKS*(1+TOMATO_DIM)^I10692+J10692*CARROT_HOURS*WEEKS*(1+CARROT_DIM)^J10692+K10692*MESCLUN_HOURS*WEEKS*(1+MESCLUN_DIM)^K10692</x:f>
        <x:v>7553.914518903527</x:v>
      </x:c>
      <x:c r="N10692" s="267" t="n">
        <x:f>MAX(M10692-FARMER_HOURS,0)/TEMP_HOURS_PER_WORKER</x:f>
        <x:v>4.745773971460783</x:v>
      </x:c>
      <x:c r="O10692" s="268" t="n">
        <x:f>I10692*TOMATO_PRICE+J10692*CARROT_PRICE+K10692*MESCLUN_PRICE</x:f>
        <x:v>190558</x:v>
      </x:c>
      <x:c r="P10692" s="268" t="n">
        <x:f>I10692*TOMATO_FERTILIZER+J10692*CARROT_FERTILIZER+K10692*MESCLUN_FERTILIZER</x:f>
        <x:v>28600</x:v>
      </x:c>
      <x:c r="Q10692" s="268" t="n">
        <x:f>MIN(M10692,FARMER_HOURS)*FARMER_RATE+MAX(M10692-FARMER_HOURS,0)*TEMP_RATE</x:f>
        <x:v>143644.34928651957</x:v>
      </x:c>
      <x:c r="R10692" s="268" t="n">
        <x:f>O10692-P10692-Q10692-FIXED_COST</x:f>
        <x:v>-1686.349286519573</x:v>
      </x:c>
      <x:c r="S10692" s="139" t="str">
        <x:f>IF(AND(L10692&lt;=TOTAL_BED_CAP,N10692&lt;=TEMP_WORKER_CAP),"YES","NO")</x:f>
        <x:v>NO</x:v>
      </x:c>
      <x:c r="T10692" s="139" t="n">
        <x:f>IF(S10692="YES",R10692,-1E+99)</x:f>
        <x:v>-1e+99</x:v>
      </x:c>
    </x:row>
    <x:row r="10693">
      <x:c r="A10693" s="139"/>
      <x:c r="B10693" s="139"/>
      <x:c r="C10693" s="139"/>
      <x:c r="D10693" s="139"/>
      <x:c r="E10693" s="139"/>
      <x:c r="F10693" s="139"/>
      <x:c r="G10693" s="139"/>
      <x:c r="H10693" s="139"/>
      <x:c r="I10693" s="266" t="n">
        <x:f>INT((ROW()-ROW($I$46))/((CARROT_CAP+1)*(MESCLUN_CAP+1)))</x:f>
        <x:v>16</x:v>
      </x:c>
      <x:c r="J10693" s="266" t="n">
        <x:f>MOD(INT((ROW()-ROW($I$46))/(MESCLUN_CAP+1)),CARROT_CAP+1)</x:f>
        <x:v>7</x:v>
      </x:c>
      <x:c r="K10693" s="266" t="n">
        <x:f>MOD(ROW()-ROW($I$46),MESCLUN_CAP+1)</x:f>
        <x:v>14</x:v>
      </x:c>
      <x:c r="L10693" s="266" t="n">
        <x:f>SUM(I10693:K10693)</x:f>
        <x:v>37</x:v>
      </x:c>
      <x:c r="M10693" s="267" t="n">
        <x:f>I10693*TOMATO_HOURS*WEEKS*(1+TOMATO_DIM)^I10693+J10693*CARROT_HOURS*WEEKS*(1+CARROT_DIM)^J10693+K10693*MESCLUN_HOURS*WEEKS*(1+MESCLUN_DIM)^K10693</x:f>
        <x:v>7616.056600217188</x:v>
      </x:c>
      <x:c r="N10693" s="267" t="n">
        <x:f>MAX(M10693-FARMER_HOURS,0)/TEMP_HOURS_PER_WORKER</x:f>
        <x:v>4.78892819459527</x:v>
      </x:c>
      <x:c r="O10693" s="268" t="n">
        <x:f>I10693*TOMATO_PRICE+J10693*CARROT_PRICE+K10693*MESCLUN_PRICE</x:f>
        <x:v>193258</x:v>
      </x:c>
      <x:c r="P10693" s="268" t="n">
        <x:f>I10693*TOMATO_FERTILIZER+J10693*CARROT_FERTILIZER+K10693*MESCLUN_FERTILIZER</x:f>
        <x:v>29480</x:v>
      </x:c>
      <x:c r="Q10693" s="268" t="n">
        <x:f>MIN(M10693,FARMER_HOURS)*FARMER_RATE+MAX(M10693-FARMER_HOURS,0)*TEMP_RATE</x:f>
        <x:v>144723.20486488173</x:v>
      </x:c>
      <x:c r="R10693" s="268" t="n">
        <x:f>O10693-P10693-Q10693-FIXED_COST</x:f>
        <x:v>-945.204864881729</x:v>
      </x:c>
      <x:c r="S10693" s="139" t="str">
        <x:f>IF(AND(L10693&lt;=TOTAL_BED_CAP,N10693&lt;=TEMP_WORKER_CAP),"YES","NO")</x:f>
        <x:v>NO</x:v>
      </x:c>
      <x:c r="T10693" s="139" t="n">
        <x:f>IF(S10693="YES",R10693,-1E+99)</x:f>
        <x:v>-1e+99</x:v>
      </x:c>
    </x:row>
    <x:row r="10694">
      <x:c r="A10694" s="139"/>
      <x:c r="B10694" s="139"/>
      <x:c r="C10694" s="139"/>
      <x:c r="D10694" s="139"/>
      <x:c r="E10694" s="139"/>
      <x:c r="F10694" s="139"/>
      <x:c r="G10694" s="139"/>
      <x:c r="H10694" s="139"/>
      <x:c r="I10694" s="266" t="n">
        <x:f>INT((ROW()-ROW($I$46))/((CARROT_CAP+1)*(MESCLUN_CAP+1)))</x:f>
        <x:v>16</x:v>
      </x:c>
      <x:c r="J10694" s="266" t="n">
        <x:f>MOD(INT((ROW()-ROW($I$46))/(MESCLUN_CAP+1)),CARROT_CAP+1)</x:f>
        <x:v>7</x:v>
      </x:c>
      <x:c r="K10694" s="266" t="n">
        <x:f>MOD(ROW()-ROW($I$46),MESCLUN_CAP+1)</x:f>
        <x:v>15</x:v>
      </x:c>
      <x:c r="L10694" s="266" t="n">
        <x:f>SUM(I10694:K10694)</x:f>
        <x:v>38</x:v>
      </x:c>
      <x:c r="M10694" s="267" t="n">
        <x:f>I10694*TOMATO_HOURS*WEEKS*(1+TOMATO_DIM)^I10694+J10694*CARROT_HOURS*WEEKS*(1+CARROT_DIM)^J10694+K10694*MESCLUN_HOURS*WEEKS*(1+MESCLUN_DIM)^K10694</x:f>
        <x:v>7679.644807093335</x:v>
      </x:c>
      <x:c r="N10694" s="267" t="n">
        <x:f>MAX(M10694-FARMER_HOURS,0)/TEMP_HOURS_PER_WORKER</x:f>
        <x:v>4.833086671592594</x:v>
      </x:c>
      <x:c r="O10694" s="268" t="n">
        <x:f>I10694*TOMATO_PRICE+J10694*CARROT_PRICE+K10694*MESCLUN_PRICE</x:f>
        <x:v>195958</x:v>
      </x:c>
      <x:c r="P10694" s="268" t="n">
        <x:f>I10694*TOMATO_FERTILIZER+J10694*CARROT_FERTILIZER+K10694*MESCLUN_FERTILIZER</x:f>
        <x:v>30360</x:v>
      </x:c>
      <x:c r="Q10694" s="268" t="n">
        <x:f>MIN(M10694,FARMER_HOURS)*FARMER_RATE+MAX(M10694-FARMER_HOURS,0)*TEMP_RATE</x:f>
        <x:v>145827.16678981483</x:v>
      </x:c>
      <x:c r="R10694" s="268" t="n">
        <x:f>O10694-P10694-Q10694-FIXED_COST</x:f>
        <x:v>-229.16678981482983</x:v>
      </x:c>
      <x:c r="S10694" s="139" t="str">
        <x:f>IF(AND(L10694&lt;=TOTAL_BED_CAP,N10694&lt;=TEMP_WORKER_CAP),"YES","NO")</x:f>
        <x:v>NO</x:v>
      </x:c>
      <x:c r="T10694" s="139" t="n">
        <x:f>IF(S10694="YES",R10694,-1E+99)</x:f>
        <x:v>-1e+99</x:v>
      </x:c>
    </x:row>
    <x:row r="10695">
      <x:c r="A10695" s="139"/>
      <x:c r="B10695" s="139"/>
      <x:c r="C10695" s="139"/>
      <x:c r="D10695" s="139"/>
      <x:c r="E10695" s="139"/>
      <x:c r="F10695" s="139"/>
      <x:c r="G10695" s="139"/>
      <x:c r="H10695" s="139"/>
      <x:c r="I10695" s="266" t="n">
        <x:f>INT((ROW()-ROW($I$46))/((CARROT_CAP+1)*(MESCLUN_CAP+1)))</x:f>
        <x:v>16</x:v>
      </x:c>
      <x:c r="J10695" s="266" t="n">
        <x:f>MOD(INT((ROW()-ROW($I$46))/(MESCLUN_CAP+1)),CARROT_CAP+1)</x:f>
        <x:v>7</x:v>
      </x:c>
      <x:c r="K10695" s="266" t="n">
        <x:f>MOD(ROW()-ROW($I$46),MESCLUN_CAP+1)</x:f>
        <x:v>16</x:v>
      </x:c>
      <x:c r="L10695" s="266" t="n">
        <x:f>SUM(I10695:K10695)</x:f>
        <x:v>39</x:v>
      </x:c>
      <x:c r="M10695" s="267" t="n">
        <x:f>I10695*TOMATO_HOURS*WEEKS*(1+TOMATO_DIM)^I10695+J10695*CARROT_HOURS*WEEKS*(1+CARROT_DIM)^J10695+K10695*MESCLUN_HOURS*WEEKS*(1+MESCLUN_DIM)^K10695</x:f>
        <x:v>7744.705582970824</x:v>
      </x:c>
      <x:c r="N10695" s="267" t="n">
        <x:f>MAX(M10695-FARMER_HOURS,0)/TEMP_HOURS_PER_WORKER</x:f>
        <x:v>4.8782677659519615</x:v>
      </x:c>
      <x:c r="O10695" s="268" t="n">
        <x:f>I10695*TOMATO_PRICE+J10695*CARROT_PRICE+K10695*MESCLUN_PRICE</x:f>
        <x:v>198658</x:v>
      </x:c>
      <x:c r="P10695" s="268" t="n">
        <x:f>I10695*TOMATO_FERTILIZER+J10695*CARROT_FERTILIZER+K10695*MESCLUN_FERTILIZER</x:f>
        <x:v>31240</x:v>
      </x:c>
      <x:c r="Q10695" s="268" t="n">
        <x:f>MIN(M10695,FARMER_HOURS)*FARMER_RATE+MAX(M10695-FARMER_HOURS,0)*TEMP_RATE</x:f>
        <x:v>146956.69414879903</x:v>
      </x:c>
      <x:c r="R10695" s="268" t="n">
        <x:f>O10695-P10695-Q10695-FIXED_COST</x:f>
        <x:v>461.30585120097385</x:v>
      </x:c>
      <x:c r="S10695" s="139" t="str">
        <x:f>IF(AND(L10695&lt;=TOTAL_BED_CAP,N10695&lt;=TEMP_WORKER_CAP),"YES","NO")</x:f>
        <x:v>NO</x:v>
      </x:c>
      <x:c r="T10695" s="139" t="n">
        <x:f>IF(S10695="YES",R10695,-1E+99)</x:f>
        <x:v>-1e+99</x:v>
      </x:c>
    </x:row>
    <x:row r="10696">
      <x:c r="A10696" s="139"/>
      <x:c r="B10696" s="139"/>
      <x:c r="C10696" s="139"/>
      <x:c r="D10696" s="139"/>
      <x:c r="E10696" s="139"/>
      <x:c r="F10696" s="139"/>
      <x:c r="G10696" s="139"/>
      <x:c r="H10696" s="139"/>
      <x:c r="I10696" s="266" t="n">
        <x:f>INT((ROW()-ROW($I$46))/((CARROT_CAP+1)*(MESCLUN_CAP+1)))</x:f>
        <x:v>16</x:v>
      </x:c>
      <x:c r="J10696" s="266" t="n">
        <x:f>MOD(INT((ROW()-ROW($I$46))/(MESCLUN_CAP+1)),CARROT_CAP+1)</x:f>
        <x:v>7</x:v>
      </x:c>
      <x:c r="K10696" s="266" t="n">
        <x:f>MOD(ROW()-ROW($I$46),MESCLUN_CAP+1)</x:f>
        <x:v>17</x:v>
      </x:c>
      <x:c r="L10696" s="266" t="n">
        <x:f>SUM(I10696:K10696)</x:f>
        <x:v>40</x:v>
      </x:c>
      <x:c r="M10696" s="267" t="n">
        <x:f>I10696*TOMATO_HOURS*WEEKS*(1+TOMATO_DIM)^I10696+J10696*CARROT_HOURS*WEEKS*(1+CARROT_DIM)^J10696+K10696*MESCLUN_HOURS*WEEKS*(1+MESCLUN_DIM)^K10696</x:f>
        <x:v>7811.265806417364</x:v>
      </x:c>
      <x:c r="N10696" s="267" t="n">
        <x:f>MAX(M10696-FARMER_HOURS,0)/TEMP_HOURS_PER_WORKER</x:f>
        <x:v>4.924490143345391</x:v>
      </x:c>
      <x:c r="O10696" s="268" t="n">
        <x:f>I10696*TOMATO_PRICE+J10696*CARROT_PRICE+K10696*MESCLUN_PRICE</x:f>
        <x:v>201358</x:v>
      </x:c>
      <x:c r="P10696" s="268" t="n">
        <x:f>I10696*TOMATO_FERTILIZER+J10696*CARROT_FERTILIZER+K10696*MESCLUN_FERTILIZER</x:f>
        <x:v>32120</x:v>
      </x:c>
      <x:c r="Q10696" s="268" t="n">
        <x:f>MIN(M10696,FARMER_HOURS)*FARMER_RATE+MAX(M10696-FARMER_HOURS,0)*TEMP_RATE</x:f>
        <x:v>148112.2535836348</x:v>
      </x:c>
      <x:c r="R10696" s="268" t="n">
        <x:f>O10696-P10696-Q10696-FIXED_COST</x:f>
        <x:v>1125.746416365204</x:v>
      </x:c>
      <x:c r="S10696" s="139" t="str">
        <x:f>IF(AND(L10696&lt;=TOTAL_BED_CAP,N10696&lt;=TEMP_WORKER_CAP),"YES","NO")</x:f>
        <x:v>NO</x:v>
      </x:c>
      <x:c r="T10696" s="139" t="n">
        <x:f>IF(S10696="YES",R10696,-1E+99)</x:f>
        <x:v>-1e+99</x:v>
      </x:c>
    </x:row>
    <x:row r="10697">
      <x:c r="A10697" s="139"/>
      <x:c r="B10697" s="139"/>
      <x:c r="C10697" s="139"/>
      <x:c r="D10697" s="139"/>
      <x:c r="E10697" s="139"/>
      <x:c r="F10697" s="139"/>
      <x:c r="G10697" s="139"/>
      <x:c r="H10697" s="139"/>
      <x:c r="I10697" s="266" t="n">
        <x:f>INT((ROW()-ROW($I$46))/((CARROT_CAP+1)*(MESCLUN_CAP+1)))</x:f>
        <x:v>16</x:v>
      </x:c>
      <x:c r="J10697" s="266" t="n">
        <x:f>MOD(INT((ROW()-ROW($I$46))/(MESCLUN_CAP+1)),CARROT_CAP+1)</x:f>
        <x:v>7</x:v>
      </x:c>
      <x:c r="K10697" s="266" t="n">
        <x:f>MOD(ROW()-ROW($I$46),MESCLUN_CAP+1)</x:f>
        <x:v>18</x:v>
      </x:c>
      <x:c r="L10697" s="266" t="n">
        <x:f>SUM(I10697:K10697)</x:f>
        <x:v>41</x:v>
      </x:c>
      <x:c r="M10697" s="267" t="n">
        <x:f>I10697*TOMATO_HOURS*WEEKS*(1+TOMATO_DIM)^I10697+J10697*CARROT_HOURS*WEEKS*(1+CARROT_DIM)^J10697+K10697*MESCLUN_HOURS*WEEKS*(1+MESCLUN_DIM)^K10697</x:f>
        <x:v>7879.352797875951</x:v>
      </x:c>
      <x:c r="N10697" s="267" t="n">
        <x:f>MAX(M10697-FARMER_HOURS,0)/TEMP_HOURS_PER_WORKER</x:f>
        <x:v>4.9717727763027435</x:v>
      </x:c>
      <x:c r="O10697" s="268" t="n">
        <x:f>I10697*TOMATO_PRICE+J10697*CARROT_PRICE+K10697*MESCLUN_PRICE</x:f>
        <x:v>204058</x:v>
      </x:c>
      <x:c r="P10697" s="268" t="n">
        <x:f>I10697*TOMATO_FERTILIZER+J10697*CARROT_FERTILIZER+K10697*MESCLUN_FERTILIZER</x:f>
        <x:v>33000</x:v>
      </x:c>
      <x:c r="Q10697" s="268" t="n">
        <x:f>MIN(M10697,FARMER_HOURS)*FARMER_RATE+MAX(M10697-FARMER_HOURS,0)*TEMP_RATE</x:f>
        <x:v>149294.3194075686</x:v>
      </x:c>
      <x:c r="R10697" s="268" t="n">
        <x:f>O10697-P10697-Q10697-FIXED_COST</x:f>
        <x:v>1763.6805924313958</x:v>
      </x:c>
      <x:c r="S10697" s="139" t="str">
        <x:f>IF(AND(L10697&lt;=TOTAL_BED_CAP,N10697&lt;=TEMP_WORKER_CAP),"YES","NO")</x:f>
        <x:v>NO</x:v>
      </x:c>
      <x:c r="T10697" s="139" t="n">
        <x:f>IF(S10697="YES",R10697,-1E+99)</x:f>
        <x:v>-1e+99</x:v>
      </x:c>
    </x:row>
    <x:row r="10698">
      <x:c r="A10698" s="139"/>
      <x:c r="B10698" s="139"/>
      <x:c r="C10698" s="139"/>
      <x:c r="D10698" s="139"/>
      <x:c r="E10698" s="139"/>
      <x:c r="F10698" s="139"/>
      <x:c r="G10698" s="139"/>
      <x:c r="H10698" s="139"/>
      <x:c r="I10698" s="266" t="n">
        <x:f>INT((ROW()-ROW($I$46))/((CARROT_CAP+1)*(MESCLUN_CAP+1)))</x:f>
        <x:v>16</x:v>
      </x:c>
      <x:c r="J10698" s="266" t="n">
        <x:f>MOD(INT((ROW()-ROW($I$46))/(MESCLUN_CAP+1)),CARROT_CAP+1)</x:f>
        <x:v>7</x:v>
      </x:c>
      <x:c r="K10698" s="266" t="n">
        <x:f>MOD(ROW()-ROW($I$46),MESCLUN_CAP+1)</x:f>
        <x:v>19</x:v>
      </x:c>
      <x:c r="L10698" s="266" t="n">
        <x:f>SUM(I10698:K10698)</x:f>
        <x:v>42</x:v>
      </x:c>
      <x:c r="M10698" s="267" t="n">
        <x:f>I10698*TOMATO_HOURS*WEEKS*(1+TOMATO_DIM)^I10698+J10698*CARROT_HOURS*WEEKS*(1+CARROT_DIM)^J10698+K10698*MESCLUN_HOURS*WEEKS*(1+MESCLUN_DIM)^K10698</x:f>
        <x:v>7948.994326511973</x:v>
      </x:c>
      <x:c r="N10698" s="267" t="n">
        <x:f>MAX(M10698-FARMER_HOURS,0)/TEMP_HOURS_PER_WORKER</x:f>
        <x:v>5.020134948966648</x:v>
      </x:c>
      <x:c r="O10698" s="268" t="n">
        <x:f>I10698*TOMATO_PRICE+J10698*CARROT_PRICE+K10698*MESCLUN_PRICE</x:f>
        <x:v>206758</x:v>
      </x:c>
      <x:c r="P10698" s="268" t="n">
        <x:f>I10698*TOMATO_FERTILIZER+J10698*CARROT_FERTILIZER+K10698*MESCLUN_FERTILIZER</x:f>
        <x:v>33880</x:v>
      </x:c>
      <x:c r="Q10698" s="268" t="n">
        <x:f>MIN(M10698,FARMER_HOURS)*FARMER_RATE+MAX(M10698-FARMER_HOURS,0)*TEMP_RATE</x:f>
        <x:v>150503.3737241662</x:v>
      </x:c>
      <x:c r="R10698" s="268" t="n">
        <x:f>O10698-P10698-Q10698-FIXED_COST</x:f>
        <x:v>2374.6262758338125</x:v>
      </x:c>
      <x:c r="S10698" s="139" t="str">
        <x:f>IF(AND(L10698&lt;=TOTAL_BED_CAP,N10698&lt;=TEMP_WORKER_CAP),"YES","NO")</x:f>
        <x:v>NO</x:v>
      </x:c>
      <x:c r="T10698" s="139" t="n">
        <x:f>IF(S10698="YES",R10698,-1E+99)</x:f>
        <x:v>-1e+99</x:v>
      </x:c>
    </x:row>
    <x:row r="10699">
      <x:c r="A10699" s="139"/>
      <x:c r="B10699" s="139"/>
      <x:c r="C10699" s="139"/>
      <x:c r="D10699" s="139"/>
      <x:c r="E10699" s="139"/>
      <x:c r="F10699" s="139"/>
      <x:c r="G10699" s="139"/>
      <x:c r="H10699" s="139"/>
      <x:c r="I10699" s="266" t="n">
        <x:f>INT((ROW()-ROW($I$46))/((CARROT_CAP+1)*(MESCLUN_CAP+1)))</x:f>
        <x:v>16</x:v>
      </x:c>
      <x:c r="J10699" s="266" t="n">
        <x:f>MOD(INT((ROW()-ROW($I$46))/(MESCLUN_CAP+1)),CARROT_CAP+1)</x:f>
        <x:v>7</x:v>
      </x:c>
      <x:c r="K10699" s="266" t="n">
        <x:f>MOD(ROW()-ROW($I$46),MESCLUN_CAP+1)</x:f>
        <x:v>20</x:v>
      </x:c>
      <x:c r="L10699" s="266" t="n">
        <x:f>SUM(I10699:K10699)</x:f>
        <x:v>43</x:v>
      </x:c>
      <x:c r="M10699" s="267" t="n">
        <x:f>I10699*TOMATO_HOURS*WEEKS*(1+TOMATO_DIM)^I10699+J10699*CARROT_HOURS*WEEKS*(1+CARROT_DIM)^J10699+K10699*MESCLUN_HOURS*WEEKS*(1+MESCLUN_DIM)^K10699</x:f>
        <x:v>8020.21861716245</x:v>
      </x:c>
      <x:c r="N10699" s="267" t="n">
        <x:f>MAX(M10699-FARMER_HOURS,0)/TEMP_HOURS_PER_WORKER</x:f>
        <x:v>5.069596261918368</x:v>
      </x:c>
      <x:c r="O10699" s="268" t="n">
        <x:f>I10699*TOMATO_PRICE+J10699*CARROT_PRICE+K10699*MESCLUN_PRICE</x:f>
        <x:v>209458</x:v>
      </x:c>
      <x:c r="P10699" s="268" t="n">
        <x:f>I10699*TOMATO_FERTILIZER+J10699*CARROT_FERTILIZER+K10699*MESCLUN_FERTILIZER</x:f>
        <x:v>34760</x:v>
      </x:c>
      <x:c r="Q10699" s="268" t="n">
        <x:f>MIN(M10699,FARMER_HOURS)*FARMER_RATE+MAX(M10699-FARMER_HOURS,0)*TEMP_RATE</x:f>
        <x:v>151739.9065479592</x:v>
      </x:c>
      <x:c r="R10699" s="268" t="n">
        <x:f>O10699-P10699-Q10699-FIXED_COST</x:f>
        <x:v>2958.0934520408046</x:v>
      </x:c>
      <x:c r="S10699" s="139" t="str">
        <x:f>IF(AND(L10699&lt;=TOTAL_BED_CAP,N10699&lt;=TEMP_WORKER_CAP),"YES","NO")</x:f>
        <x:v>NO</x:v>
      </x:c>
      <x:c r="T10699" s="139" t="n">
        <x:f>IF(S10699="YES",R10699,-1E+99)</x:f>
        <x:v>-1e+99</x:v>
      </x:c>
    </x:row>
    <x:row r="10700">
      <x:c r="A10700" s="139"/>
      <x:c r="B10700" s="139"/>
      <x:c r="C10700" s="139"/>
      <x:c r="D10700" s="139"/>
      <x:c r="E10700" s="139"/>
      <x:c r="F10700" s="139"/>
      <x:c r="G10700" s="139"/>
      <x:c r="H10700" s="139"/>
      <x:c r="I10700" s="266" t="n">
        <x:f>INT((ROW()-ROW($I$46))/((CARROT_CAP+1)*(MESCLUN_CAP+1)))</x:f>
        <x:v>16</x:v>
      </x:c>
      <x:c r="J10700" s="266" t="n">
        <x:f>MOD(INT((ROW()-ROW($I$46))/(MESCLUN_CAP+1)),CARROT_CAP+1)</x:f>
        <x:v>7</x:v>
      </x:c>
      <x:c r="K10700" s="266" t="n">
        <x:f>MOD(ROW()-ROW($I$46),MESCLUN_CAP+1)</x:f>
        <x:v>21</x:v>
      </x:c>
      <x:c r="L10700" s="266" t="n">
        <x:f>SUM(I10700:K10700)</x:f>
        <x:v>44</x:v>
      </x:c>
      <x:c r="M10700" s="267" t="n">
        <x:f>I10700*TOMATO_HOURS*WEEKS*(1+TOMATO_DIM)^I10700+J10700*CARROT_HOURS*WEEKS*(1+CARROT_DIM)^J10700+K10700*MESCLUN_HOURS*WEEKS*(1+MESCLUN_DIM)^K10700</x:f>
        <x:v>8093.054357388894</x:v>
      </x:c>
      <x:c r="N10700" s="267" t="n">
        <x:f>MAX(M10700-FARMER_HOURS,0)/TEMP_HOURS_PER_WORKER</x:f>
        <x:v>5.1201766370756205</x:v>
      </x:c>
      <x:c r="O10700" s="268" t="n">
        <x:f>I10700*TOMATO_PRICE+J10700*CARROT_PRICE+K10700*MESCLUN_PRICE</x:f>
        <x:v>212158</x:v>
      </x:c>
      <x:c r="P10700" s="268" t="n">
        <x:f>I10700*TOMATO_FERTILIZER+J10700*CARROT_FERTILIZER+K10700*MESCLUN_FERTILIZER</x:f>
        <x:v>35640</x:v>
      </x:c>
      <x:c r="Q10700" s="268" t="n">
        <x:f>MIN(M10700,FARMER_HOURS)*FARMER_RATE+MAX(M10700-FARMER_HOURS,0)*TEMP_RATE</x:f>
        <x:v>153004.4159268905</x:v>
      </x:c>
      <x:c r="R10700" s="268" t="n">
        <x:f>O10700-P10700-Q10700-FIXED_COST</x:f>
        <x:v>3513.584073109494</x:v>
      </x:c>
      <x:c r="S10700" s="139" t="str">
        <x:f>IF(AND(L10700&lt;=TOTAL_BED_CAP,N10700&lt;=TEMP_WORKER_CAP),"YES","NO")</x:f>
        <x:v>NO</x:v>
      </x:c>
      <x:c r="T10700" s="139" t="n">
        <x:f>IF(S10700="YES",R10700,-1E+99)</x:f>
        <x:v>-1e+99</x:v>
      </x:c>
    </x:row>
    <x:row r="10701">
      <x:c r="A10701" s="139"/>
      <x:c r="B10701" s="139"/>
      <x:c r="C10701" s="139"/>
      <x:c r="D10701" s="139"/>
      <x:c r="E10701" s="139"/>
      <x:c r="F10701" s="139"/>
      <x:c r="G10701" s="139"/>
      <x:c r="H10701" s="139"/>
      <x:c r="I10701" s="266" t="n">
        <x:f>INT((ROW()-ROW($I$46))/((CARROT_CAP+1)*(MESCLUN_CAP+1)))</x:f>
        <x:v>16</x:v>
      </x:c>
      <x:c r="J10701" s="266" t="n">
        <x:f>MOD(INT((ROW()-ROW($I$46))/(MESCLUN_CAP+1)),CARROT_CAP+1)</x:f>
        <x:v>7</x:v>
      </x:c>
      <x:c r="K10701" s="266" t="n">
        <x:f>MOD(ROW()-ROW($I$46),MESCLUN_CAP+1)</x:f>
        <x:v>22</x:v>
      </x:c>
      <x:c r="L10701" s="266" t="n">
        <x:f>SUM(I10701:K10701)</x:f>
        <x:v>45</x:v>
      </x:c>
      <x:c r="M10701" s="267" t="n">
        <x:f>I10701*TOMATO_HOURS*WEEKS*(1+TOMATO_DIM)^I10701+J10701*CARROT_HOURS*WEEKS*(1+CARROT_DIM)^J10701+K10701*MESCLUN_HOURS*WEEKS*(1+MESCLUN_DIM)^K10701</x:f>
        <x:v>8167.53070463529</x:v>
      </x:c>
      <x:c r="N10701" s="267" t="n">
        <x:f>MAX(M10701-FARMER_HOURS,0)/TEMP_HOURS_PER_WORKER</x:f>
        <x:v>5.171896322663396</x:v>
      </x:c>
      <x:c r="O10701" s="268" t="n">
        <x:f>I10701*TOMATO_PRICE+J10701*CARROT_PRICE+K10701*MESCLUN_PRICE</x:f>
        <x:v>214858</x:v>
      </x:c>
      <x:c r="P10701" s="268" t="n">
        <x:f>I10701*TOMATO_FERTILIZER+J10701*CARROT_FERTILIZER+K10701*MESCLUN_FERTILIZER</x:f>
        <x:v>36520</x:v>
      </x:c>
      <x:c r="Q10701" s="268" t="n">
        <x:f>MIN(M10701,FARMER_HOURS)*FARMER_RATE+MAX(M10701-FARMER_HOURS,0)*TEMP_RATE</x:f>
        <x:v>154297.4080665849</x:v>
      </x:c>
      <x:c r="R10701" s="268" t="n">
        <x:f>O10701-P10701-Q10701-FIXED_COST</x:f>
        <x:v>4040.5919334150967</x:v>
      </x:c>
      <x:c r="S10701" s="139" t="str">
        <x:f>IF(AND(L10701&lt;=TOTAL_BED_CAP,N10701&lt;=TEMP_WORKER_CAP),"YES","NO")</x:f>
        <x:v>NO</x:v>
      </x:c>
      <x:c r="T10701" s="139" t="n">
        <x:f>IF(S10701="YES",R10701,-1E+99)</x:f>
        <x:v>-1e+99</x:v>
      </x:c>
    </x:row>
    <x:row r="10702">
      <x:c r="A10702" s="139"/>
      <x:c r="B10702" s="139"/>
      <x:c r="C10702" s="139"/>
      <x:c r="D10702" s="139"/>
      <x:c r="E10702" s="139"/>
      <x:c r="F10702" s="139"/>
      <x:c r="G10702" s="139"/>
      <x:c r="H10702" s="139"/>
      <x:c r="I10702" s="266" t="n">
        <x:f>INT((ROW()-ROW($I$46))/((CARROT_CAP+1)*(MESCLUN_CAP+1)))</x:f>
        <x:v>16</x:v>
      </x:c>
      <x:c r="J10702" s="266" t="n">
        <x:f>MOD(INT((ROW()-ROW($I$46))/(MESCLUN_CAP+1)),CARROT_CAP+1)</x:f>
        <x:v>7</x:v>
      </x:c>
      <x:c r="K10702" s="266" t="n">
        <x:f>MOD(ROW()-ROW($I$46),MESCLUN_CAP+1)</x:f>
        <x:v>23</x:v>
      </x:c>
      <x:c r="L10702" s="266" t="n">
        <x:f>SUM(I10702:K10702)</x:f>
        <x:v>46</x:v>
      </x:c>
      <x:c r="M10702" s="267" t="n">
        <x:f>I10702*TOMATO_HOURS*WEEKS*(1+TOMATO_DIM)^I10702+J10702*CARROT_HOURS*WEEKS*(1+CARROT_DIM)^J10702+K10702*MESCLUN_HOURS*WEEKS*(1+MESCLUN_DIM)^K10702</x:f>
        <x:v>8243.677293492727</x:v>
      </x:c>
      <x:c r="N10702" s="267" t="n">
        <x:f>MAX(M10702-FARMER_HOURS,0)/TEMP_HOURS_PER_WORKER</x:f>
        <x:v>5.224775898258838</x:v>
      </x:c>
      <x:c r="O10702" s="268" t="n">
        <x:f>I10702*TOMATO_PRICE+J10702*CARROT_PRICE+K10702*MESCLUN_PRICE</x:f>
        <x:v>217558</x:v>
      </x:c>
      <x:c r="P10702" s="268" t="n">
        <x:f>I10702*TOMATO_FERTILIZER+J10702*CARROT_FERTILIZER+K10702*MESCLUN_FERTILIZER</x:f>
        <x:v>37400</x:v>
      </x:c>
      <x:c r="Q10702" s="268" t="n">
        <x:f>MIN(M10702,FARMER_HOURS)*FARMER_RATE+MAX(M10702-FARMER_HOURS,0)*TEMP_RATE</x:f>
        <x:v>155619.39745647094</x:v>
      </x:c>
      <x:c r="R10702" s="268" t="n">
        <x:f>O10702-P10702-Q10702-FIXED_COST</x:f>
        <x:v>4538.602543529065</x:v>
      </x:c>
      <x:c r="S10702" s="139" t="str">
        <x:f>IF(AND(L10702&lt;=TOTAL_BED_CAP,N10702&lt;=TEMP_WORKER_CAP),"YES","NO")</x:f>
        <x:v>NO</x:v>
      </x:c>
      <x:c r="T10702" s="139" t="n">
        <x:f>IF(S10702="YES",R10702,-1E+99)</x:f>
        <x:v>-1e+99</x:v>
      </x:c>
    </x:row>
    <x:row r="10703">
      <x:c r="A10703" s="139"/>
      <x:c r="B10703" s="139"/>
      <x:c r="C10703" s="139"/>
      <x:c r="D10703" s="139"/>
      <x:c r="E10703" s="139"/>
      <x:c r="F10703" s="139"/>
      <x:c r="G10703" s="139"/>
      <x:c r="H10703" s="139"/>
      <x:c r="I10703" s="266" t="n">
        <x:f>INT((ROW()-ROW($I$46))/((CARROT_CAP+1)*(MESCLUN_CAP+1)))</x:f>
        <x:v>16</x:v>
      </x:c>
      <x:c r="J10703" s="266" t="n">
        <x:f>MOD(INT((ROW()-ROW($I$46))/(MESCLUN_CAP+1)),CARROT_CAP+1)</x:f>
        <x:v>7</x:v>
      </x:c>
      <x:c r="K10703" s="266" t="n">
        <x:f>MOD(ROW()-ROW($I$46),MESCLUN_CAP+1)</x:f>
        <x:v>24</x:v>
      </x:c>
      <x:c r="L10703" s="266" t="n">
        <x:f>SUM(I10703:K10703)</x:f>
        <x:v>47</x:v>
      </x:c>
      <x:c r="M10703" s="267" t="n">
        <x:f>I10703*TOMATO_HOURS*WEEKS*(1+TOMATO_DIM)^I10703+J10703*CARROT_HOURS*WEEKS*(1+CARROT_DIM)^J10703+K10703*MESCLUN_HOURS*WEEKS*(1+MESCLUN_DIM)^K10703</x:f>
        <x:v>8321.524243072223</x:v>
      </x:c>
      <x:c r="N10703" s="267" t="n">
        <x:f>MAX(M10703-FARMER_HOURS,0)/TEMP_HOURS_PER_WORKER</x:f>
        <x:v>5.278836279911266</x:v>
      </x:c>
      <x:c r="O10703" s="268" t="n">
        <x:f>I10703*TOMATO_PRICE+J10703*CARROT_PRICE+K10703*MESCLUN_PRICE</x:f>
        <x:v>220258</x:v>
      </x:c>
      <x:c r="P10703" s="268" t="n">
        <x:f>I10703*TOMATO_FERTILIZER+J10703*CARROT_FERTILIZER+K10703*MESCLUN_FERTILIZER</x:f>
        <x:v>38280</x:v>
      </x:c>
      <x:c r="Q10703" s="268" t="n">
        <x:f>MIN(M10703,FARMER_HOURS)*FARMER_RATE+MAX(M10703-FARMER_HOURS,0)*TEMP_RATE</x:f>
        <x:v>156970.90699778165</x:v>
      </x:c>
      <x:c r="R10703" s="268" t="n">
        <x:f>O10703-P10703-Q10703-FIXED_COST</x:f>
        <x:v>5007.093002218346</x:v>
      </x:c>
      <x:c r="S10703" s="139" t="str">
        <x:f>IF(AND(L10703&lt;=TOTAL_BED_CAP,N10703&lt;=TEMP_WORKER_CAP),"YES","NO")</x:f>
        <x:v>NO</x:v>
      </x:c>
      <x:c r="T10703" s="139" t="n">
        <x:f>IF(S10703="YES",R10703,-1E+99)</x:f>
        <x:v>-1e+99</x:v>
      </x:c>
    </x:row>
    <x:row r="10704">
      <x:c r="A10704" s="139"/>
      <x:c r="B10704" s="139"/>
      <x:c r="C10704" s="139"/>
      <x:c r="D10704" s="139"/>
      <x:c r="E10704" s="139"/>
      <x:c r="F10704" s="139"/>
      <x:c r="G10704" s="139"/>
      <x:c r="H10704" s="139"/>
      <x:c r="I10704" s="266" t="n">
        <x:f>INT((ROW()-ROW($I$46))/((CARROT_CAP+1)*(MESCLUN_CAP+1)))</x:f>
        <x:v>16</x:v>
      </x:c>
      <x:c r="J10704" s="266" t="n">
        <x:f>MOD(INT((ROW()-ROW($I$46))/(MESCLUN_CAP+1)),CARROT_CAP+1)</x:f>
        <x:v>7</x:v>
      </x:c>
      <x:c r="K10704" s="266" t="n">
        <x:f>MOD(ROW()-ROW($I$46),MESCLUN_CAP+1)</x:f>
        <x:v>25</x:v>
      </x:c>
      <x:c r="L10704" s="266" t="n">
        <x:f>SUM(I10704:K10704)</x:f>
        <x:v>48</x:v>
      </x:c>
      <x:c r="M10704" s="267" t="n">
        <x:f>I10704*TOMATO_HOURS*WEEKS*(1+TOMATO_DIM)^I10704+J10704*CARROT_HOURS*WEEKS*(1+CARROT_DIM)^J10704+K10704*MESCLUN_HOURS*WEEKS*(1+MESCLUN_DIM)^K10704</x:f>
        <x:v>8401.10216448732</x:v>
      </x:c>
      <x:c r="N10704" s="267" t="n">
        <x:f>MAX(M10704-FARMER_HOURS,0)/TEMP_HOURS_PER_WORKER</x:f>
        <x:v>5.334098725338417</x:v>
      </x:c>
      <x:c r="O10704" s="268" t="n">
        <x:f>I10704*TOMATO_PRICE+J10704*CARROT_PRICE+K10704*MESCLUN_PRICE</x:f>
        <x:v>222958</x:v>
      </x:c>
      <x:c r="P10704" s="268" t="n">
        <x:f>I10704*TOMATO_FERTILIZER+J10704*CARROT_FERTILIZER+K10704*MESCLUN_FERTILIZER</x:f>
        <x:v>39160</x:v>
      </x:c>
      <x:c r="Q10704" s="268" t="n">
        <x:f>MIN(M10704,FARMER_HOURS)*FARMER_RATE+MAX(M10704-FARMER_HOURS,0)*TEMP_RATE</x:f>
        <x:v>158352.4681334604</x:v>
      </x:c>
      <x:c r="R10704" s="268" t="n">
        <x:f>O10704-P10704-Q10704-FIXED_COST</x:f>
        <x:v>5445.53186653959</x:v>
      </x:c>
      <x:c r="S10704" s="139" t="str">
        <x:f>IF(AND(L10704&lt;=TOTAL_BED_CAP,N10704&lt;=TEMP_WORKER_CAP),"YES","NO")</x:f>
        <x:v>NO</x:v>
      </x:c>
      <x:c r="T10704" s="139" t="n">
        <x:f>IF(S10704="YES",R10704,-1E+99)</x:f>
        <x:v>-1e+99</x:v>
      </x:c>
    </x:row>
    <x:row r="10705">
      <x:c r="A10705" s="139"/>
      <x:c r="B10705" s="139"/>
      <x:c r="C10705" s="139"/>
      <x:c r="D10705" s="139"/>
      <x:c r="E10705" s="139"/>
      <x:c r="F10705" s="139"/>
      <x:c r="G10705" s="139"/>
      <x:c r="H10705" s="139"/>
      <x:c r="I10705" s="266" t="n">
        <x:f>INT((ROW()-ROW($I$46))/((CARROT_CAP+1)*(MESCLUN_CAP+1)))</x:f>
        <x:v>16</x:v>
      </x:c>
      <x:c r="J10705" s="266" t="n">
        <x:f>MOD(INT((ROW()-ROW($I$46))/(MESCLUN_CAP+1)),CARROT_CAP+1)</x:f>
        <x:v>7</x:v>
      </x:c>
      <x:c r="K10705" s="266" t="n">
        <x:f>MOD(ROW()-ROW($I$46),MESCLUN_CAP+1)</x:f>
        <x:v>26</x:v>
      </x:c>
      <x:c r="L10705" s="266" t="n">
        <x:f>SUM(I10705:K10705)</x:f>
        <x:v>49</x:v>
      </x:c>
      <x:c r="M10705" s="267" t="n">
        <x:f>I10705*TOMATO_HOURS*WEEKS*(1+TOMATO_DIM)^I10705+J10705*CARROT_HOURS*WEEKS*(1+CARROT_DIM)^J10705+K10705*MESCLUN_HOURS*WEEKS*(1+MESCLUN_DIM)^K10705</x:f>
        <x:v>8482.442168448037</x:v>
      </x:c>
      <x:c r="N10705" s="267" t="n">
        <x:f>MAX(M10705-FARMER_HOURS,0)/TEMP_HOURS_PER_WORKER</x:f>
        <x:v>5.3905848392000255</x:v>
      </x:c>
      <x:c r="O10705" s="268" t="n">
        <x:f>I10705*TOMATO_PRICE+J10705*CARROT_PRICE+K10705*MESCLUN_PRICE</x:f>
        <x:v>225658</x:v>
      </x:c>
      <x:c r="P10705" s="268" t="n">
        <x:f>I10705*TOMATO_FERTILIZER+J10705*CARROT_FERTILIZER+K10705*MESCLUN_FERTILIZER</x:f>
        <x:v>40040</x:v>
      </x:c>
      <x:c r="Q10705" s="268" t="n">
        <x:f>MIN(M10705,FARMER_HOURS)*FARMER_RATE+MAX(M10705-FARMER_HOURS,0)*TEMP_RATE</x:f>
        <x:v>159764.62098000065</x:v>
      </x:c>
      <x:c r="R10705" s="268" t="n">
        <x:f>O10705-P10705-Q10705-FIXED_COST</x:f>
        <x:v>5853.379019999353</x:v>
      </x:c>
      <x:c r="S10705" s="139" t="str">
        <x:f>IF(AND(L10705&lt;=TOTAL_BED_CAP,N10705&lt;=TEMP_WORKER_CAP),"YES","NO")</x:f>
        <x:v>NO</x:v>
      </x:c>
      <x:c r="T10705" s="139" t="n">
        <x:f>IF(S10705="YES",R10705,-1E+99)</x:f>
        <x:v>-1e+99</x:v>
      </x:c>
    </x:row>
    <x:row r="10706">
      <x:c r="A10706" s="139"/>
      <x:c r="B10706" s="139"/>
      <x:c r="C10706" s="139"/>
      <x:c r="D10706" s="139"/>
      <x:c r="E10706" s="139"/>
      <x:c r="F10706" s="139"/>
      <x:c r="G10706" s="139"/>
      <x:c r="H10706" s="139"/>
      <x:c r="I10706" s="266" t="n">
        <x:f>INT((ROW()-ROW($I$46))/((CARROT_CAP+1)*(MESCLUN_CAP+1)))</x:f>
        <x:v>16</x:v>
      </x:c>
      <x:c r="J10706" s="266" t="n">
        <x:f>MOD(INT((ROW()-ROW($I$46))/(MESCLUN_CAP+1)),CARROT_CAP+1)</x:f>
        <x:v>7</x:v>
      </x:c>
      <x:c r="K10706" s="266" t="n">
        <x:f>MOD(ROW()-ROW($I$46),MESCLUN_CAP+1)</x:f>
        <x:v>27</x:v>
      </x:c>
      <x:c r="L10706" s="266" t="n">
        <x:f>SUM(I10706:K10706)</x:f>
        <x:v>50</x:v>
      </x:c>
      <x:c r="M10706" s="267" t="n">
        <x:f>I10706*TOMATO_HOURS*WEEKS*(1+TOMATO_DIM)^I10706+J10706*CARROT_HOURS*WEEKS*(1+CARROT_DIM)^J10706+K10706*MESCLUN_HOURS*WEEKS*(1+MESCLUN_DIM)^K10706</x:f>
        <x:v>8565.575872967795</x:v>
      </x:c>
      <x:c r="N10706" s="267" t="n">
        <x:f>MAX(M10706-FARMER_HOURS,0)/TEMP_HOURS_PER_WORKER</x:f>
        <x:v>5.448316578449857</x:v>
      </x:c>
      <x:c r="O10706" s="268" t="n">
        <x:f>I10706*TOMATO_PRICE+J10706*CARROT_PRICE+K10706*MESCLUN_PRICE</x:f>
        <x:v>228358</x:v>
      </x:c>
      <x:c r="P10706" s="268" t="n">
        <x:f>I10706*TOMATO_FERTILIZER+J10706*CARROT_FERTILIZER+K10706*MESCLUN_FERTILIZER</x:f>
        <x:v>40920</x:v>
      </x:c>
      <x:c r="Q10706" s="268" t="n">
        <x:f>MIN(M10706,FARMER_HOURS)*FARMER_RATE+MAX(M10706-FARMER_HOURS,0)*TEMP_RATE</x:f>
        <x:v>161207.91446124643</x:v>
      </x:c>
      <x:c r="R10706" s="268" t="n">
        <x:f>O10706-P10706-Q10706-FIXED_COST</x:f>
        <x:v>6230.08553875357</x:v>
      </x:c>
      <x:c r="S10706" s="139" t="str">
        <x:f>IF(AND(L10706&lt;=TOTAL_BED_CAP,N10706&lt;=TEMP_WORKER_CAP),"YES","NO")</x:f>
        <x:v>NO</x:v>
      </x:c>
      <x:c r="T10706" s="139" t="n">
        <x:f>IF(S10706="YES",R10706,-1E+99)</x:f>
        <x:v>-1e+99</x:v>
      </x:c>
    </x:row>
    <x:row r="10707">
      <x:c r="A10707" s="139"/>
      <x:c r="B10707" s="139"/>
      <x:c r="C10707" s="139"/>
      <x:c r="D10707" s="139"/>
      <x:c r="E10707" s="139"/>
      <x:c r="F10707" s="139"/>
      <x:c r="G10707" s="139"/>
      <x:c r="H10707" s="139"/>
      <x:c r="I10707" s="266" t="n">
        <x:f>INT((ROW()-ROW($I$46))/((CARROT_CAP+1)*(MESCLUN_CAP+1)))</x:f>
        <x:v>16</x:v>
      </x:c>
      <x:c r="J10707" s="266" t="n">
        <x:f>MOD(INT((ROW()-ROW($I$46))/(MESCLUN_CAP+1)),CARROT_CAP+1)</x:f>
        <x:v>7</x:v>
      </x:c>
      <x:c r="K10707" s="266" t="n">
        <x:f>MOD(ROW()-ROW($I$46),MESCLUN_CAP+1)</x:f>
        <x:v>28</x:v>
      </x:c>
      <x:c r="L10707" s="266" t="n">
        <x:f>SUM(I10707:K10707)</x:f>
        <x:v>51</x:v>
      </x:c>
      <x:c r="M10707" s="267" t="n">
        <x:f>I10707*TOMATO_HOURS*WEEKS*(1+TOMATO_DIM)^I10707+J10707*CARROT_HOURS*WEEKS*(1+CARROT_DIM)^J10707+K10707*MESCLUN_HOURS*WEEKS*(1+MESCLUN_DIM)^K10707</x:f>
        <x:v>8650.535411184948</x:v>
      </x:c>
      <x:c r="N10707" s="267" t="n">
        <x:f>MAX(M10707-FARMER_HOURS,0)/TEMP_HOURS_PER_WORKER</x:f>
        <x:v>5.507316257767325</x:v>
      </x:c>
      <x:c r="O10707" s="268" t="n">
        <x:f>I10707*TOMATO_PRICE+J10707*CARROT_PRICE+K10707*MESCLUN_PRICE</x:f>
        <x:v>231058</x:v>
      </x:c>
      <x:c r="P10707" s="268" t="n">
        <x:f>I10707*TOMATO_FERTILIZER+J10707*CARROT_FERTILIZER+K10707*MESCLUN_FERTILIZER</x:f>
        <x:v>41800</x:v>
      </x:c>
      <x:c r="Q10707" s="268" t="n">
        <x:f>MIN(M10707,FARMER_HOURS)*FARMER_RATE+MAX(M10707-FARMER_HOURS,0)*TEMP_RATE</x:f>
        <x:v>162682.9064441831</x:v>
      </x:c>
      <x:c r="R10707" s="268" t="n">
        <x:f>O10707-P10707-Q10707-FIXED_COST</x:f>
        <x:v>6575.093555816886</x:v>
      </x:c>
      <x:c r="S10707" s="139" t="str">
        <x:f>IF(AND(L10707&lt;=TOTAL_BED_CAP,N10707&lt;=TEMP_WORKER_CAP),"YES","NO")</x:f>
        <x:v>NO</x:v>
      </x:c>
      <x:c r="T10707" s="139" t="n">
        <x:f>IF(S10707="YES",R10707,-1E+99)</x:f>
        <x:v>-1e+99</x:v>
      </x:c>
    </x:row>
    <x:row r="10708">
      <x:c r="A10708" s="139"/>
      <x:c r="B10708" s="139"/>
      <x:c r="C10708" s="139"/>
      <x:c r="D10708" s="139"/>
      <x:c r="E10708" s="139"/>
      <x:c r="F10708" s="139"/>
      <x:c r="G10708" s="139"/>
      <x:c r="H10708" s="139"/>
      <x:c r="I10708" s="266" t="n">
        <x:f>INT((ROW()-ROW($I$46))/((CARROT_CAP+1)*(MESCLUN_CAP+1)))</x:f>
        <x:v>16</x:v>
      </x:c>
      <x:c r="J10708" s="266" t="n">
        <x:f>MOD(INT((ROW()-ROW($I$46))/(MESCLUN_CAP+1)),CARROT_CAP+1)</x:f>
        <x:v>7</x:v>
      </x:c>
      <x:c r="K10708" s="266" t="n">
        <x:f>MOD(ROW()-ROW($I$46),MESCLUN_CAP+1)</x:f>
        <x:v>29</x:v>
      </x:c>
      <x:c r="L10708" s="266" t="n">
        <x:f>SUM(I10708:K10708)</x:f>
        <x:v>52</x:v>
      </x:c>
      <x:c r="M10708" s="267" t="n">
        <x:f>I10708*TOMATO_HOURS*WEEKS*(1+TOMATO_DIM)^I10708+J10708*CARROT_HOURS*WEEKS*(1+CARROT_DIM)^J10708+K10708*MESCLUN_HOURS*WEEKS*(1+MESCLUN_DIM)^K10708</x:f>
        <x:v>8737.353439300601</x:v>
      </x:c>
      <x:c r="N10708" s="267" t="n">
        <x:f>MAX(M10708-FARMER_HOURS,0)/TEMP_HOURS_PER_WORKER</x:f>
        <x:v>5.567606555069862</x:v>
      </x:c>
      <x:c r="O10708" s="268" t="n">
        <x:f>I10708*TOMATO_PRICE+J10708*CARROT_PRICE+K10708*MESCLUN_PRICE</x:f>
        <x:v>233758</x:v>
      </x:c>
      <x:c r="P10708" s="268" t="n">
        <x:f>I10708*TOMATO_FERTILIZER+J10708*CARROT_FERTILIZER+K10708*MESCLUN_FERTILIZER</x:f>
        <x:v>42680</x:v>
      </x:c>
      <x:c r="Q10708" s="268" t="n">
        <x:f>MIN(M10708,FARMER_HOURS)*FARMER_RATE+MAX(M10708-FARMER_HOURS,0)*TEMP_RATE</x:f>
        <x:v>164190.16387674655</x:v>
      </x:c>
      <x:c r="R10708" s="268" t="n">
        <x:f>O10708-P10708-Q10708-FIXED_COST</x:f>
        <x:v>6887.836123253452</x:v>
      </x:c>
      <x:c r="S10708" s="139" t="str">
        <x:f>IF(AND(L10708&lt;=TOTAL_BED_CAP,N10708&lt;=TEMP_WORKER_CAP),"YES","NO")</x:f>
        <x:v>NO</x:v>
      </x:c>
      <x:c r="T10708" s="139" t="n">
        <x:f>IF(S10708="YES",R10708,-1E+99)</x:f>
        <x:v>-1e+99</x:v>
      </x:c>
    </x:row>
    <x:row r="10709">
      <x:c r="A10709" s="139"/>
      <x:c r="B10709" s="139"/>
      <x:c r="C10709" s="139"/>
      <x:c r="D10709" s="139"/>
      <x:c r="E10709" s="139"/>
      <x:c r="F10709" s="139"/>
      <x:c r="G10709" s="139"/>
      <x:c r="H10709" s="139"/>
      <x:c r="I10709" s="266" t="n">
        <x:f>INT((ROW()-ROW($I$46))/((CARROT_CAP+1)*(MESCLUN_CAP+1)))</x:f>
        <x:v>16</x:v>
      </x:c>
      <x:c r="J10709" s="266" t="n">
        <x:f>MOD(INT((ROW()-ROW($I$46))/(MESCLUN_CAP+1)),CARROT_CAP+1)</x:f>
        <x:v>7</x:v>
      </x:c>
      <x:c r="K10709" s="266" t="n">
        <x:f>MOD(ROW()-ROW($I$46),MESCLUN_CAP+1)</x:f>
        <x:v>30</x:v>
      </x:c>
      <x:c r="L10709" s="266" t="n">
        <x:f>SUM(I10709:K10709)</x:f>
        <x:v>53</x:v>
      </x:c>
      <x:c r="M10709" s="267" t="n">
        <x:f>I10709*TOMATO_HOURS*WEEKS*(1+TOMATO_DIM)^I10709+J10709*CARROT_HOURS*WEEKS*(1+CARROT_DIM)^J10709+K10709*MESCLUN_HOURS*WEEKS*(1+MESCLUN_DIM)^K10709</x:f>
        <x:v>8826.06314463437</x:v>
      </x:c>
      <x:c r="N10709" s="267" t="n">
        <x:f>MAX(M10709-FARMER_HOURS,0)/TEMP_HOURS_PER_WORKER</x:f>
        <x:v>5.629210517107202</x:v>
      </x:c>
      <x:c r="O10709" s="268" t="n">
        <x:f>I10709*TOMATO_PRICE+J10709*CARROT_PRICE+K10709*MESCLUN_PRICE</x:f>
        <x:v>236458</x:v>
      </x:c>
      <x:c r="P10709" s="268" t="n">
        <x:f>I10709*TOMATO_FERTILIZER+J10709*CARROT_FERTILIZER+K10709*MESCLUN_FERTILIZER</x:f>
        <x:v>43560</x:v>
      </x:c>
      <x:c r="Q10709" s="268" t="n">
        <x:f>MIN(M10709,FARMER_HOURS)*FARMER_RATE+MAX(M10709-FARMER_HOURS,0)*TEMP_RATE</x:f>
        <x:v>165730.26292768004</x:v>
      </x:c>
      <x:c r="R10709" s="268" t="n">
        <x:f>O10709-P10709-Q10709-FIXED_COST</x:f>
        <x:v>7167.7370723199565</x:v>
      </x:c>
      <x:c r="S10709" s="139" t="str">
        <x:f>IF(AND(L10709&lt;=TOTAL_BED_CAP,N10709&lt;=TEMP_WORKER_CAP),"YES","NO")</x:f>
        <x:v>NO</x:v>
      </x:c>
      <x:c r="T10709" s="139" t="n">
        <x:f>IF(S10709="YES",R10709,-1E+99)</x:f>
        <x:v>-1e+99</x:v>
      </x:c>
    </x:row>
    <x:row r="10710">
      <x:c r="A10710" s="139"/>
      <x:c r="B10710" s="139"/>
      <x:c r="C10710" s="139"/>
      <x:c r="D10710" s="139"/>
      <x:c r="E10710" s="139"/>
      <x:c r="F10710" s="139"/>
      <x:c r="G10710" s="139"/>
      <x:c r="H10710" s="139"/>
      <x:c r="I10710" s="266" t="n">
        <x:f>INT((ROW()-ROW($I$46))/((CARROT_CAP+1)*(MESCLUN_CAP+1)))</x:f>
        <x:v>16</x:v>
      </x:c>
      <x:c r="J10710" s="266" t="n">
        <x:f>MOD(INT((ROW()-ROW($I$46))/(MESCLUN_CAP+1)),CARROT_CAP+1)</x:f>
        <x:v>8</x:v>
      </x:c>
      <x:c r="K10710" s="266" t="n">
        <x:f>MOD(ROW()-ROW($I$46),MESCLUN_CAP+1)</x:f>
        <x:v>0</x:v>
      </x:c>
      <x:c r="L10710" s="266" t="n">
        <x:f>SUM(I10710:K10710)</x:f>
        <x:v>24</x:v>
      </x:c>
      <x:c r="M10710" s="267" t="n">
        <x:f>I10710*TOMATO_HOURS*WEEKS*(1+TOMATO_DIM)^I10710+J10710*CARROT_HOURS*WEEKS*(1+CARROT_DIM)^J10710+K10710*MESCLUN_HOURS*WEEKS*(1+MESCLUN_DIM)^K10710</x:f>
        <x:v>6909.17779575678</x:v>
      </x:c>
      <x:c r="N10710" s="267" t="n">
        <x:f>MAX(M10710-FARMER_HOURS,0)/TEMP_HOURS_PER_WORKER</x:f>
        <x:v>4.298040135942208</x:v>
      </x:c>
      <x:c r="O10710" s="268" t="n">
        <x:f>I10710*TOMATO_PRICE+J10710*CARROT_PRICE+K10710*MESCLUN_PRICE</x:f>
        <x:v>157552</x:v>
      </x:c>
      <x:c r="P10710" s="268" t="n">
        <x:f>I10710*TOMATO_FERTILIZER+J10710*CARROT_FERTILIZER+K10710*MESCLUN_FERTILIZER</x:f>
        <x:v>17600</x:v>
      </x:c>
      <x:c r="Q10710" s="268" t="n">
        <x:f>MIN(M10710,FARMER_HOURS)*FARMER_RATE+MAX(M10710-FARMER_HOURS,0)*TEMP_RATE</x:f>
        <x:v>132451.0033985552</x:v>
      </x:c>
      <x:c r="R10710" s="268" t="n">
        <x:f>O10710-P10710-Q10710-FIXED_COST</x:f>
        <x:v>-12499.003398555215</x:v>
      </x:c>
      <x:c r="S10710" s="139" t="str">
        <x:f>IF(AND(L10710&lt;=TOTAL_BED_CAP,N10710&lt;=TEMP_WORKER_CAP),"YES","NO")</x:f>
        <x:v>NO</x:v>
      </x:c>
      <x:c r="T10710" s="139" t="n">
        <x:f>IF(S10710="YES",R10710,-1E+99)</x:f>
        <x:v>-1e+99</x:v>
      </x:c>
    </x:row>
    <x:row r="10711">
      <x:c r="A10711" s="139"/>
      <x:c r="B10711" s="139"/>
      <x:c r="C10711" s="139"/>
      <x:c r="D10711" s="139"/>
      <x:c r="E10711" s="139"/>
      <x:c r="F10711" s="139"/>
      <x:c r="G10711" s="139"/>
      <x:c r="H10711" s="139"/>
      <x:c r="I10711" s="266" t="n">
        <x:f>INT((ROW()-ROW($I$46))/((CARROT_CAP+1)*(MESCLUN_CAP+1)))</x:f>
        <x:v>16</x:v>
      </x:c>
      <x:c r="J10711" s="266" t="n">
        <x:f>MOD(INT((ROW()-ROW($I$46))/(MESCLUN_CAP+1)),CARROT_CAP+1)</x:f>
        <x:v>8</x:v>
      </x:c>
      <x:c r="K10711" s="266" t="n">
        <x:f>MOD(ROW()-ROW($I$46),MESCLUN_CAP+1)</x:f>
        <x:v>1</x:v>
      </x:c>
      <x:c r="L10711" s="266" t="n">
        <x:f>SUM(I10711:K10711)</x:f>
        <x:v>25</x:v>
      </x:c>
      <x:c r="M10711" s="267" t="n">
        <x:f>I10711*TOMATO_HOURS*WEEKS*(1+TOMATO_DIM)^I10711+J10711*CARROT_HOURS*WEEKS*(1+CARROT_DIM)^J10711+K10711*MESCLUN_HOURS*WEEKS*(1+MESCLUN_DIM)^K10711</x:f>
        <x:v>6954.74029575678</x:v>
      </x:c>
      <x:c r="N10711" s="267" t="n">
        <x:f>MAX(M10711-FARMER_HOURS,0)/TEMP_HOURS_PER_WORKER</x:f>
        <x:v>4.3296807609422086</x:v>
      </x:c>
      <x:c r="O10711" s="268" t="n">
        <x:f>I10711*TOMATO_PRICE+J10711*CARROT_PRICE+K10711*MESCLUN_PRICE</x:f>
        <x:v>160252</x:v>
      </x:c>
      <x:c r="P10711" s="268" t="n">
        <x:f>I10711*TOMATO_FERTILIZER+J10711*CARROT_FERTILIZER+K10711*MESCLUN_FERTILIZER</x:f>
        <x:v>18480</x:v>
      </x:c>
      <x:c r="Q10711" s="268" t="n">
        <x:f>MIN(M10711,FARMER_HOURS)*FARMER_RATE+MAX(M10711-FARMER_HOURS,0)*TEMP_RATE</x:f>
        <x:v>133242.0190235552</x:v>
      </x:c>
      <x:c r="R10711" s="268" t="n">
        <x:f>O10711-P10711-Q10711-FIXED_COST</x:f>
        <x:v>-11470.019023555215</x:v>
      </x:c>
      <x:c r="S10711" s="139" t="str">
        <x:f>IF(AND(L10711&lt;=TOTAL_BED_CAP,N10711&lt;=TEMP_WORKER_CAP),"YES","NO")</x:f>
        <x:v>NO</x:v>
      </x:c>
      <x:c r="T10711" s="139" t="n">
        <x:f>IF(S10711="YES",R10711,-1E+99)</x:f>
        <x:v>-1e+99</x:v>
      </x:c>
    </x:row>
    <x:row r="10712">
      <x:c r="A10712" s="139"/>
      <x:c r="B10712" s="139"/>
      <x:c r="C10712" s="139"/>
      <x:c r="D10712" s="139"/>
      <x:c r="E10712" s="139"/>
      <x:c r="F10712" s="139"/>
      <x:c r="G10712" s="139"/>
      <x:c r="H10712" s="139"/>
      <x:c r="I10712" s="266" t="n">
        <x:f>INT((ROW()-ROW($I$46))/((CARROT_CAP+1)*(MESCLUN_CAP+1)))</x:f>
        <x:v>16</x:v>
      </x:c>
      <x:c r="J10712" s="266" t="n">
        <x:f>MOD(INT((ROW()-ROW($I$46))/(MESCLUN_CAP+1)),CARROT_CAP+1)</x:f>
        <x:v>8</x:v>
      </x:c>
      <x:c r="K10712" s="266" t="n">
        <x:f>MOD(ROW()-ROW($I$46),MESCLUN_CAP+1)</x:f>
        <x:v>2</x:v>
      </x:c>
      <x:c r="L10712" s="266" t="n">
        <x:f>SUM(I10712:K10712)</x:f>
        <x:v>26</x:v>
      </x:c>
      <x:c r="M10712" s="267" t="n">
        <x:f>I10712*TOMATO_HOURS*WEEKS*(1+TOMATO_DIM)^I10712+J10712*CARROT_HOURS*WEEKS*(1+CARROT_DIM)^J10712+K10712*MESCLUN_HOURS*WEEKS*(1+MESCLUN_DIM)^K10712</x:f>
        <x:v>7001.4418582567805</x:v>
      </x:c>
      <x:c r="N10712" s="267" t="n">
        <x:f>MAX(M10712-FARMER_HOURS,0)/TEMP_HOURS_PER_WORKER</x:f>
        <x:v>4.362112401567209</x:v>
      </x:c>
      <x:c r="O10712" s="268" t="n">
        <x:f>I10712*TOMATO_PRICE+J10712*CARROT_PRICE+K10712*MESCLUN_PRICE</x:f>
        <x:v>162952</x:v>
      </x:c>
      <x:c r="P10712" s="268" t="n">
        <x:f>I10712*TOMATO_FERTILIZER+J10712*CARROT_FERTILIZER+K10712*MESCLUN_FERTILIZER</x:f>
        <x:v>19360</x:v>
      </x:c>
      <x:c r="Q10712" s="268" t="n">
        <x:f>MIN(M10712,FARMER_HOURS)*FARMER_RATE+MAX(M10712-FARMER_HOURS,0)*TEMP_RATE</x:f>
        <x:v>134052.8100391802</x:v>
      </x:c>
      <x:c r="R10712" s="268" t="n">
        <x:f>O10712-P10712-Q10712-FIXED_COST</x:f>
        <x:v>-10460.810039180215</x:v>
      </x:c>
      <x:c r="S10712" s="139" t="str">
        <x:f>IF(AND(L10712&lt;=TOTAL_BED_CAP,N10712&lt;=TEMP_WORKER_CAP),"YES","NO")</x:f>
        <x:v>NO</x:v>
      </x:c>
      <x:c r="T10712" s="139" t="n">
        <x:f>IF(S10712="YES",R10712,-1E+99)</x:f>
        <x:v>-1e+99</x:v>
      </x:c>
    </x:row>
    <x:row r="10713">
      <x:c r="A10713" s="139"/>
      <x:c r="B10713" s="139"/>
      <x:c r="C10713" s="139"/>
      <x:c r="D10713" s="139"/>
      <x:c r="E10713" s="139"/>
      <x:c r="F10713" s="139"/>
      <x:c r="G10713" s="139"/>
      <x:c r="H10713" s="139"/>
      <x:c r="I10713" s="266" t="n">
        <x:f>INT((ROW()-ROW($I$46))/((CARROT_CAP+1)*(MESCLUN_CAP+1)))</x:f>
        <x:v>16</x:v>
      </x:c>
      <x:c r="J10713" s="266" t="n">
        <x:f>MOD(INT((ROW()-ROW($I$46))/(MESCLUN_CAP+1)),CARROT_CAP+1)</x:f>
        <x:v>8</x:v>
      </x:c>
      <x:c r="K10713" s="266" t="n">
        <x:f>MOD(ROW()-ROW($I$46),MESCLUN_CAP+1)</x:f>
        <x:v>3</x:v>
      </x:c>
      <x:c r="L10713" s="266" t="n">
        <x:f>SUM(I10713:K10713)</x:f>
        <x:v>27</x:v>
      </x:c>
      <x:c r="M10713" s="267" t="n">
        <x:f>I10713*TOMATO_HOURS*WEEKS*(1+TOMATO_DIM)^I10713+J10713*CARROT_HOURS*WEEKS*(1+CARROT_DIM)^J10713+K10713*MESCLUN_HOURS*WEEKS*(1+MESCLUN_DIM)^K10713</x:f>
        <x:v>7049.303840678655</x:v>
      </x:c>
      <x:c r="N10713" s="267" t="n">
        <x:f>MAX(M10713-FARMER_HOURS,0)/TEMP_HOURS_PER_WORKER</x:f>
        <x:v>4.395349889360177</x:v>
      </x:c>
      <x:c r="O10713" s="268" t="n">
        <x:f>I10713*TOMATO_PRICE+J10713*CARROT_PRICE+K10713*MESCLUN_PRICE</x:f>
        <x:v>165652</x:v>
      </x:c>
      <x:c r="P10713" s="268" t="n">
        <x:f>I10713*TOMATO_FERTILIZER+J10713*CARROT_FERTILIZER+K10713*MESCLUN_FERTILIZER</x:f>
        <x:v>20240</x:v>
      </x:c>
      <x:c r="Q10713" s="268" t="n">
        <x:f>MIN(M10713,FARMER_HOURS)*FARMER_RATE+MAX(M10713-FARMER_HOURS,0)*TEMP_RATE</x:f>
        <x:v>134883.74723400443</x:v>
      </x:c>
      <x:c r="R10713" s="268" t="n">
        <x:f>O10713-P10713-Q10713-FIXED_COST</x:f>
        <x:v>-9471.747234004433</x:v>
      </x:c>
      <x:c r="S10713" s="139" t="str">
        <x:f>IF(AND(L10713&lt;=TOTAL_BED_CAP,N10713&lt;=TEMP_WORKER_CAP),"YES","NO")</x:f>
        <x:v>NO</x:v>
      </x:c>
      <x:c r="T10713" s="139" t="n">
        <x:f>IF(S10713="YES",R10713,-1E+99)</x:f>
        <x:v>-1e+99</x:v>
      </x:c>
    </x:row>
    <x:row r="10714">
      <x:c r="A10714" s="139"/>
      <x:c r="B10714" s="139"/>
      <x:c r="C10714" s="139"/>
      <x:c r="D10714" s="139"/>
      <x:c r="E10714" s="139"/>
      <x:c r="F10714" s="139"/>
      <x:c r="G10714" s="139"/>
      <x:c r="H10714" s="139"/>
      <x:c r="I10714" s="266" t="n">
        <x:f>INT((ROW()-ROW($I$46))/((CARROT_CAP+1)*(MESCLUN_CAP+1)))</x:f>
        <x:v>16</x:v>
      </x:c>
      <x:c r="J10714" s="266" t="n">
        <x:f>MOD(INT((ROW()-ROW($I$46))/(MESCLUN_CAP+1)),CARROT_CAP+1)</x:f>
        <x:v>8</x:v>
      </x:c>
      <x:c r="K10714" s="266" t="n">
        <x:f>MOD(ROW()-ROW($I$46),MESCLUN_CAP+1)</x:f>
        <x:v>4</x:v>
      </x:c>
      <x:c r="L10714" s="266" t="n">
        <x:f>SUM(I10714:K10714)</x:f>
        <x:v>28</x:v>
      </x:c>
      <x:c r="M10714" s="267" t="n">
        <x:f>I10714*TOMATO_HOURS*WEEKS*(1+TOMATO_DIM)^I10714+J10714*CARROT_HOURS*WEEKS*(1+CARROT_DIM)^J10714+K10714*MESCLUN_HOURS*WEEKS*(1+MESCLUN_DIM)^K10714</x:f>
        <x:v>7098.347956401311</x:v>
      </x:c>
      <x:c r="N10714" s="267" t="n">
        <x:f>MAX(M10714-FARMER_HOURS,0)/TEMP_HOURS_PER_WORKER</x:f>
        <x:v>4.429408303056467</x:v>
      </x:c>
      <x:c r="O10714" s="268" t="n">
        <x:f>I10714*TOMATO_PRICE+J10714*CARROT_PRICE+K10714*MESCLUN_PRICE</x:f>
        <x:v>168352</x:v>
      </x:c>
      <x:c r="P10714" s="268" t="n">
        <x:f>I10714*TOMATO_FERTILIZER+J10714*CARROT_FERTILIZER+K10714*MESCLUN_FERTILIZER</x:f>
        <x:v>21120</x:v>
      </x:c>
      <x:c r="Q10714" s="268" t="n">
        <x:f>MIN(M10714,FARMER_HOURS)*FARMER_RATE+MAX(M10714-FARMER_HOURS,0)*TEMP_RATE</x:f>
        <x:v>135735.20757641166</x:v>
      </x:c>
      <x:c r="R10714" s="268" t="n">
        <x:f>O10714-P10714-Q10714-FIXED_COST</x:f>
        <x:v>-8503.20757641166</x:v>
      </x:c>
      <x:c r="S10714" s="139" t="str">
        <x:f>IF(AND(L10714&lt;=TOTAL_BED_CAP,N10714&lt;=TEMP_WORKER_CAP),"YES","NO")</x:f>
        <x:v>NO</x:v>
      </x:c>
      <x:c r="T10714" s="139" t="n">
        <x:f>IF(S10714="YES",R10714,-1E+99)</x:f>
        <x:v>-1e+99</x:v>
      </x:c>
    </x:row>
    <x:row r="10715">
      <x:c r="A10715" s="139"/>
      <x:c r="B10715" s="139"/>
      <x:c r="C10715" s="139"/>
      <x:c r="D10715" s="139"/>
      <x:c r="E10715" s="139"/>
      <x:c r="F10715" s="139"/>
      <x:c r="G10715" s="139"/>
      <x:c r="H10715" s="139"/>
      <x:c r="I10715" s="266" t="n">
        <x:f>INT((ROW()-ROW($I$46))/((CARROT_CAP+1)*(MESCLUN_CAP+1)))</x:f>
        <x:v>16</x:v>
      </x:c>
      <x:c r="J10715" s="266" t="n">
        <x:f>MOD(INT((ROW()-ROW($I$46))/(MESCLUN_CAP+1)),CARROT_CAP+1)</x:f>
        <x:v>8</x:v>
      </x:c>
      <x:c r="K10715" s="266" t="n">
        <x:f>MOD(ROW()-ROW($I$46),MESCLUN_CAP+1)</x:f>
        <x:v>5</x:v>
      </x:c>
      <x:c r="L10715" s="266" t="n">
        <x:f>SUM(I10715:K10715)</x:f>
        <x:v>29</x:v>
      </x:c>
      <x:c r="M10715" s="267" t="n">
        <x:f>I10715*TOMATO_HOURS*WEEKS*(1+TOMATO_DIM)^I10715+J10715*CARROT_HOURS*WEEKS*(1+CARROT_DIM)^J10715+K10715*MESCLUN_HOURS*WEEKS*(1+MESCLUN_DIM)^K10715</x:f>
        <x:v>7148.596280322515</x:v>
      </x:c>
      <x:c r="N10715" s="267" t="n">
        <x:f>MAX(M10715-FARMER_HOURS,0)/TEMP_HOURS_PER_WORKER</x:f>
        <x:v>4.464302972446191</x:v>
      </x:c>
      <x:c r="O10715" s="268" t="n">
        <x:f>I10715*TOMATO_PRICE+J10715*CARROT_PRICE+K10715*MESCLUN_PRICE</x:f>
        <x:v>171052</x:v>
      </x:c>
      <x:c r="P10715" s="268" t="n">
        <x:f>I10715*TOMATO_FERTILIZER+J10715*CARROT_FERTILIZER+K10715*MESCLUN_FERTILIZER</x:f>
        <x:v>22000</x:v>
      </x:c>
      <x:c r="Q10715" s="268" t="n">
        <x:f>MIN(M10715,FARMER_HOURS)*FARMER_RATE+MAX(M10715-FARMER_HOURS,0)*TEMP_RATE</x:f>
        <x:v>136607.57431115478</x:v>
      </x:c>
      <x:c r="R10715" s="268" t="n">
        <x:f>O10715-P10715-Q10715-FIXED_COST</x:f>
        <x:v>-7555.574311154778</x:v>
      </x:c>
      <x:c r="S10715" s="139" t="str">
        <x:f>IF(AND(L10715&lt;=TOTAL_BED_CAP,N10715&lt;=TEMP_WORKER_CAP),"YES","NO")</x:f>
        <x:v>NO</x:v>
      </x:c>
      <x:c r="T10715" s="139" t="n">
        <x:f>IF(S10715="YES",R10715,-1E+99)</x:f>
        <x:v>-1e+99</x:v>
      </x:c>
    </x:row>
    <x:row r="10716">
      <x:c r="A10716" s="139"/>
      <x:c r="B10716" s="139"/>
      <x:c r="C10716" s="139"/>
      <x:c r="D10716" s="139"/>
      <x:c r="E10716" s="139"/>
      <x:c r="F10716" s="139"/>
      <x:c r="G10716" s="139"/>
      <x:c r="H10716" s="139"/>
      <x:c r="I10716" s="266" t="n">
        <x:f>INT((ROW()-ROW($I$46))/((CARROT_CAP+1)*(MESCLUN_CAP+1)))</x:f>
        <x:v>16</x:v>
      </x:c>
      <x:c r="J10716" s="266" t="n">
        <x:f>MOD(INT((ROW()-ROW($I$46))/(MESCLUN_CAP+1)),CARROT_CAP+1)</x:f>
        <x:v>8</x:v>
      </x:c>
      <x:c r="K10716" s="266" t="n">
        <x:f>MOD(ROW()-ROW($I$46),MESCLUN_CAP+1)</x:f>
        <x:v>6</x:v>
      </x:c>
      <x:c r="L10716" s="266" t="n">
        <x:f>SUM(I10716:K10716)</x:f>
        <x:v>30</x:v>
      </x:c>
      <x:c r="M10716" s="267" t="n">
        <x:f>I10716*TOMATO_HOURS*WEEKS*(1+TOMATO_DIM)^I10716+J10716*CARROT_HOURS*WEEKS*(1+CARROT_DIM)^J10716+K10716*MESCLUN_HOURS*WEEKS*(1+MESCLUN_DIM)^K10716</x:f>
        <x:v>7200.071254504148</x:v>
      </x:c>
      <x:c r="N10716" s="267" t="n">
        <x:f>MAX(M10716-FARMER_HOURS,0)/TEMP_HOURS_PER_WORKER</x:f>
        <x:v>4.500049482294547</x:v>
      </x:c>
      <x:c r="O10716" s="268" t="n">
        <x:f>I10716*TOMATO_PRICE+J10716*CARROT_PRICE+K10716*MESCLUN_PRICE</x:f>
        <x:v>173752</x:v>
      </x:c>
      <x:c r="P10716" s="268" t="n">
        <x:f>I10716*TOMATO_FERTILIZER+J10716*CARROT_FERTILIZER+K10716*MESCLUN_FERTILIZER</x:f>
        <x:v>22880</x:v>
      </x:c>
      <x:c r="Q10716" s="268" t="n">
        <x:f>MIN(M10716,FARMER_HOURS)*FARMER_RATE+MAX(M10716-FARMER_HOURS,0)*TEMP_RATE</x:f>
        <x:v>137501.23705736367</x:v>
      </x:c>
      <x:c r="R10716" s="268" t="n">
        <x:f>O10716-P10716-Q10716-FIXED_COST</x:f>
        <x:v>-6629.237057363673</x:v>
      </x:c>
      <x:c r="S10716" s="139" t="str">
        <x:f>IF(AND(L10716&lt;=TOTAL_BED_CAP,N10716&lt;=TEMP_WORKER_CAP),"YES","NO")</x:f>
        <x:v>NO</x:v>
      </x:c>
      <x:c r="T10716" s="139" t="n">
        <x:f>IF(S10716="YES",R10716,-1E+99)</x:f>
        <x:v>-1e+99</x:v>
      </x:c>
    </x:row>
    <x:row r="10717">
      <x:c r="A10717" s="139"/>
      <x:c r="B10717" s="139"/>
      <x:c r="C10717" s="139"/>
      <x:c r="D10717" s="139"/>
      <x:c r="E10717" s="139"/>
      <x:c r="F10717" s="139"/>
      <x:c r="G10717" s="139"/>
      <x:c r="H10717" s="139"/>
      <x:c r="I10717" s="266" t="n">
        <x:f>INT((ROW()-ROW($I$46))/((CARROT_CAP+1)*(MESCLUN_CAP+1)))</x:f>
        <x:v>16</x:v>
      </x:c>
      <x:c r="J10717" s="266" t="n">
        <x:f>MOD(INT((ROW()-ROW($I$46))/(MESCLUN_CAP+1)),CARROT_CAP+1)</x:f>
        <x:v>8</x:v>
      </x:c>
      <x:c r="K10717" s="266" t="n">
        <x:f>MOD(ROW()-ROW($I$46),MESCLUN_CAP+1)</x:f>
        <x:v>7</x:v>
      </x:c>
      <x:c r="L10717" s="266" t="n">
        <x:f>SUM(I10717:K10717)</x:f>
        <x:v>31</x:v>
      </x:c>
      <x:c r="M10717" s="267" t="n">
        <x:f>I10717*TOMATO_HOURS*WEEKS*(1+TOMATO_DIM)^I10717+J10717*CARROT_HOURS*WEEKS*(1+CARROT_DIM)^J10717+K10717*MESCLUN_HOURS*WEEKS*(1+MESCLUN_DIM)^K10717</x:f>
        <x:v>7252.795693902109</x:v>
      </x:c>
      <x:c r="N10717" s="267" t="n">
        <x:f>MAX(M10717-FARMER_HOURS,0)/TEMP_HOURS_PER_WORKER</x:f>
        <x:v>4.5366636763209085</x:v>
      </x:c>
      <x:c r="O10717" s="268" t="n">
        <x:f>I10717*TOMATO_PRICE+J10717*CARROT_PRICE+K10717*MESCLUN_PRICE</x:f>
        <x:v>176452</x:v>
      </x:c>
      <x:c r="P10717" s="268" t="n">
        <x:f>I10717*TOMATO_FERTILIZER+J10717*CARROT_FERTILIZER+K10717*MESCLUN_FERTILIZER</x:f>
        <x:v>23760</x:v>
      </x:c>
      <x:c r="Q10717" s="268" t="n">
        <x:f>MIN(M10717,FARMER_HOURS)*FARMER_RATE+MAX(M10717-FARMER_HOURS,0)*TEMP_RATE</x:f>
        <x:v>138416.5919080227</x:v>
      </x:c>
      <x:c r="R10717" s="268" t="n">
        <x:f>O10717-P10717-Q10717-FIXED_COST</x:f>
        <x:v>-5724.591908022703</x:v>
      </x:c>
      <x:c r="S10717" s="139" t="str">
        <x:f>IF(AND(L10717&lt;=TOTAL_BED_CAP,N10717&lt;=TEMP_WORKER_CAP),"YES","NO")</x:f>
        <x:v>NO</x:v>
      </x:c>
      <x:c r="T10717" s="139" t="n">
        <x:f>IF(S10717="YES",R10717,-1E+99)</x:f>
        <x:v>-1e+99</x:v>
      </x:c>
    </x:row>
    <x:row r="10718">
      <x:c r="A10718" s="139"/>
      <x:c r="B10718" s="139"/>
      <x:c r="C10718" s="139"/>
      <x:c r="D10718" s="139"/>
      <x:c r="E10718" s="139"/>
      <x:c r="F10718" s="139"/>
      <x:c r="G10718" s="139"/>
      <x:c r="H10718" s="139"/>
      <x:c r="I10718" s="266" t="n">
        <x:f>INT((ROW()-ROW($I$46))/((CARROT_CAP+1)*(MESCLUN_CAP+1)))</x:f>
        <x:v>16</x:v>
      </x:c>
      <x:c r="J10718" s="266" t="n">
        <x:f>MOD(INT((ROW()-ROW($I$46))/(MESCLUN_CAP+1)),CARROT_CAP+1)</x:f>
        <x:v>8</x:v>
      </x:c>
      <x:c r="K10718" s="266" t="n">
        <x:f>MOD(ROW()-ROW($I$46),MESCLUN_CAP+1)</x:f>
        <x:v>8</x:v>
      </x:c>
      <x:c r="L10718" s="266" t="n">
        <x:f>SUM(I10718:K10718)</x:f>
        <x:v>32</x:v>
      </x:c>
      <x:c r="M10718" s="267" t="n">
        <x:f>I10718*TOMATO_HOURS*WEEKS*(1+TOMATO_DIM)^I10718+J10718*CARROT_HOURS*WEEKS*(1+CARROT_DIM)^J10718+K10718*MESCLUN_HOURS*WEEKS*(1+MESCLUN_DIM)^K10718</x:f>
        <x:v>7306.792792182088</x:v>
      </x:c>
      <x:c r="N10718" s="267" t="n">
        <x:f>MAX(M10718-FARMER_HOURS,0)/TEMP_HOURS_PER_WORKER</x:f>
        <x:v>4.574161661237562</x:v>
      </x:c>
      <x:c r="O10718" s="268" t="n">
        <x:f>I10718*TOMATO_PRICE+J10718*CARROT_PRICE+K10718*MESCLUN_PRICE</x:f>
        <x:v>179152</x:v>
      </x:c>
      <x:c r="P10718" s="268" t="n">
        <x:f>I10718*TOMATO_FERTILIZER+J10718*CARROT_FERTILIZER+K10718*MESCLUN_FERTILIZER</x:f>
        <x:v>24640</x:v>
      </x:c>
      <x:c r="Q10718" s="268" t="n">
        <x:f>MIN(M10718,FARMER_HOURS)*FARMER_RATE+MAX(M10718-FARMER_HOURS,0)*TEMP_RATE</x:f>
        <x:v>139354.04153093905</x:v>
      </x:c>
      <x:c r="R10718" s="268" t="n">
        <x:f>O10718-P10718-Q10718-FIXED_COST</x:f>
        <x:v>-4842.041530939052</x:v>
      </x:c>
      <x:c r="S10718" s="139" t="str">
        <x:f>IF(AND(L10718&lt;=TOTAL_BED_CAP,N10718&lt;=TEMP_WORKER_CAP),"YES","NO")</x:f>
        <x:v>NO</x:v>
      </x:c>
      <x:c r="T10718" s="139" t="n">
        <x:f>IF(S10718="YES",R10718,-1E+99)</x:f>
        <x:v>-1e+99</x:v>
      </x:c>
    </x:row>
    <x:row r="10719">
      <x:c r="A10719" s="139"/>
      <x:c r="B10719" s="139"/>
      <x:c r="C10719" s="139"/>
      <x:c r="D10719" s="139"/>
      <x:c r="E10719" s="139"/>
      <x:c r="F10719" s="139"/>
      <x:c r="G10719" s="139"/>
      <x:c r="H10719" s="139"/>
      <x:c r="I10719" s="266" t="n">
        <x:f>INT((ROW()-ROW($I$46))/((CARROT_CAP+1)*(MESCLUN_CAP+1)))</x:f>
        <x:v>16</x:v>
      </x:c>
      <x:c r="J10719" s="266" t="n">
        <x:f>MOD(INT((ROW()-ROW($I$46))/(MESCLUN_CAP+1)),CARROT_CAP+1)</x:f>
        <x:v>8</x:v>
      </x:c>
      <x:c r="K10719" s="266" t="n">
        <x:f>MOD(ROW()-ROW($I$46),MESCLUN_CAP+1)</x:f>
        <x:v>9</x:v>
      </x:c>
      <x:c r="L10719" s="266" t="n">
        <x:f>SUM(I10719:K10719)</x:f>
        <x:v>33</x:v>
      </x:c>
      <x:c r="M10719" s="267" t="n">
        <x:f>I10719*TOMATO_HOURS*WEEKS*(1+TOMATO_DIM)^I10719+J10719*CARROT_HOURS*WEEKS*(1+CARROT_DIM)^J10719+K10719*MESCLUN_HOURS*WEEKS*(1+MESCLUN_DIM)^K10719</x:f>
        <x:v>7362.086127622483</x:v>
      </x:c>
      <x:c r="N10719" s="267" t="n">
        <x:f>MAX(M10719-FARMER_HOURS,0)/TEMP_HOURS_PER_WORKER</x:f>
        <x:v>4.612559810848946</x:v>
      </x:c>
      <x:c r="O10719" s="268" t="n">
        <x:f>I10719*TOMATO_PRICE+J10719*CARROT_PRICE+K10719*MESCLUN_PRICE</x:f>
        <x:v>181852</x:v>
      </x:c>
      <x:c r="P10719" s="268" t="n">
        <x:f>I10719*TOMATO_FERTILIZER+J10719*CARROT_FERTILIZER+K10719*MESCLUN_FERTILIZER</x:f>
        <x:v>25520</x:v>
      </x:c>
      <x:c r="Q10719" s="268" t="n">
        <x:f>MIN(M10719,FARMER_HOURS)*FARMER_RATE+MAX(M10719-FARMER_HOURS,0)*TEMP_RATE</x:f>
        <x:v>140313.99527122366</x:v>
      </x:c>
      <x:c r="R10719" s="268" t="n">
        <x:f>O10719-P10719-Q10719-FIXED_COST</x:f>
        <x:v>-3981.9952712236554</x:v>
      </x:c>
      <x:c r="S10719" s="139" t="str">
        <x:f>IF(AND(L10719&lt;=TOTAL_BED_CAP,N10719&lt;=TEMP_WORKER_CAP),"YES","NO")</x:f>
        <x:v>NO</x:v>
      </x:c>
      <x:c r="T10719" s="139" t="n">
        <x:f>IF(S10719="YES",R10719,-1E+99)</x:f>
        <x:v>-1e+99</x:v>
      </x:c>
    </x:row>
    <x:row r="10720">
      <x:c r="A10720" s="139"/>
      <x:c r="B10720" s="139"/>
      <x:c r="C10720" s="139"/>
      <x:c r="D10720" s="139"/>
      <x:c r="E10720" s="139"/>
      <x:c r="F10720" s="139"/>
      <x:c r="G10720" s="139"/>
      <x:c r="H10720" s="139"/>
      <x:c r="I10720" s="266" t="n">
        <x:f>INT((ROW()-ROW($I$46))/((CARROT_CAP+1)*(MESCLUN_CAP+1)))</x:f>
        <x:v>16</x:v>
      </x:c>
      <x:c r="J10720" s="266" t="n">
        <x:f>MOD(INT((ROW()-ROW($I$46))/(MESCLUN_CAP+1)),CARROT_CAP+1)</x:f>
        <x:v>8</x:v>
      </x:c>
      <x:c r="K10720" s="266" t="n">
        <x:f>MOD(ROW()-ROW($I$46),MESCLUN_CAP+1)</x:f>
        <x:v>10</x:v>
      </x:c>
      <x:c r="L10720" s="266" t="n">
        <x:f>SUM(I10720:K10720)</x:f>
        <x:v>34</x:v>
      </x:c>
      <x:c r="M10720" s="267" t="n">
        <x:f>I10720*TOMATO_HOURS*WEEKS*(1+TOMATO_DIM)^I10720+J10720*CARROT_HOURS*WEEKS*(1+CARROT_DIM)^J10720+K10720*MESCLUN_HOURS*WEEKS*(1+MESCLUN_DIM)^K10720</x:f>
        <x:v>7418.699669105696</x:v>
      </x:c>
      <x:c r="N10720" s="267" t="n">
        <x:f>MAX(M10720-FARMER_HOURS,0)/TEMP_HOURS_PER_WORKER</x:f>
        <x:v>4.651874770212289</x:v>
      </x:c>
      <x:c r="O10720" s="268" t="n">
        <x:f>I10720*TOMATO_PRICE+J10720*CARROT_PRICE+K10720*MESCLUN_PRICE</x:f>
        <x:v>184552</x:v>
      </x:c>
      <x:c r="P10720" s="268" t="n">
        <x:f>I10720*TOMATO_FERTILIZER+J10720*CARROT_FERTILIZER+K10720*MESCLUN_FERTILIZER</x:f>
        <x:v>26400</x:v>
      </x:c>
      <x:c r="Q10720" s="268" t="n">
        <x:f>MIN(M10720,FARMER_HOURS)*FARMER_RATE+MAX(M10720-FARMER_HOURS,0)*TEMP_RATE</x:f>
        <x:v>141296.86925530722</x:v>
      </x:c>
      <x:c r="R10720" s="268" t="n">
        <x:f>O10720-P10720-Q10720-FIXED_COST</x:f>
        <x:v>-3144.869255307218</x:v>
      </x:c>
      <x:c r="S10720" s="139" t="str">
        <x:f>IF(AND(L10720&lt;=TOTAL_BED_CAP,N10720&lt;=TEMP_WORKER_CAP),"YES","NO")</x:f>
        <x:v>NO</x:v>
      </x:c>
      <x:c r="T10720" s="139" t="n">
        <x:f>IF(S10720="YES",R10720,-1E+99)</x:f>
        <x:v>-1e+99</x:v>
      </x:c>
    </x:row>
    <x:row r="10721">
      <x:c r="A10721" s="139"/>
      <x:c r="B10721" s="139"/>
      <x:c r="C10721" s="139"/>
      <x:c r="D10721" s="139"/>
      <x:c r="E10721" s="139"/>
      <x:c r="F10721" s="139"/>
      <x:c r="G10721" s="139"/>
      <x:c r="H10721" s="139"/>
      <x:c r="I10721" s="266" t="n">
        <x:f>INT((ROW()-ROW($I$46))/((CARROT_CAP+1)*(MESCLUN_CAP+1)))</x:f>
        <x:v>16</x:v>
      </x:c>
      <x:c r="J10721" s="266" t="n">
        <x:f>MOD(INT((ROW()-ROW($I$46))/(MESCLUN_CAP+1)),CARROT_CAP+1)</x:f>
        <x:v>8</x:v>
      </x:c>
      <x:c r="K10721" s="266" t="n">
        <x:f>MOD(ROW()-ROW($I$46),MESCLUN_CAP+1)</x:f>
        <x:v>11</x:v>
      </x:c>
      <x:c r="L10721" s="266" t="n">
        <x:f>SUM(I10721:K10721)</x:f>
        <x:v>35</x:v>
      </x:c>
      <x:c r="M10721" s="267" t="n">
        <x:f>I10721*TOMATO_HOURS*WEEKS*(1+TOMATO_DIM)^I10721+J10721*CARROT_HOURS*WEEKS*(1+CARROT_DIM)^J10721+K10721*MESCLUN_HOURS*WEEKS*(1+MESCLUN_DIM)^K10721</x:f>
        <x:v>7476.657782199135</x:v>
      </x:c>
      <x:c r="N10721" s="267" t="n">
        <x:f>MAX(M10721-FARMER_HOURS,0)/TEMP_HOURS_PER_WORKER</x:f>
        <x:v>4.69212345986051</x:v>
      </x:c>
      <x:c r="O10721" s="268" t="n">
        <x:f>I10721*TOMATO_PRICE+J10721*CARROT_PRICE+K10721*MESCLUN_PRICE</x:f>
        <x:v>187252</x:v>
      </x:c>
      <x:c r="P10721" s="268" t="n">
        <x:f>I10721*TOMATO_FERTILIZER+J10721*CARROT_FERTILIZER+K10721*MESCLUN_FERTILIZER</x:f>
        <x:v>27280</x:v>
      </x:c>
      <x:c r="Q10721" s="268" t="n">
        <x:f>MIN(M10721,FARMER_HOURS)*FARMER_RATE+MAX(M10721-FARMER_HOURS,0)*TEMP_RATE</x:f>
        <x:v>142303.08649651275</x:v>
      </x:c>
      <x:c r="R10721" s="268" t="n">
        <x:f>O10721-P10721-Q10721-FIXED_COST</x:f>
        <x:v>-2331.086496512755</x:v>
      </x:c>
      <x:c r="S10721" s="139" t="str">
        <x:f>IF(AND(L10721&lt;=TOTAL_BED_CAP,N10721&lt;=TEMP_WORKER_CAP),"YES","NO")</x:f>
        <x:v>NO</x:v>
      </x:c>
      <x:c r="T10721" s="139" t="n">
        <x:f>IF(S10721="YES",R10721,-1E+99)</x:f>
        <x:v>-1e+99</x:v>
      </x:c>
    </x:row>
    <x:row r="10722">
      <x:c r="A10722" s="139"/>
      <x:c r="B10722" s="139"/>
      <x:c r="C10722" s="139"/>
      <x:c r="D10722" s="139"/>
      <x:c r="E10722" s="139"/>
      <x:c r="F10722" s="139"/>
      <x:c r="G10722" s="139"/>
      <x:c r="H10722" s="139"/>
      <x:c r="I10722" s="266" t="n">
        <x:f>INT((ROW()-ROW($I$46))/((CARROT_CAP+1)*(MESCLUN_CAP+1)))</x:f>
        <x:v>16</x:v>
      </x:c>
      <x:c r="J10722" s="266" t="n">
        <x:f>MOD(INT((ROW()-ROW($I$46))/(MESCLUN_CAP+1)),CARROT_CAP+1)</x:f>
        <x:v>8</x:v>
      </x:c>
      <x:c r="K10722" s="266" t="n">
        <x:f>MOD(ROW()-ROW($I$46),MESCLUN_CAP+1)</x:f>
        <x:v>12</x:v>
      </x:c>
      <x:c r="L10722" s="266" t="n">
        <x:f>SUM(I10722:K10722)</x:f>
        <x:v>36</x:v>
      </x:c>
      <x:c r="M10722" s="267" t="n">
        <x:f>I10722*TOMATO_HOURS*WEEKS*(1+TOMATO_DIM)^I10722+J10722*CARROT_HOURS*WEEKS*(1+CARROT_DIM)^J10722+K10722*MESCLUN_HOURS*WEEKS*(1+MESCLUN_DIM)^K10722</x:f>
        <x:v>7535.985235327199</x:v>
      </x:c>
      <x:c r="N10722" s="267" t="n">
        <x:f>MAX(M10722-FARMER_HOURS,0)/TEMP_HOURS_PER_WORKER</x:f>
        <x:v>4.733323080088333</x:v>
      </x:c>
      <x:c r="O10722" s="268" t="n">
        <x:f>I10722*TOMATO_PRICE+J10722*CARROT_PRICE+K10722*MESCLUN_PRICE</x:f>
        <x:v>189952</x:v>
      </x:c>
      <x:c r="P10722" s="268" t="n">
        <x:f>I10722*TOMATO_FERTILIZER+J10722*CARROT_FERTILIZER+K10722*MESCLUN_FERTILIZER</x:f>
        <x:v>28160</x:v>
      </x:c>
      <x:c r="Q10722" s="268" t="n">
        <x:f>MIN(M10722,FARMER_HOURS)*FARMER_RATE+MAX(M10722-FARMER_HOURS,0)*TEMP_RATE</x:f>
        <x:v>143333.07700220833</x:v>
      </x:c>
      <x:c r="R10722" s="268" t="n">
        <x:f>O10722-P10722-Q10722-FIXED_COST</x:f>
        <x:v>-1541.0770022083307</x:v>
      </x:c>
      <x:c r="S10722" s="139" t="str">
        <x:f>IF(AND(L10722&lt;=TOTAL_BED_CAP,N10722&lt;=TEMP_WORKER_CAP),"YES","NO")</x:f>
        <x:v>NO</x:v>
      </x:c>
      <x:c r="T10722" s="139" t="n">
        <x:f>IF(S10722="YES",R10722,-1E+99)</x:f>
        <x:v>-1e+99</x:v>
      </x:c>
    </x:row>
    <x:row r="10723">
      <x:c r="A10723" s="139"/>
      <x:c r="B10723" s="139"/>
      <x:c r="C10723" s="139"/>
      <x:c r="D10723" s="139"/>
      <x:c r="E10723" s="139"/>
      <x:c r="F10723" s="139"/>
      <x:c r="G10723" s="139"/>
      <x:c r="H10723" s="139"/>
      <x:c r="I10723" s="266" t="n">
        <x:f>INT((ROW()-ROW($I$46))/((CARROT_CAP+1)*(MESCLUN_CAP+1)))</x:f>
        <x:v>16</x:v>
      </x:c>
      <x:c r="J10723" s="266" t="n">
        <x:f>MOD(INT((ROW()-ROW($I$46))/(MESCLUN_CAP+1)),CARROT_CAP+1)</x:f>
        <x:v>8</x:v>
      </x:c>
      <x:c r="K10723" s="266" t="n">
        <x:f>MOD(ROW()-ROW($I$46),MESCLUN_CAP+1)</x:f>
        <x:v>13</x:v>
      </x:c>
      <x:c r="L10723" s="266" t="n">
        <x:f>SUM(I10723:K10723)</x:f>
        <x:v>37</x:v>
      </x:c>
      <x:c r="M10723" s="267" t="n">
        <x:f>I10723*TOMATO_HOURS*WEEKS*(1+TOMATO_DIM)^I10723+J10723*CARROT_HOURS*WEEKS*(1+CARROT_DIM)^J10723+K10723*MESCLUN_HOURS*WEEKS*(1+MESCLUN_DIM)^K10723</x:f>
        <x:v>7596.707206035583</x:v>
      </x:c>
      <x:c r="N10723" s="267" t="n">
        <x:f>MAX(M10723-FARMER_HOURS,0)/TEMP_HOURS_PER_WORKER</x:f>
        <x:v>4.775491115302488</x:v>
      </x:c>
      <x:c r="O10723" s="268" t="n">
        <x:f>I10723*TOMATO_PRICE+J10723*CARROT_PRICE+K10723*MESCLUN_PRICE</x:f>
        <x:v>192652</x:v>
      </x:c>
      <x:c r="P10723" s="268" t="n">
        <x:f>I10723*TOMATO_FERTILIZER+J10723*CARROT_FERTILIZER+K10723*MESCLUN_FERTILIZER</x:f>
        <x:v>29040</x:v>
      </x:c>
      <x:c r="Q10723" s="268" t="n">
        <x:f>MIN(M10723,FARMER_HOURS)*FARMER_RATE+MAX(M10723-FARMER_HOURS,0)*TEMP_RATE</x:f>
        <x:v>144387.2778825622</x:v>
      </x:c>
      <x:c r="R10723" s="268" t="n">
        <x:f>O10723-P10723-Q10723-FIXED_COST</x:f>
        <x:v>-775.2778825621936</x:v>
      </x:c>
      <x:c r="S10723" s="139" t="str">
        <x:f>IF(AND(L10723&lt;=TOTAL_BED_CAP,N10723&lt;=TEMP_WORKER_CAP),"YES","NO")</x:f>
        <x:v>NO</x:v>
      </x:c>
      <x:c r="T10723" s="139" t="n">
        <x:f>IF(S10723="YES",R10723,-1E+99)</x:f>
        <x:v>-1e+99</x:v>
      </x:c>
    </x:row>
    <x:row r="10724">
      <x:c r="A10724" s="139"/>
      <x:c r="B10724" s="139"/>
      <x:c r="C10724" s="139"/>
      <x:c r="D10724" s="139"/>
      <x:c r="E10724" s="139"/>
      <x:c r="F10724" s="139"/>
      <x:c r="G10724" s="139"/>
      <x:c r="H10724" s="139"/>
      <x:c r="I10724" s="266" t="n">
        <x:f>INT((ROW()-ROW($I$46))/((CARROT_CAP+1)*(MESCLUN_CAP+1)))</x:f>
        <x:v>16</x:v>
      </x:c>
      <x:c r="J10724" s="266" t="n">
        <x:f>MOD(INT((ROW()-ROW($I$46))/(MESCLUN_CAP+1)),CARROT_CAP+1)</x:f>
        <x:v>8</x:v>
      </x:c>
      <x:c r="K10724" s="266" t="n">
        <x:f>MOD(ROW()-ROW($I$46),MESCLUN_CAP+1)</x:f>
        <x:v>14</x:v>
      </x:c>
      <x:c r="L10724" s="266" t="n">
        <x:f>SUM(I10724:K10724)</x:f>
        <x:v>38</x:v>
      </x:c>
      <x:c r="M10724" s="267" t="n">
        <x:f>I10724*TOMATO_HOURS*WEEKS*(1+TOMATO_DIM)^I10724+J10724*CARROT_HOURS*WEEKS*(1+CARROT_DIM)^J10724+K10724*MESCLUN_HOURS*WEEKS*(1+MESCLUN_DIM)^K10724</x:f>
        <x:v>7658.849287349244</x:v>
      </x:c>
      <x:c r="N10724" s="267" t="n">
        <x:f>MAX(M10724-FARMER_HOURS,0)/TEMP_HOURS_PER_WORKER</x:f>
        <x:v>4.818645338436975</x:v>
      </x:c>
      <x:c r="O10724" s="268" t="n">
        <x:f>I10724*TOMATO_PRICE+J10724*CARROT_PRICE+K10724*MESCLUN_PRICE</x:f>
        <x:v>195352</x:v>
      </x:c>
      <x:c r="P10724" s="268" t="n">
        <x:f>I10724*TOMATO_FERTILIZER+J10724*CARROT_FERTILIZER+K10724*MESCLUN_FERTILIZER</x:f>
        <x:v>29920</x:v>
      </x:c>
      <x:c r="Q10724" s="268" t="n">
        <x:f>MIN(M10724,FARMER_HOURS)*FARMER_RATE+MAX(M10724-FARMER_HOURS,0)*TEMP_RATE</x:f>
        <x:v>145466.13346092438</x:v>
      </x:c>
      <x:c r="R10724" s="268" t="n">
        <x:f>O10724-P10724-Q10724-FIXED_COST</x:f>
        <x:v>-34.133460924378596</x:v>
      </x:c>
      <x:c r="S10724" s="139" t="str">
        <x:f>IF(AND(L10724&lt;=TOTAL_BED_CAP,N10724&lt;=TEMP_WORKER_CAP),"YES","NO")</x:f>
        <x:v>NO</x:v>
      </x:c>
      <x:c r="T10724" s="139" t="n">
        <x:f>IF(S10724="YES",R10724,-1E+99)</x:f>
        <x:v>-1e+99</x:v>
      </x:c>
    </x:row>
    <x:row r="10725">
      <x:c r="A10725" s="139"/>
      <x:c r="B10725" s="139"/>
      <x:c r="C10725" s="139"/>
      <x:c r="D10725" s="139"/>
      <x:c r="E10725" s="139"/>
      <x:c r="F10725" s="139"/>
      <x:c r="G10725" s="139"/>
      <x:c r="H10725" s="139"/>
      <x:c r="I10725" s="266" t="n">
        <x:f>INT((ROW()-ROW($I$46))/((CARROT_CAP+1)*(MESCLUN_CAP+1)))</x:f>
        <x:v>16</x:v>
      </x:c>
      <x:c r="J10725" s="266" t="n">
        <x:f>MOD(INT((ROW()-ROW($I$46))/(MESCLUN_CAP+1)),CARROT_CAP+1)</x:f>
        <x:v>8</x:v>
      </x:c>
      <x:c r="K10725" s="266" t="n">
        <x:f>MOD(ROW()-ROW($I$46),MESCLUN_CAP+1)</x:f>
        <x:v>15</x:v>
      </x:c>
      <x:c r="L10725" s="266" t="n">
        <x:f>SUM(I10725:K10725)</x:f>
        <x:v>39</x:v>
      </x:c>
      <x:c r="M10725" s="267" t="n">
        <x:f>I10725*TOMATO_HOURS*WEEKS*(1+TOMATO_DIM)^I10725+J10725*CARROT_HOURS*WEEKS*(1+CARROT_DIM)^J10725+K10725*MESCLUN_HOURS*WEEKS*(1+MESCLUN_DIM)^K10725</x:f>
        <x:v>7722.437494225391</x:v>
      </x:c>
      <x:c r="N10725" s="267" t="n">
        <x:f>MAX(M10725-FARMER_HOURS,0)/TEMP_HOURS_PER_WORKER</x:f>
        <x:v>4.862803815434299</x:v>
      </x:c>
      <x:c r="O10725" s="268" t="n">
        <x:f>I10725*TOMATO_PRICE+J10725*CARROT_PRICE+K10725*MESCLUN_PRICE</x:f>
        <x:v>198052</x:v>
      </x:c>
      <x:c r="P10725" s="268" t="n">
        <x:f>I10725*TOMATO_FERTILIZER+J10725*CARROT_FERTILIZER+K10725*MESCLUN_FERTILIZER</x:f>
        <x:v>30800</x:v>
      </x:c>
      <x:c r="Q10725" s="268" t="n">
        <x:f>MIN(M10725,FARMER_HOURS)*FARMER_RATE+MAX(M10725-FARMER_HOURS,0)*TEMP_RATE</x:f>
        <x:v>146570.09538585748</x:v>
      </x:c>
      <x:c r="R10725" s="268" t="n">
        <x:f>O10725-P10725-Q10725-FIXED_COST</x:f>
        <x:v>681.9046141425206</x:v>
      </x:c>
      <x:c r="S10725" s="139" t="str">
        <x:f>IF(AND(L10725&lt;=TOTAL_BED_CAP,N10725&lt;=TEMP_WORKER_CAP),"YES","NO")</x:f>
        <x:v>NO</x:v>
      </x:c>
      <x:c r="T10725" s="139" t="n">
        <x:f>IF(S10725="YES",R10725,-1E+99)</x:f>
        <x:v>-1e+99</x:v>
      </x:c>
    </x:row>
    <x:row r="10726">
      <x:c r="A10726" s="139"/>
      <x:c r="B10726" s="139"/>
      <x:c r="C10726" s="139"/>
      <x:c r="D10726" s="139"/>
      <x:c r="E10726" s="139"/>
      <x:c r="F10726" s="139"/>
      <x:c r="G10726" s="139"/>
      <x:c r="H10726" s="139"/>
      <x:c r="I10726" s="266" t="n">
        <x:f>INT((ROW()-ROW($I$46))/((CARROT_CAP+1)*(MESCLUN_CAP+1)))</x:f>
        <x:v>16</x:v>
      </x:c>
      <x:c r="J10726" s="266" t="n">
        <x:f>MOD(INT((ROW()-ROW($I$46))/(MESCLUN_CAP+1)),CARROT_CAP+1)</x:f>
        <x:v>8</x:v>
      </x:c>
      <x:c r="K10726" s="266" t="n">
        <x:f>MOD(ROW()-ROW($I$46),MESCLUN_CAP+1)</x:f>
        <x:v>16</x:v>
      </x:c>
      <x:c r="L10726" s="266" t="n">
        <x:f>SUM(I10726:K10726)</x:f>
        <x:v>40</x:v>
      </x:c>
      <x:c r="M10726" s="267" t="n">
        <x:f>I10726*TOMATO_HOURS*WEEKS*(1+TOMATO_DIM)^I10726+J10726*CARROT_HOURS*WEEKS*(1+CARROT_DIM)^J10726+K10726*MESCLUN_HOURS*WEEKS*(1+MESCLUN_DIM)^K10726</x:f>
        <x:v>7787.49827010288</x:v>
      </x:c>
      <x:c r="N10726" s="267" t="n">
        <x:f>MAX(M10726-FARMER_HOURS,0)/TEMP_HOURS_PER_WORKER</x:f>
        <x:v>4.907984909793667</x:v>
      </x:c>
      <x:c r="O10726" s="268" t="n">
        <x:f>I10726*TOMATO_PRICE+J10726*CARROT_PRICE+K10726*MESCLUN_PRICE</x:f>
        <x:v>200752</x:v>
      </x:c>
      <x:c r="P10726" s="268" t="n">
        <x:f>I10726*TOMATO_FERTILIZER+J10726*CARROT_FERTILIZER+K10726*MESCLUN_FERTILIZER</x:f>
        <x:v>31680</x:v>
      </x:c>
      <x:c r="Q10726" s="268" t="n">
        <x:f>MIN(M10726,FARMER_HOURS)*FARMER_RATE+MAX(M10726-FARMER_HOURS,0)*TEMP_RATE</x:f>
        <x:v>147699.62274484168</x:v>
      </x:c>
      <x:c r="R10726" s="268" t="n">
        <x:f>O10726-P10726-Q10726-FIXED_COST</x:f>
        <x:v>1372.3772551583243</x:v>
      </x:c>
      <x:c r="S10726" s="139" t="str">
        <x:f>IF(AND(L10726&lt;=TOTAL_BED_CAP,N10726&lt;=TEMP_WORKER_CAP),"YES","NO")</x:f>
        <x:v>NO</x:v>
      </x:c>
      <x:c r="T10726" s="139" t="n">
        <x:f>IF(S10726="YES",R10726,-1E+99)</x:f>
        <x:v>-1e+99</x:v>
      </x:c>
    </x:row>
    <x:row r="10727">
      <x:c r="A10727" s="139"/>
      <x:c r="B10727" s="139"/>
      <x:c r="C10727" s="139"/>
      <x:c r="D10727" s="139"/>
      <x:c r="E10727" s="139"/>
      <x:c r="F10727" s="139"/>
      <x:c r="G10727" s="139"/>
      <x:c r="H10727" s="139"/>
      <x:c r="I10727" s="266" t="n">
        <x:f>INT((ROW()-ROW($I$46))/((CARROT_CAP+1)*(MESCLUN_CAP+1)))</x:f>
        <x:v>16</x:v>
      </x:c>
      <x:c r="J10727" s="266" t="n">
        <x:f>MOD(INT((ROW()-ROW($I$46))/(MESCLUN_CAP+1)),CARROT_CAP+1)</x:f>
        <x:v>8</x:v>
      </x:c>
      <x:c r="K10727" s="266" t="n">
        <x:f>MOD(ROW()-ROW($I$46),MESCLUN_CAP+1)</x:f>
        <x:v>17</x:v>
      </x:c>
      <x:c r="L10727" s="266" t="n">
        <x:f>SUM(I10727:K10727)</x:f>
        <x:v>41</x:v>
      </x:c>
      <x:c r="M10727" s="267" t="n">
        <x:f>I10727*TOMATO_HOURS*WEEKS*(1+TOMATO_DIM)^I10727+J10727*CARROT_HOURS*WEEKS*(1+CARROT_DIM)^J10727+K10727*MESCLUN_HOURS*WEEKS*(1+MESCLUN_DIM)^K10727</x:f>
        <x:v>7854.05849354942</x:v>
      </x:c>
      <x:c r="N10727" s="267" t="n">
        <x:f>MAX(M10727-FARMER_HOURS,0)/TEMP_HOURS_PER_WORKER</x:f>
        <x:v>4.9542072871870975</x:v>
      </x:c>
      <x:c r="O10727" s="268" t="n">
        <x:f>I10727*TOMATO_PRICE+J10727*CARROT_PRICE+K10727*MESCLUN_PRICE</x:f>
        <x:v>203452</x:v>
      </x:c>
      <x:c r="P10727" s="268" t="n">
        <x:f>I10727*TOMATO_FERTILIZER+J10727*CARROT_FERTILIZER+K10727*MESCLUN_FERTILIZER</x:f>
        <x:v>32560</x:v>
      </x:c>
      <x:c r="Q10727" s="268" t="n">
        <x:f>MIN(M10727,FARMER_HOURS)*FARMER_RATE+MAX(M10727-FARMER_HOURS,0)*TEMP_RATE</x:f>
        <x:v>148855.18217967742</x:v>
      </x:c>
      <x:c r="R10727" s="268" t="n">
        <x:f>O10727-P10727-Q10727-FIXED_COST</x:f>
        <x:v>2036.8178203225834</x:v>
      </x:c>
      <x:c r="S10727" s="139" t="str">
        <x:f>IF(AND(L10727&lt;=TOTAL_BED_CAP,N10727&lt;=TEMP_WORKER_CAP),"YES","NO")</x:f>
        <x:v>NO</x:v>
      </x:c>
      <x:c r="T10727" s="139" t="n">
        <x:f>IF(S10727="YES",R10727,-1E+99)</x:f>
        <x:v>-1e+99</x:v>
      </x:c>
    </x:row>
    <x:row r="10728">
      <x:c r="A10728" s="139"/>
      <x:c r="B10728" s="139"/>
      <x:c r="C10728" s="139"/>
      <x:c r="D10728" s="139"/>
      <x:c r="E10728" s="139"/>
      <x:c r="F10728" s="139"/>
      <x:c r="G10728" s="139"/>
      <x:c r="H10728" s="139"/>
      <x:c r="I10728" s="266" t="n">
        <x:f>INT((ROW()-ROW($I$46))/((CARROT_CAP+1)*(MESCLUN_CAP+1)))</x:f>
        <x:v>16</x:v>
      </x:c>
      <x:c r="J10728" s="266" t="n">
        <x:f>MOD(INT((ROW()-ROW($I$46))/(MESCLUN_CAP+1)),CARROT_CAP+1)</x:f>
        <x:v>8</x:v>
      </x:c>
      <x:c r="K10728" s="266" t="n">
        <x:f>MOD(ROW()-ROW($I$46),MESCLUN_CAP+1)</x:f>
        <x:v>18</x:v>
      </x:c>
      <x:c r="L10728" s="266" t="n">
        <x:f>SUM(I10728:K10728)</x:f>
        <x:v>42</x:v>
      </x:c>
      <x:c r="M10728" s="267" t="n">
        <x:f>I10728*TOMATO_HOURS*WEEKS*(1+TOMATO_DIM)^I10728+J10728*CARROT_HOURS*WEEKS*(1+CARROT_DIM)^J10728+K10728*MESCLUN_HOURS*WEEKS*(1+MESCLUN_DIM)^K10728</x:f>
        <x:v>7922.145485008007</x:v>
      </x:c>
      <x:c r="N10728" s="267" t="n">
        <x:f>MAX(M10728-FARMER_HOURS,0)/TEMP_HOURS_PER_WORKER</x:f>
        <x:v>5.00148992014445</x:v>
      </x:c>
      <x:c r="O10728" s="268" t="n">
        <x:f>I10728*TOMATO_PRICE+J10728*CARROT_PRICE+K10728*MESCLUN_PRICE</x:f>
        <x:v>206152</x:v>
      </x:c>
      <x:c r="P10728" s="268" t="n">
        <x:f>I10728*TOMATO_FERTILIZER+J10728*CARROT_FERTILIZER+K10728*MESCLUN_FERTILIZER</x:f>
        <x:v>33440</x:v>
      </x:c>
      <x:c r="Q10728" s="268" t="n">
        <x:f>MIN(M10728,FARMER_HOURS)*FARMER_RATE+MAX(M10728-FARMER_HOURS,0)*TEMP_RATE</x:f>
        <x:v>150037.24800361122</x:v>
      </x:c>
      <x:c r="R10728" s="268" t="n">
        <x:f>O10728-P10728-Q10728-FIXED_COST</x:f>
        <x:v>2674.7519963887753</x:v>
      </x:c>
      <x:c r="S10728" s="139" t="str">
        <x:f>IF(AND(L10728&lt;=TOTAL_BED_CAP,N10728&lt;=TEMP_WORKER_CAP),"YES","NO")</x:f>
        <x:v>NO</x:v>
      </x:c>
      <x:c r="T10728" s="139" t="n">
        <x:f>IF(S10728="YES",R10728,-1E+99)</x:f>
        <x:v>-1e+99</x:v>
      </x:c>
    </x:row>
    <x:row r="10729">
      <x:c r="A10729" s="139"/>
      <x:c r="B10729" s="139"/>
      <x:c r="C10729" s="139"/>
      <x:c r="D10729" s="139"/>
      <x:c r="E10729" s="139"/>
      <x:c r="F10729" s="139"/>
      <x:c r="G10729" s="139"/>
      <x:c r="H10729" s="139"/>
      <x:c r="I10729" s="266" t="n">
        <x:f>INT((ROW()-ROW($I$46))/((CARROT_CAP+1)*(MESCLUN_CAP+1)))</x:f>
        <x:v>16</x:v>
      </x:c>
      <x:c r="J10729" s="266" t="n">
        <x:f>MOD(INT((ROW()-ROW($I$46))/(MESCLUN_CAP+1)),CARROT_CAP+1)</x:f>
        <x:v>8</x:v>
      </x:c>
      <x:c r="K10729" s="266" t="n">
        <x:f>MOD(ROW()-ROW($I$46),MESCLUN_CAP+1)</x:f>
        <x:v>19</x:v>
      </x:c>
      <x:c r="L10729" s="266" t="n">
        <x:f>SUM(I10729:K10729)</x:f>
        <x:v>43</x:v>
      </x:c>
      <x:c r="M10729" s="267" t="n">
        <x:f>I10729*TOMATO_HOURS*WEEKS*(1+TOMATO_DIM)^I10729+J10729*CARROT_HOURS*WEEKS*(1+CARROT_DIM)^J10729+K10729*MESCLUN_HOURS*WEEKS*(1+MESCLUN_DIM)^K10729</x:f>
        <x:v>7991.787013644029</x:v>
      </x:c>
      <x:c r="N10729" s="267" t="n">
        <x:f>MAX(M10729-FARMER_HOURS,0)/TEMP_HOURS_PER_WORKER</x:f>
        <x:v>5.0498520928083535</x:v>
      </x:c>
      <x:c r="O10729" s="268" t="n">
        <x:f>I10729*TOMATO_PRICE+J10729*CARROT_PRICE+K10729*MESCLUN_PRICE</x:f>
        <x:v>208852</x:v>
      </x:c>
      <x:c r="P10729" s="268" t="n">
        <x:f>I10729*TOMATO_FERTILIZER+J10729*CARROT_FERTILIZER+K10729*MESCLUN_FERTILIZER</x:f>
        <x:v>34320</x:v>
      </x:c>
      <x:c r="Q10729" s="268" t="n">
        <x:f>MIN(M10729,FARMER_HOURS)*FARMER_RATE+MAX(M10729-FARMER_HOURS,0)*TEMP_RATE</x:f>
        <x:v>151246.30232020884</x:v>
      </x:c>
      <x:c r="R10729" s="268" t="n">
        <x:f>O10729-P10729-Q10729-FIXED_COST</x:f>
        <x:v>3285.697679791163</x:v>
      </x:c>
      <x:c r="S10729" s="139" t="str">
        <x:f>IF(AND(L10729&lt;=TOTAL_BED_CAP,N10729&lt;=TEMP_WORKER_CAP),"YES","NO")</x:f>
        <x:v>NO</x:v>
      </x:c>
      <x:c r="T10729" s="139" t="n">
        <x:f>IF(S10729="YES",R10729,-1E+99)</x:f>
        <x:v>-1e+99</x:v>
      </x:c>
    </x:row>
    <x:row r="10730">
      <x:c r="A10730" s="139"/>
      <x:c r="B10730" s="139"/>
      <x:c r="C10730" s="139"/>
      <x:c r="D10730" s="139"/>
      <x:c r="E10730" s="139"/>
      <x:c r="F10730" s="139"/>
      <x:c r="G10730" s="139"/>
      <x:c r="H10730" s="139"/>
      <x:c r="I10730" s="266" t="n">
        <x:f>INT((ROW()-ROW($I$46))/((CARROT_CAP+1)*(MESCLUN_CAP+1)))</x:f>
        <x:v>16</x:v>
      </x:c>
      <x:c r="J10730" s="266" t="n">
        <x:f>MOD(INT((ROW()-ROW($I$46))/(MESCLUN_CAP+1)),CARROT_CAP+1)</x:f>
        <x:v>8</x:v>
      </x:c>
      <x:c r="K10730" s="266" t="n">
        <x:f>MOD(ROW()-ROW($I$46),MESCLUN_CAP+1)</x:f>
        <x:v>20</x:v>
      </x:c>
      <x:c r="L10730" s="266" t="n">
        <x:f>SUM(I10730:K10730)</x:f>
        <x:v>44</x:v>
      </x:c>
      <x:c r="M10730" s="267" t="n">
        <x:f>I10730*TOMATO_HOURS*WEEKS*(1+TOMATO_DIM)^I10730+J10730*CARROT_HOURS*WEEKS*(1+CARROT_DIM)^J10730+K10730*MESCLUN_HOURS*WEEKS*(1+MESCLUN_DIM)^K10730</x:f>
        <x:v>8063.011304294506</x:v>
      </x:c>
      <x:c r="N10730" s="267" t="n">
        <x:f>MAX(M10730-FARMER_HOURS,0)/TEMP_HOURS_PER_WORKER</x:f>
        <x:v>5.099313405760073</x:v>
      </x:c>
      <x:c r="O10730" s="268" t="n">
        <x:f>I10730*TOMATO_PRICE+J10730*CARROT_PRICE+K10730*MESCLUN_PRICE</x:f>
        <x:v>211552</x:v>
      </x:c>
      <x:c r="P10730" s="268" t="n">
        <x:f>I10730*TOMATO_FERTILIZER+J10730*CARROT_FERTILIZER+K10730*MESCLUN_FERTILIZER</x:f>
        <x:v>35200</x:v>
      </x:c>
      <x:c r="Q10730" s="268" t="n">
        <x:f>MIN(M10730,FARMER_HOURS)*FARMER_RATE+MAX(M10730-FARMER_HOURS,0)*TEMP_RATE</x:f>
        <x:v>152482.83514400182</x:v>
      </x:c>
      <x:c r="R10730" s="268" t="n">
        <x:f>O10730-P10730-Q10730-FIXED_COST</x:f>
        <x:v>3869.164855998184</x:v>
      </x:c>
      <x:c r="S10730" s="139" t="str">
        <x:f>IF(AND(L10730&lt;=TOTAL_BED_CAP,N10730&lt;=TEMP_WORKER_CAP),"YES","NO")</x:f>
        <x:v>NO</x:v>
      </x:c>
      <x:c r="T10730" s="139" t="n">
        <x:f>IF(S10730="YES",R10730,-1E+99)</x:f>
        <x:v>-1e+99</x:v>
      </x:c>
    </x:row>
    <x:row r="10731">
      <x:c r="A10731" s="139"/>
      <x:c r="B10731" s="139"/>
      <x:c r="C10731" s="139"/>
      <x:c r="D10731" s="139"/>
      <x:c r="E10731" s="139"/>
      <x:c r="F10731" s="139"/>
      <x:c r="G10731" s="139"/>
      <x:c r="H10731" s="139"/>
      <x:c r="I10731" s="266" t="n">
        <x:f>INT((ROW()-ROW($I$46))/((CARROT_CAP+1)*(MESCLUN_CAP+1)))</x:f>
        <x:v>16</x:v>
      </x:c>
      <x:c r="J10731" s="266" t="n">
        <x:f>MOD(INT((ROW()-ROW($I$46))/(MESCLUN_CAP+1)),CARROT_CAP+1)</x:f>
        <x:v>8</x:v>
      </x:c>
      <x:c r="K10731" s="266" t="n">
        <x:f>MOD(ROW()-ROW($I$46),MESCLUN_CAP+1)</x:f>
        <x:v>21</x:v>
      </x:c>
      <x:c r="L10731" s="266" t="n">
        <x:f>SUM(I10731:K10731)</x:f>
        <x:v>45</x:v>
      </x:c>
      <x:c r="M10731" s="267" t="n">
        <x:f>I10731*TOMATO_HOURS*WEEKS*(1+TOMATO_DIM)^I10731+J10731*CARROT_HOURS*WEEKS*(1+CARROT_DIM)^J10731+K10731*MESCLUN_HOURS*WEEKS*(1+MESCLUN_DIM)^K10731</x:f>
        <x:v>8135.84704452095</x:v>
      </x:c>
      <x:c r="N10731" s="267" t="n">
        <x:f>MAX(M10731-FARMER_HOURS,0)/TEMP_HOURS_PER_WORKER</x:f>
        <x:v>5.149893780917326</x:v>
      </x:c>
      <x:c r="O10731" s="268" t="n">
        <x:f>I10731*TOMATO_PRICE+J10731*CARROT_PRICE+K10731*MESCLUN_PRICE</x:f>
        <x:v>214252</x:v>
      </x:c>
      <x:c r="P10731" s="268" t="n">
        <x:f>I10731*TOMATO_FERTILIZER+J10731*CARROT_FERTILIZER+K10731*MESCLUN_FERTILIZER</x:f>
        <x:v>36080</x:v>
      </x:c>
      <x:c r="Q10731" s="268" t="n">
        <x:f>MIN(M10731,FARMER_HOURS)*FARMER_RATE+MAX(M10731-FARMER_HOURS,0)*TEMP_RATE</x:f>
        <x:v>153747.34452293316</x:v>
      </x:c>
      <x:c r="R10731" s="268" t="n">
        <x:f>O10731-P10731-Q10731-FIXED_COST</x:f>
        <x:v>4424.6554770668445</x:v>
      </x:c>
      <x:c r="S10731" s="139" t="str">
        <x:f>IF(AND(L10731&lt;=TOTAL_BED_CAP,N10731&lt;=TEMP_WORKER_CAP),"YES","NO")</x:f>
        <x:v>NO</x:v>
      </x:c>
      <x:c r="T10731" s="139" t="n">
        <x:f>IF(S10731="YES",R10731,-1E+99)</x:f>
        <x:v>-1e+99</x:v>
      </x:c>
    </x:row>
    <x:row r="10732">
      <x:c r="A10732" s="139"/>
      <x:c r="B10732" s="139"/>
      <x:c r="C10732" s="139"/>
      <x:c r="D10732" s="139"/>
      <x:c r="E10732" s="139"/>
      <x:c r="F10732" s="139"/>
      <x:c r="G10732" s="139"/>
      <x:c r="H10732" s="139"/>
      <x:c r="I10732" s="266" t="n">
        <x:f>INT((ROW()-ROW($I$46))/((CARROT_CAP+1)*(MESCLUN_CAP+1)))</x:f>
        <x:v>16</x:v>
      </x:c>
      <x:c r="J10732" s="266" t="n">
        <x:f>MOD(INT((ROW()-ROW($I$46))/(MESCLUN_CAP+1)),CARROT_CAP+1)</x:f>
        <x:v>8</x:v>
      </x:c>
      <x:c r="K10732" s="266" t="n">
        <x:f>MOD(ROW()-ROW($I$46),MESCLUN_CAP+1)</x:f>
        <x:v>22</x:v>
      </x:c>
      <x:c r="L10732" s="266" t="n">
        <x:f>SUM(I10732:K10732)</x:f>
        <x:v>46</x:v>
      </x:c>
      <x:c r="M10732" s="267" t="n">
        <x:f>I10732*TOMATO_HOURS*WEEKS*(1+TOMATO_DIM)^I10732+J10732*CARROT_HOURS*WEEKS*(1+CARROT_DIM)^J10732+K10732*MESCLUN_HOURS*WEEKS*(1+MESCLUN_DIM)^K10732</x:f>
        <x:v>8210.323391767346</x:v>
      </x:c>
      <x:c r="N10732" s="267" t="n">
        <x:f>MAX(M10732-FARMER_HOURS,0)/TEMP_HOURS_PER_WORKER</x:f>
        <x:v>5.201613466505101</x:v>
      </x:c>
      <x:c r="O10732" s="268" t="n">
        <x:f>I10732*TOMATO_PRICE+J10732*CARROT_PRICE+K10732*MESCLUN_PRICE</x:f>
        <x:v>216952</x:v>
      </x:c>
      <x:c r="P10732" s="268" t="n">
        <x:f>I10732*TOMATO_FERTILIZER+J10732*CARROT_FERTILIZER+K10732*MESCLUN_FERTILIZER</x:f>
        <x:v>36960</x:v>
      </x:c>
      <x:c r="Q10732" s="268" t="n">
        <x:f>MIN(M10732,FARMER_HOURS)*FARMER_RATE+MAX(M10732-FARMER_HOURS,0)*TEMP_RATE</x:f>
        <x:v>155040.33666262752</x:v>
      </x:c>
      <x:c r="R10732" s="268" t="n">
        <x:f>O10732-P10732-Q10732-FIXED_COST</x:f>
        <x:v>4951.663337372476</x:v>
      </x:c>
      <x:c r="S10732" s="139" t="str">
        <x:f>IF(AND(L10732&lt;=TOTAL_BED_CAP,N10732&lt;=TEMP_WORKER_CAP),"YES","NO")</x:f>
        <x:v>NO</x:v>
      </x:c>
      <x:c r="T10732" s="139" t="n">
        <x:f>IF(S10732="YES",R10732,-1E+99)</x:f>
        <x:v>-1e+99</x:v>
      </x:c>
    </x:row>
    <x:row r="10733">
      <x:c r="A10733" s="139"/>
      <x:c r="B10733" s="139"/>
      <x:c r="C10733" s="139"/>
      <x:c r="D10733" s="139"/>
      <x:c r="E10733" s="139"/>
      <x:c r="F10733" s="139"/>
      <x:c r="G10733" s="139"/>
      <x:c r="H10733" s="139"/>
      <x:c r="I10733" s="266" t="n">
        <x:f>INT((ROW()-ROW($I$46))/((CARROT_CAP+1)*(MESCLUN_CAP+1)))</x:f>
        <x:v>16</x:v>
      </x:c>
      <x:c r="J10733" s="266" t="n">
        <x:f>MOD(INT((ROW()-ROW($I$46))/(MESCLUN_CAP+1)),CARROT_CAP+1)</x:f>
        <x:v>8</x:v>
      </x:c>
      <x:c r="K10733" s="266" t="n">
        <x:f>MOD(ROW()-ROW($I$46),MESCLUN_CAP+1)</x:f>
        <x:v>23</x:v>
      </x:c>
      <x:c r="L10733" s="266" t="n">
        <x:f>SUM(I10733:K10733)</x:f>
        <x:v>47</x:v>
      </x:c>
      <x:c r="M10733" s="267" t="n">
        <x:f>I10733*TOMATO_HOURS*WEEKS*(1+TOMATO_DIM)^I10733+J10733*CARROT_HOURS*WEEKS*(1+CARROT_DIM)^J10733+K10733*MESCLUN_HOURS*WEEKS*(1+MESCLUN_DIM)^K10733</x:f>
        <x:v>8286.469980624783</x:v>
      </x:c>
      <x:c r="N10733" s="267" t="n">
        <x:f>MAX(M10733-FARMER_HOURS,0)/TEMP_HOURS_PER_WORKER</x:f>
        <x:v>5.254493042100544</x:v>
      </x:c>
      <x:c r="O10733" s="268" t="n">
        <x:f>I10733*TOMATO_PRICE+J10733*CARROT_PRICE+K10733*MESCLUN_PRICE</x:f>
        <x:v>219652</x:v>
      </x:c>
      <x:c r="P10733" s="268" t="n">
        <x:f>I10733*TOMATO_FERTILIZER+J10733*CARROT_FERTILIZER+K10733*MESCLUN_FERTILIZER</x:f>
        <x:v>37840</x:v>
      </x:c>
      <x:c r="Q10733" s="268" t="n">
        <x:f>MIN(M10733,FARMER_HOURS)*FARMER_RATE+MAX(M10733-FARMER_HOURS,0)*TEMP_RATE</x:f>
        <x:v>156362.32605251358</x:v>
      </x:c>
      <x:c r="R10733" s="268" t="n">
        <x:f>O10733-P10733-Q10733-FIXED_COST</x:f>
        <x:v>5449.673947486415</x:v>
      </x:c>
      <x:c r="S10733" s="139" t="str">
        <x:f>IF(AND(L10733&lt;=TOTAL_BED_CAP,N10733&lt;=TEMP_WORKER_CAP),"YES","NO")</x:f>
        <x:v>NO</x:v>
      </x:c>
      <x:c r="T10733" s="139" t="n">
        <x:f>IF(S10733="YES",R10733,-1E+99)</x:f>
        <x:v>-1e+99</x:v>
      </x:c>
    </x:row>
    <x:row r="10734">
      <x:c r="A10734" s="139"/>
      <x:c r="B10734" s="139"/>
      <x:c r="C10734" s="139"/>
      <x:c r="D10734" s="139"/>
      <x:c r="E10734" s="139"/>
      <x:c r="F10734" s="139"/>
      <x:c r="G10734" s="139"/>
      <x:c r="H10734" s="139"/>
      <x:c r="I10734" s="266" t="n">
        <x:f>INT((ROW()-ROW($I$46))/((CARROT_CAP+1)*(MESCLUN_CAP+1)))</x:f>
        <x:v>16</x:v>
      </x:c>
      <x:c r="J10734" s="266" t="n">
        <x:f>MOD(INT((ROW()-ROW($I$46))/(MESCLUN_CAP+1)),CARROT_CAP+1)</x:f>
        <x:v>8</x:v>
      </x:c>
      <x:c r="K10734" s="266" t="n">
        <x:f>MOD(ROW()-ROW($I$46),MESCLUN_CAP+1)</x:f>
        <x:v>24</x:v>
      </x:c>
      <x:c r="L10734" s="266" t="n">
        <x:f>SUM(I10734:K10734)</x:f>
        <x:v>48</x:v>
      </x:c>
      <x:c r="M10734" s="267" t="n">
        <x:f>I10734*TOMATO_HOURS*WEEKS*(1+TOMATO_DIM)^I10734+J10734*CARROT_HOURS*WEEKS*(1+CARROT_DIM)^J10734+K10734*MESCLUN_HOURS*WEEKS*(1+MESCLUN_DIM)^K10734</x:f>
        <x:v>8364.316930204279</x:v>
      </x:c>
      <x:c r="N10734" s="267" t="n">
        <x:f>MAX(M10734-FARMER_HOURS,0)/TEMP_HOURS_PER_WORKER</x:f>
        <x:v>5.308553423752971</x:v>
      </x:c>
      <x:c r="O10734" s="268" t="n">
        <x:f>I10734*TOMATO_PRICE+J10734*CARROT_PRICE+K10734*MESCLUN_PRICE</x:f>
        <x:v>222352</x:v>
      </x:c>
      <x:c r="P10734" s="268" t="n">
        <x:f>I10734*TOMATO_FERTILIZER+J10734*CARROT_FERTILIZER+K10734*MESCLUN_FERTILIZER</x:f>
        <x:v>38720</x:v>
      </x:c>
      <x:c r="Q10734" s="268" t="n">
        <x:f>MIN(M10734,FARMER_HOURS)*FARMER_RATE+MAX(M10734-FARMER_HOURS,0)*TEMP_RATE</x:f>
        <x:v>157713.83559382427</x:v>
      </x:c>
      <x:c r="R10734" s="268" t="n">
        <x:f>O10734-P10734-Q10734-FIXED_COST</x:f>
        <x:v>5918.164406175725</x:v>
      </x:c>
      <x:c r="S10734" s="139" t="str">
        <x:f>IF(AND(L10734&lt;=TOTAL_BED_CAP,N10734&lt;=TEMP_WORKER_CAP),"YES","NO")</x:f>
        <x:v>NO</x:v>
      </x:c>
      <x:c r="T10734" s="139" t="n">
        <x:f>IF(S10734="YES",R10734,-1E+99)</x:f>
        <x:v>-1e+99</x:v>
      </x:c>
    </x:row>
    <x:row r="10735">
      <x:c r="A10735" s="139"/>
      <x:c r="B10735" s="139"/>
      <x:c r="C10735" s="139"/>
      <x:c r="D10735" s="139"/>
      <x:c r="E10735" s="139"/>
      <x:c r="F10735" s="139"/>
      <x:c r="G10735" s="139"/>
      <x:c r="H10735" s="139"/>
      <x:c r="I10735" s="266" t="n">
        <x:f>INT((ROW()-ROW($I$46))/((CARROT_CAP+1)*(MESCLUN_CAP+1)))</x:f>
        <x:v>16</x:v>
      </x:c>
      <x:c r="J10735" s="266" t="n">
        <x:f>MOD(INT((ROW()-ROW($I$46))/(MESCLUN_CAP+1)),CARROT_CAP+1)</x:f>
        <x:v>8</x:v>
      </x:c>
      <x:c r="K10735" s="266" t="n">
        <x:f>MOD(ROW()-ROW($I$46),MESCLUN_CAP+1)</x:f>
        <x:v>25</x:v>
      </x:c>
      <x:c r="L10735" s="266" t="n">
        <x:f>SUM(I10735:K10735)</x:f>
        <x:v>49</x:v>
      </x:c>
      <x:c r="M10735" s="267" t="n">
        <x:f>I10735*TOMATO_HOURS*WEEKS*(1+TOMATO_DIM)^I10735+J10735*CARROT_HOURS*WEEKS*(1+CARROT_DIM)^J10735+K10735*MESCLUN_HOURS*WEEKS*(1+MESCLUN_DIM)^K10735</x:f>
        <x:v>8443.894851619376</x:v>
      </x:c>
      <x:c r="N10735" s="267" t="n">
        <x:f>MAX(M10735-FARMER_HOURS,0)/TEMP_HOURS_PER_WORKER</x:f>
        <x:v>5.363815869180122</x:v>
      </x:c>
      <x:c r="O10735" s="268" t="n">
        <x:f>I10735*TOMATO_PRICE+J10735*CARROT_PRICE+K10735*MESCLUN_PRICE</x:f>
        <x:v>225052</x:v>
      </x:c>
      <x:c r="P10735" s="268" t="n">
        <x:f>I10735*TOMATO_FERTILIZER+J10735*CARROT_FERTILIZER+K10735*MESCLUN_FERTILIZER</x:f>
        <x:v>39600</x:v>
      </x:c>
      <x:c r="Q10735" s="268" t="n">
        <x:f>MIN(M10735,FARMER_HOURS)*FARMER_RATE+MAX(M10735-FARMER_HOURS,0)*TEMP_RATE</x:f>
        <x:v>159095.39672950306</x:v>
      </x:c>
      <x:c r="R10735" s="268" t="n">
        <x:f>O10735-P10735-Q10735-FIXED_COST</x:f>
        <x:v>6356.60327049694</x:v>
      </x:c>
      <x:c r="S10735" s="139" t="str">
        <x:f>IF(AND(L10735&lt;=TOTAL_BED_CAP,N10735&lt;=TEMP_WORKER_CAP),"YES","NO")</x:f>
        <x:v>NO</x:v>
      </x:c>
      <x:c r="T10735" s="139" t="n">
        <x:f>IF(S10735="YES",R10735,-1E+99)</x:f>
        <x:v>-1e+99</x:v>
      </x:c>
    </x:row>
    <x:row r="10736">
      <x:c r="A10736" s="139"/>
      <x:c r="B10736" s="139"/>
      <x:c r="C10736" s="139"/>
      <x:c r="D10736" s="139"/>
      <x:c r="E10736" s="139"/>
      <x:c r="F10736" s="139"/>
      <x:c r="G10736" s="139"/>
      <x:c r="H10736" s="139"/>
      <x:c r="I10736" s="266" t="n">
        <x:f>INT((ROW()-ROW($I$46))/((CARROT_CAP+1)*(MESCLUN_CAP+1)))</x:f>
        <x:v>16</x:v>
      </x:c>
      <x:c r="J10736" s="266" t="n">
        <x:f>MOD(INT((ROW()-ROW($I$46))/(MESCLUN_CAP+1)),CARROT_CAP+1)</x:f>
        <x:v>8</x:v>
      </x:c>
      <x:c r="K10736" s="266" t="n">
        <x:f>MOD(ROW()-ROW($I$46),MESCLUN_CAP+1)</x:f>
        <x:v>26</x:v>
      </x:c>
      <x:c r="L10736" s="266" t="n">
        <x:f>SUM(I10736:K10736)</x:f>
        <x:v>50</x:v>
      </x:c>
      <x:c r="M10736" s="267" t="n">
        <x:f>I10736*TOMATO_HOURS*WEEKS*(1+TOMATO_DIM)^I10736+J10736*CARROT_HOURS*WEEKS*(1+CARROT_DIM)^J10736+K10736*MESCLUN_HOURS*WEEKS*(1+MESCLUN_DIM)^K10736</x:f>
        <x:v>8525.234855580093</x:v>
      </x:c>
      <x:c r="N10736" s="267" t="n">
        <x:f>MAX(M10736-FARMER_HOURS,0)/TEMP_HOURS_PER_WORKER</x:f>
        <x:v>5.420301983041731</x:v>
      </x:c>
      <x:c r="O10736" s="268" t="n">
        <x:f>I10736*TOMATO_PRICE+J10736*CARROT_PRICE+K10736*MESCLUN_PRICE</x:f>
        <x:v>227752</x:v>
      </x:c>
      <x:c r="P10736" s="268" t="n">
        <x:f>I10736*TOMATO_FERTILIZER+J10736*CARROT_FERTILIZER+K10736*MESCLUN_FERTILIZER</x:f>
        <x:v>40480</x:v>
      </x:c>
      <x:c r="Q10736" s="268" t="n">
        <x:f>MIN(M10736,FARMER_HOURS)*FARMER_RATE+MAX(M10736-FARMER_HOURS,0)*TEMP_RATE</x:f>
        <x:v>160507.54957604327</x:v>
      </x:c>
      <x:c r="R10736" s="268" t="n">
        <x:f>O10736-P10736-Q10736-FIXED_COST</x:f>
        <x:v>6764.450423956732</x:v>
      </x:c>
      <x:c r="S10736" s="139" t="str">
        <x:f>IF(AND(L10736&lt;=TOTAL_BED_CAP,N10736&lt;=TEMP_WORKER_CAP),"YES","NO")</x:f>
        <x:v>NO</x:v>
      </x:c>
      <x:c r="T10736" s="139" t="n">
        <x:f>IF(S10736="YES",R10736,-1E+99)</x:f>
        <x:v>-1e+99</x:v>
      </x:c>
    </x:row>
    <x:row r="10737">
      <x:c r="A10737" s="139"/>
      <x:c r="B10737" s="139"/>
      <x:c r="C10737" s="139"/>
      <x:c r="D10737" s="139"/>
      <x:c r="E10737" s="139"/>
      <x:c r="F10737" s="139"/>
      <x:c r="G10737" s="139"/>
      <x:c r="H10737" s="139"/>
      <x:c r="I10737" s="266" t="n">
        <x:f>INT((ROW()-ROW($I$46))/((CARROT_CAP+1)*(MESCLUN_CAP+1)))</x:f>
        <x:v>16</x:v>
      </x:c>
      <x:c r="J10737" s="266" t="n">
        <x:f>MOD(INT((ROW()-ROW($I$46))/(MESCLUN_CAP+1)),CARROT_CAP+1)</x:f>
        <x:v>8</x:v>
      </x:c>
      <x:c r="K10737" s="266" t="n">
        <x:f>MOD(ROW()-ROW($I$46),MESCLUN_CAP+1)</x:f>
        <x:v>27</x:v>
      </x:c>
      <x:c r="L10737" s="266" t="n">
        <x:f>SUM(I10737:K10737)</x:f>
        <x:v>51</x:v>
      </x:c>
      <x:c r="M10737" s="267" t="n">
        <x:f>I10737*TOMATO_HOURS*WEEKS*(1+TOMATO_DIM)^I10737+J10737*CARROT_HOURS*WEEKS*(1+CARROT_DIM)^J10737+K10737*MESCLUN_HOURS*WEEKS*(1+MESCLUN_DIM)^K10737</x:f>
        <x:v>8608.36856009985</x:v>
      </x:c>
      <x:c r="N10737" s="267" t="n">
        <x:f>MAX(M10737-FARMER_HOURS,0)/TEMP_HOURS_PER_WORKER</x:f>
        <x:v>5.4780337222915625</x:v>
      </x:c>
      <x:c r="O10737" s="268" t="n">
        <x:f>I10737*TOMATO_PRICE+J10737*CARROT_PRICE+K10737*MESCLUN_PRICE</x:f>
        <x:v>230452</x:v>
      </x:c>
      <x:c r="P10737" s="268" t="n">
        <x:f>I10737*TOMATO_FERTILIZER+J10737*CARROT_FERTILIZER+K10737*MESCLUN_FERTILIZER</x:f>
        <x:v>41360</x:v>
      </x:c>
      <x:c r="Q10737" s="268" t="n">
        <x:f>MIN(M10737,FARMER_HOURS)*FARMER_RATE+MAX(M10737-FARMER_HOURS,0)*TEMP_RATE</x:f>
        <x:v>161950.84305728908</x:v>
      </x:c>
      <x:c r="R10737" s="268" t="n">
        <x:f>O10737-P10737-Q10737-FIXED_COST</x:f>
        <x:v>7141.156942710921</x:v>
      </x:c>
      <x:c r="S10737" s="139" t="str">
        <x:f>IF(AND(L10737&lt;=TOTAL_BED_CAP,N10737&lt;=TEMP_WORKER_CAP),"YES","NO")</x:f>
        <x:v>NO</x:v>
      </x:c>
      <x:c r="T10737" s="139" t="n">
        <x:f>IF(S10737="YES",R10737,-1E+99)</x:f>
        <x:v>-1e+99</x:v>
      </x:c>
    </x:row>
    <x:row r="10738">
      <x:c r="A10738" s="139"/>
      <x:c r="B10738" s="139"/>
      <x:c r="C10738" s="139"/>
      <x:c r="D10738" s="139"/>
      <x:c r="E10738" s="139"/>
      <x:c r="F10738" s="139"/>
      <x:c r="G10738" s="139"/>
      <x:c r="H10738" s="139"/>
      <x:c r="I10738" s="266" t="n">
        <x:f>INT((ROW()-ROW($I$46))/((CARROT_CAP+1)*(MESCLUN_CAP+1)))</x:f>
        <x:v>16</x:v>
      </x:c>
      <x:c r="J10738" s="266" t="n">
        <x:f>MOD(INT((ROW()-ROW($I$46))/(MESCLUN_CAP+1)),CARROT_CAP+1)</x:f>
        <x:v>8</x:v>
      </x:c>
      <x:c r="K10738" s="266" t="n">
        <x:f>MOD(ROW()-ROW($I$46),MESCLUN_CAP+1)</x:f>
        <x:v>28</x:v>
      </x:c>
      <x:c r="L10738" s="266" t="n">
        <x:f>SUM(I10738:K10738)</x:f>
        <x:v>52</x:v>
      </x:c>
      <x:c r="M10738" s="267" t="n">
        <x:f>I10738*TOMATO_HOURS*WEEKS*(1+TOMATO_DIM)^I10738+J10738*CARROT_HOURS*WEEKS*(1+CARROT_DIM)^J10738+K10738*MESCLUN_HOURS*WEEKS*(1+MESCLUN_DIM)^K10738</x:f>
        <x:v>8693.328098317004</x:v>
      </x:c>
      <x:c r="N10738" s="267" t="n">
        <x:f>MAX(M10738-FARMER_HOURS,0)/TEMP_HOURS_PER_WORKER</x:f>
        <x:v>5.537033401609031</x:v>
      </x:c>
      <x:c r="O10738" s="268" t="n">
        <x:f>I10738*TOMATO_PRICE+J10738*CARROT_PRICE+K10738*MESCLUN_PRICE</x:f>
        <x:v>233152</x:v>
      </x:c>
      <x:c r="P10738" s="268" t="n">
        <x:f>I10738*TOMATO_FERTILIZER+J10738*CARROT_FERTILIZER+K10738*MESCLUN_FERTILIZER</x:f>
        <x:v>42240</x:v>
      </x:c>
      <x:c r="Q10738" s="268" t="n">
        <x:f>MIN(M10738,FARMER_HOURS)*FARMER_RATE+MAX(M10738-FARMER_HOURS,0)*TEMP_RATE</x:f>
        <x:v>163425.83504022576</x:v>
      </x:c>
      <x:c r="R10738" s="268" t="n">
        <x:f>O10738-P10738-Q10738-FIXED_COST</x:f>
        <x:v>7486.164959774236</x:v>
      </x:c>
      <x:c r="S10738" s="139" t="str">
        <x:f>IF(AND(L10738&lt;=TOTAL_BED_CAP,N10738&lt;=TEMP_WORKER_CAP),"YES","NO")</x:f>
        <x:v>NO</x:v>
      </x:c>
      <x:c r="T10738" s="139" t="n">
        <x:f>IF(S10738="YES",R10738,-1E+99)</x:f>
        <x:v>-1e+99</x:v>
      </x:c>
    </x:row>
    <x:row r="10739">
      <x:c r="A10739" s="139"/>
      <x:c r="B10739" s="139"/>
      <x:c r="C10739" s="139"/>
      <x:c r="D10739" s="139"/>
      <x:c r="E10739" s="139"/>
      <x:c r="F10739" s="139"/>
      <x:c r="G10739" s="139"/>
      <x:c r="H10739" s="139"/>
      <x:c r="I10739" s="266" t="n">
        <x:f>INT((ROW()-ROW($I$46))/((CARROT_CAP+1)*(MESCLUN_CAP+1)))</x:f>
        <x:v>16</x:v>
      </x:c>
      <x:c r="J10739" s="266" t="n">
        <x:f>MOD(INT((ROW()-ROW($I$46))/(MESCLUN_CAP+1)),CARROT_CAP+1)</x:f>
        <x:v>8</x:v>
      </x:c>
      <x:c r="K10739" s="266" t="n">
        <x:f>MOD(ROW()-ROW($I$46),MESCLUN_CAP+1)</x:f>
        <x:v>29</x:v>
      </x:c>
      <x:c r="L10739" s="266" t="n">
        <x:f>SUM(I10739:K10739)</x:f>
        <x:v>53</x:v>
      </x:c>
      <x:c r="M10739" s="267" t="n">
        <x:f>I10739*TOMATO_HOURS*WEEKS*(1+TOMATO_DIM)^I10739+J10739*CARROT_HOURS*WEEKS*(1+CARROT_DIM)^J10739+K10739*MESCLUN_HOURS*WEEKS*(1+MESCLUN_DIM)^K10739</x:f>
        <x:v>8780.146126432657</x:v>
      </x:c>
      <x:c r="N10739" s="267" t="n">
        <x:f>MAX(M10739-FARMER_HOURS,0)/TEMP_HOURS_PER_WORKER</x:f>
        <x:v>5.597323698911567</x:v>
      </x:c>
      <x:c r="O10739" s="268" t="n">
        <x:f>I10739*TOMATO_PRICE+J10739*CARROT_PRICE+K10739*MESCLUN_PRICE</x:f>
        <x:v>235852</x:v>
      </x:c>
      <x:c r="P10739" s="268" t="n">
        <x:f>I10739*TOMATO_FERTILIZER+J10739*CARROT_FERTILIZER+K10739*MESCLUN_FERTILIZER</x:f>
        <x:v>43120</x:v>
      </x:c>
      <x:c r="Q10739" s="268" t="n">
        <x:f>MIN(M10739,FARMER_HOURS)*FARMER_RATE+MAX(M10739-FARMER_HOURS,0)*TEMP_RATE</x:f>
        <x:v>164933.0924727892</x:v>
      </x:c>
      <x:c r="R10739" s="268" t="n">
        <x:f>O10739-P10739-Q10739-FIXED_COST</x:f>
        <x:v>7798.907527210802</x:v>
      </x:c>
      <x:c r="S10739" s="139" t="str">
        <x:f>IF(AND(L10739&lt;=TOTAL_BED_CAP,N10739&lt;=TEMP_WORKER_CAP),"YES","NO")</x:f>
        <x:v>NO</x:v>
      </x:c>
      <x:c r="T10739" s="139" t="n">
        <x:f>IF(S10739="YES",R10739,-1E+99)</x:f>
        <x:v>-1e+99</x:v>
      </x:c>
    </x:row>
    <x:row r="10740">
      <x:c r="A10740" s="139"/>
      <x:c r="B10740" s="139"/>
      <x:c r="C10740" s="139"/>
      <x:c r="D10740" s="139"/>
      <x:c r="E10740" s="139"/>
      <x:c r="F10740" s="139"/>
      <x:c r="G10740" s="139"/>
      <x:c r="H10740" s="139"/>
      <x:c r="I10740" s="266" t="n">
        <x:f>INT((ROW()-ROW($I$46))/((CARROT_CAP+1)*(MESCLUN_CAP+1)))</x:f>
        <x:v>16</x:v>
      </x:c>
      <x:c r="J10740" s="266" t="n">
        <x:f>MOD(INT((ROW()-ROW($I$46))/(MESCLUN_CAP+1)),CARROT_CAP+1)</x:f>
        <x:v>8</x:v>
      </x:c>
      <x:c r="K10740" s="266" t="n">
        <x:f>MOD(ROW()-ROW($I$46),MESCLUN_CAP+1)</x:f>
        <x:v>30</x:v>
      </x:c>
      <x:c r="L10740" s="266" t="n">
        <x:f>SUM(I10740:K10740)</x:f>
        <x:v>54</x:v>
      </x:c>
      <x:c r="M10740" s="267" t="n">
        <x:f>I10740*TOMATO_HOURS*WEEKS*(1+TOMATO_DIM)^I10740+J10740*CARROT_HOURS*WEEKS*(1+CARROT_DIM)^J10740+K10740*MESCLUN_HOURS*WEEKS*(1+MESCLUN_DIM)^K10740</x:f>
        <x:v>8868.855831766426</x:v>
      </x:c>
      <x:c r="N10740" s="267" t="n">
        <x:f>MAX(M10740-FARMER_HOURS,0)/TEMP_HOURS_PER_WORKER</x:f>
        <x:v>5.658927660948907</x:v>
      </x:c>
      <x:c r="O10740" s="268" t="n">
        <x:f>I10740*TOMATO_PRICE+J10740*CARROT_PRICE+K10740*MESCLUN_PRICE</x:f>
        <x:v>238552</x:v>
      </x:c>
      <x:c r="P10740" s="268" t="n">
        <x:f>I10740*TOMATO_FERTILIZER+J10740*CARROT_FERTILIZER+K10740*MESCLUN_FERTILIZER</x:f>
        <x:v>44000</x:v>
      </x:c>
      <x:c r="Q10740" s="268" t="n">
        <x:f>MIN(M10740,FARMER_HOURS)*FARMER_RATE+MAX(M10740-FARMER_HOURS,0)*TEMP_RATE</x:f>
        <x:v>166473.1915237227</x:v>
      </x:c>
      <x:c r="R10740" s="268" t="n">
        <x:f>O10740-P10740-Q10740-FIXED_COST</x:f>
        <x:v>8078.808476277307</x:v>
      </x:c>
      <x:c r="S10740" s="139" t="str">
        <x:f>IF(AND(L10740&lt;=TOTAL_BED_CAP,N10740&lt;=TEMP_WORKER_CAP),"YES","NO")</x:f>
        <x:v>NO</x:v>
      </x:c>
      <x:c r="T10740" s="139" t="n">
        <x:f>IF(S10740="YES",R10740,-1E+99)</x:f>
        <x:v>-1e+99</x:v>
      </x:c>
    </x:row>
    <x:row r="10741">
      <x:c r="A10741" s="139"/>
      <x:c r="B10741" s="139"/>
      <x:c r="C10741" s="139"/>
      <x:c r="D10741" s="139"/>
      <x:c r="E10741" s="139"/>
      <x:c r="F10741" s="139"/>
      <x:c r="G10741" s="139"/>
      <x:c r="H10741" s="139"/>
      <x:c r="I10741" s="266" t="n">
        <x:f>INT((ROW()-ROW($I$46))/((CARROT_CAP+1)*(MESCLUN_CAP+1)))</x:f>
        <x:v>16</x:v>
      </x:c>
      <x:c r="J10741" s="266" t="n">
        <x:f>MOD(INT((ROW()-ROW($I$46))/(MESCLUN_CAP+1)),CARROT_CAP+1)</x:f>
        <x:v>9</x:v>
      </x:c>
      <x:c r="K10741" s="266" t="n">
        <x:f>MOD(ROW()-ROW($I$46),MESCLUN_CAP+1)</x:f>
        <x:v>0</x:v>
      </x:c>
      <x:c r="L10741" s="266" t="n">
        <x:f>SUM(I10741:K10741)</x:f>
        <x:v>25</x:v>
      </x:c>
      <x:c r="M10741" s="267" t="n">
        <x:f>I10741*TOMATO_HOURS*WEEKS*(1+TOMATO_DIM)^I10741+J10741*CARROT_HOURS*WEEKS*(1+CARROT_DIM)^J10741+K10741*MESCLUN_HOURS*WEEKS*(1+MESCLUN_DIM)^K10741</x:f>
        <x:v>6953.954102240269</x:v>
      </x:c>
      <x:c r="N10741" s="267" t="n">
        <x:f>MAX(M10741-FARMER_HOURS,0)/TEMP_HOURS_PER_WORKER</x:f>
        <x:v>4.329134793222409</x:v>
      </x:c>
      <x:c r="O10741" s="268" t="n">
        <x:f>I10741*TOMATO_PRICE+J10741*CARROT_PRICE+K10741*MESCLUN_PRICE</x:f>
        <x:v>159646</x:v>
      </x:c>
      <x:c r="P10741" s="268" t="n">
        <x:f>I10741*TOMATO_FERTILIZER+J10741*CARROT_FERTILIZER+K10741*MESCLUN_FERTILIZER</x:f>
        <x:v>18040</x:v>
      </x:c>
      <x:c r="Q10741" s="268" t="n">
        <x:f>MIN(M10741,FARMER_HOURS)*FARMER_RATE+MAX(M10741-FARMER_HOURS,0)*TEMP_RATE</x:f>
        <x:v>133228.36983056023</x:v>
      </x:c>
      <x:c r="R10741" s="268" t="n">
        <x:f>O10741-P10741-Q10741-FIXED_COST</x:f>
        <x:v>-11622.36983056023</x:v>
      </x:c>
      <x:c r="S10741" s="139" t="str">
        <x:f>IF(AND(L10741&lt;=TOTAL_BED_CAP,N10741&lt;=TEMP_WORKER_CAP),"YES","NO")</x:f>
        <x:v>NO</x:v>
      </x:c>
      <x:c r="T10741" s="139" t="n">
        <x:f>IF(S10741="YES",R10741,-1E+99)</x:f>
        <x:v>-1e+99</x:v>
      </x:c>
    </x:row>
    <x:row r="10742">
      <x:c r="A10742" s="139"/>
      <x:c r="B10742" s="139"/>
      <x:c r="C10742" s="139"/>
      <x:c r="D10742" s="139"/>
      <x:c r="E10742" s="139"/>
      <x:c r="F10742" s="139"/>
      <x:c r="G10742" s="139"/>
      <x:c r="H10742" s="139"/>
      <x:c r="I10742" s="266" t="n">
        <x:f>INT((ROW()-ROW($I$46))/((CARROT_CAP+1)*(MESCLUN_CAP+1)))</x:f>
        <x:v>16</x:v>
      </x:c>
      <x:c r="J10742" s="266" t="n">
        <x:f>MOD(INT((ROW()-ROW($I$46))/(MESCLUN_CAP+1)),CARROT_CAP+1)</x:f>
        <x:v>9</x:v>
      </x:c>
      <x:c r="K10742" s="266" t="n">
        <x:f>MOD(ROW()-ROW($I$46),MESCLUN_CAP+1)</x:f>
        <x:v>1</x:v>
      </x:c>
      <x:c r="L10742" s="266" t="n">
        <x:f>SUM(I10742:K10742)</x:f>
        <x:v>26</x:v>
      </x:c>
      <x:c r="M10742" s="267" t="n">
        <x:f>I10742*TOMATO_HOURS*WEEKS*(1+TOMATO_DIM)^I10742+J10742*CARROT_HOURS*WEEKS*(1+CARROT_DIM)^J10742+K10742*MESCLUN_HOURS*WEEKS*(1+MESCLUN_DIM)^K10742</x:f>
        <x:v>6999.516602240269</x:v>
      </x:c>
      <x:c r="N10742" s="267" t="n">
        <x:f>MAX(M10742-FARMER_HOURS,0)/TEMP_HOURS_PER_WORKER</x:f>
        <x:v>4.360775418222409</x:v>
      </x:c>
      <x:c r="O10742" s="268" t="n">
        <x:f>I10742*TOMATO_PRICE+J10742*CARROT_PRICE+K10742*MESCLUN_PRICE</x:f>
        <x:v>162346</x:v>
      </x:c>
      <x:c r="P10742" s="268" t="n">
        <x:f>I10742*TOMATO_FERTILIZER+J10742*CARROT_FERTILIZER+K10742*MESCLUN_FERTILIZER</x:f>
        <x:v>18920</x:v>
      </x:c>
      <x:c r="Q10742" s="268" t="n">
        <x:f>MIN(M10742,FARMER_HOURS)*FARMER_RATE+MAX(M10742-FARMER_HOURS,0)*TEMP_RATE</x:f>
        <x:v>134019.38545556023</x:v>
      </x:c>
      <x:c r="R10742" s="268" t="n">
        <x:f>O10742-P10742-Q10742-FIXED_COST</x:f>
        <x:v>-10593.38545556023</x:v>
      </x:c>
      <x:c r="S10742" s="139" t="str">
        <x:f>IF(AND(L10742&lt;=TOTAL_BED_CAP,N10742&lt;=TEMP_WORKER_CAP),"YES","NO")</x:f>
        <x:v>NO</x:v>
      </x:c>
      <x:c r="T10742" s="139" t="n">
        <x:f>IF(S10742="YES",R10742,-1E+99)</x:f>
        <x:v>-1e+99</x:v>
      </x:c>
    </x:row>
    <x:row r="10743">
      <x:c r="A10743" s="139"/>
      <x:c r="B10743" s="139"/>
      <x:c r="C10743" s="139"/>
      <x:c r="D10743" s="139"/>
      <x:c r="E10743" s="139"/>
      <x:c r="F10743" s="139"/>
      <x:c r="G10743" s="139"/>
      <x:c r="H10743" s="139"/>
      <x:c r="I10743" s="266" t="n">
        <x:f>INT((ROW()-ROW($I$46))/((CARROT_CAP+1)*(MESCLUN_CAP+1)))</x:f>
        <x:v>16</x:v>
      </x:c>
      <x:c r="J10743" s="266" t="n">
        <x:f>MOD(INT((ROW()-ROW($I$46))/(MESCLUN_CAP+1)),CARROT_CAP+1)</x:f>
        <x:v>9</x:v>
      </x:c>
      <x:c r="K10743" s="266" t="n">
        <x:f>MOD(ROW()-ROW($I$46),MESCLUN_CAP+1)</x:f>
        <x:v>2</x:v>
      </x:c>
      <x:c r="L10743" s="266" t="n">
        <x:f>SUM(I10743:K10743)</x:f>
        <x:v>27</x:v>
      </x:c>
      <x:c r="M10743" s="267" t="n">
        <x:f>I10743*TOMATO_HOURS*WEEKS*(1+TOMATO_DIM)^I10743+J10743*CARROT_HOURS*WEEKS*(1+CARROT_DIM)^J10743+K10743*MESCLUN_HOURS*WEEKS*(1+MESCLUN_DIM)^K10743</x:f>
        <x:v>7046.2181647402695</x:v>
      </x:c>
      <x:c r="N10743" s="267" t="n">
        <x:f>MAX(M10743-FARMER_HOURS,0)/TEMP_HOURS_PER_WORKER</x:f>
        <x:v>4.393207058847409</x:v>
      </x:c>
      <x:c r="O10743" s="268" t="n">
        <x:f>I10743*TOMATO_PRICE+J10743*CARROT_PRICE+K10743*MESCLUN_PRICE</x:f>
        <x:v>165046</x:v>
      </x:c>
      <x:c r="P10743" s="268" t="n">
        <x:f>I10743*TOMATO_FERTILIZER+J10743*CARROT_FERTILIZER+K10743*MESCLUN_FERTILIZER</x:f>
        <x:v>19800</x:v>
      </x:c>
      <x:c r="Q10743" s="268" t="n">
        <x:f>MIN(M10743,FARMER_HOURS)*FARMER_RATE+MAX(M10743-FARMER_HOURS,0)*TEMP_RATE</x:f>
        <x:v>134830.17647118523</x:v>
      </x:c>
      <x:c r="R10743" s="268" t="n">
        <x:f>O10743-P10743-Q10743-FIXED_COST</x:f>
        <x:v>-9584.17647118523</x:v>
      </x:c>
      <x:c r="S10743" s="139" t="str">
        <x:f>IF(AND(L10743&lt;=TOTAL_BED_CAP,N10743&lt;=TEMP_WORKER_CAP),"YES","NO")</x:f>
        <x:v>NO</x:v>
      </x:c>
      <x:c r="T10743" s="139" t="n">
        <x:f>IF(S10743="YES",R10743,-1E+99)</x:f>
        <x:v>-1e+99</x:v>
      </x:c>
    </x:row>
    <x:row r="10744">
      <x:c r="A10744" s="139"/>
      <x:c r="B10744" s="139"/>
      <x:c r="C10744" s="139"/>
      <x:c r="D10744" s="139"/>
      <x:c r="E10744" s="139"/>
      <x:c r="F10744" s="139"/>
      <x:c r="G10744" s="139"/>
      <x:c r="H10744" s="139"/>
      <x:c r="I10744" s="266" t="n">
        <x:f>INT((ROW()-ROW($I$46))/((CARROT_CAP+1)*(MESCLUN_CAP+1)))</x:f>
        <x:v>16</x:v>
      </x:c>
      <x:c r="J10744" s="266" t="n">
        <x:f>MOD(INT((ROW()-ROW($I$46))/(MESCLUN_CAP+1)),CARROT_CAP+1)</x:f>
        <x:v>9</x:v>
      </x:c>
      <x:c r="K10744" s="266" t="n">
        <x:f>MOD(ROW()-ROW($I$46),MESCLUN_CAP+1)</x:f>
        <x:v>3</x:v>
      </x:c>
      <x:c r="L10744" s="266" t="n">
        <x:f>SUM(I10744:K10744)</x:f>
        <x:v>28</x:v>
      </x:c>
      <x:c r="M10744" s="267" t="n">
        <x:f>I10744*TOMATO_HOURS*WEEKS*(1+TOMATO_DIM)^I10744+J10744*CARROT_HOURS*WEEKS*(1+CARROT_DIM)^J10744+K10744*MESCLUN_HOURS*WEEKS*(1+MESCLUN_DIM)^K10744</x:f>
        <x:v>7094.080147162144</x:v>
      </x:c>
      <x:c r="N10744" s="267" t="n">
        <x:f>MAX(M10744-FARMER_HOURS,0)/TEMP_HOURS_PER_WORKER</x:f>
        <x:v>4.426444546640378</x:v>
      </x:c>
      <x:c r="O10744" s="268" t="n">
        <x:f>I10744*TOMATO_PRICE+J10744*CARROT_PRICE+K10744*MESCLUN_PRICE</x:f>
        <x:v>167746</x:v>
      </x:c>
      <x:c r="P10744" s="268" t="n">
        <x:f>I10744*TOMATO_FERTILIZER+J10744*CARROT_FERTILIZER+K10744*MESCLUN_FERTILIZER</x:f>
        <x:v>20680</x:v>
      </x:c>
      <x:c r="Q10744" s="268" t="n">
        <x:f>MIN(M10744,FARMER_HOURS)*FARMER_RATE+MAX(M10744-FARMER_HOURS,0)*TEMP_RATE</x:f>
        <x:v>135661.11366600945</x:v>
      </x:c>
      <x:c r="R10744" s="268" t="n">
        <x:f>O10744-P10744-Q10744-FIXED_COST</x:f>
        <x:v>-8595.113666009449</x:v>
      </x:c>
      <x:c r="S10744" s="139" t="str">
        <x:f>IF(AND(L10744&lt;=TOTAL_BED_CAP,N10744&lt;=TEMP_WORKER_CAP),"YES","NO")</x:f>
        <x:v>NO</x:v>
      </x:c>
      <x:c r="T10744" s="139" t="n">
        <x:f>IF(S10744="YES",R10744,-1E+99)</x:f>
        <x:v>-1e+99</x:v>
      </x:c>
    </x:row>
    <x:row r="10745">
      <x:c r="A10745" s="139"/>
      <x:c r="B10745" s="139"/>
      <x:c r="C10745" s="139"/>
      <x:c r="D10745" s="139"/>
      <x:c r="E10745" s="139"/>
      <x:c r="F10745" s="139"/>
      <x:c r="G10745" s="139"/>
      <x:c r="H10745" s="139"/>
      <x:c r="I10745" s="266" t="n">
        <x:f>INT((ROW()-ROW($I$46))/((CARROT_CAP+1)*(MESCLUN_CAP+1)))</x:f>
        <x:v>16</x:v>
      </x:c>
      <x:c r="J10745" s="266" t="n">
        <x:f>MOD(INT((ROW()-ROW($I$46))/(MESCLUN_CAP+1)),CARROT_CAP+1)</x:f>
        <x:v>9</x:v>
      </x:c>
      <x:c r="K10745" s="266" t="n">
        <x:f>MOD(ROW()-ROW($I$46),MESCLUN_CAP+1)</x:f>
        <x:v>4</x:v>
      </x:c>
      <x:c r="L10745" s="266" t="n">
        <x:f>SUM(I10745:K10745)</x:f>
        <x:v>29</x:v>
      </x:c>
      <x:c r="M10745" s="267" t="n">
        <x:f>I10745*TOMATO_HOURS*WEEKS*(1+TOMATO_DIM)^I10745+J10745*CARROT_HOURS*WEEKS*(1+CARROT_DIM)^J10745+K10745*MESCLUN_HOURS*WEEKS*(1+MESCLUN_DIM)^K10745</x:f>
        <x:v>7143.1242628848</x:v>
      </x:c>
      <x:c r="N10745" s="267" t="n">
        <x:f>MAX(M10745-FARMER_HOURS,0)/TEMP_HOURS_PER_WORKER</x:f>
        <x:v>4.460502960336667</x:v>
      </x:c>
      <x:c r="O10745" s="268" t="n">
        <x:f>I10745*TOMATO_PRICE+J10745*CARROT_PRICE+K10745*MESCLUN_PRICE</x:f>
        <x:v>170446</x:v>
      </x:c>
      <x:c r="P10745" s="268" t="n">
        <x:f>I10745*TOMATO_FERTILIZER+J10745*CARROT_FERTILIZER+K10745*MESCLUN_FERTILIZER</x:f>
        <x:v>21560</x:v>
      </x:c>
      <x:c r="Q10745" s="268" t="n">
        <x:f>MIN(M10745,FARMER_HOURS)*FARMER_RATE+MAX(M10745-FARMER_HOURS,0)*TEMP_RATE</x:f>
        <x:v>136512.57400841668</x:v>
      </x:c>
      <x:c r="R10745" s="268" t="n">
        <x:f>O10745-P10745-Q10745-FIXED_COST</x:f>
        <x:v>-7626.5740084166755</x:v>
      </x:c>
      <x:c r="S10745" s="139" t="str">
        <x:f>IF(AND(L10745&lt;=TOTAL_BED_CAP,N10745&lt;=TEMP_WORKER_CAP),"YES","NO")</x:f>
        <x:v>NO</x:v>
      </x:c>
      <x:c r="T10745" s="139" t="n">
        <x:f>IF(S10745="YES",R10745,-1E+99)</x:f>
        <x:v>-1e+99</x:v>
      </x:c>
    </x:row>
    <x:row r="10746">
      <x:c r="A10746" s="139"/>
      <x:c r="B10746" s="139"/>
      <x:c r="C10746" s="139"/>
      <x:c r="D10746" s="139"/>
      <x:c r="E10746" s="139"/>
      <x:c r="F10746" s="139"/>
      <x:c r="G10746" s="139"/>
      <x:c r="H10746" s="139"/>
      <x:c r="I10746" s="266" t="n">
        <x:f>INT((ROW()-ROW($I$46))/((CARROT_CAP+1)*(MESCLUN_CAP+1)))</x:f>
        <x:v>16</x:v>
      </x:c>
      <x:c r="J10746" s="266" t="n">
        <x:f>MOD(INT((ROW()-ROW($I$46))/(MESCLUN_CAP+1)),CARROT_CAP+1)</x:f>
        <x:v>9</x:v>
      </x:c>
      <x:c r="K10746" s="266" t="n">
        <x:f>MOD(ROW()-ROW($I$46),MESCLUN_CAP+1)</x:f>
        <x:v>5</x:v>
      </x:c>
      <x:c r="L10746" s="266" t="n">
        <x:f>SUM(I10746:K10746)</x:f>
        <x:v>30</x:v>
      </x:c>
      <x:c r="M10746" s="267" t="n">
        <x:f>I10746*TOMATO_HOURS*WEEKS*(1+TOMATO_DIM)^I10746+J10746*CARROT_HOURS*WEEKS*(1+CARROT_DIM)^J10746+K10746*MESCLUN_HOURS*WEEKS*(1+MESCLUN_DIM)^K10746</x:f>
        <x:v>7193.372586806004</x:v>
      </x:c>
      <x:c r="N10746" s="267" t="n">
        <x:f>MAX(M10746-FARMER_HOURS,0)/TEMP_HOURS_PER_WORKER</x:f>
        <x:v>4.495397629726392</x:v>
      </x:c>
      <x:c r="O10746" s="268" t="n">
        <x:f>I10746*TOMATO_PRICE+J10746*CARROT_PRICE+K10746*MESCLUN_PRICE</x:f>
        <x:v>173146</x:v>
      </x:c>
      <x:c r="P10746" s="268" t="n">
        <x:f>I10746*TOMATO_FERTILIZER+J10746*CARROT_FERTILIZER+K10746*MESCLUN_FERTILIZER</x:f>
        <x:v>22440</x:v>
      </x:c>
      <x:c r="Q10746" s="268" t="n">
        <x:f>MIN(M10746,FARMER_HOURS)*FARMER_RATE+MAX(M10746-FARMER_HOURS,0)*TEMP_RATE</x:f>
        <x:v>137384.9407431598</x:v>
      </x:c>
      <x:c r="R10746" s="268" t="n">
        <x:f>O10746-P10746-Q10746-FIXED_COST</x:f>
        <x:v>-6678.940743159794</x:v>
      </x:c>
      <x:c r="S10746" s="139" t="str">
        <x:f>IF(AND(L10746&lt;=TOTAL_BED_CAP,N10746&lt;=TEMP_WORKER_CAP),"YES","NO")</x:f>
        <x:v>NO</x:v>
      </x:c>
      <x:c r="T10746" s="139" t="n">
        <x:f>IF(S10746="YES",R10746,-1E+99)</x:f>
        <x:v>-1e+99</x:v>
      </x:c>
    </x:row>
    <x:row r="10747">
      <x:c r="A10747" s="139"/>
      <x:c r="B10747" s="139"/>
      <x:c r="C10747" s="139"/>
      <x:c r="D10747" s="139"/>
      <x:c r="E10747" s="139"/>
      <x:c r="F10747" s="139"/>
      <x:c r="G10747" s="139"/>
      <x:c r="H10747" s="139"/>
      <x:c r="I10747" s="266" t="n">
        <x:f>INT((ROW()-ROW($I$46))/((CARROT_CAP+1)*(MESCLUN_CAP+1)))</x:f>
        <x:v>16</x:v>
      </x:c>
      <x:c r="J10747" s="266" t="n">
        <x:f>MOD(INT((ROW()-ROW($I$46))/(MESCLUN_CAP+1)),CARROT_CAP+1)</x:f>
        <x:v>9</x:v>
      </x:c>
      <x:c r="K10747" s="266" t="n">
        <x:f>MOD(ROW()-ROW($I$46),MESCLUN_CAP+1)</x:f>
        <x:v>6</x:v>
      </x:c>
      <x:c r="L10747" s="266" t="n">
        <x:f>SUM(I10747:K10747)</x:f>
        <x:v>31</x:v>
      </x:c>
      <x:c r="M10747" s="267" t="n">
        <x:f>I10747*TOMATO_HOURS*WEEKS*(1+TOMATO_DIM)^I10747+J10747*CARROT_HOURS*WEEKS*(1+CARROT_DIM)^J10747+K10747*MESCLUN_HOURS*WEEKS*(1+MESCLUN_DIM)^K10747</x:f>
        <x:v>7244.847560987637</x:v>
      </x:c>
      <x:c r="N10747" s="267" t="n">
        <x:f>MAX(M10747-FARMER_HOURS,0)/TEMP_HOURS_PER_WORKER</x:f>
        <x:v>4.531144139574748</x:v>
      </x:c>
      <x:c r="O10747" s="268" t="n">
        <x:f>I10747*TOMATO_PRICE+J10747*CARROT_PRICE+K10747*MESCLUN_PRICE</x:f>
        <x:v>175846</x:v>
      </x:c>
      <x:c r="P10747" s="268" t="n">
        <x:f>I10747*TOMATO_FERTILIZER+J10747*CARROT_FERTILIZER+K10747*MESCLUN_FERTILIZER</x:f>
        <x:v>23320</x:v>
      </x:c>
      <x:c r="Q10747" s="268" t="n">
        <x:f>MIN(M10747,FARMER_HOURS)*FARMER_RATE+MAX(M10747-FARMER_HOURS,0)*TEMP_RATE</x:f>
        <x:v>138278.6034893687</x:v>
      </x:c>
      <x:c r="R10747" s="268" t="n">
        <x:f>O10747-P10747-Q10747-FIXED_COST</x:f>
        <x:v>-5752.603489368688</x:v>
      </x:c>
      <x:c r="S10747" s="139" t="str">
        <x:f>IF(AND(L10747&lt;=TOTAL_BED_CAP,N10747&lt;=TEMP_WORKER_CAP),"YES","NO")</x:f>
        <x:v>NO</x:v>
      </x:c>
      <x:c r="T10747" s="139" t="n">
        <x:f>IF(S10747="YES",R10747,-1E+99)</x:f>
        <x:v>-1e+99</x:v>
      </x:c>
    </x:row>
    <x:row r="10748">
      <x:c r="A10748" s="139"/>
      <x:c r="B10748" s="139"/>
      <x:c r="C10748" s="139"/>
      <x:c r="D10748" s="139"/>
      <x:c r="E10748" s="139"/>
      <x:c r="F10748" s="139"/>
      <x:c r="G10748" s="139"/>
      <x:c r="H10748" s="139"/>
      <x:c r="I10748" s="266" t="n">
        <x:f>INT((ROW()-ROW($I$46))/((CARROT_CAP+1)*(MESCLUN_CAP+1)))</x:f>
        <x:v>16</x:v>
      </x:c>
      <x:c r="J10748" s="266" t="n">
        <x:f>MOD(INT((ROW()-ROW($I$46))/(MESCLUN_CAP+1)),CARROT_CAP+1)</x:f>
        <x:v>9</x:v>
      </x:c>
      <x:c r="K10748" s="266" t="n">
        <x:f>MOD(ROW()-ROW($I$46),MESCLUN_CAP+1)</x:f>
        <x:v>7</x:v>
      </x:c>
      <x:c r="L10748" s="266" t="n">
        <x:f>SUM(I10748:K10748)</x:f>
        <x:v>32</x:v>
      </x:c>
      <x:c r="M10748" s="267" t="n">
        <x:f>I10748*TOMATO_HOURS*WEEKS*(1+TOMATO_DIM)^I10748+J10748*CARROT_HOURS*WEEKS*(1+CARROT_DIM)^J10748+K10748*MESCLUN_HOURS*WEEKS*(1+MESCLUN_DIM)^K10748</x:f>
        <x:v>7297.572000385598</x:v>
      </x:c>
      <x:c r="N10748" s="267" t="n">
        <x:f>MAX(M10748-FARMER_HOURS,0)/TEMP_HOURS_PER_WORKER</x:f>
        <x:v>4.56775833360111</x:v>
      </x:c>
      <x:c r="O10748" s="268" t="n">
        <x:f>I10748*TOMATO_PRICE+J10748*CARROT_PRICE+K10748*MESCLUN_PRICE</x:f>
        <x:v>178546</x:v>
      </x:c>
      <x:c r="P10748" s="268" t="n">
        <x:f>I10748*TOMATO_FERTILIZER+J10748*CARROT_FERTILIZER+K10748*MESCLUN_FERTILIZER</x:f>
        <x:v>24200</x:v>
      </x:c>
      <x:c r="Q10748" s="268" t="n">
        <x:f>MIN(M10748,FARMER_HOURS)*FARMER_RATE+MAX(M10748-FARMER_HOURS,0)*TEMP_RATE</x:f>
        <x:v>139193.95834002772</x:v>
      </x:c>
      <x:c r="R10748" s="268" t="n">
        <x:f>O10748-P10748-Q10748-FIXED_COST</x:f>
        <x:v>-4847.958340027719</x:v>
      </x:c>
      <x:c r="S10748" s="139" t="str">
        <x:f>IF(AND(L10748&lt;=TOTAL_BED_CAP,N10748&lt;=TEMP_WORKER_CAP),"YES","NO")</x:f>
        <x:v>NO</x:v>
      </x:c>
      <x:c r="T10748" s="139" t="n">
        <x:f>IF(S10748="YES",R10748,-1E+99)</x:f>
        <x:v>-1e+99</x:v>
      </x:c>
    </x:row>
    <x:row r="10749">
      <x:c r="A10749" s="139"/>
      <x:c r="B10749" s="139"/>
      <x:c r="C10749" s="139"/>
      <x:c r="D10749" s="139"/>
      <x:c r="E10749" s="139"/>
      <x:c r="F10749" s="139"/>
      <x:c r="G10749" s="139"/>
      <x:c r="H10749" s="139"/>
      <x:c r="I10749" s="266" t="n">
        <x:f>INT((ROW()-ROW($I$46))/((CARROT_CAP+1)*(MESCLUN_CAP+1)))</x:f>
        <x:v>16</x:v>
      </x:c>
      <x:c r="J10749" s="266" t="n">
        <x:f>MOD(INT((ROW()-ROW($I$46))/(MESCLUN_CAP+1)),CARROT_CAP+1)</x:f>
        <x:v>9</x:v>
      </x:c>
      <x:c r="K10749" s="266" t="n">
        <x:f>MOD(ROW()-ROW($I$46),MESCLUN_CAP+1)</x:f>
        <x:v>8</x:v>
      </x:c>
      <x:c r="L10749" s="266" t="n">
        <x:f>SUM(I10749:K10749)</x:f>
        <x:v>33</x:v>
      </x:c>
      <x:c r="M10749" s="267" t="n">
        <x:f>I10749*TOMATO_HOURS*WEEKS*(1+TOMATO_DIM)^I10749+J10749*CARROT_HOURS*WEEKS*(1+CARROT_DIM)^J10749+K10749*MESCLUN_HOURS*WEEKS*(1+MESCLUN_DIM)^K10749</x:f>
        <x:v>7351.569098665577</x:v>
      </x:c>
      <x:c r="N10749" s="267" t="n">
        <x:f>MAX(M10749-FARMER_HOURS,0)/TEMP_HOURS_PER_WORKER</x:f>
        <x:v>4.605256318517762</x:v>
      </x:c>
      <x:c r="O10749" s="268" t="n">
        <x:f>I10749*TOMATO_PRICE+J10749*CARROT_PRICE+K10749*MESCLUN_PRICE</x:f>
        <x:v>181246</x:v>
      </x:c>
      <x:c r="P10749" s="268" t="n">
        <x:f>I10749*TOMATO_FERTILIZER+J10749*CARROT_FERTILIZER+K10749*MESCLUN_FERTILIZER</x:f>
        <x:v>25080</x:v>
      </x:c>
      <x:c r="Q10749" s="268" t="n">
        <x:f>MIN(M10749,FARMER_HOURS)*FARMER_RATE+MAX(M10749-FARMER_HOURS,0)*TEMP_RATE</x:f>
        <x:v>140131.40796294407</x:v>
      </x:c>
      <x:c r="R10749" s="268" t="n">
        <x:f>O10749-P10749-Q10749-FIXED_COST</x:f>
        <x:v>-3965.4079629440675</x:v>
      </x:c>
      <x:c r="S10749" s="139" t="str">
        <x:f>IF(AND(L10749&lt;=TOTAL_BED_CAP,N10749&lt;=TEMP_WORKER_CAP),"YES","NO")</x:f>
        <x:v>NO</x:v>
      </x:c>
      <x:c r="T10749" s="139" t="n">
        <x:f>IF(S10749="YES",R10749,-1E+99)</x:f>
        <x:v>-1e+99</x:v>
      </x:c>
    </x:row>
    <x:row r="10750">
      <x:c r="A10750" s="139"/>
      <x:c r="B10750" s="139"/>
      <x:c r="C10750" s="139"/>
      <x:c r="D10750" s="139"/>
      <x:c r="E10750" s="139"/>
      <x:c r="F10750" s="139"/>
      <x:c r="G10750" s="139"/>
      <x:c r="H10750" s="139"/>
      <x:c r="I10750" s="266" t="n">
        <x:f>INT((ROW()-ROW($I$46))/((CARROT_CAP+1)*(MESCLUN_CAP+1)))</x:f>
        <x:v>16</x:v>
      </x:c>
      <x:c r="J10750" s="266" t="n">
        <x:f>MOD(INT((ROW()-ROW($I$46))/(MESCLUN_CAP+1)),CARROT_CAP+1)</x:f>
        <x:v>9</x:v>
      </x:c>
      <x:c r="K10750" s="266" t="n">
        <x:f>MOD(ROW()-ROW($I$46),MESCLUN_CAP+1)</x:f>
        <x:v>9</x:v>
      </x:c>
      <x:c r="L10750" s="266" t="n">
        <x:f>SUM(I10750:K10750)</x:f>
        <x:v>34</x:v>
      </x:c>
      <x:c r="M10750" s="267" t="n">
        <x:f>I10750*TOMATO_HOURS*WEEKS*(1+TOMATO_DIM)^I10750+J10750*CARROT_HOURS*WEEKS*(1+CARROT_DIM)^J10750+K10750*MESCLUN_HOURS*WEEKS*(1+MESCLUN_DIM)^K10750</x:f>
        <x:v>7406.862434105972</x:v>
      </x:c>
      <x:c r="N10750" s="267" t="n">
        <x:f>MAX(M10750-FARMER_HOURS,0)/TEMP_HOURS_PER_WORKER</x:f>
        <x:v>4.643654468129148</x:v>
      </x:c>
      <x:c r="O10750" s="268" t="n">
        <x:f>I10750*TOMATO_PRICE+J10750*CARROT_PRICE+K10750*MESCLUN_PRICE</x:f>
        <x:v>183946</x:v>
      </x:c>
      <x:c r="P10750" s="268" t="n">
        <x:f>I10750*TOMATO_FERTILIZER+J10750*CARROT_FERTILIZER+K10750*MESCLUN_FERTILIZER</x:f>
        <x:v>25960</x:v>
      </x:c>
      <x:c r="Q10750" s="268" t="n">
        <x:f>MIN(M10750,FARMER_HOURS)*FARMER_RATE+MAX(M10750-FARMER_HOURS,0)*TEMP_RATE</x:f>
        <x:v>141091.36170322867</x:v>
      </x:c>
      <x:c r="R10750" s="268" t="n">
        <x:f>O10750-P10750-Q10750-FIXED_COST</x:f>
        <x:v>-3105.361703228671</x:v>
      </x:c>
      <x:c r="S10750" s="139" t="str">
        <x:f>IF(AND(L10750&lt;=TOTAL_BED_CAP,N10750&lt;=TEMP_WORKER_CAP),"YES","NO")</x:f>
        <x:v>NO</x:v>
      </x:c>
      <x:c r="T10750" s="139" t="n">
        <x:f>IF(S10750="YES",R10750,-1E+99)</x:f>
        <x:v>-1e+99</x:v>
      </x:c>
    </x:row>
    <x:row r="10751">
      <x:c r="A10751" s="139"/>
      <x:c r="B10751" s="139"/>
      <x:c r="C10751" s="139"/>
      <x:c r="D10751" s="139"/>
      <x:c r="E10751" s="139"/>
      <x:c r="F10751" s="139"/>
      <x:c r="G10751" s="139"/>
      <x:c r="H10751" s="139"/>
      <x:c r="I10751" s="266" t="n">
        <x:f>INT((ROW()-ROW($I$46))/((CARROT_CAP+1)*(MESCLUN_CAP+1)))</x:f>
        <x:v>16</x:v>
      </x:c>
      <x:c r="J10751" s="266" t="n">
        <x:f>MOD(INT((ROW()-ROW($I$46))/(MESCLUN_CAP+1)),CARROT_CAP+1)</x:f>
        <x:v>9</x:v>
      </x:c>
      <x:c r="K10751" s="266" t="n">
        <x:f>MOD(ROW()-ROW($I$46),MESCLUN_CAP+1)</x:f>
        <x:v>10</x:v>
      </x:c>
      <x:c r="L10751" s="266" t="n">
        <x:f>SUM(I10751:K10751)</x:f>
        <x:v>35</x:v>
      </x:c>
      <x:c r="M10751" s="267" t="n">
        <x:f>I10751*TOMATO_HOURS*WEEKS*(1+TOMATO_DIM)^I10751+J10751*CARROT_HOURS*WEEKS*(1+CARROT_DIM)^J10751+K10751*MESCLUN_HOURS*WEEKS*(1+MESCLUN_DIM)^K10751</x:f>
        <x:v>7463.475975589185</x:v>
      </x:c>
      <x:c r="N10751" s="267" t="n">
        <x:f>MAX(M10751-FARMER_HOURS,0)/TEMP_HOURS_PER_WORKER</x:f>
        <x:v>4.682969427492489</x:v>
      </x:c>
      <x:c r="O10751" s="268" t="n">
        <x:f>I10751*TOMATO_PRICE+J10751*CARROT_PRICE+K10751*MESCLUN_PRICE</x:f>
        <x:v>186646</x:v>
      </x:c>
      <x:c r="P10751" s="268" t="n">
        <x:f>I10751*TOMATO_FERTILIZER+J10751*CARROT_FERTILIZER+K10751*MESCLUN_FERTILIZER</x:f>
        <x:v>26840</x:v>
      </x:c>
      <x:c r="Q10751" s="268" t="n">
        <x:f>MIN(M10751,FARMER_HOURS)*FARMER_RATE+MAX(M10751-FARMER_HOURS,0)*TEMP_RATE</x:f>
        <x:v>142074.23568731223</x:v>
      </x:c>
      <x:c r="R10751" s="268" t="n">
        <x:f>O10751-P10751-Q10751-FIXED_COST</x:f>
        <x:v>-2268.2356873122335</x:v>
      </x:c>
      <x:c r="S10751" s="139" t="str">
        <x:f>IF(AND(L10751&lt;=TOTAL_BED_CAP,N10751&lt;=TEMP_WORKER_CAP),"YES","NO")</x:f>
        <x:v>NO</x:v>
      </x:c>
      <x:c r="T10751" s="139" t="n">
        <x:f>IF(S10751="YES",R10751,-1E+99)</x:f>
        <x:v>-1e+99</x:v>
      </x:c>
    </x:row>
    <x:row r="10752">
      <x:c r="A10752" s="139"/>
      <x:c r="B10752" s="139"/>
      <x:c r="C10752" s="139"/>
      <x:c r="D10752" s="139"/>
      <x:c r="E10752" s="139"/>
      <x:c r="F10752" s="139"/>
      <x:c r="G10752" s="139"/>
      <x:c r="H10752" s="139"/>
      <x:c r="I10752" s="266" t="n">
        <x:f>INT((ROW()-ROW($I$46))/((CARROT_CAP+1)*(MESCLUN_CAP+1)))</x:f>
        <x:v>16</x:v>
      </x:c>
      <x:c r="J10752" s="266" t="n">
        <x:f>MOD(INT((ROW()-ROW($I$46))/(MESCLUN_CAP+1)),CARROT_CAP+1)</x:f>
        <x:v>9</x:v>
      </x:c>
      <x:c r="K10752" s="266" t="n">
        <x:f>MOD(ROW()-ROW($I$46),MESCLUN_CAP+1)</x:f>
        <x:v>11</x:v>
      </x:c>
      <x:c r="L10752" s="266" t="n">
        <x:f>SUM(I10752:K10752)</x:f>
        <x:v>36</x:v>
      </x:c>
      <x:c r="M10752" s="267" t="n">
        <x:f>I10752*TOMATO_HOURS*WEEKS*(1+TOMATO_DIM)^I10752+J10752*CARROT_HOURS*WEEKS*(1+CARROT_DIM)^J10752+K10752*MESCLUN_HOURS*WEEKS*(1+MESCLUN_DIM)^K10752</x:f>
        <x:v>7521.434088682624</x:v>
      </x:c>
      <x:c r="N10752" s="267" t="n">
        <x:f>MAX(M10752-FARMER_HOURS,0)/TEMP_HOURS_PER_WORKER</x:f>
        <x:v>4.7232181171407115</x:v>
      </x:c>
      <x:c r="O10752" s="268" t="n">
        <x:f>I10752*TOMATO_PRICE+J10752*CARROT_PRICE+K10752*MESCLUN_PRICE</x:f>
        <x:v>189346</x:v>
      </x:c>
      <x:c r="P10752" s="268" t="n">
        <x:f>I10752*TOMATO_FERTILIZER+J10752*CARROT_FERTILIZER+K10752*MESCLUN_FERTILIZER</x:f>
        <x:v>27720</x:v>
      </x:c>
      <x:c r="Q10752" s="268" t="n">
        <x:f>MIN(M10752,FARMER_HOURS)*FARMER_RATE+MAX(M10752-FARMER_HOURS,0)*TEMP_RATE</x:f>
        <x:v>143080.45292851777</x:v>
      </x:c>
      <x:c r="R10752" s="268" t="n">
        <x:f>O10752-P10752-Q10752-FIXED_COST</x:f>
        <x:v>-1454.4529285177705</x:v>
      </x:c>
      <x:c r="S10752" s="139" t="str">
        <x:f>IF(AND(L10752&lt;=TOTAL_BED_CAP,N10752&lt;=TEMP_WORKER_CAP),"YES","NO")</x:f>
        <x:v>NO</x:v>
      </x:c>
      <x:c r="T10752" s="139" t="n">
        <x:f>IF(S10752="YES",R10752,-1E+99)</x:f>
        <x:v>-1e+99</x:v>
      </x:c>
    </x:row>
    <x:row r="10753">
      <x:c r="A10753" s="139"/>
      <x:c r="B10753" s="139"/>
      <x:c r="C10753" s="139"/>
      <x:c r="D10753" s="139"/>
      <x:c r="E10753" s="139"/>
      <x:c r="F10753" s="139"/>
      <x:c r="G10753" s="139"/>
      <x:c r="H10753" s="139"/>
      <x:c r="I10753" s="266" t="n">
        <x:f>INT((ROW()-ROW($I$46))/((CARROT_CAP+1)*(MESCLUN_CAP+1)))</x:f>
        <x:v>16</x:v>
      </x:c>
      <x:c r="J10753" s="266" t="n">
        <x:f>MOD(INT((ROW()-ROW($I$46))/(MESCLUN_CAP+1)),CARROT_CAP+1)</x:f>
        <x:v>9</x:v>
      </x:c>
      <x:c r="K10753" s="266" t="n">
        <x:f>MOD(ROW()-ROW($I$46),MESCLUN_CAP+1)</x:f>
        <x:v>12</x:v>
      </x:c>
      <x:c r="L10753" s="266" t="n">
        <x:f>SUM(I10753:K10753)</x:f>
        <x:v>37</x:v>
      </x:c>
      <x:c r="M10753" s="267" t="n">
        <x:f>I10753*TOMATO_HOURS*WEEKS*(1+TOMATO_DIM)^I10753+J10753*CARROT_HOURS*WEEKS*(1+CARROT_DIM)^J10753+K10753*MESCLUN_HOURS*WEEKS*(1+MESCLUN_DIM)^K10753</x:f>
        <x:v>7580.761541810688</x:v>
      </x:c>
      <x:c r="N10753" s="267" t="n">
        <x:f>MAX(M10753-FARMER_HOURS,0)/TEMP_HOURS_PER_WORKER</x:f>
        <x:v>4.764417737368533</x:v>
      </x:c>
      <x:c r="O10753" s="268" t="n">
        <x:f>I10753*TOMATO_PRICE+J10753*CARROT_PRICE+K10753*MESCLUN_PRICE</x:f>
        <x:v>192046</x:v>
      </x:c>
      <x:c r="P10753" s="268" t="n">
        <x:f>I10753*TOMATO_FERTILIZER+J10753*CARROT_FERTILIZER+K10753*MESCLUN_FERTILIZER</x:f>
        <x:v>28600</x:v>
      </x:c>
      <x:c r="Q10753" s="268" t="n">
        <x:f>MIN(M10753,FARMER_HOURS)*FARMER_RATE+MAX(M10753-FARMER_HOURS,0)*TEMP_RATE</x:f>
        <x:v>144110.44343421335</x:v>
      </x:c>
      <x:c r="R10753" s="268" t="n">
        <x:f>O10753-P10753-Q10753-FIXED_COST</x:f>
        <x:v>-664.4434342133463</x:v>
      </x:c>
      <x:c r="S10753" s="139" t="str">
        <x:f>IF(AND(L10753&lt;=TOTAL_BED_CAP,N10753&lt;=TEMP_WORKER_CAP),"YES","NO")</x:f>
        <x:v>NO</x:v>
      </x:c>
      <x:c r="T10753" s="139" t="n">
        <x:f>IF(S10753="YES",R10753,-1E+99)</x:f>
        <x:v>-1e+99</x:v>
      </x:c>
    </x:row>
    <x:row r="10754">
      <x:c r="A10754" s="139"/>
      <x:c r="B10754" s="139"/>
      <x:c r="C10754" s="139"/>
      <x:c r="D10754" s="139"/>
      <x:c r="E10754" s="139"/>
      <x:c r="F10754" s="139"/>
      <x:c r="G10754" s="139"/>
      <x:c r="H10754" s="139"/>
      <x:c r="I10754" s="266" t="n">
        <x:f>INT((ROW()-ROW($I$46))/((CARROT_CAP+1)*(MESCLUN_CAP+1)))</x:f>
        <x:v>16</x:v>
      </x:c>
      <x:c r="J10754" s="266" t="n">
        <x:f>MOD(INT((ROW()-ROW($I$46))/(MESCLUN_CAP+1)),CARROT_CAP+1)</x:f>
        <x:v>9</x:v>
      </x:c>
      <x:c r="K10754" s="266" t="n">
        <x:f>MOD(ROW()-ROW($I$46),MESCLUN_CAP+1)</x:f>
        <x:v>13</x:v>
      </x:c>
      <x:c r="L10754" s="266" t="n">
        <x:f>SUM(I10754:K10754)</x:f>
        <x:v>38</x:v>
      </x:c>
      <x:c r="M10754" s="267" t="n">
        <x:f>I10754*TOMATO_HOURS*WEEKS*(1+TOMATO_DIM)^I10754+J10754*CARROT_HOURS*WEEKS*(1+CARROT_DIM)^J10754+K10754*MESCLUN_HOURS*WEEKS*(1+MESCLUN_DIM)^K10754</x:f>
        <x:v>7641.483512519072</x:v>
      </x:c>
      <x:c r="N10754" s="267" t="n">
        <x:f>MAX(M10754-FARMER_HOURS,0)/TEMP_HOURS_PER_WORKER</x:f>
        <x:v>4.806585772582689</x:v>
      </x:c>
      <x:c r="O10754" s="268" t="n">
        <x:f>I10754*TOMATO_PRICE+J10754*CARROT_PRICE+K10754*MESCLUN_PRICE</x:f>
        <x:v>194746</x:v>
      </x:c>
      <x:c r="P10754" s="268" t="n">
        <x:f>I10754*TOMATO_FERTILIZER+J10754*CARROT_FERTILIZER+K10754*MESCLUN_FERTILIZER</x:f>
        <x:v>29480</x:v>
      </x:c>
      <x:c r="Q10754" s="268" t="n">
        <x:f>MIN(M10754,FARMER_HOURS)*FARMER_RATE+MAX(M10754-FARMER_HOURS,0)*TEMP_RATE</x:f>
        <x:v>145164.6443145672</x:v>
      </x:c>
      <x:c r="R10754" s="268" t="n">
        <x:f>O10754-P10754-Q10754-FIXED_COST</x:f>
        <x:v>101.35568543279078</x:v>
      </x:c>
      <x:c r="S10754" s="139" t="str">
        <x:f>IF(AND(L10754&lt;=TOTAL_BED_CAP,N10754&lt;=TEMP_WORKER_CAP),"YES","NO")</x:f>
        <x:v>NO</x:v>
      </x:c>
      <x:c r="T10754" s="139" t="n">
        <x:f>IF(S10754="YES",R10754,-1E+99)</x:f>
        <x:v>-1e+99</x:v>
      </x:c>
    </x:row>
    <x:row r="10755">
      <x:c r="A10755" s="139"/>
      <x:c r="B10755" s="139"/>
      <x:c r="C10755" s="139"/>
      <x:c r="D10755" s="139"/>
      <x:c r="E10755" s="139"/>
      <x:c r="F10755" s="139"/>
      <x:c r="G10755" s="139"/>
      <x:c r="H10755" s="139"/>
      <x:c r="I10755" s="266" t="n">
        <x:f>INT((ROW()-ROW($I$46))/((CARROT_CAP+1)*(MESCLUN_CAP+1)))</x:f>
        <x:v>16</x:v>
      </x:c>
      <x:c r="J10755" s="266" t="n">
        <x:f>MOD(INT((ROW()-ROW($I$46))/(MESCLUN_CAP+1)),CARROT_CAP+1)</x:f>
        <x:v>9</x:v>
      </x:c>
      <x:c r="K10755" s="266" t="n">
        <x:f>MOD(ROW()-ROW($I$46),MESCLUN_CAP+1)</x:f>
        <x:v>14</x:v>
      </x:c>
      <x:c r="L10755" s="266" t="n">
        <x:f>SUM(I10755:K10755)</x:f>
        <x:v>39</x:v>
      </x:c>
      <x:c r="M10755" s="267" t="n">
        <x:f>I10755*TOMATO_HOURS*WEEKS*(1+TOMATO_DIM)^I10755+J10755*CARROT_HOURS*WEEKS*(1+CARROT_DIM)^J10755+K10755*MESCLUN_HOURS*WEEKS*(1+MESCLUN_DIM)^K10755</x:f>
        <x:v>7703.625593832733</x:v>
      </x:c>
      <x:c r="N10755" s="267" t="n">
        <x:f>MAX(M10755-FARMER_HOURS,0)/TEMP_HOURS_PER_WORKER</x:f>
        <x:v>4.849739995717176</x:v>
      </x:c>
      <x:c r="O10755" s="268" t="n">
        <x:f>I10755*TOMATO_PRICE+J10755*CARROT_PRICE+K10755*MESCLUN_PRICE</x:f>
        <x:v>197446</x:v>
      </x:c>
      <x:c r="P10755" s="268" t="n">
        <x:f>I10755*TOMATO_FERTILIZER+J10755*CARROT_FERTILIZER+K10755*MESCLUN_FERTILIZER</x:f>
        <x:v>30360</x:v>
      </x:c>
      <x:c r="Q10755" s="268" t="n">
        <x:f>MIN(M10755,FARMER_HOURS)*FARMER_RATE+MAX(M10755-FARMER_HOURS,0)*TEMP_RATE</x:f>
        <x:v>146243.4998929294</x:v>
      </x:c>
      <x:c r="R10755" s="268" t="n">
        <x:f>O10755-P10755-Q10755-FIXED_COST</x:f>
        <x:v>842.5001070706057</x:v>
      </x:c>
      <x:c r="S10755" s="139" t="str">
        <x:f>IF(AND(L10755&lt;=TOTAL_BED_CAP,N10755&lt;=TEMP_WORKER_CAP),"YES","NO")</x:f>
        <x:v>NO</x:v>
      </x:c>
      <x:c r="T10755" s="139" t="n">
        <x:f>IF(S10755="YES",R10755,-1E+99)</x:f>
        <x:v>-1e+99</x:v>
      </x:c>
    </x:row>
    <x:row r="10756">
      <x:c r="A10756" s="139"/>
      <x:c r="B10756" s="139"/>
      <x:c r="C10756" s="139"/>
      <x:c r="D10756" s="139"/>
      <x:c r="E10756" s="139"/>
      <x:c r="F10756" s="139"/>
      <x:c r="G10756" s="139"/>
      <x:c r="H10756" s="139"/>
      <x:c r="I10756" s="266" t="n">
        <x:f>INT((ROW()-ROW($I$46))/((CARROT_CAP+1)*(MESCLUN_CAP+1)))</x:f>
        <x:v>16</x:v>
      </x:c>
      <x:c r="J10756" s="266" t="n">
        <x:f>MOD(INT((ROW()-ROW($I$46))/(MESCLUN_CAP+1)),CARROT_CAP+1)</x:f>
        <x:v>9</x:v>
      </x:c>
      <x:c r="K10756" s="266" t="n">
        <x:f>MOD(ROW()-ROW($I$46),MESCLUN_CAP+1)</x:f>
        <x:v>15</x:v>
      </x:c>
      <x:c r="L10756" s="266" t="n">
        <x:f>SUM(I10756:K10756)</x:f>
        <x:v>40</x:v>
      </x:c>
      <x:c r="M10756" s="267" t="n">
        <x:f>I10756*TOMATO_HOURS*WEEKS*(1+TOMATO_DIM)^I10756+J10756*CARROT_HOURS*WEEKS*(1+CARROT_DIM)^J10756+K10756*MESCLUN_HOURS*WEEKS*(1+MESCLUN_DIM)^K10756</x:f>
        <x:v>7767.21380070888</x:v>
      </x:c>
      <x:c r="N10756" s="267" t="n">
        <x:f>MAX(M10756-FARMER_HOURS,0)/TEMP_HOURS_PER_WORKER</x:f>
        <x:v>4.8938984727145</x:v>
      </x:c>
      <x:c r="O10756" s="268" t="n">
        <x:f>I10756*TOMATO_PRICE+J10756*CARROT_PRICE+K10756*MESCLUN_PRICE</x:f>
        <x:v>200146</x:v>
      </x:c>
      <x:c r="P10756" s="268" t="n">
        <x:f>I10756*TOMATO_FERTILIZER+J10756*CARROT_FERTILIZER+K10756*MESCLUN_FERTILIZER</x:f>
        <x:v>31240</x:v>
      </x:c>
      <x:c r="Q10756" s="268" t="n">
        <x:f>MIN(M10756,FARMER_HOURS)*FARMER_RATE+MAX(M10756-FARMER_HOURS,0)*TEMP_RATE</x:f>
        <x:v>147347.4618178625</x:v>
      </x:c>
      <x:c r="R10756" s="268" t="n">
        <x:f>O10756-P10756-Q10756-FIXED_COST</x:f>
        <x:v>1558.538182137505</x:v>
      </x:c>
      <x:c r="S10756" s="139" t="str">
        <x:f>IF(AND(L10756&lt;=TOTAL_BED_CAP,N10756&lt;=TEMP_WORKER_CAP),"YES","NO")</x:f>
        <x:v>NO</x:v>
      </x:c>
      <x:c r="T10756" s="139" t="n">
        <x:f>IF(S10756="YES",R10756,-1E+99)</x:f>
        <x:v>-1e+99</x:v>
      </x:c>
    </x:row>
    <x:row r="10757">
      <x:c r="A10757" s="139"/>
      <x:c r="B10757" s="139"/>
      <x:c r="C10757" s="139"/>
      <x:c r="D10757" s="139"/>
      <x:c r="E10757" s="139"/>
      <x:c r="F10757" s="139"/>
      <x:c r="G10757" s="139"/>
      <x:c r="H10757" s="139"/>
      <x:c r="I10757" s="266" t="n">
        <x:f>INT((ROW()-ROW($I$46))/((CARROT_CAP+1)*(MESCLUN_CAP+1)))</x:f>
        <x:v>16</x:v>
      </x:c>
      <x:c r="J10757" s="266" t="n">
        <x:f>MOD(INT((ROW()-ROW($I$46))/(MESCLUN_CAP+1)),CARROT_CAP+1)</x:f>
        <x:v>9</x:v>
      </x:c>
      <x:c r="K10757" s="266" t="n">
        <x:f>MOD(ROW()-ROW($I$46),MESCLUN_CAP+1)</x:f>
        <x:v>16</x:v>
      </x:c>
      <x:c r="L10757" s="266" t="n">
        <x:f>SUM(I10757:K10757)</x:f>
        <x:v>41</x:v>
      </x:c>
      <x:c r="M10757" s="267" t="n">
        <x:f>I10757*TOMATO_HOURS*WEEKS*(1+TOMATO_DIM)^I10757+J10757*CARROT_HOURS*WEEKS*(1+CARROT_DIM)^J10757+K10757*MESCLUN_HOURS*WEEKS*(1+MESCLUN_DIM)^K10757</x:f>
        <x:v>7832.274576586369</x:v>
      </x:c>
      <x:c r="N10757" s="267" t="n">
        <x:f>MAX(M10757-FARMER_HOURS,0)/TEMP_HOURS_PER_WORKER</x:f>
        <x:v>4.939079567073867</x:v>
      </x:c>
      <x:c r="O10757" s="268" t="n">
        <x:f>I10757*TOMATO_PRICE+J10757*CARROT_PRICE+K10757*MESCLUN_PRICE</x:f>
        <x:v>202846</x:v>
      </x:c>
      <x:c r="P10757" s="268" t="n">
        <x:f>I10757*TOMATO_FERTILIZER+J10757*CARROT_FERTILIZER+K10757*MESCLUN_FERTILIZER</x:f>
        <x:v>32120</x:v>
      </x:c>
      <x:c r="Q10757" s="268" t="n">
        <x:f>MIN(M10757,FARMER_HOURS)*FARMER_RATE+MAX(M10757-FARMER_HOURS,0)*TEMP_RATE</x:f>
        <x:v>148476.9891768467</x:v>
      </x:c>
      <x:c r="R10757" s="268" t="n">
        <x:f>O10757-P10757-Q10757-FIXED_COST</x:f>
        <x:v>2249.0108231533086</x:v>
      </x:c>
      <x:c r="S10757" s="139" t="str">
        <x:f>IF(AND(L10757&lt;=TOTAL_BED_CAP,N10757&lt;=TEMP_WORKER_CAP),"YES","NO")</x:f>
        <x:v>NO</x:v>
      </x:c>
      <x:c r="T10757" s="139" t="n">
        <x:f>IF(S10757="YES",R10757,-1E+99)</x:f>
        <x:v>-1e+99</x:v>
      </x:c>
    </x:row>
    <x:row r="10758">
      <x:c r="A10758" s="139"/>
      <x:c r="B10758" s="139"/>
      <x:c r="C10758" s="139"/>
      <x:c r="D10758" s="139"/>
      <x:c r="E10758" s="139"/>
      <x:c r="F10758" s="139"/>
      <x:c r="G10758" s="139"/>
      <x:c r="H10758" s="139"/>
      <x:c r="I10758" s="266" t="n">
        <x:f>INT((ROW()-ROW($I$46))/((CARROT_CAP+1)*(MESCLUN_CAP+1)))</x:f>
        <x:v>16</x:v>
      </x:c>
      <x:c r="J10758" s="266" t="n">
        <x:f>MOD(INT((ROW()-ROW($I$46))/(MESCLUN_CAP+1)),CARROT_CAP+1)</x:f>
        <x:v>9</x:v>
      </x:c>
      <x:c r="K10758" s="266" t="n">
        <x:f>MOD(ROW()-ROW($I$46),MESCLUN_CAP+1)</x:f>
        <x:v>17</x:v>
      </x:c>
      <x:c r="L10758" s="266" t="n">
        <x:f>SUM(I10758:K10758)</x:f>
        <x:v>42</x:v>
      </x:c>
      <x:c r="M10758" s="267" t="n">
        <x:f>I10758*TOMATO_HOURS*WEEKS*(1+TOMATO_DIM)^I10758+J10758*CARROT_HOURS*WEEKS*(1+CARROT_DIM)^J10758+K10758*MESCLUN_HOURS*WEEKS*(1+MESCLUN_DIM)^K10758</x:f>
        <x:v>7898.834800032909</x:v>
      </x:c>
      <x:c r="N10758" s="267" t="n">
        <x:f>MAX(M10758-FARMER_HOURS,0)/TEMP_HOURS_PER_WORKER</x:f>
        <x:v>4.985301944467298</x:v>
      </x:c>
      <x:c r="O10758" s="268" t="n">
        <x:f>I10758*TOMATO_PRICE+J10758*CARROT_PRICE+K10758*MESCLUN_PRICE</x:f>
        <x:v>205546</x:v>
      </x:c>
      <x:c r="P10758" s="268" t="n">
        <x:f>I10758*TOMATO_FERTILIZER+J10758*CARROT_FERTILIZER+K10758*MESCLUN_FERTILIZER</x:f>
        <x:v>33000</x:v>
      </x:c>
      <x:c r="Q10758" s="268" t="n">
        <x:f>MIN(M10758,FARMER_HOURS)*FARMER_RATE+MAX(M10758-FARMER_HOURS,0)*TEMP_RATE</x:f>
        <x:v>149632.54861168243</x:v>
      </x:c>
      <x:c r="R10758" s="268" t="n">
        <x:f>O10758-P10758-Q10758-FIXED_COST</x:f>
        <x:v>2913.4513883175678</x:v>
      </x:c>
      <x:c r="S10758" s="139" t="str">
        <x:f>IF(AND(L10758&lt;=TOTAL_BED_CAP,N10758&lt;=TEMP_WORKER_CAP),"YES","NO")</x:f>
        <x:v>NO</x:v>
      </x:c>
      <x:c r="T10758" s="139" t="n">
        <x:f>IF(S10758="YES",R10758,-1E+99)</x:f>
        <x:v>-1e+99</x:v>
      </x:c>
    </x:row>
    <x:row r="10759">
      <x:c r="A10759" s="139"/>
      <x:c r="B10759" s="139"/>
      <x:c r="C10759" s="139"/>
      <x:c r="D10759" s="139"/>
      <x:c r="E10759" s="139"/>
      <x:c r="F10759" s="139"/>
      <x:c r="G10759" s="139"/>
      <x:c r="H10759" s="139"/>
      <x:c r="I10759" s="266" t="n">
        <x:f>INT((ROW()-ROW($I$46))/((CARROT_CAP+1)*(MESCLUN_CAP+1)))</x:f>
        <x:v>16</x:v>
      </x:c>
      <x:c r="J10759" s="266" t="n">
        <x:f>MOD(INT((ROW()-ROW($I$46))/(MESCLUN_CAP+1)),CARROT_CAP+1)</x:f>
        <x:v>9</x:v>
      </x:c>
      <x:c r="K10759" s="266" t="n">
        <x:f>MOD(ROW()-ROW($I$46),MESCLUN_CAP+1)</x:f>
        <x:v>18</x:v>
      </x:c>
      <x:c r="L10759" s="266" t="n">
        <x:f>SUM(I10759:K10759)</x:f>
        <x:v>43</x:v>
      </x:c>
      <x:c r="M10759" s="267" t="n">
        <x:f>I10759*TOMATO_HOURS*WEEKS*(1+TOMATO_DIM)^I10759+J10759*CARROT_HOURS*WEEKS*(1+CARROT_DIM)^J10759+K10759*MESCLUN_HOURS*WEEKS*(1+MESCLUN_DIM)^K10759</x:f>
        <x:v>7966.921791491496</x:v>
      </x:c>
      <x:c r="N10759" s="267" t="n">
        <x:f>MAX(M10759-FARMER_HOURS,0)/TEMP_HOURS_PER_WORKER</x:f>
        <x:v>5.03258457742465</x:v>
      </x:c>
      <x:c r="O10759" s="268" t="n">
        <x:f>I10759*TOMATO_PRICE+J10759*CARROT_PRICE+K10759*MESCLUN_PRICE</x:f>
        <x:v>208246</x:v>
      </x:c>
      <x:c r="P10759" s="268" t="n">
        <x:f>I10759*TOMATO_FERTILIZER+J10759*CARROT_FERTILIZER+K10759*MESCLUN_FERTILIZER</x:f>
        <x:v>33880</x:v>
      </x:c>
      <x:c r="Q10759" s="268" t="n">
        <x:f>MIN(M10759,FARMER_HOURS)*FARMER_RATE+MAX(M10759-FARMER_HOURS,0)*TEMP_RATE</x:f>
        <x:v>150814.61443561624</x:v>
      </x:c>
      <x:c r="R10759" s="268" t="n">
        <x:f>O10759-P10759-Q10759-FIXED_COST</x:f>
        <x:v>3551.3855643837596</x:v>
      </x:c>
      <x:c r="S10759" s="139" t="str">
        <x:f>IF(AND(L10759&lt;=TOTAL_BED_CAP,N10759&lt;=TEMP_WORKER_CAP),"YES","NO")</x:f>
        <x:v>NO</x:v>
      </x:c>
      <x:c r="T10759" s="139" t="n">
        <x:f>IF(S10759="YES",R10759,-1E+99)</x:f>
        <x:v>-1e+99</x:v>
      </x:c>
    </x:row>
    <x:row r="10760">
      <x:c r="A10760" s="139"/>
      <x:c r="B10760" s="139"/>
      <x:c r="C10760" s="139"/>
      <x:c r="D10760" s="139"/>
      <x:c r="E10760" s="139"/>
      <x:c r="F10760" s="139"/>
      <x:c r="G10760" s="139"/>
      <x:c r="H10760" s="139"/>
      <x:c r="I10760" s="266" t="n">
        <x:f>INT((ROW()-ROW($I$46))/((CARROT_CAP+1)*(MESCLUN_CAP+1)))</x:f>
        <x:v>16</x:v>
      </x:c>
      <x:c r="J10760" s="266" t="n">
        <x:f>MOD(INT((ROW()-ROW($I$46))/(MESCLUN_CAP+1)),CARROT_CAP+1)</x:f>
        <x:v>9</x:v>
      </x:c>
      <x:c r="K10760" s="266" t="n">
        <x:f>MOD(ROW()-ROW($I$46),MESCLUN_CAP+1)</x:f>
        <x:v>19</x:v>
      </x:c>
      <x:c r="L10760" s="266" t="n">
        <x:f>SUM(I10760:K10760)</x:f>
        <x:v>44</x:v>
      </x:c>
      <x:c r="M10760" s="267" t="n">
        <x:f>I10760*TOMATO_HOURS*WEEKS*(1+TOMATO_DIM)^I10760+J10760*CARROT_HOURS*WEEKS*(1+CARROT_DIM)^J10760+K10760*MESCLUN_HOURS*WEEKS*(1+MESCLUN_DIM)^K10760</x:f>
        <x:v>8036.563320127518</x:v>
      </x:c>
      <x:c r="N10760" s="267" t="n">
        <x:f>MAX(M10760-FARMER_HOURS,0)/TEMP_HOURS_PER_WORKER</x:f>
        <x:v>5.080946750088554</x:v>
      </x:c>
      <x:c r="O10760" s="268" t="n">
        <x:f>I10760*TOMATO_PRICE+J10760*CARROT_PRICE+K10760*MESCLUN_PRICE</x:f>
        <x:v>210946</x:v>
      </x:c>
      <x:c r="P10760" s="268" t="n">
        <x:f>I10760*TOMATO_FERTILIZER+J10760*CARROT_FERTILIZER+K10760*MESCLUN_FERTILIZER</x:f>
        <x:v>34760</x:v>
      </x:c>
      <x:c r="Q10760" s="268" t="n">
        <x:f>MIN(M10760,FARMER_HOURS)*FARMER_RATE+MAX(M10760-FARMER_HOURS,0)*TEMP_RATE</x:f>
        <x:v>152023.66875221385</x:v>
      </x:c>
      <x:c r="R10760" s="268" t="n">
        <x:f>O10760-P10760-Q10760-FIXED_COST</x:f>
        <x:v>4162.331247786147</x:v>
      </x:c>
      <x:c r="S10760" s="139" t="str">
        <x:f>IF(AND(L10760&lt;=TOTAL_BED_CAP,N10760&lt;=TEMP_WORKER_CAP),"YES","NO")</x:f>
        <x:v>NO</x:v>
      </x:c>
      <x:c r="T10760" s="139" t="n">
        <x:f>IF(S10760="YES",R10760,-1E+99)</x:f>
        <x:v>-1e+99</x:v>
      </x:c>
    </x:row>
    <x:row r="10761">
      <x:c r="A10761" s="139"/>
      <x:c r="B10761" s="139"/>
      <x:c r="C10761" s="139"/>
      <x:c r="D10761" s="139"/>
      <x:c r="E10761" s="139"/>
      <x:c r="F10761" s="139"/>
      <x:c r="G10761" s="139"/>
      <x:c r="H10761" s="139"/>
      <x:c r="I10761" s="266" t="n">
        <x:f>INT((ROW()-ROW($I$46))/((CARROT_CAP+1)*(MESCLUN_CAP+1)))</x:f>
        <x:v>16</x:v>
      </x:c>
      <x:c r="J10761" s="266" t="n">
        <x:f>MOD(INT((ROW()-ROW($I$46))/(MESCLUN_CAP+1)),CARROT_CAP+1)</x:f>
        <x:v>9</x:v>
      </x:c>
      <x:c r="K10761" s="266" t="n">
        <x:f>MOD(ROW()-ROW($I$46),MESCLUN_CAP+1)</x:f>
        <x:v>20</x:v>
      </x:c>
      <x:c r="L10761" s="266" t="n">
        <x:f>SUM(I10761:K10761)</x:f>
        <x:v>45</x:v>
      </x:c>
      <x:c r="M10761" s="267" t="n">
        <x:f>I10761*TOMATO_HOURS*WEEKS*(1+TOMATO_DIM)^I10761+J10761*CARROT_HOURS*WEEKS*(1+CARROT_DIM)^J10761+K10761*MESCLUN_HOURS*WEEKS*(1+MESCLUN_DIM)^K10761</x:f>
        <x:v>8107.787610777995</x:v>
      </x:c>
      <x:c r="N10761" s="267" t="n">
        <x:f>MAX(M10761-FARMER_HOURS,0)/TEMP_HOURS_PER_WORKER</x:f>
        <x:v>5.130408063040274</x:v>
      </x:c>
      <x:c r="O10761" s="268" t="n">
        <x:f>I10761*TOMATO_PRICE+J10761*CARROT_PRICE+K10761*MESCLUN_PRICE</x:f>
        <x:v>213646</x:v>
      </x:c>
      <x:c r="P10761" s="268" t="n">
        <x:f>I10761*TOMATO_FERTILIZER+J10761*CARROT_FERTILIZER+K10761*MESCLUN_FERTILIZER</x:f>
        <x:v>35640</x:v>
      </x:c>
      <x:c r="Q10761" s="268" t="n">
        <x:f>MIN(M10761,FARMER_HOURS)*FARMER_RATE+MAX(M10761-FARMER_HOURS,0)*TEMP_RATE</x:f>
        <x:v>153260.20157600683</x:v>
      </x:c>
      <x:c r="R10761" s="268" t="n">
        <x:f>O10761-P10761-Q10761-FIXED_COST</x:f>
        <x:v>4745.798423993168</x:v>
      </x:c>
      <x:c r="S10761" s="139" t="str">
        <x:f>IF(AND(L10761&lt;=TOTAL_BED_CAP,N10761&lt;=TEMP_WORKER_CAP),"YES","NO")</x:f>
        <x:v>NO</x:v>
      </x:c>
      <x:c r="T10761" s="139" t="n">
        <x:f>IF(S10761="YES",R10761,-1E+99)</x:f>
        <x:v>-1e+99</x:v>
      </x:c>
    </x:row>
    <x:row r="10762">
      <x:c r="A10762" s="139"/>
      <x:c r="B10762" s="139"/>
      <x:c r="C10762" s="139"/>
      <x:c r="D10762" s="139"/>
      <x:c r="E10762" s="139"/>
      <x:c r="F10762" s="139"/>
      <x:c r="G10762" s="139"/>
      <x:c r="H10762" s="139"/>
      <x:c r="I10762" s="266" t="n">
        <x:f>INT((ROW()-ROW($I$46))/((CARROT_CAP+1)*(MESCLUN_CAP+1)))</x:f>
        <x:v>16</x:v>
      </x:c>
      <x:c r="J10762" s="266" t="n">
        <x:f>MOD(INT((ROW()-ROW($I$46))/(MESCLUN_CAP+1)),CARROT_CAP+1)</x:f>
        <x:v>9</x:v>
      </x:c>
      <x:c r="K10762" s="266" t="n">
        <x:f>MOD(ROW()-ROW($I$46),MESCLUN_CAP+1)</x:f>
        <x:v>21</x:v>
      </x:c>
      <x:c r="L10762" s="266" t="n">
        <x:f>SUM(I10762:K10762)</x:f>
        <x:v>46</x:v>
      </x:c>
      <x:c r="M10762" s="267" t="n">
        <x:f>I10762*TOMATO_HOURS*WEEKS*(1+TOMATO_DIM)^I10762+J10762*CARROT_HOURS*WEEKS*(1+CARROT_DIM)^J10762+K10762*MESCLUN_HOURS*WEEKS*(1+MESCLUN_DIM)^K10762</x:f>
        <x:v>8180.6233510044385</x:v>
      </x:c>
      <x:c r="N10762" s="267" t="n">
        <x:f>MAX(M10762-FARMER_HOURS,0)/TEMP_HOURS_PER_WORKER</x:f>
        <x:v>5.180988438197526</x:v>
      </x:c>
      <x:c r="O10762" s="268" t="n">
        <x:f>I10762*TOMATO_PRICE+J10762*CARROT_PRICE+K10762*MESCLUN_PRICE</x:f>
        <x:v>216346</x:v>
      </x:c>
      <x:c r="P10762" s="268" t="n">
        <x:f>I10762*TOMATO_FERTILIZER+J10762*CARROT_FERTILIZER+K10762*MESCLUN_FERTILIZER</x:f>
        <x:v>36520</x:v>
      </x:c>
      <x:c r="Q10762" s="268" t="n">
        <x:f>MIN(M10762,FARMER_HOURS)*FARMER_RATE+MAX(M10762-FARMER_HOURS,0)*TEMP_RATE</x:f>
        <x:v>154524.71095493817</x:v>
      </x:c>
      <x:c r="R10762" s="268" t="n">
        <x:f>O10762-P10762-Q10762-FIXED_COST</x:f>
        <x:v>5301.289045061829</x:v>
      </x:c>
      <x:c r="S10762" s="139" t="str">
        <x:f>IF(AND(L10762&lt;=TOTAL_BED_CAP,N10762&lt;=TEMP_WORKER_CAP),"YES","NO")</x:f>
        <x:v>NO</x:v>
      </x:c>
      <x:c r="T10762" s="139" t="n">
        <x:f>IF(S10762="YES",R10762,-1E+99)</x:f>
        <x:v>-1e+99</x:v>
      </x:c>
    </x:row>
    <x:row r="10763">
      <x:c r="A10763" s="139"/>
      <x:c r="B10763" s="139"/>
      <x:c r="C10763" s="139"/>
      <x:c r="D10763" s="139"/>
      <x:c r="E10763" s="139"/>
      <x:c r="F10763" s="139"/>
      <x:c r="G10763" s="139"/>
      <x:c r="H10763" s="139"/>
      <x:c r="I10763" s="266" t="n">
        <x:f>INT((ROW()-ROW($I$46))/((CARROT_CAP+1)*(MESCLUN_CAP+1)))</x:f>
        <x:v>16</x:v>
      </x:c>
      <x:c r="J10763" s="266" t="n">
        <x:f>MOD(INT((ROW()-ROW($I$46))/(MESCLUN_CAP+1)),CARROT_CAP+1)</x:f>
        <x:v>9</x:v>
      </x:c>
      <x:c r="K10763" s="266" t="n">
        <x:f>MOD(ROW()-ROW($I$46),MESCLUN_CAP+1)</x:f>
        <x:v>22</x:v>
      </x:c>
      <x:c r="L10763" s="266" t="n">
        <x:f>SUM(I10763:K10763)</x:f>
        <x:v>47</x:v>
      </x:c>
      <x:c r="M10763" s="267" t="n">
        <x:f>I10763*TOMATO_HOURS*WEEKS*(1+TOMATO_DIM)^I10763+J10763*CARROT_HOURS*WEEKS*(1+CARROT_DIM)^J10763+K10763*MESCLUN_HOURS*WEEKS*(1+MESCLUN_DIM)^K10763</x:f>
        <x:v>8255.099698250835</x:v>
      </x:c>
      <x:c r="N10763" s="267" t="n">
        <x:f>MAX(M10763-FARMER_HOURS,0)/TEMP_HOURS_PER_WORKER</x:f>
        <x:v>5.232708123785302</x:v>
      </x:c>
      <x:c r="O10763" s="268" t="n">
        <x:f>I10763*TOMATO_PRICE+J10763*CARROT_PRICE+K10763*MESCLUN_PRICE</x:f>
        <x:v>219046</x:v>
      </x:c>
      <x:c r="P10763" s="268" t="n">
        <x:f>I10763*TOMATO_FERTILIZER+J10763*CARROT_FERTILIZER+K10763*MESCLUN_FERTILIZER</x:f>
        <x:v>37400</x:v>
      </x:c>
      <x:c r="Q10763" s="268" t="n">
        <x:f>MIN(M10763,FARMER_HOURS)*FARMER_RATE+MAX(M10763-FARMER_HOURS,0)*TEMP_RATE</x:f>
        <x:v>155817.70309463254</x:v>
      </x:c>
      <x:c r="R10763" s="268" t="n">
        <x:f>O10763-P10763-Q10763-FIXED_COST</x:f>
        <x:v>5828.296905367461</x:v>
      </x:c>
      <x:c r="S10763" s="139" t="str">
        <x:f>IF(AND(L10763&lt;=TOTAL_BED_CAP,N10763&lt;=TEMP_WORKER_CAP),"YES","NO")</x:f>
        <x:v>NO</x:v>
      </x:c>
      <x:c r="T10763" s="139" t="n">
        <x:f>IF(S10763="YES",R10763,-1E+99)</x:f>
        <x:v>-1e+99</x:v>
      </x:c>
    </x:row>
    <x:row r="10764">
      <x:c r="A10764" s="139"/>
      <x:c r="B10764" s="139"/>
      <x:c r="C10764" s="139"/>
      <x:c r="D10764" s="139"/>
      <x:c r="E10764" s="139"/>
      <x:c r="F10764" s="139"/>
      <x:c r="G10764" s="139"/>
      <x:c r="H10764" s="139"/>
      <x:c r="I10764" s="266" t="n">
        <x:f>INT((ROW()-ROW($I$46))/((CARROT_CAP+1)*(MESCLUN_CAP+1)))</x:f>
        <x:v>16</x:v>
      </x:c>
      <x:c r="J10764" s="266" t="n">
        <x:f>MOD(INT((ROW()-ROW($I$46))/(MESCLUN_CAP+1)),CARROT_CAP+1)</x:f>
        <x:v>9</x:v>
      </x:c>
      <x:c r="K10764" s="266" t="n">
        <x:f>MOD(ROW()-ROW($I$46),MESCLUN_CAP+1)</x:f>
        <x:v>23</x:v>
      </x:c>
      <x:c r="L10764" s="266" t="n">
        <x:f>SUM(I10764:K10764)</x:f>
        <x:v>48</x:v>
      </x:c>
      <x:c r="M10764" s="267" t="n">
        <x:f>I10764*TOMATO_HOURS*WEEKS*(1+TOMATO_DIM)^I10764+J10764*CARROT_HOURS*WEEKS*(1+CARROT_DIM)^J10764+K10764*MESCLUN_HOURS*WEEKS*(1+MESCLUN_DIM)^K10764</x:f>
        <x:v>8331.246287108272</x:v>
      </x:c>
      <x:c r="N10764" s="267" t="n">
        <x:f>MAX(M10764-FARMER_HOURS,0)/TEMP_HOURS_PER_WORKER</x:f>
        <x:v>5.285587699380744</x:v>
      </x:c>
      <x:c r="O10764" s="268" t="n">
        <x:f>I10764*TOMATO_PRICE+J10764*CARROT_PRICE+K10764*MESCLUN_PRICE</x:f>
        <x:v>221746</x:v>
      </x:c>
      <x:c r="P10764" s="268" t="n">
        <x:f>I10764*TOMATO_FERTILIZER+J10764*CARROT_FERTILIZER+K10764*MESCLUN_FERTILIZER</x:f>
        <x:v>38280</x:v>
      </x:c>
      <x:c r="Q10764" s="268" t="n">
        <x:f>MIN(M10764,FARMER_HOURS)*FARMER_RATE+MAX(M10764-FARMER_HOURS,0)*TEMP_RATE</x:f>
        <x:v>157139.6924845186</x:v>
      </x:c>
      <x:c r="R10764" s="268" t="n">
        <x:f>O10764-P10764-Q10764-FIXED_COST</x:f>
        <x:v>6326.3075154814</x:v>
      </x:c>
      <x:c r="S10764" s="139" t="str">
        <x:f>IF(AND(L10764&lt;=TOTAL_BED_CAP,N10764&lt;=TEMP_WORKER_CAP),"YES","NO")</x:f>
        <x:v>NO</x:v>
      </x:c>
      <x:c r="T10764" s="139" t="n">
        <x:f>IF(S10764="YES",R10764,-1E+99)</x:f>
        <x:v>-1e+99</x:v>
      </x:c>
    </x:row>
    <x:row r="10765">
      <x:c r="A10765" s="139"/>
      <x:c r="B10765" s="139"/>
      <x:c r="C10765" s="139"/>
      <x:c r="D10765" s="139"/>
      <x:c r="E10765" s="139"/>
      <x:c r="F10765" s="139"/>
      <x:c r="G10765" s="139"/>
      <x:c r="H10765" s="139"/>
      <x:c r="I10765" s="266" t="n">
        <x:f>INT((ROW()-ROW($I$46))/((CARROT_CAP+1)*(MESCLUN_CAP+1)))</x:f>
        <x:v>16</x:v>
      </x:c>
      <x:c r="J10765" s="266" t="n">
        <x:f>MOD(INT((ROW()-ROW($I$46))/(MESCLUN_CAP+1)),CARROT_CAP+1)</x:f>
        <x:v>9</x:v>
      </x:c>
      <x:c r="K10765" s="266" t="n">
        <x:f>MOD(ROW()-ROW($I$46),MESCLUN_CAP+1)</x:f>
        <x:v>24</x:v>
      </x:c>
      <x:c r="L10765" s="266" t="n">
        <x:f>SUM(I10765:K10765)</x:f>
        <x:v>49</x:v>
      </x:c>
      <x:c r="M10765" s="267" t="n">
        <x:f>I10765*TOMATO_HOURS*WEEKS*(1+TOMATO_DIM)^I10765+J10765*CARROT_HOURS*WEEKS*(1+CARROT_DIM)^J10765+K10765*MESCLUN_HOURS*WEEKS*(1+MESCLUN_DIM)^K10765</x:f>
        <x:v>8409.093236687768</x:v>
      </x:c>
      <x:c r="N10765" s="267" t="n">
        <x:f>MAX(M10765-FARMER_HOURS,0)/TEMP_HOURS_PER_WORKER</x:f>
        <x:v>5.339648081033172</x:v>
      </x:c>
      <x:c r="O10765" s="268" t="n">
        <x:f>I10765*TOMATO_PRICE+J10765*CARROT_PRICE+K10765*MESCLUN_PRICE</x:f>
        <x:v>224446</x:v>
      </x:c>
      <x:c r="P10765" s="268" t="n">
        <x:f>I10765*TOMATO_FERTILIZER+J10765*CARROT_FERTILIZER+K10765*MESCLUN_FERTILIZER</x:f>
        <x:v>39160</x:v>
      </x:c>
      <x:c r="Q10765" s="268" t="n">
        <x:f>MIN(M10765,FARMER_HOURS)*FARMER_RATE+MAX(M10765-FARMER_HOURS,0)*TEMP_RATE</x:f>
        <x:v>158491.2020258293</x:v>
      </x:c>
      <x:c r="R10765" s="268" t="n">
        <x:f>O10765-P10765-Q10765-FIXED_COST</x:f>
        <x:v>6794.7979741707095</x:v>
      </x:c>
      <x:c r="S10765" s="139" t="str">
        <x:f>IF(AND(L10765&lt;=TOTAL_BED_CAP,N10765&lt;=TEMP_WORKER_CAP),"YES","NO")</x:f>
        <x:v>NO</x:v>
      </x:c>
      <x:c r="T10765" s="139" t="n">
        <x:f>IF(S10765="YES",R10765,-1E+99)</x:f>
        <x:v>-1e+99</x:v>
      </x:c>
    </x:row>
    <x:row r="10766">
      <x:c r="A10766" s="139"/>
      <x:c r="B10766" s="139"/>
      <x:c r="C10766" s="139"/>
      <x:c r="D10766" s="139"/>
      <x:c r="E10766" s="139"/>
      <x:c r="F10766" s="139"/>
      <x:c r="G10766" s="139"/>
      <x:c r="H10766" s="139"/>
      <x:c r="I10766" s="266" t="n">
        <x:f>INT((ROW()-ROW($I$46))/((CARROT_CAP+1)*(MESCLUN_CAP+1)))</x:f>
        <x:v>16</x:v>
      </x:c>
      <x:c r="J10766" s="266" t="n">
        <x:f>MOD(INT((ROW()-ROW($I$46))/(MESCLUN_CAP+1)),CARROT_CAP+1)</x:f>
        <x:v>9</x:v>
      </x:c>
      <x:c r="K10766" s="266" t="n">
        <x:f>MOD(ROW()-ROW($I$46),MESCLUN_CAP+1)</x:f>
        <x:v>25</x:v>
      </x:c>
      <x:c r="L10766" s="266" t="n">
        <x:f>SUM(I10766:K10766)</x:f>
        <x:v>50</x:v>
      </x:c>
      <x:c r="M10766" s="267" t="n">
        <x:f>I10766*TOMATO_HOURS*WEEKS*(1+TOMATO_DIM)^I10766+J10766*CARROT_HOURS*WEEKS*(1+CARROT_DIM)^J10766+K10766*MESCLUN_HOURS*WEEKS*(1+MESCLUN_DIM)^K10766</x:f>
        <x:v>8488.671158102865</x:v>
      </x:c>
      <x:c r="N10766" s="267" t="n">
        <x:f>MAX(M10766-FARMER_HOURS,0)/TEMP_HOURS_PER_WORKER</x:f>
        <x:v>5.394910526460323</x:v>
      </x:c>
      <x:c r="O10766" s="268" t="n">
        <x:f>I10766*TOMATO_PRICE+J10766*CARROT_PRICE+K10766*MESCLUN_PRICE</x:f>
        <x:v>227146</x:v>
      </x:c>
      <x:c r="P10766" s="268" t="n">
        <x:f>I10766*TOMATO_FERTILIZER+J10766*CARROT_FERTILIZER+K10766*MESCLUN_FERTILIZER</x:f>
        <x:v>40040</x:v>
      </x:c>
      <x:c r="Q10766" s="268" t="n">
        <x:f>MIN(M10766,FARMER_HOURS)*FARMER_RATE+MAX(M10766-FARMER_HOURS,0)*TEMP_RATE</x:f>
        <x:v>159872.76316150808</x:v>
      </x:c>
      <x:c r="R10766" s="268" t="n">
        <x:f>O10766-P10766-Q10766-FIXED_COST</x:f>
        <x:v>7233.236838491925</x:v>
      </x:c>
      <x:c r="S10766" s="139" t="str">
        <x:f>IF(AND(L10766&lt;=TOTAL_BED_CAP,N10766&lt;=TEMP_WORKER_CAP),"YES","NO")</x:f>
        <x:v>NO</x:v>
      </x:c>
      <x:c r="T10766" s="139" t="n">
        <x:f>IF(S10766="YES",R10766,-1E+99)</x:f>
        <x:v>-1e+99</x:v>
      </x:c>
    </x:row>
    <x:row r="10767">
      <x:c r="A10767" s="139"/>
      <x:c r="B10767" s="139"/>
      <x:c r="C10767" s="139"/>
      <x:c r="D10767" s="139"/>
      <x:c r="E10767" s="139"/>
      <x:c r="F10767" s="139"/>
      <x:c r="G10767" s="139"/>
      <x:c r="H10767" s="139"/>
      <x:c r="I10767" s="266" t="n">
        <x:f>INT((ROW()-ROW($I$46))/((CARROT_CAP+1)*(MESCLUN_CAP+1)))</x:f>
        <x:v>16</x:v>
      </x:c>
      <x:c r="J10767" s="266" t="n">
        <x:f>MOD(INT((ROW()-ROW($I$46))/(MESCLUN_CAP+1)),CARROT_CAP+1)</x:f>
        <x:v>9</x:v>
      </x:c>
      <x:c r="K10767" s="266" t="n">
        <x:f>MOD(ROW()-ROW($I$46),MESCLUN_CAP+1)</x:f>
        <x:v>26</x:v>
      </x:c>
      <x:c r="L10767" s="266" t="n">
        <x:f>SUM(I10767:K10767)</x:f>
        <x:v>51</x:v>
      </x:c>
      <x:c r="M10767" s="267" t="n">
        <x:f>I10767*TOMATO_HOURS*WEEKS*(1+TOMATO_DIM)^I10767+J10767*CARROT_HOURS*WEEKS*(1+CARROT_DIM)^J10767+K10767*MESCLUN_HOURS*WEEKS*(1+MESCLUN_DIM)^K10767</x:f>
        <x:v>8570.011162063582</x:v>
      </x:c>
      <x:c r="N10767" s="267" t="n">
        <x:f>MAX(M10767-FARMER_HOURS,0)/TEMP_HOURS_PER_WORKER</x:f>
        <x:v>5.451396640321931</x:v>
      </x:c>
      <x:c r="O10767" s="268" t="n">
        <x:f>I10767*TOMATO_PRICE+J10767*CARROT_PRICE+K10767*MESCLUN_PRICE</x:f>
        <x:v>229846</x:v>
      </x:c>
      <x:c r="P10767" s="268" t="n">
        <x:f>I10767*TOMATO_FERTILIZER+J10767*CARROT_FERTILIZER+K10767*MESCLUN_FERTILIZER</x:f>
        <x:v>40920</x:v>
      </x:c>
      <x:c r="Q10767" s="268" t="n">
        <x:f>MIN(M10767,FARMER_HOURS)*FARMER_RATE+MAX(M10767-FARMER_HOURS,0)*TEMP_RATE</x:f>
        <x:v>161284.91600804828</x:v>
      </x:c>
      <x:c r="R10767" s="268" t="n">
        <x:f>O10767-P10767-Q10767-FIXED_COST</x:f>
        <x:v>7641.083991951717</x:v>
      </x:c>
      <x:c r="S10767" s="139" t="str">
        <x:f>IF(AND(L10767&lt;=TOTAL_BED_CAP,N10767&lt;=TEMP_WORKER_CAP),"YES","NO")</x:f>
        <x:v>NO</x:v>
      </x:c>
      <x:c r="T10767" s="139" t="n">
        <x:f>IF(S10767="YES",R10767,-1E+99)</x:f>
        <x:v>-1e+99</x:v>
      </x:c>
    </x:row>
    <x:row r="10768">
      <x:c r="A10768" s="139"/>
      <x:c r="B10768" s="139"/>
      <x:c r="C10768" s="139"/>
      <x:c r="D10768" s="139"/>
      <x:c r="E10768" s="139"/>
      <x:c r="F10768" s="139"/>
      <x:c r="G10768" s="139"/>
      <x:c r="H10768" s="139"/>
      <x:c r="I10768" s="266" t="n">
        <x:f>INT((ROW()-ROW($I$46))/((CARROT_CAP+1)*(MESCLUN_CAP+1)))</x:f>
        <x:v>16</x:v>
      </x:c>
      <x:c r="J10768" s="266" t="n">
        <x:f>MOD(INT((ROW()-ROW($I$46))/(MESCLUN_CAP+1)),CARROT_CAP+1)</x:f>
        <x:v>9</x:v>
      </x:c>
      <x:c r="K10768" s="266" t="n">
        <x:f>MOD(ROW()-ROW($I$46),MESCLUN_CAP+1)</x:f>
        <x:v>27</x:v>
      </x:c>
      <x:c r="L10768" s="266" t="n">
        <x:f>SUM(I10768:K10768)</x:f>
        <x:v>52</x:v>
      </x:c>
      <x:c r="M10768" s="267" t="n">
        <x:f>I10768*TOMATO_HOURS*WEEKS*(1+TOMATO_DIM)^I10768+J10768*CARROT_HOURS*WEEKS*(1+CARROT_DIM)^J10768+K10768*MESCLUN_HOURS*WEEKS*(1+MESCLUN_DIM)^K10768</x:f>
        <x:v>8653.14486658334</x:v>
      </x:c>
      <x:c r="N10768" s="267" t="n">
        <x:f>MAX(M10768-FARMER_HOURS,0)/TEMP_HOURS_PER_WORKER</x:f>
        <x:v>5.509128379571764</x:v>
      </x:c>
      <x:c r="O10768" s="268" t="n">
        <x:f>I10768*TOMATO_PRICE+J10768*CARROT_PRICE+K10768*MESCLUN_PRICE</x:f>
        <x:v>232546</x:v>
      </x:c>
      <x:c r="P10768" s="268" t="n">
        <x:f>I10768*TOMATO_FERTILIZER+J10768*CARROT_FERTILIZER+K10768*MESCLUN_FERTILIZER</x:f>
        <x:v>41800</x:v>
      </x:c>
      <x:c r="Q10768" s="268" t="n">
        <x:f>MIN(M10768,FARMER_HOURS)*FARMER_RATE+MAX(M10768-FARMER_HOURS,0)*TEMP_RATE</x:f>
        <x:v>162728.2094892941</x:v>
      </x:c>
      <x:c r="R10768" s="268" t="n">
        <x:f>O10768-P10768-Q10768-FIXED_COST</x:f>
        <x:v>8017.790510705905</x:v>
      </x:c>
      <x:c r="S10768" s="139" t="str">
        <x:f>IF(AND(L10768&lt;=TOTAL_BED_CAP,N10768&lt;=TEMP_WORKER_CAP),"YES","NO")</x:f>
        <x:v>NO</x:v>
      </x:c>
      <x:c r="T10768" s="139" t="n">
        <x:f>IF(S10768="YES",R10768,-1E+99)</x:f>
        <x:v>-1e+99</x:v>
      </x:c>
    </x:row>
    <x:row r="10769">
      <x:c r="A10769" s="139"/>
      <x:c r="B10769" s="139"/>
      <x:c r="C10769" s="139"/>
      <x:c r="D10769" s="139"/>
      <x:c r="E10769" s="139"/>
      <x:c r="F10769" s="139"/>
      <x:c r="G10769" s="139"/>
      <x:c r="H10769" s="139"/>
      <x:c r="I10769" s="266" t="n">
        <x:f>INT((ROW()-ROW($I$46))/((CARROT_CAP+1)*(MESCLUN_CAP+1)))</x:f>
        <x:v>16</x:v>
      </x:c>
      <x:c r="J10769" s="266" t="n">
        <x:f>MOD(INT((ROW()-ROW($I$46))/(MESCLUN_CAP+1)),CARROT_CAP+1)</x:f>
        <x:v>9</x:v>
      </x:c>
      <x:c r="K10769" s="266" t="n">
        <x:f>MOD(ROW()-ROW($I$46),MESCLUN_CAP+1)</x:f>
        <x:v>28</x:v>
      </x:c>
      <x:c r="L10769" s="266" t="n">
        <x:f>SUM(I10769:K10769)</x:f>
        <x:v>53</x:v>
      </x:c>
      <x:c r="M10769" s="267" t="n">
        <x:f>I10769*TOMATO_HOURS*WEEKS*(1+TOMATO_DIM)^I10769+J10769*CARROT_HOURS*WEEKS*(1+CARROT_DIM)^J10769+K10769*MESCLUN_HOURS*WEEKS*(1+MESCLUN_DIM)^K10769</x:f>
        <x:v>8738.104404800491</x:v>
      </x:c>
      <x:c r="N10769" s="267" t="n">
        <x:f>MAX(M10769-FARMER_HOURS,0)/TEMP_HOURS_PER_WORKER</x:f>
        <x:v>5.56812805888923</x:v>
      </x:c>
      <x:c r="O10769" s="268" t="n">
        <x:f>I10769*TOMATO_PRICE+J10769*CARROT_PRICE+K10769*MESCLUN_PRICE</x:f>
        <x:v>235246</x:v>
      </x:c>
      <x:c r="P10769" s="268" t="n">
        <x:f>I10769*TOMATO_FERTILIZER+J10769*CARROT_FERTILIZER+K10769*MESCLUN_FERTILIZER</x:f>
        <x:v>42680</x:v>
      </x:c>
      <x:c r="Q10769" s="268" t="n">
        <x:f>MIN(M10769,FARMER_HOURS)*FARMER_RATE+MAX(M10769-FARMER_HOURS,0)*TEMP_RATE</x:f>
        <x:v>164203.20147223075</x:v>
      </x:c>
      <x:c r="R10769" s="268" t="n">
        <x:f>O10769-P10769-Q10769-FIXED_COST</x:f>
        <x:v>8362.79852776925</x:v>
      </x:c>
      <x:c r="S10769" s="139" t="str">
        <x:f>IF(AND(L10769&lt;=TOTAL_BED_CAP,N10769&lt;=TEMP_WORKER_CAP),"YES","NO")</x:f>
        <x:v>NO</x:v>
      </x:c>
      <x:c r="T10769" s="139" t="n">
        <x:f>IF(S10769="YES",R10769,-1E+99)</x:f>
        <x:v>-1e+99</x:v>
      </x:c>
    </x:row>
    <x:row r="10770">
      <x:c r="A10770" s="139"/>
      <x:c r="B10770" s="139"/>
      <x:c r="C10770" s="139"/>
      <x:c r="D10770" s="139"/>
      <x:c r="E10770" s="139"/>
      <x:c r="F10770" s="139"/>
      <x:c r="G10770" s="139"/>
      <x:c r="H10770" s="139"/>
      <x:c r="I10770" s="266" t="n">
        <x:f>INT((ROW()-ROW($I$46))/((CARROT_CAP+1)*(MESCLUN_CAP+1)))</x:f>
        <x:v>16</x:v>
      </x:c>
      <x:c r="J10770" s="266" t="n">
        <x:f>MOD(INT((ROW()-ROW($I$46))/(MESCLUN_CAP+1)),CARROT_CAP+1)</x:f>
        <x:v>9</x:v>
      </x:c>
      <x:c r="K10770" s="266" t="n">
        <x:f>MOD(ROW()-ROW($I$46),MESCLUN_CAP+1)</x:f>
        <x:v>29</x:v>
      </x:c>
      <x:c r="L10770" s="266" t="n">
        <x:f>SUM(I10770:K10770)</x:f>
        <x:v>54</x:v>
      </x:c>
      <x:c r="M10770" s="267" t="n">
        <x:f>I10770*TOMATO_HOURS*WEEKS*(1+TOMATO_DIM)^I10770+J10770*CARROT_HOURS*WEEKS*(1+CARROT_DIM)^J10770+K10770*MESCLUN_HOURS*WEEKS*(1+MESCLUN_DIM)^K10770</x:f>
        <x:v>8824.922432916146</x:v>
      </x:c>
      <x:c r="N10770" s="267" t="n">
        <x:f>MAX(M10770-FARMER_HOURS,0)/TEMP_HOURS_PER_WORKER</x:f>
        <x:v>5.6284183561917684</x:v>
      </x:c>
      <x:c r="O10770" s="268" t="n">
        <x:f>I10770*TOMATO_PRICE+J10770*CARROT_PRICE+K10770*MESCLUN_PRICE</x:f>
        <x:v>237946</x:v>
      </x:c>
      <x:c r="P10770" s="268" t="n">
        <x:f>I10770*TOMATO_FERTILIZER+J10770*CARROT_FERTILIZER+K10770*MESCLUN_FERTILIZER</x:f>
        <x:v>43560</x:v>
      </x:c>
      <x:c r="Q10770" s="268" t="n">
        <x:f>MIN(M10770,FARMER_HOURS)*FARMER_RATE+MAX(M10770-FARMER_HOURS,0)*TEMP_RATE</x:f>
        <x:v>165710.4589047942</x:v>
      </x:c>
      <x:c r="R10770" s="268" t="n">
        <x:f>O10770-P10770-Q10770-FIXED_COST</x:f>
        <x:v>8675.541095205786</x:v>
      </x:c>
      <x:c r="S10770" s="139" t="str">
        <x:f>IF(AND(L10770&lt;=TOTAL_BED_CAP,N10770&lt;=TEMP_WORKER_CAP),"YES","NO")</x:f>
        <x:v>NO</x:v>
      </x:c>
      <x:c r="T10770" s="139" t="n">
        <x:f>IF(S10770="YES",R10770,-1E+99)</x:f>
        <x:v>-1e+99</x:v>
      </x:c>
    </x:row>
    <x:row r="10771">
      <x:c r="A10771" s="139"/>
      <x:c r="B10771" s="139"/>
      <x:c r="C10771" s="139"/>
      <x:c r="D10771" s="139"/>
      <x:c r="E10771" s="139"/>
      <x:c r="F10771" s="139"/>
      <x:c r="G10771" s="139"/>
      <x:c r="H10771" s="139"/>
      <x:c r="I10771" s="266" t="n">
        <x:f>INT((ROW()-ROW($I$46))/((CARROT_CAP+1)*(MESCLUN_CAP+1)))</x:f>
        <x:v>16</x:v>
      </x:c>
      <x:c r="J10771" s="266" t="n">
        <x:f>MOD(INT((ROW()-ROW($I$46))/(MESCLUN_CAP+1)),CARROT_CAP+1)</x:f>
        <x:v>9</x:v>
      </x:c>
      <x:c r="K10771" s="266" t="n">
        <x:f>MOD(ROW()-ROW($I$46),MESCLUN_CAP+1)</x:f>
        <x:v>30</x:v>
      </x:c>
      <x:c r="L10771" s="266" t="n">
        <x:f>SUM(I10771:K10771)</x:f>
        <x:v>55</x:v>
      </x:c>
      <x:c r="M10771" s="267" t="n">
        <x:f>I10771*TOMATO_HOURS*WEEKS*(1+TOMATO_DIM)^I10771+J10771*CARROT_HOURS*WEEKS*(1+CARROT_DIM)^J10771+K10771*MESCLUN_HOURS*WEEKS*(1+MESCLUN_DIM)^K10771</x:f>
        <x:v>8913.632138249915</x:v>
      </x:c>
      <x:c r="N10771" s="267" t="n">
        <x:f>MAX(M10771-FARMER_HOURS,0)/TEMP_HOURS_PER_WORKER</x:f>
        <x:v>5.690022318229108</x:v>
      </x:c>
      <x:c r="O10771" s="268" t="n">
        <x:f>I10771*TOMATO_PRICE+J10771*CARROT_PRICE+K10771*MESCLUN_PRICE</x:f>
        <x:v>240646</x:v>
      </x:c>
      <x:c r="P10771" s="268" t="n">
        <x:f>I10771*TOMATO_FERTILIZER+J10771*CARROT_FERTILIZER+K10771*MESCLUN_FERTILIZER</x:f>
        <x:v>44440</x:v>
      </x:c>
      <x:c r="Q10771" s="268" t="n">
        <x:f>MIN(M10771,FARMER_HOURS)*FARMER_RATE+MAX(M10771-FARMER_HOURS,0)*TEMP_RATE</x:f>
        <x:v>167250.5579557277</x:v>
      </x:c>
      <x:c r="R10771" s="268" t="n">
        <x:f>O10771-P10771-Q10771-FIXED_COST</x:f>
        <x:v>8955.442044272291</x:v>
      </x:c>
      <x:c r="S10771" s="139" t="str">
        <x:f>IF(AND(L10771&lt;=TOTAL_BED_CAP,N10771&lt;=TEMP_WORKER_CAP),"YES","NO")</x:f>
        <x:v>NO</x:v>
      </x:c>
      <x:c r="T10771" s="139" t="n">
        <x:f>IF(S10771="YES",R10771,-1E+99)</x:f>
        <x:v>-1e+99</x:v>
      </x:c>
    </x:row>
    <x:row r="10772">
      <x:c r="A10772" s="139"/>
      <x:c r="B10772" s="139"/>
      <x:c r="C10772" s="139"/>
      <x:c r="D10772" s="139"/>
      <x:c r="E10772" s="139"/>
      <x:c r="F10772" s="139"/>
      <x:c r="G10772" s="139"/>
      <x:c r="H10772" s="139"/>
      <x:c r="I10772" s="266" t="n">
        <x:f>INT((ROW()-ROW($I$46))/((CARROT_CAP+1)*(MESCLUN_CAP+1)))</x:f>
        <x:v>16</x:v>
      </x:c>
      <x:c r="J10772" s="266" t="n">
        <x:f>MOD(INT((ROW()-ROW($I$46))/(MESCLUN_CAP+1)),CARROT_CAP+1)</x:f>
        <x:v>10</x:v>
      </x:c>
      <x:c r="K10772" s="266" t="n">
        <x:f>MOD(ROW()-ROW($I$46),MESCLUN_CAP+1)</x:f>
        <x:v>0</x:v>
      </x:c>
      <x:c r="L10772" s="266" t="n">
        <x:f>SUM(I10772:K10772)</x:f>
        <x:v>26</x:v>
      </x:c>
      <x:c r="M10772" s="267" t="n">
        <x:f>I10772*TOMATO_HOURS*WEEKS*(1+TOMATO_DIM)^I10772+J10772*CARROT_HOURS*WEEKS*(1+CARROT_DIM)^J10772+K10772*MESCLUN_HOURS*WEEKS*(1+MESCLUN_DIM)^K10772</x:f>
        <x:v>7000.786463613307</x:v>
      </x:c>
      <x:c r="N10772" s="267" t="n">
        <x:f>MAX(M10772-FARMER_HOURS,0)/TEMP_HOURS_PER_WORKER</x:f>
        <x:v>4.36165726639813</x:v>
      </x:c>
      <x:c r="O10772" s="268" t="n">
        <x:f>I10772*TOMATO_PRICE+J10772*CARROT_PRICE+K10772*MESCLUN_PRICE</x:f>
        <x:v>161740</x:v>
      </x:c>
      <x:c r="P10772" s="268" t="n">
        <x:f>I10772*TOMATO_FERTILIZER+J10772*CARROT_FERTILIZER+K10772*MESCLUN_FERTILIZER</x:f>
        <x:v>18480</x:v>
      </x:c>
      <x:c r="Q10772" s="268" t="n">
        <x:f>MIN(M10772,FARMER_HOURS)*FARMER_RATE+MAX(M10772-FARMER_HOURS,0)*TEMP_RATE</x:f>
        <x:v>134041.43165995326</x:v>
      </x:c>
      <x:c r="R10772" s="268" t="n">
        <x:f>O10772-P10772-Q10772-FIXED_COST</x:f>
        <x:v>-10781.431659953261</x:v>
      </x:c>
      <x:c r="S10772" s="139" t="str">
        <x:f>IF(AND(L10772&lt;=TOTAL_BED_CAP,N10772&lt;=TEMP_WORKER_CAP),"YES","NO")</x:f>
        <x:v>NO</x:v>
      </x:c>
      <x:c r="T10772" s="139" t="n">
        <x:f>IF(S10772="YES",R10772,-1E+99)</x:f>
        <x:v>-1e+99</x:v>
      </x:c>
    </x:row>
    <x:row r="10773">
      <x:c r="A10773" s="139"/>
      <x:c r="B10773" s="139"/>
      <x:c r="C10773" s="139"/>
      <x:c r="D10773" s="139"/>
      <x:c r="E10773" s="139"/>
      <x:c r="F10773" s="139"/>
      <x:c r="G10773" s="139"/>
      <x:c r="H10773" s="139"/>
      <x:c r="I10773" s="266" t="n">
        <x:f>INT((ROW()-ROW($I$46))/((CARROT_CAP+1)*(MESCLUN_CAP+1)))</x:f>
        <x:v>16</x:v>
      </x:c>
      <x:c r="J10773" s="266" t="n">
        <x:f>MOD(INT((ROW()-ROW($I$46))/(MESCLUN_CAP+1)),CARROT_CAP+1)</x:f>
        <x:v>10</x:v>
      </x:c>
      <x:c r="K10773" s="266" t="n">
        <x:f>MOD(ROW()-ROW($I$46),MESCLUN_CAP+1)</x:f>
        <x:v>1</x:v>
      </x:c>
      <x:c r="L10773" s="266" t="n">
        <x:f>SUM(I10773:K10773)</x:f>
        <x:v>27</x:v>
      </x:c>
      <x:c r="M10773" s="267" t="n">
        <x:f>I10773*TOMATO_HOURS*WEEKS*(1+TOMATO_DIM)^I10773+J10773*CARROT_HOURS*WEEKS*(1+CARROT_DIM)^J10773+K10773*MESCLUN_HOURS*WEEKS*(1+MESCLUN_DIM)^K10773</x:f>
        <x:v>7046.348963613307</x:v>
      </x:c>
      <x:c r="N10773" s="267" t="n">
        <x:f>MAX(M10773-FARMER_HOURS,0)/TEMP_HOURS_PER_WORKER</x:f>
        <x:v>4.39329789139813</x:v>
      </x:c>
      <x:c r="O10773" s="268" t="n">
        <x:f>I10773*TOMATO_PRICE+J10773*CARROT_PRICE+K10773*MESCLUN_PRICE</x:f>
        <x:v>164440</x:v>
      </x:c>
      <x:c r="P10773" s="268" t="n">
        <x:f>I10773*TOMATO_FERTILIZER+J10773*CARROT_FERTILIZER+K10773*MESCLUN_FERTILIZER</x:f>
        <x:v>19360</x:v>
      </x:c>
      <x:c r="Q10773" s="268" t="n">
        <x:f>MIN(M10773,FARMER_HOURS)*FARMER_RATE+MAX(M10773-FARMER_HOURS,0)*TEMP_RATE</x:f>
        <x:v>134832.44728495326</x:v>
      </x:c>
      <x:c r="R10773" s="268" t="n">
        <x:f>O10773-P10773-Q10773-FIXED_COST</x:f>
        <x:v>-9752.447284953261</x:v>
      </x:c>
      <x:c r="S10773" s="139" t="str">
        <x:f>IF(AND(L10773&lt;=TOTAL_BED_CAP,N10773&lt;=TEMP_WORKER_CAP),"YES","NO")</x:f>
        <x:v>NO</x:v>
      </x:c>
      <x:c r="T10773" s="139" t="n">
        <x:f>IF(S10773="YES",R10773,-1E+99)</x:f>
        <x:v>-1e+99</x:v>
      </x:c>
    </x:row>
    <x:row r="10774">
      <x:c r="A10774" s="139"/>
      <x:c r="B10774" s="139"/>
      <x:c r="C10774" s="139"/>
      <x:c r="D10774" s="139"/>
      <x:c r="E10774" s="139"/>
      <x:c r="F10774" s="139"/>
      <x:c r="G10774" s="139"/>
      <x:c r="H10774" s="139"/>
      <x:c r="I10774" s="266" t="n">
        <x:f>INT((ROW()-ROW($I$46))/((CARROT_CAP+1)*(MESCLUN_CAP+1)))</x:f>
        <x:v>16</x:v>
      </x:c>
      <x:c r="J10774" s="266" t="n">
        <x:f>MOD(INT((ROW()-ROW($I$46))/(MESCLUN_CAP+1)),CARROT_CAP+1)</x:f>
        <x:v>10</x:v>
      </x:c>
      <x:c r="K10774" s="266" t="n">
        <x:f>MOD(ROW()-ROW($I$46),MESCLUN_CAP+1)</x:f>
        <x:v>2</x:v>
      </x:c>
      <x:c r="L10774" s="266" t="n">
        <x:f>SUM(I10774:K10774)</x:f>
        <x:v>28</x:v>
      </x:c>
      <x:c r="M10774" s="267" t="n">
        <x:f>I10774*TOMATO_HOURS*WEEKS*(1+TOMATO_DIM)^I10774+J10774*CARROT_HOURS*WEEKS*(1+CARROT_DIM)^J10774+K10774*MESCLUN_HOURS*WEEKS*(1+MESCLUN_DIM)^K10774</x:f>
        <x:v>7093.050526113308</x:v>
      </x:c>
      <x:c r="N10774" s="267" t="n">
        <x:f>MAX(M10774-FARMER_HOURS,0)/TEMP_HOURS_PER_WORKER</x:f>
        <x:v>4.42572953202313</x:v>
      </x:c>
      <x:c r="O10774" s="268" t="n">
        <x:f>I10774*TOMATO_PRICE+J10774*CARROT_PRICE+K10774*MESCLUN_PRICE</x:f>
        <x:v>167140</x:v>
      </x:c>
      <x:c r="P10774" s="268" t="n">
        <x:f>I10774*TOMATO_FERTILIZER+J10774*CARROT_FERTILIZER+K10774*MESCLUN_FERTILIZER</x:f>
        <x:v>20240</x:v>
      </x:c>
      <x:c r="Q10774" s="268" t="n">
        <x:f>MIN(M10774,FARMER_HOURS)*FARMER_RATE+MAX(M10774-FARMER_HOURS,0)*TEMP_RATE</x:f>
        <x:v>135643.23830057826</x:v>
      </x:c>
      <x:c r="R10774" s="268" t="n">
        <x:f>O10774-P10774-Q10774-FIXED_COST</x:f>
        <x:v>-8743.238300578261</x:v>
      </x:c>
      <x:c r="S10774" s="139" t="str">
        <x:f>IF(AND(L10774&lt;=TOTAL_BED_CAP,N10774&lt;=TEMP_WORKER_CAP),"YES","NO")</x:f>
        <x:v>NO</x:v>
      </x:c>
      <x:c r="T10774" s="139" t="n">
        <x:f>IF(S10774="YES",R10774,-1E+99)</x:f>
        <x:v>-1e+99</x:v>
      </x:c>
    </x:row>
    <x:row r="10775">
      <x:c r="A10775" s="139"/>
      <x:c r="B10775" s="139"/>
      <x:c r="C10775" s="139"/>
      <x:c r="D10775" s="139"/>
      <x:c r="E10775" s="139"/>
      <x:c r="F10775" s="139"/>
      <x:c r="G10775" s="139"/>
      <x:c r="H10775" s="139"/>
      <x:c r="I10775" s="266" t="n">
        <x:f>INT((ROW()-ROW($I$46))/((CARROT_CAP+1)*(MESCLUN_CAP+1)))</x:f>
        <x:v>16</x:v>
      </x:c>
      <x:c r="J10775" s="266" t="n">
        <x:f>MOD(INT((ROW()-ROW($I$46))/(MESCLUN_CAP+1)),CARROT_CAP+1)</x:f>
        <x:v>10</x:v>
      </x:c>
      <x:c r="K10775" s="266" t="n">
        <x:f>MOD(ROW()-ROW($I$46),MESCLUN_CAP+1)</x:f>
        <x:v>3</x:v>
      </x:c>
      <x:c r="L10775" s="266" t="n">
        <x:f>SUM(I10775:K10775)</x:f>
        <x:v>29</x:v>
      </x:c>
      <x:c r="M10775" s="267" t="n">
        <x:f>I10775*TOMATO_HOURS*WEEKS*(1+TOMATO_DIM)^I10775+J10775*CARROT_HOURS*WEEKS*(1+CARROT_DIM)^J10775+K10775*MESCLUN_HOURS*WEEKS*(1+MESCLUN_DIM)^K10775</x:f>
        <x:v>7140.9125085351825</x:v>
      </x:c>
      <x:c r="N10775" s="267" t="n">
        <x:f>MAX(M10775-FARMER_HOURS,0)/TEMP_HOURS_PER_WORKER</x:f>
        <x:v>4.458967019816099</x:v>
      </x:c>
      <x:c r="O10775" s="268" t="n">
        <x:f>I10775*TOMATO_PRICE+J10775*CARROT_PRICE+K10775*MESCLUN_PRICE</x:f>
        <x:v>169840</x:v>
      </x:c>
      <x:c r="P10775" s="268" t="n">
        <x:f>I10775*TOMATO_FERTILIZER+J10775*CARROT_FERTILIZER+K10775*MESCLUN_FERTILIZER</x:f>
        <x:v>21120</x:v>
      </x:c>
      <x:c r="Q10775" s="268" t="n">
        <x:f>MIN(M10775,FARMER_HOURS)*FARMER_RATE+MAX(M10775-FARMER_HOURS,0)*TEMP_RATE</x:f>
        <x:v>136474.17549540248</x:v>
      </x:c>
      <x:c r="R10775" s="268" t="n">
        <x:f>O10775-P10775-Q10775-FIXED_COST</x:f>
        <x:v>-7754.17549540248</x:v>
      </x:c>
      <x:c r="S10775" s="139" t="str">
        <x:f>IF(AND(L10775&lt;=TOTAL_BED_CAP,N10775&lt;=TEMP_WORKER_CAP),"YES","NO")</x:f>
        <x:v>NO</x:v>
      </x:c>
      <x:c r="T10775" s="139" t="n">
        <x:f>IF(S10775="YES",R10775,-1E+99)</x:f>
        <x:v>-1e+99</x:v>
      </x:c>
    </x:row>
    <x:row r="10776">
      <x:c r="A10776" s="139"/>
      <x:c r="B10776" s="139"/>
      <x:c r="C10776" s="139"/>
      <x:c r="D10776" s="139"/>
      <x:c r="E10776" s="139"/>
      <x:c r="F10776" s="139"/>
      <x:c r="G10776" s="139"/>
      <x:c r="H10776" s="139"/>
      <x:c r="I10776" s="266" t="n">
        <x:f>INT((ROW()-ROW($I$46))/((CARROT_CAP+1)*(MESCLUN_CAP+1)))</x:f>
        <x:v>16</x:v>
      </x:c>
      <x:c r="J10776" s="266" t="n">
        <x:f>MOD(INT((ROW()-ROW($I$46))/(MESCLUN_CAP+1)),CARROT_CAP+1)</x:f>
        <x:v>10</x:v>
      </x:c>
      <x:c r="K10776" s="266" t="n">
        <x:f>MOD(ROW()-ROW($I$46),MESCLUN_CAP+1)</x:f>
        <x:v>4</x:v>
      </x:c>
      <x:c r="L10776" s="266" t="n">
        <x:f>SUM(I10776:K10776)</x:f>
        <x:v>30</x:v>
      </x:c>
      <x:c r="M10776" s="267" t="n">
        <x:f>I10776*TOMATO_HOURS*WEEKS*(1+TOMATO_DIM)^I10776+J10776*CARROT_HOURS*WEEKS*(1+CARROT_DIM)^J10776+K10776*MESCLUN_HOURS*WEEKS*(1+MESCLUN_DIM)^K10776</x:f>
        <x:v>7189.9566242578385</x:v>
      </x:c>
      <x:c r="N10776" s="267" t="n">
        <x:f>MAX(M10776-FARMER_HOURS,0)/TEMP_HOURS_PER_WORKER</x:f>
        <x:v>4.493025433512388</x:v>
      </x:c>
      <x:c r="O10776" s="268" t="n">
        <x:f>I10776*TOMATO_PRICE+J10776*CARROT_PRICE+K10776*MESCLUN_PRICE</x:f>
        <x:v>172540</x:v>
      </x:c>
      <x:c r="P10776" s="268" t="n">
        <x:f>I10776*TOMATO_FERTILIZER+J10776*CARROT_FERTILIZER+K10776*MESCLUN_FERTILIZER</x:f>
        <x:v>22000</x:v>
      </x:c>
      <x:c r="Q10776" s="268" t="n">
        <x:f>MIN(M10776,FARMER_HOURS)*FARMER_RATE+MAX(M10776-FARMER_HOURS,0)*TEMP_RATE</x:f>
        <x:v>137325.6358378097</x:v>
      </x:c>
      <x:c r="R10776" s="268" t="n">
        <x:f>O10776-P10776-Q10776-FIXED_COST</x:f>
        <x:v>-6785.635837809707</x:v>
      </x:c>
      <x:c r="S10776" s="139" t="str">
        <x:f>IF(AND(L10776&lt;=TOTAL_BED_CAP,N10776&lt;=TEMP_WORKER_CAP),"YES","NO")</x:f>
        <x:v>NO</x:v>
      </x:c>
      <x:c r="T10776" s="139" t="n">
        <x:f>IF(S10776="YES",R10776,-1E+99)</x:f>
        <x:v>-1e+99</x:v>
      </x:c>
    </x:row>
    <x:row r="10777">
      <x:c r="A10777" s="139"/>
      <x:c r="B10777" s="139"/>
      <x:c r="C10777" s="139"/>
      <x:c r="D10777" s="139"/>
      <x:c r="E10777" s="139"/>
      <x:c r="F10777" s="139"/>
      <x:c r="G10777" s="139"/>
      <x:c r="H10777" s="139"/>
      <x:c r="I10777" s="266" t="n">
        <x:f>INT((ROW()-ROW($I$46))/((CARROT_CAP+1)*(MESCLUN_CAP+1)))</x:f>
        <x:v>16</x:v>
      </x:c>
      <x:c r="J10777" s="266" t="n">
        <x:f>MOD(INT((ROW()-ROW($I$46))/(MESCLUN_CAP+1)),CARROT_CAP+1)</x:f>
        <x:v>10</x:v>
      </x:c>
      <x:c r="K10777" s="266" t="n">
        <x:f>MOD(ROW()-ROW($I$46),MESCLUN_CAP+1)</x:f>
        <x:v>5</x:v>
      </x:c>
      <x:c r="L10777" s="266" t="n">
        <x:f>SUM(I10777:K10777)</x:f>
        <x:v>31</x:v>
      </x:c>
      <x:c r="M10777" s="267" t="n">
        <x:f>I10777*TOMATO_HOURS*WEEKS*(1+TOMATO_DIM)^I10777+J10777*CARROT_HOURS*WEEKS*(1+CARROT_DIM)^J10777+K10777*MESCLUN_HOURS*WEEKS*(1+MESCLUN_DIM)^K10777</x:f>
        <x:v>7240.204948179042</x:v>
      </x:c>
      <x:c r="N10777" s="267" t="n">
        <x:f>MAX(M10777-FARMER_HOURS,0)/TEMP_HOURS_PER_WORKER</x:f>
        <x:v>4.5279201029021126</x:v>
      </x:c>
      <x:c r="O10777" s="268" t="n">
        <x:f>I10777*TOMATO_PRICE+J10777*CARROT_PRICE+K10777*MESCLUN_PRICE</x:f>
        <x:v>175240</x:v>
      </x:c>
      <x:c r="P10777" s="268" t="n">
        <x:f>I10777*TOMATO_FERTILIZER+J10777*CARROT_FERTILIZER+K10777*MESCLUN_FERTILIZER</x:f>
        <x:v>22880</x:v>
      </x:c>
      <x:c r="Q10777" s="268" t="n">
        <x:f>MIN(M10777,FARMER_HOURS)*FARMER_RATE+MAX(M10777-FARMER_HOURS,0)*TEMP_RATE</x:f>
        <x:v>138198.00257255282</x:v>
      </x:c>
      <x:c r="R10777" s="268" t="n">
        <x:f>O10777-P10777-Q10777-FIXED_COST</x:f>
        <x:v>-5838.002572552825</x:v>
      </x:c>
      <x:c r="S10777" s="139" t="str">
        <x:f>IF(AND(L10777&lt;=TOTAL_BED_CAP,N10777&lt;=TEMP_WORKER_CAP),"YES","NO")</x:f>
        <x:v>NO</x:v>
      </x:c>
      <x:c r="T10777" s="139" t="n">
        <x:f>IF(S10777="YES",R10777,-1E+99)</x:f>
        <x:v>-1e+99</x:v>
      </x:c>
    </x:row>
    <x:row r="10778">
      <x:c r="A10778" s="139"/>
      <x:c r="B10778" s="139"/>
      <x:c r="C10778" s="139"/>
      <x:c r="D10778" s="139"/>
      <x:c r="E10778" s="139"/>
      <x:c r="F10778" s="139"/>
      <x:c r="G10778" s="139"/>
      <x:c r="H10778" s="139"/>
      <x:c r="I10778" s="266" t="n">
        <x:f>INT((ROW()-ROW($I$46))/((CARROT_CAP+1)*(MESCLUN_CAP+1)))</x:f>
        <x:v>16</x:v>
      </x:c>
      <x:c r="J10778" s="266" t="n">
        <x:f>MOD(INT((ROW()-ROW($I$46))/(MESCLUN_CAP+1)),CARROT_CAP+1)</x:f>
        <x:v>10</x:v>
      </x:c>
      <x:c r="K10778" s="266" t="n">
        <x:f>MOD(ROW()-ROW($I$46),MESCLUN_CAP+1)</x:f>
        <x:v>6</x:v>
      </x:c>
      <x:c r="L10778" s="266" t="n">
        <x:f>SUM(I10778:K10778)</x:f>
        <x:v>32</x:v>
      </x:c>
      <x:c r="M10778" s="267" t="n">
        <x:f>I10778*TOMATO_HOURS*WEEKS*(1+TOMATO_DIM)^I10778+J10778*CARROT_HOURS*WEEKS*(1+CARROT_DIM)^J10778+K10778*MESCLUN_HOURS*WEEKS*(1+MESCLUN_DIM)^K10778</x:f>
        <x:v>7291.679922360675</x:v>
      </x:c>
      <x:c r="N10778" s="267" t="n">
        <x:f>MAX(M10778-FARMER_HOURS,0)/TEMP_HOURS_PER_WORKER</x:f>
        <x:v>4.563666612750469</x:v>
      </x:c>
      <x:c r="O10778" s="268" t="n">
        <x:f>I10778*TOMATO_PRICE+J10778*CARROT_PRICE+K10778*MESCLUN_PRICE</x:f>
        <x:v>177940</x:v>
      </x:c>
      <x:c r="P10778" s="268" t="n">
        <x:f>I10778*TOMATO_FERTILIZER+J10778*CARROT_FERTILIZER+K10778*MESCLUN_FERTILIZER</x:f>
        <x:v>23760</x:v>
      </x:c>
      <x:c r="Q10778" s="268" t="n">
        <x:f>MIN(M10778,FARMER_HOURS)*FARMER_RATE+MAX(M10778-FARMER_HOURS,0)*TEMP_RATE</x:f>
        <x:v>139091.66531876172</x:v>
      </x:c>
      <x:c r="R10778" s="268" t="n">
        <x:f>O10778-P10778-Q10778-FIXED_COST</x:f>
        <x:v>-4911.665318761719</x:v>
      </x:c>
      <x:c r="S10778" s="139" t="str">
        <x:f>IF(AND(L10778&lt;=TOTAL_BED_CAP,N10778&lt;=TEMP_WORKER_CAP),"YES","NO")</x:f>
        <x:v>NO</x:v>
      </x:c>
      <x:c r="T10778" s="139" t="n">
        <x:f>IF(S10778="YES",R10778,-1E+99)</x:f>
        <x:v>-1e+99</x:v>
      </x:c>
    </x:row>
    <x:row r="10779">
      <x:c r="A10779" s="139"/>
      <x:c r="B10779" s="139"/>
      <x:c r="C10779" s="139"/>
      <x:c r="D10779" s="139"/>
      <x:c r="E10779" s="139"/>
      <x:c r="F10779" s="139"/>
      <x:c r="G10779" s="139"/>
      <x:c r="H10779" s="139"/>
      <x:c r="I10779" s="266" t="n">
        <x:f>INT((ROW()-ROW($I$46))/((CARROT_CAP+1)*(MESCLUN_CAP+1)))</x:f>
        <x:v>16</x:v>
      </x:c>
      <x:c r="J10779" s="266" t="n">
        <x:f>MOD(INT((ROW()-ROW($I$46))/(MESCLUN_CAP+1)),CARROT_CAP+1)</x:f>
        <x:v>10</x:v>
      </x:c>
      <x:c r="K10779" s="266" t="n">
        <x:f>MOD(ROW()-ROW($I$46),MESCLUN_CAP+1)</x:f>
        <x:v>7</x:v>
      </x:c>
      <x:c r="L10779" s="266" t="n">
        <x:f>SUM(I10779:K10779)</x:f>
        <x:v>33</x:v>
      </x:c>
      <x:c r="M10779" s="267" t="n">
        <x:f>I10779*TOMATO_HOURS*WEEKS*(1+TOMATO_DIM)^I10779+J10779*CARROT_HOURS*WEEKS*(1+CARROT_DIM)^J10779+K10779*MESCLUN_HOURS*WEEKS*(1+MESCLUN_DIM)^K10779</x:f>
        <x:v>7344.404361758636</x:v>
      </x:c>
      <x:c r="N10779" s="267" t="n">
        <x:f>MAX(M10779-FARMER_HOURS,0)/TEMP_HOURS_PER_WORKER</x:f>
        <x:v>4.600280806776831</x:v>
      </x:c>
      <x:c r="O10779" s="268" t="n">
        <x:f>I10779*TOMATO_PRICE+J10779*CARROT_PRICE+K10779*MESCLUN_PRICE</x:f>
        <x:v>180640</x:v>
      </x:c>
      <x:c r="P10779" s="268" t="n">
        <x:f>I10779*TOMATO_FERTILIZER+J10779*CARROT_FERTILIZER+K10779*MESCLUN_FERTILIZER</x:f>
        <x:v>24640</x:v>
      </x:c>
      <x:c r="Q10779" s="268" t="n">
        <x:f>MIN(M10779,FARMER_HOURS)*FARMER_RATE+MAX(M10779-FARMER_HOURS,0)*TEMP_RATE</x:f>
        <x:v>140007.02016942075</x:v>
      </x:c>
      <x:c r="R10779" s="268" t="n">
        <x:f>O10779-P10779-Q10779-FIXED_COST</x:f>
        <x:v>-4007.02016942075</x:v>
      </x:c>
      <x:c r="S10779" s="139" t="str">
        <x:f>IF(AND(L10779&lt;=TOTAL_BED_CAP,N10779&lt;=TEMP_WORKER_CAP),"YES","NO")</x:f>
        <x:v>NO</x:v>
      </x:c>
      <x:c r="T10779" s="139" t="n">
        <x:f>IF(S10779="YES",R10779,-1E+99)</x:f>
        <x:v>-1e+99</x:v>
      </x:c>
    </x:row>
    <x:row r="10780">
      <x:c r="A10780" s="139"/>
      <x:c r="B10780" s="139"/>
      <x:c r="C10780" s="139"/>
      <x:c r="D10780" s="139"/>
      <x:c r="E10780" s="139"/>
      <x:c r="F10780" s="139"/>
      <x:c r="G10780" s="139"/>
      <x:c r="H10780" s="139"/>
      <x:c r="I10780" s="266" t="n">
        <x:f>INT((ROW()-ROW($I$46))/((CARROT_CAP+1)*(MESCLUN_CAP+1)))</x:f>
        <x:v>16</x:v>
      </x:c>
      <x:c r="J10780" s="266" t="n">
        <x:f>MOD(INT((ROW()-ROW($I$46))/(MESCLUN_CAP+1)),CARROT_CAP+1)</x:f>
        <x:v>10</x:v>
      </x:c>
      <x:c r="K10780" s="266" t="n">
        <x:f>MOD(ROW()-ROW($I$46),MESCLUN_CAP+1)</x:f>
        <x:v>8</x:v>
      </x:c>
      <x:c r="L10780" s="266" t="n">
        <x:f>SUM(I10780:K10780)</x:f>
        <x:v>34</x:v>
      </x:c>
      <x:c r="M10780" s="267" t="n">
        <x:f>I10780*TOMATO_HOURS*WEEKS*(1+TOMATO_DIM)^I10780+J10780*CARROT_HOURS*WEEKS*(1+CARROT_DIM)^J10780+K10780*MESCLUN_HOURS*WEEKS*(1+MESCLUN_DIM)^K10780</x:f>
        <x:v>7398.401460038615</x:v>
      </x:c>
      <x:c r="N10780" s="267" t="n">
        <x:f>MAX(M10780-FARMER_HOURS,0)/TEMP_HOURS_PER_WORKER</x:f>
        <x:v>4.637778791693483</x:v>
      </x:c>
      <x:c r="O10780" s="268" t="n">
        <x:f>I10780*TOMATO_PRICE+J10780*CARROT_PRICE+K10780*MESCLUN_PRICE</x:f>
        <x:v>183340</x:v>
      </x:c>
      <x:c r="P10780" s="268" t="n">
        <x:f>I10780*TOMATO_FERTILIZER+J10780*CARROT_FERTILIZER+K10780*MESCLUN_FERTILIZER</x:f>
        <x:v>25520</x:v>
      </x:c>
      <x:c r="Q10780" s="268" t="n">
        <x:f>MIN(M10780,FARMER_HOURS)*FARMER_RATE+MAX(M10780-FARMER_HOURS,0)*TEMP_RATE</x:f>
        <x:v>140944.46979233707</x:v>
      </x:c>
      <x:c r="R10780" s="268" t="n">
        <x:f>O10780-P10780-Q10780-FIXED_COST</x:f>
        <x:v>-3124.4697923370695</x:v>
      </x:c>
      <x:c r="S10780" s="139" t="str">
        <x:f>IF(AND(L10780&lt;=TOTAL_BED_CAP,N10780&lt;=TEMP_WORKER_CAP),"YES","NO")</x:f>
        <x:v>NO</x:v>
      </x:c>
      <x:c r="T10780" s="139" t="n">
        <x:f>IF(S10780="YES",R10780,-1E+99)</x:f>
        <x:v>-1e+99</x:v>
      </x:c>
    </x:row>
    <x:row r="10781">
      <x:c r="A10781" s="139"/>
      <x:c r="B10781" s="139"/>
      <x:c r="C10781" s="139"/>
      <x:c r="D10781" s="139"/>
      <x:c r="E10781" s="139"/>
      <x:c r="F10781" s="139"/>
      <x:c r="G10781" s="139"/>
      <x:c r="H10781" s="139"/>
      <x:c r="I10781" s="266" t="n">
        <x:f>INT((ROW()-ROW($I$46))/((CARROT_CAP+1)*(MESCLUN_CAP+1)))</x:f>
        <x:v>16</x:v>
      </x:c>
      <x:c r="J10781" s="266" t="n">
        <x:f>MOD(INT((ROW()-ROW($I$46))/(MESCLUN_CAP+1)),CARROT_CAP+1)</x:f>
        <x:v>10</x:v>
      </x:c>
      <x:c r="K10781" s="266" t="n">
        <x:f>MOD(ROW()-ROW($I$46),MESCLUN_CAP+1)</x:f>
        <x:v>9</x:v>
      </x:c>
      <x:c r="L10781" s="266" t="n">
        <x:f>SUM(I10781:K10781)</x:f>
        <x:v>35</x:v>
      </x:c>
      <x:c r="M10781" s="267" t="n">
        <x:f>I10781*TOMATO_HOURS*WEEKS*(1+TOMATO_DIM)^I10781+J10781*CARROT_HOURS*WEEKS*(1+CARROT_DIM)^J10781+K10781*MESCLUN_HOURS*WEEKS*(1+MESCLUN_DIM)^K10781</x:f>
        <x:v>7453.69479547901</x:v>
      </x:c>
      <x:c r="N10781" s="267" t="n">
        <x:f>MAX(M10781-FARMER_HOURS,0)/TEMP_HOURS_PER_WORKER</x:f>
        <x:v>4.676176941304869</x:v>
      </x:c>
      <x:c r="O10781" s="268" t="n">
        <x:f>I10781*TOMATO_PRICE+J10781*CARROT_PRICE+K10781*MESCLUN_PRICE</x:f>
        <x:v>186040</x:v>
      </x:c>
      <x:c r="P10781" s="268" t="n">
        <x:f>I10781*TOMATO_FERTILIZER+J10781*CARROT_FERTILIZER+K10781*MESCLUN_FERTILIZER</x:f>
        <x:v>26400</x:v>
      </x:c>
      <x:c r="Q10781" s="268" t="n">
        <x:f>MIN(M10781,FARMER_HOURS)*FARMER_RATE+MAX(M10781-FARMER_HOURS,0)*TEMP_RATE</x:f>
        <x:v>141904.4235326217</x:v>
      </x:c>
      <x:c r="R10781" s="268" t="n">
        <x:f>O10781-P10781-Q10781-FIXED_COST</x:f>
        <x:v>-2264.423532621702</x:v>
      </x:c>
      <x:c r="S10781" s="139" t="str">
        <x:f>IF(AND(L10781&lt;=TOTAL_BED_CAP,N10781&lt;=TEMP_WORKER_CAP),"YES","NO")</x:f>
        <x:v>NO</x:v>
      </x:c>
      <x:c r="T10781" s="139" t="n">
        <x:f>IF(S10781="YES",R10781,-1E+99)</x:f>
        <x:v>-1e+99</x:v>
      </x:c>
    </x:row>
    <x:row r="10782">
      <x:c r="A10782" s="139"/>
      <x:c r="B10782" s="139"/>
      <x:c r="C10782" s="139"/>
      <x:c r="D10782" s="139"/>
      <x:c r="E10782" s="139"/>
      <x:c r="F10782" s="139"/>
      <x:c r="G10782" s="139"/>
      <x:c r="H10782" s="139"/>
      <x:c r="I10782" s="266" t="n">
        <x:f>INT((ROW()-ROW($I$46))/((CARROT_CAP+1)*(MESCLUN_CAP+1)))</x:f>
        <x:v>16</x:v>
      </x:c>
      <x:c r="J10782" s="266" t="n">
        <x:f>MOD(INT((ROW()-ROW($I$46))/(MESCLUN_CAP+1)),CARROT_CAP+1)</x:f>
        <x:v>10</x:v>
      </x:c>
      <x:c r="K10782" s="266" t="n">
        <x:f>MOD(ROW()-ROW($I$46),MESCLUN_CAP+1)</x:f>
        <x:v>10</x:v>
      </x:c>
      <x:c r="L10782" s="266" t="n">
        <x:f>SUM(I10782:K10782)</x:f>
        <x:v>36</x:v>
      </x:c>
      <x:c r="M10782" s="267" t="n">
        <x:f>I10782*TOMATO_HOURS*WEEKS*(1+TOMATO_DIM)^I10782+J10782*CARROT_HOURS*WEEKS*(1+CARROT_DIM)^J10782+K10782*MESCLUN_HOURS*WEEKS*(1+MESCLUN_DIM)^K10782</x:f>
        <x:v>7510.308336962223</x:v>
      </x:c>
      <x:c r="N10782" s="267" t="n">
        <x:f>MAX(M10782-FARMER_HOURS,0)/TEMP_HOURS_PER_WORKER</x:f>
        <x:v>4.71549190066821</x:v>
      </x:c>
      <x:c r="O10782" s="268" t="n">
        <x:f>I10782*TOMATO_PRICE+J10782*CARROT_PRICE+K10782*MESCLUN_PRICE</x:f>
        <x:v>188740</x:v>
      </x:c>
      <x:c r="P10782" s="268" t="n">
        <x:f>I10782*TOMATO_FERTILIZER+J10782*CARROT_FERTILIZER+K10782*MESCLUN_FERTILIZER</x:f>
        <x:v>27280</x:v>
      </x:c>
      <x:c r="Q10782" s="268" t="n">
        <x:f>MIN(M10782,FARMER_HOURS)*FARMER_RATE+MAX(M10782-FARMER_HOURS,0)*TEMP_RATE</x:f>
        <x:v>142887.29751670524</x:v>
      </x:c>
      <x:c r="R10782" s="268" t="n">
        <x:f>O10782-P10782-Q10782-FIXED_COST</x:f>
        <x:v>-1427.2975167052355</x:v>
      </x:c>
      <x:c r="S10782" s="139" t="str">
        <x:f>IF(AND(L10782&lt;=TOTAL_BED_CAP,N10782&lt;=TEMP_WORKER_CAP),"YES","NO")</x:f>
        <x:v>NO</x:v>
      </x:c>
      <x:c r="T10782" s="139" t="n">
        <x:f>IF(S10782="YES",R10782,-1E+99)</x:f>
        <x:v>-1e+99</x:v>
      </x:c>
    </x:row>
    <x:row r="10783">
      <x:c r="A10783" s="139"/>
      <x:c r="B10783" s="139"/>
      <x:c r="C10783" s="139"/>
      <x:c r="D10783" s="139"/>
      <x:c r="E10783" s="139"/>
      <x:c r="F10783" s="139"/>
      <x:c r="G10783" s="139"/>
      <x:c r="H10783" s="139"/>
      <x:c r="I10783" s="266" t="n">
        <x:f>INT((ROW()-ROW($I$46))/((CARROT_CAP+1)*(MESCLUN_CAP+1)))</x:f>
        <x:v>16</x:v>
      </x:c>
      <x:c r="J10783" s="266" t="n">
        <x:f>MOD(INT((ROW()-ROW($I$46))/(MESCLUN_CAP+1)),CARROT_CAP+1)</x:f>
        <x:v>10</x:v>
      </x:c>
      <x:c r="K10783" s="266" t="n">
        <x:f>MOD(ROW()-ROW($I$46),MESCLUN_CAP+1)</x:f>
        <x:v>11</x:v>
      </x:c>
      <x:c r="L10783" s="266" t="n">
        <x:f>SUM(I10783:K10783)</x:f>
        <x:v>37</x:v>
      </x:c>
      <x:c r="M10783" s="267" t="n">
        <x:f>I10783*TOMATO_HOURS*WEEKS*(1+TOMATO_DIM)^I10783+J10783*CARROT_HOURS*WEEKS*(1+CARROT_DIM)^J10783+K10783*MESCLUN_HOURS*WEEKS*(1+MESCLUN_DIM)^K10783</x:f>
        <x:v>7568.266450055662</x:v>
      </x:c>
      <x:c r="N10783" s="267" t="n">
        <x:f>MAX(M10783-FARMER_HOURS,0)/TEMP_HOURS_PER_WORKER</x:f>
        <x:v>4.755740590316432</x:v>
      </x:c>
      <x:c r="O10783" s="268" t="n">
        <x:f>I10783*TOMATO_PRICE+J10783*CARROT_PRICE+K10783*MESCLUN_PRICE</x:f>
        <x:v>191440</x:v>
      </x:c>
      <x:c r="P10783" s="268" t="n">
        <x:f>I10783*TOMATO_FERTILIZER+J10783*CARROT_FERTILIZER+K10783*MESCLUN_FERTILIZER</x:f>
        <x:v>28160</x:v>
      </x:c>
      <x:c r="Q10783" s="268" t="n">
        <x:f>MIN(M10783,FARMER_HOURS)*FARMER_RATE+MAX(M10783-FARMER_HOURS,0)*TEMP_RATE</x:f>
        <x:v>143893.5147579108</x:v>
      </x:c>
      <x:c r="R10783" s="268" t="n">
        <x:f>O10783-P10783-Q10783-FIXED_COST</x:f>
        <x:v>-613.5147579108016</x:v>
      </x:c>
      <x:c r="S10783" s="139" t="str">
        <x:f>IF(AND(L10783&lt;=TOTAL_BED_CAP,N10783&lt;=TEMP_WORKER_CAP),"YES","NO")</x:f>
        <x:v>NO</x:v>
      </x:c>
      <x:c r="T10783" s="139" t="n">
        <x:f>IF(S10783="YES",R10783,-1E+99)</x:f>
        <x:v>-1e+99</x:v>
      </x:c>
    </x:row>
    <x:row r="10784">
      <x:c r="A10784" s="139"/>
      <x:c r="B10784" s="139"/>
      <x:c r="C10784" s="139"/>
      <x:c r="D10784" s="139"/>
      <x:c r="E10784" s="139"/>
      <x:c r="F10784" s="139"/>
      <x:c r="G10784" s="139"/>
      <x:c r="H10784" s="139"/>
      <x:c r="I10784" s="266" t="n">
        <x:f>INT((ROW()-ROW($I$46))/((CARROT_CAP+1)*(MESCLUN_CAP+1)))</x:f>
        <x:v>16</x:v>
      </x:c>
      <x:c r="J10784" s="266" t="n">
        <x:f>MOD(INT((ROW()-ROW($I$46))/(MESCLUN_CAP+1)),CARROT_CAP+1)</x:f>
        <x:v>10</x:v>
      </x:c>
      <x:c r="K10784" s="266" t="n">
        <x:f>MOD(ROW()-ROW($I$46),MESCLUN_CAP+1)</x:f>
        <x:v>12</x:v>
      </x:c>
      <x:c r="L10784" s="266" t="n">
        <x:f>SUM(I10784:K10784)</x:f>
        <x:v>38</x:v>
      </x:c>
      <x:c r="M10784" s="267" t="n">
        <x:f>I10784*TOMATO_HOURS*WEEKS*(1+TOMATO_DIM)^I10784+J10784*CARROT_HOURS*WEEKS*(1+CARROT_DIM)^J10784+K10784*MESCLUN_HOURS*WEEKS*(1+MESCLUN_DIM)^K10784</x:f>
        <x:v>7627.593903183726</x:v>
      </x:c>
      <x:c r="N10784" s="267" t="n">
        <x:f>MAX(M10784-FARMER_HOURS,0)/TEMP_HOURS_PER_WORKER</x:f>
        <x:v>4.796940210544254</x:v>
      </x:c>
      <x:c r="O10784" s="268" t="n">
        <x:f>I10784*TOMATO_PRICE+J10784*CARROT_PRICE+K10784*MESCLUN_PRICE</x:f>
        <x:v>194140</x:v>
      </x:c>
      <x:c r="P10784" s="268" t="n">
        <x:f>I10784*TOMATO_FERTILIZER+J10784*CARROT_FERTILIZER+K10784*MESCLUN_FERTILIZER</x:f>
        <x:v>29040</x:v>
      </x:c>
      <x:c r="Q10784" s="268" t="n">
        <x:f>MIN(M10784,FARMER_HOURS)*FARMER_RATE+MAX(M10784-FARMER_HOURS,0)*TEMP_RATE</x:f>
        <x:v>144923.50526360635</x:v>
      </x:c>
      <x:c r="R10784" s="268" t="n">
        <x:f>O10784-P10784-Q10784-FIXED_COST</x:f>
        <x:v>176.4947363936517</x:v>
      </x:c>
      <x:c r="S10784" s="139" t="str">
        <x:f>IF(AND(L10784&lt;=TOTAL_BED_CAP,N10784&lt;=TEMP_WORKER_CAP),"YES","NO")</x:f>
        <x:v>NO</x:v>
      </x:c>
      <x:c r="T10784" s="139" t="n">
        <x:f>IF(S10784="YES",R10784,-1E+99)</x:f>
        <x:v>-1e+99</x:v>
      </x:c>
    </x:row>
    <x:row r="10785">
      <x:c r="A10785" s="139"/>
      <x:c r="B10785" s="139"/>
      <x:c r="C10785" s="139"/>
      <x:c r="D10785" s="139"/>
      <x:c r="E10785" s="139"/>
      <x:c r="F10785" s="139"/>
      <x:c r="G10785" s="139"/>
      <x:c r="H10785" s="139"/>
      <x:c r="I10785" s="266" t="n">
        <x:f>INT((ROW()-ROW($I$46))/((CARROT_CAP+1)*(MESCLUN_CAP+1)))</x:f>
        <x:v>16</x:v>
      </x:c>
      <x:c r="J10785" s="266" t="n">
        <x:f>MOD(INT((ROW()-ROW($I$46))/(MESCLUN_CAP+1)),CARROT_CAP+1)</x:f>
        <x:v>10</x:v>
      </x:c>
      <x:c r="K10785" s="266" t="n">
        <x:f>MOD(ROW()-ROW($I$46),MESCLUN_CAP+1)</x:f>
        <x:v>13</x:v>
      </x:c>
      <x:c r="L10785" s="266" t="n">
        <x:f>SUM(I10785:K10785)</x:f>
        <x:v>39</x:v>
      </x:c>
      <x:c r="M10785" s="267" t="n">
        <x:f>I10785*TOMATO_HOURS*WEEKS*(1+TOMATO_DIM)^I10785+J10785*CARROT_HOURS*WEEKS*(1+CARROT_DIM)^J10785+K10785*MESCLUN_HOURS*WEEKS*(1+MESCLUN_DIM)^K10785</x:f>
        <x:v>7688.31587389211</x:v>
      </x:c>
      <x:c r="N10785" s="267" t="n">
        <x:f>MAX(M10785-FARMER_HOURS,0)/TEMP_HOURS_PER_WORKER</x:f>
        <x:v>4.83910824575841</x:v>
      </x:c>
      <x:c r="O10785" s="268" t="n">
        <x:f>I10785*TOMATO_PRICE+J10785*CARROT_PRICE+K10785*MESCLUN_PRICE</x:f>
        <x:v>196840</x:v>
      </x:c>
      <x:c r="P10785" s="268" t="n">
        <x:f>I10785*TOMATO_FERTILIZER+J10785*CARROT_FERTILIZER+K10785*MESCLUN_FERTILIZER</x:f>
        <x:v>29920</x:v>
      </x:c>
      <x:c r="Q10785" s="268" t="n">
        <x:f>MIN(M10785,FARMER_HOURS)*FARMER_RATE+MAX(M10785-FARMER_HOURS,0)*TEMP_RATE</x:f>
        <x:v>145977.70614396024</x:v>
      </x:c>
      <x:c r="R10785" s="268" t="n">
        <x:f>O10785-P10785-Q10785-FIXED_COST</x:f>
        <x:v>942.2938560397597</x:v>
      </x:c>
      <x:c r="S10785" s="139" t="str">
        <x:f>IF(AND(L10785&lt;=TOTAL_BED_CAP,N10785&lt;=TEMP_WORKER_CAP),"YES","NO")</x:f>
        <x:v>NO</x:v>
      </x:c>
      <x:c r="T10785" s="139" t="n">
        <x:f>IF(S10785="YES",R10785,-1E+99)</x:f>
        <x:v>-1e+99</x:v>
      </x:c>
    </x:row>
    <x:row r="10786">
      <x:c r="A10786" s="139"/>
      <x:c r="B10786" s="139"/>
      <x:c r="C10786" s="139"/>
      <x:c r="D10786" s="139"/>
      <x:c r="E10786" s="139"/>
      <x:c r="F10786" s="139"/>
      <x:c r="G10786" s="139"/>
      <x:c r="H10786" s="139"/>
      <x:c r="I10786" s="266" t="n">
        <x:f>INT((ROW()-ROW($I$46))/((CARROT_CAP+1)*(MESCLUN_CAP+1)))</x:f>
        <x:v>16</x:v>
      </x:c>
      <x:c r="J10786" s="266" t="n">
        <x:f>MOD(INT((ROW()-ROW($I$46))/(MESCLUN_CAP+1)),CARROT_CAP+1)</x:f>
        <x:v>10</x:v>
      </x:c>
      <x:c r="K10786" s="266" t="n">
        <x:f>MOD(ROW()-ROW($I$46),MESCLUN_CAP+1)</x:f>
        <x:v>14</x:v>
      </x:c>
      <x:c r="L10786" s="266" t="n">
        <x:f>SUM(I10786:K10786)</x:f>
        <x:v>40</x:v>
      </x:c>
      <x:c r="M10786" s="267" t="n">
        <x:f>I10786*TOMATO_HOURS*WEEKS*(1+TOMATO_DIM)^I10786+J10786*CARROT_HOURS*WEEKS*(1+CARROT_DIM)^J10786+K10786*MESCLUN_HOURS*WEEKS*(1+MESCLUN_DIM)^K10786</x:f>
        <x:v>7750.457955205771</x:v>
      </x:c>
      <x:c r="N10786" s="267" t="n">
        <x:f>MAX(M10786-FARMER_HOURS,0)/TEMP_HOURS_PER_WORKER</x:f>
        <x:v>4.882262468892897</x:v>
      </x:c>
      <x:c r="O10786" s="268" t="n">
        <x:f>I10786*TOMATO_PRICE+J10786*CARROT_PRICE+K10786*MESCLUN_PRICE</x:f>
        <x:v>199540</x:v>
      </x:c>
      <x:c r="P10786" s="268" t="n">
        <x:f>I10786*TOMATO_FERTILIZER+J10786*CARROT_FERTILIZER+K10786*MESCLUN_FERTILIZER</x:f>
        <x:v>30800</x:v>
      </x:c>
      <x:c r="Q10786" s="268" t="n">
        <x:f>MIN(M10786,FARMER_HOURS)*FARMER_RATE+MAX(M10786-FARMER_HOURS,0)*TEMP_RATE</x:f>
        <x:v>147056.56172232243</x:v>
      </x:c>
      <x:c r="R10786" s="268" t="n">
        <x:f>O10786-P10786-Q10786-FIXED_COST</x:f>
        <x:v>1683.4382776775747</x:v>
      </x:c>
      <x:c r="S10786" s="139" t="str">
        <x:f>IF(AND(L10786&lt;=TOTAL_BED_CAP,N10786&lt;=TEMP_WORKER_CAP),"YES","NO")</x:f>
        <x:v>NO</x:v>
      </x:c>
      <x:c r="T10786" s="139" t="n">
        <x:f>IF(S10786="YES",R10786,-1E+99)</x:f>
        <x:v>-1e+99</x:v>
      </x:c>
    </x:row>
    <x:row r="10787">
      <x:c r="A10787" s="139"/>
      <x:c r="B10787" s="139"/>
      <x:c r="C10787" s="139"/>
      <x:c r="D10787" s="139"/>
      <x:c r="E10787" s="139"/>
      <x:c r="F10787" s="139"/>
      <x:c r="G10787" s="139"/>
      <x:c r="H10787" s="139"/>
      <x:c r="I10787" s="266" t="n">
        <x:f>INT((ROW()-ROW($I$46))/((CARROT_CAP+1)*(MESCLUN_CAP+1)))</x:f>
        <x:v>16</x:v>
      </x:c>
      <x:c r="J10787" s="266" t="n">
        <x:f>MOD(INT((ROW()-ROW($I$46))/(MESCLUN_CAP+1)),CARROT_CAP+1)</x:f>
        <x:v>10</x:v>
      </x:c>
      <x:c r="K10787" s="266" t="n">
        <x:f>MOD(ROW()-ROW($I$46),MESCLUN_CAP+1)</x:f>
        <x:v>15</x:v>
      </x:c>
      <x:c r="L10787" s="266" t="n">
        <x:f>SUM(I10787:K10787)</x:f>
        <x:v>41</x:v>
      </x:c>
      <x:c r="M10787" s="267" t="n">
        <x:f>I10787*TOMATO_HOURS*WEEKS*(1+TOMATO_DIM)^I10787+J10787*CARROT_HOURS*WEEKS*(1+CARROT_DIM)^J10787+K10787*MESCLUN_HOURS*WEEKS*(1+MESCLUN_DIM)^K10787</x:f>
        <x:v>7814.046162081918</x:v>
      </x:c>
      <x:c r="N10787" s="267" t="n">
        <x:f>MAX(M10787-FARMER_HOURS,0)/TEMP_HOURS_PER_WORKER</x:f>
        <x:v>4.926420945890221</x:v>
      </x:c>
      <x:c r="O10787" s="268" t="n">
        <x:f>I10787*TOMATO_PRICE+J10787*CARROT_PRICE+K10787*MESCLUN_PRICE</x:f>
        <x:v>202240</x:v>
      </x:c>
      <x:c r="P10787" s="268" t="n">
        <x:f>I10787*TOMATO_FERTILIZER+J10787*CARROT_FERTILIZER+K10787*MESCLUN_FERTILIZER</x:f>
        <x:v>31680</x:v>
      </x:c>
      <x:c r="Q10787" s="268" t="n">
        <x:f>MIN(M10787,FARMER_HOURS)*FARMER_RATE+MAX(M10787-FARMER_HOURS,0)*TEMP_RATE</x:f>
        <x:v>148160.5236472555</x:v>
      </x:c>
      <x:c r="R10787" s="268" t="n">
        <x:f>O10787-P10787-Q10787-FIXED_COST</x:f>
        <x:v>2399.476352744503</x:v>
      </x:c>
      <x:c r="S10787" s="139" t="str">
        <x:f>IF(AND(L10787&lt;=TOTAL_BED_CAP,N10787&lt;=TEMP_WORKER_CAP),"YES","NO")</x:f>
        <x:v>NO</x:v>
      </x:c>
      <x:c r="T10787" s="139" t="n">
        <x:f>IF(S10787="YES",R10787,-1E+99)</x:f>
        <x:v>-1e+99</x:v>
      </x:c>
    </x:row>
    <x:row r="10788">
      <x:c r="A10788" s="139"/>
      <x:c r="B10788" s="139"/>
      <x:c r="C10788" s="139"/>
      <x:c r="D10788" s="139"/>
      <x:c r="E10788" s="139"/>
      <x:c r="F10788" s="139"/>
      <x:c r="G10788" s="139"/>
      <x:c r="H10788" s="139"/>
      <x:c r="I10788" s="266" t="n">
        <x:f>INT((ROW()-ROW($I$46))/((CARROT_CAP+1)*(MESCLUN_CAP+1)))</x:f>
        <x:v>16</x:v>
      </x:c>
      <x:c r="J10788" s="266" t="n">
        <x:f>MOD(INT((ROW()-ROW($I$46))/(MESCLUN_CAP+1)),CARROT_CAP+1)</x:f>
        <x:v>10</x:v>
      </x:c>
      <x:c r="K10788" s="266" t="n">
        <x:f>MOD(ROW()-ROW($I$46),MESCLUN_CAP+1)</x:f>
        <x:v>16</x:v>
      </x:c>
      <x:c r="L10788" s="266" t="n">
        <x:f>SUM(I10788:K10788)</x:f>
        <x:v>42</x:v>
      </x:c>
      <x:c r="M10788" s="267" t="n">
        <x:f>I10788*TOMATO_HOURS*WEEKS*(1+TOMATO_DIM)^I10788+J10788*CARROT_HOURS*WEEKS*(1+CARROT_DIM)^J10788+K10788*MESCLUN_HOURS*WEEKS*(1+MESCLUN_DIM)^K10788</x:f>
        <x:v>7879.106937959406</x:v>
      </x:c>
      <x:c r="N10788" s="267" t="n">
        <x:f>MAX(M10788-FARMER_HOURS,0)/TEMP_HOURS_PER_WORKER</x:f>
        <x:v>4.9716020402495875</x:v>
      </x:c>
      <x:c r="O10788" s="268" t="n">
        <x:f>I10788*TOMATO_PRICE+J10788*CARROT_PRICE+K10788*MESCLUN_PRICE</x:f>
        <x:v>204940</x:v>
      </x:c>
      <x:c r="P10788" s="268" t="n">
        <x:f>I10788*TOMATO_FERTILIZER+J10788*CARROT_FERTILIZER+K10788*MESCLUN_FERTILIZER</x:f>
        <x:v>32560</x:v>
      </x:c>
      <x:c r="Q10788" s="268" t="n">
        <x:f>MIN(M10788,FARMER_HOURS)*FARMER_RATE+MAX(M10788-FARMER_HOURS,0)*TEMP_RATE</x:f>
        <x:v>149290.0510062397</x:v>
      </x:c>
      <x:c r="R10788" s="268" t="n">
        <x:f>O10788-P10788-Q10788-FIXED_COST</x:f>
        <x:v>3089.9489937603066</x:v>
      </x:c>
      <x:c r="S10788" s="139" t="str">
        <x:f>IF(AND(L10788&lt;=TOTAL_BED_CAP,N10788&lt;=TEMP_WORKER_CAP),"YES","NO")</x:f>
        <x:v>NO</x:v>
      </x:c>
      <x:c r="T10788" s="139" t="n">
        <x:f>IF(S10788="YES",R10788,-1E+99)</x:f>
        <x:v>-1e+99</x:v>
      </x:c>
    </x:row>
    <x:row r="10789">
      <x:c r="A10789" s="139"/>
      <x:c r="B10789" s="139"/>
      <x:c r="C10789" s="139"/>
      <x:c r="D10789" s="139"/>
      <x:c r="E10789" s="139"/>
      <x:c r="F10789" s="139"/>
      <x:c r="G10789" s="139"/>
      <x:c r="H10789" s="139"/>
      <x:c r="I10789" s="266" t="n">
        <x:f>INT((ROW()-ROW($I$46))/((CARROT_CAP+1)*(MESCLUN_CAP+1)))</x:f>
        <x:v>16</x:v>
      </x:c>
      <x:c r="J10789" s="266" t="n">
        <x:f>MOD(INT((ROW()-ROW($I$46))/(MESCLUN_CAP+1)),CARROT_CAP+1)</x:f>
        <x:v>10</x:v>
      </x:c>
      <x:c r="K10789" s="266" t="n">
        <x:f>MOD(ROW()-ROW($I$46),MESCLUN_CAP+1)</x:f>
        <x:v>17</x:v>
      </x:c>
      <x:c r="L10789" s="266" t="n">
        <x:f>SUM(I10789:K10789)</x:f>
        <x:v>43</x:v>
      </x:c>
      <x:c r="M10789" s="267" t="n">
        <x:f>I10789*TOMATO_HOURS*WEEKS*(1+TOMATO_DIM)^I10789+J10789*CARROT_HOURS*WEEKS*(1+CARROT_DIM)^J10789+K10789*MESCLUN_HOURS*WEEKS*(1+MESCLUN_DIM)^K10789</x:f>
        <x:v>7945.667161405947</x:v>
      </x:c>
      <x:c r="N10789" s="267" t="n">
        <x:f>MAX(M10789-FARMER_HOURS,0)/TEMP_HOURS_PER_WORKER</x:f>
        <x:v>5.017824417643019</x:v>
      </x:c>
      <x:c r="O10789" s="268" t="n">
        <x:f>I10789*TOMATO_PRICE+J10789*CARROT_PRICE+K10789*MESCLUN_PRICE</x:f>
        <x:v>207640</x:v>
      </x:c>
      <x:c r="P10789" s="268" t="n">
        <x:f>I10789*TOMATO_FERTILIZER+J10789*CARROT_FERTILIZER+K10789*MESCLUN_FERTILIZER</x:f>
        <x:v>33440</x:v>
      </x:c>
      <x:c r="Q10789" s="268" t="n">
        <x:f>MIN(M10789,FARMER_HOURS)*FARMER_RATE+MAX(M10789-FARMER_HOURS,0)*TEMP_RATE</x:f>
        <x:v>150445.61044107546</x:v>
      </x:c>
      <x:c r="R10789" s="268" t="n">
        <x:f>O10789-P10789-Q10789-FIXED_COST</x:f>
        <x:v>3754.3895589245367</x:v>
      </x:c>
      <x:c r="S10789" s="139" t="str">
        <x:f>IF(AND(L10789&lt;=TOTAL_BED_CAP,N10789&lt;=TEMP_WORKER_CAP),"YES","NO")</x:f>
        <x:v>NO</x:v>
      </x:c>
      <x:c r="T10789" s="139" t="n">
        <x:f>IF(S10789="YES",R10789,-1E+99)</x:f>
        <x:v>-1e+99</x:v>
      </x:c>
    </x:row>
    <x:row r="10790">
      <x:c r="A10790" s="139"/>
      <x:c r="B10790" s="139"/>
      <x:c r="C10790" s="139"/>
      <x:c r="D10790" s="139"/>
      <x:c r="E10790" s="139"/>
      <x:c r="F10790" s="139"/>
      <x:c r="G10790" s="139"/>
      <x:c r="H10790" s="139"/>
      <x:c r="I10790" s="266" t="n">
        <x:f>INT((ROW()-ROW($I$46))/((CARROT_CAP+1)*(MESCLUN_CAP+1)))</x:f>
        <x:v>16</x:v>
      </x:c>
      <x:c r="J10790" s="266" t="n">
        <x:f>MOD(INT((ROW()-ROW($I$46))/(MESCLUN_CAP+1)),CARROT_CAP+1)</x:f>
        <x:v>10</x:v>
      </x:c>
      <x:c r="K10790" s="266" t="n">
        <x:f>MOD(ROW()-ROW($I$46),MESCLUN_CAP+1)</x:f>
        <x:v>18</x:v>
      </x:c>
      <x:c r="L10790" s="266" t="n">
        <x:f>SUM(I10790:K10790)</x:f>
        <x:v>44</x:v>
      </x:c>
      <x:c r="M10790" s="267" t="n">
        <x:f>I10790*TOMATO_HOURS*WEEKS*(1+TOMATO_DIM)^I10790+J10790*CARROT_HOURS*WEEKS*(1+CARROT_DIM)^J10790+K10790*MESCLUN_HOURS*WEEKS*(1+MESCLUN_DIM)^K10790</x:f>
        <x:v>8013.754152864534</x:v>
      </x:c>
      <x:c r="N10790" s="267" t="n">
        <x:f>MAX(M10790-FARMER_HOURS,0)/TEMP_HOURS_PER_WORKER</x:f>
        <x:v>5.065107050600371</x:v>
      </x:c>
      <x:c r="O10790" s="268" t="n">
        <x:f>I10790*TOMATO_PRICE+J10790*CARROT_PRICE+K10790*MESCLUN_PRICE</x:f>
        <x:v>210340</x:v>
      </x:c>
      <x:c r="P10790" s="268" t="n">
        <x:f>I10790*TOMATO_FERTILIZER+J10790*CARROT_FERTILIZER+K10790*MESCLUN_FERTILIZER</x:f>
        <x:v>34320</x:v>
      </x:c>
      <x:c r="Q10790" s="268" t="n">
        <x:f>MIN(M10790,FARMER_HOURS)*FARMER_RATE+MAX(M10790-FARMER_HOURS,0)*TEMP_RATE</x:f>
        <x:v>151627.67626500927</x:v>
      </x:c>
      <x:c r="R10790" s="268" t="n">
        <x:f>O10790-P10790-Q10790-FIXED_COST</x:f>
        <x:v>4392.323734990729</x:v>
      </x:c>
      <x:c r="S10790" s="139" t="str">
        <x:f>IF(AND(L10790&lt;=TOTAL_BED_CAP,N10790&lt;=TEMP_WORKER_CAP),"YES","NO")</x:f>
        <x:v>NO</x:v>
      </x:c>
      <x:c r="T10790" s="139" t="n">
        <x:f>IF(S10790="YES",R10790,-1E+99)</x:f>
        <x:v>-1e+99</x:v>
      </x:c>
    </x:row>
    <x:row r="10791">
      <x:c r="A10791" s="139"/>
      <x:c r="B10791" s="139"/>
      <x:c r="C10791" s="139"/>
      <x:c r="D10791" s="139"/>
      <x:c r="E10791" s="139"/>
      <x:c r="F10791" s="139"/>
      <x:c r="G10791" s="139"/>
      <x:c r="H10791" s="139"/>
      <x:c r="I10791" s="266" t="n">
        <x:f>INT((ROW()-ROW($I$46))/((CARROT_CAP+1)*(MESCLUN_CAP+1)))</x:f>
        <x:v>16</x:v>
      </x:c>
      <x:c r="J10791" s="266" t="n">
        <x:f>MOD(INT((ROW()-ROW($I$46))/(MESCLUN_CAP+1)),CARROT_CAP+1)</x:f>
        <x:v>10</x:v>
      </x:c>
      <x:c r="K10791" s="266" t="n">
        <x:f>MOD(ROW()-ROW($I$46),MESCLUN_CAP+1)</x:f>
        <x:v>19</x:v>
      </x:c>
      <x:c r="L10791" s="266" t="n">
        <x:f>SUM(I10791:K10791)</x:f>
        <x:v>45</x:v>
      </x:c>
      <x:c r="M10791" s="267" t="n">
        <x:f>I10791*TOMATO_HOURS*WEEKS*(1+TOMATO_DIM)^I10791+J10791*CARROT_HOURS*WEEKS*(1+CARROT_DIM)^J10791+K10791*MESCLUN_HOURS*WEEKS*(1+MESCLUN_DIM)^K10791</x:f>
        <x:v>8083.395681500557</x:v>
      </x:c>
      <x:c r="N10791" s="267" t="n">
        <x:f>MAX(M10791-FARMER_HOURS,0)/TEMP_HOURS_PER_WORKER</x:f>
        <x:v>5.113469223264276</x:v>
      </x:c>
      <x:c r="O10791" s="268" t="n">
        <x:f>I10791*TOMATO_PRICE+J10791*CARROT_PRICE+K10791*MESCLUN_PRICE</x:f>
        <x:v>213040</x:v>
      </x:c>
      <x:c r="P10791" s="268" t="n">
        <x:f>I10791*TOMATO_FERTILIZER+J10791*CARROT_FERTILIZER+K10791*MESCLUN_FERTILIZER</x:f>
        <x:v>35200</x:v>
      </x:c>
      <x:c r="Q10791" s="268" t="n">
        <x:f>MIN(M10791,FARMER_HOURS)*FARMER_RATE+MAX(M10791-FARMER_HOURS,0)*TEMP_RATE</x:f>
        <x:v>152836.73058160688</x:v>
      </x:c>
      <x:c r="R10791" s="268" t="n">
        <x:f>O10791-P10791-Q10791-FIXED_COST</x:f>
        <x:v>5003.269418393116</x:v>
      </x:c>
      <x:c r="S10791" s="139" t="str">
        <x:f>IF(AND(L10791&lt;=TOTAL_BED_CAP,N10791&lt;=TEMP_WORKER_CAP),"YES","NO")</x:f>
        <x:v>NO</x:v>
      </x:c>
      <x:c r="T10791" s="139" t="n">
        <x:f>IF(S10791="YES",R10791,-1E+99)</x:f>
        <x:v>-1e+99</x:v>
      </x:c>
    </x:row>
    <x:row r="10792">
      <x:c r="A10792" s="139"/>
      <x:c r="B10792" s="139"/>
      <x:c r="C10792" s="139"/>
      <x:c r="D10792" s="139"/>
      <x:c r="E10792" s="139"/>
      <x:c r="F10792" s="139"/>
      <x:c r="G10792" s="139"/>
      <x:c r="H10792" s="139"/>
      <x:c r="I10792" s="266" t="n">
        <x:f>INT((ROW()-ROW($I$46))/((CARROT_CAP+1)*(MESCLUN_CAP+1)))</x:f>
        <x:v>16</x:v>
      </x:c>
      <x:c r="J10792" s="266" t="n">
        <x:f>MOD(INT((ROW()-ROW($I$46))/(MESCLUN_CAP+1)),CARROT_CAP+1)</x:f>
        <x:v>10</x:v>
      </x:c>
      <x:c r="K10792" s="266" t="n">
        <x:f>MOD(ROW()-ROW($I$46),MESCLUN_CAP+1)</x:f>
        <x:v>20</x:v>
      </x:c>
      <x:c r="L10792" s="266" t="n">
        <x:f>SUM(I10792:K10792)</x:f>
        <x:v>46</x:v>
      </x:c>
      <x:c r="M10792" s="267" t="n">
        <x:f>I10792*TOMATO_HOURS*WEEKS*(1+TOMATO_DIM)^I10792+J10792*CARROT_HOURS*WEEKS*(1+CARROT_DIM)^J10792+K10792*MESCLUN_HOURS*WEEKS*(1+MESCLUN_DIM)^K10792</x:f>
        <x:v>8154.619972151033</x:v>
      </x:c>
      <x:c r="N10792" s="267" t="n">
        <x:f>MAX(M10792-FARMER_HOURS,0)/TEMP_HOURS_PER_WORKER</x:f>
        <x:v>5.162930536215995</x:v>
      </x:c>
      <x:c r="O10792" s="268" t="n">
        <x:f>I10792*TOMATO_PRICE+J10792*CARROT_PRICE+K10792*MESCLUN_PRICE</x:f>
        <x:v>215740</x:v>
      </x:c>
      <x:c r="P10792" s="268" t="n">
        <x:f>I10792*TOMATO_FERTILIZER+J10792*CARROT_FERTILIZER+K10792*MESCLUN_FERTILIZER</x:f>
        <x:v>36080</x:v>
      </x:c>
      <x:c r="Q10792" s="268" t="n">
        <x:f>MIN(M10792,FARMER_HOURS)*FARMER_RATE+MAX(M10792-FARMER_HOURS,0)*TEMP_RATE</x:f>
        <x:v>154073.26340539986</x:v>
      </x:c>
      <x:c r="R10792" s="268" t="n">
        <x:f>O10792-P10792-Q10792-FIXED_COST</x:f>
        <x:v>5586.736594600137</x:v>
      </x:c>
      <x:c r="S10792" s="139" t="str">
        <x:f>IF(AND(L10792&lt;=TOTAL_BED_CAP,N10792&lt;=TEMP_WORKER_CAP),"YES","NO")</x:f>
        <x:v>NO</x:v>
      </x:c>
      <x:c r="T10792" s="139" t="n">
        <x:f>IF(S10792="YES",R10792,-1E+99)</x:f>
        <x:v>-1e+99</x:v>
      </x:c>
    </x:row>
    <x:row r="10793">
      <x:c r="A10793" s="139"/>
      <x:c r="B10793" s="139"/>
      <x:c r="C10793" s="139"/>
      <x:c r="D10793" s="139"/>
      <x:c r="E10793" s="139"/>
      <x:c r="F10793" s="139"/>
      <x:c r="G10793" s="139"/>
      <x:c r="H10793" s="139"/>
      <x:c r="I10793" s="266" t="n">
        <x:f>INT((ROW()-ROW($I$46))/((CARROT_CAP+1)*(MESCLUN_CAP+1)))</x:f>
        <x:v>16</x:v>
      </x:c>
      <x:c r="J10793" s="266" t="n">
        <x:f>MOD(INT((ROW()-ROW($I$46))/(MESCLUN_CAP+1)),CARROT_CAP+1)</x:f>
        <x:v>10</x:v>
      </x:c>
      <x:c r="K10793" s="266" t="n">
        <x:f>MOD(ROW()-ROW($I$46),MESCLUN_CAP+1)</x:f>
        <x:v>21</x:v>
      </x:c>
      <x:c r="L10793" s="266" t="n">
        <x:f>SUM(I10793:K10793)</x:f>
        <x:v>47</x:v>
      </x:c>
      <x:c r="M10793" s="267" t="n">
        <x:f>I10793*TOMATO_HOURS*WEEKS*(1+TOMATO_DIM)^I10793+J10793*CARROT_HOURS*WEEKS*(1+CARROT_DIM)^J10793+K10793*MESCLUN_HOURS*WEEKS*(1+MESCLUN_DIM)^K10793</x:f>
        <x:v>8227.455712377478</x:v>
      </x:c>
      <x:c r="N10793" s="267" t="n">
        <x:f>MAX(M10793-FARMER_HOURS,0)/TEMP_HOURS_PER_WORKER</x:f>
        <x:v>5.213510911373248</x:v>
      </x:c>
      <x:c r="O10793" s="268" t="n">
        <x:f>I10793*TOMATO_PRICE+J10793*CARROT_PRICE+K10793*MESCLUN_PRICE</x:f>
        <x:v>218440</x:v>
      </x:c>
      <x:c r="P10793" s="268" t="n">
        <x:f>I10793*TOMATO_FERTILIZER+J10793*CARROT_FERTILIZER+K10793*MESCLUN_FERTILIZER</x:f>
        <x:v>36960</x:v>
      </x:c>
      <x:c r="Q10793" s="268" t="n">
        <x:f>MIN(M10793,FARMER_HOURS)*FARMER_RATE+MAX(M10793-FARMER_HOURS,0)*TEMP_RATE</x:f>
        <x:v>155337.7727843312</x:v>
      </x:c>
      <x:c r="R10793" s="268" t="n">
        <x:f>O10793-P10793-Q10793-FIXED_COST</x:f>
        <x:v>6142.227215668798</x:v>
      </x:c>
      <x:c r="S10793" s="139" t="str">
        <x:f>IF(AND(L10793&lt;=TOTAL_BED_CAP,N10793&lt;=TEMP_WORKER_CAP),"YES","NO")</x:f>
        <x:v>NO</x:v>
      </x:c>
      <x:c r="T10793" s="139" t="n">
        <x:f>IF(S10793="YES",R10793,-1E+99)</x:f>
        <x:v>-1e+99</x:v>
      </x:c>
    </x:row>
    <x:row r="10794">
      <x:c r="A10794" s="139"/>
      <x:c r="B10794" s="139"/>
      <x:c r="C10794" s="139"/>
      <x:c r="D10794" s="139"/>
      <x:c r="E10794" s="139"/>
      <x:c r="F10794" s="139"/>
      <x:c r="G10794" s="139"/>
      <x:c r="H10794" s="139"/>
      <x:c r="I10794" s="266" t="n">
        <x:f>INT((ROW()-ROW($I$46))/((CARROT_CAP+1)*(MESCLUN_CAP+1)))</x:f>
        <x:v>16</x:v>
      </x:c>
      <x:c r="J10794" s="266" t="n">
        <x:f>MOD(INT((ROW()-ROW($I$46))/(MESCLUN_CAP+1)),CARROT_CAP+1)</x:f>
        <x:v>10</x:v>
      </x:c>
      <x:c r="K10794" s="266" t="n">
        <x:f>MOD(ROW()-ROW($I$46),MESCLUN_CAP+1)</x:f>
        <x:v>22</x:v>
      </x:c>
      <x:c r="L10794" s="266" t="n">
        <x:f>SUM(I10794:K10794)</x:f>
        <x:v>48</x:v>
      </x:c>
      <x:c r="M10794" s="267" t="n">
        <x:f>I10794*TOMATO_HOURS*WEEKS*(1+TOMATO_DIM)^I10794+J10794*CARROT_HOURS*WEEKS*(1+CARROT_DIM)^J10794+K10794*MESCLUN_HOURS*WEEKS*(1+MESCLUN_DIM)^K10794</x:f>
        <x:v>8301.932059623872</x:v>
      </x:c>
      <x:c r="N10794" s="267" t="n">
        <x:f>MAX(M10794-FARMER_HOURS,0)/TEMP_HOURS_PER_WORKER</x:f>
        <x:v>5.265230596961023</x:v>
      </x:c>
      <x:c r="O10794" s="268" t="n">
        <x:f>I10794*TOMATO_PRICE+J10794*CARROT_PRICE+K10794*MESCLUN_PRICE</x:f>
        <x:v>221140</x:v>
      </x:c>
      <x:c r="P10794" s="268" t="n">
        <x:f>I10794*TOMATO_FERTILIZER+J10794*CARROT_FERTILIZER+K10794*MESCLUN_FERTILIZER</x:f>
        <x:v>37840</x:v>
      </x:c>
      <x:c r="Q10794" s="268" t="n">
        <x:f>MIN(M10794,FARMER_HOURS)*FARMER_RATE+MAX(M10794-FARMER_HOURS,0)*TEMP_RATE</x:f>
        <x:v>156630.76492402554</x:v>
      </x:c>
      <x:c r="R10794" s="268" t="n">
        <x:f>O10794-P10794-Q10794-FIXED_COST</x:f>
        <x:v>6669.235075974459</x:v>
      </x:c>
      <x:c r="S10794" s="139" t="str">
        <x:f>IF(AND(L10794&lt;=TOTAL_BED_CAP,N10794&lt;=TEMP_WORKER_CAP),"YES","NO")</x:f>
        <x:v>NO</x:v>
      </x:c>
      <x:c r="T10794" s="139" t="n">
        <x:f>IF(S10794="YES",R10794,-1E+99)</x:f>
        <x:v>-1e+99</x:v>
      </x:c>
    </x:row>
    <x:row r="10795">
      <x:c r="A10795" s="139"/>
      <x:c r="B10795" s="139"/>
      <x:c r="C10795" s="139"/>
      <x:c r="D10795" s="139"/>
      <x:c r="E10795" s="139"/>
      <x:c r="F10795" s="139"/>
      <x:c r="G10795" s="139"/>
      <x:c r="H10795" s="139"/>
      <x:c r="I10795" s="266" t="n">
        <x:f>INT((ROW()-ROW($I$46))/((CARROT_CAP+1)*(MESCLUN_CAP+1)))</x:f>
        <x:v>16</x:v>
      </x:c>
      <x:c r="J10795" s="266" t="n">
        <x:f>MOD(INT((ROW()-ROW($I$46))/(MESCLUN_CAP+1)),CARROT_CAP+1)</x:f>
        <x:v>10</x:v>
      </x:c>
      <x:c r="K10795" s="266" t="n">
        <x:f>MOD(ROW()-ROW($I$46),MESCLUN_CAP+1)</x:f>
        <x:v>23</x:v>
      </x:c>
      <x:c r="L10795" s="266" t="n">
        <x:f>SUM(I10795:K10795)</x:f>
        <x:v>49</x:v>
      </x:c>
      <x:c r="M10795" s="267" t="n">
        <x:f>I10795*TOMATO_HOURS*WEEKS*(1+TOMATO_DIM)^I10795+J10795*CARROT_HOURS*WEEKS*(1+CARROT_DIM)^J10795+K10795*MESCLUN_HOURS*WEEKS*(1+MESCLUN_DIM)^K10795</x:f>
        <x:v>8378.078648481309</x:v>
      </x:c>
      <x:c r="N10795" s="267" t="n">
        <x:f>MAX(M10795-FARMER_HOURS,0)/TEMP_HOURS_PER_WORKER</x:f>
        <x:v>5.318110172556464</x:v>
      </x:c>
      <x:c r="O10795" s="268" t="n">
        <x:f>I10795*TOMATO_PRICE+J10795*CARROT_PRICE+K10795*MESCLUN_PRICE</x:f>
        <x:v>223840</x:v>
      </x:c>
      <x:c r="P10795" s="268" t="n">
        <x:f>I10795*TOMATO_FERTILIZER+J10795*CARROT_FERTILIZER+K10795*MESCLUN_FERTILIZER</x:f>
        <x:v>38720</x:v>
      </x:c>
      <x:c r="Q10795" s="268" t="n">
        <x:f>MIN(M10795,FARMER_HOURS)*FARMER_RATE+MAX(M10795-FARMER_HOURS,0)*TEMP_RATE</x:f>
        <x:v>157952.7543139116</x:v>
      </x:c>
      <x:c r="R10795" s="268" t="n">
        <x:f>O10795-P10795-Q10795-FIXED_COST</x:f>
        <x:v>7167.245686088398</x:v>
      </x:c>
      <x:c r="S10795" s="139" t="str">
        <x:f>IF(AND(L10795&lt;=TOTAL_BED_CAP,N10795&lt;=TEMP_WORKER_CAP),"YES","NO")</x:f>
        <x:v>NO</x:v>
      </x:c>
      <x:c r="T10795" s="139" t="n">
        <x:f>IF(S10795="YES",R10795,-1E+99)</x:f>
        <x:v>-1e+99</x:v>
      </x:c>
    </x:row>
    <x:row r="10796">
      <x:c r="A10796" s="139"/>
      <x:c r="B10796" s="139"/>
      <x:c r="C10796" s="139"/>
      <x:c r="D10796" s="139"/>
      <x:c r="E10796" s="139"/>
      <x:c r="F10796" s="139"/>
      <x:c r="G10796" s="139"/>
      <x:c r="H10796" s="139"/>
      <x:c r="I10796" s="266" t="n">
        <x:f>INT((ROW()-ROW($I$46))/((CARROT_CAP+1)*(MESCLUN_CAP+1)))</x:f>
        <x:v>16</x:v>
      </x:c>
      <x:c r="J10796" s="266" t="n">
        <x:f>MOD(INT((ROW()-ROW($I$46))/(MESCLUN_CAP+1)),CARROT_CAP+1)</x:f>
        <x:v>10</x:v>
      </x:c>
      <x:c r="K10796" s="266" t="n">
        <x:f>MOD(ROW()-ROW($I$46),MESCLUN_CAP+1)</x:f>
        <x:v>24</x:v>
      </x:c>
      <x:c r="L10796" s="266" t="n">
        <x:f>SUM(I10796:K10796)</x:f>
        <x:v>50</x:v>
      </x:c>
      <x:c r="M10796" s="267" t="n">
        <x:f>I10796*TOMATO_HOURS*WEEKS*(1+TOMATO_DIM)^I10796+J10796*CARROT_HOURS*WEEKS*(1+CARROT_DIM)^J10796+K10796*MESCLUN_HOURS*WEEKS*(1+MESCLUN_DIM)^K10796</x:f>
        <x:v>8455.925598060805</x:v>
      </x:c>
      <x:c r="N10796" s="267" t="n">
        <x:f>MAX(M10796-FARMER_HOURS,0)/TEMP_HOURS_PER_WORKER</x:f>
        <x:v>5.372170554208893</x:v>
      </x:c>
      <x:c r="O10796" s="268" t="n">
        <x:f>I10796*TOMATO_PRICE+J10796*CARROT_PRICE+K10796*MESCLUN_PRICE</x:f>
        <x:v>226540</x:v>
      </x:c>
      <x:c r="P10796" s="268" t="n">
        <x:f>I10796*TOMATO_FERTILIZER+J10796*CARROT_FERTILIZER+K10796*MESCLUN_FERTILIZER</x:f>
        <x:v>39600</x:v>
      </x:c>
      <x:c r="Q10796" s="268" t="n">
        <x:f>MIN(M10796,FARMER_HOURS)*FARMER_RATE+MAX(M10796-FARMER_HOURS,0)*TEMP_RATE</x:f>
        <x:v>159304.2638552223</x:v>
      </x:c>
      <x:c r="R10796" s="268" t="n">
        <x:f>O10796-P10796-Q10796-FIXED_COST</x:f>
        <x:v>7635.7361447777075</x:v>
      </x:c>
      <x:c r="S10796" s="139" t="str">
        <x:f>IF(AND(L10796&lt;=TOTAL_BED_CAP,N10796&lt;=TEMP_WORKER_CAP),"YES","NO")</x:f>
        <x:v>NO</x:v>
      </x:c>
      <x:c r="T10796" s="139" t="n">
        <x:f>IF(S10796="YES",R10796,-1E+99)</x:f>
        <x:v>-1e+99</x:v>
      </x:c>
    </x:row>
    <x:row r="10797">
      <x:c r="A10797" s="139"/>
      <x:c r="B10797" s="139"/>
      <x:c r="C10797" s="139"/>
      <x:c r="D10797" s="139"/>
      <x:c r="E10797" s="139"/>
      <x:c r="F10797" s="139"/>
      <x:c r="G10797" s="139"/>
      <x:c r="H10797" s="139"/>
      <x:c r="I10797" s="266" t="n">
        <x:f>INT((ROW()-ROW($I$46))/((CARROT_CAP+1)*(MESCLUN_CAP+1)))</x:f>
        <x:v>16</x:v>
      </x:c>
      <x:c r="J10797" s="266" t="n">
        <x:f>MOD(INT((ROW()-ROW($I$46))/(MESCLUN_CAP+1)),CARROT_CAP+1)</x:f>
        <x:v>10</x:v>
      </x:c>
      <x:c r="K10797" s="266" t="n">
        <x:f>MOD(ROW()-ROW($I$46),MESCLUN_CAP+1)</x:f>
        <x:v>25</x:v>
      </x:c>
      <x:c r="L10797" s="266" t="n">
        <x:f>SUM(I10797:K10797)</x:f>
        <x:v>51</x:v>
      </x:c>
      <x:c r="M10797" s="267" t="n">
        <x:f>I10797*TOMATO_HOURS*WEEKS*(1+TOMATO_DIM)^I10797+J10797*CARROT_HOURS*WEEKS*(1+CARROT_DIM)^J10797+K10797*MESCLUN_HOURS*WEEKS*(1+MESCLUN_DIM)^K10797</x:f>
        <x:v>8535.503519475902</x:v>
      </x:c>
      <x:c r="N10797" s="267" t="n">
        <x:f>MAX(M10797-FARMER_HOURS,0)/TEMP_HOURS_PER_WORKER</x:f>
        <x:v>5.427432999636043</x:v>
      </x:c>
      <x:c r="O10797" s="268" t="n">
        <x:f>I10797*TOMATO_PRICE+J10797*CARROT_PRICE+K10797*MESCLUN_PRICE</x:f>
        <x:v>229240</x:v>
      </x:c>
      <x:c r="P10797" s="268" t="n">
        <x:f>I10797*TOMATO_FERTILIZER+J10797*CARROT_FERTILIZER+K10797*MESCLUN_FERTILIZER</x:f>
        <x:v>40480</x:v>
      </x:c>
      <x:c r="Q10797" s="268" t="n">
        <x:f>MIN(M10797,FARMER_HOURS)*FARMER_RATE+MAX(M10797-FARMER_HOURS,0)*TEMP_RATE</x:f>
        <x:v>160685.82499090108</x:v>
      </x:c>
      <x:c r="R10797" s="268" t="n">
        <x:f>O10797-P10797-Q10797-FIXED_COST</x:f>
        <x:v>8074.175009098923</x:v>
      </x:c>
      <x:c r="S10797" s="139" t="str">
        <x:f>IF(AND(L10797&lt;=TOTAL_BED_CAP,N10797&lt;=TEMP_WORKER_CAP),"YES","NO")</x:f>
        <x:v>NO</x:v>
      </x:c>
      <x:c r="T10797" s="139" t="n">
        <x:f>IF(S10797="YES",R10797,-1E+99)</x:f>
        <x:v>-1e+99</x:v>
      </x:c>
    </x:row>
    <x:row r="10798">
      <x:c r="A10798" s="139"/>
      <x:c r="B10798" s="139"/>
      <x:c r="C10798" s="139"/>
      <x:c r="D10798" s="139"/>
      <x:c r="E10798" s="139"/>
      <x:c r="F10798" s="139"/>
      <x:c r="G10798" s="139"/>
      <x:c r="H10798" s="139"/>
      <x:c r="I10798" s="266" t="n">
        <x:f>INT((ROW()-ROW($I$46))/((CARROT_CAP+1)*(MESCLUN_CAP+1)))</x:f>
        <x:v>16</x:v>
      </x:c>
      <x:c r="J10798" s="266" t="n">
        <x:f>MOD(INT((ROW()-ROW($I$46))/(MESCLUN_CAP+1)),CARROT_CAP+1)</x:f>
        <x:v>10</x:v>
      </x:c>
      <x:c r="K10798" s="266" t="n">
        <x:f>MOD(ROW()-ROW($I$46),MESCLUN_CAP+1)</x:f>
        <x:v>26</x:v>
      </x:c>
      <x:c r="L10798" s="266" t="n">
        <x:f>SUM(I10798:K10798)</x:f>
        <x:v>52</x:v>
      </x:c>
      <x:c r="M10798" s="267" t="n">
        <x:f>I10798*TOMATO_HOURS*WEEKS*(1+TOMATO_DIM)^I10798+J10798*CARROT_HOURS*WEEKS*(1+CARROT_DIM)^J10798+K10798*MESCLUN_HOURS*WEEKS*(1+MESCLUN_DIM)^K10798</x:f>
        <x:v>8616.84352343662</x:v>
      </x:c>
      <x:c r="N10798" s="267" t="n">
        <x:f>MAX(M10798-FARMER_HOURS,0)/TEMP_HOURS_PER_WORKER</x:f>
        <x:v>5.483919113497653</x:v>
      </x:c>
      <x:c r="O10798" s="268" t="n">
        <x:f>I10798*TOMATO_PRICE+J10798*CARROT_PRICE+K10798*MESCLUN_PRICE</x:f>
        <x:v>231940</x:v>
      </x:c>
      <x:c r="P10798" s="268" t="n">
        <x:f>I10798*TOMATO_FERTILIZER+J10798*CARROT_FERTILIZER+K10798*MESCLUN_FERTILIZER</x:f>
        <x:v>41360</x:v>
      </x:c>
      <x:c r="Q10798" s="268" t="n">
        <x:f>MIN(M10798,FARMER_HOURS)*FARMER_RATE+MAX(M10798-FARMER_HOURS,0)*TEMP_RATE</x:f>
        <x:v>162097.9778374413</x:v>
      </x:c>
      <x:c r="R10798" s="268" t="n">
        <x:f>O10798-P10798-Q10798-FIXED_COST</x:f>
        <x:v>8482.022162558686</x:v>
      </x:c>
      <x:c r="S10798" s="139" t="str">
        <x:f>IF(AND(L10798&lt;=TOTAL_BED_CAP,N10798&lt;=TEMP_WORKER_CAP),"YES","NO")</x:f>
        <x:v>NO</x:v>
      </x:c>
      <x:c r="T10798" s="139" t="n">
        <x:f>IF(S10798="YES",R10798,-1E+99)</x:f>
        <x:v>-1e+99</x:v>
      </x:c>
    </x:row>
    <x:row r="10799">
      <x:c r="A10799" s="139"/>
      <x:c r="B10799" s="139"/>
      <x:c r="C10799" s="139"/>
      <x:c r="D10799" s="139"/>
      <x:c r="E10799" s="139"/>
      <x:c r="F10799" s="139"/>
      <x:c r="G10799" s="139"/>
      <x:c r="H10799" s="139"/>
      <x:c r="I10799" s="266" t="n">
        <x:f>INT((ROW()-ROW($I$46))/((CARROT_CAP+1)*(MESCLUN_CAP+1)))</x:f>
        <x:v>16</x:v>
      </x:c>
      <x:c r="J10799" s="266" t="n">
        <x:f>MOD(INT((ROW()-ROW($I$46))/(MESCLUN_CAP+1)),CARROT_CAP+1)</x:f>
        <x:v>10</x:v>
      </x:c>
      <x:c r="K10799" s="266" t="n">
        <x:f>MOD(ROW()-ROW($I$46),MESCLUN_CAP+1)</x:f>
        <x:v>27</x:v>
      </x:c>
      <x:c r="L10799" s="266" t="n">
        <x:f>SUM(I10799:K10799)</x:f>
        <x:v>53</x:v>
      </x:c>
      <x:c r="M10799" s="267" t="n">
        <x:f>I10799*TOMATO_HOURS*WEEKS*(1+TOMATO_DIM)^I10799+J10799*CARROT_HOURS*WEEKS*(1+CARROT_DIM)^J10799+K10799*MESCLUN_HOURS*WEEKS*(1+MESCLUN_DIM)^K10799</x:f>
        <x:v>8699.977227956377</x:v>
      </x:c>
      <x:c r="N10799" s="267" t="n">
        <x:f>MAX(M10799-FARMER_HOURS,0)/TEMP_HOURS_PER_WORKER</x:f>
        <x:v>5.541650852747484</x:v>
      </x:c>
      <x:c r="O10799" s="268" t="n">
        <x:f>I10799*TOMATO_PRICE+J10799*CARROT_PRICE+K10799*MESCLUN_PRICE</x:f>
        <x:v>234640</x:v>
      </x:c>
      <x:c r="P10799" s="268" t="n">
        <x:f>I10799*TOMATO_FERTILIZER+J10799*CARROT_FERTILIZER+K10799*MESCLUN_FERTILIZER</x:f>
        <x:v>42240</x:v>
      </x:c>
      <x:c r="Q10799" s="268" t="n">
        <x:f>MIN(M10799,FARMER_HOURS)*FARMER_RATE+MAX(M10799-FARMER_HOURS,0)*TEMP_RATE</x:f>
        <x:v>163541.2713186871</x:v>
      </x:c>
      <x:c r="R10799" s="268" t="n">
        <x:f>O10799-P10799-Q10799-FIXED_COST</x:f>
        <x:v>8858.728681312903</x:v>
      </x:c>
      <x:c r="S10799" s="139" t="str">
        <x:f>IF(AND(L10799&lt;=TOTAL_BED_CAP,N10799&lt;=TEMP_WORKER_CAP),"YES","NO")</x:f>
        <x:v>NO</x:v>
      </x:c>
      <x:c r="T10799" s="139" t="n">
        <x:f>IF(S10799="YES",R10799,-1E+99)</x:f>
        <x:v>-1e+99</x:v>
      </x:c>
    </x:row>
    <x:row r="10800">
      <x:c r="A10800" s="139"/>
      <x:c r="B10800" s="139"/>
      <x:c r="C10800" s="139"/>
      <x:c r="D10800" s="139"/>
      <x:c r="E10800" s="139"/>
      <x:c r="F10800" s="139"/>
      <x:c r="G10800" s="139"/>
      <x:c r="H10800" s="139"/>
      <x:c r="I10800" s="266" t="n">
        <x:f>INT((ROW()-ROW($I$46))/((CARROT_CAP+1)*(MESCLUN_CAP+1)))</x:f>
        <x:v>16</x:v>
      </x:c>
      <x:c r="J10800" s="266" t="n">
        <x:f>MOD(INT((ROW()-ROW($I$46))/(MESCLUN_CAP+1)),CARROT_CAP+1)</x:f>
        <x:v>10</x:v>
      </x:c>
      <x:c r="K10800" s="266" t="n">
        <x:f>MOD(ROW()-ROW($I$46),MESCLUN_CAP+1)</x:f>
        <x:v>28</x:v>
      </x:c>
      <x:c r="L10800" s="266" t="n">
        <x:f>SUM(I10800:K10800)</x:f>
        <x:v>54</x:v>
      </x:c>
      <x:c r="M10800" s="267" t="n">
        <x:f>I10800*TOMATO_HOURS*WEEKS*(1+TOMATO_DIM)^I10800+J10800*CARROT_HOURS*WEEKS*(1+CARROT_DIM)^J10800+K10800*MESCLUN_HOURS*WEEKS*(1+MESCLUN_DIM)^K10800</x:f>
        <x:v>8784.93676617353</x:v>
      </x:c>
      <x:c r="N10800" s="267" t="n">
        <x:f>MAX(M10800-FARMER_HOURS,0)/TEMP_HOURS_PER_WORKER</x:f>
        <x:v>5.600650532064952</x:v>
      </x:c>
      <x:c r="O10800" s="268" t="n">
        <x:f>I10800*TOMATO_PRICE+J10800*CARROT_PRICE+K10800*MESCLUN_PRICE</x:f>
        <x:v>237340</x:v>
      </x:c>
      <x:c r="P10800" s="268" t="n">
        <x:f>I10800*TOMATO_FERTILIZER+J10800*CARROT_FERTILIZER+K10800*MESCLUN_FERTILIZER</x:f>
        <x:v>43120</x:v>
      </x:c>
      <x:c r="Q10800" s="268" t="n">
        <x:f>MIN(M10800,FARMER_HOURS)*FARMER_RATE+MAX(M10800-FARMER_HOURS,0)*TEMP_RATE</x:f>
        <x:v>165016.26330162378</x:v>
      </x:c>
      <x:c r="R10800" s="268" t="n">
        <x:f>O10800-P10800-Q10800-FIXED_COST</x:f>
        <x:v>9203.736698376219</x:v>
      </x:c>
      <x:c r="S10800" s="139" t="str">
        <x:f>IF(AND(L10800&lt;=TOTAL_BED_CAP,N10800&lt;=TEMP_WORKER_CAP),"YES","NO")</x:f>
        <x:v>NO</x:v>
      </x:c>
      <x:c r="T10800" s="139" t="n">
        <x:f>IF(S10800="YES",R10800,-1E+99)</x:f>
        <x:v>-1e+99</x:v>
      </x:c>
    </x:row>
    <x:row r="10801">
      <x:c r="A10801" s="139"/>
      <x:c r="B10801" s="139"/>
      <x:c r="C10801" s="139"/>
      <x:c r="D10801" s="139"/>
      <x:c r="E10801" s="139"/>
      <x:c r="F10801" s="139"/>
      <x:c r="G10801" s="139"/>
      <x:c r="H10801" s="139"/>
      <x:c r="I10801" s="266" t="n">
        <x:f>INT((ROW()-ROW($I$46))/((CARROT_CAP+1)*(MESCLUN_CAP+1)))</x:f>
        <x:v>16</x:v>
      </x:c>
      <x:c r="J10801" s="266" t="n">
        <x:f>MOD(INT((ROW()-ROW($I$46))/(MESCLUN_CAP+1)),CARROT_CAP+1)</x:f>
        <x:v>10</x:v>
      </x:c>
      <x:c r="K10801" s="266" t="n">
        <x:f>MOD(ROW()-ROW($I$46),MESCLUN_CAP+1)</x:f>
        <x:v>29</x:v>
      </x:c>
      <x:c r="L10801" s="266" t="n">
        <x:f>SUM(I10801:K10801)</x:f>
        <x:v>55</x:v>
      </x:c>
      <x:c r="M10801" s="267" t="n">
        <x:f>I10801*TOMATO_HOURS*WEEKS*(1+TOMATO_DIM)^I10801+J10801*CARROT_HOURS*WEEKS*(1+CARROT_DIM)^J10801+K10801*MESCLUN_HOURS*WEEKS*(1+MESCLUN_DIM)^K10801</x:f>
        <x:v>8871.754794289183</x:v>
      </x:c>
      <x:c r="N10801" s="267" t="n">
        <x:f>MAX(M10801-FARMER_HOURS,0)/TEMP_HOURS_PER_WORKER</x:f>
        <x:v>5.6609408293674885</x:v>
      </x:c>
      <x:c r="O10801" s="268" t="n">
        <x:f>I10801*TOMATO_PRICE+J10801*CARROT_PRICE+K10801*MESCLUN_PRICE</x:f>
        <x:v>240040</x:v>
      </x:c>
      <x:c r="P10801" s="268" t="n">
        <x:f>I10801*TOMATO_FERTILIZER+J10801*CARROT_FERTILIZER+K10801*MESCLUN_FERTILIZER</x:f>
        <x:v>44000</x:v>
      </x:c>
      <x:c r="Q10801" s="268" t="n">
        <x:f>MIN(M10801,FARMER_HOURS)*FARMER_RATE+MAX(M10801-FARMER_HOURS,0)*TEMP_RATE</x:f>
        <x:v>166523.52073418722</x:v>
      </x:c>
      <x:c r="R10801" s="268" t="n">
        <x:f>O10801-P10801-Q10801-FIXED_COST</x:f>
        <x:v>9516.479265812784</x:v>
      </x:c>
      <x:c r="S10801" s="139" t="str">
        <x:f>IF(AND(L10801&lt;=TOTAL_BED_CAP,N10801&lt;=TEMP_WORKER_CAP),"YES","NO")</x:f>
        <x:v>NO</x:v>
      </x:c>
      <x:c r="T10801" s="139" t="n">
        <x:f>IF(S10801="YES",R10801,-1E+99)</x:f>
        <x:v>-1e+99</x:v>
      </x:c>
    </x:row>
    <x:row r="10802">
      <x:c r="A10802" s="139"/>
      <x:c r="B10802" s="139"/>
      <x:c r="C10802" s="139"/>
      <x:c r="D10802" s="139"/>
      <x:c r="E10802" s="139"/>
      <x:c r="F10802" s="139"/>
      <x:c r="G10802" s="139"/>
      <x:c r="H10802" s="139"/>
      <x:c r="I10802" s="266" t="n">
        <x:f>INT((ROW()-ROW($I$46))/((CARROT_CAP+1)*(MESCLUN_CAP+1)))</x:f>
        <x:v>16</x:v>
      </x:c>
      <x:c r="J10802" s="266" t="n">
        <x:f>MOD(INT((ROW()-ROW($I$46))/(MESCLUN_CAP+1)),CARROT_CAP+1)</x:f>
        <x:v>10</x:v>
      </x:c>
      <x:c r="K10802" s="266" t="n">
        <x:f>MOD(ROW()-ROW($I$46),MESCLUN_CAP+1)</x:f>
        <x:v>30</x:v>
      </x:c>
      <x:c r="L10802" s="266" t="n">
        <x:f>SUM(I10802:K10802)</x:f>
        <x:v>56</x:v>
      </x:c>
      <x:c r="M10802" s="267" t="n">
        <x:f>I10802*TOMATO_HOURS*WEEKS*(1+TOMATO_DIM)^I10802+J10802*CARROT_HOURS*WEEKS*(1+CARROT_DIM)^J10802+K10802*MESCLUN_HOURS*WEEKS*(1+MESCLUN_DIM)^K10802</x:f>
        <x:v>8960.464499622954</x:v>
      </x:c>
      <x:c r="N10802" s="267" t="n">
        <x:f>MAX(M10802-FARMER_HOURS,0)/TEMP_HOURS_PER_WORKER</x:f>
        <x:v>5.72254479140483</x:v>
      </x:c>
      <x:c r="O10802" s="268" t="n">
        <x:f>I10802*TOMATO_PRICE+J10802*CARROT_PRICE+K10802*MESCLUN_PRICE</x:f>
        <x:v>242740</x:v>
      </x:c>
      <x:c r="P10802" s="268" t="n">
        <x:f>I10802*TOMATO_FERTILIZER+J10802*CARROT_FERTILIZER+K10802*MESCLUN_FERTILIZER</x:f>
        <x:v>44880</x:v>
      </x:c>
      <x:c r="Q10802" s="268" t="n">
        <x:f>MIN(M10802,FARMER_HOURS)*FARMER_RATE+MAX(M10802-FARMER_HOURS,0)*TEMP_RATE</x:f>
        <x:v>168063.61978512074</x:v>
      </x:c>
      <x:c r="R10802" s="268" t="n">
        <x:f>O10802-P10802-Q10802-FIXED_COST</x:f>
        <x:v>9796.38021487926</x:v>
      </x:c>
      <x:c r="S10802" s="139" t="str">
        <x:f>IF(AND(L10802&lt;=TOTAL_BED_CAP,N10802&lt;=TEMP_WORKER_CAP),"YES","NO")</x:f>
        <x:v>NO</x:v>
      </x:c>
      <x:c r="T10802" s="139" t="n">
        <x:f>IF(S10802="YES",R10802,-1E+99)</x:f>
        <x:v>-1e+99</x:v>
      </x:c>
    </x:row>
    <x:row r="10803">
      <x:c r="A10803" s="139"/>
      <x:c r="B10803" s="139"/>
      <x:c r="C10803" s="139"/>
      <x:c r="D10803" s="139"/>
      <x:c r="E10803" s="139"/>
      <x:c r="F10803" s="139"/>
      <x:c r="G10803" s="139"/>
      <x:c r="H10803" s="139"/>
      <x:c r="I10803" s="266" t="n">
        <x:f>INT((ROW()-ROW($I$46))/((CARROT_CAP+1)*(MESCLUN_CAP+1)))</x:f>
        <x:v>16</x:v>
      </x:c>
      <x:c r="J10803" s="266" t="n">
        <x:f>MOD(INT((ROW()-ROW($I$46))/(MESCLUN_CAP+1)),CARROT_CAP+1)</x:f>
        <x:v>11</x:v>
      </x:c>
      <x:c r="K10803" s="266" t="n">
        <x:f>MOD(ROW()-ROW($I$46),MESCLUN_CAP+1)</x:f>
        <x:v>0</x:v>
      </x:c>
      <x:c r="L10803" s="266" t="n">
        <x:f>SUM(I10803:K10803)</x:f>
        <x:v>27</x:v>
      </x:c>
      <x:c r="M10803" s="267" t="n">
        <x:f>I10803*TOMATO_HOURS*WEEKS*(1+TOMATO_DIM)^I10803+J10803*CARROT_HOURS*WEEKS*(1+CARROT_DIM)^J10803+K10803*MESCLUN_HOURS*WEEKS*(1+MESCLUN_DIM)^K10803</x:f>
        <x:v>7049.749697428818</x:v>
      </x:c>
      <x:c r="N10803" s="267" t="n">
        <x:f>MAX(M10803-FARMER_HOURS,0)/TEMP_HOURS_PER_WORKER</x:f>
        <x:v>4.395659512103346</x:v>
      </x:c>
      <x:c r="O10803" s="268" t="n">
        <x:f>I10803*TOMATO_PRICE+J10803*CARROT_PRICE+K10803*MESCLUN_PRICE</x:f>
        <x:v>163834</x:v>
      </x:c>
      <x:c r="P10803" s="268" t="n">
        <x:f>I10803*TOMATO_FERTILIZER+J10803*CARROT_FERTILIZER+K10803*MESCLUN_FERTILIZER</x:f>
        <x:v>18920</x:v>
      </x:c>
      <x:c r="Q10803" s="268" t="n">
        <x:f>MIN(M10803,FARMER_HOURS)*FARMER_RATE+MAX(M10803-FARMER_HOURS,0)*TEMP_RATE</x:f>
        <x:v>134891.48780258364</x:v>
      </x:c>
      <x:c r="R10803" s="268" t="n">
        <x:f>O10803-P10803-Q10803-FIXED_COST</x:f>
        <x:v>-9977.487802583637</x:v>
      </x:c>
      <x:c r="S10803" s="139" t="str">
        <x:f>IF(AND(L10803&lt;=TOTAL_BED_CAP,N10803&lt;=TEMP_WORKER_CAP),"YES","NO")</x:f>
        <x:v>NO</x:v>
      </x:c>
      <x:c r="T10803" s="139" t="n">
        <x:f>IF(S10803="YES",R10803,-1E+99)</x:f>
        <x:v>-1e+99</x:v>
      </x:c>
    </x:row>
    <x:row r="10804">
      <x:c r="A10804" s="139"/>
      <x:c r="B10804" s="139"/>
      <x:c r="C10804" s="139"/>
      <x:c r="D10804" s="139"/>
      <x:c r="E10804" s="139"/>
      <x:c r="F10804" s="139"/>
      <x:c r="G10804" s="139"/>
      <x:c r="H10804" s="139"/>
      <x:c r="I10804" s="266" t="n">
        <x:f>INT((ROW()-ROW($I$46))/((CARROT_CAP+1)*(MESCLUN_CAP+1)))</x:f>
        <x:v>16</x:v>
      </x:c>
      <x:c r="J10804" s="266" t="n">
        <x:f>MOD(INT((ROW()-ROW($I$46))/(MESCLUN_CAP+1)),CARROT_CAP+1)</x:f>
        <x:v>11</x:v>
      </x:c>
      <x:c r="K10804" s="266" t="n">
        <x:f>MOD(ROW()-ROW($I$46),MESCLUN_CAP+1)</x:f>
        <x:v>1</x:v>
      </x:c>
      <x:c r="L10804" s="266" t="n">
        <x:f>SUM(I10804:K10804)</x:f>
        <x:v>28</x:v>
      </x:c>
      <x:c r="M10804" s="267" t="n">
        <x:f>I10804*TOMATO_HOURS*WEEKS*(1+TOMATO_DIM)^I10804+J10804*CARROT_HOURS*WEEKS*(1+CARROT_DIM)^J10804+K10804*MESCLUN_HOURS*WEEKS*(1+MESCLUN_DIM)^K10804</x:f>
        <x:v>7095.312197428818</x:v>
      </x:c>
      <x:c r="N10804" s="267" t="n">
        <x:f>MAX(M10804-FARMER_HOURS,0)/TEMP_HOURS_PER_WORKER</x:f>
        <x:v>4.427300137103345</x:v>
      </x:c>
      <x:c r="O10804" s="268" t="n">
        <x:f>I10804*TOMATO_PRICE+J10804*CARROT_PRICE+K10804*MESCLUN_PRICE</x:f>
        <x:v>166534</x:v>
      </x:c>
      <x:c r="P10804" s="268" t="n">
        <x:f>I10804*TOMATO_FERTILIZER+J10804*CARROT_FERTILIZER+K10804*MESCLUN_FERTILIZER</x:f>
        <x:v>19800</x:v>
      </x:c>
      <x:c r="Q10804" s="268" t="n">
        <x:f>MIN(M10804,FARMER_HOURS)*FARMER_RATE+MAX(M10804-FARMER_HOURS,0)*TEMP_RATE</x:f>
        <x:v>135682.50342758364</x:v>
      </x:c>
      <x:c r="R10804" s="268" t="n">
        <x:f>O10804-P10804-Q10804-FIXED_COST</x:f>
        <x:v>-8948.503427583637</x:v>
      </x:c>
      <x:c r="S10804" s="139" t="str">
        <x:f>IF(AND(L10804&lt;=TOTAL_BED_CAP,N10804&lt;=TEMP_WORKER_CAP),"YES","NO")</x:f>
        <x:v>NO</x:v>
      </x:c>
      <x:c r="T10804" s="139" t="n">
        <x:f>IF(S10804="YES",R10804,-1E+99)</x:f>
        <x:v>-1e+99</x:v>
      </x:c>
    </x:row>
    <x:row r="10805">
      <x:c r="A10805" s="139"/>
      <x:c r="B10805" s="139"/>
      <x:c r="C10805" s="139"/>
      <x:c r="D10805" s="139"/>
      <x:c r="E10805" s="139"/>
      <x:c r="F10805" s="139"/>
      <x:c r="G10805" s="139"/>
      <x:c r="H10805" s="139"/>
      <x:c r="I10805" s="266" t="n">
        <x:f>INT((ROW()-ROW($I$46))/((CARROT_CAP+1)*(MESCLUN_CAP+1)))</x:f>
        <x:v>16</x:v>
      </x:c>
      <x:c r="J10805" s="266" t="n">
        <x:f>MOD(INT((ROW()-ROW($I$46))/(MESCLUN_CAP+1)),CARROT_CAP+1)</x:f>
        <x:v>11</x:v>
      </x:c>
      <x:c r="K10805" s="266" t="n">
        <x:f>MOD(ROW()-ROW($I$46),MESCLUN_CAP+1)</x:f>
        <x:v>2</x:v>
      </x:c>
      <x:c r="L10805" s="266" t="n">
        <x:f>SUM(I10805:K10805)</x:f>
        <x:v>29</x:v>
      </x:c>
      <x:c r="M10805" s="267" t="n">
        <x:f>I10805*TOMATO_HOURS*WEEKS*(1+TOMATO_DIM)^I10805+J10805*CARROT_HOURS*WEEKS*(1+CARROT_DIM)^J10805+K10805*MESCLUN_HOURS*WEEKS*(1+MESCLUN_DIM)^K10805</x:f>
        <x:v>7142.013759928818</x:v>
      </x:c>
      <x:c r="N10805" s="267" t="n">
        <x:f>MAX(M10805-FARMER_HOURS,0)/TEMP_HOURS_PER_WORKER</x:f>
        <x:v>4.459731777728346</x:v>
      </x:c>
      <x:c r="O10805" s="268" t="n">
        <x:f>I10805*TOMATO_PRICE+J10805*CARROT_PRICE+K10805*MESCLUN_PRICE</x:f>
        <x:v>169234</x:v>
      </x:c>
      <x:c r="P10805" s="268" t="n">
        <x:f>I10805*TOMATO_FERTILIZER+J10805*CARROT_FERTILIZER+K10805*MESCLUN_FERTILIZER</x:f>
        <x:v>20680</x:v>
      </x:c>
      <x:c r="Q10805" s="268" t="n">
        <x:f>MIN(M10805,FARMER_HOURS)*FARMER_RATE+MAX(M10805-FARMER_HOURS,0)*TEMP_RATE</x:f>
        <x:v>136493.29444320867</x:v>
      </x:c>
      <x:c r="R10805" s="268" t="n">
        <x:f>O10805-P10805-Q10805-FIXED_COST</x:f>
        <x:v>-7939.294443208666</x:v>
      </x:c>
      <x:c r="S10805" s="139" t="str">
        <x:f>IF(AND(L10805&lt;=TOTAL_BED_CAP,N10805&lt;=TEMP_WORKER_CAP),"YES","NO")</x:f>
        <x:v>NO</x:v>
      </x:c>
      <x:c r="T10805" s="139" t="n">
        <x:f>IF(S10805="YES",R10805,-1E+99)</x:f>
        <x:v>-1e+99</x:v>
      </x:c>
    </x:row>
    <x:row r="10806">
      <x:c r="A10806" s="139"/>
      <x:c r="B10806" s="139"/>
      <x:c r="C10806" s="139"/>
      <x:c r="D10806" s="139"/>
      <x:c r="E10806" s="139"/>
      <x:c r="F10806" s="139"/>
      <x:c r="G10806" s="139"/>
      <x:c r="H10806" s="139"/>
      <x:c r="I10806" s="266" t="n">
        <x:f>INT((ROW()-ROW($I$46))/((CARROT_CAP+1)*(MESCLUN_CAP+1)))</x:f>
        <x:v>16</x:v>
      </x:c>
      <x:c r="J10806" s="266" t="n">
        <x:f>MOD(INT((ROW()-ROW($I$46))/(MESCLUN_CAP+1)),CARROT_CAP+1)</x:f>
        <x:v>11</x:v>
      </x:c>
      <x:c r="K10806" s="266" t="n">
        <x:f>MOD(ROW()-ROW($I$46),MESCLUN_CAP+1)</x:f>
        <x:v>3</x:v>
      </x:c>
      <x:c r="L10806" s="266" t="n">
        <x:f>SUM(I10806:K10806)</x:f>
        <x:v>30</x:v>
      </x:c>
      <x:c r="M10806" s="267" t="n">
        <x:f>I10806*TOMATO_HOURS*WEEKS*(1+TOMATO_DIM)^I10806+J10806*CARROT_HOURS*WEEKS*(1+CARROT_DIM)^J10806+K10806*MESCLUN_HOURS*WEEKS*(1+MESCLUN_DIM)^K10806</x:f>
        <x:v>7189.875742350693</x:v>
      </x:c>
      <x:c r="N10806" s="267" t="n">
        <x:f>MAX(M10806-FARMER_HOURS,0)/TEMP_HOURS_PER_WORKER</x:f>
        <x:v>4.492969265521315</x:v>
      </x:c>
      <x:c r="O10806" s="268" t="n">
        <x:f>I10806*TOMATO_PRICE+J10806*CARROT_PRICE+K10806*MESCLUN_PRICE</x:f>
        <x:v>171934</x:v>
      </x:c>
      <x:c r="P10806" s="268" t="n">
        <x:f>I10806*TOMATO_FERTILIZER+J10806*CARROT_FERTILIZER+K10806*MESCLUN_FERTILIZER</x:f>
        <x:v>21560</x:v>
      </x:c>
      <x:c r="Q10806" s="268" t="n">
        <x:f>MIN(M10806,FARMER_HOURS)*FARMER_RATE+MAX(M10806-FARMER_HOURS,0)*TEMP_RATE</x:f>
        <x:v>137324.23163803288</x:v>
      </x:c>
      <x:c r="R10806" s="268" t="n">
        <x:f>O10806-P10806-Q10806-FIXED_COST</x:f>
        <x:v>-6950.231638032885</x:v>
      </x:c>
      <x:c r="S10806" s="139" t="str">
        <x:f>IF(AND(L10806&lt;=TOTAL_BED_CAP,N10806&lt;=TEMP_WORKER_CAP),"YES","NO")</x:f>
        <x:v>NO</x:v>
      </x:c>
      <x:c r="T10806" s="139" t="n">
        <x:f>IF(S10806="YES",R10806,-1E+99)</x:f>
        <x:v>-1e+99</x:v>
      </x:c>
    </x:row>
    <x:row r="10807">
      <x:c r="A10807" s="139"/>
      <x:c r="B10807" s="139"/>
      <x:c r="C10807" s="139"/>
      <x:c r="D10807" s="139"/>
      <x:c r="E10807" s="139"/>
      <x:c r="F10807" s="139"/>
      <x:c r="G10807" s="139"/>
      <x:c r="H10807" s="139"/>
      <x:c r="I10807" s="266" t="n">
        <x:f>INT((ROW()-ROW($I$46))/((CARROT_CAP+1)*(MESCLUN_CAP+1)))</x:f>
        <x:v>16</x:v>
      </x:c>
      <x:c r="J10807" s="266" t="n">
        <x:f>MOD(INT((ROW()-ROW($I$46))/(MESCLUN_CAP+1)),CARROT_CAP+1)</x:f>
        <x:v>11</x:v>
      </x:c>
      <x:c r="K10807" s="266" t="n">
        <x:f>MOD(ROW()-ROW($I$46),MESCLUN_CAP+1)</x:f>
        <x:v>4</x:v>
      </x:c>
      <x:c r="L10807" s="266" t="n">
        <x:f>SUM(I10807:K10807)</x:f>
        <x:v>31</x:v>
      </x:c>
      <x:c r="M10807" s="267" t="n">
        <x:f>I10807*TOMATO_HOURS*WEEKS*(1+TOMATO_DIM)^I10807+J10807*CARROT_HOURS*WEEKS*(1+CARROT_DIM)^J10807+K10807*MESCLUN_HOURS*WEEKS*(1+MESCLUN_DIM)^K10807</x:f>
        <x:v>7238.919858073349</x:v>
      </x:c>
      <x:c r="N10807" s="267" t="n">
        <x:f>MAX(M10807-FARMER_HOURS,0)/TEMP_HOURS_PER_WORKER</x:f>
        <x:v>4.527027679217603</x:v>
      </x:c>
      <x:c r="O10807" s="268" t="n">
        <x:f>I10807*TOMATO_PRICE+J10807*CARROT_PRICE+K10807*MESCLUN_PRICE</x:f>
        <x:v>174634</x:v>
      </x:c>
      <x:c r="P10807" s="268" t="n">
        <x:f>I10807*TOMATO_FERTILIZER+J10807*CARROT_FERTILIZER+K10807*MESCLUN_FERTILIZER</x:f>
        <x:v>22440</x:v>
      </x:c>
      <x:c r="Q10807" s="268" t="n">
        <x:f>MIN(M10807,FARMER_HOURS)*FARMER_RATE+MAX(M10807-FARMER_HOURS,0)*TEMP_RATE</x:f>
        <x:v>138175.69198044008</x:v>
      </x:c>
      <x:c r="R10807" s="268" t="n">
        <x:f>O10807-P10807-Q10807-FIXED_COST</x:f>
        <x:v>-5981.691980440082</x:v>
      </x:c>
      <x:c r="S10807" s="139" t="str">
        <x:f>IF(AND(L10807&lt;=TOTAL_BED_CAP,N10807&lt;=TEMP_WORKER_CAP),"YES","NO")</x:f>
        <x:v>NO</x:v>
      </x:c>
      <x:c r="T10807" s="139" t="n">
        <x:f>IF(S10807="YES",R10807,-1E+99)</x:f>
        <x:v>-1e+99</x:v>
      </x:c>
    </x:row>
    <x:row r="10808">
      <x:c r="A10808" s="139"/>
      <x:c r="B10808" s="139"/>
      <x:c r="C10808" s="139"/>
      <x:c r="D10808" s="139"/>
      <x:c r="E10808" s="139"/>
      <x:c r="F10808" s="139"/>
      <x:c r="G10808" s="139"/>
      <x:c r="H10808" s="139"/>
      <x:c r="I10808" s="266" t="n">
        <x:f>INT((ROW()-ROW($I$46))/((CARROT_CAP+1)*(MESCLUN_CAP+1)))</x:f>
        <x:v>16</x:v>
      </x:c>
      <x:c r="J10808" s="266" t="n">
        <x:f>MOD(INT((ROW()-ROW($I$46))/(MESCLUN_CAP+1)),CARROT_CAP+1)</x:f>
        <x:v>11</x:v>
      </x:c>
      <x:c r="K10808" s="266" t="n">
        <x:f>MOD(ROW()-ROW($I$46),MESCLUN_CAP+1)</x:f>
        <x:v>5</x:v>
      </x:c>
      <x:c r="L10808" s="266" t="n">
        <x:f>SUM(I10808:K10808)</x:f>
        <x:v>32</x:v>
      </x:c>
      <x:c r="M10808" s="267" t="n">
        <x:f>I10808*TOMATO_HOURS*WEEKS*(1+TOMATO_DIM)^I10808+J10808*CARROT_HOURS*WEEKS*(1+CARROT_DIM)^J10808+K10808*MESCLUN_HOURS*WEEKS*(1+MESCLUN_DIM)^K10808</x:f>
        <x:v>7289.1681819945525</x:v>
      </x:c>
      <x:c r="N10808" s="267" t="n">
        <x:f>MAX(M10808-FARMER_HOURS,0)/TEMP_HOURS_PER_WORKER</x:f>
        <x:v>4.561922348607328</x:v>
      </x:c>
      <x:c r="O10808" s="268" t="n">
        <x:f>I10808*TOMATO_PRICE+J10808*CARROT_PRICE+K10808*MESCLUN_PRICE</x:f>
        <x:v>177334</x:v>
      </x:c>
      <x:c r="P10808" s="268" t="n">
        <x:f>I10808*TOMATO_FERTILIZER+J10808*CARROT_FERTILIZER+K10808*MESCLUN_FERTILIZER</x:f>
        <x:v>23320</x:v>
      </x:c>
      <x:c r="Q10808" s="268" t="n">
        <x:f>MIN(M10808,FARMER_HOURS)*FARMER_RATE+MAX(M10808-FARMER_HOURS,0)*TEMP_RATE</x:f>
        <x:v>139048.0587151832</x:v>
      </x:c>
      <x:c r="R10808" s="268" t="n">
        <x:f>O10808-P10808-Q10808-FIXED_COST</x:f>
        <x:v>-5034.058715183201</x:v>
      </x:c>
      <x:c r="S10808" s="139" t="str">
        <x:f>IF(AND(L10808&lt;=TOTAL_BED_CAP,N10808&lt;=TEMP_WORKER_CAP),"YES","NO")</x:f>
        <x:v>NO</x:v>
      </x:c>
      <x:c r="T10808" s="139" t="n">
        <x:f>IF(S10808="YES",R10808,-1E+99)</x:f>
        <x:v>-1e+99</x:v>
      </x:c>
    </x:row>
    <x:row r="10809">
      <x:c r="A10809" s="139"/>
      <x:c r="B10809" s="139"/>
      <x:c r="C10809" s="139"/>
      <x:c r="D10809" s="139"/>
      <x:c r="E10809" s="139"/>
      <x:c r="F10809" s="139"/>
      <x:c r="G10809" s="139"/>
      <x:c r="H10809" s="139"/>
      <x:c r="I10809" s="266" t="n">
        <x:f>INT((ROW()-ROW($I$46))/((CARROT_CAP+1)*(MESCLUN_CAP+1)))</x:f>
        <x:v>16</x:v>
      </x:c>
      <x:c r="J10809" s="266" t="n">
        <x:f>MOD(INT((ROW()-ROW($I$46))/(MESCLUN_CAP+1)),CARROT_CAP+1)</x:f>
        <x:v>11</x:v>
      </x:c>
      <x:c r="K10809" s="266" t="n">
        <x:f>MOD(ROW()-ROW($I$46),MESCLUN_CAP+1)</x:f>
        <x:v>6</x:v>
      </x:c>
      <x:c r="L10809" s="266" t="n">
        <x:f>SUM(I10809:K10809)</x:f>
        <x:v>33</x:v>
      </x:c>
      <x:c r="M10809" s="267" t="n">
        <x:f>I10809*TOMATO_HOURS*WEEKS*(1+TOMATO_DIM)^I10809+J10809*CARROT_HOURS*WEEKS*(1+CARROT_DIM)^J10809+K10809*MESCLUN_HOURS*WEEKS*(1+MESCLUN_DIM)^K10809</x:f>
        <x:v>7340.643156176186</x:v>
      </x:c>
      <x:c r="N10809" s="267" t="n">
        <x:f>MAX(M10809-FARMER_HOURS,0)/TEMP_HOURS_PER_WORKER</x:f>
        <x:v>4.597668858455685</x:v>
      </x:c>
      <x:c r="O10809" s="268" t="n">
        <x:f>I10809*TOMATO_PRICE+J10809*CARROT_PRICE+K10809*MESCLUN_PRICE</x:f>
        <x:v>180034</x:v>
      </x:c>
      <x:c r="P10809" s="268" t="n">
        <x:f>I10809*TOMATO_FERTILIZER+J10809*CARROT_FERTILIZER+K10809*MESCLUN_FERTILIZER</x:f>
        <x:v>24200</x:v>
      </x:c>
      <x:c r="Q10809" s="268" t="n">
        <x:f>MIN(M10809,FARMER_HOURS)*FARMER_RATE+MAX(M10809-FARMER_HOURS,0)*TEMP_RATE</x:f>
        <x:v>139941.72146139212</x:v>
      </x:c>
      <x:c r="R10809" s="268" t="n">
        <x:f>O10809-P10809-Q10809-FIXED_COST</x:f>
        <x:v>-4107.721461392124</x:v>
      </x:c>
      <x:c r="S10809" s="139" t="str">
        <x:f>IF(AND(L10809&lt;=TOTAL_BED_CAP,N10809&lt;=TEMP_WORKER_CAP),"YES","NO")</x:f>
        <x:v>NO</x:v>
      </x:c>
      <x:c r="T10809" s="139" t="n">
        <x:f>IF(S10809="YES",R10809,-1E+99)</x:f>
        <x:v>-1e+99</x:v>
      </x:c>
    </x:row>
    <x:row r="10810">
      <x:c r="A10810" s="139"/>
      <x:c r="B10810" s="139"/>
      <x:c r="C10810" s="139"/>
      <x:c r="D10810" s="139"/>
      <x:c r="E10810" s="139"/>
      <x:c r="F10810" s="139"/>
      <x:c r="G10810" s="139"/>
      <x:c r="H10810" s="139"/>
      <x:c r="I10810" s="266" t="n">
        <x:f>INT((ROW()-ROW($I$46))/((CARROT_CAP+1)*(MESCLUN_CAP+1)))</x:f>
        <x:v>16</x:v>
      </x:c>
      <x:c r="J10810" s="266" t="n">
        <x:f>MOD(INT((ROW()-ROW($I$46))/(MESCLUN_CAP+1)),CARROT_CAP+1)</x:f>
        <x:v>11</x:v>
      </x:c>
      <x:c r="K10810" s="266" t="n">
        <x:f>MOD(ROW()-ROW($I$46),MESCLUN_CAP+1)</x:f>
        <x:v>7</x:v>
      </x:c>
      <x:c r="L10810" s="266" t="n">
        <x:f>SUM(I10810:K10810)</x:f>
        <x:v>34</x:v>
      </x:c>
      <x:c r="M10810" s="267" t="n">
        <x:f>I10810*TOMATO_HOURS*WEEKS*(1+TOMATO_DIM)^I10810+J10810*CARROT_HOURS*WEEKS*(1+CARROT_DIM)^J10810+K10810*MESCLUN_HOURS*WEEKS*(1+MESCLUN_DIM)^K10810</x:f>
        <x:v>7393.367595574146</x:v>
      </x:c>
      <x:c r="N10810" s="267" t="n">
        <x:f>MAX(M10810-FARMER_HOURS,0)/TEMP_HOURS_PER_WORKER</x:f>
        <x:v>4.634283052482046</x:v>
      </x:c>
      <x:c r="O10810" s="268" t="n">
        <x:f>I10810*TOMATO_PRICE+J10810*CARROT_PRICE+K10810*MESCLUN_PRICE</x:f>
        <x:v>182734</x:v>
      </x:c>
      <x:c r="P10810" s="268" t="n">
        <x:f>I10810*TOMATO_FERTILIZER+J10810*CARROT_FERTILIZER+K10810*MESCLUN_FERTILIZER</x:f>
        <x:v>25080</x:v>
      </x:c>
      <x:c r="Q10810" s="268" t="n">
        <x:f>MIN(M10810,FARMER_HOURS)*FARMER_RATE+MAX(M10810-FARMER_HOURS,0)*TEMP_RATE</x:f>
        <x:v>140857.07631205115</x:v>
      </x:c>
      <x:c r="R10810" s="268" t="n">
        <x:f>O10810-P10810-Q10810-FIXED_COST</x:f>
        <x:v>-3203.0763120511547</x:v>
      </x:c>
      <x:c r="S10810" s="139" t="str">
        <x:f>IF(AND(L10810&lt;=TOTAL_BED_CAP,N10810&lt;=TEMP_WORKER_CAP),"YES","NO")</x:f>
        <x:v>NO</x:v>
      </x:c>
      <x:c r="T10810" s="139" t="n">
        <x:f>IF(S10810="YES",R10810,-1E+99)</x:f>
        <x:v>-1e+99</x:v>
      </x:c>
    </x:row>
    <x:row r="10811">
      <x:c r="A10811" s="139"/>
      <x:c r="B10811" s="139"/>
      <x:c r="C10811" s="139"/>
      <x:c r="D10811" s="139"/>
      <x:c r="E10811" s="139"/>
      <x:c r="F10811" s="139"/>
      <x:c r="G10811" s="139"/>
      <x:c r="H10811" s="139"/>
      <x:c r="I10811" s="266" t="n">
        <x:f>INT((ROW()-ROW($I$46))/((CARROT_CAP+1)*(MESCLUN_CAP+1)))</x:f>
        <x:v>16</x:v>
      </x:c>
      <x:c r="J10811" s="266" t="n">
        <x:f>MOD(INT((ROW()-ROW($I$46))/(MESCLUN_CAP+1)),CARROT_CAP+1)</x:f>
        <x:v>11</x:v>
      </x:c>
      <x:c r="K10811" s="266" t="n">
        <x:f>MOD(ROW()-ROW($I$46),MESCLUN_CAP+1)</x:f>
        <x:v>8</x:v>
      </x:c>
      <x:c r="L10811" s="266" t="n">
        <x:f>SUM(I10811:K10811)</x:f>
        <x:v>35</x:v>
      </x:c>
      <x:c r="M10811" s="267" t="n">
        <x:f>I10811*TOMATO_HOURS*WEEKS*(1+TOMATO_DIM)^I10811+J10811*CARROT_HOURS*WEEKS*(1+CARROT_DIM)^J10811+K10811*MESCLUN_HOURS*WEEKS*(1+MESCLUN_DIM)^K10811</x:f>
        <x:v>7447.364693854126</x:v>
      </x:c>
      <x:c r="N10811" s="267" t="n">
        <x:f>MAX(M10811-FARMER_HOURS,0)/TEMP_HOURS_PER_WORKER</x:f>
        <x:v>4.6717810373986985</x:v>
      </x:c>
      <x:c r="O10811" s="268" t="n">
        <x:f>I10811*TOMATO_PRICE+J10811*CARROT_PRICE+K10811*MESCLUN_PRICE</x:f>
        <x:v>185434</x:v>
      </x:c>
      <x:c r="P10811" s="268" t="n">
        <x:f>I10811*TOMATO_FERTILIZER+J10811*CARROT_FERTILIZER+K10811*MESCLUN_FERTILIZER</x:f>
        <x:v>25960</x:v>
      </x:c>
      <x:c r="Q10811" s="268" t="n">
        <x:f>MIN(M10811,FARMER_HOURS)*FARMER_RATE+MAX(M10811-FARMER_HOURS,0)*TEMP_RATE</x:f>
        <x:v>141794.52593496745</x:v>
      </x:c>
      <x:c r="R10811" s="268" t="n">
        <x:f>O10811-P10811-Q10811-FIXED_COST</x:f>
        <x:v>-2320.525934967445</x:v>
      </x:c>
      <x:c r="S10811" s="139" t="str">
        <x:f>IF(AND(L10811&lt;=TOTAL_BED_CAP,N10811&lt;=TEMP_WORKER_CAP),"YES","NO")</x:f>
        <x:v>NO</x:v>
      </x:c>
      <x:c r="T10811" s="139" t="n">
        <x:f>IF(S10811="YES",R10811,-1E+99)</x:f>
        <x:v>-1e+99</x:v>
      </x:c>
    </x:row>
    <x:row r="10812">
      <x:c r="A10812" s="139"/>
      <x:c r="B10812" s="139"/>
      <x:c r="C10812" s="139"/>
      <x:c r="D10812" s="139"/>
      <x:c r="E10812" s="139"/>
      <x:c r="F10812" s="139"/>
      <x:c r="G10812" s="139"/>
      <x:c r="H10812" s="139"/>
      <x:c r="I10812" s="266" t="n">
        <x:f>INT((ROW()-ROW($I$46))/((CARROT_CAP+1)*(MESCLUN_CAP+1)))</x:f>
        <x:v>16</x:v>
      </x:c>
      <x:c r="J10812" s="266" t="n">
        <x:f>MOD(INT((ROW()-ROW($I$46))/(MESCLUN_CAP+1)),CARROT_CAP+1)</x:f>
        <x:v>11</x:v>
      </x:c>
      <x:c r="K10812" s="266" t="n">
        <x:f>MOD(ROW()-ROW($I$46),MESCLUN_CAP+1)</x:f>
        <x:v>9</x:v>
      </x:c>
      <x:c r="L10812" s="266" t="n">
        <x:f>SUM(I10812:K10812)</x:f>
        <x:v>36</x:v>
      </x:c>
      <x:c r="M10812" s="267" t="n">
        <x:f>I10812*TOMATO_HOURS*WEEKS*(1+TOMATO_DIM)^I10812+J10812*CARROT_HOURS*WEEKS*(1+CARROT_DIM)^J10812+K10812*MESCLUN_HOURS*WEEKS*(1+MESCLUN_DIM)^K10812</x:f>
        <x:v>7502.658029294521</x:v>
      </x:c>
      <x:c r="N10812" s="267" t="n">
        <x:f>MAX(M10812-FARMER_HOURS,0)/TEMP_HOURS_PER_WORKER</x:f>
        <x:v>4.710179187010084</x:v>
      </x:c>
      <x:c r="O10812" s="268" t="n">
        <x:f>I10812*TOMATO_PRICE+J10812*CARROT_PRICE+K10812*MESCLUN_PRICE</x:f>
        <x:v>188134</x:v>
      </x:c>
      <x:c r="P10812" s="268" t="n">
        <x:f>I10812*TOMATO_FERTILIZER+J10812*CARROT_FERTILIZER+K10812*MESCLUN_FERTILIZER</x:f>
        <x:v>26840</x:v>
      </x:c>
      <x:c r="Q10812" s="268" t="n">
        <x:f>MIN(M10812,FARMER_HOURS)*FARMER_RATE+MAX(M10812-FARMER_HOURS,0)*TEMP_RATE</x:f>
        <x:v>142754.4796752521</x:v>
      </x:c>
      <x:c r="R10812" s="268" t="n">
        <x:f>O10812-P10812-Q10812-FIXED_COST</x:f>
        <x:v>-1460.479675252107</x:v>
      </x:c>
      <x:c r="S10812" s="139" t="str">
        <x:f>IF(AND(L10812&lt;=TOTAL_BED_CAP,N10812&lt;=TEMP_WORKER_CAP),"YES","NO")</x:f>
        <x:v>NO</x:v>
      </x:c>
      <x:c r="T10812" s="139" t="n">
        <x:f>IF(S10812="YES",R10812,-1E+99)</x:f>
        <x:v>-1e+99</x:v>
      </x:c>
    </x:row>
    <x:row r="10813">
      <x:c r="A10813" s="139"/>
      <x:c r="B10813" s="139"/>
      <x:c r="C10813" s="139"/>
      <x:c r="D10813" s="139"/>
      <x:c r="E10813" s="139"/>
      <x:c r="F10813" s="139"/>
      <x:c r="G10813" s="139"/>
      <x:c r="H10813" s="139"/>
      <x:c r="I10813" s="266" t="n">
        <x:f>INT((ROW()-ROW($I$46))/((CARROT_CAP+1)*(MESCLUN_CAP+1)))</x:f>
        <x:v>16</x:v>
      </x:c>
      <x:c r="J10813" s="266" t="n">
        <x:f>MOD(INT((ROW()-ROW($I$46))/(MESCLUN_CAP+1)),CARROT_CAP+1)</x:f>
        <x:v>11</x:v>
      </x:c>
      <x:c r="K10813" s="266" t="n">
        <x:f>MOD(ROW()-ROW($I$46),MESCLUN_CAP+1)</x:f>
        <x:v>10</x:v>
      </x:c>
      <x:c r="L10813" s="266" t="n">
        <x:f>SUM(I10813:K10813)</x:f>
        <x:v>37</x:v>
      </x:c>
      <x:c r="M10813" s="267" t="n">
        <x:f>I10813*TOMATO_HOURS*WEEKS*(1+TOMATO_DIM)^I10813+J10813*CARROT_HOURS*WEEKS*(1+CARROT_DIM)^J10813+K10813*MESCLUN_HOURS*WEEKS*(1+MESCLUN_DIM)^K10813</x:f>
        <x:v>7559.271570777733</x:v>
      </x:c>
      <x:c r="N10813" s="267" t="n">
        <x:f>MAX(M10813-FARMER_HOURS,0)/TEMP_HOURS_PER_WORKER</x:f>
        <x:v>4.749494146373426</x:v>
      </x:c>
      <x:c r="O10813" s="268" t="n">
        <x:f>I10813*TOMATO_PRICE+J10813*CARROT_PRICE+K10813*MESCLUN_PRICE</x:f>
        <x:v>190834</x:v>
      </x:c>
      <x:c r="P10813" s="268" t="n">
        <x:f>I10813*TOMATO_FERTILIZER+J10813*CARROT_FERTILIZER+K10813*MESCLUN_FERTILIZER</x:f>
        <x:v>27720</x:v>
      </x:c>
      <x:c r="Q10813" s="268" t="n">
        <x:f>MIN(M10813,FARMER_HOURS)*FARMER_RATE+MAX(M10813-FARMER_HOURS,0)*TEMP_RATE</x:f>
        <x:v>143737.35365933564</x:v>
      </x:c>
      <x:c r="R10813" s="268" t="n">
        <x:f>O10813-P10813-Q10813-FIXED_COST</x:f>
        <x:v>-623.3536593356403</x:v>
      </x:c>
      <x:c r="S10813" s="139" t="str">
        <x:f>IF(AND(L10813&lt;=TOTAL_BED_CAP,N10813&lt;=TEMP_WORKER_CAP),"YES","NO")</x:f>
        <x:v>NO</x:v>
      </x:c>
      <x:c r="T10813" s="139" t="n">
        <x:f>IF(S10813="YES",R10813,-1E+99)</x:f>
        <x:v>-1e+99</x:v>
      </x:c>
    </x:row>
    <x:row r="10814">
      <x:c r="A10814" s="139"/>
      <x:c r="B10814" s="139"/>
      <x:c r="C10814" s="139"/>
      <x:c r="D10814" s="139"/>
      <x:c r="E10814" s="139"/>
      <x:c r="F10814" s="139"/>
      <x:c r="G10814" s="139"/>
      <x:c r="H10814" s="139"/>
      <x:c r="I10814" s="266" t="n">
        <x:f>INT((ROW()-ROW($I$46))/((CARROT_CAP+1)*(MESCLUN_CAP+1)))</x:f>
        <x:v>16</x:v>
      </x:c>
      <x:c r="J10814" s="266" t="n">
        <x:f>MOD(INT((ROW()-ROW($I$46))/(MESCLUN_CAP+1)),CARROT_CAP+1)</x:f>
        <x:v>11</x:v>
      </x:c>
      <x:c r="K10814" s="266" t="n">
        <x:f>MOD(ROW()-ROW($I$46),MESCLUN_CAP+1)</x:f>
        <x:v>11</x:v>
      </x:c>
      <x:c r="L10814" s="266" t="n">
        <x:f>SUM(I10814:K10814)</x:f>
        <x:v>38</x:v>
      </x:c>
      <x:c r="M10814" s="267" t="n">
        <x:f>I10814*TOMATO_HOURS*WEEKS*(1+TOMATO_DIM)^I10814+J10814*CARROT_HOURS*WEEKS*(1+CARROT_DIM)^J10814+K10814*MESCLUN_HOURS*WEEKS*(1+MESCLUN_DIM)^K10814</x:f>
        <x:v>7617.229683871173</x:v>
      </x:c>
      <x:c r="N10814" s="267" t="n">
        <x:f>MAX(M10814-FARMER_HOURS,0)/TEMP_HOURS_PER_WORKER</x:f>
        <x:v>4.789742836021648</x:v>
      </x:c>
      <x:c r="O10814" s="268" t="n">
        <x:f>I10814*TOMATO_PRICE+J10814*CARROT_PRICE+K10814*MESCLUN_PRICE</x:f>
        <x:v>193534</x:v>
      </x:c>
      <x:c r="P10814" s="268" t="n">
        <x:f>I10814*TOMATO_FERTILIZER+J10814*CARROT_FERTILIZER+K10814*MESCLUN_FERTILIZER</x:f>
        <x:v>28600</x:v>
      </x:c>
      <x:c r="Q10814" s="268" t="n">
        <x:f>MIN(M10814,FARMER_HOURS)*FARMER_RATE+MAX(M10814-FARMER_HOURS,0)*TEMP_RATE</x:f>
        <x:v>144743.5709005412</x:v>
      </x:c>
      <x:c r="R10814" s="268" t="n">
        <x:f>O10814-P10814-Q10814-FIXED_COST</x:f>
        <x:v>190.42909945879364</x:v>
      </x:c>
      <x:c r="S10814" s="139" t="str">
        <x:f>IF(AND(L10814&lt;=TOTAL_BED_CAP,N10814&lt;=TEMP_WORKER_CAP),"YES","NO")</x:f>
        <x:v>NO</x:v>
      </x:c>
      <x:c r="T10814" s="139" t="n">
        <x:f>IF(S10814="YES",R10814,-1E+99)</x:f>
        <x:v>-1e+99</x:v>
      </x:c>
    </x:row>
    <x:row r="10815">
      <x:c r="A10815" s="139"/>
      <x:c r="B10815" s="139"/>
      <x:c r="C10815" s="139"/>
      <x:c r="D10815" s="139"/>
      <x:c r="E10815" s="139"/>
      <x:c r="F10815" s="139"/>
      <x:c r="G10815" s="139"/>
      <x:c r="H10815" s="139"/>
      <x:c r="I10815" s="266" t="n">
        <x:f>INT((ROW()-ROW($I$46))/((CARROT_CAP+1)*(MESCLUN_CAP+1)))</x:f>
        <x:v>16</x:v>
      </x:c>
      <x:c r="J10815" s="266" t="n">
        <x:f>MOD(INT((ROW()-ROW($I$46))/(MESCLUN_CAP+1)),CARROT_CAP+1)</x:f>
        <x:v>11</x:v>
      </x:c>
      <x:c r="K10815" s="266" t="n">
        <x:f>MOD(ROW()-ROW($I$46),MESCLUN_CAP+1)</x:f>
        <x:v>12</x:v>
      </x:c>
      <x:c r="L10815" s="266" t="n">
        <x:f>SUM(I10815:K10815)</x:f>
        <x:v>39</x:v>
      </x:c>
      <x:c r="M10815" s="267" t="n">
        <x:f>I10815*TOMATO_HOURS*WEEKS*(1+TOMATO_DIM)^I10815+J10815*CARROT_HOURS*WEEKS*(1+CARROT_DIM)^J10815+K10815*MESCLUN_HOURS*WEEKS*(1+MESCLUN_DIM)^K10815</x:f>
        <x:v>7676.557136999237</x:v>
      </x:c>
      <x:c r="N10815" s="267" t="n">
        <x:f>MAX(M10815-FARMER_HOURS,0)/TEMP_HOURS_PER_WORKER</x:f>
        <x:v>4.83094245624947</x:v>
      </x:c>
      <x:c r="O10815" s="268" t="n">
        <x:f>I10815*TOMATO_PRICE+J10815*CARROT_PRICE+K10815*MESCLUN_PRICE</x:f>
        <x:v>196234</x:v>
      </x:c>
      <x:c r="P10815" s="268" t="n">
        <x:f>I10815*TOMATO_FERTILIZER+J10815*CARROT_FERTILIZER+K10815*MESCLUN_FERTILIZER</x:f>
        <x:v>29480</x:v>
      </x:c>
      <x:c r="Q10815" s="268" t="n">
        <x:f>MIN(M10815,FARMER_HOURS)*FARMER_RATE+MAX(M10815-FARMER_HOURS,0)*TEMP_RATE</x:f>
        <x:v>145773.56140623675</x:v>
      </x:c>
      <x:c r="R10815" s="268" t="n">
        <x:f>O10815-P10815-Q10815-FIXED_COST</x:f>
        <x:v>980.4385937632469</x:v>
      </x:c>
      <x:c r="S10815" s="139" t="str">
        <x:f>IF(AND(L10815&lt;=TOTAL_BED_CAP,N10815&lt;=TEMP_WORKER_CAP),"YES","NO")</x:f>
        <x:v>NO</x:v>
      </x:c>
      <x:c r="T10815" s="139" t="n">
        <x:f>IF(S10815="YES",R10815,-1E+99)</x:f>
        <x:v>-1e+99</x:v>
      </x:c>
    </x:row>
    <x:row r="10816">
      <x:c r="A10816" s="139"/>
      <x:c r="B10816" s="139"/>
      <x:c r="C10816" s="139"/>
      <x:c r="D10816" s="139"/>
      <x:c r="E10816" s="139"/>
      <x:c r="F10816" s="139"/>
      <x:c r="G10816" s="139"/>
      <x:c r="H10816" s="139"/>
      <x:c r="I10816" s="266" t="n">
        <x:f>INT((ROW()-ROW($I$46))/((CARROT_CAP+1)*(MESCLUN_CAP+1)))</x:f>
        <x:v>16</x:v>
      </x:c>
      <x:c r="J10816" s="266" t="n">
        <x:f>MOD(INT((ROW()-ROW($I$46))/(MESCLUN_CAP+1)),CARROT_CAP+1)</x:f>
        <x:v>11</x:v>
      </x:c>
      <x:c r="K10816" s="266" t="n">
        <x:f>MOD(ROW()-ROW($I$46),MESCLUN_CAP+1)</x:f>
        <x:v>13</x:v>
      </x:c>
      <x:c r="L10816" s="266" t="n">
        <x:f>SUM(I10816:K10816)</x:f>
        <x:v>40</x:v>
      </x:c>
      <x:c r="M10816" s="267" t="n">
        <x:f>I10816*TOMATO_HOURS*WEEKS*(1+TOMATO_DIM)^I10816+J10816*CARROT_HOURS*WEEKS*(1+CARROT_DIM)^J10816+K10816*MESCLUN_HOURS*WEEKS*(1+MESCLUN_DIM)^K10816</x:f>
        <x:v>7737.279107707621</x:v>
      </x:c>
      <x:c r="N10816" s="267" t="n">
        <x:f>MAX(M10816-FARMER_HOURS,0)/TEMP_HOURS_PER_WORKER</x:f>
        <x:v>4.873110491463626</x:v>
      </x:c>
      <x:c r="O10816" s="268" t="n">
        <x:f>I10816*TOMATO_PRICE+J10816*CARROT_PRICE+K10816*MESCLUN_PRICE</x:f>
        <x:v>198934</x:v>
      </x:c>
      <x:c r="P10816" s="268" t="n">
        <x:f>I10816*TOMATO_FERTILIZER+J10816*CARROT_FERTILIZER+K10816*MESCLUN_FERTILIZER</x:f>
        <x:v>30360</x:v>
      </x:c>
      <x:c r="Q10816" s="268" t="n">
        <x:f>MIN(M10816,FARMER_HOURS)*FARMER_RATE+MAX(M10816-FARMER_HOURS,0)*TEMP_RATE</x:f>
        <x:v>146827.76228659065</x:v>
      </x:c>
      <x:c r="R10816" s="268" t="n">
        <x:f>O10816-P10816-Q10816-FIXED_COST</x:f>
        <x:v>1746.237713409355</x:v>
      </x:c>
      <x:c r="S10816" s="139" t="str">
        <x:f>IF(AND(L10816&lt;=TOTAL_BED_CAP,N10816&lt;=TEMP_WORKER_CAP),"YES","NO")</x:f>
        <x:v>NO</x:v>
      </x:c>
      <x:c r="T10816" s="139" t="n">
        <x:f>IF(S10816="YES",R10816,-1E+99)</x:f>
        <x:v>-1e+99</x:v>
      </x:c>
    </x:row>
    <x:row r="10817">
      <x:c r="A10817" s="139"/>
      <x:c r="B10817" s="139"/>
      <x:c r="C10817" s="139"/>
      <x:c r="D10817" s="139"/>
      <x:c r="E10817" s="139"/>
      <x:c r="F10817" s="139"/>
      <x:c r="G10817" s="139"/>
      <x:c r="H10817" s="139"/>
      <x:c r="I10817" s="266" t="n">
        <x:f>INT((ROW()-ROW($I$46))/((CARROT_CAP+1)*(MESCLUN_CAP+1)))</x:f>
        <x:v>16</x:v>
      </x:c>
      <x:c r="J10817" s="266" t="n">
        <x:f>MOD(INT((ROW()-ROW($I$46))/(MESCLUN_CAP+1)),CARROT_CAP+1)</x:f>
        <x:v>11</x:v>
      </x:c>
      <x:c r="K10817" s="266" t="n">
        <x:f>MOD(ROW()-ROW($I$46),MESCLUN_CAP+1)</x:f>
        <x:v>14</x:v>
      </x:c>
      <x:c r="L10817" s="266" t="n">
        <x:f>SUM(I10817:K10817)</x:f>
        <x:v>41</x:v>
      </x:c>
      <x:c r="M10817" s="267" t="n">
        <x:f>I10817*TOMATO_HOURS*WEEKS*(1+TOMATO_DIM)^I10817+J10817*CARROT_HOURS*WEEKS*(1+CARROT_DIM)^J10817+K10817*MESCLUN_HOURS*WEEKS*(1+MESCLUN_DIM)^K10817</x:f>
        <x:v>7799.421189021282</x:v>
      </x:c>
      <x:c r="N10817" s="267" t="n">
        <x:f>MAX(M10817-FARMER_HOURS,0)/TEMP_HOURS_PER_WORKER</x:f>
        <x:v>4.916264714598112</x:v>
      </x:c>
      <x:c r="O10817" s="268" t="n">
        <x:f>I10817*TOMATO_PRICE+J10817*CARROT_PRICE+K10817*MESCLUN_PRICE</x:f>
        <x:v>201634</x:v>
      </x:c>
      <x:c r="P10817" s="268" t="n">
        <x:f>I10817*TOMATO_FERTILIZER+J10817*CARROT_FERTILIZER+K10817*MESCLUN_FERTILIZER</x:f>
        <x:v>31240</x:v>
      </x:c>
      <x:c r="Q10817" s="268" t="n">
        <x:f>MIN(M10817,FARMER_HOURS)*FARMER_RATE+MAX(M10817-FARMER_HOURS,0)*TEMP_RATE</x:f>
        <x:v>147906.6178649528</x:v>
      </x:c>
      <x:c r="R10817" s="268" t="n">
        <x:f>O10817-P10817-Q10817-FIXED_COST</x:f>
        <x:v>2487.382135047199</x:v>
      </x:c>
      <x:c r="S10817" s="139" t="str">
        <x:f>IF(AND(L10817&lt;=TOTAL_BED_CAP,N10817&lt;=TEMP_WORKER_CAP),"YES","NO")</x:f>
        <x:v>NO</x:v>
      </x:c>
      <x:c r="T10817" s="139" t="n">
        <x:f>IF(S10817="YES",R10817,-1E+99)</x:f>
        <x:v>-1e+99</x:v>
      </x:c>
    </x:row>
    <x:row r="10818">
      <x:c r="A10818" s="139"/>
      <x:c r="B10818" s="139"/>
      <x:c r="C10818" s="139"/>
      <x:c r="D10818" s="139"/>
      <x:c r="E10818" s="139"/>
      <x:c r="F10818" s="139"/>
      <x:c r="G10818" s="139"/>
      <x:c r="H10818" s="139"/>
      <x:c r="I10818" s="266" t="n">
        <x:f>INT((ROW()-ROW($I$46))/((CARROT_CAP+1)*(MESCLUN_CAP+1)))</x:f>
        <x:v>16</x:v>
      </x:c>
      <x:c r="J10818" s="266" t="n">
        <x:f>MOD(INT((ROW()-ROW($I$46))/(MESCLUN_CAP+1)),CARROT_CAP+1)</x:f>
        <x:v>11</x:v>
      </x:c>
      <x:c r="K10818" s="266" t="n">
        <x:f>MOD(ROW()-ROW($I$46),MESCLUN_CAP+1)</x:f>
        <x:v>15</x:v>
      </x:c>
      <x:c r="L10818" s="266" t="n">
        <x:f>SUM(I10818:K10818)</x:f>
        <x:v>42</x:v>
      </x:c>
      <x:c r="M10818" s="267" t="n">
        <x:f>I10818*TOMATO_HOURS*WEEKS*(1+TOMATO_DIM)^I10818+J10818*CARROT_HOURS*WEEKS*(1+CARROT_DIM)^J10818+K10818*MESCLUN_HOURS*WEEKS*(1+MESCLUN_DIM)^K10818</x:f>
        <x:v>7863.0093958974285</x:v>
      </x:c>
      <x:c r="N10818" s="267" t="n">
        <x:f>MAX(M10818-FARMER_HOURS,0)/TEMP_HOURS_PER_WORKER</x:f>
        <x:v>4.960423191595437</x:v>
      </x:c>
      <x:c r="O10818" s="268" t="n">
        <x:f>I10818*TOMATO_PRICE+J10818*CARROT_PRICE+K10818*MESCLUN_PRICE</x:f>
        <x:v>204334</x:v>
      </x:c>
      <x:c r="P10818" s="268" t="n">
        <x:f>I10818*TOMATO_FERTILIZER+J10818*CARROT_FERTILIZER+K10818*MESCLUN_FERTILIZER</x:f>
        <x:v>32120</x:v>
      </x:c>
      <x:c r="Q10818" s="268" t="n">
        <x:f>MIN(M10818,FARMER_HOURS)*FARMER_RATE+MAX(M10818-FARMER_HOURS,0)*TEMP_RATE</x:f>
        <x:v>149010.5797898859</x:v>
      </x:c>
      <x:c r="R10818" s="268" t="n">
        <x:f>O10818-P10818-Q10818-FIXED_COST</x:f>
        <x:v>3203.420210114098</x:v>
      </x:c>
      <x:c r="S10818" s="139" t="str">
        <x:f>IF(AND(L10818&lt;=TOTAL_BED_CAP,N10818&lt;=TEMP_WORKER_CAP),"YES","NO")</x:f>
        <x:v>NO</x:v>
      </x:c>
      <x:c r="T10818" s="139" t="n">
        <x:f>IF(S10818="YES",R10818,-1E+99)</x:f>
        <x:v>-1e+99</x:v>
      </x:c>
    </x:row>
    <x:row r="10819">
      <x:c r="A10819" s="139"/>
      <x:c r="B10819" s="139"/>
      <x:c r="C10819" s="139"/>
      <x:c r="D10819" s="139"/>
      <x:c r="E10819" s="139"/>
      <x:c r="F10819" s="139"/>
      <x:c r="G10819" s="139"/>
      <x:c r="H10819" s="139"/>
      <x:c r="I10819" s="266" t="n">
        <x:f>INT((ROW()-ROW($I$46))/((CARROT_CAP+1)*(MESCLUN_CAP+1)))</x:f>
        <x:v>16</x:v>
      </x:c>
      <x:c r="J10819" s="266" t="n">
        <x:f>MOD(INT((ROW()-ROW($I$46))/(MESCLUN_CAP+1)),CARROT_CAP+1)</x:f>
        <x:v>11</x:v>
      </x:c>
      <x:c r="K10819" s="266" t="n">
        <x:f>MOD(ROW()-ROW($I$46),MESCLUN_CAP+1)</x:f>
        <x:v>16</x:v>
      </x:c>
      <x:c r="L10819" s="266" t="n">
        <x:f>SUM(I10819:K10819)</x:f>
        <x:v>43</x:v>
      </x:c>
      <x:c r="M10819" s="267" t="n">
        <x:f>I10819*TOMATO_HOURS*WEEKS*(1+TOMATO_DIM)^I10819+J10819*CARROT_HOURS*WEEKS*(1+CARROT_DIM)^J10819+K10819*MESCLUN_HOURS*WEEKS*(1+MESCLUN_DIM)^K10819</x:f>
        <x:v>7928.070171774918</x:v>
      </x:c>
      <x:c r="N10819" s="267" t="n">
        <x:f>MAX(M10819-FARMER_HOURS,0)/TEMP_HOURS_PER_WORKER</x:f>
        <x:v>5.005604285954804</x:v>
      </x:c>
      <x:c r="O10819" s="268" t="n">
        <x:f>I10819*TOMATO_PRICE+J10819*CARROT_PRICE+K10819*MESCLUN_PRICE</x:f>
        <x:v>207034</x:v>
      </x:c>
      <x:c r="P10819" s="268" t="n">
        <x:f>I10819*TOMATO_FERTILIZER+J10819*CARROT_FERTILIZER+K10819*MESCLUN_FERTILIZER</x:f>
        <x:v>33000</x:v>
      </x:c>
      <x:c r="Q10819" s="268" t="n">
        <x:f>MIN(M10819,FARMER_HOURS)*FARMER_RATE+MAX(M10819-FARMER_HOURS,0)*TEMP_RATE</x:f>
        <x:v>150140.1071488701</x:v>
      </x:c>
      <x:c r="R10819" s="268" t="n">
        <x:f>O10819-P10819-Q10819-FIXED_COST</x:f>
        <x:v>3893.892851129902</x:v>
      </x:c>
      <x:c r="S10819" s="139" t="str">
        <x:f>IF(AND(L10819&lt;=TOTAL_BED_CAP,N10819&lt;=TEMP_WORKER_CAP),"YES","NO")</x:f>
        <x:v>NO</x:v>
      </x:c>
      <x:c r="T10819" s="139" t="n">
        <x:f>IF(S10819="YES",R10819,-1E+99)</x:f>
        <x:v>-1e+99</x:v>
      </x:c>
    </x:row>
    <x:row r="10820">
      <x:c r="A10820" s="139"/>
      <x:c r="B10820" s="139"/>
      <x:c r="C10820" s="139"/>
      <x:c r="D10820" s="139"/>
      <x:c r="E10820" s="139"/>
      <x:c r="F10820" s="139"/>
      <x:c r="G10820" s="139"/>
      <x:c r="H10820" s="139"/>
      <x:c r="I10820" s="266" t="n">
        <x:f>INT((ROW()-ROW($I$46))/((CARROT_CAP+1)*(MESCLUN_CAP+1)))</x:f>
        <x:v>16</x:v>
      </x:c>
      <x:c r="J10820" s="266" t="n">
        <x:f>MOD(INT((ROW()-ROW($I$46))/(MESCLUN_CAP+1)),CARROT_CAP+1)</x:f>
        <x:v>11</x:v>
      </x:c>
      <x:c r="K10820" s="266" t="n">
        <x:f>MOD(ROW()-ROW($I$46),MESCLUN_CAP+1)</x:f>
        <x:v>17</x:v>
      </x:c>
      <x:c r="L10820" s="266" t="n">
        <x:f>SUM(I10820:K10820)</x:f>
        <x:v>44</x:v>
      </x:c>
      <x:c r="M10820" s="267" t="n">
        <x:f>I10820*TOMATO_HOURS*WEEKS*(1+TOMATO_DIM)^I10820+J10820*CARROT_HOURS*WEEKS*(1+CARROT_DIM)^J10820+K10820*MESCLUN_HOURS*WEEKS*(1+MESCLUN_DIM)^K10820</x:f>
        <x:v>7994.630395221458</x:v>
      </x:c>
      <x:c r="N10820" s="267" t="n">
        <x:f>MAX(M10820-FARMER_HOURS,0)/TEMP_HOURS_PER_WORKER</x:f>
        <x:v>5.051826663348234</x:v>
      </x:c>
      <x:c r="O10820" s="268" t="n">
        <x:f>I10820*TOMATO_PRICE+J10820*CARROT_PRICE+K10820*MESCLUN_PRICE</x:f>
        <x:v>209734</x:v>
      </x:c>
      <x:c r="P10820" s="268" t="n">
        <x:f>I10820*TOMATO_FERTILIZER+J10820*CARROT_FERTILIZER+K10820*MESCLUN_FERTILIZER</x:f>
        <x:v>33880</x:v>
      </x:c>
      <x:c r="Q10820" s="268" t="n">
        <x:f>MIN(M10820,FARMER_HOURS)*FARMER_RATE+MAX(M10820-FARMER_HOURS,0)*TEMP_RATE</x:f>
        <x:v>151295.66658370587</x:v>
      </x:c>
      <x:c r="R10820" s="268" t="n">
        <x:f>O10820-P10820-Q10820-FIXED_COST</x:f>
        <x:v>4558.333416294132</x:v>
      </x:c>
      <x:c r="S10820" s="139" t="str">
        <x:f>IF(AND(L10820&lt;=TOTAL_BED_CAP,N10820&lt;=TEMP_WORKER_CAP),"YES","NO")</x:f>
        <x:v>NO</x:v>
      </x:c>
      <x:c r="T10820" s="139" t="n">
        <x:f>IF(S10820="YES",R10820,-1E+99)</x:f>
        <x:v>-1e+99</x:v>
      </x:c>
    </x:row>
    <x:row r="10821">
      <x:c r="A10821" s="139"/>
      <x:c r="B10821" s="139"/>
      <x:c r="C10821" s="139"/>
      <x:c r="D10821" s="139"/>
      <x:c r="E10821" s="139"/>
      <x:c r="F10821" s="139"/>
      <x:c r="G10821" s="139"/>
      <x:c r="H10821" s="139"/>
      <x:c r="I10821" s="266" t="n">
        <x:f>INT((ROW()-ROW($I$46))/((CARROT_CAP+1)*(MESCLUN_CAP+1)))</x:f>
        <x:v>16</x:v>
      </x:c>
      <x:c r="J10821" s="266" t="n">
        <x:f>MOD(INT((ROW()-ROW($I$46))/(MESCLUN_CAP+1)),CARROT_CAP+1)</x:f>
        <x:v>11</x:v>
      </x:c>
      <x:c r="K10821" s="266" t="n">
        <x:f>MOD(ROW()-ROW($I$46),MESCLUN_CAP+1)</x:f>
        <x:v>18</x:v>
      </x:c>
      <x:c r="L10821" s="266" t="n">
        <x:f>SUM(I10821:K10821)</x:f>
        <x:v>45</x:v>
      </x:c>
      <x:c r="M10821" s="267" t="n">
        <x:f>I10821*TOMATO_HOURS*WEEKS*(1+TOMATO_DIM)^I10821+J10821*CARROT_HOURS*WEEKS*(1+CARROT_DIM)^J10821+K10821*MESCLUN_HOURS*WEEKS*(1+MESCLUN_DIM)^K10821</x:f>
        <x:v>8062.717386680045</x:v>
      </x:c>
      <x:c r="N10821" s="267" t="n">
        <x:f>MAX(M10821-FARMER_HOURS,0)/TEMP_HOURS_PER_WORKER</x:f>
        <x:v>5.099109296305587</x:v>
      </x:c>
      <x:c r="O10821" s="268" t="n">
        <x:f>I10821*TOMATO_PRICE+J10821*CARROT_PRICE+K10821*MESCLUN_PRICE</x:f>
        <x:v>212434</x:v>
      </x:c>
      <x:c r="P10821" s="268" t="n">
        <x:f>I10821*TOMATO_FERTILIZER+J10821*CARROT_FERTILIZER+K10821*MESCLUN_FERTILIZER</x:f>
        <x:v>34760</x:v>
      </x:c>
      <x:c r="Q10821" s="268" t="n">
        <x:f>MIN(M10821,FARMER_HOURS)*FARMER_RATE+MAX(M10821-FARMER_HOURS,0)*TEMP_RATE</x:f>
        <x:v>152477.73240763968</x:v>
      </x:c>
      <x:c r="R10821" s="268" t="n">
        <x:f>O10821-P10821-Q10821-FIXED_COST</x:f>
        <x:v>5196.267592360324</x:v>
      </x:c>
      <x:c r="S10821" s="139" t="str">
        <x:f>IF(AND(L10821&lt;=TOTAL_BED_CAP,N10821&lt;=TEMP_WORKER_CAP),"YES","NO")</x:f>
        <x:v>NO</x:v>
      </x:c>
      <x:c r="T10821" s="139" t="n">
        <x:f>IF(S10821="YES",R10821,-1E+99)</x:f>
        <x:v>-1e+99</x:v>
      </x:c>
    </x:row>
    <x:row r="10822">
      <x:c r="A10822" s="139"/>
      <x:c r="B10822" s="139"/>
      <x:c r="C10822" s="139"/>
      <x:c r="D10822" s="139"/>
      <x:c r="E10822" s="139"/>
      <x:c r="F10822" s="139"/>
      <x:c r="G10822" s="139"/>
      <x:c r="H10822" s="139"/>
      <x:c r="I10822" s="266" t="n">
        <x:f>INT((ROW()-ROW($I$46))/((CARROT_CAP+1)*(MESCLUN_CAP+1)))</x:f>
        <x:v>16</x:v>
      </x:c>
      <x:c r="J10822" s="266" t="n">
        <x:f>MOD(INT((ROW()-ROW($I$46))/(MESCLUN_CAP+1)),CARROT_CAP+1)</x:f>
        <x:v>11</x:v>
      </x:c>
      <x:c r="K10822" s="266" t="n">
        <x:f>MOD(ROW()-ROW($I$46),MESCLUN_CAP+1)</x:f>
        <x:v>19</x:v>
      </x:c>
      <x:c r="L10822" s="266" t="n">
        <x:f>SUM(I10822:K10822)</x:f>
        <x:v>46</x:v>
      </x:c>
      <x:c r="M10822" s="267" t="n">
        <x:f>I10822*TOMATO_HOURS*WEEKS*(1+TOMATO_DIM)^I10822+J10822*CARROT_HOURS*WEEKS*(1+CARROT_DIM)^J10822+K10822*MESCLUN_HOURS*WEEKS*(1+MESCLUN_DIM)^K10822</x:f>
        <x:v>8132.3589153160665</x:v>
      </x:c>
      <x:c r="N10822" s="267" t="n">
        <x:f>MAX(M10822-FARMER_HOURS,0)/TEMP_HOURS_PER_WORKER</x:f>
        <x:v>5.14747146896949</x:v>
      </x:c>
      <x:c r="O10822" s="268" t="n">
        <x:f>I10822*TOMATO_PRICE+J10822*CARROT_PRICE+K10822*MESCLUN_PRICE</x:f>
        <x:v>215134</x:v>
      </x:c>
      <x:c r="P10822" s="268" t="n">
        <x:f>I10822*TOMATO_FERTILIZER+J10822*CARROT_FERTILIZER+K10822*MESCLUN_FERTILIZER</x:f>
        <x:v>35640</x:v>
      </x:c>
      <x:c r="Q10822" s="268" t="n">
        <x:f>MIN(M10822,FARMER_HOURS)*FARMER_RATE+MAX(M10822-FARMER_HOURS,0)*TEMP_RATE</x:f>
        <x:v>153686.78672423726</x:v>
      </x:c>
      <x:c r="R10822" s="268" t="n">
        <x:f>O10822-P10822-Q10822-FIXED_COST</x:f>
        <x:v>5807.2132757627405</x:v>
      </x:c>
      <x:c r="S10822" s="139" t="str">
        <x:f>IF(AND(L10822&lt;=TOTAL_BED_CAP,N10822&lt;=TEMP_WORKER_CAP),"YES","NO")</x:f>
        <x:v>NO</x:v>
      </x:c>
      <x:c r="T10822" s="139" t="n">
        <x:f>IF(S10822="YES",R10822,-1E+99)</x:f>
        <x:v>-1e+99</x:v>
      </x:c>
    </x:row>
    <x:row r="10823">
      <x:c r="A10823" s="139"/>
      <x:c r="B10823" s="139"/>
      <x:c r="C10823" s="139"/>
      <x:c r="D10823" s="139"/>
      <x:c r="E10823" s="139"/>
      <x:c r="F10823" s="139"/>
      <x:c r="G10823" s="139"/>
      <x:c r="H10823" s="139"/>
      <x:c r="I10823" s="266" t="n">
        <x:f>INT((ROW()-ROW($I$46))/((CARROT_CAP+1)*(MESCLUN_CAP+1)))</x:f>
        <x:v>16</x:v>
      </x:c>
      <x:c r="J10823" s="266" t="n">
        <x:f>MOD(INT((ROW()-ROW($I$46))/(MESCLUN_CAP+1)),CARROT_CAP+1)</x:f>
        <x:v>11</x:v>
      </x:c>
      <x:c r="K10823" s="266" t="n">
        <x:f>MOD(ROW()-ROW($I$46),MESCLUN_CAP+1)</x:f>
        <x:v>20</x:v>
      </x:c>
      <x:c r="L10823" s="266" t="n">
        <x:f>SUM(I10823:K10823)</x:f>
        <x:v>47</x:v>
      </x:c>
      <x:c r="M10823" s="267" t="n">
        <x:f>I10823*TOMATO_HOURS*WEEKS*(1+TOMATO_DIM)^I10823+J10823*CARROT_HOURS*WEEKS*(1+CARROT_DIM)^J10823+K10823*MESCLUN_HOURS*WEEKS*(1+MESCLUN_DIM)^K10823</x:f>
        <x:v>8203.583205966544</x:v>
      </x:c>
      <x:c r="N10823" s="267" t="n">
        <x:f>MAX(M10823-FARMER_HOURS,0)/TEMP_HOURS_PER_WORKER</x:f>
        <x:v>5.196932781921212</x:v>
      </x:c>
      <x:c r="O10823" s="268" t="n">
        <x:f>I10823*TOMATO_PRICE+J10823*CARROT_PRICE+K10823*MESCLUN_PRICE</x:f>
        <x:v>217834</x:v>
      </x:c>
      <x:c r="P10823" s="268" t="n">
        <x:f>I10823*TOMATO_FERTILIZER+J10823*CARROT_FERTILIZER+K10823*MESCLUN_FERTILIZER</x:f>
        <x:v>36520</x:v>
      </x:c>
      <x:c r="Q10823" s="268" t="n">
        <x:f>MIN(M10823,FARMER_HOURS)*FARMER_RATE+MAX(M10823-FARMER_HOURS,0)*TEMP_RATE</x:f>
        <x:v>154923.31954803027</x:v>
      </x:c>
      <x:c r="R10823" s="268" t="n">
        <x:f>O10823-P10823-Q10823-FIXED_COST</x:f>
        <x:v>6390.6804519697325</x:v>
      </x:c>
      <x:c r="S10823" s="139" t="str">
        <x:f>IF(AND(L10823&lt;=TOTAL_BED_CAP,N10823&lt;=TEMP_WORKER_CAP),"YES","NO")</x:f>
        <x:v>NO</x:v>
      </x:c>
      <x:c r="T10823" s="139" t="n">
        <x:f>IF(S10823="YES",R10823,-1E+99)</x:f>
        <x:v>-1e+99</x:v>
      </x:c>
    </x:row>
    <x:row r="10824">
      <x:c r="A10824" s="139"/>
      <x:c r="B10824" s="139"/>
      <x:c r="C10824" s="139"/>
      <x:c r="D10824" s="139"/>
      <x:c r="E10824" s="139"/>
      <x:c r="F10824" s="139"/>
      <x:c r="G10824" s="139"/>
      <x:c r="H10824" s="139"/>
      <x:c r="I10824" s="266" t="n">
        <x:f>INT((ROW()-ROW($I$46))/((CARROT_CAP+1)*(MESCLUN_CAP+1)))</x:f>
        <x:v>16</x:v>
      </x:c>
      <x:c r="J10824" s="266" t="n">
        <x:f>MOD(INT((ROW()-ROW($I$46))/(MESCLUN_CAP+1)),CARROT_CAP+1)</x:f>
        <x:v>11</x:v>
      </x:c>
      <x:c r="K10824" s="266" t="n">
        <x:f>MOD(ROW()-ROW($I$46),MESCLUN_CAP+1)</x:f>
        <x:v>21</x:v>
      </x:c>
      <x:c r="L10824" s="266" t="n">
        <x:f>SUM(I10824:K10824)</x:f>
        <x:v>48</x:v>
      </x:c>
      <x:c r="M10824" s="267" t="n">
        <x:f>I10824*TOMATO_HOURS*WEEKS*(1+TOMATO_DIM)^I10824+J10824*CARROT_HOURS*WEEKS*(1+CARROT_DIM)^J10824+K10824*MESCLUN_HOURS*WEEKS*(1+MESCLUN_DIM)^K10824</x:f>
        <x:v>8276.418946192987</x:v>
      </x:c>
      <x:c r="N10824" s="267" t="n">
        <x:f>MAX(M10824-FARMER_HOURS,0)/TEMP_HOURS_PER_WORKER</x:f>
        <x:v>5.247513157078464</x:v>
      </x:c>
      <x:c r="O10824" s="268" t="n">
        <x:f>I10824*TOMATO_PRICE+J10824*CARROT_PRICE+K10824*MESCLUN_PRICE</x:f>
        <x:v>220534</x:v>
      </x:c>
      <x:c r="P10824" s="268" t="n">
        <x:f>I10824*TOMATO_FERTILIZER+J10824*CARROT_FERTILIZER+K10824*MESCLUN_FERTILIZER</x:f>
        <x:v>37400</x:v>
      </x:c>
      <x:c r="Q10824" s="268" t="n">
        <x:f>MIN(M10824,FARMER_HOURS)*FARMER_RATE+MAX(M10824-FARMER_HOURS,0)*TEMP_RATE</x:f>
        <x:v>156187.82892696158</x:v>
      </x:c>
      <x:c r="R10824" s="268" t="n">
        <x:f>O10824-P10824-Q10824-FIXED_COST</x:f>
        <x:v>6946.171073038422</x:v>
      </x:c>
      <x:c r="S10824" s="139" t="str">
        <x:f>IF(AND(L10824&lt;=TOTAL_BED_CAP,N10824&lt;=TEMP_WORKER_CAP),"YES","NO")</x:f>
        <x:v>NO</x:v>
      </x:c>
      <x:c r="T10824" s="139" t="n">
        <x:f>IF(S10824="YES",R10824,-1E+99)</x:f>
        <x:v>-1e+99</x:v>
      </x:c>
    </x:row>
    <x:row r="10825">
      <x:c r="A10825" s="139"/>
      <x:c r="B10825" s="139"/>
      <x:c r="C10825" s="139"/>
      <x:c r="D10825" s="139"/>
      <x:c r="E10825" s="139"/>
      <x:c r="F10825" s="139"/>
      <x:c r="G10825" s="139"/>
      <x:c r="H10825" s="139"/>
      <x:c r="I10825" s="266" t="n">
        <x:f>INT((ROW()-ROW($I$46))/((CARROT_CAP+1)*(MESCLUN_CAP+1)))</x:f>
        <x:v>16</x:v>
      </x:c>
      <x:c r="J10825" s="266" t="n">
        <x:f>MOD(INT((ROW()-ROW($I$46))/(MESCLUN_CAP+1)),CARROT_CAP+1)</x:f>
        <x:v>11</x:v>
      </x:c>
      <x:c r="K10825" s="266" t="n">
        <x:f>MOD(ROW()-ROW($I$46),MESCLUN_CAP+1)</x:f>
        <x:v>22</x:v>
      </x:c>
      <x:c r="L10825" s="266" t="n">
        <x:f>SUM(I10825:K10825)</x:f>
        <x:v>49</x:v>
      </x:c>
      <x:c r="M10825" s="267" t="n">
        <x:f>I10825*TOMATO_HOURS*WEEKS*(1+TOMATO_DIM)^I10825+J10825*CARROT_HOURS*WEEKS*(1+CARROT_DIM)^J10825+K10825*MESCLUN_HOURS*WEEKS*(1+MESCLUN_DIM)^K10825</x:f>
        <x:v>8350.895293439384</x:v>
      </x:c>
      <x:c r="N10825" s="267" t="n">
        <x:f>MAX(M10825-FARMER_HOURS,0)/TEMP_HOURS_PER_WORKER</x:f>
        <x:v>5.299232842666239</x:v>
      </x:c>
      <x:c r="O10825" s="268" t="n">
        <x:f>I10825*TOMATO_PRICE+J10825*CARROT_PRICE+K10825*MESCLUN_PRICE</x:f>
        <x:v>223234</x:v>
      </x:c>
      <x:c r="P10825" s="268" t="n">
        <x:f>I10825*TOMATO_FERTILIZER+J10825*CARROT_FERTILIZER+K10825*MESCLUN_FERTILIZER</x:f>
        <x:v>38280</x:v>
      </x:c>
      <x:c r="Q10825" s="268" t="n">
        <x:f>MIN(M10825,FARMER_HOURS)*FARMER_RATE+MAX(M10825-FARMER_HOURS,0)*TEMP_RATE</x:f>
        <x:v>157480.82106665598</x:v>
      </x:c>
      <x:c r="R10825" s="268" t="n">
        <x:f>O10825-P10825-Q10825-FIXED_COST</x:f>
        <x:v>7473.178933344025</x:v>
      </x:c>
      <x:c r="S10825" s="139" t="str">
        <x:f>IF(AND(L10825&lt;=TOTAL_BED_CAP,N10825&lt;=TEMP_WORKER_CAP),"YES","NO")</x:f>
        <x:v>NO</x:v>
      </x:c>
      <x:c r="T10825" s="139" t="n">
        <x:f>IF(S10825="YES",R10825,-1E+99)</x:f>
        <x:v>-1e+99</x:v>
      </x:c>
    </x:row>
    <x:row r="10826">
      <x:c r="A10826" s="139"/>
      <x:c r="B10826" s="139"/>
      <x:c r="C10826" s="139"/>
      <x:c r="D10826" s="139"/>
      <x:c r="E10826" s="139"/>
      <x:c r="F10826" s="139"/>
      <x:c r="G10826" s="139"/>
      <x:c r="H10826" s="139"/>
      <x:c r="I10826" s="266" t="n">
        <x:f>INT((ROW()-ROW($I$46))/((CARROT_CAP+1)*(MESCLUN_CAP+1)))</x:f>
        <x:v>16</x:v>
      </x:c>
      <x:c r="J10826" s="266" t="n">
        <x:f>MOD(INT((ROW()-ROW($I$46))/(MESCLUN_CAP+1)),CARROT_CAP+1)</x:f>
        <x:v>11</x:v>
      </x:c>
      <x:c r="K10826" s="266" t="n">
        <x:f>MOD(ROW()-ROW($I$46),MESCLUN_CAP+1)</x:f>
        <x:v>23</x:v>
      </x:c>
      <x:c r="L10826" s="266" t="n">
        <x:f>SUM(I10826:K10826)</x:f>
        <x:v>50</x:v>
      </x:c>
      <x:c r="M10826" s="267" t="n">
        <x:f>I10826*TOMATO_HOURS*WEEKS*(1+TOMATO_DIM)^I10826+J10826*CARROT_HOURS*WEEKS*(1+CARROT_DIM)^J10826+K10826*MESCLUN_HOURS*WEEKS*(1+MESCLUN_DIM)^K10826</x:f>
        <x:v>8427.04188229682</x:v>
      </x:c>
      <x:c r="N10826" s="267" t="n">
        <x:f>MAX(M10826-FARMER_HOURS,0)/TEMP_HOURS_PER_WORKER</x:f>
        <x:v>5.352112418261681</x:v>
      </x:c>
      <x:c r="O10826" s="268" t="n">
        <x:f>I10826*TOMATO_PRICE+J10826*CARROT_PRICE+K10826*MESCLUN_PRICE</x:f>
        <x:v>225934</x:v>
      </x:c>
      <x:c r="P10826" s="268" t="n">
        <x:f>I10826*TOMATO_FERTILIZER+J10826*CARROT_FERTILIZER+K10826*MESCLUN_FERTILIZER</x:f>
        <x:v>39160</x:v>
      </x:c>
      <x:c r="Q10826" s="268" t="n">
        <x:f>MIN(M10826,FARMER_HOURS)*FARMER_RATE+MAX(M10826-FARMER_HOURS,0)*TEMP_RATE</x:f>
        <x:v>158802.810456542</x:v>
      </x:c>
      <x:c r="R10826" s="268" t="n">
        <x:f>O10826-P10826-Q10826-FIXED_COST</x:f>
        <x:v>7971.189543457993</x:v>
      </x:c>
      <x:c r="S10826" s="139" t="str">
        <x:f>IF(AND(L10826&lt;=TOTAL_BED_CAP,N10826&lt;=TEMP_WORKER_CAP),"YES","NO")</x:f>
        <x:v>NO</x:v>
      </x:c>
      <x:c r="T10826" s="139" t="n">
        <x:f>IF(S10826="YES",R10826,-1E+99)</x:f>
        <x:v>-1e+99</x:v>
      </x:c>
    </x:row>
    <x:row r="10827">
      <x:c r="A10827" s="139"/>
      <x:c r="B10827" s="139"/>
      <x:c r="C10827" s="139"/>
      <x:c r="D10827" s="139"/>
      <x:c r="E10827" s="139"/>
      <x:c r="F10827" s="139"/>
      <x:c r="G10827" s="139"/>
      <x:c r="H10827" s="139"/>
      <x:c r="I10827" s="266" t="n">
        <x:f>INT((ROW()-ROW($I$46))/((CARROT_CAP+1)*(MESCLUN_CAP+1)))</x:f>
        <x:v>16</x:v>
      </x:c>
      <x:c r="J10827" s="266" t="n">
        <x:f>MOD(INT((ROW()-ROW($I$46))/(MESCLUN_CAP+1)),CARROT_CAP+1)</x:f>
        <x:v>11</x:v>
      </x:c>
      <x:c r="K10827" s="266" t="n">
        <x:f>MOD(ROW()-ROW($I$46),MESCLUN_CAP+1)</x:f>
        <x:v>24</x:v>
      </x:c>
      <x:c r="L10827" s="266" t="n">
        <x:f>SUM(I10827:K10827)</x:f>
        <x:v>51</x:v>
      </x:c>
      <x:c r="M10827" s="267" t="n">
        <x:f>I10827*TOMATO_HOURS*WEEKS*(1+TOMATO_DIM)^I10827+J10827*CARROT_HOURS*WEEKS*(1+CARROT_DIM)^J10827+K10827*MESCLUN_HOURS*WEEKS*(1+MESCLUN_DIM)^K10827</x:f>
        <x:v>8504.888831876317</x:v>
      </x:c>
      <x:c r="N10827" s="267" t="n">
        <x:f>MAX(M10827-FARMER_HOURS,0)/TEMP_HOURS_PER_WORKER</x:f>
        <x:v>5.406172799914109</x:v>
      </x:c>
      <x:c r="O10827" s="268" t="n">
        <x:f>I10827*TOMATO_PRICE+J10827*CARROT_PRICE+K10827*MESCLUN_PRICE</x:f>
        <x:v>228634</x:v>
      </x:c>
      <x:c r="P10827" s="268" t="n">
        <x:f>I10827*TOMATO_FERTILIZER+J10827*CARROT_FERTILIZER+K10827*MESCLUN_FERTILIZER</x:f>
        <x:v>40040</x:v>
      </x:c>
      <x:c r="Q10827" s="268" t="n">
        <x:f>MIN(M10827,FARMER_HOURS)*FARMER_RATE+MAX(M10827-FARMER_HOURS,0)*TEMP_RATE</x:f>
        <x:v>160154.31999785273</x:v>
      </x:c>
      <x:c r="R10827" s="268" t="n">
        <x:f>O10827-P10827-Q10827-FIXED_COST</x:f>
        <x:v>8439.680002147274</x:v>
      </x:c>
      <x:c r="S10827" s="139" t="str">
        <x:f>IF(AND(L10827&lt;=TOTAL_BED_CAP,N10827&lt;=TEMP_WORKER_CAP),"YES","NO")</x:f>
        <x:v>NO</x:v>
      </x:c>
      <x:c r="T10827" s="139" t="n">
        <x:f>IF(S10827="YES",R10827,-1E+99)</x:f>
        <x:v>-1e+99</x:v>
      </x:c>
    </x:row>
    <x:row r="10828">
      <x:c r="A10828" s="139"/>
      <x:c r="B10828" s="139"/>
      <x:c r="C10828" s="139"/>
      <x:c r="D10828" s="139"/>
      <x:c r="E10828" s="139"/>
      <x:c r="F10828" s="139"/>
      <x:c r="G10828" s="139"/>
      <x:c r="H10828" s="139"/>
      <x:c r="I10828" s="266" t="n">
        <x:f>INT((ROW()-ROW($I$46))/((CARROT_CAP+1)*(MESCLUN_CAP+1)))</x:f>
        <x:v>16</x:v>
      </x:c>
      <x:c r="J10828" s="266" t="n">
        <x:f>MOD(INT((ROW()-ROW($I$46))/(MESCLUN_CAP+1)),CARROT_CAP+1)</x:f>
        <x:v>11</x:v>
      </x:c>
      <x:c r="K10828" s="266" t="n">
        <x:f>MOD(ROW()-ROW($I$46),MESCLUN_CAP+1)</x:f>
        <x:v>25</x:v>
      </x:c>
      <x:c r="L10828" s="266" t="n">
        <x:f>SUM(I10828:K10828)</x:f>
        <x:v>52</x:v>
      </x:c>
      <x:c r="M10828" s="267" t="n">
        <x:f>I10828*TOMATO_HOURS*WEEKS*(1+TOMATO_DIM)^I10828+J10828*CARROT_HOURS*WEEKS*(1+CARROT_DIM)^J10828+K10828*MESCLUN_HOURS*WEEKS*(1+MESCLUN_DIM)^K10828</x:f>
        <x:v>8584.466753291414</x:v>
      </x:c>
      <x:c r="N10828" s="267" t="n">
        <x:f>MAX(M10828-FARMER_HOURS,0)/TEMP_HOURS_PER_WORKER</x:f>
        <x:v>5.461435245341259</x:v>
      </x:c>
      <x:c r="O10828" s="268" t="n">
        <x:f>I10828*TOMATO_PRICE+J10828*CARROT_PRICE+K10828*MESCLUN_PRICE</x:f>
        <x:v>231334</x:v>
      </x:c>
      <x:c r="P10828" s="268" t="n">
        <x:f>I10828*TOMATO_FERTILIZER+J10828*CARROT_FERTILIZER+K10828*MESCLUN_FERTILIZER</x:f>
        <x:v>40920</x:v>
      </x:c>
      <x:c r="Q10828" s="268" t="n">
        <x:f>MIN(M10828,FARMER_HOURS)*FARMER_RATE+MAX(M10828-FARMER_HOURS,0)*TEMP_RATE</x:f>
        <x:v>161535.88113353148</x:v>
      </x:c>
      <x:c r="R10828" s="268" t="n">
        <x:f>O10828-P10828-Q10828-FIXED_COST</x:f>
        <x:v>8878.118866468518</x:v>
      </x:c>
      <x:c r="S10828" s="139" t="str">
        <x:f>IF(AND(L10828&lt;=TOTAL_BED_CAP,N10828&lt;=TEMP_WORKER_CAP),"YES","NO")</x:f>
        <x:v>NO</x:v>
      </x:c>
      <x:c r="T10828" s="139" t="n">
        <x:f>IF(S10828="YES",R10828,-1E+99)</x:f>
        <x:v>-1e+99</x:v>
      </x:c>
    </x:row>
    <x:row r="10829">
      <x:c r="A10829" s="139"/>
      <x:c r="B10829" s="139"/>
      <x:c r="C10829" s="139"/>
      <x:c r="D10829" s="139"/>
      <x:c r="E10829" s="139"/>
      <x:c r="F10829" s="139"/>
      <x:c r="G10829" s="139"/>
      <x:c r="H10829" s="139"/>
      <x:c r="I10829" s="266" t="n">
        <x:f>INT((ROW()-ROW($I$46))/((CARROT_CAP+1)*(MESCLUN_CAP+1)))</x:f>
        <x:v>16</x:v>
      </x:c>
      <x:c r="J10829" s="266" t="n">
        <x:f>MOD(INT((ROW()-ROW($I$46))/(MESCLUN_CAP+1)),CARROT_CAP+1)</x:f>
        <x:v>11</x:v>
      </x:c>
      <x:c r="K10829" s="266" t="n">
        <x:f>MOD(ROW()-ROW($I$46),MESCLUN_CAP+1)</x:f>
        <x:v>26</x:v>
      </x:c>
      <x:c r="L10829" s="266" t="n">
        <x:f>SUM(I10829:K10829)</x:f>
        <x:v>53</x:v>
      </x:c>
      <x:c r="M10829" s="267" t="n">
        <x:f>I10829*TOMATO_HOURS*WEEKS*(1+TOMATO_DIM)^I10829+J10829*CARROT_HOURS*WEEKS*(1+CARROT_DIM)^J10829+K10829*MESCLUN_HOURS*WEEKS*(1+MESCLUN_DIM)^K10829</x:f>
        <x:v>8665.80675725213</x:v>
      </x:c>
      <x:c r="N10829" s="267" t="n">
        <x:f>MAX(M10829-FARMER_HOURS,0)/TEMP_HOURS_PER_WORKER</x:f>
        <x:v>5.517921359202869</x:v>
      </x:c>
      <x:c r="O10829" s="268" t="n">
        <x:f>I10829*TOMATO_PRICE+J10829*CARROT_PRICE+K10829*MESCLUN_PRICE</x:f>
        <x:v>234034</x:v>
      </x:c>
      <x:c r="P10829" s="268" t="n">
        <x:f>I10829*TOMATO_FERTILIZER+J10829*CARROT_FERTILIZER+K10829*MESCLUN_FERTILIZER</x:f>
        <x:v>41800</x:v>
      </x:c>
      <x:c r="Q10829" s="268" t="n">
        <x:f>MIN(M10829,FARMER_HOURS)*FARMER_RATE+MAX(M10829-FARMER_HOURS,0)*TEMP_RATE</x:f>
        <x:v>162948.03398007172</x:v>
      </x:c>
      <x:c r="R10829" s="268" t="n">
        <x:f>O10829-P10829-Q10829-FIXED_COST</x:f>
        <x:v>9285.96601992828</x:v>
      </x:c>
      <x:c r="S10829" s="139" t="str">
        <x:f>IF(AND(L10829&lt;=TOTAL_BED_CAP,N10829&lt;=TEMP_WORKER_CAP),"YES","NO")</x:f>
        <x:v>NO</x:v>
      </x:c>
      <x:c r="T10829" s="139" t="n">
        <x:f>IF(S10829="YES",R10829,-1E+99)</x:f>
        <x:v>-1e+99</x:v>
      </x:c>
    </x:row>
    <x:row r="10830">
      <x:c r="A10830" s="139"/>
      <x:c r="B10830" s="139"/>
      <x:c r="C10830" s="139"/>
      <x:c r="D10830" s="139"/>
      <x:c r="E10830" s="139"/>
      <x:c r="F10830" s="139"/>
      <x:c r="G10830" s="139"/>
      <x:c r="H10830" s="139"/>
      <x:c r="I10830" s="266" t="n">
        <x:f>INT((ROW()-ROW($I$46))/((CARROT_CAP+1)*(MESCLUN_CAP+1)))</x:f>
        <x:v>16</x:v>
      </x:c>
      <x:c r="J10830" s="266" t="n">
        <x:f>MOD(INT((ROW()-ROW($I$46))/(MESCLUN_CAP+1)),CARROT_CAP+1)</x:f>
        <x:v>11</x:v>
      </x:c>
      <x:c r="K10830" s="266" t="n">
        <x:f>MOD(ROW()-ROW($I$46),MESCLUN_CAP+1)</x:f>
        <x:v>27</x:v>
      </x:c>
      <x:c r="L10830" s="266" t="n">
        <x:f>SUM(I10830:K10830)</x:f>
        <x:v>54</x:v>
      </x:c>
      <x:c r="M10830" s="267" t="n">
        <x:f>I10830*TOMATO_HOURS*WEEKS*(1+TOMATO_DIM)^I10830+J10830*CARROT_HOURS*WEEKS*(1+CARROT_DIM)^J10830+K10830*MESCLUN_HOURS*WEEKS*(1+MESCLUN_DIM)^K10830</x:f>
        <x:v>8748.940461771888</x:v>
      </x:c>
      <x:c r="N10830" s="267" t="n">
        <x:f>MAX(M10830-FARMER_HOURS,0)/TEMP_HOURS_PER_WORKER</x:f>
        <x:v>5.5756530984527</x:v>
      </x:c>
      <x:c r="O10830" s="268" t="n">
        <x:f>I10830*TOMATO_PRICE+J10830*CARROT_PRICE+K10830*MESCLUN_PRICE</x:f>
        <x:v>236734</x:v>
      </x:c>
      <x:c r="P10830" s="268" t="n">
        <x:f>I10830*TOMATO_FERTILIZER+J10830*CARROT_FERTILIZER+K10830*MESCLUN_FERTILIZER</x:f>
        <x:v>42680</x:v>
      </x:c>
      <x:c r="Q10830" s="268" t="n">
        <x:f>MIN(M10830,FARMER_HOURS)*FARMER_RATE+MAX(M10830-FARMER_HOURS,0)*TEMP_RATE</x:f>
        <x:v>164391.3274613175</x:v>
      </x:c>
      <x:c r="R10830" s="268" t="n">
        <x:f>O10830-P10830-Q10830-FIXED_COST</x:f>
        <x:v>9662.672538682498</x:v>
      </x:c>
      <x:c r="S10830" s="139" t="str">
        <x:f>IF(AND(L10830&lt;=TOTAL_BED_CAP,N10830&lt;=TEMP_WORKER_CAP),"YES","NO")</x:f>
        <x:v>NO</x:v>
      </x:c>
      <x:c r="T10830" s="139" t="n">
        <x:f>IF(S10830="YES",R10830,-1E+99)</x:f>
        <x:v>-1e+99</x:v>
      </x:c>
    </x:row>
    <x:row r="10831">
      <x:c r="A10831" s="139"/>
      <x:c r="B10831" s="139"/>
      <x:c r="C10831" s="139"/>
      <x:c r="D10831" s="139"/>
      <x:c r="E10831" s="139"/>
      <x:c r="F10831" s="139"/>
      <x:c r="G10831" s="139"/>
      <x:c r="H10831" s="139"/>
      <x:c r="I10831" s="266" t="n">
        <x:f>INT((ROW()-ROW($I$46))/((CARROT_CAP+1)*(MESCLUN_CAP+1)))</x:f>
        <x:v>16</x:v>
      </x:c>
      <x:c r="J10831" s="266" t="n">
        <x:f>MOD(INT((ROW()-ROW($I$46))/(MESCLUN_CAP+1)),CARROT_CAP+1)</x:f>
        <x:v>11</x:v>
      </x:c>
      <x:c r="K10831" s="266" t="n">
        <x:f>MOD(ROW()-ROW($I$46),MESCLUN_CAP+1)</x:f>
        <x:v>28</x:v>
      </x:c>
      <x:c r="L10831" s="266" t="n">
        <x:f>SUM(I10831:K10831)</x:f>
        <x:v>55</x:v>
      </x:c>
      <x:c r="M10831" s="267" t="n">
        <x:f>I10831*TOMATO_HOURS*WEEKS*(1+TOMATO_DIM)^I10831+J10831*CARROT_HOURS*WEEKS*(1+CARROT_DIM)^J10831+K10831*MESCLUN_HOURS*WEEKS*(1+MESCLUN_DIM)^K10831</x:f>
        <x:v>8833.89999998904</x:v>
      </x:c>
      <x:c r="N10831" s="267" t="n">
        <x:f>MAX(M10831-FARMER_HOURS,0)/TEMP_HOURS_PER_WORKER</x:f>
        <x:v>5.6346527777701665</x:v>
      </x:c>
      <x:c r="O10831" s="268" t="n">
        <x:f>I10831*TOMATO_PRICE+J10831*CARROT_PRICE+K10831*MESCLUN_PRICE</x:f>
        <x:v>239434</x:v>
      </x:c>
      <x:c r="P10831" s="268" t="n">
        <x:f>I10831*TOMATO_FERTILIZER+J10831*CARROT_FERTILIZER+K10831*MESCLUN_FERTILIZER</x:f>
        <x:v>43560</x:v>
      </x:c>
      <x:c r="Q10831" s="268" t="n">
        <x:f>MIN(M10831,FARMER_HOURS)*FARMER_RATE+MAX(M10831-FARMER_HOURS,0)*TEMP_RATE</x:f>
        <x:v>165866.31944425416</x:v>
      </x:c>
      <x:c r="R10831" s="268" t="n">
        <x:f>O10831-P10831-Q10831-FIXED_COST</x:f>
        <x:v>10007.680555745843</x:v>
      </x:c>
      <x:c r="S10831" s="139" t="str">
        <x:f>IF(AND(L10831&lt;=TOTAL_BED_CAP,N10831&lt;=TEMP_WORKER_CAP),"YES","NO")</x:f>
        <x:v>NO</x:v>
      </x:c>
      <x:c r="T10831" s="139" t="n">
        <x:f>IF(S10831="YES",R10831,-1E+99)</x:f>
        <x:v>-1e+99</x:v>
      </x:c>
    </x:row>
    <x:row r="10832">
      <x:c r="A10832" s="139"/>
      <x:c r="B10832" s="139"/>
      <x:c r="C10832" s="139"/>
      <x:c r="D10832" s="139"/>
      <x:c r="E10832" s="139"/>
      <x:c r="F10832" s="139"/>
      <x:c r="G10832" s="139"/>
      <x:c r="H10832" s="139"/>
      <x:c r="I10832" s="266" t="n">
        <x:f>INT((ROW()-ROW($I$46))/((CARROT_CAP+1)*(MESCLUN_CAP+1)))</x:f>
        <x:v>16</x:v>
      </x:c>
      <x:c r="J10832" s="266" t="n">
        <x:f>MOD(INT((ROW()-ROW($I$46))/(MESCLUN_CAP+1)),CARROT_CAP+1)</x:f>
        <x:v>11</x:v>
      </x:c>
      <x:c r="K10832" s="266" t="n">
        <x:f>MOD(ROW()-ROW($I$46),MESCLUN_CAP+1)</x:f>
        <x:v>29</x:v>
      </x:c>
      <x:c r="L10832" s="266" t="n">
        <x:f>SUM(I10832:K10832)</x:f>
        <x:v>56</x:v>
      </x:c>
      <x:c r="M10832" s="267" t="n">
        <x:f>I10832*TOMATO_HOURS*WEEKS*(1+TOMATO_DIM)^I10832+J10832*CARROT_HOURS*WEEKS*(1+CARROT_DIM)^J10832+K10832*MESCLUN_HOURS*WEEKS*(1+MESCLUN_DIM)^K10832</x:f>
        <x:v>8920.718028104695</x:v>
      </x:c>
      <x:c r="N10832" s="267" t="n">
        <x:f>MAX(M10832-FARMER_HOURS,0)/TEMP_HOURS_PER_WORKER</x:f>
        <x:v>5.694943075072705</x:v>
      </x:c>
      <x:c r="O10832" s="268" t="n">
        <x:f>I10832*TOMATO_PRICE+J10832*CARROT_PRICE+K10832*MESCLUN_PRICE</x:f>
        <x:v>242134</x:v>
      </x:c>
      <x:c r="P10832" s="268" t="n">
        <x:f>I10832*TOMATO_FERTILIZER+J10832*CARROT_FERTILIZER+K10832*MESCLUN_FERTILIZER</x:f>
        <x:v>44440</x:v>
      </x:c>
      <x:c r="Q10832" s="268" t="n">
        <x:f>MIN(M10832,FARMER_HOURS)*FARMER_RATE+MAX(M10832-FARMER_HOURS,0)*TEMP_RATE</x:f>
        <x:v>167373.57687681762</x:v>
      </x:c>
      <x:c r="R10832" s="268" t="n">
        <x:f>O10832-P10832-Q10832-FIXED_COST</x:f>
        <x:v>10320.42312318238</x:v>
      </x:c>
      <x:c r="S10832" s="139" t="str">
        <x:f>IF(AND(L10832&lt;=TOTAL_BED_CAP,N10832&lt;=TEMP_WORKER_CAP),"YES","NO")</x:f>
        <x:v>NO</x:v>
      </x:c>
      <x:c r="T10832" s="139" t="n">
        <x:f>IF(S10832="YES",R10832,-1E+99)</x:f>
        <x:v>-1e+99</x:v>
      </x:c>
    </x:row>
    <x:row r="10833">
      <x:c r="A10833" s="139"/>
      <x:c r="B10833" s="139"/>
      <x:c r="C10833" s="139"/>
      <x:c r="D10833" s="139"/>
      <x:c r="E10833" s="139"/>
      <x:c r="F10833" s="139"/>
      <x:c r="G10833" s="139"/>
      <x:c r="H10833" s="139"/>
      <x:c r="I10833" s="266" t="n">
        <x:f>INT((ROW()-ROW($I$46))/((CARROT_CAP+1)*(MESCLUN_CAP+1)))</x:f>
        <x:v>16</x:v>
      </x:c>
      <x:c r="J10833" s="266" t="n">
        <x:f>MOD(INT((ROW()-ROW($I$46))/(MESCLUN_CAP+1)),CARROT_CAP+1)</x:f>
        <x:v>11</x:v>
      </x:c>
      <x:c r="K10833" s="266" t="n">
        <x:f>MOD(ROW()-ROW($I$46),MESCLUN_CAP+1)</x:f>
        <x:v>30</x:v>
      </x:c>
      <x:c r="L10833" s="266" t="n">
        <x:f>SUM(I10833:K10833)</x:f>
        <x:v>57</x:v>
      </x:c>
      <x:c r="M10833" s="267" t="n">
        <x:f>I10833*TOMATO_HOURS*WEEKS*(1+TOMATO_DIM)^I10833+J10833*CARROT_HOURS*WEEKS*(1+CARROT_DIM)^J10833+K10833*MESCLUN_HOURS*WEEKS*(1+MESCLUN_DIM)^K10833</x:f>
        <x:v>9009.427733438464</x:v>
      </x:c>
      <x:c r="N10833" s="267" t="n">
        <x:f>MAX(M10833-FARMER_HOURS,0)/TEMP_HOURS_PER_WORKER</x:f>
        <x:v>5.756547037110044</x:v>
      </x:c>
      <x:c r="O10833" s="268" t="n">
        <x:f>I10833*TOMATO_PRICE+J10833*CARROT_PRICE+K10833*MESCLUN_PRICE</x:f>
        <x:v>244834</x:v>
      </x:c>
      <x:c r="P10833" s="268" t="n">
        <x:f>I10833*TOMATO_FERTILIZER+J10833*CARROT_FERTILIZER+K10833*MESCLUN_FERTILIZER</x:f>
        <x:v>45320</x:v>
      </x:c>
      <x:c r="Q10833" s="268" t="n">
        <x:f>MIN(M10833,FARMER_HOURS)*FARMER_RATE+MAX(M10833-FARMER_HOURS,0)*TEMP_RATE</x:f>
        <x:v>168913.67592775112</x:v>
      </x:c>
      <x:c r="R10833" s="268" t="n">
        <x:f>O10833-P10833-Q10833-FIXED_COST</x:f>
        <x:v>10600.324072248884</x:v>
      </x:c>
      <x:c r="S10833" s="139" t="str">
        <x:f>IF(AND(L10833&lt;=TOTAL_BED_CAP,N10833&lt;=TEMP_WORKER_CAP),"YES","NO")</x:f>
        <x:v>NO</x:v>
      </x:c>
      <x:c r="T10833" s="139" t="n">
        <x:f>IF(S10833="YES",R10833,-1E+99)</x:f>
        <x:v>-1e+99</x:v>
      </x:c>
    </x:row>
    <x:row r="10834">
      <x:c r="A10834" s="139"/>
      <x:c r="B10834" s="139"/>
      <x:c r="C10834" s="139"/>
      <x:c r="D10834" s="139"/>
      <x:c r="E10834" s="139"/>
      <x:c r="F10834" s="139"/>
      <x:c r="G10834" s="139"/>
      <x:c r="H10834" s="139"/>
      <x:c r="I10834" s="266" t="n">
        <x:f>INT((ROW()-ROW($I$46))/((CARROT_CAP+1)*(MESCLUN_CAP+1)))</x:f>
        <x:v>16</x:v>
      </x:c>
      <x:c r="J10834" s="266" t="n">
        <x:f>MOD(INT((ROW()-ROW($I$46))/(MESCLUN_CAP+1)),CARROT_CAP+1)</x:f>
        <x:v>12</x:v>
      </x:c>
      <x:c r="K10834" s="266" t="n">
        <x:f>MOD(ROW()-ROW($I$46),MESCLUN_CAP+1)</x:f>
        <x:v>0</x:v>
      </x:c>
      <x:c r="L10834" s="266" t="n">
        <x:f>SUM(I10834:K10834)</x:f>
        <x:v>28</x:v>
      </x:c>
      <x:c r="M10834" s="267" t="n">
        <x:f>I10834*TOMATO_HOURS*WEEKS*(1+TOMATO_DIM)^I10834+J10834*CARROT_HOURS*WEEKS*(1+CARROT_DIM)^J10834+K10834*MESCLUN_HOURS*WEEKS*(1+MESCLUN_DIM)^K10834</x:f>
        <x:v>7100.921077083067</x:v>
      </x:c>
      <x:c r="N10834" s="267" t="n">
        <x:f>MAX(M10834-FARMER_HOURS,0)/TEMP_HOURS_PER_WORKER</x:f>
        <x:v>4.431195192418796</x:v>
      </x:c>
      <x:c r="O10834" s="268" t="n">
        <x:f>I10834*TOMATO_PRICE+J10834*CARROT_PRICE+K10834*MESCLUN_PRICE</x:f>
        <x:v>165928</x:v>
      </x:c>
      <x:c r="P10834" s="268" t="n">
        <x:f>I10834*TOMATO_FERTILIZER+J10834*CARROT_FERTILIZER+K10834*MESCLUN_FERTILIZER</x:f>
        <x:v>19360</x:v>
      </x:c>
      <x:c r="Q10834" s="268" t="n">
        <x:f>MIN(M10834,FARMER_HOURS)*FARMER_RATE+MAX(M10834-FARMER_HOURS,0)*TEMP_RATE</x:f>
        <x:v>135779.87981046992</x:v>
      </x:c>
      <x:c r="R10834" s="268" t="n">
        <x:f>O10834-P10834-Q10834-FIXED_COST</x:f>
        <x:v>-9211.879810469924</x:v>
      </x:c>
      <x:c r="S10834" s="139" t="str">
        <x:f>IF(AND(L10834&lt;=TOTAL_BED_CAP,N10834&lt;=TEMP_WORKER_CAP),"YES","NO")</x:f>
        <x:v>NO</x:v>
      </x:c>
      <x:c r="T10834" s="139" t="n">
        <x:f>IF(S10834="YES",R10834,-1E+99)</x:f>
        <x:v>-1e+99</x:v>
      </x:c>
    </x:row>
    <x:row r="10835">
      <x:c r="A10835" s="139"/>
      <x:c r="B10835" s="139"/>
      <x:c r="C10835" s="139"/>
      <x:c r="D10835" s="139"/>
      <x:c r="E10835" s="139"/>
      <x:c r="F10835" s="139"/>
      <x:c r="G10835" s="139"/>
      <x:c r="H10835" s="139"/>
      <x:c r="I10835" s="266" t="n">
        <x:f>INT((ROW()-ROW($I$46))/((CARROT_CAP+1)*(MESCLUN_CAP+1)))</x:f>
        <x:v>16</x:v>
      </x:c>
      <x:c r="J10835" s="266" t="n">
        <x:f>MOD(INT((ROW()-ROW($I$46))/(MESCLUN_CAP+1)),CARROT_CAP+1)</x:f>
        <x:v>12</x:v>
      </x:c>
      <x:c r="K10835" s="266" t="n">
        <x:f>MOD(ROW()-ROW($I$46),MESCLUN_CAP+1)</x:f>
        <x:v>1</x:v>
      </x:c>
      <x:c r="L10835" s="266" t="n">
        <x:f>SUM(I10835:K10835)</x:f>
        <x:v>29</x:v>
      </x:c>
      <x:c r="M10835" s="267" t="n">
        <x:f>I10835*TOMATO_HOURS*WEEKS*(1+TOMATO_DIM)^I10835+J10835*CARROT_HOURS*WEEKS*(1+CARROT_DIM)^J10835+K10835*MESCLUN_HOURS*WEEKS*(1+MESCLUN_DIM)^K10835</x:f>
        <x:v>7146.483577083067</x:v>
      </x:c>
      <x:c r="N10835" s="267" t="n">
        <x:f>MAX(M10835-FARMER_HOURS,0)/TEMP_HOURS_PER_WORKER</x:f>
        <x:v>4.462835817418797</x:v>
      </x:c>
      <x:c r="O10835" s="268" t="n">
        <x:f>I10835*TOMATO_PRICE+J10835*CARROT_PRICE+K10835*MESCLUN_PRICE</x:f>
        <x:v>168628</x:v>
      </x:c>
      <x:c r="P10835" s="268" t="n">
        <x:f>I10835*TOMATO_FERTILIZER+J10835*CARROT_FERTILIZER+K10835*MESCLUN_FERTILIZER</x:f>
        <x:v>20240</x:v>
      </x:c>
      <x:c r="Q10835" s="268" t="n">
        <x:f>MIN(M10835,FARMER_HOURS)*FARMER_RATE+MAX(M10835-FARMER_HOURS,0)*TEMP_RATE</x:f>
        <x:v>136570.89543546992</x:v>
      </x:c>
      <x:c r="R10835" s="268" t="n">
        <x:f>O10835-P10835-Q10835-FIXED_COST</x:f>
        <x:v>-8182.8954354699235</x:v>
      </x:c>
      <x:c r="S10835" s="139" t="str">
        <x:f>IF(AND(L10835&lt;=TOTAL_BED_CAP,N10835&lt;=TEMP_WORKER_CAP),"YES","NO")</x:f>
        <x:v>NO</x:v>
      </x:c>
      <x:c r="T10835" s="139" t="n">
        <x:f>IF(S10835="YES",R10835,-1E+99)</x:f>
        <x:v>-1e+99</x:v>
      </x:c>
    </x:row>
    <x:row r="10836">
      <x:c r="A10836" s="139"/>
      <x:c r="B10836" s="139"/>
      <x:c r="C10836" s="139"/>
      <x:c r="D10836" s="139"/>
      <x:c r="E10836" s="139"/>
      <x:c r="F10836" s="139"/>
      <x:c r="G10836" s="139"/>
      <x:c r="H10836" s="139"/>
      <x:c r="I10836" s="266" t="n">
        <x:f>INT((ROW()-ROW($I$46))/((CARROT_CAP+1)*(MESCLUN_CAP+1)))</x:f>
        <x:v>16</x:v>
      </x:c>
      <x:c r="J10836" s="266" t="n">
        <x:f>MOD(INT((ROW()-ROW($I$46))/(MESCLUN_CAP+1)),CARROT_CAP+1)</x:f>
        <x:v>12</x:v>
      </x:c>
      <x:c r="K10836" s="266" t="n">
        <x:f>MOD(ROW()-ROW($I$46),MESCLUN_CAP+1)</x:f>
        <x:v>2</x:v>
      </x:c>
      <x:c r="L10836" s="266" t="n">
        <x:f>SUM(I10836:K10836)</x:f>
        <x:v>30</x:v>
      </x:c>
      <x:c r="M10836" s="267" t="n">
        <x:f>I10836*TOMATO_HOURS*WEEKS*(1+TOMATO_DIM)^I10836+J10836*CARROT_HOURS*WEEKS*(1+CARROT_DIM)^J10836+K10836*MESCLUN_HOURS*WEEKS*(1+MESCLUN_DIM)^K10836</x:f>
        <x:v>7193.185139583067</x:v>
      </x:c>
      <x:c r="N10836" s="267" t="n">
        <x:f>MAX(M10836-FARMER_HOURS,0)/TEMP_HOURS_PER_WORKER</x:f>
        <x:v>4.495267458043797</x:v>
      </x:c>
      <x:c r="O10836" s="268" t="n">
        <x:f>I10836*TOMATO_PRICE+J10836*CARROT_PRICE+K10836*MESCLUN_PRICE</x:f>
        <x:v>171328</x:v>
      </x:c>
      <x:c r="P10836" s="268" t="n">
        <x:f>I10836*TOMATO_FERTILIZER+J10836*CARROT_FERTILIZER+K10836*MESCLUN_FERTILIZER</x:f>
        <x:v>21120</x:v>
      </x:c>
      <x:c r="Q10836" s="268" t="n">
        <x:f>MIN(M10836,FARMER_HOURS)*FARMER_RATE+MAX(M10836-FARMER_HOURS,0)*TEMP_RATE</x:f>
        <x:v>137381.68645109492</x:v>
      </x:c>
      <x:c r="R10836" s="268" t="n">
        <x:f>O10836-P10836-Q10836-FIXED_COST</x:f>
        <x:v>-7173.6864510949235</x:v>
      </x:c>
      <x:c r="S10836" s="139" t="str">
        <x:f>IF(AND(L10836&lt;=TOTAL_BED_CAP,N10836&lt;=TEMP_WORKER_CAP),"YES","NO")</x:f>
        <x:v>NO</x:v>
      </x:c>
      <x:c r="T10836" s="139" t="n">
        <x:f>IF(S10836="YES",R10836,-1E+99)</x:f>
        <x:v>-1e+99</x:v>
      </x:c>
    </x:row>
    <x:row r="10837">
      <x:c r="A10837" s="139"/>
      <x:c r="B10837" s="139"/>
      <x:c r="C10837" s="139"/>
      <x:c r="D10837" s="139"/>
      <x:c r="E10837" s="139"/>
      <x:c r="F10837" s="139"/>
      <x:c r="G10837" s="139"/>
      <x:c r="H10837" s="139"/>
      <x:c r="I10837" s="266" t="n">
        <x:f>INT((ROW()-ROW($I$46))/((CARROT_CAP+1)*(MESCLUN_CAP+1)))</x:f>
        <x:v>16</x:v>
      </x:c>
      <x:c r="J10837" s="266" t="n">
        <x:f>MOD(INT((ROW()-ROW($I$46))/(MESCLUN_CAP+1)),CARROT_CAP+1)</x:f>
        <x:v>12</x:v>
      </x:c>
      <x:c r="K10837" s="266" t="n">
        <x:f>MOD(ROW()-ROW($I$46),MESCLUN_CAP+1)</x:f>
        <x:v>3</x:v>
      </x:c>
      <x:c r="L10837" s="266" t="n">
        <x:f>SUM(I10837:K10837)</x:f>
        <x:v>31</x:v>
      </x:c>
      <x:c r="M10837" s="267" t="n">
        <x:f>I10837*TOMATO_HOURS*WEEKS*(1+TOMATO_DIM)^I10837+J10837*CARROT_HOURS*WEEKS*(1+CARROT_DIM)^J10837+K10837*MESCLUN_HOURS*WEEKS*(1+MESCLUN_DIM)^K10837</x:f>
        <x:v>7241.047122004942</x:v>
      </x:c>
      <x:c r="N10837" s="267" t="n">
        <x:f>MAX(M10837-FARMER_HOURS,0)/TEMP_HOURS_PER_WORKER</x:f>
        <x:v>4.528504945836765</x:v>
      </x:c>
      <x:c r="O10837" s="268" t="n">
        <x:f>I10837*TOMATO_PRICE+J10837*CARROT_PRICE+K10837*MESCLUN_PRICE</x:f>
        <x:v>174028</x:v>
      </x:c>
      <x:c r="P10837" s="268" t="n">
        <x:f>I10837*TOMATO_FERTILIZER+J10837*CARROT_FERTILIZER+K10837*MESCLUN_FERTILIZER</x:f>
        <x:v>22000</x:v>
      </x:c>
      <x:c r="Q10837" s="268" t="n">
        <x:f>MIN(M10837,FARMER_HOURS)*FARMER_RATE+MAX(M10837-FARMER_HOURS,0)*TEMP_RATE</x:f>
        <x:v>138212.62364591914</x:v>
      </x:c>
      <x:c r="R10837" s="268" t="n">
        <x:f>O10837-P10837-Q10837-FIXED_COST</x:f>
        <x:v>-6184.623645919142</x:v>
      </x:c>
      <x:c r="S10837" s="139" t="str">
        <x:f>IF(AND(L10837&lt;=TOTAL_BED_CAP,N10837&lt;=TEMP_WORKER_CAP),"YES","NO")</x:f>
        <x:v>NO</x:v>
      </x:c>
      <x:c r="T10837" s="139" t="n">
        <x:f>IF(S10837="YES",R10837,-1E+99)</x:f>
        <x:v>-1e+99</x:v>
      </x:c>
    </x:row>
    <x:row r="10838">
      <x:c r="A10838" s="139"/>
      <x:c r="B10838" s="139"/>
      <x:c r="C10838" s="139"/>
      <x:c r="D10838" s="139"/>
      <x:c r="E10838" s="139"/>
      <x:c r="F10838" s="139"/>
      <x:c r="G10838" s="139"/>
      <x:c r="H10838" s="139"/>
      <x:c r="I10838" s="266" t="n">
        <x:f>INT((ROW()-ROW($I$46))/((CARROT_CAP+1)*(MESCLUN_CAP+1)))</x:f>
        <x:v>16</x:v>
      </x:c>
      <x:c r="J10838" s="266" t="n">
        <x:f>MOD(INT((ROW()-ROW($I$46))/(MESCLUN_CAP+1)),CARROT_CAP+1)</x:f>
        <x:v>12</x:v>
      </x:c>
      <x:c r="K10838" s="266" t="n">
        <x:f>MOD(ROW()-ROW($I$46),MESCLUN_CAP+1)</x:f>
        <x:v>4</x:v>
      </x:c>
      <x:c r="L10838" s="266" t="n">
        <x:f>SUM(I10838:K10838)</x:f>
        <x:v>32</x:v>
      </x:c>
      <x:c r="M10838" s="267" t="n">
        <x:f>I10838*TOMATO_HOURS*WEEKS*(1+TOMATO_DIM)^I10838+J10838*CARROT_HOURS*WEEKS*(1+CARROT_DIM)^J10838+K10838*MESCLUN_HOURS*WEEKS*(1+MESCLUN_DIM)^K10838</x:f>
        <x:v>7290.091237727598</x:v>
      </x:c>
      <x:c r="N10838" s="267" t="n">
        <x:f>MAX(M10838-FARMER_HOURS,0)/TEMP_HOURS_PER_WORKER</x:f>
        <x:v>4.562563359533054</x:v>
      </x:c>
      <x:c r="O10838" s="268" t="n">
        <x:f>I10838*TOMATO_PRICE+J10838*CARROT_PRICE+K10838*MESCLUN_PRICE</x:f>
        <x:v>176728</x:v>
      </x:c>
      <x:c r="P10838" s="268" t="n">
        <x:f>I10838*TOMATO_FERTILIZER+J10838*CARROT_FERTILIZER+K10838*MESCLUN_FERTILIZER</x:f>
        <x:v>22880</x:v>
      </x:c>
      <x:c r="Q10838" s="268" t="n">
        <x:f>MIN(M10838,FARMER_HOURS)*FARMER_RATE+MAX(M10838-FARMER_HOURS,0)*TEMP_RATE</x:f>
        <x:v>139064.08398832637</x:v>
      </x:c>
      <x:c r="R10838" s="268" t="n">
        <x:f>O10838-P10838-Q10838-FIXED_COST</x:f>
        <x:v>-5216.083988326369</x:v>
      </x:c>
      <x:c r="S10838" s="139" t="str">
        <x:f>IF(AND(L10838&lt;=TOTAL_BED_CAP,N10838&lt;=TEMP_WORKER_CAP),"YES","NO")</x:f>
        <x:v>NO</x:v>
      </x:c>
      <x:c r="T10838" s="139" t="n">
        <x:f>IF(S10838="YES",R10838,-1E+99)</x:f>
        <x:v>-1e+99</x:v>
      </x:c>
    </x:row>
    <x:row r="10839">
      <x:c r="A10839" s="139"/>
      <x:c r="B10839" s="139"/>
      <x:c r="C10839" s="139"/>
      <x:c r="D10839" s="139"/>
      <x:c r="E10839" s="139"/>
      <x:c r="F10839" s="139"/>
      <x:c r="G10839" s="139"/>
      <x:c r="H10839" s="139"/>
      <x:c r="I10839" s="266" t="n">
        <x:f>INT((ROW()-ROW($I$46))/((CARROT_CAP+1)*(MESCLUN_CAP+1)))</x:f>
        <x:v>16</x:v>
      </x:c>
      <x:c r="J10839" s="266" t="n">
        <x:f>MOD(INT((ROW()-ROW($I$46))/(MESCLUN_CAP+1)),CARROT_CAP+1)</x:f>
        <x:v>12</x:v>
      </x:c>
      <x:c r="K10839" s="266" t="n">
        <x:f>MOD(ROW()-ROW($I$46),MESCLUN_CAP+1)</x:f>
        <x:v>5</x:v>
      </x:c>
      <x:c r="L10839" s="266" t="n">
        <x:f>SUM(I10839:K10839)</x:f>
        <x:v>33</x:v>
      </x:c>
      <x:c r="M10839" s="267" t="n">
        <x:f>I10839*TOMATO_HOURS*WEEKS*(1+TOMATO_DIM)^I10839+J10839*CARROT_HOURS*WEEKS*(1+CARROT_DIM)^J10839+K10839*MESCLUN_HOURS*WEEKS*(1+MESCLUN_DIM)^K10839</x:f>
        <x:v>7340.3395616488015</x:v>
      </x:c>
      <x:c r="N10839" s="267" t="n">
        <x:f>MAX(M10839-FARMER_HOURS,0)/TEMP_HOURS_PER_WORKER</x:f>
        <x:v>4.597458028922778</x:v>
      </x:c>
      <x:c r="O10839" s="268" t="n">
        <x:f>I10839*TOMATO_PRICE+J10839*CARROT_PRICE+K10839*MESCLUN_PRICE</x:f>
        <x:v>179428</x:v>
      </x:c>
      <x:c r="P10839" s="268" t="n">
        <x:f>I10839*TOMATO_FERTILIZER+J10839*CARROT_FERTILIZER+K10839*MESCLUN_FERTILIZER</x:f>
        <x:v>23760</x:v>
      </x:c>
      <x:c r="Q10839" s="268" t="n">
        <x:f>MIN(M10839,FARMER_HOURS)*FARMER_RATE+MAX(M10839-FARMER_HOURS,0)*TEMP_RATE</x:f>
        <x:v>139936.4507230695</x:v>
      </x:c>
      <x:c r="R10839" s="268" t="n">
        <x:f>O10839-P10839-Q10839-FIXED_COST</x:f>
        <x:v>-4268.450723069487</x:v>
      </x:c>
      <x:c r="S10839" s="139" t="str">
        <x:f>IF(AND(L10839&lt;=TOTAL_BED_CAP,N10839&lt;=TEMP_WORKER_CAP),"YES","NO")</x:f>
        <x:v>NO</x:v>
      </x:c>
      <x:c r="T10839" s="139" t="n">
        <x:f>IF(S10839="YES",R10839,-1E+99)</x:f>
        <x:v>-1e+99</x:v>
      </x:c>
    </x:row>
    <x:row r="10840">
      <x:c r="A10840" s="139"/>
      <x:c r="B10840" s="139"/>
      <x:c r="C10840" s="139"/>
      <x:c r="D10840" s="139"/>
      <x:c r="E10840" s="139"/>
      <x:c r="F10840" s="139"/>
      <x:c r="G10840" s="139"/>
      <x:c r="H10840" s="139"/>
      <x:c r="I10840" s="266" t="n">
        <x:f>INT((ROW()-ROW($I$46))/((CARROT_CAP+1)*(MESCLUN_CAP+1)))</x:f>
        <x:v>16</x:v>
      </x:c>
      <x:c r="J10840" s="266" t="n">
        <x:f>MOD(INT((ROW()-ROW($I$46))/(MESCLUN_CAP+1)),CARROT_CAP+1)</x:f>
        <x:v>12</x:v>
      </x:c>
      <x:c r="K10840" s="266" t="n">
        <x:f>MOD(ROW()-ROW($I$46),MESCLUN_CAP+1)</x:f>
        <x:v>6</x:v>
      </x:c>
      <x:c r="L10840" s="266" t="n">
        <x:f>SUM(I10840:K10840)</x:f>
        <x:v>34</x:v>
      </x:c>
      <x:c r="M10840" s="267" t="n">
        <x:f>I10840*TOMATO_HOURS*WEEKS*(1+TOMATO_DIM)^I10840+J10840*CARROT_HOURS*WEEKS*(1+CARROT_DIM)^J10840+K10840*MESCLUN_HOURS*WEEKS*(1+MESCLUN_DIM)^K10840</x:f>
        <x:v>7391.814535830435</x:v>
      </x:c>
      <x:c r="N10840" s="267" t="n">
        <x:f>MAX(M10840-FARMER_HOURS,0)/TEMP_HOURS_PER_WORKER</x:f>
        <x:v>4.633204538771135</x:v>
      </x:c>
      <x:c r="O10840" s="268" t="n">
        <x:f>I10840*TOMATO_PRICE+J10840*CARROT_PRICE+K10840*MESCLUN_PRICE</x:f>
        <x:v>182128</x:v>
      </x:c>
      <x:c r="P10840" s="268" t="n">
        <x:f>I10840*TOMATO_FERTILIZER+J10840*CARROT_FERTILIZER+K10840*MESCLUN_FERTILIZER</x:f>
        <x:v>24640</x:v>
      </x:c>
      <x:c r="Q10840" s="268" t="n">
        <x:f>MIN(M10840,FARMER_HOURS)*FARMER_RATE+MAX(M10840-FARMER_HOURS,0)*TEMP_RATE</x:f>
        <x:v>140830.11346927838</x:v>
      </x:c>
      <x:c r="R10840" s="268" t="n">
        <x:f>O10840-P10840-Q10840-FIXED_COST</x:f>
        <x:v>-3342.1134692783817</x:v>
      </x:c>
      <x:c r="S10840" s="139" t="str">
        <x:f>IF(AND(L10840&lt;=TOTAL_BED_CAP,N10840&lt;=TEMP_WORKER_CAP),"YES","NO")</x:f>
        <x:v>NO</x:v>
      </x:c>
      <x:c r="T10840" s="139" t="n">
        <x:f>IF(S10840="YES",R10840,-1E+99)</x:f>
        <x:v>-1e+99</x:v>
      </x:c>
    </x:row>
    <x:row r="10841">
      <x:c r="A10841" s="139"/>
      <x:c r="B10841" s="139"/>
      <x:c r="C10841" s="139"/>
      <x:c r="D10841" s="139"/>
      <x:c r="E10841" s="139"/>
      <x:c r="F10841" s="139"/>
      <x:c r="G10841" s="139"/>
      <x:c r="H10841" s="139"/>
      <x:c r="I10841" s="266" t="n">
        <x:f>INT((ROW()-ROW($I$46))/((CARROT_CAP+1)*(MESCLUN_CAP+1)))</x:f>
        <x:v>16</x:v>
      </x:c>
      <x:c r="J10841" s="266" t="n">
        <x:f>MOD(INT((ROW()-ROW($I$46))/(MESCLUN_CAP+1)),CARROT_CAP+1)</x:f>
        <x:v>12</x:v>
      </x:c>
      <x:c r="K10841" s="266" t="n">
        <x:f>MOD(ROW()-ROW($I$46),MESCLUN_CAP+1)</x:f>
        <x:v>7</x:v>
      </x:c>
      <x:c r="L10841" s="266" t="n">
        <x:f>SUM(I10841:K10841)</x:f>
        <x:v>35</x:v>
      </x:c>
      <x:c r="M10841" s="267" t="n">
        <x:f>I10841*TOMATO_HOURS*WEEKS*(1+TOMATO_DIM)^I10841+J10841*CARROT_HOURS*WEEKS*(1+CARROT_DIM)^J10841+K10841*MESCLUN_HOURS*WEEKS*(1+MESCLUN_DIM)^K10841</x:f>
        <x:v>7444.538975228395</x:v>
      </x:c>
      <x:c r="N10841" s="267" t="n">
        <x:f>MAX(M10841-FARMER_HOURS,0)/TEMP_HOURS_PER_WORKER</x:f>
        <x:v>4.669818732797497</x:v>
      </x:c>
      <x:c r="O10841" s="268" t="n">
        <x:f>I10841*TOMATO_PRICE+J10841*CARROT_PRICE+K10841*MESCLUN_PRICE</x:f>
        <x:v>184828</x:v>
      </x:c>
      <x:c r="P10841" s="268" t="n">
        <x:f>I10841*TOMATO_FERTILIZER+J10841*CARROT_FERTILIZER+K10841*MESCLUN_FERTILIZER</x:f>
        <x:v>25520</x:v>
      </x:c>
      <x:c r="Q10841" s="268" t="n">
        <x:f>MIN(M10841,FARMER_HOURS)*FARMER_RATE+MAX(M10841-FARMER_HOURS,0)*TEMP_RATE</x:f>
        <x:v>141745.4683199374</x:v>
      </x:c>
      <x:c r="R10841" s="268" t="n">
        <x:f>O10841-P10841-Q10841-FIXED_COST</x:f>
        <x:v>-2437.468319937412</x:v>
      </x:c>
      <x:c r="S10841" s="139" t="str">
        <x:f>IF(AND(L10841&lt;=TOTAL_BED_CAP,N10841&lt;=TEMP_WORKER_CAP),"YES","NO")</x:f>
        <x:v>NO</x:v>
      </x:c>
      <x:c r="T10841" s="139" t="n">
        <x:f>IF(S10841="YES",R10841,-1E+99)</x:f>
        <x:v>-1e+99</x:v>
      </x:c>
    </x:row>
    <x:row r="10842">
      <x:c r="A10842" s="139"/>
      <x:c r="B10842" s="139"/>
      <x:c r="C10842" s="139"/>
      <x:c r="D10842" s="139"/>
      <x:c r="E10842" s="139"/>
      <x:c r="F10842" s="139"/>
      <x:c r="G10842" s="139"/>
      <x:c r="H10842" s="139"/>
      <x:c r="I10842" s="266" t="n">
        <x:f>INT((ROW()-ROW($I$46))/((CARROT_CAP+1)*(MESCLUN_CAP+1)))</x:f>
        <x:v>16</x:v>
      </x:c>
      <x:c r="J10842" s="266" t="n">
        <x:f>MOD(INT((ROW()-ROW($I$46))/(MESCLUN_CAP+1)),CARROT_CAP+1)</x:f>
        <x:v>12</x:v>
      </x:c>
      <x:c r="K10842" s="266" t="n">
        <x:f>MOD(ROW()-ROW($I$46),MESCLUN_CAP+1)</x:f>
        <x:v>8</x:v>
      </x:c>
      <x:c r="L10842" s="266" t="n">
        <x:f>SUM(I10842:K10842)</x:f>
        <x:v>36</x:v>
      </x:c>
      <x:c r="M10842" s="267" t="n">
        <x:f>I10842*TOMATO_HOURS*WEEKS*(1+TOMATO_DIM)^I10842+J10842*CARROT_HOURS*WEEKS*(1+CARROT_DIM)^J10842+K10842*MESCLUN_HOURS*WEEKS*(1+MESCLUN_DIM)^K10842</x:f>
        <x:v>7498.536073508375</x:v>
      </x:c>
      <x:c r="N10842" s="267" t="n">
        <x:f>MAX(M10842-FARMER_HOURS,0)/TEMP_HOURS_PER_WORKER</x:f>
        <x:v>4.707316717714149</x:v>
      </x:c>
      <x:c r="O10842" s="268" t="n">
        <x:f>I10842*TOMATO_PRICE+J10842*CARROT_PRICE+K10842*MESCLUN_PRICE</x:f>
        <x:v>187528</x:v>
      </x:c>
      <x:c r="P10842" s="268" t="n">
        <x:f>I10842*TOMATO_FERTILIZER+J10842*CARROT_FERTILIZER+K10842*MESCLUN_FERTILIZER</x:f>
        <x:v>26400</x:v>
      </x:c>
      <x:c r="Q10842" s="268" t="n">
        <x:f>MIN(M10842,FARMER_HOURS)*FARMER_RATE+MAX(M10842-FARMER_HOURS,0)*TEMP_RATE</x:f>
        <x:v>142682.91794285373</x:v>
      </x:c>
      <x:c r="R10842" s="268" t="n">
        <x:f>O10842-P10842-Q10842-FIXED_COST</x:f>
        <x:v>-1554.9179428537318</x:v>
      </x:c>
      <x:c r="S10842" s="139" t="str">
        <x:f>IF(AND(L10842&lt;=TOTAL_BED_CAP,N10842&lt;=TEMP_WORKER_CAP),"YES","NO")</x:f>
        <x:v>NO</x:v>
      </x:c>
      <x:c r="T10842" s="139" t="n">
        <x:f>IF(S10842="YES",R10842,-1E+99)</x:f>
        <x:v>-1e+99</x:v>
      </x:c>
    </x:row>
    <x:row r="10843">
      <x:c r="A10843" s="139"/>
      <x:c r="B10843" s="139"/>
      <x:c r="C10843" s="139"/>
      <x:c r="D10843" s="139"/>
      <x:c r="E10843" s="139"/>
      <x:c r="F10843" s="139"/>
      <x:c r="G10843" s="139"/>
      <x:c r="H10843" s="139"/>
      <x:c r="I10843" s="266" t="n">
        <x:f>INT((ROW()-ROW($I$46))/((CARROT_CAP+1)*(MESCLUN_CAP+1)))</x:f>
        <x:v>16</x:v>
      </x:c>
      <x:c r="J10843" s="266" t="n">
        <x:f>MOD(INT((ROW()-ROW($I$46))/(MESCLUN_CAP+1)),CARROT_CAP+1)</x:f>
        <x:v>12</x:v>
      </x:c>
      <x:c r="K10843" s="266" t="n">
        <x:f>MOD(ROW()-ROW($I$46),MESCLUN_CAP+1)</x:f>
        <x:v>9</x:v>
      </x:c>
      <x:c r="L10843" s="266" t="n">
        <x:f>SUM(I10843:K10843)</x:f>
        <x:v>37</x:v>
      </x:c>
      <x:c r="M10843" s="267" t="n">
        <x:f>I10843*TOMATO_HOURS*WEEKS*(1+TOMATO_DIM)^I10843+J10843*CARROT_HOURS*WEEKS*(1+CARROT_DIM)^J10843+K10843*MESCLUN_HOURS*WEEKS*(1+MESCLUN_DIM)^K10843</x:f>
        <x:v>7553.82940894877</x:v>
      </x:c>
      <x:c r="N10843" s="267" t="n">
        <x:f>MAX(M10843-FARMER_HOURS,0)/TEMP_HOURS_PER_WORKER</x:f>
        <x:v>4.7457148673255345</x:v>
      </x:c>
      <x:c r="O10843" s="268" t="n">
        <x:f>I10843*TOMATO_PRICE+J10843*CARROT_PRICE+K10843*MESCLUN_PRICE</x:f>
        <x:v>190228</x:v>
      </x:c>
      <x:c r="P10843" s="268" t="n">
        <x:f>I10843*TOMATO_FERTILIZER+J10843*CARROT_FERTILIZER+K10843*MESCLUN_FERTILIZER</x:f>
        <x:v>27280</x:v>
      </x:c>
      <x:c r="Q10843" s="268" t="n">
        <x:f>MIN(M10843,FARMER_HOURS)*FARMER_RATE+MAX(M10843-FARMER_HOURS,0)*TEMP_RATE</x:f>
        <x:v>143642.87168313836</x:v>
      </x:c>
      <x:c r="R10843" s="268" t="n">
        <x:f>O10843-P10843-Q10843-FIXED_COST</x:f>
        <x:v>-694.8716831383645</x:v>
      </x:c>
      <x:c r="S10843" s="139" t="str">
        <x:f>IF(AND(L10843&lt;=TOTAL_BED_CAP,N10843&lt;=TEMP_WORKER_CAP),"YES","NO")</x:f>
        <x:v>NO</x:v>
      </x:c>
      <x:c r="T10843" s="139" t="n">
        <x:f>IF(S10843="YES",R10843,-1E+99)</x:f>
        <x:v>-1e+99</x:v>
      </x:c>
    </x:row>
    <x:row r="10844">
      <x:c r="A10844" s="139"/>
      <x:c r="B10844" s="139"/>
      <x:c r="C10844" s="139"/>
      <x:c r="D10844" s="139"/>
      <x:c r="E10844" s="139"/>
      <x:c r="F10844" s="139"/>
      <x:c r="G10844" s="139"/>
      <x:c r="H10844" s="139"/>
      <x:c r="I10844" s="266" t="n">
        <x:f>INT((ROW()-ROW($I$46))/((CARROT_CAP+1)*(MESCLUN_CAP+1)))</x:f>
        <x:v>16</x:v>
      </x:c>
      <x:c r="J10844" s="266" t="n">
        <x:f>MOD(INT((ROW()-ROW($I$46))/(MESCLUN_CAP+1)),CARROT_CAP+1)</x:f>
        <x:v>12</x:v>
      </x:c>
      <x:c r="K10844" s="266" t="n">
        <x:f>MOD(ROW()-ROW($I$46),MESCLUN_CAP+1)</x:f>
        <x:v>10</x:v>
      </x:c>
      <x:c r="L10844" s="266" t="n">
        <x:f>SUM(I10844:K10844)</x:f>
        <x:v>38</x:v>
      </x:c>
      <x:c r="M10844" s="267" t="n">
        <x:f>I10844*TOMATO_HOURS*WEEKS*(1+TOMATO_DIM)^I10844+J10844*CARROT_HOURS*WEEKS*(1+CARROT_DIM)^J10844+K10844*MESCLUN_HOURS*WEEKS*(1+MESCLUN_DIM)^K10844</x:f>
        <x:v>7610.442950431982</x:v>
      </x:c>
      <x:c r="N10844" s="267" t="n">
        <x:f>MAX(M10844-FARMER_HOURS,0)/TEMP_HOURS_PER_WORKER</x:f>
        <x:v>4.785029826688876</x:v>
      </x:c>
      <x:c r="O10844" s="268" t="n">
        <x:f>I10844*TOMATO_PRICE+J10844*CARROT_PRICE+K10844*MESCLUN_PRICE</x:f>
        <x:v>192928</x:v>
      </x:c>
      <x:c r="P10844" s="268" t="n">
        <x:f>I10844*TOMATO_FERTILIZER+J10844*CARROT_FERTILIZER+K10844*MESCLUN_FERTILIZER</x:f>
        <x:v>28160</x:v>
      </x:c>
      <x:c r="Q10844" s="268" t="n">
        <x:f>MIN(M10844,FARMER_HOURS)*FARMER_RATE+MAX(M10844-FARMER_HOURS,0)*TEMP_RATE</x:f>
        <x:v>144625.7456672219</x:v>
      </x:c>
      <x:c r="R10844" s="268" t="n">
        <x:f>O10844-P10844-Q10844-FIXED_COST</x:f>
        <x:v>142.25433277810225</x:v>
      </x:c>
      <x:c r="S10844" s="139" t="str">
        <x:f>IF(AND(L10844&lt;=TOTAL_BED_CAP,N10844&lt;=TEMP_WORKER_CAP),"YES","NO")</x:f>
        <x:v>NO</x:v>
      </x:c>
      <x:c r="T10844" s="139" t="n">
        <x:f>IF(S10844="YES",R10844,-1E+99)</x:f>
        <x:v>-1e+99</x:v>
      </x:c>
    </x:row>
    <x:row r="10845">
      <x:c r="A10845" s="139"/>
      <x:c r="B10845" s="139"/>
      <x:c r="C10845" s="139"/>
      <x:c r="D10845" s="139"/>
      <x:c r="E10845" s="139"/>
      <x:c r="F10845" s="139"/>
      <x:c r="G10845" s="139"/>
      <x:c r="H10845" s="139"/>
      <x:c r="I10845" s="266" t="n">
        <x:f>INT((ROW()-ROW($I$46))/((CARROT_CAP+1)*(MESCLUN_CAP+1)))</x:f>
        <x:v>16</x:v>
      </x:c>
      <x:c r="J10845" s="266" t="n">
        <x:f>MOD(INT((ROW()-ROW($I$46))/(MESCLUN_CAP+1)),CARROT_CAP+1)</x:f>
        <x:v>12</x:v>
      </x:c>
      <x:c r="K10845" s="266" t="n">
        <x:f>MOD(ROW()-ROW($I$46),MESCLUN_CAP+1)</x:f>
        <x:v>11</x:v>
      </x:c>
      <x:c r="L10845" s="266" t="n">
        <x:f>SUM(I10845:K10845)</x:f>
        <x:v>39</x:v>
      </x:c>
      <x:c r="M10845" s="267" t="n">
        <x:f>I10845*TOMATO_HOURS*WEEKS*(1+TOMATO_DIM)^I10845+J10845*CARROT_HOURS*WEEKS*(1+CARROT_DIM)^J10845+K10845*MESCLUN_HOURS*WEEKS*(1+MESCLUN_DIM)^K10845</x:f>
        <x:v>7668.401063525422</x:v>
      </x:c>
      <x:c r="N10845" s="267" t="n">
        <x:f>MAX(M10845-FARMER_HOURS,0)/TEMP_HOURS_PER_WORKER</x:f>
        <x:v>4.825278516337098</x:v>
      </x:c>
      <x:c r="O10845" s="268" t="n">
        <x:f>I10845*TOMATO_PRICE+J10845*CARROT_PRICE+K10845*MESCLUN_PRICE</x:f>
        <x:v>195628</x:v>
      </x:c>
      <x:c r="P10845" s="268" t="n">
        <x:f>I10845*TOMATO_FERTILIZER+J10845*CARROT_FERTILIZER+K10845*MESCLUN_FERTILIZER</x:f>
        <x:v>29040</x:v>
      </x:c>
      <x:c r="Q10845" s="268" t="n">
        <x:f>MIN(M10845,FARMER_HOURS)*FARMER_RATE+MAX(M10845-FARMER_HOURS,0)*TEMP_RATE</x:f>
        <x:v>145631.96290842746</x:v>
      </x:c>
      <x:c r="R10845" s="268" t="n">
        <x:f>O10845-P10845-Q10845-FIXED_COST</x:f>
        <x:v>956.0370915725362</x:v>
      </x:c>
      <x:c r="S10845" s="139" t="str">
        <x:f>IF(AND(L10845&lt;=TOTAL_BED_CAP,N10845&lt;=TEMP_WORKER_CAP),"YES","NO")</x:f>
        <x:v>NO</x:v>
      </x:c>
      <x:c r="T10845" s="139" t="n">
        <x:f>IF(S10845="YES",R10845,-1E+99)</x:f>
        <x:v>-1e+99</x:v>
      </x:c>
    </x:row>
    <x:row r="10846">
      <x:c r="A10846" s="139"/>
      <x:c r="B10846" s="139"/>
      <x:c r="C10846" s="139"/>
      <x:c r="D10846" s="139"/>
      <x:c r="E10846" s="139"/>
      <x:c r="F10846" s="139"/>
      <x:c r="G10846" s="139"/>
      <x:c r="H10846" s="139"/>
      <x:c r="I10846" s="266" t="n">
        <x:f>INT((ROW()-ROW($I$46))/((CARROT_CAP+1)*(MESCLUN_CAP+1)))</x:f>
        <x:v>16</x:v>
      </x:c>
      <x:c r="J10846" s="266" t="n">
        <x:f>MOD(INT((ROW()-ROW($I$46))/(MESCLUN_CAP+1)),CARROT_CAP+1)</x:f>
        <x:v>12</x:v>
      </x:c>
      <x:c r="K10846" s="266" t="n">
        <x:f>MOD(ROW()-ROW($I$46),MESCLUN_CAP+1)</x:f>
        <x:v>12</x:v>
      </x:c>
      <x:c r="L10846" s="266" t="n">
        <x:f>SUM(I10846:K10846)</x:f>
        <x:v>40</x:v>
      </x:c>
      <x:c r="M10846" s="267" t="n">
        <x:f>I10846*TOMATO_HOURS*WEEKS*(1+TOMATO_DIM)^I10846+J10846*CARROT_HOURS*WEEKS*(1+CARROT_DIM)^J10846+K10846*MESCLUN_HOURS*WEEKS*(1+MESCLUN_DIM)^K10846</x:f>
        <x:v>7727.728516653486</x:v>
      </x:c>
      <x:c r="N10846" s="267" t="n">
        <x:f>MAX(M10846-FARMER_HOURS,0)/TEMP_HOURS_PER_WORKER</x:f>
        <x:v>4.866478136564921</x:v>
      </x:c>
      <x:c r="O10846" s="268" t="n">
        <x:f>I10846*TOMATO_PRICE+J10846*CARROT_PRICE+K10846*MESCLUN_PRICE</x:f>
        <x:v>198328</x:v>
      </x:c>
      <x:c r="P10846" s="268" t="n">
        <x:f>I10846*TOMATO_FERTILIZER+J10846*CARROT_FERTILIZER+K10846*MESCLUN_FERTILIZER</x:f>
        <x:v>29920</x:v>
      </x:c>
      <x:c r="Q10846" s="268" t="n">
        <x:f>MIN(M10846,FARMER_HOURS)*FARMER_RATE+MAX(M10846-FARMER_HOURS,0)*TEMP_RATE</x:f>
        <x:v>146661.953414123</x:v>
      </x:c>
      <x:c r="R10846" s="268" t="n">
        <x:f>O10846-P10846-Q10846-FIXED_COST</x:f>
        <x:v>1746.0465858769894</x:v>
      </x:c>
      <x:c r="S10846" s="139" t="str">
        <x:f>IF(AND(L10846&lt;=TOTAL_BED_CAP,N10846&lt;=TEMP_WORKER_CAP),"YES","NO")</x:f>
        <x:v>NO</x:v>
      </x:c>
      <x:c r="T10846" s="139" t="n">
        <x:f>IF(S10846="YES",R10846,-1E+99)</x:f>
        <x:v>-1e+99</x:v>
      </x:c>
    </x:row>
    <x:row r="10847">
      <x:c r="A10847" s="139"/>
      <x:c r="B10847" s="139"/>
      <x:c r="C10847" s="139"/>
      <x:c r="D10847" s="139"/>
      <x:c r="E10847" s="139"/>
      <x:c r="F10847" s="139"/>
      <x:c r="G10847" s="139"/>
      <x:c r="H10847" s="139"/>
      <x:c r="I10847" s="266" t="n">
        <x:f>INT((ROW()-ROW($I$46))/((CARROT_CAP+1)*(MESCLUN_CAP+1)))</x:f>
        <x:v>16</x:v>
      </x:c>
      <x:c r="J10847" s="266" t="n">
        <x:f>MOD(INT((ROW()-ROW($I$46))/(MESCLUN_CAP+1)),CARROT_CAP+1)</x:f>
        <x:v>12</x:v>
      </x:c>
      <x:c r="K10847" s="266" t="n">
        <x:f>MOD(ROW()-ROW($I$46),MESCLUN_CAP+1)</x:f>
        <x:v>13</x:v>
      </x:c>
      <x:c r="L10847" s="266" t="n">
        <x:f>SUM(I10847:K10847)</x:f>
        <x:v>41</x:v>
      </x:c>
      <x:c r="M10847" s="267" t="n">
        <x:f>I10847*TOMATO_HOURS*WEEKS*(1+TOMATO_DIM)^I10847+J10847*CARROT_HOURS*WEEKS*(1+CARROT_DIM)^J10847+K10847*MESCLUN_HOURS*WEEKS*(1+MESCLUN_DIM)^K10847</x:f>
        <x:v>7788.45048736187</x:v>
      </x:c>
      <x:c r="N10847" s="267" t="n">
        <x:f>MAX(M10847-FARMER_HOURS,0)/TEMP_HOURS_PER_WORKER</x:f>
        <x:v>4.908646171779076</x:v>
      </x:c>
      <x:c r="O10847" s="268" t="n">
        <x:f>I10847*TOMATO_PRICE+J10847*CARROT_PRICE+K10847*MESCLUN_PRICE</x:f>
        <x:v>201028</x:v>
      </x:c>
      <x:c r="P10847" s="268" t="n">
        <x:f>I10847*TOMATO_FERTILIZER+J10847*CARROT_FERTILIZER+K10847*MESCLUN_FERTILIZER</x:f>
        <x:v>30800</x:v>
      </x:c>
      <x:c r="Q10847" s="268" t="n">
        <x:f>MIN(M10847,FARMER_HOURS)*FARMER_RATE+MAX(M10847-FARMER_HOURS,0)*TEMP_RATE</x:f>
        <x:v>147716.1542944769</x:v>
      </x:c>
      <x:c r="R10847" s="268" t="n">
        <x:f>O10847-P10847-Q10847-FIXED_COST</x:f>
        <x:v>2511.8457055230974</x:v>
      </x:c>
      <x:c r="S10847" s="139" t="str">
        <x:f>IF(AND(L10847&lt;=TOTAL_BED_CAP,N10847&lt;=TEMP_WORKER_CAP),"YES","NO")</x:f>
        <x:v>NO</x:v>
      </x:c>
      <x:c r="T10847" s="139" t="n">
        <x:f>IF(S10847="YES",R10847,-1E+99)</x:f>
        <x:v>-1e+99</x:v>
      </x:c>
    </x:row>
    <x:row r="10848">
      <x:c r="A10848" s="139"/>
      <x:c r="B10848" s="139"/>
      <x:c r="C10848" s="139"/>
      <x:c r="D10848" s="139"/>
      <x:c r="E10848" s="139"/>
      <x:c r="F10848" s="139"/>
      <x:c r="G10848" s="139"/>
      <x:c r="H10848" s="139"/>
      <x:c r="I10848" s="266" t="n">
        <x:f>INT((ROW()-ROW($I$46))/((CARROT_CAP+1)*(MESCLUN_CAP+1)))</x:f>
        <x:v>16</x:v>
      </x:c>
      <x:c r="J10848" s="266" t="n">
        <x:f>MOD(INT((ROW()-ROW($I$46))/(MESCLUN_CAP+1)),CARROT_CAP+1)</x:f>
        <x:v>12</x:v>
      </x:c>
      <x:c r="K10848" s="266" t="n">
        <x:f>MOD(ROW()-ROW($I$46),MESCLUN_CAP+1)</x:f>
        <x:v>14</x:v>
      </x:c>
      <x:c r="L10848" s="266" t="n">
        <x:f>SUM(I10848:K10848)</x:f>
        <x:v>42</x:v>
      </x:c>
      <x:c r="M10848" s="267" t="n">
        <x:f>I10848*TOMATO_HOURS*WEEKS*(1+TOMATO_DIM)^I10848+J10848*CARROT_HOURS*WEEKS*(1+CARROT_DIM)^J10848+K10848*MESCLUN_HOURS*WEEKS*(1+MESCLUN_DIM)^K10848</x:f>
        <x:v>7850.592568675531</x:v>
      </x:c>
      <x:c r="N10848" s="267" t="n">
        <x:f>MAX(M10848-FARMER_HOURS,0)/TEMP_HOURS_PER_WORKER</x:f>
        <x:v>4.951800394913563</x:v>
      </x:c>
      <x:c r="O10848" s="268" t="n">
        <x:f>I10848*TOMATO_PRICE+J10848*CARROT_PRICE+K10848*MESCLUN_PRICE</x:f>
        <x:v>203728</x:v>
      </x:c>
      <x:c r="P10848" s="268" t="n">
        <x:f>I10848*TOMATO_FERTILIZER+J10848*CARROT_FERTILIZER+K10848*MESCLUN_FERTILIZER</x:f>
        <x:v>31680</x:v>
      </x:c>
      <x:c r="Q10848" s="268" t="n">
        <x:f>MIN(M10848,FARMER_HOURS)*FARMER_RATE+MAX(M10848-FARMER_HOURS,0)*TEMP_RATE</x:f>
        <x:v>148795.0098728391</x:v>
      </x:c>
      <x:c r="R10848" s="268" t="n">
        <x:f>O10848-P10848-Q10848-FIXED_COST</x:f>
        <x:v>3252.9901271609124</x:v>
      </x:c>
      <x:c r="S10848" s="139" t="str">
        <x:f>IF(AND(L10848&lt;=TOTAL_BED_CAP,N10848&lt;=TEMP_WORKER_CAP),"YES","NO")</x:f>
        <x:v>NO</x:v>
      </x:c>
      <x:c r="T10848" s="139" t="n">
        <x:f>IF(S10848="YES",R10848,-1E+99)</x:f>
        <x:v>-1e+99</x:v>
      </x:c>
    </x:row>
    <x:row r="10849">
      <x:c r="A10849" s="139"/>
      <x:c r="B10849" s="139"/>
      <x:c r="C10849" s="139"/>
      <x:c r="D10849" s="139"/>
      <x:c r="E10849" s="139"/>
      <x:c r="F10849" s="139"/>
      <x:c r="G10849" s="139"/>
      <x:c r="H10849" s="139"/>
      <x:c r="I10849" s="266" t="n">
        <x:f>INT((ROW()-ROW($I$46))/((CARROT_CAP+1)*(MESCLUN_CAP+1)))</x:f>
        <x:v>16</x:v>
      </x:c>
      <x:c r="J10849" s="266" t="n">
        <x:f>MOD(INT((ROW()-ROW($I$46))/(MESCLUN_CAP+1)),CARROT_CAP+1)</x:f>
        <x:v>12</x:v>
      </x:c>
      <x:c r="K10849" s="266" t="n">
        <x:f>MOD(ROW()-ROW($I$46),MESCLUN_CAP+1)</x:f>
        <x:v>15</x:v>
      </x:c>
      <x:c r="L10849" s="266" t="n">
        <x:f>SUM(I10849:K10849)</x:f>
        <x:v>43</x:v>
      </x:c>
      <x:c r="M10849" s="267" t="n">
        <x:f>I10849*TOMATO_HOURS*WEEKS*(1+TOMATO_DIM)^I10849+J10849*CARROT_HOURS*WEEKS*(1+CARROT_DIM)^J10849+K10849*MESCLUN_HOURS*WEEKS*(1+MESCLUN_DIM)^K10849</x:f>
        <x:v>7914.1807755516775</x:v>
      </x:c>
      <x:c r="N10849" s="267" t="n">
        <x:f>MAX(M10849-FARMER_HOURS,0)/TEMP_HOURS_PER_WORKER</x:f>
        <x:v>4.995958871910887</x:v>
      </x:c>
      <x:c r="O10849" s="268" t="n">
        <x:f>I10849*TOMATO_PRICE+J10849*CARROT_PRICE+K10849*MESCLUN_PRICE</x:f>
        <x:v>206428</x:v>
      </x:c>
      <x:c r="P10849" s="268" t="n">
        <x:f>I10849*TOMATO_FERTILIZER+J10849*CARROT_FERTILIZER+K10849*MESCLUN_FERTILIZER</x:f>
        <x:v>32560</x:v>
      </x:c>
      <x:c r="Q10849" s="268" t="n">
        <x:f>MIN(M10849,FARMER_HOURS)*FARMER_RATE+MAX(M10849-FARMER_HOURS,0)*TEMP_RATE</x:f>
        <x:v>149898.97179777216</x:v>
      </x:c>
      <x:c r="R10849" s="268" t="n">
        <x:f>O10849-P10849-Q10849-FIXED_COST</x:f>
        <x:v>3969.0282022278407</x:v>
      </x:c>
      <x:c r="S10849" s="139" t="str">
        <x:f>IF(AND(L10849&lt;=TOTAL_BED_CAP,N10849&lt;=TEMP_WORKER_CAP),"YES","NO")</x:f>
        <x:v>NO</x:v>
      </x:c>
      <x:c r="T10849" s="139" t="n">
        <x:f>IF(S10849="YES",R10849,-1E+99)</x:f>
        <x:v>-1e+99</x:v>
      </x:c>
    </x:row>
    <x:row r="10850">
      <x:c r="A10850" s="139"/>
      <x:c r="B10850" s="139"/>
      <x:c r="C10850" s="139"/>
      <x:c r="D10850" s="139"/>
      <x:c r="E10850" s="139"/>
      <x:c r="F10850" s="139"/>
      <x:c r="G10850" s="139"/>
      <x:c r="H10850" s="139"/>
      <x:c r="I10850" s="266" t="n">
        <x:f>INT((ROW()-ROW($I$46))/((CARROT_CAP+1)*(MESCLUN_CAP+1)))</x:f>
        <x:v>16</x:v>
      </x:c>
      <x:c r="J10850" s="266" t="n">
        <x:f>MOD(INT((ROW()-ROW($I$46))/(MESCLUN_CAP+1)),CARROT_CAP+1)</x:f>
        <x:v>12</x:v>
      </x:c>
      <x:c r="K10850" s="266" t="n">
        <x:f>MOD(ROW()-ROW($I$46),MESCLUN_CAP+1)</x:f>
        <x:v>16</x:v>
      </x:c>
      <x:c r="L10850" s="266" t="n">
        <x:f>SUM(I10850:K10850)</x:f>
        <x:v>44</x:v>
      </x:c>
      <x:c r="M10850" s="267" t="n">
        <x:f>I10850*TOMATO_HOURS*WEEKS*(1+TOMATO_DIM)^I10850+J10850*CARROT_HOURS*WEEKS*(1+CARROT_DIM)^J10850+K10850*MESCLUN_HOURS*WEEKS*(1+MESCLUN_DIM)^K10850</x:f>
        <x:v>7979.241551429166</x:v>
      </x:c>
      <x:c r="N10850" s="267" t="n">
        <x:f>MAX(M10850-FARMER_HOURS,0)/TEMP_HOURS_PER_WORKER</x:f>
        <x:v>5.041139966270254</x:v>
      </x:c>
      <x:c r="O10850" s="268" t="n">
        <x:f>I10850*TOMATO_PRICE+J10850*CARROT_PRICE+K10850*MESCLUN_PRICE</x:f>
        <x:v>209128</x:v>
      </x:c>
      <x:c r="P10850" s="268" t="n">
        <x:f>I10850*TOMATO_FERTILIZER+J10850*CARROT_FERTILIZER+K10850*MESCLUN_FERTILIZER</x:f>
        <x:v>33440</x:v>
      </x:c>
      <x:c r="Q10850" s="268" t="n">
        <x:f>MIN(M10850,FARMER_HOURS)*FARMER_RATE+MAX(M10850-FARMER_HOURS,0)*TEMP_RATE</x:f>
        <x:v>151028.49915675636</x:v>
      </x:c>
      <x:c r="R10850" s="268" t="n">
        <x:f>O10850-P10850-Q10850-FIXED_COST</x:f>
        <x:v>4659.500843243644</x:v>
      </x:c>
      <x:c r="S10850" s="139" t="str">
        <x:f>IF(AND(L10850&lt;=TOTAL_BED_CAP,N10850&lt;=TEMP_WORKER_CAP),"YES","NO")</x:f>
        <x:v>NO</x:v>
      </x:c>
      <x:c r="T10850" s="139" t="n">
        <x:f>IF(S10850="YES",R10850,-1E+99)</x:f>
        <x:v>-1e+99</x:v>
      </x:c>
    </x:row>
    <x:row r="10851">
      <x:c r="A10851" s="139"/>
      <x:c r="B10851" s="139"/>
      <x:c r="C10851" s="139"/>
      <x:c r="D10851" s="139"/>
      <x:c r="E10851" s="139"/>
      <x:c r="F10851" s="139"/>
      <x:c r="G10851" s="139"/>
      <x:c r="H10851" s="139"/>
      <x:c r="I10851" s="266" t="n">
        <x:f>INT((ROW()-ROW($I$46))/((CARROT_CAP+1)*(MESCLUN_CAP+1)))</x:f>
        <x:v>16</x:v>
      </x:c>
      <x:c r="J10851" s="266" t="n">
        <x:f>MOD(INT((ROW()-ROW($I$46))/(MESCLUN_CAP+1)),CARROT_CAP+1)</x:f>
        <x:v>12</x:v>
      </x:c>
      <x:c r="K10851" s="266" t="n">
        <x:f>MOD(ROW()-ROW($I$46),MESCLUN_CAP+1)</x:f>
        <x:v>17</x:v>
      </x:c>
      <x:c r="L10851" s="266" t="n">
        <x:f>SUM(I10851:K10851)</x:f>
        <x:v>45</x:v>
      </x:c>
      <x:c r="M10851" s="267" t="n">
        <x:f>I10851*TOMATO_HOURS*WEEKS*(1+TOMATO_DIM)^I10851+J10851*CARROT_HOURS*WEEKS*(1+CARROT_DIM)^J10851+K10851*MESCLUN_HOURS*WEEKS*(1+MESCLUN_DIM)^K10851</x:f>
        <x:v>8045.8017748757065</x:v>
      </x:c>
      <x:c r="N10851" s="267" t="n">
        <x:f>MAX(M10851-FARMER_HOURS,0)/TEMP_HOURS_PER_WORKER</x:f>
        <x:v>5.087362343663685</x:v>
      </x:c>
      <x:c r="O10851" s="268" t="n">
        <x:f>I10851*TOMATO_PRICE+J10851*CARROT_PRICE+K10851*MESCLUN_PRICE</x:f>
        <x:v>211828</x:v>
      </x:c>
      <x:c r="P10851" s="268" t="n">
        <x:f>I10851*TOMATO_FERTILIZER+J10851*CARROT_FERTILIZER+K10851*MESCLUN_FERTILIZER</x:f>
        <x:v>34320</x:v>
      </x:c>
      <x:c r="Q10851" s="268" t="n">
        <x:f>MIN(M10851,FARMER_HOURS)*FARMER_RATE+MAX(M10851-FARMER_HOURS,0)*TEMP_RATE</x:f>
        <x:v>152184.05859159213</x:v>
      </x:c>
      <x:c r="R10851" s="268" t="n">
        <x:f>O10851-P10851-Q10851-FIXED_COST</x:f>
        <x:v>5323.941408407874</x:v>
      </x:c>
      <x:c r="S10851" s="139" t="str">
        <x:f>IF(AND(L10851&lt;=TOTAL_BED_CAP,N10851&lt;=TEMP_WORKER_CAP),"YES","NO")</x:f>
        <x:v>NO</x:v>
      </x:c>
      <x:c r="T10851" s="139" t="n">
        <x:f>IF(S10851="YES",R10851,-1E+99)</x:f>
        <x:v>-1e+99</x:v>
      </x:c>
    </x:row>
    <x:row r="10852">
      <x:c r="A10852" s="139"/>
      <x:c r="B10852" s="139"/>
      <x:c r="C10852" s="139"/>
      <x:c r="D10852" s="139"/>
      <x:c r="E10852" s="139"/>
      <x:c r="F10852" s="139"/>
      <x:c r="G10852" s="139"/>
      <x:c r="H10852" s="139"/>
      <x:c r="I10852" s="266" t="n">
        <x:f>INT((ROW()-ROW($I$46))/((CARROT_CAP+1)*(MESCLUN_CAP+1)))</x:f>
        <x:v>16</x:v>
      </x:c>
      <x:c r="J10852" s="266" t="n">
        <x:f>MOD(INT((ROW()-ROW($I$46))/(MESCLUN_CAP+1)),CARROT_CAP+1)</x:f>
        <x:v>12</x:v>
      </x:c>
      <x:c r="K10852" s="266" t="n">
        <x:f>MOD(ROW()-ROW($I$46),MESCLUN_CAP+1)</x:f>
        <x:v>18</x:v>
      </x:c>
      <x:c r="L10852" s="266" t="n">
        <x:f>SUM(I10852:K10852)</x:f>
        <x:v>46</x:v>
      </x:c>
      <x:c r="M10852" s="267" t="n">
        <x:f>I10852*TOMATO_HOURS*WEEKS*(1+TOMATO_DIM)^I10852+J10852*CARROT_HOURS*WEEKS*(1+CARROT_DIM)^J10852+K10852*MESCLUN_HOURS*WEEKS*(1+MESCLUN_DIM)^K10852</x:f>
        <x:v>8113.888766334294</x:v>
      </x:c>
      <x:c r="N10852" s="267" t="n">
        <x:f>MAX(M10852-FARMER_HOURS,0)/TEMP_HOURS_PER_WORKER</x:f>
        <x:v>5.134644976621037</x:v>
      </x:c>
      <x:c r="O10852" s="268" t="n">
        <x:f>I10852*TOMATO_PRICE+J10852*CARROT_PRICE+K10852*MESCLUN_PRICE</x:f>
        <x:v>214528</x:v>
      </x:c>
      <x:c r="P10852" s="268" t="n">
        <x:f>I10852*TOMATO_FERTILIZER+J10852*CARROT_FERTILIZER+K10852*MESCLUN_FERTILIZER</x:f>
        <x:v>35200</x:v>
      </x:c>
      <x:c r="Q10852" s="268" t="n">
        <x:f>MIN(M10852,FARMER_HOURS)*FARMER_RATE+MAX(M10852-FARMER_HOURS,0)*TEMP_RATE</x:f>
        <x:v>153366.12441552593</x:v>
      </x:c>
      <x:c r="R10852" s="268" t="n">
        <x:f>O10852-P10852-Q10852-FIXED_COST</x:f>
        <x:v>5961.875584474066</x:v>
      </x:c>
      <x:c r="S10852" s="139" t="str">
        <x:f>IF(AND(L10852&lt;=TOTAL_BED_CAP,N10852&lt;=TEMP_WORKER_CAP),"YES","NO")</x:f>
        <x:v>NO</x:v>
      </x:c>
      <x:c r="T10852" s="139" t="n">
        <x:f>IF(S10852="YES",R10852,-1E+99)</x:f>
        <x:v>-1e+99</x:v>
      </x:c>
    </x:row>
    <x:row r="10853">
      <x:c r="A10853" s="139"/>
      <x:c r="B10853" s="139"/>
      <x:c r="C10853" s="139"/>
      <x:c r="D10853" s="139"/>
      <x:c r="E10853" s="139"/>
      <x:c r="F10853" s="139"/>
      <x:c r="G10853" s="139"/>
      <x:c r="H10853" s="139"/>
      <x:c r="I10853" s="266" t="n">
        <x:f>INT((ROW()-ROW($I$46))/((CARROT_CAP+1)*(MESCLUN_CAP+1)))</x:f>
        <x:v>16</x:v>
      </x:c>
      <x:c r="J10853" s="266" t="n">
        <x:f>MOD(INT((ROW()-ROW($I$46))/(MESCLUN_CAP+1)),CARROT_CAP+1)</x:f>
        <x:v>12</x:v>
      </x:c>
      <x:c r="K10853" s="266" t="n">
        <x:f>MOD(ROW()-ROW($I$46),MESCLUN_CAP+1)</x:f>
        <x:v>19</x:v>
      </x:c>
      <x:c r="L10853" s="266" t="n">
        <x:f>SUM(I10853:K10853)</x:f>
        <x:v>47</x:v>
      </x:c>
      <x:c r="M10853" s="267" t="n">
        <x:f>I10853*TOMATO_HOURS*WEEKS*(1+TOMATO_DIM)^I10853+J10853*CARROT_HOURS*WEEKS*(1+CARROT_DIM)^J10853+K10853*MESCLUN_HOURS*WEEKS*(1+MESCLUN_DIM)^K10853</x:f>
        <x:v>8183.530294970316</x:v>
      </x:c>
      <x:c r="N10853" s="267" t="n">
        <x:f>MAX(M10853-FARMER_HOURS,0)/TEMP_HOURS_PER_WORKER</x:f>
        <x:v>5.183007149284942</x:v>
      </x:c>
      <x:c r="O10853" s="268" t="n">
        <x:f>I10853*TOMATO_PRICE+J10853*CARROT_PRICE+K10853*MESCLUN_PRICE</x:f>
        <x:v>217228</x:v>
      </x:c>
      <x:c r="P10853" s="268" t="n">
        <x:f>I10853*TOMATO_FERTILIZER+J10853*CARROT_FERTILIZER+K10853*MESCLUN_FERTILIZER</x:f>
        <x:v>36080</x:v>
      </x:c>
      <x:c r="Q10853" s="268" t="n">
        <x:f>MIN(M10853,FARMER_HOURS)*FARMER_RATE+MAX(M10853-FARMER_HOURS,0)*TEMP_RATE</x:f>
        <x:v>154575.17873212355</x:v>
      </x:c>
      <x:c r="R10853" s="268" t="n">
        <x:f>O10853-P10853-Q10853-FIXED_COST</x:f>
        <x:v>6572.821267876454</x:v>
      </x:c>
      <x:c r="S10853" s="139" t="str">
        <x:f>IF(AND(L10853&lt;=TOTAL_BED_CAP,N10853&lt;=TEMP_WORKER_CAP),"YES","NO")</x:f>
        <x:v>NO</x:v>
      </x:c>
      <x:c r="T10853" s="139" t="n">
        <x:f>IF(S10853="YES",R10853,-1E+99)</x:f>
        <x:v>-1e+99</x:v>
      </x:c>
    </x:row>
    <x:row r="10854">
      <x:c r="A10854" s="139"/>
      <x:c r="B10854" s="139"/>
      <x:c r="C10854" s="139"/>
      <x:c r="D10854" s="139"/>
      <x:c r="E10854" s="139"/>
      <x:c r="F10854" s="139"/>
      <x:c r="G10854" s="139"/>
      <x:c r="H10854" s="139"/>
      <x:c r="I10854" s="266" t="n">
        <x:f>INT((ROW()-ROW($I$46))/((CARROT_CAP+1)*(MESCLUN_CAP+1)))</x:f>
        <x:v>16</x:v>
      </x:c>
      <x:c r="J10854" s="266" t="n">
        <x:f>MOD(INT((ROW()-ROW($I$46))/(MESCLUN_CAP+1)),CARROT_CAP+1)</x:f>
        <x:v>12</x:v>
      </x:c>
      <x:c r="K10854" s="266" t="n">
        <x:f>MOD(ROW()-ROW($I$46),MESCLUN_CAP+1)</x:f>
        <x:v>20</x:v>
      </x:c>
      <x:c r="L10854" s="266" t="n">
        <x:f>SUM(I10854:K10854)</x:f>
        <x:v>48</x:v>
      </x:c>
      <x:c r="M10854" s="267" t="n">
        <x:f>I10854*TOMATO_HOURS*WEEKS*(1+TOMATO_DIM)^I10854+J10854*CARROT_HOURS*WEEKS*(1+CARROT_DIM)^J10854+K10854*MESCLUN_HOURS*WEEKS*(1+MESCLUN_DIM)^K10854</x:f>
        <x:v>8254.754585620793</x:v>
      </x:c>
      <x:c r="N10854" s="267" t="n">
        <x:f>MAX(M10854-FARMER_HOURS,0)/TEMP_HOURS_PER_WORKER</x:f>
        <x:v>5.232468462236661</x:v>
      </x:c>
      <x:c r="O10854" s="268" t="n">
        <x:f>I10854*TOMATO_PRICE+J10854*CARROT_PRICE+K10854*MESCLUN_PRICE</x:f>
        <x:v>219928</x:v>
      </x:c>
      <x:c r="P10854" s="268" t="n">
        <x:f>I10854*TOMATO_FERTILIZER+J10854*CARROT_FERTILIZER+K10854*MESCLUN_FERTILIZER</x:f>
        <x:v>36960</x:v>
      </x:c>
      <x:c r="Q10854" s="268" t="n">
        <x:f>MIN(M10854,FARMER_HOURS)*FARMER_RATE+MAX(M10854-FARMER_HOURS,0)*TEMP_RATE</x:f>
        <x:v>155811.71155591652</x:v>
      </x:c>
      <x:c r="R10854" s="268" t="n">
        <x:f>O10854-P10854-Q10854-FIXED_COST</x:f>
        <x:v>7156.288444083475</x:v>
      </x:c>
      <x:c r="S10854" s="139" t="str">
        <x:f>IF(AND(L10854&lt;=TOTAL_BED_CAP,N10854&lt;=TEMP_WORKER_CAP),"YES","NO")</x:f>
        <x:v>NO</x:v>
      </x:c>
      <x:c r="T10854" s="139" t="n">
        <x:f>IF(S10854="YES",R10854,-1E+99)</x:f>
        <x:v>-1e+99</x:v>
      </x:c>
    </x:row>
    <x:row r="10855">
      <x:c r="A10855" s="139"/>
      <x:c r="B10855" s="139"/>
      <x:c r="C10855" s="139"/>
      <x:c r="D10855" s="139"/>
      <x:c r="E10855" s="139"/>
      <x:c r="F10855" s="139"/>
      <x:c r="G10855" s="139"/>
      <x:c r="H10855" s="139"/>
      <x:c r="I10855" s="266" t="n">
        <x:f>INT((ROW()-ROW($I$46))/((CARROT_CAP+1)*(MESCLUN_CAP+1)))</x:f>
        <x:v>16</x:v>
      </x:c>
      <x:c r="J10855" s="266" t="n">
        <x:f>MOD(INT((ROW()-ROW($I$46))/(MESCLUN_CAP+1)),CARROT_CAP+1)</x:f>
        <x:v>12</x:v>
      </x:c>
      <x:c r="K10855" s="266" t="n">
        <x:f>MOD(ROW()-ROW($I$46),MESCLUN_CAP+1)</x:f>
        <x:v>21</x:v>
      </x:c>
      <x:c r="L10855" s="266" t="n">
        <x:f>SUM(I10855:K10855)</x:f>
        <x:v>49</x:v>
      </x:c>
      <x:c r="M10855" s="267" t="n">
        <x:f>I10855*TOMATO_HOURS*WEEKS*(1+TOMATO_DIM)^I10855+J10855*CARROT_HOURS*WEEKS*(1+CARROT_DIM)^J10855+K10855*MESCLUN_HOURS*WEEKS*(1+MESCLUN_DIM)^K10855</x:f>
        <x:v>8327.590325847237</x:v>
      </x:c>
      <x:c r="N10855" s="267" t="n">
        <x:f>MAX(M10855-FARMER_HOURS,0)/TEMP_HOURS_PER_WORKER</x:f>
        <x:v>5.283048837393915</x:v>
      </x:c>
      <x:c r="O10855" s="268" t="n">
        <x:f>I10855*TOMATO_PRICE+J10855*CARROT_PRICE+K10855*MESCLUN_PRICE</x:f>
        <x:v>222628</x:v>
      </x:c>
      <x:c r="P10855" s="268" t="n">
        <x:f>I10855*TOMATO_FERTILIZER+J10855*CARROT_FERTILIZER+K10855*MESCLUN_FERTILIZER</x:f>
        <x:v>37840</x:v>
      </x:c>
      <x:c r="Q10855" s="268" t="n">
        <x:f>MIN(M10855,FARMER_HOURS)*FARMER_RATE+MAX(M10855-FARMER_HOURS,0)*TEMP_RATE</x:f>
        <x:v>157076.22093484786</x:v>
      </x:c>
      <x:c r="R10855" s="268" t="n">
        <x:f>O10855-P10855-Q10855-FIXED_COST</x:f>
        <x:v>7711.779065152135</x:v>
      </x:c>
      <x:c r="S10855" s="139" t="str">
        <x:f>IF(AND(L10855&lt;=TOTAL_BED_CAP,N10855&lt;=TEMP_WORKER_CAP),"YES","NO")</x:f>
        <x:v>NO</x:v>
      </x:c>
      <x:c r="T10855" s="139" t="n">
        <x:f>IF(S10855="YES",R10855,-1E+99)</x:f>
        <x:v>-1e+99</x:v>
      </x:c>
    </x:row>
    <x:row r="10856">
      <x:c r="A10856" s="139"/>
      <x:c r="B10856" s="139"/>
      <x:c r="C10856" s="139"/>
      <x:c r="D10856" s="139"/>
      <x:c r="E10856" s="139"/>
      <x:c r="F10856" s="139"/>
      <x:c r="G10856" s="139"/>
      <x:c r="H10856" s="139"/>
      <x:c r="I10856" s="266" t="n">
        <x:f>INT((ROW()-ROW($I$46))/((CARROT_CAP+1)*(MESCLUN_CAP+1)))</x:f>
        <x:v>16</x:v>
      </x:c>
      <x:c r="J10856" s="266" t="n">
        <x:f>MOD(INT((ROW()-ROW($I$46))/(MESCLUN_CAP+1)),CARROT_CAP+1)</x:f>
        <x:v>12</x:v>
      </x:c>
      <x:c r="K10856" s="266" t="n">
        <x:f>MOD(ROW()-ROW($I$46),MESCLUN_CAP+1)</x:f>
        <x:v>22</x:v>
      </x:c>
      <x:c r="L10856" s="266" t="n">
        <x:f>SUM(I10856:K10856)</x:f>
        <x:v>50</x:v>
      </x:c>
      <x:c r="M10856" s="267" t="n">
        <x:f>I10856*TOMATO_HOURS*WEEKS*(1+TOMATO_DIM)^I10856+J10856*CARROT_HOURS*WEEKS*(1+CARROT_DIM)^J10856+K10856*MESCLUN_HOURS*WEEKS*(1+MESCLUN_DIM)^K10856</x:f>
        <x:v>8402.066673093632</x:v>
      </x:c>
      <x:c r="N10856" s="267" t="n">
        <x:f>MAX(M10856-FARMER_HOURS,0)/TEMP_HOURS_PER_WORKER</x:f>
        <x:v>5.334768522981689</x:v>
      </x:c>
      <x:c r="O10856" s="268" t="n">
        <x:f>I10856*TOMATO_PRICE+J10856*CARROT_PRICE+K10856*MESCLUN_PRICE</x:f>
        <x:v>225328</x:v>
      </x:c>
      <x:c r="P10856" s="268" t="n">
        <x:f>I10856*TOMATO_FERTILIZER+J10856*CARROT_FERTILIZER+K10856*MESCLUN_FERTILIZER</x:f>
        <x:v>38720</x:v>
      </x:c>
      <x:c r="Q10856" s="268" t="n">
        <x:f>MIN(M10856,FARMER_HOURS)*FARMER_RATE+MAX(M10856-FARMER_HOURS,0)*TEMP_RATE</x:f>
        <x:v>158369.2130745422</x:v>
      </x:c>
      <x:c r="R10856" s="268" t="n">
        <x:f>O10856-P10856-Q10856-FIXED_COST</x:f>
        <x:v>8238.786925457796</x:v>
      </x:c>
      <x:c r="S10856" s="139" t="str">
        <x:f>IF(AND(L10856&lt;=TOTAL_BED_CAP,N10856&lt;=TEMP_WORKER_CAP),"YES","NO")</x:f>
        <x:v>NO</x:v>
      </x:c>
      <x:c r="T10856" s="139" t="n">
        <x:f>IF(S10856="YES",R10856,-1E+99)</x:f>
        <x:v>-1e+99</x:v>
      </x:c>
    </x:row>
    <x:row r="10857">
      <x:c r="A10857" s="139"/>
      <x:c r="B10857" s="139"/>
      <x:c r="C10857" s="139"/>
      <x:c r="D10857" s="139"/>
      <x:c r="E10857" s="139"/>
      <x:c r="F10857" s="139"/>
      <x:c r="G10857" s="139"/>
      <x:c r="H10857" s="139"/>
      <x:c r="I10857" s="266" t="n">
        <x:f>INT((ROW()-ROW($I$46))/((CARROT_CAP+1)*(MESCLUN_CAP+1)))</x:f>
        <x:v>16</x:v>
      </x:c>
      <x:c r="J10857" s="266" t="n">
        <x:f>MOD(INT((ROW()-ROW($I$46))/(MESCLUN_CAP+1)),CARROT_CAP+1)</x:f>
        <x:v>12</x:v>
      </x:c>
      <x:c r="K10857" s="266" t="n">
        <x:f>MOD(ROW()-ROW($I$46),MESCLUN_CAP+1)</x:f>
        <x:v>23</x:v>
      </x:c>
      <x:c r="L10857" s="266" t="n">
        <x:f>SUM(I10857:K10857)</x:f>
        <x:v>51</x:v>
      </x:c>
      <x:c r="M10857" s="267" t="n">
        <x:f>I10857*TOMATO_HOURS*WEEKS*(1+TOMATO_DIM)^I10857+J10857*CARROT_HOURS*WEEKS*(1+CARROT_DIM)^J10857+K10857*MESCLUN_HOURS*WEEKS*(1+MESCLUN_DIM)^K10857</x:f>
        <x:v>8478.213261951068</x:v>
      </x:c>
      <x:c r="N10857" s="267" t="n">
        <x:f>MAX(M10857-FARMER_HOURS,0)/TEMP_HOURS_PER_WORKER</x:f>
        <x:v>5.387648098577131</x:v>
      </x:c>
      <x:c r="O10857" s="268" t="n">
        <x:f>I10857*TOMATO_PRICE+J10857*CARROT_PRICE+K10857*MESCLUN_PRICE</x:f>
        <x:v>228028</x:v>
      </x:c>
      <x:c r="P10857" s="268" t="n">
        <x:f>I10857*TOMATO_FERTILIZER+J10857*CARROT_FERTILIZER+K10857*MESCLUN_FERTILIZER</x:f>
        <x:v>39600</x:v>
      </x:c>
      <x:c r="Q10857" s="268" t="n">
        <x:f>MIN(M10857,FARMER_HOURS)*FARMER_RATE+MAX(M10857-FARMER_HOURS,0)*TEMP_RATE</x:f>
        <x:v>159691.20246442826</x:v>
      </x:c>
      <x:c r="R10857" s="268" t="n">
        <x:f>O10857-P10857-Q10857-FIXED_COST</x:f>
        <x:v>8736.797535571735</x:v>
      </x:c>
      <x:c r="S10857" s="139" t="str">
        <x:f>IF(AND(L10857&lt;=TOTAL_BED_CAP,N10857&lt;=TEMP_WORKER_CAP),"YES","NO")</x:f>
        <x:v>NO</x:v>
      </x:c>
      <x:c r="T10857" s="139" t="n">
        <x:f>IF(S10857="YES",R10857,-1E+99)</x:f>
        <x:v>-1e+99</x:v>
      </x:c>
    </x:row>
    <x:row r="10858">
      <x:c r="A10858" s="139"/>
      <x:c r="B10858" s="139"/>
      <x:c r="C10858" s="139"/>
      <x:c r="D10858" s="139"/>
      <x:c r="E10858" s="139"/>
      <x:c r="F10858" s="139"/>
      <x:c r="G10858" s="139"/>
      <x:c r="H10858" s="139"/>
      <x:c r="I10858" s="266" t="n">
        <x:f>INT((ROW()-ROW($I$46))/((CARROT_CAP+1)*(MESCLUN_CAP+1)))</x:f>
        <x:v>16</x:v>
      </x:c>
      <x:c r="J10858" s="266" t="n">
        <x:f>MOD(INT((ROW()-ROW($I$46))/(MESCLUN_CAP+1)),CARROT_CAP+1)</x:f>
        <x:v>12</x:v>
      </x:c>
      <x:c r="K10858" s="266" t="n">
        <x:f>MOD(ROW()-ROW($I$46),MESCLUN_CAP+1)</x:f>
        <x:v>24</x:v>
      </x:c>
      <x:c r="L10858" s="266" t="n">
        <x:f>SUM(I10858:K10858)</x:f>
        <x:v>52</x:v>
      </x:c>
      <x:c r="M10858" s="267" t="n">
        <x:f>I10858*TOMATO_HOURS*WEEKS*(1+TOMATO_DIM)^I10858+J10858*CARROT_HOURS*WEEKS*(1+CARROT_DIM)^J10858+K10858*MESCLUN_HOURS*WEEKS*(1+MESCLUN_DIM)^K10858</x:f>
        <x:v>8556.060211530565</x:v>
      </x:c>
      <x:c r="N10858" s="267" t="n">
        <x:f>MAX(M10858-FARMER_HOURS,0)/TEMP_HOURS_PER_WORKER</x:f>
        <x:v>5.4417084802295586</x:v>
      </x:c>
      <x:c r="O10858" s="268" t="n">
        <x:f>I10858*TOMATO_PRICE+J10858*CARROT_PRICE+K10858*MESCLUN_PRICE</x:f>
        <x:v>230728</x:v>
      </x:c>
      <x:c r="P10858" s="268" t="n">
        <x:f>I10858*TOMATO_FERTILIZER+J10858*CARROT_FERTILIZER+K10858*MESCLUN_FERTILIZER</x:f>
        <x:v>40480</x:v>
      </x:c>
      <x:c r="Q10858" s="268" t="n">
        <x:f>MIN(M10858,FARMER_HOURS)*FARMER_RATE+MAX(M10858-FARMER_HOURS,0)*TEMP_RATE</x:f>
        <x:v>161042.71200573895</x:v>
      </x:c>
      <x:c r="R10858" s="268" t="n">
        <x:f>O10858-P10858-Q10858-FIXED_COST</x:f>
        <x:v>9205.287994261045</x:v>
      </x:c>
      <x:c r="S10858" s="139" t="str">
        <x:f>IF(AND(L10858&lt;=TOTAL_BED_CAP,N10858&lt;=TEMP_WORKER_CAP),"YES","NO")</x:f>
        <x:v>NO</x:v>
      </x:c>
      <x:c r="T10858" s="139" t="n">
        <x:f>IF(S10858="YES",R10858,-1E+99)</x:f>
        <x:v>-1e+99</x:v>
      </x:c>
    </x:row>
    <x:row r="10859">
      <x:c r="A10859" s="139"/>
      <x:c r="B10859" s="139"/>
      <x:c r="C10859" s="139"/>
      <x:c r="D10859" s="139"/>
      <x:c r="E10859" s="139"/>
      <x:c r="F10859" s="139"/>
      <x:c r="G10859" s="139"/>
      <x:c r="H10859" s="139"/>
      <x:c r="I10859" s="266" t="n">
        <x:f>INT((ROW()-ROW($I$46))/((CARROT_CAP+1)*(MESCLUN_CAP+1)))</x:f>
        <x:v>16</x:v>
      </x:c>
      <x:c r="J10859" s="266" t="n">
        <x:f>MOD(INT((ROW()-ROW($I$46))/(MESCLUN_CAP+1)),CARROT_CAP+1)</x:f>
        <x:v>12</x:v>
      </x:c>
      <x:c r="K10859" s="266" t="n">
        <x:f>MOD(ROW()-ROW($I$46),MESCLUN_CAP+1)</x:f>
        <x:v>25</x:v>
      </x:c>
      <x:c r="L10859" s="266" t="n">
        <x:f>SUM(I10859:K10859)</x:f>
        <x:v>53</x:v>
      </x:c>
      <x:c r="M10859" s="267" t="n">
        <x:f>I10859*TOMATO_HOURS*WEEKS*(1+TOMATO_DIM)^I10859+J10859*CARROT_HOURS*WEEKS*(1+CARROT_DIM)^J10859+K10859*MESCLUN_HOURS*WEEKS*(1+MESCLUN_DIM)^K10859</x:f>
        <x:v>8635.638132945662</x:v>
      </x:c>
      <x:c r="N10859" s="267" t="n">
        <x:f>MAX(M10859-FARMER_HOURS,0)/TEMP_HOURS_PER_WORKER</x:f>
        <x:v>5.49697092565671</x:v>
      </x:c>
      <x:c r="O10859" s="268" t="n">
        <x:f>I10859*TOMATO_PRICE+J10859*CARROT_PRICE+K10859*MESCLUN_PRICE</x:f>
        <x:v>233428</x:v>
      </x:c>
      <x:c r="P10859" s="268" t="n">
        <x:f>I10859*TOMATO_FERTILIZER+J10859*CARROT_FERTILIZER+K10859*MESCLUN_FERTILIZER</x:f>
        <x:v>41360</x:v>
      </x:c>
      <x:c r="Q10859" s="268" t="n">
        <x:f>MIN(M10859,FARMER_HOURS)*FARMER_RATE+MAX(M10859-FARMER_HOURS,0)*TEMP_RATE</x:f>
        <x:v>162424.27314141774</x:v>
      </x:c>
      <x:c r="R10859" s="268" t="n">
        <x:f>O10859-P10859-Q10859-FIXED_COST</x:f>
        <x:v>9643.72685858226</x:v>
      </x:c>
      <x:c r="S10859" s="139" t="str">
        <x:f>IF(AND(L10859&lt;=TOTAL_BED_CAP,N10859&lt;=TEMP_WORKER_CAP),"YES","NO")</x:f>
        <x:v>NO</x:v>
      </x:c>
      <x:c r="T10859" s="139" t="n">
        <x:f>IF(S10859="YES",R10859,-1E+99)</x:f>
        <x:v>-1e+99</x:v>
      </x:c>
    </x:row>
    <x:row r="10860">
      <x:c r="A10860" s="139"/>
      <x:c r="B10860" s="139"/>
      <x:c r="C10860" s="139"/>
      <x:c r="D10860" s="139"/>
      <x:c r="E10860" s="139"/>
      <x:c r="F10860" s="139"/>
      <x:c r="G10860" s="139"/>
      <x:c r="H10860" s="139"/>
      <x:c r="I10860" s="266" t="n">
        <x:f>INT((ROW()-ROW($I$46))/((CARROT_CAP+1)*(MESCLUN_CAP+1)))</x:f>
        <x:v>16</x:v>
      </x:c>
      <x:c r="J10860" s="266" t="n">
        <x:f>MOD(INT((ROW()-ROW($I$46))/(MESCLUN_CAP+1)),CARROT_CAP+1)</x:f>
        <x:v>12</x:v>
      </x:c>
      <x:c r="K10860" s="266" t="n">
        <x:f>MOD(ROW()-ROW($I$46),MESCLUN_CAP+1)</x:f>
        <x:v>26</x:v>
      </x:c>
      <x:c r="L10860" s="266" t="n">
        <x:f>SUM(I10860:K10860)</x:f>
        <x:v>54</x:v>
      </x:c>
      <x:c r="M10860" s="267" t="n">
        <x:f>I10860*TOMATO_HOURS*WEEKS*(1+TOMATO_DIM)^I10860+J10860*CARROT_HOURS*WEEKS*(1+CARROT_DIM)^J10860+K10860*MESCLUN_HOURS*WEEKS*(1+MESCLUN_DIM)^K10860</x:f>
        <x:v>8716.97813690638</x:v>
      </x:c>
      <x:c r="N10860" s="267" t="n">
        <x:f>MAX(M10860-FARMER_HOURS,0)/TEMP_HOURS_PER_WORKER</x:f>
        <x:v>5.55345703951832</x:v>
      </x:c>
      <x:c r="O10860" s="268" t="n">
        <x:f>I10860*TOMATO_PRICE+J10860*CARROT_PRICE+K10860*MESCLUN_PRICE</x:f>
        <x:v>236128</x:v>
      </x:c>
      <x:c r="P10860" s="268" t="n">
        <x:f>I10860*TOMATO_FERTILIZER+J10860*CARROT_FERTILIZER+K10860*MESCLUN_FERTILIZER</x:f>
        <x:v>42240</x:v>
      </x:c>
      <x:c r="Q10860" s="268" t="n">
        <x:f>MIN(M10860,FARMER_HOURS)*FARMER_RATE+MAX(M10860-FARMER_HOURS,0)*TEMP_RATE</x:f>
        <x:v>163836.42598795798</x:v>
      </x:c>
      <x:c r="R10860" s="268" t="n">
        <x:f>O10860-P10860-Q10860-FIXED_COST</x:f>
        <x:v>10051.574012042023</x:v>
      </x:c>
      <x:c r="S10860" s="139" t="str">
        <x:f>IF(AND(L10860&lt;=TOTAL_BED_CAP,N10860&lt;=TEMP_WORKER_CAP),"YES","NO")</x:f>
        <x:v>NO</x:v>
      </x:c>
      <x:c r="T10860" s="139" t="n">
        <x:f>IF(S10860="YES",R10860,-1E+99)</x:f>
        <x:v>-1e+99</x:v>
      </x:c>
    </x:row>
    <x:row r="10861">
      <x:c r="A10861" s="139"/>
      <x:c r="B10861" s="139"/>
      <x:c r="C10861" s="139"/>
      <x:c r="D10861" s="139"/>
      <x:c r="E10861" s="139"/>
      <x:c r="F10861" s="139"/>
      <x:c r="G10861" s="139"/>
      <x:c r="H10861" s="139"/>
      <x:c r="I10861" s="266" t="n">
        <x:f>INT((ROW()-ROW($I$46))/((CARROT_CAP+1)*(MESCLUN_CAP+1)))</x:f>
        <x:v>16</x:v>
      </x:c>
      <x:c r="J10861" s="266" t="n">
        <x:f>MOD(INT((ROW()-ROW($I$46))/(MESCLUN_CAP+1)),CARROT_CAP+1)</x:f>
        <x:v>12</x:v>
      </x:c>
      <x:c r="K10861" s="266" t="n">
        <x:f>MOD(ROW()-ROW($I$46),MESCLUN_CAP+1)</x:f>
        <x:v>27</x:v>
      </x:c>
      <x:c r="L10861" s="266" t="n">
        <x:f>SUM(I10861:K10861)</x:f>
        <x:v>55</x:v>
      </x:c>
      <x:c r="M10861" s="267" t="n">
        <x:f>I10861*TOMATO_HOURS*WEEKS*(1+TOMATO_DIM)^I10861+J10861*CARROT_HOURS*WEEKS*(1+CARROT_DIM)^J10861+K10861*MESCLUN_HOURS*WEEKS*(1+MESCLUN_DIM)^K10861</x:f>
        <x:v>8800.111841426136</x:v>
      </x:c>
      <x:c r="N10861" s="267" t="n">
        <x:f>MAX(M10861-FARMER_HOURS,0)/TEMP_HOURS_PER_WORKER</x:f>
        <x:v>5.611188778768151</x:v>
      </x:c>
      <x:c r="O10861" s="268" t="n">
        <x:f>I10861*TOMATO_PRICE+J10861*CARROT_PRICE+K10861*MESCLUN_PRICE</x:f>
        <x:v>238828</x:v>
      </x:c>
      <x:c r="P10861" s="268" t="n">
        <x:f>I10861*TOMATO_FERTILIZER+J10861*CARROT_FERTILIZER+K10861*MESCLUN_FERTILIZER</x:f>
        <x:v>43120</x:v>
      </x:c>
      <x:c r="Q10861" s="268" t="n">
        <x:f>MIN(M10861,FARMER_HOURS)*FARMER_RATE+MAX(M10861-FARMER_HOURS,0)*TEMP_RATE</x:f>
        <x:v>165279.71946920376</x:v>
      </x:c>
      <x:c r="R10861" s="268" t="n">
        <x:f>O10861-P10861-Q10861-FIXED_COST</x:f>
        <x:v>10428.28053079624</x:v>
      </x:c>
      <x:c r="S10861" s="139" t="str">
        <x:f>IF(AND(L10861&lt;=TOTAL_BED_CAP,N10861&lt;=TEMP_WORKER_CAP),"YES","NO")</x:f>
        <x:v>NO</x:v>
      </x:c>
      <x:c r="T10861" s="139" t="n">
        <x:f>IF(S10861="YES",R10861,-1E+99)</x:f>
        <x:v>-1e+99</x:v>
      </x:c>
    </x:row>
    <x:row r="10862">
      <x:c r="A10862" s="139"/>
      <x:c r="B10862" s="139"/>
      <x:c r="C10862" s="139"/>
      <x:c r="D10862" s="139"/>
      <x:c r="E10862" s="139"/>
      <x:c r="F10862" s="139"/>
      <x:c r="G10862" s="139"/>
      <x:c r="H10862" s="139"/>
      <x:c r="I10862" s="266" t="n">
        <x:f>INT((ROW()-ROW($I$46))/((CARROT_CAP+1)*(MESCLUN_CAP+1)))</x:f>
        <x:v>16</x:v>
      </x:c>
      <x:c r="J10862" s="266" t="n">
        <x:f>MOD(INT((ROW()-ROW($I$46))/(MESCLUN_CAP+1)),CARROT_CAP+1)</x:f>
        <x:v>12</x:v>
      </x:c>
      <x:c r="K10862" s="266" t="n">
        <x:f>MOD(ROW()-ROW($I$46),MESCLUN_CAP+1)</x:f>
        <x:v>28</x:v>
      </x:c>
      <x:c r="L10862" s="266" t="n">
        <x:f>SUM(I10862:K10862)</x:f>
        <x:v>56</x:v>
      </x:c>
      <x:c r="M10862" s="267" t="n">
        <x:f>I10862*TOMATO_HOURS*WEEKS*(1+TOMATO_DIM)^I10862+J10862*CARROT_HOURS*WEEKS*(1+CARROT_DIM)^J10862+K10862*MESCLUN_HOURS*WEEKS*(1+MESCLUN_DIM)^K10862</x:f>
        <x:v>8885.07137964329</x:v>
      </x:c>
      <x:c r="N10862" s="267" t="n">
        <x:f>MAX(M10862-FARMER_HOURS,0)/TEMP_HOURS_PER_WORKER</x:f>
        <x:v>5.670188458085618</x:v>
      </x:c>
      <x:c r="O10862" s="268" t="n">
        <x:f>I10862*TOMATO_PRICE+J10862*CARROT_PRICE+K10862*MESCLUN_PRICE</x:f>
        <x:v>241528</x:v>
      </x:c>
      <x:c r="P10862" s="268" t="n">
        <x:f>I10862*TOMATO_FERTILIZER+J10862*CARROT_FERTILIZER+K10862*MESCLUN_FERTILIZER</x:f>
        <x:v>44000</x:v>
      </x:c>
      <x:c r="Q10862" s="268" t="n">
        <x:f>MIN(M10862,FARMER_HOURS)*FARMER_RATE+MAX(M10862-FARMER_HOURS,0)*TEMP_RATE</x:f>
        <x:v>166754.71145214044</x:v>
      </x:c>
      <x:c r="R10862" s="268" t="n">
        <x:f>O10862-P10862-Q10862-FIXED_COST</x:f>
        <x:v>10773.288547859556</x:v>
      </x:c>
      <x:c r="S10862" s="139" t="str">
        <x:f>IF(AND(L10862&lt;=TOTAL_BED_CAP,N10862&lt;=TEMP_WORKER_CAP),"YES","NO")</x:f>
        <x:v>NO</x:v>
      </x:c>
      <x:c r="T10862" s="139" t="n">
        <x:f>IF(S10862="YES",R10862,-1E+99)</x:f>
        <x:v>-1e+99</x:v>
      </x:c>
    </x:row>
    <x:row r="10863">
      <x:c r="A10863" s="139"/>
      <x:c r="B10863" s="139"/>
      <x:c r="C10863" s="139"/>
      <x:c r="D10863" s="139"/>
      <x:c r="E10863" s="139"/>
      <x:c r="F10863" s="139"/>
      <x:c r="G10863" s="139"/>
      <x:c r="H10863" s="139"/>
      <x:c r="I10863" s="266" t="n">
        <x:f>INT((ROW()-ROW($I$46))/((CARROT_CAP+1)*(MESCLUN_CAP+1)))</x:f>
        <x:v>16</x:v>
      </x:c>
      <x:c r="J10863" s="266" t="n">
        <x:f>MOD(INT((ROW()-ROW($I$46))/(MESCLUN_CAP+1)),CARROT_CAP+1)</x:f>
        <x:v>12</x:v>
      </x:c>
      <x:c r="K10863" s="266" t="n">
        <x:f>MOD(ROW()-ROW($I$46),MESCLUN_CAP+1)</x:f>
        <x:v>29</x:v>
      </x:c>
      <x:c r="L10863" s="266" t="n">
        <x:f>SUM(I10863:K10863)</x:f>
        <x:v>57</x:v>
      </x:c>
      <x:c r="M10863" s="267" t="n">
        <x:f>I10863*TOMATO_HOURS*WEEKS*(1+TOMATO_DIM)^I10863+J10863*CARROT_HOURS*WEEKS*(1+CARROT_DIM)^J10863+K10863*MESCLUN_HOURS*WEEKS*(1+MESCLUN_DIM)^K10863</x:f>
        <x:v>8971.889407758943</x:v>
      </x:c>
      <x:c r="N10863" s="267" t="n">
        <x:f>MAX(M10863-FARMER_HOURS,0)/TEMP_HOURS_PER_WORKER</x:f>
        <x:v>5.730478755388154</x:v>
      </x:c>
      <x:c r="O10863" s="268" t="n">
        <x:f>I10863*TOMATO_PRICE+J10863*CARROT_PRICE+K10863*MESCLUN_PRICE</x:f>
        <x:v>244228</x:v>
      </x:c>
      <x:c r="P10863" s="268" t="n">
        <x:f>I10863*TOMATO_FERTILIZER+J10863*CARROT_FERTILIZER+K10863*MESCLUN_FERTILIZER</x:f>
        <x:v>44880</x:v>
      </x:c>
      <x:c r="Q10863" s="268" t="n">
        <x:f>MIN(M10863,FARMER_HOURS)*FARMER_RATE+MAX(M10863-FARMER_HOURS,0)*TEMP_RATE</x:f>
        <x:v>168261.96888470388</x:v>
      </x:c>
      <x:c r="R10863" s="268" t="n">
        <x:f>O10863-P10863-Q10863-FIXED_COST</x:f>
        <x:v>11086.031115296122</x:v>
      </x:c>
      <x:c r="S10863" s="139" t="str">
        <x:f>IF(AND(L10863&lt;=TOTAL_BED_CAP,N10863&lt;=TEMP_WORKER_CAP),"YES","NO")</x:f>
        <x:v>NO</x:v>
      </x:c>
      <x:c r="T10863" s="139" t="n">
        <x:f>IF(S10863="YES",R10863,-1E+99)</x:f>
        <x:v>-1e+99</x:v>
      </x:c>
    </x:row>
    <x:row r="10864">
      <x:c r="A10864" s="139"/>
      <x:c r="B10864" s="139"/>
      <x:c r="C10864" s="139"/>
      <x:c r="D10864" s="139"/>
      <x:c r="E10864" s="139"/>
      <x:c r="F10864" s="139"/>
      <x:c r="G10864" s="139"/>
      <x:c r="H10864" s="139"/>
      <x:c r="I10864" s="266" t="n">
        <x:f>INT((ROW()-ROW($I$46))/((CARROT_CAP+1)*(MESCLUN_CAP+1)))</x:f>
        <x:v>16</x:v>
      </x:c>
      <x:c r="J10864" s="266" t="n">
        <x:f>MOD(INT((ROW()-ROW($I$46))/(MESCLUN_CAP+1)),CARROT_CAP+1)</x:f>
        <x:v>12</x:v>
      </x:c>
      <x:c r="K10864" s="266" t="n">
        <x:f>MOD(ROW()-ROW($I$46),MESCLUN_CAP+1)</x:f>
        <x:v>30</x:v>
      </x:c>
      <x:c r="L10864" s="266" t="n">
        <x:f>SUM(I10864:K10864)</x:f>
        <x:v>58</x:v>
      </x:c>
      <x:c r="M10864" s="267" t="n">
        <x:f>I10864*TOMATO_HOURS*WEEKS*(1+TOMATO_DIM)^I10864+J10864*CARROT_HOURS*WEEKS*(1+CARROT_DIM)^J10864+K10864*MESCLUN_HOURS*WEEKS*(1+MESCLUN_DIM)^K10864</x:f>
        <x:v>9060.599113092714</x:v>
      </x:c>
      <x:c r="N10864" s="267" t="n">
        <x:f>MAX(M10864-FARMER_HOURS,0)/TEMP_HOURS_PER_WORKER</x:f>
        <x:v>5.792082717425496</x:v>
      </x:c>
      <x:c r="O10864" s="268" t="n">
        <x:f>I10864*TOMATO_PRICE+J10864*CARROT_PRICE+K10864*MESCLUN_PRICE</x:f>
        <x:v>246928</x:v>
      </x:c>
      <x:c r="P10864" s="268" t="n">
        <x:f>I10864*TOMATO_FERTILIZER+J10864*CARROT_FERTILIZER+K10864*MESCLUN_FERTILIZER</x:f>
        <x:v>45760</x:v>
      </x:c>
      <x:c r="Q10864" s="268" t="n">
        <x:f>MIN(M10864,FARMER_HOURS)*FARMER_RATE+MAX(M10864-FARMER_HOURS,0)*TEMP_RATE</x:f>
        <x:v>169802.0679356374</x:v>
      </x:c>
      <x:c r="R10864" s="268" t="n">
        <x:f>O10864-P10864-Q10864-FIXED_COST</x:f>
        <x:v>11365.932064362598</x:v>
      </x:c>
      <x:c r="S10864" s="139" t="str">
        <x:f>IF(AND(L10864&lt;=TOTAL_BED_CAP,N10864&lt;=TEMP_WORKER_CAP),"YES","NO")</x:f>
        <x:v>NO</x:v>
      </x:c>
      <x:c r="T10864" s="139" t="n">
        <x:f>IF(S10864="YES",R10864,-1E+99)</x:f>
        <x:v>-1e+99</x:v>
      </x:c>
    </x:row>
    <x:row r="10865">
      <x:c r="A10865" s="139"/>
      <x:c r="B10865" s="139"/>
      <x:c r="C10865" s="139"/>
      <x:c r="D10865" s="139"/>
      <x:c r="E10865" s="139"/>
      <x:c r="F10865" s="139"/>
      <x:c r="G10865" s="139"/>
      <x:c r="H10865" s="139"/>
      <x:c r="I10865" s="266" t="n">
        <x:f>INT((ROW()-ROW($I$46))/((CARROT_CAP+1)*(MESCLUN_CAP+1)))</x:f>
        <x:v>16</x:v>
      </x:c>
      <x:c r="J10865" s="266" t="n">
        <x:f>MOD(INT((ROW()-ROW($I$46))/(MESCLUN_CAP+1)),CARROT_CAP+1)</x:f>
        <x:v>13</x:v>
      </x:c>
      <x:c r="K10865" s="266" t="n">
        <x:f>MOD(ROW()-ROW($I$46),MESCLUN_CAP+1)</x:f>
        <x:v>0</x:v>
      </x:c>
      <x:c r="L10865" s="266" t="n">
        <x:f>SUM(I10865:K10865)</x:f>
        <x:v>29</x:v>
      </x:c>
      <x:c r="M10865" s="267" t="n">
        <x:f>I10865*TOMATO_HOURS*WEEKS*(1+TOMATO_DIM)^I10865+J10865*CARROT_HOURS*WEEKS*(1+CARROT_DIM)^J10865+K10865*MESCLUN_HOURS*WEEKS*(1+MESCLUN_DIM)^K10865</x:f>
        <x:v>7154.3804078468565</x:v>
      </x:c>
      <x:c r="N10865" s="267" t="n">
        <x:f>MAX(M10865-FARMER_HOURS,0)/TEMP_HOURS_PER_WORKER</x:f>
        <x:v>4.468319727671428</x:v>
      </x:c>
      <x:c r="O10865" s="268" t="n">
        <x:f>I10865*TOMATO_PRICE+J10865*CARROT_PRICE+K10865*MESCLUN_PRICE</x:f>
        <x:v>168022</x:v>
      </x:c>
      <x:c r="P10865" s="268" t="n">
        <x:f>I10865*TOMATO_FERTILIZER+J10865*CARROT_FERTILIZER+K10865*MESCLUN_FERTILIZER</x:f>
        <x:v>19800</x:v>
      </x:c>
      <x:c r="Q10865" s="268" t="n">
        <x:f>MIN(M10865,FARMER_HOURS)*FARMER_RATE+MAX(M10865-FARMER_HOURS,0)*TEMP_RATE</x:f>
        <x:v>136707.9931917857</x:v>
      </x:c>
      <x:c r="R10865" s="268" t="n">
        <x:f>O10865-P10865-Q10865-FIXED_COST</x:f>
        <x:v>-8485.993191785703</x:v>
      </x:c>
      <x:c r="S10865" s="139" t="str">
        <x:f>IF(AND(L10865&lt;=TOTAL_BED_CAP,N10865&lt;=TEMP_WORKER_CAP),"YES","NO")</x:f>
        <x:v>NO</x:v>
      </x:c>
      <x:c r="T10865" s="139" t="n">
        <x:f>IF(S10865="YES",R10865,-1E+99)</x:f>
        <x:v>-1e+99</x:v>
      </x:c>
    </x:row>
    <x:row r="10866">
      <x:c r="A10866" s="139"/>
      <x:c r="B10866" s="139"/>
      <x:c r="C10866" s="139"/>
      <x:c r="D10866" s="139"/>
      <x:c r="E10866" s="139"/>
      <x:c r="F10866" s="139"/>
      <x:c r="G10866" s="139"/>
      <x:c r="H10866" s="139"/>
      <x:c r="I10866" s="266" t="n">
        <x:f>INT((ROW()-ROW($I$46))/((CARROT_CAP+1)*(MESCLUN_CAP+1)))</x:f>
        <x:v>16</x:v>
      </x:c>
      <x:c r="J10866" s="266" t="n">
        <x:f>MOD(INT((ROW()-ROW($I$46))/(MESCLUN_CAP+1)),CARROT_CAP+1)</x:f>
        <x:v>13</x:v>
      </x:c>
      <x:c r="K10866" s="266" t="n">
        <x:f>MOD(ROW()-ROW($I$46),MESCLUN_CAP+1)</x:f>
        <x:v>1</x:v>
      </x:c>
      <x:c r="L10866" s="266" t="n">
        <x:f>SUM(I10866:K10866)</x:f>
        <x:v>30</x:v>
      </x:c>
      <x:c r="M10866" s="267" t="n">
        <x:f>I10866*TOMATO_HOURS*WEEKS*(1+TOMATO_DIM)^I10866+J10866*CARROT_HOURS*WEEKS*(1+CARROT_DIM)^J10866+K10866*MESCLUN_HOURS*WEEKS*(1+MESCLUN_DIM)^K10866</x:f>
        <x:v>7199.9429078468565</x:v>
      </x:c>
      <x:c r="N10866" s="267" t="n">
        <x:f>MAX(M10866-FARMER_HOURS,0)/TEMP_HOURS_PER_WORKER</x:f>
        <x:v>4.499960352671428</x:v>
      </x:c>
      <x:c r="O10866" s="268" t="n">
        <x:f>I10866*TOMATO_PRICE+J10866*CARROT_PRICE+K10866*MESCLUN_PRICE</x:f>
        <x:v>170722</x:v>
      </x:c>
      <x:c r="P10866" s="268" t="n">
        <x:f>I10866*TOMATO_FERTILIZER+J10866*CARROT_FERTILIZER+K10866*MESCLUN_FERTILIZER</x:f>
        <x:v>20680</x:v>
      </x:c>
      <x:c r="Q10866" s="268" t="n">
        <x:f>MIN(M10866,FARMER_HOURS)*FARMER_RATE+MAX(M10866-FARMER_HOURS,0)*TEMP_RATE</x:f>
        <x:v>137499.0088167857</x:v>
      </x:c>
      <x:c r="R10866" s="268" t="n">
        <x:f>O10866-P10866-Q10866-FIXED_COST</x:f>
        <x:v>-7457.008816785703</x:v>
      </x:c>
      <x:c r="S10866" s="139" t="str">
        <x:f>IF(AND(L10866&lt;=TOTAL_BED_CAP,N10866&lt;=TEMP_WORKER_CAP),"YES","NO")</x:f>
        <x:v>NO</x:v>
      </x:c>
      <x:c r="T10866" s="139" t="n">
        <x:f>IF(S10866="YES",R10866,-1E+99)</x:f>
        <x:v>-1e+99</x:v>
      </x:c>
    </x:row>
    <x:row r="10867">
      <x:c r="A10867" s="139"/>
      <x:c r="B10867" s="139"/>
      <x:c r="C10867" s="139"/>
      <x:c r="D10867" s="139"/>
      <x:c r="E10867" s="139"/>
      <x:c r="F10867" s="139"/>
      <x:c r="G10867" s="139"/>
      <x:c r="H10867" s="139"/>
      <x:c r="I10867" s="266" t="n">
        <x:f>INT((ROW()-ROW($I$46))/((CARROT_CAP+1)*(MESCLUN_CAP+1)))</x:f>
        <x:v>16</x:v>
      </x:c>
      <x:c r="J10867" s="266" t="n">
        <x:f>MOD(INT((ROW()-ROW($I$46))/(MESCLUN_CAP+1)),CARROT_CAP+1)</x:f>
        <x:v>13</x:v>
      </x:c>
      <x:c r="K10867" s="266" t="n">
        <x:f>MOD(ROW()-ROW($I$46),MESCLUN_CAP+1)</x:f>
        <x:v>2</x:v>
      </x:c>
      <x:c r="L10867" s="266" t="n">
        <x:f>SUM(I10867:K10867)</x:f>
        <x:v>31</x:v>
      </x:c>
      <x:c r="M10867" s="267" t="n">
        <x:f>I10867*TOMATO_HOURS*WEEKS*(1+TOMATO_DIM)^I10867+J10867*CARROT_HOURS*WEEKS*(1+CARROT_DIM)^J10867+K10867*MESCLUN_HOURS*WEEKS*(1+MESCLUN_DIM)^K10867</x:f>
        <x:v>7246.644470346857</x:v>
      </x:c>
      <x:c r="N10867" s="267" t="n">
        <x:f>MAX(M10867-FARMER_HOURS,0)/TEMP_HOURS_PER_WORKER</x:f>
        <x:v>4.532391993296429</x:v>
      </x:c>
      <x:c r="O10867" s="268" t="n">
        <x:f>I10867*TOMATO_PRICE+J10867*CARROT_PRICE+K10867*MESCLUN_PRICE</x:f>
        <x:v>173422</x:v>
      </x:c>
      <x:c r="P10867" s="268" t="n">
        <x:f>I10867*TOMATO_FERTILIZER+J10867*CARROT_FERTILIZER+K10867*MESCLUN_FERTILIZER</x:f>
        <x:v>21560</x:v>
      </x:c>
      <x:c r="Q10867" s="268" t="n">
        <x:f>MIN(M10867,FARMER_HOURS)*FARMER_RATE+MAX(M10867-FARMER_HOURS,0)*TEMP_RATE</x:f>
        <x:v>138309.7998324107</x:v>
      </x:c>
      <x:c r="R10867" s="268" t="n">
        <x:f>O10867-P10867-Q10867-FIXED_COST</x:f>
        <x:v>-6447.799832410703</x:v>
      </x:c>
      <x:c r="S10867" s="139" t="str">
        <x:f>IF(AND(L10867&lt;=TOTAL_BED_CAP,N10867&lt;=TEMP_WORKER_CAP),"YES","NO")</x:f>
        <x:v>NO</x:v>
      </x:c>
      <x:c r="T10867" s="139" t="n">
        <x:f>IF(S10867="YES",R10867,-1E+99)</x:f>
        <x:v>-1e+99</x:v>
      </x:c>
    </x:row>
    <x:row r="10868">
      <x:c r="A10868" s="139"/>
      <x:c r="B10868" s="139"/>
      <x:c r="C10868" s="139"/>
      <x:c r="D10868" s="139"/>
      <x:c r="E10868" s="139"/>
      <x:c r="F10868" s="139"/>
      <x:c r="G10868" s="139"/>
      <x:c r="H10868" s="139"/>
      <x:c r="I10868" s="266" t="n">
        <x:f>INT((ROW()-ROW($I$46))/((CARROT_CAP+1)*(MESCLUN_CAP+1)))</x:f>
        <x:v>16</x:v>
      </x:c>
      <x:c r="J10868" s="266" t="n">
        <x:f>MOD(INT((ROW()-ROW($I$46))/(MESCLUN_CAP+1)),CARROT_CAP+1)</x:f>
        <x:v>13</x:v>
      </x:c>
      <x:c r="K10868" s="266" t="n">
        <x:f>MOD(ROW()-ROW($I$46),MESCLUN_CAP+1)</x:f>
        <x:v>3</x:v>
      </x:c>
      <x:c r="L10868" s="266" t="n">
        <x:f>SUM(I10868:K10868)</x:f>
        <x:v>32</x:v>
      </x:c>
      <x:c r="M10868" s="267" t="n">
        <x:f>I10868*TOMATO_HOURS*WEEKS*(1+TOMATO_DIM)^I10868+J10868*CARROT_HOURS*WEEKS*(1+CARROT_DIM)^J10868+K10868*MESCLUN_HOURS*WEEKS*(1+MESCLUN_DIM)^K10868</x:f>
        <x:v>7294.506452768732</x:v>
      </x:c>
      <x:c r="N10868" s="267" t="n">
        <x:f>MAX(M10868-FARMER_HOURS,0)/TEMP_HOURS_PER_WORKER</x:f>
        <x:v>4.565629481089397</x:v>
      </x:c>
      <x:c r="O10868" s="268" t="n">
        <x:f>I10868*TOMATO_PRICE+J10868*CARROT_PRICE+K10868*MESCLUN_PRICE</x:f>
        <x:v>176122</x:v>
      </x:c>
      <x:c r="P10868" s="268" t="n">
        <x:f>I10868*TOMATO_FERTILIZER+J10868*CARROT_FERTILIZER+K10868*MESCLUN_FERTILIZER</x:f>
        <x:v>22440</x:v>
      </x:c>
      <x:c r="Q10868" s="268" t="n">
        <x:f>MIN(M10868,FARMER_HOURS)*FARMER_RATE+MAX(M10868-FARMER_HOURS,0)*TEMP_RATE</x:f>
        <x:v>139140.73702723492</x:v>
      </x:c>
      <x:c r="R10868" s="268" t="n">
        <x:f>O10868-P10868-Q10868-FIXED_COST</x:f>
        <x:v>-5458.737027234922</x:v>
      </x:c>
      <x:c r="S10868" s="139" t="str">
        <x:f>IF(AND(L10868&lt;=TOTAL_BED_CAP,N10868&lt;=TEMP_WORKER_CAP),"YES","NO")</x:f>
        <x:v>NO</x:v>
      </x:c>
      <x:c r="T10868" s="139" t="n">
        <x:f>IF(S10868="YES",R10868,-1E+99)</x:f>
        <x:v>-1e+99</x:v>
      </x:c>
    </x:row>
    <x:row r="10869">
      <x:c r="A10869" s="139"/>
      <x:c r="B10869" s="139"/>
      <x:c r="C10869" s="139"/>
      <x:c r="D10869" s="139"/>
      <x:c r="E10869" s="139"/>
      <x:c r="F10869" s="139"/>
      <x:c r="G10869" s="139"/>
      <x:c r="H10869" s="139"/>
      <x:c r="I10869" s="266" t="n">
        <x:f>INT((ROW()-ROW($I$46))/((CARROT_CAP+1)*(MESCLUN_CAP+1)))</x:f>
        <x:v>16</x:v>
      </x:c>
      <x:c r="J10869" s="266" t="n">
        <x:f>MOD(INT((ROW()-ROW($I$46))/(MESCLUN_CAP+1)),CARROT_CAP+1)</x:f>
        <x:v>13</x:v>
      </x:c>
      <x:c r="K10869" s="266" t="n">
        <x:f>MOD(ROW()-ROW($I$46),MESCLUN_CAP+1)</x:f>
        <x:v>4</x:v>
      </x:c>
      <x:c r="L10869" s="266" t="n">
        <x:f>SUM(I10869:K10869)</x:f>
        <x:v>33</x:v>
      </x:c>
      <x:c r="M10869" s="267" t="n">
        <x:f>I10869*TOMATO_HOURS*WEEKS*(1+TOMATO_DIM)^I10869+J10869*CARROT_HOURS*WEEKS*(1+CARROT_DIM)^J10869+K10869*MESCLUN_HOURS*WEEKS*(1+MESCLUN_DIM)^K10869</x:f>
        <x:v>7343.550568491388</x:v>
      </x:c>
      <x:c r="N10869" s="267" t="n">
        <x:f>MAX(M10869-FARMER_HOURS,0)/TEMP_HOURS_PER_WORKER</x:f>
        <x:v>4.599687894785686</x:v>
      </x:c>
      <x:c r="O10869" s="268" t="n">
        <x:f>I10869*TOMATO_PRICE+J10869*CARROT_PRICE+K10869*MESCLUN_PRICE</x:f>
        <x:v>178822</x:v>
      </x:c>
      <x:c r="P10869" s="268" t="n">
        <x:f>I10869*TOMATO_FERTILIZER+J10869*CARROT_FERTILIZER+K10869*MESCLUN_FERTILIZER</x:f>
        <x:v>23320</x:v>
      </x:c>
      <x:c r="Q10869" s="268" t="n">
        <x:f>MIN(M10869,FARMER_HOURS)*FARMER_RATE+MAX(M10869-FARMER_HOURS,0)*TEMP_RATE</x:f>
        <x:v>139992.19736964215</x:v>
      </x:c>
      <x:c r="R10869" s="268" t="n">
        <x:f>O10869-P10869-Q10869-FIXED_COST</x:f>
        <x:v>-4490.197369642148</x:v>
      </x:c>
      <x:c r="S10869" s="139" t="str">
        <x:f>IF(AND(L10869&lt;=TOTAL_BED_CAP,N10869&lt;=TEMP_WORKER_CAP),"YES","NO")</x:f>
        <x:v>NO</x:v>
      </x:c>
      <x:c r="T10869" s="139" t="n">
        <x:f>IF(S10869="YES",R10869,-1E+99)</x:f>
        <x:v>-1e+99</x:v>
      </x:c>
    </x:row>
    <x:row r="10870">
      <x:c r="A10870" s="139"/>
      <x:c r="B10870" s="139"/>
      <x:c r="C10870" s="139"/>
      <x:c r="D10870" s="139"/>
      <x:c r="E10870" s="139"/>
      <x:c r="F10870" s="139"/>
      <x:c r="G10870" s="139"/>
      <x:c r="H10870" s="139"/>
      <x:c r="I10870" s="266" t="n">
        <x:f>INT((ROW()-ROW($I$46))/((CARROT_CAP+1)*(MESCLUN_CAP+1)))</x:f>
        <x:v>16</x:v>
      </x:c>
      <x:c r="J10870" s="266" t="n">
        <x:f>MOD(INT((ROW()-ROW($I$46))/(MESCLUN_CAP+1)),CARROT_CAP+1)</x:f>
        <x:v>13</x:v>
      </x:c>
      <x:c r="K10870" s="266" t="n">
        <x:f>MOD(ROW()-ROW($I$46),MESCLUN_CAP+1)</x:f>
        <x:v>5</x:v>
      </x:c>
      <x:c r="L10870" s="266" t="n">
        <x:f>SUM(I10870:K10870)</x:f>
        <x:v>34</x:v>
      </x:c>
      <x:c r="M10870" s="267" t="n">
        <x:f>I10870*TOMATO_HOURS*WEEKS*(1+TOMATO_DIM)^I10870+J10870*CARROT_HOURS*WEEKS*(1+CARROT_DIM)^J10870+K10870*MESCLUN_HOURS*WEEKS*(1+MESCLUN_DIM)^K10870</x:f>
        <x:v>7393.798892412591</x:v>
      </x:c>
      <x:c r="N10870" s="267" t="n">
        <x:f>MAX(M10870-FARMER_HOURS,0)/TEMP_HOURS_PER_WORKER</x:f>
        <x:v>4.63458256417541</x:v>
      </x:c>
      <x:c r="O10870" s="268" t="n">
        <x:f>I10870*TOMATO_PRICE+J10870*CARROT_PRICE+K10870*MESCLUN_PRICE</x:f>
        <x:v>181522</x:v>
      </x:c>
      <x:c r="P10870" s="268" t="n">
        <x:f>I10870*TOMATO_FERTILIZER+J10870*CARROT_FERTILIZER+K10870*MESCLUN_FERTILIZER</x:f>
        <x:v>24200</x:v>
      </x:c>
      <x:c r="Q10870" s="268" t="n">
        <x:f>MIN(M10870,FARMER_HOURS)*FARMER_RATE+MAX(M10870-FARMER_HOURS,0)*TEMP_RATE</x:f>
        <x:v>140864.56410438527</x:v>
      </x:c>
      <x:c r="R10870" s="268" t="n">
        <x:f>O10870-P10870-Q10870-FIXED_COST</x:f>
        <x:v>-3542.5641043852665</x:v>
      </x:c>
      <x:c r="S10870" s="139" t="str">
        <x:f>IF(AND(L10870&lt;=TOTAL_BED_CAP,N10870&lt;=TEMP_WORKER_CAP),"YES","NO")</x:f>
        <x:v>NO</x:v>
      </x:c>
      <x:c r="T10870" s="139" t="n">
        <x:f>IF(S10870="YES",R10870,-1E+99)</x:f>
        <x:v>-1e+99</x:v>
      </x:c>
    </x:row>
    <x:row r="10871">
      <x:c r="A10871" s="139"/>
      <x:c r="B10871" s="139"/>
      <x:c r="C10871" s="139"/>
      <x:c r="D10871" s="139"/>
      <x:c r="E10871" s="139"/>
      <x:c r="F10871" s="139"/>
      <x:c r="G10871" s="139"/>
      <x:c r="H10871" s="139"/>
      <x:c r="I10871" s="266" t="n">
        <x:f>INT((ROW()-ROW($I$46))/((CARROT_CAP+1)*(MESCLUN_CAP+1)))</x:f>
        <x:v>16</x:v>
      </x:c>
      <x:c r="J10871" s="266" t="n">
        <x:f>MOD(INT((ROW()-ROW($I$46))/(MESCLUN_CAP+1)),CARROT_CAP+1)</x:f>
        <x:v>13</x:v>
      </x:c>
      <x:c r="K10871" s="266" t="n">
        <x:f>MOD(ROW()-ROW($I$46),MESCLUN_CAP+1)</x:f>
        <x:v>6</x:v>
      </x:c>
      <x:c r="L10871" s="266" t="n">
        <x:f>SUM(I10871:K10871)</x:f>
        <x:v>35</x:v>
      </x:c>
      <x:c r="M10871" s="267" t="n">
        <x:f>I10871*TOMATO_HOURS*WEEKS*(1+TOMATO_DIM)^I10871+J10871*CARROT_HOURS*WEEKS*(1+CARROT_DIM)^J10871+K10871*MESCLUN_HOURS*WEEKS*(1+MESCLUN_DIM)^K10871</x:f>
        <x:v>7445.273866594224</x:v>
      </x:c>
      <x:c r="N10871" s="267" t="n">
        <x:f>MAX(M10871-FARMER_HOURS,0)/TEMP_HOURS_PER_WORKER</x:f>
        <x:v>4.670329074023767</x:v>
      </x:c>
      <x:c r="O10871" s="268" t="n">
        <x:f>I10871*TOMATO_PRICE+J10871*CARROT_PRICE+K10871*MESCLUN_PRICE</x:f>
        <x:v>184222</x:v>
      </x:c>
      <x:c r="P10871" s="268" t="n">
        <x:f>I10871*TOMATO_FERTILIZER+J10871*CARROT_FERTILIZER+K10871*MESCLUN_FERTILIZER</x:f>
        <x:v>25080</x:v>
      </x:c>
      <x:c r="Q10871" s="268" t="n">
        <x:f>MIN(M10871,FARMER_HOURS)*FARMER_RATE+MAX(M10871-FARMER_HOURS,0)*TEMP_RATE</x:f>
        <x:v>141758.22685059416</x:v>
      </x:c>
      <x:c r="R10871" s="268" t="n">
        <x:f>O10871-P10871-Q10871-FIXED_COST</x:f>
        <x:v>-2616.226850594161</x:v>
      </x:c>
      <x:c r="S10871" s="139" t="str">
        <x:f>IF(AND(L10871&lt;=TOTAL_BED_CAP,N10871&lt;=TEMP_WORKER_CAP),"YES","NO")</x:f>
        <x:v>NO</x:v>
      </x:c>
      <x:c r="T10871" s="139" t="n">
        <x:f>IF(S10871="YES",R10871,-1E+99)</x:f>
        <x:v>-1e+99</x:v>
      </x:c>
    </x:row>
    <x:row r="10872">
      <x:c r="A10872" s="139"/>
      <x:c r="B10872" s="139"/>
      <x:c r="C10872" s="139"/>
      <x:c r="D10872" s="139"/>
      <x:c r="E10872" s="139"/>
      <x:c r="F10872" s="139"/>
      <x:c r="G10872" s="139"/>
      <x:c r="H10872" s="139"/>
      <x:c r="I10872" s="266" t="n">
        <x:f>INT((ROW()-ROW($I$46))/((CARROT_CAP+1)*(MESCLUN_CAP+1)))</x:f>
        <x:v>16</x:v>
      </x:c>
      <x:c r="J10872" s="266" t="n">
        <x:f>MOD(INT((ROW()-ROW($I$46))/(MESCLUN_CAP+1)),CARROT_CAP+1)</x:f>
        <x:v>13</x:v>
      </x:c>
      <x:c r="K10872" s="266" t="n">
        <x:f>MOD(ROW()-ROW($I$46),MESCLUN_CAP+1)</x:f>
        <x:v>7</x:v>
      </x:c>
      <x:c r="L10872" s="266" t="n">
        <x:f>SUM(I10872:K10872)</x:f>
        <x:v>36</x:v>
      </x:c>
      <x:c r="M10872" s="267" t="n">
        <x:f>I10872*TOMATO_HOURS*WEEKS*(1+TOMATO_DIM)^I10872+J10872*CARROT_HOURS*WEEKS*(1+CARROT_DIM)^J10872+K10872*MESCLUN_HOURS*WEEKS*(1+MESCLUN_DIM)^K10872</x:f>
        <x:v>7497.998305992185</x:v>
      </x:c>
      <x:c r="N10872" s="267" t="n">
        <x:f>MAX(M10872-FARMER_HOURS,0)/TEMP_HOURS_PER_WORKER</x:f>
        <x:v>4.706943268050129</x:v>
      </x:c>
      <x:c r="O10872" s="268" t="n">
        <x:f>I10872*TOMATO_PRICE+J10872*CARROT_PRICE+K10872*MESCLUN_PRICE</x:f>
        <x:v>186922</x:v>
      </x:c>
      <x:c r="P10872" s="268" t="n">
        <x:f>I10872*TOMATO_FERTILIZER+J10872*CARROT_FERTILIZER+K10872*MESCLUN_FERTILIZER</x:f>
        <x:v>25960</x:v>
      </x:c>
      <x:c r="Q10872" s="268" t="n">
        <x:f>MIN(M10872,FARMER_HOURS)*FARMER_RATE+MAX(M10872-FARMER_HOURS,0)*TEMP_RATE</x:f>
        <x:v>142673.5817012532</x:v>
      </x:c>
      <x:c r="R10872" s="268" t="n">
        <x:f>O10872-P10872-Q10872-FIXED_COST</x:f>
        <x:v>-1711.5817012531916</x:v>
      </x:c>
      <x:c r="S10872" s="139" t="str">
        <x:f>IF(AND(L10872&lt;=TOTAL_BED_CAP,N10872&lt;=TEMP_WORKER_CAP),"YES","NO")</x:f>
        <x:v>NO</x:v>
      </x:c>
      <x:c r="T10872" s="139" t="n">
        <x:f>IF(S10872="YES",R10872,-1E+99)</x:f>
        <x:v>-1e+99</x:v>
      </x:c>
    </x:row>
    <x:row r="10873">
      <x:c r="A10873" s="139"/>
      <x:c r="B10873" s="139"/>
      <x:c r="C10873" s="139"/>
      <x:c r="D10873" s="139"/>
      <x:c r="E10873" s="139"/>
      <x:c r="F10873" s="139"/>
      <x:c r="G10873" s="139"/>
      <x:c r="H10873" s="139"/>
      <x:c r="I10873" s="266" t="n">
        <x:f>INT((ROW()-ROW($I$46))/((CARROT_CAP+1)*(MESCLUN_CAP+1)))</x:f>
        <x:v>16</x:v>
      </x:c>
      <x:c r="J10873" s="266" t="n">
        <x:f>MOD(INT((ROW()-ROW($I$46))/(MESCLUN_CAP+1)),CARROT_CAP+1)</x:f>
        <x:v>13</x:v>
      </x:c>
      <x:c r="K10873" s="266" t="n">
        <x:f>MOD(ROW()-ROW($I$46),MESCLUN_CAP+1)</x:f>
        <x:v>8</x:v>
      </x:c>
      <x:c r="L10873" s="266" t="n">
        <x:f>SUM(I10873:K10873)</x:f>
        <x:v>37</x:v>
      </x:c>
      <x:c r="M10873" s="267" t="n">
        <x:f>I10873*TOMATO_HOURS*WEEKS*(1+TOMATO_DIM)^I10873+J10873*CARROT_HOURS*WEEKS*(1+CARROT_DIM)^J10873+K10873*MESCLUN_HOURS*WEEKS*(1+MESCLUN_DIM)^K10873</x:f>
        <x:v>7551.995404272165</x:v>
      </x:c>
      <x:c r="N10873" s="267" t="n">
        <x:f>MAX(M10873-FARMER_HOURS,0)/TEMP_HOURS_PER_WORKER</x:f>
        <x:v>4.744441252966781</x:v>
      </x:c>
      <x:c r="O10873" s="268" t="n">
        <x:f>I10873*TOMATO_PRICE+J10873*CARROT_PRICE+K10873*MESCLUN_PRICE</x:f>
        <x:v>189622</x:v>
      </x:c>
      <x:c r="P10873" s="268" t="n">
        <x:f>I10873*TOMATO_FERTILIZER+J10873*CARROT_FERTILIZER+K10873*MESCLUN_FERTILIZER</x:f>
        <x:v>26840</x:v>
      </x:c>
      <x:c r="Q10873" s="268" t="n">
        <x:f>MIN(M10873,FARMER_HOURS)*FARMER_RATE+MAX(M10873-FARMER_HOURS,0)*TEMP_RATE</x:f>
        <x:v>143611.03132416954</x:v>
      </x:c>
      <x:c r="R10873" s="268" t="n">
        <x:f>O10873-P10873-Q10873-FIXED_COST</x:f>
        <x:v>-829.0313241695403</x:v>
      </x:c>
      <x:c r="S10873" s="139" t="str">
        <x:f>IF(AND(L10873&lt;=TOTAL_BED_CAP,N10873&lt;=TEMP_WORKER_CAP),"YES","NO")</x:f>
        <x:v>NO</x:v>
      </x:c>
      <x:c r="T10873" s="139" t="n">
        <x:f>IF(S10873="YES",R10873,-1E+99)</x:f>
        <x:v>-1e+99</x:v>
      </x:c>
    </x:row>
    <x:row r="10874">
      <x:c r="A10874" s="139"/>
      <x:c r="B10874" s="139"/>
      <x:c r="C10874" s="139"/>
      <x:c r="D10874" s="139"/>
      <x:c r="E10874" s="139"/>
      <x:c r="F10874" s="139"/>
      <x:c r="G10874" s="139"/>
      <x:c r="H10874" s="139"/>
      <x:c r="I10874" s="266" t="n">
        <x:f>INT((ROW()-ROW($I$46))/((CARROT_CAP+1)*(MESCLUN_CAP+1)))</x:f>
        <x:v>16</x:v>
      </x:c>
      <x:c r="J10874" s="266" t="n">
        <x:f>MOD(INT((ROW()-ROW($I$46))/(MESCLUN_CAP+1)),CARROT_CAP+1)</x:f>
        <x:v>13</x:v>
      </x:c>
      <x:c r="K10874" s="266" t="n">
        <x:f>MOD(ROW()-ROW($I$46),MESCLUN_CAP+1)</x:f>
        <x:v>9</x:v>
      </x:c>
      <x:c r="L10874" s="266" t="n">
        <x:f>SUM(I10874:K10874)</x:f>
        <x:v>38</x:v>
      </x:c>
      <x:c r="M10874" s="267" t="n">
        <x:f>I10874*TOMATO_HOURS*WEEKS*(1+TOMATO_DIM)^I10874+J10874*CARROT_HOURS*WEEKS*(1+CARROT_DIM)^J10874+K10874*MESCLUN_HOURS*WEEKS*(1+MESCLUN_DIM)^K10874</x:f>
        <x:v>7607.28873971256</x:v>
      </x:c>
      <x:c r="N10874" s="267" t="n">
        <x:f>MAX(M10874-FARMER_HOURS,0)/TEMP_HOURS_PER_WORKER</x:f>
        <x:v>4.782839402578166</x:v>
      </x:c>
      <x:c r="O10874" s="268" t="n">
        <x:f>I10874*TOMATO_PRICE+J10874*CARROT_PRICE+K10874*MESCLUN_PRICE</x:f>
        <x:v>192322</x:v>
      </x:c>
      <x:c r="P10874" s="268" t="n">
        <x:f>I10874*TOMATO_FERTILIZER+J10874*CARROT_FERTILIZER+K10874*MESCLUN_FERTILIZER</x:f>
        <x:v>27720</x:v>
      </x:c>
      <x:c r="Q10874" s="268" t="n">
        <x:f>MIN(M10874,FARMER_HOURS)*FARMER_RATE+MAX(M10874-FARMER_HOURS,0)*TEMP_RATE</x:f>
        <x:v>144570.98506445414</x:v>
      </x:c>
      <x:c r="R10874" s="268" t="n">
        <x:f>O10874-P10874-Q10874-FIXED_COST</x:f>
        <x:v>31.014935545856133</x:v>
      </x:c>
      <x:c r="S10874" s="139" t="str">
        <x:f>IF(AND(L10874&lt;=TOTAL_BED_CAP,N10874&lt;=TEMP_WORKER_CAP),"YES","NO")</x:f>
        <x:v>NO</x:v>
      </x:c>
      <x:c r="T10874" s="139" t="n">
        <x:f>IF(S10874="YES",R10874,-1E+99)</x:f>
        <x:v>-1e+99</x:v>
      </x:c>
    </x:row>
    <x:row r="10875">
      <x:c r="A10875" s="139"/>
      <x:c r="B10875" s="139"/>
      <x:c r="C10875" s="139"/>
      <x:c r="D10875" s="139"/>
      <x:c r="E10875" s="139"/>
      <x:c r="F10875" s="139"/>
      <x:c r="G10875" s="139"/>
      <x:c r="H10875" s="139"/>
      <x:c r="I10875" s="266" t="n">
        <x:f>INT((ROW()-ROW($I$46))/((CARROT_CAP+1)*(MESCLUN_CAP+1)))</x:f>
        <x:v>16</x:v>
      </x:c>
      <x:c r="J10875" s="266" t="n">
        <x:f>MOD(INT((ROW()-ROW($I$46))/(MESCLUN_CAP+1)),CARROT_CAP+1)</x:f>
        <x:v>13</x:v>
      </x:c>
      <x:c r="K10875" s="266" t="n">
        <x:f>MOD(ROW()-ROW($I$46),MESCLUN_CAP+1)</x:f>
        <x:v>10</x:v>
      </x:c>
      <x:c r="L10875" s="266" t="n">
        <x:f>SUM(I10875:K10875)</x:f>
        <x:v>39</x:v>
      </x:c>
      <x:c r="M10875" s="267" t="n">
        <x:f>I10875*TOMATO_HOURS*WEEKS*(1+TOMATO_DIM)^I10875+J10875*CARROT_HOURS*WEEKS*(1+CARROT_DIM)^J10875+K10875*MESCLUN_HOURS*WEEKS*(1+MESCLUN_DIM)^K10875</x:f>
        <x:v>7663.902281195772</x:v>
      </x:c>
      <x:c r="N10875" s="267" t="n">
        <x:f>MAX(M10875-FARMER_HOURS,0)/TEMP_HOURS_PER_WORKER</x:f>
        <x:v>4.822154361941508</x:v>
      </x:c>
      <x:c r="O10875" s="268" t="n">
        <x:f>I10875*TOMATO_PRICE+J10875*CARROT_PRICE+K10875*MESCLUN_PRICE</x:f>
        <x:v>195022</x:v>
      </x:c>
      <x:c r="P10875" s="268" t="n">
        <x:f>I10875*TOMATO_FERTILIZER+J10875*CARROT_FERTILIZER+K10875*MESCLUN_FERTILIZER</x:f>
        <x:v>28600</x:v>
      </x:c>
      <x:c r="Q10875" s="268" t="n">
        <x:f>MIN(M10875,FARMER_HOURS)*FARMER_RATE+MAX(M10875-FARMER_HOURS,0)*TEMP_RATE</x:f>
        <x:v>145553.8590485377</x:v>
      </x:c>
      <x:c r="R10875" s="268" t="n">
        <x:f>O10875-P10875-Q10875-FIXED_COST</x:f>
        <x:v>868.1409514622937</x:v>
      </x:c>
      <x:c r="S10875" s="139" t="str">
        <x:f>IF(AND(L10875&lt;=TOTAL_BED_CAP,N10875&lt;=TEMP_WORKER_CAP),"YES","NO")</x:f>
        <x:v>NO</x:v>
      </x:c>
      <x:c r="T10875" s="139" t="n">
        <x:f>IF(S10875="YES",R10875,-1E+99)</x:f>
        <x:v>-1e+99</x:v>
      </x:c>
    </x:row>
    <x:row r="10876">
      <x:c r="A10876" s="139"/>
      <x:c r="B10876" s="139"/>
      <x:c r="C10876" s="139"/>
      <x:c r="D10876" s="139"/>
      <x:c r="E10876" s="139"/>
      <x:c r="F10876" s="139"/>
      <x:c r="G10876" s="139"/>
      <x:c r="H10876" s="139"/>
      <x:c r="I10876" s="266" t="n">
        <x:f>INT((ROW()-ROW($I$46))/((CARROT_CAP+1)*(MESCLUN_CAP+1)))</x:f>
        <x:v>16</x:v>
      </x:c>
      <x:c r="J10876" s="266" t="n">
        <x:f>MOD(INT((ROW()-ROW($I$46))/(MESCLUN_CAP+1)),CARROT_CAP+1)</x:f>
        <x:v>13</x:v>
      </x:c>
      <x:c r="K10876" s="266" t="n">
        <x:f>MOD(ROW()-ROW($I$46),MESCLUN_CAP+1)</x:f>
        <x:v>11</x:v>
      </x:c>
      <x:c r="L10876" s="266" t="n">
        <x:f>SUM(I10876:K10876)</x:f>
        <x:v>40</x:v>
      </x:c>
      <x:c r="M10876" s="267" t="n">
        <x:f>I10876*TOMATO_HOURS*WEEKS*(1+TOMATO_DIM)^I10876+J10876*CARROT_HOURS*WEEKS*(1+CARROT_DIM)^J10876+K10876*MESCLUN_HOURS*WEEKS*(1+MESCLUN_DIM)^K10876</x:f>
        <x:v>7721.860394289211</x:v>
      </x:c>
      <x:c r="N10876" s="267" t="n">
        <x:f>MAX(M10876-FARMER_HOURS,0)/TEMP_HOURS_PER_WORKER</x:f>
        <x:v>4.86240305158973</x:v>
      </x:c>
      <x:c r="O10876" s="268" t="n">
        <x:f>I10876*TOMATO_PRICE+J10876*CARROT_PRICE+K10876*MESCLUN_PRICE</x:f>
        <x:v>197722</x:v>
      </x:c>
      <x:c r="P10876" s="268" t="n">
        <x:f>I10876*TOMATO_FERTILIZER+J10876*CARROT_FERTILIZER+K10876*MESCLUN_FERTILIZER</x:f>
        <x:v>29480</x:v>
      </x:c>
      <x:c r="Q10876" s="268" t="n">
        <x:f>MIN(M10876,FARMER_HOURS)*FARMER_RATE+MAX(M10876-FARMER_HOURS,0)*TEMP_RATE</x:f>
        <x:v>146560.07628974324</x:v>
      </x:c>
      <x:c r="R10876" s="268" t="n">
        <x:f>O10876-P10876-Q10876-FIXED_COST</x:f>
        <x:v>1681.9237102567567</x:v>
      </x:c>
      <x:c r="S10876" s="139" t="str">
        <x:f>IF(AND(L10876&lt;=TOTAL_BED_CAP,N10876&lt;=TEMP_WORKER_CAP),"YES","NO")</x:f>
        <x:v>NO</x:v>
      </x:c>
      <x:c r="T10876" s="139" t="n">
        <x:f>IF(S10876="YES",R10876,-1E+99)</x:f>
        <x:v>-1e+99</x:v>
      </x:c>
    </x:row>
    <x:row r="10877">
      <x:c r="A10877" s="139"/>
      <x:c r="B10877" s="139"/>
      <x:c r="C10877" s="139"/>
      <x:c r="D10877" s="139"/>
      <x:c r="E10877" s="139"/>
      <x:c r="F10877" s="139"/>
      <x:c r="G10877" s="139"/>
      <x:c r="H10877" s="139"/>
      <x:c r="I10877" s="266" t="n">
        <x:f>INT((ROW()-ROW($I$46))/((CARROT_CAP+1)*(MESCLUN_CAP+1)))</x:f>
        <x:v>16</x:v>
      </x:c>
      <x:c r="J10877" s="266" t="n">
        <x:f>MOD(INT((ROW()-ROW($I$46))/(MESCLUN_CAP+1)),CARROT_CAP+1)</x:f>
        <x:v>13</x:v>
      </x:c>
      <x:c r="K10877" s="266" t="n">
        <x:f>MOD(ROW()-ROW($I$46),MESCLUN_CAP+1)</x:f>
        <x:v>12</x:v>
      </x:c>
      <x:c r="L10877" s="266" t="n">
        <x:f>SUM(I10877:K10877)</x:f>
        <x:v>41</x:v>
      </x:c>
      <x:c r="M10877" s="267" t="n">
        <x:f>I10877*TOMATO_HOURS*WEEKS*(1+TOMATO_DIM)^I10877+J10877*CARROT_HOURS*WEEKS*(1+CARROT_DIM)^J10877+K10877*MESCLUN_HOURS*WEEKS*(1+MESCLUN_DIM)^K10877</x:f>
        <x:v>7781.187847417275</x:v>
      </x:c>
      <x:c r="N10877" s="267" t="n">
        <x:f>MAX(M10877-FARMER_HOURS,0)/TEMP_HOURS_PER_WORKER</x:f>
        <x:v>4.903602671817552</x:v>
      </x:c>
      <x:c r="O10877" s="268" t="n">
        <x:f>I10877*TOMATO_PRICE+J10877*CARROT_PRICE+K10877*MESCLUN_PRICE</x:f>
        <x:v>200422</x:v>
      </x:c>
      <x:c r="P10877" s="268" t="n">
        <x:f>I10877*TOMATO_FERTILIZER+J10877*CARROT_FERTILIZER+K10877*MESCLUN_FERTILIZER</x:f>
        <x:v>30360</x:v>
      </x:c>
      <x:c r="Q10877" s="268" t="n">
        <x:f>MIN(M10877,FARMER_HOURS)*FARMER_RATE+MAX(M10877-FARMER_HOURS,0)*TEMP_RATE</x:f>
        <x:v>147590.06679543882</x:v>
      </x:c>
      <x:c r="R10877" s="268" t="n">
        <x:f>O10877-P10877-Q10877-FIXED_COST</x:f>
        <x:v>2471.933204561181</x:v>
      </x:c>
      <x:c r="S10877" s="139" t="str">
        <x:f>IF(AND(L10877&lt;=TOTAL_BED_CAP,N10877&lt;=TEMP_WORKER_CAP),"YES","NO")</x:f>
        <x:v>NO</x:v>
      </x:c>
      <x:c r="T10877" s="139" t="n">
        <x:f>IF(S10877="YES",R10877,-1E+99)</x:f>
        <x:v>-1e+99</x:v>
      </x:c>
    </x:row>
    <x:row r="10878">
      <x:c r="A10878" s="139"/>
      <x:c r="B10878" s="139"/>
      <x:c r="C10878" s="139"/>
      <x:c r="D10878" s="139"/>
      <x:c r="E10878" s="139"/>
      <x:c r="F10878" s="139"/>
      <x:c r="G10878" s="139"/>
      <x:c r="H10878" s="139"/>
      <x:c r="I10878" s="266" t="n">
        <x:f>INT((ROW()-ROW($I$46))/((CARROT_CAP+1)*(MESCLUN_CAP+1)))</x:f>
        <x:v>16</x:v>
      </x:c>
      <x:c r="J10878" s="266" t="n">
        <x:f>MOD(INT((ROW()-ROW($I$46))/(MESCLUN_CAP+1)),CARROT_CAP+1)</x:f>
        <x:v>13</x:v>
      </x:c>
      <x:c r="K10878" s="266" t="n">
        <x:f>MOD(ROW()-ROW($I$46),MESCLUN_CAP+1)</x:f>
        <x:v>13</x:v>
      </x:c>
      <x:c r="L10878" s="266" t="n">
        <x:f>SUM(I10878:K10878)</x:f>
        <x:v>42</x:v>
      </x:c>
      <x:c r="M10878" s="267" t="n">
        <x:f>I10878*TOMATO_HOURS*WEEKS*(1+TOMATO_DIM)^I10878+J10878*CARROT_HOURS*WEEKS*(1+CARROT_DIM)^J10878+K10878*MESCLUN_HOURS*WEEKS*(1+MESCLUN_DIM)^K10878</x:f>
        <x:v>7841.9098181256595</x:v>
      </x:c>
      <x:c r="N10878" s="267" t="n">
        <x:f>MAX(M10878-FARMER_HOURS,0)/TEMP_HOURS_PER_WORKER</x:f>
        <x:v>4.945770707031708</x:v>
      </x:c>
      <x:c r="O10878" s="268" t="n">
        <x:f>I10878*TOMATO_PRICE+J10878*CARROT_PRICE+K10878*MESCLUN_PRICE</x:f>
        <x:v>203122</x:v>
      </x:c>
      <x:c r="P10878" s="268" t="n">
        <x:f>I10878*TOMATO_FERTILIZER+J10878*CARROT_FERTILIZER+K10878*MESCLUN_FERTILIZER</x:f>
        <x:v>31240</x:v>
      </x:c>
      <x:c r="Q10878" s="268" t="n">
        <x:f>MIN(M10878,FARMER_HOURS)*FARMER_RATE+MAX(M10878-FARMER_HOURS,0)*TEMP_RATE</x:f>
        <x:v>148644.26767579268</x:v>
      </x:c>
      <x:c r="R10878" s="268" t="n">
        <x:f>O10878-P10878-Q10878-FIXED_COST</x:f>
        <x:v>3237.732324207318</x:v>
      </x:c>
      <x:c r="S10878" s="139" t="str">
        <x:f>IF(AND(L10878&lt;=TOTAL_BED_CAP,N10878&lt;=TEMP_WORKER_CAP),"YES","NO")</x:f>
        <x:v>NO</x:v>
      </x:c>
      <x:c r="T10878" s="139" t="n">
        <x:f>IF(S10878="YES",R10878,-1E+99)</x:f>
        <x:v>-1e+99</x:v>
      </x:c>
    </x:row>
    <x:row r="10879">
      <x:c r="A10879" s="139"/>
      <x:c r="B10879" s="139"/>
      <x:c r="C10879" s="139"/>
      <x:c r="D10879" s="139"/>
      <x:c r="E10879" s="139"/>
      <x:c r="F10879" s="139"/>
      <x:c r="G10879" s="139"/>
      <x:c r="H10879" s="139"/>
      <x:c r="I10879" s="266" t="n">
        <x:f>INT((ROW()-ROW($I$46))/((CARROT_CAP+1)*(MESCLUN_CAP+1)))</x:f>
        <x:v>16</x:v>
      </x:c>
      <x:c r="J10879" s="266" t="n">
        <x:f>MOD(INT((ROW()-ROW($I$46))/(MESCLUN_CAP+1)),CARROT_CAP+1)</x:f>
        <x:v>13</x:v>
      </x:c>
      <x:c r="K10879" s="266" t="n">
        <x:f>MOD(ROW()-ROW($I$46),MESCLUN_CAP+1)</x:f>
        <x:v>14</x:v>
      </x:c>
      <x:c r="L10879" s="266" t="n">
        <x:f>SUM(I10879:K10879)</x:f>
        <x:v>43</x:v>
      </x:c>
      <x:c r="M10879" s="267" t="n">
        <x:f>I10879*TOMATO_HOURS*WEEKS*(1+TOMATO_DIM)^I10879+J10879*CARROT_HOURS*WEEKS*(1+CARROT_DIM)^J10879+K10879*MESCLUN_HOURS*WEEKS*(1+MESCLUN_DIM)^K10879</x:f>
        <x:v>7904.051899439321</x:v>
      </x:c>
      <x:c r="N10879" s="267" t="n">
        <x:f>MAX(M10879-FARMER_HOURS,0)/TEMP_HOURS_PER_WORKER</x:f>
        <x:v>4.988924930166195</x:v>
      </x:c>
      <x:c r="O10879" s="268" t="n">
        <x:f>I10879*TOMATO_PRICE+J10879*CARROT_PRICE+K10879*MESCLUN_PRICE</x:f>
        <x:v>205822</x:v>
      </x:c>
      <x:c r="P10879" s="268" t="n">
        <x:f>I10879*TOMATO_FERTILIZER+J10879*CARROT_FERTILIZER+K10879*MESCLUN_FERTILIZER</x:f>
        <x:v>32120</x:v>
      </x:c>
      <x:c r="Q10879" s="268" t="n">
        <x:f>MIN(M10879,FARMER_HOURS)*FARMER_RATE+MAX(M10879-FARMER_HOURS,0)*TEMP_RATE</x:f>
        <x:v>149723.12325415487</x:v>
      </x:c>
      <x:c r="R10879" s="268" t="n">
        <x:f>O10879-P10879-Q10879-FIXED_COST</x:f>
        <x:v>3978.876745845133</x:v>
      </x:c>
      <x:c r="S10879" s="139" t="str">
        <x:f>IF(AND(L10879&lt;=TOTAL_BED_CAP,N10879&lt;=TEMP_WORKER_CAP),"YES","NO")</x:f>
        <x:v>NO</x:v>
      </x:c>
      <x:c r="T10879" s="139" t="n">
        <x:f>IF(S10879="YES",R10879,-1E+99)</x:f>
        <x:v>-1e+99</x:v>
      </x:c>
    </x:row>
    <x:row r="10880">
      <x:c r="A10880" s="139"/>
      <x:c r="B10880" s="139"/>
      <x:c r="C10880" s="139"/>
      <x:c r="D10880" s="139"/>
      <x:c r="E10880" s="139"/>
      <x:c r="F10880" s="139"/>
      <x:c r="G10880" s="139"/>
      <x:c r="H10880" s="139"/>
      <x:c r="I10880" s="266" t="n">
        <x:f>INT((ROW()-ROW($I$46))/((CARROT_CAP+1)*(MESCLUN_CAP+1)))</x:f>
        <x:v>16</x:v>
      </x:c>
      <x:c r="J10880" s="266" t="n">
        <x:f>MOD(INT((ROW()-ROW($I$46))/(MESCLUN_CAP+1)),CARROT_CAP+1)</x:f>
        <x:v>13</x:v>
      </x:c>
      <x:c r="K10880" s="266" t="n">
        <x:f>MOD(ROW()-ROW($I$46),MESCLUN_CAP+1)</x:f>
        <x:v>15</x:v>
      </x:c>
      <x:c r="L10880" s="266" t="n">
        <x:f>SUM(I10880:K10880)</x:f>
        <x:v>44</x:v>
      </x:c>
      <x:c r="M10880" s="267" t="n">
        <x:f>I10880*TOMATO_HOURS*WEEKS*(1+TOMATO_DIM)^I10880+J10880*CARROT_HOURS*WEEKS*(1+CARROT_DIM)^J10880+K10880*MESCLUN_HOURS*WEEKS*(1+MESCLUN_DIM)^K10880</x:f>
        <x:v>7967.640106315467</x:v>
      </x:c>
      <x:c r="N10880" s="267" t="n">
        <x:f>MAX(M10880-FARMER_HOURS,0)/TEMP_HOURS_PER_WORKER</x:f>
        <x:v>5.033083407163518</x:v>
      </x:c>
      <x:c r="O10880" s="268" t="n">
        <x:f>I10880*TOMATO_PRICE+J10880*CARROT_PRICE+K10880*MESCLUN_PRICE</x:f>
        <x:v>208522</x:v>
      </x:c>
      <x:c r="P10880" s="268" t="n">
        <x:f>I10880*TOMATO_FERTILIZER+J10880*CARROT_FERTILIZER+K10880*MESCLUN_FERTILIZER</x:f>
        <x:v>33000</x:v>
      </x:c>
      <x:c r="Q10880" s="268" t="n">
        <x:f>MIN(M10880,FARMER_HOURS)*FARMER_RATE+MAX(M10880-FARMER_HOURS,0)*TEMP_RATE</x:f>
        <x:v>150827.08517908797</x:v>
      </x:c>
      <x:c r="R10880" s="268" t="n">
        <x:f>O10880-P10880-Q10880-FIXED_COST</x:f>
        <x:v>4694.914820912032</x:v>
      </x:c>
      <x:c r="S10880" s="139" t="str">
        <x:f>IF(AND(L10880&lt;=TOTAL_BED_CAP,N10880&lt;=TEMP_WORKER_CAP),"YES","NO")</x:f>
        <x:v>NO</x:v>
      </x:c>
      <x:c r="T10880" s="139" t="n">
        <x:f>IF(S10880="YES",R10880,-1E+99)</x:f>
        <x:v>-1e+99</x:v>
      </x:c>
    </x:row>
    <x:row r="10881">
      <x:c r="A10881" s="139"/>
      <x:c r="B10881" s="139"/>
      <x:c r="C10881" s="139"/>
      <x:c r="D10881" s="139"/>
      <x:c r="E10881" s="139"/>
      <x:c r="F10881" s="139"/>
      <x:c r="G10881" s="139"/>
      <x:c r="H10881" s="139"/>
      <x:c r="I10881" s="266" t="n">
        <x:f>INT((ROW()-ROW($I$46))/((CARROT_CAP+1)*(MESCLUN_CAP+1)))</x:f>
        <x:v>16</x:v>
      </x:c>
      <x:c r="J10881" s="266" t="n">
        <x:f>MOD(INT((ROW()-ROW($I$46))/(MESCLUN_CAP+1)),CARROT_CAP+1)</x:f>
        <x:v>13</x:v>
      </x:c>
      <x:c r="K10881" s="266" t="n">
        <x:f>MOD(ROW()-ROW($I$46),MESCLUN_CAP+1)</x:f>
        <x:v>16</x:v>
      </x:c>
      <x:c r="L10881" s="266" t="n">
        <x:f>SUM(I10881:K10881)</x:f>
        <x:v>45</x:v>
      </x:c>
      <x:c r="M10881" s="267" t="n">
        <x:f>I10881*TOMATO_HOURS*WEEKS*(1+TOMATO_DIM)^I10881+J10881*CARROT_HOURS*WEEKS*(1+CARROT_DIM)^J10881+K10881*MESCLUN_HOURS*WEEKS*(1+MESCLUN_DIM)^K10881</x:f>
        <x:v>8032.700882192956</x:v>
      </x:c>
      <x:c r="N10881" s="267" t="n">
        <x:f>MAX(M10881-FARMER_HOURS,0)/TEMP_HOURS_PER_WORKER</x:f>
        <x:v>5.078264501522886</x:v>
      </x:c>
      <x:c r="O10881" s="268" t="n">
        <x:f>I10881*TOMATO_PRICE+J10881*CARROT_PRICE+K10881*MESCLUN_PRICE</x:f>
        <x:v>211222</x:v>
      </x:c>
      <x:c r="P10881" s="268" t="n">
        <x:f>I10881*TOMATO_FERTILIZER+J10881*CARROT_FERTILIZER+K10881*MESCLUN_FERTILIZER</x:f>
        <x:v>33880</x:v>
      </x:c>
      <x:c r="Q10881" s="268" t="n">
        <x:f>MIN(M10881,FARMER_HOURS)*FARMER_RATE+MAX(M10881-FARMER_HOURS,0)*TEMP_RATE</x:f>
        <x:v>151956.61253807216</x:v>
      </x:c>
      <x:c r="R10881" s="268" t="n">
        <x:f>O10881-P10881-Q10881-FIXED_COST</x:f>
        <x:v>5385.387461927836</x:v>
      </x:c>
      <x:c r="S10881" s="139" t="str">
        <x:f>IF(AND(L10881&lt;=TOTAL_BED_CAP,N10881&lt;=TEMP_WORKER_CAP),"YES","NO")</x:f>
        <x:v>NO</x:v>
      </x:c>
      <x:c r="T10881" s="139" t="n">
        <x:f>IF(S10881="YES",R10881,-1E+99)</x:f>
        <x:v>-1e+99</x:v>
      </x:c>
    </x:row>
    <x:row r="10882">
      <x:c r="A10882" s="139"/>
      <x:c r="B10882" s="139"/>
      <x:c r="C10882" s="139"/>
      <x:c r="D10882" s="139"/>
      <x:c r="E10882" s="139"/>
      <x:c r="F10882" s="139"/>
      <x:c r="G10882" s="139"/>
      <x:c r="H10882" s="139"/>
      <x:c r="I10882" s="266" t="n">
        <x:f>INT((ROW()-ROW($I$46))/((CARROT_CAP+1)*(MESCLUN_CAP+1)))</x:f>
        <x:v>16</x:v>
      </x:c>
      <x:c r="J10882" s="266" t="n">
        <x:f>MOD(INT((ROW()-ROW($I$46))/(MESCLUN_CAP+1)),CARROT_CAP+1)</x:f>
        <x:v>13</x:v>
      </x:c>
      <x:c r="K10882" s="266" t="n">
        <x:f>MOD(ROW()-ROW($I$46),MESCLUN_CAP+1)</x:f>
        <x:v>17</x:v>
      </x:c>
      <x:c r="L10882" s="266" t="n">
        <x:f>SUM(I10882:K10882)</x:f>
        <x:v>46</x:v>
      </x:c>
      <x:c r="M10882" s="267" t="n">
        <x:f>I10882*TOMATO_HOURS*WEEKS*(1+TOMATO_DIM)^I10882+J10882*CARROT_HOURS*WEEKS*(1+CARROT_DIM)^J10882+K10882*MESCLUN_HOURS*WEEKS*(1+MESCLUN_DIM)^K10882</x:f>
        <x:v>8099.261105639496</x:v>
      </x:c>
      <x:c r="N10882" s="267" t="n">
        <x:f>MAX(M10882-FARMER_HOURS,0)/TEMP_HOURS_PER_WORKER</x:f>
        <x:v>5.124486878916317</x:v>
      </x:c>
      <x:c r="O10882" s="268" t="n">
        <x:f>I10882*TOMATO_PRICE+J10882*CARROT_PRICE+K10882*MESCLUN_PRICE</x:f>
        <x:v>213922</x:v>
      </x:c>
      <x:c r="P10882" s="268" t="n">
        <x:f>I10882*TOMATO_FERTILIZER+J10882*CARROT_FERTILIZER+K10882*MESCLUN_FERTILIZER</x:f>
        <x:v>34760</x:v>
      </x:c>
      <x:c r="Q10882" s="268" t="n">
        <x:f>MIN(M10882,FARMER_HOURS)*FARMER_RATE+MAX(M10882-FARMER_HOURS,0)*TEMP_RATE</x:f>
        <x:v>153112.1719729079</x:v>
      </x:c>
      <x:c r="R10882" s="268" t="n">
        <x:f>O10882-P10882-Q10882-FIXED_COST</x:f>
        <x:v>6049.828027092095</x:v>
      </x:c>
      <x:c r="S10882" s="139" t="str">
        <x:f>IF(AND(L10882&lt;=TOTAL_BED_CAP,N10882&lt;=TEMP_WORKER_CAP),"YES","NO")</x:f>
        <x:v>NO</x:v>
      </x:c>
      <x:c r="T10882" s="139" t="n">
        <x:f>IF(S10882="YES",R10882,-1E+99)</x:f>
        <x:v>-1e+99</x:v>
      </x:c>
    </x:row>
    <x:row r="10883">
      <x:c r="A10883" s="139"/>
      <x:c r="B10883" s="139"/>
      <x:c r="C10883" s="139"/>
      <x:c r="D10883" s="139"/>
      <x:c r="E10883" s="139"/>
      <x:c r="F10883" s="139"/>
      <x:c r="G10883" s="139"/>
      <x:c r="H10883" s="139"/>
      <x:c r="I10883" s="266" t="n">
        <x:f>INT((ROW()-ROW($I$46))/((CARROT_CAP+1)*(MESCLUN_CAP+1)))</x:f>
        <x:v>16</x:v>
      </x:c>
      <x:c r="J10883" s="266" t="n">
        <x:f>MOD(INT((ROW()-ROW($I$46))/(MESCLUN_CAP+1)),CARROT_CAP+1)</x:f>
        <x:v>13</x:v>
      </x:c>
      <x:c r="K10883" s="266" t="n">
        <x:f>MOD(ROW()-ROW($I$46),MESCLUN_CAP+1)</x:f>
        <x:v>18</x:v>
      </x:c>
      <x:c r="L10883" s="266" t="n">
        <x:f>SUM(I10883:K10883)</x:f>
        <x:v>47</x:v>
      </x:c>
      <x:c r="M10883" s="267" t="n">
        <x:f>I10883*TOMATO_HOURS*WEEKS*(1+TOMATO_DIM)^I10883+J10883*CARROT_HOURS*WEEKS*(1+CARROT_DIM)^J10883+K10883*MESCLUN_HOURS*WEEKS*(1+MESCLUN_DIM)^K10883</x:f>
        <x:v>8167.348097098084</x:v>
      </x:c>
      <x:c r="N10883" s="267" t="n">
        <x:f>MAX(M10883-FARMER_HOURS,0)/TEMP_HOURS_PER_WORKER</x:f>
        <x:v>5.171769511873669</x:v>
      </x:c>
      <x:c r="O10883" s="268" t="n">
        <x:f>I10883*TOMATO_PRICE+J10883*CARROT_PRICE+K10883*MESCLUN_PRICE</x:f>
        <x:v>216622</x:v>
      </x:c>
      <x:c r="P10883" s="268" t="n">
        <x:f>I10883*TOMATO_FERTILIZER+J10883*CARROT_FERTILIZER+K10883*MESCLUN_FERTILIZER</x:f>
        <x:v>35640</x:v>
      </x:c>
      <x:c r="Q10883" s="268" t="n">
        <x:f>MIN(M10883,FARMER_HOURS)*FARMER_RATE+MAX(M10883-FARMER_HOURS,0)*TEMP_RATE</x:f>
        <x:v>154294.2377968417</x:v>
      </x:c>
      <x:c r="R10883" s="268" t="n">
        <x:f>O10883-P10883-Q10883-FIXED_COST</x:f>
        <x:v>6687.762203158287</x:v>
      </x:c>
      <x:c r="S10883" s="139" t="str">
        <x:f>IF(AND(L10883&lt;=TOTAL_BED_CAP,N10883&lt;=TEMP_WORKER_CAP),"YES","NO")</x:f>
        <x:v>NO</x:v>
      </x:c>
      <x:c r="T10883" s="139" t="n">
        <x:f>IF(S10883="YES",R10883,-1E+99)</x:f>
        <x:v>-1e+99</x:v>
      </x:c>
    </x:row>
    <x:row r="10884">
      <x:c r="A10884" s="139"/>
      <x:c r="B10884" s="139"/>
      <x:c r="C10884" s="139"/>
      <x:c r="D10884" s="139"/>
      <x:c r="E10884" s="139"/>
      <x:c r="F10884" s="139"/>
      <x:c r="G10884" s="139"/>
      <x:c r="H10884" s="139"/>
      <x:c r="I10884" s="266" t="n">
        <x:f>INT((ROW()-ROW($I$46))/((CARROT_CAP+1)*(MESCLUN_CAP+1)))</x:f>
        <x:v>16</x:v>
      </x:c>
      <x:c r="J10884" s="266" t="n">
        <x:f>MOD(INT((ROW()-ROW($I$46))/(MESCLUN_CAP+1)),CARROT_CAP+1)</x:f>
        <x:v>13</x:v>
      </x:c>
      <x:c r="K10884" s="266" t="n">
        <x:f>MOD(ROW()-ROW($I$46),MESCLUN_CAP+1)</x:f>
        <x:v>19</x:v>
      </x:c>
      <x:c r="L10884" s="266" t="n">
        <x:f>SUM(I10884:K10884)</x:f>
        <x:v>48</x:v>
      </x:c>
      <x:c r="M10884" s="267" t="n">
        <x:f>I10884*TOMATO_HOURS*WEEKS*(1+TOMATO_DIM)^I10884+J10884*CARROT_HOURS*WEEKS*(1+CARROT_DIM)^J10884+K10884*MESCLUN_HOURS*WEEKS*(1+MESCLUN_DIM)^K10884</x:f>
        <x:v>8236.989625734106</x:v>
      </x:c>
      <x:c r="N10884" s="267" t="n">
        <x:f>MAX(M10884-FARMER_HOURS,0)/TEMP_HOURS_PER_WORKER</x:f>
        <x:v>5.220131684537574</x:v>
      </x:c>
      <x:c r="O10884" s="268" t="n">
        <x:f>I10884*TOMATO_PRICE+J10884*CARROT_PRICE+K10884*MESCLUN_PRICE</x:f>
        <x:v>219322</x:v>
      </x:c>
      <x:c r="P10884" s="268" t="n">
        <x:f>I10884*TOMATO_FERTILIZER+J10884*CARROT_FERTILIZER+K10884*MESCLUN_FERTILIZER</x:f>
        <x:v>36520</x:v>
      </x:c>
      <x:c r="Q10884" s="268" t="n">
        <x:f>MIN(M10884,FARMER_HOURS)*FARMER_RATE+MAX(M10884-FARMER_HOURS,0)*TEMP_RATE</x:f>
        <x:v>155503.29211343935</x:v>
      </x:c>
      <x:c r="R10884" s="268" t="n">
        <x:f>O10884-P10884-Q10884-FIXED_COST</x:f>
        <x:v>7298.707886560645</x:v>
      </x:c>
      <x:c r="S10884" s="139" t="str">
        <x:f>IF(AND(L10884&lt;=TOTAL_BED_CAP,N10884&lt;=TEMP_WORKER_CAP),"YES","NO")</x:f>
        <x:v>NO</x:v>
      </x:c>
      <x:c r="T10884" s="139" t="n">
        <x:f>IF(S10884="YES",R10884,-1E+99)</x:f>
        <x:v>-1e+99</x:v>
      </x:c>
    </x:row>
    <x:row r="10885">
      <x:c r="A10885" s="139"/>
      <x:c r="B10885" s="139"/>
      <x:c r="C10885" s="139"/>
      <x:c r="D10885" s="139"/>
      <x:c r="E10885" s="139"/>
      <x:c r="F10885" s="139"/>
      <x:c r="G10885" s="139"/>
      <x:c r="H10885" s="139"/>
      <x:c r="I10885" s="266" t="n">
        <x:f>INT((ROW()-ROW($I$46))/((CARROT_CAP+1)*(MESCLUN_CAP+1)))</x:f>
        <x:v>16</x:v>
      </x:c>
      <x:c r="J10885" s="266" t="n">
        <x:f>MOD(INT((ROW()-ROW($I$46))/(MESCLUN_CAP+1)),CARROT_CAP+1)</x:f>
        <x:v>13</x:v>
      </x:c>
      <x:c r="K10885" s="266" t="n">
        <x:f>MOD(ROW()-ROW($I$46),MESCLUN_CAP+1)</x:f>
        <x:v>20</x:v>
      </x:c>
      <x:c r="L10885" s="266" t="n">
        <x:f>SUM(I10885:K10885)</x:f>
        <x:v>49</x:v>
      </x:c>
      <x:c r="M10885" s="267" t="n">
        <x:f>I10885*TOMATO_HOURS*WEEKS*(1+TOMATO_DIM)^I10885+J10885*CARROT_HOURS*WEEKS*(1+CARROT_DIM)^J10885+K10885*MESCLUN_HOURS*WEEKS*(1+MESCLUN_DIM)^K10885</x:f>
        <x:v>8308.213916384582</x:v>
      </x:c>
      <x:c r="N10885" s="267" t="n">
        <x:f>MAX(M10885-FARMER_HOURS,0)/TEMP_HOURS_PER_WORKER</x:f>
        <x:v>5.269592997489293</x:v>
      </x:c>
      <x:c r="O10885" s="268" t="n">
        <x:f>I10885*TOMATO_PRICE+J10885*CARROT_PRICE+K10885*MESCLUN_PRICE</x:f>
        <x:v>222022</x:v>
      </x:c>
      <x:c r="P10885" s="268" t="n">
        <x:f>I10885*TOMATO_FERTILIZER+J10885*CARROT_FERTILIZER+K10885*MESCLUN_FERTILIZER</x:f>
        <x:v>37400</x:v>
      </x:c>
      <x:c r="Q10885" s="268" t="n">
        <x:f>MIN(M10885,FARMER_HOURS)*FARMER_RATE+MAX(M10885-FARMER_HOURS,0)*TEMP_RATE</x:f>
        <x:v>156739.82493723233</x:v>
      </x:c>
      <x:c r="R10885" s="268" t="n">
        <x:f>O10885-P10885-Q10885-FIXED_COST</x:f>
        <x:v>7882.1750627676665</x:v>
      </x:c>
      <x:c r="S10885" s="139" t="str">
        <x:f>IF(AND(L10885&lt;=TOTAL_BED_CAP,N10885&lt;=TEMP_WORKER_CAP),"YES","NO")</x:f>
        <x:v>NO</x:v>
      </x:c>
      <x:c r="T10885" s="139" t="n">
        <x:f>IF(S10885="YES",R10885,-1E+99)</x:f>
        <x:v>-1e+99</x:v>
      </x:c>
    </x:row>
    <x:row r="10886">
      <x:c r="A10886" s="139"/>
      <x:c r="B10886" s="139"/>
      <x:c r="C10886" s="139"/>
      <x:c r="D10886" s="139"/>
      <x:c r="E10886" s="139"/>
      <x:c r="F10886" s="139"/>
      <x:c r="G10886" s="139"/>
      <x:c r="H10886" s="139"/>
      <x:c r="I10886" s="266" t="n">
        <x:f>INT((ROW()-ROW($I$46))/((CARROT_CAP+1)*(MESCLUN_CAP+1)))</x:f>
        <x:v>16</x:v>
      </x:c>
      <x:c r="J10886" s="266" t="n">
        <x:f>MOD(INT((ROW()-ROW($I$46))/(MESCLUN_CAP+1)),CARROT_CAP+1)</x:f>
        <x:v>13</x:v>
      </x:c>
      <x:c r="K10886" s="266" t="n">
        <x:f>MOD(ROW()-ROW($I$46),MESCLUN_CAP+1)</x:f>
        <x:v>21</x:v>
      </x:c>
      <x:c r="L10886" s="266" t="n">
        <x:f>SUM(I10886:K10886)</x:f>
        <x:v>50</x:v>
      </x:c>
      <x:c r="M10886" s="267" t="n">
        <x:f>I10886*TOMATO_HOURS*WEEKS*(1+TOMATO_DIM)^I10886+J10886*CARROT_HOURS*WEEKS*(1+CARROT_DIM)^J10886+K10886*MESCLUN_HOURS*WEEKS*(1+MESCLUN_DIM)^K10886</x:f>
        <x:v>8381.049656611027</x:v>
      </x:c>
      <x:c r="N10886" s="267" t="n">
        <x:f>MAX(M10886-FARMER_HOURS,0)/TEMP_HOURS_PER_WORKER</x:f>
        <x:v>5.320173372646546</x:v>
      </x:c>
      <x:c r="O10886" s="268" t="n">
        <x:f>I10886*TOMATO_PRICE+J10886*CARROT_PRICE+K10886*MESCLUN_PRICE</x:f>
        <x:v>224722</x:v>
      </x:c>
      <x:c r="P10886" s="268" t="n">
        <x:f>I10886*TOMATO_FERTILIZER+J10886*CARROT_FERTILIZER+K10886*MESCLUN_FERTILIZER</x:f>
        <x:v>38280</x:v>
      </x:c>
      <x:c r="Q10886" s="268" t="n">
        <x:f>MIN(M10886,FARMER_HOURS)*FARMER_RATE+MAX(M10886-FARMER_HOURS,0)*TEMP_RATE</x:f>
        <x:v>158004.33431616364</x:v>
      </x:c>
      <x:c r="R10886" s="268" t="n">
        <x:f>O10886-P10886-Q10886-FIXED_COST</x:f>
        <x:v>8437.665683836356</x:v>
      </x:c>
      <x:c r="S10886" s="139" t="str">
        <x:f>IF(AND(L10886&lt;=TOTAL_BED_CAP,N10886&lt;=TEMP_WORKER_CAP),"YES","NO")</x:f>
        <x:v>NO</x:v>
      </x:c>
      <x:c r="T10886" s="139" t="n">
        <x:f>IF(S10886="YES",R10886,-1E+99)</x:f>
        <x:v>-1e+99</x:v>
      </x:c>
    </x:row>
    <x:row r="10887">
      <x:c r="A10887" s="139"/>
      <x:c r="B10887" s="139"/>
      <x:c r="C10887" s="139"/>
      <x:c r="D10887" s="139"/>
      <x:c r="E10887" s="139"/>
      <x:c r="F10887" s="139"/>
      <x:c r="G10887" s="139"/>
      <x:c r="H10887" s="139"/>
      <x:c r="I10887" s="266" t="n">
        <x:f>INT((ROW()-ROW($I$46))/((CARROT_CAP+1)*(MESCLUN_CAP+1)))</x:f>
        <x:v>16</x:v>
      </x:c>
      <x:c r="J10887" s="266" t="n">
        <x:f>MOD(INT((ROW()-ROW($I$46))/(MESCLUN_CAP+1)),CARROT_CAP+1)</x:f>
        <x:v>13</x:v>
      </x:c>
      <x:c r="K10887" s="266" t="n">
        <x:f>MOD(ROW()-ROW($I$46),MESCLUN_CAP+1)</x:f>
        <x:v>22</x:v>
      </x:c>
      <x:c r="L10887" s="266" t="n">
        <x:f>SUM(I10887:K10887)</x:f>
        <x:v>51</x:v>
      </x:c>
      <x:c r="M10887" s="267" t="n">
        <x:f>I10887*TOMATO_HOURS*WEEKS*(1+TOMATO_DIM)^I10887+J10887*CARROT_HOURS*WEEKS*(1+CARROT_DIM)^J10887+K10887*MESCLUN_HOURS*WEEKS*(1+MESCLUN_DIM)^K10887</x:f>
        <x:v>8455.526003857423</x:v>
      </x:c>
      <x:c r="N10887" s="267" t="n">
        <x:f>MAX(M10887-FARMER_HOURS,0)/TEMP_HOURS_PER_WORKER</x:f>
        <x:v>5.371893058234321</x:v>
      </x:c>
      <x:c r="O10887" s="268" t="n">
        <x:f>I10887*TOMATO_PRICE+J10887*CARROT_PRICE+K10887*MESCLUN_PRICE</x:f>
        <x:v>227422</x:v>
      </x:c>
      <x:c r="P10887" s="268" t="n">
        <x:f>I10887*TOMATO_FERTILIZER+J10887*CARROT_FERTILIZER+K10887*MESCLUN_FERTILIZER</x:f>
        <x:v>39160</x:v>
      </x:c>
      <x:c r="Q10887" s="268" t="n">
        <x:f>MIN(M10887,FARMER_HOURS)*FARMER_RATE+MAX(M10887-FARMER_HOURS,0)*TEMP_RATE</x:f>
        <x:v>159297.32645585804</x:v>
      </x:c>
      <x:c r="R10887" s="268" t="n">
        <x:f>O10887-P10887-Q10887-FIXED_COST</x:f>
        <x:v>8964.673544141959</x:v>
      </x:c>
      <x:c r="S10887" s="139" t="str">
        <x:f>IF(AND(L10887&lt;=TOTAL_BED_CAP,N10887&lt;=TEMP_WORKER_CAP),"YES","NO")</x:f>
        <x:v>NO</x:v>
      </x:c>
      <x:c r="T10887" s="139" t="n">
        <x:f>IF(S10887="YES",R10887,-1E+99)</x:f>
        <x:v>-1e+99</x:v>
      </x:c>
    </x:row>
    <x:row r="10888">
      <x:c r="A10888" s="139"/>
      <x:c r="B10888" s="139"/>
      <x:c r="C10888" s="139"/>
      <x:c r="D10888" s="139"/>
      <x:c r="E10888" s="139"/>
      <x:c r="F10888" s="139"/>
      <x:c r="G10888" s="139"/>
      <x:c r="H10888" s="139"/>
      <x:c r="I10888" s="266" t="n">
        <x:f>INT((ROW()-ROW($I$46))/((CARROT_CAP+1)*(MESCLUN_CAP+1)))</x:f>
        <x:v>16</x:v>
      </x:c>
      <x:c r="J10888" s="266" t="n">
        <x:f>MOD(INT((ROW()-ROW($I$46))/(MESCLUN_CAP+1)),CARROT_CAP+1)</x:f>
        <x:v>13</x:v>
      </x:c>
      <x:c r="K10888" s="266" t="n">
        <x:f>MOD(ROW()-ROW($I$46),MESCLUN_CAP+1)</x:f>
        <x:v>23</x:v>
      </x:c>
      <x:c r="L10888" s="266" t="n">
        <x:f>SUM(I10888:K10888)</x:f>
        <x:v>52</x:v>
      </x:c>
      <x:c r="M10888" s="267" t="n">
        <x:f>I10888*TOMATO_HOURS*WEEKS*(1+TOMATO_DIM)^I10888+J10888*CARROT_HOURS*WEEKS*(1+CARROT_DIM)^J10888+K10888*MESCLUN_HOURS*WEEKS*(1+MESCLUN_DIM)^K10888</x:f>
        <x:v>8531.672592714858</x:v>
      </x:c>
      <x:c r="N10888" s="267" t="n">
        <x:f>MAX(M10888-FARMER_HOURS,0)/TEMP_HOURS_PER_WORKER</x:f>
        <x:v>5.424772633829763</x:v>
      </x:c>
      <x:c r="O10888" s="268" t="n">
        <x:f>I10888*TOMATO_PRICE+J10888*CARROT_PRICE+K10888*MESCLUN_PRICE</x:f>
        <x:v>230122</x:v>
      </x:c>
      <x:c r="P10888" s="268" t="n">
        <x:f>I10888*TOMATO_FERTILIZER+J10888*CARROT_FERTILIZER+K10888*MESCLUN_FERTILIZER</x:f>
        <x:v>40040</x:v>
      </x:c>
      <x:c r="Q10888" s="268" t="n">
        <x:f>MIN(M10888,FARMER_HOURS)*FARMER_RATE+MAX(M10888-FARMER_HOURS,0)*TEMP_RATE</x:f>
        <x:v>160619.31584574407</x:v>
      </x:c>
      <x:c r="R10888" s="268" t="n">
        <x:f>O10888-P10888-Q10888-FIXED_COST</x:f>
        <x:v>9462.684154255927</x:v>
      </x:c>
      <x:c r="S10888" s="139" t="str">
        <x:f>IF(AND(L10888&lt;=TOTAL_BED_CAP,N10888&lt;=TEMP_WORKER_CAP),"YES","NO")</x:f>
        <x:v>NO</x:v>
      </x:c>
      <x:c r="T10888" s="139" t="n">
        <x:f>IF(S10888="YES",R10888,-1E+99)</x:f>
        <x:v>-1e+99</x:v>
      </x:c>
    </x:row>
    <x:row r="10889">
      <x:c r="A10889" s="139"/>
      <x:c r="B10889" s="139"/>
      <x:c r="C10889" s="139"/>
      <x:c r="D10889" s="139"/>
      <x:c r="E10889" s="139"/>
      <x:c r="F10889" s="139"/>
      <x:c r="G10889" s="139"/>
      <x:c r="H10889" s="139"/>
      <x:c r="I10889" s="266" t="n">
        <x:f>INT((ROW()-ROW($I$46))/((CARROT_CAP+1)*(MESCLUN_CAP+1)))</x:f>
        <x:v>16</x:v>
      </x:c>
      <x:c r="J10889" s="266" t="n">
        <x:f>MOD(INT((ROW()-ROW($I$46))/(MESCLUN_CAP+1)),CARROT_CAP+1)</x:f>
        <x:v>13</x:v>
      </x:c>
      <x:c r="K10889" s="266" t="n">
        <x:f>MOD(ROW()-ROW($I$46),MESCLUN_CAP+1)</x:f>
        <x:v>24</x:v>
      </x:c>
      <x:c r="L10889" s="266" t="n">
        <x:f>SUM(I10889:K10889)</x:f>
        <x:v>53</x:v>
      </x:c>
      <x:c r="M10889" s="267" t="n">
        <x:f>I10889*TOMATO_HOURS*WEEKS*(1+TOMATO_DIM)^I10889+J10889*CARROT_HOURS*WEEKS*(1+CARROT_DIM)^J10889+K10889*MESCLUN_HOURS*WEEKS*(1+MESCLUN_DIM)^K10889</x:f>
        <x:v>8609.519542294354</x:v>
      </x:c>
      <x:c r="N10889" s="267" t="n">
        <x:f>MAX(M10889-FARMER_HOURS,0)/TEMP_HOURS_PER_WORKER</x:f>
        <x:v>5.4788330154821905</x:v>
      </x:c>
      <x:c r="O10889" s="268" t="n">
        <x:f>I10889*TOMATO_PRICE+J10889*CARROT_PRICE+K10889*MESCLUN_PRICE</x:f>
        <x:v>232822</x:v>
      </x:c>
      <x:c r="P10889" s="268" t="n">
        <x:f>I10889*TOMATO_FERTILIZER+J10889*CARROT_FERTILIZER+K10889*MESCLUN_FERTILIZER</x:f>
        <x:v>40920</x:v>
      </x:c>
      <x:c r="Q10889" s="268" t="n">
        <x:f>MIN(M10889,FARMER_HOURS)*FARMER_RATE+MAX(M10889-FARMER_HOURS,0)*TEMP_RATE</x:f>
        <x:v>161970.82538705476</x:v>
      </x:c>
      <x:c r="R10889" s="268" t="n">
        <x:f>O10889-P10889-Q10889-FIXED_COST</x:f>
        <x:v>9931.174612945237</x:v>
      </x:c>
      <x:c r="S10889" s="139" t="str">
        <x:f>IF(AND(L10889&lt;=TOTAL_BED_CAP,N10889&lt;=TEMP_WORKER_CAP),"YES","NO")</x:f>
        <x:v>NO</x:v>
      </x:c>
      <x:c r="T10889" s="139" t="n">
        <x:f>IF(S10889="YES",R10889,-1E+99)</x:f>
        <x:v>-1e+99</x:v>
      </x:c>
    </x:row>
    <x:row r="10890">
      <x:c r="A10890" s="139"/>
      <x:c r="B10890" s="139"/>
      <x:c r="C10890" s="139"/>
      <x:c r="D10890" s="139"/>
      <x:c r="E10890" s="139"/>
      <x:c r="F10890" s="139"/>
      <x:c r="G10890" s="139"/>
      <x:c r="H10890" s="139"/>
      <x:c r="I10890" s="266" t="n">
        <x:f>INT((ROW()-ROW($I$46))/((CARROT_CAP+1)*(MESCLUN_CAP+1)))</x:f>
        <x:v>16</x:v>
      </x:c>
      <x:c r="J10890" s="266" t="n">
        <x:f>MOD(INT((ROW()-ROW($I$46))/(MESCLUN_CAP+1)),CARROT_CAP+1)</x:f>
        <x:v>13</x:v>
      </x:c>
      <x:c r="K10890" s="266" t="n">
        <x:f>MOD(ROW()-ROW($I$46),MESCLUN_CAP+1)</x:f>
        <x:v>25</x:v>
      </x:c>
      <x:c r="L10890" s="266" t="n">
        <x:f>SUM(I10890:K10890)</x:f>
        <x:v>54</x:v>
      </x:c>
      <x:c r="M10890" s="267" t="n">
        <x:f>I10890*TOMATO_HOURS*WEEKS*(1+TOMATO_DIM)^I10890+J10890*CARROT_HOURS*WEEKS*(1+CARROT_DIM)^J10890+K10890*MESCLUN_HOURS*WEEKS*(1+MESCLUN_DIM)^K10890</x:f>
        <x:v>8689.097463709451</x:v>
      </x:c>
      <x:c r="N10890" s="267" t="n">
        <x:f>MAX(M10890-FARMER_HOURS,0)/TEMP_HOURS_PER_WORKER</x:f>
        <x:v>5.534095460909342</x:v>
      </x:c>
      <x:c r="O10890" s="268" t="n">
        <x:f>I10890*TOMATO_PRICE+J10890*CARROT_PRICE+K10890*MESCLUN_PRICE</x:f>
        <x:v>235522</x:v>
      </x:c>
      <x:c r="P10890" s="268" t="n">
        <x:f>I10890*TOMATO_FERTILIZER+J10890*CARROT_FERTILIZER+K10890*MESCLUN_FERTILIZER</x:f>
        <x:v>41800</x:v>
      </x:c>
      <x:c r="Q10890" s="268" t="n">
        <x:f>MIN(M10890,FARMER_HOURS)*FARMER_RATE+MAX(M10890-FARMER_HOURS,0)*TEMP_RATE</x:f>
        <x:v>163352.38652273352</x:v>
      </x:c>
      <x:c r="R10890" s="268" t="n">
        <x:f>O10890-P10890-Q10890-FIXED_COST</x:f>
        <x:v>10369.613477266481</x:v>
      </x:c>
      <x:c r="S10890" s="139" t="str">
        <x:f>IF(AND(L10890&lt;=TOTAL_BED_CAP,N10890&lt;=TEMP_WORKER_CAP),"YES","NO")</x:f>
        <x:v>NO</x:v>
      </x:c>
      <x:c r="T10890" s="139" t="n">
        <x:f>IF(S10890="YES",R10890,-1E+99)</x:f>
        <x:v>-1e+99</x:v>
      </x:c>
    </x:row>
    <x:row r="10891">
      <x:c r="A10891" s="139"/>
      <x:c r="B10891" s="139"/>
      <x:c r="C10891" s="139"/>
      <x:c r="D10891" s="139"/>
      <x:c r="E10891" s="139"/>
      <x:c r="F10891" s="139"/>
      <x:c r="G10891" s="139"/>
      <x:c r="H10891" s="139"/>
      <x:c r="I10891" s="266" t="n">
        <x:f>INT((ROW()-ROW($I$46))/((CARROT_CAP+1)*(MESCLUN_CAP+1)))</x:f>
        <x:v>16</x:v>
      </x:c>
      <x:c r="J10891" s="266" t="n">
        <x:f>MOD(INT((ROW()-ROW($I$46))/(MESCLUN_CAP+1)),CARROT_CAP+1)</x:f>
        <x:v>13</x:v>
      </x:c>
      <x:c r="K10891" s="266" t="n">
        <x:f>MOD(ROW()-ROW($I$46),MESCLUN_CAP+1)</x:f>
        <x:v>26</x:v>
      </x:c>
      <x:c r="L10891" s="266" t="n">
        <x:f>SUM(I10891:K10891)</x:f>
        <x:v>55</x:v>
      </x:c>
      <x:c r="M10891" s="267" t="n">
        <x:f>I10891*TOMATO_HOURS*WEEKS*(1+TOMATO_DIM)^I10891+J10891*CARROT_HOURS*WEEKS*(1+CARROT_DIM)^J10891+K10891*MESCLUN_HOURS*WEEKS*(1+MESCLUN_DIM)^K10891</x:f>
        <x:v>8770.43746767017</x:v>
      </x:c>
      <x:c r="N10891" s="267" t="n">
        <x:f>MAX(M10891-FARMER_HOURS,0)/TEMP_HOURS_PER_WORKER</x:f>
        <x:v>5.590581574770951</x:v>
      </x:c>
      <x:c r="O10891" s="268" t="n">
        <x:f>I10891*TOMATO_PRICE+J10891*CARROT_PRICE+K10891*MESCLUN_PRICE</x:f>
        <x:v>238222</x:v>
      </x:c>
      <x:c r="P10891" s="268" t="n">
        <x:f>I10891*TOMATO_FERTILIZER+J10891*CARROT_FERTILIZER+K10891*MESCLUN_FERTILIZER</x:f>
        <x:v>42680</x:v>
      </x:c>
      <x:c r="Q10891" s="268" t="n">
        <x:f>MIN(M10891,FARMER_HOURS)*FARMER_RATE+MAX(M10891-FARMER_HOURS,0)*TEMP_RATE</x:f>
        <x:v>164764.53936927379</x:v>
      </x:c>
      <x:c r="R10891" s="268" t="n">
        <x:f>O10891-P10891-Q10891-FIXED_COST</x:f>
        <x:v>10777.460630726215</x:v>
      </x:c>
      <x:c r="S10891" s="139" t="str">
        <x:f>IF(AND(L10891&lt;=TOTAL_BED_CAP,N10891&lt;=TEMP_WORKER_CAP),"YES","NO")</x:f>
        <x:v>NO</x:v>
      </x:c>
      <x:c r="T10891" s="139" t="n">
        <x:f>IF(S10891="YES",R10891,-1E+99)</x:f>
        <x:v>-1e+99</x:v>
      </x:c>
    </x:row>
    <x:row r="10892">
      <x:c r="A10892" s="139"/>
      <x:c r="B10892" s="139"/>
      <x:c r="C10892" s="139"/>
      <x:c r="D10892" s="139"/>
      <x:c r="E10892" s="139"/>
      <x:c r="F10892" s="139"/>
      <x:c r="G10892" s="139"/>
      <x:c r="H10892" s="139"/>
      <x:c r="I10892" s="266" t="n">
        <x:f>INT((ROW()-ROW($I$46))/((CARROT_CAP+1)*(MESCLUN_CAP+1)))</x:f>
        <x:v>16</x:v>
      </x:c>
      <x:c r="J10892" s="266" t="n">
        <x:f>MOD(INT((ROW()-ROW($I$46))/(MESCLUN_CAP+1)),CARROT_CAP+1)</x:f>
        <x:v>13</x:v>
      </x:c>
      <x:c r="K10892" s="266" t="n">
        <x:f>MOD(ROW()-ROW($I$46),MESCLUN_CAP+1)</x:f>
        <x:v>27</x:v>
      </x:c>
      <x:c r="L10892" s="266" t="n">
        <x:f>SUM(I10892:K10892)</x:f>
        <x:v>56</x:v>
      </x:c>
      <x:c r="M10892" s="267" t="n">
        <x:f>I10892*TOMATO_HOURS*WEEKS*(1+TOMATO_DIM)^I10892+J10892*CARROT_HOURS*WEEKS*(1+CARROT_DIM)^J10892+K10892*MESCLUN_HOURS*WEEKS*(1+MESCLUN_DIM)^K10892</x:f>
        <x:v>8853.571172189926</x:v>
      </x:c>
      <x:c r="N10892" s="267" t="n">
        <x:f>MAX(M10892-FARMER_HOURS,0)/TEMP_HOURS_PER_WORKER</x:f>
        <x:v>5.648313314020782</x:v>
      </x:c>
      <x:c r="O10892" s="268" t="n">
        <x:f>I10892*TOMATO_PRICE+J10892*CARROT_PRICE+K10892*MESCLUN_PRICE</x:f>
        <x:v>240922</x:v>
      </x:c>
      <x:c r="P10892" s="268" t="n">
        <x:f>I10892*TOMATO_FERTILIZER+J10892*CARROT_FERTILIZER+K10892*MESCLUN_FERTILIZER</x:f>
        <x:v>43560</x:v>
      </x:c>
      <x:c r="Q10892" s="268" t="n">
        <x:f>MIN(M10892,FARMER_HOURS)*FARMER_RATE+MAX(M10892-FARMER_HOURS,0)*TEMP_RATE</x:f>
        <x:v>166207.83285051954</x:v>
      </x:c>
      <x:c r="R10892" s="268" t="n">
        <x:f>O10892-P10892-Q10892-FIXED_COST</x:f>
        <x:v>11154.167149480461</x:v>
      </x:c>
      <x:c r="S10892" s="139" t="str">
        <x:f>IF(AND(L10892&lt;=TOTAL_BED_CAP,N10892&lt;=TEMP_WORKER_CAP),"YES","NO")</x:f>
        <x:v>NO</x:v>
      </x:c>
      <x:c r="T10892" s="139" t="n">
        <x:f>IF(S10892="YES",R10892,-1E+99)</x:f>
        <x:v>-1e+99</x:v>
      </x:c>
    </x:row>
    <x:row r="10893">
      <x:c r="A10893" s="139"/>
      <x:c r="B10893" s="139"/>
      <x:c r="C10893" s="139"/>
      <x:c r="D10893" s="139"/>
      <x:c r="E10893" s="139"/>
      <x:c r="F10893" s="139"/>
      <x:c r="G10893" s="139"/>
      <x:c r="H10893" s="139"/>
      <x:c r="I10893" s="266" t="n">
        <x:f>INT((ROW()-ROW($I$46))/((CARROT_CAP+1)*(MESCLUN_CAP+1)))</x:f>
        <x:v>16</x:v>
      </x:c>
      <x:c r="J10893" s="266" t="n">
        <x:f>MOD(INT((ROW()-ROW($I$46))/(MESCLUN_CAP+1)),CARROT_CAP+1)</x:f>
        <x:v>13</x:v>
      </x:c>
      <x:c r="K10893" s="266" t="n">
        <x:f>MOD(ROW()-ROW($I$46),MESCLUN_CAP+1)</x:f>
        <x:v>28</x:v>
      </x:c>
      <x:c r="L10893" s="266" t="n">
        <x:f>SUM(I10893:K10893)</x:f>
        <x:v>57</x:v>
      </x:c>
      <x:c r="M10893" s="267" t="n">
        <x:f>I10893*TOMATO_HOURS*WEEKS*(1+TOMATO_DIM)^I10893+J10893*CARROT_HOURS*WEEKS*(1+CARROT_DIM)^J10893+K10893*MESCLUN_HOURS*WEEKS*(1+MESCLUN_DIM)^K10893</x:f>
        <x:v>8938.53071040708</x:v>
      </x:c>
      <x:c r="N10893" s="267" t="n">
        <x:f>MAX(M10893-FARMER_HOURS,0)/TEMP_HOURS_PER_WORKER</x:f>
        <x:v>5.70731299333825</x:v>
      </x:c>
      <x:c r="O10893" s="268" t="n">
        <x:f>I10893*TOMATO_PRICE+J10893*CARROT_PRICE+K10893*MESCLUN_PRICE</x:f>
        <x:v>243622</x:v>
      </x:c>
      <x:c r="P10893" s="268" t="n">
        <x:f>I10893*TOMATO_FERTILIZER+J10893*CARROT_FERTILIZER+K10893*MESCLUN_FERTILIZER</x:f>
        <x:v>44440</x:v>
      </x:c>
      <x:c r="Q10893" s="268" t="n">
        <x:f>MIN(M10893,FARMER_HOURS)*FARMER_RATE+MAX(M10893-FARMER_HOURS,0)*TEMP_RATE</x:f>
        <x:v>167682.82483345625</x:v>
      </x:c>
      <x:c r="R10893" s="268" t="n">
        <x:f>O10893-P10893-Q10893-FIXED_COST</x:f>
        <x:v>11499.175166543748</x:v>
      </x:c>
      <x:c r="S10893" s="139" t="str">
        <x:f>IF(AND(L10893&lt;=TOTAL_BED_CAP,N10893&lt;=TEMP_WORKER_CAP),"YES","NO")</x:f>
        <x:v>NO</x:v>
      </x:c>
      <x:c r="T10893" s="139" t="n">
        <x:f>IF(S10893="YES",R10893,-1E+99)</x:f>
        <x:v>-1e+99</x:v>
      </x:c>
    </x:row>
    <x:row r="10894">
      <x:c r="A10894" s="139"/>
      <x:c r="B10894" s="139"/>
      <x:c r="C10894" s="139"/>
      <x:c r="D10894" s="139"/>
      <x:c r="E10894" s="139"/>
      <x:c r="F10894" s="139"/>
      <x:c r="G10894" s="139"/>
      <x:c r="H10894" s="139"/>
      <x:c r="I10894" s="266" t="n">
        <x:f>INT((ROW()-ROW($I$46))/((CARROT_CAP+1)*(MESCLUN_CAP+1)))</x:f>
        <x:v>16</x:v>
      </x:c>
      <x:c r="J10894" s="266" t="n">
        <x:f>MOD(INT((ROW()-ROW($I$46))/(MESCLUN_CAP+1)),CARROT_CAP+1)</x:f>
        <x:v>13</x:v>
      </x:c>
      <x:c r="K10894" s="266" t="n">
        <x:f>MOD(ROW()-ROW($I$46),MESCLUN_CAP+1)</x:f>
        <x:v>29</x:v>
      </x:c>
      <x:c r="L10894" s="266" t="n">
        <x:f>SUM(I10894:K10894)</x:f>
        <x:v>58</x:v>
      </x:c>
      <x:c r="M10894" s="267" t="n">
        <x:f>I10894*TOMATO_HOURS*WEEKS*(1+TOMATO_DIM)^I10894+J10894*CARROT_HOURS*WEEKS*(1+CARROT_DIM)^J10894+K10894*MESCLUN_HOURS*WEEKS*(1+MESCLUN_DIM)^K10894</x:f>
        <x:v>9025.348738522733</x:v>
      </x:c>
      <x:c r="N10894" s="267" t="n">
        <x:f>MAX(M10894-FARMER_HOURS,0)/TEMP_HOURS_PER_WORKER</x:f>
        <x:v>5.767603290640786</x:v>
      </x:c>
      <x:c r="O10894" s="268" t="n">
        <x:f>I10894*TOMATO_PRICE+J10894*CARROT_PRICE+K10894*MESCLUN_PRICE</x:f>
        <x:v>246322</x:v>
      </x:c>
      <x:c r="P10894" s="268" t="n">
        <x:f>I10894*TOMATO_FERTILIZER+J10894*CARROT_FERTILIZER+K10894*MESCLUN_FERTILIZER</x:f>
        <x:v>45320</x:v>
      </x:c>
      <x:c r="Q10894" s="268" t="n">
        <x:f>MIN(M10894,FARMER_HOURS)*FARMER_RATE+MAX(M10894-FARMER_HOURS,0)*TEMP_RATE</x:f>
        <x:v>169190.08226601966</x:v>
      </x:c>
      <x:c r="R10894" s="268" t="n">
        <x:f>O10894-P10894-Q10894-FIXED_COST</x:f>
        <x:v>11811.917733980343</x:v>
      </x:c>
      <x:c r="S10894" s="139" t="str">
        <x:f>IF(AND(L10894&lt;=TOTAL_BED_CAP,N10894&lt;=TEMP_WORKER_CAP),"YES","NO")</x:f>
        <x:v>NO</x:v>
      </x:c>
      <x:c r="T10894" s="139" t="n">
        <x:f>IF(S10894="YES",R10894,-1E+99)</x:f>
        <x:v>-1e+99</x:v>
      </x:c>
    </x:row>
    <x:row r="10895">
      <x:c r="A10895" s="139"/>
      <x:c r="B10895" s="139"/>
      <x:c r="C10895" s="139"/>
      <x:c r="D10895" s="139"/>
      <x:c r="E10895" s="139"/>
      <x:c r="F10895" s="139"/>
      <x:c r="G10895" s="139"/>
      <x:c r="H10895" s="139"/>
      <x:c r="I10895" s="266" t="n">
        <x:f>INT((ROW()-ROW($I$46))/((CARROT_CAP+1)*(MESCLUN_CAP+1)))</x:f>
        <x:v>16</x:v>
      </x:c>
      <x:c r="J10895" s="266" t="n">
        <x:f>MOD(INT((ROW()-ROW($I$46))/(MESCLUN_CAP+1)),CARROT_CAP+1)</x:f>
        <x:v>13</x:v>
      </x:c>
      <x:c r="K10895" s="266" t="n">
        <x:f>MOD(ROW()-ROW($I$46),MESCLUN_CAP+1)</x:f>
        <x:v>30</x:v>
      </x:c>
      <x:c r="L10895" s="266" t="n">
        <x:f>SUM(I10895:K10895)</x:f>
        <x:v>59</x:v>
      </x:c>
      <x:c r="M10895" s="267" t="n">
        <x:f>I10895*TOMATO_HOURS*WEEKS*(1+TOMATO_DIM)^I10895+J10895*CARROT_HOURS*WEEKS*(1+CARROT_DIM)^J10895+K10895*MESCLUN_HOURS*WEEKS*(1+MESCLUN_DIM)^K10895</x:f>
        <x:v>9114.058443856504</x:v>
      </x:c>
      <x:c r="N10895" s="267" t="n">
        <x:f>MAX(M10895-FARMER_HOURS,0)/TEMP_HOURS_PER_WORKER</x:f>
        <x:v>5.829207252678128</x:v>
      </x:c>
      <x:c r="O10895" s="268" t="n">
        <x:f>I10895*TOMATO_PRICE+J10895*CARROT_PRICE+K10895*MESCLUN_PRICE</x:f>
        <x:v>249022</x:v>
      </x:c>
      <x:c r="P10895" s="268" t="n">
        <x:f>I10895*TOMATO_FERTILIZER+J10895*CARROT_FERTILIZER+K10895*MESCLUN_FERTILIZER</x:f>
        <x:v>46200</x:v>
      </x:c>
      <x:c r="Q10895" s="268" t="n">
        <x:f>MIN(M10895,FARMER_HOURS)*FARMER_RATE+MAX(M10895-FARMER_HOURS,0)*TEMP_RATE</x:f>
        <x:v>170730.18131695318</x:v>
      </x:c>
      <x:c r="R10895" s="268" t="n">
        <x:f>O10895-P10895-Q10895-FIXED_COST</x:f>
        <x:v>12091.818683046818</x:v>
      </x:c>
      <x:c r="S10895" s="139" t="str">
        <x:f>IF(AND(L10895&lt;=TOTAL_BED_CAP,N10895&lt;=TEMP_WORKER_CAP),"YES","NO")</x:f>
        <x:v>NO</x:v>
      </x:c>
      <x:c r="T10895" s="139" t="n">
        <x:f>IF(S10895="YES",R10895,-1E+99)</x:f>
        <x:v>-1e+99</x:v>
      </x:c>
    </x:row>
    <x:row r="10896">
      <x:c r="A10896" s="139"/>
      <x:c r="B10896" s="139"/>
      <x:c r="C10896" s="139"/>
      <x:c r="D10896" s="139"/>
      <x:c r="E10896" s="139"/>
      <x:c r="F10896" s="139"/>
      <x:c r="G10896" s="139"/>
      <x:c r="H10896" s="139"/>
      <x:c r="I10896" s="266" t="n">
        <x:f>INT((ROW()-ROW($I$46))/((CARROT_CAP+1)*(MESCLUN_CAP+1)))</x:f>
        <x:v>16</x:v>
      </x:c>
      <x:c r="J10896" s="266" t="n">
        <x:f>MOD(INT((ROW()-ROW($I$46))/(MESCLUN_CAP+1)),CARROT_CAP+1)</x:f>
        <x:v>14</x:v>
      </x:c>
      <x:c r="K10896" s="266" t="n">
        <x:f>MOD(ROW()-ROW($I$46),MESCLUN_CAP+1)</x:f>
        <x:v>0</x:v>
      </x:c>
      <x:c r="L10896" s="266" t="n">
        <x:f>SUM(I10896:K10896)</x:f>
        <x:v>30</x:v>
      </x:c>
      <x:c r="M10896" s="267" t="n">
        <x:f>I10896*TOMATO_HOURS*WEEKS*(1+TOMATO_DIM)^I10896+J10896*CARROT_HOURS*WEEKS*(1+CARROT_DIM)^J10896+K10896*MESCLUN_HOURS*WEEKS*(1+MESCLUN_DIM)^K10896</x:f>
        <x:v>7210.210105163382</x:v>
      </x:c>
      <x:c r="N10896" s="267" t="n">
        <x:f>MAX(M10896-FARMER_HOURS,0)/TEMP_HOURS_PER_WORKER</x:f>
        <x:v>4.507090350807904</x:v>
      </x:c>
      <x:c r="O10896" s="268" t="n">
        <x:f>I10896*TOMATO_PRICE+J10896*CARROT_PRICE+K10896*MESCLUN_PRICE</x:f>
        <x:v>170116</x:v>
      </x:c>
      <x:c r="P10896" s="268" t="n">
        <x:f>I10896*TOMATO_FERTILIZER+J10896*CARROT_FERTILIZER+K10896*MESCLUN_FERTILIZER</x:f>
        <x:v>20240</x:v>
      </x:c>
      <x:c r="Q10896" s="268" t="n">
        <x:f>MIN(M10896,FARMER_HOURS)*FARMER_RATE+MAX(M10896-FARMER_HOURS,0)*TEMP_RATE</x:f>
        <x:v>137677.2587701976</x:v>
      </x:c>
      <x:c r="R10896" s="268" t="n">
        <x:f>O10896-P10896-Q10896-FIXED_COST</x:f>
        <x:v>-7801.258770197601</x:v>
      </x:c>
      <x:c r="S10896" s="139" t="str">
        <x:f>IF(AND(L10896&lt;=TOTAL_BED_CAP,N10896&lt;=TEMP_WORKER_CAP),"YES","NO")</x:f>
        <x:v>NO</x:v>
      </x:c>
      <x:c r="T10896" s="139" t="n">
        <x:f>IF(S10896="YES",R10896,-1E+99)</x:f>
        <x:v>-1e+99</x:v>
      </x:c>
    </x:row>
    <x:row r="10897">
      <x:c r="A10897" s="139"/>
      <x:c r="B10897" s="139"/>
      <x:c r="C10897" s="139"/>
      <x:c r="D10897" s="139"/>
      <x:c r="E10897" s="139"/>
      <x:c r="F10897" s="139"/>
      <x:c r="G10897" s="139"/>
      <x:c r="H10897" s="139"/>
      <x:c r="I10897" s="266" t="n">
        <x:f>INT((ROW()-ROW($I$46))/((CARROT_CAP+1)*(MESCLUN_CAP+1)))</x:f>
        <x:v>16</x:v>
      </x:c>
      <x:c r="J10897" s="266" t="n">
        <x:f>MOD(INT((ROW()-ROW($I$46))/(MESCLUN_CAP+1)),CARROT_CAP+1)</x:f>
        <x:v>14</x:v>
      </x:c>
      <x:c r="K10897" s="266" t="n">
        <x:f>MOD(ROW()-ROW($I$46),MESCLUN_CAP+1)</x:f>
        <x:v>1</x:v>
      </x:c>
      <x:c r="L10897" s="266" t="n">
        <x:f>SUM(I10897:K10897)</x:f>
        <x:v>31</x:v>
      </x:c>
      <x:c r="M10897" s="267" t="n">
        <x:f>I10897*TOMATO_HOURS*WEEKS*(1+TOMATO_DIM)^I10897+J10897*CARROT_HOURS*WEEKS*(1+CARROT_DIM)^J10897+K10897*MESCLUN_HOURS*WEEKS*(1+MESCLUN_DIM)^K10897</x:f>
        <x:v>7255.772605163382</x:v>
      </x:c>
      <x:c r="N10897" s="267" t="n">
        <x:f>MAX(M10897-FARMER_HOURS,0)/TEMP_HOURS_PER_WORKER</x:f>
        <x:v>4.538730975807904</x:v>
      </x:c>
      <x:c r="O10897" s="268" t="n">
        <x:f>I10897*TOMATO_PRICE+J10897*CARROT_PRICE+K10897*MESCLUN_PRICE</x:f>
        <x:v>172816</x:v>
      </x:c>
      <x:c r="P10897" s="268" t="n">
        <x:f>I10897*TOMATO_FERTILIZER+J10897*CARROT_FERTILIZER+K10897*MESCLUN_FERTILIZER</x:f>
        <x:v>21120</x:v>
      </x:c>
      <x:c r="Q10897" s="268" t="n">
        <x:f>MIN(M10897,FARMER_HOURS)*FARMER_RATE+MAX(M10897-FARMER_HOURS,0)*TEMP_RATE</x:f>
        <x:v>138468.2743951976</x:v>
      </x:c>
      <x:c r="R10897" s="268" t="n">
        <x:f>O10897-P10897-Q10897-FIXED_COST</x:f>
        <x:v>-6772.274395197601</x:v>
      </x:c>
      <x:c r="S10897" s="139" t="str">
        <x:f>IF(AND(L10897&lt;=TOTAL_BED_CAP,N10897&lt;=TEMP_WORKER_CAP),"YES","NO")</x:f>
        <x:v>NO</x:v>
      </x:c>
      <x:c r="T10897" s="139" t="n">
        <x:f>IF(S10897="YES",R10897,-1E+99)</x:f>
        <x:v>-1e+99</x:v>
      </x:c>
    </x:row>
    <x:row r="10898">
      <x:c r="A10898" s="139"/>
      <x:c r="B10898" s="139"/>
      <x:c r="C10898" s="139"/>
      <x:c r="D10898" s="139"/>
      <x:c r="E10898" s="139"/>
      <x:c r="F10898" s="139"/>
      <x:c r="G10898" s="139"/>
      <x:c r="H10898" s="139"/>
      <x:c r="I10898" s="266" t="n">
        <x:f>INT((ROW()-ROW($I$46))/((CARROT_CAP+1)*(MESCLUN_CAP+1)))</x:f>
        <x:v>16</x:v>
      </x:c>
      <x:c r="J10898" s="266" t="n">
        <x:f>MOD(INT((ROW()-ROW($I$46))/(MESCLUN_CAP+1)),CARROT_CAP+1)</x:f>
        <x:v>14</x:v>
      </x:c>
      <x:c r="K10898" s="266" t="n">
        <x:f>MOD(ROW()-ROW($I$46),MESCLUN_CAP+1)</x:f>
        <x:v>2</x:v>
      </x:c>
      <x:c r="L10898" s="266" t="n">
        <x:f>SUM(I10898:K10898)</x:f>
        <x:v>32</x:v>
      </x:c>
      <x:c r="M10898" s="267" t="n">
        <x:f>I10898*TOMATO_HOURS*WEEKS*(1+TOMATO_DIM)^I10898+J10898*CARROT_HOURS*WEEKS*(1+CARROT_DIM)^J10898+K10898*MESCLUN_HOURS*WEEKS*(1+MESCLUN_DIM)^K10898</x:f>
        <x:v>7302.474167663382</x:v>
      </x:c>
      <x:c r="N10898" s="267" t="n">
        <x:f>MAX(M10898-FARMER_HOURS,0)/TEMP_HOURS_PER_WORKER</x:f>
        <x:v>4.571162616432904</x:v>
      </x:c>
      <x:c r="O10898" s="268" t="n">
        <x:f>I10898*TOMATO_PRICE+J10898*CARROT_PRICE+K10898*MESCLUN_PRICE</x:f>
        <x:v>175516</x:v>
      </x:c>
      <x:c r="P10898" s="268" t="n">
        <x:f>I10898*TOMATO_FERTILIZER+J10898*CARROT_FERTILIZER+K10898*MESCLUN_FERTILIZER</x:f>
        <x:v>22000</x:v>
      </x:c>
      <x:c r="Q10898" s="268" t="n">
        <x:f>MIN(M10898,FARMER_HOURS)*FARMER_RATE+MAX(M10898-FARMER_HOURS,0)*TEMP_RATE</x:f>
        <x:v>139279.0654108226</x:v>
      </x:c>
      <x:c r="R10898" s="268" t="n">
        <x:f>O10898-P10898-Q10898-FIXED_COST</x:f>
        <x:v>-5763.065410822601</x:v>
      </x:c>
      <x:c r="S10898" s="139" t="str">
        <x:f>IF(AND(L10898&lt;=TOTAL_BED_CAP,N10898&lt;=TEMP_WORKER_CAP),"YES","NO")</x:f>
        <x:v>NO</x:v>
      </x:c>
      <x:c r="T10898" s="139" t="n">
        <x:f>IF(S10898="YES",R10898,-1E+99)</x:f>
        <x:v>-1e+99</x:v>
      </x:c>
    </x:row>
    <x:row r="10899">
      <x:c r="A10899" s="139"/>
      <x:c r="B10899" s="139"/>
      <x:c r="C10899" s="139"/>
      <x:c r="D10899" s="139"/>
      <x:c r="E10899" s="139"/>
      <x:c r="F10899" s="139"/>
      <x:c r="G10899" s="139"/>
      <x:c r="H10899" s="139"/>
      <x:c r="I10899" s="266" t="n">
        <x:f>INT((ROW()-ROW($I$46))/((CARROT_CAP+1)*(MESCLUN_CAP+1)))</x:f>
        <x:v>16</x:v>
      </x:c>
      <x:c r="J10899" s="266" t="n">
        <x:f>MOD(INT((ROW()-ROW($I$46))/(MESCLUN_CAP+1)),CARROT_CAP+1)</x:f>
        <x:v>14</x:v>
      </x:c>
      <x:c r="K10899" s="266" t="n">
        <x:f>MOD(ROW()-ROW($I$46),MESCLUN_CAP+1)</x:f>
        <x:v>3</x:v>
      </x:c>
      <x:c r="L10899" s="266" t="n">
        <x:f>SUM(I10899:K10899)</x:f>
        <x:v>33</x:v>
      </x:c>
      <x:c r="M10899" s="267" t="n">
        <x:f>I10899*TOMATO_HOURS*WEEKS*(1+TOMATO_DIM)^I10899+J10899*CARROT_HOURS*WEEKS*(1+CARROT_DIM)^J10899+K10899*MESCLUN_HOURS*WEEKS*(1+MESCLUN_DIM)^K10899</x:f>
        <x:v>7350.336150085257</x:v>
      </x:c>
      <x:c r="N10899" s="267" t="n">
        <x:f>MAX(M10899-FARMER_HOURS,0)/TEMP_HOURS_PER_WORKER</x:f>
        <x:v>4.604400104225873</x:v>
      </x:c>
      <x:c r="O10899" s="268" t="n">
        <x:f>I10899*TOMATO_PRICE+J10899*CARROT_PRICE+K10899*MESCLUN_PRICE</x:f>
        <x:v>178216</x:v>
      </x:c>
      <x:c r="P10899" s="268" t="n">
        <x:f>I10899*TOMATO_FERTILIZER+J10899*CARROT_FERTILIZER+K10899*MESCLUN_FERTILIZER</x:f>
        <x:v>22880</x:v>
      </x:c>
      <x:c r="Q10899" s="268" t="n">
        <x:f>MIN(M10899,FARMER_HOURS)*FARMER_RATE+MAX(M10899-FARMER_HOURS,0)*TEMP_RATE</x:f>
        <x:v>140110.00260564682</x:v>
      </x:c>
      <x:c r="R10899" s="268" t="n">
        <x:f>O10899-P10899-Q10899-FIXED_COST</x:f>
        <x:v>-4774.00260564682</x:v>
      </x:c>
      <x:c r="S10899" s="139" t="str">
        <x:f>IF(AND(L10899&lt;=TOTAL_BED_CAP,N10899&lt;=TEMP_WORKER_CAP),"YES","NO")</x:f>
        <x:v>NO</x:v>
      </x:c>
      <x:c r="T10899" s="139" t="n">
        <x:f>IF(S10899="YES",R10899,-1E+99)</x:f>
        <x:v>-1e+99</x:v>
      </x:c>
    </x:row>
    <x:row r="10900">
      <x:c r="A10900" s="139"/>
      <x:c r="B10900" s="139"/>
      <x:c r="C10900" s="139"/>
      <x:c r="D10900" s="139"/>
      <x:c r="E10900" s="139"/>
      <x:c r="F10900" s="139"/>
      <x:c r="G10900" s="139"/>
      <x:c r="H10900" s="139"/>
      <x:c r="I10900" s="266" t="n">
        <x:f>INT((ROW()-ROW($I$46))/((CARROT_CAP+1)*(MESCLUN_CAP+1)))</x:f>
        <x:v>16</x:v>
      </x:c>
      <x:c r="J10900" s="266" t="n">
        <x:f>MOD(INT((ROW()-ROW($I$46))/(MESCLUN_CAP+1)),CARROT_CAP+1)</x:f>
        <x:v>14</x:v>
      </x:c>
      <x:c r="K10900" s="266" t="n">
        <x:f>MOD(ROW()-ROW($I$46),MESCLUN_CAP+1)</x:f>
        <x:v>4</x:v>
      </x:c>
      <x:c r="L10900" s="266" t="n">
        <x:f>SUM(I10900:K10900)</x:f>
        <x:v>34</x:v>
      </x:c>
      <x:c r="M10900" s="267" t="n">
        <x:f>I10900*TOMATO_HOURS*WEEKS*(1+TOMATO_DIM)^I10900+J10900*CARROT_HOURS*WEEKS*(1+CARROT_DIM)^J10900+K10900*MESCLUN_HOURS*WEEKS*(1+MESCLUN_DIM)^K10900</x:f>
        <x:v>7399.380265807913</x:v>
      </x:c>
      <x:c r="N10900" s="267" t="n">
        <x:f>MAX(M10900-FARMER_HOURS,0)/TEMP_HOURS_PER_WORKER</x:f>
        <x:v>4.638458517922162</x:v>
      </x:c>
      <x:c r="O10900" s="268" t="n">
        <x:f>I10900*TOMATO_PRICE+J10900*CARROT_PRICE+K10900*MESCLUN_PRICE</x:f>
        <x:v>180916</x:v>
      </x:c>
      <x:c r="P10900" s="268" t="n">
        <x:f>I10900*TOMATO_FERTILIZER+J10900*CARROT_FERTILIZER+K10900*MESCLUN_FERTILIZER</x:f>
        <x:v>23760</x:v>
      </x:c>
      <x:c r="Q10900" s="268" t="n">
        <x:f>MIN(M10900,FARMER_HOURS)*FARMER_RATE+MAX(M10900-FARMER_HOURS,0)*TEMP_RATE</x:f>
        <x:v>140961.46294805405</x:v>
      </x:c>
      <x:c r="R10900" s="268" t="n">
        <x:f>O10900-P10900-Q10900-FIXED_COST</x:f>
        <x:v>-3805.462948054046</x:v>
      </x:c>
      <x:c r="S10900" s="139" t="str">
        <x:f>IF(AND(L10900&lt;=TOTAL_BED_CAP,N10900&lt;=TEMP_WORKER_CAP),"YES","NO")</x:f>
        <x:v>NO</x:v>
      </x:c>
      <x:c r="T10900" s="139" t="n">
        <x:f>IF(S10900="YES",R10900,-1E+99)</x:f>
        <x:v>-1e+99</x:v>
      </x:c>
    </x:row>
    <x:row r="10901">
      <x:c r="A10901" s="139"/>
      <x:c r="B10901" s="139"/>
      <x:c r="C10901" s="139"/>
      <x:c r="D10901" s="139"/>
      <x:c r="E10901" s="139"/>
      <x:c r="F10901" s="139"/>
      <x:c r="G10901" s="139"/>
      <x:c r="H10901" s="139"/>
      <x:c r="I10901" s="266" t="n">
        <x:f>INT((ROW()-ROW($I$46))/((CARROT_CAP+1)*(MESCLUN_CAP+1)))</x:f>
        <x:v>16</x:v>
      </x:c>
      <x:c r="J10901" s="266" t="n">
        <x:f>MOD(INT((ROW()-ROW($I$46))/(MESCLUN_CAP+1)),CARROT_CAP+1)</x:f>
        <x:v>14</x:v>
      </x:c>
      <x:c r="K10901" s="266" t="n">
        <x:f>MOD(ROW()-ROW($I$46),MESCLUN_CAP+1)</x:f>
        <x:v>5</x:v>
      </x:c>
      <x:c r="L10901" s="266" t="n">
        <x:f>SUM(I10901:K10901)</x:f>
        <x:v>35</x:v>
      </x:c>
      <x:c r="M10901" s="267" t="n">
        <x:f>I10901*TOMATO_HOURS*WEEKS*(1+TOMATO_DIM)^I10901+J10901*CARROT_HOURS*WEEKS*(1+CARROT_DIM)^J10901+K10901*MESCLUN_HOURS*WEEKS*(1+MESCLUN_DIM)^K10901</x:f>
        <x:v>7449.628589729116</x:v>
      </x:c>
      <x:c r="N10901" s="267" t="n">
        <x:f>MAX(M10901-FARMER_HOURS,0)/TEMP_HOURS_PER_WORKER</x:f>
        <x:v>4.6733531873118865</x:v>
      </x:c>
      <x:c r="O10901" s="268" t="n">
        <x:f>I10901*TOMATO_PRICE+J10901*CARROT_PRICE+K10901*MESCLUN_PRICE</x:f>
        <x:v>183616</x:v>
      </x:c>
      <x:c r="P10901" s="268" t="n">
        <x:f>I10901*TOMATO_FERTILIZER+J10901*CARROT_FERTILIZER+K10901*MESCLUN_FERTILIZER</x:f>
        <x:v>24640</x:v>
      </x:c>
      <x:c r="Q10901" s="268" t="n">
        <x:f>MIN(M10901,FARMER_HOURS)*FARMER_RATE+MAX(M10901-FARMER_HOURS,0)*TEMP_RATE</x:f>
        <x:v>141833.82968279714</x:v>
      </x:c>
      <x:c r="R10901" s="268" t="n">
        <x:f>O10901-P10901-Q10901-FIXED_COST</x:f>
        <x:v>-2857.8296827971353</x:v>
      </x:c>
      <x:c r="S10901" s="139" t="str">
        <x:f>IF(AND(L10901&lt;=TOTAL_BED_CAP,N10901&lt;=TEMP_WORKER_CAP),"YES","NO")</x:f>
        <x:v>NO</x:v>
      </x:c>
      <x:c r="T10901" s="139" t="n">
        <x:f>IF(S10901="YES",R10901,-1E+99)</x:f>
        <x:v>-1e+99</x:v>
      </x:c>
    </x:row>
    <x:row r="10902">
      <x:c r="A10902" s="139"/>
      <x:c r="B10902" s="139"/>
      <x:c r="C10902" s="139"/>
      <x:c r="D10902" s="139"/>
      <x:c r="E10902" s="139"/>
      <x:c r="F10902" s="139"/>
      <x:c r="G10902" s="139"/>
      <x:c r="H10902" s="139"/>
      <x:c r="I10902" s="266" t="n">
        <x:f>INT((ROW()-ROW($I$46))/((CARROT_CAP+1)*(MESCLUN_CAP+1)))</x:f>
        <x:v>16</x:v>
      </x:c>
      <x:c r="J10902" s="266" t="n">
        <x:f>MOD(INT((ROW()-ROW($I$46))/(MESCLUN_CAP+1)),CARROT_CAP+1)</x:f>
        <x:v>14</x:v>
      </x:c>
      <x:c r="K10902" s="266" t="n">
        <x:f>MOD(ROW()-ROW($I$46),MESCLUN_CAP+1)</x:f>
        <x:v>6</x:v>
      </x:c>
      <x:c r="L10902" s="266" t="n">
        <x:f>SUM(I10902:K10902)</x:f>
        <x:v>36</x:v>
      </x:c>
      <x:c r="M10902" s="267" t="n">
        <x:f>I10902*TOMATO_HOURS*WEEKS*(1+TOMATO_DIM)^I10902+J10902*CARROT_HOURS*WEEKS*(1+CARROT_DIM)^J10902+K10902*MESCLUN_HOURS*WEEKS*(1+MESCLUN_DIM)^K10902</x:f>
        <x:v>7501.1035639107495</x:v>
      </x:c>
      <x:c r="N10902" s="267" t="n">
        <x:f>MAX(M10902-FARMER_HOURS,0)/TEMP_HOURS_PER_WORKER</x:f>
        <x:v>4.709099697160243</x:v>
      </x:c>
      <x:c r="O10902" s="268" t="n">
        <x:f>I10902*TOMATO_PRICE+J10902*CARROT_PRICE+K10902*MESCLUN_PRICE</x:f>
        <x:v>186316</x:v>
      </x:c>
      <x:c r="P10902" s="268" t="n">
        <x:f>I10902*TOMATO_FERTILIZER+J10902*CARROT_FERTILIZER+K10902*MESCLUN_FERTILIZER</x:f>
        <x:v>25520</x:v>
      </x:c>
      <x:c r="Q10902" s="268" t="n">
        <x:f>MIN(M10902,FARMER_HOURS)*FARMER_RATE+MAX(M10902-FARMER_HOURS,0)*TEMP_RATE</x:f>
        <x:v>142727.49242900606</x:v>
      </x:c>
      <x:c r="R10902" s="268" t="n">
        <x:f>O10902-P10902-Q10902-FIXED_COST</x:f>
        <x:v>-1931.492429006059</x:v>
      </x:c>
      <x:c r="S10902" s="139" t="str">
        <x:f>IF(AND(L10902&lt;=TOTAL_BED_CAP,N10902&lt;=TEMP_WORKER_CAP),"YES","NO")</x:f>
        <x:v>NO</x:v>
      </x:c>
      <x:c r="T10902" s="139" t="n">
        <x:f>IF(S10902="YES",R10902,-1E+99)</x:f>
        <x:v>-1e+99</x:v>
      </x:c>
    </x:row>
    <x:row r="10903">
      <x:c r="A10903" s="139"/>
      <x:c r="B10903" s="139"/>
      <x:c r="C10903" s="139"/>
      <x:c r="D10903" s="139"/>
      <x:c r="E10903" s="139"/>
      <x:c r="F10903" s="139"/>
      <x:c r="G10903" s="139"/>
      <x:c r="H10903" s="139"/>
      <x:c r="I10903" s="266" t="n">
        <x:f>INT((ROW()-ROW($I$46))/((CARROT_CAP+1)*(MESCLUN_CAP+1)))</x:f>
        <x:v>16</x:v>
      </x:c>
      <x:c r="J10903" s="266" t="n">
        <x:f>MOD(INT((ROW()-ROW($I$46))/(MESCLUN_CAP+1)),CARROT_CAP+1)</x:f>
        <x:v>14</x:v>
      </x:c>
      <x:c r="K10903" s="266" t="n">
        <x:f>MOD(ROW()-ROW($I$46),MESCLUN_CAP+1)</x:f>
        <x:v>7</x:v>
      </x:c>
      <x:c r="L10903" s="266" t="n">
        <x:f>SUM(I10903:K10903)</x:f>
        <x:v>37</x:v>
      </x:c>
      <x:c r="M10903" s="267" t="n">
        <x:f>I10903*TOMATO_HOURS*WEEKS*(1+TOMATO_DIM)^I10903+J10903*CARROT_HOURS*WEEKS*(1+CARROT_DIM)^J10903+K10903*MESCLUN_HOURS*WEEKS*(1+MESCLUN_DIM)^K10903</x:f>
        <x:v>7553.82800330871</x:v>
      </x:c>
      <x:c r="N10903" s="267" t="n">
        <x:f>MAX(M10903-FARMER_HOURS,0)/TEMP_HOURS_PER_WORKER</x:f>
        <x:v>4.745713891186605</x:v>
      </x:c>
      <x:c r="O10903" s="268" t="n">
        <x:f>I10903*TOMATO_PRICE+J10903*CARROT_PRICE+K10903*MESCLUN_PRICE</x:f>
        <x:v>189016</x:v>
      </x:c>
      <x:c r="P10903" s="268" t="n">
        <x:f>I10903*TOMATO_FERTILIZER+J10903*CARROT_FERTILIZER+K10903*MESCLUN_FERTILIZER</x:f>
        <x:v>26400</x:v>
      </x:c>
      <x:c r="Q10903" s="268" t="n">
        <x:f>MIN(M10903,FARMER_HOURS)*FARMER_RATE+MAX(M10903-FARMER_HOURS,0)*TEMP_RATE</x:f>
        <x:v>143642.84727966512</x:v>
      </x:c>
      <x:c r="R10903" s="268" t="n">
        <x:f>O10903-P10903-Q10903-FIXED_COST</x:f>
        <x:v>-1026.8472796651185</x:v>
      </x:c>
      <x:c r="S10903" s="139" t="str">
        <x:f>IF(AND(L10903&lt;=TOTAL_BED_CAP,N10903&lt;=TEMP_WORKER_CAP),"YES","NO")</x:f>
        <x:v>NO</x:v>
      </x:c>
      <x:c r="T10903" s="139" t="n">
        <x:f>IF(S10903="YES",R10903,-1E+99)</x:f>
        <x:v>-1e+99</x:v>
      </x:c>
    </x:row>
    <x:row r="10904">
      <x:c r="A10904" s="139"/>
      <x:c r="B10904" s="139"/>
      <x:c r="C10904" s="139"/>
      <x:c r="D10904" s="139"/>
      <x:c r="E10904" s="139"/>
      <x:c r="F10904" s="139"/>
      <x:c r="G10904" s="139"/>
      <x:c r="H10904" s="139"/>
      <x:c r="I10904" s="266" t="n">
        <x:f>INT((ROW()-ROW($I$46))/((CARROT_CAP+1)*(MESCLUN_CAP+1)))</x:f>
        <x:v>16</x:v>
      </x:c>
      <x:c r="J10904" s="266" t="n">
        <x:f>MOD(INT((ROW()-ROW($I$46))/(MESCLUN_CAP+1)),CARROT_CAP+1)</x:f>
        <x:v>14</x:v>
      </x:c>
      <x:c r="K10904" s="266" t="n">
        <x:f>MOD(ROW()-ROW($I$46),MESCLUN_CAP+1)</x:f>
        <x:v>8</x:v>
      </x:c>
      <x:c r="L10904" s="266" t="n">
        <x:f>SUM(I10904:K10904)</x:f>
        <x:v>38</x:v>
      </x:c>
      <x:c r="M10904" s="267" t="n">
        <x:f>I10904*TOMATO_HOURS*WEEKS*(1+TOMATO_DIM)^I10904+J10904*CARROT_HOURS*WEEKS*(1+CARROT_DIM)^J10904+K10904*MESCLUN_HOURS*WEEKS*(1+MESCLUN_DIM)^K10904</x:f>
        <x:v>7607.82510158869</x:v>
      </x:c>
      <x:c r="N10904" s="267" t="n">
        <x:f>MAX(M10904-FARMER_HOURS,0)/TEMP_HOURS_PER_WORKER</x:f>
        <x:v>4.783211876103257</x:v>
      </x:c>
      <x:c r="O10904" s="268" t="n">
        <x:f>I10904*TOMATO_PRICE+J10904*CARROT_PRICE+K10904*MESCLUN_PRICE</x:f>
        <x:v>191716</x:v>
      </x:c>
      <x:c r="P10904" s="268" t="n">
        <x:f>I10904*TOMATO_FERTILIZER+J10904*CARROT_FERTILIZER+K10904*MESCLUN_FERTILIZER</x:f>
        <x:v>27280</x:v>
      </x:c>
      <x:c r="Q10904" s="268" t="n">
        <x:f>MIN(M10904,FARMER_HOURS)*FARMER_RATE+MAX(M10904-FARMER_HOURS,0)*TEMP_RATE</x:f>
        <x:v>144580.2969025814</x:v>
      </x:c>
      <x:c r="R10904" s="268" t="n">
        <x:f>O10904-P10904-Q10904-FIXED_COST</x:f>
        <x:v>-144.29690258140909</x:v>
      </x:c>
      <x:c r="S10904" s="139" t="str">
        <x:f>IF(AND(L10904&lt;=TOTAL_BED_CAP,N10904&lt;=TEMP_WORKER_CAP),"YES","NO")</x:f>
        <x:v>NO</x:v>
      </x:c>
      <x:c r="T10904" s="139" t="n">
        <x:f>IF(S10904="YES",R10904,-1E+99)</x:f>
        <x:v>-1e+99</x:v>
      </x:c>
    </x:row>
    <x:row r="10905">
      <x:c r="A10905" s="139"/>
      <x:c r="B10905" s="139"/>
      <x:c r="C10905" s="139"/>
      <x:c r="D10905" s="139"/>
      <x:c r="E10905" s="139"/>
      <x:c r="F10905" s="139"/>
      <x:c r="G10905" s="139"/>
      <x:c r="H10905" s="139"/>
      <x:c r="I10905" s="266" t="n">
        <x:f>INT((ROW()-ROW($I$46))/((CARROT_CAP+1)*(MESCLUN_CAP+1)))</x:f>
        <x:v>16</x:v>
      </x:c>
      <x:c r="J10905" s="266" t="n">
        <x:f>MOD(INT((ROW()-ROW($I$46))/(MESCLUN_CAP+1)),CARROT_CAP+1)</x:f>
        <x:v>14</x:v>
      </x:c>
      <x:c r="K10905" s="266" t="n">
        <x:f>MOD(ROW()-ROW($I$46),MESCLUN_CAP+1)</x:f>
        <x:v>9</x:v>
      </x:c>
      <x:c r="L10905" s="266" t="n">
        <x:f>SUM(I10905:K10905)</x:f>
        <x:v>39</x:v>
      </x:c>
      <x:c r="M10905" s="267" t="n">
        <x:f>I10905*TOMATO_HOURS*WEEKS*(1+TOMATO_DIM)^I10905+J10905*CARROT_HOURS*WEEKS*(1+CARROT_DIM)^J10905+K10905*MESCLUN_HOURS*WEEKS*(1+MESCLUN_DIM)^K10905</x:f>
        <x:v>7663.118437029085</x:v>
      </x:c>
      <x:c r="N10905" s="267" t="n">
        <x:f>MAX(M10905-FARMER_HOURS,0)/TEMP_HOURS_PER_WORKER</x:f>
        <x:v>4.821610025714643</x:v>
      </x:c>
      <x:c r="O10905" s="268" t="n">
        <x:f>I10905*TOMATO_PRICE+J10905*CARROT_PRICE+K10905*MESCLUN_PRICE</x:f>
        <x:v>194416</x:v>
      </x:c>
      <x:c r="P10905" s="268" t="n">
        <x:f>I10905*TOMATO_FERTILIZER+J10905*CARROT_FERTILIZER+K10905*MESCLUN_FERTILIZER</x:f>
        <x:v>28160</x:v>
      </x:c>
      <x:c r="Q10905" s="268" t="n">
        <x:f>MIN(M10905,FARMER_HOURS)*FARMER_RATE+MAX(M10905-FARMER_HOURS,0)*TEMP_RATE</x:f>
        <x:v>145540.25064286607</x:v>
      </x:c>
      <x:c r="R10905" s="268" t="n">
        <x:f>O10905-P10905-Q10905-FIXED_COST</x:f>
        <x:v>715.7493571339292</x:v>
      </x:c>
      <x:c r="S10905" s="139" t="str">
        <x:f>IF(AND(L10905&lt;=TOTAL_BED_CAP,N10905&lt;=TEMP_WORKER_CAP),"YES","NO")</x:f>
        <x:v>NO</x:v>
      </x:c>
      <x:c r="T10905" s="139" t="n">
        <x:f>IF(S10905="YES",R10905,-1E+99)</x:f>
        <x:v>-1e+99</x:v>
      </x:c>
    </x:row>
    <x:row r="10906">
      <x:c r="A10906" s="139"/>
      <x:c r="B10906" s="139"/>
      <x:c r="C10906" s="139"/>
      <x:c r="D10906" s="139"/>
      <x:c r="E10906" s="139"/>
      <x:c r="F10906" s="139"/>
      <x:c r="G10906" s="139"/>
      <x:c r="H10906" s="139"/>
      <x:c r="I10906" s="266" t="n">
        <x:f>INT((ROW()-ROW($I$46))/((CARROT_CAP+1)*(MESCLUN_CAP+1)))</x:f>
        <x:v>16</x:v>
      </x:c>
      <x:c r="J10906" s="266" t="n">
        <x:f>MOD(INT((ROW()-ROW($I$46))/(MESCLUN_CAP+1)),CARROT_CAP+1)</x:f>
        <x:v>14</x:v>
      </x:c>
      <x:c r="K10906" s="266" t="n">
        <x:f>MOD(ROW()-ROW($I$46),MESCLUN_CAP+1)</x:f>
        <x:v>10</x:v>
      </x:c>
      <x:c r="L10906" s="266" t="n">
        <x:f>SUM(I10906:K10906)</x:f>
        <x:v>40</x:v>
      </x:c>
      <x:c r="M10906" s="267" t="n">
        <x:f>I10906*TOMATO_HOURS*WEEKS*(1+TOMATO_DIM)^I10906+J10906*CARROT_HOURS*WEEKS*(1+CARROT_DIM)^J10906+K10906*MESCLUN_HOURS*WEEKS*(1+MESCLUN_DIM)^K10906</x:f>
        <x:v>7719.731978512297</x:v>
      </x:c>
      <x:c r="N10906" s="267" t="n">
        <x:f>MAX(M10906-FARMER_HOURS,0)/TEMP_HOURS_PER_WORKER</x:f>
        <x:v>4.860924985077984</x:v>
      </x:c>
      <x:c r="O10906" s="268" t="n">
        <x:f>I10906*TOMATO_PRICE+J10906*CARROT_PRICE+K10906*MESCLUN_PRICE</x:f>
        <x:v>197116</x:v>
      </x:c>
      <x:c r="P10906" s="268" t="n">
        <x:f>I10906*TOMATO_FERTILIZER+J10906*CARROT_FERTILIZER+K10906*MESCLUN_FERTILIZER</x:f>
        <x:v>29040</x:v>
      </x:c>
      <x:c r="Q10906" s="268" t="n">
        <x:f>MIN(M10906,FARMER_HOURS)*FARMER_RATE+MAX(M10906-FARMER_HOURS,0)*TEMP_RATE</x:f>
        <x:v>146523.1246269496</x:v>
      </x:c>
      <x:c r="R10906" s="268" t="n">
        <x:f>O10906-P10906-Q10906-FIXED_COST</x:f>
        <x:v>1552.8753730503959</x:v>
      </x:c>
      <x:c r="S10906" s="139" t="str">
        <x:f>IF(AND(L10906&lt;=TOTAL_BED_CAP,N10906&lt;=TEMP_WORKER_CAP),"YES","NO")</x:f>
        <x:v>NO</x:v>
      </x:c>
      <x:c r="T10906" s="139" t="n">
        <x:f>IF(S10906="YES",R10906,-1E+99)</x:f>
        <x:v>-1e+99</x:v>
      </x:c>
    </x:row>
    <x:row r="10907">
      <x:c r="A10907" s="139"/>
      <x:c r="B10907" s="139"/>
      <x:c r="C10907" s="139"/>
      <x:c r="D10907" s="139"/>
      <x:c r="E10907" s="139"/>
      <x:c r="F10907" s="139"/>
      <x:c r="G10907" s="139"/>
      <x:c r="H10907" s="139"/>
      <x:c r="I10907" s="266" t="n">
        <x:f>INT((ROW()-ROW($I$46))/((CARROT_CAP+1)*(MESCLUN_CAP+1)))</x:f>
        <x:v>16</x:v>
      </x:c>
      <x:c r="J10907" s="266" t="n">
        <x:f>MOD(INT((ROW()-ROW($I$46))/(MESCLUN_CAP+1)),CARROT_CAP+1)</x:f>
        <x:v>14</x:v>
      </x:c>
      <x:c r="K10907" s="266" t="n">
        <x:f>MOD(ROW()-ROW($I$46),MESCLUN_CAP+1)</x:f>
        <x:v>11</x:v>
      </x:c>
      <x:c r="L10907" s="266" t="n">
        <x:f>SUM(I10907:K10907)</x:f>
        <x:v>41</x:v>
      </x:c>
      <x:c r="M10907" s="267" t="n">
        <x:f>I10907*TOMATO_HOURS*WEEKS*(1+TOMATO_DIM)^I10907+J10907*CARROT_HOURS*WEEKS*(1+CARROT_DIM)^J10907+K10907*MESCLUN_HOURS*WEEKS*(1+MESCLUN_DIM)^K10907</x:f>
        <x:v>7777.690091605737</x:v>
      </x:c>
      <x:c r="N10907" s="267" t="n">
        <x:f>MAX(M10907-FARMER_HOURS,0)/TEMP_HOURS_PER_WORKER</x:f>
        <x:v>4.901173674726206</x:v>
      </x:c>
      <x:c r="O10907" s="268" t="n">
        <x:f>I10907*TOMATO_PRICE+J10907*CARROT_PRICE+K10907*MESCLUN_PRICE</x:f>
        <x:v>199816</x:v>
      </x:c>
      <x:c r="P10907" s="268" t="n">
        <x:f>I10907*TOMATO_FERTILIZER+J10907*CARROT_FERTILIZER+K10907*MESCLUN_FERTILIZER</x:f>
        <x:v>29920</x:v>
      </x:c>
      <x:c r="Q10907" s="268" t="n">
        <x:f>MIN(M10907,FARMER_HOURS)*FARMER_RATE+MAX(M10907-FARMER_HOURS,0)*TEMP_RATE</x:f>
        <x:v>147529.34186815514</x:v>
      </x:c>
      <x:c r="R10907" s="268" t="n">
        <x:f>O10907-P10907-Q10907-FIXED_COST</x:f>
        <x:v>2366.658131844859</x:v>
      </x:c>
      <x:c r="S10907" s="139" t="str">
        <x:f>IF(AND(L10907&lt;=TOTAL_BED_CAP,N10907&lt;=TEMP_WORKER_CAP),"YES","NO")</x:f>
        <x:v>NO</x:v>
      </x:c>
      <x:c r="T10907" s="139" t="n">
        <x:f>IF(S10907="YES",R10907,-1E+99)</x:f>
        <x:v>-1e+99</x:v>
      </x:c>
    </x:row>
    <x:row r="10908">
      <x:c r="A10908" s="139"/>
      <x:c r="B10908" s="139"/>
      <x:c r="C10908" s="139"/>
      <x:c r="D10908" s="139"/>
      <x:c r="E10908" s="139"/>
      <x:c r="F10908" s="139"/>
      <x:c r="G10908" s="139"/>
      <x:c r="H10908" s="139"/>
      <x:c r="I10908" s="266" t="n">
        <x:f>INT((ROW()-ROW($I$46))/((CARROT_CAP+1)*(MESCLUN_CAP+1)))</x:f>
        <x:v>16</x:v>
      </x:c>
      <x:c r="J10908" s="266" t="n">
        <x:f>MOD(INT((ROW()-ROW($I$46))/(MESCLUN_CAP+1)),CARROT_CAP+1)</x:f>
        <x:v>14</x:v>
      </x:c>
      <x:c r="K10908" s="266" t="n">
        <x:f>MOD(ROW()-ROW($I$46),MESCLUN_CAP+1)</x:f>
        <x:v>12</x:v>
      </x:c>
      <x:c r="L10908" s="266" t="n">
        <x:f>SUM(I10908:K10908)</x:f>
        <x:v>42</x:v>
      </x:c>
      <x:c r="M10908" s="267" t="n">
        <x:f>I10908*TOMATO_HOURS*WEEKS*(1+TOMATO_DIM)^I10908+J10908*CARROT_HOURS*WEEKS*(1+CARROT_DIM)^J10908+K10908*MESCLUN_HOURS*WEEKS*(1+MESCLUN_DIM)^K10908</x:f>
        <x:v>7837.017544733801</x:v>
      </x:c>
      <x:c r="N10908" s="267" t="n">
        <x:f>MAX(M10908-FARMER_HOURS,0)/TEMP_HOURS_PER_WORKER</x:f>
        <x:v>4.942373294954028</x:v>
      </x:c>
      <x:c r="O10908" s="268" t="n">
        <x:f>I10908*TOMATO_PRICE+J10908*CARROT_PRICE+K10908*MESCLUN_PRICE</x:f>
        <x:v>202516</x:v>
      </x:c>
      <x:c r="P10908" s="268" t="n">
        <x:f>I10908*TOMATO_FERTILIZER+J10908*CARROT_FERTILIZER+K10908*MESCLUN_FERTILIZER</x:f>
        <x:v>30800</x:v>
      </x:c>
      <x:c r="Q10908" s="268" t="n">
        <x:f>MIN(M10908,FARMER_HOURS)*FARMER_RATE+MAX(M10908-FARMER_HOURS,0)*TEMP_RATE</x:f>
        <x:v>148559.3323738507</x:v>
      </x:c>
      <x:c r="R10908" s="268" t="n">
        <x:f>O10908-P10908-Q10908-FIXED_COST</x:f>
        <x:v>3156.667626149312</x:v>
      </x:c>
      <x:c r="S10908" s="139" t="str">
        <x:f>IF(AND(L10908&lt;=TOTAL_BED_CAP,N10908&lt;=TEMP_WORKER_CAP),"YES","NO")</x:f>
        <x:v>NO</x:v>
      </x:c>
      <x:c r="T10908" s="139" t="n">
        <x:f>IF(S10908="YES",R10908,-1E+99)</x:f>
        <x:v>-1e+99</x:v>
      </x:c>
    </x:row>
    <x:row r="10909">
      <x:c r="A10909" s="139"/>
      <x:c r="B10909" s="139"/>
      <x:c r="C10909" s="139"/>
      <x:c r="D10909" s="139"/>
      <x:c r="E10909" s="139"/>
      <x:c r="F10909" s="139"/>
      <x:c r="G10909" s="139"/>
      <x:c r="H10909" s="139"/>
      <x:c r="I10909" s="266" t="n">
        <x:f>INT((ROW()-ROW($I$46))/((CARROT_CAP+1)*(MESCLUN_CAP+1)))</x:f>
        <x:v>16</x:v>
      </x:c>
      <x:c r="J10909" s="266" t="n">
        <x:f>MOD(INT((ROW()-ROW($I$46))/(MESCLUN_CAP+1)),CARROT_CAP+1)</x:f>
        <x:v>14</x:v>
      </x:c>
      <x:c r="K10909" s="266" t="n">
        <x:f>MOD(ROW()-ROW($I$46),MESCLUN_CAP+1)</x:f>
        <x:v>13</x:v>
      </x:c>
      <x:c r="L10909" s="266" t="n">
        <x:f>SUM(I10909:K10909)</x:f>
        <x:v>43</x:v>
      </x:c>
      <x:c r="M10909" s="267" t="n">
        <x:f>I10909*TOMATO_HOURS*WEEKS*(1+TOMATO_DIM)^I10909+J10909*CARROT_HOURS*WEEKS*(1+CARROT_DIM)^J10909+K10909*MESCLUN_HOURS*WEEKS*(1+MESCLUN_DIM)^K10909</x:f>
        <x:v>7897.739515442185</x:v>
      </x:c>
      <x:c r="N10909" s="267" t="n">
        <x:f>MAX(M10909-FARMER_HOURS,0)/TEMP_HOURS_PER_WORKER</x:f>
        <x:v>4.984541330168184</x:v>
      </x:c>
      <x:c r="O10909" s="268" t="n">
        <x:f>I10909*TOMATO_PRICE+J10909*CARROT_PRICE+K10909*MESCLUN_PRICE</x:f>
        <x:v>205216</x:v>
      </x:c>
      <x:c r="P10909" s="268" t="n">
        <x:f>I10909*TOMATO_FERTILIZER+J10909*CARROT_FERTILIZER+K10909*MESCLUN_FERTILIZER</x:f>
        <x:v>31680</x:v>
      </x:c>
      <x:c r="Q10909" s="268" t="n">
        <x:f>MIN(M10909,FARMER_HOURS)*FARMER_RATE+MAX(M10909-FARMER_HOURS,0)*TEMP_RATE</x:f>
        <x:v>149613.5332542046</x:v>
      </x:c>
      <x:c r="R10909" s="268" t="n">
        <x:f>O10909-P10909-Q10909-FIXED_COST</x:f>
        <x:v>3922.466745795391</x:v>
      </x:c>
      <x:c r="S10909" s="139" t="str">
        <x:f>IF(AND(L10909&lt;=TOTAL_BED_CAP,N10909&lt;=TEMP_WORKER_CAP),"YES","NO")</x:f>
        <x:v>NO</x:v>
      </x:c>
      <x:c r="T10909" s="139" t="n">
        <x:f>IF(S10909="YES",R10909,-1E+99)</x:f>
        <x:v>-1e+99</x:v>
      </x:c>
    </x:row>
    <x:row r="10910">
      <x:c r="A10910" s="139"/>
      <x:c r="B10910" s="139"/>
      <x:c r="C10910" s="139"/>
      <x:c r="D10910" s="139"/>
      <x:c r="E10910" s="139"/>
      <x:c r="F10910" s="139"/>
      <x:c r="G10910" s="139"/>
      <x:c r="H10910" s="139"/>
      <x:c r="I10910" s="266" t="n">
        <x:f>INT((ROW()-ROW($I$46))/((CARROT_CAP+1)*(MESCLUN_CAP+1)))</x:f>
        <x:v>16</x:v>
      </x:c>
      <x:c r="J10910" s="266" t="n">
        <x:f>MOD(INT((ROW()-ROW($I$46))/(MESCLUN_CAP+1)),CARROT_CAP+1)</x:f>
        <x:v>14</x:v>
      </x:c>
      <x:c r="K10910" s="266" t="n">
        <x:f>MOD(ROW()-ROW($I$46),MESCLUN_CAP+1)</x:f>
        <x:v>14</x:v>
      </x:c>
      <x:c r="L10910" s="266" t="n">
        <x:f>SUM(I10910:K10910)</x:f>
        <x:v>44</x:v>
      </x:c>
      <x:c r="M10910" s="267" t="n">
        <x:f>I10910*TOMATO_HOURS*WEEKS*(1+TOMATO_DIM)^I10910+J10910*CARROT_HOURS*WEEKS*(1+CARROT_DIM)^J10910+K10910*MESCLUN_HOURS*WEEKS*(1+MESCLUN_DIM)^K10910</x:f>
        <x:v>7959.881596755846</x:v>
      </x:c>
      <x:c r="N10910" s="267" t="n">
        <x:f>MAX(M10910-FARMER_HOURS,0)/TEMP_HOURS_PER_WORKER</x:f>
        <x:v>5.027695553302671</x:v>
      </x:c>
      <x:c r="O10910" s="268" t="n">
        <x:f>I10910*TOMATO_PRICE+J10910*CARROT_PRICE+K10910*MESCLUN_PRICE</x:f>
        <x:v>207916</x:v>
      </x:c>
      <x:c r="P10910" s="268" t="n">
        <x:f>I10910*TOMATO_FERTILIZER+J10910*CARROT_FERTILIZER+K10910*MESCLUN_FERTILIZER</x:f>
        <x:v>32560</x:v>
      </x:c>
      <x:c r="Q10910" s="268" t="n">
        <x:f>MIN(M10910,FARMER_HOURS)*FARMER_RATE+MAX(M10910-FARMER_HOURS,0)*TEMP_RATE</x:f>
        <x:v>150692.38883256676</x:v>
      </x:c>
      <x:c r="R10910" s="268" t="n">
        <x:f>O10910-P10910-Q10910-FIXED_COST</x:f>
        <x:v>4663.611167433235</x:v>
      </x:c>
      <x:c r="S10910" s="139" t="str">
        <x:f>IF(AND(L10910&lt;=TOTAL_BED_CAP,N10910&lt;=TEMP_WORKER_CAP),"YES","NO")</x:f>
        <x:v>NO</x:v>
      </x:c>
      <x:c r="T10910" s="139" t="n">
        <x:f>IF(S10910="YES",R10910,-1E+99)</x:f>
        <x:v>-1e+99</x:v>
      </x:c>
    </x:row>
    <x:row r="10911">
      <x:c r="A10911" s="139"/>
      <x:c r="B10911" s="139"/>
      <x:c r="C10911" s="139"/>
      <x:c r="D10911" s="139"/>
      <x:c r="E10911" s="139"/>
      <x:c r="F10911" s="139"/>
      <x:c r="G10911" s="139"/>
      <x:c r="H10911" s="139"/>
      <x:c r="I10911" s="266" t="n">
        <x:f>INT((ROW()-ROW($I$46))/((CARROT_CAP+1)*(MESCLUN_CAP+1)))</x:f>
        <x:v>16</x:v>
      </x:c>
      <x:c r="J10911" s="266" t="n">
        <x:f>MOD(INT((ROW()-ROW($I$46))/(MESCLUN_CAP+1)),CARROT_CAP+1)</x:f>
        <x:v>14</x:v>
      </x:c>
      <x:c r="K10911" s="266" t="n">
        <x:f>MOD(ROW()-ROW($I$46),MESCLUN_CAP+1)</x:f>
        <x:v>15</x:v>
      </x:c>
      <x:c r="L10911" s="266" t="n">
        <x:f>SUM(I10911:K10911)</x:f>
        <x:v>45</x:v>
      </x:c>
      <x:c r="M10911" s="267" t="n">
        <x:f>I10911*TOMATO_HOURS*WEEKS*(1+TOMATO_DIM)^I10911+J10911*CARROT_HOURS*WEEKS*(1+CARROT_DIM)^J10911+K10911*MESCLUN_HOURS*WEEKS*(1+MESCLUN_DIM)^K10911</x:f>
        <x:v>8023.469803631992</x:v>
      </x:c>
      <x:c r="N10911" s="267" t="n">
        <x:f>MAX(M10911-FARMER_HOURS,0)/TEMP_HOURS_PER_WORKER</x:f>
        <x:v>5.071854030299995</x:v>
      </x:c>
      <x:c r="O10911" s="268" t="n">
        <x:f>I10911*TOMATO_PRICE+J10911*CARROT_PRICE+K10911*MESCLUN_PRICE</x:f>
        <x:v>210616</x:v>
      </x:c>
      <x:c r="P10911" s="268" t="n">
        <x:f>I10911*TOMATO_FERTILIZER+J10911*CARROT_FERTILIZER+K10911*MESCLUN_FERTILIZER</x:f>
        <x:v>33440</x:v>
      </x:c>
      <x:c r="Q10911" s="268" t="n">
        <x:f>MIN(M10911,FARMER_HOURS)*FARMER_RATE+MAX(M10911-FARMER_HOURS,0)*TEMP_RATE</x:f>
        <x:v>151796.35075749987</x:v>
      </x:c>
      <x:c r="R10911" s="268" t="n">
        <x:f>O10911-P10911-Q10911-FIXED_COST</x:f>
        <x:v>5379.649242500134</x:v>
      </x:c>
      <x:c r="S10911" s="139" t="str">
        <x:f>IF(AND(L10911&lt;=TOTAL_BED_CAP,N10911&lt;=TEMP_WORKER_CAP),"YES","NO")</x:f>
        <x:v>NO</x:v>
      </x:c>
      <x:c r="T10911" s="139" t="n">
        <x:f>IF(S10911="YES",R10911,-1E+99)</x:f>
        <x:v>-1e+99</x:v>
      </x:c>
    </x:row>
    <x:row r="10912">
      <x:c r="A10912" s="139"/>
      <x:c r="B10912" s="139"/>
      <x:c r="C10912" s="139"/>
      <x:c r="D10912" s="139"/>
      <x:c r="E10912" s="139"/>
      <x:c r="F10912" s="139"/>
      <x:c r="G10912" s="139"/>
      <x:c r="H10912" s="139"/>
      <x:c r="I10912" s="266" t="n">
        <x:f>INT((ROW()-ROW($I$46))/((CARROT_CAP+1)*(MESCLUN_CAP+1)))</x:f>
        <x:v>16</x:v>
      </x:c>
      <x:c r="J10912" s="266" t="n">
        <x:f>MOD(INT((ROW()-ROW($I$46))/(MESCLUN_CAP+1)),CARROT_CAP+1)</x:f>
        <x:v>14</x:v>
      </x:c>
      <x:c r="K10912" s="266" t="n">
        <x:f>MOD(ROW()-ROW($I$46),MESCLUN_CAP+1)</x:f>
        <x:v>16</x:v>
      </x:c>
      <x:c r="L10912" s="266" t="n">
        <x:f>SUM(I10912:K10912)</x:f>
        <x:v>46</x:v>
      </x:c>
      <x:c r="M10912" s="267" t="n">
        <x:f>I10912*TOMATO_HOURS*WEEKS*(1+TOMATO_DIM)^I10912+J10912*CARROT_HOURS*WEEKS*(1+CARROT_DIM)^J10912+K10912*MESCLUN_HOURS*WEEKS*(1+MESCLUN_DIM)^K10912</x:f>
        <x:v>8088.530579509481</x:v>
      </x:c>
      <x:c r="N10912" s="267" t="n">
        <x:f>MAX(M10912-FARMER_HOURS,0)/TEMP_HOURS_PER_WORKER</x:f>
        <x:v>5.1170351246593615</x:v>
      </x:c>
      <x:c r="O10912" s="268" t="n">
        <x:f>I10912*TOMATO_PRICE+J10912*CARROT_PRICE+K10912*MESCLUN_PRICE</x:f>
        <x:v>213316</x:v>
      </x:c>
      <x:c r="P10912" s="268" t="n">
        <x:f>I10912*TOMATO_FERTILIZER+J10912*CARROT_FERTILIZER+K10912*MESCLUN_FERTILIZER</x:f>
        <x:v>34320</x:v>
      </x:c>
      <x:c r="Q10912" s="268" t="n">
        <x:f>MIN(M10912,FARMER_HOURS)*FARMER_RATE+MAX(M10912-FARMER_HOURS,0)*TEMP_RATE</x:f>
        <x:v>152925.87811648403</x:v>
      </x:c>
      <x:c r="R10912" s="268" t="n">
        <x:f>O10912-P10912-Q10912-FIXED_COST</x:f>
        <x:v>6070.121883515967</x:v>
      </x:c>
      <x:c r="S10912" s="139" t="str">
        <x:f>IF(AND(L10912&lt;=TOTAL_BED_CAP,N10912&lt;=TEMP_WORKER_CAP),"YES","NO")</x:f>
        <x:v>NO</x:v>
      </x:c>
      <x:c r="T10912" s="139" t="n">
        <x:f>IF(S10912="YES",R10912,-1E+99)</x:f>
        <x:v>-1e+99</x:v>
      </x:c>
    </x:row>
    <x:row r="10913">
      <x:c r="A10913" s="139"/>
      <x:c r="B10913" s="139"/>
      <x:c r="C10913" s="139"/>
      <x:c r="D10913" s="139"/>
      <x:c r="E10913" s="139"/>
      <x:c r="F10913" s="139"/>
      <x:c r="G10913" s="139"/>
      <x:c r="H10913" s="139"/>
      <x:c r="I10913" s="266" t="n">
        <x:f>INT((ROW()-ROW($I$46))/((CARROT_CAP+1)*(MESCLUN_CAP+1)))</x:f>
        <x:v>16</x:v>
      </x:c>
      <x:c r="J10913" s="266" t="n">
        <x:f>MOD(INT((ROW()-ROW($I$46))/(MESCLUN_CAP+1)),CARROT_CAP+1)</x:f>
        <x:v>14</x:v>
      </x:c>
      <x:c r="K10913" s="266" t="n">
        <x:f>MOD(ROW()-ROW($I$46),MESCLUN_CAP+1)</x:f>
        <x:v>17</x:v>
      </x:c>
      <x:c r="L10913" s="266" t="n">
        <x:f>SUM(I10913:K10913)</x:f>
        <x:v>47</x:v>
      </x:c>
      <x:c r="M10913" s="267" t="n">
        <x:f>I10913*TOMATO_HOURS*WEEKS*(1+TOMATO_DIM)^I10913+J10913*CARROT_HOURS*WEEKS*(1+CARROT_DIM)^J10913+K10913*MESCLUN_HOURS*WEEKS*(1+MESCLUN_DIM)^K10913</x:f>
        <x:v>8155.090802956021</x:v>
      </x:c>
      <x:c r="N10913" s="267" t="n">
        <x:f>MAX(M10913-FARMER_HOURS,0)/TEMP_HOURS_PER_WORKER</x:f>
        <x:v>5.163257502052793</x:v>
      </x:c>
      <x:c r="O10913" s="268" t="n">
        <x:f>I10913*TOMATO_PRICE+J10913*CARROT_PRICE+K10913*MESCLUN_PRICE</x:f>
        <x:v>216016</x:v>
      </x:c>
      <x:c r="P10913" s="268" t="n">
        <x:f>I10913*TOMATO_FERTILIZER+J10913*CARROT_FERTILIZER+K10913*MESCLUN_FERTILIZER</x:f>
        <x:v>35200</x:v>
      </x:c>
      <x:c r="Q10913" s="268" t="n">
        <x:f>MIN(M10913,FARMER_HOURS)*FARMER_RATE+MAX(M10913-FARMER_HOURS,0)*TEMP_RATE</x:f>
        <x:v>154081.43755131983</x:v>
      </x:c>
      <x:c r="R10913" s="268" t="n">
        <x:f>O10913-P10913-Q10913-FIXED_COST</x:f>
        <x:v>6734.562448680168</x:v>
      </x:c>
      <x:c r="S10913" s="139" t="str">
        <x:f>IF(AND(L10913&lt;=TOTAL_BED_CAP,N10913&lt;=TEMP_WORKER_CAP),"YES","NO")</x:f>
        <x:v>NO</x:v>
      </x:c>
      <x:c r="T10913" s="139" t="n">
        <x:f>IF(S10913="YES",R10913,-1E+99)</x:f>
        <x:v>-1e+99</x:v>
      </x:c>
    </x:row>
    <x:row r="10914">
      <x:c r="A10914" s="139"/>
      <x:c r="B10914" s="139"/>
      <x:c r="C10914" s="139"/>
      <x:c r="D10914" s="139"/>
      <x:c r="E10914" s="139"/>
      <x:c r="F10914" s="139"/>
      <x:c r="G10914" s="139"/>
      <x:c r="H10914" s="139"/>
      <x:c r="I10914" s="266" t="n">
        <x:f>INT((ROW()-ROW($I$46))/((CARROT_CAP+1)*(MESCLUN_CAP+1)))</x:f>
        <x:v>16</x:v>
      </x:c>
      <x:c r="J10914" s="266" t="n">
        <x:f>MOD(INT((ROW()-ROW($I$46))/(MESCLUN_CAP+1)),CARROT_CAP+1)</x:f>
        <x:v>14</x:v>
      </x:c>
      <x:c r="K10914" s="266" t="n">
        <x:f>MOD(ROW()-ROW($I$46),MESCLUN_CAP+1)</x:f>
        <x:v>18</x:v>
      </x:c>
      <x:c r="L10914" s="266" t="n">
        <x:f>SUM(I10914:K10914)</x:f>
        <x:v>48</x:v>
      </x:c>
      <x:c r="M10914" s="267" t="n">
        <x:f>I10914*TOMATO_HOURS*WEEKS*(1+TOMATO_DIM)^I10914+J10914*CARROT_HOURS*WEEKS*(1+CARROT_DIM)^J10914+K10914*MESCLUN_HOURS*WEEKS*(1+MESCLUN_DIM)^K10914</x:f>
        <x:v>8223.177794414609</x:v>
      </x:c>
      <x:c r="N10914" s="267" t="n">
        <x:f>MAX(M10914-FARMER_HOURS,0)/TEMP_HOURS_PER_WORKER</x:f>
        <x:v>5.210540135010145</x:v>
      </x:c>
      <x:c r="O10914" s="268" t="n">
        <x:f>I10914*TOMATO_PRICE+J10914*CARROT_PRICE+K10914*MESCLUN_PRICE</x:f>
        <x:v>218716</x:v>
      </x:c>
      <x:c r="P10914" s="268" t="n">
        <x:f>I10914*TOMATO_FERTILIZER+J10914*CARROT_FERTILIZER+K10914*MESCLUN_FERTILIZER</x:f>
        <x:v>36080</x:v>
      </x:c>
      <x:c r="Q10914" s="268" t="n">
        <x:f>MIN(M10914,FARMER_HOURS)*FARMER_RATE+MAX(M10914-FARMER_HOURS,0)*TEMP_RATE</x:f>
        <x:v>155263.50337525364</x:v>
      </x:c>
      <x:c r="R10914" s="268" t="n">
        <x:f>O10914-P10914-Q10914-FIXED_COST</x:f>
        <x:v>7372.49662474636</x:v>
      </x:c>
      <x:c r="S10914" s="139" t="str">
        <x:f>IF(AND(L10914&lt;=TOTAL_BED_CAP,N10914&lt;=TEMP_WORKER_CAP),"YES","NO")</x:f>
        <x:v>NO</x:v>
      </x:c>
      <x:c r="T10914" s="139" t="n">
        <x:f>IF(S10914="YES",R10914,-1E+99)</x:f>
        <x:v>-1e+99</x:v>
      </x:c>
    </x:row>
    <x:row r="10915">
      <x:c r="A10915" s="139"/>
      <x:c r="B10915" s="139"/>
      <x:c r="C10915" s="139"/>
      <x:c r="D10915" s="139"/>
      <x:c r="E10915" s="139"/>
      <x:c r="F10915" s="139"/>
      <x:c r="G10915" s="139"/>
      <x:c r="H10915" s="139"/>
      <x:c r="I10915" s="266" t="n">
        <x:f>INT((ROW()-ROW($I$46))/((CARROT_CAP+1)*(MESCLUN_CAP+1)))</x:f>
        <x:v>16</x:v>
      </x:c>
      <x:c r="J10915" s="266" t="n">
        <x:f>MOD(INT((ROW()-ROW($I$46))/(MESCLUN_CAP+1)),CARROT_CAP+1)</x:f>
        <x:v>14</x:v>
      </x:c>
      <x:c r="K10915" s="266" t="n">
        <x:f>MOD(ROW()-ROW($I$46),MESCLUN_CAP+1)</x:f>
        <x:v>19</x:v>
      </x:c>
      <x:c r="L10915" s="266" t="n">
        <x:f>SUM(I10915:K10915)</x:f>
        <x:v>49</x:v>
      </x:c>
      <x:c r="M10915" s="267" t="n">
        <x:f>I10915*TOMATO_HOURS*WEEKS*(1+TOMATO_DIM)^I10915+J10915*CARROT_HOURS*WEEKS*(1+CARROT_DIM)^J10915+K10915*MESCLUN_HOURS*WEEKS*(1+MESCLUN_DIM)^K10915</x:f>
        <x:v>8292.819323050631</x:v>
      </x:c>
      <x:c r="N10915" s="267" t="n">
        <x:f>MAX(M10915-FARMER_HOURS,0)/TEMP_HOURS_PER_WORKER</x:f>
        <x:v>5.25890230767405</x:v>
      </x:c>
      <x:c r="O10915" s="268" t="n">
        <x:f>I10915*TOMATO_PRICE+J10915*CARROT_PRICE+K10915*MESCLUN_PRICE</x:f>
        <x:v>221416</x:v>
      </x:c>
      <x:c r="P10915" s="268" t="n">
        <x:f>I10915*TOMATO_FERTILIZER+J10915*CARROT_FERTILIZER+K10915*MESCLUN_FERTILIZER</x:f>
        <x:v>36960</x:v>
      </x:c>
      <x:c r="Q10915" s="268" t="n">
        <x:f>MIN(M10915,FARMER_HOURS)*FARMER_RATE+MAX(M10915-FARMER_HOURS,0)*TEMP_RATE</x:f>
        <x:v>156472.55769185122</x:v>
      </x:c>
      <x:c r="R10915" s="268" t="n">
        <x:f>O10915-P10915-Q10915-FIXED_COST</x:f>
        <x:v>7983.442308148777</x:v>
      </x:c>
      <x:c r="S10915" s="139" t="str">
        <x:f>IF(AND(L10915&lt;=TOTAL_BED_CAP,N10915&lt;=TEMP_WORKER_CAP),"YES","NO")</x:f>
        <x:v>NO</x:v>
      </x:c>
      <x:c r="T10915" s="139" t="n">
        <x:f>IF(S10915="YES",R10915,-1E+99)</x:f>
        <x:v>-1e+99</x:v>
      </x:c>
    </x:row>
    <x:row r="10916">
      <x:c r="A10916" s="139"/>
      <x:c r="B10916" s="139"/>
      <x:c r="C10916" s="139"/>
      <x:c r="D10916" s="139"/>
      <x:c r="E10916" s="139"/>
      <x:c r="F10916" s="139"/>
      <x:c r="G10916" s="139"/>
      <x:c r="H10916" s="139"/>
      <x:c r="I10916" s="266" t="n">
        <x:f>INT((ROW()-ROW($I$46))/((CARROT_CAP+1)*(MESCLUN_CAP+1)))</x:f>
        <x:v>16</x:v>
      </x:c>
      <x:c r="J10916" s="266" t="n">
        <x:f>MOD(INT((ROW()-ROW($I$46))/(MESCLUN_CAP+1)),CARROT_CAP+1)</x:f>
        <x:v>14</x:v>
      </x:c>
      <x:c r="K10916" s="266" t="n">
        <x:f>MOD(ROW()-ROW($I$46),MESCLUN_CAP+1)</x:f>
        <x:v>20</x:v>
      </x:c>
      <x:c r="L10916" s="266" t="n">
        <x:f>SUM(I10916:K10916)</x:f>
        <x:v>50</x:v>
      </x:c>
      <x:c r="M10916" s="267" t="n">
        <x:f>I10916*TOMATO_HOURS*WEEKS*(1+TOMATO_DIM)^I10916+J10916*CARROT_HOURS*WEEKS*(1+CARROT_DIM)^J10916+K10916*MESCLUN_HOURS*WEEKS*(1+MESCLUN_DIM)^K10916</x:f>
        <x:v>8364.043613701107</x:v>
      </x:c>
      <x:c r="N10916" s="267" t="n">
        <x:f>MAX(M10916-FARMER_HOURS,0)/TEMP_HOURS_PER_WORKER</x:f>
        <x:v>5.308363620625769</x:v>
      </x:c>
      <x:c r="O10916" s="268" t="n">
        <x:f>I10916*TOMATO_PRICE+J10916*CARROT_PRICE+K10916*MESCLUN_PRICE</x:f>
        <x:v>224116</x:v>
      </x:c>
      <x:c r="P10916" s="268" t="n">
        <x:f>I10916*TOMATO_FERTILIZER+J10916*CARROT_FERTILIZER+K10916*MESCLUN_FERTILIZER</x:f>
        <x:v>37840</x:v>
      </x:c>
      <x:c r="Q10916" s="268" t="n">
        <x:f>MIN(M10916,FARMER_HOURS)*FARMER_RATE+MAX(M10916-FARMER_HOURS,0)*TEMP_RATE</x:f>
        <x:v>157709.09051564423</x:v>
      </x:c>
      <x:c r="R10916" s="268" t="n">
        <x:f>O10916-P10916-Q10916-FIXED_COST</x:f>
        <x:v>8566.909484355769</x:v>
      </x:c>
      <x:c r="S10916" s="139" t="str">
        <x:f>IF(AND(L10916&lt;=TOTAL_BED_CAP,N10916&lt;=TEMP_WORKER_CAP),"YES","NO")</x:f>
        <x:v>NO</x:v>
      </x:c>
      <x:c r="T10916" s="139" t="n">
        <x:f>IF(S10916="YES",R10916,-1E+99)</x:f>
        <x:v>-1e+99</x:v>
      </x:c>
    </x:row>
    <x:row r="10917">
      <x:c r="A10917" s="139"/>
      <x:c r="B10917" s="139"/>
      <x:c r="C10917" s="139"/>
      <x:c r="D10917" s="139"/>
      <x:c r="E10917" s="139"/>
      <x:c r="F10917" s="139"/>
      <x:c r="G10917" s="139"/>
      <x:c r="H10917" s="139"/>
      <x:c r="I10917" s="266" t="n">
        <x:f>INT((ROW()-ROW($I$46))/((CARROT_CAP+1)*(MESCLUN_CAP+1)))</x:f>
        <x:v>16</x:v>
      </x:c>
      <x:c r="J10917" s="266" t="n">
        <x:f>MOD(INT((ROW()-ROW($I$46))/(MESCLUN_CAP+1)),CARROT_CAP+1)</x:f>
        <x:v>14</x:v>
      </x:c>
      <x:c r="K10917" s="266" t="n">
        <x:f>MOD(ROW()-ROW($I$46),MESCLUN_CAP+1)</x:f>
        <x:v>21</x:v>
      </x:c>
      <x:c r="L10917" s="266" t="n">
        <x:f>SUM(I10917:K10917)</x:f>
        <x:v>51</x:v>
      </x:c>
      <x:c r="M10917" s="267" t="n">
        <x:f>I10917*TOMATO_HOURS*WEEKS*(1+TOMATO_DIM)^I10917+J10917*CARROT_HOURS*WEEKS*(1+CARROT_DIM)^J10917+K10917*MESCLUN_HOURS*WEEKS*(1+MESCLUN_DIM)^K10917</x:f>
        <x:v>8436.879353927552</x:v>
      </x:c>
      <x:c r="N10917" s="267" t="n">
        <x:f>MAX(M10917-FARMER_HOURS,0)/TEMP_HOURS_PER_WORKER</x:f>
        <x:v>5.358943995783022</x:v>
      </x:c>
      <x:c r="O10917" s="268" t="n">
        <x:f>I10917*TOMATO_PRICE+J10917*CARROT_PRICE+K10917*MESCLUN_PRICE</x:f>
        <x:v>226816</x:v>
      </x:c>
      <x:c r="P10917" s="268" t="n">
        <x:f>I10917*TOMATO_FERTILIZER+J10917*CARROT_FERTILIZER+K10917*MESCLUN_FERTILIZER</x:f>
        <x:v>38720</x:v>
      </x:c>
      <x:c r="Q10917" s="268" t="n">
        <x:f>MIN(M10917,FARMER_HOURS)*FARMER_RATE+MAX(M10917-FARMER_HOURS,0)*TEMP_RATE</x:f>
        <x:v>158973.59989457554</x:v>
      </x:c>
      <x:c r="R10917" s="268" t="n">
        <x:f>O10917-P10917-Q10917-FIXED_COST</x:f>
        <x:v>9122.400105424458</x:v>
      </x:c>
      <x:c r="S10917" s="139" t="str">
        <x:f>IF(AND(L10917&lt;=TOTAL_BED_CAP,N10917&lt;=TEMP_WORKER_CAP),"YES","NO")</x:f>
        <x:v>NO</x:v>
      </x:c>
      <x:c r="T10917" s="139" t="n">
        <x:f>IF(S10917="YES",R10917,-1E+99)</x:f>
        <x:v>-1e+99</x:v>
      </x:c>
    </x:row>
    <x:row r="10918">
      <x:c r="A10918" s="139"/>
      <x:c r="B10918" s="139"/>
      <x:c r="C10918" s="139"/>
      <x:c r="D10918" s="139"/>
      <x:c r="E10918" s="139"/>
      <x:c r="F10918" s="139"/>
      <x:c r="G10918" s="139"/>
      <x:c r="H10918" s="139"/>
      <x:c r="I10918" s="266" t="n">
        <x:f>INT((ROW()-ROW($I$46))/((CARROT_CAP+1)*(MESCLUN_CAP+1)))</x:f>
        <x:v>16</x:v>
      </x:c>
      <x:c r="J10918" s="266" t="n">
        <x:f>MOD(INT((ROW()-ROW($I$46))/(MESCLUN_CAP+1)),CARROT_CAP+1)</x:f>
        <x:v>14</x:v>
      </x:c>
      <x:c r="K10918" s="266" t="n">
        <x:f>MOD(ROW()-ROW($I$46),MESCLUN_CAP+1)</x:f>
        <x:v>22</x:v>
      </x:c>
      <x:c r="L10918" s="266" t="n">
        <x:f>SUM(I10918:K10918)</x:f>
        <x:v>52</x:v>
      </x:c>
      <x:c r="M10918" s="267" t="n">
        <x:f>I10918*TOMATO_HOURS*WEEKS*(1+TOMATO_DIM)^I10918+J10918*CARROT_HOURS*WEEKS*(1+CARROT_DIM)^J10918+K10918*MESCLUN_HOURS*WEEKS*(1+MESCLUN_DIM)^K10918</x:f>
        <x:v>8511.355701173947</x:v>
      </x:c>
      <x:c r="N10918" s="267" t="n">
        <x:f>MAX(M10918-FARMER_HOURS,0)/TEMP_HOURS_PER_WORKER</x:f>
        <x:v>5.410663681370797</x:v>
      </x:c>
      <x:c r="O10918" s="268" t="n">
        <x:f>I10918*TOMATO_PRICE+J10918*CARROT_PRICE+K10918*MESCLUN_PRICE</x:f>
        <x:v>229516</x:v>
      </x:c>
      <x:c r="P10918" s="268" t="n">
        <x:f>I10918*TOMATO_FERTILIZER+J10918*CARROT_FERTILIZER+K10918*MESCLUN_FERTILIZER</x:f>
        <x:v>39600</x:v>
      </x:c>
      <x:c r="Q10918" s="268" t="n">
        <x:f>MIN(M10918,FARMER_HOURS)*FARMER_RATE+MAX(M10918-FARMER_HOURS,0)*TEMP_RATE</x:f>
        <x:v>160266.5920342699</x:v>
      </x:c>
      <x:c r="R10918" s="268" t="n">
        <x:f>O10918-P10918-Q10918-FIXED_COST</x:f>
        <x:v>9649.40796573009</x:v>
      </x:c>
      <x:c r="S10918" s="139" t="str">
        <x:f>IF(AND(L10918&lt;=TOTAL_BED_CAP,N10918&lt;=TEMP_WORKER_CAP),"YES","NO")</x:f>
        <x:v>NO</x:v>
      </x:c>
      <x:c r="T10918" s="139" t="n">
        <x:f>IF(S10918="YES",R10918,-1E+99)</x:f>
        <x:v>-1e+99</x:v>
      </x:c>
    </x:row>
    <x:row r="10919">
      <x:c r="A10919" s="139"/>
      <x:c r="B10919" s="139"/>
      <x:c r="C10919" s="139"/>
      <x:c r="D10919" s="139"/>
      <x:c r="E10919" s="139"/>
      <x:c r="F10919" s="139"/>
      <x:c r="G10919" s="139"/>
      <x:c r="H10919" s="139"/>
      <x:c r="I10919" s="266" t="n">
        <x:f>INT((ROW()-ROW($I$46))/((CARROT_CAP+1)*(MESCLUN_CAP+1)))</x:f>
        <x:v>16</x:v>
      </x:c>
      <x:c r="J10919" s="266" t="n">
        <x:f>MOD(INT((ROW()-ROW($I$46))/(MESCLUN_CAP+1)),CARROT_CAP+1)</x:f>
        <x:v>14</x:v>
      </x:c>
      <x:c r="K10919" s="266" t="n">
        <x:f>MOD(ROW()-ROW($I$46),MESCLUN_CAP+1)</x:f>
        <x:v>23</x:v>
      </x:c>
      <x:c r="L10919" s="266" t="n">
        <x:f>SUM(I10919:K10919)</x:f>
        <x:v>53</x:v>
      </x:c>
      <x:c r="M10919" s="267" t="n">
        <x:f>I10919*TOMATO_HOURS*WEEKS*(1+TOMATO_DIM)^I10919+J10919*CARROT_HOURS*WEEKS*(1+CARROT_DIM)^J10919+K10919*MESCLUN_HOURS*WEEKS*(1+MESCLUN_DIM)^K10919</x:f>
        <x:v>8587.502290031383</x:v>
      </x:c>
      <x:c r="N10919" s="267" t="n">
        <x:f>MAX(M10919-FARMER_HOURS,0)/TEMP_HOURS_PER_WORKER</x:f>
        <x:v>5.463543256966238</x:v>
      </x:c>
      <x:c r="O10919" s="268" t="n">
        <x:f>I10919*TOMATO_PRICE+J10919*CARROT_PRICE+K10919*MESCLUN_PRICE</x:f>
        <x:v>232216</x:v>
      </x:c>
      <x:c r="P10919" s="268" t="n">
        <x:f>I10919*TOMATO_FERTILIZER+J10919*CARROT_FERTILIZER+K10919*MESCLUN_FERTILIZER</x:f>
        <x:v>40480</x:v>
      </x:c>
      <x:c r="Q10919" s="268" t="n">
        <x:f>MIN(M10919,FARMER_HOURS)*FARMER_RATE+MAX(M10919-FARMER_HOURS,0)*TEMP_RATE</x:f>
        <x:v>161588.58142415597</x:v>
      </x:c>
      <x:c r="R10919" s="268" t="n">
        <x:f>O10919-P10919-Q10919-FIXED_COST</x:f>
        <x:v>10147.418575844029</x:v>
      </x:c>
      <x:c r="S10919" s="139" t="str">
        <x:f>IF(AND(L10919&lt;=TOTAL_BED_CAP,N10919&lt;=TEMP_WORKER_CAP),"YES","NO")</x:f>
        <x:v>NO</x:v>
      </x:c>
      <x:c r="T10919" s="139" t="n">
        <x:f>IF(S10919="YES",R10919,-1E+99)</x:f>
        <x:v>-1e+99</x:v>
      </x:c>
    </x:row>
    <x:row r="10920">
      <x:c r="A10920" s="139"/>
      <x:c r="B10920" s="139"/>
      <x:c r="C10920" s="139"/>
      <x:c r="D10920" s="139"/>
      <x:c r="E10920" s="139"/>
      <x:c r="F10920" s="139"/>
      <x:c r="G10920" s="139"/>
      <x:c r="H10920" s="139"/>
      <x:c r="I10920" s="266" t="n">
        <x:f>INT((ROW()-ROW($I$46))/((CARROT_CAP+1)*(MESCLUN_CAP+1)))</x:f>
        <x:v>16</x:v>
      </x:c>
      <x:c r="J10920" s="266" t="n">
        <x:f>MOD(INT((ROW()-ROW($I$46))/(MESCLUN_CAP+1)),CARROT_CAP+1)</x:f>
        <x:v>14</x:v>
      </x:c>
      <x:c r="K10920" s="266" t="n">
        <x:f>MOD(ROW()-ROW($I$46),MESCLUN_CAP+1)</x:f>
        <x:v>24</x:v>
      </x:c>
      <x:c r="L10920" s="266" t="n">
        <x:f>SUM(I10920:K10920)</x:f>
        <x:v>54</x:v>
      </x:c>
      <x:c r="M10920" s="267" t="n">
        <x:f>I10920*TOMATO_HOURS*WEEKS*(1+TOMATO_DIM)^I10920+J10920*CARROT_HOURS*WEEKS*(1+CARROT_DIM)^J10920+K10920*MESCLUN_HOURS*WEEKS*(1+MESCLUN_DIM)^K10920</x:f>
        <x:v>8665.34923961088</x:v>
      </x:c>
      <x:c r="N10920" s="267" t="n">
        <x:f>MAX(M10920-FARMER_HOURS,0)/TEMP_HOURS_PER_WORKER</x:f>
        <x:v>5.517603638618667</x:v>
      </x:c>
      <x:c r="O10920" s="268" t="n">
        <x:f>I10920*TOMATO_PRICE+J10920*CARROT_PRICE+K10920*MESCLUN_PRICE</x:f>
        <x:v>234916</x:v>
      </x:c>
      <x:c r="P10920" s="268" t="n">
        <x:f>I10920*TOMATO_FERTILIZER+J10920*CARROT_FERTILIZER+K10920*MESCLUN_FERTILIZER</x:f>
        <x:v>41360</x:v>
      </x:c>
      <x:c r="Q10920" s="268" t="n">
        <x:f>MIN(M10920,FARMER_HOURS)*FARMER_RATE+MAX(M10920-FARMER_HOURS,0)*TEMP_RATE</x:f>
        <x:v>162940.09096546666</x:v>
      </x:c>
      <x:c r="R10920" s="268" t="n">
        <x:f>O10920-P10920-Q10920-FIXED_COST</x:f>
        <x:v>10615.909034533339</x:v>
      </x:c>
      <x:c r="S10920" s="139" t="str">
        <x:f>IF(AND(L10920&lt;=TOTAL_BED_CAP,N10920&lt;=TEMP_WORKER_CAP),"YES","NO")</x:f>
        <x:v>NO</x:v>
      </x:c>
      <x:c r="T10920" s="139" t="n">
        <x:f>IF(S10920="YES",R10920,-1E+99)</x:f>
        <x:v>-1e+99</x:v>
      </x:c>
    </x:row>
    <x:row r="10921">
      <x:c r="A10921" s="139"/>
      <x:c r="B10921" s="139"/>
      <x:c r="C10921" s="139"/>
      <x:c r="D10921" s="139"/>
      <x:c r="E10921" s="139"/>
      <x:c r="F10921" s="139"/>
      <x:c r="G10921" s="139"/>
      <x:c r="H10921" s="139"/>
      <x:c r="I10921" s="266" t="n">
        <x:f>INT((ROW()-ROW($I$46))/((CARROT_CAP+1)*(MESCLUN_CAP+1)))</x:f>
        <x:v>16</x:v>
      </x:c>
      <x:c r="J10921" s="266" t="n">
        <x:f>MOD(INT((ROW()-ROW($I$46))/(MESCLUN_CAP+1)),CARROT_CAP+1)</x:f>
        <x:v>14</x:v>
      </x:c>
      <x:c r="K10921" s="266" t="n">
        <x:f>MOD(ROW()-ROW($I$46),MESCLUN_CAP+1)</x:f>
        <x:v>25</x:v>
      </x:c>
      <x:c r="L10921" s="266" t="n">
        <x:f>SUM(I10921:K10921)</x:f>
        <x:v>55</x:v>
      </x:c>
      <x:c r="M10921" s="267" t="n">
        <x:f>I10921*TOMATO_HOURS*WEEKS*(1+TOMATO_DIM)^I10921+J10921*CARROT_HOURS*WEEKS*(1+CARROT_DIM)^J10921+K10921*MESCLUN_HOURS*WEEKS*(1+MESCLUN_DIM)^K10921</x:f>
        <x:v>8744.927161025977</x:v>
      </x:c>
      <x:c r="N10921" s="267" t="n">
        <x:f>MAX(M10921-FARMER_HOURS,0)/TEMP_HOURS_PER_WORKER</x:f>
        <x:v>5.572866084045817</x:v>
      </x:c>
      <x:c r="O10921" s="268" t="n">
        <x:f>I10921*TOMATO_PRICE+J10921*CARROT_PRICE+K10921*MESCLUN_PRICE</x:f>
        <x:v>237616</x:v>
      </x:c>
      <x:c r="P10921" s="268" t="n">
        <x:f>I10921*TOMATO_FERTILIZER+J10921*CARROT_FERTILIZER+K10921*MESCLUN_FERTILIZER</x:f>
        <x:v>42240</x:v>
      </x:c>
      <x:c r="Q10921" s="268" t="n">
        <x:f>MIN(M10921,FARMER_HOURS)*FARMER_RATE+MAX(M10921-FARMER_HOURS,0)*TEMP_RATE</x:f>
        <x:v>164321.65210114542</x:v>
      </x:c>
      <x:c r="R10921" s="268" t="n">
        <x:f>O10921-P10921-Q10921-FIXED_COST</x:f>
        <x:v>11054.347898854583</x:v>
      </x:c>
      <x:c r="S10921" s="139" t="str">
        <x:f>IF(AND(L10921&lt;=TOTAL_BED_CAP,N10921&lt;=TEMP_WORKER_CAP),"YES","NO")</x:f>
        <x:v>NO</x:v>
      </x:c>
      <x:c r="T10921" s="139" t="n">
        <x:f>IF(S10921="YES",R10921,-1E+99)</x:f>
        <x:v>-1e+99</x:v>
      </x:c>
    </x:row>
    <x:row r="10922">
      <x:c r="A10922" s="139"/>
      <x:c r="B10922" s="139"/>
      <x:c r="C10922" s="139"/>
      <x:c r="D10922" s="139"/>
      <x:c r="E10922" s="139"/>
      <x:c r="F10922" s="139"/>
      <x:c r="G10922" s="139"/>
      <x:c r="H10922" s="139"/>
      <x:c r="I10922" s="266" t="n">
        <x:f>INT((ROW()-ROW($I$46))/((CARROT_CAP+1)*(MESCLUN_CAP+1)))</x:f>
        <x:v>16</x:v>
      </x:c>
      <x:c r="J10922" s="266" t="n">
        <x:f>MOD(INT((ROW()-ROW($I$46))/(MESCLUN_CAP+1)),CARROT_CAP+1)</x:f>
        <x:v>14</x:v>
      </x:c>
      <x:c r="K10922" s="266" t="n">
        <x:f>MOD(ROW()-ROW($I$46),MESCLUN_CAP+1)</x:f>
        <x:v>26</x:v>
      </x:c>
      <x:c r="L10922" s="266" t="n">
        <x:f>SUM(I10922:K10922)</x:f>
        <x:v>56</x:v>
      </x:c>
      <x:c r="M10922" s="267" t="n">
        <x:f>I10922*TOMATO_HOURS*WEEKS*(1+TOMATO_DIM)^I10922+J10922*CARROT_HOURS*WEEKS*(1+CARROT_DIM)^J10922+K10922*MESCLUN_HOURS*WEEKS*(1+MESCLUN_DIM)^K10922</x:f>
        <x:v>8826.267164986695</x:v>
      </x:c>
      <x:c r="N10922" s="267" t="n">
        <x:f>MAX(M10922-FARMER_HOURS,0)/TEMP_HOURS_PER_WORKER</x:f>
        <x:v>5.629352197907427</x:v>
      </x:c>
      <x:c r="O10922" s="268" t="n">
        <x:f>I10922*TOMATO_PRICE+J10922*CARROT_PRICE+K10922*MESCLUN_PRICE</x:f>
        <x:v>240316</x:v>
      </x:c>
      <x:c r="P10922" s="268" t="n">
        <x:f>I10922*TOMATO_FERTILIZER+J10922*CARROT_FERTILIZER+K10922*MESCLUN_FERTILIZER</x:f>
        <x:v>43120</x:v>
      </x:c>
      <x:c r="Q10922" s="268" t="n">
        <x:f>MIN(M10922,FARMER_HOURS)*FARMER_RATE+MAX(M10922-FARMER_HOURS,0)*TEMP_RATE</x:f>
        <x:v>165733.80494768568</x:v>
      </x:c>
      <x:c r="R10922" s="268" t="n">
        <x:f>O10922-P10922-Q10922-FIXED_COST</x:f>
        <x:v>11462.195052314317</x:v>
      </x:c>
      <x:c r="S10922" s="139" t="str">
        <x:f>IF(AND(L10922&lt;=TOTAL_BED_CAP,N10922&lt;=TEMP_WORKER_CAP),"YES","NO")</x:f>
        <x:v>NO</x:v>
      </x:c>
      <x:c r="T10922" s="139" t="n">
        <x:f>IF(S10922="YES",R10922,-1E+99)</x:f>
        <x:v>-1e+99</x:v>
      </x:c>
    </x:row>
    <x:row r="10923">
      <x:c r="A10923" s="139"/>
      <x:c r="B10923" s="139"/>
      <x:c r="C10923" s="139"/>
      <x:c r="D10923" s="139"/>
      <x:c r="E10923" s="139"/>
      <x:c r="F10923" s="139"/>
      <x:c r="G10923" s="139"/>
      <x:c r="H10923" s="139"/>
      <x:c r="I10923" s="266" t="n">
        <x:f>INT((ROW()-ROW($I$46))/((CARROT_CAP+1)*(MESCLUN_CAP+1)))</x:f>
        <x:v>16</x:v>
      </x:c>
      <x:c r="J10923" s="266" t="n">
        <x:f>MOD(INT((ROW()-ROW($I$46))/(MESCLUN_CAP+1)),CARROT_CAP+1)</x:f>
        <x:v>14</x:v>
      </x:c>
      <x:c r="K10923" s="266" t="n">
        <x:f>MOD(ROW()-ROW($I$46),MESCLUN_CAP+1)</x:f>
        <x:v>27</x:v>
      </x:c>
      <x:c r="L10923" s="266" t="n">
        <x:f>SUM(I10923:K10923)</x:f>
        <x:v>57</x:v>
      </x:c>
      <x:c r="M10923" s="267" t="n">
        <x:f>I10923*TOMATO_HOURS*WEEKS*(1+TOMATO_DIM)^I10923+J10923*CARROT_HOURS*WEEKS*(1+CARROT_DIM)^J10923+K10923*MESCLUN_HOURS*WEEKS*(1+MESCLUN_DIM)^K10923</x:f>
        <x:v>8909.400869506451</x:v>
      </x:c>
      <x:c r="N10923" s="267" t="n">
        <x:f>MAX(M10923-FARMER_HOURS,0)/TEMP_HOURS_PER_WORKER</x:f>
        <x:v>5.687083937157258</x:v>
      </x:c>
      <x:c r="O10923" s="268" t="n">
        <x:f>I10923*TOMATO_PRICE+J10923*CARROT_PRICE+K10923*MESCLUN_PRICE</x:f>
        <x:v>243016</x:v>
      </x:c>
      <x:c r="P10923" s="268" t="n">
        <x:f>I10923*TOMATO_FERTILIZER+J10923*CARROT_FERTILIZER+K10923*MESCLUN_FERTILIZER</x:f>
        <x:v>44000</x:v>
      </x:c>
      <x:c r="Q10923" s="268" t="n">
        <x:f>MIN(M10923,FARMER_HOURS)*FARMER_RATE+MAX(M10923-FARMER_HOURS,0)*TEMP_RATE</x:f>
        <x:v>167177.09842893144</x:v>
      </x:c>
      <x:c r="R10923" s="268" t="n">
        <x:f>O10923-P10923-Q10923-FIXED_COST</x:f>
        <x:v>11838.901571068563</x:v>
      </x:c>
      <x:c r="S10923" s="139" t="str">
        <x:f>IF(AND(L10923&lt;=TOTAL_BED_CAP,N10923&lt;=TEMP_WORKER_CAP),"YES","NO")</x:f>
        <x:v>NO</x:v>
      </x:c>
      <x:c r="T10923" s="139" t="n">
        <x:f>IF(S10923="YES",R10923,-1E+99)</x:f>
        <x:v>-1e+99</x:v>
      </x:c>
    </x:row>
    <x:row r="10924">
      <x:c r="A10924" s="139"/>
      <x:c r="B10924" s="139"/>
      <x:c r="C10924" s="139"/>
      <x:c r="D10924" s="139"/>
      <x:c r="E10924" s="139"/>
      <x:c r="F10924" s="139"/>
      <x:c r="G10924" s="139"/>
      <x:c r="H10924" s="139"/>
      <x:c r="I10924" s="266" t="n">
        <x:f>INT((ROW()-ROW($I$46))/((CARROT_CAP+1)*(MESCLUN_CAP+1)))</x:f>
        <x:v>16</x:v>
      </x:c>
      <x:c r="J10924" s="266" t="n">
        <x:f>MOD(INT((ROW()-ROW($I$46))/(MESCLUN_CAP+1)),CARROT_CAP+1)</x:f>
        <x:v>14</x:v>
      </x:c>
      <x:c r="K10924" s="266" t="n">
        <x:f>MOD(ROW()-ROW($I$46),MESCLUN_CAP+1)</x:f>
        <x:v>28</x:v>
      </x:c>
      <x:c r="L10924" s="266" t="n">
        <x:f>SUM(I10924:K10924)</x:f>
        <x:v>58</x:v>
      </x:c>
      <x:c r="M10924" s="267" t="n">
        <x:f>I10924*TOMATO_HOURS*WEEKS*(1+TOMATO_DIM)^I10924+J10924*CARROT_HOURS*WEEKS*(1+CARROT_DIM)^J10924+K10924*MESCLUN_HOURS*WEEKS*(1+MESCLUN_DIM)^K10924</x:f>
        <x:v>8994.360407723605</x:v>
      </x:c>
      <x:c r="N10924" s="267" t="n">
        <x:f>MAX(M10924-FARMER_HOURS,0)/TEMP_HOURS_PER_WORKER</x:f>
        <x:v>5.746083616474726</x:v>
      </x:c>
      <x:c r="O10924" s="268" t="n">
        <x:f>I10924*TOMATO_PRICE+J10924*CARROT_PRICE+K10924*MESCLUN_PRICE</x:f>
        <x:v>245716</x:v>
      </x:c>
      <x:c r="P10924" s="268" t="n">
        <x:f>I10924*TOMATO_FERTILIZER+J10924*CARROT_FERTILIZER+K10924*MESCLUN_FERTILIZER</x:f>
        <x:v>44880</x:v>
      </x:c>
      <x:c r="Q10924" s="268" t="n">
        <x:f>MIN(M10924,FARMER_HOURS)*FARMER_RATE+MAX(M10924-FARMER_HOURS,0)*TEMP_RATE</x:f>
        <x:v>168652.09041186815</x:v>
      </x:c>
      <x:c r="R10924" s="268" t="n">
        <x:f>O10924-P10924-Q10924-FIXED_COST</x:f>
        <x:v>12183.90958813185</x:v>
      </x:c>
      <x:c r="S10924" s="139" t="str">
        <x:f>IF(AND(L10924&lt;=TOTAL_BED_CAP,N10924&lt;=TEMP_WORKER_CAP),"YES","NO")</x:f>
        <x:v>NO</x:v>
      </x:c>
      <x:c r="T10924" s="139" t="n">
        <x:f>IF(S10924="YES",R10924,-1E+99)</x:f>
        <x:v>-1e+99</x:v>
      </x:c>
    </x:row>
    <x:row r="10925">
      <x:c r="A10925" s="139"/>
      <x:c r="B10925" s="139"/>
      <x:c r="C10925" s="139"/>
      <x:c r="D10925" s="139"/>
      <x:c r="E10925" s="139"/>
      <x:c r="F10925" s="139"/>
      <x:c r="G10925" s="139"/>
      <x:c r="H10925" s="139"/>
      <x:c r="I10925" s="266" t="n">
        <x:f>INT((ROW()-ROW($I$46))/((CARROT_CAP+1)*(MESCLUN_CAP+1)))</x:f>
        <x:v>16</x:v>
      </x:c>
      <x:c r="J10925" s="266" t="n">
        <x:f>MOD(INT((ROW()-ROW($I$46))/(MESCLUN_CAP+1)),CARROT_CAP+1)</x:f>
        <x:v>14</x:v>
      </x:c>
      <x:c r="K10925" s="266" t="n">
        <x:f>MOD(ROW()-ROW($I$46),MESCLUN_CAP+1)</x:f>
        <x:v>29</x:v>
      </x:c>
      <x:c r="L10925" s="266" t="n">
        <x:f>SUM(I10925:K10925)</x:f>
        <x:v>59</x:v>
      </x:c>
      <x:c r="M10925" s="267" t="n">
        <x:f>I10925*TOMATO_HOURS*WEEKS*(1+TOMATO_DIM)^I10925+J10925*CARROT_HOURS*WEEKS*(1+CARROT_DIM)^J10925+K10925*MESCLUN_HOURS*WEEKS*(1+MESCLUN_DIM)^K10925</x:f>
        <x:v>9081.178435839258</x:v>
      </x:c>
      <x:c r="N10925" s="267" t="n">
        <x:f>MAX(M10925-FARMER_HOURS,0)/TEMP_HOURS_PER_WORKER</x:f>
        <x:v>5.8063739137772625</x:v>
      </x:c>
      <x:c r="O10925" s="268" t="n">
        <x:f>I10925*TOMATO_PRICE+J10925*CARROT_PRICE+K10925*MESCLUN_PRICE</x:f>
        <x:v>248416</x:v>
      </x:c>
      <x:c r="P10925" s="268" t="n">
        <x:f>I10925*TOMATO_FERTILIZER+J10925*CARROT_FERTILIZER+K10925*MESCLUN_FERTILIZER</x:f>
        <x:v>45760</x:v>
      </x:c>
      <x:c r="Q10925" s="268" t="n">
        <x:f>MIN(M10925,FARMER_HOURS)*FARMER_RATE+MAX(M10925-FARMER_HOURS,0)*TEMP_RATE</x:f>
        <x:v>170159.34784443156</x:v>
      </x:c>
      <x:c r="R10925" s="268" t="n">
        <x:f>O10925-P10925-Q10925-FIXED_COST</x:f>
        <x:v>12496.652155568445</x:v>
      </x:c>
      <x:c r="S10925" s="139" t="str">
        <x:f>IF(AND(L10925&lt;=TOTAL_BED_CAP,N10925&lt;=TEMP_WORKER_CAP),"YES","NO")</x:f>
        <x:v>NO</x:v>
      </x:c>
      <x:c r="T10925" s="139" t="n">
        <x:f>IF(S10925="YES",R10925,-1E+99)</x:f>
        <x:v>-1e+99</x:v>
      </x:c>
    </x:row>
    <x:row r="10926">
      <x:c r="A10926" s="139"/>
      <x:c r="B10926" s="139"/>
      <x:c r="C10926" s="139"/>
      <x:c r="D10926" s="139"/>
      <x:c r="E10926" s="139"/>
      <x:c r="F10926" s="139"/>
      <x:c r="G10926" s="139"/>
      <x:c r="H10926" s="139"/>
      <x:c r="I10926" s="266" t="n">
        <x:f>INT((ROW()-ROW($I$46))/((CARROT_CAP+1)*(MESCLUN_CAP+1)))</x:f>
        <x:v>16</x:v>
      </x:c>
      <x:c r="J10926" s="266" t="n">
        <x:f>MOD(INT((ROW()-ROW($I$46))/(MESCLUN_CAP+1)),CARROT_CAP+1)</x:f>
        <x:v>14</x:v>
      </x:c>
      <x:c r="K10926" s="266" t="n">
        <x:f>MOD(ROW()-ROW($I$46),MESCLUN_CAP+1)</x:f>
        <x:v>30</x:v>
      </x:c>
      <x:c r="L10926" s="266" t="n">
        <x:f>SUM(I10926:K10926)</x:f>
        <x:v>60</x:v>
      </x:c>
      <x:c r="M10926" s="267" t="n">
        <x:f>I10926*TOMATO_HOURS*WEEKS*(1+TOMATO_DIM)^I10926+J10926*CARROT_HOURS*WEEKS*(1+CARROT_DIM)^J10926+K10926*MESCLUN_HOURS*WEEKS*(1+MESCLUN_DIM)^K10926</x:f>
        <x:v>9169.888141173029</x:v>
      </x:c>
      <x:c r="N10926" s="267" t="n">
        <x:f>MAX(M10926-FARMER_HOURS,0)/TEMP_HOURS_PER_WORKER</x:f>
        <x:v>5.867977875814604</x:v>
      </x:c>
      <x:c r="O10926" s="268" t="n">
        <x:f>I10926*TOMATO_PRICE+J10926*CARROT_PRICE+K10926*MESCLUN_PRICE</x:f>
        <x:v>251116</x:v>
      </x:c>
      <x:c r="P10926" s="268" t="n">
        <x:f>I10926*TOMATO_FERTILIZER+J10926*CARROT_FERTILIZER+K10926*MESCLUN_FERTILIZER</x:f>
        <x:v>46640</x:v>
      </x:c>
      <x:c r="Q10926" s="268" t="n">
        <x:f>MIN(M10926,FARMER_HOURS)*FARMER_RATE+MAX(M10926-FARMER_HOURS,0)*TEMP_RATE</x:f>
        <x:v>171699.44689536508</x:v>
      </x:c>
      <x:c r="R10926" s="268" t="n">
        <x:f>O10926-P10926-Q10926-FIXED_COST</x:f>
        <x:v>12776.55310463492</x:v>
      </x:c>
      <x:c r="S10926" s="139" t="str">
        <x:f>IF(AND(L10926&lt;=TOTAL_BED_CAP,N10926&lt;=TEMP_WORKER_CAP),"YES","NO")</x:f>
        <x:v>NO</x:v>
      </x:c>
      <x:c r="T10926" s="139" t="n">
        <x:f>IF(S10926="YES",R10926,-1E+99)</x:f>
        <x:v>-1e+99</x:v>
      </x:c>
    </x:row>
    <x:row r="10927">
      <x:c r="A10927" s="139"/>
      <x:c r="B10927" s="139"/>
      <x:c r="C10927" s="139"/>
      <x:c r="D10927" s="139"/>
      <x:c r="E10927" s="139"/>
      <x:c r="F10927" s="139"/>
      <x:c r="G10927" s="139"/>
      <x:c r="H10927" s="139"/>
      <x:c r="I10927" s="266" t="n">
        <x:f>INT((ROW()-ROW($I$46))/((CARROT_CAP+1)*(MESCLUN_CAP+1)))</x:f>
        <x:v>16</x:v>
      </x:c>
      <x:c r="J10927" s="266" t="n">
        <x:f>MOD(INT((ROW()-ROW($I$46))/(MESCLUN_CAP+1)),CARROT_CAP+1)</x:f>
        <x:v>15</x:v>
      </x:c>
      <x:c r="K10927" s="266" t="n">
        <x:f>MOD(ROW()-ROW($I$46),MESCLUN_CAP+1)</x:f>
        <x:v>0</x:v>
      </x:c>
      <x:c r="L10927" s="266" t="n">
        <x:f>SUM(I10927:K10927)</x:f>
        <x:v>31</x:v>
      </x:c>
      <x:c r="M10927" s="267" t="n">
        <x:f>I10927*TOMATO_HOURS*WEEKS*(1+TOMATO_DIM)^I10927+J10927*CARROT_HOURS*WEEKS*(1+CARROT_DIM)^J10927+K10927*MESCLUN_HOURS*WEEKS*(1+MESCLUN_DIM)^K10927</x:f>
        <x:v>7268.495275278549</x:v>
      </x:c>
      <x:c r="N10927" s="267" t="n">
        <x:f>MAX(M10927-FARMER_HOURS,0)/TEMP_HOURS_PER_WORKER</x:f>
        <x:v>4.547566163387882</x:v>
      </x:c>
      <x:c r="O10927" s="268" t="n">
        <x:f>I10927*TOMATO_PRICE+J10927*CARROT_PRICE+K10927*MESCLUN_PRICE</x:f>
        <x:v>172210</x:v>
      </x:c>
      <x:c r="P10927" s="268" t="n">
        <x:f>I10927*TOMATO_FERTILIZER+J10927*CARROT_FERTILIZER+K10927*MESCLUN_FERTILIZER</x:f>
        <x:v>20680</x:v>
      </x:c>
      <x:c r="Q10927" s="268" t="n">
        <x:f>MIN(M10927,FARMER_HOURS)*FARMER_RATE+MAX(M10927-FARMER_HOURS,0)*TEMP_RATE</x:f>
        <x:v>138689.15408469702</x:v>
      </x:c>
      <x:c r="R10927" s="268" t="n">
        <x:f>O10927-P10927-Q10927-FIXED_COST</x:f>
        <x:v>-7159.1540846970165</x:v>
      </x:c>
      <x:c r="S10927" s="139" t="str">
        <x:f>IF(AND(L10927&lt;=TOTAL_BED_CAP,N10927&lt;=TEMP_WORKER_CAP),"YES","NO")</x:f>
        <x:v>NO</x:v>
      </x:c>
      <x:c r="T10927" s="139" t="n">
        <x:f>IF(S10927="YES",R10927,-1E+99)</x:f>
        <x:v>-1e+99</x:v>
      </x:c>
    </x:row>
    <x:row r="10928">
      <x:c r="A10928" s="139"/>
      <x:c r="B10928" s="139"/>
      <x:c r="C10928" s="139"/>
      <x:c r="D10928" s="139"/>
      <x:c r="E10928" s="139"/>
      <x:c r="F10928" s="139"/>
      <x:c r="G10928" s="139"/>
      <x:c r="H10928" s="139"/>
      <x:c r="I10928" s="266" t="n">
        <x:f>INT((ROW()-ROW($I$46))/((CARROT_CAP+1)*(MESCLUN_CAP+1)))</x:f>
        <x:v>16</x:v>
      </x:c>
      <x:c r="J10928" s="266" t="n">
        <x:f>MOD(INT((ROW()-ROW($I$46))/(MESCLUN_CAP+1)),CARROT_CAP+1)</x:f>
        <x:v>15</x:v>
      </x:c>
      <x:c r="K10928" s="266" t="n">
        <x:f>MOD(ROW()-ROW($I$46),MESCLUN_CAP+1)</x:f>
        <x:v>1</x:v>
      </x:c>
      <x:c r="L10928" s="266" t="n">
        <x:f>SUM(I10928:K10928)</x:f>
        <x:v>32</x:v>
      </x:c>
      <x:c r="M10928" s="267" t="n">
        <x:f>I10928*TOMATO_HOURS*WEEKS*(1+TOMATO_DIM)^I10928+J10928*CARROT_HOURS*WEEKS*(1+CARROT_DIM)^J10928+K10928*MESCLUN_HOURS*WEEKS*(1+MESCLUN_DIM)^K10928</x:f>
        <x:v>7314.057775278549</x:v>
      </x:c>
      <x:c r="N10928" s="267" t="n">
        <x:f>MAX(M10928-FARMER_HOURS,0)/TEMP_HOURS_PER_WORKER</x:f>
        <x:v>4.579206788387881</x:v>
      </x:c>
      <x:c r="O10928" s="268" t="n">
        <x:f>I10928*TOMATO_PRICE+J10928*CARROT_PRICE+K10928*MESCLUN_PRICE</x:f>
        <x:v>174910</x:v>
      </x:c>
      <x:c r="P10928" s="268" t="n">
        <x:f>I10928*TOMATO_FERTILIZER+J10928*CARROT_FERTILIZER+K10928*MESCLUN_FERTILIZER</x:f>
        <x:v>21560</x:v>
      </x:c>
      <x:c r="Q10928" s="268" t="n">
        <x:f>MIN(M10928,FARMER_HOURS)*FARMER_RATE+MAX(M10928-FARMER_HOURS,0)*TEMP_RATE</x:f>
        <x:v>139480.16970969702</x:v>
      </x:c>
      <x:c r="R10928" s="268" t="n">
        <x:f>O10928-P10928-Q10928-FIXED_COST</x:f>
        <x:v>-6130.1697096970165</x:v>
      </x:c>
      <x:c r="S10928" s="139" t="str">
        <x:f>IF(AND(L10928&lt;=TOTAL_BED_CAP,N10928&lt;=TEMP_WORKER_CAP),"YES","NO")</x:f>
        <x:v>NO</x:v>
      </x:c>
      <x:c r="T10928" s="139" t="n">
        <x:f>IF(S10928="YES",R10928,-1E+99)</x:f>
        <x:v>-1e+99</x:v>
      </x:c>
    </x:row>
    <x:row r="10929">
      <x:c r="A10929" s="139"/>
      <x:c r="B10929" s="139"/>
      <x:c r="C10929" s="139"/>
      <x:c r="D10929" s="139"/>
      <x:c r="E10929" s="139"/>
      <x:c r="F10929" s="139"/>
      <x:c r="G10929" s="139"/>
      <x:c r="H10929" s="139"/>
      <x:c r="I10929" s="266" t="n">
        <x:f>INT((ROW()-ROW($I$46))/((CARROT_CAP+1)*(MESCLUN_CAP+1)))</x:f>
        <x:v>16</x:v>
      </x:c>
      <x:c r="J10929" s="266" t="n">
        <x:f>MOD(INT((ROW()-ROW($I$46))/(MESCLUN_CAP+1)),CARROT_CAP+1)</x:f>
        <x:v>15</x:v>
      </x:c>
      <x:c r="K10929" s="266" t="n">
        <x:f>MOD(ROW()-ROW($I$46),MESCLUN_CAP+1)</x:f>
        <x:v>2</x:v>
      </x:c>
      <x:c r="L10929" s="266" t="n">
        <x:f>SUM(I10929:K10929)</x:f>
        <x:v>33</x:v>
      </x:c>
      <x:c r="M10929" s="267" t="n">
        <x:f>I10929*TOMATO_HOURS*WEEKS*(1+TOMATO_DIM)^I10929+J10929*CARROT_HOURS*WEEKS*(1+CARROT_DIM)^J10929+K10929*MESCLUN_HOURS*WEEKS*(1+MESCLUN_DIM)^K10929</x:f>
        <x:v>7360.75933777855</x:v>
      </x:c>
      <x:c r="N10929" s="267" t="n">
        <x:f>MAX(M10929-FARMER_HOURS,0)/TEMP_HOURS_PER_WORKER</x:f>
        <x:v>4.611638429012881</x:v>
      </x:c>
      <x:c r="O10929" s="268" t="n">
        <x:f>I10929*TOMATO_PRICE+J10929*CARROT_PRICE+K10929*MESCLUN_PRICE</x:f>
        <x:v>177610</x:v>
      </x:c>
      <x:c r="P10929" s="268" t="n">
        <x:f>I10929*TOMATO_FERTILIZER+J10929*CARROT_FERTILIZER+K10929*MESCLUN_FERTILIZER</x:f>
        <x:v>22440</x:v>
      </x:c>
      <x:c r="Q10929" s="268" t="n">
        <x:f>MIN(M10929,FARMER_HOURS)*FARMER_RATE+MAX(M10929-FARMER_HOURS,0)*TEMP_RATE</x:f>
        <x:v>140290.96072532205</x:v>
      </x:c>
      <x:c r="R10929" s="268" t="n">
        <x:f>O10929-P10929-Q10929-FIXED_COST</x:f>
        <x:v>-5120.960725322046</x:v>
      </x:c>
      <x:c r="S10929" s="139" t="str">
        <x:f>IF(AND(L10929&lt;=TOTAL_BED_CAP,N10929&lt;=TEMP_WORKER_CAP),"YES","NO")</x:f>
        <x:v>NO</x:v>
      </x:c>
      <x:c r="T10929" s="139" t="n">
        <x:f>IF(S10929="YES",R10929,-1E+99)</x:f>
        <x:v>-1e+99</x:v>
      </x:c>
    </x:row>
    <x:row r="10930">
      <x:c r="A10930" s="139"/>
      <x:c r="B10930" s="139"/>
      <x:c r="C10930" s="139"/>
      <x:c r="D10930" s="139"/>
      <x:c r="E10930" s="139"/>
      <x:c r="F10930" s="139"/>
      <x:c r="G10930" s="139"/>
      <x:c r="H10930" s="139"/>
      <x:c r="I10930" s="266" t="n">
        <x:f>INT((ROW()-ROW($I$46))/((CARROT_CAP+1)*(MESCLUN_CAP+1)))</x:f>
        <x:v>16</x:v>
      </x:c>
      <x:c r="J10930" s="266" t="n">
        <x:f>MOD(INT((ROW()-ROW($I$46))/(MESCLUN_CAP+1)),CARROT_CAP+1)</x:f>
        <x:v>15</x:v>
      </x:c>
      <x:c r="K10930" s="266" t="n">
        <x:f>MOD(ROW()-ROW($I$46),MESCLUN_CAP+1)</x:f>
        <x:v>3</x:v>
      </x:c>
      <x:c r="L10930" s="266" t="n">
        <x:f>SUM(I10930:K10930)</x:f>
        <x:v>34</x:v>
      </x:c>
      <x:c r="M10930" s="267" t="n">
        <x:f>I10930*TOMATO_HOURS*WEEKS*(1+TOMATO_DIM)^I10930+J10930*CARROT_HOURS*WEEKS*(1+CARROT_DIM)^J10930+K10930*MESCLUN_HOURS*WEEKS*(1+MESCLUN_DIM)^K10930</x:f>
        <x:v>7408.621320200425</x:v>
      </x:c>
      <x:c r="N10930" s="267" t="n">
        <x:f>MAX(M10930-FARMER_HOURS,0)/TEMP_HOURS_PER_WORKER</x:f>
        <x:v>4.644875916805851</x:v>
      </x:c>
      <x:c r="O10930" s="268" t="n">
        <x:f>I10930*TOMATO_PRICE+J10930*CARROT_PRICE+K10930*MESCLUN_PRICE</x:f>
        <x:v>180310</x:v>
      </x:c>
      <x:c r="P10930" s="268" t="n">
        <x:f>I10930*TOMATO_FERTILIZER+J10930*CARROT_FERTILIZER+K10930*MESCLUN_FERTILIZER</x:f>
        <x:v>23320</x:v>
      </x:c>
      <x:c r="Q10930" s="268" t="n">
        <x:f>MIN(M10930,FARMER_HOURS)*FARMER_RATE+MAX(M10930-FARMER_HOURS,0)*TEMP_RATE</x:f>
        <x:v>141121.89792014626</x:v>
      </x:c>
      <x:c r="R10930" s="268" t="n">
        <x:f>O10930-P10930-Q10930-FIXED_COST</x:f>
        <x:v>-4131.897920146264</x:v>
      </x:c>
      <x:c r="S10930" s="139" t="str">
        <x:f>IF(AND(L10930&lt;=TOTAL_BED_CAP,N10930&lt;=TEMP_WORKER_CAP),"YES","NO")</x:f>
        <x:v>NO</x:v>
      </x:c>
      <x:c r="T10930" s="139" t="n">
        <x:f>IF(S10930="YES",R10930,-1E+99)</x:f>
        <x:v>-1e+99</x:v>
      </x:c>
    </x:row>
    <x:row r="10931">
      <x:c r="A10931" s="139"/>
      <x:c r="B10931" s="139"/>
      <x:c r="C10931" s="139"/>
      <x:c r="D10931" s="139"/>
      <x:c r="E10931" s="139"/>
      <x:c r="F10931" s="139"/>
      <x:c r="G10931" s="139"/>
      <x:c r="H10931" s="139"/>
      <x:c r="I10931" s="266" t="n">
        <x:f>INT((ROW()-ROW($I$46))/((CARROT_CAP+1)*(MESCLUN_CAP+1)))</x:f>
        <x:v>16</x:v>
      </x:c>
      <x:c r="J10931" s="266" t="n">
        <x:f>MOD(INT((ROW()-ROW($I$46))/(MESCLUN_CAP+1)),CARROT_CAP+1)</x:f>
        <x:v>15</x:v>
      </x:c>
      <x:c r="K10931" s="266" t="n">
        <x:f>MOD(ROW()-ROW($I$46),MESCLUN_CAP+1)</x:f>
        <x:v>4</x:v>
      </x:c>
      <x:c r="L10931" s="266" t="n">
        <x:f>SUM(I10931:K10931)</x:f>
        <x:v>35</x:v>
      </x:c>
      <x:c r="M10931" s="267" t="n">
        <x:f>I10931*TOMATO_HOURS*WEEKS*(1+TOMATO_DIM)^I10931+J10931*CARROT_HOURS*WEEKS*(1+CARROT_DIM)^J10931+K10931*MESCLUN_HOURS*WEEKS*(1+MESCLUN_DIM)^K10931</x:f>
        <x:v>7457.665435923081</x:v>
      </x:c>
      <x:c r="N10931" s="267" t="n">
        <x:f>MAX(M10931-FARMER_HOURS,0)/TEMP_HOURS_PER_WORKER</x:f>
        <x:v>4.678934330502139</x:v>
      </x:c>
      <x:c r="O10931" s="268" t="n">
        <x:f>I10931*TOMATO_PRICE+J10931*CARROT_PRICE+K10931*MESCLUN_PRICE</x:f>
        <x:v>183010</x:v>
      </x:c>
      <x:c r="P10931" s="268" t="n">
        <x:f>I10931*TOMATO_FERTILIZER+J10931*CARROT_FERTILIZER+K10931*MESCLUN_FERTILIZER</x:f>
        <x:v>24200</x:v>
      </x:c>
      <x:c r="Q10931" s="268" t="n">
        <x:f>MIN(M10931,FARMER_HOURS)*FARMER_RATE+MAX(M10931-FARMER_HOURS,0)*TEMP_RATE</x:f>
        <x:v>141973.35826255346</x:v>
      </x:c>
      <x:c r="R10931" s="268" t="n">
        <x:f>O10931-P10931-Q10931-FIXED_COST</x:f>
        <x:v>-3163.358262553462</x:v>
      </x:c>
      <x:c r="S10931" s="139" t="str">
        <x:f>IF(AND(L10931&lt;=TOTAL_BED_CAP,N10931&lt;=TEMP_WORKER_CAP),"YES","NO")</x:f>
        <x:v>NO</x:v>
      </x:c>
      <x:c r="T10931" s="139" t="n">
        <x:f>IF(S10931="YES",R10931,-1E+99)</x:f>
        <x:v>-1e+99</x:v>
      </x:c>
    </x:row>
    <x:row r="10932">
      <x:c r="A10932" s="139"/>
      <x:c r="B10932" s="139"/>
      <x:c r="C10932" s="139"/>
      <x:c r="D10932" s="139"/>
      <x:c r="E10932" s="139"/>
      <x:c r="F10932" s="139"/>
      <x:c r="G10932" s="139"/>
      <x:c r="H10932" s="139"/>
      <x:c r="I10932" s="266" t="n">
        <x:f>INT((ROW()-ROW($I$46))/((CARROT_CAP+1)*(MESCLUN_CAP+1)))</x:f>
        <x:v>16</x:v>
      </x:c>
      <x:c r="J10932" s="266" t="n">
        <x:f>MOD(INT((ROW()-ROW($I$46))/(MESCLUN_CAP+1)),CARROT_CAP+1)</x:f>
        <x:v>15</x:v>
      </x:c>
      <x:c r="K10932" s="266" t="n">
        <x:f>MOD(ROW()-ROW($I$46),MESCLUN_CAP+1)</x:f>
        <x:v>5</x:v>
      </x:c>
      <x:c r="L10932" s="266" t="n">
        <x:f>SUM(I10932:K10932)</x:f>
        <x:v>36</x:v>
      </x:c>
      <x:c r="M10932" s="267" t="n">
        <x:f>I10932*TOMATO_HOURS*WEEKS*(1+TOMATO_DIM)^I10932+J10932*CARROT_HOURS*WEEKS*(1+CARROT_DIM)^J10932+K10932*MESCLUN_HOURS*WEEKS*(1+MESCLUN_DIM)^K10932</x:f>
        <x:v>7507.913759844284</x:v>
      </x:c>
      <x:c r="N10932" s="267" t="n">
        <x:f>MAX(M10932-FARMER_HOURS,0)/TEMP_HOURS_PER_WORKER</x:f>
        <x:v>4.713828999891864</x:v>
      </x:c>
      <x:c r="O10932" s="268" t="n">
        <x:f>I10932*TOMATO_PRICE+J10932*CARROT_PRICE+K10932*MESCLUN_PRICE</x:f>
        <x:v>185710</x:v>
      </x:c>
      <x:c r="P10932" s="268" t="n">
        <x:f>I10932*TOMATO_FERTILIZER+J10932*CARROT_FERTILIZER+K10932*MESCLUN_FERTILIZER</x:f>
        <x:v>25080</x:v>
      </x:c>
      <x:c r="Q10932" s="268" t="n">
        <x:f>MIN(M10932,FARMER_HOURS)*FARMER_RATE+MAX(M10932-FARMER_HOURS,0)*TEMP_RATE</x:f>
        <x:v>142845.72499729658</x:v>
      </x:c>
      <x:c r="R10932" s="268" t="n">
        <x:f>O10932-P10932-Q10932-FIXED_COST</x:f>
        <x:v>-2215.72499729658</x:v>
      </x:c>
      <x:c r="S10932" s="139" t="str">
        <x:f>IF(AND(L10932&lt;=TOTAL_BED_CAP,N10932&lt;=TEMP_WORKER_CAP),"YES","NO")</x:f>
        <x:v>NO</x:v>
      </x:c>
      <x:c r="T10932" s="139" t="n">
        <x:f>IF(S10932="YES",R10932,-1E+99)</x:f>
        <x:v>-1e+99</x:v>
      </x:c>
    </x:row>
    <x:row r="10933">
      <x:c r="A10933" s="139"/>
      <x:c r="B10933" s="139"/>
      <x:c r="C10933" s="139"/>
      <x:c r="D10933" s="139"/>
      <x:c r="E10933" s="139"/>
      <x:c r="F10933" s="139"/>
      <x:c r="G10933" s="139"/>
      <x:c r="H10933" s="139"/>
      <x:c r="I10933" s="266" t="n">
        <x:f>INT((ROW()-ROW($I$46))/((CARROT_CAP+1)*(MESCLUN_CAP+1)))</x:f>
        <x:v>16</x:v>
      </x:c>
      <x:c r="J10933" s="266" t="n">
        <x:f>MOD(INT((ROW()-ROW($I$46))/(MESCLUN_CAP+1)),CARROT_CAP+1)</x:f>
        <x:v>15</x:v>
      </x:c>
      <x:c r="K10933" s="266" t="n">
        <x:f>MOD(ROW()-ROW($I$46),MESCLUN_CAP+1)</x:f>
        <x:v>6</x:v>
      </x:c>
      <x:c r="L10933" s="266" t="n">
        <x:f>SUM(I10933:K10933)</x:f>
        <x:v>37</x:v>
      </x:c>
      <x:c r="M10933" s="267" t="n">
        <x:f>I10933*TOMATO_HOURS*WEEKS*(1+TOMATO_DIM)^I10933+J10933*CARROT_HOURS*WEEKS*(1+CARROT_DIM)^J10933+K10933*MESCLUN_HOURS*WEEKS*(1+MESCLUN_DIM)^K10933</x:f>
        <x:v>7559.388734025917</x:v>
      </x:c>
      <x:c r="N10933" s="267" t="n">
        <x:f>MAX(M10933-FARMER_HOURS,0)/TEMP_HOURS_PER_WORKER</x:f>
        <x:v>4.74957550974022</x:v>
      </x:c>
      <x:c r="O10933" s="268" t="n">
        <x:f>I10933*TOMATO_PRICE+J10933*CARROT_PRICE+K10933*MESCLUN_PRICE</x:f>
        <x:v>188410</x:v>
      </x:c>
      <x:c r="P10933" s="268" t="n">
        <x:f>I10933*TOMATO_FERTILIZER+J10933*CARROT_FERTILIZER+K10933*MESCLUN_FERTILIZER</x:f>
        <x:v>25960</x:v>
      </x:c>
      <x:c r="Q10933" s="268" t="n">
        <x:f>MIN(M10933,FARMER_HOURS)*FARMER_RATE+MAX(M10933-FARMER_HOURS,0)*TEMP_RATE</x:f>
        <x:v>143739.3877435055</x:v>
      </x:c>
      <x:c r="R10933" s="268" t="n">
        <x:f>O10933-P10933-Q10933-FIXED_COST</x:f>
        <x:v>-1289.3877435055037</x:v>
      </x:c>
      <x:c r="S10933" s="139" t="str">
        <x:f>IF(AND(L10933&lt;=TOTAL_BED_CAP,N10933&lt;=TEMP_WORKER_CAP),"YES","NO")</x:f>
        <x:v>NO</x:v>
      </x:c>
      <x:c r="T10933" s="139" t="n">
        <x:f>IF(S10933="YES",R10933,-1E+99)</x:f>
        <x:v>-1e+99</x:v>
      </x:c>
    </x:row>
    <x:row r="10934">
      <x:c r="A10934" s="139"/>
      <x:c r="B10934" s="139"/>
      <x:c r="C10934" s="139"/>
      <x:c r="D10934" s="139"/>
      <x:c r="E10934" s="139"/>
      <x:c r="F10934" s="139"/>
      <x:c r="G10934" s="139"/>
      <x:c r="H10934" s="139"/>
      <x:c r="I10934" s="266" t="n">
        <x:f>INT((ROW()-ROW($I$46))/((CARROT_CAP+1)*(MESCLUN_CAP+1)))</x:f>
        <x:v>16</x:v>
      </x:c>
      <x:c r="J10934" s="266" t="n">
        <x:f>MOD(INT((ROW()-ROW($I$46))/(MESCLUN_CAP+1)),CARROT_CAP+1)</x:f>
        <x:v>15</x:v>
      </x:c>
      <x:c r="K10934" s="266" t="n">
        <x:f>MOD(ROW()-ROW($I$46),MESCLUN_CAP+1)</x:f>
        <x:v>7</x:v>
      </x:c>
      <x:c r="L10934" s="266" t="n">
        <x:f>SUM(I10934:K10934)</x:f>
        <x:v>38</x:v>
      </x:c>
      <x:c r="M10934" s="267" t="n">
        <x:f>I10934*TOMATO_HOURS*WEEKS*(1+TOMATO_DIM)^I10934+J10934*CARROT_HOURS*WEEKS*(1+CARROT_DIM)^J10934+K10934*MESCLUN_HOURS*WEEKS*(1+MESCLUN_DIM)^K10934</x:f>
        <x:v>7612.113173423878</x:v>
      </x:c>
      <x:c r="N10934" s="267" t="n">
        <x:f>MAX(M10934-FARMER_HOURS,0)/TEMP_HOURS_PER_WORKER</x:f>
        <x:v>4.786189703766582</x:v>
      </x:c>
      <x:c r="O10934" s="268" t="n">
        <x:f>I10934*TOMATO_PRICE+J10934*CARROT_PRICE+K10934*MESCLUN_PRICE</x:f>
        <x:v>191110</x:v>
      </x:c>
      <x:c r="P10934" s="268" t="n">
        <x:f>I10934*TOMATO_FERTILIZER+J10934*CARROT_FERTILIZER+K10934*MESCLUN_FERTILIZER</x:f>
        <x:v>26840</x:v>
      </x:c>
      <x:c r="Q10934" s="268" t="n">
        <x:f>MIN(M10934,FARMER_HOURS)*FARMER_RATE+MAX(M10934-FARMER_HOURS,0)*TEMP_RATE</x:f>
        <x:v>144654.74259416456</x:v>
      </x:c>
      <x:c r="R10934" s="268" t="n">
        <x:f>O10934-P10934-Q10934-FIXED_COST</x:f>
        <x:v>-384.74259416456334</x:v>
      </x:c>
      <x:c r="S10934" s="139" t="str">
        <x:f>IF(AND(L10934&lt;=TOTAL_BED_CAP,N10934&lt;=TEMP_WORKER_CAP),"YES","NO")</x:f>
        <x:v>NO</x:v>
      </x:c>
      <x:c r="T10934" s="139" t="n">
        <x:f>IF(S10934="YES",R10934,-1E+99)</x:f>
        <x:v>-1e+99</x:v>
      </x:c>
    </x:row>
    <x:row r="10935">
      <x:c r="A10935" s="139"/>
      <x:c r="B10935" s="139"/>
      <x:c r="C10935" s="139"/>
      <x:c r="D10935" s="139"/>
      <x:c r="E10935" s="139"/>
      <x:c r="F10935" s="139"/>
      <x:c r="G10935" s="139"/>
      <x:c r="H10935" s="139"/>
      <x:c r="I10935" s="266" t="n">
        <x:f>INT((ROW()-ROW($I$46))/((CARROT_CAP+1)*(MESCLUN_CAP+1)))</x:f>
        <x:v>16</x:v>
      </x:c>
      <x:c r="J10935" s="266" t="n">
        <x:f>MOD(INT((ROW()-ROW($I$46))/(MESCLUN_CAP+1)),CARROT_CAP+1)</x:f>
        <x:v>15</x:v>
      </x:c>
      <x:c r="K10935" s="266" t="n">
        <x:f>MOD(ROW()-ROW($I$46),MESCLUN_CAP+1)</x:f>
        <x:v>8</x:v>
      </x:c>
      <x:c r="L10935" s="266" t="n">
        <x:f>SUM(I10935:K10935)</x:f>
        <x:v>39</x:v>
      </x:c>
      <x:c r="M10935" s="267" t="n">
        <x:f>I10935*TOMATO_HOURS*WEEKS*(1+TOMATO_DIM)^I10935+J10935*CARROT_HOURS*WEEKS*(1+CARROT_DIM)^J10935+K10935*MESCLUN_HOURS*WEEKS*(1+MESCLUN_DIM)^K10935</x:f>
        <x:v>7666.1102717038575</x:v>
      </x:c>
      <x:c r="N10935" s="267" t="n">
        <x:f>MAX(M10935-FARMER_HOURS,0)/TEMP_HOURS_PER_WORKER</x:f>
        <x:v>4.8236876886832345</x:v>
      </x:c>
      <x:c r="O10935" s="268" t="n">
        <x:f>I10935*TOMATO_PRICE+J10935*CARROT_PRICE+K10935*MESCLUN_PRICE</x:f>
        <x:v>193810</x:v>
      </x:c>
      <x:c r="P10935" s="268" t="n">
        <x:f>I10935*TOMATO_FERTILIZER+J10935*CARROT_FERTILIZER+K10935*MESCLUN_FERTILIZER</x:f>
        <x:v>27720</x:v>
      </x:c>
      <x:c r="Q10935" s="268" t="n">
        <x:f>MIN(M10935,FARMER_HOURS)*FARMER_RATE+MAX(M10935-FARMER_HOURS,0)*TEMP_RATE</x:f>
        <x:v>145592.19221708085</x:v>
      </x:c>
      <x:c r="R10935" s="268" t="n">
        <x:f>O10935-P10935-Q10935-FIXED_COST</x:f>
        <x:v>497.8077829191461</x:v>
      </x:c>
      <x:c r="S10935" s="139" t="str">
        <x:f>IF(AND(L10935&lt;=TOTAL_BED_CAP,N10935&lt;=TEMP_WORKER_CAP),"YES","NO")</x:f>
        <x:v>NO</x:v>
      </x:c>
      <x:c r="T10935" s="139" t="n">
        <x:f>IF(S10935="YES",R10935,-1E+99)</x:f>
        <x:v>-1e+99</x:v>
      </x:c>
    </x:row>
    <x:row r="10936">
      <x:c r="A10936" s="139"/>
      <x:c r="B10936" s="139"/>
      <x:c r="C10936" s="139"/>
      <x:c r="D10936" s="139"/>
      <x:c r="E10936" s="139"/>
      <x:c r="F10936" s="139"/>
      <x:c r="G10936" s="139"/>
      <x:c r="H10936" s="139"/>
      <x:c r="I10936" s="266" t="n">
        <x:f>INT((ROW()-ROW($I$46))/((CARROT_CAP+1)*(MESCLUN_CAP+1)))</x:f>
        <x:v>16</x:v>
      </x:c>
      <x:c r="J10936" s="266" t="n">
        <x:f>MOD(INT((ROW()-ROW($I$46))/(MESCLUN_CAP+1)),CARROT_CAP+1)</x:f>
        <x:v>15</x:v>
      </x:c>
      <x:c r="K10936" s="266" t="n">
        <x:f>MOD(ROW()-ROW($I$46),MESCLUN_CAP+1)</x:f>
        <x:v>9</x:v>
      </x:c>
      <x:c r="L10936" s="266" t="n">
        <x:f>SUM(I10936:K10936)</x:f>
        <x:v>40</x:v>
      </x:c>
      <x:c r="M10936" s="267" t="n">
        <x:f>I10936*TOMATO_HOURS*WEEKS*(1+TOMATO_DIM)^I10936+J10936*CARROT_HOURS*WEEKS*(1+CARROT_DIM)^J10936+K10936*MESCLUN_HOURS*WEEKS*(1+MESCLUN_DIM)^K10936</x:f>
        <x:v>7721.403607144252</x:v>
      </x:c>
      <x:c r="N10936" s="267" t="n">
        <x:f>MAX(M10936-FARMER_HOURS,0)/TEMP_HOURS_PER_WORKER</x:f>
        <x:v>4.86208583829462</x:v>
      </x:c>
      <x:c r="O10936" s="268" t="n">
        <x:f>I10936*TOMATO_PRICE+J10936*CARROT_PRICE+K10936*MESCLUN_PRICE</x:f>
        <x:v>196510</x:v>
      </x:c>
      <x:c r="P10936" s="268" t="n">
        <x:f>I10936*TOMATO_FERTILIZER+J10936*CARROT_FERTILIZER+K10936*MESCLUN_FERTILIZER</x:f>
        <x:v>28600</x:v>
      </x:c>
      <x:c r="Q10936" s="268" t="n">
        <x:f>MIN(M10936,FARMER_HOURS)*FARMER_RATE+MAX(M10936-FARMER_HOURS,0)*TEMP_RATE</x:f>
        <x:v>146552.1459573655</x:v>
      </x:c>
      <x:c r="R10936" s="268" t="n">
        <x:f>O10936-P10936-Q10936-FIXED_COST</x:f>
        <x:v>1357.8540426345135</x:v>
      </x:c>
      <x:c r="S10936" s="139" t="str">
        <x:f>IF(AND(L10936&lt;=TOTAL_BED_CAP,N10936&lt;=TEMP_WORKER_CAP),"YES","NO")</x:f>
        <x:v>NO</x:v>
      </x:c>
      <x:c r="T10936" s="139" t="n">
        <x:f>IF(S10936="YES",R10936,-1E+99)</x:f>
        <x:v>-1e+99</x:v>
      </x:c>
    </x:row>
    <x:row r="10937">
      <x:c r="A10937" s="139"/>
      <x:c r="B10937" s="139"/>
      <x:c r="C10937" s="139"/>
      <x:c r="D10937" s="139"/>
      <x:c r="E10937" s="139"/>
      <x:c r="F10937" s="139"/>
      <x:c r="G10937" s="139"/>
      <x:c r="H10937" s="139"/>
      <x:c r="I10937" s="266" t="n">
        <x:f>INT((ROW()-ROW($I$46))/((CARROT_CAP+1)*(MESCLUN_CAP+1)))</x:f>
        <x:v>16</x:v>
      </x:c>
      <x:c r="J10937" s="266" t="n">
        <x:f>MOD(INT((ROW()-ROW($I$46))/(MESCLUN_CAP+1)),CARROT_CAP+1)</x:f>
        <x:v>15</x:v>
      </x:c>
      <x:c r="K10937" s="266" t="n">
        <x:f>MOD(ROW()-ROW($I$46),MESCLUN_CAP+1)</x:f>
        <x:v>10</x:v>
      </x:c>
      <x:c r="L10937" s="266" t="n">
        <x:f>SUM(I10937:K10937)</x:f>
        <x:v>41</x:v>
      </x:c>
      <x:c r="M10937" s="267" t="n">
        <x:f>I10937*TOMATO_HOURS*WEEKS*(1+TOMATO_DIM)^I10937+J10937*CARROT_HOURS*WEEKS*(1+CARROT_DIM)^J10937+K10937*MESCLUN_HOURS*WEEKS*(1+MESCLUN_DIM)^K10937</x:f>
        <x:v>7778.017148627465</x:v>
      </x:c>
      <x:c r="N10937" s="267" t="n">
        <x:f>MAX(M10937-FARMER_HOURS,0)/TEMP_HOURS_PER_WORKER</x:f>
        <x:v>4.901400797657962</x:v>
      </x:c>
      <x:c r="O10937" s="268" t="n">
        <x:f>I10937*TOMATO_PRICE+J10937*CARROT_PRICE+K10937*MESCLUN_PRICE</x:f>
        <x:v>199210</x:v>
      </x:c>
      <x:c r="P10937" s="268" t="n">
        <x:f>I10937*TOMATO_FERTILIZER+J10937*CARROT_FERTILIZER+K10937*MESCLUN_FERTILIZER</x:f>
        <x:v>29480</x:v>
      </x:c>
      <x:c r="Q10937" s="268" t="n">
        <x:f>MIN(M10937,FARMER_HOURS)*FARMER_RATE+MAX(M10937-FARMER_HOURS,0)*TEMP_RATE</x:f>
        <x:v>147535.01994144905</x:v>
      </x:c>
      <x:c r="R10937" s="268" t="n">
        <x:f>O10937-P10937-Q10937-FIXED_COST</x:f>
        <x:v>2194.980058550951</x:v>
      </x:c>
      <x:c r="S10937" s="139" t="str">
        <x:f>IF(AND(L10937&lt;=TOTAL_BED_CAP,N10937&lt;=TEMP_WORKER_CAP),"YES","NO")</x:f>
        <x:v>NO</x:v>
      </x:c>
      <x:c r="T10937" s="139" t="n">
        <x:f>IF(S10937="YES",R10937,-1E+99)</x:f>
        <x:v>-1e+99</x:v>
      </x:c>
    </x:row>
    <x:row r="10938">
      <x:c r="A10938" s="139"/>
      <x:c r="B10938" s="139"/>
      <x:c r="C10938" s="139"/>
      <x:c r="D10938" s="139"/>
      <x:c r="E10938" s="139"/>
      <x:c r="F10938" s="139"/>
      <x:c r="G10938" s="139"/>
      <x:c r="H10938" s="139"/>
      <x:c r="I10938" s="266" t="n">
        <x:f>INT((ROW()-ROW($I$46))/((CARROT_CAP+1)*(MESCLUN_CAP+1)))</x:f>
        <x:v>16</x:v>
      </x:c>
      <x:c r="J10938" s="266" t="n">
        <x:f>MOD(INT((ROW()-ROW($I$46))/(MESCLUN_CAP+1)),CARROT_CAP+1)</x:f>
        <x:v>15</x:v>
      </x:c>
      <x:c r="K10938" s="266" t="n">
        <x:f>MOD(ROW()-ROW($I$46),MESCLUN_CAP+1)</x:f>
        <x:v>11</x:v>
      </x:c>
      <x:c r="L10938" s="266" t="n">
        <x:f>SUM(I10938:K10938)</x:f>
        <x:v>42</x:v>
      </x:c>
      <x:c r="M10938" s="267" t="n">
        <x:f>I10938*TOMATO_HOURS*WEEKS*(1+TOMATO_DIM)^I10938+J10938*CARROT_HOURS*WEEKS*(1+CARROT_DIM)^J10938+K10938*MESCLUN_HOURS*WEEKS*(1+MESCLUN_DIM)^K10938</x:f>
        <x:v>7835.975261720904</x:v>
      </x:c>
      <x:c r="N10938" s="267" t="n">
        <x:f>MAX(M10938-FARMER_HOURS,0)/TEMP_HOURS_PER_WORKER</x:f>
        <x:v>4.941649487306184</x:v>
      </x:c>
      <x:c r="O10938" s="268" t="n">
        <x:f>I10938*TOMATO_PRICE+J10938*CARROT_PRICE+K10938*MESCLUN_PRICE</x:f>
        <x:v>201910</x:v>
      </x:c>
      <x:c r="P10938" s="268" t="n">
        <x:f>I10938*TOMATO_FERTILIZER+J10938*CARROT_FERTILIZER+K10938*MESCLUN_FERTILIZER</x:f>
        <x:v>30360</x:v>
      </x:c>
      <x:c r="Q10938" s="268" t="n">
        <x:f>MIN(M10938,FARMER_HOURS)*FARMER_RATE+MAX(M10938-FARMER_HOURS,0)*TEMP_RATE</x:f>
        <x:v>148541.2371826546</x:v>
      </x:c>
      <x:c r="R10938" s="268" t="n">
        <x:f>O10938-P10938-Q10938-FIXED_COST</x:f>
        <x:v>3008.762817345414</x:v>
      </x:c>
      <x:c r="S10938" s="139" t="str">
        <x:f>IF(AND(L10938&lt;=TOTAL_BED_CAP,N10938&lt;=TEMP_WORKER_CAP),"YES","NO")</x:f>
        <x:v>NO</x:v>
      </x:c>
      <x:c r="T10938" s="139" t="n">
        <x:f>IF(S10938="YES",R10938,-1E+99)</x:f>
        <x:v>-1e+99</x:v>
      </x:c>
    </x:row>
    <x:row r="10939">
      <x:c r="A10939" s="139"/>
      <x:c r="B10939" s="139"/>
      <x:c r="C10939" s="139"/>
      <x:c r="D10939" s="139"/>
      <x:c r="E10939" s="139"/>
      <x:c r="F10939" s="139"/>
      <x:c r="G10939" s="139"/>
      <x:c r="H10939" s="139"/>
      <x:c r="I10939" s="266" t="n">
        <x:f>INT((ROW()-ROW($I$46))/((CARROT_CAP+1)*(MESCLUN_CAP+1)))</x:f>
        <x:v>16</x:v>
      </x:c>
      <x:c r="J10939" s="266" t="n">
        <x:f>MOD(INT((ROW()-ROW($I$46))/(MESCLUN_CAP+1)),CARROT_CAP+1)</x:f>
        <x:v>15</x:v>
      </x:c>
      <x:c r="K10939" s="266" t="n">
        <x:f>MOD(ROW()-ROW($I$46),MESCLUN_CAP+1)</x:f>
        <x:v>12</x:v>
      </x:c>
      <x:c r="L10939" s="266" t="n">
        <x:f>SUM(I10939:K10939)</x:f>
        <x:v>43</x:v>
      </x:c>
      <x:c r="M10939" s="267" t="n">
        <x:f>I10939*TOMATO_HOURS*WEEKS*(1+TOMATO_DIM)^I10939+J10939*CARROT_HOURS*WEEKS*(1+CARROT_DIM)^J10939+K10939*MESCLUN_HOURS*WEEKS*(1+MESCLUN_DIM)^K10939</x:f>
        <x:v>7895.302714848968</x:v>
      </x:c>
      <x:c r="N10939" s="267" t="n">
        <x:f>MAX(M10939-FARMER_HOURS,0)/TEMP_HOURS_PER_WORKER</x:f>
        <x:v>4.982849107534006</x:v>
      </x:c>
      <x:c r="O10939" s="268" t="n">
        <x:f>I10939*TOMATO_PRICE+J10939*CARROT_PRICE+K10939*MESCLUN_PRICE</x:f>
        <x:v>204610</x:v>
      </x:c>
      <x:c r="P10939" s="268" t="n">
        <x:f>I10939*TOMATO_FERTILIZER+J10939*CARROT_FERTILIZER+K10939*MESCLUN_FERTILIZER</x:f>
        <x:v>31240</x:v>
      </x:c>
      <x:c r="Q10939" s="268" t="n">
        <x:f>MIN(M10939,FARMER_HOURS)*FARMER_RATE+MAX(M10939-FARMER_HOURS,0)*TEMP_RATE</x:f>
        <x:v>149571.22768835013</x:v>
      </x:c>
      <x:c r="R10939" s="268" t="n">
        <x:f>O10939-P10939-Q10939-FIXED_COST</x:f>
        <x:v>3798.7723116498673</x:v>
      </x:c>
      <x:c r="S10939" s="139" t="str">
        <x:f>IF(AND(L10939&lt;=TOTAL_BED_CAP,N10939&lt;=TEMP_WORKER_CAP),"YES","NO")</x:f>
        <x:v>NO</x:v>
      </x:c>
      <x:c r="T10939" s="139" t="n">
        <x:f>IF(S10939="YES",R10939,-1E+99)</x:f>
        <x:v>-1e+99</x:v>
      </x:c>
    </x:row>
    <x:row r="10940">
      <x:c r="A10940" s="139"/>
      <x:c r="B10940" s="139"/>
      <x:c r="C10940" s="139"/>
      <x:c r="D10940" s="139"/>
      <x:c r="E10940" s="139"/>
      <x:c r="F10940" s="139"/>
      <x:c r="G10940" s="139"/>
      <x:c r="H10940" s="139"/>
      <x:c r="I10940" s="266" t="n">
        <x:f>INT((ROW()-ROW($I$46))/((CARROT_CAP+1)*(MESCLUN_CAP+1)))</x:f>
        <x:v>16</x:v>
      </x:c>
      <x:c r="J10940" s="266" t="n">
        <x:f>MOD(INT((ROW()-ROW($I$46))/(MESCLUN_CAP+1)),CARROT_CAP+1)</x:f>
        <x:v>15</x:v>
      </x:c>
      <x:c r="K10940" s="266" t="n">
        <x:f>MOD(ROW()-ROW($I$46),MESCLUN_CAP+1)</x:f>
        <x:v>13</x:v>
      </x:c>
      <x:c r="L10940" s="266" t="n">
        <x:f>SUM(I10940:K10940)</x:f>
        <x:v>44</x:v>
      </x:c>
      <x:c r="M10940" s="267" t="n">
        <x:f>I10940*TOMATO_HOURS*WEEKS*(1+TOMATO_DIM)^I10940+J10940*CARROT_HOURS*WEEKS*(1+CARROT_DIM)^J10940+K10940*MESCLUN_HOURS*WEEKS*(1+MESCLUN_DIM)^K10940</x:f>
        <x:v>7956.024685557352</x:v>
      </x:c>
      <x:c r="N10940" s="267" t="n">
        <x:f>MAX(M10940-FARMER_HOURS,0)/TEMP_HOURS_PER_WORKER</x:f>
        <x:v>5.025017142748161</x:v>
      </x:c>
      <x:c r="O10940" s="268" t="n">
        <x:f>I10940*TOMATO_PRICE+J10940*CARROT_PRICE+K10940*MESCLUN_PRICE</x:f>
        <x:v>207310</x:v>
      </x:c>
      <x:c r="P10940" s="268" t="n">
        <x:f>I10940*TOMATO_FERTILIZER+J10940*CARROT_FERTILIZER+K10940*MESCLUN_FERTILIZER</x:f>
        <x:v>32120</x:v>
      </x:c>
      <x:c r="Q10940" s="268" t="n">
        <x:f>MIN(M10940,FARMER_HOURS)*FARMER_RATE+MAX(M10940-FARMER_HOURS,0)*TEMP_RATE</x:f>
        <x:v>150625.42856870402</x:v>
      </x:c>
      <x:c r="R10940" s="268" t="n">
        <x:f>O10940-P10940-Q10940-FIXED_COST</x:f>
        <x:v>4564.571431295975</x:v>
      </x:c>
      <x:c r="S10940" s="139" t="str">
        <x:f>IF(AND(L10940&lt;=TOTAL_BED_CAP,N10940&lt;=TEMP_WORKER_CAP),"YES","NO")</x:f>
        <x:v>NO</x:v>
      </x:c>
      <x:c r="T10940" s="139" t="n">
        <x:f>IF(S10940="YES",R10940,-1E+99)</x:f>
        <x:v>-1e+99</x:v>
      </x:c>
    </x:row>
    <x:row r="10941">
      <x:c r="A10941" s="139"/>
      <x:c r="B10941" s="139"/>
      <x:c r="C10941" s="139"/>
      <x:c r="D10941" s="139"/>
      <x:c r="E10941" s="139"/>
      <x:c r="F10941" s="139"/>
      <x:c r="G10941" s="139"/>
      <x:c r="H10941" s="139"/>
      <x:c r="I10941" s="266" t="n">
        <x:f>INT((ROW()-ROW($I$46))/((CARROT_CAP+1)*(MESCLUN_CAP+1)))</x:f>
        <x:v>16</x:v>
      </x:c>
      <x:c r="J10941" s="266" t="n">
        <x:f>MOD(INT((ROW()-ROW($I$46))/(MESCLUN_CAP+1)),CARROT_CAP+1)</x:f>
        <x:v>15</x:v>
      </x:c>
      <x:c r="K10941" s="266" t="n">
        <x:f>MOD(ROW()-ROW($I$46),MESCLUN_CAP+1)</x:f>
        <x:v>14</x:v>
      </x:c>
      <x:c r="L10941" s="266" t="n">
        <x:f>SUM(I10941:K10941)</x:f>
        <x:v>45</x:v>
      </x:c>
      <x:c r="M10941" s="267" t="n">
        <x:f>I10941*TOMATO_HOURS*WEEKS*(1+TOMATO_DIM)^I10941+J10941*CARROT_HOURS*WEEKS*(1+CARROT_DIM)^J10941+K10941*MESCLUN_HOURS*WEEKS*(1+MESCLUN_DIM)^K10941</x:f>
        <x:v>8018.166766871013</x:v>
      </x:c>
      <x:c r="N10941" s="267" t="n">
        <x:f>MAX(M10941-FARMER_HOURS,0)/TEMP_HOURS_PER_WORKER</x:f>
        <x:v>5.068171365882648</x:v>
      </x:c>
      <x:c r="O10941" s="268" t="n">
        <x:f>I10941*TOMATO_PRICE+J10941*CARROT_PRICE+K10941*MESCLUN_PRICE</x:f>
        <x:v>210010</x:v>
      </x:c>
      <x:c r="P10941" s="268" t="n">
        <x:f>I10941*TOMATO_FERTILIZER+J10941*CARROT_FERTILIZER+K10941*MESCLUN_FERTILIZER</x:f>
        <x:v>33000</x:v>
      </x:c>
      <x:c r="Q10941" s="268" t="n">
        <x:f>MIN(M10941,FARMER_HOURS)*FARMER_RATE+MAX(M10941-FARMER_HOURS,0)*TEMP_RATE</x:f>
        <x:v>151704.28414706618</x:v>
      </x:c>
      <x:c r="R10941" s="268" t="n">
        <x:f>O10941-P10941-Q10941-FIXED_COST</x:f>
        <x:v>5305.715852933819</x:v>
      </x:c>
      <x:c r="S10941" s="139" t="str">
        <x:f>IF(AND(L10941&lt;=TOTAL_BED_CAP,N10941&lt;=TEMP_WORKER_CAP),"YES","NO")</x:f>
        <x:v>NO</x:v>
      </x:c>
      <x:c r="T10941" s="139" t="n">
        <x:f>IF(S10941="YES",R10941,-1E+99)</x:f>
        <x:v>-1e+99</x:v>
      </x:c>
    </x:row>
    <x:row r="10942">
      <x:c r="A10942" s="139"/>
      <x:c r="B10942" s="139"/>
      <x:c r="C10942" s="139"/>
      <x:c r="D10942" s="139"/>
      <x:c r="E10942" s="139"/>
      <x:c r="F10942" s="139"/>
      <x:c r="G10942" s="139"/>
      <x:c r="H10942" s="139"/>
      <x:c r="I10942" s="266" t="n">
        <x:f>INT((ROW()-ROW($I$46))/((CARROT_CAP+1)*(MESCLUN_CAP+1)))</x:f>
        <x:v>16</x:v>
      </x:c>
      <x:c r="J10942" s="266" t="n">
        <x:f>MOD(INT((ROW()-ROW($I$46))/(MESCLUN_CAP+1)),CARROT_CAP+1)</x:f>
        <x:v>15</x:v>
      </x:c>
      <x:c r="K10942" s="266" t="n">
        <x:f>MOD(ROW()-ROW($I$46),MESCLUN_CAP+1)</x:f>
        <x:v>15</x:v>
      </x:c>
      <x:c r="L10942" s="266" t="n">
        <x:f>SUM(I10942:K10942)</x:f>
        <x:v>46</x:v>
      </x:c>
      <x:c r="M10942" s="267" t="n">
        <x:f>I10942*TOMATO_HOURS*WEEKS*(1+TOMATO_DIM)^I10942+J10942*CARROT_HOURS*WEEKS*(1+CARROT_DIM)^J10942+K10942*MESCLUN_HOURS*WEEKS*(1+MESCLUN_DIM)^K10942</x:f>
        <x:v>8081.75497374716</x:v>
      </x:c>
      <x:c r="N10942" s="267" t="n">
        <x:f>MAX(M10942-FARMER_HOURS,0)/TEMP_HOURS_PER_WORKER</x:f>
        <x:v>5.112329842879972</x:v>
      </x:c>
      <x:c r="O10942" s="268" t="n">
        <x:f>I10942*TOMATO_PRICE+J10942*CARROT_PRICE+K10942*MESCLUN_PRICE</x:f>
        <x:v>212710</x:v>
      </x:c>
      <x:c r="P10942" s="268" t="n">
        <x:f>I10942*TOMATO_FERTILIZER+J10942*CARROT_FERTILIZER+K10942*MESCLUN_FERTILIZER</x:f>
        <x:v>33880</x:v>
      </x:c>
      <x:c r="Q10942" s="268" t="n">
        <x:f>MIN(M10942,FARMER_HOURS)*FARMER_RATE+MAX(M10942-FARMER_HOURS,0)*TEMP_RATE</x:f>
        <x:v>152808.2460719993</x:v>
      </x:c>
      <x:c r="R10942" s="268" t="n">
        <x:f>O10942-P10942-Q10942-FIXED_COST</x:f>
        <x:v>6021.7539280006895</x:v>
      </x:c>
      <x:c r="S10942" s="139" t="str">
        <x:f>IF(AND(L10942&lt;=TOTAL_BED_CAP,N10942&lt;=TEMP_WORKER_CAP),"YES","NO")</x:f>
        <x:v>NO</x:v>
      </x:c>
      <x:c r="T10942" s="139" t="n">
        <x:f>IF(S10942="YES",R10942,-1E+99)</x:f>
        <x:v>-1e+99</x:v>
      </x:c>
    </x:row>
    <x:row r="10943">
      <x:c r="A10943" s="139"/>
      <x:c r="B10943" s="139"/>
      <x:c r="C10943" s="139"/>
      <x:c r="D10943" s="139"/>
      <x:c r="E10943" s="139"/>
      <x:c r="F10943" s="139"/>
      <x:c r="G10943" s="139"/>
      <x:c r="H10943" s="139"/>
      <x:c r="I10943" s="266" t="n">
        <x:f>INT((ROW()-ROW($I$46))/((CARROT_CAP+1)*(MESCLUN_CAP+1)))</x:f>
        <x:v>16</x:v>
      </x:c>
      <x:c r="J10943" s="266" t="n">
        <x:f>MOD(INT((ROW()-ROW($I$46))/(MESCLUN_CAP+1)),CARROT_CAP+1)</x:f>
        <x:v>15</x:v>
      </x:c>
      <x:c r="K10943" s="266" t="n">
        <x:f>MOD(ROW()-ROW($I$46),MESCLUN_CAP+1)</x:f>
        <x:v>16</x:v>
      </x:c>
      <x:c r="L10943" s="266" t="n">
        <x:f>SUM(I10943:K10943)</x:f>
        <x:v>47</x:v>
      </x:c>
      <x:c r="M10943" s="267" t="n">
        <x:f>I10943*TOMATO_HOURS*WEEKS*(1+TOMATO_DIM)^I10943+J10943*CARROT_HOURS*WEEKS*(1+CARROT_DIM)^J10943+K10943*MESCLUN_HOURS*WEEKS*(1+MESCLUN_DIM)^K10943</x:f>
        <x:v>8146.8157496246495</x:v>
      </x:c>
      <x:c r="N10943" s="267" t="n">
        <x:f>MAX(M10943-FARMER_HOURS,0)/TEMP_HOURS_PER_WORKER</x:f>
        <x:v>5.15751093723934</x:v>
      </x:c>
      <x:c r="O10943" s="268" t="n">
        <x:f>I10943*TOMATO_PRICE+J10943*CARROT_PRICE+K10943*MESCLUN_PRICE</x:f>
        <x:v>215410</x:v>
      </x:c>
      <x:c r="P10943" s="268" t="n">
        <x:f>I10943*TOMATO_FERTILIZER+J10943*CARROT_FERTILIZER+K10943*MESCLUN_FERTILIZER</x:f>
        <x:v>34760</x:v>
      </x:c>
      <x:c r="Q10943" s="268" t="n">
        <x:f>MIN(M10943,FARMER_HOURS)*FARMER_RATE+MAX(M10943-FARMER_HOURS,0)*TEMP_RATE</x:f>
        <x:v>153937.77343098348</x:v>
      </x:c>
      <x:c r="R10943" s="268" t="n">
        <x:f>O10943-P10943-Q10943-FIXED_COST</x:f>
        <x:v>6712.226569016522</x:v>
      </x:c>
      <x:c r="S10943" s="139" t="str">
        <x:f>IF(AND(L10943&lt;=TOTAL_BED_CAP,N10943&lt;=TEMP_WORKER_CAP),"YES","NO")</x:f>
        <x:v>NO</x:v>
      </x:c>
      <x:c r="T10943" s="139" t="n">
        <x:f>IF(S10943="YES",R10943,-1E+99)</x:f>
        <x:v>-1e+99</x:v>
      </x:c>
    </x:row>
    <x:row r="10944">
      <x:c r="A10944" s="139"/>
      <x:c r="B10944" s="139"/>
      <x:c r="C10944" s="139"/>
      <x:c r="D10944" s="139"/>
      <x:c r="E10944" s="139"/>
      <x:c r="F10944" s="139"/>
      <x:c r="G10944" s="139"/>
      <x:c r="H10944" s="139"/>
      <x:c r="I10944" s="266" t="n">
        <x:f>INT((ROW()-ROW($I$46))/((CARROT_CAP+1)*(MESCLUN_CAP+1)))</x:f>
        <x:v>16</x:v>
      </x:c>
      <x:c r="J10944" s="266" t="n">
        <x:f>MOD(INT((ROW()-ROW($I$46))/(MESCLUN_CAP+1)),CARROT_CAP+1)</x:f>
        <x:v>15</x:v>
      </x:c>
      <x:c r="K10944" s="266" t="n">
        <x:f>MOD(ROW()-ROW($I$46),MESCLUN_CAP+1)</x:f>
        <x:v>17</x:v>
      </x:c>
      <x:c r="L10944" s="266" t="n">
        <x:f>SUM(I10944:K10944)</x:f>
        <x:v>48</x:v>
      </x:c>
      <x:c r="M10944" s="267" t="n">
        <x:f>I10944*TOMATO_HOURS*WEEKS*(1+TOMATO_DIM)^I10944+J10944*CARROT_HOURS*WEEKS*(1+CARROT_DIM)^J10944+K10944*MESCLUN_HOURS*WEEKS*(1+MESCLUN_DIM)^K10944</x:f>
        <x:v>8213.37597307119</x:v>
      </x:c>
      <x:c r="N10944" s="267" t="n">
        <x:f>MAX(M10944-FARMER_HOURS,0)/TEMP_HOURS_PER_WORKER</x:f>
        <x:v>5.203733314632771</x:v>
      </x:c>
      <x:c r="O10944" s="268" t="n">
        <x:f>I10944*TOMATO_PRICE+J10944*CARROT_PRICE+K10944*MESCLUN_PRICE</x:f>
        <x:v>218110</x:v>
      </x:c>
      <x:c r="P10944" s="268" t="n">
        <x:f>I10944*TOMATO_FERTILIZER+J10944*CARROT_FERTILIZER+K10944*MESCLUN_FERTILIZER</x:f>
        <x:v>35640</x:v>
      </x:c>
      <x:c r="Q10944" s="268" t="n">
        <x:f>MIN(M10944,FARMER_HOURS)*FARMER_RATE+MAX(M10944-FARMER_HOURS,0)*TEMP_RATE</x:f>
        <x:v>155093.33286581928</x:v>
      </x:c>
      <x:c r="R10944" s="268" t="n">
        <x:f>O10944-P10944-Q10944-FIXED_COST</x:f>
        <x:v>7376.667134180723</x:v>
      </x:c>
      <x:c r="S10944" s="139" t="str">
        <x:f>IF(AND(L10944&lt;=TOTAL_BED_CAP,N10944&lt;=TEMP_WORKER_CAP),"YES","NO")</x:f>
        <x:v>NO</x:v>
      </x:c>
      <x:c r="T10944" s="139" t="n">
        <x:f>IF(S10944="YES",R10944,-1E+99)</x:f>
        <x:v>-1e+99</x:v>
      </x:c>
    </x:row>
    <x:row r="10945">
      <x:c r="A10945" s="139"/>
      <x:c r="B10945" s="139"/>
      <x:c r="C10945" s="139"/>
      <x:c r="D10945" s="139"/>
      <x:c r="E10945" s="139"/>
      <x:c r="F10945" s="139"/>
      <x:c r="G10945" s="139"/>
      <x:c r="H10945" s="139"/>
      <x:c r="I10945" s="266" t="n">
        <x:f>INT((ROW()-ROW($I$46))/((CARROT_CAP+1)*(MESCLUN_CAP+1)))</x:f>
        <x:v>16</x:v>
      </x:c>
      <x:c r="J10945" s="266" t="n">
        <x:f>MOD(INT((ROW()-ROW($I$46))/(MESCLUN_CAP+1)),CARROT_CAP+1)</x:f>
        <x:v>15</x:v>
      </x:c>
      <x:c r="K10945" s="266" t="n">
        <x:f>MOD(ROW()-ROW($I$46),MESCLUN_CAP+1)</x:f>
        <x:v>18</x:v>
      </x:c>
      <x:c r="L10945" s="266" t="n">
        <x:f>SUM(I10945:K10945)</x:f>
        <x:v>49</x:v>
      </x:c>
      <x:c r="M10945" s="267" t="n">
        <x:f>I10945*TOMATO_HOURS*WEEKS*(1+TOMATO_DIM)^I10945+J10945*CARROT_HOURS*WEEKS*(1+CARROT_DIM)^J10945+K10945*MESCLUN_HOURS*WEEKS*(1+MESCLUN_DIM)^K10945</x:f>
        <x:v>8281.462964529777</x:v>
      </x:c>
      <x:c r="N10945" s="267" t="n">
        <x:f>MAX(M10945-FARMER_HOURS,0)/TEMP_HOURS_PER_WORKER</x:f>
        <x:v>5.2510159475901235</x:v>
      </x:c>
      <x:c r="O10945" s="268" t="n">
        <x:f>I10945*TOMATO_PRICE+J10945*CARROT_PRICE+K10945*MESCLUN_PRICE</x:f>
        <x:v>220810</x:v>
      </x:c>
      <x:c r="P10945" s="268" t="n">
        <x:f>I10945*TOMATO_FERTILIZER+J10945*CARROT_FERTILIZER+K10945*MESCLUN_FERTILIZER</x:f>
        <x:v>36520</x:v>
      </x:c>
      <x:c r="Q10945" s="268" t="n">
        <x:f>MIN(M10945,FARMER_HOURS)*FARMER_RATE+MAX(M10945-FARMER_HOURS,0)*TEMP_RATE</x:f>
        <x:v>156275.39868975308</x:v>
      </x:c>
      <x:c r="R10945" s="268" t="n">
        <x:f>O10945-P10945-Q10945-FIXED_COST</x:f>
        <x:v>8014.601310246915</x:v>
      </x:c>
      <x:c r="S10945" s="139" t="str">
        <x:f>IF(AND(L10945&lt;=TOTAL_BED_CAP,N10945&lt;=TEMP_WORKER_CAP),"YES","NO")</x:f>
        <x:v>NO</x:v>
      </x:c>
      <x:c r="T10945" s="139" t="n">
        <x:f>IF(S10945="YES",R10945,-1E+99)</x:f>
        <x:v>-1e+99</x:v>
      </x:c>
    </x:row>
    <x:row r="10946">
      <x:c r="A10946" s="139"/>
      <x:c r="B10946" s="139"/>
      <x:c r="C10946" s="139"/>
      <x:c r="D10946" s="139"/>
      <x:c r="E10946" s="139"/>
      <x:c r="F10946" s="139"/>
      <x:c r="G10946" s="139"/>
      <x:c r="H10946" s="139"/>
      <x:c r="I10946" s="266" t="n">
        <x:f>INT((ROW()-ROW($I$46))/((CARROT_CAP+1)*(MESCLUN_CAP+1)))</x:f>
        <x:v>16</x:v>
      </x:c>
      <x:c r="J10946" s="266" t="n">
        <x:f>MOD(INT((ROW()-ROW($I$46))/(MESCLUN_CAP+1)),CARROT_CAP+1)</x:f>
        <x:v>15</x:v>
      </x:c>
      <x:c r="K10946" s="266" t="n">
        <x:f>MOD(ROW()-ROW($I$46),MESCLUN_CAP+1)</x:f>
        <x:v>19</x:v>
      </x:c>
      <x:c r="L10946" s="266" t="n">
        <x:f>SUM(I10946:K10946)</x:f>
        <x:v>50</x:v>
      </x:c>
      <x:c r="M10946" s="267" t="n">
        <x:f>I10946*TOMATO_HOURS*WEEKS*(1+TOMATO_DIM)^I10946+J10946*CARROT_HOURS*WEEKS*(1+CARROT_DIM)^J10946+K10946*MESCLUN_HOURS*WEEKS*(1+MESCLUN_DIM)^K10946</x:f>
        <x:v>8351.104493165798</x:v>
      </x:c>
      <x:c r="N10946" s="267" t="n">
        <x:f>MAX(M10946-FARMER_HOURS,0)/TEMP_HOURS_PER_WORKER</x:f>
        <x:v>5.299378120254026</x:v>
      </x:c>
      <x:c r="O10946" s="268" t="n">
        <x:f>I10946*TOMATO_PRICE+J10946*CARROT_PRICE+K10946*MESCLUN_PRICE</x:f>
        <x:v>223510</x:v>
      </x:c>
      <x:c r="P10946" s="268" t="n">
        <x:f>I10946*TOMATO_FERTILIZER+J10946*CARROT_FERTILIZER+K10946*MESCLUN_FERTILIZER</x:f>
        <x:v>37400</x:v>
      </x:c>
      <x:c r="Q10946" s="268" t="n">
        <x:f>MIN(M10946,FARMER_HOURS)*FARMER_RATE+MAX(M10946-FARMER_HOURS,0)*TEMP_RATE</x:f>
        <x:v>157484.45300635067</x:v>
      </x:c>
      <x:c r="R10946" s="268" t="n">
        <x:f>O10946-P10946-Q10946-FIXED_COST</x:f>
        <x:v>8625.546993649332</x:v>
      </x:c>
      <x:c r="S10946" s="139" t="str">
        <x:f>IF(AND(L10946&lt;=TOTAL_BED_CAP,N10946&lt;=TEMP_WORKER_CAP),"YES","NO")</x:f>
        <x:v>NO</x:v>
      </x:c>
      <x:c r="T10946" s="139" t="n">
        <x:f>IF(S10946="YES",R10946,-1E+99)</x:f>
        <x:v>-1e+99</x:v>
      </x:c>
    </x:row>
    <x:row r="10947">
      <x:c r="A10947" s="139"/>
      <x:c r="B10947" s="139"/>
      <x:c r="C10947" s="139"/>
      <x:c r="D10947" s="139"/>
      <x:c r="E10947" s="139"/>
      <x:c r="F10947" s="139"/>
      <x:c r="G10947" s="139"/>
      <x:c r="H10947" s="139"/>
      <x:c r="I10947" s="266" t="n">
        <x:f>INT((ROW()-ROW($I$46))/((CARROT_CAP+1)*(MESCLUN_CAP+1)))</x:f>
        <x:v>16</x:v>
      </x:c>
      <x:c r="J10947" s="266" t="n">
        <x:f>MOD(INT((ROW()-ROW($I$46))/(MESCLUN_CAP+1)),CARROT_CAP+1)</x:f>
        <x:v>15</x:v>
      </x:c>
      <x:c r="K10947" s="266" t="n">
        <x:f>MOD(ROW()-ROW($I$46),MESCLUN_CAP+1)</x:f>
        <x:v>20</x:v>
      </x:c>
      <x:c r="L10947" s="266" t="n">
        <x:f>SUM(I10947:K10947)</x:f>
        <x:v>51</x:v>
      </x:c>
      <x:c r="M10947" s="267" t="n">
        <x:f>I10947*TOMATO_HOURS*WEEKS*(1+TOMATO_DIM)^I10947+J10947*CARROT_HOURS*WEEKS*(1+CARROT_DIM)^J10947+K10947*MESCLUN_HOURS*WEEKS*(1+MESCLUN_DIM)^K10947</x:f>
        <x:v>8422.328783816276</x:v>
      </x:c>
      <x:c r="N10947" s="267" t="n">
        <x:f>MAX(M10947-FARMER_HOURS,0)/TEMP_HOURS_PER_WORKER</x:f>
        <x:v>5.348839433205748</x:v>
      </x:c>
      <x:c r="O10947" s="268" t="n">
        <x:f>I10947*TOMATO_PRICE+J10947*CARROT_PRICE+K10947*MESCLUN_PRICE</x:f>
        <x:v>226210</x:v>
      </x:c>
      <x:c r="P10947" s="268" t="n">
        <x:f>I10947*TOMATO_FERTILIZER+J10947*CARROT_FERTILIZER+K10947*MESCLUN_FERTILIZER</x:f>
        <x:v>38280</x:v>
      </x:c>
      <x:c r="Q10947" s="268" t="n">
        <x:f>MIN(M10947,FARMER_HOURS)*FARMER_RATE+MAX(M10947-FARMER_HOURS,0)*TEMP_RATE</x:f>
        <x:v>158720.98583014368</x:v>
      </x:c>
      <x:c r="R10947" s="268" t="n">
        <x:f>O10947-P10947-Q10947-FIXED_COST</x:f>
        <x:v>9209.014169856324</x:v>
      </x:c>
      <x:c r="S10947" s="139" t="str">
        <x:f>IF(AND(L10947&lt;=TOTAL_BED_CAP,N10947&lt;=TEMP_WORKER_CAP),"YES","NO")</x:f>
        <x:v>NO</x:v>
      </x:c>
      <x:c r="T10947" s="139" t="n">
        <x:f>IF(S10947="YES",R10947,-1E+99)</x:f>
        <x:v>-1e+99</x:v>
      </x:c>
    </x:row>
    <x:row r="10948">
      <x:c r="A10948" s="139"/>
      <x:c r="B10948" s="139"/>
      <x:c r="C10948" s="139"/>
      <x:c r="D10948" s="139"/>
      <x:c r="E10948" s="139"/>
      <x:c r="F10948" s="139"/>
      <x:c r="G10948" s="139"/>
      <x:c r="H10948" s="139"/>
      <x:c r="I10948" s="266" t="n">
        <x:f>INT((ROW()-ROW($I$46))/((CARROT_CAP+1)*(MESCLUN_CAP+1)))</x:f>
        <x:v>16</x:v>
      </x:c>
      <x:c r="J10948" s="266" t="n">
        <x:f>MOD(INT((ROW()-ROW($I$46))/(MESCLUN_CAP+1)),CARROT_CAP+1)</x:f>
        <x:v>15</x:v>
      </x:c>
      <x:c r="K10948" s="266" t="n">
        <x:f>MOD(ROW()-ROW($I$46),MESCLUN_CAP+1)</x:f>
        <x:v>21</x:v>
      </x:c>
      <x:c r="L10948" s="266" t="n">
        <x:f>SUM(I10948:K10948)</x:f>
        <x:v>52</x:v>
      </x:c>
      <x:c r="M10948" s="267" t="n">
        <x:f>I10948*TOMATO_HOURS*WEEKS*(1+TOMATO_DIM)^I10948+J10948*CARROT_HOURS*WEEKS*(1+CARROT_DIM)^J10948+K10948*MESCLUN_HOURS*WEEKS*(1+MESCLUN_DIM)^K10948</x:f>
        <x:v>8495.164524042719</x:v>
      </x:c>
      <x:c r="N10948" s="267" t="n">
        <x:f>MAX(M10948-FARMER_HOURS,0)/TEMP_HOURS_PER_WORKER</x:f>
        <x:v>5.399419808362999</x:v>
      </x:c>
      <x:c r="O10948" s="268" t="n">
        <x:f>I10948*TOMATO_PRICE+J10948*CARROT_PRICE+K10948*MESCLUN_PRICE</x:f>
        <x:v>228910</x:v>
      </x:c>
      <x:c r="P10948" s="268" t="n">
        <x:f>I10948*TOMATO_FERTILIZER+J10948*CARROT_FERTILIZER+K10948*MESCLUN_FERTILIZER</x:f>
        <x:v>39160</x:v>
      </x:c>
      <x:c r="Q10948" s="268" t="n">
        <x:f>MIN(M10948,FARMER_HOURS)*FARMER_RATE+MAX(M10948-FARMER_HOURS,0)*TEMP_RATE</x:f>
        <x:v>159985.495209075</x:v>
      </x:c>
      <x:c r="R10948" s="268" t="n">
        <x:f>O10948-P10948-Q10948-FIXED_COST</x:f>
        <x:v>9764.504790925013</x:v>
      </x:c>
      <x:c r="S10948" s="139" t="str">
        <x:f>IF(AND(L10948&lt;=TOTAL_BED_CAP,N10948&lt;=TEMP_WORKER_CAP),"YES","NO")</x:f>
        <x:v>NO</x:v>
      </x:c>
      <x:c r="T10948" s="139" t="n">
        <x:f>IF(S10948="YES",R10948,-1E+99)</x:f>
        <x:v>-1e+99</x:v>
      </x:c>
    </x:row>
    <x:row r="10949">
      <x:c r="A10949" s="139"/>
      <x:c r="B10949" s="139"/>
      <x:c r="C10949" s="139"/>
      <x:c r="D10949" s="139"/>
      <x:c r="E10949" s="139"/>
      <x:c r="F10949" s="139"/>
      <x:c r="G10949" s="139"/>
      <x:c r="H10949" s="139"/>
      <x:c r="I10949" s="266" t="n">
        <x:f>INT((ROW()-ROW($I$46))/((CARROT_CAP+1)*(MESCLUN_CAP+1)))</x:f>
        <x:v>16</x:v>
      </x:c>
      <x:c r="J10949" s="266" t="n">
        <x:f>MOD(INT((ROW()-ROW($I$46))/(MESCLUN_CAP+1)),CARROT_CAP+1)</x:f>
        <x:v>15</x:v>
      </x:c>
      <x:c r="K10949" s="266" t="n">
        <x:f>MOD(ROW()-ROW($I$46),MESCLUN_CAP+1)</x:f>
        <x:v>22</x:v>
      </x:c>
      <x:c r="L10949" s="266" t="n">
        <x:f>SUM(I10949:K10949)</x:f>
        <x:v>53</x:v>
      </x:c>
      <x:c r="M10949" s="267" t="n">
        <x:f>I10949*TOMATO_HOURS*WEEKS*(1+TOMATO_DIM)^I10949+J10949*CARROT_HOURS*WEEKS*(1+CARROT_DIM)^J10949+K10949*MESCLUN_HOURS*WEEKS*(1+MESCLUN_DIM)^K10949</x:f>
        <x:v>8569.640871289115</x:v>
      </x:c>
      <x:c r="N10949" s="267" t="n">
        <x:f>MAX(M10949-FARMER_HOURS,0)/TEMP_HOURS_PER_WORKER</x:f>
        <x:v>5.451139493950775</x:v>
      </x:c>
      <x:c r="O10949" s="268" t="n">
        <x:f>I10949*TOMATO_PRICE+J10949*CARROT_PRICE+K10949*MESCLUN_PRICE</x:f>
        <x:v>231610</x:v>
      </x:c>
      <x:c r="P10949" s="268" t="n">
        <x:f>I10949*TOMATO_FERTILIZER+J10949*CARROT_FERTILIZER+K10949*MESCLUN_FERTILIZER</x:f>
        <x:v>40040</x:v>
      </x:c>
      <x:c r="Q10949" s="268" t="n">
        <x:f>MIN(M10949,FARMER_HOURS)*FARMER_RATE+MAX(M10949-FARMER_HOURS,0)*TEMP_RATE</x:f>
        <x:v>161278.48734876935</x:v>
      </x:c>
      <x:c r="R10949" s="268" t="n">
        <x:f>O10949-P10949-Q10949-FIXED_COST</x:f>
        <x:v>10291.512651230645</x:v>
      </x:c>
      <x:c r="S10949" s="139" t="str">
        <x:f>IF(AND(L10949&lt;=TOTAL_BED_CAP,N10949&lt;=TEMP_WORKER_CAP),"YES","NO")</x:f>
        <x:v>NO</x:v>
      </x:c>
      <x:c r="T10949" s="139" t="n">
        <x:f>IF(S10949="YES",R10949,-1E+99)</x:f>
        <x:v>-1e+99</x:v>
      </x:c>
    </x:row>
    <x:row r="10950">
      <x:c r="A10950" s="139"/>
      <x:c r="B10950" s="139"/>
      <x:c r="C10950" s="139"/>
      <x:c r="D10950" s="139"/>
      <x:c r="E10950" s="139"/>
      <x:c r="F10950" s="139"/>
      <x:c r="G10950" s="139"/>
      <x:c r="H10950" s="139"/>
      <x:c r="I10950" s="266" t="n">
        <x:f>INT((ROW()-ROW($I$46))/((CARROT_CAP+1)*(MESCLUN_CAP+1)))</x:f>
        <x:v>16</x:v>
      </x:c>
      <x:c r="J10950" s="266" t="n">
        <x:f>MOD(INT((ROW()-ROW($I$46))/(MESCLUN_CAP+1)),CARROT_CAP+1)</x:f>
        <x:v>15</x:v>
      </x:c>
      <x:c r="K10950" s="266" t="n">
        <x:f>MOD(ROW()-ROW($I$46),MESCLUN_CAP+1)</x:f>
        <x:v>23</x:v>
      </x:c>
      <x:c r="L10950" s="266" t="n">
        <x:f>SUM(I10950:K10950)</x:f>
        <x:v>54</x:v>
      </x:c>
      <x:c r="M10950" s="267" t="n">
        <x:f>I10950*TOMATO_HOURS*WEEKS*(1+TOMATO_DIM)^I10950+J10950*CARROT_HOURS*WEEKS*(1+CARROT_DIM)^J10950+K10950*MESCLUN_HOURS*WEEKS*(1+MESCLUN_DIM)^K10950</x:f>
        <x:v>8645.787460146552</x:v>
      </x:c>
      <x:c r="N10950" s="267" t="n">
        <x:f>MAX(M10950-FARMER_HOURS,0)/TEMP_HOURS_PER_WORKER</x:f>
        <x:v>5.504019069546216</x:v>
      </x:c>
      <x:c r="O10950" s="268" t="n">
        <x:f>I10950*TOMATO_PRICE+J10950*CARROT_PRICE+K10950*MESCLUN_PRICE</x:f>
        <x:v>234310</x:v>
      </x:c>
      <x:c r="P10950" s="268" t="n">
        <x:f>I10950*TOMATO_FERTILIZER+J10950*CARROT_FERTILIZER+K10950*MESCLUN_FERTILIZER</x:f>
        <x:v>40920</x:v>
      </x:c>
      <x:c r="Q10950" s="268" t="n">
        <x:f>MIN(M10950,FARMER_HOURS)*FARMER_RATE+MAX(M10950-FARMER_HOURS,0)*TEMP_RATE</x:f>
        <x:v>162600.47673865542</x:v>
      </x:c>
      <x:c r="R10950" s="268" t="n">
        <x:f>O10950-P10950-Q10950-FIXED_COST</x:f>
        <x:v>10789.523261344584</x:v>
      </x:c>
      <x:c r="S10950" s="139" t="str">
        <x:f>IF(AND(L10950&lt;=TOTAL_BED_CAP,N10950&lt;=TEMP_WORKER_CAP),"YES","NO")</x:f>
        <x:v>NO</x:v>
      </x:c>
      <x:c r="T10950" s="139" t="n">
        <x:f>IF(S10950="YES",R10950,-1E+99)</x:f>
        <x:v>-1e+99</x:v>
      </x:c>
    </x:row>
    <x:row r="10951">
      <x:c r="A10951" s="139"/>
      <x:c r="B10951" s="139"/>
      <x:c r="C10951" s="139"/>
      <x:c r="D10951" s="139"/>
      <x:c r="E10951" s="139"/>
      <x:c r="F10951" s="139"/>
      <x:c r="G10951" s="139"/>
      <x:c r="H10951" s="139"/>
      <x:c r="I10951" s="266" t="n">
        <x:f>INT((ROW()-ROW($I$46))/((CARROT_CAP+1)*(MESCLUN_CAP+1)))</x:f>
        <x:v>16</x:v>
      </x:c>
      <x:c r="J10951" s="266" t="n">
        <x:f>MOD(INT((ROW()-ROW($I$46))/(MESCLUN_CAP+1)),CARROT_CAP+1)</x:f>
        <x:v>15</x:v>
      </x:c>
      <x:c r="K10951" s="266" t="n">
        <x:f>MOD(ROW()-ROW($I$46),MESCLUN_CAP+1)</x:f>
        <x:v>24</x:v>
      </x:c>
      <x:c r="L10951" s="266" t="n">
        <x:f>SUM(I10951:K10951)</x:f>
        <x:v>55</x:v>
      </x:c>
      <x:c r="M10951" s="267" t="n">
        <x:f>I10951*TOMATO_HOURS*WEEKS*(1+TOMATO_DIM)^I10951+J10951*CARROT_HOURS*WEEKS*(1+CARROT_DIM)^J10951+K10951*MESCLUN_HOURS*WEEKS*(1+MESCLUN_DIM)^K10951</x:f>
        <x:v>8723.634409726048</x:v>
      </x:c>
      <x:c r="N10951" s="267" t="n">
        <x:f>MAX(M10951-FARMER_HOURS,0)/TEMP_HOURS_PER_WORKER</x:f>
        <x:v>5.558079451198645</x:v>
      </x:c>
      <x:c r="O10951" s="268" t="n">
        <x:f>I10951*TOMATO_PRICE+J10951*CARROT_PRICE+K10951*MESCLUN_PRICE</x:f>
        <x:v>237010</x:v>
      </x:c>
      <x:c r="P10951" s="268" t="n">
        <x:f>I10951*TOMATO_FERTILIZER+J10951*CARROT_FERTILIZER+K10951*MESCLUN_FERTILIZER</x:f>
        <x:v>41800</x:v>
      </x:c>
      <x:c r="Q10951" s="268" t="n">
        <x:f>MIN(M10951,FARMER_HOURS)*FARMER_RATE+MAX(M10951-FARMER_HOURS,0)*TEMP_RATE</x:f>
        <x:v>163951.9862799661</x:v>
      </x:c>
      <x:c r="R10951" s="268" t="n">
        <x:f>O10951-P10951-Q10951-FIXED_COST</x:f>
        <x:v>11258.013720033894</x:v>
      </x:c>
      <x:c r="S10951" s="139" t="str">
        <x:f>IF(AND(L10951&lt;=TOTAL_BED_CAP,N10951&lt;=TEMP_WORKER_CAP),"YES","NO")</x:f>
        <x:v>NO</x:v>
      </x:c>
      <x:c r="T10951" s="139" t="n">
        <x:f>IF(S10951="YES",R10951,-1E+99)</x:f>
        <x:v>-1e+99</x:v>
      </x:c>
    </x:row>
    <x:row r="10952">
      <x:c r="A10952" s="139"/>
      <x:c r="B10952" s="139"/>
      <x:c r="C10952" s="139"/>
      <x:c r="D10952" s="139"/>
      <x:c r="E10952" s="139"/>
      <x:c r="F10952" s="139"/>
      <x:c r="G10952" s="139"/>
      <x:c r="H10952" s="139"/>
      <x:c r="I10952" s="266" t="n">
        <x:f>INT((ROW()-ROW($I$46))/((CARROT_CAP+1)*(MESCLUN_CAP+1)))</x:f>
        <x:v>16</x:v>
      </x:c>
      <x:c r="J10952" s="266" t="n">
        <x:f>MOD(INT((ROW()-ROW($I$46))/(MESCLUN_CAP+1)),CARROT_CAP+1)</x:f>
        <x:v>15</x:v>
      </x:c>
      <x:c r="K10952" s="266" t="n">
        <x:f>MOD(ROW()-ROW($I$46),MESCLUN_CAP+1)</x:f>
        <x:v>25</x:v>
      </x:c>
      <x:c r="L10952" s="266" t="n">
        <x:f>SUM(I10952:K10952)</x:f>
        <x:v>56</x:v>
      </x:c>
      <x:c r="M10952" s="267" t="n">
        <x:f>I10952*TOMATO_HOURS*WEEKS*(1+TOMATO_DIM)^I10952+J10952*CARROT_HOURS*WEEKS*(1+CARROT_DIM)^J10952+K10952*MESCLUN_HOURS*WEEKS*(1+MESCLUN_DIM)^K10952</x:f>
        <x:v>8803.212331141145</x:v>
      </x:c>
      <x:c r="N10952" s="267" t="n">
        <x:f>MAX(M10952-FARMER_HOURS,0)/TEMP_HOURS_PER_WORKER</x:f>
        <x:v>5.613341896625795</x:v>
      </x:c>
      <x:c r="O10952" s="268" t="n">
        <x:f>I10952*TOMATO_PRICE+J10952*CARROT_PRICE+K10952*MESCLUN_PRICE</x:f>
        <x:v>239710</x:v>
      </x:c>
      <x:c r="P10952" s="268" t="n">
        <x:f>I10952*TOMATO_FERTILIZER+J10952*CARROT_FERTILIZER+K10952*MESCLUN_FERTILIZER</x:f>
        <x:v>42680</x:v>
      </x:c>
      <x:c r="Q10952" s="268" t="n">
        <x:f>MIN(M10952,FARMER_HOURS)*FARMER_RATE+MAX(M10952-FARMER_HOURS,0)*TEMP_RATE</x:f>
        <x:v>165333.5474156449</x:v>
      </x:c>
      <x:c r="R10952" s="268" t="n">
        <x:f>O10952-P10952-Q10952-FIXED_COST</x:f>
        <x:v>11696.45258435511</x:v>
      </x:c>
      <x:c r="S10952" s="139" t="str">
        <x:f>IF(AND(L10952&lt;=TOTAL_BED_CAP,N10952&lt;=TEMP_WORKER_CAP),"YES","NO")</x:f>
        <x:v>NO</x:v>
      </x:c>
      <x:c r="T10952" s="139" t="n">
        <x:f>IF(S10952="YES",R10952,-1E+99)</x:f>
        <x:v>-1e+99</x:v>
      </x:c>
    </x:row>
    <x:row r="10953">
      <x:c r="A10953" s="139"/>
      <x:c r="B10953" s="139"/>
      <x:c r="C10953" s="139"/>
      <x:c r="D10953" s="139"/>
      <x:c r="E10953" s="139"/>
      <x:c r="F10953" s="139"/>
      <x:c r="G10953" s="139"/>
      <x:c r="H10953" s="139"/>
      <x:c r="I10953" s="266" t="n">
        <x:f>INT((ROW()-ROW($I$46))/((CARROT_CAP+1)*(MESCLUN_CAP+1)))</x:f>
        <x:v>16</x:v>
      </x:c>
      <x:c r="J10953" s="266" t="n">
        <x:f>MOD(INT((ROW()-ROW($I$46))/(MESCLUN_CAP+1)),CARROT_CAP+1)</x:f>
        <x:v>15</x:v>
      </x:c>
      <x:c r="K10953" s="266" t="n">
        <x:f>MOD(ROW()-ROW($I$46),MESCLUN_CAP+1)</x:f>
        <x:v>26</x:v>
      </x:c>
      <x:c r="L10953" s="266" t="n">
        <x:f>SUM(I10953:K10953)</x:f>
        <x:v>57</x:v>
      </x:c>
      <x:c r="M10953" s="267" t="n">
        <x:f>I10953*TOMATO_HOURS*WEEKS*(1+TOMATO_DIM)^I10953+J10953*CARROT_HOURS*WEEKS*(1+CARROT_DIM)^J10953+K10953*MESCLUN_HOURS*WEEKS*(1+MESCLUN_DIM)^K10953</x:f>
        <x:v>8884.552335101862</x:v>
      </x:c>
      <x:c r="N10953" s="267" t="n">
        <x:f>MAX(M10953-FARMER_HOURS,0)/TEMP_HOURS_PER_WORKER</x:f>
        <x:v>5.669828010487404</x:v>
      </x:c>
      <x:c r="O10953" s="268" t="n">
        <x:f>I10953*TOMATO_PRICE+J10953*CARROT_PRICE+K10953*MESCLUN_PRICE</x:f>
        <x:v>242410</x:v>
      </x:c>
      <x:c r="P10953" s="268" t="n">
        <x:f>I10953*TOMATO_FERTILIZER+J10953*CARROT_FERTILIZER+K10953*MESCLUN_FERTILIZER</x:f>
        <x:v>43560</x:v>
      </x:c>
      <x:c r="Q10953" s="268" t="n">
        <x:f>MIN(M10953,FARMER_HOURS)*FARMER_RATE+MAX(M10953-FARMER_HOURS,0)*TEMP_RATE</x:f>
        <x:v>166745.7002621851</x:v>
      </x:c>
      <x:c r="R10953" s="268" t="n">
        <x:f>O10953-P10953-Q10953-FIXED_COST</x:f>
        <x:v>12104.299737814901</x:v>
      </x:c>
      <x:c r="S10953" s="139" t="str">
        <x:f>IF(AND(L10953&lt;=TOTAL_BED_CAP,N10953&lt;=TEMP_WORKER_CAP),"YES","NO")</x:f>
        <x:v>NO</x:v>
      </x:c>
      <x:c r="T10953" s="139" t="n">
        <x:f>IF(S10953="YES",R10953,-1E+99)</x:f>
        <x:v>-1e+99</x:v>
      </x:c>
    </x:row>
    <x:row r="10954">
      <x:c r="A10954" s="139"/>
      <x:c r="B10954" s="139"/>
      <x:c r="C10954" s="139"/>
      <x:c r="D10954" s="139"/>
      <x:c r="E10954" s="139"/>
      <x:c r="F10954" s="139"/>
      <x:c r="G10954" s="139"/>
      <x:c r="H10954" s="139"/>
      <x:c r="I10954" s="266" t="n">
        <x:f>INT((ROW()-ROW($I$46))/((CARROT_CAP+1)*(MESCLUN_CAP+1)))</x:f>
        <x:v>16</x:v>
      </x:c>
      <x:c r="J10954" s="266" t="n">
        <x:f>MOD(INT((ROW()-ROW($I$46))/(MESCLUN_CAP+1)),CARROT_CAP+1)</x:f>
        <x:v>15</x:v>
      </x:c>
      <x:c r="K10954" s="266" t="n">
        <x:f>MOD(ROW()-ROW($I$46),MESCLUN_CAP+1)</x:f>
        <x:v>27</x:v>
      </x:c>
      <x:c r="L10954" s="266" t="n">
        <x:f>SUM(I10954:K10954)</x:f>
        <x:v>58</x:v>
      </x:c>
      <x:c r="M10954" s="267" t="n">
        <x:f>I10954*TOMATO_HOURS*WEEKS*(1+TOMATO_DIM)^I10954+J10954*CARROT_HOURS*WEEKS*(1+CARROT_DIM)^J10954+K10954*MESCLUN_HOURS*WEEKS*(1+MESCLUN_DIM)^K10954</x:f>
        <x:v>8967.68603962162</x:v>
      </x:c>
      <x:c r="N10954" s="267" t="n">
        <x:f>MAX(M10954-FARMER_HOURS,0)/TEMP_HOURS_PER_WORKER</x:f>
        <x:v>5.727559749737236</x:v>
      </x:c>
      <x:c r="O10954" s="268" t="n">
        <x:f>I10954*TOMATO_PRICE+J10954*CARROT_PRICE+K10954*MESCLUN_PRICE</x:f>
        <x:v>245110</x:v>
      </x:c>
      <x:c r="P10954" s="268" t="n">
        <x:f>I10954*TOMATO_FERTILIZER+J10954*CARROT_FERTILIZER+K10954*MESCLUN_FERTILIZER</x:f>
        <x:v>44440</x:v>
      </x:c>
      <x:c r="Q10954" s="268" t="n">
        <x:f>MIN(M10954,FARMER_HOURS)*FARMER_RATE+MAX(M10954-FARMER_HOURS,0)*TEMP_RATE</x:f>
        <x:v>168188.99374343088</x:v>
      </x:c>
      <x:c r="R10954" s="268" t="n">
        <x:f>O10954-P10954-Q10954-FIXED_COST</x:f>
        <x:v>12481.006256569119</x:v>
      </x:c>
      <x:c r="S10954" s="139" t="str">
        <x:f>IF(AND(L10954&lt;=TOTAL_BED_CAP,N10954&lt;=TEMP_WORKER_CAP),"YES","NO")</x:f>
        <x:v>NO</x:v>
      </x:c>
      <x:c r="T10954" s="139" t="n">
        <x:f>IF(S10954="YES",R10954,-1E+99)</x:f>
        <x:v>-1e+99</x:v>
      </x:c>
    </x:row>
    <x:row r="10955">
      <x:c r="A10955" s="139"/>
      <x:c r="B10955" s="139"/>
      <x:c r="C10955" s="139"/>
      <x:c r="D10955" s="139"/>
      <x:c r="E10955" s="139"/>
      <x:c r="F10955" s="139"/>
      <x:c r="G10955" s="139"/>
      <x:c r="H10955" s="139"/>
      <x:c r="I10955" s="266" t="n">
        <x:f>INT((ROW()-ROW($I$46))/((CARROT_CAP+1)*(MESCLUN_CAP+1)))</x:f>
        <x:v>16</x:v>
      </x:c>
      <x:c r="J10955" s="266" t="n">
        <x:f>MOD(INT((ROW()-ROW($I$46))/(MESCLUN_CAP+1)),CARROT_CAP+1)</x:f>
        <x:v>15</x:v>
      </x:c>
      <x:c r="K10955" s="266" t="n">
        <x:f>MOD(ROW()-ROW($I$46),MESCLUN_CAP+1)</x:f>
        <x:v>28</x:v>
      </x:c>
      <x:c r="L10955" s="266" t="n">
        <x:f>SUM(I10955:K10955)</x:f>
        <x:v>59</x:v>
      </x:c>
      <x:c r="M10955" s="267" t="n">
        <x:f>I10955*TOMATO_HOURS*WEEKS*(1+TOMATO_DIM)^I10955+J10955*CARROT_HOURS*WEEKS*(1+CARROT_DIM)^J10955+K10955*MESCLUN_HOURS*WEEKS*(1+MESCLUN_DIM)^K10955</x:f>
        <x:v>9052.645577838772</x:v>
      </x:c>
      <x:c r="N10955" s="267" t="n">
        <x:f>MAX(M10955-FARMER_HOURS,0)/TEMP_HOURS_PER_WORKER</x:f>
        <x:v>5.786559429054702</x:v>
      </x:c>
      <x:c r="O10955" s="268" t="n">
        <x:f>I10955*TOMATO_PRICE+J10955*CARROT_PRICE+K10955*MESCLUN_PRICE</x:f>
        <x:v>247810</x:v>
      </x:c>
      <x:c r="P10955" s="268" t="n">
        <x:f>I10955*TOMATO_FERTILIZER+J10955*CARROT_FERTILIZER+K10955*MESCLUN_FERTILIZER</x:f>
        <x:v>45320</x:v>
      </x:c>
      <x:c r="Q10955" s="268" t="n">
        <x:f>MIN(M10955,FARMER_HOURS)*FARMER_RATE+MAX(M10955-FARMER_HOURS,0)*TEMP_RATE</x:f>
        <x:v>169663.98572636757</x:v>
      </x:c>
      <x:c r="R10955" s="268" t="n">
        <x:f>O10955-P10955-Q10955-FIXED_COST</x:f>
        <x:v>12826.014273632434</x:v>
      </x:c>
      <x:c r="S10955" s="139" t="str">
        <x:f>IF(AND(L10955&lt;=TOTAL_BED_CAP,N10955&lt;=TEMP_WORKER_CAP),"YES","NO")</x:f>
        <x:v>NO</x:v>
      </x:c>
      <x:c r="T10955" s="139" t="n">
        <x:f>IF(S10955="YES",R10955,-1E+99)</x:f>
        <x:v>-1e+99</x:v>
      </x:c>
    </x:row>
    <x:row r="10956">
      <x:c r="A10956" s="139"/>
      <x:c r="B10956" s="139"/>
      <x:c r="C10956" s="139"/>
      <x:c r="D10956" s="139"/>
      <x:c r="E10956" s="139"/>
      <x:c r="F10956" s="139"/>
      <x:c r="G10956" s="139"/>
      <x:c r="H10956" s="139"/>
      <x:c r="I10956" s="266" t="n">
        <x:f>INT((ROW()-ROW($I$46))/((CARROT_CAP+1)*(MESCLUN_CAP+1)))</x:f>
        <x:v>16</x:v>
      </x:c>
      <x:c r="J10956" s="266" t="n">
        <x:f>MOD(INT((ROW()-ROW($I$46))/(MESCLUN_CAP+1)),CARROT_CAP+1)</x:f>
        <x:v>15</x:v>
      </x:c>
      <x:c r="K10956" s="266" t="n">
        <x:f>MOD(ROW()-ROW($I$46),MESCLUN_CAP+1)</x:f>
        <x:v>29</x:v>
      </x:c>
      <x:c r="L10956" s="266" t="n">
        <x:f>SUM(I10956:K10956)</x:f>
        <x:v>60</x:v>
      </x:c>
      <x:c r="M10956" s="267" t="n">
        <x:f>I10956*TOMATO_HOURS*WEEKS*(1+TOMATO_DIM)^I10956+J10956*CARROT_HOURS*WEEKS*(1+CARROT_DIM)^J10956+K10956*MESCLUN_HOURS*WEEKS*(1+MESCLUN_DIM)^K10956</x:f>
        <x:v>9139.463605954426</x:v>
      </x:c>
      <x:c r="N10956" s="267" t="n">
        <x:f>MAX(M10956-FARMER_HOURS,0)/TEMP_HOURS_PER_WORKER</x:f>
        <x:v>5.846849726357241</x:v>
      </x:c>
      <x:c r="O10956" s="268" t="n">
        <x:f>I10956*TOMATO_PRICE+J10956*CARROT_PRICE+K10956*MESCLUN_PRICE</x:f>
        <x:v>250510</x:v>
      </x:c>
      <x:c r="P10956" s="268" t="n">
        <x:f>I10956*TOMATO_FERTILIZER+J10956*CARROT_FERTILIZER+K10956*MESCLUN_FERTILIZER</x:f>
        <x:v>46200</x:v>
      </x:c>
      <x:c r="Q10956" s="268" t="n">
        <x:f>MIN(M10956,FARMER_HOURS)*FARMER_RATE+MAX(M10956-FARMER_HOURS,0)*TEMP_RATE</x:f>
        <x:v>171171.243158931</x:v>
      </x:c>
      <x:c r="R10956" s="268" t="n">
        <x:f>O10956-P10956-Q10956-FIXED_COST</x:f>
        <x:v>13138.756841069</x:v>
      </x:c>
      <x:c r="S10956" s="139" t="str">
        <x:f>IF(AND(L10956&lt;=TOTAL_BED_CAP,N10956&lt;=TEMP_WORKER_CAP),"YES","NO")</x:f>
        <x:v>NO</x:v>
      </x:c>
      <x:c r="T10956" s="139" t="n">
        <x:f>IF(S10956="YES",R10956,-1E+99)</x:f>
        <x:v>-1e+99</x:v>
      </x:c>
    </x:row>
    <x:row r="10957">
      <x:c r="A10957" s="139"/>
      <x:c r="B10957" s="139"/>
      <x:c r="C10957" s="139"/>
      <x:c r="D10957" s="139"/>
      <x:c r="E10957" s="139"/>
      <x:c r="F10957" s="139"/>
      <x:c r="G10957" s="139"/>
      <x:c r="H10957" s="139"/>
      <x:c r="I10957" s="266" t="n">
        <x:f>INT((ROW()-ROW($I$46))/((CARROT_CAP+1)*(MESCLUN_CAP+1)))</x:f>
        <x:v>16</x:v>
      </x:c>
      <x:c r="J10957" s="266" t="n">
        <x:f>MOD(INT((ROW()-ROW($I$46))/(MESCLUN_CAP+1)),CARROT_CAP+1)</x:f>
        <x:v>15</x:v>
      </x:c>
      <x:c r="K10957" s="266" t="n">
        <x:f>MOD(ROW()-ROW($I$46),MESCLUN_CAP+1)</x:f>
        <x:v>30</x:v>
      </x:c>
      <x:c r="L10957" s="266" t="n">
        <x:f>SUM(I10957:K10957)</x:f>
        <x:v>61</x:v>
      </x:c>
      <x:c r="M10957" s="267" t="n">
        <x:f>I10957*TOMATO_HOURS*WEEKS*(1+TOMATO_DIM)^I10957+J10957*CARROT_HOURS*WEEKS*(1+CARROT_DIM)^J10957+K10957*MESCLUN_HOURS*WEEKS*(1+MESCLUN_DIM)^K10957</x:f>
        <x:v>9228.173311288196</x:v>
      </x:c>
      <x:c r="N10957" s="267" t="n">
        <x:f>MAX(M10957-FARMER_HOURS,0)/TEMP_HOURS_PER_WORKER</x:f>
        <x:v>5.90845368839458</x:v>
      </x:c>
      <x:c r="O10957" s="268" t="n">
        <x:f>I10957*TOMATO_PRICE+J10957*CARROT_PRICE+K10957*MESCLUN_PRICE</x:f>
        <x:v>253210</x:v>
      </x:c>
      <x:c r="P10957" s="268" t="n">
        <x:f>I10957*TOMATO_FERTILIZER+J10957*CARROT_FERTILIZER+K10957*MESCLUN_FERTILIZER</x:f>
        <x:v>47080</x:v>
      </x:c>
      <x:c r="Q10957" s="268" t="n">
        <x:f>MIN(M10957,FARMER_HOURS)*FARMER_RATE+MAX(M10957-FARMER_HOURS,0)*TEMP_RATE</x:f>
        <x:v>172711.3422098645</x:v>
      </x:c>
      <x:c r="R10957" s="268" t="n">
        <x:f>O10957-P10957-Q10957-FIXED_COST</x:f>
        <x:v>13418.657790135505</x:v>
      </x:c>
      <x:c r="S10957" s="139" t="str">
        <x:f>IF(AND(L10957&lt;=TOTAL_BED_CAP,N10957&lt;=TEMP_WORKER_CAP),"YES","NO")</x:f>
        <x:v>NO</x:v>
      </x:c>
      <x:c r="T10957" s="139" t="n">
        <x:f>IF(S10957="YES",R10957,-1E+99)</x:f>
        <x:v>-1e+99</x:v>
      </x:c>
    </x:row>
    <x:row r="10958">
      <x:c r="A10958" s="139"/>
      <x:c r="B10958" s="139"/>
      <x:c r="C10958" s="139"/>
      <x:c r="D10958" s="139"/>
      <x:c r="E10958" s="139"/>
      <x:c r="F10958" s="139"/>
      <x:c r="G10958" s="139"/>
      <x:c r="H10958" s="139"/>
      <x:c r="I10958" s="266" t="n">
        <x:f>INT((ROW()-ROW($I$46))/((CARROT_CAP+1)*(MESCLUN_CAP+1)))</x:f>
        <x:v>16</x:v>
      </x:c>
      <x:c r="J10958" s="266" t="n">
        <x:f>MOD(INT((ROW()-ROW($I$46))/(MESCLUN_CAP+1)),CARROT_CAP+1)</x:f>
        <x:v>16</x:v>
      </x:c>
      <x:c r="K10958" s="266" t="n">
        <x:f>MOD(ROW()-ROW($I$46),MESCLUN_CAP+1)</x:f>
        <x:v>0</x:v>
      </x:c>
      <x:c r="L10958" s="266" t="n">
        <x:f>SUM(I10958:K10958)</x:f>
        <x:v>32</x:v>
      </x:c>
      <x:c r="M10958" s="267" t="n">
        <x:f>I10958*TOMATO_HOURS*WEEKS*(1+TOMATO_DIM)^I10958+J10958*CARROT_HOURS*WEEKS*(1+CARROT_DIM)^J10958+K10958*MESCLUN_HOURS*WEEKS*(1+MESCLUN_DIM)^K10958</x:f>
        <x:v>7329.32379827147</x:v>
      </x:c>
      <x:c r="N10958" s="267" t="n">
        <x:f>MAX(M10958-FARMER_HOURS,0)/TEMP_HOURS_PER_WORKER</x:f>
        <x:v>4.589808193244076</x:v>
      </x:c>
      <x:c r="O10958" s="268" t="n">
        <x:f>I10958*TOMATO_PRICE+J10958*CARROT_PRICE+K10958*MESCLUN_PRICE</x:f>
        <x:v>174304</x:v>
      </x:c>
      <x:c r="P10958" s="268" t="n">
        <x:f>I10958*TOMATO_FERTILIZER+J10958*CARROT_FERTILIZER+K10958*MESCLUN_FERTILIZER</x:f>
        <x:v>21120</x:v>
      </x:c>
      <x:c r="Q10958" s="268" t="n">
        <x:f>MIN(M10958,FARMER_HOURS)*FARMER_RATE+MAX(M10958-FARMER_HOURS,0)*TEMP_RATE</x:f>
        <x:v>139745.2048311019</x:v>
      </x:c>
      <x:c r="R10958" s="268" t="n">
        <x:f>O10958-P10958-Q10958-FIXED_COST</x:f>
        <x:v>-6561.2048311019025</x:v>
      </x:c>
      <x:c r="S10958" s="139" t="str">
        <x:f>IF(AND(L10958&lt;=TOTAL_BED_CAP,N10958&lt;=TEMP_WORKER_CAP),"YES","NO")</x:f>
        <x:v>NO</x:v>
      </x:c>
      <x:c r="T10958" s="139" t="n">
        <x:f>IF(S10958="YES",R10958,-1E+99)</x:f>
        <x:v>-1e+99</x:v>
      </x:c>
    </x:row>
    <x:row r="10959">
      <x:c r="A10959" s="139"/>
      <x:c r="B10959" s="139"/>
      <x:c r="C10959" s="139"/>
      <x:c r="D10959" s="139"/>
      <x:c r="E10959" s="139"/>
      <x:c r="F10959" s="139"/>
      <x:c r="G10959" s="139"/>
      <x:c r="H10959" s="139"/>
      <x:c r="I10959" s="266" t="n">
        <x:f>INT((ROW()-ROW($I$46))/((CARROT_CAP+1)*(MESCLUN_CAP+1)))</x:f>
        <x:v>16</x:v>
      </x:c>
      <x:c r="J10959" s="266" t="n">
        <x:f>MOD(INT((ROW()-ROW($I$46))/(MESCLUN_CAP+1)),CARROT_CAP+1)</x:f>
        <x:v>16</x:v>
      </x:c>
      <x:c r="K10959" s="266" t="n">
        <x:f>MOD(ROW()-ROW($I$46),MESCLUN_CAP+1)</x:f>
        <x:v>1</x:v>
      </x:c>
      <x:c r="L10959" s="266" t="n">
        <x:f>SUM(I10959:K10959)</x:f>
        <x:v>33</x:v>
      </x:c>
      <x:c r="M10959" s="267" t="n">
        <x:f>I10959*TOMATO_HOURS*WEEKS*(1+TOMATO_DIM)^I10959+J10959*CARROT_HOURS*WEEKS*(1+CARROT_DIM)^J10959+K10959*MESCLUN_HOURS*WEEKS*(1+MESCLUN_DIM)^K10959</x:f>
        <x:v>7374.88629827147</x:v>
      </x:c>
      <x:c r="N10959" s="267" t="n">
        <x:f>MAX(M10959-FARMER_HOURS,0)/TEMP_HOURS_PER_WORKER</x:f>
        <x:v>4.621448818244076</x:v>
      </x:c>
      <x:c r="O10959" s="268" t="n">
        <x:f>I10959*TOMATO_PRICE+J10959*CARROT_PRICE+K10959*MESCLUN_PRICE</x:f>
        <x:v>177004</x:v>
      </x:c>
      <x:c r="P10959" s="268" t="n">
        <x:f>I10959*TOMATO_FERTILIZER+J10959*CARROT_FERTILIZER+K10959*MESCLUN_FERTILIZER</x:f>
        <x:v>22000</x:v>
      </x:c>
      <x:c r="Q10959" s="268" t="n">
        <x:f>MIN(M10959,FARMER_HOURS)*FARMER_RATE+MAX(M10959-FARMER_HOURS,0)*TEMP_RATE</x:f>
        <x:v>140536.2204561019</x:v>
      </x:c>
      <x:c r="R10959" s="268" t="n">
        <x:f>O10959-P10959-Q10959-FIXED_COST</x:f>
        <x:v>-5532.2204561019025</x:v>
      </x:c>
      <x:c r="S10959" s="139" t="str">
        <x:f>IF(AND(L10959&lt;=TOTAL_BED_CAP,N10959&lt;=TEMP_WORKER_CAP),"YES","NO")</x:f>
        <x:v>NO</x:v>
      </x:c>
      <x:c r="T10959" s="139" t="n">
        <x:f>IF(S10959="YES",R10959,-1E+99)</x:f>
        <x:v>-1e+99</x:v>
      </x:c>
    </x:row>
    <x:row r="10960">
      <x:c r="A10960" s="139"/>
      <x:c r="B10960" s="139"/>
      <x:c r="C10960" s="139"/>
      <x:c r="D10960" s="139"/>
      <x:c r="E10960" s="139"/>
      <x:c r="F10960" s="139"/>
      <x:c r="G10960" s="139"/>
      <x:c r="H10960" s="139"/>
      <x:c r="I10960" s="266" t="n">
        <x:f>INT((ROW()-ROW($I$46))/((CARROT_CAP+1)*(MESCLUN_CAP+1)))</x:f>
        <x:v>16</x:v>
      </x:c>
      <x:c r="J10960" s="266" t="n">
        <x:f>MOD(INT((ROW()-ROW($I$46))/(MESCLUN_CAP+1)),CARROT_CAP+1)</x:f>
        <x:v>16</x:v>
      </x:c>
      <x:c r="K10960" s="266" t="n">
        <x:f>MOD(ROW()-ROW($I$46),MESCLUN_CAP+1)</x:f>
        <x:v>2</x:v>
      </x:c>
      <x:c r="L10960" s="266" t="n">
        <x:f>SUM(I10960:K10960)</x:f>
        <x:v>34</x:v>
      </x:c>
      <x:c r="M10960" s="267" t="n">
        <x:f>I10960*TOMATO_HOURS*WEEKS*(1+TOMATO_DIM)^I10960+J10960*CARROT_HOURS*WEEKS*(1+CARROT_DIM)^J10960+K10960*MESCLUN_HOURS*WEEKS*(1+MESCLUN_DIM)^K10960</x:f>
        <x:v>7421.58786077147</x:v>
      </x:c>
      <x:c r="N10960" s="267" t="n">
        <x:f>MAX(M10960-FARMER_HOURS,0)/TEMP_HOURS_PER_WORKER</x:f>
        <x:v>4.653880458869077</x:v>
      </x:c>
      <x:c r="O10960" s="268" t="n">
        <x:f>I10960*TOMATO_PRICE+J10960*CARROT_PRICE+K10960*MESCLUN_PRICE</x:f>
        <x:v>179704</x:v>
      </x:c>
      <x:c r="P10960" s="268" t="n">
        <x:f>I10960*TOMATO_FERTILIZER+J10960*CARROT_FERTILIZER+K10960*MESCLUN_FERTILIZER</x:f>
        <x:v>22880</x:v>
      </x:c>
      <x:c r="Q10960" s="268" t="n">
        <x:f>MIN(M10960,FARMER_HOURS)*FARMER_RATE+MAX(M10960-FARMER_HOURS,0)*TEMP_RATE</x:f>
        <x:v>141347.01147172693</x:v>
      </x:c>
      <x:c r="R10960" s="268" t="n">
        <x:f>O10960-P10960-Q10960-FIXED_COST</x:f>
        <x:v>-4523.011471726932</x:v>
      </x:c>
      <x:c r="S10960" s="139" t="str">
        <x:f>IF(AND(L10960&lt;=TOTAL_BED_CAP,N10960&lt;=TEMP_WORKER_CAP),"YES","NO")</x:f>
        <x:v>NO</x:v>
      </x:c>
      <x:c r="T10960" s="139" t="n">
        <x:f>IF(S10960="YES",R10960,-1E+99)</x:f>
        <x:v>-1e+99</x:v>
      </x:c>
    </x:row>
    <x:row r="10961">
      <x:c r="A10961" s="139"/>
      <x:c r="B10961" s="139"/>
      <x:c r="C10961" s="139"/>
      <x:c r="D10961" s="139"/>
      <x:c r="E10961" s="139"/>
      <x:c r="F10961" s="139"/>
      <x:c r="G10961" s="139"/>
      <x:c r="H10961" s="139"/>
      <x:c r="I10961" s="266" t="n">
        <x:f>INT((ROW()-ROW($I$46))/((CARROT_CAP+1)*(MESCLUN_CAP+1)))</x:f>
        <x:v>16</x:v>
      </x:c>
      <x:c r="J10961" s="266" t="n">
        <x:f>MOD(INT((ROW()-ROW($I$46))/(MESCLUN_CAP+1)),CARROT_CAP+1)</x:f>
        <x:v>16</x:v>
      </x:c>
      <x:c r="K10961" s="266" t="n">
        <x:f>MOD(ROW()-ROW($I$46),MESCLUN_CAP+1)</x:f>
        <x:v>3</x:v>
      </x:c>
      <x:c r="L10961" s="266" t="n">
        <x:f>SUM(I10961:K10961)</x:f>
        <x:v>35</x:v>
      </x:c>
      <x:c r="M10961" s="267" t="n">
        <x:f>I10961*TOMATO_HOURS*WEEKS*(1+TOMATO_DIM)^I10961+J10961*CARROT_HOURS*WEEKS*(1+CARROT_DIM)^J10961+K10961*MESCLUN_HOURS*WEEKS*(1+MESCLUN_DIM)^K10961</x:f>
        <x:v>7469.449843193345</x:v>
      </x:c>
      <x:c r="N10961" s="267" t="n">
        <x:f>MAX(M10961-FARMER_HOURS,0)/TEMP_HOURS_PER_WORKER</x:f>
        <x:v>4.687117946662045</x:v>
      </x:c>
      <x:c r="O10961" s="268" t="n">
        <x:f>I10961*TOMATO_PRICE+J10961*CARROT_PRICE+K10961*MESCLUN_PRICE</x:f>
        <x:v>182404</x:v>
      </x:c>
      <x:c r="P10961" s="268" t="n">
        <x:f>I10961*TOMATO_FERTILIZER+J10961*CARROT_FERTILIZER+K10961*MESCLUN_FERTILIZER</x:f>
        <x:v>23760</x:v>
      </x:c>
      <x:c r="Q10961" s="268" t="n">
        <x:f>MIN(M10961,FARMER_HOURS)*FARMER_RATE+MAX(M10961-FARMER_HOURS,0)*TEMP_RATE</x:f>
        <x:v>142177.94866655115</x:v>
      </x:c>
      <x:c r="R10961" s="268" t="n">
        <x:f>O10961-P10961-Q10961-FIXED_COST</x:f>
        <x:v>-3533.9486665511504</x:v>
      </x:c>
      <x:c r="S10961" s="139" t="str">
        <x:f>IF(AND(L10961&lt;=TOTAL_BED_CAP,N10961&lt;=TEMP_WORKER_CAP),"YES","NO")</x:f>
        <x:v>NO</x:v>
      </x:c>
      <x:c r="T10961" s="139" t="n">
        <x:f>IF(S10961="YES",R10961,-1E+99)</x:f>
        <x:v>-1e+99</x:v>
      </x:c>
    </x:row>
    <x:row r="10962">
      <x:c r="A10962" s="139"/>
      <x:c r="B10962" s="139"/>
      <x:c r="C10962" s="139"/>
      <x:c r="D10962" s="139"/>
      <x:c r="E10962" s="139"/>
      <x:c r="F10962" s="139"/>
      <x:c r="G10962" s="139"/>
      <x:c r="H10962" s="139"/>
      <x:c r="I10962" s="266" t="n">
        <x:f>INT((ROW()-ROW($I$46))/((CARROT_CAP+1)*(MESCLUN_CAP+1)))</x:f>
        <x:v>16</x:v>
      </x:c>
      <x:c r="J10962" s="266" t="n">
        <x:f>MOD(INT((ROW()-ROW($I$46))/(MESCLUN_CAP+1)),CARROT_CAP+1)</x:f>
        <x:v>16</x:v>
      </x:c>
      <x:c r="K10962" s="266" t="n">
        <x:f>MOD(ROW()-ROW($I$46),MESCLUN_CAP+1)</x:f>
        <x:v>4</x:v>
      </x:c>
      <x:c r="L10962" s="266" t="n">
        <x:f>SUM(I10962:K10962)</x:f>
        <x:v>36</x:v>
      </x:c>
      <x:c r="M10962" s="267" t="n">
        <x:f>I10962*TOMATO_HOURS*WEEKS*(1+TOMATO_DIM)^I10962+J10962*CARROT_HOURS*WEEKS*(1+CARROT_DIM)^J10962+K10962*MESCLUN_HOURS*WEEKS*(1+MESCLUN_DIM)^K10962</x:f>
        <x:v>7518.493958916001</x:v>
      </x:c>
      <x:c r="N10962" s="267" t="n">
        <x:f>MAX(M10962-FARMER_HOURS,0)/TEMP_HOURS_PER_WORKER</x:f>
        <x:v>4.721176360358334</x:v>
      </x:c>
      <x:c r="O10962" s="268" t="n">
        <x:f>I10962*TOMATO_PRICE+J10962*CARROT_PRICE+K10962*MESCLUN_PRICE</x:f>
        <x:v>185104</x:v>
      </x:c>
      <x:c r="P10962" s="268" t="n">
        <x:f>I10962*TOMATO_FERTILIZER+J10962*CARROT_FERTILIZER+K10962*MESCLUN_FERTILIZER</x:f>
        <x:v>24640</x:v>
      </x:c>
      <x:c r="Q10962" s="268" t="n">
        <x:f>MIN(M10962,FARMER_HOURS)*FARMER_RATE+MAX(M10962-FARMER_HOURS,0)*TEMP_RATE</x:f>
        <x:v>143029.40900895835</x:v>
      </x:c>
      <x:c r="R10962" s="268" t="n">
        <x:f>O10962-P10962-Q10962-FIXED_COST</x:f>
        <x:v>-2565.409008958348</x:v>
      </x:c>
      <x:c r="S10962" s="139" t="str">
        <x:f>IF(AND(L10962&lt;=TOTAL_BED_CAP,N10962&lt;=TEMP_WORKER_CAP),"YES","NO")</x:f>
        <x:v>NO</x:v>
      </x:c>
      <x:c r="T10962" s="139" t="n">
        <x:f>IF(S10962="YES",R10962,-1E+99)</x:f>
        <x:v>-1e+99</x:v>
      </x:c>
    </x:row>
    <x:row r="10963">
      <x:c r="A10963" s="139"/>
      <x:c r="B10963" s="139"/>
      <x:c r="C10963" s="139"/>
      <x:c r="D10963" s="139"/>
      <x:c r="E10963" s="139"/>
      <x:c r="F10963" s="139"/>
      <x:c r="G10963" s="139"/>
      <x:c r="H10963" s="139"/>
      <x:c r="I10963" s="266" t="n">
        <x:f>INT((ROW()-ROW($I$46))/((CARROT_CAP+1)*(MESCLUN_CAP+1)))</x:f>
        <x:v>16</x:v>
      </x:c>
      <x:c r="J10963" s="266" t="n">
        <x:f>MOD(INT((ROW()-ROW($I$46))/(MESCLUN_CAP+1)),CARROT_CAP+1)</x:f>
        <x:v>16</x:v>
      </x:c>
      <x:c r="K10963" s="266" t="n">
        <x:f>MOD(ROW()-ROW($I$46),MESCLUN_CAP+1)</x:f>
        <x:v>5</x:v>
      </x:c>
      <x:c r="L10963" s="266" t="n">
        <x:f>SUM(I10963:K10963)</x:f>
        <x:v>37</x:v>
      </x:c>
      <x:c r="M10963" s="267" t="n">
        <x:f>I10963*TOMATO_HOURS*WEEKS*(1+TOMATO_DIM)^I10963+J10963*CARROT_HOURS*WEEKS*(1+CARROT_DIM)^J10963+K10963*MESCLUN_HOURS*WEEKS*(1+MESCLUN_DIM)^K10963</x:f>
        <x:v>7568.742282837205</x:v>
      </x:c>
      <x:c r="N10963" s="267" t="n">
        <x:f>MAX(M10963-FARMER_HOURS,0)/TEMP_HOURS_PER_WORKER</x:f>
        <x:v>4.756071029748059</x:v>
      </x:c>
      <x:c r="O10963" s="268" t="n">
        <x:f>I10963*TOMATO_PRICE+J10963*CARROT_PRICE+K10963*MESCLUN_PRICE</x:f>
        <x:v>187804</x:v>
      </x:c>
      <x:c r="P10963" s="268" t="n">
        <x:f>I10963*TOMATO_FERTILIZER+J10963*CARROT_FERTILIZER+K10963*MESCLUN_FERTILIZER</x:f>
        <x:v>25520</x:v>
      </x:c>
      <x:c r="Q10963" s="268" t="n">
        <x:f>MIN(M10963,FARMER_HOURS)*FARMER_RATE+MAX(M10963-FARMER_HOURS,0)*TEMP_RATE</x:f>
        <x:v>143901.77574370147</x:v>
      </x:c>
      <x:c r="R10963" s="268" t="n">
        <x:f>O10963-P10963-Q10963-FIXED_COST</x:f>
        <x:v>-1617.7757437014661</x:v>
      </x:c>
      <x:c r="S10963" s="139" t="str">
        <x:f>IF(AND(L10963&lt;=TOTAL_BED_CAP,N10963&lt;=TEMP_WORKER_CAP),"YES","NO")</x:f>
        <x:v>NO</x:v>
      </x:c>
      <x:c r="T10963" s="139" t="n">
        <x:f>IF(S10963="YES",R10963,-1E+99)</x:f>
        <x:v>-1e+99</x:v>
      </x:c>
    </x:row>
    <x:row r="10964">
      <x:c r="A10964" s="139"/>
      <x:c r="B10964" s="139"/>
      <x:c r="C10964" s="139"/>
      <x:c r="D10964" s="139"/>
      <x:c r="E10964" s="139"/>
      <x:c r="F10964" s="139"/>
      <x:c r="G10964" s="139"/>
      <x:c r="H10964" s="139"/>
      <x:c r="I10964" s="266" t="n">
        <x:f>INT((ROW()-ROW($I$46))/((CARROT_CAP+1)*(MESCLUN_CAP+1)))</x:f>
        <x:v>16</x:v>
      </x:c>
      <x:c r="J10964" s="266" t="n">
        <x:f>MOD(INT((ROW()-ROW($I$46))/(MESCLUN_CAP+1)),CARROT_CAP+1)</x:f>
        <x:v>16</x:v>
      </x:c>
      <x:c r="K10964" s="266" t="n">
        <x:f>MOD(ROW()-ROW($I$46),MESCLUN_CAP+1)</x:f>
        <x:v>6</x:v>
      </x:c>
      <x:c r="L10964" s="266" t="n">
        <x:f>SUM(I10964:K10964)</x:f>
        <x:v>38</x:v>
      </x:c>
      <x:c r="M10964" s="267" t="n">
        <x:f>I10964*TOMATO_HOURS*WEEKS*(1+TOMATO_DIM)^I10964+J10964*CARROT_HOURS*WEEKS*(1+CARROT_DIM)^J10964+K10964*MESCLUN_HOURS*WEEKS*(1+MESCLUN_DIM)^K10964</x:f>
        <x:v>7620.217257018838</x:v>
      </x:c>
      <x:c r="N10964" s="267" t="n">
        <x:f>MAX(M10964-FARMER_HOURS,0)/TEMP_HOURS_PER_WORKER</x:f>
        <x:v>4.791817539596415</x:v>
      </x:c>
      <x:c r="O10964" s="268" t="n">
        <x:f>I10964*TOMATO_PRICE+J10964*CARROT_PRICE+K10964*MESCLUN_PRICE</x:f>
        <x:v>190504</x:v>
      </x:c>
      <x:c r="P10964" s="268" t="n">
        <x:f>I10964*TOMATO_FERTILIZER+J10964*CARROT_FERTILIZER+K10964*MESCLUN_FERTILIZER</x:f>
        <x:v>26400</x:v>
      </x:c>
      <x:c r="Q10964" s="268" t="n">
        <x:f>MIN(M10964,FARMER_HOURS)*FARMER_RATE+MAX(M10964-FARMER_HOURS,0)*TEMP_RATE</x:f>
        <x:v>144795.4384899104</x:v>
      </x:c>
      <x:c r="R10964" s="268" t="n">
        <x:f>O10964-P10964-Q10964-FIXED_COST</x:f>
        <x:v>-691.4384899103898</x:v>
      </x:c>
      <x:c r="S10964" s="139" t="str">
        <x:f>IF(AND(L10964&lt;=TOTAL_BED_CAP,N10964&lt;=TEMP_WORKER_CAP),"YES","NO")</x:f>
        <x:v>NO</x:v>
      </x:c>
      <x:c r="T10964" s="139" t="n">
        <x:f>IF(S10964="YES",R10964,-1E+99)</x:f>
        <x:v>-1e+99</x:v>
      </x:c>
    </x:row>
    <x:row r="10965">
      <x:c r="A10965" s="139"/>
      <x:c r="B10965" s="139"/>
      <x:c r="C10965" s="139"/>
      <x:c r="D10965" s="139"/>
      <x:c r="E10965" s="139"/>
      <x:c r="F10965" s="139"/>
      <x:c r="G10965" s="139"/>
      <x:c r="H10965" s="139"/>
      <x:c r="I10965" s="266" t="n">
        <x:f>INT((ROW()-ROW($I$46))/((CARROT_CAP+1)*(MESCLUN_CAP+1)))</x:f>
        <x:v>16</x:v>
      </x:c>
      <x:c r="J10965" s="266" t="n">
        <x:f>MOD(INT((ROW()-ROW($I$46))/(MESCLUN_CAP+1)),CARROT_CAP+1)</x:f>
        <x:v>16</x:v>
      </x:c>
      <x:c r="K10965" s="266" t="n">
        <x:f>MOD(ROW()-ROW($I$46),MESCLUN_CAP+1)</x:f>
        <x:v>7</x:v>
      </x:c>
      <x:c r="L10965" s="266" t="n">
        <x:f>SUM(I10965:K10965)</x:f>
        <x:v>39</x:v>
      </x:c>
      <x:c r="M10965" s="267" t="n">
        <x:f>I10965*TOMATO_HOURS*WEEKS*(1+TOMATO_DIM)^I10965+J10965*CARROT_HOURS*WEEKS*(1+CARROT_DIM)^J10965+K10965*MESCLUN_HOURS*WEEKS*(1+MESCLUN_DIM)^K10965</x:f>
        <x:v>7672.941696416799</x:v>
      </x:c>
      <x:c r="N10965" s="267" t="n">
        <x:f>MAX(M10965-FARMER_HOURS,0)/TEMP_HOURS_PER_WORKER</x:f>
        <x:v>4.828431733622777</x:v>
      </x:c>
      <x:c r="O10965" s="268" t="n">
        <x:f>I10965*TOMATO_PRICE+J10965*CARROT_PRICE+K10965*MESCLUN_PRICE</x:f>
        <x:v>193204</x:v>
      </x:c>
      <x:c r="P10965" s="268" t="n">
        <x:f>I10965*TOMATO_FERTILIZER+J10965*CARROT_FERTILIZER+K10965*MESCLUN_FERTILIZER</x:f>
        <x:v>27280</x:v>
      </x:c>
      <x:c r="Q10965" s="268" t="n">
        <x:f>MIN(M10965,FARMER_HOURS)*FARMER_RATE+MAX(M10965-FARMER_HOURS,0)*TEMP_RATE</x:f>
        <x:v>145710.79334056942</x:v>
      </x:c>
      <x:c r="R10965" s="268" t="n">
        <x:f>O10965-P10965-Q10965-FIXED_COST</x:f>
        <x:v>213.20665943057975</x:v>
      </x:c>
      <x:c r="S10965" s="139" t="str">
        <x:f>IF(AND(L10965&lt;=TOTAL_BED_CAP,N10965&lt;=TEMP_WORKER_CAP),"YES","NO")</x:f>
        <x:v>NO</x:v>
      </x:c>
      <x:c r="T10965" s="139" t="n">
        <x:f>IF(S10965="YES",R10965,-1E+99)</x:f>
        <x:v>-1e+99</x:v>
      </x:c>
    </x:row>
    <x:row r="10966">
      <x:c r="A10966" s="139"/>
      <x:c r="B10966" s="139"/>
      <x:c r="C10966" s="139"/>
      <x:c r="D10966" s="139"/>
      <x:c r="E10966" s="139"/>
      <x:c r="F10966" s="139"/>
      <x:c r="G10966" s="139"/>
      <x:c r="H10966" s="139"/>
      <x:c r="I10966" s="266" t="n">
        <x:f>INT((ROW()-ROW($I$46))/((CARROT_CAP+1)*(MESCLUN_CAP+1)))</x:f>
        <x:v>16</x:v>
      </x:c>
      <x:c r="J10966" s="266" t="n">
        <x:f>MOD(INT((ROW()-ROW($I$46))/(MESCLUN_CAP+1)),CARROT_CAP+1)</x:f>
        <x:v>16</x:v>
      </x:c>
      <x:c r="K10966" s="266" t="n">
        <x:f>MOD(ROW()-ROW($I$46),MESCLUN_CAP+1)</x:f>
        <x:v>8</x:v>
      </x:c>
      <x:c r="L10966" s="266" t="n">
        <x:f>SUM(I10966:K10966)</x:f>
        <x:v>40</x:v>
      </x:c>
      <x:c r="M10966" s="267" t="n">
        <x:f>I10966*TOMATO_HOURS*WEEKS*(1+TOMATO_DIM)^I10966+J10966*CARROT_HOURS*WEEKS*(1+CARROT_DIM)^J10966+K10966*MESCLUN_HOURS*WEEKS*(1+MESCLUN_DIM)^K10966</x:f>
        <x:v>7726.938794696778</x:v>
      </x:c>
      <x:c r="N10966" s="267" t="n">
        <x:f>MAX(M10966-FARMER_HOURS,0)/TEMP_HOURS_PER_WORKER</x:f>
        <x:v>4.865929718539429</x:v>
      </x:c>
      <x:c r="O10966" s="268" t="n">
        <x:f>I10966*TOMATO_PRICE+J10966*CARROT_PRICE+K10966*MESCLUN_PRICE</x:f>
        <x:v>195904</x:v>
      </x:c>
      <x:c r="P10966" s="268" t="n">
        <x:f>I10966*TOMATO_FERTILIZER+J10966*CARROT_FERTILIZER+K10966*MESCLUN_FERTILIZER</x:f>
        <x:v>28160</x:v>
      </x:c>
      <x:c r="Q10966" s="268" t="n">
        <x:f>MIN(M10966,FARMER_HOURS)*FARMER_RATE+MAX(M10966-FARMER_HOURS,0)*TEMP_RATE</x:f>
        <x:v>146648.2429634857</x:v>
      </x:c>
      <x:c r="R10966" s="268" t="n">
        <x:f>O10966-P10966-Q10966-FIXED_COST</x:f>
        <x:v>1095.7570365142892</x:v>
      </x:c>
      <x:c r="S10966" s="139" t="str">
        <x:f>IF(AND(L10966&lt;=TOTAL_BED_CAP,N10966&lt;=TEMP_WORKER_CAP),"YES","NO")</x:f>
        <x:v>NO</x:v>
      </x:c>
      <x:c r="T10966" s="139" t="n">
        <x:f>IF(S10966="YES",R10966,-1E+99)</x:f>
        <x:v>-1e+99</x:v>
      </x:c>
    </x:row>
    <x:row r="10967">
      <x:c r="A10967" s="139"/>
      <x:c r="B10967" s="139"/>
      <x:c r="C10967" s="139"/>
      <x:c r="D10967" s="139"/>
      <x:c r="E10967" s="139"/>
      <x:c r="F10967" s="139"/>
      <x:c r="G10967" s="139"/>
      <x:c r="H10967" s="139"/>
      <x:c r="I10967" s="266" t="n">
        <x:f>INT((ROW()-ROW($I$46))/((CARROT_CAP+1)*(MESCLUN_CAP+1)))</x:f>
        <x:v>16</x:v>
      </x:c>
      <x:c r="J10967" s="266" t="n">
        <x:f>MOD(INT((ROW()-ROW($I$46))/(MESCLUN_CAP+1)),CARROT_CAP+1)</x:f>
        <x:v>16</x:v>
      </x:c>
      <x:c r="K10967" s="266" t="n">
        <x:f>MOD(ROW()-ROW($I$46),MESCLUN_CAP+1)</x:f>
        <x:v>9</x:v>
      </x:c>
      <x:c r="L10967" s="266" t="n">
        <x:f>SUM(I10967:K10967)</x:f>
        <x:v>41</x:v>
      </x:c>
      <x:c r="M10967" s="267" t="n">
        <x:f>I10967*TOMATO_HOURS*WEEKS*(1+TOMATO_DIM)^I10967+J10967*CARROT_HOURS*WEEKS*(1+CARROT_DIM)^J10967+K10967*MESCLUN_HOURS*WEEKS*(1+MESCLUN_DIM)^K10967</x:f>
        <x:v>7782.232130137173</x:v>
      </x:c>
      <x:c r="N10967" s="267" t="n">
        <x:f>MAX(M10967-FARMER_HOURS,0)/TEMP_HOURS_PER_WORKER</x:f>
        <x:v>4.904327868150815</x:v>
      </x:c>
      <x:c r="O10967" s="268" t="n">
        <x:f>I10967*TOMATO_PRICE+J10967*CARROT_PRICE+K10967*MESCLUN_PRICE</x:f>
        <x:v>198604</x:v>
      </x:c>
      <x:c r="P10967" s="268" t="n">
        <x:f>I10967*TOMATO_FERTILIZER+J10967*CARROT_FERTILIZER+K10967*MESCLUN_FERTILIZER</x:f>
        <x:v>29040</x:v>
      </x:c>
      <x:c r="Q10967" s="268" t="n">
        <x:f>MIN(M10967,FARMER_HOURS)*FARMER_RATE+MAX(M10967-FARMER_HOURS,0)*TEMP_RATE</x:f>
        <x:v>147608.19670377037</x:v>
      </x:c>
      <x:c r="R10967" s="268" t="n">
        <x:f>O10967-P10967-Q10967-FIXED_COST</x:f>
        <x:v>1955.8032962296274</x:v>
      </x:c>
      <x:c r="S10967" s="139" t="str">
        <x:f>IF(AND(L10967&lt;=TOTAL_BED_CAP,N10967&lt;=TEMP_WORKER_CAP),"YES","NO")</x:f>
        <x:v>NO</x:v>
      </x:c>
      <x:c r="T10967" s="139" t="n">
        <x:f>IF(S10967="YES",R10967,-1E+99)</x:f>
        <x:v>-1e+99</x:v>
      </x:c>
    </x:row>
    <x:row r="10968">
      <x:c r="A10968" s="139"/>
      <x:c r="B10968" s="139"/>
      <x:c r="C10968" s="139"/>
      <x:c r="D10968" s="139"/>
      <x:c r="E10968" s="139"/>
      <x:c r="F10968" s="139"/>
      <x:c r="G10968" s="139"/>
      <x:c r="H10968" s="139"/>
      <x:c r="I10968" s="266" t="n">
        <x:f>INT((ROW()-ROW($I$46))/((CARROT_CAP+1)*(MESCLUN_CAP+1)))</x:f>
        <x:v>16</x:v>
      </x:c>
      <x:c r="J10968" s="266" t="n">
        <x:f>MOD(INT((ROW()-ROW($I$46))/(MESCLUN_CAP+1)),CARROT_CAP+1)</x:f>
        <x:v>16</x:v>
      </x:c>
      <x:c r="K10968" s="266" t="n">
        <x:f>MOD(ROW()-ROW($I$46),MESCLUN_CAP+1)</x:f>
        <x:v>10</x:v>
      </x:c>
      <x:c r="L10968" s="266" t="n">
        <x:f>SUM(I10968:K10968)</x:f>
        <x:v>42</x:v>
      </x:c>
      <x:c r="M10968" s="267" t="n">
        <x:f>I10968*TOMATO_HOURS*WEEKS*(1+TOMATO_DIM)^I10968+J10968*CARROT_HOURS*WEEKS*(1+CARROT_DIM)^J10968+K10968*MESCLUN_HOURS*WEEKS*(1+MESCLUN_DIM)^K10968</x:f>
        <x:v>7838.8456716203855</x:v>
      </x:c>
      <x:c r="N10968" s="267" t="n">
        <x:f>MAX(M10968-FARMER_HOURS,0)/TEMP_HOURS_PER_WORKER</x:f>
        <x:v>4.943642827514156</x:v>
      </x:c>
      <x:c r="O10968" s="268" t="n">
        <x:f>I10968*TOMATO_PRICE+J10968*CARROT_PRICE+K10968*MESCLUN_PRICE</x:f>
        <x:v>201304</x:v>
      </x:c>
      <x:c r="P10968" s="268" t="n">
        <x:f>I10968*TOMATO_FERTILIZER+J10968*CARROT_FERTILIZER+K10968*MESCLUN_FERTILIZER</x:f>
        <x:v>29920</x:v>
      </x:c>
      <x:c r="Q10968" s="268" t="n">
        <x:f>MIN(M10968,FARMER_HOURS)*FARMER_RATE+MAX(M10968-FARMER_HOURS,0)*TEMP_RATE</x:f>
        <x:v>148591.0706878539</x:v>
      </x:c>
      <x:c r="R10968" s="268" t="n">
        <x:f>O10968-P10968-Q10968-FIXED_COST</x:f>
        <x:v>2792.929312146094</x:v>
      </x:c>
      <x:c r="S10968" s="139" t="str">
        <x:f>IF(AND(L10968&lt;=TOTAL_BED_CAP,N10968&lt;=TEMP_WORKER_CAP),"YES","NO")</x:f>
        <x:v>NO</x:v>
      </x:c>
      <x:c r="T10968" s="139" t="n">
        <x:f>IF(S10968="YES",R10968,-1E+99)</x:f>
        <x:v>-1e+99</x:v>
      </x:c>
    </x:row>
    <x:row r="10969">
      <x:c r="A10969" s="139"/>
      <x:c r="B10969" s="139"/>
      <x:c r="C10969" s="139"/>
      <x:c r="D10969" s="139"/>
      <x:c r="E10969" s="139"/>
      <x:c r="F10969" s="139"/>
      <x:c r="G10969" s="139"/>
      <x:c r="H10969" s="139"/>
      <x:c r="I10969" s="266" t="n">
        <x:f>INT((ROW()-ROW($I$46))/((CARROT_CAP+1)*(MESCLUN_CAP+1)))</x:f>
        <x:v>16</x:v>
      </x:c>
      <x:c r="J10969" s="266" t="n">
        <x:f>MOD(INT((ROW()-ROW($I$46))/(MESCLUN_CAP+1)),CARROT_CAP+1)</x:f>
        <x:v>16</x:v>
      </x:c>
      <x:c r="K10969" s="266" t="n">
        <x:f>MOD(ROW()-ROW($I$46),MESCLUN_CAP+1)</x:f>
        <x:v>11</x:v>
      </x:c>
      <x:c r="L10969" s="266" t="n">
        <x:f>SUM(I10969:K10969)</x:f>
        <x:v>43</x:v>
      </x:c>
      <x:c r="M10969" s="267" t="n">
        <x:f>I10969*TOMATO_HOURS*WEEKS*(1+TOMATO_DIM)^I10969+J10969*CARROT_HOURS*WEEKS*(1+CARROT_DIM)^J10969+K10969*MESCLUN_HOURS*WEEKS*(1+MESCLUN_DIM)^K10969</x:f>
        <x:v>7896.803784713825</x:v>
      </x:c>
      <x:c r="N10969" s="267" t="n">
        <x:f>MAX(M10969-FARMER_HOURS,0)/TEMP_HOURS_PER_WORKER</x:f>
        <x:v>4.9838915171623785</x:v>
      </x:c>
      <x:c r="O10969" s="268" t="n">
        <x:f>I10969*TOMATO_PRICE+J10969*CARROT_PRICE+K10969*MESCLUN_PRICE</x:f>
        <x:v>204004</x:v>
      </x:c>
      <x:c r="P10969" s="268" t="n">
        <x:f>I10969*TOMATO_FERTILIZER+J10969*CARROT_FERTILIZER+K10969*MESCLUN_FERTILIZER</x:f>
        <x:v>30800</x:v>
      </x:c>
      <x:c r="Q10969" s="268" t="n">
        <x:f>MIN(M10969,FARMER_HOURS)*FARMER_RATE+MAX(M10969-FARMER_HOURS,0)*TEMP_RATE</x:f>
        <x:v>149597.28792905947</x:v>
      </x:c>
      <x:c r="R10969" s="268" t="n">
        <x:f>O10969-P10969-Q10969-FIXED_COST</x:f>
        <x:v>3606.712070940528</x:v>
      </x:c>
      <x:c r="S10969" s="139" t="str">
        <x:f>IF(AND(L10969&lt;=TOTAL_BED_CAP,N10969&lt;=TEMP_WORKER_CAP),"YES","NO")</x:f>
        <x:v>NO</x:v>
      </x:c>
      <x:c r="T10969" s="139" t="n">
        <x:f>IF(S10969="YES",R10969,-1E+99)</x:f>
        <x:v>-1e+99</x:v>
      </x:c>
    </x:row>
    <x:row r="10970">
      <x:c r="A10970" s="139"/>
      <x:c r="B10970" s="139"/>
      <x:c r="C10970" s="139"/>
      <x:c r="D10970" s="139"/>
      <x:c r="E10970" s="139"/>
      <x:c r="F10970" s="139"/>
      <x:c r="G10970" s="139"/>
      <x:c r="H10970" s="139"/>
      <x:c r="I10970" s="266" t="n">
        <x:f>INT((ROW()-ROW($I$46))/((CARROT_CAP+1)*(MESCLUN_CAP+1)))</x:f>
        <x:v>16</x:v>
      </x:c>
      <x:c r="J10970" s="266" t="n">
        <x:f>MOD(INT((ROW()-ROW($I$46))/(MESCLUN_CAP+1)),CARROT_CAP+1)</x:f>
        <x:v>16</x:v>
      </x:c>
      <x:c r="K10970" s="266" t="n">
        <x:f>MOD(ROW()-ROW($I$46),MESCLUN_CAP+1)</x:f>
        <x:v>12</x:v>
      </x:c>
      <x:c r="L10970" s="266" t="n">
        <x:f>SUM(I10970:K10970)</x:f>
        <x:v>44</x:v>
      </x:c>
      <x:c r="M10970" s="267" t="n">
        <x:f>I10970*TOMATO_HOURS*WEEKS*(1+TOMATO_DIM)^I10970+J10970*CARROT_HOURS*WEEKS*(1+CARROT_DIM)^J10970+K10970*MESCLUN_HOURS*WEEKS*(1+MESCLUN_DIM)^K10970</x:f>
        <x:v>7956.131237841889</x:v>
      </x:c>
      <x:c r="N10970" s="267" t="n">
        <x:f>MAX(M10970-FARMER_HOURS,0)/TEMP_HOURS_PER_WORKER</x:f>
        <x:v>5.0250911373902</x:v>
      </x:c>
      <x:c r="O10970" s="268" t="n">
        <x:f>I10970*TOMATO_PRICE+J10970*CARROT_PRICE+K10970*MESCLUN_PRICE</x:f>
        <x:v>206704</x:v>
      </x:c>
      <x:c r="P10970" s="268" t="n">
        <x:f>I10970*TOMATO_FERTILIZER+J10970*CARROT_FERTILIZER+K10970*MESCLUN_FERTILIZER</x:f>
        <x:v>31680</x:v>
      </x:c>
      <x:c r="Q10970" s="268" t="n">
        <x:f>MIN(M10970,FARMER_HOURS)*FARMER_RATE+MAX(M10970-FARMER_HOURS,0)*TEMP_RATE</x:f>
        <x:v>150627.27843475502</x:v>
      </x:c>
      <x:c r="R10970" s="268" t="n">
        <x:f>O10970-P10970-Q10970-FIXED_COST</x:f>
        <x:v>4396.721565244981</x:v>
      </x:c>
      <x:c r="S10970" s="139" t="str">
        <x:f>IF(AND(L10970&lt;=TOTAL_BED_CAP,N10970&lt;=TEMP_WORKER_CAP),"YES","NO")</x:f>
        <x:v>NO</x:v>
      </x:c>
      <x:c r="T10970" s="139" t="n">
        <x:f>IF(S10970="YES",R10970,-1E+99)</x:f>
        <x:v>-1e+99</x:v>
      </x:c>
    </x:row>
    <x:row r="10971">
      <x:c r="A10971" s="139"/>
      <x:c r="B10971" s="139"/>
      <x:c r="C10971" s="139"/>
      <x:c r="D10971" s="139"/>
      <x:c r="E10971" s="139"/>
      <x:c r="F10971" s="139"/>
      <x:c r="G10971" s="139"/>
      <x:c r="H10971" s="139"/>
      <x:c r="I10971" s="266" t="n">
        <x:f>INT((ROW()-ROW($I$46))/((CARROT_CAP+1)*(MESCLUN_CAP+1)))</x:f>
        <x:v>16</x:v>
      </x:c>
      <x:c r="J10971" s="266" t="n">
        <x:f>MOD(INT((ROW()-ROW($I$46))/(MESCLUN_CAP+1)),CARROT_CAP+1)</x:f>
        <x:v>16</x:v>
      </x:c>
      <x:c r="K10971" s="266" t="n">
        <x:f>MOD(ROW()-ROW($I$46),MESCLUN_CAP+1)</x:f>
        <x:v>13</x:v>
      </x:c>
      <x:c r="L10971" s="266" t="n">
        <x:f>SUM(I10971:K10971)</x:f>
        <x:v>45</x:v>
      </x:c>
      <x:c r="M10971" s="267" t="n">
        <x:f>I10971*TOMATO_HOURS*WEEKS*(1+TOMATO_DIM)^I10971+J10971*CARROT_HOURS*WEEKS*(1+CARROT_DIM)^J10971+K10971*MESCLUN_HOURS*WEEKS*(1+MESCLUN_DIM)^K10971</x:f>
        <x:v>8016.853208550273</x:v>
      </x:c>
      <x:c r="N10971" s="267" t="n">
        <x:f>MAX(M10971-FARMER_HOURS,0)/TEMP_HOURS_PER_WORKER</x:f>
        <x:v>5.0672591726043565</x:v>
      </x:c>
      <x:c r="O10971" s="268" t="n">
        <x:f>I10971*TOMATO_PRICE+J10971*CARROT_PRICE+K10971*MESCLUN_PRICE</x:f>
        <x:v>209404</x:v>
      </x:c>
      <x:c r="P10971" s="268" t="n">
        <x:f>I10971*TOMATO_FERTILIZER+J10971*CARROT_FERTILIZER+K10971*MESCLUN_FERTILIZER</x:f>
        <x:v>32560</x:v>
      </x:c>
      <x:c r="Q10971" s="268" t="n">
        <x:f>MIN(M10971,FARMER_HOURS)*FARMER_RATE+MAX(M10971-FARMER_HOURS,0)*TEMP_RATE</x:f>
        <x:v>151681.4793151089</x:v>
      </x:c>
      <x:c r="R10971" s="268" t="n">
        <x:f>O10971-P10971-Q10971-FIXED_COST</x:f>
        <x:v>5162.520684891089</x:v>
      </x:c>
      <x:c r="S10971" s="139" t="str">
        <x:f>IF(AND(L10971&lt;=TOTAL_BED_CAP,N10971&lt;=TEMP_WORKER_CAP),"YES","NO")</x:f>
        <x:v>NO</x:v>
      </x:c>
      <x:c r="T10971" s="139" t="n">
        <x:f>IF(S10971="YES",R10971,-1E+99)</x:f>
        <x:v>-1e+99</x:v>
      </x:c>
    </x:row>
    <x:row r="10972">
      <x:c r="A10972" s="139"/>
      <x:c r="B10972" s="139"/>
      <x:c r="C10972" s="139"/>
      <x:c r="D10972" s="139"/>
      <x:c r="E10972" s="139"/>
      <x:c r="F10972" s="139"/>
      <x:c r="G10972" s="139"/>
      <x:c r="H10972" s="139"/>
      <x:c r="I10972" s="266" t="n">
        <x:f>INT((ROW()-ROW($I$46))/((CARROT_CAP+1)*(MESCLUN_CAP+1)))</x:f>
        <x:v>16</x:v>
      </x:c>
      <x:c r="J10972" s="266" t="n">
        <x:f>MOD(INT((ROW()-ROW($I$46))/(MESCLUN_CAP+1)),CARROT_CAP+1)</x:f>
        <x:v>16</x:v>
      </x:c>
      <x:c r="K10972" s="266" t="n">
        <x:f>MOD(ROW()-ROW($I$46),MESCLUN_CAP+1)</x:f>
        <x:v>14</x:v>
      </x:c>
      <x:c r="L10972" s="266" t="n">
        <x:f>SUM(I10972:K10972)</x:f>
        <x:v>46</x:v>
      </x:c>
      <x:c r="M10972" s="267" t="n">
        <x:f>I10972*TOMATO_HOURS*WEEKS*(1+TOMATO_DIM)^I10972+J10972*CARROT_HOURS*WEEKS*(1+CARROT_DIM)^J10972+K10972*MESCLUN_HOURS*WEEKS*(1+MESCLUN_DIM)^K10972</x:f>
        <x:v>8078.995289863934</x:v>
      </x:c>
      <x:c r="N10972" s="267" t="n">
        <x:f>MAX(M10972-FARMER_HOURS,0)/TEMP_HOURS_PER_WORKER</x:f>
        <x:v>5.110413395738843</x:v>
      </x:c>
      <x:c r="O10972" s="268" t="n">
        <x:f>I10972*TOMATO_PRICE+J10972*CARROT_PRICE+K10972*MESCLUN_PRICE</x:f>
        <x:v>212104</x:v>
      </x:c>
      <x:c r="P10972" s="268" t="n">
        <x:f>I10972*TOMATO_FERTILIZER+J10972*CARROT_FERTILIZER+K10972*MESCLUN_FERTILIZER</x:f>
        <x:v>33440</x:v>
      </x:c>
      <x:c r="Q10972" s="268" t="n">
        <x:f>MIN(M10972,FARMER_HOURS)*FARMER_RATE+MAX(M10972-FARMER_HOURS,0)*TEMP_RATE</x:f>
        <x:v>152760.33489347107</x:v>
      </x:c>
      <x:c r="R10972" s="268" t="n">
        <x:f>O10972-P10972-Q10972-FIXED_COST</x:f>
        <x:v>5903.665106528933</x:v>
      </x:c>
      <x:c r="S10972" s="139" t="str">
        <x:f>IF(AND(L10972&lt;=TOTAL_BED_CAP,N10972&lt;=TEMP_WORKER_CAP),"YES","NO")</x:f>
        <x:v>NO</x:v>
      </x:c>
      <x:c r="T10972" s="139" t="n">
        <x:f>IF(S10972="YES",R10972,-1E+99)</x:f>
        <x:v>-1e+99</x:v>
      </x:c>
    </x:row>
    <x:row r="10973">
      <x:c r="A10973" s="139"/>
      <x:c r="B10973" s="139"/>
      <x:c r="C10973" s="139"/>
      <x:c r="D10973" s="139"/>
      <x:c r="E10973" s="139"/>
      <x:c r="F10973" s="139"/>
      <x:c r="G10973" s="139"/>
      <x:c r="H10973" s="139"/>
      <x:c r="I10973" s="266" t="n">
        <x:f>INT((ROW()-ROW($I$46))/((CARROT_CAP+1)*(MESCLUN_CAP+1)))</x:f>
        <x:v>16</x:v>
      </x:c>
      <x:c r="J10973" s="266" t="n">
        <x:f>MOD(INT((ROW()-ROW($I$46))/(MESCLUN_CAP+1)),CARROT_CAP+1)</x:f>
        <x:v>16</x:v>
      </x:c>
      <x:c r="K10973" s="266" t="n">
        <x:f>MOD(ROW()-ROW($I$46),MESCLUN_CAP+1)</x:f>
        <x:v>15</x:v>
      </x:c>
      <x:c r="L10973" s="266" t="n">
        <x:f>SUM(I10973:K10973)</x:f>
        <x:v>47</x:v>
      </x:c>
      <x:c r="M10973" s="267" t="n">
        <x:f>I10973*TOMATO_HOURS*WEEKS*(1+TOMATO_DIM)^I10973+J10973*CARROT_HOURS*WEEKS*(1+CARROT_DIM)^J10973+K10973*MESCLUN_HOURS*WEEKS*(1+MESCLUN_DIM)^K10973</x:f>
        <x:v>8142.583496740081</x:v>
      </x:c>
      <x:c r="N10973" s="267" t="n">
        <x:f>MAX(M10973-FARMER_HOURS,0)/TEMP_HOURS_PER_WORKER</x:f>
        <x:v>5.154571872736167</x:v>
      </x:c>
      <x:c r="O10973" s="268" t="n">
        <x:f>I10973*TOMATO_PRICE+J10973*CARROT_PRICE+K10973*MESCLUN_PRICE</x:f>
        <x:v>214804</x:v>
      </x:c>
      <x:c r="P10973" s="268" t="n">
        <x:f>I10973*TOMATO_FERTILIZER+J10973*CARROT_FERTILIZER+K10973*MESCLUN_FERTILIZER</x:f>
        <x:v>34320</x:v>
      </x:c>
      <x:c r="Q10973" s="268" t="n">
        <x:f>MIN(M10973,FARMER_HOURS)*FARMER_RATE+MAX(M10973-FARMER_HOURS,0)*TEMP_RATE</x:f>
        <x:v>153864.29681840417</x:v>
      </x:c>
      <x:c r="R10973" s="268" t="n">
        <x:f>O10973-P10973-Q10973-FIXED_COST</x:f>
        <x:v>6619.703181595833</x:v>
      </x:c>
      <x:c r="S10973" s="139" t="str">
        <x:f>IF(AND(L10973&lt;=TOTAL_BED_CAP,N10973&lt;=TEMP_WORKER_CAP),"YES","NO")</x:f>
        <x:v>NO</x:v>
      </x:c>
      <x:c r="T10973" s="139" t="n">
        <x:f>IF(S10973="YES",R10973,-1E+99)</x:f>
        <x:v>-1e+99</x:v>
      </x:c>
    </x:row>
    <x:row r="10974">
      <x:c r="A10974" s="139"/>
      <x:c r="B10974" s="139"/>
      <x:c r="C10974" s="139"/>
      <x:c r="D10974" s="139"/>
      <x:c r="E10974" s="139"/>
      <x:c r="F10974" s="139"/>
      <x:c r="G10974" s="139"/>
      <x:c r="H10974" s="139"/>
      <x:c r="I10974" s="266" t="n">
        <x:f>INT((ROW()-ROW($I$46))/((CARROT_CAP+1)*(MESCLUN_CAP+1)))</x:f>
        <x:v>16</x:v>
      </x:c>
      <x:c r="J10974" s="266" t="n">
        <x:f>MOD(INT((ROW()-ROW($I$46))/(MESCLUN_CAP+1)),CARROT_CAP+1)</x:f>
        <x:v>16</x:v>
      </x:c>
      <x:c r="K10974" s="266" t="n">
        <x:f>MOD(ROW()-ROW($I$46),MESCLUN_CAP+1)</x:f>
        <x:v>16</x:v>
      </x:c>
      <x:c r="L10974" s="266" t="n">
        <x:f>SUM(I10974:K10974)</x:f>
        <x:v>48</x:v>
      </x:c>
      <x:c r="M10974" s="267" t="n">
        <x:f>I10974*TOMATO_HOURS*WEEKS*(1+TOMATO_DIM)^I10974+J10974*CARROT_HOURS*WEEKS*(1+CARROT_DIM)^J10974+K10974*MESCLUN_HOURS*WEEKS*(1+MESCLUN_DIM)^K10974</x:f>
        <x:v>8207.64427261757</x:v>
      </x:c>
      <x:c r="N10974" s="267" t="n">
        <x:f>MAX(M10974-FARMER_HOURS,0)/TEMP_HOURS_PER_WORKER</x:f>
        <x:v>5.1997529670955345</x:v>
      </x:c>
      <x:c r="O10974" s="268" t="n">
        <x:f>I10974*TOMATO_PRICE+J10974*CARROT_PRICE+K10974*MESCLUN_PRICE</x:f>
        <x:v>217504</x:v>
      </x:c>
      <x:c r="P10974" s="268" t="n">
        <x:f>I10974*TOMATO_FERTILIZER+J10974*CARROT_FERTILIZER+K10974*MESCLUN_FERTILIZER</x:f>
        <x:v>35200</x:v>
      </x:c>
      <x:c r="Q10974" s="268" t="n">
        <x:f>MIN(M10974,FARMER_HOURS)*FARMER_RATE+MAX(M10974-FARMER_HOURS,0)*TEMP_RATE</x:f>
        <x:v>154993.82417738836</x:v>
      </x:c>
      <x:c r="R10974" s="268" t="n">
        <x:f>O10974-P10974-Q10974-FIXED_COST</x:f>
        <x:v>7310.175822611636</x:v>
      </x:c>
      <x:c r="S10974" s="139" t="str">
        <x:f>IF(AND(L10974&lt;=TOTAL_BED_CAP,N10974&lt;=TEMP_WORKER_CAP),"YES","NO")</x:f>
        <x:v>NO</x:v>
      </x:c>
      <x:c r="T10974" s="139" t="n">
        <x:f>IF(S10974="YES",R10974,-1E+99)</x:f>
        <x:v>-1e+99</x:v>
      </x:c>
    </x:row>
    <x:row r="10975">
      <x:c r="A10975" s="139"/>
      <x:c r="B10975" s="139"/>
      <x:c r="C10975" s="139"/>
      <x:c r="D10975" s="139"/>
      <x:c r="E10975" s="139"/>
      <x:c r="F10975" s="139"/>
      <x:c r="G10975" s="139"/>
      <x:c r="H10975" s="139"/>
      <x:c r="I10975" s="266" t="n">
        <x:f>INT((ROW()-ROW($I$46))/((CARROT_CAP+1)*(MESCLUN_CAP+1)))</x:f>
        <x:v>16</x:v>
      </x:c>
      <x:c r="J10975" s="266" t="n">
        <x:f>MOD(INT((ROW()-ROW($I$46))/(MESCLUN_CAP+1)),CARROT_CAP+1)</x:f>
        <x:v>16</x:v>
      </x:c>
      <x:c r="K10975" s="266" t="n">
        <x:f>MOD(ROW()-ROW($I$46),MESCLUN_CAP+1)</x:f>
        <x:v>17</x:v>
      </x:c>
      <x:c r="L10975" s="266" t="n">
        <x:f>SUM(I10975:K10975)</x:f>
        <x:v>49</x:v>
      </x:c>
      <x:c r="M10975" s="267" t="n">
        <x:f>I10975*TOMATO_HOURS*WEEKS*(1+TOMATO_DIM)^I10975+J10975*CARROT_HOURS*WEEKS*(1+CARROT_DIM)^J10975+K10975*MESCLUN_HOURS*WEEKS*(1+MESCLUN_DIM)^K10975</x:f>
        <x:v>8274.20449606411</x:v>
      </x:c>
      <x:c r="N10975" s="267" t="n">
        <x:f>MAX(M10975-FARMER_HOURS,0)/TEMP_HOURS_PER_WORKER</x:f>
        <x:v>5.245975344488966</x:v>
      </x:c>
      <x:c r="O10975" s="268" t="n">
        <x:f>I10975*TOMATO_PRICE+J10975*CARROT_PRICE+K10975*MESCLUN_PRICE</x:f>
        <x:v>220204</x:v>
      </x:c>
      <x:c r="P10975" s="268" t="n">
        <x:f>I10975*TOMATO_FERTILIZER+J10975*CARROT_FERTILIZER+K10975*MESCLUN_FERTILIZER</x:f>
        <x:v>36080</x:v>
      </x:c>
      <x:c r="Q10975" s="268" t="n">
        <x:f>MIN(M10975,FARMER_HOURS)*FARMER_RATE+MAX(M10975-FARMER_HOURS,0)*TEMP_RATE</x:f>
        <x:v>156149.38361222413</x:v>
      </x:c>
      <x:c r="R10975" s="268" t="n">
        <x:f>O10975-P10975-Q10975-FIXED_COST</x:f>
        <x:v>7974.616387775866</x:v>
      </x:c>
      <x:c r="S10975" s="139" t="str">
        <x:f>IF(AND(L10975&lt;=TOTAL_BED_CAP,N10975&lt;=TEMP_WORKER_CAP),"YES","NO")</x:f>
        <x:v>NO</x:v>
      </x:c>
      <x:c r="T10975" s="139" t="n">
        <x:f>IF(S10975="YES",R10975,-1E+99)</x:f>
        <x:v>-1e+99</x:v>
      </x:c>
    </x:row>
    <x:row r="10976">
      <x:c r="A10976" s="139"/>
      <x:c r="B10976" s="139"/>
      <x:c r="C10976" s="139"/>
      <x:c r="D10976" s="139"/>
      <x:c r="E10976" s="139"/>
      <x:c r="F10976" s="139"/>
      <x:c r="G10976" s="139"/>
      <x:c r="H10976" s="139"/>
      <x:c r="I10976" s="266" t="n">
        <x:f>INT((ROW()-ROW($I$46))/((CARROT_CAP+1)*(MESCLUN_CAP+1)))</x:f>
        <x:v>16</x:v>
      </x:c>
      <x:c r="J10976" s="266" t="n">
        <x:f>MOD(INT((ROW()-ROW($I$46))/(MESCLUN_CAP+1)),CARROT_CAP+1)</x:f>
        <x:v>16</x:v>
      </x:c>
      <x:c r="K10976" s="266" t="n">
        <x:f>MOD(ROW()-ROW($I$46),MESCLUN_CAP+1)</x:f>
        <x:v>18</x:v>
      </x:c>
      <x:c r="L10976" s="266" t="n">
        <x:f>SUM(I10976:K10976)</x:f>
        <x:v>50</x:v>
      </x:c>
      <x:c r="M10976" s="267" t="n">
        <x:f>I10976*TOMATO_HOURS*WEEKS*(1+TOMATO_DIM)^I10976+J10976*CARROT_HOURS*WEEKS*(1+CARROT_DIM)^J10976+K10976*MESCLUN_HOURS*WEEKS*(1+MESCLUN_DIM)^K10976</x:f>
        <x:v>8342.291487522698</x:v>
      </x:c>
      <x:c r="N10976" s="267" t="n">
        <x:f>MAX(M10976-FARMER_HOURS,0)/TEMP_HOURS_PER_WORKER</x:f>
        <x:v>5.293257977446318</x:v>
      </x:c>
      <x:c r="O10976" s="268" t="n">
        <x:f>I10976*TOMATO_PRICE+J10976*CARROT_PRICE+K10976*MESCLUN_PRICE</x:f>
        <x:v>222904</x:v>
      </x:c>
      <x:c r="P10976" s="268" t="n">
        <x:f>I10976*TOMATO_FERTILIZER+J10976*CARROT_FERTILIZER+K10976*MESCLUN_FERTILIZER</x:f>
        <x:v>36960</x:v>
      </x:c>
      <x:c r="Q10976" s="268" t="n">
        <x:f>MIN(M10976,FARMER_HOURS)*FARMER_RATE+MAX(M10976-FARMER_HOURS,0)*TEMP_RATE</x:f>
        <x:v>157331.44943615794</x:v>
      </x:c>
      <x:c r="R10976" s="268" t="n">
        <x:f>O10976-P10976-Q10976-FIXED_COST</x:f>
        <x:v>8612.550563842058</x:v>
      </x:c>
      <x:c r="S10976" s="139" t="str">
        <x:f>IF(AND(L10976&lt;=TOTAL_BED_CAP,N10976&lt;=TEMP_WORKER_CAP),"YES","NO")</x:f>
        <x:v>NO</x:v>
      </x:c>
      <x:c r="T10976" s="139" t="n">
        <x:f>IF(S10976="YES",R10976,-1E+99)</x:f>
        <x:v>-1e+99</x:v>
      </x:c>
    </x:row>
    <x:row r="10977">
      <x:c r="A10977" s="139"/>
      <x:c r="B10977" s="139"/>
      <x:c r="C10977" s="139"/>
      <x:c r="D10977" s="139"/>
      <x:c r="E10977" s="139"/>
      <x:c r="F10977" s="139"/>
      <x:c r="G10977" s="139"/>
      <x:c r="H10977" s="139"/>
      <x:c r="I10977" s="266" t="n">
        <x:f>INT((ROW()-ROW($I$46))/((CARROT_CAP+1)*(MESCLUN_CAP+1)))</x:f>
        <x:v>16</x:v>
      </x:c>
      <x:c r="J10977" s="266" t="n">
        <x:f>MOD(INT((ROW()-ROW($I$46))/(MESCLUN_CAP+1)),CARROT_CAP+1)</x:f>
        <x:v>16</x:v>
      </x:c>
      <x:c r="K10977" s="266" t="n">
        <x:f>MOD(ROW()-ROW($I$46),MESCLUN_CAP+1)</x:f>
        <x:v>19</x:v>
      </x:c>
      <x:c r="L10977" s="266" t="n">
        <x:f>SUM(I10977:K10977)</x:f>
        <x:v>51</x:v>
      </x:c>
      <x:c r="M10977" s="267" t="n">
        <x:f>I10977*TOMATO_HOURS*WEEKS*(1+TOMATO_DIM)^I10977+J10977*CARROT_HOURS*WEEKS*(1+CARROT_DIM)^J10977+K10977*MESCLUN_HOURS*WEEKS*(1+MESCLUN_DIM)^K10977</x:f>
        <x:v>8411.933016158719</x:v>
      </x:c>
      <x:c r="N10977" s="267" t="n">
        <x:f>MAX(M10977-FARMER_HOURS,0)/TEMP_HOURS_PER_WORKER</x:f>
        <x:v>5.341620150110221</x:v>
      </x:c>
      <x:c r="O10977" s="268" t="n">
        <x:f>I10977*TOMATO_PRICE+J10977*CARROT_PRICE+K10977*MESCLUN_PRICE</x:f>
        <x:v>225604</x:v>
      </x:c>
      <x:c r="P10977" s="268" t="n">
        <x:f>I10977*TOMATO_FERTILIZER+J10977*CARROT_FERTILIZER+K10977*MESCLUN_FERTILIZER</x:f>
        <x:v>37840</x:v>
      </x:c>
      <x:c r="Q10977" s="268" t="n">
        <x:f>MIN(M10977,FARMER_HOURS)*FARMER_RATE+MAX(M10977-FARMER_HOURS,0)*TEMP_RATE</x:f>
        <x:v>158540.50375275553</x:v>
      </x:c>
      <x:c r="R10977" s="268" t="n">
        <x:f>O10977-P10977-Q10977-FIXED_COST</x:f>
        <x:v>9223.496247244475</x:v>
      </x:c>
      <x:c r="S10977" s="139" t="str">
        <x:f>IF(AND(L10977&lt;=TOTAL_BED_CAP,N10977&lt;=TEMP_WORKER_CAP),"YES","NO")</x:f>
        <x:v>NO</x:v>
      </x:c>
      <x:c r="T10977" s="139" t="n">
        <x:f>IF(S10977="YES",R10977,-1E+99)</x:f>
        <x:v>-1e+99</x:v>
      </x:c>
    </x:row>
    <x:row r="10978">
      <x:c r="A10978" s="139"/>
      <x:c r="B10978" s="139"/>
      <x:c r="C10978" s="139"/>
      <x:c r="D10978" s="139"/>
      <x:c r="E10978" s="139"/>
      <x:c r="F10978" s="139"/>
      <x:c r="G10978" s="139"/>
      <x:c r="H10978" s="139"/>
      <x:c r="I10978" s="266" t="n">
        <x:f>INT((ROW()-ROW($I$46))/((CARROT_CAP+1)*(MESCLUN_CAP+1)))</x:f>
        <x:v>16</x:v>
      </x:c>
      <x:c r="J10978" s="266" t="n">
        <x:f>MOD(INT((ROW()-ROW($I$46))/(MESCLUN_CAP+1)),CARROT_CAP+1)</x:f>
        <x:v>16</x:v>
      </x:c>
      <x:c r="K10978" s="266" t="n">
        <x:f>MOD(ROW()-ROW($I$46),MESCLUN_CAP+1)</x:f>
        <x:v>20</x:v>
      </x:c>
      <x:c r="L10978" s="266" t="n">
        <x:f>SUM(I10978:K10978)</x:f>
        <x:v>52</x:v>
      </x:c>
      <x:c r="M10978" s="267" t="n">
        <x:f>I10978*TOMATO_HOURS*WEEKS*(1+TOMATO_DIM)^I10978+J10978*CARROT_HOURS*WEEKS*(1+CARROT_DIM)^J10978+K10978*MESCLUN_HOURS*WEEKS*(1+MESCLUN_DIM)^K10978</x:f>
        <x:v>8483.157306809197</x:v>
      </x:c>
      <x:c r="N10978" s="267" t="n">
        <x:f>MAX(M10978-FARMER_HOURS,0)/TEMP_HOURS_PER_WORKER</x:f>
        <x:v>5.391081463061942</x:v>
      </x:c>
      <x:c r="O10978" s="268" t="n">
        <x:f>I10978*TOMATO_PRICE+J10978*CARROT_PRICE+K10978*MESCLUN_PRICE</x:f>
        <x:v>228304</x:v>
      </x:c>
      <x:c r="P10978" s="268" t="n">
        <x:f>I10978*TOMATO_FERTILIZER+J10978*CARROT_FERTILIZER+K10978*MESCLUN_FERTILIZER</x:f>
        <x:v>38720</x:v>
      </x:c>
      <x:c r="Q10978" s="268" t="n">
        <x:f>MIN(M10978,FARMER_HOURS)*FARMER_RATE+MAX(M10978-FARMER_HOURS,0)*TEMP_RATE</x:f>
        <x:v>159777.03657654856</x:v>
      </x:c>
      <x:c r="R10978" s="268" t="n">
        <x:f>O10978-P10978-Q10978-FIXED_COST</x:f>
        <x:v>9806.963423451438</x:v>
      </x:c>
      <x:c r="S10978" s="139" t="str">
        <x:f>IF(AND(L10978&lt;=TOTAL_BED_CAP,N10978&lt;=TEMP_WORKER_CAP),"YES","NO")</x:f>
        <x:v>NO</x:v>
      </x:c>
      <x:c r="T10978" s="139" t="n">
        <x:f>IF(S10978="YES",R10978,-1E+99)</x:f>
        <x:v>-1e+99</x:v>
      </x:c>
    </x:row>
    <x:row r="10979">
      <x:c r="A10979" s="139"/>
      <x:c r="B10979" s="139"/>
      <x:c r="C10979" s="139"/>
      <x:c r="D10979" s="139"/>
      <x:c r="E10979" s="139"/>
      <x:c r="F10979" s="139"/>
      <x:c r="G10979" s="139"/>
      <x:c r="H10979" s="139"/>
      <x:c r="I10979" s="266" t="n">
        <x:f>INT((ROW()-ROW($I$46))/((CARROT_CAP+1)*(MESCLUN_CAP+1)))</x:f>
        <x:v>16</x:v>
      </x:c>
      <x:c r="J10979" s="266" t="n">
        <x:f>MOD(INT((ROW()-ROW($I$46))/(MESCLUN_CAP+1)),CARROT_CAP+1)</x:f>
        <x:v>16</x:v>
      </x:c>
      <x:c r="K10979" s="266" t="n">
        <x:f>MOD(ROW()-ROW($I$46),MESCLUN_CAP+1)</x:f>
        <x:v>21</x:v>
      </x:c>
      <x:c r="L10979" s="266" t="n">
        <x:f>SUM(I10979:K10979)</x:f>
        <x:v>53</x:v>
      </x:c>
      <x:c r="M10979" s="267" t="n">
        <x:f>I10979*TOMATO_HOURS*WEEKS*(1+TOMATO_DIM)^I10979+J10979*CARROT_HOURS*WEEKS*(1+CARROT_DIM)^J10979+K10979*MESCLUN_HOURS*WEEKS*(1+MESCLUN_DIM)^K10979</x:f>
        <x:v>8555.99304703564</x:v>
      </x:c>
      <x:c r="N10979" s="267" t="n">
        <x:f>MAX(M10979-FARMER_HOURS,0)/TEMP_HOURS_PER_WORKER</x:f>
        <x:v>5.441661838219194</x:v>
      </x:c>
      <x:c r="O10979" s="268" t="n">
        <x:f>I10979*TOMATO_PRICE+J10979*CARROT_PRICE+K10979*MESCLUN_PRICE</x:f>
        <x:v>231004</x:v>
      </x:c>
      <x:c r="P10979" s="268" t="n">
        <x:f>I10979*TOMATO_FERTILIZER+J10979*CARROT_FERTILIZER+K10979*MESCLUN_FERTILIZER</x:f>
        <x:v>39600</x:v>
      </x:c>
      <x:c r="Q10979" s="268" t="n">
        <x:f>MIN(M10979,FARMER_HOURS)*FARMER_RATE+MAX(M10979-FARMER_HOURS,0)*TEMP_RATE</x:f>
        <x:v>161041.54595547984</x:v>
      </x:c>
      <x:c r="R10979" s="268" t="n">
        <x:f>O10979-P10979-Q10979-FIXED_COST</x:f>
        <x:v>10362.454044520156</x:v>
      </x:c>
      <x:c r="S10979" s="139" t="str">
        <x:f>IF(AND(L10979&lt;=TOTAL_BED_CAP,N10979&lt;=TEMP_WORKER_CAP),"YES","NO")</x:f>
        <x:v>NO</x:v>
      </x:c>
      <x:c r="T10979" s="139" t="n">
        <x:f>IF(S10979="YES",R10979,-1E+99)</x:f>
        <x:v>-1e+99</x:v>
      </x:c>
    </x:row>
    <x:row r="10980">
      <x:c r="A10980" s="139"/>
      <x:c r="B10980" s="139"/>
      <x:c r="C10980" s="139"/>
      <x:c r="D10980" s="139"/>
      <x:c r="E10980" s="139"/>
      <x:c r="F10980" s="139"/>
      <x:c r="G10980" s="139"/>
      <x:c r="H10980" s="139"/>
      <x:c r="I10980" s="266" t="n">
        <x:f>INT((ROW()-ROW($I$46))/((CARROT_CAP+1)*(MESCLUN_CAP+1)))</x:f>
        <x:v>16</x:v>
      </x:c>
      <x:c r="J10980" s="266" t="n">
        <x:f>MOD(INT((ROW()-ROW($I$46))/(MESCLUN_CAP+1)),CARROT_CAP+1)</x:f>
        <x:v>16</x:v>
      </x:c>
      <x:c r="K10980" s="266" t="n">
        <x:f>MOD(ROW()-ROW($I$46),MESCLUN_CAP+1)</x:f>
        <x:v>22</x:v>
      </x:c>
      <x:c r="L10980" s="266" t="n">
        <x:f>SUM(I10980:K10980)</x:f>
        <x:v>54</x:v>
      </x:c>
      <x:c r="M10980" s="267" t="n">
        <x:f>I10980*TOMATO_HOURS*WEEKS*(1+TOMATO_DIM)^I10980+J10980*CARROT_HOURS*WEEKS*(1+CARROT_DIM)^J10980+K10980*MESCLUN_HOURS*WEEKS*(1+MESCLUN_DIM)^K10980</x:f>
        <x:v>8630.469394282036</x:v>
      </x:c>
      <x:c r="N10980" s="267" t="n">
        <x:f>MAX(M10980-FARMER_HOURS,0)/TEMP_HOURS_PER_WORKER</x:f>
        <x:v>5.49338152380697</x:v>
      </x:c>
      <x:c r="O10980" s="268" t="n">
        <x:f>I10980*TOMATO_PRICE+J10980*CARROT_PRICE+K10980*MESCLUN_PRICE</x:f>
        <x:v>233704</x:v>
      </x:c>
      <x:c r="P10980" s="268" t="n">
        <x:f>I10980*TOMATO_FERTILIZER+J10980*CARROT_FERTILIZER+K10980*MESCLUN_FERTILIZER</x:f>
        <x:v>40480</x:v>
      </x:c>
      <x:c r="Q10980" s="268" t="n">
        <x:f>MIN(M10980,FARMER_HOURS)*FARMER_RATE+MAX(M10980-FARMER_HOURS,0)*TEMP_RATE</x:f>
        <x:v>162334.53809517424</x:v>
      </x:c>
      <x:c r="R10980" s="268" t="n">
        <x:f>O10980-P10980-Q10980-FIXED_COST</x:f>
        <x:v>10889.46190482576</x:v>
      </x:c>
      <x:c r="S10980" s="139" t="str">
        <x:f>IF(AND(L10980&lt;=TOTAL_BED_CAP,N10980&lt;=TEMP_WORKER_CAP),"YES","NO")</x:f>
        <x:v>NO</x:v>
      </x:c>
      <x:c r="T10980" s="139" t="n">
        <x:f>IF(S10980="YES",R10980,-1E+99)</x:f>
        <x:v>-1e+99</x:v>
      </x:c>
    </x:row>
    <x:row r="10981">
      <x:c r="A10981" s="139"/>
      <x:c r="B10981" s="139"/>
      <x:c r="C10981" s="139"/>
      <x:c r="D10981" s="139"/>
      <x:c r="E10981" s="139"/>
      <x:c r="F10981" s="139"/>
      <x:c r="G10981" s="139"/>
      <x:c r="H10981" s="139"/>
      <x:c r="I10981" s="266" t="n">
        <x:f>INT((ROW()-ROW($I$46))/((CARROT_CAP+1)*(MESCLUN_CAP+1)))</x:f>
        <x:v>16</x:v>
      </x:c>
      <x:c r="J10981" s="266" t="n">
        <x:f>MOD(INT((ROW()-ROW($I$46))/(MESCLUN_CAP+1)),CARROT_CAP+1)</x:f>
        <x:v>16</x:v>
      </x:c>
      <x:c r="K10981" s="266" t="n">
        <x:f>MOD(ROW()-ROW($I$46),MESCLUN_CAP+1)</x:f>
        <x:v>23</x:v>
      </x:c>
      <x:c r="L10981" s="266" t="n">
        <x:f>SUM(I10981:K10981)</x:f>
        <x:v>55</x:v>
      </x:c>
      <x:c r="M10981" s="267" t="n">
        <x:f>I10981*TOMATO_HOURS*WEEKS*(1+TOMATO_DIM)^I10981+J10981*CARROT_HOURS*WEEKS*(1+CARROT_DIM)^J10981+K10981*MESCLUN_HOURS*WEEKS*(1+MESCLUN_DIM)^K10981</x:f>
        <x:v>8706.615983139473</x:v>
      </x:c>
      <x:c r="N10981" s="267" t="n">
        <x:f>MAX(M10981-FARMER_HOURS,0)/TEMP_HOURS_PER_WORKER</x:f>
        <x:v>5.546261099402411</x:v>
      </x:c>
      <x:c r="O10981" s="268" t="n">
        <x:f>I10981*TOMATO_PRICE+J10981*CARROT_PRICE+K10981*MESCLUN_PRICE</x:f>
        <x:v>236404</x:v>
      </x:c>
      <x:c r="P10981" s="268" t="n">
        <x:f>I10981*TOMATO_FERTILIZER+J10981*CARROT_FERTILIZER+K10981*MESCLUN_FERTILIZER</x:f>
        <x:v>41360</x:v>
      </x:c>
      <x:c r="Q10981" s="268" t="n">
        <x:f>MIN(M10981,FARMER_HOURS)*FARMER_RATE+MAX(M10981-FARMER_HOURS,0)*TEMP_RATE</x:f>
        <x:v>163656.52748506027</x:v>
      </x:c>
      <x:c r="R10981" s="268" t="n">
        <x:f>O10981-P10981-Q10981-FIXED_COST</x:f>
        <x:v>11387.472514939727</x:v>
      </x:c>
      <x:c r="S10981" s="139" t="str">
        <x:f>IF(AND(L10981&lt;=TOTAL_BED_CAP,N10981&lt;=TEMP_WORKER_CAP),"YES","NO")</x:f>
        <x:v>NO</x:v>
      </x:c>
      <x:c r="T10981" s="139" t="n">
        <x:f>IF(S10981="YES",R10981,-1E+99)</x:f>
        <x:v>-1e+99</x:v>
      </x:c>
    </x:row>
    <x:row r="10982">
      <x:c r="A10982" s="139"/>
      <x:c r="B10982" s="139"/>
      <x:c r="C10982" s="139"/>
      <x:c r="D10982" s="139"/>
      <x:c r="E10982" s="139"/>
      <x:c r="F10982" s="139"/>
      <x:c r="G10982" s="139"/>
      <x:c r="H10982" s="139"/>
      <x:c r="I10982" s="266" t="n">
        <x:f>INT((ROW()-ROW($I$46))/((CARROT_CAP+1)*(MESCLUN_CAP+1)))</x:f>
        <x:v>16</x:v>
      </x:c>
      <x:c r="J10982" s="266" t="n">
        <x:f>MOD(INT((ROW()-ROW($I$46))/(MESCLUN_CAP+1)),CARROT_CAP+1)</x:f>
        <x:v>16</x:v>
      </x:c>
      <x:c r="K10982" s="266" t="n">
        <x:f>MOD(ROW()-ROW($I$46),MESCLUN_CAP+1)</x:f>
        <x:v>24</x:v>
      </x:c>
      <x:c r="L10982" s="266" t="n">
        <x:f>SUM(I10982:K10982)</x:f>
        <x:v>56</x:v>
      </x:c>
      <x:c r="M10982" s="267" t="n">
        <x:f>I10982*TOMATO_HOURS*WEEKS*(1+TOMATO_DIM)^I10982+J10982*CARROT_HOURS*WEEKS*(1+CARROT_DIM)^J10982+K10982*MESCLUN_HOURS*WEEKS*(1+MESCLUN_DIM)^K10982</x:f>
        <x:v>8784.462932718969</x:v>
      </x:c>
      <x:c r="N10982" s="267" t="n">
        <x:f>MAX(M10982-FARMER_HOURS,0)/TEMP_HOURS_PER_WORKER</x:f>
        <x:v>5.60032148105484</x:v>
      </x:c>
      <x:c r="O10982" s="268" t="n">
        <x:f>I10982*TOMATO_PRICE+J10982*CARROT_PRICE+K10982*MESCLUN_PRICE</x:f>
        <x:v>239104</x:v>
      </x:c>
      <x:c r="P10982" s="268" t="n">
        <x:f>I10982*TOMATO_FERTILIZER+J10982*CARROT_FERTILIZER+K10982*MESCLUN_FERTILIZER</x:f>
        <x:v>42240</x:v>
      </x:c>
      <x:c r="Q10982" s="268" t="n">
        <x:f>MIN(M10982,FARMER_HOURS)*FARMER_RATE+MAX(M10982-FARMER_HOURS,0)*TEMP_RATE</x:f>
        <x:v>165008.037026371</x:v>
      </x:c>
      <x:c r="R10982" s="268" t="n">
        <x:f>O10982-P10982-Q10982-FIXED_COST</x:f>
        <x:v>11855.962973629008</x:v>
      </x:c>
      <x:c r="S10982" s="139" t="str">
        <x:f>IF(AND(L10982&lt;=TOTAL_BED_CAP,N10982&lt;=TEMP_WORKER_CAP),"YES","NO")</x:f>
        <x:v>NO</x:v>
      </x:c>
      <x:c r="T10982" s="139" t="n">
        <x:f>IF(S10982="YES",R10982,-1E+99)</x:f>
        <x:v>-1e+99</x:v>
      </x:c>
    </x:row>
    <x:row r="10983">
      <x:c r="A10983" s="139"/>
      <x:c r="B10983" s="139"/>
      <x:c r="C10983" s="139"/>
      <x:c r="D10983" s="139"/>
      <x:c r="E10983" s="139"/>
      <x:c r="F10983" s="139"/>
      <x:c r="G10983" s="139"/>
      <x:c r="H10983" s="139"/>
      <x:c r="I10983" s="266" t="n">
        <x:f>INT((ROW()-ROW($I$46))/((CARROT_CAP+1)*(MESCLUN_CAP+1)))</x:f>
        <x:v>16</x:v>
      </x:c>
      <x:c r="J10983" s="266" t="n">
        <x:f>MOD(INT((ROW()-ROW($I$46))/(MESCLUN_CAP+1)),CARROT_CAP+1)</x:f>
        <x:v>16</x:v>
      </x:c>
      <x:c r="K10983" s="266" t="n">
        <x:f>MOD(ROW()-ROW($I$46),MESCLUN_CAP+1)</x:f>
        <x:v>25</x:v>
      </x:c>
      <x:c r="L10983" s="266" t="n">
        <x:f>SUM(I10983:K10983)</x:f>
        <x:v>57</x:v>
      </x:c>
      <x:c r="M10983" s="267" t="n">
        <x:f>I10983*TOMATO_HOURS*WEEKS*(1+TOMATO_DIM)^I10983+J10983*CARROT_HOURS*WEEKS*(1+CARROT_DIM)^J10983+K10983*MESCLUN_HOURS*WEEKS*(1+MESCLUN_DIM)^K10983</x:f>
        <x:v>8864.040854134066</x:v>
      </x:c>
      <x:c r="N10983" s="267" t="n">
        <x:f>MAX(M10983-FARMER_HOURS,0)/TEMP_HOURS_PER_WORKER</x:f>
        <x:v>5.65558392648199</x:v>
      </x:c>
      <x:c r="O10983" s="268" t="n">
        <x:f>I10983*TOMATO_PRICE+J10983*CARROT_PRICE+K10983*MESCLUN_PRICE</x:f>
        <x:v>241804</x:v>
      </x:c>
      <x:c r="P10983" s="268" t="n">
        <x:f>I10983*TOMATO_FERTILIZER+J10983*CARROT_FERTILIZER+K10983*MESCLUN_FERTILIZER</x:f>
        <x:v>43120</x:v>
      </x:c>
      <x:c r="Q10983" s="268" t="n">
        <x:f>MIN(M10983,FARMER_HOURS)*FARMER_RATE+MAX(M10983-FARMER_HOURS,0)*TEMP_RATE</x:f>
        <x:v>166389.59816204975</x:v>
      </x:c>
      <x:c r="R10983" s="268" t="n">
        <x:f>O10983-P10983-Q10983-FIXED_COST</x:f>
        <x:v>12294.401837950252</x:v>
      </x:c>
      <x:c r="S10983" s="139" t="str">
        <x:f>IF(AND(L10983&lt;=TOTAL_BED_CAP,N10983&lt;=TEMP_WORKER_CAP),"YES","NO")</x:f>
        <x:v>NO</x:v>
      </x:c>
      <x:c r="T10983" s="139" t="n">
        <x:f>IF(S10983="YES",R10983,-1E+99)</x:f>
        <x:v>-1e+99</x:v>
      </x:c>
    </x:row>
    <x:row r="10984">
      <x:c r="A10984" s="139"/>
      <x:c r="B10984" s="139"/>
      <x:c r="C10984" s="139"/>
      <x:c r="D10984" s="139"/>
      <x:c r="E10984" s="139"/>
      <x:c r="F10984" s="139"/>
      <x:c r="G10984" s="139"/>
      <x:c r="H10984" s="139"/>
      <x:c r="I10984" s="266" t="n">
        <x:f>INT((ROW()-ROW($I$46))/((CARROT_CAP+1)*(MESCLUN_CAP+1)))</x:f>
        <x:v>16</x:v>
      </x:c>
      <x:c r="J10984" s="266" t="n">
        <x:f>MOD(INT((ROW()-ROW($I$46))/(MESCLUN_CAP+1)),CARROT_CAP+1)</x:f>
        <x:v>16</x:v>
      </x:c>
      <x:c r="K10984" s="266" t="n">
        <x:f>MOD(ROW()-ROW($I$46),MESCLUN_CAP+1)</x:f>
        <x:v>26</x:v>
      </x:c>
      <x:c r="L10984" s="266" t="n">
        <x:f>SUM(I10984:K10984)</x:f>
        <x:v>58</x:v>
      </x:c>
      <x:c r="M10984" s="267" t="n">
        <x:f>I10984*TOMATO_HOURS*WEEKS*(1+TOMATO_DIM)^I10984+J10984*CARROT_HOURS*WEEKS*(1+CARROT_DIM)^J10984+K10984*MESCLUN_HOURS*WEEKS*(1+MESCLUN_DIM)^K10984</x:f>
        <x:v>8945.380858094783</x:v>
      </x:c>
      <x:c r="N10984" s="267" t="n">
        <x:f>MAX(M10984-FARMER_HOURS,0)/TEMP_HOURS_PER_WORKER</x:f>
        <x:v>5.712070040343599</x:v>
      </x:c>
      <x:c r="O10984" s="268" t="n">
        <x:f>I10984*TOMATO_PRICE+J10984*CARROT_PRICE+K10984*MESCLUN_PRICE</x:f>
        <x:v>244504</x:v>
      </x:c>
      <x:c r="P10984" s="268" t="n">
        <x:f>I10984*TOMATO_FERTILIZER+J10984*CARROT_FERTILIZER+K10984*MESCLUN_FERTILIZER</x:f>
        <x:v>44000</x:v>
      </x:c>
      <x:c r="Q10984" s="268" t="n">
        <x:f>MIN(M10984,FARMER_HOURS)*FARMER_RATE+MAX(M10984-FARMER_HOURS,0)*TEMP_RATE</x:f>
        <x:v>167801.75100858998</x:v>
      </x:c>
      <x:c r="R10984" s="268" t="n">
        <x:f>O10984-P10984-Q10984-FIXED_COST</x:f>
        <x:v>12702.248991410015</x:v>
      </x:c>
      <x:c r="S10984" s="139" t="str">
        <x:f>IF(AND(L10984&lt;=TOTAL_BED_CAP,N10984&lt;=TEMP_WORKER_CAP),"YES","NO")</x:f>
        <x:v>NO</x:v>
      </x:c>
      <x:c r="T10984" s="139" t="n">
        <x:f>IF(S10984="YES",R10984,-1E+99)</x:f>
        <x:v>-1e+99</x:v>
      </x:c>
    </x:row>
    <x:row r="10985">
      <x:c r="A10985" s="139"/>
      <x:c r="B10985" s="139"/>
      <x:c r="C10985" s="139"/>
      <x:c r="D10985" s="139"/>
      <x:c r="E10985" s="139"/>
      <x:c r="F10985" s="139"/>
      <x:c r="G10985" s="139"/>
      <x:c r="H10985" s="139"/>
      <x:c r="I10985" s="266" t="n">
        <x:f>INT((ROW()-ROW($I$46))/((CARROT_CAP+1)*(MESCLUN_CAP+1)))</x:f>
        <x:v>16</x:v>
      </x:c>
      <x:c r="J10985" s="266" t="n">
        <x:f>MOD(INT((ROW()-ROW($I$46))/(MESCLUN_CAP+1)),CARROT_CAP+1)</x:f>
        <x:v>16</x:v>
      </x:c>
      <x:c r="K10985" s="266" t="n">
        <x:f>MOD(ROW()-ROW($I$46),MESCLUN_CAP+1)</x:f>
        <x:v>27</x:v>
      </x:c>
      <x:c r="L10985" s="266" t="n">
        <x:f>SUM(I10985:K10985)</x:f>
        <x:v>59</x:v>
      </x:c>
      <x:c r="M10985" s="267" t="n">
        <x:f>I10985*TOMATO_HOURS*WEEKS*(1+TOMATO_DIM)^I10985+J10985*CARROT_HOURS*WEEKS*(1+CARROT_DIM)^J10985+K10985*MESCLUN_HOURS*WEEKS*(1+MESCLUN_DIM)^K10985</x:f>
        <x:v>9028.51456261454</x:v>
      </x:c>
      <x:c r="N10985" s="267" t="n">
        <x:f>MAX(M10985-FARMER_HOURS,0)/TEMP_HOURS_PER_WORKER</x:f>
        <x:v>5.769801779593431</x:v>
      </x:c>
      <x:c r="O10985" s="268" t="n">
        <x:f>I10985*TOMATO_PRICE+J10985*CARROT_PRICE+K10985*MESCLUN_PRICE</x:f>
        <x:v>247204</x:v>
      </x:c>
      <x:c r="P10985" s="268" t="n">
        <x:f>I10985*TOMATO_FERTILIZER+J10985*CARROT_FERTILIZER+K10985*MESCLUN_FERTILIZER</x:f>
        <x:v>44880</x:v>
      </x:c>
      <x:c r="Q10985" s="268" t="n">
        <x:f>MIN(M10985,FARMER_HOURS)*FARMER_RATE+MAX(M10985-FARMER_HOURS,0)*TEMP_RATE</x:f>
        <x:v>169245.04448983577</x:v>
      </x:c>
      <x:c r="R10985" s="268" t="n">
        <x:f>O10985-P10985-Q10985-FIXED_COST</x:f>
        <x:v>13078.955510164233</x:v>
      </x:c>
      <x:c r="S10985" s="139" t="str">
        <x:f>IF(AND(L10985&lt;=TOTAL_BED_CAP,N10985&lt;=TEMP_WORKER_CAP),"YES","NO")</x:f>
        <x:v>NO</x:v>
      </x:c>
      <x:c r="T10985" s="139" t="n">
        <x:f>IF(S10985="YES",R10985,-1E+99)</x:f>
        <x:v>-1e+99</x:v>
      </x:c>
    </x:row>
    <x:row r="10986">
      <x:c r="A10986" s="139"/>
      <x:c r="B10986" s="139"/>
      <x:c r="C10986" s="139"/>
      <x:c r="D10986" s="139"/>
      <x:c r="E10986" s="139"/>
      <x:c r="F10986" s="139"/>
      <x:c r="G10986" s="139"/>
      <x:c r="H10986" s="139"/>
      <x:c r="I10986" s="266" t="n">
        <x:f>INT((ROW()-ROW($I$46))/((CARROT_CAP+1)*(MESCLUN_CAP+1)))</x:f>
        <x:v>16</x:v>
      </x:c>
      <x:c r="J10986" s="266" t="n">
        <x:f>MOD(INT((ROW()-ROW($I$46))/(MESCLUN_CAP+1)),CARROT_CAP+1)</x:f>
        <x:v>16</x:v>
      </x:c>
      <x:c r="K10986" s="266" t="n">
        <x:f>MOD(ROW()-ROW($I$46),MESCLUN_CAP+1)</x:f>
        <x:v>28</x:v>
      </x:c>
      <x:c r="L10986" s="266" t="n">
        <x:f>SUM(I10986:K10986)</x:f>
        <x:v>60</x:v>
      </x:c>
      <x:c r="M10986" s="267" t="n">
        <x:f>I10986*TOMATO_HOURS*WEEKS*(1+TOMATO_DIM)^I10986+J10986*CARROT_HOURS*WEEKS*(1+CARROT_DIM)^J10986+K10986*MESCLUN_HOURS*WEEKS*(1+MESCLUN_DIM)^K10986</x:f>
        <x:v>9113.474100831692</x:v>
      </x:c>
      <x:c r="N10986" s="267" t="n">
        <x:f>MAX(M10986-FARMER_HOURS,0)/TEMP_HOURS_PER_WORKER</x:f>
        <x:v>5.828801458910897</x:v>
      </x:c>
      <x:c r="O10986" s="268" t="n">
        <x:f>I10986*TOMATO_PRICE+J10986*CARROT_PRICE+K10986*MESCLUN_PRICE</x:f>
        <x:v>249904</x:v>
      </x:c>
      <x:c r="P10986" s="268" t="n">
        <x:f>I10986*TOMATO_FERTILIZER+J10986*CARROT_FERTILIZER+K10986*MESCLUN_FERTILIZER</x:f>
        <x:v>45760</x:v>
      </x:c>
      <x:c r="Q10986" s="268" t="n">
        <x:f>MIN(M10986,FARMER_HOURS)*FARMER_RATE+MAX(M10986-FARMER_HOURS,0)*TEMP_RATE</x:f>
        <x:v>170720.03647277242</x:v>
      </x:c>
      <x:c r="R10986" s="268" t="n">
        <x:f>O10986-P10986-Q10986-FIXED_COST</x:f>
        <x:v>13423.963527227577</x:v>
      </x:c>
      <x:c r="S10986" s="139" t="str">
        <x:f>IF(AND(L10986&lt;=TOTAL_BED_CAP,N10986&lt;=TEMP_WORKER_CAP),"YES","NO")</x:f>
        <x:v>NO</x:v>
      </x:c>
      <x:c r="T10986" s="139" t="n">
        <x:f>IF(S10986="YES",R10986,-1E+99)</x:f>
        <x:v>-1e+99</x:v>
      </x:c>
    </x:row>
    <x:row r="10987">
      <x:c r="A10987" s="139"/>
      <x:c r="B10987" s="139"/>
      <x:c r="C10987" s="139"/>
      <x:c r="D10987" s="139"/>
      <x:c r="E10987" s="139"/>
      <x:c r="F10987" s="139"/>
      <x:c r="G10987" s="139"/>
      <x:c r="H10987" s="139"/>
      <x:c r="I10987" s="266" t="n">
        <x:f>INT((ROW()-ROW($I$46))/((CARROT_CAP+1)*(MESCLUN_CAP+1)))</x:f>
        <x:v>16</x:v>
      </x:c>
      <x:c r="J10987" s="266" t="n">
        <x:f>MOD(INT((ROW()-ROW($I$46))/(MESCLUN_CAP+1)),CARROT_CAP+1)</x:f>
        <x:v>16</x:v>
      </x:c>
      <x:c r="K10987" s="266" t="n">
        <x:f>MOD(ROW()-ROW($I$46),MESCLUN_CAP+1)</x:f>
        <x:v>29</x:v>
      </x:c>
      <x:c r="L10987" s="266" t="n">
        <x:f>SUM(I10987:K10987)</x:f>
        <x:v>61</x:v>
      </x:c>
      <x:c r="M10987" s="267" t="n">
        <x:f>I10987*TOMATO_HOURS*WEEKS*(1+TOMATO_DIM)^I10987+J10987*CARROT_HOURS*WEEKS*(1+CARROT_DIM)^J10987+K10987*MESCLUN_HOURS*WEEKS*(1+MESCLUN_DIM)^K10987</x:f>
        <x:v>9200.292128947347</x:v>
      </x:c>
      <x:c r="N10987" s="267" t="n">
        <x:f>MAX(M10987-FARMER_HOURS,0)/TEMP_HOURS_PER_WORKER</x:f>
        <x:v>5.8890917562134355</x:v>
      </x:c>
      <x:c r="O10987" s="268" t="n">
        <x:f>I10987*TOMATO_PRICE+J10987*CARROT_PRICE+K10987*MESCLUN_PRICE</x:f>
        <x:v>252604</x:v>
      </x:c>
      <x:c r="P10987" s="268" t="n">
        <x:f>I10987*TOMATO_FERTILIZER+J10987*CARROT_FERTILIZER+K10987*MESCLUN_FERTILIZER</x:f>
        <x:v>46640</x:v>
      </x:c>
      <x:c r="Q10987" s="268" t="n">
        <x:f>MIN(M10987,FARMER_HOURS)*FARMER_RATE+MAX(M10987-FARMER_HOURS,0)*TEMP_RATE</x:f>
        <x:v>172227.2939053359</x:v>
      </x:c>
      <x:c r="R10987" s="268" t="n">
        <x:f>O10987-P10987-Q10987-FIXED_COST</x:f>
        <x:v>13736.706094664114</x:v>
      </x:c>
      <x:c r="S10987" s="139" t="str">
        <x:f>IF(AND(L10987&lt;=TOTAL_BED_CAP,N10987&lt;=TEMP_WORKER_CAP),"YES","NO")</x:f>
        <x:v>NO</x:v>
      </x:c>
      <x:c r="T10987" s="139" t="n">
        <x:f>IF(S10987="YES",R10987,-1E+99)</x:f>
        <x:v>-1e+99</x:v>
      </x:c>
    </x:row>
    <x:row r="10988">
      <x:c r="A10988" s="139"/>
      <x:c r="B10988" s="139"/>
      <x:c r="C10988" s="139"/>
      <x:c r="D10988" s="139"/>
      <x:c r="E10988" s="139"/>
      <x:c r="F10988" s="139"/>
      <x:c r="G10988" s="139"/>
      <x:c r="H10988" s="139"/>
      <x:c r="I10988" s="266" t="n">
        <x:f>INT((ROW()-ROW($I$46))/((CARROT_CAP+1)*(MESCLUN_CAP+1)))</x:f>
        <x:v>16</x:v>
      </x:c>
      <x:c r="J10988" s="266" t="n">
        <x:f>MOD(INT((ROW()-ROW($I$46))/(MESCLUN_CAP+1)),CARROT_CAP+1)</x:f>
        <x:v>16</x:v>
      </x:c>
      <x:c r="K10988" s="266" t="n">
        <x:f>MOD(ROW()-ROW($I$46),MESCLUN_CAP+1)</x:f>
        <x:v>30</x:v>
      </x:c>
      <x:c r="L10988" s="266" t="n">
        <x:f>SUM(I10988:K10988)</x:f>
        <x:v>62</x:v>
      </x:c>
      <x:c r="M10988" s="267" t="n">
        <x:f>I10988*TOMATO_HOURS*WEEKS*(1+TOMATO_DIM)^I10988+J10988*CARROT_HOURS*WEEKS*(1+CARROT_DIM)^J10988+K10988*MESCLUN_HOURS*WEEKS*(1+MESCLUN_DIM)^K10988</x:f>
        <x:v>9289.001834281116</x:v>
      </x:c>
      <x:c r="N10988" s="267" t="n">
        <x:f>MAX(M10988-FARMER_HOURS,0)/TEMP_HOURS_PER_WORKER</x:f>
        <x:v>5.950695718250775</x:v>
      </x:c>
      <x:c r="O10988" s="268" t="n">
        <x:f>I10988*TOMATO_PRICE+J10988*CARROT_PRICE+K10988*MESCLUN_PRICE</x:f>
        <x:v>255304</x:v>
      </x:c>
      <x:c r="P10988" s="268" t="n">
        <x:f>I10988*TOMATO_FERTILIZER+J10988*CARROT_FERTILIZER+K10988*MESCLUN_FERTILIZER</x:f>
        <x:v>47520</x:v>
      </x:c>
      <x:c r="Q10988" s="268" t="n">
        <x:f>MIN(M10988,FARMER_HOURS)*FARMER_RATE+MAX(M10988-FARMER_HOURS,0)*TEMP_RATE</x:f>
        <x:v>173767.39295626938</x:v>
      </x:c>
      <x:c r="R10988" s="268" t="n">
        <x:f>O10988-P10988-Q10988-FIXED_COST</x:f>
        <x:v>14016.607043730619</x:v>
      </x:c>
      <x:c r="S10988" s="139" t="str">
        <x:f>IF(AND(L10988&lt;=TOTAL_BED_CAP,N10988&lt;=TEMP_WORKER_CAP),"YES","NO")</x:f>
        <x:v>NO</x:v>
      </x:c>
      <x:c r="T10988" s="139" t="n">
        <x:f>IF(S10988="YES",R10988,-1E+99)</x:f>
        <x:v>-1e+99</x:v>
      </x:c>
    </x:row>
    <x:row r="10989">
      <x:c r="A10989" s="139"/>
      <x:c r="B10989" s="139"/>
      <x:c r="C10989" s="139"/>
      <x:c r="D10989" s="139"/>
      <x:c r="E10989" s="139"/>
      <x:c r="F10989" s="139"/>
      <x:c r="G10989" s="139"/>
      <x:c r="H10989" s="139"/>
      <x:c r="I10989" s="266" t="n">
        <x:f>INT((ROW()-ROW($I$46))/((CARROT_CAP+1)*(MESCLUN_CAP+1)))</x:f>
        <x:v>16</x:v>
      </x:c>
      <x:c r="J10989" s="266" t="n">
        <x:f>MOD(INT((ROW()-ROW($I$46))/(MESCLUN_CAP+1)),CARROT_CAP+1)</x:f>
        <x:v>17</x:v>
      </x:c>
      <x:c r="K10989" s="266" t="n">
        <x:f>MOD(ROW()-ROW($I$46),MESCLUN_CAP+1)</x:f>
        <x:v>0</x:v>
      </x:c>
      <x:c r="L10989" s="266" t="n">
        <x:f>SUM(I10989:K10989)</x:f>
        <x:v>33</x:v>
      </x:c>
      <x:c r="M10989" s="267" t="n">
        <x:f>I10989*TOMATO_HOURS*WEEKS*(1+TOMATO_DIM)^I10989+J10989*CARROT_HOURS*WEEKS*(1+CARROT_DIM)^J10989+K10989*MESCLUN_HOURS*WEEKS*(1+MESCLUN_DIM)^K10989</x:f>
        <x:v>7392.786413554709</x:v>
      </x:c>
      <x:c r="N10989" s="267" t="n">
        <x:f>MAX(M10989-FARMER_HOURS,0)/TEMP_HOURS_PER_WORKER</x:f>
        <x:v>4.633879453857436</x:v>
      </x:c>
      <x:c r="O10989" s="268" t="n">
        <x:f>I10989*TOMATO_PRICE+J10989*CARROT_PRICE+K10989*MESCLUN_PRICE</x:f>
        <x:v>176398</x:v>
      </x:c>
      <x:c r="P10989" s="268" t="n">
        <x:f>I10989*TOMATO_FERTILIZER+J10989*CARROT_FERTILIZER+K10989*MESCLUN_FERTILIZER</x:f>
        <x:v>21560</x:v>
      </x:c>
      <x:c r="Q10989" s="268" t="n">
        <x:f>MIN(M10989,FARMER_HOURS)*FARMER_RATE+MAX(M10989-FARMER_HOURS,0)*TEMP_RATE</x:f>
        <x:v>140846.9863464359</x:v>
      </x:c>
      <x:c r="R10989" s="268" t="n">
        <x:f>O10989-P10989-Q10989-FIXED_COST</x:f>
        <x:v>-6008.986346435908</x:v>
      </x:c>
      <x:c r="S10989" s="139" t="str">
        <x:f>IF(AND(L10989&lt;=TOTAL_BED_CAP,N10989&lt;=TEMP_WORKER_CAP),"YES","NO")</x:f>
        <x:v>NO</x:v>
      </x:c>
      <x:c r="T10989" s="139" t="n">
        <x:f>IF(S10989="YES",R10989,-1E+99)</x:f>
        <x:v>-1e+99</x:v>
      </x:c>
    </x:row>
    <x:row r="10990">
      <x:c r="A10990" s="139"/>
      <x:c r="B10990" s="139"/>
      <x:c r="C10990" s="139"/>
      <x:c r="D10990" s="139"/>
      <x:c r="E10990" s="139"/>
      <x:c r="F10990" s="139"/>
      <x:c r="G10990" s="139"/>
      <x:c r="H10990" s="139"/>
      <x:c r="I10990" s="266" t="n">
        <x:f>INT((ROW()-ROW($I$46))/((CARROT_CAP+1)*(MESCLUN_CAP+1)))</x:f>
        <x:v>16</x:v>
      </x:c>
      <x:c r="J10990" s="266" t="n">
        <x:f>MOD(INT((ROW()-ROW($I$46))/(MESCLUN_CAP+1)),CARROT_CAP+1)</x:f>
        <x:v>17</x:v>
      </x:c>
      <x:c r="K10990" s="266" t="n">
        <x:f>MOD(ROW()-ROW($I$46),MESCLUN_CAP+1)</x:f>
        <x:v>1</x:v>
      </x:c>
      <x:c r="L10990" s="266" t="n">
        <x:f>SUM(I10990:K10990)</x:f>
        <x:v>34</x:v>
      </x:c>
      <x:c r="M10990" s="267" t="n">
        <x:f>I10990*TOMATO_HOURS*WEEKS*(1+TOMATO_DIM)^I10990+J10990*CARROT_HOURS*WEEKS*(1+CARROT_DIM)^J10990+K10990*MESCLUN_HOURS*WEEKS*(1+MESCLUN_DIM)^K10990</x:f>
        <x:v>7438.348913554709</x:v>
      </x:c>
      <x:c r="N10990" s="267" t="n">
        <x:f>MAX(M10990-FARMER_HOURS,0)/TEMP_HOURS_PER_WORKER</x:f>
        <x:v>4.665520078857437</x:v>
      </x:c>
      <x:c r="O10990" s="268" t="n">
        <x:f>I10990*TOMATO_PRICE+J10990*CARROT_PRICE+K10990*MESCLUN_PRICE</x:f>
        <x:v>179098</x:v>
      </x:c>
      <x:c r="P10990" s="268" t="n">
        <x:f>I10990*TOMATO_FERTILIZER+J10990*CARROT_FERTILIZER+K10990*MESCLUN_FERTILIZER</x:f>
        <x:v>22440</x:v>
      </x:c>
      <x:c r="Q10990" s="268" t="n">
        <x:f>MIN(M10990,FARMER_HOURS)*FARMER_RATE+MAX(M10990-FARMER_HOURS,0)*TEMP_RATE</x:f>
        <x:v>141638.0019714359</x:v>
      </x:c>
      <x:c r="R10990" s="268" t="n">
        <x:f>O10990-P10990-Q10990-FIXED_COST</x:f>
        <x:v>-4980.001971435908</x:v>
      </x:c>
      <x:c r="S10990" s="139" t="str">
        <x:f>IF(AND(L10990&lt;=TOTAL_BED_CAP,N10990&lt;=TEMP_WORKER_CAP),"YES","NO")</x:f>
        <x:v>NO</x:v>
      </x:c>
      <x:c r="T10990" s="139" t="n">
        <x:f>IF(S10990="YES",R10990,-1E+99)</x:f>
        <x:v>-1e+99</x:v>
      </x:c>
    </x:row>
    <x:row r="10991">
      <x:c r="A10991" s="139"/>
      <x:c r="B10991" s="139"/>
      <x:c r="C10991" s="139"/>
      <x:c r="D10991" s="139"/>
      <x:c r="E10991" s="139"/>
      <x:c r="F10991" s="139"/>
      <x:c r="G10991" s="139"/>
      <x:c r="H10991" s="139"/>
      <x:c r="I10991" s="266" t="n">
        <x:f>INT((ROW()-ROW($I$46))/((CARROT_CAP+1)*(MESCLUN_CAP+1)))</x:f>
        <x:v>16</x:v>
      </x:c>
      <x:c r="J10991" s="266" t="n">
        <x:f>MOD(INT((ROW()-ROW($I$46))/(MESCLUN_CAP+1)),CARROT_CAP+1)</x:f>
        <x:v>17</x:v>
      </x:c>
      <x:c r="K10991" s="266" t="n">
        <x:f>MOD(ROW()-ROW($I$46),MESCLUN_CAP+1)</x:f>
        <x:v>2</x:v>
      </x:c>
      <x:c r="L10991" s="266" t="n">
        <x:f>SUM(I10991:K10991)</x:f>
        <x:v>35</x:v>
      </x:c>
      <x:c r="M10991" s="267" t="n">
        <x:f>I10991*TOMATO_HOURS*WEEKS*(1+TOMATO_DIM)^I10991+J10991*CARROT_HOURS*WEEKS*(1+CARROT_DIM)^J10991+K10991*MESCLUN_HOURS*WEEKS*(1+MESCLUN_DIM)^K10991</x:f>
        <x:v>7485.050476054709</x:v>
      </x:c>
      <x:c r="N10991" s="267" t="n">
        <x:f>MAX(M10991-FARMER_HOURS,0)/TEMP_HOURS_PER_WORKER</x:f>
        <x:v>4.697951719482437</x:v>
      </x:c>
      <x:c r="O10991" s="268" t="n">
        <x:f>I10991*TOMATO_PRICE+J10991*CARROT_PRICE+K10991*MESCLUN_PRICE</x:f>
        <x:v>181798</x:v>
      </x:c>
      <x:c r="P10991" s="268" t="n">
        <x:f>I10991*TOMATO_FERTILIZER+J10991*CARROT_FERTILIZER+K10991*MESCLUN_FERTILIZER</x:f>
        <x:v>23320</x:v>
      </x:c>
      <x:c r="Q10991" s="268" t="n">
        <x:f>MIN(M10991,FARMER_HOURS)*FARMER_RATE+MAX(M10991-FARMER_HOURS,0)*TEMP_RATE</x:f>
        <x:v>142448.7929870609</x:v>
      </x:c>
      <x:c r="R10991" s="268" t="n">
        <x:f>O10991-P10991-Q10991-FIXED_COST</x:f>
        <x:v>-3970.7929870609078</x:v>
      </x:c>
      <x:c r="S10991" s="139" t="str">
        <x:f>IF(AND(L10991&lt;=TOTAL_BED_CAP,N10991&lt;=TEMP_WORKER_CAP),"YES","NO")</x:f>
        <x:v>NO</x:v>
      </x:c>
      <x:c r="T10991" s="139" t="n">
        <x:f>IF(S10991="YES",R10991,-1E+99)</x:f>
        <x:v>-1e+99</x:v>
      </x:c>
    </x:row>
    <x:row r="10992">
      <x:c r="A10992" s="139"/>
      <x:c r="B10992" s="139"/>
      <x:c r="C10992" s="139"/>
      <x:c r="D10992" s="139"/>
      <x:c r="E10992" s="139"/>
      <x:c r="F10992" s="139"/>
      <x:c r="G10992" s="139"/>
      <x:c r="H10992" s="139"/>
      <x:c r="I10992" s="266" t="n">
        <x:f>INT((ROW()-ROW($I$46))/((CARROT_CAP+1)*(MESCLUN_CAP+1)))</x:f>
        <x:v>16</x:v>
      </x:c>
      <x:c r="J10992" s="266" t="n">
        <x:f>MOD(INT((ROW()-ROW($I$46))/(MESCLUN_CAP+1)),CARROT_CAP+1)</x:f>
        <x:v>17</x:v>
      </x:c>
      <x:c r="K10992" s="266" t="n">
        <x:f>MOD(ROW()-ROW($I$46),MESCLUN_CAP+1)</x:f>
        <x:v>3</x:v>
      </x:c>
      <x:c r="L10992" s="266" t="n">
        <x:f>SUM(I10992:K10992)</x:f>
        <x:v>36</x:v>
      </x:c>
      <x:c r="M10992" s="267" t="n">
        <x:f>I10992*TOMATO_HOURS*WEEKS*(1+TOMATO_DIM)^I10992+J10992*CARROT_HOURS*WEEKS*(1+CARROT_DIM)^J10992+K10992*MESCLUN_HOURS*WEEKS*(1+MESCLUN_DIM)^K10992</x:f>
        <x:v>7532.912458476584</x:v>
      </x:c>
      <x:c r="N10992" s="267" t="n">
        <x:f>MAX(M10992-FARMER_HOURS,0)/TEMP_HOURS_PER_WORKER</x:f>
        <x:v>4.731189207275405</x:v>
      </x:c>
      <x:c r="O10992" s="268" t="n">
        <x:f>I10992*TOMATO_PRICE+J10992*CARROT_PRICE+K10992*MESCLUN_PRICE</x:f>
        <x:v>184498</x:v>
      </x:c>
      <x:c r="P10992" s="268" t="n">
        <x:f>I10992*TOMATO_FERTILIZER+J10992*CARROT_FERTILIZER+K10992*MESCLUN_FERTILIZER</x:f>
        <x:v>24200</x:v>
      </x:c>
      <x:c r="Q10992" s="268" t="n">
        <x:f>MIN(M10992,FARMER_HOURS)*FARMER_RATE+MAX(M10992-FARMER_HOURS,0)*TEMP_RATE</x:f>
        <x:v>143279.73018188513</x:v>
      </x:c>
      <x:c r="R10992" s="268" t="n">
        <x:f>O10992-P10992-Q10992-FIXED_COST</x:f>
        <x:v>-2981.7301818851265</x:v>
      </x:c>
      <x:c r="S10992" s="139" t="str">
        <x:f>IF(AND(L10992&lt;=TOTAL_BED_CAP,N10992&lt;=TEMP_WORKER_CAP),"YES","NO")</x:f>
        <x:v>NO</x:v>
      </x:c>
      <x:c r="T10992" s="139" t="n">
        <x:f>IF(S10992="YES",R10992,-1E+99)</x:f>
        <x:v>-1e+99</x:v>
      </x:c>
    </x:row>
    <x:row r="10993">
      <x:c r="A10993" s="139"/>
      <x:c r="B10993" s="139"/>
      <x:c r="C10993" s="139"/>
      <x:c r="D10993" s="139"/>
      <x:c r="E10993" s="139"/>
      <x:c r="F10993" s="139"/>
      <x:c r="G10993" s="139"/>
      <x:c r="H10993" s="139"/>
      <x:c r="I10993" s="266" t="n">
        <x:f>INT((ROW()-ROW($I$46))/((CARROT_CAP+1)*(MESCLUN_CAP+1)))</x:f>
        <x:v>16</x:v>
      </x:c>
      <x:c r="J10993" s="266" t="n">
        <x:f>MOD(INT((ROW()-ROW($I$46))/(MESCLUN_CAP+1)),CARROT_CAP+1)</x:f>
        <x:v>17</x:v>
      </x:c>
      <x:c r="K10993" s="266" t="n">
        <x:f>MOD(ROW()-ROW($I$46),MESCLUN_CAP+1)</x:f>
        <x:v>4</x:v>
      </x:c>
      <x:c r="L10993" s="266" t="n">
        <x:f>SUM(I10993:K10993)</x:f>
        <x:v>37</x:v>
      </x:c>
      <x:c r="M10993" s="267" t="n">
        <x:f>I10993*TOMATO_HOURS*WEEKS*(1+TOMATO_DIM)^I10993+J10993*CARROT_HOURS*WEEKS*(1+CARROT_DIM)^J10993+K10993*MESCLUN_HOURS*WEEKS*(1+MESCLUN_DIM)^K10993</x:f>
        <x:v>7581.95657419924</x:v>
      </x:c>
      <x:c r="N10993" s="267" t="n">
        <x:f>MAX(M10993-FARMER_HOURS,0)/TEMP_HOURS_PER_WORKER</x:f>
        <x:v>4.765247620971694</x:v>
      </x:c>
      <x:c r="O10993" s="268" t="n">
        <x:f>I10993*TOMATO_PRICE+J10993*CARROT_PRICE+K10993*MESCLUN_PRICE</x:f>
        <x:v>187198</x:v>
      </x:c>
      <x:c r="P10993" s="268" t="n">
        <x:f>I10993*TOMATO_FERTILIZER+J10993*CARROT_FERTILIZER+K10993*MESCLUN_FERTILIZER</x:f>
        <x:v>25080</x:v>
      </x:c>
      <x:c r="Q10993" s="268" t="n">
        <x:f>MIN(M10993,FARMER_HOURS)*FARMER_RATE+MAX(M10993-FARMER_HOURS,0)*TEMP_RATE</x:f>
        <x:v>144131.19052429235</x:v>
      </x:c>
      <x:c r="R10993" s="268" t="n">
        <x:f>O10993-P10993-Q10993-FIXED_COST</x:f>
        <x:v>-2013.190524292353</x:v>
      </x:c>
      <x:c r="S10993" s="139" t="str">
        <x:f>IF(AND(L10993&lt;=TOTAL_BED_CAP,N10993&lt;=TEMP_WORKER_CAP),"YES","NO")</x:f>
        <x:v>NO</x:v>
      </x:c>
      <x:c r="T10993" s="139" t="n">
        <x:f>IF(S10993="YES",R10993,-1E+99)</x:f>
        <x:v>-1e+99</x:v>
      </x:c>
    </x:row>
    <x:row r="10994">
      <x:c r="A10994" s="139"/>
      <x:c r="B10994" s="139"/>
      <x:c r="C10994" s="139"/>
      <x:c r="D10994" s="139"/>
      <x:c r="E10994" s="139"/>
      <x:c r="F10994" s="139"/>
      <x:c r="G10994" s="139"/>
      <x:c r="H10994" s="139"/>
      <x:c r="I10994" s="266" t="n">
        <x:f>INT((ROW()-ROW($I$46))/((CARROT_CAP+1)*(MESCLUN_CAP+1)))</x:f>
        <x:v>16</x:v>
      </x:c>
      <x:c r="J10994" s="266" t="n">
        <x:f>MOD(INT((ROW()-ROW($I$46))/(MESCLUN_CAP+1)),CARROT_CAP+1)</x:f>
        <x:v>17</x:v>
      </x:c>
      <x:c r="K10994" s="266" t="n">
        <x:f>MOD(ROW()-ROW($I$46),MESCLUN_CAP+1)</x:f>
        <x:v>5</x:v>
      </x:c>
      <x:c r="L10994" s="266" t="n">
        <x:f>SUM(I10994:K10994)</x:f>
        <x:v>38</x:v>
      </x:c>
      <x:c r="M10994" s="267" t="n">
        <x:f>I10994*TOMATO_HOURS*WEEKS*(1+TOMATO_DIM)^I10994+J10994*CARROT_HOURS*WEEKS*(1+CARROT_DIM)^J10994+K10994*MESCLUN_HOURS*WEEKS*(1+MESCLUN_DIM)^K10994</x:f>
        <x:v>7632.204898120443</x:v>
      </x:c>
      <x:c r="N10994" s="267" t="n">
        <x:f>MAX(M10994-FARMER_HOURS,0)/TEMP_HOURS_PER_WORKER</x:f>
        <x:v>4.8001422903614195</x:v>
      </x:c>
      <x:c r="O10994" s="268" t="n">
        <x:f>I10994*TOMATO_PRICE+J10994*CARROT_PRICE+K10994*MESCLUN_PRICE</x:f>
        <x:v>189898</x:v>
      </x:c>
      <x:c r="P10994" s="268" t="n">
        <x:f>I10994*TOMATO_FERTILIZER+J10994*CARROT_FERTILIZER+K10994*MESCLUN_FERTILIZER</x:f>
        <x:v>25960</x:v>
      </x:c>
      <x:c r="Q10994" s="268" t="n">
        <x:f>MIN(M10994,FARMER_HOURS)*FARMER_RATE+MAX(M10994-FARMER_HOURS,0)*TEMP_RATE</x:f>
        <x:v>145003.55725903547</x:v>
      </x:c>
      <x:c r="R10994" s="268" t="n">
        <x:f>O10994-P10994-Q10994-FIXED_COST</x:f>
        <x:v>-1065.5572590354714</x:v>
      </x:c>
      <x:c r="S10994" s="139" t="str">
        <x:f>IF(AND(L10994&lt;=TOTAL_BED_CAP,N10994&lt;=TEMP_WORKER_CAP),"YES","NO")</x:f>
        <x:v>NO</x:v>
      </x:c>
      <x:c r="T10994" s="139" t="n">
        <x:f>IF(S10994="YES",R10994,-1E+99)</x:f>
        <x:v>-1e+99</x:v>
      </x:c>
    </x:row>
    <x:row r="10995">
      <x:c r="A10995" s="139"/>
      <x:c r="B10995" s="139"/>
      <x:c r="C10995" s="139"/>
      <x:c r="D10995" s="139"/>
      <x:c r="E10995" s="139"/>
      <x:c r="F10995" s="139"/>
      <x:c r="G10995" s="139"/>
      <x:c r="H10995" s="139"/>
      <x:c r="I10995" s="266" t="n">
        <x:f>INT((ROW()-ROW($I$46))/((CARROT_CAP+1)*(MESCLUN_CAP+1)))</x:f>
        <x:v>16</x:v>
      </x:c>
      <x:c r="J10995" s="266" t="n">
        <x:f>MOD(INT((ROW()-ROW($I$46))/(MESCLUN_CAP+1)),CARROT_CAP+1)</x:f>
        <x:v>17</x:v>
      </x:c>
      <x:c r="K10995" s="266" t="n">
        <x:f>MOD(ROW()-ROW($I$46),MESCLUN_CAP+1)</x:f>
        <x:v>6</x:v>
      </x:c>
      <x:c r="L10995" s="266" t="n">
        <x:f>SUM(I10995:K10995)</x:f>
        <x:v>39</x:v>
      </x:c>
      <x:c r="M10995" s="267" t="n">
        <x:f>I10995*TOMATO_HOURS*WEEKS*(1+TOMATO_DIM)^I10995+J10995*CARROT_HOURS*WEEKS*(1+CARROT_DIM)^J10995+K10995*MESCLUN_HOURS*WEEKS*(1+MESCLUN_DIM)^K10995</x:f>
        <x:v>7683.679872302077</x:v>
      </x:c>
      <x:c r="N10995" s="267" t="n">
        <x:f>MAX(M10995-FARMER_HOURS,0)/TEMP_HOURS_PER_WORKER</x:f>
        <x:v>4.8358888002097755</x:v>
      </x:c>
      <x:c r="O10995" s="268" t="n">
        <x:f>I10995*TOMATO_PRICE+J10995*CARROT_PRICE+K10995*MESCLUN_PRICE</x:f>
        <x:v>192598</x:v>
      </x:c>
      <x:c r="P10995" s="268" t="n">
        <x:f>I10995*TOMATO_FERTILIZER+J10995*CARROT_FERTILIZER+K10995*MESCLUN_FERTILIZER</x:f>
        <x:v>26840</x:v>
      </x:c>
      <x:c r="Q10995" s="268" t="n">
        <x:f>MIN(M10995,FARMER_HOURS)*FARMER_RATE+MAX(M10995-FARMER_HOURS,0)*TEMP_RATE</x:f>
        <x:v>145897.22000524437</x:v>
      </x:c>
      <x:c r="R10995" s="268" t="n">
        <x:f>O10995-P10995-Q10995-FIXED_COST</x:f>
        <x:v>-139.2200052443659</x:v>
      </x:c>
      <x:c r="S10995" s="139" t="str">
        <x:f>IF(AND(L10995&lt;=TOTAL_BED_CAP,N10995&lt;=TEMP_WORKER_CAP),"YES","NO")</x:f>
        <x:v>NO</x:v>
      </x:c>
      <x:c r="T10995" s="139" t="n">
        <x:f>IF(S10995="YES",R10995,-1E+99)</x:f>
        <x:v>-1e+99</x:v>
      </x:c>
    </x:row>
    <x:row r="10996">
      <x:c r="A10996" s="139"/>
      <x:c r="B10996" s="139"/>
      <x:c r="C10996" s="139"/>
      <x:c r="D10996" s="139"/>
      <x:c r="E10996" s="139"/>
      <x:c r="F10996" s="139"/>
      <x:c r="G10996" s="139"/>
      <x:c r="H10996" s="139"/>
      <x:c r="I10996" s="266" t="n">
        <x:f>INT((ROW()-ROW($I$46))/((CARROT_CAP+1)*(MESCLUN_CAP+1)))</x:f>
        <x:v>16</x:v>
      </x:c>
      <x:c r="J10996" s="266" t="n">
        <x:f>MOD(INT((ROW()-ROW($I$46))/(MESCLUN_CAP+1)),CARROT_CAP+1)</x:f>
        <x:v>17</x:v>
      </x:c>
      <x:c r="K10996" s="266" t="n">
        <x:f>MOD(ROW()-ROW($I$46),MESCLUN_CAP+1)</x:f>
        <x:v>7</x:v>
      </x:c>
      <x:c r="L10996" s="266" t="n">
        <x:f>SUM(I10996:K10996)</x:f>
        <x:v>40</x:v>
      </x:c>
      <x:c r="M10996" s="267" t="n">
        <x:f>I10996*TOMATO_HOURS*WEEKS*(1+TOMATO_DIM)^I10996+J10996*CARROT_HOURS*WEEKS*(1+CARROT_DIM)^J10996+K10996*MESCLUN_HOURS*WEEKS*(1+MESCLUN_DIM)^K10996</x:f>
        <x:v>7736.404311700037</x:v>
      </x:c>
      <x:c r="N10996" s="267" t="n">
        <x:f>MAX(M10996-FARMER_HOURS,0)/TEMP_HOURS_PER_WORKER</x:f>
        <x:v>4.872502994236137</x:v>
      </x:c>
      <x:c r="O10996" s="268" t="n">
        <x:f>I10996*TOMATO_PRICE+J10996*CARROT_PRICE+K10996*MESCLUN_PRICE</x:f>
        <x:v>195298</x:v>
      </x:c>
      <x:c r="P10996" s="268" t="n">
        <x:f>I10996*TOMATO_FERTILIZER+J10996*CARROT_FERTILIZER+K10996*MESCLUN_FERTILIZER</x:f>
        <x:v>27720</x:v>
      </x:c>
      <x:c r="Q10996" s="268" t="n">
        <x:f>MIN(M10996,FARMER_HOURS)*FARMER_RATE+MAX(M10996-FARMER_HOURS,0)*TEMP_RATE</x:f>
        <x:v>146812.57485590343</x:v>
      </x:c>
      <x:c r="R10996" s="268" t="n">
        <x:f>O10996-P10996-Q10996-FIXED_COST</x:f>
        <x:v>765.4251440965745</x:v>
      </x:c>
      <x:c r="S10996" s="139" t="str">
        <x:f>IF(AND(L10996&lt;=TOTAL_BED_CAP,N10996&lt;=TEMP_WORKER_CAP),"YES","NO")</x:f>
        <x:v>NO</x:v>
      </x:c>
      <x:c r="T10996" s="139" t="n">
        <x:f>IF(S10996="YES",R10996,-1E+99)</x:f>
        <x:v>-1e+99</x:v>
      </x:c>
    </x:row>
    <x:row r="10997">
      <x:c r="A10997" s="139"/>
      <x:c r="B10997" s="139"/>
      <x:c r="C10997" s="139"/>
      <x:c r="D10997" s="139"/>
      <x:c r="E10997" s="139"/>
      <x:c r="F10997" s="139"/>
      <x:c r="G10997" s="139"/>
      <x:c r="H10997" s="139"/>
      <x:c r="I10997" s="266" t="n">
        <x:f>INT((ROW()-ROW($I$46))/((CARROT_CAP+1)*(MESCLUN_CAP+1)))</x:f>
        <x:v>16</x:v>
      </x:c>
      <x:c r="J10997" s="266" t="n">
        <x:f>MOD(INT((ROW()-ROW($I$46))/(MESCLUN_CAP+1)),CARROT_CAP+1)</x:f>
        <x:v>17</x:v>
      </x:c>
      <x:c r="K10997" s="266" t="n">
        <x:f>MOD(ROW()-ROW($I$46),MESCLUN_CAP+1)</x:f>
        <x:v>8</x:v>
      </x:c>
      <x:c r="L10997" s="266" t="n">
        <x:f>SUM(I10997:K10997)</x:f>
        <x:v>41</x:v>
      </x:c>
      <x:c r="M10997" s="267" t="n">
        <x:f>I10997*TOMATO_HOURS*WEEKS*(1+TOMATO_DIM)^I10997+J10997*CARROT_HOURS*WEEKS*(1+CARROT_DIM)^J10997+K10997*MESCLUN_HOURS*WEEKS*(1+MESCLUN_DIM)^K10997</x:f>
        <x:v>7790.401409980017</x:v>
      </x:c>
      <x:c r="N10997" s="267" t="n">
        <x:f>MAX(M10997-FARMER_HOURS,0)/TEMP_HOURS_PER_WORKER</x:f>
        <x:v>4.910000979152789</x:v>
      </x:c>
      <x:c r="O10997" s="268" t="n">
        <x:f>I10997*TOMATO_PRICE+J10997*CARROT_PRICE+K10997*MESCLUN_PRICE</x:f>
        <x:v>197998</x:v>
      </x:c>
      <x:c r="P10997" s="268" t="n">
        <x:f>I10997*TOMATO_FERTILIZER+J10997*CARROT_FERTILIZER+K10997*MESCLUN_FERTILIZER</x:f>
        <x:v>28600</x:v>
      </x:c>
      <x:c r="Q10997" s="268" t="n">
        <x:f>MIN(M10997,FARMER_HOURS)*FARMER_RATE+MAX(M10997-FARMER_HOURS,0)*TEMP_RATE</x:f>
        <x:v>147750.02447881975</x:v>
      </x:c>
      <x:c r="R10997" s="268" t="n">
        <x:f>O10997-P10997-Q10997-FIXED_COST</x:f>
        <x:v>1647.9755211802549</x:v>
      </x:c>
      <x:c r="S10997" s="139" t="str">
        <x:f>IF(AND(L10997&lt;=TOTAL_BED_CAP,N10997&lt;=TEMP_WORKER_CAP),"YES","NO")</x:f>
        <x:v>NO</x:v>
      </x:c>
      <x:c r="T10997" s="139" t="n">
        <x:f>IF(S10997="YES",R10997,-1E+99)</x:f>
        <x:v>-1e+99</x:v>
      </x:c>
    </x:row>
    <x:row r="10998">
      <x:c r="A10998" s="139"/>
      <x:c r="B10998" s="139"/>
      <x:c r="C10998" s="139"/>
      <x:c r="D10998" s="139"/>
      <x:c r="E10998" s="139"/>
      <x:c r="F10998" s="139"/>
      <x:c r="G10998" s="139"/>
      <x:c r="H10998" s="139"/>
      <x:c r="I10998" s="266" t="n">
        <x:f>INT((ROW()-ROW($I$46))/((CARROT_CAP+1)*(MESCLUN_CAP+1)))</x:f>
        <x:v>16</x:v>
      </x:c>
      <x:c r="J10998" s="266" t="n">
        <x:f>MOD(INT((ROW()-ROW($I$46))/(MESCLUN_CAP+1)),CARROT_CAP+1)</x:f>
        <x:v>17</x:v>
      </x:c>
      <x:c r="K10998" s="266" t="n">
        <x:f>MOD(ROW()-ROW($I$46),MESCLUN_CAP+1)</x:f>
        <x:v>9</x:v>
      </x:c>
      <x:c r="L10998" s="266" t="n">
        <x:f>SUM(I10998:K10998)</x:f>
        <x:v>42</x:v>
      </x:c>
      <x:c r="M10998" s="267" t="n">
        <x:f>I10998*TOMATO_HOURS*WEEKS*(1+TOMATO_DIM)^I10998+J10998*CARROT_HOURS*WEEKS*(1+CARROT_DIM)^J10998+K10998*MESCLUN_HOURS*WEEKS*(1+MESCLUN_DIM)^K10998</x:f>
        <x:v>7845.694745420412</x:v>
      </x:c>
      <x:c r="N10998" s="267" t="n">
        <x:f>MAX(M10998-FARMER_HOURS,0)/TEMP_HOURS_PER_WORKER</x:f>
        <x:v>4.948399128764175</x:v>
      </x:c>
      <x:c r="O10998" s="268" t="n">
        <x:f>I10998*TOMATO_PRICE+J10998*CARROT_PRICE+K10998*MESCLUN_PRICE</x:f>
        <x:v>200698</x:v>
      </x:c>
      <x:c r="P10998" s="268" t="n">
        <x:f>I10998*TOMATO_FERTILIZER+J10998*CARROT_FERTILIZER+K10998*MESCLUN_FERTILIZER</x:f>
        <x:v>29480</x:v>
      </x:c>
      <x:c r="Q10998" s="268" t="n">
        <x:f>MIN(M10998,FARMER_HOURS)*FARMER_RATE+MAX(M10998-FARMER_HOURS,0)*TEMP_RATE</x:f>
        <x:v>148709.97821910435</x:v>
      </x:c>
      <x:c r="R10998" s="268" t="n">
        <x:f>O10998-P10998-Q10998-FIXED_COST</x:f>
        <x:v>2508.0217808956513</x:v>
      </x:c>
      <x:c r="S10998" s="139" t="str">
        <x:f>IF(AND(L10998&lt;=TOTAL_BED_CAP,N10998&lt;=TEMP_WORKER_CAP),"YES","NO")</x:f>
        <x:v>NO</x:v>
      </x:c>
      <x:c r="T10998" s="139" t="n">
        <x:f>IF(S10998="YES",R10998,-1E+99)</x:f>
        <x:v>-1e+99</x:v>
      </x:c>
    </x:row>
    <x:row r="10999">
      <x:c r="A10999" s="139"/>
      <x:c r="B10999" s="139"/>
      <x:c r="C10999" s="139"/>
      <x:c r="D10999" s="139"/>
      <x:c r="E10999" s="139"/>
      <x:c r="F10999" s="139"/>
      <x:c r="G10999" s="139"/>
      <x:c r="H10999" s="139"/>
      <x:c r="I10999" s="266" t="n">
        <x:f>INT((ROW()-ROW($I$46))/((CARROT_CAP+1)*(MESCLUN_CAP+1)))</x:f>
        <x:v>16</x:v>
      </x:c>
      <x:c r="J10999" s="266" t="n">
        <x:f>MOD(INT((ROW()-ROW($I$46))/(MESCLUN_CAP+1)),CARROT_CAP+1)</x:f>
        <x:v>17</x:v>
      </x:c>
      <x:c r="K10999" s="266" t="n">
        <x:f>MOD(ROW()-ROW($I$46),MESCLUN_CAP+1)</x:f>
        <x:v>10</x:v>
      </x:c>
      <x:c r="L10999" s="266" t="n">
        <x:f>SUM(I10999:K10999)</x:f>
        <x:v>43</x:v>
      </x:c>
      <x:c r="M10999" s="267" t="n">
        <x:f>I10999*TOMATO_HOURS*WEEKS*(1+TOMATO_DIM)^I10999+J10999*CARROT_HOURS*WEEKS*(1+CARROT_DIM)^J10999+K10999*MESCLUN_HOURS*WEEKS*(1+MESCLUN_DIM)^K10999</x:f>
        <x:v>7902.308286903624</x:v>
      </x:c>
      <x:c r="N10999" s="267" t="n">
        <x:f>MAX(M10999-FARMER_HOURS,0)/TEMP_HOURS_PER_WORKER</x:f>
        <x:v>4.987714088127517</x:v>
      </x:c>
      <x:c r="O10999" s="268" t="n">
        <x:f>I10999*TOMATO_PRICE+J10999*CARROT_PRICE+K10999*MESCLUN_PRICE</x:f>
        <x:v>203398</x:v>
      </x:c>
      <x:c r="P10999" s="268" t="n">
        <x:f>I10999*TOMATO_FERTILIZER+J10999*CARROT_FERTILIZER+K10999*MESCLUN_FERTILIZER</x:f>
        <x:v>30360</x:v>
      </x:c>
      <x:c r="Q10999" s="268" t="n">
        <x:f>MIN(M10999,FARMER_HOURS)*FARMER_RATE+MAX(M10999-FARMER_HOURS,0)*TEMP_RATE</x:f>
        <x:v>149692.85220318794</x:v>
      </x:c>
      <x:c r="R10999" s="268" t="n">
        <x:f>O10999-P10999-Q10999-FIXED_COST</x:f>
        <x:v>3345.14779681206</x:v>
      </x:c>
      <x:c r="S10999" s="139" t="str">
        <x:f>IF(AND(L10999&lt;=TOTAL_BED_CAP,N10999&lt;=TEMP_WORKER_CAP),"YES","NO")</x:f>
        <x:v>NO</x:v>
      </x:c>
      <x:c r="T10999" s="139" t="n">
        <x:f>IF(S10999="YES",R10999,-1E+99)</x:f>
        <x:v>-1e+99</x:v>
      </x:c>
    </x:row>
    <x:row r="11000">
      <x:c r="A11000" s="139"/>
      <x:c r="B11000" s="139"/>
      <x:c r="C11000" s="139"/>
      <x:c r="D11000" s="139"/>
      <x:c r="E11000" s="139"/>
      <x:c r="F11000" s="139"/>
      <x:c r="G11000" s="139"/>
      <x:c r="H11000" s="139"/>
      <x:c r="I11000" s="266" t="n">
        <x:f>INT((ROW()-ROW($I$46))/((CARROT_CAP+1)*(MESCLUN_CAP+1)))</x:f>
        <x:v>16</x:v>
      </x:c>
      <x:c r="J11000" s="266" t="n">
        <x:f>MOD(INT((ROW()-ROW($I$46))/(MESCLUN_CAP+1)),CARROT_CAP+1)</x:f>
        <x:v>17</x:v>
      </x:c>
      <x:c r="K11000" s="266" t="n">
        <x:f>MOD(ROW()-ROW($I$46),MESCLUN_CAP+1)</x:f>
        <x:v>11</x:v>
      </x:c>
      <x:c r="L11000" s="266" t="n">
        <x:f>SUM(I11000:K11000)</x:f>
        <x:v>44</x:v>
      </x:c>
      <x:c r="M11000" s="267" t="n">
        <x:f>I11000*TOMATO_HOURS*WEEKS*(1+TOMATO_DIM)^I11000+J11000*CARROT_HOURS*WEEKS*(1+CARROT_DIM)^J11000+K11000*MESCLUN_HOURS*WEEKS*(1+MESCLUN_DIM)^K11000</x:f>
        <x:v>7960.266399997064</x:v>
      </x:c>
      <x:c r="N11000" s="267" t="n">
        <x:f>MAX(M11000-FARMER_HOURS,0)/TEMP_HOURS_PER_WORKER</x:f>
        <x:v>5.0279627777757385</x:v>
      </x:c>
      <x:c r="O11000" s="268" t="n">
        <x:f>I11000*TOMATO_PRICE+J11000*CARROT_PRICE+K11000*MESCLUN_PRICE</x:f>
        <x:v>206098</x:v>
      </x:c>
      <x:c r="P11000" s="268" t="n">
        <x:f>I11000*TOMATO_FERTILIZER+J11000*CARROT_FERTILIZER+K11000*MESCLUN_FERTILIZER</x:f>
        <x:v>31240</x:v>
      </x:c>
      <x:c r="Q11000" s="268" t="n">
        <x:f>MIN(M11000,FARMER_HOURS)*FARMER_RATE+MAX(M11000-FARMER_HOURS,0)*TEMP_RATE</x:f>
        <x:v>150699.06944439345</x:v>
      </x:c>
      <x:c r="R11000" s="268" t="n">
        <x:f>O11000-P11000-Q11000-FIXED_COST</x:f>
        <x:v>4158.930555606552</x:v>
      </x:c>
      <x:c r="S11000" s="139" t="str">
        <x:f>IF(AND(L11000&lt;=TOTAL_BED_CAP,N11000&lt;=TEMP_WORKER_CAP),"YES","NO")</x:f>
        <x:v>NO</x:v>
      </x:c>
      <x:c r="T11000" s="139" t="n">
        <x:f>IF(S11000="YES",R11000,-1E+99)</x:f>
        <x:v>-1e+99</x:v>
      </x:c>
    </x:row>
    <x:row r="11001">
      <x:c r="A11001" s="139"/>
      <x:c r="B11001" s="139"/>
      <x:c r="C11001" s="139"/>
      <x:c r="D11001" s="139"/>
      <x:c r="E11001" s="139"/>
      <x:c r="F11001" s="139"/>
      <x:c r="G11001" s="139"/>
      <x:c r="H11001" s="139"/>
      <x:c r="I11001" s="266" t="n">
        <x:f>INT((ROW()-ROW($I$46))/((CARROT_CAP+1)*(MESCLUN_CAP+1)))</x:f>
        <x:v>16</x:v>
      </x:c>
      <x:c r="J11001" s="266" t="n">
        <x:f>MOD(INT((ROW()-ROW($I$46))/(MESCLUN_CAP+1)),CARROT_CAP+1)</x:f>
        <x:v>17</x:v>
      </x:c>
      <x:c r="K11001" s="266" t="n">
        <x:f>MOD(ROW()-ROW($I$46),MESCLUN_CAP+1)</x:f>
        <x:v>12</x:v>
      </x:c>
      <x:c r="L11001" s="266" t="n">
        <x:f>SUM(I11001:K11001)</x:f>
        <x:v>45</x:v>
      </x:c>
      <x:c r="M11001" s="267" t="n">
        <x:f>I11001*TOMATO_HOURS*WEEKS*(1+TOMATO_DIM)^I11001+J11001*CARROT_HOURS*WEEKS*(1+CARROT_DIM)^J11001+K11001*MESCLUN_HOURS*WEEKS*(1+MESCLUN_DIM)^K11001</x:f>
        <x:v>8019.593853125128</x:v>
      </x:c>
      <x:c r="N11001" s="267" t="n">
        <x:f>MAX(M11001-FARMER_HOURS,0)/TEMP_HOURS_PER_WORKER</x:f>
        <x:v>5.069162398003561</x:v>
      </x:c>
      <x:c r="O11001" s="268" t="n">
        <x:f>I11001*TOMATO_PRICE+J11001*CARROT_PRICE+K11001*MESCLUN_PRICE</x:f>
        <x:v>208798</x:v>
      </x:c>
      <x:c r="P11001" s="268" t="n">
        <x:f>I11001*TOMATO_FERTILIZER+J11001*CARROT_FERTILIZER+K11001*MESCLUN_FERTILIZER</x:f>
        <x:v>32120</x:v>
      </x:c>
      <x:c r="Q11001" s="268" t="n">
        <x:f>MIN(M11001,FARMER_HOURS)*FARMER_RATE+MAX(M11001-FARMER_HOURS,0)*TEMP_RATE</x:f>
        <x:v>151729.05995008902</x:v>
      </x:c>
      <x:c r="R11001" s="268" t="n">
        <x:f>O11001-P11001-Q11001-FIXED_COST</x:f>
        <x:v>4948.940049910976</x:v>
      </x:c>
      <x:c r="S11001" s="139" t="str">
        <x:f>IF(AND(L11001&lt;=TOTAL_BED_CAP,N11001&lt;=TEMP_WORKER_CAP),"YES","NO")</x:f>
        <x:v>NO</x:v>
      </x:c>
      <x:c r="T11001" s="139" t="n">
        <x:f>IF(S11001="YES",R11001,-1E+99)</x:f>
        <x:v>-1e+99</x:v>
      </x:c>
    </x:row>
    <x:row r="11002">
      <x:c r="A11002" s="139"/>
      <x:c r="B11002" s="139"/>
      <x:c r="C11002" s="139"/>
      <x:c r="D11002" s="139"/>
      <x:c r="E11002" s="139"/>
      <x:c r="F11002" s="139"/>
      <x:c r="G11002" s="139"/>
      <x:c r="H11002" s="139"/>
      <x:c r="I11002" s="266" t="n">
        <x:f>INT((ROW()-ROW($I$46))/((CARROT_CAP+1)*(MESCLUN_CAP+1)))</x:f>
        <x:v>16</x:v>
      </x:c>
      <x:c r="J11002" s="266" t="n">
        <x:f>MOD(INT((ROW()-ROW($I$46))/(MESCLUN_CAP+1)),CARROT_CAP+1)</x:f>
        <x:v>17</x:v>
      </x:c>
      <x:c r="K11002" s="266" t="n">
        <x:f>MOD(ROW()-ROW($I$46),MESCLUN_CAP+1)</x:f>
        <x:v>13</x:v>
      </x:c>
      <x:c r="L11002" s="266" t="n">
        <x:f>SUM(I11002:K11002)</x:f>
        <x:v>46</x:v>
      </x:c>
      <x:c r="M11002" s="267" t="n">
        <x:f>I11002*TOMATO_HOURS*WEEKS*(1+TOMATO_DIM)^I11002+J11002*CARROT_HOURS*WEEKS*(1+CARROT_DIM)^J11002+K11002*MESCLUN_HOURS*WEEKS*(1+MESCLUN_DIM)^K11002</x:f>
        <x:v>8080.315823833512</x:v>
      </x:c>
      <x:c r="N11002" s="267" t="n">
        <x:f>MAX(M11002-FARMER_HOURS,0)/TEMP_HOURS_PER_WORKER</x:f>
        <x:v>5.1113304332177165</x:v>
      </x:c>
      <x:c r="O11002" s="268" t="n">
        <x:f>I11002*TOMATO_PRICE+J11002*CARROT_PRICE+K11002*MESCLUN_PRICE</x:f>
        <x:v>211498</x:v>
      </x:c>
      <x:c r="P11002" s="268" t="n">
        <x:f>I11002*TOMATO_FERTILIZER+J11002*CARROT_FERTILIZER+K11002*MESCLUN_FERTILIZER</x:f>
        <x:v>33000</x:v>
      </x:c>
      <x:c r="Q11002" s="268" t="n">
        <x:f>MIN(M11002,FARMER_HOURS)*FARMER_RATE+MAX(M11002-FARMER_HOURS,0)*TEMP_RATE</x:f>
        <x:v>152783.26083044292</x:v>
      </x:c>
      <x:c r="R11002" s="268" t="n">
        <x:f>O11002-P11002-Q11002-FIXED_COST</x:f>
        <x:v>5714.739169557084</x:v>
      </x:c>
      <x:c r="S11002" s="139" t="str">
        <x:f>IF(AND(L11002&lt;=TOTAL_BED_CAP,N11002&lt;=TEMP_WORKER_CAP),"YES","NO")</x:f>
        <x:v>NO</x:v>
      </x:c>
      <x:c r="T11002" s="139" t="n">
        <x:f>IF(S11002="YES",R11002,-1E+99)</x:f>
        <x:v>-1e+99</x:v>
      </x:c>
    </x:row>
    <x:row r="11003">
      <x:c r="A11003" s="139"/>
      <x:c r="B11003" s="139"/>
      <x:c r="C11003" s="139"/>
      <x:c r="D11003" s="139"/>
      <x:c r="E11003" s="139"/>
      <x:c r="F11003" s="139"/>
      <x:c r="G11003" s="139"/>
      <x:c r="H11003" s="139"/>
      <x:c r="I11003" s="266" t="n">
        <x:f>INT((ROW()-ROW($I$46))/((CARROT_CAP+1)*(MESCLUN_CAP+1)))</x:f>
        <x:v>16</x:v>
      </x:c>
      <x:c r="J11003" s="266" t="n">
        <x:f>MOD(INT((ROW()-ROW($I$46))/(MESCLUN_CAP+1)),CARROT_CAP+1)</x:f>
        <x:v>17</x:v>
      </x:c>
      <x:c r="K11003" s="266" t="n">
        <x:f>MOD(ROW()-ROW($I$46),MESCLUN_CAP+1)</x:f>
        <x:v>14</x:v>
      </x:c>
      <x:c r="L11003" s="266" t="n">
        <x:f>SUM(I11003:K11003)</x:f>
        <x:v>47</x:v>
      </x:c>
      <x:c r="M11003" s="267" t="n">
        <x:f>I11003*TOMATO_HOURS*WEEKS*(1+TOMATO_DIM)^I11003+J11003*CARROT_HOURS*WEEKS*(1+CARROT_DIM)^J11003+K11003*MESCLUN_HOURS*WEEKS*(1+MESCLUN_DIM)^K11003</x:f>
        <x:v>8142.457905147173</x:v>
      </x:c>
      <x:c r="N11003" s="267" t="n">
        <x:f>MAX(M11003-FARMER_HOURS,0)/TEMP_HOURS_PER_WORKER</x:f>
        <x:v>5.154484656352204</x:v>
      </x:c>
      <x:c r="O11003" s="268" t="n">
        <x:f>I11003*TOMATO_PRICE+J11003*CARROT_PRICE+K11003*MESCLUN_PRICE</x:f>
        <x:v>214198</x:v>
      </x:c>
      <x:c r="P11003" s="268" t="n">
        <x:f>I11003*TOMATO_FERTILIZER+J11003*CARROT_FERTILIZER+K11003*MESCLUN_FERTILIZER</x:f>
        <x:v>33880</x:v>
      </x:c>
      <x:c r="Q11003" s="268" t="n">
        <x:f>MIN(M11003,FARMER_HOURS)*FARMER_RATE+MAX(M11003-FARMER_HOURS,0)*TEMP_RATE</x:f>
        <x:v>153862.11640880507</x:v>
      </x:c>
      <x:c r="R11003" s="268" t="n">
        <x:f>O11003-P11003-Q11003-FIXED_COST</x:f>
        <x:v>6455.883591194928</x:v>
      </x:c>
      <x:c r="S11003" s="139" t="str">
        <x:f>IF(AND(L11003&lt;=TOTAL_BED_CAP,N11003&lt;=TEMP_WORKER_CAP),"YES","NO")</x:f>
        <x:v>NO</x:v>
      </x:c>
      <x:c r="T11003" s="139" t="n">
        <x:f>IF(S11003="YES",R11003,-1E+99)</x:f>
        <x:v>-1e+99</x:v>
      </x:c>
    </x:row>
    <x:row r="11004">
      <x:c r="A11004" s="139"/>
      <x:c r="B11004" s="139"/>
      <x:c r="C11004" s="139"/>
      <x:c r="D11004" s="139"/>
      <x:c r="E11004" s="139"/>
      <x:c r="F11004" s="139"/>
      <x:c r="G11004" s="139"/>
      <x:c r="H11004" s="139"/>
      <x:c r="I11004" s="266" t="n">
        <x:f>INT((ROW()-ROW($I$46))/((CARROT_CAP+1)*(MESCLUN_CAP+1)))</x:f>
        <x:v>16</x:v>
      </x:c>
      <x:c r="J11004" s="266" t="n">
        <x:f>MOD(INT((ROW()-ROW($I$46))/(MESCLUN_CAP+1)),CARROT_CAP+1)</x:f>
        <x:v>17</x:v>
      </x:c>
      <x:c r="K11004" s="266" t="n">
        <x:f>MOD(ROW()-ROW($I$46),MESCLUN_CAP+1)</x:f>
        <x:v>15</x:v>
      </x:c>
      <x:c r="L11004" s="266" t="n">
        <x:f>SUM(I11004:K11004)</x:f>
        <x:v>48</x:v>
      </x:c>
      <x:c r="M11004" s="267" t="n">
        <x:f>I11004*TOMATO_HOURS*WEEKS*(1+TOMATO_DIM)^I11004+J11004*CARROT_HOURS*WEEKS*(1+CARROT_DIM)^J11004+K11004*MESCLUN_HOURS*WEEKS*(1+MESCLUN_DIM)^K11004</x:f>
        <x:v>8206.04611202332</x:v>
      </x:c>
      <x:c r="N11004" s="267" t="n">
        <x:f>MAX(M11004-FARMER_HOURS,0)/TEMP_HOURS_PER_WORKER</x:f>
        <x:v>5.1986431333495275</x:v>
      </x:c>
      <x:c r="O11004" s="268" t="n">
        <x:f>I11004*TOMATO_PRICE+J11004*CARROT_PRICE+K11004*MESCLUN_PRICE</x:f>
        <x:v>216898</x:v>
      </x:c>
      <x:c r="P11004" s="268" t="n">
        <x:f>I11004*TOMATO_FERTILIZER+J11004*CARROT_FERTILIZER+K11004*MESCLUN_FERTILIZER</x:f>
        <x:v>34760</x:v>
      </x:c>
      <x:c r="Q11004" s="268" t="n">
        <x:f>MIN(M11004,FARMER_HOURS)*FARMER_RATE+MAX(M11004-FARMER_HOURS,0)*TEMP_RATE</x:f>
        <x:v>154966.0783337382</x:v>
      </x:c>
      <x:c r="R11004" s="268" t="n">
        <x:f>O11004-P11004-Q11004-FIXED_COST</x:f>
        <x:v>7171.921666261798</x:v>
      </x:c>
      <x:c r="S11004" s="139" t="str">
        <x:f>IF(AND(L11004&lt;=TOTAL_BED_CAP,N11004&lt;=TEMP_WORKER_CAP),"YES","NO")</x:f>
        <x:v>NO</x:v>
      </x:c>
      <x:c r="T11004" s="139" t="n">
        <x:f>IF(S11004="YES",R11004,-1E+99)</x:f>
        <x:v>-1e+99</x:v>
      </x:c>
    </x:row>
    <x:row r="11005">
      <x:c r="A11005" s="139"/>
      <x:c r="B11005" s="139"/>
      <x:c r="C11005" s="139"/>
      <x:c r="D11005" s="139"/>
      <x:c r="E11005" s="139"/>
      <x:c r="F11005" s="139"/>
      <x:c r="G11005" s="139"/>
      <x:c r="H11005" s="139"/>
      <x:c r="I11005" s="266" t="n">
        <x:f>INT((ROW()-ROW($I$46))/((CARROT_CAP+1)*(MESCLUN_CAP+1)))</x:f>
        <x:v>16</x:v>
      </x:c>
      <x:c r="J11005" s="266" t="n">
        <x:f>MOD(INT((ROW()-ROW($I$46))/(MESCLUN_CAP+1)),CARROT_CAP+1)</x:f>
        <x:v>17</x:v>
      </x:c>
      <x:c r="K11005" s="266" t="n">
        <x:f>MOD(ROW()-ROW($I$46),MESCLUN_CAP+1)</x:f>
        <x:v>16</x:v>
      </x:c>
      <x:c r="L11005" s="266" t="n">
        <x:f>SUM(I11005:K11005)</x:f>
        <x:v>49</x:v>
      </x:c>
      <x:c r="M11005" s="267" t="n">
        <x:f>I11005*TOMATO_HOURS*WEEKS*(1+TOMATO_DIM)^I11005+J11005*CARROT_HOURS*WEEKS*(1+CARROT_DIM)^J11005+K11005*MESCLUN_HOURS*WEEKS*(1+MESCLUN_DIM)^K11005</x:f>
        <x:v>8271.106887900809</x:v>
      </x:c>
      <x:c r="N11005" s="267" t="n">
        <x:f>MAX(M11005-FARMER_HOURS,0)/TEMP_HOURS_PER_WORKER</x:f>
        <x:v>5.243824227708895</x:v>
      </x:c>
      <x:c r="O11005" s="268" t="n">
        <x:f>I11005*TOMATO_PRICE+J11005*CARROT_PRICE+K11005*MESCLUN_PRICE</x:f>
        <x:v>219598</x:v>
      </x:c>
      <x:c r="P11005" s="268" t="n">
        <x:f>I11005*TOMATO_FERTILIZER+J11005*CARROT_FERTILIZER+K11005*MESCLUN_FERTILIZER</x:f>
        <x:v>35640</x:v>
      </x:c>
      <x:c r="Q11005" s="268" t="n">
        <x:f>MIN(M11005,FARMER_HOURS)*FARMER_RATE+MAX(M11005-FARMER_HOURS,0)*TEMP_RATE</x:f>
        <x:v>156095.60569272237</x:v>
      </x:c>
      <x:c r="R11005" s="268" t="n">
        <x:f>O11005-P11005-Q11005-FIXED_COST</x:f>
        <x:v>7862.394307277631</x:v>
      </x:c>
      <x:c r="S11005" s="139" t="str">
        <x:f>IF(AND(L11005&lt;=TOTAL_BED_CAP,N11005&lt;=TEMP_WORKER_CAP),"YES","NO")</x:f>
        <x:v>NO</x:v>
      </x:c>
      <x:c r="T11005" s="139" t="n">
        <x:f>IF(S11005="YES",R11005,-1E+99)</x:f>
        <x:v>-1e+99</x:v>
      </x:c>
    </x:row>
    <x:row r="11006">
      <x:c r="A11006" s="139"/>
      <x:c r="B11006" s="139"/>
      <x:c r="C11006" s="139"/>
      <x:c r="D11006" s="139"/>
      <x:c r="E11006" s="139"/>
      <x:c r="F11006" s="139"/>
      <x:c r="G11006" s="139"/>
      <x:c r="H11006" s="139"/>
      <x:c r="I11006" s="266" t="n">
        <x:f>INT((ROW()-ROW($I$46))/((CARROT_CAP+1)*(MESCLUN_CAP+1)))</x:f>
        <x:v>16</x:v>
      </x:c>
      <x:c r="J11006" s="266" t="n">
        <x:f>MOD(INT((ROW()-ROW($I$46))/(MESCLUN_CAP+1)),CARROT_CAP+1)</x:f>
        <x:v>17</x:v>
      </x:c>
      <x:c r="K11006" s="266" t="n">
        <x:f>MOD(ROW()-ROW($I$46),MESCLUN_CAP+1)</x:f>
        <x:v>17</x:v>
      </x:c>
      <x:c r="L11006" s="266" t="n">
        <x:f>SUM(I11006:K11006)</x:f>
        <x:v>50</x:v>
      </x:c>
      <x:c r="M11006" s="267" t="n">
        <x:f>I11006*TOMATO_HOURS*WEEKS*(1+TOMATO_DIM)^I11006+J11006*CARROT_HOURS*WEEKS*(1+CARROT_DIM)^J11006+K11006*MESCLUN_HOURS*WEEKS*(1+MESCLUN_DIM)^K11006</x:f>
        <x:v>8337.66711134735</x:v>
      </x:c>
      <x:c r="N11006" s="267" t="n">
        <x:f>MAX(M11006-FARMER_HOURS,0)/TEMP_HOURS_PER_WORKER</x:f>
        <x:v>5.290046605102326</x:v>
      </x:c>
      <x:c r="O11006" s="268" t="n">
        <x:f>I11006*TOMATO_PRICE+J11006*CARROT_PRICE+K11006*MESCLUN_PRICE</x:f>
        <x:v>222298</x:v>
      </x:c>
      <x:c r="P11006" s="268" t="n">
        <x:f>I11006*TOMATO_FERTILIZER+J11006*CARROT_FERTILIZER+K11006*MESCLUN_FERTILIZER</x:f>
        <x:v>36520</x:v>
      </x:c>
      <x:c r="Q11006" s="268" t="n">
        <x:f>MIN(M11006,FARMER_HOURS)*FARMER_RATE+MAX(M11006-FARMER_HOURS,0)*TEMP_RATE</x:f>
        <x:v>157251.16512755814</x:v>
      </x:c>
      <x:c r="R11006" s="268" t="n">
        <x:f>O11006-P11006-Q11006-FIXED_COST</x:f>
        <x:v>8526.834872441861</x:v>
      </x:c>
      <x:c r="S11006" s="139" t="str">
        <x:f>IF(AND(L11006&lt;=TOTAL_BED_CAP,N11006&lt;=TEMP_WORKER_CAP),"YES","NO")</x:f>
        <x:v>NO</x:v>
      </x:c>
      <x:c r="T11006" s="139" t="n">
        <x:f>IF(S11006="YES",R11006,-1E+99)</x:f>
        <x:v>-1e+99</x:v>
      </x:c>
    </x:row>
    <x:row r="11007">
      <x:c r="A11007" s="139"/>
      <x:c r="B11007" s="139"/>
      <x:c r="C11007" s="139"/>
      <x:c r="D11007" s="139"/>
      <x:c r="E11007" s="139"/>
      <x:c r="F11007" s="139"/>
      <x:c r="G11007" s="139"/>
      <x:c r="H11007" s="139"/>
      <x:c r="I11007" s="266" t="n">
        <x:f>INT((ROW()-ROW($I$46))/((CARROT_CAP+1)*(MESCLUN_CAP+1)))</x:f>
        <x:v>16</x:v>
      </x:c>
      <x:c r="J11007" s="266" t="n">
        <x:f>MOD(INT((ROW()-ROW($I$46))/(MESCLUN_CAP+1)),CARROT_CAP+1)</x:f>
        <x:v>17</x:v>
      </x:c>
      <x:c r="K11007" s="266" t="n">
        <x:f>MOD(ROW()-ROW($I$46),MESCLUN_CAP+1)</x:f>
        <x:v>18</x:v>
      </x:c>
      <x:c r="L11007" s="266" t="n">
        <x:f>SUM(I11007:K11007)</x:f>
        <x:v>51</x:v>
      </x:c>
      <x:c r="M11007" s="267" t="n">
        <x:f>I11007*TOMATO_HOURS*WEEKS*(1+TOMATO_DIM)^I11007+J11007*CARROT_HOURS*WEEKS*(1+CARROT_DIM)^J11007+K11007*MESCLUN_HOURS*WEEKS*(1+MESCLUN_DIM)^K11007</x:f>
        <x:v>8405.754102805937</x:v>
      </x:c>
      <x:c r="N11007" s="267" t="n">
        <x:f>MAX(M11007-FARMER_HOURS,0)/TEMP_HOURS_PER_WORKER</x:f>
        <x:v>5.337329238059678</x:v>
      </x:c>
      <x:c r="O11007" s="268" t="n">
        <x:f>I11007*TOMATO_PRICE+J11007*CARROT_PRICE+K11007*MESCLUN_PRICE</x:f>
        <x:v>224998</x:v>
      </x:c>
      <x:c r="P11007" s="268" t="n">
        <x:f>I11007*TOMATO_FERTILIZER+J11007*CARROT_FERTILIZER+K11007*MESCLUN_FERTILIZER</x:f>
        <x:v>37400</x:v>
      </x:c>
      <x:c r="Q11007" s="268" t="n">
        <x:f>MIN(M11007,FARMER_HOURS)*FARMER_RATE+MAX(M11007-FARMER_HOURS,0)*TEMP_RATE</x:f>
        <x:v>158433.23095149195</x:v>
      </x:c>
      <x:c r="R11007" s="268" t="n">
        <x:f>O11007-P11007-Q11007-FIXED_COST</x:f>
        <x:v>9164.769048508053</x:v>
      </x:c>
      <x:c r="S11007" s="139" t="str">
        <x:f>IF(AND(L11007&lt;=TOTAL_BED_CAP,N11007&lt;=TEMP_WORKER_CAP),"YES","NO")</x:f>
        <x:v>NO</x:v>
      </x:c>
      <x:c r="T11007" s="139" t="n">
        <x:f>IF(S11007="YES",R11007,-1E+99)</x:f>
        <x:v>-1e+99</x:v>
      </x:c>
    </x:row>
    <x:row r="11008">
      <x:c r="A11008" s="139"/>
      <x:c r="B11008" s="139"/>
      <x:c r="C11008" s="139"/>
      <x:c r="D11008" s="139"/>
      <x:c r="E11008" s="139"/>
      <x:c r="F11008" s="139"/>
      <x:c r="G11008" s="139"/>
      <x:c r="H11008" s="139"/>
      <x:c r="I11008" s="266" t="n">
        <x:f>INT((ROW()-ROW($I$46))/((CARROT_CAP+1)*(MESCLUN_CAP+1)))</x:f>
        <x:v>16</x:v>
      </x:c>
      <x:c r="J11008" s="266" t="n">
        <x:f>MOD(INT((ROW()-ROW($I$46))/(MESCLUN_CAP+1)),CARROT_CAP+1)</x:f>
        <x:v>17</x:v>
      </x:c>
      <x:c r="K11008" s="266" t="n">
        <x:f>MOD(ROW()-ROW($I$46),MESCLUN_CAP+1)</x:f>
        <x:v>19</x:v>
      </x:c>
      <x:c r="L11008" s="266" t="n">
        <x:f>SUM(I11008:K11008)</x:f>
        <x:v>52</x:v>
      </x:c>
      <x:c r="M11008" s="267" t="n">
        <x:f>I11008*TOMATO_HOURS*WEEKS*(1+TOMATO_DIM)^I11008+J11008*CARROT_HOURS*WEEKS*(1+CARROT_DIM)^J11008+K11008*MESCLUN_HOURS*WEEKS*(1+MESCLUN_DIM)^K11008</x:f>
        <x:v>8475.395631441957</x:v>
      </x:c>
      <x:c r="N11008" s="267" t="n">
        <x:f>MAX(M11008-FARMER_HOURS,0)/TEMP_HOURS_PER_WORKER</x:f>
        <x:v>5.385691410723582</x:v>
      </x:c>
      <x:c r="O11008" s="268" t="n">
        <x:f>I11008*TOMATO_PRICE+J11008*CARROT_PRICE+K11008*MESCLUN_PRICE</x:f>
        <x:v>227698</x:v>
      </x:c>
      <x:c r="P11008" s="268" t="n">
        <x:f>I11008*TOMATO_FERTILIZER+J11008*CARROT_FERTILIZER+K11008*MESCLUN_FERTILIZER</x:f>
        <x:v>38280</x:v>
      </x:c>
      <x:c r="Q11008" s="268" t="n">
        <x:f>MIN(M11008,FARMER_HOURS)*FARMER_RATE+MAX(M11008-FARMER_HOURS,0)*TEMP_RATE</x:f>
        <x:v>159642.28526808953</x:v>
      </x:c>
      <x:c r="R11008" s="268" t="n">
        <x:f>O11008-P11008-Q11008-FIXED_COST</x:f>
        <x:v>9775.71473191047</x:v>
      </x:c>
      <x:c r="S11008" s="139" t="str">
        <x:f>IF(AND(L11008&lt;=TOTAL_BED_CAP,N11008&lt;=TEMP_WORKER_CAP),"YES","NO")</x:f>
        <x:v>NO</x:v>
      </x:c>
      <x:c r="T11008" s="139" t="n">
        <x:f>IF(S11008="YES",R11008,-1E+99)</x:f>
        <x:v>-1e+99</x:v>
      </x:c>
    </x:row>
    <x:row r="11009">
      <x:c r="A11009" s="139"/>
      <x:c r="B11009" s="139"/>
      <x:c r="C11009" s="139"/>
      <x:c r="D11009" s="139"/>
      <x:c r="E11009" s="139"/>
      <x:c r="F11009" s="139"/>
      <x:c r="G11009" s="139"/>
      <x:c r="H11009" s="139"/>
      <x:c r="I11009" s="266" t="n">
        <x:f>INT((ROW()-ROW($I$46))/((CARROT_CAP+1)*(MESCLUN_CAP+1)))</x:f>
        <x:v>16</x:v>
      </x:c>
      <x:c r="J11009" s="266" t="n">
        <x:f>MOD(INT((ROW()-ROW($I$46))/(MESCLUN_CAP+1)),CARROT_CAP+1)</x:f>
        <x:v>17</x:v>
      </x:c>
      <x:c r="K11009" s="266" t="n">
        <x:f>MOD(ROW()-ROW($I$46),MESCLUN_CAP+1)</x:f>
        <x:v>20</x:v>
      </x:c>
      <x:c r="L11009" s="266" t="n">
        <x:f>SUM(I11009:K11009)</x:f>
        <x:v>53</x:v>
      </x:c>
      <x:c r="M11009" s="267" t="n">
        <x:f>I11009*TOMATO_HOURS*WEEKS*(1+TOMATO_DIM)^I11009+J11009*CARROT_HOURS*WEEKS*(1+CARROT_DIM)^J11009+K11009*MESCLUN_HOURS*WEEKS*(1+MESCLUN_DIM)^K11009</x:f>
        <x:v>8546.619922092435</x:v>
      </x:c>
      <x:c r="N11009" s="267" t="n">
        <x:f>MAX(M11009-FARMER_HOURS,0)/TEMP_HOURS_PER_WORKER</x:f>
        <x:v>5.435152723675302</x:v>
      </x:c>
      <x:c r="O11009" s="268" t="n">
        <x:f>I11009*TOMATO_PRICE+J11009*CARROT_PRICE+K11009*MESCLUN_PRICE</x:f>
        <x:v>230398</x:v>
      </x:c>
      <x:c r="P11009" s="268" t="n">
        <x:f>I11009*TOMATO_FERTILIZER+J11009*CARROT_FERTILIZER+K11009*MESCLUN_FERTILIZER</x:f>
        <x:v>39160</x:v>
      </x:c>
      <x:c r="Q11009" s="268" t="n">
        <x:f>MIN(M11009,FARMER_HOURS)*FARMER_RATE+MAX(M11009-FARMER_HOURS,0)*TEMP_RATE</x:f>
        <x:v>160878.81809188257</x:v>
      </x:c>
      <x:c r="R11009" s="268" t="n">
        <x:f>O11009-P11009-Q11009-FIXED_COST</x:f>
        <x:v>10359.181908117433</x:v>
      </x:c>
      <x:c r="S11009" s="139" t="str">
        <x:f>IF(AND(L11009&lt;=TOTAL_BED_CAP,N11009&lt;=TEMP_WORKER_CAP),"YES","NO")</x:f>
        <x:v>NO</x:v>
      </x:c>
      <x:c r="T11009" s="139" t="n">
        <x:f>IF(S11009="YES",R11009,-1E+99)</x:f>
        <x:v>-1e+99</x:v>
      </x:c>
    </x:row>
    <x:row r="11010">
      <x:c r="A11010" s="139"/>
      <x:c r="B11010" s="139"/>
      <x:c r="C11010" s="139"/>
      <x:c r="D11010" s="139"/>
      <x:c r="E11010" s="139"/>
      <x:c r="F11010" s="139"/>
      <x:c r="G11010" s="139"/>
      <x:c r="H11010" s="139"/>
      <x:c r="I11010" s="266" t="n">
        <x:f>INT((ROW()-ROW($I$46))/((CARROT_CAP+1)*(MESCLUN_CAP+1)))</x:f>
        <x:v>16</x:v>
      </x:c>
      <x:c r="J11010" s="266" t="n">
        <x:f>MOD(INT((ROW()-ROW($I$46))/(MESCLUN_CAP+1)),CARROT_CAP+1)</x:f>
        <x:v>17</x:v>
      </x:c>
      <x:c r="K11010" s="266" t="n">
        <x:f>MOD(ROW()-ROW($I$46),MESCLUN_CAP+1)</x:f>
        <x:v>21</x:v>
      </x:c>
      <x:c r="L11010" s="266" t="n">
        <x:f>SUM(I11010:K11010)</x:f>
        <x:v>54</x:v>
      </x:c>
      <x:c r="M11010" s="267" t="n">
        <x:f>I11010*TOMATO_HOURS*WEEKS*(1+TOMATO_DIM)^I11010+J11010*CARROT_HOURS*WEEKS*(1+CARROT_DIM)^J11010+K11010*MESCLUN_HOURS*WEEKS*(1+MESCLUN_DIM)^K11010</x:f>
        <x:v>8619.455662318878</x:v>
      </x:c>
      <x:c r="N11010" s="267" t="n">
        <x:f>MAX(M11010-FARMER_HOURS,0)/TEMP_HOURS_PER_WORKER</x:f>
        <x:v>5.485733098832554</x:v>
      </x:c>
      <x:c r="O11010" s="268" t="n">
        <x:f>I11010*TOMATO_PRICE+J11010*CARROT_PRICE+K11010*MESCLUN_PRICE</x:f>
        <x:v>233098</x:v>
      </x:c>
      <x:c r="P11010" s="268" t="n">
        <x:f>I11010*TOMATO_FERTILIZER+J11010*CARROT_FERTILIZER+K11010*MESCLUN_FERTILIZER</x:f>
        <x:v>40040</x:v>
      </x:c>
      <x:c r="Q11010" s="268" t="n">
        <x:f>MIN(M11010,FARMER_HOURS)*FARMER_RATE+MAX(M11010-FARMER_HOURS,0)*TEMP_RATE</x:f>
        <x:v>162143.32747081385</x:v>
      </x:c>
      <x:c r="R11010" s="268" t="n">
        <x:f>O11010-P11010-Q11010-FIXED_COST</x:f>
        <x:v>10914.672529186151</x:v>
      </x:c>
      <x:c r="S11010" s="139" t="str">
        <x:f>IF(AND(L11010&lt;=TOTAL_BED_CAP,N11010&lt;=TEMP_WORKER_CAP),"YES","NO")</x:f>
        <x:v>NO</x:v>
      </x:c>
      <x:c r="T11010" s="139" t="n">
        <x:f>IF(S11010="YES",R11010,-1E+99)</x:f>
        <x:v>-1e+99</x:v>
      </x:c>
    </x:row>
    <x:row r="11011">
      <x:c r="A11011" s="139"/>
      <x:c r="B11011" s="139"/>
      <x:c r="C11011" s="139"/>
      <x:c r="D11011" s="139"/>
      <x:c r="E11011" s="139"/>
      <x:c r="F11011" s="139"/>
      <x:c r="G11011" s="139"/>
      <x:c r="H11011" s="139"/>
      <x:c r="I11011" s="266" t="n">
        <x:f>INT((ROW()-ROW($I$46))/((CARROT_CAP+1)*(MESCLUN_CAP+1)))</x:f>
        <x:v>16</x:v>
      </x:c>
      <x:c r="J11011" s="266" t="n">
        <x:f>MOD(INT((ROW()-ROW($I$46))/(MESCLUN_CAP+1)),CARROT_CAP+1)</x:f>
        <x:v>17</x:v>
      </x:c>
      <x:c r="K11011" s="266" t="n">
        <x:f>MOD(ROW()-ROW($I$46),MESCLUN_CAP+1)</x:f>
        <x:v>22</x:v>
      </x:c>
      <x:c r="L11011" s="266" t="n">
        <x:f>SUM(I11011:K11011)</x:f>
        <x:v>55</x:v>
      </x:c>
      <x:c r="M11011" s="267" t="n">
        <x:f>I11011*TOMATO_HOURS*WEEKS*(1+TOMATO_DIM)^I11011+J11011*CARROT_HOURS*WEEKS*(1+CARROT_DIM)^J11011+K11011*MESCLUN_HOURS*WEEKS*(1+MESCLUN_DIM)^K11011</x:f>
        <x:v>8693.932009565275</x:v>
      </x:c>
      <x:c r="N11011" s="267" t="n">
        <x:f>MAX(M11011-FARMER_HOURS,0)/TEMP_HOURS_PER_WORKER</x:f>
        <x:v>5.53745278442033</x:v>
      </x:c>
      <x:c r="O11011" s="268" t="n">
        <x:f>I11011*TOMATO_PRICE+J11011*CARROT_PRICE+K11011*MESCLUN_PRICE</x:f>
        <x:v>235798</x:v>
      </x:c>
      <x:c r="P11011" s="268" t="n">
        <x:f>I11011*TOMATO_FERTILIZER+J11011*CARROT_FERTILIZER+K11011*MESCLUN_FERTILIZER</x:f>
        <x:v>40920</x:v>
      </x:c>
      <x:c r="Q11011" s="268" t="n">
        <x:f>MIN(M11011,FARMER_HOURS)*FARMER_RATE+MAX(M11011-FARMER_HOURS,0)*TEMP_RATE</x:f>
        <x:v>163436.31961050825</x:v>
      </x:c>
      <x:c r="R11011" s="268" t="n">
        <x:f>O11011-P11011-Q11011-FIXED_COST</x:f>
        <x:v>11441.680389491754</x:v>
      </x:c>
      <x:c r="S11011" s="139" t="str">
        <x:f>IF(AND(L11011&lt;=TOTAL_BED_CAP,N11011&lt;=TEMP_WORKER_CAP),"YES","NO")</x:f>
        <x:v>NO</x:v>
      </x:c>
      <x:c r="T11011" s="139" t="n">
        <x:f>IF(S11011="YES",R11011,-1E+99)</x:f>
        <x:v>-1e+99</x:v>
      </x:c>
    </x:row>
    <x:row r="11012">
      <x:c r="A11012" s="139"/>
      <x:c r="B11012" s="139"/>
      <x:c r="C11012" s="139"/>
      <x:c r="D11012" s="139"/>
      <x:c r="E11012" s="139"/>
      <x:c r="F11012" s="139"/>
      <x:c r="G11012" s="139"/>
      <x:c r="H11012" s="139"/>
      <x:c r="I11012" s="266" t="n">
        <x:f>INT((ROW()-ROW($I$46))/((CARROT_CAP+1)*(MESCLUN_CAP+1)))</x:f>
        <x:v>16</x:v>
      </x:c>
      <x:c r="J11012" s="266" t="n">
        <x:f>MOD(INT((ROW()-ROW($I$46))/(MESCLUN_CAP+1)),CARROT_CAP+1)</x:f>
        <x:v>17</x:v>
      </x:c>
      <x:c r="K11012" s="266" t="n">
        <x:f>MOD(ROW()-ROW($I$46),MESCLUN_CAP+1)</x:f>
        <x:v>23</x:v>
      </x:c>
      <x:c r="L11012" s="266" t="n">
        <x:f>SUM(I11012:K11012)</x:f>
        <x:v>56</x:v>
      </x:c>
      <x:c r="M11012" s="267" t="n">
        <x:f>I11012*TOMATO_HOURS*WEEKS*(1+TOMATO_DIM)^I11012+J11012*CARROT_HOURS*WEEKS*(1+CARROT_DIM)^J11012+K11012*MESCLUN_HOURS*WEEKS*(1+MESCLUN_DIM)^K11012</x:f>
        <x:v>8770.078598422711</x:v>
      </x:c>
      <x:c r="N11012" s="267" t="n">
        <x:f>MAX(M11012-FARMER_HOURS,0)/TEMP_HOURS_PER_WORKER</x:f>
        <x:v>5.590332360015772</x:v>
      </x:c>
      <x:c r="O11012" s="268" t="n">
        <x:f>I11012*TOMATO_PRICE+J11012*CARROT_PRICE+K11012*MESCLUN_PRICE</x:f>
        <x:v>238498</x:v>
      </x:c>
      <x:c r="P11012" s="268" t="n">
        <x:f>I11012*TOMATO_FERTILIZER+J11012*CARROT_FERTILIZER+K11012*MESCLUN_FERTILIZER</x:f>
        <x:v>41800</x:v>
      </x:c>
      <x:c r="Q11012" s="268" t="n">
        <x:f>MIN(M11012,FARMER_HOURS)*FARMER_RATE+MAX(M11012-FARMER_HOURS,0)*TEMP_RATE</x:f>
        <x:v>164758.30900039428</x:v>
      </x:c>
      <x:c r="R11012" s="268" t="n">
        <x:f>O11012-P11012-Q11012-FIXED_COST</x:f>
        <x:v>11939.690999605722</x:v>
      </x:c>
      <x:c r="S11012" s="139" t="str">
        <x:f>IF(AND(L11012&lt;=TOTAL_BED_CAP,N11012&lt;=TEMP_WORKER_CAP),"YES","NO")</x:f>
        <x:v>NO</x:v>
      </x:c>
      <x:c r="T11012" s="139" t="n">
        <x:f>IF(S11012="YES",R11012,-1E+99)</x:f>
        <x:v>-1e+99</x:v>
      </x:c>
    </x:row>
    <x:row r="11013">
      <x:c r="A11013" s="139"/>
      <x:c r="B11013" s="139"/>
      <x:c r="C11013" s="139"/>
      <x:c r="D11013" s="139"/>
      <x:c r="E11013" s="139"/>
      <x:c r="F11013" s="139"/>
      <x:c r="G11013" s="139"/>
      <x:c r="H11013" s="139"/>
      <x:c r="I11013" s="266" t="n">
        <x:f>INT((ROW()-ROW($I$46))/((CARROT_CAP+1)*(MESCLUN_CAP+1)))</x:f>
        <x:v>16</x:v>
      </x:c>
      <x:c r="J11013" s="266" t="n">
        <x:f>MOD(INT((ROW()-ROW($I$46))/(MESCLUN_CAP+1)),CARROT_CAP+1)</x:f>
        <x:v>17</x:v>
      </x:c>
      <x:c r="K11013" s="266" t="n">
        <x:f>MOD(ROW()-ROW($I$46),MESCLUN_CAP+1)</x:f>
        <x:v>24</x:v>
      </x:c>
      <x:c r="L11013" s="266" t="n">
        <x:f>SUM(I11013:K11013)</x:f>
        <x:v>57</x:v>
      </x:c>
      <x:c r="M11013" s="267" t="n">
        <x:f>I11013*TOMATO_HOURS*WEEKS*(1+TOMATO_DIM)^I11013+J11013*CARROT_HOURS*WEEKS*(1+CARROT_DIM)^J11013+K11013*MESCLUN_HOURS*WEEKS*(1+MESCLUN_DIM)^K11013</x:f>
        <x:v>8847.925548002208</x:v>
      </x:c>
      <x:c r="N11013" s="267" t="n">
        <x:f>MAX(M11013-FARMER_HOURS,0)/TEMP_HOURS_PER_WORKER</x:f>
        <x:v>5.6443927416682</x:v>
      </x:c>
      <x:c r="O11013" s="268" t="n">
        <x:f>I11013*TOMATO_PRICE+J11013*CARROT_PRICE+K11013*MESCLUN_PRICE</x:f>
        <x:v>241198</x:v>
      </x:c>
      <x:c r="P11013" s="268" t="n">
        <x:f>I11013*TOMATO_FERTILIZER+J11013*CARROT_FERTILIZER+K11013*MESCLUN_FERTILIZER</x:f>
        <x:v>42680</x:v>
      </x:c>
      <x:c r="Q11013" s="268" t="n">
        <x:f>MIN(M11013,FARMER_HOURS)*FARMER_RATE+MAX(M11013-FARMER_HOURS,0)*TEMP_RATE</x:f>
        <x:v>166109.818541705</x:v>
      </x:c>
      <x:c r="R11013" s="268" t="n">
        <x:f>O11013-P11013-Q11013-FIXED_COST</x:f>
        <x:v>12408.181458295003</x:v>
      </x:c>
      <x:c r="S11013" s="139" t="str">
        <x:f>IF(AND(L11013&lt;=TOTAL_BED_CAP,N11013&lt;=TEMP_WORKER_CAP),"YES","NO")</x:f>
        <x:v>NO</x:v>
      </x:c>
      <x:c r="T11013" s="139" t="n">
        <x:f>IF(S11013="YES",R11013,-1E+99)</x:f>
        <x:v>-1e+99</x:v>
      </x:c>
    </x:row>
    <x:row r="11014">
      <x:c r="A11014" s="139"/>
      <x:c r="B11014" s="139"/>
      <x:c r="C11014" s="139"/>
      <x:c r="D11014" s="139"/>
      <x:c r="E11014" s="139"/>
      <x:c r="F11014" s="139"/>
      <x:c r="G11014" s="139"/>
      <x:c r="H11014" s="139"/>
      <x:c r="I11014" s="266" t="n">
        <x:f>INT((ROW()-ROW($I$46))/((CARROT_CAP+1)*(MESCLUN_CAP+1)))</x:f>
        <x:v>16</x:v>
      </x:c>
      <x:c r="J11014" s="266" t="n">
        <x:f>MOD(INT((ROW()-ROW($I$46))/(MESCLUN_CAP+1)),CARROT_CAP+1)</x:f>
        <x:v>17</x:v>
      </x:c>
      <x:c r="K11014" s="266" t="n">
        <x:f>MOD(ROW()-ROW($I$46),MESCLUN_CAP+1)</x:f>
        <x:v>25</x:v>
      </x:c>
      <x:c r="L11014" s="266" t="n">
        <x:f>SUM(I11014:K11014)</x:f>
        <x:v>58</x:v>
      </x:c>
      <x:c r="M11014" s="267" t="n">
        <x:f>I11014*TOMATO_HOURS*WEEKS*(1+TOMATO_DIM)^I11014+J11014*CARROT_HOURS*WEEKS*(1+CARROT_DIM)^J11014+K11014*MESCLUN_HOURS*WEEKS*(1+MESCLUN_DIM)^K11014</x:f>
        <x:v>8927.503469417305</x:v>
      </x:c>
      <x:c r="N11014" s="267" t="n">
        <x:f>MAX(M11014-FARMER_HOURS,0)/TEMP_HOURS_PER_WORKER</x:f>
        <x:v>5.699655187095351</x:v>
      </x:c>
      <x:c r="O11014" s="268" t="n">
        <x:f>I11014*TOMATO_PRICE+J11014*CARROT_PRICE+K11014*MESCLUN_PRICE</x:f>
        <x:v>243898</x:v>
      </x:c>
      <x:c r="P11014" s="268" t="n">
        <x:f>I11014*TOMATO_FERTILIZER+J11014*CARROT_FERTILIZER+K11014*MESCLUN_FERTILIZER</x:f>
        <x:v>43560</x:v>
      </x:c>
      <x:c r="Q11014" s="268" t="n">
        <x:f>MIN(M11014,FARMER_HOURS)*FARMER_RATE+MAX(M11014-FARMER_HOURS,0)*TEMP_RATE</x:f>
        <x:v>167491.37967738375</x:v>
      </x:c>
      <x:c r="R11014" s="268" t="n">
        <x:f>O11014-P11014-Q11014-FIXED_COST</x:f>
        <x:v>12846.620322616247</x:v>
      </x:c>
      <x:c r="S11014" s="139" t="str">
        <x:f>IF(AND(L11014&lt;=TOTAL_BED_CAP,N11014&lt;=TEMP_WORKER_CAP),"YES","NO")</x:f>
        <x:v>NO</x:v>
      </x:c>
      <x:c r="T11014" s="139" t="n">
        <x:f>IF(S11014="YES",R11014,-1E+99)</x:f>
        <x:v>-1e+99</x:v>
      </x:c>
    </x:row>
    <x:row r="11015">
      <x:c r="A11015" s="139"/>
      <x:c r="B11015" s="139"/>
      <x:c r="C11015" s="139"/>
      <x:c r="D11015" s="139"/>
      <x:c r="E11015" s="139"/>
      <x:c r="F11015" s="139"/>
      <x:c r="G11015" s="139"/>
      <x:c r="H11015" s="139"/>
      <x:c r="I11015" s="266" t="n">
        <x:f>INT((ROW()-ROW($I$46))/((CARROT_CAP+1)*(MESCLUN_CAP+1)))</x:f>
        <x:v>16</x:v>
      </x:c>
      <x:c r="J11015" s="266" t="n">
        <x:f>MOD(INT((ROW()-ROW($I$46))/(MESCLUN_CAP+1)),CARROT_CAP+1)</x:f>
        <x:v>17</x:v>
      </x:c>
      <x:c r="K11015" s="266" t="n">
        <x:f>MOD(ROW()-ROW($I$46),MESCLUN_CAP+1)</x:f>
        <x:v>26</x:v>
      </x:c>
      <x:c r="L11015" s="266" t="n">
        <x:f>SUM(I11015:K11015)</x:f>
        <x:v>59</x:v>
      </x:c>
      <x:c r="M11015" s="267" t="n">
        <x:f>I11015*TOMATO_HOURS*WEEKS*(1+TOMATO_DIM)^I11015+J11015*CARROT_HOURS*WEEKS*(1+CARROT_DIM)^J11015+K11015*MESCLUN_HOURS*WEEKS*(1+MESCLUN_DIM)^K11015</x:f>
        <x:v>9008.843473378021</x:v>
      </x:c>
      <x:c r="N11015" s="267" t="n">
        <x:f>MAX(M11015-FARMER_HOURS,0)/TEMP_HOURS_PER_WORKER</x:f>
        <x:v>5.756141300956959</x:v>
      </x:c>
      <x:c r="O11015" s="268" t="n">
        <x:f>I11015*TOMATO_PRICE+J11015*CARROT_PRICE+K11015*MESCLUN_PRICE</x:f>
        <x:v>246598</x:v>
      </x:c>
      <x:c r="P11015" s="268" t="n">
        <x:f>I11015*TOMATO_FERTILIZER+J11015*CARROT_FERTILIZER+K11015*MESCLUN_FERTILIZER</x:f>
        <x:v>44440</x:v>
      </x:c>
      <x:c r="Q11015" s="268" t="n">
        <x:f>MIN(M11015,FARMER_HOURS)*FARMER_RATE+MAX(M11015-FARMER_HOURS,0)*TEMP_RATE</x:f>
        <x:v>168903.532523924</x:v>
      </x:c>
      <x:c r="R11015" s="268" t="n">
        <x:f>O11015-P11015-Q11015-FIXED_COST</x:f>
        <x:v>13254.46747607601</x:v>
      </x:c>
      <x:c r="S11015" s="139" t="str">
        <x:f>IF(AND(L11015&lt;=TOTAL_BED_CAP,N11015&lt;=TEMP_WORKER_CAP),"YES","NO")</x:f>
        <x:v>NO</x:v>
      </x:c>
      <x:c r="T11015" s="139" t="n">
        <x:f>IF(S11015="YES",R11015,-1E+99)</x:f>
        <x:v>-1e+99</x:v>
      </x:c>
    </x:row>
    <x:row r="11016">
      <x:c r="A11016" s="139"/>
      <x:c r="B11016" s="139"/>
      <x:c r="C11016" s="139"/>
      <x:c r="D11016" s="139"/>
      <x:c r="E11016" s="139"/>
      <x:c r="F11016" s="139"/>
      <x:c r="G11016" s="139"/>
      <x:c r="H11016" s="139"/>
      <x:c r="I11016" s="266" t="n">
        <x:f>INT((ROW()-ROW($I$46))/((CARROT_CAP+1)*(MESCLUN_CAP+1)))</x:f>
        <x:v>16</x:v>
      </x:c>
      <x:c r="J11016" s="266" t="n">
        <x:f>MOD(INT((ROW()-ROW($I$46))/(MESCLUN_CAP+1)),CARROT_CAP+1)</x:f>
        <x:v>17</x:v>
      </x:c>
      <x:c r="K11016" s="266" t="n">
        <x:f>MOD(ROW()-ROW($I$46),MESCLUN_CAP+1)</x:f>
        <x:v>27</x:v>
      </x:c>
      <x:c r="L11016" s="266" t="n">
        <x:f>SUM(I11016:K11016)</x:f>
        <x:v>60</x:v>
      </x:c>
      <x:c r="M11016" s="267" t="n">
        <x:f>I11016*TOMATO_HOURS*WEEKS*(1+TOMATO_DIM)^I11016+J11016*CARROT_HOURS*WEEKS*(1+CARROT_DIM)^J11016+K11016*MESCLUN_HOURS*WEEKS*(1+MESCLUN_DIM)^K11016</x:f>
        <x:v>9091.97717789778</x:v>
      </x:c>
      <x:c r="N11016" s="267" t="n">
        <x:f>MAX(M11016-FARMER_HOURS,0)/TEMP_HOURS_PER_WORKER</x:f>
        <x:v>5.813873040206791</x:v>
      </x:c>
      <x:c r="O11016" s="268" t="n">
        <x:f>I11016*TOMATO_PRICE+J11016*CARROT_PRICE+K11016*MESCLUN_PRICE</x:f>
        <x:v>249298</x:v>
      </x:c>
      <x:c r="P11016" s="268" t="n">
        <x:f>I11016*TOMATO_FERTILIZER+J11016*CARROT_FERTILIZER+K11016*MESCLUN_FERTILIZER</x:f>
        <x:v>45320</x:v>
      </x:c>
      <x:c r="Q11016" s="268" t="n">
        <x:f>MIN(M11016,FARMER_HOURS)*FARMER_RATE+MAX(M11016-FARMER_HOURS,0)*TEMP_RATE</x:f>
        <x:v>170346.82600516977</x:v>
      </x:c>
      <x:c r="R11016" s="268" t="n">
        <x:f>O11016-P11016-Q11016-FIXED_COST</x:f>
        <x:v>13631.173994830227</x:v>
      </x:c>
      <x:c r="S11016" s="139" t="str">
        <x:f>IF(AND(L11016&lt;=TOTAL_BED_CAP,N11016&lt;=TEMP_WORKER_CAP),"YES","NO")</x:f>
        <x:v>NO</x:v>
      </x:c>
      <x:c r="T11016" s="139" t="n">
        <x:f>IF(S11016="YES",R11016,-1E+99)</x:f>
        <x:v>-1e+99</x:v>
      </x:c>
    </x:row>
    <x:row r="11017">
      <x:c r="A11017" s="139"/>
      <x:c r="B11017" s="139"/>
      <x:c r="C11017" s="139"/>
      <x:c r="D11017" s="139"/>
      <x:c r="E11017" s="139"/>
      <x:c r="F11017" s="139"/>
      <x:c r="G11017" s="139"/>
      <x:c r="H11017" s="139"/>
      <x:c r="I11017" s="266" t="n">
        <x:f>INT((ROW()-ROW($I$46))/((CARROT_CAP+1)*(MESCLUN_CAP+1)))</x:f>
        <x:v>16</x:v>
      </x:c>
      <x:c r="J11017" s="266" t="n">
        <x:f>MOD(INT((ROW()-ROW($I$46))/(MESCLUN_CAP+1)),CARROT_CAP+1)</x:f>
        <x:v>17</x:v>
      </x:c>
      <x:c r="K11017" s="266" t="n">
        <x:f>MOD(ROW()-ROW($I$46),MESCLUN_CAP+1)</x:f>
        <x:v>28</x:v>
      </x:c>
      <x:c r="L11017" s="266" t="n">
        <x:f>SUM(I11017:K11017)</x:f>
        <x:v>61</x:v>
      </x:c>
      <x:c r="M11017" s="267" t="n">
        <x:f>I11017*TOMATO_HOURS*WEEKS*(1+TOMATO_DIM)^I11017+J11017*CARROT_HOURS*WEEKS*(1+CARROT_DIM)^J11017+K11017*MESCLUN_HOURS*WEEKS*(1+MESCLUN_DIM)^K11017</x:f>
        <x:v>9176.936716114931</x:v>
      </x:c>
      <x:c r="N11017" s="267" t="n">
        <x:f>MAX(M11017-FARMER_HOURS,0)/TEMP_HOURS_PER_WORKER</x:f>
        <x:v>5.872872719524258</x:v>
      </x:c>
      <x:c r="O11017" s="268" t="n">
        <x:f>I11017*TOMATO_PRICE+J11017*CARROT_PRICE+K11017*MESCLUN_PRICE</x:f>
        <x:v>251998</x:v>
      </x:c>
      <x:c r="P11017" s="268" t="n">
        <x:f>I11017*TOMATO_FERTILIZER+J11017*CARROT_FERTILIZER+K11017*MESCLUN_FERTILIZER</x:f>
        <x:v>46200</x:v>
      </x:c>
      <x:c r="Q11017" s="268" t="n">
        <x:f>MIN(M11017,FARMER_HOURS)*FARMER_RATE+MAX(M11017-FARMER_HOURS,0)*TEMP_RATE</x:f>
        <x:v>171821.81798810643</x:v>
      </x:c>
      <x:c r="R11017" s="268" t="n">
        <x:f>O11017-P11017-Q11017-FIXED_COST</x:f>
        <x:v>13976.182011893572</x:v>
      </x:c>
      <x:c r="S11017" s="139" t="str">
        <x:f>IF(AND(L11017&lt;=TOTAL_BED_CAP,N11017&lt;=TEMP_WORKER_CAP),"YES","NO")</x:f>
        <x:v>NO</x:v>
      </x:c>
      <x:c r="T11017" s="139" t="n">
        <x:f>IF(S11017="YES",R11017,-1E+99)</x:f>
        <x:v>-1e+99</x:v>
      </x:c>
    </x:row>
    <x:row r="11018">
      <x:c r="A11018" s="139"/>
      <x:c r="B11018" s="139"/>
      <x:c r="C11018" s="139"/>
      <x:c r="D11018" s="139"/>
      <x:c r="E11018" s="139"/>
      <x:c r="F11018" s="139"/>
      <x:c r="G11018" s="139"/>
      <x:c r="H11018" s="139"/>
      <x:c r="I11018" s="266" t="n">
        <x:f>INT((ROW()-ROW($I$46))/((CARROT_CAP+1)*(MESCLUN_CAP+1)))</x:f>
        <x:v>16</x:v>
      </x:c>
      <x:c r="J11018" s="266" t="n">
        <x:f>MOD(INT((ROW()-ROW($I$46))/(MESCLUN_CAP+1)),CARROT_CAP+1)</x:f>
        <x:v>17</x:v>
      </x:c>
      <x:c r="K11018" s="266" t="n">
        <x:f>MOD(ROW()-ROW($I$46),MESCLUN_CAP+1)</x:f>
        <x:v>29</x:v>
      </x:c>
      <x:c r="L11018" s="266" t="n">
        <x:f>SUM(I11018:K11018)</x:f>
        <x:v>62</x:v>
      </x:c>
      <x:c r="M11018" s="267" t="n">
        <x:f>I11018*TOMATO_HOURS*WEEKS*(1+TOMATO_DIM)^I11018+J11018*CARROT_HOURS*WEEKS*(1+CARROT_DIM)^J11018+K11018*MESCLUN_HOURS*WEEKS*(1+MESCLUN_DIM)^K11018</x:f>
        <x:v>9263.754744230586</x:v>
      </x:c>
      <x:c r="N11018" s="267" t="n">
        <x:f>MAX(M11018-FARMER_HOURS,0)/TEMP_HOURS_PER_WORKER</x:f>
        <x:v>5.9331630168267955</x:v>
      </x:c>
      <x:c r="O11018" s="268" t="n">
        <x:f>I11018*TOMATO_PRICE+J11018*CARROT_PRICE+K11018*MESCLUN_PRICE</x:f>
        <x:v>254698</x:v>
      </x:c>
      <x:c r="P11018" s="268" t="n">
        <x:f>I11018*TOMATO_FERTILIZER+J11018*CARROT_FERTILIZER+K11018*MESCLUN_FERTILIZER</x:f>
        <x:v>47080</x:v>
      </x:c>
      <x:c r="Q11018" s="268" t="n">
        <x:f>MIN(M11018,FARMER_HOURS)*FARMER_RATE+MAX(M11018-FARMER_HOURS,0)*TEMP_RATE</x:f>
        <x:v>173329.0754206699</x:v>
      </x:c>
      <x:c r="R11018" s="268" t="n">
        <x:f>O11018-P11018-Q11018-FIXED_COST</x:f>
        <x:v>14288.924579330109</x:v>
      </x:c>
      <x:c r="S11018" s="139" t="str">
        <x:f>IF(AND(L11018&lt;=TOTAL_BED_CAP,N11018&lt;=TEMP_WORKER_CAP),"YES","NO")</x:f>
        <x:v>NO</x:v>
      </x:c>
      <x:c r="T11018" s="139" t="n">
        <x:f>IF(S11018="YES",R11018,-1E+99)</x:f>
        <x:v>-1e+99</x:v>
      </x:c>
    </x:row>
    <x:row r="11019">
      <x:c r="A11019" s="139"/>
      <x:c r="B11019" s="139"/>
      <x:c r="C11019" s="139"/>
      <x:c r="D11019" s="139"/>
      <x:c r="E11019" s="139"/>
      <x:c r="F11019" s="139"/>
      <x:c r="G11019" s="139"/>
      <x:c r="H11019" s="139"/>
      <x:c r="I11019" s="266" t="n">
        <x:f>INT((ROW()-ROW($I$46))/((CARROT_CAP+1)*(MESCLUN_CAP+1)))</x:f>
        <x:v>16</x:v>
      </x:c>
      <x:c r="J11019" s="266" t="n">
        <x:f>MOD(INT((ROW()-ROW($I$46))/(MESCLUN_CAP+1)),CARROT_CAP+1)</x:f>
        <x:v>17</x:v>
      </x:c>
      <x:c r="K11019" s="266" t="n">
        <x:f>MOD(ROW()-ROW($I$46),MESCLUN_CAP+1)</x:f>
        <x:v>30</x:v>
      </x:c>
      <x:c r="L11019" s="266" t="n">
        <x:f>SUM(I11019:K11019)</x:f>
        <x:v>63</x:v>
      </x:c>
      <x:c r="M11019" s="267" t="n">
        <x:f>I11019*TOMATO_HOURS*WEEKS*(1+TOMATO_DIM)^I11019+J11019*CARROT_HOURS*WEEKS*(1+CARROT_DIM)^J11019+K11019*MESCLUN_HOURS*WEEKS*(1+MESCLUN_DIM)^K11019</x:f>
        <x:v>9352.464449564355</x:v>
      </x:c>
      <x:c r="N11019" s="267" t="n">
        <x:f>MAX(M11019-FARMER_HOURS,0)/TEMP_HOURS_PER_WORKER</x:f>
        <x:v>5.994766978864136</x:v>
      </x:c>
      <x:c r="O11019" s="268" t="n">
        <x:f>I11019*TOMATO_PRICE+J11019*CARROT_PRICE+K11019*MESCLUN_PRICE</x:f>
        <x:v>257398</x:v>
      </x:c>
      <x:c r="P11019" s="268" t="n">
        <x:f>I11019*TOMATO_FERTILIZER+J11019*CARROT_FERTILIZER+K11019*MESCLUN_FERTILIZER</x:f>
        <x:v>47960</x:v>
      </x:c>
      <x:c r="Q11019" s="268" t="n">
        <x:f>MIN(M11019,FARMER_HOURS)*FARMER_RATE+MAX(M11019-FARMER_HOURS,0)*TEMP_RATE</x:f>
        <x:v>174869.1744716034</x:v>
      </x:c>
      <x:c r="R11019" s="268" t="n">
        <x:f>O11019-P11019-Q11019-FIXED_COST</x:f>
        <x:v>14568.825528396614</x:v>
      </x:c>
      <x:c r="S11019" s="139" t="str">
        <x:f>IF(AND(L11019&lt;=TOTAL_BED_CAP,N11019&lt;=TEMP_WORKER_CAP),"YES","NO")</x:f>
        <x:v>NO</x:v>
      </x:c>
      <x:c r="T11019" s="139" t="n">
        <x:f>IF(S11019="YES",R11019,-1E+99)</x:f>
        <x:v>-1e+99</x:v>
      </x:c>
    </x:row>
    <x:row r="11020">
      <x:c r="A11020" s="139"/>
      <x:c r="B11020" s="139"/>
      <x:c r="C11020" s="139"/>
      <x:c r="D11020" s="139"/>
      <x:c r="E11020" s="139"/>
      <x:c r="F11020" s="139"/>
      <x:c r="G11020" s="139"/>
      <x:c r="H11020" s="139"/>
      <x:c r="I11020" s="266" t="n">
        <x:f>INT((ROW()-ROW($I$46))/((CARROT_CAP+1)*(MESCLUN_CAP+1)))</x:f>
        <x:v>16</x:v>
      </x:c>
      <x:c r="J11020" s="266" t="n">
        <x:f>MOD(INT((ROW()-ROW($I$46))/(MESCLUN_CAP+1)),CARROT_CAP+1)</x:f>
        <x:v>18</x:v>
      </x:c>
      <x:c r="K11020" s="266" t="n">
        <x:f>MOD(ROW()-ROW($I$46),MESCLUN_CAP+1)</x:f>
        <x:v>0</x:v>
      </x:c>
      <x:c r="L11020" s="266" t="n">
        <x:f>SUM(I11020:K11020)</x:f>
        <x:v>34</x:v>
      </x:c>
      <x:c r="M11020" s="267" t="n">
        <x:f>I11020*TOMATO_HOURS*WEEKS*(1+TOMATO_DIM)^I11020+J11020*CARROT_HOURS*WEEKS*(1+CARROT_DIM)^J11020+K11020*MESCLUN_HOURS*WEEKS*(1+MESCLUN_DIM)^K11020</x:f>
        <x:v>7458.976807915911</x:v>
      </x:c>
      <x:c r="N11020" s="267" t="n">
        <x:f>MAX(M11020-FARMER_HOURS,0)/TEMP_HOURS_PER_WORKER</x:f>
        <x:v>4.67984500549716</x:v>
      </x:c>
      <x:c r="O11020" s="268" t="n">
        <x:f>I11020*TOMATO_PRICE+J11020*CARROT_PRICE+K11020*MESCLUN_PRICE</x:f>
        <x:v>178492</x:v>
      </x:c>
      <x:c r="P11020" s="268" t="n">
        <x:f>I11020*TOMATO_FERTILIZER+J11020*CARROT_FERTILIZER+K11020*MESCLUN_FERTILIZER</x:f>
        <x:v>22000</x:v>
      </x:c>
      <x:c r="Q11020" s="268" t="n">
        <x:f>MIN(M11020,FARMER_HOURS)*FARMER_RATE+MAX(M11020-FARMER_HOURS,0)*TEMP_RATE</x:f>
        <x:v>141996.12513742902</x:v>
      </x:c>
      <x:c r="R11020" s="268" t="n">
        <x:f>O11020-P11020-Q11020-FIXED_COST</x:f>
        <x:v>-5504.125137429015</x:v>
      </x:c>
      <x:c r="S11020" s="139" t="str">
        <x:f>IF(AND(L11020&lt;=TOTAL_BED_CAP,N11020&lt;=TEMP_WORKER_CAP),"YES","NO")</x:f>
        <x:v>NO</x:v>
      </x:c>
      <x:c r="T11020" s="139" t="n">
        <x:f>IF(S11020="YES",R11020,-1E+99)</x:f>
        <x:v>-1e+99</x:v>
      </x:c>
    </x:row>
    <x:row r="11021">
      <x:c r="A11021" s="139"/>
      <x:c r="B11021" s="139"/>
      <x:c r="C11021" s="139"/>
      <x:c r="D11021" s="139"/>
      <x:c r="E11021" s="139"/>
      <x:c r="F11021" s="139"/>
      <x:c r="G11021" s="139"/>
      <x:c r="H11021" s="139"/>
      <x:c r="I11021" s="266" t="n">
        <x:f>INT((ROW()-ROW($I$46))/((CARROT_CAP+1)*(MESCLUN_CAP+1)))</x:f>
        <x:v>16</x:v>
      </x:c>
      <x:c r="J11021" s="266" t="n">
        <x:f>MOD(INT((ROW()-ROW($I$46))/(MESCLUN_CAP+1)),CARROT_CAP+1)</x:f>
        <x:v>18</x:v>
      </x:c>
      <x:c r="K11021" s="266" t="n">
        <x:f>MOD(ROW()-ROW($I$46),MESCLUN_CAP+1)</x:f>
        <x:v>1</x:v>
      </x:c>
      <x:c r="L11021" s="266" t="n">
        <x:f>SUM(I11021:K11021)</x:f>
        <x:v>35</x:v>
      </x:c>
      <x:c r="M11021" s="267" t="n">
        <x:f>I11021*TOMATO_HOURS*WEEKS*(1+TOMATO_DIM)^I11021+J11021*CARROT_HOURS*WEEKS*(1+CARROT_DIM)^J11021+K11021*MESCLUN_HOURS*WEEKS*(1+MESCLUN_DIM)^K11021</x:f>
        <x:v>7504.539307915911</x:v>
      </x:c>
      <x:c r="N11021" s="267" t="n">
        <x:f>MAX(M11021-FARMER_HOURS,0)/TEMP_HOURS_PER_WORKER</x:f>
        <x:v>4.711485630497161</x:v>
      </x:c>
      <x:c r="O11021" s="268" t="n">
        <x:f>I11021*TOMATO_PRICE+J11021*CARROT_PRICE+K11021*MESCLUN_PRICE</x:f>
        <x:v>181192</x:v>
      </x:c>
      <x:c r="P11021" s="268" t="n">
        <x:f>I11021*TOMATO_FERTILIZER+J11021*CARROT_FERTILIZER+K11021*MESCLUN_FERTILIZER</x:f>
        <x:v>22880</x:v>
      </x:c>
      <x:c r="Q11021" s="268" t="n">
        <x:f>MIN(M11021,FARMER_HOURS)*FARMER_RATE+MAX(M11021-FARMER_HOURS,0)*TEMP_RATE</x:f>
        <x:v>142787.14076242902</x:v>
      </x:c>
      <x:c r="R11021" s="268" t="n">
        <x:f>O11021-P11021-Q11021-FIXED_COST</x:f>
        <x:v>-4475.140762429015</x:v>
      </x:c>
      <x:c r="S11021" s="139" t="str">
        <x:f>IF(AND(L11021&lt;=TOTAL_BED_CAP,N11021&lt;=TEMP_WORKER_CAP),"YES","NO")</x:f>
        <x:v>NO</x:v>
      </x:c>
      <x:c r="T11021" s="139" t="n">
        <x:f>IF(S11021="YES",R11021,-1E+99)</x:f>
        <x:v>-1e+99</x:v>
      </x:c>
    </x:row>
    <x:row r="11022">
      <x:c r="A11022" s="139"/>
      <x:c r="B11022" s="139"/>
      <x:c r="C11022" s="139"/>
      <x:c r="D11022" s="139"/>
      <x:c r="E11022" s="139"/>
      <x:c r="F11022" s="139"/>
      <x:c r="G11022" s="139"/>
      <x:c r="H11022" s="139"/>
      <x:c r="I11022" s="266" t="n">
        <x:f>INT((ROW()-ROW($I$46))/((CARROT_CAP+1)*(MESCLUN_CAP+1)))</x:f>
        <x:v>16</x:v>
      </x:c>
      <x:c r="J11022" s="266" t="n">
        <x:f>MOD(INT((ROW()-ROW($I$46))/(MESCLUN_CAP+1)),CARROT_CAP+1)</x:f>
        <x:v>18</x:v>
      </x:c>
      <x:c r="K11022" s="266" t="n">
        <x:f>MOD(ROW()-ROW($I$46),MESCLUN_CAP+1)</x:f>
        <x:v>2</x:v>
      </x:c>
      <x:c r="L11022" s="266" t="n">
        <x:f>SUM(I11022:K11022)</x:f>
        <x:v>36</x:v>
      </x:c>
      <x:c r="M11022" s="267" t="n">
        <x:f>I11022*TOMATO_HOURS*WEEKS*(1+TOMATO_DIM)^I11022+J11022*CARROT_HOURS*WEEKS*(1+CARROT_DIM)^J11022+K11022*MESCLUN_HOURS*WEEKS*(1+MESCLUN_DIM)^K11022</x:f>
        <x:v>7551.240870415912</x:v>
      </x:c>
      <x:c r="N11022" s="267" t="n">
        <x:f>MAX(M11022-FARMER_HOURS,0)/TEMP_HOURS_PER_WORKER</x:f>
        <x:v>4.743917271122161</x:v>
      </x:c>
      <x:c r="O11022" s="268" t="n">
        <x:f>I11022*TOMATO_PRICE+J11022*CARROT_PRICE+K11022*MESCLUN_PRICE</x:f>
        <x:v>183892</x:v>
      </x:c>
      <x:c r="P11022" s="268" t="n">
        <x:f>I11022*TOMATO_FERTILIZER+J11022*CARROT_FERTILIZER+K11022*MESCLUN_FERTILIZER</x:f>
        <x:v>23760</x:v>
      </x:c>
      <x:c r="Q11022" s="268" t="n">
        <x:f>MIN(M11022,FARMER_HOURS)*FARMER_RATE+MAX(M11022-FARMER_HOURS,0)*TEMP_RATE</x:f>
        <x:v>143597.93177805402</x:v>
      </x:c>
      <x:c r="R11022" s="268" t="n">
        <x:f>O11022-P11022-Q11022-FIXED_COST</x:f>
        <x:v>-3465.931778054015</x:v>
      </x:c>
      <x:c r="S11022" s="139" t="str">
        <x:f>IF(AND(L11022&lt;=TOTAL_BED_CAP,N11022&lt;=TEMP_WORKER_CAP),"YES","NO")</x:f>
        <x:v>NO</x:v>
      </x:c>
      <x:c r="T11022" s="139" t="n">
        <x:f>IF(S11022="YES",R11022,-1E+99)</x:f>
        <x:v>-1e+99</x:v>
      </x:c>
    </x:row>
    <x:row r="11023">
      <x:c r="A11023" s="139"/>
      <x:c r="B11023" s="139"/>
      <x:c r="C11023" s="139"/>
      <x:c r="D11023" s="139"/>
      <x:c r="E11023" s="139"/>
      <x:c r="F11023" s="139"/>
      <x:c r="G11023" s="139"/>
      <x:c r="H11023" s="139"/>
      <x:c r="I11023" s="266" t="n">
        <x:f>INT((ROW()-ROW($I$46))/((CARROT_CAP+1)*(MESCLUN_CAP+1)))</x:f>
        <x:v>16</x:v>
      </x:c>
      <x:c r="J11023" s="266" t="n">
        <x:f>MOD(INT((ROW()-ROW($I$46))/(MESCLUN_CAP+1)),CARROT_CAP+1)</x:f>
        <x:v>18</x:v>
      </x:c>
      <x:c r="K11023" s="266" t="n">
        <x:f>MOD(ROW()-ROW($I$46),MESCLUN_CAP+1)</x:f>
        <x:v>3</x:v>
      </x:c>
      <x:c r="L11023" s="266" t="n">
        <x:f>SUM(I11023:K11023)</x:f>
        <x:v>37</x:v>
      </x:c>
      <x:c r="M11023" s="267" t="n">
        <x:f>I11023*TOMATO_HOURS*WEEKS*(1+TOMATO_DIM)^I11023+J11023*CARROT_HOURS*WEEKS*(1+CARROT_DIM)^J11023+K11023*MESCLUN_HOURS*WEEKS*(1+MESCLUN_DIM)^K11023</x:f>
        <x:v>7599.1028528377865</x:v>
      </x:c>
      <x:c r="N11023" s="267" t="n">
        <x:f>MAX(M11023-FARMER_HOURS,0)/TEMP_HOURS_PER_WORKER</x:f>
        <x:v>4.777154758915129</x:v>
      </x:c>
      <x:c r="O11023" s="268" t="n">
        <x:f>I11023*TOMATO_PRICE+J11023*CARROT_PRICE+K11023*MESCLUN_PRICE</x:f>
        <x:v>186592</x:v>
      </x:c>
      <x:c r="P11023" s="268" t="n">
        <x:f>I11023*TOMATO_FERTILIZER+J11023*CARROT_FERTILIZER+K11023*MESCLUN_FERTILIZER</x:f>
        <x:v>24640</x:v>
      </x:c>
      <x:c r="Q11023" s="268" t="n">
        <x:f>MIN(M11023,FARMER_HOURS)*FARMER_RATE+MAX(M11023-FARMER_HOURS,0)*TEMP_RATE</x:f>
        <x:v>144428.86897287823</x:v>
      </x:c>
      <x:c r="R11023" s="268" t="n">
        <x:f>O11023-P11023-Q11023-FIXED_COST</x:f>
        <x:v>-2476.8689728782338</x:v>
      </x:c>
      <x:c r="S11023" s="139" t="str">
        <x:f>IF(AND(L11023&lt;=TOTAL_BED_CAP,N11023&lt;=TEMP_WORKER_CAP),"YES","NO")</x:f>
        <x:v>NO</x:v>
      </x:c>
      <x:c r="T11023" s="139" t="n">
        <x:f>IF(S11023="YES",R11023,-1E+99)</x:f>
        <x:v>-1e+99</x:v>
      </x:c>
    </x:row>
    <x:row r="11024">
      <x:c r="A11024" s="139"/>
      <x:c r="B11024" s="139"/>
      <x:c r="C11024" s="139"/>
      <x:c r="D11024" s="139"/>
      <x:c r="E11024" s="139"/>
      <x:c r="F11024" s="139"/>
      <x:c r="G11024" s="139"/>
      <x:c r="H11024" s="139"/>
      <x:c r="I11024" s="266" t="n">
        <x:f>INT((ROW()-ROW($I$46))/((CARROT_CAP+1)*(MESCLUN_CAP+1)))</x:f>
        <x:v>16</x:v>
      </x:c>
      <x:c r="J11024" s="266" t="n">
        <x:f>MOD(INT((ROW()-ROW($I$46))/(MESCLUN_CAP+1)),CARROT_CAP+1)</x:f>
        <x:v>18</x:v>
      </x:c>
      <x:c r="K11024" s="266" t="n">
        <x:f>MOD(ROW()-ROW($I$46),MESCLUN_CAP+1)</x:f>
        <x:v>4</x:v>
      </x:c>
      <x:c r="L11024" s="266" t="n">
        <x:f>SUM(I11024:K11024)</x:f>
        <x:v>38</x:v>
      </x:c>
      <x:c r="M11024" s="267" t="n">
        <x:f>I11024*TOMATO_HOURS*WEEKS*(1+TOMATO_DIM)^I11024+J11024*CARROT_HOURS*WEEKS*(1+CARROT_DIM)^J11024+K11024*MESCLUN_HOURS*WEEKS*(1+MESCLUN_DIM)^K11024</x:f>
        <x:v>7648.1469685604425</x:v>
      </x:c>
      <x:c r="N11024" s="267" t="n">
        <x:f>MAX(M11024-FARMER_HOURS,0)/TEMP_HOURS_PER_WORKER</x:f>
        <x:v>4.811213172611418</x:v>
      </x:c>
      <x:c r="O11024" s="268" t="n">
        <x:f>I11024*TOMATO_PRICE+J11024*CARROT_PRICE+K11024*MESCLUN_PRICE</x:f>
        <x:v>189292</x:v>
      </x:c>
      <x:c r="P11024" s="268" t="n">
        <x:f>I11024*TOMATO_FERTILIZER+J11024*CARROT_FERTILIZER+K11024*MESCLUN_FERTILIZER</x:f>
        <x:v>25520</x:v>
      </x:c>
      <x:c r="Q11024" s="268" t="n">
        <x:f>MIN(M11024,FARMER_HOURS)*FARMER_RATE+MAX(M11024-FARMER_HOURS,0)*TEMP_RATE</x:f>
        <x:v>145280.32931528546</x:v>
      </x:c>
      <x:c r="R11024" s="268" t="n">
        <x:f>O11024-P11024-Q11024-FIXED_COST</x:f>
        <x:v>-1508.3293152854603</x:v>
      </x:c>
      <x:c r="S11024" s="139" t="str">
        <x:f>IF(AND(L11024&lt;=TOTAL_BED_CAP,N11024&lt;=TEMP_WORKER_CAP),"YES","NO")</x:f>
        <x:v>NO</x:v>
      </x:c>
      <x:c r="T11024" s="139" t="n">
        <x:f>IF(S11024="YES",R11024,-1E+99)</x:f>
        <x:v>-1e+99</x:v>
      </x:c>
    </x:row>
    <x:row r="11025">
      <x:c r="A11025" s="139"/>
      <x:c r="B11025" s="139"/>
      <x:c r="C11025" s="139"/>
      <x:c r="D11025" s="139"/>
      <x:c r="E11025" s="139"/>
      <x:c r="F11025" s="139"/>
      <x:c r="G11025" s="139"/>
      <x:c r="H11025" s="139"/>
      <x:c r="I11025" s="266" t="n">
        <x:f>INT((ROW()-ROW($I$46))/((CARROT_CAP+1)*(MESCLUN_CAP+1)))</x:f>
        <x:v>16</x:v>
      </x:c>
      <x:c r="J11025" s="266" t="n">
        <x:f>MOD(INT((ROW()-ROW($I$46))/(MESCLUN_CAP+1)),CARROT_CAP+1)</x:f>
        <x:v>18</x:v>
      </x:c>
      <x:c r="K11025" s="266" t="n">
        <x:f>MOD(ROW()-ROW($I$46),MESCLUN_CAP+1)</x:f>
        <x:v>5</x:v>
      </x:c>
      <x:c r="L11025" s="266" t="n">
        <x:f>SUM(I11025:K11025)</x:f>
        <x:v>39</x:v>
      </x:c>
      <x:c r="M11025" s="267" t="n">
        <x:f>I11025*TOMATO_HOURS*WEEKS*(1+TOMATO_DIM)^I11025+J11025*CARROT_HOURS*WEEKS*(1+CARROT_DIM)^J11025+K11025*MESCLUN_HOURS*WEEKS*(1+MESCLUN_DIM)^K11025</x:f>
        <x:v>7698.395292481646</x:v>
      </x:c>
      <x:c r="N11025" s="267" t="n">
        <x:f>MAX(M11025-FARMER_HOURS,0)/TEMP_HOURS_PER_WORKER</x:f>
        <x:v>4.8461078420011425</x:v>
      </x:c>
      <x:c r="O11025" s="268" t="n">
        <x:f>I11025*TOMATO_PRICE+J11025*CARROT_PRICE+K11025*MESCLUN_PRICE</x:f>
        <x:v>191992</x:v>
      </x:c>
      <x:c r="P11025" s="268" t="n">
        <x:f>I11025*TOMATO_FERTILIZER+J11025*CARROT_FERTILIZER+K11025*MESCLUN_FERTILIZER</x:f>
        <x:v>26400</x:v>
      </x:c>
      <x:c r="Q11025" s="268" t="n">
        <x:f>MIN(M11025,FARMER_HOURS)*FARMER_RATE+MAX(M11025-FARMER_HOURS,0)*TEMP_RATE</x:f>
        <x:v>146152.69605002855</x:v>
      </x:c>
      <x:c r="R11025" s="268" t="n">
        <x:f>O11025-P11025-Q11025-FIXED_COST</x:f>
        <x:v>-560.6960500285495</x:v>
      </x:c>
      <x:c r="S11025" s="139" t="str">
        <x:f>IF(AND(L11025&lt;=TOTAL_BED_CAP,N11025&lt;=TEMP_WORKER_CAP),"YES","NO")</x:f>
        <x:v>NO</x:v>
      </x:c>
      <x:c r="T11025" s="139" t="n">
        <x:f>IF(S11025="YES",R11025,-1E+99)</x:f>
        <x:v>-1e+99</x:v>
      </x:c>
    </x:row>
    <x:row r="11026">
      <x:c r="A11026" s="139"/>
      <x:c r="B11026" s="139"/>
      <x:c r="C11026" s="139"/>
      <x:c r="D11026" s="139"/>
      <x:c r="E11026" s="139"/>
      <x:c r="F11026" s="139"/>
      <x:c r="G11026" s="139"/>
      <x:c r="H11026" s="139"/>
      <x:c r="I11026" s="266" t="n">
        <x:f>INT((ROW()-ROW($I$46))/((CARROT_CAP+1)*(MESCLUN_CAP+1)))</x:f>
        <x:v>16</x:v>
      </x:c>
      <x:c r="J11026" s="266" t="n">
        <x:f>MOD(INT((ROW()-ROW($I$46))/(MESCLUN_CAP+1)),CARROT_CAP+1)</x:f>
        <x:v>18</x:v>
      </x:c>
      <x:c r="K11026" s="266" t="n">
        <x:f>MOD(ROW()-ROW($I$46),MESCLUN_CAP+1)</x:f>
        <x:v>6</x:v>
      </x:c>
      <x:c r="L11026" s="266" t="n">
        <x:f>SUM(I11026:K11026)</x:f>
        <x:v>40</x:v>
      </x:c>
      <x:c r="M11026" s="267" t="n">
        <x:f>I11026*TOMATO_HOURS*WEEKS*(1+TOMATO_DIM)^I11026+J11026*CARROT_HOURS*WEEKS*(1+CARROT_DIM)^J11026+K11026*MESCLUN_HOURS*WEEKS*(1+MESCLUN_DIM)^K11026</x:f>
        <x:v>7749.870266663279</x:v>
      </x:c>
      <x:c r="N11026" s="267" t="n">
        <x:f>MAX(M11026-FARMER_HOURS,0)/TEMP_HOURS_PER_WORKER</x:f>
        <x:v>4.8818543518494995</x:v>
      </x:c>
      <x:c r="O11026" s="268" t="n">
        <x:f>I11026*TOMATO_PRICE+J11026*CARROT_PRICE+K11026*MESCLUN_PRICE</x:f>
        <x:v>194692</x:v>
      </x:c>
      <x:c r="P11026" s="268" t="n">
        <x:f>I11026*TOMATO_FERTILIZER+J11026*CARROT_FERTILIZER+K11026*MESCLUN_FERTILIZER</x:f>
        <x:v>27280</x:v>
      </x:c>
      <x:c r="Q11026" s="268" t="n">
        <x:f>MIN(M11026,FARMER_HOURS)*FARMER_RATE+MAX(M11026-FARMER_HOURS,0)*TEMP_RATE</x:f>
        <x:v>147046.35879623747</x:v>
      </x:c>
      <x:c r="R11026" s="268" t="n">
        <x:f>O11026-P11026-Q11026-FIXED_COST</x:f>
        <x:v>365.64120376252686</x:v>
      </x:c>
      <x:c r="S11026" s="139" t="str">
        <x:f>IF(AND(L11026&lt;=TOTAL_BED_CAP,N11026&lt;=TEMP_WORKER_CAP),"YES","NO")</x:f>
        <x:v>NO</x:v>
      </x:c>
      <x:c r="T11026" s="139" t="n">
        <x:f>IF(S11026="YES",R11026,-1E+99)</x:f>
        <x:v>-1e+99</x:v>
      </x:c>
    </x:row>
    <x:row r="11027">
      <x:c r="A11027" s="139"/>
      <x:c r="B11027" s="139"/>
      <x:c r="C11027" s="139"/>
      <x:c r="D11027" s="139"/>
      <x:c r="E11027" s="139"/>
      <x:c r="F11027" s="139"/>
      <x:c r="G11027" s="139"/>
      <x:c r="H11027" s="139"/>
      <x:c r="I11027" s="266" t="n">
        <x:f>INT((ROW()-ROW($I$46))/((CARROT_CAP+1)*(MESCLUN_CAP+1)))</x:f>
        <x:v>16</x:v>
      </x:c>
      <x:c r="J11027" s="266" t="n">
        <x:f>MOD(INT((ROW()-ROW($I$46))/(MESCLUN_CAP+1)),CARROT_CAP+1)</x:f>
        <x:v>18</x:v>
      </x:c>
      <x:c r="K11027" s="266" t="n">
        <x:f>MOD(ROW()-ROW($I$46),MESCLUN_CAP+1)</x:f>
        <x:v>7</x:v>
      </x:c>
      <x:c r="L11027" s="266" t="n">
        <x:f>SUM(I11027:K11027)</x:f>
        <x:v>41</x:v>
      </x:c>
      <x:c r="M11027" s="267" t="n">
        <x:f>I11027*TOMATO_HOURS*WEEKS*(1+TOMATO_DIM)^I11027+J11027*CARROT_HOURS*WEEKS*(1+CARROT_DIM)^J11027+K11027*MESCLUN_HOURS*WEEKS*(1+MESCLUN_DIM)^K11027</x:f>
        <x:v>7802.59470606124</x:v>
      </x:c>
      <x:c r="N11027" s="267" t="n">
        <x:f>MAX(M11027-FARMER_HOURS,0)/TEMP_HOURS_PER_WORKER</x:f>
        <x:v>4.918468545875861</x:v>
      </x:c>
      <x:c r="O11027" s="268" t="n">
        <x:f>I11027*TOMATO_PRICE+J11027*CARROT_PRICE+K11027*MESCLUN_PRICE</x:f>
        <x:v>197392</x:v>
      </x:c>
      <x:c r="P11027" s="268" t="n">
        <x:f>I11027*TOMATO_FERTILIZER+J11027*CARROT_FERTILIZER+K11027*MESCLUN_FERTILIZER</x:f>
        <x:v>28160</x:v>
      </x:c>
      <x:c r="Q11027" s="268" t="n">
        <x:f>MIN(M11027,FARMER_HOURS)*FARMER_RATE+MAX(M11027-FARMER_HOURS,0)*TEMP_RATE</x:f>
        <x:v>147961.71364689653</x:v>
      </x:c>
      <x:c r="R11027" s="268" t="n">
        <x:f>O11027-P11027-Q11027-FIXED_COST</x:f>
        <x:v>1270.2863531034673</x:v>
      </x:c>
      <x:c r="S11027" s="139" t="str">
        <x:f>IF(AND(L11027&lt;=TOTAL_BED_CAP,N11027&lt;=TEMP_WORKER_CAP),"YES","NO")</x:f>
        <x:v>NO</x:v>
      </x:c>
      <x:c r="T11027" s="139" t="n">
        <x:f>IF(S11027="YES",R11027,-1E+99)</x:f>
        <x:v>-1e+99</x:v>
      </x:c>
    </x:row>
    <x:row r="11028">
      <x:c r="A11028" s="139"/>
      <x:c r="B11028" s="139"/>
      <x:c r="C11028" s="139"/>
      <x:c r="D11028" s="139"/>
      <x:c r="E11028" s="139"/>
      <x:c r="F11028" s="139"/>
      <x:c r="G11028" s="139"/>
      <x:c r="H11028" s="139"/>
      <x:c r="I11028" s="266" t="n">
        <x:f>INT((ROW()-ROW($I$46))/((CARROT_CAP+1)*(MESCLUN_CAP+1)))</x:f>
        <x:v>16</x:v>
      </x:c>
      <x:c r="J11028" s="266" t="n">
        <x:f>MOD(INT((ROW()-ROW($I$46))/(MESCLUN_CAP+1)),CARROT_CAP+1)</x:f>
        <x:v>18</x:v>
      </x:c>
      <x:c r="K11028" s="266" t="n">
        <x:f>MOD(ROW()-ROW($I$46),MESCLUN_CAP+1)</x:f>
        <x:v>8</x:v>
      </x:c>
      <x:c r="L11028" s="266" t="n">
        <x:f>SUM(I11028:K11028)</x:f>
        <x:v>42</x:v>
      </x:c>
      <x:c r="M11028" s="267" t="n">
        <x:f>I11028*TOMATO_HOURS*WEEKS*(1+TOMATO_DIM)^I11028+J11028*CARROT_HOURS*WEEKS*(1+CARROT_DIM)^J11028+K11028*MESCLUN_HOURS*WEEKS*(1+MESCLUN_DIM)^K11028</x:f>
        <x:v>7856.591804341219</x:v>
      </x:c>
      <x:c r="N11028" s="267" t="n">
        <x:f>MAX(M11028-FARMER_HOURS,0)/TEMP_HOURS_PER_WORKER</x:f>
        <x:v>4.955966530792513</x:v>
      </x:c>
      <x:c r="O11028" s="268" t="n">
        <x:f>I11028*TOMATO_PRICE+J11028*CARROT_PRICE+K11028*MESCLUN_PRICE</x:f>
        <x:v>200092</x:v>
      </x:c>
      <x:c r="P11028" s="268" t="n">
        <x:f>I11028*TOMATO_FERTILIZER+J11028*CARROT_FERTILIZER+K11028*MESCLUN_FERTILIZER</x:f>
        <x:v>29040</x:v>
      </x:c>
      <x:c r="Q11028" s="268" t="n">
        <x:f>MIN(M11028,FARMER_HOURS)*FARMER_RATE+MAX(M11028-FARMER_HOURS,0)*TEMP_RATE</x:f>
        <x:v>148899.16326981282</x:v>
      </x:c>
      <x:c r="R11028" s="268" t="n">
        <x:f>O11028-P11028-Q11028-FIXED_COST</x:f>
        <x:v>2152.8367301871767</x:v>
      </x:c>
      <x:c r="S11028" s="139" t="str">
        <x:f>IF(AND(L11028&lt;=TOTAL_BED_CAP,N11028&lt;=TEMP_WORKER_CAP),"YES","NO")</x:f>
        <x:v>NO</x:v>
      </x:c>
      <x:c r="T11028" s="139" t="n">
        <x:f>IF(S11028="YES",R11028,-1E+99)</x:f>
        <x:v>-1e+99</x:v>
      </x:c>
    </x:row>
    <x:row r="11029">
      <x:c r="A11029" s="139"/>
      <x:c r="B11029" s="139"/>
      <x:c r="C11029" s="139"/>
      <x:c r="D11029" s="139"/>
      <x:c r="E11029" s="139"/>
      <x:c r="F11029" s="139"/>
      <x:c r="G11029" s="139"/>
      <x:c r="H11029" s="139"/>
      <x:c r="I11029" s="266" t="n">
        <x:f>INT((ROW()-ROW($I$46))/((CARROT_CAP+1)*(MESCLUN_CAP+1)))</x:f>
        <x:v>16</x:v>
      </x:c>
      <x:c r="J11029" s="266" t="n">
        <x:f>MOD(INT((ROW()-ROW($I$46))/(MESCLUN_CAP+1)),CARROT_CAP+1)</x:f>
        <x:v>18</x:v>
      </x:c>
      <x:c r="K11029" s="266" t="n">
        <x:f>MOD(ROW()-ROW($I$46),MESCLUN_CAP+1)</x:f>
        <x:v>9</x:v>
      </x:c>
      <x:c r="L11029" s="266" t="n">
        <x:f>SUM(I11029:K11029)</x:f>
        <x:v>43</x:v>
      </x:c>
      <x:c r="M11029" s="267" t="n">
        <x:f>I11029*TOMATO_HOURS*WEEKS*(1+TOMATO_DIM)^I11029+J11029*CARROT_HOURS*WEEKS*(1+CARROT_DIM)^J11029+K11029*MESCLUN_HOURS*WEEKS*(1+MESCLUN_DIM)^K11029</x:f>
        <x:v>7911.885139781614</x:v>
      </x:c>
      <x:c r="N11029" s="267" t="n">
        <x:f>MAX(M11029-FARMER_HOURS,0)/TEMP_HOURS_PER_WORKER</x:f>
        <x:v>4.994364680403899</x:v>
      </x:c>
      <x:c r="O11029" s="268" t="n">
        <x:f>I11029*TOMATO_PRICE+J11029*CARROT_PRICE+K11029*MESCLUN_PRICE</x:f>
        <x:v>202792</x:v>
      </x:c>
      <x:c r="P11029" s="268" t="n">
        <x:f>I11029*TOMATO_FERTILIZER+J11029*CARROT_FERTILIZER+K11029*MESCLUN_FERTILIZER</x:f>
        <x:v>29920</x:v>
      </x:c>
      <x:c r="Q11029" s="268" t="n">
        <x:f>MIN(M11029,FARMER_HOURS)*FARMER_RATE+MAX(M11029-FARMER_HOURS,0)*TEMP_RATE</x:f>
        <x:v>149859.11701009749</x:v>
      </x:c>
      <x:c r="R11029" s="268" t="n">
        <x:f>O11029-P11029-Q11029-FIXED_COST</x:f>
        <x:v>3012.882989902515</x:v>
      </x:c>
      <x:c r="S11029" s="139" t="str">
        <x:f>IF(AND(L11029&lt;=TOTAL_BED_CAP,N11029&lt;=TEMP_WORKER_CAP),"YES","NO")</x:f>
        <x:v>NO</x:v>
      </x:c>
      <x:c r="T11029" s="139" t="n">
        <x:f>IF(S11029="YES",R11029,-1E+99)</x:f>
        <x:v>-1e+99</x:v>
      </x:c>
    </x:row>
    <x:row r="11030">
      <x:c r="A11030" s="139"/>
      <x:c r="B11030" s="139"/>
      <x:c r="C11030" s="139"/>
      <x:c r="D11030" s="139"/>
      <x:c r="E11030" s="139"/>
      <x:c r="F11030" s="139"/>
      <x:c r="G11030" s="139"/>
      <x:c r="H11030" s="139"/>
      <x:c r="I11030" s="266" t="n">
        <x:f>INT((ROW()-ROW($I$46))/((CARROT_CAP+1)*(MESCLUN_CAP+1)))</x:f>
        <x:v>16</x:v>
      </x:c>
      <x:c r="J11030" s="266" t="n">
        <x:f>MOD(INT((ROW()-ROW($I$46))/(MESCLUN_CAP+1)),CARROT_CAP+1)</x:f>
        <x:v>18</x:v>
      </x:c>
      <x:c r="K11030" s="266" t="n">
        <x:f>MOD(ROW()-ROW($I$46),MESCLUN_CAP+1)</x:f>
        <x:v>10</x:v>
      </x:c>
      <x:c r="L11030" s="266" t="n">
        <x:f>SUM(I11030:K11030)</x:f>
        <x:v>44</x:v>
      </x:c>
      <x:c r="M11030" s="267" t="n">
        <x:f>I11030*TOMATO_HOURS*WEEKS*(1+TOMATO_DIM)^I11030+J11030*CARROT_HOURS*WEEKS*(1+CARROT_DIM)^J11030+K11030*MESCLUN_HOURS*WEEKS*(1+MESCLUN_DIM)^K11030</x:f>
        <x:v>7968.498681264827</x:v>
      </x:c>
      <x:c r="N11030" s="267" t="n">
        <x:f>MAX(M11030-FARMER_HOURS,0)/TEMP_HOURS_PER_WORKER</x:f>
        <x:v>5.033679639767241</x:v>
      </x:c>
      <x:c r="O11030" s="268" t="n">
        <x:f>I11030*TOMATO_PRICE+J11030*CARROT_PRICE+K11030*MESCLUN_PRICE</x:f>
        <x:v>205492</x:v>
      </x:c>
      <x:c r="P11030" s="268" t="n">
        <x:f>I11030*TOMATO_FERTILIZER+J11030*CARROT_FERTILIZER+K11030*MESCLUN_FERTILIZER</x:f>
        <x:v>30800</x:v>
      </x:c>
      <x:c r="Q11030" s="268" t="n">
        <x:f>MIN(M11030,FARMER_HOURS)*FARMER_RATE+MAX(M11030-FARMER_HOURS,0)*TEMP_RATE</x:f>
        <x:v>150841.99099418102</x:v>
      </x:c>
      <x:c r="R11030" s="268" t="n">
        <x:f>O11030-P11030-Q11030-FIXED_COST</x:f>
        <x:v>3850.0090058189817</x:v>
      </x:c>
      <x:c r="S11030" s="139" t="str">
        <x:f>IF(AND(L11030&lt;=TOTAL_BED_CAP,N11030&lt;=TEMP_WORKER_CAP),"YES","NO")</x:f>
        <x:v>NO</x:v>
      </x:c>
      <x:c r="T11030" s="139" t="n">
        <x:f>IF(S11030="YES",R11030,-1E+99)</x:f>
        <x:v>-1e+99</x:v>
      </x:c>
    </x:row>
    <x:row r="11031">
      <x:c r="A11031" s="139"/>
      <x:c r="B11031" s="139"/>
      <x:c r="C11031" s="139"/>
      <x:c r="D11031" s="139"/>
      <x:c r="E11031" s="139"/>
      <x:c r="F11031" s="139"/>
      <x:c r="G11031" s="139"/>
      <x:c r="H11031" s="139"/>
      <x:c r="I11031" s="266" t="n">
        <x:f>INT((ROW()-ROW($I$46))/((CARROT_CAP+1)*(MESCLUN_CAP+1)))</x:f>
        <x:v>16</x:v>
      </x:c>
      <x:c r="J11031" s="266" t="n">
        <x:f>MOD(INT((ROW()-ROW($I$46))/(MESCLUN_CAP+1)),CARROT_CAP+1)</x:f>
        <x:v>18</x:v>
      </x:c>
      <x:c r="K11031" s="266" t="n">
        <x:f>MOD(ROW()-ROW($I$46),MESCLUN_CAP+1)</x:f>
        <x:v>11</x:v>
      </x:c>
      <x:c r="L11031" s="266" t="n">
        <x:f>SUM(I11031:K11031)</x:f>
        <x:v>45</x:v>
      </x:c>
      <x:c r="M11031" s="267" t="n">
        <x:f>I11031*TOMATO_HOURS*WEEKS*(1+TOMATO_DIM)^I11031+J11031*CARROT_HOURS*WEEKS*(1+CARROT_DIM)^J11031+K11031*MESCLUN_HOURS*WEEKS*(1+MESCLUN_DIM)^K11031</x:f>
        <x:v>8026.456794358266</x:v>
      </x:c>
      <x:c r="N11031" s="267" t="n">
        <x:f>MAX(M11031-FARMER_HOURS,0)/TEMP_HOURS_PER_WORKER</x:f>
        <x:v>5.0739283294154625</x:v>
      </x:c>
      <x:c r="O11031" s="268" t="n">
        <x:f>I11031*TOMATO_PRICE+J11031*CARROT_PRICE+K11031*MESCLUN_PRICE</x:f>
        <x:v>208192</x:v>
      </x:c>
      <x:c r="P11031" s="268" t="n">
        <x:f>I11031*TOMATO_FERTILIZER+J11031*CARROT_FERTILIZER+K11031*MESCLUN_FERTILIZER</x:f>
        <x:v>31680</x:v>
      </x:c>
      <x:c r="Q11031" s="268" t="n">
        <x:f>MIN(M11031,FARMER_HOURS)*FARMER_RATE+MAX(M11031-FARMER_HOURS,0)*TEMP_RATE</x:f>
        <x:v>151848.20823538656</x:v>
      </x:c>
      <x:c r="R11031" s="268" t="n">
        <x:f>O11031-P11031-Q11031-FIXED_COST</x:f>
        <x:v>4663.791764613445</x:v>
      </x:c>
      <x:c r="S11031" s="139" t="str">
        <x:f>IF(AND(L11031&lt;=TOTAL_BED_CAP,N11031&lt;=TEMP_WORKER_CAP),"YES","NO")</x:f>
        <x:v>NO</x:v>
      </x:c>
      <x:c r="T11031" s="139" t="n">
        <x:f>IF(S11031="YES",R11031,-1E+99)</x:f>
        <x:v>-1e+99</x:v>
      </x:c>
    </x:row>
    <x:row r="11032">
      <x:c r="A11032" s="139"/>
      <x:c r="B11032" s="139"/>
      <x:c r="C11032" s="139"/>
      <x:c r="D11032" s="139"/>
      <x:c r="E11032" s="139"/>
      <x:c r="F11032" s="139"/>
      <x:c r="G11032" s="139"/>
      <x:c r="H11032" s="139"/>
      <x:c r="I11032" s="266" t="n">
        <x:f>INT((ROW()-ROW($I$46))/((CARROT_CAP+1)*(MESCLUN_CAP+1)))</x:f>
        <x:v>16</x:v>
      </x:c>
      <x:c r="J11032" s="266" t="n">
        <x:f>MOD(INT((ROW()-ROW($I$46))/(MESCLUN_CAP+1)),CARROT_CAP+1)</x:f>
        <x:v>18</x:v>
      </x:c>
      <x:c r="K11032" s="266" t="n">
        <x:f>MOD(ROW()-ROW($I$46),MESCLUN_CAP+1)</x:f>
        <x:v>12</x:v>
      </x:c>
      <x:c r="L11032" s="266" t="n">
        <x:f>SUM(I11032:K11032)</x:f>
        <x:v>46</x:v>
      </x:c>
      <x:c r="M11032" s="267" t="n">
        <x:f>I11032*TOMATO_HOURS*WEEKS*(1+TOMATO_DIM)^I11032+J11032*CARROT_HOURS*WEEKS*(1+CARROT_DIM)^J11032+K11032*MESCLUN_HOURS*WEEKS*(1+MESCLUN_DIM)^K11032</x:f>
        <x:v>8085.78424748633</x:v>
      </x:c>
      <x:c r="N11032" s="267" t="n">
        <x:f>MAX(M11032-FARMER_HOURS,0)/TEMP_HOURS_PER_WORKER</x:f>
        <x:v>5.115127949643285</x:v>
      </x:c>
      <x:c r="O11032" s="268" t="n">
        <x:f>I11032*TOMATO_PRICE+J11032*CARROT_PRICE+K11032*MESCLUN_PRICE</x:f>
        <x:v>210892</x:v>
      </x:c>
      <x:c r="P11032" s="268" t="n">
        <x:f>I11032*TOMATO_FERTILIZER+J11032*CARROT_FERTILIZER+K11032*MESCLUN_FERTILIZER</x:f>
        <x:v>32560</x:v>
      </x:c>
      <x:c r="Q11032" s="268" t="n">
        <x:f>MIN(M11032,FARMER_HOURS)*FARMER_RATE+MAX(M11032-FARMER_HOURS,0)*TEMP_RATE</x:f>
        <x:v>152878.1987410821</x:v>
      </x:c>
      <x:c r="R11032" s="268" t="n">
        <x:f>O11032-P11032-Q11032-FIXED_COST</x:f>
        <x:v>5453.801258917898</x:v>
      </x:c>
      <x:c r="S11032" s="139" t="str">
        <x:f>IF(AND(L11032&lt;=TOTAL_BED_CAP,N11032&lt;=TEMP_WORKER_CAP),"YES","NO")</x:f>
        <x:v>NO</x:v>
      </x:c>
      <x:c r="T11032" s="139" t="n">
        <x:f>IF(S11032="YES",R11032,-1E+99)</x:f>
        <x:v>-1e+99</x:v>
      </x:c>
    </x:row>
    <x:row r="11033">
      <x:c r="A11033" s="139"/>
      <x:c r="B11033" s="139"/>
      <x:c r="C11033" s="139"/>
      <x:c r="D11033" s="139"/>
      <x:c r="E11033" s="139"/>
      <x:c r="F11033" s="139"/>
      <x:c r="G11033" s="139"/>
      <x:c r="H11033" s="139"/>
      <x:c r="I11033" s="266" t="n">
        <x:f>INT((ROW()-ROW($I$46))/((CARROT_CAP+1)*(MESCLUN_CAP+1)))</x:f>
        <x:v>16</x:v>
      </x:c>
      <x:c r="J11033" s="266" t="n">
        <x:f>MOD(INT((ROW()-ROW($I$46))/(MESCLUN_CAP+1)),CARROT_CAP+1)</x:f>
        <x:v>18</x:v>
      </x:c>
      <x:c r="K11033" s="266" t="n">
        <x:f>MOD(ROW()-ROW($I$46),MESCLUN_CAP+1)</x:f>
        <x:v>13</x:v>
      </x:c>
      <x:c r="L11033" s="266" t="n">
        <x:f>SUM(I11033:K11033)</x:f>
        <x:v>47</x:v>
      </x:c>
      <x:c r="M11033" s="267" t="n">
        <x:f>I11033*TOMATO_HOURS*WEEKS*(1+TOMATO_DIM)^I11033+J11033*CARROT_HOURS*WEEKS*(1+CARROT_DIM)^J11033+K11033*MESCLUN_HOURS*WEEKS*(1+MESCLUN_DIM)^K11033</x:f>
        <x:v>8146.506218194714</x:v>
      </x:c>
      <x:c r="N11033" s="267" t="n">
        <x:f>MAX(M11033-FARMER_HOURS,0)/TEMP_HOURS_PER_WORKER</x:f>
        <x:v>5.1572959848574405</x:v>
      </x:c>
      <x:c r="O11033" s="268" t="n">
        <x:f>I11033*TOMATO_PRICE+J11033*CARROT_PRICE+K11033*MESCLUN_PRICE</x:f>
        <x:v>213592</x:v>
      </x:c>
      <x:c r="P11033" s="268" t="n">
        <x:f>I11033*TOMATO_FERTILIZER+J11033*CARROT_FERTILIZER+K11033*MESCLUN_FERTILIZER</x:f>
        <x:v>33440</x:v>
      </x:c>
      <x:c r="Q11033" s="268" t="n">
        <x:f>MIN(M11033,FARMER_HOURS)*FARMER_RATE+MAX(M11033-FARMER_HOURS,0)*TEMP_RATE</x:f>
        <x:v>153932.39962143602</x:v>
      </x:c>
      <x:c r="R11033" s="268" t="n">
        <x:f>O11033-P11033-Q11033-FIXED_COST</x:f>
        <x:v>6219.600378563977</x:v>
      </x:c>
      <x:c r="S11033" s="139" t="str">
        <x:f>IF(AND(L11033&lt;=TOTAL_BED_CAP,N11033&lt;=TEMP_WORKER_CAP),"YES","NO")</x:f>
        <x:v>NO</x:v>
      </x:c>
      <x:c r="T11033" s="139" t="n">
        <x:f>IF(S11033="YES",R11033,-1E+99)</x:f>
        <x:v>-1e+99</x:v>
      </x:c>
    </x:row>
    <x:row r="11034">
      <x:c r="A11034" s="139"/>
      <x:c r="B11034" s="139"/>
      <x:c r="C11034" s="139"/>
      <x:c r="D11034" s="139"/>
      <x:c r="E11034" s="139"/>
      <x:c r="F11034" s="139"/>
      <x:c r="G11034" s="139"/>
      <x:c r="H11034" s="139"/>
      <x:c r="I11034" s="266" t="n">
        <x:f>INT((ROW()-ROW($I$46))/((CARROT_CAP+1)*(MESCLUN_CAP+1)))</x:f>
        <x:v>16</x:v>
      </x:c>
      <x:c r="J11034" s="266" t="n">
        <x:f>MOD(INT((ROW()-ROW($I$46))/(MESCLUN_CAP+1)),CARROT_CAP+1)</x:f>
        <x:v>18</x:v>
      </x:c>
      <x:c r="K11034" s="266" t="n">
        <x:f>MOD(ROW()-ROW($I$46),MESCLUN_CAP+1)</x:f>
        <x:v>14</x:v>
      </x:c>
      <x:c r="L11034" s="266" t="n">
        <x:f>SUM(I11034:K11034)</x:f>
        <x:v>48</x:v>
      </x:c>
      <x:c r="M11034" s="267" t="n">
        <x:f>I11034*TOMATO_HOURS*WEEKS*(1+TOMATO_DIM)^I11034+J11034*CARROT_HOURS*WEEKS*(1+CARROT_DIM)^J11034+K11034*MESCLUN_HOURS*WEEKS*(1+MESCLUN_DIM)^K11034</x:f>
        <x:v>8208.648299508375</x:v>
      </x:c>
      <x:c r="N11034" s="267" t="n">
        <x:f>MAX(M11034-FARMER_HOURS,0)/TEMP_HOURS_PER_WORKER</x:f>
        <x:v>5.200450207991927</x:v>
      </x:c>
      <x:c r="O11034" s="268" t="n">
        <x:f>I11034*TOMATO_PRICE+J11034*CARROT_PRICE+K11034*MESCLUN_PRICE</x:f>
        <x:v>216292</x:v>
      </x:c>
      <x:c r="P11034" s="268" t="n">
        <x:f>I11034*TOMATO_FERTILIZER+J11034*CARROT_FERTILIZER+K11034*MESCLUN_FERTILIZER</x:f>
        <x:v>34320</x:v>
      </x:c>
      <x:c r="Q11034" s="268" t="n">
        <x:f>MIN(M11034,FARMER_HOURS)*FARMER_RATE+MAX(M11034-FARMER_HOURS,0)*TEMP_RATE</x:f>
        <x:v>155011.25519979818</x:v>
      </x:c>
      <x:c r="R11034" s="268" t="n">
        <x:f>O11034-P11034-Q11034-FIXED_COST</x:f>
        <x:v>6960.744800201821</x:v>
      </x:c>
      <x:c r="S11034" s="139" t="str">
        <x:f>IF(AND(L11034&lt;=TOTAL_BED_CAP,N11034&lt;=TEMP_WORKER_CAP),"YES","NO")</x:f>
        <x:v>NO</x:v>
      </x:c>
      <x:c r="T11034" s="139" t="n">
        <x:f>IF(S11034="YES",R11034,-1E+99)</x:f>
        <x:v>-1e+99</x:v>
      </x:c>
    </x:row>
    <x:row r="11035">
      <x:c r="A11035" s="139"/>
      <x:c r="B11035" s="139"/>
      <x:c r="C11035" s="139"/>
      <x:c r="D11035" s="139"/>
      <x:c r="E11035" s="139"/>
      <x:c r="F11035" s="139"/>
      <x:c r="G11035" s="139"/>
      <x:c r="H11035" s="139"/>
      <x:c r="I11035" s="266" t="n">
        <x:f>INT((ROW()-ROW($I$46))/((CARROT_CAP+1)*(MESCLUN_CAP+1)))</x:f>
        <x:v>16</x:v>
      </x:c>
      <x:c r="J11035" s="266" t="n">
        <x:f>MOD(INT((ROW()-ROW($I$46))/(MESCLUN_CAP+1)),CARROT_CAP+1)</x:f>
        <x:v>18</x:v>
      </x:c>
      <x:c r="K11035" s="266" t="n">
        <x:f>MOD(ROW()-ROW($I$46),MESCLUN_CAP+1)</x:f>
        <x:v>15</x:v>
      </x:c>
      <x:c r="L11035" s="266" t="n">
        <x:f>SUM(I11035:K11035)</x:f>
        <x:v>49</x:v>
      </x:c>
      <x:c r="M11035" s="267" t="n">
        <x:f>I11035*TOMATO_HOURS*WEEKS*(1+TOMATO_DIM)^I11035+J11035*CARROT_HOURS*WEEKS*(1+CARROT_DIM)^J11035+K11035*MESCLUN_HOURS*WEEKS*(1+MESCLUN_DIM)^K11035</x:f>
        <x:v>8272.236506384523</x:v>
      </x:c>
      <x:c r="N11035" s="267" t="n">
        <x:f>MAX(M11035-FARMER_HOURS,0)/TEMP_HOURS_PER_WORKER</x:f>
        <x:v>5.2446086849892515</x:v>
      </x:c>
      <x:c r="O11035" s="268" t="n">
        <x:f>I11035*TOMATO_PRICE+J11035*CARROT_PRICE+K11035*MESCLUN_PRICE</x:f>
        <x:v>218992</x:v>
      </x:c>
      <x:c r="P11035" s="268" t="n">
        <x:f>I11035*TOMATO_FERTILIZER+J11035*CARROT_FERTILIZER+K11035*MESCLUN_FERTILIZER</x:f>
        <x:v>35200</x:v>
      </x:c>
      <x:c r="Q11035" s="268" t="n">
        <x:f>MIN(M11035,FARMER_HOURS)*FARMER_RATE+MAX(M11035-FARMER_HOURS,0)*TEMP_RATE</x:f>
        <x:v>156115.21712473128</x:v>
      </x:c>
      <x:c r="R11035" s="268" t="n">
        <x:f>O11035-P11035-Q11035-FIXED_COST</x:f>
        <x:v>7676.78287526872</x:v>
      </x:c>
      <x:c r="S11035" s="139" t="str">
        <x:f>IF(AND(L11035&lt;=TOTAL_BED_CAP,N11035&lt;=TEMP_WORKER_CAP),"YES","NO")</x:f>
        <x:v>NO</x:v>
      </x:c>
      <x:c r="T11035" s="139" t="n">
        <x:f>IF(S11035="YES",R11035,-1E+99)</x:f>
        <x:v>-1e+99</x:v>
      </x:c>
    </x:row>
    <x:row r="11036">
      <x:c r="A11036" s="139"/>
      <x:c r="B11036" s="139"/>
      <x:c r="C11036" s="139"/>
      <x:c r="D11036" s="139"/>
      <x:c r="E11036" s="139"/>
      <x:c r="F11036" s="139"/>
      <x:c r="G11036" s="139"/>
      <x:c r="H11036" s="139"/>
      <x:c r="I11036" s="266" t="n">
        <x:f>INT((ROW()-ROW($I$46))/((CARROT_CAP+1)*(MESCLUN_CAP+1)))</x:f>
        <x:v>16</x:v>
      </x:c>
      <x:c r="J11036" s="266" t="n">
        <x:f>MOD(INT((ROW()-ROW($I$46))/(MESCLUN_CAP+1)),CARROT_CAP+1)</x:f>
        <x:v>18</x:v>
      </x:c>
      <x:c r="K11036" s="266" t="n">
        <x:f>MOD(ROW()-ROW($I$46),MESCLUN_CAP+1)</x:f>
        <x:v>16</x:v>
      </x:c>
      <x:c r="L11036" s="266" t="n">
        <x:f>SUM(I11036:K11036)</x:f>
        <x:v>50</x:v>
      </x:c>
      <x:c r="M11036" s="267" t="n">
        <x:f>I11036*TOMATO_HOURS*WEEKS*(1+TOMATO_DIM)^I11036+J11036*CARROT_HOURS*WEEKS*(1+CARROT_DIM)^J11036+K11036*MESCLUN_HOURS*WEEKS*(1+MESCLUN_DIM)^K11036</x:f>
        <x:v>8337.29728226201</x:v>
      </x:c>
      <x:c r="N11036" s="267" t="n">
        <x:f>MAX(M11036-FARMER_HOURS,0)/TEMP_HOURS_PER_WORKER</x:f>
        <x:v>5.289789779348618</x:v>
      </x:c>
      <x:c r="O11036" s="268" t="n">
        <x:f>I11036*TOMATO_PRICE+J11036*CARROT_PRICE+K11036*MESCLUN_PRICE</x:f>
        <x:v>221692</x:v>
      </x:c>
      <x:c r="P11036" s="268" t="n">
        <x:f>I11036*TOMATO_FERTILIZER+J11036*CARROT_FERTILIZER+K11036*MESCLUN_FERTILIZER</x:f>
        <x:v>36080</x:v>
      </x:c>
      <x:c r="Q11036" s="268" t="n">
        <x:f>MIN(M11036,FARMER_HOURS)*FARMER_RATE+MAX(M11036-FARMER_HOURS,0)*TEMP_RATE</x:f>
        <x:v>157244.74448371545</x:v>
      </x:c>
      <x:c r="R11036" s="268" t="n">
        <x:f>O11036-P11036-Q11036-FIXED_COST</x:f>
        <x:v>8367.255516284553</x:v>
      </x:c>
      <x:c r="S11036" s="139" t="str">
        <x:f>IF(AND(L11036&lt;=TOTAL_BED_CAP,N11036&lt;=TEMP_WORKER_CAP),"YES","NO")</x:f>
        <x:v>NO</x:v>
      </x:c>
      <x:c r="T11036" s="139" t="n">
        <x:f>IF(S11036="YES",R11036,-1E+99)</x:f>
        <x:v>-1e+99</x:v>
      </x:c>
    </x:row>
    <x:row r="11037">
      <x:c r="A11037" s="139"/>
      <x:c r="B11037" s="139"/>
      <x:c r="C11037" s="139"/>
      <x:c r="D11037" s="139"/>
      <x:c r="E11037" s="139"/>
      <x:c r="F11037" s="139"/>
      <x:c r="G11037" s="139"/>
      <x:c r="H11037" s="139"/>
      <x:c r="I11037" s="266" t="n">
        <x:f>INT((ROW()-ROW($I$46))/((CARROT_CAP+1)*(MESCLUN_CAP+1)))</x:f>
        <x:v>16</x:v>
      </x:c>
      <x:c r="J11037" s="266" t="n">
        <x:f>MOD(INT((ROW()-ROW($I$46))/(MESCLUN_CAP+1)),CARROT_CAP+1)</x:f>
        <x:v>18</x:v>
      </x:c>
      <x:c r="K11037" s="266" t="n">
        <x:f>MOD(ROW()-ROW($I$46),MESCLUN_CAP+1)</x:f>
        <x:v>17</x:v>
      </x:c>
      <x:c r="L11037" s="266" t="n">
        <x:f>SUM(I11037:K11037)</x:f>
        <x:v>51</x:v>
      </x:c>
      <x:c r="M11037" s="267" t="n">
        <x:f>I11037*TOMATO_HOURS*WEEKS*(1+TOMATO_DIM)^I11037+J11037*CARROT_HOURS*WEEKS*(1+CARROT_DIM)^J11037+K11037*MESCLUN_HOURS*WEEKS*(1+MESCLUN_DIM)^K11037</x:f>
        <x:v>8403.85750570855</x:v>
      </x:c>
      <x:c r="N11037" s="267" t="n">
        <x:f>MAX(M11037-FARMER_HOURS,0)/TEMP_HOURS_PER_WORKER</x:f>
        <x:v>5.336012156742049</x:v>
      </x:c>
      <x:c r="O11037" s="268" t="n">
        <x:f>I11037*TOMATO_PRICE+J11037*CARROT_PRICE+K11037*MESCLUN_PRICE</x:f>
        <x:v>224392</x:v>
      </x:c>
      <x:c r="P11037" s="268" t="n">
        <x:f>I11037*TOMATO_FERTILIZER+J11037*CARROT_FERTILIZER+K11037*MESCLUN_FERTILIZER</x:f>
        <x:v>36960</x:v>
      </x:c>
      <x:c r="Q11037" s="268" t="n">
        <x:f>MIN(M11037,FARMER_HOURS)*FARMER_RATE+MAX(M11037-FARMER_HOURS,0)*TEMP_RATE</x:f>
        <x:v>158400.30391855122</x:v>
      </x:c>
      <x:c r="R11037" s="268" t="n">
        <x:f>O11037-P11037-Q11037-FIXED_COST</x:f>
        <x:v>9031.696081448783</x:v>
      </x:c>
      <x:c r="S11037" s="139" t="str">
        <x:f>IF(AND(L11037&lt;=TOTAL_BED_CAP,N11037&lt;=TEMP_WORKER_CAP),"YES","NO")</x:f>
        <x:v>NO</x:v>
      </x:c>
      <x:c r="T11037" s="139" t="n">
        <x:f>IF(S11037="YES",R11037,-1E+99)</x:f>
        <x:v>-1e+99</x:v>
      </x:c>
    </x:row>
    <x:row r="11038">
      <x:c r="A11038" s="139"/>
      <x:c r="B11038" s="139"/>
      <x:c r="C11038" s="139"/>
      <x:c r="D11038" s="139"/>
      <x:c r="E11038" s="139"/>
      <x:c r="F11038" s="139"/>
      <x:c r="G11038" s="139"/>
      <x:c r="H11038" s="139"/>
      <x:c r="I11038" s="266" t="n">
        <x:f>INT((ROW()-ROW($I$46))/((CARROT_CAP+1)*(MESCLUN_CAP+1)))</x:f>
        <x:v>16</x:v>
      </x:c>
      <x:c r="J11038" s="266" t="n">
        <x:f>MOD(INT((ROW()-ROW($I$46))/(MESCLUN_CAP+1)),CARROT_CAP+1)</x:f>
        <x:v>18</x:v>
      </x:c>
      <x:c r="K11038" s="266" t="n">
        <x:f>MOD(ROW()-ROW($I$46),MESCLUN_CAP+1)</x:f>
        <x:v>18</x:v>
      </x:c>
      <x:c r="L11038" s="266" t="n">
        <x:f>SUM(I11038:K11038)</x:f>
        <x:v>52</x:v>
      </x:c>
      <x:c r="M11038" s="267" t="n">
        <x:f>I11038*TOMATO_HOURS*WEEKS*(1+TOMATO_DIM)^I11038+J11038*CARROT_HOURS*WEEKS*(1+CARROT_DIM)^J11038+K11038*MESCLUN_HOURS*WEEKS*(1+MESCLUN_DIM)^K11038</x:f>
        <x:v>8471.944497167138</x:v>
      </x:c>
      <x:c r="N11038" s="267" t="n">
        <x:f>MAX(M11038-FARMER_HOURS,0)/TEMP_HOURS_PER_WORKER</x:f>
        <x:v>5.383294789699401</x:v>
      </x:c>
      <x:c r="O11038" s="268" t="n">
        <x:f>I11038*TOMATO_PRICE+J11038*CARROT_PRICE+K11038*MESCLUN_PRICE</x:f>
        <x:v>227092</x:v>
      </x:c>
      <x:c r="P11038" s="268" t="n">
        <x:f>I11038*TOMATO_FERTILIZER+J11038*CARROT_FERTILIZER+K11038*MESCLUN_FERTILIZER</x:f>
        <x:v>37840</x:v>
      </x:c>
      <x:c r="Q11038" s="268" t="n">
        <x:f>MIN(M11038,FARMER_HOURS)*FARMER_RATE+MAX(M11038-FARMER_HOURS,0)*TEMP_RATE</x:f>
        <x:v>159582.36974248503</x:v>
      </x:c>
      <x:c r="R11038" s="268" t="n">
        <x:f>O11038-P11038-Q11038-FIXED_COST</x:f>
        <x:v>9669.630257514975</x:v>
      </x:c>
      <x:c r="S11038" s="139" t="str">
        <x:f>IF(AND(L11038&lt;=TOTAL_BED_CAP,N11038&lt;=TEMP_WORKER_CAP),"YES","NO")</x:f>
        <x:v>NO</x:v>
      </x:c>
      <x:c r="T11038" s="139" t="n">
        <x:f>IF(S11038="YES",R11038,-1E+99)</x:f>
        <x:v>-1e+99</x:v>
      </x:c>
    </x:row>
    <x:row r="11039">
      <x:c r="A11039" s="139"/>
      <x:c r="B11039" s="139"/>
      <x:c r="C11039" s="139"/>
      <x:c r="D11039" s="139"/>
      <x:c r="E11039" s="139"/>
      <x:c r="F11039" s="139"/>
      <x:c r="G11039" s="139"/>
      <x:c r="H11039" s="139"/>
      <x:c r="I11039" s="266" t="n">
        <x:f>INT((ROW()-ROW($I$46))/((CARROT_CAP+1)*(MESCLUN_CAP+1)))</x:f>
        <x:v>16</x:v>
      </x:c>
      <x:c r="J11039" s="266" t="n">
        <x:f>MOD(INT((ROW()-ROW($I$46))/(MESCLUN_CAP+1)),CARROT_CAP+1)</x:f>
        <x:v>18</x:v>
      </x:c>
      <x:c r="K11039" s="266" t="n">
        <x:f>MOD(ROW()-ROW($I$46),MESCLUN_CAP+1)</x:f>
        <x:v>19</x:v>
      </x:c>
      <x:c r="L11039" s="266" t="n">
        <x:f>SUM(I11039:K11039)</x:f>
        <x:v>53</x:v>
      </x:c>
      <x:c r="M11039" s="267" t="n">
        <x:f>I11039*TOMATO_HOURS*WEEKS*(1+TOMATO_DIM)^I11039+J11039*CARROT_HOURS*WEEKS*(1+CARROT_DIM)^J11039+K11039*MESCLUN_HOURS*WEEKS*(1+MESCLUN_DIM)^K11039</x:f>
        <x:v>8541.58602580316</x:v>
      </x:c>
      <x:c r="N11039" s="267" t="n">
        <x:f>MAX(M11039-FARMER_HOURS,0)/TEMP_HOURS_PER_WORKER</x:f>
        <x:v>5.431656962363306</x:v>
      </x:c>
      <x:c r="O11039" s="268" t="n">
        <x:f>I11039*TOMATO_PRICE+J11039*CARROT_PRICE+K11039*MESCLUN_PRICE</x:f>
        <x:v>229792</x:v>
      </x:c>
      <x:c r="P11039" s="268" t="n">
        <x:f>I11039*TOMATO_FERTILIZER+J11039*CARROT_FERTILIZER+K11039*MESCLUN_FERTILIZER</x:f>
        <x:v>38720</x:v>
      </x:c>
      <x:c r="Q11039" s="268" t="n">
        <x:f>MIN(M11039,FARMER_HOURS)*FARMER_RATE+MAX(M11039-FARMER_HOURS,0)*TEMP_RATE</x:f>
        <x:v>160791.42405908264</x:v>
      </x:c>
      <x:c r="R11039" s="268" t="n">
        <x:f>O11039-P11039-Q11039-FIXED_COST</x:f>
        <x:v>10280.575940917362</x:v>
      </x:c>
      <x:c r="S11039" s="139" t="str">
        <x:f>IF(AND(L11039&lt;=TOTAL_BED_CAP,N11039&lt;=TEMP_WORKER_CAP),"YES","NO")</x:f>
        <x:v>NO</x:v>
      </x:c>
      <x:c r="T11039" s="139" t="n">
        <x:f>IF(S11039="YES",R11039,-1E+99)</x:f>
        <x:v>-1e+99</x:v>
      </x:c>
    </x:row>
    <x:row r="11040">
      <x:c r="A11040" s="139"/>
      <x:c r="B11040" s="139"/>
      <x:c r="C11040" s="139"/>
      <x:c r="D11040" s="139"/>
      <x:c r="E11040" s="139"/>
      <x:c r="F11040" s="139"/>
      <x:c r="G11040" s="139"/>
      <x:c r="H11040" s="139"/>
      <x:c r="I11040" s="266" t="n">
        <x:f>INT((ROW()-ROW($I$46))/((CARROT_CAP+1)*(MESCLUN_CAP+1)))</x:f>
        <x:v>16</x:v>
      </x:c>
      <x:c r="J11040" s="266" t="n">
        <x:f>MOD(INT((ROW()-ROW($I$46))/(MESCLUN_CAP+1)),CARROT_CAP+1)</x:f>
        <x:v>18</x:v>
      </x:c>
      <x:c r="K11040" s="266" t="n">
        <x:f>MOD(ROW()-ROW($I$46),MESCLUN_CAP+1)</x:f>
        <x:v>20</x:v>
      </x:c>
      <x:c r="L11040" s="266" t="n">
        <x:f>SUM(I11040:K11040)</x:f>
        <x:v>54</x:v>
      </x:c>
      <x:c r="M11040" s="267" t="n">
        <x:f>I11040*TOMATO_HOURS*WEEKS*(1+TOMATO_DIM)^I11040+J11040*CARROT_HOURS*WEEKS*(1+CARROT_DIM)^J11040+K11040*MESCLUN_HOURS*WEEKS*(1+MESCLUN_DIM)^K11040</x:f>
        <x:v>8612.810316453637</x:v>
      </x:c>
      <x:c r="N11040" s="267" t="n">
        <x:f>MAX(M11040-FARMER_HOURS,0)/TEMP_HOURS_PER_WORKER</x:f>
        <x:v>5.481118275315025</x:v>
      </x:c>
      <x:c r="O11040" s="268" t="n">
        <x:f>I11040*TOMATO_PRICE+J11040*CARROT_PRICE+K11040*MESCLUN_PRICE</x:f>
        <x:v>232492</x:v>
      </x:c>
      <x:c r="P11040" s="268" t="n">
        <x:f>I11040*TOMATO_FERTILIZER+J11040*CARROT_FERTILIZER+K11040*MESCLUN_FERTILIZER</x:f>
        <x:v>39600</x:v>
      </x:c>
      <x:c r="Q11040" s="268" t="n">
        <x:f>MIN(M11040,FARMER_HOURS)*FARMER_RATE+MAX(M11040-FARMER_HOURS,0)*TEMP_RATE</x:f>
        <x:v>162027.95688287565</x:v>
      </x:c>
      <x:c r="R11040" s="268" t="n">
        <x:f>O11040-P11040-Q11040-FIXED_COST</x:f>
        <x:v>10864.043117124354</x:v>
      </x:c>
      <x:c r="S11040" s="139" t="str">
        <x:f>IF(AND(L11040&lt;=TOTAL_BED_CAP,N11040&lt;=TEMP_WORKER_CAP),"YES","NO")</x:f>
        <x:v>NO</x:v>
      </x:c>
      <x:c r="T11040" s="139" t="n">
        <x:f>IF(S11040="YES",R11040,-1E+99)</x:f>
        <x:v>-1e+99</x:v>
      </x:c>
    </x:row>
    <x:row r="11041">
      <x:c r="A11041" s="139"/>
      <x:c r="B11041" s="139"/>
      <x:c r="C11041" s="139"/>
      <x:c r="D11041" s="139"/>
      <x:c r="E11041" s="139"/>
      <x:c r="F11041" s="139"/>
      <x:c r="G11041" s="139"/>
      <x:c r="H11041" s="139"/>
      <x:c r="I11041" s="266" t="n">
        <x:f>INT((ROW()-ROW($I$46))/((CARROT_CAP+1)*(MESCLUN_CAP+1)))</x:f>
        <x:v>16</x:v>
      </x:c>
      <x:c r="J11041" s="266" t="n">
        <x:f>MOD(INT((ROW()-ROW($I$46))/(MESCLUN_CAP+1)),CARROT_CAP+1)</x:f>
        <x:v>18</x:v>
      </x:c>
      <x:c r="K11041" s="266" t="n">
        <x:f>MOD(ROW()-ROW($I$46),MESCLUN_CAP+1)</x:f>
        <x:v>21</x:v>
      </x:c>
      <x:c r="L11041" s="266" t="n">
        <x:f>SUM(I11041:K11041)</x:f>
        <x:v>55</x:v>
      </x:c>
      <x:c r="M11041" s="267" t="n">
        <x:f>I11041*TOMATO_HOURS*WEEKS*(1+TOMATO_DIM)^I11041+J11041*CARROT_HOURS*WEEKS*(1+CARROT_DIM)^J11041+K11041*MESCLUN_HOURS*WEEKS*(1+MESCLUN_DIM)^K11041</x:f>
        <x:v>8685.646056680082</x:v>
      </x:c>
      <x:c r="N11041" s="267" t="n">
        <x:f>MAX(M11041-FARMER_HOURS,0)/TEMP_HOURS_PER_WORKER</x:f>
        <x:v>5.531698650472279</x:v>
      </x:c>
      <x:c r="O11041" s="268" t="n">
        <x:f>I11041*TOMATO_PRICE+J11041*CARROT_PRICE+K11041*MESCLUN_PRICE</x:f>
        <x:v>235192</x:v>
      </x:c>
      <x:c r="P11041" s="268" t="n">
        <x:f>I11041*TOMATO_FERTILIZER+J11041*CARROT_FERTILIZER+K11041*MESCLUN_FERTILIZER</x:f>
        <x:v>40480</x:v>
      </x:c>
      <x:c r="Q11041" s="268" t="n">
        <x:f>MIN(M11041,FARMER_HOURS)*FARMER_RATE+MAX(M11041-FARMER_HOURS,0)*TEMP_RATE</x:f>
        <x:v>163292.46626180696</x:v>
      </x:c>
      <x:c r="R11041" s="268" t="n">
        <x:f>O11041-P11041-Q11041-FIXED_COST</x:f>
        <x:v>11419.533738193044</x:v>
      </x:c>
      <x:c r="S11041" s="139" t="str">
        <x:f>IF(AND(L11041&lt;=TOTAL_BED_CAP,N11041&lt;=TEMP_WORKER_CAP),"YES","NO")</x:f>
        <x:v>NO</x:v>
      </x:c>
      <x:c r="T11041" s="139" t="n">
        <x:f>IF(S11041="YES",R11041,-1E+99)</x:f>
        <x:v>-1e+99</x:v>
      </x:c>
    </x:row>
    <x:row r="11042">
      <x:c r="A11042" s="139"/>
      <x:c r="B11042" s="139"/>
      <x:c r="C11042" s="139"/>
      <x:c r="D11042" s="139"/>
      <x:c r="E11042" s="139"/>
      <x:c r="F11042" s="139"/>
      <x:c r="G11042" s="139"/>
      <x:c r="H11042" s="139"/>
      <x:c r="I11042" s="266" t="n">
        <x:f>INT((ROW()-ROW($I$46))/((CARROT_CAP+1)*(MESCLUN_CAP+1)))</x:f>
        <x:v>16</x:v>
      </x:c>
      <x:c r="J11042" s="266" t="n">
        <x:f>MOD(INT((ROW()-ROW($I$46))/(MESCLUN_CAP+1)),CARROT_CAP+1)</x:f>
        <x:v>18</x:v>
      </x:c>
      <x:c r="K11042" s="266" t="n">
        <x:f>MOD(ROW()-ROW($I$46),MESCLUN_CAP+1)</x:f>
        <x:v>22</x:v>
      </x:c>
      <x:c r="L11042" s="266" t="n">
        <x:f>SUM(I11042:K11042)</x:f>
        <x:v>56</x:v>
      </x:c>
      <x:c r="M11042" s="267" t="n">
        <x:f>I11042*TOMATO_HOURS*WEEKS*(1+TOMATO_DIM)^I11042+J11042*CARROT_HOURS*WEEKS*(1+CARROT_DIM)^J11042+K11042*MESCLUN_HOURS*WEEKS*(1+MESCLUN_DIM)^K11042</x:f>
        <x:v>8760.122403926478</x:v>
      </x:c>
      <x:c r="N11042" s="267" t="n">
        <x:f>MAX(M11042-FARMER_HOURS,0)/TEMP_HOURS_PER_WORKER</x:f>
        <x:v>5.583418336060054</x:v>
      </x:c>
      <x:c r="O11042" s="268" t="n">
        <x:f>I11042*TOMATO_PRICE+J11042*CARROT_PRICE+K11042*MESCLUN_PRICE</x:f>
        <x:v>237892</x:v>
      </x:c>
      <x:c r="P11042" s="268" t="n">
        <x:f>I11042*TOMATO_FERTILIZER+J11042*CARROT_FERTILIZER+K11042*MESCLUN_FERTILIZER</x:f>
        <x:v>41360</x:v>
      </x:c>
      <x:c r="Q11042" s="268" t="n">
        <x:f>MIN(M11042,FARMER_HOURS)*FARMER_RATE+MAX(M11042-FARMER_HOURS,0)*TEMP_RATE</x:f>
        <x:v>164585.45840150135</x:v>
      </x:c>
      <x:c r="R11042" s="268" t="n">
        <x:f>O11042-P11042-Q11042-FIXED_COST</x:f>
        <x:v>11946.541598498647</x:v>
      </x:c>
      <x:c r="S11042" s="139" t="str">
        <x:f>IF(AND(L11042&lt;=TOTAL_BED_CAP,N11042&lt;=TEMP_WORKER_CAP),"YES","NO")</x:f>
        <x:v>NO</x:v>
      </x:c>
      <x:c r="T11042" s="139" t="n">
        <x:f>IF(S11042="YES",R11042,-1E+99)</x:f>
        <x:v>-1e+99</x:v>
      </x:c>
    </x:row>
    <x:row r="11043">
      <x:c r="A11043" s="139"/>
      <x:c r="B11043" s="139"/>
      <x:c r="C11043" s="139"/>
      <x:c r="D11043" s="139"/>
      <x:c r="E11043" s="139"/>
      <x:c r="F11043" s="139"/>
      <x:c r="G11043" s="139"/>
      <x:c r="H11043" s="139"/>
      <x:c r="I11043" s="266" t="n">
        <x:f>INT((ROW()-ROW($I$46))/((CARROT_CAP+1)*(MESCLUN_CAP+1)))</x:f>
        <x:v>16</x:v>
      </x:c>
      <x:c r="J11043" s="266" t="n">
        <x:f>MOD(INT((ROW()-ROW($I$46))/(MESCLUN_CAP+1)),CARROT_CAP+1)</x:f>
        <x:v>18</x:v>
      </x:c>
      <x:c r="K11043" s="266" t="n">
        <x:f>MOD(ROW()-ROW($I$46),MESCLUN_CAP+1)</x:f>
        <x:v>23</x:v>
      </x:c>
      <x:c r="L11043" s="266" t="n">
        <x:f>SUM(I11043:K11043)</x:f>
        <x:v>57</x:v>
      </x:c>
      <x:c r="M11043" s="267" t="n">
        <x:f>I11043*TOMATO_HOURS*WEEKS*(1+TOMATO_DIM)^I11043+J11043*CARROT_HOURS*WEEKS*(1+CARROT_DIM)^J11043+K11043*MESCLUN_HOURS*WEEKS*(1+MESCLUN_DIM)^K11043</x:f>
        <x:v>8836.268992783913</x:v>
      </x:c>
      <x:c r="N11043" s="267" t="n">
        <x:f>MAX(M11043-FARMER_HOURS,0)/TEMP_HOURS_PER_WORKER</x:f>
        <x:v>5.636297911655495</x:v>
      </x:c>
      <x:c r="O11043" s="268" t="n">
        <x:f>I11043*TOMATO_PRICE+J11043*CARROT_PRICE+K11043*MESCLUN_PRICE</x:f>
        <x:v>240592</x:v>
      </x:c>
      <x:c r="P11043" s="268" t="n">
        <x:f>I11043*TOMATO_FERTILIZER+J11043*CARROT_FERTILIZER+K11043*MESCLUN_FERTILIZER</x:f>
        <x:v>42240</x:v>
      </x:c>
      <x:c r="Q11043" s="268" t="n">
        <x:f>MIN(M11043,FARMER_HOURS)*FARMER_RATE+MAX(M11043-FARMER_HOURS,0)*TEMP_RATE</x:f>
        <x:v>165907.44779138739</x:v>
      </x:c>
      <x:c r="R11043" s="268" t="n">
        <x:f>O11043-P11043-Q11043-FIXED_COST</x:f>
        <x:v>12444.552208612615</x:v>
      </x:c>
      <x:c r="S11043" s="139" t="str">
        <x:f>IF(AND(L11043&lt;=TOTAL_BED_CAP,N11043&lt;=TEMP_WORKER_CAP),"YES","NO")</x:f>
        <x:v>NO</x:v>
      </x:c>
      <x:c r="T11043" s="139" t="n">
        <x:f>IF(S11043="YES",R11043,-1E+99)</x:f>
        <x:v>-1e+99</x:v>
      </x:c>
    </x:row>
    <x:row r="11044">
      <x:c r="A11044" s="139"/>
      <x:c r="B11044" s="139"/>
      <x:c r="C11044" s="139"/>
      <x:c r="D11044" s="139"/>
      <x:c r="E11044" s="139"/>
      <x:c r="F11044" s="139"/>
      <x:c r="G11044" s="139"/>
      <x:c r="H11044" s="139"/>
      <x:c r="I11044" s="266" t="n">
        <x:f>INT((ROW()-ROW($I$46))/((CARROT_CAP+1)*(MESCLUN_CAP+1)))</x:f>
        <x:v>16</x:v>
      </x:c>
      <x:c r="J11044" s="266" t="n">
        <x:f>MOD(INT((ROW()-ROW($I$46))/(MESCLUN_CAP+1)),CARROT_CAP+1)</x:f>
        <x:v>18</x:v>
      </x:c>
      <x:c r="K11044" s="266" t="n">
        <x:f>MOD(ROW()-ROW($I$46),MESCLUN_CAP+1)</x:f>
        <x:v>24</x:v>
      </x:c>
      <x:c r="L11044" s="266" t="n">
        <x:f>SUM(I11044:K11044)</x:f>
        <x:v>58</x:v>
      </x:c>
      <x:c r="M11044" s="267" t="n">
        <x:f>I11044*TOMATO_HOURS*WEEKS*(1+TOMATO_DIM)^I11044+J11044*CARROT_HOURS*WEEKS*(1+CARROT_DIM)^J11044+K11044*MESCLUN_HOURS*WEEKS*(1+MESCLUN_DIM)^K11044</x:f>
        <x:v>8914.115942363409</x:v>
      </x:c>
      <x:c r="N11044" s="267" t="n">
        <x:f>MAX(M11044-FARMER_HOURS,0)/TEMP_HOURS_PER_WORKER</x:f>
        <x:v>5.690358293307923</x:v>
      </x:c>
      <x:c r="O11044" s="268" t="n">
        <x:f>I11044*TOMATO_PRICE+J11044*CARROT_PRICE+K11044*MESCLUN_PRICE</x:f>
        <x:v>243292</x:v>
      </x:c>
      <x:c r="P11044" s="268" t="n">
        <x:f>I11044*TOMATO_FERTILIZER+J11044*CARROT_FERTILIZER+K11044*MESCLUN_FERTILIZER</x:f>
        <x:v>43120</x:v>
      </x:c>
      <x:c r="Q11044" s="268" t="n">
        <x:f>MIN(M11044,FARMER_HOURS)*FARMER_RATE+MAX(M11044-FARMER_HOURS,0)*TEMP_RATE</x:f>
        <x:v>167258.95733269808</x:v>
      </x:c>
      <x:c r="R11044" s="268" t="n">
        <x:f>O11044-P11044-Q11044-FIXED_COST</x:f>
        <x:v>12913.042667301925</x:v>
      </x:c>
      <x:c r="S11044" s="139" t="str">
        <x:f>IF(AND(L11044&lt;=TOTAL_BED_CAP,N11044&lt;=TEMP_WORKER_CAP),"YES","NO")</x:f>
        <x:v>NO</x:v>
      </x:c>
      <x:c r="T11044" s="139" t="n">
        <x:f>IF(S11044="YES",R11044,-1E+99)</x:f>
        <x:v>-1e+99</x:v>
      </x:c>
    </x:row>
    <x:row r="11045">
      <x:c r="A11045" s="139"/>
      <x:c r="B11045" s="139"/>
      <x:c r="C11045" s="139"/>
      <x:c r="D11045" s="139"/>
      <x:c r="E11045" s="139"/>
      <x:c r="F11045" s="139"/>
      <x:c r="G11045" s="139"/>
      <x:c r="H11045" s="139"/>
      <x:c r="I11045" s="266" t="n">
        <x:f>INT((ROW()-ROW($I$46))/((CARROT_CAP+1)*(MESCLUN_CAP+1)))</x:f>
        <x:v>16</x:v>
      </x:c>
      <x:c r="J11045" s="266" t="n">
        <x:f>MOD(INT((ROW()-ROW($I$46))/(MESCLUN_CAP+1)),CARROT_CAP+1)</x:f>
        <x:v>18</x:v>
      </x:c>
      <x:c r="K11045" s="266" t="n">
        <x:f>MOD(ROW()-ROW($I$46),MESCLUN_CAP+1)</x:f>
        <x:v>25</x:v>
      </x:c>
      <x:c r="L11045" s="266" t="n">
        <x:f>SUM(I11045:K11045)</x:f>
        <x:v>59</x:v>
      </x:c>
      <x:c r="M11045" s="267" t="n">
        <x:f>I11045*TOMATO_HOURS*WEEKS*(1+TOMATO_DIM)^I11045+J11045*CARROT_HOURS*WEEKS*(1+CARROT_DIM)^J11045+K11045*MESCLUN_HOURS*WEEKS*(1+MESCLUN_DIM)^K11045</x:f>
        <x:v>8993.693863778506</x:v>
      </x:c>
      <x:c r="N11045" s="267" t="n">
        <x:f>MAX(M11045-FARMER_HOURS,0)/TEMP_HOURS_PER_WORKER</x:f>
        <x:v>5.745620738735074</x:v>
      </x:c>
      <x:c r="O11045" s="268" t="n">
        <x:f>I11045*TOMATO_PRICE+J11045*CARROT_PRICE+K11045*MESCLUN_PRICE</x:f>
        <x:v>245992</x:v>
      </x:c>
      <x:c r="P11045" s="268" t="n">
        <x:f>I11045*TOMATO_FERTILIZER+J11045*CARROT_FERTILIZER+K11045*MESCLUN_FERTILIZER</x:f>
        <x:v>44000</x:v>
      </x:c>
      <x:c r="Q11045" s="268" t="n">
        <x:f>MIN(M11045,FARMER_HOURS)*FARMER_RATE+MAX(M11045-FARMER_HOURS,0)*TEMP_RATE</x:f>
        <x:v>168640.51846837683</x:v>
      </x:c>
      <x:c r="R11045" s="268" t="n">
        <x:f>O11045-P11045-Q11045-FIXED_COST</x:f>
        <x:v>13351.481531623169</x:v>
      </x:c>
      <x:c r="S11045" s="139" t="str">
        <x:f>IF(AND(L11045&lt;=TOTAL_BED_CAP,N11045&lt;=TEMP_WORKER_CAP),"YES","NO")</x:f>
        <x:v>NO</x:v>
      </x:c>
      <x:c r="T11045" s="139" t="n">
        <x:f>IF(S11045="YES",R11045,-1E+99)</x:f>
        <x:v>-1e+99</x:v>
      </x:c>
    </x:row>
    <x:row r="11046">
      <x:c r="A11046" s="139"/>
      <x:c r="B11046" s="139"/>
      <x:c r="C11046" s="139"/>
      <x:c r="D11046" s="139"/>
      <x:c r="E11046" s="139"/>
      <x:c r="F11046" s="139"/>
      <x:c r="G11046" s="139"/>
      <x:c r="H11046" s="139"/>
      <x:c r="I11046" s="266" t="n">
        <x:f>INT((ROW()-ROW($I$46))/((CARROT_CAP+1)*(MESCLUN_CAP+1)))</x:f>
        <x:v>16</x:v>
      </x:c>
      <x:c r="J11046" s="266" t="n">
        <x:f>MOD(INT((ROW()-ROW($I$46))/(MESCLUN_CAP+1)),CARROT_CAP+1)</x:f>
        <x:v>18</x:v>
      </x:c>
      <x:c r="K11046" s="266" t="n">
        <x:f>MOD(ROW()-ROW($I$46),MESCLUN_CAP+1)</x:f>
        <x:v>26</x:v>
      </x:c>
      <x:c r="L11046" s="266" t="n">
        <x:f>SUM(I11046:K11046)</x:f>
        <x:v>60</x:v>
      </x:c>
      <x:c r="M11046" s="267" t="n">
        <x:f>I11046*TOMATO_HOURS*WEEKS*(1+TOMATO_DIM)^I11046+J11046*CARROT_HOURS*WEEKS*(1+CARROT_DIM)^J11046+K11046*MESCLUN_HOURS*WEEKS*(1+MESCLUN_DIM)^K11046</x:f>
        <x:v>9075.033867739225</x:v>
      </x:c>
      <x:c r="N11046" s="267" t="n">
        <x:f>MAX(M11046-FARMER_HOURS,0)/TEMP_HOURS_PER_WORKER</x:f>
        <x:v>5.802106852596684</x:v>
      </x:c>
      <x:c r="O11046" s="268" t="n">
        <x:f>I11046*TOMATO_PRICE+J11046*CARROT_PRICE+K11046*MESCLUN_PRICE</x:f>
        <x:v>248692</x:v>
      </x:c>
      <x:c r="P11046" s="268" t="n">
        <x:f>I11046*TOMATO_FERTILIZER+J11046*CARROT_FERTILIZER+K11046*MESCLUN_FERTILIZER</x:f>
        <x:v>44880</x:v>
      </x:c>
      <x:c r="Q11046" s="268" t="n">
        <x:f>MIN(M11046,FARMER_HOURS)*FARMER_RATE+MAX(M11046-FARMER_HOURS,0)*TEMP_RATE</x:f>
        <x:v>170052.6713149171</x:v>
      </x:c>
      <x:c r="R11046" s="268" t="n">
        <x:f>O11046-P11046-Q11046-FIXED_COST</x:f>
        <x:v>13759.328685082903</x:v>
      </x:c>
      <x:c r="S11046" s="139" t="str">
        <x:f>IF(AND(L11046&lt;=TOTAL_BED_CAP,N11046&lt;=TEMP_WORKER_CAP),"YES","NO")</x:f>
        <x:v>NO</x:v>
      </x:c>
      <x:c r="T11046" s="139" t="n">
        <x:f>IF(S11046="YES",R11046,-1E+99)</x:f>
        <x:v>-1e+99</x:v>
      </x:c>
    </x:row>
    <x:row r="11047">
      <x:c r="A11047" s="139"/>
      <x:c r="B11047" s="139"/>
      <x:c r="C11047" s="139"/>
      <x:c r="D11047" s="139"/>
      <x:c r="E11047" s="139"/>
      <x:c r="F11047" s="139"/>
      <x:c r="G11047" s="139"/>
      <x:c r="H11047" s="139"/>
      <x:c r="I11047" s="266" t="n">
        <x:f>INT((ROW()-ROW($I$46))/((CARROT_CAP+1)*(MESCLUN_CAP+1)))</x:f>
        <x:v>16</x:v>
      </x:c>
      <x:c r="J11047" s="266" t="n">
        <x:f>MOD(INT((ROW()-ROW($I$46))/(MESCLUN_CAP+1)),CARROT_CAP+1)</x:f>
        <x:v>18</x:v>
      </x:c>
      <x:c r="K11047" s="266" t="n">
        <x:f>MOD(ROW()-ROW($I$46),MESCLUN_CAP+1)</x:f>
        <x:v>27</x:v>
      </x:c>
      <x:c r="L11047" s="266" t="n">
        <x:f>SUM(I11047:K11047)</x:f>
        <x:v>61</x:v>
      </x:c>
      <x:c r="M11047" s="267" t="n">
        <x:f>I11047*TOMATO_HOURS*WEEKS*(1+TOMATO_DIM)^I11047+J11047*CARROT_HOURS*WEEKS*(1+CARROT_DIM)^J11047+K11047*MESCLUN_HOURS*WEEKS*(1+MESCLUN_DIM)^K11047</x:f>
        <x:v>9158.16757225898</x:v>
      </x:c>
      <x:c r="N11047" s="267" t="n">
        <x:f>MAX(M11047-FARMER_HOURS,0)/TEMP_HOURS_PER_WORKER</x:f>
        <x:v>5.859838591846515</x:v>
      </x:c>
      <x:c r="O11047" s="268" t="n">
        <x:f>I11047*TOMATO_PRICE+J11047*CARROT_PRICE+K11047*MESCLUN_PRICE</x:f>
        <x:v>251392</x:v>
      </x:c>
      <x:c r="P11047" s="268" t="n">
        <x:f>I11047*TOMATO_FERTILIZER+J11047*CARROT_FERTILIZER+K11047*MESCLUN_FERTILIZER</x:f>
        <x:v>45760</x:v>
      </x:c>
      <x:c r="Q11047" s="268" t="n">
        <x:f>MIN(M11047,FARMER_HOURS)*FARMER_RATE+MAX(M11047-FARMER_HOURS,0)*TEMP_RATE</x:f>
        <x:v>171495.96479616285</x:v>
      </x:c>
      <x:c r="R11047" s="268" t="n">
        <x:f>O11047-P11047-Q11047-FIXED_COST</x:f>
        <x:v>14136.03520383715</x:v>
      </x:c>
      <x:c r="S11047" s="139" t="str">
        <x:f>IF(AND(L11047&lt;=TOTAL_BED_CAP,N11047&lt;=TEMP_WORKER_CAP),"YES","NO")</x:f>
        <x:v>NO</x:v>
      </x:c>
      <x:c r="T11047" s="139" t="n">
        <x:f>IF(S11047="YES",R11047,-1E+99)</x:f>
        <x:v>-1e+99</x:v>
      </x:c>
    </x:row>
    <x:row r="11048">
      <x:c r="A11048" s="139"/>
      <x:c r="B11048" s="139"/>
      <x:c r="C11048" s="139"/>
      <x:c r="D11048" s="139"/>
      <x:c r="E11048" s="139"/>
      <x:c r="F11048" s="139"/>
      <x:c r="G11048" s="139"/>
      <x:c r="H11048" s="139"/>
      <x:c r="I11048" s="266" t="n">
        <x:f>INT((ROW()-ROW($I$46))/((CARROT_CAP+1)*(MESCLUN_CAP+1)))</x:f>
        <x:v>16</x:v>
      </x:c>
      <x:c r="J11048" s="266" t="n">
        <x:f>MOD(INT((ROW()-ROW($I$46))/(MESCLUN_CAP+1)),CARROT_CAP+1)</x:f>
        <x:v>18</x:v>
      </x:c>
      <x:c r="K11048" s="266" t="n">
        <x:f>MOD(ROW()-ROW($I$46),MESCLUN_CAP+1)</x:f>
        <x:v>28</x:v>
      </x:c>
      <x:c r="L11048" s="266" t="n">
        <x:f>SUM(I11048:K11048)</x:f>
        <x:v>62</x:v>
      </x:c>
      <x:c r="M11048" s="267" t="n">
        <x:f>I11048*TOMATO_HOURS*WEEKS*(1+TOMATO_DIM)^I11048+J11048*CARROT_HOURS*WEEKS*(1+CARROT_DIM)^J11048+K11048*MESCLUN_HOURS*WEEKS*(1+MESCLUN_DIM)^K11048</x:f>
        <x:v>9243.127110476134</x:v>
      </x:c>
      <x:c r="N11048" s="267" t="n">
        <x:f>MAX(M11048-FARMER_HOURS,0)/TEMP_HOURS_PER_WORKER</x:f>
        <x:v>5.918838271163982</x:v>
      </x:c>
      <x:c r="O11048" s="268" t="n">
        <x:f>I11048*TOMATO_PRICE+J11048*CARROT_PRICE+K11048*MESCLUN_PRICE</x:f>
        <x:v>254092</x:v>
      </x:c>
      <x:c r="P11048" s="268" t="n">
        <x:f>I11048*TOMATO_FERTILIZER+J11048*CARROT_FERTILIZER+K11048*MESCLUN_FERTILIZER</x:f>
        <x:v>46640</x:v>
      </x:c>
      <x:c r="Q11048" s="268" t="n">
        <x:f>MIN(M11048,FARMER_HOURS)*FARMER_RATE+MAX(M11048-FARMER_HOURS,0)*TEMP_RATE</x:f>
        <x:v>172970.95677909956</x:v>
      </x:c>
      <x:c r="R11048" s="268" t="n">
        <x:f>O11048-P11048-Q11048-FIXED_COST</x:f>
        <x:v>14481.043220900436</x:v>
      </x:c>
      <x:c r="S11048" s="139" t="str">
        <x:f>IF(AND(L11048&lt;=TOTAL_BED_CAP,N11048&lt;=TEMP_WORKER_CAP),"YES","NO")</x:f>
        <x:v>NO</x:v>
      </x:c>
      <x:c r="T11048" s="139" t="n">
        <x:f>IF(S11048="YES",R11048,-1E+99)</x:f>
        <x:v>-1e+99</x:v>
      </x:c>
    </x:row>
    <x:row r="11049">
      <x:c r="A11049" s="139"/>
      <x:c r="B11049" s="139"/>
      <x:c r="C11049" s="139"/>
      <x:c r="D11049" s="139"/>
      <x:c r="E11049" s="139"/>
      <x:c r="F11049" s="139"/>
      <x:c r="G11049" s="139"/>
      <x:c r="H11049" s="139"/>
      <x:c r="I11049" s="266" t="n">
        <x:f>INT((ROW()-ROW($I$46))/((CARROT_CAP+1)*(MESCLUN_CAP+1)))</x:f>
        <x:v>16</x:v>
      </x:c>
      <x:c r="J11049" s="266" t="n">
        <x:f>MOD(INT((ROW()-ROW($I$46))/(MESCLUN_CAP+1)),CARROT_CAP+1)</x:f>
        <x:v>18</x:v>
      </x:c>
      <x:c r="K11049" s="266" t="n">
        <x:f>MOD(ROW()-ROW($I$46),MESCLUN_CAP+1)</x:f>
        <x:v>29</x:v>
      </x:c>
      <x:c r="L11049" s="266" t="n">
        <x:f>SUM(I11049:K11049)</x:f>
        <x:v>63</x:v>
      </x:c>
      <x:c r="M11049" s="267" t="n">
        <x:f>I11049*TOMATO_HOURS*WEEKS*(1+TOMATO_DIM)^I11049+J11049*CARROT_HOURS*WEEKS*(1+CARROT_DIM)^J11049+K11049*MESCLUN_HOURS*WEEKS*(1+MESCLUN_DIM)^K11049</x:f>
        <x:v>9329.945138591787</x:v>
      </x:c>
      <x:c r="N11049" s="267" t="n">
        <x:f>MAX(M11049-FARMER_HOURS,0)/TEMP_HOURS_PER_WORKER</x:f>
        <x:v>5.979128568466519</x:v>
      </x:c>
      <x:c r="O11049" s="268" t="n">
        <x:f>I11049*TOMATO_PRICE+J11049*CARROT_PRICE+K11049*MESCLUN_PRICE</x:f>
        <x:v>256792</x:v>
      </x:c>
      <x:c r="P11049" s="268" t="n">
        <x:f>I11049*TOMATO_FERTILIZER+J11049*CARROT_FERTILIZER+K11049*MESCLUN_FERTILIZER</x:f>
        <x:v>47520</x:v>
      </x:c>
      <x:c r="Q11049" s="268" t="n">
        <x:f>MIN(M11049,FARMER_HOURS)*FARMER_RATE+MAX(M11049-FARMER_HOURS,0)*TEMP_RATE</x:f>
        <x:v>174478.21421166297</x:v>
      </x:c>
      <x:c r="R11049" s="268" t="n">
        <x:f>O11049-P11049-Q11049-FIXED_COST</x:f>
        <x:v>14793.78578833703</x:v>
      </x:c>
      <x:c r="S11049" s="139" t="str">
        <x:f>IF(AND(L11049&lt;=TOTAL_BED_CAP,N11049&lt;=TEMP_WORKER_CAP),"YES","NO")</x:f>
        <x:v>NO</x:v>
      </x:c>
      <x:c r="T11049" s="139" t="n">
        <x:f>IF(S11049="YES",R11049,-1E+99)</x:f>
        <x:v>-1e+99</x:v>
      </x:c>
    </x:row>
    <x:row r="11050">
      <x:c r="A11050" s="139"/>
      <x:c r="B11050" s="139"/>
      <x:c r="C11050" s="139"/>
      <x:c r="D11050" s="139"/>
      <x:c r="E11050" s="139"/>
      <x:c r="F11050" s="139"/>
      <x:c r="G11050" s="139"/>
      <x:c r="H11050" s="139"/>
      <x:c r="I11050" s="266" t="n">
        <x:f>INT((ROW()-ROW($I$46))/((CARROT_CAP+1)*(MESCLUN_CAP+1)))</x:f>
        <x:v>16</x:v>
      </x:c>
      <x:c r="J11050" s="266" t="n">
        <x:f>MOD(INT((ROW()-ROW($I$46))/(MESCLUN_CAP+1)),CARROT_CAP+1)</x:f>
        <x:v>18</x:v>
      </x:c>
      <x:c r="K11050" s="266" t="n">
        <x:f>MOD(ROW()-ROW($I$46),MESCLUN_CAP+1)</x:f>
        <x:v>30</x:v>
      </x:c>
      <x:c r="L11050" s="266" t="n">
        <x:f>SUM(I11050:K11050)</x:f>
        <x:v>64</x:v>
      </x:c>
      <x:c r="M11050" s="267" t="n">
        <x:f>I11050*TOMATO_HOURS*WEEKS*(1+TOMATO_DIM)^I11050+J11050*CARROT_HOURS*WEEKS*(1+CARROT_DIM)^J11050+K11050*MESCLUN_HOURS*WEEKS*(1+MESCLUN_DIM)^K11050</x:f>
        <x:v>9418.654843925558</x:v>
      </x:c>
      <x:c r="N11050" s="267" t="n">
        <x:f>MAX(M11050-FARMER_HOURS,0)/TEMP_HOURS_PER_WORKER</x:f>
        <x:v>6.04073253050386</x:v>
      </x:c>
      <x:c r="O11050" s="268" t="n">
        <x:f>I11050*TOMATO_PRICE+J11050*CARROT_PRICE+K11050*MESCLUN_PRICE</x:f>
        <x:v>259492</x:v>
      </x:c>
      <x:c r="P11050" s="268" t="n">
        <x:f>I11050*TOMATO_FERTILIZER+J11050*CARROT_FERTILIZER+K11050*MESCLUN_FERTILIZER</x:f>
        <x:v>48400</x:v>
      </x:c>
      <x:c r="Q11050" s="268" t="n">
        <x:f>MIN(M11050,FARMER_HOURS)*FARMER_RATE+MAX(M11050-FARMER_HOURS,0)*TEMP_RATE</x:f>
        <x:v>176018.3132625965</x:v>
      </x:c>
      <x:c r="R11050" s="268" t="n">
        <x:f>O11050-P11050-Q11050-FIXED_COST</x:f>
        <x:v>15073.686737403506</x:v>
      </x:c>
      <x:c r="S11050" s="139" t="str">
        <x:f>IF(AND(L11050&lt;=TOTAL_BED_CAP,N11050&lt;=TEMP_WORKER_CAP),"YES","NO")</x:f>
        <x:v>NO</x:v>
      </x:c>
      <x:c r="T11050" s="139" t="n">
        <x:f>IF(S11050="YES",R11050,-1E+99)</x:f>
        <x:v>-1e+99</x:v>
      </x:c>
    </x:row>
    <x:row r="11051">
      <x:c r="A11051" s="139"/>
      <x:c r="B11051" s="139"/>
      <x:c r="C11051" s="139"/>
      <x:c r="D11051" s="139"/>
      <x:c r="E11051" s="139"/>
      <x:c r="F11051" s="139"/>
      <x:c r="G11051" s="139"/>
      <x:c r="H11051" s="139"/>
      <x:c r="I11051" s="266" t="n">
        <x:f>INT((ROW()-ROW($I$46))/((CARROT_CAP+1)*(MESCLUN_CAP+1)))</x:f>
        <x:v>16</x:v>
      </x:c>
      <x:c r="J11051" s="266" t="n">
        <x:f>MOD(INT((ROW()-ROW($I$46))/(MESCLUN_CAP+1)),CARROT_CAP+1)</x:f>
        <x:v>19</x:v>
      </x:c>
      <x:c r="K11051" s="266" t="n">
        <x:f>MOD(ROW()-ROW($I$46),MESCLUN_CAP+1)</x:f>
        <x:v>0</x:v>
      </x:c>
      <x:c r="L11051" s="266" t="n">
        <x:f>SUM(I11051:K11051)</x:f>
        <x:v>35</x:v>
      </x:c>
      <x:c r="M11051" s="267" t="n">
        <x:f>I11051*TOMATO_HOURS*WEEKS*(1+TOMATO_DIM)^I11051+J11051*CARROT_HOURS*WEEKS*(1+CARROT_DIM)^J11051+K11051*MESCLUN_HOURS*WEEKS*(1+MESCLUN_DIM)^K11051</x:f>
        <x:v>7527.991706174424</x:v>
      </x:c>
      <x:c r="N11051" s="267" t="n">
        <x:f>MAX(M11051-FARMER_HOURS,0)/TEMP_HOURS_PER_WORKER</x:f>
        <x:v>4.727772018176683</x:v>
      </x:c>
      <x:c r="O11051" s="268" t="n">
        <x:f>I11051*TOMATO_PRICE+J11051*CARROT_PRICE+K11051*MESCLUN_PRICE</x:f>
        <x:v>180586</x:v>
      </x:c>
      <x:c r="P11051" s="268" t="n">
        <x:f>I11051*TOMATO_FERTILIZER+J11051*CARROT_FERTILIZER+K11051*MESCLUN_FERTILIZER</x:f>
        <x:v>22440</x:v>
      </x:c>
      <x:c r="Q11051" s="268" t="n">
        <x:f>MIN(M11051,FARMER_HOURS)*FARMER_RATE+MAX(M11051-FARMER_HOURS,0)*TEMP_RATE</x:f>
        <x:v>143194.30045441707</x:v>
      </x:c>
      <x:c r="R11051" s="268" t="n">
        <x:f>O11051-P11051-Q11051-FIXED_COST</x:f>
        <x:v>-5048.300454417069</x:v>
      </x:c>
      <x:c r="S11051" s="139" t="str">
        <x:f>IF(AND(L11051&lt;=TOTAL_BED_CAP,N11051&lt;=TEMP_WORKER_CAP),"YES","NO")</x:f>
        <x:v>NO</x:v>
      </x:c>
      <x:c r="T11051" s="139" t="n">
        <x:f>IF(S11051="YES",R11051,-1E+99)</x:f>
        <x:v>-1e+99</x:v>
      </x:c>
    </x:row>
    <x:row r="11052">
      <x:c r="A11052" s="139"/>
      <x:c r="B11052" s="139"/>
      <x:c r="C11052" s="139"/>
      <x:c r="D11052" s="139"/>
      <x:c r="E11052" s="139"/>
      <x:c r="F11052" s="139"/>
      <x:c r="G11052" s="139"/>
      <x:c r="H11052" s="139"/>
      <x:c r="I11052" s="266" t="n">
        <x:f>INT((ROW()-ROW($I$46))/((CARROT_CAP+1)*(MESCLUN_CAP+1)))</x:f>
        <x:v>16</x:v>
      </x:c>
      <x:c r="J11052" s="266" t="n">
        <x:f>MOD(INT((ROW()-ROW($I$46))/(MESCLUN_CAP+1)),CARROT_CAP+1)</x:f>
        <x:v>19</x:v>
      </x:c>
      <x:c r="K11052" s="266" t="n">
        <x:f>MOD(ROW()-ROW($I$46),MESCLUN_CAP+1)</x:f>
        <x:v>1</x:v>
      </x:c>
      <x:c r="L11052" s="266" t="n">
        <x:f>SUM(I11052:K11052)</x:f>
        <x:v>36</x:v>
      </x:c>
      <x:c r="M11052" s="267" t="n">
        <x:f>I11052*TOMATO_HOURS*WEEKS*(1+TOMATO_DIM)^I11052+J11052*CARROT_HOURS*WEEKS*(1+CARROT_DIM)^J11052+K11052*MESCLUN_HOURS*WEEKS*(1+MESCLUN_DIM)^K11052</x:f>
        <x:v>7573.554206174424</x:v>
      </x:c>
      <x:c r="N11052" s="267" t="n">
        <x:f>MAX(M11052-FARMER_HOURS,0)/TEMP_HOURS_PER_WORKER</x:f>
        <x:v>4.759412643176683</x:v>
      </x:c>
      <x:c r="O11052" s="268" t="n">
        <x:f>I11052*TOMATO_PRICE+J11052*CARROT_PRICE+K11052*MESCLUN_PRICE</x:f>
        <x:v>183286</x:v>
      </x:c>
      <x:c r="P11052" s="268" t="n">
        <x:f>I11052*TOMATO_FERTILIZER+J11052*CARROT_FERTILIZER+K11052*MESCLUN_FERTILIZER</x:f>
        <x:v>23320</x:v>
      </x:c>
      <x:c r="Q11052" s="268" t="n">
        <x:f>MIN(M11052,FARMER_HOURS)*FARMER_RATE+MAX(M11052-FARMER_HOURS,0)*TEMP_RATE</x:f>
        <x:v>143985.31607941707</x:v>
      </x:c>
      <x:c r="R11052" s="268" t="n">
        <x:f>O11052-P11052-Q11052-FIXED_COST</x:f>
        <x:v>-4019.316079417069</x:v>
      </x:c>
      <x:c r="S11052" s="139" t="str">
        <x:f>IF(AND(L11052&lt;=TOTAL_BED_CAP,N11052&lt;=TEMP_WORKER_CAP),"YES","NO")</x:f>
        <x:v>NO</x:v>
      </x:c>
      <x:c r="T11052" s="139" t="n">
        <x:f>IF(S11052="YES",R11052,-1E+99)</x:f>
        <x:v>-1e+99</x:v>
      </x:c>
    </x:row>
    <x:row r="11053">
      <x:c r="A11053" s="139"/>
      <x:c r="B11053" s="139"/>
      <x:c r="C11053" s="139"/>
      <x:c r="D11053" s="139"/>
      <x:c r="E11053" s="139"/>
      <x:c r="F11053" s="139"/>
      <x:c r="G11053" s="139"/>
      <x:c r="H11053" s="139"/>
      <x:c r="I11053" s="266" t="n">
        <x:f>INT((ROW()-ROW($I$46))/((CARROT_CAP+1)*(MESCLUN_CAP+1)))</x:f>
        <x:v>16</x:v>
      </x:c>
      <x:c r="J11053" s="266" t="n">
        <x:f>MOD(INT((ROW()-ROW($I$46))/(MESCLUN_CAP+1)),CARROT_CAP+1)</x:f>
        <x:v>19</x:v>
      </x:c>
      <x:c r="K11053" s="266" t="n">
        <x:f>MOD(ROW()-ROW($I$46),MESCLUN_CAP+1)</x:f>
        <x:v>2</x:v>
      </x:c>
      <x:c r="L11053" s="266" t="n">
        <x:f>SUM(I11053:K11053)</x:f>
        <x:v>37</x:v>
      </x:c>
      <x:c r="M11053" s="267" t="n">
        <x:f>I11053*TOMATO_HOURS*WEEKS*(1+TOMATO_DIM)^I11053+J11053*CARROT_HOURS*WEEKS*(1+CARROT_DIM)^J11053+K11053*MESCLUN_HOURS*WEEKS*(1+MESCLUN_DIM)^K11053</x:f>
        <x:v>7620.255768674424</x:v>
      </x:c>
      <x:c r="N11053" s="267" t="n">
        <x:f>MAX(M11053-FARMER_HOURS,0)/TEMP_HOURS_PER_WORKER</x:f>
        <x:v>4.791844283801684</x:v>
      </x:c>
      <x:c r="O11053" s="268" t="n">
        <x:f>I11053*TOMATO_PRICE+J11053*CARROT_PRICE+K11053*MESCLUN_PRICE</x:f>
        <x:v>185986</x:v>
      </x:c>
      <x:c r="P11053" s="268" t="n">
        <x:f>I11053*TOMATO_FERTILIZER+J11053*CARROT_FERTILIZER+K11053*MESCLUN_FERTILIZER</x:f>
        <x:v>24200</x:v>
      </x:c>
      <x:c r="Q11053" s="268" t="n">
        <x:f>MIN(M11053,FARMER_HOURS)*FARMER_RATE+MAX(M11053-FARMER_HOURS,0)*TEMP_RATE</x:f>
        <x:v>144796.10709504207</x:v>
      </x:c>
      <x:c r="R11053" s="268" t="n">
        <x:f>O11053-P11053-Q11053-FIXED_COST</x:f>
        <x:v>-3010.107095042069</x:v>
      </x:c>
      <x:c r="S11053" s="139" t="str">
        <x:f>IF(AND(L11053&lt;=TOTAL_BED_CAP,N11053&lt;=TEMP_WORKER_CAP),"YES","NO")</x:f>
        <x:v>NO</x:v>
      </x:c>
      <x:c r="T11053" s="139" t="n">
        <x:f>IF(S11053="YES",R11053,-1E+99)</x:f>
        <x:v>-1e+99</x:v>
      </x:c>
    </x:row>
    <x:row r="11054">
      <x:c r="A11054" s="139"/>
      <x:c r="B11054" s="139"/>
      <x:c r="C11054" s="139"/>
      <x:c r="D11054" s="139"/>
      <x:c r="E11054" s="139"/>
      <x:c r="F11054" s="139"/>
      <x:c r="G11054" s="139"/>
      <x:c r="H11054" s="139"/>
      <x:c r="I11054" s="266" t="n">
        <x:f>INT((ROW()-ROW($I$46))/((CARROT_CAP+1)*(MESCLUN_CAP+1)))</x:f>
        <x:v>16</x:v>
      </x:c>
      <x:c r="J11054" s="266" t="n">
        <x:f>MOD(INT((ROW()-ROW($I$46))/(MESCLUN_CAP+1)),CARROT_CAP+1)</x:f>
        <x:v>19</x:v>
      </x:c>
      <x:c r="K11054" s="266" t="n">
        <x:f>MOD(ROW()-ROW($I$46),MESCLUN_CAP+1)</x:f>
        <x:v>3</x:v>
      </x:c>
      <x:c r="L11054" s="266" t="n">
        <x:f>SUM(I11054:K11054)</x:f>
        <x:v>38</x:v>
      </x:c>
      <x:c r="M11054" s="267" t="n">
        <x:f>I11054*TOMATO_HOURS*WEEKS*(1+TOMATO_DIM)^I11054+J11054*CARROT_HOURS*WEEKS*(1+CARROT_DIM)^J11054+K11054*MESCLUN_HOURS*WEEKS*(1+MESCLUN_DIM)^K11054</x:f>
        <x:v>7668.117751096299</x:v>
      </x:c>
      <x:c r="N11054" s="267" t="n">
        <x:f>MAX(M11054-FARMER_HOURS,0)/TEMP_HOURS_PER_WORKER</x:f>
        <x:v>4.825081771594652</x:v>
      </x:c>
      <x:c r="O11054" s="268" t="n">
        <x:f>I11054*TOMATO_PRICE+J11054*CARROT_PRICE+K11054*MESCLUN_PRICE</x:f>
        <x:v>188686</x:v>
      </x:c>
      <x:c r="P11054" s="268" t="n">
        <x:f>I11054*TOMATO_FERTILIZER+J11054*CARROT_FERTILIZER+K11054*MESCLUN_FERTILIZER</x:f>
        <x:v>25080</x:v>
      </x:c>
      <x:c r="Q11054" s="268" t="n">
        <x:f>MIN(M11054,FARMER_HOURS)*FARMER_RATE+MAX(M11054-FARMER_HOURS,0)*TEMP_RATE</x:f>
        <x:v>145627.0442898663</x:v>
      </x:c>
      <x:c r="R11054" s="268" t="n">
        <x:f>O11054-P11054-Q11054-FIXED_COST</x:f>
        <x:v>-2021.0442898662877</x:v>
      </x:c>
      <x:c r="S11054" s="139" t="str">
        <x:f>IF(AND(L11054&lt;=TOTAL_BED_CAP,N11054&lt;=TEMP_WORKER_CAP),"YES","NO")</x:f>
        <x:v>NO</x:v>
      </x:c>
      <x:c r="T11054" s="139" t="n">
        <x:f>IF(S11054="YES",R11054,-1E+99)</x:f>
        <x:v>-1e+99</x:v>
      </x:c>
    </x:row>
    <x:row r="11055">
      <x:c r="A11055" s="139"/>
      <x:c r="B11055" s="139"/>
      <x:c r="C11055" s="139"/>
      <x:c r="D11055" s="139"/>
      <x:c r="E11055" s="139"/>
      <x:c r="F11055" s="139"/>
      <x:c r="G11055" s="139"/>
      <x:c r="H11055" s="139"/>
      <x:c r="I11055" s="266" t="n">
        <x:f>INT((ROW()-ROW($I$46))/((CARROT_CAP+1)*(MESCLUN_CAP+1)))</x:f>
        <x:v>16</x:v>
      </x:c>
      <x:c r="J11055" s="266" t="n">
        <x:f>MOD(INT((ROW()-ROW($I$46))/(MESCLUN_CAP+1)),CARROT_CAP+1)</x:f>
        <x:v>19</x:v>
      </x:c>
      <x:c r="K11055" s="266" t="n">
        <x:f>MOD(ROW()-ROW($I$46),MESCLUN_CAP+1)</x:f>
        <x:v>4</x:v>
      </x:c>
      <x:c r="L11055" s="266" t="n">
        <x:f>SUM(I11055:K11055)</x:f>
        <x:v>39</x:v>
      </x:c>
      <x:c r="M11055" s="267" t="n">
        <x:f>I11055*TOMATO_HOURS*WEEKS*(1+TOMATO_DIM)^I11055+J11055*CARROT_HOURS*WEEKS*(1+CARROT_DIM)^J11055+K11055*MESCLUN_HOURS*WEEKS*(1+MESCLUN_DIM)^K11055</x:f>
        <x:v>7717.161866818955</x:v>
      </x:c>
      <x:c r="N11055" s="267" t="n">
        <x:f>MAX(M11055-FARMER_HOURS,0)/TEMP_HOURS_PER_WORKER</x:f>
        <x:v>4.859140185290941</x:v>
      </x:c>
      <x:c r="O11055" s="268" t="n">
        <x:f>I11055*TOMATO_PRICE+J11055*CARROT_PRICE+K11055*MESCLUN_PRICE</x:f>
        <x:v>191386</x:v>
      </x:c>
      <x:c r="P11055" s="268" t="n">
        <x:f>I11055*TOMATO_FERTILIZER+J11055*CARROT_FERTILIZER+K11055*MESCLUN_FERTILIZER</x:f>
        <x:v>25960</x:v>
      </x:c>
      <x:c r="Q11055" s="268" t="n">
        <x:f>MIN(M11055,FARMER_HOURS)*FARMER_RATE+MAX(M11055-FARMER_HOURS,0)*TEMP_RATE</x:f>
        <x:v>146478.5046322735</x:v>
      </x:c>
      <x:c r="R11055" s="268" t="n">
        <x:f>O11055-P11055-Q11055-FIXED_COST</x:f>
        <x:v>-1052.5046322735143</x:v>
      </x:c>
      <x:c r="S11055" s="139" t="str">
        <x:f>IF(AND(L11055&lt;=TOTAL_BED_CAP,N11055&lt;=TEMP_WORKER_CAP),"YES","NO")</x:f>
        <x:v>NO</x:v>
      </x:c>
      <x:c r="T11055" s="139" t="n">
        <x:f>IF(S11055="YES",R11055,-1E+99)</x:f>
        <x:v>-1e+99</x:v>
      </x:c>
    </x:row>
    <x:row r="11056">
      <x:c r="A11056" s="139"/>
      <x:c r="B11056" s="139"/>
      <x:c r="C11056" s="139"/>
      <x:c r="D11056" s="139"/>
      <x:c r="E11056" s="139"/>
      <x:c r="F11056" s="139"/>
      <x:c r="G11056" s="139"/>
      <x:c r="H11056" s="139"/>
      <x:c r="I11056" s="266" t="n">
        <x:f>INT((ROW()-ROW($I$46))/((CARROT_CAP+1)*(MESCLUN_CAP+1)))</x:f>
        <x:v>16</x:v>
      </x:c>
      <x:c r="J11056" s="266" t="n">
        <x:f>MOD(INT((ROW()-ROW($I$46))/(MESCLUN_CAP+1)),CARROT_CAP+1)</x:f>
        <x:v>19</x:v>
      </x:c>
      <x:c r="K11056" s="266" t="n">
        <x:f>MOD(ROW()-ROW($I$46),MESCLUN_CAP+1)</x:f>
        <x:v>5</x:v>
      </x:c>
      <x:c r="L11056" s="266" t="n">
        <x:f>SUM(I11056:K11056)</x:f>
        <x:v>40</x:v>
      </x:c>
      <x:c r="M11056" s="267" t="n">
        <x:f>I11056*TOMATO_HOURS*WEEKS*(1+TOMATO_DIM)^I11056+J11056*CARROT_HOURS*WEEKS*(1+CARROT_DIM)^J11056+K11056*MESCLUN_HOURS*WEEKS*(1+MESCLUN_DIM)^K11056</x:f>
        <x:v>7767.410190740158</x:v>
      </x:c>
      <x:c r="N11056" s="267" t="n">
        <x:f>MAX(M11056-FARMER_HOURS,0)/TEMP_HOURS_PER_WORKER</x:f>
        <x:v>4.894034854680665</x:v>
      </x:c>
      <x:c r="O11056" s="268" t="n">
        <x:f>I11056*TOMATO_PRICE+J11056*CARROT_PRICE+K11056*MESCLUN_PRICE</x:f>
        <x:v>194086</x:v>
      </x:c>
      <x:c r="P11056" s="268" t="n">
        <x:f>I11056*TOMATO_FERTILIZER+J11056*CARROT_FERTILIZER+K11056*MESCLUN_FERTILIZER</x:f>
        <x:v>26840</x:v>
      </x:c>
      <x:c r="Q11056" s="268" t="n">
        <x:f>MIN(M11056,FARMER_HOURS)*FARMER_RATE+MAX(M11056-FARMER_HOURS,0)*TEMP_RATE</x:f>
        <x:v>147350.87136701663</x:v>
      </x:c>
      <x:c r="R11056" s="268" t="n">
        <x:f>O11056-P11056-Q11056-FIXED_COST</x:f>
        <x:v>-104.87136701663258</x:v>
      </x:c>
      <x:c r="S11056" s="139" t="str">
        <x:f>IF(AND(L11056&lt;=TOTAL_BED_CAP,N11056&lt;=TEMP_WORKER_CAP),"YES","NO")</x:f>
        <x:v>NO</x:v>
      </x:c>
      <x:c r="T11056" s="139" t="n">
        <x:f>IF(S11056="YES",R11056,-1E+99)</x:f>
        <x:v>-1e+99</x:v>
      </x:c>
    </x:row>
    <x:row r="11057">
      <x:c r="A11057" s="139"/>
      <x:c r="B11057" s="139"/>
      <x:c r="C11057" s="139"/>
      <x:c r="D11057" s="139"/>
      <x:c r="E11057" s="139"/>
      <x:c r="F11057" s="139"/>
      <x:c r="G11057" s="139"/>
      <x:c r="H11057" s="139"/>
      <x:c r="I11057" s="266" t="n">
        <x:f>INT((ROW()-ROW($I$46))/((CARROT_CAP+1)*(MESCLUN_CAP+1)))</x:f>
        <x:v>16</x:v>
      </x:c>
      <x:c r="J11057" s="266" t="n">
        <x:f>MOD(INT((ROW()-ROW($I$46))/(MESCLUN_CAP+1)),CARROT_CAP+1)</x:f>
        <x:v>19</x:v>
      </x:c>
      <x:c r="K11057" s="266" t="n">
        <x:f>MOD(ROW()-ROW($I$46),MESCLUN_CAP+1)</x:f>
        <x:v>6</x:v>
      </x:c>
      <x:c r="L11057" s="266" t="n">
        <x:f>SUM(I11057:K11057)</x:f>
        <x:v>41</x:v>
      </x:c>
      <x:c r="M11057" s="267" t="n">
        <x:f>I11057*TOMATO_HOURS*WEEKS*(1+TOMATO_DIM)^I11057+J11057*CARROT_HOURS*WEEKS*(1+CARROT_DIM)^J11057+K11057*MESCLUN_HOURS*WEEKS*(1+MESCLUN_DIM)^K11057</x:f>
        <x:v>7818.885164921791</x:v>
      </x:c>
      <x:c r="N11057" s="267" t="n">
        <x:f>MAX(M11057-FARMER_HOURS,0)/TEMP_HOURS_PER_WORKER</x:f>
        <x:v>4.929781364529021</x:v>
      </x:c>
      <x:c r="O11057" s="268" t="n">
        <x:f>I11057*TOMATO_PRICE+J11057*CARROT_PRICE+K11057*MESCLUN_PRICE</x:f>
        <x:v>196786</x:v>
      </x:c>
      <x:c r="P11057" s="268" t="n">
        <x:f>I11057*TOMATO_FERTILIZER+J11057*CARROT_FERTILIZER+K11057*MESCLUN_FERTILIZER</x:f>
        <x:v>27720</x:v>
      </x:c>
      <x:c r="Q11057" s="268" t="n">
        <x:f>MIN(M11057,FARMER_HOURS)*FARMER_RATE+MAX(M11057-FARMER_HOURS,0)*TEMP_RATE</x:f>
        <x:v>148244.53411322553</x:v>
      </x:c>
      <x:c r="R11057" s="268" t="n">
        <x:f>O11057-P11057-Q11057-FIXED_COST</x:f>
        <x:v>821.4658867744729</x:v>
      </x:c>
      <x:c r="S11057" s="139" t="str">
        <x:f>IF(AND(L11057&lt;=TOTAL_BED_CAP,N11057&lt;=TEMP_WORKER_CAP),"YES","NO")</x:f>
        <x:v>NO</x:v>
      </x:c>
      <x:c r="T11057" s="139" t="n">
        <x:f>IF(S11057="YES",R11057,-1E+99)</x:f>
        <x:v>-1e+99</x:v>
      </x:c>
    </x:row>
    <x:row r="11058">
      <x:c r="A11058" s="139"/>
      <x:c r="B11058" s="139"/>
      <x:c r="C11058" s="139"/>
      <x:c r="D11058" s="139"/>
      <x:c r="E11058" s="139"/>
      <x:c r="F11058" s="139"/>
      <x:c r="G11058" s="139"/>
      <x:c r="H11058" s="139"/>
      <x:c r="I11058" s="266" t="n">
        <x:f>INT((ROW()-ROW($I$46))/((CARROT_CAP+1)*(MESCLUN_CAP+1)))</x:f>
        <x:v>16</x:v>
      </x:c>
      <x:c r="J11058" s="266" t="n">
        <x:f>MOD(INT((ROW()-ROW($I$46))/(MESCLUN_CAP+1)),CARROT_CAP+1)</x:f>
        <x:v>19</x:v>
      </x:c>
      <x:c r="K11058" s="266" t="n">
        <x:f>MOD(ROW()-ROW($I$46),MESCLUN_CAP+1)</x:f>
        <x:v>7</x:v>
      </x:c>
      <x:c r="L11058" s="266" t="n">
        <x:f>SUM(I11058:K11058)</x:f>
        <x:v>42</x:v>
      </x:c>
      <x:c r="M11058" s="267" t="n">
        <x:f>I11058*TOMATO_HOURS*WEEKS*(1+TOMATO_DIM)^I11058+J11058*CARROT_HOURS*WEEKS*(1+CARROT_DIM)^J11058+K11058*MESCLUN_HOURS*WEEKS*(1+MESCLUN_DIM)^K11058</x:f>
        <x:v>7871.609604319752</x:v>
      </x:c>
      <x:c r="N11058" s="267" t="n">
        <x:f>MAX(M11058-FARMER_HOURS,0)/TEMP_HOURS_PER_WORKER</x:f>
        <x:v>4.966395558555384</x:v>
      </x:c>
      <x:c r="O11058" s="268" t="n">
        <x:f>I11058*TOMATO_PRICE+J11058*CARROT_PRICE+K11058*MESCLUN_PRICE</x:f>
        <x:v>199486</x:v>
      </x:c>
      <x:c r="P11058" s="268" t="n">
        <x:f>I11058*TOMATO_FERTILIZER+J11058*CARROT_FERTILIZER+K11058*MESCLUN_FERTILIZER</x:f>
        <x:v>28600</x:v>
      </x:c>
      <x:c r="Q11058" s="268" t="n">
        <x:f>MIN(M11058,FARMER_HOURS)*FARMER_RATE+MAX(M11058-FARMER_HOURS,0)*TEMP_RATE</x:f>
        <x:v>149159.8889638846</x:v>
      </x:c>
      <x:c r="R11058" s="268" t="n">
        <x:f>O11058-P11058-Q11058-FIXED_COST</x:f>
        <x:v>1726.1110361154133</x:v>
      </x:c>
      <x:c r="S11058" s="139" t="str">
        <x:f>IF(AND(L11058&lt;=TOTAL_BED_CAP,N11058&lt;=TEMP_WORKER_CAP),"YES","NO")</x:f>
        <x:v>NO</x:v>
      </x:c>
      <x:c r="T11058" s="139" t="n">
        <x:f>IF(S11058="YES",R11058,-1E+99)</x:f>
        <x:v>-1e+99</x:v>
      </x:c>
    </x:row>
    <x:row r="11059">
      <x:c r="A11059" s="139"/>
      <x:c r="B11059" s="139"/>
      <x:c r="C11059" s="139"/>
      <x:c r="D11059" s="139"/>
      <x:c r="E11059" s="139"/>
      <x:c r="F11059" s="139"/>
      <x:c r="G11059" s="139"/>
      <x:c r="H11059" s="139"/>
      <x:c r="I11059" s="266" t="n">
        <x:f>INT((ROW()-ROW($I$46))/((CARROT_CAP+1)*(MESCLUN_CAP+1)))</x:f>
        <x:v>16</x:v>
      </x:c>
      <x:c r="J11059" s="266" t="n">
        <x:f>MOD(INT((ROW()-ROW($I$46))/(MESCLUN_CAP+1)),CARROT_CAP+1)</x:f>
        <x:v>19</x:v>
      </x:c>
      <x:c r="K11059" s="266" t="n">
        <x:f>MOD(ROW()-ROW($I$46),MESCLUN_CAP+1)</x:f>
        <x:v>8</x:v>
      </x:c>
      <x:c r="L11059" s="266" t="n">
        <x:f>SUM(I11059:K11059)</x:f>
        <x:v>43</x:v>
      </x:c>
      <x:c r="M11059" s="267" t="n">
        <x:f>I11059*TOMATO_HOURS*WEEKS*(1+TOMATO_DIM)^I11059+J11059*CARROT_HOURS*WEEKS*(1+CARROT_DIM)^J11059+K11059*MESCLUN_HOURS*WEEKS*(1+MESCLUN_DIM)^K11059</x:f>
        <x:v>7925.606702599732</x:v>
      </x:c>
      <x:c r="N11059" s="267" t="n">
        <x:f>MAX(M11059-FARMER_HOURS,0)/TEMP_HOURS_PER_WORKER</x:f>
        <x:v>5.003893543472036</x:v>
      </x:c>
      <x:c r="O11059" s="268" t="n">
        <x:f>I11059*TOMATO_PRICE+J11059*CARROT_PRICE+K11059*MESCLUN_PRICE</x:f>
        <x:v>202186</x:v>
      </x:c>
      <x:c r="P11059" s="268" t="n">
        <x:f>I11059*TOMATO_FERTILIZER+J11059*CARROT_FERTILIZER+K11059*MESCLUN_FERTILIZER</x:f>
        <x:v>29480</x:v>
      </x:c>
      <x:c r="Q11059" s="268" t="n">
        <x:f>MIN(M11059,FARMER_HOURS)*FARMER_RATE+MAX(M11059-FARMER_HOURS,0)*TEMP_RATE</x:f>
        <x:v>150097.3385868009</x:v>
      </x:c>
      <x:c r="R11059" s="268" t="n">
        <x:f>O11059-P11059-Q11059-FIXED_COST</x:f>
        <x:v>2608.6614131990937</x:v>
      </x:c>
      <x:c r="S11059" s="139" t="str">
        <x:f>IF(AND(L11059&lt;=TOTAL_BED_CAP,N11059&lt;=TEMP_WORKER_CAP),"YES","NO")</x:f>
        <x:v>NO</x:v>
      </x:c>
      <x:c r="T11059" s="139" t="n">
        <x:f>IF(S11059="YES",R11059,-1E+99)</x:f>
        <x:v>-1e+99</x:v>
      </x:c>
    </x:row>
    <x:row r="11060">
      <x:c r="A11060" s="139"/>
      <x:c r="B11060" s="139"/>
      <x:c r="C11060" s="139"/>
      <x:c r="D11060" s="139"/>
      <x:c r="E11060" s="139"/>
      <x:c r="F11060" s="139"/>
      <x:c r="G11060" s="139"/>
      <x:c r="H11060" s="139"/>
      <x:c r="I11060" s="266" t="n">
        <x:f>INT((ROW()-ROW($I$46))/((CARROT_CAP+1)*(MESCLUN_CAP+1)))</x:f>
        <x:v>16</x:v>
      </x:c>
      <x:c r="J11060" s="266" t="n">
        <x:f>MOD(INT((ROW()-ROW($I$46))/(MESCLUN_CAP+1)),CARROT_CAP+1)</x:f>
        <x:v>19</x:v>
      </x:c>
      <x:c r="K11060" s="266" t="n">
        <x:f>MOD(ROW()-ROW($I$46),MESCLUN_CAP+1)</x:f>
        <x:v>9</x:v>
      </x:c>
      <x:c r="L11060" s="266" t="n">
        <x:f>SUM(I11060:K11060)</x:f>
        <x:v>44</x:v>
      </x:c>
      <x:c r="M11060" s="267" t="n">
        <x:f>I11060*TOMATO_HOURS*WEEKS*(1+TOMATO_DIM)^I11060+J11060*CARROT_HOURS*WEEKS*(1+CARROT_DIM)^J11060+K11060*MESCLUN_HOURS*WEEKS*(1+MESCLUN_DIM)^K11060</x:f>
        <x:v>7980.900038040127</x:v>
      </x:c>
      <x:c r="N11060" s="267" t="n">
        <x:f>MAX(M11060-FARMER_HOURS,0)/TEMP_HOURS_PER_WORKER</x:f>
        <x:v>5.042291693083421</x:v>
      </x:c>
      <x:c r="O11060" s="268" t="n">
        <x:f>I11060*TOMATO_PRICE+J11060*CARROT_PRICE+K11060*MESCLUN_PRICE</x:f>
        <x:v>204886</x:v>
      </x:c>
      <x:c r="P11060" s="268" t="n">
        <x:f>I11060*TOMATO_FERTILIZER+J11060*CARROT_FERTILIZER+K11060*MESCLUN_FERTILIZER</x:f>
        <x:v>30360</x:v>
      </x:c>
      <x:c r="Q11060" s="268" t="n">
        <x:f>MIN(M11060,FARMER_HOURS)*FARMER_RATE+MAX(M11060-FARMER_HOURS,0)*TEMP_RATE</x:f>
        <x:v>151057.2923270855</x:v>
      </x:c>
      <x:c r="R11060" s="268" t="n">
        <x:f>O11060-P11060-Q11060-FIXED_COST</x:f>
        <x:v>3468.70767291449</x:v>
      </x:c>
      <x:c r="S11060" s="139" t="str">
        <x:f>IF(AND(L11060&lt;=TOTAL_BED_CAP,N11060&lt;=TEMP_WORKER_CAP),"YES","NO")</x:f>
        <x:v>NO</x:v>
      </x:c>
      <x:c r="T11060" s="139" t="n">
        <x:f>IF(S11060="YES",R11060,-1E+99)</x:f>
        <x:v>-1e+99</x:v>
      </x:c>
    </x:row>
    <x:row r="11061">
      <x:c r="A11061" s="139"/>
      <x:c r="B11061" s="139"/>
      <x:c r="C11061" s="139"/>
      <x:c r="D11061" s="139"/>
      <x:c r="E11061" s="139"/>
      <x:c r="F11061" s="139"/>
      <x:c r="G11061" s="139"/>
      <x:c r="H11061" s="139"/>
      <x:c r="I11061" s="266" t="n">
        <x:f>INT((ROW()-ROW($I$46))/((CARROT_CAP+1)*(MESCLUN_CAP+1)))</x:f>
        <x:v>16</x:v>
      </x:c>
      <x:c r="J11061" s="266" t="n">
        <x:f>MOD(INT((ROW()-ROW($I$46))/(MESCLUN_CAP+1)),CARROT_CAP+1)</x:f>
        <x:v>19</x:v>
      </x:c>
      <x:c r="K11061" s="266" t="n">
        <x:f>MOD(ROW()-ROW($I$46),MESCLUN_CAP+1)</x:f>
        <x:v>10</x:v>
      </x:c>
      <x:c r="L11061" s="266" t="n">
        <x:f>SUM(I11061:K11061)</x:f>
        <x:v>45</x:v>
      </x:c>
      <x:c r="M11061" s="267" t="n">
        <x:f>I11061*TOMATO_HOURS*WEEKS*(1+TOMATO_DIM)^I11061+J11061*CARROT_HOURS*WEEKS*(1+CARROT_DIM)^J11061+K11061*MESCLUN_HOURS*WEEKS*(1+MESCLUN_DIM)^K11061</x:f>
        <x:v>8037.513579523339</x:v>
      </x:c>
      <x:c r="N11061" s="267" t="n">
        <x:f>MAX(M11061-FARMER_HOURS,0)/TEMP_HOURS_PER_WORKER</x:f>
        <x:v>5.081606652446763</x:v>
      </x:c>
      <x:c r="O11061" s="268" t="n">
        <x:f>I11061*TOMATO_PRICE+J11061*CARROT_PRICE+K11061*MESCLUN_PRICE</x:f>
        <x:v>207586</x:v>
      </x:c>
      <x:c r="P11061" s="268" t="n">
        <x:f>I11061*TOMATO_FERTILIZER+J11061*CARROT_FERTILIZER+K11061*MESCLUN_FERTILIZER</x:f>
        <x:v>31240</x:v>
      </x:c>
      <x:c r="Q11061" s="268" t="n">
        <x:f>MIN(M11061,FARMER_HOURS)*FARMER_RATE+MAX(M11061-FARMER_HOURS,0)*TEMP_RATE</x:f>
        <x:v>152040.16631116907</x:v>
      </x:c>
      <x:c r="R11061" s="268" t="n">
        <x:f>O11061-P11061-Q11061-FIXED_COST</x:f>
        <x:v>4305.833688830928</x:v>
      </x:c>
      <x:c r="S11061" s="139" t="str">
        <x:f>IF(AND(L11061&lt;=TOTAL_BED_CAP,N11061&lt;=TEMP_WORKER_CAP),"YES","NO")</x:f>
        <x:v>NO</x:v>
      </x:c>
      <x:c r="T11061" s="139" t="n">
        <x:f>IF(S11061="YES",R11061,-1E+99)</x:f>
        <x:v>-1e+99</x:v>
      </x:c>
    </x:row>
    <x:row r="11062">
      <x:c r="A11062" s="139"/>
      <x:c r="B11062" s="139"/>
      <x:c r="C11062" s="139"/>
      <x:c r="D11062" s="139"/>
      <x:c r="E11062" s="139"/>
      <x:c r="F11062" s="139"/>
      <x:c r="G11062" s="139"/>
      <x:c r="H11062" s="139"/>
      <x:c r="I11062" s="266" t="n">
        <x:f>INT((ROW()-ROW($I$46))/((CARROT_CAP+1)*(MESCLUN_CAP+1)))</x:f>
        <x:v>16</x:v>
      </x:c>
      <x:c r="J11062" s="266" t="n">
        <x:f>MOD(INT((ROW()-ROW($I$46))/(MESCLUN_CAP+1)),CARROT_CAP+1)</x:f>
        <x:v>19</x:v>
      </x:c>
      <x:c r="K11062" s="266" t="n">
        <x:f>MOD(ROW()-ROW($I$46),MESCLUN_CAP+1)</x:f>
        <x:v>11</x:v>
      </x:c>
      <x:c r="L11062" s="266" t="n">
        <x:f>SUM(I11062:K11062)</x:f>
        <x:v>46</x:v>
      </x:c>
      <x:c r="M11062" s="267" t="n">
        <x:f>I11062*TOMATO_HOURS*WEEKS*(1+TOMATO_DIM)^I11062+J11062*CARROT_HOURS*WEEKS*(1+CARROT_DIM)^J11062+K11062*MESCLUN_HOURS*WEEKS*(1+MESCLUN_DIM)^K11062</x:f>
        <x:v>8095.4716926167785</x:v>
      </x:c>
      <x:c r="N11062" s="267" t="n">
        <x:f>MAX(M11062-FARMER_HOURS,0)/TEMP_HOURS_PER_WORKER</x:f>
        <x:v>5.121855342094985</x:v>
      </x:c>
      <x:c r="O11062" s="268" t="n">
        <x:f>I11062*TOMATO_PRICE+J11062*CARROT_PRICE+K11062*MESCLUN_PRICE</x:f>
        <x:v>210286</x:v>
      </x:c>
      <x:c r="P11062" s="268" t="n">
        <x:f>I11062*TOMATO_FERTILIZER+J11062*CARROT_FERTILIZER+K11062*MESCLUN_FERTILIZER</x:f>
        <x:v>32120</x:v>
      </x:c>
      <x:c r="Q11062" s="268" t="n">
        <x:f>MIN(M11062,FARMER_HOURS)*FARMER_RATE+MAX(M11062-FARMER_HOURS,0)*TEMP_RATE</x:f>
        <x:v>153046.3835523746</x:v>
      </x:c>
      <x:c r="R11062" s="268" t="n">
        <x:f>O11062-P11062-Q11062-FIXED_COST</x:f>
        <x:v>5119.616447625391</x:v>
      </x:c>
      <x:c r="S11062" s="139" t="str">
        <x:f>IF(AND(L11062&lt;=TOTAL_BED_CAP,N11062&lt;=TEMP_WORKER_CAP),"YES","NO")</x:f>
        <x:v>NO</x:v>
      </x:c>
      <x:c r="T11062" s="139" t="n">
        <x:f>IF(S11062="YES",R11062,-1E+99)</x:f>
        <x:v>-1e+99</x:v>
      </x:c>
    </x:row>
    <x:row r="11063">
      <x:c r="A11063" s="139"/>
      <x:c r="B11063" s="139"/>
      <x:c r="C11063" s="139"/>
      <x:c r="D11063" s="139"/>
      <x:c r="E11063" s="139"/>
      <x:c r="F11063" s="139"/>
      <x:c r="G11063" s="139"/>
      <x:c r="H11063" s="139"/>
      <x:c r="I11063" s="266" t="n">
        <x:f>INT((ROW()-ROW($I$46))/((CARROT_CAP+1)*(MESCLUN_CAP+1)))</x:f>
        <x:v>16</x:v>
      </x:c>
      <x:c r="J11063" s="266" t="n">
        <x:f>MOD(INT((ROW()-ROW($I$46))/(MESCLUN_CAP+1)),CARROT_CAP+1)</x:f>
        <x:v>19</x:v>
      </x:c>
      <x:c r="K11063" s="266" t="n">
        <x:f>MOD(ROW()-ROW($I$46),MESCLUN_CAP+1)</x:f>
        <x:v>12</x:v>
      </x:c>
      <x:c r="L11063" s="266" t="n">
        <x:f>SUM(I11063:K11063)</x:f>
        <x:v>47</x:v>
      </x:c>
      <x:c r="M11063" s="267" t="n">
        <x:f>I11063*TOMATO_HOURS*WEEKS*(1+TOMATO_DIM)^I11063+J11063*CARROT_HOURS*WEEKS*(1+CARROT_DIM)^J11063+K11063*MESCLUN_HOURS*WEEKS*(1+MESCLUN_DIM)^K11063</x:f>
        <x:v>8154.7991457448425</x:v>
      </x:c>
      <x:c r="N11063" s="267" t="n">
        <x:f>MAX(M11063-FARMER_HOURS,0)/TEMP_HOURS_PER_WORKER</x:f>
        <x:v>5.163054962322807</x:v>
      </x:c>
      <x:c r="O11063" s="268" t="n">
        <x:f>I11063*TOMATO_PRICE+J11063*CARROT_PRICE+K11063*MESCLUN_PRICE</x:f>
        <x:v>212986</x:v>
      </x:c>
      <x:c r="P11063" s="268" t="n">
        <x:f>I11063*TOMATO_FERTILIZER+J11063*CARROT_FERTILIZER+K11063*MESCLUN_FERTILIZER</x:f>
        <x:v>33000</x:v>
      </x:c>
      <x:c r="Q11063" s="268" t="n">
        <x:f>MIN(M11063,FARMER_HOURS)*FARMER_RATE+MAX(M11063-FARMER_HOURS,0)*TEMP_RATE</x:f>
        <x:v>154076.37405807019</x:v>
      </x:c>
      <x:c r="R11063" s="268" t="n">
        <x:f>O11063-P11063-Q11063-FIXED_COST</x:f>
        <x:v>5909.625941929815</x:v>
      </x:c>
      <x:c r="S11063" s="139" t="str">
        <x:f>IF(AND(L11063&lt;=TOTAL_BED_CAP,N11063&lt;=TEMP_WORKER_CAP),"YES","NO")</x:f>
        <x:v>NO</x:v>
      </x:c>
      <x:c r="T11063" s="139" t="n">
        <x:f>IF(S11063="YES",R11063,-1E+99)</x:f>
        <x:v>-1e+99</x:v>
      </x:c>
    </x:row>
    <x:row r="11064">
      <x:c r="A11064" s="139"/>
      <x:c r="B11064" s="139"/>
      <x:c r="C11064" s="139"/>
      <x:c r="D11064" s="139"/>
      <x:c r="E11064" s="139"/>
      <x:c r="F11064" s="139"/>
      <x:c r="G11064" s="139"/>
      <x:c r="H11064" s="139"/>
      <x:c r="I11064" s="266" t="n">
        <x:f>INT((ROW()-ROW($I$46))/((CARROT_CAP+1)*(MESCLUN_CAP+1)))</x:f>
        <x:v>16</x:v>
      </x:c>
      <x:c r="J11064" s="266" t="n">
        <x:f>MOD(INT((ROW()-ROW($I$46))/(MESCLUN_CAP+1)),CARROT_CAP+1)</x:f>
        <x:v>19</x:v>
      </x:c>
      <x:c r="K11064" s="266" t="n">
        <x:f>MOD(ROW()-ROW($I$46),MESCLUN_CAP+1)</x:f>
        <x:v>13</x:v>
      </x:c>
      <x:c r="L11064" s="266" t="n">
        <x:f>SUM(I11064:K11064)</x:f>
        <x:v>48</x:v>
      </x:c>
      <x:c r="M11064" s="267" t="n">
        <x:f>I11064*TOMATO_HOURS*WEEKS*(1+TOMATO_DIM)^I11064+J11064*CARROT_HOURS*WEEKS*(1+CARROT_DIM)^J11064+K11064*MESCLUN_HOURS*WEEKS*(1+MESCLUN_DIM)^K11064</x:f>
        <x:v>8215.521116453227</x:v>
      </x:c>
      <x:c r="N11064" s="267" t="n">
        <x:f>MAX(M11064-FARMER_HOURS,0)/TEMP_HOURS_PER_WORKER</x:f>
        <x:v>5.205222997536963</x:v>
      </x:c>
      <x:c r="O11064" s="268" t="n">
        <x:f>I11064*TOMATO_PRICE+J11064*CARROT_PRICE+K11064*MESCLUN_PRICE</x:f>
        <x:v>215686</x:v>
      </x:c>
      <x:c r="P11064" s="268" t="n">
        <x:f>I11064*TOMATO_FERTILIZER+J11064*CARROT_FERTILIZER+K11064*MESCLUN_FERTILIZER</x:f>
        <x:v>33880</x:v>
      </x:c>
      <x:c r="Q11064" s="268" t="n">
        <x:f>MIN(M11064,FARMER_HOURS)*FARMER_RATE+MAX(M11064-FARMER_HOURS,0)*TEMP_RATE</x:f>
        <x:v>155130.57493842405</x:v>
      </x:c>
      <x:c r="R11064" s="268" t="n">
        <x:f>O11064-P11064-Q11064-FIXED_COST</x:f>
        <x:v>6675.425061575952</x:v>
      </x:c>
      <x:c r="S11064" s="139" t="str">
        <x:f>IF(AND(L11064&lt;=TOTAL_BED_CAP,N11064&lt;=TEMP_WORKER_CAP),"YES","NO")</x:f>
        <x:v>NO</x:v>
      </x:c>
      <x:c r="T11064" s="139" t="n">
        <x:f>IF(S11064="YES",R11064,-1E+99)</x:f>
        <x:v>-1e+99</x:v>
      </x:c>
    </x:row>
    <x:row r="11065">
      <x:c r="A11065" s="139"/>
      <x:c r="B11065" s="139"/>
      <x:c r="C11065" s="139"/>
      <x:c r="D11065" s="139"/>
      <x:c r="E11065" s="139"/>
      <x:c r="F11065" s="139"/>
      <x:c r="G11065" s="139"/>
      <x:c r="H11065" s="139"/>
      <x:c r="I11065" s="266" t="n">
        <x:f>INT((ROW()-ROW($I$46))/((CARROT_CAP+1)*(MESCLUN_CAP+1)))</x:f>
        <x:v>16</x:v>
      </x:c>
      <x:c r="J11065" s="266" t="n">
        <x:f>MOD(INT((ROW()-ROW($I$46))/(MESCLUN_CAP+1)),CARROT_CAP+1)</x:f>
        <x:v>19</x:v>
      </x:c>
      <x:c r="K11065" s="266" t="n">
        <x:f>MOD(ROW()-ROW($I$46),MESCLUN_CAP+1)</x:f>
        <x:v>14</x:v>
      </x:c>
      <x:c r="L11065" s="266" t="n">
        <x:f>SUM(I11065:K11065)</x:f>
        <x:v>49</x:v>
      </x:c>
      <x:c r="M11065" s="267" t="n">
        <x:f>I11065*TOMATO_HOURS*WEEKS*(1+TOMATO_DIM)^I11065+J11065*CARROT_HOURS*WEEKS*(1+CARROT_DIM)^J11065+K11065*MESCLUN_HOURS*WEEKS*(1+MESCLUN_DIM)^K11065</x:f>
        <x:v>8277.663197766888</x:v>
      </x:c>
      <x:c r="N11065" s="267" t="n">
        <x:f>MAX(M11065-FARMER_HOURS,0)/TEMP_HOURS_PER_WORKER</x:f>
        <x:v>5.24837722067145</x:v>
      </x:c>
      <x:c r="O11065" s="268" t="n">
        <x:f>I11065*TOMATO_PRICE+J11065*CARROT_PRICE+K11065*MESCLUN_PRICE</x:f>
        <x:v>218386</x:v>
      </x:c>
      <x:c r="P11065" s="268" t="n">
        <x:f>I11065*TOMATO_FERTILIZER+J11065*CARROT_FERTILIZER+K11065*MESCLUN_FERTILIZER</x:f>
        <x:v>34760</x:v>
      </x:c>
      <x:c r="Q11065" s="268" t="n">
        <x:f>MIN(M11065,FARMER_HOURS)*FARMER_RATE+MAX(M11065-FARMER_HOURS,0)*TEMP_RATE</x:f>
        <x:v>156209.43051678623</x:v>
      </x:c>
      <x:c r="R11065" s="268" t="n">
        <x:f>O11065-P11065-Q11065-FIXED_COST</x:f>
        <x:v>7416.569483213767</x:v>
      </x:c>
      <x:c r="S11065" s="139" t="str">
        <x:f>IF(AND(L11065&lt;=TOTAL_BED_CAP,N11065&lt;=TEMP_WORKER_CAP),"YES","NO")</x:f>
        <x:v>NO</x:v>
      </x:c>
      <x:c r="T11065" s="139" t="n">
        <x:f>IF(S11065="YES",R11065,-1E+99)</x:f>
        <x:v>-1e+99</x:v>
      </x:c>
    </x:row>
    <x:row r="11066">
      <x:c r="A11066" s="139"/>
      <x:c r="B11066" s="139"/>
      <x:c r="C11066" s="139"/>
      <x:c r="D11066" s="139"/>
      <x:c r="E11066" s="139"/>
      <x:c r="F11066" s="139"/>
      <x:c r="G11066" s="139"/>
      <x:c r="H11066" s="139"/>
      <x:c r="I11066" s="266" t="n">
        <x:f>INT((ROW()-ROW($I$46))/((CARROT_CAP+1)*(MESCLUN_CAP+1)))</x:f>
        <x:v>16</x:v>
      </x:c>
      <x:c r="J11066" s="266" t="n">
        <x:f>MOD(INT((ROW()-ROW($I$46))/(MESCLUN_CAP+1)),CARROT_CAP+1)</x:f>
        <x:v>19</x:v>
      </x:c>
      <x:c r="K11066" s="266" t="n">
        <x:f>MOD(ROW()-ROW($I$46),MESCLUN_CAP+1)</x:f>
        <x:v>15</x:v>
      </x:c>
      <x:c r="L11066" s="266" t="n">
        <x:f>SUM(I11066:K11066)</x:f>
        <x:v>50</x:v>
      </x:c>
      <x:c r="M11066" s="267" t="n">
        <x:f>I11066*TOMATO_HOURS*WEEKS*(1+TOMATO_DIM)^I11066+J11066*CARROT_HOURS*WEEKS*(1+CARROT_DIM)^J11066+K11066*MESCLUN_HOURS*WEEKS*(1+MESCLUN_DIM)^K11066</x:f>
        <x:v>8341.251404643035</x:v>
      </x:c>
      <x:c r="N11066" s="267" t="n">
        <x:f>MAX(M11066-FARMER_HOURS,0)/TEMP_HOURS_PER_WORKER</x:f>
        <x:v>5.292535697668774</x:v>
      </x:c>
      <x:c r="O11066" s="268" t="n">
        <x:f>I11066*TOMATO_PRICE+J11066*CARROT_PRICE+K11066*MESCLUN_PRICE</x:f>
        <x:v>221086</x:v>
      </x:c>
      <x:c r="P11066" s="268" t="n">
        <x:f>I11066*TOMATO_FERTILIZER+J11066*CARROT_FERTILIZER+K11066*MESCLUN_FERTILIZER</x:f>
        <x:v>35640</x:v>
      </x:c>
      <x:c r="Q11066" s="268" t="n">
        <x:f>MIN(M11066,FARMER_HOURS)*FARMER_RATE+MAX(M11066-FARMER_HOURS,0)*TEMP_RATE</x:f>
        <x:v>157313.39244171936</x:v>
      </x:c>
      <x:c r="R11066" s="268" t="n">
        <x:f>O11066-P11066-Q11066-FIXED_COST</x:f>
        <x:v>8132.607558280637</x:v>
      </x:c>
      <x:c r="S11066" s="139" t="str">
        <x:f>IF(AND(L11066&lt;=TOTAL_BED_CAP,N11066&lt;=TEMP_WORKER_CAP),"YES","NO")</x:f>
        <x:v>NO</x:v>
      </x:c>
      <x:c r="T11066" s="139" t="n">
        <x:f>IF(S11066="YES",R11066,-1E+99)</x:f>
        <x:v>-1e+99</x:v>
      </x:c>
    </x:row>
    <x:row r="11067">
      <x:c r="A11067" s="139"/>
      <x:c r="B11067" s="139"/>
      <x:c r="C11067" s="139"/>
      <x:c r="D11067" s="139"/>
      <x:c r="E11067" s="139"/>
      <x:c r="F11067" s="139"/>
      <x:c r="G11067" s="139"/>
      <x:c r="H11067" s="139"/>
      <x:c r="I11067" s="266" t="n">
        <x:f>INT((ROW()-ROW($I$46))/((CARROT_CAP+1)*(MESCLUN_CAP+1)))</x:f>
        <x:v>16</x:v>
      </x:c>
      <x:c r="J11067" s="266" t="n">
        <x:f>MOD(INT((ROW()-ROW($I$46))/(MESCLUN_CAP+1)),CARROT_CAP+1)</x:f>
        <x:v>19</x:v>
      </x:c>
      <x:c r="K11067" s="266" t="n">
        <x:f>MOD(ROW()-ROW($I$46),MESCLUN_CAP+1)</x:f>
        <x:v>16</x:v>
      </x:c>
      <x:c r="L11067" s="266" t="n">
        <x:f>SUM(I11067:K11067)</x:f>
        <x:v>51</x:v>
      </x:c>
      <x:c r="M11067" s="267" t="n">
        <x:f>I11067*TOMATO_HOURS*WEEKS*(1+TOMATO_DIM)^I11067+J11067*CARROT_HOURS*WEEKS*(1+CARROT_DIM)^J11067+K11067*MESCLUN_HOURS*WEEKS*(1+MESCLUN_DIM)^K11067</x:f>
        <x:v>8406.312180520523</x:v>
      </x:c>
      <x:c r="N11067" s="267" t="n">
        <x:f>MAX(M11067-FARMER_HOURS,0)/TEMP_HOURS_PER_WORKER</x:f>
        <x:v>5.337716792028141</x:v>
      </x:c>
      <x:c r="O11067" s="268" t="n">
        <x:f>I11067*TOMATO_PRICE+J11067*CARROT_PRICE+K11067*MESCLUN_PRICE</x:f>
        <x:v>223786</x:v>
      </x:c>
      <x:c r="P11067" s="268" t="n">
        <x:f>I11067*TOMATO_FERTILIZER+J11067*CARROT_FERTILIZER+K11067*MESCLUN_FERTILIZER</x:f>
        <x:v>36520</x:v>
      </x:c>
      <x:c r="Q11067" s="268" t="n">
        <x:f>MIN(M11067,FARMER_HOURS)*FARMER_RATE+MAX(M11067-FARMER_HOURS,0)*TEMP_RATE</x:f>
        <x:v>158442.91980070353</x:v>
      </x:c>
      <x:c r="R11067" s="268" t="n">
        <x:f>O11067-P11067-Q11067-FIXED_COST</x:f>
        <x:v>8823.08019929647</x:v>
      </x:c>
      <x:c r="S11067" s="139" t="str">
        <x:f>IF(AND(L11067&lt;=TOTAL_BED_CAP,N11067&lt;=TEMP_WORKER_CAP),"YES","NO")</x:f>
        <x:v>NO</x:v>
      </x:c>
      <x:c r="T11067" s="139" t="n">
        <x:f>IF(S11067="YES",R11067,-1E+99)</x:f>
        <x:v>-1e+99</x:v>
      </x:c>
    </x:row>
    <x:row r="11068">
      <x:c r="A11068" s="139"/>
      <x:c r="B11068" s="139"/>
      <x:c r="C11068" s="139"/>
      <x:c r="D11068" s="139"/>
      <x:c r="E11068" s="139"/>
      <x:c r="F11068" s="139"/>
      <x:c r="G11068" s="139"/>
      <x:c r="H11068" s="139"/>
      <x:c r="I11068" s="266" t="n">
        <x:f>INT((ROW()-ROW($I$46))/((CARROT_CAP+1)*(MESCLUN_CAP+1)))</x:f>
        <x:v>16</x:v>
      </x:c>
      <x:c r="J11068" s="266" t="n">
        <x:f>MOD(INT((ROW()-ROW($I$46))/(MESCLUN_CAP+1)),CARROT_CAP+1)</x:f>
        <x:v>19</x:v>
      </x:c>
      <x:c r="K11068" s="266" t="n">
        <x:f>MOD(ROW()-ROW($I$46),MESCLUN_CAP+1)</x:f>
        <x:v>17</x:v>
      </x:c>
      <x:c r="L11068" s="266" t="n">
        <x:f>SUM(I11068:K11068)</x:f>
        <x:v>52</x:v>
      </x:c>
      <x:c r="M11068" s="267" t="n">
        <x:f>I11068*TOMATO_HOURS*WEEKS*(1+TOMATO_DIM)^I11068+J11068*CARROT_HOURS*WEEKS*(1+CARROT_DIM)^J11068+K11068*MESCLUN_HOURS*WEEKS*(1+MESCLUN_DIM)^K11068</x:f>
        <x:v>8472.872403967063</x:v>
      </x:c>
      <x:c r="N11068" s="267" t="n">
        <x:f>MAX(M11068-FARMER_HOURS,0)/TEMP_HOURS_PER_WORKER</x:f>
        <x:v>5.383939169421572</x:v>
      </x:c>
      <x:c r="O11068" s="268" t="n">
        <x:f>I11068*TOMATO_PRICE+J11068*CARROT_PRICE+K11068*MESCLUN_PRICE</x:f>
        <x:v>226486</x:v>
      </x:c>
      <x:c r="P11068" s="268" t="n">
        <x:f>I11068*TOMATO_FERTILIZER+J11068*CARROT_FERTILIZER+K11068*MESCLUN_FERTILIZER</x:f>
        <x:v>37400</x:v>
      </x:c>
      <x:c r="Q11068" s="268" t="n">
        <x:f>MIN(M11068,FARMER_HOURS)*FARMER_RATE+MAX(M11068-FARMER_HOURS,0)*TEMP_RATE</x:f>
        <x:v>159598.4792355393</x:v>
      </x:c>
      <x:c r="R11068" s="268" t="n">
        <x:f>O11068-P11068-Q11068-FIXED_COST</x:f>
        <x:v>9487.5207644607</x:v>
      </x:c>
      <x:c r="S11068" s="139" t="str">
        <x:f>IF(AND(L11068&lt;=TOTAL_BED_CAP,N11068&lt;=TEMP_WORKER_CAP),"YES","NO")</x:f>
        <x:v>NO</x:v>
      </x:c>
      <x:c r="T11068" s="139" t="n">
        <x:f>IF(S11068="YES",R11068,-1E+99)</x:f>
        <x:v>-1e+99</x:v>
      </x:c>
    </x:row>
    <x:row r="11069">
      <x:c r="A11069" s="139"/>
      <x:c r="B11069" s="139"/>
      <x:c r="C11069" s="139"/>
      <x:c r="D11069" s="139"/>
      <x:c r="E11069" s="139"/>
      <x:c r="F11069" s="139"/>
      <x:c r="G11069" s="139"/>
      <x:c r="H11069" s="139"/>
      <x:c r="I11069" s="266" t="n">
        <x:f>INT((ROW()-ROW($I$46))/((CARROT_CAP+1)*(MESCLUN_CAP+1)))</x:f>
        <x:v>16</x:v>
      </x:c>
      <x:c r="J11069" s="266" t="n">
        <x:f>MOD(INT((ROW()-ROW($I$46))/(MESCLUN_CAP+1)),CARROT_CAP+1)</x:f>
        <x:v>19</x:v>
      </x:c>
      <x:c r="K11069" s="266" t="n">
        <x:f>MOD(ROW()-ROW($I$46),MESCLUN_CAP+1)</x:f>
        <x:v>18</x:v>
      </x:c>
      <x:c r="L11069" s="266" t="n">
        <x:f>SUM(I11069:K11069)</x:f>
        <x:v>53</x:v>
      </x:c>
      <x:c r="M11069" s="267" t="n">
        <x:f>I11069*TOMATO_HOURS*WEEKS*(1+TOMATO_DIM)^I11069+J11069*CARROT_HOURS*WEEKS*(1+CARROT_DIM)^J11069+K11069*MESCLUN_HOURS*WEEKS*(1+MESCLUN_DIM)^K11069</x:f>
        <x:v>8540.95939542565</x:v>
      </x:c>
      <x:c r="N11069" s="267" t="n">
        <x:f>MAX(M11069-FARMER_HOURS,0)/TEMP_HOURS_PER_WORKER</x:f>
        <x:v>5.431221802378924</x:v>
      </x:c>
      <x:c r="O11069" s="268" t="n">
        <x:f>I11069*TOMATO_PRICE+J11069*CARROT_PRICE+K11069*MESCLUN_PRICE</x:f>
        <x:v>229186</x:v>
      </x:c>
      <x:c r="P11069" s="268" t="n">
        <x:f>I11069*TOMATO_FERTILIZER+J11069*CARROT_FERTILIZER+K11069*MESCLUN_FERTILIZER</x:f>
        <x:v>38280</x:v>
      </x:c>
      <x:c r="Q11069" s="268" t="n">
        <x:f>MIN(M11069,FARMER_HOURS)*FARMER_RATE+MAX(M11069-FARMER_HOURS,0)*TEMP_RATE</x:f>
        <x:v>160780.5450594731</x:v>
      </x:c>
      <x:c r="R11069" s="268" t="n">
        <x:f>O11069-P11069-Q11069-FIXED_COST</x:f>
        <x:v>10125.454940526892</x:v>
      </x:c>
      <x:c r="S11069" s="139" t="str">
        <x:f>IF(AND(L11069&lt;=TOTAL_BED_CAP,N11069&lt;=TEMP_WORKER_CAP),"YES","NO")</x:f>
        <x:v>NO</x:v>
      </x:c>
      <x:c r="T11069" s="139" t="n">
        <x:f>IF(S11069="YES",R11069,-1E+99)</x:f>
        <x:v>-1e+99</x:v>
      </x:c>
    </x:row>
    <x:row r="11070">
      <x:c r="A11070" s="139"/>
      <x:c r="B11070" s="139"/>
      <x:c r="C11070" s="139"/>
      <x:c r="D11070" s="139"/>
      <x:c r="E11070" s="139"/>
      <x:c r="F11070" s="139"/>
      <x:c r="G11070" s="139"/>
      <x:c r="H11070" s="139"/>
      <x:c r="I11070" s="266" t="n">
        <x:f>INT((ROW()-ROW($I$46))/((CARROT_CAP+1)*(MESCLUN_CAP+1)))</x:f>
        <x:v>16</x:v>
      </x:c>
      <x:c r="J11070" s="266" t="n">
        <x:f>MOD(INT((ROW()-ROW($I$46))/(MESCLUN_CAP+1)),CARROT_CAP+1)</x:f>
        <x:v>19</x:v>
      </x:c>
      <x:c r="K11070" s="266" t="n">
        <x:f>MOD(ROW()-ROW($I$46),MESCLUN_CAP+1)</x:f>
        <x:v>19</x:v>
      </x:c>
      <x:c r="L11070" s="266" t="n">
        <x:f>SUM(I11070:K11070)</x:f>
        <x:v>54</x:v>
      </x:c>
      <x:c r="M11070" s="267" t="n">
        <x:f>I11070*TOMATO_HOURS*WEEKS*(1+TOMATO_DIM)^I11070+J11070*CARROT_HOURS*WEEKS*(1+CARROT_DIM)^J11070+K11070*MESCLUN_HOURS*WEEKS*(1+MESCLUN_DIM)^K11070</x:f>
        <x:v>8610.600924061673</x:v>
      </x:c>
      <x:c r="N11070" s="267" t="n">
        <x:f>MAX(M11070-FARMER_HOURS,0)/TEMP_HOURS_PER_WORKER</x:f>
        <x:v>5.479583975042829</x:v>
      </x:c>
      <x:c r="O11070" s="268" t="n">
        <x:f>I11070*TOMATO_PRICE+J11070*CARROT_PRICE+K11070*MESCLUN_PRICE</x:f>
        <x:v>231886</x:v>
      </x:c>
      <x:c r="P11070" s="268" t="n">
        <x:f>I11070*TOMATO_FERTILIZER+J11070*CARROT_FERTILIZER+K11070*MESCLUN_FERTILIZER</x:f>
        <x:v>39160</x:v>
      </x:c>
      <x:c r="Q11070" s="268" t="n">
        <x:f>MIN(M11070,FARMER_HOURS)*FARMER_RATE+MAX(M11070-FARMER_HOURS,0)*TEMP_RATE</x:f>
        <x:v>161989.59937607072</x:v>
      </x:c>
      <x:c r="R11070" s="268" t="n">
        <x:f>O11070-P11070-Q11070-FIXED_COST</x:f>
        <x:v>10736.40062392928</x:v>
      </x:c>
      <x:c r="S11070" s="139" t="str">
        <x:f>IF(AND(L11070&lt;=TOTAL_BED_CAP,N11070&lt;=TEMP_WORKER_CAP),"YES","NO")</x:f>
        <x:v>NO</x:v>
      </x:c>
      <x:c r="T11070" s="139" t="n">
        <x:f>IF(S11070="YES",R11070,-1E+99)</x:f>
        <x:v>-1e+99</x:v>
      </x:c>
    </x:row>
    <x:row r="11071">
      <x:c r="A11071" s="139"/>
      <x:c r="B11071" s="139"/>
      <x:c r="C11071" s="139"/>
      <x:c r="D11071" s="139"/>
      <x:c r="E11071" s="139"/>
      <x:c r="F11071" s="139"/>
      <x:c r="G11071" s="139"/>
      <x:c r="H11071" s="139"/>
      <x:c r="I11071" s="266" t="n">
        <x:f>INT((ROW()-ROW($I$46))/((CARROT_CAP+1)*(MESCLUN_CAP+1)))</x:f>
        <x:v>16</x:v>
      </x:c>
      <x:c r="J11071" s="266" t="n">
        <x:f>MOD(INT((ROW()-ROW($I$46))/(MESCLUN_CAP+1)),CARROT_CAP+1)</x:f>
        <x:v>19</x:v>
      </x:c>
      <x:c r="K11071" s="266" t="n">
        <x:f>MOD(ROW()-ROW($I$46),MESCLUN_CAP+1)</x:f>
        <x:v>20</x:v>
      </x:c>
      <x:c r="L11071" s="266" t="n">
        <x:f>SUM(I11071:K11071)</x:f>
        <x:v>55</x:v>
      </x:c>
      <x:c r="M11071" s="267" t="n">
        <x:f>I11071*TOMATO_HOURS*WEEKS*(1+TOMATO_DIM)^I11071+J11071*CARROT_HOURS*WEEKS*(1+CARROT_DIM)^J11071+K11071*MESCLUN_HOURS*WEEKS*(1+MESCLUN_DIM)^K11071</x:f>
        <x:v>8681.82521471215</x:v>
      </x:c>
      <x:c r="N11071" s="267" t="n">
        <x:f>MAX(M11071-FARMER_HOURS,0)/TEMP_HOURS_PER_WORKER</x:f>
        <x:v>5.529045287994548</x:v>
      </x:c>
      <x:c r="O11071" s="268" t="n">
        <x:f>I11071*TOMATO_PRICE+J11071*CARROT_PRICE+K11071*MESCLUN_PRICE</x:f>
        <x:v>234586</x:v>
      </x:c>
      <x:c r="P11071" s="268" t="n">
        <x:f>I11071*TOMATO_FERTILIZER+J11071*CARROT_FERTILIZER+K11071*MESCLUN_FERTILIZER</x:f>
        <x:v>40040</x:v>
      </x:c>
      <x:c r="Q11071" s="268" t="n">
        <x:f>MIN(M11071,FARMER_HOURS)*FARMER_RATE+MAX(M11071-FARMER_HOURS,0)*TEMP_RATE</x:f>
        <x:v>163226.1321998637</x:v>
      </x:c>
      <x:c r="R11071" s="268" t="n">
        <x:f>O11071-P11071-Q11071-FIXED_COST</x:f>
        <x:v>11319.8678001363</x:v>
      </x:c>
      <x:c r="S11071" s="139" t="str">
        <x:f>IF(AND(L11071&lt;=TOTAL_BED_CAP,N11071&lt;=TEMP_WORKER_CAP),"YES","NO")</x:f>
        <x:v>NO</x:v>
      </x:c>
      <x:c r="T11071" s="139" t="n">
        <x:f>IF(S11071="YES",R11071,-1E+99)</x:f>
        <x:v>-1e+99</x:v>
      </x:c>
    </x:row>
    <x:row r="11072">
      <x:c r="A11072" s="139"/>
      <x:c r="B11072" s="139"/>
      <x:c r="C11072" s="139"/>
      <x:c r="D11072" s="139"/>
      <x:c r="E11072" s="139"/>
      <x:c r="F11072" s="139"/>
      <x:c r="G11072" s="139"/>
      <x:c r="H11072" s="139"/>
      <x:c r="I11072" s="266" t="n">
        <x:f>INT((ROW()-ROW($I$46))/((CARROT_CAP+1)*(MESCLUN_CAP+1)))</x:f>
        <x:v>16</x:v>
      </x:c>
      <x:c r="J11072" s="266" t="n">
        <x:f>MOD(INT((ROW()-ROW($I$46))/(MESCLUN_CAP+1)),CARROT_CAP+1)</x:f>
        <x:v>19</x:v>
      </x:c>
      <x:c r="K11072" s="266" t="n">
        <x:f>MOD(ROW()-ROW($I$46),MESCLUN_CAP+1)</x:f>
        <x:v>21</x:v>
      </x:c>
      <x:c r="L11072" s="266" t="n">
        <x:f>SUM(I11072:K11072)</x:f>
        <x:v>56</x:v>
      </x:c>
      <x:c r="M11072" s="267" t="n">
        <x:f>I11072*TOMATO_HOURS*WEEKS*(1+TOMATO_DIM)^I11072+J11072*CARROT_HOURS*WEEKS*(1+CARROT_DIM)^J11072+K11072*MESCLUN_HOURS*WEEKS*(1+MESCLUN_DIM)^K11072</x:f>
        <x:v>8754.660954938594</x:v>
      </x:c>
      <x:c r="N11072" s="267" t="n">
        <x:f>MAX(M11072-FARMER_HOURS,0)/TEMP_HOURS_PER_WORKER</x:f>
        <x:v>5.579625663151801</x:v>
      </x:c>
      <x:c r="O11072" s="268" t="n">
        <x:f>I11072*TOMATO_PRICE+J11072*CARROT_PRICE+K11072*MESCLUN_PRICE</x:f>
        <x:v>237286</x:v>
      </x:c>
      <x:c r="P11072" s="268" t="n">
        <x:f>I11072*TOMATO_FERTILIZER+J11072*CARROT_FERTILIZER+K11072*MESCLUN_FERTILIZER</x:f>
        <x:v>40920</x:v>
      </x:c>
      <x:c r="Q11072" s="268" t="n">
        <x:f>MIN(M11072,FARMER_HOURS)*FARMER_RATE+MAX(M11072-FARMER_HOURS,0)*TEMP_RATE</x:f>
        <x:v>164490.64157879504</x:v>
      </x:c>
      <x:c r="R11072" s="268" t="n">
        <x:f>O11072-P11072-Q11072-FIXED_COST</x:f>
        <x:v>11875.35842120496</x:v>
      </x:c>
      <x:c r="S11072" s="139" t="str">
        <x:f>IF(AND(L11072&lt;=TOTAL_BED_CAP,N11072&lt;=TEMP_WORKER_CAP),"YES","NO")</x:f>
        <x:v>NO</x:v>
      </x:c>
      <x:c r="T11072" s="139" t="n">
        <x:f>IF(S11072="YES",R11072,-1E+99)</x:f>
        <x:v>-1e+99</x:v>
      </x:c>
    </x:row>
    <x:row r="11073">
      <x:c r="A11073" s="139"/>
      <x:c r="B11073" s="139"/>
      <x:c r="C11073" s="139"/>
      <x:c r="D11073" s="139"/>
      <x:c r="E11073" s="139"/>
      <x:c r="F11073" s="139"/>
      <x:c r="G11073" s="139"/>
      <x:c r="H11073" s="139"/>
      <x:c r="I11073" s="266" t="n">
        <x:f>INT((ROW()-ROW($I$46))/((CARROT_CAP+1)*(MESCLUN_CAP+1)))</x:f>
        <x:v>16</x:v>
      </x:c>
      <x:c r="J11073" s="266" t="n">
        <x:f>MOD(INT((ROW()-ROW($I$46))/(MESCLUN_CAP+1)),CARROT_CAP+1)</x:f>
        <x:v>19</x:v>
      </x:c>
      <x:c r="K11073" s="266" t="n">
        <x:f>MOD(ROW()-ROW($I$46),MESCLUN_CAP+1)</x:f>
        <x:v>22</x:v>
      </x:c>
      <x:c r="L11073" s="266" t="n">
        <x:f>SUM(I11073:K11073)</x:f>
        <x:v>57</x:v>
      </x:c>
      <x:c r="M11073" s="267" t="n">
        <x:f>I11073*TOMATO_HOURS*WEEKS*(1+TOMATO_DIM)^I11073+J11073*CARROT_HOURS*WEEKS*(1+CARROT_DIM)^J11073+K11073*MESCLUN_HOURS*WEEKS*(1+MESCLUN_DIM)^K11073</x:f>
        <x:v>8829.13730218499</x:v>
      </x:c>
      <x:c r="N11073" s="267" t="n">
        <x:f>MAX(M11073-FARMER_HOURS,0)/TEMP_HOURS_PER_WORKER</x:f>
        <x:v>5.631345348739576</x:v>
      </x:c>
      <x:c r="O11073" s="268" t="n">
        <x:f>I11073*TOMATO_PRICE+J11073*CARROT_PRICE+K11073*MESCLUN_PRICE</x:f>
        <x:v>239986</x:v>
      </x:c>
      <x:c r="P11073" s="268" t="n">
        <x:f>I11073*TOMATO_FERTILIZER+J11073*CARROT_FERTILIZER+K11073*MESCLUN_FERTILIZER</x:f>
        <x:v>41800</x:v>
      </x:c>
      <x:c r="Q11073" s="268" t="n">
        <x:f>MIN(M11073,FARMER_HOURS)*FARMER_RATE+MAX(M11073-FARMER_HOURS,0)*TEMP_RATE</x:f>
        <x:v>165783.6337184894</x:v>
      </x:c>
      <x:c r="R11073" s="268" t="n">
        <x:f>O11073-P11073-Q11073-FIXED_COST</x:f>
        <x:v>12402.366281510593</x:v>
      </x:c>
      <x:c r="S11073" s="139" t="str">
        <x:f>IF(AND(L11073&lt;=TOTAL_BED_CAP,N11073&lt;=TEMP_WORKER_CAP),"YES","NO")</x:f>
        <x:v>NO</x:v>
      </x:c>
      <x:c r="T11073" s="139" t="n">
        <x:f>IF(S11073="YES",R11073,-1E+99)</x:f>
        <x:v>-1e+99</x:v>
      </x:c>
    </x:row>
    <x:row r="11074">
      <x:c r="A11074" s="139"/>
      <x:c r="B11074" s="139"/>
      <x:c r="C11074" s="139"/>
      <x:c r="D11074" s="139"/>
      <x:c r="E11074" s="139"/>
      <x:c r="F11074" s="139"/>
      <x:c r="G11074" s="139"/>
      <x:c r="H11074" s="139"/>
      <x:c r="I11074" s="266" t="n">
        <x:f>INT((ROW()-ROW($I$46))/((CARROT_CAP+1)*(MESCLUN_CAP+1)))</x:f>
        <x:v>16</x:v>
      </x:c>
      <x:c r="J11074" s="266" t="n">
        <x:f>MOD(INT((ROW()-ROW($I$46))/(MESCLUN_CAP+1)),CARROT_CAP+1)</x:f>
        <x:v>19</x:v>
      </x:c>
      <x:c r="K11074" s="266" t="n">
        <x:f>MOD(ROW()-ROW($I$46),MESCLUN_CAP+1)</x:f>
        <x:v>23</x:v>
      </x:c>
      <x:c r="L11074" s="266" t="n">
        <x:f>SUM(I11074:K11074)</x:f>
        <x:v>58</x:v>
      </x:c>
      <x:c r="M11074" s="267" t="n">
        <x:f>I11074*TOMATO_HOURS*WEEKS*(1+TOMATO_DIM)^I11074+J11074*CARROT_HOURS*WEEKS*(1+CARROT_DIM)^J11074+K11074*MESCLUN_HOURS*WEEKS*(1+MESCLUN_DIM)^K11074</x:f>
        <x:v>8905.283891042425</x:v>
      </x:c>
      <x:c r="N11074" s="267" t="n">
        <x:f>MAX(M11074-FARMER_HOURS,0)/TEMP_HOURS_PER_WORKER</x:f>
        <x:v>5.684224924335018</x:v>
      </x:c>
      <x:c r="O11074" s="268" t="n">
        <x:f>I11074*TOMATO_PRICE+J11074*CARROT_PRICE+K11074*MESCLUN_PRICE</x:f>
        <x:v>242686</x:v>
      </x:c>
      <x:c r="P11074" s="268" t="n">
        <x:f>I11074*TOMATO_FERTILIZER+J11074*CARROT_FERTILIZER+K11074*MESCLUN_FERTILIZER</x:f>
        <x:v>42680</x:v>
      </x:c>
      <x:c r="Q11074" s="268" t="n">
        <x:f>MIN(M11074,FARMER_HOURS)*FARMER_RATE+MAX(M11074-FARMER_HOURS,0)*TEMP_RATE</x:f>
        <x:v>167105.62310837544</x:v>
      </x:c>
      <x:c r="R11074" s="268" t="n">
        <x:f>O11074-P11074-Q11074-FIXED_COST</x:f>
        <x:v>12900.37689162456</x:v>
      </x:c>
      <x:c r="S11074" s="139" t="str">
        <x:f>IF(AND(L11074&lt;=TOTAL_BED_CAP,N11074&lt;=TEMP_WORKER_CAP),"YES","NO")</x:f>
        <x:v>NO</x:v>
      </x:c>
      <x:c r="T11074" s="139" t="n">
        <x:f>IF(S11074="YES",R11074,-1E+99)</x:f>
        <x:v>-1e+99</x:v>
      </x:c>
    </x:row>
    <x:row r="11075">
      <x:c r="A11075" s="139"/>
      <x:c r="B11075" s="139"/>
      <x:c r="C11075" s="139"/>
      <x:c r="D11075" s="139"/>
      <x:c r="E11075" s="139"/>
      <x:c r="F11075" s="139"/>
      <x:c r="G11075" s="139"/>
      <x:c r="H11075" s="139"/>
      <x:c r="I11075" s="266" t="n">
        <x:f>INT((ROW()-ROW($I$46))/((CARROT_CAP+1)*(MESCLUN_CAP+1)))</x:f>
        <x:v>16</x:v>
      </x:c>
      <x:c r="J11075" s="266" t="n">
        <x:f>MOD(INT((ROW()-ROW($I$46))/(MESCLUN_CAP+1)),CARROT_CAP+1)</x:f>
        <x:v>19</x:v>
      </x:c>
      <x:c r="K11075" s="266" t="n">
        <x:f>MOD(ROW()-ROW($I$46),MESCLUN_CAP+1)</x:f>
        <x:v>24</x:v>
      </x:c>
      <x:c r="L11075" s="266" t="n">
        <x:f>SUM(I11075:K11075)</x:f>
        <x:v>59</x:v>
      </x:c>
      <x:c r="M11075" s="267" t="n">
        <x:f>I11075*TOMATO_HOURS*WEEKS*(1+TOMATO_DIM)^I11075+J11075*CARROT_HOURS*WEEKS*(1+CARROT_DIM)^J11075+K11075*MESCLUN_HOURS*WEEKS*(1+MESCLUN_DIM)^K11075</x:f>
        <x:v>8983.130840621921</x:v>
      </x:c>
      <x:c r="N11075" s="267" t="n">
        <x:f>MAX(M11075-FARMER_HOURS,0)/TEMP_HOURS_PER_WORKER</x:f>
        <x:v>5.7382853059874455</x:v>
      </x:c>
      <x:c r="O11075" s="268" t="n">
        <x:f>I11075*TOMATO_PRICE+J11075*CARROT_PRICE+K11075*MESCLUN_PRICE</x:f>
        <x:v>245386</x:v>
      </x:c>
      <x:c r="P11075" s="268" t="n">
        <x:f>I11075*TOMATO_FERTILIZER+J11075*CARROT_FERTILIZER+K11075*MESCLUN_FERTILIZER</x:f>
        <x:v>43560</x:v>
      </x:c>
      <x:c r="Q11075" s="268" t="n">
        <x:f>MIN(M11075,FARMER_HOURS)*FARMER_RATE+MAX(M11075-FARMER_HOURS,0)*TEMP_RATE</x:f>
        <x:v>168457.13264968613</x:v>
      </x:c>
      <x:c r="R11075" s="268" t="n">
        <x:f>O11075-P11075-Q11075-FIXED_COST</x:f>
        <x:v>13368.86735031387</x:v>
      </x:c>
      <x:c r="S11075" s="139" t="str">
        <x:f>IF(AND(L11075&lt;=TOTAL_BED_CAP,N11075&lt;=TEMP_WORKER_CAP),"YES","NO")</x:f>
        <x:v>NO</x:v>
      </x:c>
      <x:c r="T11075" s="139" t="n">
        <x:f>IF(S11075="YES",R11075,-1E+99)</x:f>
        <x:v>-1e+99</x:v>
      </x:c>
    </x:row>
    <x:row r="11076">
      <x:c r="A11076" s="139"/>
      <x:c r="B11076" s="139"/>
      <x:c r="C11076" s="139"/>
      <x:c r="D11076" s="139"/>
      <x:c r="E11076" s="139"/>
      <x:c r="F11076" s="139"/>
      <x:c r="G11076" s="139"/>
      <x:c r="H11076" s="139"/>
      <x:c r="I11076" s="266" t="n">
        <x:f>INT((ROW()-ROW($I$46))/((CARROT_CAP+1)*(MESCLUN_CAP+1)))</x:f>
        <x:v>16</x:v>
      </x:c>
      <x:c r="J11076" s="266" t="n">
        <x:f>MOD(INT((ROW()-ROW($I$46))/(MESCLUN_CAP+1)),CARROT_CAP+1)</x:f>
        <x:v>19</x:v>
      </x:c>
      <x:c r="K11076" s="266" t="n">
        <x:f>MOD(ROW()-ROW($I$46),MESCLUN_CAP+1)</x:f>
        <x:v>25</x:v>
      </x:c>
      <x:c r="L11076" s="266" t="n">
        <x:f>SUM(I11076:K11076)</x:f>
        <x:v>60</x:v>
      </x:c>
      <x:c r="M11076" s="267" t="n">
        <x:f>I11076*TOMATO_HOURS*WEEKS*(1+TOMATO_DIM)^I11076+J11076*CARROT_HOURS*WEEKS*(1+CARROT_DIM)^J11076+K11076*MESCLUN_HOURS*WEEKS*(1+MESCLUN_DIM)^K11076</x:f>
        <x:v>9062.708762037018</x:v>
      </x:c>
      <x:c r="N11076" s="267" t="n">
        <x:f>MAX(M11076-FARMER_HOURS,0)/TEMP_HOURS_PER_WORKER</x:f>
        <x:v>5.7935477514145965</x:v>
      </x:c>
      <x:c r="O11076" s="268" t="n">
        <x:f>I11076*TOMATO_PRICE+J11076*CARROT_PRICE+K11076*MESCLUN_PRICE</x:f>
        <x:v>248086</x:v>
      </x:c>
      <x:c r="P11076" s="268" t="n">
        <x:f>I11076*TOMATO_FERTILIZER+J11076*CARROT_FERTILIZER+K11076*MESCLUN_FERTILIZER</x:f>
        <x:v>44440</x:v>
      </x:c>
      <x:c r="Q11076" s="268" t="n">
        <x:f>MIN(M11076,FARMER_HOURS)*FARMER_RATE+MAX(M11076-FARMER_HOURS,0)*TEMP_RATE</x:f>
        <x:v>169838.6937853649</x:v>
      </x:c>
      <x:c r="R11076" s="268" t="n">
        <x:f>O11076-P11076-Q11076-FIXED_COST</x:f>
        <x:v>13807.306214635086</x:v>
      </x:c>
      <x:c r="S11076" s="139" t="str">
        <x:f>IF(AND(L11076&lt;=TOTAL_BED_CAP,N11076&lt;=TEMP_WORKER_CAP),"YES","NO")</x:f>
        <x:v>NO</x:v>
      </x:c>
      <x:c r="T11076" s="139" t="n">
        <x:f>IF(S11076="YES",R11076,-1E+99)</x:f>
        <x:v>-1e+99</x:v>
      </x:c>
    </x:row>
    <x:row r="11077">
      <x:c r="A11077" s="139"/>
      <x:c r="B11077" s="139"/>
      <x:c r="C11077" s="139"/>
      <x:c r="D11077" s="139"/>
      <x:c r="E11077" s="139"/>
      <x:c r="F11077" s="139"/>
      <x:c r="G11077" s="139"/>
      <x:c r="H11077" s="139"/>
      <x:c r="I11077" s="266" t="n">
        <x:f>INT((ROW()-ROW($I$46))/((CARROT_CAP+1)*(MESCLUN_CAP+1)))</x:f>
        <x:v>16</x:v>
      </x:c>
      <x:c r="J11077" s="266" t="n">
        <x:f>MOD(INT((ROW()-ROW($I$46))/(MESCLUN_CAP+1)),CARROT_CAP+1)</x:f>
        <x:v>19</x:v>
      </x:c>
      <x:c r="K11077" s="266" t="n">
        <x:f>MOD(ROW()-ROW($I$46),MESCLUN_CAP+1)</x:f>
        <x:v>26</x:v>
      </x:c>
      <x:c r="L11077" s="266" t="n">
        <x:f>SUM(I11077:K11077)</x:f>
        <x:v>61</x:v>
      </x:c>
      <x:c r="M11077" s="267" t="n">
        <x:f>I11077*TOMATO_HOURS*WEEKS*(1+TOMATO_DIM)^I11077+J11077*CARROT_HOURS*WEEKS*(1+CARROT_DIM)^J11077+K11077*MESCLUN_HOURS*WEEKS*(1+MESCLUN_DIM)^K11077</x:f>
        <x:v>9144.048765997737</x:v>
      </x:c>
      <x:c r="N11077" s="267" t="n">
        <x:f>MAX(M11077-FARMER_HOURS,0)/TEMP_HOURS_PER_WORKER</x:f>
        <x:v>5.850033865276206</x:v>
      </x:c>
      <x:c r="O11077" s="268" t="n">
        <x:f>I11077*TOMATO_PRICE+J11077*CARROT_PRICE+K11077*MESCLUN_PRICE</x:f>
        <x:v>250786</x:v>
      </x:c>
      <x:c r="P11077" s="268" t="n">
        <x:f>I11077*TOMATO_FERTILIZER+J11077*CARROT_FERTILIZER+K11077*MESCLUN_FERTILIZER</x:f>
        <x:v>45320</x:v>
      </x:c>
      <x:c r="Q11077" s="268" t="n">
        <x:f>MIN(M11077,FARMER_HOURS)*FARMER_RATE+MAX(M11077-FARMER_HOURS,0)*TEMP_RATE</x:f>
        <x:v>171250.84663190515</x:v>
      </x:c>
      <x:c r="R11077" s="268" t="n">
        <x:f>O11077-P11077-Q11077-FIXED_COST</x:f>
        <x:v>14215.153368094849</x:v>
      </x:c>
      <x:c r="S11077" s="139" t="str">
        <x:f>IF(AND(L11077&lt;=TOTAL_BED_CAP,N11077&lt;=TEMP_WORKER_CAP),"YES","NO")</x:f>
        <x:v>NO</x:v>
      </x:c>
      <x:c r="T11077" s="139" t="n">
        <x:f>IF(S11077="YES",R11077,-1E+99)</x:f>
        <x:v>-1e+99</x:v>
      </x:c>
    </x:row>
    <x:row r="11078">
      <x:c r="A11078" s="139"/>
      <x:c r="B11078" s="139"/>
      <x:c r="C11078" s="139"/>
      <x:c r="D11078" s="139"/>
      <x:c r="E11078" s="139"/>
      <x:c r="F11078" s="139"/>
      <x:c r="G11078" s="139"/>
      <x:c r="H11078" s="139"/>
      <x:c r="I11078" s="266" t="n">
        <x:f>INT((ROW()-ROW($I$46))/((CARROT_CAP+1)*(MESCLUN_CAP+1)))</x:f>
        <x:v>16</x:v>
      </x:c>
      <x:c r="J11078" s="266" t="n">
        <x:f>MOD(INT((ROW()-ROW($I$46))/(MESCLUN_CAP+1)),CARROT_CAP+1)</x:f>
        <x:v>19</x:v>
      </x:c>
      <x:c r="K11078" s="266" t="n">
        <x:f>MOD(ROW()-ROW($I$46),MESCLUN_CAP+1)</x:f>
        <x:v>27</x:v>
      </x:c>
      <x:c r="L11078" s="266" t="n">
        <x:f>SUM(I11078:K11078)</x:f>
        <x:v>62</x:v>
      </x:c>
      <x:c r="M11078" s="267" t="n">
        <x:f>I11078*TOMATO_HOURS*WEEKS*(1+TOMATO_DIM)^I11078+J11078*CARROT_HOURS*WEEKS*(1+CARROT_DIM)^J11078+K11078*MESCLUN_HOURS*WEEKS*(1+MESCLUN_DIM)^K11078</x:f>
        <x:v>9227.182470517493</x:v>
      </x:c>
      <x:c r="N11078" s="267" t="n">
        <x:f>MAX(M11078-FARMER_HOURS,0)/TEMP_HOURS_PER_WORKER</x:f>
        <x:v>5.907765604526037</x:v>
      </x:c>
      <x:c r="O11078" s="268" t="n">
        <x:f>I11078*TOMATO_PRICE+J11078*CARROT_PRICE+K11078*MESCLUN_PRICE</x:f>
        <x:v>253486</x:v>
      </x:c>
      <x:c r="P11078" s="268" t="n">
        <x:f>I11078*TOMATO_FERTILIZER+J11078*CARROT_FERTILIZER+K11078*MESCLUN_FERTILIZER</x:f>
        <x:v>46200</x:v>
      </x:c>
      <x:c r="Q11078" s="268" t="n">
        <x:f>MIN(M11078,FARMER_HOURS)*FARMER_RATE+MAX(M11078-FARMER_HOURS,0)*TEMP_RATE</x:f>
        <x:v>172694.1401131509</x:v>
      </x:c>
      <x:c r="R11078" s="268" t="n">
        <x:f>O11078-P11078-Q11078-FIXED_COST</x:f>
        <x:v>14591.859886849095</x:v>
      </x:c>
      <x:c r="S11078" s="139" t="str">
        <x:f>IF(AND(L11078&lt;=TOTAL_BED_CAP,N11078&lt;=TEMP_WORKER_CAP),"YES","NO")</x:f>
        <x:v>NO</x:v>
      </x:c>
      <x:c r="T11078" s="139" t="n">
        <x:f>IF(S11078="YES",R11078,-1E+99)</x:f>
        <x:v>-1e+99</x:v>
      </x:c>
    </x:row>
    <x:row r="11079">
      <x:c r="A11079" s="139"/>
      <x:c r="B11079" s="139"/>
      <x:c r="C11079" s="139"/>
      <x:c r="D11079" s="139"/>
      <x:c r="E11079" s="139"/>
      <x:c r="F11079" s="139"/>
      <x:c r="G11079" s="139"/>
      <x:c r="H11079" s="139"/>
      <x:c r="I11079" s="266" t="n">
        <x:f>INT((ROW()-ROW($I$46))/((CARROT_CAP+1)*(MESCLUN_CAP+1)))</x:f>
        <x:v>16</x:v>
      </x:c>
      <x:c r="J11079" s="266" t="n">
        <x:f>MOD(INT((ROW()-ROW($I$46))/(MESCLUN_CAP+1)),CARROT_CAP+1)</x:f>
        <x:v>19</x:v>
      </x:c>
      <x:c r="K11079" s="266" t="n">
        <x:f>MOD(ROW()-ROW($I$46),MESCLUN_CAP+1)</x:f>
        <x:v>28</x:v>
      </x:c>
      <x:c r="L11079" s="266" t="n">
        <x:f>SUM(I11079:K11079)</x:f>
        <x:v>63</x:v>
      </x:c>
      <x:c r="M11079" s="267" t="n">
        <x:f>I11079*TOMATO_HOURS*WEEKS*(1+TOMATO_DIM)^I11079+J11079*CARROT_HOURS*WEEKS*(1+CARROT_DIM)^J11079+K11079*MESCLUN_HOURS*WEEKS*(1+MESCLUN_DIM)^K11079</x:f>
        <x:v>9312.142008734647</x:v>
      </x:c>
      <x:c r="N11079" s="267" t="n">
        <x:f>MAX(M11079-FARMER_HOURS,0)/TEMP_HOURS_PER_WORKER</x:f>
        <x:v>5.966765283843505</x:v>
      </x:c>
      <x:c r="O11079" s="268" t="n">
        <x:f>I11079*TOMATO_PRICE+J11079*CARROT_PRICE+K11079*MESCLUN_PRICE</x:f>
        <x:v>256186</x:v>
      </x:c>
      <x:c r="P11079" s="268" t="n">
        <x:f>I11079*TOMATO_FERTILIZER+J11079*CARROT_FERTILIZER+K11079*MESCLUN_FERTILIZER</x:f>
        <x:v>47080</x:v>
      </x:c>
      <x:c r="Q11079" s="268" t="n">
        <x:f>MIN(M11079,FARMER_HOURS)*FARMER_RATE+MAX(M11079-FARMER_HOURS,0)*TEMP_RATE</x:f>
        <x:v>174169.13209608762</x:v>
      </x:c>
      <x:c r="R11079" s="268" t="n">
        <x:f>O11079-P11079-Q11079-FIXED_COST</x:f>
        <x:v>14936.867903912382</x:v>
      </x:c>
      <x:c r="S11079" s="139" t="str">
        <x:f>IF(AND(L11079&lt;=TOTAL_BED_CAP,N11079&lt;=TEMP_WORKER_CAP),"YES","NO")</x:f>
        <x:v>NO</x:v>
      </x:c>
      <x:c r="T11079" s="139" t="n">
        <x:f>IF(S11079="YES",R11079,-1E+99)</x:f>
        <x:v>-1e+99</x:v>
      </x:c>
    </x:row>
    <x:row r="11080">
      <x:c r="A11080" s="139"/>
      <x:c r="B11080" s="139"/>
      <x:c r="C11080" s="139"/>
      <x:c r="D11080" s="139"/>
      <x:c r="E11080" s="139"/>
      <x:c r="F11080" s="139"/>
      <x:c r="G11080" s="139"/>
      <x:c r="H11080" s="139"/>
      <x:c r="I11080" s="266" t="n">
        <x:f>INT((ROW()-ROW($I$46))/((CARROT_CAP+1)*(MESCLUN_CAP+1)))</x:f>
        <x:v>16</x:v>
      </x:c>
      <x:c r="J11080" s="266" t="n">
        <x:f>MOD(INT((ROW()-ROW($I$46))/(MESCLUN_CAP+1)),CARROT_CAP+1)</x:f>
        <x:v>19</x:v>
      </x:c>
      <x:c r="K11080" s="266" t="n">
        <x:f>MOD(ROW()-ROW($I$46),MESCLUN_CAP+1)</x:f>
        <x:v>29</x:v>
      </x:c>
      <x:c r="L11080" s="266" t="n">
        <x:f>SUM(I11080:K11080)</x:f>
        <x:v>64</x:v>
      </x:c>
      <x:c r="M11080" s="267" t="n">
        <x:f>I11080*TOMATO_HOURS*WEEKS*(1+TOMATO_DIM)^I11080+J11080*CARROT_HOURS*WEEKS*(1+CARROT_DIM)^J11080+K11080*MESCLUN_HOURS*WEEKS*(1+MESCLUN_DIM)^K11080</x:f>
        <x:v>9398.9600368503</x:v>
      </x:c>
      <x:c r="N11080" s="267" t="n">
        <x:f>MAX(M11080-FARMER_HOURS,0)/TEMP_HOURS_PER_WORKER</x:f>
        <x:v>6.027055581146041</x:v>
      </x:c>
      <x:c r="O11080" s="268" t="n">
        <x:f>I11080*TOMATO_PRICE+J11080*CARROT_PRICE+K11080*MESCLUN_PRICE</x:f>
        <x:v>258886</x:v>
      </x:c>
      <x:c r="P11080" s="268" t="n">
        <x:f>I11080*TOMATO_FERTILIZER+J11080*CARROT_FERTILIZER+K11080*MESCLUN_FERTILIZER</x:f>
        <x:v>47960</x:v>
      </x:c>
      <x:c r="Q11080" s="268" t="n">
        <x:f>MIN(M11080,FARMER_HOURS)*FARMER_RATE+MAX(M11080-FARMER_HOURS,0)*TEMP_RATE</x:f>
        <x:v>175676.38952865102</x:v>
      </x:c>
      <x:c r="R11080" s="268" t="n">
        <x:f>O11080-P11080-Q11080-FIXED_COST</x:f>
        <x:v>15249.610471348977</x:v>
      </x:c>
      <x:c r="S11080" s="139" t="str">
        <x:f>IF(AND(L11080&lt;=TOTAL_BED_CAP,N11080&lt;=TEMP_WORKER_CAP),"YES","NO")</x:f>
        <x:v>NO</x:v>
      </x:c>
      <x:c r="T11080" s="139" t="n">
        <x:f>IF(S11080="YES",R11080,-1E+99)</x:f>
        <x:v>-1e+99</x:v>
      </x:c>
    </x:row>
    <x:row r="11081">
      <x:c r="A11081" s="139"/>
      <x:c r="B11081" s="139"/>
      <x:c r="C11081" s="139"/>
      <x:c r="D11081" s="139"/>
      <x:c r="E11081" s="139"/>
      <x:c r="F11081" s="139"/>
      <x:c r="G11081" s="139"/>
      <x:c r="H11081" s="139"/>
      <x:c r="I11081" s="266" t="n">
        <x:f>INT((ROW()-ROW($I$46))/((CARROT_CAP+1)*(MESCLUN_CAP+1)))</x:f>
        <x:v>16</x:v>
      </x:c>
      <x:c r="J11081" s="266" t="n">
        <x:f>MOD(INT((ROW()-ROW($I$46))/(MESCLUN_CAP+1)),CARROT_CAP+1)</x:f>
        <x:v>19</x:v>
      </x:c>
      <x:c r="K11081" s="266" t="n">
        <x:f>MOD(ROW()-ROW($I$46),MESCLUN_CAP+1)</x:f>
        <x:v>30</x:v>
      </x:c>
      <x:c r="L11081" s="266" t="n">
        <x:f>SUM(I11081:K11081)</x:f>
        <x:v>65</x:v>
      </x:c>
      <x:c r="M11081" s="267" t="n">
        <x:f>I11081*TOMATO_HOURS*WEEKS*(1+TOMATO_DIM)^I11081+J11081*CARROT_HOURS*WEEKS*(1+CARROT_DIM)^J11081+K11081*MESCLUN_HOURS*WEEKS*(1+MESCLUN_DIM)^K11081</x:f>
        <x:v>9487.66974218407</x:v>
      </x:c>
      <x:c r="N11081" s="267" t="n">
        <x:f>MAX(M11081-FARMER_HOURS,0)/TEMP_HOURS_PER_WORKER</x:f>
        <x:v>6.0886595431833825</x:v>
      </x:c>
      <x:c r="O11081" s="268" t="n">
        <x:f>I11081*TOMATO_PRICE+J11081*CARROT_PRICE+K11081*MESCLUN_PRICE</x:f>
        <x:v>261586</x:v>
      </x:c>
      <x:c r="P11081" s="268" t="n">
        <x:f>I11081*TOMATO_FERTILIZER+J11081*CARROT_FERTILIZER+K11081*MESCLUN_FERTILIZER</x:f>
        <x:v>48840</x:v>
      </x:c>
      <x:c r="Q11081" s="268" t="n">
        <x:f>MIN(M11081,FARMER_HOURS)*FARMER_RATE+MAX(M11081-FARMER_HOURS,0)*TEMP_RATE</x:f>
        <x:v>177216.48857958455</x:v>
      </x:c>
      <x:c r="R11081" s="268" t="n">
        <x:f>O11081-P11081-Q11081-FIXED_COST</x:f>
        <x:v>15529.511420415452</x:v>
      </x:c>
      <x:c r="S11081" s="139" t="str">
        <x:f>IF(AND(L11081&lt;=TOTAL_BED_CAP,N11081&lt;=TEMP_WORKER_CAP),"YES","NO")</x:f>
        <x:v>NO</x:v>
      </x:c>
      <x:c r="T11081" s="139" t="n">
        <x:f>IF(S11081="YES",R11081,-1E+99)</x:f>
        <x:v>-1e+99</x:v>
      </x:c>
    </x:row>
    <x:row r="11082">
      <x:c r="A11082" s="139"/>
      <x:c r="B11082" s="139"/>
      <x:c r="C11082" s="139"/>
      <x:c r="D11082" s="139"/>
      <x:c r="E11082" s="139"/>
      <x:c r="F11082" s="139"/>
      <x:c r="G11082" s="139"/>
      <x:c r="H11082" s="139"/>
      <x:c r="I11082" s="266" t="n">
        <x:f>INT((ROW()-ROW($I$46))/((CARROT_CAP+1)*(MESCLUN_CAP+1)))</x:f>
        <x:v>16</x:v>
      </x:c>
      <x:c r="J11082" s="266" t="n">
        <x:f>MOD(INT((ROW()-ROW($I$46))/(MESCLUN_CAP+1)),CARROT_CAP+1)</x:f>
        <x:v>20</x:v>
      </x:c>
      <x:c r="K11082" s="266" t="n">
        <x:f>MOD(ROW()-ROW($I$46),MESCLUN_CAP+1)</x:f>
        <x:v>0</x:v>
      </x:c>
      <x:c r="L11082" s="266" t="n">
        <x:f>SUM(I11082:K11082)</x:f>
        <x:v>36</x:v>
      </x:c>
      <x:c r="M11082" s="267" t="n">
        <x:f>I11082*TOMATO_HOURS*WEEKS*(1+TOMATO_DIM)^I11082+J11082*CARROT_HOURS*WEEKS*(1+CARROT_DIM)^J11082+K11082*MESCLUN_HOURS*WEEKS*(1+MESCLUN_DIM)^K11082</x:f>
        <x:v>7599.930964528637</x:v>
      </x:c>
      <x:c r="N11082" s="267" t="n">
        <x:f>MAX(M11082-FARMER_HOURS,0)/TEMP_HOURS_PER_WORKER</x:f>
        <x:v>4.77772983647822</x:v>
      </x:c>
      <x:c r="O11082" s="268" t="n">
        <x:f>I11082*TOMATO_PRICE+J11082*CARROT_PRICE+K11082*MESCLUN_PRICE</x:f>
        <x:v>182680</x:v>
      </x:c>
      <x:c r="P11082" s="268" t="n">
        <x:f>I11082*TOMATO_FERTILIZER+J11082*CARROT_FERTILIZER+K11082*MESCLUN_FERTILIZER</x:f>
        <x:v>22880</x:v>
      </x:c>
      <x:c r="Q11082" s="268" t="n">
        <x:f>MIN(M11082,FARMER_HOURS)*FARMER_RATE+MAX(M11082-FARMER_HOURS,0)*TEMP_RATE</x:f>
        <x:v>144443.24591195548</x:v>
      </x:c>
      <x:c r="R11082" s="268" t="n">
        <x:f>O11082-P11082-Q11082-FIXED_COST</x:f>
        <x:v>-4643.245911955484</x:v>
      </x:c>
      <x:c r="S11082" s="139" t="str">
        <x:f>IF(AND(L11082&lt;=TOTAL_BED_CAP,N11082&lt;=TEMP_WORKER_CAP),"YES","NO")</x:f>
        <x:v>NO</x:v>
      </x:c>
      <x:c r="T11082" s="139" t="n">
        <x:f>IF(S11082="YES",R11082,-1E+99)</x:f>
        <x:v>-1e+99</x:v>
      </x:c>
    </x:row>
    <x:row r="11083">
      <x:c r="A11083" s="139"/>
      <x:c r="B11083" s="139"/>
      <x:c r="C11083" s="139"/>
      <x:c r="D11083" s="139"/>
      <x:c r="E11083" s="139"/>
      <x:c r="F11083" s="139"/>
      <x:c r="G11083" s="139"/>
      <x:c r="H11083" s="139"/>
      <x:c r="I11083" s="266" t="n">
        <x:f>INT((ROW()-ROW($I$46))/((CARROT_CAP+1)*(MESCLUN_CAP+1)))</x:f>
        <x:v>16</x:v>
      </x:c>
      <x:c r="J11083" s="266" t="n">
        <x:f>MOD(INT((ROW()-ROW($I$46))/(MESCLUN_CAP+1)),CARROT_CAP+1)</x:f>
        <x:v>20</x:v>
      </x:c>
      <x:c r="K11083" s="266" t="n">
        <x:f>MOD(ROW()-ROW($I$46),MESCLUN_CAP+1)</x:f>
        <x:v>1</x:v>
      </x:c>
      <x:c r="L11083" s="266" t="n">
        <x:f>SUM(I11083:K11083)</x:f>
        <x:v>37</x:v>
      </x:c>
      <x:c r="M11083" s="267" t="n">
        <x:f>I11083*TOMATO_HOURS*WEEKS*(1+TOMATO_DIM)^I11083+J11083*CARROT_HOURS*WEEKS*(1+CARROT_DIM)^J11083+K11083*MESCLUN_HOURS*WEEKS*(1+MESCLUN_DIM)^K11083</x:f>
        <x:v>7645.493464528637</x:v>
      </x:c>
      <x:c r="N11083" s="267" t="n">
        <x:f>MAX(M11083-FARMER_HOURS,0)/TEMP_HOURS_PER_WORKER</x:f>
        <x:v>4.80937046147822</x:v>
      </x:c>
      <x:c r="O11083" s="268" t="n">
        <x:f>I11083*TOMATO_PRICE+J11083*CARROT_PRICE+K11083*MESCLUN_PRICE</x:f>
        <x:v>185380</x:v>
      </x:c>
      <x:c r="P11083" s="268" t="n">
        <x:f>I11083*TOMATO_FERTILIZER+J11083*CARROT_FERTILIZER+K11083*MESCLUN_FERTILIZER</x:f>
        <x:v>23760</x:v>
      </x:c>
      <x:c r="Q11083" s="268" t="n">
        <x:f>MIN(M11083,FARMER_HOURS)*FARMER_RATE+MAX(M11083-FARMER_HOURS,0)*TEMP_RATE</x:f>
        <x:v>145234.26153695548</x:v>
      </x:c>
      <x:c r="R11083" s="268" t="n">
        <x:f>O11083-P11083-Q11083-FIXED_COST</x:f>
        <x:v>-3614.261536955484</x:v>
      </x:c>
      <x:c r="S11083" s="139" t="str">
        <x:f>IF(AND(L11083&lt;=TOTAL_BED_CAP,N11083&lt;=TEMP_WORKER_CAP),"YES","NO")</x:f>
        <x:v>NO</x:v>
      </x:c>
      <x:c r="T11083" s="139" t="n">
        <x:f>IF(S11083="YES",R11083,-1E+99)</x:f>
        <x:v>-1e+99</x:v>
      </x:c>
    </x:row>
    <x:row r="11084">
      <x:c r="A11084" s="139"/>
      <x:c r="B11084" s="139"/>
      <x:c r="C11084" s="139"/>
      <x:c r="D11084" s="139"/>
      <x:c r="E11084" s="139"/>
      <x:c r="F11084" s="139"/>
      <x:c r="G11084" s="139"/>
      <x:c r="H11084" s="139"/>
      <x:c r="I11084" s="266" t="n">
        <x:f>INT((ROW()-ROW($I$46))/((CARROT_CAP+1)*(MESCLUN_CAP+1)))</x:f>
        <x:v>16</x:v>
      </x:c>
      <x:c r="J11084" s="266" t="n">
        <x:f>MOD(INT((ROW()-ROW($I$46))/(MESCLUN_CAP+1)),CARROT_CAP+1)</x:f>
        <x:v>20</x:v>
      </x:c>
      <x:c r="K11084" s="266" t="n">
        <x:f>MOD(ROW()-ROW($I$46),MESCLUN_CAP+1)</x:f>
        <x:v>2</x:v>
      </x:c>
      <x:c r="L11084" s="266" t="n">
        <x:f>SUM(I11084:K11084)</x:f>
        <x:v>38</x:v>
      </x:c>
      <x:c r="M11084" s="267" t="n">
        <x:f>I11084*TOMATO_HOURS*WEEKS*(1+TOMATO_DIM)^I11084+J11084*CARROT_HOURS*WEEKS*(1+CARROT_DIM)^J11084+K11084*MESCLUN_HOURS*WEEKS*(1+MESCLUN_DIM)^K11084</x:f>
        <x:v>7692.195027028637</x:v>
      </x:c>
      <x:c r="N11084" s="267" t="n">
        <x:f>MAX(M11084-FARMER_HOURS,0)/TEMP_HOURS_PER_WORKER</x:f>
        <x:v>4.8418021021032205</x:v>
      </x:c>
      <x:c r="O11084" s="268" t="n">
        <x:f>I11084*TOMATO_PRICE+J11084*CARROT_PRICE+K11084*MESCLUN_PRICE</x:f>
        <x:v>188080</x:v>
      </x:c>
      <x:c r="P11084" s="268" t="n">
        <x:f>I11084*TOMATO_FERTILIZER+J11084*CARROT_FERTILIZER+K11084*MESCLUN_FERTILIZER</x:f>
        <x:v>24640</x:v>
      </x:c>
      <x:c r="Q11084" s="268" t="n">
        <x:f>MIN(M11084,FARMER_HOURS)*FARMER_RATE+MAX(M11084-FARMER_HOURS,0)*TEMP_RATE</x:f>
        <x:v>146045.05255258048</x:v>
      </x:c>
      <x:c r="R11084" s="268" t="n">
        <x:f>O11084-P11084-Q11084-FIXED_COST</x:f>
        <x:v>-2605.052552580484</x:v>
      </x:c>
      <x:c r="S11084" s="139" t="str">
        <x:f>IF(AND(L11084&lt;=TOTAL_BED_CAP,N11084&lt;=TEMP_WORKER_CAP),"YES","NO")</x:f>
        <x:v>NO</x:v>
      </x:c>
      <x:c r="T11084" s="139" t="n">
        <x:f>IF(S11084="YES",R11084,-1E+99)</x:f>
        <x:v>-1e+99</x:v>
      </x:c>
    </x:row>
    <x:row r="11085">
      <x:c r="A11085" s="139"/>
      <x:c r="B11085" s="139"/>
      <x:c r="C11085" s="139"/>
      <x:c r="D11085" s="139"/>
      <x:c r="E11085" s="139"/>
      <x:c r="F11085" s="139"/>
      <x:c r="G11085" s="139"/>
      <x:c r="H11085" s="139"/>
      <x:c r="I11085" s="266" t="n">
        <x:f>INT((ROW()-ROW($I$46))/((CARROT_CAP+1)*(MESCLUN_CAP+1)))</x:f>
        <x:v>16</x:v>
      </x:c>
      <x:c r="J11085" s="266" t="n">
        <x:f>MOD(INT((ROW()-ROW($I$46))/(MESCLUN_CAP+1)),CARROT_CAP+1)</x:f>
        <x:v>20</x:v>
      </x:c>
      <x:c r="K11085" s="266" t="n">
        <x:f>MOD(ROW()-ROW($I$46),MESCLUN_CAP+1)</x:f>
        <x:v>3</x:v>
      </x:c>
      <x:c r="L11085" s="266" t="n">
        <x:f>SUM(I11085:K11085)</x:f>
        <x:v>39</x:v>
      </x:c>
      <x:c r="M11085" s="267" t="n">
        <x:f>I11085*TOMATO_HOURS*WEEKS*(1+TOMATO_DIM)^I11085+J11085*CARROT_HOURS*WEEKS*(1+CARROT_DIM)^J11085+K11085*MESCLUN_HOURS*WEEKS*(1+MESCLUN_DIM)^K11085</x:f>
        <x:v>7740.057009450512</x:v>
      </x:c>
      <x:c r="N11085" s="267" t="n">
        <x:f>MAX(M11085-FARMER_HOURS,0)/TEMP_HOURS_PER_WORKER</x:f>
        <x:v>4.875039589896189</x:v>
      </x:c>
      <x:c r="O11085" s="268" t="n">
        <x:f>I11085*TOMATO_PRICE+J11085*CARROT_PRICE+K11085*MESCLUN_PRICE</x:f>
        <x:v>190780</x:v>
      </x:c>
      <x:c r="P11085" s="268" t="n">
        <x:f>I11085*TOMATO_FERTILIZER+J11085*CARROT_FERTILIZER+K11085*MESCLUN_FERTILIZER</x:f>
        <x:v>25520</x:v>
      </x:c>
      <x:c r="Q11085" s="268" t="n">
        <x:f>MIN(M11085,FARMER_HOURS)*FARMER_RATE+MAX(M11085-FARMER_HOURS,0)*TEMP_RATE</x:f>
        <x:v>146875.9897474047</x:v>
      </x:c>
      <x:c r="R11085" s="268" t="n">
        <x:f>O11085-P11085-Q11085-FIXED_COST</x:f>
        <x:v>-1615.989747404703</x:v>
      </x:c>
      <x:c r="S11085" s="139" t="str">
        <x:f>IF(AND(L11085&lt;=TOTAL_BED_CAP,N11085&lt;=TEMP_WORKER_CAP),"YES","NO")</x:f>
        <x:v>NO</x:v>
      </x:c>
      <x:c r="T11085" s="139" t="n">
        <x:f>IF(S11085="YES",R11085,-1E+99)</x:f>
        <x:v>-1e+99</x:v>
      </x:c>
    </x:row>
    <x:row r="11086">
      <x:c r="A11086" s="139"/>
      <x:c r="B11086" s="139"/>
      <x:c r="C11086" s="139"/>
      <x:c r="D11086" s="139"/>
      <x:c r="E11086" s="139"/>
      <x:c r="F11086" s="139"/>
      <x:c r="G11086" s="139"/>
      <x:c r="H11086" s="139"/>
      <x:c r="I11086" s="266" t="n">
        <x:f>INT((ROW()-ROW($I$46))/((CARROT_CAP+1)*(MESCLUN_CAP+1)))</x:f>
        <x:v>16</x:v>
      </x:c>
      <x:c r="J11086" s="266" t="n">
        <x:f>MOD(INT((ROW()-ROW($I$46))/(MESCLUN_CAP+1)),CARROT_CAP+1)</x:f>
        <x:v>20</x:v>
      </x:c>
      <x:c r="K11086" s="266" t="n">
        <x:f>MOD(ROW()-ROW($I$46),MESCLUN_CAP+1)</x:f>
        <x:v>4</x:v>
      </x:c>
      <x:c r="L11086" s="266" t="n">
        <x:f>SUM(I11086:K11086)</x:f>
        <x:v>40</x:v>
      </x:c>
      <x:c r="M11086" s="267" t="n">
        <x:f>I11086*TOMATO_HOURS*WEEKS*(1+TOMATO_DIM)^I11086+J11086*CARROT_HOURS*WEEKS*(1+CARROT_DIM)^J11086+K11086*MESCLUN_HOURS*WEEKS*(1+MESCLUN_DIM)^K11086</x:f>
        <x:v>7789.101125173168</x:v>
      </x:c>
      <x:c r="N11086" s="267" t="n">
        <x:f>MAX(M11086-FARMER_HOURS,0)/TEMP_HOURS_PER_WORKER</x:f>
        <x:v>4.909098003592478</x:v>
      </x:c>
      <x:c r="O11086" s="268" t="n">
        <x:f>I11086*TOMATO_PRICE+J11086*CARROT_PRICE+K11086*MESCLUN_PRICE</x:f>
        <x:v>193480</x:v>
      </x:c>
      <x:c r="P11086" s="268" t="n">
        <x:f>I11086*TOMATO_FERTILIZER+J11086*CARROT_FERTILIZER+K11086*MESCLUN_FERTILIZER</x:f>
        <x:v>26400</x:v>
      </x:c>
      <x:c r="Q11086" s="268" t="n">
        <x:f>MIN(M11086,FARMER_HOURS)*FARMER_RATE+MAX(M11086-FARMER_HOURS,0)*TEMP_RATE</x:f>
        <x:v>147727.45008981193</x:v>
      </x:c>
      <x:c r="R11086" s="268" t="n">
        <x:f>O11086-P11086-Q11086-FIXED_COST</x:f>
        <x:v>-647.4500898119295</x:v>
      </x:c>
      <x:c r="S11086" s="139" t="str">
        <x:f>IF(AND(L11086&lt;=TOTAL_BED_CAP,N11086&lt;=TEMP_WORKER_CAP),"YES","NO")</x:f>
        <x:v>NO</x:v>
      </x:c>
      <x:c r="T11086" s="139" t="n">
        <x:f>IF(S11086="YES",R11086,-1E+99)</x:f>
        <x:v>-1e+99</x:v>
      </x:c>
    </x:row>
    <x:row r="11087">
      <x:c r="A11087" s="139"/>
      <x:c r="B11087" s="139"/>
      <x:c r="C11087" s="139"/>
      <x:c r="D11087" s="139"/>
      <x:c r="E11087" s="139"/>
      <x:c r="F11087" s="139"/>
      <x:c r="G11087" s="139"/>
      <x:c r="H11087" s="139"/>
      <x:c r="I11087" s="266" t="n">
        <x:f>INT((ROW()-ROW($I$46))/((CARROT_CAP+1)*(MESCLUN_CAP+1)))</x:f>
        <x:v>16</x:v>
      </x:c>
      <x:c r="J11087" s="266" t="n">
        <x:f>MOD(INT((ROW()-ROW($I$46))/(MESCLUN_CAP+1)),CARROT_CAP+1)</x:f>
        <x:v>20</x:v>
      </x:c>
      <x:c r="K11087" s="266" t="n">
        <x:f>MOD(ROW()-ROW($I$46),MESCLUN_CAP+1)</x:f>
        <x:v>5</x:v>
      </x:c>
      <x:c r="L11087" s="266" t="n">
        <x:f>SUM(I11087:K11087)</x:f>
        <x:v>41</x:v>
      </x:c>
      <x:c r="M11087" s="267" t="n">
        <x:f>I11087*TOMATO_HOURS*WEEKS*(1+TOMATO_DIM)^I11087+J11087*CARROT_HOURS*WEEKS*(1+CARROT_DIM)^J11087+K11087*MESCLUN_HOURS*WEEKS*(1+MESCLUN_DIM)^K11087</x:f>
        <x:v>7839.349449094371</x:v>
      </x:c>
      <x:c r="N11087" s="267" t="n">
        <x:f>MAX(M11087-FARMER_HOURS,0)/TEMP_HOURS_PER_WORKER</x:f>
        <x:v>4.943992672982202</x:v>
      </x:c>
      <x:c r="O11087" s="268" t="n">
        <x:f>I11087*TOMATO_PRICE+J11087*CARROT_PRICE+K11087*MESCLUN_PRICE</x:f>
        <x:v>196180</x:v>
      </x:c>
      <x:c r="P11087" s="268" t="n">
        <x:f>I11087*TOMATO_FERTILIZER+J11087*CARROT_FERTILIZER+K11087*MESCLUN_FERTILIZER</x:f>
        <x:v>27280</x:v>
      </x:c>
      <x:c r="Q11087" s="268" t="n">
        <x:f>MIN(M11087,FARMER_HOURS)*FARMER_RATE+MAX(M11087-FARMER_HOURS,0)*TEMP_RATE</x:f>
        <x:v>148599.81682455505</x:v>
      </x:c>
      <x:c r="R11087" s="268" t="n">
        <x:f>O11087-P11087-Q11087-FIXED_COST</x:f>
        <x:v>300.1831754449522</x:v>
      </x:c>
      <x:c r="S11087" s="139" t="str">
        <x:f>IF(AND(L11087&lt;=TOTAL_BED_CAP,N11087&lt;=TEMP_WORKER_CAP),"YES","NO")</x:f>
        <x:v>NO</x:v>
      </x:c>
      <x:c r="T11087" s="139" t="n">
        <x:f>IF(S11087="YES",R11087,-1E+99)</x:f>
        <x:v>-1e+99</x:v>
      </x:c>
    </x:row>
    <x:row r="11088">
      <x:c r="A11088" s="139"/>
      <x:c r="B11088" s="139"/>
      <x:c r="C11088" s="139"/>
      <x:c r="D11088" s="139"/>
      <x:c r="E11088" s="139"/>
      <x:c r="F11088" s="139"/>
      <x:c r="G11088" s="139"/>
      <x:c r="H11088" s="139"/>
      <x:c r="I11088" s="266" t="n">
        <x:f>INT((ROW()-ROW($I$46))/((CARROT_CAP+1)*(MESCLUN_CAP+1)))</x:f>
        <x:v>16</x:v>
      </x:c>
      <x:c r="J11088" s="266" t="n">
        <x:f>MOD(INT((ROW()-ROW($I$46))/(MESCLUN_CAP+1)),CARROT_CAP+1)</x:f>
        <x:v>20</x:v>
      </x:c>
      <x:c r="K11088" s="266" t="n">
        <x:f>MOD(ROW()-ROW($I$46),MESCLUN_CAP+1)</x:f>
        <x:v>6</x:v>
      </x:c>
      <x:c r="L11088" s="266" t="n">
        <x:f>SUM(I11088:K11088)</x:f>
        <x:v>42</x:v>
      </x:c>
      <x:c r="M11088" s="267" t="n">
        <x:f>I11088*TOMATO_HOURS*WEEKS*(1+TOMATO_DIM)^I11088+J11088*CARROT_HOURS*WEEKS*(1+CARROT_DIM)^J11088+K11088*MESCLUN_HOURS*WEEKS*(1+MESCLUN_DIM)^K11088</x:f>
        <x:v>7890.824423276004</x:v>
      </x:c>
      <x:c r="N11088" s="267" t="n">
        <x:f>MAX(M11088-FARMER_HOURS,0)/TEMP_HOURS_PER_WORKER</x:f>
        <x:v>4.979739182830558</x:v>
      </x:c>
      <x:c r="O11088" s="268" t="n">
        <x:f>I11088*TOMATO_PRICE+J11088*CARROT_PRICE+K11088*MESCLUN_PRICE</x:f>
        <x:v>198880</x:v>
      </x:c>
      <x:c r="P11088" s="268" t="n">
        <x:f>I11088*TOMATO_FERTILIZER+J11088*CARROT_FERTILIZER+K11088*MESCLUN_FERTILIZER</x:f>
        <x:v>28160</x:v>
      </x:c>
      <x:c r="Q11088" s="268" t="n">
        <x:f>MIN(M11088,FARMER_HOURS)*FARMER_RATE+MAX(M11088-FARMER_HOURS,0)*TEMP_RATE</x:f>
        <x:v>149493.47957076394</x:v>
      </x:c>
      <x:c r="R11088" s="268" t="n">
        <x:f>O11088-P11088-Q11088-FIXED_COST</x:f>
        <x:v>1226.5204292360577</x:v>
      </x:c>
      <x:c r="S11088" s="139" t="str">
        <x:f>IF(AND(L11088&lt;=TOTAL_BED_CAP,N11088&lt;=TEMP_WORKER_CAP),"YES","NO")</x:f>
        <x:v>NO</x:v>
      </x:c>
      <x:c r="T11088" s="139" t="n">
        <x:f>IF(S11088="YES",R11088,-1E+99)</x:f>
        <x:v>-1e+99</x:v>
      </x:c>
    </x:row>
    <x:row r="11089">
      <x:c r="A11089" s="139"/>
      <x:c r="B11089" s="139"/>
      <x:c r="C11089" s="139"/>
      <x:c r="D11089" s="139"/>
      <x:c r="E11089" s="139"/>
      <x:c r="F11089" s="139"/>
      <x:c r="G11089" s="139"/>
      <x:c r="H11089" s="139"/>
      <x:c r="I11089" s="266" t="n">
        <x:f>INT((ROW()-ROW($I$46))/((CARROT_CAP+1)*(MESCLUN_CAP+1)))</x:f>
        <x:v>16</x:v>
      </x:c>
      <x:c r="J11089" s="266" t="n">
        <x:f>MOD(INT((ROW()-ROW($I$46))/(MESCLUN_CAP+1)),CARROT_CAP+1)</x:f>
        <x:v>20</x:v>
      </x:c>
      <x:c r="K11089" s="266" t="n">
        <x:f>MOD(ROW()-ROW($I$46),MESCLUN_CAP+1)</x:f>
        <x:v>7</x:v>
      </x:c>
      <x:c r="L11089" s="266" t="n">
        <x:f>SUM(I11089:K11089)</x:f>
        <x:v>43</x:v>
      </x:c>
      <x:c r="M11089" s="267" t="n">
        <x:f>I11089*TOMATO_HOURS*WEEKS*(1+TOMATO_DIM)^I11089+J11089*CARROT_HOURS*WEEKS*(1+CARROT_DIM)^J11089+K11089*MESCLUN_HOURS*WEEKS*(1+MESCLUN_DIM)^K11089</x:f>
        <x:v>7943.548862673965</x:v>
      </x:c>
      <x:c r="N11089" s="267" t="n">
        <x:f>MAX(M11089-FARMER_HOURS,0)/TEMP_HOURS_PER_WORKER</x:f>
        <x:v>5.01635337685692</x:v>
      </x:c>
      <x:c r="O11089" s="268" t="n">
        <x:f>I11089*TOMATO_PRICE+J11089*CARROT_PRICE+K11089*MESCLUN_PRICE</x:f>
        <x:v>201580</x:v>
      </x:c>
      <x:c r="P11089" s="268" t="n">
        <x:f>I11089*TOMATO_FERTILIZER+J11089*CARROT_FERTILIZER+K11089*MESCLUN_FERTILIZER</x:f>
        <x:v>29040</x:v>
      </x:c>
      <x:c r="Q11089" s="268" t="n">
        <x:f>MIN(M11089,FARMER_HOURS)*FARMER_RATE+MAX(M11089-FARMER_HOURS,0)*TEMP_RATE</x:f>
        <x:v>150408.834421423</x:v>
      </x:c>
      <x:c r="R11089" s="268" t="n">
        <x:f>O11089-P11089-Q11089-FIXED_COST</x:f>
        <x:v>2131.165578576998</x:v>
      </x:c>
      <x:c r="S11089" s="139" t="str">
        <x:f>IF(AND(L11089&lt;=TOTAL_BED_CAP,N11089&lt;=TEMP_WORKER_CAP),"YES","NO")</x:f>
        <x:v>NO</x:v>
      </x:c>
      <x:c r="T11089" s="139" t="n">
        <x:f>IF(S11089="YES",R11089,-1E+99)</x:f>
        <x:v>-1e+99</x:v>
      </x:c>
    </x:row>
    <x:row r="11090">
      <x:c r="A11090" s="139"/>
      <x:c r="B11090" s="139"/>
      <x:c r="C11090" s="139"/>
      <x:c r="D11090" s="139"/>
      <x:c r="E11090" s="139"/>
      <x:c r="F11090" s="139"/>
      <x:c r="G11090" s="139"/>
      <x:c r="H11090" s="139"/>
      <x:c r="I11090" s="266" t="n">
        <x:f>INT((ROW()-ROW($I$46))/((CARROT_CAP+1)*(MESCLUN_CAP+1)))</x:f>
        <x:v>16</x:v>
      </x:c>
      <x:c r="J11090" s="266" t="n">
        <x:f>MOD(INT((ROW()-ROW($I$46))/(MESCLUN_CAP+1)),CARROT_CAP+1)</x:f>
        <x:v>20</x:v>
      </x:c>
      <x:c r="K11090" s="266" t="n">
        <x:f>MOD(ROW()-ROW($I$46),MESCLUN_CAP+1)</x:f>
        <x:v>8</x:v>
      </x:c>
      <x:c r="L11090" s="266" t="n">
        <x:f>SUM(I11090:K11090)</x:f>
        <x:v>44</x:v>
      </x:c>
      <x:c r="M11090" s="267" t="n">
        <x:f>I11090*TOMATO_HOURS*WEEKS*(1+TOMATO_DIM)^I11090+J11090*CARROT_HOURS*WEEKS*(1+CARROT_DIM)^J11090+K11090*MESCLUN_HOURS*WEEKS*(1+MESCLUN_DIM)^K11090</x:f>
        <x:v>7997.545960953945</x:v>
      </x:c>
      <x:c r="N11090" s="267" t="n">
        <x:f>MAX(M11090-FARMER_HOURS,0)/TEMP_HOURS_PER_WORKER</x:f>
        <x:v>5.053851361773573</x:v>
      </x:c>
      <x:c r="O11090" s="268" t="n">
        <x:f>I11090*TOMATO_PRICE+J11090*CARROT_PRICE+K11090*MESCLUN_PRICE</x:f>
        <x:v>204280</x:v>
      </x:c>
      <x:c r="P11090" s="268" t="n">
        <x:f>I11090*TOMATO_FERTILIZER+J11090*CARROT_FERTILIZER+K11090*MESCLUN_FERTILIZER</x:f>
        <x:v>29920</x:v>
      </x:c>
      <x:c r="Q11090" s="268" t="n">
        <x:f>MIN(M11090,FARMER_HOURS)*FARMER_RATE+MAX(M11090-FARMER_HOURS,0)*TEMP_RATE</x:f>
        <x:v>151346.28404433932</x:v>
      </x:c>
      <x:c r="R11090" s="268" t="n">
        <x:f>O11090-P11090-Q11090-FIXED_COST</x:f>
        <x:v>3013.7159556606784</x:v>
      </x:c>
      <x:c r="S11090" s="139" t="str">
        <x:f>IF(AND(L11090&lt;=TOTAL_BED_CAP,N11090&lt;=TEMP_WORKER_CAP),"YES","NO")</x:f>
        <x:v>NO</x:v>
      </x:c>
      <x:c r="T11090" s="139" t="n">
        <x:f>IF(S11090="YES",R11090,-1E+99)</x:f>
        <x:v>-1e+99</x:v>
      </x:c>
    </x:row>
    <x:row r="11091">
      <x:c r="A11091" s="139"/>
      <x:c r="B11091" s="139"/>
      <x:c r="C11091" s="139"/>
      <x:c r="D11091" s="139"/>
      <x:c r="E11091" s="139"/>
      <x:c r="F11091" s="139"/>
      <x:c r="G11091" s="139"/>
      <x:c r="H11091" s="139"/>
      <x:c r="I11091" s="266" t="n">
        <x:f>INT((ROW()-ROW($I$46))/((CARROT_CAP+1)*(MESCLUN_CAP+1)))</x:f>
        <x:v>16</x:v>
      </x:c>
      <x:c r="J11091" s="266" t="n">
        <x:f>MOD(INT((ROW()-ROW($I$46))/(MESCLUN_CAP+1)),CARROT_CAP+1)</x:f>
        <x:v>20</x:v>
      </x:c>
      <x:c r="K11091" s="266" t="n">
        <x:f>MOD(ROW()-ROW($I$46),MESCLUN_CAP+1)</x:f>
        <x:v>9</x:v>
      </x:c>
      <x:c r="L11091" s="266" t="n">
        <x:f>SUM(I11091:K11091)</x:f>
        <x:v>45</x:v>
      </x:c>
      <x:c r="M11091" s="267" t="n">
        <x:f>I11091*TOMATO_HOURS*WEEKS*(1+TOMATO_DIM)^I11091+J11091*CARROT_HOURS*WEEKS*(1+CARROT_DIM)^J11091+K11091*MESCLUN_HOURS*WEEKS*(1+MESCLUN_DIM)^K11091</x:f>
        <x:v>8052.83929639434</x:v>
      </x:c>
      <x:c r="N11091" s="267" t="n">
        <x:f>MAX(M11091-FARMER_HOURS,0)/TEMP_HOURS_PER_WORKER</x:f>
        <x:v>5.092249511384958</x:v>
      </x:c>
      <x:c r="O11091" s="268" t="n">
        <x:f>I11091*TOMATO_PRICE+J11091*CARROT_PRICE+K11091*MESCLUN_PRICE</x:f>
        <x:v>206980</x:v>
      </x:c>
      <x:c r="P11091" s="268" t="n">
        <x:f>I11091*TOMATO_FERTILIZER+J11091*CARROT_FERTILIZER+K11091*MESCLUN_FERTILIZER</x:f>
        <x:v>30800</x:v>
      </x:c>
      <x:c r="Q11091" s="268" t="n">
        <x:f>MIN(M11091,FARMER_HOURS)*FARMER_RATE+MAX(M11091-FARMER_HOURS,0)*TEMP_RATE</x:f>
        <x:v>152306.23778462395</x:v>
      </x:c>
      <x:c r="R11091" s="268" t="n">
        <x:f>O11091-P11091-Q11091-FIXED_COST</x:f>
        <x:v>3873.762215376046</x:v>
      </x:c>
      <x:c r="S11091" s="139" t="str">
        <x:f>IF(AND(L11091&lt;=TOTAL_BED_CAP,N11091&lt;=TEMP_WORKER_CAP),"YES","NO")</x:f>
        <x:v>NO</x:v>
      </x:c>
      <x:c r="T11091" s="139" t="n">
        <x:f>IF(S11091="YES",R11091,-1E+99)</x:f>
        <x:v>-1e+99</x:v>
      </x:c>
    </x:row>
    <x:row r="11092">
      <x:c r="A11092" s="139"/>
      <x:c r="B11092" s="139"/>
      <x:c r="C11092" s="139"/>
      <x:c r="D11092" s="139"/>
      <x:c r="E11092" s="139"/>
      <x:c r="F11092" s="139"/>
      <x:c r="G11092" s="139"/>
      <x:c r="H11092" s="139"/>
      <x:c r="I11092" s="266" t="n">
        <x:f>INT((ROW()-ROW($I$46))/((CARROT_CAP+1)*(MESCLUN_CAP+1)))</x:f>
        <x:v>16</x:v>
      </x:c>
      <x:c r="J11092" s="266" t="n">
        <x:f>MOD(INT((ROW()-ROW($I$46))/(MESCLUN_CAP+1)),CARROT_CAP+1)</x:f>
        <x:v>20</x:v>
      </x:c>
      <x:c r="K11092" s="266" t="n">
        <x:f>MOD(ROW()-ROW($I$46),MESCLUN_CAP+1)</x:f>
        <x:v>10</x:v>
      </x:c>
      <x:c r="L11092" s="266" t="n">
        <x:f>SUM(I11092:K11092)</x:f>
        <x:v>46</x:v>
      </x:c>
      <x:c r="M11092" s="267" t="n">
        <x:f>I11092*TOMATO_HOURS*WEEKS*(1+TOMATO_DIM)^I11092+J11092*CARROT_HOURS*WEEKS*(1+CARROT_DIM)^J11092+K11092*MESCLUN_HOURS*WEEKS*(1+MESCLUN_DIM)^K11092</x:f>
        <x:v>8109.452837877552</x:v>
      </x:c>
      <x:c r="N11092" s="267" t="n">
        <x:f>MAX(M11092-FARMER_HOURS,0)/TEMP_HOURS_PER_WORKER</x:f>
        <x:v>5.1315644707483</x:v>
      </x:c>
      <x:c r="O11092" s="268" t="n">
        <x:f>I11092*TOMATO_PRICE+J11092*CARROT_PRICE+K11092*MESCLUN_PRICE</x:f>
        <x:v>209680</x:v>
      </x:c>
      <x:c r="P11092" s="268" t="n">
        <x:f>I11092*TOMATO_FERTILIZER+J11092*CARROT_FERTILIZER+K11092*MESCLUN_FERTILIZER</x:f>
        <x:v>31680</x:v>
      </x:c>
      <x:c r="Q11092" s="268" t="n">
        <x:f>MIN(M11092,FARMER_HOURS)*FARMER_RATE+MAX(M11092-FARMER_HOURS,0)*TEMP_RATE</x:f>
        <x:v>153289.11176870752</x:v>
      </x:c>
      <x:c r="R11092" s="268" t="n">
        <x:f>O11092-P11092-Q11092-FIXED_COST</x:f>
        <x:v>4710.888231292483</x:v>
      </x:c>
      <x:c r="S11092" s="139" t="str">
        <x:f>IF(AND(L11092&lt;=TOTAL_BED_CAP,N11092&lt;=TEMP_WORKER_CAP),"YES","NO")</x:f>
        <x:v>NO</x:v>
      </x:c>
      <x:c r="T11092" s="139" t="n">
        <x:f>IF(S11092="YES",R11092,-1E+99)</x:f>
        <x:v>-1e+99</x:v>
      </x:c>
    </x:row>
    <x:row r="11093">
      <x:c r="A11093" s="139"/>
      <x:c r="B11093" s="139"/>
      <x:c r="C11093" s="139"/>
      <x:c r="D11093" s="139"/>
      <x:c r="E11093" s="139"/>
      <x:c r="F11093" s="139"/>
      <x:c r="G11093" s="139"/>
      <x:c r="H11093" s="139"/>
      <x:c r="I11093" s="266" t="n">
        <x:f>INT((ROW()-ROW($I$46))/((CARROT_CAP+1)*(MESCLUN_CAP+1)))</x:f>
        <x:v>16</x:v>
      </x:c>
      <x:c r="J11093" s="266" t="n">
        <x:f>MOD(INT((ROW()-ROW($I$46))/(MESCLUN_CAP+1)),CARROT_CAP+1)</x:f>
        <x:v>20</x:v>
      </x:c>
      <x:c r="K11093" s="266" t="n">
        <x:f>MOD(ROW()-ROW($I$46),MESCLUN_CAP+1)</x:f>
        <x:v>11</x:v>
      </x:c>
      <x:c r="L11093" s="266" t="n">
        <x:f>SUM(I11093:K11093)</x:f>
        <x:v>47</x:v>
      </x:c>
      <x:c r="M11093" s="267" t="n">
        <x:f>I11093*TOMATO_HOURS*WEEKS*(1+TOMATO_DIM)^I11093+J11093*CARROT_HOURS*WEEKS*(1+CARROT_DIM)^J11093+K11093*MESCLUN_HOURS*WEEKS*(1+MESCLUN_DIM)^K11093</x:f>
        <x:v>8167.4109509709915</x:v>
      </x:c>
      <x:c r="N11093" s="267" t="n">
        <x:f>MAX(M11093-FARMER_HOURS,0)/TEMP_HOURS_PER_WORKER</x:f>
        <x:v>5.171813160396522</x:v>
      </x:c>
      <x:c r="O11093" s="268" t="n">
        <x:f>I11093*TOMATO_PRICE+J11093*CARROT_PRICE+K11093*MESCLUN_PRICE</x:f>
        <x:v>212380</x:v>
      </x:c>
      <x:c r="P11093" s="268" t="n">
        <x:f>I11093*TOMATO_FERTILIZER+J11093*CARROT_FERTILIZER+K11093*MESCLUN_FERTILIZER</x:f>
        <x:v>32560</x:v>
      </x:c>
      <x:c r="Q11093" s="268" t="n">
        <x:f>MIN(M11093,FARMER_HOURS)*FARMER_RATE+MAX(M11093-FARMER_HOURS,0)*TEMP_RATE</x:f>
        <x:v>154295.32900991302</x:v>
      </x:c>
      <x:c r="R11093" s="268" t="n">
        <x:f>O11093-P11093-Q11093-FIXED_COST</x:f>
        <x:v>5524.6709900869755</x:v>
      </x:c>
      <x:c r="S11093" s="139" t="str">
        <x:f>IF(AND(L11093&lt;=TOTAL_BED_CAP,N11093&lt;=TEMP_WORKER_CAP),"YES","NO")</x:f>
        <x:v>NO</x:v>
      </x:c>
      <x:c r="T11093" s="139" t="n">
        <x:f>IF(S11093="YES",R11093,-1E+99)</x:f>
        <x:v>-1e+99</x:v>
      </x:c>
    </x:row>
    <x:row r="11094">
      <x:c r="A11094" s="139"/>
      <x:c r="B11094" s="139"/>
      <x:c r="C11094" s="139"/>
      <x:c r="D11094" s="139"/>
      <x:c r="E11094" s="139"/>
      <x:c r="F11094" s="139"/>
      <x:c r="G11094" s="139"/>
      <x:c r="H11094" s="139"/>
      <x:c r="I11094" s="266" t="n">
        <x:f>INT((ROW()-ROW($I$46))/((CARROT_CAP+1)*(MESCLUN_CAP+1)))</x:f>
        <x:v>16</x:v>
      </x:c>
      <x:c r="J11094" s="266" t="n">
        <x:f>MOD(INT((ROW()-ROW($I$46))/(MESCLUN_CAP+1)),CARROT_CAP+1)</x:f>
        <x:v>20</x:v>
      </x:c>
      <x:c r="K11094" s="266" t="n">
        <x:f>MOD(ROW()-ROW($I$46),MESCLUN_CAP+1)</x:f>
        <x:v>12</x:v>
      </x:c>
      <x:c r="L11094" s="266" t="n">
        <x:f>SUM(I11094:K11094)</x:f>
        <x:v>48</x:v>
      </x:c>
      <x:c r="M11094" s="267" t="n">
        <x:f>I11094*TOMATO_HOURS*WEEKS*(1+TOMATO_DIM)^I11094+J11094*CARROT_HOURS*WEEKS*(1+CARROT_DIM)^J11094+K11094*MESCLUN_HOURS*WEEKS*(1+MESCLUN_DIM)^K11094</x:f>
        <x:v>8226.738404099056</x:v>
      </x:c>
      <x:c r="N11094" s="267" t="n">
        <x:f>MAX(M11094-FARMER_HOURS,0)/TEMP_HOURS_PER_WORKER</x:f>
        <x:v>5.213012780624345</x:v>
      </x:c>
      <x:c r="O11094" s="268" t="n">
        <x:f>I11094*TOMATO_PRICE+J11094*CARROT_PRICE+K11094*MESCLUN_PRICE</x:f>
        <x:v>215080</x:v>
      </x:c>
      <x:c r="P11094" s="268" t="n">
        <x:f>I11094*TOMATO_FERTILIZER+J11094*CARROT_FERTILIZER+K11094*MESCLUN_FERTILIZER</x:f>
        <x:v>33440</x:v>
      </x:c>
      <x:c r="Q11094" s="268" t="n">
        <x:f>MIN(M11094,FARMER_HOURS)*FARMER_RATE+MAX(M11094-FARMER_HOURS,0)*TEMP_RATE</x:f>
        <x:v>155325.3195156086</x:v>
      </x:c>
      <x:c r="R11094" s="268" t="n">
        <x:f>O11094-P11094-Q11094-FIXED_COST</x:f>
        <x:v>6314.6804843914</x:v>
      </x:c>
      <x:c r="S11094" s="139" t="str">
        <x:f>IF(AND(L11094&lt;=TOTAL_BED_CAP,N11094&lt;=TEMP_WORKER_CAP),"YES","NO")</x:f>
        <x:v>NO</x:v>
      </x:c>
      <x:c r="T11094" s="139" t="n">
        <x:f>IF(S11094="YES",R11094,-1E+99)</x:f>
        <x:v>-1e+99</x:v>
      </x:c>
    </x:row>
    <x:row r="11095">
      <x:c r="A11095" s="139"/>
      <x:c r="B11095" s="139"/>
      <x:c r="C11095" s="139"/>
      <x:c r="D11095" s="139"/>
      <x:c r="E11095" s="139"/>
      <x:c r="F11095" s="139"/>
      <x:c r="G11095" s="139"/>
      <x:c r="H11095" s="139"/>
      <x:c r="I11095" s="266" t="n">
        <x:f>INT((ROW()-ROW($I$46))/((CARROT_CAP+1)*(MESCLUN_CAP+1)))</x:f>
        <x:v>16</x:v>
      </x:c>
      <x:c r="J11095" s="266" t="n">
        <x:f>MOD(INT((ROW()-ROW($I$46))/(MESCLUN_CAP+1)),CARROT_CAP+1)</x:f>
        <x:v>20</x:v>
      </x:c>
      <x:c r="K11095" s="266" t="n">
        <x:f>MOD(ROW()-ROW($I$46),MESCLUN_CAP+1)</x:f>
        <x:v>13</x:v>
      </x:c>
      <x:c r="L11095" s="266" t="n">
        <x:f>SUM(I11095:K11095)</x:f>
        <x:v>49</x:v>
      </x:c>
      <x:c r="M11095" s="267" t="n">
        <x:f>I11095*TOMATO_HOURS*WEEKS*(1+TOMATO_DIM)^I11095+J11095*CARROT_HOURS*WEEKS*(1+CARROT_DIM)^J11095+K11095*MESCLUN_HOURS*WEEKS*(1+MESCLUN_DIM)^K11095</x:f>
        <x:v>8287.46037480744</x:v>
      </x:c>
      <x:c r="N11095" s="267" t="n">
        <x:f>MAX(M11095-FARMER_HOURS,0)/TEMP_HOURS_PER_WORKER</x:f>
        <x:v>5.2551808158385</x:v>
      </x:c>
      <x:c r="O11095" s="268" t="n">
        <x:f>I11095*TOMATO_PRICE+J11095*CARROT_PRICE+K11095*MESCLUN_PRICE</x:f>
        <x:v>217780</x:v>
      </x:c>
      <x:c r="P11095" s="268" t="n">
        <x:f>I11095*TOMATO_FERTILIZER+J11095*CARROT_FERTILIZER+K11095*MESCLUN_FERTILIZER</x:f>
        <x:v>34320</x:v>
      </x:c>
      <x:c r="Q11095" s="268" t="n">
        <x:f>MIN(M11095,FARMER_HOURS)*FARMER_RATE+MAX(M11095-FARMER_HOURS,0)*TEMP_RATE</x:f>
        <x:v>156379.5203959625</x:v>
      </x:c>
      <x:c r="R11095" s="268" t="n">
        <x:f>O11095-P11095-Q11095-FIXED_COST</x:f>
        <x:v>7080.479604037508</x:v>
      </x:c>
      <x:c r="S11095" s="139" t="str">
        <x:f>IF(AND(L11095&lt;=TOTAL_BED_CAP,N11095&lt;=TEMP_WORKER_CAP),"YES","NO")</x:f>
        <x:v>NO</x:v>
      </x:c>
      <x:c r="T11095" s="139" t="n">
        <x:f>IF(S11095="YES",R11095,-1E+99)</x:f>
        <x:v>-1e+99</x:v>
      </x:c>
    </x:row>
    <x:row r="11096">
      <x:c r="A11096" s="139"/>
      <x:c r="B11096" s="139"/>
      <x:c r="C11096" s="139"/>
      <x:c r="D11096" s="139"/>
      <x:c r="E11096" s="139"/>
      <x:c r="F11096" s="139"/>
      <x:c r="G11096" s="139"/>
      <x:c r="H11096" s="139"/>
      <x:c r="I11096" s="266" t="n">
        <x:f>INT((ROW()-ROW($I$46))/((CARROT_CAP+1)*(MESCLUN_CAP+1)))</x:f>
        <x:v>16</x:v>
      </x:c>
      <x:c r="J11096" s="266" t="n">
        <x:f>MOD(INT((ROW()-ROW($I$46))/(MESCLUN_CAP+1)),CARROT_CAP+1)</x:f>
        <x:v>20</x:v>
      </x:c>
      <x:c r="K11096" s="266" t="n">
        <x:f>MOD(ROW()-ROW($I$46),MESCLUN_CAP+1)</x:f>
        <x:v>14</x:v>
      </x:c>
      <x:c r="L11096" s="266" t="n">
        <x:f>SUM(I11096:K11096)</x:f>
        <x:v>50</x:v>
      </x:c>
      <x:c r="M11096" s="267" t="n">
        <x:f>I11096*TOMATO_HOURS*WEEKS*(1+TOMATO_DIM)^I11096+J11096*CARROT_HOURS*WEEKS*(1+CARROT_DIM)^J11096+K11096*MESCLUN_HOURS*WEEKS*(1+MESCLUN_DIM)^K11096</x:f>
        <x:v>8349.602456121102</x:v>
      </x:c>
      <x:c r="N11096" s="267" t="n">
        <x:f>MAX(M11096-FARMER_HOURS,0)/TEMP_HOURS_PER_WORKER</x:f>
        <x:v>5.298335038972987</x:v>
      </x:c>
      <x:c r="O11096" s="268" t="n">
        <x:f>I11096*TOMATO_PRICE+J11096*CARROT_PRICE+K11096*MESCLUN_PRICE</x:f>
        <x:v>220480</x:v>
      </x:c>
      <x:c r="P11096" s="268" t="n">
        <x:f>I11096*TOMATO_FERTILIZER+J11096*CARROT_FERTILIZER+K11096*MESCLUN_FERTILIZER</x:f>
        <x:v>35200</x:v>
      </x:c>
      <x:c r="Q11096" s="268" t="n">
        <x:f>MIN(M11096,FARMER_HOURS)*FARMER_RATE+MAX(M11096-FARMER_HOURS,0)*TEMP_RATE</x:f>
        <x:v>157458.37597432468</x:v>
      </x:c>
      <x:c r="R11096" s="268" t="n">
        <x:f>O11096-P11096-Q11096-FIXED_COST</x:f>
        <x:v>7821.624025675323</x:v>
      </x:c>
      <x:c r="S11096" s="139" t="str">
        <x:f>IF(AND(L11096&lt;=TOTAL_BED_CAP,N11096&lt;=TEMP_WORKER_CAP),"YES","NO")</x:f>
        <x:v>NO</x:v>
      </x:c>
      <x:c r="T11096" s="139" t="n">
        <x:f>IF(S11096="YES",R11096,-1E+99)</x:f>
        <x:v>-1e+99</x:v>
      </x:c>
    </x:row>
    <x:row r="11097">
      <x:c r="A11097" s="139"/>
      <x:c r="B11097" s="139"/>
      <x:c r="C11097" s="139"/>
      <x:c r="D11097" s="139"/>
      <x:c r="E11097" s="139"/>
      <x:c r="F11097" s="139"/>
      <x:c r="G11097" s="139"/>
      <x:c r="H11097" s="139"/>
      <x:c r="I11097" s="266" t="n">
        <x:f>INT((ROW()-ROW($I$46))/((CARROT_CAP+1)*(MESCLUN_CAP+1)))</x:f>
        <x:v>16</x:v>
      </x:c>
      <x:c r="J11097" s="266" t="n">
        <x:f>MOD(INT((ROW()-ROW($I$46))/(MESCLUN_CAP+1)),CARROT_CAP+1)</x:f>
        <x:v>20</x:v>
      </x:c>
      <x:c r="K11097" s="266" t="n">
        <x:f>MOD(ROW()-ROW($I$46),MESCLUN_CAP+1)</x:f>
        <x:v>15</x:v>
      </x:c>
      <x:c r="L11097" s="266" t="n">
        <x:f>SUM(I11097:K11097)</x:f>
        <x:v>51</x:v>
      </x:c>
      <x:c r="M11097" s="267" t="n">
        <x:f>I11097*TOMATO_HOURS*WEEKS*(1+TOMATO_DIM)^I11097+J11097*CARROT_HOURS*WEEKS*(1+CARROT_DIM)^J11097+K11097*MESCLUN_HOURS*WEEKS*(1+MESCLUN_DIM)^K11097</x:f>
        <x:v>8413.190662997247</x:v>
      </x:c>
      <x:c r="N11097" s="267" t="n">
        <x:f>MAX(M11097-FARMER_HOURS,0)/TEMP_HOURS_PER_WORKER</x:f>
        <x:v>5.34249351597031</x:v>
      </x:c>
      <x:c r="O11097" s="268" t="n">
        <x:f>I11097*TOMATO_PRICE+J11097*CARROT_PRICE+K11097*MESCLUN_PRICE</x:f>
        <x:v>223180</x:v>
      </x:c>
      <x:c r="P11097" s="268" t="n">
        <x:f>I11097*TOMATO_FERTILIZER+J11097*CARROT_FERTILIZER+K11097*MESCLUN_FERTILIZER</x:f>
        <x:v>36080</x:v>
      </x:c>
      <x:c r="Q11097" s="268" t="n">
        <x:f>MIN(M11097,FARMER_HOURS)*FARMER_RATE+MAX(M11097-FARMER_HOURS,0)*TEMP_RATE</x:f>
        <x:v>158562.33789925775</x:v>
      </x:c>
      <x:c r="R11097" s="268" t="n">
        <x:f>O11097-P11097-Q11097-FIXED_COST</x:f>
        <x:v>8537.662100742251</x:v>
      </x:c>
      <x:c r="S11097" s="139" t="str">
        <x:f>IF(AND(L11097&lt;=TOTAL_BED_CAP,N11097&lt;=TEMP_WORKER_CAP),"YES","NO")</x:f>
        <x:v>NO</x:v>
      </x:c>
      <x:c r="T11097" s="139" t="n">
        <x:f>IF(S11097="YES",R11097,-1E+99)</x:f>
        <x:v>-1e+99</x:v>
      </x:c>
    </x:row>
    <x:row r="11098">
      <x:c r="A11098" s="139"/>
      <x:c r="B11098" s="139"/>
      <x:c r="C11098" s="139"/>
      <x:c r="D11098" s="139"/>
      <x:c r="E11098" s="139"/>
      <x:c r="F11098" s="139"/>
      <x:c r="G11098" s="139"/>
      <x:c r="H11098" s="139"/>
      <x:c r="I11098" s="266" t="n">
        <x:f>INT((ROW()-ROW($I$46))/((CARROT_CAP+1)*(MESCLUN_CAP+1)))</x:f>
        <x:v>16</x:v>
      </x:c>
      <x:c r="J11098" s="266" t="n">
        <x:f>MOD(INT((ROW()-ROW($I$46))/(MESCLUN_CAP+1)),CARROT_CAP+1)</x:f>
        <x:v>20</x:v>
      </x:c>
      <x:c r="K11098" s="266" t="n">
        <x:f>MOD(ROW()-ROW($I$46),MESCLUN_CAP+1)</x:f>
        <x:v>16</x:v>
      </x:c>
      <x:c r="L11098" s="266" t="n">
        <x:f>SUM(I11098:K11098)</x:f>
        <x:v>52</x:v>
      </x:c>
      <x:c r="M11098" s="267" t="n">
        <x:f>I11098*TOMATO_HOURS*WEEKS*(1+TOMATO_DIM)^I11098+J11098*CARROT_HOURS*WEEKS*(1+CARROT_DIM)^J11098+K11098*MESCLUN_HOURS*WEEKS*(1+MESCLUN_DIM)^K11098</x:f>
        <x:v>8478.251438874737</x:v>
      </x:c>
      <x:c r="N11098" s="267" t="n">
        <x:f>MAX(M11098-FARMER_HOURS,0)/TEMP_HOURS_PER_WORKER</x:f>
        <x:v>5.387674610329678</x:v>
      </x:c>
      <x:c r="O11098" s="268" t="n">
        <x:f>I11098*TOMATO_PRICE+J11098*CARROT_PRICE+K11098*MESCLUN_PRICE</x:f>
        <x:v>225880</x:v>
      </x:c>
      <x:c r="P11098" s="268" t="n">
        <x:f>I11098*TOMATO_FERTILIZER+J11098*CARROT_FERTILIZER+K11098*MESCLUN_FERTILIZER</x:f>
        <x:v>36960</x:v>
      </x:c>
      <x:c r="Q11098" s="268" t="n">
        <x:f>MIN(M11098,FARMER_HOURS)*FARMER_RATE+MAX(M11098-FARMER_HOURS,0)*TEMP_RATE</x:f>
        <x:v>159691.86525824195</x:v>
      </x:c>
      <x:c r="R11098" s="268" t="n">
        <x:f>O11098-P11098-Q11098-FIXED_COST</x:f>
        <x:v>9228.134741758055</x:v>
      </x:c>
      <x:c r="S11098" s="139" t="str">
        <x:f>IF(AND(L11098&lt;=TOTAL_BED_CAP,N11098&lt;=TEMP_WORKER_CAP),"YES","NO")</x:f>
        <x:v>NO</x:v>
      </x:c>
      <x:c r="T11098" s="139" t="n">
        <x:f>IF(S11098="YES",R11098,-1E+99)</x:f>
        <x:v>-1e+99</x:v>
      </x:c>
    </x:row>
    <x:row r="11099">
      <x:c r="A11099" s="139"/>
      <x:c r="B11099" s="139"/>
      <x:c r="C11099" s="139"/>
      <x:c r="D11099" s="139"/>
      <x:c r="E11099" s="139"/>
      <x:c r="F11099" s="139"/>
      <x:c r="G11099" s="139"/>
      <x:c r="H11099" s="139"/>
      <x:c r="I11099" s="266" t="n">
        <x:f>INT((ROW()-ROW($I$46))/((CARROT_CAP+1)*(MESCLUN_CAP+1)))</x:f>
        <x:v>16</x:v>
      </x:c>
      <x:c r="J11099" s="266" t="n">
        <x:f>MOD(INT((ROW()-ROW($I$46))/(MESCLUN_CAP+1)),CARROT_CAP+1)</x:f>
        <x:v>20</x:v>
      </x:c>
      <x:c r="K11099" s="266" t="n">
        <x:f>MOD(ROW()-ROW($I$46),MESCLUN_CAP+1)</x:f>
        <x:v>17</x:v>
      </x:c>
      <x:c r="L11099" s="266" t="n">
        <x:f>SUM(I11099:K11099)</x:f>
        <x:v>53</x:v>
      </x:c>
      <x:c r="M11099" s="267" t="n">
        <x:f>I11099*TOMATO_HOURS*WEEKS*(1+TOMATO_DIM)^I11099+J11099*CARROT_HOURS*WEEKS*(1+CARROT_DIM)^J11099+K11099*MESCLUN_HOURS*WEEKS*(1+MESCLUN_DIM)^K11099</x:f>
        <x:v>8544.811662321277</x:v>
      </x:c>
      <x:c r="N11099" s="267" t="n">
        <x:f>MAX(M11099-FARMER_HOURS,0)/TEMP_HOURS_PER_WORKER</x:f>
        <x:v>5.433896987723109</x:v>
      </x:c>
      <x:c r="O11099" s="268" t="n">
        <x:f>I11099*TOMATO_PRICE+J11099*CARROT_PRICE+K11099*MESCLUN_PRICE</x:f>
        <x:v>228580</x:v>
      </x:c>
      <x:c r="P11099" s="268" t="n">
        <x:f>I11099*TOMATO_FERTILIZER+J11099*CARROT_FERTILIZER+K11099*MESCLUN_FERTILIZER</x:f>
        <x:v>37840</x:v>
      </x:c>
      <x:c r="Q11099" s="268" t="n">
        <x:f>MIN(M11099,FARMER_HOURS)*FARMER_RATE+MAX(M11099-FARMER_HOURS,0)*TEMP_RATE</x:f>
        <x:v>160847.42469307772</x:v>
      </x:c>
      <x:c r="R11099" s="268" t="n">
        <x:f>O11099-P11099-Q11099-FIXED_COST</x:f>
        <x:v>9892.575306922285</x:v>
      </x:c>
      <x:c r="S11099" s="139" t="str">
        <x:f>IF(AND(L11099&lt;=TOTAL_BED_CAP,N11099&lt;=TEMP_WORKER_CAP),"YES","NO")</x:f>
        <x:v>NO</x:v>
      </x:c>
      <x:c r="T11099" s="139" t="n">
        <x:f>IF(S11099="YES",R11099,-1E+99)</x:f>
        <x:v>-1e+99</x:v>
      </x:c>
    </x:row>
    <x:row r="11100">
      <x:c r="A11100" s="139"/>
      <x:c r="B11100" s="139"/>
      <x:c r="C11100" s="139"/>
      <x:c r="D11100" s="139"/>
      <x:c r="E11100" s="139"/>
      <x:c r="F11100" s="139"/>
      <x:c r="G11100" s="139"/>
      <x:c r="H11100" s="139"/>
      <x:c r="I11100" s="266" t="n">
        <x:f>INT((ROW()-ROW($I$46))/((CARROT_CAP+1)*(MESCLUN_CAP+1)))</x:f>
        <x:v>16</x:v>
      </x:c>
      <x:c r="J11100" s="266" t="n">
        <x:f>MOD(INT((ROW()-ROW($I$46))/(MESCLUN_CAP+1)),CARROT_CAP+1)</x:f>
        <x:v>20</x:v>
      </x:c>
      <x:c r="K11100" s="266" t="n">
        <x:f>MOD(ROW()-ROW($I$46),MESCLUN_CAP+1)</x:f>
        <x:v>18</x:v>
      </x:c>
      <x:c r="L11100" s="266" t="n">
        <x:f>SUM(I11100:K11100)</x:f>
        <x:v>54</x:v>
      </x:c>
      <x:c r="M11100" s="267" t="n">
        <x:f>I11100*TOMATO_HOURS*WEEKS*(1+TOMATO_DIM)^I11100+J11100*CARROT_HOURS*WEEKS*(1+CARROT_DIM)^J11100+K11100*MESCLUN_HOURS*WEEKS*(1+MESCLUN_DIM)^K11100</x:f>
        <x:v>8612.898653779865</x:v>
      </x:c>
      <x:c r="N11100" s="267" t="n">
        <x:f>MAX(M11100-FARMER_HOURS,0)/TEMP_HOURS_PER_WORKER</x:f>
        <x:v>5.481179620680462</x:v>
      </x:c>
      <x:c r="O11100" s="268" t="n">
        <x:f>I11100*TOMATO_PRICE+J11100*CARROT_PRICE+K11100*MESCLUN_PRICE</x:f>
        <x:v>231280</x:v>
      </x:c>
      <x:c r="P11100" s="268" t="n">
        <x:f>I11100*TOMATO_FERTILIZER+J11100*CARROT_FERTILIZER+K11100*MESCLUN_FERTILIZER</x:f>
        <x:v>38720</x:v>
      </x:c>
      <x:c r="Q11100" s="268" t="n">
        <x:f>MIN(M11100,FARMER_HOURS)*FARMER_RATE+MAX(M11100-FARMER_HOURS,0)*TEMP_RATE</x:f>
        <x:v>162029.49051701152</x:v>
      </x:c>
      <x:c r="R11100" s="268" t="n">
        <x:f>O11100-P11100-Q11100-FIXED_COST</x:f>
        <x:v>10530.509482988477</x:v>
      </x:c>
      <x:c r="S11100" s="139" t="str">
        <x:f>IF(AND(L11100&lt;=TOTAL_BED_CAP,N11100&lt;=TEMP_WORKER_CAP),"YES","NO")</x:f>
        <x:v>NO</x:v>
      </x:c>
      <x:c r="T11100" s="139" t="n">
        <x:f>IF(S11100="YES",R11100,-1E+99)</x:f>
        <x:v>-1e+99</x:v>
      </x:c>
    </x:row>
    <x:row r="11101">
      <x:c r="A11101" s="139"/>
      <x:c r="B11101" s="139"/>
      <x:c r="C11101" s="139"/>
      <x:c r="D11101" s="139"/>
      <x:c r="E11101" s="139"/>
      <x:c r="F11101" s="139"/>
      <x:c r="G11101" s="139"/>
      <x:c r="H11101" s="139"/>
      <x:c r="I11101" s="266" t="n">
        <x:f>INT((ROW()-ROW($I$46))/((CARROT_CAP+1)*(MESCLUN_CAP+1)))</x:f>
        <x:v>16</x:v>
      </x:c>
      <x:c r="J11101" s="266" t="n">
        <x:f>MOD(INT((ROW()-ROW($I$46))/(MESCLUN_CAP+1)),CARROT_CAP+1)</x:f>
        <x:v>20</x:v>
      </x:c>
      <x:c r="K11101" s="266" t="n">
        <x:f>MOD(ROW()-ROW($I$46),MESCLUN_CAP+1)</x:f>
        <x:v>19</x:v>
      </x:c>
      <x:c r="L11101" s="266" t="n">
        <x:f>SUM(I11101:K11101)</x:f>
        <x:v>55</x:v>
      </x:c>
      <x:c r="M11101" s="267" t="n">
        <x:f>I11101*TOMATO_HOURS*WEEKS*(1+TOMATO_DIM)^I11101+J11101*CARROT_HOURS*WEEKS*(1+CARROT_DIM)^J11101+K11101*MESCLUN_HOURS*WEEKS*(1+MESCLUN_DIM)^K11101</x:f>
        <x:v>8682.540182415885</x:v>
      </x:c>
      <x:c r="N11101" s="267" t="n">
        <x:f>MAX(M11101-FARMER_HOURS,0)/TEMP_HOURS_PER_WORKER</x:f>
        <x:v>5.5295417933443645</x:v>
      </x:c>
      <x:c r="O11101" s="268" t="n">
        <x:f>I11101*TOMATO_PRICE+J11101*CARROT_PRICE+K11101*MESCLUN_PRICE</x:f>
        <x:v>233980</x:v>
      </x:c>
      <x:c r="P11101" s="268" t="n">
        <x:f>I11101*TOMATO_FERTILIZER+J11101*CARROT_FERTILIZER+K11101*MESCLUN_FERTILIZER</x:f>
        <x:v>39600</x:v>
      </x:c>
      <x:c r="Q11101" s="268" t="n">
        <x:f>MIN(M11101,FARMER_HOURS)*FARMER_RATE+MAX(M11101-FARMER_HOURS,0)*TEMP_RATE</x:f>
        <x:v>163238.5448336091</x:v>
      </x:c>
      <x:c r="R11101" s="268" t="n">
        <x:f>O11101-P11101-Q11101-FIXED_COST</x:f>
        <x:v>11141.455166390893</x:v>
      </x:c>
      <x:c r="S11101" s="139" t="str">
        <x:f>IF(AND(L11101&lt;=TOTAL_BED_CAP,N11101&lt;=TEMP_WORKER_CAP),"YES","NO")</x:f>
        <x:v>NO</x:v>
      </x:c>
      <x:c r="T11101" s="139" t="n">
        <x:f>IF(S11101="YES",R11101,-1E+99)</x:f>
        <x:v>-1e+99</x:v>
      </x:c>
    </x:row>
    <x:row r="11102">
      <x:c r="A11102" s="139"/>
      <x:c r="B11102" s="139"/>
      <x:c r="C11102" s="139"/>
      <x:c r="D11102" s="139"/>
      <x:c r="E11102" s="139"/>
      <x:c r="F11102" s="139"/>
      <x:c r="G11102" s="139"/>
      <x:c r="H11102" s="139"/>
      <x:c r="I11102" s="266" t="n">
        <x:f>INT((ROW()-ROW($I$46))/((CARROT_CAP+1)*(MESCLUN_CAP+1)))</x:f>
        <x:v>16</x:v>
      </x:c>
      <x:c r="J11102" s="266" t="n">
        <x:f>MOD(INT((ROW()-ROW($I$46))/(MESCLUN_CAP+1)),CARROT_CAP+1)</x:f>
        <x:v>20</x:v>
      </x:c>
      <x:c r="K11102" s="266" t="n">
        <x:f>MOD(ROW()-ROW($I$46),MESCLUN_CAP+1)</x:f>
        <x:v>20</x:v>
      </x:c>
      <x:c r="L11102" s="266" t="n">
        <x:f>SUM(I11102:K11102)</x:f>
        <x:v>56</x:v>
      </x:c>
      <x:c r="M11102" s="267" t="n">
        <x:f>I11102*TOMATO_HOURS*WEEKS*(1+TOMATO_DIM)^I11102+J11102*CARROT_HOURS*WEEKS*(1+CARROT_DIM)^J11102+K11102*MESCLUN_HOURS*WEEKS*(1+MESCLUN_DIM)^K11102</x:f>
        <x:v>8753.764473066363</x:v>
      </x:c>
      <x:c r="N11102" s="267" t="n">
        <x:f>MAX(M11102-FARMER_HOURS,0)/TEMP_HOURS_PER_WORKER</x:f>
        <x:v>5.579003106296086</x:v>
      </x:c>
      <x:c r="O11102" s="268" t="n">
        <x:f>I11102*TOMATO_PRICE+J11102*CARROT_PRICE+K11102*MESCLUN_PRICE</x:f>
        <x:v>236680</x:v>
      </x:c>
      <x:c r="P11102" s="268" t="n">
        <x:f>I11102*TOMATO_FERTILIZER+J11102*CARROT_FERTILIZER+K11102*MESCLUN_FERTILIZER</x:f>
        <x:v>40480</x:v>
      </x:c>
      <x:c r="Q11102" s="268" t="n">
        <x:f>MIN(M11102,FARMER_HOURS)*FARMER_RATE+MAX(M11102-FARMER_HOURS,0)*TEMP_RATE</x:f>
        <x:v>164475.07765740214</x:v>
      </x:c>
      <x:c r="R11102" s="268" t="n">
        <x:f>O11102-P11102-Q11102-FIXED_COST</x:f>
        <x:v>11724.922342597856</x:v>
      </x:c>
      <x:c r="S11102" s="139" t="str">
        <x:f>IF(AND(L11102&lt;=TOTAL_BED_CAP,N11102&lt;=TEMP_WORKER_CAP),"YES","NO")</x:f>
        <x:v>NO</x:v>
      </x:c>
      <x:c r="T11102" s="139" t="n">
        <x:f>IF(S11102="YES",R11102,-1E+99)</x:f>
        <x:v>-1e+99</x:v>
      </x:c>
    </x:row>
    <x:row r="11103">
      <x:c r="A11103" s="139"/>
      <x:c r="B11103" s="139"/>
      <x:c r="C11103" s="139"/>
      <x:c r="D11103" s="139"/>
      <x:c r="E11103" s="139"/>
      <x:c r="F11103" s="139"/>
      <x:c r="G11103" s="139"/>
      <x:c r="H11103" s="139"/>
      <x:c r="I11103" s="266" t="n">
        <x:f>INT((ROW()-ROW($I$46))/((CARROT_CAP+1)*(MESCLUN_CAP+1)))</x:f>
        <x:v>16</x:v>
      </x:c>
      <x:c r="J11103" s="266" t="n">
        <x:f>MOD(INT((ROW()-ROW($I$46))/(MESCLUN_CAP+1)),CARROT_CAP+1)</x:f>
        <x:v>20</x:v>
      </x:c>
      <x:c r="K11103" s="266" t="n">
        <x:f>MOD(ROW()-ROW($I$46),MESCLUN_CAP+1)</x:f>
        <x:v>21</x:v>
      </x:c>
      <x:c r="L11103" s="266" t="n">
        <x:f>SUM(I11103:K11103)</x:f>
        <x:v>57</x:v>
      </x:c>
      <x:c r="M11103" s="267" t="n">
        <x:f>I11103*TOMATO_HOURS*WEEKS*(1+TOMATO_DIM)^I11103+J11103*CARROT_HOURS*WEEKS*(1+CARROT_DIM)^J11103+K11103*MESCLUN_HOURS*WEEKS*(1+MESCLUN_DIM)^K11103</x:f>
        <x:v>8826.600213292806</x:v>
      </x:c>
      <x:c r="N11103" s="267" t="n">
        <x:f>MAX(M11103-FARMER_HOURS,0)/TEMP_HOURS_PER_WORKER</x:f>
        <x:v>5.629583481453338</x:v>
      </x:c>
      <x:c r="O11103" s="268" t="n">
        <x:f>I11103*TOMATO_PRICE+J11103*CARROT_PRICE+K11103*MESCLUN_PRICE</x:f>
        <x:v>239380</x:v>
      </x:c>
      <x:c r="P11103" s="268" t="n">
        <x:f>I11103*TOMATO_FERTILIZER+J11103*CARROT_FERTILIZER+K11103*MESCLUN_FERTILIZER</x:f>
        <x:v>41360</x:v>
      </x:c>
      <x:c r="Q11103" s="268" t="n">
        <x:f>MIN(M11103,FARMER_HOURS)*FARMER_RATE+MAX(M11103-FARMER_HOURS,0)*TEMP_RATE</x:f>
        <x:v>165739.58703633343</x:v>
      </x:c>
      <x:c r="R11103" s="268" t="n">
        <x:f>O11103-P11103-Q11103-FIXED_COST</x:f>
        <x:v>12280.412963666575</x:v>
      </x:c>
      <x:c r="S11103" s="139" t="str">
        <x:f>IF(AND(L11103&lt;=TOTAL_BED_CAP,N11103&lt;=TEMP_WORKER_CAP),"YES","NO")</x:f>
        <x:v>NO</x:v>
      </x:c>
      <x:c r="T11103" s="139" t="n">
        <x:f>IF(S11103="YES",R11103,-1E+99)</x:f>
        <x:v>-1e+99</x:v>
      </x:c>
    </x:row>
    <x:row r="11104">
      <x:c r="A11104" s="139"/>
      <x:c r="B11104" s="139"/>
      <x:c r="C11104" s="139"/>
      <x:c r="D11104" s="139"/>
      <x:c r="E11104" s="139"/>
      <x:c r="F11104" s="139"/>
      <x:c r="G11104" s="139"/>
      <x:c r="H11104" s="139"/>
      <x:c r="I11104" s="266" t="n">
        <x:f>INT((ROW()-ROW($I$46))/((CARROT_CAP+1)*(MESCLUN_CAP+1)))</x:f>
        <x:v>16</x:v>
      </x:c>
      <x:c r="J11104" s="266" t="n">
        <x:f>MOD(INT((ROW()-ROW($I$46))/(MESCLUN_CAP+1)),CARROT_CAP+1)</x:f>
        <x:v>20</x:v>
      </x:c>
      <x:c r="K11104" s="266" t="n">
        <x:f>MOD(ROW()-ROW($I$46),MESCLUN_CAP+1)</x:f>
        <x:v>22</x:v>
      </x:c>
      <x:c r="L11104" s="266" t="n">
        <x:f>SUM(I11104:K11104)</x:f>
        <x:v>58</x:v>
      </x:c>
      <x:c r="M11104" s="267" t="n">
        <x:f>I11104*TOMATO_HOURS*WEEKS*(1+TOMATO_DIM)^I11104+J11104*CARROT_HOURS*WEEKS*(1+CARROT_DIM)^J11104+K11104*MESCLUN_HOURS*WEEKS*(1+MESCLUN_DIM)^K11104</x:f>
        <x:v>8901.076560539203</x:v>
      </x:c>
      <x:c r="N11104" s="267" t="n">
        <x:f>MAX(M11104-FARMER_HOURS,0)/TEMP_HOURS_PER_WORKER</x:f>
        <x:v>5.681303167041113</x:v>
      </x:c>
      <x:c r="O11104" s="268" t="n">
        <x:f>I11104*TOMATO_PRICE+J11104*CARROT_PRICE+K11104*MESCLUN_PRICE</x:f>
        <x:v>242080</x:v>
      </x:c>
      <x:c r="P11104" s="268" t="n">
        <x:f>I11104*TOMATO_FERTILIZER+J11104*CARROT_FERTILIZER+K11104*MESCLUN_FERTILIZER</x:f>
        <x:v>42240</x:v>
      </x:c>
      <x:c r="Q11104" s="268" t="n">
        <x:f>MIN(M11104,FARMER_HOURS)*FARMER_RATE+MAX(M11104-FARMER_HOURS,0)*TEMP_RATE</x:f>
        <x:v>167032.57917602782</x:v>
      </x:c>
      <x:c r="R11104" s="268" t="n">
        <x:f>O11104-P11104-Q11104-FIXED_COST</x:f>
        <x:v>12807.420823972177</x:v>
      </x:c>
      <x:c r="S11104" s="139" t="str">
        <x:f>IF(AND(L11104&lt;=TOTAL_BED_CAP,N11104&lt;=TEMP_WORKER_CAP),"YES","NO")</x:f>
        <x:v>NO</x:v>
      </x:c>
      <x:c r="T11104" s="139" t="n">
        <x:f>IF(S11104="YES",R11104,-1E+99)</x:f>
        <x:v>-1e+99</x:v>
      </x:c>
    </x:row>
    <x:row r="11105">
      <x:c r="A11105" s="139"/>
      <x:c r="B11105" s="139"/>
      <x:c r="C11105" s="139"/>
      <x:c r="D11105" s="139"/>
      <x:c r="E11105" s="139"/>
      <x:c r="F11105" s="139"/>
      <x:c r="G11105" s="139"/>
      <x:c r="H11105" s="139"/>
      <x:c r="I11105" s="266" t="n">
        <x:f>INT((ROW()-ROW($I$46))/((CARROT_CAP+1)*(MESCLUN_CAP+1)))</x:f>
        <x:v>16</x:v>
      </x:c>
      <x:c r="J11105" s="266" t="n">
        <x:f>MOD(INT((ROW()-ROW($I$46))/(MESCLUN_CAP+1)),CARROT_CAP+1)</x:f>
        <x:v>20</x:v>
      </x:c>
      <x:c r="K11105" s="266" t="n">
        <x:f>MOD(ROW()-ROW($I$46),MESCLUN_CAP+1)</x:f>
        <x:v>23</x:v>
      </x:c>
      <x:c r="L11105" s="266" t="n">
        <x:f>SUM(I11105:K11105)</x:f>
        <x:v>59</x:v>
      </x:c>
      <x:c r="M11105" s="267" t="n">
        <x:f>I11105*TOMATO_HOURS*WEEKS*(1+TOMATO_DIM)^I11105+J11105*CARROT_HOURS*WEEKS*(1+CARROT_DIM)^J11105+K11105*MESCLUN_HOURS*WEEKS*(1+MESCLUN_DIM)^K11105</x:f>
        <x:v>8977.22314939664</x:v>
      </x:c>
      <x:c r="N11105" s="267" t="n">
        <x:f>MAX(M11105-FARMER_HOURS,0)/TEMP_HOURS_PER_WORKER</x:f>
        <x:v>5.734182742636555</x:v>
      </x:c>
      <x:c r="O11105" s="268" t="n">
        <x:f>I11105*TOMATO_PRICE+J11105*CARROT_PRICE+K11105*MESCLUN_PRICE</x:f>
        <x:v>244780</x:v>
      </x:c>
      <x:c r="P11105" s="268" t="n">
        <x:f>I11105*TOMATO_FERTILIZER+J11105*CARROT_FERTILIZER+K11105*MESCLUN_FERTILIZER</x:f>
        <x:v>43120</x:v>
      </x:c>
      <x:c r="Q11105" s="268" t="n">
        <x:f>MIN(M11105,FARMER_HOURS)*FARMER_RATE+MAX(M11105-FARMER_HOURS,0)*TEMP_RATE</x:f>
        <x:v>168354.56856591388</x:v>
      </x:c>
      <x:c r="R11105" s="268" t="n">
        <x:f>O11105-P11105-Q11105-FIXED_COST</x:f>
        <x:v>13305.431434086116</x:v>
      </x:c>
      <x:c r="S11105" s="139" t="str">
        <x:f>IF(AND(L11105&lt;=TOTAL_BED_CAP,N11105&lt;=TEMP_WORKER_CAP),"YES","NO")</x:f>
        <x:v>NO</x:v>
      </x:c>
      <x:c r="T11105" s="139" t="n">
        <x:f>IF(S11105="YES",R11105,-1E+99)</x:f>
        <x:v>-1e+99</x:v>
      </x:c>
    </x:row>
    <x:row r="11106">
      <x:c r="A11106" s="139"/>
      <x:c r="B11106" s="139"/>
      <x:c r="C11106" s="139"/>
      <x:c r="D11106" s="139"/>
      <x:c r="E11106" s="139"/>
      <x:c r="F11106" s="139"/>
      <x:c r="G11106" s="139"/>
      <x:c r="H11106" s="139"/>
      <x:c r="I11106" s="266" t="n">
        <x:f>INT((ROW()-ROW($I$46))/((CARROT_CAP+1)*(MESCLUN_CAP+1)))</x:f>
        <x:v>16</x:v>
      </x:c>
      <x:c r="J11106" s="266" t="n">
        <x:f>MOD(INT((ROW()-ROW($I$46))/(MESCLUN_CAP+1)),CARROT_CAP+1)</x:f>
        <x:v>20</x:v>
      </x:c>
      <x:c r="K11106" s="266" t="n">
        <x:f>MOD(ROW()-ROW($I$46),MESCLUN_CAP+1)</x:f>
        <x:v>24</x:v>
      </x:c>
      <x:c r="L11106" s="266" t="n">
        <x:f>SUM(I11106:K11106)</x:f>
        <x:v>60</x:v>
      </x:c>
      <x:c r="M11106" s="267" t="n">
        <x:f>I11106*TOMATO_HOURS*WEEKS*(1+TOMATO_DIM)^I11106+J11106*CARROT_HOURS*WEEKS*(1+CARROT_DIM)^J11106+K11106*MESCLUN_HOURS*WEEKS*(1+MESCLUN_DIM)^K11106</x:f>
        <x:v>9055.070098976135</x:v>
      </x:c>
      <x:c r="N11106" s="267" t="n">
        <x:f>MAX(M11106-FARMER_HOURS,0)/TEMP_HOURS_PER_WORKER</x:f>
        <x:v>5.788243124288983</x:v>
      </x:c>
      <x:c r="O11106" s="268" t="n">
        <x:f>I11106*TOMATO_PRICE+J11106*CARROT_PRICE+K11106*MESCLUN_PRICE</x:f>
        <x:v>247480</x:v>
      </x:c>
      <x:c r="P11106" s="268" t="n">
        <x:f>I11106*TOMATO_FERTILIZER+J11106*CARROT_FERTILIZER+K11106*MESCLUN_FERTILIZER</x:f>
        <x:v>44000</x:v>
      </x:c>
      <x:c r="Q11106" s="268" t="n">
        <x:f>MIN(M11106,FARMER_HOURS)*FARMER_RATE+MAX(M11106-FARMER_HOURS,0)*TEMP_RATE</x:f>
        <x:v>169706.07810722457</x:v>
      </x:c>
      <x:c r="R11106" s="268" t="n">
        <x:f>O11106-P11106-Q11106-FIXED_COST</x:f>
        <x:v>13773.921892775426</x:v>
      </x:c>
      <x:c r="S11106" s="139" t="str">
        <x:f>IF(AND(L11106&lt;=TOTAL_BED_CAP,N11106&lt;=TEMP_WORKER_CAP),"YES","NO")</x:f>
        <x:v>NO</x:v>
      </x:c>
      <x:c r="T11106" s="139" t="n">
        <x:f>IF(S11106="YES",R11106,-1E+99)</x:f>
        <x:v>-1e+99</x:v>
      </x:c>
    </x:row>
    <x:row r="11107">
      <x:c r="A11107" s="139"/>
      <x:c r="B11107" s="139"/>
      <x:c r="C11107" s="139"/>
      <x:c r="D11107" s="139"/>
      <x:c r="E11107" s="139"/>
      <x:c r="F11107" s="139"/>
      <x:c r="G11107" s="139"/>
      <x:c r="H11107" s="139"/>
      <x:c r="I11107" s="266" t="n">
        <x:f>INT((ROW()-ROW($I$46))/((CARROT_CAP+1)*(MESCLUN_CAP+1)))</x:f>
        <x:v>16</x:v>
      </x:c>
      <x:c r="J11107" s="266" t="n">
        <x:f>MOD(INT((ROW()-ROW($I$46))/(MESCLUN_CAP+1)),CARROT_CAP+1)</x:f>
        <x:v>20</x:v>
      </x:c>
      <x:c r="K11107" s="266" t="n">
        <x:f>MOD(ROW()-ROW($I$46),MESCLUN_CAP+1)</x:f>
        <x:v>25</x:v>
      </x:c>
      <x:c r="L11107" s="266" t="n">
        <x:f>SUM(I11107:K11107)</x:f>
        <x:v>61</x:v>
      </x:c>
      <x:c r="M11107" s="267" t="n">
        <x:f>I11107*TOMATO_HOURS*WEEKS*(1+TOMATO_DIM)^I11107+J11107*CARROT_HOURS*WEEKS*(1+CARROT_DIM)^J11107+K11107*MESCLUN_HOURS*WEEKS*(1+MESCLUN_DIM)^K11107</x:f>
        <x:v>9134.648020391232</x:v>
      </x:c>
      <x:c r="N11107" s="267" t="n">
        <x:f>MAX(M11107-FARMER_HOURS,0)/TEMP_HOURS_PER_WORKER</x:f>
        <x:v>5.843505569716133</x:v>
      </x:c>
      <x:c r="O11107" s="268" t="n">
        <x:f>I11107*TOMATO_PRICE+J11107*CARROT_PRICE+K11107*MESCLUN_PRICE</x:f>
        <x:v>250180</x:v>
      </x:c>
      <x:c r="P11107" s="268" t="n">
        <x:f>I11107*TOMATO_FERTILIZER+J11107*CARROT_FERTILIZER+K11107*MESCLUN_FERTILIZER</x:f>
        <x:v>44880</x:v>
      </x:c>
      <x:c r="Q11107" s="268" t="n">
        <x:f>MIN(M11107,FARMER_HOURS)*FARMER_RATE+MAX(M11107-FARMER_HOURS,0)*TEMP_RATE</x:f>
        <x:v>171087.63924290333</x:v>
      </x:c>
      <x:c r="R11107" s="268" t="n">
        <x:f>O11107-P11107-Q11107-FIXED_COST</x:f>
        <x:v>14212.36075709667</x:v>
      </x:c>
      <x:c r="S11107" s="139" t="str">
        <x:f>IF(AND(L11107&lt;=TOTAL_BED_CAP,N11107&lt;=TEMP_WORKER_CAP),"YES","NO")</x:f>
        <x:v>NO</x:v>
      </x:c>
      <x:c r="T11107" s="139" t="n">
        <x:f>IF(S11107="YES",R11107,-1E+99)</x:f>
        <x:v>-1e+99</x:v>
      </x:c>
    </x:row>
    <x:row r="11108">
      <x:c r="A11108" s="139"/>
      <x:c r="B11108" s="139"/>
      <x:c r="C11108" s="139"/>
      <x:c r="D11108" s="139"/>
      <x:c r="E11108" s="139"/>
      <x:c r="F11108" s="139"/>
      <x:c r="G11108" s="139"/>
      <x:c r="H11108" s="139"/>
      <x:c r="I11108" s="266" t="n">
        <x:f>INT((ROW()-ROW($I$46))/((CARROT_CAP+1)*(MESCLUN_CAP+1)))</x:f>
        <x:v>16</x:v>
      </x:c>
      <x:c r="J11108" s="266" t="n">
        <x:f>MOD(INT((ROW()-ROW($I$46))/(MESCLUN_CAP+1)),CARROT_CAP+1)</x:f>
        <x:v>20</x:v>
      </x:c>
      <x:c r="K11108" s="266" t="n">
        <x:f>MOD(ROW()-ROW($I$46),MESCLUN_CAP+1)</x:f>
        <x:v>26</x:v>
      </x:c>
      <x:c r="L11108" s="266" t="n">
        <x:f>SUM(I11108:K11108)</x:f>
        <x:v>62</x:v>
      </x:c>
      <x:c r="M11108" s="267" t="n">
        <x:f>I11108*TOMATO_HOURS*WEEKS*(1+TOMATO_DIM)^I11108+J11108*CARROT_HOURS*WEEKS*(1+CARROT_DIM)^J11108+K11108*MESCLUN_HOURS*WEEKS*(1+MESCLUN_DIM)^K11108</x:f>
        <x:v>9215.98802435195</x:v>
      </x:c>
      <x:c r="N11108" s="267" t="n">
        <x:f>MAX(M11108-FARMER_HOURS,0)/TEMP_HOURS_PER_WORKER</x:f>
        <x:v>5.899991683577743</x:v>
      </x:c>
      <x:c r="O11108" s="268" t="n">
        <x:f>I11108*TOMATO_PRICE+J11108*CARROT_PRICE+K11108*MESCLUN_PRICE</x:f>
        <x:v>252880</x:v>
      </x:c>
      <x:c r="P11108" s="268" t="n">
        <x:f>I11108*TOMATO_FERTILIZER+J11108*CARROT_FERTILIZER+K11108*MESCLUN_FERTILIZER</x:f>
        <x:v>45760</x:v>
      </x:c>
      <x:c r="Q11108" s="268" t="n">
        <x:f>MIN(M11108,FARMER_HOURS)*FARMER_RATE+MAX(M11108-FARMER_HOURS,0)*TEMP_RATE</x:f>
        <x:v>172499.79208944357</x:v>
      </x:c>
      <x:c r="R11108" s="268" t="n">
        <x:f>O11108-P11108-Q11108-FIXED_COST</x:f>
        <x:v>14620.207910556433</x:v>
      </x:c>
      <x:c r="S11108" s="139" t="str">
        <x:f>IF(AND(L11108&lt;=TOTAL_BED_CAP,N11108&lt;=TEMP_WORKER_CAP),"YES","NO")</x:f>
        <x:v>NO</x:v>
      </x:c>
      <x:c r="T11108" s="139" t="n">
        <x:f>IF(S11108="YES",R11108,-1E+99)</x:f>
        <x:v>-1e+99</x:v>
      </x:c>
    </x:row>
    <x:row r="11109">
      <x:c r="A11109" s="139"/>
      <x:c r="B11109" s="139"/>
      <x:c r="C11109" s="139"/>
      <x:c r="D11109" s="139"/>
      <x:c r="E11109" s="139"/>
      <x:c r="F11109" s="139"/>
      <x:c r="G11109" s="139"/>
      <x:c r="H11109" s="139"/>
      <x:c r="I11109" s="266" t="n">
        <x:f>INT((ROW()-ROW($I$46))/((CARROT_CAP+1)*(MESCLUN_CAP+1)))</x:f>
        <x:v>16</x:v>
      </x:c>
      <x:c r="J11109" s="266" t="n">
        <x:f>MOD(INT((ROW()-ROW($I$46))/(MESCLUN_CAP+1)),CARROT_CAP+1)</x:f>
        <x:v>20</x:v>
      </x:c>
      <x:c r="K11109" s="266" t="n">
        <x:f>MOD(ROW()-ROW($I$46),MESCLUN_CAP+1)</x:f>
        <x:v>27</x:v>
      </x:c>
      <x:c r="L11109" s="266" t="n">
        <x:f>SUM(I11109:K11109)</x:f>
        <x:v>63</x:v>
      </x:c>
      <x:c r="M11109" s="267" t="n">
        <x:f>I11109*TOMATO_HOURS*WEEKS*(1+TOMATO_DIM)^I11109+J11109*CARROT_HOURS*WEEKS*(1+CARROT_DIM)^J11109+K11109*MESCLUN_HOURS*WEEKS*(1+MESCLUN_DIM)^K11109</x:f>
        <x:v>9299.121728871707</x:v>
      </x:c>
      <x:c r="N11109" s="267" t="n">
        <x:f>MAX(M11109-FARMER_HOURS,0)/TEMP_HOURS_PER_WORKER</x:f>
        <x:v>5.957723422827574</x:v>
      </x:c>
      <x:c r="O11109" s="268" t="n">
        <x:f>I11109*TOMATO_PRICE+J11109*CARROT_PRICE+K11109*MESCLUN_PRICE</x:f>
        <x:v>255580</x:v>
      </x:c>
      <x:c r="P11109" s="268" t="n">
        <x:f>I11109*TOMATO_FERTILIZER+J11109*CARROT_FERTILIZER+K11109*MESCLUN_FERTILIZER</x:f>
        <x:v>46640</x:v>
      </x:c>
      <x:c r="Q11109" s="268" t="n">
        <x:f>MIN(M11109,FARMER_HOURS)*FARMER_RATE+MAX(M11109-FARMER_HOURS,0)*TEMP_RATE</x:f>
        <x:v>173943.08557068935</x:v>
      </x:c>
      <x:c r="R11109" s="268" t="n">
        <x:f>O11109-P11109-Q11109-FIXED_COST</x:f>
        <x:v>14996.914429310651</x:v>
      </x:c>
      <x:c r="S11109" s="139" t="str">
        <x:f>IF(AND(L11109&lt;=TOTAL_BED_CAP,N11109&lt;=TEMP_WORKER_CAP),"YES","NO")</x:f>
        <x:v>NO</x:v>
      </x:c>
      <x:c r="T11109" s="139" t="n">
        <x:f>IF(S11109="YES",R11109,-1E+99)</x:f>
        <x:v>-1e+99</x:v>
      </x:c>
    </x:row>
    <x:row r="11110">
      <x:c r="A11110" s="139"/>
      <x:c r="B11110" s="139"/>
      <x:c r="C11110" s="139"/>
      <x:c r="D11110" s="139"/>
      <x:c r="E11110" s="139"/>
      <x:c r="F11110" s="139"/>
      <x:c r="G11110" s="139"/>
      <x:c r="H11110" s="139"/>
      <x:c r="I11110" s="266" t="n">
        <x:f>INT((ROW()-ROW($I$46))/((CARROT_CAP+1)*(MESCLUN_CAP+1)))</x:f>
        <x:v>16</x:v>
      </x:c>
      <x:c r="J11110" s="266" t="n">
        <x:f>MOD(INT((ROW()-ROW($I$46))/(MESCLUN_CAP+1)),CARROT_CAP+1)</x:f>
        <x:v>20</x:v>
      </x:c>
      <x:c r="K11110" s="266" t="n">
        <x:f>MOD(ROW()-ROW($I$46),MESCLUN_CAP+1)</x:f>
        <x:v>28</x:v>
      </x:c>
      <x:c r="L11110" s="266" t="n">
        <x:f>SUM(I11110:K11110)</x:f>
        <x:v>64</x:v>
      </x:c>
      <x:c r="M11110" s="267" t="n">
        <x:f>I11110*TOMATO_HOURS*WEEKS*(1+TOMATO_DIM)^I11110+J11110*CARROT_HOURS*WEEKS*(1+CARROT_DIM)^J11110+K11110*MESCLUN_HOURS*WEEKS*(1+MESCLUN_DIM)^K11110</x:f>
        <x:v>9384.081267088859</x:v>
      </x:c>
      <x:c r="N11110" s="267" t="n">
        <x:f>MAX(M11110-FARMER_HOURS,0)/TEMP_HOURS_PER_WORKER</x:f>
        <x:v>6.016723102145041</x:v>
      </x:c>
      <x:c r="O11110" s="268" t="n">
        <x:f>I11110*TOMATO_PRICE+J11110*CARROT_PRICE+K11110*MESCLUN_PRICE</x:f>
        <x:v>258280</x:v>
      </x:c>
      <x:c r="P11110" s="268" t="n">
        <x:f>I11110*TOMATO_FERTILIZER+J11110*CARROT_FERTILIZER+K11110*MESCLUN_FERTILIZER</x:f>
        <x:v>47520</x:v>
      </x:c>
      <x:c r="Q11110" s="268" t="n">
        <x:f>MIN(M11110,FARMER_HOURS)*FARMER_RATE+MAX(M11110-FARMER_HOURS,0)*TEMP_RATE</x:f>
        <x:v>175418.07755362603</x:v>
      </x:c>
      <x:c r="R11110" s="268" t="n">
        <x:f>O11110-P11110-Q11110-FIXED_COST</x:f>
        <x:v>15341.922446373967</x:v>
      </x:c>
      <x:c r="S11110" s="139" t="str">
        <x:f>IF(AND(L11110&lt;=TOTAL_BED_CAP,N11110&lt;=TEMP_WORKER_CAP),"YES","NO")</x:f>
        <x:v>NO</x:v>
      </x:c>
      <x:c r="T11110" s="139" t="n">
        <x:f>IF(S11110="YES",R11110,-1E+99)</x:f>
        <x:v>-1e+99</x:v>
      </x:c>
    </x:row>
    <x:row r="11111">
      <x:c r="A11111" s="139"/>
      <x:c r="B11111" s="139"/>
      <x:c r="C11111" s="139"/>
      <x:c r="D11111" s="139"/>
      <x:c r="E11111" s="139"/>
      <x:c r="F11111" s="139"/>
      <x:c r="G11111" s="139"/>
      <x:c r="H11111" s="139"/>
      <x:c r="I11111" s="266" t="n">
        <x:f>INT((ROW()-ROW($I$46))/((CARROT_CAP+1)*(MESCLUN_CAP+1)))</x:f>
        <x:v>16</x:v>
      </x:c>
      <x:c r="J11111" s="266" t="n">
        <x:f>MOD(INT((ROW()-ROW($I$46))/(MESCLUN_CAP+1)),CARROT_CAP+1)</x:f>
        <x:v>20</x:v>
      </x:c>
      <x:c r="K11111" s="266" t="n">
        <x:f>MOD(ROW()-ROW($I$46),MESCLUN_CAP+1)</x:f>
        <x:v>29</x:v>
      </x:c>
      <x:c r="L11111" s="266" t="n">
        <x:f>SUM(I11111:K11111)</x:f>
        <x:v>65</x:v>
      </x:c>
      <x:c r="M11111" s="267" t="n">
        <x:f>I11111*TOMATO_HOURS*WEEKS*(1+TOMATO_DIM)^I11111+J11111*CARROT_HOURS*WEEKS*(1+CARROT_DIM)^J11111+K11111*MESCLUN_HOURS*WEEKS*(1+MESCLUN_DIM)^K11111</x:f>
        <x:v>9470.899295204514</x:v>
      </x:c>
      <x:c r="N11111" s="267" t="n">
        <x:f>MAX(M11111-FARMER_HOURS,0)/TEMP_HOURS_PER_WORKER</x:f>
        <x:v>6.077013399447579</x:v>
      </x:c>
      <x:c r="O11111" s="268" t="n">
        <x:f>I11111*TOMATO_PRICE+J11111*CARROT_PRICE+K11111*MESCLUN_PRICE</x:f>
        <x:v>260980</x:v>
      </x:c>
      <x:c r="P11111" s="268" t="n">
        <x:f>I11111*TOMATO_FERTILIZER+J11111*CARROT_FERTILIZER+K11111*MESCLUN_FERTILIZER</x:f>
        <x:v>48400</x:v>
      </x:c>
      <x:c r="Q11111" s="268" t="n">
        <x:f>MIN(M11111,FARMER_HOURS)*FARMER_RATE+MAX(M11111-FARMER_HOURS,0)*TEMP_RATE</x:f>
        <x:v>176925.33498618947</x:v>
      </x:c>
      <x:c r="R11111" s="268" t="n">
        <x:f>O11111-P11111-Q11111-FIXED_COST</x:f>
        <x:v>15654.665013810532</x:v>
      </x:c>
      <x:c r="S11111" s="139" t="str">
        <x:f>IF(AND(L11111&lt;=TOTAL_BED_CAP,N11111&lt;=TEMP_WORKER_CAP),"YES","NO")</x:f>
        <x:v>NO</x:v>
      </x:c>
      <x:c r="T11111" s="139" t="n">
        <x:f>IF(S11111="YES",R11111,-1E+99)</x:f>
        <x:v>-1e+99</x:v>
      </x:c>
    </x:row>
    <x:row r="11112">
      <x:c r="A11112" s="139"/>
      <x:c r="B11112" s="139"/>
      <x:c r="C11112" s="139"/>
      <x:c r="D11112" s="139"/>
      <x:c r="E11112" s="139"/>
      <x:c r="F11112" s="139"/>
      <x:c r="G11112" s="139"/>
      <x:c r="H11112" s="139"/>
      <x:c r="I11112" s="266" t="n">
        <x:f>INT((ROW()-ROW($I$46))/((CARROT_CAP+1)*(MESCLUN_CAP+1)))</x:f>
        <x:v>16</x:v>
      </x:c>
      <x:c r="J11112" s="266" t="n">
        <x:f>MOD(INT((ROW()-ROW($I$46))/(MESCLUN_CAP+1)),CARROT_CAP+1)</x:f>
        <x:v>20</x:v>
      </x:c>
      <x:c r="K11112" s="266" t="n">
        <x:f>MOD(ROW()-ROW($I$46),MESCLUN_CAP+1)</x:f>
        <x:v>30</x:v>
      </x:c>
      <x:c r="L11112" s="266" t="n">
        <x:f>SUM(I11112:K11112)</x:f>
        <x:v>66</x:v>
      </x:c>
      <x:c r="M11112" s="267" t="n">
        <x:f>I11112*TOMATO_HOURS*WEEKS*(1+TOMATO_DIM)^I11112+J11112*CARROT_HOURS*WEEKS*(1+CARROT_DIM)^J11112+K11112*MESCLUN_HOURS*WEEKS*(1+MESCLUN_DIM)^K11112</x:f>
        <x:v>9559.609000538283</x:v>
      </x:c>
      <x:c r="N11112" s="267" t="n">
        <x:f>MAX(M11112-FARMER_HOURS,0)/TEMP_HOURS_PER_WORKER</x:f>
        <x:v>6.138617361484918</x:v>
      </x:c>
      <x:c r="O11112" s="268" t="n">
        <x:f>I11112*TOMATO_PRICE+J11112*CARROT_PRICE+K11112*MESCLUN_PRICE</x:f>
        <x:v>263680</x:v>
      </x:c>
      <x:c r="P11112" s="268" t="n">
        <x:f>I11112*TOMATO_FERTILIZER+J11112*CARROT_FERTILIZER+K11112*MESCLUN_FERTILIZER</x:f>
        <x:v>49280</x:v>
      </x:c>
      <x:c r="Q11112" s="268" t="n">
        <x:f>MIN(M11112,FARMER_HOURS)*FARMER_RATE+MAX(M11112-FARMER_HOURS,0)*TEMP_RATE</x:f>
        <x:v>178465.43403712296</x:v>
      </x:c>
      <x:c r="R11112" s="268" t="n">
        <x:f>O11112-P11112-Q11112-FIXED_COST</x:f>
        <x:v>15934.565962877037</x:v>
      </x:c>
      <x:c r="S11112" s="139" t="str">
        <x:f>IF(AND(L11112&lt;=TOTAL_BED_CAP,N11112&lt;=TEMP_WORKER_CAP),"YES","NO")</x:f>
        <x:v>NO</x:v>
      </x:c>
      <x:c r="T11112" s="139" t="n">
        <x:f>IF(S11112="YES",R11112,-1E+99)</x:f>
        <x:v>-1e+99</x:v>
      </x:c>
    </x:row>
    <x:row r="11113">
      <x:c r="A11113" s="139"/>
      <x:c r="B11113" s="139"/>
      <x:c r="C11113" s="139"/>
      <x:c r="D11113" s="139"/>
      <x:c r="E11113" s="139"/>
      <x:c r="F11113" s="139"/>
      <x:c r="G11113" s="139"/>
      <x:c r="H11113" s="139"/>
      <x:c r="I11113" s="266" t="n">
        <x:f>INT((ROW()-ROW($I$46))/((CARROT_CAP+1)*(MESCLUN_CAP+1)))</x:f>
        <x:v>17</x:v>
      </x:c>
      <x:c r="J11113" s="266" t="n">
        <x:f>MOD(INT((ROW()-ROW($I$46))/(MESCLUN_CAP+1)),CARROT_CAP+1)</x:f>
        <x:v>0</x:v>
      </x:c>
      <x:c r="K11113" s="266" t="n">
        <x:f>MOD(ROW()-ROW($I$46),MESCLUN_CAP+1)</x:f>
        <x:v>0</x:v>
      </x:c>
      <x:c r="L11113" s="266" t="n">
        <x:f>SUM(I11113:K11113)</x:f>
        <x:v>17</x:v>
      </x:c>
      <x:c r="M11113" s="267" t="n">
        <x:f>I11113*TOMATO_HOURS*WEEKS*(1+TOMATO_DIM)^I11113+J11113*CARROT_HOURS*WEEKS*(1+CARROT_DIM)^J11113+K11113*MESCLUN_HOURS*WEEKS*(1+MESCLUN_DIM)^K11113</x:f>
        <x:v>7733.339536039206</x:v>
      </x:c>
      <x:c r="N11113" s="267" t="n">
        <x:f>MAX(M11113-FARMER_HOURS,0)/TEMP_HOURS_PER_WORKER</x:f>
        <x:v>4.870374677805004</x:v>
      </x:c>
      <x:c r="O11113" s="268" t="n">
        <x:f>I11113*TOMATO_PRICE+J11113*CARROT_PRICE+K11113*MESCLUN_PRICE</x:f>
        <x:v>149600</x:v>
      </x:c>
      <x:c r="P11113" s="268" t="n">
        <x:f>I11113*TOMATO_FERTILIZER+J11113*CARROT_FERTILIZER+K11113*MESCLUN_FERTILIZER</x:f>
        <x:v>14960</x:v>
      </x:c>
      <x:c r="Q11113" s="268" t="n">
        <x:f>MIN(M11113,FARMER_HOURS)*FARMER_RATE+MAX(M11113-FARMER_HOURS,0)*TEMP_RATE</x:f>
        <x:v>146759.3669451251</x:v>
      </x:c>
      <x:c r="R11113" s="268" t="n">
        <x:f>O11113-P11113-Q11113-FIXED_COST</x:f>
        <x:v>-32119.366945125104</x:v>
      </x:c>
      <x:c r="S11113" s="139" t="str">
        <x:f>IF(AND(L11113&lt;=TOTAL_BED_CAP,N11113&lt;=TEMP_WORKER_CAP),"YES","NO")</x:f>
        <x:v>NO</x:v>
      </x:c>
      <x:c r="T11113" s="139" t="n">
        <x:f>IF(S11113="YES",R11113,-1E+99)</x:f>
        <x:v>-1e+99</x:v>
      </x:c>
    </x:row>
    <x:row r="11114">
      <x:c r="A11114" s="139"/>
      <x:c r="B11114" s="139"/>
      <x:c r="C11114" s="139"/>
      <x:c r="D11114" s="139"/>
      <x:c r="E11114" s="139"/>
      <x:c r="F11114" s="139"/>
      <x:c r="G11114" s="139"/>
      <x:c r="H11114" s="139"/>
      <x:c r="I11114" s="266" t="n">
        <x:f>INT((ROW()-ROW($I$46))/((CARROT_CAP+1)*(MESCLUN_CAP+1)))</x:f>
        <x:v>17</x:v>
      </x:c>
      <x:c r="J11114" s="266" t="n">
        <x:f>MOD(INT((ROW()-ROW($I$46))/(MESCLUN_CAP+1)),CARROT_CAP+1)</x:f>
        <x:v>0</x:v>
      </x:c>
      <x:c r="K11114" s="266" t="n">
        <x:f>MOD(ROW()-ROW($I$46),MESCLUN_CAP+1)</x:f>
        <x:v>1</x:v>
      </x:c>
      <x:c r="L11114" s="266" t="n">
        <x:f>SUM(I11114:K11114)</x:f>
        <x:v>18</x:v>
      </x:c>
      <x:c r="M11114" s="267" t="n">
        <x:f>I11114*TOMATO_HOURS*WEEKS*(1+TOMATO_DIM)^I11114+J11114*CARROT_HOURS*WEEKS*(1+CARROT_DIM)^J11114+K11114*MESCLUN_HOURS*WEEKS*(1+MESCLUN_DIM)^K11114</x:f>
        <x:v>7778.902036039206</x:v>
      </x:c>
      <x:c r="N11114" s="267" t="n">
        <x:f>MAX(M11114-FARMER_HOURS,0)/TEMP_HOURS_PER_WORKER</x:f>
        <x:v>4.902015302805004</x:v>
      </x:c>
      <x:c r="O11114" s="268" t="n">
        <x:f>I11114*TOMATO_PRICE+J11114*CARROT_PRICE+K11114*MESCLUN_PRICE</x:f>
        <x:v>152300</x:v>
      </x:c>
      <x:c r="P11114" s="268" t="n">
        <x:f>I11114*TOMATO_FERTILIZER+J11114*CARROT_FERTILIZER+K11114*MESCLUN_FERTILIZER</x:f>
        <x:v>15840</x:v>
      </x:c>
      <x:c r="Q11114" s="268" t="n">
        <x:f>MIN(M11114,FARMER_HOURS)*FARMER_RATE+MAX(M11114-FARMER_HOURS,0)*TEMP_RATE</x:f>
        <x:v>147550.3825701251</x:v>
      </x:c>
      <x:c r="R11114" s="268" t="n">
        <x:f>O11114-P11114-Q11114-FIXED_COST</x:f>
        <x:v>-31090.382570125104</x:v>
      </x:c>
      <x:c r="S11114" s="139" t="str">
        <x:f>IF(AND(L11114&lt;=TOTAL_BED_CAP,N11114&lt;=TEMP_WORKER_CAP),"YES","NO")</x:f>
        <x:v>NO</x:v>
      </x:c>
      <x:c r="T11114" s="139" t="n">
        <x:f>IF(S11114="YES",R11114,-1E+99)</x:f>
        <x:v>-1e+99</x:v>
      </x:c>
    </x:row>
    <x:row r="11115">
      <x:c r="A11115" s="139"/>
      <x:c r="B11115" s="139"/>
      <x:c r="C11115" s="139"/>
      <x:c r="D11115" s="139"/>
      <x:c r="E11115" s="139"/>
      <x:c r="F11115" s="139"/>
      <x:c r="G11115" s="139"/>
      <x:c r="H11115" s="139"/>
      <x:c r="I11115" s="266" t="n">
        <x:f>INT((ROW()-ROW($I$46))/((CARROT_CAP+1)*(MESCLUN_CAP+1)))</x:f>
        <x:v>17</x:v>
      </x:c>
      <x:c r="J11115" s="266" t="n">
        <x:f>MOD(INT((ROW()-ROW($I$46))/(MESCLUN_CAP+1)),CARROT_CAP+1)</x:f>
        <x:v>0</x:v>
      </x:c>
      <x:c r="K11115" s="266" t="n">
        <x:f>MOD(ROW()-ROW($I$46),MESCLUN_CAP+1)</x:f>
        <x:v>2</x:v>
      </x:c>
      <x:c r="L11115" s="266" t="n">
        <x:f>SUM(I11115:K11115)</x:f>
        <x:v>19</x:v>
      </x:c>
      <x:c r="M11115" s="267" t="n">
        <x:f>I11115*TOMATO_HOURS*WEEKS*(1+TOMATO_DIM)^I11115+J11115*CARROT_HOURS*WEEKS*(1+CARROT_DIM)^J11115+K11115*MESCLUN_HOURS*WEEKS*(1+MESCLUN_DIM)^K11115</x:f>
        <x:v>7825.603598539206</x:v>
      </x:c>
      <x:c r="N11115" s="267" t="n">
        <x:f>MAX(M11115-FARMER_HOURS,0)/TEMP_HOURS_PER_WORKER</x:f>
        <x:v>4.934446943430005</x:v>
      </x:c>
      <x:c r="O11115" s="268" t="n">
        <x:f>I11115*TOMATO_PRICE+J11115*CARROT_PRICE+K11115*MESCLUN_PRICE</x:f>
        <x:v>155000</x:v>
      </x:c>
      <x:c r="P11115" s="268" t="n">
        <x:f>I11115*TOMATO_FERTILIZER+J11115*CARROT_FERTILIZER+K11115*MESCLUN_FERTILIZER</x:f>
        <x:v>16720</x:v>
      </x:c>
      <x:c r="Q11115" s="268" t="n">
        <x:f>MIN(M11115,FARMER_HOURS)*FARMER_RATE+MAX(M11115-FARMER_HOURS,0)*TEMP_RATE</x:f>
        <x:v>148361.1735857501</x:v>
      </x:c>
      <x:c r="R11115" s="268" t="n">
        <x:f>O11115-P11115-Q11115-FIXED_COST</x:f>
        <x:v>-30081.173585750104</x:v>
      </x:c>
      <x:c r="S11115" s="139" t="str">
        <x:f>IF(AND(L11115&lt;=TOTAL_BED_CAP,N11115&lt;=TEMP_WORKER_CAP),"YES","NO")</x:f>
        <x:v>NO</x:v>
      </x:c>
      <x:c r="T11115" s="139" t="n">
        <x:f>IF(S11115="YES",R11115,-1E+99)</x:f>
        <x:v>-1e+99</x:v>
      </x:c>
    </x:row>
    <x:row r="11116">
      <x:c r="A11116" s="139"/>
      <x:c r="B11116" s="139"/>
      <x:c r="C11116" s="139"/>
      <x:c r="D11116" s="139"/>
      <x:c r="E11116" s="139"/>
      <x:c r="F11116" s="139"/>
      <x:c r="G11116" s="139"/>
      <x:c r="H11116" s="139"/>
      <x:c r="I11116" s="266" t="n">
        <x:f>INT((ROW()-ROW($I$46))/((CARROT_CAP+1)*(MESCLUN_CAP+1)))</x:f>
        <x:v>17</x:v>
      </x:c>
      <x:c r="J11116" s="266" t="n">
        <x:f>MOD(INT((ROW()-ROW($I$46))/(MESCLUN_CAP+1)),CARROT_CAP+1)</x:f>
        <x:v>0</x:v>
      </x:c>
      <x:c r="K11116" s="266" t="n">
        <x:f>MOD(ROW()-ROW($I$46),MESCLUN_CAP+1)</x:f>
        <x:v>3</x:v>
      </x:c>
      <x:c r="L11116" s="266" t="n">
        <x:f>SUM(I11116:K11116)</x:f>
        <x:v>20</x:v>
      </x:c>
      <x:c r="M11116" s="267" t="n">
        <x:f>I11116*TOMATO_HOURS*WEEKS*(1+TOMATO_DIM)^I11116+J11116*CARROT_HOURS*WEEKS*(1+CARROT_DIM)^J11116+K11116*MESCLUN_HOURS*WEEKS*(1+MESCLUN_DIM)^K11116</x:f>
        <x:v>7873.465580961081</x:v>
      </x:c>
      <x:c r="N11116" s="267" t="n">
        <x:f>MAX(M11116-FARMER_HOURS,0)/TEMP_HOURS_PER_WORKER</x:f>
        <x:v>4.967684431222973</x:v>
      </x:c>
      <x:c r="O11116" s="268" t="n">
        <x:f>I11116*TOMATO_PRICE+J11116*CARROT_PRICE+K11116*MESCLUN_PRICE</x:f>
        <x:v>157700</x:v>
      </x:c>
      <x:c r="P11116" s="268" t="n">
        <x:f>I11116*TOMATO_FERTILIZER+J11116*CARROT_FERTILIZER+K11116*MESCLUN_FERTILIZER</x:f>
        <x:v>17600</x:v>
      </x:c>
      <x:c r="Q11116" s="268" t="n">
        <x:f>MIN(M11116,FARMER_HOURS)*FARMER_RATE+MAX(M11116-FARMER_HOURS,0)*TEMP_RATE</x:f>
        <x:v>149192.11078057432</x:v>
      </x:c>
      <x:c r="R11116" s="268" t="n">
        <x:f>O11116-P11116-Q11116-FIXED_COST</x:f>
        <x:v>-29092.110780574323</x:v>
      </x:c>
      <x:c r="S11116" s="139" t="str">
        <x:f>IF(AND(L11116&lt;=TOTAL_BED_CAP,N11116&lt;=TEMP_WORKER_CAP),"YES","NO")</x:f>
        <x:v>NO</x:v>
      </x:c>
      <x:c r="T11116" s="139" t="n">
        <x:f>IF(S11116="YES",R11116,-1E+99)</x:f>
        <x:v>-1e+99</x:v>
      </x:c>
    </x:row>
    <x:row r="11117">
      <x:c r="A11117" s="139"/>
      <x:c r="B11117" s="139"/>
      <x:c r="C11117" s="139"/>
      <x:c r="D11117" s="139"/>
      <x:c r="E11117" s="139"/>
      <x:c r="F11117" s="139"/>
      <x:c r="G11117" s="139"/>
      <x:c r="H11117" s="139"/>
      <x:c r="I11117" s="266" t="n">
        <x:f>INT((ROW()-ROW($I$46))/((CARROT_CAP+1)*(MESCLUN_CAP+1)))</x:f>
        <x:v>17</x:v>
      </x:c>
      <x:c r="J11117" s="266" t="n">
        <x:f>MOD(INT((ROW()-ROW($I$46))/(MESCLUN_CAP+1)),CARROT_CAP+1)</x:f>
        <x:v>0</x:v>
      </x:c>
      <x:c r="K11117" s="266" t="n">
        <x:f>MOD(ROW()-ROW($I$46),MESCLUN_CAP+1)</x:f>
        <x:v>4</x:v>
      </x:c>
      <x:c r="L11117" s="266" t="n">
        <x:f>SUM(I11117:K11117)</x:f>
        <x:v>21</x:v>
      </x:c>
      <x:c r="M11117" s="267" t="n">
        <x:f>I11117*TOMATO_HOURS*WEEKS*(1+TOMATO_DIM)^I11117+J11117*CARROT_HOURS*WEEKS*(1+CARROT_DIM)^J11117+K11117*MESCLUN_HOURS*WEEKS*(1+MESCLUN_DIM)^K11117</x:f>
        <x:v>7922.509696683737</x:v>
      </x:c>
      <x:c r="N11117" s="267" t="n">
        <x:f>MAX(M11117-FARMER_HOURS,0)/TEMP_HOURS_PER_WORKER</x:f>
        <x:v>5.001742844919262</x:v>
      </x:c>
      <x:c r="O11117" s="268" t="n">
        <x:f>I11117*TOMATO_PRICE+J11117*CARROT_PRICE+K11117*MESCLUN_PRICE</x:f>
        <x:v>160400</x:v>
      </x:c>
      <x:c r="P11117" s="268" t="n">
        <x:f>I11117*TOMATO_FERTILIZER+J11117*CARROT_FERTILIZER+K11117*MESCLUN_FERTILIZER</x:f>
        <x:v>18480</x:v>
      </x:c>
      <x:c r="Q11117" s="268" t="n">
        <x:f>MIN(M11117,FARMER_HOURS)*FARMER_RATE+MAX(M11117-FARMER_HOURS,0)*TEMP_RATE</x:f>
        <x:v>150043.57112298155</x:v>
      </x:c>
      <x:c r="R11117" s="268" t="n">
        <x:f>O11117-P11117-Q11117-FIXED_COST</x:f>
        <x:v>-28123.57112298155</x:v>
      </x:c>
      <x:c r="S11117" s="139" t="str">
        <x:f>IF(AND(L11117&lt;=TOTAL_BED_CAP,N11117&lt;=TEMP_WORKER_CAP),"YES","NO")</x:f>
        <x:v>NO</x:v>
      </x:c>
      <x:c r="T11117" s="139" t="n">
        <x:f>IF(S11117="YES",R11117,-1E+99)</x:f>
        <x:v>-1e+99</x:v>
      </x:c>
    </x:row>
    <x:row r="11118">
      <x:c r="A11118" s="139"/>
      <x:c r="B11118" s="139"/>
      <x:c r="C11118" s="139"/>
      <x:c r="D11118" s="139"/>
      <x:c r="E11118" s="139"/>
      <x:c r="F11118" s="139"/>
      <x:c r="G11118" s="139"/>
      <x:c r="H11118" s="139"/>
      <x:c r="I11118" s="266" t="n">
        <x:f>INT((ROW()-ROW($I$46))/((CARROT_CAP+1)*(MESCLUN_CAP+1)))</x:f>
        <x:v>17</x:v>
      </x:c>
      <x:c r="J11118" s="266" t="n">
        <x:f>MOD(INT((ROW()-ROW($I$46))/(MESCLUN_CAP+1)),CARROT_CAP+1)</x:f>
        <x:v>0</x:v>
      </x:c>
      <x:c r="K11118" s="266" t="n">
        <x:f>MOD(ROW()-ROW($I$46),MESCLUN_CAP+1)</x:f>
        <x:v>5</x:v>
      </x:c>
      <x:c r="L11118" s="266" t="n">
        <x:f>SUM(I11118:K11118)</x:f>
        <x:v>22</x:v>
      </x:c>
      <x:c r="M11118" s="267" t="n">
        <x:f>I11118*TOMATO_HOURS*WEEKS*(1+TOMATO_DIM)^I11118+J11118*CARROT_HOURS*WEEKS*(1+CARROT_DIM)^J11118+K11118*MESCLUN_HOURS*WEEKS*(1+MESCLUN_DIM)^K11118</x:f>
        <x:v>7972.758020604941</x:v>
      </x:c>
      <x:c r="N11118" s="267" t="n">
        <x:f>MAX(M11118-FARMER_HOURS,0)/TEMP_HOURS_PER_WORKER</x:f>
        <x:v>5.036637514308986</x:v>
      </x:c>
      <x:c r="O11118" s="268" t="n">
        <x:f>I11118*TOMATO_PRICE+J11118*CARROT_PRICE+K11118*MESCLUN_PRICE</x:f>
        <x:v>163100</x:v>
      </x:c>
      <x:c r="P11118" s="268" t="n">
        <x:f>I11118*TOMATO_FERTILIZER+J11118*CARROT_FERTILIZER+K11118*MESCLUN_FERTILIZER</x:f>
        <x:v>19360</x:v>
      </x:c>
      <x:c r="Q11118" s="268" t="n">
        <x:f>MIN(M11118,FARMER_HOURS)*FARMER_RATE+MAX(M11118-FARMER_HOURS,0)*TEMP_RATE</x:f>
        <x:v>150915.93785772467</x:v>
      </x:c>
      <x:c r="R11118" s="268" t="n">
        <x:f>O11118-P11118-Q11118-FIXED_COST</x:f>
        <x:v>-27175.937857724668</x:v>
      </x:c>
      <x:c r="S11118" s="139" t="str">
        <x:f>IF(AND(L11118&lt;=TOTAL_BED_CAP,N11118&lt;=TEMP_WORKER_CAP),"YES","NO")</x:f>
        <x:v>NO</x:v>
      </x:c>
      <x:c r="T11118" s="139" t="n">
        <x:f>IF(S11118="YES",R11118,-1E+99)</x:f>
        <x:v>-1e+99</x:v>
      </x:c>
    </x:row>
    <x:row r="11119">
      <x:c r="A11119" s="139"/>
      <x:c r="B11119" s="139"/>
      <x:c r="C11119" s="139"/>
      <x:c r="D11119" s="139"/>
      <x:c r="E11119" s="139"/>
      <x:c r="F11119" s="139"/>
      <x:c r="G11119" s="139"/>
      <x:c r="H11119" s="139"/>
      <x:c r="I11119" s="266" t="n">
        <x:f>INT((ROW()-ROW($I$46))/((CARROT_CAP+1)*(MESCLUN_CAP+1)))</x:f>
        <x:v>17</x:v>
      </x:c>
      <x:c r="J11119" s="266" t="n">
        <x:f>MOD(INT((ROW()-ROW($I$46))/(MESCLUN_CAP+1)),CARROT_CAP+1)</x:f>
        <x:v>0</x:v>
      </x:c>
      <x:c r="K11119" s="266" t="n">
        <x:f>MOD(ROW()-ROW($I$46),MESCLUN_CAP+1)</x:f>
        <x:v>6</x:v>
      </x:c>
      <x:c r="L11119" s="266" t="n">
        <x:f>SUM(I11119:K11119)</x:f>
        <x:v>23</x:v>
      </x:c>
      <x:c r="M11119" s="267" t="n">
        <x:f>I11119*TOMATO_HOURS*WEEKS*(1+TOMATO_DIM)^I11119+J11119*CARROT_HOURS*WEEKS*(1+CARROT_DIM)^J11119+K11119*MESCLUN_HOURS*WEEKS*(1+MESCLUN_DIM)^K11119</x:f>
        <x:v>8024.232994786574</x:v>
      </x:c>
      <x:c r="N11119" s="267" t="n">
        <x:f>MAX(M11119-FARMER_HOURS,0)/TEMP_HOURS_PER_WORKER</x:f>
        <x:v>5.072384024157343</x:v>
      </x:c>
      <x:c r="O11119" s="268" t="n">
        <x:f>I11119*TOMATO_PRICE+J11119*CARROT_PRICE+K11119*MESCLUN_PRICE</x:f>
        <x:v>165800</x:v>
      </x:c>
      <x:c r="P11119" s="268" t="n">
        <x:f>I11119*TOMATO_FERTILIZER+J11119*CARROT_FERTILIZER+K11119*MESCLUN_FERTILIZER</x:f>
        <x:v>20240</x:v>
      </x:c>
      <x:c r="Q11119" s="268" t="n">
        <x:f>MIN(M11119,FARMER_HOURS)*FARMER_RATE+MAX(M11119-FARMER_HOURS,0)*TEMP_RATE</x:f>
        <x:v>151809.60060393356</x:v>
      </x:c>
      <x:c r="R11119" s="268" t="n">
        <x:f>O11119-P11119-Q11119-FIXED_COST</x:f>
        <x:v>-26249.600603933563</x:v>
      </x:c>
      <x:c r="S11119" s="139" t="str">
        <x:f>IF(AND(L11119&lt;=TOTAL_BED_CAP,N11119&lt;=TEMP_WORKER_CAP),"YES","NO")</x:f>
        <x:v>NO</x:v>
      </x:c>
      <x:c r="T11119" s="139" t="n">
        <x:f>IF(S11119="YES",R11119,-1E+99)</x:f>
        <x:v>-1e+99</x:v>
      </x:c>
    </x:row>
    <x:row r="11120">
      <x:c r="A11120" s="139"/>
      <x:c r="B11120" s="139"/>
      <x:c r="C11120" s="139"/>
      <x:c r="D11120" s="139"/>
      <x:c r="E11120" s="139"/>
      <x:c r="F11120" s="139"/>
      <x:c r="G11120" s="139"/>
      <x:c r="H11120" s="139"/>
      <x:c r="I11120" s="266" t="n">
        <x:f>INT((ROW()-ROW($I$46))/((CARROT_CAP+1)*(MESCLUN_CAP+1)))</x:f>
        <x:v>17</x:v>
      </x:c>
      <x:c r="J11120" s="266" t="n">
        <x:f>MOD(INT((ROW()-ROW($I$46))/(MESCLUN_CAP+1)),CARROT_CAP+1)</x:f>
        <x:v>0</x:v>
      </x:c>
      <x:c r="K11120" s="266" t="n">
        <x:f>MOD(ROW()-ROW($I$46),MESCLUN_CAP+1)</x:f>
        <x:v>7</x:v>
      </x:c>
      <x:c r="L11120" s="266" t="n">
        <x:f>SUM(I11120:K11120)</x:f>
        <x:v>24</x:v>
      </x:c>
      <x:c r="M11120" s="267" t="n">
        <x:f>I11120*TOMATO_HOURS*WEEKS*(1+TOMATO_DIM)^I11120+J11120*CARROT_HOURS*WEEKS*(1+CARROT_DIM)^J11120+K11120*MESCLUN_HOURS*WEEKS*(1+MESCLUN_DIM)^K11120</x:f>
        <x:v>8076.957434184535</x:v>
      </x:c>
      <x:c r="N11120" s="267" t="n">
        <x:f>MAX(M11120-FARMER_HOURS,0)/TEMP_HOURS_PER_WORKER</x:f>
        <x:v>5.108998218183705</x:v>
      </x:c>
      <x:c r="O11120" s="268" t="n">
        <x:f>I11120*TOMATO_PRICE+J11120*CARROT_PRICE+K11120*MESCLUN_PRICE</x:f>
        <x:v>168500</x:v>
      </x:c>
      <x:c r="P11120" s="268" t="n">
        <x:f>I11120*TOMATO_FERTILIZER+J11120*CARROT_FERTILIZER+K11120*MESCLUN_FERTILIZER</x:f>
        <x:v>21120</x:v>
      </x:c>
      <x:c r="Q11120" s="268" t="n">
        <x:f>MIN(M11120,FARMER_HOURS)*FARMER_RATE+MAX(M11120-FARMER_HOURS,0)*TEMP_RATE</x:f>
        <x:v>152724.9554545926</x:v>
      </x:c>
      <x:c r="R11120" s="268" t="n">
        <x:f>O11120-P11120-Q11120-FIXED_COST</x:f>
        <x:v>-25344.955454592593</x:v>
      </x:c>
      <x:c r="S11120" s="139" t="str">
        <x:f>IF(AND(L11120&lt;=TOTAL_BED_CAP,N11120&lt;=TEMP_WORKER_CAP),"YES","NO")</x:f>
        <x:v>NO</x:v>
      </x:c>
      <x:c r="T11120" s="139" t="n">
        <x:f>IF(S11120="YES",R11120,-1E+99)</x:f>
        <x:v>-1e+99</x:v>
      </x:c>
    </x:row>
    <x:row r="11121">
      <x:c r="A11121" s="139"/>
      <x:c r="B11121" s="139"/>
      <x:c r="C11121" s="139"/>
      <x:c r="D11121" s="139"/>
      <x:c r="E11121" s="139"/>
      <x:c r="F11121" s="139"/>
      <x:c r="G11121" s="139"/>
      <x:c r="H11121" s="139"/>
      <x:c r="I11121" s="266" t="n">
        <x:f>INT((ROW()-ROW($I$46))/((CARROT_CAP+1)*(MESCLUN_CAP+1)))</x:f>
        <x:v>17</x:v>
      </x:c>
      <x:c r="J11121" s="266" t="n">
        <x:f>MOD(INT((ROW()-ROW($I$46))/(MESCLUN_CAP+1)),CARROT_CAP+1)</x:f>
        <x:v>0</x:v>
      </x:c>
      <x:c r="K11121" s="266" t="n">
        <x:f>MOD(ROW()-ROW($I$46),MESCLUN_CAP+1)</x:f>
        <x:v>8</x:v>
      </x:c>
      <x:c r="L11121" s="266" t="n">
        <x:f>SUM(I11121:K11121)</x:f>
        <x:v>25</x:v>
      </x:c>
      <x:c r="M11121" s="267" t="n">
        <x:f>I11121*TOMATO_HOURS*WEEKS*(1+TOMATO_DIM)^I11121+J11121*CARROT_HOURS*WEEKS*(1+CARROT_DIM)^J11121+K11121*MESCLUN_HOURS*WEEKS*(1+MESCLUN_DIM)^K11121</x:f>
        <x:v>8130.954532464514</x:v>
      </x:c>
      <x:c r="N11121" s="267" t="n">
        <x:f>MAX(M11121-FARMER_HOURS,0)/TEMP_HOURS_PER_WORKER</x:f>
        <x:v>5.146496203100357</x:v>
      </x:c>
      <x:c r="O11121" s="268" t="n">
        <x:f>I11121*TOMATO_PRICE+J11121*CARROT_PRICE+K11121*MESCLUN_PRICE</x:f>
        <x:v>171200</x:v>
      </x:c>
      <x:c r="P11121" s="268" t="n">
        <x:f>I11121*TOMATO_FERTILIZER+J11121*CARROT_FERTILIZER+K11121*MESCLUN_FERTILIZER</x:f>
        <x:v>22000</x:v>
      </x:c>
      <x:c r="Q11121" s="268" t="n">
        <x:f>MIN(M11121,FARMER_HOURS)*FARMER_RATE+MAX(M11121-FARMER_HOURS,0)*TEMP_RATE</x:f>
        <x:v>153662.40507750894</x:v>
      </x:c>
      <x:c r="R11121" s="268" t="n">
        <x:f>O11121-P11121-Q11121-FIXED_COST</x:f>
        <x:v>-24462.40507750894</x:v>
      </x:c>
      <x:c r="S11121" s="139" t="str">
        <x:f>IF(AND(L11121&lt;=TOTAL_BED_CAP,N11121&lt;=TEMP_WORKER_CAP),"YES","NO")</x:f>
        <x:v>NO</x:v>
      </x:c>
      <x:c r="T11121" s="139" t="n">
        <x:f>IF(S11121="YES",R11121,-1E+99)</x:f>
        <x:v>-1e+99</x:v>
      </x:c>
    </x:row>
    <x:row r="11122">
      <x:c r="A11122" s="139"/>
      <x:c r="B11122" s="139"/>
      <x:c r="C11122" s="139"/>
      <x:c r="D11122" s="139"/>
      <x:c r="E11122" s="139"/>
      <x:c r="F11122" s="139"/>
      <x:c r="G11122" s="139"/>
      <x:c r="H11122" s="139"/>
      <x:c r="I11122" s="266" t="n">
        <x:f>INT((ROW()-ROW($I$46))/((CARROT_CAP+1)*(MESCLUN_CAP+1)))</x:f>
        <x:v>17</x:v>
      </x:c>
      <x:c r="J11122" s="266" t="n">
        <x:f>MOD(INT((ROW()-ROW($I$46))/(MESCLUN_CAP+1)),CARROT_CAP+1)</x:f>
        <x:v>0</x:v>
      </x:c>
      <x:c r="K11122" s="266" t="n">
        <x:f>MOD(ROW()-ROW($I$46),MESCLUN_CAP+1)</x:f>
        <x:v>9</x:v>
      </x:c>
      <x:c r="L11122" s="266" t="n">
        <x:f>SUM(I11122:K11122)</x:f>
        <x:v>26</x:v>
      </x:c>
      <x:c r="M11122" s="267" t="n">
        <x:f>I11122*TOMATO_HOURS*WEEKS*(1+TOMATO_DIM)^I11122+J11122*CARROT_HOURS*WEEKS*(1+CARROT_DIM)^J11122+K11122*MESCLUN_HOURS*WEEKS*(1+MESCLUN_DIM)^K11122</x:f>
        <x:v>8186.247867904909</x:v>
      </x:c>
      <x:c r="N11122" s="267" t="n">
        <x:f>MAX(M11122-FARMER_HOURS,0)/TEMP_HOURS_PER_WORKER</x:f>
        <x:v>5.184894352711742</x:v>
      </x:c>
      <x:c r="O11122" s="268" t="n">
        <x:f>I11122*TOMATO_PRICE+J11122*CARROT_PRICE+K11122*MESCLUN_PRICE</x:f>
        <x:v>173900</x:v>
      </x:c>
      <x:c r="P11122" s="268" t="n">
        <x:f>I11122*TOMATO_FERTILIZER+J11122*CARROT_FERTILIZER+K11122*MESCLUN_FERTILIZER</x:f>
        <x:v>22880</x:v>
      </x:c>
      <x:c r="Q11122" s="268" t="n">
        <x:f>MIN(M11122,FARMER_HOURS)*FARMER_RATE+MAX(M11122-FARMER_HOURS,0)*TEMP_RATE</x:f>
        <x:v>154622.35881779355</x:v>
      </x:c>
      <x:c r="R11122" s="268" t="n">
        <x:f>O11122-P11122-Q11122-FIXED_COST</x:f>
        <x:v>-23602.358817793545</x:v>
      </x:c>
      <x:c r="S11122" s="139" t="str">
        <x:f>IF(AND(L11122&lt;=TOTAL_BED_CAP,N11122&lt;=TEMP_WORKER_CAP),"YES","NO")</x:f>
        <x:v>NO</x:v>
      </x:c>
      <x:c r="T11122" s="139" t="n">
        <x:f>IF(S11122="YES",R11122,-1E+99)</x:f>
        <x:v>-1e+99</x:v>
      </x:c>
    </x:row>
    <x:row r="11123">
      <x:c r="A11123" s="139"/>
      <x:c r="B11123" s="139"/>
      <x:c r="C11123" s="139"/>
      <x:c r="D11123" s="139"/>
      <x:c r="E11123" s="139"/>
      <x:c r="F11123" s="139"/>
      <x:c r="G11123" s="139"/>
      <x:c r="H11123" s="139"/>
      <x:c r="I11123" s="266" t="n">
        <x:f>INT((ROW()-ROW($I$46))/((CARROT_CAP+1)*(MESCLUN_CAP+1)))</x:f>
        <x:v>17</x:v>
      </x:c>
      <x:c r="J11123" s="266" t="n">
        <x:f>MOD(INT((ROW()-ROW($I$46))/(MESCLUN_CAP+1)),CARROT_CAP+1)</x:f>
        <x:v>0</x:v>
      </x:c>
      <x:c r="K11123" s="266" t="n">
        <x:f>MOD(ROW()-ROW($I$46),MESCLUN_CAP+1)</x:f>
        <x:v>10</x:v>
      </x:c>
      <x:c r="L11123" s="266" t="n">
        <x:f>SUM(I11123:K11123)</x:f>
        <x:v>27</x:v>
      </x:c>
      <x:c r="M11123" s="267" t="n">
        <x:f>I11123*TOMATO_HOURS*WEEKS*(1+TOMATO_DIM)^I11123+J11123*CARROT_HOURS*WEEKS*(1+CARROT_DIM)^J11123+K11123*MESCLUN_HOURS*WEEKS*(1+MESCLUN_DIM)^K11123</x:f>
        <x:v>8242.861409388122</x:v>
      </x:c>
      <x:c r="N11123" s="267" t="n">
        <x:f>MAX(M11123-FARMER_HOURS,0)/TEMP_HOURS_PER_WORKER</x:f>
        <x:v>5.224209312075085</x:v>
      </x:c>
      <x:c r="O11123" s="268" t="n">
        <x:f>I11123*TOMATO_PRICE+J11123*CARROT_PRICE+K11123*MESCLUN_PRICE</x:f>
        <x:v>176600</x:v>
      </x:c>
      <x:c r="P11123" s="268" t="n">
        <x:f>I11123*TOMATO_FERTILIZER+J11123*CARROT_FERTILIZER+K11123*MESCLUN_FERTILIZER</x:f>
        <x:v>23760</x:v>
      </x:c>
      <x:c r="Q11123" s="268" t="n">
        <x:f>MIN(M11123,FARMER_HOURS)*FARMER_RATE+MAX(M11123-FARMER_HOURS,0)*TEMP_RATE</x:f>
        <x:v>155605.23280187714</x:v>
      </x:c>
      <x:c r="R11123" s="268" t="n">
        <x:f>O11123-P11123-Q11123-FIXED_COST</x:f>
        <x:v>-22765.232801877137</x:v>
      </x:c>
      <x:c r="S11123" s="139" t="str">
        <x:f>IF(AND(L11123&lt;=TOTAL_BED_CAP,N11123&lt;=TEMP_WORKER_CAP),"YES","NO")</x:f>
        <x:v>NO</x:v>
      </x:c>
      <x:c r="T11123" s="139" t="n">
        <x:f>IF(S11123="YES",R11123,-1E+99)</x:f>
        <x:v>-1e+99</x:v>
      </x:c>
    </x:row>
    <x:row r="11124">
      <x:c r="A11124" s="139"/>
      <x:c r="B11124" s="139"/>
      <x:c r="C11124" s="139"/>
      <x:c r="D11124" s="139"/>
      <x:c r="E11124" s="139"/>
      <x:c r="F11124" s="139"/>
      <x:c r="G11124" s="139"/>
      <x:c r="H11124" s="139"/>
      <x:c r="I11124" s="266" t="n">
        <x:f>INT((ROW()-ROW($I$46))/((CARROT_CAP+1)*(MESCLUN_CAP+1)))</x:f>
        <x:v>17</x:v>
      </x:c>
      <x:c r="J11124" s="266" t="n">
        <x:f>MOD(INT((ROW()-ROW($I$46))/(MESCLUN_CAP+1)),CARROT_CAP+1)</x:f>
        <x:v>0</x:v>
      </x:c>
      <x:c r="K11124" s="266" t="n">
        <x:f>MOD(ROW()-ROW($I$46),MESCLUN_CAP+1)</x:f>
        <x:v>11</x:v>
      </x:c>
      <x:c r="L11124" s="266" t="n">
        <x:f>SUM(I11124:K11124)</x:f>
        <x:v>28</x:v>
      </x:c>
      <x:c r="M11124" s="267" t="n">
        <x:f>I11124*TOMATO_HOURS*WEEKS*(1+TOMATO_DIM)^I11124+J11124*CARROT_HOURS*WEEKS*(1+CARROT_DIM)^J11124+K11124*MESCLUN_HOURS*WEEKS*(1+MESCLUN_DIM)^K11124</x:f>
        <x:v>8300.81952248156</x:v>
      </x:c>
      <x:c r="N11124" s="267" t="n">
        <x:f>MAX(M11124-FARMER_HOURS,0)/TEMP_HOURS_PER_WORKER</x:f>
        <x:v>5.264458001723306</x:v>
      </x:c>
      <x:c r="O11124" s="268" t="n">
        <x:f>I11124*TOMATO_PRICE+J11124*CARROT_PRICE+K11124*MESCLUN_PRICE</x:f>
        <x:v>179300</x:v>
      </x:c>
      <x:c r="P11124" s="268" t="n">
        <x:f>I11124*TOMATO_FERTILIZER+J11124*CARROT_FERTILIZER+K11124*MESCLUN_FERTILIZER</x:f>
        <x:v>24640</x:v>
      </x:c>
      <x:c r="Q11124" s="268" t="n">
        <x:f>MIN(M11124,FARMER_HOURS)*FARMER_RATE+MAX(M11124-FARMER_HOURS,0)*TEMP_RATE</x:f>
        <x:v>156611.45004308264</x:v>
      </x:c>
      <x:c r="R11124" s="268" t="n">
        <x:f>O11124-P11124-Q11124-FIXED_COST</x:f>
        <x:v>-21951.450043082645</x:v>
      </x:c>
      <x:c r="S11124" s="139" t="str">
        <x:f>IF(AND(L11124&lt;=TOTAL_BED_CAP,N11124&lt;=TEMP_WORKER_CAP),"YES","NO")</x:f>
        <x:v>NO</x:v>
      </x:c>
      <x:c r="T11124" s="139" t="n">
        <x:f>IF(S11124="YES",R11124,-1E+99)</x:f>
        <x:v>-1e+99</x:v>
      </x:c>
    </x:row>
    <x:row r="11125">
      <x:c r="A11125" s="139"/>
      <x:c r="B11125" s="139"/>
      <x:c r="C11125" s="139"/>
      <x:c r="D11125" s="139"/>
      <x:c r="E11125" s="139"/>
      <x:c r="F11125" s="139"/>
      <x:c r="G11125" s="139"/>
      <x:c r="H11125" s="139"/>
      <x:c r="I11125" s="266" t="n">
        <x:f>INT((ROW()-ROW($I$46))/((CARROT_CAP+1)*(MESCLUN_CAP+1)))</x:f>
        <x:v>17</x:v>
      </x:c>
      <x:c r="J11125" s="266" t="n">
        <x:f>MOD(INT((ROW()-ROW($I$46))/(MESCLUN_CAP+1)),CARROT_CAP+1)</x:f>
        <x:v>0</x:v>
      </x:c>
      <x:c r="K11125" s="266" t="n">
        <x:f>MOD(ROW()-ROW($I$46),MESCLUN_CAP+1)</x:f>
        <x:v>12</x:v>
      </x:c>
      <x:c r="L11125" s="266" t="n">
        <x:f>SUM(I11125:K11125)</x:f>
        <x:v>29</x:v>
      </x:c>
      <x:c r="M11125" s="267" t="n">
        <x:f>I11125*TOMATO_HOURS*WEEKS*(1+TOMATO_DIM)^I11125+J11125*CARROT_HOURS*WEEKS*(1+CARROT_DIM)^J11125+K11125*MESCLUN_HOURS*WEEKS*(1+MESCLUN_DIM)^K11125</x:f>
        <x:v>8360.146975609625</x:v>
      </x:c>
      <x:c r="N11125" s="267" t="n">
        <x:f>MAX(M11125-FARMER_HOURS,0)/TEMP_HOURS_PER_WORKER</x:f>
        <x:v>5.305657621951128</x:v>
      </x:c>
      <x:c r="O11125" s="268" t="n">
        <x:f>I11125*TOMATO_PRICE+J11125*CARROT_PRICE+K11125*MESCLUN_PRICE</x:f>
        <x:v>182000</x:v>
      </x:c>
      <x:c r="P11125" s="268" t="n">
        <x:f>I11125*TOMATO_FERTILIZER+J11125*CARROT_FERTILIZER+K11125*MESCLUN_FERTILIZER</x:f>
        <x:v>25520</x:v>
      </x:c>
      <x:c r="Q11125" s="268" t="n">
        <x:f>MIN(M11125,FARMER_HOURS)*FARMER_RATE+MAX(M11125-FARMER_HOURS,0)*TEMP_RATE</x:f>
        <x:v>157641.44054877822</x:v>
      </x:c>
      <x:c r="R11125" s="268" t="n">
        <x:f>O11125-P11125-Q11125-FIXED_COST</x:f>
        <x:v>-21161.44054877822</x:v>
      </x:c>
      <x:c r="S11125" s="139" t="str">
        <x:f>IF(AND(L11125&lt;=TOTAL_BED_CAP,N11125&lt;=TEMP_WORKER_CAP),"YES","NO")</x:f>
        <x:v>NO</x:v>
      </x:c>
      <x:c r="T11125" s="139" t="n">
        <x:f>IF(S11125="YES",R11125,-1E+99)</x:f>
        <x:v>-1e+99</x:v>
      </x:c>
    </x:row>
    <x:row r="11126">
      <x:c r="A11126" s="139"/>
      <x:c r="B11126" s="139"/>
      <x:c r="C11126" s="139"/>
      <x:c r="D11126" s="139"/>
      <x:c r="E11126" s="139"/>
      <x:c r="F11126" s="139"/>
      <x:c r="G11126" s="139"/>
      <x:c r="H11126" s="139"/>
      <x:c r="I11126" s="266" t="n">
        <x:f>INT((ROW()-ROW($I$46))/((CARROT_CAP+1)*(MESCLUN_CAP+1)))</x:f>
        <x:v>17</x:v>
      </x:c>
      <x:c r="J11126" s="266" t="n">
        <x:f>MOD(INT((ROW()-ROW($I$46))/(MESCLUN_CAP+1)),CARROT_CAP+1)</x:f>
        <x:v>0</x:v>
      </x:c>
      <x:c r="K11126" s="266" t="n">
        <x:f>MOD(ROW()-ROW($I$46),MESCLUN_CAP+1)</x:f>
        <x:v>13</x:v>
      </x:c>
      <x:c r="L11126" s="266" t="n">
        <x:f>SUM(I11126:K11126)</x:f>
        <x:v>30</x:v>
      </x:c>
      <x:c r="M11126" s="267" t="n">
        <x:f>I11126*TOMATO_HOURS*WEEKS*(1+TOMATO_DIM)^I11126+J11126*CARROT_HOURS*WEEKS*(1+CARROT_DIM)^J11126+K11126*MESCLUN_HOURS*WEEKS*(1+MESCLUN_DIM)^K11126</x:f>
        <x:v>8420.868946318009</x:v>
      </x:c>
      <x:c r="N11126" s="267" t="n">
        <x:f>MAX(M11126-FARMER_HOURS,0)/TEMP_HOURS_PER_WORKER</x:f>
        <x:v>5.347825657165284</x:v>
      </x:c>
      <x:c r="O11126" s="268" t="n">
        <x:f>I11126*TOMATO_PRICE+J11126*CARROT_PRICE+K11126*MESCLUN_PRICE</x:f>
        <x:v>184700</x:v>
      </x:c>
      <x:c r="P11126" s="268" t="n">
        <x:f>I11126*TOMATO_FERTILIZER+J11126*CARROT_FERTILIZER+K11126*MESCLUN_FERTILIZER</x:f>
        <x:v>26400</x:v>
      </x:c>
      <x:c r="Q11126" s="268" t="n">
        <x:f>MIN(M11126,FARMER_HOURS)*FARMER_RATE+MAX(M11126-FARMER_HOURS,0)*TEMP_RATE</x:f>
        <x:v>158695.64142913208</x:v>
      </x:c>
      <x:c r="R11126" s="268" t="n">
        <x:f>O11126-P11126-Q11126-FIXED_COST</x:f>
        <x:v>-20395.641429132083</x:v>
      </x:c>
      <x:c r="S11126" s="139" t="str">
        <x:f>IF(AND(L11126&lt;=TOTAL_BED_CAP,N11126&lt;=TEMP_WORKER_CAP),"YES","NO")</x:f>
        <x:v>NO</x:v>
      </x:c>
      <x:c r="T11126" s="139" t="n">
        <x:f>IF(S11126="YES",R11126,-1E+99)</x:f>
        <x:v>-1e+99</x:v>
      </x:c>
    </x:row>
    <x:row r="11127">
      <x:c r="A11127" s="139"/>
      <x:c r="B11127" s="139"/>
      <x:c r="C11127" s="139"/>
      <x:c r="D11127" s="139"/>
      <x:c r="E11127" s="139"/>
      <x:c r="F11127" s="139"/>
      <x:c r="G11127" s="139"/>
      <x:c r="H11127" s="139"/>
      <x:c r="I11127" s="266" t="n">
        <x:f>INT((ROW()-ROW($I$46))/((CARROT_CAP+1)*(MESCLUN_CAP+1)))</x:f>
        <x:v>17</x:v>
      </x:c>
      <x:c r="J11127" s="266" t="n">
        <x:f>MOD(INT((ROW()-ROW($I$46))/(MESCLUN_CAP+1)),CARROT_CAP+1)</x:f>
        <x:v>0</x:v>
      </x:c>
      <x:c r="K11127" s="266" t="n">
        <x:f>MOD(ROW()-ROW($I$46),MESCLUN_CAP+1)</x:f>
        <x:v>14</x:v>
      </x:c>
      <x:c r="L11127" s="266" t="n">
        <x:f>SUM(I11127:K11127)</x:f>
        <x:v>31</x:v>
      </x:c>
      <x:c r="M11127" s="267" t="n">
        <x:f>I11127*TOMATO_HOURS*WEEKS*(1+TOMATO_DIM)^I11127+J11127*CARROT_HOURS*WEEKS*(1+CARROT_DIM)^J11127+K11127*MESCLUN_HOURS*WEEKS*(1+MESCLUN_DIM)^K11127</x:f>
        <x:v>8483.01102763167</x:v>
      </x:c>
      <x:c r="N11127" s="267" t="n">
        <x:f>MAX(M11127-FARMER_HOURS,0)/TEMP_HOURS_PER_WORKER</x:f>
        <x:v>5.390979880299771</x:v>
      </x:c>
      <x:c r="O11127" s="268" t="n">
        <x:f>I11127*TOMATO_PRICE+J11127*CARROT_PRICE+K11127*MESCLUN_PRICE</x:f>
        <x:v>187400</x:v>
      </x:c>
      <x:c r="P11127" s="268" t="n">
        <x:f>I11127*TOMATO_FERTILIZER+J11127*CARROT_FERTILIZER+K11127*MESCLUN_FERTILIZER</x:f>
        <x:v>27280</x:v>
      </x:c>
      <x:c r="Q11127" s="268" t="n">
        <x:f>MIN(M11127,FARMER_HOURS)*FARMER_RATE+MAX(M11127-FARMER_HOURS,0)*TEMP_RATE</x:f>
        <x:v>159774.49700749427</x:v>
      </x:c>
      <x:c r="R11127" s="268" t="n">
        <x:f>O11127-P11127-Q11127-FIXED_COST</x:f>
        <x:v>-19654.49700749427</x:v>
      </x:c>
      <x:c r="S11127" s="139" t="str">
        <x:f>IF(AND(L11127&lt;=TOTAL_BED_CAP,N11127&lt;=TEMP_WORKER_CAP),"YES","NO")</x:f>
        <x:v>NO</x:v>
      </x:c>
      <x:c r="T11127" s="139" t="n">
        <x:f>IF(S11127="YES",R11127,-1E+99)</x:f>
        <x:v>-1e+99</x:v>
      </x:c>
    </x:row>
    <x:row r="11128">
      <x:c r="A11128" s="139"/>
      <x:c r="B11128" s="139"/>
      <x:c r="C11128" s="139"/>
      <x:c r="D11128" s="139"/>
      <x:c r="E11128" s="139"/>
      <x:c r="F11128" s="139"/>
      <x:c r="G11128" s="139"/>
      <x:c r="H11128" s="139"/>
      <x:c r="I11128" s="266" t="n">
        <x:f>INT((ROW()-ROW($I$46))/((CARROT_CAP+1)*(MESCLUN_CAP+1)))</x:f>
        <x:v>17</x:v>
      </x:c>
      <x:c r="J11128" s="266" t="n">
        <x:f>MOD(INT((ROW()-ROW($I$46))/(MESCLUN_CAP+1)),CARROT_CAP+1)</x:f>
        <x:v>0</x:v>
      </x:c>
      <x:c r="K11128" s="266" t="n">
        <x:f>MOD(ROW()-ROW($I$46),MESCLUN_CAP+1)</x:f>
        <x:v>15</x:v>
      </x:c>
      <x:c r="L11128" s="266" t="n">
        <x:f>SUM(I11128:K11128)</x:f>
        <x:v>32</x:v>
      </x:c>
      <x:c r="M11128" s="267" t="n">
        <x:f>I11128*TOMATO_HOURS*WEEKS*(1+TOMATO_DIM)^I11128+J11128*CARROT_HOURS*WEEKS*(1+CARROT_DIM)^J11128+K11128*MESCLUN_HOURS*WEEKS*(1+MESCLUN_DIM)^K11128</x:f>
        <x:v>8546.599234507818</x:v>
      </x:c>
      <x:c r="N11128" s="267" t="n">
        <x:f>MAX(M11128-FARMER_HOURS,0)/TEMP_HOURS_PER_WORKER</x:f>
        <x:v>5.435138357297095</x:v>
      </x:c>
      <x:c r="O11128" s="268" t="n">
        <x:f>I11128*TOMATO_PRICE+J11128*CARROT_PRICE+K11128*MESCLUN_PRICE</x:f>
        <x:v>190100</x:v>
      </x:c>
      <x:c r="P11128" s="268" t="n">
        <x:f>I11128*TOMATO_FERTILIZER+J11128*CARROT_FERTILIZER+K11128*MESCLUN_FERTILIZER</x:f>
        <x:v>28160</x:v>
      </x:c>
      <x:c r="Q11128" s="268" t="n">
        <x:f>MIN(M11128,FARMER_HOURS)*FARMER_RATE+MAX(M11128-FARMER_HOURS,0)*TEMP_RATE</x:f>
        <x:v>160878.4589324274</x:v>
      </x:c>
      <x:c r="R11128" s="268" t="n">
        <x:f>O11128-P11128-Q11128-FIXED_COST</x:f>
        <x:v>-18938.4589324274</x:v>
      </x:c>
      <x:c r="S11128" s="139" t="str">
        <x:f>IF(AND(L11128&lt;=TOTAL_BED_CAP,N11128&lt;=TEMP_WORKER_CAP),"YES","NO")</x:f>
        <x:v>NO</x:v>
      </x:c>
      <x:c r="T11128" s="139" t="n">
        <x:f>IF(S11128="YES",R11128,-1E+99)</x:f>
        <x:v>-1e+99</x:v>
      </x:c>
    </x:row>
    <x:row r="11129">
      <x:c r="A11129" s="139"/>
      <x:c r="B11129" s="139"/>
      <x:c r="C11129" s="139"/>
      <x:c r="D11129" s="139"/>
      <x:c r="E11129" s="139"/>
      <x:c r="F11129" s="139"/>
      <x:c r="G11129" s="139"/>
      <x:c r="H11129" s="139"/>
      <x:c r="I11129" s="266" t="n">
        <x:f>INT((ROW()-ROW($I$46))/((CARROT_CAP+1)*(MESCLUN_CAP+1)))</x:f>
        <x:v>17</x:v>
      </x:c>
      <x:c r="J11129" s="266" t="n">
        <x:f>MOD(INT((ROW()-ROW($I$46))/(MESCLUN_CAP+1)),CARROT_CAP+1)</x:f>
        <x:v>0</x:v>
      </x:c>
      <x:c r="K11129" s="266" t="n">
        <x:f>MOD(ROW()-ROW($I$46),MESCLUN_CAP+1)</x:f>
        <x:v>16</x:v>
      </x:c>
      <x:c r="L11129" s="266" t="n">
        <x:f>SUM(I11129:K11129)</x:f>
        <x:v>33</x:v>
      </x:c>
      <x:c r="M11129" s="267" t="n">
        <x:f>I11129*TOMATO_HOURS*WEEKS*(1+TOMATO_DIM)^I11129+J11129*CARROT_HOURS*WEEKS*(1+CARROT_DIM)^J11129+K11129*MESCLUN_HOURS*WEEKS*(1+MESCLUN_DIM)^K11129</x:f>
        <x:v>8611.660010385305</x:v>
      </x:c>
      <x:c r="N11129" s="267" t="n">
        <x:f>MAX(M11129-FARMER_HOURS,0)/TEMP_HOURS_PER_WORKER</x:f>
        <x:v>5.480319451656462</x:v>
      </x:c>
      <x:c r="O11129" s="268" t="n">
        <x:f>I11129*TOMATO_PRICE+J11129*CARROT_PRICE+K11129*MESCLUN_PRICE</x:f>
        <x:v>192800</x:v>
      </x:c>
      <x:c r="P11129" s="268" t="n">
        <x:f>I11129*TOMATO_FERTILIZER+J11129*CARROT_FERTILIZER+K11129*MESCLUN_FERTILIZER</x:f>
        <x:v>29040</x:v>
      </x:c>
      <x:c r="Q11129" s="268" t="n">
        <x:f>MIN(M11129,FARMER_HOURS)*FARMER_RATE+MAX(M11129-FARMER_HOURS,0)*TEMP_RATE</x:f>
        <x:v>162007.98629141154</x:v>
      </x:c>
      <x:c r="R11129" s="268" t="n">
        <x:f>O11129-P11129-Q11129-FIXED_COST</x:f>
        <x:v>-18247.986291411537</x:v>
      </x:c>
      <x:c r="S11129" s="139" t="str">
        <x:f>IF(AND(L11129&lt;=TOTAL_BED_CAP,N11129&lt;=TEMP_WORKER_CAP),"YES","NO")</x:f>
        <x:v>NO</x:v>
      </x:c>
      <x:c r="T11129" s="139" t="n">
        <x:f>IF(S11129="YES",R11129,-1E+99)</x:f>
        <x:v>-1e+99</x:v>
      </x:c>
    </x:row>
    <x:row r="11130">
      <x:c r="A11130" s="139"/>
      <x:c r="B11130" s="139"/>
      <x:c r="C11130" s="139"/>
      <x:c r="D11130" s="139"/>
      <x:c r="E11130" s="139"/>
      <x:c r="F11130" s="139"/>
      <x:c r="G11130" s="139"/>
      <x:c r="H11130" s="139"/>
      <x:c r="I11130" s="266" t="n">
        <x:f>INT((ROW()-ROW($I$46))/((CARROT_CAP+1)*(MESCLUN_CAP+1)))</x:f>
        <x:v>17</x:v>
      </x:c>
      <x:c r="J11130" s="266" t="n">
        <x:f>MOD(INT((ROW()-ROW($I$46))/(MESCLUN_CAP+1)),CARROT_CAP+1)</x:f>
        <x:v>0</x:v>
      </x:c>
      <x:c r="K11130" s="266" t="n">
        <x:f>MOD(ROW()-ROW($I$46),MESCLUN_CAP+1)</x:f>
        <x:v>17</x:v>
      </x:c>
      <x:c r="L11130" s="266" t="n">
        <x:f>SUM(I11130:K11130)</x:f>
        <x:v>34</x:v>
      </x:c>
      <x:c r="M11130" s="267" t="n">
        <x:f>I11130*TOMATO_HOURS*WEEKS*(1+TOMATO_DIM)^I11130+J11130*CARROT_HOURS*WEEKS*(1+CARROT_DIM)^J11130+K11130*MESCLUN_HOURS*WEEKS*(1+MESCLUN_DIM)^K11130</x:f>
        <x:v>8678.220233831846</x:v>
      </x:c>
      <x:c r="N11130" s="267" t="n">
        <x:f>MAX(M11130-FARMER_HOURS,0)/TEMP_HOURS_PER_WORKER</x:f>
        <x:v>5.526541829049893</x:v>
      </x:c>
      <x:c r="O11130" s="268" t="n">
        <x:f>I11130*TOMATO_PRICE+J11130*CARROT_PRICE+K11130*MESCLUN_PRICE</x:f>
        <x:v>195500</x:v>
      </x:c>
      <x:c r="P11130" s="268" t="n">
        <x:f>I11130*TOMATO_FERTILIZER+J11130*CARROT_FERTILIZER+K11130*MESCLUN_FERTILIZER</x:f>
        <x:v>29920</x:v>
      </x:c>
      <x:c r="Q11130" s="268" t="n">
        <x:f>MIN(M11130,FARMER_HOURS)*FARMER_RATE+MAX(M11130-FARMER_HOURS,0)*TEMP_RATE</x:f>
        <x:v>163163.5457262473</x:v>
      </x:c>
      <x:c r="R11130" s="268" t="n">
        <x:f>O11130-P11130-Q11130-FIXED_COST</x:f>
        <x:v>-17583.545726247306</x:v>
      </x:c>
      <x:c r="S11130" s="139" t="str">
        <x:f>IF(AND(L11130&lt;=TOTAL_BED_CAP,N11130&lt;=TEMP_WORKER_CAP),"YES","NO")</x:f>
        <x:v>NO</x:v>
      </x:c>
      <x:c r="T11130" s="139" t="n">
        <x:f>IF(S11130="YES",R11130,-1E+99)</x:f>
        <x:v>-1e+99</x:v>
      </x:c>
    </x:row>
    <x:row r="11131">
      <x:c r="A11131" s="139"/>
      <x:c r="B11131" s="139"/>
      <x:c r="C11131" s="139"/>
      <x:c r="D11131" s="139"/>
      <x:c r="E11131" s="139"/>
      <x:c r="F11131" s="139"/>
      <x:c r="G11131" s="139"/>
      <x:c r="H11131" s="139"/>
      <x:c r="I11131" s="266" t="n">
        <x:f>INT((ROW()-ROW($I$46))/((CARROT_CAP+1)*(MESCLUN_CAP+1)))</x:f>
        <x:v>17</x:v>
      </x:c>
      <x:c r="J11131" s="266" t="n">
        <x:f>MOD(INT((ROW()-ROW($I$46))/(MESCLUN_CAP+1)),CARROT_CAP+1)</x:f>
        <x:v>0</x:v>
      </x:c>
      <x:c r="K11131" s="266" t="n">
        <x:f>MOD(ROW()-ROW($I$46),MESCLUN_CAP+1)</x:f>
        <x:v>18</x:v>
      </x:c>
      <x:c r="L11131" s="266" t="n">
        <x:f>SUM(I11131:K11131)</x:f>
        <x:v>35</x:v>
      </x:c>
      <x:c r="M11131" s="267" t="n">
        <x:f>I11131*TOMATO_HOURS*WEEKS*(1+TOMATO_DIM)^I11131+J11131*CARROT_HOURS*WEEKS*(1+CARROT_DIM)^J11131+K11131*MESCLUN_HOURS*WEEKS*(1+MESCLUN_DIM)^K11131</x:f>
        <x:v>8746.307225290433</x:v>
      </x:c>
      <x:c r="N11131" s="267" t="n">
        <x:f>MAX(M11131-FARMER_HOURS,0)/TEMP_HOURS_PER_WORKER</x:f>
        <x:v>5.573824462007245</x:v>
      </x:c>
      <x:c r="O11131" s="268" t="n">
        <x:f>I11131*TOMATO_PRICE+J11131*CARROT_PRICE+K11131*MESCLUN_PRICE</x:f>
        <x:v>198200</x:v>
      </x:c>
      <x:c r="P11131" s="268" t="n">
        <x:f>I11131*TOMATO_FERTILIZER+J11131*CARROT_FERTILIZER+K11131*MESCLUN_FERTILIZER</x:f>
        <x:v>30800</x:v>
      </x:c>
      <x:c r="Q11131" s="268" t="n">
        <x:f>MIN(M11131,FARMER_HOURS)*FARMER_RATE+MAX(M11131-FARMER_HOURS,0)*TEMP_RATE</x:f>
        <x:v>164345.61155018111</x:v>
      </x:c>
      <x:c r="R11131" s="268" t="n">
        <x:f>O11131-P11131-Q11131-FIXED_COST</x:f>
        <x:v>-16945.611550181115</x:v>
      </x:c>
      <x:c r="S11131" s="139" t="str">
        <x:f>IF(AND(L11131&lt;=TOTAL_BED_CAP,N11131&lt;=TEMP_WORKER_CAP),"YES","NO")</x:f>
        <x:v>NO</x:v>
      </x:c>
      <x:c r="T11131" s="139" t="n">
        <x:f>IF(S11131="YES",R11131,-1E+99)</x:f>
        <x:v>-1e+99</x:v>
      </x:c>
    </x:row>
    <x:row r="11132">
      <x:c r="A11132" s="139"/>
      <x:c r="B11132" s="139"/>
      <x:c r="C11132" s="139"/>
      <x:c r="D11132" s="139"/>
      <x:c r="E11132" s="139"/>
      <x:c r="F11132" s="139"/>
      <x:c r="G11132" s="139"/>
      <x:c r="H11132" s="139"/>
      <x:c r="I11132" s="266" t="n">
        <x:f>INT((ROW()-ROW($I$46))/((CARROT_CAP+1)*(MESCLUN_CAP+1)))</x:f>
        <x:v>17</x:v>
      </x:c>
      <x:c r="J11132" s="266" t="n">
        <x:f>MOD(INT((ROW()-ROW($I$46))/(MESCLUN_CAP+1)),CARROT_CAP+1)</x:f>
        <x:v>0</x:v>
      </x:c>
      <x:c r="K11132" s="266" t="n">
        <x:f>MOD(ROW()-ROW($I$46),MESCLUN_CAP+1)</x:f>
        <x:v>19</x:v>
      </x:c>
      <x:c r="L11132" s="266" t="n">
        <x:f>SUM(I11132:K11132)</x:f>
        <x:v>36</x:v>
      </x:c>
      <x:c r="M11132" s="267" t="n">
        <x:f>I11132*TOMATO_HOURS*WEEKS*(1+TOMATO_DIM)^I11132+J11132*CARROT_HOURS*WEEKS*(1+CARROT_DIM)^J11132+K11132*MESCLUN_HOURS*WEEKS*(1+MESCLUN_DIM)^K11132</x:f>
        <x:v>8815.948753926456</x:v>
      </x:c>
      <x:c r="N11132" s="267" t="n">
        <x:f>MAX(M11132-FARMER_HOURS,0)/TEMP_HOURS_PER_WORKER</x:f>
        <x:v>5.6221866346711495</x:v>
      </x:c>
      <x:c r="O11132" s="268" t="n">
        <x:f>I11132*TOMATO_PRICE+J11132*CARROT_PRICE+K11132*MESCLUN_PRICE</x:f>
        <x:v>200900</x:v>
      </x:c>
      <x:c r="P11132" s="268" t="n">
        <x:f>I11132*TOMATO_FERTILIZER+J11132*CARROT_FERTILIZER+K11132*MESCLUN_FERTILIZER</x:f>
        <x:v>31680</x:v>
      </x:c>
      <x:c r="Q11132" s="268" t="n">
        <x:f>MIN(M11132,FARMER_HOURS)*FARMER_RATE+MAX(M11132-FARMER_HOURS,0)*TEMP_RATE</x:f>
        <x:v>165554.66586677873</x:v>
      </x:c>
      <x:c r="R11132" s="268" t="n">
        <x:f>O11132-P11132-Q11132-FIXED_COST</x:f>
        <x:v>-16334.665866778727</x:v>
      </x:c>
      <x:c r="S11132" s="139" t="str">
        <x:f>IF(AND(L11132&lt;=TOTAL_BED_CAP,N11132&lt;=TEMP_WORKER_CAP),"YES","NO")</x:f>
        <x:v>NO</x:v>
      </x:c>
      <x:c r="T11132" s="139" t="n">
        <x:f>IF(S11132="YES",R11132,-1E+99)</x:f>
        <x:v>-1e+99</x:v>
      </x:c>
    </x:row>
    <x:row r="11133">
      <x:c r="A11133" s="139"/>
      <x:c r="B11133" s="139"/>
      <x:c r="C11133" s="139"/>
      <x:c r="D11133" s="139"/>
      <x:c r="E11133" s="139"/>
      <x:c r="F11133" s="139"/>
      <x:c r="G11133" s="139"/>
      <x:c r="H11133" s="139"/>
      <x:c r="I11133" s="266" t="n">
        <x:f>INT((ROW()-ROW($I$46))/((CARROT_CAP+1)*(MESCLUN_CAP+1)))</x:f>
        <x:v>17</x:v>
      </x:c>
      <x:c r="J11133" s="266" t="n">
        <x:f>MOD(INT((ROW()-ROW($I$46))/(MESCLUN_CAP+1)),CARROT_CAP+1)</x:f>
        <x:v>0</x:v>
      </x:c>
      <x:c r="K11133" s="266" t="n">
        <x:f>MOD(ROW()-ROW($I$46),MESCLUN_CAP+1)</x:f>
        <x:v>20</x:v>
      </x:c>
      <x:c r="L11133" s="266" t="n">
        <x:f>SUM(I11133:K11133)</x:f>
        <x:v>37</x:v>
      </x:c>
      <x:c r="M11133" s="267" t="n">
        <x:f>I11133*TOMATO_HOURS*WEEKS*(1+TOMATO_DIM)^I11133+J11133*CARROT_HOURS*WEEKS*(1+CARROT_DIM)^J11133+K11133*MESCLUN_HOURS*WEEKS*(1+MESCLUN_DIM)^K11133</x:f>
        <x:v>8887.173044576932</x:v>
      </x:c>
      <x:c r="N11133" s="267" t="n">
        <x:f>MAX(M11133-FARMER_HOURS,0)/TEMP_HOURS_PER_WORKER</x:f>
        <x:v>5.671647947622869</x:v>
      </x:c>
      <x:c r="O11133" s="268" t="n">
        <x:f>I11133*TOMATO_PRICE+J11133*CARROT_PRICE+K11133*MESCLUN_PRICE</x:f>
        <x:v>203600</x:v>
      </x:c>
      <x:c r="P11133" s="268" t="n">
        <x:f>I11133*TOMATO_FERTILIZER+J11133*CARROT_FERTILIZER+K11133*MESCLUN_FERTILIZER</x:f>
        <x:v>32560</x:v>
      </x:c>
      <x:c r="Q11133" s="268" t="n">
        <x:f>MIN(M11133,FARMER_HOURS)*FARMER_RATE+MAX(M11133-FARMER_HOURS,0)*TEMP_RATE</x:f>
        <x:v>166791.19869057173</x:v>
      </x:c>
      <x:c r="R11133" s="268" t="n">
        <x:f>O11133-P11133-Q11133-FIXED_COST</x:f>
        <x:v>-15751.198690571735</x:v>
      </x:c>
      <x:c r="S11133" s="139" t="str">
        <x:f>IF(AND(L11133&lt;=TOTAL_BED_CAP,N11133&lt;=TEMP_WORKER_CAP),"YES","NO")</x:f>
        <x:v>NO</x:v>
      </x:c>
      <x:c r="T11133" s="139" t="n">
        <x:f>IF(S11133="YES",R11133,-1E+99)</x:f>
        <x:v>-1e+99</x:v>
      </x:c>
    </x:row>
    <x:row r="11134">
      <x:c r="A11134" s="139"/>
      <x:c r="B11134" s="139"/>
      <x:c r="C11134" s="139"/>
      <x:c r="D11134" s="139"/>
      <x:c r="E11134" s="139"/>
      <x:c r="F11134" s="139"/>
      <x:c r="G11134" s="139"/>
      <x:c r="H11134" s="139"/>
      <x:c r="I11134" s="266" t="n">
        <x:f>INT((ROW()-ROW($I$46))/((CARROT_CAP+1)*(MESCLUN_CAP+1)))</x:f>
        <x:v>17</x:v>
      </x:c>
      <x:c r="J11134" s="266" t="n">
        <x:f>MOD(INT((ROW()-ROW($I$46))/(MESCLUN_CAP+1)),CARROT_CAP+1)</x:f>
        <x:v>0</x:v>
      </x:c>
      <x:c r="K11134" s="266" t="n">
        <x:f>MOD(ROW()-ROW($I$46),MESCLUN_CAP+1)</x:f>
        <x:v>21</x:v>
      </x:c>
      <x:c r="L11134" s="266" t="n">
        <x:f>SUM(I11134:K11134)</x:f>
        <x:v>38</x:v>
      </x:c>
      <x:c r="M11134" s="267" t="n">
        <x:f>I11134*TOMATO_HOURS*WEEKS*(1+TOMATO_DIM)^I11134+J11134*CARROT_HOURS*WEEKS*(1+CARROT_DIM)^J11134+K11134*MESCLUN_HOURS*WEEKS*(1+MESCLUN_DIM)^K11134</x:f>
        <x:v>8960.008784803376</x:v>
      </x:c>
      <x:c r="N11134" s="267" t="n">
        <x:f>MAX(M11134-FARMER_HOURS,0)/TEMP_HOURS_PER_WORKER</x:f>
        <x:v>5.722228322780122</x:v>
      </x:c>
      <x:c r="O11134" s="268" t="n">
        <x:f>I11134*TOMATO_PRICE+J11134*CARROT_PRICE+K11134*MESCLUN_PRICE</x:f>
        <x:v>206300</x:v>
      </x:c>
      <x:c r="P11134" s="268" t="n">
        <x:f>I11134*TOMATO_FERTILIZER+J11134*CARROT_FERTILIZER+K11134*MESCLUN_FERTILIZER</x:f>
        <x:v>33440</x:v>
      </x:c>
      <x:c r="Q11134" s="268" t="n">
        <x:f>MIN(M11134,FARMER_HOURS)*FARMER_RATE+MAX(M11134-FARMER_HOURS,0)*TEMP_RATE</x:f>
        <x:v>168055.70806950305</x:v>
      </x:c>
      <x:c r="R11134" s="268" t="n">
        <x:f>O11134-P11134-Q11134-FIXED_COST</x:f>
        <x:v>-15195.708069503045</x:v>
      </x:c>
      <x:c r="S11134" s="139" t="str">
        <x:f>IF(AND(L11134&lt;=TOTAL_BED_CAP,N11134&lt;=TEMP_WORKER_CAP),"YES","NO")</x:f>
        <x:v>NO</x:v>
      </x:c>
      <x:c r="T11134" s="139" t="n">
        <x:f>IF(S11134="YES",R11134,-1E+99)</x:f>
        <x:v>-1e+99</x:v>
      </x:c>
    </x:row>
    <x:row r="11135">
      <x:c r="A11135" s="139"/>
      <x:c r="B11135" s="139"/>
      <x:c r="C11135" s="139"/>
      <x:c r="D11135" s="139"/>
      <x:c r="E11135" s="139"/>
      <x:c r="F11135" s="139"/>
      <x:c r="G11135" s="139"/>
      <x:c r="H11135" s="139"/>
      <x:c r="I11135" s="266" t="n">
        <x:f>INT((ROW()-ROW($I$46))/((CARROT_CAP+1)*(MESCLUN_CAP+1)))</x:f>
        <x:v>17</x:v>
      </x:c>
      <x:c r="J11135" s="266" t="n">
        <x:f>MOD(INT((ROW()-ROW($I$46))/(MESCLUN_CAP+1)),CARROT_CAP+1)</x:f>
        <x:v>0</x:v>
      </x:c>
      <x:c r="K11135" s="266" t="n">
        <x:f>MOD(ROW()-ROW($I$46),MESCLUN_CAP+1)</x:f>
        <x:v>22</x:v>
      </x:c>
      <x:c r="L11135" s="266" t="n">
        <x:f>SUM(I11135:K11135)</x:f>
        <x:v>39</x:v>
      </x:c>
      <x:c r="M11135" s="267" t="n">
        <x:f>I11135*TOMATO_HOURS*WEEKS*(1+TOMATO_DIM)^I11135+J11135*CARROT_HOURS*WEEKS*(1+CARROT_DIM)^J11135+K11135*MESCLUN_HOURS*WEEKS*(1+MESCLUN_DIM)^K11135</x:f>
        <x:v>9034.485132049773</x:v>
      </x:c>
      <x:c r="N11135" s="267" t="n">
        <x:f>MAX(M11135-FARMER_HOURS,0)/TEMP_HOURS_PER_WORKER</x:f>
        <x:v>5.773948008367897</x:v>
      </x:c>
      <x:c r="O11135" s="268" t="n">
        <x:f>I11135*TOMATO_PRICE+J11135*CARROT_PRICE+K11135*MESCLUN_PRICE</x:f>
        <x:v>209000</x:v>
      </x:c>
      <x:c r="P11135" s="268" t="n">
        <x:f>I11135*TOMATO_FERTILIZER+J11135*CARROT_FERTILIZER+K11135*MESCLUN_FERTILIZER</x:f>
        <x:v>34320</x:v>
      </x:c>
      <x:c r="Q11135" s="268" t="n">
        <x:f>MIN(M11135,FARMER_HOURS)*FARMER_RATE+MAX(M11135-FARMER_HOURS,0)*TEMP_RATE</x:f>
        <x:v>169348.70020919744</x:v>
      </x:c>
      <x:c r="R11135" s="268" t="n">
        <x:f>O11135-P11135-Q11135-FIXED_COST</x:f>
        <x:v>-14668.700209197443</x:v>
      </x:c>
      <x:c r="S11135" s="139" t="str">
        <x:f>IF(AND(L11135&lt;=TOTAL_BED_CAP,N11135&lt;=TEMP_WORKER_CAP),"YES","NO")</x:f>
        <x:v>NO</x:v>
      </x:c>
      <x:c r="T11135" s="139" t="n">
        <x:f>IF(S11135="YES",R11135,-1E+99)</x:f>
        <x:v>-1e+99</x:v>
      </x:c>
    </x:row>
    <x:row r="11136">
      <x:c r="A11136" s="139"/>
      <x:c r="B11136" s="139"/>
      <x:c r="C11136" s="139"/>
      <x:c r="D11136" s="139"/>
      <x:c r="E11136" s="139"/>
      <x:c r="F11136" s="139"/>
      <x:c r="G11136" s="139"/>
      <x:c r="H11136" s="139"/>
      <x:c r="I11136" s="266" t="n">
        <x:f>INT((ROW()-ROW($I$46))/((CARROT_CAP+1)*(MESCLUN_CAP+1)))</x:f>
        <x:v>17</x:v>
      </x:c>
      <x:c r="J11136" s="266" t="n">
        <x:f>MOD(INT((ROW()-ROW($I$46))/(MESCLUN_CAP+1)),CARROT_CAP+1)</x:f>
        <x:v>0</x:v>
      </x:c>
      <x:c r="K11136" s="266" t="n">
        <x:f>MOD(ROW()-ROW($I$46),MESCLUN_CAP+1)</x:f>
        <x:v>23</x:v>
      </x:c>
      <x:c r="L11136" s="266" t="n">
        <x:f>SUM(I11136:K11136)</x:f>
        <x:v>40</x:v>
      </x:c>
      <x:c r="M11136" s="267" t="n">
        <x:f>I11136*TOMATO_HOURS*WEEKS*(1+TOMATO_DIM)^I11136+J11136*CARROT_HOURS*WEEKS*(1+CARROT_DIM)^J11136+K11136*MESCLUN_HOURS*WEEKS*(1+MESCLUN_DIM)^K11136</x:f>
        <x:v>9110.631720907208</x:v>
      </x:c>
      <x:c r="N11136" s="267" t="n">
        <x:f>MAX(M11136-FARMER_HOURS,0)/TEMP_HOURS_PER_WORKER</x:f>
        <x:v>5.826827583963339</x:v>
      </x:c>
      <x:c r="O11136" s="268" t="n">
        <x:f>I11136*TOMATO_PRICE+J11136*CARROT_PRICE+K11136*MESCLUN_PRICE</x:f>
        <x:v>211700</x:v>
      </x:c>
      <x:c r="P11136" s="268" t="n">
        <x:f>I11136*TOMATO_FERTILIZER+J11136*CARROT_FERTILIZER+K11136*MESCLUN_FERTILIZER</x:f>
        <x:v>35200</x:v>
      </x:c>
      <x:c r="Q11136" s="268" t="n">
        <x:f>MIN(M11136,FARMER_HOURS)*FARMER_RATE+MAX(M11136-FARMER_HOURS,0)*TEMP_RATE</x:f>
        <x:v>170670.68959908347</x:v>
      </x:c>
      <x:c r="R11136" s="268" t="n">
        <x:f>O11136-P11136-Q11136-FIXED_COST</x:f>
        <x:v>-14170.689599083475</x:v>
      </x:c>
      <x:c r="S11136" s="139" t="str">
        <x:f>IF(AND(L11136&lt;=TOTAL_BED_CAP,N11136&lt;=TEMP_WORKER_CAP),"YES","NO")</x:f>
        <x:v>NO</x:v>
      </x:c>
      <x:c r="T11136" s="139" t="n">
        <x:f>IF(S11136="YES",R11136,-1E+99)</x:f>
        <x:v>-1e+99</x:v>
      </x:c>
    </x:row>
    <x:row r="11137">
      <x:c r="A11137" s="139"/>
      <x:c r="B11137" s="139"/>
      <x:c r="C11137" s="139"/>
      <x:c r="D11137" s="139"/>
      <x:c r="E11137" s="139"/>
      <x:c r="F11137" s="139"/>
      <x:c r="G11137" s="139"/>
      <x:c r="H11137" s="139"/>
      <x:c r="I11137" s="266" t="n">
        <x:f>INT((ROW()-ROW($I$46))/((CARROT_CAP+1)*(MESCLUN_CAP+1)))</x:f>
        <x:v>17</x:v>
      </x:c>
      <x:c r="J11137" s="266" t="n">
        <x:f>MOD(INT((ROW()-ROW($I$46))/(MESCLUN_CAP+1)),CARROT_CAP+1)</x:f>
        <x:v>0</x:v>
      </x:c>
      <x:c r="K11137" s="266" t="n">
        <x:f>MOD(ROW()-ROW($I$46),MESCLUN_CAP+1)</x:f>
        <x:v>24</x:v>
      </x:c>
      <x:c r="L11137" s="266" t="n">
        <x:f>SUM(I11137:K11137)</x:f>
        <x:v>41</x:v>
      </x:c>
      <x:c r="M11137" s="267" t="n">
        <x:f>I11137*TOMATO_HOURS*WEEKS*(1+TOMATO_DIM)^I11137+J11137*CARROT_HOURS*WEEKS*(1+CARROT_DIM)^J11137+K11137*MESCLUN_HOURS*WEEKS*(1+MESCLUN_DIM)^K11137</x:f>
        <x:v>9188.478670486704</x:v>
      </x:c>
      <x:c r="N11137" s="267" t="n">
        <x:f>MAX(M11137-FARMER_HOURS,0)/TEMP_HOURS_PER_WORKER</x:f>
        <x:v>5.880887965615766</x:v>
      </x:c>
      <x:c r="O11137" s="268" t="n">
        <x:f>I11137*TOMATO_PRICE+J11137*CARROT_PRICE+K11137*MESCLUN_PRICE</x:f>
        <x:v>214400</x:v>
      </x:c>
      <x:c r="P11137" s="268" t="n">
        <x:f>I11137*TOMATO_FERTILIZER+J11137*CARROT_FERTILIZER+K11137*MESCLUN_FERTILIZER</x:f>
        <x:v>36080</x:v>
      </x:c>
      <x:c r="Q11137" s="268" t="n">
        <x:f>MIN(M11137,FARMER_HOURS)*FARMER_RATE+MAX(M11137-FARMER_HOURS,0)*TEMP_RATE</x:f>
        <x:v>172022.19914039416</x:v>
      </x:c>
      <x:c r="R11137" s="268" t="n">
        <x:f>O11137-P11137-Q11137-FIXED_COST</x:f>
        <x:v>-13702.199140394165</x:v>
      </x:c>
      <x:c r="S11137" s="139" t="str">
        <x:f>IF(AND(L11137&lt;=TOTAL_BED_CAP,N11137&lt;=TEMP_WORKER_CAP),"YES","NO")</x:f>
        <x:v>NO</x:v>
      </x:c>
      <x:c r="T11137" s="139" t="n">
        <x:f>IF(S11137="YES",R11137,-1E+99)</x:f>
        <x:v>-1e+99</x:v>
      </x:c>
    </x:row>
    <x:row r="11138">
      <x:c r="A11138" s="139"/>
      <x:c r="B11138" s="139"/>
      <x:c r="C11138" s="139"/>
      <x:c r="D11138" s="139"/>
      <x:c r="E11138" s="139"/>
      <x:c r="F11138" s="139"/>
      <x:c r="G11138" s="139"/>
      <x:c r="H11138" s="139"/>
      <x:c r="I11138" s="266" t="n">
        <x:f>INT((ROW()-ROW($I$46))/((CARROT_CAP+1)*(MESCLUN_CAP+1)))</x:f>
        <x:v>17</x:v>
      </x:c>
      <x:c r="J11138" s="266" t="n">
        <x:f>MOD(INT((ROW()-ROW($I$46))/(MESCLUN_CAP+1)),CARROT_CAP+1)</x:f>
        <x:v>0</x:v>
      </x:c>
      <x:c r="K11138" s="266" t="n">
        <x:f>MOD(ROW()-ROW($I$46),MESCLUN_CAP+1)</x:f>
        <x:v>25</x:v>
      </x:c>
      <x:c r="L11138" s="266" t="n">
        <x:f>SUM(I11138:K11138)</x:f>
        <x:v>42</x:v>
      </x:c>
      <x:c r="M11138" s="267" t="n">
        <x:f>I11138*TOMATO_HOURS*WEEKS*(1+TOMATO_DIM)^I11138+J11138*CARROT_HOURS*WEEKS*(1+CARROT_DIM)^J11138+K11138*MESCLUN_HOURS*WEEKS*(1+MESCLUN_DIM)^K11138</x:f>
        <x:v>9268.0565919018</x:v>
      </x:c>
      <x:c r="N11138" s="267" t="n">
        <x:f>MAX(M11138-FARMER_HOURS,0)/TEMP_HOURS_PER_WORKER</x:f>
        <x:v>5.9361504110429175</x:v>
      </x:c>
      <x:c r="O11138" s="268" t="n">
        <x:f>I11138*TOMATO_PRICE+J11138*CARROT_PRICE+K11138*MESCLUN_PRICE</x:f>
        <x:v>217100</x:v>
      </x:c>
      <x:c r="P11138" s="268" t="n">
        <x:f>I11138*TOMATO_FERTILIZER+J11138*CARROT_FERTILIZER+K11138*MESCLUN_FERTILIZER</x:f>
        <x:v>36960</x:v>
      </x:c>
      <x:c r="Q11138" s="268" t="n">
        <x:f>MIN(M11138,FARMER_HOURS)*FARMER_RATE+MAX(M11138-FARMER_HOURS,0)*TEMP_RATE</x:f>
        <x:v>173403.76027607292</x:v>
      </x:c>
      <x:c r="R11138" s="268" t="n">
        <x:f>O11138-P11138-Q11138-FIXED_COST</x:f>
        <x:v>-13263.76027607292</x:v>
      </x:c>
      <x:c r="S11138" s="139" t="str">
        <x:f>IF(AND(L11138&lt;=TOTAL_BED_CAP,N11138&lt;=TEMP_WORKER_CAP),"YES","NO")</x:f>
        <x:v>NO</x:v>
      </x:c>
      <x:c r="T11138" s="139" t="n">
        <x:f>IF(S11138="YES",R11138,-1E+99)</x:f>
        <x:v>-1e+99</x:v>
      </x:c>
    </x:row>
    <x:row r="11139">
      <x:c r="A11139" s="139"/>
      <x:c r="B11139" s="139"/>
      <x:c r="C11139" s="139"/>
      <x:c r="D11139" s="139"/>
      <x:c r="E11139" s="139"/>
      <x:c r="F11139" s="139"/>
      <x:c r="G11139" s="139"/>
      <x:c r="H11139" s="139"/>
      <x:c r="I11139" s="266" t="n">
        <x:f>INT((ROW()-ROW($I$46))/((CARROT_CAP+1)*(MESCLUN_CAP+1)))</x:f>
        <x:v>17</x:v>
      </x:c>
      <x:c r="J11139" s="266" t="n">
        <x:f>MOD(INT((ROW()-ROW($I$46))/(MESCLUN_CAP+1)),CARROT_CAP+1)</x:f>
        <x:v>0</x:v>
      </x:c>
      <x:c r="K11139" s="266" t="n">
        <x:f>MOD(ROW()-ROW($I$46),MESCLUN_CAP+1)</x:f>
        <x:v>26</x:v>
      </x:c>
      <x:c r="L11139" s="266" t="n">
        <x:f>SUM(I11139:K11139)</x:f>
        <x:v>43</x:v>
      </x:c>
      <x:c r="M11139" s="267" t="n">
        <x:f>I11139*TOMATO_HOURS*WEEKS*(1+TOMATO_DIM)^I11139+J11139*CARROT_HOURS*WEEKS*(1+CARROT_DIM)^J11139+K11139*MESCLUN_HOURS*WEEKS*(1+MESCLUN_DIM)^K11139</x:f>
        <x:v>9349.39659586252</x:v>
      </x:c>
      <x:c r="N11139" s="267" t="n">
        <x:f>MAX(M11139-FARMER_HOURS,0)/TEMP_HOURS_PER_WORKER</x:f>
        <x:v>5.992636524904527</x:v>
      </x:c>
      <x:c r="O11139" s="268" t="n">
        <x:f>I11139*TOMATO_PRICE+J11139*CARROT_PRICE+K11139*MESCLUN_PRICE</x:f>
        <x:v>219800</x:v>
      </x:c>
      <x:c r="P11139" s="268" t="n">
        <x:f>I11139*TOMATO_FERTILIZER+J11139*CARROT_FERTILIZER+K11139*MESCLUN_FERTILIZER</x:f>
        <x:v>37840</x:v>
      </x:c>
      <x:c r="Q11139" s="268" t="n">
        <x:f>MIN(M11139,FARMER_HOURS)*FARMER_RATE+MAX(M11139-FARMER_HOURS,0)*TEMP_RATE</x:f>
        <x:v>174815.9131226132</x:v>
      </x:c>
      <x:c r="R11139" s="268" t="n">
        <x:f>O11139-P11139-Q11139-FIXED_COST</x:f>
        <x:v>-12855.913122613187</x:v>
      </x:c>
      <x:c r="S11139" s="139" t="str">
        <x:f>IF(AND(L11139&lt;=TOTAL_BED_CAP,N11139&lt;=TEMP_WORKER_CAP),"YES","NO")</x:f>
        <x:v>NO</x:v>
      </x:c>
      <x:c r="T11139" s="139" t="n">
        <x:f>IF(S11139="YES",R11139,-1E+99)</x:f>
        <x:v>-1e+99</x:v>
      </x:c>
    </x:row>
    <x:row r="11140">
      <x:c r="A11140" s="139"/>
      <x:c r="B11140" s="139"/>
      <x:c r="C11140" s="139"/>
      <x:c r="D11140" s="139"/>
      <x:c r="E11140" s="139"/>
      <x:c r="F11140" s="139"/>
      <x:c r="G11140" s="139"/>
      <x:c r="H11140" s="139"/>
      <x:c r="I11140" s="266" t="n">
        <x:f>INT((ROW()-ROW($I$46))/((CARROT_CAP+1)*(MESCLUN_CAP+1)))</x:f>
        <x:v>17</x:v>
      </x:c>
      <x:c r="J11140" s="266" t="n">
        <x:f>MOD(INT((ROW()-ROW($I$46))/(MESCLUN_CAP+1)),CARROT_CAP+1)</x:f>
        <x:v>0</x:v>
      </x:c>
      <x:c r="K11140" s="266" t="n">
        <x:f>MOD(ROW()-ROW($I$46),MESCLUN_CAP+1)</x:f>
        <x:v>27</x:v>
      </x:c>
      <x:c r="L11140" s="266" t="n">
        <x:f>SUM(I11140:K11140)</x:f>
        <x:v>44</x:v>
      </x:c>
      <x:c r="M11140" s="267" t="n">
        <x:f>I11140*TOMATO_HOURS*WEEKS*(1+TOMATO_DIM)^I11140+J11140*CARROT_HOURS*WEEKS*(1+CARROT_DIM)^J11140+K11140*MESCLUN_HOURS*WEEKS*(1+MESCLUN_DIM)^K11140</x:f>
        <x:v>9432.530300382276</x:v>
      </x:c>
      <x:c r="N11140" s="267" t="n">
        <x:f>MAX(M11140-FARMER_HOURS,0)/TEMP_HOURS_PER_WORKER</x:f>
        <x:v>6.050368264154358</x:v>
      </x:c>
      <x:c r="O11140" s="268" t="n">
        <x:f>I11140*TOMATO_PRICE+J11140*CARROT_PRICE+K11140*MESCLUN_PRICE</x:f>
        <x:v>222500</x:v>
      </x:c>
      <x:c r="P11140" s="268" t="n">
        <x:f>I11140*TOMATO_FERTILIZER+J11140*CARROT_FERTILIZER+K11140*MESCLUN_FERTILIZER</x:f>
        <x:v>38720</x:v>
      </x:c>
      <x:c r="Q11140" s="268" t="n">
        <x:f>MIN(M11140,FARMER_HOURS)*FARMER_RATE+MAX(M11140-FARMER_HOURS,0)*TEMP_RATE</x:f>
        <x:v>176259.20660385894</x:v>
      </x:c>
      <x:c r="R11140" s="268" t="n">
        <x:f>O11140-P11140-Q11140-FIXED_COST</x:f>
        <x:v>-12479.20660385894</x:v>
      </x:c>
      <x:c r="S11140" s="139" t="str">
        <x:f>IF(AND(L11140&lt;=TOTAL_BED_CAP,N11140&lt;=TEMP_WORKER_CAP),"YES","NO")</x:f>
        <x:v>NO</x:v>
      </x:c>
      <x:c r="T11140" s="139" t="n">
        <x:f>IF(S11140="YES",R11140,-1E+99)</x:f>
        <x:v>-1e+99</x:v>
      </x:c>
    </x:row>
    <x:row r="11141">
      <x:c r="A11141" s="139"/>
      <x:c r="B11141" s="139"/>
      <x:c r="C11141" s="139"/>
      <x:c r="D11141" s="139"/>
      <x:c r="E11141" s="139"/>
      <x:c r="F11141" s="139"/>
      <x:c r="G11141" s="139"/>
      <x:c r="H11141" s="139"/>
      <x:c r="I11141" s="266" t="n">
        <x:f>INT((ROW()-ROW($I$46))/((CARROT_CAP+1)*(MESCLUN_CAP+1)))</x:f>
        <x:v>17</x:v>
      </x:c>
      <x:c r="J11141" s="266" t="n">
        <x:f>MOD(INT((ROW()-ROW($I$46))/(MESCLUN_CAP+1)),CARROT_CAP+1)</x:f>
        <x:v>0</x:v>
      </x:c>
      <x:c r="K11141" s="266" t="n">
        <x:f>MOD(ROW()-ROW($I$46),MESCLUN_CAP+1)</x:f>
        <x:v>28</x:v>
      </x:c>
      <x:c r="L11141" s="266" t="n">
        <x:f>SUM(I11141:K11141)</x:f>
        <x:v>45</x:v>
      </x:c>
      <x:c r="M11141" s="267" t="n">
        <x:f>I11141*TOMATO_HOURS*WEEKS*(1+TOMATO_DIM)^I11141+J11141*CARROT_HOURS*WEEKS*(1+CARROT_DIM)^J11141+K11141*MESCLUN_HOURS*WEEKS*(1+MESCLUN_DIM)^K11141</x:f>
        <x:v>9517.48983859943</x:v>
      </x:c>
      <x:c r="N11141" s="267" t="n">
        <x:f>MAX(M11141-FARMER_HOURS,0)/TEMP_HOURS_PER_WORKER</x:f>
        <x:v>6.109367943471826</x:v>
      </x:c>
      <x:c r="O11141" s="268" t="n">
        <x:f>I11141*TOMATO_PRICE+J11141*CARROT_PRICE+K11141*MESCLUN_PRICE</x:f>
        <x:v>225200</x:v>
      </x:c>
      <x:c r="P11141" s="268" t="n">
        <x:f>I11141*TOMATO_FERTILIZER+J11141*CARROT_FERTILIZER+K11141*MESCLUN_FERTILIZER</x:f>
        <x:v>39600</x:v>
      </x:c>
      <x:c r="Q11141" s="268" t="n">
        <x:f>MIN(M11141,FARMER_HOURS)*FARMER_RATE+MAX(M11141-FARMER_HOURS,0)*TEMP_RATE</x:f>
        <x:v>177734.19858679565</x:v>
      </x:c>
      <x:c r="R11141" s="268" t="n">
        <x:f>O11141-P11141-Q11141-FIXED_COST</x:f>
        <x:v>-12134.198586795654</x:v>
      </x:c>
      <x:c r="S11141" s="139" t="str">
        <x:f>IF(AND(L11141&lt;=TOTAL_BED_CAP,N11141&lt;=TEMP_WORKER_CAP),"YES","NO")</x:f>
        <x:v>NO</x:v>
      </x:c>
      <x:c r="T11141" s="139" t="n">
        <x:f>IF(S11141="YES",R11141,-1E+99)</x:f>
        <x:v>-1e+99</x:v>
      </x:c>
    </x:row>
    <x:row r="11142">
      <x:c r="A11142" s="139"/>
      <x:c r="B11142" s="139"/>
      <x:c r="C11142" s="139"/>
      <x:c r="D11142" s="139"/>
      <x:c r="E11142" s="139"/>
      <x:c r="F11142" s="139"/>
      <x:c r="G11142" s="139"/>
      <x:c r="H11142" s="139"/>
      <x:c r="I11142" s="266" t="n">
        <x:f>INT((ROW()-ROW($I$46))/((CARROT_CAP+1)*(MESCLUN_CAP+1)))</x:f>
        <x:v>17</x:v>
      </x:c>
      <x:c r="J11142" s="266" t="n">
        <x:f>MOD(INT((ROW()-ROW($I$46))/(MESCLUN_CAP+1)),CARROT_CAP+1)</x:f>
        <x:v>0</x:v>
      </x:c>
      <x:c r="K11142" s="266" t="n">
        <x:f>MOD(ROW()-ROW($I$46),MESCLUN_CAP+1)</x:f>
        <x:v>29</x:v>
      </x:c>
      <x:c r="L11142" s="266" t="n">
        <x:f>SUM(I11142:K11142)</x:f>
        <x:v>46</x:v>
      </x:c>
      <x:c r="M11142" s="267" t="n">
        <x:f>I11142*TOMATO_HOURS*WEEKS*(1+TOMATO_DIM)^I11142+J11142*CARROT_HOURS*WEEKS*(1+CARROT_DIM)^J11142+K11142*MESCLUN_HOURS*WEEKS*(1+MESCLUN_DIM)^K11142</x:f>
        <x:v>9604.307866715082</x:v>
      </x:c>
      <x:c r="N11142" s="267" t="n">
        <x:f>MAX(M11142-FARMER_HOURS,0)/TEMP_HOURS_PER_WORKER</x:f>
        <x:v>6.169658240774362</x:v>
      </x:c>
      <x:c r="O11142" s="268" t="n">
        <x:f>I11142*TOMATO_PRICE+J11142*CARROT_PRICE+K11142*MESCLUN_PRICE</x:f>
        <x:v>227900</x:v>
      </x:c>
      <x:c r="P11142" s="268" t="n">
        <x:f>I11142*TOMATO_FERTILIZER+J11142*CARROT_FERTILIZER+K11142*MESCLUN_FERTILIZER</x:f>
        <x:v>40480</x:v>
      </x:c>
      <x:c r="Q11142" s="268" t="n">
        <x:f>MIN(M11142,FARMER_HOURS)*FARMER_RATE+MAX(M11142-FARMER_HOURS,0)*TEMP_RATE</x:f>
        <x:v>179241.45601935906</x:v>
      </x:c>
      <x:c r="R11142" s="268" t="n">
        <x:f>O11142-P11142-Q11142-FIXED_COST</x:f>
        <x:v>-11821.456019359059</x:v>
      </x:c>
      <x:c r="S11142" s="139" t="str">
        <x:f>IF(AND(L11142&lt;=TOTAL_BED_CAP,N11142&lt;=TEMP_WORKER_CAP),"YES","NO")</x:f>
        <x:v>NO</x:v>
      </x:c>
      <x:c r="T11142" s="139" t="n">
        <x:f>IF(S11142="YES",R11142,-1E+99)</x:f>
        <x:v>-1e+99</x:v>
      </x:c>
    </x:row>
    <x:row r="11143">
      <x:c r="A11143" s="139"/>
      <x:c r="B11143" s="139"/>
      <x:c r="C11143" s="139"/>
      <x:c r="D11143" s="139"/>
      <x:c r="E11143" s="139"/>
      <x:c r="F11143" s="139"/>
      <x:c r="G11143" s="139"/>
      <x:c r="H11143" s="139"/>
      <x:c r="I11143" s="266" t="n">
        <x:f>INT((ROW()-ROW($I$46))/((CARROT_CAP+1)*(MESCLUN_CAP+1)))</x:f>
        <x:v>17</x:v>
      </x:c>
      <x:c r="J11143" s="266" t="n">
        <x:f>MOD(INT((ROW()-ROW($I$46))/(MESCLUN_CAP+1)),CARROT_CAP+1)</x:f>
        <x:v>0</x:v>
      </x:c>
      <x:c r="K11143" s="266" t="n">
        <x:f>MOD(ROW()-ROW($I$46),MESCLUN_CAP+1)</x:f>
        <x:v>30</x:v>
      </x:c>
      <x:c r="L11143" s="266" t="n">
        <x:f>SUM(I11143:K11143)</x:f>
        <x:v>47</x:v>
      </x:c>
      <x:c r="M11143" s="267" t="n">
        <x:f>I11143*TOMATO_HOURS*WEEKS*(1+TOMATO_DIM)^I11143+J11143*CARROT_HOURS*WEEKS*(1+CARROT_DIM)^J11143+K11143*MESCLUN_HOURS*WEEKS*(1+MESCLUN_DIM)^K11143</x:f>
        <x:v>9693.017572048853</x:v>
      </x:c>
      <x:c r="N11143" s="267" t="n">
        <x:f>MAX(M11143-FARMER_HOURS,0)/TEMP_HOURS_PER_WORKER</x:f>
        <x:v>6.2312622028117035</x:v>
      </x:c>
      <x:c r="O11143" s="268" t="n">
        <x:f>I11143*TOMATO_PRICE+J11143*CARROT_PRICE+K11143*MESCLUN_PRICE</x:f>
        <x:v>230600</x:v>
      </x:c>
      <x:c r="P11143" s="268" t="n">
        <x:f>I11143*TOMATO_FERTILIZER+J11143*CARROT_FERTILIZER+K11143*MESCLUN_FERTILIZER</x:f>
        <x:v>41360</x:v>
      </x:c>
      <x:c r="Q11143" s="268" t="n">
        <x:f>MIN(M11143,FARMER_HOURS)*FARMER_RATE+MAX(M11143-FARMER_HOURS,0)*TEMP_RATE</x:f>
        <x:v>180781.55507029258</x:v>
      </x:c>
      <x:c r="R11143" s="268" t="n">
        <x:f>O11143-P11143-Q11143-FIXED_COST</x:f>
        <x:v>-11541.555070292583</x:v>
      </x:c>
      <x:c r="S11143" s="139" t="str">
        <x:f>IF(AND(L11143&lt;=TOTAL_BED_CAP,N11143&lt;=TEMP_WORKER_CAP),"YES","NO")</x:f>
        <x:v>NO</x:v>
      </x:c>
      <x:c r="T11143" s="139" t="n">
        <x:f>IF(S11143="YES",R11143,-1E+99)</x:f>
        <x:v>-1e+99</x:v>
      </x:c>
    </x:row>
    <x:row r="11144">
      <x:c r="A11144" s="139"/>
      <x:c r="B11144" s="139"/>
      <x:c r="C11144" s="139"/>
      <x:c r="D11144" s="139"/>
      <x:c r="E11144" s="139"/>
      <x:c r="F11144" s="139"/>
      <x:c r="G11144" s="139"/>
      <x:c r="H11144" s="139"/>
      <x:c r="I11144" s="266" t="n">
        <x:f>INT((ROW()-ROW($I$46))/((CARROT_CAP+1)*(MESCLUN_CAP+1)))</x:f>
        <x:v>17</x:v>
      </x:c>
      <x:c r="J11144" s="266" t="n">
        <x:f>MOD(INT((ROW()-ROW($I$46))/(MESCLUN_CAP+1)),CARROT_CAP+1)</x:f>
        <x:v>1</x:v>
      </x:c>
      <x:c r="K11144" s="266" t="n">
        <x:f>MOD(ROW()-ROW($I$46),MESCLUN_CAP+1)</x:f>
        <x:v>0</x:v>
      </x:c>
      <x:c r="L11144" s="266" t="n">
        <x:f>SUM(I11144:K11144)</x:f>
        <x:v>18</x:v>
      </x:c>
      <x:c r="M11144" s="267" t="n">
        <x:f>I11144*TOMATO_HOURS*WEEKS*(1+TOMATO_DIM)^I11144+J11144*CARROT_HOURS*WEEKS*(1+CARROT_DIM)^J11144+K11144*MESCLUN_HOURS*WEEKS*(1+MESCLUN_DIM)^K11144</x:f>
        <x:v>7764.089536039206</x:v>
      </x:c>
      <x:c r="N11144" s="267" t="n">
        <x:f>MAX(M11144-FARMER_HOURS,0)/TEMP_HOURS_PER_WORKER</x:f>
        <x:v>4.891728844471671</x:v>
      </x:c>
      <x:c r="O11144" s="268" t="n">
        <x:f>I11144*TOMATO_PRICE+J11144*CARROT_PRICE+K11144*MESCLUN_PRICE</x:f>
        <x:v>151694</x:v>
      </x:c>
      <x:c r="P11144" s="268" t="n">
        <x:f>I11144*TOMATO_FERTILIZER+J11144*CARROT_FERTILIZER+K11144*MESCLUN_FERTILIZER</x:f>
        <x:v>15400</x:v>
      </x:c>
      <x:c r="Q11144" s="268" t="n">
        <x:f>MIN(M11144,FARMER_HOURS)*FARMER_RATE+MAX(M11144-FARMER_HOURS,0)*TEMP_RATE</x:f>
        <x:v>147293.22111179176</x:v>
      </x:c>
      <x:c r="R11144" s="268" t="n">
        <x:f>O11144-P11144-Q11144-FIXED_COST</x:f>
        <x:v>-30999.22111179176</x:v>
      </x:c>
      <x:c r="S11144" s="139" t="str">
        <x:f>IF(AND(L11144&lt;=TOTAL_BED_CAP,N11144&lt;=TEMP_WORKER_CAP),"YES","NO")</x:f>
        <x:v>NO</x:v>
      </x:c>
      <x:c r="T11144" s="139" t="n">
        <x:f>IF(S11144="YES",R11144,-1E+99)</x:f>
        <x:v>-1e+99</x:v>
      </x:c>
    </x:row>
    <x:row r="11145">
      <x:c r="A11145" s="139"/>
      <x:c r="B11145" s="139"/>
      <x:c r="C11145" s="139"/>
      <x:c r="D11145" s="139"/>
      <x:c r="E11145" s="139"/>
      <x:c r="F11145" s="139"/>
      <x:c r="G11145" s="139"/>
      <x:c r="H11145" s="139"/>
      <x:c r="I11145" s="266" t="n">
        <x:f>INT((ROW()-ROW($I$46))/((CARROT_CAP+1)*(MESCLUN_CAP+1)))</x:f>
        <x:v>17</x:v>
      </x:c>
      <x:c r="J11145" s="266" t="n">
        <x:f>MOD(INT((ROW()-ROW($I$46))/(MESCLUN_CAP+1)),CARROT_CAP+1)</x:f>
        <x:v>1</x:v>
      </x:c>
      <x:c r="K11145" s="266" t="n">
        <x:f>MOD(ROW()-ROW($I$46),MESCLUN_CAP+1)</x:f>
        <x:v>1</x:v>
      </x:c>
      <x:c r="L11145" s="266" t="n">
        <x:f>SUM(I11145:K11145)</x:f>
        <x:v>19</x:v>
      </x:c>
      <x:c r="M11145" s="267" t="n">
        <x:f>I11145*TOMATO_HOURS*WEEKS*(1+TOMATO_DIM)^I11145+J11145*CARROT_HOURS*WEEKS*(1+CARROT_DIM)^J11145+K11145*MESCLUN_HOURS*WEEKS*(1+MESCLUN_DIM)^K11145</x:f>
        <x:v>7809.652036039206</x:v>
      </x:c>
      <x:c r="N11145" s="267" t="n">
        <x:f>MAX(M11145-FARMER_HOURS,0)/TEMP_HOURS_PER_WORKER</x:f>
        <x:v>4.9233694694716705</x:v>
      </x:c>
      <x:c r="O11145" s="268" t="n">
        <x:f>I11145*TOMATO_PRICE+J11145*CARROT_PRICE+K11145*MESCLUN_PRICE</x:f>
        <x:v>154394</x:v>
      </x:c>
      <x:c r="P11145" s="268" t="n">
        <x:f>I11145*TOMATO_FERTILIZER+J11145*CARROT_FERTILIZER+K11145*MESCLUN_FERTILIZER</x:f>
        <x:v>16280</x:v>
      </x:c>
      <x:c r="Q11145" s="268" t="n">
        <x:f>MIN(M11145,FARMER_HOURS)*FARMER_RATE+MAX(M11145-FARMER_HOURS,0)*TEMP_RATE</x:f>
        <x:v>148084.23673679176</x:v>
      </x:c>
      <x:c r="R11145" s="268" t="n">
        <x:f>O11145-P11145-Q11145-FIXED_COST</x:f>
        <x:v>-29970.23673679176</x:v>
      </x:c>
      <x:c r="S11145" s="139" t="str">
        <x:f>IF(AND(L11145&lt;=TOTAL_BED_CAP,N11145&lt;=TEMP_WORKER_CAP),"YES","NO")</x:f>
        <x:v>NO</x:v>
      </x:c>
      <x:c r="T11145" s="139" t="n">
        <x:f>IF(S11145="YES",R11145,-1E+99)</x:f>
        <x:v>-1e+99</x:v>
      </x:c>
    </x:row>
    <x:row r="11146">
      <x:c r="A11146" s="139"/>
      <x:c r="B11146" s="139"/>
      <x:c r="C11146" s="139"/>
      <x:c r="D11146" s="139"/>
      <x:c r="E11146" s="139"/>
      <x:c r="F11146" s="139"/>
      <x:c r="G11146" s="139"/>
      <x:c r="H11146" s="139"/>
      <x:c r="I11146" s="266" t="n">
        <x:f>INT((ROW()-ROW($I$46))/((CARROT_CAP+1)*(MESCLUN_CAP+1)))</x:f>
        <x:v>17</x:v>
      </x:c>
      <x:c r="J11146" s="266" t="n">
        <x:f>MOD(INT((ROW()-ROW($I$46))/(MESCLUN_CAP+1)),CARROT_CAP+1)</x:f>
        <x:v>1</x:v>
      </x:c>
      <x:c r="K11146" s="266" t="n">
        <x:f>MOD(ROW()-ROW($I$46),MESCLUN_CAP+1)</x:f>
        <x:v>2</x:v>
      </x:c>
      <x:c r="L11146" s="266" t="n">
        <x:f>SUM(I11146:K11146)</x:f>
        <x:v>20</x:v>
      </x:c>
      <x:c r="M11146" s="267" t="n">
        <x:f>I11146*TOMATO_HOURS*WEEKS*(1+TOMATO_DIM)^I11146+J11146*CARROT_HOURS*WEEKS*(1+CARROT_DIM)^J11146+K11146*MESCLUN_HOURS*WEEKS*(1+MESCLUN_DIM)^K11146</x:f>
        <x:v>7856.353598539206</x:v>
      </x:c>
      <x:c r="N11146" s="267" t="n">
        <x:f>MAX(M11146-FARMER_HOURS,0)/TEMP_HOURS_PER_WORKER</x:f>
        <x:v>4.9558011100966715</x:v>
      </x:c>
      <x:c r="O11146" s="268" t="n">
        <x:f>I11146*TOMATO_PRICE+J11146*CARROT_PRICE+K11146*MESCLUN_PRICE</x:f>
        <x:v>157094</x:v>
      </x:c>
      <x:c r="P11146" s="268" t="n">
        <x:f>I11146*TOMATO_FERTILIZER+J11146*CARROT_FERTILIZER+K11146*MESCLUN_FERTILIZER</x:f>
        <x:v>17160</x:v>
      </x:c>
      <x:c r="Q11146" s="268" t="n">
        <x:f>MIN(M11146,FARMER_HOURS)*FARMER_RATE+MAX(M11146-FARMER_HOURS,0)*TEMP_RATE</x:f>
        <x:v>148895.0277524168</x:v>
      </x:c>
      <x:c r="R11146" s="268" t="n">
        <x:f>O11146-P11146-Q11146-FIXED_COST</x:f>
        <x:v>-28961.02775241679</x:v>
      </x:c>
      <x:c r="S11146" s="139" t="str">
        <x:f>IF(AND(L11146&lt;=TOTAL_BED_CAP,N11146&lt;=TEMP_WORKER_CAP),"YES","NO")</x:f>
        <x:v>NO</x:v>
      </x:c>
      <x:c r="T11146" s="139" t="n">
        <x:f>IF(S11146="YES",R11146,-1E+99)</x:f>
        <x:v>-1e+99</x:v>
      </x:c>
    </x:row>
    <x:row r="11147">
      <x:c r="A11147" s="139"/>
      <x:c r="B11147" s="139"/>
      <x:c r="C11147" s="139"/>
      <x:c r="D11147" s="139"/>
      <x:c r="E11147" s="139"/>
      <x:c r="F11147" s="139"/>
      <x:c r="G11147" s="139"/>
      <x:c r="H11147" s="139"/>
      <x:c r="I11147" s="266" t="n">
        <x:f>INT((ROW()-ROW($I$46))/((CARROT_CAP+1)*(MESCLUN_CAP+1)))</x:f>
        <x:v>17</x:v>
      </x:c>
      <x:c r="J11147" s="266" t="n">
        <x:f>MOD(INT((ROW()-ROW($I$46))/(MESCLUN_CAP+1)),CARROT_CAP+1)</x:f>
        <x:v>1</x:v>
      </x:c>
      <x:c r="K11147" s="266" t="n">
        <x:f>MOD(ROW()-ROW($I$46),MESCLUN_CAP+1)</x:f>
        <x:v>3</x:v>
      </x:c>
      <x:c r="L11147" s="266" t="n">
        <x:f>SUM(I11147:K11147)</x:f>
        <x:v>21</x:v>
      </x:c>
      <x:c r="M11147" s="267" t="n">
        <x:f>I11147*TOMATO_HOURS*WEEKS*(1+TOMATO_DIM)^I11147+J11147*CARROT_HOURS*WEEKS*(1+CARROT_DIM)^J11147+K11147*MESCLUN_HOURS*WEEKS*(1+MESCLUN_DIM)^K11147</x:f>
        <x:v>7904.215580961081</x:v>
      </x:c>
      <x:c r="N11147" s="267" t="n">
        <x:f>MAX(M11147-FARMER_HOURS,0)/TEMP_HOURS_PER_WORKER</x:f>
        <x:v>4.98903859788964</x:v>
      </x:c>
      <x:c r="O11147" s="268" t="n">
        <x:f>I11147*TOMATO_PRICE+J11147*CARROT_PRICE+K11147*MESCLUN_PRICE</x:f>
        <x:v>159794</x:v>
      </x:c>
      <x:c r="P11147" s="268" t="n">
        <x:f>I11147*TOMATO_FERTILIZER+J11147*CARROT_FERTILIZER+K11147*MESCLUN_FERTILIZER</x:f>
        <x:v>18040</x:v>
      </x:c>
      <x:c r="Q11147" s="268" t="n">
        <x:f>MIN(M11147,FARMER_HOURS)*FARMER_RATE+MAX(M11147-FARMER_HOURS,0)*TEMP_RATE</x:f>
        <x:v>149725.964947241</x:v>
      </x:c>
      <x:c r="R11147" s="268" t="n">
        <x:f>O11147-P11147-Q11147-FIXED_COST</x:f>
        <x:v>-27971.96494724101</x:v>
      </x:c>
      <x:c r="S11147" s="139" t="str">
        <x:f>IF(AND(L11147&lt;=TOTAL_BED_CAP,N11147&lt;=TEMP_WORKER_CAP),"YES","NO")</x:f>
        <x:v>NO</x:v>
      </x:c>
      <x:c r="T11147" s="139" t="n">
        <x:f>IF(S11147="YES",R11147,-1E+99)</x:f>
        <x:v>-1e+99</x:v>
      </x:c>
    </x:row>
    <x:row r="11148">
      <x:c r="A11148" s="139"/>
      <x:c r="B11148" s="139"/>
      <x:c r="C11148" s="139"/>
      <x:c r="D11148" s="139"/>
      <x:c r="E11148" s="139"/>
      <x:c r="F11148" s="139"/>
      <x:c r="G11148" s="139"/>
      <x:c r="H11148" s="139"/>
      <x:c r="I11148" s="266" t="n">
        <x:f>INT((ROW()-ROW($I$46))/((CARROT_CAP+1)*(MESCLUN_CAP+1)))</x:f>
        <x:v>17</x:v>
      </x:c>
      <x:c r="J11148" s="266" t="n">
        <x:f>MOD(INT((ROW()-ROW($I$46))/(MESCLUN_CAP+1)),CARROT_CAP+1)</x:f>
        <x:v>1</x:v>
      </x:c>
      <x:c r="K11148" s="266" t="n">
        <x:f>MOD(ROW()-ROW($I$46),MESCLUN_CAP+1)</x:f>
        <x:v>4</x:v>
      </x:c>
      <x:c r="L11148" s="266" t="n">
        <x:f>SUM(I11148:K11148)</x:f>
        <x:v>22</x:v>
      </x:c>
      <x:c r="M11148" s="267" t="n">
        <x:f>I11148*TOMATO_HOURS*WEEKS*(1+TOMATO_DIM)^I11148+J11148*CARROT_HOURS*WEEKS*(1+CARROT_DIM)^J11148+K11148*MESCLUN_HOURS*WEEKS*(1+MESCLUN_DIM)^K11148</x:f>
        <x:v>7953.259696683737</x:v>
      </x:c>
      <x:c r="N11148" s="267" t="n">
        <x:f>MAX(M11148-FARMER_HOURS,0)/TEMP_HOURS_PER_WORKER</x:f>
        <x:v>5.023097011585929</x:v>
      </x:c>
      <x:c r="O11148" s="268" t="n">
        <x:f>I11148*TOMATO_PRICE+J11148*CARROT_PRICE+K11148*MESCLUN_PRICE</x:f>
        <x:v>162494</x:v>
      </x:c>
      <x:c r="P11148" s="268" t="n">
        <x:f>I11148*TOMATO_FERTILIZER+J11148*CARROT_FERTILIZER+K11148*MESCLUN_FERTILIZER</x:f>
        <x:v>18920</x:v>
      </x:c>
      <x:c r="Q11148" s="268" t="n">
        <x:f>MIN(M11148,FARMER_HOURS)*FARMER_RATE+MAX(M11148-FARMER_HOURS,0)*TEMP_RATE</x:f>
        <x:v>150577.4252896482</x:v>
      </x:c>
      <x:c r="R11148" s="268" t="n">
        <x:f>O11148-P11148-Q11148-FIXED_COST</x:f>
        <x:v>-27003.425289648207</x:v>
      </x:c>
      <x:c r="S11148" s="139" t="str">
        <x:f>IF(AND(L11148&lt;=TOTAL_BED_CAP,N11148&lt;=TEMP_WORKER_CAP),"YES","NO")</x:f>
        <x:v>NO</x:v>
      </x:c>
      <x:c r="T11148" s="139" t="n">
        <x:f>IF(S11148="YES",R11148,-1E+99)</x:f>
        <x:v>-1e+99</x:v>
      </x:c>
    </x:row>
    <x:row r="11149">
      <x:c r="A11149" s="139"/>
      <x:c r="B11149" s="139"/>
      <x:c r="C11149" s="139"/>
      <x:c r="D11149" s="139"/>
      <x:c r="E11149" s="139"/>
      <x:c r="F11149" s="139"/>
      <x:c r="G11149" s="139"/>
      <x:c r="H11149" s="139"/>
      <x:c r="I11149" s="266" t="n">
        <x:f>INT((ROW()-ROW($I$46))/((CARROT_CAP+1)*(MESCLUN_CAP+1)))</x:f>
        <x:v>17</x:v>
      </x:c>
      <x:c r="J11149" s="266" t="n">
        <x:f>MOD(INT((ROW()-ROW($I$46))/(MESCLUN_CAP+1)),CARROT_CAP+1)</x:f>
        <x:v>1</x:v>
      </x:c>
      <x:c r="K11149" s="266" t="n">
        <x:f>MOD(ROW()-ROW($I$46),MESCLUN_CAP+1)</x:f>
        <x:v>5</x:v>
      </x:c>
      <x:c r="L11149" s="266" t="n">
        <x:f>SUM(I11149:K11149)</x:f>
        <x:v>23</x:v>
      </x:c>
      <x:c r="M11149" s="267" t="n">
        <x:f>I11149*TOMATO_HOURS*WEEKS*(1+TOMATO_DIM)^I11149+J11149*CARROT_HOURS*WEEKS*(1+CARROT_DIM)^J11149+K11149*MESCLUN_HOURS*WEEKS*(1+MESCLUN_DIM)^K11149</x:f>
        <x:v>8003.508020604941</x:v>
      </x:c>
      <x:c r="N11149" s="267" t="n">
        <x:f>MAX(M11149-FARMER_HOURS,0)/TEMP_HOURS_PER_WORKER</x:f>
        <x:v>5.057991680975653</x:v>
      </x:c>
      <x:c r="O11149" s="268" t="n">
        <x:f>I11149*TOMATO_PRICE+J11149*CARROT_PRICE+K11149*MESCLUN_PRICE</x:f>
        <x:v>165194</x:v>
      </x:c>
      <x:c r="P11149" s="268" t="n">
        <x:f>I11149*TOMATO_FERTILIZER+J11149*CARROT_FERTILIZER+K11149*MESCLUN_FERTILIZER</x:f>
        <x:v>19800</x:v>
      </x:c>
      <x:c r="Q11149" s="268" t="n">
        <x:f>MIN(M11149,FARMER_HOURS)*FARMER_RATE+MAX(M11149-FARMER_HOURS,0)*TEMP_RATE</x:f>
        <x:v>151449.79202439132</x:v>
      </x:c>
      <x:c r="R11149" s="268" t="n">
        <x:f>O11149-P11149-Q11149-FIXED_COST</x:f>
        <x:v>-26055.792024391325</x:v>
      </x:c>
      <x:c r="S11149" s="139" t="str">
        <x:f>IF(AND(L11149&lt;=TOTAL_BED_CAP,N11149&lt;=TEMP_WORKER_CAP),"YES","NO")</x:f>
        <x:v>NO</x:v>
      </x:c>
      <x:c r="T11149" s="139" t="n">
        <x:f>IF(S11149="YES",R11149,-1E+99)</x:f>
        <x:v>-1e+99</x:v>
      </x:c>
    </x:row>
    <x:row r="11150">
      <x:c r="A11150" s="139"/>
      <x:c r="B11150" s="139"/>
      <x:c r="C11150" s="139"/>
      <x:c r="D11150" s="139"/>
      <x:c r="E11150" s="139"/>
      <x:c r="F11150" s="139"/>
      <x:c r="G11150" s="139"/>
      <x:c r="H11150" s="139"/>
      <x:c r="I11150" s="266" t="n">
        <x:f>INT((ROW()-ROW($I$46))/((CARROT_CAP+1)*(MESCLUN_CAP+1)))</x:f>
        <x:v>17</x:v>
      </x:c>
      <x:c r="J11150" s="266" t="n">
        <x:f>MOD(INT((ROW()-ROW($I$46))/(MESCLUN_CAP+1)),CARROT_CAP+1)</x:f>
        <x:v>1</x:v>
      </x:c>
      <x:c r="K11150" s="266" t="n">
        <x:f>MOD(ROW()-ROW($I$46),MESCLUN_CAP+1)</x:f>
        <x:v>6</x:v>
      </x:c>
      <x:c r="L11150" s="266" t="n">
        <x:f>SUM(I11150:K11150)</x:f>
        <x:v>24</x:v>
      </x:c>
      <x:c r="M11150" s="267" t="n">
        <x:f>I11150*TOMATO_HOURS*WEEKS*(1+TOMATO_DIM)^I11150+J11150*CARROT_HOURS*WEEKS*(1+CARROT_DIM)^J11150+K11150*MESCLUN_HOURS*WEEKS*(1+MESCLUN_DIM)^K11150</x:f>
        <x:v>8054.982994786574</x:v>
      </x:c>
      <x:c r="N11150" s="267" t="n">
        <x:f>MAX(M11150-FARMER_HOURS,0)/TEMP_HOURS_PER_WORKER</x:f>
        <x:v>5.093738190824009</x:v>
      </x:c>
      <x:c r="O11150" s="268" t="n">
        <x:f>I11150*TOMATO_PRICE+J11150*CARROT_PRICE+K11150*MESCLUN_PRICE</x:f>
        <x:v>167894</x:v>
      </x:c>
      <x:c r="P11150" s="268" t="n">
        <x:f>I11150*TOMATO_FERTILIZER+J11150*CARROT_FERTILIZER+K11150*MESCLUN_FERTILIZER</x:f>
        <x:v>20680</x:v>
      </x:c>
      <x:c r="Q11150" s="268" t="n">
        <x:f>MIN(M11150,FARMER_HOURS)*FARMER_RATE+MAX(M11150-FARMER_HOURS,0)*TEMP_RATE</x:f>
        <x:v>152343.45477060025</x:v>
      </x:c>
      <x:c r="R11150" s="268" t="n">
        <x:f>O11150-P11150-Q11150-FIXED_COST</x:f>
        <x:v>-25129.45477060025</x:v>
      </x:c>
      <x:c r="S11150" s="139" t="str">
        <x:f>IF(AND(L11150&lt;=TOTAL_BED_CAP,N11150&lt;=TEMP_WORKER_CAP),"YES","NO")</x:f>
        <x:v>NO</x:v>
      </x:c>
      <x:c r="T11150" s="139" t="n">
        <x:f>IF(S11150="YES",R11150,-1E+99)</x:f>
        <x:v>-1e+99</x:v>
      </x:c>
    </x:row>
    <x:row r="11151">
      <x:c r="A11151" s="139"/>
      <x:c r="B11151" s="139"/>
      <x:c r="C11151" s="139"/>
      <x:c r="D11151" s="139"/>
      <x:c r="E11151" s="139"/>
      <x:c r="F11151" s="139"/>
      <x:c r="G11151" s="139"/>
      <x:c r="H11151" s="139"/>
      <x:c r="I11151" s="266" t="n">
        <x:f>INT((ROW()-ROW($I$46))/((CARROT_CAP+1)*(MESCLUN_CAP+1)))</x:f>
        <x:v>17</x:v>
      </x:c>
      <x:c r="J11151" s="266" t="n">
        <x:f>MOD(INT((ROW()-ROW($I$46))/(MESCLUN_CAP+1)),CARROT_CAP+1)</x:f>
        <x:v>1</x:v>
      </x:c>
      <x:c r="K11151" s="266" t="n">
        <x:f>MOD(ROW()-ROW($I$46),MESCLUN_CAP+1)</x:f>
        <x:v>7</x:v>
      </x:c>
      <x:c r="L11151" s="266" t="n">
        <x:f>SUM(I11151:K11151)</x:f>
        <x:v>25</x:v>
      </x:c>
      <x:c r="M11151" s="267" t="n">
        <x:f>I11151*TOMATO_HOURS*WEEKS*(1+TOMATO_DIM)^I11151+J11151*CARROT_HOURS*WEEKS*(1+CARROT_DIM)^J11151+K11151*MESCLUN_HOURS*WEEKS*(1+MESCLUN_DIM)^K11151</x:f>
        <x:v>8107.707434184535</x:v>
      </x:c>
      <x:c r="N11151" s="267" t="n">
        <x:f>MAX(M11151-FARMER_HOURS,0)/TEMP_HOURS_PER_WORKER</x:f>
        <x:v>5.130352384850371</x:v>
      </x:c>
      <x:c r="O11151" s="268" t="n">
        <x:f>I11151*TOMATO_PRICE+J11151*CARROT_PRICE+K11151*MESCLUN_PRICE</x:f>
        <x:v>170594</x:v>
      </x:c>
      <x:c r="P11151" s="268" t="n">
        <x:f>I11151*TOMATO_FERTILIZER+J11151*CARROT_FERTILIZER+K11151*MESCLUN_FERTILIZER</x:f>
        <x:v>21560</x:v>
      </x:c>
      <x:c r="Q11151" s="268" t="n">
        <x:f>MIN(M11151,FARMER_HOURS)*FARMER_RATE+MAX(M11151-FARMER_HOURS,0)*TEMP_RATE</x:f>
        <x:v>153258.80962125928</x:v>
      </x:c>
      <x:c r="R11151" s="268" t="n">
        <x:f>O11151-P11151-Q11151-FIXED_COST</x:f>
        <x:v>-24224.80962125928</x:v>
      </x:c>
      <x:c r="S11151" s="139" t="str">
        <x:f>IF(AND(L11151&lt;=TOTAL_BED_CAP,N11151&lt;=TEMP_WORKER_CAP),"YES","NO")</x:f>
        <x:v>NO</x:v>
      </x:c>
      <x:c r="T11151" s="139" t="n">
        <x:f>IF(S11151="YES",R11151,-1E+99)</x:f>
        <x:v>-1e+99</x:v>
      </x:c>
    </x:row>
    <x:row r="11152">
      <x:c r="A11152" s="139"/>
      <x:c r="B11152" s="139"/>
      <x:c r="C11152" s="139"/>
      <x:c r="D11152" s="139"/>
      <x:c r="E11152" s="139"/>
      <x:c r="F11152" s="139"/>
      <x:c r="G11152" s="139"/>
      <x:c r="H11152" s="139"/>
      <x:c r="I11152" s="266" t="n">
        <x:f>INT((ROW()-ROW($I$46))/((CARROT_CAP+1)*(MESCLUN_CAP+1)))</x:f>
        <x:v>17</x:v>
      </x:c>
      <x:c r="J11152" s="266" t="n">
        <x:f>MOD(INT((ROW()-ROW($I$46))/(MESCLUN_CAP+1)),CARROT_CAP+1)</x:f>
        <x:v>1</x:v>
      </x:c>
      <x:c r="K11152" s="266" t="n">
        <x:f>MOD(ROW()-ROW($I$46),MESCLUN_CAP+1)</x:f>
        <x:v>8</x:v>
      </x:c>
      <x:c r="L11152" s="266" t="n">
        <x:f>SUM(I11152:K11152)</x:f>
        <x:v>26</x:v>
      </x:c>
      <x:c r="M11152" s="267" t="n">
        <x:f>I11152*TOMATO_HOURS*WEEKS*(1+TOMATO_DIM)^I11152+J11152*CARROT_HOURS*WEEKS*(1+CARROT_DIM)^J11152+K11152*MESCLUN_HOURS*WEEKS*(1+MESCLUN_DIM)^K11152</x:f>
        <x:v>8161.704532464514</x:v>
      </x:c>
      <x:c r="N11152" s="267" t="n">
        <x:f>MAX(M11152-FARMER_HOURS,0)/TEMP_HOURS_PER_WORKER</x:f>
        <x:v>5.167850369767024</x:v>
      </x:c>
      <x:c r="O11152" s="268" t="n">
        <x:f>I11152*TOMATO_PRICE+J11152*CARROT_PRICE+K11152*MESCLUN_PRICE</x:f>
        <x:v>173294</x:v>
      </x:c>
      <x:c r="P11152" s="268" t="n">
        <x:f>I11152*TOMATO_FERTILIZER+J11152*CARROT_FERTILIZER+K11152*MESCLUN_FERTILIZER</x:f>
        <x:v>22440</x:v>
      </x:c>
      <x:c r="Q11152" s="268" t="n">
        <x:f>MIN(M11152,FARMER_HOURS)*FARMER_RATE+MAX(M11152-FARMER_HOURS,0)*TEMP_RATE</x:f>
        <x:v>154196.25924417557</x:v>
      </x:c>
      <x:c r="R11152" s="268" t="n">
        <x:f>O11152-P11152-Q11152-FIXED_COST</x:f>
        <x:v>-23342.25924417557</x:v>
      </x:c>
      <x:c r="S11152" s="139" t="str">
        <x:f>IF(AND(L11152&lt;=TOTAL_BED_CAP,N11152&lt;=TEMP_WORKER_CAP),"YES","NO")</x:f>
        <x:v>NO</x:v>
      </x:c>
      <x:c r="T11152" s="139" t="n">
        <x:f>IF(S11152="YES",R11152,-1E+99)</x:f>
        <x:v>-1e+99</x:v>
      </x:c>
    </x:row>
    <x:row r="11153">
      <x:c r="A11153" s="139"/>
      <x:c r="B11153" s="139"/>
      <x:c r="C11153" s="139"/>
      <x:c r="D11153" s="139"/>
      <x:c r="E11153" s="139"/>
      <x:c r="F11153" s="139"/>
      <x:c r="G11153" s="139"/>
      <x:c r="H11153" s="139"/>
      <x:c r="I11153" s="266" t="n">
        <x:f>INT((ROW()-ROW($I$46))/((CARROT_CAP+1)*(MESCLUN_CAP+1)))</x:f>
        <x:v>17</x:v>
      </x:c>
      <x:c r="J11153" s="266" t="n">
        <x:f>MOD(INT((ROW()-ROW($I$46))/(MESCLUN_CAP+1)),CARROT_CAP+1)</x:f>
        <x:v>1</x:v>
      </x:c>
      <x:c r="K11153" s="266" t="n">
        <x:f>MOD(ROW()-ROW($I$46),MESCLUN_CAP+1)</x:f>
        <x:v>9</x:v>
      </x:c>
      <x:c r="L11153" s="266" t="n">
        <x:f>SUM(I11153:K11153)</x:f>
        <x:v>27</x:v>
      </x:c>
      <x:c r="M11153" s="267" t="n">
        <x:f>I11153*TOMATO_HOURS*WEEKS*(1+TOMATO_DIM)^I11153+J11153*CARROT_HOURS*WEEKS*(1+CARROT_DIM)^J11153+K11153*MESCLUN_HOURS*WEEKS*(1+MESCLUN_DIM)^K11153</x:f>
        <x:v>8216.997867904909</x:v>
      </x:c>
      <x:c r="N11153" s="267" t="n">
        <x:f>MAX(M11153-FARMER_HOURS,0)/TEMP_HOURS_PER_WORKER</x:f>
        <x:v>5.206248519378409</x:v>
      </x:c>
      <x:c r="O11153" s="268" t="n">
        <x:f>I11153*TOMATO_PRICE+J11153*CARROT_PRICE+K11153*MESCLUN_PRICE</x:f>
        <x:v>175994</x:v>
      </x:c>
      <x:c r="P11153" s="268" t="n">
        <x:f>I11153*TOMATO_FERTILIZER+J11153*CARROT_FERTILIZER+K11153*MESCLUN_FERTILIZER</x:f>
        <x:v>23320</x:v>
      </x:c>
      <x:c r="Q11153" s="268" t="n">
        <x:f>MIN(M11153,FARMER_HOURS)*FARMER_RATE+MAX(M11153-FARMER_HOURS,0)*TEMP_RATE</x:f>
        <x:v>155156.21298446023</x:v>
      </x:c>
      <x:c r="R11153" s="268" t="n">
        <x:f>O11153-P11153-Q11153-FIXED_COST</x:f>
        <x:v>-22482.21298446023</x:v>
      </x:c>
      <x:c r="S11153" s="139" t="str">
        <x:f>IF(AND(L11153&lt;=TOTAL_BED_CAP,N11153&lt;=TEMP_WORKER_CAP),"YES","NO")</x:f>
        <x:v>NO</x:v>
      </x:c>
      <x:c r="T11153" s="139" t="n">
        <x:f>IF(S11153="YES",R11153,-1E+99)</x:f>
        <x:v>-1e+99</x:v>
      </x:c>
    </x:row>
    <x:row r="11154">
      <x:c r="A11154" s="139"/>
      <x:c r="B11154" s="139"/>
      <x:c r="C11154" s="139"/>
      <x:c r="D11154" s="139"/>
      <x:c r="E11154" s="139"/>
      <x:c r="F11154" s="139"/>
      <x:c r="G11154" s="139"/>
      <x:c r="H11154" s="139"/>
      <x:c r="I11154" s="266" t="n">
        <x:f>INT((ROW()-ROW($I$46))/((CARROT_CAP+1)*(MESCLUN_CAP+1)))</x:f>
        <x:v>17</x:v>
      </x:c>
      <x:c r="J11154" s="266" t="n">
        <x:f>MOD(INT((ROW()-ROW($I$46))/(MESCLUN_CAP+1)),CARROT_CAP+1)</x:f>
        <x:v>1</x:v>
      </x:c>
      <x:c r="K11154" s="266" t="n">
        <x:f>MOD(ROW()-ROW($I$46),MESCLUN_CAP+1)</x:f>
        <x:v>10</x:v>
      </x:c>
      <x:c r="L11154" s="266" t="n">
        <x:f>SUM(I11154:K11154)</x:f>
        <x:v>28</x:v>
      </x:c>
      <x:c r="M11154" s="267" t="n">
        <x:f>I11154*TOMATO_HOURS*WEEKS*(1+TOMATO_DIM)^I11154+J11154*CARROT_HOURS*WEEKS*(1+CARROT_DIM)^J11154+K11154*MESCLUN_HOURS*WEEKS*(1+MESCLUN_DIM)^K11154</x:f>
        <x:v>8273.611409388122</x:v>
      </x:c>
      <x:c r="N11154" s="267" t="n">
        <x:f>MAX(M11154-FARMER_HOURS,0)/TEMP_HOURS_PER_WORKER</x:f>
        <x:v>5.245563478741752</x:v>
      </x:c>
      <x:c r="O11154" s="268" t="n">
        <x:f>I11154*TOMATO_PRICE+J11154*CARROT_PRICE+K11154*MESCLUN_PRICE</x:f>
        <x:v>178694</x:v>
      </x:c>
      <x:c r="P11154" s="268" t="n">
        <x:f>I11154*TOMATO_FERTILIZER+J11154*CARROT_FERTILIZER+K11154*MESCLUN_FERTILIZER</x:f>
        <x:v>24200</x:v>
      </x:c>
      <x:c r="Q11154" s="268" t="n">
        <x:f>MIN(M11154,FARMER_HOURS)*FARMER_RATE+MAX(M11154-FARMER_HOURS,0)*TEMP_RATE</x:f>
        <x:v>156139.0869685438</x:v>
      </x:c>
      <x:c r="R11154" s="268" t="n">
        <x:f>O11154-P11154-Q11154-FIXED_COST</x:f>
        <x:v>-21645.086968543794</x:v>
      </x:c>
      <x:c r="S11154" s="139" t="str">
        <x:f>IF(AND(L11154&lt;=TOTAL_BED_CAP,N11154&lt;=TEMP_WORKER_CAP),"YES","NO")</x:f>
        <x:v>NO</x:v>
      </x:c>
      <x:c r="T11154" s="139" t="n">
        <x:f>IF(S11154="YES",R11154,-1E+99)</x:f>
        <x:v>-1e+99</x:v>
      </x:c>
    </x:row>
    <x:row r="11155">
      <x:c r="A11155" s="139"/>
      <x:c r="B11155" s="139"/>
      <x:c r="C11155" s="139"/>
      <x:c r="D11155" s="139"/>
      <x:c r="E11155" s="139"/>
      <x:c r="F11155" s="139"/>
      <x:c r="G11155" s="139"/>
      <x:c r="H11155" s="139"/>
      <x:c r="I11155" s="266" t="n">
        <x:f>INT((ROW()-ROW($I$46))/((CARROT_CAP+1)*(MESCLUN_CAP+1)))</x:f>
        <x:v>17</x:v>
      </x:c>
      <x:c r="J11155" s="266" t="n">
        <x:f>MOD(INT((ROW()-ROW($I$46))/(MESCLUN_CAP+1)),CARROT_CAP+1)</x:f>
        <x:v>1</x:v>
      </x:c>
      <x:c r="K11155" s="266" t="n">
        <x:f>MOD(ROW()-ROW($I$46),MESCLUN_CAP+1)</x:f>
        <x:v>11</x:v>
      </x:c>
      <x:c r="L11155" s="266" t="n">
        <x:f>SUM(I11155:K11155)</x:f>
        <x:v>29</x:v>
      </x:c>
      <x:c r="M11155" s="267" t="n">
        <x:f>I11155*TOMATO_HOURS*WEEKS*(1+TOMATO_DIM)^I11155+J11155*CARROT_HOURS*WEEKS*(1+CARROT_DIM)^J11155+K11155*MESCLUN_HOURS*WEEKS*(1+MESCLUN_DIM)^K11155</x:f>
        <x:v>8331.56952248156</x:v>
      </x:c>
      <x:c r="N11155" s="267" t="n">
        <x:f>MAX(M11155-FARMER_HOURS,0)/TEMP_HOURS_PER_WORKER</x:f>
        <x:v>5.285812168389973</x:v>
      </x:c>
      <x:c r="O11155" s="268" t="n">
        <x:f>I11155*TOMATO_PRICE+J11155*CARROT_PRICE+K11155*MESCLUN_PRICE</x:f>
        <x:v>181394</x:v>
      </x:c>
      <x:c r="P11155" s="268" t="n">
        <x:f>I11155*TOMATO_FERTILIZER+J11155*CARROT_FERTILIZER+K11155*MESCLUN_FERTILIZER</x:f>
        <x:v>25080</x:v>
      </x:c>
      <x:c r="Q11155" s="268" t="n">
        <x:f>MIN(M11155,FARMER_HOURS)*FARMER_RATE+MAX(M11155-FARMER_HOURS,0)*TEMP_RATE</x:f>
        <x:v>157145.30420974933</x:v>
      </x:c>
      <x:c r="R11155" s="268" t="n">
        <x:f>O11155-P11155-Q11155-FIXED_COST</x:f>
        <x:v>-20831.30420974933</x:v>
      </x:c>
      <x:c r="S11155" s="139" t="str">
        <x:f>IF(AND(L11155&lt;=TOTAL_BED_CAP,N11155&lt;=TEMP_WORKER_CAP),"YES","NO")</x:f>
        <x:v>NO</x:v>
      </x:c>
      <x:c r="T11155" s="139" t="n">
        <x:f>IF(S11155="YES",R11155,-1E+99)</x:f>
        <x:v>-1e+99</x:v>
      </x:c>
    </x:row>
    <x:row r="11156">
      <x:c r="A11156" s="139"/>
      <x:c r="B11156" s="139"/>
      <x:c r="C11156" s="139"/>
      <x:c r="D11156" s="139"/>
      <x:c r="E11156" s="139"/>
      <x:c r="F11156" s="139"/>
      <x:c r="G11156" s="139"/>
      <x:c r="H11156" s="139"/>
      <x:c r="I11156" s="266" t="n">
        <x:f>INT((ROW()-ROW($I$46))/((CARROT_CAP+1)*(MESCLUN_CAP+1)))</x:f>
        <x:v>17</x:v>
      </x:c>
      <x:c r="J11156" s="266" t="n">
        <x:f>MOD(INT((ROW()-ROW($I$46))/(MESCLUN_CAP+1)),CARROT_CAP+1)</x:f>
        <x:v>1</x:v>
      </x:c>
      <x:c r="K11156" s="266" t="n">
        <x:f>MOD(ROW()-ROW($I$46),MESCLUN_CAP+1)</x:f>
        <x:v>12</x:v>
      </x:c>
      <x:c r="L11156" s="266" t="n">
        <x:f>SUM(I11156:K11156)</x:f>
        <x:v>30</x:v>
      </x:c>
      <x:c r="M11156" s="267" t="n">
        <x:f>I11156*TOMATO_HOURS*WEEKS*(1+TOMATO_DIM)^I11156+J11156*CARROT_HOURS*WEEKS*(1+CARROT_DIM)^J11156+K11156*MESCLUN_HOURS*WEEKS*(1+MESCLUN_DIM)^K11156</x:f>
        <x:v>8390.896975609625</x:v>
      </x:c>
      <x:c r="N11156" s="267" t="n">
        <x:f>MAX(M11156-FARMER_HOURS,0)/TEMP_HOURS_PER_WORKER</x:f>
        <x:v>5.327011788617795</x:v>
      </x:c>
      <x:c r="O11156" s="268" t="n">
        <x:f>I11156*TOMATO_PRICE+J11156*CARROT_PRICE+K11156*MESCLUN_PRICE</x:f>
        <x:v>184094</x:v>
      </x:c>
      <x:c r="P11156" s="268" t="n">
        <x:f>I11156*TOMATO_FERTILIZER+J11156*CARROT_FERTILIZER+K11156*MESCLUN_FERTILIZER</x:f>
        <x:v>25960</x:v>
      </x:c>
      <x:c r="Q11156" s="268" t="n">
        <x:f>MIN(M11156,FARMER_HOURS)*FARMER_RATE+MAX(M11156-FARMER_HOURS,0)*TEMP_RATE</x:f>
        <x:v>158175.29471544488</x:v>
      </x:c>
      <x:c r="R11156" s="268" t="n">
        <x:f>O11156-P11156-Q11156-FIXED_COST</x:f>
        <x:v>-20041.294715444878</x:v>
      </x:c>
      <x:c r="S11156" s="139" t="str">
        <x:f>IF(AND(L11156&lt;=TOTAL_BED_CAP,N11156&lt;=TEMP_WORKER_CAP),"YES","NO")</x:f>
        <x:v>NO</x:v>
      </x:c>
      <x:c r="T11156" s="139" t="n">
        <x:f>IF(S11156="YES",R11156,-1E+99)</x:f>
        <x:v>-1e+99</x:v>
      </x:c>
    </x:row>
    <x:row r="11157">
      <x:c r="A11157" s="139"/>
      <x:c r="B11157" s="139"/>
      <x:c r="C11157" s="139"/>
      <x:c r="D11157" s="139"/>
      <x:c r="E11157" s="139"/>
      <x:c r="F11157" s="139"/>
      <x:c r="G11157" s="139"/>
      <x:c r="H11157" s="139"/>
      <x:c r="I11157" s="266" t="n">
        <x:f>INT((ROW()-ROW($I$46))/((CARROT_CAP+1)*(MESCLUN_CAP+1)))</x:f>
        <x:v>17</x:v>
      </x:c>
      <x:c r="J11157" s="266" t="n">
        <x:f>MOD(INT((ROW()-ROW($I$46))/(MESCLUN_CAP+1)),CARROT_CAP+1)</x:f>
        <x:v>1</x:v>
      </x:c>
      <x:c r="K11157" s="266" t="n">
        <x:f>MOD(ROW()-ROW($I$46),MESCLUN_CAP+1)</x:f>
        <x:v>13</x:v>
      </x:c>
      <x:c r="L11157" s="266" t="n">
        <x:f>SUM(I11157:K11157)</x:f>
        <x:v>31</x:v>
      </x:c>
      <x:c r="M11157" s="267" t="n">
        <x:f>I11157*TOMATO_HOURS*WEEKS*(1+TOMATO_DIM)^I11157+J11157*CARROT_HOURS*WEEKS*(1+CARROT_DIM)^J11157+K11157*MESCLUN_HOURS*WEEKS*(1+MESCLUN_DIM)^K11157</x:f>
        <x:v>8451.618946318009</x:v>
      </x:c>
      <x:c r="N11157" s="267" t="n">
        <x:f>MAX(M11157-FARMER_HOURS,0)/TEMP_HOURS_PER_WORKER</x:f>
        <x:v>5.369179823831951</x:v>
      </x:c>
      <x:c r="O11157" s="268" t="n">
        <x:f>I11157*TOMATO_PRICE+J11157*CARROT_PRICE+K11157*MESCLUN_PRICE</x:f>
        <x:v>186794</x:v>
      </x:c>
      <x:c r="P11157" s="268" t="n">
        <x:f>I11157*TOMATO_FERTILIZER+J11157*CARROT_FERTILIZER+K11157*MESCLUN_FERTILIZER</x:f>
        <x:v>26840</x:v>
      </x:c>
      <x:c r="Q11157" s="268" t="n">
        <x:f>MIN(M11157,FARMER_HOURS)*FARMER_RATE+MAX(M11157-FARMER_HOURS,0)*TEMP_RATE</x:f>
        <x:v>159229.49559579877</x:v>
      </x:c>
      <x:c r="R11157" s="268" t="n">
        <x:f>O11157-P11157-Q11157-FIXED_COST</x:f>
        <x:v>-19275.49559579877</x:v>
      </x:c>
      <x:c r="S11157" s="139" t="str">
        <x:f>IF(AND(L11157&lt;=TOTAL_BED_CAP,N11157&lt;=TEMP_WORKER_CAP),"YES","NO")</x:f>
        <x:v>NO</x:v>
      </x:c>
      <x:c r="T11157" s="139" t="n">
        <x:f>IF(S11157="YES",R11157,-1E+99)</x:f>
        <x:v>-1e+99</x:v>
      </x:c>
    </x:row>
    <x:row r="11158">
      <x:c r="A11158" s="139"/>
      <x:c r="B11158" s="139"/>
      <x:c r="C11158" s="139"/>
      <x:c r="D11158" s="139"/>
      <x:c r="E11158" s="139"/>
      <x:c r="F11158" s="139"/>
      <x:c r="G11158" s="139"/>
      <x:c r="H11158" s="139"/>
      <x:c r="I11158" s="266" t="n">
        <x:f>INT((ROW()-ROW($I$46))/((CARROT_CAP+1)*(MESCLUN_CAP+1)))</x:f>
        <x:v>17</x:v>
      </x:c>
      <x:c r="J11158" s="266" t="n">
        <x:f>MOD(INT((ROW()-ROW($I$46))/(MESCLUN_CAP+1)),CARROT_CAP+1)</x:f>
        <x:v>1</x:v>
      </x:c>
      <x:c r="K11158" s="266" t="n">
        <x:f>MOD(ROW()-ROW($I$46),MESCLUN_CAP+1)</x:f>
        <x:v>14</x:v>
      </x:c>
      <x:c r="L11158" s="266" t="n">
        <x:f>SUM(I11158:K11158)</x:f>
        <x:v>32</x:v>
      </x:c>
      <x:c r="M11158" s="267" t="n">
        <x:f>I11158*TOMATO_HOURS*WEEKS*(1+TOMATO_DIM)^I11158+J11158*CARROT_HOURS*WEEKS*(1+CARROT_DIM)^J11158+K11158*MESCLUN_HOURS*WEEKS*(1+MESCLUN_DIM)^K11158</x:f>
        <x:v>8513.76102763167</x:v>
      </x:c>
      <x:c r="N11158" s="267" t="n">
        <x:f>MAX(M11158-FARMER_HOURS,0)/TEMP_HOURS_PER_WORKER</x:f>
        <x:v>5.412334046966437</x:v>
      </x:c>
      <x:c r="O11158" s="268" t="n">
        <x:f>I11158*TOMATO_PRICE+J11158*CARROT_PRICE+K11158*MESCLUN_PRICE</x:f>
        <x:v>189494</x:v>
      </x:c>
      <x:c r="P11158" s="268" t="n">
        <x:f>I11158*TOMATO_FERTILIZER+J11158*CARROT_FERTILIZER+K11158*MESCLUN_FERTILIZER</x:f>
        <x:v>27720</x:v>
      </x:c>
      <x:c r="Q11158" s="268" t="n">
        <x:f>MIN(M11158,FARMER_HOURS)*FARMER_RATE+MAX(M11158-FARMER_HOURS,0)*TEMP_RATE</x:f>
        <x:v>160308.35117416093</x:v>
      </x:c>
      <x:c r="R11158" s="268" t="n">
        <x:f>O11158-P11158-Q11158-FIXED_COST</x:f>
        <x:v>-18534.351174160925</x:v>
      </x:c>
      <x:c r="S11158" s="139" t="str">
        <x:f>IF(AND(L11158&lt;=TOTAL_BED_CAP,N11158&lt;=TEMP_WORKER_CAP),"YES","NO")</x:f>
        <x:v>NO</x:v>
      </x:c>
      <x:c r="T11158" s="139" t="n">
        <x:f>IF(S11158="YES",R11158,-1E+99)</x:f>
        <x:v>-1e+99</x:v>
      </x:c>
    </x:row>
    <x:row r="11159">
      <x:c r="A11159" s="139"/>
      <x:c r="B11159" s="139"/>
      <x:c r="C11159" s="139"/>
      <x:c r="D11159" s="139"/>
      <x:c r="E11159" s="139"/>
      <x:c r="F11159" s="139"/>
      <x:c r="G11159" s="139"/>
      <x:c r="H11159" s="139"/>
      <x:c r="I11159" s="266" t="n">
        <x:f>INT((ROW()-ROW($I$46))/((CARROT_CAP+1)*(MESCLUN_CAP+1)))</x:f>
        <x:v>17</x:v>
      </x:c>
      <x:c r="J11159" s="266" t="n">
        <x:f>MOD(INT((ROW()-ROW($I$46))/(MESCLUN_CAP+1)),CARROT_CAP+1)</x:f>
        <x:v>1</x:v>
      </x:c>
      <x:c r="K11159" s="266" t="n">
        <x:f>MOD(ROW()-ROW($I$46),MESCLUN_CAP+1)</x:f>
        <x:v>15</x:v>
      </x:c>
      <x:c r="L11159" s="266" t="n">
        <x:f>SUM(I11159:K11159)</x:f>
        <x:v>33</x:v>
      </x:c>
      <x:c r="M11159" s="267" t="n">
        <x:f>I11159*TOMATO_HOURS*WEEKS*(1+TOMATO_DIM)^I11159+J11159*CARROT_HOURS*WEEKS*(1+CARROT_DIM)^J11159+K11159*MESCLUN_HOURS*WEEKS*(1+MESCLUN_DIM)^K11159</x:f>
        <x:v>8577.349234507818</x:v>
      </x:c>
      <x:c r="N11159" s="267" t="n">
        <x:f>MAX(M11159-FARMER_HOURS,0)/TEMP_HOURS_PER_WORKER</x:f>
        <x:v>5.456492523963762</x:v>
      </x:c>
      <x:c r="O11159" s="268" t="n">
        <x:f>I11159*TOMATO_PRICE+J11159*CARROT_PRICE+K11159*MESCLUN_PRICE</x:f>
        <x:v>192194</x:v>
      </x:c>
      <x:c r="P11159" s="268" t="n">
        <x:f>I11159*TOMATO_FERTILIZER+J11159*CARROT_FERTILIZER+K11159*MESCLUN_FERTILIZER</x:f>
        <x:v>28600</x:v>
      </x:c>
      <x:c r="Q11159" s="268" t="n">
        <x:f>MIN(M11159,FARMER_HOURS)*FARMER_RATE+MAX(M11159-FARMER_HOURS,0)*TEMP_RATE</x:f>
        <x:v>161412.31309909406</x:v>
      </x:c>
      <x:c r="R11159" s="268" t="n">
        <x:f>O11159-P11159-Q11159-FIXED_COST</x:f>
        <x:v>-17818.313099094055</x:v>
      </x:c>
      <x:c r="S11159" s="139" t="str">
        <x:f>IF(AND(L11159&lt;=TOTAL_BED_CAP,N11159&lt;=TEMP_WORKER_CAP),"YES","NO")</x:f>
        <x:v>NO</x:v>
      </x:c>
      <x:c r="T11159" s="139" t="n">
        <x:f>IF(S11159="YES",R11159,-1E+99)</x:f>
        <x:v>-1e+99</x:v>
      </x:c>
    </x:row>
    <x:row r="11160">
      <x:c r="A11160" s="139"/>
      <x:c r="B11160" s="139"/>
      <x:c r="C11160" s="139"/>
      <x:c r="D11160" s="139"/>
      <x:c r="E11160" s="139"/>
      <x:c r="F11160" s="139"/>
      <x:c r="G11160" s="139"/>
      <x:c r="H11160" s="139"/>
      <x:c r="I11160" s="266" t="n">
        <x:f>INT((ROW()-ROW($I$46))/((CARROT_CAP+1)*(MESCLUN_CAP+1)))</x:f>
        <x:v>17</x:v>
      </x:c>
      <x:c r="J11160" s="266" t="n">
        <x:f>MOD(INT((ROW()-ROW($I$46))/(MESCLUN_CAP+1)),CARROT_CAP+1)</x:f>
        <x:v>1</x:v>
      </x:c>
      <x:c r="K11160" s="266" t="n">
        <x:f>MOD(ROW()-ROW($I$46),MESCLUN_CAP+1)</x:f>
        <x:v>16</x:v>
      </x:c>
      <x:c r="L11160" s="266" t="n">
        <x:f>SUM(I11160:K11160)</x:f>
        <x:v>34</x:v>
      </x:c>
      <x:c r="M11160" s="267" t="n">
        <x:f>I11160*TOMATO_HOURS*WEEKS*(1+TOMATO_DIM)^I11160+J11160*CARROT_HOURS*WEEKS*(1+CARROT_DIM)^J11160+K11160*MESCLUN_HOURS*WEEKS*(1+MESCLUN_DIM)^K11160</x:f>
        <x:v>8642.410010385305</x:v>
      </x:c>
      <x:c r="N11160" s="267" t="n">
        <x:f>MAX(M11160-FARMER_HOURS,0)/TEMP_HOURS_PER_WORKER</x:f>
        <x:v>5.501673618323129</x:v>
      </x:c>
      <x:c r="O11160" s="268" t="n">
        <x:f>I11160*TOMATO_PRICE+J11160*CARROT_PRICE+K11160*MESCLUN_PRICE</x:f>
        <x:v>194894</x:v>
      </x:c>
      <x:c r="P11160" s="268" t="n">
        <x:f>I11160*TOMATO_FERTILIZER+J11160*CARROT_FERTILIZER+K11160*MESCLUN_FERTILIZER</x:f>
        <x:v>29480</x:v>
      </x:c>
      <x:c r="Q11160" s="268" t="n">
        <x:f>MIN(M11160,FARMER_HOURS)*FARMER_RATE+MAX(M11160-FARMER_HOURS,0)*TEMP_RATE</x:f>
        <x:v>162541.84045807822</x:v>
      </x:c>
      <x:c r="R11160" s="268" t="n">
        <x:f>O11160-P11160-Q11160-FIXED_COST</x:f>
        <x:v>-17127.840458078223</x:v>
      </x:c>
      <x:c r="S11160" s="139" t="str">
        <x:f>IF(AND(L11160&lt;=TOTAL_BED_CAP,N11160&lt;=TEMP_WORKER_CAP),"YES","NO")</x:f>
        <x:v>NO</x:v>
      </x:c>
      <x:c r="T11160" s="139" t="n">
        <x:f>IF(S11160="YES",R11160,-1E+99)</x:f>
        <x:v>-1e+99</x:v>
      </x:c>
    </x:row>
    <x:row r="11161">
      <x:c r="A11161" s="139"/>
      <x:c r="B11161" s="139"/>
      <x:c r="C11161" s="139"/>
      <x:c r="D11161" s="139"/>
      <x:c r="E11161" s="139"/>
      <x:c r="F11161" s="139"/>
      <x:c r="G11161" s="139"/>
      <x:c r="H11161" s="139"/>
      <x:c r="I11161" s="266" t="n">
        <x:f>INT((ROW()-ROW($I$46))/((CARROT_CAP+1)*(MESCLUN_CAP+1)))</x:f>
        <x:v>17</x:v>
      </x:c>
      <x:c r="J11161" s="266" t="n">
        <x:f>MOD(INT((ROW()-ROW($I$46))/(MESCLUN_CAP+1)),CARROT_CAP+1)</x:f>
        <x:v>1</x:v>
      </x:c>
      <x:c r="K11161" s="266" t="n">
        <x:f>MOD(ROW()-ROW($I$46),MESCLUN_CAP+1)</x:f>
        <x:v>17</x:v>
      </x:c>
      <x:c r="L11161" s="266" t="n">
        <x:f>SUM(I11161:K11161)</x:f>
        <x:v>35</x:v>
      </x:c>
      <x:c r="M11161" s="267" t="n">
        <x:f>I11161*TOMATO_HOURS*WEEKS*(1+TOMATO_DIM)^I11161+J11161*CARROT_HOURS*WEEKS*(1+CARROT_DIM)^J11161+K11161*MESCLUN_HOURS*WEEKS*(1+MESCLUN_DIM)^K11161</x:f>
        <x:v>8708.970233831846</x:v>
      </x:c>
      <x:c r="N11161" s="267" t="n">
        <x:f>MAX(M11161-FARMER_HOURS,0)/TEMP_HOURS_PER_WORKER</x:f>
        <x:v>5.5478959957165594</x:v>
      </x:c>
      <x:c r="O11161" s="268" t="n">
        <x:f>I11161*TOMATO_PRICE+J11161*CARROT_PRICE+K11161*MESCLUN_PRICE</x:f>
        <x:v>197594</x:v>
      </x:c>
      <x:c r="P11161" s="268" t="n">
        <x:f>I11161*TOMATO_FERTILIZER+J11161*CARROT_FERTILIZER+K11161*MESCLUN_FERTILIZER</x:f>
        <x:v>30360</x:v>
      </x:c>
      <x:c r="Q11161" s="268" t="n">
        <x:f>MIN(M11161,FARMER_HOURS)*FARMER_RATE+MAX(M11161-FARMER_HOURS,0)*TEMP_RATE</x:f>
        <x:v>163697.399892914</x:v>
      </x:c>
      <x:c r="R11161" s="268" t="n">
        <x:f>O11161-P11161-Q11161-FIXED_COST</x:f>
        <x:v>-16463.399892913993</x:v>
      </x:c>
      <x:c r="S11161" s="139" t="str">
        <x:f>IF(AND(L11161&lt;=TOTAL_BED_CAP,N11161&lt;=TEMP_WORKER_CAP),"YES","NO")</x:f>
        <x:v>NO</x:v>
      </x:c>
      <x:c r="T11161" s="139" t="n">
        <x:f>IF(S11161="YES",R11161,-1E+99)</x:f>
        <x:v>-1e+99</x:v>
      </x:c>
    </x:row>
    <x:row r="11162">
      <x:c r="A11162" s="139"/>
      <x:c r="B11162" s="139"/>
      <x:c r="C11162" s="139"/>
      <x:c r="D11162" s="139"/>
      <x:c r="E11162" s="139"/>
      <x:c r="F11162" s="139"/>
      <x:c r="G11162" s="139"/>
      <x:c r="H11162" s="139"/>
      <x:c r="I11162" s="266" t="n">
        <x:f>INT((ROW()-ROW($I$46))/((CARROT_CAP+1)*(MESCLUN_CAP+1)))</x:f>
        <x:v>17</x:v>
      </x:c>
      <x:c r="J11162" s="266" t="n">
        <x:f>MOD(INT((ROW()-ROW($I$46))/(MESCLUN_CAP+1)),CARROT_CAP+1)</x:f>
        <x:v>1</x:v>
      </x:c>
      <x:c r="K11162" s="266" t="n">
        <x:f>MOD(ROW()-ROW($I$46),MESCLUN_CAP+1)</x:f>
        <x:v>18</x:v>
      </x:c>
      <x:c r="L11162" s="266" t="n">
        <x:f>SUM(I11162:K11162)</x:f>
        <x:v>36</x:v>
      </x:c>
      <x:c r="M11162" s="267" t="n">
        <x:f>I11162*TOMATO_HOURS*WEEKS*(1+TOMATO_DIM)^I11162+J11162*CARROT_HOURS*WEEKS*(1+CARROT_DIM)^J11162+K11162*MESCLUN_HOURS*WEEKS*(1+MESCLUN_DIM)^K11162</x:f>
        <x:v>8777.057225290433</x:v>
      </x:c>
      <x:c r="N11162" s="267" t="n">
        <x:f>MAX(M11162-FARMER_HOURS,0)/TEMP_HOURS_PER_WORKER</x:f>
        <x:v>5.595178628673912</x:v>
      </x:c>
      <x:c r="O11162" s="268" t="n">
        <x:f>I11162*TOMATO_PRICE+J11162*CARROT_PRICE+K11162*MESCLUN_PRICE</x:f>
        <x:v>200294</x:v>
      </x:c>
      <x:c r="P11162" s="268" t="n">
        <x:f>I11162*TOMATO_FERTILIZER+J11162*CARROT_FERTILIZER+K11162*MESCLUN_FERTILIZER</x:f>
        <x:v>31240</x:v>
      </x:c>
      <x:c r="Q11162" s="268" t="n">
        <x:f>MIN(M11162,FARMER_HOURS)*FARMER_RATE+MAX(M11162-FARMER_HOURS,0)*TEMP_RATE</x:f>
        <x:v>164879.4657168478</x:v>
      </x:c>
      <x:c r="R11162" s="268" t="n">
        <x:f>O11162-P11162-Q11162-FIXED_COST</x:f>
        <x:v>-15825.4657168478</x:v>
      </x:c>
      <x:c r="S11162" s="139" t="str">
        <x:f>IF(AND(L11162&lt;=TOTAL_BED_CAP,N11162&lt;=TEMP_WORKER_CAP),"YES","NO")</x:f>
        <x:v>NO</x:v>
      </x:c>
      <x:c r="T11162" s="139" t="n">
        <x:f>IF(S11162="YES",R11162,-1E+99)</x:f>
        <x:v>-1e+99</x:v>
      </x:c>
    </x:row>
    <x:row r="11163">
      <x:c r="A11163" s="139"/>
      <x:c r="B11163" s="139"/>
      <x:c r="C11163" s="139"/>
      <x:c r="D11163" s="139"/>
      <x:c r="E11163" s="139"/>
      <x:c r="F11163" s="139"/>
      <x:c r="G11163" s="139"/>
      <x:c r="H11163" s="139"/>
      <x:c r="I11163" s="266" t="n">
        <x:f>INT((ROW()-ROW($I$46))/((CARROT_CAP+1)*(MESCLUN_CAP+1)))</x:f>
        <x:v>17</x:v>
      </x:c>
      <x:c r="J11163" s="266" t="n">
        <x:f>MOD(INT((ROW()-ROW($I$46))/(MESCLUN_CAP+1)),CARROT_CAP+1)</x:f>
        <x:v>1</x:v>
      </x:c>
      <x:c r="K11163" s="266" t="n">
        <x:f>MOD(ROW()-ROW($I$46),MESCLUN_CAP+1)</x:f>
        <x:v>19</x:v>
      </x:c>
      <x:c r="L11163" s="266" t="n">
        <x:f>SUM(I11163:K11163)</x:f>
        <x:v>37</x:v>
      </x:c>
      <x:c r="M11163" s="267" t="n">
        <x:f>I11163*TOMATO_HOURS*WEEKS*(1+TOMATO_DIM)^I11163+J11163*CARROT_HOURS*WEEKS*(1+CARROT_DIM)^J11163+K11163*MESCLUN_HOURS*WEEKS*(1+MESCLUN_DIM)^K11163</x:f>
        <x:v>8846.698753926456</x:v>
      </x:c>
      <x:c r="N11163" s="267" t="n">
        <x:f>MAX(M11163-FARMER_HOURS,0)/TEMP_HOURS_PER_WORKER</x:f>
        <x:v>5.643540801337816</x:v>
      </x:c>
      <x:c r="O11163" s="268" t="n">
        <x:f>I11163*TOMATO_PRICE+J11163*CARROT_PRICE+K11163*MESCLUN_PRICE</x:f>
        <x:v>202994</x:v>
      </x:c>
      <x:c r="P11163" s="268" t="n">
        <x:f>I11163*TOMATO_FERTILIZER+J11163*CARROT_FERTILIZER+K11163*MESCLUN_FERTILIZER</x:f>
        <x:v>32120</x:v>
      </x:c>
      <x:c r="Q11163" s="268" t="n">
        <x:f>MIN(M11163,FARMER_HOURS)*FARMER_RATE+MAX(M11163-FARMER_HOURS,0)*TEMP_RATE</x:f>
        <x:v>166088.5200334454</x:v>
      </x:c>
      <x:c r="R11163" s="268" t="n">
        <x:f>O11163-P11163-Q11163-FIXED_COST</x:f>
        <x:v>-15214.520033445413</x:v>
      </x:c>
      <x:c r="S11163" s="139" t="str">
        <x:f>IF(AND(L11163&lt;=TOTAL_BED_CAP,N11163&lt;=TEMP_WORKER_CAP),"YES","NO")</x:f>
        <x:v>NO</x:v>
      </x:c>
      <x:c r="T11163" s="139" t="n">
        <x:f>IF(S11163="YES",R11163,-1E+99)</x:f>
        <x:v>-1e+99</x:v>
      </x:c>
    </x:row>
    <x:row r="11164">
      <x:c r="A11164" s="139"/>
      <x:c r="B11164" s="139"/>
      <x:c r="C11164" s="139"/>
      <x:c r="D11164" s="139"/>
      <x:c r="E11164" s="139"/>
      <x:c r="F11164" s="139"/>
      <x:c r="G11164" s="139"/>
      <x:c r="H11164" s="139"/>
      <x:c r="I11164" s="266" t="n">
        <x:f>INT((ROW()-ROW($I$46))/((CARROT_CAP+1)*(MESCLUN_CAP+1)))</x:f>
        <x:v>17</x:v>
      </x:c>
      <x:c r="J11164" s="266" t="n">
        <x:f>MOD(INT((ROW()-ROW($I$46))/(MESCLUN_CAP+1)),CARROT_CAP+1)</x:f>
        <x:v>1</x:v>
      </x:c>
      <x:c r="K11164" s="266" t="n">
        <x:f>MOD(ROW()-ROW($I$46),MESCLUN_CAP+1)</x:f>
        <x:v>20</x:v>
      </x:c>
      <x:c r="L11164" s="266" t="n">
        <x:f>SUM(I11164:K11164)</x:f>
        <x:v>38</x:v>
      </x:c>
      <x:c r="M11164" s="267" t="n">
        <x:f>I11164*TOMATO_HOURS*WEEKS*(1+TOMATO_DIM)^I11164+J11164*CARROT_HOURS*WEEKS*(1+CARROT_DIM)^J11164+K11164*MESCLUN_HOURS*WEEKS*(1+MESCLUN_DIM)^K11164</x:f>
        <x:v>8917.923044576932</x:v>
      </x:c>
      <x:c r="N11164" s="267" t="n">
        <x:f>MAX(M11164-FARMER_HOURS,0)/TEMP_HOURS_PER_WORKER</x:f>
        <x:v>5.693002114289536</x:v>
      </x:c>
      <x:c r="O11164" s="268" t="n">
        <x:f>I11164*TOMATO_PRICE+J11164*CARROT_PRICE+K11164*MESCLUN_PRICE</x:f>
        <x:v>205694</x:v>
      </x:c>
      <x:c r="P11164" s="268" t="n">
        <x:f>I11164*TOMATO_FERTILIZER+J11164*CARROT_FERTILIZER+K11164*MESCLUN_FERTILIZER</x:f>
        <x:v>33000</x:v>
      </x:c>
      <x:c r="Q11164" s="268" t="n">
        <x:f>MIN(M11164,FARMER_HOURS)*FARMER_RATE+MAX(M11164-FARMER_HOURS,0)*TEMP_RATE</x:f>
        <x:v>167325.0528572384</x:v>
      </x:c>
      <x:c r="R11164" s="268" t="n">
        <x:f>O11164-P11164-Q11164-FIXED_COST</x:f>
        <x:v>-14631.052857238392</x:v>
      </x:c>
      <x:c r="S11164" s="139" t="str">
        <x:f>IF(AND(L11164&lt;=TOTAL_BED_CAP,N11164&lt;=TEMP_WORKER_CAP),"YES","NO")</x:f>
        <x:v>NO</x:v>
      </x:c>
      <x:c r="T11164" s="139" t="n">
        <x:f>IF(S11164="YES",R11164,-1E+99)</x:f>
        <x:v>-1e+99</x:v>
      </x:c>
    </x:row>
    <x:row r="11165">
      <x:c r="A11165" s="139"/>
      <x:c r="B11165" s="139"/>
      <x:c r="C11165" s="139"/>
      <x:c r="D11165" s="139"/>
      <x:c r="E11165" s="139"/>
      <x:c r="F11165" s="139"/>
      <x:c r="G11165" s="139"/>
      <x:c r="H11165" s="139"/>
      <x:c r="I11165" s="266" t="n">
        <x:f>INT((ROW()-ROW($I$46))/((CARROT_CAP+1)*(MESCLUN_CAP+1)))</x:f>
        <x:v>17</x:v>
      </x:c>
      <x:c r="J11165" s="266" t="n">
        <x:f>MOD(INT((ROW()-ROW($I$46))/(MESCLUN_CAP+1)),CARROT_CAP+1)</x:f>
        <x:v>1</x:v>
      </x:c>
      <x:c r="K11165" s="266" t="n">
        <x:f>MOD(ROW()-ROW($I$46),MESCLUN_CAP+1)</x:f>
        <x:v>21</x:v>
      </x:c>
      <x:c r="L11165" s="266" t="n">
        <x:f>SUM(I11165:K11165)</x:f>
        <x:v>39</x:v>
      </x:c>
      <x:c r="M11165" s="267" t="n">
        <x:f>I11165*TOMATO_HOURS*WEEKS*(1+TOMATO_DIM)^I11165+J11165*CARROT_HOURS*WEEKS*(1+CARROT_DIM)^J11165+K11165*MESCLUN_HOURS*WEEKS*(1+MESCLUN_DIM)^K11165</x:f>
        <x:v>8990.758784803376</x:v>
      </x:c>
      <x:c r="N11165" s="267" t="n">
        <x:f>MAX(M11165-FARMER_HOURS,0)/TEMP_HOURS_PER_WORKER</x:f>
        <x:v>5.743582489446789</x:v>
      </x:c>
      <x:c r="O11165" s="268" t="n">
        <x:f>I11165*TOMATO_PRICE+J11165*CARROT_PRICE+K11165*MESCLUN_PRICE</x:f>
        <x:v>208394</x:v>
      </x:c>
      <x:c r="P11165" s="268" t="n">
        <x:f>I11165*TOMATO_FERTILIZER+J11165*CARROT_FERTILIZER+K11165*MESCLUN_FERTILIZER</x:f>
        <x:v>33880</x:v>
      </x:c>
      <x:c r="Q11165" s="268" t="n">
        <x:f>MIN(M11165,FARMER_HOURS)*FARMER_RATE+MAX(M11165-FARMER_HOURS,0)*TEMP_RATE</x:f>
        <x:v>168589.56223616973</x:v>
      </x:c>
      <x:c r="R11165" s="268" t="n">
        <x:f>O11165-P11165-Q11165-FIXED_COST</x:f>
        <x:v>-14075.562236169731</x:v>
      </x:c>
      <x:c r="S11165" s="139" t="str">
        <x:f>IF(AND(L11165&lt;=TOTAL_BED_CAP,N11165&lt;=TEMP_WORKER_CAP),"YES","NO")</x:f>
        <x:v>NO</x:v>
      </x:c>
      <x:c r="T11165" s="139" t="n">
        <x:f>IF(S11165="YES",R11165,-1E+99)</x:f>
        <x:v>-1e+99</x:v>
      </x:c>
    </x:row>
    <x:row r="11166">
      <x:c r="A11166" s="139"/>
      <x:c r="B11166" s="139"/>
      <x:c r="C11166" s="139"/>
      <x:c r="D11166" s="139"/>
      <x:c r="E11166" s="139"/>
      <x:c r="F11166" s="139"/>
      <x:c r="G11166" s="139"/>
      <x:c r="H11166" s="139"/>
      <x:c r="I11166" s="266" t="n">
        <x:f>INT((ROW()-ROW($I$46))/((CARROT_CAP+1)*(MESCLUN_CAP+1)))</x:f>
        <x:v>17</x:v>
      </x:c>
      <x:c r="J11166" s="266" t="n">
        <x:f>MOD(INT((ROW()-ROW($I$46))/(MESCLUN_CAP+1)),CARROT_CAP+1)</x:f>
        <x:v>1</x:v>
      </x:c>
      <x:c r="K11166" s="266" t="n">
        <x:f>MOD(ROW()-ROW($I$46),MESCLUN_CAP+1)</x:f>
        <x:v>22</x:v>
      </x:c>
      <x:c r="L11166" s="266" t="n">
        <x:f>SUM(I11166:K11166)</x:f>
        <x:v>40</x:v>
      </x:c>
      <x:c r="M11166" s="267" t="n">
        <x:f>I11166*TOMATO_HOURS*WEEKS*(1+TOMATO_DIM)^I11166+J11166*CARROT_HOURS*WEEKS*(1+CARROT_DIM)^J11166+K11166*MESCLUN_HOURS*WEEKS*(1+MESCLUN_DIM)^K11166</x:f>
        <x:v>9065.235132049773</x:v>
      </x:c>
      <x:c r="N11166" s="267" t="n">
        <x:f>MAX(M11166-FARMER_HOURS,0)/TEMP_HOURS_PER_WORKER</x:f>
        <x:v>5.795302175034564</x:v>
      </x:c>
      <x:c r="O11166" s="268" t="n">
        <x:f>I11166*TOMATO_PRICE+J11166*CARROT_PRICE+K11166*MESCLUN_PRICE</x:f>
        <x:v>211094</x:v>
      </x:c>
      <x:c r="P11166" s="268" t="n">
        <x:f>I11166*TOMATO_FERTILIZER+J11166*CARROT_FERTILIZER+K11166*MESCLUN_FERTILIZER</x:f>
        <x:v>34760</x:v>
      </x:c>
      <x:c r="Q11166" s="268" t="n">
        <x:f>MIN(M11166,FARMER_HOURS)*FARMER_RATE+MAX(M11166-FARMER_HOURS,0)*TEMP_RATE</x:f>
        <x:v>169882.5543758641</x:v>
      </x:c>
      <x:c r="R11166" s="268" t="n">
        <x:f>O11166-P11166-Q11166-FIXED_COST</x:f>
        <x:v>-13548.5543758641</x:v>
      </x:c>
      <x:c r="S11166" s="139" t="str">
        <x:f>IF(AND(L11166&lt;=TOTAL_BED_CAP,N11166&lt;=TEMP_WORKER_CAP),"YES","NO")</x:f>
        <x:v>NO</x:v>
      </x:c>
      <x:c r="T11166" s="139" t="n">
        <x:f>IF(S11166="YES",R11166,-1E+99)</x:f>
        <x:v>-1e+99</x:v>
      </x:c>
    </x:row>
    <x:row r="11167">
      <x:c r="A11167" s="139"/>
      <x:c r="B11167" s="139"/>
      <x:c r="C11167" s="139"/>
      <x:c r="D11167" s="139"/>
      <x:c r="E11167" s="139"/>
      <x:c r="F11167" s="139"/>
      <x:c r="G11167" s="139"/>
      <x:c r="H11167" s="139"/>
      <x:c r="I11167" s="266" t="n">
        <x:f>INT((ROW()-ROW($I$46))/((CARROT_CAP+1)*(MESCLUN_CAP+1)))</x:f>
        <x:v>17</x:v>
      </x:c>
      <x:c r="J11167" s="266" t="n">
        <x:f>MOD(INT((ROW()-ROW($I$46))/(MESCLUN_CAP+1)),CARROT_CAP+1)</x:f>
        <x:v>1</x:v>
      </x:c>
      <x:c r="K11167" s="266" t="n">
        <x:f>MOD(ROW()-ROW($I$46),MESCLUN_CAP+1)</x:f>
        <x:v>23</x:v>
      </x:c>
      <x:c r="L11167" s="266" t="n">
        <x:f>SUM(I11167:K11167)</x:f>
        <x:v>41</x:v>
      </x:c>
      <x:c r="M11167" s="267" t="n">
        <x:f>I11167*TOMATO_HOURS*WEEKS*(1+TOMATO_DIM)^I11167+J11167*CARROT_HOURS*WEEKS*(1+CARROT_DIM)^J11167+K11167*MESCLUN_HOURS*WEEKS*(1+MESCLUN_DIM)^K11167</x:f>
        <x:v>9141.381720907208</x:v>
      </x:c>
      <x:c r="N11167" s="267" t="n">
        <x:f>MAX(M11167-FARMER_HOURS,0)/TEMP_HOURS_PER_WORKER</x:f>
        <x:v>5.848181750630006</x:v>
      </x:c>
      <x:c r="O11167" s="268" t="n">
        <x:f>I11167*TOMATO_PRICE+J11167*CARROT_PRICE+K11167*MESCLUN_PRICE</x:f>
        <x:v>213794</x:v>
      </x:c>
      <x:c r="P11167" s="268" t="n">
        <x:f>I11167*TOMATO_FERTILIZER+J11167*CARROT_FERTILIZER+K11167*MESCLUN_FERTILIZER</x:f>
        <x:v>35640</x:v>
      </x:c>
      <x:c r="Q11167" s="268" t="n">
        <x:f>MIN(M11167,FARMER_HOURS)*FARMER_RATE+MAX(M11167-FARMER_HOURS,0)*TEMP_RATE</x:f>
        <x:v>171204.54376575013</x:v>
      </x:c>
      <x:c r="R11167" s="268" t="n">
        <x:f>O11167-P11167-Q11167-FIXED_COST</x:f>
        <x:v>-13050.543765750132</x:v>
      </x:c>
      <x:c r="S11167" s="139" t="str">
        <x:f>IF(AND(L11167&lt;=TOTAL_BED_CAP,N11167&lt;=TEMP_WORKER_CAP),"YES","NO")</x:f>
        <x:v>NO</x:v>
      </x:c>
      <x:c r="T11167" s="139" t="n">
        <x:f>IF(S11167="YES",R11167,-1E+99)</x:f>
        <x:v>-1e+99</x:v>
      </x:c>
    </x:row>
    <x:row r="11168">
      <x:c r="A11168" s="139"/>
      <x:c r="B11168" s="139"/>
      <x:c r="C11168" s="139"/>
      <x:c r="D11168" s="139"/>
      <x:c r="E11168" s="139"/>
      <x:c r="F11168" s="139"/>
      <x:c r="G11168" s="139"/>
      <x:c r="H11168" s="139"/>
      <x:c r="I11168" s="266" t="n">
        <x:f>INT((ROW()-ROW($I$46))/((CARROT_CAP+1)*(MESCLUN_CAP+1)))</x:f>
        <x:v>17</x:v>
      </x:c>
      <x:c r="J11168" s="266" t="n">
        <x:f>MOD(INT((ROW()-ROW($I$46))/(MESCLUN_CAP+1)),CARROT_CAP+1)</x:f>
        <x:v>1</x:v>
      </x:c>
      <x:c r="K11168" s="266" t="n">
        <x:f>MOD(ROW()-ROW($I$46),MESCLUN_CAP+1)</x:f>
        <x:v>24</x:v>
      </x:c>
      <x:c r="L11168" s="266" t="n">
        <x:f>SUM(I11168:K11168)</x:f>
        <x:v>42</x:v>
      </x:c>
      <x:c r="M11168" s="267" t="n">
        <x:f>I11168*TOMATO_HOURS*WEEKS*(1+TOMATO_DIM)^I11168+J11168*CARROT_HOURS*WEEKS*(1+CARROT_DIM)^J11168+K11168*MESCLUN_HOURS*WEEKS*(1+MESCLUN_DIM)^K11168</x:f>
        <x:v>9219.228670486704</x:v>
      </x:c>
      <x:c r="N11168" s="267" t="n">
        <x:f>MAX(M11168-FARMER_HOURS,0)/TEMP_HOURS_PER_WORKER</x:f>
        <x:v>5.902242132282433</x:v>
      </x:c>
      <x:c r="O11168" s="268" t="n">
        <x:f>I11168*TOMATO_PRICE+J11168*CARROT_PRICE+K11168*MESCLUN_PRICE</x:f>
        <x:v>216494</x:v>
      </x:c>
      <x:c r="P11168" s="268" t="n">
        <x:f>I11168*TOMATO_FERTILIZER+J11168*CARROT_FERTILIZER+K11168*MESCLUN_FERTILIZER</x:f>
        <x:v>36520</x:v>
      </x:c>
      <x:c r="Q11168" s="268" t="n">
        <x:f>MIN(M11168,FARMER_HOURS)*FARMER_RATE+MAX(M11168-FARMER_HOURS,0)*TEMP_RATE</x:f>
        <x:v>172556.05330706082</x:v>
      </x:c>
      <x:c r="R11168" s="268" t="n">
        <x:f>O11168-P11168-Q11168-FIXED_COST</x:f>
        <x:v>-12582.053307060822</x:v>
      </x:c>
      <x:c r="S11168" s="139" t="str">
        <x:f>IF(AND(L11168&lt;=TOTAL_BED_CAP,N11168&lt;=TEMP_WORKER_CAP),"YES","NO")</x:f>
        <x:v>NO</x:v>
      </x:c>
      <x:c r="T11168" s="139" t="n">
        <x:f>IF(S11168="YES",R11168,-1E+99)</x:f>
        <x:v>-1e+99</x:v>
      </x:c>
    </x:row>
    <x:row r="11169">
      <x:c r="A11169" s="139"/>
      <x:c r="B11169" s="139"/>
      <x:c r="C11169" s="139"/>
      <x:c r="D11169" s="139"/>
      <x:c r="E11169" s="139"/>
      <x:c r="F11169" s="139"/>
      <x:c r="G11169" s="139"/>
      <x:c r="H11169" s="139"/>
      <x:c r="I11169" s="266" t="n">
        <x:f>INT((ROW()-ROW($I$46))/((CARROT_CAP+1)*(MESCLUN_CAP+1)))</x:f>
        <x:v>17</x:v>
      </x:c>
      <x:c r="J11169" s="266" t="n">
        <x:f>MOD(INT((ROW()-ROW($I$46))/(MESCLUN_CAP+1)),CARROT_CAP+1)</x:f>
        <x:v>1</x:v>
      </x:c>
      <x:c r="K11169" s="266" t="n">
        <x:f>MOD(ROW()-ROW($I$46),MESCLUN_CAP+1)</x:f>
        <x:v>25</x:v>
      </x:c>
      <x:c r="L11169" s="266" t="n">
        <x:f>SUM(I11169:K11169)</x:f>
        <x:v>43</x:v>
      </x:c>
      <x:c r="M11169" s="267" t="n">
        <x:f>I11169*TOMATO_HOURS*WEEKS*(1+TOMATO_DIM)^I11169+J11169*CARROT_HOURS*WEEKS*(1+CARROT_DIM)^J11169+K11169*MESCLUN_HOURS*WEEKS*(1+MESCLUN_DIM)^K11169</x:f>
        <x:v>9298.8065919018</x:v>
      </x:c>
      <x:c r="N11169" s="267" t="n">
        <x:f>MAX(M11169-FARMER_HOURS,0)/TEMP_HOURS_PER_WORKER</x:f>
        <x:v>5.957504577709584</x:v>
      </x:c>
      <x:c r="O11169" s="268" t="n">
        <x:f>I11169*TOMATO_PRICE+J11169*CARROT_PRICE+K11169*MESCLUN_PRICE</x:f>
        <x:v>219194</x:v>
      </x:c>
      <x:c r="P11169" s="268" t="n">
        <x:f>I11169*TOMATO_FERTILIZER+J11169*CARROT_FERTILIZER+K11169*MESCLUN_FERTILIZER</x:f>
        <x:v>37400</x:v>
      </x:c>
      <x:c r="Q11169" s="268" t="n">
        <x:f>MIN(M11169,FARMER_HOURS)*FARMER_RATE+MAX(M11169-FARMER_HOURS,0)*TEMP_RATE</x:f>
        <x:v>173937.6144427396</x:v>
      </x:c>
      <x:c r="R11169" s="268" t="n">
        <x:f>O11169-P11169-Q11169-FIXED_COST</x:f>
        <x:v>-12143.614442739607</x:v>
      </x:c>
      <x:c r="S11169" s="139" t="str">
        <x:f>IF(AND(L11169&lt;=TOTAL_BED_CAP,N11169&lt;=TEMP_WORKER_CAP),"YES","NO")</x:f>
        <x:v>NO</x:v>
      </x:c>
      <x:c r="T11169" s="139" t="n">
        <x:f>IF(S11169="YES",R11169,-1E+99)</x:f>
        <x:v>-1e+99</x:v>
      </x:c>
    </x:row>
    <x:row r="11170">
      <x:c r="A11170" s="139"/>
      <x:c r="B11170" s="139"/>
      <x:c r="C11170" s="139"/>
      <x:c r="D11170" s="139"/>
      <x:c r="E11170" s="139"/>
      <x:c r="F11170" s="139"/>
      <x:c r="G11170" s="139"/>
      <x:c r="H11170" s="139"/>
      <x:c r="I11170" s="266" t="n">
        <x:f>INT((ROW()-ROW($I$46))/((CARROT_CAP+1)*(MESCLUN_CAP+1)))</x:f>
        <x:v>17</x:v>
      </x:c>
      <x:c r="J11170" s="266" t="n">
        <x:f>MOD(INT((ROW()-ROW($I$46))/(MESCLUN_CAP+1)),CARROT_CAP+1)</x:f>
        <x:v>1</x:v>
      </x:c>
      <x:c r="K11170" s="266" t="n">
        <x:f>MOD(ROW()-ROW($I$46),MESCLUN_CAP+1)</x:f>
        <x:v>26</x:v>
      </x:c>
      <x:c r="L11170" s="266" t="n">
        <x:f>SUM(I11170:K11170)</x:f>
        <x:v>44</x:v>
      </x:c>
      <x:c r="M11170" s="267" t="n">
        <x:f>I11170*TOMATO_HOURS*WEEKS*(1+TOMATO_DIM)^I11170+J11170*CARROT_HOURS*WEEKS*(1+CARROT_DIM)^J11170+K11170*MESCLUN_HOURS*WEEKS*(1+MESCLUN_DIM)^K11170</x:f>
        <x:v>9380.14659586252</x:v>
      </x:c>
      <x:c r="N11170" s="267" t="n">
        <x:f>MAX(M11170-FARMER_HOURS,0)/TEMP_HOURS_PER_WORKER</x:f>
        <x:v>6.013990691571194</x:v>
      </x:c>
      <x:c r="O11170" s="268" t="n">
        <x:f>I11170*TOMATO_PRICE+J11170*CARROT_PRICE+K11170*MESCLUN_PRICE</x:f>
        <x:v>221894</x:v>
      </x:c>
      <x:c r="P11170" s="268" t="n">
        <x:f>I11170*TOMATO_FERTILIZER+J11170*CARROT_FERTILIZER+K11170*MESCLUN_FERTILIZER</x:f>
        <x:v>38280</x:v>
      </x:c>
      <x:c r="Q11170" s="268" t="n">
        <x:f>MIN(M11170,FARMER_HOURS)*FARMER_RATE+MAX(M11170-FARMER_HOURS,0)*TEMP_RATE</x:f>
        <x:v>175349.76728927984</x:v>
      </x:c>
      <x:c r="R11170" s="268" t="n">
        <x:f>O11170-P11170-Q11170-FIXED_COST</x:f>
        <x:v>-11735.767289279844</x:v>
      </x:c>
      <x:c r="S11170" s="139" t="str">
        <x:f>IF(AND(L11170&lt;=TOTAL_BED_CAP,N11170&lt;=TEMP_WORKER_CAP),"YES","NO")</x:f>
        <x:v>NO</x:v>
      </x:c>
      <x:c r="T11170" s="139" t="n">
        <x:f>IF(S11170="YES",R11170,-1E+99)</x:f>
        <x:v>-1e+99</x:v>
      </x:c>
    </x:row>
    <x:row r="11171">
      <x:c r="A11171" s="139"/>
      <x:c r="B11171" s="139"/>
      <x:c r="C11171" s="139"/>
      <x:c r="D11171" s="139"/>
      <x:c r="E11171" s="139"/>
      <x:c r="F11171" s="139"/>
      <x:c r="G11171" s="139"/>
      <x:c r="H11171" s="139"/>
      <x:c r="I11171" s="266" t="n">
        <x:f>INT((ROW()-ROW($I$46))/((CARROT_CAP+1)*(MESCLUN_CAP+1)))</x:f>
        <x:v>17</x:v>
      </x:c>
      <x:c r="J11171" s="266" t="n">
        <x:f>MOD(INT((ROW()-ROW($I$46))/(MESCLUN_CAP+1)),CARROT_CAP+1)</x:f>
        <x:v>1</x:v>
      </x:c>
      <x:c r="K11171" s="266" t="n">
        <x:f>MOD(ROW()-ROW($I$46),MESCLUN_CAP+1)</x:f>
        <x:v>27</x:v>
      </x:c>
      <x:c r="L11171" s="266" t="n">
        <x:f>SUM(I11171:K11171)</x:f>
        <x:v>45</x:v>
      </x:c>
      <x:c r="M11171" s="267" t="n">
        <x:f>I11171*TOMATO_HOURS*WEEKS*(1+TOMATO_DIM)^I11171+J11171*CARROT_HOURS*WEEKS*(1+CARROT_DIM)^J11171+K11171*MESCLUN_HOURS*WEEKS*(1+MESCLUN_DIM)^K11171</x:f>
        <x:v>9463.280300382276</x:v>
      </x:c>
      <x:c r="N11171" s="267" t="n">
        <x:f>MAX(M11171-FARMER_HOURS,0)/TEMP_HOURS_PER_WORKER</x:f>
        <x:v>6.0717224308210245</x:v>
      </x:c>
      <x:c r="O11171" s="268" t="n">
        <x:f>I11171*TOMATO_PRICE+J11171*CARROT_PRICE+K11171*MESCLUN_PRICE</x:f>
        <x:v>224594</x:v>
      </x:c>
      <x:c r="P11171" s="268" t="n">
        <x:f>I11171*TOMATO_FERTILIZER+J11171*CARROT_FERTILIZER+K11171*MESCLUN_FERTILIZER</x:f>
        <x:v>39160</x:v>
      </x:c>
      <x:c r="Q11171" s="268" t="n">
        <x:f>MIN(M11171,FARMER_HOURS)*FARMER_RATE+MAX(M11171-FARMER_HOURS,0)*TEMP_RATE</x:f>
        <x:v>176793.06077052563</x:v>
      </x:c>
      <x:c r="R11171" s="268" t="n">
        <x:f>O11171-P11171-Q11171-FIXED_COST</x:f>
        <x:v>-11359.060770525626</x:v>
      </x:c>
      <x:c r="S11171" s="139" t="str">
        <x:f>IF(AND(L11171&lt;=TOTAL_BED_CAP,N11171&lt;=TEMP_WORKER_CAP),"YES","NO")</x:f>
        <x:v>NO</x:v>
      </x:c>
      <x:c r="T11171" s="139" t="n">
        <x:f>IF(S11171="YES",R11171,-1E+99)</x:f>
        <x:v>-1e+99</x:v>
      </x:c>
    </x:row>
    <x:row r="11172">
      <x:c r="A11172" s="139"/>
      <x:c r="B11172" s="139"/>
      <x:c r="C11172" s="139"/>
      <x:c r="D11172" s="139"/>
      <x:c r="E11172" s="139"/>
      <x:c r="F11172" s="139"/>
      <x:c r="G11172" s="139"/>
      <x:c r="H11172" s="139"/>
      <x:c r="I11172" s="266" t="n">
        <x:f>INT((ROW()-ROW($I$46))/((CARROT_CAP+1)*(MESCLUN_CAP+1)))</x:f>
        <x:v>17</x:v>
      </x:c>
      <x:c r="J11172" s="266" t="n">
        <x:f>MOD(INT((ROW()-ROW($I$46))/(MESCLUN_CAP+1)),CARROT_CAP+1)</x:f>
        <x:v>1</x:v>
      </x:c>
      <x:c r="K11172" s="266" t="n">
        <x:f>MOD(ROW()-ROW($I$46),MESCLUN_CAP+1)</x:f>
        <x:v>28</x:v>
      </x:c>
      <x:c r="L11172" s="266" t="n">
        <x:f>SUM(I11172:K11172)</x:f>
        <x:v>46</x:v>
      </x:c>
      <x:c r="M11172" s="267" t="n">
        <x:f>I11172*TOMATO_HOURS*WEEKS*(1+TOMATO_DIM)^I11172+J11172*CARROT_HOURS*WEEKS*(1+CARROT_DIM)^J11172+K11172*MESCLUN_HOURS*WEEKS*(1+MESCLUN_DIM)^K11172</x:f>
        <x:v>9548.23983859943</x:v>
      </x:c>
      <x:c r="N11172" s="267" t="n">
        <x:f>MAX(M11172-FARMER_HOURS,0)/TEMP_HOURS_PER_WORKER</x:f>
        <x:v>6.1307221101384926</x:v>
      </x:c>
      <x:c r="O11172" s="268" t="n">
        <x:f>I11172*TOMATO_PRICE+J11172*CARROT_PRICE+K11172*MESCLUN_PRICE</x:f>
        <x:v>227294</x:v>
      </x:c>
      <x:c r="P11172" s="268" t="n">
        <x:f>I11172*TOMATO_FERTILIZER+J11172*CARROT_FERTILIZER+K11172*MESCLUN_FERTILIZER</x:f>
        <x:v>40040</x:v>
      </x:c>
      <x:c r="Q11172" s="268" t="n">
        <x:f>MIN(M11172,FARMER_HOURS)*FARMER_RATE+MAX(M11172-FARMER_HOURS,0)*TEMP_RATE</x:f>
        <x:v>178268.0527534623</x:v>
      </x:c>
      <x:c r="R11172" s="268" t="n">
        <x:f>O11172-P11172-Q11172-FIXED_COST</x:f>
        <x:v>-11014.05275346231</x:v>
      </x:c>
      <x:c r="S11172" s="139" t="str">
        <x:f>IF(AND(L11172&lt;=TOTAL_BED_CAP,N11172&lt;=TEMP_WORKER_CAP),"YES","NO")</x:f>
        <x:v>NO</x:v>
      </x:c>
      <x:c r="T11172" s="139" t="n">
        <x:f>IF(S11172="YES",R11172,-1E+99)</x:f>
        <x:v>-1e+99</x:v>
      </x:c>
    </x:row>
    <x:row r="11173">
      <x:c r="A11173" s="139"/>
      <x:c r="B11173" s="139"/>
      <x:c r="C11173" s="139"/>
      <x:c r="D11173" s="139"/>
      <x:c r="E11173" s="139"/>
      <x:c r="F11173" s="139"/>
      <x:c r="G11173" s="139"/>
      <x:c r="H11173" s="139"/>
      <x:c r="I11173" s="266" t="n">
        <x:f>INT((ROW()-ROW($I$46))/((CARROT_CAP+1)*(MESCLUN_CAP+1)))</x:f>
        <x:v>17</x:v>
      </x:c>
      <x:c r="J11173" s="266" t="n">
        <x:f>MOD(INT((ROW()-ROW($I$46))/(MESCLUN_CAP+1)),CARROT_CAP+1)</x:f>
        <x:v>1</x:v>
      </x:c>
      <x:c r="K11173" s="266" t="n">
        <x:f>MOD(ROW()-ROW($I$46),MESCLUN_CAP+1)</x:f>
        <x:v>29</x:v>
      </x:c>
      <x:c r="L11173" s="266" t="n">
        <x:f>SUM(I11173:K11173)</x:f>
        <x:v>47</x:v>
      </x:c>
      <x:c r="M11173" s="267" t="n">
        <x:f>I11173*TOMATO_HOURS*WEEKS*(1+TOMATO_DIM)^I11173+J11173*CARROT_HOURS*WEEKS*(1+CARROT_DIM)^J11173+K11173*MESCLUN_HOURS*WEEKS*(1+MESCLUN_DIM)^K11173</x:f>
        <x:v>9635.057866715082</x:v>
      </x:c>
      <x:c r="N11173" s="267" t="n">
        <x:f>MAX(M11173-FARMER_HOURS,0)/TEMP_HOURS_PER_WORKER</x:f>
        <x:v>6.191012407441029</x:v>
      </x:c>
      <x:c r="O11173" s="268" t="n">
        <x:f>I11173*TOMATO_PRICE+J11173*CARROT_PRICE+K11173*MESCLUN_PRICE</x:f>
        <x:v>229994</x:v>
      </x:c>
      <x:c r="P11173" s="268" t="n">
        <x:f>I11173*TOMATO_FERTILIZER+J11173*CARROT_FERTILIZER+K11173*MESCLUN_FERTILIZER</x:f>
        <x:v>40920</x:v>
      </x:c>
      <x:c r="Q11173" s="268" t="n">
        <x:f>MIN(M11173,FARMER_HOURS)*FARMER_RATE+MAX(M11173-FARMER_HOURS,0)*TEMP_RATE</x:f>
        <x:v>179775.31018602572</x:v>
      </x:c>
      <x:c r="R11173" s="268" t="n">
        <x:f>O11173-P11173-Q11173-FIXED_COST</x:f>
        <x:v>-10701.310186025716</x:v>
      </x:c>
      <x:c r="S11173" s="139" t="str">
        <x:f>IF(AND(L11173&lt;=TOTAL_BED_CAP,N11173&lt;=TEMP_WORKER_CAP),"YES","NO")</x:f>
        <x:v>NO</x:v>
      </x:c>
      <x:c r="T11173" s="139" t="n">
        <x:f>IF(S11173="YES",R11173,-1E+99)</x:f>
        <x:v>-1e+99</x:v>
      </x:c>
    </x:row>
    <x:row r="11174">
      <x:c r="A11174" s="139"/>
      <x:c r="B11174" s="139"/>
      <x:c r="C11174" s="139"/>
      <x:c r="D11174" s="139"/>
      <x:c r="E11174" s="139"/>
      <x:c r="F11174" s="139"/>
      <x:c r="G11174" s="139"/>
      <x:c r="H11174" s="139"/>
      <x:c r="I11174" s="266" t="n">
        <x:f>INT((ROW()-ROW($I$46))/((CARROT_CAP+1)*(MESCLUN_CAP+1)))</x:f>
        <x:v>17</x:v>
      </x:c>
      <x:c r="J11174" s="266" t="n">
        <x:f>MOD(INT((ROW()-ROW($I$46))/(MESCLUN_CAP+1)),CARROT_CAP+1)</x:f>
        <x:v>1</x:v>
      </x:c>
      <x:c r="K11174" s="266" t="n">
        <x:f>MOD(ROW()-ROW($I$46),MESCLUN_CAP+1)</x:f>
        <x:v>30</x:v>
      </x:c>
      <x:c r="L11174" s="266" t="n">
        <x:f>SUM(I11174:K11174)</x:f>
        <x:v>48</x:v>
      </x:c>
      <x:c r="M11174" s="267" t="n">
        <x:f>I11174*TOMATO_HOURS*WEEKS*(1+TOMATO_DIM)^I11174+J11174*CARROT_HOURS*WEEKS*(1+CARROT_DIM)^J11174+K11174*MESCLUN_HOURS*WEEKS*(1+MESCLUN_DIM)^K11174</x:f>
        <x:v>9723.767572048853</x:v>
      </x:c>
      <x:c r="N11174" s="267" t="n">
        <x:f>MAX(M11174-FARMER_HOURS,0)/TEMP_HOURS_PER_WORKER</x:f>
        <x:v>6.25261636947837</x:v>
      </x:c>
      <x:c r="O11174" s="268" t="n">
        <x:f>I11174*TOMATO_PRICE+J11174*CARROT_PRICE+K11174*MESCLUN_PRICE</x:f>
        <x:v>232694</x:v>
      </x:c>
      <x:c r="P11174" s="268" t="n">
        <x:f>I11174*TOMATO_FERTILIZER+J11174*CARROT_FERTILIZER+K11174*MESCLUN_FERTILIZER</x:f>
        <x:v>41800</x:v>
      </x:c>
      <x:c r="Q11174" s="268" t="n">
        <x:f>MIN(M11174,FARMER_HOURS)*FARMER_RATE+MAX(M11174-FARMER_HOURS,0)*TEMP_RATE</x:f>
        <x:v>181315.40923695924</x:v>
      </x:c>
      <x:c r="R11174" s="268" t="n">
        <x:f>O11174-P11174-Q11174-FIXED_COST</x:f>
        <x:v>-10421.40923695924</x:v>
      </x:c>
      <x:c r="S11174" s="139" t="str">
        <x:f>IF(AND(L11174&lt;=TOTAL_BED_CAP,N11174&lt;=TEMP_WORKER_CAP),"YES","NO")</x:f>
        <x:v>NO</x:v>
      </x:c>
      <x:c r="T11174" s="139" t="n">
        <x:f>IF(S11174="YES",R11174,-1E+99)</x:f>
        <x:v>-1e+99</x:v>
      </x:c>
    </x:row>
    <x:row r="11175">
      <x:c r="A11175" s="139"/>
      <x:c r="B11175" s="139"/>
      <x:c r="C11175" s="139"/>
      <x:c r="D11175" s="139"/>
      <x:c r="E11175" s="139"/>
      <x:c r="F11175" s="139"/>
      <x:c r="G11175" s="139"/>
      <x:c r="H11175" s="139"/>
      <x:c r="I11175" s="266" t="n">
        <x:f>INT((ROW()-ROW($I$46))/((CARROT_CAP+1)*(MESCLUN_CAP+1)))</x:f>
        <x:v>17</x:v>
      </x:c>
      <x:c r="J11175" s="266" t="n">
        <x:f>MOD(INT((ROW()-ROW($I$46))/(MESCLUN_CAP+1)),CARROT_CAP+1)</x:f>
        <x:v>2</x:v>
      </x:c>
      <x:c r="K11175" s="266" t="n">
        <x:f>MOD(ROW()-ROW($I$46),MESCLUN_CAP+1)</x:f>
        <x:v>0</x:v>
      </x:c>
      <x:c r="L11175" s="266" t="n">
        <x:f>SUM(I11175:K11175)</x:f>
        <x:v>19</x:v>
      </x:c>
      <x:c r="M11175" s="267" t="n">
        <x:f>I11175*TOMATO_HOURS*WEEKS*(1+TOMATO_DIM)^I11175+J11175*CARROT_HOURS*WEEKS*(1+CARROT_DIM)^J11175+K11175*MESCLUN_HOURS*WEEKS*(1+MESCLUN_DIM)^K11175</x:f>
        <x:v>7796.377036039206</x:v>
      </x:c>
      <x:c r="N11175" s="267" t="n">
        <x:f>MAX(M11175-FARMER_HOURS,0)/TEMP_HOURS_PER_WORKER</x:f>
        <x:v>4.914150719471671</x:v>
      </x:c>
      <x:c r="O11175" s="268" t="n">
        <x:f>I11175*TOMATO_PRICE+J11175*CARROT_PRICE+K11175*MESCLUN_PRICE</x:f>
        <x:v>153788</x:v>
      </x:c>
      <x:c r="P11175" s="268" t="n">
        <x:f>I11175*TOMATO_FERTILIZER+J11175*CARROT_FERTILIZER+K11175*MESCLUN_FERTILIZER</x:f>
        <x:v>15840</x:v>
      </x:c>
      <x:c r="Q11175" s="268" t="n">
        <x:f>MIN(M11175,FARMER_HOURS)*FARMER_RATE+MAX(M11175-FARMER_HOURS,0)*TEMP_RATE</x:f>
        <x:v>147853.7679867918</x:v>
      </x:c>
      <x:c r="R11175" s="268" t="n">
        <x:f>O11175-P11175-Q11175-FIXED_COST</x:f>
        <x:v>-29905.76798679179</x:v>
      </x:c>
      <x:c r="S11175" s="139" t="str">
        <x:f>IF(AND(L11175&lt;=TOTAL_BED_CAP,N11175&lt;=TEMP_WORKER_CAP),"YES","NO")</x:f>
        <x:v>NO</x:v>
      </x:c>
      <x:c r="T11175" s="139" t="n">
        <x:f>IF(S11175="YES",R11175,-1E+99)</x:f>
        <x:v>-1e+99</x:v>
      </x:c>
    </x:row>
    <x:row r="11176">
      <x:c r="A11176" s="139"/>
      <x:c r="B11176" s="139"/>
      <x:c r="C11176" s="139"/>
      <x:c r="D11176" s="139"/>
      <x:c r="E11176" s="139"/>
      <x:c r="F11176" s="139"/>
      <x:c r="G11176" s="139"/>
      <x:c r="H11176" s="139"/>
      <x:c r="I11176" s="266" t="n">
        <x:f>INT((ROW()-ROW($I$46))/((CARROT_CAP+1)*(MESCLUN_CAP+1)))</x:f>
        <x:v>17</x:v>
      </x:c>
      <x:c r="J11176" s="266" t="n">
        <x:f>MOD(INT((ROW()-ROW($I$46))/(MESCLUN_CAP+1)),CARROT_CAP+1)</x:f>
        <x:v>2</x:v>
      </x:c>
      <x:c r="K11176" s="266" t="n">
        <x:f>MOD(ROW()-ROW($I$46),MESCLUN_CAP+1)</x:f>
        <x:v>1</x:v>
      </x:c>
      <x:c r="L11176" s="266" t="n">
        <x:f>SUM(I11176:K11176)</x:f>
        <x:v>20</x:v>
      </x:c>
      <x:c r="M11176" s="267" t="n">
        <x:f>I11176*TOMATO_HOURS*WEEKS*(1+TOMATO_DIM)^I11176+J11176*CARROT_HOURS*WEEKS*(1+CARROT_DIM)^J11176+K11176*MESCLUN_HOURS*WEEKS*(1+MESCLUN_DIM)^K11176</x:f>
        <x:v>7841.939536039206</x:v>
      </x:c>
      <x:c r="N11176" s="267" t="n">
        <x:f>MAX(M11176-FARMER_HOURS,0)/TEMP_HOURS_PER_WORKER</x:f>
        <x:v>4.9457913444716715</x:v>
      </x:c>
      <x:c r="O11176" s="268" t="n">
        <x:f>I11176*TOMATO_PRICE+J11176*CARROT_PRICE+K11176*MESCLUN_PRICE</x:f>
        <x:v>156488</x:v>
      </x:c>
      <x:c r="P11176" s="268" t="n">
        <x:f>I11176*TOMATO_FERTILIZER+J11176*CARROT_FERTILIZER+K11176*MESCLUN_FERTILIZER</x:f>
        <x:v>16720</x:v>
      </x:c>
      <x:c r="Q11176" s="268" t="n">
        <x:f>MIN(M11176,FARMER_HOURS)*FARMER_RATE+MAX(M11176-FARMER_HOURS,0)*TEMP_RATE</x:f>
        <x:v>148644.7836117918</x:v>
      </x:c>
      <x:c r="R11176" s="268" t="n">
        <x:f>O11176-P11176-Q11176-FIXED_COST</x:f>
        <x:v>-28876.78361179179</x:v>
      </x:c>
      <x:c r="S11176" s="139" t="str">
        <x:f>IF(AND(L11176&lt;=TOTAL_BED_CAP,N11176&lt;=TEMP_WORKER_CAP),"YES","NO")</x:f>
        <x:v>NO</x:v>
      </x:c>
      <x:c r="T11176" s="139" t="n">
        <x:f>IF(S11176="YES",R11176,-1E+99)</x:f>
        <x:v>-1e+99</x:v>
      </x:c>
    </x:row>
    <x:row r="11177">
      <x:c r="A11177" s="139"/>
      <x:c r="B11177" s="139"/>
      <x:c r="C11177" s="139"/>
      <x:c r="D11177" s="139"/>
      <x:c r="E11177" s="139"/>
      <x:c r="F11177" s="139"/>
      <x:c r="G11177" s="139"/>
      <x:c r="H11177" s="139"/>
      <x:c r="I11177" s="266" t="n">
        <x:f>INT((ROW()-ROW($I$46))/((CARROT_CAP+1)*(MESCLUN_CAP+1)))</x:f>
        <x:v>17</x:v>
      </x:c>
      <x:c r="J11177" s="266" t="n">
        <x:f>MOD(INT((ROW()-ROW($I$46))/(MESCLUN_CAP+1)),CARROT_CAP+1)</x:f>
        <x:v>2</x:v>
      </x:c>
      <x:c r="K11177" s="266" t="n">
        <x:f>MOD(ROW()-ROW($I$46),MESCLUN_CAP+1)</x:f>
        <x:v>2</x:v>
      </x:c>
      <x:c r="L11177" s="266" t="n">
        <x:f>SUM(I11177:K11177)</x:f>
        <x:v>21</x:v>
      </x:c>
      <x:c r="M11177" s="267" t="n">
        <x:f>I11177*TOMATO_HOURS*WEEKS*(1+TOMATO_DIM)^I11177+J11177*CARROT_HOURS*WEEKS*(1+CARROT_DIM)^J11177+K11177*MESCLUN_HOURS*WEEKS*(1+MESCLUN_DIM)^K11177</x:f>
        <x:v>7888.641098539207</x:v>
      </x:c>
      <x:c r="N11177" s="267" t="n">
        <x:f>MAX(M11177-FARMER_HOURS,0)/TEMP_HOURS_PER_WORKER</x:f>
        <x:v>4.9782229850966715</x:v>
      </x:c>
      <x:c r="O11177" s="268" t="n">
        <x:f>I11177*TOMATO_PRICE+J11177*CARROT_PRICE+K11177*MESCLUN_PRICE</x:f>
        <x:v>159188</x:v>
      </x:c>
      <x:c r="P11177" s="268" t="n">
        <x:f>I11177*TOMATO_FERTILIZER+J11177*CARROT_FERTILIZER+K11177*MESCLUN_FERTILIZER</x:f>
        <x:v>17600</x:v>
      </x:c>
      <x:c r="Q11177" s="268" t="n">
        <x:f>MIN(M11177,FARMER_HOURS)*FARMER_RATE+MAX(M11177-FARMER_HOURS,0)*TEMP_RATE</x:f>
        <x:v>149455.5746274168</x:v>
      </x:c>
      <x:c r="R11177" s="268" t="n">
        <x:f>O11177-P11177-Q11177-FIXED_COST</x:f>
        <x:v>-27867.57462741679</x:v>
      </x:c>
      <x:c r="S11177" s="139" t="str">
        <x:f>IF(AND(L11177&lt;=TOTAL_BED_CAP,N11177&lt;=TEMP_WORKER_CAP),"YES","NO")</x:f>
        <x:v>NO</x:v>
      </x:c>
      <x:c r="T11177" s="139" t="n">
        <x:f>IF(S11177="YES",R11177,-1E+99)</x:f>
        <x:v>-1e+99</x:v>
      </x:c>
    </x:row>
    <x:row r="11178">
      <x:c r="A11178" s="139"/>
      <x:c r="B11178" s="139"/>
      <x:c r="C11178" s="139"/>
      <x:c r="D11178" s="139"/>
      <x:c r="E11178" s="139"/>
      <x:c r="F11178" s="139"/>
      <x:c r="G11178" s="139"/>
      <x:c r="H11178" s="139"/>
      <x:c r="I11178" s="266" t="n">
        <x:f>INT((ROW()-ROW($I$46))/((CARROT_CAP+1)*(MESCLUN_CAP+1)))</x:f>
        <x:v>17</x:v>
      </x:c>
      <x:c r="J11178" s="266" t="n">
        <x:f>MOD(INT((ROW()-ROW($I$46))/(MESCLUN_CAP+1)),CARROT_CAP+1)</x:f>
        <x:v>2</x:v>
      </x:c>
      <x:c r="K11178" s="266" t="n">
        <x:f>MOD(ROW()-ROW($I$46),MESCLUN_CAP+1)</x:f>
        <x:v>3</x:v>
      </x:c>
      <x:c r="L11178" s="266" t="n">
        <x:f>SUM(I11178:K11178)</x:f>
        <x:v>22</x:v>
      </x:c>
      <x:c r="M11178" s="267" t="n">
        <x:f>I11178*TOMATO_HOURS*WEEKS*(1+TOMATO_DIM)^I11178+J11178*CARROT_HOURS*WEEKS*(1+CARROT_DIM)^J11178+K11178*MESCLUN_HOURS*WEEKS*(1+MESCLUN_DIM)^K11178</x:f>
        <x:v>7936.503080961082</x:v>
      </x:c>
      <x:c r="N11178" s="267" t="n">
        <x:f>MAX(M11178-FARMER_HOURS,0)/TEMP_HOURS_PER_WORKER</x:f>
        <x:v>5.01146047288964</x:v>
      </x:c>
      <x:c r="O11178" s="268" t="n">
        <x:f>I11178*TOMATO_PRICE+J11178*CARROT_PRICE+K11178*MESCLUN_PRICE</x:f>
        <x:v>161888</x:v>
      </x:c>
      <x:c r="P11178" s="268" t="n">
        <x:f>I11178*TOMATO_FERTILIZER+J11178*CARROT_FERTILIZER+K11178*MESCLUN_FERTILIZER</x:f>
        <x:v>18480</x:v>
      </x:c>
      <x:c r="Q11178" s="268" t="n">
        <x:f>MIN(M11178,FARMER_HOURS)*FARMER_RATE+MAX(M11178-FARMER_HOURS,0)*TEMP_RATE</x:f>
        <x:v>150286.511822241</x:v>
      </x:c>
      <x:c r="R11178" s="268" t="n">
        <x:f>O11178-P11178-Q11178-FIXED_COST</x:f>
        <x:v>-26878.51182224101</x:v>
      </x:c>
      <x:c r="S11178" s="139" t="str">
        <x:f>IF(AND(L11178&lt;=TOTAL_BED_CAP,N11178&lt;=TEMP_WORKER_CAP),"YES","NO")</x:f>
        <x:v>NO</x:v>
      </x:c>
      <x:c r="T11178" s="139" t="n">
        <x:f>IF(S11178="YES",R11178,-1E+99)</x:f>
        <x:v>-1e+99</x:v>
      </x:c>
    </x:row>
    <x:row r="11179">
      <x:c r="A11179" s="139"/>
      <x:c r="B11179" s="139"/>
      <x:c r="C11179" s="139"/>
      <x:c r="D11179" s="139"/>
      <x:c r="E11179" s="139"/>
      <x:c r="F11179" s="139"/>
      <x:c r="G11179" s="139"/>
      <x:c r="H11179" s="139"/>
      <x:c r="I11179" s="266" t="n">
        <x:f>INT((ROW()-ROW($I$46))/((CARROT_CAP+1)*(MESCLUN_CAP+1)))</x:f>
        <x:v>17</x:v>
      </x:c>
      <x:c r="J11179" s="266" t="n">
        <x:f>MOD(INT((ROW()-ROW($I$46))/(MESCLUN_CAP+1)),CARROT_CAP+1)</x:f>
        <x:v>2</x:v>
      </x:c>
      <x:c r="K11179" s="266" t="n">
        <x:f>MOD(ROW()-ROW($I$46),MESCLUN_CAP+1)</x:f>
        <x:v>4</x:v>
      </x:c>
      <x:c r="L11179" s="266" t="n">
        <x:f>SUM(I11179:K11179)</x:f>
        <x:v>23</x:v>
      </x:c>
      <x:c r="M11179" s="267" t="n">
        <x:f>I11179*TOMATO_HOURS*WEEKS*(1+TOMATO_DIM)^I11179+J11179*CARROT_HOURS*WEEKS*(1+CARROT_DIM)^J11179+K11179*MESCLUN_HOURS*WEEKS*(1+MESCLUN_DIM)^K11179</x:f>
        <x:v>7985.547196683738</x:v>
      </x:c>
      <x:c r="N11179" s="267" t="n">
        <x:f>MAX(M11179-FARMER_HOURS,0)/TEMP_HOURS_PER_WORKER</x:f>
        <x:v>5.045518886585929</x:v>
      </x:c>
      <x:c r="O11179" s="268" t="n">
        <x:f>I11179*TOMATO_PRICE+J11179*CARROT_PRICE+K11179*MESCLUN_PRICE</x:f>
        <x:v>164588</x:v>
      </x:c>
      <x:c r="P11179" s="268" t="n">
        <x:f>I11179*TOMATO_FERTILIZER+J11179*CARROT_FERTILIZER+K11179*MESCLUN_FERTILIZER</x:f>
        <x:v>19360</x:v>
      </x:c>
      <x:c r="Q11179" s="268" t="n">
        <x:f>MIN(M11179,FARMER_HOURS)*FARMER_RATE+MAX(M11179-FARMER_HOURS,0)*TEMP_RATE</x:f>
        <x:v>151137.97216464824</x:v>
      </x:c>
      <x:c r="R11179" s="268" t="n">
        <x:f>O11179-P11179-Q11179-FIXED_COST</x:f>
        <x:v>-25909.972164648236</x:v>
      </x:c>
      <x:c r="S11179" s="139" t="str">
        <x:f>IF(AND(L11179&lt;=TOTAL_BED_CAP,N11179&lt;=TEMP_WORKER_CAP),"YES","NO")</x:f>
        <x:v>NO</x:v>
      </x:c>
      <x:c r="T11179" s="139" t="n">
        <x:f>IF(S11179="YES",R11179,-1E+99)</x:f>
        <x:v>-1e+99</x:v>
      </x:c>
    </x:row>
    <x:row r="11180">
      <x:c r="A11180" s="139"/>
      <x:c r="B11180" s="139"/>
      <x:c r="C11180" s="139"/>
      <x:c r="D11180" s="139"/>
      <x:c r="E11180" s="139"/>
      <x:c r="F11180" s="139"/>
      <x:c r="G11180" s="139"/>
      <x:c r="H11180" s="139"/>
      <x:c r="I11180" s="266" t="n">
        <x:f>INT((ROW()-ROW($I$46))/((CARROT_CAP+1)*(MESCLUN_CAP+1)))</x:f>
        <x:v>17</x:v>
      </x:c>
      <x:c r="J11180" s="266" t="n">
        <x:f>MOD(INT((ROW()-ROW($I$46))/(MESCLUN_CAP+1)),CARROT_CAP+1)</x:f>
        <x:v>2</x:v>
      </x:c>
      <x:c r="K11180" s="266" t="n">
        <x:f>MOD(ROW()-ROW($I$46),MESCLUN_CAP+1)</x:f>
        <x:v>5</x:v>
      </x:c>
      <x:c r="L11180" s="266" t="n">
        <x:f>SUM(I11180:K11180)</x:f>
        <x:v>24</x:v>
      </x:c>
      <x:c r="M11180" s="267" t="n">
        <x:f>I11180*TOMATO_HOURS*WEEKS*(1+TOMATO_DIM)^I11180+J11180*CARROT_HOURS*WEEKS*(1+CARROT_DIM)^J11180+K11180*MESCLUN_HOURS*WEEKS*(1+MESCLUN_DIM)^K11180</x:f>
        <x:v>8035.795520604941</x:v>
      </x:c>
      <x:c r="N11180" s="267" t="n">
        <x:f>MAX(M11180-FARMER_HOURS,0)/TEMP_HOURS_PER_WORKER</x:f>
        <x:v>5.080413555975653</x:v>
      </x:c>
      <x:c r="O11180" s="268" t="n">
        <x:f>I11180*TOMATO_PRICE+J11180*CARROT_PRICE+K11180*MESCLUN_PRICE</x:f>
        <x:v>167288</x:v>
      </x:c>
      <x:c r="P11180" s="268" t="n">
        <x:f>I11180*TOMATO_FERTILIZER+J11180*CARROT_FERTILIZER+K11180*MESCLUN_FERTILIZER</x:f>
        <x:v>20240</x:v>
      </x:c>
      <x:c r="Q11180" s="268" t="n">
        <x:f>MIN(M11180,FARMER_HOURS)*FARMER_RATE+MAX(M11180-FARMER_HOURS,0)*TEMP_RATE</x:f>
        <x:v>152010.33889939135</x:v>
      </x:c>
      <x:c r="R11180" s="268" t="n">
        <x:f>O11180-P11180-Q11180-FIXED_COST</x:f>
        <x:v>-24962.338899391354</x:v>
      </x:c>
      <x:c r="S11180" s="139" t="str">
        <x:f>IF(AND(L11180&lt;=TOTAL_BED_CAP,N11180&lt;=TEMP_WORKER_CAP),"YES","NO")</x:f>
        <x:v>NO</x:v>
      </x:c>
      <x:c r="T11180" s="139" t="n">
        <x:f>IF(S11180="YES",R11180,-1E+99)</x:f>
        <x:v>-1e+99</x:v>
      </x:c>
    </x:row>
    <x:row r="11181">
      <x:c r="A11181" s="139"/>
      <x:c r="B11181" s="139"/>
      <x:c r="C11181" s="139"/>
      <x:c r="D11181" s="139"/>
      <x:c r="E11181" s="139"/>
      <x:c r="F11181" s="139"/>
      <x:c r="G11181" s="139"/>
      <x:c r="H11181" s="139"/>
      <x:c r="I11181" s="266" t="n">
        <x:f>INT((ROW()-ROW($I$46))/((CARROT_CAP+1)*(MESCLUN_CAP+1)))</x:f>
        <x:v>17</x:v>
      </x:c>
      <x:c r="J11181" s="266" t="n">
        <x:f>MOD(INT((ROW()-ROW($I$46))/(MESCLUN_CAP+1)),CARROT_CAP+1)</x:f>
        <x:v>2</x:v>
      </x:c>
      <x:c r="K11181" s="266" t="n">
        <x:f>MOD(ROW()-ROW($I$46),MESCLUN_CAP+1)</x:f>
        <x:v>6</x:v>
      </x:c>
      <x:c r="L11181" s="266" t="n">
        <x:f>SUM(I11181:K11181)</x:f>
        <x:v>25</x:v>
      </x:c>
      <x:c r="M11181" s="267" t="n">
        <x:f>I11181*TOMATO_HOURS*WEEKS*(1+TOMATO_DIM)^I11181+J11181*CARROT_HOURS*WEEKS*(1+CARROT_DIM)^J11181+K11181*MESCLUN_HOURS*WEEKS*(1+MESCLUN_DIM)^K11181</x:f>
        <x:v>8087.270494786574</x:v>
      </x:c>
      <x:c r="N11181" s="267" t="n">
        <x:f>MAX(M11181-FARMER_HOURS,0)/TEMP_HOURS_PER_WORKER</x:f>
        <x:v>5.11616006582401</x:v>
      </x:c>
      <x:c r="O11181" s="268" t="n">
        <x:f>I11181*TOMATO_PRICE+J11181*CARROT_PRICE+K11181*MESCLUN_PRICE</x:f>
        <x:v>169988</x:v>
      </x:c>
      <x:c r="P11181" s="268" t="n">
        <x:f>I11181*TOMATO_FERTILIZER+J11181*CARROT_FERTILIZER+K11181*MESCLUN_FERTILIZER</x:f>
        <x:v>21120</x:v>
      </x:c>
      <x:c r="Q11181" s="268" t="n">
        <x:f>MIN(M11181,FARMER_HOURS)*FARMER_RATE+MAX(M11181-FARMER_HOURS,0)*TEMP_RATE</x:f>
        <x:v>152904.00164560025</x:v>
      </x:c>
      <x:c r="R11181" s="268" t="n">
        <x:f>O11181-P11181-Q11181-FIXED_COST</x:f>
        <x:v>-24036.00164560025</x:v>
      </x:c>
      <x:c r="S11181" s="139" t="str">
        <x:f>IF(AND(L11181&lt;=TOTAL_BED_CAP,N11181&lt;=TEMP_WORKER_CAP),"YES","NO")</x:f>
        <x:v>NO</x:v>
      </x:c>
      <x:c r="T11181" s="139" t="n">
        <x:f>IF(S11181="YES",R11181,-1E+99)</x:f>
        <x:v>-1e+99</x:v>
      </x:c>
    </x:row>
    <x:row r="11182">
      <x:c r="A11182" s="139"/>
      <x:c r="B11182" s="139"/>
      <x:c r="C11182" s="139"/>
      <x:c r="D11182" s="139"/>
      <x:c r="E11182" s="139"/>
      <x:c r="F11182" s="139"/>
      <x:c r="G11182" s="139"/>
      <x:c r="H11182" s="139"/>
      <x:c r="I11182" s="266" t="n">
        <x:f>INT((ROW()-ROW($I$46))/((CARROT_CAP+1)*(MESCLUN_CAP+1)))</x:f>
        <x:v>17</x:v>
      </x:c>
      <x:c r="J11182" s="266" t="n">
        <x:f>MOD(INT((ROW()-ROW($I$46))/(MESCLUN_CAP+1)),CARROT_CAP+1)</x:f>
        <x:v>2</x:v>
      </x:c>
      <x:c r="K11182" s="266" t="n">
        <x:f>MOD(ROW()-ROW($I$46),MESCLUN_CAP+1)</x:f>
        <x:v>7</x:v>
      </x:c>
      <x:c r="L11182" s="266" t="n">
        <x:f>SUM(I11182:K11182)</x:f>
        <x:v>26</x:v>
      </x:c>
      <x:c r="M11182" s="267" t="n">
        <x:f>I11182*TOMATO_HOURS*WEEKS*(1+TOMATO_DIM)^I11182+J11182*CARROT_HOURS*WEEKS*(1+CARROT_DIM)^J11182+K11182*MESCLUN_HOURS*WEEKS*(1+MESCLUN_DIM)^K11182</x:f>
        <x:v>8139.994934184535</x:v>
      </x:c>
      <x:c r="N11182" s="267" t="n">
        <x:f>MAX(M11182-FARMER_HOURS,0)/TEMP_HOURS_PER_WORKER</x:f>
        <x:v>5.152774259850371</x:v>
      </x:c>
      <x:c r="O11182" s="268" t="n">
        <x:f>I11182*TOMATO_PRICE+J11182*CARROT_PRICE+K11182*MESCLUN_PRICE</x:f>
        <x:v>172688</x:v>
      </x:c>
      <x:c r="P11182" s="268" t="n">
        <x:f>I11182*TOMATO_FERTILIZER+J11182*CARROT_FERTILIZER+K11182*MESCLUN_FERTILIZER</x:f>
        <x:v>22000</x:v>
      </x:c>
      <x:c r="Q11182" s="268" t="n">
        <x:f>MIN(M11182,FARMER_HOURS)*FARMER_RATE+MAX(M11182-FARMER_HOURS,0)*TEMP_RATE</x:f>
        <x:v>153819.35649625928</x:v>
      </x:c>
      <x:c r="R11182" s="268" t="n">
        <x:f>O11182-P11182-Q11182-FIXED_COST</x:f>
        <x:v>-23131.35649625928</x:v>
      </x:c>
      <x:c r="S11182" s="139" t="str">
        <x:f>IF(AND(L11182&lt;=TOTAL_BED_CAP,N11182&lt;=TEMP_WORKER_CAP),"YES","NO")</x:f>
        <x:v>NO</x:v>
      </x:c>
      <x:c r="T11182" s="139" t="n">
        <x:f>IF(S11182="YES",R11182,-1E+99)</x:f>
        <x:v>-1e+99</x:v>
      </x:c>
    </x:row>
    <x:row r="11183">
      <x:c r="A11183" s="139"/>
      <x:c r="B11183" s="139"/>
      <x:c r="C11183" s="139"/>
      <x:c r="D11183" s="139"/>
      <x:c r="E11183" s="139"/>
      <x:c r="F11183" s="139"/>
      <x:c r="G11183" s="139"/>
      <x:c r="H11183" s="139"/>
      <x:c r="I11183" s="266" t="n">
        <x:f>INT((ROW()-ROW($I$46))/((CARROT_CAP+1)*(MESCLUN_CAP+1)))</x:f>
        <x:v>17</x:v>
      </x:c>
      <x:c r="J11183" s="266" t="n">
        <x:f>MOD(INT((ROW()-ROW($I$46))/(MESCLUN_CAP+1)),CARROT_CAP+1)</x:f>
        <x:v>2</x:v>
      </x:c>
      <x:c r="K11183" s="266" t="n">
        <x:f>MOD(ROW()-ROW($I$46),MESCLUN_CAP+1)</x:f>
        <x:v>8</x:v>
      </x:c>
      <x:c r="L11183" s="266" t="n">
        <x:f>SUM(I11183:K11183)</x:f>
        <x:v>27</x:v>
      </x:c>
      <x:c r="M11183" s="267" t="n">
        <x:f>I11183*TOMATO_HOURS*WEEKS*(1+TOMATO_DIM)^I11183+J11183*CARROT_HOURS*WEEKS*(1+CARROT_DIM)^J11183+K11183*MESCLUN_HOURS*WEEKS*(1+MESCLUN_DIM)^K11183</x:f>
        <x:v>8193.992032464515</x:v>
      </x:c>
      <x:c r="N11183" s="267" t="n">
        <x:f>MAX(M11183-FARMER_HOURS,0)/TEMP_HOURS_PER_WORKER</x:f>
        <x:v>5.190272244767025</x:v>
      </x:c>
      <x:c r="O11183" s="268" t="n">
        <x:f>I11183*TOMATO_PRICE+J11183*CARROT_PRICE+K11183*MESCLUN_PRICE</x:f>
        <x:v>175388</x:v>
      </x:c>
      <x:c r="P11183" s="268" t="n">
        <x:f>I11183*TOMATO_FERTILIZER+J11183*CARROT_FERTILIZER+K11183*MESCLUN_FERTILIZER</x:f>
        <x:v>22880</x:v>
      </x:c>
      <x:c r="Q11183" s="268" t="n">
        <x:f>MIN(M11183,FARMER_HOURS)*FARMER_RATE+MAX(M11183-FARMER_HOURS,0)*TEMP_RATE</x:f>
        <x:v>154756.80611917563</x:v>
      </x:c>
      <x:c r="R11183" s="268" t="n">
        <x:f>O11183-P11183-Q11183-FIXED_COST</x:f>
        <x:v>-22248.806119175628</x:v>
      </x:c>
      <x:c r="S11183" s="139" t="str">
        <x:f>IF(AND(L11183&lt;=TOTAL_BED_CAP,N11183&lt;=TEMP_WORKER_CAP),"YES","NO")</x:f>
        <x:v>NO</x:v>
      </x:c>
      <x:c r="T11183" s="139" t="n">
        <x:f>IF(S11183="YES",R11183,-1E+99)</x:f>
        <x:v>-1e+99</x:v>
      </x:c>
    </x:row>
    <x:row r="11184">
      <x:c r="A11184" s="139"/>
      <x:c r="B11184" s="139"/>
      <x:c r="C11184" s="139"/>
      <x:c r="D11184" s="139"/>
      <x:c r="E11184" s="139"/>
      <x:c r="F11184" s="139"/>
      <x:c r="G11184" s="139"/>
      <x:c r="H11184" s="139"/>
      <x:c r="I11184" s="266" t="n">
        <x:f>INT((ROW()-ROW($I$46))/((CARROT_CAP+1)*(MESCLUN_CAP+1)))</x:f>
        <x:v>17</x:v>
      </x:c>
      <x:c r="J11184" s="266" t="n">
        <x:f>MOD(INT((ROW()-ROW($I$46))/(MESCLUN_CAP+1)),CARROT_CAP+1)</x:f>
        <x:v>2</x:v>
      </x:c>
      <x:c r="K11184" s="266" t="n">
        <x:f>MOD(ROW()-ROW($I$46),MESCLUN_CAP+1)</x:f>
        <x:v>9</x:v>
      </x:c>
      <x:c r="L11184" s="266" t="n">
        <x:f>SUM(I11184:K11184)</x:f>
        <x:v>28</x:v>
      </x:c>
      <x:c r="M11184" s="267" t="n">
        <x:f>I11184*TOMATO_HOURS*WEEKS*(1+TOMATO_DIM)^I11184+J11184*CARROT_HOURS*WEEKS*(1+CARROT_DIM)^J11184+K11184*MESCLUN_HOURS*WEEKS*(1+MESCLUN_DIM)^K11184</x:f>
        <x:v>8249.28536790491</x:v>
      </x:c>
      <x:c r="N11184" s="267" t="n">
        <x:f>MAX(M11184-FARMER_HOURS,0)/TEMP_HOURS_PER_WORKER</x:f>
        <x:v>5.228670394378409</x:v>
      </x:c>
      <x:c r="O11184" s="268" t="n">
        <x:f>I11184*TOMATO_PRICE+J11184*CARROT_PRICE+K11184*MESCLUN_PRICE</x:f>
        <x:v>178088</x:v>
      </x:c>
      <x:c r="P11184" s="268" t="n">
        <x:f>I11184*TOMATO_FERTILIZER+J11184*CARROT_FERTILIZER+K11184*MESCLUN_FERTILIZER</x:f>
        <x:v>23760</x:v>
      </x:c>
      <x:c r="Q11184" s="268" t="n">
        <x:f>MIN(M11184,FARMER_HOURS)*FARMER_RATE+MAX(M11184-FARMER_HOURS,0)*TEMP_RATE</x:f>
        <x:v>155716.75985946023</x:v>
      </x:c>
      <x:c r="R11184" s="268" t="n">
        <x:f>O11184-P11184-Q11184-FIXED_COST</x:f>
        <x:v>-21388.75985946023</x:v>
      </x:c>
      <x:c r="S11184" s="139" t="str">
        <x:f>IF(AND(L11184&lt;=TOTAL_BED_CAP,N11184&lt;=TEMP_WORKER_CAP),"YES","NO")</x:f>
        <x:v>NO</x:v>
      </x:c>
      <x:c r="T11184" s="139" t="n">
        <x:f>IF(S11184="YES",R11184,-1E+99)</x:f>
        <x:v>-1e+99</x:v>
      </x:c>
    </x:row>
    <x:row r="11185">
      <x:c r="A11185" s="139"/>
      <x:c r="B11185" s="139"/>
      <x:c r="C11185" s="139"/>
      <x:c r="D11185" s="139"/>
      <x:c r="E11185" s="139"/>
      <x:c r="F11185" s="139"/>
      <x:c r="G11185" s="139"/>
      <x:c r="H11185" s="139"/>
      <x:c r="I11185" s="266" t="n">
        <x:f>INT((ROW()-ROW($I$46))/((CARROT_CAP+1)*(MESCLUN_CAP+1)))</x:f>
        <x:v>17</x:v>
      </x:c>
      <x:c r="J11185" s="266" t="n">
        <x:f>MOD(INT((ROW()-ROW($I$46))/(MESCLUN_CAP+1)),CARROT_CAP+1)</x:f>
        <x:v>2</x:v>
      </x:c>
      <x:c r="K11185" s="266" t="n">
        <x:f>MOD(ROW()-ROW($I$46),MESCLUN_CAP+1)</x:f>
        <x:v>10</x:v>
      </x:c>
      <x:c r="L11185" s="266" t="n">
        <x:f>SUM(I11185:K11185)</x:f>
        <x:v>29</x:v>
      </x:c>
      <x:c r="M11185" s="267" t="n">
        <x:f>I11185*TOMATO_HOURS*WEEKS*(1+TOMATO_DIM)^I11185+J11185*CARROT_HOURS*WEEKS*(1+CARROT_DIM)^J11185+K11185*MESCLUN_HOURS*WEEKS*(1+MESCLUN_DIM)^K11185</x:f>
        <x:v>8305.898909388121</x:v>
      </x:c>
      <x:c r="N11185" s="267" t="n">
        <x:f>MAX(M11185-FARMER_HOURS,0)/TEMP_HOURS_PER_WORKER</x:f>
        <x:v>5.267985353741751</x:v>
      </x:c>
      <x:c r="O11185" s="268" t="n">
        <x:f>I11185*TOMATO_PRICE+J11185*CARROT_PRICE+K11185*MESCLUN_PRICE</x:f>
        <x:v>180788</x:v>
      </x:c>
      <x:c r="P11185" s="268" t="n">
        <x:f>I11185*TOMATO_FERTILIZER+J11185*CARROT_FERTILIZER+K11185*MESCLUN_FERTILIZER</x:f>
        <x:v>24640</x:v>
      </x:c>
      <x:c r="Q11185" s="268" t="n">
        <x:f>MIN(M11185,FARMER_HOURS)*FARMER_RATE+MAX(M11185-FARMER_HOURS,0)*TEMP_RATE</x:f>
        <x:v>156699.63384354376</x:v>
      </x:c>
      <x:c r="R11185" s="268" t="n">
        <x:f>O11185-P11185-Q11185-FIXED_COST</x:f>
        <x:v>-20551.633843543765</x:v>
      </x:c>
      <x:c r="S11185" s="139" t="str">
        <x:f>IF(AND(L11185&lt;=TOTAL_BED_CAP,N11185&lt;=TEMP_WORKER_CAP),"YES","NO")</x:f>
        <x:v>NO</x:v>
      </x:c>
      <x:c r="T11185" s="139" t="n">
        <x:f>IF(S11185="YES",R11185,-1E+99)</x:f>
        <x:v>-1e+99</x:v>
      </x:c>
    </x:row>
    <x:row r="11186">
      <x:c r="A11186" s="139"/>
      <x:c r="B11186" s="139"/>
      <x:c r="C11186" s="139"/>
      <x:c r="D11186" s="139"/>
      <x:c r="E11186" s="139"/>
      <x:c r="F11186" s="139"/>
      <x:c r="G11186" s="139"/>
      <x:c r="H11186" s="139"/>
      <x:c r="I11186" s="266" t="n">
        <x:f>INT((ROW()-ROW($I$46))/((CARROT_CAP+1)*(MESCLUN_CAP+1)))</x:f>
        <x:v>17</x:v>
      </x:c>
      <x:c r="J11186" s="266" t="n">
        <x:f>MOD(INT((ROW()-ROW($I$46))/(MESCLUN_CAP+1)),CARROT_CAP+1)</x:f>
        <x:v>2</x:v>
      </x:c>
      <x:c r="K11186" s="266" t="n">
        <x:f>MOD(ROW()-ROW($I$46),MESCLUN_CAP+1)</x:f>
        <x:v>11</x:v>
      </x:c>
      <x:c r="L11186" s="266" t="n">
        <x:f>SUM(I11186:K11186)</x:f>
        <x:v>30</x:v>
      </x:c>
      <x:c r="M11186" s="267" t="n">
        <x:f>I11186*TOMATO_HOURS*WEEKS*(1+TOMATO_DIM)^I11186+J11186*CARROT_HOURS*WEEKS*(1+CARROT_DIM)^J11186+K11186*MESCLUN_HOURS*WEEKS*(1+MESCLUN_DIM)^K11186</x:f>
        <x:v>8363.857022481561</x:v>
      </x:c>
      <x:c r="N11186" s="267" t="n">
        <x:f>MAX(M11186-FARMER_HOURS,0)/TEMP_HOURS_PER_WORKER</x:f>
        <x:v>5.308234043389973</x:v>
      </x:c>
      <x:c r="O11186" s="268" t="n">
        <x:f>I11186*TOMATO_PRICE+J11186*CARROT_PRICE+K11186*MESCLUN_PRICE</x:f>
        <x:v>183488</x:v>
      </x:c>
      <x:c r="P11186" s="268" t="n">
        <x:f>I11186*TOMATO_FERTILIZER+J11186*CARROT_FERTILIZER+K11186*MESCLUN_FERTILIZER</x:f>
        <x:v>25520</x:v>
      </x:c>
      <x:c r="Q11186" s="268" t="n">
        <x:f>MIN(M11186,FARMER_HOURS)*FARMER_RATE+MAX(M11186-FARMER_HOURS,0)*TEMP_RATE</x:f>
        <x:v>157705.85108474933</x:v>
      </x:c>
      <x:c r="R11186" s="268" t="n">
        <x:f>O11186-P11186-Q11186-FIXED_COST</x:f>
        <x:v>-19737.85108474933</x:v>
      </x:c>
      <x:c r="S11186" s="139" t="str">
        <x:f>IF(AND(L11186&lt;=TOTAL_BED_CAP,N11186&lt;=TEMP_WORKER_CAP),"YES","NO")</x:f>
        <x:v>NO</x:v>
      </x:c>
      <x:c r="T11186" s="139" t="n">
        <x:f>IF(S11186="YES",R11186,-1E+99)</x:f>
        <x:v>-1e+99</x:v>
      </x:c>
    </x:row>
    <x:row r="11187">
      <x:c r="A11187" s="139"/>
      <x:c r="B11187" s="139"/>
      <x:c r="C11187" s="139"/>
      <x:c r="D11187" s="139"/>
      <x:c r="E11187" s="139"/>
      <x:c r="F11187" s="139"/>
      <x:c r="G11187" s="139"/>
      <x:c r="H11187" s="139"/>
      <x:c r="I11187" s="266" t="n">
        <x:f>INT((ROW()-ROW($I$46))/((CARROT_CAP+1)*(MESCLUN_CAP+1)))</x:f>
        <x:v>17</x:v>
      </x:c>
      <x:c r="J11187" s="266" t="n">
        <x:f>MOD(INT((ROW()-ROW($I$46))/(MESCLUN_CAP+1)),CARROT_CAP+1)</x:f>
        <x:v>2</x:v>
      </x:c>
      <x:c r="K11187" s="266" t="n">
        <x:f>MOD(ROW()-ROW($I$46),MESCLUN_CAP+1)</x:f>
        <x:v>12</x:v>
      </x:c>
      <x:c r="L11187" s="266" t="n">
        <x:f>SUM(I11187:K11187)</x:f>
        <x:v>31</x:v>
      </x:c>
      <x:c r="M11187" s="267" t="n">
        <x:f>I11187*TOMATO_HOURS*WEEKS*(1+TOMATO_DIM)^I11187+J11187*CARROT_HOURS*WEEKS*(1+CARROT_DIM)^J11187+K11187*MESCLUN_HOURS*WEEKS*(1+MESCLUN_DIM)^K11187</x:f>
        <x:v>8423.184475609625</x:v>
      </x:c>
      <x:c r="N11187" s="267" t="n">
        <x:f>MAX(M11187-FARMER_HOURS,0)/TEMP_HOURS_PER_WORKER</x:f>
        <x:v>5.349433663617796</x:v>
      </x:c>
      <x:c r="O11187" s="268" t="n">
        <x:f>I11187*TOMATO_PRICE+J11187*CARROT_PRICE+K11187*MESCLUN_PRICE</x:f>
        <x:v>186188</x:v>
      </x:c>
      <x:c r="P11187" s="268" t="n">
        <x:f>I11187*TOMATO_FERTILIZER+J11187*CARROT_FERTILIZER+K11187*MESCLUN_FERTILIZER</x:f>
        <x:v>26400</x:v>
      </x:c>
      <x:c r="Q11187" s="268" t="n">
        <x:f>MIN(M11187,FARMER_HOURS)*FARMER_RATE+MAX(M11187-FARMER_HOURS,0)*TEMP_RATE</x:f>
        <x:v>158735.84159044488</x:v>
      </x:c>
      <x:c r="R11187" s="268" t="n">
        <x:f>O11187-P11187-Q11187-FIXED_COST</x:f>
        <x:v>-18947.841590444878</x:v>
      </x:c>
      <x:c r="S11187" s="139" t="str">
        <x:f>IF(AND(L11187&lt;=TOTAL_BED_CAP,N11187&lt;=TEMP_WORKER_CAP),"YES","NO")</x:f>
        <x:v>NO</x:v>
      </x:c>
      <x:c r="T11187" s="139" t="n">
        <x:f>IF(S11187="YES",R11187,-1E+99)</x:f>
        <x:v>-1e+99</x:v>
      </x:c>
    </x:row>
    <x:row r="11188">
      <x:c r="A11188" s="139"/>
      <x:c r="B11188" s="139"/>
      <x:c r="C11188" s="139"/>
      <x:c r="D11188" s="139"/>
      <x:c r="E11188" s="139"/>
      <x:c r="F11188" s="139"/>
      <x:c r="G11188" s="139"/>
      <x:c r="H11188" s="139"/>
      <x:c r="I11188" s="266" t="n">
        <x:f>INT((ROW()-ROW($I$46))/((CARROT_CAP+1)*(MESCLUN_CAP+1)))</x:f>
        <x:v>17</x:v>
      </x:c>
      <x:c r="J11188" s="266" t="n">
        <x:f>MOD(INT((ROW()-ROW($I$46))/(MESCLUN_CAP+1)),CARROT_CAP+1)</x:f>
        <x:v>2</x:v>
      </x:c>
      <x:c r="K11188" s="266" t="n">
        <x:f>MOD(ROW()-ROW($I$46),MESCLUN_CAP+1)</x:f>
        <x:v>13</x:v>
      </x:c>
      <x:c r="L11188" s="266" t="n">
        <x:f>SUM(I11188:K11188)</x:f>
        <x:v>32</x:v>
      </x:c>
      <x:c r="M11188" s="267" t="n">
        <x:f>I11188*TOMATO_HOURS*WEEKS*(1+TOMATO_DIM)^I11188+J11188*CARROT_HOURS*WEEKS*(1+CARROT_DIM)^J11188+K11188*MESCLUN_HOURS*WEEKS*(1+MESCLUN_DIM)^K11188</x:f>
        <x:v>8483.90644631801</x:v>
      </x:c>
      <x:c r="N11188" s="267" t="n">
        <x:f>MAX(M11188-FARMER_HOURS,0)/TEMP_HOURS_PER_WORKER</x:f>
        <x:v>5.391601698831951</x:v>
      </x:c>
      <x:c r="O11188" s="268" t="n">
        <x:f>I11188*TOMATO_PRICE+J11188*CARROT_PRICE+K11188*MESCLUN_PRICE</x:f>
        <x:v>188888</x:v>
      </x:c>
      <x:c r="P11188" s="268" t="n">
        <x:f>I11188*TOMATO_FERTILIZER+J11188*CARROT_FERTILIZER+K11188*MESCLUN_FERTILIZER</x:f>
        <x:v>27280</x:v>
      </x:c>
      <x:c r="Q11188" s="268" t="n">
        <x:f>MIN(M11188,FARMER_HOURS)*FARMER_RATE+MAX(M11188-FARMER_HOURS,0)*TEMP_RATE</x:f>
        <x:v>159790.04247079877</x:v>
      </x:c>
      <x:c r="R11188" s="268" t="n">
        <x:f>O11188-P11188-Q11188-FIXED_COST</x:f>
        <x:v>-18182.04247079877</x:v>
      </x:c>
      <x:c r="S11188" s="139" t="str">
        <x:f>IF(AND(L11188&lt;=TOTAL_BED_CAP,N11188&lt;=TEMP_WORKER_CAP),"YES","NO")</x:f>
        <x:v>NO</x:v>
      </x:c>
      <x:c r="T11188" s="139" t="n">
        <x:f>IF(S11188="YES",R11188,-1E+99)</x:f>
        <x:v>-1e+99</x:v>
      </x:c>
    </x:row>
    <x:row r="11189">
      <x:c r="A11189" s="139"/>
      <x:c r="B11189" s="139"/>
      <x:c r="C11189" s="139"/>
      <x:c r="D11189" s="139"/>
      <x:c r="E11189" s="139"/>
      <x:c r="F11189" s="139"/>
      <x:c r="G11189" s="139"/>
      <x:c r="H11189" s="139"/>
      <x:c r="I11189" s="266" t="n">
        <x:f>INT((ROW()-ROW($I$46))/((CARROT_CAP+1)*(MESCLUN_CAP+1)))</x:f>
        <x:v>17</x:v>
      </x:c>
      <x:c r="J11189" s="266" t="n">
        <x:f>MOD(INT((ROW()-ROW($I$46))/(MESCLUN_CAP+1)),CARROT_CAP+1)</x:f>
        <x:v>2</x:v>
      </x:c>
      <x:c r="K11189" s="266" t="n">
        <x:f>MOD(ROW()-ROW($I$46),MESCLUN_CAP+1)</x:f>
        <x:v>14</x:v>
      </x:c>
      <x:c r="L11189" s="266" t="n">
        <x:f>SUM(I11189:K11189)</x:f>
        <x:v>33</x:v>
      </x:c>
      <x:c r="M11189" s="267" t="n">
        <x:f>I11189*TOMATO_HOURS*WEEKS*(1+TOMATO_DIM)^I11189+J11189*CARROT_HOURS*WEEKS*(1+CARROT_DIM)^J11189+K11189*MESCLUN_HOURS*WEEKS*(1+MESCLUN_DIM)^K11189</x:f>
        <x:v>8546.04852763167</x:v>
      </x:c>
      <x:c r="N11189" s="267" t="n">
        <x:f>MAX(M11189-FARMER_HOURS,0)/TEMP_HOURS_PER_WORKER</x:f>
        <x:v>5.434755921966437</x:v>
      </x:c>
      <x:c r="O11189" s="268" t="n">
        <x:f>I11189*TOMATO_PRICE+J11189*CARROT_PRICE+K11189*MESCLUN_PRICE</x:f>
        <x:v>191588</x:v>
      </x:c>
      <x:c r="P11189" s="268" t="n">
        <x:f>I11189*TOMATO_FERTILIZER+J11189*CARROT_FERTILIZER+K11189*MESCLUN_FERTILIZER</x:f>
        <x:v>28160</x:v>
      </x:c>
      <x:c r="Q11189" s="268" t="n">
        <x:f>MIN(M11189,FARMER_HOURS)*FARMER_RATE+MAX(M11189-FARMER_HOURS,0)*TEMP_RATE</x:f>
        <x:v>160868.89804916095</x:v>
      </x:c>
      <x:c r="R11189" s="268" t="n">
        <x:f>O11189-P11189-Q11189-FIXED_COST</x:f>
        <x:v>-17440.898049160955</x:v>
      </x:c>
      <x:c r="S11189" s="139" t="str">
        <x:f>IF(AND(L11189&lt;=TOTAL_BED_CAP,N11189&lt;=TEMP_WORKER_CAP),"YES","NO")</x:f>
        <x:v>NO</x:v>
      </x:c>
      <x:c r="T11189" s="139" t="n">
        <x:f>IF(S11189="YES",R11189,-1E+99)</x:f>
        <x:v>-1e+99</x:v>
      </x:c>
    </x:row>
    <x:row r="11190">
      <x:c r="A11190" s="139"/>
      <x:c r="B11190" s="139"/>
      <x:c r="C11190" s="139"/>
      <x:c r="D11190" s="139"/>
      <x:c r="E11190" s="139"/>
      <x:c r="F11190" s="139"/>
      <x:c r="G11190" s="139"/>
      <x:c r="H11190" s="139"/>
      <x:c r="I11190" s="266" t="n">
        <x:f>INT((ROW()-ROW($I$46))/((CARROT_CAP+1)*(MESCLUN_CAP+1)))</x:f>
        <x:v>17</x:v>
      </x:c>
      <x:c r="J11190" s="266" t="n">
        <x:f>MOD(INT((ROW()-ROW($I$46))/(MESCLUN_CAP+1)),CARROT_CAP+1)</x:f>
        <x:v>2</x:v>
      </x:c>
      <x:c r="K11190" s="266" t="n">
        <x:f>MOD(ROW()-ROW($I$46),MESCLUN_CAP+1)</x:f>
        <x:v>15</x:v>
      </x:c>
      <x:c r="L11190" s="266" t="n">
        <x:f>SUM(I11190:K11190)</x:f>
        <x:v>34</x:v>
      </x:c>
      <x:c r="M11190" s="267" t="n">
        <x:f>I11190*TOMATO_HOURS*WEEKS*(1+TOMATO_DIM)^I11190+J11190*CARROT_HOURS*WEEKS*(1+CARROT_DIM)^J11190+K11190*MESCLUN_HOURS*WEEKS*(1+MESCLUN_DIM)^K11190</x:f>
        <x:v>8609.636734507818</x:v>
      </x:c>
      <x:c r="N11190" s="267" t="n">
        <x:f>MAX(M11190-FARMER_HOURS,0)/TEMP_HOURS_PER_WORKER</x:f>
        <x:v>5.478914398963762</x:v>
      </x:c>
      <x:c r="O11190" s="268" t="n">
        <x:f>I11190*TOMATO_PRICE+J11190*CARROT_PRICE+K11190*MESCLUN_PRICE</x:f>
        <x:v>194288</x:v>
      </x:c>
      <x:c r="P11190" s="268" t="n">
        <x:f>I11190*TOMATO_FERTILIZER+J11190*CARROT_FERTILIZER+K11190*MESCLUN_FERTILIZER</x:f>
        <x:v>29040</x:v>
      </x:c>
      <x:c r="Q11190" s="268" t="n">
        <x:f>MIN(M11190,FARMER_HOURS)*FARMER_RATE+MAX(M11190-FARMER_HOURS,0)*TEMP_RATE</x:f>
        <x:v>161972.85997409406</x:v>
      </x:c>
      <x:c r="R11190" s="268" t="n">
        <x:f>O11190-P11190-Q11190-FIXED_COST</x:f>
        <x:v>-16724.859974094055</x:v>
      </x:c>
      <x:c r="S11190" s="139" t="str">
        <x:f>IF(AND(L11190&lt;=TOTAL_BED_CAP,N11190&lt;=TEMP_WORKER_CAP),"YES","NO")</x:f>
        <x:v>NO</x:v>
      </x:c>
      <x:c r="T11190" s="139" t="n">
        <x:f>IF(S11190="YES",R11190,-1E+99)</x:f>
        <x:v>-1e+99</x:v>
      </x:c>
    </x:row>
    <x:row r="11191">
      <x:c r="A11191" s="139"/>
      <x:c r="B11191" s="139"/>
      <x:c r="C11191" s="139"/>
      <x:c r="D11191" s="139"/>
      <x:c r="E11191" s="139"/>
      <x:c r="F11191" s="139"/>
      <x:c r="G11191" s="139"/>
      <x:c r="H11191" s="139"/>
      <x:c r="I11191" s="266" t="n">
        <x:f>INT((ROW()-ROW($I$46))/((CARROT_CAP+1)*(MESCLUN_CAP+1)))</x:f>
        <x:v>17</x:v>
      </x:c>
      <x:c r="J11191" s="266" t="n">
        <x:f>MOD(INT((ROW()-ROW($I$46))/(MESCLUN_CAP+1)),CARROT_CAP+1)</x:f>
        <x:v>2</x:v>
      </x:c>
      <x:c r="K11191" s="266" t="n">
        <x:f>MOD(ROW()-ROW($I$46),MESCLUN_CAP+1)</x:f>
        <x:v>16</x:v>
      </x:c>
      <x:c r="L11191" s="266" t="n">
        <x:f>SUM(I11191:K11191)</x:f>
        <x:v>35</x:v>
      </x:c>
      <x:c r="M11191" s="267" t="n">
        <x:f>I11191*TOMATO_HOURS*WEEKS*(1+TOMATO_DIM)^I11191+J11191*CARROT_HOURS*WEEKS*(1+CARROT_DIM)^J11191+K11191*MESCLUN_HOURS*WEEKS*(1+MESCLUN_DIM)^K11191</x:f>
        <x:v>8674.697510385306</x:v>
      </x:c>
      <x:c r="N11191" s="267" t="n">
        <x:f>MAX(M11191-FARMER_HOURS,0)/TEMP_HOURS_PER_WORKER</x:f>
        <x:v>5.524095493323129</x:v>
      </x:c>
      <x:c r="O11191" s="268" t="n">
        <x:f>I11191*TOMATO_PRICE+J11191*CARROT_PRICE+K11191*MESCLUN_PRICE</x:f>
        <x:v>196988</x:v>
      </x:c>
      <x:c r="P11191" s="268" t="n">
        <x:f>I11191*TOMATO_FERTILIZER+J11191*CARROT_FERTILIZER+K11191*MESCLUN_FERTILIZER</x:f>
        <x:v>29920</x:v>
      </x:c>
      <x:c r="Q11191" s="268" t="n">
        <x:f>MIN(M11191,FARMER_HOURS)*FARMER_RATE+MAX(M11191-FARMER_HOURS,0)*TEMP_RATE</x:f>
        <x:v>163102.38733307822</x:v>
      </x:c>
      <x:c r="R11191" s="268" t="n">
        <x:f>O11191-P11191-Q11191-FIXED_COST</x:f>
        <x:v>-16034.387333078223</x:v>
      </x:c>
      <x:c r="S11191" s="139" t="str">
        <x:f>IF(AND(L11191&lt;=TOTAL_BED_CAP,N11191&lt;=TEMP_WORKER_CAP),"YES","NO")</x:f>
        <x:v>NO</x:v>
      </x:c>
      <x:c r="T11191" s="139" t="n">
        <x:f>IF(S11191="YES",R11191,-1E+99)</x:f>
        <x:v>-1e+99</x:v>
      </x:c>
    </x:row>
    <x:row r="11192">
      <x:c r="A11192" s="139"/>
      <x:c r="B11192" s="139"/>
      <x:c r="C11192" s="139"/>
      <x:c r="D11192" s="139"/>
      <x:c r="E11192" s="139"/>
      <x:c r="F11192" s="139"/>
      <x:c r="G11192" s="139"/>
      <x:c r="H11192" s="139"/>
      <x:c r="I11192" s="266" t="n">
        <x:f>INT((ROW()-ROW($I$46))/((CARROT_CAP+1)*(MESCLUN_CAP+1)))</x:f>
        <x:v>17</x:v>
      </x:c>
      <x:c r="J11192" s="266" t="n">
        <x:f>MOD(INT((ROW()-ROW($I$46))/(MESCLUN_CAP+1)),CARROT_CAP+1)</x:f>
        <x:v>2</x:v>
      </x:c>
      <x:c r="K11192" s="266" t="n">
        <x:f>MOD(ROW()-ROW($I$46),MESCLUN_CAP+1)</x:f>
        <x:v>17</x:v>
      </x:c>
      <x:c r="L11192" s="266" t="n">
        <x:f>SUM(I11192:K11192)</x:f>
        <x:v>36</x:v>
      </x:c>
      <x:c r="M11192" s="267" t="n">
        <x:f>I11192*TOMATO_HOURS*WEEKS*(1+TOMATO_DIM)^I11192+J11192*CARROT_HOURS*WEEKS*(1+CARROT_DIM)^J11192+K11192*MESCLUN_HOURS*WEEKS*(1+MESCLUN_DIM)^K11192</x:f>
        <x:v>8741.257733831846</x:v>
      </x:c>
      <x:c r="N11192" s="267" t="n">
        <x:f>MAX(M11192-FARMER_HOURS,0)/TEMP_HOURS_PER_WORKER</x:f>
        <x:v>5.5703178707165595</x:v>
      </x:c>
      <x:c r="O11192" s="268" t="n">
        <x:f>I11192*TOMATO_PRICE+J11192*CARROT_PRICE+K11192*MESCLUN_PRICE</x:f>
        <x:v>199688</x:v>
      </x:c>
      <x:c r="P11192" s="268" t="n">
        <x:f>I11192*TOMATO_FERTILIZER+J11192*CARROT_FERTILIZER+K11192*MESCLUN_FERTILIZER</x:f>
        <x:v>30800</x:v>
      </x:c>
      <x:c r="Q11192" s="268" t="n">
        <x:f>MIN(M11192,FARMER_HOURS)*FARMER_RATE+MAX(M11192-FARMER_HOURS,0)*TEMP_RATE</x:f>
        <x:v>164257.946767914</x:v>
      </x:c>
      <x:c r="R11192" s="268" t="n">
        <x:f>O11192-P11192-Q11192-FIXED_COST</x:f>
        <x:v>-15369.946767913993</x:v>
      </x:c>
      <x:c r="S11192" s="139" t="str">
        <x:f>IF(AND(L11192&lt;=TOTAL_BED_CAP,N11192&lt;=TEMP_WORKER_CAP),"YES","NO")</x:f>
        <x:v>NO</x:v>
      </x:c>
      <x:c r="T11192" s="139" t="n">
        <x:f>IF(S11192="YES",R11192,-1E+99)</x:f>
        <x:v>-1e+99</x:v>
      </x:c>
    </x:row>
    <x:row r="11193">
      <x:c r="A11193" s="139"/>
      <x:c r="B11193" s="139"/>
      <x:c r="C11193" s="139"/>
      <x:c r="D11193" s="139"/>
      <x:c r="E11193" s="139"/>
      <x:c r="F11193" s="139"/>
      <x:c r="G11193" s="139"/>
      <x:c r="H11193" s="139"/>
      <x:c r="I11193" s="266" t="n">
        <x:f>INT((ROW()-ROW($I$46))/((CARROT_CAP+1)*(MESCLUN_CAP+1)))</x:f>
        <x:v>17</x:v>
      </x:c>
      <x:c r="J11193" s="266" t="n">
        <x:f>MOD(INT((ROW()-ROW($I$46))/(MESCLUN_CAP+1)),CARROT_CAP+1)</x:f>
        <x:v>2</x:v>
      </x:c>
      <x:c r="K11193" s="266" t="n">
        <x:f>MOD(ROW()-ROW($I$46),MESCLUN_CAP+1)</x:f>
        <x:v>18</x:v>
      </x:c>
      <x:c r="L11193" s="266" t="n">
        <x:f>SUM(I11193:K11193)</x:f>
        <x:v>37</x:v>
      </x:c>
      <x:c r="M11193" s="267" t="n">
        <x:f>I11193*TOMATO_HOURS*WEEKS*(1+TOMATO_DIM)^I11193+J11193*CARROT_HOURS*WEEKS*(1+CARROT_DIM)^J11193+K11193*MESCLUN_HOURS*WEEKS*(1+MESCLUN_DIM)^K11193</x:f>
        <x:v>8809.344725290433</x:v>
      </x:c>
      <x:c r="N11193" s="267" t="n">
        <x:f>MAX(M11193-FARMER_HOURS,0)/TEMP_HOURS_PER_WORKER</x:f>
        <x:v>5.617600503673912</x:v>
      </x:c>
      <x:c r="O11193" s="268" t="n">
        <x:f>I11193*TOMATO_PRICE+J11193*CARROT_PRICE+K11193*MESCLUN_PRICE</x:f>
        <x:v>202388</x:v>
      </x:c>
      <x:c r="P11193" s="268" t="n">
        <x:f>I11193*TOMATO_FERTILIZER+J11193*CARROT_FERTILIZER+K11193*MESCLUN_FERTILIZER</x:f>
        <x:v>31680</x:v>
      </x:c>
      <x:c r="Q11193" s="268" t="n">
        <x:f>MIN(M11193,FARMER_HOURS)*FARMER_RATE+MAX(M11193-FARMER_HOURS,0)*TEMP_RATE</x:f>
        <x:v>165440.0125918478</x:v>
      </x:c>
      <x:c r="R11193" s="268" t="n">
        <x:f>O11193-P11193-Q11193-FIXED_COST</x:f>
        <x:v>-14732.0125918478</x:v>
      </x:c>
      <x:c r="S11193" s="139" t="str">
        <x:f>IF(AND(L11193&lt;=TOTAL_BED_CAP,N11193&lt;=TEMP_WORKER_CAP),"YES","NO")</x:f>
        <x:v>NO</x:v>
      </x:c>
      <x:c r="T11193" s="139" t="n">
        <x:f>IF(S11193="YES",R11193,-1E+99)</x:f>
        <x:v>-1e+99</x:v>
      </x:c>
    </x:row>
    <x:row r="11194">
      <x:c r="A11194" s="139"/>
      <x:c r="B11194" s="139"/>
      <x:c r="C11194" s="139"/>
      <x:c r="D11194" s="139"/>
      <x:c r="E11194" s="139"/>
      <x:c r="F11194" s="139"/>
      <x:c r="G11194" s="139"/>
      <x:c r="H11194" s="139"/>
      <x:c r="I11194" s="266" t="n">
        <x:f>INT((ROW()-ROW($I$46))/((CARROT_CAP+1)*(MESCLUN_CAP+1)))</x:f>
        <x:v>17</x:v>
      </x:c>
      <x:c r="J11194" s="266" t="n">
        <x:f>MOD(INT((ROW()-ROW($I$46))/(MESCLUN_CAP+1)),CARROT_CAP+1)</x:f>
        <x:v>2</x:v>
      </x:c>
      <x:c r="K11194" s="266" t="n">
        <x:f>MOD(ROW()-ROW($I$46),MESCLUN_CAP+1)</x:f>
        <x:v>19</x:v>
      </x:c>
      <x:c r="L11194" s="266" t="n">
        <x:f>SUM(I11194:K11194)</x:f>
        <x:v>38</x:v>
      </x:c>
      <x:c r="M11194" s="267" t="n">
        <x:f>I11194*TOMATO_HOURS*WEEKS*(1+TOMATO_DIM)^I11194+J11194*CARROT_HOURS*WEEKS*(1+CARROT_DIM)^J11194+K11194*MESCLUN_HOURS*WEEKS*(1+MESCLUN_DIM)^K11194</x:f>
        <x:v>8878.986253926456</x:v>
      </x:c>
      <x:c r="N11194" s="267" t="n">
        <x:f>MAX(M11194-FARMER_HOURS,0)/TEMP_HOURS_PER_WORKER</x:f>
        <x:v>5.665962676337816</x:v>
      </x:c>
      <x:c r="O11194" s="268" t="n">
        <x:f>I11194*TOMATO_PRICE+J11194*CARROT_PRICE+K11194*MESCLUN_PRICE</x:f>
        <x:v>205088</x:v>
      </x:c>
      <x:c r="P11194" s="268" t="n">
        <x:f>I11194*TOMATO_FERTILIZER+J11194*CARROT_FERTILIZER+K11194*MESCLUN_FERTILIZER</x:f>
        <x:v>32560</x:v>
      </x:c>
      <x:c r="Q11194" s="268" t="n">
        <x:f>MIN(M11194,FARMER_HOURS)*FARMER_RATE+MAX(M11194-FARMER_HOURS,0)*TEMP_RATE</x:f>
        <x:v>166649.0669084454</x:v>
      </x:c>
      <x:c r="R11194" s="268" t="n">
        <x:f>O11194-P11194-Q11194-FIXED_COST</x:f>
        <x:v>-14121.066908445413</x:v>
      </x:c>
      <x:c r="S11194" s="139" t="str">
        <x:f>IF(AND(L11194&lt;=TOTAL_BED_CAP,N11194&lt;=TEMP_WORKER_CAP),"YES","NO")</x:f>
        <x:v>NO</x:v>
      </x:c>
      <x:c r="T11194" s="139" t="n">
        <x:f>IF(S11194="YES",R11194,-1E+99)</x:f>
        <x:v>-1e+99</x:v>
      </x:c>
    </x:row>
    <x:row r="11195">
      <x:c r="A11195" s="139"/>
      <x:c r="B11195" s="139"/>
      <x:c r="C11195" s="139"/>
      <x:c r="D11195" s="139"/>
      <x:c r="E11195" s="139"/>
      <x:c r="F11195" s="139"/>
      <x:c r="G11195" s="139"/>
      <x:c r="H11195" s="139"/>
      <x:c r="I11195" s="266" t="n">
        <x:f>INT((ROW()-ROW($I$46))/((CARROT_CAP+1)*(MESCLUN_CAP+1)))</x:f>
        <x:v>17</x:v>
      </x:c>
      <x:c r="J11195" s="266" t="n">
        <x:f>MOD(INT((ROW()-ROW($I$46))/(MESCLUN_CAP+1)),CARROT_CAP+1)</x:f>
        <x:v>2</x:v>
      </x:c>
      <x:c r="K11195" s="266" t="n">
        <x:f>MOD(ROW()-ROW($I$46),MESCLUN_CAP+1)</x:f>
        <x:v>20</x:v>
      </x:c>
      <x:c r="L11195" s="266" t="n">
        <x:f>SUM(I11195:K11195)</x:f>
        <x:v>39</x:v>
      </x:c>
      <x:c r="M11195" s="267" t="n">
        <x:f>I11195*TOMATO_HOURS*WEEKS*(1+TOMATO_DIM)^I11195+J11195*CARROT_HOURS*WEEKS*(1+CARROT_DIM)^J11195+K11195*MESCLUN_HOURS*WEEKS*(1+MESCLUN_DIM)^K11195</x:f>
        <x:v>8950.210544576932</x:v>
      </x:c>
      <x:c r="N11195" s="267" t="n">
        <x:f>MAX(M11195-FARMER_HOURS,0)/TEMP_HOURS_PER_WORKER</x:f>
        <x:v>5.715423989289536</x:v>
      </x:c>
      <x:c r="O11195" s="268" t="n">
        <x:f>I11195*TOMATO_PRICE+J11195*CARROT_PRICE+K11195*MESCLUN_PRICE</x:f>
        <x:v>207788</x:v>
      </x:c>
      <x:c r="P11195" s="268" t="n">
        <x:f>I11195*TOMATO_FERTILIZER+J11195*CARROT_FERTILIZER+K11195*MESCLUN_FERTILIZER</x:f>
        <x:v>33440</x:v>
      </x:c>
      <x:c r="Q11195" s="268" t="n">
        <x:f>MIN(M11195,FARMER_HOURS)*FARMER_RATE+MAX(M11195-FARMER_HOURS,0)*TEMP_RATE</x:f>
        <x:v>167885.5997322384</x:v>
      </x:c>
      <x:c r="R11195" s="268" t="n">
        <x:f>O11195-P11195-Q11195-FIXED_COST</x:f>
        <x:v>-13537.599732238392</x:v>
      </x:c>
      <x:c r="S11195" s="139" t="str">
        <x:f>IF(AND(L11195&lt;=TOTAL_BED_CAP,N11195&lt;=TEMP_WORKER_CAP),"YES","NO")</x:f>
        <x:v>NO</x:v>
      </x:c>
      <x:c r="T11195" s="139" t="n">
        <x:f>IF(S11195="YES",R11195,-1E+99)</x:f>
        <x:v>-1e+99</x:v>
      </x:c>
    </x:row>
    <x:row r="11196">
      <x:c r="A11196" s="139"/>
      <x:c r="B11196" s="139"/>
      <x:c r="C11196" s="139"/>
      <x:c r="D11196" s="139"/>
      <x:c r="E11196" s="139"/>
      <x:c r="F11196" s="139"/>
      <x:c r="G11196" s="139"/>
      <x:c r="H11196" s="139"/>
      <x:c r="I11196" s="266" t="n">
        <x:f>INT((ROW()-ROW($I$46))/((CARROT_CAP+1)*(MESCLUN_CAP+1)))</x:f>
        <x:v>17</x:v>
      </x:c>
      <x:c r="J11196" s="266" t="n">
        <x:f>MOD(INT((ROW()-ROW($I$46))/(MESCLUN_CAP+1)),CARROT_CAP+1)</x:f>
        <x:v>2</x:v>
      </x:c>
      <x:c r="K11196" s="266" t="n">
        <x:f>MOD(ROW()-ROW($I$46),MESCLUN_CAP+1)</x:f>
        <x:v>21</x:v>
      </x:c>
      <x:c r="L11196" s="266" t="n">
        <x:f>SUM(I11196:K11196)</x:f>
        <x:v>40</x:v>
      </x:c>
      <x:c r="M11196" s="267" t="n">
        <x:f>I11196*TOMATO_HOURS*WEEKS*(1+TOMATO_DIM)^I11196+J11196*CARROT_HOURS*WEEKS*(1+CARROT_DIM)^J11196+K11196*MESCLUN_HOURS*WEEKS*(1+MESCLUN_DIM)^K11196</x:f>
        <x:v>9023.046284803377</x:v>
      </x:c>
      <x:c r="N11196" s="267" t="n">
        <x:f>MAX(M11196-FARMER_HOURS,0)/TEMP_HOURS_PER_WORKER</x:f>
        <x:v>5.76600436444679</x:v>
      </x:c>
      <x:c r="O11196" s="268" t="n">
        <x:f>I11196*TOMATO_PRICE+J11196*CARROT_PRICE+K11196*MESCLUN_PRICE</x:f>
        <x:v>210488</x:v>
      </x:c>
      <x:c r="P11196" s="268" t="n">
        <x:f>I11196*TOMATO_FERTILIZER+J11196*CARROT_FERTILIZER+K11196*MESCLUN_FERTILIZER</x:f>
        <x:v>34320</x:v>
      </x:c>
      <x:c r="Q11196" s="268" t="n">
        <x:f>MIN(M11196,FARMER_HOURS)*FARMER_RATE+MAX(M11196-FARMER_HOURS,0)*TEMP_RATE</x:f>
        <x:v>169150.10911116973</x:v>
      </x:c>
      <x:c r="R11196" s="268" t="n">
        <x:f>O11196-P11196-Q11196-FIXED_COST</x:f>
        <x:v>-12982.109111169731</x:v>
      </x:c>
      <x:c r="S11196" s="139" t="str">
        <x:f>IF(AND(L11196&lt;=TOTAL_BED_CAP,N11196&lt;=TEMP_WORKER_CAP),"YES","NO")</x:f>
        <x:v>NO</x:v>
      </x:c>
      <x:c r="T11196" s="139" t="n">
        <x:f>IF(S11196="YES",R11196,-1E+99)</x:f>
        <x:v>-1e+99</x:v>
      </x:c>
    </x:row>
    <x:row r="11197">
      <x:c r="A11197" s="139"/>
      <x:c r="B11197" s="139"/>
      <x:c r="C11197" s="139"/>
      <x:c r="D11197" s="139"/>
      <x:c r="E11197" s="139"/>
      <x:c r="F11197" s="139"/>
      <x:c r="G11197" s="139"/>
      <x:c r="H11197" s="139"/>
      <x:c r="I11197" s="266" t="n">
        <x:f>INT((ROW()-ROW($I$46))/((CARROT_CAP+1)*(MESCLUN_CAP+1)))</x:f>
        <x:v>17</x:v>
      </x:c>
      <x:c r="J11197" s="266" t="n">
        <x:f>MOD(INT((ROW()-ROW($I$46))/(MESCLUN_CAP+1)),CARROT_CAP+1)</x:f>
        <x:v>2</x:v>
      </x:c>
      <x:c r="K11197" s="266" t="n">
        <x:f>MOD(ROW()-ROW($I$46),MESCLUN_CAP+1)</x:f>
        <x:v>22</x:v>
      </x:c>
      <x:c r="L11197" s="266" t="n">
        <x:f>SUM(I11197:K11197)</x:f>
        <x:v>41</x:v>
      </x:c>
      <x:c r="M11197" s="267" t="n">
        <x:f>I11197*TOMATO_HOURS*WEEKS*(1+TOMATO_DIM)^I11197+J11197*CARROT_HOURS*WEEKS*(1+CARROT_DIM)^J11197+K11197*MESCLUN_HOURS*WEEKS*(1+MESCLUN_DIM)^K11197</x:f>
        <x:v>9097.522632049771</x:v>
      </x:c>
      <x:c r="N11197" s="267" t="n">
        <x:f>MAX(M11197-FARMER_HOURS,0)/TEMP_HOURS_PER_WORKER</x:f>
        <x:v>5.817724050034563</x:v>
      </x:c>
      <x:c r="O11197" s="268" t="n">
        <x:f>I11197*TOMATO_PRICE+J11197*CARROT_PRICE+K11197*MESCLUN_PRICE</x:f>
        <x:v>213188</x:v>
      </x:c>
      <x:c r="P11197" s="268" t="n">
        <x:f>I11197*TOMATO_FERTILIZER+J11197*CARROT_FERTILIZER+K11197*MESCLUN_FERTILIZER</x:f>
        <x:v>35200</x:v>
      </x:c>
      <x:c r="Q11197" s="268" t="n">
        <x:f>MIN(M11197,FARMER_HOURS)*FARMER_RATE+MAX(M11197-FARMER_HOURS,0)*TEMP_RATE</x:f>
        <x:v>170443.10125086407</x:v>
      </x:c>
      <x:c r="R11197" s="268" t="n">
        <x:f>O11197-P11197-Q11197-FIXED_COST</x:f>
        <x:v>-12455.10125086407</x:v>
      </x:c>
      <x:c r="S11197" s="139" t="str">
        <x:f>IF(AND(L11197&lt;=TOTAL_BED_CAP,N11197&lt;=TEMP_WORKER_CAP),"YES","NO")</x:f>
        <x:v>NO</x:v>
      </x:c>
      <x:c r="T11197" s="139" t="n">
        <x:f>IF(S11197="YES",R11197,-1E+99)</x:f>
        <x:v>-1e+99</x:v>
      </x:c>
    </x:row>
    <x:row r="11198">
      <x:c r="A11198" s="139"/>
      <x:c r="B11198" s="139"/>
      <x:c r="C11198" s="139"/>
      <x:c r="D11198" s="139"/>
      <x:c r="E11198" s="139"/>
      <x:c r="F11198" s="139"/>
      <x:c r="G11198" s="139"/>
      <x:c r="H11198" s="139"/>
      <x:c r="I11198" s="266" t="n">
        <x:f>INT((ROW()-ROW($I$46))/((CARROT_CAP+1)*(MESCLUN_CAP+1)))</x:f>
        <x:v>17</x:v>
      </x:c>
      <x:c r="J11198" s="266" t="n">
        <x:f>MOD(INT((ROW()-ROW($I$46))/(MESCLUN_CAP+1)),CARROT_CAP+1)</x:f>
        <x:v>2</x:v>
      </x:c>
      <x:c r="K11198" s="266" t="n">
        <x:f>MOD(ROW()-ROW($I$46),MESCLUN_CAP+1)</x:f>
        <x:v>23</x:v>
      </x:c>
      <x:c r="L11198" s="266" t="n">
        <x:f>SUM(I11198:K11198)</x:f>
        <x:v>42</x:v>
      </x:c>
      <x:c r="M11198" s="267" t="n">
        <x:f>I11198*TOMATO_HOURS*WEEKS*(1+TOMATO_DIM)^I11198+J11198*CARROT_HOURS*WEEKS*(1+CARROT_DIM)^J11198+K11198*MESCLUN_HOURS*WEEKS*(1+MESCLUN_DIM)^K11198</x:f>
        <x:v>9173.669220907208</x:v>
      </x:c>
      <x:c r="N11198" s="267" t="n">
        <x:f>MAX(M11198-FARMER_HOURS,0)/TEMP_HOURS_PER_WORKER</x:f>
        <x:v>5.870603625630006</x:v>
      </x:c>
      <x:c r="O11198" s="268" t="n">
        <x:f>I11198*TOMATO_PRICE+J11198*CARROT_PRICE+K11198*MESCLUN_PRICE</x:f>
        <x:v>215888</x:v>
      </x:c>
      <x:c r="P11198" s="268" t="n">
        <x:f>I11198*TOMATO_FERTILIZER+J11198*CARROT_FERTILIZER+K11198*MESCLUN_FERTILIZER</x:f>
        <x:v>36080</x:v>
      </x:c>
      <x:c r="Q11198" s="268" t="n">
        <x:f>MIN(M11198,FARMER_HOURS)*FARMER_RATE+MAX(M11198-FARMER_HOURS,0)*TEMP_RATE</x:f>
        <x:v>171765.09064075013</x:v>
      </x:c>
      <x:c r="R11198" s="268" t="n">
        <x:f>O11198-P11198-Q11198-FIXED_COST</x:f>
        <x:v>-11957.090640750132</x:v>
      </x:c>
      <x:c r="S11198" s="139" t="str">
        <x:f>IF(AND(L11198&lt;=TOTAL_BED_CAP,N11198&lt;=TEMP_WORKER_CAP),"YES","NO")</x:f>
        <x:v>NO</x:v>
      </x:c>
      <x:c r="T11198" s="139" t="n">
        <x:f>IF(S11198="YES",R11198,-1E+99)</x:f>
        <x:v>-1e+99</x:v>
      </x:c>
    </x:row>
    <x:row r="11199">
      <x:c r="A11199" s="139"/>
      <x:c r="B11199" s="139"/>
      <x:c r="C11199" s="139"/>
      <x:c r="D11199" s="139"/>
      <x:c r="E11199" s="139"/>
      <x:c r="F11199" s="139"/>
      <x:c r="G11199" s="139"/>
      <x:c r="H11199" s="139"/>
      <x:c r="I11199" s="266" t="n">
        <x:f>INT((ROW()-ROW($I$46))/((CARROT_CAP+1)*(MESCLUN_CAP+1)))</x:f>
        <x:v>17</x:v>
      </x:c>
      <x:c r="J11199" s="266" t="n">
        <x:f>MOD(INT((ROW()-ROW($I$46))/(MESCLUN_CAP+1)),CARROT_CAP+1)</x:f>
        <x:v>2</x:v>
      </x:c>
      <x:c r="K11199" s="266" t="n">
        <x:f>MOD(ROW()-ROW($I$46),MESCLUN_CAP+1)</x:f>
        <x:v>24</x:v>
      </x:c>
      <x:c r="L11199" s="266" t="n">
        <x:f>SUM(I11199:K11199)</x:f>
        <x:v>43</x:v>
      </x:c>
      <x:c r="M11199" s="267" t="n">
        <x:f>I11199*TOMATO_HOURS*WEEKS*(1+TOMATO_DIM)^I11199+J11199*CARROT_HOURS*WEEKS*(1+CARROT_DIM)^J11199+K11199*MESCLUN_HOURS*WEEKS*(1+MESCLUN_DIM)^K11199</x:f>
        <x:v>9251.516170486704</x:v>
      </x:c>
      <x:c r="N11199" s="267" t="n">
        <x:f>MAX(M11199-FARMER_HOURS,0)/TEMP_HOURS_PER_WORKER</x:f>
        <x:v>5.924664007282433</x:v>
      </x:c>
      <x:c r="O11199" s="268" t="n">
        <x:f>I11199*TOMATO_PRICE+J11199*CARROT_PRICE+K11199*MESCLUN_PRICE</x:f>
        <x:v>218588</x:v>
      </x:c>
      <x:c r="P11199" s="268" t="n">
        <x:f>I11199*TOMATO_FERTILIZER+J11199*CARROT_FERTILIZER+K11199*MESCLUN_FERTILIZER</x:f>
        <x:v>36960</x:v>
      </x:c>
      <x:c r="Q11199" s="268" t="n">
        <x:f>MIN(M11199,FARMER_HOURS)*FARMER_RATE+MAX(M11199-FARMER_HOURS,0)*TEMP_RATE</x:f>
        <x:v>173116.60018206082</x:v>
      </x:c>
      <x:c r="R11199" s="268" t="n">
        <x:f>O11199-P11199-Q11199-FIXED_COST</x:f>
        <x:v>-11488.600182060822</x:v>
      </x:c>
      <x:c r="S11199" s="139" t="str">
        <x:f>IF(AND(L11199&lt;=TOTAL_BED_CAP,N11199&lt;=TEMP_WORKER_CAP),"YES","NO")</x:f>
        <x:v>NO</x:v>
      </x:c>
      <x:c r="T11199" s="139" t="n">
        <x:f>IF(S11199="YES",R11199,-1E+99)</x:f>
        <x:v>-1e+99</x:v>
      </x:c>
    </x:row>
    <x:row r="11200">
      <x:c r="A11200" s="139"/>
      <x:c r="B11200" s="139"/>
      <x:c r="C11200" s="139"/>
      <x:c r="D11200" s="139"/>
      <x:c r="E11200" s="139"/>
      <x:c r="F11200" s="139"/>
      <x:c r="G11200" s="139"/>
      <x:c r="H11200" s="139"/>
      <x:c r="I11200" s="266" t="n">
        <x:f>INT((ROW()-ROW($I$46))/((CARROT_CAP+1)*(MESCLUN_CAP+1)))</x:f>
        <x:v>17</x:v>
      </x:c>
      <x:c r="J11200" s="266" t="n">
        <x:f>MOD(INT((ROW()-ROW($I$46))/(MESCLUN_CAP+1)),CARROT_CAP+1)</x:f>
        <x:v>2</x:v>
      </x:c>
      <x:c r="K11200" s="266" t="n">
        <x:f>MOD(ROW()-ROW($I$46),MESCLUN_CAP+1)</x:f>
        <x:v>25</x:v>
      </x:c>
      <x:c r="L11200" s="266" t="n">
        <x:f>SUM(I11200:K11200)</x:f>
        <x:v>44</x:v>
      </x:c>
      <x:c r="M11200" s="267" t="n">
        <x:f>I11200*TOMATO_HOURS*WEEKS*(1+TOMATO_DIM)^I11200+J11200*CARROT_HOURS*WEEKS*(1+CARROT_DIM)^J11200+K11200*MESCLUN_HOURS*WEEKS*(1+MESCLUN_DIM)^K11200</x:f>
        <x:v>9331.094091901801</x:v>
      </x:c>
      <x:c r="N11200" s="267" t="n">
        <x:f>MAX(M11200-FARMER_HOURS,0)/TEMP_HOURS_PER_WORKER</x:f>
        <x:v>5.979926452709584</x:v>
      </x:c>
      <x:c r="O11200" s="268" t="n">
        <x:f>I11200*TOMATO_PRICE+J11200*CARROT_PRICE+K11200*MESCLUN_PRICE</x:f>
        <x:v>221288</x:v>
      </x:c>
      <x:c r="P11200" s="268" t="n">
        <x:f>I11200*TOMATO_FERTILIZER+J11200*CARROT_FERTILIZER+K11200*MESCLUN_FERTILIZER</x:f>
        <x:v>37840</x:v>
      </x:c>
      <x:c r="Q11200" s="268" t="n">
        <x:f>MIN(M11200,FARMER_HOURS)*FARMER_RATE+MAX(M11200-FARMER_HOURS,0)*TEMP_RATE</x:f>
        <x:v>174498.1613177396</x:v>
      </x:c>
      <x:c r="R11200" s="268" t="n">
        <x:f>O11200-P11200-Q11200-FIXED_COST</x:f>
        <x:v>-11050.161317739607</x:v>
      </x:c>
      <x:c r="S11200" s="139" t="str">
        <x:f>IF(AND(L11200&lt;=TOTAL_BED_CAP,N11200&lt;=TEMP_WORKER_CAP),"YES","NO")</x:f>
        <x:v>NO</x:v>
      </x:c>
      <x:c r="T11200" s="139" t="n">
        <x:f>IF(S11200="YES",R11200,-1E+99)</x:f>
        <x:v>-1e+99</x:v>
      </x:c>
    </x:row>
    <x:row r="11201">
      <x:c r="A11201" s="139"/>
      <x:c r="B11201" s="139"/>
      <x:c r="C11201" s="139"/>
      <x:c r="D11201" s="139"/>
      <x:c r="E11201" s="139"/>
      <x:c r="F11201" s="139"/>
      <x:c r="G11201" s="139"/>
      <x:c r="H11201" s="139"/>
      <x:c r="I11201" s="266" t="n">
        <x:f>INT((ROW()-ROW($I$46))/((CARROT_CAP+1)*(MESCLUN_CAP+1)))</x:f>
        <x:v>17</x:v>
      </x:c>
      <x:c r="J11201" s="266" t="n">
        <x:f>MOD(INT((ROW()-ROW($I$46))/(MESCLUN_CAP+1)),CARROT_CAP+1)</x:f>
        <x:v>2</x:v>
      </x:c>
      <x:c r="K11201" s="266" t="n">
        <x:f>MOD(ROW()-ROW($I$46),MESCLUN_CAP+1)</x:f>
        <x:v>26</x:v>
      </x:c>
      <x:c r="L11201" s="266" t="n">
        <x:f>SUM(I11201:K11201)</x:f>
        <x:v>45</x:v>
      </x:c>
      <x:c r="M11201" s="267" t="n">
        <x:f>I11201*TOMATO_HOURS*WEEKS*(1+TOMATO_DIM)^I11201+J11201*CARROT_HOURS*WEEKS*(1+CARROT_DIM)^J11201+K11201*MESCLUN_HOURS*WEEKS*(1+MESCLUN_DIM)^K11201</x:f>
        <x:v>9412.43409586252</x:v>
      </x:c>
      <x:c r="N11201" s="267" t="n">
        <x:f>MAX(M11201-FARMER_HOURS,0)/TEMP_HOURS_PER_WORKER</x:f>
        <x:v>6.036412566571195</x:v>
      </x:c>
      <x:c r="O11201" s="268" t="n">
        <x:f>I11201*TOMATO_PRICE+J11201*CARROT_PRICE+K11201*MESCLUN_PRICE</x:f>
        <x:v>223988</x:v>
      </x:c>
      <x:c r="P11201" s="268" t="n">
        <x:f>I11201*TOMATO_FERTILIZER+J11201*CARROT_FERTILIZER+K11201*MESCLUN_FERTILIZER</x:f>
        <x:v>38720</x:v>
      </x:c>
      <x:c r="Q11201" s="268" t="n">
        <x:f>MIN(M11201,FARMER_HOURS)*FARMER_RATE+MAX(M11201-FARMER_HOURS,0)*TEMP_RATE</x:f>
        <x:v>175910.31416427984</x:v>
      </x:c>
      <x:c r="R11201" s="268" t="n">
        <x:f>O11201-P11201-Q11201-FIXED_COST</x:f>
        <x:v>-10642.314164279844</x:v>
      </x:c>
      <x:c r="S11201" s="139" t="str">
        <x:f>IF(AND(L11201&lt;=TOTAL_BED_CAP,N11201&lt;=TEMP_WORKER_CAP),"YES","NO")</x:f>
        <x:v>NO</x:v>
      </x:c>
      <x:c r="T11201" s="139" t="n">
        <x:f>IF(S11201="YES",R11201,-1E+99)</x:f>
        <x:v>-1e+99</x:v>
      </x:c>
    </x:row>
    <x:row r="11202">
      <x:c r="A11202" s="139"/>
      <x:c r="B11202" s="139"/>
      <x:c r="C11202" s="139"/>
      <x:c r="D11202" s="139"/>
      <x:c r="E11202" s="139"/>
      <x:c r="F11202" s="139"/>
      <x:c r="G11202" s="139"/>
      <x:c r="H11202" s="139"/>
      <x:c r="I11202" s="266" t="n">
        <x:f>INT((ROW()-ROW($I$46))/((CARROT_CAP+1)*(MESCLUN_CAP+1)))</x:f>
        <x:v>17</x:v>
      </x:c>
      <x:c r="J11202" s="266" t="n">
        <x:f>MOD(INT((ROW()-ROW($I$46))/(MESCLUN_CAP+1)),CARROT_CAP+1)</x:f>
        <x:v>2</x:v>
      </x:c>
      <x:c r="K11202" s="266" t="n">
        <x:f>MOD(ROW()-ROW($I$46),MESCLUN_CAP+1)</x:f>
        <x:v>27</x:v>
      </x:c>
      <x:c r="L11202" s="266" t="n">
        <x:f>SUM(I11202:K11202)</x:f>
        <x:v>46</x:v>
      </x:c>
      <x:c r="M11202" s="267" t="n">
        <x:f>I11202*TOMATO_HOURS*WEEKS*(1+TOMATO_DIM)^I11202+J11202*CARROT_HOURS*WEEKS*(1+CARROT_DIM)^J11202+K11202*MESCLUN_HOURS*WEEKS*(1+MESCLUN_DIM)^K11202</x:f>
        <x:v>9495.567800382276</x:v>
      </x:c>
      <x:c r="N11202" s="267" t="n">
        <x:f>MAX(M11202-FARMER_HOURS,0)/TEMP_HOURS_PER_WORKER</x:f>
        <x:v>6.0941443058210245</x:v>
      </x:c>
      <x:c r="O11202" s="268" t="n">
        <x:f>I11202*TOMATO_PRICE+J11202*CARROT_PRICE+K11202*MESCLUN_PRICE</x:f>
        <x:v>226688</x:v>
      </x:c>
      <x:c r="P11202" s="268" t="n">
        <x:f>I11202*TOMATO_FERTILIZER+J11202*CARROT_FERTILIZER+K11202*MESCLUN_FERTILIZER</x:f>
        <x:v>39600</x:v>
      </x:c>
      <x:c r="Q11202" s="268" t="n">
        <x:f>MIN(M11202,FARMER_HOURS)*FARMER_RATE+MAX(M11202-FARMER_HOURS,0)*TEMP_RATE</x:f>
        <x:v>177353.60764552563</x:v>
      </x:c>
      <x:c r="R11202" s="268" t="n">
        <x:f>O11202-P11202-Q11202-FIXED_COST</x:f>
        <x:v>-10265.607645525626</x:v>
      </x:c>
      <x:c r="S11202" s="139" t="str">
        <x:f>IF(AND(L11202&lt;=TOTAL_BED_CAP,N11202&lt;=TEMP_WORKER_CAP),"YES","NO")</x:f>
        <x:v>NO</x:v>
      </x:c>
      <x:c r="T11202" s="139" t="n">
        <x:f>IF(S11202="YES",R11202,-1E+99)</x:f>
        <x:v>-1e+99</x:v>
      </x:c>
    </x:row>
    <x:row r="11203">
      <x:c r="A11203" s="139"/>
      <x:c r="B11203" s="139"/>
      <x:c r="C11203" s="139"/>
      <x:c r="D11203" s="139"/>
      <x:c r="E11203" s="139"/>
      <x:c r="F11203" s="139"/>
      <x:c r="G11203" s="139"/>
      <x:c r="H11203" s="139"/>
      <x:c r="I11203" s="266" t="n">
        <x:f>INT((ROW()-ROW($I$46))/((CARROT_CAP+1)*(MESCLUN_CAP+1)))</x:f>
        <x:v>17</x:v>
      </x:c>
      <x:c r="J11203" s="266" t="n">
        <x:f>MOD(INT((ROW()-ROW($I$46))/(MESCLUN_CAP+1)),CARROT_CAP+1)</x:f>
        <x:v>2</x:v>
      </x:c>
      <x:c r="K11203" s="266" t="n">
        <x:f>MOD(ROW()-ROW($I$46),MESCLUN_CAP+1)</x:f>
        <x:v>28</x:v>
      </x:c>
      <x:c r="L11203" s="266" t="n">
        <x:f>SUM(I11203:K11203)</x:f>
        <x:v>47</x:v>
      </x:c>
      <x:c r="M11203" s="267" t="n">
        <x:f>I11203*TOMATO_HOURS*WEEKS*(1+TOMATO_DIM)^I11203+J11203*CARROT_HOURS*WEEKS*(1+CARROT_DIM)^J11203+K11203*MESCLUN_HOURS*WEEKS*(1+MESCLUN_DIM)^K11203</x:f>
        <x:v>9580.52733859943</x:v>
      </x:c>
      <x:c r="N11203" s="267" t="n">
        <x:f>MAX(M11203-FARMER_HOURS,0)/TEMP_HOURS_PER_WORKER</x:f>
        <x:v>6.153143985138493</x:v>
      </x:c>
      <x:c r="O11203" s="268" t="n">
        <x:f>I11203*TOMATO_PRICE+J11203*CARROT_PRICE+K11203*MESCLUN_PRICE</x:f>
        <x:v>229388</x:v>
      </x:c>
      <x:c r="P11203" s="268" t="n">
        <x:f>I11203*TOMATO_FERTILIZER+J11203*CARROT_FERTILIZER+K11203*MESCLUN_FERTILIZER</x:f>
        <x:v>40480</x:v>
      </x:c>
      <x:c r="Q11203" s="268" t="n">
        <x:f>MIN(M11203,FARMER_HOURS)*FARMER_RATE+MAX(M11203-FARMER_HOURS,0)*TEMP_RATE</x:f>
        <x:v>178828.5996284623</x:v>
      </x:c>
      <x:c r="R11203" s="268" t="n">
        <x:f>O11203-P11203-Q11203-FIXED_COST</x:f>
        <x:v>-9920.59962846231</x:v>
      </x:c>
      <x:c r="S11203" s="139" t="str">
        <x:f>IF(AND(L11203&lt;=TOTAL_BED_CAP,N11203&lt;=TEMP_WORKER_CAP),"YES","NO")</x:f>
        <x:v>NO</x:v>
      </x:c>
      <x:c r="T11203" s="139" t="n">
        <x:f>IF(S11203="YES",R11203,-1E+99)</x:f>
        <x:v>-1e+99</x:v>
      </x:c>
    </x:row>
    <x:row r="11204">
      <x:c r="A11204" s="139"/>
      <x:c r="B11204" s="139"/>
      <x:c r="C11204" s="139"/>
      <x:c r="D11204" s="139"/>
      <x:c r="E11204" s="139"/>
      <x:c r="F11204" s="139"/>
      <x:c r="G11204" s="139"/>
      <x:c r="H11204" s="139"/>
      <x:c r="I11204" s="266" t="n">
        <x:f>INT((ROW()-ROW($I$46))/((CARROT_CAP+1)*(MESCLUN_CAP+1)))</x:f>
        <x:v>17</x:v>
      </x:c>
      <x:c r="J11204" s="266" t="n">
        <x:f>MOD(INT((ROW()-ROW($I$46))/(MESCLUN_CAP+1)),CARROT_CAP+1)</x:f>
        <x:v>2</x:v>
      </x:c>
      <x:c r="K11204" s="266" t="n">
        <x:f>MOD(ROW()-ROW($I$46),MESCLUN_CAP+1)</x:f>
        <x:v>29</x:v>
      </x:c>
      <x:c r="L11204" s="266" t="n">
        <x:f>SUM(I11204:K11204)</x:f>
        <x:v>48</x:v>
      </x:c>
      <x:c r="M11204" s="267" t="n">
        <x:f>I11204*TOMATO_HOURS*WEEKS*(1+TOMATO_DIM)^I11204+J11204*CARROT_HOURS*WEEKS*(1+CARROT_DIM)^J11204+K11204*MESCLUN_HOURS*WEEKS*(1+MESCLUN_DIM)^K11204</x:f>
        <x:v>9667.345366715082</x:v>
      </x:c>
      <x:c r="N11204" s="267" t="n">
        <x:f>MAX(M11204-FARMER_HOURS,0)/TEMP_HOURS_PER_WORKER</x:f>
        <x:v>6.213434282441029</x:v>
      </x:c>
      <x:c r="O11204" s="268" t="n">
        <x:f>I11204*TOMATO_PRICE+J11204*CARROT_PRICE+K11204*MESCLUN_PRICE</x:f>
        <x:v>232088</x:v>
      </x:c>
      <x:c r="P11204" s="268" t="n">
        <x:f>I11204*TOMATO_FERTILIZER+J11204*CARROT_FERTILIZER+K11204*MESCLUN_FERTILIZER</x:f>
        <x:v>41360</x:v>
      </x:c>
      <x:c r="Q11204" s="268" t="n">
        <x:f>MIN(M11204,FARMER_HOURS)*FARMER_RATE+MAX(M11204-FARMER_HOURS,0)*TEMP_RATE</x:f>
        <x:v>180335.85706102574</x:v>
      </x:c>
      <x:c r="R11204" s="268" t="n">
        <x:f>O11204-P11204-Q11204-FIXED_COST</x:f>
        <x:v>-9607.857061025745</x:v>
      </x:c>
      <x:c r="S11204" s="139" t="str">
        <x:f>IF(AND(L11204&lt;=TOTAL_BED_CAP,N11204&lt;=TEMP_WORKER_CAP),"YES","NO")</x:f>
        <x:v>NO</x:v>
      </x:c>
      <x:c r="T11204" s="139" t="n">
        <x:f>IF(S11204="YES",R11204,-1E+99)</x:f>
        <x:v>-1e+99</x:v>
      </x:c>
    </x:row>
    <x:row r="11205">
      <x:c r="A11205" s="139"/>
      <x:c r="B11205" s="139"/>
      <x:c r="C11205" s="139"/>
      <x:c r="D11205" s="139"/>
      <x:c r="E11205" s="139"/>
      <x:c r="F11205" s="139"/>
      <x:c r="G11205" s="139"/>
      <x:c r="H11205" s="139"/>
      <x:c r="I11205" s="266" t="n">
        <x:f>INT((ROW()-ROW($I$46))/((CARROT_CAP+1)*(MESCLUN_CAP+1)))</x:f>
        <x:v>17</x:v>
      </x:c>
      <x:c r="J11205" s="266" t="n">
        <x:f>MOD(INT((ROW()-ROW($I$46))/(MESCLUN_CAP+1)),CARROT_CAP+1)</x:f>
        <x:v>2</x:v>
      </x:c>
      <x:c r="K11205" s="266" t="n">
        <x:f>MOD(ROW()-ROW($I$46),MESCLUN_CAP+1)</x:f>
        <x:v>30</x:v>
      </x:c>
      <x:c r="L11205" s="266" t="n">
        <x:f>SUM(I11205:K11205)</x:f>
        <x:v>49</x:v>
      </x:c>
      <x:c r="M11205" s="267" t="n">
        <x:f>I11205*TOMATO_HOURS*WEEKS*(1+TOMATO_DIM)^I11205+J11205*CARROT_HOURS*WEEKS*(1+CARROT_DIM)^J11205+K11205*MESCLUN_HOURS*WEEKS*(1+MESCLUN_DIM)^K11205</x:f>
        <x:v>9756.055072048854</x:v>
      </x:c>
      <x:c r="N11205" s="267" t="n">
        <x:f>MAX(M11205-FARMER_HOURS,0)/TEMP_HOURS_PER_WORKER</x:f>
        <x:v>6.27503824447837</x:v>
      </x:c>
      <x:c r="O11205" s="268" t="n">
        <x:f>I11205*TOMATO_PRICE+J11205*CARROT_PRICE+K11205*MESCLUN_PRICE</x:f>
        <x:v>234788</x:v>
      </x:c>
      <x:c r="P11205" s="268" t="n">
        <x:f>I11205*TOMATO_FERTILIZER+J11205*CARROT_FERTILIZER+K11205*MESCLUN_FERTILIZER</x:f>
        <x:v>42240</x:v>
      </x:c>
      <x:c r="Q11205" s="268" t="n">
        <x:f>MIN(M11205,FARMER_HOURS)*FARMER_RATE+MAX(M11205-FARMER_HOURS,0)*TEMP_RATE</x:f>
        <x:v>181875.95611195927</x:v>
      </x:c>
      <x:c r="R11205" s="268" t="n">
        <x:f>O11205-P11205-Q11205-FIXED_COST</x:f>
        <x:v>-9327.956111959269</x:v>
      </x:c>
      <x:c r="S11205" s="139" t="str">
        <x:f>IF(AND(L11205&lt;=TOTAL_BED_CAP,N11205&lt;=TEMP_WORKER_CAP),"YES","NO")</x:f>
        <x:v>NO</x:v>
      </x:c>
      <x:c r="T11205" s="139" t="n">
        <x:f>IF(S11205="YES",R11205,-1E+99)</x:f>
        <x:v>-1e+99</x:v>
      </x:c>
    </x:row>
    <x:row r="11206">
      <x:c r="A11206" s="139"/>
      <x:c r="B11206" s="139"/>
      <x:c r="C11206" s="139"/>
      <x:c r="D11206" s="139"/>
      <x:c r="E11206" s="139"/>
      <x:c r="F11206" s="139"/>
      <x:c r="G11206" s="139"/>
      <x:c r="H11206" s="139"/>
      <x:c r="I11206" s="266" t="n">
        <x:f>INT((ROW()-ROW($I$46))/((CARROT_CAP+1)*(MESCLUN_CAP+1)))</x:f>
        <x:v>17</x:v>
      </x:c>
      <x:c r="J11206" s="266" t="n">
        <x:f>MOD(INT((ROW()-ROW($I$46))/(MESCLUN_CAP+1)),CARROT_CAP+1)</x:f>
        <x:v>3</x:v>
      </x:c>
      <x:c r="K11206" s="266" t="n">
        <x:f>MOD(ROW()-ROW($I$46),MESCLUN_CAP+1)</x:f>
        <x:v>0</x:v>
      </x:c>
      <x:c r="L11206" s="266" t="n">
        <x:f>SUM(I11206:K11206)</x:f>
        <x:v>20</x:v>
      </x:c>
      <x:c r="M11206" s="267" t="n">
        <x:f>I11206*TOMATO_HOURS*WEEKS*(1+TOMATO_DIM)^I11206+J11206*CARROT_HOURS*WEEKS*(1+CARROT_DIM)^J11206+K11206*MESCLUN_HOURS*WEEKS*(1+MESCLUN_DIM)^K11206</x:f>
        <x:v>7830.259692289206</x:v>
      </x:c>
      <x:c r="N11206" s="267" t="n">
        <x:f>MAX(M11206-FARMER_HOURS,0)/TEMP_HOURS_PER_WORKER</x:f>
        <x:v>4.937680341867504</x:v>
      </x:c>
      <x:c r="O11206" s="268" t="n">
        <x:f>I11206*TOMATO_PRICE+J11206*CARROT_PRICE+K11206*MESCLUN_PRICE</x:f>
        <x:v>155882</x:v>
      </x:c>
      <x:c r="P11206" s="268" t="n">
        <x:f>I11206*TOMATO_FERTILIZER+J11206*CARROT_FERTILIZER+K11206*MESCLUN_FERTILIZER</x:f>
        <x:v>16280</x:v>
      </x:c>
      <x:c r="Q11206" s="268" t="n">
        <x:f>MIN(M11206,FARMER_HOURS)*FARMER_RATE+MAX(M11206-FARMER_HOURS,0)*TEMP_RATE</x:f>
        <x:v>148442.0085466876</x:v>
      </x:c>
      <x:c r="R11206" s="268" t="n">
        <x:f>O11206-P11206-Q11206-FIXED_COST</x:f>
        <x:v>-28840.008546687604</x:v>
      </x:c>
      <x:c r="S11206" s="139" t="str">
        <x:f>IF(AND(L11206&lt;=TOTAL_BED_CAP,N11206&lt;=TEMP_WORKER_CAP),"YES","NO")</x:f>
        <x:v>NO</x:v>
      </x:c>
      <x:c r="T11206" s="139" t="n">
        <x:f>IF(S11206="YES",R11206,-1E+99)</x:f>
        <x:v>-1e+99</x:v>
      </x:c>
    </x:row>
    <x:row r="11207">
      <x:c r="A11207" s="139"/>
      <x:c r="B11207" s="139"/>
      <x:c r="C11207" s="139"/>
      <x:c r="D11207" s="139"/>
      <x:c r="E11207" s="139"/>
      <x:c r="F11207" s="139"/>
      <x:c r="G11207" s="139"/>
      <x:c r="H11207" s="139"/>
      <x:c r="I11207" s="266" t="n">
        <x:f>INT((ROW()-ROW($I$46))/((CARROT_CAP+1)*(MESCLUN_CAP+1)))</x:f>
        <x:v>17</x:v>
      </x:c>
      <x:c r="J11207" s="266" t="n">
        <x:f>MOD(INT((ROW()-ROW($I$46))/(MESCLUN_CAP+1)),CARROT_CAP+1)</x:f>
        <x:v>3</x:v>
      </x:c>
      <x:c r="K11207" s="266" t="n">
        <x:f>MOD(ROW()-ROW($I$46),MESCLUN_CAP+1)</x:f>
        <x:v>1</x:v>
      </x:c>
      <x:c r="L11207" s="266" t="n">
        <x:f>SUM(I11207:K11207)</x:f>
        <x:v>21</x:v>
      </x:c>
      <x:c r="M11207" s="267" t="n">
        <x:f>I11207*TOMATO_HOURS*WEEKS*(1+TOMATO_DIM)^I11207+J11207*CARROT_HOURS*WEEKS*(1+CARROT_DIM)^J11207+K11207*MESCLUN_HOURS*WEEKS*(1+MESCLUN_DIM)^K11207</x:f>
        <x:v>7875.822192289206</x:v>
      </x:c>
      <x:c r="N11207" s="267" t="n">
        <x:f>MAX(M11207-FARMER_HOURS,0)/TEMP_HOURS_PER_WORKER</x:f>
        <x:v>4.969320966867504</x:v>
      </x:c>
      <x:c r="O11207" s="268" t="n">
        <x:f>I11207*TOMATO_PRICE+J11207*CARROT_PRICE+K11207*MESCLUN_PRICE</x:f>
        <x:v>158582</x:v>
      </x:c>
      <x:c r="P11207" s="268" t="n">
        <x:f>I11207*TOMATO_FERTILIZER+J11207*CARROT_FERTILIZER+K11207*MESCLUN_FERTILIZER</x:f>
        <x:v>17160</x:v>
      </x:c>
      <x:c r="Q11207" s="268" t="n">
        <x:f>MIN(M11207,FARMER_HOURS)*FARMER_RATE+MAX(M11207-FARMER_HOURS,0)*TEMP_RATE</x:f>
        <x:v>149233.0241716876</x:v>
      </x:c>
      <x:c r="R11207" s="268" t="n">
        <x:f>O11207-P11207-Q11207-FIXED_COST</x:f>
        <x:v>-27811.024171687604</x:v>
      </x:c>
      <x:c r="S11207" s="139" t="str">
        <x:f>IF(AND(L11207&lt;=TOTAL_BED_CAP,N11207&lt;=TEMP_WORKER_CAP),"YES","NO")</x:f>
        <x:v>NO</x:v>
      </x:c>
      <x:c r="T11207" s="139" t="n">
        <x:f>IF(S11207="YES",R11207,-1E+99)</x:f>
        <x:v>-1e+99</x:v>
      </x:c>
    </x:row>
    <x:row r="11208">
      <x:c r="A11208" s="139"/>
      <x:c r="B11208" s="139"/>
      <x:c r="C11208" s="139"/>
      <x:c r="D11208" s="139"/>
      <x:c r="E11208" s="139"/>
      <x:c r="F11208" s="139"/>
      <x:c r="G11208" s="139"/>
      <x:c r="H11208" s="139"/>
      <x:c r="I11208" s="266" t="n">
        <x:f>INT((ROW()-ROW($I$46))/((CARROT_CAP+1)*(MESCLUN_CAP+1)))</x:f>
        <x:v>17</x:v>
      </x:c>
      <x:c r="J11208" s="266" t="n">
        <x:f>MOD(INT((ROW()-ROW($I$46))/(MESCLUN_CAP+1)),CARROT_CAP+1)</x:f>
        <x:v>3</x:v>
      </x:c>
      <x:c r="K11208" s="266" t="n">
        <x:f>MOD(ROW()-ROW($I$46),MESCLUN_CAP+1)</x:f>
        <x:v>2</x:v>
      </x:c>
      <x:c r="L11208" s="266" t="n">
        <x:f>SUM(I11208:K11208)</x:f>
        <x:v>22</x:v>
      </x:c>
      <x:c r="M11208" s="267" t="n">
        <x:f>I11208*TOMATO_HOURS*WEEKS*(1+TOMATO_DIM)^I11208+J11208*CARROT_HOURS*WEEKS*(1+CARROT_DIM)^J11208+K11208*MESCLUN_HOURS*WEEKS*(1+MESCLUN_DIM)^K11208</x:f>
        <x:v>7922.523754789207</x:v>
      </x:c>
      <x:c r="N11208" s="267" t="n">
        <x:f>MAX(M11208-FARMER_HOURS,0)/TEMP_HOURS_PER_WORKER</x:f>
        <x:v>5.001752607492505</x:v>
      </x:c>
      <x:c r="O11208" s="268" t="n">
        <x:f>I11208*TOMATO_PRICE+J11208*CARROT_PRICE+K11208*MESCLUN_PRICE</x:f>
        <x:v>161282</x:v>
      </x:c>
      <x:c r="P11208" s="268" t="n">
        <x:f>I11208*TOMATO_FERTILIZER+J11208*CARROT_FERTILIZER+K11208*MESCLUN_FERTILIZER</x:f>
        <x:v>18040</x:v>
      </x:c>
      <x:c r="Q11208" s="268" t="n">
        <x:f>MIN(M11208,FARMER_HOURS)*FARMER_RATE+MAX(M11208-FARMER_HOURS,0)*TEMP_RATE</x:f>
        <x:v>150043.8151873126</x:v>
      </x:c>
      <x:c r="R11208" s="268" t="n">
        <x:f>O11208-P11208-Q11208-FIXED_COST</x:f>
        <x:v>-26801.815187312604</x:v>
      </x:c>
      <x:c r="S11208" s="139" t="str">
        <x:f>IF(AND(L11208&lt;=TOTAL_BED_CAP,N11208&lt;=TEMP_WORKER_CAP),"YES","NO")</x:f>
        <x:v>NO</x:v>
      </x:c>
      <x:c r="T11208" s="139" t="n">
        <x:f>IF(S11208="YES",R11208,-1E+99)</x:f>
        <x:v>-1e+99</x:v>
      </x:c>
    </x:row>
    <x:row r="11209">
      <x:c r="A11209" s="139"/>
      <x:c r="B11209" s="139"/>
      <x:c r="C11209" s="139"/>
      <x:c r="D11209" s="139"/>
      <x:c r="E11209" s="139"/>
      <x:c r="F11209" s="139"/>
      <x:c r="G11209" s="139"/>
      <x:c r="H11209" s="139"/>
      <x:c r="I11209" s="266" t="n">
        <x:f>INT((ROW()-ROW($I$46))/((CARROT_CAP+1)*(MESCLUN_CAP+1)))</x:f>
        <x:v>17</x:v>
      </x:c>
      <x:c r="J11209" s="266" t="n">
        <x:f>MOD(INT((ROW()-ROW($I$46))/(MESCLUN_CAP+1)),CARROT_CAP+1)</x:f>
        <x:v>3</x:v>
      </x:c>
      <x:c r="K11209" s="266" t="n">
        <x:f>MOD(ROW()-ROW($I$46),MESCLUN_CAP+1)</x:f>
        <x:v>3</x:v>
      </x:c>
      <x:c r="L11209" s="266" t="n">
        <x:f>SUM(I11209:K11209)</x:f>
        <x:v>23</x:v>
      </x:c>
      <x:c r="M11209" s="267" t="n">
        <x:f>I11209*TOMATO_HOURS*WEEKS*(1+TOMATO_DIM)^I11209+J11209*CARROT_HOURS*WEEKS*(1+CARROT_DIM)^J11209+K11209*MESCLUN_HOURS*WEEKS*(1+MESCLUN_DIM)^K11209</x:f>
        <x:v>7970.3857372110815</x:v>
      </x:c>
      <x:c r="N11209" s="267" t="n">
        <x:f>MAX(M11209-FARMER_HOURS,0)/TEMP_HOURS_PER_WORKER</x:f>
        <x:v>5.034990095285473</x:v>
      </x:c>
      <x:c r="O11209" s="268" t="n">
        <x:f>I11209*TOMATO_PRICE+J11209*CARROT_PRICE+K11209*MESCLUN_PRICE</x:f>
        <x:v>163982</x:v>
      </x:c>
      <x:c r="P11209" s="268" t="n">
        <x:f>I11209*TOMATO_FERTILIZER+J11209*CARROT_FERTILIZER+K11209*MESCLUN_FERTILIZER</x:f>
        <x:v>18920</x:v>
      </x:c>
      <x:c r="Q11209" s="268" t="n">
        <x:f>MIN(M11209,FARMER_HOURS)*FARMER_RATE+MAX(M11209-FARMER_HOURS,0)*TEMP_RATE</x:f>
        <x:v>150874.75238213682</x:v>
      </x:c>
      <x:c r="R11209" s="268" t="n">
        <x:f>O11209-P11209-Q11209-FIXED_COST</x:f>
        <x:v>-25812.752382136823</x:v>
      </x:c>
      <x:c r="S11209" s="139" t="str">
        <x:f>IF(AND(L11209&lt;=TOTAL_BED_CAP,N11209&lt;=TEMP_WORKER_CAP),"YES","NO")</x:f>
        <x:v>NO</x:v>
      </x:c>
      <x:c r="T11209" s="139" t="n">
        <x:f>IF(S11209="YES",R11209,-1E+99)</x:f>
        <x:v>-1e+99</x:v>
      </x:c>
    </x:row>
    <x:row r="11210">
      <x:c r="A11210" s="139"/>
      <x:c r="B11210" s="139"/>
      <x:c r="C11210" s="139"/>
      <x:c r="D11210" s="139"/>
      <x:c r="E11210" s="139"/>
      <x:c r="F11210" s="139"/>
      <x:c r="G11210" s="139"/>
      <x:c r="H11210" s="139"/>
      <x:c r="I11210" s="266" t="n">
        <x:f>INT((ROW()-ROW($I$46))/((CARROT_CAP+1)*(MESCLUN_CAP+1)))</x:f>
        <x:v>17</x:v>
      </x:c>
      <x:c r="J11210" s="266" t="n">
        <x:f>MOD(INT((ROW()-ROW($I$46))/(MESCLUN_CAP+1)),CARROT_CAP+1)</x:f>
        <x:v>3</x:v>
      </x:c>
      <x:c r="K11210" s="266" t="n">
        <x:f>MOD(ROW()-ROW($I$46),MESCLUN_CAP+1)</x:f>
        <x:v>4</x:v>
      </x:c>
      <x:c r="L11210" s="266" t="n">
        <x:f>SUM(I11210:K11210)</x:f>
        <x:v>24</x:v>
      </x:c>
      <x:c r="M11210" s="267" t="n">
        <x:f>I11210*TOMATO_HOURS*WEEKS*(1+TOMATO_DIM)^I11210+J11210*CARROT_HOURS*WEEKS*(1+CARROT_DIM)^J11210+K11210*MESCLUN_HOURS*WEEKS*(1+MESCLUN_DIM)^K11210</x:f>
        <x:v>8019.4298529337375</x:v>
      </x:c>
      <x:c r="N11210" s="267" t="n">
        <x:f>MAX(M11210-FARMER_HOURS,0)/TEMP_HOURS_PER_WORKER</x:f>
        <x:v>5.069048508981762</x:v>
      </x:c>
      <x:c r="O11210" s="268" t="n">
        <x:f>I11210*TOMATO_PRICE+J11210*CARROT_PRICE+K11210*MESCLUN_PRICE</x:f>
        <x:v>166682</x:v>
      </x:c>
      <x:c r="P11210" s="268" t="n">
        <x:f>I11210*TOMATO_FERTILIZER+J11210*CARROT_FERTILIZER+K11210*MESCLUN_FERTILIZER</x:f>
        <x:v>19800</x:v>
      </x:c>
      <x:c r="Q11210" s="268" t="n">
        <x:f>MIN(M11210,FARMER_HOURS)*FARMER_RATE+MAX(M11210-FARMER_HOURS,0)*TEMP_RATE</x:f>
        <x:v>151726.21272454405</x:v>
      </x:c>
      <x:c r="R11210" s="268" t="n">
        <x:f>O11210-P11210-Q11210-FIXED_COST</x:f>
        <x:v>-24844.21272454405</x:v>
      </x:c>
      <x:c r="S11210" s="139" t="str">
        <x:f>IF(AND(L11210&lt;=TOTAL_BED_CAP,N11210&lt;=TEMP_WORKER_CAP),"YES","NO")</x:f>
        <x:v>NO</x:v>
      </x:c>
      <x:c r="T11210" s="139" t="n">
        <x:f>IF(S11210="YES",R11210,-1E+99)</x:f>
        <x:v>-1e+99</x:v>
      </x:c>
    </x:row>
    <x:row r="11211">
      <x:c r="A11211" s="139"/>
      <x:c r="B11211" s="139"/>
      <x:c r="C11211" s="139"/>
      <x:c r="D11211" s="139"/>
      <x:c r="E11211" s="139"/>
      <x:c r="F11211" s="139"/>
      <x:c r="G11211" s="139"/>
      <x:c r="H11211" s="139"/>
      <x:c r="I11211" s="266" t="n">
        <x:f>INT((ROW()-ROW($I$46))/((CARROT_CAP+1)*(MESCLUN_CAP+1)))</x:f>
        <x:v>17</x:v>
      </x:c>
      <x:c r="J11211" s="266" t="n">
        <x:f>MOD(INT((ROW()-ROW($I$46))/(MESCLUN_CAP+1)),CARROT_CAP+1)</x:f>
        <x:v>3</x:v>
      </x:c>
      <x:c r="K11211" s="266" t="n">
        <x:f>MOD(ROW()-ROW($I$46),MESCLUN_CAP+1)</x:f>
        <x:v>5</x:v>
      </x:c>
      <x:c r="L11211" s="266" t="n">
        <x:f>SUM(I11211:K11211)</x:f>
        <x:v>25</x:v>
      </x:c>
      <x:c r="M11211" s="267" t="n">
        <x:f>I11211*TOMATO_HOURS*WEEKS*(1+TOMATO_DIM)^I11211+J11211*CARROT_HOURS*WEEKS*(1+CARROT_DIM)^J11211+K11211*MESCLUN_HOURS*WEEKS*(1+MESCLUN_DIM)^K11211</x:f>
        <x:v>8069.678176854941</x:v>
      </x:c>
      <x:c r="N11211" s="267" t="n">
        <x:f>MAX(M11211-FARMER_HOURS,0)/TEMP_HOURS_PER_WORKER</x:f>
        <x:v>5.103943178371487</x:v>
      </x:c>
      <x:c r="O11211" s="268" t="n">
        <x:f>I11211*TOMATO_PRICE+J11211*CARROT_PRICE+K11211*MESCLUN_PRICE</x:f>
        <x:v>169382</x:v>
      </x:c>
      <x:c r="P11211" s="268" t="n">
        <x:f>I11211*TOMATO_FERTILIZER+J11211*CARROT_FERTILIZER+K11211*MESCLUN_FERTILIZER</x:f>
        <x:v>20680</x:v>
      </x:c>
      <x:c r="Q11211" s="268" t="n">
        <x:f>MIN(M11211,FARMER_HOURS)*FARMER_RATE+MAX(M11211-FARMER_HOURS,0)*TEMP_RATE</x:f>
        <x:v>152598.57945928717</x:v>
      </x:c>
      <x:c r="R11211" s="268" t="n">
        <x:f>O11211-P11211-Q11211-FIXED_COST</x:f>
        <x:v>-23896.579459287168</x:v>
      </x:c>
      <x:c r="S11211" s="139" t="str">
        <x:f>IF(AND(L11211&lt;=TOTAL_BED_CAP,N11211&lt;=TEMP_WORKER_CAP),"YES","NO")</x:f>
        <x:v>NO</x:v>
      </x:c>
      <x:c r="T11211" s="139" t="n">
        <x:f>IF(S11211="YES",R11211,-1E+99)</x:f>
        <x:v>-1e+99</x:v>
      </x:c>
    </x:row>
    <x:row r="11212">
      <x:c r="A11212" s="139"/>
      <x:c r="B11212" s="139"/>
      <x:c r="C11212" s="139"/>
      <x:c r="D11212" s="139"/>
      <x:c r="E11212" s="139"/>
      <x:c r="F11212" s="139"/>
      <x:c r="G11212" s="139"/>
      <x:c r="H11212" s="139"/>
      <x:c r="I11212" s="266" t="n">
        <x:f>INT((ROW()-ROW($I$46))/((CARROT_CAP+1)*(MESCLUN_CAP+1)))</x:f>
        <x:v>17</x:v>
      </x:c>
      <x:c r="J11212" s="266" t="n">
        <x:f>MOD(INT((ROW()-ROW($I$46))/(MESCLUN_CAP+1)),CARROT_CAP+1)</x:f>
        <x:v>3</x:v>
      </x:c>
      <x:c r="K11212" s="266" t="n">
        <x:f>MOD(ROW()-ROW($I$46),MESCLUN_CAP+1)</x:f>
        <x:v>6</x:v>
      </x:c>
      <x:c r="L11212" s="266" t="n">
        <x:f>SUM(I11212:K11212)</x:f>
        <x:v>26</x:v>
      </x:c>
      <x:c r="M11212" s="267" t="n">
        <x:f>I11212*TOMATO_HOURS*WEEKS*(1+TOMATO_DIM)^I11212+J11212*CARROT_HOURS*WEEKS*(1+CARROT_DIM)^J11212+K11212*MESCLUN_HOURS*WEEKS*(1+MESCLUN_DIM)^K11212</x:f>
        <x:v>8121.153151036574</x:v>
      </x:c>
      <x:c r="N11212" s="267" t="n">
        <x:f>MAX(M11212-FARMER_HOURS,0)/TEMP_HOURS_PER_WORKER</x:f>
        <x:v>5.139689688219843</x:v>
      </x:c>
      <x:c r="O11212" s="268" t="n">
        <x:f>I11212*TOMATO_PRICE+J11212*CARROT_PRICE+K11212*MESCLUN_PRICE</x:f>
        <x:v>172082</x:v>
      </x:c>
      <x:c r="P11212" s="268" t="n">
        <x:f>I11212*TOMATO_FERTILIZER+J11212*CARROT_FERTILIZER+K11212*MESCLUN_FERTILIZER</x:f>
        <x:v>21560</x:v>
      </x:c>
      <x:c r="Q11212" s="268" t="n">
        <x:f>MIN(M11212,FARMER_HOURS)*FARMER_RATE+MAX(M11212-FARMER_HOURS,0)*TEMP_RATE</x:f>
        <x:v>153492.24220549606</x:v>
      </x:c>
      <x:c r="R11212" s="268" t="n">
        <x:f>O11212-P11212-Q11212-FIXED_COST</x:f>
        <x:v>-22970.242205496063</x:v>
      </x:c>
      <x:c r="S11212" s="139" t="str">
        <x:f>IF(AND(L11212&lt;=TOTAL_BED_CAP,N11212&lt;=TEMP_WORKER_CAP),"YES","NO")</x:f>
        <x:v>NO</x:v>
      </x:c>
      <x:c r="T11212" s="139" t="n">
        <x:f>IF(S11212="YES",R11212,-1E+99)</x:f>
        <x:v>-1e+99</x:v>
      </x:c>
    </x:row>
    <x:row r="11213">
      <x:c r="A11213" s="139"/>
      <x:c r="B11213" s="139"/>
      <x:c r="C11213" s="139"/>
      <x:c r="D11213" s="139"/>
      <x:c r="E11213" s="139"/>
      <x:c r="F11213" s="139"/>
      <x:c r="G11213" s="139"/>
      <x:c r="H11213" s="139"/>
      <x:c r="I11213" s="266" t="n">
        <x:f>INT((ROW()-ROW($I$46))/((CARROT_CAP+1)*(MESCLUN_CAP+1)))</x:f>
        <x:v>17</x:v>
      </x:c>
      <x:c r="J11213" s="266" t="n">
        <x:f>MOD(INT((ROW()-ROW($I$46))/(MESCLUN_CAP+1)),CARROT_CAP+1)</x:f>
        <x:v>3</x:v>
      </x:c>
      <x:c r="K11213" s="266" t="n">
        <x:f>MOD(ROW()-ROW($I$46),MESCLUN_CAP+1)</x:f>
        <x:v>7</x:v>
      </x:c>
      <x:c r="L11213" s="266" t="n">
        <x:f>SUM(I11213:K11213)</x:f>
        <x:v>27</x:v>
      </x:c>
      <x:c r="M11213" s="267" t="n">
        <x:f>I11213*TOMATO_HOURS*WEEKS*(1+TOMATO_DIM)^I11213+J11213*CARROT_HOURS*WEEKS*(1+CARROT_DIM)^J11213+K11213*MESCLUN_HOURS*WEEKS*(1+MESCLUN_DIM)^K11213</x:f>
        <x:v>8173.877590434535</x:v>
      </x:c>
      <x:c r="N11213" s="267" t="n">
        <x:f>MAX(M11213-FARMER_HOURS,0)/TEMP_HOURS_PER_WORKER</x:f>
        <x:v>5.176303882246205</x:v>
      </x:c>
      <x:c r="O11213" s="268" t="n">
        <x:f>I11213*TOMATO_PRICE+J11213*CARROT_PRICE+K11213*MESCLUN_PRICE</x:f>
        <x:v>174782</x:v>
      </x:c>
      <x:c r="P11213" s="268" t="n">
        <x:f>I11213*TOMATO_FERTILIZER+J11213*CARROT_FERTILIZER+K11213*MESCLUN_FERTILIZER</x:f>
        <x:v>22440</x:v>
      </x:c>
      <x:c r="Q11213" s="268" t="n">
        <x:f>MIN(M11213,FARMER_HOURS)*FARMER_RATE+MAX(M11213-FARMER_HOURS,0)*TEMP_RATE</x:f>
        <x:v>154407.59705615512</x:v>
      </x:c>
      <x:c r="R11213" s="268" t="n">
        <x:f>O11213-P11213-Q11213-FIXED_COST</x:f>
        <x:v>-22065.597056155122</x:v>
      </x:c>
      <x:c r="S11213" s="139" t="str">
        <x:f>IF(AND(L11213&lt;=TOTAL_BED_CAP,N11213&lt;=TEMP_WORKER_CAP),"YES","NO")</x:f>
        <x:v>NO</x:v>
      </x:c>
      <x:c r="T11213" s="139" t="n">
        <x:f>IF(S11213="YES",R11213,-1E+99)</x:f>
        <x:v>-1e+99</x:v>
      </x:c>
    </x:row>
    <x:row r="11214">
      <x:c r="A11214" s="139"/>
      <x:c r="B11214" s="139"/>
      <x:c r="C11214" s="139"/>
      <x:c r="D11214" s="139"/>
      <x:c r="E11214" s="139"/>
      <x:c r="F11214" s="139"/>
      <x:c r="G11214" s="139"/>
      <x:c r="H11214" s="139"/>
      <x:c r="I11214" s="266" t="n">
        <x:f>INT((ROW()-ROW($I$46))/((CARROT_CAP+1)*(MESCLUN_CAP+1)))</x:f>
        <x:v>17</x:v>
      </x:c>
      <x:c r="J11214" s="266" t="n">
        <x:f>MOD(INT((ROW()-ROW($I$46))/(MESCLUN_CAP+1)),CARROT_CAP+1)</x:f>
        <x:v>3</x:v>
      </x:c>
      <x:c r="K11214" s="266" t="n">
        <x:f>MOD(ROW()-ROW($I$46),MESCLUN_CAP+1)</x:f>
        <x:v>8</x:v>
      </x:c>
      <x:c r="L11214" s="266" t="n">
        <x:f>SUM(I11214:K11214)</x:f>
        <x:v>28</x:v>
      </x:c>
      <x:c r="M11214" s="267" t="n">
        <x:f>I11214*TOMATO_HOURS*WEEKS*(1+TOMATO_DIM)^I11214+J11214*CARROT_HOURS*WEEKS*(1+CARROT_DIM)^J11214+K11214*MESCLUN_HOURS*WEEKS*(1+MESCLUN_DIM)^K11214</x:f>
        <x:v>8227.874688714515</x:v>
      </x:c>
      <x:c r="N11214" s="267" t="n">
        <x:f>MAX(M11214-FARMER_HOURS,0)/TEMP_HOURS_PER_WORKER</x:f>
        <x:v>5.213801867162858</x:v>
      </x:c>
      <x:c r="O11214" s="268" t="n">
        <x:f>I11214*TOMATO_PRICE+J11214*CARROT_PRICE+K11214*MESCLUN_PRICE</x:f>
        <x:v>177482</x:v>
      </x:c>
      <x:c r="P11214" s="268" t="n">
        <x:f>I11214*TOMATO_FERTILIZER+J11214*CARROT_FERTILIZER+K11214*MESCLUN_FERTILIZER</x:f>
        <x:v>23320</x:v>
      </x:c>
      <x:c r="Q11214" s="268" t="n">
        <x:f>MIN(M11214,FARMER_HOURS)*FARMER_RATE+MAX(M11214-FARMER_HOURS,0)*TEMP_RATE</x:f>
        <x:v>155345.04667907144</x:v>
      </x:c>
      <x:c r="R11214" s="268" t="n">
        <x:f>O11214-P11214-Q11214-FIXED_COST</x:f>
        <x:v>-21183.04667907144</x:v>
      </x:c>
      <x:c r="S11214" s="139" t="str">
        <x:f>IF(AND(L11214&lt;=TOTAL_BED_CAP,N11214&lt;=TEMP_WORKER_CAP),"YES","NO")</x:f>
        <x:v>NO</x:v>
      </x:c>
      <x:c r="T11214" s="139" t="n">
        <x:f>IF(S11214="YES",R11214,-1E+99)</x:f>
        <x:v>-1e+99</x:v>
      </x:c>
    </x:row>
    <x:row r="11215">
      <x:c r="A11215" s="139"/>
      <x:c r="B11215" s="139"/>
      <x:c r="C11215" s="139"/>
      <x:c r="D11215" s="139"/>
      <x:c r="E11215" s="139"/>
      <x:c r="F11215" s="139"/>
      <x:c r="G11215" s="139"/>
      <x:c r="H11215" s="139"/>
      <x:c r="I11215" s="266" t="n">
        <x:f>INT((ROW()-ROW($I$46))/((CARROT_CAP+1)*(MESCLUN_CAP+1)))</x:f>
        <x:v>17</x:v>
      </x:c>
      <x:c r="J11215" s="266" t="n">
        <x:f>MOD(INT((ROW()-ROW($I$46))/(MESCLUN_CAP+1)),CARROT_CAP+1)</x:f>
        <x:v>3</x:v>
      </x:c>
      <x:c r="K11215" s="266" t="n">
        <x:f>MOD(ROW()-ROW($I$46),MESCLUN_CAP+1)</x:f>
        <x:v>9</x:v>
      </x:c>
      <x:c r="L11215" s="266" t="n">
        <x:f>SUM(I11215:K11215)</x:f>
        <x:v>29</x:v>
      </x:c>
      <x:c r="M11215" s="267" t="n">
        <x:f>I11215*TOMATO_HOURS*WEEKS*(1+TOMATO_DIM)^I11215+J11215*CARROT_HOURS*WEEKS*(1+CARROT_DIM)^J11215+K11215*MESCLUN_HOURS*WEEKS*(1+MESCLUN_DIM)^K11215</x:f>
        <x:v>8283.16802415491</x:v>
      </x:c>
      <x:c r="N11215" s="267" t="n">
        <x:f>MAX(M11215-FARMER_HOURS,0)/TEMP_HOURS_PER_WORKER</x:f>
        <x:v>5.252200016774243</x:v>
      </x:c>
      <x:c r="O11215" s="268" t="n">
        <x:f>I11215*TOMATO_PRICE+J11215*CARROT_PRICE+K11215*MESCLUN_PRICE</x:f>
        <x:v>180182</x:v>
      </x:c>
      <x:c r="P11215" s="268" t="n">
        <x:f>I11215*TOMATO_FERTILIZER+J11215*CARROT_FERTILIZER+K11215*MESCLUN_FERTILIZER</x:f>
        <x:v>24200</x:v>
      </x:c>
      <x:c r="Q11215" s="268" t="n">
        <x:f>MIN(M11215,FARMER_HOURS)*FARMER_RATE+MAX(M11215-FARMER_HOURS,0)*TEMP_RATE</x:f>
        <x:v>156305.00041935607</x:v>
      </x:c>
      <x:c r="R11215" s="268" t="n">
        <x:f>O11215-P11215-Q11215-FIXED_COST</x:f>
        <x:v>-20323.000419356074</x:v>
      </x:c>
      <x:c r="S11215" s="139" t="str">
        <x:f>IF(AND(L11215&lt;=TOTAL_BED_CAP,N11215&lt;=TEMP_WORKER_CAP),"YES","NO")</x:f>
        <x:v>NO</x:v>
      </x:c>
      <x:c r="T11215" s="139" t="n">
        <x:f>IF(S11215="YES",R11215,-1E+99)</x:f>
        <x:v>-1e+99</x:v>
      </x:c>
    </x:row>
    <x:row r="11216">
      <x:c r="A11216" s="139"/>
      <x:c r="B11216" s="139"/>
      <x:c r="C11216" s="139"/>
      <x:c r="D11216" s="139"/>
      <x:c r="E11216" s="139"/>
      <x:c r="F11216" s="139"/>
      <x:c r="G11216" s="139"/>
      <x:c r="H11216" s="139"/>
      <x:c r="I11216" s="266" t="n">
        <x:f>INT((ROW()-ROW($I$46))/((CARROT_CAP+1)*(MESCLUN_CAP+1)))</x:f>
        <x:v>17</x:v>
      </x:c>
      <x:c r="J11216" s="266" t="n">
        <x:f>MOD(INT((ROW()-ROW($I$46))/(MESCLUN_CAP+1)),CARROT_CAP+1)</x:f>
        <x:v>3</x:v>
      </x:c>
      <x:c r="K11216" s="266" t="n">
        <x:f>MOD(ROW()-ROW($I$46),MESCLUN_CAP+1)</x:f>
        <x:v>10</x:v>
      </x:c>
      <x:c r="L11216" s="266" t="n">
        <x:f>SUM(I11216:K11216)</x:f>
        <x:v>30</x:v>
      </x:c>
      <x:c r="M11216" s="267" t="n">
        <x:f>I11216*TOMATO_HOURS*WEEKS*(1+TOMATO_DIM)^I11216+J11216*CARROT_HOURS*WEEKS*(1+CARROT_DIM)^J11216+K11216*MESCLUN_HOURS*WEEKS*(1+MESCLUN_DIM)^K11216</x:f>
        <x:v>8339.78156563812</x:v>
      </x:c>
      <x:c r="N11216" s="267" t="n">
        <x:f>MAX(M11216-FARMER_HOURS,0)/TEMP_HOURS_PER_WORKER</x:f>
        <x:v>5.2915149761375835</x:v>
      </x:c>
      <x:c r="O11216" s="268" t="n">
        <x:f>I11216*TOMATO_PRICE+J11216*CARROT_PRICE+K11216*MESCLUN_PRICE</x:f>
        <x:v>182882</x:v>
      </x:c>
      <x:c r="P11216" s="268" t="n">
        <x:f>I11216*TOMATO_FERTILIZER+J11216*CARROT_FERTILIZER+K11216*MESCLUN_FERTILIZER</x:f>
        <x:v>25080</x:v>
      </x:c>
      <x:c r="Q11216" s="268" t="n">
        <x:f>MIN(M11216,FARMER_HOURS)*FARMER_RATE+MAX(M11216-FARMER_HOURS,0)*TEMP_RATE</x:f>
        <x:v>157287.8744034396</x:v>
      </x:c>
      <x:c r="R11216" s="268" t="n">
        <x:f>O11216-P11216-Q11216-FIXED_COST</x:f>
        <x:v>-19485.874403439608</x:v>
      </x:c>
      <x:c r="S11216" s="139" t="str">
        <x:f>IF(AND(L11216&lt;=TOTAL_BED_CAP,N11216&lt;=TEMP_WORKER_CAP),"YES","NO")</x:f>
        <x:v>NO</x:v>
      </x:c>
      <x:c r="T11216" s="139" t="n">
        <x:f>IF(S11216="YES",R11216,-1E+99)</x:f>
        <x:v>-1e+99</x:v>
      </x:c>
    </x:row>
    <x:row r="11217">
      <x:c r="A11217" s="139"/>
      <x:c r="B11217" s="139"/>
      <x:c r="C11217" s="139"/>
      <x:c r="D11217" s="139"/>
      <x:c r="E11217" s="139"/>
      <x:c r="F11217" s="139"/>
      <x:c r="G11217" s="139"/>
      <x:c r="H11217" s="139"/>
      <x:c r="I11217" s="266" t="n">
        <x:f>INT((ROW()-ROW($I$46))/((CARROT_CAP+1)*(MESCLUN_CAP+1)))</x:f>
        <x:v>17</x:v>
      </x:c>
      <x:c r="J11217" s="266" t="n">
        <x:f>MOD(INT((ROW()-ROW($I$46))/(MESCLUN_CAP+1)),CARROT_CAP+1)</x:f>
        <x:v>3</x:v>
      </x:c>
      <x:c r="K11217" s="266" t="n">
        <x:f>MOD(ROW()-ROW($I$46),MESCLUN_CAP+1)</x:f>
        <x:v>11</x:v>
      </x:c>
      <x:c r="L11217" s="266" t="n">
        <x:f>SUM(I11217:K11217)</x:f>
        <x:v>31</x:v>
      </x:c>
      <x:c r="M11217" s="267" t="n">
        <x:f>I11217*TOMATO_HOURS*WEEKS*(1+TOMATO_DIM)^I11217+J11217*CARROT_HOURS*WEEKS*(1+CARROT_DIM)^J11217+K11217*MESCLUN_HOURS*WEEKS*(1+MESCLUN_DIM)^K11217</x:f>
        <x:v>8397.739678731561</x:v>
      </x:c>
      <x:c r="N11217" s="267" t="n">
        <x:f>MAX(M11217-FARMER_HOURS,0)/TEMP_HOURS_PER_WORKER</x:f>
        <x:v>5.3317636657858065</x:v>
      </x:c>
      <x:c r="O11217" s="268" t="n">
        <x:f>I11217*TOMATO_PRICE+J11217*CARROT_PRICE+K11217*MESCLUN_PRICE</x:f>
        <x:v>185582</x:v>
      </x:c>
      <x:c r="P11217" s="268" t="n">
        <x:f>I11217*TOMATO_FERTILIZER+J11217*CARROT_FERTILIZER+K11217*MESCLUN_FERTILIZER</x:f>
        <x:v>25960</x:v>
      </x:c>
      <x:c r="Q11217" s="268" t="n">
        <x:f>MIN(M11217,FARMER_HOURS)*FARMER_RATE+MAX(M11217-FARMER_HOURS,0)*TEMP_RATE</x:f>
        <x:v>158294.09164464514</x:v>
      </x:c>
      <x:c r="R11217" s="268" t="n">
        <x:f>O11217-P11217-Q11217-FIXED_COST</x:f>
        <x:v>-18672.091644645145</x:v>
      </x:c>
      <x:c r="S11217" s="139" t="str">
        <x:f>IF(AND(L11217&lt;=TOTAL_BED_CAP,N11217&lt;=TEMP_WORKER_CAP),"YES","NO")</x:f>
        <x:v>NO</x:v>
      </x:c>
      <x:c r="T11217" s="139" t="n">
        <x:f>IF(S11217="YES",R11217,-1E+99)</x:f>
        <x:v>-1e+99</x:v>
      </x:c>
    </x:row>
    <x:row r="11218">
      <x:c r="A11218" s="139"/>
      <x:c r="B11218" s="139"/>
      <x:c r="C11218" s="139"/>
      <x:c r="D11218" s="139"/>
      <x:c r="E11218" s="139"/>
      <x:c r="F11218" s="139"/>
      <x:c r="G11218" s="139"/>
      <x:c r="H11218" s="139"/>
      <x:c r="I11218" s="266" t="n">
        <x:f>INT((ROW()-ROW($I$46))/((CARROT_CAP+1)*(MESCLUN_CAP+1)))</x:f>
        <x:v>17</x:v>
      </x:c>
      <x:c r="J11218" s="266" t="n">
        <x:f>MOD(INT((ROW()-ROW($I$46))/(MESCLUN_CAP+1)),CARROT_CAP+1)</x:f>
        <x:v>3</x:v>
      </x:c>
      <x:c r="K11218" s="266" t="n">
        <x:f>MOD(ROW()-ROW($I$46),MESCLUN_CAP+1)</x:f>
        <x:v>12</x:v>
      </x:c>
      <x:c r="L11218" s="266" t="n">
        <x:f>SUM(I11218:K11218)</x:f>
        <x:v>32</x:v>
      </x:c>
      <x:c r="M11218" s="267" t="n">
        <x:f>I11218*TOMATO_HOURS*WEEKS*(1+TOMATO_DIM)^I11218+J11218*CARROT_HOURS*WEEKS*(1+CARROT_DIM)^J11218+K11218*MESCLUN_HOURS*WEEKS*(1+MESCLUN_DIM)^K11218</x:f>
        <x:v>8457.067131859625</x:v>
      </x:c>
      <x:c r="N11218" s="267" t="n">
        <x:f>MAX(M11218-FARMER_HOURS,0)/TEMP_HOURS_PER_WORKER</x:f>
        <x:v>5.372963286013628</x:v>
      </x:c>
      <x:c r="O11218" s="268" t="n">
        <x:f>I11218*TOMATO_PRICE+J11218*CARROT_PRICE+K11218*MESCLUN_PRICE</x:f>
        <x:v>188282</x:v>
      </x:c>
      <x:c r="P11218" s="268" t="n">
        <x:f>I11218*TOMATO_FERTILIZER+J11218*CARROT_FERTILIZER+K11218*MESCLUN_FERTILIZER</x:f>
        <x:v>26840</x:v>
      </x:c>
      <x:c r="Q11218" s="268" t="n">
        <x:f>MIN(M11218,FARMER_HOURS)*FARMER_RATE+MAX(M11218-FARMER_HOURS,0)*TEMP_RATE</x:f>
        <x:v>159324.08215034072</x:v>
      </x:c>
      <x:c r="R11218" s="268" t="n">
        <x:f>O11218-P11218-Q11218-FIXED_COST</x:f>
        <x:v>-17882.08215034072</x:v>
      </x:c>
      <x:c r="S11218" s="139" t="str">
        <x:f>IF(AND(L11218&lt;=TOTAL_BED_CAP,N11218&lt;=TEMP_WORKER_CAP),"YES","NO")</x:f>
        <x:v>NO</x:v>
      </x:c>
      <x:c r="T11218" s="139" t="n">
        <x:f>IF(S11218="YES",R11218,-1E+99)</x:f>
        <x:v>-1e+99</x:v>
      </x:c>
    </x:row>
    <x:row r="11219">
      <x:c r="A11219" s="139"/>
      <x:c r="B11219" s="139"/>
      <x:c r="C11219" s="139"/>
      <x:c r="D11219" s="139"/>
      <x:c r="E11219" s="139"/>
      <x:c r="F11219" s="139"/>
      <x:c r="G11219" s="139"/>
      <x:c r="H11219" s="139"/>
      <x:c r="I11219" s="266" t="n">
        <x:f>INT((ROW()-ROW($I$46))/((CARROT_CAP+1)*(MESCLUN_CAP+1)))</x:f>
        <x:v>17</x:v>
      </x:c>
      <x:c r="J11219" s="266" t="n">
        <x:f>MOD(INT((ROW()-ROW($I$46))/(MESCLUN_CAP+1)),CARROT_CAP+1)</x:f>
        <x:v>3</x:v>
      </x:c>
      <x:c r="K11219" s="266" t="n">
        <x:f>MOD(ROW()-ROW($I$46),MESCLUN_CAP+1)</x:f>
        <x:v>13</x:v>
      </x:c>
      <x:c r="L11219" s="266" t="n">
        <x:f>SUM(I11219:K11219)</x:f>
        <x:v>33</x:v>
      </x:c>
      <x:c r="M11219" s="267" t="n">
        <x:f>I11219*TOMATO_HOURS*WEEKS*(1+TOMATO_DIM)^I11219+J11219*CARROT_HOURS*WEEKS*(1+CARROT_DIM)^J11219+K11219*MESCLUN_HOURS*WEEKS*(1+MESCLUN_DIM)^K11219</x:f>
        <x:v>8517.78910256801</x:v>
      </x:c>
      <x:c r="N11219" s="267" t="n">
        <x:f>MAX(M11219-FARMER_HOURS,0)/TEMP_HOURS_PER_WORKER</x:f>
        <x:v>5.4151313212277845</x:v>
      </x:c>
      <x:c r="O11219" s="268" t="n">
        <x:f>I11219*TOMATO_PRICE+J11219*CARROT_PRICE+K11219*MESCLUN_PRICE</x:f>
        <x:v>190982</x:v>
      </x:c>
      <x:c r="P11219" s="268" t="n">
        <x:f>I11219*TOMATO_FERTILIZER+J11219*CARROT_FERTILIZER+K11219*MESCLUN_FERTILIZER</x:f>
        <x:v>27720</x:v>
      </x:c>
      <x:c r="Q11219" s="268" t="n">
        <x:f>MIN(M11219,FARMER_HOURS)*FARMER_RATE+MAX(M11219-FARMER_HOURS,0)*TEMP_RATE</x:f>
        <x:v>160378.2830306946</x:v>
      </x:c>
      <x:c r="R11219" s="268" t="n">
        <x:f>O11219-P11219-Q11219-FIXED_COST</x:f>
        <x:v>-17116.283030694613</x:v>
      </x:c>
      <x:c r="S11219" s="139" t="str">
        <x:f>IF(AND(L11219&lt;=TOTAL_BED_CAP,N11219&lt;=TEMP_WORKER_CAP),"YES","NO")</x:f>
        <x:v>NO</x:v>
      </x:c>
      <x:c r="T11219" s="139" t="n">
        <x:f>IF(S11219="YES",R11219,-1E+99)</x:f>
        <x:v>-1e+99</x:v>
      </x:c>
    </x:row>
    <x:row r="11220">
      <x:c r="A11220" s="139"/>
      <x:c r="B11220" s="139"/>
      <x:c r="C11220" s="139"/>
      <x:c r="D11220" s="139"/>
      <x:c r="E11220" s="139"/>
      <x:c r="F11220" s="139"/>
      <x:c r="G11220" s="139"/>
      <x:c r="H11220" s="139"/>
      <x:c r="I11220" s="266" t="n">
        <x:f>INT((ROW()-ROW($I$46))/((CARROT_CAP+1)*(MESCLUN_CAP+1)))</x:f>
        <x:v>17</x:v>
      </x:c>
      <x:c r="J11220" s="266" t="n">
        <x:f>MOD(INT((ROW()-ROW($I$46))/(MESCLUN_CAP+1)),CARROT_CAP+1)</x:f>
        <x:v>3</x:v>
      </x:c>
      <x:c r="K11220" s="266" t="n">
        <x:f>MOD(ROW()-ROW($I$46),MESCLUN_CAP+1)</x:f>
        <x:v>14</x:v>
      </x:c>
      <x:c r="L11220" s="266" t="n">
        <x:f>SUM(I11220:K11220)</x:f>
        <x:v>34</x:v>
      </x:c>
      <x:c r="M11220" s="267" t="n">
        <x:f>I11220*TOMATO_HOURS*WEEKS*(1+TOMATO_DIM)^I11220+J11220*CARROT_HOURS*WEEKS*(1+CARROT_DIM)^J11220+K11220*MESCLUN_HOURS*WEEKS*(1+MESCLUN_DIM)^K11220</x:f>
        <x:v>8579.93118388167</x:v>
      </x:c>
      <x:c r="N11220" s="267" t="n">
        <x:f>MAX(M11220-FARMER_HOURS,0)/TEMP_HOURS_PER_WORKER</x:f>
        <x:v>5.458285544362271</x:v>
      </x:c>
      <x:c r="O11220" s="268" t="n">
        <x:f>I11220*TOMATO_PRICE+J11220*CARROT_PRICE+K11220*MESCLUN_PRICE</x:f>
        <x:v>193682</x:v>
      </x:c>
      <x:c r="P11220" s="268" t="n">
        <x:f>I11220*TOMATO_FERTILIZER+J11220*CARROT_FERTILIZER+K11220*MESCLUN_FERTILIZER</x:f>
        <x:v>28600</x:v>
      </x:c>
      <x:c r="Q11220" s="268" t="n">
        <x:f>MIN(M11220,FARMER_HOURS)*FARMER_RATE+MAX(M11220-FARMER_HOURS,0)*TEMP_RATE</x:f>
        <x:v>161457.13860905677</x:v>
      </x:c>
      <x:c r="R11220" s="268" t="n">
        <x:f>O11220-P11220-Q11220-FIXED_COST</x:f>
        <x:v>-16375.138609056768</x:v>
      </x:c>
      <x:c r="S11220" s="139" t="str">
        <x:f>IF(AND(L11220&lt;=TOTAL_BED_CAP,N11220&lt;=TEMP_WORKER_CAP),"YES","NO")</x:f>
        <x:v>NO</x:v>
      </x:c>
      <x:c r="T11220" s="139" t="n">
        <x:f>IF(S11220="YES",R11220,-1E+99)</x:f>
        <x:v>-1e+99</x:v>
      </x:c>
    </x:row>
    <x:row r="11221">
      <x:c r="A11221" s="139"/>
      <x:c r="B11221" s="139"/>
      <x:c r="C11221" s="139"/>
      <x:c r="D11221" s="139"/>
      <x:c r="E11221" s="139"/>
      <x:c r="F11221" s="139"/>
      <x:c r="G11221" s="139"/>
      <x:c r="H11221" s="139"/>
      <x:c r="I11221" s="266" t="n">
        <x:f>INT((ROW()-ROW($I$46))/((CARROT_CAP+1)*(MESCLUN_CAP+1)))</x:f>
        <x:v>17</x:v>
      </x:c>
      <x:c r="J11221" s="266" t="n">
        <x:f>MOD(INT((ROW()-ROW($I$46))/(MESCLUN_CAP+1)),CARROT_CAP+1)</x:f>
        <x:v>3</x:v>
      </x:c>
      <x:c r="K11221" s="266" t="n">
        <x:f>MOD(ROW()-ROW($I$46),MESCLUN_CAP+1)</x:f>
        <x:v>15</x:v>
      </x:c>
      <x:c r="L11221" s="266" t="n">
        <x:f>SUM(I11221:K11221)</x:f>
        <x:v>35</x:v>
      </x:c>
      <x:c r="M11221" s="267" t="n">
        <x:f>I11221*TOMATO_HOURS*WEEKS*(1+TOMATO_DIM)^I11221+J11221*CARROT_HOURS*WEEKS*(1+CARROT_DIM)^J11221+K11221*MESCLUN_HOURS*WEEKS*(1+MESCLUN_DIM)^K11221</x:f>
        <x:v>8643.519390757818</x:v>
      </x:c>
      <x:c r="N11221" s="267" t="n">
        <x:f>MAX(M11221-FARMER_HOURS,0)/TEMP_HOURS_PER_WORKER</x:f>
        <x:v>5.5024440213595955</x:v>
      </x:c>
      <x:c r="O11221" s="268" t="n">
        <x:f>I11221*TOMATO_PRICE+J11221*CARROT_PRICE+K11221*MESCLUN_PRICE</x:f>
        <x:v>196382</x:v>
      </x:c>
      <x:c r="P11221" s="268" t="n">
        <x:f>I11221*TOMATO_FERTILIZER+J11221*CARROT_FERTILIZER+K11221*MESCLUN_FERTILIZER</x:f>
        <x:v>29480</x:v>
      </x:c>
      <x:c r="Q11221" s="268" t="n">
        <x:f>MIN(M11221,FARMER_HOURS)*FARMER_RATE+MAX(M11221-FARMER_HOURS,0)*TEMP_RATE</x:f>
        <x:v>162561.1005339899</x:v>
      </x:c>
      <x:c r="R11221" s="268" t="n">
        <x:f>O11221-P11221-Q11221-FIXED_COST</x:f>
        <x:v>-15659.100533989898</x:v>
      </x:c>
      <x:c r="S11221" s="139" t="str">
        <x:f>IF(AND(L11221&lt;=TOTAL_BED_CAP,N11221&lt;=TEMP_WORKER_CAP),"YES","NO")</x:f>
        <x:v>NO</x:v>
      </x:c>
      <x:c r="T11221" s="139" t="n">
        <x:f>IF(S11221="YES",R11221,-1E+99)</x:f>
        <x:v>-1e+99</x:v>
      </x:c>
    </x:row>
    <x:row r="11222">
      <x:c r="A11222" s="139"/>
      <x:c r="B11222" s="139"/>
      <x:c r="C11222" s="139"/>
      <x:c r="D11222" s="139"/>
      <x:c r="E11222" s="139"/>
      <x:c r="F11222" s="139"/>
      <x:c r="G11222" s="139"/>
      <x:c r="H11222" s="139"/>
      <x:c r="I11222" s="266" t="n">
        <x:f>INT((ROW()-ROW($I$46))/((CARROT_CAP+1)*(MESCLUN_CAP+1)))</x:f>
        <x:v>17</x:v>
      </x:c>
      <x:c r="J11222" s="266" t="n">
        <x:f>MOD(INT((ROW()-ROW($I$46))/(MESCLUN_CAP+1)),CARROT_CAP+1)</x:f>
        <x:v>3</x:v>
      </x:c>
      <x:c r="K11222" s="266" t="n">
        <x:f>MOD(ROW()-ROW($I$46),MESCLUN_CAP+1)</x:f>
        <x:v>16</x:v>
      </x:c>
      <x:c r="L11222" s="266" t="n">
        <x:f>SUM(I11222:K11222)</x:f>
        <x:v>36</x:v>
      </x:c>
      <x:c r="M11222" s="267" t="n">
        <x:f>I11222*TOMATO_HOURS*WEEKS*(1+TOMATO_DIM)^I11222+J11222*CARROT_HOURS*WEEKS*(1+CARROT_DIM)^J11222+K11222*MESCLUN_HOURS*WEEKS*(1+MESCLUN_DIM)^K11222</x:f>
        <x:v>8708.580166635305</x:v>
      </x:c>
      <x:c r="N11222" s="267" t="n">
        <x:f>MAX(M11222-FARMER_HOURS,0)/TEMP_HOURS_PER_WORKER</x:f>
        <x:v>5.547625115718962</x:v>
      </x:c>
      <x:c r="O11222" s="268" t="n">
        <x:f>I11222*TOMATO_PRICE+J11222*CARROT_PRICE+K11222*MESCLUN_PRICE</x:f>
        <x:v>199082</x:v>
      </x:c>
      <x:c r="P11222" s="268" t="n">
        <x:f>I11222*TOMATO_FERTILIZER+J11222*CARROT_FERTILIZER+K11222*MESCLUN_FERTILIZER</x:f>
        <x:v>30360</x:v>
      </x:c>
      <x:c r="Q11222" s="268" t="n">
        <x:f>MIN(M11222,FARMER_HOURS)*FARMER_RATE+MAX(M11222-FARMER_HOURS,0)*TEMP_RATE</x:f>
        <x:v>163690.62789297404</x:v>
      </x:c>
      <x:c r="R11222" s="268" t="n">
        <x:f>O11222-P11222-Q11222-FIXED_COST</x:f>
        <x:v>-14968.627892974037</x:v>
      </x:c>
      <x:c r="S11222" s="139" t="str">
        <x:f>IF(AND(L11222&lt;=TOTAL_BED_CAP,N11222&lt;=TEMP_WORKER_CAP),"YES","NO")</x:f>
        <x:v>NO</x:v>
      </x:c>
      <x:c r="T11222" s="139" t="n">
        <x:f>IF(S11222="YES",R11222,-1E+99)</x:f>
        <x:v>-1e+99</x:v>
      </x:c>
    </x:row>
    <x:row r="11223">
      <x:c r="A11223" s="139"/>
      <x:c r="B11223" s="139"/>
      <x:c r="C11223" s="139"/>
      <x:c r="D11223" s="139"/>
      <x:c r="E11223" s="139"/>
      <x:c r="F11223" s="139"/>
      <x:c r="G11223" s="139"/>
      <x:c r="H11223" s="139"/>
      <x:c r="I11223" s="266" t="n">
        <x:f>INT((ROW()-ROW($I$46))/((CARROT_CAP+1)*(MESCLUN_CAP+1)))</x:f>
        <x:v>17</x:v>
      </x:c>
      <x:c r="J11223" s="266" t="n">
        <x:f>MOD(INT((ROW()-ROW($I$46))/(MESCLUN_CAP+1)),CARROT_CAP+1)</x:f>
        <x:v>3</x:v>
      </x:c>
      <x:c r="K11223" s="266" t="n">
        <x:f>MOD(ROW()-ROW($I$46),MESCLUN_CAP+1)</x:f>
        <x:v>17</x:v>
      </x:c>
      <x:c r="L11223" s="266" t="n">
        <x:f>SUM(I11223:K11223)</x:f>
        <x:v>37</x:v>
      </x:c>
      <x:c r="M11223" s="267" t="n">
        <x:f>I11223*TOMATO_HOURS*WEEKS*(1+TOMATO_DIM)^I11223+J11223*CARROT_HOURS*WEEKS*(1+CARROT_DIM)^J11223+K11223*MESCLUN_HOURS*WEEKS*(1+MESCLUN_DIM)^K11223</x:f>
        <x:v>8775.140390081846</x:v>
      </x:c>
      <x:c r="N11223" s="267" t="n">
        <x:f>MAX(M11223-FARMER_HOURS,0)/TEMP_HOURS_PER_WORKER</x:f>
        <x:v>5.593847493112393</x:v>
      </x:c>
      <x:c r="O11223" s="268" t="n">
        <x:f>I11223*TOMATO_PRICE+J11223*CARROT_PRICE+K11223*MESCLUN_PRICE</x:f>
        <x:v>201782</x:v>
      </x:c>
      <x:c r="P11223" s="268" t="n">
        <x:f>I11223*TOMATO_FERTILIZER+J11223*CARROT_FERTILIZER+K11223*MESCLUN_FERTILIZER</x:f>
        <x:v>31240</x:v>
      </x:c>
      <x:c r="Q11223" s="268" t="n">
        <x:f>MIN(M11223,FARMER_HOURS)*FARMER_RATE+MAX(M11223-FARMER_HOURS,0)*TEMP_RATE</x:f>
        <x:v>164846.18732780984</x:v>
      </x:c>
      <x:c r="R11223" s="268" t="n">
        <x:f>O11223-P11223-Q11223-FIXED_COST</x:f>
        <x:v>-14304.187327809836</x:v>
      </x:c>
      <x:c r="S11223" s="139" t="str">
        <x:f>IF(AND(L11223&lt;=TOTAL_BED_CAP,N11223&lt;=TEMP_WORKER_CAP),"YES","NO")</x:f>
        <x:v>NO</x:v>
      </x:c>
      <x:c r="T11223" s="139" t="n">
        <x:f>IF(S11223="YES",R11223,-1E+99)</x:f>
        <x:v>-1e+99</x:v>
      </x:c>
    </x:row>
    <x:row r="11224">
      <x:c r="A11224" s="139"/>
      <x:c r="B11224" s="139"/>
      <x:c r="C11224" s="139"/>
      <x:c r="D11224" s="139"/>
      <x:c r="E11224" s="139"/>
      <x:c r="F11224" s="139"/>
      <x:c r="G11224" s="139"/>
      <x:c r="H11224" s="139"/>
      <x:c r="I11224" s="266" t="n">
        <x:f>INT((ROW()-ROW($I$46))/((CARROT_CAP+1)*(MESCLUN_CAP+1)))</x:f>
        <x:v>17</x:v>
      </x:c>
      <x:c r="J11224" s="266" t="n">
        <x:f>MOD(INT((ROW()-ROW($I$46))/(MESCLUN_CAP+1)),CARROT_CAP+1)</x:f>
        <x:v>3</x:v>
      </x:c>
      <x:c r="K11224" s="266" t="n">
        <x:f>MOD(ROW()-ROW($I$46),MESCLUN_CAP+1)</x:f>
        <x:v>18</x:v>
      </x:c>
      <x:c r="L11224" s="266" t="n">
        <x:f>SUM(I11224:K11224)</x:f>
        <x:v>38</x:v>
      </x:c>
      <x:c r="M11224" s="267" t="n">
        <x:f>I11224*TOMATO_HOURS*WEEKS*(1+TOMATO_DIM)^I11224+J11224*CARROT_HOURS*WEEKS*(1+CARROT_DIM)^J11224+K11224*MESCLUN_HOURS*WEEKS*(1+MESCLUN_DIM)^K11224</x:f>
        <x:v>8843.227381540433</x:v>
      </x:c>
      <x:c r="N11224" s="267" t="n">
        <x:f>MAX(M11224-FARMER_HOURS,0)/TEMP_HOURS_PER_WORKER</x:f>
        <x:v>5.641130126069745</x:v>
      </x:c>
      <x:c r="O11224" s="268" t="n">
        <x:f>I11224*TOMATO_PRICE+J11224*CARROT_PRICE+K11224*MESCLUN_PRICE</x:f>
        <x:v>204482</x:v>
      </x:c>
      <x:c r="P11224" s="268" t="n">
        <x:f>I11224*TOMATO_FERTILIZER+J11224*CARROT_FERTILIZER+K11224*MESCLUN_FERTILIZER</x:f>
        <x:v>32120</x:v>
      </x:c>
      <x:c r="Q11224" s="268" t="n">
        <x:f>MIN(M11224,FARMER_HOURS)*FARMER_RATE+MAX(M11224-FARMER_HOURS,0)*TEMP_RATE</x:f>
        <x:v>166028.25315174364</x:v>
      </x:c>
      <x:c r="R11224" s="268" t="n">
        <x:f>O11224-P11224-Q11224-FIXED_COST</x:f>
        <x:v>-13666.253151743644</x:v>
      </x:c>
      <x:c r="S11224" s="139" t="str">
        <x:f>IF(AND(L11224&lt;=TOTAL_BED_CAP,N11224&lt;=TEMP_WORKER_CAP),"YES","NO")</x:f>
        <x:v>NO</x:v>
      </x:c>
      <x:c r="T11224" s="139" t="n">
        <x:f>IF(S11224="YES",R11224,-1E+99)</x:f>
        <x:v>-1e+99</x:v>
      </x:c>
    </x:row>
    <x:row r="11225">
      <x:c r="A11225" s="139"/>
      <x:c r="B11225" s="139"/>
      <x:c r="C11225" s="139"/>
      <x:c r="D11225" s="139"/>
      <x:c r="E11225" s="139"/>
      <x:c r="F11225" s="139"/>
      <x:c r="G11225" s="139"/>
      <x:c r="H11225" s="139"/>
      <x:c r="I11225" s="266" t="n">
        <x:f>INT((ROW()-ROW($I$46))/((CARROT_CAP+1)*(MESCLUN_CAP+1)))</x:f>
        <x:v>17</x:v>
      </x:c>
      <x:c r="J11225" s="266" t="n">
        <x:f>MOD(INT((ROW()-ROW($I$46))/(MESCLUN_CAP+1)),CARROT_CAP+1)</x:f>
        <x:v>3</x:v>
      </x:c>
      <x:c r="K11225" s="266" t="n">
        <x:f>MOD(ROW()-ROW($I$46),MESCLUN_CAP+1)</x:f>
        <x:v>19</x:v>
      </x:c>
      <x:c r="L11225" s="266" t="n">
        <x:f>SUM(I11225:K11225)</x:f>
        <x:v>39</x:v>
      </x:c>
      <x:c r="M11225" s="267" t="n">
        <x:f>I11225*TOMATO_HOURS*WEEKS*(1+TOMATO_DIM)^I11225+J11225*CARROT_HOURS*WEEKS*(1+CARROT_DIM)^J11225+K11225*MESCLUN_HOURS*WEEKS*(1+MESCLUN_DIM)^K11225</x:f>
        <x:v>8912.868910176456</x:v>
      </x:c>
      <x:c r="N11225" s="267" t="n">
        <x:f>MAX(M11225-FARMER_HOURS,0)/TEMP_HOURS_PER_WORKER</x:f>
        <x:v>5.68949229873365</x:v>
      </x:c>
      <x:c r="O11225" s="268" t="n">
        <x:f>I11225*TOMATO_PRICE+J11225*CARROT_PRICE+K11225*MESCLUN_PRICE</x:f>
        <x:v>207182</x:v>
      </x:c>
      <x:c r="P11225" s="268" t="n">
        <x:f>I11225*TOMATO_FERTILIZER+J11225*CARROT_FERTILIZER+K11225*MESCLUN_FERTILIZER</x:f>
        <x:v>33000</x:v>
      </x:c>
      <x:c r="Q11225" s="268" t="n">
        <x:f>MIN(M11225,FARMER_HOURS)*FARMER_RATE+MAX(M11225-FARMER_HOURS,0)*TEMP_RATE</x:f>
        <x:v>167237.30746834126</x:v>
      </x:c>
      <x:c r="R11225" s="268" t="n">
        <x:f>O11225-P11225-Q11225-FIXED_COST</x:f>
        <x:v>-13055.307468341256</x:v>
      </x:c>
      <x:c r="S11225" s="139" t="str">
        <x:f>IF(AND(L11225&lt;=TOTAL_BED_CAP,N11225&lt;=TEMP_WORKER_CAP),"YES","NO")</x:f>
        <x:v>NO</x:v>
      </x:c>
      <x:c r="T11225" s="139" t="n">
        <x:f>IF(S11225="YES",R11225,-1E+99)</x:f>
        <x:v>-1e+99</x:v>
      </x:c>
    </x:row>
    <x:row r="11226">
      <x:c r="A11226" s="139"/>
      <x:c r="B11226" s="139"/>
      <x:c r="C11226" s="139"/>
      <x:c r="D11226" s="139"/>
      <x:c r="E11226" s="139"/>
      <x:c r="F11226" s="139"/>
      <x:c r="G11226" s="139"/>
      <x:c r="H11226" s="139"/>
      <x:c r="I11226" s="266" t="n">
        <x:f>INT((ROW()-ROW($I$46))/((CARROT_CAP+1)*(MESCLUN_CAP+1)))</x:f>
        <x:v>17</x:v>
      </x:c>
      <x:c r="J11226" s="266" t="n">
        <x:f>MOD(INT((ROW()-ROW($I$46))/(MESCLUN_CAP+1)),CARROT_CAP+1)</x:f>
        <x:v>3</x:v>
      </x:c>
      <x:c r="K11226" s="266" t="n">
        <x:f>MOD(ROW()-ROW($I$46),MESCLUN_CAP+1)</x:f>
        <x:v>20</x:v>
      </x:c>
      <x:c r="L11226" s="266" t="n">
        <x:f>SUM(I11226:K11226)</x:f>
        <x:v>40</x:v>
      </x:c>
      <x:c r="M11226" s="267" t="n">
        <x:f>I11226*TOMATO_HOURS*WEEKS*(1+TOMATO_DIM)^I11226+J11226*CARROT_HOURS*WEEKS*(1+CARROT_DIM)^J11226+K11226*MESCLUN_HOURS*WEEKS*(1+MESCLUN_DIM)^K11226</x:f>
        <x:v>8984.093200826932</x:v>
      </x:c>
      <x:c r="N11226" s="267" t="n">
        <x:f>MAX(M11226-FARMER_HOURS,0)/TEMP_HOURS_PER_WORKER</x:f>
        <x:v>5.738953611685369</x:v>
      </x:c>
      <x:c r="O11226" s="268" t="n">
        <x:f>I11226*TOMATO_PRICE+J11226*CARROT_PRICE+K11226*MESCLUN_PRICE</x:f>
        <x:v>209882</x:v>
      </x:c>
      <x:c r="P11226" s="268" t="n">
        <x:f>I11226*TOMATO_FERTILIZER+J11226*CARROT_FERTILIZER+K11226*MESCLUN_FERTILIZER</x:f>
        <x:v>33880</x:v>
      </x:c>
      <x:c r="Q11226" s="268" t="n">
        <x:f>MIN(M11226,FARMER_HOURS)*FARMER_RATE+MAX(M11226-FARMER_HOURS,0)*TEMP_RATE</x:f>
        <x:v>168473.84029213423</x:v>
      </x:c>
      <x:c r="R11226" s="268" t="n">
        <x:f>O11226-P11226-Q11226-FIXED_COST</x:f>
        <x:v>-12471.840292134235</x:v>
      </x:c>
      <x:c r="S11226" s="139" t="str">
        <x:f>IF(AND(L11226&lt;=TOTAL_BED_CAP,N11226&lt;=TEMP_WORKER_CAP),"YES","NO")</x:f>
        <x:v>NO</x:v>
      </x:c>
      <x:c r="T11226" s="139" t="n">
        <x:f>IF(S11226="YES",R11226,-1E+99)</x:f>
        <x:v>-1e+99</x:v>
      </x:c>
    </x:row>
    <x:row r="11227">
      <x:c r="A11227" s="139"/>
      <x:c r="B11227" s="139"/>
      <x:c r="C11227" s="139"/>
      <x:c r="D11227" s="139"/>
      <x:c r="E11227" s="139"/>
      <x:c r="F11227" s="139"/>
      <x:c r="G11227" s="139"/>
      <x:c r="H11227" s="139"/>
      <x:c r="I11227" s="266" t="n">
        <x:f>INT((ROW()-ROW($I$46))/((CARROT_CAP+1)*(MESCLUN_CAP+1)))</x:f>
        <x:v>17</x:v>
      </x:c>
      <x:c r="J11227" s="266" t="n">
        <x:f>MOD(INT((ROW()-ROW($I$46))/(MESCLUN_CAP+1)),CARROT_CAP+1)</x:f>
        <x:v>3</x:v>
      </x:c>
      <x:c r="K11227" s="266" t="n">
        <x:f>MOD(ROW()-ROW($I$46),MESCLUN_CAP+1)</x:f>
        <x:v>21</x:v>
      </x:c>
      <x:c r="L11227" s="266" t="n">
        <x:f>SUM(I11227:K11227)</x:f>
        <x:v>41</x:v>
      </x:c>
      <x:c r="M11227" s="267" t="n">
        <x:f>I11227*TOMATO_HOURS*WEEKS*(1+TOMATO_DIM)^I11227+J11227*CARROT_HOURS*WEEKS*(1+CARROT_DIM)^J11227+K11227*MESCLUN_HOURS*WEEKS*(1+MESCLUN_DIM)^K11227</x:f>
        <x:v>9056.928941053377</x:v>
      </x:c>
      <x:c r="N11227" s="267" t="n">
        <x:f>MAX(M11227-FARMER_HOURS,0)/TEMP_HOURS_PER_WORKER</x:f>
        <x:v>5.789533986842622</x:v>
      </x:c>
      <x:c r="O11227" s="268" t="n">
        <x:f>I11227*TOMATO_PRICE+J11227*CARROT_PRICE+K11227*MESCLUN_PRICE</x:f>
        <x:v>212582</x:v>
      </x:c>
      <x:c r="P11227" s="268" t="n">
        <x:f>I11227*TOMATO_FERTILIZER+J11227*CARROT_FERTILIZER+K11227*MESCLUN_FERTILIZER</x:f>
        <x:v>34760</x:v>
      </x:c>
      <x:c r="Q11227" s="268" t="n">
        <x:f>MIN(M11227,FARMER_HOURS)*FARMER_RATE+MAX(M11227-FARMER_HOURS,0)*TEMP_RATE</x:f>
        <x:v>169738.34967106557</x:v>
      </x:c>
      <x:c r="R11227" s="268" t="n">
        <x:f>O11227-P11227-Q11227-FIXED_COST</x:f>
        <x:v>-11916.349671065575</x:v>
      </x:c>
      <x:c r="S11227" s="139" t="str">
        <x:f>IF(AND(L11227&lt;=TOTAL_BED_CAP,N11227&lt;=TEMP_WORKER_CAP),"YES","NO")</x:f>
        <x:v>NO</x:v>
      </x:c>
      <x:c r="T11227" s="139" t="n">
        <x:f>IF(S11227="YES",R11227,-1E+99)</x:f>
        <x:v>-1e+99</x:v>
      </x:c>
    </x:row>
    <x:row r="11228">
      <x:c r="A11228" s="139"/>
      <x:c r="B11228" s="139"/>
      <x:c r="C11228" s="139"/>
      <x:c r="D11228" s="139"/>
      <x:c r="E11228" s="139"/>
      <x:c r="F11228" s="139"/>
      <x:c r="G11228" s="139"/>
      <x:c r="H11228" s="139"/>
      <x:c r="I11228" s="266" t="n">
        <x:f>INT((ROW()-ROW($I$46))/((CARROT_CAP+1)*(MESCLUN_CAP+1)))</x:f>
        <x:v>17</x:v>
      </x:c>
      <x:c r="J11228" s="266" t="n">
        <x:f>MOD(INT((ROW()-ROW($I$46))/(MESCLUN_CAP+1)),CARROT_CAP+1)</x:f>
        <x:v>3</x:v>
      </x:c>
      <x:c r="K11228" s="266" t="n">
        <x:f>MOD(ROW()-ROW($I$46),MESCLUN_CAP+1)</x:f>
        <x:v>22</x:v>
      </x:c>
      <x:c r="L11228" s="266" t="n">
        <x:f>SUM(I11228:K11228)</x:f>
        <x:v>42</x:v>
      </x:c>
      <x:c r="M11228" s="267" t="n">
        <x:f>I11228*TOMATO_HOURS*WEEKS*(1+TOMATO_DIM)^I11228+J11228*CARROT_HOURS*WEEKS*(1+CARROT_DIM)^J11228+K11228*MESCLUN_HOURS*WEEKS*(1+MESCLUN_DIM)^K11228</x:f>
        <x:v>9131.405288299771</x:v>
      </x:c>
      <x:c r="N11228" s="267" t="n">
        <x:f>MAX(M11228-FARMER_HOURS,0)/TEMP_HOURS_PER_WORKER</x:f>
        <x:v>5.841253672430397</x:v>
      </x:c>
      <x:c r="O11228" s="268" t="n">
        <x:f>I11228*TOMATO_PRICE+J11228*CARROT_PRICE+K11228*MESCLUN_PRICE</x:f>
        <x:v>215282</x:v>
      </x:c>
      <x:c r="P11228" s="268" t="n">
        <x:f>I11228*TOMATO_FERTILIZER+J11228*CARROT_FERTILIZER+K11228*MESCLUN_FERTILIZER</x:f>
        <x:v>35640</x:v>
      </x:c>
      <x:c r="Q11228" s="268" t="n">
        <x:f>MIN(M11228,FARMER_HOURS)*FARMER_RATE+MAX(M11228-FARMER_HOURS,0)*TEMP_RATE</x:f>
        <x:v>171031.3418107599</x:v>
      </x:c>
      <x:c r="R11228" s="268" t="n">
        <x:f>O11228-P11228-Q11228-FIXED_COST</x:f>
        <x:v>-11389.341810759914</x:v>
      </x:c>
      <x:c r="S11228" s="139" t="str">
        <x:f>IF(AND(L11228&lt;=TOTAL_BED_CAP,N11228&lt;=TEMP_WORKER_CAP),"YES","NO")</x:f>
        <x:v>NO</x:v>
      </x:c>
      <x:c r="T11228" s="139" t="n">
        <x:f>IF(S11228="YES",R11228,-1E+99)</x:f>
        <x:v>-1e+99</x:v>
      </x:c>
    </x:row>
    <x:row r="11229">
      <x:c r="A11229" s="139"/>
      <x:c r="B11229" s="139"/>
      <x:c r="C11229" s="139"/>
      <x:c r="D11229" s="139"/>
      <x:c r="E11229" s="139"/>
      <x:c r="F11229" s="139"/>
      <x:c r="G11229" s="139"/>
      <x:c r="H11229" s="139"/>
      <x:c r="I11229" s="266" t="n">
        <x:f>INT((ROW()-ROW($I$46))/((CARROT_CAP+1)*(MESCLUN_CAP+1)))</x:f>
        <x:v>17</x:v>
      </x:c>
      <x:c r="J11229" s="266" t="n">
        <x:f>MOD(INT((ROW()-ROW($I$46))/(MESCLUN_CAP+1)),CARROT_CAP+1)</x:f>
        <x:v>3</x:v>
      </x:c>
      <x:c r="K11229" s="266" t="n">
        <x:f>MOD(ROW()-ROW($I$46),MESCLUN_CAP+1)</x:f>
        <x:v>23</x:v>
      </x:c>
      <x:c r="L11229" s="266" t="n">
        <x:f>SUM(I11229:K11229)</x:f>
        <x:v>43</x:v>
      </x:c>
      <x:c r="M11229" s="267" t="n">
        <x:f>I11229*TOMATO_HOURS*WEEKS*(1+TOMATO_DIM)^I11229+J11229*CARROT_HOURS*WEEKS*(1+CARROT_DIM)^J11229+K11229*MESCLUN_HOURS*WEEKS*(1+MESCLUN_DIM)^K11229</x:f>
        <x:v>9207.551877157208</x:v>
      </x:c>
      <x:c r="N11229" s="267" t="n">
        <x:f>MAX(M11229-FARMER_HOURS,0)/TEMP_HOURS_PER_WORKER</x:f>
        <x:v>5.894133248025839</x:v>
      </x:c>
      <x:c r="O11229" s="268" t="n">
        <x:f>I11229*TOMATO_PRICE+J11229*CARROT_PRICE+K11229*MESCLUN_PRICE</x:f>
        <x:v>217982</x:v>
      </x:c>
      <x:c r="P11229" s="268" t="n">
        <x:f>I11229*TOMATO_FERTILIZER+J11229*CARROT_FERTILIZER+K11229*MESCLUN_FERTILIZER</x:f>
        <x:v>36520</x:v>
      </x:c>
      <x:c r="Q11229" s="268" t="n">
        <x:f>MIN(M11229,FARMER_HOURS)*FARMER_RATE+MAX(M11229-FARMER_HOURS,0)*TEMP_RATE</x:f>
        <x:v>172353.33120064597</x:v>
      </x:c>
      <x:c r="R11229" s="268" t="n">
        <x:f>O11229-P11229-Q11229-FIXED_COST</x:f>
        <x:v>-10891.331200645975</x:v>
      </x:c>
      <x:c r="S11229" s="139" t="str">
        <x:f>IF(AND(L11229&lt;=TOTAL_BED_CAP,N11229&lt;=TEMP_WORKER_CAP),"YES","NO")</x:f>
        <x:v>NO</x:v>
      </x:c>
      <x:c r="T11229" s="139" t="n">
        <x:f>IF(S11229="YES",R11229,-1E+99)</x:f>
        <x:v>-1e+99</x:v>
      </x:c>
    </x:row>
    <x:row r="11230">
      <x:c r="A11230" s="139"/>
      <x:c r="B11230" s="139"/>
      <x:c r="C11230" s="139"/>
      <x:c r="D11230" s="139"/>
      <x:c r="E11230" s="139"/>
      <x:c r="F11230" s="139"/>
      <x:c r="G11230" s="139"/>
      <x:c r="H11230" s="139"/>
      <x:c r="I11230" s="266" t="n">
        <x:f>INT((ROW()-ROW($I$46))/((CARROT_CAP+1)*(MESCLUN_CAP+1)))</x:f>
        <x:v>17</x:v>
      </x:c>
      <x:c r="J11230" s="266" t="n">
        <x:f>MOD(INT((ROW()-ROW($I$46))/(MESCLUN_CAP+1)),CARROT_CAP+1)</x:f>
        <x:v>3</x:v>
      </x:c>
      <x:c r="K11230" s="266" t="n">
        <x:f>MOD(ROW()-ROW($I$46),MESCLUN_CAP+1)</x:f>
        <x:v>24</x:v>
      </x:c>
      <x:c r="L11230" s="266" t="n">
        <x:f>SUM(I11230:K11230)</x:f>
        <x:v>44</x:v>
      </x:c>
      <x:c r="M11230" s="267" t="n">
        <x:f>I11230*TOMATO_HOURS*WEEKS*(1+TOMATO_DIM)^I11230+J11230*CARROT_HOURS*WEEKS*(1+CARROT_DIM)^J11230+K11230*MESCLUN_HOURS*WEEKS*(1+MESCLUN_DIM)^K11230</x:f>
        <x:v>9285.398826736704</x:v>
      </x:c>
      <x:c r="N11230" s="267" t="n">
        <x:f>MAX(M11230-FARMER_HOURS,0)/TEMP_HOURS_PER_WORKER</x:f>
        <x:v>5.948193629678267</x:v>
      </x:c>
      <x:c r="O11230" s="268" t="n">
        <x:f>I11230*TOMATO_PRICE+J11230*CARROT_PRICE+K11230*MESCLUN_PRICE</x:f>
        <x:v>220682</x:v>
      </x:c>
      <x:c r="P11230" s="268" t="n">
        <x:f>I11230*TOMATO_FERTILIZER+J11230*CARROT_FERTILIZER+K11230*MESCLUN_FERTILIZER</x:f>
        <x:v>37400</x:v>
      </x:c>
      <x:c r="Q11230" s="268" t="n">
        <x:f>MIN(M11230,FARMER_HOURS)*FARMER_RATE+MAX(M11230-FARMER_HOURS,0)*TEMP_RATE</x:f>
        <x:v>173704.84074195666</x:v>
      </x:c>
      <x:c r="R11230" s="268" t="n">
        <x:f>O11230-P11230-Q11230-FIXED_COST</x:f>
        <x:v>-10422.840741956665</x:v>
      </x:c>
      <x:c r="S11230" s="139" t="str">
        <x:f>IF(AND(L11230&lt;=TOTAL_BED_CAP,N11230&lt;=TEMP_WORKER_CAP),"YES","NO")</x:f>
        <x:v>NO</x:v>
      </x:c>
      <x:c r="T11230" s="139" t="n">
        <x:f>IF(S11230="YES",R11230,-1E+99)</x:f>
        <x:v>-1e+99</x:v>
      </x:c>
    </x:row>
    <x:row r="11231">
      <x:c r="A11231" s="139"/>
      <x:c r="B11231" s="139"/>
      <x:c r="C11231" s="139"/>
      <x:c r="D11231" s="139"/>
      <x:c r="E11231" s="139"/>
      <x:c r="F11231" s="139"/>
      <x:c r="G11231" s="139"/>
      <x:c r="H11231" s="139"/>
      <x:c r="I11231" s="266" t="n">
        <x:f>INT((ROW()-ROW($I$46))/((CARROT_CAP+1)*(MESCLUN_CAP+1)))</x:f>
        <x:v>17</x:v>
      </x:c>
      <x:c r="J11231" s="266" t="n">
        <x:f>MOD(INT((ROW()-ROW($I$46))/(MESCLUN_CAP+1)),CARROT_CAP+1)</x:f>
        <x:v>3</x:v>
      </x:c>
      <x:c r="K11231" s="266" t="n">
        <x:f>MOD(ROW()-ROW($I$46),MESCLUN_CAP+1)</x:f>
        <x:v>25</x:v>
      </x:c>
      <x:c r="L11231" s="266" t="n">
        <x:f>SUM(I11231:K11231)</x:f>
        <x:v>45</x:v>
      </x:c>
      <x:c r="M11231" s="267" t="n">
        <x:f>I11231*TOMATO_HOURS*WEEKS*(1+TOMATO_DIM)^I11231+J11231*CARROT_HOURS*WEEKS*(1+CARROT_DIM)^J11231+K11231*MESCLUN_HOURS*WEEKS*(1+MESCLUN_DIM)^K11231</x:f>
        <x:v>9364.976748151801</x:v>
      </x:c>
      <x:c r="N11231" s="267" t="n">
        <x:f>MAX(M11231-FARMER_HOURS,0)/TEMP_HOURS_PER_WORKER</x:f>
        <x:v>6.003456075105418</x:v>
      </x:c>
      <x:c r="O11231" s="268" t="n">
        <x:f>I11231*TOMATO_PRICE+J11231*CARROT_PRICE+K11231*MESCLUN_PRICE</x:f>
        <x:v>223382</x:v>
      </x:c>
      <x:c r="P11231" s="268" t="n">
        <x:f>I11231*TOMATO_FERTILIZER+J11231*CARROT_FERTILIZER+K11231*MESCLUN_FERTILIZER</x:f>
        <x:v>38280</x:v>
      </x:c>
      <x:c r="Q11231" s="268" t="n">
        <x:f>MIN(M11231,FARMER_HOURS)*FARMER_RATE+MAX(M11231-FARMER_HOURS,0)*TEMP_RATE</x:f>
        <x:v>175086.40187763542</x:v>
      </x:c>
      <x:c r="R11231" s="268" t="n">
        <x:f>O11231-P11231-Q11231-FIXED_COST</x:f>
        <x:v>-9984.40187763542</x:v>
      </x:c>
      <x:c r="S11231" s="139" t="str">
        <x:f>IF(AND(L11231&lt;=TOTAL_BED_CAP,N11231&lt;=TEMP_WORKER_CAP),"YES","NO")</x:f>
        <x:v>NO</x:v>
      </x:c>
      <x:c r="T11231" s="139" t="n">
        <x:f>IF(S11231="YES",R11231,-1E+99)</x:f>
        <x:v>-1e+99</x:v>
      </x:c>
    </x:row>
    <x:row r="11232">
      <x:c r="A11232" s="139"/>
      <x:c r="B11232" s="139"/>
      <x:c r="C11232" s="139"/>
      <x:c r="D11232" s="139"/>
      <x:c r="E11232" s="139"/>
      <x:c r="F11232" s="139"/>
      <x:c r="G11232" s="139"/>
      <x:c r="H11232" s="139"/>
      <x:c r="I11232" s="266" t="n">
        <x:f>INT((ROW()-ROW($I$46))/((CARROT_CAP+1)*(MESCLUN_CAP+1)))</x:f>
        <x:v>17</x:v>
      </x:c>
      <x:c r="J11232" s="266" t="n">
        <x:f>MOD(INT((ROW()-ROW($I$46))/(MESCLUN_CAP+1)),CARROT_CAP+1)</x:f>
        <x:v>3</x:v>
      </x:c>
      <x:c r="K11232" s="266" t="n">
        <x:f>MOD(ROW()-ROW($I$46),MESCLUN_CAP+1)</x:f>
        <x:v>26</x:v>
      </x:c>
      <x:c r="L11232" s="266" t="n">
        <x:f>SUM(I11232:K11232)</x:f>
        <x:v>46</x:v>
      </x:c>
      <x:c r="M11232" s="267" t="n">
        <x:f>I11232*TOMATO_HOURS*WEEKS*(1+TOMATO_DIM)^I11232+J11232*CARROT_HOURS*WEEKS*(1+CARROT_DIM)^J11232+K11232*MESCLUN_HOURS*WEEKS*(1+MESCLUN_DIM)^K11232</x:f>
        <x:v>9446.31675211252</x:v>
      </x:c>
      <x:c r="N11232" s="267" t="n">
        <x:f>MAX(M11232-FARMER_HOURS,0)/TEMP_HOURS_PER_WORKER</x:f>
        <x:v>6.059942188967027</x:v>
      </x:c>
      <x:c r="O11232" s="268" t="n">
        <x:f>I11232*TOMATO_PRICE+J11232*CARROT_PRICE+K11232*MESCLUN_PRICE</x:f>
        <x:v>226082</x:v>
      </x:c>
      <x:c r="P11232" s="268" t="n">
        <x:f>I11232*TOMATO_FERTILIZER+J11232*CARROT_FERTILIZER+K11232*MESCLUN_FERTILIZER</x:f>
        <x:v>39160</x:v>
      </x:c>
      <x:c r="Q11232" s="268" t="n">
        <x:f>MIN(M11232,FARMER_HOURS)*FARMER_RATE+MAX(M11232-FARMER_HOURS,0)*TEMP_RATE</x:f>
        <x:v>176498.5547241757</x:v>
      </x:c>
      <x:c r="R11232" s="268" t="n">
        <x:f>O11232-P11232-Q11232-FIXED_COST</x:f>
        <x:v>-9576.554724175687</x:v>
      </x:c>
      <x:c r="S11232" s="139" t="str">
        <x:f>IF(AND(L11232&lt;=TOTAL_BED_CAP,N11232&lt;=TEMP_WORKER_CAP),"YES","NO")</x:f>
        <x:v>NO</x:v>
      </x:c>
      <x:c r="T11232" s="139" t="n">
        <x:f>IF(S11232="YES",R11232,-1E+99)</x:f>
        <x:v>-1e+99</x:v>
      </x:c>
    </x:row>
    <x:row r="11233">
      <x:c r="A11233" s="139"/>
      <x:c r="B11233" s="139"/>
      <x:c r="C11233" s="139"/>
      <x:c r="D11233" s="139"/>
      <x:c r="E11233" s="139"/>
      <x:c r="F11233" s="139"/>
      <x:c r="G11233" s="139"/>
      <x:c r="H11233" s="139"/>
      <x:c r="I11233" s="266" t="n">
        <x:f>INT((ROW()-ROW($I$46))/((CARROT_CAP+1)*(MESCLUN_CAP+1)))</x:f>
        <x:v>17</x:v>
      </x:c>
      <x:c r="J11233" s="266" t="n">
        <x:f>MOD(INT((ROW()-ROW($I$46))/(MESCLUN_CAP+1)),CARROT_CAP+1)</x:f>
        <x:v>3</x:v>
      </x:c>
      <x:c r="K11233" s="266" t="n">
        <x:f>MOD(ROW()-ROW($I$46),MESCLUN_CAP+1)</x:f>
        <x:v>27</x:v>
      </x:c>
      <x:c r="L11233" s="266" t="n">
        <x:f>SUM(I11233:K11233)</x:f>
        <x:v>47</x:v>
      </x:c>
      <x:c r="M11233" s="267" t="n">
        <x:f>I11233*TOMATO_HOURS*WEEKS*(1+TOMATO_DIM)^I11233+J11233*CARROT_HOURS*WEEKS*(1+CARROT_DIM)^J11233+K11233*MESCLUN_HOURS*WEEKS*(1+MESCLUN_DIM)^K11233</x:f>
        <x:v>9529.450456632276</x:v>
      </x:c>
      <x:c r="N11233" s="267" t="n">
        <x:f>MAX(M11233-FARMER_HOURS,0)/TEMP_HOURS_PER_WORKER</x:f>
        <x:v>6.117673928216858</x:v>
      </x:c>
      <x:c r="O11233" s="268" t="n">
        <x:f>I11233*TOMATO_PRICE+J11233*CARROT_PRICE+K11233*MESCLUN_PRICE</x:f>
        <x:v>228782</x:v>
      </x:c>
      <x:c r="P11233" s="268" t="n">
        <x:f>I11233*TOMATO_FERTILIZER+J11233*CARROT_FERTILIZER+K11233*MESCLUN_FERTILIZER</x:f>
        <x:v>40040</x:v>
      </x:c>
      <x:c r="Q11233" s="268" t="n">
        <x:f>MIN(M11233,FARMER_HOURS)*FARMER_RATE+MAX(M11233-FARMER_HOURS,0)*TEMP_RATE</x:f>
        <x:v>177941.84820542144</x:v>
      </x:c>
      <x:c r="R11233" s="268" t="n">
        <x:f>O11233-P11233-Q11233-FIXED_COST</x:f>
        <x:v>-9199.84820542144</x:v>
      </x:c>
      <x:c r="S11233" s="139" t="str">
        <x:f>IF(AND(L11233&lt;=TOTAL_BED_CAP,N11233&lt;=TEMP_WORKER_CAP),"YES","NO")</x:f>
        <x:v>NO</x:v>
      </x:c>
      <x:c r="T11233" s="139" t="n">
        <x:f>IF(S11233="YES",R11233,-1E+99)</x:f>
        <x:v>-1e+99</x:v>
      </x:c>
    </x:row>
    <x:row r="11234">
      <x:c r="A11234" s="139"/>
      <x:c r="B11234" s="139"/>
      <x:c r="C11234" s="139"/>
      <x:c r="D11234" s="139"/>
      <x:c r="E11234" s="139"/>
      <x:c r="F11234" s="139"/>
      <x:c r="G11234" s="139"/>
      <x:c r="H11234" s="139"/>
      <x:c r="I11234" s="266" t="n">
        <x:f>INT((ROW()-ROW($I$46))/((CARROT_CAP+1)*(MESCLUN_CAP+1)))</x:f>
        <x:v>17</x:v>
      </x:c>
      <x:c r="J11234" s="266" t="n">
        <x:f>MOD(INT((ROW()-ROW($I$46))/(MESCLUN_CAP+1)),CARROT_CAP+1)</x:f>
        <x:v>3</x:v>
      </x:c>
      <x:c r="K11234" s="266" t="n">
        <x:f>MOD(ROW()-ROW($I$46),MESCLUN_CAP+1)</x:f>
        <x:v>28</x:v>
      </x:c>
      <x:c r="L11234" s="266" t="n">
        <x:f>SUM(I11234:K11234)</x:f>
        <x:v>48</x:v>
      </x:c>
      <x:c r="M11234" s="267" t="n">
        <x:f>I11234*TOMATO_HOURS*WEEKS*(1+TOMATO_DIM)^I11234+J11234*CARROT_HOURS*WEEKS*(1+CARROT_DIM)^J11234+K11234*MESCLUN_HOURS*WEEKS*(1+MESCLUN_DIM)^K11234</x:f>
        <x:v>9614.40999484943</x:v>
      </x:c>
      <x:c r="N11234" s="267" t="n">
        <x:f>MAX(M11234-FARMER_HOURS,0)/TEMP_HOURS_PER_WORKER</x:f>
        <x:v>6.176673607534326</x:v>
      </x:c>
      <x:c r="O11234" s="268" t="n">
        <x:f>I11234*TOMATO_PRICE+J11234*CARROT_PRICE+K11234*MESCLUN_PRICE</x:f>
        <x:v>231482</x:v>
      </x:c>
      <x:c r="P11234" s="268" t="n">
        <x:f>I11234*TOMATO_FERTILIZER+J11234*CARROT_FERTILIZER+K11234*MESCLUN_FERTILIZER</x:f>
        <x:v>40920</x:v>
      </x:c>
      <x:c r="Q11234" s="268" t="n">
        <x:f>MIN(M11234,FARMER_HOURS)*FARMER_RATE+MAX(M11234-FARMER_HOURS,0)*TEMP_RATE</x:f>
        <x:v>179416.84018835815</x:v>
      </x:c>
      <x:c r="R11234" s="268" t="n">
        <x:f>O11234-P11234-Q11234-FIXED_COST</x:f>
        <x:v>-8854.840188358154</x:v>
      </x:c>
      <x:c r="S11234" s="139" t="str">
        <x:f>IF(AND(L11234&lt;=TOTAL_BED_CAP,N11234&lt;=TEMP_WORKER_CAP),"YES","NO")</x:f>
        <x:v>NO</x:v>
      </x:c>
      <x:c r="T11234" s="139" t="n">
        <x:f>IF(S11234="YES",R11234,-1E+99)</x:f>
        <x:v>-1e+99</x:v>
      </x:c>
    </x:row>
    <x:row r="11235">
      <x:c r="A11235" s="139"/>
      <x:c r="B11235" s="139"/>
      <x:c r="C11235" s="139"/>
      <x:c r="D11235" s="139"/>
      <x:c r="E11235" s="139"/>
      <x:c r="F11235" s="139"/>
      <x:c r="G11235" s="139"/>
      <x:c r="H11235" s="139"/>
      <x:c r="I11235" s="266" t="n">
        <x:f>INT((ROW()-ROW($I$46))/((CARROT_CAP+1)*(MESCLUN_CAP+1)))</x:f>
        <x:v>17</x:v>
      </x:c>
      <x:c r="J11235" s="266" t="n">
        <x:f>MOD(INT((ROW()-ROW($I$46))/(MESCLUN_CAP+1)),CARROT_CAP+1)</x:f>
        <x:v>3</x:v>
      </x:c>
      <x:c r="K11235" s="266" t="n">
        <x:f>MOD(ROW()-ROW($I$46),MESCLUN_CAP+1)</x:f>
        <x:v>29</x:v>
      </x:c>
      <x:c r="L11235" s="266" t="n">
        <x:f>SUM(I11235:K11235)</x:f>
        <x:v>49</x:v>
      </x:c>
      <x:c r="M11235" s="267" t="n">
        <x:f>I11235*TOMATO_HOURS*WEEKS*(1+TOMATO_DIM)^I11235+J11235*CARROT_HOURS*WEEKS*(1+CARROT_DIM)^J11235+K11235*MESCLUN_HOURS*WEEKS*(1+MESCLUN_DIM)^K11235</x:f>
        <x:v>9701.228022965082</x:v>
      </x:c>
      <x:c r="N11235" s="267" t="n">
        <x:f>MAX(M11235-FARMER_HOURS,0)/TEMP_HOURS_PER_WORKER</x:f>
        <x:v>6.236963904836863</x:v>
      </x:c>
      <x:c r="O11235" s="268" t="n">
        <x:f>I11235*TOMATO_PRICE+J11235*CARROT_PRICE+K11235*MESCLUN_PRICE</x:f>
        <x:v>234182</x:v>
      </x:c>
      <x:c r="P11235" s="268" t="n">
        <x:f>I11235*TOMATO_FERTILIZER+J11235*CARROT_FERTILIZER+K11235*MESCLUN_FERTILIZER</x:f>
        <x:v>41800</x:v>
      </x:c>
      <x:c r="Q11235" s="268" t="n">
        <x:f>MIN(M11235,FARMER_HOURS)*FARMER_RATE+MAX(M11235-FARMER_HOURS,0)*TEMP_RATE</x:f>
        <x:v>180924.09762092156</x:v>
      </x:c>
      <x:c r="R11235" s="268" t="n">
        <x:f>O11235-P11235-Q11235-FIXED_COST</x:f>
        <x:v>-8542.097620921559</x:v>
      </x:c>
      <x:c r="S11235" s="139" t="str">
        <x:f>IF(AND(L11235&lt;=TOTAL_BED_CAP,N11235&lt;=TEMP_WORKER_CAP),"YES","NO")</x:f>
        <x:v>NO</x:v>
      </x:c>
      <x:c r="T11235" s="139" t="n">
        <x:f>IF(S11235="YES",R11235,-1E+99)</x:f>
        <x:v>-1e+99</x:v>
      </x:c>
    </x:row>
    <x:row r="11236">
      <x:c r="A11236" s="139"/>
      <x:c r="B11236" s="139"/>
      <x:c r="C11236" s="139"/>
      <x:c r="D11236" s="139"/>
      <x:c r="E11236" s="139"/>
      <x:c r="F11236" s="139"/>
      <x:c r="G11236" s="139"/>
      <x:c r="H11236" s="139"/>
      <x:c r="I11236" s="266" t="n">
        <x:f>INT((ROW()-ROW($I$46))/((CARROT_CAP+1)*(MESCLUN_CAP+1)))</x:f>
        <x:v>17</x:v>
      </x:c>
      <x:c r="J11236" s="266" t="n">
        <x:f>MOD(INT((ROW()-ROW($I$46))/(MESCLUN_CAP+1)),CARROT_CAP+1)</x:f>
        <x:v>3</x:v>
      </x:c>
      <x:c r="K11236" s="266" t="n">
        <x:f>MOD(ROW()-ROW($I$46),MESCLUN_CAP+1)</x:f>
        <x:v>30</x:v>
      </x:c>
      <x:c r="L11236" s="266" t="n">
        <x:f>SUM(I11236:K11236)</x:f>
        <x:v>50</x:v>
      </x:c>
      <x:c r="M11236" s="267" t="n">
        <x:f>I11236*TOMATO_HOURS*WEEKS*(1+TOMATO_DIM)^I11236+J11236*CARROT_HOURS*WEEKS*(1+CARROT_DIM)^J11236+K11236*MESCLUN_HOURS*WEEKS*(1+MESCLUN_DIM)^K11236</x:f>
        <x:v>9789.937728298853</x:v>
      </x:c>
      <x:c r="N11236" s="267" t="n">
        <x:f>MAX(M11236-FARMER_HOURS,0)/TEMP_HOURS_PER_WORKER</x:f>
        <x:v>6.298567866874204</x:v>
      </x:c>
      <x:c r="O11236" s="268" t="n">
        <x:f>I11236*TOMATO_PRICE+J11236*CARROT_PRICE+K11236*MESCLUN_PRICE</x:f>
        <x:v>236882</x:v>
      </x:c>
      <x:c r="P11236" s="268" t="n">
        <x:f>I11236*TOMATO_FERTILIZER+J11236*CARROT_FERTILIZER+K11236*MESCLUN_FERTILIZER</x:f>
        <x:v>42680</x:v>
      </x:c>
      <x:c r="Q11236" s="268" t="n">
        <x:f>MIN(M11236,FARMER_HOURS)*FARMER_RATE+MAX(M11236-FARMER_HOURS,0)*TEMP_RATE</x:f>
        <x:v>182464.19667185508</x:v>
      </x:c>
      <x:c r="R11236" s="268" t="n">
        <x:f>O11236-P11236-Q11236-FIXED_COST</x:f>
        <x:v>-8262.196671855083</x:v>
      </x:c>
      <x:c r="S11236" s="139" t="str">
        <x:f>IF(AND(L11236&lt;=TOTAL_BED_CAP,N11236&lt;=TEMP_WORKER_CAP),"YES","NO")</x:f>
        <x:v>NO</x:v>
      </x:c>
      <x:c r="T11236" s="139" t="n">
        <x:f>IF(S11236="YES",R11236,-1E+99)</x:f>
        <x:v>-1e+99</x:v>
      </x:c>
    </x:row>
    <x:row r="11237">
      <x:c r="A11237" s="139"/>
      <x:c r="B11237" s="139"/>
      <x:c r="C11237" s="139"/>
      <x:c r="D11237" s="139"/>
      <x:c r="E11237" s="139"/>
      <x:c r="F11237" s="139"/>
      <x:c r="G11237" s="139"/>
      <x:c r="H11237" s="139"/>
      <x:c r="I11237" s="266" t="n">
        <x:f>INT((ROW()-ROW($I$46))/((CARROT_CAP+1)*(MESCLUN_CAP+1)))</x:f>
        <x:v>17</x:v>
      </x:c>
      <x:c r="J11237" s="266" t="n">
        <x:f>MOD(INT((ROW()-ROW($I$46))/(MESCLUN_CAP+1)),CARROT_CAP+1)</x:f>
        <x:v>4</x:v>
      </x:c>
      <x:c r="K11237" s="266" t="n">
        <x:f>MOD(ROW()-ROW($I$46),MESCLUN_CAP+1)</x:f>
        <x:v>0</x:v>
      </x:c>
      <x:c r="L11237" s="266" t="n">
        <x:f>SUM(I11237:K11237)</x:f>
        <x:v>21</x:v>
      </x:c>
      <x:c r="M11237" s="267" t="n">
        <x:f>I11237*TOMATO_HOURS*WEEKS*(1+TOMATO_DIM)^I11237+J11237*CARROT_HOURS*WEEKS*(1+CARROT_DIM)^J11237+K11237*MESCLUN_HOURS*WEEKS*(1+MESCLUN_DIM)^K11237</x:f>
        <x:v>7865.797082914206</x:v>
      </x:c>
      <x:c r="N11237" s="267" t="n">
        <x:f>MAX(M11237-FARMER_HOURS,0)/TEMP_HOURS_PER_WORKER</x:f>
        <x:v>4.962359085357088</x:v>
      </x:c>
      <x:c r="O11237" s="268" t="n">
        <x:f>I11237*TOMATO_PRICE+J11237*CARROT_PRICE+K11237*MESCLUN_PRICE</x:f>
        <x:v>157976</x:v>
      </x:c>
      <x:c r="P11237" s="268" t="n">
        <x:f>I11237*TOMATO_FERTILIZER+J11237*CARROT_FERTILIZER+K11237*MESCLUN_FERTILIZER</x:f>
        <x:v>16720</x:v>
      </x:c>
      <x:c r="Q11237" s="268" t="n">
        <x:f>MIN(M11237,FARMER_HOURS)*FARMER_RATE+MAX(M11237-FARMER_HOURS,0)*TEMP_RATE</x:f>
        <x:v>149058.97713392717</x:v>
      </x:c>
      <x:c r="R11237" s="268" t="n">
        <x:f>O11237-P11237-Q11237-FIXED_COST</x:f>
        <x:v>-27802.97713392717</x:v>
      </x:c>
      <x:c r="S11237" s="139" t="str">
        <x:f>IF(AND(L11237&lt;=TOTAL_BED_CAP,N11237&lt;=TEMP_WORKER_CAP),"YES","NO")</x:f>
        <x:v>NO</x:v>
      </x:c>
      <x:c r="T11237" s="139" t="n">
        <x:f>IF(S11237="YES",R11237,-1E+99)</x:f>
        <x:v>-1e+99</x:v>
      </x:c>
    </x:row>
    <x:row r="11238">
      <x:c r="A11238" s="139"/>
      <x:c r="B11238" s="139"/>
      <x:c r="C11238" s="139"/>
      <x:c r="D11238" s="139"/>
      <x:c r="E11238" s="139"/>
      <x:c r="F11238" s="139"/>
      <x:c r="G11238" s="139"/>
      <x:c r="H11238" s="139"/>
      <x:c r="I11238" s="266" t="n">
        <x:f>INT((ROW()-ROW($I$46))/((CARROT_CAP+1)*(MESCLUN_CAP+1)))</x:f>
        <x:v>17</x:v>
      </x:c>
      <x:c r="J11238" s="266" t="n">
        <x:f>MOD(INT((ROW()-ROW($I$46))/(MESCLUN_CAP+1)),CARROT_CAP+1)</x:f>
        <x:v>4</x:v>
      </x:c>
      <x:c r="K11238" s="266" t="n">
        <x:f>MOD(ROW()-ROW($I$46),MESCLUN_CAP+1)</x:f>
        <x:v>1</x:v>
      </x:c>
      <x:c r="L11238" s="266" t="n">
        <x:f>SUM(I11238:K11238)</x:f>
        <x:v>22</x:v>
      </x:c>
      <x:c r="M11238" s="267" t="n">
        <x:f>I11238*TOMATO_HOURS*WEEKS*(1+TOMATO_DIM)^I11238+J11238*CARROT_HOURS*WEEKS*(1+CARROT_DIM)^J11238+K11238*MESCLUN_HOURS*WEEKS*(1+MESCLUN_DIM)^K11238</x:f>
        <x:v>7911.359582914206</x:v>
      </x:c>
      <x:c r="N11238" s="267" t="n">
        <x:f>MAX(M11238-FARMER_HOURS,0)/TEMP_HOURS_PER_WORKER</x:f>
        <x:v>4.9939997103570875</x:v>
      </x:c>
      <x:c r="O11238" s="268" t="n">
        <x:f>I11238*TOMATO_PRICE+J11238*CARROT_PRICE+K11238*MESCLUN_PRICE</x:f>
        <x:v>160676</x:v>
      </x:c>
      <x:c r="P11238" s="268" t="n">
        <x:f>I11238*TOMATO_FERTILIZER+J11238*CARROT_FERTILIZER+K11238*MESCLUN_FERTILIZER</x:f>
        <x:v>17600</x:v>
      </x:c>
      <x:c r="Q11238" s="268" t="n">
        <x:f>MIN(M11238,FARMER_HOURS)*FARMER_RATE+MAX(M11238-FARMER_HOURS,0)*TEMP_RATE</x:f>
        <x:v>149849.99275892717</x:v>
      </x:c>
      <x:c r="R11238" s="268" t="n">
        <x:f>O11238-P11238-Q11238-FIXED_COST</x:f>
        <x:v>-26773.99275892717</x:v>
      </x:c>
      <x:c r="S11238" s="139" t="str">
        <x:f>IF(AND(L11238&lt;=TOTAL_BED_CAP,N11238&lt;=TEMP_WORKER_CAP),"YES","NO")</x:f>
        <x:v>NO</x:v>
      </x:c>
      <x:c r="T11238" s="139" t="n">
        <x:f>IF(S11238="YES",R11238,-1E+99)</x:f>
        <x:v>-1e+99</x:v>
      </x:c>
    </x:row>
    <x:row r="11239">
      <x:c r="A11239" s="139"/>
      <x:c r="B11239" s="139"/>
      <x:c r="C11239" s="139"/>
      <x:c r="D11239" s="139"/>
      <x:c r="E11239" s="139"/>
      <x:c r="F11239" s="139"/>
      <x:c r="G11239" s="139"/>
      <x:c r="H11239" s="139"/>
      <x:c r="I11239" s="266" t="n">
        <x:f>INT((ROW()-ROW($I$46))/((CARROT_CAP+1)*(MESCLUN_CAP+1)))</x:f>
        <x:v>17</x:v>
      </x:c>
      <x:c r="J11239" s="266" t="n">
        <x:f>MOD(INT((ROW()-ROW($I$46))/(MESCLUN_CAP+1)),CARROT_CAP+1)</x:f>
        <x:v>4</x:v>
      </x:c>
      <x:c r="K11239" s="266" t="n">
        <x:f>MOD(ROW()-ROW($I$46),MESCLUN_CAP+1)</x:f>
        <x:v>2</x:v>
      </x:c>
      <x:c r="L11239" s="266" t="n">
        <x:f>SUM(I11239:K11239)</x:f>
        <x:v>23</x:v>
      </x:c>
      <x:c r="M11239" s="267" t="n">
        <x:f>I11239*TOMATO_HOURS*WEEKS*(1+TOMATO_DIM)^I11239+J11239*CARROT_HOURS*WEEKS*(1+CARROT_DIM)^J11239+K11239*MESCLUN_HOURS*WEEKS*(1+MESCLUN_DIM)^K11239</x:f>
        <x:v>7958.061145414206</x:v>
      </x:c>
      <x:c r="N11239" s="267" t="n">
        <x:f>MAX(M11239-FARMER_HOURS,0)/TEMP_HOURS_PER_WORKER</x:f>
        <x:v>5.0264313509820875</x:v>
      </x:c>
      <x:c r="O11239" s="268" t="n">
        <x:f>I11239*TOMATO_PRICE+J11239*CARROT_PRICE+K11239*MESCLUN_PRICE</x:f>
        <x:v>163376</x:v>
      </x:c>
      <x:c r="P11239" s="268" t="n">
        <x:f>I11239*TOMATO_FERTILIZER+J11239*CARROT_FERTILIZER+K11239*MESCLUN_FERTILIZER</x:f>
        <x:v>18480</x:v>
      </x:c>
      <x:c r="Q11239" s="268" t="n">
        <x:f>MIN(M11239,FARMER_HOURS)*FARMER_RATE+MAX(M11239-FARMER_HOURS,0)*TEMP_RATE</x:f>
        <x:v>150660.78377455217</x:v>
      </x:c>
      <x:c r="R11239" s="268" t="n">
        <x:f>O11239-P11239-Q11239-FIXED_COST</x:f>
        <x:v>-25764.78377455217</x:v>
      </x:c>
      <x:c r="S11239" s="139" t="str">
        <x:f>IF(AND(L11239&lt;=TOTAL_BED_CAP,N11239&lt;=TEMP_WORKER_CAP),"YES","NO")</x:f>
        <x:v>NO</x:v>
      </x:c>
      <x:c r="T11239" s="139" t="n">
        <x:f>IF(S11239="YES",R11239,-1E+99)</x:f>
        <x:v>-1e+99</x:v>
      </x:c>
    </x:row>
    <x:row r="11240">
      <x:c r="A11240" s="139"/>
      <x:c r="B11240" s="139"/>
      <x:c r="C11240" s="139"/>
      <x:c r="D11240" s="139"/>
      <x:c r="E11240" s="139"/>
      <x:c r="F11240" s="139"/>
      <x:c r="G11240" s="139"/>
      <x:c r="H11240" s="139"/>
      <x:c r="I11240" s="266" t="n">
        <x:f>INT((ROW()-ROW($I$46))/((CARROT_CAP+1)*(MESCLUN_CAP+1)))</x:f>
        <x:v>17</x:v>
      </x:c>
      <x:c r="J11240" s="266" t="n">
        <x:f>MOD(INT((ROW()-ROW($I$46))/(MESCLUN_CAP+1)),CARROT_CAP+1)</x:f>
        <x:v>4</x:v>
      </x:c>
      <x:c r="K11240" s="266" t="n">
        <x:f>MOD(ROW()-ROW($I$46),MESCLUN_CAP+1)</x:f>
        <x:v>3</x:v>
      </x:c>
      <x:c r="L11240" s="266" t="n">
        <x:f>SUM(I11240:K11240)</x:f>
        <x:v>24</x:v>
      </x:c>
      <x:c r="M11240" s="267" t="n">
        <x:f>I11240*TOMATO_HOURS*WEEKS*(1+TOMATO_DIM)^I11240+J11240*CARROT_HOURS*WEEKS*(1+CARROT_DIM)^J11240+K11240*MESCLUN_HOURS*WEEKS*(1+MESCLUN_DIM)^K11240</x:f>
        <x:v>8005.923127836081</x:v>
      </x:c>
      <x:c r="N11240" s="267" t="n">
        <x:f>MAX(M11240-FARMER_HOURS,0)/TEMP_HOURS_PER_WORKER</x:f>
        <x:v>5.059668838775057</x:v>
      </x:c>
      <x:c r="O11240" s="268" t="n">
        <x:f>I11240*TOMATO_PRICE+J11240*CARROT_PRICE+K11240*MESCLUN_PRICE</x:f>
        <x:v>166076</x:v>
      </x:c>
      <x:c r="P11240" s="268" t="n">
        <x:f>I11240*TOMATO_FERTILIZER+J11240*CARROT_FERTILIZER+K11240*MESCLUN_FERTILIZER</x:f>
        <x:v>19360</x:v>
      </x:c>
      <x:c r="Q11240" s="268" t="n">
        <x:f>MIN(M11240,FARMER_HOURS)*FARMER_RATE+MAX(M11240-FARMER_HOURS,0)*TEMP_RATE</x:f>
        <x:v>151491.7209693764</x:v>
      </x:c>
      <x:c r="R11240" s="268" t="n">
        <x:f>O11240-P11240-Q11240-FIXED_COST</x:f>
        <x:v>-24775.720969376387</x:v>
      </x:c>
      <x:c r="S11240" s="139" t="str">
        <x:f>IF(AND(L11240&lt;=TOTAL_BED_CAP,N11240&lt;=TEMP_WORKER_CAP),"YES","NO")</x:f>
        <x:v>NO</x:v>
      </x:c>
      <x:c r="T11240" s="139" t="n">
        <x:f>IF(S11240="YES",R11240,-1E+99)</x:f>
        <x:v>-1e+99</x:v>
      </x:c>
    </x:row>
    <x:row r="11241">
      <x:c r="A11241" s="139"/>
      <x:c r="B11241" s="139"/>
      <x:c r="C11241" s="139"/>
      <x:c r="D11241" s="139"/>
      <x:c r="E11241" s="139"/>
      <x:c r="F11241" s="139"/>
      <x:c r="G11241" s="139"/>
      <x:c r="H11241" s="139"/>
      <x:c r="I11241" s="266" t="n">
        <x:f>INT((ROW()-ROW($I$46))/((CARROT_CAP+1)*(MESCLUN_CAP+1)))</x:f>
        <x:v>17</x:v>
      </x:c>
      <x:c r="J11241" s="266" t="n">
        <x:f>MOD(INT((ROW()-ROW($I$46))/(MESCLUN_CAP+1)),CARROT_CAP+1)</x:f>
        <x:v>4</x:v>
      </x:c>
      <x:c r="K11241" s="266" t="n">
        <x:f>MOD(ROW()-ROW($I$46),MESCLUN_CAP+1)</x:f>
        <x:v>4</x:v>
      </x:c>
      <x:c r="L11241" s="266" t="n">
        <x:f>SUM(I11241:K11241)</x:f>
        <x:v>25</x:v>
      </x:c>
      <x:c r="M11241" s="267" t="n">
        <x:f>I11241*TOMATO_HOURS*WEEKS*(1+TOMATO_DIM)^I11241+J11241*CARROT_HOURS*WEEKS*(1+CARROT_DIM)^J11241+K11241*MESCLUN_HOURS*WEEKS*(1+MESCLUN_DIM)^K11241</x:f>
        <x:v>8054.967243558737</x:v>
      </x:c>
      <x:c r="N11241" s="267" t="n">
        <x:f>MAX(M11241-FARMER_HOURS,0)/TEMP_HOURS_PER_WORKER</x:f>
        <x:v>5.0937272524713455</x:v>
      </x:c>
      <x:c r="O11241" s="268" t="n">
        <x:f>I11241*TOMATO_PRICE+J11241*CARROT_PRICE+K11241*MESCLUN_PRICE</x:f>
        <x:v>168776</x:v>
      </x:c>
      <x:c r="P11241" s="268" t="n">
        <x:f>I11241*TOMATO_FERTILIZER+J11241*CARROT_FERTILIZER+K11241*MESCLUN_FERTILIZER</x:f>
        <x:v>20240</x:v>
      </x:c>
      <x:c r="Q11241" s="268" t="n">
        <x:f>MIN(M11241,FARMER_HOURS)*FARMER_RATE+MAX(M11241-FARMER_HOURS,0)*TEMP_RATE</x:f>
        <x:v>152343.1813117836</x:v>
      </x:c>
      <x:c r="R11241" s="268" t="n">
        <x:f>O11241-P11241-Q11241-FIXED_COST</x:f>
        <x:v>-23807.181311783614</x:v>
      </x:c>
      <x:c r="S11241" s="139" t="str">
        <x:f>IF(AND(L11241&lt;=TOTAL_BED_CAP,N11241&lt;=TEMP_WORKER_CAP),"YES","NO")</x:f>
        <x:v>NO</x:v>
      </x:c>
      <x:c r="T11241" s="139" t="n">
        <x:f>IF(S11241="YES",R11241,-1E+99)</x:f>
        <x:v>-1e+99</x:v>
      </x:c>
    </x:row>
    <x:row r="11242">
      <x:c r="A11242" s="139"/>
      <x:c r="B11242" s="139"/>
      <x:c r="C11242" s="139"/>
      <x:c r="D11242" s="139"/>
      <x:c r="E11242" s="139"/>
      <x:c r="F11242" s="139"/>
      <x:c r="G11242" s="139"/>
      <x:c r="H11242" s="139"/>
      <x:c r="I11242" s="266" t="n">
        <x:f>INT((ROW()-ROW($I$46))/((CARROT_CAP+1)*(MESCLUN_CAP+1)))</x:f>
        <x:v>17</x:v>
      </x:c>
      <x:c r="J11242" s="266" t="n">
        <x:f>MOD(INT((ROW()-ROW($I$46))/(MESCLUN_CAP+1)),CARROT_CAP+1)</x:f>
        <x:v>4</x:v>
      </x:c>
      <x:c r="K11242" s="266" t="n">
        <x:f>MOD(ROW()-ROW($I$46),MESCLUN_CAP+1)</x:f>
        <x:v>5</x:v>
      </x:c>
      <x:c r="L11242" s="266" t="n">
        <x:f>SUM(I11242:K11242)</x:f>
        <x:v>26</x:v>
      </x:c>
      <x:c r="M11242" s="267" t="n">
        <x:f>I11242*TOMATO_HOURS*WEEKS*(1+TOMATO_DIM)^I11242+J11242*CARROT_HOURS*WEEKS*(1+CARROT_DIM)^J11242+K11242*MESCLUN_HOURS*WEEKS*(1+MESCLUN_DIM)^K11242</x:f>
        <x:v>8105.215567479941</x:v>
      </x:c>
      <x:c r="N11242" s="267" t="n">
        <x:f>MAX(M11242-FARMER_HOURS,0)/TEMP_HOURS_PER_WORKER</x:f>
        <x:v>5.12862192186107</x:v>
      </x:c>
      <x:c r="O11242" s="268" t="n">
        <x:f>I11242*TOMATO_PRICE+J11242*CARROT_PRICE+K11242*MESCLUN_PRICE</x:f>
        <x:v>171476</x:v>
      </x:c>
      <x:c r="P11242" s="268" t="n">
        <x:f>I11242*TOMATO_FERTILIZER+J11242*CARROT_FERTILIZER+K11242*MESCLUN_FERTILIZER</x:f>
        <x:v>21120</x:v>
      </x:c>
      <x:c r="Q11242" s="268" t="n">
        <x:f>MIN(M11242,FARMER_HOURS)*FARMER_RATE+MAX(M11242-FARMER_HOURS,0)*TEMP_RATE</x:f>
        <x:v>153215.54804652673</x:v>
      </x:c>
      <x:c r="R11242" s="268" t="n">
        <x:f>O11242-P11242-Q11242-FIXED_COST</x:f>
        <x:v>-22859.548046526732</x:v>
      </x:c>
      <x:c r="S11242" s="139" t="str">
        <x:f>IF(AND(L11242&lt;=TOTAL_BED_CAP,N11242&lt;=TEMP_WORKER_CAP),"YES","NO")</x:f>
        <x:v>NO</x:v>
      </x:c>
      <x:c r="T11242" s="139" t="n">
        <x:f>IF(S11242="YES",R11242,-1E+99)</x:f>
        <x:v>-1e+99</x:v>
      </x:c>
    </x:row>
    <x:row r="11243">
      <x:c r="A11243" s="139"/>
      <x:c r="B11243" s="139"/>
      <x:c r="C11243" s="139"/>
      <x:c r="D11243" s="139"/>
      <x:c r="E11243" s="139"/>
      <x:c r="F11243" s="139"/>
      <x:c r="G11243" s="139"/>
      <x:c r="H11243" s="139"/>
      <x:c r="I11243" s="266" t="n">
        <x:f>INT((ROW()-ROW($I$46))/((CARROT_CAP+1)*(MESCLUN_CAP+1)))</x:f>
        <x:v>17</x:v>
      </x:c>
      <x:c r="J11243" s="266" t="n">
        <x:f>MOD(INT((ROW()-ROW($I$46))/(MESCLUN_CAP+1)),CARROT_CAP+1)</x:f>
        <x:v>4</x:v>
      </x:c>
      <x:c r="K11243" s="266" t="n">
        <x:f>MOD(ROW()-ROW($I$46),MESCLUN_CAP+1)</x:f>
        <x:v>6</x:v>
      </x:c>
      <x:c r="L11243" s="266" t="n">
        <x:f>SUM(I11243:K11243)</x:f>
        <x:v>27</x:v>
      </x:c>
      <x:c r="M11243" s="267" t="n">
        <x:f>I11243*TOMATO_HOURS*WEEKS*(1+TOMATO_DIM)^I11243+J11243*CARROT_HOURS*WEEKS*(1+CARROT_DIM)^J11243+K11243*MESCLUN_HOURS*WEEKS*(1+MESCLUN_DIM)^K11243</x:f>
        <x:v>8156.690541661574</x:v>
      </x:c>
      <x:c r="N11243" s="267" t="n">
        <x:f>MAX(M11243-FARMER_HOURS,0)/TEMP_HOURS_PER_WORKER</x:f>
        <x:v>5.164368431709426</x:v>
      </x:c>
      <x:c r="O11243" s="268" t="n">
        <x:f>I11243*TOMATO_PRICE+J11243*CARROT_PRICE+K11243*MESCLUN_PRICE</x:f>
        <x:v>174176</x:v>
      </x:c>
      <x:c r="P11243" s="268" t="n">
        <x:f>I11243*TOMATO_FERTILIZER+J11243*CARROT_FERTILIZER+K11243*MESCLUN_FERTILIZER</x:f>
        <x:v>22000</x:v>
      </x:c>
      <x:c r="Q11243" s="268" t="n">
        <x:f>MIN(M11243,FARMER_HOURS)*FARMER_RATE+MAX(M11243-FARMER_HOURS,0)*TEMP_RATE</x:f>
        <x:v>154109.21079273566</x:v>
      </x:c>
      <x:c r="R11243" s="268" t="n">
        <x:f>O11243-P11243-Q11243-FIXED_COST</x:f>
        <x:v>-21933.210792735656</x:v>
      </x:c>
      <x:c r="S11243" s="139" t="str">
        <x:f>IF(AND(L11243&lt;=TOTAL_BED_CAP,N11243&lt;=TEMP_WORKER_CAP),"YES","NO")</x:f>
        <x:v>NO</x:v>
      </x:c>
      <x:c r="T11243" s="139" t="n">
        <x:f>IF(S11243="YES",R11243,-1E+99)</x:f>
        <x:v>-1e+99</x:v>
      </x:c>
    </x:row>
    <x:row r="11244">
      <x:c r="A11244" s="139"/>
      <x:c r="B11244" s="139"/>
      <x:c r="C11244" s="139"/>
      <x:c r="D11244" s="139"/>
      <x:c r="E11244" s="139"/>
      <x:c r="F11244" s="139"/>
      <x:c r="G11244" s="139"/>
      <x:c r="H11244" s="139"/>
      <x:c r="I11244" s="266" t="n">
        <x:f>INT((ROW()-ROW($I$46))/((CARROT_CAP+1)*(MESCLUN_CAP+1)))</x:f>
        <x:v>17</x:v>
      </x:c>
      <x:c r="J11244" s="266" t="n">
        <x:f>MOD(INT((ROW()-ROW($I$46))/(MESCLUN_CAP+1)),CARROT_CAP+1)</x:f>
        <x:v>4</x:v>
      </x:c>
      <x:c r="K11244" s="266" t="n">
        <x:f>MOD(ROW()-ROW($I$46),MESCLUN_CAP+1)</x:f>
        <x:v>7</x:v>
      </x:c>
      <x:c r="L11244" s="266" t="n">
        <x:f>SUM(I11244:K11244)</x:f>
        <x:v>28</x:v>
      </x:c>
      <x:c r="M11244" s="267" t="n">
        <x:f>I11244*TOMATO_HOURS*WEEKS*(1+TOMATO_DIM)^I11244+J11244*CARROT_HOURS*WEEKS*(1+CARROT_DIM)^J11244+K11244*MESCLUN_HOURS*WEEKS*(1+MESCLUN_DIM)^K11244</x:f>
        <x:v>8209.414981059534</x:v>
      </x:c>
      <x:c r="N11244" s="267" t="n">
        <x:f>MAX(M11244-FARMER_HOURS,0)/TEMP_HOURS_PER_WORKER</x:f>
        <x:v>5.200982625735787</x:v>
      </x:c>
      <x:c r="O11244" s="268" t="n">
        <x:f>I11244*TOMATO_PRICE+J11244*CARROT_PRICE+K11244*MESCLUN_PRICE</x:f>
        <x:v>176876</x:v>
      </x:c>
      <x:c r="P11244" s="268" t="n">
        <x:f>I11244*TOMATO_FERTILIZER+J11244*CARROT_FERTILIZER+K11244*MESCLUN_FERTILIZER</x:f>
        <x:v>22880</x:v>
      </x:c>
      <x:c r="Q11244" s="268" t="n">
        <x:f>MIN(M11244,FARMER_HOURS)*FARMER_RATE+MAX(M11244-FARMER_HOURS,0)*TEMP_RATE</x:f>
        <x:v>155024.56564339466</x:v>
      </x:c>
      <x:c r="R11244" s="268" t="n">
        <x:f>O11244-P11244-Q11244-FIXED_COST</x:f>
        <x:v>-21028.565643394657</x:v>
      </x:c>
      <x:c r="S11244" s="139" t="str">
        <x:f>IF(AND(L11244&lt;=TOTAL_BED_CAP,N11244&lt;=TEMP_WORKER_CAP),"YES","NO")</x:f>
        <x:v>NO</x:v>
      </x:c>
      <x:c r="T11244" s="139" t="n">
        <x:f>IF(S11244="YES",R11244,-1E+99)</x:f>
        <x:v>-1e+99</x:v>
      </x:c>
    </x:row>
    <x:row r="11245">
      <x:c r="A11245" s="139"/>
      <x:c r="B11245" s="139"/>
      <x:c r="C11245" s="139"/>
      <x:c r="D11245" s="139"/>
      <x:c r="E11245" s="139"/>
      <x:c r="F11245" s="139"/>
      <x:c r="G11245" s="139"/>
      <x:c r="H11245" s="139"/>
      <x:c r="I11245" s="266" t="n">
        <x:f>INT((ROW()-ROW($I$46))/((CARROT_CAP+1)*(MESCLUN_CAP+1)))</x:f>
        <x:v>17</x:v>
      </x:c>
      <x:c r="J11245" s="266" t="n">
        <x:f>MOD(INT((ROW()-ROW($I$46))/(MESCLUN_CAP+1)),CARROT_CAP+1)</x:f>
        <x:v>4</x:v>
      </x:c>
      <x:c r="K11245" s="266" t="n">
        <x:f>MOD(ROW()-ROW($I$46),MESCLUN_CAP+1)</x:f>
        <x:v>8</x:v>
      </x:c>
      <x:c r="L11245" s="266" t="n">
        <x:f>SUM(I11245:K11245)</x:f>
        <x:v>29</x:v>
      </x:c>
      <x:c r="M11245" s="267" t="n">
        <x:f>I11245*TOMATO_HOURS*WEEKS*(1+TOMATO_DIM)^I11245+J11245*CARROT_HOURS*WEEKS*(1+CARROT_DIM)^J11245+K11245*MESCLUN_HOURS*WEEKS*(1+MESCLUN_DIM)^K11245</x:f>
        <x:v>8263.412079339514</x:v>
      </x:c>
      <x:c r="N11245" s="267" t="n">
        <x:f>MAX(M11245-FARMER_HOURS,0)/TEMP_HOURS_PER_WORKER</x:f>
        <x:v>5.238480610652441</x:v>
      </x:c>
      <x:c r="O11245" s="268" t="n">
        <x:f>I11245*TOMATO_PRICE+J11245*CARROT_PRICE+K11245*MESCLUN_PRICE</x:f>
        <x:v>179576</x:v>
      </x:c>
      <x:c r="P11245" s="268" t="n">
        <x:f>I11245*TOMATO_FERTILIZER+J11245*CARROT_FERTILIZER+K11245*MESCLUN_FERTILIZER</x:f>
        <x:v>23760</x:v>
      </x:c>
      <x:c r="Q11245" s="268" t="n">
        <x:f>MIN(M11245,FARMER_HOURS)*FARMER_RATE+MAX(M11245-FARMER_HOURS,0)*TEMP_RATE</x:f>
        <x:v>155962.015266311</x:v>
      </x:c>
      <x:c r="R11245" s="268" t="n">
        <x:f>O11245-P11245-Q11245-FIXED_COST</x:f>
        <x:v>-20146.015266311006</x:v>
      </x:c>
      <x:c r="S11245" s="139" t="str">
        <x:f>IF(AND(L11245&lt;=TOTAL_BED_CAP,N11245&lt;=TEMP_WORKER_CAP),"YES","NO")</x:f>
        <x:v>NO</x:v>
      </x:c>
      <x:c r="T11245" s="139" t="n">
        <x:f>IF(S11245="YES",R11245,-1E+99)</x:f>
        <x:v>-1e+99</x:v>
      </x:c>
    </x:row>
    <x:row r="11246">
      <x:c r="A11246" s="139"/>
      <x:c r="B11246" s="139"/>
      <x:c r="C11246" s="139"/>
      <x:c r="D11246" s="139"/>
      <x:c r="E11246" s="139"/>
      <x:c r="F11246" s="139"/>
      <x:c r="G11246" s="139"/>
      <x:c r="H11246" s="139"/>
      <x:c r="I11246" s="266" t="n">
        <x:f>INT((ROW()-ROW($I$46))/((CARROT_CAP+1)*(MESCLUN_CAP+1)))</x:f>
        <x:v>17</x:v>
      </x:c>
      <x:c r="J11246" s="266" t="n">
        <x:f>MOD(INT((ROW()-ROW($I$46))/(MESCLUN_CAP+1)),CARROT_CAP+1)</x:f>
        <x:v>4</x:v>
      </x:c>
      <x:c r="K11246" s="266" t="n">
        <x:f>MOD(ROW()-ROW($I$46),MESCLUN_CAP+1)</x:f>
        <x:v>9</x:v>
      </x:c>
      <x:c r="L11246" s="266" t="n">
        <x:f>SUM(I11246:K11246)</x:f>
        <x:v>30</x:v>
      </x:c>
      <x:c r="M11246" s="267" t="n">
        <x:f>I11246*TOMATO_HOURS*WEEKS*(1+TOMATO_DIM)^I11246+J11246*CARROT_HOURS*WEEKS*(1+CARROT_DIM)^J11246+K11246*MESCLUN_HOURS*WEEKS*(1+MESCLUN_DIM)^K11246</x:f>
        <x:v>8318.705414779908</x:v>
      </x:c>
      <x:c r="N11246" s="267" t="n">
        <x:f>MAX(M11246-FARMER_HOURS,0)/TEMP_HOURS_PER_WORKER</x:f>
        <x:v>5.276878760263825</x:v>
      </x:c>
      <x:c r="O11246" s="268" t="n">
        <x:f>I11246*TOMATO_PRICE+J11246*CARROT_PRICE+K11246*MESCLUN_PRICE</x:f>
        <x:v>182276</x:v>
      </x:c>
      <x:c r="P11246" s="268" t="n">
        <x:f>I11246*TOMATO_FERTILIZER+J11246*CARROT_FERTILIZER+K11246*MESCLUN_FERTILIZER</x:f>
        <x:v>24640</x:v>
      </x:c>
      <x:c r="Q11246" s="268" t="n">
        <x:f>MIN(M11246,FARMER_HOURS)*FARMER_RATE+MAX(M11246-FARMER_HOURS,0)*TEMP_RATE</x:f>
        <x:v>156921.9690065956</x:v>
      </x:c>
      <x:c r="R11246" s="268" t="n">
        <x:f>O11246-P11246-Q11246-FIXED_COST</x:f>
        <x:v>-19285.96900659561</x:v>
      </x:c>
      <x:c r="S11246" s="139" t="str">
        <x:f>IF(AND(L11246&lt;=TOTAL_BED_CAP,N11246&lt;=TEMP_WORKER_CAP),"YES","NO")</x:f>
        <x:v>NO</x:v>
      </x:c>
      <x:c r="T11246" s="139" t="n">
        <x:f>IF(S11246="YES",R11246,-1E+99)</x:f>
        <x:v>-1e+99</x:v>
      </x:c>
    </x:row>
    <x:row r="11247">
      <x:c r="A11247" s="139"/>
      <x:c r="B11247" s="139"/>
      <x:c r="C11247" s="139"/>
      <x:c r="D11247" s="139"/>
      <x:c r="E11247" s="139"/>
      <x:c r="F11247" s="139"/>
      <x:c r="G11247" s="139"/>
      <x:c r="H11247" s="139"/>
      <x:c r="I11247" s="266" t="n">
        <x:f>INT((ROW()-ROW($I$46))/((CARROT_CAP+1)*(MESCLUN_CAP+1)))</x:f>
        <x:v>17</x:v>
      </x:c>
      <x:c r="J11247" s="266" t="n">
        <x:f>MOD(INT((ROW()-ROW($I$46))/(MESCLUN_CAP+1)),CARROT_CAP+1)</x:f>
        <x:v>4</x:v>
      </x:c>
      <x:c r="K11247" s="266" t="n">
        <x:f>MOD(ROW()-ROW($I$46),MESCLUN_CAP+1)</x:f>
        <x:v>10</x:v>
      </x:c>
      <x:c r="L11247" s="266" t="n">
        <x:f>SUM(I11247:K11247)</x:f>
        <x:v>31</x:v>
      </x:c>
      <x:c r="M11247" s="267" t="n">
        <x:f>I11247*TOMATO_HOURS*WEEKS*(1+TOMATO_DIM)^I11247+J11247*CARROT_HOURS*WEEKS*(1+CARROT_DIM)^J11247+K11247*MESCLUN_HOURS*WEEKS*(1+MESCLUN_DIM)^K11247</x:f>
        <x:v>8375.318956263121</x:v>
      </x:c>
      <x:c r="N11247" s="267" t="n">
        <x:f>MAX(M11247-FARMER_HOURS,0)/TEMP_HOURS_PER_WORKER</x:f>
        <x:v>5.316193719627168</x:v>
      </x:c>
      <x:c r="O11247" s="268" t="n">
        <x:f>I11247*TOMATO_PRICE+J11247*CARROT_PRICE+K11247*MESCLUN_PRICE</x:f>
        <x:v>184976</x:v>
      </x:c>
      <x:c r="P11247" s="268" t="n">
        <x:f>I11247*TOMATO_FERTILIZER+J11247*CARROT_FERTILIZER+K11247*MESCLUN_FERTILIZER</x:f>
        <x:v>25520</x:v>
      </x:c>
      <x:c r="Q11247" s="268" t="n">
        <x:f>MIN(M11247,FARMER_HOURS)*FARMER_RATE+MAX(M11247-FARMER_HOURS,0)*TEMP_RATE</x:f>
        <x:v>157904.8429906792</x:v>
      </x:c>
      <x:c r="R11247" s="268" t="n">
        <x:f>O11247-P11247-Q11247-FIXED_COST</x:f>
        <x:v>-18448.8429906792</x:v>
      </x:c>
      <x:c r="S11247" s="139" t="str">
        <x:f>IF(AND(L11247&lt;=TOTAL_BED_CAP,N11247&lt;=TEMP_WORKER_CAP),"YES","NO")</x:f>
        <x:v>NO</x:v>
      </x:c>
      <x:c r="T11247" s="139" t="n">
        <x:f>IF(S11247="YES",R11247,-1E+99)</x:f>
        <x:v>-1e+99</x:v>
      </x:c>
    </x:row>
    <x:row r="11248">
      <x:c r="A11248" s="139"/>
      <x:c r="B11248" s="139"/>
      <x:c r="C11248" s="139"/>
      <x:c r="D11248" s="139"/>
      <x:c r="E11248" s="139"/>
      <x:c r="F11248" s="139"/>
      <x:c r="G11248" s="139"/>
      <x:c r="H11248" s="139"/>
      <x:c r="I11248" s="266" t="n">
        <x:f>INT((ROW()-ROW($I$46))/((CARROT_CAP+1)*(MESCLUN_CAP+1)))</x:f>
        <x:v>17</x:v>
      </x:c>
      <x:c r="J11248" s="266" t="n">
        <x:f>MOD(INT((ROW()-ROW($I$46))/(MESCLUN_CAP+1)),CARROT_CAP+1)</x:f>
        <x:v>4</x:v>
      </x:c>
      <x:c r="K11248" s="266" t="n">
        <x:f>MOD(ROW()-ROW($I$46),MESCLUN_CAP+1)</x:f>
        <x:v>11</x:v>
      </x:c>
      <x:c r="L11248" s="266" t="n">
        <x:f>SUM(I11248:K11248)</x:f>
        <x:v>32</x:v>
      </x:c>
      <x:c r="M11248" s="267" t="n">
        <x:f>I11248*TOMATO_HOURS*WEEKS*(1+TOMATO_DIM)^I11248+J11248*CARROT_HOURS*WEEKS*(1+CARROT_DIM)^J11248+K11248*MESCLUN_HOURS*WEEKS*(1+MESCLUN_DIM)^K11248</x:f>
        <x:v>8433.27706935656</x:v>
      </x:c>
      <x:c r="N11248" s="267" t="n">
        <x:f>MAX(M11248-FARMER_HOURS,0)/TEMP_HOURS_PER_WORKER</x:f>
        <x:v>5.356442409275389</x:v>
      </x:c>
      <x:c r="O11248" s="268" t="n">
        <x:f>I11248*TOMATO_PRICE+J11248*CARROT_PRICE+K11248*MESCLUN_PRICE</x:f>
        <x:v>187676</x:v>
      </x:c>
      <x:c r="P11248" s="268" t="n">
        <x:f>I11248*TOMATO_FERTILIZER+J11248*CARROT_FERTILIZER+K11248*MESCLUN_FERTILIZER</x:f>
        <x:v>26400</x:v>
      </x:c>
      <x:c r="Q11248" s="268" t="n">
        <x:f>MIN(M11248,FARMER_HOURS)*FARMER_RATE+MAX(M11248-FARMER_HOURS,0)*TEMP_RATE</x:f>
        <x:v>158911.0602318847</x:v>
      </x:c>
      <x:c r="R11248" s="268" t="n">
        <x:f>O11248-P11248-Q11248-FIXED_COST</x:f>
        <x:v>-17635.06023188471</x:v>
      </x:c>
      <x:c r="S11248" s="139" t="str">
        <x:f>IF(AND(L11248&lt;=TOTAL_BED_CAP,N11248&lt;=TEMP_WORKER_CAP),"YES","NO")</x:f>
        <x:v>NO</x:v>
      </x:c>
      <x:c r="T11248" s="139" t="n">
        <x:f>IF(S11248="YES",R11248,-1E+99)</x:f>
        <x:v>-1e+99</x:v>
      </x:c>
    </x:row>
    <x:row r="11249">
      <x:c r="A11249" s="139"/>
      <x:c r="B11249" s="139"/>
      <x:c r="C11249" s="139"/>
      <x:c r="D11249" s="139"/>
      <x:c r="E11249" s="139"/>
      <x:c r="F11249" s="139"/>
      <x:c r="G11249" s="139"/>
      <x:c r="H11249" s="139"/>
      <x:c r="I11249" s="266" t="n">
        <x:f>INT((ROW()-ROW($I$46))/((CARROT_CAP+1)*(MESCLUN_CAP+1)))</x:f>
        <x:v>17</x:v>
      </x:c>
      <x:c r="J11249" s="266" t="n">
        <x:f>MOD(INT((ROW()-ROW($I$46))/(MESCLUN_CAP+1)),CARROT_CAP+1)</x:f>
        <x:v>4</x:v>
      </x:c>
      <x:c r="K11249" s="266" t="n">
        <x:f>MOD(ROW()-ROW($I$46),MESCLUN_CAP+1)</x:f>
        <x:v>12</x:v>
      </x:c>
      <x:c r="L11249" s="266" t="n">
        <x:f>SUM(I11249:K11249)</x:f>
        <x:v>33</x:v>
      </x:c>
      <x:c r="M11249" s="267" t="n">
        <x:f>I11249*TOMATO_HOURS*WEEKS*(1+TOMATO_DIM)^I11249+J11249*CARROT_HOURS*WEEKS*(1+CARROT_DIM)^J11249+K11249*MESCLUN_HOURS*WEEKS*(1+MESCLUN_DIM)^K11249</x:f>
        <x:v>8492.604522484626</x:v>
      </x:c>
      <x:c r="N11249" s="267" t="n">
        <x:f>MAX(M11249-FARMER_HOURS,0)/TEMP_HOURS_PER_WORKER</x:f>
        <x:v>5.397642029503213</x:v>
      </x:c>
      <x:c r="O11249" s="268" t="n">
        <x:f>I11249*TOMATO_PRICE+J11249*CARROT_PRICE+K11249*MESCLUN_PRICE</x:f>
        <x:v>190376</x:v>
      </x:c>
      <x:c r="P11249" s="268" t="n">
        <x:f>I11249*TOMATO_FERTILIZER+J11249*CARROT_FERTILIZER+K11249*MESCLUN_FERTILIZER</x:f>
        <x:v>27280</x:v>
      </x:c>
      <x:c r="Q11249" s="268" t="n">
        <x:f>MIN(M11249,FARMER_HOURS)*FARMER_RATE+MAX(M11249-FARMER_HOURS,0)*TEMP_RATE</x:f>
        <x:v>159941.0507375803</x:v>
      </x:c>
      <x:c r="R11249" s="268" t="n">
        <x:f>O11249-P11249-Q11249-FIXED_COST</x:f>
        <x:v>-16845.050737580314</x:v>
      </x:c>
      <x:c r="S11249" s="139" t="str">
        <x:f>IF(AND(L11249&lt;=TOTAL_BED_CAP,N11249&lt;=TEMP_WORKER_CAP),"YES","NO")</x:f>
        <x:v>NO</x:v>
      </x:c>
      <x:c r="T11249" s="139" t="n">
        <x:f>IF(S11249="YES",R11249,-1E+99)</x:f>
        <x:v>-1e+99</x:v>
      </x:c>
    </x:row>
    <x:row r="11250">
      <x:c r="A11250" s="139"/>
      <x:c r="B11250" s="139"/>
      <x:c r="C11250" s="139"/>
      <x:c r="D11250" s="139"/>
      <x:c r="E11250" s="139"/>
      <x:c r="F11250" s="139"/>
      <x:c r="G11250" s="139"/>
      <x:c r="H11250" s="139"/>
      <x:c r="I11250" s="266" t="n">
        <x:f>INT((ROW()-ROW($I$46))/((CARROT_CAP+1)*(MESCLUN_CAP+1)))</x:f>
        <x:v>17</x:v>
      </x:c>
      <x:c r="J11250" s="266" t="n">
        <x:f>MOD(INT((ROW()-ROW($I$46))/(MESCLUN_CAP+1)),CARROT_CAP+1)</x:f>
        <x:v>4</x:v>
      </x:c>
      <x:c r="K11250" s="266" t="n">
        <x:f>MOD(ROW()-ROW($I$46),MESCLUN_CAP+1)</x:f>
        <x:v>13</x:v>
      </x:c>
      <x:c r="L11250" s="266" t="n">
        <x:f>SUM(I11250:K11250)</x:f>
        <x:v>34</x:v>
      </x:c>
      <x:c r="M11250" s="267" t="n">
        <x:f>I11250*TOMATO_HOURS*WEEKS*(1+TOMATO_DIM)^I11250+J11250*CARROT_HOURS*WEEKS*(1+CARROT_DIM)^J11250+K11250*MESCLUN_HOURS*WEEKS*(1+MESCLUN_DIM)^K11250</x:f>
        <x:v>8553.32649319301</x:v>
      </x:c>
      <x:c r="N11250" s="267" t="n">
        <x:f>MAX(M11250-FARMER_HOURS,0)/TEMP_HOURS_PER_WORKER</x:f>
        <x:v>5.439810064717368</x:v>
      </x:c>
      <x:c r="O11250" s="268" t="n">
        <x:f>I11250*TOMATO_PRICE+J11250*CARROT_PRICE+K11250*MESCLUN_PRICE</x:f>
        <x:v>193076</x:v>
      </x:c>
      <x:c r="P11250" s="268" t="n">
        <x:f>I11250*TOMATO_FERTILIZER+J11250*CARROT_FERTILIZER+K11250*MESCLUN_FERTILIZER</x:f>
        <x:v>28160</x:v>
      </x:c>
      <x:c r="Q11250" s="268" t="n">
        <x:f>MIN(M11250,FARMER_HOURS)*FARMER_RATE+MAX(M11250-FARMER_HOURS,0)*TEMP_RATE</x:f>
        <x:v>160995.2516179342</x:v>
      </x:c>
      <x:c r="R11250" s="268" t="n">
        <x:f>O11250-P11250-Q11250-FIXED_COST</x:f>
        <x:v>-16079.251617934206</x:v>
      </x:c>
      <x:c r="S11250" s="139" t="str">
        <x:f>IF(AND(L11250&lt;=TOTAL_BED_CAP,N11250&lt;=TEMP_WORKER_CAP),"YES","NO")</x:f>
        <x:v>NO</x:v>
      </x:c>
      <x:c r="T11250" s="139" t="n">
        <x:f>IF(S11250="YES",R11250,-1E+99)</x:f>
        <x:v>-1e+99</x:v>
      </x:c>
    </x:row>
    <x:row r="11251">
      <x:c r="A11251" s="139"/>
      <x:c r="B11251" s="139"/>
      <x:c r="C11251" s="139"/>
      <x:c r="D11251" s="139"/>
      <x:c r="E11251" s="139"/>
      <x:c r="F11251" s="139"/>
      <x:c r="G11251" s="139"/>
      <x:c r="H11251" s="139"/>
      <x:c r="I11251" s="266" t="n">
        <x:f>INT((ROW()-ROW($I$46))/((CARROT_CAP+1)*(MESCLUN_CAP+1)))</x:f>
        <x:v>17</x:v>
      </x:c>
      <x:c r="J11251" s="266" t="n">
        <x:f>MOD(INT((ROW()-ROW($I$46))/(MESCLUN_CAP+1)),CARROT_CAP+1)</x:f>
        <x:v>4</x:v>
      </x:c>
      <x:c r="K11251" s="266" t="n">
        <x:f>MOD(ROW()-ROW($I$46),MESCLUN_CAP+1)</x:f>
        <x:v>14</x:v>
      </x:c>
      <x:c r="L11251" s="266" t="n">
        <x:f>SUM(I11251:K11251)</x:f>
        <x:v>35</x:v>
      </x:c>
      <x:c r="M11251" s="267" t="n">
        <x:f>I11251*TOMATO_HOURS*WEEKS*(1+TOMATO_DIM)^I11251+J11251*CARROT_HOURS*WEEKS*(1+CARROT_DIM)^J11251+K11251*MESCLUN_HOURS*WEEKS*(1+MESCLUN_DIM)^K11251</x:f>
        <x:v>8615.46857450667</x:v>
      </x:c>
      <x:c r="N11251" s="267" t="n">
        <x:f>MAX(M11251-FARMER_HOURS,0)/TEMP_HOURS_PER_WORKER</x:f>
        <x:v>5.482964287851855</x:v>
      </x:c>
      <x:c r="O11251" s="268" t="n">
        <x:f>I11251*TOMATO_PRICE+J11251*CARROT_PRICE+K11251*MESCLUN_PRICE</x:f>
        <x:v>195776</x:v>
      </x:c>
      <x:c r="P11251" s="268" t="n">
        <x:f>I11251*TOMATO_FERTILIZER+J11251*CARROT_FERTILIZER+K11251*MESCLUN_FERTILIZER</x:f>
        <x:v>29040</x:v>
      </x:c>
      <x:c r="Q11251" s="268" t="n">
        <x:f>MIN(M11251,FARMER_HOURS)*FARMER_RATE+MAX(M11251-FARMER_HOURS,0)*TEMP_RATE</x:f>
        <x:v>162074.10719629636</x:v>
      </x:c>
      <x:c r="R11251" s="268" t="n">
        <x:f>O11251-P11251-Q11251-FIXED_COST</x:f>
        <x:v>-15338.107196296362</x:v>
      </x:c>
      <x:c r="S11251" s="139" t="str">
        <x:f>IF(AND(L11251&lt;=TOTAL_BED_CAP,N11251&lt;=TEMP_WORKER_CAP),"YES","NO")</x:f>
        <x:v>NO</x:v>
      </x:c>
      <x:c r="T11251" s="139" t="n">
        <x:f>IF(S11251="YES",R11251,-1E+99)</x:f>
        <x:v>-1e+99</x:v>
      </x:c>
    </x:row>
    <x:row r="11252">
      <x:c r="A11252" s="139"/>
      <x:c r="B11252" s="139"/>
      <x:c r="C11252" s="139"/>
      <x:c r="D11252" s="139"/>
      <x:c r="E11252" s="139"/>
      <x:c r="F11252" s="139"/>
      <x:c r="G11252" s="139"/>
      <x:c r="H11252" s="139"/>
      <x:c r="I11252" s="266" t="n">
        <x:f>INT((ROW()-ROW($I$46))/((CARROT_CAP+1)*(MESCLUN_CAP+1)))</x:f>
        <x:v>17</x:v>
      </x:c>
      <x:c r="J11252" s="266" t="n">
        <x:f>MOD(INT((ROW()-ROW($I$46))/(MESCLUN_CAP+1)),CARROT_CAP+1)</x:f>
        <x:v>4</x:v>
      </x:c>
      <x:c r="K11252" s="266" t="n">
        <x:f>MOD(ROW()-ROW($I$46),MESCLUN_CAP+1)</x:f>
        <x:v>15</x:v>
      </x:c>
      <x:c r="L11252" s="266" t="n">
        <x:f>SUM(I11252:K11252)</x:f>
        <x:v>36</x:v>
      </x:c>
      <x:c r="M11252" s="267" t="n">
        <x:f>I11252*TOMATO_HOURS*WEEKS*(1+TOMATO_DIM)^I11252+J11252*CARROT_HOURS*WEEKS*(1+CARROT_DIM)^J11252+K11252*MESCLUN_HOURS*WEEKS*(1+MESCLUN_DIM)^K11252</x:f>
        <x:v>8679.056781382817</x:v>
      </x:c>
      <x:c r="N11252" s="267" t="n">
        <x:f>MAX(M11252-FARMER_HOURS,0)/TEMP_HOURS_PER_WORKER</x:f>
        <x:v>5.527122764849178</x:v>
      </x:c>
      <x:c r="O11252" s="268" t="n">
        <x:f>I11252*TOMATO_PRICE+J11252*CARROT_PRICE+K11252*MESCLUN_PRICE</x:f>
        <x:v>198476</x:v>
      </x:c>
      <x:c r="P11252" s="268" t="n">
        <x:f>I11252*TOMATO_FERTILIZER+J11252*CARROT_FERTILIZER+K11252*MESCLUN_FERTILIZER</x:f>
        <x:v>29920</x:v>
      </x:c>
      <x:c r="Q11252" s="268" t="n">
        <x:f>MIN(M11252,FARMER_HOURS)*FARMER_RATE+MAX(M11252-FARMER_HOURS,0)*TEMP_RATE</x:f>
        <x:v>163178.06912122946</x:v>
      </x:c>
      <x:c r="R11252" s="268" t="n">
        <x:f>O11252-P11252-Q11252-FIXED_COST</x:f>
        <x:v>-14622.069121229462</x:v>
      </x:c>
      <x:c r="S11252" s="139" t="str">
        <x:f>IF(AND(L11252&lt;=TOTAL_BED_CAP,N11252&lt;=TEMP_WORKER_CAP),"YES","NO")</x:f>
        <x:v>NO</x:v>
      </x:c>
      <x:c r="T11252" s="139" t="n">
        <x:f>IF(S11252="YES",R11252,-1E+99)</x:f>
        <x:v>-1e+99</x:v>
      </x:c>
    </x:row>
    <x:row r="11253">
      <x:c r="A11253" s="139"/>
      <x:c r="B11253" s="139"/>
      <x:c r="C11253" s="139"/>
      <x:c r="D11253" s="139"/>
      <x:c r="E11253" s="139"/>
      <x:c r="F11253" s="139"/>
      <x:c r="G11253" s="139"/>
      <x:c r="H11253" s="139"/>
      <x:c r="I11253" s="266" t="n">
        <x:f>INT((ROW()-ROW($I$46))/((CARROT_CAP+1)*(MESCLUN_CAP+1)))</x:f>
        <x:v>17</x:v>
      </x:c>
      <x:c r="J11253" s="266" t="n">
        <x:f>MOD(INT((ROW()-ROW($I$46))/(MESCLUN_CAP+1)),CARROT_CAP+1)</x:f>
        <x:v>4</x:v>
      </x:c>
      <x:c r="K11253" s="266" t="n">
        <x:f>MOD(ROW()-ROW($I$46),MESCLUN_CAP+1)</x:f>
        <x:v>16</x:v>
      </x:c>
      <x:c r="L11253" s="266" t="n">
        <x:f>SUM(I11253:K11253)</x:f>
        <x:v>37</x:v>
      </x:c>
      <x:c r="M11253" s="267" t="n">
        <x:f>I11253*TOMATO_HOURS*WEEKS*(1+TOMATO_DIM)^I11253+J11253*CARROT_HOURS*WEEKS*(1+CARROT_DIM)^J11253+K11253*MESCLUN_HOURS*WEEKS*(1+MESCLUN_DIM)^K11253</x:f>
        <x:v>8744.117557260306</x:v>
      </x:c>
      <x:c r="N11253" s="267" t="n">
        <x:f>MAX(M11253-FARMER_HOURS,0)/TEMP_HOURS_PER_WORKER</x:f>
        <x:v>5.572303859208546</x:v>
      </x:c>
      <x:c r="O11253" s="268" t="n">
        <x:f>I11253*TOMATO_PRICE+J11253*CARROT_PRICE+K11253*MESCLUN_PRICE</x:f>
        <x:v>201176</x:v>
      </x:c>
      <x:c r="P11253" s="268" t="n">
        <x:f>I11253*TOMATO_FERTILIZER+J11253*CARROT_FERTILIZER+K11253*MESCLUN_FERTILIZER</x:f>
        <x:v>30800</x:v>
      </x:c>
      <x:c r="Q11253" s="268" t="n">
        <x:f>MIN(M11253,FARMER_HOURS)*FARMER_RATE+MAX(M11253-FARMER_HOURS,0)*TEMP_RATE</x:f>
        <x:v>164307.59648021363</x:v>
      </x:c>
      <x:c r="R11253" s="268" t="n">
        <x:f>O11253-P11253-Q11253-FIXED_COST</x:f>
        <x:v>-13931.59648021363</x:v>
      </x:c>
      <x:c r="S11253" s="139" t="str">
        <x:f>IF(AND(L11253&lt;=TOTAL_BED_CAP,N11253&lt;=TEMP_WORKER_CAP),"YES","NO")</x:f>
        <x:v>NO</x:v>
      </x:c>
      <x:c r="T11253" s="139" t="n">
        <x:f>IF(S11253="YES",R11253,-1E+99)</x:f>
        <x:v>-1e+99</x:v>
      </x:c>
    </x:row>
    <x:row r="11254">
      <x:c r="A11254" s="139"/>
      <x:c r="B11254" s="139"/>
      <x:c r="C11254" s="139"/>
      <x:c r="D11254" s="139"/>
      <x:c r="E11254" s="139"/>
      <x:c r="F11254" s="139"/>
      <x:c r="G11254" s="139"/>
      <x:c r="H11254" s="139"/>
      <x:c r="I11254" s="266" t="n">
        <x:f>INT((ROW()-ROW($I$46))/((CARROT_CAP+1)*(MESCLUN_CAP+1)))</x:f>
        <x:v>17</x:v>
      </x:c>
      <x:c r="J11254" s="266" t="n">
        <x:f>MOD(INT((ROW()-ROW($I$46))/(MESCLUN_CAP+1)),CARROT_CAP+1)</x:f>
        <x:v>4</x:v>
      </x:c>
      <x:c r="K11254" s="266" t="n">
        <x:f>MOD(ROW()-ROW($I$46),MESCLUN_CAP+1)</x:f>
        <x:v>17</x:v>
      </x:c>
      <x:c r="L11254" s="266" t="n">
        <x:f>SUM(I11254:K11254)</x:f>
        <x:v>38</x:v>
      </x:c>
      <x:c r="M11254" s="267" t="n">
        <x:f>I11254*TOMATO_HOURS*WEEKS*(1+TOMATO_DIM)^I11254+J11254*CARROT_HOURS*WEEKS*(1+CARROT_DIM)^J11254+K11254*MESCLUN_HOURS*WEEKS*(1+MESCLUN_DIM)^K11254</x:f>
        <x:v>8810.677780706847</x:v>
      </x:c>
      <x:c r="N11254" s="267" t="n">
        <x:f>MAX(M11254-FARMER_HOURS,0)/TEMP_HOURS_PER_WORKER</x:f>
        <x:v>5.618526236601976</x:v>
      </x:c>
      <x:c r="O11254" s="268" t="n">
        <x:f>I11254*TOMATO_PRICE+J11254*CARROT_PRICE+K11254*MESCLUN_PRICE</x:f>
        <x:v>203876</x:v>
      </x:c>
      <x:c r="P11254" s="268" t="n">
        <x:f>I11254*TOMATO_FERTILIZER+J11254*CARROT_FERTILIZER+K11254*MESCLUN_FERTILIZER</x:f>
        <x:v>31680</x:v>
      </x:c>
      <x:c r="Q11254" s="268" t="n">
        <x:f>MIN(M11254,FARMER_HOURS)*FARMER_RATE+MAX(M11254-FARMER_HOURS,0)*TEMP_RATE</x:f>
        <x:v>165463.15591504943</x:v>
      </x:c>
      <x:c r="R11254" s="268" t="n">
        <x:f>O11254-P11254-Q11254-FIXED_COST</x:f>
        <x:v>-13267.155915049429</x:v>
      </x:c>
      <x:c r="S11254" s="139" t="str">
        <x:f>IF(AND(L11254&lt;=TOTAL_BED_CAP,N11254&lt;=TEMP_WORKER_CAP),"YES","NO")</x:f>
        <x:v>NO</x:v>
      </x:c>
      <x:c r="T11254" s="139" t="n">
        <x:f>IF(S11254="YES",R11254,-1E+99)</x:f>
        <x:v>-1e+99</x:v>
      </x:c>
    </x:row>
    <x:row r="11255">
      <x:c r="A11255" s="139"/>
      <x:c r="B11255" s="139"/>
      <x:c r="C11255" s="139"/>
      <x:c r="D11255" s="139"/>
      <x:c r="E11255" s="139"/>
      <x:c r="F11255" s="139"/>
      <x:c r="G11255" s="139"/>
      <x:c r="H11255" s="139"/>
      <x:c r="I11255" s="266" t="n">
        <x:f>INT((ROW()-ROW($I$46))/((CARROT_CAP+1)*(MESCLUN_CAP+1)))</x:f>
        <x:v>17</x:v>
      </x:c>
      <x:c r="J11255" s="266" t="n">
        <x:f>MOD(INT((ROW()-ROW($I$46))/(MESCLUN_CAP+1)),CARROT_CAP+1)</x:f>
        <x:v>4</x:v>
      </x:c>
      <x:c r="K11255" s="266" t="n">
        <x:f>MOD(ROW()-ROW($I$46),MESCLUN_CAP+1)</x:f>
        <x:v>18</x:v>
      </x:c>
      <x:c r="L11255" s="266" t="n">
        <x:f>SUM(I11255:K11255)</x:f>
        <x:v>39</x:v>
      </x:c>
      <x:c r="M11255" s="267" t="n">
        <x:f>I11255*TOMATO_HOURS*WEEKS*(1+TOMATO_DIM)^I11255+J11255*CARROT_HOURS*WEEKS*(1+CARROT_DIM)^J11255+K11255*MESCLUN_HOURS*WEEKS*(1+MESCLUN_DIM)^K11255</x:f>
        <x:v>8878.764772165434</x:v>
      </x:c>
      <x:c r="N11255" s="267" t="n">
        <x:f>MAX(M11255-FARMER_HOURS,0)/TEMP_HOURS_PER_WORKER</x:f>
        <x:v>5.665808869559329</x:v>
      </x:c>
      <x:c r="O11255" s="268" t="n">
        <x:f>I11255*TOMATO_PRICE+J11255*CARROT_PRICE+K11255*MESCLUN_PRICE</x:f>
        <x:v>206576</x:v>
      </x:c>
      <x:c r="P11255" s="268" t="n">
        <x:f>I11255*TOMATO_FERTILIZER+J11255*CARROT_FERTILIZER+K11255*MESCLUN_FERTILIZER</x:f>
        <x:v>32560</x:v>
      </x:c>
      <x:c r="Q11255" s="268" t="n">
        <x:f>MIN(M11255,FARMER_HOURS)*FARMER_RATE+MAX(M11255-FARMER_HOURS,0)*TEMP_RATE</x:f>
        <x:v>166645.22173898324</x:v>
      </x:c>
      <x:c r="R11255" s="268" t="n">
        <x:f>O11255-P11255-Q11255-FIXED_COST</x:f>
        <x:v>-12629.221738983237</x:v>
      </x:c>
      <x:c r="S11255" s="139" t="str">
        <x:f>IF(AND(L11255&lt;=TOTAL_BED_CAP,N11255&lt;=TEMP_WORKER_CAP),"YES","NO")</x:f>
        <x:v>NO</x:v>
      </x:c>
      <x:c r="T11255" s="139" t="n">
        <x:f>IF(S11255="YES",R11255,-1E+99)</x:f>
        <x:v>-1e+99</x:v>
      </x:c>
    </x:row>
    <x:row r="11256">
      <x:c r="A11256" s="139"/>
      <x:c r="B11256" s="139"/>
      <x:c r="C11256" s="139"/>
      <x:c r="D11256" s="139"/>
      <x:c r="E11256" s="139"/>
      <x:c r="F11256" s="139"/>
      <x:c r="G11256" s="139"/>
      <x:c r="H11256" s="139"/>
      <x:c r="I11256" s="266" t="n">
        <x:f>INT((ROW()-ROW($I$46))/((CARROT_CAP+1)*(MESCLUN_CAP+1)))</x:f>
        <x:v>17</x:v>
      </x:c>
      <x:c r="J11256" s="266" t="n">
        <x:f>MOD(INT((ROW()-ROW($I$46))/(MESCLUN_CAP+1)),CARROT_CAP+1)</x:f>
        <x:v>4</x:v>
      </x:c>
      <x:c r="K11256" s="266" t="n">
        <x:f>MOD(ROW()-ROW($I$46),MESCLUN_CAP+1)</x:f>
        <x:v>19</x:v>
      </x:c>
      <x:c r="L11256" s="266" t="n">
        <x:f>SUM(I11256:K11256)</x:f>
        <x:v>40</x:v>
      </x:c>
      <x:c r="M11256" s="267" t="n">
        <x:f>I11256*TOMATO_HOURS*WEEKS*(1+TOMATO_DIM)^I11256+J11256*CARROT_HOURS*WEEKS*(1+CARROT_DIM)^J11256+K11256*MESCLUN_HOURS*WEEKS*(1+MESCLUN_DIM)^K11256</x:f>
        <x:v>8948.406300801455</x:v>
      </x:c>
      <x:c r="N11256" s="267" t="n">
        <x:f>MAX(M11256-FARMER_HOURS,0)/TEMP_HOURS_PER_WORKER</x:f>
        <x:v>5.714171042223232</x:v>
      </x:c>
      <x:c r="O11256" s="268" t="n">
        <x:f>I11256*TOMATO_PRICE+J11256*CARROT_PRICE+K11256*MESCLUN_PRICE</x:f>
        <x:v>209276</x:v>
      </x:c>
      <x:c r="P11256" s="268" t="n">
        <x:f>I11256*TOMATO_FERTILIZER+J11256*CARROT_FERTILIZER+K11256*MESCLUN_FERTILIZER</x:f>
        <x:v>33440</x:v>
      </x:c>
      <x:c r="Q11256" s="268" t="n">
        <x:f>MIN(M11256,FARMER_HOURS)*FARMER_RATE+MAX(M11256-FARMER_HOURS,0)*TEMP_RATE</x:f>
        <x:v>167854.2760555808</x:v>
      </x:c>
      <x:c r="R11256" s="268" t="n">
        <x:f>O11256-P11256-Q11256-FIXED_COST</x:f>
        <x:v>-12018.27605558079</x:v>
      </x:c>
      <x:c r="S11256" s="139" t="str">
        <x:f>IF(AND(L11256&lt;=TOTAL_BED_CAP,N11256&lt;=TEMP_WORKER_CAP),"YES","NO")</x:f>
        <x:v>NO</x:v>
      </x:c>
      <x:c r="T11256" s="139" t="n">
        <x:f>IF(S11256="YES",R11256,-1E+99)</x:f>
        <x:v>-1e+99</x:v>
      </x:c>
    </x:row>
    <x:row r="11257">
      <x:c r="A11257" s="139"/>
      <x:c r="B11257" s="139"/>
      <x:c r="C11257" s="139"/>
      <x:c r="D11257" s="139"/>
      <x:c r="E11257" s="139"/>
      <x:c r="F11257" s="139"/>
      <x:c r="G11257" s="139"/>
      <x:c r="H11257" s="139"/>
      <x:c r="I11257" s="266" t="n">
        <x:f>INT((ROW()-ROW($I$46))/((CARROT_CAP+1)*(MESCLUN_CAP+1)))</x:f>
        <x:v>17</x:v>
      </x:c>
      <x:c r="J11257" s="266" t="n">
        <x:f>MOD(INT((ROW()-ROW($I$46))/(MESCLUN_CAP+1)),CARROT_CAP+1)</x:f>
        <x:v>4</x:v>
      </x:c>
      <x:c r="K11257" s="266" t="n">
        <x:f>MOD(ROW()-ROW($I$46),MESCLUN_CAP+1)</x:f>
        <x:v>20</x:v>
      </x:c>
      <x:c r="L11257" s="266" t="n">
        <x:f>SUM(I11257:K11257)</x:f>
        <x:v>41</x:v>
      </x:c>
      <x:c r="M11257" s="267" t="n">
        <x:f>I11257*TOMATO_HOURS*WEEKS*(1+TOMATO_DIM)^I11257+J11257*CARROT_HOURS*WEEKS*(1+CARROT_DIM)^J11257+K11257*MESCLUN_HOURS*WEEKS*(1+MESCLUN_DIM)^K11257</x:f>
        <x:v>9019.630591451933</x:v>
      </x:c>
      <x:c r="N11257" s="267" t="n">
        <x:f>MAX(M11257-FARMER_HOURS,0)/TEMP_HOURS_PER_WORKER</x:f>
        <x:v>5.763632355174953</x:v>
      </x:c>
      <x:c r="O11257" s="268" t="n">
        <x:f>I11257*TOMATO_PRICE+J11257*CARROT_PRICE+K11257*MESCLUN_PRICE</x:f>
        <x:v>211976</x:v>
      </x:c>
      <x:c r="P11257" s="268" t="n">
        <x:f>I11257*TOMATO_FERTILIZER+J11257*CARROT_FERTILIZER+K11257*MESCLUN_FERTILIZER</x:f>
        <x:v>34320</x:v>
      </x:c>
      <x:c r="Q11257" s="268" t="n">
        <x:f>MIN(M11257,FARMER_HOURS)*FARMER_RATE+MAX(M11257-FARMER_HOURS,0)*TEMP_RATE</x:f>
        <x:v>169090.80887937383</x:v>
      </x:c>
      <x:c r="R11257" s="268" t="n">
        <x:f>O11257-P11257-Q11257-FIXED_COST</x:f>
        <x:v>-11434.808879373828</x:v>
      </x:c>
      <x:c r="S11257" s="139" t="str">
        <x:f>IF(AND(L11257&lt;=TOTAL_BED_CAP,N11257&lt;=TEMP_WORKER_CAP),"YES","NO")</x:f>
        <x:v>NO</x:v>
      </x:c>
      <x:c r="T11257" s="139" t="n">
        <x:f>IF(S11257="YES",R11257,-1E+99)</x:f>
        <x:v>-1e+99</x:v>
      </x:c>
    </x:row>
    <x:row r="11258">
      <x:c r="A11258" s="139"/>
      <x:c r="B11258" s="139"/>
      <x:c r="C11258" s="139"/>
      <x:c r="D11258" s="139"/>
      <x:c r="E11258" s="139"/>
      <x:c r="F11258" s="139"/>
      <x:c r="G11258" s="139"/>
      <x:c r="H11258" s="139"/>
      <x:c r="I11258" s="266" t="n">
        <x:f>INT((ROW()-ROW($I$46))/((CARROT_CAP+1)*(MESCLUN_CAP+1)))</x:f>
        <x:v>17</x:v>
      </x:c>
      <x:c r="J11258" s="266" t="n">
        <x:f>MOD(INT((ROW()-ROW($I$46))/(MESCLUN_CAP+1)),CARROT_CAP+1)</x:f>
        <x:v>4</x:v>
      </x:c>
      <x:c r="K11258" s="266" t="n">
        <x:f>MOD(ROW()-ROW($I$46),MESCLUN_CAP+1)</x:f>
        <x:v>21</x:v>
      </x:c>
      <x:c r="L11258" s="266" t="n">
        <x:f>SUM(I11258:K11258)</x:f>
        <x:v>42</x:v>
      </x:c>
      <x:c r="M11258" s="267" t="n">
        <x:f>I11258*TOMATO_HOURS*WEEKS*(1+TOMATO_DIM)^I11258+J11258*CARROT_HOURS*WEEKS*(1+CARROT_DIM)^J11258+K11258*MESCLUN_HOURS*WEEKS*(1+MESCLUN_DIM)^K11258</x:f>
        <x:v>9092.466331678375</x:v>
      </x:c>
      <x:c r="N11258" s="267" t="n">
        <x:f>MAX(M11258-FARMER_HOURS,0)/TEMP_HOURS_PER_WORKER</x:f>
        <x:v>5.814212730332205</x:v>
      </x:c>
      <x:c r="O11258" s="268" t="n">
        <x:f>I11258*TOMATO_PRICE+J11258*CARROT_PRICE+K11258*MESCLUN_PRICE</x:f>
        <x:v>214676</x:v>
      </x:c>
      <x:c r="P11258" s="268" t="n">
        <x:f>I11258*TOMATO_FERTILIZER+J11258*CARROT_FERTILIZER+K11258*MESCLUN_FERTILIZER</x:f>
        <x:v>35200</x:v>
      </x:c>
      <x:c r="Q11258" s="268" t="n">
        <x:f>MIN(M11258,FARMER_HOURS)*FARMER_RATE+MAX(M11258-FARMER_HOURS,0)*TEMP_RATE</x:f>
        <x:v>170355.31825830514</x:v>
      </x:c>
      <x:c r="R11258" s="268" t="n">
        <x:f>O11258-P11258-Q11258-FIXED_COST</x:f>
        <x:v>-10879.318258305138</x:v>
      </x:c>
      <x:c r="S11258" s="139" t="str">
        <x:f>IF(AND(L11258&lt;=TOTAL_BED_CAP,N11258&lt;=TEMP_WORKER_CAP),"YES","NO")</x:f>
        <x:v>NO</x:v>
      </x:c>
      <x:c r="T11258" s="139" t="n">
        <x:f>IF(S11258="YES",R11258,-1E+99)</x:f>
        <x:v>-1e+99</x:v>
      </x:c>
    </x:row>
    <x:row r="11259">
      <x:c r="A11259" s="139"/>
      <x:c r="B11259" s="139"/>
      <x:c r="C11259" s="139"/>
      <x:c r="D11259" s="139"/>
      <x:c r="E11259" s="139"/>
      <x:c r="F11259" s="139"/>
      <x:c r="G11259" s="139"/>
      <x:c r="H11259" s="139"/>
      <x:c r="I11259" s="266" t="n">
        <x:f>INT((ROW()-ROW($I$46))/((CARROT_CAP+1)*(MESCLUN_CAP+1)))</x:f>
        <x:v>17</x:v>
      </x:c>
      <x:c r="J11259" s="266" t="n">
        <x:f>MOD(INT((ROW()-ROW($I$46))/(MESCLUN_CAP+1)),CARROT_CAP+1)</x:f>
        <x:v>4</x:v>
      </x:c>
      <x:c r="K11259" s="266" t="n">
        <x:f>MOD(ROW()-ROW($I$46),MESCLUN_CAP+1)</x:f>
        <x:v>22</x:v>
      </x:c>
      <x:c r="L11259" s="266" t="n">
        <x:f>SUM(I11259:K11259)</x:f>
        <x:v>43</x:v>
      </x:c>
      <x:c r="M11259" s="267" t="n">
        <x:f>I11259*TOMATO_HOURS*WEEKS*(1+TOMATO_DIM)^I11259+J11259*CARROT_HOURS*WEEKS*(1+CARROT_DIM)^J11259+K11259*MESCLUN_HOURS*WEEKS*(1+MESCLUN_DIM)^K11259</x:f>
        <x:v>9166.942678924772</x:v>
      </x:c>
      <x:c r="N11259" s="267" t="n">
        <x:f>MAX(M11259-FARMER_HOURS,0)/TEMP_HOURS_PER_WORKER</x:f>
        <x:v>5.86593241591998</x:v>
      </x:c>
      <x:c r="O11259" s="268" t="n">
        <x:f>I11259*TOMATO_PRICE+J11259*CARROT_PRICE+K11259*MESCLUN_PRICE</x:f>
        <x:v>217376</x:v>
      </x:c>
      <x:c r="P11259" s="268" t="n">
        <x:f>I11259*TOMATO_FERTILIZER+J11259*CARROT_FERTILIZER+K11259*MESCLUN_FERTILIZER</x:f>
        <x:v>36080</x:v>
      </x:c>
      <x:c r="Q11259" s="268" t="n">
        <x:f>MIN(M11259,FARMER_HOURS)*FARMER_RATE+MAX(M11259-FARMER_HOURS,0)*TEMP_RATE</x:f>
        <x:v>171648.3103979995</x:v>
      </x:c>
      <x:c r="R11259" s="268" t="n">
        <x:f>O11259-P11259-Q11259-FIXED_COST</x:f>
        <x:v>-10352.310397999507</x:v>
      </x:c>
      <x:c r="S11259" s="139" t="str">
        <x:f>IF(AND(L11259&lt;=TOTAL_BED_CAP,N11259&lt;=TEMP_WORKER_CAP),"YES","NO")</x:f>
        <x:v>NO</x:v>
      </x:c>
      <x:c r="T11259" s="139" t="n">
        <x:f>IF(S11259="YES",R11259,-1E+99)</x:f>
        <x:v>-1e+99</x:v>
      </x:c>
    </x:row>
    <x:row r="11260">
      <x:c r="A11260" s="139"/>
      <x:c r="B11260" s="139"/>
      <x:c r="C11260" s="139"/>
      <x:c r="D11260" s="139"/>
      <x:c r="E11260" s="139"/>
      <x:c r="F11260" s="139"/>
      <x:c r="G11260" s="139"/>
      <x:c r="H11260" s="139"/>
      <x:c r="I11260" s="266" t="n">
        <x:f>INT((ROW()-ROW($I$46))/((CARROT_CAP+1)*(MESCLUN_CAP+1)))</x:f>
        <x:v>17</x:v>
      </x:c>
      <x:c r="J11260" s="266" t="n">
        <x:f>MOD(INT((ROW()-ROW($I$46))/(MESCLUN_CAP+1)),CARROT_CAP+1)</x:f>
        <x:v>4</x:v>
      </x:c>
      <x:c r="K11260" s="266" t="n">
        <x:f>MOD(ROW()-ROW($I$46),MESCLUN_CAP+1)</x:f>
        <x:v>23</x:v>
      </x:c>
      <x:c r="L11260" s="266" t="n">
        <x:f>SUM(I11260:K11260)</x:f>
        <x:v>44</x:v>
      </x:c>
      <x:c r="M11260" s="267" t="n">
        <x:f>I11260*TOMATO_HOURS*WEEKS*(1+TOMATO_DIM)^I11260+J11260*CARROT_HOURS*WEEKS*(1+CARROT_DIM)^J11260+K11260*MESCLUN_HOURS*WEEKS*(1+MESCLUN_DIM)^K11260</x:f>
        <x:v>9243.089267782208</x:v>
      </x:c>
      <x:c r="N11260" s="267" t="n">
        <x:f>MAX(M11260-FARMER_HOURS,0)/TEMP_HOURS_PER_WORKER</x:f>
        <x:v>5.9188119915154225</x:v>
      </x:c>
      <x:c r="O11260" s="268" t="n">
        <x:f>I11260*TOMATO_PRICE+J11260*CARROT_PRICE+K11260*MESCLUN_PRICE</x:f>
        <x:v>220076</x:v>
      </x:c>
      <x:c r="P11260" s="268" t="n">
        <x:f>I11260*TOMATO_FERTILIZER+J11260*CARROT_FERTILIZER+K11260*MESCLUN_FERTILIZER</x:f>
        <x:v>36960</x:v>
      </x:c>
      <x:c r="Q11260" s="268" t="n">
        <x:f>MIN(M11260,FARMER_HOURS)*FARMER_RATE+MAX(M11260-FARMER_HOURS,0)*TEMP_RATE</x:f>
        <x:v>172970.29978788557</x:v>
      </x:c>
      <x:c r="R11260" s="268" t="n">
        <x:f>O11260-P11260-Q11260-FIXED_COST</x:f>
        <x:v>-9854.299787885568</x:v>
      </x:c>
      <x:c r="S11260" s="139" t="str">
        <x:f>IF(AND(L11260&lt;=TOTAL_BED_CAP,N11260&lt;=TEMP_WORKER_CAP),"YES","NO")</x:f>
        <x:v>NO</x:v>
      </x:c>
      <x:c r="T11260" s="139" t="n">
        <x:f>IF(S11260="YES",R11260,-1E+99)</x:f>
        <x:v>-1e+99</x:v>
      </x:c>
    </x:row>
    <x:row r="11261">
      <x:c r="A11261" s="139"/>
      <x:c r="B11261" s="139"/>
      <x:c r="C11261" s="139"/>
      <x:c r="D11261" s="139"/>
      <x:c r="E11261" s="139"/>
      <x:c r="F11261" s="139"/>
      <x:c r="G11261" s="139"/>
      <x:c r="H11261" s="139"/>
      <x:c r="I11261" s="266" t="n">
        <x:f>INT((ROW()-ROW($I$46))/((CARROT_CAP+1)*(MESCLUN_CAP+1)))</x:f>
        <x:v>17</x:v>
      </x:c>
      <x:c r="J11261" s="266" t="n">
        <x:f>MOD(INT((ROW()-ROW($I$46))/(MESCLUN_CAP+1)),CARROT_CAP+1)</x:f>
        <x:v>4</x:v>
      </x:c>
      <x:c r="K11261" s="266" t="n">
        <x:f>MOD(ROW()-ROW($I$46),MESCLUN_CAP+1)</x:f>
        <x:v>24</x:v>
      </x:c>
      <x:c r="L11261" s="266" t="n">
        <x:f>SUM(I11261:K11261)</x:f>
        <x:v>45</x:v>
      </x:c>
      <x:c r="M11261" s="267" t="n">
        <x:f>I11261*TOMATO_HOURS*WEEKS*(1+TOMATO_DIM)^I11261+J11261*CARROT_HOURS*WEEKS*(1+CARROT_DIM)^J11261+K11261*MESCLUN_HOURS*WEEKS*(1+MESCLUN_DIM)^K11261</x:f>
        <x:v>9320.936217361705</x:v>
      </x:c>
      <x:c r="N11261" s="267" t="n">
        <x:f>MAX(M11261-FARMER_HOURS,0)/TEMP_HOURS_PER_WORKER</x:f>
        <x:v>5.97287237316785</x:v>
      </x:c>
      <x:c r="O11261" s="268" t="n">
        <x:f>I11261*TOMATO_PRICE+J11261*CARROT_PRICE+K11261*MESCLUN_PRICE</x:f>
        <x:v>222776</x:v>
      </x:c>
      <x:c r="P11261" s="268" t="n">
        <x:f>I11261*TOMATO_FERTILIZER+J11261*CARROT_FERTILIZER+K11261*MESCLUN_FERTILIZER</x:f>
        <x:v>37840</x:v>
      </x:c>
      <x:c r="Q11261" s="268" t="n">
        <x:f>MIN(M11261,FARMER_HOURS)*FARMER_RATE+MAX(M11261-FARMER_HOURS,0)*TEMP_RATE</x:f>
        <x:v>174321.80932919626</x:v>
      </x:c>
      <x:c r="R11261" s="268" t="n">
        <x:f>O11261-P11261-Q11261-FIXED_COST</x:f>
        <x:v>-9385.809329196258</x:v>
      </x:c>
      <x:c r="S11261" s="139" t="str">
        <x:f>IF(AND(L11261&lt;=TOTAL_BED_CAP,N11261&lt;=TEMP_WORKER_CAP),"YES","NO")</x:f>
        <x:v>NO</x:v>
      </x:c>
      <x:c r="T11261" s="139" t="n">
        <x:f>IF(S11261="YES",R11261,-1E+99)</x:f>
        <x:v>-1e+99</x:v>
      </x:c>
    </x:row>
    <x:row r="11262">
      <x:c r="A11262" s="139"/>
      <x:c r="B11262" s="139"/>
      <x:c r="C11262" s="139"/>
      <x:c r="D11262" s="139"/>
      <x:c r="E11262" s="139"/>
      <x:c r="F11262" s="139"/>
      <x:c r="G11262" s="139"/>
      <x:c r="H11262" s="139"/>
      <x:c r="I11262" s="266" t="n">
        <x:f>INT((ROW()-ROW($I$46))/((CARROT_CAP+1)*(MESCLUN_CAP+1)))</x:f>
        <x:v>17</x:v>
      </x:c>
      <x:c r="J11262" s="266" t="n">
        <x:f>MOD(INT((ROW()-ROW($I$46))/(MESCLUN_CAP+1)),CARROT_CAP+1)</x:f>
        <x:v>4</x:v>
      </x:c>
      <x:c r="K11262" s="266" t="n">
        <x:f>MOD(ROW()-ROW($I$46),MESCLUN_CAP+1)</x:f>
        <x:v>25</x:v>
      </x:c>
      <x:c r="L11262" s="266" t="n">
        <x:f>SUM(I11262:K11262)</x:f>
        <x:v>46</x:v>
      </x:c>
      <x:c r="M11262" s="267" t="n">
        <x:f>I11262*TOMATO_HOURS*WEEKS*(1+TOMATO_DIM)^I11262+J11262*CARROT_HOURS*WEEKS*(1+CARROT_DIM)^J11262+K11262*MESCLUN_HOURS*WEEKS*(1+MESCLUN_DIM)^K11262</x:f>
        <x:v>9400.514138776802</x:v>
      </x:c>
      <x:c r="N11262" s="267" t="n">
        <x:f>MAX(M11262-FARMER_HOURS,0)/TEMP_HOURS_PER_WORKER</x:f>
        <x:v>6.028134818595001</x:v>
      </x:c>
      <x:c r="O11262" s="268" t="n">
        <x:f>I11262*TOMATO_PRICE+J11262*CARROT_PRICE+K11262*MESCLUN_PRICE</x:f>
        <x:v>225476</x:v>
      </x:c>
      <x:c r="P11262" s="268" t="n">
        <x:f>I11262*TOMATO_FERTILIZER+J11262*CARROT_FERTILIZER+K11262*MESCLUN_FERTILIZER</x:f>
        <x:v>38720</x:v>
      </x:c>
      <x:c r="Q11262" s="268" t="n">
        <x:f>MIN(M11262,FARMER_HOURS)*FARMER_RATE+MAX(M11262-FARMER_HOURS,0)*TEMP_RATE</x:f>
        <x:v>175703.370464875</x:v>
      </x:c>
      <x:c r="R11262" s="268" t="n">
        <x:f>O11262-P11262-Q11262-FIXED_COST</x:f>
        <x:v>-8947.370464875014</x:v>
      </x:c>
      <x:c r="S11262" s="139" t="str">
        <x:f>IF(AND(L11262&lt;=TOTAL_BED_CAP,N11262&lt;=TEMP_WORKER_CAP),"YES","NO")</x:f>
        <x:v>NO</x:v>
      </x:c>
      <x:c r="T11262" s="139" t="n">
        <x:f>IF(S11262="YES",R11262,-1E+99)</x:f>
        <x:v>-1e+99</x:v>
      </x:c>
    </x:row>
    <x:row r="11263">
      <x:c r="A11263" s="139"/>
      <x:c r="B11263" s="139"/>
      <x:c r="C11263" s="139"/>
      <x:c r="D11263" s="139"/>
      <x:c r="E11263" s="139"/>
      <x:c r="F11263" s="139"/>
      <x:c r="G11263" s="139"/>
      <x:c r="H11263" s="139"/>
      <x:c r="I11263" s="266" t="n">
        <x:f>INT((ROW()-ROW($I$46))/((CARROT_CAP+1)*(MESCLUN_CAP+1)))</x:f>
        <x:v>17</x:v>
      </x:c>
      <x:c r="J11263" s="266" t="n">
        <x:f>MOD(INT((ROW()-ROW($I$46))/(MESCLUN_CAP+1)),CARROT_CAP+1)</x:f>
        <x:v>4</x:v>
      </x:c>
      <x:c r="K11263" s="266" t="n">
        <x:f>MOD(ROW()-ROW($I$46),MESCLUN_CAP+1)</x:f>
        <x:v>26</x:v>
      </x:c>
      <x:c r="L11263" s="266" t="n">
        <x:f>SUM(I11263:K11263)</x:f>
        <x:v>47</x:v>
      </x:c>
      <x:c r="M11263" s="267" t="n">
        <x:f>I11263*TOMATO_HOURS*WEEKS*(1+TOMATO_DIM)^I11263+J11263*CARROT_HOURS*WEEKS*(1+CARROT_DIM)^J11263+K11263*MESCLUN_HOURS*WEEKS*(1+MESCLUN_DIM)^K11263</x:f>
        <x:v>9481.854142737518</x:v>
      </x:c>
      <x:c r="N11263" s="267" t="n">
        <x:f>MAX(M11263-FARMER_HOURS,0)/TEMP_HOURS_PER_WORKER</x:f>
        <x:v>6.08462093245661</x:v>
      </x:c>
      <x:c r="O11263" s="268" t="n">
        <x:f>I11263*TOMATO_PRICE+J11263*CARROT_PRICE+K11263*MESCLUN_PRICE</x:f>
        <x:v>228176</x:v>
      </x:c>
      <x:c r="P11263" s="268" t="n">
        <x:f>I11263*TOMATO_FERTILIZER+J11263*CARROT_FERTILIZER+K11263*MESCLUN_FERTILIZER</x:f>
        <x:v>39600</x:v>
      </x:c>
      <x:c r="Q11263" s="268" t="n">
        <x:f>MIN(M11263,FARMER_HOURS)*FARMER_RATE+MAX(M11263-FARMER_HOURS,0)*TEMP_RATE</x:f>
        <x:v>177115.52331141525</x:v>
      </x:c>
      <x:c r="R11263" s="268" t="n">
        <x:f>O11263-P11263-Q11263-FIXED_COST</x:f>
        <x:v>-8539.52331141525</x:v>
      </x:c>
      <x:c r="S11263" s="139" t="str">
        <x:f>IF(AND(L11263&lt;=TOTAL_BED_CAP,N11263&lt;=TEMP_WORKER_CAP),"YES","NO")</x:f>
        <x:v>NO</x:v>
      </x:c>
      <x:c r="T11263" s="139" t="n">
        <x:f>IF(S11263="YES",R11263,-1E+99)</x:f>
        <x:v>-1e+99</x:v>
      </x:c>
    </x:row>
    <x:row r="11264">
      <x:c r="A11264" s="139"/>
      <x:c r="B11264" s="139"/>
      <x:c r="C11264" s="139"/>
      <x:c r="D11264" s="139"/>
      <x:c r="E11264" s="139"/>
      <x:c r="F11264" s="139"/>
      <x:c r="G11264" s="139"/>
      <x:c r="H11264" s="139"/>
      <x:c r="I11264" s="266" t="n">
        <x:f>INT((ROW()-ROW($I$46))/((CARROT_CAP+1)*(MESCLUN_CAP+1)))</x:f>
        <x:v>17</x:v>
      </x:c>
      <x:c r="J11264" s="266" t="n">
        <x:f>MOD(INT((ROW()-ROW($I$46))/(MESCLUN_CAP+1)),CARROT_CAP+1)</x:f>
        <x:v>4</x:v>
      </x:c>
      <x:c r="K11264" s="266" t="n">
        <x:f>MOD(ROW()-ROW($I$46),MESCLUN_CAP+1)</x:f>
        <x:v>27</x:v>
      </x:c>
      <x:c r="L11264" s="266" t="n">
        <x:f>SUM(I11264:K11264)</x:f>
        <x:v>48</x:v>
      </x:c>
      <x:c r="M11264" s="267" t="n">
        <x:f>I11264*TOMATO_HOURS*WEEKS*(1+TOMATO_DIM)^I11264+J11264*CARROT_HOURS*WEEKS*(1+CARROT_DIM)^J11264+K11264*MESCLUN_HOURS*WEEKS*(1+MESCLUN_DIM)^K11264</x:f>
        <x:v>9564.987847257276</x:v>
      </x:c>
      <x:c r="N11264" s="267" t="n">
        <x:f>MAX(M11264-FARMER_HOURS,0)/TEMP_HOURS_PER_WORKER</x:f>
        <x:v>6.142352671706442</x:v>
      </x:c>
      <x:c r="O11264" s="268" t="n">
        <x:f>I11264*TOMATO_PRICE+J11264*CARROT_PRICE+K11264*MESCLUN_PRICE</x:f>
        <x:v>230876</x:v>
      </x:c>
      <x:c r="P11264" s="268" t="n">
        <x:f>I11264*TOMATO_FERTILIZER+J11264*CARROT_FERTILIZER+K11264*MESCLUN_FERTILIZER</x:f>
        <x:v>40480</x:v>
      </x:c>
      <x:c r="Q11264" s="268" t="n">
        <x:f>MIN(M11264,FARMER_HOURS)*FARMER_RATE+MAX(M11264-FARMER_HOURS,0)*TEMP_RATE</x:f>
        <x:v>178558.81679266103</x:v>
      </x:c>
      <x:c r="R11264" s="268" t="n">
        <x:f>O11264-P11264-Q11264-FIXED_COST</x:f>
        <x:v>-8162.816792661033</x:v>
      </x:c>
      <x:c r="S11264" s="139" t="str">
        <x:f>IF(AND(L11264&lt;=TOTAL_BED_CAP,N11264&lt;=TEMP_WORKER_CAP),"YES","NO")</x:f>
        <x:v>NO</x:v>
      </x:c>
      <x:c r="T11264" s="139" t="n">
        <x:f>IF(S11264="YES",R11264,-1E+99)</x:f>
        <x:v>-1e+99</x:v>
      </x:c>
    </x:row>
    <x:row r="11265">
      <x:c r="A11265" s="139"/>
      <x:c r="B11265" s="139"/>
      <x:c r="C11265" s="139"/>
      <x:c r="D11265" s="139"/>
      <x:c r="E11265" s="139"/>
      <x:c r="F11265" s="139"/>
      <x:c r="G11265" s="139"/>
      <x:c r="H11265" s="139"/>
      <x:c r="I11265" s="266" t="n">
        <x:f>INT((ROW()-ROW($I$46))/((CARROT_CAP+1)*(MESCLUN_CAP+1)))</x:f>
        <x:v>17</x:v>
      </x:c>
      <x:c r="J11265" s="266" t="n">
        <x:f>MOD(INT((ROW()-ROW($I$46))/(MESCLUN_CAP+1)),CARROT_CAP+1)</x:f>
        <x:v>4</x:v>
      </x:c>
      <x:c r="K11265" s="266" t="n">
        <x:f>MOD(ROW()-ROW($I$46),MESCLUN_CAP+1)</x:f>
        <x:v>28</x:v>
      </x:c>
      <x:c r="L11265" s="266" t="n">
        <x:f>SUM(I11265:K11265)</x:f>
        <x:v>49</x:v>
      </x:c>
      <x:c r="M11265" s="267" t="n">
        <x:f>I11265*TOMATO_HOURS*WEEKS*(1+TOMATO_DIM)^I11265+J11265*CARROT_HOURS*WEEKS*(1+CARROT_DIM)^J11265+K11265*MESCLUN_HOURS*WEEKS*(1+MESCLUN_DIM)^K11265</x:f>
        <x:v>9649.947385474428</x:v>
      </x:c>
      <x:c r="N11265" s="267" t="n">
        <x:f>MAX(M11265-FARMER_HOURS,0)/TEMP_HOURS_PER_WORKER</x:f>
        <x:v>6.201352351023909</x:v>
      </x:c>
      <x:c r="O11265" s="268" t="n">
        <x:f>I11265*TOMATO_PRICE+J11265*CARROT_PRICE+K11265*MESCLUN_PRICE</x:f>
        <x:v>233576</x:v>
      </x:c>
      <x:c r="P11265" s="268" t="n">
        <x:f>I11265*TOMATO_FERTILIZER+J11265*CARROT_FERTILIZER+K11265*MESCLUN_FERTILIZER</x:f>
        <x:v>41360</x:v>
      </x:c>
      <x:c r="Q11265" s="268" t="n">
        <x:f>MIN(M11265,FARMER_HOURS)*FARMER_RATE+MAX(M11265-FARMER_HOURS,0)*TEMP_RATE</x:f>
        <x:v>180033.80877559772</x:v>
      </x:c>
      <x:c r="R11265" s="268" t="n">
        <x:f>O11265-P11265-Q11265-FIXED_COST</x:f>
        <x:v>-7817.808775597718</x:v>
      </x:c>
      <x:c r="S11265" s="139" t="str">
        <x:f>IF(AND(L11265&lt;=TOTAL_BED_CAP,N11265&lt;=TEMP_WORKER_CAP),"YES","NO")</x:f>
        <x:v>NO</x:v>
      </x:c>
      <x:c r="T11265" s="139" t="n">
        <x:f>IF(S11265="YES",R11265,-1E+99)</x:f>
        <x:v>-1e+99</x:v>
      </x:c>
    </x:row>
    <x:row r="11266">
      <x:c r="A11266" s="139"/>
      <x:c r="B11266" s="139"/>
      <x:c r="C11266" s="139"/>
      <x:c r="D11266" s="139"/>
      <x:c r="E11266" s="139"/>
      <x:c r="F11266" s="139"/>
      <x:c r="G11266" s="139"/>
      <x:c r="H11266" s="139"/>
      <x:c r="I11266" s="266" t="n">
        <x:f>INT((ROW()-ROW($I$46))/((CARROT_CAP+1)*(MESCLUN_CAP+1)))</x:f>
        <x:v>17</x:v>
      </x:c>
      <x:c r="J11266" s="266" t="n">
        <x:f>MOD(INT((ROW()-ROW($I$46))/(MESCLUN_CAP+1)),CARROT_CAP+1)</x:f>
        <x:v>4</x:v>
      </x:c>
      <x:c r="K11266" s="266" t="n">
        <x:f>MOD(ROW()-ROW($I$46),MESCLUN_CAP+1)</x:f>
        <x:v>29</x:v>
      </x:c>
      <x:c r="L11266" s="266" t="n">
        <x:f>SUM(I11266:K11266)</x:f>
        <x:v>50</x:v>
      </x:c>
      <x:c r="M11266" s="267" t="n">
        <x:f>I11266*TOMATO_HOURS*WEEKS*(1+TOMATO_DIM)^I11266+J11266*CARROT_HOURS*WEEKS*(1+CARROT_DIM)^J11266+K11266*MESCLUN_HOURS*WEEKS*(1+MESCLUN_DIM)^K11266</x:f>
        <x:v>9736.765413590083</x:v>
      </x:c>
      <x:c r="N11266" s="267" t="n">
        <x:f>MAX(M11266-FARMER_HOURS,0)/TEMP_HOURS_PER_WORKER</x:f>
        <x:v>6.261642648326447</x:v>
      </x:c>
      <x:c r="O11266" s="268" t="n">
        <x:f>I11266*TOMATO_PRICE+J11266*CARROT_PRICE+K11266*MESCLUN_PRICE</x:f>
        <x:v>236276</x:v>
      </x:c>
      <x:c r="P11266" s="268" t="n">
        <x:f>I11266*TOMATO_FERTILIZER+J11266*CARROT_FERTILIZER+K11266*MESCLUN_FERTILIZER</x:f>
        <x:v>42240</x:v>
      </x:c>
      <x:c r="Q11266" s="268" t="n">
        <x:f>MIN(M11266,FARMER_HOURS)*FARMER_RATE+MAX(M11266-FARMER_HOURS,0)*TEMP_RATE</x:f>
        <x:v>181541.06620816115</x:v>
      </x:c>
      <x:c r="R11266" s="268" t="n">
        <x:f>O11266-P11266-Q11266-FIXED_COST</x:f>
        <x:v>-7505.066208161152</x:v>
      </x:c>
      <x:c r="S11266" s="139" t="str">
        <x:f>IF(AND(L11266&lt;=TOTAL_BED_CAP,N11266&lt;=TEMP_WORKER_CAP),"YES","NO")</x:f>
        <x:v>NO</x:v>
      </x:c>
      <x:c r="T11266" s="139" t="n">
        <x:f>IF(S11266="YES",R11266,-1E+99)</x:f>
        <x:v>-1e+99</x:v>
      </x:c>
    </x:row>
    <x:row r="11267">
      <x:c r="A11267" s="139"/>
      <x:c r="B11267" s="139"/>
      <x:c r="C11267" s="139"/>
      <x:c r="D11267" s="139"/>
      <x:c r="E11267" s="139"/>
      <x:c r="F11267" s="139"/>
      <x:c r="G11267" s="139"/>
      <x:c r="H11267" s="139"/>
      <x:c r="I11267" s="266" t="n">
        <x:f>INT((ROW()-ROW($I$46))/((CARROT_CAP+1)*(MESCLUN_CAP+1)))</x:f>
        <x:v>17</x:v>
      </x:c>
      <x:c r="J11267" s="266" t="n">
        <x:f>MOD(INT((ROW()-ROW($I$46))/(MESCLUN_CAP+1)),CARROT_CAP+1)</x:f>
        <x:v>4</x:v>
      </x:c>
      <x:c r="K11267" s="266" t="n">
        <x:f>MOD(ROW()-ROW($I$46),MESCLUN_CAP+1)</x:f>
        <x:v>30</x:v>
      </x:c>
      <x:c r="L11267" s="266" t="n">
        <x:f>SUM(I11267:K11267)</x:f>
        <x:v>51</x:v>
      </x:c>
      <x:c r="M11267" s="267" t="n">
        <x:f>I11267*TOMATO_HOURS*WEEKS*(1+TOMATO_DIM)^I11267+J11267*CARROT_HOURS*WEEKS*(1+CARROT_DIM)^J11267+K11267*MESCLUN_HOURS*WEEKS*(1+MESCLUN_DIM)^K11267</x:f>
        <x:v>9825.475118923852</x:v>
      </x:c>
      <x:c r="N11267" s="267" t="n">
        <x:f>MAX(M11267-FARMER_HOURS,0)/TEMP_HOURS_PER_WORKER</x:f>
        <x:v>6.323246610363786</x:v>
      </x:c>
      <x:c r="O11267" s="268" t="n">
        <x:f>I11267*TOMATO_PRICE+J11267*CARROT_PRICE+K11267*MESCLUN_PRICE</x:f>
        <x:v>238976</x:v>
      </x:c>
      <x:c r="P11267" s="268" t="n">
        <x:f>I11267*TOMATO_FERTILIZER+J11267*CARROT_FERTILIZER+K11267*MESCLUN_FERTILIZER</x:f>
        <x:v>43120</x:v>
      </x:c>
      <x:c r="Q11267" s="268" t="n">
        <x:f>MIN(M11267,FARMER_HOURS)*FARMER_RATE+MAX(M11267-FARMER_HOURS,0)*TEMP_RATE</x:f>
        <x:v>183081.16525909465</x:v>
      </x:c>
      <x:c r="R11267" s="268" t="n">
        <x:f>O11267-P11267-Q11267-FIXED_COST</x:f>
        <x:v>-7225.165259094647</x:v>
      </x:c>
      <x:c r="S11267" s="139" t="str">
        <x:f>IF(AND(L11267&lt;=TOTAL_BED_CAP,N11267&lt;=TEMP_WORKER_CAP),"YES","NO")</x:f>
        <x:v>NO</x:v>
      </x:c>
      <x:c r="T11267" s="139" t="n">
        <x:f>IF(S11267="YES",R11267,-1E+99)</x:f>
        <x:v>-1e+99</x:v>
      </x:c>
    </x:row>
    <x:row r="11268">
      <x:c r="A11268" s="139"/>
      <x:c r="B11268" s="139"/>
      <x:c r="C11268" s="139"/>
      <x:c r="D11268" s="139"/>
      <x:c r="E11268" s="139"/>
      <x:c r="F11268" s="139"/>
      <x:c r="G11268" s="139"/>
      <x:c r="H11268" s="139"/>
      <x:c r="I11268" s="266" t="n">
        <x:f>INT((ROW()-ROW($I$46))/((CARROT_CAP+1)*(MESCLUN_CAP+1)))</x:f>
        <x:v>17</x:v>
      </x:c>
      <x:c r="J11268" s="266" t="n">
        <x:f>MOD(INT((ROW()-ROW($I$46))/(MESCLUN_CAP+1)),CARROT_CAP+1)</x:f>
        <x:v>5</x:v>
      </x:c>
      <x:c r="K11268" s="266" t="n">
        <x:f>MOD(ROW()-ROW($I$46),MESCLUN_CAP+1)</x:f>
        <x:v>0</x:v>
      </x:c>
      <x:c r="L11268" s="266" t="n">
        <x:f>SUM(I11268:K11268)</x:f>
        <x:v>22</x:v>
      </x:c>
      <x:c r="M11268" s="267" t="n">
        <x:f>I11268*TOMATO_HOURS*WEEKS*(1+TOMATO_DIM)^I11268+J11268*CARROT_HOURS*WEEKS*(1+CARROT_DIM)^J11268+K11268*MESCLUN_HOURS*WEEKS*(1+MESCLUN_DIM)^K11268</x:f>
        <x:v>7903.0507679728</x:v>
      </x:c>
      <x:c r="N11268" s="267" t="n">
        <x:f>MAX(M11268-FARMER_HOURS,0)/TEMP_HOURS_PER_WORKER</x:f>
        <x:v>4.988229699981111</x:v>
      </x:c>
      <x:c r="O11268" s="268" t="n">
        <x:f>I11268*TOMATO_PRICE+J11268*CARROT_PRICE+K11268*MESCLUN_PRICE</x:f>
        <x:v>160070</x:v>
      </x:c>
      <x:c r="P11268" s="268" t="n">
        <x:f>I11268*TOMATO_FERTILIZER+J11268*CARROT_FERTILIZER+K11268*MESCLUN_FERTILIZER</x:f>
        <x:v>17160</x:v>
      </x:c>
      <x:c r="Q11268" s="268" t="n">
        <x:f>MIN(M11268,FARMER_HOURS)*FARMER_RATE+MAX(M11268-FARMER_HOURS,0)*TEMP_RATE</x:f>
        <x:v>149705.74249952775</x:v>
      </x:c>
      <x:c r="R11268" s="268" t="n">
        <x:f>O11268-P11268-Q11268-FIXED_COST</x:f>
        <x:v>-26795.742499527754</x:v>
      </x:c>
      <x:c r="S11268" s="139" t="str">
        <x:f>IF(AND(L11268&lt;=TOTAL_BED_CAP,N11268&lt;=TEMP_WORKER_CAP),"YES","NO")</x:f>
        <x:v>NO</x:v>
      </x:c>
      <x:c r="T11268" s="139" t="n">
        <x:f>IF(S11268="YES",R11268,-1E+99)</x:f>
        <x:v>-1e+99</x:v>
      </x:c>
    </x:row>
    <x:row r="11269">
      <x:c r="A11269" s="139"/>
      <x:c r="B11269" s="139"/>
      <x:c r="C11269" s="139"/>
      <x:c r="D11269" s="139"/>
      <x:c r="E11269" s="139"/>
      <x:c r="F11269" s="139"/>
      <x:c r="G11269" s="139"/>
      <x:c r="H11269" s="139"/>
      <x:c r="I11269" s="266" t="n">
        <x:f>INT((ROW()-ROW($I$46))/((CARROT_CAP+1)*(MESCLUN_CAP+1)))</x:f>
        <x:v>17</x:v>
      </x:c>
      <x:c r="J11269" s="266" t="n">
        <x:f>MOD(INT((ROW()-ROW($I$46))/(MESCLUN_CAP+1)),CARROT_CAP+1)</x:f>
        <x:v>5</x:v>
      </x:c>
      <x:c r="K11269" s="266" t="n">
        <x:f>MOD(ROW()-ROW($I$46),MESCLUN_CAP+1)</x:f>
        <x:v>1</x:v>
      </x:c>
      <x:c r="L11269" s="266" t="n">
        <x:f>SUM(I11269:K11269)</x:f>
        <x:v>23</x:v>
      </x:c>
      <x:c r="M11269" s="267" t="n">
        <x:f>I11269*TOMATO_HOURS*WEEKS*(1+TOMATO_DIM)^I11269+J11269*CARROT_HOURS*WEEKS*(1+CARROT_DIM)^J11269+K11269*MESCLUN_HOURS*WEEKS*(1+MESCLUN_DIM)^K11269</x:f>
        <x:v>7948.6132679728</x:v>
      </x:c>
      <x:c r="N11269" s="267" t="n">
        <x:f>MAX(M11269-FARMER_HOURS,0)/TEMP_HOURS_PER_WORKER</x:f>
        <x:v>5.019870324981111</x:v>
      </x:c>
      <x:c r="O11269" s="268" t="n">
        <x:f>I11269*TOMATO_PRICE+J11269*CARROT_PRICE+K11269*MESCLUN_PRICE</x:f>
        <x:v>162770</x:v>
      </x:c>
      <x:c r="P11269" s="268" t="n">
        <x:f>I11269*TOMATO_FERTILIZER+J11269*CARROT_FERTILIZER+K11269*MESCLUN_FERTILIZER</x:f>
        <x:v>18040</x:v>
      </x:c>
      <x:c r="Q11269" s="268" t="n">
        <x:f>MIN(M11269,FARMER_HOURS)*FARMER_RATE+MAX(M11269-FARMER_HOURS,0)*TEMP_RATE</x:f>
        <x:v>150496.75812452775</x:v>
      </x:c>
      <x:c r="R11269" s="268" t="n">
        <x:f>O11269-P11269-Q11269-FIXED_COST</x:f>
        <x:v>-25766.758124527754</x:v>
      </x:c>
      <x:c r="S11269" s="139" t="str">
        <x:f>IF(AND(L11269&lt;=TOTAL_BED_CAP,N11269&lt;=TEMP_WORKER_CAP),"YES","NO")</x:f>
        <x:v>NO</x:v>
      </x:c>
      <x:c r="T11269" s="139" t="n">
        <x:f>IF(S11269="YES",R11269,-1E+99)</x:f>
        <x:v>-1e+99</x:v>
      </x:c>
    </x:row>
    <x:row r="11270">
      <x:c r="A11270" s="139"/>
      <x:c r="B11270" s="139"/>
      <x:c r="C11270" s="139"/>
      <x:c r="D11270" s="139"/>
      <x:c r="E11270" s="139"/>
      <x:c r="F11270" s="139"/>
      <x:c r="G11270" s="139"/>
      <x:c r="H11270" s="139"/>
      <x:c r="I11270" s="266" t="n">
        <x:f>INT((ROW()-ROW($I$46))/((CARROT_CAP+1)*(MESCLUN_CAP+1)))</x:f>
        <x:v>17</x:v>
      </x:c>
      <x:c r="J11270" s="266" t="n">
        <x:f>MOD(INT((ROW()-ROW($I$46))/(MESCLUN_CAP+1)),CARROT_CAP+1)</x:f>
        <x:v>5</x:v>
      </x:c>
      <x:c r="K11270" s="266" t="n">
        <x:f>MOD(ROW()-ROW($I$46),MESCLUN_CAP+1)</x:f>
        <x:v>2</x:v>
      </x:c>
      <x:c r="L11270" s="266" t="n">
        <x:f>SUM(I11270:K11270)</x:f>
        <x:v>24</x:v>
      </x:c>
      <x:c r="M11270" s="267" t="n">
        <x:f>I11270*TOMATO_HOURS*WEEKS*(1+TOMATO_DIM)^I11270+J11270*CARROT_HOURS*WEEKS*(1+CARROT_DIM)^J11270+K11270*MESCLUN_HOURS*WEEKS*(1+MESCLUN_DIM)^K11270</x:f>
        <x:v>7995.3148304728</x:v>
      </x:c>
      <x:c r="N11270" s="267" t="n">
        <x:f>MAX(M11270-FARMER_HOURS,0)/TEMP_HOURS_PER_WORKER</x:f>
        <x:v>5.0523019656061114</x:v>
      </x:c>
      <x:c r="O11270" s="268" t="n">
        <x:f>I11270*TOMATO_PRICE+J11270*CARROT_PRICE+K11270*MESCLUN_PRICE</x:f>
        <x:v>165470</x:v>
      </x:c>
      <x:c r="P11270" s="268" t="n">
        <x:f>I11270*TOMATO_FERTILIZER+J11270*CARROT_FERTILIZER+K11270*MESCLUN_FERTILIZER</x:f>
        <x:v>18920</x:v>
      </x:c>
      <x:c r="Q11270" s="268" t="n">
        <x:f>MIN(M11270,FARMER_HOURS)*FARMER_RATE+MAX(M11270-FARMER_HOURS,0)*TEMP_RATE</x:f>
        <x:v>151307.54914015278</x:v>
      </x:c>
      <x:c r="R11270" s="268" t="n">
        <x:f>O11270-P11270-Q11270-FIXED_COST</x:f>
        <x:v>-24757.549140152783</x:v>
      </x:c>
      <x:c r="S11270" s="139" t="str">
        <x:f>IF(AND(L11270&lt;=TOTAL_BED_CAP,N11270&lt;=TEMP_WORKER_CAP),"YES","NO")</x:f>
        <x:v>NO</x:v>
      </x:c>
      <x:c r="T11270" s="139" t="n">
        <x:f>IF(S11270="YES",R11270,-1E+99)</x:f>
        <x:v>-1e+99</x:v>
      </x:c>
    </x:row>
    <x:row r="11271">
      <x:c r="A11271" s="139"/>
      <x:c r="B11271" s="139"/>
      <x:c r="C11271" s="139"/>
      <x:c r="D11271" s="139"/>
      <x:c r="E11271" s="139"/>
      <x:c r="F11271" s="139"/>
      <x:c r="G11271" s="139"/>
      <x:c r="H11271" s="139"/>
      <x:c r="I11271" s="266" t="n">
        <x:f>INT((ROW()-ROW($I$46))/((CARROT_CAP+1)*(MESCLUN_CAP+1)))</x:f>
        <x:v>17</x:v>
      </x:c>
      <x:c r="J11271" s="266" t="n">
        <x:f>MOD(INT((ROW()-ROW($I$46))/(MESCLUN_CAP+1)),CARROT_CAP+1)</x:f>
        <x:v>5</x:v>
      </x:c>
      <x:c r="K11271" s="266" t="n">
        <x:f>MOD(ROW()-ROW($I$46),MESCLUN_CAP+1)</x:f>
        <x:v>3</x:v>
      </x:c>
      <x:c r="L11271" s="266" t="n">
        <x:f>SUM(I11271:K11271)</x:f>
        <x:v>25</x:v>
      </x:c>
      <x:c r="M11271" s="267" t="n">
        <x:f>I11271*TOMATO_HOURS*WEEKS*(1+TOMATO_DIM)^I11271+J11271*CARROT_HOURS*WEEKS*(1+CARROT_DIM)^J11271+K11271*MESCLUN_HOURS*WEEKS*(1+MESCLUN_DIM)^K11271</x:f>
        <x:v>8043.176812894675</x:v>
      </x:c>
      <x:c r="N11271" s="267" t="n">
        <x:f>MAX(M11271-FARMER_HOURS,0)/TEMP_HOURS_PER_WORKER</x:f>
        <x:v>5.08553945339908</x:v>
      </x:c>
      <x:c r="O11271" s="268" t="n">
        <x:f>I11271*TOMATO_PRICE+J11271*CARROT_PRICE+K11271*MESCLUN_PRICE</x:f>
        <x:v>168170</x:v>
      </x:c>
      <x:c r="P11271" s="268" t="n">
        <x:f>I11271*TOMATO_FERTILIZER+J11271*CARROT_FERTILIZER+K11271*MESCLUN_FERTILIZER</x:f>
        <x:v>19800</x:v>
      </x:c>
      <x:c r="Q11271" s="268" t="n">
        <x:f>MIN(M11271,FARMER_HOURS)*FARMER_RATE+MAX(M11271-FARMER_HOURS,0)*TEMP_RATE</x:f>
        <x:v>152138.486334977</x:v>
      </x:c>
      <x:c r="R11271" s="268" t="n">
        <x:f>O11271-P11271-Q11271-FIXED_COST</x:f>
        <x:v>-23768.486334977002</x:v>
      </x:c>
      <x:c r="S11271" s="139" t="str">
        <x:f>IF(AND(L11271&lt;=TOTAL_BED_CAP,N11271&lt;=TEMP_WORKER_CAP),"YES","NO")</x:f>
        <x:v>NO</x:v>
      </x:c>
      <x:c r="T11271" s="139" t="n">
        <x:f>IF(S11271="YES",R11271,-1E+99)</x:f>
        <x:v>-1e+99</x:v>
      </x:c>
    </x:row>
    <x:row r="11272">
      <x:c r="A11272" s="139"/>
      <x:c r="B11272" s="139"/>
      <x:c r="C11272" s="139"/>
      <x:c r="D11272" s="139"/>
      <x:c r="E11272" s="139"/>
      <x:c r="F11272" s="139"/>
      <x:c r="G11272" s="139"/>
      <x:c r="H11272" s="139"/>
      <x:c r="I11272" s="266" t="n">
        <x:f>INT((ROW()-ROW($I$46))/((CARROT_CAP+1)*(MESCLUN_CAP+1)))</x:f>
        <x:v>17</x:v>
      </x:c>
      <x:c r="J11272" s="266" t="n">
        <x:f>MOD(INT((ROW()-ROW($I$46))/(MESCLUN_CAP+1)),CARROT_CAP+1)</x:f>
        <x:v>5</x:v>
      </x:c>
      <x:c r="K11272" s="266" t="n">
        <x:f>MOD(ROW()-ROW($I$46),MESCLUN_CAP+1)</x:f>
        <x:v>4</x:v>
      </x:c>
      <x:c r="L11272" s="266" t="n">
        <x:f>SUM(I11272:K11272)</x:f>
        <x:v>26</x:v>
      </x:c>
      <x:c r="M11272" s="267" t="n">
        <x:f>I11272*TOMATO_HOURS*WEEKS*(1+TOMATO_DIM)^I11272+J11272*CARROT_HOURS*WEEKS*(1+CARROT_DIM)^J11272+K11272*MESCLUN_HOURS*WEEKS*(1+MESCLUN_DIM)^K11272</x:f>
        <x:v>8092.220928617331</x:v>
      </x:c>
      <x:c r="N11272" s="267" t="n">
        <x:f>MAX(M11272-FARMER_HOURS,0)/TEMP_HOURS_PER_WORKER</x:f>
        <x:v>5.119597867095369</x:v>
      </x:c>
      <x:c r="O11272" s="268" t="n">
        <x:f>I11272*TOMATO_PRICE+J11272*CARROT_PRICE+K11272*MESCLUN_PRICE</x:f>
        <x:v>170870</x:v>
      </x:c>
      <x:c r="P11272" s="268" t="n">
        <x:f>I11272*TOMATO_FERTILIZER+J11272*CARROT_FERTILIZER+K11272*MESCLUN_FERTILIZER</x:f>
        <x:v>20680</x:v>
      </x:c>
      <x:c r="Q11272" s="268" t="n">
        <x:f>MIN(M11272,FARMER_HOURS)*FARMER_RATE+MAX(M11272-FARMER_HOURS,0)*TEMP_RATE</x:f>
        <x:v>152989.9466773842</x:v>
      </x:c>
      <x:c r="R11272" s="268" t="n">
        <x:f>O11272-P11272-Q11272-FIXED_COST</x:f>
        <x:v>-22799.9466773842</x:v>
      </x:c>
      <x:c r="S11272" s="139" t="str">
        <x:f>IF(AND(L11272&lt;=TOTAL_BED_CAP,N11272&lt;=TEMP_WORKER_CAP),"YES","NO")</x:f>
        <x:v>NO</x:v>
      </x:c>
      <x:c r="T11272" s="139" t="n">
        <x:f>IF(S11272="YES",R11272,-1E+99)</x:f>
        <x:v>-1e+99</x:v>
      </x:c>
    </x:row>
    <x:row r="11273">
      <x:c r="A11273" s="139"/>
      <x:c r="B11273" s="139"/>
      <x:c r="C11273" s="139"/>
      <x:c r="D11273" s="139"/>
      <x:c r="E11273" s="139"/>
      <x:c r="F11273" s="139"/>
      <x:c r="G11273" s="139"/>
      <x:c r="H11273" s="139"/>
      <x:c r="I11273" s="266" t="n">
        <x:f>INT((ROW()-ROW($I$46))/((CARROT_CAP+1)*(MESCLUN_CAP+1)))</x:f>
        <x:v>17</x:v>
      </x:c>
      <x:c r="J11273" s="266" t="n">
        <x:f>MOD(INT((ROW()-ROW($I$46))/(MESCLUN_CAP+1)),CARROT_CAP+1)</x:f>
        <x:v>5</x:v>
      </x:c>
      <x:c r="K11273" s="266" t="n">
        <x:f>MOD(ROW()-ROW($I$46),MESCLUN_CAP+1)</x:f>
        <x:v>5</x:v>
      </x:c>
      <x:c r="L11273" s="266" t="n">
        <x:f>SUM(I11273:K11273)</x:f>
        <x:v>27</x:v>
      </x:c>
      <x:c r="M11273" s="267" t="n">
        <x:f>I11273*TOMATO_HOURS*WEEKS*(1+TOMATO_DIM)^I11273+J11273*CARROT_HOURS*WEEKS*(1+CARROT_DIM)^J11273+K11273*MESCLUN_HOURS*WEEKS*(1+MESCLUN_DIM)^K11273</x:f>
        <x:v>8142.469252538534</x:v>
      </x:c>
      <x:c r="N11273" s="267" t="n">
        <x:f>MAX(M11273-FARMER_HOURS,0)/TEMP_HOURS_PER_WORKER</x:f>
        <x:v>5.154492536485093</x:v>
      </x:c>
      <x:c r="O11273" s="268" t="n">
        <x:f>I11273*TOMATO_PRICE+J11273*CARROT_PRICE+K11273*MESCLUN_PRICE</x:f>
        <x:v>173570</x:v>
      </x:c>
      <x:c r="P11273" s="268" t="n">
        <x:f>I11273*TOMATO_FERTILIZER+J11273*CARROT_FERTILIZER+K11273*MESCLUN_FERTILIZER</x:f>
        <x:v>21560</x:v>
      </x:c>
      <x:c r="Q11273" s="268" t="n">
        <x:f>MIN(M11273,FARMER_HOURS)*FARMER_RATE+MAX(M11273-FARMER_HOURS,0)*TEMP_RATE</x:f>
        <x:v>153862.31341212732</x:v>
      </x:c>
      <x:c r="R11273" s="268" t="n">
        <x:f>O11273-P11273-Q11273-FIXED_COST</x:f>
        <x:v>-21852.313412127318</x:v>
      </x:c>
      <x:c r="S11273" s="139" t="str">
        <x:f>IF(AND(L11273&lt;=TOTAL_BED_CAP,N11273&lt;=TEMP_WORKER_CAP),"YES","NO")</x:f>
        <x:v>NO</x:v>
      </x:c>
      <x:c r="T11273" s="139" t="n">
        <x:f>IF(S11273="YES",R11273,-1E+99)</x:f>
        <x:v>-1e+99</x:v>
      </x:c>
    </x:row>
    <x:row r="11274">
      <x:c r="A11274" s="139"/>
      <x:c r="B11274" s="139"/>
      <x:c r="C11274" s="139"/>
      <x:c r="D11274" s="139"/>
      <x:c r="E11274" s="139"/>
      <x:c r="F11274" s="139"/>
      <x:c r="G11274" s="139"/>
      <x:c r="H11274" s="139"/>
      <x:c r="I11274" s="266" t="n">
        <x:f>INT((ROW()-ROW($I$46))/((CARROT_CAP+1)*(MESCLUN_CAP+1)))</x:f>
        <x:v>17</x:v>
      </x:c>
      <x:c r="J11274" s="266" t="n">
        <x:f>MOD(INT((ROW()-ROW($I$46))/(MESCLUN_CAP+1)),CARROT_CAP+1)</x:f>
        <x:v>5</x:v>
      </x:c>
      <x:c r="K11274" s="266" t="n">
        <x:f>MOD(ROW()-ROW($I$46),MESCLUN_CAP+1)</x:f>
        <x:v>6</x:v>
      </x:c>
      <x:c r="L11274" s="266" t="n">
        <x:f>SUM(I11274:K11274)</x:f>
        <x:v>28</x:v>
      </x:c>
      <x:c r="M11274" s="267" t="n">
        <x:f>I11274*TOMATO_HOURS*WEEKS*(1+TOMATO_DIM)^I11274+J11274*CARROT_HOURS*WEEKS*(1+CARROT_DIM)^J11274+K11274*MESCLUN_HOURS*WEEKS*(1+MESCLUN_DIM)^K11274</x:f>
        <x:v>8193.944226720167</x:v>
      </x:c>
      <x:c r="N11274" s="267" t="n">
        <x:f>MAX(M11274-FARMER_HOURS,0)/TEMP_HOURS_PER_WORKER</x:f>
        <x:v>5.190239046333449</x:v>
      </x:c>
      <x:c r="O11274" s="268" t="n">
        <x:f>I11274*TOMATO_PRICE+J11274*CARROT_PRICE+K11274*MESCLUN_PRICE</x:f>
        <x:v>176270</x:v>
      </x:c>
      <x:c r="P11274" s="268" t="n">
        <x:f>I11274*TOMATO_FERTILIZER+J11274*CARROT_FERTILIZER+K11274*MESCLUN_FERTILIZER</x:f>
        <x:v>22440</x:v>
      </x:c>
      <x:c r="Q11274" s="268" t="n">
        <x:f>MIN(M11274,FARMER_HOURS)*FARMER_RATE+MAX(M11274-FARMER_HOURS,0)*TEMP_RATE</x:f>
        <x:v>154755.9761583362</x:v>
      </x:c>
      <x:c r="R11274" s="268" t="n">
        <x:f>O11274-P11274-Q11274-FIXED_COST</x:f>
        <x:v>-20925.976158336212</x:v>
      </x:c>
      <x:c r="S11274" s="139" t="str">
        <x:f>IF(AND(L11274&lt;=TOTAL_BED_CAP,N11274&lt;=TEMP_WORKER_CAP),"YES","NO")</x:f>
        <x:v>NO</x:v>
      </x:c>
      <x:c r="T11274" s="139" t="n">
        <x:f>IF(S11274="YES",R11274,-1E+99)</x:f>
        <x:v>-1e+99</x:v>
      </x:c>
    </x:row>
    <x:row r="11275">
      <x:c r="A11275" s="139"/>
      <x:c r="B11275" s="139"/>
      <x:c r="C11275" s="139"/>
      <x:c r="D11275" s="139"/>
      <x:c r="E11275" s="139"/>
      <x:c r="F11275" s="139"/>
      <x:c r="G11275" s="139"/>
      <x:c r="H11275" s="139"/>
      <x:c r="I11275" s="266" t="n">
        <x:f>INT((ROW()-ROW($I$46))/((CARROT_CAP+1)*(MESCLUN_CAP+1)))</x:f>
        <x:v>17</x:v>
      </x:c>
      <x:c r="J11275" s="266" t="n">
        <x:f>MOD(INT((ROW()-ROW($I$46))/(MESCLUN_CAP+1)),CARROT_CAP+1)</x:f>
        <x:v>5</x:v>
      </x:c>
      <x:c r="K11275" s="266" t="n">
        <x:f>MOD(ROW()-ROW($I$46),MESCLUN_CAP+1)</x:f>
        <x:v>7</x:v>
      </x:c>
      <x:c r="L11275" s="266" t="n">
        <x:f>SUM(I11275:K11275)</x:f>
        <x:v>29</x:v>
      </x:c>
      <x:c r="M11275" s="267" t="n">
        <x:f>I11275*TOMATO_HOURS*WEEKS*(1+TOMATO_DIM)^I11275+J11275*CARROT_HOURS*WEEKS*(1+CARROT_DIM)^J11275+K11275*MESCLUN_HOURS*WEEKS*(1+MESCLUN_DIM)^K11275</x:f>
        <x:v>8246.668666118128</x:v>
      </x:c>
      <x:c r="N11275" s="267" t="n">
        <x:f>MAX(M11275-FARMER_HOURS,0)/TEMP_HOURS_PER_WORKER</x:f>
        <x:v>5.226853240359811</x:v>
      </x:c>
      <x:c r="O11275" s="268" t="n">
        <x:f>I11275*TOMATO_PRICE+J11275*CARROT_PRICE+K11275*MESCLUN_PRICE</x:f>
        <x:v>178970</x:v>
      </x:c>
      <x:c r="P11275" s="268" t="n">
        <x:f>I11275*TOMATO_FERTILIZER+J11275*CARROT_FERTILIZER+K11275*MESCLUN_FERTILIZER</x:f>
        <x:v>23320</x:v>
      </x:c>
      <x:c r="Q11275" s="268" t="n">
        <x:f>MIN(M11275,FARMER_HOURS)*FARMER_RATE+MAX(M11275-FARMER_HOURS,0)*TEMP_RATE</x:f>
        <x:v>155671.3310089953</x:v>
      </x:c>
      <x:c r="R11275" s="268" t="n">
        <x:f>O11275-P11275-Q11275-FIXED_COST</x:f>
        <x:v>-20021.3310089953</x:v>
      </x:c>
      <x:c r="S11275" s="139" t="str">
        <x:f>IF(AND(L11275&lt;=TOTAL_BED_CAP,N11275&lt;=TEMP_WORKER_CAP),"YES","NO")</x:f>
        <x:v>NO</x:v>
      </x:c>
      <x:c r="T11275" s="139" t="n">
        <x:f>IF(S11275="YES",R11275,-1E+99)</x:f>
        <x:v>-1e+99</x:v>
      </x:c>
    </x:row>
    <x:row r="11276">
      <x:c r="A11276" s="139"/>
      <x:c r="B11276" s="139"/>
      <x:c r="C11276" s="139"/>
      <x:c r="D11276" s="139"/>
      <x:c r="E11276" s="139"/>
      <x:c r="F11276" s="139"/>
      <x:c r="G11276" s="139"/>
      <x:c r="H11276" s="139"/>
      <x:c r="I11276" s="266" t="n">
        <x:f>INT((ROW()-ROW($I$46))/((CARROT_CAP+1)*(MESCLUN_CAP+1)))</x:f>
        <x:v>17</x:v>
      </x:c>
      <x:c r="J11276" s="266" t="n">
        <x:f>MOD(INT((ROW()-ROW($I$46))/(MESCLUN_CAP+1)),CARROT_CAP+1)</x:f>
        <x:v>5</x:v>
      </x:c>
      <x:c r="K11276" s="266" t="n">
        <x:f>MOD(ROW()-ROW($I$46),MESCLUN_CAP+1)</x:f>
        <x:v>8</x:v>
      </x:c>
      <x:c r="L11276" s="266" t="n">
        <x:f>SUM(I11276:K11276)</x:f>
        <x:v>30</x:v>
      </x:c>
      <x:c r="M11276" s="267" t="n">
        <x:f>I11276*TOMATO_HOURS*WEEKS*(1+TOMATO_DIM)^I11276+J11276*CARROT_HOURS*WEEKS*(1+CARROT_DIM)^J11276+K11276*MESCLUN_HOURS*WEEKS*(1+MESCLUN_DIM)^K11276</x:f>
        <x:v>8300.665764398109</x:v>
      </x:c>
      <x:c r="N11276" s="267" t="n">
        <x:f>MAX(M11276-FARMER_HOURS,0)/TEMP_HOURS_PER_WORKER</x:f>
        <x:v>5.264351225276465</x:v>
      </x:c>
      <x:c r="O11276" s="268" t="n">
        <x:f>I11276*TOMATO_PRICE+J11276*CARROT_PRICE+K11276*MESCLUN_PRICE</x:f>
        <x:v>181670</x:v>
      </x:c>
      <x:c r="P11276" s="268" t="n">
        <x:f>I11276*TOMATO_FERTILIZER+J11276*CARROT_FERTILIZER+K11276*MESCLUN_FERTILIZER</x:f>
        <x:v>24200</x:v>
      </x:c>
      <x:c r="Q11276" s="268" t="n">
        <x:f>MIN(M11276,FARMER_HOURS)*FARMER_RATE+MAX(M11276-FARMER_HOURS,0)*TEMP_RATE</x:f>
        <x:v>156608.78063191162</x:v>
      </x:c>
      <x:c r="R11276" s="268" t="n">
        <x:f>O11276-P11276-Q11276-FIXED_COST</x:f>
        <x:v>-19138.78063191162</x:v>
      </x:c>
      <x:c r="S11276" s="139" t="str">
        <x:f>IF(AND(L11276&lt;=TOTAL_BED_CAP,N11276&lt;=TEMP_WORKER_CAP),"YES","NO")</x:f>
        <x:v>NO</x:v>
      </x:c>
      <x:c r="T11276" s="139" t="n">
        <x:f>IF(S11276="YES",R11276,-1E+99)</x:f>
        <x:v>-1e+99</x:v>
      </x:c>
    </x:row>
    <x:row r="11277">
      <x:c r="A11277" s="139"/>
      <x:c r="B11277" s="139"/>
      <x:c r="C11277" s="139"/>
      <x:c r="D11277" s="139"/>
      <x:c r="E11277" s="139"/>
      <x:c r="F11277" s="139"/>
      <x:c r="G11277" s="139"/>
      <x:c r="H11277" s="139"/>
      <x:c r="I11277" s="266" t="n">
        <x:f>INT((ROW()-ROW($I$46))/((CARROT_CAP+1)*(MESCLUN_CAP+1)))</x:f>
        <x:v>17</x:v>
      </x:c>
      <x:c r="J11277" s="266" t="n">
        <x:f>MOD(INT((ROW()-ROW($I$46))/(MESCLUN_CAP+1)),CARROT_CAP+1)</x:f>
        <x:v>5</x:v>
      </x:c>
      <x:c r="K11277" s="266" t="n">
        <x:f>MOD(ROW()-ROW($I$46),MESCLUN_CAP+1)</x:f>
        <x:v>9</x:v>
      </x:c>
      <x:c r="L11277" s="266" t="n">
        <x:f>SUM(I11277:K11277)</x:f>
        <x:v>31</x:v>
      </x:c>
      <x:c r="M11277" s="267" t="n">
        <x:f>I11277*TOMATO_HOURS*WEEKS*(1+TOMATO_DIM)^I11277+J11277*CARROT_HOURS*WEEKS*(1+CARROT_DIM)^J11277+K11277*MESCLUN_HOURS*WEEKS*(1+MESCLUN_DIM)^K11277</x:f>
        <x:v>8355.959099838503</x:v>
      </x:c>
      <x:c r="N11277" s="267" t="n">
        <x:f>MAX(M11277-FARMER_HOURS,0)/TEMP_HOURS_PER_WORKER</x:f>
        <x:v>5.302749374887849</x:v>
      </x:c>
      <x:c r="O11277" s="268" t="n">
        <x:f>I11277*TOMATO_PRICE+J11277*CARROT_PRICE+K11277*MESCLUN_PRICE</x:f>
        <x:v>184370</x:v>
      </x:c>
      <x:c r="P11277" s="268" t="n">
        <x:f>I11277*TOMATO_FERTILIZER+J11277*CARROT_FERTILIZER+K11277*MESCLUN_FERTILIZER</x:f>
        <x:v>25080</x:v>
      </x:c>
      <x:c r="Q11277" s="268" t="n">
        <x:f>MIN(M11277,FARMER_HOURS)*FARMER_RATE+MAX(M11277-FARMER_HOURS,0)*TEMP_RATE</x:f>
        <x:v>157568.73437219622</x:v>
      </x:c>
      <x:c r="R11277" s="268" t="n">
        <x:f>O11277-P11277-Q11277-FIXED_COST</x:f>
        <x:v>-18278.734372196224</x:v>
      </x:c>
      <x:c r="S11277" s="139" t="str">
        <x:f>IF(AND(L11277&lt;=TOTAL_BED_CAP,N11277&lt;=TEMP_WORKER_CAP),"YES","NO")</x:f>
        <x:v>NO</x:v>
      </x:c>
      <x:c r="T11277" s="139" t="n">
        <x:f>IF(S11277="YES",R11277,-1E+99)</x:f>
        <x:v>-1e+99</x:v>
      </x:c>
    </x:row>
    <x:row r="11278">
      <x:c r="A11278" s="139"/>
      <x:c r="B11278" s="139"/>
      <x:c r="C11278" s="139"/>
      <x:c r="D11278" s="139"/>
      <x:c r="E11278" s="139"/>
      <x:c r="F11278" s="139"/>
      <x:c r="G11278" s="139"/>
      <x:c r="H11278" s="139"/>
      <x:c r="I11278" s="266" t="n">
        <x:f>INT((ROW()-ROW($I$46))/((CARROT_CAP+1)*(MESCLUN_CAP+1)))</x:f>
        <x:v>17</x:v>
      </x:c>
      <x:c r="J11278" s="266" t="n">
        <x:f>MOD(INT((ROW()-ROW($I$46))/(MESCLUN_CAP+1)),CARROT_CAP+1)</x:f>
        <x:v>5</x:v>
      </x:c>
      <x:c r="K11278" s="266" t="n">
        <x:f>MOD(ROW()-ROW($I$46),MESCLUN_CAP+1)</x:f>
        <x:v>10</x:v>
      </x:c>
      <x:c r="L11278" s="266" t="n">
        <x:f>SUM(I11278:K11278)</x:f>
        <x:v>32</x:v>
      </x:c>
      <x:c r="M11278" s="267" t="n">
        <x:f>I11278*TOMATO_HOURS*WEEKS*(1+TOMATO_DIM)^I11278+J11278*CARROT_HOURS*WEEKS*(1+CARROT_DIM)^J11278+K11278*MESCLUN_HOURS*WEEKS*(1+MESCLUN_DIM)^K11278</x:f>
        <x:v>8412.572641321716</x:v>
      </x:c>
      <x:c r="N11278" s="267" t="n">
        <x:f>MAX(M11278-FARMER_HOURS,0)/TEMP_HOURS_PER_WORKER</x:f>
        <x:v>5.342064334251192</x:v>
      </x:c>
      <x:c r="O11278" s="268" t="n">
        <x:f>I11278*TOMATO_PRICE+J11278*CARROT_PRICE+K11278*MESCLUN_PRICE</x:f>
        <x:v>187070</x:v>
      </x:c>
      <x:c r="P11278" s="268" t="n">
        <x:f>I11278*TOMATO_FERTILIZER+J11278*CARROT_FERTILIZER+K11278*MESCLUN_FERTILIZER</x:f>
        <x:v>25960</x:v>
      </x:c>
      <x:c r="Q11278" s="268" t="n">
        <x:f>MIN(M11278,FARMER_HOURS)*FARMER_RATE+MAX(M11278-FARMER_HOURS,0)*TEMP_RATE</x:f>
        <x:v>158551.6083562798</x:v>
      </x:c>
      <x:c r="R11278" s="268" t="n">
        <x:f>O11278-P11278-Q11278-FIXED_COST</x:f>
        <x:v>-17441.608356279787</x:v>
      </x:c>
      <x:c r="S11278" s="139" t="str">
        <x:f>IF(AND(L11278&lt;=TOTAL_BED_CAP,N11278&lt;=TEMP_WORKER_CAP),"YES","NO")</x:f>
        <x:v>NO</x:v>
      </x:c>
      <x:c r="T11278" s="139" t="n">
        <x:f>IF(S11278="YES",R11278,-1E+99)</x:f>
        <x:v>-1e+99</x:v>
      </x:c>
    </x:row>
    <x:row r="11279">
      <x:c r="A11279" s="139"/>
      <x:c r="B11279" s="139"/>
      <x:c r="C11279" s="139"/>
      <x:c r="D11279" s="139"/>
      <x:c r="E11279" s="139"/>
      <x:c r="F11279" s="139"/>
      <x:c r="G11279" s="139"/>
      <x:c r="H11279" s="139"/>
      <x:c r="I11279" s="266" t="n">
        <x:f>INT((ROW()-ROW($I$46))/((CARROT_CAP+1)*(MESCLUN_CAP+1)))</x:f>
        <x:v>17</x:v>
      </x:c>
      <x:c r="J11279" s="266" t="n">
        <x:f>MOD(INT((ROW()-ROW($I$46))/(MESCLUN_CAP+1)),CARROT_CAP+1)</x:f>
        <x:v>5</x:v>
      </x:c>
      <x:c r="K11279" s="266" t="n">
        <x:f>MOD(ROW()-ROW($I$46),MESCLUN_CAP+1)</x:f>
        <x:v>11</x:v>
      </x:c>
      <x:c r="L11279" s="266" t="n">
        <x:f>SUM(I11279:K11279)</x:f>
        <x:v>33</x:v>
      </x:c>
      <x:c r="M11279" s="267" t="n">
        <x:f>I11279*TOMATO_HOURS*WEEKS*(1+TOMATO_DIM)^I11279+J11279*CARROT_HOURS*WEEKS*(1+CARROT_DIM)^J11279+K11279*MESCLUN_HOURS*WEEKS*(1+MESCLUN_DIM)^K11279</x:f>
        <x:v>8470.530754415155</x:v>
      </x:c>
      <x:c r="N11279" s="267" t="n">
        <x:f>MAX(M11279-FARMER_HOURS,0)/TEMP_HOURS_PER_WORKER</x:f>
        <x:v>5.382313023899413</x:v>
      </x:c>
      <x:c r="O11279" s="268" t="n">
        <x:f>I11279*TOMATO_PRICE+J11279*CARROT_PRICE+K11279*MESCLUN_PRICE</x:f>
        <x:v>189770</x:v>
      </x:c>
      <x:c r="P11279" s="268" t="n">
        <x:f>I11279*TOMATO_FERTILIZER+J11279*CARROT_FERTILIZER+K11279*MESCLUN_FERTILIZER</x:f>
        <x:v>26840</x:v>
      </x:c>
      <x:c r="Q11279" s="268" t="n">
        <x:f>MIN(M11279,FARMER_HOURS)*FARMER_RATE+MAX(M11279-FARMER_HOURS,0)*TEMP_RATE</x:f>
        <x:v>159557.82559748532</x:v>
      </x:c>
      <x:c r="R11279" s="268" t="n">
        <x:f>O11279-P11279-Q11279-FIXED_COST</x:f>
        <x:v>-16627.825597485324</x:v>
      </x:c>
      <x:c r="S11279" s="139" t="str">
        <x:f>IF(AND(L11279&lt;=TOTAL_BED_CAP,N11279&lt;=TEMP_WORKER_CAP),"YES","NO")</x:f>
        <x:v>NO</x:v>
      </x:c>
      <x:c r="T11279" s="139" t="n">
        <x:f>IF(S11279="YES",R11279,-1E+99)</x:f>
        <x:v>-1e+99</x:v>
      </x:c>
    </x:row>
    <x:row r="11280">
      <x:c r="A11280" s="139"/>
      <x:c r="B11280" s="139"/>
      <x:c r="C11280" s="139"/>
      <x:c r="D11280" s="139"/>
      <x:c r="E11280" s="139"/>
      <x:c r="F11280" s="139"/>
      <x:c r="G11280" s="139"/>
      <x:c r="H11280" s="139"/>
      <x:c r="I11280" s="266" t="n">
        <x:f>INT((ROW()-ROW($I$46))/((CARROT_CAP+1)*(MESCLUN_CAP+1)))</x:f>
        <x:v>17</x:v>
      </x:c>
      <x:c r="J11280" s="266" t="n">
        <x:f>MOD(INT((ROW()-ROW($I$46))/(MESCLUN_CAP+1)),CARROT_CAP+1)</x:f>
        <x:v>5</x:v>
      </x:c>
      <x:c r="K11280" s="266" t="n">
        <x:f>MOD(ROW()-ROW($I$46),MESCLUN_CAP+1)</x:f>
        <x:v>12</x:v>
      </x:c>
      <x:c r="L11280" s="266" t="n">
        <x:f>SUM(I11280:K11280)</x:f>
        <x:v>34</x:v>
      </x:c>
      <x:c r="M11280" s="267" t="n">
        <x:f>I11280*TOMATO_HOURS*WEEKS*(1+TOMATO_DIM)^I11280+J11280*CARROT_HOURS*WEEKS*(1+CARROT_DIM)^J11280+K11280*MESCLUN_HOURS*WEEKS*(1+MESCLUN_DIM)^K11280</x:f>
        <x:v>8529.858207543219</x:v>
      </x:c>
      <x:c r="N11280" s="267" t="n">
        <x:f>MAX(M11280-FARMER_HOURS,0)/TEMP_HOURS_PER_WORKER</x:f>
        <x:v>5.423512644127235</x:v>
      </x:c>
      <x:c r="O11280" s="268" t="n">
        <x:f>I11280*TOMATO_PRICE+J11280*CARROT_PRICE+K11280*MESCLUN_PRICE</x:f>
        <x:v>192470</x:v>
      </x:c>
      <x:c r="P11280" s="268" t="n">
        <x:f>I11280*TOMATO_FERTILIZER+J11280*CARROT_FERTILIZER+K11280*MESCLUN_FERTILIZER</x:f>
        <x:v>27720</x:v>
      </x:c>
      <x:c r="Q11280" s="268" t="n">
        <x:f>MIN(M11280,FARMER_HOURS)*FARMER_RATE+MAX(M11280-FARMER_HOURS,0)*TEMP_RATE</x:f>
        <x:v>160587.81610318087</x:v>
      </x:c>
      <x:c r="R11280" s="268" t="n">
        <x:f>O11280-P11280-Q11280-FIXED_COST</x:f>
        <x:v>-15837.81610318087</x:v>
      </x:c>
      <x:c r="S11280" s="139" t="str">
        <x:f>IF(AND(L11280&lt;=TOTAL_BED_CAP,N11280&lt;=TEMP_WORKER_CAP),"YES","NO")</x:f>
        <x:v>NO</x:v>
      </x:c>
      <x:c r="T11280" s="139" t="n">
        <x:f>IF(S11280="YES",R11280,-1E+99)</x:f>
        <x:v>-1e+99</x:v>
      </x:c>
    </x:row>
    <x:row r="11281">
      <x:c r="A11281" s="139"/>
      <x:c r="B11281" s="139"/>
      <x:c r="C11281" s="139"/>
      <x:c r="D11281" s="139"/>
      <x:c r="E11281" s="139"/>
      <x:c r="F11281" s="139"/>
      <x:c r="G11281" s="139"/>
      <x:c r="H11281" s="139"/>
      <x:c r="I11281" s="266" t="n">
        <x:f>INT((ROW()-ROW($I$46))/((CARROT_CAP+1)*(MESCLUN_CAP+1)))</x:f>
        <x:v>17</x:v>
      </x:c>
      <x:c r="J11281" s="266" t="n">
        <x:f>MOD(INT((ROW()-ROW($I$46))/(MESCLUN_CAP+1)),CARROT_CAP+1)</x:f>
        <x:v>5</x:v>
      </x:c>
      <x:c r="K11281" s="266" t="n">
        <x:f>MOD(ROW()-ROW($I$46),MESCLUN_CAP+1)</x:f>
        <x:v>13</x:v>
      </x:c>
      <x:c r="L11281" s="266" t="n">
        <x:f>SUM(I11281:K11281)</x:f>
        <x:v>35</x:v>
      </x:c>
      <x:c r="M11281" s="267" t="n">
        <x:f>I11281*TOMATO_HOURS*WEEKS*(1+TOMATO_DIM)^I11281+J11281*CARROT_HOURS*WEEKS*(1+CARROT_DIM)^J11281+K11281*MESCLUN_HOURS*WEEKS*(1+MESCLUN_DIM)^K11281</x:f>
        <x:v>8590.580178251603</x:v>
      </x:c>
      <x:c r="N11281" s="267" t="n">
        <x:f>MAX(M11281-FARMER_HOURS,0)/TEMP_HOURS_PER_WORKER</x:f>
        <x:v>5.465680679341391</x:v>
      </x:c>
      <x:c r="O11281" s="268" t="n">
        <x:f>I11281*TOMATO_PRICE+J11281*CARROT_PRICE+K11281*MESCLUN_PRICE</x:f>
        <x:v>195170</x:v>
      </x:c>
      <x:c r="P11281" s="268" t="n">
        <x:f>I11281*TOMATO_FERTILIZER+J11281*CARROT_FERTILIZER+K11281*MESCLUN_FERTILIZER</x:f>
        <x:v>28600</x:v>
      </x:c>
      <x:c r="Q11281" s="268" t="n">
        <x:f>MIN(M11281,FARMER_HOURS)*FARMER_RATE+MAX(M11281-FARMER_HOURS,0)*TEMP_RATE</x:f>
        <x:v>161642.01698353476</x:v>
      </x:c>
      <x:c r="R11281" s="268" t="n">
        <x:f>O11281-P11281-Q11281-FIXED_COST</x:f>
        <x:v>-15072.016983534762</x:v>
      </x:c>
      <x:c r="S11281" s="139" t="str">
        <x:f>IF(AND(L11281&lt;=TOTAL_BED_CAP,N11281&lt;=TEMP_WORKER_CAP),"YES","NO")</x:f>
        <x:v>NO</x:v>
      </x:c>
      <x:c r="T11281" s="139" t="n">
        <x:f>IF(S11281="YES",R11281,-1E+99)</x:f>
        <x:v>-1e+99</x:v>
      </x:c>
    </x:row>
    <x:row r="11282">
      <x:c r="A11282" s="139"/>
      <x:c r="B11282" s="139"/>
      <x:c r="C11282" s="139"/>
      <x:c r="D11282" s="139"/>
      <x:c r="E11282" s="139"/>
      <x:c r="F11282" s="139"/>
      <x:c r="G11282" s="139"/>
      <x:c r="H11282" s="139"/>
      <x:c r="I11282" s="266" t="n">
        <x:f>INT((ROW()-ROW($I$46))/((CARROT_CAP+1)*(MESCLUN_CAP+1)))</x:f>
        <x:v>17</x:v>
      </x:c>
      <x:c r="J11282" s="266" t="n">
        <x:f>MOD(INT((ROW()-ROW($I$46))/(MESCLUN_CAP+1)),CARROT_CAP+1)</x:f>
        <x:v>5</x:v>
      </x:c>
      <x:c r="K11282" s="266" t="n">
        <x:f>MOD(ROW()-ROW($I$46),MESCLUN_CAP+1)</x:f>
        <x:v>14</x:v>
      </x:c>
      <x:c r="L11282" s="266" t="n">
        <x:f>SUM(I11282:K11282)</x:f>
        <x:v>36</x:v>
      </x:c>
      <x:c r="M11282" s="267" t="n">
        <x:f>I11282*TOMATO_HOURS*WEEKS*(1+TOMATO_DIM)^I11282+J11282*CARROT_HOURS*WEEKS*(1+CARROT_DIM)^J11282+K11282*MESCLUN_HOURS*WEEKS*(1+MESCLUN_DIM)^K11282</x:f>
        <x:v>8652.722259565264</x:v>
      </x:c>
      <x:c r="N11282" s="267" t="n">
        <x:f>MAX(M11282-FARMER_HOURS,0)/TEMP_HOURS_PER_WORKER</x:f>
        <x:v>5.508834902475877</x:v>
      </x:c>
      <x:c r="O11282" s="268" t="n">
        <x:f>I11282*TOMATO_PRICE+J11282*CARROT_PRICE+K11282*MESCLUN_PRICE</x:f>
        <x:v>197870</x:v>
      </x:c>
      <x:c r="P11282" s="268" t="n">
        <x:f>I11282*TOMATO_FERTILIZER+J11282*CARROT_FERTILIZER+K11282*MESCLUN_FERTILIZER</x:f>
        <x:v>29480</x:v>
      </x:c>
      <x:c r="Q11282" s="268" t="n">
        <x:f>MIN(M11282,FARMER_HOURS)*FARMER_RATE+MAX(M11282-FARMER_HOURS,0)*TEMP_RATE</x:f>
        <x:v>162720.87256189695</x:v>
      </x:c>
      <x:c r="R11282" s="268" t="n">
        <x:f>O11282-P11282-Q11282-FIXED_COST</x:f>
        <x:v>-14330.872561896947</x:v>
      </x:c>
      <x:c r="S11282" s="139" t="str">
        <x:f>IF(AND(L11282&lt;=TOTAL_BED_CAP,N11282&lt;=TEMP_WORKER_CAP),"YES","NO")</x:f>
        <x:v>NO</x:v>
      </x:c>
      <x:c r="T11282" s="139" t="n">
        <x:f>IF(S11282="YES",R11282,-1E+99)</x:f>
        <x:v>-1e+99</x:v>
      </x:c>
    </x:row>
    <x:row r="11283">
      <x:c r="A11283" s="139"/>
      <x:c r="B11283" s="139"/>
      <x:c r="C11283" s="139"/>
      <x:c r="D11283" s="139"/>
      <x:c r="E11283" s="139"/>
      <x:c r="F11283" s="139"/>
      <x:c r="G11283" s="139"/>
      <x:c r="H11283" s="139"/>
      <x:c r="I11283" s="266" t="n">
        <x:f>INT((ROW()-ROW($I$46))/((CARROT_CAP+1)*(MESCLUN_CAP+1)))</x:f>
        <x:v>17</x:v>
      </x:c>
      <x:c r="J11283" s="266" t="n">
        <x:f>MOD(INT((ROW()-ROW($I$46))/(MESCLUN_CAP+1)),CARROT_CAP+1)</x:f>
        <x:v>5</x:v>
      </x:c>
      <x:c r="K11283" s="266" t="n">
        <x:f>MOD(ROW()-ROW($I$46),MESCLUN_CAP+1)</x:f>
        <x:v>15</x:v>
      </x:c>
      <x:c r="L11283" s="266" t="n">
        <x:f>SUM(I11283:K11283)</x:f>
        <x:v>37</x:v>
      </x:c>
      <x:c r="M11283" s="267" t="n">
        <x:f>I11283*TOMATO_HOURS*WEEKS*(1+TOMATO_DIM)^I11283+J11283*CARROT_HOURS*WEEKS*(1+CARROT_DIM)^J11283+K11283*MESCLUN_HOURS*WEEKS*(1+MESCLUN_DIM)^K11283</x:f>
        <x:v>8716.310466441411</x:v>
      </x:c>
      <x:c r="N11283" s="267" t="n">
        <x:f>MAX(M11283-FARMER_HOURS,0)/TEMP_HOURS_PER_WORKER</x:f>
        <x:v>5.552993379473202</x:v>
      </x:c>
      <x:c r="O11283" s="268" t="n">
        <x:f>I11283*TOMATO_PRICE+J11283*CARROT_PRICE+K11283*MESCLUN_PRICE</x:f>
        <x:v>200570</x:v>
      </x:c>
      <x:c r="P11283" s="268" t="n">
        <x:f>I11283*TOMATO_FERTILIZER+J11283*CARROT_FERTILIZER+K11283*MESCLUN_FERTILIZER</x:f>
        <x:v>30360</x:v>
      </x:c>
      <x:c r="Q11283" s="268" t="n">
        <x:f>MIN(M11283,FARMER_HOURS)*FARMER_RATE+MAX(M11283-FARMER_HOURS,0)*TEMP_RATE</x:f>
        <x:v>163824.83448683005</x:v>
      </x:c>
      <x:c r="R11283" s="268" t="n">
        <x:f>O11283-P11283-Q11283-FIXED_COST</x:f>
        <x:v>-13614.834486830048</x:v>
      </x:c>
      <x:c r="S11283" s="139" t="str">
        <x:f>IF(AND(L11283&lt;=TOTAL_BED_CAP,N11283&lt;=TEMP_WORKER_CAP),"YES","NO")</x:f>
        <x:v>NO</x:v>
      </x:c>
      <x:c r="T11283" s="139" t="n">
        <x:f>IF(S11283="YES",R11283,-1E+99)</x:f>
        <x:v>-1e+99</x:v>
      </x:c>
    </x:row>
    <x:row r="11284">
      <x:c r="A11284" s="139"/>
      <x:c r="B11284" s="139"/>
      <x:c r="C11284" s="139"/>
      <x:c r="D11284" s="139"/>
      <x:c r="E11284" s="139"/>
      <x:c r="F11284" s="139"/>
      <x:c r="G11284" s="139"/>
      <x:c r="H11284" s="139"/>
      <x:c r="I11284" s="266" t="n">
        <x:f>INT((ROW()-ROW($I$46))/((CARROT_CAP+1)*(MESCLUN_CAP+1)))</x:f>
        <x:v>17</x:v>
      </x:c>
      <x:c r="J11284" s="266" t="n">
        <x:f>MOD(INT((ROW()-ROW($I$46))/(MESCLUN_CAP+1)),CARROT_CAP+1)</x:f>
        <x:v>5</x:v>
      </x:c>
      <x:c r="K11284" s="266" t="n">
        <x:f>MOD(ROW()-ROW($I$46),MESCLUN_CAP+1)</x:f>
        <x:v>16</x:v>
      </x:c>
      <x:c r="L11284" s="266" t="n">
        <x:f>SUM(I11284:K11284)</x:f>
        <x:v>38</x:v>
      </x:c>
      <x:c r="M11284" s="267" t="n">
        <x:f>I11284*TOMATO_HOURS*WEEKS*(1+TOMATO_DIM)^I11284+J11284*CARROT_HOURS*WEEKS*(1+CARROT_DIM)^J11284+K11284*MESCLUN_HOURS*WEEKS*(1+MESCLUN_DIM)^K11284</x:f>
        <x:v>8781.371242318899</x:v>
      </x:c>
      <x:c r="N11284" s="267" t="n">
        <x:f>MAX(M11284-FARMER_HOURS,0)/TEMP_HOURS_PER_WORKER</x:f>
        <x:v>5.598174473832569</x:v>
      </x:c>
      <x:c r="O11284" s="268" t="n">
        <x:f>I11284*TOMATO_PRICE+J11284*CARROT_PRICE+K11284*MESCLUN_PRICE</x:f>
        <x:v>203270</x:v>
      </x:c>
      <x:c r="P11284" s="268" t="n">
        <x:f>I11284*TOMATO_FERTILIZER+J11284*CARROT_FERTILIZER+K11284*MESCLUN_FERTILIZER</x:f>
        <x:v>31240</x:v>
      </x:c>
      <x:c r="Q11284" s="268" t="n">
        <x:f>MIN(M11284,FARMER_HOURS)*FARMER_RATE+MAX(M11284-FARMER_HOURS,0)*TEMP_RATE</x:f>
        <x:v>164954.36184581422</x:v>
      </x:c>
      <x:c r="R11284" s="268" t="n">
        <x:f>O11284-P11284-Q11284-FIXED_COST</x:f>
        <x:v>-12924.361845814215</x:v>
      </x:c>
      <x:c r="S11284" s="139" t="str">
        <x:f>IF(AND(L11284&lt;=TOTAL_BED_CAP,N11284&lt;=TEMP_WORKER_CAP),"YES","NO")</x:f>
        <x:v>NO</x:v>
      </x:c>
      <x:c r="T11284" s="139" t="n">
        <x:f>IF(S11284="YES",R11284,-1E+99)</x:f>
        <x:v>-1e+99</x:v>
      </x:c>
    </x:row>
    <x:row r="11285">
      <x:c r="A11285" s="139"/>
      <x:c r="B11285" s="139"/>
      <x:c r="C11285" s="139"/>
      <x:c r="D11285" s="139"/>
      <x:c r="E11285" s="139"/>
      <x:c r="F11285" s="139"/>
      <x:c r="G11285" s="139"/>
      <x:c r="H11285" s="139"/>
      <x:c r="I11285" s="266" t="n">
        <x:f>INT((ROW()-ROW($I$46))/((CARROT_CAP+1)*(MESCLUN_CAP+1)))</x:f>
        <x:v>17</x:v>
      </x:c>
      <x:c r="J11285" s="266" t="n">
        <x:f>MOD(INT((ROW()-ROW($I$46))/(MESCLUN_CAP+1)),CARROT_CAP+1)</x:f>
        <x:v>5</x:v>
      </x:c>
      <x:c r="K11285" s="266" t="n">
        <x:f>MOD(ROW()-ROW($I$46),MESCLUN_CAP+1)</x:f>
        <x:v>17</x:v>
      </x:c>
      <x:c r="L11285" s="266" t="n">
        <x:f>SUM(I11285:K11285)</x:f>
        <x:v>39</x:v>
      </x:c>
      <x:c r="M11285" s="267" t="n">
        <x:f>I11285*TOMATO_HOURS*WEEKS*(1+TOMATO_DIM)^I11285+J11285*CARROT_HOURS*WEEKS*(1+CARROT_DIM)^J11285+K11285*MESCLUN_HOURS*WEEKS*(1+MESCLUN_DIM)^K11285</x:f>
        <x:v>8847.93146576544</x:v>
      </x:c>
      <x:c r="N11285" s="267" t="n">
        <x:f>MAX(M11285-FARMER_HOURS,0)/TEMP_HOURS_PER_WORKER</x:f>
        <x:v>5.644396851225999</x:v>
      </x:c>
      <x:c r="O11285" s="268" t="n">
        <x:f>I11285*TOMATO_PRICE+J11285*CARROT_PRICE+K11285*MESCLUN_PRICE</x:f>
        <x:v>205970</x:v>
      </x:c>
      <x:c r="P11285" s="268" t="n">
        <x:f>I11285*TOMATO_FERTILIZER+J11285*CARROT_FERTILIZER+K11285*MESCLUN_FERTILIZER</x:f>
        <x:v>32120</x:v>
      </x:c>
      <x:c r="Q11285" s="268" t="n">
        <x:f>MIN(M11285,FARMER_HOURS)*FARMER_RATE+MAX(M11285-FARMER_HOURS,0)*TEMP_RATE</x:f>
        <x:v>166109.92128064999</x:v>
      </x:c>
      <x:c r="R11285" s="268" t="n">
        <x:f>O11285-P11285-Q11285-FIXED_COST</x:f>
        <x:v>-12259.921280649985</x:v>
      </x:c>
      <x:c r="S11285" s="139" t="str">
        <x:f>IF(AND(L11285&lt;=TOTAL_BED_CAP,N11285&lt;=TEMP_WORKER_CAP),"YES","NO")</x:f>
        <x:v>NO</x:v>
      </x:c>
      <x:c r="T11285" s="139" t="n">
        <x:f>IF(S11285="YES",R11285,-1E+99)</x:f>
        <x:v>-1e+99</x:v>
      </x:c>
    </x:row>
    <x:row r="11286">
      <x:c r="A11286" s="139"/>
      <x:c r="B11286" s="139"/>
      <x:c r="C11286" s="139"/>
      <x:c r="D11286" s="139"/>
      <x:c r="E11286" s="139"/>
      <x:c r="F11286" s="139"/>
      <x:c r="G11286" s="139"/>
      <x:c r="H11286" s="139"/>
      <x:c r="I11286" s="266" t="n">
        <x:f>INT((ROW()-ROW($I$46))/((CARROT_CAP+1)*(MESCLUN_CAP+1)))</x:f>
        <x:v>17</x:v>
      </x:c>
      <x:c r="J11286" s="266" t="n">
        <x:f>MOD(INT((ROW()-ROW($I$46))/(MESCLUN_CAP+1)),CARROT_CAP+1)</x:f>
        <x:v>5</x:v>
      </x:c>
      <x:c r="K11286" s="266" t="n">
        <x:f>MOD(ROW()-ROW($I$46),MESCLUN_CAP+1)</x:f>
        <x:v>18</x:v>
      </x:c>
      <x:c r="L11286" s="266" t="n">
        <x:f>SUM(I11286:K11286)</x:f>
        <x:v>40</x:v>
      </x:c>
      <x:c r="M11286" s="267" t="n">
        <x:f>I11286*TOMATO_HOURS*WEEKS*(1+TOMATO_DIM)^I11286+J11286*CARROT_HOURS*WEEKS*(1+CARROT_DIM)^J11286+K11286*MESCLUN_HOURS*WEEKS*(1+MESCLUN_DIM)^K11286</x:f>
        <x:v>8916.018457224027</x:v>
      </x:c>
      <x:c r="N11286" s="267" t="n">
        <x:f>MAX(M11286-FARMER_HOURS,0)/TEMP_HOURS_PER_WORKER</x:f>
        <x:v>5.691679484183352</x:v>
      </x:c>
      <x:c r="O11286" s="268" t="n">
        <x:f>I11286*TOMATO_PRICE+J11286*CARROT_PRICE+K11286*MESCLUN_PRICE</x:f>
        <x:v>208670</x:v>
      </x:c>
      <x:c r="P11286" s="268" t="n">
        <x:f>I11286*TOMATO_FERTILIZER+J11286*CARROT_FERTILIZER+K11286*MESCLUN_FERTILIZER</x:f>
        <x:v>33000</x:v>
      </x:c>
      <x:c r="Q11286" s="268" t="n">
        <x:f>MIN(M11286,FARMER_HOURS)*FARMER_RATE+MAX(M11286-FARMER_HOURS,0)*TEMP_RATE</x:f>
        <x:v>167291.9871045838</x:v>
      </x:c>
      <x:c r="R11286" s="268" t="n">
        <x:f>O11286-P11286-Q11286-FIXED_COST</x:f>
        <x:v>-11621.987104583794</x:v>
      </x:c>
      <x:c r="S11286" s="139" t="str">
        <x:f>IF(AND(L11286&lt;=TOTAL_BED_CAP,N11286&lt;=TEMP_WORKER_CAP),"YES","NO")</x:f>
        <x:v>NO</x:v>
      </x:c>
      <x:c r="T11286" s="139" t="n">
        <x:f>IF(S11286="YES",R11286,-1E+99)</x:f>
        <x:v>-1e+99</x:v>
      </x:c>
    </x:row>
    <x:row r="11287">
      <x:c r="A11287" s="139"/>
      <x:c r="B11287" s="139"/>
      <x:c r="C11287" s="139"/>
      <x:c r="D11287" s="139"/>
      <x:c r="E11287" s="139"/>
      <x:c r="F11287" s="139"/>
      <x:c r="G11287" s="139"/>
      <x:c r="H11287" s="139"/>
      <x:c r="I11287" s="266" t="n">
        <x:f>INT((ROW()-ROW($I$46))/((CARROT_CAP+1)*(MESCLUN_CAP+1)))</x:f>
        <x:v>17</x:v>
      </x:c>
      <x:c r="J11287" s="266" t="n">
        <x:f>MOD(INT((ROW()-ROW($I$46))/(MESCLUN_CAP+1)),CARROT_CAP+1)</x:f>
        <x:v>5</x:v>
      </x:c>
      <x:c r="K11287" s="266" t="n">
        <x:f>MOD(ROW()-ROW($I$46),MESCLUN_CAP+1)</x:f>
        <x:v>19</x:v>
      </x:c>
      <x:c r="L11287" s="266" t="n">
        <x:f>SUM(I11287:K11287)</x:f>
        <x:v>41</x:v>
      </x:c>
      <x:c r="M11287" s="267" t="n">
        <x:f>I11287*TOMATO_HOURS*WEEKS*(1+TOMATO_DIM)^I11287+J11287*CARROT_HOURS*WEEKS*(1+CARROT_DIM)^J11287+K11287*MESCLUN_HOURS*WEEKS*(1+MESCLUN_DIM)^K11287</x:f>
        <x:v>8985.65998586005</x:v>
      </x:c>
      <x:c r="N11287" s="267" t="n">
        <x:f>MAX(M11287-FARMER_HOURS,0)/TEMP_HOURS_PER_WORKER</x:f>
        <x:v>5.740041656847256</x:v>
      </x:c>
      <x:c r="O11287" s="268" t="n">
        <x:f>I11287*TOMATO_PRICE+J11287*CARROT_PRICE+K11287*MESCLUN_PRICE</x:f>
        <x:v>211370</x:v>
      </x:c>
      <x:c r="P11287" s="268" t="n">
        <x:f>I11287*TOMATO_FERTILIZER+J11287*CARROT_FERTILIZER+K11287*MESCLUN_FERTILIZER</x:f>
        <x:v>33880</x:v>
      </x:c>
      <x:c r="Q11287" s="268" t="n">
        <x:f>MIN(M11287,FARMER_HOURS)*FARMER_RATE+MAX(M11287-FARMER_HOURS,0)*TEMP_RATE</x:f>
        <x:v>168501.0414211814</x:v>
      </x:c>
      <x:c r="R11287" s="268" t="n">
        <x:f>O11287-P11287-Q11287-FIXED_COST</x:f>
        <x:v>-11011.041421181406</x:v>
      </x:c>
      <x:c r="S11287" s="139" t="str">
        <x:f>IF(AND(L11287&lt;=TOTAL_BED_CAP,N11287&lt;=TEMP_WORKER_CAP),"YES","NO")</x:f>
        <x:v>NO</x:v>
      </x:c>
      <x:c r="T11287" s="139" t="n">
        <x:f>IF(S11287="YES",R11287,-1E+99)</x:f>
        <x:v>-1e+99</x:v>
      </x:c>
    </x:row>
    <x:row r="11288">
      <x:c r="A11288" s="139"/>
      <x:c r="B11288" s="139"/>
      <x:c r="C11288" s="139"/>
      <x:c r="D11288" s="139"/>
      <x:c r="E11288" s="139"/>
      <x:c r="F11288" s="139"/>
      <x:c r="G11288" s="139"/>
      <x:c r="H11288" s="139"/>
      <x:c r="I11288" s="266" t="n">
        <x:f>INT((ROW()-ROW($I$46))/((CARROT_CAP+1)*(MESCLUN_CAP+1)))</x:f>
        <x:v>17</x:v>
      </x:c>
      <x:c r="J11288" s="266" t="n">
        <x:f>MOD(INT((ROW()-ROW($I$46))/(MESCLUN_CAP+1)),CARROT_CAP+1)</x:f>
        <x:v>5</x:v>
      </x:c>
      <x:c r="K11288" s="266" t="n">
        <x:f>MOD(ROW()-ROW($I$46),MESCLUN_CAP+1)</x:f>
        <x:v>20</x:v>
      </x:c>
      <x:c r="L11288" s="266" t="n">
        <x:f>SUM(I11288:K11288)</x:f>
        <x:v>42</x:v>
      </x:c>
      <x:c r="M11288" s="267" t="n">
        <x:f>I11288*TOMATO_HOURS*WEEKS*(1+TOMATO_DIM)^I11288+J11288*CARROT_HOURS*WEEKS*(1+CARROT_DIM)^J11288+K11288*MESCLUN_HOURS*WEEKS*(1+MESCLUN_DIM)^K11288</x:f>
        <x:v>9056.884276510526</x:v>
      </x:c>
      <x:c r="N11288" s="267" t="n">
        <x:f>MAX(M11288-FARMER_HOURS,0)/TEMP_HOURS_PER_WORKER</x:f>
        <x:v>5.789502969798976</x:v>
      </x:c>
      <x:c r="O11288" s="268" t="n">
        <x:f>I11288*TOMATO_PRICE+J11288*CARROT_PRICE+K11288*MESCLUN_PRICE</x:f>
        <x:v>214070</x:v>
      </x:c>
      <x:c r="P11288" s="268" t="n">
        <x:f>I11288*TOMATO_FERTILIZER+J11288*CARROT_FERTILIZER+K11288*MESCLUN_FERTILIZER</x:f>
        <x:v>34760</x:v>
      </x:c>
      <x:c r="Q11288" s="268" t="n">
        <x:f>MIN(M11288,FARMER_HOURS)*FARMER_RATE+MAX(M11288-FARMER_HOURS,0)*TEMP_RATE</x:f>
        <x:v>169737.57424497438</x:v>
      </x:c>
      <x:c r="R11288" s="268" t="n">
        <x:f>O11288-P11288-Q11288-FIXED_COST</x:f>
        <x:v>-10427.574244974385</x:v>
      </x:c>
      <x:c r="S11288" s="139" t="str">
        <x:f>IF(AND(L11288&lt;=TOTAL_BED_CAP,N11288&lt;=TEMP_WORKER_CAP),"YES","NO")</x:f>
        <x:v>NO</x:v>
      </x:c>
      <x:c r="T11288" s="139" t="n">
        <x:f>IF(S11288="YES",R11288,-1E+99)</x:f>
        <x:v>-1e+99</x:v>
      </x:c>
    </x:row>
    <x:row r="11289">
      <x:c r="A11289" s="139"/>
      <x:c r="B11289" s="139"/>
      <x:c r="C11289" s="139"/>
      <x:c r="D11289" s="139"/>
      <x:c r="E11289" s="139"/>
      <x:c r="F11289" s="139"/>
      <x:c r="G11289" s="139"/>
      <x:c r="H11289" s="139"/>
      <x:c r="I11289" s="266" t="n">
        <x:f>INT((ROW()-ROW($I$46))/((CARROT_CAP+1)*(MESCLUN_CAP+1)))</x:f>
        <x:v>17</x:v>
      </x:c>
      <x:c r="J11289" s="266" t="n">
        <x:f>MOD(INT((ROW()-ROW($I$46))/(MESCLUN_CAP+1)),CARROT_CAP+1)</x:f>
        <x:v>5</x:v>
      </x:c>
      <x:c r="K11289" s="266" t="n">
        <x:f>MOD(ROW()-ROW($I$46),MESCLUN_CAP+1)</x:f>
        <x:v>21</x:v>
      </x:c>
      <x:c r="L11289" s="266" t="n">
        <x:f>SUM(I11289:K11289)</x:f>
        <x:v>43</x:v>
      </x:c>
      <x:c r="M11289" s="267" t="n">
        <x:f>I11289*TOMATO_HOURS*WEEKS*(1+TOMATO_DIM)^I11289+J11289*CARROT_HOURS*WEEKS*(1+CARROT_DIM)^J11289+K11289*MESCLUN_HOURS*WEEKS*(1+MESCLUN_DIM)^K11289</x:f>
        <x:v>9129.72001673697</x:v>
      </x:c>
      <x:c r="N11289" s="267" t="n">
        <x:f>MAX(M11289-FARMER_HOURS,0)/TEMP_HOURS_PER_WORKER</x:f>
        <x:v>5.840083344956229</x:v>
      </x:c>
      <x:c r="O11289" s="268" t="n">
        <x:f>I11289*TOMATO_PRICE+J11289*CARROT_PRICE+K11289*MESCLUN_PRICE</x:f>
        <x:v>216770</x:v>
      </x:c>
      <x:c r="P11289" s="268" t="n">
        <x:f>I11289*TOMATO_FERTILIZER+J11289*CARROT_FERTILIZER+K11289*MESCLUN_FERTILIZER</x:f>
        <x:v>35640</x:v>
      </x:c>
      <x:c r="Q11289" s="268" t="n">
        <x:f>MIN(M11289,FARMER_HOURS)*FARMER_RATE+MAX(M11289-FARMER_HOURS,0)*TEMP_RATE</x:f>
        <x:v>171002.08362390572</x:v>
      </x:c>
      <x:c r="R11289" s="268" t="n">
        <x:f>O11289-P11289-Q11289-FIXED_COST</x:f>
        <x:v>-9872.083623905724</x:v>
      </x:c>
      <x:c r="S11289" s="139" t="str">
        <x:f>IF(AND(L11289&lt;=TOTAL_BED_CAP,N11289&lt;=TEMP_WORKER_CAP),"YES","NO")</x:f>
        <x:v>NO</x:v>
      </x:c>
      <x:c r="T11289" s="139" t="n">
        <x:f>IF(S11289="YES",R11289,-1E+99)</x:f>
        <x:v>-1e+99</x:v>
      </x:c>
    </x:row>
    <x:row r="11290">
      <x:c r="A11290" s="139"/>
      <x:c r="B11290" s="139"/>
      <x:c r="C11290" s="139"/>
      <x:c r="D11290" s="139"/>
      <x:c r="E11290" s="139"/>
      <x:c r="F11290" s="139"/>
      <x:c r="G11290" s="139"/>
      <x:c r="H11290" s="139"/>
      <x:c r="I11290" s="266" t="n">
        <x:f>INT((ROW()-ROW($I$46))/((CARROT_CAP+1)*(MESCLUN_CAP+1)))</x:f>
        <x:v>17</x:v>
      </x:c>
      <x:c r="J11290" s="266" t="n">
        <x:f>MOD(INT((ROW()-ROW($I$46))/(MESCLUN_CAP+1)),CARROT_CAP+1)</x:f>
        <x:v>5</x:v>
      </x:c>
      <x:c r="K11290" s="266" t="n">
        <x:f>MOD(ROW()-ROW($I$46),MESCLUN_CAP+1)</x:f>
        <x:v>22</x:v>
      </x:c>
      <x:c r="L11290" s="266" t="n">
        <x:f>SUM(I11290:K11290)</x:f>
        <x:v>44</x:v>
      </x:c>
      <x:c r="M11290" s="267" t="n">
        <x:f>I11290*TOMATO_HOURS*WEEKS*(1+TOMATO_DIM)^I11290+J11290*CARROT_HOURS*WEEKS*(1+CARROT_DIM)^J11290+K11290*MESCLUN_HOURS*WEEKS*(1+MESCLUN_DIM)^K11290</x:f>
        <x:v>9204.196363983367</x:v>
      </x:c>
      <x:c r="N11290" s="267" t="n">
        <x:f>MAX(M11290-FARMER_HOURS,0)/TEMP_HOURS_PER_WORKER</x:f>
        <x:v>5.891803030544005</x:v>
      </x:c>
      <x:c r="O11290" s="268" t="n">
        <x:f>I11290*TOMATO_PRICE+J11290*CARROT_PRICE+K11290*MESCLUN_PRICE</x:f>
        <x:v>219470</x:v>
      </x:c>
      <x:c r="P11290" s="268" t="n">
        <x:f>I11290*TOMATO_FERTILIZER+J11290*CARROT_FERTILIZER+K11290*MESCLUN_FERTILIZER</x:f>
        <x:v>36520</x:v>
      </x:c>
      <x:c r="Q11290" s="268" t="n">
        <x:f>MIN(M11290,FARMER_HOURS)*FARMER_RATE+MAX(M11290-FARMER_HOURS,0)*TEMP_RATE</x:f>
        <x:v>172295.07576360012</x:v>
      </x:c>
      <x:c r="R11290" s="268" t="n">
        <x:f>O11290-P11290-Q11290-FIXED_COST</x:f>
        <x:v>-9345.075763600122</x:v>
      </x:c>
      <x:c r="S11290" s="139" t="str">
        <x:f>IF(AND(L11290&lt;=TOTAL_BED_CAP,N11290&lt;=TEMP_WORKER_CAP),"YES","NO")</x:f>
        <x:v>NO</x:v>
      </x:c>
      <x:c r="T11290" s="139" t="n">
        <x:f>IF(S11290="YES",R11290,-1E+99)</x:f>
        <x:v>-1e+99</x:v>
      </x:c>
    </x:row>
    <x:row r="11291">
      <x:c r="A11291" s="139"/>
      <x:c r="B11291" s="139"/>
      <x:c r="C11291" s="139"/>
      <x:c r="D11291" s="139"/>
      <x:c r="E11291" s="139"/>
      <x:c r="F11291" s="139"/>
      <x:c r="G11291" s="139"/>
      <x:c r="H11291" s="139"/>
      <x:c r="I11291" s="266" t="n">
        <x:f>INT((ROW()-ROW($I$46))/((CARROT_CAP+1)*(MESCLUN_CAP+1)))</x:f>
        <x:v>17</x:v>
      </x:c>
      <x:c r="J11291" s="266" t="n">
        <x:f>MOD(INT((ROW()-ROW($I$46))/(MESCLUN_CAP+1)),CARROT_CAP+1)</x:f>
        <x:v>5</x:v>
      </x:c>
      <x:c r="K11291" s="266" t="n">
        <x:f>MOD(ROW()-ROW($I$46),MESCLUN_CAP+1)</x:f>
        <x:v>23</x:v>
      </x:c>
      <x:c r="L11291" s="266" t="n">
        <x:f>SUM(I11291:K11291)</x:f>
        <x:v>45</x:v>
      </x:c>
      <x:c r="M11291" s="267" t="n">
        <x:f>I11291*TOMATO_HOURS*WEEKS*(1+TOMATO_DIM)^I11291+J11291*CARROT_HOURS*WEEKS*(1+CARROT_DIM)^J11291+K11291*MESCLUN_HOURS*WEEKS*(1+MESCLUN_DIM)^K11291</x:f>
        <x:v>9280.342952840801</x:v>
      </x:c>
      <x:c r="N11291" s="267" t="n">
        <x:f>MAX(M11291-FARMER_HOURS,0)/TEMP_HOURS_PER_WORKER</x:f>
        <x:v>5.9446826061394455</x:v>
      </x:c>
      <x:c r="O11291" s="268" t="n">
        <x:f>I11291*TOMATO_PRICE+J11291*CARROT_PRICE+K11291*MESCLUN_PRICE</x:f>
        <x:v>222170</x:v>
      </x:c>
      <x:c r="P11291" s="268" t="n">
        <x:f>I11291*TOMATO_FERTILIZER+J11291*CARROT_FERTILIZER+K11291*MESCLUN_FERTILIZER</x:f>
        <x:v>37400</x:v>
      </x:c>
      <x:c r="Q11291" s="268" t="n">
        <x:f>MIN(M11291,FARMER_HOURS)*FARMER_RATE+MAX(M11291-FARMER_HOURS,0)*TEMP_RATE</x:f>
        <x:v>173617.06515348612</x:v>
      </x:c>
      <x:c r="R11291" s="268" t="n">
        <x:f>O11291-P11291-Q11291-FIXED_COST</x:f>
        <x:v>-8847.065153486124</x:v>
      </x:c>
      <x:c r="S11291" s="139" t="str">
        <x:f>IF(AND(L11291&lt;=TOTAL_BED_CAP,N11291&lt;=TEMP_WORKER_CAP),"YES","NO")</x:f>
        <x:v>NO</x:v>
      </x:c>
      <x:c r="T11291" s="139" t="n">
        <x:f>IF(S11291="YES",R11291,-1E+99)</x:f>
        <x:v>-1e+99</x:v>
      </x:c>
    </x:row>
    <x:row r="11292">
      <x:c r="A11292" s="139"/>
      <x:c r="B11292" s="139"/>
      <x:c r="C11292" s="139"/>
      <x:c r="D11292" s="139"/>
      <x:c r="E11292" s="139"/>
      <x:c r="F11292" s="139"/>
      <x:c r="G11292" s="139"/>
      <x:c r="H11292" s="139"/>
      <x:c r="I11292" s="266" t="n">
        <x:f>INT((ROW()-ROW($I$46))/((CARROT_CAP+1)*(MESCLUN_CAP+1)))</x:f>
        <x:v>17</x:v>
      </x:c>
      <x:c r="J11292" s="266" t="n">
        <x:f>MOD(INT((ROW()-ROW($I$46))/(MESCLUN_CAP+1)),CARROT_CAP+1)</x:f>
        <x:v>5</x:v>
      </x:c>
      <x:c r="K11292" s="266" t="n">
        <x:f>MOD(ROW()-ROW($I$46),MESCLUN_CAP+1)</x:f>
        <x:v>24</x:v>
      </x:c>
      <x:c r="L11292" s="266" t="n">
        <x:f>SUM(I11292:K11292)</x:f>
        <x:v>46</x:v>
      </x:c>
      <x:c r="M11292" s="267" t="n">
        <x:f>I11292*TOMATO_HOURS*WEEKS*(1+TOMATO_DIM)^I11292+J11292*CARROT_HOURS*WEEKS*(1+CARROT_DIM)^J11292+K11292*MESCLUN_HOURS*WEEKS*(1+MESCLUN_DIM)^K11292</x:f>
        <x:v>9358.189902420298</x:v>
      </x:c>
      <x:c r="N11292" s="267" t="n">
        <x:f>MAX(M11292-FARMER_HOURS,0)/TEMP_HOURS_PER_WORKER</x:f>
        <x:v>5.998742987791873</x:v>
      </x:c>
      <x:c r="O11292" s="268" t="n">
        <x:f>I11292*TOMATO_PRICE+J11292*CARROT_PRICE+K11292*MESCLUN_PRICE</x:f>
        <x:v>224870</x:v>
      </x:c>
      <x:c r="P11292" s="268" t="n">
        <x:f>I11292*TOMATO_FERTILIZER+J11292*CARROT_FERTILIZER+K11292*MESCLUN_FERTILIZER</x:f>
        <x:v>38280</x:v>
      </x:c>
      <x:c r="Q11292" s="268" t="n">
        <x:f>MIN(M11292,FARMER_HOURS)*FARMER_RATE+MAX(M11292-FARMER_HOURS,0)*TEMP_RATE</x:f>
        <x:v>174968.57469479684</x:v>
      </x:c>
      <x:c r="R11292" s="268" t="n">
        <x:f>O11292-P11292-Q11292-FIXED_COST</x:f>
        <x:v>-8378.574694796844</x:v>
      </x:c>
      <x:c r="S11292" s="139" t="str">
        <x:f>IF(AND(L11292&lt;=TOTAL_BED_CAP,N11292&lt;=TEMP_WORKER_CAP),"YES","NO")</x:f>
        <x:v>NO</x:v>
      </x:c>
      <x:c r="T11292" s="139" t="n">
        <x:f>IF(S11292="YES",R11292,-1E+99)</x:f>
        <x:v>-1e+99</x:v>
      </x:c>
    </x:row>
    <x:row r="11293">
      <x:c r="A11293" s="139"/>
      <x:c r="B11293" s="139"/>
      <x:c r="C11293" s="139"/>
      <x:c r="D11293" s="139"/>
      <x:c r="E11293" s="139"/>
      <x:c r="F11293" s="139"/>
      <x:c r="G11293" s="139"/>
      <x:c r="H11293" s="139"/>
      <x:c r="I11293" s="266" t="n">
        <x:f>INT((ROW()-ROW($I$46))/((CARROT_CAP+1)*(MESCLUN_CAP+1)))</x:f>
        <x:v>17</x:v>
      </x:c>
      <x:c r="J11293" s="266" t="n">
        <x:f>MOD(INT((ROW()-ROW($I$46))/(MESCLUN_CAP+1)),CARROT_CAP+1)</x:f>
        <x:v>5</x:v>
      </x:c>
      <x:c r="K11293" s="266" t="n">
        <x:f>MOD(ROW()-ROW($I$46),MESCLUN_CAP+1)</x:f>
        <x:v>25</x:v>
      </x:c>
      <x:c r="L11293" s="266" t="n">
        <x:f>SUM(I11293:K11293)</x:f>
        <x:v>47</x:v>
      </x:c>
      <x:c r="M11293" s="267" t="n">
        <x:f>I11293*TOMATO_HOURS*WEEKS*(1+TOMATO_DIM)^I11293+J11293*CARROT_HOURS*WEEKS*(1+CARROT_DIM)^J11293+K11293*MESCLUN_HOURS*WEEKS*(1+MESCLUN_DIM)^K11293</x:f>
        <x:v>9437.767823835395</x:v>
      </x:c>
      <x:c r="N11293" s="267" t="n">
        <x:f>MAX(M11293-FARMER_HOURS,0)/TEMP_HOURS_PER_WORKER</x:f>
        <x:v>6.054005433219024</x:v>
      </x:c>
      <x:c r="O11293" s="268" t="n">
        <x:f>I11293*TOMATO_PRICE+J11293*CARROT_PRICE+K11293*MESCLUN_PRICE</x:f>
        <x:v>227570</x:v>
      </x:c>
      <x:c r="P11293" s="268" t="n">
        <x:f>I11293*TOMATO_FERTILIZER+J11293*CARROT_FERTILIZER+K11293*MESCLUN_FERTILIZER</x:f>
        <x:v>39160</x:v>
      </x:c>
      <x:c r="Q11293" s="268" t="n">
        <x:f>MIN(M11293,FARMER_HOURS)*FARMER_RATE+MAX(M11293-FARMER_HOURS,0)*TEMP_RATE</x:f>
        <x:v>176350.1358304756</x:v>
      </x:c>
      <x:c r="R11293" s="268" t="n">
        <x:f>O11293-P11293-Q11293-FIXED_COST</x:f>
        <x:v>-7940.1358304755995</x:v>
      </x:c>
      <x:c r="S11293" s="139" t="str">
        <x:f>IF(AND(L11293&lt;=TOTAL_BED_CAP,N11293&lt;=TEMP_WORKER_CAP),"YES","NO")</x:f>
        <x:v>NO</x:v>
      </x:c>
      <x:c r="T11293" s="139" t="n">
        <x:f>IF(S11293="YES",R11293,-1E+99)</x:f>
        <x:v>-1e+99</x:v>
      </x:c>
    </x:row>
    <x:row r="11294">
      <x:c r="A11294" s="139"/>
      <x:c r="B11294" s="139"/>
      <x:c r="C11294" s="139"/>
      <x:c r="D11294" s="139"/>
      <x:c r="E11294" s="139"/>
      <x:c r="F11294" s="139"/>
      <x:c r="G11294" s="139"/>
      <x:c r="H11294" s="139"/>
      <x:c r="I11294" s="266" t="n">
        <x:f>INT((ROW()-ROW($I$46))/((CARROT_CAP+1)*(MESCLUN_CAP+1)))</x:f>
        <x:v>17</x:v>
      </x:c>
      <x:c r="J11294" s="266" t="n">
        <x:f>MOD(INT((ROW()-ROW($I$46))/(MESCLUN_CAP+1)),CARROT_CAP+1)</x:f>
        <x:v>5</x:v>
      </x:c>
      <x:c r="K11294" s="266" t="n">
        <x:f>MOD(ROW()-ROW($I$46),MESCLUN_CAP+1)</x:f>
        <x:v>26</x:v>
      </x:c>
      <x:c r="L11294" s="266" t="n">
        <x:f>SUM(I11294:K11294)</x:f>
        <x:v>48</x:v>
      </x:c>
      <x:c r="M11294" s="267" t="n">
        <x:f>I11294*TOMATO_HOURS*WEEKS*(1+TOMATO_DIM)^I11294+J11294*CARROT_HOURS*WEEKS*(1+CARROT_DIM)^J11294+K11294*MESCLUN_HOURS*WEEKS*(1+MESCLUN_DIM)^K11294</x:f>
        <x:v>9519.107827796113</x:v>
      </x:c>
      <x:c r="N11294" s="267" t="n">
        <x:f>MAX(M11294-FARMER_HOURS,0)/TEMP_HOURS_PER_WORKER</x:f>
        <x:v>6.110491547080634</x:v>
      </x:c>
      <x:c r="O11294" s="268" t="n">
        <x:f>I11294*TOMATO_PRICE+J11294*CARROT_PRICE+K11294*MESCLUN_PRICE</x:f>
        <x:v>230270</x:v>
      </x:c>
      <x:c r="P11294" s="268" t="n">
        <x:f>I11294*TOMATO_FERTILIZER+J11294*CARROT_FERTILIZER+K11294*MESCLUN_FERTILIZER</x:f>
        <x:v>40040</x:v>
      </x:c>
      <x:c r="Q11294" s="268" t="n">
        <x:f>MIN(M11294,FARMER_HOURS)*FARMER_RATE+MAX(M11294-FARMER_HOURS,0)*TEMP_RATE</x:f>
        <x:v>177762.28867701587</x:v>
      </x:c>
      <x:c r="R11294" s="268" t="n">
        <x:f>O11294-P11294-Q11294-FIXED_COST</x:f>
        <x:v>-7532.288677015866</x:v>
      </x:c>
      <x:c r="S11294" s="139" t="str">
        <x:f>IF(AND(L11294&lt;=TOTAL_BED_CAP,N11294&lt;=TEMP_WORKER_CAP),"YES","NO")</x:f>
        <x:v>NO</x:v>
      </x:c>
      <x:c r="T11294" s="139" t="n">
        <x:f>IF(S11294="YES",R11294,-1E+99)</x:f>
        <x:v>-1e+99</x:v>
      </x:c>
    </x:row>
    <x:row r="11295">
      <x:c r="A11295" s="139"/>
      <x:c r="B11295" s="139"/>
      <x:c r="C11295" s="139"/>
      <x:c r="D11295" s="139"/>
      <x:c r="E11295" s="139"/>
      <x:c r="F11295" s="139"/>
      <x:c r="G11295" s="139"/>
      <x:c r="H11295" s="139"/>
      <x:c r="I11295" s="266" t="n">
        <x:f>INT((ROW()-ROW($I$46))/((CARROT_CAP+1)*(MESCLUN_CAP+1)))</x:f>
        <x:v>17</x:v>
      </x:c>
      <x:c r="J11295" s="266" t="n">
        <x:f>MOD(INT((ROW()-ROW($I$46))/(MESCLUN_CAP+1)),CARROT_CAP+1)</x:f>
        <x:v>5</x:v>
      </x:c>
      <x:c r="K11295" s="266" t="n">
        <x:f>MOD(ROW()-ROW($I$46),MESCLUN_CAP+1)</x:f>
        <x:v>27</x:v>
      </x:c>
      <x:c r="L11295" s="266" t="n">
        <x:f>SUM(I11295:K11295)</x:f>
        <x:v>49</x:v>
      </x:c>
      <x:c r="M11295" s="267" t="n">
        <x:f>I11295*TOMATO_HOURS*WEEKS*(1+TOMATO_DIM)^I11295+J11295*CARROT_HOURS*WEEKS*(1+CARROT_DIM)^J11295+K11295*MESCLUN_HOURS*WEEKS*(1+MESCLUN_DIM)^K11295</x:f>
        <x:v>9602.24153231587</x:v>
      </x:c>
      <x:c r="N11295" s="267" t="n">
        <x:f>MAX(M11295-FARMER_HOURS,0)/TEMP_HOURS_PER_WORKER</x:f>
        <x:v>6.1682232863304645</x:v>
      </x:c>
      <x:c r="O11295" s="268" t="n">
        <x:f>I11295*TOMATO_PRICE+J11295*CARROT_PRICE+K11295*MESCLUN_PRICE</x:f>
        <x:v>232970</x:v>
      </x:c>
      <x:c r="P11295" s="268" t="n">
        <x:f>I11295*TOMATO_FERTILIZER+J11295*CARROT_FERTILIZER+K11295*MESCLUN_FERTILIZER</x:f>
        <x:v>40920</x:v>
      </x:c>
      <x:c r="Q11295" s="268" t="n">
        <x:f>MIN(M11295,FARMER_HOURS)*FARMER_RATE+MAX(M11295-FARMER_HOURS,0)*TEMP_RATE</x:f>
        <x:v>179205.58215826162</x:v>
      </x:c>
      <x:c r="R11295" s="268" t="n">
        <x:f>O11295-P11295-Q11295-FIXED_COST</x:f>
        <x:v>-7155.582158261619</x:v>
      </x:c>
      <x:c r="S11295" s="139" t="str">
        <x:f>IF(AND(L11295&lt;=TOTAL_BED_CAP,N11295&lt;=TEMP_WORKER_CAP),"YES","NO")</x:f>
        <x:v>NO</x:v>
      </x:c>
      <x:c r="T11295" s="139" t="n">
        <x:f>IF(S11295="YES",R11295,-1E+99)</x:f>
        <x:v>-1e+99</x:v>
      </x:c>
    </x:row>
    <x:row r="11296">
      <x:c r="A11296" s="139"/>
      <x:c r="B11296" s="139"/>
      <x:c r="C11296" s="139"/>
      <x:c r="D11296" s="139"/>
      <x:c r="E11296" s="139"/>
      <x:c r="F11296" s="139"/>
      <x:c r="G11296" s="139"/>
      <x:c r="H11296" s="139"/>
      <x:c r="I11296" s="266" t="n">
        <x:f>INT((ROW()-ROW($I$46))/((CARROT_CAP+1)*(MESCLUN_CAP+1)))</x:f>
        <x:v>17</x:v>
      </x:c>
      <x:c r="J11296" s="266" t="n">
        <x:f>MOD(INT((ROW()-ROW($I$46))/(MESCLUN_CAP+1)),CARROT_CAP+1)</x:f>
        <x:v>5</x:v>
      </x:c>
      <x:c r="K11296" s="266" t="n">
        <x:f>MOD(ROW()-ROW($I$46),MESCLUN_CAP+1)</x:f>
        <x:v>28</x:v>
      </x:c>
      <x:c r="L11296" s="266" t="n">
        <x:f>SUM(I11296:K11296)</x:f>
        <x:v>50</x:v>
      </x:c>
      <x:c r="M11296" s="267" t="n">
        <x:f>I11296*TOMATO_HOURS*WEEKS*(1+TOMATO_DIM)^I11296+J11296*CARROT_HOURS*WEEKS*(1+CARROT_DIM)^J11296+K11296*MESCLUN_HOURS*WEEKS*(1+MESCLUN_DIM)^K11296</x:f>
        <x:v>9687.201070533023</x:v>
      </x:c>
      <x:c r="N11296" s="267" t="n">
        <x:f>MAX(M11296-FARMER_HOURS,0)/TEMP_HOURS_PER_WORKER</x:f>
        <x:v>6.2272229656479325</x:v>
      </x:c>
      <x:c r="O11296" s="268" t="n">
        <x:f>I11296*TOMATO_PRICE+J11296*CARROT_PRICE+K11296*MESCLUN_PRICE</x:f>
        <x:v>235670</x:v>
      </x:c>
      <x:c r="P11296" s="268" t="n">
        <x:f>I11296*TOMATO_FERTILIZER+J11296*CARROT_FERTILIZER+K11296*MESCLUN_FERTILIZER</x:f>
        <x:v>41800</x:v>
      </x:c>
      <x:c r="Q11296" s="268" t="n">
        <x:f>MIN(M11296,FARMER_HOURS)*FARMER_RATE+MAX(M11296-FARMER_HOURS,0)*TEMP_RATE</x:f>
        <x:v>180680.5741411983</x:v>
      </x:c>
      <x:c r="R11296" s="268" t="n">
        <x:f>O11296-P11296-Q11296-FIXED_COST</x:f>
        <x:v>-6810.574141198304</x:v>
      </x:c>
      <x:c r="S11296" s="139" t="str">
        <x:f>IF(AND(L11296&lt;=TOTAL_BED_CAP,N11296&lt;=TEMP_WORKER_CAP),"YES","NO")</x:f>
        <x:v>NO</x:v>
      </x:c>
      <x:c r="T11296" s="139" t="n">
        <x:f>IF(S11296="YES",R11296,-1E+99)</x:f>
        <x:v>-1e+99</x:v>
      </x:c>
    </x:row>
    <x:row r="11297">
      <x:c r="A11297" s="139"/>
      <x:c r="B11297" s="139"/>
      <x:c r="C11297" s="139"/>
      <x:c r="D11297" s="139"/>
      <x:c r="E11297" s="139"/>
      <x:c r="F11297" s="139"/>
      <x:c r="G11297" s="139"/>
      <x:c r="H11297" s="139"/>
      <x:c r="I11297" s="266" t="n">
        <x:f>INT((ROW()-ROW($I$46))/((CARROT_CAP+1)*(MESCLUN_CAP+1)))</x:f>
        <x:v>17</x:v>
      </x:c>
      <x:c r="J11297" s="266" t="n">
        <x:f>MOD(INT((ROW()-ROW($I$46))/(MESCLUN_CAP+1)),CARROT_CAP+1)</x:f>
        <x:v>5</x:v>
      </x:c>
      <x:c r="K11297" s="266" t="n">
        <x:f>MOD(ROW()-ROW($I$46),MESCLUN_CAP+1)</x:f>
        <x:v>29</x:v>
      </x:c>
      <x:c r="L11297" s="266" t="n">
        <x:f>SUM(I11297:K11297)</x:f>
        <x:v>51</x:v>
      </x:c>
      <x:c r="M11297" s="267" t="n">
        <x:f>I11297*TOMATO_HOURS*WEEKS*(1+TOMATO_DIM)^I11297+J11297*CARROT_HOURS*WEEKS*(1+CARROT_DIM)^J11297+K11297*MESCLUN_HOURS*WEEKS*(1+MESCLUN_DIM)^K11297</x:f>
        <x:v>9774.019098648676</x:v>
      </x:c>
      <x:c r="N11297" s="267" t="n">
        <x:f>MAX(M11297-FARMER_HOURS,0)/TEMP_HOURS_PER_WORKER</x:f>
        <x:v>6.287513262950469</x:v>
      </x:c>
      <x:c r="O11297" s="268" t="n">
        <x:f>I11297*TOMATO_PRICE+J11297*CARROT_PRICE+K11297*MESCLUN_PRICE</x:f>
        <x:v>238370</x:v>
      </x:c>
      <x:c r="P11297" s="268" t="n">
        <x:f>I11297*TOMATO_FERTILIZER+J11297*CARROT_FERTILIZER+K11297*MESCLUN_FERTILIZER</x:f>
        <x:v>42680</x:v>
      </x:c>
      <x:c r="Q11297" s="268" t="n">
        <x:f>MIN(M11297,FARMER_HOURS)*FARMER_RATE+MAX(M11297-FARMER_HOURS,0)*TEMP_RATE</x:f>
        <x:v>182187.83157376174</x:v>
      </x:c>
      <x:c r="R11297" s="268" t="n">
        <x:f>O11297-P11297-Q11297-FIXED_COST</x:f>
        <x:v>-6497.831573761738</x:v>
      </x:c>
      <x:c r="S11297" s="139" t="str">
        <x:f>IF(AND(L11297&lt;=TOTAL_BED_CAP,N11297&lt;=TEMP_WORKER_CAP),"YES","NO")</x:f>
        <x:v>NO</x:v>
      </x:c>
      <x:c r="T11297" s="139" t="n">
        <x:f>IF(S11297="YES",R11297,-1E+99)</x:f>
        <x:v>-1e+99</x:v>
      </x:c>
    </x:row>
    <x:row r="11298">
      <x:c r="A11298" s="139"/>
      <x:c r="B11298" s="139"/>
      <x:c r="C11298" s="139"/>
      <x:c r="D11298" s="139"/>
      <x:c r="E11298" s="139"/>
      <x:c r="F11298" s="139"/>
      <x:c r="G11298" s="139"/>
      <x:c r="H11298" s="139"/>
      <x:c r="I11298" s="266" t="n">
        <x:f>INT((ROW()-ROW($I$46))/((CARROT_CAP+1)*(MESCLUN_CAP+1)))</x:f>
        <x:v>17</x:v>
      </x:c>
      <x:c r="J11298" s="266" t="n">
        <x:f>MOD(INT((ROW()-ROW($I$46))/(MESCLUN_CAP+1)),CARROT_CAP+1)</x:f>
        <x:v>5</x:v>
      </x:c>
      <x:c r="K11298" s="266" t="n">
        <x:f>MOD(ROW()-ROW($I$46),MESCLUN_CAP+1)</x:f>
        <x:v>30</x:v>
      </x:c>
      <x:c r="L11298" s="266" t="n">
        <x:f>SUM(I11298:K11298)</x:f>
        <x:v>52</x:v>
      </x:c>
      <x:c r="M11298" s="267" t="n">
        <x:f>I11298*TOMATO_HOURS*WEEKS*(1+TOMATO_DIM)^I11298+J11298*CARROT_HOURS*WEEKS*(1+CARROT_DIM)^J11298+K11298*MESCLUN_HOURS*WEEKS*(1+MESCLUN_DIM)^K11298</x:f>
        <x:v>9862.728803982447</x:v>
      </x:c>
      <x:c r="N11298" s="267" t="n">
        <x:f>MAX(M11298-FARMER_HOURS,0)/TEMP_HOURS_PER_WORKER</x:f>
        <x:v>6.34911722498781</x:v>
      </x:c>
      <x:c r="O11298" s="268" t="n">
        <x:f>I11298*TOMATO_PRICE+J11298*CARROT_PRICE+K11298*MESCLUN_PRICE</x:f>
        <x:v>241070</x:v>
      </x:c>
      <x:c r="P11298" s="268" t="n">
        <x:f>I11298*TOMATO_FERTILIZER+J11298*CARROT_FERTILIZER+K11298*MESCLUN_FERTILIZER</x:f>
        <x:v>43560</x:v>
      </x:c>
      <x:c r="Q11298" s="268" t="n">
        <x:f>MIN(M11298,FARMER_HOURS)*FARMER_RATE+MAX(M11298-FARMER_HOURS,0)*TEMP_RATE</x:f>
        <x:v>183727.93062469526</x:v>
      </x:c>
      <x:c r="R11298" s="268" t="n">
        <x:f>O11298-P11298-Q11298-FIXED_COST</x:f>
        <x:v>-6217.930624695262</x:v>
      </x:c>
      <x:c r="S11298" s="139" t="str">
        <x:f>IF(AND(L11298&lt;=TOTAL_BED_CAP,N11298&lt;=TEMP_WORKER_CAP),"YES","NO")</x:f>
        <x:v>NO</x:v>
      </x:c>
      <x:c r="T11298" s="139" t="n">
        <x:f>IF(S11298="YES",R11298,-1E+99)</x:f>
        <x:v>-1e+99</x:v>
      </x:c>
    </x:row>
    <x:row r="11299">
      <x:c r="A11299" s="139"/>
      <x:c r="B11299" s="139"/>
      <x:c r="C11299" s="139"/>
      <x:c r="D11299" s="139"/>
      <x:c r="E11299" s="139"/>
      <x:c r="F11299" s="139"/>
      <x:c r="G11299" s="139"/>
      <x:c r="H11299" s="139"/>
      <x:c r="I11299" s="266" t="n">
        <x:f>INT((ROW()-ROW($I$46))/((CARROT_CAP+1)*(MESCLUN_CAP+1)))</x:f>
        <x:v>17</x:v>
      </x:c>
      <x:c r="J11299" s="266" t="n">
        <x:f>MOD(INT((ROW()-ROW($I$46))/(MESCLUN_CAP+1)),CARROT_CAP+1)</x:f>
        <x:v>6</x:v>
      </x:c>
      <x:c r="K11299" s="266" t="n">
        <x:f>MOD(ROW()-ROW($I$46),MESCLUN_CAP+1)</x:f>
        <x:v>0</x:v>
      </x:c>
      <x:c r="L11299" s="266" t="n">
        <x:f>SUM(I11299:K11299)</x:f>
        <x:v>23</x:v>
      </x:c>
      <x:c r="M11299" s="267" t="n">
        <x:f>I11299*TOMATO_HOURS*WEEKS*(1+TOMATO_DIM)^I11299+J11299*CARROT_HOURS*WEEKS*(1+CARROT_DIM)^J11299+K11299*MESCLUN_HOURS*WEEKS*(1+MESCLUN_DIM)^K11299</x:f>
        <x:v>7942.084351317526</x:v>
      </x:c>
      <x:c r="N11299" s="267" t="n">
        <x:f>MAX(M11299-FARMER_HOURS,0)/TEMP_HOURS_PER_WORKER</x:f>
        <x:v>5.015336355081615</x:v>
      </x:c>
      <x:c r="O11299" s="268" t="n">
        <x:f>I11299*TOMATO_PRICE+J11299*CARROT_PRICE+K11299*MESCLUN_PRICE</x:f>
        <x:v>162164</x:v>
      </x:c>
      <x:c r="P11299" s="268" t="n">
        <x:f>I11299*TOMATO_FERTILIZER+J11299*CARROT_FERTILIZER+K11299*MESCLUN_FERTILIZER</x:f>
        <x:v>17600</x:v>
      </x:c>
      <x:c r="Q11299" s="268" t="n">
        <x:f>MIN(M11299,FARMER_HOURS)*FARMER_RATE+MAX(M11299-FARMER_HOURS,0)*TEMP_RATE</x:f>
        <x:v>150383.40887704038</x:v>
      </x:c>
      <x:c r="R11299" s="268" t="n">
        <x:f>O11299-P11299-Q11299-FIXED_COST</x:f>
        <x:v>-25819.408877040376</x:v>
      </x:c>
      <x:c r="S11299" s="139" t="str">
        <x:f>IF(AND(L11299&lt;=TOTAL_BED_CAP,N11299&lt;=TEMP_WORKER_CAP),"YES","NO")</x:f>
        <x:v>NO</x:v>
      </x:c>
      <x:c r="T11299" s="139" t="n">
        <x:f>IF(S11299="YES",R11299,-1E+99)</x:f>
        <x:v>-1e+99</x:v>
      </x:c>
    </x:row>
    <x:row r="11300">
      <x:c r="A11300" s="139"/>
      <x:c r="B11300" s="139"/>
      <x:c r="C11300" s="139"/>
      <x:c r="D11300" s="139"/>
      <x:c r="E11300" s="139"/>
      <x:c r="F11300" s="139"/>
      <x:c r="G11300" s="139"/>
      <x:c r="H11300" s="139"/>
      <x:c r="I11300" s="266" t="n">
        <x:f>INT((ROW()-ROW($I$46))/((CARROT_CAP+1)*(MESCLUN_CAP+1)))</x:f>
        <x:v>17</x:v>
      </x:c>
      <x:c r="J11300" s="266" t="n">
        <x:f>MOD(INT((ROW()-ROW($I$46))/(MESCLUN_CAP+1)),CARROT_CAP+1)</x:f>
        <x:v>6</x:v>
      </x:c>
      <x:c r="K11300" s="266" t="n">
        <x:f>MOD(ROW()-ROW($I$46),MESCLUN_CAP+1)</x:f>
        <x:v>1</x:v>
      </x:c>
      <x:c r="L11300" s="266" t="n">
        <x:f>SUM(I11300:K11300)</x:f>
        <x:v>24</x:v>
      </x:c>
      <x:c r="M11300" s="267" t="n">
        <x:f>I11300*TOMATO_HOURS*WEEKS*(1+TOMATO_DIM)^I11300+J11300*CARROT_HOURS*WEEKS*(1+CARROT_DIM)^J11300+K11300*MESCLUN_HOURS*WEEKS*(1+MESCLUN_DIM)^K11300</x:f>
        <x:v>7987.646851317526</x:v>
      </x:c>
      <x:c r="N11300" s="267" t="n">
        <x:f>MAX(M11300-FARMER_HOURS,0)/TEMP_HOURS_PER_WORKER</x:f>
        <x:v>5.046976980081615</x:v>
      </x:c>
      <x:c r="O11300" s="268" t="n">
        <x:f>I11300*TOMATO_PRICE+J11300*CARROT_PRICE+K11300*MESCLUN_PRICE</x:f>
        <x:v>164864</x:v>
      </x:c>
      <x:c r="P11300" s="268" t="n">
        <x:f>I11300*TOMATO_FERTILIZER+J11300*CARROT_FERTILIZER+K11300*MESCLUN_FERTILIZER</x:f>
        <x:v>18480</x:v>
      </x:c>
      <x:c r="Q11300" s="268" t="n">
        <x:f>MIN(M11300,FARMER_HOURS)*FARMER_RATE+MAX(M11300-FARMER_HOURS,0)*TEMP_RATE</x:f>
        <x:v>151174.42450204038</x:v>
      </x:c>
      <x:c r="R11300" s="268" t="n">
        <x:f>O11300-P11300-Q11300-FIXED_COST</x:f>
        <x:v>-24790.424502040376</x:v>
      </x:c>
      <x:c r="S11300" s="139" t="str">
        <x:f>IF(AND(L11300&lt;=TOTAL_BED_CAP,N11300&lt;=TEMP_WORKER_CAP),"YES","NO")</x:f>
        <x:v>NO</x:v>
      </x:c>
      <x:c r="T11300" s="139" t="n">
        <x:f>IF(S11300="YES",R11300,-1E+99)</x:f>
        <x:v>-1e+99</x:v>
      </x:c>
    </x:row>
    <x:row r="11301">
      <x:c r="A11301" s="139"/>
      <x:c r="B11301" s="139"/>
      <x:c r="C11301" s="139"/>
      <x:c r="D11301" s="139"/>
      <x:c r="E11301" s="139"/>
      <x:c r="F11301" s="139"/>
      <x:c r="G11301" s="139"/>
      <x:c r="H11301" s="139"/>
      <x:c r="I11301" s="266" t="n">
        <x:f>INT((ROW()-ROW($I$46))/((CARROT_CAP+1)*(MESCLUN_CAP+1)))</x:f>
        <x:v>17</x:v>
      </x:c>
      <x:c r="J11301" s="266" t="n">
        <x:f>MOD(INT((ROW()-ROW($I$46))/(MESCLUN_CAP+1)),CARROT_CAP+1)</x:f>
        <x:v>6</x:v>
      </x:c>
      <x:c r="K11301" s="266" t="n">
        <x:f>MOD(ROW()-ROW($I$46),MESCLUN_CAP+1)</x:f>
        <x:v>2</x:v>
      </x:c>
      <x:c r="L11301" s="266" t="n">
        <x:f>SUM(I11301:K11301)</x:f>
        <x:v>25</x:v>
      </x:c>
      <x:c r="M11301" s="267" t="n">
        <x:f>I11301*TOMATO_HOURS*WEEKS*(1+TOMATO_DIM)^I11301+J11301*CARROT_HOURS*WEEKS*(1+CARROT_DIM)^J11301+K11301*MESCLUN_HOURS*WEEKS*(1+MESCLUN_DIM)^K11301</x:f>
        <x:v>8034.348413817526</x:v>
      </x:c>
      <x:c r="N11301" s="267" t="n">
        <x:f>MAX(M11301-FARMER_HOURS,0)/TEMP_HOURS_PER_WORKER</x:f>
        <x:v>5.079408620706616</x:v>
      </x:c>
      <x:c r="O11301" s="268" t="n">
        <x:f>I11301*TOMATO_PRICE+J11301*CARROT_PRICE+K11301*MESCLUN_PRICE</x:f>
        <x:v>167564</x:v>
      </x:c>
      <x:c r="P11301" s="268" t="n">
        <x:f>I11301*TOMATO_FERTILIZER+J11301*CARROT_FERTILIZER+K11301*MESCLUN_FERTILIZER</x:f>
        <x:v>19360</x:v>
      </x:c>
      <x:c r="Q11301" s="268" t="n">
        <x:f>MIN(M11301,FARMER_HOURS)*FARMER_RATE+MAX(M11301-FARMER_HOURS,0)*TEMP_RATE</x:f>
        <x:v>151985.21551766538</x:v>
      </x:c>
      <x:c r="R11301" s="268" t="n">
        <x:f>O11301-P11301-Q11301-FIXED_COST</x:f>
        <x:v>-23781.215517665376</x:v>
      </x:c>
      <x:c r="S11301" s="139" t="str">
        <x:f>IF(AND(L11301&lt;=TOTAL_BED_CAP,N11301&lt;=TEMP_WORKER_CAP),"YES","NO")</x:f>
        <x:v>NO</x:v>
      </x:c>
      <x:c r="T11301" s="139" t="n">
        <x:f>IF(S11301="YES",R11301,-1E+99)</x:f>
        <x:v>-1e+99</x:v>
      </x:c>
    </x:row>
    <x:row r="11302">
      <x:c r="A11302" s="139"/>
      <x:c r="B11302" s="139"/>
      <x:c r="C11302" s="139"/>
      <x:c r="D11302" s="139"/>
      <x:c r="E11302" s="139"/>
      <x:c r="F11302" s="139"/>
      <x:c r="G11302" s="139"/>
      <x:c r="H11302" s="139"/>
      <x:c r="I11302" s="266" t="n">
        <x:f>INT((ROW()-ROW($I$46))/((CARROT_CAP+1)*(MESCLUN_CAP+1)))</x:f>
        <x:v>17</x:v>
      </x:c>
      <x:c r="J11302" s="266" t="n">
        <x:f>MOD(INT((ROW()-ROW($I$46))/(MESCLUN_CAP+1)),CARROT_CAP+1)</x:f>
        <x:v>6</x:v>
      </x:c>
      <x:c r="K11302" s="266" t="n">
        <x:f>MOD(ROW()-ROW($I$46),MESCLUN_CAP+1)</x:f>
        <x:v>3</x:v>
      </x:c>
      <x:c r="L11302" s="266" t="n">
        <x:f>SUM(I11302:K11302)</x:f>
        <x:v>26</x:v>
      </x:c>
      <x:c r="M11302" s="267" t="n">
        <x:f>I11302*TOMATO_HOURS*WEEKS*(1+TOMATO_DIM)^I11302+J11302*CARROT_HOURS*WEEKS*(1+CARROT_DIM)^J11302+K11302*MESCLUN_HOURS*WEEKS*(1+MESCLUN_DIM)^K11302</x:f>
        <x:v>8082.210396239401</x:v>
      </x:c>
      <x:c r="N11302" s="267" t="n">
        <x:f>MAX(M11302-FARMER_HOURS,0)/TEMP_HOURS_PER_WORKER</x:f>
        <x:v>5.112646108499584</x:v>
      </x:c>
      <x:c r="O11302" s="268" t="n">
        <x:f>I11302*TOMATO_PRICE+J11302*CARROT_PRICE+K11302*MESCLUN_PRICE</x:f>
        <x:v>170264</x:v>
      </x:c>
      <x:c r="P11302" s="268" t="n">
        <x:f>I11302*TOMATO_FERTILIZER+J11302*CARROT_FERTILIZER+K11302*MESCLUN_FERTILIZER</x:f>
        <x:v>20240</x:v>
      </x:c>
      <x:c r="Q11302" s="268" t="n">
        <x:f>MIN(M11302,FARMER_HOURS)*FARMER_RATE+MAX(M11302-FARMER_HOURS,0)*TEMP_RATE</x:f>
        <x:v>152816.1527124896</x:v>
      </x:c>
      <x:c r="R11302" s="268" t="n">
        <x:f>O11302-P11302-Q11302-FIXED_COST</x:f>
        <x:v>-22792.152712489595</x:v>
      </x:c>
      <x:c r="S11302" s="139" t="str">
        <x:f>IF(AND(L11302&lt;=TOTAL_BED_CAP,N11302&lt;=TEMP_WORKER_CAP),"YES","NO")</x:f>
        <x:v>NO</x:v>
      </x:c>
      <x:c r="T11302" s="139" t="n">
        <x:f>IF(S11302="YES",R11302,-1E+99)</x:f>
        <x:v>-1e+99</x:v>
      </x:c>
    </x:row>
    <x:row r="11303">
      <x:c r="A11303" s="139"/>
      <x:c r="B11303" s="139"/>
      <x:c r="C11303" s="139"/>
      <x:c r="D11303" s="139"/>
      <x:c r="E11303" s="139"/>
      <x:c r="F11303" s="139"/>
      <x:c r="G11303" s="139"/>
      <x:c r="H11303" s="139"/>
      <x:c r="I11303" s="266" t="n">
        <x:f>INT((ROW()-ROW($I$46))/((CARROT_CAP+1)*(MESCLUN_CAP+1)))</x:f>
        <x:v>17</x:v>
      </x:c>
      <x:c r="J11303" s="266" t="n">
        <x:f>MOD(INT((ROW()-ROW($I$46))/(MESCLUN_CAP+1)),CARROT_CAP+1)</x:f>
        <x:v>6</x:v>
      </x:c>
      <x:c r="K11303" s="266" t="n">
        <x:f>MOD(ROW()-ROW($I$46),MESCLUN_CAP+1)</x:f>
        <x:v>4</x:v>
      </x:c>
      <x:c r="L11303" s="266" t="n">
        <x:f>SUM(I11303:K11303)</x:f>
        <x:v>27</x:v>
      </x:c>
      <x:c r="M11303" s="267" t="n">
        <x:f>I11303*TOMATO_HOURS*WEEKS*(1+TOMATO_DIM)^I11303+J11303*CARROT_HOURS*WEEKS*(1+CARROT_DIM)^J11303+K11303*MESCLUN_HOURS*WEEKS*(1+MESCLUN_DIM)^K11303</x:f>
        <x:v>8131.254511962057</x:v>
      </x:c>
      <x:c r="N11303" s="267" t="n">
        <x:f>MAX(M11303-FARMER_HOURS,0)/TEMP_HOURS_PER_WORKER</x:f>
        <x:v>5.146704522195873</x:v>
      </x:c>
      <x:c r="O11303" s="268" t="n">
        <x:f>I11303*TOMATO_PRICE+J11303*CARROT_PRICE+K11303*MESCLUN_PRICE</x:f>
        <x:v>172964</x:v>
      </x:c>
      <x:c r="P11303" s="268" t="n">
        <x:f>I11303*TOMATO_FERTILIZER+J11303*CARROT_FERTILIZER+K11303*MESCLUN_FERTILIZER</x:f>
        <x:v>21120</x:v>
      </x:c>
      <x:c r="Q11303" s="268" t="n">
        <x:f>MIN(M11303,FARMER_HOURS)*FARMER_RATE+MAX(M11303-FARMER_HOURS,0)*TEMP_RATE</x:f>
        <x:v>153667.61305489682</x:v>
      </x:c>
      <x:c r="R11303" s="268" t="n">
        <x:f>O11303-P11303-Q11303-FIXED_COST</x:f>
        <x:v>-21823.61305489682</x:v>
      </x:c>
      <x:c r="S11303" s="139" t="str">
        <x:f>IF(AND(L11303&lt;=TOTAL_BED_CAP,N11303&lt;=TEMP_WORKER_CAP),"YES","NO")</x:f>
        <x:v>NO</x:v>
      </x:c>
      <x:c r="T11303" s="139" t="n">
        <x:f>IF(S11303="YES",R11303,-1E+99)</x:f>
        <x:v>-1e+99</x:v>
      </x:c>
    </x:row>
    <x:row r="11304">
      <x:c r="A11304" s="139"/>
      <x:c r="B11304" s="139"/>
      <x:c r="C11304" s="139"/>
      <x:c r="D11304" s="139"/>
      <x:c r="E11304" s="139"/>
      <x:c r="F11304" s="139"/>
      <x:c r="G11304" s="139"/>
      <x:c r="H11304" s="139"/>
      <x:c r="I11304" s="266" t="n">
        <x:f>INT((ROW()-ROW($I$46))/((CARROT_CAP+1)*(MESCLUN_CAP+1)))</x:f>
        <x:v>17</x:v>
      </x:c>
      <x:c r="J11304" s="266" t="n">
        <x:f>MOD(INT((ROW()-ROW($I$46))/(MESCLUN_CAP+1)),CARROT_CAP+1)</x:f>
        <x:v>6</x:v>
      </x:c>
      <x:c r="K11304" s="266" t="n">
        <x:f>MOD(ROW()-ROW($I$46),MESCLUN_CAP+1)</x:f>
        <x:v>5</x:v>
      </x:c>
      <x:c r="L11304" s="266" t="n">
        <x:f>SUM(I11304:K11304)</x:f>
        <x:v>28</x:v>
      </x:c>
      <x:c r="M11304" s="267" t="n">
        <x:f>I11304*TOMATO_HOURS*WEEKS*(1+TOMATO_DIM)^I11304+J11304*CARROT_HOURS*WEEKS*(1+CARROT_DIM)^J11304+K11304*MESCLUN_HOURS*WEEKS*(1+MESCLUN_DIM)^K11304</x:f>
        <x:v>8181.502835883261</x:v>
      </x:c>
      <x:c r="N11304" s="267" t="n">
        <x:f>MAX(M11304-FARMER_HOURS,0)/TEMP_HOURS_PER_WORKER</x:f>
        <x:v>5.1815991915855975</x:v>
      </x:c>
      <x:c r="O11304" s="268" t="n">
        <x:f>I11304*TOMATO_PRICE+J11304*CARROT_PRICE+K11304*MESCLUN_PRICE</x:f>
        <x:v>175664</x:v>
      </x:c>
      <x:c r="P11304" s="268" t="n">
        <x:f>I11304*TOMATO_FERTILIZER+J11304*CARROT_FERTILIZER+K11304*MESCLUN_FERTILIZER</x:f>
        <x:v>22000</x:v>
      </x:c>
      <x:c r="Q11304" s="268" t="n">
        <x:f>MIN(M11304,FARMER_HOURS)*FARMER_RATE+MAX(M11304-FARMER_HOURS,0)*TEMP_RATE</x:f>
        <x:v>154539.97978963994</x:v>
      </x:c>
      <x:c r="R11304" s="268" t="n">
        <x:f>O11304-P11304-Q11304-FIXED_COST</x:f>
        <x:v>-20875.97978963994</x:v>
      </x:c>
      <x:c r="S11304" s="139" t="str">
        <x:f>IF(AND(L11304&lt;=TOTAL_BED_CAP,N11304&lt;=TEMP_WORKER_CAP),"YES","NO")</x:f>
        <x:v>NO</x:v>
      </x:c>
      <x:c r="T11304" s="139" t="n">
        <x:f>IF(S11304="YES",R11304,-1E+99)</x:f>
        <x:v>-1e+99</x:v>
      </x:c>
    </x:row>
    <x:row r="11305">
      <x:c r="A11305" s="139"/>
      <x:c r="B11305" s="139"/>
      <x:c r="C11305" s="139"/>
      <x:c r="D11305" s="139"/>
      <x:c r="E11305" s="139"/>
      <x:c r="F11305" s="139"/>
      <x:c r="G11305" s="139"/>
      <x:c r="H11305" s="139"/>
      <x:c r="I11305" s="266" t="n">
        <x:f>INT((ROW()-ROW($I$46))/((CARROT_CAP+1)*(MESCLUN_CAP+1)))</x:f>
        <x:v>17</x:v>
      </x:c>
      <x:c r="J11305" s="266" t="n">
        <x:f>MOD(INT((ROW()-ROW($I$46))/(MESCLUN_CAP+1)),CARROT_CAP+1)</x:f>
        <x:v>6</x:v>
      </x:c>
      <x:c r="K11305" s="266" t="n">
        <x:f>MOD(ROW()-ROW($I$46),MESCLUN_CAP+1)</x:f>
        <x:v>6</x:v>
      </x:c>
      <x:c r="L11305" s="266" t="n">
        <x:f>SUM(I11305:K11305)</x:f>
        <x:v>29</x:v>
      </x:c>
      <x:c r="M11305" s="267" t="n">
        <x:f>I11305*TOMATO_HOURS*WEEKS*(1+TOMATO_DIM)^I11305+J11305*CARROT_HOURS*WEEKS*(1+CARROT_DIM)^J11305+K11305*MESCLUN_HOURS*WEEKS*(1+MESCLUN_DIM)^K11305</x:f>
        <x:v>8232.977810064895</x:v>
      </x:c>
      <x:c r="N11305" s="267" t="n">
        <x:f>MAX(M11305-FARMER_HOURS,0)/TEMP_HOURS_PER_WORKER</x:f>
        <x:v>5.217345701433954</x:v>
      </x:c>
      <x:c r="O11305" s="268" t="n">
        <x:f>I11305*TOMATO_PRICE+J11305*CARROT_PRICE+K11305*MESCLUN_PRICE</x:f>
        <x:v>178364</x:v>
      </x:c>
      <x:c r="P11305" s="268" t="n">
        <x:f>I11305*TOMATO_FERTILIZER+J11305*CARROT_FERTILIZER+K11305*MESCLUN_FERTILIZER</x:f>
        <x:v>22880</x:v>
      </x:c>
      <x:c r="Q11305" s="268" t="n">
        <x:f>MIN(M11305,FARMER_HOURS)*FARMER_RATE+MAX(M11305-FARMER_HOURS,0)*TEMP_RATE</x:f>
        <x:v>155433.64253584886</x:v>
      </x:c>
      <x:c r="R11305" s="268" t="n">
        <x:f>O11305-P11305-Q11305-FIXED_COST</x:f>
        <x:v>-19949.642535848863</x:v>
      </x:c>
      <x:c r="S11305" s="139" t="str">
        <x:f>IF(AND(L11305&lt;=TOTAL_BED_CAP,N11305&lt;=TEMP_WORKER_CAP),"YES","NO")</x:f>
        <x:v>NO</x:v>
      </x:c>
      <x:c r="T11305" s="139" t="n">
        <x:f>IF(S11305="YES",R11305,-1E+99)</x:f>
        <x:v>-1e+99</x:v>
      </x:c>
    </x:row>
    <x:row r="11306">
      <x:c r="A11306" s="139"/>
      <x:c r="B11306" s="139"/>
      <x:c r="C11306" s="139"/>
      <x:c r="D11306" s="139"/>
      <x:c r="E11306" s="139"/>
      <x:c r="F11306" s="139"/>
      <x:c r="G11306" s="139"/>
      <x:c r="H11306" s="139"/>
      <x:c r="I11306" s="266" t="n">
        <x:f>INT((ROW()-ROW($I$46))/((CARROT_CAP+1)*(MESCLUN_CAP+1)))</x:f>
        <x:v>17</x:v>
      </x:c>
      <x:c r="J11306" s="266" t="n">
        <x:f>MOD(INT((ROW()-ROW($I$46))/(MESCLUN_CAP+1)),CARROT_CAP+1)</x:f>
        <x:v>6</x:v>
      </x:c>
      <x:c r="K11306" s="266" t="n">
        <x:f>MOD(ROW()-ROW($I$46),MESCLUN_CAP+1)</x:f>
        <x:v>7</x:v>
      </x:c>
      <x:c r="L11306" s="266" t="n">
        <x:f>SUM(I11306:K11306)</x:f>
        <x:v>30</x:v>
      </x:c>
      <x:c r="M11306" s="267" t="n">
        <x:f>I11306*TOMATO_HOURS*WEEKS*(1+TOMATO_DIM)^I11306+J11306*CARROT_HOURS*WEEKS*(1+CARROT_DIM)^J11306+K11306*MESCLUN_HOURS*WEEKS*(1+MESCLUN_DIM)^K11306</x:f>
        <x:v>8285.702249462855</x:v>
      </x:c>
      <x:c r="N11306" s="267" t="n">
        <x:f>MAX(M11306-FARMER_HOURS,0)/TEMP_HOURS_PER_WORKER</x:f>
        <x:v>5.253959895460316</x:v>
      </x:c>
      <x:c r="O11306" s="268" t="n">
        <x:f>I11306*TOMATO_PRICE+J11306*CARROT_PRICE+K11306*MESCLUN_PRICE</x:f>
        <x:v>181064</x:v>
      </x:c>
      <x:c r="P11306" s="268" t="n">
        <x:f>I11306*TOMATO_FERTILIZER+J11306*CARROT_FERTILIZER+K11306*MESCLUN_FERTILIZER</x:f>
        <x:v>23760</x:v>
      </x:c>
      <x:c r="Q11306" s="268" t="n">
        <x:f>MIN(M11306,FARMER_HOURS)*FARMER_RATE+MAX(M11306-FARMER_HOURS,0)*TEMP_RATE</x:f>
        <x:v>156348.9973865079</x:v>
      </x:c>
      <x:c r="R11306" s="268" t="n">
        <x:f>O11306-P11306-Q11306-FIXED_COST</x:f>
        <x:v>-19044.997386507894</x:v>
      </x:c>
      <x:c r="S11306" s="139" t="str">
        <x:f>IF(AND(L11306&lt;=TOTAL_BED_CAP,N11306&lt;=TEMP_WORKER_CAP),"YES","NO")</x:f>
        <x:v>NO</x:v>
      </x:c>
      <x:c r="T11306" s="139" t="n">
        <x:f>IF(S11306="YES",R11306,-1E+99)</x:f>
        <x:v>-1e+99</x:v>
      </x:c>
    </x:row>
    <x:row r="11307">
      <x:c r="A11307" s="139"/>
      <x:c r="B11307" s="139"/>
      <x:c r="C11307" s="139"/>
      <x:c r="D11307" s="139"/>
      <x:c r="E11307" s="139"/>
      <x:c r="F11307" s="139"/>
      <x:c r="G11307" s="139"/>
      <x:c r="H11307" s="139"/>
      <x:c r="I11307" s="266" t="n">
        <x:f>INT((ROW()-ROW($I$46))/((CARROT_CAP+1)*(MESCLUN_CAP+1)))</x:f>
        <x:v>17</x:v>
      </x:c>
      <x:c r="J11307" s="266" t="n">
        <x:f>MOD(INT((ROW()-ROW($I$46))/(MESCLUN_CAP+1)),CARROT_CAP+1)</x:f>
        <x:v>6</x:v>
      </x:c>
      <x:c r="K11307" s="266" t="n">
        <x:f>MOD(ROW()-ROW($I$46),MESCLUN_CAP+1)</x:f>
        <x:v>8</x:v>
      </x:c>
      <x:c r="L11307" s="266" t="n">
        <x:f>SUM(I11307:K11307)</x:f>
        <x:v>31</x:v>
      </x:c>
      <x:c r="M11307" s="267" t="n">
        <x:f>I11307*TOMATO_HOURS*WEEKS*(1+TOMATO_DIM)^I11307+J11307*CARROT_HOURS*WEEKS*(1+CARROT_DIM)^J11307+K11307*MESCLUN_HOURS*WEEKS*(1+MESCLUN_DIM)^K11307</x:f>
        <x:v>8339.699347742835</x:v>
      </x:c>
      <x:c r="N11307" s="267" t="n">
        <x:f>MAX(M11307-FARMER_HOURS,0)/TEMP_HOURS_PER_WORKER</x:f>
        <x:v>5.291457880376969</x:v>
      </x:c>
      <x:c r="O11307" s="268" t="n">
        <x:f>I11307*TOMATO_PRICE+J11307*CARROT_PRICE+K11307*MESCLUN_PRICE</x:f>
        <x:v>183764</x:v>
      </x:c>
      <x:c r="P11307" s="268" t="n">
        <x:f>I11307*TOMATO_FERTILIZER+J11307*CARROT_FERTILIZER+K11307*MESCLUN_FERTILIZER</x:f>
        <x:v>24640</x:v>
      </x:c>
      <x:c r="Q11307" s="268" t="n">
        <x:f>MIN(M11307,FARMER_HOURS)*FARMER_RATE+MAX(M11307-FARMER_HOURS,0)*TEMP_RATE</x:f>
        <x:v>157286.4470094242</x:v>
      </x:c>
      <x:c r="R11307" s="268" t="n">
        <x:f>O11307-P11307-Q11307-FIXED_COST</x:f>
        <x:v>-18162.447009424213</x:v>
      </x:c>
      <x:c r="S11307" s="139" t="str">
        <x:f>IF(AND(L11307&lt;=TOTAL_BED_CAP,N11307&lt;=TEMP_WORKER_CAP),"YES","NO")</x:f>
        <x:v>NO</x:v>
      </x:c>
      <x:c r="T11307" s="139" t="n">
        <x:f>IF(S11307="YES",R11307,-1E+99)</x:f>
        <x:v>-1e+99</x:v>
      </x:c>
    </x:row>
    <x:row r="11308">
      <x:c r="A11308" s="139"/>
      <x:c r="B11308" s="139"/>
      <x:c r="C11308" s="139"/>
      <x:c r="D11308" s="139"/>
      <x:c r="E11308" s="139"/>
      <x:c r="F11308" s="139"/>
      <x:c r="G11308" s="139"/>
      <x:c r="H11308" s="139"/>
      <x:c r="I11308" s="266" t="n">
        <x:f>INT((ROW()-ROW($I$46))/((CARROT_CAP+1)*(MESCLUN_CAP+1)))</x:f>
        <x:v>17</x:v>
      </x:c>
      <x:c r="J11308" s="266" t="n">
        <x:f>MOD(INT((ROW()-ROW($I$46))/(MESCLUN_CAP+1)),CARROT_CAP+1)</x:f>
        <x:v>6</x:v>
      </x:c>
      <x:c r="K11308" s="266" t="n">
        <x:f>MOD(ROW()-ROW($I$46),MESCLUN_CAP+1)</x:f>
        <x:v>9</x:v>
      </x:c>
      <x:c r="L11308" s="266" t="n">
        <x:f>SUM(I11308:K11308)</x:f>
        <x:v>32</x:v>
      </x:c>
      <x:c r="M11308" s="267" t="n">
        <x:f>I11308*TOMATO_HOURS*WEEKS*(1+TOMATO_DIM)^I11308+J11308*CARROT_HOURS*WEEKS*(1+CARROT_DIM)^J11308+K11308*MESCLUN_HOURS*WEEKS*(1+MESCLUN_DIM)^K11308</x:f>
        <x:v>8394.992683183229</x:v>
      </x:c>
      <x:c r="N11308" s="267" t="n">
        <x:f>MAX(M11308-FARMER_HOURS,0)/TEMP_HOURS_PER_WORKER</x:f>
        <x:v>5.3298560299883535</x:v>
      </x:c>
      <x:c r="O11308" s="268" t="n">
        <x:f>I11308*TOMATO_PRICE+J11308*CARROT_PRICE+K11308*MESCLUN_PRICE</x:f>
        <x:v>186464</x:v>
      </x:c>
      <x:c r="P11308" s="268" t="n">
        <x:f>I11308*TOMATO_FERTILIZER+J11308*CARROT_FERTILIZER+K11308*MESCLUN_FERTILIZER</x:f>
        <x:v>25520</x:v>
      </x:c>
      <x:c r="Q11308" s="268" t="n">
        <x:f>MIN(M11308,FARMER_HOURS)*FARMER_RATE+MAX(M11308-FARMER_HOURS,0)*TEMP_RATE</x:f>
        <x:v>158246.40074970885</x:v>
      </x:c>
      <x:c r="R11308" s="268" t="n">
        <x:f>O11308-P11308-Q11308-FIXED_COST</x:f>
        <x:v>-17302.400749708846</x:v>
      </x:c>
      <x:c r="S11308" s="139" t="str">
        <x:f>IF(AND(L11308&lt;=TOTAL_BED_CAP,N11308&lt;=TEMP_WORKER_CAP),"YES","NO")</x:f>
        <x:v>NO</x:v>
      </x:c>
      <x:c r="T11308" s="139" t="n">
        <x:f>IF(S11308="YES",R11308,-1E+99)</x:f>
        <x:v>-1e+99</x:v>
      </x:c>
    </x:row>
    <x:row r="11309">
      <x:c r="A11309" s="139"/>
      <x:c r="B11309" s="139"/>
      <x:c r="C11309" s="139"/>
      <x:c r="D11309" s="139"/>
      <x:c r="E11309" s="139"/>
      <x:c r="F11309" s="139"/>
      <x:c r="G11309" s="139"/>
      <x:c r="H11309" s="139"/>
      <x:c r="I11309" s="266" t="n">
        <x:f>INT((ROW()-ROW($I$46))/((CARROT_CAP+1)*(MESCLUN_CAP+1)))</x:f>
        <x:v>17</x:v>
      </x:c>
      <x:c r="J11309" s="266" t="n">
        <x:f>MOD(INT((ROW()-ROW($I$46))/(MESCLUN_CAP+1)),CARROT_CAP+1)</x:f>
        <x:v>6</x:v>
      </x:c>
      <x:c r="K11309" s="266" t="n">
        <x:f>MOD(ROW()-ROW($I$46),MESCLUN_CAP+1)</x:f>
        <x:v>10</x:v>
      </x:c>
      <x:c r="L11309" s="266" t="n">
        <x:f>SUM(I11309:K11309)</x:f>
        <x:v>33</x:v>
      </x:c>
      <x:c r="M11309" s="267" t="n">
        <x:f>I11309*TOMATO_HOURS*WEEKS*(1+TOMATO_DIM)^I11309+J11309*CARROT_HOURS*WEEKS*(1+CARROT_DIM)^J11309+K11309*MESCLUN_HOURS*WEEKS*(1+MESCLUN_DIM)^K11309</x:f>
        <x:v>8451.60622466644</x:v>
      </x:c>
      <x:c r="N11309" s="267" t="n">
        <x:f>MAX(M11309-FARMER_HOURS,0)/TEMP_HOURS_PER_WORKER</x:f>
        <x:v>5.369170989351695</x:v>
      </x:c>
      <x:c r="O11309" s="268" t="n">
        <x:f>I11309*TOMATO_PRICE+J11309*CARROT_PRICE+K11309*MESCLUN_PRICE</x:f>
        <x:v>189164</x:v>
      </x:c>
      <x:c r="P11309" s="268" t="n">
        <x:f>I11309*TOMATO_FERTILIZER+J11309*CARROT_FERTILIZER+K11309*MESCLUN_FERTILIZER</x:f>
        <x:v>26400</x:v>
      </x:c>
      <x:c r="Q11309" s="268" t="n">
        <x:f>MIN(M11309,FARMER_HOURS)*FARMER_RATE+MAX(M11309-FARMER_HOURS,0)*TEMP_RATE</x:f>
        <x:v>159229.27473379238</x:v>
      </x:c>
      <x:c r="R11309" s="268" t="n">
        <x:f>O11309-P11309-Q11309-FIXED_COST</x:f>
        <x:v>-16465.27473379238</x:v>
      </x:c>
      <x:c r="S11309" s="139" t="str">
        <x:f>IF(AND(L11309&lt;=TOTAL_BED_CAP,N11309&lt;=TEMP_WORKER_CAP),"YES","NO")</x:f>
        <x:v>NO</x:v>
      </x:c>
      <x:c r="T11309" s="139" t="n">
        <x:f>IF(S11309="YES",R11309,-1E+99)</x:f>
        <x:v>-1e+99</x:v>
      </x:c>
    </x:row>
    <x:row r="11310">
      <x:c r="A11310" s="139"/>
      <x:c r="B11310" s="139"/>
      <x:c r="C11310" s="139"/>
      <x:c r="D11310" s="139"/>
      <x:c r="E11310" s="139"/>
      <x:c r="F11310" s="139"/>
      <x:c r="G11310" s="139"/>
      <x:c r="H11310" s="139"/>
      <x:c r="I11310" s="266" t="n">
        <x:f>INT((ROW()-ROW($I$46))/((CARROT_CAP+1)*(MESCLUN_CAP+1)))</x:f>
        <x:v>17</x:v>
      </x:c>
      <x:c r="J11310" s="266" t="n">
        <x:f>MOD(INT((ROW()-ROW($I$46))/(MESCLUN_CAP+1)),CARROT_CAP+1)</x:f>
        <x:v>6</x:v>
      </x:c>
      <x:c r="K11310" s="266" t="n">
        <x:f>MOD(ROW()-ROW($I$46),MESCLUN_CAP+1)</x:f>
        <x:v>11</x:v>
      </x:c>
      <x:c r="L11310" s="266" t="n">
        <x:f>SUM(I11310:K11310)</x:f>
        <x:v>34</x:v>
      </x:c>
      <x:c r="M11310" s="267" t="n">
        <x:f>I11310*TOMATO_HOURS*WEEKS*(1+TOMATO_DIM)^I11310+J11310*CARROT_HOURS*WEEKS*(1+CARROT_DIM)^J11310+K11310*MESCLUN_HOURS*WEEKS*(1+MESCLUN_DIM)^K11310</x:f>
        <x:v>8509.56433775988</x:v>
      </x:c>
      <x:c r="N11310" s="267" t="n">
        <x:f>MAX(M11310-FARMER_HOURS,0)/TEMP_HOURS_PER_WORKER</x:f>
        <x:v>5.409419678999917</x:v>
      </x:c>
      <x:c r="O11310" s="268" t="n">
        <x:f>I11310*TOMATO_PRICE+J11310*CARROT_PRICE+K11310*MESCLUN_PRICE</x:f>
        <x:v>191864</x:v>
      </x:c>
      <x:c r="P11310" s="268" t="n">
        <x:f>I11310*TOMATO_FERTILIZER+J11310*CARROT_FERTILIZER+K11310*MESCLUN_FERTILIZER</x:f>
        <x:v>27280</x:v>
      </x:c>
      <x:c r="Q11310" s="268" t="n">
        <x:f>MIN(M11310,FARMER_HOURS)*FARMER_RATE+MAX(M11310-FARMER_HOURS,0)*TEMP_RATE</x:f>
        <x:v>160235.49197499792</x:v>
      </x:c>
      <x:c r="R11310" s="268" t="n">
        <x:f>O11310-P11310-Q11310-FIXED_COST</x:f>
        <x:v>-15651.491974997916</x:v>
      </x:c>
      <x:c r="S11310" s="139" t="str">
        <x:f>IF(AND(L11310&lt;=TOTAL_BED_CAP,N11310&lt;=TEMP_WORKER_CAP),"YES","NO")</x:f>
        <x:v>NO</x:v>
      </x:c>
      <x:c r="T11310" s="139" t="n">
        <x:f>IF(S11310="YES",R11310,-1E+99)</x:f>
        <x:v>-1e+99</x:v>
      </x:c>
    </x:row>
    <x:row r="11311">
      <x:c r="A11311" s="139"/>
      <x:c r="B11311" s="139"/>
      <x:c r="C11311" s="139"/>
      <x:c r="D11311" s="139"/>
      <x:c r="E11311" s="139"/>
      <x:c r="F11311" s="139"/>
      <x:c r="G11311" s="139"/>
      <x:c r="H11311" s="139"/>
      <x:c r="I11311" s="266" t="n">
        <x:f>INT((ROW()-ROW($I$46))/((CARROT_CAP+1)*(MESCLUN_CAP+1)))</x:f>
        <x:v>17</x:v>
      </x:c>
      <x:c r="J11311" s="266" t="n">
        <x:f>MOD(INT((ROW()-ROW($I$46))/(MESCLUN_CAP+1)),CARROT_CAP+1)</x:f>
        <x:v>6</x:v>
      </x:c>
      <x:c r="K11311" s="266" t="n">
        <x:f>MOD(ROW()-ROW($I$46),MESCLUN_CAP+1)</x:f>
        <x:v>12</x:v>
      </x:c>
      <x:c r="L11311" s="266" t="n">
        <x:f>SUM(I11311:K11311)</x:f>
        <x:v>35</x:v>
      </x:c>
      <x:c r="M11311" s="267" t="n">
        <x:f>I11311*TOMATO_HOURS*WEEKS*(1+TOMATO_DIM)^I11311+J11311*CARROT_HOURS*WEEKS*(1+CARROT_DIM)^J11311+K11311*MESCLUN_HOURS*WEEKS*(1+MESCLUN_DIM)^K11311</x:f>
        <x:v>8568.891790887945</x:v>
      </x:c>
      <x:c r="N11311" s="267" t="n">
        <x:f>MAX(M11311-FARMER_HOURS,0)/TEMP_HOURS_PER_WORKER</x:f>
        <x:v>5.450619299227739</x:v>
      </x:c>
      <x:c r="O11311" s="268" t="n">
        <x:f>I11311*TOMATO_PRICE+J11311*CARROT_PRICE+K11311*MESCLUN_PRICE</x:f>
        <x:v>194564</x:v>
      </x:c>
      <x:c r="P11311" s="268" t="n">
        <x:f>I11311*TOMATO_FERTILIZER+J11311*CARROT_FERTILIZER+K11311*MESCLUN_FERTILIZER</x:f>
        <x:v>28160</x:v>
      </x:c>
      <x:c r="Q11311" s="268" t="n">
        <x:f>MIN(M11311,FARMER_HOURS)*FARMER_RATE+MAX(M11311-FARMER_HOURS,0)*TEMP_RATE</x:f>
        <x:v>161265.4824806935</x:v>
      </x:c>
      <x:c r="R11311" s="268" t="n">
        <x:f>O11311-P11311-Q11311-FIXED_COST</x:f>
        <x:v>-14861.482480693492</x:v>
      </x:c>
      <x:c r="S11311" s="139" t="str">
        <x:f>IF(AND(L11311&lt;=TOTAL_BED_CAP,N11311&lt;=TEMP_WORKER_CAP),"YES","NO")</x:f>
        <x:v>NO</x:v>
      </x:c>
      <x:c r="T11311" s="139" t="n">
        <x:f>IF(S11311="YES",R11311,-1E+99)</x:f>
        <x:v>-1e+99</x:v>
      </x:c>
    </x:row>
    <x:row r="11312">
      <x:c r="A11312" s="139"/>
      <x:c r="B11312" s="139"/>
      <x:c r="C11312" s="139"/>
      <x:c r="D11312" s="139"/>
      <x:c r="E11312" s="139"/>
      <x:c r="F11312" s="139"/>
      <x:c r="G11312" s="139"/>
      <x:c r="H11312" s="139"/>
      <x:c r="I11312" s="266" t="n">
        <x:f>INT((ROW()-ROW($I$46))/((CARROT_CAP+1)*(MESCLUN_CAP+1)))</x:f>
        <x:v>17</x:v>
      </x:c>
      <x:c r="J11312" s="266" t="n">
        <x:f>MOD(INT((ROW()-ROW($I$46))/(MESCLUN_CAP+1)),CARROT_CAP+1)</x:f>
        <x:v>6</x:v>
      </x:c>
      <x:c r="K11312" s="266" t="n">
        <x:f>MOD(ROW()-ROW($I$46),MESCLUN_CAP+1)</x:f>
        <x:v>13</x:v>
      </x:c>
      <x:c r="L11312" s="266" t="n">
        <x:f>SUM(I11312:K11312)</x:f>
        <x:v>36</x:v>
      </x:c>
      <x:c r="M11312" s="267" t="n">
        <x:f>I11312*TOMATO_HOURS*WEEKS*(1+TOMATO_DIM)^I11312+J11312*CARROT_HOURS*WEEKS*(1+CARROT_DIM)^J11312+K11312*MESCLUN_HOURS*WEEKS*(1+MESCLUN_DIM)^K11312</x:f>
        <x:v>8629.613761596329</x:v>
      </x:c>
      <x:c r="N11312" s="267" t="n">
        <x:f>MAX(M11312-FARMER_HOURS,0)/TEMP_HOURS_PER_WORKER</x:f>
        <x:v>5.492787334441895</x:v>
      </x:c>
      <x:c r="O11312" s="268" t="n">
        <x:f>I11312*TOMATO_PRICE+J11312*CARROT_PRICE+K11312*MESCLUN_PRICE</x:f>
        <x:v>197264</x:v>
      </x:c>
      <x:c r="P11312" s="268" t="n">
        <x:f>I11312*TOMATO_FERTILIZER+J11312*CARROT_FERTILIZER+K11312*MESCLUN_FERTILIZER</x:f>
        <x:v>29040</x:v>
      </x:c>
      <x:c r="Q11312" s="268" t="n">
        <x:f>MIN(M11312,FARMER_HOURS)*FARMER_RATE+MAX(M11312-FARMER_HOURS,0)*TEMP_RATE</x:f>
        <x:v>162319.68336104738</x:v>
      </x:c>
      <x:c r="R11312" s="268" t="n">
        <x:f>O11312-P11312-Q11312-FIXED_COST</x:f>
        <x:v>-14095.683361047384</x:v>
      </x:c>
      <x:c r="S11312" s="139" t="str">
        <x:f>IF(AND(L11312&lt;=TOTAL_BED_CAP,N11312&lt;=TEMP_WORKER_CAP),"YES","NO")</x:f>
        <x:v>NO</x:v>
      </x:c>
      <x:c r="T11312" s="139" t="n">
        <x:f>IF(S11312="YES",R11312,-1E+99)</x:f>
        <x:v>-1e+99</x:v>
      </x:c>
    </x:row>
    <x:row r="11313">
      <x:c r="A11313" s="139"/>
      <x:c r="B11313" s="139"/>
      <x:c r="C11313" s="139"/>
      <x:c r="D11313" s="139"/>
      <x:c r="E11313" s="139"/>
      <x:c r="F11313" s="139"/>
      <x:c r="G11313" s="139"/>
      <x:c r="H11313" s="139"/>
      <x:c r="I11313" s="266" t="n">
        <x:f>INT((ROW()-ROW($I$46))/((CARROT_CAP+1)*(MESCLUN_CAP+1)))</x:f>
        <x:v>17</x:v>
      </x:c>
      <x:c r="J11313" s="266" t="n">
        <x:f>MOD(INT((ROW()-ROW($I$46))/(MESCLUN_CAP+1)),CARROT_CAP+1)</x:f>
        <x:v>6</x:v>
      </x:c>
      <x:c r="K11313" s="266" t="n">
        <x:f>MOD(ROW()-ROW($I$46),MESCLUN_CAP+1)</x:f>
        <x:v>14</x:v>
      </x:c>
      <x:c r="L11313" s="266" t="n">
        <x:f>SUM(I11313:K11313)</x:f>
        <x:v>37</x:v>
      </x:c>
      <x:c r="M11313" s="267" t="n">
        <x:f>I11313*TOMATO_HOURS*WEEKS*(1+TOMATO_DIM)^I11313+J11313*CARROT_HOURS*WEEKS*(1+CARROT_DIM)^J11313+K11313*MESCLUN_HOURS*WEEKS*(1+MESCLUN_DIM)^K11313</x:f>
        <x:v>8691.75584290999</x:v>
      </x:c>
      <x:c r="N11313" s="267" t="n">
        <x:f>MAX(M11313-FARMER_HOURS,0)/TEMP_HOURS_PER_WORKER</x:f>
        <x:v>5.535941557576382</x:v>
      </x:c>
      <x:c r="O11313" s="268" t="n">
        <x:f>I11313*TOMATO_PRICE+J11313*CARROT_PRICE+K11313*MESCLUN_PRICE</x:f>
        <x:v>199964</x:v>
      </x:c>
      <x:c r="P11313" s="268" t="n">
        <x:f>I11313*TOMATO_FERTILIZER+J11313*CARROT_FERTILIZER+K11313*MESCLUN_FERTILIZER</x:f>
        <x:v>29920</x:v>
      </x:c>
      <x:c r="Q11313" s="268" t="n">
        <x:f>MIN(M11313,FARMER_HOURS)*FARMER_RATE+MAX(M11313-FARMER_HOURS,0)*TEMP_RATE</x:f>
        <x:v>163398.53893940954</x:v>
      </x:c>
      <x:c r="R11313" s="268" t="n">
        <x:f>O11313-P11313-Q11313-FIXED_COST</x:f>
        <x:v>-13354.53893940954</x:v>
      </x:c>
      <x:c r="S11313" s="139" t="str">
        <x:f>IF(AND(L11313&lt;=TOTAL_BED_CAP,N11313&lt;=TEMP_WORKER_CAP),"YES","NO")</x:f>
        <x:v>NO</x:v>
      </x:c>
      <x:c r="T11313" s="139" t="n">
        <x:f>IF(S11313="YES",R11313,-1E+99)</x:f>
        <x:v>-1e+99</x:v>
      </x:c>
    </x:row>
    <x:row r="11314">
      <x:c r="A11314" s="139"/>
      <x:c r="B11314" s="139"/>
      <x:c r="C11314" s="139"/>
      <x:c r="D11314" s="139"/>
      <x:c r="E11314" s="139"/>
      <x:c r="F11314" s="139"/>
      <x:c r="G11314" s="139"/>
      <x:c r="H11314" s="139"/>
      <x:c r="I11314" s="266" t="n">
        <x:f>INT((ROW()-ROW($I$46))/((CARROT_CAP+1)*(MESCLUN_CAP+1)))</x:f>
        <x:v>17</x:v>
      </x:c>
      <x:c r="J11314" s="266" t="n">
        <x:f>MOD(INT((ROW()-ROW($I$46))/(MESCLUN_CAP+1)),CARROT_CAP+1)</x:f>
        <x:v>6</x:v>
      </x:c>
      <x:c r="K11314" s="266" t="n">
        <x:f>MOD(ROW()-ROW($I$46),MESCLUN_CAP+1)</x:f>
        <x:v>15</x:v>
      </x:c>
      <x:c r="L11314" s="266" t="n">
        <x:f>SUM(I11314:K11314)</x:f>
        <x:v>38</x:v>
      </x:c>
      <x:c r="M11314" s="267" t="n">
        <x:f>I11314*TOMATO_HOURS*WEEKS*(1+TOMATO_DIM)^I11314+J11314*CARROT_HOURS*WEEKS*(1+CARROT_DIM)^J11314+K11314*MESCLUN_HOURS*WEEKS*(1+MESCLUN_DIM)^K11314</x:f>
        <x:v>8755.344049786137</x:v>
      </x:c>
      <x:c r="N11314" s="267" t="n">
        <x:f>MAX(M11314-FARMER_HOURS,0)/TEMP_HOURS_PER_WORKER</x:f>
        <x:v>5.580100034573706</x:v>
      </x:c>
      <x:c r="O11314" s="268" t="n">
        <x:f>I11314*TOMATO_PRICE+J11314*CARROT_PRICE+K11314*MESCLUN_PRICE</x:f>
        <x:v>202664</x:v>
      </x:c>
      <x:c r="P11314" s="268" t="n">
        <x:f>I11314*TOMATO_FERTILIZER+J11314*CARROT_FERTILIZER+K11314*MESCLUN_FERTILIZER</x:f>
        <x:v>30800</x:v>
      </x:c>
      <x:c r="Q11314" s="268" t="n">
        <x:f>MIN(M11314,FARMER_HOURS)*FARMER_RATE+MAX(M11314-FARMER_HOURS,0)*TEMP_RATE</x:f>
        <x:v>164502.50086434267</x:v>
      </x:c>
      <x:c r="R11314" s="268" t="n">
        <x:f>O11314-P11314-Q11314-FIXED_COST</x:f>
        <x:v>-12638.50086434267</x:v>
      </x:c>
      <x:c r="S11314" s="139" t="str">
        <x:f>IF(AND(L11314&lt;=TOTAL_BED_CAP,N11314&lt;=TEMP_WORKER_CAP),"YES","NO")</x:f>
        <x:v>NO</x:v>
      </x:c>
      <x:c r="T11314" s="139" t="n">
        <x:f>IF(S11314="YES",R11314,-1E+99)</x:f>
        <x:v>-1e+99</x:v>
      </x:c>
    </x:row>
    <x:row r="11315">
      <x:c r="A11315" s="139"/>
      <x:c r="B11315" s="139"/>
      <x:c r="C11315" s="139"/>
      <x:c r="D11315" s="139"/>
      <x:c r="E11315" s="139"/>
      <x:c r="F11315" s="139"/>
      <x:c r="G11315" s="139"/>
      <x:c r="H11315" s="139"/>
      <x:c r="I11315" s="266" t="n">
        <x:f>INT((ROW()-ROW($I$46))/((CARROT_CAP+1)*(MESCLUN_CAP+1)))</x:f>
        <x:v>17</x:v>
      </x:c>
      <x:c r="J11315" s="266" t="n">
        <x:f>MOD(INT((ROW()-ROW($I$46))/(MESCLUN_CAP+1)),CARROT_CAP+1)</x:f>
        <x:v>6</x:v>
      </x:c>
      <x:c r="K11315" s="266" t="n">
        <x:f>MOD(ROW()-ROW($I$46),MESCLUN_CAP+1)</x:f>
        <x:v>16</x:v>
      </x:c>
      <x:c r="L11315" s="266" t="n">
        <x:f>SUM(I11315:K11315)</x:f>
        <x:v>39</x:v>
      </x:c>
      <x:c r="M11315" s="267" t="n">
        <x:f>I11315*TOMATO_HOURS*WEEKS*(1+TOMATO_DIM)^I11315+J11315*CARROT_HOURS*WEEKS*(1+CARROT_DIM)^J11315+K11315*MESCLUN_HOURS*WEEKS*(1+MESCLUN_DIM)^K11315</x:f>
        <x:v>8820.404825663625</x:v>
      </x:c>
      <x:c r="N11315" s="267" t="n">
        <x:f>MAX(M11315-FARMER_HOURS,0)/TEMP_HOURS_PER_WORKER</x:f>
        <x:v>5.625281128933073</x:v>
      </x:c>
      <x:c r="O11315" s="268" t="n">
        <x:f>I11315*TOMATO_PRICE+J11315*CARROT_PRICE+K11315*MESCLUN_PRICE</x:f>
        <x:v>205364</x:v>
      </x:c>
      <x:c r="P11315" s="268" t="n">
        <x:f>I11315*TOMATO_FERTILIZER+J11315*CARROT_FERTILIZER+K11315*MESCLUN_FERTILIZER</x:f>
        <x:v>31680</x:v>
      </x:c>
      <x:c r="Q11315" s="268" t="n">
        <x:f>MIN(M11315,FARMER_HOURS)*FARMER_RATE+MAX(M11315-FARMER_HOURS,0)*TEMP_RATE</x:f>
        <x:v>165632.0282233268</x:v>
      </x:c>
      <x:c r="R11315" s="268" t="n">
        <x:f>O11315-P11315-Q11315-FIXED_COST</x:f>
        <x:v>-11948.028223326808</x:v>
      </x:c>
      <x:c r="S11315" s="139" t="str">
        <x:f>IF(AND(L11315&lt;=TOTAL_BED_CAP,N11315&lt;=TEMP_WORKER_CAP),"YES","NO")</x:f>
        <x:v>NO</x:v>
      </x:c>
      <x:c r="T11315" s="139" t="n">
        <x:f>IF(S11315="YES",R11315,-1E+99)</x:f>
        <x:v>-1e+99</x:v>
      </x:c>
    </x:row>
    <x:row r="11316">
      <x:c r="A11316" s="139"/>
      <x:c r="B11316" s="139"/>
      <x:c r="C11316" s="139"/>
      <x:c r="D11316" s="139"/>
      <x:c r="E11316" s="139"/>
      <x:c r="F11316" s="139"/>
      <x:c r="G11316" s="139"/>
      <x:c r="H11316" s="139"/>
      <x:c r="I11316" s="266" t="n">
        <x:f>INT((ROW()-ROW($I$46))/((CARROT_CAP+1)*(MESCLUN_CAP+1)))</x:f>
        <x:v>17</x:v>
      </x:c>
      <x:c r="J11316" s="266" t="n">
        <x:f>MOD(INT((ROW()-ROW($I$46))/(MESCLUN_CAP+1)),CARROT_CAP+1)</x:f>
        <x:v>6</x:v>
      </x:c>
      <x:c r="K11316" s="266" t="n">
        <x:f>MOD(ROW()-ROW($I$46),MESCLUN_CAP+1)</x:f>
        <x:v>17</x:v>
      </x:c>
      <x:c r="L11316" s="266" t="n">
        <x:f>SUM(I11316:K11316)</x:f>
        <x:v>40</x:v>
      </x:c>
      <x:c r="M11316" s="267" t="n">
        <x:f>I11316*TOMATO_HOURS*WEEKS*(1+TOMATO_DIM)^I11316+J11316*CARROT_HOURS*WEEKS*(1+CARROT_DIM)^J11316+K11316*MESCLUN_HOURS*WEEKS*(1+MESCLUN_DIM)^K11316</x:f>
        <x:v>8886.965049110166</x:v>
      </x:c>
      <x:c r="N11316" s="267" t="n">
        <x:f>MAX(M11316-FARMER_HOURS,0)/TEMP_HOURS_PER_WORKER</x:f>
        <x:v>5.671503506326504</x:v>
      </x:c>
      <x:c r="O11316" s="268" t="n">
        <x:f>I11316*TOMATO_PRICE+J11316*CARROT_PRICE+K11316*MESCLUN_PRICE</x:f>
        <x:v>208064</x:v>
      </x:c>
      <x:c r="P11316" s="268" t="n">
        <x:f>I11316*TOMATO_FERTILIZER+J11316*CARROT_FERTILIZER+K11316*MESCLUN_FERTILIZER</x:f>
        <x:v>32560</x:v>
      </x:c>
      <x:c r="Q11316" s="268" t="n">
        <x:f>MIN(M11316,FARMER_HOURS)*FARMER_RATE+MAX(M11316-FARMER_HOURS,0)*TEMP_RATE</x:f>
        <x:v>166787.5876581626</x:v>
      </x:c>
      <x:c r="R11316" s="268" t="n">
        <x:f>O11316-P11316-Q11316-FIXED_COST</x:f>
        <x:v>-11283.587658162607</x:v>
      </x:c>
      <x:c r="S11316" s="139" t="str">
        <x:f>IF(AND(L11316&lt;=TOTAL_BED_CAP,N11316&lt;=TEMP_WORKER_CAP),"YES","NO")</x:f>
        <x:v>NO</x:v>
      </x:c>
      <x:c r="T11316" s="139" t="n">
        <x:f>IF(S11316="YES",R11316,-1E+99)</x:f>
        <x:v>-1e+99</x:v>
      </x:c>
    </x:row>
    <x:row r="11317">
      <x:c r="A11317" s="139"/>
      <x:c r="B11317" s="139"/>
      <x:c r="C11317" s="139"/>
      <x:c r="D11317" s="139"/>
      <x:c r="E11317" s="139"/>
      <x:c r="F11317" s="139"/>
      <x:c r="G11317" s="139"/>
      <x:c r="H11317" s="139"/>
      <x:c r="I11317" s="266" t="n">
        <x:f>INT((ROW()-ROW($I$46))/((CARROT_CAP+1)*(MESCLUN_CAP+1)))</x:f>
        <x:v>17</x:v>
      </x:c>
      <x:c r="J11317" s="266" t="n">
        <x:f>MOD(INT((ROW()-ROW($I$46))/(MESCLUN_CAP+1)),CARROT_CAP+1)</x:f>
        <x:v>6</x:v>
      </x:c>
      <x:c r="K11317" s="266" t="n">
        <x:f>MOD(ROW()-ROW($I$46),MESCLUN_CAP+1)</x:f>
        <x:v>18</x:v>
      </x:c>
      <x:c r="L11317" s="266" t="n">
        <x:f>SUM(I11317:K11317)</x:f>
        <x:v>41</x:v>
      </x:c>
      <x:c r="M11317" s="267" t="n">
        <x:f>I11317*TOMATO_HOURS*WEEKS*(1+TOMATO_DIM)^I11317+J11317*CARROT_HOURS*WEEKS*(1+CARROT_DIM)^J11317+K11317*MESCLUN_HOURS*WEEKS*(1+MESCLUN_DIM)^K11317</x:f>
        <x:v>8955.052040568753</x:v>
      </x:c>
      <x:c r="N11317" s="267" t="n">
        <x:f>MAX(M11317-FARMER_HOURS,0)/TEMP_HOURS_PER_WORKER</x:f>
        <x:v>5.718786139283856</x:v>
      </x:c>
      <x:c r="O11317" s="268" t="n">
        <x:f>I11317*TOMATO_PRICE+J11317*CARROT_PRICE+K11317*MESCLUN_PRICE</x:f>
        <x:v>210764</x:v>
      </x:c>
      <x:c r="P11317" s="268" t="n">
        <x:f>I11317*TOMATO_FERTILIZER+J11317*CARROT_FERTILIZER+K11317*MESCLUN_FERTILIZER</x:f>
        <x:v>33440</x:v>
      </x:c>
      <x:c r="Q11317" s="268" t="n">
        <x:f>MIN(M11317,FARMER_HOURS)*FARMER_RATE+MAX(M11317-FARMER_HOURS,0)*TEMP_RATE</x:f>
        <x:v>167969.65348209642</x:v>
      </x:c>
      <x:c r="R11317" s="268" t="n">
        <x:f>O11317-P11317-Q11317-FIXED_COST</x:f>
        <x:v>-10645.653482096415</x:v>
      </x:c>
      <x:c r="S11317" s="139" t="str">
        <x:f>IF(AND(L11317&lt;=TOTAL_BED_CAP,N11317&lt;=TEMP_WORKER_CAP),"YES","NO")</x:f>
        <x:v>NO</x:v>
      </x:c>
      <x:c r="T11317" s="139" t="n">
        <x:f>IF(S11317="YES",R11317,-1E+99)</x:f>
        <x:v>-1e+99</x:v>
      </x:c>
    </x:row>
    <x:row r="11318">
      <x:c r="A11318" s="139"/>
      <x:c r="B11318" s="139"/>
      <x:c r="C11318" s="139"/>
      <x:c r="D11318" s="139"/>
      <x:c r="E11318" s="139"/>
      <x:c r="F11318" s="139"/>
      <x:c r="G11318" s="139"/>
      <x:c r="H11318" s="139"/>
      <x:c r="I11318" s="266" t="n">
        <x:f>INT((ROW()-ROW($I$46))/((CARROT_CAP+1)*(MESCLUN_CAP+1)))</x:f>
        <x:v>17</x:v>
      </x:c>
      <x:c r="J11318" s="266" t="n">
        <x:f>MOD(INT((ROW()-ROW($I$46))/(MESCLUN_CAP+1)),CARROT_CAP+1)</x:f>
        <x:v>6</x:v>
      </x:c>
      <x:c r="K11318" s="266" t="n">
        <x:f>MOD(ROW()-ROW($I$46),MESCLUN_CAP+1)</x:f>
        <x:v>19</x:v>
      </x:c>
      <x:c r="L11318" s="266" t="n">
        <x:f>SUM(I11318:K11318)</x:f>
        <x:v>42</x:v>
      </x:c>
      <x:c r="M11318" s="267" t="n">
        <x:f>I11318*TOMATO_HOURS*WEEKS*(1+TOMATO_DIM)^I11318+J11318*CARROT_HOURS*WEEKS*(1+CARROT_DIM)^J11318+K11318*MESCLUN_HOURS*WEEKS*(1+MESCLUN_DIM)^K11318</x:f>
        <x:v>9024.693569204775</x:v>
      </x:c>
      <x:c r="N11318" s="267" t="n">
        <x:f>MAX(M11318-FARMER_HOURS,0)/TEMP_HOURS_PER_WORKER</x:f>
        <x:v>5.767148311947761</x:v>
      </x:c>
      <x:c r="O11318" s="268" t="n">
        <x:f>I11318*TOMATO_PRICE+J11318*CARROT_PRICE+K11318*MESCLUN_PRICE</x:f>
        <x:v>213464</x:v>
      </x:c>
      <x:c r="P11318" s="268" t="n">
        <x:f>I11318*TOMATO_FERTILIZER+J11318*CARROT_FERTILIZER+K11318*MESCLUN_FERTILIZER</x:f>
        <x:v>34320</x:v>
      </x:c>
      <x:c r="Q11318" s="268" t="n">
        <x:f>MIN(M11318,FARMER_HOURS)*FARMER_RATE+MAX(M11318-FARMER_HOURS,0)*TEMP_RATE</x:f>
        <x:v>169178.70779869403</x:v>
      </x:c>
      <x:c r="R11318" s="268" t="n">
        <x:f>O11318-P11318-Q11318-FIXED_COST</x:f>
        <x:v>-10034.707798694028</x:v>
      </x:c>
      <x:c r="S11318" s="139" t="str">
        <x:f>IF(AND(L11318&lt;=TOTAL_BED_CAP,N11318&lt;=TEMP_WORKER_CAP),"YES","NO")</x:f>
        <x:v>NO</x:v>
      </x:c>
      <x:c r="T11318" s="139" t="n">
        <x:f>IF(S11318="YES",R11318,-1E+99)</x:f>
        <x:v>-1e+99</x:v>
      </x:c>
    </x:row>
    <x:row r="11319">
      <x:c r="A11319" s="139"/>
      <x:c r="B11319" s="139"/>
      <x:c r="C11319" s="139"/>
      <x:c r="D11319" s="139"/>
      <x:c r="E11319" s="139"/>
      <x:c r="F11319" s="139"/>
      <x:c r="G11319" s="139"/>
      <x:c r="H11319" s="139"/>
      <x:c r="I11319" s="266" t="n">
        <x:f>INT((ROW()-ROW($I$46))/((CARROT_CAP+1)*(MESCLUN_CAP+1)))</x:f>
        <x:v>17</x:v>
      </x:c>
      <x:c r="J11319" s="266" t="n">
        <x:f>MOD(INT((ROW()-ROW($I$46))/(MESCLUN_CAP+1)),CARROT_CAP+1)</x:f>
        <x:v>6</x:v>
      </x:c>
      <x:c r="K11319" s="266" t="n">
        <x:f>MOD(ROW()-ROW($I$46),MESCLUN_CAP+1)</x:f>
        <x:v>20</x:v>
      </x:c>
      <x:c r="L11319" s="266" t="n">
        <x:f>SUM(I11319:K11319)</x:f>
        <x:v>43</x:v>
      </x:c>
      <x:c r="M11319" s="267" t="n">
        <x:f>I11319*TOMATO_HOURS*WEEKS*(1+TOMATO_DIM)^I11319+J11319*CARROT_HOURS*WEEKS*(1+CARROT_DIM)^J11319+K11319*MESCLUN_HOURS*WEEKS*(1+MESCLUN_DIM)^K11319</x:f>
        <x:v>9095.917859855252</x:v>
      </x:c>
      <x:c r="N11319" s="267" t="n">
        <x:f>MAX(M11319-FARMER_HOURS,0)/TEMP_HOURS_PER_WORKER</x:f>
        <x:v>5.81660962489948</x:v>
      </x:c>
      <x:c r="O11319" s="268" t="n">
        <x:f>I11319*TOMATO_PRICE+J11319*CARROT_PRICE+K11319*MESCLUN_PRICE</x:f>
        <x:v>216164</x:v>
      </x:c>
      <x:c r="P11319" s="268" t="n">
        <x:f>I11319*TOMATO_FERTILIZER+J11319*CARROT_FERTILIZER+K11319*MESCLUN_FERTILIZER</x:f>
        <x:v>35200</x:v>
      </x:c>
      <x:c r="Q11319" s="268" t="n">
        <x:f>MIN(M11319,FARMER_HOURS)*FARMER_RATE+MAX(M11319-FARMER_HOURS,0)*TEMP_RATE</x:f>
        <x:v>170415.240622487</x:v>
      </x:c>
      <x:c r="R11319" s="268" t="n">
        <x:f>O11319-P11319-Q11319-FIXED_COST</x:f>
        <x:v>-9451.240622487006</x:v>
      </x:c>
      <x:c r="S11319" s="139" t="str">
        <x:f>IF(AND(L11319&lt;=TOTAL_BED_CAP,N11319&lt;=TEMP_WORKER_CAP),"YES","NO")</x:f>
        <x:v>NO</x:v>
      </x:c>
      <x:c r="T11319" s="139" t="n">
        <x:f>IF(S11319="YES",R11319,-1E+99)</x:f>
        <x:v>-1e+99</x:v>
      </x:c>
    </x:row>
    <x:row r="11320">
      <x:c r="A11320" s="139"/>
      <x:c r="B11320" s="139"/>
      <x:c r="C11320" s="139"/>
      <x:c r="D11320" s="139"/>
      <x:c r="E11320" s="139"/>
      <x:c r="F11320" s="139"/>
      <x:c r="G11320" s="139"/>
      <x:c r="H11320" s="139"/>
      <x:c r="I11320" s="266" t="n">
        <x:f>INT((ROW()-ROW($I$46))/((CARROT_CAP+1)*(MESCLUN_CAP+1)))</x:f>
        <x:v>17</x:v>
      </x:c>
      <x:c r="J11320" s="266" t="n">
        <x:f>MOD(INT((ROW()-ROW($I$46))/(MESCLUN_CAP+1)),CARROT_CAP+1)</x:f>
        <x:v>6</x:v>
      </x:c>
      <x:c r="K11320" s="266" t="n">
        <x:f>MOD(ROW()-ROW($I$46),MESCLUN_CAP+1)</x:f>
        <x:v>21</x:v>
      </x:c>
      <x:c r="L11320" s="266" t="n">
        <x:f>SUM(I11320:K11320)</x:f>
        <x:v>44</x:v>
      </x:c>
      <x:c r="M11320" s="267" t="n">
        <x:f>I11320*TOMATO_HOURS*WEEKS*(1+TOMATO_DIM)^I11320+J11320*CARROT_HOURS*WEEKS*(1+CARROT_DIM)^J11320+K11320*MESCLUN_HOURS*WEEKS*(1+MESCLUN_DIM)^K11320</x:f>
        <x:v>9168.753600081696</x:v>
      </x:c>
      <x:c r="N11320" s="267" t="n">
        <x:f>MAX(M11320-FARMER_HOURS,0)/TEMP_HOURS_PER_WORKER</x:f>
        <x:v>5.867190000056733</x:v>
      </x:c>
      <x:c r="O11320" s="268" t="n">
        <x:f>I11320*TOMATO_PRICE+J11320*CARROT_PRICE+K11320*MESCLUN_PRICE</x:f>
        <x:v>218864</x:v>
      </x:c>
      <x:c r="P11320" s="268" t="n">
        <x:f>I11320*TOMATO_FERTILIZER+J11320*CARROT_FERTILIZER+K11320*MESCLUN_FERTILIZER</x:f>
        <x:v>36080</x:v>
      </x:c>
      <x:c r="Q11320" s="268" t="n">
        <x:f>MIN(M11320,FARMER_HOURS)*FARMER_RATE+MAX(M11320-FARMER_HOURS,0)*TEMP_RATE</x:f>
        <x:v>171679.75000141835</x:v>
      </x:c>
      <x:c r="R11320" s="268" t="n">
        <x:f>O11320-P11320-Q11320-FIXED_COST</x:f>
        <x:v>-8895.750001418346</x:v>
      </x:c>
      <x:c r="S11320" s="139" t="str">
        <x:f>IF(AND(L11320&lt;=TOTAL_BED_CAP,N11320&lt;=TEMP_WORKER_CAP),"YES","NO")</x:f>
        <x:v>NO</x:v>
      </x:c>
      <x:c r="T11320" s="139" t="n">
        <x:f>IF(S11320="YES",R11320,-1E+99)</x:f>
        <x:v>-1e+99</x:v>
      </x:c>
    </x:row>
    <x:row r="11321">
      <x:c r="A11321" s="139"/>
      <x:c r="B11321" s="139"/>
      <x:c r="C11321" s="139"/>
      <x:c r="D11321" s="139"/>
      <x:c r="E11321" s="139"/>
      <x:c r="F11321" s="139"/>
      <x:c r="G11321" s="139"/>
      <x:c r="H11321" s="139"/>
      <x:c r="I11321" s="266" t="n">
        <x:f>INT((ROW()-ROW($I$46))/((CARROT_CAP+1)*(MESCLUN_CAP+1)))</x:f>
        <x:v>17</x:v>
      </x:c>
      <x:c r="J11321" s="266" t="n">
        <x:f>MOD(INT((ROW()-ROW($I$46))/(MESCLUN_CAP+1)),CARROT_CAP+1)</x:f>
        <x:v>6</x:v>
      </x:c>
      <x:c r="K11321" s="266" t="n">
        <x:f>MOD(ROW()-ROW($I$46),MESCLUN_CAP+1)</x:f>
        <x:v>22</x:v>
      </x:c>
      <x:c r="L11321" s="266" t="n">
        <x:f>SUM(I11321:K11321)</x:f>
        <x:v>45</x:v>
      </x:c>
      <x:c r="M11321" s="267" t="n">
        <x:f>I11321*TOMATO_HOURS*WEEKS*(1+TOMATO_DIM)^I11321+J11321*CARROT_HOURS*WEEKS*(1+CARROT_DIM)^J11321+K11321*MESCLUN_HOURS*WEEKS*(1+MESCLUN_DIM)^K11321</x:f>
        <x:v>9243.229947328091</x:v>
      </x:c>
      <x:c r="N11321" s="267" t="n">
        <x:f>MAX(M11321-FARMER_HOURS,0)/TEMP_HOURS_PER_WORKER</x:f>
        <x:v>5.918909685644508</x:v>
      </x:c>
      <x:c r="O11321" s="268" t="n">
        <x:f>I11321*TOMATO_PRICE+J11321*CARROT_PRICE+K11321*MESCLUN_PRICE</x:f>
        <x:v>221564</x:v>
      </x:c>
      <x:c r="P11321" s="268" t="n">
        <x:f>I11321*TOMATO_FERTILIZER+J11321*CARROT_FERTILIZER+K11321*MESCLUN_FERTILIZER</x:f>
        <x:v>36960</x:v>
      </x:c>
      <x:c r="Q11321" s="268" t="n">
        <x:f>MIN(M11321,FARMER_HOURS)*FARMER_RATE+MAX(M11321-FARMER_HOURS,0)*TEMP_RATE</x:f>
        <x:v>172972.74214111269</x:v>
      </x:c>
      <x:c r="R11321" s="268" t="n">
        <x:f>O11321-P11321-Q11321-FIXED_COST</x:f>
        <x:v>-8368.742141112685</x:v>
      </x:c>
      <x:c r="S11321" s="139" t="str">
        <x:f>IF(AND(L11321&lt;=TOTAL_BED_CAP,N11321&lt;=TEMP_WORKER_CAP),"YES","NO")</x:f>
        <x:v>NO</x:v>
      </x:c>
      <x:c r="T11321" s="139" t="n">
        <x:f>IF(S11321="YES",R11321,-1E+99)</x:f>
        <x:v>-1e+99</x:v>
      </x:c>
    </x:row>
    <x:row r="11322">
      <x:c r="A11322" s="139"/>
      <x:c r="B11322" s="139"/>
      <x:c r="C11322" s="139"/>
      <x:c r="D11322" s="139"/>
      <x:c r="E11322" s="139"/>
      <x:c r="F11322" s="139"/>
      <x:c r="G11322" s="139"/>
      <x:c r="H11322" s="139"/>
      <x:c r="I11322" s="266" t="n">
        <x:f>INT((ROW()-ROW($I$46))/((CARROT_CAP+1)*(MESCLUN_CAP+1)))</x:f>
        <x:v>17</x:v>
      </x:c>
      <x:c r="J11322" s="266" t="n">
        <x:f>MOD(INT((ROW()-ROW($I$46))/(MESCLUN_CAP+1)),CARROT_CAP+1)</x:f>
        <x:v>6</x:v>
      </x:c>
      <x:c r="K11322" s="266" t="n">
        <x:f>MOD(ROW()-ROW($I$46),MESCLUN_CAP+1)</x:f>
        <x:v>23</x:v>
      </x:c>
      <x:c r="L11322" s="266" t="n">
        <x:f>SUM(I11322:K11322)</x:f>
        <x:v>46</x:v>
      </x:c>
      <x:c r="M11322" s="267" t="n">
        <x:f>I11322*TOMATO_HOURS*WEEKS*(1+TOMATO_DIM)^I11322+J11322*CARROT_HOURS*WEEKS*(1+CARROT_DIM)^J11322+K11322*MESCLUN_HOURS*WEEKS*(1+MESCLUN_DIM)^K11322</x:f>
        <x:v>9319.376536185528</x:v>
      </x:c>
      <x:c r="N11322" s="267" t="n">
        <x:f>MAX(M11322-FARMER_HOURS,0)/TEMP_HOURS_PER_WORKER</x:f>
        <x:v>5.97178926123995</x:v>
      </x:c>
      <x:c r="O11322" s="268" t="n">
        <x:f>I11322*TOMATO_PRICE+J11322*CARROT_PRICE+K11322*MESCLUN_PRICE</x:f>
        <x:v>224264</x:v>
      </x:c>
      <x:c r="P11322" s="268" t="n">
        <x:f>I11322*TOMATO_FERTILIZER+J11322*CARROT_FERTILIZER+K11322*MESCLUN_FERTILIZER</x:f>
        <x:v>37840</x:v>
      </x:c>
      <x:c r="Q11322" s="268" t="n">
        <x:f>MIN(M11322,FARMER_HOURS)*FARMER_RATE+MAX(M11322-FARMER_HOURS,0)*TEMP_RATE</x:f>
        <x:v>174294.73153099875</x:v>
      </x:c>
      <x:c r="R11322" s="268" t="n">
        <x:f>O11322-P11322-Q11322-FIXED_COST</x:f>
        <x:v>-7870.731530998746</x:v>
      </x:c>
      <x:c r="S11322" s="139" t="str">
        <x:f>IF(AND(L11322&lt;=TOTAL_BED_CAP,N11322&lt;=TEMP_WORKER_CAP),"YES","NO")</x:f>
        <x:v>NO</x:v>
      </x:c>
      <x:c r="T11322" s="139" t="n">
        <x:f>IF(S11322="YES",R11322,-1E+99)</x:f>
        <x:v>-1e+99</x:v>
      </x:c>
    </x:row>
    <x:row r="11323">
      <x:c r="A11323" s="139"/>
      <x:c r="B11323" s="139"/>
      <x:c r="C11323" s="139"/>
      <x:c r="D11323" s="139"/>
      <x:c r="E11323" s="139"/>
      <x:c r="F11323" s="139"/>
      <x:c r="G11323" s="139"/>
      <x:c r="H11323" s="139"/>
      <x:c r="I11323" s="266" t="n">
        <x:f>INT((ROW()-ROW($I$46))/((CARROT_CAP+1)*(MESCLUN_CAP+1)))</x:f>
        <x:v>17</x:v>
      </x:c>
      <x:c r="J11323" s="266" t="n">
        <x:f>MOD(INT((ROW()-ROW($I$46))/(MESCLUN_CAP+1)),CARROT_CAP+1)</x:f>
        <x:v>6</x:v>
      </x:c>
      <x:c r="K11323" s="266" t="n">
        <x:f>MOD(ROW()-ROW($I$46),MESCLUN_CAP+1)</x:f>
        <x:v>24</x:v>
      </x:c>
      <x:c r="L11323" s="266" t="n">
        <x:f>SUM(I11323:K11323)</x:f>
        <x:v>47</x:v>
      </x:c>
      <x:c r="M11323" s="267" t="n">
        <x:f>I11323*TOMATO_HOURS*WEEKS*(1+TOMATO_DIM)^I11323+J11323*CARROT_HOURS*WEEKS*(1+CARROT_DIM)^J11323+K11323*MESCLUN_HOURS*WEEKS*(1+MESCLUN_DIM)^K11323</x:f>
        <x:v>9397.223485765024</x:v>
      </x:c>
      <x:c r="N11323" s="267" t="n">
        <x:f>MAX(M11323-FARMER_HOURS,0)/TEMP_HOURS_PER_WORKER</x:f>
        <x:v>6.025849642892378</x:v>
      </x:c>
      <x:c r="O11323" s="268" t="n">
        <x:f>I11323*TOMATO_PRICE+J11323*CARROT_PRICE+K11323*MESCLUN_PRICE</x:f>
        <x:v>226964</x:v>
      </x:c>
      <x:c r="P11323" s="268" t="n">
        <x:f>I11323*TOMATO_FERTILIZER+J11323*CARROT_FERTILIZER+K11323*MESCLUN_FERTILIZER</x:f>
        <x:v>38720</x:v>
      </x:c>
      <x:c r="Q11323" s="268" t="n">
        <x:f>MIN(M11323,FARMER_HOURS)*FARMER_RATE+MAX(M11323-FARMER_HOURS,0)*TEMP_RATE</x:f>
        <x:v>175646.24107230944</x:v>
      </x:c>
      <x:c r="R11323" s="268" t="n">
        <x:f>O11323-P11323-Q11323-FIXED_COST</x:f>
        <x:v>-7402.241072309436</x:v>
      </x:c>
      <x:c r="S11323" s="139" t="str">
        <x:f>IF(AND(L11323&lt;=TOTAL_BED_CAP,N11323&lt;=TEMP_WORKER_CAP),"YES","NO")</x:f>
        <x:v>NO</x:v>
      </x:c>
      <x:c r="T11323" s="139" t="n">
        <x:f>IF(S11323="YES",R11323,-1E+99)</x:f>
        <x:v>-1e+99</x:v>
      </x:c>
    </x:row>
    <x:row r="11324">
      <x:c r="A11324" s="139"/>
      <x:c r="B11324" s="139"/>
      <x:c r="C11324" s="139"/>
      <x:c r="D11324" s="139"/>
      <x:c r="E11324" s="139"/>
      <x:c r="F11324" s="139"/>
      <x:c r="G11324" s="139"/>
      <x:c r="H11324" s="139"/>
      <x:c r="I11324" s="266" t="n">
        <x:f>INT((ROW()-ROW($I$46))/((CARROT_CAP+1)*(MESCLUN_CAP+1)))</x:f>
        <x:v>17</x:v>
      </x:c>
      <x:c r="J11324" s="266" t="n">
        <x:f>MOD(INT((ROW()-ROW($I$46))/(MESCLUN_CAP+1)),CARROT_CAP+1)</x:f>
        <x:v>6</x:v>
      </x:c>
      <x:c r="K11324" s="266" t="n">
        <x:f>MOD(ROW()-ROW($I$46),MESCLUN_CAP+1)</x:f>
        <x:v>25</x:v>
      </x:c>
      <x:c r="L11324" s="266" t="n">
        <x:f>SUM(I11324:K11324)</x:f>
        <x:v>48</x:v>
      </x:c>
      <x:c r="M11324" s="267" t="n">
        <x:f>I11324*TOMATO_HOURS*WEEKS*(1+TOMATO_DIM)^I11324+J11324*CARROT_HOURS*WEEKS*(1+CARROT_DIM)^J11324+K11324*MESCLUN_HOURS*WEEKS*(1+MESCLUN_DIM)^K11324</x:f>
        <x:v>9476.80140718012</x:v>
      </x:c>
      <x:c r="N11324" s="267" t="n">
        <x:f>MAX(M11324-FARMER_HOURS,0)/TEMP_HOURS_PER_WORKER</x:f>
        <x:v>6.081112088319529</x:v>
      </x:c>
      <x:c r="O11324" s="268" t="n">
        <x:f>I11324*TOMATO_PRICE+J11324*CARROT_PRICE+K11324*MESCLUN_PRICE</x:f>
        <x:v>229664</x:v>
      </x:c>
      <x:c r="P11324" s="268" t="n">
        <x:f>I11324*TOMATO_FERTILIZER+J11324*CARROT_FERTILIZER+K11324*MESCLUN_FERTILIZER</x:f>
        <x:v>39600</x:v>
      </x:c>
      <x:c r="Q11324" s="268" t="n">
        <x:f>MIN(M11324,FARMER_HOURS)*FARMER_RATE+MAX(M11324-FARMER_HOURS,0)*TEMP_RATE</x:f>
        <x:v>177027.8022079882</x:v>
      </x:c>
      <x:c r="R11324" s="268" t="n">
        <x:f>O11324-P11324-Q11324-FIXED_COST</x:f>
        <x:v>-6963.802207988192</x:v>
      </x:c>
      <x:c r="S11324" s="139" t="str">
        <x:f>IF(AND(L11324&lt;=TOTAL_BED_CAP,N11324&lt;=TEMP_WORKER_CAP),"YES","NO")</x:f>
        <x:v>NO</x:v>
      </x:c>
      <x:c r="T11324" s="139" t="n">
        <x:f>IF(S11324="YES",R11324,-1E+99)</x:f>
        <x:v>-1e+99</x:v>
      </x:c>
    </x:row>
    <x:row r="11325">
      <x:c r="A11325" s="139"/>
      <x:c r="B11325" s="139"/>
      <x:c r="C11325" s="139"/>
      <x:c r="D11325" s="139"/>
      <x:c r="E11325" s="139"/>
      <x:c r="F11325" s="139"/>
      <x:c r="G11325" s="139"/>
      <x:c r="H11325" s="139"/>
      <x:c r="I11325" s="266" t="n">
        <x:f>INT((ROW()-ROW($I$46))/((CARROT_CAP+1)*(MESCLUN_CAP+1)))</x:f>
        <x:v>17</x:v>
      </x:c>
      <x:c r="J11325" s="266" t="n">
        <x:f>MOD(INT((ROW()-ROW($I$46))/(MESCLUN_CAP+1)),CARROT_CAP+1)</x:f>
        <x:v>6</x:v>
      </x:c>
      <x:c r="K11325" s="266" t="n">
        <x:f>MOD(ROW()-ROW($I$46),MESCLUN_CAP+1)</x:f>
        <x:v>26</x:v>
      </x:c>
      <x:c r="L11325" s="266" t="n">
        <x:f>SUM(I11325:K11325)</x:f>
        <x:v>49</x:v>
      </x:c>
      <x:c r="M11325" s="267" t="n">
        <x:f>I11325*TOMATO_HOURS*WEEKS*(1+TOMATO_DIM)^I11325+J11325*CARROT_HOURS*WEEKS*(1+CARROT_DIM)^J11325+K11325*MESCLUN_HOURS*WEEKS*(1+MESCLUN_DIM)^K11325</x:f>
        <x:v>9558.14141114084</x:v>
      </x:c>
      <x:c r="N11325" s="267" t="n">
        <x:f>MAX(M11325-FARMER_HOURS,0)/TEMP_HOURS_PER_WORKER</x:f>
        <x:v>6.137598202181138</x:v>
      </x:c>
      <x:c r="O11325" s="268" t="n">
        <x:f>I11325*TOMATO_PRICE+J11325*CARROT_PRICE+K11325*MESCLUN_PRICE</x:f>
        <x:v>232364</x:v>
      </x:c>
      <x:c r="P11325" s="268" t="n">
        <x:f>I11325*TOMATO_FERTILIZER+J11325*CARROT_FERTILIZER+K11325*MESCLUN_FERTILIZER</x:f>
        <x:v>40480</x:v>
      </x:c>
      <x:c r="Q11325" s="268" t="n">
        <x:f>MIN(M11325,FARMER_HOURS)*FARMER_RATE+MAX(M11325-FARMER_HOURS,0)*TEMP_RATE</x:f>
        <x:v>178439.95505452846</x:v>
      </x:c>
      <x:c r="R11325" s="268" t="n">
        <x:f>O11325-P11325-Q11325-FIXED_COST</x:f>
        <x:v>-6555.955054528458</x:v>
      </x:c>
      <x:c r="S11325" s="139" t="str">
        <x:f>IF(AND(L11325&lt;=TOTAL_BED_CAP,N11325&lt;=TEMP_WORKER_CAP),"YES","NO")</x:f>
        <x:v>NO</x:v>
      </x:c>
      <x:c r="T11325" s="139" t="n">
        <x:f>IF(S11325="YES",R11325,-1E+99)</x:f>
        <x:v>-1e+99</x:v>
      </x:c>
    </x:row>
    <x:row r="11326">
      <x:c r="A11326" s="139"/>
      <x:c r="B11326" s="139"/>
      <x:c r="C11326" s="139"/>
      <x:c r="D11326" s="139"/>
      <x:c r="E11326" s="139"/>
      <x:c r="F11326" s="139"/>
      <x:c r="G11326" s="139"/>
      <x:c r="H11326" s="139"/>
      <x:c r="I11326" s="266" t="n">
        <x:f>INT((ROW()-ROW($I$46))/((CARROT_CAP+1)*(MESCLUN_CAP+1)))</x:f>
        <x:v>17</x:v>
      </x:c>
      <x:c r="J11326" s="266" t="n">
        <x:f>MOD(INT((ROW()-ROW($I$46))/(MESCLUN_CAP+1)),CARROT_CAP+1)</x:f>
        <x:v>6</x:v>
      </x:c>
      <x:c r="K11326" s="266" t="n">
        <x:f>MOD(ROW()-ROW($I$46),MESCLUN_CAP+1)</x:f>
        <x:v>27</x:v>
      </x:c>
      <x:c r="L11326" s="266" t="n">
        <x:f>SUM(I11326:K11326)</x:f>
        <x:v>50</x:v>
      </x:c>
      <x:c r="M11326" s="267" t="n">
        <x:f>I11326*TOMATO_HOURS*WEEKS*(1+TOMATO_DIM)^I11326+J11326*CARROT_HOURS*WEEKS*(1+CARROT_DIM)^J11326+K11326*MESCLUN_HOURS*WEEKS*(1+MESCLUN_DIM)^K11326</x:f>
        <x:v>9641.275115660595</x:v>
      </x:c>
      <x:c r="N11326" s="267" t="n">
        <x:f>MAX(M11326-FARMER_HOURS,0)/TEMP_HOURS_PER_WORKER</x:f>
        <x:v>6.195329941430969</x:v>
      </x:c>
      <x:c r="O11326" s="268" t="n">
        <x:f>I11326*TOMATO_PRICE+J11326*CARROT_PRICE+K11326*MESCLUN_PRICE</x:f>
        <x:v>235064</x:v>
      </x:c>
      <x:c r="P11326" s="268" t="n">
        <x:f>I11326*TOMATO_FERTILIZER+J11326*CARROT_FERTILIZER+K11326*MESCLUN_FERTILIZER</x:f>
        <x:v>41360</x:v>
      </x:c>
      <x:c r="Q11326" s="268" t="n">
        <x:f>MIN(M11326,FARMER_HOURS)*FARMER_RATE+MAX(M11326-FARMER_HOURS,0)*TEMP_RATE</x:f>
        <x:v>179883.2485357742</x:v>
      </x:c>
      <x:c r="R11326" s="268" t="n">
        <x:f>O11326-P11326-Q11326-FIXED_COST</x:f>
        <x:v>-6179.248535774212</x:v>
      </x:c>
      <x:c r="S11326" s="139" t="str">
        <x:f>IF(AND(L11326&lt;=TOTAL_BED_CAP,N11326&lt;=TEMP_WORKER_CAP),"YES","NO")</x:f>
        <x:v>NO</x:v>
      </x:c>
      <x:c r="T11326" s="139" t="n">
        <x:f>IF(S11326="YES",R11326,-1E+99)</x:f>
        <x:v>-1e+99</x:v>
      </x:c>
    </x:row>
    <x:row r="11327">
      <x:c r="A11327" s="139"/>
      <x:c r="B11327" s="139"/>
      <x:c r="C11327" s="139"/>
      <x:c r="D11327" s="139"/>
      <x:c r="E11327" s="139"/>
      <x:c r="F11327" s="139"/>
      <x:c r="G11327" s="139"/>
      <x:c r="H11327" s="139"/>
      <x:c r="I11327" s="266" t="n">
        <x:f>INT((ROW()-ROW($I$46))/((CARROT_CAP+1)*(MESCLUN_CAP+1)))</x:f>
        <x:v>17</x:v>
      </x:c>
      <x:c r="J11327" s="266" t="n">
        <x:f>MOD(INT((ROW()-ROW($I$46))/(MESCLUN_CAP+1)),CARROT_CAP+1)</x:f>
        <x:v>6</x:v>
      </x:c>
      <x:c r="K11327" s="266" t="n">
        <x:f>MOD(ROW()-ROW($I$46),MESCLUN_CAP+1)</x:f>
        <x:v>28</x:v>
      </x:c>
      <x:c r="L11327" s="266" t="n">
        <x:f>SUM(I11327:K11327)</x:f>
        <x:v>51</x:v>
      </x:c>
      <x:c r="M11327" s="267" t="n">
        <x:f>I11327*TOMATO_HOURS*WEEKS*(1+TOMATO_DIM)^I11327+J11327*CARROT_HOURS*WEEKS*(1+CARROT_DIM)^J11327+K11327*MESCLUN_HOURS*WEEKS*(1+MESCLUN_DIM)^K11327</x:f>
        <x:v>9726.23465387775</x:v>
      </x:c>
      <x:c r="N11327" s="267" t="n">
        <x:f>MAX(M11327-FARMER_HOURS,0)/TEMP_HOURS_PER_WORKER</x:f>
        <x:v>6.254329620748437</x:v>
      </x:c>
      <x:c r="O11327" s="268" t="n">
        <x:f>I11327*TOMATO_PRICE+J11327*CARROT_PRICE+K11327*MESCLUN_PRICE</x:f>
        <x:v>237764</x:v>
      </x:c>
      <x:c r="P11327" s="268" t="n">
        <x:f>I11327*TOMATO_FERTILIZER+J11327*CARROT_FERTILIZER+K11327*MESCLUN_FERTILIZER</x:f>
        <x:v>42240</x:v>
      </x:c>
      <x:c r="Q11327" s="268" t="n">
        <x:f>MIN(M11327,FARMER_HOURS)*FARMER_RATE+MAX(M11327-FARMER_HOURS,0)*TEMP_RATE</x:f>
        <x:v>181358.24051871093</x:v>
      </x:c>
      <x:c r="R11327" s="268" t="n">
        <x:f>O11327-P11327-Q11327-FIXED_COST</x:f>
        <x:v>-5834.240518710925</x:v>
      </x:c>
      <x:c r="S11327" s="139" t="str">
        <x:f>IF(AND(L11327&lt;=TOTAL_BED_CAP,N11327&lt;=TEMP_WORKER_CAP),"YES","NO")</x:f>
        <x:v>NO</x:v>
      </x:c>
      <x:c r="T11327" s="139" t="n">
        <x:f>IF(S11327="YES",R11327,-1E+99)</x:f>
        <x:v>-1e+99</x:v>
      </x:c>
    </x:row>
    <x:row r="11328">
      <x:c r="A11328" s="139"/>
      <x:c r="B11328" s="139"/>
      <x:c r="C11328" s="139"/>
      <x:c r="D11328" s="139"/>
      <x:c r="E11328" s="139"/>
      <x:c r="F11328" s="139"/>
      <x:c r="G11328" s="139"/>
      <x:c r="H11328" s="139"/>
      <x:c r="I11328" s="266" t="n">
        <x:f>INT((ROW()-ROW($I$46))/((CARROT_CAP+1)*(MESCLUN_CAP+1)))</x:f>
        <x:v>17</x:v>
      </x:c>
      <x:c r="J11328" s="266" t="n">
        <x:f>MOD(INT((ROW()-ROW($I$46))/(MESCLUN_CAP+1)),CARROT_CAP+1)</x:f>
        <x:v>6</x:v>
      </x:c>
      <x:c r="K11328" s="266" t="n">
        <x:f>MOD(ROW()-ROW($I$46),MESCLUN_CAP+1)</x:f>
        <x:v>29</x:v>
      </x:c>
      <x:c r="L11328" s="266" t="n">
        <x:f>SUM(I11328:K11328)</x:f>
        <x:v>52</x:v>
      </x:c>
      <x:c r="M11328" s="267" t="n">
        <x:f>I11328*TOMATO_HOURS*WEEKS*(1+TOMATO_DIM)^I11328+J11328*CARROT_HOURS*WEEKS*(1+CARROT_DIM)^J11328+K11328*MESCLUN_HOURS*WEEKS*(1+MESCLUN_DIM)^K11328</x:f>
        <x:v>9813.052681993402</x:v>
      </x:c>
      <x:c r="N11328" s="267" t="n">
        <x:f>MAX(M11328-FARMER_HOURS,0)/TEMP_HOURS_PER_WORKER</x:f>
        <x:v>6.3146199180509734</x:v>
      </x:c>
      <x:c r="O11328" s="268" t="n">
        <x:f>I11328*TOMATO_PRICE+J11328*CARROT_PRICE+K11328*MESCLUN_PRICE</x:f>
        <x:v>240464</x:v>
      </x:c>
      <x:c r="P11328" s="268" t="n">
        <x:f>I11328*TOMATO_FERTILIZER+J11328*CARROT_FERTILIZER+K11328*MESCLUN_FERTILIZER</x:f>
        <x:v>43120</x:v>
      </x:c>
      <x:c r="Q11328" s="268" t="n">
        <x:f>MIN(M11328,FARMER_HOURS)*FARMER_RATE+MAX(M11328-FARMER_HOURS,0)*TEMP_RATE</x:f>
        <x:v>182865.49795127433</x:v>
      </x:c>
      <x:c r="R11328" s="268" t="n">
        <x:f>O11328-P11328-Q11328-FIXED_COST</x:f>
        <x:v>-5521.49795127433</x:v>
      </x:c>
      <x:c r="S11328" s="139" t="str">
        <x:f>IF(AND(L11328&lt;=TOTAL_BED_CAP,N11328&lt;=TEMP_WORKER_CAP),"YES","NO")</x:f>
        <x:v>NO</x:v>
      </x:c>
      <x:c r="T11328" s="139" t="n">
        <x:f>IF(S11328="YES",R11328,-1E+99)</x:f>
        <x:v>-1e+99</x:v>
      </x:c>
    </x:row>
    <x:row r="11329">
      <x:c r="A11329" s="139"/>
      <x:c r="B11329" s="139"/>
      <x:c r="C11329" s="139"/>
      <x:c r="D11329" s="139"/>
      <x:c r="E11329" s="139"/>
      <x:c r="F11329" s="139"/>
      <x:c r="G11329" s="139"/>
      <x:c r="H11329" s="139"/>
      <x:c r="I11329" s="266" t="n">
        <x:f>INT((ROW()-ROW($I$46))/((CARROT_CAP+1)*(MESCLUN_CAP+1)))</x:f>
        <x:v>17</x:v>
      </x:c>
      <x:c r="J11329" s="266" t="n">
        <x:f>MOD(INT((ROW()-ROW($I$46))/(MESCLUN_CAP+1)),CARROT_CAP+1)</x:f>
        <x:v>6</x:v>
      </x:c>
      <x:c r="K11329" s="266" t="n">
        <x:f>MOD(ROW()-ROW($I$46),MESCLUN_CAP+1)</x:f>
        <x:v>30</x:v>
      </x:c>
      <x:c r="L11329" s="266" t="n">
        <x:f>SUM(I11329:K11329)</x:f>
        <x:v>53</x:v>
      </x:c>
      <x:c r="M11329" s="267" t="n">
        <x:f>I11329*TOMATO_HOURS*WEEKS*(1+TOMATO_DIM)^I11329+J11329*CARROT_HOURS*WEEKS*(1+CARROT_DIM)^J11329+K11329*MESCLUN_HOURS*WEEKS*(1+MESCLUN_DIM)^K11329</x:f>
        <x:v>9901.762387327173</x:v>
      </x:c>
      <x:c r="N11329" s="267" t="n">
        <x:f>MAX(M11329-FARMER_HOURS,0)/TEMP_HOURS_PER_WORKER</x:f>
        <x:v>6.376223880088315</x:v>
      </x:c>
      <x:c r="O11329" s="268" t="n">
        <x:f>I11329*TOMATO_PRICE+J11329*CARROT_PRICE+K11329*MESCLUN_PRICE</x:f>
        <x:v>243164</x:v>
      </x:c>
      <x:c r="P11329" s="268" t="n">
        <x:f>I11329*TOMATO_FERTILIZER+J11329*CARROT_FERTILIZER+K11329*MESCLUN_FERTILIZER</x:f>
        <x:v>44000</x:v>
      </x:c>
      <x:c r="Q11329" s="268" t="n">
        <x:f>MIN(M11329,FARMER_HOURS)*FARMER_RATE+MAX(M11329-FARMER_HOURS,0)*TEMP_RATE</x:f>
        <x:v>184405.59700220785</x:v>
      </x:c>
      <x:c r="R11329" s="268" t="n">
        <x:f>O11329-P11329-Q11329-FIXED_COST</x:f>
        <x:v>-5241.5970022078545</x:v>
      </x:c>
      <x:c r="S11329" s="139" t="str">
        <x:f>IF(AND(L11329&lt;=TOTAL_BED_CAP,N11329&lt;=TEMP_WORKER_CAP),"YES","NO")</x:f>
        <x:v>NO</x:v>
      </x:c>
      <x:c r="T11329" s="139" t="n">
        <x:f>IF(S11329="YES",R11329,-1E+99)</x:f>
        <x:v>-1e+99</x:v>
      </x:c>
    </x:row>
    <x:row r="11330">
      <x:c r="A11330" s="139"/>
      <x:c r="B11330" s="139"/>
      <x:c r="C11330" s="139"/>
      <x:c r="D11330" s="139"/>
      <x:c r="E11330" s="139"/>
      <x:c r="F11330" s="139"/>
      <x:c r="G11330" s="139"/>
      <x:c r="H11330" s="139"/>
      <x:c r="I11330" s="266" t="n">
        <x:f>INT((ROW()-ROW($I$46))/((CARROT_CAP+1)*(MESCLUN_CAP+1)))</x:f>
        <x:v>17</x:v>
      </x:c>
      <x:c r="J11330" s="266" t="n">
        <x:f>MOD(INT((ROW()-ROW($I$46))/(MESCLUN_CAP+1)),CARROT_CAP+1)</x:f>
        <x:v>7</x:v>
      </x:c>
      <x:c r="K11330" s="266" t="n">
        <x:f>MOD(ROW()-ROW($I$46),MESCLUN_CAP+1)</x:f>
        <x:v>0</x:v>
      </x:c>
      <x:c r="L11330" s="266" t="n">
        <x:f>SUM(I11330:K11330)</x:f>
        <x:v>24</x:v>
      </x:c>
      <x:c r="M11330" s="267" t="n">
        <x:f>I11330*TOMATO_HOURS*WEEKS*(1+TOMATO_DIM)^I11330+J11330*CARROT_HOURS*WEEKS*(1+CARROT_DIM)^J11330+K11330*MESCLUN_HOURS*WEEKS*(1+MESCLUN_DIM)^K11330</x:f>
        <x:v>7982.96354430953</x:v>
      </x:c>
      <x:c r="N11330" s="267" t="n">
        <x:f>MAX(M11330-FARMER_HOURS,0)/TEMP_HOURS_PER_WORKER</x:f>
        <x:v>5.043724683548285</x:v>
      </x:c>
      <x:c r="O11330" s="268" t="n">
        <x:f>I11330*TOMATO_PRICE+J11330*CARROT_PRICE+K11330*MESCLUN_PRICE</x:f>
        <x:v>164258</x:v>
      </x:c>
      <x:c r="P11330" s="268" t="n">
        <x:f>I11330*TOMATO_FERTILIZER+J11330*CARROT_FERTILIZER+K11330*MESCLUN_FERTILIZER</x:f>
        <x:v>18040</x:v>
      </x:c>
      <x:c r="Q11330" s="268" t="n">
        <x:f>MIN(M11330,FARMER_HOURS)*FARMER_RATE+MAX(M11330-FARMER_HOURS,0)*TEMP_RATE</x:f>
        <x:v>151093.1170887071</x:v>
      </x:c>
      <x:c r="R11330" s="268" t="n">
        <x:f>O11330-P11330-Q11330-FIXED_COST</x:f>
        <x:v>-24875.117088707106</x:v>
      </x:c>
      <x:c r="S11330" s="139" t="str">
        <x:f>IF(AND(L11330&lt;=TOTAL_BED_CAP,N11330&lt;=TEMP_WORKER_CAP),"YES","NO")</x:f>
        <x:v>NO</x:v>
      </x:c>
      <x:c r="T11330" s="139" t="n">
        <x:f>IF(S11330="YES",R11330,-1E+99)</x:f>
        <x:v>-1e+99</x:v>
      </x:c>
    </x:row>
    <x:row r="11331">
      <x:c r="A11331" s="139"/>
      <x:c r="B11331" s="139"/>
      <x:c r="C11331" s="139"/>
      <x:c r="D11331" s="139"/>
      <x:c r="E11331" s="139"/>
      <x:c r="F11331" s="139"/>
      <x:c r="G11331" s="139"/>
      <x:c r="H11331" s="139"/>
      <x:c r="I11331" s="266" t="n">
        <x:f>INT((ROW()-ROW($I$46))/((CARROT_CAP+1)*(MESCLUN_CAP+1)))</x:f>
        <x:v>17</x:v>
      </x:c>
      <x:c r="J11331" s="266" t="n">
        <x:f>MOD(INT((ROW()-ROW($I$46))/(MESCLUN_CAP+1)),CARROT_CAP+1)</x:f>
        <x:v>7</x:v>
      </x:c>
      <x:c r="K11331" s="266" t="n">
        <x:f>MOD(ROW()-ROW($I$46),MESCLUN_CAP+1)</x:f>
        <x:v>1</x:v>
      </x:c>
      <x:c r="L11331" s="266" t="n">
        <x:f>SUM(I11331:K11331)</x:f>
        <x:v>25</x:v>
      </x:c>
      <x:c r="M11331" s="267" t="n">
        <x:f>I11331*TOMATO_HOURS*WEEKS*(1+TOMATO_DIM)^I11331+J11331*CARROT_HOURS*WEEKS*(1+CARROT_DIM)^J11331+K11331*MESCLUN_HOURS*WEEKS*(1+MESCLUN_DIM)^K11331</x:f>
        <x:v>8028.52604430953</x:v>
      </x:c>
      <x:c r="N11331" s="267" t="n">
        <x:f>MAX(M11331-FARMER_HOURS,0)/TEMP_HOURS_PER_WORKER</x:f>
        <x:v>5.075365308548285</x:v>
      </x:c>
      <x:c r="O11331" s="268" t="n">
        <x:f>I11331*TOMATO_PRICE+J11331*CARROT_PRICE+K11331*MESCLUN_PRICE</x:f>
        <x:v>166958</x:v>
      </x:c>
      <x:c r="P11331" s="268" t="n">
        <x:f>I11331*TOMATO_FERTILIZER+J11331*CARROT_FERTILIZER+K11331*MESCLUN_FERTILIZER</x:f>
        <x:v>18920</x:v>
      </x:c>
      <x:c r="Q11331" s="268" t="n">
        <x:f>MIN(M11331,FARMER_HOURS)*FARMER_RATE+MAX(M11331-FARMER_HOURS,0)*TEMP_RATE</x:f>
        <x:v>151884.1327137071</x:v>
      </x:c>
      <x:c r="R11331" s="268" t="n">
        <x:f>O11331-P11331-Q11331-FIXED_COST</x:f>
        <x:v>-23846.132713707106</x:v>
      </x:c>
      <x:c r="S11331" s="139" t="str">
        <x:f>IF(AND(L11331&lt;=TOTAL_BED_CAP,N11331&lt;=TEMP_WORKER_CAP),"YES","NO")</x:f>
        <x:v>NO</x:v>
      </x:c>
      <x:c r="T11331" s="139" t="n">
        <x:f>IF(S11331="YES",R11331,-1E+99)</x:f>
        <x:v>-1e+99</x:v>
      </x:c>
    </x:row>
    <x:row r="11332">
      <x:c r="A11332" s="139"/>
      <x:c r="B11332" s="139"/>
      <x:c r="C11332" s="139"/>
      <x:c r="D11332" s="139"/>
      <x:c r="E11332" s="139"/>
      <x:c r="F11332" s="139"/>
      <x:c r="G11332" s="139"/>
      <x:c r="H11332" s="139"/>
      <x:c r="I11332" s="266" t="n">
        <x:f>INT((ROW()-ROW($I$46))/((CARROT_CAP+1)*(MESCLUN_CAP+1)))</x:f>
        <x:v>17</x:v>
      </x:c>
      <x:c r="J11332" s="266" t="n">
        <x:f>MOD(INT((ROW()-ROW($I$46))/(MESCLUN_CAP+1)),CARROT_CAP+1)</x:f>
        <x:v>7</x:v>
      </x:c>
      <x:c r="K11332" s="266" t="n">
        <x:f>MOD(ROW()-ROW($I$46),MESCLUN_CAP+1)</x:f>
        <x:v>2</x:v>
      </x:c>
      <x:c r="L11332" s="266" t="n">
        <x:f>SUM(I11332:K11332)</x:f>
        <x:v>26</x:v>
      </x:c>
      <x:c r="M11332" s="267" t="n">
        <x:f>I11332*TOMATO_HOURS*WEEKS*(1+TOMATO_DIM)^I11332+J11332*CARROT_HOURS*WEEKS*(1+CARROT_DIM)^J11332+K11332*MESCLUN_HOURS*WEEKS*(1+MESCLUN_DIM)^K11332</x:f>
        <x:v>8075.227606809531</x:v>
      </x:c>
      <x:c r="N11332" s="267" t="n">
        <x:f>MAX(M11332-FARMER_HOURS,0)/TEMP_HOURS_PER_WORKER</x:f>
        <x:v>5.107796949173285</x:v>
      </x:c>
      <x:c r="O11332" s="268" t="n">
        <x:f>I11332*TOMATO_PRICE+J11332*CARROT_PRICE+K11332*MESCLUN_PRICE</x:f>
        <x:v>169658</x:v>
      </x:c>
      <x:c r="P11332" s="268" t="n">
        <x:f>I11332*TOMATO_FERTILIZER+J11332*CARROT_FERTILIZER+K11332*MESCLUN_FERTILIZER</x:f>
        <x:v>19800</x:v>
      </x:c>
      <x:c r="Q11332" s="268" t="n">
        <x:f>MIN(M11332,FARMER_HOURS)*FARMER_RATE+MAX(M11332-FARMER_HOURS,0)*TEMP_RATE</x:f>
        <x:v>152694.9237293321</x:v>
      </x:c>
      <x:c r="R11332" s="268" t="n">
        <x:f>O11332-P11332-Q11332-FIXED_COST</x:f>
        <x:v>-22836.923729332106</x:v>
      </x:c>
      <x:c r="S11332" s="139" t="str">
        <x:f>IF(AND(L11332&lt;=TOTAL_BED_CAP,N11332&lt;=TEMP_WORKER_CAP),"YES","NO")</x:f>
        <x:v>NO</x:v>
      </x:c>
      <x:c r="T11332" s="139" t="n">
        <x:f>IF(S11332="YES",R11332,-1E+99)</x:f>
        <x:v>-1e+99</x:v>
      </x:c>
    </x:row>
    <x:row r="11333">
      <x:c r="A11333" s="139"/>
      <x:c r="B11333" s="139"/>
      <x:c r="C11333" s="139"/>
      <x:c r="D11333" s="139"/>
      <x:c r="E11333" s="139"/>
      <x:c r="F11333" s="139"/>
      <x:c r="G11333" s="139"/>
      <x:c r="H11333" s="139"/>
      <x:c r="I11333" s="266" t="n">
        <x:f>INT((ROW()-ROW($I$46))/((CARROT_CAP+1)*(MESCLUN_CAP+1)))</x:f>
        <x:v>17</x:v>
      </x:c>
      <x:c r="J11333" s="266" t="n">
        <x:f>MOD(INT((ROW()-ROW($I$46))/(MESCLUN_CAP+1)),CARROT_CAP+1)</x:f>
        <x:v>7</x:v>
      </x:c>
      <x:c r="K11333" s="266" t="n">
        <x:f>MOD(ROW()-ROW($I$46),MESCLUN_CAP+1)</x:f>
        <x:v>3</x:v>
      </x:c>
      <x:c r="L11333" s="266" t="n">
        <x:f>SUM(I11333:K11333)</x:f>
        <x:v>27</x:v>
      </x:c>
      <x:c r="M11333" s="267" t="n">
        <x:f>I11333*TOMATO_HOURS*WEEKS*(1+TOMATO_DIM)^I11333+J11333*CARROT_HOURS*WEEKS*(1+CARROT_DIM)^J11333+K11333*MESCLUN_HOURS*WEEKS*(1+MESCLUN_DIM)^K11333</x:f>
        <x:v>8123.089589231406</x:v>
      </x:c>
      <x:c r="N11333" s="267" t="n">
        <x:f>MAX(M11333-FARMER_HOURS,0)/TEMP_HOURS_PER_WORKER</x:f>
        <x:v>5.141034436966254</x:v>
      </x:c>
      <x:c r="O11333" s="268" t="n">
        <x:f>I11333*TOMATO_PRICE+J11333*CARROT_PRICE+K11333*MESCLUN_PRICE</x:f>
        <x:v>172358</x:v>
      </x:c>
      <x:c r="P11333" s="268" t="n">
        <x:f>I11333*TOMATO_FERTILIZER+J11333*CARROT_FERTILIZER+K11333*MESCLUN_FERTILIZER</x:f>
        <x:v>20680</x:v>
      </x:c>
      <x:c r="Q11333" s="268" t="n">
        <x:f>MIN(M11333,FARMER_HOURS)*FARMER_RATE+MAX(M11333-FARMER_HOURS,0)*TEMP_RATE</x:f>
        <x:v>153525.86092415632</x:v>
      </x:c>
      <x:c r="R11333" s="268" t="n">
        <x:f>O11333-P11333-Q11333-FIXED_COST</x:f>
        <x:v>-21847.860924156324</x:v>
      </x:c>
      <x:c r="S11333" s="139" t="str">
        <x:f>IF(AND(L11333&lt;=TOTAL_BED_CAP,N11333&lt;=TEMP_WORKER_CAP),"YES","NO")</x:f>
        <x:v>NO</x:v>
      </x:c>
      <x:c r="T11333" s="139" t="n">
        <x:f>IF(S11333="YES",R11333,-1E+99)</x:f>
        <x:v>-1e+99</x:v>
      </x:c>
    </x:row>
    <x:row r="11334">
      <x:c r="A11334" s="139"/>
      <x:c r="B11334" s="139"/>
      <x:c r="C11334" s="139"/>
      <x:c r="D11334" s="139"/>
      <x:c r="E11334" s="139"/>
      <x:c r="F11334" s="139"/>
      <x:c r="G11334" s="139"/>
      <x:c r="H11334" s="139"/>
      <x:c r="I11334" s="266" t="n">
        <x:f>INT((ROW()-ROW($I$46))/((CARROT_CAP+1)*(MESCLUN_CAP+1)))</x:f>
        <x:v>17</x:v>
      </x:c>
      <x:c r="J11334" s="266" t="n">
        <x:f>MOD(INT((ROW()-ROW($I$46))/(MESCLUN_CAP+1)),CARROT_CAP+1)</x:f>
        <x:v>7</x:v>
      </x:c>
      <x:c r="K11334" s="266" t="n">
        <x:f>MOD(ROW()-ROW($I$46),MESCLUN_CAP+1)</x:f>
        <x:v>4</x:v>
      </x:c>
      <x:c r="L11334" s="266" t="n">
        <x:f>SUM(I11334:K11334)</x:f>
        <x:v>28</x:v>
      </x:c>
      <x:c r="M11334" s="267" t="n">
        <x:f>I11334*TOMATO_HOURS*WEEKS*(1+TOMATO_DIM)^I11334+J11334*CARROT_HOURS*WEEKS*(1+CARROT_DIM)^J11334+K11334*MESCLUN_HOURS*WEEKS*(1+MESCLUN_DIM)^K11334</x:f>
        <x:v>8172.133704954062</x:v>
      </x:c>
      <x:c r="N11334" s="267" t="n">
        <x:f>MAX(M11334-FARMER_HOURS,0)/TEMP_HOURS_PER_WORKER</x:f>
        <x:v>5.175092850662542</x:v>
      </x:c>
      <x:c r="O11334" s="268" t="n">
        <x:f>I11334*TOMATO_PRICE+J11334*CARROT_PRICE+K11334*MESCLUN_PRICE</x:f>
        <x:v>175058</x:v>
      </x:c>
      <x:c r="P11334" s="268" t="n">
        <x:f>I11334*TOMATO_FERTILIZER+J11334*CARROT_FERTILIZER+K11334*MESCLUN_FERTILIZER</x:f>
        <x:v>21560</x:v>
      </x:c>
      <x:c r="Q11334" s="268" t="n">
        <x:f>MIN(M11334,FARMER_HOURS)*FARMER_RATE+MAX(M11334-FARMER_HOURS,0)*TEMP_RATE</x:f>
        <x:v>154377.32126656355</x:v>
      </x:c>
      <x:c r="R11334" s="268" t="n">
        <x:f>O11334-P11334-Q11334-FIXED_COST</x:f>
        <x:v>-20879.32126656355</x:v>
      </x:c>
      <x:c r="S11334" s="139" t="str">
        <x:f>IF(AND(L11334&lt;=TOTAL_BED_CAP,N11334&lt;=TEMP_WORKER_CAP),"YES","NO")</x:f>
        <x:v>NO</x:v>
      </x:c>
      <x:c r="T11334" s="139" t="n">
        <x:f>IF(S11334="YES",R11334,-1E+99)</x:f>
        <x:v>-1e+99</x:v>
      </x:c>
    </x:row>
    <x:row r="11335">
      <x:c r="A11335" s="139"/>
      <x:c r="B11335" s="139"/>
      <x:c r="C11335" s="139"/>
      <x:c r="D11335" s="139"/>
      <x:c r="E11335" s="139"/>
      <x:c r="F11335" s="139"/>
      <x:c r="G11335" s="139"/>
      <x:c r="H11335" s="139"/>
      <x:c r="I11335" s="266" t="n">
        <x:f>INT((ROW()-ROW($I$46))/((CARROT_CAP+1)*(MESCLUN_CAP+1)))</x:f>
        <x:v>17</x:v>
      </x:c>
      <x:c r="J11335" s="266" t="n">
        <x:f>MOD(INT((ROW()-ROW($I$46))/(MESCLUN_CAP+1)),CARROT_CAP+1)</x:f>
        <x:v>7</x:v>
      </x:c>
      <x:c r="K11335" s="266" t="n">
        <x:f>MOD(ROW()-ROW($I$46),MESCLUN_CAP+1)</x:f>
        <x:v>5</x:v>
      </x:c>
      <x:c r="L11335" s="266" t="n">
        <x:f>SUM(I11335:K11335)</x:f>
        <x:v>29</x:v>
      </x:c>
      <x:c r="M11335" s="267" t="n">
        <x:f>I11335*TOMATO_HOURS*WEEKS*(1+TOMATO_DIM)^I11335+J11335*CARROT_HOURS*WEEKS*(1+CARROT_DIM)^J11335+K11335*MESCLUN_HOURS*WEEKS*(1+MESCLUN_DIM)^K11335</x:f>
        <x:v>8222.382028875265</x:v>
      </x:c>
      <x:c r="N11335" s="267" t="n">
        <x:f>MAX(M11335-FARMER_HOURS,0)/TEMP_HOURS_PER_WORKER</x:f>
        <x:v>5.209987520052267</x:v>
      </x:c>
      <x:c r="O11335" s="268" t="n">
        <x:f>I11335*TOMATO_PRICE+J11335*CARROT_PRICE+K11335*MESCLUN_PRICE</x:f>
        <x:v>177758</x:v>
      </x:c>
      <x:c r="P11335" s="268" t="n">
        <x:f>I11335*TOMATO_FERTILIZER+J11335*CARROT_FERTILIZER+K11335*MESCLUN_FERTILIZER</x:f>
        <x:v>22440</x:v>
      </x:c>
      <x:c r="Q11335" s="268" t="n">
        <x:f>MIN(M11335,FARMER_HOURS)*FARMER_RATE+MAX(M11335-FARMER_HOURS,0)*TEMP_RATE</x:f>
        <x:v>155249.68800130667</x:v>
      </x:c>
      <x:c r="R11335" s="268" t="n">
        <x:f>O11335-P11335-Q11335-FIXED_COST</x:f>
        <x:v>-19931.68800130667</x:v>
      </x:c>
      <x:c r="S11335" s="139" t="str">
        <x:f>IF(AND(L11335&lt;=TOTAL_BED_CAP,N11335&lt;=TEMP_WORKER_CAP),"YES","NO")</x:f>
        <x:v>NO</x:v>
      </x:c>
      <x:c r="T11335" s="139" t="n">
        <x:f>IF(S11335="YES",R11335,-1E+99)</x:f>
        <x:v>-1e+99</x:v>
      </x:c>
    </x:row>
    <x:row r="11336">
      <x:c r="A11336" s="139"/>
      <x:c r="B11336" s="139"/>
      <x:c r="C11336" s="139"/>
      <x:c r="D11336" s="139"/>
      <x:c r="E11336" s="139"/>
      <x:c r="F11336" s="139"/>
      <x:c r="G11336" s="139"/>
      <x:c r="H11336" s="139"/>
      <x:c r="I11336" s="266" t="n">
        <x:f>INT((ROW()-ROW($I$46))/((CARROT_CAP+1)*(MESCLUN_CAP+1)))</x:f>
        <x:v>17</x:v>
      </x:c>
      <x:c r="J11336" s="266" t="n">
        <x:f>MOD(INT((ROW()-ROW($I$46))/(MESCLUN_CAP+1)),CARROT_CAP+1)</x:f>
        <x:v>7</x:v>
      </x:c>
      <x:c r="K11336" s="266" t="n">
        <x:f>MOD(ROW()-ROW($I$46),MESCLUN_CAP+1)</x:f>
        <x:v>6</x:v>
      </x:c>
      <x:c r="L11336" s="266" t="n">
        <x:f>SUM(I11336:K11336)</x:f>
        <x:v>30</x:v>
      </x:c>
      <x:c r="M11336" s="267" t="n">
        <x:f>I11336*TOMATO_HOURS*WEEKS*(1+TOMATO_DIM)^I11336+J11336*CARROT_HOURS*WEEKS*(1+CARROT_DIM)^J11336+K11336*MESCLUN_HOURS*WEEKS*(1+MESCLUN_DIM)^K11336</x:f>
        <x:v>8273.857003056899</x:v>
      </x:c>
      <x:c r="N11336" s="267" t="n">
        <x:f>MAX(M11336-FARMER_HOURS,0)/TEMP_HOURS_PER_WORKER</x:f>
        <x:v>5.245734029900624</x:v>
      </x:c>
      <x:c r="O11336" s="268" t="n">
        <x:f>I11336*TOMATO_PRICE+J11336*CARROT_PRICE+K11336*MESCLUN_PRICE</x:f>
        <x:v>180458</x:v>
      </x:c>
      <x:c r="P11336" s="268" t="n">
        <x:f>I11336*TOMATO_FERTILIZER+J11336*CARROT_FERTILIZER+K11336*MESCLUN_FERTILIZER</x:f>
        <x:v>23320</x:v>
      </x:c>
      <x:c r="Q11336" s="268" t="n">
        <x:f>MIN(M11336,FARMER_HOURS)*FARMER_RATE+MAX(M11336-FARMER_HOURS,0)*TEMP_RATE</x:f>
        <x:v>156143.3507475156</x:v>
      </x:c>
      <x:c r="R11336" s="268" t="n">
        <x:f>O11336-P11336-Q11336-FIXED_COST</x:f>
        <x:v>-19005.350747515593</x:v>
      </x:c>
      <x:c r="S11336" s="139" t="str">
        <x:f>IF(AND(L11336&lt;=TOTAL_BED_CAP,N11336&lt;=TEMP_WORKER_CAP),"YES","NO")</x:f>
        <x:v>NO</x:v>
      </x:c>
      <x:c r="T11336" s="139" t="n">
        <x:f>IF(S11336="YES",R11336,-1E+99)</x:f>
        <x:v>-1e+99</x:v>
      </x:c>
    </x:row>
    <x:row r="11337">
      <x:c r="A11337" s="139"/>
      <x:c r="B11337" s="139"/>
      <x:c r="C11337" s="139"/>
      <x:c r="D11337" s="139"/>
      <x:c r="E11337" s="139"/>
      <x:c r="F11337" s="139"/>
      <x:c r="G11337" s="139"/>
      <x:c r="H11337" s="139"/>
      <x:c r="I11337" s="266" t="n">
        <x:f>INT((ROW()-ROW($I$46))/((CARROT_CAP+1)*(MESCLUN_CAP+1)))</x:f>
        <x:v>17</x:v>
      </x:c>
      <x:c r="J11337" s="266" t="n">
        <x:f>MOD(INT((ROW()-ROW($I$46))/(MESCLUN_CAP+1)),CARROT_CAP+1)</x:f>
        <x:v>7</x:v>
      </x:c>
      <x:c r="K11337" s="266" t="n">
        <x:f>MOD(ROW()-ROW($I$46),MESCLUN_CAP+1)</x:f>
        <x:v>7</x:v>
      </x:c>
      <x:c r="L11337" s="266" t="n">
        <x:f>SUM(I11337:K11337)</x:f>
        <x:v>31</x:v>
      </x:c>
      <x:c r="M11337" s="267" t="n">
        <x:f>I11337*TOMATO_HOURS*WEEKS*(1+TOMATO_DIM)^I11337+J11337*CARROT_HOURS*WEEKS*(1+CARROT_DIM)^J11337+K11337*MESCLUN_HOURS*WEEKS*(1+MESCLUN_DIM)^K11337</x:f>
        <x:v>8326.581442454859</x:v>
      </x:c>
      <x:c r="N11337" s="267" t="n">
        <x:f>MAX(M11337-FARMER_HOURS,0)/TEMP_HOURS_PER_WORKER</x:f>
        <x:v>5.282348223926985</x:v>
      </x:c>
      <x:c r="O11337" s="268" t="n">
        <x:f>I11337*TOMATO_PRICE+J11337*CARROT_PRICE+K11337*MESCLUN_PRICE</x:f>
        <x:v>183158</x:v>
      </x:c>
      <x:c r="P11337" s="268" t="n">
        <x:f>I11337*TOMATO_FERTILIZER+J11337*CARROT_FERTILIZER+K11337*MESCLUN_FERTILIZER</x:f>
        <x:v>24200</x:v>
      </x:c>
      <x:c r="Q11337" s="268" t="n">
        <x:f>MIN(M11337,FARMER_HOURS)*FARMER_RATE+MAX(M11337-FARMER_HOURS,0)*TEMP_RATE</x:f>
        <x:v>157058.70559817462</x:v>
      </x:c>
      <x:c r="R11337" s="268" t="n">
        <x:f>O11337-P11337-Q11337-FIXED_COST</x:f>
        <x:v>-18100.705598174623</x:v>
      </x:c>
      <x:c r="S11337" s="139" t="str">
        <x:f>IF(AND(L11337&lt;=TOTAL_BED_CAP,N11337&lt;=TEMP_WORKER_CAP),"YES","NO")</x:f>
        <x:v>NO</x:v>
      </x:c>
      <x:c r="T11337" s="139" t="n">
        <x:f>IF(S11337="YES",R11337,-1E+99)</x:f>
        <x:v>-1e+99</x:v>
      </x:c>
    </x:row>
    <x:row r="11338">
      <x:c r="A11338" s="139"/>
      <x:c r="B11338" s="139"/>
      <x:c r="C11338" s="139"/>
      <x:c r="D11338" s="139"/>
      <x:c r="E11338" s="139"/>
      <x:c r="F11338" s="139"/>
      <x:c r="G11338" s="139"/>
      <x:c r="H11338" s="139"/>
      <x:c r="I11338" s="266" t="n">
        <x:f>INT((ROW()-ROW($I$46))/((CARROT_CAP+1)*(MESCLUN_CAP+1)))</x:f>
        <x:v>17</x:v>
      </x:c>
      <x:c r="J11338" s="266" t="n">
        <x:f>MOD(INT((ROW()-ROW($I$46))/(MESCLUN_CAP+1)),CARROT_CAP+1)</x:f>
        <x:v>7</x:v>
      </x:c>
      <x:c r="K11338" s="266" t="n">
        <x:f>MOD(ROW()-ROW($I$46),MESCLUN_CAP+1)</x:f>
        <x:v>8</x:v>
      </x:c>
      <x:c r="L11338" s="266" t="n">
        <x:f>SUM(I11338:K11338)</x:f>
        <x:v>32</x:v>
      </x:c>
      <x:c r="M11338" s="267" t="n">
        <x:f>I11338*TOMATO_HOURS*WEEKS*(1+TOMATO_DIM)^I11338+J11338*CARROT_HOURS*WEEKS*(1+CARROT_DIM)^J11338+K11338*MESCLUN_HOURS*WEEKS*(1+MESCLUN_DIM)^K11338</x:f>
        <x:v>8380.57854073484</x:v>
      </x:c>
      <x:c r="N11338" s="267" t="n">
        <x:f>MAX(M11338-FARMER_HOURS,0)/TEMP_HOURS_PER_WORKER</x:f>
        <x:v>5.3198462088436385</x:v>
      </x:c>
      <x:c r="O11338" s="268" t="n">
        <x:f>I11338*TOMATO_PRICE+J11338*CARROT_PRICE+K11338*MESCLUN_PRICE</x:f>
        <x:v>185858</x:v>
      </x:c>
      <x:c r="P11338" s="268" t="n">
        <x:f>I11338*TOMATO_FERTILIZER+J11338*CARROT_FERTILIZER+K11338*MESCLUN_FERTILIZER</x:f>
        <x:v>25080</x:v>
      </x:c>
      <x:c r="Q11338" s="268" t="n">
        <x:f>MIN(M11338,FARMER_HOURS)*FARMER_RATE+MAX(M11338-FARMER_HOURS,0)*TEMP_RATE</x:f>
        <x:v>157996.15522109097</x:v>
      </x:c>
      <x:c r="R11338" s="268" t="n">
        <x:f>O11338-P11338-Q11338-FIXED_COST</x:f>
        <x:v>-17218.155221090972</x:v>
      </x:c>
      <x:c r="S11338" s="139" t="str">
        <x:f>IF(AND(L11338&lt;=TOTAL_BED_CAP,N11338&lt;=TEMP_WORKER_CAP),"YES","NO")</x:f>
        <x:v>NO</x:v>
      </x:c>
      <x:c r="T11338" s="139" t="n">
        <x:f>IF(S11338="YES",R11338,-1E+99)</x:f>
        <x:v>-1e+99</x:v>
      </x:c>
    </x:row>
    <x:row r="11339">
      <x:c r="A11339" s="139"/>
      <x:c r="B11339" s="139"/>
      <x:c r="C11339" s="139"/>
      <x:c r="D11339" s="139"/>
      <x:c r="E11339" s="139"/>
      <x:c r="F11339" s="139"/>
      <x:c r="G11339" s="139"/>
      <x:c r="H11339" s="139"/>
      <x:c r="I11339" s="266" t="n">
        <x:f>INT((ROW()-ROW($I$46))/((CARROT_CAP+1)*(MESCLUN_CAP+1)))</x:f>
        <x:v>17</x:v>
      </x:c>
      <x:c r="J11339" s="266" t="n">
        <x:f>MOD(INT((ROW()-ROW($I$46))/(MESCLUN_CAP+1)),CARROT_CAP+1)</x:f>
        <x:v>7</x:v>
      </x:c>
      <x:c r="K11339" s="266" t="n">
        <x:f>MOD(ROW()-ROW($I$46),MESCLUN_CAP+1)</x:f>
        <x:v>9</x:v>
      </x:c>
      <x:c r="L11339" s="266" t="n">
        <x:f>SUM(I11339:K11339)</x:f>
        <x:v>33</x:v>
      </x:c>
      <x:c r="M11339" s="267" t="n">
        <x:f>I11339*TOMATO_HOURS*WEEKS*(1+TOMATO_DIM)^I11339+J11339*CARROT_HOURS*WEEKS*(1+CARROT_DIM)^J11339+K11339*MESCLUN_HOURS*WEEKS*(1+MESCLUN_DIM)^K11339</x:f>
        <x:v>8435.871876175233</x:v>
      </x:c>
      <x:c r="N11339" s="267" t="n">
        <x:f>MAX(M11339-FARMER_HOURS,0)/TEMP_HOURS_PER_WORKER</x:f>
        <x:v>5.358244358455023</x:v>
      </x:c>
      <x:c r="O11339" s="268" t="n">
        <x:f>I11339*TOMATO_PRICE+J11339*CARROT_PRICE+K11339*MESCLUN_PRICE</x:f>
        <x:v>188558</x:v>
      </x:c>
      <x:c r="P11339" s="268" t="n">
        <x:f>I11339*TOMATO_FERTILIZER+J11339*CARROT_FERTILIZER+K11339*MESCLUN_FERTILIZER</x:f>
        <x:v>25960</x:v>
      </x:c>
      <x:c r="Q11339" s="268" t="n">
        <x:f>MIN(M11339,FARMER_HOURS)*FARMER_RATE+MAX(M11339-FARMER_HOURS,0)*TEMP_RATE</x:f>
        <x:v>158956.10896137558</x:v>
      </x:c>
      <x:c r="R11339" s="268" t="n">
        <x:f>O11339-P11339-Q11339-FIXED_COST</x:f>
        <x:v>-16358.108961375576</x:v>
      </x:c>
      <x:c r="S11339" s="139" t="str">
        <x:f>IF(AND(L11339&lt;=TOTAL_BED_CAP,N11339&lt;=TEMP_WORKER_CAP),"YES","NO")</x:f>
        <x:v>NO</x:v>
      </x:c>
      <x:c r="T11339" s="139" t="n">
        <x:f>IF(S11339="YES",R11339,-1E+99)</x:f>
        <x:v>-1e+99</x:v>
      </x:c>
    </x:row>
    <x:row r="11340">
      <x:c r="A11340" s="139"/>
      <x:c r="B11340" s="139"/>
      <x:c r="C11340" s="139"/>
      <x:c r="D11340" s="139"/>
      <x:c r="E11340" s="139"/>
      <x:c r="F11340" s="139"/>
      <x:c r="G11340" s="139"/>
      <x:c r="H11340" s="139"/>
      <x:c r="I11340" s="266" t="n">
        <x:f>INT((ROW()-ROW($I$46))/((CARROT_CAP+1)*(MESCLUN_CAP+1)))</x:f>
        <x:v>17</x:v>
      </x:c>
      <x:c r="J11340" s="266" t="n">
        <x:f>MOD(INT((ROW()-ROW($I$46))/(MESCLUN_CAP+1)),CARROT_CAP+1)</x:f>
        <x:v>7</x:v>
      </x:c>
      <x:c r="K11340" s="266" t="n">
        <x:f>MOD(ROW()-ROW($I$46),MESCLUN_CAP+1)</x:f>
        <x:v>10</x:v>
      </x:c>
      <x:c r="L11340" s="266" t="n">
        <x:f>SUM(I11340:K11340)</x:f>
        <x:v>34</x:v>
      </x:c>
      <x:c r="M11340" s="267" t="n">
        <x:f>I11340*TOMATO_HOURS*WEEKS*(1+TOMATO_DIM)^I11340+J11340*CARROT_HOURS*WEEKS*(1+CARROT_DIM)^J11340+K11340*MESCLUN_HOURS*WEEKS*(1+MESCLUN_DIM)^K11340</x:f>
        <x:v>8492.485417658445</x:v>
      </x:c>
      <x:c r="N11340" s="267" t="n">
        <x:f>MAX(M11340-FARMER_HOURS,0)/TEMP_HOURS_PER_WORKER</x:f>
        <x:v>5.397559317818365</x:v>
      </x:c>
      <x:c r="O11340" s="268" t="n">
        <x:f>I11340*TOMATO_PRICE+J11340*CARROT_PRICE+K11340*MESCLUN_PRICE</x:f>
        <x:v>191258</x:v>
      </x:c>
      <x:c r="P11340" s="268" t="n">
        <x:f>I11340*TOMATO_FERTILIZER+J11340*CARROT_FERTILIZER+K11340*MESCLUN_FERTILIZER</x:f>
        <x:v>26840</x:v>
      </x:c>
      <x:c r="Q11340" s="268" t="n">
        <x:f>MIN(M11340,FARMER_HOURS)*FARMER_RATE+MAX(M11340-FARMER_HOURS,0)*TEMP_RATE</x:f>
        <x:v>159938.9829454591</x:v>
      </x:c>
      <x:c r="R11340" s="268" t="n">
        <x:f>O11340-P11340-Q11340-FIXED_COST</x:f>
        <x:v>-15520.982945459109</x:v>
      </x:c>
      <x:c r="S11340" s="139" t="str">
        <x:f>IF(AND(L11340&lt;=TOTAL_BED_CAP,N11340&lt;=TEMP_WORKER_CAP),"YES","NO")</x:f>
        <x:v>NO</x:v>
      </x:c>
      <x:c r="T11340" s="139" t="n">
        <x:f>IF(S11340="YES",R11340,-1E+99)</x:f>
        <x:v>-1e+99</x:v>
      </x:c>
    </x:row>
    <x:row r="11341">
      <x:c r="A11341" s="139"/>
      <x:c r="B11341" s="139"/>
      <x:c r="C11341" s="139"/>
      <x:c r="D11341" s="139"/>
      <x:c r="E11341" s="139"/>
      <x:c r="F11341" s="139"/>
      <x:c r="G11341" s="139"/>
      <x:c r="H11341" s="139"/>
      <x:c r="I11341" s="266" t="n">
        <x:f>INT((ROW()-ROW($I$46))/((CARROT_CAP+1)*(MESCLUN_CAP+1)))</x:f>
        <x:v>17</x:v>
      </x:c>
      <x:c r="J11341" s="266" t="n">
        <x:f>MOD(INT((ROW()-ROW($I$46))/(MESCLUN_CAP+1)),CARROT_CAP+1)</x:f>
        <x:v>7</x:v>
      </x:c>
      <x:c r="K11341" s="266" t="n">
        <x:f>MOD(ROW()-ROW($I$46),MESCLUN_CAP+1)</x:f>
        <x:v>11</x:v>
      </x:c>
      <x:c r="L11341" s="266" t="n">
        <x:f>SUM(I11341:K11341)</x:f>
        <x:v>35</x:v>
      </x:c>
      <x:c r="M11341" s="267" t="n">
        <x:f>I11341*TOMATO_HOURS*WEEKS*(1+TOMATO_DIM)^I11341+J11341*CARROT_HOURS*WEEKS*(1+CARROT_DIM)^J11341+K11341*MESCLUN_HOURS*WEEKS*(1+MESCLUN_DIM)^K11341</x:f>
        <x:v>8550.443530751885</x:v>
      </x:c>
      <x:c r="N11341" s="267" t="n">
        <x:f>MAX(M11341-FARMER_HOURS,0)/TEMP_HOURS_PER_WORKER</x:f>
        <x:v>5.437808007466587</x:v>
      </x:c>
      <x:c r="O11341" s="268" t="n">
        <x:f>I11341*TOMATO_PRICE+J11341*CARROT_PRICE+K11341*MESCLUN_PRICE</x:f>
        <x:v>193958</x:v>
      </x:c>
      <x:c r="P11341" s="268" t="n">
        <x:f>I11341*TOMATO_FERTILIZER+J11341*CARROT_FERTILIZER+K11341*MESCLUN_FERTILIZER</x:f>
        <x:v>27720</x:v>
      </x:c>
      <x:c r="Q11341" s="268" t="n">
        <x:f>MIN(M11341,FARMER_HOURS)*FARMER_RATE+MAX(M11341-FARMER_HOURS,0)*TEMP_RATE</x:f>
        <x:v>160945.20018666468</x:v>
      </x:c>
      <x:c r="R11341" s="268" t="n">
        <x:f>O11341-P11341-Q11341-FIXED_COST</x:f>
        <x:v>-14707.200186664675</x:v>
      </x:c>
      <x:c r="S11341" s="139" t="str">
        <x:f>IF(AND(L11341&lt;=TOTAL_BED_CAP,N11341&lt;=TEMP_WORKER_CAP),"YES","NO")</x:f>
        <x:v>NO</x:v>
      </x:c>
      <x:c r="T11341" s="139" t="n">
        <x:f>IF(S11341="YES",R11341,-1E+99)</x:f>
        <x:v>-1e+99</x:v>
      </x:c>
    </x:row>
    <x:row r="11342">
      <x:c r="A11342" s="139"/>
      <x:c r="B11342" s="139"/>
      <x:c r="C11342" s="139"/>
      <x:c r="D11342" s="139"/>
      <x:c r="E11342" s="139"/>
      <x:c r="F11342" s="139"/>
      <x:c r="G11342" s="139"/>
      <x:c r="H11342" s="139"/>
      <x:c r="I11342" s="266" t="n">
        <x:f>INT((ROW()-ROW($I$46))/((CARROT_CAP+1)*(MESCLUN_CAP+1)))</x:f>
        <x:v>17</x:v>
      </x:c>
      <x:c r="J11342" s="266" t="n">
        <x:f>MOD(INT((ROW()-ROW($I$46))/(MESCLUN_CAP+1)),CARROT_CAP+1)</x:f>
        <x:v>7</x:v>
      </x:c>
      <x:c r="K11342" s="266" t="n">
        <x:f>MOD(ROW()-ROW($I$46),MESCLUN_CAP+1)</x:f>
        <x:v>12</x:v>
      </x:c>
      <x:c r="L11342" s="266" t="n">
        <x:f>SUM(I11342:K11342)</x:f>
        <x:v>36</x:v>
      </x:c>
      <x:c r="M11342" s="267" t="n">
        <x:f>I11342*TOMATO_HOURS*WEEKS*(1+TOMATO_DIM)^I11342+J11342*CARROT_HOURS*WEEKS*(1+CARROT_DIM)^J11342+K11342*MESCLUN_HOURS*WEEKS*(1+MESCLUN_DIM)^K11342</x:f>
        <x:v>8609.77098387995</x:v>
      </x:c>
      <x:c r="N11342" s="267" t="n">
        <x:f>MAX(M11342-FARMER_HOURS,0)/TEMP_HOURS_PER_WORKER</x:f>
        <x:v>5.4790076276944095</x:v>
      </x:c>
      <x:c r="O11342" s="268" t="n">
        <x:f>I11342*TOMATO_PRICE+J11342*CARROT_PRICE+K11342*MESCLUN_PRICE</x:f>
        <x:v>196658</x:v>
      </x:c>
      <x:c r="P11342" s="268" t="n">
        <x:f>I11342*TOMATO_FERTILIZER+J11342*CARROT_FERTILIZER+K11342*MESCLUN_FERTILIZER</x:f>
        <x:v>28600</x:v>
      </x:c>
      <x:c r="Q11342" s="268" t="n">
        <x:f>MIN(M11342,FARMER_HOURS)*FARMER_RATE+MAX(M11342-FARMER_HOURS,0)*TEMP_RATE</x:f>
        <x:v>161975.19069236022</x:v>
      </x:c>
      <x:c r="R11342" s="268" t="n">
        <x:f>O11342-P11342-Q11342-FIXED_COST</x:f>
        <x:v>-13917.190692360222</x:v>
      </x:c>
      <x:c r="S11342" s="139" t="str">
        <x:f>IF(AND(L11342&lt;=TOTAL_BED_CAP,N11342&lt;=TEMP_WORKER_CAP),"YES","NO")</x:f>
        <x:v>NO</x:v>
      </x:c>
      <x:c r="T11342" s="139" t="n">
        <x:f>IF(S11342="YES",R11342,-1E+99)</x:f>
        <x:v>-1e+99</x:v>
      </x:c>
    </x:row>
    <x:row r="11343">
      <x:c r="A11343" s="139"/>
      <x:c r="B11343" s="139"/>
      <x:c r="C11343" s="139"/>
      <x:c r="D11343" s="139"/>
      <x:c r="E11343" s="139"/>
      <x:c r="F11343" s="139"/>
      <x:c r="G11343" s="139"/>
      <x:c r="H11343" s="139"/>
      <x:c r="I11343" s="266" t="n">
        <x:f>INT((ROW()-ROW($I$46))/((CARROT_CAP+1)*(MESCLUN_CAP+1)))</x:f>
        <x:v>17</x:v>
      </x:c>
      <x:c r="J11343" s="266" t="n">
        <x:f>MOD(INT((ROW()-ROW($I$46))/(MESCLUN_CAP+1)),CARROT_CAP+1)</x:f>
        <x:v>7</x:v>
      </x:c>
      <x:c r="K11343" s="266" t="n">
        <x:f>MOD(ROW()-ROW($I$46),MESCLUN_CAP+1)</x:f>
        <x:v>13</x:v>
      </x:c>
      <x:c r="L11343" s="266" t="n">
        <x:f>SUM(I11343:K11343)</x:f>
        <x:v>37</x:v>
      </x:c>
      <x:c r="M11343" s="267" t="n">
        <x:f>I11343*TOMATO_HOURS*WEEKS*(1+TOMATO_DIM)^I11343+J11343*CARROT_HOURS*WEEKS*(1+CARROT_DIM)^J11343+K11343*MESCLUN_HOURS*WEEKS*(1+MESCLUN_DIM)^K11343</x:f>
        <x:v>8670.492954588333</x:v>
      </x:c>
      <x:c r="N11343" s="267" t="n">
        <x:f>MAX(M11343-FARMER_HOURS,0)/TEMP_HOURS_PER_WORKER</x:f>
        <x:v>5.521175662908565</x:v>
      </x:c>
      <x:c r="O11343" s="268" t="n">
        <x:f>I11343*TOMATO_PRICE+J11343*CARROT_PRICE+K11343*MESCLUN_PRICE</x:f>
        <x:v>199358</x:v>
      </x:c>
      <x:c r="P11343" s="268" t="n">
        <x:f>I11343*TOMATO_FERTILIZER+J11343*CARROT_FERTILIZER+K11343*MESCLUN_FERTILIZER</x:f>
        <x:v>29480</x:v>
      </x:c>
      <x:c r="Q11343" s="268" t="n">
        <x:f>MIN(M11343,FARMER_HOURS)*FARMER_RATE+MAX(M11343-FARMER_HOURS,0)*TEMP_RATE</x:f>
        <x:v>163029.3915727141</x:v>
      </x:c>
      <x:c r="R11343" s="268" t="n">
        <x:f>O11343-P11343-Q11343-FIXED_COST</x:f>
        <x:v>-13151.391572714114</x:v>
      </x:c>
      <x:c r="S11343" s="139" t="str">
        <x:f>IF(AND(L11343&lt;=TOTAL_BED_CAP,N11343&lt;=TEMP_WORKER_CAP),"YES","NO")</x:f>
        <x:v>NO</x:v>
      </x:c>
      <x:c r="T11343" s="139" t="n">
        <x:f>IF(S11343="YES",R11343,-1E+99)</x:f>
        <x:v>-1e+99</x:v>
      </x:c>
    </x:row>
    <x:row r="11344">
      <x:c r="A11344" s="139"/>
      <x:c r="B11344" s="139"/>
      <x:c r="C11344" s="139"/>
      <x:c r="D11344" s="139"/>
      <x:c r="E11344" s="139"/>
      <x:c r="F11344" s="139"/>
      <x:c r="G11344" s="139"/>
      <x:c r="H11344" s="139"/>
      <x:c r="I11344" s="266" t="n">
        <x:f>INT((ROW()-ROW($I$46))/((CARROT_CAP+1)*(MESCLUN_CAP+1)))</x:f>
        <x:v>17</x:v>
      </x:c>
      <x:c r="J11344" s="266" t="n">
        <x:f>MOD(INT((ROW()-ROW($I$46))/(MESCLUN_CAP+1)),CARROT_CAP+1)</x:f>
        <x:v>7</x:v>
      </x:c>
      <x:c r="K11344" s="266" t="n">
        <x:f>MOD(ROW()-ROW($I$46),MESCLUN_CAP+1)</x:f>
        <x:v>14</x:v>
      </x:c>
      <x:c r="L11344" s="266" t="n">
        <x:f>SUM(I11344:K11344)</x:f>
        <x:v>38</x:v>
      </x:c>
      <x:c r="M11344" s="267" t="n">
        <x:f>I11344*TOMATO_HOURS*WEEKS*(1+TOMATO_DIM)^I11344+J11344*CARROT_HOURS*WEEKS*(1+CARROT_DIM)^J11344+K11344*MESCLUN_HOURS*WEEKS*(1+MESCLUN_DIM)^K11344</x:f>
        <x:v>8732.635035901994</x:v>
      </x:c>
      <x:c r="N11344" s="267" t="n">
        <x:f>MAX(M11344-FARMER_HOURS,0)/TEMP_HOURS_PER_WORKER</x:f>
        <x:v>5.564329886043051</x:v>
      </x:c>
      <x:c r="O11344" s="268" t="n">
        <x:f>I11344*TOMATO_PRICE+J11344*CARROT_PRICE+K11344*MESCLUN_PRICE</x:f>
        <x:v>202058</x:v>
      </x:c>
      <x:c r="P11344" s="268" t="n">
        <x:f>I11344*TOMATO_FERTILIZER+J11344*CARROT_FERTILIZER+K11344*MESCLUN_FERTILIZER</x:f>
        <x:v>30360</x:v>
      </x:c>
      <x:c r="Q11344" s="268" t="n">
        <x:f>MIN(M11344,FARMER_HOURS)*FARMER_RATE+MAX(M11344-FARMER_HOURS,0)*TEMP_RATE</x:f>
        <x:v>164108.2471510763</x:v>
      </x:c>
      <x:c r="R11344" s="268" t="n">
        <x:f>O11344-P11344-Q11344-FIXED_COST</x:f>
        <x:v>-12410.247151076299</x:v>
      </x:c>
      <x:c r="S11344" s="139" t="str">
        <x:f>IF(AND(L11344&lt;=TOTAL_BED_CAP,N11344&lt;=TEMP_WORKER_CAP),"YES","NO")</x:f>
        <x:v>NO</x:v>
      </x:c>
      <x:c r="T11344" s="139" t="n">
        <x:f>IF(S11344="YES",R11344,-1E+99)</x:f>
        <x:v>-1e+99</x:v>
      </x:c>
    </x:row>
    <x:row r="11345">
      <x:c r="A11345" s="139"/>
      <x:c r="B11345" s="139"/>
      <x:c r="C11345" s="139"/>
      <x:c r="D11345" s="139"/>
      <x:c r="E11345" s="139"/>
      <x:c r="F11345" s="139"/>
      <x:c r="G11345" s="139"/>
      <x:c r="H11345" s="139"/>
      <x:c r="I11345" s="266" t="n">
        <x:f>INT((ROW()-ROW($I$46))/((CARROT_CAP+1)*(MESCLUN_CAP+1)))</x:f>
        <x:v>17</x:v>
      </x:c>
      <x:c r="J11345" s="266" t="n">
        <x:f>MOD(INT((ROW()-ROW($I$46))/(MESCLUN_CAP+1)),CARROT_CAP+1)</x:f>
        <x:v>7</x:v>
      </x:c>
      <x:c r="K11345" s="266" t="n">
        <x:f>MOD(ROW()-ROW($I$46),MESCLUN_CAP+1)</x:f>
        <x:v>15</x:v>
      </x:c>
      <x:c r="L11345" s="266" t="n">
        <x:f>SUM(I11345:K11345)</x:f>
        <x:v>39</x:v>
      </x:c>
      <x:c r="M11345" s="267" t="n">
        <x:f>I11345*TOMATO_HOURS*WEEKS*(1+TOMATO_DIM)^I11345+J11345*CARROT_HOURS*WEEKS*(1+CARROT_DIM)^J11345+K11345*MESCLUN_HOURS*WEEKS*(1+MESCLUN_DIM)^K11345</x:f>
        <x:v>8796.223242778142</x:v>
      </x:c>
      <x:c r="N11345" s="267" t="n">
        <x:f>MAX(M11345-FARMER_HOURS,0)/TEMP_HOURS_PER_WORKER</x:f>
        <x:v>5.608488363040376</x:v>
      </x:c>
      <x:c r="O11345" s="268" t="n">
        <x:f>I11345*TOMATO_PRICE+J11345*CARROT_PRICE+K11345*MESCLUN_PRICE</x:f>
        <x:v>204758</x:v>
      </x:c>
      <x:c r="P11345" s="268" t="n">
        <x:f>I11345*TOMATO_FERTILIZER+J11345*CARROT_FERTILIZER+K11345*MESCLUN_FERTILIZER</x:f>
        <x:v>31240</x:v>
      </x:c>
      <x:c r="Q11345" s="268" t="n">
        <x:f>MIN(M11345,FARMER_HOURS)*FARMER_RATE+MAX(M11345-FARMER_HOURS,0)*TEMP_RATE</x:f>
        <x:v>165212.2090760094</x:v>
      </x:c>
      <x:c r="R11345" s="268" t="n">
        <x:f>O11345-P11345-Q11345-FIXED_COST</x:f>
        <x:v>-11694.2090760094</x:v>
      </x:c>
      <x:c r="S11345" s="139" t="str">
        <x:f>IF(AND(L11345&lt;=TOTAL_BED_CAP,N11345&lt;=TEMP_WORKER_CAP),"YES","NO")</x:f>
        <x:v>NO</x:v>
      </x:c>
      <x:c r="T11345" s="139" t="n">
        <x:f>IF(S11345="YES",R11345,-1E+99)</x:f>
        <x:v>-1e+99</x:v>
      </x:c>
    </x:row>
    <x:row r="11346">
      <x:c r="A11346" s="139"/>
      <x:c r="B11346" s="139"/>
      <x:c r="C11346" s="139"/>
      <x:c r="D11346" s="139"/>
      <x:c r="E11346" s="139"/>
      <x:c r="F11346" s="139"/>
      <x:c r="G11346" s="139"/>
      <x:c r="H11346" s="139"/>
      <x:c r="I11346" s="266" t="n">
        <x:f>INT((ROW()-ROW($I$46))/((CARROT_CAP+1)*(MESCLUN_CAP+1)))</x:f>
        <x:v>17</x:v>
      </x:c>
      <x:c r="J11346" s="266" t="n">
        <x:f>MOD(INT((ROW()-ROW($I$46))/(MESCLUN_CAP+1)),CARROT_CAP+1)</x:f>
        <x:v>7</x:v>
      </x:c>
      <x:c r="K11346" s="266" t="n">
        <x:f>MOD(ROW()-ROW($I$46),MESCLUN_CAP+1)</x:f>
        <x:v>16</x:v>
      </x:c>
      <x:c r="L11346" s="266" t="n">
        <x:f>SUM(I11346:K11346)</x:f>
        <x:v>40</x:v>
      </x:c>
      <x:c r="M11346" s="267" t="n">
        <x:f>I11346*TOMATO_HOURS*WEEKS*(1+TOMATO_DIM)^I11346+J11346*CARROT_HOURS*WEEKS*(1+CARROT_DIM)^J11346+K11346*MESCLUN_HOURS*WEEKS*(1+MESCLUN_DIM)^K11346</x:f>
        <x:v>8861.28401865563</x:v>
      </x:c>
      <x:c r="N11346" s="267" t="n">
        <x:f>MAX(M11346-FARMER_HOURS,0)/TEMP_HOURS_PER_WORKER</x:f>
        <x:v>5.653669457399743</x:v>
      </x:c>
      <x:c r="O11346" s="268" t="n">
        <x:f>I11346*TOMATO_PRICE+J11346*CARROT_PRICE+K11346*MESCLUN_PRICE</x:f>
        <x:v>207458</x:v>
      </x:c>
      <x:c r="P11346" s="268" t="n">
        <x:f>I11346*TOMATO_FERTILIZER+J11346*CARROT_FERTILIZER+K11346*MESCLUN_FERTILIZER</x:f>
        <x:v>32120</x:v>
      </x:c>
      <x:c r="Q11346" s="268" t="n">
        <x:f>MIN(M11346,FARMER_HOURS)*FARMER_RATE+MAX(M11346-FARMER_HOURS,0)*TEMP_RATE</x:f>
        <x:v>166341.73643499357</x:v>
      </x:c>
      <x:c r="R11346" s="268" t="n">
        <x:f>O11346-P11346-Q11346-FIXED_COST</x:f>
        <x:v>-11003.736434993567</x:v>
      </x:c>
      <x:c r="S11346" s="139" t="str">
        <x:f>IF(AND(L11346&lt;=TOTAL_BED_CAP,N11346&lt;=TEMP_WORKER_CAP),"YES","NO")</x:f>
        <x:v>NO</x:v>
      </x:c>
      <x:c r="T11346" s="139" t="n">
        <x:f>IF(S11346="YES",R11346,-1E+99)</x:f>
        <x:v>-1e+99</x:v>
      </x:c>
    </x:row>
    <x:row r="11347">
      <x:c r="A11347" s="139"/>
      <x:c r="B11347" s="139"/>
      <x:c r="C11347" s="139"/>
      <x:c r="D11347" s="139"/>
      <x:c r="E11347" s="139"/>
      <x:c r="F11347" s="139"/>
      <x:c r="G11347" s="139"/>
      <x:c r="H11347" s="139"/>
      <x:c r="I11347" s="266" t="n">
        <x:f>INT((ROW()-ROW($I$46))/((CARROT_CAP+1)*(MESCLUN_CAP+1)))</x:f>
        <x:v>17</x:v>
      </x:c>
      <x:c r="J11347" s="266" t="n">
        <x:f>MOD(INT((ROW()-ROW($I$46))/(MESCLUN_CAP+1)),CARROT_CAP+1)</x:f>
        <x:v>7</x:v>
      </x:c>
      <x:c r="K11347" s="266" t="n">
        <x:f>MOD(ROW()-ROW($I$46),MESCLUN_CAP+1)</x:f>
        <x:v>17</x:v>
      </x:c>
      <x:c r="L11347" s="266" t="n">
        <x:f>SUM(I11347:K11347)</x:f>
        <x:v>41</x:v>
      </x:c>
      <x:c r="M11347" s="267" t="n">
        <x:f>I11347*TOMATO_HOURS*WEEKS*(1+TOMATO_DIM)^I11347+J11347*CARROT_HOURS*WEEKS*(1+CARROT_DIM)^J11347+K11347*MESCLUN_HOURS*WEEKS*(1+MESCLUN_DIM)^K11347</x:f>
        <x:v>8927.84424210217</x:v>
      </x:c>
      <x:c r="N11347" s="267" t="n">
        <x:f>MAX(M11347-FARMER_HOURS,0)/TEMP_HOURS_PER_WORKER</x:f>
        <x:v>5.699891834793173</x:v>
      </x:c>
      <x:c r="O11347" s="268" t="n">
        <x:f>I11347*TOMATO_PRICE+J11347*CARROT_PRICE+K11347*MESCLUN_PRICE</x:f>
        <x:v>210158</x:v>
      </x:c>
      <x:c r="P11347" s="268" t="n">
        <x:f>I11347*TOMATO_FERTILIZER+J11347*CARROT_FERTILIZER+K11347*MESCLUN_FERTILIZER</x:f>
        <x:v>33000</x:v>
      </x:c>
      <x:c r="Q11347" s="268" t="n">
        <x:f>MIN(M11347,FARMER_HOURS)*FARMER_RATE+MAX(M11347-FARMER_HOURS,0)*TEMP_RATE</x:f>
        <x:v>167497.29586982934</x:v>
      </x:c>
      <x:c r="R11347" s="268" t="n">
        <x:f>O11347-P11347-Q11347-FIXED_COST</x:f>
        <x:v>-10339.295869829337</x:v>
      </x:c>
      <x:c r="S11347" s="139" t="str">
        <x:f>IF(AND(L11347&lt;=TOTAL_BED_CAP,N11347&lt;=TEMP_WORKER_CAP),"YES","NO")</x:f>
        <x:v>NO</x:v>
      </x:c>
      <x:c r="T11347" s="139" t="n">
        <x:f>IF(S11347="YES",R11347,-1E+99)</x:f>
        <x:v>-1e+99</x:v>
      </x:c>
    </x:row>
    <x:row r="11348">
      <x:c r="A11348" s="139"/>
      <x:c r="B11348" s="139"/>
      <x:c r="C11348" s="139"/>
      <x:c r="D11348" s="139"/>
      <x:c r="E11348" s="139"/>
      <x:c r="F11348" s="139"/>
      <x:c r="G11348" s="139"/>
      <x:c r="H11348" s="139"/>
      <x:c r="I11348" s="266" t="n">
        <x:f>INT((ROW()-ROW($I$46))/((CARROT_CAP+1)*(MESCLUN_CAP+1)))</x:f>
        <x:v>17</x:v>
      </x:c>
      <x:c r="J11348" s="266" t="n">
        <x:f>MOD(INT((ROW()-ROW($I$46))/(MESCLUN_CAP+1)),CARROT_CAP+1)</x:f>
        <x:v>7</x:v>
      </x:c>
      <x:c r="K11348" s="266" t="n">
        <x:f>MOD(ROW()-ROW($I$46),MESCLUN_CAP+1)</x:f>
        <x:v>18</x:v>
      </x:c>
      <x:c r="L11348" s="266" t="n">
        <x:f>SUM(I11348:K11348)</x:f>
        <x:v>42</x:v>
      </x:c>
      <x:c r="M11348" s="267" t="n">
        <x:f>I11348*TOMATO_HOURS*WEEKS*(1+TOMATO_DIM)^I11348+J11348*CARROT_HOURS*WEEKS*(1+CARROT_DIM)^J11348+K11348*MESCLUN_HOURS*WEEKS*(1+MESCLUN_DIM)^K11348</x:f>
        <x:v>8995.931233560757</x:v>
      </x:c>
      <x:c r="N11348" s="267" t="n">
        <x:f>MAX(M11348-FARMER_HOURS,0)/TEMP_HOURS_PER_WORKER</x:f>
        <x:v>5.747174467750526</x:v>
      </x:c>
      <x:c r="O11348" s="268" t="n">
        <x:f>I11348*TOMATO_PRICE+J11348*CARROT_PRICE+K11348*MESCLUN_PRICE</x:f>
        <x:v>212858</x:v>
      </x:c>
      <x:c r="P11348" s="268" t="n">
        <x:f>I11348*TOMATO_FERTILIZER+J11348*CARROT_FERTILIZER+K11348*MESCLUN_FERTILIZER</x:f>
        <x:v>33880</x:v>
      </x:c>
      <x:c r="Q11348" s="268" t="n">
        <x:f>MIN(M11348,FARMER_HOURS)*FARMER_RATE+MAX(M11348-FARMER_HOURS,0)*TEMP_RATE</x:f>
        <x:v>168679.36169376315</x:v>
      </x:c>
      <x:c r="R11348" s="268" t="n">
        <x:f>O11348-P11348-Q11348-FIXED_COST</x:f>
        <x:v>-9701.361693763145</x:v>
      </x:c>
      <x:c r="S11348" s="139" t="str">
        <x:f>IF(AND(L11348&lt;=TOTAL_BED_CAP,N11348&lt;=TEMP_WORKER_CAP),"YES","NO")</x:f>
        <x:v>NO</x:v>
      </x:c>
      <x:c r="T11348" s="139" t="n">
        <x:f>IF(S11348="YES",R11348,-1E+99)</x:f>
        <x:v>-1e+99</x:v>
      </x:c>
    </x:row>
    <x:row r="11349">
      <x:c r="A11349" s="139"/>
      <x:c r="B11349" s="139"/>
      <x:c r="C11349" s="139"/>
      <x:c r="D11349" s="139"/>
      <x:c r="E11349" s="139"/>
      <x:c r="F11349" s="139"/>
      <x:c r="G11349" s="139"/>
      <x:c r="H11349" s="139"/>
      <x:c r="I11349" s="266" t="n">
        <x:f>INT((ROW()-ROW($I$46))/((CARROT_CAP+1)*(MESCLUN_CAP+1)))</x:f>
        <x:v>17</x:v>
      </x:c>
      <x:c r="J11349" s="266" t="n">
        <x:f>MOD(INT((ROW()-ROW($I$46))/(MESCLUN_CAP+1)),CARROT_CAP+1)</x:f>
        <x:v>7</x:v>
      </x:c>
      <x:c r="K11349" s="266" t="n">
        <x:f>MOD(ROW()-ROW($I$46),MESCLUN_CAP+1)</x:f>
        <x:v>19</x:v>
      </x:c>
      <x:c r="L11349" s="266" t="n">
        <x:f>SUM(I11349:K11349)</x:f>
        <x:v>43</x:v>
      </x:c>
      <x:c r="M11349" s="267" t="n">
        <x:f>I11349*TOMATO_HOURS*WEEKS*(1+TOMATO_DIM)^I11349+J11349*CARROT_HOURS*WEEKS*(1+CARROT_DIM)^J11349+K11349*MESCLUN_HOURS*WEEKS*(1+MESCLUN_DIM)^K11349</x:f>
        <x:v>9065.57276219678</x:v>
      </x:c>
      <x:c r="N11349" s="267" t="n">
        <x:f>MAX(M11349-FARMER_HOURS,0)/TEMP_HOURS_PER_WORKER</x:f>
        <x:v>5.79553664041443</x:v>
      </x:c>
      <x:c r="O11349" s="268" t="n">
        <x:f>I11349*TOMATO_PRICE+J11349*CARROT_PRICE+K11349*MESCLUN_PRICE</x:f>
        <x:v>215558</x:v>
      </x:c>
      <x:c r="P11349" s="268" t="n">
        <x:f>I11349*TOMATO_FERTILIZER+J11349*CARROT_FERTILIZER+K11349*MESCLUN_FERTILIZER</x:f>
        <x:v>34760</x:v>
      </x:c>
      <x:c r="Q11349" s="268" t="n">
        <x:f>MIN(M11349,FARMER_HOURS)*FARMER_RATE+MAX(M11349-FARMER_HOURS,0)*TEMP_RATE</x:f>
        <x:v>169888.41601036076</x:v>
      </x:c>
      <x:c r="R11349" s="268" t="n">
        <x:f>O11349-P11349-Q11349-FIXED_COST</x:f>
        <x:v>-9090.416010360757</x:v>
      </x:c>
      <x:c r="S11349" s="139" t="str">
        <x:f>IF(AND(L11349&lt;=TOTAL_BED_CAP,N11349&lt;=TEMP_WORKER_CAP),"YES","NO")</x:f>
        <x:v>NO</x:v>
      </x:c>
      <x:c r="T11349" s="139" t="n">
        <x:f>IF(S11349="YES",R11349,-1E+99)</x:f>
        <x:v>-1e+99</x:v>
      </x:c>
    </x:row>
    <x:row r="11350">
      <x:c r="A11350" s="139"/>
      <x:c r="B11350" s="139"/>
      <x:c r="C11350" s="139"/>
      <x:c r="D11350" s="139"/>
      <x:c r="E11350" s="139"/>
      <x:c r="F11350" s="139"/>
      <x:c r="G11350" s="139"/>
      <x:c r="H11350" s="139"/>
      <x:c r="I11350" s="266" t="n">
        <x:f>INT((ROW()-ROW($I$46))/((CARROT_CAP+1)*(MESCLUN_CAP+1)))</x:f>
        <x:v>17</x:v>
      </x:c>
      <x:c r="J11350" s="266" t="n">
        <x:f>MOD(INT((ROW()-ROW($I$46))/(MESCLUN_CAP+1)),CARROT_CAP+1)</x:f>
        <x:v>7</x:v>
      </x:c>
      <x:c r="K11350" s="266" t="n">
        <x:f>MOD(ROW()-ROW($I$46),MESCLUN_CAP+1)</x:f>
        <x:v>20</x:v>
      </x:c>
      <x:c r="L11350" s="266" t="n">
        <x:f>SUM(I11350:K11350)</x:f>
        <x:v>44</x:v>
      </x:c>
      <x:c r="M11350" s="267" t="n">
        <x:f>I11350*TOMATO_HOURS*WEEKS*(1+TOMATO_DIM)^I11350+J11350*CARROT_HOURS*WEEKS*(1+CARROT_DIM)^J11350+K11350*MESCLUN_HOURS*WEEKS*(1+MESCLUN_DIM)^K11350</x:f>
        <x:v>9136.797052847256</x:v>
      </x:c>
      <x:c r="N11350" s="267" t="n">
        <x:f>MAX(M11350-FARMER_HOURS,0)/TEMP_HOURS_PER_WORKER</x:f>
        <x:v>5.84499795336615</x:v>
      </x:c>
      <x:c r="O11350" s="268" t="n">
        <x:f>I11350*TOMATO_PRICE+J11350*CARROT_PRICE+K11350*MESCLUN_PRICE</x:f>
        <x:v>218258</x:v>
      </x:c>
      <x:c r="P11350" s="268" t="n">
        <x:f>I11350*TOMATO_FERTILIZER+J11350*CARROT_FERTILIZER+K11350*MESCLUN_FERTILIZER</x:f>
        <x:v>35640</x:v>
      </x:c>
      <x:c r="Q11350" s="268" t="n">
        <x:f>MIN(M11350,FARMER_HOURS)*FARMER_RATE+MAX(M11350-FARMER_HOURS,0)*TEMP_RATE</x:f>
        <x:v>171124.94883415374</x:v>
      </x:c>
      <x:c r="R11350" s="268" t="n">
        <x:f>O11350-P11350-Q11350-FIXED_COST</x:f>
        <x:v>-8506.948834153736</x:v>
      </x:c>
      <x:c r="S11350" s="139" t="str">
        <x:f>IF(AND(L11350&lt;=TOTAL_BED_CAP,N11350&lt;=TEMP_WORKER_CAP),"YES","NO")</x:f>
        <x:v>NO</x:v>
      </x:c>
      <x:c r="T11350" s="139" t="n">
        <x:f>IF(S11350="YES",R11350,-1E+99)</x:f>
        <x:v>-1e+99</x:v>
      </x:c>
    </x:row>
    <x:row r="11351">
      <x:c r="A11351" s="139"/>
      <x:c r="B11351" s="139"/>
      <x:c r="C11351" s="139"/>
      <x:c r="D11351" s="139"/>
      <x:c r="E11351" s="139"/>
      <x:c r="F11351" s="139"/>
      <x:c r="G11351" s="139"/>
      <x:c r="H11351" s="139"/>
      <x:c r="I11351" s="266" t="n">
        <x:f>INT((ROW()-ROW($I$46))/((CARROT_CAP+1)*(MESCLUN_CAP+1)))</x:f>
        <x:v>17</x:v>
      </x:c>
      <x:c r="J11351" s="266" t="n">
        <x:f>MOD(INT((ROW()-ROW($I$46))/(MESCLUN_CAP+1)),CARROT_CAP+1)</x:f>
        <x:v>7</x:v>
      </x:c>
      <x:c r="K11351" s="266" t="n">
        <x:f>MOD(ROW()-ROW($I$46),MESCLUN_CAP+1)</x:f>
        <x:v>21</x:v>
      </x:c>
      <x:c r="L11351" s="266" t="n">
        <x:f>SUM(I11351:K11351)</x:f>
        <x:v>45</x:v>
      </x:c>
      <x:c r="M11351" s="267" t="n">
        <x:f>I11351*TOMATO_HOURS*WEEKS*(1+TOMATO_DIM)^I11351+J11351*CARROT_HOURS*WEEKS*(1+CARROT_DIM)^J11351+K11351*MESCLUN_HOURS*WEEKS*(1+MESCLUN_DIM)^K11351</x:f>
        <x:v>9209.6327930737</x:v>
      </x:c>
      <x:c r="N11351" s="267" t="n">
        <x:f>MAX(M11351-FARMER_HOURS,0)/TEMP_HOURS_PER_WORKER</x:f>
        <x:v>5.895578328523404</x:v>
      </x:c>
      <x:c r="O11351" s="268" t="n">
        <x:f>I11351*TOMATO_PRICE+J11351*CARROT_PRICE+K11351*MESCLUN_PRICE</x:f>
        <x:v>220958</x:v>
      </x:c>
      <x:c r="P11351" s="268" t="n">
        <x:f>I11351*TOMATO_FERTILIZER+J11351*CARROT_FERTILIZER+K11351*MESCLUN_FERTILIZER</x:f>
        <x:v>36520</x:v>
      </x:c>
      <x:c r="Q11351" s="268" t="n">
        <x:f>MIN(M11351,FARMER_HOURS)*FARMER_RATE+MAX(M11351-FARMER_HOURS,0)*TEMP_RATE</x:f>
        <x:v>172389.45821308508</x:v>
      </x:c>
      <x:c r="R11351" s="268" t="n">
        <x:f>O11351-P11351-Q11351-FIXED_COST</x:f>
        <x:v>-7951.458213085076</x:v>
      </x:c>
      <x:c r="S11351" s="139" t="str">
        <x:f>IF(AND(L11351&lt;=TOTAL_BED_CAP,N11351&lt;=TEMP_WORKER_CAP),"YES","NO")</x:f>
        <x:v>NO</x:v>
      </x:c>
      <x:c r="T11351" s="139" t="n">
        <x:f>IF(S11351="YES",R11351,-1E+99)</x:f>
        <x:v>-1e+99</x:v>
      </x:c>
    </x:row>
    <x:row r="11352">
      <x:c r="A11352" s="139"/>
      <x:c r="B11352" s="139"/>
      <x:c r="C11352" s="139"/>
      <x:c r="D11352" s="139"/>
      <x:c r="E11352" s="139"/>
      <x:c r="F11352" s="139"/>
      <x:c r="G11352" s="139"/>
      <x:c r="H11352" s="139"/>
      <x:c r="I11352" s="266" t="n">
        <x:f>INT((ROW()-ROW($I$46))/((CARROT_CAP+1)*(MESCLUN_CAP+1)))</x:f>
        <x:v>17</x:v>
      </x:c>
      <x:c r="J11352" s="266" t="n">
        <x:f>MOD(INT((ROW()-ROW($I$46))/(MESCLUN_CAP+1)),CARROT_CAP+1)</x:f>
        <x:v>7</x:v>
      </x:c>
      <x:c r="K11352" s="266" t="n">
        <x:f>MOD(ROW()-ROW($I$46),MESCLUN_CAP+1)</x:f>
        <x:v>22</x:v>
      </x:c>
      <x:c r="L11352" s="266" t="n">
        <x:f>SUM(I11352:K11352)</x:f>
        <x:v>46</x:v>
      </x:c>
      <x:c r="M11352" s="267" t="n">
        <x:f>I11352*TOMATO_HOURS*WEEKS*(1+TOMATO_DIM)^I11352+J11352*CARROT_HOURS*WEEKS*(1+CARROT_DIM)^J11352+K11352*MESCLUN_HOURS*WEEKS*(1+MESCLUN_DIM)^K11352</x:f>
        <x:v>9284.109140320095</x:v>
      </x:c>
      <x:c r="N11352" s="267" t="n">
        <x:f>MAX(M11352-FARMER_HOURS,0)/TEMP_HOURS_PER_WORKER</x:f>
        <x:v>5.947298014111177</x:v>
      </x:c>
      <x:c r="O11352" s="268" t="n">
        <x:f>I11352*TOMATO_PRICE+J11352*CARROT_PRICE+K11352*MESCLUN_PRICE</x:f>
        <x:v>223658</x:v>
      </x:c>
      <x:c r="P11352" s="268" t="n">
        <x:f>I11352*TOMATO_FERTILIZER+J11352*CARROT_FERTILIZER+K11352*MESCLUN_FERTILIZER</x:f>
        <x:v>37400</x:v>
      </x:c>
      <x:c r="Q11352" s="268" t="n">
        <x:f>MIN(M11352,FARMER_HOURS)*FARMER_RATE+MAX(M11352-FARMER_HOURS,0)*TEMP_RATE</x:f>
        <x:v>173682.45035277941</x:v>
      </x:c>
      <x:c r="R11352" s="268" t="n">
        <x:f>O11352-P11352-Q11352-FIXED_COST</x:f>
        <x:v>-7424.450352779415</x:v>
      </x:c>
      <x:c r="S11352" s="139" t="str">
        <x:f>IF(AND(L11352&lt;=TOTAL_BED_CAP,N11352&lt;=TEMP_WORKER_CAP),"YES","NO")</x:f>
        <x:v>NO</x:v>
      </x:c>
      <x:c r="T11352" s="139" t="n">
        <x:f>IF(S11352="YES",R11352,-1E+99)</x:f>
        <x:v>-1e+99</x:v>
      </x:c>
    </x:row>
    <x:row r="11353">
      <x:c r="A11353" s="139"/>
      <x:c r="B11353" s="139"/>
      <x:c r="C11353" s="139"/>
      <x:c r="D11353" s="139"/>
      <x:c r="E11353" s="139"/>
      <x:c r="F11353" s="139"/>
      <x:c r="G11353" s="139"/>
      <x:c r="H11353" s="139"/>
      <x:c r="I11353" s="266" t="n">
        <x:f>INT((ROW()-ROW($I$46))/((CARROT_CAP+1)*(MESCLUN_CAP+1)))</x:f>
        <x:v>17</x:v>
      </x:c>
      <x:c r="J11353" s="266" t="n">
        <x:f>MOD(INT((ROW()-ROW($I$46))/(MESCLUN_CAP+1)),CARROT_CAP+1)</x:f>
        <x:v>7</x:v>
      </x:c>
      <x:c r="K11353" s="266" t="n">
        <x:f>MOD(ROW()-ROW($I$46),MESCLUN_CAP+1)</x:f>
        <x:v>23</x:v>
      </x:c>
      <x:c r="L11353" s="266" t="n">
        <x:f>SUM(I11353:K11353)</x:f>
        <x:v>47</x:v>
      </x:c>
      <x:c r="M11353" s="267" t="n">
        <x:f>I11353*TOMATO_HOURS*WEEKS*(1+TOMATO_DIM)^I11353+J11353*CARROT_HOURS*WEEKS*(1+CARROT_DIM)^J11353+K11353*MESCLUN_HOURS*WEEKS*(1+MESCLUN_DIM)^K11353</x:f>
        <x:v>9360.255729177532</x:v>
      </x:c>
      <x:c r="N11353" s="267" t="n">
        <x:f>MAX(M11353-FARMER_HOURS,0)/TEMP_HOURS_PER_WORKER</x:f>
        <x:v>6.000177589706619</x:v>
      </x:c>
      <x:c r="O11353" s="268" t="n">
        <x:f>I11353*TOMATO_PRICE+J11353*CARROT_PRICE+K11353*MESCLUN_PRICE</x:f>
        <x:v>226358</x:v>
      </x:c>
      <x:c r="P11353" s="268" t="n">
        <x:f>I11353*TOMATO_FERTILIZER+J11353*CARROT_FERTILIZER+K11353*MESCLUN_FERTILIZER</x:f>
        <x:v>38280</x:v>
      </x:c>
      <x:c r="Q11353" s="268" t="n">
        <x:f>MIN(M11353,FARMER_HOURS)*FARMER_RATE+MAX(M11353-FARMER_HOURS,0)*TEMP_RATE</x:f>
        <x:v>175004.43974266548</x:v>
      </x:c>
      <x:c r="R11353" s="268" t="n">
        <x:f>O11353-P11353-Q11353-FIXED_COST</x:f>
        <x:v>-6926.439742665476</x:v>
      </x:c>
      <x:c r="S11353" s="139" t="str">
        <x:f>IF(AND(L11353&lt;=TOTAL_BED_CAP,N11353&lt;=TEMP_WORKER_CAP),"YES","NO")</x:f>
        <x:v>NO</x:v>
      </x:c>
      <x:c r="T11353" s="139" t="n">
        <x:f>IF(S11353="YES",R11353,-1E+99)</x:f>
        <x:v>-1e+99</x:v>
      </x:c>
    </x:row>
    <x:row r="11354">
      <x:c r="A11354" s="139"/>
      <x:c r="B11354" s="139"/>
      <x:c r="C11354" s="139"/>
      <x:c r="D11354" s="139"/>
      <x:c r="E11354" s="139"/>
      <x:c r="F11354" s="139"/>
      <x:c r="G11354" s="139"/>
      <x:c r="H11354" s="139"/>
      <x:c r="I11354" s="266" t="n">
        <x:f>INT((ROW()-ROW($I$46))/((CARROT_CAP+1)*(MESCLUN_CAP+1)))</x:f>
        <x:v>17</x:v>
      </x:c>
      <x:c r="J11354" s="266" t="n">
        <x:f>MOD(INT((ROW()-ROW($I$46))/(MESCLUN_CAP+1)),CARROT_CAP+1)</x:f>
        <x:v>7</x:v>
      </x:c>
      <x:c r="K11354" s="266" t="n">
        <x:f>MOD(ROW()-ROW($I$46),MESCLUN_CAP+1)</x:f>
        <x:v>24</x:v>
      </x:c>
      <x:c r="L11354" s="266" t="n">
        <x:f>SUM(I11354:K11354)</x:f>
        <x:v>48</x:v>
      </x:c>
      <x:c r="M11354" s="267" t="n">
        <x:f>I11354*TOMATO_HOURS*WEEKS*(1+TOMATO_DIM)^I11354+J11354*CARROT_HOURS*WEEKS*(1+CARROT_DIM)^J11354+K11354*MESCLUN_HOURS*WEEKS*(1+MESCLUN_DIM)^K11354</x:f>
        <x:v>9438.102678757028</x:v>
      </x:c>
      <x:c r="N11354" s="267" t="n">
        <x:f>MAX(M11354-FARMER_HOURS,0)/TEMP_HOURS_PER_WORKER</x:f>
        <x:v>6.054237971359047</x:v>
      </x:c>
      <x:c r="O11354" s="268" t="n">
        <x:f>I11354*TOMATO_PRICE+J11354*CARROT_PRICE+K11354*MESCLUN_PRICE</x:f>
        <x:v>229058</x:v>
      </x:c>
      <x:c r="P11354" s="268" t="n">
        <x:f>I11354*TOMATO_FERTILIZER+J11354*CARROT_FERTILIZER+K11354*MESCLUN_FERTILIZER</x:f>
        <x:v>39160</x:v>
      </x:c>
      <x:c r="Q11354" s="268" t="n">
        <x:f>MIN(M11354,FARMER_HOURS)*FARMER_RATE+MAX(M11354-FARMER_HOURS,0)*TEMP_RATE</x:f>
        <x:v>176355.94928397617</x:v>
      </x:c>
      <x:c r="R11354" s="268" t="n">
        <x:f>O11354-P11354-Q11354-FIXED_COST</x:f>
        <x:v>-6457.949283976166</x:v>
      </x:c>
      <x:c r="S11354" s="139" t="str">
        <x:f>IF(AND(L11354&lt;=TOTAL_BED_CAP,N11354&lt;=TEMP_WORKER_CAP),"YES","NO")</x:f>
        <x:v>NO</x:v>
      </x:c>
      <x:c r="T11354" s="139" t="n">
        <x:f>IF(S11354="YES",R11354,-1E+99)</x:f>
        <x:v>-1e+99</x:v>
      </x:c>
    </x:row>
    <x:row r="11355">
      <x:c r="A11355" s="139"/>
      <x:c r="B11355" s="139"/>
      <x:c r="C11355" s="139"/>
      <x:c r="D11355" s="139"/>
      <x:c r="E11355" s="139"/>
      <x:c r="F11355" s="139"/>
      <x:c r="G11355" s="139"/>
      <x:c r="H11355" s="139"/>
      <x:c r="I11355" s="266" t="n">
        <x:f>INT((ROW()-ROW($I$46))/((CARROT_CAP+1)*(MESCLUN_CAP+1)))</x:f>
        <x:v>17</x:v>
      </x:c>
      <x:c r="J11355" s="266" t="n">
        <x:f>MOD(INT((ROW()-ROW($I$46))/(MESCLUN_CAP+1)),CARROT_CAP+1)</x:f>
        <x:v>7</x:v>
      </x:c>
      <x:c r="K11355" s="266" t="n">
        <x:f>MOD(ROW()-ROW($I$46),MESCLUN_CAP+1)</x:f>
        <x:v>25</x:v>
      </x:c>
      <x:c r="L11355" s="266" t="n">
        <x:f>SUM(I11355:K11355)</x:f>
        <x:v>49</x:v>
      </x:c>
      <x:c r="M11355" s="267" t="n">
        <x:f>I11355*TOMATO_HOURS*WEEKS*(1+TOMATO_DIM)^I11355+J11355*CARROT_HOURS*WEEKS*(1+CARROT_DIM)^J11355+K11355*MESCLUN_HOURS*WEEKS*(1+MESCLUN_DIM)^K11355</x:f>
        <x:v>9517.680600172125</x:v>
      </x:c>
      <x:c r="N11355" s="267" t="n">
        <x:f>MAX(M11355-FARMER_HOURS,0)/TEMP_HOURS_PER_WORKER</x:f>
        <x:v>6.109500416786198</x:v>
      </x:c>
      <x:c r="O11355" s="268" t="n">
        <x:f>I11355*TOMATO_PRICE+J11355*CARROT_PRICE+K11355*MESCLUN_PRICE</x:f>
        <x:v>231758</x:v>
      </x:c>
      <x:c r="P11355" s="268" t="n">
        <x:f>I11355*TOMATO_FERTILIZER+J11355*CARROT_FERTILIZER+K11355*MESCLUN_FERTILIZER</x:f>
        <x:v>40040</x:v>
      </x:c>
      <x:c r="Q11355" s="268" t="n">
        <x:f>MIN(M11355,FARMER_HOURS)*FARMER_RATE+MAX(M11355-FARMER_HOURS,0)*TEMP_RATE</x:f>
        <x:v>177737.51041965495</x:v>
      </x:c>
      <x:c r="R11355" s="268" t="n">
        <x:f>O11355-P11355-Q11355-FIXED_COST</x:f>
        <x:v>-6019.510419654951</x:v>
      </x:c>
      <x:c r="S11355" s="139" t="str">
        <x:f>IF(AND(L11355&lt;=TOTAL_BED_CAP,N11355&lt;=TEMP_WORKER_CAP),"YES","NO")</x:f>
        <x:v>NO</x:v>
      </x:c>
      <x:c r="T11355" s="139" t="n">
        <x:f>IF(S11355="YES",R11355,-1E+99)</x:f>
        <x:v>-1e+99</x:v>
      </x:c>
    </x:row>
    <x:row r="11356">
      <x:c r="A11356" s="139"/>
      <x:c r="B11356" s="139"/>
      <x:c r="C11356" s="139"/>
      <x:c r="D11356" s="139"/>
      <x:c r="E11356" s="139"/>
      <x:c r="F11356" s="139"/>
      <x:c r="G11356" s="139"/>
      <x:c r="H11356" s="139"/>
      <x:c r="I11356" s="266" t="n">
        <x:f>INT((ROW()-ROW($I$46))/((CARROT_CAP+1)*(MESCLUN_CAP+1)))</x:f>
        <x:v>17</x:v>
      </x:c>
      <x:c r="J11356" s="266" t="n">
        <x:f>MOD(INT((ROW()-ROW($I$46))/(MESCLUN_CAP+1)),CARROT_CAP+1)</x:f>
        <x:v>7</x:v>
      </x:c>
      <x:c r="K11356" s="266" t="n">
        <x:f>MOD(ROW()-ROW($I$46),MESCLUN_CAP+1)</x:f>
        <x:v>26</x:v>
      </x:c>
      <x:c r="L11356" s="266" t="n">
        <x:f>SUM(I11356:K11356)</x:f>
        <x:v>50</x:v>
      </x:c>
      <x:c r="M11356" s="267" t="n">
        <x:f>I11356*TOMATO_HOURS*WEEKS*(1+TOMATO_DIM)^I11356+J11356*CARROT_HOURS*WEEKS*(1+CARROT_DIM)^J11356+K11356*MESCLUN_HOURS*WEEKS*(1+MESCLUN_DIM)^K11356</x:f>
        <x:v>9599.020604132844</x:v>
      </x:c>
      <x:c r="N11356" s="267" t="n">
        <x:f>MAX(M11356-FARMER_HOURS,0)/TEMP_HOURS_PER_WORKER</x:f>
        <x:v>6.1659865306478086</x:v>
      </x:c>
      <x:c r="O11356" s="268" t="n">
        <x:f>I11356*TOMATO_PRICE+J11356*CARROT_PRICE+K11356*MESCLUN_PRICE</x:f>
        <x:v>234458</x:v>
      </x:c>
      <x:c r="P11356" s="268" t="n">
        <x:f>I11356*TOMATO_FERTILIZER+J11356*CARROT_FERTILIZER+K11356*MESCLUN_FERTILIZER</x:f>
        <x:v>40920</x:v>
      </x:c>
      <x:c r="Q11356" s="268" t="n">
        <x:f>MIN(M11356,FARMER_HOURS)*FARMER_RATE+MAX(M11356-FARMER_HOURS,0)*TEMP_RATE</x:f>
        <x:v>179149.6632661952</x:v>
      </x:c>
      <x:c r="R11356" s="268" t="n">
        <x:f>O11356-P11356-Q11356-FIXED_COST</x:f>
        <x:v>-5611.663266195188</x:v>
      </x:c>
      <x:c r="S11356" s="139" t="str">
        <x:f>IF(AND(L11356&lt;=TOTAL_BED_CAP,N11356&lt;=TEMP_WORKER_CAP),"YES","NO")</x:f>
        <x:v>NO</x:v>
      </x:c>
      <x:c r="T11356" s="139" t="n">
        <x:f>IF(S11356="YES",R11356,-1E+99)</x:f>
        <x:v>-1e+99</x:v>
      </x:c>
    </x:row>
    <x:row r="11357">
      <x:c r="A11357" s="139"/>
      <x:c r="B11357" s="139"/>
      <x:c r="C11357" s="139"/>
      <x:c r="D11357" s="139"/>
      <x:c r="E11357" s="139"/>
      <x:c r="F11357" s="139"/>
      <x:c r="G11357" s="139"/>
      <x:c r="H11357" s="139"/>
      <x:c r="I11357" s="266" t="n">
        <x:f>INT((ROW()-ROW($I$46))/((CARROT_CAP+1)*(MESCLUN_CAP+1)))</x:f>
        <x:v>17</x:v>
      </x:c>
      <x:c r="J11357" s="266" t="n">
        <x:f>MOD(INT((ROW()-ROW($I$46))/(MESCLUN_CAP+1)),CARROT_CAP+1)</x:f>
        <x:v>7</x:v>
      </x:c>
      <x:c r="K11357" s="266" t="n">
        <x:f>MOD(ROW()-ROW($I$46),MESCLUN_CAP+1)</x:f>
        <x:v>27</x:v>
      </x:c>
      <x:c r="L11357" s="266" t="n">
        <x:f>SUM(I11357:K11357)</x:f>
        <x:v>51</x:v>
      </x:c>
      <x:c r="M11357" s="267" t="n">
        <x:f>I11357*TOMATO_HOURS*WEEKS*(1+TOMATO_DIM)^I11357+J11357*CARROT_HOURS*WEEKS*(1+CARROT_DIM)^J11357+K11357*MESCLUN_HOURS*WEEKS*(1+MESCLUN_DIM)^K11357</x:f>
        <x:v>9682.1543086526</x:v>
      </x:c>
      <x:c r="N11357" s="267" t="n">
        <x:f>MAX(M11357-FARMER_HOURS,0)/TEMP_HOURS_PER_WORKER</x:f>
        <x:v>6.223718269897639</x:v>
      </x:c>
      <x:c r="O11357" s="268" t="n">
        <x:f>I11357*TOMATO_PRICE+J11357*CARROT_PRICE+K11357*MESCLUN_PRICE</x:f>
        <x:v>237158</x:v>
      </x:c>
      <x:c r="P11357" s="268" t="n">
        <x:f>I11357*TOMATO_FERTILIZER+J11357*CARROT_FERTILIZER+K11357*MESCLUN_FERTILIZER</x:f>
        <x:v>41800</x:v>
      </x:c>
      <x:c r="Q11357" s="268" t="n">
        <x:f>MIN(M11357,FARMER_HOURS)*FARMER_RATE+MAX(M11357-FARMER_HOURS,0)*TEMP_RATE</x:f>
        <x:v>180592.95674744097</x:v>
      </x:c>
      <x:c r="R11357" s="268" t="n">
        <x:f>O11357-P11357-Q11357-FIXED_COST</x:f>
        <x:v>-5234.9567474409705</x:v>
      </x:c>
      <x:c r="S11357" s="139" t="str">
        <x:f>IF(AND(L11357&lt;=TOTAL_BED_CAP,N11357&lt;=TEMP_WORKER_CAP),"YES","NO")</x:f>
        <x:v>NO</x:v>
      </x:c>
      <x:c r="T11357" s="139" t="n">
        <x:f>IF(S11357="YES",R11357,-1E+99)</x:f>
        <x:v>-1e+99</x:v>
      </x:c>
    </x:row>
    <x:row r="11358">
      <x:c r="A11358" s="139"/>
      <x:c r="B11358" s="139"/>
      <x:c r="C11358" s="139"/>
      <x:c r="D11358" s="139"/>
      <x:c r="E11358" s="139"/>
      <x:c r="F11358" s="139"/>
      <x:c r="G11358" s="139"/>
      <x:c r="H11358" s="139"/>
      <x:c r="I11358" s="266" t="n">
        <x:f>INT((ROW()-ROW($I$46))/((CARROT_CAP+1)*(MESCLUN_CAP+1)))</x:f>
        <x:v>17</x:v>
      </x:c>
      <x:c r="J11358" s="266" t="n">
        <x:f>MOD(INT((ROW()-ROW($I$46))/(MESCLUN_CAP+1)),CARROT_CAP+1)</x:f>
        <x:v>7</x:v>
      </x:c>
      <x:c r="K11358" s="266" t="n">
        <x:f>MOD(ROW()-ROW($I$46),MESCLUN_CAP+1)</x:f>
        <x:v>28</x:v>
      </x:c>
      <x:c r="L11358" s="266" t="n">
        <x:f>SUM(I11358:K11358)</x:f>
        <x:v>52</x:v>
      </x:c>
      <x:c r="M11358" s="267" t="n">
        <x:f>I11358*TOMATO_HOURS*WEEKS*(1+TOMATO_DIM)^I11358+J11358*CARROT_HOURS*WEEKS*(1+CARROT_DIM)^J11358+K11358*MESCLUN_HOURS*WEEKS*(1+MESCLUN_DIM)^K11358</x:f>
        <x:v>9767.113846869754</x:v>
      </x:c>
      <x:c r="N11358" s="267" t="n">
        <x:f>MAX(M11358-FARMER_HOURS,0)/TEMP_HOURS_PER_WORKER</x:f>
        <x:v>6.282717949215106</x:v>
      </x:c>
      <x:c r="O11358" s="268" t="n">
        <x:f>I11358*TOMATO_PRICE+J11358*CARROT_PRICE+K11358*MESCLUN_PRICE</x:f>
        <x:v>239858</x:v>
      </x:c>
      <x:c r="P11358" s="268" t="n">
        <x:f>I11358*TOMATO_FERTILIZER+J11358*CARROT_FERTILIZER+K11358*MESCLUN_FERTILIZER</x:f>
        <x:v>42680</x:v>
      </x:c>
      <x:c r="Q11358" s="268" t="n">
        <x:f>MIN(M11358,FARMER_HOURS)*FARMER_RATE+MAX(M11358-FARMER_HOURS,0)*TEMP_RATE</x:f>
        <x:v>182067.94873037766</x:v>
      </x:c>
      <x:c r="R11358" s="268" t="n">
        <x:f>O11358-P11358-Q11358-FIXED_COST</x:f>
        <x:v>-4889.948730377655</x:v>
      </x:c>
      <x:c r="S11358" s="139" t="str">
        <x:f>IF(AND(L11358&lt;=TOTAL_BED_CAP,N11358&lt;=TEMP_WORKER_CAP),"YES","NO")</x:f>
        <x:v>NO</x:v>
      </x:c>
      <x:c r="T11358" s="139" t="n">
        <x:f>IF(S11358="YES",R11358,-1E+99)</x:f>
        <x:v>-1e+99</x:v>
      </x:c>
    </x:row>
    <x:row r="11359">
      <x:c r="A11359" s="139"/>
      <x:c r="B11359" s="139"/>
      <x:c r="C11359" s="139"/>
      <x:c r="D11359" s="139"/>
      <x:c r="E11359" s="139"/>
      <x:c r="F11359" s="139"/>
      <x:c r="G11359" s="139"/>
      <x:c r="H11359" s="139"/>
      <x:c r="I11359" s="266" t="n">
        <x:f>INT((ROW()-ROW($I$46))/((CARROT_CAP+1)*(MESCLUN_CAP+1)))</x:f>
        <x:v>17</x:v>
      </x:c>
      <x:c r="J11359" s="266" t="n">
        <x:f>MOD(INT((ROW()-ROW($I$46))/(MESCLUN_CAP+1)),CARROT_CAP+1)</x:f>
        <x:v>7</x:v>
      </x:c>
      <x:c r="K11359" s="266" t="n">
        <x:f>MOD(ROW()-ROW($I$46),MESCLUN_CAP+1)</x:f>
        <x:v>29</x:v>
      </x:c>
      <x:c r="L11359" s="266" t="n">
        <x:f>SUM(I11359:K11359)</x:f>
        <x:v>53</x:v>
      </x:c>
      <x:c r="M11359" s="267" t="n">
        <x:f>I11359*TOMATO_HOURS*WEEKS*(1+TOMATO_DIM)^I11359+J11359*CARROT_HOURS*WEEKS*(1+CARROT_DIM)^J11359+K11359*MESCLUN_HOURS*WEEKS*(1+MESCLUN_DIM)^K11359</x:f>
        <x:v>9853.931874985406</x:v>
      </x:c>
      <x:c r="N11359" s="267" t="n">
        <x:f>MAX(M11359-FARMER_HOURS,0)/TEMP_HOURS_PER_WORKER</x:f>
        <x:v>6.343008246517643</x:v>
      </x:c>
      <x:c r="O11359" s="268" t="n">
        <x:f>I11359*TOMATO_PRICE+J11359*CARROT_PRICE+K11359*MESCLUN_PRICE</x:f>
        <x:v>242558</x:v>
      </x:c>
      <x:c r="P11359" s="268" t="n">
        <x:f>I11359*TOMATO_FERTILIZER+J11359*CARROT_FERTILIZER+K11359*MESCLUN_FERTILIZER</x:f>
        <x:v>43560</x:v>
      </x:c>
      <x:c r="Q11359" s="268" t="n">
        <x:f>MIN(M11359,FARMER_HOURS)*FARMER_RATE+MAX(M11359-FARMER_HOURS,0)*TEMP_RATE</x:f>
        <x:v>183575.2061629411</x:v>
      </x:c>
      <x:c r="R11359" s="268" t="n">
        <x:f>O11359-P11359-Q11359-FIXED_COST</x:f>
        <x:v>-4577.206162941089</x:v>
      </x:c>
      <x:c r="S11359" s="139" t="str">
        <x:f>IF(AND(L11359&lt;=TOTAL_BED_CAP,N11359&lt;=TEMP_WORKER_CAP),"YES","NO")</x:f>
        <x:v>NO</x:v>
      </x:c>
      <x:c r="T11359" s="139" t="n">
        <x:f>IF(S11359="YES",R11359,-1E+99)</x:f>
        <x:v>-1e+99</x:v>
      </x:c>
    </x:row>
    <x:row r="11360">
      <x:c r="A11360" s="139"/>
      <x:c r="B11360" s="139"/>
      <x:c r="C11360" s="139"/>
      <x:c r="D11360" s="139"/>
      <x:c r="E11360" s="139"/>
      <x:c r="F11360" s="139"/>
      <x:c r="G11360" s="139"/>
      <x:c r="H11360" s="139"/>
      <x:c r="I11360" s="266" t="n">
        <x:f>INT((ROW()-ROW($I$46))/((CARROT_CAP+1)*(MESCLUN_CAP+1)))</x:f>
        <x:v>17</x:v>
      </x:c>
      <x:c r="J11360" s="266" t="n">
        <x:f>MOD(INT((ROW()-ROW($I$46))/(MESCLUN_CAP+1)),CARROT_CAP+1)</x:f>
        <x:v>7</x:v>
      </x:c>
      <x:c r="K11360" s="266" t="n">
        <x:f>MOD(ROW()-ROW($I$46),MESCLUN_CAP+1)</x:f>
        <x:v>30</x:v>
      </x:c>
      <x:c r="L11360" s="266" t="n">
        <x:f>SUM(I11360:K11360)</x:f>
        <x:v>54</x:v>
      </x:c>
      <x:c r="M11360" s="267" t="n">
        <x:f>I11360*TOMATO_HOURS*WEEKS*(1+TOMATO_DIM)^I11360+J11360*CARROT_HOURS*WEEKS*(1+CARROT_DIM)^J11360+K11360*MESCLUN_HOURS*WEEKS*(1+MESCLUN_DIM)^K11360</x:f>
        <x:v>9942.641580319178</x:v>
      </x:c>
      <x:c r="N11360" s="267" t="n">
        <x:f>MAX(M11360-FARMER_HOURS,0)/TEMP_HOURS_PER_WORKER</x:f>
        <x:v>6.404612208554984</x:v>
      </x:c>
      <x:c r="O11360" s="268" t="n">
        <x:f>I11360*TOMATO_PRICE+J11360*CARROT_PRICE+K11360*MESCLUN_PRICE</x:f>
        <x:v>245258</x:v>
      </x:c>
      <x:c r="P11360" s="268" t="n">
        <x:f>I11360*TOMATO_FERTILIZER+J11360*CARROT_FERTILIZER+K11360*MESCLUN_FERTILIZER</x:f>
        <x:v>44440</x:v>
      </x:c>
      <x:c r="Q11360" s="268" t="n">
        <x:f>MIN(M11360,FARMER_HOURS)*FARMER_RATE+MAX(M11360-FARMER_HOURS,0)*TEMP_RATE</x:f>
        <x:v>185115.3052138746</x:v>
      </x:c>
      <x:c r="R11360" s="268" t="n">
        <x:f>O11360-P11360-Q11360-FIXED_COST</x:f>
        <x:v>-4297.305213874613</x:v>
      </x:c>
      <x:c r="S11360" s="139" t="str">
        <x:f>IF(AND(L11360&lt;=TOTAL_BED_CAP,N11360&lt;=TEMP_WORKER_CAP),"YES","NO")</x:f>
        <x:v>NO</x:v>
      </x:c>
      <x:c r="T11360" s="139" t="n">
        <x:f>IF(S11360="YES",R11360,-1E+99)</x:f>
        <x:v>-1e+99</x:v>
      </x:c>
    </x:row>
    <x:row r="11361">
      <x:c r="A11361" s="139"/>
      <x:c r="B11361" s="139"/>
      <x:c r="C11361" s="139"/>
      <x:c r="D11361" s="139"/>
      <x:c r="E11361" s="139"/>
      <x:c r="F11361" s="139"/>
      <x:c r="G11361" s="139"/>
      <x:c r="H11361" s="139"/>
      <x:c r="I11361" s="266" t="n">
        <x:f>INT((ROW()-ROW($I$46))/((CARROT_CAP+1)*(MESCLUN_CAP+1)))</x:f>
        <x:v>17</x:v>
      </x:c>
      <x:c r="J11361" s="266" t="n">
        <x:f>MOD(INT((ROW()-ROW($I$46))/(MESCLUN_CAP+1)),CARROT_CAP+1)</x:f>
        <x:v>8</x:v>
      </x:c>
      <x:c r="K11361" s="266" t="n">
        <x:f>MOD(ROW()-ROW($I$46),MESCLUN_CAP+1)</x:f>
        <x:v>0</x:v>
      </x:c>
      <x:c r="L11361" s="266" t="n">
        <x:f>SUM(I11361:K11361)</x:f>
        <x:v>25</x:v>
      </x:c>
      <x:c r="M11361" s="267" t="n">
        <x:f>I11361*TOMATO_HOURS*WEEKS*(1+TOMATO_DIM)^I11361+J11361*CARROT_HOURS*WEEKS*(1+CARROT_DIM)^J11361+K11361*MESCLUN_HOURS*WEEKS*(1+MESCLUN_DIM)^K11361</x:f>
        <x:v>8025.756231441586</x:v>
      </x:c>
      <x:c r="N11361" s="267" t="n">
        <x:f>MAX(M11361-FARMER_HOURS,0)/TEMP_HOURS_PER_WORKER</x:f>
        <x:v>5.07344182738999</x:v>
      </x:c>
      <x:c r="O11361" s="268" t="n">
        <x:f>I11361*TOMATO_PRICE+J11361*CARROT_PRICE+K11361*MESCLUN_PRICE</x:f>
        <x:v>166352</x:v>
      </x:c>
      <x:c r="P11361" s="268" t="n">
        <x:f>I11361*TOMATO_FERTILIZER+J11361*CARROT_FERTILIZER+K11361*MESCLUN_FERTILIZER</x:f>
        <x:v>18480</x:v>
      </x:c>
      <x:c r="Q11361" s="268" t="n">
        <x:f>MIN(M11361,FARMER_HOURS)*FARMER_RATE+MAX(M11361-FARMER_HOURS,0)*TEMP_RATE</x:f>
        <x:v>151836.04568474976</x:v>
      </x:c>
      <x:c r="R11361" s="268" t="n">
        <x:f>O11361-P11361-Q11361-FIXED_COST</x:f>
        <x:v>-23964.045684749755</x:v>
      </x:c>
      <x:c r="S11361" s="139" t="str">
        <x:f>IF(AND(L11361&lt;=TOTAL_BED_CAP,N11361&lt;=TEMP_WORKER_CAP),"YES","NO")</x:f>
        <x:v>NO</x:v>
      </x:c>
      <x:c r="T11361" s="139" t="n">
        <x:f>IF(S11361="YES",R11361,-1E+99)</x:f>
        <x:v>-1e+99</x:v>
      </x:c>
    </x:row>
    <x:row r="11362">
      <x:c r="A11362" s="139"/>
      <x:c r="B11362" s="139"/>
      <x:c r="C11362" s="139"/>
      <x:c r="D11362" s="139"/>
      <x:c r="E11362" s="139"/>
      <x:c r="F11362" s="139"/>
      <x:c r="G11362" s="139"/>
      <x:c r="H11362" s="139"/>
      <x:c r="I11362" s="266" t="n">
        <x:f>INT((ROW()-ROW($I$46))/((CARROT_CAP+1)*(MESCLUN_CAP+1)))</x:f>
        <x:v>17</x:v>
      </x:c>
      <x:c r="J11362" s="266" t="n">
        <x:f>MOD(INT((ROW()-ROW($I$46))/(MESCLUN_CAP+1)),CARROT_CAP+1)</x:f>
        <x:v>8</x:v>
      </x:c>
      <x:c r="K11362" s="266" t="n">
        <x:f>MOD(ROW()-ROW($I$46),MESCLUN_CAP+1)</x:f>
        <x:v>1</x:v>
      </x:c>
      <x:c r="L11362" s="266" t="n">
        <x:f>SUM(I11362:K11362)</x:f>
        <x:v>26</x:v>
      </x:c>
      <x:c r="M11362" s="267" t="n">
        <x:f>I11362*TOMATO_HOURS*WEEKS*(1+TOMATO_DIM)^I11362+J11362*CARROT_HOURS*WEEKS*(1+CARROT_DIM)^J11362+K11362*MESCLUN_HOURS*WEEKS*(1+MESCLUN_DIM)^K11362</x:f>
        <x:v>8071.318731441586</x:v>
      </x:c>
      <x:c r="N11362" s="267" t="n">
        <x:f>MAX(M11362-FARMER_HOURS,0)/TEMP_HOURS_PER_WORKER</x:f>
        <x:v>5.105082452389991</x:v>
      </x:c>
      <x:c r="O11362" s="268" t="n">
        <x:f>I11362*TOMATO_PRICE+J11362*CARROT_PRICE+K11362*MESCLUN_PRICE</x:f>
        <x:v>169052</x:v>
      </x:c>
      <x:c r="P11362" s="268" t="n">
        <x:f>I11362*TOMATO_FERTILIZER+J11362*CARROT_FERTILIZER+K11362*MESCLUN_FERTILIZER</x:f>
        <x:v>19360</x:v>
      </x:c>
      <x:c r="Q11362" s="268" t="n">
        <x:f>MIN(M11362,FARMER_HOURS)*FARMER_RATE+MAX(M11362-FARMER_HOURS,0)*TEMP_RATE</x:f>
        <x:v>152627.06130974976</x:v>
      </x:c>
      <x:c r="R11362" s="268" t="n">
        <x:f>O11362-P11362-Q11362-FIXED_COST</x:f>
        <x:v>-22935.061309749755</x:v>
      </x:c>
      <x:c r="S11362" s="139" t="str">
        <x:f>IF(AND(L11362&lt;=TOTAL_BED_CAP,N11362&lt;=TEMP_WORKER_CAP),"YES","NO")</x:f>
        <x:v>NO</x:v>
      </x:c>
      <x:c r="T11362" s="139" t="n">
        <x:f>IF(S11362="YES",R11362,-1E+99)</x:f>
        <x:v>-1e+99</x:v>
      </x:c>
    </x:row>
    <x:row r="11363">
      <x:c r="A11363" s="139"/>
      <x:c r="B11363" s="139"/>
      <x:c r="C11363" s="139"/>
      <x:c r="D11363" s="139"/>
      <x:c r="E11363" s="139"/>
      <x:c r="F11363" s="139"/>
      <x:c r="G11363" s="139"/>
      <x:c r="H11363" s="139"/>
      <x:c r="I11363" s="266" t="n">
        <x:f>INT((ROW()-ROW($I$46))/((CARROT_CAP+1)*(MESCLUN_CAP+1)))</x:f>
        <x:v>17</x:v>
      </x:c>
      <x:c r="J11363" s="266" t="n">
        <x:f>MOD(INT((ROW()-ROW($I$46))/(MESCLUN_CAP+1)),CARROT_CAP+1)</x:f>
        <x:v>8</x:v>
      </x:c>
      <x:c r="K11363" s="266" t="n">
        <x:f>MOD(ROW()-ROW($I$46),MESCLUN_CAP+1)</x:f>
        <x:v>2</x:v>
      </x:c>
      <x:c r="L11363" s="266" t="n">
        <x:f>SUM(I11363:K11363)</x:f>
        <x:v>27</x:v>
      </x:c>
      <x:c r="M11363" s="267" t="n">
        <x:f>I11363*TOMATO_HOURS*WEEKS*(1+TOMATO_DIM)^I11363+J11363*CARROT_HOURS*WEEKS*(1+CARROT_DIM)^J11363+K11363*MESCLUN_HOURS*WEEKS*(1+MESCLUN_DIM)^K11363</x:f>
        <x:v>8118.020293941587</x:v>
      </x:c>
      <x:c r="N11363" s="267" t="n">
        <x:f>MAX(M11363-FARMER_HOURS,0)/TEMP_HOURS_PER_WORKER</x:f>
        <x:v>5.137514093014991</x:v>
      </x:c>
      <x:c r="O11363" s="268" t="n">
        <x:f>I11363*TOMATO_PRICE+J11363*CARROT_PRICE+K11363*MESCLUN_PRICE</x:f>
        <x:v>171752</x:v>
      </x:c>
      <x:c r="P11363" s="268" t="n">
        <x:f>I11363*TOMATO_FERTILIZER+J11363*CARROT_FERTILIZER+K11363*MESCLUN_FERTILIZER</x:f>
        <x:v>20240</x:v>
      </x:c>
      <x:c r="Q11363" s="268" t="n">
        <x:f>MIN(M11363,FARMER_HOURS)*FARMER_RATE+MAX(M11363-FARMER_HOURS,0)*TEMP_RATE</x:f>
        <x:v>153437.85232537478</x:v>
      </x:c>
      <x:c r="R11363" s="268" t="n">
        <x:f>O11363-P11363-Q11363-FIXED_COST</x:f>
        <x:v>-21925.852325374784</x:v>
      </x:c>
      <x:c r="S11363" s="139" t="str">
        <x:f>IF(AND(L11363&lt;=TOTAL_BED_CAP,N11363&lt;=TEMP_WORKER_CAP),"YES","NO")</x:f>
        <x:v>NO</x:v>
      </x:c>
      <x:c r="T11363" s="139" t="n">
        <x:f>IF(S11363="YES",R11363,-1E+99)</x:f>
        <x:v>-1e+99</x:v>
      </x:c>
    </x:row>
    <x:row r="11364">
      <x:c r="A11364" s="139"/>
      <x:c r="B11364" s="139"/>
      <x:c r="C11364" s="139"/>
      <x:c r="D11364" s="139"/>
      <x:c r="E11364" s="139"/>
      <x:c r="F11364" s="139"/>
      <x:c r="G11364" s="139"/>
      <x:c r="H11364" s="139"/>
      <x:c r="I11364" s="266" t="n">
        <x:f>INT((ROW()-ROW($I$46))/((CARROT_CAP+1)*(MESCLUN_CAP+1)))</x:f>
        <x:v>17</x:v>
      </x:c>
      <x:c r="J11364" s="266" t="n">
        <x:f>MOD(INT((ROW()-ROW($I$46))/(MESCLUN_CAP+1)),CARROT_CAP+1)</x:f>
        <x:v>8</x:v>
      </x:c>
      <x:c r="K11364" s="266" t="n">
        <x:f>MOD(ROW()-ROW($I$46),MESCLUN_CAP+1)</x:f>
        <x:v>3</x:v>
      </x:c>
      <x:c r="L11364" s="266" t="n">
        <x:f>SUM(I11364:K11364)</x:f>
        <x:v>28</x:v>
      </x:c>
      <x:c r="M11364" s="267" t="n">
        <x:f>I11364*TOMATO_HOURS*WEEKS*(1+TOMATO_DIM)^I11364+J11364*CARROT_HOURS*WEEKS*(1+CARROT_DIM)^J11364+K11364*MESCLUN_HOURS*WEEKS*(1+MESCLUN_DIM)^K11364</x:f>
        <x:v>8165.882276363462</x:v>
      </x:c>
      <x:c r="N11364" s="267" t="n">
        <x:f>MAX(M11364-FARMER_HOURS,0)/TEMP_HOURS_PER_WORKER</x:f>
        <x:v>5.170751580807959</x:v>
      </x:c>
      <x:c r="O11364" s="268" t="n">
        <x:f>I11364*TOMATO_PRICE+J11364*CARROT_PRICE+K11364*MESCLUN_PRICE</x:f>
        <x:v>174452</x:v>
      </x:c>
      <x:c r="P11364" s="268" t="n">
        <x:f>I11364*TOMATO_FERTILIZER+J11364*CARROT_FERTILIZER+K11364*MESCLUN_FERTILIZER</x:f>
        <x:v>21120</x:v>
      </x:c>
      <x:c r="Q11364" s="268" t="n">
        <x:f>MIN(M11364,FARMER_HOURS)*FARMER_RATE+MAX(M11364-FARMER_HOURS,0)*TEMP_RATE</x:f>
        <x:v>154268.789520199</x:v>
      </x:c>
      <x:c r="R11364" s="268" t="n">
        <x:f>O11364-P11364-Q11364-FIXED_COST</x:f>
        <x:v>-20936.789520199003</x:v>
      </x:c>
      <x:c r="S11364" s="139" t="str">
        <x:f>IF(AND(L11364&lt;=TOTAL_BED_CAP,N11364&lt;=TEMP_WORKER_CAP),"YES","NO")</x:f>
        <x:v>NO</x:v>
      </x:c>
      <x:c r="T11364" s="139" t="n">
        <x:f>IF(S11364="YES",R11364,-1E+99)</x:f>
        <x:v>-1e+99</x:v>
      </x:c>
    </x:row>
    <x:row r="11365">
      <x:c r="A11365" s="139"/>
      <x:c r="B11365" s="139"/>
      <x:c r="C11365" s="139"/>
      <x:c r="D11365" s="139"/>
      <x:c r="E11365" s="139"/>
      <x:c r="F11365" s="139"/>
      <x:c r="G11365" s="139"/>
      <x:c r="H11365" s="139"/>
      <x:c r="I11365" s="266" t="n">
        <x:f>INT((ROW()-ROW($I$46))/((CARROT_CAP+1)*(MESCLUN_CAP+1)))</x:f>
        <x:v>17</x:v>
      </x:c>
      <x:c r="J11365" s="266" t="n">
        <x:f>MOD(INT((ROW()-ROW($I$46))/(MESCLUN_CAP+1)),CARROT_CAP+1)</x:f>
        <x:v>8</x:v>
      </x:c>
      <x:c r="K11365" s="266" t="n">
        <x:f>MOD(ROW()-ROW($I$46),MESCLUN_CAP+1)</x:f>
        <x:v>4</x:v>
      </x:c>
      <x:c r="L11365" s="266" t="n">
        <x:f>SUM(I11365:K11365)</x:f>
        <x:v>29</x:v>
      </x:c>
      <x:c r="M11365" s="267" t="n">
        <x:f>I11365*TOMATO_HOURS*WEEKS*(1+TOMATO_DIM)^I11365+J11365*CARROT_HOURS*WEEKS*(1+CARROT_DIM)^J11365+K11365*MESCLUN_HOURS*WEEKS*(1+MESCLUN_DIM)^K11365</x:f>
        <x:v>8214.926392086118</x:v>
      </x:c>
      <x:c r="N11365" s="267" t="n">
        <x:f>MAX(M11365-FARMER_HOURS,0)/TEMP_HOURS_PER_WORKER</x:f>
        <x:v>5.204809994504249</x:v>
      </x:c>
      <x:c r="O11365" s="268" t="n">
        <x:f>I11365*TOMATO_PRICE+J11365*CARROT_PRICE+K11365*MESCLUN_PRICE</x:f>
        <x:v>177152</x:v>
      </x:c>
      <x:c r="P11365" s="268" t="n">
        <x:f>I11365*TOMATO_FERTILIZER+J11365*CARROT_FERTILIZER+K11365*MESCLUN_FERTILIZER</x:f>
        <x:v>22000</x:v>
      </x:c>
      <x:c r="Q11365" s="268" t="n">
        <x:f>MIN(M11365,FARMER_HOURS)*FARMER_RATE+MAX(M11365-FARMER_HOURS,0)*TEMP_RATE</x:f>
        <x:v>155120.2498626062</x:v>
      </x:c>
      <x:c r="R11365" s="268" t="n">
        <x:f>O11365-P11365-Q11365-FIXED_COST</x:f>
        <x:v>-19968.2498626062</x:v>
      </x:c>
      <x:c r="S11365" s="139" t="str">
        <x:f>IF(AND(L11365&lt;=TOTAL_BED_CAP,N11365&lt;=TEMP_WORKER_CAP),"YES","NO")</x:f>
        <x:v>NO</x:v>
      </x:c>
      <x:c r="T11365" s="139" t="n">
        <x:f>IF(S11365="YES",R11365,-1E+99)</x:f>
        <x:v>-1e+99</x:v>
      </x:c>
    </x:row>
    <x:row r="11366">
      <x:c r="A11366" s="139"/>
      <x:c r="B11366" s="139"/>
      <x:c r="C11366" s="139"/>
      <x:c r="D11366" s="139"/>
      <x:c r="E11366" s="139"/>
      <x:c r="F11366" s="139"/>
      <x:c r="G11366" s="139"/>
      <x:c r="H11366" s="139"/>
      <x:c r="I11366" s="266" t="n">
        <x:f>INT((ROW()-ROW($I$46))/((CARROT_CAP+1)*(MESCLUN_CAP+1)))</x:f>
        <x:v>17</x:v>
      </x:c>
      <x:c r="J11366" s="266" t="n">
        <x:f>MOD(INT((ROW()-ROW($I$46))/(MESCLUN_CAP+1)),CARROT_CAP+1)</x:f>
        <x:v>8</x:v>
      </x:c>
      <x:c r="K11366" s="266" t="n">
        <x:f>MOD(ROW()-ROW($I$46),MESCLUN_CAP+1)</x:f>
        <x:v>5</x:v>
      </x:c>
      <x:c r="L11366" s="266" t="n">
        <x:f>SUM(I11366:K11366)</x:f>
        <x:v>30</x:v>
      </x:c>
      <x:c r="M11366" s="267" t="n">
        <x:f>I11366*TOMATO_HOURS*WEEKS*(1+TOMATO_DIM)^I11366+J11366*CARROT_HOURS*WEEKS*(1+CARROT_DIM)^J11366+K11366*MESCLUN_HOURS*WEEKS*(1+MESCLUN_DIM)^K11366</x:f>
        <x:v>8265.174716007321</x:v>
      </x:c>
      <x:c r="N11366" s="267" t="n">
        <x:f>MAX(M11366-FARMER_HOURS,0)/TEMP_HOURS_PER_WORKER</x:f>
        <x:v>5.239704663893973</x:v>
      </x:c>
      <x:c r="O11366" s="268" t="n">
        <x:f>I11366*TOMATO_PRICE+J11366*CARROT_PRICE+K11366*MESCLUN_PRICE</x:f>
        <x:v>179852</x:v>
      </x:c>
      <x:c r="P11366" s="268" t="n">
        <x:f>I11366*TOMATO_FERTILIZER+J11366*CARROT_FERTILIZER+K11366*MESCLUN_FERTILIZER</x:f>
        <x:v>22880</x:v>
      </x:c>
      <x:c r="Q11366" s="268" t="n">
        <x:f>MIN(M11366,FARMER_HOURS)*FARMER_RATE+MAX(M11366-FARMER_HOURS,0)*TEMP_RATE</x:f>
        <x:v>155992.61659734932</x:v>
      </x:c>
      <x:c r="R11366" s="268" t="n">
        <x:f>O11366-P11366-Q11366-FIXED_COST</x:f>
        <x:v>-19020.61659734932</x:v>
      </x:c>
      <x:c r="S11366" s="139" t="str">
        <x:f>IF(AND(L11366&lt;=TOTAL_BED_CAP,N11366&lt;=TEMP_WORKER_CAP),"YES","NO")</x:f>
        <x:v>NO</x:v>
      </x:c>
      <x:c r="T11366" s="139" t="n">
        <x:f>IF(S11366="YES",R11366,-1E+99)</x:f>
        <x:v>-1e+99</x:v>
      </x:c>
    </x:row>
    <x:row r="11367">
      <x:c r="A11367" s="139"/>
      <x:c r="B11367" s="139"/>
      <x:c r="C11367" s="139"/>
      <x:c r="D11367" s="139"/>
      <x:c r="E11367" s="139"/>
      <x:c r="F11367" s="139"/>
      <x:c r="G11367" s="139"/>
      <x:c r="H11367" s="139"/>
      <x:c r="I11367" s="266" t="n">
        <x:f>INT((ROW()-ROW($I$46))/((CARROT_CAP+1)*(MESCLUN_CAP+1)))</x:f>
        <x:v>17</x:v>
      </x:c>
      <x:c r="J11367" s="266" t="n">
        <x:f>MOD(INT((ROW()-ROW($I$46))/(MESCLUN_CAP+1)),CARROT_CAP+1)</x:f>
        <x:v>8</x:v>
      </x:c>
      <x:c r="K11367" s="266" t="n">
        <x:f>MOD(ROW()-ROW($I$46),MESCLUN_CAP+1)</x:f>
        <x:v>6</x:v>
      </x:c>
      <x:c r="L11367" s="266" t="n">
        <x:f>SUM(I11367:K11367)</x:f>
        <x:v>31</x:v>
      </x:c>
      <x:c r="M11367" s="267" t="n">
        <x:f>I11367*TOMATO_HOURS*WEEKS*(1+TOMATO_DIM)^I11367+J11367*CARROT_HOURS*WEEKS*(1+CARROT_DIM)^J11367+K11367*MESCLUN_HOURS*WEEKS*(1+MESCLUN_DIM)^K11367</x:f>
        <x:v>8316.649690188955</x:v>
      </x:c>
      <x:c r="N11367" s="267" t="n">
        <x:f>MAX(M11367-FARMER_HOURS,0)/TEMP_HOURS_PER_WORKER</x:f>
        <x:v>5.27545117374233</x:v>
      </x:c>
      <x:c r="O11367" s="268" t="n">
        <x:f>I11367*TOMATO_PRICE+J11367*CARROT_PRICE+K11367*MESCLUN_PRICE</x:f>
        <x:v>182552</x:v>
      </x:c>
      <x:c r="P11367" s="268" t="n">
        <x:f>I11367*TOMATO_FERTILIZER+J11367*CARROT_FERTILIZER+K11367*MESCLUN_FERTILIZER</x:f>
        <x:v>23760</x:v>
      </x:c>
      <x:c r="Q11367" s="268" t="n">
        <x:f>MIN(M11367,FARMER_HOURS)*FARMER_RATE+MAX(M11367-FARMER_HOURS,0)*TEMP_RATE</x:f>
        <x:v>156886.27934355824</x:v>
      </x:c>
      <x:c r="R11367" s="268" t="n">
        <x:f>O11367-P11367-Q11367-FIXED_COST</x:f>
        <x:v>-18094.279343558243</x:v>
      </x:c>
      <x:c r="S11367" s="139" t="str">
        <x:f>IF(AND(L11367&lt;=TOTAL_BED_CAP,N11367&lt;=TEMP_WORKER_CAP),"YES","NO")</x:f>
        <x:v>NO</x:v>
      </x:c>
      <x:c r="T11367" s="139" t="n">
        <x:f>IF(S11367="YES",R11367,-1E+99)</x:f>
        <x:v>-1e+99</x:v>
      </x:c>
    </x:row>
    <x:row r="11368">
      <x:c r="A11368" s="139"/>
      <x:c r="B11368" s="139"/>
      <x:c r="C11368" s="139"/>
      <x:c r="D11368" s="139"/>
      <x:c r="E11368" s="139"/>
      <x:c r="F11368" s="139"/>
      <x:c r="G11368" s="139"/>
      <x:c r="H11368" s="139"/>
      <x:c r="I11368" s="266" t="n">
        <x:f>INT((ROW()-ROW($I$46))/((CARROT_CAP+1)*(MESCLUN_CAP+1)))</x:f>
        <x:v>17</x:v>
      </x:c>
      <x:c r="J11368" s="266" t="n">
        <x:f>MOD(INT((ROW()-ROW($I$46))/(MESCLUN_CAP+1)),CARROT_CAP+1)</x:f>
        <x:v>8</x:v>
      </x:c>
      <x:c r="K11368" s="266" t="n">
        <x:f>MOD(ROW()-ROW($I$46),MESCLUN_CAP+1)</x:f>
        <x:v>7</x:v>
      </x:c>
      <x:c r="L11368" s="266" t="n">
        <x:f>SUM(I11368:K11368)</x:f>
        <x:v>32</x:v>
      </x:c>
      <x:c r="M11368" s="267" t="n">
        <x:f>I11368*TOMATO_HOURS*WEEKS*(1+TOMATO_DIM)^I11368+J11368*CARROT_HOURS*WEEKS*(1+CARROT_DIM)^J11368+K11368*MESCLUN_HOURS*WEEKS*(1+MESCLUN_DIM)^K11368</x:f>
        <x:v>8369.374129586915</x:v>
      </x:c>
      <x:c r="N11368" s="267" t="n">
        <x:f>MAX(M11368-FARMER_HOURS,0)/TEMP_HOURS_PER_WORKER</x:f>
        <x:v>5.312065367768691</x:v>
      </x:c>
      <x:c r="O11368" s="268" t="n">
        <x:f>I11368*TOMATO_PRICE+J11368*CARROT_PRICE+K11368*MESCLUN_PRICE</x:f>
        <x:v>185252</x:v>
      </x:c>
      <x:c r="P11368" s="268" t="n">
        <x:f>I11368*TOMATO_FERTILIZER+J11368*CARROT_FERTILIZER+K11368*MESCLUN_FERTILIZER</x:f>
        <x:v>24640</x:v>
      </x:c>
      <x:c r="Q11368" s="268" t="n">
        <x:f>MIN(M11368,FARMER_HOURS)*FARMER_RATE+MAX(M11368-FARMER_HOURS,0)*TEMP_RATE</x:f>
        <x:v>157801.63419421727</x:v>
      </x:c>
      <x:c r="R11368" s="268" t="n">
        <x:f>O11368-P11368-Q11368-FIXED_COST</x:f>
        <x:v>-17189.634194217273</x:v>
      </x:c>
      <x:c r="S11368" s="139" t="str">
        <x:f>IF(AND(L11368&lt;=TOTAL_BED_CAP,N11368&lt;=TEMP_WORKER_CAP),"YES","NO")</x:f>
        <x:v>NO</x:v>
      </x:c>
      <x:c r="T11368" s="139" t="n">
        <x:f>IF(S11368="YES",R11368,-1E+99)</x:f>
        <x:v>-1e+99</x:v>
      </x:c>
    </x:row>
    <x:row r="11369">
      <x:c r="A11369" s="139"/>
      <x:c r="B11369" s="139"/>
      <x:c r="C11369" s="139"/>
      <x:c r="D11369" s="139"/>
      <x:c r="E11369" s="139"/>
      <x:c r="F11369" s="139"/>
      <x:c r="G11369" s="139"/>
      <x:c r="H11369" s="139"/>
      <x:c r="I11369" s="266" t="n">
        <x:f>INT((ROW()-ROW($I$46))/((CARROT_CAP+1)*(MESCLUN_CAP+1)))</x:f>
        <x:v>17</x:v>
      </x:c>
      <x:c r="J11369" s="266" t="n">
        <x:f>MOD(INT((ROW()-ROW($I$46))/(MESCLUN_CAP+1)),CARROT_CAP+1)</x:f>
        <x:v>8</x:v>
      </x:c>
      <x:c r="K11369" s="266" t="n">
        <x:f>MOD(ROW()-ROW($I$46),MESCLUN_CAP+1)</x:f>
        <x:v>8</x:v>
      </x:c>
      <x:c r="L11369" s="266" t="n">
        <x:f>SUM(I11369:K11369)</x:f>
        <x:v>33</x:v>
      </x:c>
      <x:c r="M11369" s="267" t="n">
        <x:f>I11369*TOMATO_HOURS*WEEKS*(1+TOMATO_DIM)^I11369+J11369*CARROT_HOURS*WEEKS*(1+CARROT_DIM)^J11369+K11369*MESCLUN_HOURS*WEEKS*(1+MESCLUN_DIM)^K11369</x:f>
        <x:v>8423.371227866895</x:v>
      </x:c>
      <x:c r="N11369" s="267" t="n">
        <x:f>MAX(M11369-FARMER_HOURS,0)/TEMP_HOURS_PER_WORKER</x:f>
        <x:v>5.349563352685344</x:v>
      </x:c>
      <x:c r="O11369" s="268" t="n">
        <x:f>I11369*TOMATO_PRICE+J11369*CARROT_PRICE+K11369*MESCLUN_PRICE</x:f>
        <x:v>187952</x:v>
      </x:c>
      <x:c r="P11369" s="268" t="n">
        <x:f>I11369*TOMATO_FERTILIZER+J11369*CARROT_FERTILIZER+K11369*MESCLUN_FERTILIZER</x:f>
        <x:v>25520</x:v>
      </x:c>
      <x:c r="Q11369" s="268" t="n">
        <x:f>MIN(M11369,FARMER_HOURS)*FARMER_RATE+MAX(M11369-FARMER_HOURS,0)*TEMP_RATE</x:f>
        <x:v>158739.0838171336</x:v>
      </x:c>
      <x:c r="R11369" s="268" t="n">
        <x:f>O11369-P11369-Q11369-FIXED_COST</x:f>
        <x:v>-16307.083817133593</x:v>
      </x:c>
      <x:c r="S11369" s="139" t="str">
        <x:f>IF(AND(L11369&lt;=TOTAL_BED_CAP,N11369&lt;=TEMP_WORKER_CAP),"YES","NO")</x:f>
        <x:v>NO</x:v>
      </x:c>
      <x:c r="T11369" s="139" t="n">
        <x:f>IF(S11369="YES",R11369,-1E+99)</x:f>
        <x:v>-1e+99</x:v>
      </x:c>
    </x:row>
    <x:row r="11370">
      <x:c r="A11370" s="139"/>
      <x:c r="B11370" s="139"/>
      <x:c r="C11370" s="139"/>
      <x:c r="D11370" s="139"/>
      <x:c r="E11370" s="139"/>
      <x:c r="F11370" s="139"/>
      <x:c r="G11370" s="139"/>
      <x:c r="H11370" s="139"/>
      <x:c r="I11370" s="266" t="n">
        <x:f>INT((ROW()-ROW($I$46))/((CARROT_CAP+1)*(MESCLUN_CAP+1)))</x:f>
        <x:v>17</x:v>
      </x:c>
      <x:c r="J11370" s="266" t="n">
        <x:f>MOD(INT((ROW()-ROW($I$46))/(MESCLUN_CAP+1)),CARROT_CAP+1)</x:f>
        <x:v>8</x:v>
      </x:c>
      <x:c r="K11370" s="266" t="n">
        <x:f>MOD(ROW()-ROW($I$46),MESCLUN_CAP+1)</x:f>
        <x:v>9</x:v>
      </x:c>
      <x:c r="L11370" s="266" t="n">
        <x:f>SUM(I11370:K11370)</x:f>
        <x:v>34</x:v>
      </x:c>
      <x:c r="M11370" s="267" t="n">
        <x:f>I11370*TOMATO_HOURS*WEEKS*(1+TOMATO_DIM)^I11370+J11370*CARROT_HOURS*WEEKS*(1+CARROT_DIM)^J11370+K11370*MESCLUN_HOURS*WEEKS*(1+MESCLUN_DIM)^K11370</x:f>
        <x:v>8478.66456330729</x:v>
      </x:c>
      <x:c r="N11370" s="267" t="n">
        <x:f>MAX(M11370-FARMER_HOURS,0)/TEMP_HOURS_PER_WORKER</x:f>
        <x:v>5.387961502296728</x:v>
      </x:c>
      <x:c r="O11370" s="268" t="n">
        <x:f>I11370*TOMATO_PRICE+J11370*CARROT_PRICE+K11370*MESCLUN_PRICE</x:f>
        <x:v>190652</x:v>
      </x:c>
      <x:c r="P11370" s="268" t="n">
        <x:f>I11370*TOMATO_FERTILIZER+J11370*CARROT_FERTILIZER+K11370*MESCLUN_FERTILIZER</x:f>
        <x:v>26400</x:v>
      </x:c>
      <x:c r="Q11370" s="268" t="n">
        <x:f>MIN(M11370,FARMER_HOURS)*FARMER_RATE+MAX(M11370-FARMER_HOURS,0)*TEMP_RATE</x:f>
        <x:v>159699.03755741823</x:v>
      </x:c>
      <x:c r="R11370" s="268" t="n">
        <x:f>O11370-P11370-Q11370-FIXED_COST</x:f>
        <x:v>-15447.037557418225</x:v>
      </x:c>
      <x:c r="S11370" s="139" t="str">
        <x:f>IF(AND(L11370&lt;=TOTAL_BED_CAP,N11370&lt;=TEMP_WORKER_CAP),"YES","NO")</x:f>
        <x:v>NO</x:v>
      </x:c>
      <x:c r="T11370" s="139" t="n">
        <x:f>IF(S11370="YES",R11370,-1E+99)</x:f>
        <x:v>-1e+99</x:v>
      </x:c>
    </x:row>
    <x:row r="11371">
      <x:c r="A11371" s="139"/>
      <x:c r="B11371" s="139"/>
      <x:c r="C11371" s="139"/>
      <x:c r="D11371" s="139"/>
      <x:c r="E11371" s="139"/>
      <x:c r="F11371" s="139"/>
      <x:c r="G11371" s="139"/>
      <x:c r="H11371" s="139"/>
      <x:c r="I11371" s="266" t="n">
        <x:f>INT((ROW()-ROW($I$46))/((CARROT_CAP+1)*(MESCLUN_CAP+1)))</x:f>
        <x:v>17</x:v>
      </x:c>
      <x:c r="J11371" s="266" t="n">
        <x:f>MOD(INT((ROW()-ROW($I$46))/(MESCLUN_CAP+1)),CARROT_CAP+1)</x:f>
        <x:v>8</x:v>
      </x:c>
      <x:c r="K11371" s="266" t="n">
        <x:f>MOD(ROW()-ROW($I$46),MESCLUN_CAP+1)</x:f>
        <x:v>10</x:v>
      </x:c>
      <x:c r="L11371" s="266" t="n">
        <x:f>SUM(I11371:K11371)</x:f>
        <x:v>35</x:v>
      </x:c>
      <x:c r="M11371" s="267" t="n">
        <x:f>I11371*TOMATO_HOURS*WEEKS*(1+TOMATO_DIM)^I11371+J11371*CARROT_HOURS*WEEKS*(1+CARROT_DIM)^J11371+K11371*MESCLUN_HOURS*WEEKS*(1+MESCLUN_DIM)^K11371</x:f>
        <x:v>8535.278104790501</x:v>
      </x:c>
      <x:c r="N11371" s="267" t="n">
        <x:f>MAX(M11371-FARMER_HOURS,0)/TEMP_HOURS_PER_WORKER</x:f>
        <x:v>5.42727646166007</x:v>
      </x:c>
      <x:c r="O11371" s="268" t="n">
        <x:f>I11371*TOMATO_PRICE+J11371*CARROT_PRICE+K11371*MESCLUN_PRICE</x:f>
        <x:v>193352</x:v>
      </x:c>
      <x:c r="P11371" s="268" t="n">
        <x:f>I11371*TOMATO_FERTILIZER+J11371*CARROT_FERTILIZER+K11371*MESCLUN_FERTILIZER</x:f>
        <x:v>27280</x:v>
      </x:c>
      <x:c r="Q11371" s="268" t="n">
        <x:f>MIN(M11371,FARMER_HOURS)*FARMER_RATE+MAX(M11371-FARMER_HOURS,0)*TEMP_RATE</x:f>
        <x:v>160681.91154150176</x:v>
      </x:c>
      <x:c r="R11371" s="268" t="n">
        <x:f>O11371-P11371-Q11371-FIXED_COST</x:f>
        <x:v>-14609.911541501759</x:v>
      </x:c>
      <x:c r="S11371" s="139" t="str">
        <x:f>IF(AND(L11371&lt;=TOTAL_BED_CAP,N11371&lt;=TEMP_WORKER_CAP),"YES","NO")</x:f>
        <x:v>NO</x:v>
      </x:c>
      <x:c r="T11371" s="139" t="n">
        <x:f>IF(S11371="YES",R11371,-1E+99)</x:f>
        <x:v>-1e+99</x:v>
      </x:c>
    </x:row>
    <x:row r="11372">
      <x:c r="A11372" s="139"/>
      <x:c r="B11372" s="139"/>
      <x:c r="C11372" s="139"/>
      <x:c r="D11372" s="139"/>
      <x:c r="E11372" s="139"/>
      <x:c r="F11372" s="139"/>
      <x:c r="G11372" s="139"/>
      <x:c r="H11372" s="139"/>
      <x:c r="I11372" s="266" t="n">
        <x:f>INT((ROW()-ROW($I$46))/((CARROT_CAP+1)*(MESCLUN_CAP+1)))</x:f>
        <x:v>17</x:v>
      </x:c>
      <x:c r="J11372" s="266" t="n">
        <x:f>MOD(INT((ROW()-ROW($I$46))/(MESCLUN_CAP+1)),CARROT_CAP+1)</x:f>
        <x:v>8</x:v>
      </x:c>
      <x:c r="K11372" s="266" t="n">
        <x:f>MOD(ROW()-ROW($I$46),MESCLUN_CAP+1)</x:f>
        <x:v>11</x:v>
      </x:c>
      <x:c r="L11372" s="266" t="n">
        <x:f>SUM(I11372:K11372)</x:f>
        <x:v>36</x:v>
      </x:c>
      <x:c r="M11372" s="267" t="n">
        <x:f>I11372*TOMATO_HOURS*WEEKS*(1+TOMATO_DIM)^I11372+J11372*CARROT_HOURS*WEEKS*(1+CARROT_DIM)^J11372+K11372*MESCLUN_HOURS*WEEKS*(1+MESCLUN_DIM)^K11372</x:f>
        <x:v>8593.236217883941</x:v>
      </x:c>
      <x:c r="N11372" s="267" t="n">
        <x:f>MAX(M11372-FARMER_HOURS,0)/TEMP_HOURS_PER_WORKER</x:f>
        <x:v>5.467525151308292</x:v>
      </x:c>
      <x:c r="O11372" s="268" t="n">
        <x:f>I11372*TOMATO_PRICE+J11372*CARROT_PRICE+K11372*MESCLUN_PRICE</x:f>
        <x:v>196052</x:v>
      </x:c>
      <x:c r="P11372" s="268" t="n">
        <x:f>I11372*TOMATO_FERTILIZER+J11372*CARROT_FERTILIZER+K11372*MESCLUN_FERTILIZER</x:f>
        <x:v>28160</x:v>
      </x:c>
      <x:c r="Q11372" s="268" t="n">
        <x:f>MIN(M11372,FARMER_HOURS)*FARMER_RATE+MAX(M11372-FARMER_HOURS,0)*TEMP_RATE</x:f>
        <x:v>161688.1287827073</x:v>
      </x:c>
      <x:c r="R11372" s="268" t="n">
        <x:f>O11372-P11372-Q11372-FIXED_COST</x:f>
        <x:v>-13796.128782707296</x:v>
      </x:c>
      <x:c r="S11372" s="139" t="str">
        <x:f>IF(AND(L11372&lt;=TOTAL_BED_CAP,N11372&lt;=TEMP_WORKER_CAP),"YES","NO")</x:f>
        <x:v>NO</x:v>
      </x:c>
      <x:c r="T11372" s="139" t="n">
        <x:f>IF(S11372="YES",R11372,-1E+99)</x:f>
        <x:v>-1e+99</x:v>
      </x:c>
    </x:row>
    <x:row r="11373">
      <x:c r="A11373" s="139"/>
      <x:c r="B11373" s="139"/>
      <x:c r="C11373" s="139"/>
      <x:c r="D11373" s="139"/>
      <x:c r="E11373" s="139"/>
      <x:c r="F11373" s="139"/>
      <x:c r="G11373" s="139"/>
      <x:c r="H11373" s="139"/>
      <x:c r="I11373" s="266" t="n">
        <x:f>INT((ROW()-ROW($I$46))/((CARROT_CAP+1)*(MESCLUN_CAP+1)))</x:f>
        <x:v>17</x:v>
      </x:c>
      <x:c r="J11373" s="266" t="n">
        <x:f>MOD(INT((ROW()-ROW($I$46))/(MESCLUN_CAP+1)),CARROT_CAP+1)</x:f>
        <x:v>8</x:v>
      </x:c>
      <x:c r="K11373" s="266" t="n">
        <x:f>MOD(ROW()-ROW($I$46),MESCLUN_CAP+1)</x:f>
        <x:v>12</x:v>
      </x:c>
      <x:c r="L11373" s="266" t="n">
        <x:f>SUM(I11373:K11373)</x:f>
        <x:v>37</x:v>
      </x:c>
      <x:c r="M11373" s="267" t="n">
        <x:f>I11373*TOMATO_HOURS*WEEKS*(1+TOMATO_DIM)^I11373+J11373*CARROT_HOURS*WEEKS*(1+CARROT_DIM)^J11373+K11373*MESCLUN_HOURS*WEEKS*(1+MESCLUN_DIM)^K11373</x:f>
        <x:v>8652.563671012005</x:v>
      </x:c>
      <x:c r="N11373" s="267" t="n">
        <x:f>MAX(M11373-FARMER_HOURS,0)/TEMP_HOURS_PER_WORKER</x:f>
        <x:v>5.508724771536115</x:v>
      </x:c>
      <x:c r="O11373" s="268" t="n">
        <x:f>I11373*TOMATO_PRICE+J11373*CARROT_PRICE+K11373*MESCLUN_PRICE</x:f>
        <x:v>198752</x:v>
      </x:c>
      <x:c r="P11373" s="268" t="n">
        <x:f>I11373*TOMATO_FERTILIZER+J11373*CARROT_FERTILIZER+K11373*MESCLUN_FERTILIZER</x:f>
        <x:v>29040</x:v>
      </x:c>
      <x:c r="Q11373" s="268" t="n">
        <x:f>MIN(M11373,FARMER_HOURS)*FARMER_RATE+MAX(M11373-FARMER_HOURS,0)*TEMP_RATE</x:f>
        <x:v>162718.11928840287</x:v>
      </x:c>
      <x:c r="R11373" s="268" t="n">
        <x:f>O11373-P11373-Q11373-FIXED_COST</x:f>
        <x:v>-13006.119288402871</x:v>
      </x:c>
      <x:c r="S11373" s="139" t="str">
        <x:f>IF(AND(L11373&lt;=TOTAL_BED_CAP,N11373&lt;=TEMP_WORKER_CAP),"YES","NO")</x:f>
        <x:v>NO</x:v>
      </x:c>
      <x:c r="T11373" s="139" t="n">
        <x:f>IF(S11373="YES",R11373,-1E+99)</x:f>
        <x:v>-1e+99</x:v>
      </x:c>
    </x:row>
    <x:row r="11374">
      <x:c r="A11374" s="139"/>
      <x:c r="B11374" s="139"/>
      <x:c r="C11374" s="139"/>
      <x:c r="D11374" s="139"/>
      <x:c r="E11374" s="139"/>
      <x:c r="F11374" s="139"/>
      <x:c r="G11374" s="139"/>
      <x:c r="H11374" s="139"/>
      <x:c r="I11374" s="266" t="n">
        <x:f>INT((ROW()-ROW($I$46))/((CARROT_CAP+1)*(MESCLUN_CAP+1)))</x:f>
        <x:v>17</x:v>
      </x:c>
      <x:c r="J11374" s="266" t="n">
        <x:f>MOD(INT((ROW()-ROW($I$46))/(MESCLUN_CAP+1)),CARROT_CAP+1)</x:f>
        <x:v>8</x:v>
      </x:c>
      <x:c r="K11374" s="266" t="n">
        <x:f>MOD(ROW()-ROW($I$46),MESCLUN_CAP+1)</x:f>
        <x:v>13</x:v>
      </x:c>
      <x:c r="L11374" s="266" t="n">
        <x:f>SUM(I11374:K11374)</x:f>
        <x:v>38</x:v>
      </x:c>
      <x:c r="M11374" s="267" t="n">
        <x:f>I11374*TOMATO_HOURS*WEEKS*(1+TOMATO_DIM)^I11374+J11374*CARROT_HOURS*WEEKS*(1+CARROT_DIM)^J11374+K11374*MESCLUN_HOURS*WEEKS*(1+MESCLUN_DIM)^K11374</x:f>
        <x:v>8713.28564172039</x:v>
      </x:c>
      <x:c r="N11374" s="267" t="n">
        <x:f>MAX(M11374-FARMER_HOURS,0)/TEMP_HOURS_PER_WORKER</x:f>
        <x:v>5.55089280675027</x:v>
      </x:c>
      <x:c r="O11374" s="268" t="n">
        <x:f>I11374*TOMATO_PRICE+J11374*CARROT_PRICE+K11374*MESCLUN_PRICE</x:f>
        <x:v>201452</x:v>
      </x:c>
      <x:c r="P11374" s="268" t="n">
        <x:f>I11374*TOMATO_FERTILIZER+J11374*CARROT_FERTILIZER+K11374*MESCLUN_FERTILIZER</x:f>
        <x:v>29920</x:v>
      </x:c>
      <x:c r="Q11374" s="268" t="n">
        <x:f>MIN(M11374,FARMER_HOURS)*FARMER_RATE+MAX(M11374-FARMER_HOURS,0)*TEMP_RATE</x:f>
        <x:v>163772.32016875676</x:v>
      </x:c>
      <x:c r="R11374" s="268" t="n">
        <x:f>O11374-P11374-Q11374-FIXED_COST</x:f>
        <x:v>-12240.320168756763</x:v>
      </x:c>
      <x:c r="S11374" s="139" t="str">
        <x:f>IF(AND(L11374&lt;=TOTAL_BED_CAP,N11374&lt;=TEMP_WORKER_CAP),"YES","NO")</x:f>
        <x:v>NO</x:v>
      </x:c>
      <x:c r="T11374" s="139" t="n">
        <x:f>IF(S11374="YES",R11374,-1E+99)</x:f>
        <x:v>-1e+99</x:v>
      </x:c>
    </x:row>
    <x:row r="11375">
      <x:c r="A11375" s="139"/>
      <x:c r="B11375" s="139"/>
      <x:c r="C11375" s="139"/>
      <x:c r="D11375" s="139"/>
      <x:c r="E11375" s="139"/>
      <x:c r="F11375" s="139"/>
      <x:c r="G11375" s="139"/>
      <x:c r="H11375" s="139"/>
      <x:c r="I11375" s="266" t="n">
        <x:f>INT((ROW()-ROW($I$46))/((CARROT_CAP+1)*(MESCLUN_CAP+1)))</x:f>
        <x:v>17</x:v>
      </x:c>
      <x:c r="J11375" s="266" t="n">
        <x:f>MOD(INT((ROW()-ROW($I$46))/(MESCLUN_CAP+1)),CARROT_CAP+1)</x:f>
        <x:v>8</x:v>
      </x:c>
      <x:c r="K11375" s="266" t="n">
        <x:f>MOD(ROW()-ROW($I$46),MESCLUN_CAP+1)</x:f>
        <x:v>14</x:v>
      </x:c>
      <x:c r="L11375" s="266" t="n">
        <x:f>SUM(I11375:K11375)</x:f>
        <x:v>39</x:v>
      </x:c>
      <x:c r="M11375" s="267" t="n">
        <x:f>I11375*TOMATO_HOURS*WEEKS*(1+TOMATO_DIM)^I11375+J11375*CARROT_HOURS*WEEKS*(1+CARROT_DIM)^J11375+K11375*MESCLUN_HOURS*WEEKS*(1+MESCLUN_DIM)^K11375</x:f>
        <x:v>8775.42772303405</x:v>
      </x:c>
      <x:c r="N11375" s="267" t="n">
        <x:f>MAX(M11375-FARMER_HOURS,0)/TEMP_HOURS_PER_WORKER</x:f>
        <x:v>5.5940470298847575</x:v>
      </x:c>
      <x:c r="O11375" s="268" t="n">
        <x:f>I11375*TOMATO_PRICE+J11375*CARROT_PRICE+K11375*MESCLUN_PRICE</x:f>
        <x:v>204152</x:v>
      </x:c>
      <x:c r="P11375" s="268" t="n">
        <x:f>I11375*TOMATO_FERTILIZER+J11375*CARROT_FERTILIZER+K11375*MESCLUN_FERTILIZER</x:f>
        <x:v>30800</x:v>
      </x:c>
      <x:c r="Q11375" s="268" t="n">
        <x:f>MIN(M11375,FARMER_HOURS)*FARMER_RATE+MAX(M11375-FARMER_HOURS,0)*TEMP_RATE</x:f>
        <x:v>164851.17574711892</x:v>
      </x:c>
      <x:c r="R11375" s="268" t="n">
        <x:f>O11375-P11375-Q11375-FIXED_COST</x:f>
        <x:v>-11499.17574711892</x:v>
      </x:c>
      <x:c r="S11375" s="139" t="str">
        <x:f>IF(AND(L11375&lt;=TOTAL_BED_CAP,N11375&lt;=TEMP_WORKER_CAP),"YES","NO")</x:f>
        <x:v>NO</x:v>
      </x:c>
      <x:c r="T11375" s="139" t="n">
        <x:f>IF(S11375="YES",R11375,-1E+99)</x:f>
        <x:v>-1e+99</x:v>
      </x:c>
    </x:row>
    <x:row r="11376">
      <x:c r="A11376" s="139"/>
      <x:c r="B11376" s="139"/>
      <x:c r="C11376" s="139"/>
      <x:c r="D11376" s="139"/>
      <x:c r="E11376" s="139"/>
      <x:c r="F11376" s="139"/>
      <x:c r="G11376" s="139"/>
      <x:c r="H11376" s="139"/>
      <x:c r="I11376" s="266" t="n">
        <x:f>INT((ROW()-ROW($I$46))/((CARROT_CAP+1)*(MESCLUN_CAP+1)))</x:f>
        <x:v>17</x:v>
      </x:c>
      <x:c r="J11376" s="266" t="n">
        <x:f>MOD(INT((ROW()-ROW($I$46))/(MESCLUN_CAP+1)),CARROT_CAP+1)</x:f>
        <x:v>8</x:v>
      </x:c>
      <x:c r="K11376" s="266" t="n">
        <x:f>MOD(ROW()-ROW($I$46),MESCLUN_CAP+1)</x:f>
        <x:v>15</x:v>
      </x:c>
      <x:c r="L11376" s="266" t="n">
        <x:f>SUM(I11376:K11376)</x:f>
        <x:v>40</x:v>
      </x:c>
      <x:c r="M11376" s="267" t="n">
        <x:f>I11376*TOMATO_HOURS*WEEKS*(1+TOMATO_DIM)^I11376+J11376*CARROT_HOURS*WEEKS*(1+CARROT_DIM)^J11376+K11376*MESCLUN_HOURS*WEEKS*(1+MESCLUN_DIM)^K11376</x:f>
        <x:v>8839.015929910198</x:v>
      </x:c>
      <x:c r="N11376" s="267" t="n">
        <x:f>MAX(M11376-FARMER_HOURS,0)/TEMP_HOURS_PER_WORKER</x:f>
        <x:v>5.638205506882082</x:v>
      </x:c>
      <x:c r="O11376" s="268" t="n">
        <x:f>I11376*TOMATO_PRICE+J11376*CARROT_PRICE+K11376*MESCLUN_PRICE</x:f>
        <x:v>206852</x:v>
      </x:c>
      <x:c r="P11376" s="268" t="n">
        <x:f>I11376*TOMATO_FERTILIZER+J11376*CARROT_FERTILIZER+K11376*MESCLUN_FERTILIZER</x:f>
        <x:v>31680</x:v>
      </x:c>
      <x:c r="Q11376" s="268" t="n">
        <x:f>MIN(M11376,FARMER_HOURS)*FARMER_RATE+MAX(M11376-FARMER_HOURS,0)*TEMP_RATE</x:f>
        <x:v>165955.13767205205</x:v>
      </x:c>
      <x:c r="R11376" s="268" t="n">
        <x:f>O11376-P11376-Q11376-FIXED_COST</x:f>
        <x:v>-10783.13767205205</x:v>
      </x:c>
      <x:c r="S11376" s="139" t="str">
        <x:f>IF(AND(L11376&lt;=TOTAL_BED_CAP,N11376&lt;=TEMP_WORKER_CAP),"YES","NO")</x:f>
        <x:v>NO</x:v>
      </x:c>
      <x:c r="T11376" s="139" t="n">
        <x:f>IF(S11376="YES",R11376,-1E+99)</x:f>
        <x:v>-1e+99</x:v>
      </x:c>
    </x:row>
    <x:row r="11377">
      <x:c r="A11377" s="139"/>
      <x:c r="B11377" s="139"/>
      <x:c r="C11377" s="139"/>
      <x:c r="D11377" s="139"/>
      <x:c r="E11377" s="139"/>
      <x:c r="F11377" s="139"/>
      <x:c r="G11377" s="139"/>
      <x:c r="H11377" s="139"/>
      <x:c r="I11377" s="266" t="n">
        <x:f>INT((ROW()-ROW($I$46))/((CARROT_CAP+1)*(MESCLUN_CAP+1)))</x:f>
        <x:v>17</x:v>
      </x:c>
      <x:c r="J11377" s="266" t="n">
        <x:f>MOD(INT((ROW()-ROW($I$46))/(MESCLUN_CAP+1)),CARROT_CAP+1)</x:f>
        <x:v>8</x:v>
      </x:c>
      <x:c r="K11377" s="266" t="n">
        <x:f>MOD(ROW()-ROW($I$46),MESCLUN_CAP+1)</x:f>
        <x:v>16</x:v>
      </x:c>
      <x:c r="L11377" s="266" t="n">
        <x:f>SUM(I11377:K11377)</x:f>
        <x:v>41</x:v>
      </x:c>
      <x:c r="M11377" s="267" t="n">
        <x:f>I11377*TOMATO_HOURS*WEEKS*(1+TOMATO_DIM)^I11377+J11377*CARROT_HOURS*WEEKS*(1+CARROT_DIM)^J11377+K11377*MESCLUN_HOURS*WEEKS*(1+MESCLUN_DIM)^K11377</x:f>
        <x:v>8904.076705787686</x:v>
      </x:c>
      <x:c r="N11377" s="267" t="n">
        <x:f>MAX(M11377-FARMER_HOURS,0)/TEMP_HOURS_PER_WORKER</x:f>
        <x:v>5.683386601241448</x:v>
      </x:c>
      <x:c r="O11377" s="268" t="n">
        <x:f>I11377*TOMATO_PRICE+J11377*CARROT_PRICE+K11377*MESCLUN_PRICE</x:f>
        <x:v>209552</x:v>
      </x:c>
      <x:c r="P11377" s="268" t="n">
        <x:f>I11377*TOMATO_FERTILIZER+J11377*CARROT_FERTILIZER+K11377*MESCLUN_FERTILIZER</x:f>
        <x:v>32560</x:v>
      </x:c>
      <x:c r="Q11377" s="268" t="n">
        <x:f>MIN(M11377,FARMER_HOURS)*FARMER_RATE+MAX(M11377-FARMER_HOURS,0)*TEMP_RATE</x:f>
        <x:v>167084.66503103622</x:v>
      </x:c>
      <x:c r="R11377" s="268" t="n">
        <x:f>O11377-P11377-Q11377-FIXED_COST</x:f>
        <x:v>-10092.665031036217</x:v>
      </x:c>
      <x:c r="S11377" s="139" t="str">
        <x:f>IF(AND(L11377&lt;=TOTAL_BED_CAP,N11377&lt;=TEMP_WORKER_CAP),"YES","NO")</x:f>
        <x:v>NO</x:v>
      </x:c>
      <x:c r="T11377" s="139" t="n">
        <x:f>IF(S11377="YES",R11377,-1E+99)</x:f>
        <x:v>-1e+99</x:v>
      </x:c>
    </x:row>
    <x:row r="11378">
      <x:c r="A11378" s="139"/>
      <x:c r="B11378" s="139"/>
      <x:c r="C11378" s="139"/>
      <x:c r="D11378" s="139"/>
      <x:c r="E11378" s="139"/>
      <x:c r="F11378" s="139"/>
      <x:c r="G11378" s="139"/>
      <x:c r="H11378" s="139"/>
      <x:c r="I11378" s="266" t="n">
        <x:f>INT((ROW()-ROW($I$46))/((CARROT_CAP+1)*(MESCLUN_CAP+1)))</x:f>
        <x:v>17</x:v>
      </x:c>
      <x:c r="J11378" s="266" t="n">
        <x:f>MOD(INT((ROW()-ROW($I$46))/(MESCLUN_CAP+1)),CARROT_CAP+1)</x:f>
        <x:v>8</x:v>
      </x:c>
      <x:c r="K11378" s="266" t="n">
        <x:f>MOD(ROW()-ROW($I$46),MESCLUN_CAP+1)</x:f>
        <x:v>17</x:v>
      </x:c>
      <x:c r="L11378" s="266" t="n">
        <x:f>SUM(I11378:K11378)</x:f>
        <x:v>42</x:v>
      </x:c>
      <x:c r="M11378" s="267" t="n">
        <x:f>I11378*TOMATO_HOURS*WEEKS*(1+TOMATO_DIM)^I11378+J11378*CARROT_HOURS*WEEKS*(1+CARROT_DIM)^J11378+K11378*MESCLUN_HOURS*WEEKS*(1+MESCLUN_DIM)^K11378</x:f>
        <x:v>8970.636929234226</x:v>
      </x:c>
      <x:c r="N11378" s="267" t="n">
        <x:f>MAX(M11378-FARMER_HOURS,0)/TEMP_HOURS_PER_WORKER</x:f>
        <x:v>5.72960897863488</x:v>
      </x:c>
      <x:c r="O11378" s="268" t="n">
        <x:f>I11378*TOMATO_PRICE+J11378*CARROT_PRICE+K11378*MESCLUN_PRICE</x:f>
        <x:v>212252</x:v>
      </x:c>
      <x:c r="P11378" s="268" t="n">
        <x:f>I11378*TOMATO_FERTILIZER+J11378*CARROT_FERTILIZER+K11378*MESCLUN_FERTILIZER</x:f>
        <x:v>33440</x:v>
      </x:c>
      <x:c r="Q11378" s="268" t="n">
        <x:f>MIN(M11378,FARMER_HOURS)*FARMER_RATE+MAX(M11378-FARMER_HOURS,0)*TEMP_RATE</x:f>
        <x:v>168240.224465872</x:v>
      </x:c>
      <x:c r="R11378" s="268" t="n">
        <x:f>O11378-P11378-Q11378-FIXED_COST</x:f>
        <x:v>-9428.224465871986</x:v>
      </x:c>
      <x:c r="S11378" s="139" t="str">
        <x:f>IF(AND(L11378&lt;=TOTAL_BED_CAP,N11378&lt;=TEMP_WORKER_CAP),"YES","NO")</x:f>
        <x:v>NO</x:v>
      </x:c>
      <x:c r="T11378" s="139" t="n">
        <x:f>IF(S11378="YES",R11378,-1E+99)</x:f>
        <x:v>-1e+99</x:v>
      </x:c>
    </x:row>
    <x:row r="11379">
      <x:c r="A11379" s="139"/>
      <x:c r="B11379" s="139"/>
      <x:c r="C11379" s="139"/>
      <x:c r="D11379" s="139"/>
      <x:c r="E11379" s="139"/>
      <x:c r="F11379" s="139"/>
      <x:c r="G11379" s="139"/>
      <x:c r="H11379" s="139"/>
      <x:c r="I11379" s="266" t="n">
        <x:f>INT((ROW()-ROW($I$46))/((CARROT_CAP+1)*(MESCLUN_CAP+1)))</x:f>
        <x:v>17</x:v>
      </x:c>
      <x:c r="J11379" s="266" t="n">
        <x:f>MOD(INT((ROW()-ROW($I$46))/(MESCLUN_CAP+1)),CARROT_CAP+1)</x:f>
        <x:v>8</x:v>
      </x:c>
      <x:c r="K11379" s="266" t="n">
        <x:f>MOD(ROW()-ROW($I$46),MESCLUN_CAP+1)</x:f>
        <x:v>18</x:v>
      </x:c>
      <x:c r="L11379" s="266" t="n">
        <x:f>SUM(I11379:K11379)</x:f>
        <x:v>43</x:v>
      </x:c>
      <x:c r="M11379" s="267" t="n">
        <x:f>I11379*TOMATO_HOURS*WEEKS*(1+TOMATO_DIM)^I11379+J11379*CARROT_HOURS*WEEKS*(1+CARROT_DIM)^J11379+K11379*MESCLUN_HOURS*WEEKS*(1+MESCLUN_DIM)^K11379</x:f>
        <x:v>9038.723920692813</x:v>
      </x:c>
      <x:c r="N11379" s="267" t="n">
        <x:f>MAX(M11379-FARMER_HOURS,0)/TEMP_HOURS_PER_WORKER</x:f>
        <x:v>5.776891611592232</x:v>
      </x:c>
      <x:c r="O11379" s="268" t="n">
        <x:f>I11379*TOMATO_PRICE+J11379*CARROT_PRICE+K11379*MESCLUN_PRICE</x:f>
        <x:v>214952</x:v>
      </x:c>
      <x:c r="P11379" s="268" t="n">
        <x:f>I11379*TOMATO_FERTILIZER+J11379*CARROT_FERTILIZER+K11379*MESCLUN_FERTILIZER</x:f>
        <x:v>34320</x:v>
      </x:c>
      <x:c r="Q11379" s="268" t="n">
        <x:f>MIN(M11379,FARMER_HOURS)*FARMER_RATE+MAX(M11379-FARMER_HOURS,0)*TEMP_RATE</x:f>
        <x:v>169422.2902898058</x:v>
      </x:c>
      <x:c r="R11379" s="268" t="n">
        <x:f>O11379-P11379-Q11379-FIXED_COST</x:f>
        <x:v>-8790.290289805795</x:v>
      </x:c>
      <x:c r="S11379" s="139" t="str">
        <x:f>IF(AND(L11379&lt;=TOTAL_BED_CAP,N11379&lt;=TEMP_WORKER_CAP),"YES","NO")</x:f>
        <x:v>NO</x:v>
      </x:c>
      <x:c r="T11379" s="139" t="n">
        <x:f>IF(S11379="YES",R11379,-1E+99)</x:f>
        <x:v>-1e+99</x:v>
      </x:c>
    </x:row>
    <x:row r="11380">
      <x:c r="A11380" s="139"/>
      <x:c r="B11380" s="139"/>
      <x:c r="C11380" s="139"/>
      <x:c r="D11380" s="139"/>
      <x:c r="E11380" s="139"/>
      <x:c r="F11380" s="139"/>
      <x:c r="G11380" s="139"/>
      <x:c r="H11380" s="139"/>
      <x:c r="I11380" s="266" t="n">
        <x:f>INT((ROW()-ROW($I$46))/((CARROT_CAP+1)*(MESCLUN_CAP+1)))</x:f>
        <x:v>17</x:v>
      </x:c>
      <x:c r="J11380" s="266" t="n">
        <x:f>MOD(INT((ROW()-ROW($I$46))/(MESCLUN_CAP+1)),CARROT_CAP+1)</x:f>
        <x:v>8</x:v>
      </x:c>
      <x:c r="K11380" s="266" t="n">
        <x:f>MOD(ROW()-ROW($I$46),MESCLUN_CAP+1)</x:f>
        <x:v>19</x:v>
      </x:c>
      <x:c r="L11380" s="266" t="n">
        <x:f>SUM(I11380:K11380)</x:f>
        <x:v>44</x:v>
      </x:c>
      <x:c r="M11380" s="267" t="n">
        <x:f>I11380*TOMATO_HOURS*WEEKS*(1+TOMATO_DIM)^I11380+J11380*CARROT_HOURS*WEEKS*(1+CARROT_DIM)^J11380+K11380*MESCLUN_HOURS*WEEKS*(1+MESCLUN_DIM)^K11380</x:f>
        <x:v>9108.365449328836</x:v>
      </x:c>
      <x:c r="N11380" s="267" t="n">
        <x:f>MAX(M11380-FARMER_HOURS,0)/TEMP_HOURS_PER_WORKER</x:f>
        <x:v>5.825253784256136</x:v>
      </x:c>
      <x:c r="O11380" s="268" t="n">
        <x:f>I11380*TOMATO_PRICE+J11380*CARROT_PRICE+K11380*MESCLUN_PRICE</x:f>
        <x:v>217652</x:v>
      </x:c>
      <x:c r="P11380" s="268" t="n">
        <x:f>I11380*TOMATO_FERTILIZER+J11380*CARROT_FERTILIZER+K11380*MESCLUN_FERTILIZER</x:f>
        <x:v>35200</x:v>
      </x:c>
      <x:c r="Q11380" s="268" t="n">
        <x:f>MIN(M11380,FARMER_HOURS)*FARMER_RATE+MAX(M11380-FARMER_HOURS,0)*TEMP_RATE</x:f>
        <x:v>170631.3446064034</x:v>
      </x:c>
      <x:c r="R11380" s="268" t="n">
        <x:f>O11380-P11380-Q11380-FIXED_COST</x:f>
        <x:v>-8179.344606403407</x:v>
      </x:c>
      <x:c r="S11380" s="139" t="str">
        <x:f>IF(AND(L11380&lt;=TOTAL_BED_CAP,N11380&lt;=TEMP_WORKER_CAP),"YES","NO")</x:f>
        <x:v>NO</x:v>
      </x:c>
      <x:c r="T11380" s="139" t="n">
        <x:f>IF(S11380="YES",R11380,-1E+99)</x:f>
        <x:v>-1e+99</x:v>
      </x:c>
    </x:row>
    <x:row r="11381">
      <x:c r="A11381" s="139"/>
      <x:c r="B11381" s="139"/>
      <x:c r="C11381" s="139"/>
      <x:c r="D11381" s="139"/>
      <x:c r="E11381" s="139"/>
      <x:c r="F11381" s="139"/>
      <x:c r="G11381" s="139"/>
      <x:c r="H11381" s="139"/>
      <x:c r="I11381" s="266" t="n">
        <x:f>INT((ROW()-ROW($I$46))/((CARROT_CAP+1)*(MESCLUN_CAP+1)))</x:f>
        <x:v>17</x:v>
      </x:c>
      <x:c r="J11381" s="266" t="n">
        <x:f>MOD(INT((ROW()-ROW($I$46))/(MESCLUN_CAP+1)),CARROT_CAP+1)</x:f>
        <x:v>8</x:v>
      </x:c>
      <x:c r="K11381" s="266" t="n">
        <x:f>MOD(ROW()-ROW($I$46),MESCLUN_CAP+1)</x:f>
        <x:v>20</x:v>
      </x:c>
      <x:c r="L11381" s="266" t="n">
        <x:f>SUM(I11381:K11381)</x:f>
        <x:v>45</x:v>
      </x:c>
      <x:c r="M11381" s="267" t="n">
        <x:f>I11381*TOMATO_HOURS*WEEKS*(1+TOMATO_DIM)^I11381+J11381*CARROT_HOURS*WEEKS*(1+CARROT_DIM)^J11381+K11381*MESCLUN_HOURS*WEEKS*(1+MESCLUN_DIM)^K11381</x:f>
        <x:v>9179.589739979312</x:v>
      </x:c>
      <x:c r="N11381" s="267" t="n">
        <x:f>MAX(M11381-FARMER_HOURS,0)/TEMP_HOURS_PER_WORKER</x:f>
        <x:v>5.874715097207855</x:v>
      </x:c>
      <x:c r="O11381" s="268" t="n">
        <x:f>I11381*TOMATO_PRICE+J11381*CARROT_PRICE+K11381*MESCLUN_PRICE</x:f>
        <x:v>220352</x:v>
      </x:c>
      <x:c r="P11381" s="268" t="n">
        <x:f>I11381*TOMATO_FERTILIZER+J11381*CARROT_FERTILIZER+K11381*MESCLUN_FERTILIZER</x:f>
        <x:v>36080</x:v>
      </x:c>
      <x:c r="Q11381" s="268" t="n">
        <x:f>MIN(M11381,FARMER_HOURS)*FARMER_RATE+MAX(M11381-FARMER_HOURS,0)*TEMP_RATE</x:f>
        <x:v>171867.8774301964</x:v>
      </x:c>
      <x:c r="R11381" s="268" t="n">
        <x:f>O11381-P11381-Q11381-FIXED_COST</x:f>
        <x:v>-7595.877430196386</x:v>
      </x:c>
      <x:c r="S11381" s="139" t="str">
        <x:f>IF(AND(L11381&lt;=TOTAL_BED_CAP,N11381&lt;=TEMP_WORKER_CAP),"YES","NO")</x:f>
        <x:v>NO</x:v>
      </x:c>
      <x:c r="T11381" s="139" t="n">
        <x:f>IF(S11381="YES",R11381,-1E+99)</x:f>
        <x:v>-1e+99</x:v>
      </x:c>
    </x:row>
    <x:row r="11382">
      <x:c r="A11382" s="139"/>
      <x:c r="B11382" s="139"/>
      <x:c r="C11382" s="139"/>
      <x:c r="D11382" s="139"/>
      <x:c r="E11382" s="139"/>
      <x:c r="F11382" s="139"/>
      <x:c r="G11382" s="139"/>
      <x:c r="H11382" s="139"/>
      <x:c r="I11382" s="266" t="n">
        <x:f>INT((ROW()-ROW($I$46))/((CARROT_CAP+1)*(MESCLUN_CAP+1)))</x:f>
        <x:v>17</x:v>
      </x:c>
      <x:c r="J11382" s="266" t="n">
        <x:f>MOD(INT((ROW()-ROW($I$46))/(MESCLUN_CAP+1)),CARROT_CAP+1)</x:f>
        <x:v>8</x:v>
      </x:c>
      <x:c r="K11382" s="266" t="n">
        <x:f>MOD(ROW()-ROW($I$46),MESCLUN_CAP+1)</x:f>
        <x:v>21</x:v>
      </x:c>
      <x:c r="L11382" s="266" t="n">
        <x:f>SUM(I11382:K11382)</x:f>
        <x:v>46</x:v>
      </x:c>
      <x:c r="M11382" s="267" t="n">
        <x:f>I11382*TOMATO_HOURS*WEEKS*(1+TOMATO_DIM)^I11382+J11382*CARROT_HOURS*WEEKS*(1+CARROT_DIM)^J11382+K11382*MESCLUN_HOURS*WEEKS*(1+MESCLUN_DIM)^K11382</x:f>
        <x:v>9252.425480205757</x:v>
      </x:c>
      <x:c r="N11382" s="267" t="n">
        <x:f>MAX(M11382-FARMER_HOURS,0)/TEMP_HOURS_PER_WORKER</x:f>
        <x:v>5.925295472365109</x:v>
      </x:c>
      <x:c r="O11382" s="268" t="n">
        <x:f>I11382*TOMATO_PRICE+J11382*CARROT_PRICE+K11382*MESCLUN_PRICE</x:f>
        <x:v>223052</x:v>
      </x:c>
      <x:c r="P11382" s="268" t="n">
        <x:f>I11382*TOMATO_FERTILIZER+J11382*CARROT_FERTILIZER+K11382*MESCLUN_FERTILIZER</x:f>
        <x:v>36960</x:v>
      </x:c>
      <x:c r="Q11382" s="268" t="n">
        <x:f>MIN(M11382,FARMER_HOURS)*FARMER_RATE+MAX(M11382-FARMER_HOURS,0)*TEMP_RATE</x:f>
        <x:v>173132.38680912773</x:v>
      </x:c>
      <x:c r="R11382" s="268" t="n">
        <x:f>O11382-P11382-Q11382-FIXED_COST</x:f>
        <x:v>-7040.386809127725</x:v>
      </x:c>
      <x:c r="S11382" s="139" t="str">
        <x:f>IF(AND(L11382&lt;=TOTAL_BED_CAP,N11382&lt;=TEMP_WORKER_CAP),"YES","NO")</x:f>
        <x:v>NO</x:v>
      </x:c>
      <x:c r="T11382" s="139" t="n">
        <x:f>IF(S11382="YES",R11382,-1E+99)</x:f>
        <x:v>-1e+99</x:v>
      </x:c>
    </x:row>
    <x:row r="11383">
      <x:c r="A11383" s="139"/>
      <x:c r="B11383" s="139"/>
      <x:c r="C11383" s="139"/>
      <x:c r="D11383" s="139"/>
      <x:c r="E11383" s="139"/>
      <x:c r="F11383" s="139"/>
      <x:c r="G11383" s="139"/>
      <x:c r="H11383" s="139"/>
      <x:c r="I11383" s="266" t="n">
        <x:f>INT((ROW()-ROW($I$46))/((CARROT_CAP+1)*(MESCLUN_CAP+1)))</x:f>
        <x:v>17</x:v>
      </x:c>
      <x:c r="J11383" s="266" t="n">
        <x:f>MOD(INT((ROW()-ROW($I$46))/(MESCLUN_CAP+1)),CARROT_CAP+1)</x:f>
        <x:v>8</x:v>
      </x:c>
      <x:c r="K11383" s="266" t="n">
        <x:f>MOD(ROW()-ROW($I$46),MESCLUN_CAP+1)</x:f>
        <x:v>22</x:v>
      </x:c>
      <x:c r="L11383" s="266" t="n">
        <x:f>SUM(I11383:K11383)</x:f>
        <x:v>47</x:v>
      </x:c>
      <x:c r="M11383" s="267" t="n">
        <x:f>I11383*TOMATO_HOURS*WEEKS*(1+TOMATO_DIM)^I11383+J11383*CARROT_HOURS*WEEKS*(1+CARROT_DIM)^J11383+K11383*MESCLUN_HOURS*WEEKS*(1+MESCLUN_DIM)^K11383</x:f>
        <x:v>9326.901827452151</x:v>
      </x:c>
      <x:c r="N11383" s="267" t="n">
        <x:f>MAX(M11383-FARMER_HOURS,0)/TEMP_HOURS_PER_WORKER</x:f>
        <x:v>5.9770151579528825</x:v>
      </x:c>
      <x:c r="O11383" s="268" t="n">
        <x:f>I11383*TOMATO_PRICE+J11383*CARROT_PRICE+K11383*MESCLUN_PRICE</x:f>
        <x:v>225752</x:v>
      </x:c>
      <x:c r="P11383" s="268" t="n">
        <x:f>I11383*TOMATO_FERTILIZER+J11383*CARROT_FERTILIZER+K11383*MESCLUN_FERTILIZER</x:f>
        <x:v>37840</x:v>
      </x:c>
      <x:c r="Q11383" s="268" t="n">
        <x:f>MIN(M11383,FARMER_HOURS)*FARMER_RATE+MAX(M11383-FARMER_HOURS,0)*TEMP_RATE</x:f>
        <x:v>174425.37894882206</x:v>
      </x:c>
      <x:c r="R11383" s="268" t="n">
        <x:f>O11383-P11383-Q11383-FIXED_COST</x:f>
        <x:v>-6513.378948822065</x:v>
      </x:c>
      <x:c r="S11383" s="139" t="str">
        <x:f>IF(AND(L11383&lt;=TOTAL_BED_CAP,N11383&lt;=TEMP_WORKER_CAP),"YES","NO")</x:f>
        <x:v>NO</x:v>
      </x:c>
      <x:c r="T11383" s="139" t="n">
        <x:f>IF(S11383="YES",R11383,-1E+99)</x:f>
        <x:v>-1e+99</x:v>
      </x:c>
    </x:row>
    <x:row r="11384">
      <x:c r="A11384" s="139"/>
      <x:c r="B11384" s="139"/>
      <x:c r="C11384" s="139"/>
      <x:c r="D11384" s="139"/>
      <x:c r="E11384" s="139"/>
      <x:c r="F11384" s="139"/>
      <x:c r="G11384" s="139"/>
      <x:c r="H11384" s="139"/>
      <x:c r="I11384" s="266" t="n">
        <x:f>INT((ROW()-ROW($I$46))/((CARROT_CAP+1)*(MESCLUN_CAP+1)))</x:f>
        <x:v>17</x:v>
      </x:c>
      <x:c r="J11384" s="266" t="n">
        <x:f>MOD(INT((ROW()-ROW($I$46))/(MESCLUN_CAP+1)),CARROT_CAP+1)</x:f>
        <x:v>8</x:v>
      </x:c>
      <x:c r="K11384" s="266" t="n">
        <x:f>MOD(ROW()-ROW($I$46),MESCLUN_CAP+1)</x:f>
        <x:v>23</x:v>
      </x:c>
      <x:c r="L11384" s="266" t="n">
        <x:f>SUM(I11384:K11384)</x:f>
        <x:v>48</x:v>
      </x:c>
      <x:c r="M11384" s="267" t="n">
        <x:f>I11384*TOMATO_HOURS*WEEKS*(1+TOMATO_DIM)^I11384+J11384*CARROT_HOURS*WEEKS*(1+CARROT_DIM)^J11384+K11384*MESCLUN_HOURS*WEEKS*(1+MESCLUN_DIM)^K11384</x:f>
        <x:v>9403.048416309588</x:v>
      </x:c>
      <x:c r="N11384" s="267" t="n">
        <x:f>MAX(M11384-FARMER_HOURS,0)/TEMP_HOURS_PER_WORKER</x:f>
        <x:v>6.029894733548325</x:v>
      </x:c>
      <x:c r="O11384" s="268" t="n">
        <x:f>I11384*TOMATO_PRICE+J11384*CARROT_PRICE+K11384*MESCLUN_PRICE</x:f>
        <x:v>228452</x:v>
      </x:c>
      <x:c r="P11384" s="268" t="n">
        <x:f>I11384*TOMATO_FERTILIZER+J11384*CARROT_FERTILIZER+K11384*MESCLUN_FERTILIZER</x:f>
        <x:v>38720</x:v>
      </x:c>
      <x:c r="Q11384" s="268" t="n">
        <x:f>MIN(M11384,FARMER_HOURS)*FARMER_RATE+MAX(M11384-FARMER_HOURS,0)*TEMP_RATE</x:f>
        <x:v>175747.36833870813</x:v>
      </x:c>
      <x:c r="R11384" s="268" t="n">
        <x:f>O11384-P11384-Q11384-FIXED_COST</x:f>
        <x:v>-6015.3683387081255</x:v>
      </x:c>
      <x:c r="S11384" s="139" t="str">
        <x:f>IF(AND(L11384&lt;=TOTAL_BED_CAP,N11384&lt;=TEMP_WORKER_CAP),"YES","NO")</x:f>
        <x:v>NO</x:v>
      </x:c>
      <x:c r="T11384" s="139" t="n">
        <x:f>IF(S11384="YES",R11384,-1E+99)</x:f>
        <x:v>-1e+99</x:v>
      </x:c>
    </x:row>
    <x:row r="11385">
      <x:c r="A11385" s="139"/>
      <x:c r="B11385" s="139"/>
      <x:c r="C11385" s="139"/>
      <x:c r="D11385" s="139"/>
      <x:c r="E11385" s="139"/>
      <x:c r="F11385" s="139"/>
      <x:c r="G11385" s="139"/>
      <x:c r="H11385" s="139"/>
      <x:c r="I11385" s="266" t="n">
        <x:f>INT((ROW()-ROW($I$46))/((CARROT_CAP+1)*(MESCLUN_CAP+1)))</x:f>
        <x:v>17</x:v>
      </x:c>
      <x:c r="J11385" s="266" t="n">
        <x:f>MOD(INT((ROW()-ROW($I$46))/(MESCLUN_CAP+1)),CARROT_CAP+1)</x:f>
        <x:v>8</x:v>
      </x:c>
      <x:c r="K11385" s="266" t="n">
        <x:f>MOD(ROW()-ROW($I$46),MESCLUN_CAP+1)</x:f>
        <x:v>24</x:v>
      </x:c>
      <x:c r="L11385" s="266" t="n">
        <x:f>SUM(I11385:K11385)</x:f>
        <x:v>49</x:v>
      </x:c>
      <x:c r="M11385" s="267" t="n">
        <x:f>I11385*TOMATO_HOURS*WEEKS*(1+TOMATO_DIM)^I11385+J11385*CARROT_HOURS*WEEKS*(1+CARROT_DIM)^J11385+K11385*MESCLUN_HOURS*WEEKS*(1+MESCLUN_DIM)^K11385</x:f>
        <x:v>9480.895365889084</x:v>
      </x:c>
      <x:c r="N11385" s="267" t="n">
        <x:f>MAX(M11385-FARMER_HOURS,0)/TEMP_HOURS_PER_WORKER</x:f>
        <x:v>6.0839551152007525</x:v>
      </x:c>
      <x:c r="O11385" s="268" t="n">
        <x:f>I11385*TOMATO_PRICE+J11385*CARROT_PRICE+K11385*MESCLUN_PRICE</x:f>
        <x:v>231152</x:v>
      </x:c>
      <x:c r="P11385" s="268" t="n">
        <x:f>I11385*TOMATO_FERTILIZER+J11385*CARROT_FERTILIZER+K11385*MESCLUN_FERTILIZER</x:f>
        <x:v>39600</x:v>
      </x:c>
      <x:c r="Q11385" s="268" t="n">
        <x:f>MIN(M11385,FARMER_HOURS)*FARMER_RATE+MAX(M11385-FARMER_HOURS,0)*TEMP_RATE</x:f>
        <x:v>177098.87788001882</x:v>
      </x:c>
      <x:c r="R11385" s="268" t="n">
        <x:f>O11385-P11385-Q11385-FIXED_COST</x:f>
        <x:v>-5546.877880018816</x:v>
      </x:c>
      <x:c r="S11385" s="139" t="str">
        <x:f>IF(AND(L11385&lt;=TOTAL_BED_CAP,N11385&lt;=TEMP_WORKER_CAP),"YES","NO")</x:f>
        <x:v>NO</x:v>
      </x:c>
      <x:c r="T11385" s="139" t="n">
        <x:f>IF(S11385="YES",R11385,-1E+99)</x:f>
        <x:v>-1e+99</x:v>
      </x:c>
    </x:row>
    <x:row r="11386">
      <x:c r="A11386" s="139"/>
      <x:c r="B11386" s="139"/>
      <x:c r="C11386" s="139"/>
      <x:c r="D11386" s="139"/>
      <x:c r="E11386" s="139"/>
      <x:c r="F11386" s="139"/>
      <x:c r="G11386" s="139"/>
      <x:c r="H11386" s="139"/>
      <x:c r="I11386" s="266" t="n">
        <x:f>INT((ROW()-ROW($I$46))/((CARROT_CAP+1)*(MESCLUN_CAP+1)))</x:f>
        <x:v>17</x:v>
      </x:c>
      <x:c r="J11386" s="266" t="n">
        <x:f>MOD(INT((ROW()-ROW($I$46))/(MESCLUN_CAP+1)),CARROT_CAP+1)</x:f>
        <x:v>8</x:v>
      </x:c>
      <x:c r="K11386" s="266" t="n">
        <x:f>MOD(ROW()-ROW($I$46),MESCLUN_CAP+1)</x:f>
        <x:v>25</x:v>
      </x:c>
      <x:c r="L11386" s="266" t="n">
        <x:f>SUM(I11386:K11386)</x:f>
        <x:v>50</x:v>
      </x:c>
      <x:c r="M11386" s="267" t="n">
        <x:f>I11386*TOMATO_HOURS*WEEKS*(1+TOMATO_DIM)^I11386+J11386*CARROT_HOURS*WEEKS*(1+CARROT_DIM)^J11386+K11386*MESCLUN_HOURS*WEEKS*(1+MESCLUN_DIM)^K11386</x:f>
        <x:v>9560.473287304181</x:v>
      </x:c>
      <x:c r="N11386" s="267" t="n">
        <x:f>MAX(M11386-FARMER_HOURS,0)/TEMP_HOURS_PER_WORKER</x:f>
        <x:v>6.139217560627904</x:v>
      </x:c>
      <x:c r="O11386" s="268" t="n">
        <x:f>I11386*TOMATO_PRICE+J11386*CARROT_PRICE+K11386*MESCLUN_PRICE</x:f>
        <x:v>233852</x:v>
      </x:c>
      <x:c r="P11386" s="268" t="n">
        <x:f>I11386*TOMATO_FERTILIZER+J11386*CARROT_FERTILIZER+K11386*MESCLUN_FERTILIZER</x:f>
        <x:v>40480</x:v>
      </x:c>
      <x:c r="Q11386" s="268" t="n">
        <x:f>MIN(M11386,FARMER_HOURS)*FARMER_RATE+MAX(M11386-FARMER_HOURS,0)*TEMP_RATE</x:f>
        <x:v>178480.4390156976</x:v>
      </x:c>
      <x:c r="R11386" s="268" t="n">
        <x:f>O11386-P11386-Q11386-FIXED_COST</x:f>
        <x:v>-5108.439015697601</x:v>
      </x:c>
      <x:c r="S11386" s="139" t="str">
        <x:f>IF(AND(L11386&lt;=TOTAL_BED_CAP,N11386&lt;=TEMP_WORKER_CAP),"YES","NO")</x:f>
        <x:v>NO</x:v>
      </x:c>
      <x:c r="T11386" s="139" t="n">
        <x:f>IF(S11386="YES",R11386,-1E+99)</x:f>
        <x:v>-1e+99</x:v>
      </x:c>
    </x:row>
    <x:row r="11387">
      <x:c r="A11387" s="139"/>
      <x:c r="B11387" s="139"/>
      <x:c r="C11387" s="139"/>
      <x:c r="D11387" s="139"/>
      <x:c r="E11387" s="139"/>
      <x:c r="F11387" s="139"/>
      <x:c r="G11387" s="139"/>
      <x:c r="H11387" s="139"/>
      <x:c r="I11387" s="266" t="n">
        <x:f>INT((ROW()-ROW($I$46))/((CARROT_CAP+1)*(MESCLUN_CAP+1)))</x:f>
        <x:v>17</x:v>
      </x:c>
      <x:c r="J11387" s="266" t="n">
        <x:f>MOD(INT((ROW()-ROW($I$46))/(MESCLUN_CAP+1)),CARROT_CAP+1)</x:f>
        <x:v>8</x:v>
      </x:c>
      <x:c r="K11387" s="266" t="n">
        <x:f>MOD(ROW()-ROW($I$46),MESCLUN_CAP+1)</x:f>
        <x:v>26</x:v>
      </x:c>
      <x:c r="L11387" s="266" t="n">
        <x:f>SUM(I11387:K11387)</x:f>
        <x:v>51</x:v>
      </x:c>
      <x:c r="M11387" s="267" t="n">
        <x:f>I11387*TOMATO_HOURS*WEEKS*(1+TOMATO_DIM)^I11387+J11387*CARROT_HOURS*WEEKS*(1+CARROT_DIM)^J11387+K11387*MESCLUN_HOURS*WEEKS*(1+MESCLUN_DIM)^K11387</x:f>
        <x:v>9641.8132912649</x:v>
      </x:c>
      <x:c r="N11387" s="267" t="n">
        <x:f>MAX(M11387-FARMER_HOURS,0)/TEMP_HOURS_PER_WORKER</x:f>
        <x:v>6.195703674489514</x:v>
      </x:c>
      <x:c r="O11387" s="268" t="n">
        <x:f>I11387*TOMATO_PRICE+J11387*CARROT_PRICE+K11387*MESCLUN_PRICE</x:f>
        <x:v>236552</x:v>
      </x:c>
      <x:c r="P11387" s="268" t="n">
        <x:f>I11387*TOMATO_FERTILIZER+J11387*CARROT_FERTILIZER+K11387*MESCLUN_FERTILIZER</x:f>
        <x:v>41360</x:v>
      </x:c>
      <x:c r="Q11387" s="268" t="n">
        <x:f>MIN(M11387,FARMER_HOURS)*FARMER_RATE+MAX(M11387-FARMER_HOURS,0)*TEMP_RATE</x:f>
        <x:v>179892.59186223784</x:v>
      </x:c>
      <x:c r="R11387" s="268" t="n">
        <x:f>O11387-P11387-Q11387-FIXED_COST</x:f>
        <x:v>-4700.591862237838</x:v>
      </x:c>
      <x:c r="S11387" s="139" t="str">
        <x:f>IF(AND(L11387&lt;=TOTAL_BED_CAP,N11387&lt;=TEMP_WORKER_CAP),"YES","NO")</x:f>
        <x:v>NO</x:v>
      </x:c>
      <x:c r="T11387" s="139" t="n">
        <x:f>IF(S11387="YES",R11387,-1E+99)</x:f>
        <x:v>-1e+99</x:v>
      </x:c>
    </x:row>
    <x:row r="11388">
      <x:c r="A11388" s="139"/>
      <x:c r="B11388" s="139"/>
      <x:c r="C11388" s="139"/>
      <x:c r="D11388" s="139"/>
      <x:c r="E11388" s="139"/>
      <x:c r="F11388" s="139"/>
      <x:c r="G11388" s="139"/>
      <x:c r="H11388" s="139"/>
      <x:c r="I11388" s="266" t="n">
        <x:f>INT((ROW()-ROW($I$46))/((CARROT_CAP+1)*(MESCLUN_CAP+1)))</x:f>
        <x:v>17</x:v>
      </x:c>
      <x:c r="J11388" s="266" t="n">
        <x:f>MOD(INT((ROW()-ROW($I$46))/(MESCLUN_CAP+1)),CARROT_CAP+1)</x:f>
        <x:v>8</x:v>
      </x:c>
      <x:c r="K11388" s="266" t="n">
        <x:f>MOD(ROW()-ROW($I$46),MESCLUN_CAP+1)</x:f>
        <x:v>27</x:v>
      </x:c>
      <x:c r="L11388" s="266" t="n">
        <x:f>SUM(I11388:K11388)</x:f>
        <x:v>52</x:v>
      </x:c>
      <x:c r="M11388" s="267" t="n">
        <x:f>I11388*TOMATO_HOURS*WEEKS*(1+TOMATO_DIM)^I11388+J11388*CARROT_HOURS*WEEKS*(1+CARROT_DIM)^J11388+K11388*MESCLUN_HOURS*WEEKS*(1+MESCLUN_DIM)^K11388</x:f>
        <x:v>9724.946995784656</x:v>
      </x:c>
      <x:c r="N11388" s="267" t="n">
        <x:f>MAX(M11388-FARMER_HOURS,0)/TEMP_HOURS_PER_WORKER</x:f>
        <x:v>6.253435413739345</x:v>
      </x:c>
      <x:c r="O11388" s="268" t="n">
        <x:f>I11388*TOMATO_PRICE+J11388*CARROT_PRICE+K11388*MESCLUN_PRICE</x:f>
        <x:v>239252</x:v>
      </x:c>
      <x:c r="P11388" s="268" t="n">
        <x:f>I11388*TOMATO_FERTILIZER+J11388*CARROT_FERTILIZER+K11388*MESCLUN_FERTILIZER</x:f>
        <x:v>42240</x:v>
      </x:c>
      <x:c r="Q11388" s="268" t="n">
        <x:f>MIN(M11388,FARMER_HOURS)*FARMER_RATE+MAX(M11388-FARMER_HOURS,0)*TEMP_RATE</x:f>
        <x:v>181335.8853434836</x:v>
      </x:c>
      <x:c r="R11388" s="268" t="n">
        <x:f>O11388-P11388-Q11388-FIXED_COST</x:f>
        <x:v>-4323.885343483591</x:v>
      </x:c>
      <x:c r="S11388" s="139" t="str">
        <x:f>IF(AND(L11388&lt;=TOTAL_BED_CAP,N11388&lt;=TEMP_WORKER_CAP),"YES","NO")</x:f>
        <x:v>NO</x:v>
      </x:c>
      <x:c r="T11388" s="139" t="n">
        <x:f>IF(S11388="YES",R11388,-1E+99)</x:f>
        <x:v>-1e+99</x:v>
      </x:c>
    </x:row>
    <x:row r="11389">
      <x:c r="A11389" s="139"/>
      <x:c r="B11389" s="139"/>
      <x:c r="C11389" s="139"/>
      <x:c r="D11389" s="139"/>
      <x:c r="E11389" s="139"/>
      <x:c r="F11389" s="139"/>
      <x:c r="G11389" s="139"/>
      <x:c r="H11389" s="139"/>
      <x:c r="I11389" s="266" t="n">
        <x:f>INT((ROW()-ROW($I$46))/((CARROT_CAP+1)*(MESCLUN_CAP+1)))</x:f>
        <x:v>17</x:v>
      </x:c>
      <x:c r="J11389" s="266" t="n">
        <x:f>MOD(INT((ROW()-ROW($I$46))/(MESCLUN_CAP+1)),CARROT_CAP+1)</x:f>
        <x:v>8</x:v>
      </x:c>
      <x:c r="K11389" s="266" t="n">
        <x:f>MOD(ROW()-ROW($I$46),MESCLUN_CAP+1)</x:f>
        <x:v>28</x:v>
      </x:c>
      <x:c r="L11389" s="266" t="n">
        <x:f>SUM(I11389:K11389)</x:f>
        <x:v>53</x:v>
      </x:c>
      <x:c r="M11389" s="267" t="n">
        <x:f>I11389*TOMATO_HOURS*WEEKS*(1+TOMATO_DIM)^I11389+J11389*CARROT_HOURS*WEEKS*(1+CARROT_DIM)^J11389+K11389*MESCLUN_HOURS*WEEKS*(1+MESCLUN_DIM)^K11389</x:f>
        <x:v>9809.90653400181</x:v>
      </x:c>
      <x:c r="N11389" s="267" t="n">
        <x:f>MAX(M11389-FARMER_HOURS,0)/TEMP_HOURS_PER_WORKER</x:f>
        <x:v>6.312435093056812</x:v>
      </x:c>
      <x:c r="O11389" s="268" t="n">
        <x:f>I11389*TOMATO_PRICE+J11389*CARROT_PRICE+K11389*MESCLUN_PRICE</x:f>
        <x:v>241952</x:v>
      </x:c>
      <x:c r="P11389" s="268" t="n">
        <x:f>I11389*TOMATO_FERTILIZER+J11389*CARROT_FERTILIZER+K11389*MESCLUN_FERTILIZER</x:f>
        <x:v>43120</x:v>
      </x:c>
      <x:c r="Q11389" s="268" t="n">
        <x:f>MIN(M11389,FARMER_HOURS)*FARMER_RATE+MAX(M11389-FARMER_HOURS,0)*TEMP_RATE</x:f>
        <x:v>182810.8773264203</x:v>
      </x:c>
      <x:c r="R11389" s="268" t="n">
        <x:f>O11389-P11389-Q11389-FIXED_COST</x:f>
        <x:v>-3978.8773264203046</x:v>
      </x:c>
      <x:c r="S11389" s="139" t="str">
        <x:f>IF(AND(L11389&lt;=TOTAL_BED_CAP,N11389&lt;=TEMP_WORKER_CAP),"YES","NO")</x:f>
        <x:v>NO</x:v>
      </x:c>
      <x:c r="T11389" s="139" t="n">
        <x:f>IF(S11389="YES",R11389,-1E+99)</x:f>
        <x:v>-1e+99</x:v>
      </x:c>
    </x:row>
    <x:row r="11390">
      <x:c r="A11390" s="139"/>
      <x:c r="B11390" s="139"/>
      <x:c r="C11390" s="139"/>
      <x:c r="D11390" s="139"/>
      <x:c r="E11390" s="139"/>
      <x:c r="F11390" s="139"/>
      <x:c r="G11390" s="139"/>
      <x:c r="H11390" s="139"/>
      <x:c r="I11390" s="266" t="n">
        <x:f>INT((ROW()-ROW($I$46))/((CARROT_CAP+1)*(MESCLUN_CAP+1)))</x:f>
        <x:v>17</x:v>
      </x:c>
      <x:c r="J11390" s="266" t="n">
        <x:f>MOD(INT((ROW()-ROW($I$46))/(MESCLUN_CAP+1)),CARROT_CAP+1)</x:f>
        <x:v>8</x:v>
      </x:c>
      <x:c r="K11390" s="266" t="n">
        <x:f>MOD(ROW()-ROW($I$46),MESCLUN_CAP+1)</x:f>
        <x:v>29</x:v>
      </x:c>
      <x:c r="L11390" s="266" t="n">
        <x:f>SUM(I11390:K11390)</x:f>
        <x:v>54</x:v>
      </x:c>
      <x:c r="M11390" s="267" t="n">
        <x:f>I11390*TOMATO_HOURS*WEEKS*(1+TOMATO_DIM)^I11390+J11390*CARROT_HOURS*WEEKS*(1+CARROT_DIM)^J11390+K11390*MESCLUN_HOURS*WEEKS*(1+MESCLUN_DIM)^K11390</x:f>
        <x:v>9896.724562117462</x:v>
      </x:c>
      <x:c r="N11390" s="267" t="n">
        <x:f>MAX(M11390-FARMER_HOURS,0)/TEMP_HOURS_PER_WORKER</x:f>
        <x:v>6.372725390359349</x:v>
      </x:c>
      <x:c r="O11390" s="268" t="n">
        <x:f>I11390*TOMATO_PRICE+J11390*CARROT_PRICE+K11390*MESCLUN_PRICE</x:f>
        <x:v>244652</x:v>
      </x:c>
      <x:c r="P11390" s="268" t="n">
        <x:f>I11390*TOMATO_FERTILIZER+J11390*CARROT_FERTILIZER+K11390*MESCLUN_FERTILIZER</x:f>
        <x:v>44000</x:v>
      </x:c>
      <x:c r="Q11390" s="268" t="n">
        <x:f>MIN(M11390,FARMER_HOURS)*FARMER_RATE+MAX(M11390-FARMER_HOURS,0)*TEMP_RATE</x:f>
        <x:v>184318.1347589837</x:v>
      </x:c>
      <x:c r="R11390" s="268" t="n">
        <x:f>O11390-P11390-Q11390-FIXED_COST</x:f>
        <x:v>-3666.1347589837096</x:v>
      </x:c>
      <x:c r="S11390" s="139" t="str">
        <x:f>IF(AND(L11390&lt;=TOTAL_BED_CAP,N11390&lt;=TEMP_WORKER_CAP),"YES","NO")</x:f>
        <x:v>NO</x:v>
      </x:c>
      <x:c r="T11390" s="139" t="n">
        <x:f>IF(S11390="YES",R11390,-1E+99)</x:f>
        <x:v>-1e+99</x:v>
      </x:c>
    </x:row>
    <x:row r="11391">
      <x:c r="A11391" s="139"/>
      <x:c r="B11391" s="139"/>
      <x:c r="C11391" s="139"/>
      <x:c r="D11391" s="139"/>
      <x:c r="E11391" s="139"/>
      <x:c r="F11391" s="139"/>
      <x:c r="G11391" s="139"/>
      <x:c r="H11391" s="139"/>
      <x:c r="I11391" s="266" t="n">
        <x:f>INT((ROW()-ROW($I$46))/((CARROT_CAP+1)*(MESCLUN_CAP+1)))</x:f>
        <x:v>17</x:v>
      </x:c>
      <x:c r="J11391" s="266" t="n">
        <x:f>MOD(INT((ROW()-ROW($I$46))/(MESCLUN_CAP+1)),CARROT_CAP+1)</x:f>
        <x:v>8</x:v>
      </x:c>
      <x:c r="K11391" s="266" t="n">
        <x:f>MOD(ROW()-ROW($I$46),MESCLUN_CAP+1)</x:f>
        <x:v>30</x:v>
      </x:c>
      <x:c r="L11391" s="266" t="n">
        <x:f>SUM(I11391:K11391)</x:f>
        <x:v>55</x:v>
      </x:c>
      <x:c r="M11391" s="267" t="n">
        <x:f>I11391*TOMATO_HOURS*WEEKS*(1+TOMATO_DIM)^I11391+J11391*CARROT_HOURS*WEEKS*(1+CARROT_DIM)^J11391+K11391*MESCLUN_HOURS*WEEKS*(1+MESCLUN_DIM)^K11391</x:f>
        <x:v>9985.434267451234</x:v>
      </x:c>
      <x:c r="N11391" s="267" t="n">
        <x:f>MAX(M11391-FARMER_HOURS,0)/TEMP_HOURS_PER_WORKER</x:f>
        <x:v>6.43432935239669</x:v>
      </x:c>
      <x:c r="O11391" s="268" t="n">
        <x:f>I11391*TOMATO_PRICE+J11391*CARROT_PRICE+K11391*MESCLUN_PRICE</x:f>
        <x:v>247352</x:v>
      </x:c>
      <x:c r="P11391" s="268" t="n">
        <x:f>I11391*TOMATO_FERTILIZER+J11391*CARROT_FERTILIZER+K11391*MESCLUN_FERTILIZER</x:f>
        <x:v>44880</x:v>
      </x:c>
      <x:c r="Q11391" s="268" t="n">
        <x:f>MIN(M11391,FARMER_HOURS)*FARMER_RATE+MAX(M11391-FARMER_HOURS,0)*TEMP_RATE</x:f>
        <x:v>185858.23380991723</x:v>
      </x:c>
      <x:c r="R11391" s="268" t="n">
        <x:f>O11391-P11391-Q11391-FIXED_COST</x:f>
        <x:v>-3386.233809917234</x:v>
      </x:c>
      <x:c r="S11391" s="139" t="str">
        <x:f>IF(AND(L11391&lt;=TOTAL_BED_CAP,N11391&lt;=TEMP_WORKER_CAP),"YES","NO")</x:f>
        <x:v>NO</x:v>
      </x:c>
      <x:c r="T11391" s="139" t="n">
        <x:f>IF(S11391="YES",R11391,-1E+99)</x:f>
        <x:v>-1e+99</x:v>
      </x:c>
    </x:row>
    <x:row r="11392">
      <x:c r="A11392" s="139"/>
      <x:c r="B11392" s="139"/>
      <x:c r="C11392" s="139"/>
      <x:c r="D11392" s="139"/>
      <x:c r="E11392" s="139"/>
      <x:c r="F11392" s="139"/>
      <x:c r="G11392" s="139"/>
      <x:c r="H11392" s="139"/>
      <x:c r="I11392" s="266" t="n">
        <x:f>INT((ROW()-ROW($I$46))/((CARROT_CAP+1)*(MESCLUN_CAP+1)))</x:f>
        <x:v>17</x:v>
      </x:c>
      <x:c r="J11392" s="266" t="n">
        <x:f>MOD(INT((ROW()-ROW($I$46))/(MESCLUN_CAP+1)),CARROT_CAP+1)</x:f>
        <x:v>9</x:v>
      </x:c>
      <x:c r="K11392" s="266" t="n">
        <x:f>MOD(ROW()-ROW($I$46),MESCLUN_CAP+1)</x:f>
        <x:v>0</x:v>
      </x:c>
      <x:c r="L11392" s="266" t="n">
        <x:f>SUM(I11392:K11392)</x:f>
        <x:v>26</x:v>
      </x:c>
      <x:c r="M11392" s="267" t="n">
        <x:f>I11392*TOMATO_HOURS*WEEKS*(1+TOMATO_DIM)^I11392+J11392*CARROT_HOURS*WEEKS*(1+CARROT_DIM)^J11392+K11392*MESCLUN_HOURS*WEEKS*(1+MESCLUN_DIM)^K11392</x:f>
        <x:v>8070.532537925075</x:v>
      </x:c>
      <x:c r="N11392" s="267" t="n">
        <x:f>MAX(M11392-FARMER_HOURS,0)/TEMP_HOURS_PER_WORKER</x:f>
        <x:v>5.1045364846701915</x:v>
      </x:c>
      <x:c r="O11392" s="268" t="n">
        <x:f>I11392*TOMATO_PRICE+J11392*CARROT_PRICE+K11392*MESCLUN_PRICE</x:f>
        <x:v>168446</x:v>
      </x:c>
      <x:c r="P11392" s="268" t="n">
        <x:f>I11392*TOMATO_FERTILIZER+J11392*CARROT_FERTILIZER+K11392*MESCLUN_FERTILIZER</x:f>
        <x:v>18920</x:v>
      </x:c>
      <x:c r="Q11392" s="268" t="n">
        <x:f>MIN(M11392,FARMER_HOURS)*FARMER_RATE+MAX(M11392-FARMER_HOURS,0)*TEMP_RATE</x:f>
        <x:v>152613.41211675477</x:v>
      </x:c>
      <x:c r="R11392" s="268" t="n">
        <x:f>O11392-P11392-Q11392-FIXED_COST</x:f>
        <x:v>-23087.41211675477</x:v>
      </x:c>
      <x:c r="S11392" s="139" t="str">
        <x:f>IF(AND(L11392&lt;=TOTAL_BED_CAP,N11392&lt;=TEMP_WORKER_CAP),"YES","NO")</x:f>
        <x:v>NO</x:v>
      </x:c>
      <x:c r="T11392" s="139" t="n">
        <x:f>IF(S11392="YES",R11392,-1E+99)</x:f>
        <x:v>-1e+99</x:v>
      </x:c>
    </x:row>
    <x:row r="11393">
      <x:c r="A11393" s="139"/>
      <x:c r="B11393" s="139"/>
      <x:c r="C11393" s="139"/>
      <x:c r="D11393" s="139"/>
      <x:c r="E11393" s="139"/>
      <x:c r="F11393" s="139"/>
      <x:c r="G11393" s="139"/>
      <x:c r="H11393" s="139"/>
      <x:c r="I11393" s="266" t="n">
        <x:f>INT((ROW()-ROW($I$46))/((CARROT_CAP+1)*(MESCLUN_CAP+1)))</x:f>
        <x:v>17</x:v>
      </x:c>
      <x:c r="J11393" s="266" t="n">
        <x:f>MOD(INT((ROW()-ROW($I$46))/(MESCLUN_CAP+1)),CARROT_CAP+1)</x:f>
        <x:v>9</x:v>
      </x:c>
      <x:c r="K11393" s="266" t="n">
        <x:f>MOD(ROW()-ROW($I$46),MESCLUN_CAP+1)</x:f>
        <x:v>1</x:v>
      </x:c>
      <x:c r="L11393" s="266" t="n">
        <x:f>SUM(I11393:K11393)</x:f>
        <x:v>27</x:v>
      </x:c>
      <x:c r="M11393" s="267" t="n">
        <x:f>I11393*TOMATO_HOURS*WEEKS*(1+TOMATO_DIM)^I11393+J11393*CARROT_HOURS*WEEKS*(1+CARROT_DIM)^J11393+K11393*MESCLUN_HOURS*WEEKS*(1+MESCLUN_DIM)^K11393</x:f>
        <x:v>8116.095037925075</x:v>
      </x:c>
      <x:c r="N11393" s="267" t="n">
        <x:f>MAX(M11393-FARMER_HOURS,0)/TEMP_HOURS_PER_WORKER</x:f>
        <x:v>5.136177109670191</x:v>
      </x:c>
      <x:c r="O11393" s="268" t="n">
        <x:f>I11393*TOMATO_PRICE+J11393*CARROT_PRICE+K11393*MESCLUN_PRICE</x:f>
        <x:v>171146</x:v>
      </x:c>
      <x:c r="P11393" s="268" t="n">
        <x:f>I11393*TOMATO_FERTILIZER+J11393*CARROT_FERTILIZER+K11393*MESCLUN_FERTILIZER</x:f>
        <x:v>19800</x:v>
      </x:c>
      <x:c r="Q11393" s="268" t="n">
        <x:f>MIN(M11393,FARMER_HOURS)*FARMER_RATE+MAX(M11393-FARMER_HOURS,0)*TEMP_RATE</x:f>
        <x:v>153404.42774175477</x:v>
      </x:c>
      <x:c r="R11393" s="268" t="n">
        <x:f>O11393-P11393-Q11393-FIXED_COST</x:f>
        <x:v>-22058.42774175477</x:v>
      </x:c>
      <x:c r="S11393" s="139" t="str">
        <x:f>IF(AND(L11393&lt;=TOTAL_BED_CAP,N11393&lt;=TEMP_WORKER_CAP),"YES","NO")</x:f>
        <x:v>NO</x:v>
      </x:c>
      <x:c r="T11393" s="139" t="n">
        <x:f>IF(S11393="YES",R11393,-1E+99)</x:f>
        <x:v>-1e+99</x:v>
      </x:c>
    </x:row>
    <x:row r="11394">
      <x:c r="A11394" s="139"/>
      <x:c r="B11394" s="139"/>
      <x:c r="C11394" s="139"/>
      <x:c r="D11394" s="139"/>
      <x:c r="E11394" s="139"/>
      <x:c r="F11394" s="139"/>
      <x:c r="G11394" s="139"/>
      <x:c r="H11394" s="139"/>
      <x:c r="I11394" s="266" t="n">
        <x:f>INT((ROW()-ROW($I$46))/((CARROT_CAP+1)*(MESCLUN_CAP+1)))</x:f>
        <x:v>17</x:v>
      </x:c>
      <x:c r="J11394" s="266" t="n">
        <x:f>MOD(INT((ROW()-ROW($I$46))/(MESCLUN_CAP+1)),CARROT_CAP+1)</x:f>
        <x:v>9</x:v>
      </x:c>
      <x:c r="K11394" s="266" t="n">
        <x:f>MOD(ROW()-ROW($I$46),MESCLUN_CAP+1)</x:f>
        <x:v>2</x:v>
      </x:c>
      <x:c r="L11394" s="266" t="n">
        <x:f>SUM(I11394:K11394)</x:f>
        <x:v>28</x:v>
      </x:c>
      <x:c r="M11394" s="267" t="n">
        <x:f>I11394*TOMATO_HOURS*WEEKS*(1+TOMATO_DIM)^I11394+J11394*CARROT_HOURS*WEEKS*(1+CARROT_DIM)^J11394+K11394*MESCLUN_HOURS*WEEKS*(1+MESCLUN_DIM)^K11394</x:f>
        <x:v>8162.796600425076</x:v>
      </x:c>
      <x:c r="N11394" s="267" t="n">
        <x:f>MAX(M11394-FARMER_HOURS,0)/TEMP_HOURS_PER_WORKER</x:f>
        <x:v>5.168608750295191</x:v>
      </x:c>
      <x:c r="O11394" s="268" t="n">
        <x:f>I11394*TOMATO_PRICE+J11394*CARROT_PRICE+K11394*MESCLUN_PRICE</x:f>
        <x:v>173846</x:v>
      </x:c>
      <x:c r="P11394" s="268" t="n">
        <x:f>I11394*TOMATO_FERTILIZER+J11394*CARROT_FERTILIZER+K11394*MESCLUN_FERTILIZER</x:f>
        <x:v>20680</x:v>
      </x:c>
      <x:c r="Q11394" s="268" t="n">
        <x:f>MIN(M11394,FARMER_HOURS)*FARMER_RATE+MAX(M11394-FARMER_HOURS,0)*TEMP_RATE</x:f>
        <x:v>154215.2187573798</x:v>
      </x:c>
      <x:c r="R11394" s="268" t="n">
        <x:f>O11394-P11394-Q11394-FIXED_COST</x:f>
        <x:v>-21049.2187573798</x:v>
      </x:c>
      <x:c r="S11394" s="139" t="str">
        <x:f>IF(AND(L11394&lt;=TOTAL_BED_CAP,N11394&lt;=TEMP_WORKER_CAP),"YES","NO")</x:f>
        <x:v>NO</x:v>
      </x:c>
      <x:c r="T11394" s="139" t="n">
        <x:f>IF(S11394="YES",R11394,-1E+99)</x:f>
        <x:v>-1e+99</x:v>
      </x:c>
    </x:row>
    <x:row r="11395">
      <x:c r="A11395" s="139"/>
      <x:c r="B11395" s="139"/>
      <x:c r="C11395" s="139"/>
      <x:c r="D11395" s="139"/>
      <x:c r="E11395" s="139"/>
      <x:c r="F11395" s="139"/>
      <x:c r="G11395" s="139"/>
      <x:c r="H11395" s="139"/>
      <x:c r="I11395" s="266" t="n">
        <x:f>INT((ROW()-ROW($I$46))/((CARROT_CAP+1)*(MESCLUN_CAP+1)))</x:f>
        <x:v>17</x:v>
      </x:c>
      <x:c r="J11395" s="266" t="n">
        <x:f>MOD(INT((ROW()-ROW($I$46))/(MESCLUN_CAP+1)),CARROT_CAP+1)</x:f>
        <x:v>9</x:v>
      </x:c>
      <x:c r="K11395" s="266" t="n">
        <x:f>MOD(ROW()-ROW($I$46),MESCLUN_CAP+1)</x:f>
        <x:v>3</x:v>
      </x:c>
      <x:c r="L11395" s="266" t="n">
        <x:f>SUM(I11395:K11395)</x:f>
        <x:v>29</x:v>
      </x:c>
      <x:c r="M11395" s="267" t="n">
        <x:f>I11395*TOMATO_HOURS*WEEKS*(1+TOMATO_DIM)^I11395+J11395*CARROT_HOURS*WEEKS*(1+CARROT_DIM)^J11395+K11395*MESCLUN_HOURS*WEEKS*(1+MESCLUN_DIM)^K11395</x:f>
        <x:v>8210.65858284695</x:v>
      </x:c>
      <x:c r="N11395" s="267" t="n">
        <x:f>MAX(M11395-FARMER_HOURS,0)/TEMP_HOURS_PER_WORKER</x:f>
        <x:v>5.2018462380881605</x:v>
      </x:c>
      <x:c r="O11395" s="268" t="n">
        <x:f>I11395*TOMATO_PRICE+J11395*CARROT_PRICE+K11395*MESCLUN_PRICE</x:f>
        <x:v>176546</x:v>
      </x:c>
      <x:c r="P11395" s="268" t="n">
        <x:f>I11395*TOMATO_FERTILIZER+J11395*CARROT_FERTILIZER+K11395*MESCLUN_FERTILIZER</x:f>
        <x:v>21560</x:v>
      </x:c>
      <x:c r="Q11395" s="268" t="n">
        <x:f>MIN(M11395,FARMER_HOURS)*FARMER_RATE+MAX(M11395-FARMER_HOURS,0)*TEMP_RATE</x:f>
        <x:v>155046.15595220402</x:v>
      </x:c>
      <x:c r="R11395" s="268" t="n">
        <x:f>O11395-P11395-Q11395-FIXED_COST</x:f>
        <x:v>-20060.15595220402</x:v>
      </x:c>
      <x:c r="S11395" s="139" t="str">
        <x:f>IF(AND(L11395&lt;=TOTAL_BED_CAP,N11395&lt;=TEMP_WORKER_CAP),"YES","NO")</x:f>
        <x:v>NO</x:v>
      </x:c>
      <x:c r="T11395" s="139" t="n">
        <x:f>IF(S11395="YES",R11395,-1E+99)</x:f>
        <x:v>-1e+99</x:v>
      </x:c>
    </x:row>
    <x:row r="11396">
      <x:c r="A11396" s="139"/>
      <x:c r="B11396" s="139"/>
      <x:c r="C11396" s="139"/>
      <x:c r="D11396" s="139"/>
      <x:c r="E11396" s="139"/>
      <x:c r="F11396" s="139"/>
      <x:c r="G11396" s="139"/>
      <x:c r="H11396" s="139"/>
      <x:c r="I11396" s="266" t="n">
        <x:f>INT((ROW()-ROW($I$46))/((CARROT_CAP+1)*(MESCLUN_CAP+1)))</x:f>
        <x:v>17</x:v>
      </x:c>
      <x:c r="J11396" s="266" t="n">
        <x:f>MOD(INT((ROW()-ROW($I$46))/(MESCLUN_CAP+1)),CARROT_CAP+1)</x:f>
        <x:v>9</x:v>
      </x:c>
      <x:c r="K11396" s="266" t="n">
        <x:f>MOD(ROW()-ROW($I$46),MESCLUN_CAP+1)</x:f>
        <x:v>4</x:v>
      </x:c>
      <x:c r="L11396" s="266" t="n">
        <x:f>SUM(I11396:K11396)</x:f>
        <x:v>30</x:v>
      </x:c>
      <x:c r="M11396" s="267" t="n">
        <x:f>I11396*TOMATO_HOURS*WEEKS*(1+TOMATO_DIM)^I11396+J11396*CARROT_HOURS*WEEKS*(1+CARROT_DIM)^J11396+K11396*MESCLUN_HOURS*WEEKS*(1+MESCLUN_DIM)^K11396</x:f>
        <x:v>8259.702698569607</x:v>
      </x:c>
      <x:c r="N11396" s="267" t="n">
        <x:f>MAX(M11396-FARMER_HOURS,0)/TEMP_HOURS_PER_WORKER</x:f>
        <x:v>5.235904651784449</x:v>
      </x:c>
      <x:c r="O11396" s="268" t="n">
        <x:f>I11396*TOMATO_PRICE+J11396*CARROT_PRICE+K11396*MESCLUN_PRICE</x:f>
        <x:v>179246</x:v>
      </x:c>
      <x:c r="P11396" s="268" t="n">
        <x:f>I11396*TOMATO_FERTILIZER+J11396*CARROT_FERTILIZER+K11396*MESCLUN_FERTILIZER</x:f>
        <x:v>22440</x:v>
      </x:c>
      <x:c r="Q11396" s="268" t="n">
        <x:f>MIN(M11396,FARMER_HOURS)*FARMER_RATE+MAX(M11396-FARMER_HOURS,0)*TEMP_RATE</x:f>
        <x:v>155897.61629461122</x:v>
      </x:c>
      <x:c r="R11396" s="268" t="n">
        <x:f>O11396-P11396-Q11396-FIXED_COST</x:f>
        <x:v>-19091.616294611216</x:v>
      </x:c>
      <x:c r="S11396" s="139" t="str">
        <x:f>IF(AND(L11396&lt;=TOTAL_BED_CAP,N11396&lt;=TEMP_WORKER_CAP),"YES","NO")</x:f>
        <x:v>NO</x:v>
      </x:c>
      <x:c r="T11396" s="139" t="n">
        <x:f>IF(S11396="YES",R11396,-1E+99)</x:f>
        <x:v>-1e+99</x:v>
      </x:c>
    </x:row>
    <x:row r="11397">
      <x:c r="A11397" s="139"/>
      <x:c r="B11397" s="139"/>
      <x:c r="C11397" s="139"/>
      <x:c r="D11397" s="139"/>
      <x:c r="E11397" s="139"/>
      <x:c r="F11397" s="139"/>
      <x:c r="G11397" s="139"/>
      <x:c r="H11397" s="139"/>
      <x:c r="I11397" s="266" t="n">
        <x:f>INT((ROW()-ROW($I$46))/((CARROT_CAP+1)*(MESCLUN_CAP+1)))</x:f>
        <x:v>17</x:v>
      </x:c>
      <x:c r="J11397" s="266" t="n">
        <x:f>MOD(INT((ROW()-ROW($I$46))/(MESCLUN_CAP+1)),CARROT_CAP+1)</x:f>
        <x:v>9</x:v>
      </x:c>
      <x:c r="K11397" s="266" t="n">
        <x:f>MOD(ROW()-ROW($I$46),MESCLUN_CAP+1)</x:f>
        <x:v>5</x:v>
      </x:c>
      <x:c r="L11397" s="266" t="n">
        <x:f>SUM(I11397:K11397)</x:f>
        <x:v>31</x:v>
      </x:c>
      <x:c r="M11397" s="267" t="n">
        <x:f>I11397*TOMATO_HOURS*WEEKS*(1+TOMATO_DIM)^I11397+J11397*CARROT_HOURS*WEEKS*(1+CARROT_DIM)^J11397+K11397*MESCLUN_HOURS*WEEKS*(1+MESCLUN_DIM)^K11397</x:f>
        <x:v>8309.95102249081</x:v>
      </x:c>
      <x:c r="N11397" s="267" t="n">
        <x:f>MAX(M11397-FARMER_HOURS,0)/TEMP_HOURS_PER_WORKER</x:f>
        <x:v>5.270799321174174</x:v>
      </x:c>
      <x:c r="O11397" s="268" t="n">
        <x:f>I11397*TOMATO_PRICE+J11397*CARROT_PRICE+K11397*MESCLUN_PRICE</x:f>
        <x:v>181946</x:v>
      </x:c>
      <x:c r="P11397" s="268" t="n">
        <x:f>I11397*TOMATO_FERTILIZER+J11397*CARROT_FERTILIZER+K11397*MESCLUN_FERTILIZER</x:f>
        <x:v>23320</x:v>
      </x:c>
      <x:c r="Q11397" s="268" t="n">
        <x:f>MIN(M11397,FARMER_HOURS)*FARMER_RATE+MAX(M11397-FARMER_HOURS,0)*TEMP_RATE</x:f>
        <x:v>156769.98302935433</x:v>
      </x:c>
      <x:c r="R11397" s="268" t="n">
        <x:f>O11397-P11397-Q11397-FIXED_COST</x:f>
        <x:v>-18143.983029354335</x:v>
      </x:c>
      <x:c r="S11397" s="139" t="str">
        <x:f>IF(AND(L11397&lt;=TOTAL_BED_CAP,N11397&lt;=TEMP_WORKER_CAP),"YES","NO")</x:f>
        <x:v>NO</x:v>
      </x:c>
      <x:c r="T11397" s="139" t="n">
        <x:f>IF(S11397="YES",R11397,-1E+99)</x:f>
        <x:v>-1e+99</x:v>
      </x:c>
    </x:row>
    <x:row r="11398">
      <x:c r="A11398" s="139"/>
      <x:c r="B11398" s="139"/>
      <x:c r="C11398" s="139"/>
      <x:c r="D11398" s="139"/>
      <x:c r="E11398" s="139"/>
      <x:c r="F11398" s="139"/>
      <x:c r="G11398" s="139"/>
      <x:c r="H11398" s="139"/>
      <x:c r="I11398" s="266" t="n">
        <x:f>INT((ROW()-ROW($I$46))/((CARROT_CAP+1)*(MESCLUN_CAP+1)))</x:f>
        <x:v>17</x:v>
      </x:c>
      <x:c r="J11398" s="266" t="n">
        <x:f>MOD(INT((ROW()-ROW($I$46))/(MESCLUN_CAP+1)),CARROT_CAP+1)</x:f>
        <x:v>9</x:v>
      </x:c>
      <x:c r="K11398" s="266" t="n">
        <x:f>MOD(ROW()-ROW($I$46),MESCLUN_CAP+1)</x:f>
        <x:v>6</x:v>
      </x:c>
      <x:c r="L11398" s="266" t="n">
        <x:f>SUM(I11398:K11398)</x:f>
        <x:v>32</x:v>
      </x:c>
      <x:c r="M11398" s="267" t="n">
        <x:f>I11398*TOMATO_HOURS*WEEKS*(1+TOMATO_DIM)^I11398+J11398*CARROT_HOURS*WEEKS*(1+CARROT_DIM)^J11398+K11398*MESCLUN_HOURS*WEEKS*(1+MESCLUN_DIM)^K11398</x:f>
        <x:v>8361.425996672442</x:v>
      </x:c>
      <x:c r="N11398" s="267" t="n">
        <x:f>MAX(M11398-FARMER_HOURS,0)/TEMP_HOURS_PER_WORKER</x:f>
        <x:v>5.306545831022529</x:v>
      </x:c>
      <x:c r="O11398" s="268" t="n">
        <x:f>I11398*TOMATO_PRICE+J11398*CARROT_PRICE+K11398*MESCLUN_PRICE</x:f>
        <x:v>184646</x:v>
      </x:c>
      <x:c r="P11398" s="268" t="n">
        <x:f>I11398*TOMATO_FERTILIZER+J11398*CARROT_FERTILIZER+K11398*MESCLUN_FERTILIZER</x:f>
        <x:v>24200</x:v>
      </x:c>
      <x:c r="Q11398" s="268" t="n">
        <x:f>MIN(M11398,FARMER_HOURS)*FARMER_RATE+MAX(M11398-FARMER_HOURS,0)*TEMP_RATE</x:f>
        <x:v>157663.64577556323</x:v>
      </x:c>
      <x:c r="R11398" s="268" t="n">
        <x:f>O11398-P11398-Q11398-FIXED_COST</x:f>
        <x:v>-17217.64577556323</x:v>
      </x:c>
      <x:c r="S11398" s="139" t="str">
        <x:f>IF(AND(L11398&lt;=TOTAL_BED_CAP,N11398&lt;=TEMP_WORKER_CAP),"YES","NO")</x:f>
        <x:v>NO</x:v>
      </x:c>
      <x:c r="T11398" s="139" t="n">
        <x:f>IF(S11398="YES",R11398,-1E+99)</x:f>
        <x:v>-1e+99</x:v>
      </x:c>
    </x:row>
    <x:row r="11399">
      <x:c r="A11399" s="139"/>
      <x:c r="B11399" s="139"/>
      <x:c r="C11399" s="139"/>
      <x:c r="D11399" s="139"/>
      <x:c r="E11399" s="139"/>
      <x:c r="F11399" s="139"/>
      <x:c r="G11399" s="139"/>
      <x:c r="H11399" s="139"/>
      <x:c r="I11399" s="266" t="n">
        <x:f>INT((ROW()-ROW($I$46))/((CARROT_CAP+1)*(MESCLUN_CAP+1)))</x:f>
        <x:v>17</x:v>
      </x:c>
      <x:c r="J11399" s="266" t="n">
        <x:f>MOD(INT((ROW()-ROW($I$46))/(MESCLUN_CAP+1)),CARROT_CAP+1)</x:f>
        <x:v>9</x:v>
      </x:c>
      <x:c r="K11399" s="266" t="n">
        <x:f>MOD(ROW()-ROW($I$46),MESCLUN_CAP+1)</x:f>
        <x:v>7</x:v>
      </x:c>
      <x:c r="L11399" s="266" t="n">
        <x:f>SUM(I11399:K11399)</x:f>
        <x:v>33</x:v>
      </x:c>
      <x:c r="M11399" s="267" t="n">
        <x:f>I11399*TOMATO_HOURS*WEEKS*(1+TOMATO_DIM)^I11399+J11399*CARROT_HOURS*WEEKS*(1+CARROT_DIM)^J11399+K11399*MESCLUN_HOURS*WEEKS*(1+MESCLUN_DIM)^K11399</x:f>
        <x:v>8414.150436070404</x:v>
      </x:c>
      <x:c r="N11399" s="267" t="n">
        <x:f>MAX(M11399-FARMER_HOURS,0)/TEMP_HOURS_PER_WORKER</x:f>
        <x:v>5.343160025048892</x:v>
      </x:c>
      <x:c r="O11399" s="268" t="n">
        <x:f>I11399*TOMATO_PRICE+J11399*CARROT_PRICE+K11399*MESCLUN_PRICE</x:f>
        <x:v>187346</x:v>
      </x:c>
      <x:c r="P11399" s="268" t="n">
        <x:f>I11399*TOMATO_FERTILIZER+J11399*CARROT_FERTILIZER+K11399*MESCLUN_FERTILIZER</x:f>
        <x:v>25080</x:v>
      </x:c>
      <x:c r="Q11399" s="268" t="n">
        <x:f>MIN(M11399,FARMER_HOURS)*FARMER_RATE+MAX(M11399-FARMER_HOURS,0)*TEMP_RATE</x:f>
        <x:v>158579.0006262223</x:v>
      </x:c>
      <x:c r="R11399" s="268" t="n">
        <x:f>O11399-P11399-Q11399-FIXED_COST</x:f>
        <x:v>-16313.000626222289</x:v>
      </x:c>
      <x:c r="S11399" s="139" t="str">
        <x:f>IF(AND(L11399&lt;=TOTAL_BED_CAP,N11399&lt;=TEMP_WORKER_CAP),"YES","NO")</x:f>
        <x:v>NO</x:v>
      </x:c>
      <x:c r="T11399" s="139" t="n">
        <x:f>IF(S11399="YES",R11399,-1E+99)</x:f>
        <x:v>-1e+99</x:v>
      </x:c>
    </x:row>
    <x:row r="11400">
      <x:c r="A11400" s="139"/>
      <x:c r="B11400" s="139"/>
      <x:c r="C11400" s="139"/>
      <x:c r="D11400" s="139"/>
      <x:c r="E11400" s="139"/>
      <x:c r="F11400" s="139"/>
      <x:c r="G11400" s="139"/>
      <x:c r="H11400" s="139"/>
      <x:c r="I11400" s="266" t="n">
        <x:f>INT((ROW()-ROW($I$46))/((CARROT_CAP+1)*(MESCLUN_CAP+1)))</x:f>
        <x:v>17</x:v>
      </x:c>
      <x:c r="J11400" s="266" t="n">
        <x:f>MOD(INT((ROW()-ROW($I$46))/(MESCLUN_CAP+1)),CARROT_CAP+1)</x:f>
        <x:v>9</x:v>
      </x:c>
      <x:c r="K11400" s="266" t="n">
        <x:f>MOD(ROW()-ROW($I$46),MESCLUN_CAP+1)</x:f>
        <x:v>8</x:v>
      </x:c>
      <x:c r="L11400" s="266" t="n">
        <x:f>SUM(I11400:K11400)</x:f>
        <x:v>34</x:v>
      </x:c>
      <x:c r="M11400" s="267" t="n">
        <x:f>I11400*TOMATO_HOURS*WEEKS*(1+TOMATO_DIM)^I11400+J11400*CARROT_HOURS*WEEKS*(1+CARROT_DIM)^J11400+K11400*MESCLUN_HOURS*WEEKS*(1+MESCLUN_DIM)^K11400</x:f>
        <x:v>8468.147534350384</x:v>
      </x:c>
      <x:c r="N11400" s="267" t="n">
        <x:f>MAX(M11400-FARMER_HOURS,0)/TEMP_HOURS_PER_WORKER</x:f>
        <x:v>5.380658009965544</x:v>
      </x:c>
      <x:c r="O11400" s="268" t="n">
        <x:f>I11400*TOMATO_PRICE+J11400*CARROT_PRICE+K11400*MESCLUN_PRICE</x:f>
        <x:v>190046</x:v>
      </x:c>
      <x:c r="P11400" s="268" t="n">
        <x:f>I11400*TOMATO_FERTILIZER+J11400*CARROT_FERTILIZER+K11400*MESCLUN_FERTILIZER</x:f>
        <x:v>25960</x:v>
      </x:c>
      <x:c r="Q11400" s="268" t="n">
        <x:f>MIN(M11400,FARMER_HOURS)*FARMER_RATE+MAX(M11400-FARMER_HOURS,0)*TEMP_RATE</x:f>
        <x:v>159516.4502491386</x:v>
      </x:c>
      <x:c r="R11400" s="268" t="n">
        <x:f>O11400-P11400-Q11400-FIXED_COST</x:f>
        <x:v>-15430.450249138608</x:v>
      </x:c>
      <x:c r="S11400" s="139" t="str">
        <x:f>IF(AND(L11400&lt;=TOTAL_BED_CAP,N11400&lt;=TEMP_WORKER_CAP),"YES","NO")</x:f>
        <x:v>NO</x:v>
      </x:c>
      <x:c r="T11400" s="139" t="n">
        <x:f>IF(S11400="YES",R11400,-1E+99)</x:f>
        <x:v>-1e+99</x:v>
      </x:c>
    </x:row>
    <x:row r="11401">
      <x:c r="A11401" s="139"/>
      <x:c r="B11401" s="139"/>
      <x:c r="C11401" s="139"/>
      <x:c r="D11401" s="139"/>
      <x:c r="E11401" s="139"/>
      <x:c r="F11401" s="139"/>
      <x:c r="G11401" s="139"/>
      <x:c r="H11401" s="139"/>
      <x:c r="I11401" s="266" t="n">
        <x:f>INT((ROW()-ROW($I$46))/((CARROT_CAP+1)*(MESCLUN_CAP+1)))</x:f>
        <x:v>17</x:v>
      </x:c>
      <x:c r="J11401" s="266" t="n">
        <x:f>MOD(INT((ROW()-ROW($I$46))/(MESCLUN_CAP+1)),CARROT_CAP+1)</x:f>
        <x:v>9</x:v>
      </x:c>
      <x:c r="K11401" s="266" t="n">
        <x:f>MOD(ROW()-ROW($I$46),MESCLUN_CAP+1)</x:f>
        <x:v>9</x:v>
      </x:c>
      <x:c r="L11401" s="266" t="n">
        <x:f>SUM(I11401:K11401)</x:f>
        <x:v>35</x:v>
      </x:c>
      <x:c r="M11401" s="267" t="n">
        <x:f>I11401*TOMATO_HOURS*WEEKS*(1+TOMATO_DIM)^I11401+J11401*CARROT_HOURS*WEEKS*(1+CARROT_DIM)^J11401+K11401*MESCLUN_HOURS*WEEKS*(1+MESCLUN_DIM)^K11401</x:f>
        <x:v>8523.440869790778</x:v>
      </x:c>
      <x:c r="N11401" s="267" t="n">
        <x:f>MAX(M11401-FARMER_HOURS,0)/TEMP_HOURS_PER_WORKER</x:f>
        <x:v>5.41905615957693</x:v>
      </x:c>
      <x:c r="O11401" s="268" t="n">
        <x:f>I11401*TOMATO_PRICE+J11401*CARROT_PRICE+K11401*MESCLUN_PRICE</x:f>
        <x:v>192746</x:v>
      </x:c>
      <x:c r="P11401" s="268" t="n">
        <x:f>I11401*TOMATO_FERTILIZER+J11401*CARROT_FERTILIZER+K11401*MESCLUN_FERTILIZER</x:f>
        <x:v>26840</x:v>
      </x:c>
      <x:c r="Q11401" s="268" t="n">
        <x:f>MIN(M11401,FARMER_HOURS)*FARMER_RATE+MAX(M11401-FARMER_HOURS,0)*TEMP_RATE</x:f>
        <x:v>160476.40398942324</x:v>
      </x:c>
      <x:c r="R11401" s="268" t="n">
        <x:f>O11401-P11401-Q11401-FIXED_COST</x:f>
        <x:v>-14570.403989423241</x:v>
      </x:c>
      <x:c r="S11401" s="139" t="str">
        <x:f>IF(AND(L11401&lt;=TOTAL_BED_CAP,N11401&lt;=TEMP_WORKER_CAP),"YES","NO")</x:f>
        <x:v>NO</x:v>
      </x:c>
      <x:c r="T11401" s="139" t="n">
        <x:f>IF(S11401="YES",R11401,-1E+99)</x:f>
        <x:v>-1e+99</x:v>
      </x:c>
    </x:row>
    <x:row r="11402">
      <x:c r="A11402" s="139"/>
      <x:c r="B11402" s="139"/>
      <x:c r="C11402" s="139"/>
      <x:c r="D11402" s="139"/>
      <x:c r="E11402" s="139"/>
      <x:c r="F11402" s="139"/>
      <x:c r="G11402" s="139"/>
      <x:c r="H11402" s="139"/>
      <x:c r="I11402" s="266" t="n">
        <x:f>INT((ROW()-ROW($I$46))/((CARROT_CAP+1)*(MESCLUN_CAP+1)))</x:f>
        <x:v>17</x:v>
      </x:c>
      <x:c r="J11402" s="266" t="n">
        <x:f>MOD(INT((ROW()-ROW($I$46))/(MESCLUN_CAP+1)),CARROT_CAP+1)</x:f>
        <x:v>9</x:v>
      </x:c>
      <x:c r="K11402" s="266" t="n">
        <x:f>MOD(ROW()-ROW($I$46),MESCLUN_CAP+1)</x:f>
        <x:v>10</x:v>
      </x:c>
      <x:c r="L11402" s="266" t="n">
        <x:f>SUM(I11402:K11402)</x:f>
        <x:v>36</x:v>
      </x:c>
      <x:c r="M11402" s="267" t="n">
        <x:f>I11402*TOMATO_HOURS*WEEKS*(1+TOMATO_DIM)^I11402+J11402*CARROT_HOURS*WEEKS*(1+CARROT_DIM)^J11402+K11402*MESCLUN_HOURS*WEEKS*(1+MESCLUN_DIM)^K11402</x:f>
        <x:v>8580.054411273992</x:v>
      </x:c>
      <x:c r="N11402" s="267" t="n">
        <x:f>MAX(M11402-FARMER_HOURS,0)/TEMP_HOURS_PER_WORKER</x:f>
        <x:v>5.458371118940272</x:v>
      </x:c>
      <x:c r="O11402" s="268" t="n">
        <x:f>I11402*TOMATO_PRICE+J11402*CARROT_PRICE+K11402*MESCLUN_PRICE</x:f>
        <x:v>195446</x:v>
      </x:c>
      <x:c r="P11402" s="268" t="n">
        <x:f>I11402*TOMATO_FERTILIZER+J11402*CARROT_FERTILIZER+K11402*MESCLUN_FERTILIZER</x:f>
        <x:v>27720</x:v>
      </x:c>
      <x:c r="Q11402" s="268" t="n">
        <x:f>MIN(M11402,FARMER_HOURS)*FARMER_RATE+MAX(M11402-FARMER_HOURS,0)*TEMP_RATE</x:f>
        <x:v>161459.2779735068</x:v>
      </x:c>
      <x:c r="R11402" s="268" t="n">
        <x:f>O11402-P11402-Q11402-FIXED_COST</x:f>
        <x:v>-13733.277973506803</x:v>
      </x:c>
      <x:c r="S11402" s="139" t="str">
        <x:f>IF(AND(L11402&lt;=TOTAL_BED_CAP,N11402&lt;=TEMP_WORKER_CAP),"YES","NO")</x:f>
        <x:v>NO</x:v>
      </x:c>
      <x:c r="T11402" s="139" t="n">
        <x:f>IF(S11402="YES",R11402,-1E+99)</x:f>
        <x:v>-1e+99</x:v>
      </x:c>
    </x:row>
    <x:row r="11403">
      <x:c r="A11403" s="139"/>
      <x:c r="B11403" s="139"/>
      <x:c r="C11403" s="139"/>
      <x:c r="D11403" s="139"/>
      <x:c r="E11403" s="139"/>
      <x:c r="F11403" s="139"/>
      <x:c r="G11403" s="139"/>
      <x:c r="H11403" s="139"/>
      <x:c r="I11403" s="266" t="n">
        <x:f>INT((ROW()-ROW($I$46))/((CARROT_CAP+1)*(MESCLUN_CAP+1)))</x:f>
        <x:v>17</x:v>
      </x:c>
      <x:c r="J11403" s="266" t="n">
        <x:f>MOD(INT((ROW()-ROW($I$46))/(MESCLUN_CAP+1)),CARROT_CAP+1)</x:f>
        <x:v>9</x:v>
      </x:c>
      <x:c r="K11403" s="266" t="n">
        <x:f>MOD(ROW()-ROW($I$46),MESCLUN_CAP+1)</x:f>
        <x:v>11</x:v>
      </x:c>
      <x:c r="L11403" s="266" t="n">
        <x:f>SUM(I11403:K11403)</x:f>
        <x:v>37</x:v>
      </x:c>
      <x:c r="M11403" s="267" t="n">
        <x:f>I11403*TOMATO_HOURS*WEEKS*(1+TOMATO_DIM)^I11403+J11403*CARROT_HOURS*WEEKS*(1+CARROT_DIM)^J11403+K11403*MESCLUN_HOURS*WEEKS*(1+MESCLUN_DIM)^K11403</x:f>
        <x:v>8638.01252436743</x:v>
      </x:c>
      <x:c r="N11403" s="267" t="n">
        <x:f>MAX(M11403-FARMER_HOURS,0)/TEMP_HOURS_PER_WORKER</x:f>
        <x:v>5.498619808588493</x:v>
      </x:c>
      <x:c r="O11403" s="268" t="n">
        <x:f>I11403*TOMATO_PRICE+J11403*CARROT_PRICE+K11403*MESCLUN_PRICE</x:f>
        <x:v>198146</x:v>
      </x:c>
      <x:c r="P11403" s="268" t="n">
        <x:f>I11403*TOMATO_FERTILIZER+J11403*CARROT_FERTILIZER+K11403*MESCLUN_FERTILIZER</x:f>
        <x:v>28600</x:v>
      </x:c>
      <x:c r="Q11403" s="268" t="n">
        <x:f>MIN(M11403,FARMER_HOURS)*FARMER_RATE+MAX(M11403-FARMER_HOURS,0)*TEMP_RATE</x:f>
        <x:v>162465.49521471234</x:v>
      </x:c>
      <x:c r="R11403" s="268" t="n">
        <x:f>O11403-P11403-Q11403-FIXED_COST</x:f>
        <x:v>-12919.49521471234</x:v>
      </x:c>
      <x:c r="S11403" s="139" t="str">
        <x:f>IF(AND(L11403&lt;=TOTAL_BED_CAP,N11403&lt;=TEMP_WORKER_CAP),"YES","NO")</x:f>
        <x:v>NO</x:v>
      </x:c>
      <x:c r="T11403" s="139" t="n">
        <x:f>IF(S11403="YES",R11403,-1E+99)</x:f>
        <x:v>-1e+99</x:v>
      </x:c>
    </x:row>
    <x:row r="11404">
      <x:c r="A11404" s="139"/>
      <x:c r="B11404" s="139"/>
      <x:c r="C11404" s="139"/>
      <x:c r="D11404" s="139"/>
      <x:c r="E11404" s="139"/>
      <x:c r="F11404" s="139"/>
      <x:c r="G11404" s="139"/>
      <x:c r="H11404" s="139"/>
      <x:c r="I11404" s="266" t="n">
        <x:f>INT((ROW()-ROW($I$46))/((CARROT_CAP+1)*(MESCLUN_CAP+1)))</x:f>
        <x:v>17</x:v>
      </x:c>
      <x:c r="J11404" s="266" t="n">
        <x:f>MOD(INT((ROW()-ROW($I$46))/(MESCLUN_CAP+1)),CARROT_CAP+1)</x:f>
        <x:v>9</x:v>
      </x:c>
      <x:c r="K11404" s="266" t="n">
        <x:f>MOD(ROW()-ROW($I$46),MESCLUN_CAP+1)</x:f>
        <x:v>12</x:v>
      </x:c>
      <x:c r="L11404" s="266" t="n">
        <x:f>SUM(I11404:K11404)</x:f>
        <x:v>38</x:v>
      </x:c>
      <x:c r="M11404" s="267" t="n">
        <x:f>I11404*TOMATO_HOURS*WEEKS*(1+TOMATO_DIM)^I11404+J11404*CARROT_HOURS*WEEKS*(1+CARROT_DIM)^J11404+K11404*MESCLUN_HOURS*WEEKS*(1+MESCLUN_DIM)^K11404</x:f>
        <x:v>8697.339977495494</x:v>
      </x:c>
      <x:c r="N11404" s="267" t="n">
        <x:f>MAX(M11404-FARMER_HOURS,0)/TEMP_HOURS_PER_WORKER</x:f>
        <x:v>5.539819428816315</x:v>
      </x:c>
      <x:c r="O11404" s="268" t="n">
        <x:f>I11404*TOMATO_PRICE+J11404*CARROT_PRICE+K11404*MESCLUN_PRICE</x:f>
        <x:v>200846</x:v>
      </x:c>
      <x:c r="P11404" s="268" t="n">
        <x:f>I11404*TOMATO_FERTILIZER+J11404*CARROT_FERTILIZER+K11404*MESCLUN_FERTILIZER</x:f>
        <x:v>29480</x:v>
      </x:c>
      <x:c r="Q11404" s="268" t="n">
        <x:f>MIN(M11404,FARMER_HOURS)*FARMER_RATE+MAX(M11404-FARMER_HOURS,0)*TEMP_RATE</x:f>
        <x:v>163495.4857204079</x:v>
      </x:c>
      <x:c r="R11404" s="268" t="n">
        <x:f>O11404-P11404-Q11404-FIXED_COST</x:f>
        <x:v>-12129.485720407887</x:v>
      </x:c>
      <x:c r="S11404" s="139" t="str">
        <x:f>IF(AND(L11404&lt;=TOTAL_BED_CAP,N11404&lt;=TEMP_WORKER_CAP),"YES","NO")</x:f>
        <x:v>NO</x:v>
      </x:c>
      <x:c r="T11404" s="139" t="n">
        <x:f>IF(S11404="YES",R11404,-1E+99)</x:f>
        <x:v>-1e+99</x:v>
      </x:c>
    </x:row>
    <x:row r="11405">
      <x:c r="A11405" s="139"/>
      <x:c r="B11405" s="139"/>
      <x:c r="C11405" s="139"/>
      <x:c r="D11405" s="139"/>
      <x:c r="E11405" s="139"/>
      <x:c r="F11405" s="139"/>
      <x:c r="G11405" s="139"/>
      <x:c r="H11405" s="139"/>
      <x:c r="I11405" s="266" t="n">
        <x:f>INT((ROW()-ROW($I$46))/((CARROT_CAP+1)*(MESCLUN_CAP+1)))</x:f>
        <x:v>17</x:v>
      </x:c>
      <x:c r="J11405" s="266" t="n">
        <x:f>MOD(INT((ROW()-ROW($I$46))/(MESCLUN_CAP+1)),CARROT_CAP+1)</x:f>
        <x:v>9</x:v>
      </x:c>
      <x:c r="K11405" s="266" t="n">
        <x:f>MOD(ROW()-ROW($I$46),MESCLUN_CAP+1)</x:f>
        <x:v>13</x:v>
      </x:c>
      <x:c r="L11405" s="266" t="n">
        <x:f>SUM(I11405:K11405)</x:f>
        <x:v>39</x:v>
      </x:c>
      <x:c r="M11405" s="267" t="n">
        <x:f>I11405*TOMATO_HOURS*WEEKS*(1+TOMATO_DIM)^I11405+J11405*CARROT_HOURS*WEEKS*(1+CARROT_DIM)^J11405+K11405*MESCLUN_HOURS*WEEKS*(1+MESCLUN_DIM)^K11405</x:f>
        <x:v>8758.061948203878</x:v>
      </x:c>
      <x:c r="N11405" s="267" t="n">
        <x:f>MAX(M11405-FARMER_HOURS,0)/TEMP_HOURS_PER_WORKER</x:f>
        <x:v>5.581987464030471</x:v>
      </x:c>
      <x:c r="O11405" s="268" t="n">
        <x:f>I11405*TOMATO_PRICE+J11405*CARROT_PRICE+K11405*MESCLUN_PRICE</x:f>
        <x:v>203546</x:v>
      </x:c>
      <x:c r="P11405" s="268" t="n">
        <x:f>I11405*TOMATO_FERTILIZER+J11405*CARROT_FERTILIZER+K11405*MESCLUN_FERTILIZER</x:f>
        <x:v>30360</x:v>
      </x:c>
      <x:c r="Q11405" s="268" t="n">
        <x:f>MIN(M11405,FARMER_HOURS)*FARMER_RATE+MAX(M11405-FARMER_HOURS,0)*TEMP_RATE</x:f>
        <x:v>164549.68660076178</x:v>
      </x:c>
      <x:c r="R11405" s="268" t="n">
        <x:f>O11405-P11405-Q11405-FIXED_COST</x:f>
        <x:v>-11363.68660076178</x:v>
      </x:c>
      <x:c r="S11405" s="139" t="str">
        <x:f>IF(AND(L11405&lt;=TOTAL_BED_CAP,N11405&lt;=TEMP_WORKER_CAP),"YES","NO")</x:f>
        <x:v>NO</x:v>
      </x:c>
      <x:c r="T11405" s="139" t="n">
        <x:f>IF(S11405="YES",R11405,-1E+99)</x:f>
        <x:v>-1e+99</x:v>
      </x:c>
    </x:row>
    <x:row r="11406">
      <x:c r="A11406" s="139"/>
      <x:c r="B11406" s="139"/>
      <x:c r="C11406" s="139"/>
      <x:c r="D11406" s="139"/>
      <x:c r="E11406" s="139"/>
      <x:c r="F11406" s="139"/>
      <x:c r="G11406" s="139"/>
      <x:c r="H11406" s="139"/>
      <x:c r="I11406" s="266" t="n">
        <x:f>INT((ROW()-ROW($I$46))/((CARROT_CAP+1)*(MESCLUN_CAP+1)))</x:f>
        <x:v>17</x:v>
      </x:c>
      <x:c r="J11406" s="266" t="n">
        <x:f>MOD(INT((ROW()-ROW($I$46))/(MESCLUN_CAP+1)),CARROT_CAP+1)</x:f>
        <x:v>9</x:v>
      </x:c>
      <x:c r="K11406" s="266" t="n">
        <x:f>MOD(ROW()-ROW($I$46),MESCLUN_CAP+1)</x:f>
        <x:v>14</x:v>
      </x:c>
      <x:c r="L11406" s="266" t="n">
        <x:f>SUM(I11406:K11406)</x:f>
        <x:v>40</x:v>
      </x:c>
      <x:c r="M11406" s="267" t="n">
        <x:f>I11406*TOMATO_HOURS*WEEKS*(1+TOMATO_DIM)^I11406+J11406*CARROT_HOURS*WEEKS*(1+CARROT_DIM)^J11406+K11406*MESCLUN_HOURS*WEEKS*(1+MESCLUN_DIM)^K11406</x:f>
        <x:v>8820.20402951754</x:v>
      </x:c>
      <x:c r="N11406" s="267" t="n">
        <x:f>MAX(M11406-FARMER_HOURS,0)/TEMP_HOURS_PER_WORKER</x:f>
        <x:v>5.625141687164958</x:v>
      </x:c>
      <x:c r="O11406" s="268" t="n">
        <x:f>I11406*TOMATO_PRICE+J11406*CARROT_PRICE+K11406*MESCLUN_PRICE</x:f>
        <x:v>206246</x:v>
      </x:c>
      <x:c r="P11406" s="268" t="n">
        <x:f>I11406*TOMATO_FERTILIZER+J11406*CARROT_FERTILIZER+K11406*MESCLUN_FERTILIZER</x:f>
        <x:v>31240</x:v>
      </x:c>
      <x:c r="Q11406" s="268" t="n">
        <x:f>MIN(M11406,FARMER_HOURS)*FARMER_RATE+MAX(M11406-FARMER_HOURS,0)*TEMP_RATE</x:f>
        <x:v>165628.54217912394</x:v>
      </x:c>
      <x:c r="R11406" s="268" t="n">
        <x:f>O11406-P11406-Q11406-FIXED_COST</x:f>
        <x:v>-10622.542179123935</x:v>
      </x:c>
      <x:c r="S11406" s="139" t="str">
        <x:f>IF(AND(L11406&lt;=TOTAL_BED_CAP,N11406&lt;=TEMP_WORKER_CAP),"YES","NO")</x:f>
        <x:v>NO</x:v>
      </x:c>
      <x:c r="T11406" s="139" t="n">
        <x:f>IF(S11406="YES",R11406,-1E+99)</x:f>
        <x:v>-1e+99</x:v>
      </x:c>
    </x:row>
    <x:row r="11407">
      <x:c r="A11407" s="139"/>
      <x:c r="B11407" s="139"/>
      <x:c r="C11407" s="139"/>
      <x:c r="D11407" s="139"/>
      <x:c r="E11407" s="139"/>
      <x:c r="F11407" s="139"/>
      <x:c r="G11407" s="139"/>
      <x:c r="H11407" s="139"/>
      <x:c r="I11407" s="266" t="n">
        <x:f>INT((ROW()-ROW($I$46))/((CARROT_CAP+1)*(MESCLUN_CAP+1)))</x:f>
        <x:v>17</x:v>
      </x:c>
      <x:c r="J11407" s="266" t="n">
        <x:f>MOD(INT((ROW()-ROW($I$46))/(MESCLUN_CAP+1)),CARROT_CAP+1)</x:f>
        <x:v>9</x:v>
      </x:c>
      <x:c r="K11407" s="266" t="n">
        <x:f>MOD(ROW()-ROW($I$46),MESCLUN_CAP+1)</x:f>
        <x:v>15</x:v>
      </x:c>
      <x:c r="L11407" s="266" t="n">
        <x:f>SUM(I11407:K11407)</x:f>
        <x:v>41</x:v>
      </x:c>
      <x:c r="M11407" s="267" t="n">
        <x:f>I11407*TOMATO_HOURS*WEEKS*(1+TOMATO_DIM)^I11407+J11407*CARROT_HOURS*WEEKS*(1+CARROT_DIM)^J11407+K11407*MESCLUN_HOURS*WEEKS*(1+MESCLUN_DIM)^K11407</x:f>
        <x:v>8883.792236393687</x:v>
      </x:c>
      <x:c r="N11407" s="267" t="n">
        <x:f>MAX(M11407-FARMER_HOURS,0)/TEMP_HOURS_PER_WORKER</x:f>
        <x:v>5.669300164162283</x:v>
      </x:c>
      <x:c r="O11407" s="268" t="n">
        <x:f>I11407*TOMATO_PRICE+J11407*CARROT_PRICE+K11407*MESCLUN_PRICE</x:f>
        <x:v>208946</x:v>
      </x:c>
      <x:c r="P11407" s="268" t="n">
        <x:f>I11407*TOMATO_FERTILIZER+J11407*CARROT_FERTILIZER+K11407*MESCLUN_FERTILIZER</x:f>
        <x:v>32120</x:v>
      </x:c>
      <x:c r="Q11407" s="268" t="n">
        <x:f>MIN(M11407,FARMER_HOURS)*FARMER_RATE+MAX(M11407-FARMER_HOURS,0)*TEMP_RATE</x:f>
        <x:v>166732.50410405706</x:v>
      </x:c>
      <x:c r="R11407" s="268" t="n">
        <x:f>O11407-P11407-Q11407-FIXED_COST</x:f>
        <x:v>-9906.504104057065</x:v>
      </x:c>
      <x:c r="S11407" s="139" t="str">
        <x:f>IF(AND(L11407&lt;=TOTAL_BED_CAP,N11407&lt;=TEMP_WORKER_CAP),"YES","NO")</x:f>
        <x:v>NO</x:v>
      </x:c>
      <x:c r="T11407" s="139" t="n">
        <x:f>IF(S11407="YES",R11407,-1E+99)</x:f>
        <x:v>-1e+99</x:v>
      </x:c>
    </x:row>
    <x:row r="11408">
      <x:c r="A11408" s="139"/>
      <x:c r="B11408" s="139"/>
      <x:c r="C11408" s="139"/>
      <x:c r="D11408" s="139"/>
      <x:c r="E11408" s="139"/>
      <x:c r="F11408" s="139"/>
      <x:c r="G11408" s="139"/>
      <x:c r="H11408" s="139"/>
      <x:c r="I11408" s="266" t="n">
        <x:f>INT((ROW()-ROW($I$46))/((CARROT_CAP+1)*(MESCLUN_CAP+1)))</x:f>
        <x:v>17</x:v>
      </x:c>
      <x:c r="J11408" s="266" t="n">
        <x:f>MOD(INT((ROW()-ROW($I$46))/(MESCLUN_CAP+1)),CARROT_CAP+1)</x:f>
        <x:v>9</x:v>
      </x:c>
      <x:c r="K11408" s="266" t="n">
        <x:f>MOD(ROW()-ROW($I$46),MESCLUN_CAP+1)</x:f>
        <x:v>16</x:v>
      </x:c>
      <x:c r="L11408" s="266" t="n">
        <x:f>SUM(I11408:K11408)</x:f>
        <x:v>42</x:v>
      </x:c>
      <x:c r="M11408" s="267" t="n">
        <x:f>I11408*TOMATO_HOURS*WEEKS*(1+TOMATO_DIM)^I11408+J11408*CARROT_HOURS*WEEKS*(1+CARROT_DIM)^J11408+K11408*MESCLUN_HOURS*WEEKS*(1+MESCLUN_DIM)^K11408</x:f>
        <x:v>8948.853012271175</x:v>
      </x:c>
      <x:c r="N11408" s="267" t="n">
        <x:f>MAX(M11408-FARMER_HOURS,0)/TEMP_HOURS_PER_WORKER</x:f>
        <x:v>5.714481258521649</x:v>
      </x:c>
      <x:c r="O11408" s="268" t="n">
        <x:f>I11408*TOMATO_PRICE+J11408*CARROT_PRICE+K11408*MESCLUN_PRICE</x:f>
        <x:v>211646</x:v>
      </x:c>
      <x:c r="P11408" s="268" t="n">
        <x:f>I11408*TOMATO_FERTILIZER+J11408*CARROT_FERTILIZER+K11408*MESCLUN_FERTILIZER</x:f>
        <x:v>33000</x:v>
      </x:c>
      <x:c r="Q11408" s="268" t="n">
        <x:f>MIN(M11408,FARMER_HOURS)*FARMER_RATE+MAX(M11408-FARMER_HOURS,0)*TEMP_RATE</x:f>
        <x:v>167862.03146304123</x:v>
      </x:c>
      <x:c r="R11408" s="268" t="n">
        <x:f>O11408-P11408-Q11408-FIXED_COST</x:f>
        <x:v>-9216.031463041232</x:v>
      </x:c>
      <x:c r="S11408" s="139" t="str">
        <x:f>IF(AND(L11408&lt;=TOTAL_BED_CAP,N11408&lt;=TEMP_WORKER_CAP),"YES","NO")</x:f>
        <x:v>NO</x:v>
      </x:c>
      <x:c r="T11408" s="139" t="n">
        <x:f>IF(S11408="YES",R11408,-1E+99)</x:f>
        <x:v>-1e+99</x:v>
      </x:c>
    </x:row>
    <x:row r="11409">
      <x:c r="A11409" s="139"/>
      <x:c r="B11409" s="139"/>
      <x:c r="C11409" s="139"/>
      <x:c r="D11409" s="139"/>
      <x:c r="E11409" s="139"/>
      <x:c r="F11409" s="139"/>
      <x:c r="G11409" s="139"/>
      <x:c r="H11409" s="139"/>
      <x:c r="I11409" s="266" t="n">
        <x:f>INT((ROW()-ROW($I$46))/((CARROT_CAP+1)*(MESCLUN_CAP+1)))</x:f>
        <x:v>17</x:v>
      </x:c>
      <x:c r="J11409" s="266" t="n">
        <x:f>MOD(INT((ROW()-ROW($I$46))/(MESCLUN_CAP+1)),CARROT_CAP+1)</x:f>
        <x:v>9</x:v>
      </x:c>
      <x:c r="K11409" s="266" t="n">
        <x:f>MOD(ROW()-ROW($I$46),MESCLUN_CAP+1)</x:f>
        <x:v>17</x:v>
      </x:c>
      <x:c r="L11409" s="266" t="n">
        <x:f>SUM(I11409:K11409)</x:f>
        <x:v>43</x:v>
      </x:c>
      <x:c r="M11409" s="267" t="n">
        <x:f>I11409*TOMATO_HOURS*WEEKS*(1+TOMATO_DIM)^I11409+J11409*CARROT_HOURS*WEEKS*(1+CARROT_DIM)^J11409+K11409*MESCLUN_HOURS*WEEKS*(1+MESCLUN_DIM)^K11409</x:f>
        <x:v>9015.413235717715</x:v>
      </x:c>
      <x:c r="N11409" s="267" t="n">
        <x:f>MAX(M11409-FARMER_HOURS,0)/TEMP_HOURS_PER_WORKER</x:f>
        <x:v>5.76070363591508</x:v>
      </x:c>
      <x:c r="O11409" s="268" t="n">
        <x:f>I11409*TOMATO_PRICE+J11409*CARROT_PRICE+K11409*MESCLUN_PRICE</x:f>
        <x:v>214346</x:v>
      </x:c>
      <x:c r="P11409" s="268" t="n">
        <x:f>I11409*TOMATO_FERTILIZER+J11409*CARROT_FERTILIZER+K11409*MESCLUN_FERTILIZER</x:f>
        <x:v>33880</x:v>
      </x:c>
      <x:c r="Q11409" s="268" t="n">
        <x:f>MIN(M11409,FARMER_HOURS)*FARMER_RATE+MAX(M11409-FARMER_HOURS,0)*TEMP_RATE</x:f>
        <x:v>169017.590897877</x:v>
      </x:c>
      <x:c r="R11409" s="268" t="n">
        <x:f>O11409-P11409-Q11409-FIXED_COST</x:f>
        <x:v>-8551.590897877002</x:v>
      </x:c>
      <x:c r="S11409" s="139" t="str">
        <x:f>IF(AND(L11409&lt;=TOTAL_BED_CAP,N11409&lt;=TEMP_WORKER_CAP),"YES","NO")</x:f>
        <x:v>NO</x:v>
      </x:c>
      <x:c r="T11409" s="139" t="n">
        <x:f>IF(S11409="YES",R11409,-1E+99)</x:f>
        <x:v>-1e+99</x:v>
      </x:c>
    </x:row>
    <x:row r="11410">
      <x:c r="A11410" s="139"/>
      <x:c r="B11410" s="139"/>
      <x:c r="C11410" s="139"/>
      <x:c r="D11410" s="139"/>
      <x:c r="E11410" s="139"/>
      <x:c r="F11410" s="139"/>
      <x:c r="G11410" s="139"/>
      <x:c r="H11410" s="139"/>
      <x:c r="I11410" s="266" t="n">
        <x:f>INT((ROW()-ROW($I$46))/((CARROT_CAP+1)*(MESCLUN_CAP+1)))</x:f>
        <x:v>17</x:v>
      </x:c>
      <x:c r="J11410" s="266" t="n">
        <x:f>MOD(INT((ROW()-ROW($I$46))/(MESCLUN_CAP+1)),CARROT_CAP+1)</x:f>
        <x:v>9</x:v>
      </x:c>
      <x:c r="K11410" s="266" t="n">
        <x:f>MOD(ROW()-ROW($I$46),MESCLUN_CAP+1)</x:f>
        <x:v>18</x:v>
      </x:c>
      <x:c r="L11410" s="266" t="n">
        <x:f>SUM(I11410:K11410)</x:f>
        <x:v>44</x:v>
      </x:c>
      <x:c r="M11410" s="267" t="n">
        <x:f>I11410*TOMATO_HOURS*WEEKS*(1+TOMATO_DIM)^I11410+J11410*CARROT_HOURS*WEEKS*(1+CARROT_DIM)^J11410+K11410*MESCLUN_HOURS*WEEKS*(1+MESCLUN_DIM)^K11410</x:f>
        <x:v>9083.500227176302</x:v>
      </x:c>
      <x:c r="N11410" s="267" t="n">
        <x:f>MAX(M11410-FARMER_HOURS,0)/TEMP_HOURS_PER_WORKER</x:f>
        <x:v>5.807986268872432</x:v>
      </x:c>
      <x:c r="O11410" s="268" t="n">
        <x:f>I11410*TOMATO_PRICE+J11410*CARROT_PRICE+K11410*MESCLUN_PRICE</x:f>
        <x:v>217046</x:v>
      </x:c>
      <x:c r="P11410" s="268" t="n">
        <x:f>I11410*TOMATO_FERTILIZER+J11410*CARROT_FERTILIZER+K11410*MESCLUN_FERTILIZER</x:f>
        <x:v>34760</x:v>
      </x:c>
      <x:c r="Q11410" s="268" t="n">
        <x:f>MIN(M11410,FARMER_HOURS)*FARMER_RATE+MAX(M11410-FARMER_HOURS,0)*TEMP_RATE</x:f>
        <x:v>170199.6567218108</x:v>
      </x:c>
      <x:c r="R11410" s="268" t="n">
        <x:f>O11410-P11410-Q11410-FIXED_COST</x:f>
        <x:v>-7913.65672181081</x:v>
      </x:c>
      <x:c r="S11410" s="139" t="str">
        <x:f>IF(AND(L11410&lt;=TOTAL_BED_CAP,N11410&lt;=TEMP_WORKER_CAP),"YES","NO")</x:f>
        <x:v>NO</x:v>
      </x:c>
      <x:c r="T11410" s="139" t="n">
        <x:f>IF(S11410="YES",R11410,-1E+99)</x:f>
        <x:v>-1e+99</x:v>
      </x:c>
    </x:row>
    <x:row r="11411">
      <x:c r="A11411" s="139"/>
      <x:c r="B11411" s="139"/>
      <x:c r="C11411" s="139"/>
      <x:c r="D11411" s="139"/>
      <x:c r="E11411" s="139"/>
      <x:c r="F11411" s="139"/>
      <x:c r="G11411" s="139"/>
      <x:c r="H11411" s="139"/>
      <x:c r="I11411" s="266" t="n">
        <x:f>INT((ROW()-ROW($I$46))/((CARROT_CAP+1)*(MESCLUN_CAP+1)))</x:f>
        <x:v>17</x:v>
      </x:c>
      <x:c r="J11411" s="266" t="n">
        <x:f>MOD(INT((ROW()-ROW($I$46))/(MESCLUN_CAP+1)),CARROT_CAP+1)</x:f>
        <x:v>9</x:v>
      </x:c>
      <x:c r="K11411" s="266" t="n">
        <x:f>MOD(ROW()-ROW($I$46),MESCLUN_CAP+1)</x:f>
        <x:v>19</x:v>
      </x:c>
      <x:c r="L11411" s="266" t="n">
        <x:f>SUM(I11411:K11411)</x:f>
        <x:v>45</x:v>
      </x:c>
      <x:c r="M11411" s="267" t="n">
        <x:f>I11411*TOMATO_HOURS*WEEKS*(1+TOMATO_DIM)^I11411+J11411*CARROT_HOURS*WEEKS*(1+CARROT_DIM)^J11411+K11411*MESCLUN_HOURS*WEEKS*(1+MESCLUN_DIM)^K11411</x:f>
        <x:v>9153.141755812325</x:v>
      </x:c>
      <x:c r="N11411" s="267" t="n">
        <x:f>MAX(M11411-FARMER_HOURS,0)/TEMP_HOURS_PER_WORKER</x:f>
        <x:v>5.856348441536337</x:v>
      </x:c>
      <x:c r="O11411" s="268" t="n">
        <x:f>I11411*TOMATO_PRICE+J11411*CARROT_PRICE+K11411*MESCLUN_PRICE</x:f>
        <x:v>219746</x:v>
      </x:c>
      <x:c r="P11411" s="268" t="n">
        <x:f>I11411*TOMATO_FERTILIZER+J11411*CARROT_FERTILIZER+K11411*MESCLUN_FERTILIZER</x:f>
        <x:v>35640</x:v>
      </x:c>
      <x:c r="Q11411" s="268" t="n">
        <x:f>MIN(M11411,FARMER_HOURS)*FARMER_RATE+MAX(M11411-FARMER_HOURS,0)*TEMP_RATE</x:f>
        <x:v>171408.71103840842</x:v>
      </x:c>
      <x:c r="R11411" s="268" t="n">
        <x:f>O11411-P11411-Q11411-FIXED_COST</x:f>
        <x:v>-7302.711038408423</x:v>
      </x:c>
      <x:c r="S11411" s="139" t="str">
        <x:f>IF(AND(L11411&lt;=TOTAL_BED_CAP,N11411&lt;=TEMP_WORKER_CAP),"YES","NO")</x:f>
        <x:v>NO</x:v>
      </x:c>
      <x:c r="T11411" s="139" t="n">
        <x:f>IF(S11411="YES",R11411,-1E+99)</x:f>
        <x:v>-1e+99</x:v>
      </x:c>
    </x:row>
    <x:row r="11412">
      <x:c r="A11412" s="139"/>
      <x:c r="B11412" s="139"/>
      <x:c r="C11412" s="139"/>
      <x:c r="D11412" s="139"/>
      <x:c r="E11412" s="139"/>
      <x:c r="F11412" s="139"/>
      <x:c r="G11412" s="139"/>
      <x:c r="H11412" s="139"/>
      <x:c r="I11412" s="266" t="n">
        <x:f>INT((ROW()-ROW($I$46))/((CARROT_CAP+1)*(MESCLUN_CAP+1)))</x:f>
        <x:v>17</x:v>
      </x:c>
      <x:c r="J11412" s="266" t="n">
        <x:f>MOD(INT((ROW()-ROW($I$46))/(MESCLUN_CAP+1)),CARROT_CAP+1)</x:f>
        <x:v>9</x:v>
      </x:c>
      <x:c r="K11412" s="266" t="n">
        <x:f>MOD(ROW()-ROW($I$46),MESCLUN_CAP+1)</x:f>
        <x:v>20</x:v>
      </x:c>
      <x:c r="L11412" s="266" t="n">
        <x:f>SUM(I11412:K11412)</x:f>
        <x:v>46</x:v>
      </x:c>
      <x:c r="M11412" s="267" t="n">
        <x:f>I11412*TOMATO_HOURS*WEEKS*(1+TOMATO_DIM)^I11412+J11412*CARROT_HOURS*WEEKS*(1+CARROT_DIM)^J11412+K11412*MESCLUN_HOURS*WEEKS*(1+MESCLUN_DIM)^K11412</x:f>
        <x:v>9224.366046462801</x:v>
      </x:c>
      <x:c r="N11412" s="267" t="n">
        <x:f>MAX(M11412-FARMER_HOURS,0)/TEMP_HOURS_PER_WORKER</x:f>
        <x:v>5.905809754488057</x:v>
      </x:c>
      <x:c r="O11412" s="268" t="n">
        <x:f>I11412*TOMATO_PRICE+J11412*CARROT_PRICE+K11412*MESCLUN_PRICE</x:f>
        <x:v>222446</x:v>
      </x:c>
      <x:c r="P11412" s="268" t="n">
        <x:f>I11412*TOMATO_FERTILIZER+J11412*CARROT_FERTILIZER+K11412*MESCLUN_FERTILIZER</x:f>
        <x:v>36520</x:v>
      </x:c>
      <x:c r="Q11412" s="268" t="n">
        <x:f>MIN(M11412,FARMER_HOURS)*FARMER_RATE+MAX(M11412-FARMER_HOURS,0)*TEMP_RATE</x:f>
        <x:v>172645.2438622014</x:v>
      </x:c>
      <x:c r="R11412" s="268" t="n">
        <x:f>O11412-P11412-Q11412-FIXED_COST</x:f>
        <x:v>-6719.2438622014015</x:v>
      </x:c>
      <x:c r="S11412" s="139" t="str">
        <x:f>IF(AND(L11412&lt;=TOTAL_BED_CAP,N11412&lt;=TEMP_WORKER_CAP),"YES","NO")</x:f>
        <x:v>NO</x:v>
      </x:c>
      <x:c r="T11412" s="139" t="n">
        <x:f>IF(S11412="YES",R11412,-1E+99)</x:f>
        <x:v>-1e+99</x:v>
      </x:c>
    </x:row>
    <x:row r="11413">
      <x:c r="A11413" s="139"/>
      <x:c r="B11413" s="139"/>
      <x:c r="C11413" s="139"/>
      <x:c r="D11413" s="139"/>
      <x:c r="E11413" s="139"/>
      <x:c r="F11413" s="139"/>
      <x:c r="G11413" s="139"/>
      <x:c r="H11413" s="139"/>
      <x:c r="I11413" s="266" t="n">
        <x:f>INT((ROW()-ROW($I$46))/((CARROT_CAP+1)*(MESCLUN_CAP+1)))</x:f>
        <x:v>17</x:v>
      </x:c>
      <x:c r="J11413" s="266" t="n">
        <x:f>MOD(INT((ROW()-ROW($I$46))/(MESCLUN_CAP+1)),CARROT_CAP+1)</x:f>
        <x:v>9</x:v>
      </x:c>
      <x:c r="K11413" s="266" t="n">
        <x:f>MOD(ROW()-ROW($I$46),MESCLUN_CAP+1)</x:f>
        <x:v>21</x:v>
      </x:c>
      <x:c r="L11413" s="266" t="n">
        <x:f>SUM(I11413:K11413)</x:f>
        <x:v>47</x:v>
      </x:c>
      <x:c r="M11413" s="267" t="n">
        <x:f>I11413*TOMATO_HOURS*WEEKS*(1+TOMATO_DIM)^I11413+J11413*CARROT_HOURS*WEEKS*(1+CARROT_DIM)^J11413+K11413*MESCLUN_HOURS*WEEKS*(1+MESCLUN_DIM)^K11413</x:f>
        <x:v>9297.201786689246</x:v>
      </x:c>
      <x:c r="N11413" s="267" t="n">
        <x:f>MAX(M11413-FARMER_HOURS,0)/TEMP_HOURS_PER_WORKER</x:f>
        <x:v>5.9563901296453095</x:v>
      </x:c>
      <x:c r="O11413" s="268" t="n">
        <x:f>I11413*TOMATO_PRICE+J11413*CARROT_PRICE+K11413*MESCLUN_PRICE</x:f>
        <x:v>225146</x:v>
      </x:c>
      <x:c r="P11413" s="268" t="n">
        <x:f>I11413*TOMATO_FERTILIZER+J11413*CARROT_FERTILIZER+K11413*MESCLUN_FERTILIZER</x:f>
        <x:v>37400</x:v>
      </x:c>
      <x:c r="Q11413" s="268" t="n">
        <x:f>MIN(M11413,FARMER_HOURS)*FARMER_RATE+MAX(M11413-FARMER_HOURS,0)*TEMP_RATE</x:f>
        <x:v>173909.75324113274</x:v>
      </x:c>
      <x:c r="R11413" s="268" t="n">
        <x:f>O11413-P11413-Q11413-FIXED_COST</x:f>
        <x:v>-6163.753241132741</x:v>
      </x:c>
      <x:c r="S11413" s="139" t="str">
        <x:f>IF(AND(L11413&lt;=TOTAL_BED_CAP,N11413&lt;=TEMP_WORKER_CAP),"YES","NO")</x:f>
        <x:v>NO</x:v>
      </x:c>
      <x:c r="T11413" s="139" t="n">
        <x:f>IF(S11413="YES",R11413,-1E+99)</x:f>
        <x:v>-1e+99</x:v>
      </x:c>
    </x:row>
    <x:row r="11414">
      <x:c r="A11414" s="139"/>
      <x:c r="B11414" s="139"/>
      <x:c r="C11414" s="139"/>
      <x:c r="D11414" s="139"/>
      <x:c r="E11414" s="139"/>
      <x:c r="F11414" s="139"/>
      <x:c r="G11414" s="139"/>
      <x:c r="H11414" s="139"/>
      <x:c r="I11414" s="266" t="n">
        <x:f>INT((ROW()-ROW($I$46))/((CARROT_CAP+1)*(MESCLUN_CAP+1)))</x:f>
        <x:v>17</x:v>
      </x:c>
      <x:c r="J11414" s="266" t="n">
        <x:f>MOD(INT((ROW()-ROW($I$46))/(MESCLUN_CAP+1)),CARROT_CAP+1)</x:f>
        <x:v>9</x:v>
      </x:c>
      <x:c r="K11414" s="266" t="n">
        <x:f>MOD(ROW()-ROW($I$46),MESCLUN_CAP+1)</x:f>
        <x:v>22</x:v>
      </x:c>
      <x:c r="L11414" s="266" t="n">
        <x:f>SUM(I11414:K11414)</x:f>
        <x:v>48</x:v>
      </x:c>
      <x:c r="M11414" s="267" t="n">
        <x:f>I11414*TOMATO_HOURS*WEEKS*(1+TOMATO_DIM)^I11414+J11414*CARROT_HOURS*WEEKS*(1+CARROT_DIM)^J11414+K11414*MESCLUN_HOURS*WEEKS*(1+MESCLUN_DIM)^K11414</x:f>
        <x:v>9371.678133935642</x:v>
      </x:c>
      <x:c r="N11414" s="267" t="n">
        <x:f>MAX(M11414-FARMER_HOURS,0)/TEMP_HOURS_PER_WORKER</x:f>
        <x:v>6.008109815233085</x:v>
      </x:c>
      <x:c r="O11414" s="268" t="n">
        <x:f>I11414*TOMATO_PRICE+J11414*CARROT_PRICE+K11414*MESCLUN_PRICE</x:f>
        <x:v>227846</x:v>
      </x:c>
      <x:c r="P11414" s="268" t="n">
        <x:f>I11414*TOMATO_FERTILIZER+J11414*CARROT_FERTILIZER+K11414*MESCLUN_FERTILIZER</x:f>
        <x:v>38280</x:v>
      </x:c>
      <x:c r="Q11414" s="268" t="n">
        <x:f>MIN(M11414,FARMER_HOURS)*FARMER_RATE+MAX(M11414-FARMER_HOURS,0)*TEMP_RATE</x:f>
        <x:v>175202.7453808271</x:v>
      </x:c>
      <x:c r="R11414" s="268" t="n">
        <x:f>O11414-P11414-Q11414-FIXED_COST</x:f>
        <x:v>-5636.745380827109</x:v>
      </x:c>
      <x:c r="S11414" s="139" t="str">
        <x:f>IF(AND(L11414&lt;=TOTAL_BED_CAP,N11414&lt;=TEMP_WORKER_CAP),"YES","NO")</x:f>
        <x:v>NO</x:v>
      </x:c>
      <x:c r="T11414" s="139" t="n">
        <x:f>IF(S11414="YES",R11414,-1E+99)</x:f>
        <x:v>-1e+99</x:v>
      </x:c>
    </x:row>
    <x:row r="11415">
      <x:c r="A11415" s="139"/>
      <x:c r="B11415" s="139"/>
      <x:c r="C11415" s="139"/>
      <x:c r="D11415" s="139"/>
      <x:c r="E11415" s="139"/>
      <x:c r="F11415" s="139"/>
      <x:c r="G11415" s="139"/>
      <x:c r="H11415" s="139"/>
      <x:c r="I11415" s="266" t="n">
        <x:f>INT((ROW()-ROW($I$46))/((CARROT_CAP+1)*(MESCLUN_CAP+1)))</x:f>
        <x:v>17</x:v>
      </x:c>
      <x:c r="J11415" s="266" t="n">
        <x:f>MOD(INT((ROW()-ROW($I$46))/(MESCLUN_CAP+1)),CARROT_CAP+1)</x:f>
        <x:v>9</x:v>
      </x:c>
      <x:c r="K11415" s="266" t="n">
        <x:f>MOD(ROW()-ROW($I$46),MESCLUN_CAP+1)</x:f>
        <x:v>23</x:v>
      </x:c>
      <x:c r="L11415" s="266" t="n">
        <x:f>SUM(I11415:K11415)</x:f>
        <x:v>49</x:v>
      </x:c>
      <x:c r="M11415" s="267" t="n">
        <x:f>I11415*TOMATO_HOURS*WEEKS*(1+TOMATO_DIM)^I11415+J11415*CARROT_HOURS*WEEKS*(1+CARROT_DIM)^J11415+K11415*MESCLUN_HOURS*WEEKS*(1+MESCLUN_DIM)^K11415</x:f>
        <x:v>9447.824722793077</x:v>
      </x:c>
      <x:c r="N11415" s="267" t="n">
        <x:f>MAX(M11415-FARMER_HOURS,0)/TEMP_HOURS_PER_WORKER</x:f>
        <x:v>6.060989390828525</x:v>
      </x:c>
      <x:c r="O11415" s="268" t="n">
        <x:f>I11415*TOMATO_PRICE+J11415*CARROT_PRICE+K11415*MESCLUN_PRICE</x:f>
        <x:v>230546</x:v>
      </x:c>
      <x:c r="P11415" s="268" t="n">
        <x:f>I11415*TOMATO_FERTILIZER+J11415*CARROT_FERTILIZER+K11415*MESCLUN_FERTILIZER</x:f>
        <x:v>39160</x:v>
      </x:c>
      <x:c r="Q11415" s="268" t="n">
        <x:f>MIN(M11415,FARMER_HOURS)*FARMER_RATE+MAX(M11415-FARMER_HOURS,0)*TEMP_RATE</x:f>
        <x:v>176524.73477071314</x:v>
      </x:c>
      <x:c r="R11415" s="268" t="n">
        <x:f>O11415-P11415-Q11415-FIXED_COST</x:f>
        <x:v>-5138.734770713141</x:v>
      </x:c>
      <x:c r="S11415" s="139" t="str">
        <x:f>IF(AND(L11415&lt;=TOTAL_BED_CAP,N11415&lt;=TEMP_WORKER_CAP),"YES","NO")</x:f>
        <x:v>NO</x:v>
      </x:c>
      <x:c r="T11415" s="139" t="n">
        <x:f>IF(S11415="YES",R11415,-1E+99)</x:f>
        <x:v>-1e+99</x:v>
      </x:c>
    </x:row>
    <x:row r="11416">
      <x:c r="A11416" s="139"/>
      <x:c r="B11416" s="139"/>
      <x:c r="C11416" s="139"/>
      <x:c r="D11416" s="139"/>
      <x:c r="E11416" s="139"/>
      <x:c r="F11416" s="139"/>
      <x:c r="G11416" s="139"/>
      <x:c r="H11416" s="139"/>
      <x:c r="I11416" s="266" t="n">
        <x:f>INT((ROW()-ROW($I$46))/((CARROT_CAP+1)*(MESCLUN_CAP+1)))</x:f>
        <x:v>17</x:v>
      </x:c>
      <x:c r="J11416" s="266" t="n">
        <x:f>MOD(INT((ROW()-ROW($I$46))/(MESCLUN_CAP+1)),CARROT_CAP+1)</x:f>
        <x:v>9</x:v>
      </x:c>
      <x:c r="K11416" s="266" t="n">
        <x:f>MOD(ROW()-ROW($I$46),MESCLUN_CAP+1)</x:f>
        <x:v>24</x:v>
      </x:c>
      <x:c r="L11416" s="266" t="n">
        <x:f>SUM(I11416:K11416)</x:f>
        <x:v>50</x:v>
      </x:c>
      <x:c r="M11416" s="267" t="n">
        <x:f>I11416*TOMATO_HOURS*WEEKS*(1+TOMATO_DIM)^I11416+J11416*CARROT_HOURS*WEEKS*(1+CARROT_DIM)^J11416+K11416*MESCLUN_HOURS*WEEKS*(1+MESCLUN_DIM)^K11416</x:f>
        <x:v>9525.671672372573</x:v>
      </x:c>
      <x:c r="N11416" s="267" t="n">
        <x:f>MAX(M11416-FARMER_HOURS,0)/TEMP_HOURS_PER_WORKER</x:f>
        <x:v>6.115049772480954</x:v>
      </x:c>
      <x:c r="O11416" s="268" t="n">
        <x:f>I11416*TOMATO_PRICE+J11416*CARROT_PRICE+K11416*MESCLUN_PRICE</x:f>
        <x:v>233246</x:v>
      </x:c>
      <x:c r="P11416" s="268" t="n">
        <x:f>I11416*TOMATO_FERTILIZER+J11416*CARROT_FERTILIZER+K11416*MESCLUN_FERTILIZER</x:f>
        <x:v>40040</x:v>
      </x:c>
      <x:c r="Q11416" s="268" t="n">
        <x:f>MIN(M11416,FARMER_HOURS)*FARMER_RATE+MAX(M11416-FARMER_HOURS,0)*TEMP_RATE</x:f>
        <x:v>177876.24431202383</x:v>
      </x:c>
      <x:c r="R11416" s="268" t="n">
        <x:f>O11416-P11416-Q11416-FIXED_COST</x:f>
        <x:v>-4670.244312023831</x:v>
      </x:c>
      <x:c r="S11416" s="139" t="str">
        <x:f>IF(AND(L11416&lt;=TOTAL_BED_CAP,N11416&lt;=TEMP_WORKER_CAP),"YES","NO")</x:f>
        <x:v>NO</x:v>
      </x:c>
      <x:c r="T11416" s="139" t="n">
        <x:f>IF(S11416="YES",R11416,-1E+99)</x:f>
        <x:v>-1e+99</x:v>
      </x:c>
    </x:row>
    <x:row r="11417">
      <x:c r="A11417" s="139"/>
      <x:c r="B11417" s="139"/>
      <x:c r="C11417" s="139"/>
      <x:c r="D11417" s="139"/>
      <x:c r="E11417" s="139"/>
      <x:c r="F11417" s="139"/>
      <x:c r="G11417" s="139"/>
      <x:c r="H11417" s="139"/>
      <x:c r="I11417" s="266" t="n">
        <x:f>INT((ROW()-ROW($I$46))/((CARROT_CAP+1)*(MESCLUN_CAP+1)))</x:f>
        <x:v>17</x:v>
      </x:c>
      <x:c r="J11417" s="266" t="n">
        <x:f>MOD(INT((ROW()-ROW($I$46))/(MESCLUN_CAP+1)),CARROT_CAP+1)</x:f>
        <x:v>9</x:v>
      </x:c>
      <x:c r="K11417" s="266" t="n">
        <x:f>MOD(ROW()-ROW($I$46),MESCLUN_CAP+1)</x:f>
        <x:v>25</x:v>
      </x:c>
      <x:c r="L11417" s="266" t="n">
        <x:f>SUM(I11417:K11417)</x:f>
        <x:v>51</x:v>
      </x:c>
      <x:c r="M11417" s="267" t="n">
        <x:f>I11417*TOMATO_HOURS*WEEKS*(1+TOMATO_DIM)^I11417+J11417*CARROT_HOURS*WEEKS*(1+CARROT_DIM)^J11417+K11417*MESCLUN_HOURS*WEEKS*(1+MESCLUN_DIM)^K11417</x:f>
        <x:v>9605.24959378767</x:v>
      </x:c>
      <x:c r="N11417" s="267" t="n">
        <x:f>MAX(M11417-FARMER_HOURS,0)/TEMP_HOURS_PER_WORKER</x:f>
        <x:v>6.170312217908104</x:v>
      </x:c>
      <x:c r="O11417" s="268" t="n">
        <x:f>I11417*TOMATO_PRICE+J11417*CARROT_PRICE+K11417*MESCLUN_PRICE</x:f>
        <x:v>235946</x:v>
      </x:c>
      <x:c r="P11417" s="268" t="n">
        <x:f>I11417*TOMATO_FERTILIZER+J11417*CARROT_FERTILIZER+K11417*MESCLUN_FERTILIZER</x:f>
        <x:v>40920</x:v>
      </x:c>
      <x:c r="Q11417" s="268" t="n">
        <x:f>MIN(M11417,FARMER_HOURS)*FARMER_RATE+MAX(M11417-FARMER_HOURS,0)*TEMP_RATE</x:f>
        <x:v>179257.80544770262</x:v>
      </x:c>
      <x:c r="R11417" s="268" t="n">
        <x:f>O11417-P11417-Q11417-FIXED_COST</x:f>
        <x:v>-4231.805447702616</x:v>
      </x:c>
      <x:c r="S11417" s="139" t="str">
        <x:f>IF(AND(L11417&lt;=TOTAL_BED_CAP,N11417&lt;=TEMP_WORKER_CAP),"YES","NO")</x:f>
        <x:v>NO</x:v>
      </x:c>
      <x:c r="T11417" s="139" t="n">
        <x:f>IF(S11417="YES",R11417,-1E+99)</x:f>
        <x:v>-1e+99</x:v>
      </x:c>
    </x:row>
    <x:row r="11418">
      <x:c r="A11418" s="139"/>
      <x:c r="B11418" s="139"/>
      <x:c r="C11418" s="139"/>
      <x:c r="D11418" s="139"/>
      <x:c r="E11418" s="139"/>
      <x:c r="F11418" s="139"/>
      <x:c r="G11418" s="139"/>
      <x:c r="H11418" s="139"/>
      <x:c r="I11418" s="266" t="n">
        <x:f>INT((ROW()-ROW($I$46))/((CARROT_CAP+1)*(MESCLUN_CAP+1)))</x:f>
        <x:v>17</x:v>
      </x:c>
      <x:c r="J11418" s="266" t="n">
        <x:f>MOD(INT((ROW()-ROW($I$46))/(MESCLUN_CAP+1)),CARROT_CAP+1)</x:f>
        <x:v>9</x:v>
      </x:c>
      <x:c r="K11418" s="266" t="n">
        <x:f>MOD(ROW()-ROW($I$46),MESCLUN_CAP+1)</x:f>
        <x:v>26</x:v>
      </x:c>
      <x:c r="L11418" s="266" t="n">
        <x:f>SUM(I11418:K11418)</x:f>
        <x:v>52</x:v>
      </x:c>
      <x:c r="M11418" s="267" t="n">
        <x:f>I11418*TOMATO_HOURS*WEEKS*(1+TOMATO_DIM)^I11418+J11418*CARROT_HOURS*WEEKS*(1+CARROT_DIM)^J11418+K11418*MESCLUN_HOURS*WEEKS*(1+MESCLUN_DIM)^K11418</x:f>
        <x:v>9686.589597748389</x:v>
      </x:c>
      <x:c r="N11418" s="267" t="n">
        <x:f>MAX(M11418-FARMER_HOURS,0)/TEMP_HOURS_PER_WORKER</x:f>
        <x:v>6.226798331769714</x:v>
      </x:c>
      <x:c r="O11418" s="268" t="n">
        <x:f>I11418*TOMATO_PRICE+J11418*CARROT_PRICE+K11418*MESCLUN_PRICE</x:f>
        <x:v>238646</x:v>
      </x:c>
      <x:c r="P11418" s="268" t="n">
        <x:f>I11418*TOMATO_FERTILIZER+J11418*CARROT_FERTILIZER+K11418*MESCLUN_FERTILIZER</x:f>
        <x:v>41800</x:v>
      </x:c>
      <x:c r="Q11418" s="268" t="n">
        <x:f>MIN(M11418,FARMER_HOURS)*FARMER_RATE+MAX(M11418-FARMER_HOURS,0)*TEMP_RATE</x:f>
        <x:v>180669.95829424285</x:v>
      </x:c>
      <x:c r="R11418" s="268" t="n">
        <x:f>O11418-P11418-Q11418-FIXED_COST</x:f>
        <x:v>-3823.9582942428533</x:v>
      </x:c>
      <x:c r="S11418" s="139" t="str">
        <x:f>IF(AND(L11418&lt;=TOTAL_BED_CAP,N11418&lt;=TEMP_WORKER_CAP),"YES","NO")</x:f>
        <x:v>NO</x:v>
      </x:c>
      <x:c r="T11418" s="139" t="n">
        <x:f>IF(S11418="YES",R11418,-1E+99)</x:f>
        <x:v>-1e+99</x:v>
      </x:c>
    </x:row>
    <x:row r="11419">
      <x:c r="A11419" s="139"/>
      <x:c r="B11419" s="139"/>
      <x:c r="C11419" s="139"/>
      <x:c r="D11419" s="139"/>
      <x:c r="E11419" s="139"/>
      <x:c r="F11419" s="139"/>
      <x:c r="G11419" s="139"/>
      <x:c r="H11419" s="139"/>
      <x:c r="I11419" s="266" t="n">
        <x:f>INT((ROW()-ROW($I$46))/((CARROT_CAP+1)*(MESCLUN_CAP+1)))</x:f>
        <x:v>17</x:v>
      </x:c>
      <x:c r="J11419" s="266" t="n">
        <x:f>MOD(INT((ROW()-ROW($I$46))/(MESCLUN_CAP+1)),CARROT_CAP+1)</x:f>
        <x:v>9</x:v>
      </x:c>
      <x:c r="K11419" s="266" t="n">
        <x:f>MOD(ROW()-ROW($I$46),MESCLUN_CAP+1)</x:f>
        <x:v>27</x:v>
      </x:c>
      <x:c r="L11419" s="266" t="n">
        <x:f>SUM(I11419:K11419)</x:f>
        <x:v>53</x:v>
      </x:c>
      <x:c r="M11419" s="267" t="n">
        <x:f>I11419*TOMATO_HOURS*WEEKS*(1+TOMATO_DIM)^I11419+J11419*CARROT_HOURS*WEEKS*(1+CARROT_DIM)^J11419+K11419*MESCLUN_HOURS*WEEKS*(1+MESCLUN_DIM)^K11419</x:f>
        <x:v>9769.723302268145</x:v>
      </x:c>
      <x:c r="N11419" s="267" t="n">
        <x:f>MAX(M11419-FARMER_HOURS,0)/TEMP_HOURS_PER_WORKER</x:f>
        <x:v>6.284530071019545</x:v>
      </x:c>
      <x:c r="O11419" s="268" t="n">
        <x:f>I11419*TOMATO_PRICE+J11419*CARROT_PRICE+K11419*MESCLUN_PRICE</x:f>
        <x:v>241346</x:v>
      </x:c>
      <x:c r="P11419" s="268" t="n">
        <x:f>I11419*TOMATO_FERTILIZER+J11419*CARROT_FERTILIZER+K11419*MESCLUN_FERTILIZER</x:f>
        <x:v>42680</x:v>
      </x:c>
      <x:c r="Q11419" s="268" t="n">
        <x:f>MIN(M11419,FARMER_HOURS)*FARMER_RATE+MAX(M11419-FARMER_HOURS,0)*TEMP_RATE</x:f>
        <x:v>182113.25177548864</x:v>
      </x:c>
      <x:c r="R11419" s="268" t="n">
        <x:f>O11419-P11419-Q11419-FIXED_COST</x:f>
        <x:v>-3447.2517754886358</x:v>
      </x:c>
      <x:c r="S11419" s="139" t="str">
        <x:f>IF(AND(L11419&lt;=TOTAL_BED_CAP,N11419&lt;=TEMP_WORKER_CAP),"YES","NO")</x:f>
        <x:v>NO</x:v>
      </x:c>
      <x:c r="T11419" s="139" t="n">
        <x:f>IF(S11419="YES",R11419,-1E+99)</x:f>
        <x:v>-1e+99</x:v>
      </x:c>
    </x:row>
    <x:row r="11420">
      <x:c r="A11420" s="139"/>
      <x:c r="B11420" s="139"/>
      <x:c r="C11420" s="139"/>
      <x:c r="D11420" s="139"/>
      <x:c r="E11420" s="139"/>
      <x:c r="F11420" s="139"/>
      <x:c r="G11420" s="139"/>
      <x:c r="H11420" s="139"/>
      <x:c r="I11420" s="266" t="n">
        <x:f>INT((ROW()-ROW($I$46))/((CARROT_CAP+1)*(MESCLUN_CAP+1)))</x:f>
        <x:v>17</x:v>
      </x:c>
      <x:c r="J11420" s="266" t="n">
        <x:f>MOD(INT((ROW()-ROW($I$46))/(MESCLUN_CAP+1)),CARROT_CAP+1)</x:f>
        <x:v>9</x:v>
      </x:c>
      <x:c r="K11420" s="266" t="n">
        <x:f>MOD(ROW()-ROW($I$46),MESCLUN_CAP+1)</x:f>
        <x:v>28</x:v>
      </x:c>
      <x:c r="L11420" s="266" t="n">
        <x:f>SUM(I11420:K11420)</x:f>
        <x:v>54</x:v>
      </x:c>
      <x:c r="M11420" s="267" t="n">
        <x:f>I11420*TOMATO_HOURS*WEEKS*(1+TOMATO_DIM)^I11420+J11420*CARROT_HOURS*WEEKS*(1+CARROT_DIM)^J11420+K11420*MESCLUN_HOURS*WEEKS*(1+MESCLUN_DIM)^K11420</x:f>
        <x:v>9854.682840485299</x:v>
      </x:c>
      <x:c r="N11420" s="267" t="n">
        <x:f>MAX(M11420-FARMER_HOURS,0)/TEMP_HOURS_PER_WORKER</x:f>
        <x:v>6.343529750337013</x:v>
      </x:c>
      <x:c r="O11420" s="268" t="n">
        <x:f>I11420*TOMATO_PRICE+J11420*CARROT_PRICE+K11420*MESCLUN_PRICE</x:f>
        <x:v>244046</x:v>
      </x:c>
      <x:c r="P11420" s="268" t="n">
        <x:f>I11420*TOMATO_FERTILIZER+J11420*CARROT_FERTILIZER+K11420*MESCLUN_FERTILIZER</x:f>
        <x:v>43560</x:v>
      </x:c>
      <x:c r="Q11420" s="268" t="n">
        <x:f>MIN(M11420,FARMER_HOURS)*FARMER_RATE+MAX(M11420-FARMER_HOURS,0)*TEMP_RATE</x:f>
        <x:v>183588.24375842532</x:v>
      </x:c>
      <x:c r="R11420" s="268" t="n">
        <x:f>O11420-P11420-Q11420-FIXED_COST</x:f>
        <x:v>-3102.2437584253203</x:v>
      </x:c>
      <x:c r="S11420" s="139" t="str">
        <x:f>IF(AND(L11420&lt;=TOTAL_BED_CAP,N11420&lt;=TEMP_WORKER_CAP),"YES","NO")</x:f>
        <x:v>NO</x:v>
      </x:c>
      <x:c r="T11420" s="139" t="n">
        <x:f>IF(S11420="YES",R11420,-1E+99)</x:f>
        <x:v>-1e+99</x:v>
      </x:c>
    </x:row>
    <x:row r="11421">
      <x:c r="A11421" s="139"/>
      <x:c r="B11421" s="139"/>
      <x:c r="C11421" s="139"/>
      <x:c r="D11421" s="139"/>
      <x:c r="E11421" s="139"/>
      <x:c r="F11421" s="139"/>
      <x:c r="G11421" s="139"/>
      <x:c r="H11421" s="139"/>
      <x:c r="I11421" s="266" t="n">
        <x:f>INT((ROW()-ROW($I$46))/((CARROT_CAP+1)*(MESCLUN_CAP+1)))</x:f>
        <x:v>17</x:v>
      </x:c>
      <x:c r="J11421" s="266" t="n">
        <x:f>MOD(INT((ROW()-ROW($I$46))/(MESCLUN_CAP+1)),CARROT_CAP+1)</x:f>
        <x:v>9</x:v>
      </x:c>
      <x:c r="K11421" s="266" t="n">
        <x:f>MOD(ROW()-ROW($I$46),MESCLUN_CAP+1)</x:f>
        <x:v>29</x:v>
      </x:c>
      <x:c r="L11421" s="266" t="n">
        <x:f>SUM(I11421:K11421)</x:f>
        <x:v>55</x:v>
      </x:c>
      <x:c r="M11421" s="267" t="n">
        <x:f>I11421*TOMATO_HOURS*WEEKS*(1+TOMATO_DIM)^I11421+J11421*CARROT_HOURS*WEEKS*(1+CARROT_DIM)^J11421+K11421*MESCLUN_HOURS*WEEKS*(1+MESCLUN_DIM)^K11421</x:f>
        <x:v>9941.500868600951</x:v>
      </x:c>
      <x:c r="N11421" s="267" t="n">
        <x:f>MAX(M11421-FARMER_HOURS,0)/TEMP_HOURS_PER_WORKER</x:f>
        <x:v>6.40382004763955</x:v>
      </x:c>
      <x:c r="O11421" s="268" t="n">
        <x:f>I11421*TOMATO_PRICE+J11421*CARROT_PRICE+K11421*MESCLUN_PRICE</x:f>
        <x:v>246746</x:v>
      </x:c>
      <x:c r="P11421" s="268" t="n">
        <x:f>I11421*TOMATO_FERTILIZER+J11421*CARROT_FERTILIZER+K11421*MESCLUN_FERTILIZER</x:f>
        <x:v>44440</x:v>
      </x:c>
      <x:c r="Q11421" s="268" t="n">
        <x:f>MIN(M11421,FARMER_HOURS)*FARMER_RATE+MAX(M11421-FARMER_HOURS,0)*TEMP_RATE</x:f>
        <x:v>185095.50119098873</x:v>
      </x:c>
      <x:c r="R11421" s="268" t="n">
        <x:f>O11421-P11421-Q11421-FIXED_COST</x:f>
        <x:v>-2789.5011909887253</x:v>
      </x:c>
      <x:c r="S11421" s="139" t="str">
        <x:f>IF(AND(L11421&lt;=TOTAL_BED_CAP,N11421&lt;=TEMP_WORKER_CAP),"YES","NO")</x:f>
        <x:v>NO</x:v>
      </x:c>
      <x:c r="T11421" s="139" t="n">
        <x:f>IF(S11421="YES",R11421,-1E+99)</x:f>
        <x:v>-1e+99</x:v>
      </x:c>
    </x:row>
    <x:row r="11422">
      <x:c r="A11422" s="139"/>
      <x:c r="B11422" s="139"/>
      <x:c r="C11422" s="139"/>
      <x:c r="D11422" s="139"/>
      <x:c r="E11422" s="139"/>
      <x:c r="F11422" s="139"/>
      <x:c r="G11422" s="139"/>
      <x:c r="H11422" s="139"/>
      <x:c r="I11422" s="266" t="n">
        <x:f>INT((ROW()-ROW($I$46))/((CARROT_CAP+1)*(MESCLUN_CAP+1)))</x:f>
        <x:v>17</x:v>
      </x:c>
      <x:c r="J11422" s="266" t="n">
        <x:f>MOD(INT((ROW()-ROW($I$46))/(MESCLUN_CAP+1)),CARROT_CAP+1)</x:f>
        <x:v>9</x:v>
      </x:c>
      <x:c r="K11422" s="266" t="n">
        <x:f>MOD(ROW()-ROW($I$46),MESCLUN_CAP+1)</x:f>
        <x:v>30</x:v>
      </x:c>
      <x:c r="L11422" s="266" t="n">
        <x:f>SUM(I11422:K11422)</x:f>
        <x:v>56</x:v>
      </x:c>
      <x:c r="M11422" s="267" t="n">
        <x:f>I11422*TOMATO_HOURS*WEEKS*(1+TOMATO_DIM)^I11422+J11422*CARROT_HOURS*WEEKS*(1+CARROT_DIM)^J11422+K11422*MESCLUN_HOURS*WEEKS*(1+MESCLUN_DIM)^K11422</x:f>
        <x:v>10030.210573934723</x:v>
      </x:c>
      <x:c r="N11422" s="267" t="n">
        <x:f>MAX(M11422-FARMER_HOURS,0)/TEMP_HOURS_PER_WORKER</x:f>
        <x:v>6.465424009676891</x:v>
      </x:c>
      <x:c r="O11422" s="268" t="n">
        <x:f>I11422*TOMATO_PRICE+J11422*CARROT_PRICE+K11422*MESCLUN_PRICE</x:f>
        <x:v>249446</x:v>
      </x:c>
      <x:c r="P11422" s="268" t="n">
        <x:f>I11422*TOMATO_FERTILIZER+J11422*CARROT_FERTILIZER+K11422*MESCLUN_FERTILIZER</x:f>
        <x:v>45320</x:v>
      </x:c>
      <x:c r="Q11422" s="268" t="n">
        <x:f>MIN(M11422,FARMER_HOURS)*FARMER_RATE+MAX(M11422-FARMER_HOURS,0)*TEMP_RATE</x:f>
        <x:v>186635.60024192225</x:v>
      </x:c>
      <x:c r="R11422" s="268" t="n">
        <x:f>O11422-P11422-Q11422-FIXED_COST</x:f>
        <x:v>-2509.6002419222496</x:v>
      </x:c>
      <x:c r="S11422" s="139" t="str">
        <x:f>IF(AND(L11422&lt;=TOTAL_BED_CAP,N11422&lt;=TEMP_WORKER_CAP),"YES","NO")</x:f>
        <x:v>NO</x:v>
      </x:c>
      <x:c r="T11422" s="139" t="n">
        <x:f>IF(S11422="YES",R11422,-1E+99)</x:f>
        <x:v>-1e+99</x:v>
      </x:c>
    </x:row>
    <x:row r="11423">
      <x:c r="A11423" s="139"/>
      <x:c r="B11423" s="139"/>
      <x:c r="C11423" s="139"/>
      <x:c r="D11423" s="139"/>
      <x:c r="E11423" s="139"/>
      <x:c r="F11423" s="139"/>
      <x:c r="G11423" s="139"/>
      <x:c r="H11423" s="139"/>
      <x:c r="I11423" s="266" t="n">
        <x:f>INT((ROW()-ROW($I$46))/((CARROT_CAP+1)*(MESCLUN_CAP+1)))</x:f>
        <x:v>17</x:v>
      </x:c>
      <x:c r="J11423" s="266" t="n">
        <x:f>MOD(INT((ROW()-ROW($I$46))/(MESCLUN_CAP+1)),CARROT_CAP+1)</x:f>
        <x:v>10</x:v>
      </x:c>
      <x:c r="K11423" s="266" t="n">
        <x:f>MOD(ROW()-ROW($I$46),MESCLUN_CAP+1)</x:f>
        <x:v>0</x:v>
      </x:c>
      <x:c r="L11423" s="266" t="n">
        <x:f>SUM(I11423:K11423)</x:f>
        <x:v>27</x:v>
      </x:c>
      <x:c r="M11423" s="267" t="n">
        <x:f>I11423*TOMATO_HOURS*WEEKS*(1+TOMATO_DIM)^I11423+J11423*CARROT_HOURS*WEEKS*(1+CARROT_DIM)^J11423+K11423*MESCLUN_HOURS*WEEKS*(1+MESCLUN_DIM)^K11423</x:f>
        <x:v>8117.364899298113</x:v>
      </x:c>
      <x:c r="N11423" s="267" t="n">
        <x:f>MAX(M11423-FARMER_HOURS,0)/TEMP_HOURS_PER_WORKER</x:f>
        <x:v>5.1370589578459125</x:v>
      </x:c>
      <x:c r="O11423" s="268" t="n">
        <x:f>I11423*TOMATO_PRICE+J11423*CARROT_PRICE+K11423*MESCLUN_PRICE</x:f>
        <x:v>170540</x:v>
      </x:c>
      <x:c r="P11423" s="268" t="n">
        <x:f>I11423*TOMATO_FERTILIZER+J11423*CARROT_FERTILIZER+K11423*MESCLUN_FERTILIZER</x:f>
        <x:v>19360</x:v>
      </x:c>
      <x:c r="Q11423" s="268" t="n">
        <x:f>MIN(M11423,FARMER_HOURS)*FARMER_RATE+MAX(M11423-FARMER_HOURS,0)*TEMP_RATE</x:f>
        <x:v>153426.4739461478</x:v>
      </x:c>
      <x:c r="R11423" s="268" t="n">
        <x:f>O11423-P11423-Q11423-FIXED_COST</x:f>
        <x:v>-22246.473946147802</x:v>
      </x:c>
      <x:c r="S11423" s="139" t="str">
        <x:f>IF(AND(L11423&lt;=TOTAL_BED_CAP,N11423&lt;=TEMP_WORKER_CAP),"YES","NO")</x:f>
        <x:v>NO</x:v>
      </x:c>
      <x:c r="T11423" s="139" t="n">
        <x:f>IF(S11423="YES",R11423,-1E+99)</x:f>
        <x:v>-1e+99</x:v>
      </x:c>
    </x:row>
    <x:row r="11424">
      <x:c r="A11424" s="139"/>
      <x:c r="B11424" s="139"/>
      <x:c r="C11424" s="139"/>
      <x:c r="D11424" s="139"/>
      <x:c r="E11424" s="139"/>
      <x:c r="F11424" s="139"/>
      <x:c r="G11424" s="139"/>
      <x:c r="H11424" s="139"/>
      <x:c r="I11424" s="266" t="n">
        <x:f>INT((ROW()-ROW($I$46))/((CARROT_CAP+1)*(MESCLUN_CAP+1)))</x:f>
        <x:v>17</x:v>
      </x:c>
      <x:c r="J11424" s="266" t="n">
        <x:f>MOD(INT((ROW()-ROW($I$46))/(MESCLUN_CAP+1)),CARROT_CAP+1)</x:f>
        <x:v>10</x:v>
      </x:c>
      <x:c r="K11424" s="266" t="n">
        <x:f>MOD(ROW()-ROW($I$46),MESCLUN_CAP+1)</x:f>
        <x:v>1</x:v>
      </x:c>
      <x:c r="L11424" s="266" t="n">
        <x:f>SUM(I11424:K11424)</x:f>
        <x:v>28</x:v>
      </x:c>
      <x:c r="M11424" s="267" t="n">
        <x:f>I11424*TOMATO_HOURS*WEEKS*(1+TOMATO_DIM)^I11424+J11424*CARROT_HOURS*WEEKS*(1+CARROT_DIM)^J11424+K11424*MESCLUN_HOURS*WEEKS*(1+MESCLUN_DIM)^K11424</x:f>
        <x:v>8162.927399298113</x:v>
      </x:c>
      <x:c r="N11424" s="267" t="n">
        <x:f>MAX(M11424-FARMER_HOURS,0)/TEMP_HOURS_PER_WORKER</x:f>
        <x:v>5.168699582845912</x:v>
      </x:c>
      <x:c r="O11424" s="268" t="n">
        <x:f>I11424*TOMATO_PRICE+J11424*CARROT_PRICE+K11424*MESCLUN_PRICE</x:f>
        <x:v>173240</x:v>
      </x:c>
      <x:c r="P11424" s="268" t="n">
        <x:f>I11424*TOMATO_FERTILIZER+J11424*CARROT_FERTILIZER+K11424*MESCLUN_FERTILIZER</x:f>
        <x:v>20240</x:v>
      </x:c>
      <x:c r="Q11424" s="268" t="n">
        <x:f>MIN(M11424,FARMER_HOURS)*FARMER_RATE+MAX(M11424-FARMER_HOURS,0)*TEMP_RATE</x:f>
        <x:v>154217.4895711478</x:v>
      </x:c>
      <x:c r="R11424" s="268" t="n">
        <x:f>O11424-P11424-Q11424-FIXED_COST</x:f>
        <x:v>-21217.489571147802</x:v>
      </x:c>
      <x:c r="S11424" s="139" t="str">
        <x:f>IF(AND(L11424&lt;=TOTAL_BED_CAP,N11424&lt;=TEMP_WORKER_CAP),"YES","NO")</x:f>
        <x:v>NO</x:v>
      </x:c>
      <x:c r="T11424" s="139" t="n">
        <x:f>IF(S11424="YES",R11424,-1E+99)</x:f>
        <x:v>-1e+99</x:v>
      </x:c>
    </x:row>
    <x:row r="11425">
      <x:c r="A11425" s="139"/>
      <x:c r="B11425" s="139"/>
      <x:c r="C11425" s="139"/>
      <x:c r="D11425" s="139"/>
      <x:c r="E11425" s="139"/>
      <x:c r="F11425" s="139"/>
      <x:c r="G11425" s="139"/>
      <x:c r="H11425" s="139"/>
      <x:c r="I11425" s="266" t="n">
        <x:f>INT((ROW()-ROW($I$46))/((CARROT_CAP+1)*(MESCLUN_CAP+1)))</x:f>
        <x:v>17</x:v>
      </x:c>
      <x:c r="J11425" s="266" t="n">
        <x:f>MOD(INT((ROW()-ROW($I$46))/(MESCLUN_CAP+1)),CARROT_CAP+1)</x:f>
        <x:v>10</x:v>
      </x:c>
      <x:c r="K11425" s="266" t="n">
        <x:f>MOD(ROW()-ROW($I$46),MESCLUN_CAP+1)</x:f>
        <x:v>2</x:v>
      </x:c>
      <x:c r="L11425" s="266" t="n">
        <x:f>SUM(I11425:K11425)</x:f>
        <x:v>29</x:v>
      </x:c>
      <x:c r="M11425" s="267" t="n">
        <x:f>I11425*TOMATO_HOURS*WEEKS*(1+TOMATO_DIM)^I11425+J11425*CARROT_HOURS*WEEKS*(1+CARROT_DIM)^J11425+K11425*MESCLUN_HOURS*WEEKS*(1+MESCLUN_DIM)^K11425</x:f>
        <x:v>8209.628961798113</x:v>
      </x:c>
      <x:c r="N11425" s="267" t="n">
        <x:f>MAX(M11425-FARMER_HOURS,0)/TEMP_HOURS_PER_WORKER</x:f>
        <x:v>5.201131223470911</x:v>
      </x:c>
      <x:c r="O11425" s="268" t="n">
        <x:f>I11425*TOMATO_PRICE+J11425*CARROT_PRICE+K11425*MESCLUN_PRICE</x:f>
        <x:v>175940</x:v>
      </x:c>
      <x:c r="P11425" s="268" t="n">
        <x:f>I11425*TOMATO_FERTILIZER+J11425*CARROT_FERTILIZER+K11425*MESCLUN_FERTILIZER</x:f>
        <x:v>21120</x:v>
      </x:c>
      <x:c r="Q11425" s="268" t="n">
        <x:f>MIN(M11425,FARMER_HOURS)*FARMER_RATE+MAX(M11425-FARMER_HOURS,0)*TEMP_RATE</x:f>
        <x:v>155028.28058677277</x:v>
      </x:c>
      <x:c r="R11425" s="268" t="n">
        <x:f>O11425-P11425-Q11425-FIXED_COST</x:f>
        <x:v>-20208.280586772773</x:v>
      </x:c>
      <x:c r="S11425" s="139" t="str">
        <x:f>IF(AND(L11425&lt;=TOTAL_BED_CAP,N11425&lt;=TEMP_WORKER_CAP),"YES","NO")</x:f>
        <x:v>NO</x:v>
      </x:c>
      <x:c r="T11425" s="139" t="n">
        <x:f>IF(S11425="YES",R11425,-1E+99)</x:f>
        <x:v>-1e+99</x:v>
      </x:c>
    </x:row>
    <x:row r="11426">
      <x:c r="A11426" s="139"/>
      <x:c r="B11426" s="139"/>
      <x:c r="C11426" s="139"/>
      <x:c r="D11426" s="139"/>
      <x:c r="E11426" s="139"/>
      <x:c r="F11426" s="139"/>
      <x:c r="G11426" s="139"/>
      <x:c r="H11426" s="139"/>
      <x:c r="I11426" s="266" t="n">
        <x:f>INT((ROW()-ROW($I$46))/((CARROT_CAP+1)*(MESCLUN_CAP+1)))</x:f>
        <x:v>17</x:v>
      </x:c>
      <x:c r="J11426" s="266" t="n">
        <x:f>MOD(INT((ROW()-ROW($I$46))/(MESCLUN_CAP+1)),CARROT_CAP+1)</x:f>
        <x:v>10</x:v>
      </x:c>
      <x:c r="K11426" s="266" t="n">
        <x:f>MOD(ROW()-ROW($I$46),MESCLUN_CAP+1)</x:f>
        <x:v>3</x:v>
      </x:c>
      <x:c r="L11426" s="266" t="n">
        <x:f>SUM(I11426:K11426)</x:f>
        <x:v>30</x:v>
      </x:c>
      <x:c r="M11426" s="267" t="n">
        <x:f>I11426*TOMATO_HOURS*WEEKS*(1+TOMATO_DIM)^I11426+J11426*CARROT_HOURS*WEEKS*(1+CARROT_DIM)^J11426+K11426*MESCLUN_HOURS*WEEKS*(1+MESCLUN_DIM)^K11426</x:f>
        <x:v>8257.490944219988</x:v>
      </x:c>
      <x:c r="N11426" s="267" t="n">
        <x:f>MAX(M11426-FARMER_HOURS,0)/TEMP_HOURS_PER_WORKER</x:f>
        <x:v>5.234368711263881</x:v>
      </x:c>
      <x:c r="O11426" s="268" t="n">
        <x:f>I11426*TOMATO_PRICE+J11426*CARROT_PRICE+K11426*MESCLUN_PRICE</x:f>
        <x:v>178640</x:v>
      </x:c>
      <x:c r="P11426" s="268" t="n">
        <x:f>I11426*TOMATO_FERTILIZER+J11426*CARROT_FERTILIZER+K11426*MESCLUN_FERTILIZER</x:f>
        <x:v>22000</x:v>
      </x:c>
      <x:c r="Q11426" s="268" t="n">
        <x:f>MIN(M11426,FARMER_HOURS)*FARMER_RATE+MAX(M11426-FARMER_HOURS,0)*TEMP_RATE</x:f>
        <x:v>155859.217781597</x:v>
      </x:c>
      <x:c r="R11426" s="268" t="n">
        <x:f>O11426-P11426-Q11426-FIXED_COST</x:f>
        <x:v>-19219.21778159699</x:v>
      </x:c>
      <x:c r="S11426" s="139" t="str">
        <x:f>IF(AND(L11426&lt;=TOTAL_BED_CAP,N11426&lt;=TEMP_WORKER_CAP),"YES","NO")</x:f>
        <x:v>NO</x:v>
      </x:c>
      <x:c r="T11426" s="139" t="n">
        <x:f>IF(S11426="YES",R11426,-1E+99)</x:f>
        <x:v>-1e+99</x:v>
      </x:c>
    </x:row>
    <x:row r="11427">
      <x:c r="A11427" s="139"/>
      <x:c r="B11427" s="139"/>
      <x:c r="C11427" s="139"/>
      <x:c r="D11427" s="139"/>
      <x:c r="E11427" s="139"/>
      <x:c r="F11427" s="139"/>
      <x:c r="G11427" s="139"/>
      <x:c r="H11427" s="139"/>
      <x:c r="I11427" s="266" t="n">
        <x:f>INT((ROW()-ROW($I$46))/((CARROT_CAP+1)*(MESCLUN_CAP+1)))</x:f>
        <x:v>17</x:v>
      </x:c>
      <x:c r="J11427" s="266" t="n">
        <x:f>MOD(INT((ROW()-ROW($I$46))/(MESCLUN_CAP+1)),CARROT_CAP+1)</x:f>
        <x:v>10</x:v>
      </x:c>
      <x:c r="K11427" s="266" t="n">
        <x:f>MOD(ROW()-ROW($I$46),MESCLUN_CAP+1)</x:f>
        <x:v>4</x:v>
      </x:c>
      <x:c r="L11427" s="266" t="n">
        <x:f>SUM(I11427:K11427)</x:f>
        <x:v>31</x:v>
      </x:c>
      <x:c r="M11427" s="267" t="n">
        <x:f>I11427*TOMATO_HOURS*WEEKS*(1+TOMATO_DIM)^I11427+J11427*CARROT_HOURS*WEEKS*(1+CARROT_DIM)^J11427+K11427*MESCLUN_HOURS*WEEKS*(1+MESCLUN_DIM)^K11427</x:f>
        <x:v>8306.535059942644</x:v>
      </x:c>
      <x:c r="N11427" s="267" t="n">
        <x:f>MAX(M11427-FARMER_HOURS,0)/TEMP_HOURS_PER_WORKER</x:f>
        <x:v>5.268427124960169</x:v>
      </x:c>
      <x:c r="O11427" s="268" t="n">
        <x:f>I11427*TOMATO_PRICE+J11427*CARROT_PRICE+K11427*MESCLUN_PRICE</x:f>
        <x:v>181340</x:v>
      </x:c>
      <x:c r="P11427" s="268" t="n">
        <x:f>I11427*TOMATO_FERTILIZER+J11427*CARROT_FERTILIZER+K11427*MESCLUN_FERTILIZER</x:f>
        <x:v>22880</x:v>
      </x:c>
      <x:c r="Q11427" s="268" t="n">
        <x:f>MIN(M11427,FARMER_HOURS)*FARMER_RATE+MAX(M11427-FARMER_HOURS,0)*TEMP_RATE</x:f>
        <x:v>156710.67812400422</x:v>
      </x:c>
      <x:c r="R11427" s="268" t="n">
        <x:f>O11427-P11427-Q11427-FIXED_COST</x:f>
        <x:v>-18250.67812400422</x:v>
      </x:c>
      <x:c r="S11427" s="139" t="str">
        <x:f>IF(AND(L11427&lt;=TOTAL_BED_CAP,N11427&lt;=TEMP_WORKER_CAP),"YES","NO")</x:f>
        <x:v>NO</x:v>
      </x:c>
      <x:c r="T11427" s="139" t="n">
        <x:f>IF(S11427="YES",R11427,-1E+99)</x:f>
        <x:v>-1e+99</x:v>
      </x:c>
    </x:row>
    <x:row r="11428">
      <x:c r="A11428" s="139"/>
      <x:c r="B11428" s="139"/>
      <x:c r="C11428" s="139"/>
      <x:c r="D11428" s="139"/>
      <x:c r="E11428" s="139"/>
      <x:c r="F11428" s="139"/>
      <x:c r="G11428" s="139"/>
      <x:c r="H11428" s="139"/>
      <x:c r="I11428" s="266" t="n">
        <x:f>INT((ROW()-ROW($I$46))/((CARROT_CAP+1)*(MESCLUN_CAP+1)))</x:f>
        <x:v>17</x:v>
      </x:c>
      <x:c r="J11428" s="266" t="n">
        <x:f>MOD(INT((ROW()-ROW($I$46))/(MESCLUN_CAP+1)),CARROT_CAP+1)</x:f>
        <x:v>10</x:v>
      </x:c>
      <x:c r="K11428" s="266" t="n">
        <x:f>MOD(ROW()-ROW($I$46),MESCLUN_CAP+1)</x:f>
        <x:v>5</x:v>
      </x:c>
      <x:c r="L11428" s="266" t="n">
        <x:f>SUM(I11428:K11428)</x:f>
        <x:v>32</x:v>
      </x:c>
      <x:c r="M11428" s="267" t="n">
        <x:f>I11428*TOMATO_HOURS*WEEKS*(1+TOMATO_DIM)^I11428+J11428*CARROT_HOURS*WEEKS*(1+CARROT_DIM)^J11428+K11428*MESCLUN_HOURS*WEEKS*(1+MESCLUN_DIM)^K11428</x:f>
        <x:v>8356.783383863849</x:v>
      </x:c>
      <x:c r="N11428" s="267" t="n">
        <x:f>MAX(M11428-FARMER_HOURS,0)/TEMP_HOURS_PER_WORKER</x:f>
        <x:v>5.303321794349895</x:v>
      </x:c>
      <x:c r="O11428" s="268" t="n">
        <x:f>I11428*TOMATO_PRICE+J11428*CARROT_PRICE+K11428*MESCLUN_PRICE</x:f>
        <x:v>184040</x:v>
      </x:c>
      <x:c r="P11428" s="268" t="n">
        <x:f>I11428*TOMATO_FERTILIZER+J11428*CARROT_FERTILIZER+K11428*MESCLUN_FERTILIZER</x:f>
        <x:v>23760</x:v>
      </x:c>
      <x:c r="Q11428" s="268" t="n">
        <x:f>MIN(M11428,FARMER_HOURS)*FARMER_RATE+MAX(M11428-FARMER_HOURS,0)*TEMP_RATE</x:f>
        <x:v>157583.04485874737</x:v>
      </x:c>
      <x:c r="R11428" s="268" t="n">
        <x:f>O11428-P11428-Q11428-FIXED_COST</x:f>
        <x:v>-17303.044858747366</x:v>
      </x:c>
      <x:c r="S11428" s="139" t="str">
        <x:f>IF(AND(L11428&lt;=TOTAL_BED_CAP,N11428&lt;=TEMP_WORKER_CAP),"YES","NO")</x:f>
        <x:v>NO</x:v>
      </x:c>
      <x:c r="T11428" s="139" t="n">
        <x:f>IF(S11428="YES",R11428,-1E+99)</x:f>
        <x:v>-1e+99</x:v>
      </x:c>
    </x:row>
    <x:row r="11429">
      <x:c r="A11429" s="139"/>
      <x:c r="B11429" s="139"/>
      <x:c r="C11429" s="139"/>
      <x:c r="D11429" s="139"/>
      <x:c r="E11429" s="139"/>
      <x:c r="F11429" s="139"/>
      <x:c r="G11429" s="139"/>
      <x:c r="H11429" s="139"/>
      <x:c r="I11429" s="266" t="n">
        <x:f>INT((ROW()-ROW($I$46))/((CARROT_CAP+1)*(MESCLUN_CAP+1)))</x:f>
        <x:v>17</x:v>
      </x:c>
      <x:c r="J11429" s="266" t="n">
        <x:f>MOD(INT((ROW()-ROW($I$46))/(MESCLUN_CAP+1)),CARROT_CAP+1)</x:f>
        <x:v>10</x:v>
      </x:c>
      <x:c r="K11429" s="266" t="n">
        <x:f>MOD(ROW()-ROW($I$46),MESCLUN_CAP+1)</x:f>
        <x:v>6</x:v>
      </x:c>
      <x:c r="L11429" s="266" t="n">
        <x:f>SUM(I11429:K11429)</x:f>
        <x:v>33</x:v>
      </x:c>
      <x:c r="M11429" s="267" t="n">
        <x:f>I11429*TOMATO_HOURS*WEEKS*(1+TOMATO_DIM)^I11429+J11429*CARROT_HOURS*WEEKS*(1+CARROT_DIM)^J11429+K11429*MESCLUN_HOURS*WEEKS*(1+MESCLUN_DIM)^K11429</x:f>
        <x:v>8408.258358045481</x:v>
      </x:c>
      <x:c r="N11429" s="267" t="n">
        <x:f>MAX(M11429-FARMER_HOURS,0)/TEMP_HOURS_PER_WORKER</x:f>
        <x:v>5.339068304198251</x:v>
      </x:c>
      <x:c r="O11429" s="268" t="n">
        <x:f>I11429*TOMATO_PRICE+J11429*CARROT_PRICE+K11429*MESCLUN_PRICE</x:f>
        <x:v>186740</x:v>
      </x:c>
      <x:c r="P11429" s="268" t="n">
        <x:f>I11429*TOMATO_FERTILIZER+J11429*CARROT_FERTILIZER+K11429*MESCLUN_FERTILIZER</x:f>
        <x:v>24640</x:v>
      </x:c>
      <x:c r="Q11429" s="268" t="n">
        <x:f>MIN(M11429,FARMER_HOURS)*FARMER_RATE+MAX(M11429-FARMER_HOURS,0)*TEMP_RATE</x:f>
        <x:v>158476.70760495626</x:v>
      </x:c>
      <x:c r="R11429" s="268" t="n">
        <x:f>O11429-P11429-Q11429-FIXED_COST</x:f>
        <x:v>-16376.70760495626</x:v>
      </x:c>
      <x:c r="S11429" s="139" t="str">
        <x:f>IF(AND(L11429&lt;=TOTAL_BED_CAP,N11429&lt;=TEMP_WORKER_CAP),"YES","NO")</x:f>
        <x:v>NO</x:v>
      </x:c>
      <x:c r="T11429" s="139" t="n">
        <x:f>IF(S11429="YES",R11429,-1E+99)</x:f>
        <x:v>-1e+99</x:v>
      </x:c>
    </x:row>
    <x:row r="11430">
      <x:c r="A11430" s="139"/>
      <x:c r="B11430" s="139"/>
      <x:c r="C11430" s="139"/>
      <x:c r="D11430" s="139"/>
      <x:c r="E11430" s="139"/>
      <x:c r="F11430" s="139"/>
      <x:c r="G11430" s="139"/>
      <x:c r="H11430" s="139"/>
      <x:c r="I11430" s="266" t="n">
        <x:f>INT((ROW()-ROW($I$46))/((CARROT_CAP+1)*(MESCLUN_CAP+1)))</x:f>
        <x:v>17</x:v>
      </x:c>
      <x:c r="J11430" s="266" t="n">
        <x:f>MOD(INT((ROW()-ROW($I$46))/(MESCLUN_CAP+1)),CARROT_CAP+1)</x:f>
        <x:v>10</x:v>
      </x:c>
      <x:c r="K11430" s="266" t="n">
        <x:f>MOD(ROW()-ROW($I$46),MESCLUN_CAP+1)</x:f>
        <x:v>7</x:v>
      </x:c>
      <x:c r="L11430" s="266" t="n">
        <x:f>SUM(I11430:K11430)</x:f>
        <x:v>34</x:v>
      </x:c>
      <x:c r="M11430" s="267" t="n">
        <x:f>I11430*TOMATO_HOURS*WEEKS*(1+TOMATO_DIM)^I11430+J11430*CARROT_HOURS*WEEKS*(1+CARROT_DIM)^J11430+K11430*MESCLUN_HOURS*WEEKS*(1+MESCLUN_DIM)^K11430</x:f>
        <x:v>8460.982797443441</x:v>
      </x:c>
      <x:c r="N11430" s="267" t="n">
        <x:f>MAX(M11430-FARMER_HOURS,0)/TEMP_HOURS_PER_WORKER</x:f>
        <x:v>5.375682498224612</x:v>
      </x:c>
      <x:c r="O11430" s="268" t="n">
        <x:f>I11430*TOMATO_PRICE+J11430*CARROT_PRICE+K11430*MESCLUN_PRICE</x:f>
        <x:v>189440</x:v>
      </x:c>
      <x:c r="P11430" s="268" t="n">
        <x:f>I11430*TOMATO_FERTILIZER+J11430*CARROT_FERTILIZER+K11430*MESCLUN_FERTILIZER</x:f>
        <x:v>25520</x:v>
      </x:c>
      <x:c r="Q11430" s="268" t="n">
        <x:f>MIN(M11430,FARMER_HOURS)*FARMER_RATE+MAX(M11430-FARMER_HOURS,0)*TEMP_RATE</x:f>
        <x:v>159392.0624556153</x:v>
      </x:c>
      <x:c r="R11430" s="268" t="n">
        <x:f>O11430-P11430-Q11430-FIXED_COST</x:f>
        <x:v>-15472.06245561529</x:v>
      </x:c>
      <x:c r="S11430" s="139" t="str">
        <x:f>IF(AND(L11430&lt;=TOTAL_BED_CAP,N11430&lt;=TEMP_WORKER_CAP),"YES","NO")</x:f>
        <x:v>NO</x:v>
      </x:c>
      <x:c r="T11430" s="139" t="n">
        <x:f>IF(S11430="YES",R11430,-1E+99)</x:f>
        <x:v>-1e+99</x:v>
      </x:c>
    </x:row>
    <x:row r="11431">
      <x:c r="A11431" s="139"/>
      <x:c r="B11431" s="139"/>
      <x:c r="C11431" s="139"/>
      <x:c r="D11431" s="139"/>
      <x:c r="E11431" s="139"/>
      <x:c r="F11431" s="139"/>
      <x:c r="G11431" s="139"/>
      <x:c r="H11431" s="139"/>
      <x:c r="I11431" s="266" t="n">
        <x:f>INT((ROW()-ROW($I$46))/((CARROT_CAP+1)*(MESCLUN_CAP+1)))</x:f>
        <x:v>17</x:v>
      </x:c>
      <x:c r="J11431" s="266" t="n">
        <x:f>MOD(INT((ROW()-ROW($I$46))/(MESCLUN_CAP+1)),CARROT_CAP+1)</x:f>
        <x:v>10</x:v>
      </x:c>
      <x:c r="K11431" s="266" t="n">
        <x:f>MOD(ROW()-ROW($I$46),MESCLUN_CAP+1)</x:f>
        <x:v>8</x:v>
      </x:c>
      <x:c r="L11431" s="266" t="n">
        <x:f>SUM(I11431:K11431)</x:f>
        <x:v>35</x:v>
      </x:c>
      <x:c r="M11431" s="267" t="n">
        <x:f>I11431*TOMATO_HOURS*WEEKS*(1+TOMATO_DIM)^I11431+J11431*CARROT_HOURS*WEEKS*(1+CARROT_DIM)^J11431+K11431*MESCLUN_HOURS*WEEKS*(1+MESCLUN_DIM)^K11431</x:f>
        <x:v>8514.979895723422</x:v>
      </x:c>
      <x:c r="N11431" s="267" t="n">
        <x:f>MAX(M11431-FARMER_HOURS,0)/TEMP_HOURS_PER_WORKER</x:f>
        <x:v>5.413180483141265</x:v>
      </x:c>
      <x:c r="O11431" s="268" t="n">
        <x:f>I11431*TOMATO_PRICE+J11431*CARROT_PRICE+K11431*MESCLUN_PRICE</x:f>
        <x:v>192140</x:v>
      </x:c>
      <x:c r="P11431" s="268" t="n">
        <x:f>I11431*TOMATO_FERTILIZER+J11431*CARROT_FERTILIZER+K11431*MESCLUN_FERTILIZER</x:f>
        <x:v>26400</x:v>
      </x:c>
      <x:c r="Q11431" s="268" t="n">
        <x:f>MIN(M11431,FARMER_HOURS)*FARMER_RATE+MAX(M11431-FARMER_HOURS,0)*TEMP_RATE</x:f>
        <x:v>160329.5120785316</x:v>
      </x:c>
      <x:c r="R11431" s="268" t="n">
        <x:f>O11431-P11431-Q11431-FIXED_COST</x:f>
        <x:v>-14589.51207853161</x:v>
      </x:c>
      <x:c r="S11431" s="139" t="str">
        <x:f>IF(AND(L11431&lt;=TOTAL_BED_CAP,N11431&lt;=TEMP_WORKER_CAP),"YES","NO")</x:f>
        <x:v>NO</x:v>
      </x:c>
      <x:c r="T11431" s="139" t="n">
        <x:f>IF(S11431="YES",R11431,-1E+99)</x:f>
        <x:v>-1e+99</x:v>
      </x:c>
    </x:row>
    <x:row r="11432">
      <x:c r="A11432" s="139"/>
      <x:c r="B11432" s="139"/>
      <x:c r="C11432" s="139"/>
      <x:c r="D11432" s="139"/>
      <x:c r="E11432" s="139"/>
      <x:c r="F11432" s="139"/>
      <x:c r="G11432" s="139"/>
      <x:c r="H11432" s="139"/>
      <x:c r="I11432" s="266" t="n">
        <x:f>INT((ROW()-ROW($I$46))/((CARROT_CAP+1)*(MESCLUN_CAP+1)))</x:f>
        <x:v>17</x:v>
      </x:c>
      <x:c r="J11432" s="266" t="n">
        <x:f>MOD(INT((ROW()-ROW($I$46))/(MESCLUN_CAP+1)),CARROT_CAP+1)</x:f>
        <x:v>10</x:v>
      </x:c>
      <x:c r="K11432" s="266" t="n">
        <x:f>MOD(ROW()-ROW($I$46),MESCLUN_CAP+1)</x:f>
        <x:v>9</x:v>
      </x:c>
      <x:c r="L11432" s="266" t="n">
        <x:f>SUM(I11432:K11432)</x:f>
        <x:v>36</x:v>
      </x:c>
      <x:c r="M11432" s="267" t="n">
        <x:f>I11432*TOMATO_HOURS*WEEKS*(1+TOMATO_DIM)^I11432+J11432*CARROT_HOURS*WEEKS*(1+CARROT_DIM)^J11432+K11432*MESCLUN_HOURS*WEEKS*(1+MESCLUN_DIM)^K11432</x:f>
        <x:v>8570.273231163816</x:v>
      </x:c>
      <x:c r="N11432" s="267" t="n">
        <x:f>MAX(M11432-FARMER_HOURS,0)/TEMP_HOURS_PER_WORKER</x:f>
        <x:v>5.45157863275265</x:v>
      </x:c>
      <x:c r="O11432" s="268" t="n">
        <x:f>I11432*TOMATO_PRICE+J11432*CARROT_PRICE+K11432*MESCLUN_PRICE</x:f>
        <x:v>194840</x:v>
      </x:c>
      <x:c r="P11432" s="268" t="n">
        <x:f>I11432*TOMATO_FERTILIZER+J11432*CARROT_FERTILIZER+K11432*MESCLUN_FERTILIZER</x:f>
        <x:v>27280</x:v>
      </x:c>
      <x:c r="Q11432" s="268" t="n">
        <x:f>MIN(M11432,FARMER_HOURS)*FARMER_RATE+MAX(M11432-FARMER_HOURS,0)*TEMP_RATE</x:f>
        <x:v>161289.46581881624</x:v>
      </x:c>
      <x:c r="R11432" s="268" t="n">
        <x:f>O11432-P11432-Q11432-FIXED_COST</x:f>
        <x:v>-13729.465818816243</x:v>
      </x:c>
      <x:c r="S11432" s="139" t="str">
        <x:f>IF(AND(L11432&lt;=TOTAL_BED_CAP,N11432&lt;=TEMP_WORKER_CAP),"YES","NO")</x:f>
        <x:v>NO</x:v>
      </x:c>
      <x:c r="T11432" s="139" t="n">
        <x:f>IF(S11432="YES",R11432,-1E+99)</x:f>
        <x:v>-1e+99</x:v>
      </x:c>
    </x:row>
    <x:row r="11433">
      <x:c r="A11433" s="139"/>
      <x:c r="B11433" s="139"/>
      <x:c r="C11433" s="139"/>
      <x:c r="D11433" s="139"/>
      <x:c r="E11433" s="139"/>
      <x:c r="F11433" s="139"/>
      <x:c r="G11433" s="139"/>
      <x:c r="H11433" s="139"/>
      <x:c r="I11433" s="266" t="n">
        <x:f>INT((ROW()-ROW($I$46))/((CARROT_CAP+1)*(MESCLUN_CAP+1)))</x:f>
        <x:v>17</x:v>
      </x:c>
      <x:c r="J11433" s="266" t="n">
        <x:f>MOD(INT((ROW()-ROW($I$46))/(MESCLUN_CAP+1)),CARROT_CAP+1)</x:f>
        <x:v>10</x:v>
      </x:c>
      <x:c r="K11433" s="266" t="n">
        <x:f>MOD(ROW()-ROW($I$46),MESCLUN_CAP+1)</x:f>
        <x:v>10</x:v>
      </x:c>
      <x:c r="L11433" s="266" t="n">
        <x:f>SUM(I11433:K11433)</x:f>
        <x:v>37</x:v>
      </x:c>
      <x:c r="M11433" s="267" t="n">
        <x:f>I11433*TOMATO_HOURS*WEEKS*(1+TOMATO_DIM)^I11433+J11433*CARROT_HOURS*WEEKS*(1+CARROT_DIM)^J11433+K11433*MESCLUN_HOURS*WEEKS*(1+MESCLUN_DIM)^K11433</x:f>
        <x:v>8626.886772647029</x:v>
      </x:c>
      <x:c r="N11433" s="267" t="n">
        <x:f>MAX(M11433-FARMER_HOURS,0)/TEMP_HOURS_PER_WORKER</x:f>
        <x:v>5.4908935921159925</x:v>
      </x:c>
      <x:c r="O11433" s="268" t="n">
        <x:f>I11433*TOMATO_PRICE+J11433*CARROT_PRICE+K11433*MESCLUN_PRICE</x:f>
        <x:v>197540</x:v>
      </x:c>
      <x:c r="P11433" s="268" t="n">
        <x:f>I11433*TOMATO_FERTILIZER+J11433*CARROT_FERTILIZER+K11433*MESCLUN_FERTILIZER</x:f>
        <x:v>28160</x:v>
      </x:c>
      <x:c r="Q11433" s="268" t="n">
        <x:f>MIN(M11433,FARMER_HOURS)*FARMER_RATE+MAX(M11433-FARMER_HOURS,0)*TEMP_RATE</x:f>
        <x:v>162272.3398028998</x:v>
      </x:c>
      <x:c r="R11433" s="268" t="n">
        <x:f>O11433-P11433-Q11433-FIXED_COST</x:f>
        <x:v>-12892.339802899805</x:v>
      </x:c>
      <x:c r="S11433" s="139" t="str">
        <x:f>IF(AND(L11433&lt;=TOTAL_BED_CAP,N11433&lt;=TEMP_WORKER_CAP),"YES","NO")</x:f>
        <x:v>NO</x:v>
      </x:c>
      <x:c r="T11433" s="139" t="n">
        <x:f>IF(S11433="YES",R11433,-1E+99)</x:f>
        <x:v>-1e+99</x:v>
      </x:c>
    </x:row>
    <x:row r="11434">
      <x:c r="A11434" s="139"/>
      <x:c r="B11434" s="139"/>
      <x:c r="C11434" s="139"/>
      <x:c r="D11434" s="139"/>
      <x:c r="E11434" s="139"/>
      <x:c r="F11434" s="139"/>
      <x:c r="G11434" s="139"/>
      <x:c r="H11434" s="139"/>
      <x:c r="I11434" s="266" t="n">
        <x:f>INT((ROW()-ROW($I$46))/((CARROT_CAP+1)*(MESCLUN_CAP+1)))</x:f>
        <x:v>17</x:v>
      </x:c>
      <x:c r="J11434" s="266" t="n">
        <x:f>MOD(INT((ROW()-ROW($I$46))/(MESCLUN_CAP+1)),CARROT_CAP+1)</x:f>
        <x:v>10</x:v>
      </x:c>
      <x:c r="K11434" s="266" t="n">
        <x:f>MOD(ROW()-ROW($I$46),MESCLUN_CAP+1)</x:f>
        <x:v>11</x:v>
      </x:c>
      <x:c r="L11434" s="266" t="n">
        <x:f>SUM(I11434:K11434)</x:f>
        <x:v>38</x:v>
      </x:c>
      <x:c r="M11434" s="267" t="n">
        <x:f>I11434*TOMATO_HOURS*WEEKS*(1+TOMATO_DIM)^I11434+J11434*CARROT_HOURS*WEEKS*(1+CARROT_DIM)^J11434+K11434*MESCLUN_HOURS*WEEKS*(1+MESCLUN_DIM)^K11434</x:f>
        <x:v>8684.844885740467</x:v>
      </x:c>
      <x:c r="N11434" s="267" t="n">
        <x:f>MAX(M11434-FARMER_HOURS,0)/TEMP_HOURS_PER_WORKER</x:f>
        <x:v>5.531142281764214</x:v>
      </x:c>
      <x:c r="O11434" s="268" t="n">
        <x:f>I11434*TOMATO_PRICE+J11434*CARROT_PRICE+K11434*MESCLUN_PRICE</x:f>
        <x:v>200240</x:v>
      </x:c>
      <x:c r="P11434" s="268" t="n">
        <x:f>I11434*TOMATO_FERTILIZER+J11434*CARROT_FERTILIZER+K11434*MESCLUN_FERTILIZER</x:f>
        <x:v>29040</x:v>
      </x:c>
      <x:c r="Q11434" s="268" t="n">
        <x:f>MIN(M11434,FARMER_HOURS)*FARMER_RATE+MAX(M11434-FARMER_HOURS,0)*TEMP_RATE</x:f>
        <x:v>163278.55704410534</x:v>
      </x:c>
      <x:c r="R11434" s="268" t="n">
        <x:f>O11434-P11434-Q11434-FIXED_COST</x:f>
        <x:v>-12078.557044105342</x:v>
      </x:c>
      <x:c r="S11434" s="139" t="str">
        <x:f>IF(AND(L11434&lt;=TOTAL_BED_CAP,N11434&lt;=TEMP_WORKER_CAP),"YES","NO")</x:f>
        <x:v>NO</x:v>
      </x:c>
      <x:c r="T11434" s="139" t="n">
        <x:f>IF(S11434="YES",R11434,-1E+99)</x:f>
        <x:v>-1e+99</x:v>
      </x:c>
    </x:row>
    <x:row r="11435">
      <x:c r="A11435" s="139"/>
      <x:c r="B11435" s="139"/>
      <x:c r="C11435" s="139"/>
      <x:c r="D11435" s="139"/>
      <x:c r="E11435" s="139"/>
      <x:c r="F11435" s="139"/>
      <x:c r="G11435" s="139"/>
      <x:c r="H11435" s="139"/>
      <x:c r="I11435" s="266" t="n">
        <x:f>INT((ROW()-ROW($I$46))/((CARROT_CAP+1)*(MESCLUN_CAP+1)))</x:f>
        <x:v>17</x:v>
      </x:c>
      <x:c r="J11435" s="266" t="n">
        <x:f>MOD(INT((ROW()-ROW($I$46))/(MESCLUN_CAP+1)),CARROT_CAP+1)</x:f>
        <x:v>10</x:v>
      </x:c>
      <x:c r="K11435" s="266" t="n">
        <x:f>MOD(ROW()-ROW($I$46),MESCLUN_CAP+1)</x:f>
        <x:v>12</x:v>
      </x:c>
      <x:c r="L11435" s="266" t="n">
        <x:f>SUM(I11435:K11435)</x:f>
        <x:v>39</x:v>
      </x:c>
      <x:c r="M11435" s="267" t="n">
        <x:f>I11435*TOMATO_HOURS*WEEKS*(1+TOMATO_DIM)^I11435+J11435*CARROT_HOURS*WEEKS*(1+CARROT_DIM)^J11435+K11435*MESCLUN_HOURS*WEEKS*(1+MESCLUN_DIM)^K11435</x:f>
        <x:v>8744.172338868533</x:v>
      </x:c>
      <x:c r="N11435" s="267" t="n">
        <x:f>MAX(M11435-FARMER_HOURS,0)/TEMP_HOURS_PER_WORKER</x:f>
        <x:v>5.572341901992037</x:v>
      </x:c>
      <x:c r="O11435" s="268" t="n">
        <x:f>I11435*TOMATO_PRICE+J11435*CARROT_PRICE+K11435*MESCLUN_PRICE</x:f>
        <x:v>202940</x:v>
      </x:c>
      <x:c r="P11435" s="268" t="n">
        <x:f>I11435*TOMATO_FERTILIZER+J11435*CARROT_FERTILIZER+K11435*MESCLUN_FERTILIZER</x:f>
        <x:v>29920</x:v>
      </x:c>
      <x:c r="Q11435" s="268" t="n">
        <x:f>MIN(M11435,FARMER_HOURS)*FARMER_RATE+MAX(M11435-FARMER_HOURS,0)*TEMP_RATE</x:f>
        <x:v>164308.54754980092</x:v>
      </x:c>
      <x:c r="R11435" s="268" t="n">
        <x:f>O11435-P11435-Q11435-FIXED_COST</x:f>
        <x:v>-11288.547549800918</x:v>
      </x:c>
      <x:c r="S11435" s="139" t="str">
        <x:f>IF(AND(L11435&lt;=TOTAL_BED_CAP,N11435&lt;=TEMP_WORKER_CAP),"YES","NO")</x:f>
        <x:v>NO</x:v>
      </x:c>
      <x:c r="T11435" s="139" t="n">
        <x:f>IF(S11435="YES",R11435,-1E+99)</x:f>
        <x:v>-1e+99</x:v>
      </x:c>
    </x:row>
    <x:row r="11436">
      <x:c r="A11436" s="139"/>
      <x:c r="B11436" s="139"/>
      <x:c r="C11436" s="139"/>
      <x:c r="D11436" s="139"/>
      <x:c r="E11436" s="139"/>
      <x:c r="F11436" s="139"/>
      <x:c r="G11436" s="139"/>
      <x:c r="H11436" s="139"/>
      <x:c r="I11436" s="266" t="n">
        <x:f>INT((ROW()-ROW($I$46))/((CARROT_CAP+1)*(MESCLUN_CAP+1)))</x:f>
        <x:v>17</x:v>
      </x:c>
      <x:c r="J11436" s="266" t="n">
        <x:f>MOD(INT((ROW()-ROW($I$46))/(MESCLUN_CAP+1)),CARROT_CAP+1)</x:f>
        <x:v>10</x:v>
      </x:c>
      <x:c r="K11436" s="266" t="n">
        <x:f>MOD(ROW()-ROW($I$46),MESCLUN_CAP+1)</x:f>
        <x:v>13</x:v>
      </x:c>
      <x:c r="L11436" s="266" t="n">
        <x:f>SUM(I11436:K11436)</x:f>
        <x:v>40</x:v>
      </x:c>
      <x:c r="M11436" s="267" t="n">
        <x:f>I11436*TOMATO_HOURS*WEEKS*(1+TOMATO_DIM)^I11436+J11436*CARROT_HOURS*WEEKS*(1+CARROT_DIM)^J11436+K11436*MESCLUN_HOURS*WEEKS*(1+MESCLUN_DIM)^K11436</x:f>
        <x:v>8804.894309576917</x:v>
      </x:c>
      <x:c r="N11436" s="267" t="n">
        <x:f>MAX(M11436-FARMER_HOURS,0)/TEMP_HOURS_PER_WORKER</x:f>
        <x:v>5.614509937206193</x:v>
      </x:c>
      <x:c r="O11436" s="268" t="n">
        <x:f>I11436*TOMATO_PRICE+J11436*CARROT_PRICE+K11436*MESCLUN_PRICE</x:f>
        <x:v>205640</x:v>
      </x:c>
      <x:c r="P11436" s="268" t="n">
        <x:f>I11436*TOMATO_FERTILIZER+J11436*CARROT_FERTILIZER+K11436*MESCLUN_FERTILIZER</x:f>
        <x:v>30800</x:v>
      </x:c>
      <x:c r="Q11436" s="268" t="n">
        <x:f>MIN(M11436,FARMER_HOURS)*FARMER_RATE+MAX(M11436-FARMER_HOURS,0)*TEMP_RATE</x:f>
        <x:v>165362.7484301548</x:v>
      </x:c>
      <x:c r="R11436" s="268" t="n">
        <x:f>O11436-P11436-Q11436-FIXED_COST</x:f>
        <x:v>-10522.74843015481</x:v>
      </x:c>
      <x:c r="S11436" s="139" t="str">
        <x:f>IF(AND(L11436&lt;=TOTAL_BED_CAP,N11436&lt;=TEMP_WORKER_CAP),"YES","NO")</x:f>
        <x:v>NO</x:v>
      </x:c>
      <x:c r="T11436" s="139" t="n">
        <x:f>IF(S11436="YES",R11436,-1E+99)</x:f>
        <x:v>-1e+99</x:v>
      </x:c>
    </x:row>
    <x:row r="11437">
      <x:c r="A11437" s="139"/>
      <x:c r="B11437" s="139"/>
      <x:c r="C11437" s="139"/>
      <x:c r="D11437" s="139"/>
      <x:c r="E11437" s="139"/>
      <x:c r="F11437" s="139"/>
      <x:c r="G11437" s="139"/>
      <x:c r="H11437" s="139"/>
      <x:c r="I11437" s="266" t="n">
        <x:f>INT((ROW()-ROW($I$46))/((CARROT_CAP+1)*(MESCLUN_CAP+1)))</x:f>
        <x:v>17</x:v>
      </x:c>
      <x:c r="J11437" s="266" t="n">
        <x:f>MOD(INT((ROW()-ROW($I$46))/(MESCLUN_CAP+1)),CARROT_CAP+1)</x:f>
        <x:v>10</x:v>
      </x:c>
      <x:c r="K11437" s="266" t="n">
        <x:f>MOD(ROW()-ROW($I$46),MESCLUN_CAP+1)</x:f>
        <x:v>14</x:v>
      </x:c>
      <x:c r="L11437" s="266" t="n">
        <x:f>SUM(I11437:K11437)</x:f>
        <x:v>41</x:v>
      </x:c>
      <x:c r="M11437" s="267" t="n">
        <x:f>I11437*TOMATO_HOURS*WEEKS*(1+TOMATO_DIM)^I11437+J11437*CARROT_HOURS*WEEKS*(1+CARROT_DIM)^J11437+K11437*MESCLUN_HOURS*WEEKS*(1+MESCLUN_DIM)^K11437</x:f>
        <x:v>8867.036390890578</x:v>
      </x:c>
      <x:c r="N11437" s="267" t="n">
        <x:f>MAX(M11437-FARMER_HOURS,0)/TEMP_HOURS_PER_WORKER</x:f>
        <x:v>5.657664160340679</x:v>
      </x:c>
      <x:c r="O11437" s="268" t="n">
        <x:f>I11437*TOMATO_PRICE+J11437*CARROT_PRICE+K11437*MESCLUN_PRICE</x:f>
        <x:v>208340</x:v>
      </x:c>
      <x:c r="P11437" s="268" t="n">
        <x:f>I11437*TOMATO_FERTILIZER+J11437*CARROT_FERTILIZER+K11437*MESCLUN_FERTILIZER</x:f>
        <x:v>31680</x:v>
      </x:c>
      <x:c r="Q11437" s="268" t="n">
        <x:f>MIN(M11437,FARMER_HOURS)*FARMER_RATE+MAX(M11437-FARMER_HOURS,0)*TEMP_RATE</x:f>
        <x:v>166441.604008517</x:v>
      </x:c>
      <x:c r="R11437" s="268" t="n">
        <x:f>O11437-P11437-Q11437-FIXED_COST</x:f>
        <x:v>-9781.604008516995</x:v>
      </x:c>
      <x:c r="S11437" s="139" t="str">
        <x:f>IF(AND(L11437&lt;=TOTAL_BED_CAP,N11437&lt;=TEMP_WORKER_CAP),"YES","NO")</x:f>
        <x:v>NO</x:v>
      </x:c>
      <x:c r="T11437" s="139" t="n">
        <x:f>IF(S11437="YES",R11437,-1E+99)</x:f>
        <x:v>-1e+99</x:v>
      </x:c>
    </x:row>
    <x:row r="11438">
      <x:c r="A11438" s="139"/>
      <x:c r="B11438" s="139"/>
      <x:c r="C11438" s="139"/>
      <x:c r="D11438" s="139"/>
      <x:c r="E11438" s="139"/>
      <x:c r="F11438" s="139"/>
      <x:c r="G11438" s="139"/>
      <x:c r="H11438" s="139"/>
      <x:c r="I11438" s="266" t="n">
        <x:f>INT((ROW()-ROW($I$46))/((CARROT_CAP+1)*(MESCLUN_CAP+1)))</x:f>
        <x:v>17</x:v>
      </x:c>
      <x:c r="J11438" s="266" t="n">
        <x:f>MOD(INT((ROW()-ROW($I$46))/(MESCLUN_CAP+1)),CARROT_CAP+1)</x:f>
        <x:v>10</x:v>
      </x:c>
      <x:c r="K11438" s="266" t="n">
        <x:f>MOD(ROW()-ROW($I$46),MESCLUN_CAP+1)</x:f>
        <x:v>15</x:v>
      </x:c>
      <x:c r="L11438" s="266" t="n">
        <x:f>SUM(I11438:K11438)</x:f>
        <x:v>42</x:v>
      </x:c>
      <x:c r="M11438" s="267" t="n">
        <x:f>I11438*TOMATO_HOURS*WEEKS*(1+TOMATO_DIM)^I11438+J11438*CARROT_HOURS*WEEKS*(1+CARROT_DIM)^J11438+K11438*MESCLUN_HOURS*WEEKS*(1+MESCLUN_DIM)^K11438</x:f>
        <x:v>8930.624597766724</x:v>
      </x:c>
      <x:c r="N11438" s="267" t="n">
        <x:f>MAX(M11438-FARMER_HOURS,0)/TEMP_HOURS_PER_WORKER</x:f>
        <x:v>5.701822637338003</x:v>
      </x:c>
      <x:c r="O11438" s="268" t="n">
        <x:f>I11438*TOMATO_PRICE+J11438*CARROT_PRICE+K11438*MESCLUN_PRICE</x:f>
        <x:v>211040</x:v>
      </x:c>
      <x:c r="P11438" s="268" t="n">
        <x:f>I11438*TOMATO_FERTILIZER+J11438*CARROT_FERTILIZER+K11438*MESCLUN_FERTILIZER</x:f>
        <x:v>32560</x:v>
      </x:c>
      <x:c r="Q11438" s="268" t="n">
        <x:f>MIN(M11438,FARMER_HOURS)*FARMER_RATE+MAX(M11438-FARMER_HOURS,0)*TEMP_RATE</x:f>
        <x:v>167545.56593345007</x:v>
      </x:c>
      <x:c r="R11438" s="268" t="n">
        <x:f>O11438-P11438-Q11438-FIXED_COST</x:f>
        <x:v>-9065.565933450067</x:v>
      </x:c>
      <x:c r="S11438" s="139" t="str">
        <x:f>IF(AND(L11438&lt;=TOTAL_BED_CAP,N11438&lt;=TEMP_WORKER_CAP),"YES","NO")</x:f>
        <x:v>NO</x:v>
      </x:c>
      <x:c r="T11438" s="139" t="n">
        <x:f>IF(S11438="YES",R11438,-1E+99)</x:f>
        <x:v>-1e+99</x:v>
      </x:c>
    </x:row>
    <x:row r="11439">
      <x:c r="A11439" s="139"/>
      <x:c r="B11439" s="139"/>
      <x:c r="C11439" s="139"/>
      <x:c r="D11439" s="139"/>
      <x:c r="E11439" s="139"/>
      <x:c r="F11439" s="139"/>
      <x:c r="G11439" s="139"/>
      <x:c r="H11439" s="139"/>
      <x:c r="I11439" s="266" t="n">
        <x:f>INT((ROW()-ROW($I$46))/((CARROT_CAP+1)*(MESCLUN_CAP+1)))</x:f>
        <x:v>17</x:v>
      </x:c>
      <x:c r="J11439" s="266" t="n">
        <x:f>MOD(INT((ROW()-ROW($I$46))/(MESCLUN_CAP+1)),CARROT_CAP+1)</x:f>
        <x:v>10</x:v>
      </x:c>
      <x:c r="K11439" s="266" t="n">
        <x:f>MOD(ROW()-ROW($I$46),MESCLUN_CAP+1)</x:f>
        <x:v>16</x:v>
      </x:c>
      <x:c r="L11439" s="266" t="n">
        <x:f>SUM(I11439:K11439)</x:f>
        <x:v>43</x:v>
      </x:c>
      <x:c r="M11439" s="267" t="n">
        <x:f>I11439*TOMATO_HOURS*WEEKS*(1+TOMATO_DIM)^I11439+J11439*CARROT_HOURS*WEEKS*(1+CARROT_DIM)^J11439+K11439*MESCLUN_HOURS*WEEKS*(1+MESCLUN_DIM)^K11439</x:f>
        <x:v>8995.685373644214</x:v>
      </x:c>
      <x:c r="N11439" s="267" t="n">
        <x:f>MAX(M11439-FARMER_HOURS,0)/TEMP_HOURS_PER_WORKER</x:f>
        <x:v>5.7470037316973706</x:v>
      </x:c>
      <x:c r="O11439" s="268" t="n">
        <x:f>I11439*TOMATO_PRICE+J11439*CARROT_PRICE+K11439*MESCLUN_PRICE</x:f>
        <x:v>213740</x:v>
      </x:c>
      <x:c r="P11439" s="268" t="n">
        <x:f>I11439*TOMATO_FERTILIZER+J11439*CARROT_FERTILIZER+K11439*MESCLUN_FERTILIZER</x:f>
        <x:v>33440</x:v>
      </x:c>
      <x:c r="Q11439" s="268" t="n">
        <x:f>MIN(M11439,FARMER_HOURS)*FARMER_RATE+MAX(M11439-FARMER_HOURS,0)*TEMP_RATE</x:f>
        <x:v>168675.09329243426</x:v>
      </x:c>
      <x:c r="R11439" s="268" t="n">
        <x:f>O11439-P11439-Q11439-FIXED_COST</x:f>
        <x:v>-8375.093292434263</x:v>
      </x:c>
      <x:c r="S11439" s="139" t="str">
        <x:f>IF(AND(L11439&lt;=TOTAL_BED_CAP,N11439&lt;=TEMP_WORKER_CAP),"YES","NO")</x:f>
        <x:v>NO</x:v>
      </x:c>
      <x:c r="T11439" s="139" t="n">
        <x:f>IF(S11439="YES",R11439,-1E+99)</x:f>
        <x:v>-1e+99</x:v>
      </x:c>
    </x:row>
    <x:row r="11440">
      <x:c r="A11440" s="139"/>
      <x:c r="B11440" s="139"/>
      <x:c r="C11440" s="139"/>
      <x:c r="D11440" s="139"/>
      <x:c r="E11440" s="139"/>
      <x:c r="F11440" s="139"/>
      <x:c r="G11440" s="139"/>
      <x:c r="H11440" s="139"/>
      <x:c r="I11440" s="266" t="n">
        <x:f>INT((ROW()-ROW($I$46))/((CARROT_CAP+1)*(MESCLUN_CAP+1)))</x:f>
        <x:v>17</x:v>
      </x:c>
      <x:c r="J11440" s="266" t="n">
        <x:f>MOD(INT((ROW()-ROW($I$46))/(MESCLUN_CAP+1)),CARROT_CAP+1)</x:f>
        <x:v>10</x:v>
      </x:c>
      <x:c r="K11440" s="266" t="n">
        <x:f>MOD(ROW()-ROW($I$46),MESCLUN_CAP+1)</x:f>
        <x:v>17</x:v>
      </x:c>
      <x:c r="L11440" s="266" t="n">
        <x:f>SUM(I11440:K11440)</x:f>
        <x:v>44</x:v>
      </x:c>
      <x:c r="M11440" s="267" t="n">
        <x:f>I11440*TOMATO_HOURS*WEEKS*(1+TOMATO_DIM)^I11440+J11440*CARROT_HOURS*WEEKS*(1+CARROT_DIM)^J11440+K11440*MESCLUN_HOURS*WEEKS*(1+MESCLUN_DIM)^K11440</x:f>
        <x:v>9062.245597090754</x:v>
      </x:c>
      <x:c r="N11440" s="267" t="n">
        <x:f>MAX(M11440-FARMER_HOURS,0)/TEMP_HOURS_PER_WORKER</x:f>
        <x:v>5.793226109090801</x:v>
      </x:c>
      <x:c r="O11440" s="268" t="n">
        <x:f>I11440*TOMATO_PRICE+J11440*CARROT_PRICE+K11440*MESCLUN_PRICE</x:f>
        <x:v>216440</x:v>
      </x:c>
      <x:c r="P11440" s="268" t="n">
        <x:f>I11440*TOMATO_FERTILIZER+J11440*CARROT_FERTILIZER+K11440*MESCLUN_FERTILIZER</x:f>
        <x:v>34320</x:v>
      </x:c>
      <x:c r="Q11440" s="268" t="n">
        <x:f>MIN(M11440,FARMER_HOURS)*FARMER_RATE+MAX(M11440-FARMER_HOURS,0)*TEMP_RATE</x:f>
        <x:v>169830.65272727003</x:v>
      </x:c>
      <x:c r="R11440" s="268" t="n">
        <x:f>O11440-P11440-Q11440-FIXED_COST</x:f>
        <x:v>-7710.652727270033</x:v>
      </x:c>
      <x:c r="S11440" s="139" t="str">
        <x:f>IF(AND(L11440&lt;=TOTAL_BED_CAP,N11440&lt;=TEMP_WORKER_CAP),"YES","NO")</x:f>
        <x:v>NO</x:v>
      </x:c>
      <x:c r="T11440" s="139" t="n">
        <x:f>IF(S11440="YES",R11440,-1E+99)</x:f>
        <x:v>-1e+99</x:v>
      </x:c>
    </x:row>
    <x:row r="11441">
      <x:c r="A11441" s="139"/>
      <x:c r="B11441" s="139"/>
      <x:c r="C11441" s="139"/>
      <x:c r="D11441" s="139"/>
      <x:c r="E11441" s="139"/>
      <x:c r="F11441" s="139"/>
      <x:c r="G11441" s="139"/>
      <x:c r="H11441" s="139"/>
      <x:c r="I11441" s="266" t="n">
        <x:f>INT((ROW()-ROW($I$46))/((CARROT_CAP+1)*(MESCLUN_CAP+1)))</x:f>
        <x:v>17</x:v>
      </x:c>
      <x:c r="J11441" s="266" t="n">
        <x:f>MOD(INT((ROW()-ROW($I$46))/(MESCLUN_CAP+1)),CARROT_CAP+1)</x:f>
        <x:v>10</x:v>
      </x:c>
      <x:c r="K11441" s="266" t="n">
        <x:f>MOD(ROW()-ROW($I$46),MESCLUN_CAP+1)</x:f>
        <x:v>18</x:v>
      </x:c>
      <x:c r="L11441" s="266" t="n">
        <x:f>SUM(I11441:K11441)</x:f>
        <x:v>45</x:v>
      </x:c>
      <x:c r="M11441" s="267" t="n">
        <x:f>I11441*TOMATO_HOURS*WEEKS*(1+TOMATO_DIM)^I11441+J11441*CARROT_HOURS*WEEKS*(1+CARROT_DIM)^J11441+K11441*MESCLUN_HOURS*WEEKS*(1+MESCLUN_DIM)^K11441</x:f>
        <x:v>9130.332588549341</x:v>
      </x:c>
      <x:c r="N11441" s="267" t="n">
        <x:f>MAX(M11441-FARMER_HOURS,0)/TEMP_HOURS_PER_WORKER</x:f>
        <x:v>5.840508742048153</x:v>
      </x:c>
      <x:c r="O11441" s="268" t="n">
        <x:f>I11441*TOMATO_PRICE+J11441*CARROT_PRICE+K11441*MESCLUN_PRICE</x:f>
        <x:v>219140</x:v>
      </x:c>
      <x:c r="P11441" s="268" t="n">
        <x:f>I11441*TOMATO_FERTILIZER+J11441*CARROT_FERTILIZER+K11441*MESCLUN_FERTILIZER</x:f>
        <x:v>35200</x:v>
      </x:c>
      <x:c r="Q11441" s="268" t="n">
        <x:f>MIN(M11441,FARMER_HOURS)*FARMER_RATE+MAX(M11441-FARMER_HOURS,0)*TEMP_RATE</x:f>
        <x:v>171012.71855120384</x:v>
      </x:c>
      <x:c r="R11441" s="268" t="n">
        <x:f>O11441-P11441-Q11441-FIXED_COST</x:f>
        <x:v>-7072.718551203841</x:v>
      </x:c>
      <x:c r="S11441" s="139" t="str">
        <x:f>IF(AND(L11441&lt;=TOTAL_BED_CAP,N11441&lt;=TEMP_WORKER_CAP),"YES","NO")</x:f>
        <x:v>NO</x:v>
      </x:c>
      <x:c r="T11441" s="139" t="n">
        <x:f>IF(S11441="YES",R11441,-1E+99)</x:f>
        <x:v>-1e+99</x:v>
      </x:c>
    </x:row>
    <x:row r="11442">
      <x:c r="A11442" s="139"/>
      <x:c r="B11442" s="139"/>
      <x:c r="C11442" s="139"/>
      <x:c r="D11442" s="139"/>
      <x:c r="E11442" s="139"/>
      <x:c r="F11442" s="139"/>
      <x:c r="G11442" s="139"/>
      <x:c r="H11442" s="139"/>
      <x:c r="I11442" s="266" t="n">
        <x:f>INT((ROW()-ROW($I$46))/((CARROT_CAP+1)*(MESCLUN_CAP+1)))</x:f>
        <x:v>17</x:v>
      </x:c>
      <x:c r="J11442" s="266" t="n">
        <x:f>MOD(INT((ROW()-ROW($I$46))/(MESCLUN_CAP+1)),CARROT_CAP+1)</x:f>
        <x:v>10</x:v>
      </x:c>
      <x:c r="K11442" s="266" t="n">
        <x:f>MOD(ROW()-ROW($I$46),MESCLUN_CAP+1)</x:f>
        <x:v>19</x:v>
      </x:c>
      <x:c r="L11442" s="266" t="n">
        <x:f>SUM(I11442:K11442)</x:f>
        <x:v>46</x:v>
      </x:c>
      <x:c r="M11442" s="267" t="n">
        <x:f>I11442*TOMATO_HOURS*WEEKS*(1+TOMATO_DIM)^I11442+J11442*CARROT_HOURS*WEEKS*(1+CARROT_DIM)^J11442+K11442*MESCLUN_HOURS*WEEKS*(1+MESCLUN_DIM)^K11442</x:f>
        <x:v>9199.974117185362</x:v>
      </x:c>
      <x:c r="N11442" s="267" t="n">
        <x:f>MAX(M11442-FARMER_HOURS,0)/TEMP_HOURS_PER_WORKER</x:f>
        <x:v>5.888870914712057</x:v>
      </x:c>
      <x:c r="O11442" s="268" t="n">
        <x:f>I11442*TOMATO_PRICE+J11442*CARROT_PRICE+K11442*MESCLUN_PRICE</x:f>
        <x:v>221840</x:v>
      </x:c>
      <x:c r="P11442" s="268" t="n">
        <x:f>I11442*TOMATO_FERTILIZER+J11442*CARROT_FERTILIZER+K11442*MESCLUN_FERTILIZER</x:f>
        <x:v>36080</x:v>
      </x:c>
      <x:c r="Q11442" s="268" t="n">
        <x:f>MIN(M11442,FARMER_HOURS)*FARMER_RATE+MAX(M11442-FARMER_HOURS,0)*TEMP_RATE</x:f>
        <x:v>172221.77286780142</x:v>
      </x:c>
      <x:c r="R11442" s="268" t="n">
        <x:f>O11442-P11442-Q11442-FIXED_COST</x:f>
        <x:v>-6461.772867801425</x:v>
      </x:c>
      <x:c r="S11442" s="139" t="str">
        <x:f>IF(AND(L11442&lt;=TOTAL_BED_CAP,N11442&lt;=TEMP_WORKER_CAP),"YES","NO")</x:f>
        <x:v>NO</x:v>
      </x:c>
      <x:c r="T11442" s="139" t="n">
        <x:f>IF(S11442="YES",R11442,-1E+99)</x:f>
        <x:v>-1e+99</x:v>
      </x:c>
    </x:row>
    <x:row r="11443">
      <x:c r="A11443" s="139"/>
      <x:c r="B11443" s="139"/>
      <x:c r="C11443" s="139"/>
      <x:c r="D11443" s="139"/>
      <x:c r="E11443" s="139"/>
      <x:c r="F11443" s="139"/>
      <x:c r="G11443" s="139"/>
      <x:c r="H11443" s="139"/>
      <x:c r="I11443" s="266" t="n">
        <x:f>INT((ROW()-ROW($I$46))/((CARROT_CAP+1)*(MESCLUN_CAP+1)))</x:f>
        <x:v>17</x:v>
      </x:c>
      <x:c r="J11443" s="266" t="n">
        <x:f>MOD(INT((ROW()-ROW($I$46))/(MESCLUN_CAP+1)),CARROT_CAP+1)</x:f>
        <x:v>10</x:v>
      </x:c>
      <x:c r="K11443" s="266" t="n">
        <x:f>MOD(ROW()-ROW($I$46),MESCLUN_CAP+1)</x:f>
        <x:v>20</x:v>
      </x:c>
      <x:c r="L11443" s="266" t="n">
        <x:f>SUM(I11443:K11443)</x:f>
        <x:v>47</x:v>
      </x:c>
      <x:c r="M11443" s="267" t="n">
        <x:f>I11443*TOMATO_HOURS*WEEKS*(1+TOMATO_DIM)^I11443+J11443*CARROT_HOURS*WEEKS*(1+CARROT_DIM)^J11443+K11443*MESCLUN_HOURS*WEEKS*(1+MESCLUN_DIM)^K11443</x:f>
        <x:v>9271.19840783584</x:v>
      </x:c>
      <x:c r="N11443" s="267" t="n">
        <x:f>MAX(M11443-FARMER_HOURS,0)/TEMP_HOURS_PER_WORKER</x:f>
        <x:v>5.9383322276637776</x:v>
      </x:c>
      <x:c r="O11443" s="268" t="n">
        <x:f>I11443*TOMATO_PRICE+J11443*CARROT_PRICE+K11443*MESCLUN_PRICE</x:f>
        <x:v>224540</x:v>
      </x:c>
      <x:c r="P11443" s="268" t="n">
        <x:f>I11443*TOMATO_FERTILIZER+J11443*CARROT_FERTILIZER+K11443*MESCLUN_FERTILIZER</x:f>
        <x:v>36960</x:v>
      </x:c>
      <x:c r="Q11443" s="268" t="n">
        <x:f>MIN(M11443,FARMER_HOURS)*FARMER_RATE+MAX(M11443-FARMER_HOURS,0)*TEMP_RATE</x:f>
        <x:v>173458.30569159443</x:v>
      </x:c>
      <x:c r="R11443" s="268" t="n">
        <x:f>O11443-P11443-Q11443-FIXED_COST</x:f>
        <x:v>-5878.305691594433</x:v>
      </x:c>
      <x:c r="S11443" s="139" t="str">
        <x:f>IF(AND(L11443&lt;=TOTAL_BED_CAP,N11443&lt;=TEMP_WORKER_CAP),"YES","NO")</x:f>
        <x:v>NO</x:v>
      </x:c>
      <x:c r="T11443" s="139" t="n">
        <x:f>IF(S11443="YES",R11443,-1E+99)</x:f>
        <x:v>-1e+99</x:v>
      </x:c>
    </x:row>
    <x:row r="11444">
      <x:c r="A11444" s="139"/>
      <x:c r="B11444" s="139"/>
      <x:c r="C11444" s="139"/>
      <x:c r="D11444" s="139"/>
      <x:c r="E11444" s="139"/>
      <x:c r="F11444" s="139"/>
      <x:c r="G11444" s="139"/>
      <x:c r="H11444" s="139"/>
      <x:c r="I11444" s="266" t="n">
        <x:f>INT((ROW()-ROW($I$46))/((CARROT_CAP+1)*(MESCLUN_CAP+1)))</x:f>
        <x:v>17</x:v>
      </x:c>
      <x:c r="J11444" s="266" t="n">
        <x:f>MOD(INT((ROW()-ROW($I$46))/(MESCLUN_CAP+1)),CARROT_CAP+1)</x:f>
        <x:v>10</x:v>
      </x:c>
      <x:c r="K11444" s="266" t="n">
        <x:f>MOD(ROW()-ROW($I$46),MESCLUN_CAP+1)</x:f>
        <x:v>21</x:v>
      </x:c>
      <x:c r="L11444" s="266" t="n">
        <x:f>SUM(I11444:K11444)</x:f>
        <x:v>48</x:v>
      </x:c>
      <x:c r="M11444" s="267" t="n">
        <x:f>I11444*TOMATO_HOURS*WEEKS*(1+TOMATO_DIM)^I11444+J11444*CARROT_HOURS*WEEKS*(1+CARROT_DIM)^J11444+K11444*MESCLUN_HOURS*WEEKS*(1+MESCLUN_DIM)^K11444</x:f>
        <x:v>9344.034148062283</x:v>
      </x:c>
      <x:c r="N11444" s="267" t="n">
        <x:f>MAX(M11444-FARMER_HOURS,0)/TEMP_HOURS_PER_WORKER</x:f>
        <x:v>5.9889126028210296</x:v>
      </x:c>
      <x:c r="O11444" s="268" t="n">
        <x:f>I11444*TOMATO_PRICE+J11444*CARROT_PRICE+K11444*MESCLUN_PRICE</x:f>
        <x:v>227240</x:v>
      </x:c>
      <x:c r="P11444" s="268" t="n">
        <x:f>I11444*TOMATO_FERTILIZER+J11444*CARROT_FERTILIZER+K11444*MESCLUN_FERTILIZER</x:f>
        <x:v>37840</x:v>
      </x:c>
      <x:c r="Q11444" s="268" t="n">
        <x:f>MIN(M11444,FARMER_HOURS)*FARMER_RATE+MAX(M11444-FARMER_HOURS,0)*TEMP_RATE</x:f>
        <x:v>174722.81507052574</x:v>
      </x:c>
      <x:c r="R11444" s="268" t="n">
        <x:f>O11444-P11444-Q11444-FIXED_COST</x:f>
        <x:v>-5322.815070525743</x:v>
      </x:c>
      <x:c r="S11444" s="139" t="str">
        <x:f>IF(AND(L11444&lt;=TOTAL_BED_CAP,N11444&lt;=TEMP_WORKER_CAP),"YES","NO")</x:f>
        <x:v>NO</x:v>
      </x:c>
      <x:c r="T11444" s="139" t="n">
        <x:f>IF(S11444="YES",R11444,-1E+99)</x:f>
        <x:v>-1e+99</x:v>
      </x:c>
    </x:row>
    <x:row r="11445">
      <x:c r="A11445" s="139"/>
      <x:c r="B11445" s="139"/>
      <x:c r="C11445" s="139"/>
      <x:c r="D11445" s="139"/>
      <x:c r="E11445" s="139"/>
      <x:c r="F11445" s="139"/>
      <x:c r="G11445" s="139"/>
      <x:c r="H11445" s="139"/>
      <x:c r="I11445" s="266" t="n">
        <x:f>INT((ROW()-ROW($I$46))/((CARROT_CAP+1)*(MESCLUN_CAP+1)))</x:f>
        <x:v>17</x:v>
      </x:c>
      <x:c r="J11445" s="266" t="n">
        <x:f>MOD(INT((ROW()-ROW($I$46))/(MESCLUN_CAP+1)),CARROT_CAP+1)</x:f>
        <x:v>10</x:v>
      </x:c>
      <x:c r="K11445" s="266" t="n">
        <x:f>MOD(ROW()-ROW($I$46),MESCLUN_CAP+1)</x:f>
        <x:v>22</x:v>
      </x:c>
      <x:c r="L11445" s="266" t="n">
        <x:f>SUM(I11445:K11445)</x:f>
        <x:v>49</x:v>
      </x:c>
      <x:c r="M11445" s="267" t="n">
        <x:f>I11445*TOMATO_HOURS*WEEKS*(1+TOMATO_DIM)^I11445+J11445*CARROT_HOURS*WEEKS*(1+CARROT_DIM)^J11445+K11445*MESCLUN_HOURS*WEEKS*(1+MESCLUN_DIM)^K11445</x:f>
        <x:v>9418.51049530868</x:v>
      </x:c>
      <x:c r="N11445" s="267" t="n">
        <x:f>MAX(M11445-FARMER_HOURS,0)/TEMP_HOURS_PER_WORKER</x:f>
        <x:v>6.040632288408805</x:v>
      </x:c>
      <x:c r="O11445" s="268" t="n">
        <x:f>I11445*TOMATO_PRICE+J11445*CARROT_PRICE+K11445*MESCLUN_PRICE</x:f>
        <x:v>229940</x:v>
      </x:c>
      <x:c r="P11445" s="268" t="n">
        <x:f>I11445*TOMATO_FERTILIZER+J11445*CARROT_FERTILIZER+K11445*MESCLUN_FERTILIZER</x:f>
        <x:v>38720</x:v>
      </x:c>
      <x:c r="Q11445" s="268" t="n">
        <x:f>MIN(M11445,FARMER_HOURS)*FARMER_RATE+MAX(M11445-FARMER_HOURS,0)*TEMP_RATE</x:f>
        <x:v>176015.8072102201</x:v>
      </x:c>
      <x:c r="R11445" s="268" t="n">
        <x:f>O11445-P11445-Q11445-FIXED_COST</x:f>
        <x:v>-4795.807210220111</x:v>
      </x:c>
      <x:c r="S11445" s="139" t="str">
        <x:f>IF(AND(L11445&lt;=TOTAL_BED_CAP,N11445&lt;=TEMP_WORKER_CAP),"YES","NO")</x:f>
        <x:v>NO</x:v>
      </x:c>
      <x:c r="T11445" s="139" t="n">
        <x:f>IF(S11445="YES",R11445,-1E+99)</x:f>
        <x:v>-1e+99</x:v>
      </x:c>
    </x:row>
    <x:row r="11446">
      <x:c r="A11446" s="139"/>
      <x:c r="B11446" s="139"/>
      <x:c r="C11446" s="139"/>
      <x:c r="D11446" s="139"/>
      <x:c r="E11446" s="139"/>
      <x:c r="F11446" s="139"/>
      <x:c r="G11446" s="139"/>
      <x:c r="H11446" s="139"/>
      <x:c r="I11446" s="266" t="n">
        <x:f>INT((ROW()-ROW($I$46))/((CARROT_CAP+1)*(MESCLUN_CAP+1)))</x:f>
        <x:v>17</x:v>
      </x:c>
      <x:c r="J11446" s="266" t="n">
        <x:f>MOD(INT((ROW()-ROW($I$46))/(MESCLUN_CAP+1)),CARROT_CAP+1)</x:f>
        <x:v>10</x:v>
      </x:c>
      <x:c r="K11446" s="266" t="n">
        <x:f>MOD(ROW()-ROW($I$46),MESCLUN_CAP+1)</x:f>
        <x:v>23</x:v>
      </x:c>
      <x:c r="L11446" s="266" t="n">
        <x:f>SUM(I11446:K11446)</x:f>
        <x:v>50</x:v>
      </x:c>
      <x:c r="M11446" s="267" t="n">
        <x:f>I11446*TOMATO_HOURS*WEEKS*(1+TOMATO_DIM)^I11446+J11446*CARROT_HOURS*WEEKS*(1+CARROT_DIM)^J11446+K11446*MESCLUN_HOURS*WEEKS*(1+MESCLUN_DIM)^K11446</x:f>
        <x:v>9494.657084166116</x:v>
      </x:c>
      <x:c r="N11446" s="267" t="n">
        <x:f>MAX(M11446-FARMER_HOURS,0)/TEMP_HOURS_PER_WORKER</x:f>
        <x:v>6.093511864004247</x:v>
      </x:c>
      <x:c r="O11446" s="268" t="n">
        <x:f>I11446*TOMATO_PRICE+J11446*CARROT_PRICE+K11446*MESCLUN_PRICE</x:f>
        <x:v>232640</x:v>
      </x:c>
      <x:c r="P11446" s="268" t="n">
        <x:f>I11446*TOMATO_FERTILIZER+J11446*CARROT_FERTILIZER+K11446*MESCLUN_FERTILIZER</x:f>
        <x:v>39600</x:v>
      </x:c>
      <x:c r="Q11446" s="268" t="n">
        <x:f>MIN(M11446,FARMER_HOURS)*FARMER_RATE+MAX(M11446-FARMER_HOURS,0)*TEMP_RATE</x:f>
        <x:v>177337.79660010617</x:v>
      </x:c>
      <x:c r="R11446" s="268" t="n">
        <x:f>O11446-P11446-Q11446-FIXED_COST</x:f>
        <x:v>-4297.796600106172</x:v>
      </x:c>
      <x:c r="S11446" s="139" t="str">
        <x:f>IF(AND(L11446&lt;=TOTAL_BED_CAP,N11446&lt;=TEMP_WORKER_CAP),"YES","NO")</x:f>
        <x:v>NO</x:v>
      </x:c>
      <x:c r="T11446" s="139" t="n">
        <x:f>IF(S11446="YES",R11446,-1E+99)</x:f>
        <x:v>-1e+99</x:v>
      </x:c>
    </x:row>
    <x:row r="11447">
      <x:c r="A11447" s="139"/>
      <x:c r="B11447" s="139"/>
      <x:c r="C11447" s="139"/>
      <x:c r="D11447" s="139"/>
      <x:c r="E11447" s="139"/>
      <x:c r="F11447" s="139"/>
      <x:c r="G11447" s="139"/>
      <x:c r="H11447" s="139"/>
      <x:c r="I11447" s="266" t="n">
        <x:f>INT((ROW()-ROW($I$46))/((CARROT_CAP+1)*(MESCLUN_CAP+1)))</x:f>
        <x:v>17</x:v>
      </x:c>
      <x:c r="J11447" s="266" t="n">
        <x:f>MOD(INT((ROW()-ROW($I$46))/(MESCLUN_CAP+1)),CARROT_CAP+1)</x:f>
        <x:v>10</x:v>
      </x:c>
      <x:c r="K11447" s="266" t="n">
        <x:f>MOD(ROW()-ROW($I$46),MESCLUN_CAP+1)</x:f>
        <x:v>24</x:v>
      </x:c>
      <x:c r="L11447" s="266" t="n">
        <x:f>SUM(I11447:K11447)</x:f>
        <x:v>51</x:v>
      </x:c>
      <x:c r="M11447" s="267" t="n">
        <x:f>I11447*TOMATO_HOURS*WEEKS*(1+TOMATO_DIM)^I11447+J11447*CARROT_HOURS*WEEKS*(1+CARROT_DIM)^J11447+K11447*MESCLUN_HOURS*WEEKS*(1+MESCLUN_DIM)^K11447</x:f>
        <x:v>9572.504033745612</x:v>
      </x:c>
      <x:c r="N11447" s="267" t="n">
        <x:f>MAX(M11447-FARMER_HOURS,0)/TEMP_HOURS_PER_WORKER</x:f>
        <x:v>6.147572245656675</x:v>
      </x:c>
      <x:c r="O11447" s="268" t="n">
        <x:f>I11447*TOMATO_PRICE+J11447*CARROT_PRICE+K11447*MESCLUN_PRICE</x:f>
        <x:v>235340</x:v>
      </x:c>
      <x:c r="P11447" s="268" t="n">
        <x:f>I11447*TOMATO_FERTILIZER+J11447*CARROT_FERTILIZER+K11447*MESCLUN_FERTILIZER</x:f>
        <x:v>40480</x:v>
      </x:c>
      <x:c r="Q11447" s="268" t="n">
        <x:f>MIN(M11447,FARMER_HOURS)*FARMER_RATE+MAX(M11447-FARMER_HOURS,0)*TEMP_RATE</x:f>
        <x:v>178689.30614141686</x:v>
      </x:c>
      <x:c r="R11447" s="268" t="n">
        <x:f>O11447-P11447-Q11447-FIXED_COST</x:f>
        <x:v>-3829.3061414168624</x:v>
      </x:c>
      <x:c r="S11447" s="139" t="str">
        <x:f>IF(AND(L11447&lt;=TOTAL_BED_CAP,N11447&lt;=TEMP_WORKER_CAP),"YES","NO")</x:f>
        <x:v>NO</x:v>
      </x:c>
      <x:c r="T11447" s="139" t="n">
        <x:f>IF(S11447="YES",R11447,-1E+99)</x:f>
        <x:v>-1e+99</x:v>
      </x:c>
    </x:row>
    <x:row r="11448">
      <x:c r="A11448" s="139"/>
      <x:c r="B11448" s="139"/>
      <x:c r="C11448" s="139"/>
      <x:c r="D11448" s="139"/>
      <x:c r="E11448" s="139"/>
      <x:c r="F11448" s="139"/>
      <x:c r="G11448" s="139"/>
      <x:c r="H11448" s="139"/>
      <x:c r="I11448" s="266" t="n">
        <x:f>INT((ROW()-ROW($I$46))/((CARROT_CAP+1)*(MESCLUN_CAP+1)))</x:f>
        <x:v>17</x:v>
      </x:c>
      <x:c r="J11448" s="266" t="n">
        <x:f>MOD(INT((ROW()-ROW($I$46))/(MESCLUN_CAP+1)),CARROT_CAP+1)</x:f>
        <x:v>10</x:v>
      </x:c>
      <x:c r="K11448" s="266" t="n">
        <x:f>MOD(ROW()-ROW($I$46),MESCLUN_CAP+1)</x:f>
        <x:v>25</x:v>
      </x:c>
      <x:c r="L11448" s="266" t="n">
        <x:f>SUM(I11448:K11448)</x:f>
        <x:v>52</x:v>
      </x:c>
      <x:c r="M11448" s="267" t="n">
        <x:f>I11448*TOMATO_HOURS*WEEKS*(1+TOMATO_DIM)^I11448+J11448*CARROT_HOURS*WEEKS*(1+CARROT_DIM)^J11448+K11448*MESCLUN_HOURS*WEEKS*(1+MESCLUN_DIM)^K11448</x:f>
        <x:v>9652.08195516071</x:v>
      </x:c>
      <x:c r="N11448" s="267" t="n">
        <x:f>MAX(M11448-FARMER_HOURS,0)/TEMP_HOURS_PER_WORKER</x:f>
        <x:v>6.202834691083826</x:v>
      </x:c>
      <x:c r="O11448" s="268" t="n">
        <x:f>I11448*TOMATO_PRICE+J11448*CARROT_PRICE+K11448*MESCLUN_PRICE</x:f>
        <x:v>238040</x:v>
      </x:c>
      <x:c r="P11448" s="268" t="n">
        <x:f>I11448*TOMATO_FERTILIZER+J11448*CARROT_FERTILIZER+K11448*MESCLUN_FERTILIZER</x:f>
        <x:v>41360</x:v>
      </x:c>
      <x:c r="Q11448" s="268" t="n">
        <x:f>MIN(M11448,FARMER_HOURS)*FARMER_RATE+MAX(M11448-FARMER_HOURS,0)*TEMP_RATE</x:f>
        <x:v>180070.86727709565</x:v>
      </x:c>
      <x:c r="R11448" s="268" t="n">
        <x:f>O11448-P11448-Q11448-FIXED_COST</x:f>
        <x:v>-3390.8672770956473</x:v>
      </x:c>
      <x:c r="S11448" s="139" t="str">
        <x:f>IF(AND(L11448&lt;=TOTAL_BED_CAP,N11448&lt;=TEMP_WORKER_CAP),"YES","NO")</x:f>
        <x:v>NO</x:v>
      </x:c>
      <x:c r="T11448" s="139" t="n">
        <x:f>IF(S11448="YES",R11448,-1E+99)</x:f>
        <x:v>-1e+99</x:v>
      </x:c>
    </x:row>
    <x:row r="11449">
      <x:c r="A11449" s="139"/>
      <x:c r="B11449" s="139"/>
      <x:c r="C11449" s="139"/>
      <x:c r="D11449" s="139"/>
      <x:c r="E11449" s="139"/>
      <x:c r="F11449" s="139"/>
      <x:c r="G11449" s="139"/>
      <x:c r="H11449" s="139"/>
      <x:c r="I11449" s="266" t="n">
        <x:f>INT((ROW()-ROW($I$46))/((CARROT_CAP+1)*(MESCLUN_CAP+1)))</x:f>
        <x:v>17</x:v>
      </x:c>
      <x:c r="J11449" s="266" t="n">
        <x:f>MOD(INT((ROW()-ROW($I$46))/(MESCLUN_CAP+1)),CARROT_CAP+1)</x:f>
        <x:v>10</x:v>
      </x:c>
      <x:c r="K11449" s="266" t="n">
        <x:f>MOD(ROW()-ROW($I$46),MESCLUN_CAP+1)</x:f>
        <x:v>26</x:v>
      </x:c>
      <x:c r="L11449" s="266" t="n">
        <x:f>SUM(I11449:K11449)</x:f>
        <x:v>53</x:v>
      </x:c>
      <x:c r="M11449" s="267" t="n">
        <x:f>I11449*TOMATO_HOURS*WEEKS*(1+TOMATO_DIM)^I11449+J11449*CARROT_HOURS*WEEKS*(1+CARROT_DIM)^J11449+K11449*MESCLUN_HOURS*WEEKS*(1+MESCLUN_DIM)^K11449</x:f>
        <x:v>9733.421959121426</x:v>
      </x:c>
      <x:c r="N11449" s="267" t="n">
        <x:f>MAX(M11449-FARMER_HOURS,0)/TEMP_HOURS_PER_WORKER</x:f>
        <x:v>6.2593208049454345</x:v>
      </x:c>
      <x:c r="O11449" s="268" t="n">
        <x:f>I11449*TOMATO_PRICE+J11449*CARROT_PRICE+K11449*MESCLUN_PRICE</x:f>
        <x:v>240740</x:v>
      </x:c>
      <x:c r="P11449" s="268" t="n">
        <x:f>I11449*TOMATO_FERTILIZER+J11449*CARROT_FERTILIZER+K11449*MESCLUN_FERTILIZER</x:f>
        <x:v>42240</x:v>
      </x:c>
      <x:c r="Q11449" s="268" t="n">
        <x:f>MIN(M11449,FARMER_HOURS)*FARMER_RATE+MAX(M11449-FARMER_HOURS,0)*TEMP_RATE</x:f>
        <x:v>181483.02012363586</x:v>
      </x:c>
      <x:c r="R11449" s="268" t="n">
        <x:f>O11449-P11449-Q11449-FIXED_COST</x:f>
        <x:v>-2983.0201236358553</x:v>
      </x:c>
      <x:c r="S11449" s="139" t="str">
        <x:f>IF(AND(L11449&lt;=TOTAL_BED_CAP,N11449&lt;=TEMP_WORKER_CAP),"YES","NO")</x:f>
        <x:v>NO</x:v>
      </x:c>
      <x:c r="T11449" s="139" t="n">
        <x:f>IF(S11449="YES",R11449,-1E+99)</x:f>
        <x:v>-1e+99</x:v>
      </x:c>
    </x:row>
    <x:row r="11450">
      <x:c r="A11450" s="139"/>
      <x:c r="B11450" s="139"/>
      <x:c r="C11450" s="139"/>
      <x:c r="D11450" s="139"/>
      <x:c r="E11450" s="139"/>
      <x:c r="F11450" s="139"/>
      <x:c r="G11450" s="139"/>
      <x:c r="H11450" s="139"/>
      <x:c r="I11450" s="266" t="n">
        <x:f>INT((ROW()-ROW($I$46))/((CARROT_CAP+1)*(MESCLUN_CAP+1)))</x:f>
        <x:v>17</x:v>
      </x:c>
      <x:c r="J11450" s="266" t="n">
        <x:f>MOD(INT((ROW()-ROW($I$46))/(MESCLUN_CAP+1)),CARROT_CAP+1)</x:f>
        <x:v>10</x:v>
      </x:c>
      <x:c r="K11450" s="266" t="n">
        <x:f>MOD(ROW()-ROW($I$46),MESCLUN_CAP+1)</x:f>
        <x:v>27</x:v>
      </x:c>
      <x:c r="L11450" s="266" t="n">
        <x:f>SUM(I11450:K11450)</x:f>
        <x:v>54</x:v>
      </x:c>
      <x:c r="M11450" s="267" t="n">
        <x:f>I11450*TOMATO_HOURS*WEEKS*(1+TOMATO_DIM)^I11450+J11450*CARROT_HOURS*WEEKS*(1+CARROT_DIM)^J11450+K11450*MESCLUN_HOURS*WEEKS*(1+MESCLUN_DIM)^K11450</x:f>
        <x:v>9816.555663641184</x:v>
      </x:c>
      <x:c r="N11450" s="267" t="n">
        <x:f>MAX(M11450-FARMER_HOURS,0)/TEMP_HOURS_PER_WORKER</x:f>
        <x:v>6.317052544195267</x:v>
      </x:c>
      <x:c r="O11450" s="268" t="n">
        <x:f>I11450*TOMATO_PRICE+J11450*CARROT_PRICE+K11450*MESCLUN_PRICE</x:f>
        <x:v>243440</x:v>
      </x:c>
      <x:c r="P11450" s="268" t="n">
        <x:f>I11450*TOMATO_FERTILIZER+J11450*CARROT_FERTILIZER+K11450*MESCLUN_FERTILIZER</x:f>
        <x:v>43120</x:v>
      </x:c>
      <x:c r="Q11450" s="268" t="n">
        <x:f>MIN(M11450,FARMER_HOURS)*FARMER_RATE+MAX(M11450-FARMER_HOURS,0)*TEMP_RATE</x:f>
        <x:v>182926.31360488167</x:v>
      </x:c>
      <x:c r="R11450" s="268" t="n">
        <x:f>O11450-P11450-Q11450-FIXED_COST</x:f>
        <x:v>-2606.313604881667</x:v>
      </x:c>
      <x:c r="S11450" s="139" t="str">
        <x:f>IF(AND(L11450&lt;=TOTAL_BED_CAP,N11450&lt;=TEMP_WORKER_CAP),"YES","NO")</x:f>
        <x:v>NO</x:v>
      </x:c>
      <x:c r="T11450" s="139" t="n">
        <x:f>IF(S11450="YES",R11450,-1E+99)</x:f>
        <x:v>-1e+99</x:v>
      </x:c>
    </x:row>
    <x:row r="11451">
      <x:c r="A11451" s="139"/>
      <x:c r="B11451" s="139"/>
      <x:c r="C11451" s="139"/>
      <x:c r="D11451" s="139"/>
      <x:c r="E11451" s="139"/>
      <x:c r="F11451" s="139"/>
      <x:c r="G11451" s="139"/>
      <x:c r="H11451" s="139"/>
      <x:c r="I11451" s="266" t="n">
        <x:f>INT((ROW()-ROW($I$46))/((CARROT_CAP+1)*(MESCLUN_CAP+1)))</x:f>
        <x:v>17</x:v>
      </x:c>
      <x:c r="J11451" s="266" t="n">
        <x:f>MOD(INT((ROW()-ROW($I$46))/(MESCLUN_CAP+1)),CARROT_CAP+1)</x:f>
        <x:v>10</x:v>
      </x:c>
      <x:c r="K11451" s="266" t="n">
        <x:f>MOD(ROW()-ROW($I$46),MESCLUN_CAP+1)</x:f>
        <x:v>28</x:v>
      </x:c>
      <x:c r="L11451" s="266" t="n">
        <x:f>SUM(I11451:K11451)</x:f>
        <x:v>55</x:v>
      </x:c>
      <x:c r="M11451" s="267" t="n">
        <x:f>I11451*TOMATO_HOURS*WEEKS*(1+TOMATO_DIM)^I11451+J11451*CARROT_HOURS*WEEKS*(1+CARROT_DIM)^J11451+K11451*MESCLUN_HOURS*WEEKS*(1+MESCLUN_DIM)^K11451</x:f>
        <x:v>9901.515201858336</x:v>
      </x:c>
      <x:c r="N11451" s="267" t="n">
        <x:f>MAX(M11451-FARMER_HOURS,0)/TEMP_HOURS_PER_WORKER</x:f>
        <x:v>6.376052223512733</x:v>
      </x:c>
      <x:c r="O11451" s="268" t="n">
        <x:f>I11451*TOMATO_PRICE+J11451*CARROT_PRICE+K11451*MESCLUN_PRICE</x:f>
        <x:v>246140</x:v>
      </x:c>
      <x:c r="P11451" s="268" t="n">
        <x:f>I11451*TOMATO_FERTILIZER+J11451*CARROT_FERTILIZER+K11451*MESCLUN_FERTILIZER</x:f>
        <x:v>44000</x:v>
      </x:c>
      <x:c r="Q11451" s="268" t="n">
        <x:f>MIN(M11451,FARMER_HOURS)*FARMER_RATE+MAX(M11451-FARMER_HOURS,0)*TEMP_RATE</x:f>
        <x:v>184401.30558781832</x:v>
      </x:c>
      <x:c r="R11451" s="268" t="n">
        <x:f>O11451-P11451-Q11451-FIXED_COST</x:f>
        <x:v>-2261.3055878183222</x:v>
      </x:c>
      <x:c r="S11451" s="139" t="str">
        <x:f>IF(AND(L11451&lt;=TOTAL_BED_CAP,N11451&lt;=TEMP_WORKER_CAP),"YES","NO")</x:f>
        <x:v>NO</x:v>
      </x:c>
      <x:c r="T11451" s="139" t="n">
        <x:f>IF(S11451="YES",R11451,-1E+99)</x:f>
        <x:v>-1e+99</x:v>
      </x:c>
    </x:row>
    <x:row r="11452">
      <x:c r="A11452" s="139"/>
      <x:c r="B11452" s="139"/>
      <x:c r="C11452" s="139"/>
      <x:c r="D11452" s="139"/>
      <x:c r="E11452" s="139"/>
      <x:c r="F11452" s="139"/>
      <x:c r="G11452" s="139"/>
      <x:c r="H11452" s="139"/>
      <x:c r="I11452" s="266" t="n">
        <x:f>INT((ROW()-ROW($I$46))/((CARROT_CAP+1)*(MESCLUN_CAP+1)))</x:f>
        <x:v>17</x:v>
      </x:c>
      <x:c r="J11452" s="266" t="n">
        <x:f>MOD(INT((ROW()-ROW($I$46))/(MESCLUN_CAP+1)),CARROT_CAP+1)</x:f>
        <x:v>10</x:v>
      </x:c>
      <x:c r="K11452" s="266" t="n">
        <x:f>MOD(ROW()-ROW($I$46),MESCLUN_CAP+1)</x:f>
        <x:v>29</x:v>
      </x:c>
      <x:c r="L11452" s="266" t="n">
        <x:f>SUM(I11452:K11452)</x:f>
        <x:v>56</x:v>
      </x:c>
      <x:c r="M11452" s="267" t="n">
        <x:f>I11452*TOMATO_HOURS*WEEKS*(1+TOMATO_DIM)^I11452+J11452*CARROT_HOURS*WEEKS*(1+CARROT_DIM)^J11452+K11452*MESCLUN_HOURS*WEEKS*(1+MESCLUN_DIM)^K11452</x:f>
        <x:v>9988.33322997399</x:v>
      </x:c>
      <x:c r="N11452" s="267" t="n">
        <x:f>MAX(M11452-FARMER_HOURS,0)/TEMP_HOURS_PER_WORKER</x:f>
        <x:v>6.436342520815272</x:v>
      </x:c>
      <x:c r="O11452" s="268" t="n">
        <x:f>I11452*TOMATO_PRICE+J11452*CARROT_PRICE+K11452*MESCLUN_PRICE</x:f>
        <x:v>248840</x:v>
      </x:c>
      <x:c r="P11452" s="268" t="n">
        <x:f>I11452*TOMATO_FERTILIZER+J11452*CARROT_FERTILIZER+K11452*MESCLUN_FERTILIZER</x:f>
        <x:v>44880</x:v>
      </x:c>
      <x:c r="Q11452" s="268" t="n">
        <x:f>MIN(M11452,FARMER_HOURS)*FARMER_RATE+MAX(M11452-FARMER_HOURS,0)*TEMP_RATE</x:f>
        <x:v>185908.5630203818</x:v>
      </x:c>
      <x:c r="R11452" s="268" t="n">
        <x:f>O11452-P11452-Q11452-FIXED_COST</x:f>
        <x:v>-1948.5630203817855</x:v>
      </x:c>
      <x:c r="S11452" s="139" t="str">
        <x:f>IF(AND(L11452&lt;=TOTAL_BED_CAP,N11452&lt;=TEMP_WORKER_CAP),"YES","NO")</x:f>
        <x:v>NO</x:v>
      </x:c>
      <x:c r="T11452" s="139" t="n">
        <x:f>IF(S11452="YES",R11452,-1E+99)</x:f>
        <x:v>-1e+99</x:v>
      </x:c>
    </x:row>
    <x:row r="11453">
      <x:c r="A11453" s="139"/>
      <x:c r="B11453" s="139"/>
      <x:c r="C11453" s="139"/>
      <x:c r="D11453" s="139"/>
      <x:c r="E11453" s="139"/>
      <x:c r="F11453" s="139"/>
      <x:c r="G11453" s="139"/>
      <x:c r="H11453" s="139"/>
      <x:c r="I11453" s="266" t="n">
        <x:f>INT((ROW()-ROW($I$46))/((CARROT_CAP+1)*(MESCLUN_CAP+1)))</x:f>
        <x:v>17</x:v>
      </x:c>
      <x:c r="J11453" s="266" t="n">
        <x:f>MOD(INT((ROW()-ROW($I$46))/(MESCLUN_CAP+1)),CARROT_CAP+1)</x:f>
        <x:v>10</x:v>
      </x:c>
      <x:c r="K11453" s="266" t="n">
        <x:f>MOD(ROW()-ROW($I$46),MESCLUN_CAP+1)</x:f>
        <x:v>30</x:v>
      </x:c>
      <x:c r="L11453" s="266" t="n">
        <x:f>SUM(I11453:K11453)</x:f>
        <x:v>57</x:v>
      </x:c>
      <x:c r="M11453" s="267" t="n">
        <x:f>I11453*TOMATO_HOURS*WEEKS*(1+TOMATO_DIM)^I11453+J11453*CARROT_HOURS*WEEKS*(1+CARROT_DIM)^J11453+K11453*MESCLUN_HOURS*WEEKS*(1+MESCLUN_DIM)^K11453</x:f>
        <x:v>10077.04293530776</x:v>
      </x:c>
      <x:c r="N11453" s="267" t="n">
        <x:f>MAX(M11453-FARMER_HOURS,0)/TEMP_HOURS_PER_WORKER</x:f>
        <x:v>6.497946482852611</x:v>
      </x:c>
      <x:c r="O11453" s="268" t="n">
        <x:f>I11453*TOMATO_PRICE+J11453*CARROT_PRICE+K11453*MESCLUN_PRICE</x:f>
        <x:v>251540</x:v>
      </x:c>
      <x:c r="P11453" s="268" t="n">
        <x:f>I11453*TOMATO_FERTILIZER+J11453*CARROT_FERTILIZER+K11453*MESCLUN_FERTILIZER</x:f>
        <x:v>45760</x:v>
      </x:c>
      <x:c r="Q11453" s="268" t="n">
        <x:f>MIN(M11453,FARMER_HOURS)*FARMER_RATE+MAX(M11453-FARMER_HOURS,0)*TEMP_RATE</x:f>
        <x:v>187448.66207131528</x:v>
      </x:c>
      <x:c r="R11453" s="268" t="n">
        <x:f>O11453-P11453-Q11453-FIXED_COST</x:f>
        <x:v>-1668.6620713152806</x:v>
      </x:c>
      <x:c r="S11453" s="139" t="str">
        <x:f>IF(AND(L11453&lt;=TOTAL_BED_CAP,N11453&lt;=TEMP_WORKER_CAP),"YES","NO")</x:f>
        <x:v>NO</x:v>
      </x:c>
      <x:c r="T11453" s="139" t="n">
        <x:f>IF(S11453="YES",R11453,-1E+99)</x:f>
        <x:v>-1e+99</x:v>
      </x:c>
    </x:row>
    <x:row r="11454">
      <x:c r="A11454" s="139"/>
      <x:c r="B11454" s="139"/>
      <x:c r="C11454" s="139"/>
      <x:c r="D11454" s="139"/>
      <x:c r="E11454" s="139"/>
      <x:c r="F11454" s="139"/>
      <x:c r="G11454" s="139"/>
      <x:c r="H11454" s="139"/>
      <x:c r="I11454" s="266" t="n">
        <x:f>INT((ROW()-ROW($I$46))/((CARROT_CAP+1)*(MESCLUN_CAP+1)))</x:f>
        <x:v>17</x:v>
      </x:c>
      <x:c r="J11454" s="266" t="n">
        <x:f>MOD(INT((ROW()-ROW($I$46))/(MESCLUN_CAP+1)),CARROT_CAP+1)</x:f>
        <x:v>11</x:v>
      </x:c>
      <x:c r="K11454" s="266" t="n">
        <x:f>MOD(ROW()-ROW($I$46),MESCLUN_CAP+1)</x:f>
        <x:v>0</x:v>
      </x:c>
      <x:c r="L11454" s="266" t="n">
        <x:f>SUM(I11454:K11454)</x:f>
        <x:v>28</x:v>
      </x:c>
      <x:c r="M11454" s="267" t="n">
        <x:f>I11454*TOMATO_HOURS*WEEKS*(1+TOMATO_DIM)^I11454+J11454*CARROT_HOURS*WEEKS*(1+CARROT_DIM)^J11454+K11454*MESCLUN_HOURS*WEEKS*(1+MESCLUN_DIM)^K11454</x:f>
        <x:v>8166.328133113624</x:v>
      </x:c>
      <x:c r="N11454" s="267" t="n">
        <x:f>MAX(M11454-FARMER_HOURS,0)/TEMP_HOURS_PER_WORKER</x:f>
        <x:v>5.171061203551128</x:v>
      </x:c>
      <x:c r="O11454" s="268" t="n">
        <x:f>I11454*TOMATO_PRICE+J11454*CARROT_PRICE+K11454*MESCLUN_PRICE</x:f>
        <x:v>172634</x:v>
      </x:c>
      <x:c r="P11454" s="268" t="n">
        <x:f>I11454*TOMATO_FERTILIZER+J11454*CARROT_FERTILIZER+K11454*MESCLUN_FERTILIZER</x:f>
        <x:v>19800</x:v>
      </x:c>
      <x:c r="Q11454" s="268" t="n">
        <x:f>MIN(M11454,FARMER_HOURS)*FARMER_RATE+MAX(M11454-FARMER_HOURS,0)*TEMP_RATE</x:f>
        <x:v>154276.53008877818</x:v>
      </x:c>
      <x:c r="R11454" s="268" t="n">
        <x:f>O11454-P11454-Q11454-FIXED_COST</x:f>
        <x:v>-21442.530088778178</x:v>
      </x:c>
      <x:c r="S11454" s="139" t="str">
        <x:f>IF(AND(L11454&lt;=TOTAL_BED_CAP,N11454&lt;=TEMP_WORKER_CAP),"YES","NO")</x:f>
        <x:v>NO</x:v>
      </x:c>
      <x:c r="T11454" s="139" t="n">
        <x:f>IF(S11454="YES",R11454,-1E+99)</x:f>
        <x:v>-1e+99</x:v>
      </x:c>
    </x:row>
    <x:row r="11455">
      <x:c r="A11455" s="139"/>
      <x:c r="B11455" s="139"/>
      <x:c r="C11455" s="139"/>
      <x:c r="D11455" s="139"/>
      <x:c r="E11455" s="139"/>
      <x:c r="F11455" s="139"/>
      <x:c r="G11455" s="139"/>
      <x:c r="H11455" s="139"/>
      <x:c r="I11455" s="266" t="n">
        <x:f>INT((ROW()-ROW($I$46))/((CARROT_CAP+1)*(MESCLUN_CAP+1)))</x:f>
        <x:v>17</x:v>
      </x:c>
      <x:c r="J11455" s="266" t="n">
        <x:f>MOD(INT((ROW()-ROW($I$46))/(MESCLUN_CAP+1)),CARROT_CAP+1)</x:f>
        <x:v>11</x:v>
      </x:c>
      <x:c r="K11455" s="266" t="n">
        <x:f>MOD(ROW()-ROW($I$46),MESCLUN_CAP+1)</x:f>
        <x:v>1</x:v>
      </x:c>
      <x:c r="L11455" s="266" t="n">
        <x:f>SUM(I11455:K11455)</x:f>
        <x:v>29</x:v>
      </x:c>
      <x:c r="M11455" s="267" t="n">
        <x:f>I11455*TOMATO_HOURS*WEEKS*(1+TOMATO_DIM)^I11455+J11455*CARROT_HOURS*WEEKS*(1+CARROT_DIM)^J11455+K11455*MESCLUN_HOURS*WEEKS*(1+MESCLUN_DIM)^K11455</x:f>
        <x:v>8211.890633113624</x:v>
      </x:c>
      <x:c r="N11455" s="267" t="n">
        <x:f>MAX(M11455-FARMER_HOURS,0)/TEMP_HOURS_PER_WORKER</x:f>
        <x:v>5.2027018285511275</x:v>
      </x:c>
      <x:c r="O11455" s="268" t="n">
        <x:f>I11455*TOMATO_PRICE+J11455*CARROT_PRICE+K11455*MESCLUN_PRICE</x:f>
        <x:v>175334</x:v>
      </x:c>
      <x:c r="P11455" s="268" t="n">
        <x:f>I11455*TOMATO_FERTILIZER+J11455*CARROT_FERTILIZER+K11455*MESCLUN_FERTILIZER</x:f>
        <x:v>20680</x:v>
      </x:c>
      <x:c r="Q11455" s="268" t="n">
        <x:f>MIN(M11455,FARMER_HOURS)*FARMER_RATE+MAX(M11455-FARMER_HOURS,0)*TEMP_RATE</x:f>
        <x:v>155067.54571377818</x:v>
      </x:c>
      <x:c r="R11455" s="268" t="n">
        <x:f>O11455-P11455-Q11455-FIXED_COST</x:f>
        <x:v>-20413.545713778178</x:v>
      </x:c>
      <x:c r="S11455" s="139" t="str">
        <x:f>IF(AND(L11455&lt;=TOTAL_BED_CAP,N11455&lt;=TEMP_WORKER_CAP),"YES","NO")</x:f>
        <x:v>NO</x:v>
      </x:c>
      <x:c r="T11455" s="139" t="n">
        <x:f>IF(S11455="YES",R11455,-1E+99)</x:f>
        <x:v>-1e+99</x:v>
      </x:c>
    </x:row>
    <x:row r="11456">
      <x:c r="A11456" s="139"/>
      <x:c r="B11456" s="139"/>
      <x:c r="C11456" s="139"/>
      <x:c r="D11456" s="139"/>
      <x:c r="E11456" s="139"/>
      <x:c r="F11456" s="139"/>
      <x:c r="G11456" s="139"/>
      <x:c r="H11456" s="139"/>
      <x:c r="I11456" s="266" t="n">
        <x:f>INT((ROW()-ROW($I$46))/((CARROT_CAP+1)*(MESCLUN_CAP+1)))</x:f>
        <x:v>17</x:v>
      </x:c>
      <x:c r="J11456" s="266" t="n">
        <x:f>MOD(INT((ROW()-ROW($I$46))/(MESCLUN_CAP+1)),CARROT_CAP+1)</x:f>
        <x:v>11</x:v>
      </x:c>
      <x:c r="K11456" s="266" t="n">
        <x:f>MOD(ROW()-ROW($I$46),MESCLUN_CAP+1)</x:f>
        <x:v>2</x:v>
      </x:c>
      <x:c r="L11456" s="266" t="n">
        <x:f>SUM(I11456:K11456)</x:f>
        <x:v>30</x:v>
      </x:c>
      <x:c r="M11456" s="267" t="n">
        <x:f>I11456*TOMATO_HOURS*WEEKS*(1+TOMATO_DIM)^I11456+J11456*CARROT_HOURS*WEEKS*(1+CARROT_DIM)^J11456+K11456*MESCLUN_HOURS*WEEKS*(1+MESCLUN_DIM)^K11456</x:f>
        <x:v>8258.592195613624</x:v>
      </x:c>
      <x:c r="N11456" s="267" t="n">
        <x:f>MAX(M11456-FARMER_HOURS,0)/TEMP_HOURS_PER_WORKER</x:f>
        <x:v>5.235133469176128</x:v>
      </x:c>
      <x:c r="O11456" s="268" t="n">
        <x:f>I11456*TOMATO_PRICE+J11456*CARROT_PRICE+K11456*MESCLUN_PRICE</x:f>
        <x:v>178034</x:v>
      </x:c>
      <x:c r="P11456" s="268" t="n">
        <x:f>I11456*TOMATO_FERTILIZER+J11456*CARROT_FERTILIZER+K11456*MESCLUN_FERTILIZER</x:f>
        <x:v>21560</x:v>
      </x:c>
      <x:c r="Q11456" s="268" t="n">
        <x:f>MIN(M11456,FARMER_HOURS)*FARMER_RATE+MAX(M11456-FARMER_HOURS,0)*TEMP_RATE</x:f>
        <x:v>155878.33672940318</x:v>
      </x:c>
      <x:c r="R11456" s="268" t="n">
        <x:f>O11456-P11456-Q11456-FIXED_COST</x:f>
        <x:v>-19404.336729403178</x:v>
      </x:c>
      <x:c r="S11456" s="139" t="str">
        <x:f>IF(AND(L11456&lt;=TOTAL_BED_CAP,N11456&lt;=TEMP_WORKER_CAP),"YES","NO")</x:f>
        <x:v>NO</x:v>
      </x:c>
      <x:c r="T11456" s="139" t="n">
        <x:f>IF(S11456="YES",R11456,-1E+99)</x:f>
        <x:v>-1e+99</x:v>
      </x:c>
    </x:row>
    <x:row r="11457">
      <x:c r="A11457" s="139"/>
      <x:c r="B11457" s="139"/>
      <x:c r="C11457" s="139"/>
      <x:c r="D11457" s="139"/>
      <x:c r="E11457" s="139"/>
      <x:c r="F11457" s="139"/>
      <x:c r="G11457" s="139"/>
      <x:c r="H11457" s="139"/>
      <x:c r="I11457" s="266" t="n">
        <x:f>INT((ROW()-ROW($I$46))/((CARROT_CAP+1)*(MESCLUN_CAP+1)))</x:f>
        <x:v>17</x:v>
      </x:c>
      <x:c r="J11457" s="266" t="n">
        <x:f>MOD(INT((ROW()-ROW($I$46))/(MESCLUN_CAP+1)),CARROT_CAP+1)</x:f>
        <x:v>11</x:v>
      </x:c>
      <x:c r="K11457" s="266" t="n">
        <x:f>MOD(ROW()-ROW($I$46),MESCLUN_CAP+1)</x:f>
        <x:v>3</x:v>
      </x:c>
      <x:c r="L11457" s="266" t="n">
        <x:f>SUM(I11457:K11457)</x:f>
        <x:v>31</x:v>
      </x:c>
      <x:c r="M11457" s="267" t="n">
        <x:f>I11457*TOMATO_HOURS*WEEKS*(1+TOMATO_DIM)^I11457+J11457*CARROT_HOURS*WEEKS*(1+CARROT_DIM)^J11457+K11457*MESCLUN_HOURS*WEEKS*(1+MESCLUN_DIM)^K11457</x:f>
        <x:v>8306.4541780355</x:v>
      </x:c>
      <x:c r="N11457" s="267" t="n">
        <x:f>MAX(M11457-FARMER_HOURS,0)/TEMP_HOURS_PER_WORKER</x:f>
        <x:v>5.268370956969097</x:v>
      </x:c>
      <x:c r="O11457" s="268" t="n">
        <x:f>I11457*TOMATO_PRICE+J11457*CARROT_PRICE+K11457*MESCLUN_PRICE</x:f>
        <x:v>180734</x:v>
      </x:c>
      <x:c r="P11457" s="268" t="n">
        <x:f>I11457*TOMATO_FERTILIZER+J11457*CARROT_FERTILIZER+K11457*MESCLUN_FERTILIZER</x:f>
        <x:v>22440</x:v>
      </x:c>
      <x:c r="Q11457" s="268" t="n">
        <x:f>MIN(M11457,FARMER_HOURS)*FARMER_RATE+MAX(M11457-FARMER_HOURS,0)*TEMP_RATE</x:f>
        <x:v>156709.27392422743</x:v>
      </x:c>
      <x:c r="R11457" s="268" t="n">
        <x:f>O11457-P11457-Q11457-FIXED_COST</x:f>
        <x:v>-18415.273924227426</x:v>
      </x:c>
      <x:c r="S11457" s="139" t="str">
        <x:f>IF(AND(L11457&lt;=TOTAL_BED_CAP,N11457&lt;=TEMP_WORKER_CAP),"YES","NO")</x:f>
        <x:v>NO</x:v>
      </x:c>
      <x:c r="T11457" s="139" t="n">
        <x:f>IF(S11457="YES",R11457,-1E+99)</x:f>
        <x:v>-1e+99</x:v>
      </x:c>
    </x:row>
    <x:row r="11458">
      <x:c r="A11458" s="139"/>
      <x:c r="B11458" s="139"/>
      <x:c r="C11458" s="139"/>
      <x:c r="D11458" s="139"/>
      <x:c r="E11458" s="139"/>
      <x:c r="F11458" s="139"/>
      <x:c r="G11458" s="139"/>
      <x:c r="H11458" s="139"/>
      <x:c r="I11458" s="266" t="n">
        <x:f>INT((ROW()-ROW($I$46))/((CARROT_CAP+1)*(MESCLUN_CAP+1)))</x:f>
        <x:v>17</x:v>
      </x:c>
      <x:c r="J11458" s="266" t="n">
        <x:f>MOD(INT((ROW()-ROW($I$46))/(MESCLUN_CAP+1)),CARROT_CAP+1)</x:f>
        <x:v>11</x:v>
      </x:c>
      <x:c r="K11458" s="266" t="n">
        <x:f>MOD(ROW()-ROW($I$46),MESCLUN_CAP+1)</x:f>
        <x:v>4</x:v>
      </x:c>
      <x:c r="L11458" s="266" t="n">
        <x:f>SUM(I11458:K11458)</x:f>
        <x:v>32</x:v>
      </x:c>
      <x:c r="M11458" s="267" t="n">
        <x:f>I11458*TOMATO_HOURS*WEEKS*(1+TOMATO_DIM)^I11458+J11458*CARROT_HOURS*WEEKS*(1+CARROT_DIM)^J11458+K11458*MESCLUN_HOURS*WEEKS*(1+MESCLUN_DIM)^K11458</x:f>
        <x:v>8355.498293758155</x:v>
      </x:c>
      <x:c r="N11458" s="267" t="n">
        <x:f>MAX(M11458-FARMER_HOURS,0)/TEMP_HOURS_PER_WORKER</x:f>
        <x:v>5.3024293706653856</x:v>
      </x:c>
      <x:c r="O11458" s="268" t="n">
        <x:f>I11458*TOMATO_PRICE+J11458*CARROT_PRICE+K11458*MESCLUN_PRICE</x:f>
        <x:v>183434</x:v>
      </x:c>
      <x:c r="P11458" s="268" t="n">
        <x:f>I11458*TOMATO_FERTILIZER+J11458*CARROT_FERTILIZER+K11458*MESCLUN_FERTILIZER</x:f>
        <x:v>23320</x:v>
      </x:c>
      <x:c r="Q11458" s="268" t="n">
        <x:f>MIN(M11458,FARMER_HOURS)*FARMER_RATE+MAX(M11458-FARMER_HOURS,0)*TEMP_RATE</x:f>
        <x:v>157560.73426663465</x:v>
      </x:c>
      <x:c r="R11458" s="268" t="n">
        <x:f>O11458-P11458-Q11458-FIXED_COST</x:f>
        <x:v>-17446.734266634652</x:v>
      </x:c>
      <x:c r="S11458" s="139" t="str">
        <x:f>IF(AND(L11458&lt;=TOTAL_BED_CAP,N11458&lt;=TEMP_WORKER_CAP),"YES","NO")</x:f>
        <x:v>NO</x:v>
      </x:c>
      <x:c r="T11458" s="139" t="n">
        <x:f>IF(S11458="YES",R11458,-1E+99)</x:f>
        <x:v>-1e+99</x:v>
      </x:c>
    </x:row>
    <x:row r="11459">
      <x:c r="A11459" s="139"/>
      <x:c r="B11459" s="139"/>
      <x:c r="C11459" s="139"/>
      <x:c r="D11459" s="139"/>
      <x:c r="E11459" s="139"/>
      <x:c r="F11459" s="139"/>
      <x:c r="G11459" s="139"/>
      <x:c r="H11459" s="139"/>
      <x:c r="I11459" s="266" t="n">
        <x:f>INT((ROW()-ROW($I$46))/((CARROT_CAP+1)*(MESCLUN_CAP+1)))</x:f>
        <x:v>17</x:v>
      </x:c>
      <x:c r="J11459" s="266" t="n">
        <x:f>MOD(INT((ROW()-ROW($I$46))/(MESCLUN_CAP+1)),CARROT_CAP+1)</x:f>
        <x:v>11</x:v>
      </x:c>
      <x:c r="K11459" s="266" t="n">
        <x:f>MOD(ROW()-ROW($I$46),MESCLUN_CAP+1)</x:f>
        <x:v>5</x:v>
      </x:c>
      <x:c r="L11459" s="266" t="n">
        <x:f>SUM(I11459:K11459)</x:f>
        <x:v>33</x:v>
      </x:c>
      <x:c r="M11459" s="267" t="n">
        <x:f>I11459*TOMATO_HOURS*WEEKS*(1+TOMATO_DIM)^I11459+J11459*CARROT_HOURS*WEEKS*(1+CARROT_DIM)^J11459+K11459*MESCLUN_HOURS*WEEKS*(1+MESCLUN_DIM)^K11459</x:f>
        <x:v>8405.746617679359</x:v>
      </x:c>
      <x:c r="N11459" s="267" t="n">
        <x:f>MAX(M11459-FARMER_HOURS,0)/TEMP_HOURS_PER_WORKER</x:f>
        <x:v>5.33732404005511</x:v>
      </x:c>
      <x:c r="O11459" s="268" t="n">
        <x:f>I11459*TOMATO_PRICE+J11459*CARROT_PRICE+K11459*MESCLUN_PRICE</x:f>
        <x:v>186134</x:v>
      </x:c>
      <x:c r="P11459" s="268" t="n">
        <x:f>I11459*TOMATO_FERTILIZER+J11459*CARROT_FERTILIZER+K11459*MESCLUN_FERTILIZER</x:f>
        <x:v>24200</x:v>
      </x:c>
      <x:c r="Q11459" s="268" t="n">
        <x:f>MIN(M11459,FARMER_HOURS)*FARMER_RATE+MAX(M11459-FARMER_HOURS,0)*TEMP_RATE</x:f>
        <x:v>158433.10100137774</x:v>
      </x:c>
      <x:c r="R11459" s="268" t="n">
        <x:f>O11459-P11459-Q11459-FIXED_COST</x:f>
        <x:v>-16499.10100137774</x:v>
      </x:c>
      <x:c r="S11459" s="139" t="str">
        <x:f>IF(AND(L11459&lt;=TOTAL_BED_CAP,N11459&lt;=TEMP_WORKER_CAP),"YES","NO")</x:f>
        <x:v>NO</x:v>
      </x:c>
      <x:c r="T11459" s="139" t="n">
        <x:f>IF(S11459="YES",R11459,-1E+99)</x:f>
        <x:v>-1e+99</x:v>
      </x:c>
    </x:row>
    <x:row r="11460">
      <x:c r="A11460" s="139"/>
      <x:c r="B11460" s="139"/>
      <x:c r="C11460" s="139"/>
      <x:c r="D11460" s="139"/>
      <x:c r="E11460" s="139"/>
      <x:c r="F11460" s="139"/>
      <x:c r="G11460" s="139"/>
      <x:c r="H11460" s="139"/>
      <x:c r="I11460" s="266" t="n">
        <x:f>INT((ROW()-ROW($I$46))/((CARROT_CAP+1)*(MESCLUN_CAP+1)))</x:f>
        <x:v>17</x:v>
      </x:c>
      <x:c r="J11460" s="266" t="n">
        <x:f>MOD(INT((ROW()-ROW($I$46))/(MESCLUN_CAP+1)),CARROT_CAP+1)</x:f>
        <x:v>11</x:v>
      </x:c>
      <x:c r="K11460" s="266" t="n">
        <x:f>MOD(ROW()-ROW($I$46),MESCLUN_CAP+1)</x:f>
        <x:v>6</x:v>
      </x:c>
      <x:c r="L11460" s="266" t="n">
        <x:f>SUM(I11460:K11460)</x:f>
        <x:v>34</x:v>
      </x:c>
      <x:c r="M11460" s="267" t="n">
        <x:f>I11460*TOMATO_HOURS*WEEKS*(1+TOMATO_DIM)^I11460+J11460*CARROT_HOURS*WEEKS*(1+CARROT_DIM)^J11460+K11460*MESCLUN_HOURS*WEEKS*(1+MESCLUN_DIM)^K11460</x:f>
        <x:v>8457.22159186099</x:v>
      </x:c>
      <x:c r="N11460" s="267" t="n">
        <x:f>MAX(M11460-FARMER_HOURS,0)/TEMP_HOURS_PER_WORKER</x:f>
        <x:v>5.373070549903466</x:v>
      </x:c>
      <x:c r="O11460" s="268" t="n">
        <x:f>I11460*TOMATO_PRICE+J11460*CARROT_PRICE+K11460*MESCLUN_PRICE</x:f>
        <x:v>188834</x:v>
      </x:c>
      <x:c r="P11460" s="268" t="n">
        <x:f>I11460*TOMATO_FERTILIZER+J11460*CARROT_FERTILIZER+K11460*MESCLUN_FERTILIZER</x:f>
        <x:v>25080</x:v>
      </x:c>
      <x:c r="Q11460" s="268" t="n">
        <x:f>MIN(M11460,FARMER_HOURS)*FARMER_RATE+MAX(M11460-FARMER_HOURS,0)*TEMP_RATE</x:f>
        <x:v>159326.76374758664</x:v>
      </x:c>
      <x:c r="R11460" s="268" t="n">
        <x:f>O11460-P11460-Q11460-FIXED_COST</x:f>
        <x:v>-15572.763747586636</x:v>
      </x:c>
      <x:c r="S11460" s="139" t="str">
        <x:f>IF(AND(L11460&lt;=TOTAL_BED_CAP,N11460&lt;=TEMP_WORKER_CAP),"YES","NO")</x:f>
        <x:v>NO</x:v>
      </x:c>
      <x:c r="T11460" s="139" t="n">
        <x:f>IF(S11460="YES",R11460,-1E+99)</x:f>
        <x:v>-1e+99</x:v>
      </x:c>
    </x:row>
    <x:row r="11461">
      <x:c r="A11461" s="139"/>
      <x:c r="B11461" s="139"/>
      <x:c r="C11461" s="139"/>
      <x:c r="D11461" s="139"/>
      <x:c r="E11461" s="139"/>
      <x:c r="F11461" s="139"/>
      <x:c r="G11461" s="139"/>
      <x:c r="H11461" s="139"/>
      <x:c r="I11461" s="266" t="n">
        <x:f>INT((ROW()-ROW($I$46))/((CARROT_CAP+1)*(MESCLUN_CAP+1)))</x:f>
        <x:v>17</x:v>
      </x:c>
      <x:c r="J11461" s="266" t="n">
        <x:f>MOD(INT((ROW()-ROW($I$46))/(MESCLUN_CAP+1)),CARROT_CAP+1)</x:f>
        <x:v>11</x:v>
      </x:c>
      <x:c r="K11461" s="266" t="n">
        <x:f>MOD(ROW()-ROW($I$46),MESCLUN_CAP+1)</x:f>
        <x:v>7</x:v>
      </x:c>
      <x:c r="L11461" s="266" t="n">
        <x:f>SUM(I11461:K11461)</x:f>
        <x:v>35</x:v>
      </x:c>
      <x:c r="M11461" s="267" t="n">
        <x:f>I11461*TOMATO_HOURS*WEEKS*(1+TOMATO_DIM)^I11461+J11461*CARROT_HOURS*WEEKS*(1+CARROT_DIM)^J11461+K11461*MESCLUN_HOURS*WEEKS*(1+MESCLUN_DIM)^K11461</x:f>
        <x:v>8509.946031258953</x:v>
      </x:c>
      <x:c r="N11461" s="267" t="n">
        <x:f>MAX(M11461-FARMER_HOURS,0)/TEMP_HOURS_PER_WORKER</x:f>
        <x:v>5.409684743929828</x:v>
      </x:c>
      <x:c r="O11461" s="268" t="n">
        <x:f>I11461*TOMATO_PRICE+J11461*CARROT_PRICE+K11461*MESCLUN_PRICE</x:f>
        <x:v>191534</x:v>
      </x:c>
      <x:c r="P11461" s="268" t="n">
        <x:f>I11461*TOMATO_FERTILIZER+J11461*CARROT_FERTILIZER+K11461*MESCLUN_FERTILIZER</x:f>
        <x:v>25960</x:v>
      </x:c>
      <x:c r="Q11461" s="268" t="n">
        <x:f>MIN(M11461,FARMER_HOURS)*FARMER_RATE+MAX(M11461-FARMER_HOURS,0)*TEMP_RATE</x:f>
        <x:v>160242.1185982457</x:v>
      </x:c>
      <x:c r="R11461" s="268" t="n">
        <x:f>O11461-P11461-Q11461-FIXED_COST</x:f>
        <x:v>-14668.118598245695</x:v>
      </x:c>
      <x:c r="S11461" s="139" t="str">
        <x:f>IF(AND(L11461&lt;=TOTAL_BED_CAP,N11461&lt;=TEMP_WORKER_CAP),"YES","NO")</x:f>
        <x:v>NO</x:v>
      </x:c>
      <x:c r="T11461" s="139" t="n">
        <x:f>IF(S11461="YES",R11461,-1E+99)</x:f>
        <x:v>-1e+99</x:v>
      </x:c>
    </x:row>
    <x:row r="11462">
      <x:c r="A11462" s="139"/>
      <x:c r="B11462" s="139"/>
      <x:c r="C11462" s="139"/>
      <x:c r="D11462" s="139"/>
      <x:c r="E11462" s="139"/>
      <x:c r="F11462" s="139"/>
      <x:c r="G11462" s="139"/>
      <x:c r="H11462" s="139"/>
      <x:c r="I11462" s="266" t="n">
        <x:f>INT((ROW()-ROW($I$46))/((CARROT_CAP+1)*(MESCLUN_CAP+1)))</x:f>
        <x:v>17</x:v>
      </x:c>
      <x:c r="J11462" s="266" t="n">
        <x:f>MOD(INT((ROW()-ROW($I$46))/(MESCLUN_CAP+1)),CARROT_CAP+1)</x:f>
        <x:v>11</x:v>
      </x:c>
      <x:c r="K11462" s="266" t="n">
        <x:f>MOD(ROW()-ROW($I$46),MESCLUN_CAP+1)</x:f>
        <x:v>8</x:v>
      </x:c>
      <x:c r="L11462" s="266" t="n">
        <x:f>SUM(I11462:K11462)</x:f>
        <x:v>36</x:v>
      </x:c>
      <x:c r="M11462" s="267" t="n">
        <x:f>I11462*TOMATO_HOURS*WEEKS*(1+TOMATO_DIM)^I11462+J11462*CARROT_HOURS*WEEKS*(1+CARROT_DIM)^J11462+K11462*MESCLUN_HOURS*WEEKS*(1+MESCLUN_DIM)^K11462</x:f>
        <x:v>8563.943129538933</x:v>
      </x:c>
      <x:c r="N11462" s="267" t="n">
        <x:f>MAX(M11462-FARMER_HOURS,0)/TEMP_HOURS_PER_WORKER</x:f>
        <x:v>5.447182728846482</x:v>
      </x:c>
      <x:c r="O11462" s="268" t="n">
        <x:f>I11462*TOMATO_PRICE+J11462*CARROT_PRICE+K11462*MESCLUN_PRICE</x:f>
        <x:v>194234</x:v>
      </x:c>
      <x:c r="P11462" s="268" t="n">
        <x:f>I11462*TOMATO_FERTILIZER+J11462*CARROT_FERTILIZER+K11462*MESCLUN_FERTILIZER</x:f>
        <x:v>26840</x:v>
      </x:c>
      <x:c r="Q11462" s="268" t="n">
        <x:f>MIN(M11462,FARMER_HOURS)*FARMER_RATE+MAX(M11462-FARMER_HOURS,0)*TEMP_RATE</x:f>
        <x:v>161179.56822116204</x:v>
      </x:c>
      <x:c r="R11462" s="268" t="n">
        <x:f>O11462-P11462-Q11462-FIXED_COST</x:f>
        <x:v>-13785.568221162044</x:v>
      </x:c>
      <x:c r="S11462" s="139" t="str">
        <x:f>IF(AND(L11462&lt;=TOTAL_BED_CAP,N11462&lt;=TEMP_WORKER_CAP),"YES","NO")</x:f>
        <x:v>NO</x:v>
      </x:c>
      <x:c r="T11462" s="139" t="n">
        <x:f>IF(S11462="YES",R11462,-1E+99)</x:f>
        <x:v>-1e+99</x:v>
      </x:c>
    </x:row>
    <x:row r="11463">
      <x:c r="A11463" s="139"/>
      <x:c r="B11463" s="139"/>
      <x:c r="C11463" s="139"/>
      <x:c r="D11463" s="139"/>
      <x:c r="E11463" s="139"/>
      <x:c r="F11463" s="139"/>
      <x:c r="G11463" s="139"/>
      <x:c r="H11463" s="139"/>
      <x:c r="I11463" s="266" t="n">
        <x:f>INT((ROW()-ROW($I$46))/((CARROT_CAP+1)*(MESCLUN_CAP+1)))</x:f>
        <x:v>17</x:v>
      </x:c>
      <x:c r="J11463" s="266" t="n">
        <x:f>MOD(INT((ROW()-ROW($I$46))/(MESCLUN_CAP+1)),CARROT_CAP+1)</x:f>
        <x:v>11</x:v>
      </x:c>
      <x:c r="K11463" s="266" t="n">
        <x:f>MOD(ROW()-ROW($I$46),MESCLUN_CAP+1)</x:f>
        <x:v>9</x:v>
      </x:c>
      <x:c r="L11463" s="266" t="n">
        <x:f>SUM(I11463:K11463)</x:f>
        <x:v>37</x:v>
      </x:c>
      <x:c r="M11463" s="267" t="n">
        <x:f>I11463*TOMATO_HOURS*WEEKS*(1+TOMATO_DIM)^I11463+J11463*CARROT_HOURS*WEEKS*(1+CARROT_DIM)^J11463+K11463*MESCLUN_HOURS*WEEKS*(1+MESCLUN_DIM)^K11463</x:f>
        <x:v>8619.236464979327</x:v>
      </x:c>
      <x:c r="N11463" s="267" t="n">
        <x:f>MAX(M11463-FARMER_HOURS,0)/TEMP_HOURS_PER_WORKER</x:f>
        <x:v>5.485580878457866</x:v>
      </x:c>
      <x:c r="O11463" s="268" t="n">
        <x:f>I11463*TOMATO_PRICE+J11463*CARROT_PRICE+K11463*MESCLUN_PRICE</x:f>
        <x:v>196934</x:v>
      </x:c>
      <x:c r="P11463" s="268" t="n">
        <x:f>I11463*TOMATO_FERTILIZER+J11463*CARROT_FERTILIZER+K11463*MESCLUN_FERTILIZER</x:f>
        <x:v>27720</x:v>
      </x:c>
      <x:c r="Q11463" s="268" t="n">
        <x:f>MIN(M11463,FARMER_HOURS)*FARMER_RATE+MAX(M11463-FARMER_HOURS,0)*TEMP_RATE</x:f>
        <x:v>162139.52196144665</x:v>
      </x:c>
      <x:c r="R11463" s="268" t="n">
        <x:f>O11463-P11463-Q11463-FIXED_COST</x:f>
        <x:v>-12925.521961446648</x:v>
      </x:c>
      <x:c r="S11463" s="139" t="str">
        <x:f>IF(AND(L11463&lt;=TOTAL_BED_CAP,N11463&lt;=TEMP_WORKER_CAP),"YES","NO")</x:f>
        <x:v>NO</x:v>
      </x:c>
      <x:c r="T11463" s="139" t="n">
        <x:f>IF(S11463="YES",R11463,-1E+99)</x:f>
        <x:v>-1e+99</x:v>
      </x:c>
    </x:row>
    <x:row r="11464">
      <x:c r="A11464" s="139"/>
      <x:c r="B11464" s="139"/>
      <x:c r="C11464" s="139"/>
      <x:c r="D11464" s="139"/>
      <x:c r="E11464" s="139"/>
      <x:c r="F11464" s="139"/>
      <x:c r="G11464" s="139"/>
      <x:c r="H11464" s="139"/>
      <x:c r="I11464" s="266" t="n">
        <x:f>INT((ROW()-ROW($I$46))/((CARROT_CAP+1)*(MESCLUN_CAP+1)))</x:f>
        <x:v>17</x:v>
      </x:c>
      <x:c r="J11464" s="266" t="n">
        <x:f>MOD(INT((ROW()-ROW($I$46))/(MESCLUN_CAP+1)),CARROT_CAP+1)</x:f>
        <x:v>11</x:v>
      </x:c>
      <x:c r="K11464" s="266" t="n">
        <x:f>MOD(ROW()-ROW($I$46),MESCLUN_CAP+1)</x:f>
        <x:v>10</x:v>
      </x:c>
      <x:c r="L11464" s="266" t="n">
        <x:f>SUM(I11464:K11464)</x:f>
        <x:v>38</x:v>
      </x:c>
      <x:c r="M11464" s="267" t="n">
        <x:f>I11464*TOMATO_HOURS*WEEKS*(1+TOMATO_DIM)^I11464+J11464*CARROT_HOURS*WEEKS*(1+CARROT_DIM)^J11464+K11464*MESCLUN_HOURS*WEEKS*(1+MESCLUN_DIM)^K11464</x:f>
        <x:v>8675.85000646254</x:v>
      </x:c>
      <x:c r="N11464" s="267" t="n">
        <x:f>MAX(M11464-FARMER_HOURS,0)/TEMP_HOURS_PER_WORKER</x:f>
        <x:v>5.524895837821209</x:v>
      </x:c>
      <x:c r="O11464" s="268" t="n">
        <x:f>I11464*TOMATO_PRICE+J11464*CARROT_PRICE+K11464*MESCLUN_PRICE</x:f>
        <x:v>199634</x:v>
      </x:c>
      <x:c r="P11464" s="268" t="n">
        <x:f>I11464*TOMATO_FERTILIZER+J11464*CARROT_FERTILIZER+K11464*MESCLUN_FERTILIZER</x:f>
        <x:v>28600</x:v>
      </x:c>
      <x:c r="Q11464" s="268" t="n">
        <x:f>MIN(M11464,FARMER_HOURS)*FARMER_RATE+MAX(M11464-FARMER_HOURS,0)*TEMP_RATE</x:f>
        <x:v>163122.3959455302</x:v>
      </x:c>
      <x:c r="R11464" s="268" t="n">
        <x:f>O11464-P11464-Q11464-FIXED_COST</x:f>
        <x:v>-12088.39594553021</x:v>
      </x:c>
      <x:c r="S11464" s="139" t="str">
        <x:f>IF(AND(L11464&lt;=TOTAL_BED_CAP,N11464&lt;=TEMP_WORKER_CAP),"YES","NO")</x:f>
        <x:v>NO</x:v>
      </x:c>
      <x:c r="T11464" s="139" t="n">
        <x:f>IF(S11464="YES",R11464,-1E+99)</x:f>
        <x:v>-1e+99</x:v>
      </x:c>
    </x:row>
    <x:row r="11465">
      <x:c r="A11465" s="139"/>
      <x:c r="B11465" s="139"/>
      <x:c r="C11465" s="139"/>
      <x:c r="D11465" s="139"/>
      <x:c r="E11465" s="139"/>
      <x:c r="F11465" s="139"/>
      <x:c r="G11465" s="139"/>
      <x:c r="H11465" s="139"/>
      <x:c r="I11465" s="266" t="n">
        <x:f>INT((ROW()-ROW($I$46))/((CARROT_CAP+1)*(MESCLUN_CAP+1)))</x:f>
        <x:v>17</x:v>
      </x:c>
      <x:c r="J11465" s="266" t="n">
        <x:f>MOD(INT((ROW()-ROW($I$46))/(MESCLUN_CAP+1)),CARROT_CAP+1)</x:f>
        <x:v>11</x:v>
      </x:c>
      <x:c r="K11465" s="266" t="n">
        <x:f>MOD(ROW()-ROW($I$46),MESCLUN_CAP+1)</x:f>
        <x:v>11</x:v>
      </x:c>
      <x:c r="L11465" s="266" t="n">
        <x:f>SUM(I11465:K11465)</x:f>
        <x:v>39</x:v>
      </x:c>
      <x:c r="M11465" s="267" t="n">
        <x:f>I11465*TOMATO_HOURS*WEEKS*(1+TOMATO_DIM)^I11465+J11465*CARROT_HOURS*WEEKS*(1+CARROT_DIM)^J11465+K11465*MESCLUN_HOURS*WEEKS*(1+MESCLUN_DIM)^K11465</x:f>
        <x:v>8733.808119555979</x:v>
      </x:c>
      <x:c r="N11465" s="267" t="n">
        <x:f>MAX(M11465-FARMER_HOURS,0)/TEMP_HOURS_PER_WORKER</x:f>
        <x:v>5.56514452746943</x:v>
      </x:c>
      <x:c r="O11465" s="268" t="n">
        <x:f>I11465*TOMATO_PRICE+J11465*CARROT_PRICE+K11465*MESCLUN_PRICE</x:f>
        <x:v>202334</x:v>
      </x:c>
      <x:c r="P11465" s="268" t="n">
        <x:f>I11465*TOMATO_FERTILIZER+J11465*CARROT_FERTILIZER+K11465*MESCLUN_FERTILIZER</x:f>
        <x:v>29480</x:v>
      </x:c>
      <x:c r="Q11465" s="268" t="n">
        <x:f>MIN(M11465,FARMER_HOURS)*FARMER_RATE+MAX(M11465-FARMER_HOURS,0)*TEMP_RATE</x:f>
        <x:v>164128.61318673575</x:v>
      </x:c>
      <x:c r="R11465" s="268" t="n">
        <x:f>O11465-P11465-Q11465-FIXED_COST</x:f>
        <x:v>-11274.613186735747</x:v>
      </x:c>
      <x:c r="S11465" s="139" t="str">
        <x:f>IF(AND(L11465&lt;=TOTAL_BED_CAP,N11465&lt;=TEMP_WORKER_CAP),"YES","NO")</x:f>
        <x:v>NO</x:v>
      </x:c>
      <x:c r="T11465" s="139" t="n">
        <x:f>IF(S11465="YES",R11465,-1E+99)</x:f>
        <x:v>-1e+99</x:v>
      </x:c>
    </x:row>
    <x:row r="11466">
      <x:c r="A11466" s="139"/>
      <x:c r="B11466" s="139"/>
      <x:c r="C11466" s="139"/>
      <x:c r="D11466" s="139"/>
      <x:c r="E11466" s="139"/>
      <x:c r="F11466" s="139"/>
      <x:c r="G11466" s="139"/>
      <x:c r="H11466" s="139"/>
      <x:c r="I11466" s="266" t="n">
        <x:f>INT((ROW()-ROW($I$46))/((CARROT_CAP+1)*(MESCLUN_CAP+1)))</x:f>
        <x:v>17</x:v>
      </x:c>
      <x:c r="J11466" s="266" t="n">
        <x:f>MOD(INT((ROW()-ROW($I$46))/(MESCLUN_CAP+1)),CARROT_CAP+1)</x:f>
        <x:v>11</x:v>
      </x:c>
      <x:c r="K11466" s="266" t="n">
        <x:f>MOD(ROW()-ROW($I$46),MESCLUN_CAP+1)</x:f>
        <x:v>12</x:v>
      </x:c>
      <x:c r="L11466" s="266" t="n">
        <x:f>SUM(I11466:K11466)</x:f>
        <x:v>40</x:v>
      </x:c>
      <x:c r="M11466" s="267" t="n">
        <x:f>I11466*TOMATO_HOURS*WEEKS*(1+TOMATO_DIM)^I11466+J11466*CARROT_HOURS*WEEKS*(1+CARROT_DIM)^J11466+K11466*MESCLUN_HOURS*WEEKS*(1+MESCLUN_DIM)^K11466</x:f>
        <x:v>8793.135572684043</x:v>
      </x:c>
      <x:c r="N11466" s="267" t="n">
        <x:f>MAX(M11466-FARMER_HOURS,0)/TEMP_HOURS_PER_WORKER</x:f>
        <x:v>5.606344147697252</x:v>
      </x:c>
      <x:c r="O11466" s="268" t="n">
        <x:f>I11466*TOMATO_PRICE+J11466*CARROT_PRICE+K11466*MESCLUN_PRICE</x:f>
        <x:v>205034</x:v>
      </x:c>
      <x:c r="P11466" s="268" t="n">
        <x:f>I11466*TOMATO_FERTILIZER+J11466*CARROT_FERTILIZER+K11466*MESCLUN_FERTILIZER</x:f>
        <x:v>30360</x:v>
      </x:c>
      <x:c r="Q11466" s="268" t="n">
        <x:f>MIN(M11466,FARMER_HOURS)*FARMER_RATE+MAX(M11466-FARMER_HOURS,0)*TEMP_RATE</x:f>
        <x:v>165158.6036924313</x:v>
      </x:c>
      <x:c r="R11466" s="268" t="n">
        <x:f>O11466-P11466-Q11466-FIXED_COST</x:f>
        <x:v>-10484.603692431294</x:v>
      </x:c>
      <x:c r="S11466" s="139" t="str">
        <x:f>IF(AND(L11466&lt;=TOTAL_BED_CAP,N11466&lt;=TEMP_WORKER_CAP),"YES","NO")</x:f>
        <x:v>NO</x:v>
      </x:c>
      <x:c r="T11466" s="139" t="n">
        <x:f>IF(S11466="YES",R11466,-1E+99)</x:f>
        <x:v>-1e+99</x:v>
      </x:c>
    </x:row>
    <x:row r="11467">
      <x:c r="A11467" s="139"/>
      <x:c r="B11467" s="139"/>
      <x:c r="C11467" s="139"/>
      <x:c r="D11467" s="139"/>
      <x:c r="E11467" s="139"/>
      <x:c r="F11467" s="139"/>
      <x:c r="G11467" s="139"/>
      <x:c r="H11467" s="139"/>
      <x:c r="I11467" s="266" t="n">
        <x:f>INT((ROW()-ROW($I$46))/((CARROT_CAP+1)*(MESCLUN_CAP+1)))</x:f>
        <x:v>17</x:v>
      </x:c>
      <x:c r="J11467" s="266" t="n">
        <x:f>MOD(INT((ROW()-ROW($I$46))/(MESCLUN_CAP+1)),CARROT_CAP+1)</x:f>
        <x:v>11</x:v>
      </x:c>
      <x:c r="K11467" s="266" t="n">
        <x:f>MOD(ROW()-ROW($I$46),MESCLUN_CAP+1)</x:f>
        <x:v>13</x:v>
      </x:c>
      <x:c r="L11467" s="266" t="n">
        <x:f>SUM(I11467:K11467)</x:f>
        <x:v>41</x:v>
      </x:c>
      <x:c r="M11467" s="267" t="n">
        <x:f>I11467*TOMATO_HOURS*WEEKS*(1+TOMATO_DIM)^I11467+J11467*CARROT_HOURS*WEEKS*(1+CARROT_DIM)^J11467+K11467*MESCLUN_HOURS*WEEKS*(1+MESCLUN_DIM)^K11467</x:f>
        <x:v>8853.857543392427</x:v>
      </x:c>
      <x:c r="N11467" s="267" t="n">
        <x:f>MAX(M11467-FARMER_HOURS,0)/TEMP_HOURS_PER_WORKER</x:f>
        <x:v>5.648512182911408</x:v>
      </x:c>
      <x:c r="O11467" s="268" t="n">
        <x:f>I11467*TOMATO_PRICE+J11467*CARROT_PRICE+K11467*MESCLUN_PRICE</x:f>
        <x:v>207734</x:v>
      </x:c>
      <x:c r="P11467" s="268" t="n">
        <x:f>I11467*TOMATO_FERTILIZER+J11467*CARROT_FERTILIZER+K11467*MESCLUN_FERTILIZER</x:f>
        <x:v>31240</x:v>
      </x:c>
      <x:c r="Q11467" s="268" t="n">
        <x:f>MIN(M11467,FARMER_HOURS)*FARMER_RATE+MAX(M11467-FARMER_HOURS,0)*TEMP_RATE</x:f>
        <x:v>166212.8045727852</x:v>
      </x:c>
      <x:c r="R11467" s="268" t="n">
        <x:f>O11467-P11467-Q11467-FIXED_COST</x:f>
        <x:v>-9718.804572785186</x:v>
      </x:c>
      <x:c r="S11467" s="139" t="str">
        <x:f>IF(AND(L11467&lt;=TOTAL_BED_CAP,N11467&lt;=TEMP_WORKER_CAP),"YES","NO")</x:f>
        <x:v>NO</x:v>
      </x:c>
      <x:c r="T11467" s="139" t="n">
        <x:f>IF(S11467="YES",R11467,-1E+99)</x:f>
        <x:v>-1e+99</x:v>
      </x:c>
    </x:row>
    <x:row r="11468">
      <x:c r="A11468" s="139"/>
      <x:c r="B11468" s="139"/>
      <x:c r="C11468" s="139"/>
      <x:c r="D11468" s="139"/>
      <x:c r="E11468" s="139"/>
      <x:c r="F11468" s="139"/>
      <x:c r="G11468" s="139"/>
      <x:c r="H11468" s="139"/>
      <x:c r="I11468" s="266" t="n">
        <x:f>INT((ROW()-ROW($I$46))/((CARROT_CAP+1)*(MESCLUN_CAP+1)))</x:f>
        <x:v>17</x:v>
      </x:c>
      <x:c r="J11468" s="266" t="n">
        <x:f>MOD(INT((ROW()-ROW($I$46))/(MESCLUN_CAP+1)),CARROT_CAP+1)</x:f>
        <x:v>11</x:v>
      </x:c>
      <x:c r="K11468" s="266" t="n">
        <x:f>MOD(ROW()-ROW($I$46),MESCLUN_CAP+1)</x:f>
        <x:v>14</x:v>
      </x:c>
      <x:c r="L11468" s="266" t="n">
        <x:f>SUM(I11468:K11468)</x:f>
        <x:v>42</x:v>
      </x:c>
      <x:c r="M11468" s="267" t="n">
        <x:f>I11468*TOMATO_HOURS*WEEKS*(1+TOMATO_DIM)^I11468+J11468*CARROT_HOURS*WEEKS*(1+CARROT_DIM)^J11468+K11468*MESCLUN_HOURS*WEEKS*(1+MESCLUN_DIM)^K11468</x:f>
        <x:v>8915.999624706088</x:v>
      </x:c>
      <x:c r="N11468" s="267" t="n">
        <x:f>MAX(M11468-FARMER_HOURS,0)/TEMP_HOURS_PER_WORKER</x:f>
        <x:v>5.691666406045894</x:v>
      </x:c>
      <x:c r="O11468" s="268" t="n">
        <x:f>I11468*TOMATO_PRICE+J11468*CARROT_PRICE+K11468*MESCLUN_PRICE</x:f>
        <x:v>210434</x:v>
      </x:c>
      <x:c r="P11468" s="268" t="n">
        <x:f>I11468*TOMATO_FERTILIZER+J11468*CARROT_FERTILIZER+K11468*MESCLUN_FERTILIZER</x:f>
        <x:v>32120</x:v>
      </x:c>
      <x:c r="Q11468" s="268" t="n">
        <x:f>MIN(M11468,FARMER_HOURS)*FARMER_RATE+MAX(M11468-FARMER_HOURS,0)*TEMP_RATE</x:f>
        <x:v>167291.66015114737</x:v>
      </x:c>
      <x:c r="R11468" s="268" t="n">
        <x:f>O11468-P11468-Q11468-FIXED_COST</x:f>
        <x:v>-8977.660151147371</x:v>
      </x:c>
      <x:c r="S11468" s="139" t="str">
        <x:f>IF(AND(L11468&lt;=TOTAL_BED_CAP,N11468&lt;=TEMP_WORKER_CAP),"YES","NO")</x:f>
        <x:v>NO</x:v>
      </x:c>
      <x:c r="T11468" s="139" t="n">
        <x:f>IF(S11468="YES",R11468,-1E+99)</x:f>
        <x:v>-1e+99</x:v>
      </x:c>
    </x:row>
    <x:row r="11469">
      <x:c r="A11469" s="139"/>
      <x:c r="B11469" s="139"/>
      <x:c r="C11469" s="139"/>
      <x:c r="D11469" s="139"/>
      <x:c r="E11469" s="139"/>
      <x:c r="F11469" s="139"/>
      <x:c r="G11469" s="139"/>
      <x:c r="H11469" s="139"/>
      <x:c r="I11469" s="266" t="n">
        <x:f>INT((ROW()-ROW($I$46))/((CARROT_CAP+1)*(MESCLUN_CAP+1)))</x:f>
        <x:v>17</x:v>
      </x:c>
      <x:c r="J11469" s="266" t="n">
        <x:f>MOD(INT((ROW()-ROW($I$46))/(MESCLUN_CAP+1)),CARROT_CAP+1)</x:f>
        <x:v>11</x:v>
      </x:c>
      <x:c r="K11469" s="266" t="n">
        <x:f>MOD(ROW()-ROW($I$46),MESCLUN_CAP+1)</x:f>
        <x:v>15</x:v>
      </x:c>
      <x:c r="L11469" s="266" t="n">
        <x:f>SUM(I11469:K11469)</x:f>
        <x:v>43</x:v>
      </x:c>
      <x:c r="M11469" s="267" t="n">
        <x:f>I11469*TOMATO_HOURS*WEEKS*(1+TOMATO_DIM)^I11469+J11469*CARROT_HOURS*WEEKS*(1+CARROT_DIM)^J11469+K11469*MESCLUN_HOURS*WEEKS*(1+MESCLUN_DIM)^K11469</x:f>
        <x:v>8979.587831582236</x:v>
      </x:c>
      <x:c r="N11469" s="267" t="n">
        <x:f>MAX(M11469-FARMER_HOURS,0)/TEMP_HOURS_PER_WORKER</x:f>
        <x:v>5.735824883043219</x:v>
      </x:c>
      <x:c r="O11469" s="268" t="n">
        <x:f>I11469*TOMATO_PRICE+J11469*CARROT_PRICE+K11469*MESCLUN_PRICE</x:f>
        <x:v>213134</x:v>
      </x:c>
      <x:c r="P11469" s="268" t="n">
        <x:f>I11469*TOMATO_FERTILIZER+J11469*CARROT_FERTILIZER+K11469*MESCLUN_FERTILIZER</x:f>
        <x:v>33000</x:v>
      </x:c>
      <x:c r="Q11469" s="268" t="n">
        <x:f>MIN(M11469,FARMER_HOURS)*FARMER_RATE+MAX(M11469-FARMER_HOURS,0)*TEMP_RATE</x:f>
        <x:v>168395.62207608047</x:v>
      </x:c>
      <x:c r="R11469" s="268" t="n">
        <x:f>O11469-P11469-Q11469-FIXED_COST</x:f>
        <x:v>-8261.622076080472</x:v>
      </x:c>
      <x:c r="S11469" s="139" t="str">
        <x:f>IF(AND(L11469&lt;=TOTAL_BED_CAP,N11469&lt;=TEMP_WORKER_CAP),"YES","NO")</x:f>
        <x:v>NO</x:v>
      </x:c>
      <x:c r="T11469" s="139" t="n">
        <x:f>IF(S11469="YES",R11469,-1E+99)</x:f>
        <x:v>-1e+99</x:v>
      </x:c>
    </x:row>
    <x:row r="11470">
      <x:c r="A11470" s="139"/>
      <x:c r="B11470" s="139"/>
      <x:c r="C11470" s="139"/>
      <x:c r="D11470" s="139"/>
      <x:c r="E11470" s="139"/>
      <x:c r="F11470" s="139"/>
      <x:c r="G11470" s="139"/>
      <x:c r="H11470" s="139"/>
      <x:c r="I11470" s="266" t="n">
        <x:f>INT((ROW()-ROW($I$46))/((CARROT_CAP+1)*(MESCLUN_CAP+1)))</x:f>
        <x:v>17</x:v>
      </x:c>
      <x:c r="J11470" s="266" t="n">
        <x:f>MOD(INT((ROW()-ROW($I$46))/(MESCLUN_CAP+1)),CARROT_CAP+1)</x:f>
        <x:v>11</x:v>
      </x:c>
      <x:c r="K11470" s="266" t="n">
        <x:f>MOD(ROW()-ROW($I$46),MESCLUN_CAP+1)</x:f>
        <x:v>16</x:v>
      </x:c>
      <x:c r="L11470" s="266" t="n">
        <x:f>SUM(I11470:K11470)</x:f>
        <x:v>44</x:v>
      </x:c>
      <x:c r="M11470" s="267" t="n">
        <x:f>I11470*TOMATO_HOURS*WEEKS*(1+TOMATO_DIM)^I11470+J11470*CARROT_HOURS*WEEKS*(1+CARROT_DIM)^J11470+K11470*MESCLUN_HOURS*WEEKS*(1+MESCLUN_DIM)^K11470</x:f>
        <x:v>9044.648607459723</x:v>
      </x:c>
      <x:c r="N11470" s="267" t="n">
        <x:f>MAX(M11470-FARMER_HOURS,0)/TEMP_HOURS_PER_WORKER</x:f>
        <x:v>5.781005977402586</x:v>
      </x:c>
      <x:c r="O11470" s="268" t="n">
        <x:f>I11470*TOMATO_PRICE+J11470*CARROT_PRICE+K11470*MESCLUN_PRICE</x:f>
        <x:v>215834</x:v>
      </x:c>
      <x:c r="P11470" s="268" t="n">
        <x:f>I11470*TOMATO_FERTILIZER+J11470*CARROT_FERTILIZER+K11470*MESCLUN_FERTILIZER</x:f>
        <x:v>33880</x:v>
      </x:c>
      <x:c r="Q11470" s="268" t="n">
        <x:f>MIN(M11470,FARMER_HOURS)*FARMER_RATE+MAX(M11470-FARMER_HOURS,0)*TEMP_RATE</x:f>
        <x:v>169525.14943506464</x:v>
      </x:c>
      <x:c r="R11470" s="268" t="n">
        <x:f>O11470-P11470-Q11470-FIXED_COST</x:f>
        <x:v>-7571.149435064639</x:v>
      </x:c>
      <x:c r="S11470" s="139" t="str">
        <x:f>IF(AND(L11470&lt;=TOTAL_BED_CAP,N11470&lt;=TEMP_WORKER_CAP),"YES","NO")</x:f>
        <x:v>NO</x:v>
      </x:c>
      <x:c r="T11470" s="139" t="n">
        <x:f>IF(S11470="YES",R11470,-1E+99)</x:f>
        <x:v>-1e+99</x:v>
      </x:c>
    </x:row>
    <x:row r="11471">
      <x:c r="A11471" s="139"/>
      <x:c r="B11471" s="139"/>
      <x:c r="C11471" s="139"/>
      <x:c r="D11471" s="139"/>
      <x:c r="E11471" s="139"/>
      <x:c r="F11471" s="139"/>
      <x:c r="G11471" s="139"/>
      <x:c r="H11471" s="139"/>
      <x:c r="I11471" s="266" t="n">
        <x:f>INT((ROW()-ROW($I$46))/((CARROT_CAP+1)*(MESCLUN_CAP+1)))</x:f>
        <x:v>17</x:v>
      </x:c>
      <x:c r="J11471" s="266" t="n">
        <x:f>MOD(INT((ROW()-ROW($I$46))/(MESCLUN_CAP+1)),CARROT_CAP+1)</x:f>
        <x:v>11</x:v>
      </x:c>
      <x:c r="K11471" s="266" t="n">
        <x:f>MOD(ROW()-ROW($I$46),MESCLUN_CAP+1)</x:f>
        <x:v>17</x:v>
      </x:c>
      <x:c r="L11471" s="266" t="n">
        <x:f>SUM(I11471:K11471)</x:f>
        <x:v>45</x:v>
      </x:c>
      <x:c r="M11471" s="267" t="n">
        <x:f>I11471*TOMATO_HOURS*WEEKS*(1+TOMATO_DIM)^I11471+J11471*CARROT_HOURS*WEEKS*(1+CARROT_DIM)^J11471+K11471*MESCLUN_HOURS*WEEKS*(1+MESCLUN_DIM)^K11471</x:f>
        <x:v>9111.208830906264</x:v>
      </x:c>
      <x:c r="N11471" s="267" t="n">
        <x:f>MAX(M11471-FARMER_HOURS,0)/TEMP_HOURS_PER_WORKER</x:f>
        <x:v>5.827228354796016</x:v>
      </x:c>
      <x:c r="O11471" s="268" t="n">
        <x:f>I11471*TOMATO_PRICE+J11471*CARROT_PRICE+K11471*MESCLUN_PRICE</x:f>
        <x:v>218534</x:v>
      </x:c>
      <x:c r="P11471" s="268" t="n">
        <x:f>I11471*TOMATO_FERTILIZER+J11471*CARROT_FERTILIZER+K11471*MESCLUN_FERTILIZER</x:f>
        <x:v>34760</x:v>
      </x:c>
      <x:c r="Q11471" s="268" t="n">
        <x:f>MIN(M11471,FARMER_HOURS)*FARMER_RATE+MAX(M11471-FARMER_HOURS,0)*TEMP_RATE</x:f>
        <x:v>170680.7088699004</x:v>
      </x:c>
      <x:c r="R11471" s="268" t="n">
        <x:f>O11471-P11471-Q11471-FIXED_COST</x:f>
        <x:v>-6906.708869900409</x:v>
      </x:c>
      <x:c r="S11471" s="139" t="str">
        <x:f>IF(AND(L11471&lt;=TOTAL_BED_CAP,N11471&lt;=TEMP_WORKER_CAP),"YES","NO")</x:f>
        <x:v>NO</x:v>
      </x:c>
      <x:c r="T11471" s="139" t="n">
        <x:f>IF(S11471="YES",R11471,-1E+99)</x:f>
        <x:v>-1e+99</x:v>
      </x:c>
    </x:row>
    <x:row r="11472">
      <x:c r="A11472" s="139"/>
      <x:c r="B11472" s="139"/>
      <x:c r="C11472" s="139"/>
      <x:c r="D11472" s="139"/>
      <x:c r="E11472" s="139"/>
      <x:c r="F11472" s="139"/>
      <x:c r="G11472" s="139"/>
      <x:c r="H11472" s="139"/>
      <x:c r="I11472" s="266" t="n">
        <x:f>INT((ROW()-ROW($I$46))/((CARROT_CAP+1)*(MESCLUN_CAP+1)))</x:f>
        <x:v>17</x:v>
      </x:c>
      <x:c r="J11472" s="266" t="n">
        <x:f>MOD(INT((ROW()-ROW($I$46))/(MESCLUN_CAP+1)),CARROT_CAP+1)</x:f>
        <x:v>11</x:v>
      </x:c>
      <x:c r="K11472" s="266" t="n">
        <x:f>MOD(ROW()-ROW($I$46),MESCLUN_CAP+1)</x:f>
        <x:v>18</x:v>
      </x:c>
      <x:c r="L11472" s="266" t="n">
        <x:f>SUM(I11472:K11472)</x:f>
        <x:v>46</x:v>
      </x:c>
      <x:c r="M11472" s="267" t="n">
        <x:f>I11472*TOMATO_HOURS*WEEKS*(1+TOMATO_DIM)^I11472+J11472*CARROT_HOURS*WEEKS*(1+CARROT_DIM)^J11472+K11472*MESCLUN_HOURS*WEEKS*(1+MESCLUN_DIM)^K11472</x:f>
        <x:v>9179.295822364851</x:v>
      </x:c>
      <x:c r="N11472" s="267" t="n">
        <x:f>MAX(M11472-FARMER_HOURS,0)/TEMP_HOURS_PER_WORKER</x:f>
        <x:v>5.874510987753369</x:v>
      </x:c>
      <x:c r="O11472" s="268" t="n">
        <x:f>I11472*TOMATO_PRICE+J11472*CARROT_PRICE+K11472*MESCLUN_PRICE</x:f>
        <x:v>221234</x:v>
      </x:c>
      <x:c r="P11472" s="268" t="n">
        <x:f>I11472*TOMATO_FERTILIZER+J11472*CARROT_FERTILIZER+K11472*MESCLUN_FERTILIZER</x:f>
        <x:v>35640</x:v>
      </x:c>
      <x:c r="Q11472" s="268" t="n">
        <x:f>MIN(M11472,FARMER_HOURS)*FARMER_RATE+MAX(M11472-FARMER_HOURS,0)*TEMP_RATE</x:f>
        <x:v>171862.77469383422</x:v>
      </x:c>
      <x:c r="R11472" s="268" t="n">
        <x:f>O11472-P11472-Q11472-FIXED_COST</x:f>
        <x:v>-6268.774693834217</x:v>
      </x:c>
      <x:c r="S11472" s="139" t="str">
        <x:f>IF(AND(L11472&lt;=TOTAL_BED_CAP,N11472&lt;=TEMP_WORKER_CAP),"YES","NO")</x:f>
        <x:v>NO</x:v>
      </x:c>
      <x:c r="T11472" s="139" t="n">
        <x:f>IF(S11472="YES",R11472,-1E+99)</x:f>
        <x:v>-1e+99</x:v>
      </x:c>
    </x:row>
    <x:row r="11473">
      <x:c r="A11473" s="139"/>
      <x:c r="B11473" s="139"/>
      <x:c r="C11473" s="139"/>
      <x:c r="D11473" s="139"/>
      <x:c r="E11473" s="139"/>
      <x:c r="F11473" s="139"/>
      <x:c r="G11473" s="139"/>
      <x:c r="H11473" s="139"/>
      <x:c r="I11473" s="266" t="n">
        <x:f>INT((ROW()-ROW($I$46))/((CARROT_CAP+1)*(MESCLUN_CAP+1)))</x:f>
        <x:v>17</x:v>
      </x:c>
      <x:c r="J11473" s="266" t="n">
        <x:f>MOD(INT((ROW()-ROW($I$46))/(MESCLUN_CAP+1)),CARROT_CAP+1)</x:f>
        <x:v>11</x:v>
      </x:c>
      <x:c r="K11473" s="266" t="n">
        <x:f>MOD(ROW()-ROW($I$46),MESCLUN_CAP+1)</x:f>
        <x:v>19</x:v>
      </x:c>
      <x:c r="L11473" s="266" t="n">
        <x:f>SUM(I11473:K11473)</x:f>
        <x:v>47</x:v>
      </x:c>
      <x:c r="M11473" s="267" t="n">
        <x:f>I11473*TOMATO_HOURS*WEEKS*(1+TOMATO_DIM)^I11473+J11473*CARROT_HOURS*WEEKS*(1+CARROT_DIM)^J11473+K11473*MESCLUN_HOURS*WEEKS*(1+MESCLUN_DIM)^K11473</x:f>
        <x:v>9248.937351000874</x:v>
      </x:c>
      <x:c r="N11473" s="267" t="n">
        <x:f>MAX(M11473-FARMER_HOURS,0)/TEMP_HOURS_PER_WORKER</x:f>
        <x:v>5.922873160417273</x:v>
      </x:c>
      <x:c r="O11473" s="268" t="n">
        <x:f>I11473*TOMATO_PRICE+J11473*CARROT_PRICE+K11473*MESCLUN_PRICE</x:f>
        <x:v>223934</x:v>
      </x:c>
      <x:c r="P11473" s="268" t="n">
        <x:f>I11473*TOMATO_FERTILIZER+J11473*CARROT_FERTILIZER+K11473*MESCLUN_FERTILIZER</x:f>
        <x:v>36520</x:v>
      </x:c>
      <x:c r="Q11473" s="268" t="n">
        <x:f>MIN(M11473,FARMER_HOURS)*FARMER_RATE+MAX(M11473-FARMER_HOURS,0)*TEMP_RATE</x:f>
        <x:v>173071.82901043183</x:v>
      </x:c>
      <x:c r="R11473" s="268" t="n">
        <x:f>O11473-P11473-Q11473-FIXED_COST</x:f>
        <x:v>-5657.829010431829</x:v>
      </x:c>
      <x:c r="S11473" s="139" t="str">
        <x:f>IF(AND(L11473&lt;=TOTAL_BED_CAP,N11473&lt;=TEMP_WORKER_CAP),"YES","NO")</x:f>
        <x:v>NO</x:v>
      </x:c>
      <x:c r="T11473" s="139" t="n">
        <x:f>IF(S11473="YES",R11473,-1E+99)</x:f>
        <x:v>-1e+99</x:v>
      </x:c>
    </x:row>
    <x:row r="11474">
      <x:c r="A11474" s="139"/>
      <x:c r="B11474" s="139"/>
      <x:c r="C11474" s="139"/>
      <x:c r="D11474" s="139"/>
      <x:c r="E11474" s="139"/>
      <x:c r="F11474" s="139"/>
      <x:c r="G11474" s="139"/>
      <x:c r="H11474" s="139"/>
      <x:c r="I11474" s="266" t="n">
        <x:f>INT((ROW()-ROW($I$46))/((CARROT_CAP+1)*(MESCLUN_CAP+1)))</x:f>
        <x:v>17</x:v>
      </x:c>
      <x:c r="J11474" s="266" t="n">
        <x:f>MOD(INT((ROW()-ROW($I$46))/(MESCLUN_CAP+1)),CARROT_CAP+1)</x:f>
        <x:v>11</x:v>
      </x:c>
      <x:c r="K11474" s="266" t="n">
        <x:f>MOD(ROW()-ROW($I$46),MESCLUN_CAP+1)</x:f>
        <x:v>20</x:v>
      </x:c>
      <x:c r="L11474" s="266" t="n">
        <x:f>SUM(I11474:K11474)</x:f>
        <x:v>48</x:v>
      </x:c>
      <x:c r="M11474" s="267" t="n">
        <x:f>I11474*TOMATO_HOURS*WEEKS*(1+TOMATO_DIM)^I11474+J11474*CARROT_HOURS*WEEKS*(1+CARROT_DIM)^J11474+K11474*MESCLUN_HOURS*WEEKS*(1+MESCLUN_DIM)^K11474</x:f>
        <x:v>9320.16164165135</x:v>
      </x:c>
      <x:c r="N11474" s="267" t="n">
        <x:f>MAX(M11474-FARMER_HOURS,0)/TEMP_HOURS_PER_WORKER</x:f>
        <x:v>5.972334473368993</x:v>
      </x:c>
      <x:c r="O11474" s="268" t="n">
        <x:f>I11474*TOMATO_PRICE+J11474*CARROT_PRICE+K11474*MESCLUN_PRICE</x:f>
        <x:v>226634</x:v>
      </x:c>
      <x:c r="P11474" s="268" t="n">
        <x:f>I11474*TOMATO_FERTILIZER+J11474*CARROT_FERTILIZER+K11474*MESCLUN_FERTILIZER</x:f>
        <x:v>37400</x:v>
      </x:c>
      <x:c r="Q11474" s="268" t="n">
        <x:f>MIN(M11474,FARMER_HOURS)*FARMER_RATE+MAX(M11474-FARMER_HOURS,0)*TEMP_RATE</x:f>
        <x:v>174308.3618342248</x:v>
      </x:c>
      <x:c r="R11474" s="268" t="n">
        <x:f>O11474-P11474-Q11474-FIXED_COST</x:f>
        <x:v>-5074.361834224808</x:v>
      </x:c>
      <x:c r="S11474" s="139" t="str">
        <x:f>IF(AND(L11474&lt;=TOTAL_BED_CAP,N11474&lt;=TEMP_WORKER_CAP),"YES","NO")</x:f>
        <x:v>NO</x:v>
      </x:c>
      <x:c r="T11474" s="139" t="n">
        <x:f>IF(S11474="YES",R11474,-1E+99)</x:f>
        <x:v>-1e+99</x:v>
      </x:c>
    </x:row>
    <x:row r="11475">
      <x:c r="A11475" s="139"/>
      <x:c r="B11475" s="139"/>
      <x:c r="C11475" s="139"/>
      <x:c r="D11475" s="139"/>
      <x:c r="E11475" s="139"/>
      <x:c r="F11475" s="139"/>
      <x:c r="G11475" s="139"/>
      <x:c r="H11475" s="139"/>
      <x:c r="I11475" s="266" t="n">
        <x:f>INT((ROW()-ROW($I$46))/((CARROT_CAP+1)*(MESCLUN_CAP+1)))</x:f>
        <x:v>17</x:v>
      </x:c>
      <x:c r="J11475" s="266" t="n">
        <x:f>MOD(INT((ROW()-ROW($I$46))/(MESCLUN_CAP+1)),CARROT_CAP+1)</x:f>
        <x:v>11</x:v>
      </x:c>
      <x:c r="K11475" s="266" t="n">
        <x:f>MOD(ROW()-ROW($I$46),MESCLUN_CAP+1)</x:f>
        <x:v>21</x:v>
      </x:c>
      <x:c r="L11475" s="266" t="n">
        <x:f>SUM(I11475:K11475)</x:f>
        <x:v>49</x:v>
      </x:c>
      <x:c r="M11475" s="267" t="n">
        <x:f>I11475*TOMATO_HOURS*WEEKS*(1+TOMATO_DIM)^I11475+J11475*CARROT_HOURS*WEEKS*(1+CARROT_DIM)^J11475+K11475*MESCLUN_HOURS*WEEKS*(1+MESCLUN_DIM)^K11475</x:f>
        <x:v>9392.997381877794</x:v>
      </x:c>
      <x:c r="N11475" s="267" t="n">
        <x:f>MAX(M11475-FARMER_HOURS,0)/TEMP_HOURS_PER_WORKER</x:f>
        <x:v>6.022914848526246</x:v>
      </x:c>
      <x:c r="O11475" s="268" t="n">
        <x:f>I11475*TOMATO_PRICE+J11475*CARROT_PRICE+K11475*MESCLUN_PRICE</x:f>
        <x:v>229334</x:v>
      </x:c>
      <x:c r="P11475" s="268" t="n">
        <x:f>I11475*TOMATO_FERTILIZER+J11475*CARROT_FERTILIZER+K11475*MESCLUN_FERTILIZER</x:f>
        <x:v>38280</x:v>
      </x:c>
      <x:c r="Q11475" s="268" t="n">
        <x:f>MIN(M11475,FARMER_HOURS)*FARMER_RATE+MAX(M11475-FARMER_HOURS,0)*TEMP_RATE</x:f>
        <x:v>175572.87121315615</x:v>
      </x:c>
      <x:c r="R11475" s="268" t="n">
        <x:f>O11475-P11475-Q11475-FIXED_COST</x:f>
        <x:v>-4518.871213156148</x:v>
      </x:c>
      <x:c r="S11475" s="139" t="str">
        <x:f>IF(AND(L11475&lt;=TOTAL_BED_CAP,N11475&lt;=TEMP_WORKER_CAP),"YES","NO")</x:f>
        <x:v>NO</x:v>
      </x:c>
      <x:c r="T11475" s="139" t="n">
        <x:f>IF(S11475="YES",R11475,-1E+99)</x:f>
        <x:v>-1e+99</x:v>
      </x:c>
    </x:row>
    <x:row r="11476">
      <x:c r="A11476" s="139"/>
      <x:c r="B11476" s="139"/>
      <x:c r="C11476" s="139"/>
      <x:c r="D11476" s="139"/>
      <x:c r="E11476" s="139"/>
      <x:c r="F11476" s="139"/>
      <x:c r="G11476" s="139"/>
      <x:c r="H11476" s="139"/>
      <x:c r="I11476" s="266" t="n">
        <x:f>INT((ROW()-ROW($I$46))/((CARROT_CAP+1)*(MESCLUN_CAP+1)))</x:f>
        <x:v>17</x:v>
      </x:c>
      <x:c r="J11476" s="266" t="n">
        <x:f>MOD(INT((ROW()-ROW($I$46))/(MESCLUN_CAP+1)),CARROT_CAP+1)</x:f>
        <x:v>11</x:v>
      </x:c>
      <x:c r="K11476" s="266" t="n">
        <x:f>MOD(ROW()-ROW($I$46),MESCLUN_CAP+1)</x:f>
        <x:v>22</x:v>
      </x:c>
      <x:c r="L11476" s="266" t="n">
        <x:f>SUM(I11476:K11476)</x:f>
        <x:v>50</x:v>
      </x:c>
      <x:c r="M11476" s="267" t="n">
        <x:f>I11476*TOMATO_HOURS*WEEKS*(1+TOMATO_DIM)^I11476+J11476*CARROT_HOURS*WEEKS*(1+CARROT_DIM)^J11476+K11476*MESCLUN_HOURS*WEEKS*(1+MESCLUN_DIM)^K11476</x:f>
        <x:v>9467.47372912419</x:v>
      </x:c>
      <x:c r="N11476" s="267" t="n">
        <x:f>MAX(M11476-FARMER_HOURS,0)/TEMP_HOURS_PER_WORKER</x:f>
        <x:v>6.074634534114021</x:v>
      </x:c>
      <x:c r="O11476" s="268" t="n">
        <x:f>I11476*TOMATO_PRICE+J11476*CARROT_PRICE+K11476*MESCLUN_PRICE</x:f>
        <x:v>232034</x:v>
      </x:c>
      <x:c r="P11476" s="268" t="n">
        <x:f>I11476*TOMATO_FERTILIZER+J11476*CARROT_FERTILIZER+K11476*MESCLUN_FERTILIZER</x:f>
        <x:v>39160</x:v>
      </x:c>
      <x:c r="Q11476" s="268" t="n">
        <x:f>MIN(M11476,FARMER_HOURS)*FARMER_RATE+MAX(M11476-FARMER_HOURS,0)*TEMP_RATE</x:f>
        <x:v>176865.86335285055</x:v>
      </x:c>
      <x:c r="R11476" s="268" t="n">
        <x:f>O11476-P11476-Q11476-FIXED_COST</x:f>
        <x:v>-3991.863352850545</x:v>
      </x:c>
      <x:c r="S11476" s="139" t="str">
        <x:f>IF(AND(L11476&lt;=TOTAL_BED_CAP,N11476&lt;=TEMP_WORKER_CAP),"YES","NO")</x:f>
        <x:v>NO</x:v>
      </x:c>
      <x:c r="T11476" s="139" t="n">
        <x:f>IF(S11476="YES",R11476,-1E+99)</x:f>
        <x:v>-1e+99</x:v>
      </x:c>
    </x:row>
    <x:row r="11477">
      <x:c r="A11477" s="139"/>
      <x:c r="B11477" s="139"/>
      <x:c r="C11477" s="139"/>
      <x:c r="D11477" s="139"/>
      <x:c r="E11477" s="139"/>
      <x:c r="F11477" s="139"/>
      <x:c r="G11477" s="139"/>
      <x:c r="H11477" s="139"/>
      <x:c r="I11477" s="266" t="n">
        <x:f>INT((ROW()-ROW($I$46))/((CARROT_CAP+1)*(MESCLUN_CAP+1)))</x:f>
        <x:v>17</x:v>
      </x:c>
      <x:c r="J11477" s="266" t="n">
        <x:f>MOD(INT((ROW()-ROW($I$46))/(MESCLUN_CAP+1)),CARROT_CAP+1)</x:f>
        <x:v>11</x:v>
      </x:c>
      <x:c r="K11477" s="266" t="n">
        <x:f>MOD(ROW()-ROW($I$46),MESCLUN_CAP+1)</x:f>
        <x:v>23</x:v>
      </x:c>
      <x:c r="L11477" s="266" t="n">
        <x:f>SUM(I11477:K11477)</x:f>
        <x:v>51</x:v>
      </x:c>
      <x:c r="M11477" s="267" t="n">
        <x:f>I11477*TOMATO_HOURS*WEEKS*(1+TOMATO_DIM)^I11477+J11477*CARROT_HOURS*WEEKS*(1+CARROT_DIM)^J11477+K11477*MESCLUN_HOURS*WEEKS*(1+MESCLUN_DIM)^K11477</x:f>
        <x:v>9543.620317981626</x:v>
      </x:c>
      <x:c r="N11477" s="267" t="n">
        <x:f>MAX(M11477-FARMER_HOURS,0)/TEMP_HOURS_PER_WORKER</x:f>
        <x:v>6.1275141097094625</x:v>
      </x:c>
      <x:c r="O11477" s="268" t="n">
        <x:f>I11477*TOMATO_PRICE+J11477*CARROT_PRICE+K11477*MESCLUN_PRICE</x:f>
        <x:v>234734</x:v>
      </x:c>
      <x:c r="P11477" s="268" t="n">
        <x:f>I11477*TOMATO_FERTILIZER+J11477*CARROT_FERTILIZER+K11477*MESCLUN_FERTILIZER</x:f>
        <x:v>40040</x:v>
      </x:c>
      <x:c r="Q11477" s="268" t="n">
        <x:f>MIN(M11477,FARMER_HOURS)*FARMER_RATE+MAX(M11477-FARMER_HOURS,0)*TEMP_RATE</x:f>
        <x:v>178187.85274273655</x:v>
      </x:c>
      <x:c r="R11477" s="268" t="n">
        <x:f>O11477-P11477-Q11477-FIXED_COST</x:f>
        <x:v>-3493.852742736548</x:v>
      </x:c>
      <x:c r="S11477" s="139" t="str">
        <x:f>IF(AND(L11477&lt;=TOTAL_BED_CAP,N11477&lt;=TEMP_WORKER_CAP),"YES","NO")</x:f>
        <x:v>NO</x:v>
      </x:c>
      <x:c r="T11477" s="139" t="n">
        <x:f>IF(S11477="YES",R11477,-1E+99)</x:f>
        <x:v>-1e+99</x:v>
      </x:c>
    </x:row>
    <x:row r="11478">
      <x:c r="A11478" s="139"/>
      <x:c r="B11478" s="139"/>
      <x:c r="C11478" s="139"/>
      <x:c r="D11478" s="139"/>
      <x:c r="E11478" s="139"/>
      <x:c r="F11478" s="139"/>
      <x:c r="G11478" s="139"/>
      <x:c r="H11478" s="139"/>
      <x:c r="I11478" s="266" t="n">
        <x:f>INT((ROW()-ROW($I$46))/((CARROT_CAP+1)*(MESCLUN_CAP+1)))</x:f>
        <x:v>17</x:v>
      </x:c>
      <x:c r="J11478" s="266" t="n">
        <x:f>MOD(INT((ROW()-ROW($I$46))/(MESCLUN_CAP+1)),CARROT_CAP+1)</x:f>
        <x:v>11</x:v>
      </x:c>
      <x:c r="K11478" s="266" t="n">
        <x:f>MOD(ROW()-ROW($I$46),MESCLUN_CAP+1)</x:f>
        <x:v>24</x:v>
      </x:c>
      <x:c r="L11478" s="266" t="n">
        <x:f>SUM(I11478:K11478)</x:f>
        <x:v>52</x:v>
      </x:c>
      <x:c r="M11478" s="267" t="n">
        <x:f>I11478*TOMATO_HOURS*WEEKS*(1+TOMATO_DIM)^I11478+J11478*CARROT_HOURS*WEEKS*(1+CARROT_DIM)^J11478+K11478*MESCLUN_HOURS*WEEKS*(1+MESCLUN_DIM)^K11478</x:f>
        <x:v>9621.467267561122</x:v>
      </x:c>
      <x:c r="N11478" s="267" t="n">
        <x:f>MAX(M11478-FARMER_HOURS,0)/TEMP_HOURS_PER_WORKER</x:f>
        <x:v>6.18157449136189</x:v>
      </x:c>
      <x:c r="O11478" s="268" t="n">
        <x:f>I11478*TOMATO_PRICE+J11478*CARROT_PRICE+K11478*MESCLUN_PRICE</x:f>
        <x:v>237434</x:v>
      </x:c>
      <x:c r="P11478" s="268" t="n">
        <x:f>I11478*TOMATO_FERTILIZER+J11478*CARROT_FERTILIZER+K11478*MESCLUN_FERTILIZER</x:f>
        <x:v>40920</x:v>
      </x:c>
      <x:c r="Q11478" s="268" t="n">
        <x:f>MIN(M11478,FARMER_HOURS)*FARMER_RATE+MAX(M11478-FARMER_HOURS,0)*TEMP_RATE</x:f>
        <x:v>179539.36228404724</x:v>
      </x:c>
      <x:c r="R11478" s="268" t="n">
        <x:f>O11478-P11478-Q11478-FIXED_COST</x:f>
        <x:v>-3025.362284047238</x:v>
      </x:c>
      <x:c r="S11478" s="139" t="str">
        <x:f>IF(AND(L11478&lt;=TOTAL_BED_CAP,N11478&lt;=TEMP_WORKER_CAP),"YES","NO")</x:f>
        <x:v>NO</x:v>
      </x:c>
      <x:c r="T11478" s="139" t="n">
        <x:f>IF(S11478="YES",R11478,-1E+99)</x:f>
        <x:v>-1e+99</x:v>
      </x:c>
    </x:row>
    <x:row r="11479">
      <x:c r="A11479" s="139"/>
      <x:c r="B11479" s="139"/>
      <x:c r="C11479" s="139"/>
      <x:c r="D11479" s="139"/>
      <x:c r="E11479" s="139"/>
      <x:c r="F11479" s="139"/>
      <x:c r="G11479" s="139"/>
      <x:c r="H11479" s="139"/>
      <x:c r="I11479" s="266" t="n">
        <x:f>INT((ROW()-ROW($I$46))/((CARROT_CAP+1)*(MESCLUN_CAP+1)))</x:f>
        <x:v>17</x:v>
      </x:c>
      <x:c r="J11479" s="266" t="n">
        <x:f>MOD(INT((ROW()-ROW($I$46))/(MESCLUN_CAP+1)),CARROT_CAP+1)</x:f>
        <x:v>11</x:v>
      </x:c>
      <x:c r="K11479" s="266" t="n">
        <x:f>MOD(ROW()-ROW($I$46),MESCLUN_CAP+1)</x:f>
        <x:v>25</x:v>
      </x:c>
      <x:c r="L11479" s="266" t="n">
        <x:f>SUM(I11479:K11479)</x:f>
        <x:v>53</x:v>
      </x:c>
      <x:c r="M11479" s="267" t="n">
        <x:f>I11479*TOMATO_HOURS*WEEKS*(1+TOMATO_DIM)^I11479+J11479*CARROT_HOURS*WEEKS*(1+CARROT_DIM)^J11479+K11479*MESCLUN_HOURS*WEEKS*(1+MESCLUN_DIM)^K11479</x:f>
        <x:v>9701.045188976219</x:v>
      </x:c>
      <x:c r="N11479" s="267" t="n">
        <x:f>MAX(M11479-FARMER_HOURS,0)/TEMP_HOURS_PER_WORKER</x:f>
        <x:v>6.236836936789041</x:v>
      </x:c>
      <x:c r="O11479" s="268" t="n">
        <x:f>I11479*TOMATO_PRICE+J11479*CARROT_PRICE+K11479*MESCLUN_PRICE</x:f>
        <x:v>240134</x:v>
      </x:c>
      <x:c r="P11479" s="268" t="n">
        <x:f>I11479*TOMATO_FERTILIZER+J11479*CARROT_FERTILIZER+K11479*MESCLUN_FERTILIZER</x:f>
        <x:v>41800</x:v>
      </x:c>
      <x:c r="Q11479" s="268" t="n">
        <x:f>MIN(M11479,FARMER_HOURS)*FARMER_RATE+MAX(M11479-FARMER_HOURS,0)*TEMP_RATE</x:f>
        <x:v>180920.92341972602</x:v>
      </x:c>
      <x:c r="R11479" s="268" t="n">
        <x:f>O11479-P11479-Q11479-FIXED_COST</x:f>
        <x:v>-2586.923419726023</x:v>
      </x:c>
      <x:c r="S11479" s="139" t="str">
        <x:f>IF(AND(L11479&lt;=TOTAL_BED_CAP,N11479&lt;=TEMP_WORKER_CAP),"YES","NO")</x:f>
        <x:v>NO</x:v>
      </x:c>
      <x:c r="T11479" s="139" t="n">
        <x:f>IF(S11479="YES",R11479,-1E+99)</x:f>
        <x:v>-1e+99</x:v>
      </x:c>
    </x:row>
    <x:row r="11480">
      <x:c r="A11480" s="139"/>
      <x:c r="B11480" s="139"/>
      <x:c r="C11480" s="139"/>
      <x:c r="D11480" s="139"/>
      <x:c r="E11480" s="139"/>
      <x:c r="F11480" s="139"/>
      <x:c r="G11480" s="139"/>
      <x:c r="H11480" s="139"/>
      <x:c r="I11480" s="266" t="n">
        <x:f>INT((ROW()-ROW($I$46))/((CARROT_CAP+1)*(MESCLUN_CAP+1)))</x:f>
        <x:v>17</x:v>
      </x:c>
      <x:c r="J11480" s="266" t="n">
        <x:f>MOD(INT((ROW()-ROW($I$46))/(MESCLUN_CAP+1)),CARROT_CAP+1)</x:f>
        <x:v>11</x:v>
      </x:c>
      <x:c r="K11480" s="266" t="n">
        <x:f>MOD(ROW()-ROW($I$46),MESCLUN_CAP+1)</x:f>
        <x:v>26</x:v>
      </x:c>
      <x:c r="L11480" s="266" t="n">
        <x:f>SUM(I11480:K11480)</x:f>
        <x:v>54</x:v>
      </x:c>
      <x:c r="M11480" s="267" t="n">
        <x:f>I11480*TOMATO_HOURS*WEEKS*(1+TOMATO_DIM)^I11480+J11480*CARROT_HOURS*WEEKS*(1+CARROT_DIM)^J11480+K11480*MESCLUN_HOURS*WEEKS*(1+MESCLUN_DIM)^K11480</x:f>
        <x:v>9782.385192936938</x:v>
      </x:c>
      <x:c r="N11480" s="267" t="n">
        <x:f>MAX(M11480-FARMER_HOURS,0)/TEMP_HOURS_PER_WORKER</x:f>
        <x:v>6.293323050650651</x:v>
      </x:c>
      <x:c r="O11480" s="268" t="n">
        <x:f>I11480*TOMATO_PRICE+J11480*CARROT_PRICE+K11480*MESCLUN_PRICE</x:f>
        <x:v>242834</x:v>
      </x:c>
      <x:c r="P11480" s="268" t="n">
        <x:f>I11480*TOMATO_FERTILIZER+J11480*CARROT_FERTILIZER+K11480*MESCLUN_FERTILIZER</x:f>
        <x:v>42680</x:v>
      </x:c>
      <x:c r="Q11480" s="268" t="n">
        <x:f>MIN(M11480,FARMER_HOURS)*FARMER_RATE+MAX(M11480-FARMER_HOURS,0)*TEMP_RATE</x:f>
        <x:v>182333.07626626626</x:v>
      </x:c>
      <x:c r="R11480" s="268" t="n">
        <x:f>O11480-P11480-Q11480-FIXED_COST</x:f>
        <x:v>-2179.07626626626</x:v>
      </x:c>
      <x:c r="S11480" s="139" t="str">
        <x:f>IF(AND(L11480&lt;=TOTAL_BED_CAP,N11480&lt;=TEMP_WORKER_CAP),"YES","NO")</x:f>
        <x:v>NO</x:v>
      </x:c>
      <x:c r="T11480" s="139" t="n">
        <x:f>IF(S11480="YES",R11480,-1E+99)</x:f>
        <x:v>-1e+99</x:v>
      </x:c>
    </x:row>
    <x:row r="11481">
      <x:c r="A11481" s="139"/>
      <x:c r="B11481" s="139"/>
      <x:c r="C11481" s="139"/>
      <x:c r="D11481" s="139"/>
      <x:c r="E11481" s="139"/>
      <x:c r="F11481" s="139"/>
      <x:c r="G11481" s="139"/>
      <x:c r="H11481" s="139"/>
      <x:c r="I11481" s="266" t="n">
        <x:f>INT((ROW()-ROW($I$46))/((CARROT_CAP+1)*(MESCLUN_CAP+1)))</x:f>
        <x:v>17</x:v>
      </x:c>
      <x:c r="J11481" s="266" t="n">
        <x:f>MOD(INT((ROW()-ROW($I$46))/(MESCLUN_CAP+1)),CARROT_CAP+1)</x:f>
        <x:v>11</x:v>
      </x:c>
      <x:c r="K11481" s="266" t="n">
        <x:f>MOD(ROW()-ROW($I$46),MESCLUN_CAP+1)</x:f>
        <x:v>27</x:v>
      </x:c>
      <x:c r="L11481" s="266" t="n">
        <x:f>SUM(I11481:K11481)</x:f>
        <x:v>55</x:v>
      </x:c>
      <x:c r="M11481" s="267" t="n">
        <x:f>I11481*TOMATO_HOURS*WEEKS*(1+TOMATO_DIM)^I11481+J11481*CARROT_HOURS*WEEKS*(1+CARROT_DIM)^J11481+K11481*MESCLUN_HOURS*WEEKS*(1+MESCLUN_DIM)^K11481</x:f>
        <x:v>9865.518897456694</x:v>
      </x:c>
      <x:c r="N11481" s="267" t="n">
        <x:f>MAX(M11481-FARMER_HOURS,0)/TEMP_HOURS_PER_WORKER</x:f>
        <x:v>6.3510547899004814</x:v>
      </x:c>
      <x:c r="O11481" s="268" t="n">
        <x:f>I11481*TOMATO_PRICE+J11481*CARROT_PRICE+K11481*MESCLUN_PRICE</x:f>
        <x:v>245534</x:v>
      </x:c>
      <x:c r="P11481" s="268" t="n">
        <x:f>I11481*TOMATO_FERTILIZER+J11481*CARROT_FERTILIZER+K11481*MESCLUN_FERTILIZER</x:f>
        <x:v>43560</x:v>
      </x:c>
      <x:c r="Q11481" s="268" t="n">
        <x:f>MIN(M11481,FARMER_HOURS)*FARMER_RATE+MAX(M11481-FARMER_HOURS,0)*TEMP_RATE</x:f>
        <x:v>183776.36974751204</x:v>
      </x:c>
      <x:c r="R11481" s="268" t="n">
        <x:f>O11481-P11481-Q11481-FIXED_COST</x:f>
        <x:v>-1802.3697475120425</x:v>
      </x:c>
      <x:c r="S11481" s="139" t="str">
        <x:f>IF(AND(L11481&lt;=TOTAL_BED_CAP,N11481&lt;=TEMP_WORKER_CAP),"YES","NO")</x:f>
        <x:v>NO</x:v>
      </x:c>
      <x:c r="T11481" s="139" t="n">
        <x:f>IF(S11481="YES",R11481,-1E+99)</x:f>
        <x:v>-1e+99</x:v>
      </x:c>
    </x:row>
    <x:row r="11482">
      <x:c r="A11482" s="139"/>
      <x:c r="B11482" s="139"/>
      <x:c r="C11482" s="139"/>
      <x:c r="D11482" s="139"/>
      <x:c r="E11482" s="139"/>
      <x:c r="F11482" s="139"/>
      <x:c r="G11482" s="139"/>
      <x:c r="H11482" s="139"/>
      <x:c r="I11482" s="266" t="n">
        <x:f>INT((ROW()-ROW($I$46))/((CARROT_CAP+1)*(MESCLUN_CAP+1)))</x:f>
        <x:v>17</x:v>
      </x:c>
      <x:c r="J11482" s="266" t="n">
        <x:f>MOD(INT((ROW()-ROW($I$46))/(MESCLUN_CAP+1)),CARROT_CAP+1)</x:f>
        <x:v>11</x:v>
      </x:c>
      <x:c r="K11482" s="266" t="n">
        <x:f>MOD(ROW()-ROW($I$46),MESCLUN_CAP+1)</x:f>
        <x:v>28</x:v>
      </x:c>
      <x:c r="L11482" s="266" t="n">
        <x:f>SUM(I11482:K11482)</x:f>
        <x:v>56</x:v>
      </x:c>
      <x:c r="M11482" s="267" t="n">
        <x:f>I11482*TOMATO_HOURS*WEEKS*(1+TOMATO_DIM)^I11482+J11482*CARROT_HOURS*WEEKS*(1+CARROT_DIM)^J11482+K11482*MESCLUN_HOURS*WEEKS*(1+MESCLUN_DIM)^K11482</x:f>
        <x:v>9950.478435673847</x:v>
      </x:c>
      <x:c r="N11482" s="267" t="n">
        <x:f>MAX(M11482-FARMER_HOURS,0)/TEMP_HOURS_PER_WORKER</x:f>
        <x:v>6.4100544692179495</x:v>
      </x:c>
      <x:c r="O11482" s="268" t="n">
        <x:f>I11482*TOMATO_PRICE+J11482*CARROT_PRICE+K11482*MESCLUN_PRICE</x:f>
        <x:v>248234</x:v>
      </x:c>
      <x:c r="P11482" s="268" t="n">
        <x:f>I11482*TOMATO_FERTILIZER+J11482*CARROT_FERTILIZER+K11482*MESCLUN_FERTILIZER</x:f>
        <x:v>44440</x:v>
      </x:c>
      <x:c r="Q11482" s="268" t="n">
        <x:f>MIN(M11482,FARMER_HOURS)*FARMER_RATE+MAX(M11482-FARMER_HOURS,0)*TEMP_RATE</x:f>
        <x:v>185251.36173044873</x:v>
      </x:c>
      <x:c r="R11482" s="268" t="n">
        <x:f>O11482-P11482-Q11482-FIXED_COST</x:f>
        <x:v>-1457.361730448727</x:v>
      </x:c>
      <x:c r="S11482" s="139" t="str">
        <x:f>IF(AND(L11482&lt;=TOTAL_BED_CAP,N11482&lt;=TEMP_WORKER_CAP),"YES","NO")</x:f>
        <x:v>NO</x:v>
      </x:c>
      <x:c r="T11482" s="139" t="n">
        <x:f>IF(S11482="YES",R11482,-1E+99)</x:f>
        <x:v>-1e+99</x:v>
      </x:c>
    </x:row>
    <x:row r="11483">
      <x:c r="A11483" s="139"/>
      <x:c r="B11483" s="139"/>
      <x:c r="C11483" s="139"/>
      <x:c r="D11483" s="139"/>
      <x:c r="E11483" s="139"/>
      <x:c r="F11483" s="139"/>
      <x:c r="G11483" s="139"/>
      <x:c r="H11483" s="139"/>
      <x:c r="I11483" s="266" t="n">
        <x:f>INT((ROW()-ROW($I$46))/((CARROT_CAP+1)*(MESCLUN_CAP+1)))</x:f>
        <x:v>17</x:v>
      </x:c>
      <x:c r="J11483" s="266" t="n">
        <x:f>MOD(INT((ROW()-ROW($I$46))/(MESCLUN_CAP+1)),CARROT_CAP+1)</x:f>
        <x:v>11</x:v>
      </x:c>
      <x:c r="K11483" s="266" t="n">
        <x:f>MOD(ROW()-ROW($I$46),MESCLUN_CAP+1)</x:f>
        <x:v>29</x:v>
      </x:c>
      <x:c r="L11483" s="266" t="n">
        <x:f>SUM(I11483:K11483)</x:f>
        <x:v>57</x:v>
      </x:c>
      <x:c r="M11483" s="267" t="n">
        <x:f>I11483*TOMATO_HOURS*WEEKS*(1+TOMATO_DIM)^I11483+J11483*CARROT_HOURS*WEEKS*(1+CARROT_DIM)^J11483+K11483*MESCLUN_HOURS*WEEKS*(1+MESCLUN_DIM)^K11483</x:f>
        <x:v>10037.2964637895</x:v>
      </x:c>
      <x:c r="N11483" s="267" t="n">
        <x:f>MAX(M11483-FARMER_HOURS,0)/TEMP_HOURS_PER_WORKER</x:f>
        <x:v>6.470344766520486</x:v>
      </x:c>
      <x:c r="O11483" s="268" t="n">
        <x:f>I11483*TOMATO_PRICE+J11483*CARROT_PRICE+K11483*MESCLUN_PRICE</x:f>
        <x:v>250934</x:v>
      </x:c>
      <x:c r="P11483" s="268" t="n">
        <x:f>I11483*TOMATO_FERTILIZER+J11483*CARROT_FERTILIZER+K11483*MESCLUN_FERTILIZER</x:f>
        <x:v>45320</x:v>
      </x:c>
      <x:c r="Q11483" s="268" t="n">
        <x:f>MIN(M11483,FARMER_HOURS)*FARMER_RATE+MAX(M11483-FARMER_HOURS,0)*TEMP_RATE</x:f>
        <x:v>186758.61916301216</x:v>
      </x:c>
      <x:c r="R11483" s="268" t="n">
        <x:f>O11483-P11483-Q11483-FIXED_COST</x:f>
        <x:v>-1144.6191630121612</x:v>
      </x:c>
      <x:c r="S11483" s="139" t="str">
        <x:f>IF(AND(L11483&lt;=TOTAL_BED_CAP,N11483&lt;=TEMP_WORKER_CAP),"YES","NO")</x:f>
        <x:v>NO</x:v>
      </x:c>
      <x:c r="T11483" s="139" t="n">
        <x:f>IF(S11483="YES",R11483,-1E+99)</x:f>
        <x:v>-1e+99</x:v>
      </x:c>
    </x:row>
    <x:row r="11484">
      <x:c r="A11484" s="139"/>
      <x:c r="B11484" s="139"/>
      <x:c r="C11484" s="139"/>
      <x:c r="D11484" s="139"/>
      <x:c r="E11484" s="139"/>
      <x:c r="F11484" s="139"/>
      <x:c r="G11484" s="139"/>
      <x:c r="H11484" s="139"/>
      <x:c r="I11484" s="266" t="n">
        <x:f>INT((ROW()-ROW($I$46))/((CARROT_CAP+1)*(MESCLUN_CAP+1)))</x:f>
        <x:v>17</x:v>
      </x:c>
      <x:c r="J11484" s="266" t="n">
        <x:f>MOD(INT((ROW()-ROW($I$46))/(MESCLUN_CAP+1)),CARROT_CAP+1)</x:f>
        <x:v>11</x:v>
      </x:c>
      <x:c r="K11484" s="266" t="n">
        <x:f>MOD(ROW()-ROW($I$46),MESCLUN_CAP+1)</x:f>
        <x:v>30</x:v>
      </x:c>
      <x:c r="L11484" s="266" t="n">
        <x:f>SUM(I11484:K11484)</x:f>
        <x:v>58</x:v>
      </x:c>
      <x:c r="M11484" s="267" t="n">
        <x:f>I11484*TOMATO_HOURS*WEEKS*(1+TOMATO_DIM)^I11484+J11484*CARROT_HOURS*WEEKS*(1+CARROT_DIM)^J11484+K11484*MESCLUN_HOURS*WEEKS*(1+MESCLUN_DIM)^K11484</x:f>
        <x:v>10126.006169123271</x:v>
      </x:c>
      <x:c r="N11484" s="267" t="n">
        <x:f>MAX(M11484-FARMER_HOURS,0)/TEMP_HOURS_PER_WORKER</x:f>
        <x:v>6.531948728557827</x:v>
      </x:c>
      <x:c r="O11484" s="268" t="n">
        <x:f>I11484*TOMATO_PRICE+J11484*CARROT_PRICE+K11484*MESCLUN_PRICE</x:f>
        <x:v>253634</x:v>
      </x:c>
      <x:c r="P11484" s="268" t="n">
        <x:f>I11484*TOMATO_FERTILIZER+J11484*CARROT_FERTILIZER+K11484*MESCLUN_FERTILIZER</x:f>
        <x:v>46200</x:v>
      </x:c>
      <x:c r="Q11484" s="268" t="n">
        <x:f>MIN(M11484,FARMER_HOURS)*FARMER_RATE+MAX(M11484-FARMER_HOURS,0)*TEMP_RATE</x:f>
        <x:v>188298.71821394569</x:v>
      </x:c>
      <x:c r="R11484" s="268" t="n">
        <x:f>O11484-P11484-Q11484-FIXED_COST</x:f>
        <x:v>-864.7182139456854</x:v>
      </x:c>
      <x:c r="S11484" s="139" t="str">
        <x:f>IF(AND(L11484&lt;=TOTAL_BED_CAP,N11484&lt;=TEMP_WORKER_CAP),"YES","NO")</x:f>
        <x:v>NO</x:v>
      </x:c>
      <x:c r="T11484" s="139" t="n">
        <x:f>IF(S11484="YES",R11484,-1E+99)</x:f>
        <x:v>-1e+99</x:v>
      </x:c>
    </x:row>
    <x:row r="11485">
      <x:c r="A11485" s="139"/>
      <x:c r="B11485" s="139"/>
      <x:c r="C11485" s="139"/>
      <x:c r="D11485" s="139"/>
      <x:c r="E11485" s="139"/>
      <x:c r="F11485" s="139"/>
      <x:c r="G11485" s="139"/>
      <x:c r="H11485" s="139"/>
      <x:c r="I11485" s="266" t="n">
        <x:f>INT((ROW()-ROW($I$46))/((CARROT_CAP+1)*(MESCLUN_CAP+1)))</x:f>
        <x:v>17</x:v>
      </x:c>
      <x:c r="J11485" s="266" t="n">
        <x:f>MOD(INT((ROW()-ROW($I$46))/(MESCLUN_CAP+1)),CARROT_CAP+1)</x:f>
        <x:v>12</x:v>
      </x:c>
      <x:c r="K11485" s="266" t="n">
        <x:f>MOD(ROW()-ROW($I$46),MESCLUN_CAP+1)</x:f>
        <x:v>0</x:v>
      </x:c>
      <x:c r="L11485" s="266" t="n">
        <x:f>SUM(I11485:K11485)</x:f>
        <x:v>29</x:v>
      </x:c>
      <x:c r="M11485" s="267" t="n">
        <x:f>I11485*TOMATO_HOURS*WEEKS*(1+TOMATO_DIM)^I11485+J11485*CARROT_HOURS*WEEKS*(1+CARROT_DIM)^J11485+K11485*MESCLUN_HOURS*WEEKS*(1+MESCLUN_DIM)^K11485</x:f>
        <x:v>8217.499512767872</x:v>
      </x:c>
      <x:c r="N11485" s="267" t="n">
        <x:f>MAX(M11485-FARMER_HOURS,0)/TEMP_HOURS_PER_WORKER</x:f>
        <x:v>5.2065968838665775</x:v>
      </x:c>
      <x:c r="O11485" s="268" t="n">
        <x:f>I11485*TOMATO_PRICE+J11485*CARROT_PRICE+K11485*MESCLUN_PRICE</x:f>
        <x:v>174728</x:v>
      </x:c>
      <x:c r="P11485" s="268" t="n">
        <x:f>I11485*TOMATO_FERTILIZER+J11485*CARROT_FERTILIZER+K11485*MESCLUN_FERTILIZER</x:f>
        <x:v>20240</x:v>
      </x:c>
      <x:c r="Q11485" s="268" t="n">
        <x:f>MIN(M11485,FARMER_HOURS)*FARMER_RATE+MAX(M11485-FARMER_HOURS,0)*TEMP_RATE</x:f>
        <x:v>155164.92209666444</x:v>
      </x:c>
      <x:c r="R11485" s="268" t="n">
        <x:f>O11485-P11485-Q11485-FIXED_COST</x:f>
        <x:v>-20676.922096664435</x:v>
      </x:c>
      <x:c r="S11485" s="139" t="str">
        <x:f>IF(AND(L11485&lt;=TOTAL_BED_CAP,N11485&lt;=TEMP_WORKER_CAP),"YES","NO")</x:f>
        <x:v>NO</x:v>
      </x:c>
      <x:c r="T11485" s="139" t="n">
        <x:f>IF(S11485="YES",R11485,-1E+99)</x:f>
        <x:v>-1e+99</x:v>
      </x:c>
    </x:row>
    <x:row r="11486">
      <x:c r="A11486" s="139"/>
      <x:c r="B11486" s="139"/>
      <x:c r="C11486" s="139"/>
      <x:c r="D11486" s="139"/>
      <x:c r="E11486" s="139"/>
      <x:c r="F11486" s="139"/>
      <x:c r="G11486" s="139"/>
      <x:c r="H11486" s="139"/>
      <x:c r="I11486" s="266" t="n">
        <x:f>INT((ROW()-ROW($I$46))/((CARROT_CAP+1)*(MESCLUN_CAP+1)))</x:f>
        <x:v>17</x:v>
      </x:c>
      <x:c r="J11486" s="266" t="n">
        <x:f>MOD(INT((ROW()-ROW($I$46))/(MESCLUN_CAP+1)),CARROT_CAP+1)</x:f>
        <x:v>12</x:v>
      </x:c>
      <x:c r="K11486" s="266" t="n">
        <x:f>MOD(ROW()-ROW($I$46),MESCLUN_CAP+1)</x:f>
        <x:v>1</x:v>
      </x:c>
      <x:c r="L11486" s="266" t="n">
        <x:f>SUM(I11486:K11486)</x:f>
        <x:v>30</x:v>
      </x:c>
      <x:c r="M11486" s="267" t="n">
        <x:f>I11486*TOMATO_HOURS*WEEKS*(1+TOMATO_DIM)^I11486+J11486*CARROT_HOURS*WEEKS*(1+CARROT_DIM)^J11486+K11486*MESCLUN_HOURS*WEEKS*(1+MESCLUN_DIM)^K11486</x:f>
        <x:v>8263.062012767872</x:v>
      </x:c>
      <x:c r="N11486" s="267" t="n">
        <x:f>MAX(M11486-FARMER_HOURS,0)/TEMP_HOURS_PER_WORKER</x:f>
        <x:v>5.238237508866578</x:v>
      </x:c>
      <x:c r="O11486" s="268" t="n">
        <x:f>I11486*TOMATO_PRICE+J11486*CARROT_PRICE+K11486*MESCLUN_PRICE</x:f>
        <x:v>177428</x:v>
      </x:c>
      <x:c r="P11486" s="268" t="n">
        <x:f>I11486*TOMATO_FERTILIZER+J11486*CARROT_FERTILIZER+K11486*MESCLUN_FERTILIZER</x:f>
        <x:v>21120</x:v>
      </x:c>
      <x:c r="Q11486" s="268" t="n">
        <x:f>MIN(M11486,FARMER_HOURS)*FARMER_RATE+MAX(M11486-FARMER_HOURS,0)*TEMP_RATE</x:f>
        <x:v>155955.93772166444</x:v>
      </x:c>
      <x:c r="R11486" s="268" t="n">
        <x:f>O11486-P11486-Q11486-FIXED_COST</x:f>
        <x:v>-19647.937721664435</x:v>
      </x:c>
      <x:c r="S11486" s="139" t="str">
        <x:f>IF(AND(L11486&lt;=TOTAL_BED_CAP,N11486&lt;=TEMP_WORKER_CAP),"YES","NO")</x:f>
        <x:v>NO</x:v>
      </x:c>
      <x:c r="T11486" s="139" t="n">
        <x:f>IF(S11486="YES",R11486,-1E+99)</x:f>
        <x:v>-1e+99</x:v>
      </x:c>
    </x:row>
    <x:row r="11487">
      <x:c r="A11487" s="139"/>
      <x:c r="B11487" s="139"/>
      <x:c r="C11487" s="139"/>
      <x:c r="D11487" s="139"/>
      <x:c r="E11487" s="139"/>
      <x:c r="F11487" s="139"/>
      <x:c r="G11487" s="139"/>
      <x:c r="H11487" s="139"/>
      <x:c r="I11487" s="266" t="n">
        <x:f>INT((ROW()-ROW($I$46))/((CARROT_CAP+1)*(MESCLUN_CAP+1)))</x:f>
        <x:v>17</x:v>
      </x:c>
      <x:c r="J11487" s="266" t="n">
        <x:f>MOD(INT((ROW()-ROW($I$46))/(MESCLUN_CAP+1)),CARROT_CAP+1)</x:f>
        <x:v>12</x:v>
      </x:c>
      <x:c r="K11487" s="266" t="n">
        <x:f>MOD(ROW()-ROW($I$46),MESCLUN_CAP+1)</x:f>
        <x:v>2</x:v>
      </x:c>
      <x:c r="L11487" s="266" t="n">
        <x:f>SUM(I11487:K11487)</x:f>
        <x:v>31</x:v>
      </x:c>
      <x:c r="M11487" s="267" t="n">
        <x:f>I11487*TOMATO_HOURS*WEEKS*(1+TOMATO_DIM)^I11487+J11487*CARROT_HOURS*WEEKS*(1+CARROT_DIM)^J11487+K11487*MESCLUN_HOURS*WEEKS*(1+MESCLUN_DIM)^K11487</x:f>
        <x:v>8309.763575267873</x:v>
      </x:c>
      <x:c r="N11487" s="267" t="n">
        <x:f>MAX(M11487-FARMER_HOURS,0)/TEMP_HOURS_PER_WORKER</x:f>
        <x:v>5.270669149491578</x:v>
      </x:c>
      <x:c r="O11487" s="268" t="n">
        <x:f>I11487*TOMATO_PRICE+J11487*CARROT_PRICE+K11487*MESCLUN_PRICE</x:f>
        <x:v>180128</x:v>
      </x:c>
      <x:c r="P11487" s="268" t="n">
        <x:f>I11487*TOMATO_FERTILIZER+J11487*CARROT_FERTILIZER+K11487*MESCLUN_FERTILIZER</x:f>
        <x:v>22000</x:v>
      </x:c>
      <x:c r="Q11487" s="268" t="n">
        <x:f>MIN(M11487,FARMER_HOURS)*FARMER_RATE+MAX(M11487-FARMER_HOURS,0)*TEMP_RATE</x:f>
        <x:v>156766.72873728946</x:v>
      </x:c>
      <x:c r="R11487" s="268" t="n">
        <x:f>O11487-P11487-Q11487-FIXED_COST</x:f>
        <x:v>-18638.728737289464</x:v>
      </x:c>
      <x:c r="S11487" s="139" t="str">
        <x:f>IF(AND(L11487&lt;=TOTAL_BED_CAP,N11487&lt;=TEMP_WORKER_CAP),"YES","NO")</x:f>
        <x:v>NO</x:v>
      </x:c>
      <x:c r="T11487" s="139" t="n">
        <x:f>IF(S11487="YES",R11487,-1E+99)</x:f>
        <x:v>-1e+99</x:v>
      </x:c>
    </x:row>
    <x:row r="11488">
      <x:c r="A11488" s="139"/>
      <x:c r="B11488" s="139"/>
      <x:c r="C11488" s="139"/>
      <x:c r="D11488" s="139"/>
      <x:c r="E11488" s="139"/>
      <x:c r="F11488" s="139"/>
      <x:c r="G11488" s="139"/>
      <x:c r="H11488" s="139"/>
      <x:c r="I11488" s="266" t="n">
        <x:f>INT((ROW()-ROW($I$46))/((CARROT_CAP+1)*(MESCLUN_CAP+1)))</x:f>
        <x:v>17</x:v>
      </x:c>
      <x:c r="J11488" s="266" t="n">
        <x:f>MOD(INT((ROW()-ROW($I$46))/(MESCLUN_CAP+1)),CARROT_CAP+1)</x:f>
        <x:v>12</x:v>
      </x:c>
      <x:c r="K11488" s="266" t="n">
        <x:f>MOD(ROW()-ROW($I$46),MESCLUN_CAP+1)</x:f>
        <x:v>3</x:v>
      </x:c>
      <x:c r="L11488" s="266" t="n">
        <x:f>SUM(I11488:K11488)</x:f>
        <x:v>32</x:v>
      </x:c>
      <x:c r="M11488" s="267" t="n">
        <x:f>I11488*TOMATO_HOURS*WEEKS*(1+TOMATO_DIM)^I11488+J11488*CARROT_HOURS*WEEKS*(1+CARROT_DIM)^J11488+K11488*MESCLUN_HOURS*WEEKS*(1+MESCLUN_DIM)^K11488</x:f>
        <x:v>8357.625557689747</x:v>
      </x:c>
      <x:c r="N11488" s="267" t="n">
        <x:f>MAX(M11488-FARMER_HOURS,0)/TEMP_HOURS_PER_WORKER</x:f>
        <x:v>5.3039066372845465</x:v>
      </x:c>
      <x:c r="O11488" s="268" t="n">
        <x:f>I11488*TOMATO_PRICE+J11488*CARROT_PRICE+K11488*MESCLUN_PRICE</x:f>
        <x:v>182828</x:v>
      </x:c>
      <x:c r="P11488" s="268" t="n">
        <x:f>I11488*TOMATO_FERTILIZER+J11488*CARROT_FERTILIZER+K11488*MESCLUN_FERTILIZER</x:f>
        <x:v>22880</x:v>
      </x:c>
      <x:c r="Q11488" s="268" t="n">
        <x:f>MIN(M11488,FARMER_HOURS)*FARMER_RATE+MAX(M11488-FARMER_HOURS,0)*TEMP_RATE</x:f>
        <x:v>157597.66593211365</x:v>
      </x:c>
      <x:c r="R11488" s="268" t="n">
        <x:f>O11488-P11488-Q11488-FIXED_COST</x:f>
        <x:v>-17649.665932113654</x:v>
      </x:c>
      <x:c r="S11488" s="139" t="str">
        <x:f>IF(AND(L11488&lt;=TOTAL_BED_CAP,N11488&lt;=TEMP_WORKER_CAP),"YES","NO")</x:f>
        <x:v>NO</x:v>
      </x:c>
      <x:c r="T11488" s="139" t="n">
        <x:f>IF(S11488="YES",R11488,-1E+99)</x:f>
        <x:v>-1e+99</x:v>
      </x:c>
    </x:row>
    <x:row r="11489">
      <x:c r="A11489" s="139"/>
      <x:c r="B11489" s="139"/>
      <x:c r="C11489" s="139"/>
      <x:c r="D11489" s="139"/>
      <x:c r="E11489" s="139"/>
      <x:c r="F11489" s="139"/>
      <x:c r="G11489" s="139"/>
      <x:c r="H11489" s="139"/>
      <x:c r="I11489" s="266" t="n">
        <x:f>INT((ROW()-ROW($I$46))/((CARROT_CAP+1)*(MESCLUN_CAP+1)))</x:f>
        <x:v>17</x:v>
      </x:c>
      <x:c r="J11489" s="266" t="n">
        <x:f>MOD(INT((ROW()-ROW($I$46))/(MESCLUN_CAP+1)),CARROT_CAP+1)</x:f>
        <x:v>12</x:v>
      </x:c>
      <x:c r="K11489" s="266" t="n">
        <x:f>MOD(ROW()-ROW($I$46),MESCLUN_CAP+1)</x:f>
        <x:v>4</x:v>
      </x:c>
      <x:c r="L11489" s="266" t="n">
        <x:f>SUM(I11489:K11489)</x:f>
        <x:v>33</x:v>
      </x:c>
      <x:c r="M11489" s="267" t="n">
        <x:f>I11489*TOMATO_HOURS*WEEKS*(1+TOMATO_DIM)^I11489+J11489*CARROT_HOURS*WEEKS*(1+CARROT_DIM)^J11489+K11489*MESCLUN_HOURS*WEEKS*(1+MESCLUN_DIM)^K11489</x:f>
        <x:v>8406.669673412403</x:v>
      </x:c>
      <x:c r="N11489" s="267" t="n">
        <x:f>MAX(M11489-FARMER_HOURS,0)/TEMP_HOURS_PER_WORKER</x:f>
        <x:v>5.337965050980836</x:v>
      </x:c>
      <x:c r="O11489" s="268" t="n">
        <x:f>I11489*TOMATO_PRICE+J11489*CARROT_PRICE+K11489*MESCLUN_PRICE</x:f>
        <x:v>185528</x:v>
      </x:c>
      <x:c r="P11489" s="268" t="n">
        <x:f>I11489*TOMATO_FERTILIZER+J11489*CARROT_FERTILIZER+K11489*MESCLUN_FERTILIZER</x:f>
        <x:v>23760</x:v>
      </x:c>
      <x:c r="Q11489" s="268" t="n">
        <x:f>MIN(M11489,FARMER_HOURS)*FARMER_RATE+MAX(M11489-FARMER_HOURS,0)*TEMP_RATE</x:f>
        <x:v>158449.12627452088</x:v>
      </x:c>
      <x:c r="R11489" s="268" t="n">
        <x:f>O11489-P11489-Q11489-FIXED_COST</x:f>
        <x:v>-16681.12627452088</x:v>
      </x:c>
      <x:c r="S11489" s="139" t="str">
        <x:f>IF(AND(L11489&lt;=TOTAL_BED_CAP,N11489&lt;=TEMP_WORKER_CAP),"YES","NO")</x:f>
        <x:v>NO</x:v>
      </x:c>
      <x:c r="T11489" s="139" t="n">
        <x:f>IF(S11489="YES",R11489,-1E+99)</x:f>
        <x:v>-1e+99</x:v>
      </x:c>
    </x:row>
    <x:row r="11490">
      <x:c r="A11490" s="139"/>
      <x:c r="B11490" s="139"/>
      <x:c r="C11490" s="139"/>
      <x:c r="D11490" s="139"/>
      <x:c r="E11490" s="139"/>
      <x:c r="F11490" s="139"/>
      <x:c r="G11490" s="139"/>
      <x:c r="H11490" s="139"/>
      <x:c r="I11490" s="266" t="n">
        <x:f>INT((ROW()-ROW($I$46))/((CARROT_CAP+1)*(MESCLUN_CAP+1)))</x:f>
        <x:v>17</x:v>
      </x:c>
      <x:c r="J11490" s="266" t="n">
        <x:f>MOD(INT((ROW()-ROW($I$46))/(MESCLUN_CAP+1)),CARROT_CAP+1)</x:f>
        <x:v>12</x:v>
      </x:c>
      <x:c r="K11490" s="266" t="n">
        <x:f>MOD(ROW()-ROW($I$46),MESCLUN_CAP+1)</x:f>
        <x:v>5</x:v>
      </x:c>
      <x:c r="L11490" s="266" t="n">
        <x:f>SUM(I11490:K11490)</x:f>
        <x:v>34</x:v>
      </x:c>
      <x:c r="M11490" s="267" t="n">
        <x:f>I11490*TOMATO_HOURS*WEEKS*(1+TOMATO_DIM)^I11490+J11490*CARROT_HOURS*WEEKS*(1+CARROT_DIM)^J11490+K11490*MESCLUN_HOURS*WEEKS*(1+MESCLUN_DIM)^K11490</x:f>
        <x:v>8456.917997333607</x:v>
      </x:c>
      <x:c r="N11490" s="267" t="n">
        <x:f>MAX(M11490-FARMER_HOURS,0)/TEMP_HOURS_PER_WORKER</x:f>
        <x:v>5.372859720370561</x:v>
      </x:c>
      <x:c r="O11490" s="268" t="n">
        <x:f>I11490*TOMATO_PRICE+J11490*CARROT_PRICE+K11490*MESCLUN_PRICE</x:f>
        <x:v>188228</x:v>
      </x:c>
      <x:c r="P11490" s="268" t="n">
        <x:f>I11490*TOMATO_FERTILIZER+J11490*CARROT_FERTILIZER+K11490*MESCLUN_FERTILIZER</x:f>
        <x:v>24640</x:v>
      </x:c>
      <x:c r="Q11490" s="268" t="n">
        <x:f>MIN(M11490,FARMER_HOURS)*FARMER_RATE+MAX(M11490-FARMER_HOURS,0)*TEMP_RATE</x:f>
        <x:v>159321.493009264</x:v>
      </x:c>
      <x:c r="R11490" s="268" t="n">
        <x:f>O11490-P11490-Q11490-FIXED_COST</x:f>
        <x:v>-15733.493009263999</x:v>
      </x:c>
      <x:c r="S11490" s="139" t="str">
        <x:f>IF(AND(L11490&lt;=TOTAL_BED_CAP,N11490&lt;=TEMP_WORKER_CAP),"YES","NO")</x:f>
        <x:v>NO</x:v>
      </x:c>
      <x:c r="T11490" s="139" t="n">
        <x:f>IF(S11490="YES",R11490,-1E+99)</x:f>
        <x:v>-1e+99</x:v>
      </x:c>
    </x:row>
    <x:row r="11491">
      <x:c r="A11491" s="139"/>
      <x:c r="B11491" s="139"/>
      <x:c r="C11491" s="139"/>
      <x:c r="D11491" s="139"/>
      <x:c r="E11491" s="139"/>
      <x:c r="F11491" s="139"/>
      <x:c r="G11491" s="139"/>
      <x:c r="H11491" s="139"/>
      <x:c r="I11491" s="266" t="n">
        <x:f>INT((ROW()-ROW($I$46))/((CARROT_CAP+1)*(MESCLUN_CAP+1)))</x:f>
        <x:v>17</x:v>
      </x:c>
      <x:c r="J11491" s="266" t="n">
        <x:f>MOD(INT((ROW()-ROW($I$46))/(MESCLUN_CAP+1)),CARROT_CAP+1)</x:f>
        <x:v>12</x:v>
      </x:c>
      <x:c r="K11491" s="266" t="n">
        <x:f>MOD(ROW()-ROW($I$46),MESCLUN_CAP+1)</x:f>
        <x:v>6</x:v>
      </x:c>
      <x:c r="L11491" s="266" t="n">
        <x:f>SUM(I11491:K11491)</x:f>
        <x:v>35</x:v>
      </x:c>
      <x:c r="M11491" s="267" t="n">
        <x:f>I11491*TOMATO_HOURS*WEEKS*(1+TOMATO_DIM)^I11491+J11491*CARROT_HOURS*WEEKS*(1+CARROT_DIM)^J11491+K11491*MESCLUN_HOURS*WEEKS*(1+MESCLUN_DIM)^K11491</x:f>
        <x:v>8508.39297151524</x:v>
      </x:c>
      <x:c r="N11491" s="267" t="n">
        <x:f>MAX(M11491-FARMER_HOURS,0)/TEMP_HOURS_PER_WORKER</x:f>
        <x:v>5.4086062302189175</x:v>
      </x:c>
      <x:c r="O11491" s="268" t="n">
        <x:f>I11491*TOMATO_PRICE+J11491*CARROT_PRICE+K11491*MESCLUN_PRICE</x:f>
        <x:v>190928</x:v>
      </x:c>
      <x:c r="P11491" s="268" t="n">
        <x:f>I11491*TOMATO_FERTILIZER+J11491*CARROT_FERTILIZER+K11491*MESCLUN_FERTILIZER</x:f>
        <x:v>25520</x:v>
      </x:c>
      <x:c r="Q11491" s="268" t="n">
        <x:f>MIN(M11491,FARMER_HOURS)*FARMER_RATE+MAX(M11491-FARMER_HOURS,0)*TEMP_RATE</x:f>
        <x:v>160215.15575547292</x:v>
      </x:c>
      <x:c r="R11491" s="268" t="n">
        <x:f>O11491-P11491-Q11491-FIXED_COST</x:f>
        <x:v>-14807.155755472922</x:v>
      </x:c>
      <x:c r="S11491" s="139" t="str">
        <x:f>IF(AND(L11491&lt;=TOTAL_BED_CAP,N11491&lt;=TEMP_WORKER_CAP),"YES","NO")</x:f>
        <x:v>NO</x:v>
      </x:c>
      <x:c r="T11491" s="139" t="n">
        <x:f>IF(S11491="YES",R11491,-1E+99)</x:f>
        <x:v>-1e+99</x:v>
      </x:c>
    </x:row>
    <x:row r="11492">
      <x:c r="A11492" s="139"/>
      <x:c r="B11492" s="139"/>
      <x:c r="C11492" s="139"/>
      <x:c r="D11492" s="139"/>
      <x:c r="E11492" s="139"/>
      <x:c r="F11492" s="139"/>
      <x:c r="G11492" s="139"/>
      <x:c r="H11492" s="139"/>
      <x:c r="I11492" s="266" t="n">
        <x:f>INT((ROW()-ROW($I$46))/((CARROT_CAP+1)*(MESCLUN_CAP+1)))</x:f>
        <x:v>17</x:v>
      </x:c>
      <x:c r="J11492" s="266" t="n">
        <x:f>MOD(INT((ROW()-ROW($I$46))/(MESCLUN_CAP+1)),CARROT_CAP+1)</x:f>
        <x:v>12</x:v>
      </x:c>
      <x:c r="K11492" s="266" t="n">
        <x:f>MOD(ROW()-ROW($I$46),MESCLUN_CAP+1)</x:f>
        <x:v>7</x:v>
      </x:c>
      <x:c r="L11492" s="266" t="n">
        <x:f>SUM(I11492:K11492)</x:f>
        <x:v>36</x:v>
      </x:c>
      <x:c r="M11492" s="267" t="n">
        <x:f>I11492*TOMATO_HOURS*WEEKS*(1+TOMATO_DIM)^I11492+J11492*CARROT_HOURS*WEEKS*(1+CARROT_DIM)^J11492+K11492*MESCLUN_HOURS*WEEKS*(1+MESCLUN_DIM)^K11492</x:f>
        <x:v>8561.1174109132</x:v>
      </x:c>
      <x:c r="N11492" s="267" t="n">
        <x:f>MAX(M11492-FARMER_HOURS,0)/TEMP_HOURS_PER_WORKER</x:f>
        <x:v>5.445220424245278</x:v>
      </x:c>
      <x:c r="O11492" s="268" t="n">
        <x:f>I11492*TOMATO_PRICE+J11492*CARROT_PRICE+K11492*MESCLUN_PRICE</x:f>
        <x:v>193628</x:v>
      </x:c>
      <x:c r="P11492" s="268" t="n">
        <x:f>I11492*TOMATO_FERTILIZER+J11492*CARROT_FERTILIZER+K11492*MESCLUN_FERTILIZER</x:f>
        <x:v>26400</x:v>
      </x:c>
      <x:c r="Q11492" s="268" t="n">
        <x:f>MIN(M11492,FARMER_HOURS)*FARMER_RATE+MAX(M11492-FARMER_HOURS,0)*TEMP_RATE</x:f>
        <x:v>161130.51060613195</x:v>
      </x:c>
      <x:c r="R11492" s="268" t="n">
        <x:f>O11492-P11492-Q11492-FIXED_COST</x:f>
        <x:v>-13902.510606131953</x:v>
      </x:c>
      <x:c r="S11492" s="139" t="str">
        <x:f>IF(AND(L11492&lt;=TOTAL_BED_CAP,N11492&lt;=TEMP_WORKER_CAP),"YES","NO")</x:f>
        <x:v>NO</x:v>
      </x:c>
      <x:c r="T11492" s="139" t="n">
        <x:f>IF(S11492="YES",R11492,-1E+99)</x:f>
        <x:v>-1e+99</x:v>
      </x:c>
    </x:row>
    <x:row r="11493">
      <x:c r="A11493" s="139"/>
      <x:c r="B11493" s="139"/>
      <x:c r="C11493" s="139"/>
      <x:c r="D11493" s="139"/>
      <x:c r="E11493" s="139"/>
      <x:c r="F11493" s="139"/>
      <x:c r="G11493" s="139"/>
      <x:c r="H11493" s="139"/>
      <x:c r="I11493" s="266" t="n">
        <x:f>INT((ROW()-ROW($I$46))/((CARROT_CAP+1)*(MESCLUN_CAP+1)))</x:f>
        <x:v>17</x:v>
      </x:c>
      <x:c r="J11493" s="266" t="n">
        <x:f>MOD(INT((ROW()-ROW($I$46))/(MESCLUN_CAP+1)),CARROT_CAP+1)</x:f>
        <x:v>12</x:v>
      </x:c>
      <x:c r="K11493" s="266" t="n">
        <x:f>MOD(ROW()-ROW($I$46),MESCLUN_CAP+1)</x:f>
        <x:v>8</x:v>
      </x:c>
      <x:c r="L11493" s="266" t="n">
        <x:f>SUM(I11493:K11493)</x:f>
        <x:v>37</x:v>
      </x:c>
      <x:c r="M11493" s="267" t="n">
        <x:f>I11493*TOMATO_HOURS*WEEKS*(1+TOMATO_DIM)^I11493+J11493*CARROT_HOURS*WEEKS*(1+CARROT_DIM)^J11493+K11493*MESCLUN_HOURS*WEEKS*(1+MESCLUN_DIM)^K11493</x:f>
        <x:v>8615.114509193181</x:v>
      </x:c>
      <x:c r="N11493" s="267" t="n">
        <x:f>MAX(M11493-FARMER_HOURS,0)/TEMP_HOURS_PER_WORKER</x:f>
        <x:v>5.482718409161931</x:v>
      </x:c>
      <x:c r="O11493" s="268" t="n">
        <x:f>I11493*TOMATO_PRICE+J11493*CARROT_PRICE+K11493*MESCLUN_PRICE</x:f>
        <x:v>196328</x:v>
      </x:c>
      <x:c r="P11493" s="268" t="n">
        <x:f>I11493*TOMATO_FERTILIZER+J11493*CARROT_FERTILIZER+K11493*MESCLUN_FERTILIZER</x:f>
        <x:v>27280</x:v>
      </x:c>
      <x:c r="Q11493" s="268" t="n">
        <x:f>MIN(M11493,FARMER_HOURS)*FARMER_RATE+MAX(M11493-FARMER_HOURS,0)*TEMP_RATE</x:f>
        <x:v>162067.96022904827</x:v>
      </x:c>
      <x:c r="R11493" s="268" t="n">
        <x:f>O11493-P11493-Q11493-FIXED_COST</x:f>
        <x:v>-13019.960229048273</x:v>
      </x:c>
      <x:c r="S11493" s="139" t="str">
        <x:f>IF(AND(L11493&lt;=TOTAL_BED_CAP,N11493&lt;=TEMP_WORKER_CAP),"YES","NO")</x:f>
        <x:v>NO</x:v>
      </x:c>
      <x:c r="T11493" s="139" t="n">
        <x:f>IF(S11493="YES",R11493,-1E+99)</x:f>
        <x:v>-1e+99</x:v>
      </x:c>
    </x:row>
    <x:row r="11494">
      <x:c r="A11494" s="139"/>
      <x:c r="B11494" s="139"/>
      <x:c r="C11494" s="139"/>
      <x:c r="D11494" s="139"/>
      <x:c r="E11494" s="139"/>
      <x:c r="F11494" s="139"/>
      <x:c r="G11494" s="139"/>
      <x:c r="H11494" s="139"/>
      <x:c r="I11494" s="266" t="n">
        <x:f>INT((ROW()-ROW($I$46))/((CARROT_CAP+1)*(MESCLUN_CAP+1)))</x:f>
        <x:v>17</x:v>
      </x:c>
      <x:c r="J11494" s="266" t="n">
        <x:f>MOD(INT((ROW()-ROW($I$46))/(MESCLUN_CAP+1)),CARROT_CAP+1)</x:f>
        <x:v>12</x:v>
      </x:c>
      <x:c r="K11494" s="266" t="n">
        <x:f>MOD(ROW()-ROW($I$46),MESCLUN_CAP+1)</x:f>
        <x:v>9</x:v>
      </x:c>
      <x:c r="L11494" s="266" t="n">
        <x:f>SUM(I11494:K11494)</x:f>
        <x:v>38</x:v>
      </x:c>
      <x:c r="M11494" s="267" t="n">
        <x:f>I11494*TOMATO_HOURS*WEEKS*(1+TOMATO_DIM)^I11494+J11494*CARROT_HOURS*WEEKS*(1+CARROT_DIM)^J11494+K11494*MESCLUN_HOURS*WEEKS*(1+MESCLUN_DIM)^K11494</x:f>
        <x:v>8670.407844633575</x:v>
      </x:c>
      <x:c r="N11494" s="267" t="n">
        <x:f>MAX(M11494-FARMER_HOURS,0)/TEMP_HOURS_PER_WORKER</x:f>
        <x:v>5.521116558773316</x:v>
      </x:c>
      <x:c r="O11494" s="268" t="n">
        <x:f>I11494*TOMATO_PRICE+J11494*CARROT_PRICE+K11494*MESCLUN_PRICE</x:f>
        <x:v>199028</x:v>
      </x:c>
      <x:c r="P11494" s="268" t="n">
        <x:f>I11494*TOMATO_FERTILIZER+J11494*CARROT_FERTILIZER+K11494*MESCLUN_FERTILIZER</x:f>
        <x:v>28160</x:v>
      </x:c>
      <x:c r="Q11494" s="268" t="n">
        <x:f>MIN(M11494,FARMER_HOURS)*FARMER_RATE+MAX(M11494-FARMER_HOURS,0)*TEMP_RATE</x:f>
        <x:v>163027.9139693329</x:v>
      </x:c>
      <x:c r="R11494" s="268" t="n">
        <x:f>O11494-P11494-Q11494-FIXED_COST</x:f>
        <x:v>-12159.913969332905</x:v>
      </x:c>
      <x:c r="S11494" s="139" t="str">
        <x:f>IF(AND(L11494&lt;=TOTAL_BED_CAP,N11494&lt;=TEMP_WORKER_CAP),"YES","NO")</x:f>
        <x:v>NO</x:v>
      </x:c>
      <x:c r="T11494" s="139" t="n">
        <x:f>IF(S11494="YES",R11494,-1E+99)</x:f>
        <x:v>-1e+99</x:v>
      </x:c>
    </x:row>
    <x:row r="11495">
      <x:c r="A11495" s="139"/>
      <x:c r="B11495" s="139"/>
      <x:c r="C11495" s="139"/>
      <x:c r="D11495" s="139"/>
      <x:c r="E11495" s="139"/>
      <x:c r="F11495" s="139"/>
      <x:c r="G11495" s="139"/>
      <x:c r="H11495" s="139"/>
      <x:c r="I11495" s="266" t="n">
        <x:f>INT((ROW()-ROW($I$46))/((CARROT_CAP+1)*(MESCLUN_CAP+1)))</x:f>
        <x:v>17</x:v>
      </x:c>
      <x:c r="J11495" s="266" t="n">
        <x:f>MOD(INT((ROW()-ROW($I$46))/(MESCLUN_CAP+1)),CARROT_CAP+1)</x:f>
        <x:v>12</x:v>
      </x:c>
      <x:c r="K11495" s="266" t="n">
        <x:f>MOD(ROW()-ROW($I$46),MESCLUN_CAP+1)</x:f>
        <x:v>10</x:v>
      </x:c>
      <x:c r="L11495" s="266" t="n">
        <x:f>SUM(I11495:K11495)</x:f>
        <x:v>39</x:v>
      </x:c>
      <x:c r="M11495" s="267" t="n">
        <x:f>I11495*TOMATO_HOURS*WEEKS*(1+TOMATO_DIM)^I11495+J11495*CARROT_HOURS*WEEKS*(1+CARROT_DIM)^J11495+K11495*MESCLUN_HOURS*WEEKS*(1+MESCLUN_DIM)^K11495</x:f>
        <x:v>8727.021386116787</x:v>
      </x:c>
      <x:c r="N11495" s="267" t="n">
        <x:f>MAX(M11495-FARMER_HOURS,0)/TEMP_HOURS_PER_WORKER</x:f>
        <x:v>5.5604315181366575</x:v>
      </x:c>
      <x:c r="O11495" s="268" t="n">
        <x:f>I11495*TOMATO_PRICE+J11495*CARROT_PRICE+K11495*MESCLUN_PRICE</x:f>
        <x:v>201728</x:v>
      </x:c>
      <x:c r="P11495" s="268" t="n">
        <x:f>I11495*TOMATO_FERTILIZER+J11495*CARROT_FERTILIZER+K11495*MESCLUN_FERTILIZER</x:f>
        <x:v>29040</x:v>
      </x:c>
      <x:c r="Q11495" s="268" t="n">
        <x:f>MIN(M11495,FARMER_HOURS)*FARMER_RATE+MAX(M11495-FARMER_HOURS,0)*TEMP_RATE</x:f>
        <x:v>164010.78795341644</x:v>
      </x:c>
      <x:c r="R11495" s="268" t="n">
        <x:f>O11495-P11495-Q11495-FIXED_COST</x:f>
        <x:v>-11322.787953416439</x:v>
      </x:c>
      <x:c r="S11495" s="139" t="str">
        <x:f>IF(AND(L11495&lt;=TOTAL_BED_CAP,N11495&lt;=TEMP_WORKER_CAP),"YES","NO")</x:f>
        <x:v>NO</x:v>
      </x:c>
      <x:c r="T11495" s="139" t="n">
        <x:f>IF(S11495="YES",R11495,-1E+99)</x:f>
        <x:v>-1e+99</x:v>
      </x:c>
    </x:row>
    <x:row r="11496">
      <x:c r="A11496" s="139"/>
      <x:c r="B11496" s="139"/>
      <x:c r="C11496" s="139"/>
      <x:c r="D11496" s="139"/>
      <x:c r="E11496" s="139"/>
      <x:c r="F11496" s="139"/>
      <x:c r="G11496" s="139"/>
      <x:c r="H11496" s="139"/>
      <x:c r="I11496" s="266" t="n">
        <x:f>INT((ROW()-ROW($I$46))/((CARROT_CAP+1)*(MESCLUN_CAP+1)))</x:f>
        <x:v>17</x:v>
      </x:c>
      <x:c r="J11496" s="266" t="n">
        <x:f>MOD(INT((ROW()-ROW($I$46))/(MESCLUN_CAP+1)),CARROT_CAP+1)</x:f>
        <x:v>12</x:v>
      </x:c>
      <x:c r="K11496" s="266" t="n">
        <x:f>MOD(ROW()-ROW($I$46),MESCLUN_CAP+1)</x:f>
        <x:v>11</x:v>
      </x:c>
      <x:c r="L11496" s="266" t="n">
        <x:f>SUM(I11496:K11496)</x:f>
        <x:v>40</x:v>
      </x:c>
      <x:c r="M11496" s="267" t="n">
        <x:f>I11496*TOMATO_HOURS*WEEKS*(1+TOMATO_DIM)^I11496+J11496*CARROT_HOURS*WEEKS*(1+CARROT_DIM)^J11496+K11496*MESCLUN_HOURS*WEEKS*(1+MESCLUN_DIM)^K11496</x:f>
        <x:v>8784.979499210227</x:v>
      </x:c>
      <x:c r="N11496" s="267" t="n">
        <x:f>MAX(M11496-FARMER_HOURS,0)/TEMP_HOURS_PER_WORKER</x:f>
        <x:v>5.60068020778488</x:v>
      </x:c>
      <x:c r="O11496" s="268" t="n">
        <x:f>I11496*TOMATO_PRICE+J11496*CARROT_PRICE+K11496*MESCLUN_PRICE</x:f>
        <x:v>204428</x:v>
      </x:c>
      <x:c r="P11496" s="268" t="n">
        <x:f>I11496*TOMATO_FERTILIZER+J11496*CARROT_FERTILIZER+K11496*MESCLUN_FERTILIZER</x:f>
        <x:v>29920</x:v>
      </x:c>
      <x:c r="Q11496" s="268" t="n">
        <x:f>MIN(M11496,FARMER_HOURS)*FARMER_RATE+MAX(M11496-FARMER_HOURS,0)*TEMP_RATE</x:f>
        <x:v>165017.005194622</x:v>
      </x:c>
      <x:c r="R11496" s="268" t="n">
        <x:f>O11496-P11496-Q11496-FIXED_COST</x:f>
        <x:v>-10509.005194622005</x:v>
      </x:c>
      <x:c r="S11496" s="139" t="str">
        <x:f>IF(AND(L11496&lt;=TOTAL_BED_CAP,N11496&lt;=TEMP_WORKER_CAP),"YES","NO")</x:f>
        <x:v>NO</x:v>
      </x:c>
      <x:c r="T11496" s="139" t="n">
        <x:f>IF(S11496="YES",R11496,-1E+99)</x:f>
        <x:v>-1e+99</x:v>
      </x:c>
    </x:row>
    <x:row r="11497">
      <x:c r="A11497" s="139"/>
      <x:c r="B11497" s="139"/>
      <x:c r="C11497" s="139"/>
      <x:c r="D11497" s="139"/>
      <x:c r="E11497" s="139"/>
      <x:c r="F11497" s="139"/>
      <x:c r="G11497" s="139"/>
      <x:c r="H11497" s="139"/>
      <x:c r="I11497" s="266" t="n">
        <x:f>INT((ROW()-ROW($I$46))/((CARROT_CAP+1)*(MESCLUN_CAP+1)))</x:f>
        <x:v>17</x:v>
      </x:c>
      <x:c r="J11497" s="266" t="n">
        <x:f>MOD(INT((ROW()-ROW($I$46))/(MESCLUN_CAP+1)),CARROT_CAP+1)</x:f>
        <x:v>12</x:v>
      </x:c>
      <x:c r="K11497" s="266" t="n">
        <x:f>MOD(ROW()-ROW($I$46),MESCLUN_CAP+1)</x:f>
        <x:v>12</x:v>
      </x:c>
      <x:c r="L11497" s="266" t="n">
        <x:f>SUM(I11497:K11497)</x:f>
        <x:v>41</x:v>
      </x:c>
      <x:c r="M11497" s="267" t="n">
        <x:f>I11497*TOMATO_HOURS*WEEKS*(1+TOMATO_DIM)^I11497+J11497*CARROT_HOURS*WEEKS*(1+CARROT_DIM)^J11497+K11497*MESCLUN_HOURS*WEEKS*(1+MESCLUN_DIM)^K11497</x:f>
        <x:v>8844.306952338291</x:v>
      </x:c>
      <x:c r="N11497" s="267" t="n">
        <x:f>MAX(M11497-FARMER_HOURS,0)/TEMP_HOURS_PER_WORKER</x:f>
        <x:v>5.641879828012702</x:v>
      </x:c>
      <x:c r="O11497" s="268" t="n">
        <x:f>I11497*TOMATO_PRICE+J11497*CARROT_PRICE+K11497*MESCLUN_PRICE</x:f>
        <x:v>207128</x:v>
      </x:c>
      <x:c r="P11497" s="268" t="n">
        <x:f>I11497*TOMATO_FERTILIZER+J11497*CARROT_FERTILIZER+K11497*MESCLUN_FERTILIZER</x:f>
        <x:v>30800</x:v>
      </x:c>
      <x:c r="Q11497" s="268" t="n">
        <x:f>MIN(M11497,FARMER_HOURS)*FARMER_RATE+MAX(M11497-FARMER_HOURS,0)*TEMP_RATE</x:f>
        <x:v>166046.99570031755</x:v>
      </x:c>
      <x:c r="R11497" s="268" t="n">
        <x:f>O11497-P11497-Q11497-FIXED_COST</x:f>
        <x:v>-9718.995700317551</x:v>
      </x:c>
      <x:c r="S11497" s="139" t="str">
        <x:f>IF(AND(L11497&lt;=TOTAL_BED_CAP,N11497&lt;=TEMP_WORKER_CAP),"YES","NO")</x:f>
        <x:v>NO</x:v>
      </x:c>
      <x:c r="T11497" s="139" t="n">
        <x:f>IF(S11497="YES",R11497,-1E+99)</x:f>
        <x:v>-1e+99</x:v>
      </x:c>
    </x:row>
    <x:row r="11498">
      <x:c r="A11498" s="139"/>
      <x:c r="B11498" s="139"/>
      <x:c r="C11498" s="139"/>
      <x:c r="D11498" s="139"/>
      <x:c r="E11498" s="139"/>
      <x:c r="F11498" s="139"/>
      <x:c r="G11498" s="139"/>
      <x:c r="H11498" s="139"/>
      <x:c r="I11498" s="266" t="n">
        <x:f>INT((ROW()-ROW($I$46))/((CARROT_CAP+1)*(MESCLUN_CAP+1)))</x:f>
        <x:v>17</x:v>
      </x:c>
      <x:c r="J11498" s="266" t="n">
        <x:f>MOD(INT((ROW()-ROW($I$46))/(MESCLUN_CAP+1)),CARROT_CAP+1)</x:f>
        <x:v>12</x:v>
      </x:c>
      <x:c r="K11498" s="266" t="n">
        <x:f>MOD(ROW()-ROW($I$46),MESCLUN_CAP+1)</x:f>
        <x:v>13</x:v>
      </x:c>
      <x:c r="L11498" s="266" t="n">
        <x:f>SUM(I11498:K11498)</x:f>
        <x:v>42</x:v>
      </x:c>
      <x:c r="M11498" s="267" t="n">
        <x:f>I11498*TOMATO_HOURS*WEEKS*(1+TOMATO_DIM)^I11498+J11498*CARROT_HOURS*WEEKS*(1+CARROT_DIM)^J11498+K11498*MESCLUN_HOURS*WEEKS*(1+MESCLUN_DIM)^K11498</x:f>
        <x:v>8905.028923046675</x:v>
      </x:c>
      <x:c r="N11498" s="267" t="n">
        <x:f>MAX(M11498-FARMER_HOURS,0)/TEMP_HOURS_PER_WORKER</x:f>
        <x:v>5.684047863226858</x:v>
      </x:c>
      <x:c r="O11498" s="268" t="n">
        <x:f>I11498*TOMATO_PRICE+J11498*CARROT_PRICE+K11498*MESCLUN_PRICE</x:f>
        <x:v>209828</x:v>
      </x:c>
      <x:c r="P11498" s="268" t="n">
        <x:f>I11498*TOMATO_FERTILIZER+J11498*CARROT_FERTILIZER+K11498*MESCLUN_FERTILIZER</x:f>
        <x:v>31680</x:v>
      </x:c>
      <x:c r="Q11498" s="268" t="n">
        <x:f>MIN(M11498,FARMER_HOURS)*FARMER_RATE+MAX(M11498-FARMER_HOURS,0)*TEMP_RATE</x:f>
        <x:v>167101.19658067144</x:v>
      </x:c>
      <x:c r="R11498" s="268" t="n">
        <x:f>O11498-P11498-Q11498-FIXED_COST</x:f>
        <x:v>-8953.196580671443</x:v>
      </x:c>
      <x:c r="S11498" s="139" t="str">
        <x:f>IF(AND(L11498&lt;=TOTAL_BED_CAP,N11498&lt;=TEMP_WORKER_CAP),"YES","NO")</x:f>
        <x:v>NO</x:v>
      </x:c>
      <x:c r="T11498" s="139" t="n">
        <x:f>IF(S11498="YES",R11498,-1E+99)</x:f>
        <x:v>-1e+99</x:v>
      </x:c>
    </x:row>
    <x:row r="11499">
      <x:c r="A11499" s="139"/>
      <x:c r="B11499" s="139"/>
      <x:c r="C11499" s="139"/>
      <x:c r="D11499" s="139"/>
      <x:c r="E11499" s="139"/>
      <x:c r="F11499" s="139"/>
      <x:c r="G11499" s="139"/>
      <x:c r="H11499" s="139"/>
      <x:c r="I11499" s="266" t="n">
        <x:f>INT((ROW()-ROW($I$46))/((CARROT_CAP+1)*(MESCLUN_CAP+1)))</x:f>
        <x:v>17</x:v>
      </x:c>
      <x:c r="J11499" s="266" t="n">
        <x:f>MOD(INT((ROW()-ROW($I$46))/(MESCLUN_CAP+1)),CARROT_CAP+1)</x:f>
        <x:v>12</x:v>
      </x:c>
      <x:c r="K11499" s="266" t="n">
        <x:f>MOD(ROW()-ROW($I$46),MESCLUN_CAP+1)</x:f>
        <x:v>14</x:v>
      </x:c>
      <x:c r="L11499" s="266" t="n">
        <x:f>SUM(I11499:K11499)</x:f>
        <x:v>43</x:v>
      </x:c>
      <x:c r="M11499" s="267" t="n">
        <x:f>I11499*TOMATO_HOURS*WEEKS*(1+TOMATO_DIM)^I11499+J11499*CARROT_HOURS*WEEKS*(1+CARROT_DIM)^J11499+K11499*MESCLUN_HOURS*WEEKS*(1+MESCLUN_DIM)^K11499</x:f>
        <x:v>8967.171004360336</x:v>
      </x:c>
      <x:c r="N11499" s="267" t="n">
        <x:f>MAX(M11499-FARMER_HOURS,0)/TEMP_HOURS_PER_WORKER</x:f>
        <x:v>5.727202086361345</x:v>
      </x:c>
      <x:c r="O11499" s="268" t="n">
        <x:f>I11499*TOMATO_PRICE+J11499*CARROT_PRICE+K11499*MESCLUN_PRICE</x:f>
        <x:v>212528</x:v>
      </x:c>
      <x:c r="P11499" s="268" t="n">
        <x:f>I11499*TOMATO_FERTILIZER+J11499*CARROT_FERTILIZER+K11499*MESCLUN_FERTILIZER</x:f>
        <x:v>32560</x:v>
      </x:c>
      <x:c r="Q11499" s="268" t="n">
        <x:f>MIN(M11499,FARMER_HOURS)*FARMER_RATE+MAX(M11499-FARMER_HOURS,0)*TEMP_RATE</x:f>
        <x:v>168180.0521590336</x:v>
      </x:c>
      <x:c r="R11499" s="268" t="n">
        <x:f>O11499-P11499-Q11499-FIXED_COST</x:f>
        <x:v>-8212.0521590336</x:v>
      </x:c>
      <x:c r="S11499" s="139" t="str">
        <x:f>IF(AND(L11499&lt;=TOTAL_BED_CAP,N11499&lt;=TEMP_WORKER_CAP),"YES","NO")</x:f>
        <x:v>NO</x:v>
      </x:c>
      <x:c r="T11499" s="139" t="n">
        <x:f>IF(S11499="YES",R11499,-1E+99)</x:f>
        <x:v>-1e+99</x:v>
      </x:c>
    </x:row>
    <x:row r="11500">
      <x:c r="A11500" s="139"/>
      <x:c r="B11500" s="139"/>
      <x:c r="C11500" s="139"/>
      <x:c r="D11500" s="139"/>
      <x:c r="E11500" s="139"/>
      <x:c r="F11500" s="139"/>
      <x:c r="G11500" s="139"/>
      <x:c r="H11500" s="139"/>
      <x:c r="I11500" s="266" t="n">
        <x:f>INT((ROW()-ROW($I$46))/((CARROT_CAP+1)*(MESCLUN_CAP+1)))</x:f>
        <x:v>17</x:v>
      </x:c>
      <x:c r="J11500" s="266" t="n">
        <x:f>MOD(INT((ROW()-ROW($I$46))/(MESCLUN_CAP+1)),CARROT_CAP+1)</x:f>
        <x:v>12</x:v>
      </x:c>
      <x:c r="K11500" s="266" t="n">
        <x:f>MOD(ROW()-ROW($I$46),MESCLUN_CAP+1)</x:f>
        <x:v>15</x:v>
      </x:c>
      <x:c r="L11500" s="266" t="n">
        <x:f>SUM(I11500:K11500)</x:f>
        <x:v>44</x:v>
      </x:c>
      <x:c r="M11500" s="267" t="n">
        <x:f>I11500*TOMATO_HOURS*WEEKS*(1+TOMATO_DIM)^I11500+J11500*CARROT_HOURS*WEEKS*(1+CARROT_DIM)^J11500+K11500*MESCLUN_HOURS*WEEKS*(1+MESCLUN_DIM)^K11500</x:f>
        <x:v>9030.759211236484</x:v>
      </x:c>
      <x:c r="N11500" s="267" t="n">
        <x:f>MAX(M11500-FARMER_HOURS,0)/TEMP_HOURS_PER_WORKER</x:f>
        <x:v>5.7713605633586695</x:v>
      </x:c>
      <x:c r="O11500" s="268" t="n">
        <x:f>I11500*TOMATO_PRICE+J11500*CARROT_PRICE+K11500*MESCLUN_PRICE</x:f>
        <x:v>215228</x:v>
      </x:c>
      <x:c r="P11500" s="268" t="n">
        <x:f>I11500*TOMATO_FERTILIZER+J11500*CARROT_FERTILIZER+K11500*MESCLUN_FERTILIZER</x:f>
        <x:v>33440</x:v>
      </x:c>
      <x:c r="Q11500" s="268" t="n">
        <x:f>MIN(M11500,FARMER_HOURS)*FARMER_RATE+MAX(M11500-FARMER_HOURS,0)*TEMP_RATE</x:f>
        <x:v>169284.01408396673</x:v>
      </x:c>
      <x:c r="R11500" s="268" t="n">
        <x:f>O11500-P11500-Q11500-FIXED_COST</x:f>
        <x:v>-7496.014083966729</x:v>
      </x:c>
      <x:c r="S11500" s="139" t="str">
        <x:f>IF(AND(L11500&lt;=TOTAL_BED_CAP,N11500&lt;=TEMP_WORKER_CAP),"YES","NO")</x:f>
        <x:v>NO</x:v>
      </x:c>
      <x:c r="T11500" s="139" t="n">
        <x:f>IF(S11500="YES",R11500,-1E+99)</x:f>
        <x:v>-1e+99</x:v>
      </x:c>
    </x:row>
    <x:row r="11501">
      <x:c r="A11501" s="139"/>
      <x:c r="B11501" s="139"/>
      <x:c r="C11501" s="139"/>
      <x:c r="D11501" s="139"/>
      <x:c r="E11501" s="139"/>
      <x:c r="F11501" s="139"/>
      <x:c r="G11501" s="139"/>
      <x:c r="H11501" s="139"/>
      <x:c r="I11501" s="266" t="n">
        <x:f>INT((ROW()-ROW($I$46))/((CARROT_CAP+1)*(MESCLUN_CAP+1)))</x:f>
        <x:v>17</x:v>
      </x:c>
      <x:c r="J11501" s="266" t="n">
        <x:f>MOD(INT((ROW()-ROW($I$46))/(MESCLUN_CAP+1)),CARROT_CAP+1)</x:f>
        <x:v>12</x:v>
      </x:c>
      <x:c r="K11501" s="266" t="n">
        <x:f>MOD(ROW()-ROW($I$46),MESCLUN_CAP+1)</x:f>
        <x:v>16</x:v>
      </x:c>
      <x:c r="L11501" s="266" t="n">
        <x:f>SUM(I11501:K11501)</x:f>
        <x:v>45</x:v>
      </x:c>
      <x:c r="M11501" s="267" t="n">
        <x:f>I11501*TOMATO_HOURS*WEEKS*(1+TOMATO_DIM)^I11501+J11501*CARROT_HOURS*WEEKS*(1+CARROT_DIM)^J11501+K11501*MESCLUN_HOURS*WEEKS*(1+MESCLUN_DIM)^K11501</x:f>
        <x:v>9095.819987113971</x:v>
      </x:c>
      <x:c r="N11501" s="267" t="n">
        <x:f>MAX(M11501-FARMER_HOURS,0)/TEMP_HOURS_PER_WORKER</x:f>
        <x:v>5.8165416577180356</x:v>
      </x:c>
      <x:c r="O11501" s="268" t="n">
        <x:f>I11501*TOMATO_PRICE+J11501*CARROT_PRICE+K11501*MESCLUN_PRICE</x:f>
        <x:v>217928</x:v>
      </x:c>
      <x:c r="P11501" s="268" t="n">
        <x:f>I11501*TOMATO_FERTILIZER+J11501*CARROT_FERTILIZER+K11501*MESCLUN_FERTILIZER</x:f>
        <x:v>34320</x:v>
      </x:c>
      <x:c r="Q11501" s="268" t="n">
        <x:f>MIN(M11501,FARMER_HOURS)*FARMER_RATE+MAX(M11501-FARMER_HOURS,0)*TEMP_RATE</x:f>
        <x:v>170413.5414429509</x:v>
      </x:c>
      <x:c r="R11501" s="268" t="n">
        <x:f>O11501-P11501-Q11501-FIXED_COST</x:f>
        <x:v>-6805.541442950896</x:v>
      </x:c>
      <x:c r="S11501" s="139" t="str">
        <x:f>IF(AND(L11501&lt;=TOTAL_BED_CAP,N11501&lt;=TEMP_WORKER_CAP),"YES","NO")</x:f>
        <x:v>NO</x:v>
      </x:c>
      <x:c r="T11501" s="139" t="n">
        <x:f>IF(S11501="YES",R11501,-1E+99)</x:f>
        <x:v>-1e+99</x:v>
      </x:c>
    </x:row>
    <x:row r="11502">
      <x:c r="A11502" s="139"/>
      <x:c r="B11502" s="139"/>
      <x:c r="C11502" s="139"/>
      <x:c r="D11502" s="139"/>
      <x:c r="E11502" s="139"/>
      <x:c r="F11502" s="139"/>
      <x:c r="G11502" s="139"/>
      <x:c r="H11502" s="139"/>
      <x:c r="I11502" s="266" t="n">
        <x:f>INT((ROW()-ROW($I$46))/((CARROT_CAP+1)*(MESCLUN_CAP+1)))</x:f>
        <x:v>17</x:v>
      </x:c>
      <x:c r="J11502" s="266" t="n">
        <x:f>MOD(INT((ROW()-ROW($I$46))/(MESCLUN_CAP+1)),CARROT_CAP+1)</x:f>
        <x:v>12</x:v>
      </x:c>
      <x:c r="K11502" s="266" t="n">
        <x:f>MOD(ROW()-ROW($I$46),MESCLUN_CAP+1)</x:f>
        <x:v>17</x:v>
      </x:c>
      <x:c r="L11502" s="266" t="n">
        <x:f>SUM(I11502:K11502)</x:f>
        <x:v>46</x:v>
      </x:c>
      <x:c r="M11502" s="267" t="n">
        <x:f>I11502*TOMATO_HOURS*WEEKS*(1+TOMATO_DIM)^I11502+J11502*CARROT_HOURS*WEEKS*(1+CARROT_DIM)^J11502+K11502*MESCLUN_HOURS*WEEKS*(1+MESCLUN_DIM)^K11502</x:f>
        <x:v>9162.380210560512</x:v>
      </x:c>
      <x:c r="N11502" s="267" t="n">
        <x:f>MAX(M11502-FARMER_HOURS,0)/TEMP_HOURS_PER_WORKER</x:f>
        <x:v>5.862764035111467</x:v>
      </x:c>
      <x:c r="O11502" s="268" t="n">
        <x:f>I11502*TOMATO_PRICE+J11502*CARROT_PRICE+K11502*MESCLUN_PRICE</x:f>
        <x:v>220628</x:v>
      </x:c>
      <x:c r="P11502" s="268" t="n">
        <x:f>I11502*TOMATO_FERTILIZER+J11502*CARROT_FERTILIZER+K11502*MESCLUN_FERTILIZER</x:f>
        <x:v>35200</x:v>
      </x:c>
      <x:c r="Q11502" s="268" t="n">
        <x:f>MIN(M11502,FARMER_HOURS)*FARMER_RATE+MAX(M11502-FARMER_HOURS,0)*TEMP_RATE</x:f>
        <x:v>171569.10087778667</x:v>
      </x:c>
      <x:c r="R11502" s="268" t="n">
        <x:f>O11502-P11502-Q11502-FIXED_COST</x:f>
        <x:v>-6141.100877786666</x:v>
      </x:c>
      <x:c r="S11502" s="139" t="str">
        <x:f>IF(AND(L11502&lt;=TOTAL_BED_CAP,N11502&lt;=TEMP_WORKER_CAP),"YES","NO")</x:f>
        <x:v>NO</x:v>
      </x:c>
      <x:c r="T11502" s="139" t="n">
        <x:f>IF(S11502="YES",R11502,-1E+99)</x:f>
        <x:v>-1e+99</x:v>
      </x:c>
    </x:row>
    <x:row r="11503">
      <x:c r="A11503" s="139"/>
      <x:c r="B11503" s="139"/>
      <x:c r="C11503" s="139"/>
      <x:c r="D11503" s="139"/>
      <x:c r="E11503" s="139"/>
      <x:c r="F11503" s="139"/>
      <x:c r="G11503" s="139"/>
      <x:c r="H11503" s="139"/>
      <x:c r="I11503" s="266" t="n">
        <x:f>INT((ROW()-ROW($I$46))/((CARROT_CAP+1)*(MESCLUN_CAP+1)))</x:f>
        <x:v>17</x:v>
      </x:c>
      <x:c r="J11503" s="266" t="n">
        <x:f>MOD(INT((ROW()-ROW($I$46))/(MESCLUN_CAP+1)),CARROT_CAP+1)</x:f>
        <x:v>12</x:v>
      </x:c>
      <x:c r="K11503" s="266" t="n">
        <x:f>MOD(ROW()-ROW($I$46),MESCLUN_CAP+1)</x:f>
        <x:v>18</x:v>
      </x:c>
      <x:c r="L11503" s="266" t="n">
        <x:f>SUM(I11503:K11503)</x:f>
        <x:v>47</x:v>
      </x:c>
      <x:c r="M11503" s="267" t="n">
        <x:f>I11503*TOMATO_HOURS*WEEKS*(1+TOMATO_DIM)^I11503+J11503*CARROT_HOURS*WEEKS*(1+CARROT_DIM)^J11503+K11503*MESCLUN_HOURS*WEEKS*(1+MESCLUN_DIM)^K11503</x:f>
        <x:v>9230.4672020191</x:v>
      </x:c>
      <x:c r="N11503" s="267" t="n">
        <x:f>MAX(M11503-FARMER_HOURS,0)/TEMP_HOURS_PER_WORKER</x:f>
        <x:v>5.910046668068819</x:v>
      </x:c>
      <x:c r="O11503" s="268" t="n">
        <x:f>I11503*TOMATO_PRICE+J11503*CARROT_PRICE+K11503*MESCLUN_PRICE</x:f>
        <x:v>223328</x:v>
      </x:c>
      <x:c r="P11503" s="268" t="n">
        <x:f>I11503*TOMATO_FERTILIZER+J11503*CARROT_FERTILIZER+K11503*MESCLUN_FERTILIZER</x:f>
        <x:v>36080</x:v>
      </x:c>
      <x:c r="Q11503" s="268" t="n">
        <x:f>MIN(M11503,FARMER_HOURS)*FARMER_RATE+MAX(M11503-FARMER_HOURS,0)*TEMP_RATE</x:f>
        <x:v>172751.16670172047</x:v>
      </x:c>
      <x:c r="R11503" s="268" t="n">
        <x:f>O11503-P11503-Q11503-FIXED_COST</x:f>
        <x:v>-5503.1667017204745</x:v>
      </x:c>
      <x:c r="S11503" s="139" t="str">
        <x:f>IF(AND(L11503&lt;=TOTAL_BED_CAP,N11503&lt;=TEMP_WORKER_CAP),"YES","NO")</x:f>
        <x:v>NO</x:v>
      </x:c>
      <x:c r="T11503" s="139" t="n">
        <x:f>IF(S11503="YES",R11503,-1E+99)</x:f>
        <x:v>-1e+99</x:v>
      </x:c>
    </x:row>
    <x:row r="11504">
      <x:c r="A11504" s="139"/>
      <x:c r="B11504" s="139"/>
      <x:c r="C11504" s="139"/>
      <x:c r="D11504" s="139"/>
      <x:c r="E11504" s="139"/>
      <x:c r="F11504" s="139"/>
      <x:c r="G11504" s="139"/>
      <x:c r="H11504" s="139"/>
      <x:c r="I11504" s="266" t="n">
        <x:f>INT((ROW()-ROW($I$46))/((CARROT_CAP+1)*(MESCLUN_CAP+1)))</x:f>
        <x:v>17</x:v>
      </x:c>
      <x:c r="J11504" s="266" t="n">
        <x:f>MOD(INT((ROW()-ROW($I$46))/(MESCLUN_CAP+1)),CARROT_CAP+1)</x:f>
        <x:v>12</x:v>
      </x:c>
      <x:c r="K11504" s="266" t="n">
        <x:f>MOD(ROW()-ROW($I$46),MESCLUN_CAP+1)</x:f>
        <x:v>19</x:v>
      </x:c>
      <x:c r="L11504" s="266" t="n">
        <x:f>SUM(I11504:K11504)</x:f>
        <x:v>48</x:v>
      </x:c>
      <x:c r="M11504" s="267" t="n">
        <x:f>I11504*TOMATO_HOURS*WEEKS*(1+TOMATO_DIM)^I11504+J11504*CARROT_HOURS*WEEKS*(1+CARROT_DIM)^J11504+K11504*MESCLUN_HOURS*WEEKS*(1+MESCLUN_DIM)^K11504</x:f>
        <x:v>9300.108730655122</x:v>
      </x:c>
      <x:c r="N11504" s="267" t="n">
        <x:f>MAX(M11504-FARMER_HOURS,0)/TEMP_HOURS_PER_WORKER</x:f>
        <x:v>5.958408840732724</x:v>
      </x:c>
      <x:c r="O11504" s="268" t="n">
        <x:f>I11504*TOMATO_PRICE+J11504*CARROT_PRICE+K11504*MESCLUN_PRICE</x:f>
        <x:v>226028</x:v>
      </x:c>
      <x:c r="P11504" s="268" t="n">
        <x:f>I11504*TOMATO_FERTILIZER+J11504*CARROT_FERTILIZER+K11504*MESCLUN_FERTILIZER</x:f>
        <x:v>36960</x:v>
      </x:c>
      <x:c r="Q11504" s="268" t="n">
        <x:f>MIN(M11504,FARMER_HOURS)*FARMER_RATE+MAX(M11504-FARMER_HOURS,0)*TEMP_RATE</x:f>
        <x:v>173960.2210183181</x:v>
      </x:c>
      <x:c r="R11504" s="268" t="n">
        <x:f>O11504-P11504-Q11504-FIXED_COST</x:f>
        <x:v>-4892.221018318087</x:v>
      </x:c>
      <x:c r="S11504" s="139" t="str">
        <x:f>IF(AND(L11504&lt;=TOTAL_BED_CAP,N11504&lt;=TEMP_WORKER_CAP),"YES","NO")</x:f>
        <x:v>NO</x:v>
      </x:c>
      <x:c r="T11504" s="139" t="n">
        <x:f>IF(S11504="YES",R11504,-1E+99)</x:f>
        <x:v>-1e+99</x:v>
      </x:c>
    </x:row>
    <x:row r="11505">
      <x:c r="A11505" s="139"/>
      <x:c r="B11505" s="139"/>
      <x:c r="C11505" s="139"/>
      <x:c r="D11505" s="139"/>
      <x:c r="E11505" s="139"/>
      <x:c r="F11505" s="139"/>
      <x:c r="G11505" s="139"/>
      <x:c r="H11505" s="139"/>
      <x:c r="I11505" s="266" t="n">
        <x:f>INT((ROW()-ROW($I$46))/((CARROT_CAP+1)*(MESCLUN_CAP+1)))</x:f>
        <x:v>17</x:v>
      </x:c>
      <x:c r="J11505" s="266" t="n">
        <x:f>MOD(INT((ROW()-ROW($I$46))/(MESCLUN_CAP+1)),CARROT_CAP+1)</x:f>
        <x:v>12</x:v>
      </x:c>
      <x:c r="K11505" s="266" t="n">
        <x:f>MOD(ROW()-ROW($I$46),MESCLUN_CAP+1)</x:f>
        <x:v>20</x:v>
      </x:c>
      <x:c r="L11505" s="266" t="n">
        <x:f>SUM(I11505:K11505)</x:f>
        <x:v>49</x:v>
      </x:c>
      <x:c r="M11505" s="267" t="n">
        <x:f>I11505*TOMATO_HOURS*WEEKS*(1+TOMATO_DIM)^I11505+J11505*CARROT_HOURS*WEEKS*(1+CARROT_DIM)^J11505+K11505*MESCLUN_HOURS*WEEKS*(1+MESCLUN_DIM)^K11505</x:f>
        <x:v>9371.333021305598</x:v>
      </x:c>
      <x:c r="N11505" s="267" t="n">
        <x:f>MAX(M11505-FARMER_HOURS,0)/TEMP_HOURS_PER_WORKER</x:f>
        <x:v>6.0078701536844425</x:v>
      </x:c>
      <x:c r="O11505" s="268" t="n">
        <x:f>I11505*TOMATO_PRICE+J11505*CARROT_PRICE+K11505*MESCLUN_PRICE</x:f>
        <x:v>228728</x:v>
      </x:c>
      <x:c r="P11505" s="268" t="n">
        <x:f>I11505*TOMATO_FERTILIZER+J11505*CARROT_FERTILIZER+K11505*MESCLUN_FERTILIZER</x:f>
        <x:v>37840</x:v>
      </x:c>
      <x:c r="Q11505" s="268" t="n">
        <x:f>MIN(M11505,FARMER_HOURS)*FARMER_RATE+MAX(M11505-FARMER_HOURS,0)*TEMP_RATE</x:f>
        <x:v>175196.75384211107</x:v>
      </x:c>
      <x:c r="R11505" s="268" t="n">
        <x:f>O11505-P11505-Q11505-FIXED_COST</x:f>
        <x:v>-4308.753842111066</x:v>
      </x:c>
      <x:c r="S11505" s="139" t="str">
        <x:f>IF(AND(L11505&lt;=TOTAL_BED_CAP,N11505&lt;=TEMP_WORKER_CAP),"YES","NO")</x:f>
        <x:v>NO</x:v>
      </x:c>
      <x:c r="T11505" s="139" t="n">
        <x:f>IF(S11505="YES",R11505,-1E+99)</x:f>
        <x:v>-1e+99</x:v>
      </x:c>
    </x:row>
    <x:row r="11506">
      <x:c r="A11506" s="139"/>
      <x:c r="B11506" s="139"/>
      <x:c r="C11506" s="139"/>
      <x:c r="D11506" s="139"/>
      <x:c r="E11506" s="139"/>
      <x:c r="F11506" s="139"/>
      <x:c r="G11506" s="139"/>
      <x:c r="H11506" s="139"/>
      <x:c r="I11506" s="266" t="n">
        <x:f>INT((ROW()-ROW($I$46))/((CARROT_CAP+1)*(MESCLUN_CAP+1)))</x:f>
        <x:v>17</x:v>
      </x:c>
      <x:c r="J11506" s="266" t="n">
        <x:f>MOD(INT((ROW()-ROW($I$46))/(MESCLUN_CAP+1)),CARROT_CAP+1)</x:f>
        <x:v>12</x:v>
      </x:c>
      <x:c r="K11506" s="266" t="n">
        <x:f>MOD(ROW()-ROW($I$46),MESCLUN_CAP+1)</x:f>
        <x:v>21</x:v>
      </x:c>
      <x:c r="L11506" s="266" t="n">
        <x:f>SUM(I11506:K11506)</x:f>
        <x:v>50</x:v>
      </x:c>
      <x:c r="M11506" s="267" t="n">
        <x:f>I11506*TOMATO_HOURS*WEEKS*(1+TOMATO_DIM)^I11506+J11506*CARROT_HOURS*WEEKS*(1+CARROT_DIM)^J11506+K11506*MESCLUN_HOURS*WEEKS*(1+MESCLUN_DIM)^K11506</x:f>
        <x:v>9444.168761532042</x:v>
      </x:c>
      <x:c r="N11506" s="267" t="n">
        <x:f>MAX(M11506-FARMER_HOURS,0)/TEMP_HOURS_PER_WORKER</x:f>
        <x:v>6.058450528841696</x:v>
      </x:c>
      <x:c r="O11506" s="268" t="n">
        <x:f>I11506*TOMATO_PRICE+J11506*CARROT_PRICE+K11506*MESCLUN_PRICE</x:f>
        <x:v>231428</x:v>
      </x:c>
      <x:c r="P11506" s="268" t="n">
        <x:f>I11506*TOMATO_FERTILIZER+J11506*CARROT_FERTILIZER+K11506*MESCLUN_FERTILIZER</x:f>
        <x:v>38720</x:v>
      </x:c>
      <x:c r="Q11506" s="268" t="n">
        <x:f>MIN(M11506,FARMER_HOURS)*FARMER_RATE+MAX(M11506-FARMER_HOURS,0)*TEMP_RATE</x:f>
        <x:v>176461.2632210424</x:v>
      </x:c>
      <x:c r="R11506" s="268" t="n">
        <x:f>O11506-P11506-Q11506-FIXED_COST</x:f>
        <x:v>-3753.2632210424053</x:v>
      </x:c>
      <x:c r="S11506" s="139" t="str">
        <x:f>IF(AND(L11506&lt;=TOTAL_BED_CAP,N11506&lt;=TEMP_WORKER_CAP),"YES","NO")</x:f>
        <x:v>NO</x:v>
      </x:c>
      <x:c r="T11506" s="139" t="n">
        <x:f>IF(S11506="YES",R11506,-1E+99)</x:f>
        <x:v>-1e+99</x:v>
      </x:c>
    </x:row>
    <x:row r="11507">
      <x:c r="A11507" s="139"/>
      <x:c r="B11507" s="139"/>
      <x:c r="C11507" s="139"/>
      <x:c r="D11507" s="139"/>
      <x:c r="E11507" s="139"/>
      <x:c r="F11507" s="139"/>
      <x:c r="G11507" s="139"/>
      <x:c r="H11507" s="139"/>
      <x:c r="I11507" s="266" t="n">
        <x:f>INT((ROW()-ROW($I$46))/((CARROT_CAP+1)*(MESCLUN_CAP+1)))</x:f>
        <x:v>17</x:v>
      </x:c>
      <x:c r="J11507" s="266" t="n">
        <x:f>MOD(INT((ROW()-ROW($I$46))/(MESCLUN_CAP+1)),CARROT_CAP+1)</x:f>
        <x:v>12</x:v>
      </x:c>
      <x:c r="K11507" s="266" t="n">
        <x:f>MOD(ROW()-ROW($I$46),MESCLUN_CAP+1)</x:f>
        <x:v>22</x:v>
      </x:c>
      <x:c r="L11507" s="266" t="n">
        <x:f>SUM(I11507:K11507)</x:f>
        <x:v>51</x:v>
      </x:c>
      <x:c r="M11507" s="267" t="n">
        <x:f>I11507*TOMATO_HOURS*WEEKS*(1+TOMATO_DIM)^I11507+J11507*CARROT_HOURS*WEEKS*(1+CARROT_DIM)^J11507+K11507*MESCLUN_HOURS*WEEKS*(1+MESCLUN_DIM)^K11507</x:f>
        <x:v>9518.645108778437</x:v>
      </x:c>
      <x:c r="N11507" s="267" t="n">
        <x:f>MAX(M11507-FARMER_HOURS,0)/TEMP_HOURS_PER_WORKER</x:f>
        <x:v>6.11017021442947</x:v>
      </x:c>
      <x:c r="O11507" s="268" t="n">
        <x:f>I11507*TOMATO_PRICE+J11507*CARROT_PRICE+K11507*MESCLUN_PRICE</x:f>
        <x:v>234128</x:v>
      </x:c>
      <x:c r="P11507" s="268" t="n">
        <x:f>I11507*TOMATO_FERTILIZER+J11507*CARROT_FERTILIZER+K11507*MESCLUN_FERTILIZER</x:f>
        <x:v>39600</x:v>
      </x:c>
      <x:c r="Q11507" s="268" t="n">
        <x:f>MIN(M11507,FARMER_HOURS)*FARMER_RATE+MAX(M11507-FARMER_HOURS,0)*TEMP_RATE</x:f>
        <x:v>177754.25536073674</x:v>
      </x:c>
      <x:c r="R11507" s="268" t="n">
        <x:f>O11507-P11507-Q11507-FIXED_COST</x:f>
        <x:v>-3226.2553607367445</x:v>
      </x:c>
      <x:c r="S11507" s="139" t="str">
        <x:f>IF(AND(L11507&lt;=TOTAL_BED_CAP,N11507&lt;=TEMP_WORKER_CAP),"YES","NO")</x:f>
        <x:v>NO</x:v>
      </x:c>
      <x:c r="T11507" s="139" t="n">
        <x:f>IF(S11507="YES",R11507,-1E+99)</x:f>
        <x:v>-1e+99</x:v>
      </x:c>
    </x:row>
    <x:row r="11508">
      <x:c r="A11508" s="139"/>
      <x:c r="B11508" s="139"/>
      <x:c r="C11508" s="139"/>
      <x:c r="D11508" s="139"/>
      <x:c r="E11508" s="139"/>
      <x:c r="F11508" s="139"/>
      <x:c r="G11508" s="139"/>
      <x:c r="H11508" s="139"/>
      <x:c r="I11508" s="266" t="n">
        <x:f>INT((ROW()-ROW($I$46))/((CARROT_CAP+1)*(MESCLUN_CAP+1)))</x:f>
        <x:v>17</x:v>
      </x:c>
      <x:c r="J11508" s="266" t="n">
        <x:f>MOD(INT((ROW()-ROW($I$46))/(MESCLUN_CAP+1)),CARROT_CAP+1)</x:f>
        <x:v>12</x:v>
      </x:c>
      <x:c r="K11508" s="266" t="n">
        <x:f>MOD(ROW()-ROW($I$46),MESCLUN_CAP+1)</x:f>
        <x:v>23</x:v>
      </x:c>
      <x:c r="L11508" s="266" t="n">
        <x:f>SUM(I11508:K11508)</x:f>
        <x:v>52</x:v>
      </x:c>
      <x:c r="M11508" s="267" t="n">
        <x:f>I11508*TOMATO_HOURS*WEEKS*(1+TOMATO_DIM)^I11508+J11508*CARROT_HOURS*WEEKS*(1+CARROT_DIM)^J11508+K11508*MESCLUN_HOURS*WEEKS*(1+MESCLUN_DIM)^K11508</x:f>
        <x:v>9594.791697635874</x:v>
      </x:c>
      <x:c r="N11508" s="267" t="n">
        <x:f>MAX(M11508-FARMER_HOURS,0)/TEMP_HOURS_PER_WORKER</x:f>
        <x:v>6.163049790024912</x:v>
      </x:c>
      <x:c r="O11508" s="268" t="n">
        <x:f>I11508*TOMATO_PRICE+J11508*CARROT_PRICE+K11508*MESCLUN_PRICE</x:f>
        <x:v>236828</x:v>
      </x:c>
      <x:c r="P11508" s="268" t="n">
        <x:f>I11508*TOMATO_FERTILIZER+J11508*CARROT_FERTILIZER+K11508*MESCLUN_FERTILIZER</x:f>
        <x:v>40480</x:v>
      </x:c>
      <x:c r="Q11508" s="268" t="n">
        <x:f>MIN(M11508,FARMER_HOURS)*FARMER_RATE+MAX(M11508-FARMER_HOURS,0)*TEMP_RATE</x:f>
        <x:v>179076.2447506228</x:v>
      </x:c>
      <x:c r="R11508" s="268" t="n">
        <x:f>O11508-P11508-Q11508-FIXED_COST</x:f>
        <x:v>-2728.2447506228054</x:v>
      </x:c>
      <x:c r="S11508" s="139" t="str">
        <x:f>IF(AND(L11508&lt;=TOTAL_BED_CAP,N11508&lt;=TEMP_WORKER_CAP),"YES","NO")</x:f>
        <x:v>NO</x:v>
      </x:c>
      <x:c r="T11508" s="139" t="n">
        <x:f>IF(S11508="YES",R11508,-1E+99)</x:f>
        <x:v>-1e+99</x:v>
      </x:c>
    </x:row>
    <x:row r="11509">
      <x:c r="A11509" s="139"/>
      <x:c r="B11509" s="139"/>
      <x:c r="C11509" s="139"/>
      <x:c r="D11509" s="139"/>
      <x:c r="E11509" s="139"/>
      <x:c r="F11509" s="139"/>
      <x:c r="G11509" s="139"/>
      <x:c r="H11509" s="139"/>
      <x:c r="I11509" s="266" t="n">
        <x:f>INT((ROW()-ROW($I$46))/((CARROT_CAP+1)*(MESCLUN_CAP+1)))</x:f>
        <x:v>17</x:v>
      </x:c>
      <x:c r="J11509" s="266" t="n">
        <x:f>MOD(INT((ROW()-ROW($I$46))/(MESCLUN_CAP+1)),CARROT_CAP+1)</x:f>
        <x:v>12</x:v>
      </x:c>
      <x:c r="K11509" s="266" t="n">
        <x:f>MOD(ROW()-ROW($I$46),MESCLUN_CAP+1)</x:f>
        <x:v>24</x:v>
      </x:c>
      <x:c r="L11509" s="266" t="n">
        <x:f>SUM(I11509:K11509)</x:f>
        <x:v>53</x:v>
      </x:c>
      <x:c r="M11509" s="267" t="n">
        <x:f>I11509*TOMATO_HOURS*WEEKS*(1+TOMATO_DIM)^I11509+J11509*CARROT_HOURS*WEEKS*(1+CARROT_DIM)^J11509+K11509*MESCLUN_HOURS*WEEKS*(1+MESCLUN_DIM)^K11509</x:f>
        <x:v>9672.63864721537</x:v>
      </x:c>
      <x:c r="N11509" s="267" t="n">
        <x:f>MAX(M11509-FARMER_HOURS,0)/TEMP_HOURS_PER_WORKER</x:f>
        <x:v>6.21711017167734</x:v>
      </x:c>
      <x:c r="O11509" s="268" t="n">
        <x:f>I11509*TOMATO_PRICE+J11509*CARROT_PRICE+K11509*MESCLUN_PRICE</x:f>
        <x:v>239528</x:v>
      </x:c>
      <x:c r="P11509" s="268" t="n">
        <x:f>I11509*TOMATO_FERTILIZER+J11509*CARROT_FERTILIZER+K11509*MESCLUN_FERTILIZER</x:f>
        <x:v>41360</x:v>
      </x:c>
      <x:c r="Q11509" s="268" t="n">
        <x:f>MIN(M11509,FARMER_HOURS)*FARMER_RATE+MAX(M11509-FARMER_HOURS,0)*TEMP_RATE</x:f>
        <x:v>180427.7542919335</x:v>
      </x:c>
      <x:c r="R11509" s="268" t="n">
        <x:f>O11509-P11509-Q11509-FIXED_COST</x:f>
        <x:v>-2259.7542919334956</x:v>
      </x:c>
      <x:c r="S11509" s="139" t="str">
        <x:f>IF(AND(L11509&lt;=TOTAL_BED_CAP,N11509&lt;=TEMP_WORKER_CAP),"YES","NO")</x:f>
        <x:v>NO</x:v>
      </x:c>
      <x:c r="T11509" s="139" t="n">
        <x:f>IF(S11509="YES",R11509,-1E+99)</x:f>
        <x:v>-1e+99</x:v>
      </x:c>
    </x:row>
    <x:row r="11510">
      <x:c r="A11510" s="139"/>
      <x:c r="B11510" s="139"/>
      <x:c r="C11510" s="139"/>
      <x:c r="D11510" s="139"/>
      <x:c r="E11510" s="139"/>
      <x:c r="F11510" s="139"/>
      <x:c r="G11510" s="139"/>
      <x:c r="H11510" s="139"/>
      <x:c r="I11510" s="266" t="n">
        <x:f>INT((ROW()-ROW($I$46))/((CARROT_CAP+1)*(MESCLUN_CAP+1)))</x:f>
        <x:v>17</x:v>
      </x:c>
      <x:c r="J11510" s="266" t="n">
        <x:f>MOD(INT((ROW()-ROW($I$46))/(MESCLUN_CAP+1)),CARROT_CAP+1)</x:f>
        <x:v>12</x:v>
      </x:c>
      <x:c r="K11510" s="266" t="n">
        <x:f>MOD(ROW()-ROW($I$46),MESCLUN_CAP+1)</x:f>
        <x:v>25</x:v>
      </x:c>
      <x:c r="L11510" s="266" t="n">
        <x:f>SUM(I11510:K11510)</x:f>
        <x:v>54</x:v>
      </x:c>
      <x:c r="M11510" s="267" t="n">
        <x:f>I11510*TOMATO_HOURS*WEEKS*(1+TOMATO_DIM)^I11510+J11510*CARROT_HOURS*WEEKS*(1+CARROT_DIM)^J11510+K11510*MESCLUN_HOURS*WEEKS*(1+MESCLUN_DIM)^K11510</x:f>
        <x:v>9752.216568630467</x:v>
      </x:c>
      <x:c r="N11510" s="267" t="n">
        <x:f>MAX(M11510-FARMER_HOURS,0)/TEMP_HOURS_PER_WORKER</x:f>
        <x:v>6.272372617104491</x:v>
      </x:c>
      <x:c r="O11510" s="268" t="n">
        <x:f>I11510*TOMATO_PRICE+J11510*CARROT_PRICE+K11510*MESCLUN_PRICE</x:f>
        <x:v>242228</x:v>
      </x:c>
      <x:c r="P11510" s="268" t="n">
        <x:f>I11510*TOMATO_FERTILIZER+J11510*CARROT_FERTILIZER+K11510*MESCLUN_FERTILIZER</x:f>
        <x:v>42240</x:v>
      </x:c>
      <x:c r="Q11510" s="268" t="n">
        <x:f>MIN(M11510,FARMER_HOURS)*FARMER_RATE+MAX(M11510-FARMER_HOURS,0)*TEMP_RATE</x:f>
        <x:v>181809.31542761228</x:v>
      </x:c>
      <x:c r="R11510" s="268" t="n">
        <x:f>O11510-P11510-Q11510-FIXED_COST</x:f>
        <x:v>-1821.3154276122805</x:v>
      </x:c>
      <x:c r="S11510" s="139" t="str">
        <x:f>IF(AND(L11510&lt;=TOTAL_BED_CAP,N11510&lt;=TEMP_WORKER_CAP),"YES","NO")</x:f>
        <x:v>NO</x:v>
      </x:c>
      <x:c r="T11510" s="139" t="n">
        <x:f>IF(S11510="YES",R11510,-1E+99)</x:f>
        <x:v>-1e+99</x:v>
      </x:c>
    </x:row>
    <x:row r="11511">
      <x:c r="A11511" s="139"/>
      <x:c r="B11511" s="139"/>
      <x:c r="C11511" s="139"/>
      <x:c r="D11511" s="139"/>
      <x:c r="E11511" s="139"/>
      <x:c r="F11511" s="139"/>
      <x:c r="G11511" s="139"/>
      <x:c r="H11511" s="139"/>
      <x:c r="I11511" s="266" t="n">
        <x:f>INT((ROW()-ROW($I$46))/((CARROT_CAP+1)*(MESCLUN_CAP+1)))</x:f>
        <x:v>17</x:v>
      </x:c>
      <x:c r="J11511" s="266" t="n">
        <x:f>MOD(INT((ROW()-ROW($I$46))/(MESCLUN_CAP+1)),CARROT_CAP+1)</x:f>
        <x:v>12</x:v>
      </x:c>
      <x:c r="K11511" s="266" t="n">
        <x:f>MOD(ROW()-ROW($I$46),MESCLUN_CAP+1)</x:f>
        <x:v>26</x:v>
      </x:c>
      <x:c r="L11511" s="266" t="n">
        <x:f>SUM(I11511:K11511)</x:f>
        <x:v>55</x:v>
      </x:c>
      <x:c r="M11511" s="267" t="n">
        <x:f>I11511*TOMATO_HOURS*WEEKS*(1+TOMATO_DIM)^I11511+J11511*CARROT_HOURS*WEEKS*(1+CARROT_DIM)^J11511+K11511*MESCLUN_HOURS*WEEKS*(1+MESCLUN_DIM)^K11511</x:f>
        <x:v>9833.556572591186</x:v>
      </x:c>
      <x:c r="N11511" s="267" t="n">
        <x:f>MAX(M11511-FARMER_HOURS,0)/TEMP_HOURS_PER_WORKER</x:f>
        <x:v>6.328858730966101</x:v>
      </x:c>
      <x:c r="O11511" s="268" t="n">
        <x:f>I11511*TOMATO_PRICE+J11511*CARROT_PRICE+K11511*MESCLUN_PRICE</x:f>
        <x:v>244928</x:v>
      </x:c>
      <x:c r="P11511" s="268" t="n">
        <x:f>I11511*TOMATO_FERTILIZER+J11511*CARROT_FERTILIZER+K11511*MESCLUN_FERTILIZER</x:f>
        <x:v>43120</x:v>
      </x:c>
      <x:c r="Q11511" s="268" t="n">
        <x:f>MIN(M11511,FARMER_HOURS)*FARMER_RATE+MAX(M11511-FARMER_HOURS,0)*TEMP_RATE</x:f>
        <x:v>183221.46827415252</x:v>
      </x:c>
      <x:c r="R11511" s="268" t="n">
        <x:f>O11511-P11511-Q11511-FIXED_COST</x:f>
        <x:v>-1413.4682741525176</x:v>
      </x:c>
      <x:c r="S11511" s="139" t="str">
        <x:f>IF(AND(L11511&lt;=TOTAL_BED_CAP,N11511&lt;=TEMP_WORKER_CAP),"YES","NO")</x:f>
        <x:v>NO</x:v>
      </x:c>
      <x:c r="T11511" s="139" t="n">
        <x:f>IF(S11511="YES",R11511,-1E+99)</x:f>
        <x:v>-1e+99</x:v>
      </x:c>
    </x:row>
    <x:row r="11512">
      <x:c r="A11512" s="139"/>
      <x:c r="B11512" s="139"/>
      <x:c r="C11512" s="139"/>
      <x:c r="D11512" s="139"/>
      <x:c r="E11512" s="139"/>
      <x:c r="F11512" s="139"/>
      <x:c r="G11512" s="139"/>
      <x:c r="H11512" s="139"/>
      <x:c r="I11512" s="266" t="n">
        <x:f>INT((ROW()-ROW($I$46))/((CARROT_CAP+1)*(MESCLUN_CAP+1)))</x:f>
        <x:v>17</x:v>
      </x:c>
      <x:c r="J11512" s="266" t="n">
        <x:f>MOD(INT((ROW()-ROW($I$46))/(MESCLUN_CAP+1)),CARROT_CAP+1)</x:f>
        <x:v>12</x:v>
      </x:c>
      <x:c r="K11512" s="266" t="n">
        <x:f>MOD(ROW()-ROW($I$46),MESCLUN_CAP+1)</x:f>
        <x:v>27</x:v>
      </x:c>
      <x:c r="L11512" s="266" t="n">
        <x:f>SUM(I11512:K11512)</x:f>
        <x:v>56</x:v>
      </x:c>
      <x:c r="M11512" s="267" t="n">
        <x:f>I11512*TOMATO_HOURS*WEEKS*(1+TOMATO_DIM)^I11512+J11512*CARROT_HOURS*WEEKS*(1+CARROT_DIM)^J11512+K11512*MESCLUN_HOURS*WEEKS*(1+MESCLUN_DIM)^K11512</x:f>
        <x:v>9916.690277110942</x:v>
      </x:c>
      <x:c r="N11512" s="267" t="n">
        <x:f>MAX(M11512-FARMER_HOURS,0)/TEMP_HOURS_PER_WORKER</x:f>
        <x:v>6.386590470215932</x:v>
      </x:c>
      <x:c r="O11512" s="268" t="n">
        <x:f>I11512*TOMATO_PRICE+J11512*CARROT_PRICE+K11512*MESCLUN_PRICE</x:f>
        <x:v>247628</x:v>
      </x:c>
      <x:c r="P11512" s="268" t="n">
        <x:f>I11512*TOMATO_FERTILIZER+J11512*CARROT_FERTILIZER+K11512*MESCLUN_FERTILIZER</x:f>
        <x:v>44000</x:v>
      </x:c>
      <x:c r="Q11512" s="268" t="n">
        <x:f>MIN(M11512,FARMER_HOURS)*FARMER_RATE+MAX(M11512-FARMER_HOURS,0)*TEMP_RATE</x:f>
        <x:v>184664.7617553983</x:v>
      </x:c>
      <x:c r="R11512" s="268" t="n">
        <x:f>O11512-P11512-Q11512-FIXED_COST</x:f>
        <x:v>-1036.7617553983</x:v>
      </x:c>
      <x:c r="S11512" s="139" t="str">
        <x:f>IF(AND(L11512&lt;=TOTAL_BED_CAP,N11512&lt;=TEMP_WORKER_CAP),"YES","NO")</x:f>
        <x:v>NO</x:v>
      </x:c>
      <x:c r="T11512" s="139" t="n">
        <x:f>IF(S11512="YES",R11512,-1E+99)</x:f>
        <x:v>-1e+99</x:v>
      </x:c>
    </x:row>
    <x:row r="11513">
      <x:c r="A11513" s="139"/>
      <x:c r="B11513" s="139"/>
      <x:c r="C11513" s="139"/>
      <x:c r="D11513" s="139"/>
      <x:c r="E11513" s="139"/>
      <x:c r="F11513" s="139"/>
      <x:c r="G11513" s="139"/>
      <x:c r="H11513" s="139"/>
      <x:c r="I11513" s="266" t="n">
        <x:f>INT((ROW()-ROW($I$46))/((CARROT_CAP+1)*(MESCLUN_CAP+1)))</x:f>
        <x:v>17</x:v>
      </x:c>
      <x:c r="J11513" s="266" t="n">
        <x:f>MOD(INT((ROW()-ROW($I$46))/(MESCLUN_CAP+1)),CARROT_CAP+1)</x:f>
        <x:v>12</x:v>
      </x:c>
      <x:c r="K11513" s="266" t="n">
        <x:f>MOD(ROW()-ROW($I$46),MESCLUN_CAP+1)</x:f>
        <x:v>28</x:v>
      </x:c>
      <x:c r="L11513" s="266" t="n">
        <x:f>SUM(I11513:K11513)</x:f>
        <x:v>57</x:v>
      </x:c>
      <x:c r="M11513" s="267" t="n">
        <x:f>I11513*TOMATO_HOURS*WEEKS*(1+TOMATO_DIM)^I11513+J11513*CARROT_HOURS*WEEKS*(1+CARROT_DIM)^J11513+K11513*MESCLUN_HOURS*WEEKS*(1+MESCLUN_DIM)^K11513</x:f>
        <x:v>10001.649815328095</x:v>
      </x:c>
      <x:c r="N11513" s="267" t="n">
        <x:f>MAX(M11513-FARMER_HOURS,0)/TEMP_HOURS_PER_WORKER</x:f>
        <x:v>6.4455901495334</x:v>
      </x:c>
      <x:c r="O11513" s="268" t="n">
        <x:f>I11513*TOMATO_PRICE+J11513*CARROT_PRICE+K11513*MESCLUN_PRICE</x:f>
        <x:v>250328</x:v>
      </x:c>
      <x:c r="P11513" s="268" t="n">
        <x:f>I11513*TOMATO_FERTILIZER+J11513*CARROT_FERTILIZER+K11513*MESCLUN_FERTILIZER</x:f>
        <x:v>44880</x:v>
      </x:c>
      <x:c r="Q11513" s="268" t="n">
        <x:f>MIN(M11513,FARMER_HOURS)*FARMER_RATE+MAX(M11513-FARMER_HOURS,0)*TEMP_RATE</x:f>
        <x:v>186139.75373833498</x:v>
      </x:c>
      <x:c r="R11513" s="268" t="n">
        <x:f>O11513-P11513-Q11513-FIXED_COST</x:f>
        <x:v>-691.7537383349845</x:v>
      </x:c>
      <x:c r="S11513" s="139" t="str">
        <x:f>IF(AND(L11513&lt;=TOTAL_BED_CAP,N11513&lt;=TEMP_WORKER_CAP),"YES","NO")</x:f>
        <x:v>NO</x:v>
      </x:c>
      <x:c r="T11513" s="139" t="n">
        <x:f>IF(S11513="YES",R11513,-1E+99)</x:f>
        <x:v>-1e+99</x:v>
      </x:c>
    </x:row>
    <x:row r="11514">
      <x:c r="A11514" s="139"/>
      <x:c r="B11514" s="139"/>
      <x:c r="C11514" s="139"/>
      <x:c r="D11514" s="139"/>
      <x:c r="E11514" s="139"/>
      <x:c r="F11514" s="139"/>
      <x:c r="G11514" s="139"/>
      <x:c r="H11514" s="139"/>
      <x:c r="I11514" s="266" t="n">
        <x:f>INT((ROW()-ROW($I$46))/((CARROT_CAP+1)*(MESCLUN_CAP+1)))</x:f>
        <x:v>17</x:v>
      </x:c>
      <x:c r="J11514" s="266" t="n">
        <x:f>MOD(INT((ROW()-ROW($I$46))/(MESCLUN_CAP+1)),CARROT_CAP+1)</x:f>
        <x:v>12</x:v>
      </x:c>
      <x:c r="K11514" s="266" t="n">
        <x:f>MOD(ROW()-ROW($I$46),MESCLUN_CAP+1)</x:f>
        <x:v>29</x:v>
      </x:c>
      <x:c r="L11514" s="266" t="n">
        <x:f>SUM(I11514:K11514)</x:f>
        <x:v>58</x:v>
      </x:c>
      <x:c r="M11514" s="267" t="n">
        <x:f>I11514*TOMATO_HOURS*WEEKS*(1+TOMATO_DIM)^I11514+J11514*CARROT_HOURS*WEEKS*(1+CARROT_DIM)^J11514+K11514*MESCLUN_HOURS*WEEKS*(1+MESCLUN_DIM)^K11514</x:f>
        <x:v>10088.467843443748</x:v>
      </x:c>
      <x:c r="N11514" s="267" t="n">
        <x:f>MAX(M11514-FARMER_HOURS,0)/TEMP_HOURS_PER_WORKER</x:f>
        <x:v>6.505880446835937</x:v>
      </x:c>
      <x:c r="O11514" s="268" t="n">
        <x:f>I11514*TOMATO_PRICE+J11514*CARROT_PRICE+K11514*MESCLUN_PRICE</x:f>
        <x:v>253028</x:v>
      </x:c>
      <x:c r="P11514" s="268" t="n">
        <x:f>I11514*TOMATO_FERTILIZER+J11514*CARROT_FERTILIZER+K11514*MESCLUN_FERTILIZER</x:f>
        <x:v>45760</x:v>
      </x:c>
      <x:c r="Q11514" s="268" t="n">
        <x:f>MIN(M11514,FARMER_HOURS)*FARMER_RATE+MAX(M11514-FARMER_HOURS,0)*TEMP_RATE</x:f>
        <x:v>187647.0111708984</x:v>
      </x:c>
      <x:c r="R11514" s="268" t="n">
        <x:f>O11514-P11514-Q11514-FIXED_COST</x:f>
        <x:v>-379.01117089838954</x:v>
      </x:c>
      <x:c r="S11514" s="139" t="str">
        <x:f>IF(AND(L11514&lt;=TOTAL_BED_CAP,N11514&lt;=TEMP_WORKER_CAP),"YES","NO")</x:f>
        <x:v>NO</x:v>
      </x:c>
      <x:c r="T11514" s="139" t="n">
        <x:f>IF(S11514="YES",R11514,-1E+99)</x:f>
        <x:v>-1e+99</x:v>
      </x:c>
    </x:row>
    <x:row r="11515">
      <x:c r="A11515" s="139"/>
      <x:c r="B11515" s="139"/>
      <x:c r="C11515" s="139"/>
      <x:c r="D11515" s="139"/>
      <x:c r="E11515" s="139"/>
      <x:c r="F11515" s="139"/>
      <x:c r="G11515" s="139"/>
      <x:c r="H11515" s="139"/>
      <x:c r="I11515" s="266" t="n">
        <x:f>INT((ROW()-ROW($I$46))/((CARROT_CAP+1)*(MESCLUN_CAP+1)))</x:f>
        <x:v>17</x:v>
      </x:c>
      <x:c r="J11515" s="266" t="n">
        <x:f>MOD(INT((ROW()-ROW($I$46))/(MESCLUN_CAP+1)),CARROT_CAP+1)</x:f>
        <x:v>12</x:v>
      </x:c>
      <x:c r="K11515" s="266" t="n">
        <x:f>MOD(ROW()-ROW($I$46),MESCLUN_CAP+1)</x:f>
        <x:v>30</x:v>
      </x:c>
      <x:c r="L11515" s="266" t="n">
        <x:f>SUM(I11515:K11515)</x:f>
        <x:v>59</x:v>
      </x:c>
      <x:c r="M11515" s="267" t="n">
        <x:f>I11515*TOMATO_HOURS*WEEKS*(1+TOMATO_DIM)^I11515+J11515*CARROT_HOURS*WEEKS*(1+CARROT_DIM)^J11515+K11515*MESCLUN_HOURS*WEEKS*(1+MESCLUN_DIM)^K11515</x:f>
        <x:v>10177.17754877752</x:v>
      </x:c>
      <x:c r="N11515" s="267" t="n">
        <x:f>MAX(M11515-FARMER_HOURS,0)/TEMP_HOURS_PER_WORKER</x:f>
        <x:v>6.567484408873278</x:v>
      </x:c>
      <x:c r="O11515" s="268" t="n">
        <x:f>I11515*TOMATO_PRICE+J11515*CARROT_PRICE+K11515*MESCLUN_PRICE</x:f>
        <x:v>255728</x:v>
      </x:c>
      <x:c r="P11515" s="268" t="n">
        <x:f>I11515*TOMATO_FERTILIZER+J11515*CARROT_FERTILIZER+K11515*MESCLUN_FERTILIZER</x:f>
        <x:v>46640</x:v>
      </x:c>
      <x:c r="Q11515" s="268" t="n">
        <x:f>MIN(M11515,FARMER_HOURS)*FARMER_RATE+MAX(M11515-FARMER_HOURS,0)*TEMP_RATE</x:f>
        <x:v>189187.11022183194</x:v>
      </x:c>
      <x:c r="R11515" s="268" t="n">
        <x:f>O11515-P11515-Q11515-FIXED_COST</x:f>
        <x:v>-99.11022183194291</x:v>
      </x:c>
      <x:c r="S11515" s="139" t="str">
        <x:f>IF(AND(L11515&lt;=TOTAL_BED_CAP,N11515&lt;=TEMP_WORKER_CAP),"YES","NO")</x:f>
        <x:v>NO</x:v>
      </x:c>
      <x:c r="T11515" s="139" t="n">
        <x:f>IF(S11515="YES",R11515,-1E+99)</x:f>
        <x:v>-1e+99</x:v>
      </x:c>
    </x:row>
    <x:row r="11516">
      <x:c r="A11516" s="139"/>
      <x:c r="B11516" s="139"/>
      <x:c r="C11516" s="139"/>
      <x:c r="D11516" s="139"/>
      <x:c r="E11516" s="139"/>
      <x:c r="F11516" s="139"/>
      <x:c r="G11516" s="139"/>
      <x:c r="H11516" s="139"/>
      <x:c r="I11516" s="266" t="n">
        <x:f>INT((ROW()-ROW($I$46))/((CARROT_CAP+1)*(MESCLUN_CAP+1)))</x:f>
        <x:v>17</x:v>
      </x:c>
      <x:c r="J11516" s="266" t="n">
        <x:f>MOD(INT((ROW()-ROW($I$46))/(MESCLUN_CAP+1)),CARROT_CAP+1)</x:f>
        <x:v>13</x:v>
      </x:c>
      <x:c r="K11516" s="266" t="n">
        <x:f>MOD(ROW()-ROW($I$46),MESCLUN_CAP+1)</x:f>
        <x:v>0</x:v>
      </x:c>
      <x:c r="L11516" s="266" t="n">
        <x:f>SUM(I11516:K11516)</x:f>
        <x:v>30</x:v>
      </x:c>
      <x:c r="M11516" s="267" t="n">
        <x:f>I11516*TOMATO_HOURS*WEEKS*(1+TOMATO_DIM)^I11516+J11516*CARROT_HOURS*WEEKS*(1+CARROT_DIM)^J11516+K11516*MESCLUN_HOURS*WEEKS*(1+MESCLUN_DIM)^K11516</x:f>
        <x:v>8270.958843531664</x:v>
      </x:c>
      <x:c r="N11516" s="267" t="n">
        <x:f>MAX(M11516-FARMER_HOURS,0)/TEMP_HOURS_PER_WORKER</x:f>
        <x:v>5.243721419119211</x:v>
      </x:c>
      <x:c r="O11516" s="268" t="n">
        <x:f>I11516*TOMATO_PRICE+J11516*CARROT_PRICE+K11516*MESCLUN_PRICE</x:f>
        <x:v>176822</x:v>
      </x:c>
      <x:c r="P11516" s="268" t="n">
        <x:f>I11516*TOMATO_FERTILIZER+J11516*CARROT_FERTILIZER+K11516*MESCLUN_FERTILIZER</x:f>
        <x:v>20680</x:v>
      </x:c>
      <x:c r="Q11516" s="268" t="n">
        <x:f>MIN(M11516,FARMER_HOURS)*FARMER_RATE+MAX(M11516-FARMER_HOURS,0)*TEMP_RATE</x:f>
        <x:v>156093.03547798027</x:v>
      </x:c>
      <x:c r="R11516" s="268" t="n">
        <x:f>O11516-P11516-Q11516-FIXED_COST</x:f>
        <x:v>-19951.035477980273</x:v>
      </x:c>
      <x:c r="S11516" s="139" t="str">
        <x:f>IF(AND(L11516&lt;=TOTAL_BED_CAP,N11516&lt;=TEMP_WORKER_CAP),"YES","NO")</x:f>
        <x:v>NO</x:v>
      </x:c>
      <x:c r="T11516" s="139" t="n">
        <x:f>IF(S11516="YES",R11516,-1E+99)</x:f>
        <x:v>-1e+99</x:v>
      </x:c>
    </x:row>
    <x:row r="11517">
      <x:c r="A11517" s="139"/>
      <x:c r="B11517" s="139"/>
      <x:c r="C11517" s="139"/>
      <x:c r="D11517" s="139"/>
      <x:c r="E11517" s="139"/>
      <x:c r="F11517" s="139"/>
      <x:c r="G11517" s="139"/>
      <x:c r="H11517" s="139"/>
      <x:c r="I11517" s="266" t="n">
        <x:f>INT((ROW()-ROW($I$46))/((CARROT_CAP+1)*(MESCLUN_CAP+1)))</x:f>
        <x:v>17</x:v>
      </x:c>
      <x:c r="J11517" s="266" t="n">
        <x:f>MOD(INT((ROW()-ROW($I$46))/(MESCLUN_CAP+1)),CARROT_CAP+1)</x:f>
        <x:v>13</x:v>
      </x:c>
      <x:c r="K11517" s="266" t="n">
        <x:f>MOD(ROW()-ROW($I$46),MESCLUN_CAP+1)</x:f>
        <x:v>1</x:v>
      </x:c>
      <x:c r="L11517" s="266" t="n">
        <x:f>SUM(I11517:K11517)</x:f>
        <x:v>31</x:v>
      </x:c>
      <x:c r="M11517" s="267" t="n">
        <x:f>I11517*TOMATO_HOURS*WEEKS*(1+TOMATO_DIM)^I11517+J11517*CARROT_HOURS*WEEKS*(1+CARROT_DIM)^J11517+K11517*MESCLUN_HOURS*WEEKS*(1+MESCLUN_DIM)^K11517</x:f>
        <x:v>8316.521343531664</x:v>
      </x:c>
      <x:c r="N11517" s="267" t="n">
        <x:f>MAX(M11517-FARMER_HOURS,0)/TEMP_HOURS_PER_WORKER</x:f>
        <x:v>5.275362044119211</x:v>
      </x:c>
      <x:c r="O11517" s="268" t="n">
        <x:f>I11517*TOMATO_PRICE+J11517*CARROT_PRICE+K11517*MESCLUN_PRICE</x:f>
        <x:v>179522</x:v>
      </x:c>
      <x:c r="P11517" s="268" t="n">
        <x:f>I11517*TOMATO_FERTILIZER+J11517*CARROT_FERTILIZER+K11517*MESCLUN_FERTILIZER</x:f>
        <x:v>21560</x:v>
      </x:c>
      <x:c r="Q11517" s="268" t="n">
        <x:f>MIN(M11517,FARMER_HOURS)*FARMER_RATE+MAX(M11517-FARMER_HOURS,0)*TEMP_RATE</x:f>
        <x:v>156884.05110298027</x:v>
      </x:c>
      <x:c r="R11517" s="268" t="n">
        <x:f>O11517-P11517-Q11517-FIXED_COST</x:f>
        <x:v>-18922.051102980273</x:v>
      </x:c>
      <x:c r="S11517" s="139" t="str">
        <x:f>IF(AND(L11517&lt;=TOTAL_BED_CAP,N11517&lt;=TEMP_WORKER_CAP),"YES","NO")</x:f>
        <x:v>NO</x:v>
      </x:c>
      <x:c r="T11517" s="139" t="n">
        <x:f>IF(S11517="YES",R11517,-1E+99)</x:f>
        <x:v>-1e+99</x:v>
      </x:c>
    </x:row>
    <x:row r="11518">
      <x:c r="A11518" s="139"/>
      <x:c r="B11518" s="139"/>
      <x:c r="C11518" s="139"/>
      <x:c r="D11518" s="139"/>
      <x:c r="E11518" s="139"/>
      <x:c r="F11518" s="139"/>
      <x:c r="G11518" s="139"/>
      <x:c r="H11518" s="139"/>
      <x:c r="I11518" s="266" t="n">
        <x:f>INT((ROW()-ROW($I$46))/((CARROT_CAP+1)*(MESCLUN_CAP+1)))</x:f>
        <x:v>17</x:v>
      </x:c>
      <x:c r="J11518" s="266" t="n">
        <x:f>MOD(INT((ROW()-ROW($I$46))/(MESCLUN_CAP+1)),CARROT_CAP+1)</x:f>
        <x:v>13</x:v>
      </x:c>
      <x:c r="K11518" s="266" t="n">
        <x:f>MOD(ROW()-ROW($I$46),MESCLUN_CAP+1)</x:f>
        <x:v>2</x:v>
      </x:c>
      <x:c r="L11518" s="266" t="n">
        <x:f>SUM(I11518:K11518)</x:f>
        <x:v>32</x:v>
      </x:c>
      <x:c r="M11518" s="267" t="n">
        <x:f>I11518*TOMATO_HOURS*WEEKS*(1+TOMATO_DIM)^I11518+J11518*CARROT_HOURS*WEEKS*(1+CARROT_DIM)^J11518+K11518*MESCLUN_HOURS*WEEKS*(1+MESCLUN_DIM)^K11518</x:f>
        <x:v>8363.222906031664</x:v>
      </x:c>
      <x:c r="N11518" s="267" t="n">
        <x:f>MAX(M11518-FARMER_HOURS,0)/TEMP_HOURS_PER_WORKER</x:f>
        <x:v>5.307793684744211</x:v>
      </x:c>
      <x:c r="O11518" s="268" t="n">
        <x:f>I11518*TOMATO_PRICE+J11518*CARROT_PRICE+K11518*MESCLUN_PRICE</x:f>
        <x:v>182222</x:v>
      </x:c>
      <x:c r="P11518" s="268" t="n">
        <x:f>I11518*TOMATO_FERTILIZER+J11518*CARROT_FERTILIZER+K11518*MESCLUN_FERTILIZER</x:f>
        <x:v>22440</x:v>
      </x:c>
      <x:c r="Q11518" s="268" t="n">
        <x:f>MIN(M11518,FARMER_HOURS)*FARMER_RATE+MAX(M11518-FARMER_HOURS,0)*TEMP_RATE</x:f>
        <x:v>157694.84211860527</x:v>
      </x:c>
      <x:c r="R11518" s="268" t="n">
        <x:f>O11518-P11518-Q11518-FIXED_COST</x:f>
        <x:v>-17912.842118605273</x:v>
      </x:c>
      <x:c r="S11518" s="139" t="str">
        <x:f>IF(AND(L11518&lt;=TOTAL_BED_CAP,N11518&lt;=TEMP_WORKER_CAP),"YES","NO")</x:f>
        <x:v>NO</x:v>
      </x:c>
      <x:c r="T11518" s="139" t="n">
        <x:f>IF(S11518="YES",R11518,-1E+99)</x:f>
        <x:v>-1e+99</x:v>
      </x:c>
    </x:row>
    <x:row r="11519">
      <x:c r="A11519" s="139"/>
      <x:c r="B11519" s="139"/>
      <x:c r="C11519" s="139"/>
      <x:c r="D11519" s="139"/>
      <x:c r="E11519" s="139"/>
      <x:c r="F11519" s="139"/>
      <x:c r="G11519" s="139"/>
      <x:c r="H11519" s="139"/>
      <x:c r="I11519" s="266" t="n">
        <x:f>INT((ROW()-ROW($I$46))/((CARROT_CAP+1)*(MESCLUN_CAP+1)))</x:f>
        <x:v>17</x:v>
      </x:c>
      <x:c r="J11519" s="266" t="n">
        <x:f>MOD(INT((ROW()-ROW($I$46))/(MESCLUN_CAP+1)),CARROT_CAP+1)</x:f>
        <x:v>13</x:v>
      </x:c>
      <x:c r="K11519" s="266" t="n">
        <x:f>MOD(ROW()-ROW($I$46),MESCLUN_CAP+1)</x:f>
        <x:v>3</x:v>
      </x:c>
      <x:c r="L11519" s="266" t="n">
        <x:f>SUM(I11519:K11519)</x:f>
        <x:v>33</x:v>
      </x:c>
      <x:c r="M11519" s="267" t="n">
        <x:f>I11519*TOMATO_HOURS*WEEKS*(1+TOMATO_DIM)^I11519+J11519*CARROT_HOURS*WEEKS*(1+CARROT_DIM)^J11519+K11519*MESCLUN_HOURS*WEEKS*(1+MESCLUN_DIM)^K11519</x:f>
        <x:v>8411.084888453539</x:v>
      </x:c>
      <x:c r="N11519" s="267" t="n">
        <x:f>MAX(M11519-FARMER_HOURS,0)/TEMP_HOURS_PER_WORKER</x:f>
        <x:v>5.34103117253718</x:v>
      </x:c>
      <x:c r="O11519" s="268" t="n">
        <x:f>I11519*TOMATO_PRICE+J11519*CARROT_PRICE+K11519*MESCLUN_PRICE</x:f>
        <x:v>184922</x:v>
      </x:c>
      <x:c r="P11519" s="268" t="n">
        <x:f>I11519*TOMATO_FERTILIZER+J11519*CARROT_FERTILIZER+K11519*MESCLUN_FERTILIZER</x:f>
        <x:v>23320</x:v>
      </x:c>
      <x:c r="Q11519" s="268" t="n">
        <x:f>MIN(M11519,FARMER_HOURS)*FARMER_RATE+MAX(M11519-FARMER_HOURS,0)*TEMP_RATE</x:f>
        <x:v>158525.7793134295</x:v>
      </x:c>
      <x:c r="R11519" s="268" t="n">
        <x:f>O11519-P11519-Q11519-FIXED_COST</x:f>
        <x:v>-16923.77931342949</x:v>
      </x:c>
      <x:c r="S11519" s="139" t="str">
        <x:f>IF(AND(L11519&lt;=TOTAL_BED_CAP,N11519&lt;=TEMP_WORKER_CAP),"YES","NO")</x:f>
        <x:v>NO</x:v>
      </x:c>
      <x:c r="T11519" s="139" t="n">
        <x:f>IF(S11519="YES",R11519,-1E+99)</x:f>
        <x:v>-1e+99</x:v>
      </x:c>
    </x:row>
    <x:row r="11520">
      <x:c r="A11520" s="139"/>
      <x:c r="B11520" s="139"/>
      <x:c r="C11520" s="139"/>
      <x:c r="D11520" s="139"/>
      <x:c r="E11520" s="139"/>
      <x:c r="F11520" s="139"/>
      <x:c r="G11520" s="139"/>
      <x:c r="H11520" s="139"/>
      <x:c r="I11520" s="266" t="n">
        <x:f>INT((ROW()-ROW($I$46))/((CARROT_CAP+1)*(MESCLUN_CAP+1)))</x:f>
        <x:v>17</x:v>
      </x:c>
      <x:c r="J11520" s="266" t="n">
        <x:f>MOD(INT((ROW()-ROW($I$46))/(MESCLUN_CAP+1)),CARROT_CAP+1)</x:f>
        <x:v>13</x:v>
      </x:c>
      <x:c r="K11520" s="266" t="n">
        <x:f>MOD(ROW()-ROW($I$46),MESCLUN_CAP+1)</x:f>
        <x:v>4</x:v>
      </x:c>
      <x:c r="L11520" s="266" t="n">
        <x:f>SUM(I11520:K11520)</x:f>
        <x:v>34</x:v>
      </x:c>
      <x:c r="M11520" s="267" t="n">
        <x:f>I11520*TOMATO_HOURS*WEEKS*(1+TOMATO_DIM)^I11520+J11520*CARROT_HOURS*WEEKS*(1+CARROT_DIM)^J11520+K11520*MESCLUN_HOURS*WEEKS*(1+MESCLUN_DIM)^K11520</x:f>
        <x:v>8460.129004176195</x:v>
      </x:c>
      <x:c r="N11520" s="267" t="n">
        <x:f>MAX(M11520-FARMER_HOURS,0)/TEMP_HOURS_PER_WORKER</x:f>
        <x:v>5.375089586233469</x:v>
      </x:c>
      <x:c r="O11520" s="268" t="n">
        <x:f>I11520*TOMATO_PRICE+J11520*CARROT_PRICE+K11520*MESCLUN_PRICE</x:f>
        <x:v>187622</x:v>
      </x:c>
      <x:c r="P11520" s="268" t="n">
        <x:f>I11520*TOMATO_FERTILIZER+J11520*CARROT_FERTILIZER+K11520*MESCLUN_FERTILIZER</x:f>
        <x:v>24200</x:v>
      </x:c>
      <x:c r="Q11520" s="268" t="n">
        <x:f>MIN(M11520,FARMER_HOURS)*FARMER_RATE+MAX(M11520-FARMER_HOURS,0)*TEMP_RATE</x:f>
        <x:v>159377.23965583672</x:v>
      </x:c>
      <x:c r="R11520" s="268" t="n">
        <x:f>O11520-P11520-Q11520-FIXED_COST</x:f>
        <x:v>-15955.239655836718</x:v>
      </x:c>
      <x:c r="S11520" s="139" t="str">
        <x:f>IF(AND(L11520&lt;=TOTAL_BED_CAP,N11520&lt;=TEMP_WORKER_CAP),"YES","NO")</x:f>
        <x:v>NO</x:v>
      </x:c>
      <x:c r="T11520" s="139" t="n">
        <x:f>IF(S11520="YES",R11520,-1E+99)</x:f>
        <x:v>-1e+99</x:v>
      </x:c>
    </x:row>
    <x:row r="11521">
      <x:c r="A11521" s="139"/>
      <x:c r="B11521" s="139"/>
      <x:c r="C11521" s="139"/>
      <x:c r="D11521" s="139"/>
      <x:c r="E11521" s="139"/>
      <x:c r="F11521" s="139"/>
      <x:c r="G11521" s="139"/>
      <x:c r="H11521" s="139"/>
      <x:c r="I11521" s="266" t="n">
        <x:f>INT((ROW()-ROW($I$46))/((CARROT_CAP+1)*(MESCLUN_CAP+1)))</x:f>
        <x:v>17</x:v>
      </x:c>
      <x:c r="J11521" s="266" t="n">
        <x:f>MOD(INT((ROW()-ROW($I$46))/(MESCLUN_CAP+1)),CARROT_CAP+1)</x:f>
        <x:v>13</x:v>
      </x:c>
      <x:c r="K11521" s="266" t="n">
        <x:f>MOD(ROW()-ROW($I$46),MESCLUN_CAP+1)</x:f>
        <x:v>5</x:v>
      </x:c>
      <x:c r="L11521" s="266" t="n">
        <x:f>SUM(I11521:K11521)</x:f>
        <x:v>35</x:v>
      </x:c>
      <x:c r="M11521" s="267" t="n">
        <x:f>I11521*TOMATO_HOURS*WEEKS*(1+TOMATO_DIM)^I11521+J11521*CARROT_HOURS*WEEKS*(1+CARROT_DIM)^J11521+K11521*MESCLUN_HOURS*WEEKS*(1+MESCLUN_DIM)^K11521</x:f>
        <x:v>8510.377328097398</x:v>
      </x:c>
      <x:c r="N11521" s="267" t="n">
        <x:f>MAX(M11521-FARMER_HOURS,0)/TEMP_HOURS_PER_WORKER</x:f>
        <x:v>5.409984255623193</x:v>
      </x:c>
      <x:c r="O11521" s="268" t="n">
        <x:f>I11521*TOMATO_PRICE+J11521*CARROT_PRICE+K11521*MESCLUN_PRICE</x:f>
        <x:v>190322</x:v>
      </x:c>
      <x:c r="P11521" s="268" t="n">
        <x:f>I11521*TOMATO_FERTILIZER+J11521*CARROT_FERTILIZER+K11521*MESCLUN_FERTILIZER</x:f>
        <x:v>25080</x:v>
      </x:c>
      <x:c r="Q11521" s="268" t="n">
        <x:f>MIN(M11521,FARMER_HOURS)*FARMER_RATE+MAX(M11521-FARMER_HOURS,0)*TEMP_RATE</x:f>
        <x:v>160249.60639057984</x:v>
      </x:c>
      <x:c r="R11521" s="268" t="n">
        <x:f>O11521-P11521-Q11521-FIXED_COST</x:f>
        <x:v>-15007.606390579836</x:v>
      </x:c>
      <x:c r="S11521" s="139" t="str">
        <x:f>IF(AND(L11521&lt;=TOTAL_BED_CAP,N11521&lt;=TEMP_WORKER_CAP),"YES","NO")</x:f>
        <x:v>NO</x:v>
      </x:c>
      <x:c r="T11521" s="139" t="n">
        <x:f>IF(S11521="YES",R11521,-1E+99)</x:f>
        <x:v>-1e+99</x:v>
      </x:c>
    </x:row>
    <x:row r="11522">
      <x:c r="A11522" s="139"/>
      <x:c r="B11522" s="139"/>
      <x:c r="C11522" s="139"/>
      <x:c r="D11522" s="139"/>
      <x:c r="E11522" s="139"/>
      <x:c r="F11522" s="139"/>
      <x:c r="G11522" s="139"/>
      <x:c r="H11522" s="139"/>
      <x:c r="I11522" s="266" t="n">
        <x:f>INT((ROW()-ROW($I$46))/((CARROT_CAP+1)*(MESCLUN_CAP+1)))</x:f>
        <x:v>17</x:v>
      </x:c>
      <x:c r="J11522" s="266" t="n">
        <x:f>MOD(INT((ROW()-ROW($I$46))/(MESCLUN_CAP+1)),CARROT_CAP+1)</x:f>
        <x:v>13</x:v>
      </x:c>
      <x:c r="K11522" s="266" t="n">
        <x:f>MOD(ROW()-ROW($I$46),MESCLUN_CAP+1)</x:f>
        <x:v>6</x:v>
      </x:c>
      <x:c r="L11522" s="266" t="n">
        <x:f>SUM(I11522:K11522)</x:f>
        <x:v>36</x:v>
      </x:c>
      <x:c r="M11522" s="267" t="n">
        <x:f>I11522*TOMATO_HOURS*WEEKS*(1+TOMATO_DIM)^I11522+J11522*CARROT_HOURS*WEEKS*(1+CARROT_DIM)^J11522+K11522*MESCLUN_HOURS*WEEKS*(1+MESCLUN_DIM)^K11522</x:f>
        <x:v>8561.852302279032</x:v>
      </x:c>
      <x:c r="N11522" s="267" t="n">
        <x:f>MAX(M11522-FARMER_HOURS,0)/TEMP_HOURS_PER_WORKER</x:f>
        <x:v>5.44573076547155</x:v>
      </x:c>
      <x:c r="O11522" s="268" t="n">
        <x:f>I11522*TOMATO_PRICE+J11522*CARROT_PRICE+K11522*MESCLUN_PRICE</x:f>
        <x:v>193022</x:v>
      </x:c>
      <x:c r="P11522" s="268" t="n">
        <x:f>I11522*TOMATO_FERTILIZER+J11522*CARROT_FERTILIZER+K11522*MESCLUN_FERTILIZER</x:f>
        <x:v>25960</x:v>
      </x:c>
      <x:c r="Q11522" s="268" t="n">
        <x:f>MIN(M11522,FARMER_HOURS)*FARMER_RATE+MAX(M11522-FARMER_HOURS,0)*TEMP_RATE</x:f>
        <x:v>161143.26913678876</x:v>
      </x:c>
      <x:c r="R11522" s="268" t="n">
        <x:f>O11522-P11522-Q11522-FIXED_COST</x:f>
        <x:v>-14081.26913678876</x:v>
      </x:c>
      <x:c r="S11522" s="139" t="str">
        <x:f>IF(AND(L11522&lt;=TOTAL_BED_CAP,N11522&lt;=TEMP_WORKER_CAP),"YES","NO")</x:f>
        <x:v>NO</x:v>
      </x:c>
      <x:c r="T11522" s="139" t="n">
        <x:f>IF(S11522="YES",R11522,-1E+99)</x:f>
        <x:v>-1e+99</x:v>
      </x:c>
    </x:row>
    <x:row r="11523">
      <x:c r="A11523" s="139"/>
      <x:c r="B11523" s="139"/>
      <x:c r="C11523" s="139"/>
      <x:c r="D11523" s="139"/>
      <x:c r="E11523" s="139"/>
      <x:c r="F11523" s="139"/>
      <x:c r="G11523" s="139"/>
      <x:c r="H11523" s="139"/>
      <x:c r="I11523" s="266" t="n">
        <x:f>INT((ROW()-ROW($I$46))/((CARROT_CAP+1)*(MESCLUN_CAP+1)))</x:f>
        <x:v>17</x:v>
      </x:c>
      <x:c r="J11523" s="266" t="n">
        <x:f>MOD(INT((ROW()-ROW($I$46))/(MESCLUN_CAP+1)),CARROT_CAP+1)</x:f>
        <x:v>13</x:v>
      </x:c>
      <x:c r="K11523" s="266" t="n">
        <x:f>MOD(ROW()-ROW($I$46),MESCLUN_CAP+1)</x:f>
        <x:v>7</x:v>
      </x:c>
      <x:c r="L11523" s="266" t="n">
        <x:f>SUM(I11523:K11523)</x:f>
        <x:v>37</x:v>
      </x:c>
      <x:c r="M11523" s="267" t="n">
        <x:f>I11523*TOMATO_HOURS*WEEKS*(1+TOMATO_DIM)^I11523+J11523*CARROT_HOURS*WEEKS*(1+CARROT_DIM)^J11523+K11523*MESCLUN_HOURS*WEEKS*(1+MESCLUN_DIM)^K11523</x:f>
        <x:v>8614.576741676992</x:v>
      </x:c>
      <x:c r="N11523" s="267" t="n">
        <x:f>MAX(M11523-FARMER_HOURS,0)/TEMP_HOURS_PER_WORKER</x:f>
        <x:v>5.482344959497912</x:v>
      </x:c>
      <x:c r="O11523" s="268" t="n">
        <x:f>I11523*TOMATO_PRICE+J11523*CARROT_PRICE+K11523*MESCLUN_PRICE</x:f>
        <x:v>195722</x:v>
      </x:c>
      <x:c r="P11523" s="268" t="n">
        <x:f>I11523*TOMATO_FERTILIZER+J11523*CARROT_FERTILIZER+K11523*MESCLUN_FERTILIZER</x:f>
        <x:v>26840</x:v>
      </x:c>
      <x:c r="Q11523" s="268" t="n">
        <x:f>MIN(M11523,FARMER_HOURS)*FARMER_RATE+MAX(M11523-FARMER_HOURS,0)*TEMP_RATE</x:f>
        <x:v>162058.6239874478</x:v>
      </x:c>
      <x:c r="R11523" s="268" t="n">
        <x:f>O11523-P11523-Q11523-FIXED_COST</x:f>
        <x:v>-13176.62398744779</x:v>
      </x:c>
      <x:c r="S11523" s="139" t="str">
        <x:f>IF(AND(L11523&lt;=TOTAL_BED_CAP,N11523&lt;=TEMP_WORKER_CAP),"YES","NO")</x:f>
        <x:v>NO</x:v>
      </x:c>
      <x:c r="T11523" s="139" t="n">
        <x:f>IF(S11523="YES",R11523,-1E+99)</x:f>
        <x:v>-1e+99</x:v>
      </x:c>
    </x:row>
    <x:row r="11524">
      <x:c r="A11524" s="139"/>
      <x:c r="B11524" s="139"/>
      <x:c r="C11524" s="139"/>
      <x:c r="D11524" s="139"/>
      <x:c r="E11524" s="139"/>
      <x:c r="F11524" s="139"/>
      <x:c r="G11524" s="139"/>
      <x:c r="H11524" s="139"/>
      <x:c r="I11524" s="266" t="n">
        <x:f>INT((ROW()-ROW($I$46))/((CARROT_CAP+1)*(MESCLUN_CAP+1)))</x:f>
        <x:v>17</x:v>
      </x:c>
      <x:c r="J11524" s="266" t="n">
        <x:f>MOD(INT((ROW()-ROW($I$46))/(MESCLUN_CAP+1)),CARROT_CAP+1)</x:f>
        <x:v>13</x:v>
      </x:c>
      <x:c r="K11524" s="266" t="n">
        <x:f>MOD(ROW()-ROW($I$46),MESCLUN_CAP+1)</x:f>
        <x:v>8</x:v>
      </x:c>
      <x:c r="L11524" s="266" t="n">
        <x:f>SUM(I11524:K11524)</x:f>
        <x:v>38</x:v>
      </x:c>
      <x:c r="M11524" s="267" t="n">
        <x:f>I11524*TOMATO_HOURS*WEEKS*(1+TOMATO_DIM)^I11524+J11524*CARROT_HOURS*WEEKS*(1+CARROT_DIM)^J11524+K11524*MESCLUN_HOURS*WEEKS*(1+MESCLUN_DIM)^K11524</x:f>
        <x:v>8668.573839956973</x:v>
      </x:c>
      <x:c r="N11524" s="267" t="n">
        <x:f>MAX(M11524-FARMER_HOURS,0)/TEMP_HOURS_PER_WORKER</x:f>
        <x:v>5.519842944414564</x:v>
      </x:c>
      <x:c r="O11524" s="268" t="n">
        <x:f>I11524*TOMATO_PRICE+J11524*CARROT_PRICE+K11524*MESCLUN_PRICE</x:f>
        <x:v>198422</x:v>
      </x:c>
      <x:c r="P11524" s="268" t="n">
        <x:f>I11524*TOMATO_FERTILIZER+J11524*CARROT_FERTILIZER+K11524*MESCLUN_FERTILIZER</x:f>
        <x:v>27720</x:v>
      </x:c>
      <x:c r="Q11524" s="268" t="n">
        <x:f>MIN(M11524,FARMER_HOURS)*FARMER_RATE+MAX(M11524-FARMER_HOURS,0)*TEMP_RATE</x:f>
        <x:v>162996.0736103641</x:v>
      </x:c>
      <x:c r="R11524" s="268" t="n">
        <x:f>O11524-P11524-Q11524-FIXED_COST</x:f>
        <x:v>-12294.07361036411</x:v>
      </x:c>
      <x:c r="S11524" s="139" t="str">
        <x:f>IF(AND(L11524&lt;=TOTAL_BED_CAP,N11524&lt;=TEMP_WORKER_CAP),"YES","NO")</x:f>
        <x:v>NO</x:v>
      </x:c>
      <x:c r="T11524" s="139" t="n">
        <x:f>IF(S11524="YES",R11524,-1E+99)</x:f>
        <x:v>-1e+99</x:v>
      </x:c>
    </x:row>
    <x:row r="11525">
      <x:c r="A11525" s="139"/>
      <x:c r="B11525" s="139"/>
      <x:c r="C11525" s="139"/>
      <x:c r="D11525" s="139"/>
      <x:c r="E11525" s="139"/>
      <x:c r="F11525" s="139"/>
      <x:c r="G11525" s="139"/>
      <x:c r="H11525" s="139"/>
      <x:c r="I11525" s="266" t="n">
        <x:f>INT((ROW()-ROW($I$46))/((CARROT_CAP+1)*(MESCLUN_CAP+1)))</x:f>
        <x:v>17</x:v>
      </x:c>
      <x:c r="J11525" s="266" t="n">
        <x:f>MOD(INT((ROW()-ROW($I$46))/(MESCLUN_CAP+1)),CARROT_CAP+1)</x:f>
        <x:v>13</x:v>
      </x:c>
      <x:c r="K11525" s="266" t="n">
        <x:f>MOD(ROW()-ROW($I$46),MESCLUN_CAP+1)</x:f>
        <x:v>9</x:v>
      </x:c>
      <x:c r="L11525" s="266" t="n">
        <x:f>SUM(I11525:K11525)</x:f>
        <x:v>39</x:v>
      </x:c>
      <x:c r="M11525" s="267" t="n">
        <x:f>I11525*TOMATO_HOURS*WEEKS*(1+TOMATO_DIM)^I11525+J11525*CARROT_HOURS*WEEKS*(1+CARROT_DIM)^J11525+K11525*MESCLUN_HOURS*WEEKS*(1+MESCLUN_DIM)^K11525</x:f>
        <x:v>8723.867175397367</x:v>
      </x:c>
      <x:c r="N11525" s="267" t="n">
        <x:f>MAX(M11525-FARMER_HOURS,0)/TEMP_HOURS_PER_WORKER</x:f>
        <x:v>5.5582410940259495</x:v>
      </x:c>
      <x:c r="O11525" s="268" t="n">
        <x:f>I11525*TOMATO_PRICE+J11525*CARROT_PRICE+K11525*MESCLUN_PRICE</x:f>
        <x:v>201122</x:v>
      </x:c>
      <x:c r="P11525" s="268" t="n">
        <x:f>I11525*TOMATO_FERTILIZER+J11525*CARROT_FERTILIZER+K11525*MESCLUN_FERTILIZER</x:f>
        <x:v>28600</x:v>
      </x:c>
      <x:c r="Q11525" s="268" t="n">
        <x:f>MIN(M11525,FARMER_HOURS)*FARMER_RATE+MAX(M11525-FARMER_HOURS,0)*TEMP_RATE</x:f>
        <x:v>163956.0273506487</x:v>
      </x:c>
      <x:c r="R11525" s="268" t="n">
        <x:f>O11525-P11525-Q11525-FIXED_COST</x:f>
        <x:v>-11434.027350648714</x:v>
      </x:c>
      <x:c r="S11525" s="139" t="str">
        <x:f>IF(AND(L11525&lt;=TOTAL_BED_CAP,N11525&lt;=TEMP_WORKER_CAP),"YES","NO")</x:f>
        <x:v>NO</x:v>
      </x:c>
      <x:c r="T11525" s="139" t="n">
        <x:f>IF(S11525="YES",R11525,-1E+99)</x:f>
        <x:v>-1e+99</x:v>
      </x:c>
    </x:row>
    <x:row r="11526">
      <x:c r="A11526" s="139"/>
      <x:c r="B11526" s="139"/>
      <x:c r="C11526" s="139"/>
      <x:c r="D11526" s="139"/>
      <x:c r="E11526" s="139"/>
      <x:c r="F11526" s="139"/>
      <x:c r="G11526" s="139"/>
      <x:c r="H11526" s="139"/>
      <x:c r="I11526" s="266" t="n">
        <x:f>INT((ROW()-ROW($I$46))/((CARROT_CAP+1)*(MESCLUN_CAP+1)))</x:f>
        <x:v>17</x:v>
      </x:c>
      <x:c r="J11526" s="266" t="n">
        <x:f>MOD(INT((ROW()-ROW($I$46))/(MESCLUN_CAP+1)),CARROT_CAP+1)</x:f>
        <x:v>13</x:v>
      </x:c>
      <x:c r="K11526" s="266" t="n">
        <x:f>MOD(ROW()-ROW($I$46),MESCLUN_CAP+1)</x:f>
        <x:v>10</x:v>
      </x:c>
      <x:c r="L11526" s="266" t="n">
        <x:f>SUM(I11526:K11526)</x:f>
        <x:v>40</x:v>
      </x:c>
      <x:c r="M11526" s="267" t="n">
        <x:f>I11526*TOMATO_HOURS*WEEKS*(1+TOMATO_DIM)^I11526+J11526*CARROT_HOURS*WEEKS*(1+CARROT_DIM)^J11526+K11526*MESCLUN_HOURS*WEEKS*(1+MESCLUN_DIM)^K11526</x:f>
        <x:v>8780.480716880578</x:v>
      </x:c>
      <x:c r="N11526" s="267" t="n">
        <x:f>MAX(M11526-FARMER_HOURS,0)/TEMP_HOURS_PER_WORKER</x:f>
        <x:v>5.59755605338929</x:v>
      </x:c>
      <x:c r="O11526" s="268" t="n">
        <x:f>I11526*TOMATO_PRICE+J11526*CARROT_PRICE+K11526*MESCLUN_PRICE</x:f>
        <x:v>203822</x:v>
      </x:c>
      <x:c r="P11526" s="268" t="n">
        <x:f>I11526*TOMATO_FERTILIZER+J11526*CARROT_FERTILIZER+K11526*MESCLUN_FERTILIZER</x:f>
        <x:v>29480</x:v>
      </x:c>
      <x:c r="Q11526" s="268" t="n">
        <x:f>MIN(M11526,FARMER_HOURS)*FARMER_RATE+MAX(M11526-FARMER_HOURS,0)*TEMP_RATE</x:f>
        <x:v>164938.90133473225</x:v>
      </x:c>
      <x:c r="R11526" s="268" t="n">
        <x:f>O11526-P11526-Q11526-FIXED_COST</x:f>
        <x:v>-10596.901334732247</x:v>
      </x:c>
      <x:c r="S11526" s="139" t="str">
        <x:f>IF(AND(L11526&lt;=TOTAL_BED_CAP,N11526&lt;=TEMP_WORKER_CAP),"YES","NO")</x:f>
        <x:v>NO</x:v>
      </x:c>
      <x:c r="T11526" s="139" t="n">
        <x:f>IF(S11526="YES",R11526,-1E+99)</x:f>
        <x:v>-1e+99</x:v>
      </x:c>
    </x:row>
    <x:row r="11527">
      <x:c r="A11527" s="139"/>
      <x:c r="B11527" s="139"/>
      <x:c r="C11527" s="139"/>
      <x:c r="D11527" s="139"/>
      <x:c r="E11527" s="139"/>
      <x:c r="F11527" s="139"/>
      <x:c r="G11527" s="139"/>
      <x:c r="H11527" s="139"/>
      <x:c r="I11527" s="266" t="n">
        <x:f>INT((ROW()-ROW($I$46))/((CARROT_CAP+1)*(MESCLUN_CAP+1)))</x:f>
        <x:v>17</x:v>
      </x:c>
      <x:c r="J11527" s="266" t="n">
        <x:f>MOD(INT((ROW()-ROW($I$46))/(MESCLUN_CAP+1)),CARROT_CAP+1)</x:f>
        <x:v>13</x:v>
      </x:c>
      <x:c r="K11527" s="266" t="n">
        <x:f>MOD(ROW()-ROW($I$46),MESCLUN_CAP+1)</x:f>
        <x:v>11</x:v>
      </x:c>
      <x:c r="L11527" s="266" t="n">
        <x:f>SUM(I11527:K11527)</x:f>
        <x:v>41</x:v>
      </x:c>
      <x:c r="M11527" s="267" t="n">
        <x:f>I11527*TOMATO_HOURS*WEEKS*(1+TOMATO_DIM)^I11527+J11527*CARROT_HOURS*WEEKS*(1+CARROT_DIM)^J11527+K11527*MESCLUN_HOURS*WEEKS*(1+MESCLUN_DIM)^K11527</x:f>
        <x:v>8838.438829974019</x:v>
      </x:c>
      <x:c r="N11527" s="267" t="n">
        <x:f>MAX(M11527-FARMER_HOURS,0)/TEMP_HOURS_PER_WORKER</x:f>
        <x:v>5.6378047430375124</x:v>
      </x:c>
      <x:c r="O11527" s="268" t="n">
        <x:f>I11527*TOMATO_PRICE+J11527*CARROT_PRICE+K11527*MESCLUN_PRICE</x:f>
        <x:v>206522</x:v>
      </x:c>
      <x:c r="P11527" s="268" t="n">
        <x:f>I11527*TOMATO_FERTILIZER+J11527*CARROT_FERTILIZER+K11527*MESCLUN_FERTILIZER</x:f>
        <x:v>30360</x:v>
      </x:c>
      <x:c r="Q11527" s="268" t="n">
        <x:f>MIN(M11527,FARMER_HOURS)*FARMER_RATE+MAX(M11527-FARMER_HOURS,0)*TEMP_RATE</x:f>
        <x:v>165945.1185759378</x:v>
      </x:c>
      <x:c r="R11527" s="268" t="n">
        <x:f>O11527-P11527-Q11527-FIXED_COST</x:f>
        <x:v>-9783.118575937813</x:v>
      </x:c>
      <x:c r="S11527" s="139" t="str">
        <x:f>IF(AND(L11527&lt;=TOTAL_BED_CAP,N11527&lt;=TEMP_WORKER_CAP),"YES","NO")</x:f>
        <x:v>NO</x:v>
      </x:c>
      <x:c r="T11527" s="139" t="n">
        <x:f>IF(S11527="YES",R11527,-1E+99)</x:f>
        <x:v>-1e+99</x:v>
      </x:c>
    </x:row>
    <x:row r="11528">
      <x:c r="A11528" s="139"/>
      <x:c r="B11528" s="139"/>
      <x:c r="C11528" s="139"/>
      <x:c r="D11528" s="139"/>
      <x:c r="E11528" s="139"/>
      <x:c r="F11528" s="139"/>
      <x:c r="G11528" s="139"/>
      <x:c r="H11528" s="139"/>
      <x:c r="I11528" s="266" t="n">
        <x:f>INT((ROW()-ROW($I$46))/((CARROT_CAP+1)*(MESCLUN_CAP+1)))</x:f>
        <x:v>17</x:v>
      </x:c>
      <x:c r="J11528" s="266" t="n">
        <x:f>MOD(INT((ROW()-ROW($I$46))/(MESCLUN_CAP+1)),CARROT_CAP+1)</x:f>
        <x:v>13</x:v>
      </x:c>
      <x:c r="K11528" s="266" t="n">
        <x:f>MOD(ROW()-ROW($I$46),MESCLUN_CAP+1)</x:f>
        <x:v>12</x:v>
      </x:c>
      <x:c r="L11528" s="266" t="n">
        <x:f>SUM(I11528:K11528)</x:f>
        <x:v>42</x:v>
      </x:c>
      <x:c r="M11528" s="267" t="n">
        <x:f>I11528*TOMATO_HOURS*WEEKS*(1+TOMATO_DIM)^I11528+J11528*CARROT_HOURS*WEEKS*(1+CARROT_DIM)^J11528+K11528*MESCLUN_HOURS*WEEKS*(1+MESCLUN_DIM)^K11528</x:f>
        <x:v>8897.766283102083</x:v>
      </x:c>
      <x:c r="N11528" s="267" t="n">
        <x:f>MAX(M11528-FARMER_HOURS,0)/TEMP_HOURS_PER_WORKER</x:f>
        <x:v>5.679004363265335</x:v>
      </x:c>
      <x:c r="O11528" s="268" t="n">
        <x:f>I11528*TOMATO_PRICE+J11528*CARROT_PRICE+K11528*MESCLUN_PRICE</x:f>
        <x:v>209222</x:v>
      </x:c>
      <x:c r="P11528" s="268" t="n">
        <x:f>I11528*TOMATO_FERTILIZER+J11528*CARROT_FERTILIZER+K11528*MESCLUN_FERTILIZER</x:f>
        <x:v>31240</x:v>
      </x:c>
      <x:c r="Q11528" s="268" t="n">
        <x:f>MIN(M11528,FARMER_HOURS)*FARMER_RATE+MAX(M11528-FARMER_HOURS,0)*TEMP_RATE</x:f>
        <x:v>166975.10908163336</x:v>
      </x:c>
      <x:c r="R11528" s="268" t="n">
        <x:f>O11528-P11528-Q11528-FIXED_COST</x:f>
        <x:v>-8993.10908163336</x:v>
      </x:c>
      <x:c r="S11528" s="139" t="str">
        <x:f>IF(AND(L11528&lt;=TOTAL_BED_CAP,N11528&lt;=TEMP_WORKER_CAP),"YES","NO")</x:f>
        <x:v>NO</x:v>
      </x:c>
      <x:c r="T11528" s="139" t="n">
        <x:f>IF(S11528="YES",R11528,-1E+99)</x:f>
        <x:v>-1e+99</x:v>
      </x:c>
    </x:row>
    <x:row r="11529">
      <x:c r="A11529" s="139"/>
      <x:c r="B11529" s="139"/>
      <x:c r="C11529" s="139"/>
      <x:c r="D11529" s="139"/>
      <x:c r="E11529" s="139"/>
      <x:c r="F11529" s="139"/>
      <x:c r="G11529" s="139"/>
      <x:c r="H11529" s="139"/>
      <x:c r="I11529" s="266" t="n">
        <x:f>INT((ROW()-ROW($I$46))/((CARROT_CAP+1)*(MESCLUN_CAP+1)))</x:f>
        <x:v>17</x:v>
      </x:c>
      <x:c r="J11529" s="266" t="n">
        <x:f>MOD(INT((ROW()-ROW($I$46))/(MESCLUN_CAP+1)),CARROT_CAP+1)</x:f>
        <x:v>13</x:v>
      </x:c>
      <x:c r="K11529" s="266" t="n">
        <x:f>MOD(ROW()-ROW($I$46),MESCLUN_CAP+1)</x:f>
        <x:v>13</x:v>
      </x:c>
      <x:c r="L11529" s="266" t="n">
        <x:f>SUM(I11529:K11529)</x:f>
        <x:v>43</x:v>
      </x:c>
      <x:c r="M11529" s="267" t="n">
        <x:f>I11529*TOMATO_HOURS*WEEKS*(1+TOMATO_DIM)^I11529+J11529*CARROT_HOURS*WEEKS*(1+CARROT_DIM)^J11529+K11529*MESCLUN_HOURS*WEEKS*(1+MESCLUN_DIM)^K11529</x:f>
        <x:v>8958.488253810467</x:v>
      </x:c>
      <x:c r="N11529" s="267" t="n">
        <x:f>MAX(M11529-FARMER_HOURS,0)/TEMP_HOURS_PER_WORKER</x:f>
        <x:v>5.72117239847949</x:v>
      </x:c>
      <x:c r="O11529" s="268" t="n">
        <x:f>I11529*TOMATO_PRICE+J11529*CARROT_PRICE+K11529*MESCLUN_PRICE</x:f>
        <x:v>211922</x:v>
      </x:c>
      <x:c r="P11529" s="268" t="n">
        <x:f>I11529*TOMATO_FERTILIZER+J11529*CARROT_FERTILIZER+K11529*MESCLUN_FERTILIZER</x:f>
        <x:v>32120</x:v>
      </x:c>
      <x:c r="Q11529" s="268" t="n">
        <x:f>MIN(M11529,FARMER_HOURS)*FARMER_RATE+MAX(M11529-FARMER_HOURS,0)*TEMP_RATE</x:f>
        <x:v>168029.30996198725</x:v>
      </x:c>
      <x:c r="R11529" s="268" t="n">
        <x:f>O11529-P11529-Q11529-FIXED_COST</x:f>
        <x:v>-8227.309961987252</x:v>
      </x:c>
      <x:c r="S11529" s="139" t="str">
        <x:f>IF(AND(L11529&lt;=TOTAL_BED_CAP,N11529&lt;=TEMP_WORKER_CAP),"YES","NO")</x:f>
        <x:v>NO</x:v>
      </x:c>
      <x:c r="T11529" s="139" t="n">
        <x:f>IF(S11529="YES",R11529,-1E+99)</x:f>
        <x:v>-1e+99</x:v>
      </x:c>
    </x:row>
    <x:row r="11530">
      <x:c r="A11530" s="139"/>
      <x:c r="B11530" s="139"/>
      <x:c r="C11530" s="139"/>
      <x:c r="D11530" s="139"/>
      <x:c r="E11530" s="139"/>
      <x:c r="F11530" s="139"/>
      <x:c r="G11530" s="139"/>
      <x:c r="H11530" s="139"/>
      <x:c r="I11530" s="266" t="n">
        <x:f>INT((ROW()-ROW($I$46))/((CARROT_CAP+1)*(MESCLUN_CAP+1)))</x:f>
        <x:v>17</x:v>
      </x:c>
      <x:c r="J11530" s="266" t="n">
        <x:f>MOD(INT((ROW()-ROW($I$46))/(MESCLUN_CAP+1)),CARROT_CAP+1)</x:f>
        <x:v>13</x:v>
      </x:c>
      <x:c r="K11530" s="266" t="n">
        <x:f>MOD(ROW()-ROW($I$46),MESCLUN_CAP+1)</x:f>
        <x:v>14</x:v>
      </x:c>
      <x:c r="L11530" s="266" t="n">
        <x:f>SUM(I11530:K11530)</x:f>
        <x:v>44</x:v>
      </x:c>
      <x:c r="M11530" s="267" t="n">
        <x:f>I11530*TOMATO_HOURS*WEEKS*(1+TOMATO_DIM)^I11530+J11530*CARROT_HOURS*WEEKS*(1+CARROT_DIM)^J11530+K11530*MESCLUN_HOURS*WEEKS*(1+MESCLUN_DIM)^K11530</x:f>
        <x:v>9020.630335124128</x:v>
      </x:c>
      <x:c r="N11530" s="267" t="n">
        <x:f>MAX(M11530-FARMER_HOURS,0)/TEMP_HOURS_PER_WORKER</x:f>
        <x:v>5.764326621613978</x:v>
      </x:c>
      <x:c r="O11530" s="268" t="n">
        <x:f>I11530*TOMATO_PRICE+J11530*CARROT_PRICE+K11530*MESCLUN_PRICE</x:f>
        <x:v>214622</x:v>
      </x:c>
      <x:c r="P11530" s="268" t="n">
        <x:f>I11530*TOMATO_FERTILIZER+J11530*CARROT_FERTILIZER+K11530*MESCLUN_FERTILIZER</x:f>
        <x:v>33000</x:v>
      </x:c>
      <x:c r="Q11530" s="268" t="n">
        <x:f>MIN(M11530,FARMER_HOURS)*FARMER_RATE+MAX(M11530-FARMER_HOURS,0)*TEMP_RATE</x:f>
        <x:v>169108.16554034944</x:v>
      </x:c>
      <x:c r="R11530" s="268" t="n">
        <x:f>O11530-P11530-Q11530-FIXED_COST</x:f>
        <x:v>-7486.165540349437</x:v>
      </x:c>
      <x:c r="S11530" s="139" t="str">
        <x:f>IF(AND(L11530&lt;=TOTAL_BED_CAP,N11530&lt;=TEMP_WORKER_CAP),"YES","NO")</x:f>
        <x:v>NO</x:v>
      </x:c>
      <x:c r="T11530" s="139" t="n">
        <x:f>IF(S11530="YES",R11530,-1E+99)</x:f>
        <x:v>-1e+99</x:v>
      </x:c>
    </x:row>
    <x:row r="11531">
      <x:c r="A11531" s="139"/>
      <x:c r="B11531" s="139"/>
      <x:c r="C11531" s="139"/>
      <x:c r="D11531" s="139"/>
      <x:c r="E11531" s="139"/>
      <x:c r="F11531" s="139"/>
      <x:c r="G11531" s="139"/>
      <x:c r="H11531" s="139"/>
      <x:c r="I11531" s="266" t="n">
        <x:f>INT((ROW()-ROW($I$46))/((CARROT_CAP+1)*(MESCLUN_CAP+1)))</x:f>
        <x:v>17</x:v>
      </x:c>
      <x:c r="J11531" s="266" t="n">
        <x:f>MOD(INT((ROW()-ROW($I$46))/(MESCLUN_CAP+1)),CARROT_CAP+1)</x:f>
        <x:v>13</x:v>
      </x:c>
      <x:c r="K11531" s="266" t="n">
        <x:f>MOD(ROW()-ROW($I$46),MESCLUN_CAP+1)</x:f>
        <x:v>15</x:v>
      </x:c>
      <x:c r="L11531" s="266" t="n">
        <x:f>SUM(I11531:K11531)</x:f>
        <x:v>45</x:v>
      </x:c>
      <x:c r="M11531" s="267" t="n">
        <x:f>I11531*TOMATO_HOURS*WEEKS*(1+TOMATO_DIM)^I11531+J11531*CARROT_HOURS*WEEKS*(1+CARROT_DIM)^J11531+K11531*MESCLUN_HOURS*WEEKS*(1+MESCLUN_DIM)^K11531</x:f>
        <x:v>9084.218542000275</x:v>
      </x:c>
      <x:c r="N11531" s="267" t="n">
        <x:f>MAX(M11531-FARMER_HOURS,0)/TEMP_HOURS_PER_WORKER</x:f>
        <x:v>5.808485098611302</x:v>
      </x:c>
      <x:c r="O11531" s="268" t="n">
        <x:f>I11531*TOMATO_PRICE+J11531*CARROT_PRICE+K11531*MESCLUN_PRICE</x:f>
        <x:v>217322</x:v>
      </x:c>
      <x:c r="P11531" s="268" t="n">
        <x:f>I11531*TOMATO_FERTILIZER+J11531*CARROT_FERTILIZER+K11531*MESCLUN_FERTILIZER</x:f>
        <x:v>33880</x:v>
      </x:c>
      <x:c r="Q11531" s="268" t="n">
        <x:f>MIN(M11531,FARMER_HOURS)*FARMER_RATE+MAX(M11531-FARMER_HOURS,0)*TEMP_RATE</x:f>
        <x:v>170212.12746528254</x:v>
      </x:c>
      <x:c r="R11531" s="268" t="n">
        <x:f>O11531-P11531-Q11531-FIXED_COST</x:f>
        <x:v>-6770.127465282538</x:v>
      </x:c>
      <x:c r="S11531" s="139" t="str">
        <x:f>IF(AND(L11531&lt;=TOTAL_BED_CAP,N11531&lt;=TEMP_WORKER_CAP),"YES","NO")</x:f>
        <x:v>NO</x:v>
      </x:c>
      <x:c r="T11531" s="139" t="n">
        <x:f>IF(S11531="YES",R11531,-1E+99)</x:f>
        <x:v>-1e+99</x:v>
      </x:c>
    </x:row>
    <x:row r="11532">
      <x:c r="A11532" s="139"/>
      <x:c r="B11532" s="139"/>
      <x:c r="C11532" s="139"/>
      <x:c r="D11532" s="139"/>
      <x:c r="E11532" s="139"/>
      <x:c r="F11532" s="139"/>
      <x:c r="G11532" s="139"/>
      <x:c r="H11532" s="139"/>
      <x:c r="I11532" s="266" t="n">
        <x:f>INT((ROW()-ROW($I$46))/((CARROT_CAP+1)*(MESCLUN_CAP+1)))</x:f>
        <x:v>17</x:v>
      </x:c>
      <x:c r="J11532" s="266" t="n">
        <x:f>MOD(INT((ROW()-ROW($I$46))/(MESCLUN_CAP+1)),CARROT_CAP+1)</x:f>
        <x:v>13</x:v>
      </x:c>
      <x:c r="K11532" s="266" t="n">
        <x:f>MOD(ROW()-ROW($I$46),MESCLUN_CAP+1)</x:f>
        <x:v>16</x:v>
      </x:c>
      <x:c r="L11532" s="266" t="n">
        <x:f>SUM(I11532:K11532)</x:f>
        <x:v>46</x:v>
      </x:c>
      <x:c r="M11532" s="267" t="n">
        <x:f>I11532*TOMATO_HOURS*WEEKS*(1+TOMATO_DIM)^I11532+J11532*CARROT_HOURS*WEEKS*(1+CARROT_DIM)^J11532+K11532*MESCLUN_HOURS*WEEKS*(1+MESCLUN_DIM)^K11532</x:f>
        <x:v>9149.279317877763</x:v>
      </x:c>
      <x:c r="N11532" s="267" t="n">
        <x:f>MAX(M11532-FARMER_HOURS,0)/TEMP_HOURS_PER_WORKER</x:f>
        <x:v>5.853666192970668</x:v>
      </x:c>
      <x:c r="O11532" s="268" t="n">
        <x:f>I11532*TOMATO_PRICE+J11532*CARROT_PRICE+K11532*MESCLUN_PRICE</x:f>
        <x:v>220022</x:v>
      </x:c>
      <x:c r="P11532" s="268" t="n">
        <x:f>I11532*TOMATO_FERTILIZER+J11532*CARROT_FERTILIZER+K11532*MESCLUN_FERTILIZER</x:f>
        <x:v>34760</x:v>
      </x:c>
      <x:c r="Q11532" s="268" t="n">
        <x:f>MIN(M11532,FARMER_HOURS)*FARMER_RATE+MAX(M11532-FARMER_HOURS,0)*TEMP_RATE</x:f>
        <x:v>171341.6548242667</x:v>
      </x:c>
      <x:c r="R11532" s="268" t="n">
        <x:f>O11532-P11532-Q11532-FIXED_COST</x:f>
        <x:v>-6079.654824266705</x:v>
      </x:c>
      <x:c r="S11532" s="139" t="str">
        <x:f>IF(AND(L11532&lt;=TOTAL_BED_CAP,N11532&lt;=TEMP_WORKER_CAP),"YES","NO")</x:f>
        <x:v>NO</x:v>
      </x:c>
      <x:c r="T11532" s="139" t="n">
        <x:f>IF(S11532="YES",R11532,-1E+99)</x:f>
        <x:v>-1e+99</x:v>
      </x:c>
    </x:row>
    <x:row r="11533">
      <x:c r="A11533" s="139"/>
      <x:c r="B11533" s="139"/>
      <x:c r="C11533" s="139"/>
      <x:c r="D11533" s="139"/>
      <x:c r="E11533" s="139"/>
      <x:c r="F11533" s="139"/>
      <x:c r="G11533" s="139"/>
      <x:c r="H11533" s="139"/>
      <x:c r="I11533" s="266" t="n">
        <x:f>INT((ROW()-ROW($I$46))/((CARROT_CAP+1)*(MESCLUN_CAP+1)))</x:f>
        <x:v>17</x:v>
      </x:c>
      <x:c r="J11533" s="266" t="n">
        <x:f>MOD(INT((ROW()-ROW($I$46))/(MESCLUN_CAP+1)),CARROT_CAP+1)</x:f>
        <x:v>13</x:v>
      </x:c>
      <x:c r="K11533" s="266" t="n">
        <x:f>MOD(ROW()-ROW($I$46),MESCLUN_CAP+1)</x:f>
        <x:v>17</x:v>
      </x:c>
      <x:c r="L11533" s="266" t="n">
        <x:f>SUM(I11533:K11533)</x:f>
        <x:v>47</x:v>
      </x:c>
      <x:c r="M11533" s="267" t="n">
        <x:f>I11533*TOMATO_HOURS*WEEKS*(1+TOMATO_DIM)^I11533+J11533*CARROT_HOURS*WEEKS*(1+CARROT_DIM)^J11533+K11533*MESCLUN_HOURS*WEEKS*(1+MESCLUN_DIM)^K11533</x:f>
        <x:v>9215.839541324303</x:v>
      </x:c>
      <x:c r="N11533" s="267" t="n">
        <x:f>MAX(M11533-FARMER_HOURS,0)/TEMP_HOURS_PER_WORKER</x:f>
        <x:v>5.8998885703641</x:v>
      </x:c>
      <x:c r="O11533" s="268" t="n">
        <x:f>I11533*TOMATO_PRICE+J11533*CARROT_PRICE+K11533*MESCLUN_PRICE</x:f>
        <x:v>222722</x:v>
      </x:c>
      <x:c r="P11533" s="268" t="n">
        <x:f>I11533*TOMATO_FERTILIZER+J11533*CARROT_FERTILIZER+K11533*MESCLUN_FERTILIZER</x:f>
        <x:v>35640</x:v>
      </x:c>
      <x:c r="Q11533" s="268" t="n">
        <x:f>MIN(M11533,FARMER_HOURS)*FARMER_RATE+MAX(M11533-FARMER_HOURS,0)*TEMP_RATE</x:f>
        <x:v>172497.21425910247</x:v>
      </x:c>
      <x:c r="R11533" s="268" t="n">
        <x:f>O11533-P11533-Q11533-FIXED_COST</x:f>
        <x:v>-5415.214259102475</x:v>
      </x:c>
      <x:c r="S11533" s="139" t="str">
        <x:f>IF(AND(L11533&lt;=TOTAL_BED_CAP,N11533&lt;=TEMP_WORKER_CAP),"YES","NO")</x:f>
        <x:v>NO</x:v>
      </x:c>
      <x:c r="T11533" s="139" t="n">
        <x:f>IF(S11533="YES",R11533,-1E+99)</x:f>
        <x:v>-1e+99</x:v>
      </x:c>
    </x:row>
    <x:row r="11534">
      <x:c r="A11534" s="139"/>
      <x:c r="B11534" s="139"/>
      <x:c r="C11534" s="139"/>
      <x:c r="D11534" s="139"/>
      <x:c r="E11534" s="139"/>
      <x:c r="F11534" s="139"/>
      <x:c r="G11534" s="139"/>
      <x:c r="H11534" s="139"/>
      <x:c r="I11534" s="266" t="n">
        <x:f>INT((ROW()-ROW($I$46))/((CARROT_CAP+1)*(MESCLUN_CAP+1)))</x:f>
        <x:v>17</x:v>
      </x:c>
      <x:c r="J11534" s="266" t="n">
        <x:f>MOD(INT((ROW()-ROW($I$46))/(MESCLUN_CAP+1)),CARROT_CAP+1)</x:f>
        <x:v>13</x:v>
      </x:c>
      <x:c r="K11534" s="266" t="n">
        <x:f>MOD(ROW()-ROW($I$46),MESCLUN_CAP+1)</x:f>
        <x:v>18</x:v>
      </x:c>
      <x:c r="L11534" s="266" t="n">
        <x:f>SUM(I11534:K11534)</x:f>
        <x:v>48</x:v>
      </x:c>
      <x:c r="M11534" s="267" t="n">
        <x:f>I11534*TOMATO_HOURS*WEEKS*(1+TOMATO_DIM)^I11534+J11534*CARROT_HOURS*WEEKS*(1+CARROT_DIM)^J11534+K11534*MESCLUN_HOURS*WEEKS*(1+MESCLUN_DIM)^K11534</x:f>
        <x:v>9283.92653278289</x:v>
      </x:c>
      <x:c r="N11534" s="267" t="n">
        <x:f>MAX(M11534-FARMER_HOURS,0)/TEMP_HOURS_PER_WORKER</x:f>
        <x:v>5.947171203321452</x:v>
      </x:c>
      <x:c r="O11534" s="268" t="n">
        <x:f>I11534*TOMATO_PRICE+J11534*CARROT_PRICE+K11534*MESCLUN_PRICE</x:f>
        <x:v>225422</x:v>
      </x:c>
      <x:c r="P11534" s="268" t="n">
        <x:f>I11534*TOMATO_FERTILIZER+J11534*CARROT_FERTILIZER+K11534*MESCLUN_FERTILIZER</x:f>
        <x:v>36520</x:v>
      </x:c>
      <x:c r="Q11534" s="268" t="n">
        <x:f>MIN(M11534,FARMER_HOURS)*FARMER_RATE+MAX(M11534-FARMER_HOURS,0)*TEMP_RATE</x:f>
        <x:v>173679.28008303628</x:v>
      </x:c>
      <x:c r="R11534" s="268" t="n">
        <x:f>O11534-P11534-Q11534-FIXED_COST</x:f>
        <x:v>-4777.280083036283</x:v>
      </x:c>
      <x:c r="S11534" s="139" t="str">
        <x:f>IF(AND(L11534&lt;=TOTAL_BED_CAP,N11534&lt;=TEMP_WORKER_CAP),"YES","NO")</x:f>
        <x:v>NO</x:v>
      </x:c>
      <x:c r="T11534" s="139" t="n">
        <x:f>IF(S11534="YES",R11534,-1E+99)</x:f>
        <x:v>-1e+99</x:v>
      </x:c>
    </x:row>
    <x:row r="11535">
      <x:c r="A11535" s="139"/>
      <x:c r="B11535" s="139"/>
      <x:c r="C11535" s="139"/>
      <x:c r="D11535" s="139"/>
      <x:c r="E11535" s="139"/>
      <x:c r="F11535" s="139"/>
      <x:c r="G11535" s="139"/>
      <x:c r="H11535" s="139"/>
      <x:c r="I11535" s="266" t="n">
        <x:f>INT((ROW()-ROW($I$46))/((CARROT_CAP+1)*(MESCLUN_CAP+1)))</x:f>
        <x:v>17</x:v>
      </x:c>
      <x:c r="J11535" s="266" t="n">
        <x:f>MOD(INT((ROW()-ROW($I$46))/(MESCLUN_CAP+1)),CARROT_CAP+1)</x:f>
        <x:v>13</x:v>
      </x:c>
      <x:c r="K11535" s="266" t="n">
        <x:f>MOD(ROW()-ROW($I$46),MESCLUN_CAP+1)</x:f>
        <x:v>19</x:v>
      </x:c>
      <x:c r="L11535" s="266" t="n">
        <x:f>SUM(I11535:K11535)</x:f>
        <x:v>49</x:v>
      </x:c>
      <x:c r="M11535" s="267" t="n">
        <x:f>I11535*TOMATO_HOURS*WEEKS*(1+TOMATO_DIM)^I11535+J11535*CARROT_HOURS*WEEKS*(1+CARROT_DIM)^J11535+K11535*MESCLUN_HOURS*WEEKS*(1+MESCLUN_DIM)^K11535</x:f>
        <x:v>9353.568061418913</x:v>
      </x:c>
      <x:c r="N11535" s="267" t="n">
        <x:f>MAX(M11535-FARMER_HOURS,0)/TEMP_HOURS_PER_WORKER</x:f>
        <x:v>5.995533375985357</x:v>
      </x:c>
      <x:c r="O11535" s="268" t="n">
        <x:f>I11535*TOMATO_PRICE+J11535*CARROT_PRICE+K11535*MESCLUN_PRICE</x:f>
        <x:v>228122</x:v>
      </x:c>
      <x:c r="P11535" s="268" t="n">
        <x:f>I11535*TOMATO_FERTILIZER+J11535*CARROT_FERTILIZER+K11535*MESCLUN_FERTILIZER</x:f>
        <x:v>37400</x:v>
      </x:c>
      <x:c r="Q11535" s="268" t="n">
        <x:f>MIN(M11535,FARMER_HOURS)*FARMER_RATE+MAX(M11535-FARMER_HOURS,0)*TEMP_RATE</x:f>
        <x:v>174888.3343996339</x:v>
      </x:c>
      <x:c r="R11535" s="268" t="n">
        <x:f>O11535-P11535-Q11535-FIXED_COST</x:f>
        <x:v>-4166.334399633895</x:v>
      </x:c>
      <x:c r="S11535" s="139" t="str">
        <x:f>IF(AND(L11535&lt;=TOTAL_BED_CAP,N11535&lt;=TEMP_WORKER_CAP),"YES","NO")</x:f>
        <x:v>NO</x:v>
      </x:c>
      <x:c r="T11535" s="139" t="n">
        <x:f>IF(S11535="YES",R11535,-1E+99)</x:f>
        <x:v>-1e+99</x:v>
      </x:c>
    </x:row>
    <x:row r="11536">
      <x:c r="A11536" s="139"/>
      <x:c r="B11536" s="139"/>
      <x:c r="C11536" s="139"/>
      <x:c r="D11536" s="139"/>
      <x:c r="E11536" s="139"/>
      <x:c r="F11536" s="139"/>
      <x:c r="G11536" s="139"/>
      <x:c r="H11536" s="139"/>
      <x:c r="I11536" s="266" t="n">
        <x:f>INT((ROW()-ROW($I$46))/((CARROT_CAP+1)*(MESCLUN_CAP+1)))</x:f>
        <x:v>17</x:v>
      </x:c>
      <x:c r="J11536" s="266" t="n">
        <x:f>MOD(INT((ROW()-ROW($I$46))/(MESCLUN_CAP+1)),CARROT_CAP+1)</x:f>
        <x:v>13</x:v>
      </x:c>
      <x:c r="K11536" s="266" t="n">
        <x:f>MOD(ROW()-ROW($I$46),MESCLUN_CAP+1)</x:f>
        <x:v>20</x:v>
      </x:c>
      <x:c r="L11536" s="266" t="n">
        <x:f>SUM(I11536:K11536)</x:f>
        <x:v>50</x:v>
      </x:c>
      <x:c r="M11536" s="267" t="n">
        <x:f>I11536*TOMATO_HOURS*WEEKS*(1+TOMATO_DIM)^I11536+J11536*CARROT_HOURS*WEEKS*(1+CARROT_DIM)^J11536+K11536*MESCLUN_HOURS*WEEKS*(1+MESCLUN_DIM)^K11536</x:f>
        <x:v>9424.79235206939</x:v>
      </x:c>
      <x:c r="N11536" s="267" t="n">
        <x:f>MAX(M11536-FARMER_HOURS,0)/TEMP_HOURS_PER_WORKER</x:f>
        <x:v>6.044994688937076</x:v>
      </x:c>
      <x:c r="O11536" s="268" t="n">
        <x:f>I11536*TOMATO_PRICE+J11536*CARROT_PRICE+K11536*MESCLUN_PRICE</x:f>
        <x:v>230822</x:v>
      </x:c>
      <x:c r="P11536" s="268" t="n">
        <x:f>I11536*TOMATO_FERTILIZER+J11536*CARROT_FERTILIZER+K11536*MESCLUN_FERTILIZER</x:f>
        <x:v>38280</x:v>
      </x:c>
      <x:c r="Q11536" s="268" t="n">
        <x:f>MIN(M11536,FARMER_HOURS)*FARMER_RATE+MAX(M11536-FARMER_HOURS,0)*TEMP_RATE</x:f>
        <x:v>176124.8672234269</x:v>
      </x:c>
      <x:c r="R11536" s="268" t="n">
        <x:f>O11536-P11536-Q11536-FIXED_COST</x:f>
        <x:v>-3582.8672234269034</x:v>
      </x:c>
      <x:c r="S11536" s="139" t="str">
        <x:f>IF(AND(L11536&lt;=TOTAL_BED_CAP,N11536&lt;=TEMP_WORKER_CAP),"YES","NO")</x:f>
        <x:v>NO</x:v>
      </x:c>
      <x:c r="T11536" s="139" t="n">
        <x:f>IF(S11536="YES",R11536,-1E+99)</x:f>
        <x:v>-1e+99</x:v>
      </x:c>
    </x:row>
    <x:row r="11537">
      <x:c r="A11537" s="139"/>
      <x:c r="B11537" s="139"/>
      <x:c r="C11537" s="139"/>
      <x:c r="D11537" s="139"/>
      <x:c r="E11537" s="139"/>
      <x:c r="F11537" s="139"/>
      <x:c r="G11537" s="139"/>
      <x:c r="H11537" s="139"/>
      <x:c r="I11537" s="266" t="n">
        <x:f>INT((ROW()-ROW($I$46))/((CARROT_CAP+1)*(MESCLUN_CAP+1)))</x:f>
        <x:v>17</x:v>
      </x:c>
      <x:c r="J11537" s="266" t="n">
        <x:f>MOD(INT((ROW()-ROW($I$46))/(MESCLUN_CAP+1)),CARROT_CAP+1)</x:f>
        <x:v>13</x:v>
      </x:c>
      <x:c r="K11537" s="266" t="n">
        <x:f>MOD(ROW()-ROW($I$46),MESCLUN_CAP+1)</x:f>
        <x:v>21</x:v>
      </x:c>
      <x:c r="L11537" s="266" t="n">
        <x:f>SUM(I11537:K11537)</x:f>
        <x:v>51</x:v>
      </x:c>
      <x:c r="M11537" s="267" t="n">
        <x:f>I11537*TOMATO_HOURS*WEEKS*(1+TOMATO_DIM)^I11537+J11537*CARROT_HOURS*WEEKS*(1+CARROT_DIM)^J11537+K11537*MESCLUN_HOURS*WEEKS*(1+MESCLUN_DIM)^K11537</x:f>
        <x:v>9497.628092295834</x:v>
      </x:c>
      <x:c r="N11537" s="267" t="n">
        <x:f>MAX(M11537-FARMER_HOURS,0)/TEMP_HOURS_PER_WORKER</x:f>
        <x:v>6.095575064094329</x:v>
      </x:c>
      <x:c r="O11537" s="268" t="n">
        <x:f>I11537*TOMATO_PRICE+J11537*CARROT_PRICE+K11537*MESCLUN_PRICE</x:f>
        <x:v>233522</x:v>
      </x:c>
      <x:c r="P11537" s="268" t="n">
        <x:f>I11537*TOMATO_FERTILIZER+J11537*CARROT_FERTILIZER+K11537*MESCLUN_FERTILIZER</x:f>
        <x:v>39160</x:v>
      </x:c>
      <x:c r="Q11537" s="268" t="n">
        <x:f>MIN(M11537,FARMER_HOURS)*FARMER_RATE+MAX(M11537-FARMER_HOURS,0)*TEMP_RATE</x:f>
        <x:v>177389.3766023582</x:v>
      </x:c>
      <x:c r="R11537" s="268" t="n">
        <x:f>O11537-P11537-Q11537-FIXED_COST</x:f>
        <x:v>-3027.376602358214</x:v>
      </x:c>
      <x:c r="S11537" s="139" t="str">
        <x:f>IF(AND(L11537&lt;=TOTAL_BED_CAP,N11537&lt;=TEMP_WORKER_CAP),"YES","NO")</x:f>
        <x:v>NO</x:v>
      </x:c>
      <x:c r="T11537" s="139" t="n">
        <x:f>IF(S11537="YES",R11537,-1E+99)</x:f>
        <x:v>-1e+99</x:v>
      </x:c>
    </x:row>
    <x:row r="11538">
      <x:c r="A11538" s="139"/>
      <x:c r="B11538" s="139"/>
      <x:c r="C11538" s="139"/>
      <x:c r="D11538" s="139"/>
      <x:c r="E11538" s="139"/>
      <x:c r="F11538" s="139"/>
      <x:c r="G11538" s="139"/>
      <x:c r="H11538" s="139"/>
      <x:c r="I11538" s="266" t="n">
        <x:f>INT((ROW()-ROW($I$46))/((CARROT_CAP+1)*(MESCLUN_CAP+1)))</x:f>
        <x:v>17</x:v>
      </x:c>
      <x:c r="J11538" s="266" t="n">
        <x:f>MOD(INT((ROW()-ROW($I$46))/(MESCLUN_CAP+1)),CARROT_CAP+1)</x:f>
        <x:v>13</x:v>
      </x:c>
      <x:c r="K11538" s="266" t="n">
        <x:f>MOD(ROW()-ROW($I$46),MESCLUN_CAP+1)</x:f>
        <x:v>22</x:v>
      </x:c>
      <x:c r="L11538" s="266" t="n">
        <x:f>SUM(I11538:K11538)</x:f>
        <x:v>52</x:v>
      </x:c>
      <x:c r="M11538" s="267" t="n">
        <x:f>I11538*TOMATO_HOURS*WEEKS*(1+TOMATO_DIM)^I11538+J11538*CARROT_HOURS*WEEKS*(1+CARROT_DIM)^J11538+K11538*MESCLUN_HOURS*WEEKS*(1+MESCLUN_DIM)^K11538</x:f>
        <x:v>9572.104439542229</x:v>
      </x:c>
      <x:c r="N11538" s="267" t="n">
        <x:f>MAX(M11538-FARMER_HOURS,0)/TEMP_HOURS_PER_WORKER</x:f>
        <x:v>6.1472947496821035</x:v>
      </x:c>
      <x:c r="O11538" s="268" t="n">
        <x:f>I11538*TOMATO_PRICE+J11538*CARROT_PRICE+K11538*MESCLUN_PRICE</x:f>
        <x:v>236222</x:v>
      </x:c>
      <x:c r="P11538" s="268" t="n">
        <x:f>I11538*TOMATO_FERTILIZER+J11538*CARROT_FERTILIZER+K11538*MESCLUN_FERTILIZER</x:f>
        <x:v>40040</x:v>
      </x:c>
      <x:c r="Q11538" s="268" t="n">
        <x:f>MIN(M11538,FARMER_HOURS)*FARMER_RATE+MAX(M11538-FARMER_HOURS,0)*TEMP_RATE</x:f>
        <x:v>178682.36874205258</x:v>
      </x:c>
      <x:c r="R11538" s="268" t="n">
        <x:f>O11538-P11538-Q11538-FIXED_COST</x:f>
        <x:v>-2500.368742052582</x:v>
      </x:c>
      <x:c r="S11538" s="139" t="str">
        <x:f>IF(AND(L11538&lt;=TOTAL_BED_CAP,N11538&lt;=TEMP_WORKER_CAP),"YES","NO")</x:f>
        <x:v>NO</x:v>
      </x:c>
      <x:c r="T11538" s="139" t="n">
        <x:f>IF(S11538="YES",R11538,-1E+99)</x:f>
        <x:v>-1e+99</x:v>
      </x:c>
    </x:row>
    <x:row r="11539">
      <x:c r="A11539" s="139"/>
      <x:c r="B11539" s="139"/>
      <x:c r="C11539" s="139"/>
      <x:c r="D11539" s="139"/>
      <x:c r="E11539" s="139"/>
      <x:c r="F11539" s="139"/>
      <x:c r="G11539" s="139"/>
      <x:c r="H11539" s="139"/>
      <x:c r="I11539" s="266" t="n">
        <x:f>INT((ROW()-ROW($I$46))/((CARROT_CAP+1)*(MESCLUN_CAP+1)))</x:f>
        <x:v>17</x:v>
      </x:c>
      <x:c r="J11539" s="266" t="n">
        <x:f>MOD(INT((ROW()-ROW($I$46))/(MESCLUN_CAP+1)),CARROT_CAP+1)</x:f>
        <x:v>13</x:v>
      </x:c>
      <x:c r="K11539" s="266" t="n">
        <x:f>MOD(ROW()-ROW($I$46),MESCLUN_CAP+1)</x:f>
        <x:v>23</x:v>
      </x:c>
      <x:c r="L11539" s="266" t="n">
        <x:f>SUM(I11539:K11539)</x:f>
        <x:v>53</x:v>
      </x:c>
      <x:c r="M11539" s="267" t="n">
        <x:f>I11539*TOMATO_HOURS*WEEKS*(1+TOMATO_DIM)^I11539+J11539*CARROT_HOURS*WEEKS*(1+CARROT_DIM)^J11539+K11539*MESCLUN_HOURS*WEEKS*(1+MESCLUN_DIM)^K11539</x:f>
        <x:v>9648.251028399665</x:v>
      </x:c>
      <x:c r="N11539" s="267" t="n">
        <x:f>MAX(M11539-FARMER_HOURS,0)/TEMP_HOURS_PER_WORKER</x:f>
        <x:v>6.200174325277545</x:v>
      </x:c>
      <x:c r="O11539" s="268" t="n">
        <x:f>I11539*TOMATO_PRICE+J11539*CARROT_PRICE+K11539*MESCLUN_PRICE</x:f>
        <x:v>238922</x:v>
      </x:c>
      <x:c r="P11539" s="268" t="n">
        <x:f>I11539*TOMATO_FERTILIZER+J11539*CARROT_FERTILIZER+K11539*MESCLUN_FERTILIZER</x:f>
        <x:v>40920</x:v>
      </x:c>
      <x:c r="Q11539" s="268" t="n">
        <x:f>MIN(M11539,FARMER_HOURS)*FARMER_RATE+MAX(M11539-FARMER_HOURS,0)*TEMP_RATE</x:f>
        <x:v>180004.35813193864</x:v>
      </x:c>
      <x:c r="R11539" s="268" t="n">
        <x:f>O11539-P11539-Q11539-FIXED_COST</x:f>
        <x:v>-2002.358131938643</x:v>
      </x:c>
      <x:c r="S11539" s="139" t="str">
        <x:f>IF(AND(L11539&lt;=TOTAL_BED_CAP,N11539&lt;=TEMP_WORKER_CAP),"YES","NO")</x:f>
        <x:v>NO</x:v>
      </x:c>
      <x:c r="T11539" s="139" t="n">
        <x:f>IF(S11539="YES",R11539,-1E+99)</x:f>
        <x:v>-1e+99</x:v>
      </x:c>
    </x:row>
    <x:row r="11540">
      <x:c r="A11540" s="139"/>
      <x:c r="B11540" s="139"/>
      <x:c r="C11540" s="139"/>
      <x:c r="D11540" s="139"/>
      <x:c r="E11540" s="139"/>
      <x:c r="F11540" s="139"/>
      <x:c r="G11540" s="139"/>
      <x:c r="H11540" s="139"/>
      <x:c r="I11540" s="266" t="n">
        <x:f>INT((ROW()-ROW($I$46))/((CARROT_CAP+1)*(MESCLUN_CAP+1)))</x:f>
        <x:v>17</x:v>
      </x:c>
      <x:c r="J11540" s="266" t="n">
        <x:f>MOD(INT((ROW()-ROW($I$46))/(MESCLUN_CAP+1)),CARROT_CAP+1)</x:f>
        <x:v>13</x:v>
      </x:c>
      <x:c r="K11540" s="266" t="n">
        <x:f>MOD(ROW()-ROW($I$46),MESCLUN_CAP+1)</x:f>
        <x:v>24</x:v>
      </x:c>
      <x:c r="L11540" s="266" t="n">
        <x:f>SUM(I11540:K11540)</x:f>
        <x:v>54</x:v>
      </x:c>
      <x:c r="M11540" s="267" t="n">
        <x:f>I11540*TOMATO_HOURS*WEEKS*(1+TOMATO_DIM)^I11540+J11540*CARROT_HOURS*WEEKS*(1+CARROT_DIM)^J11540+K11540*MESCLUN_HOURS*WEEKS*(1+MESCLUN_DIM)^K11540</x:f>
        <x:v>9726.097977979161</x:v>
      </x:c>
      <x:c r="N11540" s="267" t="n">
        <x:f>MAX(M11540-FARMER_HOURS,0)/TEMP_HOURS_PER_WORKER</x:f>
        <x:v>6.2542347069299735</x:v>
      </x:c>
      <x:c r="O11540" s="268" t="n">
        <x:f>I11540*TOMATO_PRICE+J11540*CARROT_PRICE+K11540*MESCLUN_PRICE</x:f>
        <x:v>241622</x:v>
      </x:c>
      <x:c r="P11540" s="268" t="n">
        <x:f>I11540*TOMATO_FERTILIZER+J11540*CARROT_FERTILIZER+K11540*MESCLUN_FERTILIZER</x:f>
        <x:v>41800</x:v>
      </x:c>
      <x:c r="Q11540" s="268" t="n">
        <x:f>MIN(M11540,FARMER_HOURS)*FARMER_RATE+MAX(M11540-FARMER_HOURS,0)*TEMP_RATE</x:f>
        <x:v>181355.86767324933</x:v>
      </x:c>
      <x:c r="R11540" s="268" t="n">
        <x:f>O11540-P11540-Q11540-FIXED_COST</x:f>
        <x:v>-1533.8676732493332</x:v>
      </x:c>
      <x:c r="S11540" s="139" t="str">
        <x:f>IF(AND(L11540&lt;=TOTAL_BED_CAP,N11540&lt;=TEMP_WORKER_CAP),"YES","NO")</x:f>
        <x:v>NO</x:v>
      </x:c>
      <x:c r="T11540" s="139" t="n">
        <x:f>IF(S11540="YES",R11540,-1E+99)</x:f>
        <x:v>-1e+99</x:v>
      </x:c>
    </x:row>
    <x:row r="11541">
      <x:c r="A11541" s="139"/>
      <x:c r="B11541" s="139"/>
      <x:c r="C11541" s="139"/>
      <x:c r="D11541" s="139"/>
      <x:c r="E11541" s="139"/>
      <x:c r="F11541" s="139"/>
      <x:c r="G11541" s="139"/>
      <x:c r="H11541" s="139"/>
      <x:c r="I11541" s="266" t="n">
        <x:f>INT((ROW()-ROW($I$46))/((CARROT_CAP+1)*(MESCLUN_CAP+1)))</x:f>
        <x:v>17</x:v>
      </x:c>
      <x:c r="J11541" s="266" t="n">
        <x:f>MOD(INT((ROW()-ROW($I$46))/(MESCLUN_CAP+1)),CARROT_CAP+1)</x:f>
        <x:v>13</x:v>
      </x:c>
      <x:c r="K11541" s="266" t="n">
        <x:f>MOD(ROW()-ROW($I$46),MESCLUN_CAP+1)</x:f>
        <x:v>25</x:v>
      </x:c>
      <x:c r="L11541" s="266" t="n">
        <x:f>SUM(I11541:K11541)</x:f>
        <x:v>55</x:v>
      </x:c>
      <x:c r="M11541" s="267" t="n">
        <x:f>I11541*TOMATO_HOURS*WEEKS*(1+TOMATO_DIM)^I11541+J11541*CARROT_HOURS*WEEKS*(1+CARROT_DIM)^J11541+K11541*MESCLUN_HOURS*WEEKS*(1+MESCLUN_DIM)^K11541</x:f>
        <x:v>9805.675899394259</x:v>
      </x:c>
      <x:c r="N11541" s="267" t="n">
        <x:f>MAX(M11541-FARMER_HOURS,0)/TEMP_HOURS_PER_WORKER</x:f>
        <x:v>6.309497152357124</x:v>
      </x:c>
      <x:c r="O11541" s="268" t="n">
        <x:f>I11541*TOMATO_PRICE+J11541*CARROT_PRICE+K11541*MESCLUN_PRICE</x:f>
        <x:v>244322</x:v>
      </x:c>
      <x:c r="P11541" s="268" t="n">
        <x:f>I11541*TOMATO_FERTILIZER+J11541*CARROT_FERTILIZER+K11541*MESCLUN_FERTILIZER</x:f>
        <x:v>42680</x:v>
      </x:c>
      <x:c r="Q11541" s="268" t="n">
        <x:f>MIN(M11541,FARMER_HOURS)*FARMER_RATE+MAX(M11541-FARMER_HOURS,0)*TEMP_RATE</x:f>
        <x:v>182737.4288089281</x:v>
      </x:c>
      <x:c r="R11541" s="268" t="n">
        <x:f>O11541-P11541-Q11541-FIXED_COST</x:f>
        <x:v>-1095.428808928089</x:v>
      </x:c>
      <x:c r="S11541" s="139" t="str">
        <x:f>IF(AND(L11541&lt;=TOTAL_BED_CAP,N11541&lt;=TEMP_WORKER_CAP),"YES","NO")</x:f>
        <x:v>NO</x:v>
      </x:c>
      <x:c r="T11541" s="139" t="n">
        <x:f>IF(S11541="YES",R11541,-1E+99)</x:f>
        <x:v>-1e+99</x:v>
      </x:c>
    </x:row>
    <x:row r="11542">
      <x:c r="A11542" s="139"/>
      <x:c r="B11542" s="139"/>
      <x:c r="C11542" s="139"/>
      <x:c r="D11542" s="139"/>
      <x:c r="E11542" s="139"/>
      <x:c r="F11542" s="139"/>
      <x:c r="G11542" s="139"/>
      <x:c r="H11542" s="139"/>
      <x:c r="I11542" s="266" t="n">
        <x:f>INT((ROW()-ROW($I$46))/((CARROT_CAP+1)*(MESCLUN_CAP+1)))</x:f>
        <x:v>17</x:v>
      </x:c>
      <x:c r="J11542" s="266" t="n">
        <x:f>MOD(INT((ROW()-ROW($I$46))/(MESCLUN_CAP+1)),CARROT_CAP+1)</x:f>
        <x:v>13</x:v>
      </x:c>
      <x:c r="K11542" s="266" t="n">
        <x:f>MOD(ROW()-ROW($I$46),MESCLUN_CAP+1)</x:f>
        <x:v>26</x:v>
      </x:c>
      <x:c r="L11542" s="266" t="n">
        <x:f>SUM(I11542:K11542)</x:f>
        <x:v>56</x:v>
      </x:c>
      <x:c r="M11542" s="267" t="n">
        <x:f>I11542*TOMATO_HOURS*WEEKS*(1+TOMATO_DIM)^I11542+J11542*CARROT_HOURS*WEEKS*(1+CARROT_DIM)^J11542+K11542*MESCLUN_HOURS*WEEKS*(1+MESCLUN_DIM)^K11542</x:f>
        <x:v>9887.015903354977</x:v>
      </x:c>
      <x:c r="N11542" s="267" t="n">
        <x:f>MAX(M11542-FARMER_HOURS,0)/TEMP_HOURS_PER_WORKER</x:f>
        <x:v>6.365983266218734</x:v>
      </x:c>
      <x:c r="O11542" s="268" t="n">
        <x:f>I11542*TOMATO_PRICE+J11542*CARROT_PRICE+K11542*MESCLUN_PRICE</x:f>
        <x:v>247022</x:v>
      </x:c>
      <x:c r="P11542" s="268" t="n">
        <x:f>I11542*TOMATO_FERTILIZER+J11542*CARROT_FERTILIZER+K11542*MESCLUN_FERTILIZER</x:f>
        <x:v>43560</x:v>
      </x:c>
      <x:c r="Q11542" s="268" t="n">
        <x:f>MIN(M11542,FARMER_HOURS)*FARMER_RATE+MAX(M11542-FARMER_HOURS,0)*TEMP_RATE</x:f>
        <x:v>184149.58165546836</x:v>
      </x:c>
      <x:c r="R11542" s="268" t="n">
        <x:f>O11542-P11542-Q11542-FIXED_COST</x:f>
        <x:v>-687.5816554683552</x:v>
      </x:c>
      <x:c r="S11542" s="139" t="str">
        <x:f>IF(AND(L11542&lt;=TOTAL_BED_CAP,N11542&lt;=TEMP_WORKER_CAP),"YES","NO")</x:f>
        <x:v>NO</x:v>
      </x:c>
      <x:c r="T11542" s="139" t="n">
        <x:f>IF(S11542="YES",R11542,-1E+99)</x:f>
        <x:v>-1e+99</x:v>
      </x:c>
    </x:row>
    <x:row r="11543">
      <x:c r="A11543" s="139"/>
      <x:c r="B11543" s="139"/>
      <x:c r="C11543" s="139"/>
      <x:c r="D11543" s="139"/>
      <x:c r="E11543" s="139"/>
      <x:c r="F11543" s="139"/>
      <x:c r="G11543" s="139"/>
      <x:c r="H11543" s="139"/>
      <x:c r="I11543" s="266" t="n">
        <x:f>INT((ROW()-ROW($I$46))/((CARROT_CAP+1)*(MESCLUN_CAP+1)))</x:f>
        <x:v>17</x:v>
      </x:c>
      <x:c r="J11543" s="266" t="n">
        <x:f>MOD(INT((ROW()-ROW($I$46))/(MESCLUN_CAP+1)),CARROT_CAP+1)</x:f>
        <x:v>13</x:v>
      </x:c>
      <x:c r="K11543" s="266" t="n">
        <x:f>MOD(ROW()-ROW($I$46),MESCLUN_CAP+1)</x:f>
        <x:v>27</x:v>
      </x:c>
      <x:c r="L11543" s="266" t="n">
        <x:f>SUM(I11543:K11543)</x:f>
        <x:v>57</x:v>
      </x:c>
      <x:c r="M11543" s="267" t="n">
        <x:f>I11543*TOMATO_HOURS*WEEKS*(1+TOMATO_DIM)^I11543+J11543*CARROT_HOURS*WEEKS*(1+CARROT_DIM)^J11543+K11543*MESCLUN_HOURS*WEEKS*(1+MESCLUN_DIM)^K11543</x:f>
        <x:v>9970.149607874733</x:v>
      </x:c>
      <x:c r="N11543" s="267" t="n">
        <x:f>MAX(M11543-FARMER_HOURS,0)/TEMP_HOURS_PER_WORKER</x:f>
        <x:v>6.423715005468565</x:v>
      </x:c>
      <x:c r="O11543" s="268" t="n">
        <x:f>I11543*TOMATO_PRICE+J11543*CARROT_PRICE+K11543*MESCLUN_PRICE</x:f>
        <x:v>249722</x:v>
      </x:c>
      <x:c r="P11543" s="268" t="n">
        <x:f>I11543*TOMATO_FERTILIZER+J11543*CARROT_FERTILIZER+K11543*MESCLUN_FERTILIZER</x:f>
        <x:v>44440</x:v>
      </x:c>
      <x:c r="Q11543" s="268" t="n">
        <x:f>MIN(M11543,FARMER_HOURS)*FARMER_RATE+MAX(M11543-FARMER_HOURS,0)*TEMP_RATE</x:f>
        <x:v>185592.8751367141</x:v>
      </x:c>
      <x:c r="R11543" s="268" t="n">
        <x:f>O11543-P11543-Q11543-FIXED_COST</x:f>
        <x:v>-310.8751367141085</x:v>
      </x:c>
      <x:c r="S11543" s="139" t="str">
        <x:f>IF(AND(L11543&lt;=TOTAL_BED_CAP,N11543&lt;=TEMP_WORKER_CAP),"YES","NO")</x:f>
        <x:v>NO</x:v>
      </x:c>
      <x:c r="T11543" s="139" t="n">
        <x:f>IF(S11543="YES",R11543,-1E+99)</x:f>
        <x:v>-1e+99</x:v>
      </x:c>
    </x:row>
    <x:row r="11544">
      <x:c r="A11544" s="139"/>
      <x:c r="B11544" s="139"/>
      <x:c r="C11544" s="139"/>
      <x:c r="D11544" s="139"/>
      <x:c r="E11544" s="139"/>
      <x:c r="F11544" s="139"/>
      <x:c r="G11544" s="139"/>
      <x:c r="H11544" s="139"/>
      <x:c r="I11544" s="266" t="n">
        <x:f>INT((ROW()-ROW($I$46))/((CARROT_CAP+1)*(MESCLUN_CAP+1)))</x:f>
        <x:v>17</x:v>
      </x:c>
      <x:c r="J11544" s="266" t="n">
        <x:f>MOD(INT((ROW()-ROW($I$46))/(MESCLUN_CAP+1)),CARROT_CAP+1)</x:f>
        <x:v>13</x:v>
      </x:c>
      <x:c r="K11544" s="266" t="n">
        <x:f>MOD(ROW()-ROW($I$46),MESCLUN_CAP+1)</x:f>
        <x:v>28</x:v>
      </x:c>
      <x:c r="L11544" s="266" t="n">
        <x:f>SUM(I11544:K11544)</x:f>
        <x:v>58</x:v>
      </x:c>
      <x:c r="M11544" s="267" t="n">
        <x:f>I11544*TOMATO_HOURS*WEEKS*(1+TOMATO_DIM)^I11544+J11544*CARROT_HOURS*WEEKS*(1+CARROT_DIM)^J11544+K11544*MESCLUN_HOURS*WEEKS*(1+MESCLUN_DIM)^K11544</x:f>
        <x:v>10055.109146091887</x:v>
      </x:c>
      <x:c r="N11544" s="267" t="n">
        <x:f>MAX(M11544-FARMER_HOURS,0)/TEMP_HOURS_PER_WORKER</x:f>
        <x:v>6.482714684786033</x:v>
      </x:c>
      <x:c r="O11544" s="268" t="n">
        <x:f>I11544*TOMATO_PRICE+J11544*CARROT_PRICE+K11544*MESCLUN_PRICE</x:f>
        <x:v>252422</x:v>
      </x:c>
      <x:c r="P11544" s="268" t="n">
        <x:f>I11544*TOMATO_FERTILIZER+J11544*CARROT_FERTILIZER+K11544*MESCLUN_FERTILIZER</x:f>
        <x:v>45320</x:v>
      </x:c>
      <x:c r="Q11544" s="268" t="n">
        <x:f>MIN(M11544,FARMER_HOURS)*FARMER_RATE+MAX(M11544-FARMER_HOURS,0)*TEMP_RATE</x:f>
        <x:v>187067.86711965082</x:v>
      </x:c>
      <x:c r="R11544" s="268" t="n">
        <x:f>O11544-P11544-Q11544-FIXED_COST</x:f>
        <x:v>34.13288034917787</x:v>
      </x:c>
      <x:c r="S11544" s="139" t="str">
        <x:f>IF(AND(L11544&lt;=TOTAL_BED_CAP,N11544&lt;=TEMP_WORKER_CAP),"YES","NO")</x:f>
        <x:v>NO</x:v>
      </x:c>
      <x:c r="T11544" s="139" t="n">
        <x:f>IF(S11544="YES",R11544,-1E+99)</x:f>
        <x:v>-1e+99</x:v>
      </x:c>
    </x:row>
    <x:row r="11545">
      <x:c r="A11545" s="139"/>
      <x:c r="B11545" s="139"/>
      <x:c r="C11545" s="139"/>
      <x:c r="D11545" s="139"/>
      <x:c r="E11545" s="139"/>
      <x:c r="F11545" s="139"/>
      <x:c r="G11545" s="139"/>
      <x:c r="H11545" s="139"/>
      <x:c r="I11545" s="266" t="n">
        <x:f>INT((ROW()-ROW($I$46))/((CARROT_CAP+1)*(MESCLUN_CAP+1)))</x:f>
        <x:v>17</x:v>
      </x:c>
      <x:c r="J11545" s="266" t="n">
        <x:f>MOD(INT((ROW()-ROW($I$46))/(MESCLUN_CAP+1)),CARROT_CAP+1)</x:f>
        <x:v>13</x:v>
      </x:c>
      <x:c r="K11545" s="266" t="n">
        <x:f>MOD(ROW()-ROW($I$46),MESCLUN_CAP+1)</x:f>
        <x:v>29</x:v>
      </x:c>
      <x:c r="L11545" s="266" t="n">
        <x:f>SUM(I11545:K11545)</x:f>
        <x:v>59</x:v>
      </x:c>
      <x:c r="M11545" s="267" t="n">
        <x:f>I11545*TOMATO_HOURS*WEEKS*(1+TOMATO_DIM)^I11545+J11545*CARROT_HOURS*WEEKS*(1+CARROT_DIM)^J11545+K11545*MESCLUN_HOURS*WEEKS*(1+MESCLUN_DIM)^K11545</x:f>
        <x:v>10141.92717420754</x:v>
      </x:c>
      <x:c r="N11545" s="267" t="n">
        <x:f>MAX(M11545-FARMER_HOURS,0)/TEMP_HOURS_PER_WORKER</x:f>
        <x:v>6.543004982088569</x:v>
      </x:c>
      <x:c r="O11545" s="268" t="n">
        <x:f>I11545*TOMATO_PRICE+J11545*CARROT_PRICE+K11545*MESCLUN_PRICE</x:f>
        <x:v>255122</x:v>
      </x:c>
      <x:c r="P11545" s="268" t="n">
        <x:f>I11545*TOMATO_FERTILIZER+J11545*CARROT_FERTILIZER+K11545*MESCLUN_FERTILIZER</x:f>
        <x:v>46200</x:v>
      </x:c>
      <x:c r="Q11545" s="268" t="n">
        <x:f>MIN(M11545,FARMER_HOURS)*FARMER_RATE+MAX(M11545-FARMER_HOURS,0)*TEMP_RATE</x:f>
        <x:v>188575.12455221423</x:v>
      </x:c>
      <x:c r="R11545" s="268" t="n">
        <x:f>O11545-P11545-Q11545-FIXED_COST</x:f>
        <x:v>346.87544778577285</x:v>
      </x:c>
      <x:c r="S11545" s="139" t="str">
        <x:f>IF(AND(L11545&lt;=TOTAL_BED_CAP,N11545&lt;=TEMP_WORKER_CAP),"YES","NO")</x:f>
        <x:v>NO</x:v>
      </x:c>
      <x:c r="T11545" s="139" t="n">
        <x:f>IF(S11545="YES",R11545,-1E+99)</x:f>
        <x:v>-1e+99</x:v>
      </x:c>
    </x:row>
    <x:row r="11546">
      <x:c r="A11546" s="139"/>
      <x:c r="B11546" s="139"/>
      <x:c r="C11546" s="139"/>
      <x:c r="D11546" s="139"/>
      <x:c r="E11546" s="139"/>
      <x:c r="F11546" s="139"/>
      <x:c r="G11546" s="139"/>
      <x:c r="H11546" s="139"/>
      <x:c r="I11546" s="266" t="n">
        <x:f>INT((ROW()-ROW($I$46))/((CARROT_CAP+1)*(MESCLUN_CAP+1)))</x:f>
        <x:v>17</x:v>
      </x:c>
      <x:c r="J11546" s="266" t="n">
        <x:f>MOD(INT((ROW()-ROW($I$46))/(MESCLUN_CAP+1)),CARROT_CAP+1)</x:f>
        <x:v>13</x:v>
      </x:c>
      <x:c r="K11546" s="266" t="n">
        <x:f>MOD(ROW()-ROW($I$46),MESCLUN_CAP+1)</x:f>
        <x:v>30</x:v>
      </x:c>
      <x:c r="L11546" s="266" t="n">
        <x:f>SUM(I11546:K11546)</x:f>
        <x:v>60</x:v>
      </x:c>
      <x:c r="M11546" s="267" t="n">
        <x:f>I11546*TOMATO_HOURS*WEEKS*(1+TOMATO_DIM)^I11546+J11546*CARROT_HOURS*WEEKS*(1+CARROT_DIM)^J11546+K11546*MESCLUN_HOURS*WEEKS*(1+MESCLUN_DIM)^K11546</x:f>
        <x:v>10230.636879541311</x:v>
      </x:c>
      <x:c r="N11546" s="267" t="n">
        <x:f>MAX(M11546-FARMER_HOURS,0)/TEMP_HOURS_PER_WORKER</x:f>
        <x:v>6.604608944125911</x:v>
      </x:c>
      <x:c r="O11546" s="268" t="n">
        <x:f>I11546*TOMATO_PRICE+J11546*CARROT_PRICE+K11546*MESCLUN_PRICE</x:f>
        <x:v>257822</x:v>
      </x:c>
      <x:c r="P11546" s="268" t="n">
        <x:f>I11546*TOMATO_FERTILIZER+J11546*CARROT_FERTILIZER+K11546*MESCLUN_FERTILIZER</x:f>
        <x:v>47080</x:v>
      </x:c>
      <x:c r="Q11546" s="268" t="n">
        <x:f>MIN(M11546,FARMER_HOURS)*FARMER_RATE+MAX(M11546-FARMER_HOURS,0)*TEMP_RATE</x:f>
        <x:v>190115.22360314775</x:v>
      </x:c>
      <x:c r="R11546" s="268" t="n">
        <x:f>O11546-P11546-Q11546-FIXED_COST</x:f>
        <x:v>626.7763968522486</x:v>
      </x:c>
      <x:c r="S11546" s="139" t="str">
        <x:f>IF(AND(L11546&lt;=TOTAL_BED_CAP,N11546&lt;=TEMP_WORKER_CAP),"YES","NO")</x:f>
        <x:v>NO</x:v>
      </x:c>
      <x:c r="T11546" s="139" t="n">
        <x:f>IF(S11546="YES",R11546,-1E+99)</x:f>
        <x:v>-1e+99</x:v>
      </x:c>
    </x:row>
    <x:row r="11547">
      <x:c r="A11547" s="139"/>
      <x:c r="B11547" s="139"/>
      <x:c r="C11547" s="139"/>
      <x:c r="D11547" s="139"/>
      <x:c r="E11547" s="139"/>
      <x:c r="F11547" s="139"/>
      <x:c r="G11547" s="139"/>
      <x:c r="H11547" s="139"/>
      <x:c r="I11547" s="266" t="n">
        <x:f>INT((ROW()-ROW($I$46))/((CARROT_CAP+1)*(MESCLUN_CAP+1)))</x:f>
        <x:v>17</x:v>
      </x:c>
      <x:c r="J11547" s="266" t="n">
        <x:f>MOD(INT((ROW()-ROW($I$46))/(MESCLUN_CAP+1)),CARROT_CAP+1)</x:f>
        <x:v>14</x:v>
      </x:c>
      <x:c r="K11547" s="266" t="n">
        <x:f>MOD(ROW()-ROW($I$46),MESCLUN_CAP+1)</x:f>
        <x:v>0</x:v>
      </x:c>
      <x:c r="L11547" s="266" t="n">
        <x:f>SUM(I11547:K11547)</x:f>
        <x:v>31</x:v>
      </x:c>
      <x:c r="M11547" s="267" t="n">
        <x:f>I11547*TOMATO_HOURS*WEEKS*(1+TOMATO_DIM)^I11547+J11547*CARROT_HOURS*WEEKS*(1+CARROT_DIM)^J11547+K11547*MESCLUN_HOURS*WEEKS*(1+MESCLUN_DIM)^K11547</x:f>
        <x:v>8326.788540848187</x:v>
      </x:c>
      <x:c r="N11547" s="267" t="n">
        <x:f>MAX(M11547-FARMER_HOURS,0)/TEMP_HOURS_PER_WORKER</x:f>
        <x:v>5.282492042255686</x:v>
      </x:c>
      <x:c r="O11547" s="268" t="n">
        <x:f>I11547*TOMATO_PRICE+J11547*CARROT_PRICE+K11547*MESCLUN_PRICE</x:f>
        <x:v>178916</x:v>
      </x:c>
      <x:c r="P11547" s="268" t="n">
        <x:f>I11547*TOMATO_FERTILIZER+J11547*CARROT_FERTILIZER+K11547*MESCLUN_FERTILIZER</x:f>
        <x:v>21120</x:v>
      </x:c>
      <x:c r="Q11547" s="268" t="n">
        <x:f>MIN(M11547,FARMER_HOURS)*FARMER_RATE+MAX(M11547-FARMER_HOURS,0)*TEMP_RATE</x:f>
        <x:v>157062.30105639214</x:v>
      </x:c>
      <x:c r="R11547" s="268" t="n">
        <x:f>O11547-P11547-Q11547-FIXED_COST</x:f>
        <x:v>-19266.30105639214</x:v>
      </x:c>
      <x:c r="S11547" s="139" t="str">
        <x:f>IF(AND(L11547&lt;=TOTAL_BED_CAP,N11547&lt;=TEMP_WORKER_CAP),"YES","NO")</x:f>
        <x:v>NO</x:v>
      </x:c>
      <x:c r="T11547" s="139" t="n">
        <x:f>IF(S11547="YES",R11547,-1E+99)</x:f>
        <x:v>-1e+99</x:v>
      </x:c>
    </x:row>
    <x:row r="11548">
      <x:c r="A11548" s="139"/>
      <x:c r="B11548" s="139"/>
      <x:c r="C11548" s="139"/>
      <x:c r="D11548" s="139"/>
      <x:c r="E11548" s="139"/>
      <x:c r="F11548" s="139"/>
      <x:c r="G11548" s="139"/>
      <x:c r="H11548" s="139"/>
      <x:c r="I11548" s="266" t="n">
        <x:f>INT((ROW()-ROW($I$46))/((CARROT_CAP+1)*(MESCLUN_CAP+1)))</x:f>
        <x:v>17</x:v>
      </x:c>
      <x:c r="J11548" s="266" t="n">
        <x:f>MOD(INT((ROW()-ROW($I$46))/(MESCLUN_CAP+1)),CARROT_CAP+1)</x:f>
        <x:v>14</x:v>
      </x:c>
      <x:c r="K11548" s="266" t="n">
        <x:f>MOD(ROW()-ROW($I$46),MESCLUN_CAP+1)</x:f>
        <x:v>1</x:v>
      </x:c>
      <x:c r="L11548" s="266" t="n">
        <x:f>SUM(I11548:K11548)</x:f>
        <x:v>32</x:v>
      </x:c>
      <x:c r="M11548" s="267" t="n">
        <x:f>I11548*TOMATO_HOURS*WEEKS*(1+TOMATO_DIM)^I11548+J11548*CARROT_HOURS*WEEKS*(1+CARROT_DIM)^J11548+K11548*MESCLUN_HOURS*WEEKS*(1+MESCLUN_DIM)^K11548</x:f>
        <x:v>8372.351040848187</x:v>
      </x:c>
      <x:c r="N11548" s="267" t="n">
        <x:f>MAX(M11548-FARMER_HOURS,0)/TEMP_HOURS_PER_WORKER</x:f>
        <x:v>5.314132667255685</x:v>
      </x:c>
      <x:c r="O11548" s="268" t="n">
        <x:f>I11548*TOMATO_PRICE+J11548*CARROT_PRICE+K11548*MESCLUN_PRICE</x:f>
        <x:v>181616</x:v>
      </x:c>
      <x:c r="P11548" s="268" t="n">
        <x:f>I11548*TOMATO_FERTILIZER+J11548*CARROT_FERTILIZER+K11548*MESCLUN_FERTILIZER</x:f>
        <x:v>22000</x:v>
      </x:c>
      <x:c r="Q11548" s="268" t="n">
        <x:f>MIN(M11548,FARMER_HOURS)*FARMER_RATE+MAX(M11548-FARMER_HOURS,0)*TEMP_RATE</x:f>
        <x:v>157853.31668139214</x:v>
      </x:c>
      <x:c r="R11548" s="268" t="n">
        <x:f>O11548-P11548-Q11548-FIXED_COST</x:f>
        <x:v>-18237.31668139214</x:v>
      </x:c>
      <x:c r="S11548" s="139" t="str">
        <x:f>IF(AND(L11548&lt;=TOTAL_BED_CAP,N11548&lt;=TEMP_WORKER_CAP),"YES","NO")</x:f>
        <x:v>NO</x:v>
      </x:c>
      <x:c r="T11548" s="139" t="n">
        <x:f>IF(S11548="YES",R11548,-1E+99)</x:f>
        <x:v>-1e+99</x:v>
      </x:c>
    </x:row>
    <x:row r="11549">
      <x:c r="A11549" s="139"/>
      <x:c r="B11549" s="139"/>
      <x:c r="C11549" s="139"/>
      <x:c r="D11549" s="139"/>
      <x:c r="E11549" s="139"/>
      <x:c r="F11549" s="139"/>
      <x:c r="G11549" s="139"/>
      <x:c r="H11549" s="139"/>
      <x:c r="I11549" s="266" t="n">
        <x:f>INT((ROW()-ROW($I$46))/((CARROT_CAP+1)*(MESCLUN_CAP+1)))</x:f>
        <x:v>17</x:v>
      </x:c>
      <x:c r="J11549" s="266" t="n">
        <x:f>MOD(INT((ROW()-ROW($I$46))/(MESCLUN_CAP+1)),CARROT_CAP+1)</x:f>
        <x:v>14</x:v>
      </x:c>
      <x:c r="K11549" s="266" t="n">
        <x:f>MOD(ROW()-ROW($I$46),MESCLUN_CAP+1)</x:f>
        <x:v>2</x:v>
      </x:c>
      <x:c r="L11549" s="266" t="n">
        <x:f>SUM(I11549:K11549)</x:f>
        <x:v>33</x:v>
      </x:c>
      <x:c r="M11549" s="267" t="n">
        <x:f>I11549*TOMATO_HOURS*WEEKS*(1+TOMATO_DIM)^I11549+J11549*CARROT_HOURS*WEEKS*(1+CARROT_DIM)^J11549+K11549*MESCLUN_HOURS*WEEKS*(1+MESCLUN_DIM)^K11549</x:f>
        <x:v>8419.052603348187</x:v>
      </x:c>
      <x:c r="N11549" s="267" t="n">
        <x:f>MAX(M11549-FARMER_HOURS,0)/TEMP_HOURS_PER_WORKER</x:f>
        <x:v>5.346564307880685</x:v>
      </x:c>
      <x:c r="O11549" s="268" t="n">
        <x:f>I11549*TOMATO_PRICE+J11549*CARROT_PRICE+K11549*MESCLUN_PRICE</x:f>
        <x:v>184316</x:v>
      </x:c>
      <x:c r="P11549" s="268" t="n">
        <x:f>I11549*TOMATO_FERTILIZER+J11549*CARROT_FERTILIZER+K11549*MESCLUN_FERTILIZER</x:f>
        <x:v>22880</x:v>
      </x:c>
      <x:c r="Q11549" s="268" t="n">
        <x:f>MIN(M11549,FARMER_HOURS)*FARMER_RATE+MAX(M11549-FARMER_HOURS,0)*TEMP_RATE</x:f>
        <x:v>158664.10769701714</x:v>
      </x:c>
      <x:c r="R11549" s="268" t="n">
        <x:f>O11549-P11549-Q11549-FIXED_COST</x:f>
        <x:v>-17228.10769701714</x:v>
      </x:c>
      <x:c r="S11549" s="139" t="str">
        <x:f>IF(AND(L11549&lt;=TOTAL_BED_CAP,N11549&lt;=TEMP_WORKER_CAP),"YES","NO")</x:f>
        <x:v>NO</x:v>
      </x:c>
      <x:c r="T11549" s="139" t="n">
        <x:f>IF(S11549="YES",R11549,-1E+99)</x:f>
        <x:v>-1e+99</x:v>
      </x:c>
    </x:row>
    <x:row r="11550">
      <x:c r="A11550" s="139"/>
      <x:c r="B11550" s="139"/>
      <x:c r="C11550" s="139"/>
      <x:c r="D11550" s="139"/>
      <x:c r="E11550" s="139"/>
      <x:c r="F11550" s="139"/>
      <x:c r="G11550" s="139"/>
      <x:c r="H11550" s="139"/>
      <x:c r="I11550" s="266" t="n">
        <x:f>INT((ROW()-ROW($I$46))/((CARROT_CAP+1)*(MESCLUN_CAP+1)))</x:f>
        <x:v>17</x:v>
      </x:c>
      <x:c r="J11550" s="266" t="n">
        <x:f>MOD(INT((ROW()-ROW($I$46))/(MESCLUN_CAP+1)),CARROT_CAP+1)</x:f>
        <x:v>14</x:v>
      </x:c>
      <x:c r="K11550" s="266" t="n">
        <x:f>MOD(ROW()-ROW($I$46),MESCLUN_CAP+1)</x:f>
        <x:v>3</x:v>
      </x:c>
      <x:c r="L11550" s="266" t="n">
        <x:f>SUM(I11550:K11550)</x:f>
        <x:v>34</x:v>
      </x:c>
      <x:c r="M11550" s="267" t="n">
        <x:f>I11550*TOMATO_HOURS*WEEKS*(1+TOMATO_DIM)^I11550+J11550*CARROT_HOURS*WEEKS*(1+CARROT_DIM)^J11550+K11550*MESCLUN_HOURS*WEEKS*(1+MESCLUN_DIM)^K11550</x:f>
        <x:v>8466.914585770062</x:v>
      </x:c>
      <x:c r="N11550" s="267" t="n">
        <x:f>MAX(M11550-FARMER_HOURS,0)/TEMP_HOURS_PER_WORKER</x:f>
        <x:v>5.379801795673655</x:v>
      </x:c>
      <x:c r="O11550" s="268" t="n">
        <x:f>I11550*TOMATO_PRICE+J11550*CARROT_PRICE+K11550*MESCLUN_PRICE</x:f>
        <x:v>187016</x:v>
      </x:c>
      <x:c r="P11550" s="268" t="n">
        <x:f>I11550*TOMATO_FERTILIZER+J11550*CARROT_FERTILIZER+K11550*MESCLUN_FERTILIZER</x:f>
        <x:v>23760</x:v>
      </x:c>
      <x:c r="Q11550" s="268" t="n">
        <x:f>MIN(M11550,FARMER_HOURS)*FARMER_RATE+MAX(M11550-FARMER_HOURS,0)*TEMP_RATE</x:f>
        <x:v>159495.04489184136</x:v>
      </x:c>
      <x:c r="R11550" s="268" t="n">
        <x:f>O11550-P11550-Q11550-FIXED_COST</x:f>
        <x:v>-16239.04489184136</x:v>
      </x:c>
      <x:c r="S11550" s="139" t="str">
        <x:f>IF(AND(L11550&lt;=TOTAL_BED_CAP,N11550&lt;=TEMP_WORKER_CAP),"YES","NO")</x:f>
        <x:v>NO</x:v>
      </x:c>
      <x:c r="T11550" s="139" t="n">
        <x:f>IF(S11550="YES",R11550,-1E+99)</x:f>
        <x:v>-1e+99</x:v>
      </x:c>
    </x:row>
    <x:row r="11551">
      <x:c r="A11551" s="139"/>
      <x:c r="B11551" s="139"/>
      <x:c r="C11551" s="139"/>
      <x:c r="D11551" s="139"/>
      <x:c r="E11551" s="139"/>
      <x:c r="F11551" s="139"/>
      <x:c r="G11551" s="139"/>
      <x:c r="H11551" s="139"/>
      <x:c r="I11551" s="266" t="n">
        <x:f>INT((ROW()-ROW($I$46))/((CARROT_CAP+1)*(MESCLUN_CAP+1)))</x:f>
        <x:v>17</x:v>
      </x:c>
      <x:c r="J11551" s="266" t="n">
        <x:f>MOD(INT((ROW()-ROW($I$46))/(MESCLUN_CAP+1)),CARROT_CAP+1)</x:f>
        <x:v>14</x:v>
      </x:c>
      <x:c r="K11551" s="266" t="n">
        <x:f>MOD(ROW()-ROW($I$46),MESCLUN_CAP+1)</x:f>
        <x:v>4</x:v>
      </x:c>
      <x:c r="L11551" s="266" t="n">
        <x:f>SUM(I11551:K11551)</x:f>
        <x:v>35</x:v>
      </x:c>
      <x:c r="M11551" s="267" t="n">
        <x:f>I11551*TOMATO_HOURS*WEEKS*(1+TOMATO_DIM)^I11551+J11551*CARROT_HOURS*WEEKS*(1+CARROT_DIM)^J11551+K11551*MESCLUN_HOURS*WEEKS*(1+MESCLUN_DIM)^K11551</x:f>
        <x:v>8515.958701492718</x:v>
      </x:c>
      <x:c r="N11551" s="267" t="n">
        <x:f>MAX(M11551-FARMER_HOURS,0)/TEMP_HOURS_PER_WORKER</x:f>
        <x:v>5.413860209369943</x:v>
      </x:c>
      <x:c r="O11551" s="268" t="n">
        <x:f>I11551*TOMATO_PRICE+J11551*CARROT_PRICE+K11551*MESCLUN_PRICE</x:f>
        <x:v>189716</x:v>
      </x:c>
      <x:c r="P11551" s="268" t="n">
        <x:f>I11551*TOMATO_FERTILIZER+J11551*CARROT_FERTILIZER+K11551*MESCLUN_FERTILIZER</x:f>
        <x:v>24640</x:v>
      </x:c>
      <x:c r="Q11551" s="268" t="n">
        <x:f>MIN(M11551,FARMER_HOURS)*FARMER_RATE+MAX(M11551-FARMER_HOURS,0)*TEMP_RATE</x:f>
        <x:v>160346.5052342486</x:v>
      </x:c>
      <x:c r="R11551" s="268" t="n">
        <x:f>O11551-P11551-Q11551-FIXED_COST</x:f>
        <x:v>-15270.505234248587</x:v>
      </x:c>
      <x:c r="S11551" s="139" t="str">
        <x:f>IF(AND(L11551&lt;=TOTAL_BED_CAP,N11551&lt;=TEMP_WORKER_CAP),"YES","NO")</x:f>
        <x:v>NO</x:v>
      </x:c>
      <x:c r="T11551" s="139" t="n">
        <x:f>IF(S11551="YES",R11551,-1E+99)</x:f>
        <x:v>-1e+99</x:v>
      </x:c>
    </x:row>
    <x:row r="11552">
      <x:c r="A11552" s="139"/>
      <x:c r="B11552" s="139"/>
      <x:c r="C11552" s="139"/>
      <x:c r="D11552" s="139"/>
      <x:c r="E11552" s="139"/>
      <x:c r="F11552" s="139"/>
      <x:c r="G11552" s="139"/>
      <x:c r="H11552" s="139"/>
      <x:c r="I11552" s="266" t="n">
        <x:f>INT((ROW()-ROW($I$46))/((CARROT_CAP+1)*(MESCLUN_CAP+1)))</x:f>
        <x:v>17</x:v>
      </x:c>
      <x:c r="J11552" s="266" t="n">
        <x:f>MOD(INT((ROW()-ROW($I$46))/(MESCLUN_CAP+1)),CARROT_CAP+1)</x:f>
        <x:v>14</x:v>
      </x:c>
      <x:c r="K11552" s="266" t="n">
        <x:f>MOD(ROW()-ROW($I$46),MESCLUN_CAP+1)</x:f>
        <x:v>5</x:v>
      </x:c>
      <x:c r="L11552" s="266" t="n">
        <x:f>SUM(I11552:K11552)</x:f>
        <x:v>36</x:v>
      </x:c>
      <x:c r="M11552" s="267" t="n">
        <x:f>I11552*TOMATO_HOURS*WEEKS*(1+TOMATO_DIM)^I11552+J11552*CARROT_HOURS*WEEKS*(1+CARROT_DIM)^J11552+K11552*MESCLUN_HOURS*WEEKS*(1+MESCLUN_DIM)^K11552</x:f>
        <x:v>8566.207025413922</x:v>
      </x:c>
      <x:c r="N11552" s="267" t="n">
        <x:f>MAX(M11552-FARMER_HOURS,0)/TEMP_HOURS_PER_WORKER</x:f>
        <x:v>5.448754878759668</x:v>
      </x:c>
      <x:c r="O11552" s="268" t="n">
        <x:f>I11552*TOMATO_PRICE+J11552*CARROT_PRICE+K11552*MESCLUN_PRICE</x:f>
        <x:v>192416</x:v>
      </x:c>
      <x:c r="P11552" s="268" t="n">
        <x:f>I11552*TOMATO_FERTILIZER+J11552*CARROT_FERTILIZER+K11552*MESCLUN_FERTILIZER</x:f>
        <x:v>25520</x:v>
      </x:c>
      <x:c r="Q11552" s="268" t="n">
        <x:f>MIN(M11552,FARMER_HOURS)*FARMER_RATE+MAX(M11552-FARMER_HOURS,0)*TEMP_RATE</x:f>
        <x:v>161218.8719689917</x:v>
      </x:c>
      <x:c r="R11552" s="268" t="n">
        <x:f>O11552-P11552-Q11552-FIXED_COST</x:f>
        <x:v>-14322.871968991705</x:v>
      </x:c>
      <x:c r="S11552" s="139" t="str">
        <x:f>IF(AND(L11552&lt;=TOTAL_BED_CAP,N11552&lt;=TEMP_WORKER_CAP),"YES","NO")</x:f>
        <x:v>NO</x:v>
      </x:c>
      <x:c r="T11552" s="139" t="n">
        <x:f>IF(S11552="YES",R11552,-1E+99)</x:f>
        <x:v>-1e+99</x:v>
      </x:c>
    </x:row>
    <x:row r="11553">
      <x:c r="A11553" s="139"/>
      <x:c r="B11553" s="139"/>
      <x:c r="C11553" s="139"/>
      <x:c r="D11553" s="139"/>
      <x:c r="E11553" s="139"/>
      <x:c r="F11553" s="139"/>
      <x:c r="G11553" s="139"/>
      <x:c r="H11553" s="139"/>
      <x:c r="I11553" s="266" t="n">
        <x:f>INT((ROW()-ROW($I$46))/((CARROT_CAP+1)*(MESCLUN_CAP+1)))</x:f>
        <x:v>17</x:v>
      </x:c>
      <x:c r="J11553" s="266" t="n">
        <x:f>MOD(INT((ROW()-ROW($I$46))/(MESCLUN_CAP+1)),CARROT_CAP+1)</x:f>
        <x:v>14</x:v>
      </x:c>
      <x:c r="K11553" s="266" t="n">
        <x:f>MOD(ROW()-ROW($I$46),MESCLUN_CAP+1)</x:f>
        <x:v>6</x:v>
      </x:c>
      <x:c r="L11553" s="266" t="n">
        <x:f>SUM(I11553:K11553)</x:f>
        <x:v>37</x:v>
      </x:c>
      <x:c r="M11553" s="267" t="n">
        <x:f>I11553*TOMATO_HOURS*WEEKS*(1+TOMATO_DIM)^I11553+J11553*CARROT_HOURS*WEEKS*(1+CARROT_DIM)^J11553+K11553*MESCLUN_HOURS*WEEKS*(1+MESCLUN_DIM)^K11553</x:f>
        <x:v>8617.681999595556</x:v>
      </x:c>
      <x:c r="N11553" s="267" t="n">
        <x:f>MAX(M11553-FARMER_HOURS,0)/TEMP_HOURS_PER_WORKER</x:f>
        <x:v>5.484501388608025</x:v>
      </x:c>
      <x:c r="O11553" s="268" t="n">
        <x:f>I11553*TOMATO_PRICE+J11553*CARROT_PRICE+K11553*MESCLUN_PRICE</x:f>
        <x:v>195116</x:v>
      </x:c>
      <x:c r="P11553" s="268" t="n">
        <x:f>I11553*TOMATO_FERTILIZER+J11553*CARROT_FERTILIZER+K11553*MESCLUN_FERTILIZER</x:f>
        <x:v>26400</x:v>
      </x:c>
      <x:c r="Q11553" s="268" t="n">
        <x:f>MIN(M11553,FARMER_HOURS)*FARMER_RATE+MAX(M11553-FARMER_HOURS,0)*TEMP_RATE</x:f>
        <x:v>162112.53471520063</x:v>
      </x:c>
      <x:c r="R11553" s="268" t="n">
        <x:f>O11553-P11553-Q11553-FIXED_COST</x:f>
        <x:v>-13396.534715200629</x:v>
      </x:c>
      <x:c r="S11553" s="139" t="str">
        <x:f>IF(AND(L11553&lt;=TOTAL_BED_CAP,N11553&lt;=TEMP_WORKER_CAP),"YES","NO")</x:f>
        <x:v>NO</x:v>
      </x:c>
      <x:c r="T11553" s="139" t="n">
        <x:f>IF(S11553="YES",R11553,-1E+99)</x:f>
        <x:v>-1e+99</x:v>
      </x:c>
    </x:row>
    <x:row r="11554">
      <x:c r="A11554" s="139"/>
      <x:c r="B11554" s="139"/>
      <x:c r="C11554" s="139"/>
      <x:c r="D11554" s="139"/>
      <x:c r="E11554" s="139"/>
      <x:c r="F11554" s="139"/>
      <x:c r="G11554" s="139"/>
      <x:c r="H11554" s="139"/>
      <x:c r="I11554" s="266" t="n">
        <x:f>INT((ROW()-ROW($I$46))/((CARROT_CAP+1)*(MESCLUN_CAP+1)))</x:f>
        <x:v>17</x:v>
      </x:c>
      <x:c r="J11554" s="266" t="n">
        <x:f>MOD(INT((ROW()-ROW($I$46))/(MESCLUN_CAP+1)),CARROT_CAP+1)</x:f>
        <x:v>14</x:v>
      </x:c>
      <x:c r="K11554" s="266" t="n">
        <x:f>MOD(ROW()-ROW($I$46),MESCLUN_CAP+1)</x:f>
        <x:v>7</x:v>
      </x:c>
      <x:c r="L11554" s="266" t="n">
        <x:f>SUM(I11554:K11554)</x:f>
        <x:v>38</x:v>
      </x:c>
      <x:c r="M11554" s="267" t="n">
        <x:f>I11554*TOMATO_HOURS*WEEKS*(1+TOMATO_DIM)^I11554+J11554*CARROT_HOURS*WEEKS*(1+CARROT_DIM)^J11554+K11554*MESCLUN_HOURS*WEEKS*(1+MESCLUN_DIM)^K11554</x:f>
        <x:v>8670.406438993516</x:v>
      </x:c>
      <x:c r="N11554" s="267" t="n">
        <x:f>MAX(M11554-FARMER_HOURS,0)/TEMP_HOURS_PER_WORKER</x:f>
        <x:v>5.521115582634386</x:v>
      </x:c>
      <x:c r="O11554" s="268" t="n">
        <x:f>I11554*TOMATO_PRICE+J11554*CARROT_PRICE+K11554*MESCLUN_PRICE</x:f>
        <x:v>197816</x:v>
      </x:c>
      <x:c r="P11554" s="268" t="n">
        <x:f>I11554*TOMATO_FERTILIZER+J11554*CARROT_FERTILIZER+K11554*MESCLUN_FERTILIZER</x:f>
        <x:v>27280</x:v>
      </x:c>
      <x:c r="Q11554" s="268" t="n">
        <x:f>MIN(M11554,FARMER_HOURS)*FARMER_RATE+MAX(M11554-FARMER_HOURS,0)*TEMP_RATE</x:f>
        <x:v>163027.88956585963</x:v>
      </x:c>
      <x:c r="R11554" s="268" t="n">
        <x:f>O11554-P11554-Q11554-FIXED_COST</x:f>
        <x:v>-12491.88956585963</x:v>
      </x:c>
      <x:c r="S11554" s="139" t="str">
        <x:f>IF(AND(L11554&lt;=TOTAL_BED_CAP,N11554&lt;=TEMP_WORKER_CAP),"YES","NO")</x:f>
        <x:v>NO</x:v>
      </x:c>
      <x:c r="T11554" s="139" t="n">
        <x:f>IF(S11554="YES",R11554,-1E+99)</x:f>
        <x:v>-1e+99</x:v>
      </x:c>
    </x:row>
    <x:row r="11555">
      <x:c r="A11555" s="139"/>
      <x:c r="B11555" s="139"/>
      <x:c r="C11555" s="139"/>
      <x:c r="D11555" s="139"/>
      <x:c r="E11555" s="139"/>
      <x:c r="F11555" s="139"/>
      <x:c r="G11555" s="139"/>
      <x:c r="H11555" s="139"/>
      <x:c r="I11555" s="266" t="n">
        <x:f>INT((ROW()-ROW($I$46))/((CARROT_CAP+1)*(MESCLUN_CAP+1)))</x:f>
        <x:v>17</x:v>
      </x:c>
      <x:c r="J11555" s="266" t="n">
        <x:f>MOD(INT((ROW()-ROW($I$46))/(MESCLUN_CAP+1)),CARROT_CAP+1)</x:f>
        <x:v>14</x:v>
      </x:c>
      <x:c r="K11555" s="266" t="n">
        <x:f>MOD(ROW()-ROW($I$46),MESCLUN_CAP+1)</x:f>
        <x:v>8</x:v>
      </x:c>
      <x:c r="L11555" s="266" t="n">
        <x:f>SUM(I11555:K11555)</x:f>
        <x:v>39</x:v>
      </x:c>
      <x:c r="M11555" s="267" t="n">
        <x:f>I11555*TOMATO_HOURS*WEEKS*(1+TOMATO_DIM)^I11555+J11555*CARROT_HOURS*WEEKS*(1+CARROT_DIM)^J11555+K11555*MESCLUN_HOURS*WEEKS*(1+MESCLUN_DIM)^K11555</x:f>
        <x:v>8724.403537273496</x:v>
      </x:c>
      <x:c r="N11555" s="267" t="n">
        <x:f>MAX(M11555-FARMER_HOURS,0)/TEMP_HOURS_PER_WORKER</x:f>
        <x:v>5.558613567551039</x:v>
      </x:c>
      <x:c r="O11555" s="268" t="n">
        <x:f>I11555*TOMATO_PRICE+J11555*CARROT_PRICE+K11555*MESCLUN_PRICE</x:f>
        <x:v>200516</x:v>
      </x:c>
      <x:c r="P11555" s="268" t="n">
        <x:f>I11555*TOMATO_FERTILIZER+J11555*CARROT_FERTILIZER+K11555*MESCLUN_FERTILIZER</x:f>
        <x:v>28160</x:v>
      </x:c>
      <x:c r="Q11555" s="268" t="n">
        <x:f>MIN(M11555,FARMER_HOURS)*FARMER_RATE+MAX(M11555-FARMER_HOURS,0)*TEMP_RATE</x:f>
        <x:v>163965.33918877598</x:v>
      </x:c>
      <x:c r="R11555" s="268" t="n">
        <x:f>O11555-P11555-Q11555-FIXED_COST</x:f>
        <x:v>-11609.339188775979</x:v>
      </x:c>
      <x:c r="S11555" s="139" t="str">
        <x:f>IF(AND(L11555&lt;=TOTAL_BED_CAP,N11555&lt;=TEMP_WORKER_CAP),"YES","NO")</x:f>
        <x:v>NO</x:v>
      </x:c>
      <x:c r="T11555" s="139" t="n">
        <x:f>IF(S11555="YES",R11555,-1E+99)</x:f>
        <x:v>-1e+99</x:v>
      </x:c>
    </x:row>
    <x:row r="11556">
      <x:c r="A11556" s="139"/>
      <x:c r="B11556" s="139"/>
      <x:c r="C11556" s="139"/>
      <x:c r="D11556" s="139"/>
      <x:c r="E11556" s="139"/>
      <x:c r="F11556" s="139"/>
      <x:c r="G11556" s="139"/>
      <x:c r="H11556" s="139"/>
      <x:c r="I11556" s="266" t="n">
        <x:f>INT((ROW()-ROW($I$46))/((CARROT_CAP+1)*(MESCLUN_CAP+1)))</x:f>
        <x:v>17</x:v>
      </x:c>
      <x:c r="J11556" s="266" t="n">
        <x:f>MOD(INT((ROW()-ROW($I$46))/(MESCLUN_CAP+1)),CARROT_CAP+1)</x:f>
        <x:v>14</x:v>
      </x:c>
      <x:c r="K11556" s="266" t="n">
        <x:f>MOD(ROW()-ROW($I$46),MESCLUN_CAP+1)</x:f>
        <x:v>9</x:v>
      </x:c>
      <x:c r="L11556" s="266" t="n">
        <x:f>SUM(I11556:K11556)</x:f>
        <x:v>40</x:v>
      </x:c>
      <x:c r="M11556" s="267" t="n">
        <x:f>I11556*TOMATO_HOURS*WEEKS*(1+TOMATO_DIM)^I11556+J11556*CARROT_HOURS*WEEKS*(1+CARROT_DIM)^J11556+K11556*MESCLUN_HOURS*WEEKS*(1+MESCLUN_DIM)^K11556</x:f>
        <x:v>8779.69687271389</x:v>
      </x:c>
      <x:c r="N11556" s="267" t="n">
        <x:f>MAX(M11556-FARMER_HOURS,0)/TEMP_HOURS_PER_WORKER</x:f>
        <x:v>5.597011717162424</x:v>
      </x:c>
      <x:c r="O11556" s="268" t="n">
        <x:f>I11556*TOMATO_PRICE+J11556*CARROT_PRICE+K11556*MESCLUN_PRICE</x:f>
        <x:v>203216</x:v>
      </x:c>
      <x:c r="P11556" s="268" t="n">
        <x:f>I11556*TOMATO_FERTILIZER+J11556*CARROT_FERTILIZER+K11556*MESCLUN_FERTILIZER</x:f>
        <x:v>29040</x:v>
      </x:c>
      <x:c r="Q11556" s="268" t="n">
        <x:f>MIN(M11556,FARMER_HOURS)*FARMER_RATE+MAX(M11556-FARMER_HOURS,0)*TEMP_RATE</x:f>
        <x:v>164925.29292906058</x:v>
      </x:c>
      <x:c r="R11556" s="268" t="n">
        <x:f>O11556-P11556-Q11556-FIXED_COST</x:f>
        <x:v>-10749.292929060583</x:v>
      </x:c>
      <x:c r="S11556" s="139" t="str">
        <x:f>IF(AND(L11556&lt;=TOTAL_BED_CAP,N11556&lt;=TEMP_WORKER_CAP),"YES","NO")</x:f>
        <x:v>NO</x:v>
      </x:c>
      <x:c r="T11556" s="139" t="n">
        <x:f>IF(S11556="YES",R11556,-1E+99)</x:f>
        <x:v>-1e+99</x:v>
      </x:c>
    </x:row>
    <x:row r="11557">
      <x:c r="A11557" s="139"/>
      <x:c r="B11557" s="139"/>
      <x:c r="C11557" s="139"/>
      <x:c r="D11557" s="139"/>
      <x:c r="E11557" s="139"/>
      <x:c r="F11557" s="139"/>
      <x:c r="G11557" s="139"/>
      <x:c r="H11557" s="139"/>
      <x:c r="I11557" s="266" t="n">
        <x:f>INT((ROW()-ROW($I$46))/((CARROT_CAP+1)*(MESCLUN_CAP+1)))</x:f>
        <x:v>17</x:v>
      </x:c>
      <x:c r="J11557" s="266" t="n">
        <x:f>MOD(INT((ROW()-ROW($I$46))/(MESCLUN_CAP+1)),CARROT_CAP+1)</x:f>
        <x:v>14</x:v>
      </x:c>
      <x:c r="K11557" s="266" t="n">
        <x:f>MOD(ROW()-ROW($I$46),MESCLUN_CAP+1)</x:f>
        <x:v>10</x:v>
      </x:c>
      <x:c r="L11557" s="266" t="n">
        <x:f>SUM(I11557:K11557)</x:f>
        <x:v>41</x:v>
      </x:c>
      <x:c r="M11557" s="267" t="n">
        <x:f>I11557*TOMATO_HOURS*WEEKS*(1+TOMATO_DIM)^I11557+J11557*CARROT_HOURS*WEEKS*(1+CARROT_DIM)^J11557+K11557*MESCLUN_HOURS*WEEKS*(1+MESCLUN_DIM)^K11557</x:f>
        <x:v>8836.310414197102</x:v>
      </x:c>
      <x:c r="N11557" s="267" t="n">
        <x:f>MAX(M11557-FARMER_HOURS,0)/TEMP_HOURS_PER_WORKER</x:f>
        <x:v>5.636326676525765</x:v>
      </x:c>
      <x:c r="O11557" s="268" t="n">
        <x:f>I11557*TOMATO_PRICE+J11557*CARROT_PRICE+K11557*MESCLUN_PRICE</x:f>
        <x:v>205916</x:v>
      </x:c>
      <x:c r="P11557" s="268" t="n">
        <x:f>I11557*TOMATO_FERTILIZER+J11557*CARROT_FERTILIZER+K11557*MESCLUN_FERTILIZER</x:f>
        <x:v>29920</x:v>
      </x:c>
      <x:c r="Q11557" s="268" t="n">
        <x:f>MIN(M11557,FARMER_HOURS)*FARMER_RATE+MAX(M11557-FARMER_HOURS,0)*TEMP_RATE</x:f>
        <x:v>165908.16691314412</x:v>
      </x:c>
      <x:c r="R11557" s="268" t="n">
        <x:f>O11557-P11557-Q11557-FIXED_COST</x:f>
        <x:v>-9912.166913144116</x:v>
      </x:c>
      <x:c r="S11557" s="139" t="str">
        <x:f>IF(AND(L11557&lt;=TOTAL_BED_CAP,N11557&lt;=TEMP_WORKER_CAP),"YES","NO")</x:f>
        <x:v>NO</x:v>
      </x:c>
      <x:c r="T11557" s="139" t="n">
        <x:f>IF(S11557="YES",R11557,-1E+99)</x:f>
        <x:v>-1e+99</x:v>
      </x:c>
    </x:row>
    <x:row r="11558">
      <x:c r="A11558" s="139"/>
      <x:c r="B11558" s="139"/>
      <x:c r="C11558" s="139"/>
      <x:c r="D11558" s="139"/>
      <x:c r="E11558" s="139"/>
      <x:c r="F11558" s="139"/>
      <x:c r="G11558" s="139"/>
      <x:c r="H11558" s="139"/>
      <x:c r="I11558" s="266" t="n">
        <x:f>INT((ROW()-ROW($I$46))/((CARROT_CAP+1)*(MESCLUN_CAP+1)))</x:f>
        <x:v>17</x:v>
      </x:c>
      <x:c r="J11558" s="266" t="n">
        <x:f>MOD(INT((ROW()-ROW($I$46))/(MESCLUN_CAP+1)),CARROT_CAP+1)</x:f>
        <x:v>14</x:v>
      </x:c>
      <x:c r="K11558" s="266" t="n">
        <x:f>MOD(ROW()-ROW($I$46),MESCLUN_CAP+1)</x:f>
        <x:v>11</x:v>
      </x:c>
      <x:c r="L11558" s="266" t="n">
        <x:f>SUM(I11558:K11558)</x:f>
        <x:v>42</x:v>
      </x:c>
      <x:c r="M11558" s="267" t="n">
        <x:f>I11558*TOMATO_HOURS*WEEKS*(1+TOMATO_DIM)^I11558+J11558*CARROT_HOURS*WEEKS*(1+CARROT_DIM)^J11558+K11558*MESCLUN_HOURS*WEEKS*(1+MESCLUN_DIM)^K11558</x:f>
        <x:v>8894.268527290542</x:v>
      </x:c>
      <x:c r="N11558" s="267" t="n">
        <x:f>MAX(M11558-FARMER_HOURS,0)/TEMP_HOURS_PER_WORKER</x:f>
        <x:v>5.676575366173988</x:v>
      </x:c>
      <x:c r="O11558" s="268" t="n">
        <x:f>I11558*TOMATO_PRICE+J11558*CARROT_PRICE+K11558*MESCLUN_PRICE</x:f>
        <x:v>208616</x:v>
      </x:c>
      <x:c r="P11558" s="268" t="n">
        <x:f>I11558*TOMATO_FERTILIZER+J11558*CARROT_FERTILIZER+K11558*MESCLUN_FERTILIZER</x:f>
        <x:v>30800</x:v>
      </x:c>
      <x:c r="Q11558" s="268" t="n">
        <x:f>MIN(M11558,FARMER_HOURS)*FARMER_RATE+MAX(M11558-FARMER_HOURS,0)*TEMP_RATE</x:f>
        <x:v>166914.38415434968</x:v>
      </x:c>
      <x:c r="R11558" s="268" t="n">
        <x:f>O11558-P11558-Q11558-FIXED_COST</x:f>
        <x:v>-9098.384154349682</x:v>
      </x:c>
      <x:c r="S11558" s="139" t="str">
        <x:f>IF(AND(L11558&lt;=TOTAL_BED_CAP,N11558&lt;=TEMP_WORKER_CAP),"YES","NO")</x:f>
        <x:v>NO</x:v>
      </x:c>
      <x:c r="T11558" s="139" t="n">
        <x:f>IF(S11558="YES",R11558,-1E+99)</x:f>
        <x:v>-1e+99</x:v>
      </x:c>
    </x:row>
    <x:row r="11559">
      <x:c r="A11559" s="139"/>
      <x:c r="B11559" s="139"/>
      <x:c r="C11559" s="139"/>
      <x:c r="D11559" s="139"/>
      <x:c r="E11559" s="139"/>
      <x:c r="F11559" s="139"/>
      <x:c r="G11559" s="139"/>
      <x:c r="H11559" s="139"/>
      <x:c r="I11559" s="266" t="n">
        <x:f>INT((ROW()-ROW($I$46))/((CARROT_CAP+1)*(MESCLUN_CAP+1)))</x:f>
        <x:v>17</x:v>
      </x:c>
      <x:c r="J11559" s="266" t="n">
        <x:f>MOD(INT((ROW()-ROW($I$46))/(MESCLUN_CAP+1)),CARROT_CAP+1)</x:f>
        <x:v>14</x:v>
      </x:c>
      <x:c r="K11559" s="266" t="n">
        <x:f>MOD(ROW()-ROW($I$46),MESCLUN_CAP+1)</x:f>
        <x:v>12</x:v>
      </x:c>
      <x:c r="L11559" s="266" t="n">
        <x:f>SUM(I11559:K11559)</x:f>
        <x:v>43</x:v>
      </x:c>
      <x:c r="M11559" s="267" t="n">
        <x:f>I11559*TOMATO_HOURS*WEEKS*(1+TOMATO_DIM)^I11559+J11559*CARROT_HOURS*WEEKS*(1+CARROT_DIM)^J11559+K11559*MESCLUN_HOURS*WEEKS*(1+MESCLUN_DIM)^K11559</x:f>
        <x:v>8953.595980418606</x:v>
      </x:c>
      <x:c r="N11559" s="267" t="n">
        <x:f>MAX(M11559-FARMER_HOURS,0)/TEMP_HOURS_PER_WORKER</x:f>
        <x:v>5.7177749864018095</x:v>
      </x:c>
      <x:c r="O11559" s="268" t="n">
        <x:f>I11559*TOMATO_PRICE+J11559*CARROT_PRICE+K11559*MESCLUN_PRICE</x:f>
        <x:v>211316</x:v>
      </x:c>
      <x:c r="P11559" s="268" t="n">
        <x:f>I11559*TOMATO_FERTILIZER+J11559*CARROT_FERTILIZER+K11559*MESCLUN_FERTILIZER</x:f>
        <x:v>31680</x:v>
      </x:c>
      <x:c r="Q11559" s="268" t="n">
        <x:f>MIN(M11559,FARMER_HOURS)*FARMER_RATE+MAX(M11559-FARMER_HOURS,0)*TEMP_RATE</x:f>
        <x:v>167944.37466004523</x:v>
      </x:c>
      <x:c r="R11559" s="268" t="n">
        <x:f>O11559-P11559-Q11559-FIXED_COST</x:f>
        <x:v>-8308.374660045229</x:v>
      </x:c>
      <x:c r="S11559" s="139" t="str">
        <x:f>IF(AND(L11559&lt;=TOTAL_BED_CAP,N11559&lt;=TEMP_WORKER_CAP),"YES","NO")</x:f>
        <x:v>NO</x:v>
      </x:c>
      <x:c r="T11559" s="139" t="n">
        <x:f>IF(S11559="YES",R11559,-1E+99)</x:f>
        <x:v>-1e+99</x:v>
      </x:c>
    </x:row>
    <x:row r="11560">
      <x:c r="A11560" s="139"/>
      <x:c r="B11560" s="139"/>
      <x:c r="C11560" s="139"/>
      <x:c r="D11560" s="139"/>
      <x:c r="E11560" s="139"/>
      <x:c r="F11560" s="139"/>
      <x:c r="G11560" s="139"/>
      <x:c r="H11560" s="139"/>
      <x:c r="I11560" s="266" t="n">
        <x:f>INT((ROW()-ROW($I$46))/((CARROT_CAP+1)*(MESCLUN_CAP+1)))</x:f>
        <x:v>17</x:v>
      </x:c>
      <x:c r="J11560" s="266" t="n">
        <x:f>MOD(INT((ROW()-ROW($I$46))/(MESCLUN_CAP+1)),CARROT_CAP+1)</x:f>
        <x:v>14</x:v>
      </x:c>
      <x:c r="K11560" s="266" t="n">
        <x:f>MOD(ROW()-ROW($I$46),MESCLUN_CAP+1)</x:f>
        <x:v>13</x:v>
      </x:c>
      <x:c r="L11560" s="266" t="n">
        <x:f>SUM(I11560:K11560)</x:f>
        <x:v>44</x:v>
      </x:c>
      <x:c r="M11560" s="267" t="n">
        <x:f>I11560*TOMATO_HOURS*WEEKS*(1+TOMATO_DIM)^I11560+J11560*CARROT_HOURS*WEEKS*(1+CARROT_DIM)^J11560+K11560*MESCLUN_HOURS*WEEKS*(1+MESCLUN_DIM)^K11560</x:f>
        <x:v>9014.31795112699</x:v>
      </x:c>
      <x:c r="N11560" s="267" t="n">
        <x:f>MAX(M11560-FARMER_HOURS,0)/TEMP_HOURS_PER_WORKER</x:f>
        <x:v>5.759943021615966</x:v>
      </x:c>
      <x:c r="O11560" s="268" t="n">
        <x:f>I11560*TOMATO_PRICE+J11560*CARROT_PRICE+K11560*MESCLUN_PRICE</x:f>
        <x:v>214016</x:v>
      </x:c>
      <x:c r="P11560" s="268" t="n">
        <x:f>I11560*TOMATO_FERTILIZER+J11560*CARROT_FERTILIZER+K11560*MESCLUN_FERTILIZER</x:f>
        <x:v>32560</x:v>
      </x:c>
      <x:c r="Q11560" s="268" t="n">
        <x:f>MIN(M11560,FARMER_HOURS)*FARMER_RATE+MAX(M11560-FARMER_HOURS,0)*TEMP_RATE</x:f>
        <x:v>168998.57554039912</x:v>
      </x:c>
      <x:c r="R11560" s="268" t="n">
        <x:f>O11560-P11560-Q11560-FIXED_COST</x:f>
        <x:v>-7542.575540399121</x:v>
      </x:c>
      <x:c r="S11560" s="139" t="str">
        <x:f>IF(AND(L11560&lt;=TOTAL_BED_CAP,N11560&lt;=TEMP_WORKER_CAP),"YES","NO")</x:f>
        <x:v>NO</x:v>
      </x:c>
      <x:c r="T11560" s="139" t="n">
        <x:f>IF(S11560="YES",R11560,-1E+99)</x:f>
        <x:v>-1e+99</x:v>
      </x:c>
    </x:row>
    <x:row r="11561">
      <x:c r="A11561" s="139"/>
      <x:c r="B11561" s="139"/>
      <x:c r="C11561" s="139"/>
      <x:c r="D11561" s="139"/>
      <x:c r="E11561" s="139"/>
      <x:c r="F11561" s="139"/>
      <x:c r="G11561" s="139"/>
      <x:c r="H11561" s="139"/>
      <x:c r="I11561" s="266" t="n">
        <x:f>INT((ROW()-ROW($I$46))/((CARROT_CAP+1)*(MESCLUN_CAP+1)))</x:f>
        <x:v>17</x:v>
      </x:c>
      <x:c r="J11561" s="266" t="n">
        <x:f>MOD(INT((ROW()-ROW($I$46))/(MESCLUN_CAP+1)),CARROT_CAP+1)</x:f>
        <x:v>14</x:v>
      </x:c>
      <x:c r="K11561" s="266" t="n">
        <x:f>MOD(ROW()-ROW($I$46),MESCLUN_CAP+1)</x:f>
        <x:v>14</x:v>
      </x:c>
      <x:c r="L11561" s="266" t="n">
        <x:f>SUM(I11561:K11561)</x:f>
        <x:v>45</x:v>
      </x:c>
      <x:c r="M11561" s="267" t="n">
        <x:f>I11561*TOMATO_HOURS*WEEKS*(1+TOMATO_DIM)^I11561+J11561*CARROT_HOURS*WEEKS*(1+CARROT_DIM)^J11561+K11561*MESCLUN_HOURS*WEEKS*(1+MESCLUN_DIM)^K11561</x:f>
        <x:v>9076.460032440651</x:v>
      </x:c>
      <x:c r="N11561" s="267" t="n">
        <x:f>MAX(M11561-FARMER_HOURS,0)/TEMP_HOURS_PER_WORKER</x:f>
        <x:v>5.803097244750452</x:v>
      </x:c>
      <x:c r="O11561" s="268" t="n">
        <x:f>I11561*TOMATO_PRICE+J11561*CARROT_PRICE+K11561*MESCLUN_PRICE</x:f>
        <x:v>216716</x:v>
      </x:c>
      <x:c r="P11561" s="268" t="n">
        <x:f>I11561*TOMATO_FERTILIZER+J11561*CARROT_FERTILIZER+K11561*MESCLUN_FERTILIZER</x:f>
        <x:v>33440</x:v>
      </x:c>
      <x:c r="Q11561" s="268" t="n">
        <x:f>MIN(M11561,FARMER_HOURS)*FARMER_RATE+MAX(M11561-FARMER_HOURS,0)*TEMP_RATE</x:f>
        <x:v>170077.4311187613</x:v>
      </x:c>
      <x:c r="R11561" s="268" t="n">
        <x:f>O11561-P11561-Q11561-FIXED_COST</x:f>
        <x:v>-6801.431118761306</x:v>
      </x:c>
      <x:c r="S11561" s="139" t="str">
        <x:f>IF(AND(L11561&lt;=TOTAL_BED_CAP,N11561&lt;=TEMP_WORKER_CAP),"YES","NO")</x:f>
        <x:v>NO</x:v>
      </x:c>
      <x:c r="T11561" s="139" t="n">
        <x:f>IF(S11561="YES",R11561,-1E+99)</x:f>
        <x:v>-1e+99</x:v>
      </x:c>
    </x:row>
    <x:row r="11562">
      <x:c r="A11562" s="139"/>
      <x:c r="B11562" s="139"/>
      <x:c r="C11562" s="139"/>
      <x:c r="D11562" s="139"/>
      <x:c r="E11562" s="139"/>
      <x:c r="F11562" s="139"/>
      <x:c r="G11562" s="139"/>
      <x:c r="H11562" s="139"/>
      <x:c r="I11562" s="266" t="n">
        <x:f>INT((ROW()-ROW($I$46))/((CARROT_CAP+1)*(MESCLUN_CAP+1)))</x:f>
        <x:v>17</x:v>
      </x:c>
      <x:c r="J11562" s="266" t="n">
        <x:f>MOD(INT((ROW()-ROW($I$46))/(MESCLUN_CAP+1)),CARROT_CAP+1)</x:f>
        <x:v>14</x:v>
      </x:c>
      <x:c r="K11562" s="266" t="n">
        <x:f>MOD(ROW()-ROW($I$46),MESCLUN_CAP+1)</x:f>
        <x:v>15</x:v>
      </x:c>
      <x:c r="L11562" s="266" t="n">
        <x:f>SUM(I11562:K11562)</x:f>
        <x:v>46</x:v>
      </x:c>
      <x:c r="M11562" s="267" t="n">
        <x:f>I11562*TOMATO_HOURS*WEEKS*(1+TOMATO_DIM)^I11562+J11562*CARROT_HOURS*WEEKS*(1+CARROT_DIM)^J11562+K11562*MESCLUN_HOURS*WEEKS*(1+MESCLUN_DIM)^K11562</x:f>
        <x:v>9140.048239316799</x:v>
      </x:c>
      <x:c r="N11562" s="267" t="n">
        <x:f>MAX(M11562-FARMER_HOURS,0)/TEMP_HOURS_PER_WORKER</x:f>
        <x:v>5.847255721747777</x:v>
      </x:c>
      <x:c r="O11562" s="268" t="n">
        <x:f>I11562*TOMATO_PRICE+J11562*CARROT_PRICE+K11562*MESCLUN_PRICE</x:f>
        <x:v>219416</x:v>
      </x:c>
      <x:c r="P11562" s="268" t="n">
        <x:f>I11562*TOMATO_FERTILIZER+J11562*CARROT_FERTILIZER+K11562*MESCLUN_FERTILIZER</x:f>
        <x:v>34320</x:v>
      </x:c>
      <x:c r="Q11562" s="268" t="n">
        <x:f>MIN(M11562,FARMER_HOURS)*FARMER_RATE+MAX(M11562-FARMER_HOURS,0)*TEMP_RATE</x:f>
        <x:v>171181.3930436944</x:v>
      </x:c>
      <x:c r="R11562" s="268" t="n">
        <x:f>O11562-P11562-Q11562-FIXED_COST</x:f>
        <x:v>-6085.3930436944065</x:v>
      </x:c>
      <x:c r="S11562" s="139" t="str">
        <x:f>IF(AND(L11562&lt;=TOTAL_BED_CAP,N11562&lt;=TEMP_WORKER_CAP),"YES","NO")</x:f>
        <x:v>NO</x:v>
      </x:c>
      <x:c r="T11562" s="139" t="n">
        <x:f>IF(S11562="YES",R11562,-1E+99)</x:f>
        <x:v>-1e+99</x:v>
      </x:c>
    </x:row>
    <x:row r="11563">
      <x:c r="A11563" s="139"/>
      <x:c r="B11563" s="139"/>
      <x:c r="C11563" s="139"/>
      <x:c r="D11563" s="139"/>
      <x:c r="E11563" s="139"/>
      <x:c r="F11563" s="139"/>
      <x:c r="G11563" s="139"/>
      <x:c r="H11563" s="139"/>
      <x:c r="I11563" s="266" t="n">
        <x:f>INT((ROW()-ROW($I$46))/((CARROT_CAP+1)*(MESCLUN_CAP+1)))</x:f>
        <x:v>17</x:v>
      </x:c>
      <x:c r="J11563" s="266" t="n">
        <x:f>MOD(INT((ROW()-ROW($I$46))/(MESCLUN_CAP+1)),CARROT_CAP+1)</x:f>
        <x:v>14</x:v>
      </x:c>
      <x:c r="K11563" s="266" t="n">
        <x:f>MOD(ROW()-ROW($I$46),MESCLUN_CAP+1)</x:f>
        <x:v>16</x:v>
      </x:c>
      <x:c r="L11563" s="266" t="n">
        <x:f>SUM(I11563:K11563)</x:f>
        <x:v>47</x:v>
      </x:c>
      <x:c r="M11563" s="267" t="n">
        <x:f>I11563*TOMATO_HOURS*WEEKS*(1+TOMATO_DIM)^I11563+J11563*CARROT_HOURS*WEEKS*(1+CARROT_DIM)^J11563+K11563*MESCLUN_HOURS*WEEKS*(1+MESCLUN_DIM)^K11563</x:f>
        <x:v>9205.109015194286</x:v>
      </x:c>
      <x:c r="N11563" s="267" t="n">
        <x:f>MAX(M11563-FARMER_HOURS,0)/TEMP_HOURS_PER_WORKER</x:f>
        <x:v>5.892436816107144</x:v>
      </x:c>
      <x:c r="O11563" s="268" t="n">
        <x:f>I11563*TOMATO_PRICE+J11563*CARROT_PRICE+K11563*MESCLUN_PRICE</x:f>
        <x:v>222116</x:v>
      </x:c>
      <x:c r="P11563" s="268" t="n">
        <x:f>I11563*TOMATO_FERTILIZER+J11563*CARROT_FERTILIZER+K11563*MESCLUN_FERTILIZER</x:f>
        <x:v>35200</x:v>
      </x:c>
      <x:c r="Q11563" s="268" t="n">
        <x:f>MIN(M11563,FARMER_HOURS)*FARMER_RATE+MAX(M11563-FARMER_HOURS,0)*TEMP_RATE</x:f>
        <x:v>172310.92040267857</x:v>
      </x:c>
      <x:c r="R11563" s="268" t="n">
        <x:f>O11563-P11563-Q11563-FIXED_COST</x:f>
        <x:v>-5394.920402678574</x:v>
      </x:c>
      <x:c r="S11563" s="139" t="str">
        <x:f>IF(AND(L11563&lt;=TOTAL_BED_CAP,N11563&lt;=TEMP_WORKER_CAP),"YES","NO")</x:f>
        <x:v>NO</x:v>
      </x:c>
      <x:c r="T11563" s="139" t="n">
        <x:f>IF(S11563="YES",R11563,-1E+99)</x:f>
        <x:v>-1e+99</x:v>
      </x:c>
    </x:row>
    <x:row r="11564">
      <x:c r="A11564" s="139"/>
      <x:c r="B11564" s="139"/>
      <x:c r="C11564" s="139"/>
      <x:c r="D11564" s="139"/>
      <x:c r="E11564" s="139"/>
      <x:c r="F11564" s="139"/>
      <x:c r="G11564" s="139"/>
      <x:c r="H11564" s="139"/>
      <x:c r="I11564" s="266" t="n">
        <x:f>INT((ROW()-ROW($I$46))/((CARROT_CAP+1)*(MESCLUN_CAP+1)))</x:f>
        <x:v>17</x:v>
      </x:c>
      <x:c r="J11564" s="266" t="n">
        <x:f>MOD(INT((ROW()-ROW($I$46))/(MESCLUN_CAP+1)),CARROT_CAP+1)</x:f>
        <x:v>14</x:v>
      </x:c>
      <x:c r="K11564" s="266" t="n">
        <x:f>MOD(ROW()-ROW($I$46),MESCLUN_CAP+1)</x:f>
        <x:v>17</x:v>
      </x:c>
      <x:c r="L11564" s="266" t="n">
        <x:f>SUM(I11564:K11564)</x:f>
        <x:v>48</x:v>
      </x:c>
      <x:c r="M11564" s="267" t="n">
        <x:f>I11564*TOMATO_HOURS*WEEKS*(1+TOMATO_DIM)^I11564+J11564*CARROT_HOURS*WEEKS*(1+CARROT_DIM)^J11564+K11564*MESCLUN_HOURS*WEEKS*(1+MESCLUN_DIM)^K11564</x:f>
        <x:v>9271.669238640827</x:v>
      </x:c>
      <x:c r="N11564" s="267" t="n">
        <x:f>MAX(M11564-FARMER_HOURS,0)/TEMP_HOURS_PER_WORKER</x:f>
        <x:v>5.938659193500574</x:v>
      </x:c>
      <x:c r="O11564" s="268" t="n">
        <x:f>I11564*TOMATO_PRICE+J11564*CARROT_PRICE+K11564*MESCLUN_PRICE</x:f>
        <x:v>224816</x:v>
      </x:c>
      <x:c r="P11564" s="268" t="n">
        <x:f>I11564*TOMATO_FERTILIZER+J11564*CARROT_FERTILIZER+K11564*MESCLUN_FERTILIZER</x:f>
        <x:v>36080</x:v>
      </x:c>
      <x:c r="Q11564" s="268" t="n">
        <x:f>MIN(M11564,FARMER_HOURS)*FARMER_RATE+MAX(M11564-FARMER_HOURS,0)*TEMP_RATE</x:f>
        <x:v>173466.47983751434</x:v>
      </x:c>
      <x:c r="R11564" s="268" t="n">
        <x:f>O11564-P11564-Q11564-FIXED_COST</x:f>
        <x:v>-4730.479837514344</x:v>
      </x:c>
      <x:c r="S11564" s="139" t="str">
        <x:f>IF(AND(L11564&lt;=TOTAL_BED_CAP,N11564&lt;=TEMP_WORKER_CAP),"YES","NO")</x:f>
        <x:v>NO</x:v>
      </x:c>
      <x:c r="T11564" s="139" t="n">
        <x:f>IF(S11564="YES",R11564,-1E+99)</x:f>
        <x:v>-1e+99</x:v>
      </x:c>
    </x:row>
    <x:row r="11565">
      <x:c r="A11565" s="139"/>
      <x:c r="B11565" s="139"/>
      <x:c r="C11565" s="139"/>
      <x:c r="D11565" s="139"/>
      <x:c r="E11565" s="139"/>
      <x:c r="F11565" s="139"/>
      <x:c r="G11565" s="139"/>
      <x:c r="H11565" s="139"/>
      <x:c r="I11565" s="266" t="n">
        <x:f>INT((ROW()-ROW($I$46))/((CARROT_CAP+1)*(MESCLUN_CAP+1)))</x:f>
        <x:v>17</x:v>
      </x:c>
      <x:c r="J11565" s="266" t="n">
        <x:f>MOD(INT((ROW()-ROW($I$46))/(MESCLUN_CAP+1)),CARROT_CAP+1)</x:f>
        <x:v>14</x:v>
      </x:c>
      <x:c r="K11565" s="266" t="n">
        <x:f>MOD(ROW()-ROW($I$46),MESCLUN_CAP+1)</x:f>
        <x:v>18</x:v>
      </x:c>
      <x:c r="L11565" s="266" t="n">
        <x:f>SUM(I11565:K11565)</x:f>
        <x:v>49</x:v>
      </x:c>
      <x:c r="M11565" s="267" t="n">
        <x:f>I11565*TOMATO_HOURS*WEEKS*(1+TOMATO_DIM)^I11565+J11565*CARROT_HOURS*WEEKS*(1+CARROT_DIM)^J11565+K11565*MESCLUN_HOURS*WEEKS*(1+MESCLUN_DIM)^K11565</x:f>
        <x:v>9339.756230099414</x:v>
      </x:c>
      <x:c r="N11565" s="267" t="n">
        <x:f>MAX(M11565-FARMER_HOURS,0)/TEMP_HOURS_PER_WORKER</x:f>
        <x:v>5.9859418264579265</x:v>
      </x:c>
      <x:c r="O11565" s="268" t="n">
        <x:f>I11565*TOMATO_PRICE+J11565*CARROT_PRICE+K11565*MESCLUN_PRICE</x:f>
        <x:v>227516</x:v>
      </x:c>
      <x:c r="P11565" s="268" t="n">
        <x:f>I11565*TOMATO_FERTILIZER+J11565*CARROT_FERTILIZER+K11565*MESCLUN_FERTILIZER</x:f>
        <x:v>36960</x:v>
      </x:c>
      <x:c r="Q11565" s="268" t="n">
        <x:f>MIN(M11565,FARMER_HOURS)*FARMER_RATE+MAX(M11565-FARMER_HOURS,0)*TEMP_RATE</x:f>
        <x:v>174648.54566144815</x:v>
      </x:c>
      <x:c r="R11565" s="268" t="n">
        <x:f>O11565-P11565-Q11565-FIXED_COST</x:f>
        <x:v>-4092.545661448152</x:v>
      </x:c>
      <x:c r="S11565" s="139" t="str">
        <x:f>IF(AND(L11565&lt;=TOTAL_BED_CAP,N11565&lt;=TEMP_WORKER_CAP),"YES","NO")</x:f>
        <x:v>NO</x:v>
      </x:c>
      <x:c r="T11565" s="139" t="n">
        <x:f>IF(S11565="YES",R11565,-1E+99)</x:f>
        <x:v>-1e+99</x:v>
      </x:c>
    </x:row>
    <x:row r="11566">
      <x:c r="A11566" s="139"/>
      <x:c r="B11566" s="139"/>
      <x:c r="C11566" s="139"/>
      <x:c r="D11566" s="139"/>
      <x:c r="E11566" s="139"/>
      <x:c r="F11566" s="139"/>
      <x:c r="G11566" s="139"/>
      <x:c r="H11566" s="139"/>
      <x:c r="I11566" s="266" t="n">
        <x:f>INT((ROW()-ROW($I$46))/((CARROT_CAP+1)*(MESCLUN_CAP+1)))</x:f>
        <x:v>17</x:v>
      </x:c>
      <x:c r="J11566" s="266" t="n">
        <x:f>MOD(INT((ROW()-ROW($I$46))/(MESCLUN_CAP+1)),CARROT_CAP+1)</x:f>
        <x:v>14</x:v>
      </x:c>
      <x:c r="K11566" s="266" t="n">
        <x:f>MOD(ROW()-ROW($I$46),MESCLUN_CAP+1)</x:f>
        <x:v>19</x:v>
      </x:c>
      <x:c r="L11566" s="266" t="n">
        <x:f>SUM(I11566:K11566)</x:f>
        <x:v>50</x:v>
      </x:c>
      <x:c r="M11566" s="267" t="n">
        <x:f>I11566*TOMATO_HOURS*WEEKS*(1+TOMATO_DIM)^I11566+J11566*CARROT_HOURS*WEEKS*(1+CARROT_DIM)^J11566+K11566*MESCLUN_HOURS*WEEKS*(1+MESCLUN_DIM)^K11566</x:f>
        <x:v>9409.397758735437</x:v>
      </x:c>
      <x:c r="N11566" s="267" t="n">
        <x:f>MAX(M11566-FARMER_HOURS,0)/TEMP_HOURS_PER_WORKER</x:f>
        <x:v>6.034303999121831</x:v>
      </x:c>
      <x:c r="O11566" s="268" t="n">
        <x:f>I11566*TOMATO_PRICE+J11566*CARROT_PRICE+K11566*MESCLUN_PRICE</x:f>
        <x:v>230216</x:v>
      </x:c>
      <x:c r="P11566" s="268" t="n">
        <x:f>I11566*TOMATO_FERTILIZER+J11566*CARROT_FERTILIZER+K11566*MESCLUN_FERTILIZER</x:f>
        <x:v>37840</x:v>
      </x:c>
      <x:c r="Q11566" s="268" t="n">
        <x:f>MIN(M11566,FARMER_HOURS)*FARMER_RATE+MAX(M11566-FARMER_HOURS,0)*TEMP_RATE</x:f>
        <x:v>175857.59997804576</x:v>
      </x:c>
      <x:c r="R11566" s="268" t="n">
        <x:f>O11566-P11566-Q11566-FIXED_COST</x:f>
        <x:v>-3481.599978045764</x:v>
      </x:c>
      <x:c r="S11566" s="139" t="str">
        <x:f>IF(AND(L11566&lt;=TOTAL_BED_CAP,N11566&lt;=TEMP_WORKER_CAP),"YES","NO")</x:f>
        <x:v>NO</x:v>
      </x:c>
      <x:c r="T11566" s="139" t="n">
        <x:f>IF(S11566="YES",R11566,-1E+99)</x:f>
        <x:v>-1e+99</x:v>
      </x:c>
    </x:row>
    <x:row r="11567">
      <x:c r="A11567" s="139"/>
      <x:c r="B11567" s="139"/>
      <x:c r="C11567" s="139"/>
      <x:c r="D11567" s="139"/>
      <x:c r="E11567" s="139"/>
      <x:c r="F11567" s="139"/>
      <x:c r="G11567" s="139"/>
      <x:c r="H11567" s="139"/>
      <x:c r="I11567" s="266" t="n">
        <x:f>INT((ROW()-ROW($I$46))/((CARROT_CAP+1)*(MESCLUN_CAP+1)))</x:f>
        <x:v>17</x:v>
      </x:c>
      <x:c r="J11567" s="266" t="n">
        <x:f>MOD(INT((ROW()-ROW($I$46))/(MESCLUN_CAP+1)),CARROT_CAP+1)</x:f>
        <x:v>14</x:v>
      </x:c>
      <x:c r="K11567" s="266" t="n">
        <x:f>MOD(ROW()-ROW($I$46),MESCLUN_CAP+1)</x:f>
        <x:v>20</x:v>
      </x:c>
      <x:c r="L11567" s="266" t="n">
        <x:f>SUM(I11567:K11567)</x:f>
        <x:v>51</x:v>
      </x:c>
      <x:c r="M11567" s="267" t="n">
        <x:f>I11567*TOMATO_HOURS*WEEKS*(1+TOMATO_DIM)^I11567+J11567*CARROT_HOURS*WEEKS*(1+CARROT_DIM)^J11567+K11567*MESCLUN_HOURS*WEEKS*(1+MESCLUN_DIM)^K11567</x:f>
        <x:v>9480.622049385913</x:v>
      </x:c>
      <x:c r="N11567" s="267" t="n">
        <x:f>MAX(M11567-FARMER_HOURS,0)/TEMP_HOURS_PER_WORKER</x:f>
        <x:v>6.083765312073551</x:v>
      </x:c>
      <x:c r="O11567" s="268" t="n">
        <x:f>I11567*TOMATO_PRICE+J11567*CARROT_PRICE+K11567*MESCLUN_PRICE</x:f>
        <x:v>232916</x:v>
      </x:c>
      <x:c r="P11567" s="268" t="n">
        <x:f>I11567*TOMATO_FERTILIZER+J11567*CARROT_FERTILIZER+K11567*MESCLUN_FERTILIZER</x:f>
        <x:v>38720</x:v>
      </x:c>
      <x:c r="Q11567" s="268" t="n">
        <x:f>MIN(M11567,FARMER_HOURS)*FARMER_RATE+MAX(M11567-FARMER_HOURS,0)*TEMP_RATE</x:f>
        <x:v>177094.13280183877</x:v>
      </x:c>
      <x:c r="R11567" s="268" t="n">
        <x:f>O11567-P11567-Q11567-FIXED_COST</x:f>
        <x:v>-2898.132801838772</x:v>
      </x:c>
      <x:c r="S11567" s="139" t="str">
        <x:f>IF(AND(L11567&lt;=TOTAL_BED_CAP,N11567&lt;=TEMP_WORKER_CAP),"YES","NO")</x:f>
        <x:v>NO</x:v>
      </x:c>
      <x:c r="T11567" s="139" t="n">
        <x:f>IF(S11567="YES",R11567,-1E+99)</x:f>
        <x:v>-1e+99</x:v>
      </x:c>
    </x:row>
    <x:row r="11568">
      <x:c r="A11568" s="139"/>
      <x:c r="B11568" s="139"/>
      <x:c r="C11568" s="139"/>
      <x:c r="D11568" s="139"/>
      <x:c r="E11568" s="139"/>
      <x:c r="F11568" s="139"/>
      <x:c r="G11568" s="139"/>
      <x:c r="H11568" s="139"/>
      <x:c r="I11568" s="266" t="n">
        <x:f>INT((ROW()-ROW($I$46))/((CARROT_CAP+1)*(MESCLUN_CAP+1)))</x:f>
        <x:v>17</x:v>
      </x:c>
      <x:c r="J11568" s="266" t="n">
        <x:f>MOD(INT((ROW()-ROW($I$46))/(MESCLUN_CAP+1)),CARROT_CAP+1)</x:f>
        <x:v>14</x:v>
      </x:c>
      <x:c r="K11568" s="266" t="n">
        <x:f>MOD(ROW()-ROW($I$46),MESCLUN_CAP+1)</x:f>
        <x:v>21</x:v>
      </x:c>
      <x:c r="L11568" s="266" t="n">
        <x:f>SUM(I11568:K11568)</x:f>
        <x:v>52</x:v>
      </x:c>
      <x:c r="M11568" s="267" t="n">
        <x:f>I11568*TOMATO_HOURS*WEEKS*(1+TOMATO_DIM)^I11568+J11568*CARROT_HOURS*WEEKS*(1+CARROT_DIM)^J11568+K11568*MESCLUN_HOURS*WEEKS*(1+MESCLUN_DIM)^K11568</x:f>
        <x:v>9553.457789612357</x:v>
      </x:c>
      <x:c r="N11568" s="267" t="n">
        <x:f>MAX(M11568-FARMER_HOURS,0)/TEMP_HOURS_PER_WORKER</x:f>
        <x:v>6.1343456872308035</x:v>
      </x:c>
      <x:c r="O11568" s="268" t="n">
        <x:f>I11568*TOMATO_PRICE+J11568*CARROT_PRICE+K11568*MESCLUN_PRICE</x:f>
        <x:v>235616</x:v>
      </x:c>
      <x:c r="P11568" s="268" t="n">
        <x:f>I11568*TOMATO_FERTILIZER+J11568*CARROT_FERTILIZER+K11568*MESCLUN_FERTILIZER</x:f>
        <x:v>39600</x:v>
      </x:c>
      <x:c r="Q11568" s="268" t="n">
        <x:f>MIN(M11568,FARMER_HOURS)*FARMER_RATE+MAX(M11568-FARMER_HOURS,0)*TEMP_RATE</x:f>
        <x:v>178358.64218077008</x:v>
      </x:c>
      <x:c r="R11568" s="268" t="n">
        <x:f>O11568-P11568-Q11568-FIXED_COST</x:f>
        <x:v>-2342.6421807700826</x:v>
      </x:c>
      <x:c r="S11568" s="139" t="str">
        <x:f>IF(AND(L11568&lt;=TOTAL_BED_CAP,N11568&lt;=TEMP_WORKER_CAP),"YES","NO")</x:f>
        <x:v>NO</x:v>
      </x:c>
      <x:c r="T11568" s="139" t="n">
        <x:f>IF(S11568="YES",R11568,-1E+99)</x:f>
        <x:v>-1e+99</x:v>
      </x:c>
    </x:row>
    <x:row r="11569">
      <x:c r="A11569" s="139"/>
      <x:c r="B11569" s="139"/>
      <x:c r="C11569" s="139"/>
      <x:c r="D11569" s="139"/>
      <x:c r="E11569" s="139"/>
      <x:c r="F11569" s="139"/>
      <x:c r="G11569" s="139"/>
      <x:c r="H11569" s="139"/>
      <x:c r="I11569" s="266" t="n">
        <x:f>INT((ROW()-ROW($I$46))/((CARROT_CAP+1)*(MESCLUN_CAP+1)))</x:f>
        <x:v>17</x:v>
      </x:c>
      <x:c r="J11569" s="266" t="n">
        <x:f>MOD(INT((ROW()-ROW($I$46))/(MESCLUN_CAP+1)),CARROT_CAP+1)</x:f>
        <x:v>14</x:v>
      </x:c>
      <x:c r="K11569" s="266" t="n">
        <x:f>MOD(ROW()-ROW($I$46),MESCLUN_CAP+1)</x:f>
        <x:v>22</x:v>
      </x:c>
      <x:c r="L11569" s="266" t="n">
        <x:f>SUM(I11569:K11569)</x:f>
        <x:v>53</x:v>
      </x:c>
      <x:c r="M11569" s="267" t="n">
        <x:f>I11569*TOMATO_HOURS*WEEKS*(1+TOMATO_DIM)^I11569+J11569*CARROT_HOURS*WEEKS*(1+CARROT_DIM)^J11569+K11569*MESCLUN_HOURS*WEEKS*(1+MESCLUN_DIM)^K11569</x:f>
        <x:v>9627.934136858752</x:v>
      </x:c>
      <x:c r="N11569" s="267" t="n">
        <x:f>MAX(M11569-FARMER_HOURS,0)/TEMP_HOURS_PER_WORKER</x:f>
        <x:v>6.186065372818578</x:v>
      </x:c>
      <x:c r="O11569" s="268" t="n">
        <x:f>I11569*TOMATO_PRICE+J11569*CARROT_PRICE+K11569*MESCLUN_PRICE</x:f>
        <x:v>238316</x:v>
      </x:c>
      <x:c r="P11569" s="268" t="n">
        <x:f>I11569*TOMATO_FERTILIZER+J11569*CARROT_FERTILIZER+K11569*MESCLUN_FERTILIZER</x:f>
        <x:v>40480</x:v>
      </x:c>
      <x:c r="Q11569" s="268" t="n">
        <x:f>MIN(M11569,FARMER_HOURS)*FARMER_RATE+MAX(M11569-FARMER_HOURS,0)*TEMP_RATE</x:f>
        <x:v>179651.63432046445</x:v>
      </x:c>
      <x:c r="R11569" s="268" t="n">
        <x:f>O11569-P11569-Q11569-FIXED_COST</x:f>
        <x:v>-1815.6343204644509</x:v>
      </x:c>
      <x:c r="S11569" s="139" t="str">
        <x:f>IF(AND(L11569&lt;=TOTAL_BED_CAP,N11569&lt;=TEMP_WORKER_CAP),"YES","NO")</x:f>
        <x:v>NO</x:v>
      </x:c>
      <x:c r="T11569" s="139" t="n">
        <x:f>IF(S11569="YES",R11569,-1E+99)</x:f>
        <x:v>-1e+99</x:v>
      </x:c>
    </x:row>
    <x:row r="11570">
      <x:c r="A11570" s="139"/>
      <x:c r="B11570" s="139"/>
      <x:c r="C11570" s="139"/>
      <x:c r="D11570" s="139"/>
      <x:c r="E11570" s="139"/>
      <x:c r="F11570" s="139"/>
      <x:c r="G11570" s="139"/>
      <x:c r="H11570" s="139"/>
      <x:c r="I11570" s="266" t="n">
        <x:f>INT((ROW()-ROW($I$46))/((CARROT_CAP+1)*(MESCLUN_CAP+1)))</x:f>
        <x:v>17</x:v>
      </x:c>
      <x:c r="J11570" s="266" t="n">
        <x:f>MOD(INT((ROW()-ROW($I$46))/(MESCLUN_CAP+1)),CARROT_CAP+1)</x:f>
        <x:v>14</x:v>
      </x:c>
      <x:c r="K11570" s="266" t="n">
        <x:f>MOD(ROW()-ROW($I$46),MESCLUN_CAP+1)</x:f>
        <x:v>23</x:v>
      </x:c>
      <x:c r="L11570" s="266" t="n">
        <x:f>SUM(I11570:K11570)</x:f>
        <x:v>54</x:v>
      </x:c>
      <x:c r="M11570" s="267" t="n">
        <x:f>I11570*TOMATO_HOURS*WEEKS*(1+TOMATO_DIM)^I11570+J11570*CARROT_HOURS*WEEKS*(1+CARROT_DIM)^J11570+K11570*MESCLUN_HOURS*WEEKS*(1+MESCLUN_DIM)^K11570</x:f>
        <x:v>9704.080725716189</x:v>
      </x:c>
      <x:c r="N11570" s="267" t="n">
        <x:f>MAX(M11570-FARMER_HOURS,0)/TEMP_HOURS_PER_WORKER</x:f>
        <x:v>6.23894494841402</x:v>
      </x:c>
      <x:c r="O11570" s="268" t="n">
        <x:f>I11570*TOMATO_PRICE+J11570*CARROT_PRICE+K11570*MESCLUN_PRICE</x:f>
        <x:v>241016</x:v>
      </x:c>
      <x:c r="P11570" s="268" t="n">
        <x:f>I11570*TOMATO_FERTILIZER+J11570*CARROT_FERTILIZER+K11570*MESCLUN_FERTILIZER</x:f>
        <x:v>41360</x:v>
      </x:c>
      <x:c r="Q11570" s="268" t="n">
        <x:f>MIN(M11570,FARMER_HOURS)*FARMER_RATE+MAX(M11570-FARMER_HOURS,0)*TEMP_RATE</x:f>
        <x:v>180973.62371035048</x:v>
      </x:c>
      <x:c r="R11570" s="268" t="n">
        <x:f>O11570-P11570-Q11570-FIXED_COST</x:f>
        <x:v>-1317.6237103504827</x:v>
      </x:c>
      <x:c r="S11570" s="139" t="str">
        <x:f>IF(AND(L11570&lt;=TOTAL_BED_CAP,N11570&lt;=TEMP_WORKER_CAP),"YES","NO")</x:f>
        <x:v>NO</x:v>
      </x:c>
      <x:c r="T11570" s="139" t="n">
        <x:f>IF(S11570="YES",R11570,-1E+99)</x:f>
        <x:v>-1e+99</x:v>
      </x:c>
    </x:row>
    <x:row r="11571">
      <x:c r="A11571" s="139"/>
      <x:c r="B11571" s="139"/>
      <x:c r="C11571" s="139"/>
      <x:c r="D11571" s="139"/>
      <x:c r="E11571" s="139"/>
      <x:c r="F11571" s="139"/>
      <x:c r="G11571" s="139"/>
      <x:c r="H11571" s="139"/>
      <x:c r="I11571" s="266" t="n">
        <x:f>INT((ROW()-ROW($I$46))/((CARROT_CAP+1)*(MESCLUN_CAP+1)))</x:f>
        <x:v>17</x:v>
      </x:c>
      <x:c r="J11571" s="266" t="n">
        <x:f>MOD(INT((ROW()-ROW($I$46))/(MESCLUN_CAP+1)),CARROT_CAP+1)</x:f>
        <x:v>14</x:v>
      </x:c>
      <x:c r="K11571" s="266" t="n">
        <x:f>MOD(ROW()-ROW($I$46),MESCLUN_CAP+1)</x:f>
        <x:v>24</x:v>
      </x:c>
      <x:c r="L11571" s="266" t="n">
        <x:f>SUM(I11571:K11571)</x:f>
        <x:v>55</x:v>
      </x:c>
      <x:c r="M11571" s="267" t="n">
        <x:f>I11571*TOMATO_HOURS*WEEKS*(1+TOMATO_DIM)^I11571+J11571*CARROT_HOURS*WEEKS*(1+CARROT_DIM)^J11571+K11571*MESCLUN_HOURS*WEEKS*(1+MESCLUN_DIM)^K11571</x:f>
        <x:v>9781.927675295685</x:v>
      </x:c>
      <x:c r="N11571" s="267" t="n">
        <x:f>MAX(M11571-FARMER_HOURS,0)/TEMP_HOURS_PER_WORKER</x:f>
        <x:v>6.293005330066448</x:v>
      </x:c>
      <x:c r="O11571" s="268" t="n">
        <x:f>I11571*TOMATO_PRICE+J11571*CARROT_PRICE+K11571*MESCLUN_PRICE</x:f>
        <x:v>243716</x:v>
      </x:c>
      <x:c r="P11571" s="268" t="n">
        <x:f>I11571*TOMATO_FERTILIZER+J11571*CARROT_FERTILIZER+K11571*MESCLUN_FERTILIZER</x:f>
        <x:v>42240</x:v>
      </x:c>
      <x:c r="Q11571" s="268" t="n">
        <x:f>MIN(M11571,FARMER_HOURS)*FARMER_RATE+MAX(M11571-FARMER_HOURS,0)*TEMP_RATE</x:f>
        <x:v>182325.1332516612</x:v>
      </x:c>
      <x:c r="R11571" s="268" t="n">
        <x:f>O11571-P11571-Q11571-FIXED_COST</x:f>
        <x:v>-849.1332516612019</x:v>
      </x:c>
      <x:c r="S11571" s="139" t="str">
        <x:f>IF(AND(L11571&lt;=TOTAL_BED_CAP,N11571&lt;=TEMP_WORKER_CAP),"YES","NO")</x:f>
        <x:v>NO</x:v>
      </x:c>
      <x:c r="T11571" s="139" t="n">
        <x:f>IF(S11571="YES",R11571,-1E+99)</x:f>
        <x:v>-1e+99</x:v>
      </x:c>
    </x:row>
    <x:row r="11572">
      <x:c r="A11572" s="139"/>
      <x:c r="B11572" s="139"/>
      <x:c r="C11572" s="139"/>
      <x:c r="D11572" s="139"/>
      <x:c r="E11572" s="139"/>
      <x:c r="F11572" s="139"/>
      <x:c r="G11572" s="139"/>
      <x:c r="H11572" s="139"/>
      <x:c r="I11572" s="266" t="n">
        <x:f>INT((ROW()-ROW($I$46))/((CARROT_CAP+1)*(MESCLUN_CAP+1)))</x:f>
        <x:v>17</x:v>
      </x:c>
      <x:c r="J11572" s="266" t="n">
        <x:f>MOD(INT((ROW()-ROW($I$46))/(MESCLUN_CAP+1)),CARROT_CAP+1)</x:f>
        <x:v>14</x:v>
      </x:c>
      <x:c r="K11572" s="266" t="n">
        <x:f>MOD(ROW()-ROW($I$46),MESCLUN_CAP+1)</x:f>
        <x:v>25</x:v>
      </x:c>
      <x:c r="L11572" s="266" t="n">
        <x:f>SUM(I11572:K11572)</x:f>
        <x:v>56</x:v>
      </x:c>
      <x:c r="M11572" s="267" t="n">
        <x:f>I11572*TOMATO_HOURS*WEEKS*(1+TOMATO_DIM)^I11572+J11572*CARROT_HOURS*WEEKS*(1+CARROT_DIM)^J11572+K11572*MESCLUN_HOURS*WEEKS*(1+MESCLUN_DIM)^K11572</x:f>
        <x:v>9861.505596710782</x:v>
      </x:c>
      <x:c r="N11572" s="267" t="n">
        <x:f>MAX(M11572-FARMER_HOURS,0)/TEMP_HOURS_PER_WORKER</x:f>
        <x:v>6.348267775493598</x:v>
      </x:c>
      <x:c r="O11572" s="268" t="n">
        <x:f>I11572*TOMATO_PRICE+J11572*CARROT_PRICE+K11572*MESCLUN_PRICE</x:f>
        <x:v>246416</x:v>
      </x:c>
      <x:c r="P11572" s="268" t="n">
        <x:f>I11572*TOMATO_FERTILIZER+J11572*CARROT_FERTILIZER+K11572*MESCLUN_FERTILIZER</x:f>
        <x:v>43120</x:v>
      </x:c>
      <x:c r="Q11572" s="268" t="n">
        <x:f>MIN(M11572,FARMER_HOURS)*FARMER_RATE+MAX(M11572-FARMER_HOURS,0)*TEMP_RATE</x:f>
        <x:v>183706.69438733996</x:v>
      </x:c>
      <x:c r="R11572" s="268" t="n">
        <x:f>O11572-P11572-Q11572-FIXED_COST</x:f>
        <x:v>-410.69438733995776</x:v>
      </x:c>
      <x:c r="S11572" s="139" t="str">
        <x:f>IF(AND(L11572&lt;=TOTAL_BED_CAP,N11572&lt;=TEMP_WORKER_CAP),"YES","NO")</x:f>
        <x:v>NO</x:v>
      </x:c>
      <x:c r="T11572" s="139" t="n">
        <x:f>IF(S11572="YES",R11572,-1E+99)</x:f>
        <x:v>-1e+99</x:v>
      </x:c>
    </x:row>
    <x:row r="11573">
      <x:c r="A11573" s="139"/>
      <x:c r="B11573" s="139"/>
      <x:c r="C11573" s="139"/>
      <x:c r="D11573" s="139"/>
      <x:c r="E11573" s="139"/>
      <x:c r="F11573" s="139"/>
      <x:c r="G11573" s="139"/>
      <x:c r="H11573" s="139"/>
      <x:c r="I11573" s="266" t="n">
        <x:f>INT((ROW()-ROW($I$46))/((CARROT_CAP+1)*(MESCLUN_CAP+1)))</x:f>
        <x:v>17</x:v>
      </x:c>
      <x:c r="J11573" s="266" t="n">
        <x:f>MOD(INT((ROW()-ROW($I$46))/(MESCLUN_CAP+1)),CARROT_CAP+1)</x:f>
        <x:v>14</x:v>
      </x:c>
      <x:c r="K11573" s="266" t="n">
        <x:f>MOD(ROW()-ROW($I$46),MESCLUN_CAP+1)</x:f>
        <x:v>26</x:v>
      </x:c>
      <x:c r="L11573" s="266" t="n">
        <x:f>SUM(I11573:K11573)</x:f>
        <x:v>57</x:v>
      </x:c>
      <x:c r="M11573" s="267" t="n">
        <x:f>I11573*TOMATO_HOURS*WEEKS*(1+TOMATO_DIM)^I11573+J11573*CARROT_HOURS*WEEKS*(1+CARROT_DIM)^J11573+K11573*MESCLUN_HOURS*WEEKS*(1+MESCLUN_DIM)^K11573</x:f>
        <x:v>9942.8456006715</x:v>
      </x:c>
      <x:c r="N11573" s="267" t="n">
        <x:f>MAX(M11573-FARMER_HOURS,0)/TEMP_HOURS_PER_WORKER</x:f>
        <x:v>6.4047538893552085</x:v>
      </x:c>
      <x:c r="O11573" s="268" t="n">
        <x:f>I11573*TOMATO_PRICE+J11573*CARROT_PRICE+K11573*MESCLUN_PRICE</x:f>
        <x:v>249116</x:v>
      </x:c>
      <x:c r="P11573" s="268" t="n">
        <x:f>I11573*TOMATO_FERTILIZER+J11573*CARROT_FERTILIZER+K11573*MESCLUN_FERTILIZER</x:f>
        <x:v>44000</x:v>
      </x:c>
      <x:c r="Q11573" s="268" t="n">
        <x:f>MIN(M11573,FARMER_HOURS)*FARMER_RATE+MAX(M11573-FARMER_HOURS,0)*TEMP_RATE</x:f>
        <x:v>185118.84723388022</x:v>
      </x:c>
      <x:c r="R11573" s="268" t="n">
        <x:f>O11573-P11573-Q11573-FIXED_COST</x:f>
        <x:v>-2.847233880223939</x:v>
      </x:c>
      <x:c r="S11573" s="139" t="str">
        <x:f>IF(AND(L11573&lt;=TOTAL_BED_CAP,N11573&lt;=TEMP_WORKER_CAP),"YES","NO")</x:f>
        <x:v>NO</x:v>
      </x:c>
      <x:c r="T11573" s="139" t="n">
        <x:f>IF(S11573="YES",R11573,-1E+99)</x:f>
        <x:v>-1e+99</x:v>
      </x:c>
    </x:row>
    <x:row r="11574">
      <x:c r="A11574" s="139"/>
      <x:c r="B11574" s="139"/>
      <x:c r="C11574" s="139"/>
      <x:c r="D11574" s="139"/>
      <x:c r="E11574" s="139"/>
      <x:c r="F11574" s="139"/>
      <x:c r="G11574" s="139"/>
      <x:c r="H11574" s="139"/>
      <x:c r="I11574" s="266" t="n">
        <x:f>INT((ROW()-ROW($I$46))/((CARROT_CAP+1)*(MESCLUN_CAP+1)))</x:f>
        <x:v>17</x:v>
      </x:c>
      <x:c r="J11574" s="266" t="n">
        <x:f>MOD(INT((ROW()-ROW($I$46))/(MESCLUN_CAP+1)),CARROT_CAP+1)</x:f>
        <x:v>14</x:v>
      </x:c>
      <x:c r="K11574" s="266" t="n">
        <x:f>MOD(ROW()-ROW($I$46),MESCLUN_CAP+1)</x:f>
        <x:v>27</x:v>
      </x:c>
      <x:c r="L11574" s="266" t="n">
        <x:f>SUM(I11574:K11574)</x:f>
        <x:v>58</x:v>
      </x:c>
      <x:c r="M11574" s="267" t="n">
        <x:f>I11574*TOMATO_HOURS*WEEKS*(1+TOMATO_DIM)^I11574+J11574*CARROT_HOURS*WEEKS*(1+CARROT_DIM)^J11574+K11574*MESCLUN_HOURS*WEEKS*(1+MESCLUN_DIM)^K11574</x:f>
        <x:v>10025.979305191257</x:v>
      </x:c>
      <x:c r="N11574" s="267" t="n">
        <x:f>MAX(M11574-FARMER_HOURS,0)/TEMP_HOURS_PER_WORKER</x:f>
        <x:v>6.462485628605039</x:v>
      </x:c>
      <x:c r="O11574" s="268" t="n">
        <x:f>I11574*TOMATO_PRICE+J11574*CARROT_PRICE+K11574*MESCLUN_PRICE</x:f>
        <x:v>251816</x:v>
      </x:c>
      <x:c r="P11574" s="268" t="n">
        <x:f>I11574*TOMATO_FERTILIZER+J11574*CARROT_FERTILIZER+K11574*MESCLUN_FERTILIZER</x:f>
        <x:v>44880</x:v>
      </x:c>
      <x:c r="Q11574" s="268" t="n">
        <x:f>MIN(M11574,FARMER_HOURS)*FARMER_RATE+MAX(M11574-FARMER_HOURS,0)*TEMP_RATE</x:f>
        <x:v>186562.14071512598</x:v>
      </x:c>
      <x:c r="R11574" s="268" t="n">
        <x:f>O11574-P11574-Q11574-FIXED_COST</x:f>
        <x:v>373.8592848740227</x:v>
      </x:c>
      <x:c r="S11574" s="139" t="str">
        <x:f>IF(AND(L11574&lt;=TOTAL_BED_CAP,N11574&lt;=TEMP_WORKER_CAP),"YES","NO")</x:f>
        <x:v>NO</x:v>
      </x:c>
      <x:c r="T11574" s="139" t="n">
        <x:f>IF(S11574="YES",R11574,-1E+99)</x:f>
        <x:v>-1e+99</x:v>
      </x:c>
    </x:row>
    <x:row r="11575">
      <x:c r="A11575" s="139"/>
      <x:c r="B11575" s="139"/>
      <x:c r="C11575" s="139"/>
      <x:c r="D11575" s="139"/>
      <x:c r="E11575" s="139"/>
      <x:c r="F11575" s="139"/>
      <x:c r="G11575" s="139"/>
      <x:c r="H11575" s="139"/>
      <x:c r="I11575" s="266" t="n">
        <x:f>INT((ROW()-ROW($I$46))/((CARROT_CAP+1)*(MESCLUN_CAP+1)))</x:f>
        <x:v>17</x:v>
      </x:c>
      <x:c r="J11575" s="266" t="n">
        <x:f>MOD(INT((ROW()-ROW($I$46))/(MESCLUN_CAP+1)),CARROT_CAP+1)</x:f>
        <x:v>14</x:v>
      </x:c>
      <x:c r="K11575" s="266" t="n">
        <x:f>MOD(ROW()-ROW($I$46),MESCLUN_CAP+1)</x:f>
        <x:v>28</x:v>
      </x:c>
      <x:c r="L11575" s="266" t="n">
        <x:f>SUM(I11575:K11575)</x:f>
        <x:v>59</x:v>
      </x:c>
      <x:c r="M11575" s="267" t="n">
        <x:f>I11575*TOMATO_HOURS*WEEKS*(1+TOMATO_DIM)^I11575+J11575*CARROT_HOURS*WEEKS*(1+CARROT_DIM)^J11575+K11575*MESCLUN_HOURS*WEEKS*(1+MESCLUN_DIM)^K11575</x:f>
        <x:v>10110.93884340841</x:v>
      </x:c>
      <x:c r="N11575" s="267" t="n">
        <x:f>MAX(M11575-FARMER_HOURS,0)/TEMP_HOURS_PER_WORKER</x:f>
        <x:v>6.521485307922507</x:v>
      </x:c>
      <x:c r="O11575" s="268" t="n">
        <x:f>I11575*TOMATO_PRICE+J11575*CARROT_PRICE+K11575*MESCLUN_PRICE</x:f>
        <x:v>254516</x:v>
      </x:c>
      <x:c r="P11575" s="268" t="n">
        <x:f>I11575*TOMATO_FERTILIZER+J11575*CARROT_FERTILIZER+K11575*MESCLUN_FERTILIZER</x:f>
        <x:v>45760</x:v>
      </x:c>
      <x:c r="Q11575" s="268" t="n">
        <x:f>MIN(M11575,FARMER_HOURS)*FARMER_RATE+MAX(M11575-FARMER_HOURS,0)*TEMP_RATE</x:f>
        <x:v>188037.13269806266</x:v>
      </x:c>
      <x:c r="R11575" s="268" t="n">
        <x:f>O11575-P11575-Q11575-FIXED_COST</x:f>
        <x:v>718.8673019373382</x:v>
      </x:c>
      <x:c r="S11575" s="139" t="str">
        <x:f>IF(AND(L11575&lt;=TOTAL_BED_CAP,N11575&lt;=TEMP_WORKER_CAP),"YES","NO")</x:f>
        <x:v>NO</x:v>
      </x:c>
      <x:c r="T11575" s="139" t="n">
        <x:f>IF(S11575="YES",R11575,-1E+99)</x:f>
        <x:v>-1e+99</x:v>
      </x:c>
    </x:row>
    <x:row r="11576">
      <x:c r="A11576" s="139"/>
      <x:c r="B11576" s="139"/>
      <x:c r="C11576" s="139"/>
      <x:c r="D11576" s="139"/>
      <x:c r="E11576" s="139"/>
      <x:c r="F11576" s="139"/>
      <x:c r="G11576" s="139"/>
      <x:c r="H11576" s="139"/>
      <x:c r="I11576" s="266" t="n">
        <x:f>INT((ROW()-ROW($I$46))/((CARROT_CAP+1)*(MESCLUN_CAP+1)))</x:f>
        <x:v>17</x:v>
      </x:c>
      <x:c r="J11576" s="266" t="n">
        <x:f>MOD(INT((ROW()-ROW($I$46))/(MESCLUN_CAP+1)),CARROT_CAP+1)</x:f>
        <x:v>14</x:v>
      </x:c>
      <x:c r="K11576" s="266" t="n">
        <x:f>MOD(ROW()-ROW($I$46),MESCLUN_CAP+1)</x:f>
        <x:v>29</x:v>
      </x:c>
      <x:c r="L11576" s="266" t="n">
        <x:f>SUM(I11576:K11576)</x:f>
        <x:v>60</x:v>
      </x:c>
      <x:c r="M11576" s="267" t="n">
        <x:f>I11576*TOMATO_HOURS*WEEKS*(1+TOMATO_DIM)^I11576+J11576*CARROT_HOURS*WEEKS*(1+CARROT_DIM)^J11576+K11576*MESCLUN_HOURS*WEEKS*(1+MESCLUN_DIM)^K11576</x:f>
        <x:v>10197.756871524063</x:v>
      </x:c>
      <x:c r="N11576" s="267" t="n">
        <x:f>MAX(M11576-FARMER_HOURS,0)/TEMP_HOURS_PER_WORKER</x:f>
        <x:v>6.581775605225044</x:v>
      </x:c>
      <x:c r="O11576" s="268" t="n">
        <x:f>I11576*TOMATO_PRICE+J11576*CARROT_PRICE+K11576*MESCLUN_PRICE</x:f>
        <x:v>257216</x:v>
      </x:c>
      <x:c r="P11576" s="268" t="n">
        <x:f>I11576*TOMATO_FERTILIZER+J11576*CARROT_FERTILIZER+K11576*MESCLUN_FERTILIZER</x:f>
        <x:v>46640</x:v>
      </x:c>
      <x:c r="Q11576" s="268" t="n">
        <x:f>MIN(M11576,FARMER_HOURS)*FARMER_RATE+MAX(M11576-FARMER_HOURS,0)*TEMP_RATE</x:f>
        <x:v>189544.3901306261</x:v>
      </x:c>
      <x:c r="R11576" s="268" t="n">
        <x:f>O11576-P11576-Q11576-FIXED_COST</x:f>
        <x:v>1031.609869373904</x:v>
      </x:c>
      <x:c r="S11576" s="139" t="str">
        <x:f>IF(AND(L11576&lt;=TOTAL_BED_CAP,N11576&lt;=TEMP_WORKER_CAP),"YES","NO")</x:f>
        <x:v>NO</x:v>
      </x:c>
      <x:c r="T11576" s="139" t="n">
        <x:f>IF(S11576="YES",R11576,-1E+99)</x:f>
        <x:v>-1e+99</x:v>
      </x:c>
    </x:row>
    <x:row r="11577">
      <x:c r="A11577" s="139"/>
      <x:c r="B11577" s="139"/>
      <x:c r="C11577" s="139"/>
      <x:c r="D11577" s="139"/>
      <x:c r="E11577" s="139"/>
      <x:c r="F11577" s="139"/>
      <x:c r="G11577" s="139"/>
      <x:c r="H11577" s="139"/>
      <x:c r="I11577" s="266" t="n">
        <x:f>INT((ROW()-ROW($I$46))/((CARROT_CAP+1)*(MESCLUN_CAP+1)))</x:f>
        <x:v>17</x:v>
      </x:c>
      <x:c r="J11577" s="266" t="n">
        <x:f>MOD(INT((ROW()-ROW($I$46))/(MESCLUN_CAP+1)),CARROT_CAP+1)</x:f>
        <x:v>14</x:v>
      </x:c>
      <x:c r="K11577" s="266" t="n">
        <x:f>MOD(ROW()-ROW($I$46),MESCLUN_CAP+1)</x:f>
        <x:v>30</x:v>
      </x:c>
      <x:c r="L11577" s="266" t="n">
        <x:f>SUM(I11577:K11577)</x:f>
        <x:v>61</x:v>
      </x:c>
      <x:c r="M11577" s="267" t="n">
        <x:f>I11577*TOMATO_HOURS*WEEKS*(1+TOMATO_DIM)^I11577+J11577*CARROT_HOURS*WEEKS*(1+CARROT_DIM)^J11577+K11577*MESCLUN_HOURS*WEEKS*(1+MESCLUN_DIM)^K11577</x:f>
        <x:v>10286.466576857834</x:v>
      </x:c>
      <x:c r="N11577" s="267" t="n">
        <x:f>MAX(M11577-FARMER_HOURS,0)/TEMP_HOURS_PER_WORKER</x:f>
        <x:v>6.643379567262385</x:v>
      </x:c>
      <x:c r="O11577" s="268" t="n">
        <x:f>I11577*TOMATO_PRICE+J11577*CARROT_PRICE+K11577*MESCLUN_PRICE</x:f>
        <x:v>259916</x:v>
      </x:c>
      <x:c r="P11577" s="268" t="n">
        <x:f>I11577*TOMATO_FERTILIZER+J11577*CARROT_FERTILIZER+K11577*MESCLUN_FERTILIZER</x:f>
        <x:v>47520</x:v>
      </x:c>
      <x:c r="Q11577" s="268" t="n">
        <x:f>MIN(M11577,FARMER_HOURS)*FARMER_RATE+MAX(M11577-FARMER_HOURS,0)*TEMP_RATE</x:f>
        <x:v>191084.48918155962</x:v>
      </x:c>
      <x:c r="R11577" s="268" t="n">
        <x:f>O11577-P11577-Q11577-FIXED_COST</x:f>
        <x:v>1311.5108184403798</x:v>
      </x:c>
      <x:c r="S11577" s="139" t="str">
        <x:f>IF(AND(L11577&lt;=TOTAL_BED_CAP,N11577&lt;=TEMP_WORKER_CAP),"YES","NO")</x:f>
        <x:v>NO</x:v>
      </x:c>
      <x:c r="T11577" s="139" t="n">
        <x:f>IF(S11577="YES",R11577,-1E+99)</x:f>
        <x:v>-1e+99</x:v>
      </x:c>
    </x:row>
    <x:row r="11578">
      <x:c r="A11578" s="139"/>
      <x:c r="B11578" s="139"/>
      <x:c r="C11578" s="139"/>
      <x:c r="D11578" s="139"/>
      <x:c r="E11578" s="139"/>
      <x:c r="F11578" s="139"/>
      <x:c r="G11578" s="139"/>
      <x:c r="H11578" s="139"/>
      <x:c r="I11578" s="266" t="n">
        <x:f>INT((ROW()-ROW($I$46))/((CARROT_CAP+1)*(MESCLUN_CAP+1)))</x:f>
        <x:v>17</x:v>
      </x:c>
      <x:c r="J11578" s="266" t="n">
        <x:f>MOD(INT((ROW()-ROW($I$46))/(MESCLUN_CAP+1)),CARROT_CAP+1)</x:f>
        <x:v>15</x:v>
      </x:c>
      <x:c r="K11578" s="266" t="n">
        <x:f>MOD(ROW()-ROW($I$46),MESCLUN_CAP+1)</x:f>
        <x:v>0</x:v>
      </x:c>
      <x:c r="L11578" s="266" t="n">
        <x:f>SUM(I11578:K11578)</x:f>
        <x:v>32</x:v>
      </x:c>
      <x:c r="M11578" s="267" t="n">
        <x:f>I11578*TOMATO_HOURS*WEEKS*(1+TOMATO_DIM)^I11578+J11578*CARROT_HOURS*WEEKS*(1+CARROT_DIM)^J11578+K11578*MESCLUN_HOURS*WEEKS*(1+MESCLUN_DIM)^K11578</x:f>
        <x:v>8385.073710963356</x:v>
      </x:c>
      <x:c r="N11578" s="267" t="n">
        <x:f>MAX(M11578-FARMER_HOURS,0)/TEMP_HOURS_PER_WORKER</x:f>
        <x:v>5.322967854835664</x:v>
      </x:c>
      <x:c r="O11578" s="268" t="n">
        <x:f>I11578*TOMATO_PRICE+J11578*CARROT_PRICE+K11578*MESCLUN_PRICE</x:f>
        <x:v>181010</x:v>
      </x:c>
      <x:c r="P11578" s="268" t="n">
        <x:f>I11578*TOMATO_FERTILIZER+J11578*CARROT_FERTILIZER+K11578*MESCLUN_FERTILIZER</x:f>
        <x:v>21560</x:v>
      </x:c>
      <x:c r="Q11578" s="268" t="n">
        <x:f>MIN(M11578,FARMER_HOURS)*FARMER_RATE+MAX(M11578-FARMER_HOURS,0)*TEMP_RATE</x:f>
        <x:v>158074.1963708916</x:v>
      </x:c>
      <x:c r="R11578" s="268" t="n">
        <x:f>O11578-P11578-Q11578-FIXED_COST</x:f>
        <x:v>-18624.196370891586</x:v>
      </x:c>
      <x:c r="S11578" s="139" t="str">
        <x:f>IF(AND(L11578&lt;=TOTAL_BED_CAP,N11578&lt;=TEMP_WORKER_CAP),"YES","NO")</x:f>
        <x:v>NO</x:v>
      </x:c>
      <x:c r="T11578" s="139" t="n">
        <x:f>IF(S11578="YES",R11578,-1E+99)</x:f>
        <x:v>-1e+99</x:v>
      </x:c>
    </x:row>
    <x:row r="11579">
      <x:c r="A11579" s="139"/>
      <x:c r="B11579" s="139"/>
      <x:c r="C11579" s="139"/>
      <x:c r="D11579" s="139"/>
      <x:c r="E11579" s="139"/>
      <x:c r="F11579" s="139"/>
      <x:c r="G11579" s="139"/>
      <x:c r="H11579" s="139"/>
      <x:c r="I11579" s="266" t="n">
        <x:f>INT((ROW()-ROW($I$46))/((CARROT_CAP+1)*(MESCLUN_CAP+1)))</x:f>
        <x:v>17</x:v>
      </x:c>
      <x:c r="J11579" s="266" t="n">
        <x:f>MOD(INT((ROW()-ROW($I$46))/(MESCLUN_CAP+1)),CARROT_CAP+1)</x:f>
        <x:v>15</x:v>
      </x:c>
      <x:c r="K11579" s="266" t="n">
        <x:f>MOD(ROW()-ROW($I$46),MESCLUN_CAP+1)</x:f>
        <x:v>1</x:v>
      </x:c>
      <x:c r="L11579" s="266" t="n">
        <x:f>SUM(I11579:K11579)</x:f>
        <x:v>33</x:v>
      </x:c>
      <x:c r="M11579" s="267" t="n">
        <x:f>I11579*TOMATO_HOURS*WEEKS*(1+TOMATO_DIM)^I11579+J11579*CARROT_HOURS*WEEKS*(1+CARROT_DIM)^J11579+K11579*MESCLUN_HOURS*WEEKS*(1+MESCLUN_DIM)^K11579</x:f>
        <x:v>8430.636210963356</x:v>
      </x:c>
      <x:c r="N11579" s="267" t="n">
        <x:f>MAX(M11579-FARMER_HOURS,0)/TEMP_HOURS_PER_WORKER</x:f>
        <x:v>5.3546084798356635</x:v>
      </x:c>
      <x:c r="O11579" s="268" t="n">
        <x:f>I11579*TOMATO_PRICE+J11579*CARROT_PRICE+K11579*MESCLUN_PRICE</x:f>
        <x:v>183710</x:v>
      </x:c>
      <x:c r="P11579" s="268" t="n">
        <x:f>I11579*TOMATO_FERTILIZER+J11579*CARROT_FERTILIZER+K11579*MESCLUN_FERTILIZER</x:f>
        <x:v>22440</x:v>
      </x:c>
      <x:c r="Q11579" s="268" t="n">
        <x:f>MIN(M11579,FARMER_HOURS)*FARMER_RATE+MAX(M11579-FARMER_HOURS,0)*TEMP_RATE</x:f>
        <x:v>158865.2119958916</x:v>
      </x:c>
      <x:c r="R11579" s="268" t="n">
        <x:f>O11579-P11579-Q11579-FIXED_COST</x:f>
        <x:v>-17595.211995891586</x:v>
      </x:c>
      <x:c r="S11579" s="139" t="str">
        <x:f>IF(AND(L11579&lt;=TOTAL_BED_CAP,N11579&lt;=TEMP_WORKER_CAP),"YES","NO")</x:f>
        <x:v>NO</x:v>
      </x:c>
      <x:c r="T11579" s="139" t="n">
        <x:f>IF(S11579="YES",R11579,-1E+99)</x:f>
        <x:v>-1e+99</x:v>
      </x:c>
    </x:row>
    <x:row r="11580">
      <x:c r="A11580" s="139"/>
      <x:c r="B11580" s="139"/>
      <x:c r="C11580" s="139"/>
      <x:c r="D11580" s="139"/>
      <x:c r="E11580" s="139"/>
      <x:c r="F11580" s="139"/>
      <x:c r="G11580" s="139"/>
      <x:c r="H11580" s="139"/>
      <x:c r="I11580" s="266" t="n">
        <x:f>INT((ROW()-ROW($I$46))/((CARROT_CAP+1)*(MESCLUN_CAP+1)))</x:f>
        <x:v>17</x:v>
      </x:c>
      <x:c r="J11580" s="266" t="n">
        <x:f>MOD(INT((ROW()-ROW($I$46))/(MESCLUN_CAP+1)),CARROT_CAP+1)</x:f>
        <x:v>15</x:v>
      </x:c>
      <x:c r="K11580" s="266" t="n">
        <x:f>MOD(ROW()-ROW($I$46),MESCLUN_CAP+1)</x:f>
        <x:v>2</x:v>
      </x:c>
      <x:c r="L11580" s="266" t="n">
        <x:f>SUM(I11580:K11580)</x:f>
        <x:v>34</x:v>
      </x:c>
      <x:c r="M11580" s="267" t="n">
        <x:f>I11580*TOMATO_HOURS*WEEKS*(1+TOMATO_DIM)^I11580+J11580*CARROT_HOURS*WEEKS*(1+CARROT_DIM)^J11580+K11580*MESCLUN_HOURS*WEEKS*(1+MESCLUN_DIM)^K11580</x:f>
        <x:v>8477.337773463356</x:v>
      </x:c>
      <x:c r="N11580" s="267" t="n">
        <x:f>MAX(M11580-FARMER_HOURS,0)/TEMP_HOURS_PER_WORKER</x:f>
        <x:v>5.3870401204606635</x:v>
      </x:c>
      <x:c r="O11580" s="268" t="n">
        <x:f>I11580*TOMATO_PRICE+J11580*CARROT_PRICE+K11580*MESCLUN_PRICE</x:f>
        <x:v>186410</x:v>
      </x:c>
      <x:c r="P11580" s="268" t="n">
        <x:f>I11580*TOMATO_FERTILIZER+J11580*CARROT_FERTILIZER+K11580*MESCLUN_FERTILIZER</x:f>
        <x:v>23320</x:v>
      </x:c>
      <x:c r="Q11580" s="268" t="n">
        <x:f>MIN(M11580,FARMER_HOURS)*FARMER_RATE+MAX(M11580-FARMER_HOURS,0)*TEMP_RATE</x:f>
        <x:v>159676.0030115166</x:v>
      </x:c>
      <x:c r="R11580" s="268" t="n">
        <x:f>O11580-P11580-Q11580-FIXED_COST</x:f>
        <x:v>-16586.003011516586</x:v>
      </x:c>
      <x:c r="S11580" s="139" t="str">
        <x:f>IF(AND(L11580&lt;=TOTAL_BED_CAP,N11580&lt;=TEMP_WORKER_CAP),"YES","NO")</x:f>
        <x:v>NO</x:v>
      </x:c>
      <x:c r="T11580" s="139" t="n">
        <x:f>IF(S11580="YES",R11580,-1E+99)</x:f>
        <x:v>-1e+99</x:v>
      </x:c>
    </x:row>
    <x:row r="11581">
      <x:c r="A11581" s="139"/>
      <x:c r="B11581" s="139"/>
      <x:c r="C11581" s="139"/>
      <x:c r="D11581" s="139"/>
      <x:c r="E11581" s="139"/>
      <x:c r="F11581" s="139"/>
      <x:c r="G11581" s="139"/>
      <x:c r="H11581" s="139"/>
      <x:c r="I11581" s="266" t="n">
        <x:f>INT((ROW()-ROW($I$46))/((CARROT_CAP+1)*(MESCLUN_CAP+1)))</x:f>
        <x:v>17</x:v>
      </x:c>
      <x:c r="J11581" s="266" t="n">
        <x:f>MOD(INT((ROW()-ROW($I$46))/(MESCLUN_CAP+1)),CARROT_CAP+1)</x:f>
        <x:v>15</x:v>
      </x:c>
      <x:c r="K11581" s="266" t="n">
        <x:f>MOD(ROW()-ROW($I$46),MESCLUN_CAP+1)</x:f>
        <x:v>3</x:v>
      </x:c>
      <x:c r="L11581" s="266" t="n">
        <x:f>SUM(I11581:K11581)</x:f>
        <x:v>35</x:v>
      </x:c>
      <x:c r="M11581" s="267" t="n">
        <x:f>I11581*TOMATO_HOURS*WEEKS*(1+TOMATO_DIM)^I11581+J11581*CARROT_HOURS*WEEKS*(1+CARROT_DIM)^J11581+K11581*MESCLUN_HOURS*WEEKS*(1+MESCLUN_DIM)^K11581</x:f>
        <x:v>8525.19975588523</x:v>
      </x:c>
      <x:c r="N11581" s="267" t="n">
        <x:f>MAX(M11581-FARMER_HOURS,0)/TEMP_HOURS_PER_WORKER</x:f>
        <x:v>5.420277608253633</x:v>
      </x:c>
      <x:c r="O11581" s="268" t="n">
        <x:f>I11581*TOMATO_PRICE+J11581*CARROT_PRICE+K11581*MESCLUN_PRICE</x:f>
        <x:v>189110</x:v>
      </x:c>
      <x:c r="P11581" s="268" t="n">
        <x:f>I11581*TOMATO_FERTILIZER+J11581*CARROT_FERTILIZER+K11581*MESCLUN_FERTILIZER</x:f>
        <x:v>24200</x:v>
      </x:c>
      <x:c r="Q11581" s="268" t="n">
        <x:f>MIN(M11581,FARMER_HOURS)*FARMER_RATE+MAX(M11581-FARMER_HOURS,0)*TEMP_RATE</x:f>
        <x:v>160506.9402063408</x:v>
      </x:c>
      <x:c r="R11581" s="268" t="n">
        <x:f>O11581-P11581-Q11581-FIXED_COST</x:f>
        <x:v>-15596.940206340805</x:v>
      </x:c>
      <x:c r="S11581" s="139" t="str">
        <x:f>IF(AND(L11581&lt;=TOTAL_BED_CAP,N11581&lt;=TEMP_WORKER_CAP),"YES","NO")</x:f>
        <x:v>NO</x:v>
      </x:c>
      <x:c r="T11581" s="139" t="n">
        <x:f>IF(S11581="YES",R11581,-1E+99)</x:f>
        <x:v>-1e+99</x:v>
      </x:c>
    </x:row>
    <x:row r="11582">
      <x:c r="A11582" s="139"/>
      <x:c r="B11582" s="139"/>
      <x:c r="C11582" s="139"/>
      <x:c r="D11582" s="139"/>
      <x:c r="E11582" s="139"/>
      <x:c r="F11582" s="139"/>
      <x:c r="G11582" s="139"/>
      <x:c r="H11582" s="139"/>
      <x:c r="I11582" s="266" t="n">
        <x:f>INT((ROW()-ROW($I$46))/((CARROT_CAP+1)*(MESCLUN_CAP+1)))</x:f>
        <x:v>17</x:v>
      </x:c>
      <x:c r="J11582" s="266" t="n">
        <x:f>MOD(INT((ROW()-ROW($I$46))/(MESCLUN_CAP+1)),CARROT_CAP+1)</x:f>
        <x:v>15</x:v>
      </x:c>
      <x:c r="K11582" s="266" t="n">
        <x:f>MOD(ROW()-ROW($I$46),MESCLUN_CAP+1)</x:f>
        <x:v>4</x:v>
      </x:c>
      <x:c r="L11582" s="266" t="n">
        <x:f>SUM(I11582:K11582)</x:f>
        <x:v>36</x:v>
      </x:c>
      <x:c r="M11582" s="267" t="n">
        <x:f>I11582*TOMATO_HOURS*WEEKS*(1+TOMATO_DIM)^I11582+J11582*CARROT_HOURS*WEEKS*(1+CARROT_DIM)^J11582+K11582*MESCLUN_HOURS*WEEKS*(1+MESCLUN_DIM)^K11582</x:f>
        <x:v>8574.243871607887</x:v>
      </x:c>
      <x:c r="N11582" s="267" t="n">
        <x:f>MAX(M11582-FARMER_HOURS,0)/TEMP_HOURS_PER_WORKER</x:f>
        <x:v>5.4543360219499215</x:v>
      </x:c>
      <x:c r="O11582" s="268" t="n">
        <x:f>I11582*TOMATO_PRICE+J11582*CARROT_PRICE+K11582*MESCLUN_PRICE</x:f>
        <x:v>191810</x:v>
      </x:c>
      <x:c r="P11582" s="268" t="n">
        <x:f>I11582*TOMATO_FERTILIZER+J11582*CARROT_FERTILIZER+K11582*MESCLUN_FERTILIZER</x:f>
        <x:v>25080</x:v>
      </x:c>
      <x:c r="Q11582" s="268" t="n">
        <x:f>MIN(M11582,FARMER_HOURS)*FARMER_RATE+MAX(M11582-FARMER_HOURS,0)*TEMP_RATE</x:f>
        <x:v>161358.40054874803</x:v>
      </x:c>
      <x:c r="R11582" s="268" t="n">
        <x:f>O11582-P11582-Q11582-FIXED_COST</x:f>
        <x:v>-14628.400548748032</x:v>
      </x:c>
      <x:c r="S11582" s="139" t="str">
        <x:f>IF(AND(L11582&lt;=TOTAL_BED_CAP,N11582&lt;=TEMP_WORKER_CAP),"YES","NO")</x:f>
        <x:v>NO</x:v>
      </x:c>
      <x:c r="T11582" s="139" t="n">
        <x:f>IF(S11582="YES",R11582,-1E+99)</x:f>
        <x:v>-1e+99</x:v>
      </x:c>
    </x:row>
    <x:row r="11583">
      <x:c r="A11583" s="139"/>
      <x:c r="B11583" s="139"/>
      <x:c r="C11583" s="139"/>
      <x:c r="D11583" s="139"/>
      <x:c r="E11583" s="139"/>
      <x:c r="F11583" s="139"/>
      <x:c r="G11583" s="139"/>
      <x:c r="H11583" s="139"/>
      <x:c r="I11583" s="266" t="n">
        <x:f>INT((ROW()-ROW($I$46))/((CARROT_CAP+1)*(MESCLUN_CAP+1)))</x:f>
        <x:v>17</x:v>
      </x:c>
      <x:c r="J11583" s="266" t="n">
        <x:f>MOD(INT((ROW()-ROW($I$46))/(MESCLUN_CAP+1)),CARROT_CAP+1)</x:f>
        <x:v>15</x:v>
      </x:c>
      <x:c r="K11583" s="266" t="n">
        <x:f>MOD(ROW()-ROW($I$46),MESCLUN_CAP+1)</x:f>
        <x:v>5</x:v>
      </x:c>
      <x:c r="L11583" s="266" t="n">
        <x:f>SUM(I11583:K11583)</x:f>
        <x:v>37</x:v>
      </x:c>
      <x:c r="M11583" s="267" t="n">
        <x:f>I11583*TOMATO_HOURS*WEEKS*(1+TOMATO_DIM)^I11583+J11583*CARROT_HOURS*WEEKS*(1+CARROT_DIM)^J11583+K11583*MESCLUN_HOURS*WEEKS*(1+MESCLUN_DIM)^K11583</x:f>
        <x:v>8624.49219552909</x:v>
      </x:c>
      <x:c r="N11583" s="267" t="n">
        <x:f>MAX(M11583-FARMER_HOURS,0)/TEMP_HOURS_PER_WORKER</x:f>
        <x:v>5.489230691339646</x:v>
      </x:c>
      <x:c r="O11583" s="268" t="n">
        <x:f>I11583*TOMATO_PRICE+J11583*CARROT_PRICE+K11583*MESCLUN_PRICE</x:f>
        <x:v>194510</x:v>
      </x:c>
      <x:c r="P11583" s="268" t="n">
        <x:f>I11583*TOMATO_FERTILIZER+J11583*CARROT_FERTILIZER+K11583*MESCLUN_FERTILIZER</x:f>
        <x:v>25960</x:v>
      </x:c>
      <x:c r="Q11583" s="268" t="n">
        <x:f>MIN(M11583,FARMER_HOURS)*FARMER_RATE+MAX(M11583-FARMER_HOURS,0)*TEMP_RATE</x:f>
        <x:v>162230.76728349115</x:v>
      </x:c>
      <x:c r="R11583" s="268" t="n">
        <x:f>O11583-P11583-Q11583-FIXED_COST</x:f>
        <x:v>-13680.76728349115</x:v>
      </x:c>
      <x:c r="S11583" s="139" t="str">
        <x:f>IF(AND(L11583&lt;=TOTAL_BED_CAP,N11583&lt;=TEMP_WORKER_CAP),"YES","NO")</x:f>
        <x:v>NO</x:v>
      </x:c>
      <x:c r="T11583" s="139" t="n">
        <x:f>IF(S11583="YES",R11583,-1E+99)</x:f>
        <x:v>-1e+99</x:v>
      </x:c>
    </x:row>
    <x:row r="11584">
      <x:c r="A11584" s="139"/>
      <x:c r="B11584" s="139"/>
      <x:c r="C11584" s="139"/>
      <x:c r="D11584" s="139"/>
      <x:c r="E11584" s="139"/>
      <x:c r="F11584" s="139"/>
      <x:c r="G11584" s="139"/>
      <x:c r="H11584" s="139"/>
      <x:c r="I11584" s="266" t="n">
        <x:f>INT((ROW()-ROW($I$46))/((CARROT_CAP+1)*(MESCLUN_CAP+1)))</x:f>
        <x:v>17</x:v>
      </x:c>
      <x:c r="J11584" s="266" t="n">
        <x:f>MOD(INT((ROW()-ROW($I$46))/(MESCLUN_CAP+1)),CARROT_CAP+1)</x:f>
        <x:v>15</x:v>
      </x:c>
      <x:c r="K11584" s="266" t="n">
        <x:f>MOD(ROW()-ROW($I$46),MESCLUN_CAP+1)</x:f>
        <x:v>6</x:v>
      </x:c>
      <x:c r="L11584" s="266" t="n">
        <x:f>SUM(I11584:K11584)</x:f>
        <x:v>38</x:v>
      </x:c>
      <x:c r="M11584" s="267" t="n">
        <x:f>I11584*TOMATO_HOURS*WEEKS*(1+TOMATO_DIM)^I11584+J11584*CARROT_HOURS*WEEKS*(1+CARROT_DIM)^J11584+K11584*MESCLUN_HOURS*WEEKS*(1+MESCLUN_DIM)^K11584</x:f>
        <x:v>8675.967169710722</x:v>
      </x:c>
      <x:c r="N11584" s="267" t="n">
        <x:f>MAX(M11584-FARMER_HOURS,0)/TEMP_HOURS_PER_WORKER</x:f>
        <x:v>5.524977201188002</x:v>
      </x:c>
      <x:c r="O11584" s="268" t="n">
        <x:f>I11584*TOMATO_PRICE+J11584*CARROT_PRICE+K11584*MESCLUN_PRICE</x:f>
        <x:v>197210</x:v>
      </x:c>
      <x:c r="P11584" s="268" t="n">
        <x:f>I11584*TOMATO_FERTILIZER+J11584*CARROT_FERTILIZER+K11584*MESCLUN_FERTILIZER</x:f>
        <x:v>26840</x:v>
      </x:c>
      <x:c r="Q11584" s="268" t="n">
        <x:f>MIN(M11584,FARMER_HOURS)*FARMER_RATE+MAX(M11584-FARMER_HOURS,0)*TEMP_RATE</x:f>
        <x:v>163124.43002970004</x:v>
      </x:c>
      <x:c r="R11584" s="268" t="n">
        <x:f>O11584-P11584-Q11584-FIXED_COST</x:f>
        <x:v>-12754.430029700045</x:v>
      </x:c>
      <x:c r="S11584" s="139" t="str">
        <x:f>IF(AND(L11584&lt;=TOTAL_BED_CAP,N11584&lt;=TEMP_WORKER_CAP),"YES","NO")</x:f>
        <x:v>NO</x:v>
      </x:c>
      <x:c r="T11584" s="139" t="n">
        <x:f>IF(S11584="YES",R11584,-1E+99)</x:f>
        <x:v>-1e+99</x:v>
      </x:c>
    </x:row>
    <x:row r="11585">
      <x:c r="A11585" s="139"/>
      <x:c r="B11585" s="139"/>
      <x:c r="C11585" s="139"/>
      <x:c r="D11585" s="139"/>
      <x:c r="E11585" s="139"/>
      <x:c r="F11585" s="139"/>
      <x:c r="G11585" s="139"/>
      <x:c r="H11585" s="139"/>
      <x:c r="I11585" s="266" t="n">
        <x:f>INT((ROW()-ROW($I$46))/((CARROT_CAP+1)*(MESCLUN_CAP+1)))</x:f>
        <x:v>17</x:v>
      </x:c>
      <x:c r="J11585" s="266" t="n">
        <x:f>MOD(INT((ROW()-ROW($I$46))/(MESCLUN_CAP+1)),CARROT_CAP+1)</x:f>
        <x:v>15</x:v>
      </x:c>
      <x:c r="K11585" s="266" t="n">
        <x:f>MOD(ROW()-ROW($I$46),MESCLUN_CAP+1)</x:f>
        <x:v>7</x:v>
      </x:c>
      <x:c r="L11585" s="266" t="n">
        <x:f>SUM(I11585:K11585)</x:f>
        <x:v>39</x:v>
      </x:c>
      <x:c r="M11585" s="267" t="n">
        <x:f>I11585*TOMATO_HOURS*WEEKS*(1+TOMATO_DIM)^I11585+J11585*CARROT_HOURS*WEEKS*(1+CARROT_DIM)^J11585+K11585*MESCLUN_HOURS*WEEKS*(1+MESCLUN_DIM)^K11585</x:f>
        <x:v>8728.691609108684</x:v>
      </x:c>
      <x:c r="N11585" s="267" t="n">
        <x:f>MAX(M11585-FARMER_HOURS,0)/TEMP_HOURS_PER_WORKER</x:f>
        <x:v>5.561591395214364</x:v>
      </x:c>
      <x:c r="O11585" s="268" t="n">
        <x:f>I11585*TOMATO_PRICE+J11585*CARROT_PRICE+K11585*MESCLUN_PRICE</x:f>
        <x:v>199910</x:v>
      </x:c>
      <x:c r="P11585" s="268" t="n">
        <x:f>I11585*TOMATO_FERTILIZER+J11585*CARROT_FERTILIZER+K11585*MESCLUN_FERTILIZER</x:f>
        <x:v>27720</x:v>
      </x:c>
      <x:c r="Q11585" s="268" t="n">
        <x:f>MIN(M11585,FARMER_HOURS)*FARMER_RATE+MAX(M11585-FARMER_HOURS,0)*TEMP_RATE</x:f>
        <x:v>164039.7848803591</x:v>
      </x:c>
      <x:c r="R11585" s="268" t="n">
        <x:f>O11585-P11585-Q11585-FIXED_COST</x:f>
        <x:v>-11849.784880359104</x:v>
      </x:c>
      <x:c r="S11585" s="139" t="str">
        <x:f>IF(AND(L11585&lt;=TOTAL_BED_CAP,N11585&lt;=TEMP_WORKER_CAP),"YES","NO")</x:f>
        <x:v>NO</x:v>
      </x:c>
      <x:c r="T11585" s="139" t="n">
        <x:f>IF(S11585="YES",R11585,-1E+99)</x:f>
        <x:v>-1e+99</x:v>
      </x:c>
    </x:row>
    <x:row r="11586">
      <x:c r="A11586" s="139"/>
      <x:c r="B11586" s="139"/>
      <x:c r="C11586" s="139"/>
      <x:c r="D11586" s="139"/>
      <x:c r="E11586" s="139"/>
      <x:c r="F11586" s="139"/>
      <x:c r="G11586" s="139"/>
      <x:c r="H11586" s="139"/>
      <x:c r="I11586" s="266" t="n">
        <x:f>INT((ROW()-ROW($I$46))/((CARROT_CAP+1)*(MESCLUN_CAP+1)))</x:f>
        <x:v>17</x:v>
      </x:c>
      <x:c r="J11586" s="266" t="n">
        <x:f>MOD(INT((ROW()-ROW($I$46))/(MESCLUN_CAP+1)),CARROT_CAP+1)</x:f>
        <x:v>15</x:v>
      </x:c>
      <x:c r="K11586" s="266" t="n">
        <x:f>MOD(ROW()-ROW($I$46),MESCLUN_CAP+1)</x:f>
        <x:v>8</x:v>
      </x:c>
      <x:c r="L11586" s="266" t="n">
        <x:f>SUM(I11586:K11586)</x:f>
        <x:v>40</x:v>
      </x:c>
      <x:c r="M11586" s="267" t="n">
        <x:f>I11586*TOMATO_HOURS*WEEKS*(1+TOMATO_DIM)^I11586+J11586*CARROT_HOURS*WEEKS*(1+CARROT_DIM)^J11586+K11586*MESCLUN_HOURS*WEEKS*(1+MESCLUN_DIM)^K11586</x:f>
        <x:v>8782.688707388665</x:v>
      </x:c>
      <x:c r="N11586" s="267" t="n">
        <x:f>MAX(M11586-FARMER_HOURS,0)/TEMP_HOURS_PER_WORKER</x:f>
        <x:v>5.5990893801310175</x:v>
      </x:c>
      <x:c r="O11586" s="268" t="n">
        <x:f>I11586*TOMATO_PRICE+J11586*CARROT_PRICE+K11586*MESCLUN_PRICE</x:f>
        <x:v>202610</x:v>
      </x:c>
      <x:c r="P11586" s="268" t="n">
        <x:f>I11586*TOMATO_FERTILIZER+J11586*CARROT_FERTILIZER+K11586*MESCLUN_FERTILIZER</x:f>
        <x:v>28600</x:v>
      </x:c>
      <x:c r="Q11586" s="268" t="n">
        <x:f>MIN(M11586,FARMER_HOURS)*FARMER_RATE+MAX(M11586-FARMER_HOURS,0)*TEMP_RATE</x:f>
        <x:v>164977.23450327542</x:v>
      </x:c>
      <x:c r="R11586" s="268" t="n">
        <x:f>O11586-P11586-Q11586-FIXED_COST</x:f>
        <x:v>-10967.234503275424</x:v>
      </x:c>
      <x:c r="S11586" s="139" t="str">
        <x:f>IF(AND(L11586&lt;=TOTAL_BED_CAP,N11586&lt;=TEMP_WORKER_CAP),"YES","NO")</x:f>
        <x:v>NO</x:v>
      </x:c>
      <x:c r="T11586" s="139" t="n">
        <x:f>IF(S11586="YES",R11586,-1E+99)</x:f>
        <x:v>-1e+99</x:v>
      </x:c>
    </x:row>
    <x:row r="11587">
      <x:c r="A11587" s="139"/>
      <x:c r="B11587" s="139"/>
      <x:c r="C11587" s="139"/>
      <x:c r="D11587" s="139"/>
      <x:c r="E11587" s="139"/>
      <x:c r="F11587" s="139"/>
      <x:c r="G11587" s="139"/>
      <x:c r="H11587" s="139"/>
      <x:c r="I11587" s="266" t="n">
        <x:f>INT((ROW()-ROW($I$46))/((CARROT_CAP+1)*(MESCLUN_CAP+1)))</x:f>
        <x:v>17</x:v>
      </x:c>
      <x:c r="J11587" s="266" t="n">
        <x:f>MOD(INT((ROW()-ROW($I$46))/(MESCLUN_CAP+1)),CARROT_CAP+1)</x:f>
        <x:v>15</x:v>
      </x:c>
      <x:c r="K11587" s="266" t="n">
        <x:f>MOD(ROW()-ROW($I$46),MESCLUN_CAP+1)</x:f>
        <x:v>9</x:v>
      </x:c>
      <x:c r="L11587" s="266" t="n">
        <x:f>SUM(I11587:K11587)</x:f>
        <x:v>41</x:v>
      </x:c>
      <x:c r="M11587" s="267" t="n">
        <x:f>I11587*TOMATO_HOURS*WEEKS*(1+TOMATO_DIM)^I11587+J11587*CARROT_HOURS*WEEKS*(1+CARROT_DIM)^J11587+K11587*MESCLUN_HOURS*WEEKS*(1+MESCLUN_DIM)^K11587</x:f>
        <x:v>8837.982042829059</x:v>
      </x:c>
      <x:c r="N11587" s="267" t="n">
        <x:f>MAX(M11587-FARMER_HOURS,0)/TEMP_HOURS_PER_WORKER</x:f>
        <x:v>5.637487529742402</x:v>
      </x:c>
      <x:c r="O11587" s="268" t="n">
        <x:f>I11587*TOMATO_PRICE+J11587*CARROT_PRICE+K11587*MESCLUN_PRICE</x:f>
        <x:v>205310</x:v>
      </x:c>
      <x:c r="P11587" s="268" t="n">
        <x:f>I11587*TOMATO_FERTILIZER+J11587*CARROT_FERTILIZER+K11587*MESCLUN_FERTILIZER</x:f>
        <x:v>29480</x:v>
      </x:c>
      <x:c r="Q11587" s="268" t="n">
        <x:f>MIN(M11587,FARMER_HOURS)*FARMER_RATE+MAX(M11587-FARMER_HOURS,0)*TEMP_RATE</x:f>
        <x:v>165937.18824356006</x:v>
      </x:c>
      <x:c r="R11587" s="268" t="n">
        <x:f>O11587-P11587-Q11587-FIXED_COST</x:f>
        <x:v>-10107.188243560056</x:v>
      </x:c>
      <x:c r="S11587" s="139" t="str">
        <x:f>IF(AND(L11587&lt;=TOTAL_BED_CAP,N11587&lt;=TEMP_WORKER_CAP),"YES","NO")</x:f>
        <x:v>NO</x:v>
      </x:c>
      <x:c r="T11587" s="139" t="n">
        <x:f>IF(S11587="YES",R11587,-1E+99)</x:f>
        <x:v>-1e+99</x:v>
      </x:c>
    </x:row>
    <x:row r="11588">
      <x:c r="A11588" s="139"/>
      <x:c r="B11588" s="139"/>
      <x:c r="C11588" s="139"/>
      <x:c r="D11588" s="139"/>
      <x:c r="E11588" s="139"/>
      <x:c r="F11588" s="139"/>
      <x:c r="G11588" s="139"/>
      <x:c r="H11588" s="139"/>
      <x:c r="I11588" s="266" t="n">
        <x:f>INT((ROW()-ROW($I$46))/((CARROT_CAP+1)*(MESCLUN_CAP+1)))</x:f>
        <x:v>17</x:v>
      </x:c>
      <x:c r="J11588" s="266" t="n">
        <x:f>MOD(INT((ROW()-ROW($I$46))/(MESCLUN_CAP+1)),CARROT_CAP+1)</x:f>
        <x:v>15</x:v>
      </x:c>
      <x:c r="K11588" s="266" t="n">
        <x:f>MOD(ROW()-ROW($I$46),MESCLUN_CAP+1)</x:f>
        <x:v>10</x:v>
      </x:c>
      <x:c r="L11588" s="266" t="n">
        <x:f>SUM(I11588:K11588)</x:f>
        <x:v>42</x:v>
      </x:c>
      <x:c r="M11588" s="267" t="n">
        <x:f>I11588*TOMATO_HOURS*WEEKS*(1+TOMATO_DIM)^I11588+J11588*CARROT_HOURS*WEEKS*(1+CARROT_DIM)^J11588+K11588*MESCLUN_HOURS*WEEKS*(1+MESCLUN_DIM)^K11588</x:f>
        <x:v>8894.595584312272</x:v>
      </x:c>
      <x:c r="N11588" s="267" t="n">
        <x:f>MAX(M11588-FARMER_HOURS,0)/TEMP_HOURS_PER_WORKER</x:f>
        <x:v>5.676802489105745</x:v>
      </x:c>
      <x:c r="O11588" s="268" t="n">
        <x:f>I11588*TOMATO_PRICE+J11588*CARROT_PRICE+K11588*MESCLUN_PRICE</x:f>
        <x:v>208010</x:v>
      </x:c>
      <x:c r="P11588" s="268" t="n">
        <x:f>I11588*TOMATO_FERTILIZER+J11588*CARROT_FERTILIZER+K11588*MESCLUN_FERTILIZER</x:f>
        <x:v>30360</x:v>
      </x:c>
      <x:c r="Q11588" s="268" t="n">
        <x:f>MIN(M11588,FARMER_HOURS)*FARMER_RATE+MAX(M11588-FARMER_HOURS,0)*TEMP_RATE</x:f>
        <x:v>166920.06222764362</x:v>
      </x:c>
      <x:c r="R11588" s="268" t="n">
        <x:f>O11588-P11588-Q11588-FIXED_COST</x:f>
        <x:v>-9270.062227643619</x:v>
      </x:c>
      <x:c r="S11588" s="139" t="str">
        <x:f>IF(AND(L11588&lt;=TOTAL_BED_CAP,N11588&lt;=TEMP_WORKER_CAP),"YES","NO")</x:f>
        <x:v>NO</x:v>
      </x:c>
      <x:c r="T11588" s="139" t="n">
        <x:f>IF(S11588="YES",R11588,-1E+99)</x:f>
        <x:v>-1e+99</x:v>
      </x:c>
    </x:row>
    <x:row r="11589">
      <x:c r="A11589" s="139"/>
      <x:c r="B11589" s="139"/>
      <x:c r="C11589" s="139"/>
      <x:c r="D11589" s="139"/>
      <x:c r="E11589" s="139"/>
      <x:c r="F11589" s="139"/>
      <x:c r="G11589" s="139"/>
      <x:c r="H11589" s="139"/>
      <x:c r="I11589" s="266" t="n">
        <x:f>INT((ROW()-ROW($I$46))/((CARROT_CAP+1)*(MESCLUN_CAP+1)))</x:f>
        <x:v>17</x:v>
      </x:c>
      <x:c r="J11589" s="266" t="n">
        <x:f>MOD(INT((ROW()-ROW($I$46))/(MESCLUN_CAP+1)),CARROT_CAP+1)</x:f>
        <x:v>15</x:v>
      </x:c>
      <x:c r="K11589" s="266" t="n">
        <x:f>MOD(ROW()-ROW($I$46),MESCLUN_CAP+1)</x:f>
        <x:v>11</x:v>
      </x:c>
      <x:c r="L11589" s="266" t="n">
        <x:f>SUM(I11589:K11589)</x:f>
        <x:v>43</x:v>
      </x:c>
      <x:c r="M11589" s="267" t="n">
        <x:f>I11589*TOMATO_HOURS*WEEKS*(1+TOMATO_DIM)^I11589+J11589*CARROT_HOURS*WEEKS*(1+CARROT_DIM)^J11589+K11589*MESCLUN_HOURS*WEEKS*(1+MESCLUN_DIM)^K11589</x:f>
        <x:v>8952.55369740571</x:v>
      </x:c>
      <x:c r="N11589" s="267" t="n">
        <x:f>MAX(M11589-FARMER_HOURS,0)/TEMP_HOURS_PER_WORKER</x:f>
        <x:v>5.717051178753966</x:v>
      </x:c>
      <x:c r="O11589" s="268" t="n">
        <x:f>I11589*TOMATO_PRICE+J11589*CARROT_PRICE+K11589*MESCLUN_PRICE</x:f>
        <x:v>210710</x:v>
      </x:c>
      <x:c r="P11589" s="268" t="n">
        <x:f>I11589*TOMATO_FERTILIZER+J11589*CARROT_FERTILIZER+K11589*MESCLUN_FERTILIZER</x:f>
        <x:v>31240</x:v>
      </x:c>
      <x:c r="Q11589" s="268" t="n">
        <x:f>MIN(M11589,FARMER_HOURS)*FARMER_RATE+MAX(M11589-FARMER_HOURS,0)*TEMP_RATE</x:f>
        <x:v>167926.27946884913</x:v>
      </x:c>
      <x:c r="R11589" s="268" t="n">
        <x:f>O11589-P11589-Q11589-FIXED_COST</x:f>
        <x:v>-8456.279468849127</x:v>
      </x:c>
      <x:c r="S11589" s="139" t="str">
        <x:f>IF(AND(L11589&lt;=TOTAL_BED_CAP,N11589&lt;=TEMP_WORKER_CAP),"YES","NO")</x:f>
        <x:v>NO</x:v>
      </x:c>
      <x:c r="T11589" s="139" t="n">
        <x:f>IF(S11589="YES",R11589,-1E+99)</x:f>
        <x:v>-1e+99</x:v>
      </x:c>
    </x:row>
    <x:row r="11590">
      <x:c r="A11590" s="139"/>
      <x:c r="B11590" s="139"/>
      <x:c r="C11590" s="139"/>
      <x:c r="D11590" s="139"/>
      <x:c r="E11590" s="139"/>
      <x:c r="F11590" s="139"/>
      <x:c r="G11590" s="139"/>
      <x:c r="H11590" s="139"/>
      <x:c r="I11590" s="266" t="n">
        <x:f>INT((ROW()-ROW($I$46))/((CARROT_CAP+1)*(MESCLUN_CAP+1)))</x:f>
        <x:v>17</x:v>
      </x:c>
      <x:c r="J11590" s="266" t="n">
        <x:f>MOD(INT((ROW()-ROW($I$46))/(MESCLUN_CAP+1)),CARROT_CAP+1)</x:f>
        <x:v>15</x:v>
      </x:c>
      <x:c r="K11590" s="266" t="n">
        <x:f>MOD(ROW()-ROW($I$46),MESCLUN_CAP+1)</x:f>
        <x:v>12</x:v>
      </x:c>
      <x:c r="L11590" s="266" t="n">
        <x:f>SUM(I11590:K11590)</x:f>
        <x:v>44</x:v>
      </x:c>
      <x:c r="M11590" s="267" t="n">
        <x:f>I11590*TOMATO_HOURS*WEEKS*(1+TOMATO_DIM)^I11590+J11590*CARROT_HOURS*WEEKS*(1+CARROT_DIM)^J11590+K11590*MESCLUN_HOURS*WEEKS*(1+MESCLUN_DIM)^K11590</x:f>
        <x:v>9011.881150533774</x:v>
      </x:c>
      <x:c r="N11590" s="267" t="n">
        <x:f>MAX(M11590-FARMER_HOURS,0)/TEMP_HOURS_PER_WORKER</x:f>
        <x:v>5.758250798981788</x:v>
      </x:c>
      <x:c r="O11590" s="268" t="n">
        <x:f>I11590*TOMATO_PRICE+J11590*CARROT_PRICE+K11590*MESCLUN_PRICE</x:f>
        <x:v>213410</x:v>
      </x:c>
      <x:c r="P11590" s="268" t="n">
        <x:f>I11590*TOMATO_FERTILIZER+J11590*CARROT_FERTILIZER+K11590*MESCLUN_FERTILIZER</x:f>
        <x:v>32120</x:v>
      </x:c>
      <x:c r="Q11590" s="268" t="n">
        <x:f>MIN(M11590,FARMER_HOURS)*FARMER_RATE+MAX(M11590-FARMER_HOURS,0)*TEMP_RATE</x:f>
        <x:v>168956.2699745447</x:v>
      </x:c>
      <x:c r="R11590" s="268" t="n">
        <x:f>O11590-P11590-Q11590-FIXED_COST</x:f>
        <x:v>-7666.269974544703</x:v>
      </x:c>
      <x:c r="S11590" s="139" t="str">
        <x:f>IF(AND(L11590&lt;=TOTAL_BED_CAP,N11590&lt;=TEMP_WORKER_CAP),"YES","NO")</x:f>
        <x:v>NO</x:v>
      </x:c>
      <x:c r="T11590" s="139" t="n">
        <x:f>IF(S11590="YES",R11590,-1E+99)</x:f>
        <x:v>-1e+99</x:v>
      </x:c>
    </x:row>
    <x:row r="11591">
      <x:c r="A11591" s="139"/>
      <x:c r="B11591" s="139"/>
      <x:c r="C11591" s="139"/>
      <x:c r="D11591" s="139"/>
      <x:c r="E11591" s="139"/>
      <x:c r="F11591" s="139"/>
      <x:c r="G11591" s="139"/>
      <x:c r="H11591" s="139"/>
      <x:c r="I11591" s="266" t="n">
        <x:f>INT((ROW()-ROW($I$46))/((CARROT_CAP+1)*(MESCLUN_CAP+1)))</x:f>
        <x:v>17</x:v>
      </x:c>
      <x:c r="J11591" s="266" t="n">
        <x:f>MOD(INT((ROW()-ROW($I$46))/(MESCLUN_CAP+1)),CARROT_CAP+1)</x:f>
        <x:v>15</x:v>
      </x:c>
      <x:c r="K11591" s="266" t="n">
        <x:f>MOD(ROW()-ROW($I$46),MESCLUN_CAP+1)</x:f>
        <x:v>13</x:v>
      </x:c>
      <x:c r="L11591" s="266" t="n">
        <x:f>SUM(I11591:K11591)</x:f>
        <x:v>45</x:v>
      </x:c>
      <x:c r="M11591" s="267" t="n">
        <x:f>I11591*TOMATO_HOURS*WEEKS*(1+TOMATO_DIM)^I11591+J11591*CARROT_HOURS*WEEKS*(1+CARROT_DIM)^J11591+K11591*MESCLUN_HOURS*WEEKS*(1+MESCLUN_DIM)^K11591</x:f>
        <x:v>9072.603121242159</x:v>
      </x:c>
      <x:c r="N11591" s="267" t="n">
        <x:f>MAX(M11591-FARMER_HOURS,0)/TEMP_HOURS_PER_WORKER</x:f>
        <x:v>5.800418834195943</x:v>
      </x:c>
      <x:c r="O11591" s="268" t="n">
        <x:f>I11591*TOMATO_PRICE+J11591*CARROT_PRICE+K11591*MESCLUN_PRICE</x:f>
        <x:v>216110</x:v>
      </x:c>
      <x:c r="P11591" s="268" t="n">
        <x:f>I11591*TOMATO_FERTILIZER+J11591*CARROT_FERTILIZER+K11591*MESCLUN_FERTILIZER</x:f>
        <x:v>33000</x:v>
      </x:c>
      <x:c r="Q11591" s="268" t="n">
        <x:f>MIN(M11591,FARMER_HOURS)*FARMER_RATE+MAX(M11591-FARMER_HOURS,0)*TEMP_RATE</x:f>
        <x:v>170010.4708548986</x:v>
      </x:c>
      <x:c r="R11591" s="268" t="n">
        <x:f>O11591-P11591-Q11591-FIXED_COST</x:f>
        <x:v>-6900.470854898595</x:v>
      </x:c>
      <x:c r="S11591" s="139" t="str">
        <x:f>IF(AND(L11591&lt;=TOTAL_BED_CAP,N11591&lt;=TEMP_WORKER_CAP),"YES","NO")</x:f>
        <x:v>NO</x:v>
      </x:c>
      <x:c r="T11591" s="139" t="n">
        <x:f>IF(S11591="YES",R11591,-1E+99)</x:f>
        <x:v>-1e+99</x:v>
      </x:c>
    </x:row>
    <x:row r="11592">
      <x:c r="A11592" s="139"/>
      <x:c r="B11592" s="139"/>
      <x:c r="C11592" s="139"/>
      <x:c r="D11592" s="139"/>
      <x:c r="E11592" s="139"/>
      <x:c r="F11592" s="139"/>
      <x:c r="G11592" s="139"/>
      <x:c r="H11592" s="139"/>
      <x:c r="I11592" s="266" t="n">
        <x:f>INT((ROW()-ROW($I$46))/((CARROT_CAP+1)*(MESCLUN_CAP+1)))</x:f>
        <x:v>17</x:v>
      </x:c>
      <x:c r="J11592" s="266" t="n">
        <x:f>MOD(INT((ROW()-ROW($I$46))/(MESCLUN_CAP+1)),CARROT_CAP+1)</x:f>
        <x:v>15</x:v>
      </x:c>
      <x:c r="K11592" s="266" t="n">
        <x:f>MOD(ROW()-ROW($I$46),MESCLUN_CAP+1)</x:f>
        <x:v>14</x:v>
      </x:c>
      <x:c r="L11592" s="266" t="n">
        <x:f>SUM(I11592:K11592)</x:f>
        <x:v>46</x:v>
      </x:c>
      <x:c r="M11592" s="267" t="n">
        <x:f>I11592*TOMATO_HOURS*WEEKS*(1+TOMATO_DIM)^I11592+J11592*CARROT_HOURS*WEEKS*(1+CARROT_DIM)^J11592+K11592*MESCLUN_HOURS*WEEKS*(1+MESCLUN_DIM)^K11592</x:f>
        <x:v>9134.74520255582</x:v>
      </x:c>
      <x:c r="N11592" s="267" t="n">
        <x:f>MAX(M11592-FARMER_HOURS,0)/TEMP_HOURS_PER_WORKER</x:f>
        <x:v>5.84357305733043</x:v>
      </x:c>
      <x:c r="O11592" s="268" t="n">
        <x:f>I11592*TOMATO_PRICE+J11592*CARROT_PRICE+K11592*MESCLUN_PRICE</x:f>
        <x:v>218810</x:v>
      </x:c>
      <x:c r="P11592" s="268" t="n">
        <x:f>I11592*TOMATO_FERTILIZER+J11592*CARROT_FERTILIZER+K11592*MESCLUN_FERTILIZER</x:f>
        <x:v>33880</x:v>
      </x:c>
      <x:c r="Q11592" s="268" t="n">
        <x:f>MIN(M11592,FARMER_HOURS)*FARMER_RATE+MAX(M11592-FARMER_HOURS,0)*TEMP_RATE</x:f>
        <x:v>171089.32643326075</x:v>
      </x:c>
      <x:c r="R11592" s="268" t="n">
        <x:f>O11592-P11592-Q11592-FIXED_COST</x:f>
        <x:v>-6159.3264332607505</x:v>
      </x:c>
      <x:c r="S11592" s="139" t="str">
        <x:f>IF(AND(L11592&lt;=TOTAL_BED_CAP,N11592&lt;=TEMP_WORKER_CAP),"YES","NO")</x:f>
        <x:v>NO</x:v>
      </x:c>
      <x:c r="T11592" s="139" t="n">
        <x:f>IF(S11592="YES",R11592,-1E+99)</x:f>
        <x:v>-1e+99</x:v>
      </x:c>
    </x:row>
    <x:row r="11593">
      <x:c r="A11593" s="139"/>
      <x:c r="B11593" s="139"/>
      <x:c r="C11593" s="139"/>
      <x:c r="D11593" s="139"/>
      <x:c r="E11593" s="139"/>
      <x:c r="F11593" s="139"/>
      <x:c r="G11593" s="139"/>
      <x:c r="H11593" s="139"/>
      <x:c r="I11593" s="266" t="n">
        <x:f>INT((ROW()-ROW($I$46))/((CARROT_CAP+1)*(MESCLUN_CAP+1)))</x:f>
        <x:v>17</x:v>
      </x:c>
      <x:c r="J11593" s="266" t="n">
        <x:f>MOD(INT((ROW()-ROW($I$46))/(MESCLUN_CAP+1)),CARROT_CAP+1)</x:f>
        <x:v>15</x:v>
      </x:c>
      <x:c r="K11593" s="266" t="n">
        <x:f>MOD(ROW()-ROW($I$46),MESCLUN_CAP+1)</x:f>
        <x:v>15</x:v>
      </x:c>
      <x:c r="L11593" s="266" t="n">
        <x:f>SUM(I11593:K11593)</x:f>
        <x:v>47</x:v>
      </x:c>
      <x:c r="M11593" s="267" t="n">
        <x:f>I11593*TOMATO_HOURS*WEEKS*(1+TOMATO_DIM)^I11593+J11593*CARROT_HOURS*WEEKS*(1+CARROT_DIM)^J11593+K11593*MESCLUN_HOURS*WEEKS*(1+MESCLUN_DIM)^K11593</x:f>
        <x:v>9198.333409431967</x:v>
      </x:c>
      <x:c r="N11593" s="267" t="n">
        <x:f>MAX(M11593-FARMER_HOURS,0)/TEMP_HOURS_PER_WORKER</x:f>
        <x:v>5.887731534327755</x:v>
      </x:c>
      <x:c r="O11593" s="268" t="n">
        <x:f>I11593*TOMATO_PRICE+J11593*CARROT_PRICE+K11593*MESCLUN_PRICE</x:f>
        <x:v>221510</x:v>
      </x:c>
      <x:c r="P11593" s="268" t="n">
        <x:f>I11593*TOMATO_FERTILIZER+J11593*CARROT_FERTILIZER+K11593*MESCLUN_FERTILIZER</x:f>
        <x:v>34760</x:v>
      </x:c>
      <x:c r="Q11593" s="268" t="n">
        <x:f>MIN(M11593,FARMER_HOURS)*FARMER_RATE+MAX(M11593-FARMER_HOURS,0)*TEMP_RATE</x:f>
        <x:v>172193.28835819388</x:v>
      </x:c>
      <x:c r="R11593" s="268" t="n">
        <x:f>O11593-P11593-Q11593-FIXED_COST</x:f>
        <x:v>-5443.28835819388</x:v>
      </x:c>
      <x:c r="S11593" s="139" t="str">
        <x:f>IF(AND(L11593&lt;=TOTAL_BED_CAP,N11593&lt;=TEMP_WORKER_CAP),"YES","NO")</x:f>
        <x:v>NO</x:v>
      </x:c>
      <x:c r="T11593" s="139" t="n">
        <x:f>IF(S11593="YES",R11593,-1E+99)</x:f>
        <x:v>-1e+99</x:v>
      </x:c>
    </x:row>
    <x:row r="11594">
      <x:c r="A11594" s="139"/>
      <x:c r="B11594" s="139"/>
      <x:c r="C11594" s="139"/>
      <x:c r="D11594" s="139"/>
      <x:c r="E11594" s="139"/>
      <x:c r="F11594" s="139"/>
      <x:c r="G11594" s="139"/>
      <x:c r="H11594" s="139"/>
      <x:c r="I11594" s="266" t="n">
        <x:f>INT((ROW()-ROW($I$46))/((CARROT_CAP+1)*(MESCLUN_CAP+1)))</x:f>
        <x:v>17</x:v>
      </x:c>
      <x:c r="J11594" s="266" t="n">
        <x:f>MOD(INT((ROW()-ROW($I$46))/(MESCLUN_CAP+1)),CARROT_CAP+1)</x:f>
        <x:v>15</x:v>
      </x:c>
      <x:c r="K11594" s="266" t="n">
        <x:f>MOD(ROW()-ROW($I$46),MESCLUN_CAP+1)</x:f>
        <x:v>16</x:v>
      </x:c>
      <x:c r="L11594" s="266" t="n">
        <x:f>SUM(I11594:K11594)</x:f>
        <x:v>48</x:v>
      </x:c>
      <x:c r="M11594" s="267" t="n">
        <x:f>I11594*TOMATO_HOURS*WEEKS*(1+TOMATO_DIM)^I11594+J11594*CARROT_HOURS*WEEKS*(1+CARROT_DIM)^J11594+K11594*MESCLUN_HOURS*WEEKS*(1+MESCLUN_DIM)^K11594</x:f>
        <x:v>9263.394185309455</x:v>
      </x:c>
      <x:c r="N11594" s="267" t="n">
        <x:f>MAX(M11594-FARMER_HOURS,0)/TEMP_HOURS_PER_WORKER</x:f>
        <x:v>5.932912628687121</x:v>
      </x:c>
      <x:c r="O11594" s="268" t="n">
        <x:f>I11594*TOMATO_PRICE+J11594*CARROT_PRICE+K11594*MESCLUN_PRICE</x:f>
        <x:v>224210</x:v>
      </x:c>
      <x:c r="P11594" s="268" t="n">
        <x:f>I11594*TOMATO_FERTILIZER+J11594*CARROT_FERTILIZER+K11594*MESCLUN_FERTILIZER</x:f>
        <x:v>35640</x:v>
      </x:c>
      <x:c r="Q11594" s="268" t="n">
        <x:f>MIN(M11594,FARMER_HOURS)*FARMER_RATE+MAX(M11594-FARMER_HOURS,0)*TEMP_RATE</x:f>
        <x:v>173322.81571717802</x:v>
      </x:c>
      <x:c r="R11594" s="268" t="n">
        <x:f>O11594-P11594-Q11594-FIXED_COST</x:f>
        <x:v>-4752.8157171780185</x:v>
      </x:c>
      <x:c r="S11594" s="139" t="str">
        <x:f>IF(AND(L11594&lt;=TOTAL_BED_CAP,N11594&lt;=TEMP_WORKER_CAP),"YES","NO")</x:f>
        <x:v>NO</x:v>
      </x:c>
      <x:c r="T11594" s="139" t="n">
        <x:f>IF(S11594="YES",R11594,-1E+99)</x:f>
        <x:v>-1e+99</x:v>
      </x:c>
    </x:row>
    <x:row r="11595">
      <x:c r="A11595" s="139"/>
      <x:c r="B11595" s="139"/>
      <x:c r="C11595" s="139"/>
      <x:c r="D11595" s="139"/>
      <x:c r="E11595" s="139"/>
      <x:c r="F11595" s="139"/>
      <x:c r="G11595" s="139"/>
      <x:c r="H11595" s="139"/>
      <x:c r="I11595" s="266" t="n">
        <x:f>INT((ROW()-ROW($I$46))/((CARROT_CAP+1)*(MESCLUN_CAP+1)))</x:f>
        <x:v>17</x:v>
      </x:c>
      <x:c r="J11595" s="266" t="n">
        <x:f>MOD(INT((ROW()-ROW($I$46))/(MESCLUN_CAP+1)),CARROT_CAP+1)</x:f>
        <x:v>15</x:v>
      </x:c>
      <x:c r="K11595" s="266" t="n">
        <x:f>MOD(ROW()-ROW($I$46),MESCLUN_CAP+1)</x:f>
        <x:v>17</x:v>
      </x:c>
      <x:c r="L11595" s="266" t="n">
        <x:f>SUM(I11595:K11595)</x:f>
        <x:v>49</x:v>
      </x:c>
      <x:c r="M11595" s="267" t="n">
        <x:f>I11595*TOMATO_HOURS*WEEKS*(1+TOMATO_DIM)^I11595+J11595*CARROT_HOURS*WEEKS*(1+CARROT_DIM)^J11595+K11595*MESCLUN_HOURS*WEEKS*(1+MESCLUN_DIM)^K11595</x:f>
        <x:v>9329.954408755995</x:v>
      </x:c>
      <x:c r="N11595" s="267" t="n">
        <x:f>MAX(M11595-FARMER_HOURS,0)/TEMP_HOURS_PER_WORKER</x:f>
        <x:v>5.979135006080552</x:v>
      </x:c>
      <x:c r="O11595" s="268" t="n">
        <x:f>I11595*TOMATO_PRICE+J11595*CARROT_PRICE+K11595*MESCLUN_PRICE</x:f>
        <x:v>226910</x:v>
      </x:c>
      <x:c r="P11595" s="268" t="n">
        <x:f>I11595*TOMATO_FERTILIZER+J11595*CARROT_FERTILIZER+K11595*MESCLUN_FERTILIZER</x:f>
        <x:v>36520</x:v>
      </x:c>
      <x:c r="Q11595" s="268" t="n">
        <x:f>MIN(M11595,FARMER_HOURS)*FARMER_RATE+MAX(M11595-FARMER_HOURS,0)*TEMP_RATE</x:f>
        <x:v>174478.3751520138</x:v>
      </x:c>
      <x:c r="R11595" s="268" t="n">
        <x:f>O11595-P11595-Q11595-FIXED_COST</x:f>
        <x:v>-4088.3751520137885</x:v>
      </x:c>
      <x:c r="S11595" s="139" t="str">
        <x:f>IF(AND(L11595&lt;=TOTAL_BED_CAP,N11595&lt;=TEMP_WORKER_CAP),"YES","NO")</x:f>
        <x:v>NO</x:v>
      </x:c>
      <x:c r="T11595" s="139" t="n">
        <x:f>IF(S11595="YES",R11595,-1E+99)</x:f>
        <x:v>-1e+99</x:v>
      </x:c>
    </x:row>
    <x:row r="11596">
      <x:c r="A11596" s="139"/>
      <x:c r="B11596" s="139"/>
      <x:c r="C11596" s="139"/>
      <x:c r="D11596" s="139"/>
      <x:c r="E11596" s="139"/>
      <x:c r="F11596" s="139"/>
      <x:c r="G11596" s="139"/>
      <x:c r="H11596" s="139"/>
      <x:c r="I11596" s="266" t="n">
        <x:f>INT((ROW()-ROW($I$46))/((CARROT_CAP+1)*(MESCLUN_CAP+1)))</x:f>
        <x:v>17</x:v>
      </x:c>
      <x:c r="J11596" s="266" t="n">
        <x:f>MOD(INT((ROW()-ROW($I$46))/(MESCLUN_CAP+1)),CARROT_CAP+1)</x:f>
        <x:v>15</x:v>
      </x:c>
      <x:c r="K11596" s="266" t="n">
        <x:f>MOD(ROW()-ROW($I$46),MESCLUN_CAP+1)</x:f>
        <x:v>18</x:v>
      </x:c>
      <x:c r="L11596" s="266" t="n">
        <x:f>SUM(I11596:K11596)</x:f>
        <x:v>50</x:v>
      </x:c>
      <x:c r="M11596" s="267" t="n">
        <x:f>I11596*TOMATO_HOURS*WEEKS*(1+TOMATO_DIM)^I11596+J11596*CARROT_HOURS*WEEKS*(1+CARROT_DIM)^J11596+K11596*MESCLUN_HOURS*WEEKS*(1+MESCLUN_DIM)^K11596</x:f>
        <x:v>9398.041400214583</x:v>
      </x:c>
      <x:c r="N11596" s="267" t="n">
        <x:f>MAX(M11596-FARMER_HOURS,0)/TEMP_HOURS_PER_WORKER</x:f>
        <x:v>6.026417639037905</x:v>
      </x:c>
      <x:c r="O11596" s="268" t="n">
        <x:f>I11596*TOMATO_PRICE+J11596*CARROT_PRICE+K11596*MESCLUN_PRICE</x:f>
        <x:v>229610</x:v>
      </x:c>
      <x:c r="P11596" s="268" t="n">
        <x:f>I11596*TOMATO_FERTILIZER+J11596*CARROT_FERTILIZER+K11596*MESCLUN_FERTILIZER</x:f>
        <x:v>37400</x:v>
      </x:c>
      <x:c r="Q11596" s="268" t="n">
        <x:f>MIN(M11596,FARMER_HOURS)*FARMER_RATE+MAX(M11596-FARMER_HOURS,0)*TEMP_RATE</x:f>
        <x:v>175660.44097594763</x:v>
      </x:c>
      <x:c r="R11596" s="268" t="n">
        <x:f>O11596-P11596-Q11596-FIXED_COST</x:f>
        <x:v>-3450.4409759476257</x:v>
      </x:c>
      <x:c r="S11596" s="139" t="str">
        <x:f>IF(AND(L11596&lt;=TOTAL_BED_CAP,N11596&lt;=TEMP_WORKER_CAP),"YES","NO")</x:f>
        <x:v>NO</x:v>
      </x:c>
      <x:c r="T11596" s="139" t="n">
        <x:f>IF(S11596="YES",R11596,-1E+99)</x:f>
        <x:v>-1e+99</x:v>
      </x:c>
    </x:row>
    <x:row r="11597">
      <x:c r="A11597" s="139"/>
      <x:c r="B11597" s="139"/>
      <x:c r="C11597" s="139"/>
      <x:c r="D11597" s="139"/>
      <x:c r="E11597" s="139"/>
      <x:c r="F11597" s="139"/>
      <x:c r="G11597" s="139"/>
      <x:c r="H11597" s="139"/>
      <x:c r="I11597" s="266" t="n">
        <x:f>INT((ROW()-ROW($I$46))/((CARROT_CAP+1)*(MESCLUN_CAP+1)))</x:f>
        <x:v>17</x:v>
      </x:c>
      <x:c r="J11597" s="266" t="n">
        <x:f>MOD(INT((ROW()-ROW($I$46))/(MESCLUN_CAP+1)),CARROT_CAP+1)</x:f>
        <x:v>15</x:v>
      </x:c>
      <x:c r="K11597" s="266" t="n">
        <x:f>MOD(ROW()-ROW($I$46),MESCLUN_CAP+1)</x:f>
        <x:v>19</x:v>
      </x:c>
      <x:c r="L11597" s="266" t="n">
        <x:f>SUM(I11597:K11597)</x:f>
        <x:v>51</x:v>
      </x:c>
      <x:c r="M11597" s="267" t="n">
        <x:f>I11597*TOMATO_HOURS*WEEKS*(1+TOMATO_DIM)^I11597+J11597*CARROT_HOURS*WEEKS*(1+CARROT_DIM)^J11597+K11597*MESCLUN_HOURS*WEEKS*(1+MESCLUN_DIM)^K11597</x:f>
        <x:v>9467.682928850605</x:v>
      </x:c>
      <x:c r="N11597" s="267" t="n">
        <x:f>MAX(M11597-FARMER_HOURS,0)/TEMP_HOURS_PER_WORKER</x:f>
        <x:v>6.074779811701809</x:v>
      </x:c>
      <x:c r="O11597" s="268" t="n">
        <x:f>I11597*TOMATO_PRICE+J11597*CARROT_PRICE+K11597*MESCLUN_PRICE</x:f>
        <x:v>232310</x:v>
      </x:c>
      <x:c r="P11597" s="268" t="n">
        <x:f>I11597*TOMATO_FERTILIZER+J11597*CARROT_FERTILIZER+K11597*MESCLUN_FERTILIZER</x:f>
        <x:v>38280</x:v>
      </x:c>
      <x:c r="Q11597" s="268" t="n">
        <x:f>MIN(M11597,FARMER_HOURS)*FARMER_RATE+MAX(M11597-FARMER_HOURS,0)*TEMP_RATE</x:f>
        <x:v>176869.49529254524</x:v>
      </x:c>
      <x:c r="R11597" s="268" t="n">
        <x:f>O11597-P11597-Q11597-FIXED_COST</x:f>
        <x:v>-2839.495292545238</x:v>
      </x:c>
      <x:c r="S11597" s="139" t="str">
        <x:f>IF(AND(L11597&lt;=TOTAL_BED_CAP,N11597&lt;=TEMP_WORKER_CAP),"YES","NO")</x:f>
        <x:v>NO</x:v>
      </x:c>
      <x:c r="T11597" s="139" t="n">
        <x:f>IF(S11597="YES",R11597,-1E+99)</x:f>
        <x:v>-1e+99</x:v>
      </x:c>
    </x:row>
    <x:row r="11598">
      <x:c r="A11598" s="139"/>
      <x:c r="B11598" s="139"/>
      <x:c r="C11598" s="139"/>
      <x:c r="D11598" s="139"/>
      <x:c r="E11598" s="139"/>
      <x:c r="F11598" s="139"/>
      <x:c r="G11598" s="139"/>
      <x:c r="H11598" s="139"/>
      <x:c r="I11598" s="266" t="n">
        <x:f>INT((ROW()-ROW($I$46))/((CARROT_CAP+1)*(MESCLUN_CAP+1)))</x:f>
        <x:v>17</x:v>
      </x:c>
      <x:c r="J11598" s="266" t="n">
        <x:f>MOD(INT((ROW()-ROW($I$46))/(MESCLUN_CAP+1)),CARROT_CAP+1)</x:f>
        <x:v>15</x:v>
      </x:c>
      <x:c r="K11598" s="266" t="n">
        <x:f>MOD(ROW()-ROW($I$46),MESCLUN_CAP+1)</x:f>
        <x:v>20</x:v>
      </x:c>
      <x:c r="L11598" s="266" t="n">
        <x:f>SUM(I11598:K11598)</x:f>
        <x:v>52</x:v>
      </x:c>
      <x:c r="M11598" s="267" t="n">
        <x:f>I11598*TOMATO_HOURS*WEEKS*(1+TOMATO_DIM)^I11598+J11598*CARROT_HOURS*WEEKS*(1+CARROT_DIM)^J11598+K11598*MESCLUN_HOURS*WEEKS*(1+MESCLUN_DIM)^K11598</x:f>
        <x:v>9538.907219501081</x:v>
      </x:c>
      <x:c r="N11598" s="267" t="n">
        <x:f>MAX(M11598-FARMER_HOURS,0)/TEMP_HOURS_PER_WORKER</x:f>
        <x:v>6.124241124653529</x:v>
      </x:c>
      <x:c r="O11598" s="268" t="n">
        <x:f>I11598*TOMATO_PRICE+J11598*CARROT_PRICE+K11598*MESCLUN_PRICE</x:f>
        <x:v>235010</x:v>
      </x:c>
      <x:c r="P11598" s="268" t="n">
        <x:f>I11598*TOMATO_FERTILIZER+J11598*CARROT_FERTILIZER+K11598*MESCLUN_FERTILIZER</x:f>
        <x:v>39160</x:v>
      </x:c>
      <x:c r="Q11598" s="268" t="n">
        <x:f>MIN(M11598,FARMER_HOURS)*FARMER_RATE+MAX(M11598-FARMER_HOURS,0)*TEMP_RATE</x:f>
        <x:v>178106.02811633822</x:v>
      </x:c>
      <x:c r="R11598" s="268" t="n">
        <x:f>O11598-P11598-Q11598-FIXED_COST</x:f>
        <x:v>-2256.028116338217</x:v>
      </x:c>
      <x:c r="S11598" s="139" t="str">
        <x:f>IF(AND(L11598&lt;=TOTAL_BED_CAP,N11598&lt;=TEMP_WORKER_CAP),"YES","NO")</x:f>
        <x:v>NO</x:v>
      </x:c>
      <x:c r="T11598" s="139" t="n">
        <x:f>IF(S11598="YES",R11598,-1E+99)</x:f>
        <x:v>-1e+99</x:v>
      </x:c>
    </x:row>
    <x:row r="11599">
      <x:c r="A11599" s="139"/>
      <x:c r="B11599" s="139"/>
      <x:c r="C11599" s="139"/>
      <x:c r="D11599" s="139"/>
      <x:c r="E11599" s="139"/>
      <x:c r="F11599" s="139"/>
      <x:c r="G11599" s="139"/>
      <x:c r="H11599" s="139"/>
      <x:c r="I11599" s="266" t="n">
        <x:f>INT((ROW()-ROW($I$46))/((CARROT_CAP+1)*(MESCLUN_CAP+1)))</x:f>
        <x:v>17</x:v>
      </x:c>
      <x:c r="J11599" s="266" t="n">
        <x:f>MOD(INT((ROW()-ROW($I$46))/(MESCLUN_CAP+1)),CARROT_CAP+1)</x:f>
        <x:v>15</x:v>
      </x:c>
      <x:c r="K11599" s="266" t="n">
        <x:f>MOD(ROW()-ROW($I$46),MESCLUN_CAP+1)</x:f>
        <x:v>21</x:v>
      </x:c>
      <x:c r="L11599" s="266" t="n">
        <x:f>SUM(I11599:K11599)</x:f>
        <x:v>53</x:v>
      </x:c>
      <x:c r="M11599" s="267" t="n">
        <x:f>I11599*TOMATO_HOURS*WEEKS*(1+TOMATO_DIM)^I11599+J11599*CARROT_HOURS*WEEKS*(1+CARROT_DIM)^J11599+K11599*MESCLUN_HOURS*WEEKS*(1+MESCLUN_DIM)^K11599</x:f>
        <x:v>9611.742959727526</x:v>
      </x:c>
      <x:c r="N11599" s="267" t="n">
        <x:f>MAX(M11599-FARMER_HOURS,0)/TEMP_HOURS_PER_WORKER</x:f>
        <x:v>6.174821499810782</x:v>
      </x:c>
      <x:c r="O11599" s="268" t="n">
        <x:f>I11599*TOMATO_PRICE+J11599*CARROT_PRICE+K11599*MESCLUN_PRICE</x:f>
        <x:v>237710</x:v>
      </x:c>
      <x:c r="P11599" s="268" t="n">
        <x:f>I11599*TOMATO_FERTILIZER+J11599*CARROT_FERTILIZER+K11599*MESCLUN_FERTILIZER</x:f>
        <x:v>40040</x:v>
      </x:c>
      <x:c r="Q11599" s="268" t="n">
        <x:f>MIN(M11599,FARMER_HOURS)*FARMER_RATE+MAX(M11599-FARMER_HOURS,0)*TEMP_RATE</x:f>
        <x:v>179370.53749526956</x:v>
      </x:c>
      <x:c r="R11599" s="268" t="n">
        <x:f>O11599-P11599-Q11599-FIXED_COST</x:f>
        <x:v>-1700.5374952695565</x:v>
      </x:c>
      <x:c r="S11599" s="139" t="str">
        <x:f>IF(AND(L11599&lt;=TOTAL_BED_CAP,N11599&lt;=TEMP_WORKER_CAP),"YES","NO")</x:f>
        <x:v>NO</x:v>
      </x:c>
      <x:c r="T11599" s="139" t="n">
        <x:f>IF(S11599="YES",R11599,-1E+99)</x:f>
        <x:v>-1e+99</x:v>
      </x:c>
    </x:row>
    <x:row r="11600">
      <x:c r="A11600" s="139"/>
      <x:c r="B11600" s="139"/>
      <x:c r="C11600" s="139"/>
      <x:c r="D11600" s="139"/>
      <x:c r="E11600" s="139"/>
      <x:c r="F11600" s="139"/>
      <x:c r="G11600" s="139"/>
      <x:c r="H11600" s="139"/>
      <x:c r="I11600" s="266" t="n">
        <x:f>INT((ROW()-ROW($I$46))/((CARROT_CAP+1)*(MESCLUN_CAP+1)))</x:f>
        <x:v>17</x:v>
      </x:c>
      <x:c r="J11600" s="266" t="n">
        <x:f>MOD(INT((ROW()-ROW($I$46))/(MESCLUN_CAP+1)),CARROT_CAP+1)</x:f>
        <x:v>15</x:v>
      </x:c>
      <x:c r="K11600" s="266" t="n">
        <x:f>MOD(ROW()-ROW($I$46),MESCLUN_CAP+1)</x:f>
        <x:v>22</x:v>
      </x:c>
      <x:c r="L11600" s="266" t="n">
        <x:f>SUM(I11600:K11600)</x:f>
        <x:v>54</x:v>
      </x:c>
      <x:c r="M11600" s="267" t="n">
        <x:f>I11600*TOMATO_HOURS*WEEKS*(1+TOMATO_DIM)^I11600+J11600*CARROT_HOURS*WEEKS*(1+CARROT_DIM)^J11600+K11600*MESCLUN_HOURS*WEEKS*(1+MESCLUN_DIM)^K11600</x:f>
        <x:v>9686.219306973922</x:v>
      </x:c>
      <x:c r="N11600" s="267" t="n">
        <x:f>MAX(M11600-FARMER_HOURS,0)/TEMP_HOURS_PER_WORKER</x:f>
        <x:v>6.226541185398557</x:v>
      </x:c>
      <x:c r="O11600" s="268" t="n">
        <x:f>I11600*TOMATO_PRICE+J11600*CARROT_PRICE+K11600*MESCLUN_PRICE</x:f>
        <x:v>240410</x:v>
      </x:c>
      <x:c r="P11600" s="268" t="n">
        <x:f>I11600*TOMATO_FERTILIZER+J11600*CARROT_FERTILIZER+K11600*MESCLUN_FERTILIZER</x:f>
        <x:v>40920</x:v>
      </x:c>
      <x:c r="Q11600" s="268" t="n">
        <x:f>MIN(M11600,FARMER_HOURS)*FARMER_RATE+MAX(M11600-FARMER_HOURS,0)*TEMP_RATE</x:f>
        <x:v>180663.52963496392</x:v>
      </x:c>
      <x:c r="R11600" s="268" t="n">
        <x:f>O11600-P11600-Q11600-FIXED_COST</x:f>
        <x:v>-1173.5296349639248</x:v>
      </x:c>
      <x:c r="S11600" s="139" t="str">
        <x:f>IF(AND(L11600&lt;=TOTAL_BED_CAP,N11600&lt;=TEMP_WORKER_CAP),"YES","NO")</x:f>
        <x:v>NO</x:v>
      </x:c>
      <x:c r="T11600" s="139" t="n">
        <x:f>IF(S11600="YES",R11600,-1E+99)</x:f>
        <x:v>-1e+99</x:v>
      </x:c>
    </x:row>
    <x:row r="11601">
      <x:c r="A11601" s="139"/>
      <x:c r="B11601" s="139"/>
      <x:c r="C11601" s="139"/>
      <x:c r="D11601" s="139"/>
      <x:c r="E11601" s="139"/>
      <x:c r="F11601" s="139"/>
      <x:c r="G11601" s="139"/>
      <x:c r="H11601" s="139"/>
      <x:c r="I11601" s="266" t="n">
        <x:f>INT((ROW()-ROW($I$46))/((CARROT_CAP+1)*(MESCLUN_CAP+1)))</x:f>
        <x:v>17</x:v>
      </x:c>
      <x:c r="J11601" s="266" t="n">
        <x:f>MOD(INT((ROW()-ROW($I$46))/(MESCLUN_CAP+1)),CARROT_CAP+1)</x:f>
        <x:v>15</x:v>
      </x:c>
      <x:c r="K11601" s="266" t="n">
        <x:f>MOD(ROW()-ROW($I$46),MESCLUN_CAP+1)</x:f>
        <x:v>23</x:v>
      </x:c>
      <x:c r="L11601" s="266" t="n">
        <x:f>SUM(I11601:K11601)</x:f>
        <x:v>55</x:v>
      </x:c>
      <x:c r="M11601" s="267" t="n">
        <x:f>I11601*TOMATO_HOURS*WEEKS*(1+TOMATO_DIM)^I11601+J11601*CARROT_HOURS*WEEKS*(1+CARROT_DIM)^J11601+K11601*MESCLUN_HOURS*WEEKS*(1+MESCLUN_DIM)^K11601</x:f>
        <x:v>9762.365895831357</x:v>
      </x:c>
      <x:c r="N11601" s="267" t="n">
        <x:f>MAX(M11601-FARMER_HOURS,0)/TEMP_HOURS_PER_WORKER</x:f>
        <x:v>6.2794207609939985</x:v>
      </x:c>
      <x:c r="O11601" s="268" t="n">
        <x:f>I11601*TOMATO_PRICE+J11601*CARROT_PRICE+K11601*MESCLUN_PRICE</x:f>
        <x:v>243110</x:v>
      </x:c>
      <x:c r="P11601" s="268" t="n">
        <x:f>I11601*TOMATO_FERTILIZER+J11601*CARROT_FERTILIZER+K11601*MESCLUN_FERTILIZER</x:f>
        <x:v>41800</x:v>
      </x:c>
      <x:c r="Q11601" s="268" t="n">
        <x:f>MIN(M11601,FARMER_HOURS)*FARMER_RATE+MAX(M11601-FARMER_HOURS,0)*TEMP_RATE</x:f>
        <x:v>181985.51902484996</x:v>
      </x:c>
      <x:c r="R11601" s="268" t="n">
        <x:f>O11601-P11601-Q11601-FIXED_COST</x:f>
        <x:v>-675.5190248499566</x:v>
      </x:c>
      <x:c r="S11601" s="139" t="str">
        <x:f>IF(AND(L11601&lt;=TOTAL_BED_CAP,N11601&lt;=TEMP_WORKER_CAP),"YES","NO")</x:f>
        <x:v>NO</x:v>
      </x:c>
      <x:c r="T11601" s="139" t="n">
        <x:f>IF(S11601="YES",R11601,-1E+99)</x:f>
        <x:v>-1e+99</x:v>
      </x:c>
    </x:row>
    <x:row r="11602">
      <x:c r="A11602" s="139"/>
      <x:c r="B11602" s="139"/>
      <x:c r="C11602" s="139"/>
      <x:c r="D11602" s="139"/>
      <x:c r="E11602" s="139"/>
      <x:c r="F11602" s="139"/>
      <x:c r="G11602" s="139"/>
      <x:c r="H11602" s="139"/>
      <x:c r="I11602" s="266" t="n">
        <x:f>INT((ROW()-ROW($I$46))/((CARROT_CAP+1)*(MESCLUN_CAP+1)))</x:f>
        <x:v>17</x:v>
      </x:c>
      <x:c r="J11602" s="266" t="n">
        <x:f>MOD(INT((ROW()-ROW($I$46))/(MESCLUN_CAP+1)),CARROT_CAP+1)</x:f>
        <x:v>15</x:v>
      </x:c>
      <x:c r="K11602" s="266" t="n">
        <x:f>MOD(ROW()-ROW($I$46),MESCLUN_CAP+1)</x:f>
        <x:v>24</x:v>
      </x:c>
      <x:c r="L11602" s="266" t="n">
        <x:f>SUM(I11602:K11602)</x:f>
        <x:v>56</x:v>
      </x:c>
      <x:c r="M11602" s="267" t="n">
        <x:f>I11602*TOMATO_HOURS*WEEKS*(1+TOMATO_DIM)^I11602+J11602*CARROT_HOURS*WEEKS*(1+CARROT_DIM)^J11602+K11602*MESCLUN_HOURS*WEEKS*(1+MESCLUN_DIM)^K11602</x:f>
        <x:v>9840.212845410853</x:v>
      </x:c>
      <x:c r="N11602" s="267" t="n">
        <x:f>MAX(M11602-FARMER_HOURS,0)/TEMP_HOURS_PER_WORKER</x:f>
        <x:v>6.333481142646426</x:v>
      </x:c>
      <x:c r="O11602" s="268" t="n">
        <x:f>I11602*TOMATO_PRICE+J11602*CARROT_PRICE+K11602*MESCLUN_PRICE</x:f>
        <x:v>245810</x:v>
      </x:c>
      <x:c r="P11602" s="268" t="n">
        <x:f>I11602*TOMATO_FERTILIZER+J11602*CARROT_FERTILIZER+K11602*MESCLUN_FERTILIZER</x:f>
        <x:v>42680</x:v>
      </x:c>
      <x:c r="Q11602" s="268" t="n">
        <x:f>MIN(M11602,FARMER_HOURS)*FARMER_RATE+MAX(M11602-FARMER_HOURS,0)*TEMP_RATE</x:f>
        <x:v>183337.02856616065</x:v>
      </x:c>
      <x:c r="R11602" s="268" t="n">
        <x:f>O11602-P11602-Q11602-FIXED_COST</x:f>
        <x:v>-207.02856616064673</x:v>
      </x:c>
      <x:c r="S11602" s="139" t="str">
        <x:f>IF(AND(L11602&lt;=TOTAL_BED_CAP,N11602&lt;=TEMP_WORKER_CAP),"YES","NO")</x:f>
        <x:v>NO</x:v>
      </x:c>
      <x:c r="T11602" s="139" t="n">
        <x:f>IF(S11602="YES",R11602,-1E+99)</x:f>
        <x:v>-1e+99</x:v>
      </x:c>
    </x:row>
    <x:row r="11603">
      <x:c r="A11603" s="139"/>
      <x:c r="B11603" s="139"/>
      <x:c r="C11603" s="139"/>
      <x:c r="D11603" s="139"/>
      <x:c r="E11603" s="139"/>
      <x:c r="F11603" s="139"/>
      <x:c r="G11603" s="139"/>
      <x:c r="H11603" s="139"/>
      <x:c r="I11603" s="266" t="n">
        <x:f>INT((ROW()-ROW($I$46))/((CARROT_CAP+1)*(MESCLUN_CAP+1)))</x:f>
        <x:v>17</x:v>
      </x:c>
      <x:c r="J11603" s="266" t="n">
        <x:f>MOD(INT((ROW()-ROW($I$46))/(MESCLUN_CAP+1)),CARROT_CAP+1)</x:f>
        <x:v>15</x:v>
      </x:c>
      <x:c r="K11603" s="266" t="n">
        <x:f>MOD(ROW()-ROW($I$46),MESCLUN_CAP+1)</x:f>
        <x:v>25</x:v>
      </x:c>
      <x:c r="L11603" s="266" t="n">
        <x:f>SUM(I11603:K11603)</x:f>
        <x:v>57</x:v>
      </x:c>
      <x:c r="M11603" s="267" t="n">
        <x:f>I11603*TOMATO_HOURS*WEEKS*(1+TOMATO_DIM)^I11603+J11603*CARROT_HOURS*WEEKS*(1+CARROT_DIM)^J11603+K11603*MESCLUN_HOURS*WEEKS*(1+MESCLUN_DIM)^K11603</x:f>
        <x:v>9919.79076682595</x:v>
      </x:c>
      <x:c r="N11603" s="267" t="n">
        <x:f>MAX(M11603-FARMER_HOURS,0)/TEMP_HOURS_PER_WORKER</x:f>
        <x:v>6.388743588073576</x:v>
      </x:c>
      <x:c r="O11603" s="268" t="n">
        <x:f>I11603*TOMATO_PRICE+J11603*CARROT_PRICE+K11603*MESCLUN_PRICE</x:f>
        <x:v>248510</x:v>
      </x:c>
      <x:c r="P11603" s="268" t="n">
        <x:f>I11603*TOMATO_FERTILIZER+J11603*CARROT_FERTILIZER+K11603*MESCLUN_FERTILIZER</x:f>
        <x:v>43560</x:v>
      </x:c>
      <x:c r="Q11603" s="268" t="n">
        <x:f>MIN(M11603,FARMER_HOURS)*FARMER_RATE+MAX(M11603-FARMER_HOURS,0)*TEMP_RATE</x:f>
        <x:v>184718.5897018394</x:v>
      </x:c>
      <x:c r="R11603" s="268" t="n">
        <x:f>O11603-P11603-Q11603-FIXED_COST</x:f>
        <x:v>231.41029816059745</x:v>
      </x:c>
      <x:c r="S11603" s="139" t="str">
        <x:f>IF(AND(L11603&lt;=TOTAL_BED_CAP,N11603&lt;=TEMP_WORKER_CAP),"YES","NO")</x:f>
        <x:v>NO</x:v>
      </x:c>
      <x:c r="T11603" s="139" t="n">
        <x:f>IF(S11603="YES",R11603,-1E+99)</x:f>
        <x:v>-1e+99</x:v>
      </x:c>
    </x:row>
    <x:row r="11604">
      <x:c r="A11604" s="139"/>
      <x:c r="B11604" s="139"/>
      <x:c r="C11604" s="139"/>
      <x:c r="D11604" s="139"/>
      <x:c r="E11604" s="139"/>
      <x:c r="F11604" s="139"/>
      <x:c r="G11604" s="139"/>
      <x:c r="H11604" s="139"/>
      <x:c r="I11604" s="266" t="n">
        <x:f>INT((ROW()-ROW($I$46))/((CARROT_CAP+1)*(MESCLUN_CAP+1)))</x:f>
        <x:v>17</x:v>
      </x:c>
      <x:c r="J11604" s="266" t="n">
        <x:f>MOD(INT((ROW()-ROW($I$46))/(MESCLUN_CAP+1)),CARROT_CAP+1)</x:f>
        <x:v>15</x:v>
      </x:c>
      <x:c r="K11604" s="266" t="n">
        <x:f>MOD(ROW()-ROW($I$46),MESCLUN_CAP+1)</x:f>
        <x:v>26</x:v>
      </x:c>
      <x:c r="L11604" s="266" t="n">
        <x:f>SUM(I11604:K11604)</x:f>
        <x:v>58</x:v>
      </x:c>
      <x:c r="M11604" s="267" t="n">
        <x:f>I11604*TOMATO_HOURS*WEEKS*(1+TOMATO_DIM)^I11604+J11604*CARROT_HOURS*WEEKS*(1+CARROT_DIM)^J11604+K11604*MESCLUN_HOURS*WEEKS*(1+MESCLUN_DIM)^K11604</x:f>
        <x:v>10001.130770786669</x:v>
      </x:c>
      <x:c r="N11604" s="267" t="n">
        <x:f>MAX(M11604-FARMER_HOURS,0)/TEMP_HOURS_PER_WORKER</x:f>
        <x:v>6.445229701935187</x:v>
      </x:c>
      <x:c r="O11604" s="268" t="n">
        <x:f>I11604*TOMATO_PRICE+J11604*CARROT_PRICE+K11604*MESCLUN_PRICE</x:f>
        <x:v>251210</x:v>
      </x:c>
      <x:c r="P11604" s="268" t="n">
        <x:f>I11604*TOMATO_FERTILIZER+J11604*CARROT_FERTILIZER+K11604*MESCLUN_FERTILIZER</x:f>
        <x:v>44440</x:v>
      </x:c>
      <x:c r="Q11604" s="268" t="n">
        <x:f>MIN(M11604,FARMER_HOURS)*FARMER_RATE+MAX(M11604-FARMER_HOURS,0)*TEMP_RATE</x:f>
        <x:v>186130.74254837967</x:v>
      </x:c>
      <x:c r="R11604" s="268" t="n">
        <x:f>O11604-P11604-Q11604-FIXED_COST</x:f>
        <x:v>639.2574516203313</x:v>
      </x:c>
      <x:c r="S11604" s="139" t="str">
        <x:f>IF(AND(L11604&lt;=TOTAL_BED_CAP,N11604&lt;=TEMP_WORKER_CAP),"YES","NO")</x:f>
        <x:v>NO</x:v>
      </x:c>
      <x:c r="T11604" s="139" t="n">
        <x:f>IF(S11604="YES",R11604,-1E+99)</x:f>
        <x:v>-1e+99</x:v>
      </x:c>
    </x:row>
    <x:row r="11605">
      <x:c r="A11605" s="139"/>
      <x:c r="B11605" s="139"/>
      <x:c r="C11605" s="139"/>
      <x:c r="D11605" s="139"/>
      <x:c r="E11605" s="139"/>
      <x:c r="F11605" s="139"/>
      <x:c r="G11605" s="139"/>
      <x:c r="H11605" s="139"/>
      <x:c r="I11605" s="266" t="n">
        <x:f>INT((ROW()-ROW($I$46))/((CARROT_CAP+1)*(MESCLUN_CAP+1)))</x:f>
        <x:v>17</x:v>
      </x:c>
      <x:c r="J11605" s="266" t="n">
        <x:f>MOD(INT((ROW()-ROW($I$46))/(MESCLUN_CAP+1)),CARROT_CAP+1)</x:f>
        <x:v>15</x:v>
      </x:c>
      <x:c r="K11605" s="266" t="n">
        <x:f>MOD(ROW()-ROW($I$46),MESCLUN_CAP+1)</x:f>
        <x:v>27</x:v>
      </x:c>
      <x:c r="L11605" s="266" t="n">
        <x:f>SUM(I11605:K11605)</x:f>
        <x:v>59</x:v>
      </x:c>
      <x:c r="M11605" s="267" t="n">
        <x:f>I11605*TOMATO_HOURS*WEEKS*(1+TOMATO_DIM)^I11605+J11605*CARROT_HOURS*WEEKS*(1+CARROT_DIM)^J11605+K11605*MESCLUN_HOURS*WEEKS*(1+MESCLUN_DIM)^K11605</x:f>
        <x:v>10084.264475306425</x:v>
      </x:c>
      <x:c r="N11605" s="267" t="n">
        <x:f>MAX(M11605-FARMER_HOURS,0)/TEMP_HOURS_PER_WORKER</x:f>
        <x:v>6.502961441185017</x:v>
      </x:c>
      <x:c r="O11605" s="268" t="n">
        <x:f>I11605*TOMATO_PRICE+J11605*CARROT_PRICE+K11605*MESCLUN_PRICE</x:f>
        <x:v>253910</x:v>
      </x:c>
      <x:c r="P11605" s="268" t="n">
        <x:f>I11605*TOMATO_FERTILIZER+J11605*CARROT_FERTILIZER+K11605*MESCLUN_FERTILIZER</x:f>
        <x:v>45320</x:v>
      </x:c>
      <x:c r="Q11605" s="268" t="n">
        <x:f>MIN(M11605,FARMER_HOURS)*FARMER_RATE+MAX(M11605-FARMER_HOURS,0)*TEMP_RATE</x:f>
        <x:v>187574.03602962542</x:v>
      </x:c>
      <x:c r="R11605" s="268" t="n">
        <x:f>O11605-P11605-Q11605-FIXED_COST</x:f>
        <x:v>1015.9639703745779</x:v>
      </x:c>
      <x:c r="S11605" s="139" t="str">
        <x:f>IF(AND(L11605&lt;=TOTAL_BED_CAP,N11605&lt;=TEMP_WORKER_CAP),"YES","NO")</x:f>
        <x:v>NO</x:v>
      </x:c>
      <x:c r="T11605" s="139" t="n">
        <x:f>IF(S11605="YES",R11605,-1E+99)</x:f>
        <x:v>-1e+99</x:v>
      </x:c>
    </x:row>
    <x:row r="11606">
      <x:c r="A11606" s="139"/>
      <x:c r="B11606" s="139"/>
      <x:c r="C11606" s="139"/>
      <x:c r="D11606" s="139"/>
      <x:c r="E11606" s="139"/>
      <x:c r="F11606" s="139"/>
      <x:c r="G11606" s="139"/>
      <x:c r="H11606" s="139"/>
      <x:c r="I11606" s="266" t="n">
        <x:f>INT((ROW()-ROW($I$46))/((CARROT_CAP+1)*(MESCLUN_CAP+1)))</x:f>
        <x:v>17</x:v>
      </x:c>
      <x:c r="J11606" s="266" t="n">
        <x:f>MOD(INT((ROW()-ROW($I$46))/(MESCLUN_CAP+1)),CARROT_CAP+1)</x:f>
        <x:v>15</x:v>
      </x:c>
      <x:c r="K11606" s="266" t="n">
        <x:f>MOD(ROW()-ROW($I$46),MESCLUN_CAP+1)</x:f>
        <x:v>28</x:v>
      </x:c>
      <x:c r="L11606" s="266" t="n">
        <x:f>SUM(I11606:K11606)</x:f>
        <x:v>60</x:v>
      </x:c>
      <x:c r="M11606" s="267" t="n">
        <x:f>I11606*TOMATO_HOURS*WEEKS*(1+TOMATO_DIM)^I11606+J11606*CARROT_HOURS*WEEKS*(1+CARROT_DIM)^J11606+K11606*MESCLUN_HOURS*WEEKS*(1+MESCLUN_DIM)^K11606</x:f>
        <x:v>10169.224013523579</x:v>
      </x:c>
      <x:c r="N11606" s="267" t="n">
        <x:f>MAX(M11606-FARMER_HOURS,0)/TEMP_HOURS_PER_WORKER</x:f>
        <x:v>6.5619611205024855</x:v>
      </x:c>
      <x:c r="O11606" s="268" t="n">
        <x:f>I11606*TOMATO_PRICE+J11606*CARROT_PRICE+K11606*MESCLUN_PRICE</x:f>
        <x:v>256610</x:v>
      </x:c>
      <x:c r="P11606" s="268" t="n">
        <x:f>I11606*TOMATO_FERTILIZER+J11606*CARROT_FERTILIZER+K11606*MESCLUN_FERTILIZER</x:f>
        <x:v>46200</x:v>
      </x:c>
      <x:c r="Q11606" s="268" t="n">
        <x:f>MIN(M11606,FARMER_HOURS)*FARMER_RATE+MAX(M11606-FARMER_HOURS,0)*TEMP_RATE</x:f>
        <x:v>189049.02801256214</x:v>
      </x:c>
      <x:c r="R11606" s="268" t="n">
        <x:f>O11606-P11606-Q11606-FIXED_COST</x:f>
        <x:v>1360.9719874378643</x:v>
      </x:c>
      <x:c r="S11606" s="139" t="str">
        <x:f>IF(AND(L11606&lt;=TOTAL_BED_CAP,N11606&lt;=TEMP_WORKER_CAP),"YES","NO")</x:f>
        <x:v>NO</x:v>
      </x:c>
      <x:c r="T11606" s="139" t="n">
        <x:f>IF(S11606="YES",R11606,-1E+99)</x:f>
        <x:v>-1e+99</x:v>
      </x:c>
    </x:row>
    <x:row r="11607">
      <x:c r="A11607" s="139"/>
      <x:c r="B11607" s="139"/>
      <x:c r="C11607" s="139"/>
      <x:c r="D11607" s="139"/>
      <x:c r="E11607" s="139"/>
      <x:c r="F11607" s="139"/>
      <x:c r="G11607" s="139"/>
      <x:c r="H11607" s="139"/>
      <x:c r="I11607" s="266" t="n">
        <x:f>INT((ROW()-ROW($I$46))/((CARROT_CAP+1)*(MESCLUN_CAP+1)))</x:f>
        <x:v>17</x:v>
      </x:c>
      <x:c r="J11607" s="266" t="n">
        <x:f>MOD(INT((ROW()-ROW($I$46))/(MESCLUN_CAP+1)),CARROT_CAP+1)</x:f>
        <x:v>15</x:v>
      </x:c>
      <x:c r="K11607" s="266" t="n">
        <x:f>MOD(ROW()-ROW($I$46),MESCLUN_CAP+1)</x:f>
        <x:v>29</x:v>
      </x:c>
      <x:c r="L11607" s="266" t="n">
        <x:f>SUM(I11607:K11607)</x:f>
        <x:v>61</x:v>
      </x:c>
      <x:c r="M11607" s="267" t="n">
        <x:f>I11607*TOMATO_HOURS*WEEKS*(1+TOMATO_DIM)^I11607+J11607*CARROT_HOURS*WEEKS*(1+CARROT_DIM)^J11607+K11607*MESCLUN_HOURS*WEEKS*(1+MESCLUN_DIM)^K11607</x:f>
        <x:v>10256.042041639232</x:v>
      </x:c>
      <x:c r="N11607" s="267" t="n">
        <x:f>MAX(M11607-FARMER_HOURS,0)/TEMP_HOURS_PER_WORKER</x:f>
        <x:v>6.622251417805022</x:v>
      </x:c>
      <x:c r="O11607" s="268" t="n">
        <x:f>I11607*TOMATO_PRICE+J11607*CARROT_PRICE+K11607*MESCLUN_PRICE</x:f>
        <x:v>259310</x:v>
      </x:c>
      <x:c r="P11607" s="268" t="n">
        <x:f>I11607*TOMATO_FERTILIZER+J11607*CARROT_FERTILIZER+K11607*MESCLUN_FERTILIZER</x:f>
        <x:v>47080</x:v>
      </x:c>
      <x:c r="Q11607" s="268" t="n">
        <x:f>MIN(M11607,FARMER_HOURS)*FARMER_RATE+MAX(M11607-FARMER_HOURS,0)*TEMP_RATE</x:f>
        <x:v>190556.28544512554</x:v>
      </x:c>
      <x:c r="R11607" s="268" t="n">
        <x:f>O11607-P11607-Q11607-FIXED_COST</x:f>
        <x:v>1673.7145548744593</x:v>
      </x:c>
      <x:c r="S11607" s="139" t="str">
        <x:f>IF(AND(L11607&lt;=TOTAL_BED_CAP,N11607&lt;=TEMP_WORKER_CAP),"YES","NO")</x:f>
        <x:v>NO</x:v>
      </x:c>
      <x:c r="T11607" s="139" t="n">
        <x:f>IF(S11607="YES",R11607,-1E+99)</x:f>
        <x:v>-1e+99</x:v>
      </x:c>
    </x:row>
    <x:row r="11608">
      <x:c r="A11608" s="139"/>
      <x:c r="B11608" s="139"/>
      <x:c r="C11608" s="139"/>
      <x:c r="D11608" s="139"/>
      <x:c r="E11608" s="139"/>
      <x:c r="F11608" s="139"/>
      <x:c r="G11608" s="139"/>
      <x:c r="H11608" s="139"/>
      <x:c r="I11608" s="266" t="n">
        <x:f>INT((ROW()-ROW($I$46))/((CARROT_CAP+1)*(MESCLUN_CAP+1)))</x:f>
        <x:v>17</x:v>
      </x:c>
      <x:c r="J11608" s="266" t="n">
        <x:f>MOD(INT((ROW()-ROW($I$46))/(MESCLUN_CAP+1)),CARROT_CAP+1)</x:f>
        <x:v>15</x:v>
      </x:c>
      <x:c r="K11608" s="266" t="n">
        <x:f>MOD(ROW()-ROW($I$46),MESCLUN_CAP+1)</x:f>
        <x:v>30</x:v>
      </x:c>
      <x:c r="L11608" s="266" t="n">
        <x:f>SUM(I11608:K11608)</x:f>
        <x:v>62</x:v>
      </x:c>
      <x:c r="M11608" s="267" t="n">
        <x:f>I11608*TOMATO_HOURS*WEEKS*(1+TOMATO_DIM)^I11608+J11608*CARROT_HOURS*WEEKS*(1+CARROT_DIM)^J11608+K11608*MESCLUN_HOURS*WEEKS*(1+MESCLUN_DIM)^K11608</x:f>
        <x:v>10344.751746973003</x:v>
      </x:c>
      <x:c r="N11608" s="267" t="n">
        <x:f>MAX(M11608-FARMER_HOURS,0)/TEMP_HOURS_PER_WORKER</x:f>
        <x:v>6.683855379842363</x:v>
      </x:c>
      <x:c r="O11608" s="268" t="n">
        <x:f>I11608*TOMATO_PRICE+J11608*CARROT_PRICE+K11608*MESCLUN_PRICE</x:f>
        <x:v>262010</x:v>
      </x:c>
      <x:c r="P11608" s="268" t="n">
        <x:f>I11608*TOMATO_FERTILIZER+J11608*CARROT_FERTILIZER+K11608*MESCLUN_FERTILIZER</x:f>
        <x:v>47960</x:v>
      </x:c>
      <x:c r="Q11608" s="268" t="n">
        <x:f>MIN(M11608,FARMER_HOURS)*FARMER_RATE+MAX(M11608-FARMER_HOURS,0)*TEMP_RATE</x:f>
        <x:v>192096.38449605906</x:v>
      </x:c>
      <x:c r="R11608" s="268" t="n">
        <x:f>O11608-P11608-Q11608-FIXED_COST</x:f>
        <x:v>1953.615503940935</x:v>
      </x:c>
      <x:c r="S11608" s="139" t="str">
        <x:f>IF(AND(L11608&lt;=TOTAL_BED_CAP,N11608&lt;=TEMP_WORKER_CAP),"YES","NO")</x:f>
        <x:v>NO</x:v>
      </x:c>
      <x:c r="T11608" s="139" t="n">
        <x:f>IF(S11608="YES",R11608,-1E+99)</x:f>
        <x:v>-1e+99</x:v>
      </x:c>
    </x:row>
    <x:row r="11609">
      <x:c r="A11609" s="139"/>
      <x:c r="B11609" s="139"/>
      <x:c r="C11609" s="139"/>
      <x:c r="D11609" s="139"/>
      <x:c r="E11609" s="139"/>
      <x:c r="F11609" s="139"/>
      <x:c r="G11609" s="139"/>
      <x:c r="H11609" s="139"/>
      <x:c r="I11609" s="266" t="n">
        <x:f>INT((ROW()-ROW($I$46))/((CARROT_CAP+1)*(MESCLUN_CAP+1)))</x:f>
        <x:v>17</x:v>
      </x:c>
      <x:c r="J11609" s="266" t="n">
        <x:f>MOD(INT((ROW()-ROW($I$46))/(MESCLUN_CAP+1)),CARROT_CAP+1)</x:f>
        <x:v>16</x:v>
      </x:c>
      <x:c r="K11609" s="266" t="n">
        <x:f>MOD(ROW()-ROW($I$46),MESCLUN_CAP+1)</x:f>
        <x:v>0</x:v>
      </x:c>
      <x:c r="L11609" s="266" t="n">
        <x:f>SUM(I11609:K11609)</x:f>
        <x:v>33</x:v>
      </x:c>
      <x:c r="M11609" s="267" t="n">
        <x:f>I11609*TOMATO_HOURS*WEEKS*(1+TOMATO_DIM)^I11609+J11609*CARROT_HOURS*WEEKS*(1+CARROT_DIM)^J11609+K11609*MESCLUN_HOURS*WEEKS*(1+MESCLUN_DIM)^K11609</x:f>
        <x:v>8445.902233956276</x:v>
      </x:c>
      <x:c r="N11609" s="267" t="n">
        <x:f>MAX(M11609-FARMER_HOURS,0)/TEMP_HOURS_PER_WORKER</x:f>
        <x:v>5.3652098846918586</x:v>
      </x:c>
      <x:c r="O11609" s="268" t="n">
        <x:f>I11609*TOMATO_PRICE+J11609*CARROT_PRICE+K11609*MESCLUN_PRICE</x:f>
        <x:v>183104</x:v>
      </x:c>
      <x:c r="P11609" s="268" t="n">
        <x:f>I11609*TOMATO_FERTILIZER+J11609*CARROT_FERTILIZER+K11609*MESCLUN_FERTILIZER</x:f>
        <x:v>22000</x:v>
      </x:c>
      <x:c r="Q11609" s="268" t="n">
        <x:f>MIN(M11609,FARMER_HOURS)*FARMER_RATE+MAX(M11609-FARMER_HOURS,0)*TEMP_RATE</x:f>
        <x:v>159130.24711729647</x:v>
      </x:c>
      <x:c r="R11609" s="268" t="n">
        <x:f>O11609-P11609-Q11609-FIXED_COST</x:f>
        <x:v>-18026.247117296472</x:v>
      </x:c>
      <x:c r="S11609" s="139" t="str">
        <x:f>IF(AND(L11609&lt;=TOTAL_BED_CAP,N11609&lt;=TEMP_WORKER_CAP),"YES","NO")</x:f>
        <x:v>NO</x:v>
      </x:c>
      <x:c r="T11609" s="139" t="n">
        <x:f>IF(S11609="YES",R11609,-1E+99)</x:f>
        <x:v>-1e+99</x:v>
      </x:c>
    </x:row>
    <x:row r="11610">
      <x:c r="A11610" s="139"/>
      <x:c r="B11610" s="139"/>
      <x:c r="C11610" s="139"/>
      <x:c r="D11610" s="139"/>
      <x:c r="E11610" s="139"/>
      <x:c r="F11610" s="139"/>
      <x:c r="G11610" s="139"/>
      <x:c r="H11610" s="139"/>
      <x:c r="I11610" s="266" t="n">
        <x:f>INT((ROW()-ROW($I$46))/((CARROT_CAP+1)*(MESCLUN_CAP+1)))</x:f>
        <x:v>17</x:v>
      </x:c>
      <x:c r="J11610" s="266" t="n">
        <x:f>MOD(INT((ROW()-ROW($I$46))/(MESCLUN_CAP+1)),CARROT_CAP+1)</x:f>
        <x:v>16</x:v>
      </x:c>
      <x:c r="K11610" s="266" t="n">
        <x:f>MOD(ROW()-ROW($I$46),MESCLUN_CAP+1)</x:f>
        <x:v>1</x:v>
      </x:c>
      <x:c r="L11610" s="266" t="n">
        <x:f>SUM(I11610:K11610)</x:f>
        <x:v>34</x:v>
      </x:c>
      <x:c r="M11610" s="267" t="n">
        <x:f>I11610*TOMATO_HOURS*WEEKS*(1+TOMATO_DIM)^I11610+J11610*CARROT_HOURS*WEEKS*(1+CARROT_DIM)^J11610+K11610*MESCLUN_HOURS*WEEKS*(1+MESCLUN_DIM)^K11610</x:f>
        <x:v>8491.464733956276</x:v>
      </x:c>
      <x:c r="N11610" s="267" t="n">
        <x:f>MAX(M11610-FARMER_HOURS,0)/TEMP_HOURS_PER_WORKER</x:f>
        <x:v>5.396850509691858</x:v>
      </x:c>
      <x:c r="O11610" s="268" t="n">
        <x:f>I11610*TOMATO_PRICE+J11610*CARROT_PRICE+K11610*MESCLUN_PRICE</x:f>
        <x:v>185804</x:v>
      </x:c>
      <x:c r="P11610" s="268" t="n">
        <x:f>I11610*TOMATO_FERTILIZER+J11610*CARROT_FERTILIZER+K11610*MESCLUN_FERTILIZER</x:f>
        <x:v>22880</x:v>
      </x:c>
      <x:c r="Q11610" s="268" t="n">
        <x:f>MIN(M11610,FARMER_HOURS)*FARMER_RATE+MAX(M11610-FARMER_HOURS,0)*TEMP_RATE</x:f>
        <x:v>159921.26274229647</x:v>
      </x:c>
      <x:c r="R11610" s="268" t="n">
        <x:f>O11610-P11610-Q11610-FIXED_COST</x:f>
        <x:v>-16997.262742296472</x:v>
      </x:c>
      <x:c r="S11610" s="139" t="str">
        <x:f>IF(AND(L11610&lt;=TOTAL_BED_CAP,N11610&lt;=TEMP_WORKER_CAP),"YES","NO")</x:f>
        <x:v>NO</x:v>
      </x:c>
      <x:c r="T11610" s="139" t="n">
        <x:f>IF(S11610="YES",R11610,-1E+99)</x:f>
        <x:v>-1e+99</x:v>
      </x:c>
    </x:row>
    <x:row r="11611">
      <x:c r="A11611" s="139"/>
      <x:c r="B11611" s="139"/>
      <x:c r="C11611" s="139"/>
      <x:c r="D11611" s="139"/>
      <x:c r="E11611" s="139"/>
      <x:c r="F11611" s="139"/>
      <x:c r="G11611" s="139"/>
      <x:c r="H11611" s="139"/>
      <x:c r="I11611" s="266" t="n">
        <x:f>INT((ROW()-ROW($I$46))/((CARROT_CAP+1)*(MESCLUN_CAP+1)))</x:f>
        <x:v>17</x:v>
      </x:c>
      <x:c r="J11611" s="266" t="n">
        <x:f>MOD(INT((ROW()-ROW($I$46))/(MESCLUN_CAP+1)),CARROT_CAP+1)</x:f>
        <x:v>16</x:v>
      </x:c>
      <x:c r="K11611" s="266" t="n">
        <x:f>MOD(ROW()-ROW($I$46),MESCLUN_CAP+1)</x:f>
        <x:v>2</x:v>
      </x:c>
      <x:c r="L11611" s="266" t="n">
        <x:f>SUM(I11611:K11611)</x:f>
        <x:v>35</x:v>
      </x:c>
      <x:c r="M11611" s="267" t="n">
        <x:f>I11611*TOMATO_HOURS*WEEKS*(1+TOMATO_DIM)^I11611+J11611*CARROT_HOURS*WEEKS*(1+CARROT_DIM)^J11611+K11611*MESCLUN_HOURS*WEEKS*(1+MESCLUN_DIM)^K11611</x:f>
        <x:v>8538.166296456277</x:v>
      </x:c>
      <x:c r="N11611" s="267" t="n">
        <x:f>MAX(M11611-FARMER_HOURS,0)/TEMP_HOURS_PER_WORKER</x:f>
        <x:v>5.429282150316859</x:v>
      </x:c>
      <x:c r="O11611" s="268" t="n">
        <x:f>I11611*TOMATO_PRICE+J11611*CARROT_PRICE+K11611*MESCLUN_PRICE</x:f>
        <x:v>188504</x:v>
      </x:c>
      <x:c r="P11611" s="268" t="n">
        <x:f>I11611*TOMATO_FERTILIZER+J11611*CARROT_FERTILIZER+K11611*MESCLUN_FERTILIZER</x:f>
        <x:v>23760</x:v>
      </x:c>
      <x:c r="Q11611" s="268" t="n">
        <x:f>MIN(M11611,FARMER_HOURS)*FARMER_RATE+MAX(M11611-FARMER_HOURS,0)*TEMP_RATE</x:f>
        <x:v>160732.05375792147</x:v>
      </x:c>
      <x:c r="R11611" s="268" t="n">
        <x:f>O11611-P11611-Q11611-FIXED_COST</x:f>
        <x:v>-15988.053757921472</x:v>
      </x:c>
      <x:c r="S11611" s="139" t="str">
        <x:f>IF(AND(L11611&lt;=TOTAL_BED_CAP,N11611&lt;=TEMP_WORKER_CAP),"YES","NO")</x:f>
        <x:v>NO</x:v>
      </x:c>
      <x:c r="T11611" s="139" t="n">
        <x:f>IF(S11611="YES",R11611,-1E+99)</x:f>
        <x:v>-1e+99</x:v>
      </x:c>
    </x:row>
    <x:row r="11612">
      <x:c r="A11612" s="139"/>
      <x:c r="B11612" s="139"/>
      <x:c r="C11612" s="139"/>
      <x:c r="D11612" s="139"/>
      <x:c r="E11612" s="139"/>
      <x:c r="F11612" s="139"/>
      <x:c r="G11612" s="139"/>
      <x:c r="H11612" s="139"/>
      <x:c r="I11612" s="266" t="n">
        <x:f>INT((ROW()-ROW($I$46))/((CARROT_CAP+1)*(MESCLUN_CAP+1)))</x:f>
        <x:v>17</x:v>
      </x:c>
      <x:c r="J11612" s="266" t="n">
        <x:f>MOD(INT((ROW()-ROW($I$46))/(MESCLUN_CAP+1)),CARROT_CAP+1)</x:f>
        <x:v>16</x:v>
      </x:c>
      <x:c r="K11612" s="266" t="n">
        <x:f>MOD(ROW()-ROW($I$46),MESCLUN_CAP+1)</x:f>
        <x:v>3</x:v>
      </x:c>
      <x:c r="L11612" s="266" t="n">
        <x:f>SUM(I11612:K11612)</x:f>
        <x:v>36</x:v>
      </x:c>
      <x:c r="M11612" s="267" t="n">
        <x:f>I11612*TOMATO_HOURS*WEEKS*(1+TOMATO_DIM)^I11612+J11612*CARROT_HOURS*WEEKS*(1+CARROT_DIM)^J11612+K11612*MESCLUN_HOURS*WEEKS*(1+MESCLUN_DIM)^K11612</x:f>
        <x:v>8586.028278878151</x:v>
      </x:c>
      <x:c r="N11612" s="267" t="n">
        <x:f>MAX(M11612-FARMER_HOURS,0)/TEMP_HOURS_PER_WORKER</x:f>
        <x:v>5.4625196381098275</x:v>
      </x:c>
      <x:c r="O11612" s="268" t="n">
        <x:f>I11612*TOMATO_PRICE+J11612*CARROT_PRICE+K11612*MESCLUN_PRICE</x:f>
        <x:v>191204</x:v>
      </x:c>
      <x:c r="P11612" s="268" t="n">
        <x:f>I11612*TOMATO_FERTILIZER+J11612*CARROT_FERTILIZER+K11612*MESCLUN_FERTILIZER</x:f>
        <x:v>24640</x:v>
      </x:c>
      <x:c r="Q11612" s="268" t="n">
        <x:f>MIN(M11612,FARMER_HOURS)*FARMER_RATE+MAX(M11612-FARMER_HOURS,0)*TEMP_RATE</x:f>
        <x:v>161562.9909527457</x:v>
      </x:c>
      <x:c r="R11612" s="268" t="n">
        <x:f>O11612-P11612-Q11612-FIXED_COST</x:f>
        <x:v>-14998.990952745691</x:v>
      </x:c>
      <x:c r="S11612" s="139" t="str">
        <x:f>IF(AND(L11612&lt;=TOTAL_BED_CAP,N11612&lt;=TEMP_WORKER_CAP),"YES","NO")</x:f>
        <x:v>NO</x:v>
      </x:c>
      <x:c r="T11612" s="139" t="n">
        <x:f>IF(S11612="YES",R11612,-1E+99)</x:f>
        <x:v>-1e+99</x:v>
      </x:c>
    </x:row>
    <x:row r="11613">
      <x:c r="A11613" s="139"/>
      <x:c r="B11613" s="139"/>
      <x:c r="C11613" s="139"/>
      <x:c r="D11613" s="139"/>
      <x:c r="E11613" s="139"/>
      <x:c r="F11613" s="139"/>
      <x:c r="G11613" s="139"/>
      <x:c r="H11613" s="139"/>
      <x:c r="I11613" s="266" t="n">
        <x:f>INT((ROW()-ROW($I$46))/((CARROT_CAP+1)*(MESCLUN_CAP+1)))</x:f>
        <x:v>17</x:v>
      </x:c>
      <x:c r="J11613" s="266" t="n">
        <x:f>MOD(INT((ROW()-ROW($I$46))/(MESCLUN_CAP+1)),CARROT_CAP+1)</x:f>
        <x:v>16</x:v>
      </x:c>
      <x:c r="K11613" s="266" t="n">
        <x:f>MOD(ROW()-ROW($I$46),MESCLUN_CAP+1)</x:f>
        <x:v>4</x:v>
      </x:c>
      <x:c r="L11613" s="266" t="n">
        <x:f>SUM(I11613:K11613)</x:f>
        <x:v>37</x:v>
      </x:c>
      <x:c r="M11613" s="267" t="n">
        <x:f>I11613*TOMATO_HOURS*WEEKS*(1+TOMATO_DIM)^I11613+J11613*CARROT_HOURS*WEEKS*(1+CARROT_DIM)^J11613+K11613*MESCLUN_HOURS*WEEKS*(1+MESCLUN_DIM)^K11613</x:f>
        <x:v>8635.072394600807</x:v>
      </x:c>
      <x:c r="N11613" s="267" t="n">
        <x:f>MAX(M11613-FARMER_HOURS,0)/TEMP_HOURS_PER_WORKER</x:f>
        <x:v>5.496578051806116</x:v>
      </x:c>
      <x:c r="O11613" s="268" t="n">
        <x:f>I11613*TOMATO_PRICE+J11613*CARROT_PRICE+K11613*MESCLUN_PRICE</x:f>
        <x:v>193904</x:v>
      </x:c>
      <x:c r="P11613" s="268" t="n">
        <x:f>I11613*TOMATO_FERTILIZER+J11613*CARROT_FERTILIZER+K11613*MESCLUN_FERTILIZER</x:f>
        <x:v>25520</x:v>
      </x:c>
      <x:c r="Q11613" s="268" t="n">
        <x:f>MIN(M11613,FARMER_HOURS)*FARMER_RATE+MAX(M11613-FARMER_HOURS,0)*TEMP_RATE</x:f>
        <x:v>162414.45129515292</x:v>
      </x:c>
      <x:c r="R11613" s="268" t="n">
        <x:f>O11613-P11613-Q11613-FIXED_COST</x:f>
        <x:v>-14030.451295152918</x:v>
      </x:c>
      <x:c r="S11613" s="139" t="str">
        <x:f>IF(AND(L11613&lt;=TOTAL_BED_CAP,N11613&lt;=TEMP_WORKER_CAP),"YES","NO")</x:f>
        <x:v>NO</x:v>
      </x:c>
      <x:c r="T11613" s="139" t="n">
        <x:f>IF(S11613="YES",R11613,-1E+99)</x:f>
        <x:v>-1e+99</x:v>
      </x:c>
    </x:row>
    <x:row r="11614">
      <x:c r="A11614" s="139"/>
      <x:c r="B11614" s="139"/>
      <x:c r="C11614" s="139"/>
      <x:c r="D11614" s="139"/>
      <x:c r="E11614" s="139"/>
      <x:c r="F11614" s="139"/>
      <x:c r="G11614" s="139"/>
      <x:c r="H11614" s="139"/>
      <x:c r="I11614" s="266" t="n">
        <x:f>INT((ROW()-ROW($I$46))/((CARROT_CAP+1)*(MESCLUN_CAP+1)))</x:f>
        <x:v>17</x:v>
      </x:c>
      <x:c r="J11614" s="266" t="n">
        <x:f>MOD(INT((ROW()-ROW($I$46))/(MESCLUN_CAP+1)),CARROT_CAP+1)</x:f>
        <x:v>16</x:v>
      </x:c>
      <x:c r="K11614" s="266" t="n">
        <x:f>MOD(ROW()-ROW($I$46),MESCLUN_CAP+1)</x:f>
        <x:v>5</x:v>
      </x:c>
      <x:c r="L11614" s="266" t="n">
        <x:f>SUM(I11614:K11614)</x:f>
        <x:v>38</x:v>
      </x:c>
      <x:c r="M11614" s="267" t="n">
        <x:f>I11614*TOMATO_HOURS*WEEKS*(1+TOMATO_DIM)^I11614+J11614*CARROT_HOURS*WEEKS*(1+CARROT_DIM)^J11614+K11614*MESCLUN_HOURS*WEEKS*(1+MESCLUN_DIM)^K11614</x:f>
        <x:v>8685.32071852201</x:v>
      </x:c>
      <x:c r="N11614" s="267" t="n">
        <x:f>MAX(M11614-FARMER_HOURS,0)/TEMP_HOURS_PER_WORKER</x:f>
        <x:v>5.531472721195841</x:v>
      </x:c>
      <x:c r="O11614" s="268" t="n">
        <x:f>I11614*TOMATO_PRICE+J11614*CARROT_PRICE+K11614*MESCLUN_PRICE</x:f>
        <x:v>196604</x:v>
      </x:c>
      <x:c r="P11614" s="268" t="n">
        <x:f>I11614*TOMATO_FERTILIZER+J11614*CARROT_FERTILIZER+K11614*MESCLUN_FERTILIZER</x:f>
        <x:v>26400</x:v>
      </x:c>
      <x:c r="Q11614" s="268" t="n">
        <x:f>MIN(M11614,FARMER_HOURS)*FARMER_RATE+MAX(M11614-FARMER_HOURS,0)*TEMP_RATE</x:f>
        <x:v>163286.818029896</x:v>
      </x:c>
      <x:c r="R11614" s="268" t="n">
        <x:f>O11614-P11614-Q11614-FIXED_COST</x:f>
        <x:v>-13082.818029896007</x:v>
      </x:c>
      <x:c r="S11614" s="139" t="str">
        <x:f>IF(AND(L11614&lt;=TOTAL_BED_CAP,N11614&lt;=TEMP_WORKER_CAP),"YES","NO")</x:f>
        <x:v>NO</x:v>
      </x:c>
      <x:c r="T11614" s="139" t="n">
        <x:f>IF(S11614="YES",R11614,-1E+99)</x:f>
        <x:v>-1e+99</x:v>
      </x:c>
    </x:row>
    <x:row r="11615">
      <x:c r="A11615" s="139"/>
      <x:c r="B11615" s="139"/>
      <x:c r="C11615" s="139"/>
      <x:c r="D11615" s="139"/>
      <x:c r="E11615" s="139"/>
      <x:c r="F11615" s="139"/>
      <x:c r="G11615" s="139"/>
      <x:c r="H11615" s="139"/>
      <x:c r="I11615" s="266" t="n">
        <x:f>INT((ROW()-ROW($I$46))/((CARROT_CAP+1)*(MESCLUN_CAP+1)))</x:f>
        <x:v>17</x:v>
      </x:c>
      <x:c r="J11615" s="266" t="n">
        <x:f>MOD(INT((ROW()-ROW($I$46))/(MESCLUN_CAP+1)),CARROT_CAP+1)</x:f>
        <x:v>16</x:v>
      </x:c>
      <x:c r="K11615" s="266" t="n">
        <x:f>MOD(ROW()-ROW($I$46),MESCLUN_CAP+1)</x:f>
        <x:v>6</x:v>
      </x:c>
      <x:c r="L11615" s="266" t="n">
        <x:f>SUM(I11615:K11615)</x:f>
        <x:v>39</x:v>
      </x:c>
      <x:c r="M11615" s="267" t="n">
        <x:f>I11615*TOMATO_HOURS*WEEKS*(1+TOMATO_DIM)^I11615+J11615*CARROT_HOURS*WEEKS*(1+CARROT_DIM)^J11615+K11615*MESCLUN_HOURS*WEEKS*(1+MESCLUN_DIM)^K11615</x:f>
        <x:v>8736.795692703643</x:v>
      </x:c>
      <x:c r="N11615" s="267" t="n">
        <x:f>MAX(M11615-FARMER_HOURS,0)/TEMP_HOURS_PER_WORKER</x:f>
        <x:v>5.567219231044197</x:v>
      </x:c>
      <x:c r="O11615" s="268" t="n">
        <x:f>I11615*TOMATO_PRICE+J11615*CARROT_PRICE+K11615*MESCLUN_PRICE</x:f>
        <x:v>199304</x:v>
      </x:c>
      <x:c r="P11615" s="268" t="n">
        <x:f>I11615*TOMATO_FERTILIZER+J11615*CARROT_FERTILIZER+K11615*MESCLUN_FERTILIZER</x:f>
        <x:v>27280</x:v>
      </x:c>
      <x:c r="Q11615" s="268" t="n">
        <x:f>MIN(M11615,FARMER_HOURS)*FARMER_RATE+MAX(M11615-FARMER_HOURS,0)*TEMP_RATE</x:f>
        <x:v>164180.4807761049</x:v>
      </x:c>
      <x:c r="R11615" s="268" t="n">
        <x:f>O11615-P11615-Q11615-FIXED_COST</x:f>
        <x:v>-12156.480776104901</x:v>
      </x:c>
      <x:c r="S11615" s="139" t="str">
        <x:f>IF(AND(L11615&lt;=TOTAL_BED_CAP,N11615&lt;=TEMP_WORKER_CAP),"YES","NO")</x:f>
        <x:v>NO</x:v>
      </x:c>
      <x:c r="T11615" s="139" t="n">
        <x:f>IF(S11615="YES",R11615,-1E+99)</x:f>
        <x:v>-1e+99</x:v>
      </x:c>
    </x:row>
    <x:row r="11616">
      <x:c r="A11616" s="139"/>
      <x:c r="B11616" s="139"/>
      <x:c r="C11616" s="139"/>
      <x:c r="D11616" s="139"/>
      <x:c r="E11616" s="139"/>
      <x:c r="F11616" s="139"/>
      <x:c r="G11616" s="139"/>
      <x:c r="H11616" s="139"/>
      <x:c r="I11616" s="266" t="n">
        <x:f>INT((ROW()-ROW($I$46))/((CARROT_CAP+1)*(MESCLUN_CAP+1)))</x:f>
        <x:v>17</x:v>
      </x:c>
      <x:c r="J11616" s="266" t="n">
        <x:f>MOD(INT((ROW()-ROW($I$46))/(MESCLUN_CAP+1)),CARROT_CAP+1)</x:f>
        <x:v>16</x:v>
      </x:c>
      <x:c r="K11616" s="266" t="n">
        <x:f>MOD(ROW()-ROW($I$46),MESCLUN_CAP+1)</x:f>
        <x:v>7</x:v>
      </x:c>
      <x:c r="L11616" s="266" t="n">
        <x:f>SUM(I11616:K11616)</x:f>
        <x:v>40</x:v>
      </x:c>
      <x:c r="M11616" s="267" t="n">
        <x:f>I11616*TOMATO_HOURS*WEEKS*(1+TOMATO_DIM)^I11616+J11616*CARROT_HOURS*WEEKS*(1+CARROT_DIM)^J11616+K11616*MESCLUN_HOURS*WEEKS*(1+MESCLUN_DIM)^K11616</x:f>
        <x:v>8789.520132101605</x:v>
      </x:c>
      <x:c r="N11616" s="267" t="n">
        <x:f>MAX(M11616-FARMER_HOURS,0)/TEMP_HOURS_PER_WORKER</x:f>
        <x:v>5.603833425070559</x:v>
      </x:c>
      <x:c r="O11616" s="268" t="n">
        <x:f>I11616*TOMATO_PRICE+J11616*CARROT_PRICE+K11616*MESCLUN_PRICE</x:f>
        <x:v>202004</x:v>
      </x:c>
      <x:c r="P11616" s="268" t="n">
        <x:f>I11616*TOMATO_FERTILIZER+J11616*CARROT_FERTILIZER+K11616*MESCLUN_FERTILIZER</x:f>
        <x:v>28160</x:v>
      </x:c>
      <x:c r="Q11616" s="268" t="n">
        <x:f>MIN(M11616,FARMER_HOURS)*FARMER_RATE+MAX(M11616-FARMER_HOURS,0)*TEMP_RATE</x:f>
        <x:v>165095.83562676396</x:v>
      </x:c>
      <x:c r="R11616" s="268" t="n">
        <x:f>O11616-P11616-Q11616-FIXED_COST</x:f>
        <x:v>-11251.835626763961</x:v>
      </x:c>
      <x:c r="S11616" s="139" t="str">
        <x:f>IF(AND(L11616&lt;=TOTAL_BED_CAP,N11616&lt;=TEMP_WORKER_CAP),"YES","NO")</x:f>
        <x:v>NO</x:v>
      </x:c>
      <x:c r="T11616" s="139" t="n">
        <x:f>IF(S11616="YES",R11616,-1E+99)</x:f>
        <x:v>-1e+99</x:v>
      </x:c>
    </x:row>
    <x:row r="11617">
      <x:c r="A11617" s="139"/>
      <x:c r="B11617" s="139"/>
      <x:c r="C11617" s="139"/>
      <x:c r="D11617" s="139"/>
      <x:c r="E11617" s="139"/>
      <x:c r="F11617" s="139"/>
      <x:c r="G11617" s="139"/>
      <x:c r="H11617" s="139"/>
      <x:c r="I11617" s="266" t="n">
        <x:f>INT((ROW()-ROW($I$46))/((CARROT_CAP+1)*(MESCLUN_CAP+1)))</x:f>
        <x:v>17</x:v>
      </x:c>
      <x:c r="J11617" s="266" t="n">
        <x:f>MOD(INT((ROW()-ROW($I$46))/(MESCLUN_CAP+1)),CARROT_CAP+1)</x:f>
        <x:v>16</x:v>
      </x:c>
      <x:c r="K11617" s="266" t="n">
        <x:f>MOD(ROW()-ROW($I$46),MESCLUN_CAP+1)</x:f>
        <x:v>8</x:v>
      </x:c>
      <x:c r="L11617" s="266" t="n">
        <x:f>SUM(I11617:K11617)</x:f>
        <x:v>41</x:v>
      </x:c>
      <x:c r="M11617" s="267" t="n">
        <x:f>I11617*TOMATO_HOURS*WEEKS*(1+TOMATO_DIM)^I11617+J11617*CARROT_HOURS*WEEKS*(1+CARROT_DIM)^J11617+K11617*MESCLUN_HOURS*WEEKS*(1+MESCLUN_DIM)^K11617</x:f>
        <x:v>8843.517230381585</x:v>
      </x:c>
      <x:c r="N11617" s="267" t="n">
        <x:f>MAX(M11617-FARMER_HOURS,0)/TEMP_HOURS_PER_WORKER</x:f>
        <x:v>5.641331409987212</x:v>
      </x:c>
      <x:c r="O11617" s="268" t="n">
        <x:f>I11617*TOMATO_PRICE+J11617*CARROT_PRICE+K11617*MESCLUN_PRICE</x:f>
        <x:v>204704</x:v>
      </x:c>
      <x:c r="P11617" s="268" t="n">
        <x:f>I11617*TOMATO_FERTILIZER+J11617*CARROT_FERTILIZER+K11617*MESCLUN_FERTILIZER</x:f>
        <x:v>29040</x:v>
      </x:c>
      <x:c r="Q11617" s="268" t="n">
        <x:f>MIN(M11617,FARMER_HOURS)*FARMER_RATE+MAX(M11617-FARMER_HOURS,0)*TEMP_RATE</x:f>
        <x:v>166033.2852496803</x:v>
      </x:c>
      <x:c r="R11617" s="268" t="n">
        <x:f>O11617-P11617-Q11617-FIXED_COST</x:f>
        <x:v>-10369.28524968031</x:v>
      </x:c>
      <x:c r="S11617" s="139" t="str">
        <x:f>IF(AND(L11617&lt;=TOTAL_BED_CAP,N11617&lt;=TEMP_WORKER_CAP),"YES","NO")</x:f>
        <x:v>NO</x:v>
      </x:c>
      <x:c r="T11617" s="139" t="n">
        <x:f>IF(S11617="YES",R11617,-1E+99)</x:f>
        <x:v>-1e+99</x:v>
      </x:c>
    </x:row>
    <x:row r="11618">
      <x:c r="A11618" s="139"/>
      <x:c r="B11618" s="139"/>
      <x:c r="C11618" s="139"/>
      <x:c r="D11618" s="139"/>
      <x:c r="E11618" s="139"/>
      <x:c r="F11618" s="139"/>
      <x:c r="G11618" s="139"/>
      <x:c r="H11618" s="139"/>
      <x:c r="I11618" s="266" t="n">
        <x:f>INT((ROW()-ROW($I$46))/((CARROT_CAP+1)*(MESCLUN_CAP+1)))</x:f>
        <x:v>17</x:v>
      </x:c>
      <x:c r="J11618" s="266" t="n">
        <x:f>MOD(INT((ROW()-ROW($I$46))/(MESCLUN_CAP+1)),CARROT_CAP+1)</x:f>
        <x:v>16</x:v>
      </x:c>
      <x:c r="K11618" s="266" t="n">
        <x:f>MOD(ROW()-ROW($I$46),MESCLUN_CAP+1)</x:f>
        <x:v>9</x:v>
      </x:c>
      <x:c r="L11618" s="266" t="n">
        <x:f>SUM(I11618:K11618)</x:f>
        <x:v>42</x:v>
      </x:c>
      <x:c r="M11618" s="267" t="n">
        <x:f>I11618*TOMATO_HOURS*WEEKS*(1+TOMATO_DIM)^I11618+J11618*CARROT_HOURS*WEEKS*(1+CARROT_DIM)^J11618+K11618*MESCLUN_HOURS*WEEKS*(1+MESCLUN_DIM)^K11618</x:f>
        <x:v>8898.81056582198</x:v>
      </x:c>
      <x:c r="N11618" s="267" t="n">
        <x:f>MAX(M11618-FARMER_HOURS,0)/TEMP_HOURS_PER_WORKER</x:f>
        <x:v>5.679729559598597</x:v>
      </x:c>
      <x:c r="O11618" s="268" t="n">
        <x:f>I11618*TOMATO_PRICE+J11618*CARROT_PRICE+K11618*MESCLUN_PRICE</x:f>
        <x:v>207404</x:v>
      </x:c>
      <x:c r="P11618" s="268" t="n">
        <x:f>I11618*TOMATO_FERTILIZER+J11618*CARROT_FERTILIZER+K11618*MESCLUN_FERTILIZER</x:f>
        <x:v>29920</x:v>
      </x:c>
      <x:c r="Q11618" s="268" t="n">
        <x:f>MIN(M11618,FARMER_HOURS)*FARMER_RATE+MAX(M11618-FARMER_HOURS,0)*TEMP_RATE</x:f>
        <x:v>166993.2389899649</x:v>
      </x:c>
      <x:c r="R11618" s="268" t="n">
        <x:f>O11618-P11618-Q11618-FIXED_COST</x:f>
        <x:v>-9509.238989964913</x:v>
      </x:c>
      <x:c r="S11618" s="139" t="str">
        <x:f>IF(AND(L11618&lt;=TOTAL_BED_CAP,N11618&lt;=TEMP_WORKER_CAP),"YES","NO")</x:f>
        <x:v>NO</x:v>
      </x:c>
      <x:c r="T11618" s="139" t="n">
        <x:f>IF(S11618="YES",R11618,-1E+99)</x:f>
        <x:v>-1e+99</x:v>
      </x:c>
    </x:row>
    <x:row r="11619">
      <x:c r="A11619" s="139"/>
      <x:c r="B11619" s="139"/>
      <x:c r="C11619" s="139"/>
      <x:c r="D11619" s="139"/>
      <x:c r="E11619" s="139"/>
      <x:c r="F11619" s="139"/>
      <x:c r="G11619" s="139"/>
      <x:c r="H11619" s="139"/>
      <x:c r="I11619" s="266" t="n">
        <x:f>INT((ROW()-ROW($I$46))/((CARROT_CAP+1)*(MESCLUN_CAP+1)))</x:f>
        <x:v>17</x:v>
      </x:c>
      <x:c r="J11619" s="266" t="n">
        <x:f>MOD(INT((ROW()-ROW($I$46))/(MESCLUN_CAP+1)),CARROT_CAP+1)</x:f>
        <x:v>16</x:v>
      </x:c>
      <x:c r="K11619" s="266" t="n">
        <x:f>MOD(ROW()-ROW($I$46),MESCLUN_CAP+1)</x:f>
        <x:v>10</x:v>
      </x:c>
      <x:c r="L11619" s="266" t="n">
        <x:f>SUM(I11619:K11619)</x:f>
        <x:v>43</x:v>
      </x:c>
      <x:c r="M11619" s="267" t="n">
        <x:f>I11619*TOMATO_HOURS*WEEKS*(1+TOMATO_DIM)^I11619+J11619*CARROT_HOURS*WEEKS*(1+CARROT_DIM)^J11619+K11619*MESCLUN_HOURS*WEEKS*(1+MESCLUN_DIM)^K11619</x:f>
        <x:v>8955.424107305193</x:v>
      </x:c>
      <x:c r="N11619" s="267" t="n">
        <x:f>MAX(M11619-FARMER_HOURS,0)/TEMP_HOURS_PER_WORKER</x:f>
        <x:v>5.719044518961939</x:v>
      </x:c>
      <x:c r="O11619" s="268" t="n">
        <x:f>I11619*TOMATO_PRICE+J11619*CARROT_PRICE+K11619*MESCLUN_PRICE</x:f>
        <x:v>210104</x:v>
      </x:c>
      <x:c r="P11619" s="268" t="n">
        <x:f>I11619*TOMATO_FERTILIZER+J11619*CARROT_FERTILIZER+K11619*MESCLUN_FERTILIZER</x:f>
        <x:v>30800</x:v>
      </x:c>
      <x:c r="Q11619" s="268" t="n">
        <x:f>MIN(M11619,FARMER_HOURS)*FARMER_RATE+MAX(M11619-FARMER_HOURS,0)*TEMP_RATE</x:f>
        <x:v>167976.11297404848</x:v>
      </x:c>
      <x:c r="R11619" s="268" t="n">
        <x:f>O11619-P11619-Q11619-FIXED_COST</x:f>
        <x:v>-8672.112974048476</x:v>
      </x:c>
      <x:c r="S11619" s="139" t="str">
        <x:f>IF(AND(L11619&lt;=TOTAL_BED_CAP,N11619&lt;=TEMP_WORKER_CAP),"YES","NO")</x:f>
        <x:v>NO</x:v>
      </x:c>
      <x:c r="T11619" s="139" t="n">
        <x:f>IF(S11619="YES",R11619,-1E+99)</x:f>
        <x:v>-1e+99</x:v>
      </x:c>
    </x:row>
    <x:row r="11620">
      <x:c r="A11620" s="139"/>
      <x:c r="B11620" s="139"/>
      <x:c r="C11620" s="139"/>
      <x:c r="D11620" s="139"/>
      <x:c r="E11620" s="139"/>
      <x:c r="F11620" s="139"/>
      <x:c r="G11620" s="139"/>
      <x:c r="H11620" s="139"/>
      <x:c r="I11620" s="266" t="n">
        <x:f>INT((ROW()-ROW($I$46))/((CARROT_CAP+1)*(MESCLUN_CAP+1)))</x:f>
        <x:v>17</x:v>
      </x:c>
      <x:c r="J11620" s="266" t="n">
        <x:f>MOD(INT((ROW()-ROW($I$46))/(MESCLUN_CAP+1)),CARROT_CAP+1)</x:f>
        <x:v>16</x:v>
      </x:c>
      <x:c r="K11620" s="266" t="n">
        <x:f>MOD(ROW()-ROW($I$46),MESCLUN_CAP+1)</x:f>
        <x:v>11</x:v>
      </x:c>
      <x:c r="L11620" s="266" t="n">
        <x:f>SUM(I11620:K11620)</x:f>
        <x:v>44</x:v>
      </x:c>
      <x:c r="M11620" s="267" t="n">
        <x:f>I11620*TOMATO_HOURS*WEEKS*(1+TOMATO_DIM)^I11620+J11620*CARROT_HOURS*WEEKS*(1+CARROT_DIM)^J11620+K11620*MESCLUN_HOURS*WEEKS*(1+MESCLUN_DIM)^K11620</x:f>
        <x:v>9013.382220398631</x:v>
      </x:c>
      <x:c r="N11620" s="267" t="n">
        <x:f>MAX(M11620-FARMER_HOURS,0)/TEMP_HOURS_PER_WORKER</x:f>
        <x:v>5.759293208610161</x:v>
      </x:c>
      <x:c r="O11620" s="268" t="n">
        <x:f>I11620*TOMATO_PRICE+J11620*CARROT_PRICE+K11620*MESCLUN_PRICE</x:f>
        <x:v>212804</x:v>
      </x:c>
      <x:c r="P11620" s="268" t="n">
        <x:f>I11620*TOMATO_FERTILIZER+J11620*CARROT_FERTILIZER+K11620*MESCLUN_FERTILIZER</x:f>
        <x:v>31680</x:v>
      </x:c>
      <x:c r="Q11620" s="268" t="n">
        <x:f>MIN(M11620,FARMER_HOURS)*FARMER_RATE+MAX(M11620-FARMER_HOURS,0)*TEMP_RATE</x:f>
        <x:v>168982.330215254</x:v>
      </x:c>
      <x:c r="R11620" s="268" t="n">
        <x:f>O11620-P11620-Q11620-FIXED_COST</x:f>
        <x:v>-7858.330215254013</x:v>
      </x:c>
      <x:c r="S11620" s="139" t="str">
        <x:f>IF(AND(L11620&lt;=TOTAL_BED_CAP,N11620&lt;=TEMP_WORKER_CAP),"YES","NO")</x:f>
        <x:v>NO</x:v>
      </x:c>
      <x:c r="T11620" s="139" t="n">
        <x:f>IF(S11620="YES",R11620,-1E+99)</x:f>
        <x:v>-1e+99</x:v>
      </x:c>
    </x:row>
    <x:row r="11621">
      <x:c r="A11621" s="139"/>
      <x:c r="B11621" s="139"/>
      <x:c r="C11621" s="139"/>
      <x:c r="D11621" s="139"/>
      <x:c r="E11621" s="139"/>
      <x:c r="F11621" s="139"/>
      <x:c r="G11621" s="139"/>
      <x:c r="H11621" s="139"/>
      <x:c r="I11621" s="266" t="n">
        <x:f>INT((ROW()-ROW($I$46))/((CARROT_CAP+1)*(MESCLUN_CAP+1)))</x:f>
        <x:v>17</x:v>
      </x:c>
      <x:c r="J11621" s="266" t="n">
        <x:f>MOD(INT((ROW()-ROW($I$46))/(MESCLUN_CAP+1)),CARROT_CAP+1)</x:f>
        <x:v>16</x:v>
      </x:c>
      <x:c r="K11621" s="266" t="n">
        <x:f>MOD(ROW()-ROW($I$46),MESCLUN_CAP+1)</x:f>
        <x:v>12</x:v>
      </x:c>
      <x:c r="L11621" s="266" t="n">
        <x:f>SUM(I11621:K11621)</x:f>
        <x:v>45</x:v>
      </x:c>
      <x:c r="M11621" s="267" t="n">
        <x:f>I11621*TOMATO_HOURS*WEEKS*(1+TOMATO_DIM)^I11621+J11621*CARROT_HOURS*WEEKS*(1+CARROT_DIM)^J11621+K11621*MESCLUN_HOURS*WEEKS*(1+MESCLUN_DIM)^K11621</x:f>
        <x:v>9072.709673526695</x:v>
      </x:c>
      <x:c r="N11621" s="267" t="n">
        <x:f>MAX(M11621-FARMER_HOURS,0)/TEMP_HOURS_PER_WORKER</x:f>
        <x:v>5.8004928288379825</x:v>
      </x:c>
      <x:c r="O11621" s="268" t="n">
        <x:f>I11621*TOMATO_PRICE+J11621*CARROT_PRICE+K11621*MESCLUN_PRICE</x:f>
        <x:v>215504</x:v>
      </x:c>
      <x:c r="P11621" s="268" t="n">
        <x:f>I11621*TOMATO_FERTILIZER+J11621*CARROT_FERTILIZER+K11621*MESCLUN_FERTILIZER</x:f>
        <x:v>32560</x:v>
      </x:c>
      <x:c r="Q11621" s="268" t="n">
        <x:f>MIN(M11621,FARMER_HOURS)*FARMER_RATE+MAX(M11621-FARMER_HOURS,0)*TEMP_RATE</x:f>
        <x:v>170012.32072094956</x:v>
      </x:c>
      <x:c r="R11621" s="268" t="n">
        <x:f>O11621-P11621-Q11621-FIXED_COST</x:f>
        <x:v>-7068.3207209495595</x:v>
      </x:c>
      <x:c r="S11621" s="139" t="str">
        <x:f>IF(AND(L11621&lt;=TOTAL_BED_CAP,N11621&lt;=TEMP_WORKER_CAP),"YES","NO")</x:f>
        <x:v>NO</x:v>
      </x:c>
      <x:c r="T11621" s="139" t="n">
        <x:f>IF(S11621="YES",R11621,-1E+99)</x:f>
        <x:v>-1e+99</x:v>
      </x:c>
    </x:row>
    <x:row r="11622">
      <x:c r="A11622" s="139"/>
      <x:c r="B11622" s="139"/>
      <x:c r="C11622" s="139"/>
      <x:c r="D11622" s="139"/>
      <x:c r="E11622" s="139"/>
      <x:c r="F11622" s="139"/>
      <x:c r="G11622" s="139"/>
      <x:c r="H11622" s="139"/>
      <x:c r="I11622" s="266" t="n">
        <x:f>INT((ROW()-ROW($I$46))/((CARROT_CAP+1)*(MESCLUN_CAP+1)))</x:f>
        <x:v>17</x:v>
      </x:c>
      <x:c r="J11622" s="266" t="n">
        <x:f>MOD(INT((ROW()-ROW($I$46))/(MESCLUN_CAP+1)),CARROT_CAP+1)</x:f>
        <x:v>16</x:v>
      </x:c>
      <x:c r="K11622" s="266" t="n">
        <x:f>MOD(ROW()-ROW($I$46),MESCLUN_CAP+1)</x:f>
        <x:v>13</x:v>
      </x:c>
      <x:c r="L11622" s="266" t="n">
        <x:f>SUM(I11622:K11622)</x:f>
        <x:v>46</x:v>
      </x:c>
      <x:c r="M11622" s="267" t="n">
        <x:f>I11622*TOMATO_HOURS*WEEKS*(1+TOMATO_DIM)^I11622+J11622*CARROT_HOURS*WEEKS*(1+CARROT_DIM)^J11622+K11622*MESCLUN_HOURS*WEEKS*(1+MESCLUN_DIM)^K11622</x:f>
        <x:v>9133.43164423508</x:v>
      </x:c>
      <x:c r="N11622" s="267" t="n">
        <x:f>MAX(M11622-FARMER_HOURS,0)/TEMP_HOURS_PER_WORKER</x:f>
        <x:v>5.842660864052139</x:v>
      </x:c>
      <x:c r="O11622" s="268" t="n">
        <x:f>I11622*TOMATO_PRICE+J11622*CARROT_PRICE+K11622*MESCLUN_PRICE</x:f>
        <x:v>218204</x:v>
      </x:c>
      <x:c r="P11622" s="268" t="n">
        <x:f>I11622*TOMATO_FERTILIZER+J11622*CARROT_FERTILIZER+K11622*MESCLUN_FERTILIZER</x:f>
        <x:v>33440</x:v>
      </x:c>
      <x:c r="Q11622" s="268" t="n">
        <x:f>MIN(M11622,FARMER_HOURS)*FARMER_RATE+MAX(M11622-FARMER_HOURS,0)*TEMP_RATE</x:f>
        <x:v>171066.52160130345</x:v>
      </x:c>
      <x:c r="R11622" s="268" t="n">
        <x:f>O11622-P11622-Q11622-FIXED_COST</x:f>
        <x:v>-6302.5216013034515</x:v>
      </x:c>
      <x:c r="S11622" s="139" t="str">
        <x:f>IF(AND(L11622&lt;=TOTAL_BED_CAP,N11622&lt;=TEMP_WORKER_CAP),"YES","NO")</x:f>
        <x:v>NO</x:v>
      </x:c>
      <x:c r="T11622" s="139" t="n">
        <x:f>IF(S11622="YES",R11622,-1E+99)</x:f>
        <x:v>-1e+99</x:v>
      </x:c>
    </x:row>
    <x:row r="11623">
      <x:c r="A11623" s="139"/>
      <x:c r="B11623" s="139"/>
      <x:c r="C11623" s="139"/>
      <x:c r="D11623" s="139"/>
      <x:c r="E11623" s="139"/>
      <x:c r="F11623" s="139"/>
      <x:c r="G11623" s="139"/>
      <x:c r="H11623" s="139"/>
      <x:c r="I11623" s="266" t="n">
        <x:f>INT((ROW()-ROW($I$46))/((CARROT_CAP+1)*(MESCLUN_CAP+1)))</x:f>
        <x:v>17</x:v>
      </x:c>
      <x:c r="J11623" s="266" t="n">
        <x:f>MOD(INT((ROW()-ROW($I$46))/(MESCLUN_CAP+1)),CARROT_CAP+1)</x:f>
        <x:v>16</x:v>
      </x:c>
      <x:c r="K11623" s="266" t="n">
        <x:f>MOD(ROW()-ROW($I$46),MESCLUN_CAP+1)</x:f>
        <x:v>14</x:v>
      </x:c>
      <x:c r="L11623" s="266" t="n">
        <x:f>SUM(I11623:K11623)</x:f>
        <x:v>47</x:v>
      </x:c>
      <x:c r="M11623" s="267" t="n">
        <x:f>I11623*TOMATO_HOURS*WEEKS*(1+TOMATO_DIM)^I11623+J11623*CARROT_HOURS*WEEKS*(1+CARROT_DIM)^J11623+K11623*MESCLUN_HOURS*WEEKS*(1+MESCLUN_DIM)^K11623</x:f>
        <x:v>9195.57372554874</x:v>
      </x:c>
      <x:c r="N11623" s="267" t="n">
        <x:f>MAX(M11623-FARMER_HOURS,0)/TEMP_HOURS_PER_WORKER</x:f>
        <x:v>5.885815087186625</x:v>
      </x:c>
      <x:c r="O11623" s="268" t="n">
        <x:f>I11623*TOMATO_PRICE+J11623*CARROT_PRICE+K11623*MESCLUN_PRICE</x:f>
        <x:v>220904</x:v>
      </x:c>
      <x:c r="P11623" s="268" t="n">
        <x:f>I11623*TOMATO_FERTILIZER+J11623*CARROT_FERTILIZER+K11623*MESCLUN_FERTILIZER</x:f>
        <x:v>34320</x:v>
      </x:c>
      <x:c r="Q11623" s="268" t="n">
        <x:f>MIN(M11623,FARMER_HOURS)*FARMER_RATE+MAX(M11623-FARMER_HOURS,0)*TEMP_RATE</x:f>
        <x:v>172145.37717966564</x:v>
      </x:c>
      <x:c r="R11623" s="268" t="n">
        <x:f>O11623-P11623-Q11623-FIXED_COST</x:f>
        <x:v>-5561.3771796656365</x:v>
      </x:c>
      <x:c r="S11623" s="139" t="str">
        <x:f>IF(AND(L11623&lt;=TOTAL_BED_CAP,N11623&lt;=TEMP_WORKER_CAP),"YES","NO")</x:f>
        <x:v>NO</x:v>
      </x:c>
      <x:c r="T11623" s="139" t="n">
        <x:f>IF(S11623="YES",R11623,-1E+99)</x:f>
        <x:v>-1e+99</x:v>
      </x:c>
    </x:row>
    <x:row r="11624">
      <x:c r="A11624" s="139"/>
      <x:c r="B11624" s="139"/>
      <x:c r="C11624" s="139"/>
      <x:c r="D11624" s="139"/>
      <x:c r="E11624" s="139"/>
      <x:c r="F11624" s="139"/>
      <x:c r="G11624" s="139"/>
      <x:c r="H11624" s="139"/>
      <x:c r="I11624" s="266" t="n">
        <x:f>INT((ROW()-ROW($I$46))/((CARROT_CAP+1)*(MESCLUN_CAP+1)))</x:f>
        <x:v>17</x:v>
      </x:c>
      <x:c r="J11624" s="266" t="n">
        <x:f>MOD(INT((ROW()-ROW($I$46))/(MESCLUN_CAP+1)),CARROT_CAP+1)</x:f>
        <x:v>16</x:v>
      </x:c>
      <x:c r="K11624" s="266" t="n">
        <x:f>MOD(ROW()-ROW($I$46),MESCLUN_CAP+1)</x:f>
        <x:v>15</x:v>
      </x:c>
      <x:c r="L11624" s="266" t="n">
        <x:f>SUM(I11624:K11624)</x:f>
        <x:v>48</x:v>
      </x:c>
      <x:c r="M11624" s="267" t="n">
        <x:f>I11624*TOMATO_HOURS*WEEKS*(1+TOMATO_DIM)^I11624+J11624*CARROT_HOURS*WEEKS*(1+CARROT_DIM)^J11624+K11624*MESCLUN_HOURS*WEEKS*(1+MESCLUN_DIM)^K11624</x:f>
        <x:v>9259.161932424888</x:v>
      </x:c>
      <x:c r="N11624" s="267" t="n">
        <x:f>MAX(M11624-FARMER_HOURS,0)/TEMP_HOURS_PER_WORKER</x:f>
        <x:v>5.92997356418395</x:v>
      </x:c>
      <x:c r="O11624" s="268" t="n">
        <x:f>I11624*TOMATO_PRICE+J11624*CARROT_PRICE+K11624*MESCLUN_PRICE</x:f>
        <x:v>223604</x:v>
      </x:c>
      <x:c r="P11624" s="268" t="n">
        <x:f>I11624*TOMATO_FERTILIZER+J11624*CARROT_FERTILIZER+K11624*MESCLUN_FERTILIZER</x:f>
        <x:v>35200</x:v>
      </x:c>
      <x:c r="Q11624" s="268" t="n">
        <x:f>MIN(M11624,FARMER_HOURS)*FARMER_RATE+MAX(M11624-FARMER_HOURS,0)*TEMP_RATE</x:f>
        <x:v>173249.33910459874</x:v>
      </x:c>
      <x:c r="R11624" s="268" t="n">
        <x:f>O11624-P11624-Q11624-FIXED_COST</x:f>
        <x:v>-4845.339104598737</x:v>
      </x:c>
      <x:c r="S11624" s="139" t="str">
        <x:f>IF(AND(L11624&lt;=TOTAL_BED_CAP,N11624&lt;=TEMP_WORKER_CAP),"YES","NO")</x:f>
        <x:v>NO</x:v>
      </x:c>
      <x:c r="T11624" s="139" t="n">
        <x:f>IF(S11624="YES",R11624,-1E+99)</x:f>
        <x:v>-1e+99</x:v>
      </x:c>
    </x:row>
    <x:row r="11625">
      <x:c r="A11625" s="139"/>
      <x:c r="B11625" s="139"/>
      <x:c r="C11625" s="139"/>
      <x:c r="D11625" s="139"/>
      <x:c r="E11625" s="139"/>
      <x:c r="F11625" s="139"/>
      <x:c r="G11625" s="139"/>
      <x:c r="H11625" s="139"/>
      <x:c r="I11625" s="266" t="n">
        <x:f>INT((ROW()-ROW($I$46))/((CARROT_CAP+1)*(MESCLUN_CAP+1)))</x:f>
        <x:v>17</x:v>
      </x:c>
      <x:c r="J11625" s="266" t="n">
        <x:f>MOD(INT((ROW()-ROW($I$46))/(MESCLUN_CAP+1)),CARROT_CAP+1)</x:f>
        <x:v>16</x:v>
      </x:c>
      <x:c r="K11625" s="266" t="n">
        <x:f>MOD(ROW()-ROW($I$46),MESCLUN_CAP+1)</x:f>
        <x:v>16</x:v>
      </x:c>
      <x:c r="L11625" s="266" t="n">
        <x:f>SUM(I11625:K11625)</x:f>
        <x:v>49</x:v>
      </x:c>
      <x:c r="M11625" s="267" t="n">
        <x:f>I11625*TOMATO_HOURS*WEEKS*(1+TOMATO_DIM)^I11625+J11625*CARROT_HOURS*WEEKS*(1+CARROT_DIM)^J11625+K11625*MESCLUN_HOURS*WEEKS*(1+MESCLUN_DIM)^K11625</x:f>
        <x:v>9324.222708302375</x:v>
      </x:c>
      <x:c r="N11625" s="267" t="n">
        <x:f>MAX(M11625-FARMER_HOURS,0)/TEMP_HOURS_PER_WORKER</x:f>
        <x:v>5.975154658543317</x:v>
      </x:c>
      <x:c r="O11625" s="268" t="n">
        <x:f>I11625*TOMATO_PRICE+J11625*CARROT_PRICE+K11625*MESCLUN_PRICE</x:f>
        <x:v>226304</x:v>
      </x:c>
      <x:c r="P11625" s="268" t="n">
        <x:f>I11625*TOMATO_FERTILIZER+J11625*CARROT_FERTILIZER+K11625*MESCLUN_FERTILIZER</x:f>
        <x:v>36080</x:v>
      </x:c>
      <x:c r="Q11625" s="268" t="n">
        <x:f>MIN(M11625,FARMER_HOURS)*FARMER_RATE+MAX(M11625-FARMER_HOURS,0)*TEMP_RATE</x:f>
        <x:v>174378.8664635829</x:v>
      </x:c>
      <x:c r="R11625" s="268" t="n">
        <x:f>O11625-P11625-Q11625-FIXED_COST</x:f>
        <x:v>-4154.8664635829045</x:v>
      </x:c>
      <x:c r="S11625" s="139" t="str">
        <x:f>IF(AND(L11625&lt;=TOTAL_BED_CAP,N11625&lt;=TEMP_WORKER_CAP),"YES","NO")</x:f>
        <x:v>NO</x:v>
      </x:c>
      <x:c r="T11625" s="139" t="n">
        <x:f>IF(S11625="YES",R11625,-1E+99)</x:f>
        <x:v>-1e+99</x:v>
      </x:c>
    </x:row>
    <x:row r="11626">
      <x:c r="A11626" s="139"/>
      <x:c r="B11626" s="139"/>
      <x:c r="C11626" s="139"/>
      <x:c r="D11626" s="139"/>
      <x:c r="E11626" s="139"/>
      <x:c r="F11626" s="139"/>
      <x:c r="G11626" s="139"/>
      <x:c r="H11626" s="139"/>
      <x:c r="I11626" s="266" t="n">
        <x:f>INT((ROW()-ROW($I$46))/((CARROT_CAP+1)*(MESCLUN_CAP+1)))</x:f>
        <x:v>17</x:v>
      </x:c>
      <x:c r="J11626" s="266" t="n">
        <x:f>MOD(INT((ROW()-ROW($I$46))/(MESCLUN_CAP+1)),CARROT_CAP+1)</x:f>
        <x:v>16</x:v>
      </x:c>
      <x:c r="K11626" s="266" t="n">
        <x:f>MOD(ROW()-ROW($I$46),MESCLUN_CAP+1)</x:f>
        <x:v>17</x:v>
      </x:c>
      <x:c r="L11626" s="266" t="n">
        <x:f>SUM(I11626:K11626)</x:f>
        <x:v>50</x:v>
      </x:c>
      <x:c r="M11626" s="267" t="n">
        <x:f>I11626*TOMATO_HOURS*WEEKS*(1+TOMATO_DIM)^I11626+J11626*CARROT_HOURS*WEEKS*(1+CARROT_DIM)^J11626+K11626*MESCLUN_HOURS*WEEKS*(1+MESCLUN_DIM)^K11626</x:f>
        <x:v>9390.782931748916</x:v>
      </x:c>
      <x:c r="N11626" s="267" t="n">
        <x:f>MAX(M11626-FARMER_HOURS,0)/TEMP_HOURS_PER_WORKER</x:f>
        <x:v>6.021377035936747</x:v>
      </x:c>
      <x:c r="O11626" s="268" t="n">
        <x:f>I11626*TOMATO_PRICE+J11626*CARROT_PRICE+K11626*MESCLUN_PRICE</x:f>
        <x:v>229004</x:v>
      </x:c>
      <x:c r="P11626" s="268" t="n">
        <x:f>I11626*TOMATO_FERTILIZER+J11626*CARROT_FERTILIZER+K11626*MESCLUN_FERTILIZER</x:f>
        <x:v>36960</x:v>
      </x:c>
      <x:c r="Q11626" s="268" t="n">
        <x:f>MIN(M11626,FARMER_HOURS)*FARMER_RATE+MAX(M11626-FARMER_HOURS,0)*TEMP_RATE</x:f>
        <x:v>175534.42589841867</x:v>
      </x:c>
      <x:c r="R11626" s="268" t="n">
        <x:f>O11626-P11626-Q11626-FIXED_COST</x:f>
        <x:v>-3490.4258984186745</x:v>
      </x:c>
      <x:c r="S11626" s="139" t="str">
        <x:f>IF(AND(L11626&lt;=TOTAL_BED_CAP,N11626&lt;=TEMP_WORKER_CAP),"YES","NO")</x:f>
        <x:v>NO</x:v>
      </x:c>
      <x:c r="T11626" s="139" t="n">
        <x:f>IF(S11626="YES",R11626,-1E+99)</x:f>
        <x:v>-1e+99</x:v>
      </x:c>
    </x:row>
    <x:row r="11627">
      <x:c r="A11627" s="139"/>
      <x:c r="B11627" s="139"/>
      <x:c r="C11627" s="139"/>
      <x:c r="D11627" s="139"/>
      <x:c r="E11627" s="139"/>
      <x:c r="F11627" s="139"/>
      <x:c r="G11627" s="139"/>
      <x:c r="H11627" s="139"/>
      <x:c r="I11627" s="266" t="n">
        <x:f>INT((ROW()-ROW($I$46))/((CARROT_CAP+1)*(MESCLUN_CAP+1)))</x:f>
        <x:v>17</x:v>
      </x:c>
      <x:c r="J11627" s="266" t="n">
        <x:f>MOD(INT((ROW()-ROW($I$46))/(MESCLUN_CAP+1)),CARROT_CAP+1)</x:f>
        <x:v>16</x:v>
      </x:c>
      <x:c r="K11627" s="266" t="n">
        <x:f>MOD(ROW()-ROW($I$46),MESCLUN_CAP+1)</x:f>
        <x:v>18</x:v>
      </x:c>
      <x:c r="L11627" s="266" t="n">
        <x:f>SUM(I11627:K11627)</x:f>
        <x:v>51</x:v>
      </x:c>
      <x:c r="M11627" s="267" t="n">
        <x:f>I11627*TOMATO_HOURS*WEEKS*(1+TOMATO_DIM)^I11627+J11627*CARROT_HOURS*WEEKS*(1+CARROT_DIM)^J11627+K11627*MESCLUN_HOURS*WEEKS*(1+MESCLUN_DIM)^K11627</x:f>
        <x:v>9458.869923207503</x:v>
      </x:c>
      <x:c r="N11627" s="267" t="n">
        <x:f>MAX(M11627-FARMER_HOURS,0)/TEMP_HOURS_PER_WORKER</x:f>
        <x:v>6.0686596688940995</x:v>
      </x:c>
      <x:c r="O11627" s="268" t="n">
        <x:f>I11627*TOMATO_PRICE+J11627*CARROT_PRICE+K11627*MESCLUN_PRICE</x:f>
        <x:v>231704</x:v>
      </x:c>
      <x:c r="P11627" s="268" t="n">
        <x:f>I11627*TOMATO_FERTILIZER+J11627*CARROT_FERTILIZER+K11627*MESCLUN_FERTILIZER</x:f>
        <x:v>37840</x:v>
      </x:c>
      <x:c r="Q11627" s="268" t="n">
        <x:f>MIN(M11627,FARMER_HOURS)*FARMER_RATE+MAX(M11627-FARMER_HOURS,0)*TEMP_RATE</x:f>
        <x:v>176716.49172235248</x:v>
      </x:c>
      <x:c r="R11627" s="268" t="n">
        <x:f>O11627-P11627-Q11627-FIXED_COST</x:f>
        <x:v>-2852.4917223524826</x:v>
      </x:c>
      <x:c r="S11627" s="139" t="str">
        <x:f>IF(AND(L11627&lt;=TOTAL_BED_CAP,N11627&lt;=TEMP_WORKER_CAP),"YES","NO")</x:f>
        <x:v>NO</x:v>
      </x:c>
      <x:c r="T11627" s="139" t="n">
        <x:f>IF(S11627="YES",R11627,-1E+99)</x:f>
        <x:v>-1e+99</x:v>
      </x:c>
    </x:row>
    <x:row r="11628">
      <x:c r="A11628" s="139"/>
      <x:c r="B11628" s="139"/>
      <x:c r="C11628" s="139"/>
      <x:c r="D11628" s="139"/>
      <x:c r="E11628" s="139"/>
      <x:c r="F11628" s="139"/>
      <x:c r="G11628" s="139"/>
      <x:c r="H11628" s="139"/>
      <x:c r="I11628" s="266" t="n">
        <x:f>INT((ROW()-ROW($I$46))/((CARROT_CAP+1)*(MESCLUN_CAP+1)))</x:f>
        <x:v>17</x:v>
      </x:c>
      <x:c r="J11628" s="266" t="n">
        <x:f>MOD(INT((ROW()-ROW($I$46))/(MESCLUN_CAP+1)),CARROT_CAP+1)</x:f>
        <x:v>16</x:v>
      </x:c>
      <x:c r="K11628" s="266" t="n">
        <x:f>MOD(ROW()-ROW($I$46),MESCLUN_CAP+1)</x:f>
        <x:v>19</x:v>
      </x:c>
      <x:c r="L11628" s="266" t="n">
        <x:f>SUM(I11628:K11628)</x:f>
        <x:v>52</x:v>
      </x:c>
      <x:c r="M11628" s="267" t="n">
        <x:f>I11628*TOMATO_HOURS*WEEKS*(1+TOMATO_DIM)^I11628+J11628*CARROT_HOURS*WEEKS*(1+CARROT_DIM)^J11628+K11628*MESCLUN_HOURS*WEEKS*(1+MESCLUN_DIM)^K11628</x:f>
        <x:v>9528.511451843526</x:v>
      </x:c>
      <x:c r="N11628" s="267" t="n">
        <x:f>MAX(M11628-FARMER_HOURS,0)/TEMP_HOURS_PER_WORKER</x:f>
        <x:v>6.117021841558004</x:v>
      </x:c>
      <x:c r="O11628" s="268" t="n">
        <x:f>I11628*TOMATO_PRICE+J11628*CARROT_PRICE+K11628*MESCLUN_PRICE</x:f>
        <x:v>234404</x:v>
      </x:c>
      <x:c r="P11628" s="268" t="n">
        <x:f>I11628*TOMATO_FERTILIZER+J11628*CARROT_FERTILIZER+K11628*MESCLUN_FERTILIZER</x:f>
        <x:v>38720</x:v>
      </x:c>
      <x:c r="Q11628" s="268" t="n">
        <x:f>MIN(M11628,FARMER_HOURS)*FARMER_RATE+MAX(M11628-FARMER_HOURS,0)*TEMP_RATE</x:f>
        <x:v>177925.5460389501</x:v>
      </x:c>
      <x:c r="R11628" s="268" t="n">
        <x:f>O11628-P11628-Q11628-FIXED_COST</x:f>
        <x:v>-2241.546038950095</x:v>
      </x:c>
      <x:c r="S11628" s="139" t="str">
        <x:f>IF(AND(L11628&lt;=TOTAL_BED_CAP,N11628&lt;=TEMP_WORKER_CAP),"YES","NO")</x:f>
        <x:v>NO</x:v>
      </x:c>
      <x:c r="T11628" s="139" t="n">
        <x:f>IF(S11628="YES",R11628,-1E+99)</x:f>
        <x:v>-1e+99</x:v>
      </x:c>
    </x:row>
    <x:row r="11629">
      <x:c r="A11629" s="139"/>
      <x:c r="B11629" s="139"/>
      <x:c r="C11629" s="139"/>
      <x:c r="D11629" s="139"/>
      <x:c r="E11629" s="139"/>
      <x:c r="F11629" s="139"/>
      <x:c r="G11629" s="139"/>
      <x:c r="H11629" s="139"/>
      <x:c r="I11629" s="266" t="n">
        <x:f>INT((ROW()-ROW($I$46))/((CARROT_CAP+1)*(MESCLUN_CAP+1)))</x:f>
        <x:v>17</x:v>
      </x:c>
      <x:c r="J11629" s="266" t="n">
        <x:f>MOD(INT((ROW()-ROW($I$46))/(MESCLUN_CAP+1)),CARROT_CAP+1)</x:f>
        <x:v>16</x:v>
      </x:c>
      <x:c r="K11629" s="266" t="n">
        <x:f>MOD(ROW()-ROW($I$46),MESCLUN_CAP+1)</x:f>
        <x:v>20</x:v>
      </x:c>
      <x:c r="L11629" s="266" t="n">
        <x:f>SUM(I11629:K11629)</x:f>
        <x:v>53</x:v>
      </x:c>
      <x:c r="M11629" s="267" t="n">
        <x:f>I11629*TOMATO_HOURS*WEEKS*(1+TOMATO_DIM)^I11629+J11629*CARROT_HOURS*WEEKS*(1+CARROT_DIM)^J11629+K11629*MESCLUN_HOURS*WEEKS*(1+MESCLUN_DIM)^K11629</x:f>
        <x:v>9599.735742494002</x:v>
      </x:c>
      <x:c r="N11629" s="267" t="n">
        <x:f>MAX(M11629-FARMER_HOURS,0)/TEMP_HOURS_PER_WORKER</x:f>
        <x:v>6.166483154509724</x:v>
      </x:c>
      <x:c r="O11629" s="268" t="n">
        <x:f>I11629*TOMATO_PRICE+J11629*CARROT_PRICE+K11629*MESCLUN_PRICE</x:f>
        <x:v>237104</x:v>
      </x:c>
      <x:c r="P11629" s="268" t="n">
        <x:f>I11629*TOMATO_FERTILIZER+J11629*CARROT_FERTILIZER+K11629*MESCLUN_FERTILIZER</x:f>
        <x:v>39600</x:v>
      </x:c>
      <x:c r="Q11629" s="268" t="n">
        <x:f>MIN(M11629,FARMER_HOURS)*FARMER_RATE+MAX(M11629-FARMER_HOURS,0)*TEMP_RATE</x:f>
        <x:v>179162.07886274307</x:v>
      </x:c>
      <x:c r="R11629" s="268" t="n">
        <x:f>O11629-P11629-Q11629-FIXED_COST</x:f>
        <x:v>-1658.0788627430738</x:v>
      </x:c>
      <x:c r="S11629" s="139" t="str">
        <x:f>IF(AND(L11629&lt;=TOTAL_BED_CAP,N11629&lt;=TEMP_WORKER_CAP),"YES","NO")</x:f>
        <x:v>NO</x:v>
      </x:c>
      <x:c r="T11629" s="139" t="n">
        <x:f>IF(S11629="YES",R11629,-1E+99)</x:f>
        <x:v>-1e+99</x:v>
      </x:c>
    </x:row>
    <x:row r="11630">
      <x:c r="A11630" s="139"/>
      <x:c r="B11630" s="139"/>
      <x:c r="C11630" s="139"/>
      <x:c r="D11630" s="139"/>
      <x:c r="E11630" s="139"/>
      <x:c r="F11630" s="139"/>
      <x:c r="G11630" s="139"/>
      <x:c r="H11630" s="139"/>
      <x:c r="I11630" s="266" t="n">
        <x:f>INT((ROW()-ROW($I$46))/((CARROT_CAP+1)*(MESCLUN_CAP+1)))</x:f>
        <x:v>17</x:v>
      </x:c>
      <x:c r="J11630" s="266" t="n">
        <x:f>MOD(INT((ROW()-ROW($I$46))/(MESCLUN_CAP+1)),CARROT_CAP+1)</x:f>
        <x:v>16</x:v>
      </x:c>
      <x:c r="K11630" s="266" t="n">
        <x:f>MOD(ROW()-ROW($I$46),MESCLUN_CAP+1)</x:f>
        <x:v>21</x:v>
      </x:c>
      <x:c r="L11630" s="266" t="n">
        <x:f>SUM(I11630:K11630)</x:f>
        <x:v>54</x:v>
      </x:c>
      <x:c r="M11630" s="267" t="n">
        <x:f>I11630*TOMATO_HOURS*WEEKS*(1+TOMATO_DIM)^I11630+J11630*CARROT_HOURS*WEEKS*(1+CARROT_DIM)^J11630+K11630*MESCLUN_HOURS*WEEKS*(1+MESCLUN_DIM)^K11630</x:f>
        <x:v>9672.571482720447</x:v>
      </x:c>
      <x:c r="N11630" s="267" t="n">
        <x:f>MAX(M11630-FARMER_HOURS,0)/TEMP_HOURS_PER_WORKER</x:f>
        <x:v>6.2170635296669765</x:v>
      </x:c>
      <x:c r="O11630" s="268" t="n">
        <x:f>I11630*TOMATO_PRICE+J11630*CARROT_PRICE+K11630*MESCLUN_PRICE</x:f>
        <x:v>239804</x:v>
      </x:c>
      <x:c r="P11630" s="268" t="n">
        <x:f>I11630*TOMATO_FERTILIZER+J11630*CARROT_FERTILIZER+K11630*MESCLUN_FERTILIZER</x:f>
        <x:v>40480</x:v>
      </x:c>
      <x:c r="Q11630" s="268" t="n">
        <x:f>MIN(M11630,FARMER_HOURS)*FARMER_RATE+MAX(M11630-FARMER_HOURS,0)*TEMP_RATE</x:f>
        <x:v>180426.5882416744</x:v>
      </x:c>
      <x:c r="R11630" s="268" t="n">
        <x:f>O11630-P11630-Q11630-FIXED_COST</x:f>
        <x:v>-1102.5882416744134</x:v>
      </x:c>
      <x:c r="S11630" s="139" t="str">
        <x:f>IF(AND(L11630&lt;=TOTAL_BED_CAP,N11630&lt;=TEMP_WORKER_CAP),"YES","NO")</x:f>
        <x:v>NO</x:v>
      </x:c>
      <x:c r="T11630" s="139" t="n">
        <x:f>IF(S11630="YES",R11630,-1E+99)</x:f>
        <x:v>-1e+99</x:v>
      </x:c>
    </x:row>
    <x:row r="11631">
      <x:c r="A11631" s="139"/>
      <x:c r="B11631" s="139"/>
      <x:c r="C11631" s="139"/>
      <x:c r="D11631" s="139"/>
      <x:c r="E11631" s="139"/>
      <x:c r="F11631" s="139"/>
      <x:c r="G11631" s="139"/>
      <x:c r="H11631" s="139"/>
      <x:c r="I11631" s="266" t="n">
        <x:f>INT((ROW()-ROW($I$46))/((CARROT_CAP+1)*(MESCLUN_CAP+1)))</x:f>
        <x:v>17</x:v>
      </x:c>
      <x:c r="J11631" s="266" t="n">
        <x:f>MOD(INT((ROW()-ROW($I$46))/(MESCLUN_CAP+1)),CARROT_CAP+1)</x:f>
        <x:v>16</x:v>
      </x:c>
      <x:c r="K11631" s="266" t="n">
        <x:f>MOD(ROW()-ROW($I$46),MESCLUN_CAP+1)</x:f>
        <x:v>22</x:v>
      </x:c>
      <x:c r="L11631" s="266" t="n">
        <x:f>SUM(I11631:K11631)</x:f>
        <x:v>55</x:v>
      </x:c>
      <x:c r="M11631" s="267" t="n">
        <x:f>I11631*TOMATO_HOURS*WEEKS*(1+TOMATO_DIM)^I11631+J11631*CARROT_HOURS*WEEKS*(1+CARROT_DIM)^J11631+K11631*MESCLUN_HOURS*WEEKS*(1+MESCLUN_DIM)^K11631</x:f>
        <x:v>9747.047829966843</x:v>
      </x:c>
      <x:c r="N11631" s="267" t="n">
        <x:f>MAX(M11631-FARMER_HOURS,0)/TEMP_HOURS_PER_WORKER</x:f>
        <x:v>6.268783215254752</x:v>
      </x:c>
      <x:c r="O11631" s="268" t="n">
        <x:f>I11631*TOMATO_PRICE+J11631*CARROT_PRICE+K11631*MESCLUN_PRICE</x:f>
        <x:v>242504</x:v>
      </x:c>
      <x:c r="P11631" s="268" t="n">
        <x:f>I11631*TOMATO_FERTILIZER+J11631*CARROT_FERTILIZER+K11631*MESCLUN_FERTILIZER</x:f>
        <x:v>41360</x:v>
      </x:c>
      <x:c r="Q11631" s="268" t="n">
        <x:f>MIN(M11631,FARMER_HOURS)*FARMER_RATE+MAX(M11631-FARMER_HOURS,0)*TEMP_RATE</x:f>
        <x:v>181719.5803813688</x:v>
      </x:c>
      <x:c r="R11631" s="268" t="n">
        <x:f>O11631-P11631-Q11631-FIXED_COST</x:f>
        <x:v>-575.5803813688108</x:v>
      </x:c>
      <x:c r="S11631" s="139" t="str">
        <x:f>IF(AND(L11631&lt;=TOTAL_BED_CAP,N11631&lt;=TEMP_WORKER_CAP),"YES","NO")</x:f>
        <x:v>NO</x:v>
      </x:c>
      <x:c r="T11631" s="139" t="n">
        <x:f>IF(S11631="YES",R11631,-1E+99)</x:f>
        <x:v>-1e+99</x:v>
      </x:c>
    </x:row>
    <x:row r="11632">
      <x:c r="A11632" s="139"/>
      <x:c r="B11632" s="139"/>
      <x:c r="C11632" s="139"/>
      <x:c r="D11632" s="139"/>
      <x:c r="E11632" s="139"/>
      <x:c r="F11632" s="139"/>
      <x:c r="G11632" s="139"/>
      <x:c r="H11632" s="139"/>
      <x:c r="I11632" s="266" t="n">
        <x:f>INT((ROW()-ROW($I$46))/((CARROT_CAP+1)*(MESCLUN_CAP+1)))</x:f>
        <x:v>17</x:v>
      </x:c>
      <x:c r="J11632" s="266" t="n">
        <x:f>MOD(INT((ROW()-ROW($I$46))/(MESCLUN_CAP+1)),CARROT_CAP+1)</x:f>
        <x:v>16</x:v>
      </x:c>
      <x:c r="K11632" s="266" t="n">
        <x:f>MOD(ROW()-ROW($I$46),MESCLUN_CAP+1)</x:f>
        <x:v>23</x:v>
      </x:c>
      <x:c r="L11632" s="266" t="n">
        <x:f>SUM(I11632:K11632)</x:f>
        <x:v>56</x:v>
      </x:c>
      <x:c r="M11632" s="267" t="n">
        <x:f>I11632*TOMATO_HOURS*WEEKS*(1+TOMATO_DIM)^I11632+J11632*CARROT_HOURS*WEEKS*(1+CARROT_DIM)^J11632+K11632*MESCLUN_HOURS*WEEKS*(1+MESCLUN_DIM)^K11632</x:f>
        <x:v>9823.194418824278</x:v>
      </x:c>
      <x:c r="N11632" s="267" t="n">
        <x:f>MAX(M11632-FARMER_HOURS,0)/TEMP_HOURS_PER_WORKER</x:f>
        <x:v>6.321662790850193</x:v>
      </x:c>
      <x:c r="O11632" s="268" t="n">
        <x:f>I11632*TOMATO_PRICE+J11632*CARROT_PRICE+K11632*MESCLUN_PRICE</x:f>
        <x:v>245204</x:v>
      </x:c>
      <x:c r="P11632" s="268" t="n">
        <x:f>I11632*TOMATO_FERTILIZER+J11632*CARROT_FERTILIZER+K11632*MESCLUN_FERTILIZER</x:f>
        <x:v>42240</x:v>
      </x:c>
      <x:c r="Q11632" s="268" t="n">
        <x:f>MIN(M11632,FARMER_HOURS)*FARMER_RATE+MAX(M11632-FARMER_HOURS,0)*TEMP_RATE</x:f>
        <x:v>183041.5697712548</x:v>
      </x:c>
      <x:c r="R11632" s="268" t="n">
        <x:f>O11632-P11632-Q11632-FIXED_COST</x:f>
        <x:v>-77.56977125481353</x:v>
      </x:c>
      <x:c r="S11632" s="139" t="str">
        <x:f>IF(AND(L11632&lt;=TOTAL_BED_CAP,N11632&lt;=TEMP_WORKER_CAP),"YES","NO")</x:f>
        <x:v>NO</x:v>
      </x:c>
      <x:c r="T11632" s="139" t="n">
        <x:f>IF(S11632="YES",R11632,-1E+99)</x:f>
        <x:v>-1e+99</x:v>
      </x:c>
    </x:row>
    <x:row r="11633">
      <x:c r="A11633" s="139"/>
      <x:c r="B11633" s="139"/>
      <x:c r="C11633" s="139"/>
      <x:c r="D11633" s="139"/>
      <x:c r="E11633" s="139"/>
      <x:c r="F11633" s="139"/>
      <x:c r="G11633" s="139"/>
      <x:c r="H11633" s="139"/>
      <x:c r="I11633" s="266" t="n">
        <x:f>INT((ROW()-ROW($I$46))/((CARROT_CAP+1)*(MESCLUN_CAP+1)))</x:f>
        <x:v>17</x:v>
      </x:c>
      <x:c r="J11633" s="266" t="n">
        <x:f>MOD(INT((ROW()-ROW($I$46))/(MESCLUN_CAP+1)),CARROT_CAP+1)</x:f>
        <x:v>16</x:v>
      </x:c>
      <x:c r="K11633" s="266" t="n">
        <x:f>MOD(ROW()-ROW($I$46),MESCLUN_CAP+1)</x:f>
        <x:v>24</x:v>
      </x:c>
      <x:c r="L11633" s="266" t="n">
        <x:f>SUM(I11633:K11633)</x:f>
        <x:v>57</x:v>
      </x:c>
      <x:c r="M11633" s="267" t="n">
        <x:f>I11633*TOMATO_HOURS*WEEKS*(1+TOMATO_DIM)^I11633+J11633*CARROT_HOURS*WEEKS*(1+CARROT_DIM)^J11633+K11633*MESCLUN_HOURS*WEEKS*(1+MESCLUN_DIM)^K11633</x:f>
        <x:v>9901.041368403774</x:v>
      </x:c>
      <x:c r="N11633" s="267" t="n">
        <x:f>MAX(M11633-FARMER_HOURS,0)/TEMP_HOURS_PER_WORKER</x:f>
        <x:v>6.375723172502621</x:v>
      </x:c>
      <x:c r="O11633" s="268" t="n">
        <x:f>I11633*TOMATO_PRICE+J11633*CARROT_PRICE+K11633*MESCLUN_PRICE</x:f>
        <x:v>247904</x:v>
      </x:c>
      <x:c r="P11633" s="268" t="n">
        <x:f>I11633*TOMATO_FERTILIZER+J11633*CARROT_FERTILIZER+K11633*MESCLUN_FERTILIZER</x:f>
        <x:v>43120</x:v>
      </x:c>
      <x:c r="Q11633" s="268" t="n">
        <x:f>MIN(M11633,FARMER_HOURS)*FARMER_RATE+MAX(M11633-FARMER_HOURS,0)*TEMP_RATE</x:f>
        <x:v>184393.0793125655</x:v>
      </x:c>
      <x:c r="R11633" s="268" t="n">
        <x:f>O11633-P11633-Q11633-FIXED_COST</x:f>
        <x:v>390.92068743449636</x:v>
      </x:c>
      <x:c r="S11633" s="139" t="str">
        <x:f>IF(AND(L11633&lt;=TOTAL_BED_CAP,N11633&lt;=TEMP_WORKER_CAP),"YES","NO")</x:f>
        <x:v>NO</x:v>
      </x:c>
      <x:c r="T11633" s="139" t="n">
        <x:f>IF(S11633="YES",R11633,-1E+99)</x:f>
        <x:v>-1e+99</x:v>
      </x:c>
    </x:row>
    <x:row r="11634">
      <x:c r="A11634" s="139"/>
      <x:c r="B11634" s="139"/>
      <x:c r="C11634" s="139"/>
      <x:c r="D11634" s="139"/>
      <x:c r="E11634" s="139"/>
      <x:c r="F11634" s="139"/>
      <x:c r="G11634" s="139"/>
      <x:c r="H11634" s="139"/>
      <x:c r="I11634" s="266" t="n">
        <x:f>INT((ROW()-ROW($I$46))/((CARROT_CAP+1)*(MESCLUN_CAP+1)))</x:f>
        <x:v>17</x:v>
      </x:c>
      <x:c r="J11634" s="266" t="n">
        <x:f>MOD(INT((ROW()-ROW($I$46))/(MESCLUN_CAP+1)),CARROT_CAP+1)</x:f>
        <x:v>16</x:v>
      </x:c>
      <x:c r="K11634" s="266" t="n">
        <x:f>MOD(ROW()-ROW($I$46),MESCLUN_CAP+1)</x:f>
        <x:v>25</x:v>
      </x:c>
      <x:c r="L11634" s="266" t="n">
        <x:f>SUM(I11634:K11634)</x:f>
        <x:v>58</x:v>
      </x:c>
      <x:c r="M11634" s="267" t="n">
        <x:f>I11634*TOMATO_HOURS*WEEKS*(1+TOMATO_DIM)^I11634+J11634*CARROT_HOURS*WEEKS*(1+CARROT_DIM)^J11634+K11634*MESCLUN_HOURS*WEEKS*(1+MESCLUN_DIM)^K11634</x:f>
        <x:v>9980.619289818871</x:v>
      </x:c>
      <x:c r="N11634" s="267" t="n">
        <x:f>MAX(M11634-FARMER_HOURS,0)/TEMP_HOURS_PER_WORKER</x:f>
        <x:v>6.430985617929772</x:v>
      </x:c>
      <x:c r="O11634" s="268" t="n">
        <x:f>I11634*TOMATO_PRICE+J11634*CARROT_PRICE+K11634*MESCLUN_PRICE</x:f>
        <x:v>250604</x:v>
      </x:c>
      <x:c r="P11634" s="268" t="n">
        <x:f>I11634*TOMATO_FERTILIZER+J11634*CARROT_FERTILIZER+K11634*MESCLUN_FERTILIZER</x:f>
        <x:v>44000</x:v>
      </x:c>
      <x:c r="Q11634" s="268" t="n">
        <x:f>MIN(M11634,FARMER_HOURS)*FARMER_RATE+MAX(M11634-FARMER_HOURS,0)*TEMP_RATE</x:f>
        <x:v>185774.6404482443</x:v>
      </x:c>
      <x:c r="R11634" s="268" t="n">
        <x:f>O11634-P11634-Q11634-FIXED_COST</x:f>
        <x:v>829.3595517557114</x:v>
      </x:c>
      <x:c r="S11634" s="139" t="str">
        <x:f>IF(AND(L11634&lt;=TOTAL_BED_CAP,N11634&lt;=TEMP_WORKER_CAP),"YES","NO")</x:f>
        <x:v>NO</x:v>
      </x:c>
      <x:c r="T11634" s="139" t="n">
        <x:f>IF(S11634="YES",R11634,-1E+99)</x:f>
        <x:v>-1e+99</x:v>
      </x:c>
    </x:row>
    <x:row r="11635">
      <x:c r="A11635" s="139"/>
      <x:c r="B11635" s="139"/>
      <x:c r="C11635" s="139"/>
      <x:c r="D11635" s="139"/>
      <x:c r="E11635" s="139"/>
      <x:c r="F11635" s="139"/>
      <x:c r="G11635" s="139"/>
      <x:c r="H11635" s="139"/>
      <x:c r="I11635" s="266" t="n">
        <x:f>INT((ROW()-ROW($I$46))/((CARROT_CAP+1)*(MESCLUN_CAP+1)))</x:f>
        <x:v>17</x:v>
      </x:c>
      <x:c r="J11635" s="266" t="n">
        <x:f>MOD(INT((ROW()-ROW($I$46))/(MESCLUN_CAP+1)),CARROT_CAP+1)</x:f>
        <x:v>16</x:v>
      </x:c>
      <x:c r="K11635" s="266" t="n">
        <x:f>MOD(ROW()-ROW($I$46),MESCLUN_CAP+1)</x:f>
        <x:v>26</x:v>
      </x:c>
      <x:c r="L11635" s="266" t="n">
        <x:f>SUM(I11635:K11635)</x:f>
        <x:v>59</x:v>
      </x:c>
      <x:c r="M11635" s="267" t="n">
        <x:f>I11635*TOMATO_HOURS*WEEKS*(1+TOMATO_DIM)^I11635+J11635*CARROT_HOURS*WEEKS*(1+CARROT_DIM)^J11635+K11635*MESCLUN_HOURS*WEEKS*(1+MESCLUN_DIM)^K11635</x:f>
        <x:v>10061.95929377959</x:v>
      </x:c>
      <x:c r="N11635" s="267" t="n">
        <x:f>MAX(M11635-FARMER_HOURS,0)/TEMP_HOURS_PER_WORKER</x:f>
        <x:v>6.4874717317913815</x:v>
      </x:c>
      <x:c r="O11635" s="268" t="n">
        <x:f>I11635*TOMATO_PRICE+J11635*CARROT_PRICE+K11635*MESCLUN_PRICE</x:f>
        <x:v>253304</x:v>
      </x:c>
      <x:c r="P11635" s="268" t="n">
        <x:f>I11635*TOMATO_FERTILIZER+J11635*CARROT_FERTILIZER+K11635*MESCLUN_FERTILIZER</x:f>
        <x:v>44880</x:v>
      </x:c>
      <x:c r="Q11635" s="268" t="n">
        <x:f>MIN(M11635,FARMER_HOURS)*FARMER_RATE+MAX(M11635-FARMER_HOURS,0)*TEMP_RATE</x:f>
        <x:v>187186.79329478453</x:v>
      </x:c>
      <x:c r="R11635" s="268" t="n">
        <x:f>O11635-P11635-Q11635-FIXED_COST</x:f>
        <x:v>1237.2067052154744</x:v>
      </x:c>
      <x:c r="S11635" s="139" t="str">
        <x:f>IF(AND(L11635&lt;=TOTAL_BED_CAP,N11635&lt;=TEMP_WORKER_CAP),"YES","NO")</x:f>
        <x:v>NO</x:v>
      </x:c>
      <x:c r="T11635" s="139" t="n">
        <x:f>IF(S11635="YES",R11635,-1E+99)</x:f>
        <x:v>-1e+99</x:v>
      </x:c>
    </x:row>
    <x:row r="11636">
      <x:c r="A11636" s="139"/>
      <x:c r="B11636" s="139"/>
      <x:c r="C11636" s="139"/>
      <x:c r="D11636" s="139"/>
      <x:c r="E11636" s="139"/>
      <x:c r="F11636" s="139"/>
      <x:c r="G11636" s="139"/>
      <x:c r="H11636" s="139"/>
      <x:c r="I11636" s="266" t="n">
        <x:f>INT((ROW()-ROW($I$46))/((CARROT_CAP+1)*(MESCLUN_CAP+1)))</x:f>
        <x:v>17</x:v>
      </x:c>
      <x:c r="J11636" s="266" t="n">
        <x:f>MOD(INT((ROW()-ROW($I$46))/(MESCLUN_CAP+1)),CARROT_CAP+1)</x:f>
        <x:v>16</x:v>
      </x:c>
      <x:c r="K11636" s="266" t="n">
        <x:f>MOD(ROW()-ROW($I$46),MESCLUN_CAP+1)</x:f>
        <x:v>27</x:v>
      </x:c>
      <x:c r="L11636" s="266" t="n">
        <x:f>SUM(I11636:K11636)</x:f>
        <x:v>60</x:v>
      </x:c>
      <x:c r="M11636" s="267" t="n">
        <x:f>I11636*TOMATO_HOURS*WEEKS*(1+TOMATO_DIM)^I11636+J11636*CARROT_HOURS*WEEKS*(1+CARROT_DIM)^J11636+K11636*MESCLUN_HOURS*WEEKS*(1+MESCLUN_DIM)^K11636</x:f>
        <x:v>10145.092998299346</x:v>
      </x:c>
      <x:c r="N11636" s="267" t="n">
        <x:f>MAX(M11636-FARMER_HOURS,0)/TEMP_HOURS_PER_WORKER</x:f>
        <x:v>6.545203471041212</x:v>
      </x:c>
      <x:c r="O11636" s="268" t="n">
        <x:f>I11636*TOMATO_PRICE+J11636*CARROT_PRICE+K11636*MESCLUN_PRICE</x:f>
        <x:v>256004</x:v>
      </x:c>
      <x:c r="P11636" s="268" t="n">
        <x:f>I11636*TOMATO_FERTILIZER+J11636*CARROT_FERTILIZER+K11636*MESCLUN_FERTILIZER</x:f>
        <x:v>45760</x:v>
      </x:c>
      <x:c r="Q11636" s="268" t="n">
        <x:f>MIN(M11636,FARMER_HOURS)*FARMER_RATE+MAX(M11636-FARMER_HOURS,0)*TEMP_RATE</x:f>
        <x:v>188630.0867760303</x:v>
      </x:c>
      <x:c r="R11636" s="268" t="n">
        <x:f>O11636-P11636-Q11636-FIXED_COST</x:f>
        <x:v>1613.913223969692</x:v>
      </x:c>
      <x:c r="S11636" s="139" t="str">
        <x:f>IF(AND(L11636&lt;=TOTAL_BED_CAP,N11636&lt;=TEMP_WORKER_CAP),"YES","NO")</x:f>
        <x:v>NO</x:v>
      </x:c>
      <x:c r="T11636" s="139" t="n">
        <x:f>IF(S11636="YES",R11636,-1E+99)</x:f>
        <x:v>-1e+99</x:v>
      </x:c>
    </x:row>
    <x:row r="11637">
      <x:c r="A11637" s="139"/>
      <x:c r="B11637" s="139"/>
      <x:c r="C11637" s="139"/>
      <x:c r="D11637" s="139"/>
      <x:c r="E11637" s="139"/>
      <x:c r="F11637" s="139"/>
      <x:c r="G11637" s="139"/>
      <x:c r="H11637" s="139"/>
      <x:c r="I11637" s="266" t="n">
        <x:f>INT((ROW()-ROW($I$46))/((CARROT_CAP+1)*(MESCLUN_CAP+1)))</x:f>
        <x:v>17</x:v>
      </x:c>
      <x:c r="J11637" s="266" t="n">
        <x:f>MOD(INT((ROW()-ROW($I$46))/(MESCLUN_CAP+1)),CARROT_CAP+1)</x:f>
        <x:v>16</x:v>
      </x:c>
      <x:c r="K11637" s="266" t="n">
        <x:f>MOD(ROW()-ROW($I$46),MESCLUN_CAP+1)</x:f>
        <x:v>28</x:v>
      </x:c>
      <x:c r="L11637" s="266" t="n">
        <x:f>SUM(I11637:K11637)</x:f>
        <x:v>61</x:v>
      </x:c>
      <x:c r="M11637" s="267" t="n">
        <x:f>I11637*TOMATO_HOURS*WEEKS*(1+TOMATO_DIM)^I11637+J11637*CARROT_HOURS*WEEKS*(1+CARROT_DIM)^J11637+K11637*MESCLUN_HOURS*WEEKS*(1+MESCLUN_DIM)^K11637</x:f>
        <x:v>10230.0525365165</x:v>
      </x:c>
      <x:c r="N11637" s="267" t="n">
        <x:f>MAX(M11637-FARMER_HOURS,0)/TEMP_HOURS_PER_WORKER</x:f>
        <x:v>6.60420315035868</x:v>
      </x:c>
      <x:c r="O11637" s="268" t="n">
        <x:f>I11637*TOMATO_PRICE+J11637*CARROT_PRICE+K11637*MESCLUN_PRICE</x:f>
        <x:v>258704</x:v>
      </x:c>
      <x:c r="P11637" s="268" t="n">
        <x:f>I11637*TOMATO_FERTILIZER+J11637*CARROT_FERTILIZER+K11637*MESCLUN_FERTILIZER</x:f>
        <x:v>46640</x:v>
      </x:c>
      <x:c r="Q11637" s="268" t="n">
        <x:f>MIN(M11637,FARMER_HOURS)*FARMER_RATE+MAX(M11637-FARMER_HOURS,0)*TEMP_RATE</x:f>
        <x:v>190105.078758967</x:v>
      </x:c>
      <x:c r="R11637" s="268" t="n">
        <x:f>O11637-P11637-Q11637-FIXED_COST</x:f>
        <x:v>1958.9212410330074</x:v>
      </x:c>
      <x:c r="S11637" s="139" t="str">
        <x:f>IF(AND(L11637&lt;=TOTAL_BED_CAP,N11637&lt;=TEMP_WORKER_CAP),"YES","NO")</x:f>
        <x:v>NO</x:v>
      </x:c>
      <x:c r="T11637" s="139" t="n">
        <x:f>IF(S11637="YES",R11637,-1E+99)</x:f>
        <x:v>-1e+99</x:v>
      </x:c>
    </x:row>
    <x:row r="11638">
      <x:c r="A11638" s="139"/>
      <x:c r="B11638" s="139"/>
      <x:c r="C11638" s="139"/>
      <x:c r="D11638" s="139"/>
      <x:c r="E11638" s="139"/>
      <x:c r="F11638" s="139"/>
      <x:c r="G11638" s="139"/>
      <x:c r="H11638" s="139"/>
      <x:c r="I11638" s="266" t="n">
        <x:f>INT((ROW()-ROW($I$46))/((CARROT_CAP+1)*(MESCLUN_CAP+1)))</x:f>
        <x:v>17</x:v>
      </x:c>
      <x:c r="J11638" s="266" t="n">
        <x:f>MOD(INT((ROW()-ROW($I$46))/(MESCLUN_CAP+1)),CARROT_CAP+1)</x:f>
        <x:v>16</x:v>
      </x:c>
      <x:c r="K11638" s="266" t="n">
        <x:f>MOD(ROW()-ROW($I$46),MESCLUN_CAP+1)</x:f>
        <x:v>29</x:v>
      </x:c>
      <x:c r="L11638" s="266" t="n">
        <x:f>SUM(I11638:K11638)</x:f>
        <x:v>62</x:v>
      </x:c>
      <x:c r="M11638" s="267" t="n">
        <x:f>I11638*TOMATO_HOURS*WEEKS*(1+TOMATO_DIM)^I11638+J11638*CARROT_HOURS*WEEKS*(1+CARROT_DIM)^J11638+K11638*MESCLUN_HOURS*WEEKS*(1+MESCLUN_DIM)^K11638</x:f>
        <x:v>10316.870564632152</x:v>
      </x:c>
      <x:c r="N11638" s="267" t="n">
        <x:f>MAX(M11638-FARMER_HOURS,0)/TEMP_HOURS_PER_WORKER</x:f>
        <x:v>6.664493447661217</x:v>
      </x:c>
      <x:c r="O11638" s="268" t="n">
        <x:f>I11638*TOMATO_PRICE+J11638*CARROT_PRICE+K11638*MESCLUN_PRICE</x:f>
        <x:v>261404</x:v>
      </x:c>
      <x:c r="P11638" s="268" t="n">
        <x:f>I11638*TOMATO_FERTILIZER+J11638*CARROT_FERTILIZER+K11638*MESCLUN_FERTILIZER</x:f>
        <x:v>47520</x:v>
      </x:c>
      <x:c r="Q11638" s="268" t="n">
        <x:f>MIN(M11638,FARMER_HOURS)*FARMER_RATE+MAX(M11638-FARMER_HOURS,0)*TEMP_RATE</x:f>
        <x:v>191612.33619153043</x:v>
      </x:c>
      <x:c r="R11638" s="268" t="n">
        <x:f>O11638-P11638-Q11638-FIXED_COST</x:f>
        <x:v>2271.6638084695733</x:v>
      </x:c>
      <x:c r="S11638" s="139" t="str">
        <x:f>IF(AND(L11638&lt;=TOTAL_BED_CAP,N11638&lt;=TEMP_WORKER_CAP),"YES","NO")</x:f>
        <x:v>NO</x:v>
      </x:c>
      <x:c r="T11638" s="139" t="n">
        <x:f>IF(S11638="YES",R11638,-1E+99)</x:f>
        <x:v>-1e+99</x:v>
      </x:c>
    </x:row>
    <x:row r="11639">
      <x:c r="A11639" s="139"/>
      <x:c r="B11639" s="139"/>
      <x:c r="C11639" s="139"/>
      <x:c r="D11639" s="139"/>
      <x:c r="E11639" s="139"/>
      <x:c r="F11639" s="139"/>
      <x:c r="G11639" s="139"/>
      <x:c r="H11639" s="139"/>
      <x:c r="I11639" s="266" t="n">
        <x:f>INT((ROW()-ROW($I$46))/((CARROT_CAP+1)*(MESCLUN_CAP+1)))</x:f>
        <x:v>17</x:v>
      </x:c>
      <x:c r="J11639" s="266" t="n">
        <x:f>MOD(INT((ROW()-ROW($I$46))/(MESCLUN_CAP+1)),CARROT_CAP+1)</x:f>
        <x:v>16</x:v>
      </x:c>
      <x:c r="K11639" s="266" t="n">
        <x:f>MOD(ROW()-ROW($I$46),MESCLUN_CAP+1)</x:f>
        <x:v>30</x:v>
      </x:c>
      <x:c r="L11639" s="266" t="n">
        <x:f>SUM(I11639:K11639)</x:f>
        <x:v>63</x:v>
      </x:c>
      <x:c r="M11639" s="267" t="n">
        <x:f>I11639*TOMATO_HOURS*WEEKS*(1+TOMATO_DIM)^I11639+J11639*CARROT_HOURS*WEEKS*(1+CARROT_DIM)^J11639+K11639*MESCLUN_HOURS*WEEKS*(1+MESCLUN_DIM)^K11639</x:f>
        <x:v>10405.580269965923</x:v>
      </x:c>
      <x:c r="N11639" s="267" t="n">
        <x:f>MAX(M11639-FARMER_HOURS,0)/TEMP_HOURS_PER_WORKER</x:f>
        <x:v>6.726097409698558</x:v>
      </x:c>
      <x:c r="O11639" s="268" t="n">
        <x:f>I11639*TOMATO_PRICE+J11639*CARROT_PRICE+K11639*MESCLUN_PRICE</x:f>
        <x:v>264104</x:v>
      </x:c>
      <x:c r="P11639" s="268" t="n">
        <x:f>I11639*TOMATO_FERTILIZER+J11639*CARROT_FERTILIZER+K11639*MESCLUN_FERTILIZER</x:f>
        <x:v>48400</x:v>
      </x:c>
      <x:c r="Q11639" s="268" t="n">
        <x:f>MIN(M11639,FARMER_HOURS)*FARMER_RATE+MAX(M11639-FARMER_HOURS,0)*TEMP_RATE</x:f>
        <x:v>193152.43524246395</x:v>
      </x:c>
      <x:c r="R11639" s="268" t="n">
        <x:f>O11639-P11639-Q11639-FIXED_COST</x:f>
        <x:v>2551.564757536049</x:v>
      </x:c>
      <x:c r="S11639" s="139" t="str">
        <x:f>IF(AND(L11639&lt;=TOTAL_BED_CAP,N11639&lt;=TEMP_WORKER_CAP),"YES","NO")</x:f>
        <x:v>NO</x:v>
      </x:c>
      <x:c r="T11639" s="139" t="n">
        <x:f>IF(S11639="YES",R11639,-1E+99)</x:f>
        <x:v>-1e+99</x:v>
      </x:c>
    </x:row>
    <x:row r="11640">
      <x:c r="A11640" s="139"/>
      <x:c r="B11640" s="139"/>
      <x:c r="C11640" s="139"/>
      <x:c r="D11640" s="139"/>
      <x:c r="E11640" s="139"/>
      <x:c r="F11640" s="139"/>
      <x:c r="G11640" s="139"/>
      <x:c r="H11640" s="139"/>
      <x:c r="I11640" s="266" t="n">
        <x:f>INT((ROW()-ROW($I$46))/((CARROT_CAP+1)*(MESCLUN_CAP+1)))</x:f>
        <x:v>17</x:v>
      </x:c>
      <x:c r="J11640" s="266" t="n">
        <x:f>MOD(INT((ROW()-ROW($I$46))/(MESCLUN_CAP+1)),CARROT_CAP+1)</x:f>
        <x:v>17</x:v>
      </x:c>
      <x:c r="K11640" s="266" t="n">
        <x:f>MOD(ROW()-ROW($I$46),MESCLUN_CAP+1)</x:f>
        <x:v>0</x:v>
      </x:c>
      <x:c r="L11640" s="266" t="n">
        <x:f>SUM(I11640:K11640)</x:f>
        <x:v>34</x:v>
      </x:c>
      <x:c r="M11640" s="267" t="n">
        <x:f>I11640*TOMATO_HOURS*WEEKS*(1+TOMATO_DIM)^I11640+J11640*CARROT_HOURS*WEEKS*(1+CARROT_DIM)^J11640+K11640*MESCLUN_HOURS*WEEKS*(1+MESCLUN_DIM)^K11640</x:f>
        <x:v>8509.364849239515</x:v>
      </x:c>
      <x:c r="N11640" s="267" t="n">
        <x:f>MAX(M11640-FARMER_HOURS,0)/TEMP_HOURS_PER_WORKER</x:f>
        <x:v>5.4092811453052185</x:v>
      </x:c>
      <x:c r="O11640" s="268" t="n">
        <x:f>I11640*TOMATO_PRICE+J11640*CARROT_PRICE+K11640*MESCLUN_PRICE</x:f>
        <x:v>185198</x:v>
      </x:c>
      <x:c r="P11640" s="268" t="n">
        <x:f>I11640*TOMATO_FERTILIZER+J11640*CARROT_FERTILIZER+K11640*MESCLUN_FERTILIZER</x:f>
        <x:v>22440</x:v>
      </x:c>
      <x:c r="Q11640" s="268" t="n">
        <x:f>MIN(M11640,FARMER_HOURS)*FARMER_RATE+MAX(M11640-FARMER_HOURS,0)*TEMP_RATE</x:f>
        <x:v>160232.02863263048</x:v>
      </x:c>
      <x:c r="R11640" s="268" t="n">
        <x:f>O11640-P11640-Q11640-FIXED_COST</x:f>
        <x:v>-17474.028632630478</x:v>
      </x:c>
      <x:c r="S11640" s="139" t="str">
        <x:f>IF(AND(L11640&lt;=TOTAL_BED_CAP,N11640&lt;=TEMP_WORKER_CAP),"YES","NO")</x:f>
        <x:v>NO</x:v>
      </x:c>
      <x:c r="T11640" s="139" t="n">
        <x:f>IF(S11640="YES",R11640,-1E+99)</x:f>
        <x:v>-1e+99</x:v>
      </x:c>
    </x:row>
    <x:row r="11641">
      <x:c r="A11641" s="139"/>
      <x:c r="B11641" s="139"/>
      <x:c r="C11641" s="139"/>
      <x:c r="D11641" s="139"/>
      <x:c r="E11641" s="139"/>
      <x:c r="F11641" s="139"/>
      <x:c r="G11641" s="139"/>
      <x:c r="H11641" s="139"/>
      <x:c r="I11641" s="266" t="n">
        <x:f>INT((ROW()-ROW($I$46))/((CARROT_CAP+1)*(MESCLUN_CAP+1)))</x:f>
        <x:v>17</x:v>
      </x:c>
      <x:c r="J11641" s="266" t="n">
        <x:f>MOD(INT((ROW()-ROW($I$46))/(MESCLUN_CAP+1)),CARROT_CAP+1)</x:f>
        <x:v>17</x:v>
      </x:c>
      <x:c r="K11641" s="266" t="n">
        <x:f>MOD(ROW()-ROW($I$46),MESCLUN_CAP+1)</x:f>
        <x:v>1</x:v>
      </x:c>
      <x:c r="L11641" s="266" t="n">
        <x:f>SUM(I11641:K11641)</x:f>
        <x:v>35</x:v>
      </x:c>
      <x:c r="M11641" s="267" t="n">
        <x:f>I11641*TOMATO_HOURS*WEEKS*(1+TOMATO_DIM)^I11641+J11641*CARROT_HOURS*WEEKS*(1+CARROT_DIM)^J11641+K11641*MESCLUN_HOURS*WEEKS*(1+MESCLUN_DIM)^K11641</x:f>
        <x:v>8554.927349239515</x:v>
      </x:c>
      <x:c r="N11641" s="267" t="n">
        <x:f>MAX(M11641-FARMER_HOURS,0)/TEMP_HOURS_PER_WORKER</x:f>
        <x:v>5.440921770305219</x:v>
      </x:c>
      <x:c r="O11641" s="268" t="n">
        <x:f>I11641*TOMATO_PRICE+J11641*CARROT_PRICE+K11641*MESCLUN_PRICE</x:f>
        <x:v>187898</x:v>
      </x:c>
      <x:c r="P11641" s="268" t="n">
        <x:f>I11641*TOMATO_FERTILIZER+J11641*CARROT_FERTILIZER+K11641*MESCLUN_FERTILIZER</x:f>
        <x:v>23320</x:v>
      </x:c>
      <x:c r="Q11641" s="268" t="n">
        <x:f>MIN(M11641,FARMER_HOURS)*FARMER_RATE+MAX(M11641-FARMER_HOURS,0)*TEMP_RATE</x:f>
        <x:v>161023.04425763048</x:v>
      </x:c>
      <x:c r="R11641" s="268" t="n">
        <x:f>O11641-P11641-Q11641-FIXED_COST</x:f>
        <x:v>-16445.044257630478</x:v>
      </x:c>
      <x:c r="S11641" s="139" t="str">
        <x:f>IF(AND(L11641&lt;=TOTAL_BED_CAP,N11641&lt;=TEMP_WORKER_CAP),"YES","NO")</x:f>
        <x:v>NO</x:v>
      </x:c>
      <x:c r="T11641" s="139" t="n">
        <x:f>IF(S11641="YES",R11641,-1E+99)</x:f>
        <x:v>-1e+99</x:v>
      </x:c>
    </x:row>
    <x:row r="11642">
      <x:c r="A11642" s="139"/>
      <x:c r="B11642" s="139"/>
      <x:c r="C11642" s="139"/>
      <x:c r="D11642" s="139"/>
      <x:c r="E11642" s="139"/>
      <x:c r="F11642" s="139"/>
      <x:c r="G11642" s="139"/>
      <x:c r="H11642" s="139"/>
      <x:c r="I11642" s="266" t="n">
        <x:f>INT((ROW()-ROW($I$46))/((CARROT_CAP+1)*(MESCLUN_CAP+1)))</x:f>
        <x:v>17</x:v>
      </x:c>
      <x:c r="J11642" s="266" t="n">
        <x:f>MOD(INT((ROW()-ROW($I$46))/(MESCLUN_CAP+1)),CARROT_CAP+1)</x:f>
        <x:v>17</x:v>
      </x:c>
      <x:c r="K11642" s="266" t="n">
        <x:f>MOD(ROW()-ROW($I$46),MESCLUN_CAP+1)</x:f>
        <x:v>2</x:v>
      </x:c>
      <x:c r="L11642" s="266" t="n">
        <x:f>SUM(I11642:K11642)</x:f>
        <x:v>36</x:v>
      </x:c>
      <x:c r="M11642" s="267" t="n">
        <x:f>I11642*TOMATO_HOURS*WEEKS*(1+TOMATO_DIM)^I11642+J11642*CARROT_HOURS*WEEKS*(1+CARROT_DIM)^J11642+K11642*MESCLUN_HOURS*WEEKS*(1+MESCLUN_DIM)^K11642</x:f>
        <x:v>8601.628911739515</x:v>
      </x:c>
      <x:c r="N11642" s="267" t="n">
        <x:f>MAX(M11642-FARMER_HOURS,0)/TEMP_HOURS_PER_WORKER</x:f>
        <x:v>5.473353410930219</x:v>
      </x:c>
      <x:c r="O11642" s="268" t="n">
        <x:f>I11642*TOMATO_PRICE+J11642*CARROT_PRICE+K11642*MESCLUN_PRICE</x:f>
        <x:v>190598</x:v>
      </x:c>
      <x:c r="P11642" s="268" t="n">
        <x:f>I11642*TOMATO_FERTILIZER+J11642*CARROT_FERTILIZER+K11642*MESCLUN_FERTILIZER</x:f>
        <x:v>24200</x:v>
      </x:c>
      <x:c r="Q11642" s="268" t="n">
        <x:f>MIN(M11642,FARMER_HOURS)*FARMER_RATE+MAX(M11642-FARMER_HOURS,0)*TEMP_RATE</x:f>
        <x:v>161833.83527325548</x:v>
      </x:c>
      <x:c r="R11642" s="268" t="n">
        <x:f>O11642-P11642-Q11642-FIXED_COST</x:f>
        <x:v>-15435.835273255478</x:v>
      </x:c>
      <x:c r="S11642" s="139" t="str">
        <x:f>IF(AND(L11642&lt;=TOTAL_BED_CAP,N11642&lt;=TEMP_WORKER_CAP),"YES","NO")</x:f>
        <x:v>NO</x:v>
      </x:c>
      <x:c r="T11642" s="139" t="n">
        <x:f>IF(S11642="YES",R11642,-1E+99)</x:f>
        <x:v>-1e+99</x:v>
      </x:c>
    </x:row>
    <x:row r="11643">
      <x:c r="A11643" s="139"/>
      <x:c r="B11643" s="139"/>
      <x:c r="C11643" s="139"/>
      <x:c r="D11643" s="139"/>
      <x:c r="E11643" s="139"/>
      <x:c r="F11643" s="139"/>
      <x:c r="G11643" s="139"/>
      <x:c r="H11643" s="139"/>
      <x:c r="I11643" s="266" t="n">
        <x:f>INT((ROW()-ROW($I$46))/((CARROT_CAP+1)*(MESCLUN_CAP+1)))</x:f>
        <x:v>17</x:v>
      </x:c>
      <x:c r="J11643" s="266" t="n">
        <x:f>MOD(INT((ROW()-ROW($I$46))/(MESCLUN_CAP+1)),CARROT_CAP+1)</x:f>
        <x:v>17</x:v>
      </x:c>
      <x:c r="K11643" s="266" t="n">
        <x:f>MOD(ROW()-ROW($I$46),MESCLUN_CAP+1)</x:f>
        <x:v>3</x:v>
      </x:c>
      <x:c r="L11643" s="266" t="n">
        <x:f>SUM(I11643:K11643)</x:f>
        <x:v>37</x:v>
      </x:c>
      <x:c r="M11643" s="267" t="n">
        <x:f>I11643*TOMATO_HOURS*WEEKS*(1+TOMATO_DIM)^I11643+J11643*CARROT_HOURS*WEEKS*(1+CARROT_DIM)^J11643+K11643*MESCLUN_HOURS*WEEKS*(1+MESCLUN_DIM)^K11643</x:f>
        <x:v>8649.49089416139</x:v>
      </x:c>
      <x:c r="N11643" s="267" t="n">
        <x:f>MAX(M11643-FARMER_HOURS,0)/TEMP_HOURS_PER_WORKER</x:f>
        <x:v>5.5065908987231875</x:v>
      </x:c>
      <x:c r="O11643" s="268" t="n">
        <x:f>I11643*TOMATO_PRICE+J11643*CARROT_PRICE+K11643*MESCLUN_PRICE</x:f>
        <x:v>193298</x:v>
      </x:c>
      <x:c r="P11643" s="268" t="n">
        <x:f>I11643*TOMATO_FERTILIZER+J11643*CARROT_FERTILIZER+K11643*MESCLUN_FERTILIZER</x:f>
        <x:v>25080</x:v>
      </x:c>
      <x:c r="Q11643" s="268" t="n">
        <x:f>MIN(M11643,FARMER_HOURS)*FARMER_RATE+MAX(M11643-FARMER_HOURS,0)*TEMP_RATE</x:f>
        <x:v>162664.7724680797</x:v>
      </x:c>
      <x:c r="R11643" s="268" t="n">
        <x:f>O11643-P11643-Q11643-FIXED_COST</x:f>
        <x:v>-14446.772468079696</x:v>
      </x:c>
      <x:c r="S11643" s="139" t="str">
        <x:f>IF(AND(L11643&lt;=TOTAL_BED_CAP,N11643&lt;=TEMP_WORKER_CAP),"YES","NO")</x:f>
        <x:v>NO</x:v>
      </x:c>
      <x:c r="T11643" s="139" t="n">
        <x:f>IF(S11643="YES",R11643,-1E+99)</x:f>
        <x:v>-1e+99</x:v>
      </x:c>
    </x:row>
    <x:row r="11644">
      <x:c r="A11644" s="139"/>
      <x:c r="B11644" s="139"/>
      <x:c r="C11644" s="139"/>
      <x:c r="D11644" s="139"/>
      <x:c r="E11644" s="139"/>
      <x:c r="F11644" s="139"/>
      <x:c r="G11644" s="139"/>
      <x:c r="H11644" s="139"/>
      <x:c r="I11644" s="266" t="n">
        <x:f>INT((ROW()-ROW($I$46))/((CARROT_CAP+1)*(MESCLUN_CAP+1)))</x:f>
        <x:v>17</x:v>
      </x:c>
      <x:c r="J11644" s="266" t="n">
        <x:f>MOD(INT((ROW()-ROW($I$46))/(MESCLUN_CAP+1)),CARROT_CAP+1)</x:f>
        <x:v>17</x:v>
      </x:c>
      <x:c r="K11644" s="266" t="n">
        <x:f>MOD(ROW()-ROW($I$46),MESCLUN_CAP+1)</x:f>
        <x:v>4</x:v>
      </x:c>
      <x:c r="L11644" s="266" t="n">
        <x:f>SUM(I11644:K11644)</x:f>
        <x:v>38</x:v>
      </x:c>
      <x:c r="M11644" s="267" t="n">
        <x:f>I11644*TOMATO_HOURS*WEEKS*(1+TOMATO_DIM)^I11644+J11644*CARROT_HOURS*WEEKS*(1+CARROT_DIM)^J11644+K11644*MESCLUN_HOURS*WEEKS*(1+MESCLUN_DIM)^K11644</x:f>
        <x:v>8698.535009884046</x:v>
      </x:c>
      <x:c r="N11644" s="267" t="n">
        <x:f>MAX(M11644-FARMER_HOURS,0)/TEMP_HOURS_PER_WORKER</x:f>
        <x:v>5.540649312419476</x:v>
      </x:c>
      <x:c r="O11644" s="268" t="n">
        <x:f>I11644*TOMATO_PRICE+J11644*CARROT_PRICE+K11644*MESCLUN_PRICE</x:f>
        <x:v>195998</x:v>
      </x:c>
      <x:c r="P11644" s="268" t="n">
        <x:f>I11644*TOMATO_FERTILIZER+J11644*CARROT_FERTILIZER+K11644*MESCLUN_FERTILIZER</x:f>
        <x:v>25960</x:v>
      </x:c>
      <x:c r="Q11644" s="268" t="n">
        <x:f>MIN(M11644,FARMER_HOURS)*FARMER_RATE+MAX(M11644-FARMER_HOURS,0)*TEMP_RATE</x:f>
        <x:v>163516.23281048692</x:v>
      </x:c>
      <x:c r="R11644" s="268" t="n">
        <x:f>O11644-P11644-Q11644-FIXED_COST</x:f>
        <x:v>-13478.232810486923</x:v>
      </x:c>
      <x:c r="S11644" s="139" t="str">
        <x:f>IF(AND(L11644&lt;=TOTAL_BED_CAP,N11644&lt;=TEMP_WORKER_CAP),"YES","NO")</x:f>
        <x:v>NO</x:v>
      </x:c>
      <x:c r="T11644" s="139" t="n">
        <x:f>IF(S11644="YES",R11644,-1E+99)</x:f>
        <x:v>-1e+99</x:v>
      </x:c>
    </x:row>
    <x:row r="11645">
      <x:c r="A11645" s="139"/>
      <x:c r="B11645" s="139"/>
      <x:c r="C11645" s="139"/>
      <x:c r="D11645" s="139"/>
      <x:c r="E11645" s="139"/>
      <x:c r="F11645" s="139"/>
      <x:c r="G11645" s="139"/>
      <x:c r="H11645" s="139"/>
      <x:c r="I11645" s="266" t="n">
        <x:f>INT((ROW()-ROW($I$46))/((CARROT_CAP+1)*(MESCLUN_CAP+1)))</x:f>
        <x:v>17</x:v>
      </x:c>
      <x:c r="J11645" s="266" t="n">
        <x:f>MOD(INT((ROW()-ROW($I$46))/(MESCLUN_CAP+1)),CARROT_CAP+1)</x:f>
        <x:v>17</x:v>
      </x:c>
      <x:c r="K11645" s="266" t="n">
        <x:f>MOD(ROW()-ROW($I$46),MESCLUN_CAP+1)</x:f>
        <x:v>5</x:v>
      </x:c>
      <x:c r="L11645" s="266" t="n">
        <x:f>SUM(I11645:K11645)</x:f>
        <x:v>39</x:v>
      </x:c>
      <x:c r="M11645" s="267" t="n">
        <x:f>I11645*TOMATO_HOURS*WEEKS*(1+TOMATO_DIM)^I11645+J11645*CARROT_HOURS*WEEKS*(1+CARROT_DIM)^J11645+K11645*MESCLUN_HOURS*WEEKS*(1+MESCLUN_DIM)^K11645</x:f>
        <x:v>8748.78333380525</x:v>
      </x:c>
      <x:c r="N11645" s="267" t="n">
        <x:f>MAX(M11645-FARMER_HOURS,0)/TEMP_HOURS_PER_WORKER</x:f>
        <x:v>5.575543981809201</x:v>
      </x:c>
      <x:c r="O11645" s="268" t="n">
        <x:f>I11645*TOMATO_PRICE+J11645*CARROT_PRICE+K11645*MESCLUN_PRICE</x:f>
        <x:v>198698</x:v>
      </x:c>
      <x:c r="P11645" s="268" t="n">
        <x:f>I11645*TOMATO_FERTILIZER+J11645*CARROT_FERTILIZER+K11645*MESCLUN_FERTILIZER</x:f>
        <x:v>26840</x:v>
      </x:c>
      <x:c r="Q11645" s="268" t="n">
        <x:f>MIN(M11645,FARMER_HOURS)*FARMER_RATE+MAX(M11645-FARMER_HOURS,0)*TEMP_RATE</x:f>
        <x:v>164388.59954523</x:v>
      </x:c>
      <x:c r="R11645" s="268" t="n">
        <x:f>O11645-P11645-Q11645-FIXED_COST</x:f>
        <x:v>-12530.599545230012</x:v>
      </x:c>
      <x:c r="S11645" s="139" t="str">
        <x:f>IF(AND(L11645&lt;=TOTAL_BED_CAP,N11645&lt;=TEMP_WORKER_CAP),"YES","NO")</x:f>
        <x:v>NO</x:v>
      </x:c>
      <x:c r="T11645" s="139" t="n">
        <x:f>IF(S11645="YES",R11645,-1E+99)</x:f>
        <x:v>-1e+99</x:v>
      </x:c>
    </x:row>
    <x:row r="11646">
      <x:c r="A11646" s="139"/>
      <x:c r="B11646" s="139"/>
      <x:c r="C11646" s="139"/>
      <x:c r="D11646" s="139"/>
      <x:c r="E11646" s="139"/>
      <x:c r="F11646" s="139"/>
      <x:c r="G11646" s="139"/>
      <x:c r="H11646" s="139"/>
      <x:c r="I11646" s="266" t="n">
        <x:f>INT((ROW()-ROW($I$46))/((CARROT_CAP+1)*(MESCLUN_CAP+1)))</x:f>
        <x:v>17</x:v>
      </x:c>
      <x:c r="J11646" s="266" t="n">
        <x:f>MOD(INT((ROW()-ROW($I$46))/(MESCLUN_CAP+1)),CARROT_CAP+1)</x:f>
        <x:v>17</x:v>
      </x:c>
      <x:c r="K11646" s="266" t="n">
        <x:f>MOD(ROW()-ROW($I$46),MESCLUN_CAP+1)</x:f>
        <x:v>6</x:v>
      </x:c>
      <x:c r="L11646" s="266" t="n">
        <x:f>SUM(I11646:K11646)</x:f>
        <x:v>40</x:v>
      </x:c>
      <x:c r="M11646" s="267" t="n">
        <x:f>I11646*TOMATO_HOURS*WEEKS*(1+TOMATO_DIM)^I11646+J11646*CARROT_HOURS*WEEKS*(1+CARROT_DIM)^J11646+K11646*MESCLUN_HOURS*WEEKS*(1+MESCLUN_DIM)^K11646</x:f>
        <x:v>8800.258307986882</x:v>
      </x:c>
      <x:c r="N11646" s="267" t="n">
        <x:f>MAX(M11646-FARMER_HOURS,0)/TEMP_HOURS_PER_WORKER</x:f>
        <x:v>5.611290491657557</x:v>
      </x:c>
      <x:c r="O11646" s="268" t="n">
        <x:f>I11646*TOMATO_PRICE+J11646*CARROT_PRICE+K11646*MESCLUN_PRICE</x:f>
        <x:v>201398</x:v>
      </x:c>
      <x:c r="P11646" s="268" t="n">
        <x:f>I11646*TOMATO_FERTILIZER+J11646*CARROT_FERTILIZER+K11646*MESCLUN_FERTILIZER</x:f>
        <x:v>27720</x:v>
      </x:c>
      <x:c r="Q11646" s="268" t="n">
        <x:f>MIN(M11646,FARMER_HOURS)*FARMER_RATE+MAX(M11646-FARMER_HOURS,0)*TEMP_RATE</x:f>
        <x:v>165282.2622914389</x:v>
      </x:c>
      <x:c r="R11646" s="268" t="n">
        <x:f>O11646-P11646-Q11646-FIXED_COST</x:f>
        <x:v>-11604.262291438907</x:v>
      </x:c>
      <x:c r="S11646" s="139" t="str">
        <x:f>IF(AND(L11646&lt;=TOTAL_BED_CAP,N11646&lt;=TEMP_WORKER_CAP),"YES","NO")</x:f>
        <x:v>NO</x:v>
      </x:c>
      <x:c r="T11646" s="139" t="n">
        <x:f>IF(S11646="YES",R11646,-1E+99)</x:f>
        <x:v>-1e+99</x:v>
      </x:c>
    </x:row>
    <x:row r="11647">
      <x:c r="A11647" s="139"/>
      <x:c r="B11647" s="139"/>
      <x:c r="C11647" s="139"/>
      <x:c r="D11647" s="139"/>
      <x:c r="E11647" s="139"/>
      <x:c r="F11647" s="139"/>
      <x:c r="G11647" s="139"/>
      <x:c r="H11647" s="139"/>
      <x:c r="I11647" s="266" t="n">
        <x:f>INT((ROW()-ROW($I$46))/((CARROT_CAP+1)*(MESCLUN_CAP+1)))</x:f>
        <x:v>17</x:v>
      </x:c>
      <x:c r="J11647" s="266" t="n">
        <x:f>MOD(INT((ROW()-ROW($I$46))/(MESCLUN_CAP+1)),CARROT_CAP+1)</x:f>
        <x:v>17</x:v>
      </x:c>
      <x:c r="K11647" s="266" t="n">
        <x:f>MOD(ROW()-ROW($I$46),MESCLUN_CAP+1)</x:f>
        <x:v>7</x:v>
      </x:c>
      <x:c r="L11647" s="266" t="n">
        <x:f>SUM(I11647:K11647)</x:f>
        <x:v>41</x:v>
      </x:c>
      <x:c r="M11647" s="267" t="n">
        <x:f>I11647*TOMATO_HOURS*WEEKS*(1+TOMATO_DIM)^I11647+J11647*CARROT_HOURS*WEEKS*(1+CARROT_DIM)^J11647+K11647*MESCLUN_HOURS*WEEKS*(1+MESCLUN_DIM)^K11647</x:f>
        <x:v>8852.982747384844</x:v>
      </x:c>
      <x:c r="N11647" s="267" t="n">
        <x:f>MAX(M11647-FARMER_HOURS,0)/TEMP_HOURS_PER_WORKER</x:f>
        <x:v>5.647904685683919</x:v>
      </x:c>
      <x:c r="O11647" s="268" t="n">
        <x:f>I11647*TOMATO_PRICE+J11647*CARROT_PRICE+K11647*MESCLUN_PRICE</x:f>
        <x:v>204098</x:v>
      </x:c>
      <x:c r="P11647" s="268" t="n">
        <x:f>I11647*TOMATO_FERTILIZER+J11647*CARROT_FERTILIZER+K11647*MESCLUN_FERTILIZER</x:f>
        <x:v>28600</x:v>
      </x:c>
      <x:c r="Q11647" s="268" t="n">
        <x:f>MIN(M11647,FARMER_HOURS)*FARMER_RATE+MAX(M11647-FARMER_HOURS,0)*TEMP_RATE</x:f>
        <x:v>166197.61714209797</x:v>
      </x:c>
      <x:c r="R11647" s="268" t="n">
        <x:f>O11647-P11647-Q11647-FIXED_COST</x:f>
        <x:v>-10699.617142097966</x:v>
      </x:c>
      <x:c r="S11647" s="139" t="str">
        <x:f>IF(AND(L11647&lt;=TOTAL_BED_CAP,N11647&lt;=TEMP_WORKER_CAP),"YES","NO")</x:f>
        <x:v>NO</x:v>
      </x:c>
      <x:c r="T11647" s="139" t="n">
        <x:f>IF(S11647="YES",R11647,-1E+99)</x:f>
        <x:v>-1e+99</x:v>
      </x:c>
    </x:row>
    <x:row r="11648">
      <x:c r="A11648" s="139"/>
      <x:c r="B11648" s="139"/>
      <x:c r="C11648" s="139"/>
      <x:c r="D11648" s="139"/>
      <x:c r="E11648" s="139"/>
      <x:c r="F11648" s="139"/>
      <x:c r="G11648" s="139"/>
      <x:c r="H11648" s="139"/>
      <x:c r="I11648" s="266" t="n">
        <x:f>INT((ROW()-ROW($I$46))/((CARROT_CAP+1)*(MESCLUN_CAP+1)))</x:f>
        <x:v>17</x:v>
      </x:c>
      <x:c r="J11648" s="266" t="n">
        <x:f>MOD(INT((ROW()-ROW($I$46))/(MESCLUN_CAP+1)),CARROT_CAP+1)</x:f>
        <x:v>17</x:v>
      </x:c>
      <x:c r="K11648" s="266" t="n">
        <x:f>MOD(ROW()-ROW($I$46),MESCLUN_CAP+1)</x:f>
        <x:v>8</x:v>
      </x:c>
      <x:c r="L11648" s="266" t="n">
        <x:f>SUM(I11648:K11648)</x:f>
        <x:v>42</x:v>
      </x:c>
      <x:c r="M11648" s="267" t="n">
        <x:f>I11648*TOMATO_HOURS*WEEKS*(1+TOMATO_DIM)^I11648+J11648*CARROT_HOURS*WEEKS*(1+CARROT_DIM)^J11648+K11648*MESCLUN_HOURS*WEEKS*(1+MESCLUN_DIM)^K11648</x:f>
        <x:v>8906.979845664824</x:v>
      </x:c>
      <x:c r="N11648" s="267" t="n">
        <x:f>MAX(M11648-FARMER_HOURS,0)/TEMP_HOURS_PER_WORKER</x:f>
        <x:v>5.685402670600572</x:v>
      </x:c>
      <x:c r="O11648" s="268" t="n">
        <x:f>I11648*TOMATO_PRICE+J11648*CARROT_PRICE+K11648*MESCLUN_PRICE</x:f>
        <x:v>206798</x:v>
      </x:c>
      <x:c r="P11648" s="268" t="n">
        <x:f>I11648*TOMATO_FERTILIZER+J11648*CARROT_FERTILIZER+K11648*MESCLUN_FERTILIZER</x:f>
        <x:v>29480</x:v>
      </x:c>
      <x:c r="Q11648" s="268" t="n">
        <x:f>MIN(M11648,FARMER_HOURS)*FARMER_RATE+MAX(M11648-FARMER_HOURS,0)*TEMP_RATE</x:f>
        <x:v>167135.06676501432</x:v>
      </x:c>
      <x:c r="R11648" s="268" t="n">
        <x:f>O11648-P11648-Q11648-FIXED_COST</x:f>
        <x:v>-9817.066765014315</x:v>
      </x:c>
      <x:c r="S11648" s="139" t="str">
        <x:f>IF(AND(L11648&lt;=TOTAL_BED_CAP,N11648&lt;=TEMP_WORKER_CAP),"YES","NO")</x:f>
        <x:v>NO</x:v>
      </x:c>
      <x:c r="T11648" s="139" t="n">
        <x:f>IF(S11648="YES",R11648,-1E+99)</x:f>
        <x:v>-1e+99</x:v>
      </x:c>
    </x:row>
    <x:row r="11649">
      <x:c r="A11649" s="139"/>
      <x:c r="B11649" s="139"/>
      <x:c r="C11649" s="139"/>
      <x:c r="D11649" s="139"/>
      <x:c r="E11649" s="139"/>
      <x:c r="F11649" s="139"/>
      <x:c r="G11649" s="139"/>
      <x:c r="H11649" s="139"/>
      <x:c r="I11649" s="266" t="n">
        <x:f>INT((ROW()-ROW($I$46))/((CARROT_CAP+1)*(MESCLUN_CAP+1)))</x:f>
        <x:v>17</x:v>
      </x:c>
      <x:c r="J11649" s="266" t="n">
        <x:f>MOD(INT((ROW()-ROW($I$46))/(MESCLUN_CAP+1)),CARROT_CAP+1)</x:f>
        <x:v>17</x:v>
      </x:c>
      <x:c r="K11649" s="266" t="n">
        <x:f>MOD(ROW()-ROW($I$46),MESCLUN_CAP+1)</x:f>
        <x:v>9</x:v>
      </x:c>
      <x:c r="L11649" s="266" t="n">
        <x:f>SUM(I11649:K11649)</x:f>
        <x:v>43</x:v>
      </x:c>
      <x:c r="M11649" s="267" t="n">
        <x:f>I11649*TOMATO_HOURS*WEEKS*(1+TOMATO_DIM)^I11649+J11649*CARROT_HOURS*WEEKS*(1+CARROT_DIM)^J11649+K11649*MESCLUN_HOURS*WEEKS*(1+MESCLUN_DIM)^K11649</x:f>
        <x:v>8962.273181105218</x:v>
      </x:c>
      <x:c r="N11649" s="267" t="n">
        <x:f>MAX(M11649-FARMER_HOURS,0)/TEMP_HOURS_PER_WORKER</x:f>
        <x:v>5.723800820211957</x:v>
      </x:c>
      <x:c r="O11649" s="268" t="n">
        <x:f>I11649*TOMATO_PRICE+J11649*CARROT_PRICE+K11649*MESCLUN_PRICE</x:f>
        <x:v>209498</x:v>
      </x:c>
      <x:c r="P11649" s="268" t="n">
        <x:f>I11649*TOMATO_FERTILIZER+J11649*CARROT_FERTILIZER+K11649*MESCLUN_FERTILIZER</x:f>
        <x:v>30360</x:v>
      </x:c>
      <x:c r="Q11649" s="268" t="n">
        <x:f>MIN(M11649,FARMER_HOURS)*FARMER_RATE+MAX(M11649-FARMER_HOURS,0)*TEMP_RATE</x:f>
        <x:v>168095.02050529892</x:v>
      </x:c>
      <x:c r="R11649" s="268" t="n">
        <x:f>O11649-P11649-Q11649-FIXED_COST</x:f>
        <x:v>-8957.020505298919</x:v>
      </x:c>
      <x:c r="S11649" s="139" t="str">
        <x:f>IF(AND(L11649&lt;=TOTAL_BED_CAP,N11649&lt;=TEMP_WORKER_CAP),"YES","NO")</x:f>
        <x:v>NO</x:v>
      </x:c>
      <x:c r="T11649" s="139" t="n">
        <x:f>IF(S11649="YES",R11649,-1E+99)</x:f>
        <x:v>-1e+99</x:v>
      </x:c>
    </x:row>
    <x:row r="11650">
      <x:c r="A11650" s="139"/>
      <x:c r="B11650" s="139"/>
      <x:c r="C11650" s="139"/>
      <x:c r="D11650" s="139"/>
      <x:c r="E11650" s="139"/>
      <x:c r="F11650" s="139"/>
      <x:c r="G11650" s="139"/>
      <x:c r="H11650" s="139"/>
      <x:c r="I11650" s="266" t="n">
        <x:f>INT((ROW()-ROW($I$46))/((CARROT_CAP+1)*(MESCLUN_CAP+1)))</x:f>
        <x:v>17</x:v>
      </x:c>
      <x:c r="J11650" s="266" t="n">
        <x:f>MOD(INT((ROW()-ROW($I$46))/(MESCLUN_CAP+1)),CARROT_CAP+1)</x:f>
        <x:v>17</x:v>
      </x:c>
      <x:c r="K11650" s="266" t="n">
        <x:f>MOD(ROW()-ROW($I$46),MESCLUN_CAP+1)</x:f>
        <x:v>10</x:v>
      </x:c>
      <x:c r="L11650" s="266" t="n">
        <x:f>SUM(I11650:K11650)</x:f>
        <x:v>44</x:v>
      </x:c>
      <x:c r="M11650" s="267" t="n">
        <x:f>I11650*TOMATO_HOURS*WEEKS*(1+TOMATO_DIM)^I11650+J11650*CARROT_HOURS*WEEKS*(1+CARROT_DIM)^J11650+K11650*MESCLUN_HOURS*WEEKS*(1+MESCLUN_DIM)^K11650</x:f>
        <x:v>9018.886722588431</x:v>
      </x:c>
      <x:c r="N11650" s="267" t="n">
        <x:f>MAX(M11650-FARMER_HOURS,0)/TEMP_HOURS_PER_WORKER</x:f>
        <x:v>5.763115779575299</x:v>
      </x:c>
      <x:c r="O11650" s="268" t="n">
        <x:f>I11650*TOMATO_PRICE+J11650*CARROT_PRICE+K11650*MESCLUN_PRICE</x:f>
        <x:v>212198</x:v>
      </x:c>
      <x:c r="P11650" s="268" t="n">
        <x:f>I11650*TOMATO_FERTILIZER+J11650*CARROT_FERTILIZER+K11650*MESCLUN_FERTILIZER</x:f>
        <x:v>31240</x:v>
      </x:c>
      <x:c r="Q11650" s="268" t="n">
        <x:f>MIN(M11650,FARMER_HOURS)*FARMER_RATE+MAX(M11650-FARMER_HOURS,0)*TEMP_RATE</x:f>
        <x:v>169077.89448938248</x:v>
      </x:c>
      <x:c r="R11650" s="268" t="n">
        <x:f>O11650-P11650-Q11650-FIXED_COST</x:f>
        <x:v>-8119.894489382481</x:v>
      </x:c>
      <x:c r="S11650" s="139" t="str">
        <x:f>IF(AND(L11650&lt;=TOTAL_BED_CAP,N11650&lt;=TEMP_WORKER_CAP),"YES","NO")</x:f>
        <x:v>NO</x:v>
      </x:c>
      <x:c r="T11650" s="139" t="n">
        <x:f>IF(S11650="YES",R11650,-1E+99)</x:f>
        <x:v>-1e+99</x:v>
      </x:c>
    </x:row>
    <x:row r="11651">
      <x:c r="A11651" s="139"/>
      <x:c r="B11651" s="139"/>
      <x:c r="C11651" s="139"/>
      <x:c r="D11651" s="139"/>
      <x:c r="E11651" s="139"/>
      <x:c r="F11651" s="139"/>
      <x:c r="G11651" s="139"/>
      <x:c r="H11651" s="139"/>
      <x:c r="I11651" s="266" t="n">
        <x:f>INT((ROW()-ROW($I$46))/((CARROT_CAP+1)*(MESCLUN_CAP+1)))</x:f>
        <x:v>17</x:v>
      </x:c>
      <x:c r="J11651" s="266" t="n">
        <x:f>MOD(INT((ROW()-ROW($I$46))/(MESCLUN_CAP+1)),CARROT_CAP+1)</x:f>
        <x:v>17</x:v>
      </x:c>
      <x:c r="K11651" s="266" t="n">
        <x:f>MOD(ROW()-ROW($I$46),MESCLUN_CAP+1)</x:f>
        <x:v>11</x:v>
      </x:c>
      <x:c r="L11651" s="266" t="n">
        <x:f>SUM(I11651:K11651)</x:f>
        <x:v>45</x:v>
      </x:c>
      <x:c r="M11651" s="267" t="n">
        <x:f>I11651*TOMATO_HOURS*WEEKS*(1+TOMATO_DIM)^I11651+J11651*CARROT_HOURS*WEEKS*(1+CARROT_DIM)^J11651+K11651*MESCLUN_HOURS*WEEKS*(1+MESCLUN_DIM)^K11651</x:f>
        <x:v>9076.84483568187</x:v>
      </x:c>
      <x:c r="N11651" s="267" t="n">
        <x:f>MAX(M11651-FARMER_HOURS,0)/TEMP_HOURS_PER_WORKER</x:f>
        <x:v>5.803364469223521</x:v>
      </x:c>
      <x:c r="O11651" s="268" t="n">
        <x:f>I11651*TOMATO_PRICE+J11651*CARROT_PRICE+K11651*MESCLUN_PRICE</x:f>
        <x:v>214898</x:v>
      </x:c>
      <x:c r="P11651" s="268" t="n">
        <x:f>I11651*TOMATO_FERTILIZER+J11651*CARROT_FERTILIZER+K11651*MESCLUN_FERTILIZER</x:f>
        <x:v>32120</x:v>
      </x:c>
      <x:c r="Q11651" s="268" t="n">
        <x:f>MIN(M11651,FARMER_HOURS)*FARMER_RATE+MAX(M11651-FARMER_HOURS,0)*TEMP_RATE</x:f>
        <x:v>170084.11173058802</x:v>
      </x:c>
      <x:c r="R11651" s="268" t="n">
        <x:f>O11651-P11651-Q11651-FIXED_COST</x:f>
        <x:v>-7306.111730588018</x:v>
      </x:c>
      <x:c r="S11651" s="139" t="str">
        <x:f>IF(AND(L11651&lt;=TOTAL_BED_CAP,N11651&lt;=TEMP_WORKER_CAP),"YES","NO")</x:f>
        <x:v>NO</x:v>
      </x:c>
      <x:c r="T11651" s="139" t="n">
        <x:f>IF(S11651="YES",R11651,-1E+99)</x:f>
        <x:v>-1e+99</x:v>
      </x:c>
    </x:row>
    <x:row r="11652">
      <x:c r="A11652" s="139"/>
      <x:c r="B11652" s="139"/>
      <x:c r="C11652" s="139"/>
      <x:c r="D11652" s="139"/>
      <x:c r="E11652" s="139"/>
      <x:c r="F11652" s="139"/>
      <x:c r="G11652" s="139"/>
      <x:c r="H11652" s="139"/>
      <x:c r="I11652" s="266" t="n">
        <x:f>INT((ROW()-ROW($I$46))/((CARROT_CAP+1)*(MESCLUN_CAP+1)))</x:f>
        <x:v>17</x:v>
      </x:c>
      <x:c r="J11652" s="266" t="n">
        <x:f>MOD(INT((ROW()-ROW($I$46))/(MESCLUN_CAP+1)),CARROT_CAP+1)</x:f>
        <x:v>17</x:v>
      </x:c>
      <x:c r="K11652" s="266" t="n">
        <x:f>MOD(ROW()-ROW($I$46),MESCLUN_CAP+1)</x:f>
        <x:v>12</x:v>
      </x:c>
      <x:c r="L11652" s="266" t="n">
        <x:f>SUM(I11652:K11652)</x:f>
        <x:v>46</x:v>
      </x:c>
      <x:c r="M11652" s="267" t="n">
        <x:f>I11652*TOMATO_HOURS*WEEKS*(1+TOMATO_DIM)^I11652+J11652*CARROT_HOURS*WEEKS*(1+CARROT_DIM)^J11652+K11652*MESCLUN_HOURS*WEEKS*(1+MESCLUN_DIM)^K11652</x:f>
        <x:v>9136.172288809934</x:v>
      </x:c>
      <x:c r="N11652" s="267" t="n">
        <x:f>MAX(M11652-FARMER_HOURS,0)/TEMP_HOURS_PER_WORKER</x:f>
        <x:v>5.844564089451343</x:v>
      </x:c>
      <x:c r="O11652" s="268" t="n">
        <x:f>I11652*TOMATO_PRICE+J11652*CARROT_PRICE+K11652*MESCLUN_PRICE</x:f>
        <x:v>217598</x:v>
      </x:c>
      <x:c r="P11652" s="268" t="n">
        <x:f>I11652*TOMATO_FERTILIZER+J11652*CARROT_FERTILIZER+K11652*MESCLUN_FERTILIZER</x:f>
        <x:v>33000</x:v>
      </x:c>
      <x:c r="Q11652" s="268" t="n">
        <x:f>MIN(M11652,FARMER_HOURS)*FARMER_RATE+MAX(M11652-FARMER_HOURS,0)*TEMP_RATE</x:f>
        <x:v>171114.10223628356</x:v>
      </x:c>
      <x:c r="R11652" s="268" t="n">
        <x:f>O11652-P11652-Q11652-FIXED_COST</x:f>
        <x:v>-6516.102236283565</x:v>
      </x:c>
      <x:c r="S11652" s="139" t="str">
        <x:f>IF(AND(L11652&lt;=TOTAL_BED_CAP,N11652&lt;=TEMP_WORKER_CAP),"YES","NO")</x:f>
        <x:v>NO</x:v>
      </x:c>
      <x:c r="T11652" s="139" t="n">
        <x:f>IF(S11652="YES",R11652,-1E+99)</x:f>
        <x:v>-1e+99</x:v>
      </x:c>
    </x:row>
    <x:row r="11653">
      <x:c r="A11653" s="139"/>
      <x:c r="B11653" s="139"/>
      <x:c r="C11653" s="139"/>
      <x:c r="D11653" s="139"/>
      <x:c r="E11653" s="139"/>
      <x:c r="F11653" s="139"/>
      <x:c r="G11653" s="139"/>
      <x:c r="H11653" s="139"/>
      <x:c r="I11653" s="266" t="n">
        <x:f>INT((ROW()-ROW($I$46))/((CARROT_CAP+1)*(MESCLUN_CAP+1)))</x:f>
        <x:v>17</x:v>
      </x:c>
      <x:c r="J11653" s="266" t="n">
        <x:f>MOD(INT((ROW()-ROW($I$46))/(MESCLUN_CAP+1)),CARROT_CAP+1)</x:f>
        <x:v>17</x:v>
      </x:c>
      <x:c r="K11653" s="266" t="n">
        <x:f>MOD(ROW()-ROW($I$46),MESCLUN_CAP+1)</x:f>
        <x:v>13</x:v>
      </x:c>
      <x:c r="L11653" s="266" t="n">
        <x:f>SUM(I11653:K11653)</x:f>
        <x:v>47</x:v>
      </x:c>
      <x:c r="M11653" s="267" t="n">
        <x:f>I11653*TOMATO_HOURS*WEEKS*(1+TOMATO_DIM)^I11653+J11653*CARROT_HOURS*WEEKS*(1+CARROT_DIM)^J11653+K11653*MESCLUN_HOURS*WEEKS*(1+MESCLUN_DIM)^K11653</x:f>
        <x:v>9196.894259518318</x:v>
      </x:c>
      <x:c r="N11653" s="267" t="n">
        <x:f>MAX(M11653-FARMER_HOURS,0)/TEMP_HOURS_PER_WORKER</x:f>
        <x:v>5.886732124665499</x:v>
      </x:c>
      <x:c r="O11653" s="268" t="n">
        <x:f>I11653*TOMATO_PRICE+J11653*CARROT_PRICE+K11653*MESCLUN_PRICE</x:f>
        <x:v>220298</x:v>
      </x:c>
      <x:c r="P11653" s="268" t="n">
        <x:f>I11653*TOMATO_FERTILIZER+J11653*CARROT_FERTILIZER+K11653*MESCLUN_FERTILIZER</x:f>
        <x:v>33880</x:v>
      </x:c>
      <x:c r="Q11653" s="268" t="n">
        <x:f>MIN(M11653,FARMER_HOURS)*FARMER_RATE+MAX(M11653-FARMER_HOURS,0)*TEMP_RATE</x:f>
        <x:v>172168.30311663746</x:v>
      </x:c>
      <x:c r="R11653" s="268" t="n">
        <x:f>O11653-P11653-Q11653-FIXED_COST</x:f>
        <x:v>-5750.303116637457</x:v>
      </x:c>
      <x:c r="S11653" s="139" t="str">
        <x:f>IF(AND(L11653&lt;=TOTAL_BED_CAP,N11653&lt;=TEMP_WORKER_CAP),"YES","NO")</x:f>
        <x:v>NO</x:v>
      </x:c>
      <x:c r="T11653" s="139" t="n">
        <x:f>IF(S11653="YES",R11653,-1E+99)</x:f>
        <x:v>-1e+99</x:v>
      </x:c>
    </x:row>
    <x:row r="11654">
      <x:c r="A11654" s="139"/>
      <x:c r="B11654" s="139"/>
      <x:c r="C11654" s="139"/>
      <x:c r="D11654" s="139"/>
      <x:c r="E11654" s="139"/>
      <x:c r="F11654" s="139"/>
      <x:c r="G11654" s="139"/>
      <x:c r="H11654" s="139"/>
      <x:c r="I11654" s="266" t="n">
        <x:f>INT((ROW()-ROW($I$46))/((CARROT_CAP+1)*(MESCLUN_CAP+1)))</x:f>
        <x:v>17</x:v>
      </x:c>
      <x:c r="J11654" s="266" t="n">
        <x:f>MOD(INT((ROW()-ROW($I$46))/(MESCLUN_CAP+1)),CARROT_CAP+1)</x:f>
        <x:v>17</x:v>
      </x:c>
      <x:c r="K11654" s="266" t="n">
        <x:f>MOD(ROW()-ROW($I$46),MESCLUN_CAP+1)</x:f>
        <x:v>14</x:v>
      </x:c>
      <x:c r="L11654" s="266" t="n">
        <x:f>SUM(I11654:K11654)</x:f>
        <x:v>48</x:v>
      </x:c>
      <x:c r="M11654" s="267" t="n">
        <x:f>I11654*TOMATO_HOURS*WEEKS*(1+TOMATO_DIM)^I11654+J11654*CARROT_HOURS*WEEKS*(1+CARROT_DIM)^J11654+K11654*MESCLUN_HOURS*WEEKS*(1+MESCLUN_DIM)^K11654</x:f>
        <x:v>9259.036340831979</x:v>
      </x:c>
      <x:c r="N11654" s="267" t="n">
        <x:f>MAX(M11654-FARMER_HOURS,0)/TEMP_HOURS_PER_WORKER</x:f>
        <x:v>5.929886347799985</x:v>
      </x:c>
      <x:c r="O11654" s="268" t="n">
        <x:f>I11654*TOMATO_PRICE+J11654*CARROT_PRICE+K11654*MESCLUN_PRICE</x:f>
        <x:v>222998</x:v>
      </x:c>
      <x:c r="P11654" s="268" t="n">
        <x:f>I11654*TOMATO_FERTILIZER+J11654*CARROT_FERTILIZER+K11654*MESCLUN_FERTILIZER</x:f>
        <x:v>34760</x:v>
      </x:c>
      <x:c r="Q11654" s="268" t="n">
        <x:f>MIN(M11654,FARMER_HOURS)*FARMER_RATE+MAX(M11654-FARMER_HOURS,0)*TEMP_RATE</x:f>
        <x:v>173247.15869499964</x:v>
      </x:c>
      <x:c r="R11654" s="268" t="n">
        <x:f>O11654-P11654-Q11654-FIXED_COST</x:f>
        <x:v>-5009.158694999642</x:v>
      </x:c>
      <x:c r="S11654" s="139" t="str">
        <x:f>IF(AND(L11654&lt;=TOTAL_BED_CAP,N11654&lt;=TEMP_WORKER_CAP),"YES","NO")</x:f>
        <x:v>NO</x:v>
      </x:c>
      <x:c r="T11654" s="139" t="n">
        <x:f>IF(S11654="YES",R11654,-1E+99)</x:f>
        <x:v>-1e+99</x:v>
      </x:c>
    </x:row>
    <x:row r="11655">
      <x:c r="A11655" s="139"/>
      <x:c r="B11655" s="139"/>
      <x:c r="C11655" s="139"/>
      <x:c r="D11655" s="139"/>
      <x:c r="E11655" s="139"/>
      <x:c r="F11655" s="139"/>
      <x:c r="G11655" s="139"/>
      <x:c r="H11655" s="139"/>
      <x:c r="I11655" s="266" t="n">
        <x:f>INT((ROW()-ROW($I$46))/((CARROT_CAP+1)*(MESCLUN_CAP+1)))</x:f>
        <x:v>17</x:v>
      </x:c>
      <x:c r="J11655" s="266" t="n">
        <x:f>MOD(INT((ROW()-ROW($I$46))/(MESCLUN_CAP+1)),CARROT_CAP+1)</x:f>
        <x:v>17</x:v>
      </x:c>
      <x:c r="K11655" s="266" t="n">
        <x:f>MOD(ROW()-ROW($I$46),MESCLUN_CAP+1)</x:f>
        <x:v>15</x:v>
      </x:c>
      <x:c r="L11655" s="266" t="n">
        <x:f>SUM(I11655:K11655)</x:f>
        <x:v>49</x:v>
      </x:c>
      <x:c r="M11655" s="267" t="n">
        <x:f>I11655*TOMATO_HOURS*WEEKS*(1+TOMATO_DIM)^I11655+J11655*CARROT_HOURS*WEEKS*(1+CARROT_DIM)^J11655+K11655*MESCLUN_HOURS*WEEKS*(1+MESCLUN_DIM)^K11655</x:f>
        <x:v>9322.624547708127</x:v>
      </x:c>
      <x:c r="N11655" s="267" t="n">
        <x:f>MAX(M11655-FARMER_HOURS,0)/TEMP_HOURS_PER_WORKER</x:f>
        <x:v>5.97404482479731</x:v>
      </x:c>
      <x:c r="O11655" s="268" t="n">
        <x:f>I11655*TOMATO_PRICE+J11655*CARROT_PRICE+K11655*MESCLUN_PRICE</x:f>
        <x:v>225698</x:v>
      </x:c>
      <x:c r="P11655" s="268" t="n">
        <x:f>I11655*TOMATO_FERTILIZER+J11655*CARROT_FERTILIZER+K11655*MESCLUN_FERTILIZER</x:f>
        <x:v>35640</x:v>
      </x:c>
      <x:c r="Q11655" s="268" t="n">
        <x:f>MIN(M11655,FARMER_HOURS)*FARMER_RATE+MAX(M11655-FARMER_HOURS,0)*TEMP_RATE</x:f>
        <x:v>174351.12061993274</x:v>
      </x:c>
      <x:c r="R11655" s="268" t="n">
        <x:f>O11655-P11655-Q11655-FIXED_COST</x:f>
        <x:v>-4293.120619932743</x:v>
      </x:c>
      <x:c r="S11655" s="139" t="str">
        <x:f>IF(AND(L11655&lt;=TOTAL_BED_CAP,N11655&lt;=TEMP_WORKER_CAP),"YES","NO")</x:f>
        <x:v>NO</x:v>
      </x:c>
      <x:c r="T11655" s="139" t="n">
        <x:f>IF(S11655="YES",R11655,-1E+99)</x:f>
        <x:v>-1e+99</x:v>
      </x:c>
    </x:row>
    <x:row r="11656">
      <x:c r="A11656" s="139"/>
      <x:c r="B11656" s="139"/>
      <x:c r="C11656" s="139"/>
      <x:c r="D11656" s="139"/>
      <x:c r="E11656" s="139"/>
      <x:c r="F11656" s="139"/>
      <x:c r="G11656" s="139"/>
      <x:c r="H11656" s="139"/>
      <x:c r="I11656" s="266" t="n">
        <x:f>INT((ROW()-ROW($I$46))/((CARROT_CAP+1)*(MESCLUN_CAP+1)))</x:f>
        <x:v>17</x:v>
      </x:c>
      <x:c r="J11656" s="266" t="n">
        <x:f>MOD(INT((ROW()-ROW($I$46))/(MESCLUN_CAP+1)),CARROT_CAP+1)</x:f>
        <x:v>17</x:v>
      </x:c>
      <x:c r="K11656" s="266" t="n">
        <x:f>MOD(ROW()-ROW($I$46),MESCLUN_CAP+1)</x:f>
        <x:v>16</x:v>
      </x:c>
      <x:c r="L11656" s="266" t="n">
        <x:f>SUM(I11656:K11656)</x:f>
        <x:v>50</x:v>
      </x:c>
      <x:c r="M11656" s="267" t="n">
        <x:f>I11656*TOMATO_HOURS*WEEKS*(1+TOMATO_DIM)^I11656+J11656*CARROT_HOURS*WEEKS*(1+CARROT_DIM)^J11656+K11656*MESCLUN_HOURS*WEEKS*(1+MESCLUN_DIM)^K11656</x:f>
        <x:v>9387.685323585614</x:v>
      </x:c>
      <x:c r="N11656" s="267" t="n">
        <x:f>MAX(M11656-FARMER_HOURS,0)/TEMP_HOURS_PER_WORKER</x:f>
        <x:v>6.019225919156677</x:v>
      </x:c>
      <x:c r="O11656" s="268" t="n">
        <x:f>I11656*TOMATO_PRICE+J11656*CARROT_PRICE+K11656*MESCLUN_PRICE</x:f>
        <x:v>228398</x:v>
      </x:c>
      <x:c r="P11656" s="268" t="n">
        <x:f>I11656*TOMATO_FERTILIZER+J11656*CARROT_FERTILIZER+K11656*MESCLUN_FERTILIZER</x:f>
        <x:v>36520</x:v>
      </x:c>
      <x:c r="Q11656" s="268" t="n">
        <x:f>MIN(M11656,FARMER_HOURS)*FARMER_RATE+MAX(M11656-FARMER_HOURS,0)*TEMP_RATE</x:f>
        <x:v>175480.6479789169</x:v>
      </x:c>
      <x:c r="R11656" s="268" t="n">
        <x:f>O11656-P11656-Q11656-FIXED_COST</x:f>
        <x:v>-3602.64797891691</x:v>
      </x:c>
      <x:c r="S11656" s="139" t="str">
        <x:f>IF(AND(L11656&lt;=TOTAL_BED_CAP,N11656&lt;=TEMP_WORKER_CAP),"YES","NO")</x:f>
        <x:v>NO</x:v>
      </x:c>
      <x:c r="T11656" s="139" t="n">
        <x:f>IF(S11656="YES",R11656,-1E+99)</x:f>
        <x:v>-1e+99</x:v>
      </x:c>
    </x:row>
    <x:row r="11657">
      <x:c r="A11657" s="139"/>
      <x:c r="B11657" s="139"/>
      <x:c r="C11657" s="139"/>
      <x:c r="D11657" s="139"/>
      <x:c r="E11657" s="139"/>
      <x:c r="F11657" s="139"/>
      <x:c r="G11657" s="139"/>
      <x:c r="H11657" s="139"/>
      <x:c r="I11657" s="266" t="n">
        <x:f>INT((ROW()-ROW($I$46))/((CARROT_CAP+1)*(MESCLUN_CAP+1)))</x:f>
        <x:v>17</x:v>
      </x:c>
      <x:c r="J11657" s="266" t="n">
        <x:f>MOD(INT((ROW()-ROW($I$46))/(MESCLUN_CAP+1)),CARROT_CAP+1)</x:f>
        <x:v>17</x:v>
      </x:c>
      <x:c r="K11657" s="266" t="n">
        <x:f>MOD(ROW()-ROW($I$46),MESCLUN_CAP+1)</x:f>
        <x:v>17</x:v>
      </x:c>
      <x:c r="L11657" s="266" t="n">
        <x:f>SUM(I11657:K11657)</x:f>
        <x:v>51</x:v>
      </x:c>
      <x:c r="M11657" s="267" t="n">
        <x:f>I11657*TOMATO_HOURS*WEEKS*(1+TOMATO_DIM)^I11657+J11657*CARROT_HOURS*WEEKS*(1+CARROT_DIM)^J11657+K11657*MESCLUN_HOURS*WEEKS*(1+MESCLUN_DIM)^K11657</x:f>
        <x:v>9454.245547032155</x:v>
      </x:c>
      <x:c r="N11657" s="267" t="n">
        <x:f>MAX(M11657-FARMER_HOURS,0)/TEMP_HOURS_PER_WORKER</x:f>
        <x:v>6.065448296550107</x:v>
      </x:c>
      <x:c r="O11657" s="268" t="n">
        <x:f>I11657*TOMATO_PRICE+J11657*CARROT_PRICE+K11657*MESCLUN_PRICE</x:f>
        <x:v>231098</x:v>
      </x:c>
      <x:c r="P11657" s="268" t="n">
        <x:f>I11657*TOMATO_FERTILIZER+J11657*CARROT_FERTILIZER+K11657*MESCLUN_FERTILIZER</x:f>
        <x:v>37400</x:v>
      </x:c>
      <x:c r="Q11657" s="268" t="n">
        <x:f>MIN(M11657,FARMER_HOURS)*FARMER_RATE+MAX(M11657-FARMER_HOURS,0)*TEMP_RATE</x:f>
        <x:v>176636.20741375268</x:v>
      </x:c>
      <x:c r="R11657" s="268" t="n">
        <x:f>O11657-P11657-Q11657-FIXED_COST</x:f>
        <x:v>-2938.2074137526797</x:v>
      </x:c>
      <x:c r="S11657" s="139" t="str">
        <x:f>IF(AND(L11657&lt;=TOTAL_BED_CAP,N11657&lt;=TEMP_WORKER_CAP),"YES","NO")</x:f>
        <x:v>NO</x:v>
      </x:c>
      <x:c r="T11657" s="139" t="n">
        <x:f>IF(S11657="YES",R11657,-1E+99)</x:f>
        <x:v>-1e+99</x:v>
      </x:c>
    </x:row>
    <x:row r="11658">
      <x:c r="A11658" s="139"/>
      <x:c r="B11658" s="139"/>
      <x:c r="C11658" s="139"/>
      <x:c r="D11658" s="139"/>
      <x:c r="E11658" s="139"/>
      <x:c r="F11658" s="139"/>
      <x:c r="G11658" s="139"/>
      <x:c r="H11658" s="139"/>
      <x:c r="I11658" s="266" t="n">
        <x:f>INT((ROW()-ROW($I$46))/((CARROT_CAP+1)*(MESCLUN_CAP+1)))</x:f>
        <x:v>17</x:v>
      </x:c>
      <x:c r="J11658" s="266" t="n">
        <x:f>MOD(INT((ROW()-ROW($I$46))/(MESCLUN_CAP+1)),CARROT_CAP+1)</x:f>
        <x:v>17</x:v>
      </x:c>
      <x:c r="K11658" s="266" t="n">
        <x:f>MOD(ROW()-ROW($I$46),MESCLUN_CAP+1)</x:f>
        <x:v>18</x:v>
      </x:c>
      <x:c r="L11658" s="266" t="n">
        <x:f>SUM(I11658:K11658)</x:f>
        <x:v>52</x:v>
      </x:c>
      <x:c r="M11658" s="267" t="n">
        <x:f>I11658*TOMATO_HOURS*WEEKS*(1+TOMATO_DIM)^I11658+J11658*CARROT_HOURS*WEEKS*(1+CARROT_DIM)^J11658+K11658*MESCLUN_HOURS*WEEKS*(1+MESCLUN_DIM)^K11658</x:f>
        <x:v>9522.332538490742</x:v>
      </x:c>
      <x:c r="N11658" s="267" t="n">
        <x:f>MAX(M11658-FARMER_HOURS,0)/TEMP_HOURS_PER_WORKER</x:f>
        <x:v>6.112730929507459</x:v>
      </x:c>
      <x:c r="O11658" s="268" t="n">
        <x:f>I11658*TOMATO_PRICE+J11658*CARROT_PRICE+K11658*MESCLUN_PRICE</x:f>
        <x:v>233798</x:v>
      </x:c>
      <x:c r="P11658" s="268" t="n">
        <x:f>I11658*TOMATO_FERTILIZER+J11658*CARROT_FERTILIZER+K11658*MESCLUN_FERTILIZER</x:f>
        <x:v>38280</x:v>
      </x:c>
      <x:c r="Q11658" s="268" t="n">
        <x:f>MIN(M11658,FARMER_HOURS)*FARMER_RATE+MAX(M11658-FARMER_HOURS,0)*TEMP_RATE</x:f>
        <x:v>177818.2732376865</x:v>
      </x:c>
      <x:c r="R11658" s="268" t="n">
        <x:f>O11658-P11658-Q11658-FIXED_COST</x:f>
        <x:v>-2300.273237686488</x:v>
      </x:c>
      <x:c r="S11658" s="139" t="str">
        <x:f>IF(AND(L11658&lt;=TOTAL_BED_CAP,N11658&lt;=TEMP_WORKER_CAP),"YES","NO")</x:f>
        <x:v>NO</x:v>
      </x:c>
      <x:c r="T11658" s="139" t="n">
        <x:f>IF(S11658="YES",R11658,-1E+99)</x:f>
        <x:v>-1e+99</x:v>
      </x:c>
    </x:row>
    <x:row r="11659">
      <x:c r="A11659" s="139"/>
      <x:c r="B11659" s="139"/>
      <x:c r="C11659" s="139"/>
      <x:c r="D11659" s="139"/>
      <x:c r="E11659" s="139"/>
      <x:c r="F11659" s="139"/>
      <x:c r="G11659" s="139"/>
      <x:c r="H11659" s="139"/>
      <x:c r="I11659" s="266" t="n">
        <x:f>INT((ROW()-ROW($I$46))/((CARROT_CAP+1)*(MESCLUN_CAP+1)))</x:f>
        <x:v>17</x:v>
      </x:c>
      <x:c r="J11659" s="266" t="n">
        <x:f>MOD(INT((ROW()-ROW($I$46))/(MESCLUN_CAP+1)),CARROT_CAP+1)</x:f>
        <x:v>17</x:v>
      </x:c>
      <x:c r="K11659" s="266" t="n">
        <x:f>MOD(ROW()-ROW($I$46),MESCLUN_CAP+1)</x:f>
        <x:v>19</x:v>
      </x:c>
      <x:c r="L11659" s="266" t="n">
        <x:f>SUM(I11659:K11659)</x:f>
        <x:v>53</x:v>
      </x:c>
      <x:c r="M11659" s="267" t="n">
        <x:f>I11659*TOMATO_HOURS*WEEKS*(1+TOMATO_DIM)^I11659+J11659*CARROT_HOURS*WEEKS*(1+CARROT_DIM)^J11659+K11659*MESCLUN_HOURS*WEEKS*(1+MESCLUN_DIM)^K11659</x:f>
        <x:v>9591.974067126765</x:v>
      </x:c>
      <x:c r="N11659" s="267" t="n">
        <x:f>MAX(M11659-FARMER_HOURS,0)/TEMP_HOURS_PER_WORKER</x:f>
        <x:v>6.161093102171364</x:v>
      </x:c>
      <x:c r="O11659" s="268" t="n">
        <x:f>I11659*TOMATO_PRICE+J11659*CARROT_PRICE+K11659*MESCLUN_PRICE</x:f>
        <x:v>236498</x:v>
      </x:c>
      <x:c r="P11659" s="268" t="n">
        <x:f>I11659*TOMATO_FERTILIZER+J11659*CARROT_FERTILIZER+K11659*MESCLUN_FERTILIZER</x:f>
        <x:v>39160</x:v>
      </x:c>
      <x:c r="Q11659" s="268" t="n">
        <x:f>MIN(M11659,FARMER_HOURS)*FARMER_RATE+MAX(M11659-FARMER_HOURS,0)*TEMP_RATE</x:f>
        <x:v>179027.3275542841</x:v>
      </x:c>
      <x:c r="R11659" s="268" t="n">
        <x:f>O11659-P11659-Q11659-FIXED_COST</x:f>
        <x:v>-1689.3275542841002</x:v>
      </x:c>
      <x:c r="S11659" s="139" t="str">
        <x:f>IF(AND(L11659&lt;=TOTAL_BED_CAP,N11659&lt;=TEMP_WORKER_CAP),"YES","NO")</x:f>
        <x:v>NO</x:v>
      </x:c>
      <x:c r="T11659" s="139" t="n">
        <x:f>IF(S11659="YES",R11659,-1E+99)</x:f>
        <x:v>-1e+99</x:v>
      </x:c>
    </x:row>
    <x:row r="11660">
      <x:c r="A11660" s="139"/>
      <x:c r="B11660" s="139"/>
      <x:c r="C11660" s="139"/>
      <x:c r="D11660" s="139"/>
      <x:c r="E11660" s="139"/>
      <x:c r="F11660" s="139"/>
      <x:c r="G11660" s="139"/>
      <x:c r="H11660" s="139"/>
      <x:c r="I11660" s="266" t="n">
        <x:f>INT((ROW()-ROW($I$46))/((CARROT_CAP+1)*(MESCLUN_CAP+1)))</x:f>
        <x:v>17</x:v>
      </x:c>
      <x:c r="J11660" s="266" t="n">
        <x:f>MOD(INT((ROW()-ROW($I$46))/(MESCLUN_CAP+1)),CARROT_CAP+1)</x:f>
        <x:v>17</x:v>
      </x:c>
      <x:c r="K11660" s="266" t="n">
        <x:f>MOD(ROW()-ROW($I$46),MESCLUN_CAP+1)</x:f>
        <x:v>20</x:v>
      </x:c>
      <x:c r="L11660" s="266" t="n">
        <x:f>SUM(I11660:K11660)</x:f>
        <x:v>54</x:v>
      </x:c>
      <x:c r="M11660" s="267" t="n">
        <x:f>I11660*TOMATO_HOURS*WEEKS*(1+TOMATO_DIM)^I11660+J11660*CARROT_HOURS*WEEKS*(1+CARROT_DIM)^J11660+K11660*MESCLUN_HOURS*WEEKS*(1+MESCLUN_DIM)^K11660</x:f>
        <x:v>9663.19835777724</x:v>
      </x:c>
      <x:c r="N11660" s="267" t="n">
        <x:f>MAX(M11660-FARMER_HOURS,0)/TEMP_HOURS_PER_WORKER</x:f>
        <x:v>6.210554415123084</x:v>
      </x:c>
      <x:c r="O11660" s="268" t="n">
        <x:f>I11660*TOMATO_PRICE+J11660*CARROT_PRICE+K11660*MESCLUN_PRICE</x:f>
        <x:v>239198</x:v>
      </x:c>
      <x:c r="P11660" s="268" t="n">
        <x:f>I11660*TOMATO_FERTILIZER+J11660*CARROT_FERTILIZER+K11660*MESCLUN_FERTILIZER</x:f>
        <x:v>40040</x:v>
      </x:c>
      <x:c r="Q11660" s="268" t="n">
        <x:f>MIN(M11660,FARMER_HOURS)*FARMER_RATE+MAX(M11660-FARMER_HOURS,0)*TEMP_RATE</x:f>
        <x:v>180263.86037807708</x:v>
      </x:c>
      <x:c r="R11660" s="268" t="n">
        <x:f>O11660-P11660-Q11660-FIXED_COST</x:f>
        <x:v>-1105.860378077079</x:v>
      </x:c>
      <x:c r="S11660" s="139" t="str">
        <x:f>IF(AND(L11660&lt;=TOTAL_BED_CAP,N11660&lt;=TEMP_WORKER_CAP),"YES","NO")</x:f>
        <x:v>NO</x:v>
      </x:c>
      <x:c r="T11660" s="139" t="n">
        <x:f>IF(S11660="YES",R11660,-1E+99)</x:f>
        <x:v>-1e+99</x:v>
      </x:c>
    </x:row>
    <x:row r="11661">
      <x:c r="A11661" s="139"/>
      <x:c r="B11661" s="139"/>
      <x:c r="C11661" s="139"/>
      <x:c r="D11661" s="139"/>
      <x:c r="E11661" s="139"/>
      <x:c r="F11661" s="139"/>
      <x:c r="G11661" s="139"/>
      <x:c r="H11661" s="139"/>
      <x:c r="I11661" s="266" t="n">
        <x:f>INT((ROW()-ROW($I$46))/((CARROT_CAP+1)*(MESCLUN_CAP+1)))</x:f>
        <x:v>17</x:v>
      </x:c>
      <x:c r="J11661" s="266" t="n">
        <x:f>MOD(INT((ROW()-ROW($I$46))/(MESCLUN_CAP+1)),CARROT_CAP+1)</x:f>
        <x:v>17</x:v>
      </x:c>
      <x:c r="K11661" s="266" t="n">
        <x:f>MOD(ROW()-ROW($I$46),MESCLUN_CAP+1)</x:f>
        <x:v>21</x:v>
      </x:c>
      <x:c r="L11661" s="266" t="n">
        <x:f>SUM(I11661:K11661)</x:f>
        <x:v>55</x:v>
      </x:c>
      <x:c r="M11661" s="267" t="n">
        <x:f>I11661*TOMATO_HOURS*WEEKS*(1+TOMATO_DIM)^I11661+J11661*CARROT_HOURS*WEEKS*(1+CARROT_DIM)^J11661+K11661*MESCLUN_HOURS*WEEKS*(1+MESCLUN_DIM)^K11661</x:f>
        <x:v>9736.034098003685</x:v>
      </x:c>
      <x:c r="N11661" s="267" t="n">
        <x:f>MAX(M11661-FARMER_HOURS,0)/TEMP_HOURS_PER_WORKER</x:f>
        <x:v>6.261134790280337</x:v>
      </x:c>
      <x:c r="O11661" s="268" t="n">
        <x:f>I11661*TOMATO_PRICE+J11661*CARROT_PRICE+K11661*MESCLUN_PRICE</x:f>
        <x:v>241898</x:v>
      </x:c>
      <x:c r="P11661" s="268" t="n">
        <x:f>I11661*TOMATO_FERTILIZER+J11661*CARROT_FERTILIZER+K11661*MESCLUN_FERTILIZER</x:f>
        <x:v>40920</x:v>
      </x:c>
      <x:c r="Q11661" s="268" t="n">
        <x:f>MIN(M11661,FARMER_HOURS)*FARMER_RATE+MAX(M11661-FARMER_HOURS,0)*TEMP_RATE</x:f>
        <x:v>181528.36975700842</x:v>
      </x:c>
      <x:c r="R11661" s="268" t="n">
        <x:f>O11661-P11661-Q11661-FIXED_COST</x:f>
        <x:v>-550.3697570084187</x:v>
      </x:c>
      <x:c r="S11661" s="139" t="str">
        <x:f>IF(AND(L11661&lt;=TOTAL_BED_CAP,N11661&lt;=TEMP_WORKER_CAP),"YES","NO")</x:f>
        <x:v>NO</x:v>
      </x:c>
      <x:c r="T11661" s="139" t="n">
        <x:f>IF(S11661="YES",R11661,-1E+99)</x:f>
        <x:v>-1e+99</x:v>
      </x:c>
    </x:row>
    <x:row r="11662">
      <x:c r="A11662" s="139"/>
      <x:c r="B11662" s="139"/>
      <x:c r="C11662" s="139"/>
      <x:c r="D11662" s="139"/>
      <x:c r="E11662" s="139"/>
      <x:c r="F11662" s="139"/>
      <x:c r="G11662" s="139"/>
      <x:c r="H11662" s="139"/>
      <x:c r="I11662" s="266" t="n">
        <x:f>INT((ROW()-ROW($I$46))/((CARROT_CAP+1)*(MESCLUN_CAP+1)))</x:f>
        <x:v>17</x:v>
      </x:c>
      <x:c r="J11662" s="266" t="n">
        <x:f>MOD(INT((ROW()-ROW($I$46))/(MESCLUN_CAP+1)),CARROT_CAP+1)</x:f>
        <x:v>17</x:v>
      </x:c>
      <x:c r="K11662" s="266" t="n">
        <x:f>MOD(ROW()-ROW($I$46),MESCLUN_CAP+1)</x:f>
        <x:v>22</x:v>
      </x:c>
      <x:c r="L11662" s="266" t="n">
        <x:f>SUM(I11662:K11662)</x:f>
        <x:v>56</x:v>
      </x:c>
      <x:c r="M11662" s="267" t="n">
        <x:f>I11662*TOMATO_HOURS*WEEKS*(1+TOMATO_DIM)^I11662+J11662*CARROT_HOURS*WEEKS*(1+CARROT_DIM)^J11662+K11662*MESCLUN_HOURS*WEEKS*(1+MESCLUN_DIM)^K11662</x:f>
        <x:v>9810.510445250082</x:v>
      </x:c>
      <x:c r="N11662" s="267" t="n">
        <x:f>MAX(M11662-FARMER_HOURS,0)/TEMP_HOURS_PER_WORKER</x:f>
        <x:v>6.312854475868113</x:v>
      </x:c>
      <x:c r="O11662" s="268" t="n">
        <x:f>I11662*TOMATO_PRICE+J11662*CARROT_PRICE+K11662*MESCLUN_PRICE</x:f>
        <x:v>244598</x:v>
      </x:c>
      <x:c r="P11662" s="268" t="n">
        <x:f>I11662*TOMATO_FERTILIZER+J11662*CARROT_FERTILIZER+K11662*MESCLUN_FERTILIZER</x:f>
        <x:v>41800</x:v>
      </x:c>
      <x:c r="Q11662" s="268" t="n">
        <x:f>MIN(M11662,FARMER_HOURS)*FARMER_RATE+MAX(M11662-FARMER_HOURS,0)*TEMP_RATE</x:f>
        <x:v>182821.36189670282</x:v>
      </x:c>
      <x:c r="R11662" s="268" t="n">
        <x:f>O11662-P11662-Q11662-FIXED_COST</x:f>
        <x:v>-23.36189670281601</x:v>
      </x:c>
      <x:c r="S11662" s="139" t="str">
        <x:f>IF(AND(L11662&lt;=TOTAL_BED_CAP,N11662&lt;=TEMP_WORKER_CAP),"YES","NO")</x:f>
        <x:v>NO</x:v>
      </x:c>
      <x:c r="T11662" s="139" t="n">
        <x:f>IF(S11662="YES",R11662,-1E+99)</x:f>
        <x:v>-1e+99</x:v>
      </x:c>
    </x:row>
    <x:row r="11663">
      <x:c r="A11663" s="139"/>
      <x:c r="B11663" s="139"/>
      <x:c r="C11663" s="139"/>
      <x:c r="D11663" s="139"/>
      <x:c r="E11663" s="139"/>
      <x:c r="F11663" s="139"/>
      <x:c r="G11663" s="139"/>
      <x:c r="H11663" s="139"/>
      <x:c r="I11663" s="266" t="n">
        <x:f>INT((ROW()-ROW($I$46))/((CARROT_CAP+1)*(MESCLUN_CAP+1)))</x:f>
        <x:v>17</x:v>
      </x:c>
      <x:c r="J11663" s="266" t="n">
        <x:f>MOD(INT((ROW()-ROW($I$46))/(MESCLUN_CAP+1)),CARROT_CAP+1)</x:f>
        <x:v>17</x:v>
      </x:c>
      <x:c r="K11663" s="266" t="n">
        <x:f>MOD(ROW()-ROW($I$46),MESCLUN_CAP+1)</x:f>
        <x:v>23</x:v>
      </x:c>
      <x:c r="L11663" s="266" t="n">
        <x:f>SUM(I11663:K11663)</x:f>
        <x:v>57</x:v>
      </x:c>
      <x:c r="M11663" s="267" t="n">
        <x:f>I11663*TOMATO_HOURS*WEEKS*(1+TOMATO_DIM)^I11663+J11663*CARROT_HOURS*WEEKS*(1+CARROT_DIM)^J11663+K11663*MESCLUN_HOURS*WEEKS*(1+MESCLUN_DIM)^K11663</x:f>
        <x:v>9886.657034107517</x:v>
      </x:c>
      <x:c r="N11663" s="267" t="n">
        <x:f>MAX(M11663-FARMER_HOURS,0)/TEMP_HOURS_PER_WORKER</x:f>
        <x:v>6.365734051463553</x:v>
      </x:c>
      <x:c r="O11663" s="268" t="n">
        <x:f>I11663*TOMATO_PRICE+J11663*CARROT_PRICE+K11663*MESCLUN_PRICE</x:f>
        <x:v>247298</x:v>
      </x:c>
      <x:c r="P11663" s="268" t="n">
        <x:f>I11663*TOMATO_FERTILIZER+J11663*CARROT_FERTILIZER+K11663*MESCLUN_FERTILIZER</x:f>
        <x:v>42680</x:v>
      </x:c>
      <x:c r="Q11663" s="268" t="n">
        <x:f>MIN(M11663,FARMER_HOURS)*FARMER_RATE+MAX(M11663-FARMER_HOURS,0)*TEMP_RATE</x:f>
        <x:v>184143.35128658882</x:v>
      </x:c>
      <x:c r="R11663" s="268" t="n">
        <x:f>O11663-P11663-Q11663-FIXED_COST</x:f>
        <x:v>474.64871341118123</x:v>
      </x:c>
      <x:c r="S11663" s="139" t="str">
        <x:f>IF(AND(L11663&lt;=TOTAL_BED_CAP,N11663&lt;=TEMP_WORKER_CAP),"YES","NO")</x:f>
        <x:v>NO</x:v>
      </x:c>
      <x:c r="T11663" s="139" t="n">
        <x:f>IF(S11663="YES",R11663,-1E+99)</x:f>
        <x:v>-1e+99</x:v>
      </x:c>
    </x:row>
    <x:row r="11664">
      <x:c r="A11664" s="139"/>
      <x:c r="B11664" s="139"/>
      <x:c r="C11664" s="139"/>
      <x:c r="D11664" s="139"/>
      <x:c r="E11664" s="139"/>
      <x:c r="F11664" s="139"/>
      <x:c r="G11664" s="139"/>
      <x:c r="H11664" s="139"/>
      <x:c r="I11664" s="266" t="n">
        <x:f>INT((ROW()-ROW($I$46))/((CARROT_CAP+1)*(MESCLUN_CAP+1)))</x:f>
        <x:v>17</x:v>
      </x:c>
      <x:c r="J11664" s="266" t="n">
        <x:f>MOD(INT((ROW()-ROW($I$46))/(MESCLUN_CAP+1)),CARROT_CAP+1)</x:f>
        <x:v>17</x:v>
      </x:c>
      <x:c r="K11664" s="266" t="n">
        <x:f>MOD(ROW()-ROW($I$46),MESCLUN_CAP+1)</x:f>
        <x:v>24</x:v>
      </x:c>
      <x:c r="L11664" s="266" t="n">
        <x:f>SUM(I11664:K11664)</x:f>
        <x:v>58</x:v>
      </x:c>
      <x:c r="M11664" s="267" t="n">
        <x:f>I11664*TOMATO_HOURS*WEEKS*(1+TOMATO_DIM)^I11664+J11664*CARROT_HOURS*WEEKS*(1+CARROT_DIM)^J11664+K11664*MESCLUN_HOURS*WEEKS*(1+MESCLUN_DIM)^K11664</x:f>
        <x:v>9964.503983687013</x:v>
      </x:c>
      <x:c r="N11664" s="267" t="n">
        <x:f>MAX(M11664-FARMER_HOURS,0)/TEMP_HOURS_PER_WORKER</x:f>
        <x:v>6.419794433115981</x:v>
      </x:c>
      <x:c r="O11664" s="268" t="n">
        <x:f>I11664*TOMATO_PRICE+J11664*CARROT_PRICE+K11664*MESCLUN_PRICE</x:f>
        <x:v>249998</x:v>
      </x:c>
      <x:c r="P11664" s="268" t="n">
        <x:f>I11664*TOMATO_FERTILIZER+J11664*CARROT_FERTILIZER+K11664*MESCLUN_FERTILIZER</x:f>
        <x:v>43560</x:v>
      </x:c>
      <x:c r="Q11664" s="268" t="n">
        <x:f>MIN(M11664,FARMER_HOURS)*FARMER_RATE+MAX(M11664-FARMER_HOURS,0)*TEMP_RATE</x:f>
        <x:v>185494.86082789954</x:v>
      </x:c>
      <x:c r="R11664" s="268" t="n">
        <x:f>O11664-P11664-Q11664-FIXED_COST</x:f>
        <x:v>943.139172100462</x:v>
      </x:c>
      <x:c r="S11664" s="139" t="str">
        <x:f>IF(AND(L11664&lt;=TOTAL_BED_CAP,N11664&lt;=TEMP_WORKER_CAP),"YES","NO")</x:f>
        <x:v>NO</x:v>
      </x:c>
      <x:c r="T11664" s="139" t="n">
        <x:f>IF(S11664="YES",R11664,-1E+99)</x:f>
        <x:v>-1e+99</x:v>
      </x:c>
    </x:row>
    <x:row r="11665">
      <x:c r="A11665" s="139"/>
      <x:c r="B11665" s="139"/>
      <x:c r="C11665" s="139"/>
      <x:c r="D11665" s="139"/>
      <x:c r="E11665" s="139"/>
      <x:c r="F11665" s="139"/>
      <x:c r="G11665" s="139"/>
      <x:c r="H11665" s="139"/>
      <x:c r="I11665" s="266" t="n">
        <x:f>INT((ROW()-ROW($I$46))/((CARROT_CAP+1)*(MESCLUN_CAP+1)))</x:f>
        <x:v>17</x:v>
      </x:c>
      <x:c r="J11665" s="266" t="n">
        <x:f>MOD(INT((ROW()-ROW($I$46))/(MESCLUN_CAP+1)),CARROT_CAP+1)</x:f>
        <x:v>17</x:v>
      </x:c>
      <x:c r="K11665" s="266" t="n">
        <x:f>MOD(ROW()-ROW($I$46),MESCLUN_CAP+1)</x:f>
        <x:v>25</x:v>
      </x:c>
      <x:c r="L11665" s="266" t="n">
        <x:f>SUM(I11665:K11665)</x:f>
        <x:v>59</x:v>
      </x:c>
      <x:c r="M11665" s="267" t="n">
        <x:f>I11665*TOMATO_HOURS*WEEKS*(1+TOMATO_DIM)^I11665+J11665*CARROT_HOURS*WEEKS*(1+CARROT_DIM)^J11665+K11665*MESCLUN_HOURS*WEEKS*(1+MESCLUN_DIM)^K11665</x:f>
        <x:v>10044.08190510211</x:v>
      </x:c>
      <x:c r="N11665" s="267" t="n">
        <x:f>MAX(M11665-FARMER_HOURS,0)/TEMP_HOURS_PER_WORKER</x:f>
        <x:v>6.475056878543132</x:v>
      </x:c>
      <x:c r="O11665" s="268" t="n">
        <x:f>I11665*TOMATO_PRICE+J11665*CARROT_PRICE+K11665*MESCLUN_PRICE</x:f>
        <x:v>252698</x:v>
      </x:c>
      <x:c r="P11665" s="268" t="n">
        <x:f>I11665*TOMATO_FERTILIZER+J11665*CARROT_FERTILIZER+K11665*MESCLUN_FERTILIZER</x:f>
        <x:v>44440</x:v>
      </x:c>
      <x:c r="Q11665" s="268" t="n">
        <x:f>MIN(M11665,FARMER_HOURS)*FARMER_RATE+MAX(M11665-FARMER_HOURS,0)*TEMP_RATE</x:f>
        <x:v>186876.4219635783</x:v>
      </x:c>
      <x:c r="R11665" s="268" t="n">
        <x:f>O11665-P11665-Q11665-FIXED_COST</x:f>
        <x:v>1381.5780364217062</x:v>
      </x:c>
      <x:c r="S11665" s="139" t="str">
        <x:f>IF(AND(L11665&lt;=TOTAL_BED_CAP,N11665&lt;=TEMP_WORKER_CAP),"YES","NO")</x:f>
        <x:v>NO</x:v>
      </x:c>
      <x:c r="T11665" s="139" t="n">
        <x:f>IF(S11665="YES",R11665,-1E+99)</x:f>
        <x:v>-1e+99</x:v>
      </x:c>
    </x:row>
    <x:row r="11666">
      <x:c r="A11666" s="139"/>
      <x:c r="B11666" s="139"/>
      <x:c r="C11666" s="139"/>
      <x:c r="D11666" s="139"/>
      <x:c r="E11666" s="139"/>
      <x:c r="F11666" s="139"/>
      <x:c r="G11666" s="139"/>
      <x:c r="H11666" s="139"/>
      <x:c r="I11666" s="266" t="n">
        <x:f>INT((ROW()-ROW($I$46))/((CARROT_CAP+1)*(MESCLUN_CAP+1)))</x:f>
        <x:v>17</x:v>
      </x:c>
      <x:c r="J11666" s="266" t="n">
        <x:f>MOD(INT((ROW()-ROW($I$46))/(MESCLUN_CAP+1)),CARROT_CAP+1)</x:f>
        <x:v>17</x:v>
      </x:c>
      <x:c r="K11666" s="266" t="n">
        <x:f>MOD(ROW()-ROW($I$46),MESCLUN_CAP+1)</x:f>
        <x:v>26</x:v>
      </x:c>
      <x:c r="L11666" s="266" t="n">
        <x:f>SUM(I11666:K11666)</x:f>
        <x:v>60</x:v>
      </x:c>
      <x:c r="M11666" s="267" t="n">
        <x:f>I11666*TOMATO_HOURS*WEEKS*(1+TOMATO_DIM)^I11666+J11666*CARROT_HOURS*WEEKS*(1+CARROT_DIM)^J11666+K11666*MESCLUN_HOURS*WEEKS*(1+MESCLUN_DIM)^K11666</x:f>
        <x:v>10125.421909062828</x:v>
      </x:c>
      <x:c r="N11666" s="267" t="n">
        <x:f>MAX(M11666-FARMER_HOURS,0)/TEMP_HOURS_PER_WORKER</x:f>
        <x:v>6.531542992404742</x:v>
      </x:c>
      <x:c r="O11666" s="268" t="n">
        <x:f>I11666*TOMATO_PRICE+J11666*CARROT_PRICE+K11666*MESCLUN_PRICE</x:f>
        <x:v>255398</x:v>
      </x:c>
      <x:c r="P11666" s="268" t="n">
        <x:f>I11666*TOMATO_FERTILIZER+J11666*CARROT_FERTILIZER+K11666*MESCLUN_FERTILIZER</x:f>
        <x:v>45320</x:v>
      </x:c>
      <x:c r="Q11666" s="268" t="n">
        <x:f>MIN(M11666,FARMER_HOURS)*FARMER_RATE+MAX(M11666-FARMER_HOURS,0)*TEMP_RATE</x:f>
        <x:v>188288.57481011856</x:v>
      </x:c>
      <x:c r="R11666" s="268" t="n">
        <x:f>O11666-P11666-Q11666-FIXED_COST</x:f>
        <x:v>1789.42518988144</x:v>
      </x:c>
      <x:c r="S11666" s="139" t="str">
        <x:f>IF(AND(L11666&lt;=TOTAL_BED_CAP,N11666&lt;=TEMP_WORKER_CAP),"YES","NO")</x:f>
        <x:v>NO</x:v>
      </x:c>
      <x:c r="T11666" s="139" t="n">
        <x:f>IF(S11666="YES",R11666,-1E+99)</x:f>
        <x:v>-1e+99</x:v>
      </x:c>
    </x:row>
    <x:row r="11667">
      <x:c r="A11667" s="139"/>
      <x:c r="B11667" s="139"/>
      <x:c r="C11667" s="139"/>
      <x:c r="D11667" s="139"/>
      <x:c r="E11667" s="139"/>
      <x:c r="F11667" s="139"/>
      <x:c r="G11667" s="139"/>
      <x:c r="H11667" s="139"/>
      <x:c r="I11667" s="266" t="n">
        <x:f>INT((ROW()-ROW($I$46))/((CARROT_CAP+1)*(MESCLUN_CAP+1)))</x:f>
        <x:v>17</x:v>
      </x:c>
      <x:c r="J11667" s="266" t="n">
        <x:f>MOD(INT((ROW()-ROW($I$46))/(MESCLUN_CAP+1)),CARROT_CAP+1)</x:f>
        <x:v>17</x:v>
      </x:c>
      <x:c r="K11667" s="266" t="n">
        <x:f>MOD(ROW()-ROW($I$46),MESCLUN_CAP+1)</x:f>
        <x:v>27</x:v>
      </x:c>
      <x:c r="L11667" s="266" t="n">
        <x:f>SUM(I11667:K11667)</x:f>
        <x:v>61</x:v>
      </x:c>
      <x:c r="M11667" s="267" t="n">
        <x:f>I11667*TOMATO_HOURS*WEEKS*(1+TOMATO_DIM)^I11667+J11667*CARROT_HOURS*WEEKS*(1+CARROT_DIM)^J11667+K11667*MESCLUN_HOURS*WEEKS*(1+MESCLUN_DIM)^K11667</x:f>
        <x:v>10208.555613582585</x:v>
      </x:c>
      <x:c r="N11667" s="267" t="n">
        <x:f>MAX(M11667-FARMER_HOURS,0)/TEMP_HOURS_PER_WORKER</x:f>
        <x:v>6.589274731654573</x:v>
      </x:c>
      <x:c r="O11667" s="268" t="n">
        <x:f>I11667*TOMATO_PRICE+J11667*CARROT_PRICE+K11667*MESCLUN_PRICE</x:f>
        <x:v>258098</x:v>
      </x:c>
      <x:c r="P11667" s="268" t="n">
        <x:f>I11667*TOMATO_FERTILIZER+J11667*CARROT_FERTILIZER+K11667*MESCLUN_FERTILIZER</x:f>
        <x:v>46200</x:v>
      </x:c>
      <x:c r="Q11667" s="268" t="n">
        <x:f>MIN(M11667,FARMER_HOURS)*FARMER_RATE+MAX(M11667-FARMER_HOURS,0)*TEMP_RATE</x:f>
        <x:v>189731.8682913643</x:v>
      </x:c>
      <x:c r="R11667" s="268" t="n">
        <x:f>O11667-P11667-Q11667-FIXED_COST</x:f>
        <x:v>2166.1317086356867</x:v>
      </x:c>
      <x:c r="S11667" s="139" t="str">
        <x:f>IF(AND(L11667&lt;=TOTAL_BED_CAP,N11667&lt;=TEMP_WORKER_CAP),"YES","NO")</x:f>
        <x:v>NO</x:v>
      </x:c>
      <x:c r="T11667" s="139" t="n">
        <x:f>IF(S11667="YES",R11667,-1E+99)</x:f>
        <x:v>-1e+99</x:v>
      </x:c>
    </x:row>
    <x:row r="11668">
      <x:c r="A11668" s="139"/>
      <x:c r="B11668" s="139"/>
      <x:c r="C11668" s="139"/>
      <x:c r="D11668" s="139"/>
      <x:c r="E11668" s="139"/>
      <x:c r="F11668" s="139"/>
      <x:c r="G11668" s="139"/>
      <x:c r="H11668" s="139"/>
      <x:c r="I11668" s="266" t="n">
        <x:f>INT((ROW()-ROW($I$46))/((CARROT_CAP+1)*(MESCLUN_CAP+1)))</x:f>
        <x:v>17</x:v>
      </x:c>
      <x:c r="J11668" s="266" t="n">
        <x:f>MOD(INT((ROW()-ROW($I$46))/(MESCLUN_CAP+1)),CARROT_CAP+1)</x:f>
        <x:v>17</x:v>
      </x:c>
      <x:c r="K11668" s="266" t="n">
        <x:f>MOD(ROW()-ROW($I$46),MESCLUN_CAP+1)</x:f>
        <x:v>28</x:v>
      </x:c>
      <x:c r="L11668" s="266" t="n">
        <x:f>SUM(I11668:K11668)</x:f>
        <x:v>62</x:v>
      </x:c>
      <x:c r="M11668" s="267" t="n">
        <x:f>I11668*TOMATO_HOURS*WEEKS*(1+TOMATO_DIM)^I11668+J11668*CARROT_HOURS*WEEKS*(1+CARROT_DIM)^J11668+K11668*MESCLUN_HOURS*WEEKS*(1+MESCLUN_DIM)^K11668</x:f>
        <x:v>10293.515151799738</x:v>
      </x:c>
      <x:c r="N11668" s="267" t="n">
        <x:f>MAX(M11668-FARMER_HOURS,0)/TEMP_HOURS_PER_WORKER</x:f>
        <x:v>6.64827441097204</x:v>
      </x:c>
      <x:c r="O11668" s="268" t="n">
        <x:f>I11668*TOMATO_PRICE+J11668*CARROT_PRICE+K11668*MESCLUN_PRICE</x:f>
        <x:v>260798</x:v>
      </x:c>
      <x:c r="P11668" s="268" t="n">
        <x:f>I11668*TOMATO_FERTILIZER+J11668*CARROT_FERTILIZER+K11668*MESCLUN_FERTILIZER</x:f>
        <x:v>47080</x:v>
      </x:c>
      <x:c r="Q11668" s="268" t="n">
        <x:f>MIN(M11668,FARMER_HOURS)*FARMER_RATE+MAX(M11668-FARMER_HOURS,0)*TEMP_RATE</x:f>
        <x:v>191206.860274301</x:v>
      </x:c>
      <x:c r="R11668" s="268" t="n">
        <x:f>O11668-P11668-Q11668-FIXED_COST</x:f>
        <x:v>2511.139725699002</x:v>
      </x:c>
      <x:c r="S11668" s="139" t="str">
        <x:f>IF(AND(L11668&lt;=TOTAL_BED_CAP,N11668&lt;=TEMP_WORKER_CAP),"YES","NO")</x:f>
        <x:v>NO</x:v>
      </x:c>
      <x:c r="T11668" s="139" t="n">
        <x:f>IF(S11668="YES",R11668,-1E+99)</x:f>
        <x:v>-1e+99</x:v>
      </x:c>
    </x:row>
    <x:row r="11669">
      <x:c r="A11669" s="139"/>
      <x:c r="B11669" s="139"/>
      <x:c r="C11669" s="139"/>
      <x:c r="D11669" s="139"/>
      <x:c r="E11669" s="139"/>
      <x:c r="F11669" s="139"/>
      <x:c r="G11669" s="139"/>
      <x:c r="H11669" s="139"/>
      <x:c r="I11669" s="266" t="n">
        <x:f>INT((ROW()-ROW($I$46))/((CARROT_CAP+1)*(MESCLUN_CAP+1)))</x:f>
        <x:v>17</x:v>
      </x:c>
      <x:c r="J11669" s="266" t="n">
        <x:f>MOD(INT((ROW()-ROW($I$46))/(MESCLUN_CAP+1)),CARROT_CAP+1)</x:f>
        <x:v>17</x:v>
      </x:c>
      <x:c r="K11669" s="266" t="n">
        <x:f>MOD(ROW()-ROW($I$46),MESCLUN_CAP+1)</x:f>
        <x:v>29</x:v>
      </x:c>
      <x:c r="L11669" s="266" t="n">
        <x:f>SUM(I11669:K11669)</x:f>
        <x:v>63</x:v>
      </x:c>
      <x:c r="M11669" s="267" t="n">
        <x:f>I11669*TOMATO_HOURS*WEEKS*(1+TOMATO_DIM)^I11669+J11669*CARROT_HOURS*WEEKS*(1+CARROT_DIM)^J11669+K11669*MESCLUN_HOURS*WEEKS*(1+MESCLUN_DIM)^K11669</x:f>
        <x:v>10380.333179915391</x:v>
      </x:c>
      <x:c r="N11669" s="267" t="n">
        <x:f>MAX(M11669-FARMER_HOURS,0)/TEMP_HOURS_PER_WORKER</x:f>
        <x:v>6.708564708274578</x:v>
      </x:c>
      <x:c r="O11669" s="268" t="n">
        <x:f>I11669*TOMATO_PRICE+J11669*CARROT_PRICE+K11669*MESCLUN_PRICE</x:f>
        <x:v>263498</x:v>
      </x:c>
      <x:c r="P11669" s="268" t="n">
        <x:f>I11669*TOMATO_FERTILIZER+J11669*CARROT_FERTILIZER+K11669*MESCLUN_FERTILIZER</x:f>
        <x:v>47960</x:v>
      </x:c>
      <x:c r="Q11669" s="268" t="n">
        <x:f>MIN(M11669,FARMER_HOURS)*FARMER_RATE+MAX(M11669-FARMER_HOURS,0)*TEMP_RATE</x:f>
        <x:v>192714.11770686443</x:v>
      </x:c>
      <x:c r="R11669" s="268" t="n">
        <x:f>O11669-P11669-Q11669-FIXED_COST</x:f>
        <x:v>2823.882293135568</x:v>
      </x:c>
      <x:c r="S11669" s="139" t="str">
        <x:f>IF(AND(L11669&lt;=TOTAL_BED_CAP,N11669&lt;=TEMP_WORKER_CAP),"YES","NO")</x:f>
        <x:v>NO</x:v>
      </x:c>
      <x:c r="T11669" s="139" t="n">
        <x:f>IF(S11669="YES",R11669,-1E+99)</x:f>
        <x:v>-1e+99</x:v>
      </x:c>
    </x:row>
    <x:row r="11670">
      <x:c r="A11670" s="139"/>
      <x:c r="B11670" s="139"/>
      <x:c r="C11670" s="139"/>
      <x:c r="D11670" s="139"/>
      <x:c r="E11670" s="139"/>
      <x:c r="F11670" s="139"/>
      <x:c r="G11670" s="139"/>
      <x:c r="H11670" s="139"/>
      <x:c r="I11670" s="266" t="n">
        <x:f>INT((ROW()-ROW($I$46))/((CARROT_CAP+1)*(MESCLUN_CAP+1)))</x:f>
        <x:v>17</x:v>
      </x:c>
      <x:c r="J11670" s="266" t="n">
        <x:f>MOD(INT((ROW()-ROW($I$46))/(MESCLUN_CAP+1)),CARROT_CAP+1)</x:f>
        <x:v>17</x:v>
      </x:c>
      <x:c r="K11670" s="266" t="n">
        <x:f>MOD(ROW()-ROW($I$46),MESCLUN_CAP+1)</x:f>
        <x:v>30</x:v>
      </x:c>
      <x:c r="L11670" s="266" t="n">
        <x:f>SUM(I11670:K11670)</x:f>
        <x:v>64</x:v>
      </x:c>
      <x:c r="M11670" s="267" t="n">
        <x:f>I11670*TOMATO_HOURS*WEEKS*(1+TOMATO_DIM)^I11670+J11670*CARROT_HOURS*WEEKS*(1+CARROT_DIM)^J11670+K11670*MESCLUN_HOURS*WEEKS*(1+MESCLUN_DIM)^K11670</x:f>
        <x:v>10469.042885249162</x:v>
      </x:c>
      <x:c r="N11670" s="267" t="n">
        <x:f>MAX(M11670-FARMER_HOURS,0)/TEMP_HOURS_PER_WORKER</x:f>
        <x:v>6.770168670311918</x:v>
      </x:c>
      <x:c r="O11670" s="268" t="n">
        <x:f>I11670*TOMATO_PRICE+J11670*CARROT_PRICE+K11670*MESCLUN_PRICE</x:f>
        <x:v>266198</x:v>
      </x:c>
      <x:c r="P11670" s="268" t="n">
        <x:f>I11670*TOMATO_FERTILIZER+J11670*CARROT_FERTILIZER+K11670*MESCLUN_FERTILIZER</x:f>
        <x:v>48840</x:v>
      </x:c>
      <x:c r="Q11670" s="268" t="n">
        <x:f>MIN(M11670,FARMER_HOURS)*FARMER_RATE+MAX(M11670-FARMER_HOURS,0)*TEMP_RATE</x:f>
        <x:v>194254.21675779796</x:v>
      </x:c>
      <x:c r="R11670" s="268" t="n">
        <x:f>O11670-P11670-Q11670-FIXED_COST</x:f>
        <x:v>3103.7832422020438</x:v>
      </x:c>
      <x:c r="S11670" s="139" t="str">
        <x:f>IF(AND(L11670&lt;=TOTAL_BED_CAP,N11670&lt;=TEMP_WORKER_CAP),"YES","NO")</x:f>
        <x:v>NO</x:v>
      </x:c>
      <x:c r="T11670" s="139" t="n">
        <x:f>IF(S11670="YES",R11670,-1E+99)</x:f>
        <x:v>-1e+99</x:v>
      </x:c>
    </x:row>
    <x:row r="11671">
      <x:c r="A11671" s="139"/>
      <x:c r="B11671" s="139"/>
      <x:c r="C11671" s="139"/>
      <x:c r="D11671" s="139"/>
      <x:c r="E11671" s="139"/>
      <x:c r="F11671" s="139"/>
      <x:c r="G11671" s="139"/>
      <x:c r="H11671" s="139"/>
      <x:c r="I11671" s="266" t="n">
        <x:f>INT((ROW()-ROW($I$46))/((CARROT_CAP+1)*(MESCLUN_CAP+1)))</x:f>
        <x:v>17</x:v>
      </x:c>
      <x:c r="J11671" s="266" t="n">
        <x:f>MOD(INT((ROW()-ROW($I$46))/(MESCLUN_CAP+1)),CARROT_CAP+1)</x:f>
        <x:v>18</x:v>
      </x:c>
      <x:c r="K11671" s="266" t="n">
        <x:f>MOD(ROW()-ROW($I$46),MESCLUN_CAP+1)</x:f>
        <x:v>0</x:v>
      </x:c>
      <x:c r="L11671" s="266" t="n">
        <x:f>SUM(I11671:K11671)</x:f>
        <x:v>35</x:v>
      </x:c>
      <x:c r="M11671" s="267" t="n">
        <x:f>I11671*TOMATO_HOURS*WEEKS*(1+TOMATO_DIM)^I11671+J11671*CARROT_HOURS*WEEKS*(1+CARROT_DIM)^J11671+K11671*MESCLUN_HOURS*WEEKS*(1+MESCLUN_DIM)^K11671</x:f>
        <x:v>8575.555243600718</x:v>
      </x:c>
      <x:c r="N11671" s="267" t="n">
        <x:f>MAX(M11671-FARMER_HOURS,0)/TEMP_HOURS_PER_WORKER</x:f>
        <x:v>5.455246696944943</x:v>
      </x:c>
      <x:c r="O11671" s="268" t="n">
        <x:f>I11671*TOMATO_PRICE+J11671*CARROT_PRICE+K11671*MESCLUN_PRICE</x:f>
        <x:v>187292</x:v>
      </x:c>
      <x:c r="P11671" s="268" t="n">
        <x:f>I11671*TOMATO_FERTILIZER+J11671*CARROT_FERTILIZER+K11671*MESCLUN_FERTILIZER</x:f>
        <x:v>22880</x:v>
      </x:c>
      <x:c r="Q11671" s="268" t="n">
        <x:f>MIN(M11671,FARMER_HOURS)*FARMER_RATE+MAX(M11671-FARMER_HOURS,0)*TEMP_RATE</x:f>
        <x:v>161381.16742362358</x:v>
      </x:c>
      <x:c r="R11671" s="268" t="n">
        <x:f>O11671-P11671-Q11671-FIXED_COST</x:f>
        <x:v>-16969.167423623585</x:v>
      </x:c>
      <x:c r="S11671" s="139" t="str">
        <x:f>IF(AND(L11671&lt;=TOTAL_BED_CAP,N11671&lt;=TEMP_WORKER_CAP),"YES","NO")</x:f>
        <x:v>NO</x:v>
      </x:c>
      <x:c r="T11671" s="139" t="n">
        <x:f>IF(S11671="YES",R11671,-1E+99)</x:f>
        <x:v>-1e+99</x:v>
      </x:c>
    </x:row>
    <x:row r="11672">
      <x:c r="A11672" s="139"/>
      <x:c r="B11672" s="139"/>
      <x:c r="C11672" s="139"/>
      <x:c r="D11672" s="139"/>
      <x:c r="E11672" s="139"/>
      <x:c r="F11672" s="139"/>
      <x:c r="G11672" s="139"/>
      <x:c r="H11672" s="139"/>
      <x:c r="I11672" s="266" t="n">
        <x:f>INT((ROW()-ROW($I$46))/((CARROT_CAP+1)*(MESCLUN_CAP+1)))</x:f>
        <x:v>17</x:v>
      </x:c>
      <x:c r="J11672" s="266" t="n">
        <x:f>MOD(INT((ROW()-ROW($I$46))/(MESCLUN_CAP+1)),CARROT_CAP+1)</x:f>
        <x:v>18</x:v>
      </x:c>
      <x:c r="K11672" s="266" t="n">
        <x:f>MOD(ROW()-ROW($I$46),MESCLUN_CAP+1)</x:f>
        <x:v>1</x:v>
      </x:c>
      <x:c r="L11672" s="266" t="n">
        <x:f>SUM(I11672:K11672)</x:f>
        <x:v>36</x:v>
      </x:c>
      <x:c r="M11672" s="267" t="n">
        <x:f>I11672*TOMATO_HOURS*WEEKS*(1+TOMATO_DIM)^I11672+J11672*CARROT_HOURS*WEEKS*(1+CARROT_DIM)^J11672+K11672*MESCLUN_HOURS*WEEKS*(1+MESCLUN_DIM)^K11672</x:f>
        <x:v>8621.117743600718</x:v>
      </x:c>
      <x:c r="N11672" s="267" t="n">
        <x:f>MAX(M11672-FARMER_HOURS,0)/TEMP_HOURS_PER_WORKER</x:f>
        <x:v>5.486887321944943</x:v>
      </x:c>
      <x:c r="O11672" s="268" t="n">
        <x:f>I11672*TOMATO_PRICE+J11672*CARROT_PRICE+K11672*MESCLUN_PRICE</x:f>
        <x:v>189992</x:v>
      </x:c>
      <x:c r="P11672" s="268" t="n">
        <x:f>I11672*TOMATO_FERTILIZER+J11672*CARROT_FERTILIZER+K11672*MESCLUN_FERTILIZER</x:f>
        <x:v>23760</x:v>
      </x:c>
      <x:c r="Q11672" s="268" t="n">
        <x:f>MIN(M11672,FARMER_HOURS)*FARMER_RATE+MAX(M11672-FARMER_HOURS,0)*TEMP_RATE</x:f>
        <x:v>162172.18304862358</x:v>
      </x:c>
      <x:c r="R11672" s="268" t="n">
        <x:f>O11672-P11672-Q11672-FIXED_COST</x:f>
        <x:v>-15940.183048623585</x:v>
      </x:c>
      <x:c r="S11672" s="139" t="str">
        <x:f>IF(AND(L11672&lt;=TOTAL_BED_CAP,N11672&lt;=TEMP_WORKER_CAP),"YES","NO")</x:f>
        <x:v>NO</x:v>
      </x:c>
      <x:c r="T11672" s="139" t="n">
        <x:f>IF(S11672="YES",R11672,-1E+99)</x:f>
        <x:v>-1e+99</x:v>
      </x:c>
    </x:row>
    <x:row r="11673">
      <x:c r="A11673" s="139"/>
      <x:c r="B11673" s="139"/>
      <x:c r="C11673" s="139"/>
      <x:c r="D11673" s="139"/>
      <x:c r="E11673" s="139"/>
      <x:c r="F11673" s="139"/>
      <x:c r="G11673" s="139"/>
      <x:c r="H11673" s="139"/>
      <x:c r="I11673" s="266" t="n">
        <x:f>INT((ROW()-ROW($I$46))/((CARROT_CAP+1)*(MESCLUN_CAP+1)))</x:f>
        <x:v>17</x:v>
      </x:c>
      <x:c r="J11673" s="266" t="n">
        <x:f>MOD(INT((ROW()-ROW($I$46))/(MESCLUN_CAP+1)),CARROT_CAP+1)</x:f>
        <x:v>18</x:v>
      </x:c>
      <x:c r="K11673" s="266" t="n">
        <x:f>MOD(ROW()-ROW($I$46),MESCLUN_CAP+1)</x:f>
        <x:v>2</x:v>
      </x:c>
      <x:c r="L11673" s="266" t="n">
        <x:f>SUM(I11673:K11673)</x:f>
        <x:v>37</x:v>
      </x:c>
      <x:c r="M11673" s="267" t="n">
        <x:f>I11673*TOMATO_HOURS*WEEKS*(1+TOMATO_DIM)^I11673+J11673*CARROT_HOURS*WEEKS*(1+CARROT_DIM)^J11673+K11673*MESCLUN_HOURS*WEEKS*(1+MESCLUN_DIM)^K11673</x:f>
        <x:v>8667.819306100719</x:v>
      </x:c>
      <x:c r="N11673" s="267" t="n">
        <x:f>MAX(M11673-FARMER_HOURS,0)/TEMP_HOURS_PER_WORKER</x:f>
        <x:v>5.519318962569944</x:v>
      </x:c>
      <x:c r="O11673" s="268" t="n">
        <x:f>I11673*TOMATO_PRICE+J11673*CARROT_PRICE+K11673*MESCLUN_PRICE</x:f>
        <x:v>192692</x:v>
      </x:c>
      <x:c r="P11673" s="268" t="n">
        <x:f>I11673*TOMATO_FERTILIZER+J11673*CARROT_FERTILIZER+K11673*MESCLUN_FERTILIZER</x:f>
        <x:v>24640</x:v>
      </x:c>
      <x:c r="Q11673" s="268" t="n">
        <x:f>MIN(M11673,FARMER_HOURS)*FARMER_RATE+MAX(M11673-FARMER_HOURS,0)*TEMP_RATE</x:f>
        <x:v>162982.97406424858</x:v>
      </x:c>
      <x:c r="R11673" s="268" t="n">
        <x:f>O11673-P11673-Q11673-FIXED_COST</x:f>
        <x:v>-14930.974064248585</x:v>
      </x:c>
      <x:c r="S11673" s="139" t="str">
        <x:f>IF(AND(L11673&lt;=TOTAL_BED_CAP,N11673&lt;=TEMP_WORKER_CAP),"YES","NO")</x:f>
        <x:v>NO</x:v>
      </x:c>
      <x:c r="T11673" s="139" t="n">
        <x:f>IF(S11673="YES",R11673,-1E+99)</x:f>
        <x:v>-1e+99</x:v>
      </x:c>
    </x:row>
    <x:row r="11674">
      <x:c r="A11674" s="139"/>
      <x:c r="B11674" s="139"/>
      <x:c r="C11674" s="139"/>
      <x:c r="D11674" s="139"/>
      <x:c r="E11674" s="139"/>
      <x:c r="F11674" s="139"/>
      <x:c r="G11674" s="139"/>
      <x:c r="H11674" s="139"/>
      <x:c r="I11674" s="266" t="n">
        <x:f>INT((ROW()-ROW($I$46))/((CARROT_CAP+1)*(MESCLUN_CAP+1)))</x:f>
        <x:v>17</x:v>
      </x:c>
      <x:c r="J11674" s="266" t="n">
        <x:f>MOD(INT((ROW()-ROW($I$46))/(MESCLUN_CAP+1)),CARROT_CAP+1)</x:f>
        <x:v>18</x:v>
      </x:c>
      <x:c r="K11674" s="266" t="n">
        <x:f>MOD(ROW()-ROW($I$46),MESCLUN_CAP+1)</x:f>
        <x:v>3</x:v>
      </x:c>
      <x:c r="L11674" s="266" t="n">
        <x:f>SUM(I11674:K11674)</x:f>
        <x:v>38</x:v>
      </x:c>
      <x:c r="M11674" s="267" t="n">
        <x:f>I11674*TOMATO_HOURS*WEEKS*(1+TOMATO_DIM)^I11674+J11674*CARROT_HOURS*WEEKS*(1+CARROT_DIM)^J11674+K11674*MESCLUN_HOURS*WEEKS*(1+MESCLUN_DIM)^K11674</x:f>
        <x:v>8715.681288522594</x:v>
      </x:c>
      <x:c r="N11674" s="267" t="n">
        <x:f>MAX(M11674-FARMER_HOURS,0)/TEMP_HOURS_PER_WORKER</x:f>
        <x:v>5.552556450362912</x:v>
      </x:c>
      <x:c r="O11674" s="268" t="n">
        <x:f>I11674*TOMATO_PRICE+J11674*CARROT_PRICE+K11674*MESCLUN_PRICE</x:f>
        <x:v>195392</x:v>
      </x:c>
      <x:c r="P11674" s="268" t="n">
        <x:f>I11674*TOMATO_FERTILIZER+J11674*CARROT_FERTILIZER+K11674*MESCLUN_FERTILIZER</x:f>
        <x:v>25520</x:v>
      </x:c>
      <x:c r="Q11674" s="268" t="n">
        <x:f>MIN(M11674,FARMER_HOURS)*FARMER_RATE+MAX(M11674-FARMER_HOURS,0)*TEMP_RATE</x:f>
        <x:v>163813.9112590728</x:v>
      </x:c>
      <x:c r="R11674" s="268" t="n">
        <x:f>O11674-P11674-Q11674-FIXED_COST</x:f>
        <x:v>-13941.911259072804</x:v>
      </x:c>
      <x:c r="S11674" s="139" t="str">
        <x:f>IF(AND(L11674&lt;=TOTAL_BED_CAP,N11674&lt;=TEMP_WORKER_CAP),"YES","NO")</x:f>
        <x:v>NO</x:v>
      </x:c>
      <x:c r="T11674" s="139" t="n">
        <x:f>IF(S11674="YES",R11674,-1E+99)</x:f>
        <x:v>-1e+99</x:v>
      </x:c>
    </x:row>
    <x:row r="11675">
      <x:c r="A11675" s="139"/>
      <x:c r="B11675" s="139"/>
      <x:c r="C11675" s="139"/>
      <x:c r="D11675" s="139"/>
      <x:c r="E11675" s="139"/>
      <x:c r="F11675" s="139"/>
      <x:c r="G11675" s="139"/>
      <x:c r="H11675" s="139"/>
      <x:c r="I11675" s="266" t="n">
        <x:f>INT((ROW()-ROW($I$46))/((CARROT_CAP+1)*(MESCLUN_CAP+1)))</x:f>
        <x:v>17</x:v>
      </x:c>
      <x:c r="J11675" s="266" t="n">
        <x:f>MOD(INT((ROW()-ROW($I$46))/(MESCLUN_CAP+1)),CARROT_CAP+1)</x:f>
        <x:v>18</x:v>
      </x:c>
      <x:c r="K11675" s="266" t="n">
        <x:f>MOD(ROW()-ROW($I$46),MESCLUN_CAP+1)</x:f>
        <x:v>4</x:v>
      </x:c>
      <x:c r="L11675" s="266" t="n">
        <x:f>SUM(I11675:K11675)</x:f>
        <x:v>39</x:v>
      </x:c>
      <x:c r="M11675" s="267" t="n">
        <x:f>I11675*TOMATO_HOURS*WEEKS*(1+TOMATO_DIM)^I11675+J11675*CARROT_HOURS*WEEKS*(1+CARROT_DIM)^J11675+K11675*MESCLUN_HOURS*WEEKS*(1+MESCLUN_DIM)^K11675</x:f>
        <x:v>8764.72540424525</x:v>
      </x:c>
      <x:c r="N11675" s="267" t="n">
        <x:f>MAX(M11675-FARMER_HOURS,0)/TEMP_HOURS_PER_WORKER</x:f>
        <x:v>5.586614864059201</x:v>
      </x:c>
      <x:c r="O11675" s="268" t="n">
        <x:f>I11675*TOMATO_PRICE+J11675*CARROT_PRICE+K11675*MESCLUN_PRICE</x:f>
        <x:v>198092</x:v>
      </x:c>
      <x:c r="P11675" s="268" t="n">
        <x:f>I11675*TOMATO_FERTILIZER+J11675*CARROT_FERTILIZER+K11675*MESCLUN_FERTILIZER</x:f>
        <x:v>26400</x:v>
      </x:c>
      <x:c r="Q11675" s="268" t="n">
        <x:f>MIN(M11675,FARMER_HOURS)*FARMER_RATE+MAX(M11675-FARMER_HOURS,0)*TEMP_RATE</x:f>
        <x:v>164665.37160148003</x:v>
      </x:c>
      <x:c r="R11675" s="268" t="n">
        <x:f>O11675-P11675-Q11675-FIXED_COST</x:f>
        <x:v>-12973.37160148003</x:v>
      </x:c>
      <x:c r="S11675" s="139" t="str">
        <x:f>IF(AND(L11675&lt;=TOTAL_BED_CAP,N11675&lt;=TEMP_WORKER_CAP),"YES","NO")</x:f>
        <x:v>NO</x:v>
      </x:c>
      <x:c r="T11675" s="139" t="n">
        <x:f>IF(S11675="YES",R11675,-1E+99)</x:f>
        <x:v>-1e+99</x:v>
      </x:c>
    </x:row>
    <x:row r="11676">
      <x:c r="A11676" s="139"/>
      <x:c r="B11676" s="139"/>
      <x:c r="C11676" s="139"/>
      <x:c r="D11676" s="139"/>
      <x:c r="E11676" s="139"/>
      <x:c r="F11676" s="139"/>
      <x:c r="G11676" s="139"/>
      <x:c r="H11676" s="139"/>
      <x:c r="I11676" s="266" t="n">
        <x:f>INT((ROW()-ROW($I$46))/((CARROT_CAP+1)*(MESCLUN_CAP+1)))</x:f>
        <x:v>17</x:v>
      </x:c>
      <x:c r="J11676" s="266" t="n">
        <x:f>MOD(INT((ROW()-ROW($I$46))/(MESCLUN_CAP+1)),CARROT_CAP+1)</x:f>
        <x:v>18</x:v>
      </x:c>
      <x:c r="K11676" s="266" t="n">
        <x:f>MOD(ROW()-ROW($I$46),MESCLUN_CAP+1)</x:f>
        <x:v>5</x:v>
      </x:c>
      <x:c r="L11676" s="266" t="n">
        <x:f>SUM(I11676:K11676)</x:f>
        <x:v>40</x:v>
      </x:c>
      <x:c r="M11676" s="267" t="n">
        <x:f>I11676*TOMATO_HOURS*WEEKS*(1+TOMATO_DIM)^I11676+J11676*CARROT_HOURS*WEEKS*(1+CARROT_DIM)^J11676+K11676*MESCLUN_HOURS*WEEKS*(1+MESCLUN_DIM)^K11676</x:f>
        <x:v>8814.973728166453</x:v>
      </x:c>
      <x:c r="N11676" s="267" t="n">
        <x:f>MAX(M11676-FARMER_HOURS,0)/TEMP_HOURS_PER_WORKER</x:f>
        <x:v>5.621509533448926</x:v>
      </x:c>
      <x:c r="O11676" s="268" t="n">
        <x:f>I11676*TOMATO_PRICE+J11676*CARROT_PRICE+K11676*MESCLUN_PRICE</x:f>
        <x:v>200792</x:v>
      </x:c>
      <x:c r="P11676" s="268" t="n">
        <x:f>I11676*TOMATO_FERTILIZER+J11676*CARROT_FERTILIZER+K11676*MESCLUN_FERTILIZER</x:f>
        <x:v>27280</x:v>
      </x:c>
      <x:c r="Q11676" s="268" t="n">
        <x:f>MIN(M11676,FARMER_HOURS)*FARMER_RATE+MAX(M11676-FARMER_HOURS,0)*TEMP_RATE</x:f>
        <x:v>165537.73833622315</x:v>
      </x:c>
      <x:c r="R11676" s="268" t="n">
        <x:f>O11676-P11676-Q11676-FIXED_COST</x:f>
        <x:v>-12025.738336223149</x:v>
      </x:c>
      <x:c r="S11676" s="139" t="str">
        <x:f>IF(AND(L11676&lt;=TOTAL_BED_CAP,N11676&lt;=TEMP_WORKER_CAP),"YES","NO")</x:f>
        <x:v>NO</x:v>
      </x:c>
      <x:c r="T11676" s="139" t="n">
        <x:f>IF(S11676="YES",R11676,-1E+99)</x:f>
        <x:v>-1e+99</x:v>
      </x:c>
    </x:row>
    <x:row r="11677">
      <x:c r="A11677" s="139"/>
      <x:c r="B11677" s="139"/>
      <x:c r="C11677" s="139"/>
      <x:c r="D11677" s="139"/>
      <x:c r="E11677" s="139"/>
      <x:c r="F11677" s="139"/>
      <x:c r="G11677" s="139"/>
      <x:c r="H11677" s="139"/>
      <x:c r="I11677" s="266" t="n">
        <x:f>INT((ROW()-ROW($I$46))/((CARROT_CAP+1)*(MESCLUN_CAP+1)))</x:f>
        <x:v>17</x:v>
      </x:c>
      <x:c r="J11677" s="266" t="n">
        <x:f>MOD(INT((ROW()-ROW($I$46))/(MESCLUN_CAP+1)),CARROT_CAP+1)</x:f>
        <x:v>18</x:v>
      </x:c>
      <x:c r="K11677" s="266" t="n">
        <x:f>MOD(ROW()-ROW($I$46),MESCLUN_CAP+1)</x:f>
        <x:v>6</x:v>
      </x:c>
      <x:c r="L11677" s="266" t="n">
        <x:f>SUM(I11677:K11677)</x:f>
        <x:v>41</x:v>
      </x:c>
      <x:c r="M11677" s="267" t="n">
        <x:f>I11677*TOMATO_HOURS*WEEKS*(1+TOMATO_DIM)^I11677+J11677*CARROT_HOURS*WEEKS*(1+CARROT_DIM)^J11677+K11677*MESCLUN_HOURS*WEEKS*(1+MESCLUN_DIM)^K11677</x:f>
        <x:v>8866.448702348087</x:v>
      </x:c>
      <x:c r="N11677" s="267" t="n">
        <x:f>MAX(M11677-FARMER_HOURS,0)/TEMP_HOURS_PER_WORKER</x:f>
        <x:v>5.6572560432972825</x:v>
      </x:c>
      <x:c r="O11677" s="268" t="n">
        <x:f>I11677*TOMATO_PRICE+J11677*CARROT_PRICE+K11677*MESCLUN_PRICE</x:f>
        <x:v>203492</x:v>
      </x:c>
      <x:c r="P11677" s="268" t="n">
        <x:f>I11677*TOMATO_FERTILIZER+J11677*CARROT_FERTILIZER+K11677*MESCLUN_FERTILIZER</x:f>
        <x:v>28160</x:v>
      </x:c>
      <x:c r="Q11677" s="268" t="n">
        <x:f>MIN(M11677,FARMER_HOURS)*FARMER_RATE+MAX(M11677-FARMER_HOURS,0)*TEMP_RATE</x:f>
        <x:v>166431.40108243207</x:v>
      </x:c>
      <x:c r="R11677" s="268" t="n">
        <x:f>O11677-P11677-Q11677-FIXED_COST</x:f>
        <x:v>-11099.401082432072</x:v>
      </x:c>
      <x:c r="S11677" s="139" t="str">
        <x:f>IF(AND(L11677&lt;=TOTAL_BED_CAP,N11677&lt;=TEMP_WORKER_CAP),"YES","NO")</x:f>
        <x:v>NO</x:v>
      </x:c>
      <x:c r="T11677" s="139" t="n">
        <x:f>IF(S11677="YES",R11677,-1E+99)</x:f>
        <x:v>-1e+99</x:v>
      </x:c>
    </x:row>
    <x:row r="11678">
      <x:c r="A11678" s="139"/>
      <x:c r="B11678" s="139"/>
      <x:c r="C11678" s="139"/>
      <x:c r="D11678" s="139"/>
      <x:c r="E11678" s="139"/>
      <x:c r="F11678" s="139"/>
      <x:c r="G11678" s="139"/>
      <x:c r="H11678" s="139"/>
      <x:c r="I11678" s="266" t="n">
        <x:f>INT((ROW()-ROW($I$46))/((CARROT_CAP+1)*(MESCLUN_CAP+1)))</x:f>
        <x:v>17</x:v>
      </x:c>
      <x:c r="J11678" s="266" t="n">
        <x:f>MOD(INT((ROW()-ROW($I$46))/(MESCLUN_CAP+1)),CARROT_CAP+1)</x:f>
        <x:v>18</x:v>
      </x:c>
      <x:c r="K11678" s="266" t="n">
        <x:f>MOD(ROW()-ROW($I$46),MESCLUN_CAP+1)</x:f>
        <x:v>7</x:v>
      </x:c>
      <x:c r="L11678" s="266" t="n">
        <x:f>SUM(I11678:K11678)</x:f>
        <x:v>42</x:v>
      </x:c>
      <x:c r="M11678" s="267" t="n">
        <x:f>I11678*TOMATO_HOURS*WEEKS*(1+TOMATO_DIM)^I11678+J11678*CARROT_HOURS*WEEKS*(1+CARROT_DIM)^J11678+K11678*MESCLUN_HOURS*WEEKS*(1+MESCLUN_DIM)^K11678</x:f>
        <x:v>8919.173141746047</x:v>
      </x:c>
      <x:c r="N11678" s="267" t="n">
        <x:f>MAX(M11678-FARMER_HOURS,0)/TEMP_HOURS_PER_WORKER</x:f>
        <x:v>5.693870237323644</x:v>
      </x:c>
      <x:c r="O11678" s="268" t="n">
        <x:f>I11678*TOMATO_PRICE+J11678*CARROT_PRICE+K11678*MESCLUN_PRICE</x:f>
        <x:v>206192</x:v>
      </x:c>
      <x:c r="P11678" s="268" t="n">
        <x:f>I11678*TOMATO_FERTILIZER+J11678*CARROT_FERTILIZER+K11678*MESCLUN_FERTILIZER</x:f>
        <x:v>29040</x:v>
      </x:c>
      <x:c r="Q11678" s="268" t="n">
        <x:f>MIN(M11678,FARMER_HOURS)*FARMER_RATE+MAX(M11678-FARMER_HOURS,0)*TEMP_RATE</x:f>
        <x:v>167346.7559330911</x:v>
      </x:c>
      <x:c r="R11678" s="268" t="n">
        <x:f>O11678-P11678-Q11678-FIXED_COST</x:f>
        <x:v>-10194.755933091103</x:v>
      </x:c>
      <x:c r="S11678" s="139" t="str">
        <x:f>IF(AND(L11678&lt;=TOTAL_BED_CAP,N11678&lt;=TEMP_WORKER_CAP),"YES","NO")</x:f>
        <x:v>NO</x:v>
      </x:c>
      <x:c r="T11678" s="139" t="n">
        <x:f>IF(S11678="YES",R11678,-1E+99)</x:f>
        <x:v>-1e+99</x:v>
      </x:c>
    </x:row>
    <x:row r="11679">
      <x:c r="A11679" s="139"/>
      <x:c r="B11679" s="139"/>
      <x:c r="C11679" s="139"/>
      <x:c r="D11679" s="139"/>
      <x:c r="E11679" s="139"/>
      <x:c r="F11679" s="139"/>
      <x:c r="G11679" s="139"/>
      <x:c r="H11679" s="139"/>
      <x:c r="I11679" s="266" t="n">
        <x:f>INT((ROW()-ROW($I$46))/((CARROT_CAP+1)*(MESCLUN_CAP+1)))</x:f>
        <x:v>17</x:v>
      </x:c>
      <x:c r="J11679" s="266" t="n">
        <x:f>MOD(INT((ROW()-ROW($I$46))/(MESCLUN_CAP+1)),CARROT_CAP+1)</x:f>
        <x:v>18</x:v>
      </x:c>
      <x:c r="K11679" s="266" t="n">
        <x:f>MOD(ROW()-ROW($I$46),MESCLUN_CAP+1)</x:f>
        <x:v>8</x:v>
      </x:c>
      <x:c r="L11679" s="266" t="n">
        <x:f>SUM(I11679:K11679)</x:f>
        <x:v>43</x:v>
      </x:c>
      <x:c r="M11679" s="267" t="n">
        <x:f>I11679*TOMATO_HOURS*WEEKS*(1+TOMATO_DIM)^I11679+J11679*CARROT_HOURS*WEEKS*(1+CARROT_DIM)^J11679+K11679*MESCLUN_HOURS*WEEKS*(1+MESCLUN_DIM)^K11679</x:f>
        <x:v>8973.170240026027</x:v>
      </x:c>
      <x:c r="N11679" s="267" t="n">
        <x:f>MAX(M11679-FARMER_HOURS,0)/TEMP_HOURS_PER_WORKER</x:f>
        <x:v>5.731368222240297</x:v>
      </x:c>
      <x:c r="O11679" s="268" t="n">
        <x:f>I11679*TOMATO_PRICE+J11679*CARROT_PRICE+K11679*MESCLUN_PRICE</x:f>
        <x:v>208892</x:v>
      </x:c>
      <x:c r="P11679" s="268" t="n">
        <x:f>I11679*TOMATO_FERTILIZER+J11679*CARROT_FERTILIZER+K11679*MESCLUN_FERTILIZER</x:f>
        <x:v>29920</x:v>
      </x:c>
      <x:c r="Q11679" s="268" t="n">
        <x:f>MIN(M11679,FARMER_HOURS)*FARMER_RATE+MAX(M11679-FARMER_HOURS,0)*TEMP_RATE</x:f>
        <x:v>168284.20555600742</x:v>
      </x:c>
      <x:c r="R11679" s="268" t="n">
        <x:f>O11679-P11679-Q11679-FIXED_COST</x:f>
        <x:v>-9312.205556007422</x:v>
      </x:c>
      <x:c r="S11679" s="139" t="str">
        <x:f>IF(AND(L11679&lt;=TOTAL_BED_CAP,N11679&lt;=TEMP_WORKER_CAP),"YES","NO")</x:f>
        <x:v>NO</x:v>
      </x:c>
      <x:c r="T11679" s="139" t="n">
        <x:f>IF(S11679="YES",R11679,-1E+99)</x:f>
        <x:v>-1e+99</x:v>
      </x:c>
    </x:row>
    <x:row r="11680">
      <x:c r="A11680" s="139"/>
      <x:c r="B11680" s="139"/>
      <x:c r="C11680" s="139"/>
      <x:c r="D11680" s="139"/>
      <x:c r="E11680" s="139"/>
      <x:c r="F11680" s="139"/>
      <x:c r="G11680" s="139"/>
      <x:c r="H11680" s="139"/>
      <x:c r="I11680" s="266" t="n">
        <x:f>INT((ROW()-ROW($I$46))/((CARROT_CAP+1)*(MESCLUN_CAP+1)))</x:f>
        <x:v>17</x:v>
      </x:c>
      <x:c r="J11680" s="266" t="n">
        <x:f>MOD(INT((ROW()-ROW($I$46))/(MESCLUN_CAP+1)),CARROT_CAP+1)</x:f>
        <x:v>18</x:v>
      </x:c>
      <x:c r="K11680" s="266" t="n">
        <x:f>MOD(ROW()-ROW($I$46),MESCLUN_CAP+1)</x:f>
        <x:v>9</x:v>
      </x:c>
      <x:c r="L11680" s="266" t="n">
        <x:f>SUM(I11680:K11680)</x:f>
        <x:v>44</x:v>
      </x:c>
      <x:c r="M11680" s="267" t="n">
        <x:f>I11680*TOMATO_HOURS*WEEKS*(1+TOMATO_DIM)^I11680+J11680*CARROT_HOURS*WEEKS*(1+CARROT_DIM)^J11680+K11680*MESCLUN_HOURS*WEEKS*(1+MESCLUN_DIM)^K11680</x:f>
        <x:v>9028.463575466421</x:v>
      </x:c>
      <x:c r="N11680" s="267" t="n">
        <x:f>MAX(M11680-FARMER_HOURS,0)/TEMP_HOURS_PER_WORKER</x:f>
        <x:v>5.769766371851682</x:v>
      </x:c>
      <x:c r="O11680" s="268" t="n">
        <x:f>I11680*TOMATO_PRICE+J11680*CARROT_PRICE+K11680*MESCLUN_PRICE</x:f>
        <x:v>211592</x:v>
      </x:c>
      <x:c r="P11680" s="268" t="n">
        <x:f>I11680*TOMATO_FERTILIZER+J11680*CARROT_FERTILIZER+K11680*MESCLUN_FERTILIZER</x:f>
        <x:v>30800</x:v>
      </x:c>
      <x:c r="Q11680" s="268" t="n">
        <x:f>MIN(M11680,FARMER_HOURS)*FARMER_RATE+MAX(M11680-FARMER_HOURS,0)*TEMP_RATE</x:f>
        <x:v>169244.15929629203</x:v>
      </x:c>
      <x:c r="R11680" s="268" t="n">
        <x:f>O11680-P11680-Q11680-FIXED_COST</x:f>
        <x:v>-8452.159296292026</x:v>
      </x:c>
      <x:c r="S11680" s="139" t="str">
        <x:f>IF(AND(L11680&lt;=TOTAL_BED_CAP,N11680&lt;=TEMP_WORKER_CAP),"YES","NO")</x:f>
        <x:v>NO</x:v>
      </x:c>
      <x:c r="T11680" s="139" t="n">
        <x:f>IF(S11680="YES",R11680,-1E+99)</x:f>
        <x:v>-1e+99</x:v>
      </x:c>
    </x:row>
    <x:row r="11681">
      <x:c r="A11681" s="139"/>
      <x:c r="B11681" s="139"/>
      <x:c r="C11681" s="139"/>
      <x:c r="D11681" s="139"/>
      <x:c r="E11681" s="139"/>
      <x:c r="F11681" s="139"/>
      <x:c r="G11681" s="139"/>
      <x:c r="H11681" s="139"/>
      <x:c r="I11681" s="266" t="n">
        <x:f>INT((ROW()-ROW($I$46))/((CARROT_CAP+1)*(MESCLUN_CAP+1)))</x:f>
        <x:v>17</x:v>
      </x:c>
      <x:c r="J11681" s="266" t="n">
        <x:f>MOD(INT((ROW()-ROW($I$46))/(MESCLUN_CAP+1)),CARROT_CAP+1)</x:f>
        <x:v>18</x:v>
      </x:c>
      <x:c r="K11681" s="266" t="n">
        <x:f>MOD(ROW()-ROW($I$46),MESCLUN_CAP+1)</x:f>
        <x:v>10</x:v>
      </x:c>
      <x:c r="L11681" s="266" t="n">
        <x:f>SUM(I11681:K11681)</x:f>
        <x:v>45</x:v>
      </x:c>
      <x:c r="M11681" s="267" t="n">
        <x:f>I11681*TOMATO_HOURS*WEEKS*(1+TOMATO_DIM)^I11681+J11681*CARROT_HOURS*WEEKS*(1+CARROT_DIM)^J11681+K11681*MESCLUN_HOURS*WEEKS*(1+MESCLUN_DIM)^K11681</x:f>
        <x:v>9085.077116949633</x:v>
      </x:c>
      <x:c r="N11681" s="267" t="n">
        <x:f>MAX(M11681-FARMER_HOURS,0)/TEMP_HOURS_PER_WORKER</x:f>
        <x:v>5.8090813312150225</x:v>
      </x:c>
      <x:c r="O11681" s="268" t="n">
        <x:f>I11681*TOMATO_PRICE+J11681*CARROT_PRICE+K11681*MESCLUN_PRICE</x:f>
        <x:v>214292</x:v>
      </x:c>
      <x:c r="P11681" s="268" t="n">
        <x:f>I11681*TOMATO_FERTILIZER+J11681*CARROT_FERTILIZER+K11681*MESCLUN_FERTILIZER</x:f>
        <x:v>31680</x:v>
      </x:c>
      <x:c r="Q11681" s="268" t="n">
        <x:f>MIN(M11681,FARMER_HOURS)*FARMER_RATE+MAX(M11681-FARMER_HOURS,0)*TEMP_RATE</x:f>
        <x:v>170227.03328037556</x:v>
      </x:c>
      <x:c r="R11681" s="268" t="n">
        <x:f>O11681-P11681-Q11681-FIXED_COST</x:f>
        <x:v>-7615.033280375559</x:v>
      </x:c>
      <x:c r="S11681" s="139" t="str">
        <x:f>IF(AND(L11681&lt;=TOTAL_BED_CAP,N11681&lt;=TEMP_WORKER_CAP),"YES","NO")</x:f>
        <x:v>NO</x:v>
      </x:c>
      <x:c r="T11681" s="139" t="n">
        <x:f>IF(S11681="YES",R11681,-1E+99)</x:f>
        <x:v>-1e+99</x:v>
      </x:c>
    </x:row>
    <x:row r="11682">
      <x:c r="A11682" s="139"/>
      <x:c r="B11682" s="139"/>
      <x:c r="C11682" s="139"/>
      <x:c r="D11682" s="139"/>
      <x:c r="E11682" s="139"/>
      <x:c r="F11682" s="139"/>
      <x:c r="G11682" s="139"/>
      <x:c r="H11682" s="139"/>
      <x:c r="I11682" s="266" t="n">
        <x:f>INT((ROW()-ROW($I$46))/((CARROT_CAP+1)*(MESCLUN_CAP+1)))</x:f>
        <x:v>17</x:v>
      </x:c>
      <x:c r="J11682" s="266" t="n">
        <x:f>MOD(INT((ROW()-ROW($I$46))/(MESCLUN_CAP+1)),CARROT_CAP+1)</x:f>
        <x:v>18</x:v>
      </x:c>
      <x:c r="K11682" s="266" t="n">
        <x:f>MOD(ROW()-ROW($I$46),MESCLUN_CAP+1)</x:f>
        <x:v>11</x:v>
      </x:c>
      <x:c r="L11682" s="266" t="n">
        <x:f>SUM(I11682:K11682)</x:f>
        <x:v>46</x:v>
      </x:c>
      <x:c r="M11682" s="267" t="n">
        <x:f>I11682*TOMATO_HOURS*WEEKS*(1+TOMATO_DIM)^I11682+J11682*CARROT_HOURS*WEEKS*(1+CARROT_DIM)^J11682+K11682*MESCLUN_HOURS*WEEKS*(1+MESCLUN_DIM)^K11682</x:f>
        <x:v>9143.035230043073</x:v>
      </x:c>
      <x:c r="N11682" s="267" t="n">
        <x:f>MAX(M11682-FARMER_HOURS,0)/TEMP_HOURS_PER_WORKER</x:f>
        <x:v>5.8493300208632455</x:v>
      </x:c>
      <x:c r="O11682" s="268" t="n">
        <x:f>I11682*TOMATO_PRICE+J11682*CARROT_PRICE+K11682*MESCLUN_PRICE</x:f>
        <x:v>216992</x:v>
      </x:c>
      <x:c r="P11682" s="268" t="n">
        <x:f>I11682*TOMATO_FERTILIZER+J11682*CARROT_FERTILIZER+K11682*MESCLUN_FERTILIZER</x:f>
        <x:v>32560</x:v>
      </x:c>
      <x:c r="Q11682" s="268" t="n">
        <x:f>MIN(M11682,FARMER_HOURS)*FARMER_RATE+MAX(M11682-FARMER_HOURS,0)*TEMP_RATE</x:f>
        <x:v>171233.25052158113</x:v>
      </x:c>
      <x:c r="R11682" s="268" t="n">
        <x:f>O11682-P11682-Q11682-FIXED_COST</x:f>
        <x:v>-6801.250521581125</x:v>
      </x:c>
      <x:c r="S11682" s="139" t="str">
        <x:f>IF(AND(L11682&lt;=TOTAL_BED_CAP,N11682&lt;=TEMP_WORKER_CAP),"YES","NO")</x:f>
        <x:v>NO</x:v>
      </x:c>
      <x:c r="T11682" s="139" t="n">
        <x:f>IF(S11682="YES",R11682,-1E+99)</x:f>
        <x:v>-1e+99</x:v>
      </x:c>
    </x:row>
    <x:row r="11683">
      <x:c r="A11683" s="139"/>
      <x:c r="B11683" s="139"/>
      <x:c r="C11683" s="139"/>
      <x:c r="D11683" s="139"/>
      <x:c r="E11683" s="139"/>
      <x:c r="F11683" s="139"/>
      <x:c r="G11683" s="139"/>
      <x:c r="H11683" s="139"/>
      <x:c r="I11683" s="266" t="n">
        <x:f>INT((ROW()-ROW($I$46))/((CARROT_CAP+1)*(MESCLUN_CAP+1)))</x:f>
        <x:v>17</x:v>
      </x:c>
      <x:c r="J11683" s="266" t="n">
        <x:f>MOD(INT((ROW()-ROW($I$46))/(MESCLUN_CAP+1)),CARROT_CAP+1)</x:f>
        <x:v>18</x:v>
      </x:c>
      <x:c r="K11683" s="266" t="n">
        <x:f>MOD(ROW()-ROW($I$46),MESCLUN_CAP+1)</x:f>
        <x:v>12</x:v>
      </x:c>
      <x:c r="L11683" s="266" t="n">
        <x:f>SUM(I11683:K11683)</x:f>
        <x:v>47</x:v>
      </x:c>
      <x:c r="M11683" s="267" t="n">
        <x:f>I11683*TOMATO_HOURS*WEEKS*(1+TOMATO_DIM)^I11683+J11683*CARROT_HOURS*WEEKS*(1+CARROT_DIM)^J11683+K11683*MESCLUN_HOURS*WEEKS*(1+MESCLUN_DIM)^K11683</x:f>
        <x:v>9202.362683171137</x:v>
      </x:c>
      <x:c r="N11683" s="267" t="n">
        <x:f>MAX(M11683-FARMER_HOURS,0)/TEMP_HOURS_PER_WORKER</x:f>
        <x:v>5.890529641091067</x:v>
      </x:c>
      <x:c r="O11683" s="268" t="n">
        <x:f>I11683*TOMATO_PRICE+J11683*CARROT_PRICE+K11683*MESCLUN_PRICE</x:f>
        <x:v>219692</x:v>
      </x:c>
      <x:c r="P11683" s="268" t="n">
        <x:f>I11683*TOMATO_FERTILIZER+J11683*CARROT_FERTILIZER+K11683*MESCLUN_FERTILIZER</x:f>
        <x:v>33440</x:v>
      </x:c>
      <x:c r="Q11683" s="268" t="n">
        <x:f>MIN(M11683,FARMER_HOURS)*FARMER_RATE+MAX(M11683-FARMER_HOURS,0)*TEMP_RATE</x:f>
        <x:v>172263.24102727667</x:v>
      </x:c>
      <x:c r="R11683" s="268" t="n">
        <x:f>O11683-P11683-Q11683-FIXED_COST</x:f>
        <x:v>-6011.241027276672</x:v>
      </x:c>
      <x:c r="S11683" s="139" t="str">
        <x:f>IF(AND(L11683&lt;=TOTAL_BED_CAP,N11683&lt;=TEMP_WORKER_CAP),"YES","NO")</x:f>
        <x:v>NO</x:v>
      </x:c>
      <x:c r="T11683" s="139" t="n">
        <x:f>IF(S11683="YES",R11683,-1E+99)</x:f>
        <x:v>-1e+99</x:v>
      </x:c>
    </x:row>
    <x:row r="11684">
      <x:c r="A11684" s="139"/>
      <x:c r="B11684" s="139"/>
      <x:c r="C11684" s="139"/>
      <x:c r="D11684" s="139"/>
      <x:c r="E11684" s="139"/>
      <x:c r="F11684" s="139"/>
      <x:c r="G11684" s="139"/>
      <x:c r="H11684" s="139"/>
      <x:c r="I11684" s="266" t="n">
        <x:f>INT((ROW()-ROW($I$46))/((CARROT_CAP+1)*(MESCLUN_CAP+1)))</x:f>
        <x:v>17</x:v>
      </x:c>
      <x:c r="J11684" s="266" t="n">
        <x:f>MOD(INT((ROW()-ROW($I$46))/(MESCLUN_CAP+1)),CARROT_CAP+1)</x:f>
        <x:v>18</x:v>
      </x:c>
      <x:c r="K11684" s="266" t="n">
        <x:f>MOD(ROW()-ROW($I$46),MESCLUN_CAP+1)</x:f>
        <x:v>13</x:v>
      </x:c>
      <x:c r="L11684" s="266" t="n">
        <x:f>SUM(I11684:K11684)</x:f>
        <x:v>48</x:v>
      </x:c>
      <x:c r="M11684" s="267" t="n">
        <x:f>I11684*TOMATO_HOURS*WEEKS*(1+TOMATO_DIM)^I11684+J11684*CARROT_HOURS*WEEKS*(1+CARROT_DIM)^J11684+K11684*MESCLUN_HOURS*WEEKS*(1+MESCLUN_DIM)^K11684</x:f>
        <x:v>9263.084653879521</x:v>
      </x:c>
      <x:c r="N11684" s="267" t="n">
        <x:f>MAX(M11684-FARMER_HOURS,0)/TEMP_HOURS_PER_WORKER</x:f>
        <x:v>5.9326976763052235</x:v>
      </x:c>
      <x:c r="O11684" s="268" t="n">
        <x:f>I11684*TOMATO_PRICE+J11684*CARROT_PRICE+K11684*MESCLUN_PRICE</x:f>
        <x:v>222392</x:v>
      </x:c>
      <x:c r="P11684" s="268" t="n">
        <x:f>I11684*TOMATO_FERTILIZER+J11684*CARROT_FERTILIZER+K11684*MESCLUN_FERTILIZER</x:f>
        <x:v>34320</x:v>
      </x:c>
      <x:c r="Q11684" s="268" t="n">
        <x:f>MIN(M11684,FARMER_HOURS)*FARMER_RATE+MAX(M11684-FARMER_HOURS,0)*TEMP_RATE</x:f>
        <x:v>173317.44190763056</x:v>
      </x:c>
      <x:c r="R11684" s="268" t="n">
        <x:f>O11684-P11684-Q11684-FIXED_COST</x:f>
        <x:v>-5245.441907630564</x:v>
      </x:c>
      <x:c r="S11684" s="139" t="str">
        <x:f>IF(AND(L11684&lt;=TOTAL_BED_CAP,N11684&lt;=TEMP_WORKER_CAP),"YES","NO")</x:f>
        <x:v>NO</x:v>
      </x:c>
      <x:c r="T11684" s="139" t="n">
        <x:f>IF(S11684="YES",R11684,-1E+99)</x:f>
        <x:v>-1e+99</x:v>
      </x:c>
    </x:row>
    <x:row r="11685">
      <x:c r="A11685" s="139"/>
      <x:c r="B11685" s="139"/>
      <x:c r="C11685" s="139"/>
      <x:c r="D11685" s="139"/>
      <x:c r="E11685" s="139"/>
      <x:c r="F11685" s="139"/>
      <x:c r="G11685" s="139"/>
      <x:c r="H11685" s="139"/>
      <x:c r="I11685" s="266" t="n">
        <x:f>INT((ROW()-ROW($I$46))/((CARROT_CAP+1)*(MESCLUN_CAP+1)))</x:f>
        <x:v>17</x:v>
      </x:c>
      <x:c r="J11685" s="266" t="n">
        <x:f>MOD(INT((ROW()-ROW($I$46))/(MESCLUN_CAP+1)),CARROT_CAP+1)</x:f>
        <x:v>18</x:v>
      </x:c>
      <x:c r="K11685" s="266" t="n">
        <x:f>MOD(ROW()-ROW($I$46),MESCLUN_CAP+1)</x:f>
        <x:v>14</x:v>
      </x:c>
      <x:c r="L11685" s="266" t="n">
        <x:f>SUM(I11685:K11685)</x:f>
        <x:v>49</x:v>
      </x:c>
      <x:c r="M11685" s="267" t="n">
        <x:f>I11685*TOMATO_HOURS*WEEKS*(1+TOMATO_DIM)^I11685+J11685*CARROT_HOURS*WEEKS*(1+CARROT_DIM)^J11685+K11685*MESCLUN_HOURS*WEEKS*(1+MESCLUN_DIM)^K11685</x:f>
        <x:v>9325.226735193182</x:v>
      </x:c>
      <x:c r="N11685" s="267" t="n">
        <x:f>MAX(M11685-FARMER_HOURS,0)/TEMP_HOURS_PER_WORKER</x:f>
        <x:v>5.97585189943971</x:v>
      </x:c>
      <x:c r="O11685" s="268" t="n">
        <x:f>I11685*TOMATO_PRICE+J11685*CARROT_PRICE+K11685*MESCLUN_PRICE</x:f>
        <x:v>225092</x:v>
      </x:c>
      <x:c r="P11685" s="268" t="n">
        <x:f>I11685*TOMATO_FERTILIZER+J11685*CARROT_FERTILIZER+K11685*MESCLUN_FERTILIZER</x:f>
        <x:v>35200</x:v>
      </x:c>
      <x:c r="Q11685" s="268" t="n">
        <x:f>MIN(M11685,FARMER_HOURS)*FARMER_RATE+MAX(M11685-FARMER_HOURS,0)*TEMP_RATE</x:f>
        <x:v>174396.29748599275</x:v>
      </x:c>
      <x:c r="R11685" s="268" t="n">
        <x:f>O11685-P11685-Q11685-FIXED_COST</x:f>
        <x:v>-4504.297485992749</x:v>
      </x:c>
      <x:c r="S11685" s="139" t="str">
        <x:f>IF(AND(L11685&lt;=TOTAL_BED_CAP,N11685&lt;=TEMP_WORKER_CAP),"YES","NO")</x:f>
        <x:v>NO</x:v>
      </x:c>
      <x:c r="T11685" s="139" t="n">
        <x:f>IF(S11685="YES",R11685,-1E+99)</x:f>
        <x:v>-1e+99</x:v>
      </x:c>
    </x:row>
    <x:row r="11686">
      <x:c r="A11686" s="139"/>
      <x:c r="B11686" s="139"/>
      <x:c r="C11686" s="139"/>
      <x:c r="D11686" s="139"/>
      <x:c r="E11686" s="139"/>
      <x:c r="F11686" s="139"/>
      <x:c r="G11686" s="139"/>
      <x:c r="H11686" s="139"/>
      <x:c r="I11686" s="266" t="n">
        <x:f>INT((ROW()-ROW($I$46))/((CARROT_CAP+1)*(MESCLUN_CAP+1)))</x:f>
        <x:v>17</x:v>
      </x:c>
      <x:c r="J11686" s="266" t="n">
        <x:f>MOD(INT((ROW()-ROW($I$46))/(MESCLUN_CAP+1)),CARROT_CAP+1)</x:f>
        <x:v>18</x:v>
      </x:c>
      <x:c r="K11686" s="266" t="n">
        <x:f>MOD(ROW()-ROW($I$46),MESCLUN_CAP+1)</x:f>
        <x:v>15</x:v>
      </x:c>
      <x:c r="L11686" s="266" t="n">
        <x:f>SUM(I11686:K11686)</x:f>
        <x:v>50</x:v>
      </x:c>
      <x:c r="M11686" s="267" t="n">
        <x:f>I11686*TOMATO_HOURS*WEEKS*(1+TOMATO_DIM)^I11686+J11686*CARROT_HOURS*WEEKS*(1+CARROT_DIM)^J11686+K11686*MESCLUN_HOURS*WEEKS*(1+MESCLUN_DIM)^K11686</x:f>
        <x:v>9388.81494206933</x:v>
      </x:c>
      <x:c r="N11686" s="267" t="n">
        <x:f>MAX(M11686-FARMER_HOURS,0)/TEMP_HOURS_PER_WORKER</x:f>
        <x:v>6.0200103764370345</x:v>
      </x:c>
      <x:c r="O11686" s="268" t="n">
        <x:f>I11686*TOMATO_PRICE+J11686*CARROT_PRICE+K11686*MESCLUN_PRICE</x:f>
        <x:v>227792</x:v>
      </x:c>
      <x:c r="P11686" s="268" t="n">
        <x:f>I11686*TOMATO_FERTILIZER+J11686*CARROT_FERTILIZER+K11686*MESCLUN_FERTILIZER</x:f>
        <x:v>36080</x:v>
      </x:c>
      <x:c r="Q11686" s="268" t="n">
        <x:f>MIN(M11686,FARMER_HOURS)*FARMER_RATE+MAX(M11686-FARMER_HOURS,0)*TEMP_RATE</x:f>
        <x:v>175500.25941092585</x:v>
      </x:c>
      <x:c r="R11686" s="268" t="n">
        <x:f>O11686-P11686-Q11686-FIXED_COST</x:f>
        <x:v>-3788.25941092585</x:v>
      </x:c>
      <x:c r="S11686" s="139" t="str">
        <x:f>IF(AND(L11686&lt;=TOTAL_BED_CAP,N11686&lt;=TEMP_WORKER_CAP),"YES","NO")</x:f>
        <x:v>NO</x:v>
      </x:c>
      <x:c r="T11686" s="139" t="n">
        <x:f>IF(S11686="YES",R11686,-1E+99)</x:f>
        <x:v>-1e+99</x:v>
      </x:c>
    </x:row>
    <x:row r="11687">
      <x:c r="A11687" s="139"/>
      <x:c r="B11687" s="139"/>
      <x:c r="C11687" s="139"/>
      <x:c r="D11687" s="139"/>
      <x:c r="E11687" s="139"/>
      <x:c r="F11687" s="139"/>
      <x:c r="G11687" s="139"/>
      <x:c r="H11687" s="139"/>
      <x:c r="I11687" s="266" t="n">
        <x:f>INT((ROW()-ROW($I$46))/((CARROT_CAP+1)*(MESCLUN_CAP+1)))</x:f>
        <x:v>17</x:v>
      </x:c>
      <x:c r="J11687" s="266" t="n">
        <x:f>MOD(INT((ROW()-ROW($I$46))/(MESCLUN_CAP+1)),CARROT_CAP+1)</x:f>
        <x:v>18</x:v>
      </x:c>
      <x:c r="K11687" s="266" t="n">
        <x:f>MOD(ROW()-ROW($I$46),MESCLUN_CAP+1)</x:f>
        <x:v>16</x:v>
      </x:c>
      <x:c r="L11687" s="266" t="n">
        <x:f>SUM(I11687:K11687)</x:f>
        <x:v>51</x:v>
      </x:c>
      <x:c r="M11687" s="267" t="n">
        <x:f>I11687*TOMATO_HOURS*WEEKS*(1+TOMATO_DIM)^I11687+J11687*CARROT_HOURS*WEEKS*(1+CARROT_DIM)^J11687+K11687*MESCLUN_HOURS*WEEKS*(1+MESCLUN_DIM)^K11687</x:f>
        <x:v>9453.875717946818</x:v>
      </x:c>
      <x:c r="N11687" s="267" t="n">
        <x:f>MAX(M11687-FARMER_HOURS,0)/TEMP_HOURS_PER_WORKER</x:f>
        <x:v>6.065191470796401</x:v>
      </x:c>
      <x:c r="O11687" s="268" t="n">
        <x:f>I11687*TOMATO_PRICE+J11687*CARROT_PRICE+K11687*MESCLUN_PRICE</x:f>
        <x:v>230492</x:v>
      </x:c>
      <x:c r="P11687" s="268" t="n">
        <x:f>I11687*TOMATO_FERTILIZER+J11687*CARROT_FERTILIZER+K11687*MESCLUN_FERTILIZER</x:f>
        <x:v>36960</x:v>
      </x:c>
      <x:c r="Q11687" s="268" t="n">
        <x:f>MIN(M11687,FARMER_HOURS)*FARMER_RATE+MAX(M11687-FARMER_HOURS,0)*TEMP_RATE</x:f>
        <x:v>176629.78676991002</x:v>
      </x:c>
      <x:c r="R11687" s="268" t="n">
        <x:f>O11687-P11687-Q11687-FIXED_COST</x:f>
        <x:v>-3097.786769910017</x:v>
      </x:c>
      <x:c r="S11687" s="139" t="str">
        <x:f>IF(AND(L11687&lt;=TOTAL_BED_CAP,N11687&lt;=TEMP_WORKER_CAP),"YES","NO")</x:f>
        <x:v>NO</x:v>
      </x:c>
      <x:c r="T11687" s="139" t="n">
        <x:f>IF(S11687="YES",R11687,-1E+99)</x:f>
        <x:v>-1e+99</x:v>
      </x:c>
    </x:row>
    <x:row r="11688">
      <x:c r="A11688" s="139"/>
      <x:c r="B11688" s="139"/>
      <x:c r="C11688" s="139"/>
      <x:c r="D11688" s="139"/>
      <x:c r="E11688" s="139"/>
      <x:c r="F11688" s="139"/>
      <x:c r="G11688" s="139"/>
      <x:c r="H11688" s="139"/>
      <x:c r="I11688" s="266" t="n">
        <x:f>INT((ROW()-ROW($I$46))/((CARROT_CAP+1)*(MESCLUN_CAP+1)))</x:f>
        <x:v>17</x:v>
      </x:c>
      <x:c r="J11688" s="266" t="n">
        <x:f>MOD(INT((ROW()-ROW($I$46))/(MESCLUN_CAP+1)),CARROT_CAP+1)</x:f>
        <x:v>18</x:v>
      </x:c>
      <x:c r="K11688" s="266" t="n">
        <x:f>MOD(ROW()-ROW($I$46),MESCLUN_CAP+1)</x:f>
        <x:v>17</x:v>
      </x:c>
      <x:c r="L11688" s="266" t="n">
        <x:f>SUM(I11688:K11688)</x:f>
        <x:v>52</x:v>
      </x:c>
      <x:c r="M11688" s="267" t="n">
        <x:f>I11688*TOMATO_HOURS*WEEKS*(1+TOMATO_DIM)^I11688+J11688*CARROT_HOURS*WEEKS*(1+CARROT_DIM)^J11688+K11688*MESCLUN_HOURS*WEEKS*(1+MESCLUN_DIM)^K11688</x:f>
        <x:v>9520.435941393358</x:v>
      </x:c>
      <x:c r="N11688" s="267" t="n">
        <x:f>MAX(M11688-FARMER_HOURS,0)/TEMP_HOURS_PER_WORKER</x:f>
        <x:v>6.111413848189832</x:v>
      </x:c>
      <x:c r="O11688" s="268" t="n">
        <x:f>I11688*TOMATO_PRICE+J11688*CARROT_PRICE+K11688*MESCLUN_PRICE</x:f>
        <x:v>233192</x:v>
      </x:c>
      <x:c r="P11688" s="268" t="n">
        <x:f>I11688*TOMATO_FERTILIZER+J11688*CARROT_FERTILIZER+K11688*MESCLUN_FERTILIZER</x:f>
        <x:v>37840</x:v>
      </x:c>
      <x:c r="Q11688" s="268" t="n">
        <x:f>MIN(M11688,FARMER_HOURS)*FARMER_RATE+MAX(M11688-FARMER_HOURS,0)*TEMP_RATE</x:f>
        <x:v>177785.3462047458</x:v>
      </x:c>
      <x:c r="R11688" s="268" t="n">
        <x:f>O11688-P11688-Q11688-FIXED_COST</x:f>
        <x:v>-2433.346204745787</x:v>
      </x:c>
      <x:c r="S11688" s="139" t="str">
        <x:f>IF(AND(L11688&lt;=TOTAL_BED_CAP,N11688&lt;=TEMP_WORKER_CAP),"YES","NO")</x:f>
        <x:v>NO</x:v>
      </x:c>
      <x:c r="T11688" s="139" t="n">
        <x:f>IF(S11688="YES",R11688,-1E+99)</x:f>
        <x:v>-1e+99</x:v>
      </x:c>
    </x:row>
    <x:row r="11689">
      <x:c r="A11689" s="139"/>
      <x:c r="B11689" s="139"/>
      <x:c r="C11689" s="139"/>
      <x:c r="D11689" s="139"/>
      <x:c r="E11689" s="139"/>
      <x:c r="F11689" s="139"/>
      <x:c r="G11689" s="139"/>
      <x:c r="H11689" s="139"/>
      <x:c r="I11689" s="266" t="n">
        <x:f>INT((ROW()-ROW($I$46))/((CARROT_CAP+1)*(MESCLUN_CAP+1)))</x:f>
        <x:v>17</x:v>
      </x:c>
      <x:c r="J11689" s="266" t="n">
        <x:f>MOD(INT((ROW()-ROW($I$46))/(MESCLUN_CAP+1)),CARROT_CAP+1)</x:f>
        <x:v>18</x:v>
      </x:c>
      <x:c r="K11689" s="266" t="n">
        <x:f>MOD(ROW()-ROW($I$46),MESCLUN_CAP+1)</x:f>
        <x:v>18</x:v>
      </x:c>
      <x:c r="L11689" s="266" t="n">
        <x:f>SUM(I11689:K11689)</x:f>
        <x:v>53</x:v>
      </x:c>
      <x:c r="M11689" s="267" t="n">
        <x:f>I11689*TOMATO_HOURS*WEEKS*(1+TOMATO_DIM)^I11689+J11689*CARROT_HOURS*WEEKS*(1+CARROT_DIM)^J11689+K11689*MESCLUN_HOURS*WEEKS*(1+MESCLUN_DIM)^K11689</x:f>
        <x:v>9588.522932851945</x:v>
      </x:c>
      <x:c r="N11689" s="267" t="n">
        <x:f>MAX(M11689-FARMER_HOURS,0)/TEMP_HOURS_PER_WORKER</x:f>
        <x:v>6.158696481147184</x:v>
      </x:c>
      <x:c r="O11689" s="268" t="n">
        <x:f>I11689*TOMATO_PRICE+J11689*CARROT_PRICE+K11689*MESCLUN_PRICE</x:f>
        <x:v>235892</x:v>
      </x:c>
      <x:c r="P11689" s="268" t="n">
        <x:f>I11689*TOMATO_FERTILIZER+J11689*CARROT_FERTILIZER+K11689*MESCLUN_FERTILIZER</x:f>
        <x:v>38720</x:v>
      </x:c>
      <x:c r="Q11689" s="268" t="n">
        <x:f>MIN(M11689,FARMER_HOURS)*FARMER_RATE+MAX(M11689-FARMER_HOURS,0)*TEMP_RATE</x:f>
        <x:v>178967.4120286796</x:v>
      </x:c>
      <x:c r="R11689" s="268" t="n">
        <x:f>O11689-P11689-Q11689-FIXED_COST</x:f>
        <x:v>-1795.412028679595</x:v>
      </x:c>
      <x:c r="S11689" s="139" t="str">
        <x:f>IF(AND(L11689&lt;=TOTAL_BED_CAP,N11689&lt;=TEMP_WORKER_CAP),"YES","NO")</x:f>
        <x:v>NO</x:v>
      </x:c>
      <x:c r="T11689" s="139" t="n">
        <x:f>IF(S11689="YES",R11689,-1E+99)</x:f>
        <x:v>-1e+99</x:v>
      </x:c>
    </x:row>
    <x:row r="11690">
      <x:c r="A11690" s="139"/>
      <x:c r="B11690" s="139"/>
      <x:c r="C11690" s="139"/>
      <x:c r="D11690" s="139"/>
      <x:c r="E11690" s="139"/>
      <x:c r="F11690" s="139"/>
      <x:c r="G11690" s="139"/>
      <x:c r="H11690" s="139"/>
      <x:c r="I11690" s="266" t="n">
        <x:f>INT((ROW()-ROW($I$46))/((CARROT_CAP+1)*(MESCLUN_CAP+1)))</x:f>
        <x:v>17</x:v>
      </x:c>
      <x:c r="J11690" s="266" t="n">
        <x:f>MOD(INT((ROW()-ROW($I$46))/(MESCLUN_CAP+1)),CARROT_CAP+1)</x:f>
        <x:v>18</x:v>
      </x:c>
      <x:c r="K11690" s="266" t="n">
        <x:f>MOD(ROW()-ROW($I$46),MESCLUN_CAP+1)</x:f>
        <x:v>19</x:v>
      </x:c>
      <x:c r="L11690" s="266" t="n">
        <x:f>SUM(I11690:K11690)</x:f>
        <x:v>54</x:v>
      </x:c>
      <x:c r="M11690" s="267" t="n">
        <x:f>I11690*TOMATO_HOURS*WEEKS*(1+TOMATO_DIM)^I11690+J11690*CARROT_HOURS*WEEKS*(1+CARROT_DIM)^J11690+K11690*MESCLUN_HOURS*WEEKS*(1+MESCLUN_DIM)^K11690</x:f>
        <x:v>9658.164461487968</x:v>
      </x:c>
      <x:c r="N11690" s="267" t="n">
        <x:f>MAX(M11690-FARMER_HOURS,0)/TEMP_HOURS_PER_WORKER</x:f>
        <x:v>6.207058653811089</x:v>
      </x:c>
      <x:c r="O11690" s="268" t="n">
        <x:f>I11690*TOMATO_PRICE+J11690*CARROT_PRICE+K11690*MESCLUN_PRICE</x:f>
        <x:v>238592</x:v>
      </x:c>
      <x:c r="P11690" s="268" t="n">
        <x:f>I11690*TOMATO_FERTILIZER+J11690*CARROT_FERTILIZER+K11690*MESCLUN_FERTILIZER</x:f>
        <x:v>39600</x:v>
      </x:c>
      <x:c r="Q11690" s="268" t="n">
        <x:f>MIN(M11690,FARMER_HOURS)*FARMER_RATE+MAX(M11690-FARMER_HOURS,0)*TEMP_RATE</x:f>
        <x:v>180176.4663452772</x:v>
      </x:c>
      <x:c r="R11690" s="268" t="n">
        <x:f>O11690-P11690-Q11690-FIXED_COST</x:f>
        <x:v>-1184.4663452772074</x:v>
      </x:c>
      <x:c r="S11690" s="139" t="str">
        <x:f>IF(AND(L11690&lt;=TOTAL_BED_CAP,N11690&lt;=TEMP_WORKER_CAP),"YES","NO")</x:f>
        <x:v>NO</x:v>
      </x:c>
      <x:c r="T11690" s="139" t="n">
        <x:f>IF(S11690="YES",R11690,-1E+99)</x:f>
        <x:v>-1e+99</x:v>
      </x:c>
    </x:row>
    <x:row r="11691">
      <x:c r="A11691" s="139"/>
      <x:c r="B11691" s="139"/>
      <x:c r="C11691" s="139"/>
      <x:c r="D11691" s="139"/>
      <x:c r="E11691" s="139"/>
      <x:c r="F11691" s="139"/>
      <x:c r="G11691" s="139"/>
      <x:c r="H11691" s="139"/>
      <x:c r="I11691" s="266" t="n">
        <x:f>INT((ROW()-ROW($I$46))/((CARROT_CAP+1)*(MESCLUN_CAP+1)))</x:f>
        <x:v>17</x:v>
      </x:c>
      <x:c r="J11691" s="266" t="n">
        <x:f>MOD(INT((ROW()-ROW($I$46))/(MESCLUN_CAP+1)),CARROT_CAP+1)</x:f>
        <x:v>18</x:v>
      </x:c>
      <x:c r="K11691" s="266" t="n">
        <x:f>MOD(ROW()-ROW($I$46),MESCLUN_CAP+1)</x:f>
        <x:v>20</x:v>
      </x:c>
      <x:c r="L11691" s="266" t="n">
        <x:f>SUM(I11691:K11691)</x:f>
        <x:v>55</x:v>
      </x:c>
      <x:c r="M11691" s="267" t="n">
        <x:f>I11691*TOMATO_HOURS*WEEKS*(1+TOMATO_DIM)^I11691+J11691*CARROT_HOURS*WEEKS*(1+CARROT_DIM)^J11691+K11691*MESCLUN_HOURS*WEEKS*(1+MESCLUN_DIM)^K11691</x:f>
        <x:v>9729.388752138444</x:v>
      </x:c>
      <x:c r="N11691" s="267" t="n">
        <x:f>MAX(M11691-FARMER_HOURS,0)/TEMP_HOURS_PER_WORKER</x:f>
        <x:v>6.256519966762808</x:v>
      </x:c>
      <x:c r="O11691" s="268" t="n">
        <x:f>I11691*TOMATO_PRICE+J11691*CARROT_PRICE+K11691*MESCLUN_PRICE</x:f>
        <x:v>241292</x:v>
      </x:c>
      <x:c r="P11691" s="268" t="n">
        <x:f>I11691*TOMATO_FERTILIZER+J11691*CARROT_FERTILIZER+K11691*MESCLUN_FERTILIZER</x:f>
        <x:v>40480</x:v>
      </x:c>
      <x:c r="Q11691" s="268" t="n">
        <x:f>MIN(M11691,FARMER_HOURS)*FARMER_RATE+MAX(M11691-FARMER_HOURS,0)*TEMP_RATE</x:f>
        <x:v>181412.99916907022</x:v>
      </x:c>
      <x:c r="R11691" s="268" t="n">
        <x:f>O11691-P11691-Q11691-FIXED_COST</x:f>
        <x:v>-600.9991690702154</x:v>
      </x:c>
      <x:c r="S11691" s="139" t="str">
        <x:f>IF(AND(L11691&lt;=TOTAL_BED_CAP,N11691&lt;=TEMP_WORKER_CAP),"YES","NO")</x:f>
        <x:v>NO</x:v>
      </x:c>
      <x:c r="T11691" s="139" t="n">
        <x:f>IF(S11691="YES",R11691,-1E+99)</x:f>
        <x:v>-1e+99</x:v>
      </x:c>
    </x:row>
    <x:row r="11692">
      <x:c r="A11692" s="139"/>
      <x:c r="B11692" s="139"/>
      <x:c r="C11692" s="139"/>
      <x:c r="D11692" s="139"/>
      <x:c r="E11692" s="139"/>
      <x:c r="F11692" s="139"/>
      <x:c r="G11692" s="139"/>
      <x:c r="H11692" s="139"/>
      <x:c r="I11692" s="266" t="n">
        <x:f>INT((ROW()-ROW($I$46))/((CARROT_CAP+1)*(MESCLUN_CAP+1)))</x:f>
        <x:v>17</x:v>
      </x:c>
      <x:c r="J11692" s="266" t="n">
        <x:f>MOD(INT((ROW()-ROW($I$46))/(MESCLUN_CAP+1)),CARROT_CAP+1)</x:f>
        <x:v>18</x:v>
      </x:c>
      <x:c r="K11692" s="266" t="n">
        <x:f>MOD(ROW()-ROW($I$46),MESCLUN_CAP+1)</x:f>
        <x:v>21</x:v>
      </x:c>
      <x:c r="L11692" s="266" t="n">
        <x:f>SUM(I11692:K11692)</x:f>
        <x:v>56</x:v>
      </x:c>
      <x:c r="M11692" s="267" t="n">
        <x:f>I11692*TOMATO_HOURS*WEEKS*(1+TOMATO_DIM)^I11692+J11692*CARROT_HOURS*WEEKS*(1+CARROT_DIM)^J11692+K11692*MESCLUN_HOURS*WEEKS*(1+MESCLUN_DIM)^K11692</x:f>
        <x:v>9802.224492364889</x:v>
      </x:c>
      <x:c r="N11692" s="267" t="n">
        <x:f>MAX(M11692-FARMER_HOURS,0)/TEMP_HOURS_PER_WORKER</x:f>
        <x:v>6.307100341920061</x:v>
      </x:c>
      <x:c r="O11692" s="268" t="n">
        <x:f>I11692*TOMATO_PRICE+J11692*CARROT_PRICE+K11692*MESCLUN_PRICE</x:f>
        <x:v>243992</x:v>
      </x:c>
      <x:c r="P11692" s="268" t="n">
        <x:f>I11692*TOMATO_FERTILIZER+J11692*CARROT_FERTILIZER+K11692*MESCLUN_FERTILIZER</x:f>
        <x:v>41360</x:v>
      </x:c>
      <x:c r="Q11692" s="268" t="n">
        <x:f>MIN(M11692,FARMER_HOURS)*FARMER_RATE+MAX(M11692-FARMER_HOURS,0)*TEMP_RATE</x:f>
        <x:v>182677.50854800153</x:v>
      </x:c>
      <x:c r="R11692" s="268" t="n">
        <x:f>O11692-P11692-Q11692-FIXED_COST</x:f>
        <x:v>-45.508548001525924</x:v>
      </x:c>
      <x:c r="S11692" s="139" t="str">
        <x:f>IF(AND(L11692&lt;=TOTAL_BED_CAP,N11692&lt;=TEMP_WORKER_CAP),"YES","NO")</x:f>
        <x:v>NO</x:v>
      </x:c>
      <x:c r="T11692" s="139" t="n">
        <x:f>IF(S11692="YES",R11692,-1E+99)</x:f>
        <x:v>-1e+99</x:v>
      </x:c>
    </x:row>
    <x:row r="11693">
      <x:c r="A11693" s="139"/>
      <x:c r="B11693" s="139"/>
      <x:c r="C11693" s="139"/>
      <x:c r="D11693" s="139"/>
      <x:c r="E11693" s="139"/>
      <x:c r="F11693" s="139"/>
      <x:c r="G11693" s="139"/>
      <x:c r="H11693" s="139"/>
      <x:c r="I11693" s="266" t="n">
        <x:f>INT((ROW()-ROW($I$46))/((CARROT_CAP+1)*(MESCLUN_CAP+1)))</x:f>
        <x:v>17</x:v>
      </x:c>
      <x:c r="J11693" s="266" t="n">
        <x:f>MOD(INT((ROW()-ROW($I$46))/(MESCLUN_CAP+1)),CARROT_CAP+1)</x:f>
        <x:v>18</x:v>
      </x:c>
      <x:c r="K11693" s="266" t="n">
        <x:f>MOD(ROW()-ROW($I$46),MESCLUN_CAP+1)</x:f>
        <x:v>22</x:v>
      </x:c>
      <x:c r="L11693" s="266" t="n">
        <x:f>SUM(I11693:K11693)</x:f>
        <x:v>57</x:v>
      </x:c>
      <x:c r="M11693" s="267" t="n">
        <x:f>I11693*TOMATO_HOURS*WEEKS*(1+TOMATO_DIM)^I11693+J11693*CARROT_HOURS*WEEKS*(1+CARROT_DIM)^J11693+K11693*MESCLUN_HOURS*WEEKS*(1+MESCLUN_DIM)^K11693</x:f>
        <x:v>9876.700839611283</x:v>
      </x:c>
      <x:c r="N11693" s="267" t="n">
        <x:f>MAX(M11693-FARMER_HOURS,0)/TEMP_HOURS_PER_WORKER</x:f>
        <x:v>6.358820027507836</x:v>
      </x:c>
      <x:c r="O11693" s="268" t="n">
        <x:f>I11693*TOMATO_PRICE+J11693*CARROT_PRICE+K11693*MESCLUN_PRICE</x:f>
        <x:v>246692</x:v>
      </x:c>
      <x:c r="P11693" s="268" t="n">
        <x:f>I11693*TOMATO_FERTILIZER+J11693*CARROT_FERTILIZER+K11693*MESCLUN_FERTILIZER</x:f>
        <x:v>42240</x:v>
      </x:c>
      <x:c r="Q11693" s="268" t="n">
        <x:f>MIN(M11693,FARMER_HOURS)*FARMER_RATE+MAX(M11693-FARMER_HOURS,0)*TEMP_RATE</x:f>
        <x:v>183970.5006876959</x:v>
      </x:c>
      <x:c r="R11693" s="268" t="n">
        <x:f>O11693-P11693-Q11693-FIXED_COST</x:f>
        <x:v>481.49931230410584</x:v>
      </x:c>
      <x:c r="S11693" s="139" t="str">
        <x:f>IF(AND(L11693&lt;=TOTAL_BED_CAP,N11693&lt;=TEMP_WORKER_CAP),"YES","NO")</x:f>
        <x:v>NO</x:v>
      </x:c>
      <x:c r="T11693" s="139" t="n">
        <x:f>IF(S11693="YES",R11693,-1E+99)</x:f>
        <x:v>-1e+99</x:v>
      </x:c>
    </x:row>
    <x:row r="11694">
      <x:c r="A11694" s="139"/>
      <x:c r="B11694" s="139"/>
      <x:c r="C11694" s="139"/>
      <x:c r="D11694" s="139"/>
      <x:c r="E11694" s="139"/>
      <x:c r="F11694" s="139"/>
      <x:c r="G11694" s="139"/>
      <x:c r="H11694" s="139"/>
      <x:c r="I11694" s="266" t="n">
        <x:f>INT((ROW()-ROW($I$46))/((CARROT_CAP+1)*(MESCLUN_CAP+1)))</x:f>
        <x:v>17</x:v>
      </x:c>
      <x:c r="J11694" s="266" t="n">
        <x:f>MOD(INT((ROW()-ROW($I$46))/(MESCLUN_CAP+1)),CARROT_CAP+1)</x:f>
        <x:v>18</x:v>
      </x:c>
      <x:c r="K11694" s="266" t="n">
        <x:f>MOD(ROW()-ROW($I$46),MESCLUN_CAP+1)</x:f>
        <x:v>23</x:v>
      </x:c>
      <x:c r="L11694" s="266" t="n">
        <x:f>SUM(I11694:K11694)</x:f>
        <x:v>58</x:v>
      </x:c>
      <x:c r="M11694" s="267" t="n">
        <x:f>I11694*TOMATO_HOURS*WEEKS*(1+TOMATO_DIM)^I11694+J11694*CARROT_HOURS*WEEKS*(1+CARROT_DIM)^J11694+K11694*MESCLUN_HOURS*WEEKS*(1+MESCLUN_DIM)^K11694</x:f>
        <x:v>9952.84742846872</x:v>
      </x:c>
      <x:c r="N11694" s="267" t="n">
        <x:f>MAX(M11694-FARMER_HOURS,0)/TEMP_HOURS_PER_WORKER</x:f>
        <x:v>6.411699603103278</x:v>
      </x:c>
      <x:c r="O11694" s="268" t="n">
        <x:f>I11694*TOMATO_PRICE+J11694*CARROT_PRICE+K11694*MESCLUN_PRICE</x:f>
        <x:v>249392</x:v>
      </x:c>
      <x:c r="P11694" s="268" t="n">
        <x:f>I11694*TOMATO_FERTILIZER+J11694*CARROT_FERTILIZER+K11694*MESCLUN_FERTILIZER</x:f>
        <x:v>43120</x:v>
      </x:c>
      <x:c r="Q11694" s="268" t="n">
        <x:f>MIN(M11694,FARMER_HOURS)*FARMER_RATE+MAX(M11694-FARMER_HOURS,0)*TEMP_RATE</x:f>
        <x:v>185292.49007758193</x:v>
      </x:c>
      <x:c r="R11694" s="268" t="n">
        <x:f>O11694-P11694-Q11694-FIXED_COST</x:f>
        <x:v>979.509922418074</x:v>
      </x:c>
      <x:c r="S11694" s="139" t="str">
        <x:f>IF(AND(L11694&lt;=TOTAL_BED_CAP,N11694&lt;=TEMP_WORKER_CAP),"YES","NO")</x:f>
        <x:v>NO</x:v>
      </x:c>
      <x:c r="T11694" s="139" t="n">
        <x:f>IF(S11694="YES",R11694,-1E+99)</x:f>
        <x:v>-1e+99</x:v>
      </x:c>
    </x:row>
    <x:row r="11695">
      <x:c r="A11695" s="139"/>
      <x:c r="B11695" s="139"/>
      <x:c r="C11695" s="139"/>
      <x:c r="D11695" s="139"/>
      <x:c r="E11695" s="139"/>
      <x:c r="F11695" s="139"/>
      <x:c r="G11695" s="139"/>
      <x:c r="H11695" s="139"/>
      <x:c r="I11695" s="266" t="n">
        <x:f>INT((ROW()-ROW($I$46))/((CARROT_CAP+1)*(MESCLUN_CAP+1)))</x:f>
        <x:v>17</x:v>
      </x:c>
      <x:c r="J11695" s="266" t="n">
        <x:f>MOD(INT((ROW()-ROW($I$46))/(MESCLUN_CAP+1)),CARROT_CAP+1)</x:f>
        <x:v>18</x:v>
      </x:c>
      <x:c r="K11695" s="266" t="n">
        <x:f>MOD(ROW()-ROW($I$46),MESCLUN_CAP+1)</x:f>
        <x:v>24</x:v>
      </x:c>
      <x:c r="L11695" s="266" t="n">
        <x:f>SUM(I11695:K11695)</x:f>
        <x:v>59</x:v>
      </x:c>
      <x:c r="M11695" s="267" t="n">
        <x:f>I11695*TOMATO_HOURS*WEEKS*(1+TOMATO_DIM)^I11695+J11695*CARROT_HOURS*WEEKS*(1+CARROT_DIM)^J11695+K11695*MESCLUN_HOURS*WEEKS*(1+MESCLUN_DIM)^K11695</x:f>
        <x:v>10030.694378048216</x:v>
      </x:c>
      <x:c r="N11695" s="267" t="n">
        <x:f>MAX(M11695-FARMER_HOURS,0)/TEMP_HOURS_PER_WORKER</x:f>
        <x:v>6.465759984755706</x:v>
      </x:c>
      <x:c r="O11695" s="268" t="n">
        <x:f>I11695*TOMATO_PRICE+J11695*CARROT_PRICE+K11695*MESCLUN_PRICE</x:f>
        <x:v>252092</x:v>
      </x:c>
      <x:c r="P11695" s="268" t="n">
        <x:f>I11695*TOMATO_FERTILIZER+J11695*CARROT_FERTILIZER+K11695*MESCLUN_FERTILIZER</x:f>
        <x:v>44000</x:v>
      </x:c>
      <x:c r="Q11695" s="268" t="n">
        <x:f>MIN(M11695,FARMER_HOURS)*FARMER_RATE+MAX(M11695-FARMER_HOURS,0)*TEMP_RATE</x:f>
        <x:v>186643.99961889265</x:v>
      </x:c>
      <x:c r="R11695" s="268" t="n">
        <x:f>O11695-P11695-Q11695-FIXED_COST</x:f>
        <x:v>1448.0003811073548</x:v>
      </x:c>
      <x:c r="S11695" s="139" t="str">
        <x:f>IF(AND(L11695&lt;=TOTAL_BED_CAP,N11695&lt;=TEMP_WORKER_CAP),"YES","NO")</x:f>
        <x:v>NO</x:v>
      </x:c>
      <x:c r="T11695" s="139" t="n">
        <x:f>IF(S11695="YES",R11695,-1E+99)</x:f>
        <x:v>-1e+99</x:v>
      </x:c>
    </x:row>
    <x:row r="11696">
      <x:c r="A11696" s="139"/>
      <x:c r="B11696" s="139"/>
      <x:c r="C11696" s="139"/>
      <x:c r="D11696" s="139"/>
      <x:c r="E11696" s="139"/>
      <x:c r="F11696" s="139"/>
      <x:c r="G11696" s="139"/>
      <x:c r="H11696" s="139"/>
      <x:c r="I11696" s="266" t="n">
        <x:f>INT((ROW()-ROW($I$46))/((CARROT_CAP+1)*(MESCLUN_CAP+1)))</x:f>
        <x:v>17</x:v>
      </x:c>
      <x:c r="J11696" s="266" t="n">
        <x:f>MOD(INT((ROW()-ROW($I$46))/(MESCLUN_CAP+1)),CARROT_CAP+1)</x:f>
        <x:v>18</x:v>
      </x:c>
      <x:c r="K11696" s="266" t="n">
        <x:f>MOD(ROW()-ROW($I$46),MESCLUN_CAP+1)</x:f>
        <x:v>25</x:v>
      </x:c>
      <x:c r="L11696" s="266" t="n">
        <x:f>SUM(I11696:K11696)</x:f>
        <x:v>60</x:v>
      </x:c>
      <x:c r="M11696" s="267" t="n">
        <x:f>I11696*TOMATO_HOURS*WEEKS*(1+TOMATO_DIM)^I11696+J11696*CARROT_HOURS*WEEKS*(1+CARROT_DIM)^J11696+K11696*MESCLUN_HOURS*WEEKS*(1+MESCLUN_DIM)^K11696</x:f>
        <x:v>10110.272299463313</x:v>
      </x:c>
      <x:c r="N11696" s="267" t="n">
        <x:f>MAX(M11696-FARMER_HOURS,0)/TEMP_HOURS_PER_WORKER</x:f>
        <x:v>6.521022430182857</x:v>
      </x:c>
      <x:c r="O11696" s="268" t="n">
        <x:f>I11696*TOMATO_PRICE+J11696*CARROT_PRICE+K11696*MESCLUN_PRICE</x:f>
        <x:v>254792</x:v>
      </x:c>
      <x:c r="P11696" s="268" t="n">
        <x:f>I11696*TOMATO_FERTILIZER+J11696*CARROT_FERTILIZER+K11696*MESCLUN_FERTILIZER</x:f>
        <x:v>44880</x:v>
      </x:c>
      <x:c r="Q11696" s="268" t="n">
        <x:f>MIN(M11696,FARMER_HOURS)*FARMER_RATE+MAX(M11696-FARMER_HOURS,0)*TEMP_RATE</x:f>
        <x:v>188025.5607545714</x:v>
      </x:c>
      <x:c r="R11696" s="268" t="n">
        <x:f>O11696-P11696-Q11696-FIXED_COST</x:f>
        <x:v>1886.439245428599</x:v>
      </x:c>
      <x:c r="S11696" s="139" t="str">
        <x:f>IF(AND(L11696&lt;=TOTAL_BED_CAP,N11696&lt;=TEMP_WORKER_CAP),"YES","NO")</x:f>
        <x:v>NO</x:v>
      </x:c>
      <x:c r="T11696" s="139" t="n">
        <x:f>IF(S11696="YES",R11696,-1E+99)</x:f>
        <x:v>-1e+99</x:v>
      </x:c>
    </x:row>
    <x:row r="11697">
      <x:c r="A11697" s="139"/>
      <x:c r="B11697" s="139"/>
      <x:c r="C11697" s="139"/>
      <x:c r="D11697" s="139"/>
      <x:c r="E11697" s="139"/>
      <x:c r="F11697" s="139"/>
      <x:c r="G11697" s="139"/>
      <x:c r="H11697" s="139"/>
      <x:c r="I11697" s="266" t="n">
        <x:f>INT((ROW()-ROW($I$46))/((CARROT_CAP+1)*(MESCLUN_CAP+1)))</x:f>
        <x:v>17</x:v>
      </x:c>
      <x:c r="J11697" s="266" t="n">
        <x:f>MOD(INT((ROW()-ROW($I$46))/(MESCLUN_CAP+1)),CARROT_CAP+1)</x:f>
        <x:v>18</x:v>
      </x:c>
      <x:c r="K11697" s="266" t="n">
        <x:f>MOD(ROW()-ROW($I$46),MESCLUN_CAP+1)</x:f>
        <x:v>26</x:v>
      </x:c>
      <x:c r="L11697" s="266" t="n">
        <x:f>SUM(I11697:K11697)</x:f>
        <x:v>61</x:v>
      </x:c>
      <x:c r="M11697" s="267" t="n">
        <x:f>I11697*TOMATO_HOURS*WEEKS*(1+TOMATO_DIM)^I11697+J11697*CARROT_HOURS*WEEKS*(1+CARROT_DIM)^J11697+K11697*MESCLUN_HOURS*WEEKS*(1+MESCLUN_DIM)^K11697</x:f>
        <x:v>10191.612303424032</x:v>
      </x:c>
      <x:c r="N11697" s="267" t="n">
        <x:f>MAX(M11697-FARMER_HOURS,0)/TEMP_HOURS_PER_WORKER</x:f>
        <x:v>6.577508544044466</x:v>
      </x:c>
      <x:c r="O11697" s="268" t="n">
        <x:f>I11697*TOMATO_PRICE+J11697*CARROT_PRICE+K11697*MESCLUN_PRICE</x:f>
        <x:v>257492</x:v>
      </x:c>
      <x:c r="P11697" s="268" t="n">
        <x:f>I11697*TOMATO_FERTILIZER+J11697*CARROT_FERTILIZER+K11697*MESCLUN_FERTILIZER</x:f>
        <x:v>45760</x:v>
      </x:c>
      <x:c r="Q11697" s="268" t="n">
        <x:f>MIN(M11697,FARMER_HOURS)*FARMER_RATE+MAX(M11697-FARMER_HOURS,0)*TEMP_RATE</x:f>
        <x:v>189437.71360111167</x:v>
      </x:c>
      <x:c r="R11697" s="268" t="n">
        <x:f>O11697-P11697-Q11697-FIXED_COST</x:f>
        <x:v>2294.2863988883328</x:v>
      </x:c>
      <x:c r="S11697" s="139" t="str">
        <x:f>IF(AND(L11697&lt;=TOTAL_BED_CAP,N11697&lt;=TEMP_WORKER_CAP),"YES","NO")</x:f>
        <x:v>NO</x:v>
      </x:c>
      <x:c r="T11697" s="139" t="n">
        <x:f>IF(S11697="YES",R11697,-1E+99)</x:f>
        <x:v>-1e+99</x:v>
      </x:c>
    </x:row>
    <x:row r="11698">
      <x:c r="A11698" s="139"/>
      <x:c r="B11698" s="139"/>
      <x:c r="C11698" s="139"/>
      <x:c r="D11698" s="139"/>
      <x:c r="E11698" s="139"/>
      <x:c r="F11698" s="139"/>
      <x:c r="G11698" s="139"/>
      <x:c r="H11698" s="139"/>
      <x:c r="I11698" s="266" t="n">
        <x:f>INT((ROW()-ROW($I$46))/((CARROT_CAP+1)*(MESCLUN_CAP+1)))</x:f>
        <x:v>17</x:v>
      </x:c>
      <x:c r="J11698" s="266" t="n">
        <x:f>MOD(INT((ROW()-ROW($I$46))/(MESCLUN_CAP+1)),CARROT_CAP+1)</x:f>
        <x:v>18</x:v>
      </x:c>
      <x:c r="K11698" s="266" t="n">
        <x:f>MOD(ROW()-ROW($I$46),MESCLUN_CAP+1)</x:f>
        <x:v>27</x:v>
      </x:c>
      <x:c r="L11698" s="266" t="n">
        <x:f>SUM(I11698:K11698)</x:f>
        <x:v>62</x:v>
      </x:c>
      <x:c r="M11698" s="267" t="n">
        <x:f>I11698*TOMATO_HOURS*WEEKS*(1+TOMATO_DIM)^I11698+J11698*CARROT_HOURS*WEEKS*(1+CARROT_DIM)^J11698+K11698*MESCLUN_HOURS*WEEKS*(1+MESCLUN_DIM)^K11698</x:f>
        <x:v>10274.746007943788</x:v>
      </x:c>
      <x:c r="N11698" s="267" t="n">
        <x:f>MAX(M11698-FARMER_HOURS,0)/TEMP_HOURS_PER_WORKER</x:f>
        <x:v>6.635240283294297</x:v>
      </x:c>
      <x:c r="O11698" s="268" t="n">
        <x:f>I11698*TOMATO_PRICE+J11698*CARROT_PRICE+K11698*MESCLUN_PRICE</x:f>
        <x:v>260192</x:v>
      </x:c>
      <x:c r="P11698" s="268" t="n">
        <x:f>I11698*TOMATO_FERTILIZER+J11698*CARROT_FERTILIZER+K11698*MESCLUN_FERTILIZER</x:f>
        <x:v>46640</x:v>
      </x:c>
      <x:c r="Q11698" s="268" t="n">
        <x:f>MIN(M11698,FARMER_HOURS)*FARMER_RATE+MAX(M11698-FARMER_HOURS,0)*TEMP_RATE</x:f>
        <x:v>190881.00708235742</x:v>
      </x:c>
      <x:c r="R11698" s="268" t="n">
        <x:f>O11698-P11698-Q11698-FIXED_COST</x:f>
        <x:v>2670.9929176425794</x:v>
      </x:c>
      <x:c r="S11698" s="139" t="str">
        <x:f>IF(AND(L11698&lt;=TOTAL_BED_CAP,N11698&lt;=TEMP_WORKER_CAP),"YES","NO")</x:f>
        <x:v>NO</x:v>
      </x:c>
      <x:c r="T11698" s="139" t="n">
        <x:f>IF(S11698="YES",R11698,-1E+99)</x:f>
        <x:v>-1e+99</x:v>
      </x:c>
    </x:row>
    <x:row r="11699">
      <x:c r="A11699" s="139"/>
      <x:c r="B11699" s="139"/>
      <x:c r="C11699" s="139"/>
      <x:c r="D11699" s="139"/>
      <x:c r="E11699" s="139"/>
      <x:c r="F11699" s="139"/>
      <x:c r="G11699" s="139"/>
      <x:c r="H11699" s="139"/>
      <x:c r="I11699" s="266" t="n">
        <x:f>INT((ROW()-ROW($I$46))/((CARROT_CAP+1)*(MESCLUN_CAP+1)))</x:f>
        <x:v>17</x:v>
      </x:c>
      <x:c r="J11699" s="266" t="n">
        <x:f>MOD(INT((ROW()-ROW($I$46))/(MESCLUN_CAP+1)),CARROT_CAP+1)</x:f>
        <x:v>18</x:v>
      </x:c>
      <x:c r="K11699" s="266" t="n">
        <x:f>MOD(ROW()-ROW($I$46),MESCLUN_CAP+1)</x:f>
        <x:v>28</x:v>
      </x:c>
      <x:c r="L11699" s="266" t="n">
        <x:f>SUM(I11699:K11699)</x:f>
        <x:v>63</x:v>
      </x:c>
      <x:c r="M11699" s="267" t="n">
        <x:f>I11699*TOMATO_HOURS*WEEKS*(1+TOMATO_DIM)^I11699+J11699*CARROT_HOURS*WEEKS*(1+CARROT_DIM)^J11699+K11699*MESCLUN_HOURS*WEEKS*(1+MESCLUN_DIM)^K11699</x:f>
        <x:v>10359.705546160942</x:v>
      </x:c>
      <x:c r="N11699" s="267" t="n">
        <x:f>MAX(M11699-FARMER_HOURS,0)/TEMP_HOURS_PER_WORKER</x:f>
        <x:v>6.694239962611765</x:v>
      </x:c>
      <x:c r="O11699" s="268" t="n">
        <x:f>I11699*TOMATO_PRICE+J11699*CARROT_PRICE+K11699*MESCLUN_PRICE</x:f>
        <x:v>262892</x:v>
      </x:c>
      <x:c r="P11699" s="268" t="n">
        <x:f>I11699*TOMATO_FERTILIZER+J11699*CARROT_FERTILIZER+K11699*MESCLUN_FERTILIZER</x:f>
        <x:v>47520</x:v>
      </x:c>
      <x:c r="Q11699" s="268" t="n">
        <x:f>MIN(M11699,FARMER_HOURS)*FARMER_RATE+MAX(M11699-FARMER_HOURS,0)*TEMP_RATE</x:f>
        <x:v>192355.99906529413</x:v>
      </x:c>
      <x:c r="R11699" s="268" t="n">
        <x:f>O11699-P11699-Q11699-FIXED_COST</x:f>
        <x:v>3016.000934705866</x:v>
      </x:c>
      <x:c r="S11699" s="139" t="str">
        <x:f>IF(AND(L11699&lt;=TOTAL_BED_CAP,N11699&lt;=TEMP_WORKER_CAP),"YES","NO")</x:f>
        <x:v>NO</x:v>
      </x:c>
      <x:c r="T11699" s="139" t="n">
        <x:f>IF(S11699="YES",R11699,-1E+99)</x:f>
        <x:v>-1e+99</x:v>
      </x:c>
    </x:row>
    <x:row r="11700">
      <x:c r="A11700" s="139"/>
      <x:c r="B11700" s="139"/>
      <x:c r="C11700" s="139"/>
      <x:c r="D11700" s="139"/>
      <x:c r="E11700" s="139"/>
      <x:c r="F11700" s="139"/>
      <x:c r="G11700" s="139"/>
      <x:c r="H11700" s="139"/>
      <x:c r="I11700" s="266" t="n">
        <x:f>INT((ROW()-ROW($I$46))/((CARROT_CAP+1)*(MESCLUN_CAP+1)))</x:f>
        <x:v>17</x:v>
      </x:c>
      <x:c r="J11700" s="266" t="n">
        <x:f>MOD(INT((ROW()-ROW($I$46))/(MESCLUN_CAP+1)),CARROT_CAP+1)</x:f>
        <x:v>18</x:v>
      </x:c>
      <x:c r="K11700" s="266" t="n">
        <x:f>MOD(ROW()-ROW($I$46),MESCLUN_CAP+1)</x:f>
        <x:v>29</x:v>
      </x:c>
      <x:c r="L11700" s="266" t="n">
        <x:f>SUM(I11700:K11700)</x:f>
        <x:v>64</x:v>
      </x:c>
      <x:c r="M11700" s="267" t="n">
        <x:f>I11700*TOMATO_HOURS*WEEKS*(1+TOMATO_DIM)^I11700+J11700*CARROT_HOURS*WEEKS*(1+CARROT_DIM)^J11700+K11700*MESCLUN_HOURS*WEEKS*(1+MESCLUN_DIM)^K11700</x:f>
        <x:v>10446.523574276594</x:v>
      </x:c>
      <x:c r="N11700" s="267" t="n">
        <x:f>MAX(M11700-FARMER_HOURS,0)/TEMP_HOURS_PER_WORKER</x:f>
        <x:v>6.754530259914302</x:v>
      </x:c>
      <x:c r="O11700" s="268" t="n">
        <x:f>I11700*TOMATO_PRICE+J11700*CARROT_PRICE+K11700*MESCLUN_PRICE</x:f>
        <x:v>265592</x:v>
      </x:c>
      <x:c r="P11700" s="268" t="n">
        <x:f>I11700*TOMATO_FERTILIZER+J11700*CARROT_FERTILIZER+K11700*MESCLUN_FERTILIZER</x:f>
        <x:v>48400</x:v>
      </x:c>
      <x:c r="Q11700" s="268" t="n">
        <x:f>MIN(M11700,FARMER_HOURS)*FARMER_RATE+MAX(M11700-FARMER_HOURS,0)*TEMP_RATE</x:f>
        <x:v>193863.25649785754</x:v>
      </x:c>
      <x:c r="R11700" s="268" t="n">
        <x:f>O11700-P11700-Q11700-FIXED_COST</x:f>
        <x:v>3328.743502142461</x:v>
      </x:c>
      <x:c r="S11700" s="139" t="str">
        <x:f>IF(AND(L11700&lt;=TOTAL_BED_CAP,N11700&lt;=TEMP_WORKER_CAP),"YES","NO")</x:f>
        <x:v>NO</x:v>
      </x:c>
      <x:c r="T11700" s="139" t="n">
        <x:f>IF(S11700="YES",R11700,-1E+99)</x:f>
        <x:v>-1e+99</x:v>
      </x:c>
    </x:row>
    <x:row r="11701">
      <x:c r="A11701" s="139"/>
      <x:c r="B11701" s="139"/>
      <x:c r="C11701" s="139"/>
      <x:c r="D11701" s="139"/>
      <x:c r="E11701" s="139"/>
      <x:c r="F11701" s="139"/>
      <x:c r="G11701" s="139"/>
      <x:c r="H11701" s="139"/>
      <x:c r="I11701" s="266" t="n">
        <x:f>INT((ROW()-ROW($I$46))/((CARROT_CAP+1)*(MESCLUN_CAP+1)))</x:f>
        <x:v>17</x:v>
      </x:c>
      <x:c r="J11701" s="266" t="n">
        <x:f>MOD(INT((ROW()-ROW($I$46))/(MESCLUN_CAP+1)),CARROT_CAP+1)</x:f>
        <x:v>18</x:v>
      </x:c>
      <x:c r="K11701" s="266" t="n">
        <x:f>MOD(ROW()-ROW($I$46),MESCLUN_CAP+1)</x:f>
        <x:v>30</x:v>
      </x:c>
      <x:c r="L11701" s="266" t="n">
        <x:f>SUM(I11701:K11701)</x:f>
        <x:v>65</x:v>
      </x:c>
      <x:c r="M11701" s="267" t="n">
        <x:f>I11701*TOMATO_HOURS*WEEKS*(1+TOMATO_DIM)^I11701+J11701*CARROT_HOURS*WEEKS*(1+CARROT_DIM)^J11701+K11701*MESCLUN_HOURS*WEEKS*(1+MESCLUN_DIM)^K11701</x:f>
        <x:v>10535.233279610366</x:v>
      </x:c>
      <x:c r="N11701" s="267" t="n">
        <x:f>MAX(M11701-FARMER_HOURS,0)/TEMP_HOURS_PER_WORKER</x:f>
        <x:v>6.816134221951643</x:v>
      </x:c>
      <x:c r="O11701" s="268" t="n">
        <x:f>I11701*TOMATO_PRICE+J11701*CARROT_PRICE+K11701*MESCLUN_PRICE</x:f>
        <x:v>268292</x:v>
      </x:c>
      <x:c r="P11701" s="268" t="n">
        <x:f>I11701*TOMATO_FERTILIZER+J11701*CARROT_FERTILIZER+K11701*MESCLUN_FERTILIZER</x:f>
        <x:v>49280</x:v>
      </x:c>
      <x:c r="Q11701" s="268" t="n">
        <x:f>MIN(M11701,FARMER_HOURS)*FARMER_RATE+MAX(M11701-FARMER_HOURS,0)*TEMP_RATE</x:f>
        <x:v>195403.35554879106</x:v>
      </x:c>
      <x:c r="R11701" s="268" t="n">
        <x:f>O11701-P11701-Q11701-FIXED_COST</x:f>
        <x:v>3608.6444512089365</x:v>
      </x:c>
      <x:c r="S11701" s="139" t="str">
        <x:f>IF(AND(L11701&lt;=TOTAL_BED_CAP,N11701&lt;=TEMP_WORKER_CAP),"YES","NO")</x:f>
        <x:v>NO</x:v>
      </x:c>
      <x:c r="T11701" s="139" t="n">
        <x:f>IF(S11701="YES",R11701,-1E+99)</x:f>
        <x:v>-1e+99</x:v>
      </x:c>
    </x:row>
    <x:row r="11702">
      <x:c r="A11702" s="139"/>
      <x:c r="B11702" s="139"/>
      <x:c r="C11702" s="139"/>
      <x:c r="D11702" s="139"/>
      <x:c r="E11702" s="139"/>
      <x:c r="F11702" s="139"/>
      <x:c r="G11702" s="139"/>
      <x:c r="H11702" s="139"/>
      <x:c r="I11702" s="266" t="n">
        <x:f>INT((ROW()-ROW($I$46))/((CARROT_CAP+1)*(MESCLUN_CAP+1)))</x:f>
        <x:v>17</x:v>
      </x:c>
      <x:c r="J11702" s="266" t="n">
        <x:f>MOD(INT((ROW()-ROW($I$46))/(MESCLUN_CAP+1)),CARROT_CAP+1)</x:f>
        <x:v>19</x:v>
      </x:c>
      <x:c r="K11702" s="266" t="n">
        <x:f>MOD(ROW()-ROW($I$46),MESCLUN_CAP+1)</x:f>
        <x:v>0</x:v>
      </x:c>
      <x:c r="L11702" s="266" t="n">
        <x:f>SUM(I11702:K11702)</x:f>
        <x:v>36</x:v>
      </x:c>
      <x:c r="M11702" s="267" t="n">
        <x:f>I11702*TOMATO_HOURS*WEEKS*(1+TOMATO_DIM)^I11702+J11702*CARROT_HOURS*WEEKS*(1+CARROT_DIM)^J11702+K11702*MESCLUN_HOURS*WEEKS*(1+MESCLUN_DIM)^K11702</x:f>
        <x:v>8644.57014185923</x:v>
      </x:c>
      <x:c r="N11702" s="267" t="n">
        <x:f>MAX(M11702-FARMER_HOURS,0)/TEMP_HOURS_PER_WORKER</x:f>
        <x:v>5.503173709624466</x:v>
      </x:c>
      <x:c r="O11702" s="268" t="n">
        <x:f>I11702*TOMATO_PRICE+J11702*CARROT_PRICE+K11702*MESCLUN_PRICE</x:f>
        <x:v>189386</x:v>
      </x:c>
      <x:c r="P11702" s="268" t="n">
        <x:f>I11702*TOMATO_FERTILIZER+J11702*CARROT_FERTILIZER+K11702*MESCLUN_FERTILIZER</x:f>
        <x:v>23320</x:v>
      </x:c>
      <x:c r="Q11702" s="268" t="n">
        <x:f>MIN(M11702,FARMER_HOURS)*FARMER_RATE+MAX(M11702-FARMER_HOURS,0)*TEMP_RATE</x:f>
        <x:v>162579.34274061164</x:v>
      </x:c>
      <x:c r="R11702" s="268" t="n">
        <x:f>O11702-P11702-Q11702-FIXED_COST</x:f>
        <x:v>-16513.34274061164</x:v>
      </x:c>
      <x:c r="S11702" s="139" t="str">
        <x:f>IF(AND(L11702&lt;=TOTAL_BED_CAP,N11702&lt;=TEMP_WORKER_CAP),"YES","NO")</x:f>
        <x:v>NO</x:v>
      </x:c>
      <x:c r="T11702" s="139" t="n">
        <x:f>IF(S11702="YES",R11702,-1E+99)</x:f>
        <x:v>-1e+99</x:v>
      </x:c>
    </x:row>
    <x:row r="11703">
      <x:c r="A11703" s="139"/>
      <x:c r="B11703" s="139"/>
      <x:c r="C11703" s="139"/>
      <x:c r="D11703" s="139"/>
      <x:c r="E11703" s="139"/>
      <x:c r="F11703" s="139"/>
      <x:c r="G11703" s="139"/>
      <x:c r="H11703" s="139"/>
      <x:c r="I11703" s="266" t="n">
        <x:f>INT((ROW()-ROW($I$46))/((CARROT_CAP+1)*(MESCLUN_CAP+1)))</x:f>
        <x:v>17</x:v>
      </x:c>
      <x:c r="J11703" s="266" t="n">
        <x:f>MOD(INT((ROW()-ROW($I$46))/(MESCLUN_CAP+1)),CARROT_CAP+1)</x:f>
        <x:v>19</x:v>
      </x:c>
      <x:c r="K11703" s="266" t="n">
        <x:f>MOD(ROW()-ROW($I$46),MESCLUN_CAP+1)</x:f>
        <x:v>1</x:v>
      </x:c>
      <x:c r="L11703" s="266" t="n">
        <x:f>SUM(I11703:K11703)</x:f>
        <x:v>37</x:v>
      </x:c>
      <x:c r="M11703" s="267" t="n">
        <x:f>I11703*TOMATO_HOURS*WEEKS*(1+TOMATO_DIM)^I11703+J11703*CARROT_HOURS*WEEKS*(1+CARROT_DIM)^J11703+K11703*MESCLUN_HOURS*WEEKS*(1+MESCLUN_DIM)^K11703</x:f>
        <x:v>8690.13264185923</x:v>
      </x:c>
      <x:c r="N11703" s="267" t="n">
        <x:f>MAX(M11703-FARMER_HOURS,0)/TEMP_HOURS_PER_WORKER</x:f>
        <x:v>5.534814334624466</x:v>
      </x:c>
      <x:c r="O11703" s="268" t="n">
        <x:f>I11703*TOMATO_PRICE+J11703*CARROT_PRICE+K11703*MESCLUN_PRICE</x:f>
        <x:v>192086</x:v>
      </x:c>
      <x:c r="P11703" s="268" t="n">
        <x:f>I11703*TOMATO_FERTILIZER+J11703*CARROT_FERTILIZER+K11703*MESCLUN_FERTILIZER</x:f>
        <x:v>24200</x:v>
      </x:c>
      <x:c r="Q11703" s="268" t="n">
        <x:f>MIN(M11703,FARMER_HOURS)*FARMER_RATE+MAX(M11703-FARMER_HOURS,0)*TEMP_RATE</x:f>
        <x:v>163370.35836561164</x:v>
      </x:c>
      <x:c r="R11703" s="268" t="n">
        <x:f>O11703-P11703-Q11703-FIXED_COST</x:f>
        <x:v>-15484.358365611639</x:v>
      </x:c>
      <x:c r="S11703" s="139" t="str">
        <x:f>IF(AND(L11703&lt;=TOTAL_BED_CAP,N11703&lt;=TEMP_WORKER_CAP),"YES","NO")</x:f>
        <x:v>NO</x:v>
      </x:c>
      <x:c r="T11703" s="139" t="n">
        <x:f>IF(S11703="YES",R11703,-1E+99)</x:f>
        <x:v>-1e+99</x:v>
      </x:c>
    </x:row>
    <x:row r="11704">
      <x:c r="A11704" s="139"/>
      <x:c r="B11704" s="139"/>
      <x:c r="C11704" s="139"/>
      <x:c r="D11704" s="139"/>
      <x:c r="E11704" s="139"/>
      <x:c r="F11704" s="139"/>
      <x:c r="G11704" s="139"/>
      <x:c r="H11704" s="139"/>
      <x:c r="I11704" s="266" t="n">
        <x:f>INT((ROW()-ROW($I$46))/((CARROT_CAP+1)*(MESCLUN_CAP+1)))</x:f>
        <x:v>17</x:v>
      </x:c>
      <x:c r="J11704" s="266" t="n">
        <x:f>MOD(INT((ROW()-ROW($I$46))/(MESCLUN_CAP+1)),CARROT_CAP+1)</x:f>
        <x:v>19</x:v>
      </x:c>
      <x:c r="K11704" s="266" t="n">
        <x:f>MOD(ROW()-ROW($I$46),MESCLUN_CAP+1)</x:f>
        <x:v>2</x:v>
      </x:c>
      <x:c r="L11704" s="266" t="n">
        <x:f>SUM(I11704:K11704)</x:f>
        <x:v>38</x:v>
      </x:c>
      <x:c r="M11704" s="267" t="n">
        <x:f>I11704*TOMATO_HOURS*WEEKS*(1+TOMATO_DIM)^I11704+J11704*CARROT_HOURS*WEEKS*(1+CARROT_DIM)^J11704+K11704*MESCLUN_HOURS*WEEKS*(1+MESCLUN_DIM)^K11704</x:f>
        <x:v>8736.834204359231</x:v>
      </x:c>
      <x:c r="N11704" s="267" t="n">
        <x:f>MAX(M11704-FARMER_HOURS,0)/TEMP_HOURS_PER_WORKER</x:f>
        <x:v>5.567245975249466</x:v>
      </x:c>
      <x:c r="O11704" s="268" t="n">
        <x:f>I11704*TOMATO_PRICE+J11704*CARROT_PRICE+K11704*MESCLUN_PRICE</x:f>
        <x:v>194786</x:v>
      </x:c>
      <x:c r="P11704" s="268" t="n">
        <x:f>I11704*TOMATO_FERTILIZER+J11704*CARROT_FERTILIZER+K11704*MESCLUN_FERTILIZER</x:f>
        <x:v>25080</x:v>
      </x:c>
      <x:c r="Q11704" s="268" t="n">
        <x:f>MIN(M11704,FARMER_HOURS)*FARMER_RATE+MAX(M11704-FARMER_HOURS,0)*TEMP_RATE</x:f>
        <x:v>164181.14938123664</x:v>
      </x:c>
      <x:c r="R11704" s="268" t="n">
        <x:f>O11704-P11704-Q11704-FIXED_COST</x:f>
        <x:v>-14475.149381236639</x:v>
      </x:c>
      <x:c r="S11704" s="139" t="str">
        <x:f>IF(AND(L11704&lt;=TOTAL_BED_CAP,N11704&lt;=TEMP_WORKER_CAP),"YES","NO")</x:f>
        <x:v>NO</x:v>
      </x:c>
      <x:c r="T11704" s="139" t="n">
        <x:f>IF(S11704="YES",R11704,-1E+99)</x:f>
        <x:v>-1e+99</x:v>
      </x:c>
    </x:row>
    <x:row r="11705">
      <x:c r="A11705" s="139"/>
      <x:c r="B11705" s="139"/>
      <x:c r="C11705" s="139"/>
      <x:c r="D11705" s="139"/>
      <x:c r="E11705" s="139"/>
      <x:c r="F11705" s="139"/>
      <x:c r="G11705" s="139"/>
      <x:c r="H11705" s="139"/>
      <x:c r="I11705" s="266" t="n">
        <x:f>INT((ROW()-ROW($I$46))/((CARROT_CAP+1)*(MESCLUN_CAP+1)))</x:f>
        <x:v>17</x:v>
      </x:c>
      <x:c r="J11705" s="266" t="n">
        <x:f>MOD(INT((ROW()-ROW($I$46))/(MESCLUN_CAP+1)),CARROT_CAP+1)</x:f>
        <x:v>19</x:v>
      </x:c>
      <x:c r="K11705" s="266" t="n">
        <x:f>MOD(ROW()-ROW($I$46),MESCLUN_CAP+1)</x:f>
        <x:v>3</x:v>
      </x:c>
      <x:c r="L11705" s="266" t="n">
        <x:f>SUM(I11705:K11705)</x:f>
        <x:v>39</x:v>
      </x:c>
      <x:c r="M11705" s="267" t="n">
        <x:f>I11705*TOMATO_HOURS*WEEKS*(1+TOMATO_DIM)^I11705+J11705*CARROT_HOURS*WEEKS*(1+CARROT_DIM)^J11705+K11705*MESCLUN_HOURS*WEEKS*(1+MESCLUN_DIM)^K11705</x:f>
        <x:v>8784.696186781106</x:v>
      </x:c>
      <x:c r="N11705" s="267" t="n">
        <x:f>MAX(M11705-FARMER_HOURS,0)/TEMP_HOURS_PER_WORKER</x:f>
        <x:v>5.600483463042435</x:v>
      </x:c>
      <x:c r="O11705" s="268" t="n">
        <x:f>I11705*TOMATO_PRICE+J11705*CARROT_PRICE+K11705*MESCLUN_PRICE</x:f>
        <x:v>197486</x:v>
      </x:c>
      <x:c r="P11705" s="268" t="n">
        <x:f>I11705*TOMATO_FERTILIZER+J11705*CARROT_FERTILIZER+K11705*MESCLUN_FERTILIZER</x:f>
        <x:v>25960</x:v>
      </x:c>
      <x:c r="Q11705" s="268" t="n">
        <x:f>MIN(M11705,FARMER_HOURS)*FARMER_RATE+MAX(M11705-FARMER_HOURS,0)*TEMP_RATE</x:f>
        <x:v>165012.08657606086</x:v>
      </x:c>
      <x:c r="R11705" s="268" t="n">
        <x:f>O11705-P11705-Q11705-FIXED_COST</x:f>
        <x:v>-13486.086576060858</x:v>
      </x:c>
      <x:c r="S11705" s="139" t="str">
        <x:f>IF(AND(L11705&lt;=TOTAL_BED_CAP,N11705&lt;=TEMP_WORKER_CAP),"YES","NO")</x:f>
        <x:v>NO</x:v>
      </x:c>
      <x:c r="T11705" s="139" t="n">
        <x:f>IF(S11705="YES",R11705,-1E+99)</x:f>
        <x:v>-1e+99</x:v>
      </x:c>
    </x:row>
    <x:row r="11706">
      <x:c r="A11706" s="139"/>
      <x:c r="B11706" s="139"/>
      <x:c r="C11706" s="139"/>
      <x:c r="D11706" s="139"/>
      <x:c r="E11706" s="139"/>
      <x:c r="F11706" s="139"/>
      <x:c r="G11706" s="139"/>
      <x:c r="H11706" s="139"/>
      <x:c r="I11706" s="266" t="n">
        <x:f>INT((ROW()-ROW($I$46))/((CARROT_CAP+1)*(MESCLUN_CAP+1)))</x:f>
        <x:v>17</x:v>
      </x:c>
      <x:c r="J11706" s="266" t="n">
        <x:f>MOD(INT((ROW()-ROW($I$46))/(MESCLUN_CAP+1)),CARROT_CAP+1)</x:f>
        <x:v>19</x:v>
      </x:c>
      <x:c r="K11706" s="266" t="n">
        <x:f>MOD(ROW()-ROW($I$46),MESCLUN_CAP+1)</x:f>
        <x:v>4</x:v>
      </x:c>
      <x:c r="L11706" s="266" t="n">
        <x:f>SUM(I11706:K11706)</x:f>
        <x:v>40</x:v>
      </x:c>
      <x:c r="M11706" s="267" t="n">
        <x:f>I11706*TOMATO_HOURS*WEEKS*(1+TOMATO_DIM)^I11706+J11706*CARROT_HOURS*WEEKS*(1+CARROT_DIM)^J11706+K11706*MESCLUN_HOURS*WEEKS*(1+MESCLUN_DIM)^K11706</x:f>
        <x:v>8833.740302503762</x:v>
      </x:c>
      <x:c r="N11706" s="267" t="n">
        <x:f>MAX(M11706-FARMER_HOURS,0)/TEMP_HOURS_PER_WORKER</x:f>
        <x:v>5.634541876738724</x:v>
      </x:c>
      <x:c r="O11706" s="268" t="n">
        <x:f>I11706*TOMATO_PRICE+J11706*CARROT_PRICE+K11706*MESCLUN_PRICE</x:f>
        <x:v>200186</x:v>
      </x:c>
      <x:c r="P11706" s="268" t="n">
        <x:f>I11706*TOMATO_FERTILIZER+J11706*CARROT_FERTILIZER+K11706*MESCLUN_FERTILIZER</x:f>
        <x:v>26840</x:v>
      </x:c>
      <x:c r="Q11706" s="268" t="n">
        <x:f>MIN(M11706,FARMER_HOURS)*FARMER_RATE+MAX(M11706-FARMER_HOURS,0)*TEMP_RATE</x:f>
        <x:v>165863.54691846808</x:v>
      </x:c>
      <x:c r="R11706" s="268" t="n">
        <x:f>O11706-P11706-Q11706-FIXED_COST</x:f>
        <x:v>-12517.546918468084</x:v>
      </x:c>
      <x:c r="S11706" s="139" t="str">
        <x:f>IF(AND(L11706&lt;=TOTAL_BED_CAP,N11706&lt;=TEMP_WORKER_CAP),"YES","NO")</x:f>
        <x:v>NO</x:v>
      </x:c>
      <x:c r="T11706" s="139" t="n">
        <x:f>IF(S11706="YES",R11706,-1E+99)</x:f>
        <x:v>-1e+99</x:v>
      </x:c>
    </x:row>
    <x:row r="11707">
      <x:c r="A11707" s="139"/>
      <x:c r="B11707" s="139"/>
      <x:c r="C11707" s="139"/>
      <x:c r="D11707" s="139"/>
      <x:c r="E11707" s="139"/>
      <x:c r="F11707" s="139"/>
      <x:c r="G11707" s="139"/>
      <x:c r="H11707" s="139"/>
      <x:c r="I11707" s="266" t="n">
        <x:f>INT((ROW()-ROW($I$46))/((CARROT_CAP+1)*(MESCLUN_CAP+1)))</x:f>
        <x:v>17</x:v>
      </x:c>
      <x:c r="J11707" s="266" t="n">
        <x:f>MOD(INT((ROW()-ROW($I$46))/(MESCLUN_CAP+1)),CARROT_CAP+1)</x:f>
        <x:v>19</x:v>
      </x:c>
      <x:c r="K11707" s="266" t="n">
        <x:f>MOD(ROW()-ROW($I$46),MESCLUN_CAP+1)</x:f>
        <x:v>5</x:v>
      </x:c>
      <x:c r="L11707" s="266" t="n">
        <x:f>SUM(I11707:K11707)</x:f>
        <x:v>41</x:v>
      </x:c>
      <x:c r="M11707" s="267" t="n">
        <x:f>I11707*TOMATO_HOURS*WEEKS*(1+TOMATO_DIM)^I11707+J11707*CARROT_HOURS*WEEKS*(1+CARROT_DIM)^J11707+K11707*MESCLUN_HOURS*WEEKS*(1+MESCLUN_DIM)^K11707</x:f>
        <x:v>8883.988626424965</x:v>
      </x:c>
      <x:c r="N11707" s="267" t="n">
        <x:f>MAX(M11707-FARMER_HOURS,0)/TEMP_HOURS_PER_WORKER</x:f>
        <x:v>5.669436546128448</x:v>
      </x:c>
      <x:c r="O11707" s="268" t="n">
        <x:f>I11707*TOMATO_PRICE+J11707*CARROT_PRICE+K11707*MESCLUN_PRICE</x:f>
        <x:v>202886</x:v>
      </x:c>
      <x:c r="P11707" s="268" t="n">
        <x:f>I11707*TOMATO_FERTILIZER+J11707*CARROT_FERTILIZER+K11707*MESCLUN_FERTILIZER</x:f>
        <x:v>27720</x:v>
      </x:c>
      <x:c r="Q11707" s="268" t="n">
        <x:f>MIN(M11707,FARMER_HOURS)*FARMER_RATE+MAX(M11707-FARMER_HOURS,0)*TEMP_RATE</x:f>
        <x:v>166735.9136532112</x:v>
      </x:c>
      <x:c r="R11707" s="268" t="n">
        <x:f>O11707-P11707-Q11707-FIXED_COST</x:f>
        <x:v>-11569.913653211202</x:v>
      </x:c>
      <x:c r="S11707" s="139" t="str">
        <x:f>IF(AND(L11707&lt;=TOTAL_BED_CAP,N11707&lt;=TEMP_WORKER_CAP),"YES","NO")</x:f>
        <x:v>NO</x:v>
      </x:c>
      <x:c r="T11707" s="139" t="n">
        <x:f>IF(S11707="YES",R11707,-1E+99)</x:f>
        <x:v>-1e+99</x:v>
      </x:c>
    </x:row>
    <x:row r="11708">
      <x:c r="A11708" s="139"/>
      <x:c r="B11708" s="139"/>
      <x:c r="C11708" s="139"/>
      <x:c r="D11708" s="139"/>
      <x:c r="E11708" s="139"/>
      <x:c r="F11708" s="139"/>
      <x:c r="G11708" s="139"/>
      <x:c r="H11708" s="139"/>
      <x:c r="I11708" s="266" t="n">
        <x:f>INT((ROW()-ROW($I$46))/((CARROT_CAP+1)*(MESCLUN_CAP+1)))</x:f>
        <x:v>17</x:v>
      </x:c>
      <x:c r="J11708" s="266" t="n">
        <x:f>MOD(INT((ROW()-ROW($I$46))/(MESCLUN_CAP+1)),CARROT_CAP+1)</x:f>
        <x:v>19</x:v>
      </x:c>
      <x:c r="K11708" s="266" t="n">
        <x:f>MOD(ROW()-ROW($I$46),MESCLUN_CAP+1)</x:f>
        <x:v>6</x:v>
      </x:c>
      <x:c r="L11708" s="266" t="n">
        <x:f>SUM(I11708:K11708)</x:f>
        <x:v>42</x:v>
      </x:c>
      <x:c r="M11708" s="267" t="n">
        <x:f>I11708*TOMATO_HOURS*WEEKS*(1+TOMATO_DIM)^I11708+J11708*CARROT_HOURS*WEEKS*(1+CARROT_DIM)^J11708+K11708*MESCLUN_HOURS*WEEKS*(1+MESCLUN_DIM)^K11708</x:f>
        <x:v>8935.4636006066</x:v>
      </x:c>
      <x:c r="N11708" s="267" t="n">
        <x:f>MAX(M11708-FARMER_HOURS,0)/TEMP_HOURS_PER_WORKER</x:f>
        <x:v>5.705183055976805</x:v>
      </x:c>
      <x:c r="O11708" s="268" t="n">
        <x:f>I11708*TOMATO_PRICE+J11708*CARROT_PRICE+K11708*MESCLUN_PRICE</x:f>
        <x:v>205586</x:v>
      </x:c>
      <x:c r="P11708" s="268" t="n">
        <x:f>I11708*TOMATO_FERTILIZER+J11708*CARROT_FERTILIZER+K11708*MESCLUN_FERTILIZER</x:f>
        <x:v>28600</x:v>
      </x:c>
      <x:c r="Q11708" s="268" t="n">
        <x:f>MIN(M11708,FARMER_HOURS)*FARMER_RATE+MAX(M11708-FARMER_HOURS,0)*TEMP_RATE</x:f>
        <x:v>167629.57639942013</x:v>
      </x:c>
      <x:c r="R11708" s="268" t="n">
        <x:f>O11708-P11708-Q11708-FIXED_COST</x:f>
        <x:v>-10643.576399420126</x:v>
      </x:c>
      <x:c r="S11708" s="139" t="str">
        <x:f>IF(AND(L11708&lt;=TOTAL_BED_CAP,N11708&lt;=TEMP_WORKER_CAP),"YES","NO")</x:f>
        <x:v>NO</x:v>
      </x:c>
      <x:c r="T11708" s="139" t="n">
        <x:f>IF(S11708="YES",R11708,-1E+99)</x:f>
        <x:v>-1e+99</x:v>
      </x:c>
    </x:row>
    <x:row r="11709">
      <x:c r="A11709" s="139"/>
      <x:c r="B11709" s="139"/>
      <x:c r="C11709" s="139"/>
      <x:c r="D11709" s="139"/>
      <x:c r="E11709" s="139"/>
      <x:c r="F11709" s="139"/>
      <x:c r="G11709" s="139"/>
      <x:c r="H11709" s="139"/>
      <x:c r="I11709" s="266" t="n">
        <x:f>INT((ROW()-ROW($I$46))/((CARROT_CAP+1)*(MESCLUN_CAP+1)))</x:f>
        <x:v>17</x:v>
      </x:c>
      <x:c r="J11709" s="266" t="n">
        <x:f>MOD(INT((ROW()-ROW($I$46))/(MESCLUN_CAP+1)),CARROT_CAP+1)</x:f>
        <x:v>19</x:v>
      </x:c>
      <x:c r="K11709" s="266" t="n">
        <x:f>MOD(ROW()-ROW($I$46),MESCLUN_CAP+1)</x:f>
        <x:v>7</x:v>
      </x:c>
      <x:c r="L11709" s="266" t="n">
        <x:f>SUM(I11709:K11709)</x:f>
        <x:v>43</x:v>
      </x:c>
      <x:c r="M11709" s="267" t="n">
        <x:f>I11709*TOMATO_HOURS*WEEKS*(1+TOMATO_DIM)^I11709+J11709*CARROT_HOURS*WEEKS*(1+CARROT_DIM)^J11709+K11709*MESCLUN_HOURS*WEEKS*(1+MESCLUN_DIM)^K11709</x:f>
        <x:v>8988.18804000456</x:v>
      </x:c>
      <x:c r="N11709" s="267" t="n">
        <x:f>MAX(M11709-FARMER_HOURS,0)/TEMP_HOURS_PER_WORKER</x:f>
        <x:v>5.741797250003166</x:v>
      </x:c>
      <x:c r="O11709" s="268" t="n">
        <x:f>I11709*TOMATO_PRICE+J11709*CARROT_PRICE+K11709*MESCLUN_PRICE</x:f>
        <x:v>208286</x:v>
      </x:c>
      <x:c r="P11709" s="268" t="n">
        <x:f>I11709*TOMATO_FERTILIZER+J11709*CARROT_FERTILIZER+K11709*MESCLUN_FERTILIZER</x:f>
        <x:v>29480</x:v>
      </x:c>
      <x:c r="Q11709" s="268" t="n">
        <x:f>MIN(M11709,FARMER_HOURS)*FARMER_RATE+MAX(M11709-FARMER_HOURS,0)*TEMP_RATE</x:f>
        <x:v>168544.93125007916</x:v>
      </x:c>
      <x:c r="R11709" s="268" t="n">
        <x:f>O11709-P11709-Q11709-FIXED_COST</x:f>
        <x:v>-9738.931250079157</x:v>
      </x:c>
      <x:c r="S11709" s="139" t="str">
        <x:f>IF(AND(L11709&lt;=TOTAL_BED_CAP,N11709&lt;=TEMP_WORKER_CAP),"YES","NO")</x:f>
        <x:v>NO</x:v>
      </x:c>
      <x:c r="T11709" s="139" t="n">
        <x:f>IF(S11709="YES",R11709,-1E+99)</x:f>
        <x:v>-1e+99</x:v>
      </x:c>
    </x:row>
    <x:row r="11710">
      <x:c r="A11710" s="139"/>
      <x:c r="B11710" s="139"/>
      <x:c r="C11710" s="139"/>
      <x:c r="D11710" s="139"/>
      <x:c r="E11710" s="139"/>
      <x:c r="F11710" s="139"/>
      <x:c r="G11710" s="139"/>
      <x:c r="H11710" s="139"/>
      <x:c r="I11710" s="266" t="n">
        <x:f>INT((ROW()-ROW($I$46))/((CARROT_CAP+1)*(MESCLUN_CAP+1)))</x:f>
        <x:v>17</x:v>
      </x:c>
      <x:c r="J11710" s="266" t="n">
        <x:f>MOD(INT((ROW()-ROW($I$46))/(MESCLUN_CAP+1)),CARROT_CAP+1)</x:f>
        <x:v>19</x:v>
      </x:c>
      <x:c r="K11710" s="266" t="n">
        <x:f>MOD(ROW()-ROW($I$46),MESCLUN_CAP+1)</x:f>
        <x:v>8</x:v>
      </x:c>
      <x:c r="L11710" s="266" t="n">
        <x:f>SUM(I11710:K11710)</x:f>
        <x:v>44</x:v>
      </x:c>
      <x:c r="M11710" s="267" t="n">
        <x:f>I11710*TOMATO_HOURS*WEEKS*(1+TOMATO_DIM)^I11710+J11710*CARROT_HOURS*WEEKS*(1+CARROT_DIM)^J11710+K11710*MESCLUN_HOURS*WEEKS*(1+MESCLUN_DIM)^K11710</x:f>
        <x:v>9042.18513828454</x:v>
      </x:c>
      <x:c r="N11710" s="267" t="n">
        <x:f>MAX(M11710-FARMER_HOURS,0)/TEMP_HOURS_PER_WORKER</x:f>
        <x:v>5.779295234919819</x:v>
      </x:c>
      <x:c r="O11710" s="268" t="n">
        <x:f>I11710*TOMATO_PRICE+J11710*CARROT_PRICE+K11710*MESCLUN_PRICE</x:f>
        <x:v>210986</x:v>
      </x:c>
      <x:c r="P11710" s="268" t="n">
        <x:f>I11710*TOMATO_FERTILIZER+J11710*CARROT_FERTILIZER+K11710*MESCLUN_FERTILIZER</x:f>
        <x:v>30360</x:v>
      </x:c>
      <x:c r="Q11710" s="268" t="n">
        <x:f>MIN(M11710,FARMER_HOURS)*FARMER_RATE+MAX(M11710-FARMER_HOURS,0)*TEMP_RATE</x:f>
        <x:v>169482.38087299548</x:v>
      </x:c>
      <x:c r="R11710" s="268" t="n">
        <x:f>O11710-P11710-Q11710-FIXED_COST</x:f>
        <x:v>-8856.380872995476</x:v>
      </x:c>
      <x:c r="S11710" s="139" t="str">
        <x:f>IF(AND(L11710&lt;=TOTAL_BED_CAP,N11710&lt;=TEMP_WORKER_CAP),"YES","NO")</x:f>
        <x:v>NO</x:v>
      </x:c>
      <x:c r="T11710" s="139" t="n">
        <x:f>IF(S11710="YES",R11710,-1E+99)</x:f>
        <x:v>-1e+99</x:v>
      </x:c>
    </x:row>
    <x:row r="11711">
      <x:c r="A11711" s="139"/>
      <x:c r="B11711" s="139"/>
      <x:c r="C11711" s="139"/>
      <x:c r="D11711" s="139"/>
      <x:c r="E11711" s="139"/>
      <x:c r="F11711" s="139"/>
      <x:c r="G11711" s="139"/>
      <x:c r="H11711" s="139"/>
      <x:c r="I11711" s="266" t="n">
        <x:f>INT((ROW()-ROW($I$46))/((CARROT_CAP+1)*(MESCLUN_CAP+1)))</x:f>
        <x:v>17</x:v>
      </x:c>
      <x:c r="J11711" s="266" t="n">
        <x:f>MOD(INT((ROW()-ROW($I$46))/(MESCLUN_CAP+1)),CARROT_CAP+1)</x:f>
        <x:v>19</x:v>
      </x:c>
      <x:c r="K11711" s="266" t="n">
        <x:f>MOD(ROW()-ROW($I$46),MESCLUN_CAP+1)</x:f>
        <x:v>9</x:v>
      </x:c>
      <x:c r="L11711" s="266" t="n">
        <x:f>SUM(I11711:K11711)</x:f>
        <x:v>45</x:v>
      </x:c>
      <x:c r="M11711" s="267" t="n">
        <x:f>I11711*TOMATO_HOURS*WEEKS*(1+TOMATO_DIM)^I11711+J11711*CARROT_HOURS*WEEKS*(1+CARROT_DIM)^J11711+K11711*MESCLUN_HOURS*WEEKS*(1+MESCLUN_DIM)^K11711</x:f>
        <x:v>9097.478473724934</x:v>
      </x:c>
      <x:c r="N11711" s="267" t="n">
        <x:f>MAX(M11711-FARMER_HOURS,0)/TEMP_HOURS_PER_WORKER</x:f>
        <x:v>5.817693384531204</x:v>
      </x:c>
      <x:c r="O11711" s="268" t="n">
        <x:f>I11711*TOMATO_PRICE+J11711*CARROT_PRICE+K11711*MESCLUN_PRICE</x:f>
        <x:v>213686</x:v>
      </x:c>
      <x:c r="P11711" s="268" t="n">
        <x:f>I11711*TOMATO_FERTILIZER+J11711*CARROT_FERTILIZER+K11711*MESCLUN_FERTILIZER</x:f>
        <x:v>31240</x:v>
      </x:c>
      <x:c r="Q11711" s="268" t="n">
        <x:f>MIN(M11711,FARMER_HOURS)*FARMER_RATE+MAX(M11711-FARMER_HOURS,0)*TEMP_RATE</x:f>
        <x:v>170442.3346132801</x:v>
      </x:c>
      <x:c r="R11711" s="268" t="n">
        <x:f>O11711-P11711-Q11711-FIXED_COST</x:f>
        <x:v>-7996.334613280109</x:v>
      </x:c>
      <x:c r="S11711" s="139" t="str">
        <x:f>IF(AND(L11711&lt;=TOTAL_BED_CAP,N11711&lt;=TEMP_WORKER_CAP),"YES","NO")</x:f>
        <x:v>NO</x:v>
      </x:c>
      <x:c r="T11711" s="139" t="n">
        <x:f>IF(S11711="YES",R11711,-1E+99)</x:f>
        <x:v>-1e+99</x:v>
      </x:c>
    </x:row>
    <x:row r="11712">
      <x:c r="A11712" s="139"/>
      <x:c r="B11712" s="139"/>
      <x:c r="C11712" s="139"/>
      <x:c r="D11712" s="139"/>
      <x:c r="E11712" s="139"/>
      <x:c r="F11712" s="139"/>
      <x:c r="G11712" s="139"/>
      <x:c r="H11712" s="139"/>
      <x:c r="I11712" s="266" t="n">
        <x:f>INT((ROW()-ROW($I$46))/((CARROT_CAP+1)*(MESCLUN_CAP+1)))</x:f>
        <x:v>17</x:v>
      </x:c>
      <x:c r="J11712" s="266" t="n">
        <x:f>MOD(INT((ROW()-ROW($I$46))/(MESCLUN_CAP+1)),CARROT_CAP+1)</x:f>
        <x:v>19</x:v>
      </x:c>
      <x:c r="K11712" s="266" t="n">
        <x:f>MOD(ROW()-ROW($I$46),MESCLUN_CAP+1)</x:f>
        <x:v>10</x:v>
      </x:c>
      <x:c r="L11712" s="266" t="n">
        <x:f>SUM(I11712:K11712)</x:f>
        <x:v>46</x:v>
      </x:c>
      <x:c r="M11712" s="267" t="n">
        <x:f>I11712*TOMATO_HOURS*WEEKS*(1+TOMATO_DIM)^I11712+J11712*CARROT_HOURS*WEEKS*(1+CARROT_DIM)^J11712+K11712*MESCLUN_HOURS*WEEKS*(1+MESCLUN_DIM)^K11712</x:f>
        <x:v>9154.092015208145</x:v>
      </x:c>
      <x:c r="N11712" s="267" t="n">
        <x:f>MAX(M11712-FARMER_HOURS,0)/TEMP_HOURS_PER_WORKER</x:f>
        <x:v>5.857008343894545</x:v>
      </x:c>
      <x:c r="O11712" s="268" t="n">
        <x:f>I11712*TOMATO_PRICE+J11712*CARROT_PRICE+K11712*MESCLUN_PRICE</x:f>
        <x:v>216386</x:v>
      </x:c>
      <x:c r="P11712" s="268" t="n">
        <x:f>I11712*TOMATO_FERTILIZER+J11712*CARROT_FERTILIZER+K11712*MESCLUN_FERTILIZER</x:f>
        <x:v>32120</x:v>
      </x:c>
      <x:c r="Q11712" s="268" t="n">
        <x:f>MIN(M11712,FARMER_HOURS)*FARMER_RATE+MAX(M11712-FARMER_HOURS,0)*TEMP_RATE</x:f>
        <x:v>171425.20859736364</x:v>
      </x:c>
      <x:c r="R11712" s="268" t="n">
        <x:f>O11712-P11712-Q11712-FIXED_COST</x:f>
        <x:v>-7159.208597363642</x:v>
      </x:c>
      <x:c r="S11712" s="139" t="str">
        <x:f>IF(AND(L11712&lt;=TOTAL_BED_CAP,N11712&lt;=TEMP_WORKER_CAP),"YES","NO")</x:f>
        <x:v>NO</x:v>
      </x:c>
      <x:c r="T11712" s="139" t="n">
        <x:f>IF(S11712="YES",R11712,-1E+99)</x:f>
        <x:v>-1e+99</x:v>
      </x:c>
    </x:row>
    <x:row r="11713">
      <x:c r="A11713" s="139"/>
      <x:c r="B11713" s="139"/>
      <x:c r="C11713" s="139"/>
      <x:c r="D11713" s="139"/>
      <x:c r="E11713" s="139"/>
      <x:c r="F11713" s="139"/>
      <x:c r="G11713" s="139"/>
      <x:c r="H11713" s="139"/>
      <x:c r="I11713" s="266" t="n">
        <x:f>INT((ROW()-ROW($I$46))/((CARROT_CAP+1)*(MESCLUN_CAP+1)))</x:f>
        <x:v>17</x:v>
      </x:c>
      <x:c r="J11713" s="266" t="n">
        <x:f>MOD(INT((ROW()-ROW($I$46))/(MESCLUN_CAP+1)),CARROT_CAP+1)</x:f>
        <x:v>19</x:v>
      </x:c>
      <x:c r="K11713" s="266" t="n">
        <x:f>MOD(ROW()-ROW($I$46),MESCLUN_CAP+1)</x:f>
        <x:v>11</x:v>
      </x:c>
      <x:c r="L11713" s="266" t="n">
        <x:f>SUM(I11713:K11713)</x:f>
        <x:v>47</x:v>
      </x:c>
      <x:c r="M11713" s="267" t="n">
        <x:f>I11713*TOMATO_HOURS*WEEKS*(1+TOMATO_DIM)^I11713+J11713*CARROT_HOURS*WEEKS*(1+CARROT_DIM)^J11713+K11713*MESCLUN_HOURS*WEEKS*(1+MESCLUN_DIM)^K11713</x:f>
        <x:v>9212.050128301586</x:v>
      </x:c>
      <x:c r="N11713" s="267" t="n">
        <x:f>MAX(M11713-FARMER_HOURS,0)/TEMP_HOURS_PER_WORKER</x:f>
        <x:v>5.897257033542767</x:v>
      </x:c>
      <x:c r="O11713" s="268" t="n">
        <x:f>I11713*TOMATO_PRICE+J11713*CARROT_PRICE+K11713*MESCLUN_PRICE</x:f>
        <x:v>219086</x:v>
      </x:c>
      <x:c r="P11713" s="268" t="n">
        <x:f>I11713*TOMATO_FERTILIZER+J11713*CARROT_FERTILIZER+K11713*MESCLUN_FERTILIZER</x:f>
        <x:v>33000</x:v>
      </x:c>
      <x:c r="Q11713" s="268" t="n">
        <x:f>MIN(M11713,FARMER_HOURS)*FARMER_RATE+MAX(M11713-FARMER_HOURS,0)*TEMP_RATE</x:f>
        <x:v>172431.42583856918</x:v>
      </x:c>
      <x:c r="R11713" s="268" t="n">
        <x:f>O11713-P11713-Q11713-FIXED_COST</x:f>
        <x:v>-6345.425838569179</x:v>
      </x:c>
      <x:c r="S11713" s="139" t="str">
        <x:f>IF(AND(L11713&lt;=TOTAL_BED_CAP,N11713&lt;=TEMP_WORKER_CAP),"YES","NO")</x:f>
        <x:v>NO</x:v>
      </x:c>
      <x:c r="T11713" s="139" t="n">
        <x:f>IF(S11713="YES",R11713,-1E+99)</x:f>
        <x:v>-1e+99</x:v>
      </x:c>
    </x:row>
    <x:row r="11714">
      <x:c r="A11714" s="139"/>
      <x:c r="B11714" s="139"/>
      <x:c r="C11714" s="139"/>
      <x:c r="D11714" s="139"/>
      <x:c r="E11714" s="139"/>
      <x:c r="F11714" s="139"/>
      <x:c r="G11714" s="139"/>
      <x:c r="H11714" s="139"/>
      <x:c r="I11714" s="266" t="n">
        <x:f>INT((ROW()-ROW($I$46))/((CARROT_CAP+1)*(MESCLUN_CAP+1)))</x:f>
        <x:v>17</x:v>
      </x:c>
      <x:c r="J11714" s="266" t="n">
        <x:f>MOD(INT((ROW()-ROW($I$46))/(MESCLUN_CAP+1)),CARROT_CAP+1)</x:f>
        <x:v>19</x:v>
      </x:c>
      <x:c r="K11714" s="266" t="n">
        <x:f>MOD(ROW()-ROW($I$46),MESCLUN_CAP+1)</x:f>
        <x:v>12</x:v>
      </x:c>
      <x:c r="L11714" s="266" t="n">
        <x:f>SUM(I11714:K11714)</x:f>
        <x:v>48</x:v>
      </x:c>
      <x:c r="M11714" s="267" t="n">
        <x:f>I11714*TOMATO_HOURS*WEEKS*(1+TOMATO_DIM)^I11714+J11714*CARROT_HOURS*WEEKS*(1+CARROT_DIM)^J11714+K11714*MESCLUN_HOURS*WEEKS*(1+MESCLUN_DIM)^K11714</x:f>
        <x:v>9271.37758142965</x:v>
      </x:c>
      <x:c r="N11714" s="267" t="n">
        <x:f>MAX(M11714-FARMER_HOURS,0)/TEMP_HOURS_PER_WORKER</x:f>
        <x:v>5.93845665377059</x:v>
      </x:c>
      <x:c r="O11714" s="268" t="n">
        <x:f>I11714*TOMATO_PRICE+J11714*CARROT_PRICE+K11714*MESCLUN_PRICE</x:f>
        <x:v>221786</x:v>
      </x:c>
      <x:c r="P11714" s="268" t="n">
        <x:f>I11714*TOMATO_FERTILIZER+J11714*CARROT_FERTILIZER+K11714*MESCLUN_FERTILIZER</x:f>
        <x:v>33880</x:v>
      </x:c>
      <x:c r="Q11714" s="268" t="n">
        <x:f>MIN(M11714,FARMER_HOURS)*FARMER_RATE+MAX(M11714-FARMER_HOURS,0)*TEMP_RATE</x:f>
        <x:v>173461.41634426476</x:v>
      </x:c>
      <x:c r="R11714" s="268" t="n">
        <x:f>O11714-P11714-Q11714-FIXED_COST</x:f>
        <x:v>-5555.416344264755</x:v>
      </x:c>
      <x:c r="S11714" s="139" t="str">
        <x:f>IF(AND(L11714&lt;=TOTAL_BED_CAP,N11714&lt;=TEMP_WORKER_CAP),"YES","NO")</x:f>
        <x:v>NO</x:v>
      </x:c>
      <x:c r="T11714" s="139" t="n">
        <x:f>IF(S11714="YES",R11714,-1E+99)</x:f>
        <x:v>-1e+99</x:v>
      </x:c>
    </x:row>
    <x:row r="11715">
      <x:c r="A11715" s="139"/>
      <x:c r="B11715" s="139"/>
      <x:c r="C11715" s="139"/>
      <x:c r="D11715" s="139"/>
      <x:c r="E11715" s="139"/>
      <x:c r="F11715" s="139"/>
      <x:c r="G11715" s="139"/>
      <x:c r="H11715" s="139"/>
      <x:c r="I11715" s="266" t="n">
        <x:f>INT((ROW()-ROW($I$46))/((CARROT_CAP+1)*(MESCLUN_CAP+1)))</x:f>
        <x:v>17</x:v>
      </x:c>
      <x:c r="J11715" s="266" t="n">
        <x:f>MOD(INT((ROW()-ROW($I$46))/(MESCLUN_CAP+1)),CARROT_CAP+1)</x:f>
        <x:v>19</x:v>
      </x:c>
      <x:c r="K11715" s="266" t="n">
        <x:f>MOD(ROW()-ROW($I$46),MESCLUN_CAP+1)</x:f>
        <x:v>13</x:v>
      </x:c>
      <x:c r="L11715" s="266" t="n">
        <x:f>SUM(I11715:K11715)</x:f>
        <x:v>49</x:v>
      </x:c>
      <x:c r="M11715" s="267" t="n">
        <x:f>I11715*TOMATO_HOURS*WEEKS*(1+TOMATO_DIM)^I11715+J11715*CARROT_HOURS*WEEKS*(1+CARROT_DIM)^J11715+K11715*MESCLUN_HOURS*WEEKS*(1+MESCLUN_DIM)^K11715</x:f>
        <x:v>9332.099552138034</x:v>
      </x:c>
      <x:c r="N11715" s="267" t="n">
        <x:f>MAX(M11715-FARMER_HOURS,0)/TEMP_HOURS_PER_WORKER</x:f>
        <x:v>5.980624688984745</x:v>
      </x:c>
      <x:c r="O11715" s="268" t="n">
        <x:f>I11715*TOMATO_PRICE+J11715*CARROT_PRICE+K11715*MESCLUN_PRICE</x:f>
        <x:v>224486</x:v>
      </x:c>
      <x:c r="P11715" s="268" t="n">
        <x:f>I11715*TOMATO_FERTILIZER+J11715*CARROT_FERTILIZER+K11715*MESCLUN_FERTILIZER</x:f>
        <x:v>34760</x:v>
      </x:c>
      <x:c r="Q11715" s="268" t="n">
        <x:f>MIN(M11715,FARMER_HOURS)*FARMER_RATE+MAX(M11715-FARMER_HOURS,0)*TEMP_RATE</x:f>
        <x:v>174515.61722461865</x:v>
      </x:c>
      <x:c r="R11715" s="268" t="n">
        <x:f>O11715-P11715-Q11715-FIXED_COST</x:f>
        <x:v>-4789.617224618647</x:v>
      </x:c>
      <x:c r="S11715" s="139" t="str">
        <x:f>IF(AND(L11715&lt;=TOTAL_BED_CAP,N11715&lt;=TEMP_WORKER_CAP),"YES","NO")</x:f>
        <x:v>NO</x:v>
      </x:c>
      <x:c r="T11715" s="139" t="n">
        <x:f>IF(S11715="YES",R11715,-1E+99)</x:f>
        <x:v>-1e+99</x:v>
      </x:c>
    </x:row>
    <x:row r="11716">
      <x:c r="A11716" s="139"/>
      <x:c r="B11716" s="139"/>
      <x:c r="C11716" s="139"/>
      <x:c r="D11716" s="139"/>
      <x:c r="E11716" s="139"/>
      <x:c r="F11716" s="139"/>
      <x:c r="G11716" s="139"/>
      <x:c r="H11716" s="139"/>
      <x:c r="I11716" s="266" t="n">
        <x:f>INT((ROW()-ROW($I$46))/((CARROT_CAP+1)*(MESCLUN_CAP+1)))</x:f>
        <x:v>17</x:v>
      </x:c>
      <x:c r="J11716" s="266" t="n">
        <x:f>MOD(INT((ROW()-ROW($I$46))/(MESCLUN_CAP+1)),CARROT_CAP+1)</x:f>
        <x:v>19</x:v>
      </x:c>
      <x:c r="K11716" s="266" t="n">
        <x:f>MOD(ROW()-ROW($I$46),MESCLUN_CAP+1)</x:f>
        <x:v>14</x:v>
      </x:c>
      <x:c r="L11716" s="266" t="n">
        <x:f>SUM(I11716:K11716)</x:f>
        <x:v>50</x:v>
      </x:c>
      <x:c r="M11716" s="267" t="n">
        <x:f>I11716*TOMATO_HOURS*WEEKS*(1+TOMATO_DIM)^I11716+J11716*CARROT_HOURS*WEEKS*(1+CARROT_DIM)^J11716+K11716*MESCLUN_HOURS*WEEKS*(1+MESCLUN_DIM)^K11716</x:f>
        <x:v>9394.241633451695</x:v>
      </x:c>
      <x:c r="N11716" s="267" t="n">
        <x:f>MAX(M11716-FARMER_HOURS,0)/TEMP_HOURS_PER_WORKER</x:f>
        <x:v>6.023778912119233</x:v>
      </x:c>
      <x:c r="O11716" s="268" t="n">
        <x:f>I11716*TOMATO_PRICE+J11716*CARROT_PRICE+K11716*MESCLUN_PRICE</x:f>
        <x:v>227186</x:v>
      </x:c>
      <x:c r="P11716" s="268" t="n">
        <x:f>I11716*TOMATO_FERTILIZER+J11716*CARROT_FERTILIZER+K11716*MESCLUN_FERTILIZER</x:f>
        <x:v>35640</x:v>
      </x:c>
      <x:c r="Q11716" s="268" t="n">
        <x:f>MIN(M11716,FARMER_HOURS)*FARMER_RATE+MAX(M11716-FARMER_HOURS,0)*TEMP_RATE</x:f>
        <x:v>175594.4728029808</x:v>
      </x:c>
      <x:c r="R11716" s="268" t="n">
        <x:f>O11716-P11716-Q11716-FIXED_COST</x:f>
        <x:v>-4048.472802980803</x:v>
      </x:c>
      <x:c r="S11716" s="139" t="str">
        <x:f>IF(AND(L11716&lt;=TOTAL_BED_CAP,N11716&lt;=TEMP_WORKER_CAP),"YES","NO")</x:f>
        <x:v>NO</x:v>
      </x:c>
      <x:c r="T11716" s="139" t="n">
        <x:f>IF(S11716="YES",R11716,-1E+99)</x:f>
        <x:v>-1e+99</x:v>
      </x:c>
    </x:row>
    <x:row r="11717">
      <x:c r="A11717" s="139"/>
      <x:c r="B11717" s="139"/>
      <x:c r="C11717" s="139"/>
      <x:c r="D11717" s="139"/>
      <x:c r="E11717" s="139"/>
      <x:c r="F11717" s="139"/>
      <x:c r="G11717" s="139"/>
      <x:c r="H11717" s="139"/>
      <x:c r="I11717" s="266" t="n">
        <x:f>INT((ROW()-ROW($I$46))/((CARROT_CAP+1)*(MESCLUN_CAP+1)))</x:f>
        <x:v>17</x:v>
      </x:c>
      <x:c r="J11717" s="266" t="n">
        <x:f>MOD(INT((ROW()-ROW($I$46))/(MESCLUN_CAP+1)),CARROT_CAP+1)</x:f>
        <x:v>19</x:v>
      </x:c>
      <x:c r="K11717" s="266" t="n">
        <x:f>MOD(ROW()-ROW($I$46),MESCLUN_CAP+1)</x:f>
        <x:v>15</x:v>
      </x:c>
      <x:c r="L11717" s="266" t="n">
        <x:f>SUM(I11717:K11717)</x:f>
        <x:v>51</x:v>
      </x:c>
      <x:c r="M11717" s="267" t="n">
        <x:f>I11717*TOMATO_HOURS*WEEKS*(1+TOMATO_DIM)^I11717+J11717*CARROT_HOURS*WEEKS*(1+CARROT_DIM)^J11717+K11717*MESCLUN_HOURS*WEEKS*(1+MESCLUN_DIM)^K11717</x:f>
        <x:v>9457.829840327842</x:v>
      </x:c>
      <x:c r="N11717" s="267" t="n">
        <x:f>MAX(M11717-FARMER_HOURS,0)/TEMP_HOURS_PER_WORKER</x:f>
        <x:v>6.067937389116557</x:v>
      </x:c>
      <x:c r="O11717" s="268" t="n">
        <x:f>I11717*TOMATO_PRICE+J11717*CARROT_PRICE+K11717*MESCLUN_PRICE</x:f>
        <x:v>229886</x:v>
      </x:c>
      <x:c r="P11717" s="268" t="n">
        <x:f>I11717*TOMATO_FERTILIZER+J11717*CARROT_FERTILIZER+K11717*MESCLUN_FERTILIZER</x:f>
        <x:v>36520</x:v>
      </x:c>
      <x:c r="Q11717" s="268" t="n">
        <x:f>MIN(M11717,FARMER_HOURS)*FARMER_RATE+MAX(M11717-FARMER_HOURS,0)*TEMP_RATE</x:f>
        <x:v>176698.43472791393</x:v>
      </x:c>
      <x:c r="R11717" s="268" t="n">
        <x:f>O11717-P11717-Q11717-FIXED_COST</x:f>
        <x:v>-3332.434727913933</x:v>
      </x:c>
      <x:c r="S11717" s="139" t="str">
        <x:f>IF(AND(L11717&lt;=TOTAL_BED_CAP,N11717&lt;=TEMP_WORKER_CAP),"YES","NO")</x:f>
        <x:v>NO</x:v>
      </x:c>
      <x:c r="T11717" s="139" t="n">
        <x:f>IF(S11717="YES",R11717,-1E+99)</x:f>
        <x:v>-1e+99</x:v>
      </x:c>
    </x:row>
    <x:row r="11718">
      <x:c r="A11718" s="139"/>
      <x:c r="B11718" s="139"/>
      <x:c r="C11718" s="139"/>
      <x:c r="D11718" s="139"/>
      <x:c r="E11718" s="139"/>
      <x:c r="F11718" s="139"/>
      <x:c r="G11718" s="139"/>
      <x:c r="H11718" s="139"/>
      <x:c r="I11718" s="266" t="n">
        <x:f>INT((ROW()-ROW($I$46))/((CARROT_CAP+1)*(MESCLUN_CAP+1)))</x:f>
        <x:v>17</x:v>
      </x:c>
      <x:c r="J11718" s="266" t="n">
        <x:f>MOD(INT((ROW()-ROW($I$46))/(MESCLUN_CAP+1)),CARROT_CAP+1)</x:f>
        <x:v>19</x:v>
      </x:c>
      <x:c r="K11718" s="266" t="n">
        <x:f>MOD(ROW()-ROW($I$46),MESCLUN_CAP+1)</x:f>
        <x:v>16</x:v>
      </x:c>
      <x:c r="L11718" s="266" t="n">
        <x:f>SUM(I11718:K11718)</x:f>
        <x:v>52</x:v>
      </x:c>
      <x:c r="M11718" s="267" t="n">
        <x:f>I11718*TOMATO_HOURS*WEEKS*(1+TOMATO_DIM)^I11718+J11718*CARROT_HOURS*WEEKS*(1+CARROT_DIM)^J11718+K11718*MESCLUN_HOURS*WEEKS*(1+MESCLUN_DIM)^K11718</x:f>
        <x:v>9522.89061620533</x:v>
      </x:c>
      <x:c r="N11718" s="267" t="n">
        <x:f>MAX(M11718-FARMER_HOURS,0)/TEMP_HOURS_PER_WORKER</x:f>
        <x:v>6.113118483475923</x:v>
      </x:c>
      <x:c r="O11718" s="268" t="n">
        <x:f>I11718*TOMATO_PRICE+J11718*CARROT_PRICE+K11718*MESCLUN_PRICE</x:f>
        <x:v>232586</x:v>
      </x:c>
      <x:c r="P11718" s="268" t="n">
        <x:f>I11718*TOMATO_FERTILIZER+J11718*CARROT_FERTILIZER+K11718*MESCLUN_FERTILIZER</x:f>
        <x:v>37400</x:v>
      </x:c>
      <x:c r="Q11718" s="268" t="n">
        <x:f>MIN(M11718,FARMER_HOURS)*FARMER_RATE+MAX(M11718-FARMER_HOURS,0)*TEMP_RATE</x:f>
        <x:v>177827.9620868981</x:v>
      </x:c>
      <x:c r="R11718" s="268" t="n">
        <x:f>O11718-P11718-Q11718-FIXED_COST</x:f>
        <x:v>-2641.9620868981</x:v>
      </x:c>
      <x:c r="S11718" s="139" t="str">
        <x:f>IF(AND(L11718&lt;=TOTAL_BED_CAP,N11718&lt;=TEMP_WORKER_CAP),"YES","NO")</x:f>
        <x:v>NO</x:v>
      </x:c>
      <x:c r="T11718" s="139" t="n">
        <x:f>IF(S11718="YES",R11718,-1E+99)</x:f>
        <x:v>-1e+99</x:v>
      </x:c>
    </x:row>
    <x:row r="11719">
      <x:c r="A11719" s="139"/>
      <x:c r="B11719" s="139"/>
      <x:c r="C11719" s="139"/>
      <x:c r="D11719" s="139"/>
      <x:c r="E11719" s="139"/>
      <x:c r="F11719" s="139"/>
      <x:c r="G11719" s="139"/>
      <x:c r="H11719" s="139"/>
      <x:c r="I11719" s="266" t="n">
        <x:f>INT((ROW()-ROW($I$46))/((CARROT_CAP+1)*(MESCLUN_CAP+1)))</x:f>
        <x:v>17</x:v>
      </x:c>
      <x:c r="J11719" s="266" t="n">
        <x:f>MOD(INT((ROW()-ROW($I$46))/(MESCLUN_CAP+1)),CARROT_CAP+1)</x:f>
        <x:v>19</x:v>
      </x:c>
      <x:c r="K11719" s="266" t="n">
        <x:f>MOD(ROW()-ROW($I$46),MESCLUN_CAP+1)</x:f>
        <x:v>17</x:v>
      </x:c>
      <x:c r="L11719" s="266" t="n">
        <x:f>SUM(I11719:K11719)</x:f>
        <x:v>53</x:v>
      </x:c>
      <x:c r="M11719" s="267" t="n">
        <x:f>I11719*TOMATO_HOURS*WEEKS*(1+TOMATO_DIM)^I11719+J11719*CARROT_HOURS*WEEKS*(1+CARROT_DIM)^J11719+K11719*MESCLUN_HOURS*WEEKS*(1+MESCLUN_DIM)^K11719</x:f>
        <x:v>9589.45083965187</x:v>
      </x:c>
      <x:c r="N11719" s="267" t="n">
        <x:f>MAX(M11719-FARMER_HOURS,0)/TEMP_HOURS_PER_WORKER</x:f>
        <x:v>6.159340860869355</x:v>
      </x:c>
      <x:c r="O11719" s="268" t="n">
        <x:f>I11719*TOMATO_PRICE+J11719*CARROT_PRICE+K11719*MESCLUN_PRICE</x:f>
        <x:v>235286</x:v>
      </x:c>
      <x:c r="P11719" s="268" t="n">
        <x:f>I11719*TOMATO_FERTILIZER+J11719*CARROT_FERTILIZER+K11719*MESCLUN_FERTILIZER</x:f>
        <x:v>38280</x:v>
      </x:c>
      <x:c r="Q11719" s="268" t="n">
        <x:f>MIN(M11719,FARMER_HOURS)*FARMER_RATE+MAX(M11719-FARMER_HOURS,0)*TEMP_RATE</x:f>
        <x:v>178983.52152173387</x:v>
      </x:c>
      <x:c r="R11719" s="268" t="n">
        <x:f>O11719-P11719-Q11719-FIXED_COST</x:f>
        <x:v>-1977.52152173387</x:v>
      </x:c>
      <x:c r="S11719" s="139" t="str">
        <x:f>IF(AND(L11719&lt;=TOTAL_BED_CAP,N11719&lt;=TEMP_WORKER_CAP),"YES","NO")</x:f>
        <x:v>NO</x:v>
      </x:c>
      <x:c r="T11719" s="139" t="n">
        <x:f>IF(S11719="YES",R11719,-1E+99)</x:f>
        <x:v>-1e+99</x:v>
      </x:c>
    </x:row>
    <x:row r="11720">
      <x:c r="A11720" s="139"/>
      <x:c r="B11720" s="139"/>
      <x:c r="C11720" s="139"/>
      <x:c r="D11720" s="139"/>
      <x:c r="E11720" s="139"/>
      <x:c r="F11720" s="139"/>
      <x:c r="G11720" s="139"/>
      <x:c r="H11720" s="139"/>
      <x:c r="I11720" s="266" t="n">
        <x:f>INT((ROW()-ROW($I$46))/((CARROT_CAP+1)*(MESCLUN_CAP+1)))</x:f>
        <x:v>17</x:v>
      </x:c>
      <x:c r="J11720" s="266" t="n">
        <x:f>MOD(INT((ROW()-ROW($I$46))/(MESCLUN_CAP+1)),CARROT_CAP+1)</x:f>
        <x:v>19</x:v>
      </x:c>
      <x:c r="K11720" s="266" t="n">
        <x:f>MOD(ROW()-ROW($I$46),MESCLUN_CAP+1)</x:f>
        <x:v>18</x:v>
      </x:c>
      <x:c r="L11720" s="266" t="n">
        <x:f>SUM(I11720:K11720)</x:f>
        <x:v>54</x:v>
      </x:c>
      <x:c r="M11720" s="267" t="n">
        <x:f>I11720*TOMATO_HOURS*WEEKS*(1+TOMATO_DIM)^I11720+J11720*CARROT_HOURS*WEEKS*(1+CARROT_DIM)^J11720+K11720*MESCLUN_HOURS*WEEKS*(1+MESCLUN_DIM)^K11720</x:f>
        <x:v>9657.537831110458</x:v>
      </x:c>
      <x:c r="N11720" s="267" t="n">
        <x:f>MAX(M11720-FARMER_HOURS,0)/TEMP_HOURS_PER_WORKER</x:f>
        <x:v>6.206623493826707</x:v>
      </x:c>
      <x:c r="O11720" s="268" t="n">
        <x:f>I11720*TOMATO_PRICE+J11720*CARROT_PRICE+K11720*MESCLUN_PRICE</x:f>
        <x:v>237986</x:v>
      </x:c>
      <x:c r="P11720" s="268" t="n">
        <x:f>I11720*TOMATO_FERTILIZER+J11720*CARROT_FERTILIZER+K11720*MESCLUN_FERTILIZER</x:f>
        <x:v>39160</x:v>
      </x:c>
      <x:c r="Q11720" s="268" t="n">
        <x:f>MIN(M11720,FARMER_HOURS)*FARMER_RATE+MAX(M11720-FARMER_HOURS,0)*TEMP_RATE</x:f>
        <x:v>180165.58734566768</x:v>
      </x:c>
      <x:c r="R11720" s="268" t="n">
        <x:f>O11720-P11720-Q11720-FIXED_COST</x:f>
        <x:v>-1339.5873456676782</x:v>
      </x:c>
      <x:c r="S11720" s="139" t="str">
        <x:f>IF(AND(L11720&lt;=TOTAL_BED_CAP,N11720&lt;=TEMP_WORKER_CAP),"YES","NO")</x:f>
        <x:v>NO</x:v>
      </x:c>
      <x:c r="T11720" s="139" t="n">
        <x:f>IF(S11720="YES",R11720,-1E+99)</x:f>
        <x:v>-1e+99</x:v>
      </x:c>
    </x:row>
    <x:row r="11721">
      <x:c r="A11721" s="139"/>
      <x:c r="B11721" s="139"/>
      <x:c r="C11721" s="139"/>
      <x:c r="D11721" s="139"/>
      <x:c r="E11721" s="139"/>
      <x:c r="F11721" s="139"/>
      <x:c r="G11721" s="139"/>
      <x:c r="H11721" s="139"/>
      <x:c r="I11721" s="266" t="n">
        <x:f>INT((ROW()-ROW($I$46))/((CARROT_CAP+1)*(MESCLUN_CAP+1)))</x:f>
        <x:v>17</x:v>
      </x:c>
      <x:c r="J11721" s="266" t="n">
        <x:f>MOD(INT((ROW()-ROW($I$46))/(MESCLUN_CAP+1)),CARROT_CAP+1)</x:f>
        <x:v>19</x:v>
      </x:c>
      <x:c r="K11721" s="266" t="n">
        <x:f>MOD(ROW()-ROW($I$46),MESCLUN_CAP+1)</x:f>
        <x:v>19</x:v>
      </x:c>
      <x:c r="L11721" s="266" t="n">
        <x:f>SUM(I11721:K11721)</x:f>
        <x:v>55</x:v>
      </x:c>
      <x:c r="M11721" s="267" t="n">
        <x:f>I11721*TOMATO_HOURS*WEEKS*(1+TOMATO_DIM)^I11721+J11721*CARROT_HOURS*WEEKS*(1+CARROT_DIM)^J11721+K11721*MESCLUN_HOURS*WEEKS*(1+MESCLUN_DIM)^K11721</x:f>
        <x:v>9727.17935974648</x:v>
      </x:c>
      <x:c r="N11721" s="267" t="n">
        <x:f>MAX(M11721-FARMER_HOURS,0)/TEMP_HOURS_PER_WORKER</x:f>
        <x:v>6.254985666490612</x:v>
      </x:c>
      <x:c r="O11721" s="268" t="n">
        <x:f>I11721*TOMATO_PRICE+J11721*CARROT_PRICE+K11721*MESCLUN_PRICE</x:f>
        <x:v>240686</x:v>
      </x:c>
      <x:c r="P11721" s="268" t="n">
        <x:f>I11721*TOMATO_FERTILIZER+J11721*CARROT_FERTILIZER+K11721*MESCLUN_FERTILIZER</x:f>
        <x:v>40040</x:v>
      </x:c>
      <x:c r="Q11721" s="268" t="n">
        <x:f>MIN(M11721,FARMER_HOURS)*FARMER_RATE+MAX(M11721-FARMER_HOURS,0)*TEMP_RATE</x:f>
        <x:v>181374.6416622653</x:v>
      </x:c>
      <x:c r="R11721" s="268" t="n">
        <x:f>O11721-P11721-Q11721-FIXED_COST</x:f>
        <x:v>-728.6416622652905</x:v>
      </x:c>
      <x:c r="S11721" s="139" t="str">
        <x:f>IF(AND(L11721&lt;=TOTAL_BED_CAP,N11721&lt;=TEMP_WORKER_CAP),"YES","NO")</x:f>
        <x:v>NO</x:v>
      </x:c>
      <x:c r="T11721" s="139" t="n">
        <x:f>IF(S11721="YES",R11721,-1E+99)</x:f>
        <x:v>-1e+99</x:v>
      </x:c>
    </x:row>
    <x:row r="11722">
      <x:c r="A11722" s="139"/>
      <x:c r="B11722" s="139"/>
      <x:c r="C11722" s="139"/>
      <x:c r="D11722" s="139"/>
      <x:c r="E11722" s="139"/>
      <x:c r="F11722" s="139"/>
      <x:c r="G11722" s="139"/>
      <x:c r="H11722" s="139"/>
      <x:c r="I11722" s="266" t="n">
        <x:f>INT((ROW()-ROW($I$46))/((CARROT_CAP+1)*(MESCLUN_CAP+1)))</x:f>
        <x:v>17</x:v>
      </x:c>
      <x:c r="J11722" s="266" t="n">
        <x:f>MOD(INT((ROW()-ROW($I$46))/(MESCLUN_CAP+1)),CARROT_CAP+1)</x:f>
        <x:v>19</x:v>
      </x:c>
      <x:c r="K11722" s="266" t="n">
        <x:f>MOD(ROW()-ROW($I$46),MESCLUN_CAP+1)</x:f>
        <x:v>20</x:v>
      </x:c>
      <x:c r="L11722" s="266" t="n">
        <x:f>SUM(I11722:K11722)</x:f>
        <x:v>56</x:v>
      </x:c>
      <x:c r="M11722" s="267" t="n">
        <x:f>I11722*TOMATO_HOURS*WEEKS*(1+TOMATO_DIM)^I11722+J11722*CARROT_HOURS*WEEKS*(1+CARROT_DIM)^J11722+K11722*MESCLUN_HOURS*WEEKS*(1+MESCLUN_DIM)^K11722</x:f>
        <x:v>9798.403650396956</x:v>
      </x:c>
      <x:c r="N11722" s="267" t="n">
        <x:f>MAX(M11722-FARMER_HOURS,0)/TEMP_HOURS_PER_WORKER</x:f>
        <x:v>6.304446979442331</x:v>
      </x:c>
      <x:c r="O11722" s="268" t="n">
        <x:f>I11722*TOMATO_PRICE+J11722*CARROT_PRICE+K11722*MESCLUN_PRICE</x:f>
        <x:v>243386</x:v>
      </x:c>
      <x:c r="P11722" s="268" t="n">
        <x:f>I11722*TOMATO_FERTILIZER+J11722*CARROT_FERTILIZER+K11722*MESCLUN_FERTILIZER</x:f>
        <x:v>40920</x:v>
      </x:c>
      <x:c r="Q11722" s="268" t="n">
        <x:f>MIN(M11722,FARMER_HOURS)*FARMER_RATE+MAX(M11722-FARMER_HOURS,0)*TEMP_RATE</x:f>
        <x:v>182611.17448605827</x:v>
      </x:c>
      <x:c r="R11722" s="268" t="n">
        <x:f>O11722-P11722-Q11722-FIXED_COST</x:f>
        <x:v>-145.1744860582694</x:v>
      </x:c>
      <x:c r="S11722" s="139" t="str">
        <x:f>IF(AND(L11722&lt;=TOTAL_BED_CAP,N11722&lt;=TEMP_WORKER_CAP),"YES","NO")</x:f>
        <x:v>NO</x:v>
      </x:c>
      <x:c r="T11722" s="139" t="n">
        <x:f>IF(S11722="YES",R11722,-1E+99)</x:f>
        <x:v>-1e+99</x:v>
      </x:c>
    </x:row>
    <x:row r="11723">
      <x:c r="A11723" s="139"/>
      <x:c r="B11723" s="139"/>
      <x:c r="C11723" s="139"/>
      <x:c r="D11723" s="139"/>
      <x:c r="E11723" s="139"/>
      <x:c r="F11723" s="139"/>
      <x:c r="G11723" s="139"/>
      <x:c r="H11723" s="139"/>
      <x:c r="I11723" s="266" t="n">
        <x:f>INT((ROW()-ROW($I$46))/((CARROT_CAP+1)*(MESCLUN_CAP+1)))</x:f>
        <x:v>17</x:v>
      </x:c>
      <x:c r="J11723" s="266" t="n">
        <x:f>MOD(INT((ROW()-ROW($I$46))/(MESCLUN_CAP+1)),CARROT_CAP+1)</x:f>
        <x:v>19</x:v>
      </x:c>
      <x:c r="K11723" s="266" t="n">
        <x:f>MOD(ROW()-ROW($I$46),MESCLUN_CAP+1)</x:f>
        <x:v>21</x:v>
      </x:c>
      <x:c r="L11723" s="266" t="n">
        <x:f>SUM(I11723:K11723)</x:f>
        <x:v>57</x:v>
      </x:c>
      <x:c r="M11723" s="267" t="n">
        <x:f>I11723*TOMATO_HOURS*WEEKS*(1+TOMATO_DIM)^I11723+J11723*CARROT_HOURS*WEEKS*(1+CARROT_DIM)^J11723+K11723*MESCLUN_HOURS*WEEKS*(1+MESCLUN_DIM)^K11723</x:f>
        <x:v>9871.239390623401</x:v>
      </x:c>
      <x:c r="N11723" s="267" t="n">
        <x:f>MAX(M11723-FARMER_HOURS,0)/TEMP_HOURS_PER_WORKER</x:f>
        <x:v>6.355027354599584</x:v>
      </x:c>
      <x:c r="O11723" s="268" t="n">
        <x:f>I11723*TOMATO_PRICE+J11723*CARROT_PRICE+K11723*MESCLUN_PRICE</x:f>
        <x:v>246086</x:v>
      </x:c>
      <x:c r="P11723" s="268" t="n">
        <x:f>I11723*TOMATO_FERTILIZER+J11723*CARROT_FERTILIZER+K11723*MESCLUN_FERTILIZER</x:f>
        <x:v>41800</x:v>
      </x:c>
      <x:c r="Q11723" s="268" t="n">
        <x:f>MIN(M11723,FARMER_HOURS)*FARMER_RATE+MAX(M11723-FARMER_HOURS,0)*TEMP_RATE</x:f>
        <x:v>183875.6838649896</x:v>
      </x:c>
      <x:c r="R11723" s="268" t="n">
        <x:f>O11723-P11723-Q11723-FIXED_COST</x:f>
        <x:v>410.316135010391</x:v>
      </x:c>
      <x:c r="S11723" s="139" t="str">
        <x:f>IF(AND(L11723&lt;=TOTAL_BED_CAP,N11723&lt;=TEMP_WORKER_CAP),"YES","NO")</x:f>
        <x:v>NO</x:v>
      </x:c>
      <x:c r="T11723" s="139" t="n">
        <x:f>IF(S11723="YES",R11723,-1E+99)</x:f>
        <x:v>-1e+99</x:v>
      </x:c>
    </x:row>
    <x:row r="11724">
      <x:c r="A11724" s="139"/>
      <x:c r="B11724" s="139"/>
      <x:c r="C11724" s="139"/>
      <x:c r="D11724" s="139"/>
      <x:c r="E11724" s="139"/>
      <x:c r="F11724" s="139"/>
      <x:c r="G11724" s="139"/>
      <x:c r="H11724" s="139"/>
      <x:c r="I11724" s="266" t="n">
        <x:f>INT((ROW()-ROW($I$46))/((CARROT_CAP+1)*(MESCLUN_CAP+1)))</x:f>
        <x:v>17</x:v>
      </x:c>
      <x:c r="J11724" s="266" t="n">
        <x:f>MOD(INT((ROW()-ROW($I$46))/(MESCLUN_CAP+1)),CARROT_CAP+1)</x:f>
        <x:v>19</x:v>
      </x:c>
      <x:c r="K11724" s="266" t="n">
        <x:f>MOD(ROW()-ROW($I$46),MESCLUN_CAP+1)</x:f>
        <x:v>22</x:v>
      </x:c>
      <x:c r="L11724" s="266" t="n">
        <x:f>SUM(I11724:K11724)</x:f>
        <x:v>58</x:v>
      </x:c>
      <x:c r="M11724" s="267" t="n">
        <x:f>I11724*TOMATO_HOURS*WEEKS*(1+TOMATO_DIM)^I11724+J11724*CARROT_HOURS*WEEKS*(1+CARROT_DIM)^J11724+K11724*MESCLUN_HOURS*WEEKS*(1+MESCLUN_DIM)^K11724</x:f>
        <x:v>9945.715737869796</x:v>
      </x:c>
      <x:c r="N11724" s="267" t="n">
        <x:f>MAX(M11724-FARMER_HOURS,0)/TEMP_HOURS_PER_WORKER</x:f>
        <x:v>6.4067470401873585</x:v>
      </x:c>
      <x:c r="O11724" s="268" t="n">
        <x:f>I11724*TOMATO_PRICE+J11724*CARROT_PRICE+K11724*MESCLUN_PRICE</x:f>
        <x:v>248786</x:v>
      </x:c>
      <x:c r="P11724" s="268" t="n">
        <x:f>I11724*TOMATO_FERTILIZER+J11724*CARROT_FERTILIZER+K11724*MESCLUN_FERTILIZER</x:f>
        <x:v>42680</x:v>
      </x:c>
      <x:c r="Q11724" s="268" t="n">
        <x:f>MIN(M11724,FARMER_HOURS)*FARMER_RATE+MAX(M11724-FARMER_HOURS,0)*TEMP_RATE</x:f>
        <x:v>185168.67600468395</x:v>
      </x:c>
      <x:c r="R11724" s="268" t="n">
        <x:f>O11724-P11724-Q11724-FIXED_COST</x:f>
        <x:v>937.3239953160519</x:v>
      </x:c>
      <x:c r="S11724" s="139" t="str">
        <x:f>IF(AND(L11724&lt;=TOTAL_BED_CAP,N11724&lt;=TEMP_WORKER_CAP),"YES","NO")</x:f>
        <x:v>NO</x:v>
      </x:c>
      <x:c r="T11724" s="139" t="n">
        <x:f>IF(S11724="YES",R11724,-1E+99)</x:f>
        <x:v>-1e+99</x:v>
      </x:c>
    </x:row>
    <x:row r="11725">
      <x:c r="A11725" s="139"/>
      <x:c r="B11725" s="139"/>
      <x:c r="C11725" s="139"/>
      <x:c r="D11725" s="139"/>
      <x:c r="E11725" s="139"/>
      <x:c r="F11725" s="139"/>
      <x:c r="G11725" s="139"/>
      <x:c r="H11725" s="139"/>
      <x:c r="I11725" s="266" t="n">
        <x:f>INT((ROW()-ROW($I$46))/((CARROT_CAP+1)*(MESCLUN_CAP+1)))</x:f>
        <x:v>17</x:v>
      </x:c>
      <x:c r="J11725" s="266" t="n">
        <x:f>MOD(INT((ROW()-ROW($I$46))/(MESCLUN_CAP+1)),CARROT_CAP+1)</x:f>
        <x:v>19</x:v>
      </x:c>
      <x:c r="K11725" s="266" t="n">
        <x:f>MOD(ROW()-ROW($I$46),MESCLUN_CAP+1)</x:f>
        <x:v>23</x:v>
      </x:c>
      <x:c r="L11725" s="266" t="n">
        <x:f>SUM(I11725:K11725)</x:f>
        <x:v>59</x:v>
      </x:c>
      <x:c r="M11725" s="267" t="n">
        <x:f>I11725*TOMATO_HOURS*WEEKS*(1+TOMATO_DIM)^I11725+J11725*CARROT_HOURS*WEEKS*(1+CARROT_DIM)^J11725+K11725*MESCLUN_HOURS*WEEKS*(1+MESCLUN_DIM)^K11725</x:f>
        <x:v>10021.862326727232</x:v>
      </x:c>
      <x:c r="N11725" s="267" t="n">
        <x:f>MAX(M11725-FARMER_HOURS,0)/TEMP_HOURS_PER_WORKER</x:f>
        <x:v>6.4596266157828</x:v>
      </x:c>
      <x:c r="O11725" s="268" t="n">
        <x:f>I11725*TOMATO_PRICE+J11725*CARROT_PRICE+K11725*MESCLUN_PRICE</x:f>
        <x:v>251486</x:v>
      </x:c>
      <x:c r="P11725" s="268" t="n">
        <x:f>I11725*TOMATO_FERTILIZER+J11725*CARROT_FERTILIZER+K11725*MESCLUN_FERTILIZER</x:f>
        <x:v>43560</x:v>
      </x:c>
      <x:c r="Q11725" s="268" t="n">
        <x:f>MIN(M11725,FARMER_HOURS)*FARMER_RATE+MAX(M11725-FARMER_HOURS,0)*TEMP_RATE</x:f>
        <x:v>186490.66539457</x:v>
      </x:c>
      <x:c r="R11725" s="268" t="n">
        <x:f>O11725-P11725-Q11725-FIXED_COST</x:f>
        <x:v>1435.334605429991</x:v>
      </x:c>
      <x:c r="S11725" s="139" t="str">
        <x:f>IF(AND(L11725&lt;=TOTAL_BED_CAP,N11725&lt;=TEMP_WORKER_CAP),"YES","NO")</x:f>
        <x:v>NO</x:v>
      </x:c>
      <x:c r="T11725" s="139" t="n">
        <x:f>IF(S11725="YES",R11725,-1E+99)</x:f>
        <x:v>-1e+99</x:v>
      </x:c>
    </x:row>
    <x:row r="11726">
      <x:c r="A11726" s="139"/>
      <x:c r="B11726" s="139"/>
      <x:c r="C11726" s="139"/>
      <x:c r="D11726" s="139"/>
      <x:c r="E11726" s="139"/>
      <x:c r="F11726" s="139"/>
      <x:c r="G11726" s="139"/>
      <x:c r="H11726" s="139"/>
      <x:c r="I11726" s="266" t="n">
        <x:f>INT((ROW()-ROW($I$46))/((CARROT_CAP+1)*(MESCLUN_CAP+1)))</x:f>
        <x:v>17</x:v>
      </x:c>
      <x:c r="J11726" s="266" t="n">
        <x:f>MOD(INT((ROW()-ROW($I$46))/(MESCLUN_CAP+1)),CARROT_CAP+1)</x:f>
        <x:v>19</x:v>
      </x:c>
      <x:c r="K11726" s="266" t="n">
        <x:f>MOD(ROW()-ROW($I$46),MESCLUN_CAP+1)</x:f>
        <x:v>24</x:v>
      </x:c>
      <x:c r="L11726" s="266" t="n">
        <x:f>SUM(I11726:K11726)</x:f>
        <x:v>60</x:v>
      </x:c>
      <x:c r="M11726" s="267" t="n">
        <x:f>I11726*TOMATO_HOURS*WEEKS*(1+TOMATO_DIM)^I11726+J11726*CARROT_HOURS*WEEKS*(1+CARROT_DIM)^J11726+K11726*MESCLUN_HOURS*WEEKS*(1+MESCLUN_DIM)^K11726</x:f>
        <x:v>10099.709276306728</x:v>
      </x:c>
      <x:c r="N11726" s="267" t="n">
        <x:f>MAX(M11726-FARMER_HOURS,0)/TEMP_HOURS_PER_WORKER</x:f>
        <x:v>6.5136869974352285</x:v>
      </x:c>
      <x:c r="O11726" s="268" t="n">
        <x:f>I11726*TOMATO_PRICE+J11726*CARROT_PRICE+K11726*MESCLUN_PRICE</x:f>
        <x:v>254186</x:v>
      </x:c>
      <x:c r="P11726" s="268" t="n">
        <x:f>I11726*TOMATO_FERTILIZER+J11726*CARROT_FERTILIZER+K11726*MESCLUN_FERTILIZER</x:f>
        <x:v>44440</x:v>
      </x:c>
      <x:c r="Q11726" s="268" t="n">
        <x:f>MIN(M11726,FARMER_HOURS)*FARMER_RATE+MAX(M11726-FARMER_HOURS,0)*TEMP_RATE</x:f>
        <x:v>187842.1749358807</x:v>
      </x:c>
      <x:c r="R11726" s="268" t="n">
        <x:f>O11726-P11726-Q11726-FIXED_COST</x:f>
        <x:v>1903.8250641193008</x:v>
      </x:c>
      <x:c r="S11726" s="139" t="str">
        <x:f>IF(AND(L11726&lt;=TOTAL_BED_CAP,N11726&lt;=TEMP_WORKER_CAP),"YES","NO")</x:f>
        <x:v>NO</x:v>
      </x:c>
      <x:c r="T11726" s="139" t="n">
        <x:f>IF(S11726="YES",R11726,-1E+99)</x:f>
        <x:v>-1e+99</x:v>
      </x:c>
    </x:row>
    <x:row r="11727">
      <x:c r="A11727" s="139"/>
      <x:c r="B11727" s="139"/>
      <x:c r="C11727" s="139"/>
      <x:c r="D11727" s="139"/>
      <x:c r="E11727" s="139"/>
      <x:c r="F11727" s="139"/>
      <x:c r="G11727" s="139"/>
      <x:c r="H11727" s="139"/>
      <x:c r="I11727" s="266" t="n">
        <x:f>INT((ROW()-ROW($I$46))/((CARROT_CAP+1)*(MESCLUN_CAP+1)))</x:f>
        <x:v>17</x:v>
      </x:c>
      <x:c r="J11727" s="266" t="n">
        <x:f>MOD(INT((ROW()-ROW($I$46))/(MESCLUN_CAP+1)),CARROT_CAP+1)</x:f>
        <x:v>19</x:v>
      </x:c>
      <x:c r="K11727" s="266" t="n">
        <x:f>MOD(ROW()-ROW($I$46),MESCLUN_CAP+1)</x:f>
        <x:v>25</x:v>
      </x:c>
      <x:c r="L11727" s="266" t="n">
        <x:f>SUM(I11727:K11727)</x:f>
        <x:v>61</x:v>
      </x:c>
      <x:c r="M11727" s="267" t="n">
        <x:f>I11727*TOMATO_HOURS*WEEKS*(1+TOMATO_DIM)^I11727+J11727*CARROT_HOURS*WEEKS*(1+CARROT_DIM)^J11727+K11727*MESCLUN_HOURS*WEEKS*(1+MESCLUN_DIM)^K11727</x:f>
        <x:v>10179.287197721826</x:v>
      </x:c>
      <x:c r="N11727" s="267" t="n">
        <x:f>MAX(M11727-FARMER_HOURS,0)/TEMP_HOURS_PER_WORKER</x:f>
        <x:v>6.568949442862379</x:v>
      </x:c>
      <x:c r="O11727" s="268" t="n">
        <x:f>I11727*TOMATO_PRICE+J11727*CARROT_PRICE+K11727*MESCLUN_PRICE</x:f>
        <x:v>256886</x:v>
      </x:c>
      <x:c r="P11727" s="268" t="n">
        <x:f>I11727*TOMATO_FERTILIZER+J11727*CARROT_FERTILIZER+K11727*MESCLUN_FERTILIZER</x:f>
        <x:v>45320</x:v>
      </x:c>
      <x:c r="Q11727" s="268" t="n">
        <x:f>MIN(M11727,FARMER_HOURS)*FARMER_RATE+MAX(M11727-FARMER_HOURS,0)*TEMP_RATE</x:f>
        <x:v>189223.73607155946</x:v>
      </x:c>
      <x:c r="R11727" s="268" t="n">
        <x:f>O11727-P11727-Q11727-FIXED_COST</x:f>
        <x:v>2342.263928440545</x:v>
      </x:c>
      <x:c r="S11727" s="139" t="str">
        <x:f>IF(AND(L11727&lt;=TOTAL_BED_CAP,N11727&lt;=TEMP_WORKER_CAP),"YES","NO")</x:f>
        <x:v>NO</x:v>
      </x:c>
      <x:c r="T11727" s="139" t="n">
        <x:f>IF(S11727="YES",R11727,-1E+99)</x:f>
        <x:v>-1e+99</x:v>
      </x:c>
    </x:row>
    <x:row r="11728">
      <x:c r="A11728" s="139"/>
      <x:c r="B11728" s="139"/>
      <x:c r="C11728" s="139"/>
      <x:c r="D11728" s="139"/>
      <x:c r="E11728" s="139"/>
      <x:c r="F11728" s="139"/>
      <x:c r="G11728" s="139"/>
      <x:c r="H11728" s="139"/>
      <x:c r="I11728" s="266" t="n">
        <x:f>INT((ROW()-ROW($I$46))/((CARROT_CAP+1)*(MESCLUN_CAP+1)))</x:f>
        <x:v>17</x:v>
      </x:c>
      <x:c r="J11728" s="266" t="n">
        <x:f>MOD(INT((ROW()-ROW($I$46))/(MESCLUN_CAP+1)),CARROT_CAP+1)</x:f>
        <x:v>19</x:v>
      </x:c>
      <x:c r="K11728" s="266" t="n">
        <x:f>MOD(ROW()-ROW($I$46),MESCLUN_CAP+1)</x:f>
        <x:v>26</x:v>
      </x:c>
      <x:c r="L11728" s="266" t="n">
        <x:f>SUM(I11728:K11728)</x:f>
        <x:v>62</x:v>
      </x:c>
      <x:c r="M11728" s="267" t="n">
        <x:f>I11728*TOMATO_HOURS*WEEKS*(1+TOMATO_DIM)^I11728+J11728*CARROT_HOURS*WEEKS*(1+CARROT_DIM)^J11728+K11728*MESCLUN_HOURS*WEEKS*(1+MESCLUN_DIM)^K11728</x:f>
        <x:v>10260.627201682544</x:v>
      </x:c>
      <x:c r="N11728" s="267" t="n">
        <x:f>MAX(M11728-FARMER_HOURS,0)/TEMP_HOURS_PER_WORKER</x:f>
        <x:v>6.625435556723989</x:v>
      </x:c>
      <x:c r="O11728" s="268" t="n">
        <x:f>I11728*TOMATO_PRICE+J11728*CARROT_PRICE+K11728*MESCLUN_PRICE</x:f>
        <x:v>259586</x:v>
      </x:c>
      <x:c r="P11728" s="268" t="n">
        <x:f>I11728*TOMATO_FERTILIZER+J11728*CARROT_FERTILIZER+K11728*MESCLUN_FERTILIZER</x:f>
        <x:v>46200</x:v>
      </x:c>
      <x:c r="Q11728" s="268" t="n">
        <x:f>MIN(M11728,FARMER_HOURS)*FARMER_RATE+MAX(M11728-FARMER_HOURS,0)*TEMP_RATE</x:f>
        <x:v>190635.88891809972</x:v>
      </x:c>
      <x:c r="R11728" s="268" t="n">
        <x:f>O11728-P11728-Q11728-FIXED_COST</x:f>
        <x:v>2750.111081900279</x:v>
      </x:c>
      <x:c r="S11728" s="139" t="str">
        <x:f>IF(AND(L11728&lt;=TOTAL_BED_CAP,N11728&lt;=TEMP_WORKER_CAP),"YES","NO")</x:f>
        <x:v>NO</x:v>
      </x:c>
      <x:c r="T11728" s="139" t="n">
        <x:f>IF(S11728="YES",R11728,-1E+99)</x:f>
        <x:v>-1e+99</x:v>
      </x:c>
    </x:row>
    <x:row r="11729">
      <x:c r="A11729" s="139"/>
      <x:c r="B11729" s="139"/>
      <x:c r="C11729" s="139"/>
      <x:c r="D11729" s="139"/>
      <x:c r="E11729" s="139"/>
      <x:c r="F11729" s="139"/>
      <x:c r="G11729" s="139"/>
      <x:c r="H11729" s="139"/>
      <x:c r="I11729" s="266" t="n">
        <x:f>INT((ROW()-ROW($I$46))/((CARROT_CAP+1)*(MESCLUN_CAP+1)))</x:f>
        <x:v>17</x:v>
      </x:c>
      <x:c r="J11729" s="266" t="n">
        <x:f>MOD(INT((ROW()-ROW($I$46))/(MESCLUN_CAP+1)),CARROT_CAP+1)</x:f>
        <x:v>19</x:v>
      </x:c>
      <x:c r="K11729" s="266" t="n">
        <x:f>MOD(ROW()-ROW($I$46),MESCLUN_CAP+1)</x:f>
        <x:v>27</x:v>
      </x:c>
      <x:c r="L11729" s="266" t="n">
        <x:f>SUM(I11729:K11729)</x:f>
        <x:v>63</x:v>
      </x:c>
      <x:c r="M11729" s="267" t="n">
        <x:f>I11729*TOMATO_HOURS*WEEKS*(1+TOMATO_DIM)^I11729+J11729*CARROT_HOURS*WEEKS*(1+CARROT_DIM)^J11729+K11729*MESCLUN_HOURS*WEEKS*(1+MESCLUN_DIM)^K11729</x:f>
        <x:v>10343.7609062023</x:v>
      </x:c>
      <x:c r="N11729" s="267" t="n">
        <x:f>MAX(M11729-FARMER_HOURS,0)/TEMP_HOURS_PER_WORKER</x:f>
        <x:v>6.68316729597382</x:v>
      </x:c>
      <x:c r="O11729" s="268" t="n">
        <x:f>I11729*TOMATO_PRICE+J11729*CARROT_PRICE+K11729*MESCLUN_PRICE</x:f>
        <x:v>262286</x:v>
      </x:c>
      <x:c r="P11729" s="268" t="n">
        <x:f>I11729*TOMATO_FERTILIZER+J11729*CARROT_FERTILIZER+K11729*MESCLUN_FERTILIZER</x:f>
        <x:v>47080</x:v>
      </x:c>
      <x:c r="Q11729" s="268" t="n">
        <x:f>MIN(M11729,FARMER_HOURS)*FARMER_RATE+MAX(M11729-FARMER_HOURS,0)*TEMP_RATE</x:f>
        <x:v>192079.18239934547</x:v>
      </x:c>
      <x:c r="R11729" s="268" t="n">
        <x:f>O11729-P11729-Q11729-FIXED_COST</x:f>
        <x:v>3126.8176006545254</x:v>
      </x:c>
      <x:c r="S11729" s="139" t="str">
        <x:f>IF(AND(L11729&lt;=TOTAL_BED_CAP,N11729&lt;=TEMP_WORKER_CAP),"YES","NO")</x:f>
        <x:v>NO</x:v>
      </x:c>
      <x:c r="T11729" s="139" t="n">
        <x:f>IF(S11729="YES",R11729,-1E+99)</x:f>
        <x:v>-1e+99</x:v>
      </x:c>
    </x:row>
    <x:row r="11730">
      <x:c r="A11730" s="139"/>
      <x:c r="B11730" s="139"/>
      <x:c r="C11730" s="139"/>
      <x:c r="D11730" s="139"/>
      <x:c r="E11730" s="139"/>
      <x:c r="F11730" s="139"/>
      <x:c r="G11730" s="139"/>
      <x:c r="H11730" s="139"/>
      <x:c r="I11730" s="266" t="n">
        <x:f>INT((ROW()-ROW($I$46))/((CARROT_CAP+1)*(MESCLUN_CAP+1)))</x:f>
        <x:v>17</x:v>
      </x:c>
      <x:c r="J11730" s="266" t="n">
        <x:f>MOD(INT((ROW()-ROW($I$46))/(MESCLUN_CAP+1)),CARROT_CAP+1)</x:f>
        <x:v>19</x:v>
      </x:c>
      <x:c r="K11730" s="266" t="n">
        <x:f>MOD(ROW()-ROW($I$46),MESCLUN_CAP+1)</x:f>
        <x:v>28</x:v>
      </x:c>
      <x:c r="L11730" s="266" t="n">
        <x:f>SUM(I11730:K11730)</x:f>
        <x:v>64</x:v>
      </x:c>
      <x:c r="M11730" s="267" t="n">
        <x:f>I11730*TOMATO_HOURS*WEEKS*(1+TOMATO_DIM)^I11730+J11730*CARROT_HOURS*WEEKS*(1+CARROT_DIM)^J11730+K11730*MESCLUN_HOURS*WEEKS*(1+MESCLUN_DIM)^K11730</x:f>
        <x:v>10428.720444419454</x:v>
      </x:c>
      <x:c r="N11730" s="267" t="n">
        <x:f>MAX(M11730-FARMER_HOURS,0)/TEMP_HOURS_PER_WORKER</x:f>
        <x:v>6.742166975291288</x:v>
      </x:c>
      <x:c r="O11730" s="268" t="n">
        <x:f>I11730*TOMATO_PRICE+J11730*CARROT_PRICE+K11730*MESCLUN_PRICE</x:f>
        <x:v>264986</x:v>
      </x:c>
      <x:c r="P11730" s="268" t="n">
        <x:f>I11730*TOMATO_FERTILIZER+J11730*CARROT_FERTILIZER+K11730*MESCLUN_FERTILIZER</x:f>
        <x:v>47960</x:v>
      </x:c>
      <x:c r="Q11730" s="268" t="n">
        <x:f>MIN(M11730,FARMER_HOURS)*FARMER_RATE+MAX(M11730-FARMER_HOURS,0)*TEMP_RATE</x:f>
        <x:v>193554.1743822822</x:v>
      </x:c>
      <x:c r="R11730" s="268" t="n">
        <x:f>O11730-P11730-Q11730-FIXED_COST</x:f>
        <x:v>3471.825617717812</x:v>
      </x:c>
      <x:c r="S11730" s="139" t="str">
        <x:f>IF(AND(L11730&lt;=TOTAL_BED_CAP,N11730&lt;=TEMP_WORKER_CAP),"YES","NO")</x:f>
        <x:v>NO</x:v>
      </x:c>
      <x:c r="T11730" s="139" t="n">
        <x:f>IF(S11730="YES",R11730,-1E+99)</x:f>
        <x:v>-1e+99</x:v>
      </x:c>
    </x:row>
    <x:row r="11731">
      <x:c r="A11731" s="139"/>
      <x:c r="B11731" s="139"/>
      <x:c r="C11731" s="139"/>
      <x:c r="D11731" s="139"/>
      <x:c r="E11731" s="139"/>
      <x:c r="F11731" s="139"/>
      <x:c r="G11731" s="139"/>
      <x:c r="H11731" s="139"/>
      <x:c r="I11731" s="266" t="n">
        <x:f>INT((ROW()-ROW($I$46))/((CARROT_CAP+1)*(MESCLUN_CAP+1)))</x:f>
        <x:v>17</x:v>
      </x:c>
      <x:c r="J11731" s="266" t="n">
        <x:f>MOD(INT((ROW()-ROW($I$46))/(MESCLUN_CAP+1)),CARROT_CAP+1)</x:f>
        <x:v>19</x:v>
      </x:c>
      <x:c r="K11731" s="266" t="n">
        <x:f>MOD(ROW()-ROW($I$46),MESCLUN_CAP+1)</x:f>
        <x:v>29</x:v>
      </x:c>
      <x:c r="L11731" s="266" t="n">
        <x:f>SUM(I11731:K11731)</x:f>
        <x:v>65</x:v>
      </x:c>
      <x:c r="M11731" s="267" t="n">
        <x:f>I11731*TOMATO_HOURS*WEEKS*(1+TOMATO_DIM)^I11731+J11731*CARROT_HOURS*WEEKS*(1+CARROT_DIM)^J11731+K11731*MESCLUN_HOURS*WEEKS*(1+MESCLUN_DIM)^K11731</x:f>
        <x:v>10515.538472535107</x:v>
      </x:c>
      <x:c r="N11731" s="267" t="n">
        <x:f>MAX(M11731-FARMER_HOURS,0)/TEMP_HOURS_PER_WORKER</x:f>
        <x:v>6.802457272593824</x:v>
      </x:c>
      <x:c r="O11731" s="268" t="n">
        <x:f>I11731*TOMATO_PRICE+J11731*CARROT_PRICE+K11731*MESCLUN_PRICE</x:f>
        <x:v>267686</x:v>
      </x:c>
      <x:c r="P11731" s="268" t="n">
        <x:f>I11731*TOMATO_FERTILIZER+J11731*CARROT_FERTILIZER+K11731*MESCLUN_FERTILIZER</x:f>
        <x:v>48840</x:v>
      </x:c>
      <x:c r="Q11731" s="268" t="n">
        <x:f>MIN(M11731,FARMER_HOURS)*FARMER_RATE+MAX(M11731-FARMER_HOURS,0)*TEMP_RATE</x:f>
        <x:v>195061.4318148456</x:v>
      </x:c>
      <x:c r="R11731" s="268" t="n">
        <x:f>O11731-P11731-Q11731-FIXED_COST</x:f>
        <x:v>3784.568185154407</x:v>
      </x:c>
      <x:c r="S11731" s="139" t="str">
        <x:f>IF(AND(L11731&lt;=TOTAL_BED_CAP,N11731&lt;=TEMP_WORKER_CAP),"YES","NO")</x:f>
        <x:v>NO</x:v>
      </x:c>
      <x:c r="T11731" s="139" t="n">
        <x:f>IF(S11731="YES",R11731,-1E+99)</x:f>
        <x:v>-1e+99</x:v>
      </x:c>
    </x:row>
    <x:row r="11732">
      <x:c r="A11732" s="139"/>
      <x:c r="B11732" s="139"/>
      <x:c r="C11732" s="139"/>
      <x:c r="D11732" s="139"/>
      <x:c r="E11732" s="139"/>
      <x:c r="F11732" s="139"/>
      <x:c r="G11732" s="139"/>
      <x:c r="H11732" s="139"/>
      <x:c r="I11732" s="266" t="n">
        <x:f>INT((ROW()-ROW($I$46))/((CARROT_CAP+1)*(MESCLUN_CAP+1)))</x:f>
        <x:v>17</x:v>
      </x:c>
      <x:c r="J11732" s="266" t="n">
        <x:f>MOD(INT((ROW()-ROW($I$46))/(MESCLUN_CAP+1)),CARROT_CAP+1)</x:f>
        <x:v>19</x:v>
      </x:c>
      <x:c r="K11732" s="266" t="n">
        <x:f>MOD(ROW()-ROW($I$46),MESCLUN_CAP+1)</x:f>
        <x:v>30</x:v>
      </x:c>
      <x:c r="L11732" s="266" t="n">
        <x:f>SUM(I11732:K11732)</x:f>
        <x:v>66</x:v>
      </x:c>
      <x:c r="M11732" s="267" t="n">
        <x:f>I11732*TOMATO_HOURS*WEEKS*(1+TOMATO_DIM)^I11732+J11732*CARROT_HOURS*WEEKS*(1+CARROT_DIM)^J11732+K11732*MESCLUN_HOURS*WEEKS*(1+MESCLUN_DIM)^K11732</x:f>
        <x:v>10604.248177868878</x:v>
      </x:c>
      <x:c r="N11732" s="267" t="n">
        <x:f>MAX(M11732-FARMER_HOURS,0)/TEMP_HOURS_PER_WORKER</x:f>
        <x:v>6.864061234631166</x:v>
      </x:c>
      <x:c r="O11732" s="268" t="n">
        <x:f>I11732*TOMATO_PRICE+J11732*CARROT_PRICE+K11732*MESCLUN_PRICE</x:f>
        <x:v>270386</x:v>
      </x:c>
      <x:c r="P11732" s="268" t="n">
        <x:f>I11732*TOMATO_FERTILIZER+J11732*CARROT_FERTILIZER+K11732*MESCLUN_FERTILIZER</x:f>
        <x:v>49720</x:v>
      </x:c>
      <x:c r="Q11732" s="268" t="n">
        <x:f>MIN(M11732,FARMER_HOURS)*FARMER_RATE+MAX(M11732-FARMER_HOURS,0)*TEMP_RATE</x:f>
        <x:v>196601.53086577912</x:v>
      </x:c>
      <x:c r="R11732" s="268" t="n">
        <x:f>O11732-P11732-Q11732-FIXED_COST</x:f>
        <x:v>4064.4691342208826</x:v>
      </x:c>
      <x:c r="S11732" s="139" t="str">
        <x:f>IF(AND(L11732&lt;=TOTAL_BED_CAP,N11732&lt;=TEMP_WORKER_CAP),"YES","NO")</x:f>
        <x:v>NO</x:v>
      </x:c>
      <x:c r="T11732" s="139" t="n">
        <x:f>IF(S11732="YES",R11732,-1E+99)</x:f>
        <x:v>-1e+99</x:v>
      </x:c>
    </x:row>
    <x:row r="11733">
      <x:c r="A11733" s="139"/>
      <x:c r="B11733" s="139"/>
      <x:c r="C11733" s="139"/>
      <x:c r="D11733" s="139"/>
      <x:c r="E11733" s="139"/>
      <x:c r="F11733" s="139"/>
      <x:c r="G11733" s="139"/>
      <x:c r="H11733" s="139"/>
      <x:c r="I11733" s="266" t="n">
        <x:f>INT((ROW()-ROW($I$46))/((CARROT_CAP+1)*(MESCLUN_CAP+1)))</x:f>
        <x:v>17</x:v>
      </x:c>
      <x:c r="J11733" s="266" t="n">
        <x:f>MOD(INT((ROW()-ROW($I$46))/(MESCLUN_CAP+1)),CARROT_CAP+1)</x:f>
        <x:v>20</x:v>
      </x:c>
      <x:c r="K11733" s="266" t="n">
        <x:f>MOD(ROW()-ROW($I$46),MESCLUN_CAP+1)</x:f>
        <x:v>0</x:v>
      </x:c>
      <x:c r="L11733" s="266" t="n">
        <x:f>SUM(I11733:K11733)</x:f>
        <x:v>37</x:v>
      </x:c>
      <x:c r="M11733" s="267" t="n">
        <x:f>I11733*TOMATO_HOURS*WEEKS*(1+TOMATO_DIM)^I11733+J11733*CARROT_HOURS*WEEKS*(1+CARROT_DIM)^J11733+K11733*MESCLUN_HOURS*WEEKS*(1+MESCLUN_DIM)^K11733</x:f>
        <x:v>8716.509400213443</x:v>
      </x:c>
      <x:c r="N11733" s="267" t="n">
        <x:f>MAX(M11733-FARMER_HOURS,0)/TEMP_HOURS_PER_WORKER</x:f>
        <x:v>5.553131527926002</x:v>
      </x:c>
      <x:c r="O11733" s="268" t="n">
        <x:f>I11733*TOMATO_PRICE+J11733*CARROT_PRICE+K11733*MESCLUN_PRICE</x:f>
        <x:v>191480</x:v>
      </x:c>
      <x:c r="P11733" s="268" t="n">
        <x:f>I11733*TOMATO_FERTILIZER+J11733*CARROT_FERTILIZER+K11733*MESCLUN_FERTILIZER</x:f>
        <x:v>23760</x:v>
      </x:c>
      <x:c r="Q11733" s="268" t="n">
        <x:f>MIN(M11733,FARMER_HOURS)*FARMER_RATE+MAX(M11733-FARMER_HOURS,0)*TEMP_RATE</x:f>
        <x:v>163828.28819815005</x:v>
      </x:c>
      <x:c r="R11733" s="268" t="n">
        <x:f>O11733-P11733-Q11733-FIXED_COST</x:f>
        <x:v>-16108.288198150054</x:v>
      </x:c>
      <x:c r="S11733" s="139" t="str">
        <x:f>IF(AND(L11733&lt;=TOTAL_BED_CAP,N11733&lt;=TEMP_WORKER_CAP),"YES","NO")</x:f>
        <x:v>NO</x:v>
      </x:c>
      <x:c r="T11733" s="139" t="n">
        <x:f>IF(S11733="YES",R11733,-1E+99)</x:f>
        <x:v>-1e+99</x:v>
      </x:c>
    </x:row>
    <x:row r="11734">
      <x:c r="A11734" s="139"/>
      <x:c r="B11734" s="139"/>
      <x:c r="C11734" s="139"/>
      <x:c r="D11734" s="139"/>
      <x:c r="E11734" s="139"/>
      <x:c r="F11734" s="139"/>
      <x:c r="G11734" s="139"/>
      <x:c r="H11734" s="139"/>
      <x:c r="I11734" s="266" t="n">
        <x:f>INT((ROW()-ROW($I$46))/((CARROT_CAP+1)*(MESCLUN_CAP+1)))</x:f>
        <x:v>17</x:v>
      </x:c>
      <x:c r="J11734" s="266" t="n">
        <x:f>MOD(INT((ROW()-ROW($I$46))/(MESCLUN_CAP+1)),CARROT_CAP+1)</x:f>
        <x:v>20</x:v>
      </x:c>
      <x:c r="K11734" s="266" t="n">
        <x:f>MOD(ROW()-ROW($I$46),MESCLUN_CAP+1)</x:f>
        <x:v>1</x:v>
      </x:c>
      <x:c r="L11734" s="266" t="n">
        <x:f>SUM(I11734:K11734)</x:f>
        <x:v>38</x:v>
      </x:c>
      <x:c r="M11734" s="267" t="n">
        <x:f>I11734*TOMATO_HOURS*WEEKS*(1+TOMATO_DIM)^I11734+J11734*CARROT_HOURS*WEEKS*(1+CARROT_DIM)^J11734+K11734*MESCLUN_HOURS*WEEKS*(1+MESCLUN_DIM)^K11734</x:f>
        <x:v>8762.071900213443</x:v>
      </x:c>
      <x:c r="N11734" s="267" t="n">
        <x:f>MAX(M11734-FARMER_HOURS,0)/TEMP_HOURS_PER_WORKER</x:f>
        <x:v>5.584772152926002</x:v>
      </x:c>
      <x:c r="O11734" s="268" t="n">
        <x:f>I11734*TOMATO_PRICE+J11734*CARROT_PRICE+K11734*MESCLUN_PRICE</x:f>
        <x:v>194180</x:v>
      </x:c>
      <x:c r="P11734" s="268" t="n">
        <x:f>I11734*TOMATO_FERTILIZER+J11734*CARROT_FERTILIZER+K11734*MESCLUN_FERTILIZER</x:f>
        <x:v>24640</x:v>
      </x:c>
      <x:c r="Q11734" s="268" t="n">
        <x:f>MIN(M11734,FARMER_HOURS)*FARMER_RATE+MAX(M11734-FARMER_HOURS,0)*TEMP_RATE</x:f>
        <x:v>164619.30382315005</x:v>
      </x:c>
      <x:c r="R11734" s="268" t="n">
        <x:f>O11734-P11734-Q11734-FIXED_COST</x:f>
        <x:v>-15079.303823150054</x:v>
      </x:c>
      <x:c r="S11734" s="139" t="str">
        <x:f>IF(AND(L11734&lt;=TOTAL_BED_CAP,N11734&lt;=TEMP_WORKER_CAP),"YES","NO")</x:f>
        <x:v>NO</x:v>
      </x:c>
      <x:c r="T11734" s="139" t="n">
        <x:f>IF(S11734="YES",R11734,-1E+99)</x:f>
        <x:v>-1e+99</x:v>
      </x:c>
    </x:row>
    <x:row r="11735">
      <x:c r="A11735" s="139"/>
      <x:c r="B11735" s="139"/>
      <x:c r="C11735" s="139"/>
      <x:c r="D11735" s="139"/>
      <x:c r="E11735" s="139"/>
      <x:c r="F11735" s="139"/>
      <x:c r="G11735" s="139"/>
      <x:c r="H11735" s="139"/>
      <x:c r="I11735" s="266" t="n">
        <x:f>INT((ROW()-ROW($I$46))/((CARROT_CAP+1)*(MESCLUN_CAP+1)))</x:f>
        <x:v>17</x:v>
      </x:c>
      <x:c r="J11735" s="266" t="n">
        <x:f>MOD(INT((ROW()-ROW($I$46))/(MESCLUN_CAP+1)),CARROT_CAP+1)</x:f>
        <x:v>20</x:v>
      </x:c>
      <x:c r="K11735" s="266" t="n">
        <x:f>MOD(ROW()-ROW($I$46),MESCLUN_CAP+1)</x:f>
        <x:v>2</x:v>
      </x:c>
      <x:c r="L11735" s="266" t="n">
        <x:f>SUM(I11735:K11735)</x:f>
        <x:v>39</x:v>
      </x:c>
      <x:c r="M11735" s="267" t="n">
        <x:f>I11735*TOMATO_HOURS*WEEKS*(1+TOMATO_DIM)^I11735+J11735*CARROT_HOURS*WEEKS*(1+CARROT_DIM)^J11735+K11735*MESCLUN_HOURS*WEEKS*(1+MESCLUN_DIM)^K11735</x:f>
        <x:v>8808.773462713443</x:v>
      </x:c>
      <x:c r="N11735" s="267" t="n">
        <x:f>MAX(M11735-FARMER_HOURS,0)/TEMP_HOURS_PER_WORKER</x:f>
        <x:v>5.617203793551003</x:v>
      </x:c>
      <x:c r="O11735" s="268" t="n">
        <x:f>I11735*TOMATO_PRICE+J11735*CARROT_PRICE+K11735*MESCLUN_PRICE</x:f>
        <x:v>196880</x:v>
      </x:c>
      <x:c r="P11735" s="268" t="n">
        <x:f>I11735*TOMATO_FERTILIZER+J11735*CARROT_FERTILIZER+K11735*MESCLUN_FERTILIZER</x:f>
        <x:v>25520</x:v>
      </x:c>
      <x:c r="Q11735" s="268" t="n">
        <x:f>MIN(M11735,FARMER_HOURS)*FARMER_RATE+MAX(M11735-FARMER_HOURS,0)*TEMP_RATE</x:f>
        <x:v>165430.09483877505</x:v>
      </x:c>
      <x:c r="R11735" s="268" t="n">
        <x:f>O11735-P11735-Q11735-FIXED_COST</x:f>
        <x:v>-14070.094838775054</x:v>
      </x:c>
      <x:c r="S11735" s="139" t="str">
        <x:f>IF(AND(L11735&lt;=TOTAL_BED_CAP,N11735&lt;=TEMP_WORKER_CAP),"YES","NO")</x:f>
        <x:v>NO</x:v>
      </x:c>
      <x:c r="T11735" s="139" t="n">
        <x:f>IF(S11735="YES",R11735,-1E+99)</x:f>
        <x:v>-1e+99</x:v>
      </x:c>
    </x:row>
    <x:row r="11736">
      <x:c r="A11736" s="139"/>
      <x:c r="B11736" s="139"/>
      <x:c r="C11736" s="139"/>
      <x:c r="D11736" s="139"/>
      <x:c r="E11736" s="139"/>
      <x:c r="F11736" s="139"/>
      <x:c r="G11736" s="139"/>
      <x:c r="H11736" s="139"/>
      <x:c r="I11736" s="266" t="n">
        <x:f>INT((ROW()-ROW($I$46))/((CARROT_CAP+1)*(MESCLUN_CAP+1)))</x:f>
        <x:v>17</x:v>
      </x:c>
      <x:c r="J11736" s="266" t="n">
        <x:f>MOD(INT((ROW()-ROW($I$46))/(MESCLUN_CAP+1)),CARROT_CAP+1)</x:f>
        <x:v>20</x:v>
      </x:c>
      <x:c r="K11736" s="266" t="n">
        <x:f>MOD(ROW()-ROW($I$46),MESCLUN_CAP+1)</x:f>
        <x:v>3</x:v>
      </x:c>
      <x:c r="L11736" s="266" t="n">
        <x:f>SUM(I11736:K11736)</x:f>
        <x:v>40</x:v>
      </x:c>
      <x:c r="M11736" s="267" t="n">
        <x:f>I11736*TOMATO_HOURS*WEEKS*(1+TOMATO_DIM)^I11736+J11736*CARROT_HOURS*WEEKS*(1+CARROT_DIM)^J11736+K11736*MESCLUN_HOURS*WEEKS*(1+MESCLUN_DIM)^K11736</x:f>
        <x:v>8856.635445135318</x:v>
      </x:c>
      <x:c r="N11736" s="267" t="n">
        <x:f>MAX(M11736-FARMER_HOURS,0)/TEMP_HOURS_PER_WORKER</x:f>
        <x:v>5.650441281343971</x:v>
      </x:c>
      <x:c r="O11736" s="268" t="n">
        <x:f>I11736*TOMATO_PRICE+J11736*CARROT_PRICE+K11736*MESCLUN_PRICE</x:f>
        <x:v>199580</x:v>
      </x:c>
      <x:c r="P11736" s="268" t="n">
        <x:f>I11736*TOMATO_FERTILIZER+J11736*CARROT_FERTILIZER+K11736*MESCLUN_FERTILIZER</x:f>
        <x:v>26400</x:v>
      </x:c>
      <x:c r="Q11736" s="268" t="n">
        <x:f>MIN(M11736,FARMER_HOURS)*FARMER_RATE+MAX(M11736-FARMER_HOURS,0)*TEMP_RATE</x:f>
        <x:v>166261.03203359927</x:v>
      </x:c>
      <x:c r="R11736" s="268" t="n">
        <x:f>O11736-P11736-Q11736-FIXED_COST</x:f>
        <x:v>-13081.032033599273</x:v>
      </x:c>
      <x:c r="S11736" s="139" t="str">
        <x:f>IF(AND(L11736&lt;=TOTAL_BED_CAP,N11736&lt;=TEMP_WORKER_CAP),"YES","NO")</x:f>
        <x:v>NO</x:v>
      </x:c>
      <x:c r="T11736" s="139" t="n">
        <x:f>IF(S11736="YES",R11736,-1E+99)</x:f>
        <x:v>-1e+99</x:v>
      </x:c>
    </x:row>
    <x:row r="11737">
      <x:c r="A11737" s="139"/>
      <x:c r="B11737" s="139"/>
      <x:c r="C11737" s="139"/>
      <x:c r="D11737" s="139"/>
      <x:c r="E11737" s="139"/>
      <x:c r="F11737" s="139"/>
      <x:c r="G11737" s="139"/>
      <x:c r="H11737" s="139"/>
      <x:c r="I11737" s="266" t="n">
        <x:f>INT((ROW()-ROW($I$46))/((CARROT_CAP+1)*(MESCLUN_CAP+1)))</x:f>
        <x:v>17</x:v>
      </x:c>
      <x:c r="J11737" s="266" t="n">
        <x:f>MOD(INT((ROW()-ROW($I$46))/(MESCLUN_CAP+1)),CARROT_CAP+1)</x:f>
        <x:v>20</x:v>
      </x:c>
      <x:c r="K11737" s="266" t="n">
        <x:f>MOD(ROW()-ROW($I$46),MESCLUN_CAP+1)</x:f>
        <x:v>4</x:v>
      </x:c>
      <x:c r="L11737" s="266" t="n">
        <x:f>SUM(I11737:K11737)</x:f>
        <x:v>41</x:v>
      </x:c>
      <x:c r="M11737" s="267" t="n">
        <x:f>I11737*TOMATO_HOURS*WEEKS*(1+TOMATO_DIM)^I11737+J11737*CARROT_HOURS*WEEKS*(1+CARROT_DIM)^J11737+K11737*MESCLUN_HOURS*WEEKS*(1+MESCLUN_DIM)^K11737</x:f>
        <x:v>8905.679560857974</x:v>
      </x:c>
      <x:c r="N11737" s="267" t="n">
        <x:f>MAX(M11737-FARMER_HOURS,0)/TEMP_HOURS_PER_WORKER</x:f>
        <x:v>5.68449969504026</x:v>
      </x:c>
      <x:c r="O11737" s="268" t="n">
        <x:f>I11737*TOMATO_PRICE+J11737*CARROT_PRICE+K11737*MESCLUN_PRICE</x:f>
        <x:v>202280</x:v>
      </x:c>
      <x:c r="P11737" s="268" t="n">
        <x:f>I11737*TOMATO_FERTILIZER+J11737*CARROT_FERTILIZER+K11737*MESCLUN_FERTILIZER</x:f>
        <x:v>27280</x:v>
      </x:c>
      <x:c r="Q11737" s="268" t="n">
        <x:f>MIN(M11737,FARMER_HOURS)*FARMER_RATE+MAX(M11737-FARMER_HOURS,0)*TEMP_RATE</x:f>
        <x:v>167112.4923760065</x:v>
      </x:c>
      <x:c r="R11737" s="268" t="n">
        <x:f>O11737-P11737-Q11737-FIXED_COST</x:f>
        <x:v>-12112.4923760065</x:v>
      </x:c>
      <x:c r="S11737" s="139" t="str">
        <x:f>IF(AND(L11737&lt;=TOTAL_BED_CAP,N11737&lt;=TEMP_WORKER_CAP),"YES","NO")</x:f>
        <x:v>NO</x:v>
      </x:c>
      <x:c r="T11737" s="139" t="n">
        <x:f>IF(S11737="YES",R11737,-1E+99)</x:f>
        <x:v>-1e+99</x:v>
      </x:c>
    </x:row>
    <x:row r="11738">
      <x:c r="A11738" s="139"/>
      <x:c r="B11738" s="139"/>
      <x:c r="C11738" s="139"/>
      <x:c r="D11738" s="139"/>
      <x:c r="E11738" s="139"/>
      <x:c r="F11738" s="139"/>
      <x:c r="G11738" s="139"/>
      <x:c r="H11738" s="139"/>
      <x:c r="I11738" s="266" t="n">
        <x:f>INT((ROW()-ROW($I$46))/((CARROT_CAP+1)*(MESCLUN_CAP+1)))</x:f>
        <x:v>17</x:v>
      </x:c>
      <x:c r="J11738" s="266" t="n">
        <x:f>MOD(INT((ROW()-ROW($I$46))/(MESCLUN_CAP+1)),CARROT_CAP+1)</x:f>
        <x:v>20</x:v>
      </x:c>
      <x:c r="K11738" s="266" t="n">
        <x:f>MOD(ROW()-ROW($I$46),MESCLUN_CAP+1)</x:f>
        <x:v>5</x:v>
      </x:c>
      <x:c r="L11738" s="266" t="n">
        <x:f>SUM(I11738:K11738)</x:f>
        <x:v>42</x:v>
      </x:c>
      <x:c r="M11738" s="267" t="n">
        <x:f>I11738*TOMATO_HOURS*WEEKS*(1+TOMATO_DIM)^I11738+J11738*CARROT_HOURS*WEEKS*(1+CARROT_DIM)^J11738+K11738*MESCLUN_HOURS*WEEKS*(1+MESCLUN_DIM)^K11738</x:f>
        <x:v>8955.927884779177</x:v>
      </x:c>
      <x:c r="N11738" s="267" t="n">
        <x:f>MAX(M11738-FARMER_HOURS,0)/TEMP_HOURS_PER_WORKER</x:f>
        <x:v>5.719394364429984</x:v>
      </x:c>
      <x:c r="O11738" s="268" t="n">
        <x:f>I11738*TOMATO_PRICE+J11738*CARROT_PRICE+K11738*MESCLUN_PRICE</x:f>
        <x:v>204980</x:v>
      </x:c>
      <x:c r="P11738" s="268" t="n">
        <x:f>I11738*TOMATO_FERTILIZER+J11738*CARROT_FERTILIZER+K11738*MESCLUN_FERTILIZER</x:f>
        <x:v>28160</x:v>
      </x:c>
      <x:c r="Q11738" s="268" t="n">
        <x:f>MIN(M11738,FARMER_HOURS)*FARMER_RATE+MAX(M11738-FARMER_HOURS,0)*TEMP_RATE</x:f>
        <x:v>167984.85911074962</x:v>
      </x:c>
      <x:c r="R11738" s="268" t="n">
        <x:f>O11738-P11738-Q11738-FIXED_COST</x:f>
        <x:v>-11164.859110749618</x:v>
      </x:c>
      <x:c r="S11738" s="139" t="str">
        <x:f>IF(AND(L11738&lt;=TOTAL_BED_CAP,N11738&lt;=TEMP_WORKER_CAP),"YES","NO")</x:f>
        <x:v>NO</x:v>
      </x:c>
      <x:c r="T11738" s="139" t="n">
        <x:f>IF(S11738="YES",R11738,-1E+99)</x:f>
        <x:v>-1e+99</x:v>
      </x:c>
    </x:row>
    <x:row r="11739">
      <x:c r="A11739" s="139"/>
      <x:c r="B11739" s="139"/>
      <x:c r="C11739" s="139"/>
      <x:c r="D11739" s="139"/>
      <x:c r="E11739" s="139"/>
      <x:c r="F11739" s="139"/>
      <x:c r="G11739" s="139"/>
      <x:c r="H11739" s="139"/>
      <x:c r="I11739" s="266" t="n">
        <x:f>INT((ROW()-ROW($I$46))/((CARROT_CAP+1)*(MESCLUN_CAP+1)))</x:f>
        <x:v>17</x:v>
      </x:c>
      <x:c r="J11739" s="266" t="n">
        <x:f>MOD(INT((ROW()-ROW($I$46))/(MESCLUN_CAP+1)),CARROT_CAP+1)</x:f>
        <x:v>20</x:v>
      </x:c>
      <x:c r="K11739" s="266" t="n">
        <x:f>MOD(ROW()-ROW($I$46),MESCLUN_CAP+1)</x:f>
        <x:v>6</x:v>
      </x:c>
      <x:c r="L11739" s="266" t="n">
        <x:f>SUM(I11739:K11739)</x:f>
        <x:v>43</x:v>
      </x:c>
      <x:c r="M11739" s="267" t="n">
        <x:f>I11739*TOMATO_HOURS*WEEKS*(1+TOMATO_DIM)^I11739+J11739*CARROT_HOURS*WEEKS*(1+CARROT_DIM)^J11739+K11739*MESCLUN_HOURS*WEEKS*(1+MESCLUN_DIM)^K11739</x:f>
        <x:v>9007.40285896081</x:v>
      </x:c>
      <x:c r="N11739" s="267" t="n">
        <x:f>MAX(M11739-FARMER_HOURS,0)/TEMP_HOURS_PER_WORKER</x:f>
        <x:v>5.75514087427834</x:v>
      </x:c>
      <x:c r="O11739" s="268" t="n">
        <x:f>I11739*TOMATO_PRICE+J11739*CARROT_PRICE+K11739*MESCLUN_PRICE</x:f>
        <x:v>207680</x:v>
      </x:c>
      <x:c r="P11739" s="268" t="n">
        <x:f>I11739*TOMATO_FERTILIZER+J11739*CARROT_FERTILIZER+K11739*MESCLUN_FERTILIZER</x:f>
        <x:v>29040</x:v>
      </x:c>
      <x:c r="Q11739" s="268" t="n">
        <x:f>MIN(M11739,FARMER_HOURS)*FARMER_RATE+MAX(M11739-FARMER_HOURS,0)*TEMP_RATE</x:f>
        <x:v>168878.5218569585</x:v>
      </x:c>
      <x:c r="R11739" s="268" t="n">
        <x:f>O11739-P11739-Q11739-FIXED_COST</x:f>
        <x:v>-10238.521856958512</x:v>
      </x:c>
      <x:c r="S11739" s="139" t="str">
        <x:f>IF(AND(L11739&lt;=TOTAL_BED_CAP,N11739&lt;=TEMP_WORKER_CAP),"YES","NO")</x:f>
        <x:v>NO</x:v>
      </x:c>
      <x:c r="T11739" s="139" t="n">
        <x:f>IF(S11739="YES",R11739,-1E+99)</x:f>
        <x:v>-1e+99</x:v>
      </x:c>
    </x:row>
    <x:row r="11740">
      <x:c r="A11740" s="139"/>
      <x:c r="B11740" s="139"/>
      <x:c r="C11740" s="139"/>
      <x:c r="D11740" s="139"/>
      <x:c r="E11740" s="139"/>
      <x:c r="F11740" s="139"/>
      <x:c r="G11740" s="139"/>
      <x:c r="H11740" s="139"/>
      <x:c r="I11740" s="266" t="n">
        <x:f>INT((ROW()-ROW($I$46))/((CARROT_CAP+1)*(MESCLUN_CAP+1)))</x:f>
        <x:v>17</x:v>
      </x:c>
      <x:c r="J11740" s="266" t="n">
        <x:f>MOD(INT((ROW()-ROW($I$46))/(MESCLUN_CAP+1)),CARROT_CAP+1)</x:f>
        <x:v>20</x:v>
      </x:c>
      <x:c r="K11740" s="266" t="n">
        <x:f>MOD(ROW()-ROW($I$46),MESCLUN_CAP+1)</x:f>
        <x:v>7</x:v>
      </x:c>
      <x:c r="L11740" s="266" t="n">
        <x:f>SUM(I11740:K11740)</x:f>
        <x:v>44</x:v>
      </x:c>
      <x:c r="M11740" s="267" t="n">
        <x:f>I11740*TOMATO_HOURS*WEEKS*(1+TOMATO_DIM)^I11740+J11740*CARROT_HOURS*WEEKS*(1+CARROT_DIM)^J11740+K11740*MESCLUN_HOURS*WEEKS*(1+MESCLUN_DIM)^K11740</x:f>
        <x:v>9060.127298358771</x:v>
      </x:c>
      <x:c r="N11740" s="267" t="n">
        <x:f>MAX(M11740-FARMER_HOURS,0)/TEMP_HOURS_PER_WORKER</x:f>
        <x:v>5.7917550683047025</x:v>
      </x:c>
      <x:c r="O11740" s="268" t="n">
        <x:f>I11740*TOMATO_PRICE+J11740*CARROT_PRICE+K11740*MESCLUN_PRICE</x:f>
        <x:v>210380</x:v>
      </x:c>
      <x:c r="P11740" s="268" t="n">
        <x:f>I11740*TOMATO_FERTILIZER+J11740*CARROT_FERTILIZER+K11740*MESCLUN_FERTILIZER</x:f>
        <x:v>29920</x:v>
      </x:c>
      <x:c r="Q11740" s="268" t="n">
        <x:f>MIN(M11740,FARMER_HOURS)*FARMER_RATE+MAX(M11740-FARMER_HOURS,0)*TEMP_RATE</x:f>
        <x:v>169793.87670761754</x:v>
      </x:c>
      <x:c r="R11740" s="268" t="n">
        <x:f>O11740-P11740-Q11740-FIXED_COST</x:f>
        <x:v>-9333.876707617543</x:v>
      </x:c>
      <x:c r="S11740" s="139" t="str">
        <x:f>IF(AND(L11740&lt;=TOTAL_BED_CAP,N11740&lt;=TEMP_WORKER_CAP),"YES","NO")</x:f>
        <x:v>NO</x:v>
      </x:c>
      <x:c r="T11740" s="139" t="n">
        <x:f>IF(S11740="YES",R11740,-1E+99)</x:f>
        <x:v>-1e+99</x:v>
      </x:c>
    </x:row>
    <x:row r="11741">
      <x:c r="A11741" s="139"/>
      <x:c r="B11741" s="139"/>
      <x:c r="C11741" s="139"/>
      <x:c r="D11741" s="139"/>
      <x:c r="E11741" s="139"/>
      <x:c r="F11741" s="139"/>
      <x:c r="G11741" s="139"/>
      <x:c r="H11741" s="139"/>
      <x:c r="I11741" s="266" t="n">
        <x:f>INT((ROW()-ROW($I$46))/((CARROT_CAP+1)*(MESCLUN_CAP+1)))</x:f>
        <x:v>17</x:v>
      </x:c>
      <x:c r="J11741" s="266" t="n">
        <x:f>MOD(INT((ROW()-ROW($I$46))/(MESCLUN_CAP+1)),CARROT_CAP+1)</x:f>
        <x:v>20</x:v>
      </x:c>
      <x:c r="K11741" s="266" t="n">
        <x:f>MOD(ROW()-ROW($I$46),MESCLUN_CAP+1)</x:f>
        <x:v>8</x:v>
      </x:c>
      <x:c r="L11741" s="266" t="n">
        <x:f>SUM(I11741:K11741)</x:f>
        <x:v>45</x:v>
      </x:c>
      <x:c r="M11741" s="267" t="n">
        <x:f>I11741*TOMATO_HOURS*WEEKS*(1+TOMATO_DIM)^I11741+J11741*CARROT_HOURS*WEEKS*(1+CARROT_DIM)^J11741+K11741*MESCLUN_HOURS*WEEKS*(1+MESCLUN_DIM)^K11741</x:f>
        <x:v>9114.124396638752</x:v>
      </x:c>
      <x:c r="N11741" s="267" t="n">
        <x:f>MAX(M11741-FARMER_HOURS,0)/TEMP_HOURS_PER_WORKER</x:f>
        <x:v>5.829253053221356</x:v>
      </x:c>
      <x:c r="O11741" s="268" t="n">
        <x:f>I11741*TOMATO_PRICE+J11741*CARROT_PRICE+K11741*MESCLUN_PRICE</x:f>
        <x:v>213080</x:v>
      </x:c>
      <x:c r="P11741" s="268" t="n">
        <x:f>I11741*TOMATO_FERTILIZER+J11741*CARROT_FERTILIZER+K11741*MESCLUN_FERTILIZER</x:f>
        <x:v>30800</x:v>
      </x:c>
      <x:c r="Q11741" s="268" t="n">
        <x:f>MIN(M11741,FARMER_HOURS)*FARMER_RATE+MAX(M11741-FARMER_HOURS,0)*TEMP_RATE</x:f>
        <x:v>170731.3263305339</x:v>
      </x:c>
      <x:c r="R11741" s="268" t="n">
        <x:f>O11741-P11741-Q11741-FIXED_COST</x:f>
        <x:v>-8451.326330533891</x:v>
      </x:c>
      <x:c r="S11741" s="139" t="str">
        <x:f>IF(AND(L11741&lt;=TOTAL_BED_CAP,N11741&lt;=TEMP_WORKER_CAP),"YES","NO")</x:f>
        <x:v>NO</x:v>
      </x:c>
      <x:c r="T11741" s="139" t="n">
        <x:f>IF(S11741="YES",R11741,-1E+99)</x:f>
        <x:v>-1e+99</x:v>
      </x:c>
    </x:row>
    <x:row r="11742">
      <x:c r="A11742" s="139"/>
      <x:c r="B11742" s="139"/>
      <x:c r="C11742" s="139"/>
      <x:c r="D11742" s="139"/>
      <x:c r="E11742" s="139"/>
      <x:c r="F11742" s="139"/>
      <x:c r="G11742" s="139"/>
      <x:c r="H11742" s="139"/>
      <x:c r="I11742" s="266" t="n">
        <x:f>INT((ROW()-ROW($I$46))/((CARROT_CAP+1)*(MESCLUN_CAP+1)))</x:f>
        <x:v>17</x:v>
      </x:c>
      <x:c r="J11742" s="266" t="n">
        <x:f>MOD(INT((ROW()-ROW($I$46))/(MESCLUN_CAP+1)),CARROT_CAP+1)</x:f>
        <x:v>20</x:v>
      </x:c>
      <x:c r="K11742" s="266" t="n">
        <x:f>MOD(ROW()-ROW($I$46),MESCLUN_CAP+1)</x:f>
        <x:v>9</x:v>
      </x:c>
      <x:c r="L11742" s="266" t="n">
        <x:f>SUM(I11742:K11742)</x:f>
        <x:v>46</x:v>
      </x:c>
      <x:c r="M11742" s="267" t="n">
        <x:f>I11742*TOMATO_HOURS*WEEKS*(1+TOMATO_DIM)^I11742+J11742*CARROT_HOURS*WEEKS*(1+CARROT_DIM)^J11742+K11742*MESCLUN_HOURS*WEEKS*(1+MESCLUN_DIM)^K11742</x:f>
        <x:v>9169.417732079146</x:v>
      </x:c>
      <x:c r="N11742" s="267" t="n">
        <x:f>MAX(M11742-FARMER_HOURS,0)/TEMP_HOURS_PER_WORKER</x:f>
        <x:v>5.86765120283274</x:v>
      </x:c>
      <x:c r="O11742" s="268" t="n">
        <x:f>I11742*TOMATO_PRICE+J11742*CARROT_PRICE+K11742*MESCLUN_PRICE</x:f>
        <x:v>215780</x:v>
      </x:c>
      <x:c r="P11742" s="268" t="n">
        <x:f>I11742*TOMATO_FERTILIZER+J11742*CARROT_FERTILIZER+K11742*MESCLUN_FERTILIZER</x:f>
        <x:v>31680</x:v>
      </x:c>
      <x:c r="Q11742" s="268" t="n">
        <x:f>MIN(M11742,FARMER_HOURS)*FARMER_RATE+MAX(M11742-FARMER_HOURS,0)*TEMP_RATE</x:f>
        <x:v>171691.2800708185</x:v>
      </x:c>
      <x:c r="R11742" s="268" t="n">
        <x:f>O11742-P11742-Q11742-FIXED_COST</x:f>
        <x:v>-7591.280070818495</x:v>
      </x:c>
      <x:c r="S11742" s="139" t="str">
        <x:f>IF(AND(L11742&lt;=TOTAL_BED_CAP,N11742&lt;=TEMP_WORKER_CAP),"YES","NO")</x:f>
        <x:v>NO</x:v>
      </x:c>
      <x:c r="T11742" s="139" t="n">
        <x:f>IF(S11742="YES",R11742,-1E+99)</x:f>
        <x:v>-1e+99</x:v>
      </x:c>
    </x:row>
    <x:row r="11743">
      <x:c r="A11743" s="139"/>
      <x:c r="B11743" s="139"/>
      <x:c r="C11743" s="139"/>
      <x:c r="D11743" s="139"/>
      <x:c r="E11743" s="139"/>
      <x:c r="F11743" s="139"/>
      <x:c r="G11743" s="139"/>
      <x:c r="H11743" s="139"/>
      <x:c r="I11743" s="266" t="n">
        <x:f>INT((ROW()-ROW($I$46))/((CARROT_CAP+1)*(MESCLUN_CAP+1)))</x:f>
        <x:v>17</x:v>
      </x:c>
      <x:c r="J11743" s="266" t="n">
        <x:f>MOD(INT((ROW()-ROW($I$46))/(MESCLUN_CAP+1)),CARROT_CAP+1)</x:f>
        <x:v>20</x:v>
      </x:c>
      <x:c r="K11743" s="266" t="n">
        <x:f>MOD(ROW()-ROW($I$46),MESCLUN_CAP+1)</x:f>
        <x:v>10</x:v>
      </x:c>
      <x:c r="L11743" s="266" t="n">
        <x:f>SUM(I11743:K11743)</x:f>
        <x:v>47</x:v>
      </x:c>
      <x:c r="M11743" s="267" t="n">
        <x:f>I11743*TOMATO_HOURS*WEEKS*(1+TOMATO_DIM)^I11743+J11743*CARROT_HOURS*WEEKS*(1+CARROT_DIM)^J11743+K11743*MESCLUN_HOURS*WEEKS*(1+MESCLUN_DIM)^K11743</x:f>
        <x:v>9226.03127356236</x:v>
      </x:c>
      <x:c r="N11743" s="267" t="n">
        <x:f>MAX(M11743-FARMER_HOURS,0)/TEMP_HOURS_PER_WORKER</x:f>
        <x:v>5.906966162196083</x:v>
      </x:c>
      <x:c r="O11743" s="268" t="n">
        <x:f>I11743*TOMATO_PRICE+J11743*CARROT_PRICE+K11743*MESCLUN_PRICE</x:f>
        <x:v>218480</x:v>
      </x:c>
      <x:c r="P11743" s="268" t="n">
        <x:f>I11743*TOMATO_FERTILIZER+J11743*CARROT_FERTILIZER+K11743*MESCLUN_FERTILIZER</x:f>
        <x:v>32560</x:v>
      </x:c>
      <x:c r="Q11743" s="268" t="n">
        <x:f>MIN(M11743,FARMER_HOURS)*FARMER_RATE+MAX(M11743-FARMER_HOURS,0)*TEMP_RATE</x:f>
        <x:v>172674.15405490206</x:v>
      </x:c>
      <x:c r="R11743" s="268" t="n">
        <x:f>O11743-P11743-Q11743-FIXED_COST</x:f>
        <x:v>-6754.154054902057</x:v>
      </x:c>
      <x:c r="S11743" s="139" t="str">
        <x:f>IF(AND(L11743&lt;=TOTAL_BED_CAP,N11743&lt;=TEMP_WORKER_CAP),"YES","NO")</x:f>
        <x:v>NO</x:v>
      </x:c>
      <x:c r="T11743" s="139" t="n">
        <x:f>IF(S11743="YES",R11743,-1E+99)</x:f>
        <x:v>-1e+99</x:v>
      </x:c>
    </x:row>
    <x:row r="11744">
      <x:c r="A11744" s="139"/>
      <x:c r="B11744" s="139"/>
      <x:c r="C11744" s="139"/>
      <x:c r="D11744" s="139"/>
      <x:c r="E11744" s="139"/>
      <x:c r="F11744" s="139"/>
      <x:c r="G11744" s="139"/>
      <x:c r="H11744" s="139"/>
      <x:c r="I11744" s="266" t="n">
        <x:f>INT((ROW()-ROW($I$46))/((CARROT_CAP+1)*(MESCLUN_CAP+1)))</x:f>
        <x:v>17</x:v>
      </x:c>
      <x:c r="J11744" s="266" t="n">
        <x:f>MOD(INT((ROW()-ROW($I$46))/(MESCLUN_CAP+1)),CARROT_CAP+1)</x:f>
        <x:v>20</x:v>
      </x:c>
      <x:c r="K11744" s="266" t="n">
        <x:f>MOD(ROW()-ROW($I$46),MESCLUN_CAP+1)</x:f>
        <x:v>11</x:v>
      </x:c>
      <x:c r="L11744" s="266" t="n">
        <x:f>SUM(I11744:K11744)</x:f>
        <x:v>48</x:v>
      </x:c>
      <x:c r="M11744" s="267" t="n">
        <x:f>I11744*TOMATO_HOURS*WEEKS*(1+TOMATO_DIM)^I11744+J11744*CARROT_HOURS*WEEKS*(1+CARROT_DIM)^J11744+K11744*MESCLUN_HOURS*WEEKS*(1+MESCLUN_DIM)^K11744</x:f>
        <x:v>9283.989386655798</x:v>
      </x:c>
      <x:c r="N11744" s="267" t="n">
        <x:f>MAX(M11744-FARMER_HOURS,0)/TEMP_HOURS_PER_WORKER</x:f>
        <x:v>5.947214851844304</x:v>
      </x:c>
      <x:c r="O11744" s="268" t="n">
        <x:f>I11744*TOMATO_PRICE+J11744*CARROT_PRICE+K11744*MESCLUN_PRICE</x:f>
        <x:v>221180</x:v>
      </x:c>
      <x:c r="P11744" s="268" t="n">
        <x:f>I11744*TOMATO_FERTILIZER+J11744*CARROT_FERTILIZER+K11744*MESCLUN_FERTILIZER</x:f>
        <x:v>33440</x:v>
      </x:c>
      <x:c r="Q11744" s="268" t="n">
        <x:f>MIN(M11744,FARMER_HOURS)*FARMER_RATE+MAX(M11744-FARMER_HOURS,0)*TEMP_RATE</x:f>
        <x:v>173680.3712961076</x:v>
      </x:c>
      <x:c r="R11744" s="268" t="n">
        <x:f>O11744-P11744-Q11744-FIXED_COST</x:f>
        <x:v>-5940.371296107594</x:v>
      </x:c>
      <x:c r="S11744" s="139" t="str">
        <x:f>IF(AND(L11744&lt;=TOTAL_BED_CAP,N11744&lt;=TEMP_WORKER_CAP),"YES","NO")</x:f>
        <x:v>NO</x:v>
      </x:c>
      <x:c r="T11744" s="139" t="n">
        <x:f>IF(S11744="YES",R11744,-1E+99)</x:f>
        <x:v>-1e+99</x:v>
      </x:c>
    </x:row>
    <x:row r="11745">
      <x:c r="A11745" s="139"/>
      <x:c r="B11745" s="139"/>
      <x:c r="C11745" s="139"/>
      <x:c r="D11745" s="139"/>
      <x:c r="E11745" s="139"/>
      <x:c r="F11745" s="139"/>
      <x:c r="G11745" s="139"/>
      <x:c r="H11745" s="139"/>
      <x:c r="I11745" s="266" t="n">
        <x:f>INT((ROW()-ROW($I$46))/((CARROT_CAP+1)*(MESCLUN_CAP+1)))</x:f>
        <x:v>17</x:v>
      </x:c>
      <x:c r="J11745" s="266" t="n">
        <x:f>MOD(INT((ROW()-ROW($I$46))/(MESCLUN_CAP+1)),CARROT_CAP+1)</x:f>
        <x:v>20</x:v>
      </x:c>
      <x:c r="K11745" s="266" t="n">
        <x:f>MOD(ROW()-ROW($I$46),MESCLUN_CAP+1)</x:f>
        <x:v>12</x:v>
      </x:c>
      <x:c r="L11745" s="266" t="n">
        <x:f>SUM(I11745:K11745)</x:f>
        <x:v>49</x:v>
      </x:c>
      <x:c r="M11745" s="267" t="n">
        <x:f>I11745*TOMATO_HOURS*WEEKS*(1+TOMATO_DIM)^I11745+J11745*CARROT_HOURS*WEEKS*(1+CARROT_DIM)^J11745+K11745*MESCLUN_HOURS*WEEKS*(1+MESCLUN_DIM)^K11745</x:f>
        <x:v>9343.316839783862</x:v>
      </x:c>
      <x:c r="N11745" s="267" t="n">
        <x:f>MAX(M11745-FARMER_HOURS,0)/TEMP_HOURS_PER_WORKER</x:f>
        <x:v>5.988414472072126</x:v>
      </x:c>
      <x:c r="O11745" s="268" t="n">
        <x:f>I11745*TOMATO_PRICE+J11745*CARROT_PRICE+K11745*MESCLUN_PRICE</x:f>
        <x:v>223880</x:v>
      </x:c>
      <x:c r="P11745" s="268" t="n">
        <x:f>I11745*TOMATO_FERTILIZER+J11745*CARROT_FERTILIZER+K11745*MESCLUN_FERTILIZER</x:f>
        <x:v>34320</x:v>
      </x:c>
      <x:c r="Q11745" s="268" t="n">
        <x:f>MIN(M11745,FARMER_HOURS)*FARMER_RATE+MAX(M11745-FARMER_HOURS,0)*TEMP_RATE</x:f>
        <x:v>174710.36180180314</x:v>
      </x:c>
      <x:c r="R11745" s="268" t="n">
        <x:f>O11745-P11745-Q11745-FIXED_COST</x:f>
        <x:v>-5150.361801803141</x:v>
      </x:c>
      <x:c r="S11745" s="139" t="str">
        <x:f>IF(AND(L11745&lt;=TOTAL_BED_CAP,N11745&lt;=TEMP_WORKER_CAP),"YES","NO")</x:f>
        <x:v>NO</x:v>
      </x:c>
      <x:c r="T11745" s="139" t="n">
        <x:f>IF(S11745="YES",R11745,-1E+99)</x:f>
        <x:v>-1e+99</x:v>
      </x:c>
    </x:row>
    <x:row r="11746">
      <x:c r="A11746" s="139"/>
      <x:c r="B11746" s="139"/>
      <x:c r="C11746" s="139"/>
      <x:c r="D11746" s="139"/>
      <x:c r="E11746" s="139"/>
      <x:c r="F11746" s="139"/>
      <x:c r="G11746" s="139"/>
      <x:c r="H11746" s="139"/>
      <x:c r="I11746" s="266" t="n">
        <x:f>INT((ROW()-ROW($I$46))/((CARROT_CAP+1)*(MESCLUN_CAP+1)))</x:f>
        <x:v>17</x:v>
      </x:c>
      <x:c r="J11746" s="266" t="n">
        <x:f>MOD(INT((ROW()-ROW($I$46))/(MESCLUN_CAP+1)),CARROT_CAP+1)</x:f>
        <x:v>20</x:v>
      </x:c>
      <x:c r="K11746" s="266" t="n">
        <x:f>MOD(ROW()-ROW($I$46),MESCLUN_CAP+1)</x:f>
        <x:v>13</x:v>
      </x:c>
      <x:c r="L11746" s="266" t="n">
        <x:f>SUM(I11746:K11746)</x:f>
        <x:v>50</x:v>
      </x:c>
      <x:c r="M11746" s="267" t="n">
        <x:f>I11746*TOMATO_HOURS*WEEKS*(1+TOMATO_DIM)^I11746+J11746*CARROT_HOURS*WEEKS*(1+CARROT_DIM)^J11746+K11746*MESCLUN_HOURS*WEEKS*(1+MESCLUN_DIM)^K11746</x:f>
        <x:v>9404.038810492246</x:v>
      </x:c>
      <x:c r="N11746" s="267" t="n">
        <x:f>MAX(M11746-FARMER_HOURS,0)/TEMP_HOURS_PER_WORKER</x:f>
        <x:v>6.030582507286282</x:v>
      </x:c>
      <x:c r="O11746" s="268" t="n">
        <x:f>I11746*TOMATO_PRICE+J11746*CARROT_PRICE+K11746*MESCLUN_PRICE</x:f>
        <x:v>226580</x:v>
      </x:c>
      <x:c r="P11746" s="268" t="n">
        <x:f>I11746*TOMATO_FERTILIZER+J11746*CARROT_FERTILIZER+K11746*MESCLUN_FERTILIZER</x:f>
        <x:v>35200</x:v>
      </x:c>
      <x:c r="Q11746" s="268" t="n">
        <x:f>MIN(M11746,FARMER_HOURS)*FARMER_RATE+MAX(M11746-FARMER_HOURS,0)*TEMP_RATE</x:f>
        <x:v>175764.56268215703</x:v>
      </x:c>
      <x:c r="R11746" s="268" t="n">
        <x:f>O11746-P11746-Q11746-FIXED_COST</x:f>
        <x:v>-4384.562682157033</x:v>
      </x:c>
      <x:c r="S11746" s="139" t="str">
        <x:f>IF(AND(L11746&lt;=TOTAL_BED_CAP,N11746&lt;=TEMP_WORKER_CAP),"YES","NO")</x:f>
        <x:v>NO</x:v>
      </x:c>
      <x:c r="T11746" s="139" t="n">
        <x:f>IF(S11746="YES",R11746,-1E+99)</x:f>
        <x:v>-1e+99</x:v>
      </x:c>
    </x:row>
    <x:row r="11747">
      <x:c r="A11747" s="139"/>
      <x:c r="B11747" s="139"/>
      <x:c r="C11747" s="139"/>
      <x:c r="D11747" s="139"/>
      <x:c r="E11747" s="139"/>
      <x:c r="F11747" s="139"/>
      <x:c r="G11747" s="139"/>
      <x:c r="H11747" s="139"/>
      <x:c r="I11747" s="266" t="n">
        <x:f>INT((ROW()-ROW($I$46))/((CARROT_CAP+1)*(MESCLUN_CAP+1)))</x:f>
        <x:v>17</x:v>
      </x:c>
      <x:c r="J11747" s="266" t="n">
        <x:f>MOD(INT((ROW()-ROW($I$46))/(MESCLUN_CAP+1)),CARROT_CAP+1)</x:f>
        <x:v>20</x:v>
      </x:c>
      <x:c r="K11747" s="266" t="n">
        <x:f>MOD(ROW()-ROW($I$46),MESCLUN_CAP+1)</x:f>
        <x:v>14</x:v>
      </x:c>
      <x:c r="L11747" s="266" t="n">
        <x:f>SUM(I11747:K11747)</x:f>
        <x:v>51</x:v>
      </x:c>
      <x:c r="M11747" s="267" t="n">
        <x:f>I11747*TOMATO_HOURS*WEEKS*(1+TOMATO_DIM)^I11747+J11747*CARROT_HOURS*WEEKS*(1+CARROT_DIM)^J11747+K11747*MESCLUN_HOURS*WEEKS*(1+MESCLUN_DIM)^K11747</x:f>
        <x:v>9466.180891805907</x:v>
      </x:c>
      <x:c r="N11747" s="267" t="n">
        <x:f>MAX(M11747-FARMER_HOURS,0)/TEMP_HOURS_PER_WORKER</x:f>
        <x:v>6.073736730420769</x:v>
      </x:c>
      <x:c r="O11747" s="268" t="n">
        <x:f>I11747*TOMATO_PRICE+J11747*CARROT_PRICE+K11747*MESCLUN_PRICE</x:f>
        <x:v>229280</x:v>
      </x:c>
      <x:c r="P11747" s="268" t="n">
        <x:f>I11747*TOMATO_FERTILIZER+J11747*CARROT_FERTILIZER+K11747*MESCLUN_FERTILIZER</x:f>
        <x:v>36080</x:v>
      </x:c>
      <x:c r="Q11747" s="268" t="n">
        <x:f>MIN(M11747,FARMER_HOURS)*FARMER_RATE+MAX(M11747-FARMER_HOURS,0)*TEMP_RATE</x:f>
        <x:v>176843.41826051922</x:v>
      </x:c>
      <x:c r="R11747" s="268" t="n">
        <x:f>O11747-P11747-Q11747-FIXED_COST</x:f>
        <x:v>-3643.418260519218</x:v>
      </x:c>
      <x:c r="S11747" s="139" t="str">
        <x:f>IF(AND(L11747&lt;=TOTAL_BED_CAP,N11747&lt;=TEMP_WORKER_CAP),"YES","NO")</x:f>
        <x:v>NO</x:v>
      </x:c>
      <x:c r="T11747" s="139" t="n">
        <x:f>IF(S11747="YES",R11747,-1E+99)</x:f>
        <x:v>-1e+99</x:v>
      </x:c>
    </x:row>
    <x:row r="11748">
      <x:c r="A11748" s="139"/>
      <x:c r="B11748" s="139"/>
      <x:c r="C11748" s="139"/>
      <x:c r="D11748" s="139"/>
      <x:c r="E11748" s="139"/>
      <x:c r="F11748" s="139"/>
      <x:c r="G11748" s="139"/>
      <x:c r="H11748" s="139"/>
      <x:c r="I11748" s="266" t="n">
        <x:f>INT((ROW()-ROW($I$46))/((CARROT_CAP+1)*(MESCLUN_CAP+1)))</x:f>
        <x:v>17</x:v>
      </x:c>
      <x:c r="J11748" s="266" t="n">
        <x:f>MOD(INT((ROW()-ROW($I$46))/(MESCLUN_CAP+1)),CARROT_CAP+1)</x:f>
        <x:v>20</x:v>
      </x:c>
      <x:c r="K11748" s="266" t="n">
        <x:f>MOD(ROW()-ROW($I$46),MESCLUN_CAP+1)</x:f>
        <x:v>15</x:v>
      </x:c>
      <x:c r="L11748" s="266" t="n">
        <x:f>SUM(I11748:K11748)</x:f>
        <x:v>52</x:v>
      </x:c>
      <x:c r="M11748" s="267" t="n">
        <x:f>I11748*TOMATO_HOURS*WEEKS*(1+TOMATO_DIM)^I11748+J11748*CARROT_HOURS*WEEKS*(1+CARROT_DIM)^J11748+K11748*MESCLUN_HOURS*WEEKS*(1+MESCLUN_DIM)^K11748</x:f>
        <x:v>9529.769098682054</x:v>
      </x:c>
      <x:c r="N11748" s="267" t="n">
        <x:f>MAX(M11748-FARMER_HOURS,0)/TEMP_HOURS_PER_WORKER</x:f>
        <x:v>6.117895207418093</x:v>
      </x:c>
      <x:c r="O11748" s="268" t="n">
        <x:f>I11748*TOMATO_PRICE+J11748*CARROT_PRICE+K11748*MESCLUN_PRICE</x:f>
        <x:v>231980</x:v>
      </x:c>
      <x:c r="P11748" s="268" t="n">
        <x:f>I11748*TOMATO_FERTILIZER+J11748*CARROT_FERTILIZER+K11748*MESCLUN_FERTILIZER</x:f>
        <x:v>36960</x:v>
      </x:c>
      <x:c r="Q11748" s="268" t="n">
        <x:f>MIN(M11748,FARMER_HOURS)*FARMER_RATE+MAX(M11748-FARMER_HOURS,0)*TEMP_RATE</x:f>
        <x:v>177947.38018545232</x:v>
      </x:c>
      <x:c r="R11748" s="268" t="n">
        <x:f>O11748-P11748-Q11748-FIXED_COST</x:f>
        <x:v>-2927.380185452319</x:v>
      </x:c>
      <x:c r="S11748" s="139" t="str">
        <x:f>IF(AND(L11748&lt;=TOTAL_BED_CAP,N11748&lt;=TEMP_WORKER_CAP),"YES","NO")</x:f>
        <x:v>NO</x:v>
      </x:c>
      <x:c r="T11748" s="139" t="n">
        <x:f>IF(S11748="YES",R11748,-1E+99)</x:f>
        <x:v>-1e+99</x:v>
      </x:c>
    </x:row>
    <x:row r="11749">
      <x:c r="A11749" s="139"/>
      <x:c r="B11749" s="139"/>
      <x:c r="C11749" s="139"/>
      <x:c r="D11749" s="139"/>
      <x:c r="E11749" s="139"/>
      <x:c r="F11749" s="139"/>
      <x:c r="G11749" s="139"/>
      <x:c r="H11749" s="139"/>
      <x:c r="I11749" s="266" t="n">
        <x:f>INT((ROW()-ROW($I$46))/((CARROT_CAP+1)*(MESCLUN_CAP+1)))</x:f>
        <x:v>17</x:v>
      </x:c>
      <x:c r="J11749" s="266" t="n">
        <x:f>MOD(INT((ROW()-ROW($I$46))/(MESCLUN_CAP+1)),CARROT_CAP+1)</x:f>
        <x:v>20</x:v>
      </x:c>
      <x:c r="K11749" s="266" t="n">
        <x:f>MOD(ROW()-ROW($I$46),MESCLUN_CAP+1)</x:f>
        <x:v>16</x:v>
      </x:c>
      <x:c r="L11749" s="266" t="n">
        <x:f>SUM(I11749:K11749)</x:f>
        <x:v>53</x:v>
      </x:c>
      <x:c r="M11749" s="267" t="n">
        <x:f>I11749*TOMATO_HOURS*WEEKS*(1+TOMATO_DIM)^I11749+J11749*CARROT_HOURS*WEEKS*(1+CARROT_DIM)^J11749+K11749*MESCLUN_HOURS*WEEKS*(1+MESCLUN_DIM)^K11749</x:f>
        <x:v>9594.829874559542</x:v>
      </x:c>
      <x:c r="N11749" s="267" t="n">
        <x:f>MAX(M11749-FARMER_HOURS,0)/TEMP_HOURS_PER_WORKER</x:f>
        <x:v>6.16307630177746</x:v>
      </x:c>
      <x:c r="O11749" s="268" t="n">
        <x:f>I11749*TOMATO_PRICE+J11749*CARROT_PRICE+K11749*MESCLUN_PRICE</x:f>
        <x:v>234680</x:v>
      </x:c>
      <x:c r="P11749" s="268" t="n">
        <x:f>I11749*TOMATO_FERTILIZER+J11749*CARROT_FERTILIZER+K11749*MESCLUN_FERTILIZER</x:f>
        <x:v>37840</x:v>
      </x:c>
      <x:c r="Q11749" s="268" t="n">
        <x:f>MIN(M11749,FARMER_HOURS)*FARMER_RATE+MAX(M11749-FARMER_HOURS,0)*TEMP_RATE</x:f>
        <x:v>179076.9075444365</x:v>
      </x:c>
      <x:c r="R11749" s="268" t="n">
        <x:f>O11749-P11749-Q11749-FIXED_COST</x:f>
        <x:v>-2236.907544436486</x:v>
      </x:c>
      <x:c r="S11749" s="139" t="str">
        <x:f>IF(AND(L11749&lt;=TOTAL_BED_CAP,N11749&lt;=TEMP_WORKER_CAP),"YES","NO")</x:f>
        <x:v>NO</x:v>
      </x:c>
      <x:c r="T11749" s="139" t="n">
        <x:f>IF(S11749="YES",R11749,-1E+99)</x:f>
        <x:v>-1e+99</x:v>
      </x:c>
    </x:row>
    <x:row r="11750">
      <x:c r="A11750" s="139"/>
      <x:c r="B11750" s="139"/>
      <x:c r="C11750" s="139"/>
      <x:c r="D11750" s="139"/>
      <x:c r="E11750" s="139"/>
      <x:c r="F11750" s="139"/>
      <x:c r="G11750" s="139"/>
      <x:c r="H11750" s="139"/>
      <x:c r="I11750" s="266" t="n">
        <x:f>INT((ROW()-ROW($I$46))/((CARROT_CAP+1)*(MESCLUN_CAP+1)))</x:f>
        <x:v>17</x:v>
      </x:c>
      <x:c r="J11750" s="266" t="n">
        <x:f>MOD(INT((ROW()-ROW($I$46))/(MESCLUN_CAP+1)),CARROT_CAP+1)</x:f>
        <x:v>20</x:v>
      </x:c>
      <x:c r="K11750" s="266" t="n">
        <x:f>MOD(ROW()-ROW($I$46),MESCLUN_CAP+1)</x:f>
        <x:v>17</x:v>
      </x:c>
      <x:c r="L11750" s="266" t="n">
        <x:f>SUM(I11750:K11750)</x:f>
        <x:v>54</x:v>
      </x:c>
      <x:c r="M11750" s="267" t="n">
        <x:f>I11750*TOMATO_HOURS*WEEKS*(1+TOMATO_DIM)^I11750+J11750*CARROT_HOURS*WEEKS*(1+CARROT_DIM)^J11750+K11750*MESCLUN_HOURS*WEEKS*(1+MESCLUN_DIM)^K11750</x:f>
        <x:v>9661.390098006083</x:v>
      </x:c>
      <x:c r="N11750" s="267" t="n">
        <x:f>MAX(M11750-FARMER_HOURS,0)/TEMP_HOURS_PER_WORKER</x:f>
        <x:v>6.209298679170891</x:v>
      </x:c>
      <x:c r="O11750" s="268" t="n">
        <x:f>I11750*TOMATO_PRICE+J11750*CARROT_PRICE+K11750*MESCLUN_PRICE</x:f>
        <x:v>237380</x:v>
      </x:c>
      <x:c r="P11750" s="268" t="n">
        <x:f>I11750*TOMATO_FERTILIZER+J11750*CARROT_FERTILIZER+K11750*MESCLUN_FERTILIZER</x:f>
        <x:v>38720</x:v>
      </x:c>
      <x:c r="Q11750" s="268" t="n">
        <x:f>MIN(M11750,FARMER_HOURS)*FARMER_RATE+MAX(M11750-FARMER_HOURS,0)*TEMP_RATE</x:f>
        <x:v>180232.46697927226</x:v>
      </x:c>
      <x:c r="R11750" s="268" t="n">
        <x:f>O11750-P11750-Q11750-FIXED_COST</x:f>
        <x:v>-1572.4669792722561</x:v>
      </x:c>
      <x:c r="S11750" s="139" t="str">
        <x:f>IF(AND(L11750&lt;=TOTAL_BED_CAP,N11750&lt;=TEMP_WORKER_CAP),"YES","NO")</x:f>
        <x:v>NO</x:v>
      </x:c>
      <x:c r="T11750" s="139" t="n">
        <x:f>IF(S11750="YES",R11750,-1E+99)</x:f>
        <x:v>-1e+99</x:v>
      </x:c>
    </x:row>
    <x:row r="11751">
      <x:c r="A11751" s="139"/>
      <x:c r="B11751" s="139"/>
      <x:c r="C11751" s="139"/>
      <x:c r="D11751" s="139"/>
      <x:c r="E11751" s="139"/>
      <x:c r="F11751" s="139"/>
      <x:c r="G11751" s="139"/>
      <x:c r="H11751" s="139"/>
      <x:c r="I11751" s="266" t="n">
        <x:f>INT((ROW()-ROW($I$46))/((CARROT_CAP+1)*(MESCLUN_CAP+1)))</x:f>
        <x:v>17</x:v>
      </x:c>
      <x:c r="J11751" s="266" t="n">
        <x:f>MOD(INT((ROW()-ROW($I$46))/(MESCLUN_CAP+1)),CARROT_CAP+1)</x:f>
        <x:v>20</x:v>
      </x:c>
      <x:c r="K11751" s="266" t="n">
        <x:f>MOD(ROW()-ROW($I$46),MESCLUN_CAP+1)</x:f>
        <x:v>18</x:v>
      </x:c>
      <x:c r="L11751" s="266" t="n">
        <x:f>SUM(I11751:K11751)</x:f>
        <x:v>55</x:v>
      </x:c>
      <x:c r="M11751" s="267" t="n">
        <x:f>I11751*TOMATO_HOURS*WEEKS*(1+TOMATO_DIM)^I11751+J11751*CARROT_HOURS*WEEKS*(1+CARROT_DIM)^J11751+K11751*MESCLUN_HOURS*WEEKS*(1+MESCLUN_DIM)^K11751</x:f>
        <x:v>9729.47708946467</x:v>
      </x:c>
      <x:c r="N11751" s="267" t="n">
        <x:f>MAX(M11751-FARMER_HOURS,0)/TEMP_HOURS_PER_WORKER</x:f>
        <x:v>6.256581312128243</x:v>
      </x:c>
      <x:c r="O11751" s="268" t="n">
        <x:f>I11751*TOMATO_PRICE+J11751*CARROT_PRICE+K11751*MESCLUN_PRICE</x:f>
        <x:v>240080</x:v>
      </x:c>
      <x:c r="P11751" s="268" t="n">
        <x:f>I11751*TOMATO_FERTILIZER+J11751*CARROT_FERTILIZER+K11751*MESCLUN_FERTILIZER</x:f>
        <x:v>39600</x:v>
      </x:c>
      <x:c r="Q11751" s="268" t="n">
        <x:f>MIN(M11751,FARMER_HOURS)*FARMER_RATE+MAX(M11751-FARMER_HOURS,0)*TEMP_RATE</x:f>
        <x:v>181414.53280320606</x:v>
      </x:c>
      <x:c r="R11751" s="268" t="n">
        <x:f>O11751-P11751-Q11751-FIXED_COST</x:f>
        <x:v>-934.5328032060643</x:v>
      </x:c>
      <x:c r="S11751" s="139" t="str">
        <x:f>IF(AND(L11751&lt;=TOTAL_BED_CAP,N11751&lt;=TEMP_WORKER_CAP),"YES","NO")</x:f>
        <x:v>NO</x:v>
      </x:c>
      <x:c r="T11751" s="139" t="n">
        <x:f>IF(S11751="YES",R11751,-1E+99)</x:f>
        <x:v>-1e+99</x:v>
      </x:c>
    </x:row>
    <x:row r="11752">
      <x:c r="A11752" s="139"/>
      <x:c r="B11752" s="139"/>
      <x:c r="C11752" s="139"/>
      <x:c r="D11752" s="139"/>
      <x:c r="E11752" s="139"/>
      <x:c r="F11752" s="139"/>
      <x:c r="G11752" s="139"/>
      <x:c r="H11752" s="139"/>
      <x:c r="I11752" s="266" t="n">
        <x:f>INT((ROW()-ROW($I$46))/((CARROT_CAP+1)*(MESCLUN_CAP+1)))</x:f>
        <x:v>17</x:v>
      </x:c>
      <x:c r="J11752" s="266" t="n">
        <x:f>MOD(INT((ROW()-ROW($I$46))/(MESCLUN_CAP+1)),CARROT_CAP+1)</x:f>
        <x:v>20</x:v>
      </x:c>
      <x:c r="K11752" s="266" t="n">
        <x:f>MOD(ROW()-ROW($I$46),MESCLUN_CAP+1)</x:f>
        <x:v>19</x:v>
      </x:c>
      <x:c r="L11752" s="266" t="n">
        <x:f>SUM(I11752:K11752)</x:f>
        <x:v>56</x:v>
      </x:c>
      <x:c r="M11752" s="267" t="n">
        <x:f>I11752*TOMATO_HOURS*WEEKS*(1+TOMATO_DIM)^I11752+J11752*CARROT_HOURS*WEEKS*(1+CARROT_DIM)^J11752+K11752*MESCLUN_HOURS*WEEKS*(1+MESCLUN_DIM)^K11752</x:f>
        <x:v>9799.118618100692</x:v>
      </x:c>
      <x:c r="N11752" s="267" t="n">
        <x:f>MAX(M11752-FARMER_HOURS,0)/TEMP_HOURS_PER_WORKER</x:f>
        <x:v>6.3049434847921475</x:v>
      </x:c>
      <x:c r="O11752" s="268" t="n">
        <x:f>I11752*TOMATO_PRICE+J11752*CARROT_PRICE+K11752*MESCLUN_PRICE</x:f>
        <x:v>242780</x:v>
      </x:c>
      <x:c r="P11752" s="268" t="n">
        <x:f>I11752*TOMATO_FERTILIZER+J11752*CARROT_FERTILIZER+K11752*MESCLUN_FERTILIZER</x:f>
        <x:v>40480</x:v>
      </x:c>
      <x:c r="Q11752" s="268" t="n">
        <x:f>MIN(M11752,FARMER_HOURS)*FARMER_RATE+MAX(M11752-FARMER_HOURS,0)*TEMP_RATE</x:f>
        <x:v>182623.58711980368</x:v>
      </x:c>
      <x:c r="R11752" s="268" t="n">
        <x:f>O11752-P11752-Q11752-FIXED_COST</x:f>
        <x:v>-323.5871198036766</x:v>
      </x:c>
      <x:c r="S11752" s="139" t="str">
        <x:f>IF(AND(L11752&lt;=TOTAL_BED_CAP,N11752&lt;=TEMP_WORKER_CAP),"YES","NO")</x:f>
        <x:v>NO</x:v>
      </x:c>
      <x:c r="T11752" s="139" t="n">
        <x:f>IF(S11752="YES",R11752,-1E+99)</x:f>
        <x:v>-1e+99</x:v>
      </x:c>
    </x:row>
    <x:row r="11753">
      <x:c r="A11753" s="139"/>
      <x:c r="B11753" s="139"/>
      <x:c r="C11753" s="139"/>
      <x:c r="D11753" s="139"/>
      <x:c r="E11753" s="139"/>
      <x:c r="F11753" s="139"/>
      <x:c r="G11753" s="139"/>
      <x:c r="H11753" s="139"/>
      <x:c r="I11753" s="266" t="n">
        <x:f>INT((ROW()-ROW($I$46))/((CARROT_CAP+1)*(MESCLUN_CAP+1)))</x:f>
        <x:v>17</x:v>
      </x:c>
      <x:c r="J11753" s="266" t="n">
        <x:f>MOD(INT((ROW()-ROW($I$46))/(MESCLUN_CAP+1)),CARROT_CAP+1)</x:f>
        <x:v>20</x:v>
      </x:c>
      <x:c r="K11753" s="266" t="n">
        <x:f>MOD(ROW()-ROW($I$46),MESCLUN_CAP+1)</x:f>
        <x:v>20</x:v>
      </x:c>
      <x:c r="L11753" s="266" t="n">
        <x:f>SUM(I11753:K11753)</x:f>
        <x:v>57</x:v>
      </x:c>
      <x:c r="M11753" s="267" t="n">
        <x:f>I11753*TOMATO_HOURS*WEEKS*(1+TOMATO_DIM)^I11753+J11753*CARROT_HOURS*WEEKS*(1+CARROT_DIM)^J11753+K11753*MESCLUN_HOURS*WEEKS*(1+MESCLUN_DIM)^K11753</x:f>
        <x:v>9870.342908751169</x:v>
      </x:c>
      <x:c r="N11753" s="267" t="n">
        <x:f>MAX(M11753-FARMER_HOURS,0)/TEMP_HOURS_PER_WORKER</x:f>
        <x:v>6.354404797743867</x:v>
      </x:c>
      <x:c r="O11753" s="268" t="n">
        <x:f>I11753*TOMATO_PRICE+J11753*CARROT_PRICE+K11753*MESCLUN_PRICE</x:f>
        <x:v>245480</x:v>
      </x:c>
      <x:c r="P11753" s="268" t="n">
        <x:f>I11753*TOMATO_FERTILIZER+J11753*CARROT_FERTILIZER+K11753*MESCLUN_FERTILIZER</x:f>
        <x:v>41360</x:v>
      </x:c>
      <x:c r="Q11753" s="268" t="n">
        <x:f>MIN(M11753,FARMER_HOURS)*FARMER_RATE+MAX(M11753-FARMER_HOURS,0)*TEMP_RATE</x:f>
        <x:v>183860.11994359668</x:v>
      </x:c>
      <x:c r="R11753" s="268" t="n">
        <x:f>O11753-P11753-Q11753-FIXED_COST</x:f>
        <x:v>259.8800564033154</x:v>
      </x:c>
      <x:c r="S11753" s="139" t="str">
        <x:f>IF(AND(L11753&lt;=TOTAL_BED_CAP,N11753&lt;=TEMP_WORKER_CAP),"YES","NO")</x:f>
        <x:v>NO</x:v>
      </x:c>
      <x:c r="T11753" s="139" t="n">
        <x:f>IF(S11753="YES",R11753,-1E+99)</x:f>
        <x:v>-1e+99</x:v>
      </x:c>
    </x:row>
    <x:row r="11754">
      <x:c r="A11754" s="139"/>
      <x:c r="B11754" s="139"/>
      <x:c r="C11754" s="139"/>
      <x:c r="D11754" s="139"/>
      <x:c r="E11754" s="139"/>
      <x:c r="F11754" s="139"/>
      <x:c r="G11754" s="139"/>
      <x:c r="H11754" s="139"/>
      <x:c r="I11754" s="266" t="n">
        <x:f>INT((ROW()-ROW($I$46))/((CARROT_CAP+1)*(MESCLUN_CAP+1)))</x:f>
        <x:v>17</x:v>
      </x:c>
      <x:c r="J11754" s="266" t="n">
        <x:f>MOD(INT((ROW()-ROW($I$46))/(MESCLUN_CAP+1)),CARROT_CAP+1)</x:f>
        <x:v>20</x:v>
      </x:c>
      <x:c r="K11754" s="266" t="n">
        <x:f>MOD(ROW()-ROW($I$46),MESCLUN_CAP+1)</x:f>
        <x:v>21</x:v>
      </x:c>
      <x:c r="L11754" s="266" t="n">
        <x:f>SUM(I11754:K11754)</x:f>
        <x:v>58</x:v>
      </x:c>
      <x:c r="M11754" s="267" t="n">
        <x:f>I11754*TOMATO_HOURS*WEEKS*(1+TOMATO_DIM)^I11754+J11754*CARROT_HOURS*WEEKS*(1+CARROT_DIM)^J11754+K11754*MESCLUN_HOURS*WEEKS*(1+MESCLUN_DIM)^K11754</x:f>
        <x:v>9943.178648977613</x:v>
      </x:c>
      <x:c r="N11754" s="267" t="n">
        <x:f>MAX(M11754-FARMER_HOURS,0)/TEMP_HOURS_PER_WORKER</x:f>
        <x:v>6.40498517290112</x:v>
      </x:c>
      <x:c r="O11754" s="268" t="n">
        <x:f>I11754*TOMATO_PRICE+J11754*CARROT_PRICE+K11754*MESCLUN_PRICE</x:f>
        <x:v>248180</x:v>
      </x:c>
      <x:c r="P11754" s="268" t="n">
        <x:f>I11754*TOMATO_FERTILIZER+J11754*CARROT_FERTILIZER+K11754*MESCLUN_FERTILIZER</x:f>
        <x:v>42240</x:v>
      </x:c>
      <x:c r="Q11754" s="268" t="n">
        <x:f>MIN(M11754,FARMER_HOURS)*FARMER_RATE+MAX(M11754-FARMER_HOURS,0)*TEMP_RATE</x:f>
        <x:v>185124.629322528</x:v>
      </x:c>
      <x:c r="R11754" s="268" t="n">
        <x:f>O11754-P11754-Q11754-FIXED_COST</x:f>
        <x:v>815.3706774720049</x:v>
      </x:c>
      <x:c r="S11754" s="139" t="str">
        <x:f>IF(AND(L11754&lt;=TOTAL_BED_CAP,N11754&lt;=TEMP_WORKER_CAP),"YES","NO")</x:f>
        <x:v>NO</x:v>
      </x:c>
      <x:c r="T11754" s="139" t="n">
        <x:f>IF(S11754="YES",R11754,-1E+99)</x:f>
        <x:v>-1e+99</x:v>
      </x:c>
    </x:row>
    <x:row r="11755">
      <x:c r="A11755" s="139"/>
      <x:c r="B11755" s="139"/>
      <x:c r="C11755" s="139"/>
      <x:c r="D11755" s="139"/>
      <x:c r="E11755" s="139"/>
      <x:c r="F11755" s="139"/>
      <x:c r="G11755" s="139"/>
      <x:c r="H11755" s="139"/>
      <x:c r="I11755" s="266" t="n">
        <x:f>INT((ROW()-ROW($I$46))/((CARROT_CAP+1)*(MESCLUN_CAP+1)))</x:f>
        <x:v>17</x:v>
      </x:c>
      <x:c r="J11755" s="266" t="n">
        <x:f>MOD(INT((ROW()-ROW($I$46))/(MESCLUN_CAP+1)),CARROT_CAP+1)</x:f>
        <x:v>20</x:v>
      </x:c>
      <x:c r="K11755" s="266" t="n">
        <x:f>MOD(ROW()-ROW($I$46),MESCLUN_CAP+1)</x:f>
        <x:v>22</x:v>
      </x:c>
      <x:c r="L11755" s="266" t="n">
        <x:f>SUM(I11755:K11755)</x:f>
        <x:v>59</x:v>
      </x:c>
      <x:c r="M11755" s="267" t="n">
        <x:f>I11755*TOMATO_HOURS*WEEKS*(1+TOMATO_DIM)^I11755+J11755*CARROT_HOURS*WEEKS*(1+CARROT_DIM)^J11755+K11755*MESCLUN_HOURS*WEEKS*(1+MESCLUN_DIM)^K11755</x:f>
        <x:v>10017.65499622401</x:v>
      </x:c>
      <x:c r="N11755" s="267" t="n">
        <x:f>MAX(M11755-FARMER_HOURS,0)/TEMP_HOURS_PER_WORKER</x:f>
        <x:v>6.456704858488895</x:v>
      </x:c>
      <x:c r="O11755" s="268" t="n">
        <x:f>I11755*TOMATO_PRICE+J11755*CARROT_PRICE+K11755*MESCLUN_PRICE</x:f>
        <x:v>250880</x:v>
      </x:c>
      <x:c r="P11755" s="268" t="n">
        <x:f>I11755*TOMATO_FERTILIZER+J11755*CARROT_FERTILIZER+K11755*MESCLUN_FERTILIZER</x:f>
        <x:v>43120</x:v>
      </x:c>
      <x:c r="Q11755" s="268" t="n">
        <x:f>MIN(M11755,FARMER_HOURS)*FARMER_RATE+MAX(M11755-FARMER_HOURS,0)*TEMP_RATE</x:f>
        <x:v>186417.6214622224</x:v>
      </x:c>
      <x:c r="R11755" s="268" t="n">
        <x:f>O11755-P11755-Q11755-FIXED_COST</x:f>
        <x:v>1342.3785377776076</x:v>
      </x:c>
      <x:c r="S11755" s="139" t="str">
        <x:f>IF(AND(L11755&lt;=TOTAL_BED_CAP,N11755&lt;=TEMP_WORKER_CAP),"YES","NO")</x:f>
        <x:v>NO</x:v>
      </x:c>
      <x:c r="T11755" s="139" t="n">
        <x:f>IF(S11755="YES",R11755,-1E+99)</x:f>
        <x:v>-1e+99</x:v>
      </x:c>
    </x:row>
    <x:row r="11756">
      <x:c r="A11756" s="139"/>
      <x:c r="B11756" s="139"/>
      <x:c r="C11756" s="139"/>
      <x:c r="D11756" s="139"/>
      <x:c r="E11756" s="139"/>
      <x:c r="F11756" s="139"/>
      <x:c r="G11756" s="139"/>
      <x:c r="H11756" s="139"/>
      <x:c r="I11756" s="266" t="n">
        <x:f>INT((ROW()-ROW($I$46))/((CARROT_CAP+1)*(MESCLUN_CAP+1)))</x:f>
        <x:v>17</x:v>
      </x:c>
      <x:c r="J11756" s="266" t="n">
        <x:f>MOD(INT((ROW()-ROW($I$46))/(MESCLUN_CAP+1)),CARROT_CAP+1)</x:f>
        <x:v>20</x:v>
      </x:c>
      <x:c r="K11756" s="266" t="n">
        <x:f>MOD(ROW()-ROW($I$46),MESCLUN_CAP+1)</x:f>
        <x:v>23</x:v>
      </x:c>
      <x:c r="L11756" s="266" t="n">
        <x:f>SUM(I11756:K11756)</x:f>
        <x:v>60</x:v>
      </x:c>
      <x:c r="M11756" s="267" t="n">
        <x:f>I11756*TOMATO_HOURS*WEEKS*(1+TOMATO_DIM)^I11756+J11756*CARROT_HOURS*WEEKS*(1+CARROT_DIM)^J11756+K11756*MESCLUN_HOURS*WEEKS*(1+MESCLUN_DIM)^K11756</x:f>
        <x:v>10093.801585081445</x:v>
      </x:c>
      <x:c r="N11756" s="267" t="n">
        <x:f>MAX(M11756-FARMER_HOURS,0)/TEMP_HOURS_PER_WORKER</x:f>
        <x:v>6.509584434084337</x:v>
      </x:c>
      <x:c r="O11756" s="268" t="n">
        <x:f>I11756*TOMATO_PRICE+J11756*CARROT_PRICE+K11756*MESCLUN_PRICE</x:f>
        <x:v>253580</x:v>
      </x:c>
      <x:c r="P11756" s="268" t="n">
        <x:f>I11756*TOMATO_FERTILIZER+J11756*CARROT_FERTILIZER+K11756*MESCLUN_FERTILIZER</x:f>
        <x:v>44000</x:v>
      </x:c>
      <x:c r="Q11756" s="268" t="n">
        <x:f>MIN(M11756,FARMER_HOURS)*FARMER_RATE+MAX(M11756-FARMER_HOURS,0)*TEMP_RATE</x:f>
        <x:v>187739.6108521084</x:v>
      </x:c>
      <x:c r="R11756" s="268" t="n">
        <x:f>O11756-P11756-Q11756-FIXED_COST</x:f>
        <x:v>1840.3891478916048</x:v>
      </x:c>
      <x:c r="S11756" s="139" t="str">
        <x:f>IF(AND(L11756&lt;=TOTAL_BED_CAP,N11756&lt;=TEMP_WORKER_CAP),"YES","NO")</x:f>
        <x:v>NO</x:v>
      </x:c>
      <x:c r="T11756" s="139" t="n">
        <x:f>IF(S11756="YES",R11756,-1E+99)</x:f>
        <x:v>-1e+99</x:v>
      </x:c>
    </x:row>
    <x:row r="11757">
      <x:c r="A11757" s="139"/>
      <x:c r="B11757" s="139"/>
      <x:c r="C11757" s="139"/>
      <x:c r="D11757" s="139"/>
      <x:c r="E11757" s="139"/>
      <x:c r="F11757" s="139"/>
      <x:c r="G11757" s="139"/>
      <x:c r="H11757" s="139"/>
      <x:c r="I11757" s="266" t="n">
        <x:f>INT((ROW()-ROW($I$46))/((CARROT_CAP+1)*(MESCLUN_CAP+1)))</x:f>
        <x:v>17</x:v>
      </x:c>
      <x:c r="J11757" s="266" t="n">
        <x:f>MOD(INT((ROW()-ROW($I$46))/(MESCLUN_CAP+1)),CARROT_CAP+1)</x:f>
        <x:v>20</x:v>
      </x:c>
      <x:c r="K11757" s="266" t="n">
        <x:f>MOD(ROW()-ROW($I$46),MESCLUN_CAP+1)</x:f>
        <x:v>24</x:v>
      </x:c>
      <x:c r="L11757" s="266" t="n">
        <x:f>SUM(I11757:K11757)</x:f>
        <x:v>61</x:v>
      </x:c>
      <x:c r="M11757" s="267" t="n">
        <x:f>I11757*TOMATO_HOURS*WEEKS*(1+TOMATO_DIM)^I11757+J11757*CARROT_HOURS*WEEKS*(1+CARROT_DIM)^J11757+K11757*MESCLUN_HOURS*WEEKS*(1+MESCLUN_DIM)^K11757</x:f>
        <x:v>10171.64853466094</x:v>
      </x:c>
      <x:c r="N11757" s="267" t="n">
        <x:f>MAX(M11757-FARMER_HOURS,0)/TEMP_HOURS_PER_WORKER</x:f>
        <x:v>6.563644815736764</x:v>
      </x:c>
      <x:c r="O11757" s="268" t="n">
        <x:f>I11757*TOMATO_PRICE+J11757*CARROT_PRICE+K11757*MESCLUN_PRICE</x:f>
        <x:v>256280</x:v>
      </x:c>
      <x:c r="P11757" s="268" t="n">
        <x:f>I11757*TOMATO_FERTILIZER+J11757*CARROT_FERTILIZER+K11757*MESCLUN_FERTILIZER</x:f>
        <x:v>44880</x:v>
      </x:c>
      <x:c r="Q11757" s="268" t="n">
        <x:f>MIN(M11757,FARMER_HOURS)*FARMER_RATE+MAX(M11757-FARMER_HOURS,0)*TEMP_RATE</x:f>
        <x:v>189091.1203934191</x:v>
      </x:c>
      <x:c r="R11757" s="268" t="n">
        <x:f>O11757-P11757-Q11757-FIXED_COST</x:f>
        <x:v>2308.8796065808856</x:v>
      </x:c>
      <x:c r="S11757" s="139" t="str">
        <x:f>IF(AND(L11757&lt;=TOTAL_BED_CAP,N11757&lt;=TEMP_WORKER_CAP),"YES","NO")</x:f>
        <x:v>NO</x:v>
      </x:c>
      <x:c r="T11757" s="139" t="n">
        <x:f>IF(S11757="YES",R11757,-1E+99)</x:f>
        <x:v>-1e+99</x:v>
      </x:c>
    </x:row>
    <x:row r="11758">
      <x:c r="A11758" s="139"/>
      <x:c r="B11758" s="139"/>
      <x:c r="C11758" s="139"/>
      <x:c r="D11758" s="139"/>
      <x:c r="E11758" s="139"/>
      <x:c r="F11758" s="139"/>
      <x:c r="G11758" s="139"/>
      <x:c r="H11758" s="139"/>
      <x:c r="I11758" s="266" t="n">
        <x:f>INT((ROW()-ROW($I$46))/((CARROT_CAP+1)*(MESCLUN_CAP+1)))</x:f>
        <x:v>17</x:v>
      </x:c>
      <x:c r="J11758" s="266" t="n">
        <x:f>MOD(INT((ROW()-ROW($I$46))/(MESCLUN_CAP+1)),CARROT_CAP+1)</x:f>
        <x:v>20</x:v>
      </x:c>
      <x:c r="K11758" s="266" t="n">
        <x:f>MOD(ROW()-ROW($I$46),MESCLUN_CAP+1)</x:f>
        <x:v>25</x:v>
      </x:c>
      <x:c r="L11758" s="266" t="n">
        <x:f>SUM(I11758:K11758)</x:f>
        <x:v>62</x:v>
      </x:c>
      <x:c r="M11758" s="267" t="n">
        <x:f>I11758*TOMATO_HOURS*WEEKS*(1+TOMATO_DIM)^I11758+J11758*CARROT_HOURS*WEEKS*(1+CARROT_DIM)^J11758+K11758*MESCLUN_HOURS*WEEKS*(1+MESCLUN_DIM)^K11758</x:f>
        <x:v>10251.226456076038</x:v>
      </x:c>
      <x:c r="N11758" s="267" t="n">
        <x:f>MAX(M11758-FARMER_HOURS,0)/TEMP_HOURS_PER_WORKER</x:f>
        <x:v>6.6189072611639155</x:v>
      </x:c>
      <x:c r="O11758" s="268" t="n">
        <x:f>I11758*TOMATO_PRICE+J11758*CARROT_PRICE+K11758*MESCLUN_PRICE</x:f>
        <x:v>258980</x:v>
      </x:c>
      <x:c r="P11758" s="268" t="n">
        <x:f>I11758*TOMATO_FERTILIZER+J11758*CARROT_FERTILIZER+K11758*MESCLUN_FERTILIZER</x:f>
        <x:v>45760</x:v>
      </x:c>
      <x:c r="Q11758" s="268" t="n">
        <x:f>MIN(M11758,FARMER_HOURS)*FARMER_RATE+MAX(M11758-FARMER_HOURS,0)*TEMP_RATE</x:f>
        <x:v>190472.68152909787</x:v>
      </x:c>
      <x:c r="R11758" s="268" t="n">
        <x:f>O11758-P11758-Q11758-FIXED_COST</x:f>
        <x:v>2747.31847090213</x:v>
      </x:c>
      <x:c r="S11758" s="139" t="str">
        <x:f>IF(AND(L11758&lt;=TOTAL_BED_CAP,N11758&lt;=TEMP_WORKER_CAP),"YES","NO")</x:f>
        <x:v>NO</x:v>
      </x:c>
      <x:c r="T11758" s="139" t="n">
        <x:f>IF(S11758="YES",R11758,-1E+99)</x:f>
        <x:v>-1e+99</x:v>
      </x:c>
    </x:row>
    <x:row r="11759">
      <x:c r="A11759" s="139"/>
      <x:c r="B11759" s="139"/>
      <x:c r="C11759" s="139"/>
      <x:c r="D11759" s="139"/>
      <x:c r="E11759" s="139"/>
      <x:c r="F11759" s="139"/>
      <x:c r="G11759" s="139"/>
      <x:c r="H11759" s="139"/>
      <x:c r="I11759" s="266" t="n">
        <x:f>INT((ROW()-ROW($I$46))/((CARROT_CAP+1)*(MESCLUN_CAP+1)))</x:f>
        <x:v>17</x:v>
      </x:c>
      <x:c r="J11759" s="266" t="n">
        <x:f>MOD(INT((ROW()-ROW($I$46))/(MESCLUN_CAP+1)),CARROT_CAP+1)</x:f>
        <x:v>20</x:v>
      </x:c>
      <x:c r="K11759" s="266" t="n">
        <x:f>MOD(ROW()-ROW($I$46),MESCLUN_CAP+1)</x:f>
        <x:v>26</x:v>
      </x:c>
      <x:c r="L11759" s="266" t="n">
        <x:f>SUM(I11759:K11759)</x:f>
        <x:v>63</x:v>
      </x:c>
      <x:c r="M11759" s="267" t="n">
        <x:f>I11759*TOMATO_HOURS*WEEKS*(1+TOMATO_DIM)^I11759+J11759*CARROT_HOURS*WEEKS*(1+CARROT_DIM)^J11759+K11759*MESCLUN_HOURS*WEEKS*(1+MESCLUN_DIM)^K11759</x:f>
        <x:v>10332.566460036756</x:v>
      </x:c>
      <x:c r="N11759" s="267" t="n">
        <x:f>MAX(M11759-FARMER_HOURS,0)/TEMP_HOURS_PER_WORKER</x:f>
        <x:v>6.675393375025525</x:v>
      </x:c>
      <x:c r="O11759" s="268" t="n">
        <x:f>I11759*TOMATO_PRICE+J11759*CARROT_PRICE+K11759*MESCLUN_PRICE</x:f>
        <x:v>261680</x:v>
      </x:c>
      <x:c r="P11759" s="268" t="n">
        <x:f>I11759*TOMATO_FERTILIZER+J11759*CARROT_FERTILIZER+K11759*MESCLUN_FERTILIZER</x:f>
        <x:v>46640</x:v>
      </x:c>
      <x:c r="Q11759" s="268" t="n">
        <x:f>MIN(M11759,FARMER_HOURS)*FARMER_RATE+MAX(M11759-FARMER_HOURS,0)*TEMP_RATE</x:f>
        <x:v>191884.83437563814</x:v>
      </x:c>
      <x:c r="R11759" s="268" t="n">
        <x:f>O11759-P11759-Q11759-FIXED_COST</x:f>
        <x:v>3155.1656243618636</x:v>
      </x:c>
      <x:c r="S11759" s="139" t="str">
        <x:f>IF(AND(L11759&lt;=TOTAL_BED_CAP,N11759&lt;=TEMP_WORKER_CAP),"YES","NO")</x:f>
        <x:v>NO</x:v>
      </x:c>
      <x:c r="T11759" s="139" t="n">
        <x:f>IF(S11759="YES",R11759,-1E+99)</x:f>
        <x:v>-1e+99</x:v>
      </x:c>
    </x:row>
    <x:row r="11760">
      <x:c r="A11760" s="139"/>
      <x:c r="B11760" s="139"/>
      <x:c r="C11760" s="139"/>
      <x:c r="D11760" s="139"/>
      <x:c r="E11760" s="139"/>
      <x:c r="F11760" s="139"/>
      <x:c r="G11760" s="139"/>
      <x:c r="H11760" s="139"/>
      <x:c r="I11760" s="266" t="n">
        <x:f>INT((ROW()-ROW($I$46))/((CARROT_CAP+1)*(MESCLUN_CAP+1)))</x:f>
        <x:v>17</x:v>
      </x:c>
      <x:c r="J11760" s="266" t="n">
        <x:f>MOD(INT((ROW()-ROW($I$46))/(MESCLUN_CAP+1)),CARROT_CAP+1)</x:f>
        <x:v>20</x:v>
      </x:c>
      <x:c r="K11760" s="266" t="n">
        <x:f>MOD(ROW()-ROW($I$46),MESCLUN_CAP+1)</x:f>
        <x:v>27</x:v>
      </x:c>
      <x:c r="L11760" s="266" t="n">
        <x:f>SUM(I11760:K11760)</x:f>
        <x:v>64</x:v>
      </x:c>
      <x:c r="M11760" s="267" t="n">
        <x:f>I11760*TOMATO_HOURS*WEEKS*(1+TOMATO_DIM)^I11760+J11760*CARROT_HOURS*WEEKS*(1+CARROT_DIM)^J11760+K11760*MESCLUN_HOURS*WEEKS*(1+MESCLUN_DIM)^K11760</x:f>
        <x:v>10415.700164556512</x:v>
      </x:c>
      <x:c r="N11760" s="267" t="n">
        <x:f>MAX(M11760-FARMER_HOURS,0)/TEMP_HOURS_PER_WORKER</x:f>
        <x:v>6.733125114275356</x:v>
      </x:c>
      <x:c r="O11760" s="268" t="n">
        <x:f>I11760*TOMATO_PRICE+J11760*CARROT_PRICE+K11760*MESCLUN_PRICE</x:f>
        <x:v>264380</x:v>
      </x:c>
      <x:c r="P11760" s="268" t="n">
        <x:f>I11760*TOMATO_FERTILIZER+J11760*CARROT_FERTILIZER+K11760*MESCLUN_FERTILIZER</x:f>
        <x:v>47520</x:v>
      </x:c>
      <x:c r="Q11760" s="268" t="n">
        <x:f>MIN(M11760,FARMER_HOURS)*FARMER_RATE+MAX(M11760-FARMER_HOURS,0)*TEMP_RATE</x:f>
        <x:v>193328.1278568839</x:v>
      </x:c>
      <x:c r="R11760" s="268" t="n">
        <x:f>O11760-P11760-Q11760-FIXED_COST</x:f>
        <x:v>3531.8721431161102</x:v>
      </x:c>
      <x:c r="S11760" s="139" t="str">
        <x:f>IF(AND(L11760&lt;=TOTAL_BED_CAP,N11760&lt;=TEMP_WORKER_CAP),"YES","NO")</x:f>
        <x:v>NO</x:v>
      </x:c>
      <x:c r="T11760" s="139" t="n">
        <x:f>IF(S11760="YES",R11760,-1E+99)</x:f>
        <x:v>-1e+99</x:v>
      </x:c>
    </x:row>
    <x:row r="11761">
      <x:c r="A11761" s="139"/>
      <x:c r="B11761" s="139"/>
      <x:c r="C11761" s="139"/>
      <x:c r="D11761" s="139"/>
      <x:c r="E11761" s="139"/>
      <x:c r="F11761" s="139"/>
      <x:c r="G11761" s="139"/>
      <x:c r="H11761" s="139"/>
      <x:c r="I11761" s="266" t="n">
        <x:f>INT((ROW()-ROW($I$46))/((CARROT_CAP+1)*(MESCLUN_CAP+1)))</x:f>
        <x:v>17</x:v>
      </x:c>
      <x:c r="J11761" s="266" t="n">
        <x:f>MOD(INT((ROW()-ROW($I$46))/(MESCLUN_CAP+1)),CARROT_CAP+1)</x:f>
        <x:v>20</x:v>
      </x:c>
      <x:c r="K11761" s="266" t="n">
        <x:f>MOD(ROW()-ROW($I$46),MESCLUN_CAP+1)</x:f>
        <x:v>28</x:v>
      </x:c>
      <x:c r="L11761" s="266" t="n">
        <x:f>SUM(I11761:K11761)</x:f>
        <x:v>65</x:v>
      </x:c>
      <x:c r="M11761" s="267" t="n">
        <x:f>I11761*TOMATO_HOURS*WEEKS*(1+TOMATO_DIM)^I11761+J11761*CARROT_HOURS*WEEKS*(1+CARROT_DIM)^J11761+K11761*MESCLUN_HOURS*WEEKS*(1+MESCLUN_DIM)^K11761</x:f>
        <x:v>10500.659702773666</x:v>
      </x:c>
      <x:c r="N11761" s="267" t="n">
        <x:f>MAX(M11761-FARMER_HOURS,0)/TEMP_HOURS_PER_WORKER</x:f>
        <x:v>6.792124793592824</x:v>
      </x:c>
      <x:c r="O11761" s="268" t="n">
        <x:f>I11761*TOMATO_PRICE+J11761*CARROT_PRICE+K11761*MESCLUN_PRICE</x:f>
        <x:v>267080</x:v>
      </x:c>
      <x:c r="P11761" s="268" t="n">
        <x:f>I11761*TOMATO_FERTILIZER+J11761*CARROT_FERTILIZER+K11761*MESCLUN_FERTILIZER</x:f>
        <x:v>48400</x:v>
      </x:c>
      <x:c r="Q11761" s="268" t="n">
        <x:f>MIN(M11761,FARMER_HOURS)*FARMER_RATE+MAX(M11761-FARMER_HOURS,0)*TEMP_RATE</x:f>
        <x:v>194803.1198398206</x:v>
      </x:c>
      <x:c r="R11761" s="268" t="n">
        <x:f>O11761-P11761-Q11761-FIXED_COST</x:f>
        <x:v>3876.8801601793966</x:v>
      </x:c>
      <x:c r="S11761" s="139" t="str">
        <x:f>IF(AND(L11761&lt;=TOTAL_BED_CAP,N11761&lt;=TEMP_WORKER_CAP),"YES","NO")</x:f>
        <x:v>NO</x:v>
      </x:c>
      <x:c r="T11761" s="139" t="n">
        <x:f>IF(S11761="YES",R11761,-1E+99)</x:f>
        <x:v>-1e+99</x:v>
      </x:c>
    </x:row>
    <x:row r="11762">
      <x:c r="A11762" s="139"/>
      <x:c r="B11762" s="139"/>
      <x:c r="C11762" s="139"/>
      <x:c r="D11762" s="139"/>
      <x:c r="E11762" s="139"/>
      <x:c r="F11762" s="139"/>
      <x:c r="G11762" s="139"/>
      <x:c r="H11762" s="139"/>
      <x:c r="I11762" s="266" t="n">
        <x:f>INT((ROW()-ROW($I$46))/((CARROT_CAP+1)*(MESCLUN_CAP+1)))</x:f>
        <x:v>17</x:v>
      </x:c>
      <x:c r="J11762" s="266" t="n">
        <x:f>MOD(INT((ROW()-ROW($I$46))/(MESCLUN_CAP+1)),CARROT_CAP+1)</x:f>
        <x:v>20</x:v>
      </x:c>
      <x:c r="K11762" s="266" t="n">
        <x:f>MOD(ROW()-ROW($I$46),MESCLUN_CAP+1)</x:f>
        <x:v>29</x:v>
      </x:c>
      <x:c r="L11762" s="266" t="n">
        <x:f>SUM(I11762:K11762)</x:f>
        <x:v>66</x:v>
      </x:c>
      <x:c r="M11762" s="267" t="n">
        <x:f>I11762*TOMATO_HOURS*WEEKS*(1+TOMATO_DIM)^I11762+J11762*CARROT_HOURS*WEEKS*(1+CARROT_DIM)^J11762+K11762*MESCLUN_HOURS*WEEKS*(1+MESCLUN_DIM)^K11762</x:f>
        <x:v>10587.477730889319</x:v>
      </x:c>
      <x:c r="N11762" s="267" t="n">
        <x:f>MAX(M11762-FARMER_HOURS,0)/TEMP_HOURS_PER_WORKER</x:f>
        <x:v>6.85241509089536</x:v>
      </x:c>
      <x:c r="O11762" s="268" t="n">
        <x:f>I11762*TOMATO_PRICE+J11762*CARROT_PRICE+K11762*MESCLUN_PRICE</x:f>
        <x:v>269780</x:v>
      </x:c>
      <x:c r="P11762" s="268" t="n">
        <x:f>I11762*TOMATO_FERTILIZER+J11762*CARROT_FERTILIZER+K11762*MESCLUN_FERTILIZER</x:f>
        <x:v>49280</x:v>
      </x:c>
      <x:c r="Q11762" s="268" t="n">
        <x:f>MIN(M11762,FARMER_HOURS)*FARMER_RATE+MAX(M11762-FARMER_HOURS,0)*TEMP_RATE</x:f>
        <x:v>196310.377272384</x:v>
      </x:c>
      <x:c r="R11762" s="268" t="n">
        <x:f>O11762-P11762-Q11762-FIXED_COST</x:f>
        <x:v>4189.622727615992</x:v>
      </x:c>
      <x:c r="S11762" s="139" t="str">
        <x:f>IF(AND(L11762&lt;=TOTAL_BED_CAP,N11762&lt;=TEMP_WORKER_CAP),"YES","NO")</x:f>
        <x:v>NO</x:v>
      </x:c>
      <x:c r="T11762" s="139" t="n">
        <x:f>IF(S11762="YES",R11762,-1E+99)</x:f>
        <x:v>-1e+99</x:v>
      </x:c>
    </x:row>
    <x:row r="11763">
      <x:c r="A11763" s="139"/>
      <x:c r="B11763" s="139"/>
      <x:c r="C11763" s="139"/>
      <x:c r="D11763" s="139"/>
      <x:c r="E11763" s="139"/>
      <x:c r="F11763" s="139"/>
      <x:c r="G11763" s="139"/>
      <x:c r="H11763" s="139"/>
      <x:c r="I11763" s="266" t="n">
        <x:f>INT((ROW()-ROW($I$46))/((CARROT_CAP+1)*(MESCLUN_CAP+1)))</x:f>
        <x:v>17</x:v>
      </x:c>
      <x:c r="J11763" s="266" t="n">
        <x:f>MOD(INT((ROW()-ROW($I$46))/(MESCLUN_CAP+1)),CARROT_CAP+1)</x:f>
        <x:v>20</x:v>
      </x:c>
      <x:c r="K11763" s="266" t="n">
        <x:f>MOD(ROW()-ROW($I$46),MESCLUN_CAP+1)</x:f>
        <x:v>30</x:v>
      </x:c>
      <x:c r="L11763" s="266" t="n">
        <x:f>SUM(I11763:K11763)</x:f>
        <x:v>67</x:v>
      </x:c>
      <x:c r="M11763" s="267" t="n">
        <x:f>I11763*TOMATO_HOURS*WEEKS*(1+TOMATO_DIM)^I11763+J11763*CARROT_HOURS*WEEKS*(1+CARROT_DIM)^J11763+K11763*MESCLUN_HOURS*WEEKS*(1+MESCLUN_DIM)^K11763</x:f>
        <x:v>10676.18743622309</x:v>
      </x:c>
      <x:c r="N11763" s="267" t="n">
        <x:f>MAX(M11763-FARMER_HOURS,0)/TEMP_HOURS_PER_WORKER</x:f>
        <x:v>6.9140190529327015</x:v>
      </x:c>
      <x:c r="O11763" s="268" t="n">
        <x:f>I11763*TOMATO_PRICE+J11763*CARROT_PRICE+K11763*MESCLUN_PRICE</x:f>
        <x:v>272480</x:v>
      </x:c>
      <x:c r="P11763" s="268" t="n">
        <x:f>I11763*TOMATO_FERTILIZER+J11763*CARROT_FERTILIZER+K11763*MESCLUN_FERTILIZER</x:f>
        <x:v>50160</x:v>
      </x:c>
      <x:c r="Q11763" s="268" t="n">
        <x:f>MIN(M11763,FARMER_HOURS)*FARMER_RATE+MAX(M11763-FARMER_HOURS,0)*TEMP_RATE</x:f>
        <x:v>197850.47632331753</x:v>
      </x:c>
      <x:c r="R11763" s="268" t="n">
        <x:f>O11763-P11763-Q11763-FIXED_COST</x:f>
        <x:v>4469.523676682467</x:v>
      </x:c>
      <x:c r="S11763" s="139" t="str">
        <x:f>IF(AND(L11763&lt;=TOTAL_BED_CAP,N11763&lt;=TEMP_WORKER_CAP),"YES","NO")</x:f>
        <x:v>NO</x:v>
      </x:c>
      <x:c r="T11763" s="139" t="n">
        <x:f>IF(S11763="YES",R11763,-1E+99)</x:f>
        <x:v>-1e+99</x:v>
      </x:c>
    </x:row>
    <x:row r="11764">
      <x:c r="A11764" s="139"/>
      <x:c r="B11764" s="139"/>
      <x:c r="C11764" s="139"/>
      <x:c r="D11764" s="139"/>
      <x:c r="E11764" s="139"/>
      <x:c r="F11764" s="139"/>
      <x:c r="G11764" s="139"/>
      <x:c r="H11764" s="139"/>
      <x:c r="I11764" s="266" t="n">
        <x:f>INT((ROW()-ROW($I$46))/((CARROT_CAP+1)*(MESCLUN_CAP+1)))</x:f>
        <x:v>18</x:v>
      </x:c>
      <x:c r="J11764" s="266" t="n">
        <x:f>MOD(INT((ROW()-ROW($I$46))/(MESCLUN_CAP+1)),CARROT_CAP+1)</x:f>
        <x:v>0</x:v>
      </x:c>
      <x:c r="K11764" s="266" t="n">
        <x:f>MOD(ROW()-ROW($I$46),MESCLUN_CAP+1)</x:f>
        <x:v>0</x:v>
      </x:c>
      <x:c r="L11764" s="266" t="n">
        <x:f>SUM(I11764:K11764)</x:f>
        <x:v>18</x:v>
      </x:c>
      <x:c r="M11764" s="267" t="n">
        <x:f>I11764*TOMATO_HOURS*WEEKS*(1+TOMATO_DIM)^I11764+J11764*CARROT_HOURS*WEEKS*(1+CARROT_DIM)^J11764+K11764*MESCLUN_HOURS*WEEKS*(1+MESCLUN_DIM)^K11764</x:f>
        <x:v>9007.066047857428</x:v>
      </x:c>
      <x:c r="N11764" s="267" t="n">
        <x:f>MAX(M11764-FARMER_HOURS,0)/TEMP_HOURS_PER_WORKER</x:f>
        <x:v>5.75490697767877</x:v>
      </x:c>
      <x:c r="O11764" s="268" t="n">
        <x:f>I11764*TOMATO_PRICE+J11764*CARROT_PRICE+K11764*MESCLUN_PRICE</x:f>
        <x:v>158400</x:v>
      </x:c>
      <x:c r="P11764" s="268" t="n">
        <x:f>I11764*TOMATO_FERTILIZER+J11764*CARROT_FERTILIZER+K11764*MESCLUN_FERTILIZER</x:f>
        <x:v>15840</x:v>
      </x:c>
      <x:c r="Q11764" s="268" t="n">
        <x:f>MIN(M11764,FARMER_HOURS)*FARMER_RATE+MAX(M11764-FARMER_HOURS,0)*TEMP_RATE</x:f>
        <x:v>168872.67444196923</x:v>
      </x:c>
      <x:c r="R11764" s="268" t="n">
        <x:f>O11764-P11764-Q11764-FIXED_COST</x:f>
        <x:v>-46312.674441969226</x:v>
      </x:c>
      <x:c r="S11764" s="139" t="str">
        <x:f>IF(AND(L11764&lt;=TOTAL_BED_CAP,N11764&lt;=TEMP_WORKER_CAP),"YES","NO")</x:f>
        <x:v>NO</x:v>
      </x:c>
      <x:c r="T11764" s="139" t="n">
        <x:f>IF(S11764="YES",R11764,-1E+99)</x:f>
        <x:v>-1e+99</x:v>
      </x:c>
    </x:row>
    <x:row r="11765">
      <x:c r="A11765" s="139"/>
      <x:c r="B11765" s="139"/>
      <x:c r="C11765" s="139"/>
      <x:c r="D11765" s="139"/>
      <x:c r="E11765" s="139"/>
      <x:c r="F11765" s="139"/>
      <x:c r="G11765" s="139"/>
      <x:c r="H11765" s="139"/>
      <x:c r="I11765" s="266" t="n">
        <x:f>INT((ROW()-ROW($I$46))/((CARROT_CAP+1)*(MESCLUN_CAP+1)))</x:f>
        <x:v>18</x:v>
      </x:c>
      <x:c r="J11765" s="266" t="n">
        <x:f>MOD(INT((ROW()-ROW($I$46))/(MESCLUN_CAP+1)),CARROT_CAP+1)</x:f>
        <x:v>0</x:v>
      </x:c>
      <x:c r="K11765" s="266" t="n">
        <x:f>MOD(ROW()-ROW($I$46),MESCLUN_CAP+1)</x:f>
        <x:v>1</x:v>
      </x:c>
      <x:c r="L11765" s="266" t="n">
        <x:f>SUM(I11765:K11765)</x:f>
        <x:v>19</x:v>
      </x:c>
      <x:c r="M11765" s="267" t="n">
        <x:f>I11765*TOMATO_HOURS*WEEKS*(1+TOMATO_DIM)^I11765+J11765*CARROT_HOURS*WEEKS*(1+CARROT_DIM)^J11765+K11765*MESCLUN_HOURS*WEEKS*(1+MESCLUN_DIM)^K11765</x:f>
        <x:v>9052.628547857428</x:v>
      </x:c>
      <x:c r="N11765" s="267" t="n">
        <x:f>MAX(M11765-FARMER_HOURS,0)/TEMP_HOURS_PER_WORKER</x:f>
        <x:v>5.78654760267877</x:v>
      </x:c>
      <x:c r="O11765" s="268" t="n">
        <x:f>I11765*TOMATO_PRICE+J11765*CARROT_PRICE+K11765*MESCLUN_PRICE</x:f>
        <x:v>161100</x:v>
      </x:c>
      <x:c r="P11765" s="268" t="n">
        <x:f>I11765*TOMATO_FERTILIZER+J11765*CARROT_FERTILIZER+K11765*MESCLUN_FERTILIZER</x:f>
        <x:v>16720</x:v>
      </x:c>
      <x:c r="Q11765" s="268" t="n">
        <x:f>MIN(M11765,FARMER_HOURS)*FARMER_RATE+MAX(M11765-FARMER_HOURS,0)*TEMP_RATE</x:f>
        <x:v>169663.69006696923</x:v>
      </x:c>
      <x:c r="R11765" s="268" t="n">
        <x:f>O11765-P11765-Q11765-FIXED_COST</x:f>
        <x:v>-45283.690066969226</x:v>
      </x:c>
      <x:c r="S11765" s="139" t="str">
        <x:f>IF(AND(L11765&lt;=TOTAL_BED_CAP,N11765&lt;=TEMP_WORKER_CAP),"YES","NO")</x:f>
        <x:v>NO</x:v>
      </x:c>
      <x:c r="T11765" s="139" t="n">
        <x:f>IF(S11765="YES",R11765,-1E+99)</x:f>
        <x:v>-1e+99</x:v>
      </x:c>
    </x:row>
    <x:row r="11766">
      <x:c r="A11766" s="139"/>
      <x:c r="B11766" s="139"/>
      <x:c r="C11766" s="139"/>
      <x:c r="D11766" s="139"/>
      <x:c r="E11766" s="139"/>
      <x:c r="F11766" s="139"/>
      <x:c r="G11766" s="139"/>
      <x:c r="H11766" s="139"/>
      <x:c r="I11766" s="266" t="n">
        <x:f>INT((ROW()-ROW($I$46))/((CARROT_CAP+1)*(MESCLUN_CAP+1)))</x:f>
        <x:v>18</x:v>
      </x:c>
      <x:c r="J11766" s="266" t="n">
        <x:f>MOD(INT((ROW()-ROW($I$46))/(MESCLUN_CAP+1)),CARROT_CAP+1)</x:f>
        <x:v>0</x:v>
      </x:c>
      <x:c r="K11766" s="266" t="n">
        <x:f>MOD(ROW()-ROW($I$46),MESCLUN_CAP+1)</x:f>
        <x:v>2</x:v>
      </x:c>
      <x:c r="L11766" s="266" t="n">
        <x:f>SUM(I11766:K11766)</x:f>
        <x:v>20</x:v>
      </x:c>
      <x:c r="M11766" s="267" t="n">
        <x:f>I11766*TOMATO_HOURS*WEEKS*(1+TOMATO_DIM)^I11766+J11766*CARROT_HOURS*WEEKS*(1+CARROT_DIM)^J11766+K11766*MESCLUN_HOURS*WEEKS*(1+MESCLUN_DIM)^K11766</x:f>
        <x:v>9099.330110357429</x:v>
      </x:c>
      <x:c r="N11766" s="267" t="n">
        <x:f>MAX(M11766-FARMER_HOURS,0)/TEMP_HOURS_PER_WORKER</x:f>
        <x:v>5.81897924330377</x:v>
      </x:c>
      <x:c r="O11766" s="268" t="n">
        <x:f>I11766*TOMATO_PRICE+J11766*CARROT_PRICE+K11766*MESCLUN_PRICE</x:f>
        <x:v>163800</x:v>
      </x:c>
      <x:c r="P11766" s="268" t="n">
        <x:f>I11766*TOMATO_FERTILIZER+J11766*CARROT_FERTILIZER+K11766*MESCLUN_FERTILIZER</x:f>
        <x:v>17600</x:v>
      </x:c>
      <x:c r="Q11766" s="268" t="n">
        <x:f>MIN(M11766,FARMER_HOURS)*FARMER_RATE+MAX(M11766-FARMER_HOURS,0)*TEMP_RATE</x:f>
        <x:v>170474.48108259425</x:v>
      </x:c>
      <x:c r="R11766" s="268" t="n">
        <x:f>O11766-P11766-Q11766-FIXED_COST</x:f>
        <x:v>-44274.481082594255</x:v>
      </x:c>
      <x:c r="S11766" s="139" t="str">
        <x:f>IF(AND(L11766&lt;=TOTAL_BED_CAP,N11766&lt;=TEMP_WORKER_CAP),"YES","NO")</x:f>
        <x:v>NO</x:v>
      </x:c>
      <x:c r="T11766" s="139" t="n">
        <x:f>IF(S11766="YES",R11766,-1E+99)</x:f>
        <x:v>-1e+99</x:v>
      </x:c>
    </x:row>
    <x:row r="11767">
      <x:c r="A11767" s="139"/>
      <x:c r="B11767" s="139"/>
      <x:c r="C11767" s="139"/>
      <x:c r="D11767" s="139"/>
      <x:c r="E11767" s="139"/>
      <x:c r="F11767" s="139"/>
      <x:c r="G11767" s="139"/>
      <x:c r="H11767" s="139"/>
      <x:c r="I11767" s="266" t="n">
        <x:f>INT((ROW()-ROW($I$46))/((CARROT_CAP+1)*(MESCLUN_CAP+1)))</x:f>
        <x:v>18</x:v>
      </x:c>
      <x:c r="J11767" s="266" t="n">
        <x:f>MOD(INT((ROW()-ROW($I$46))/(MESCLUN_CAP+1)),CARROT_CAP+1)</x:f>
        <x:v>0</x:v>
      </x:c>
      <x:c r="K11767" s="266" t="n">
        <x:f>MOD(ROW()-ROW($I$46),MESCLUN_CAP+1)</x:f>
        <x:v>3</x:v>
      </x:c>
      <x:c r="L11767" s="266" t="n">
        <x:f>SUM(I11767:K11767)</x:f>
        <x:v>21</x:v>
      </x:c>
      <x:c r="M11767" s="267" t="n">
        <x:f>I11767*TOMATO_HOURS*WEEKS*(1+TOMATO_DIM)^I11767+J11767*CARROT_HOURS*WEEKS*(1+CARROT_DIM)^J11767+K11767*MESCLUN_HOURS*WEEKS*(1+MESCLUN_DIM)^K11767</x:f>
        <x:v>9147.192092779303</x:v>
      </x:c>
      <x:c r="N11767" s="267" t="n">
        <x:f>MAX(M11767-FARMER_HOURS,0)/TEMP_HOURS_PER_WORKER</x:f>
        <x:v>5.852216731096738</x:v>
      </x:c>
      <x:c r="O11767" s="268" t="n">
        <x:f>I11767*TOMATO_PRICE+J11767*CARROT_PRICE+K11767*MESCLUN_PRICE</x:f>
        <x:v>166500</x:v>
      </x:c>
      <x:c r="P11767" s="268" t="n">
        <x:f>I11767*TOMATO_FERTILIZER+J11767*CARROT_FERTILIZER+K11767*MESCLUN_FERTILIZER</x:f>
        <x:v>18480</x:v>
      </x:c>
      <x:c r="Q11767" s="268" t="n">
        <x:f>MIN(M11767,FARMER_HOURS)*FARMER_RATE+MAX(M11767-FARMER_HOURS,0)*TEMP_RATE</x:f>
        <x:v>171305.41827741847</x:v>
      </x:c>
      <x:c r="R11767" s="268" t="n">
        <x:f>O11767-P11767-Q11767-FIXED_COST</x:f>
        <x:v>-43285.418277418474</x:v>
      </x:c>
      <x:c r="S11767" s="139" t="str">
        <x:f>IF(AND(L11767&lt;=TOTAL_BED_CAP,N11767&lt;=TEMP_WORKER_CAP),"YES","NO")</x:f>
        <x:v>NO</x:v>
      </x:c>
      <x:c r="T11767" s="139" t="n">
        <x:f>IF(S11767="YES",R11767,-1E+99)</x:f>
        <x:v>-1e+99</x:v>
      </x:c>
    </x:row>
    <x:row r="11768">
      <x:c r="A11768" s="139"/>
      <x:c r="B11768" s="139"/>
      <x:c r="C11768" s="139"/>
      <x:c r="D11768" s="139"/>
      <x:c r="E11768" s="139"/>
      <x:c r="F11768" s="139"/>
      <x:c r="G11768" s="139"/>
      <x:c r="H11768" s="139"/>
      <x:c r="I11768" s="266" t="n">
        <x:f>INT((ROW()-ROW($I$46))/((CARROT_CAP+1)*(MESCLUN_CAP+1)))</x:f>
        <x:v>18</x:v>
      </x:c>
      <x:c r="J11768" s="266" t="n">
        <x:f>MOD(INT((ROW()-ROW($I$46))/(MESCLUN_CAP+1)),CARROT_CAP+1)</x:f>
        <x:v>0</x:v>
      </x:c>
      <x:c r="K11768" s="266" t="n">
        <x:f>MOD(ROW()-ROW($I$46),MESCLUN_CAP+1)</x:f>
        <x:v>4</x:v>
      </x:c>
      <x:c r="L11768" s="266" t="n">
        <x:f>SUM(I11768:K11768)</x:f>
        <x:v>22</x:v>
      </x:c>
      <x:c r="M11768" s="267" t="n">
        <x:f>I11768*TOMATO_HOURS*WEEKS*(1+TOMATO_DIM)^I11768+J11768*CARROT_HOURS*WEEKS*(1+CARROT_DIM)^J11768+K11768*MESCLUN_HOURS*WEEKS*(1+MESCLUN_DIM)^K11768</x:f>
        <x:v>9196.23620850196</x:v>
      </x:c>
      <x:c r="N11768" s="267" t="n">
        <x:f>MAX(M11768-FARMER_HOURS,0)/TEMP_HOURS_PER_WORKER</x:f>
        <x:v>5.886275144793028</x:v>
      </x:c>
      <x:c r="O11768" s="268" t="n">
        <x:f>I11768*TOMATO_PRICE+J11768*CARROT_PRICE+K11768*MESCLUN_PRICE</x:f>
        <x:v>169200</x:v>
      </x:c>
      <x:c r="P11768" s="268" t="n">
        <x:f>I11768*TOMATO_FERTILIZER+J11768*CARROT_FERTILIZER+K11768*MESCLUN_FERTILIZER</x:f>
        <x:v>19360</x:v>
      </x:c>
      <x:c r="Q11768" s="268" t="n">
        <x:f>MIN(M11768,FARMER_HOURS)*FARMER_RATE+MAX(M11768-FARMER_HOURS,0)*TEMP_RATE</x:f>
        <x:v>172156.87861982567</x:v>
      </x:c>
      <x:c r="R11768" s="268" t="n">
        <x:f>O11768-P11768-Q11768-FIXED_COST</x:f>
        <x:v>-42316.87861982567</x:v>
      </x:c>
      <x:c r="S11768" s="139" t="str">
        <x:f>IF(AND(L11768&lt;=TOTAL_BED_CAP,N11768&lt;=TEMP_WORKER_CAP),"YES","NO")</x:f>
        <x:v>NO</x:v>
      </x:c>
      <x:c r="T11768" s="139" t="n">
        <x:f>IF(S11768="YES",R11768,-1E+99)</x:f>
        <x:v>-1e+99</x:v>
      </x:c>
    </x:row>
    <x:row r="11769">
      <x:c r="A11769" s="139"/>
      <x:c r="B11769" s="139"/>
      <x:c r="C11769" s="139"/>
      <x:c r="D11769" s="139"/>
      <x:c r="E11769" s="139"/>
      <x:c r="F11769" s="139"/>
      <x:c r="G11769" s="139"/>
      <x:c r="H11769" s="139"/>
      <x:c r="I11769" s="266" t="n">
        <x:f>INT((ROW()-ROW($I$46))/((CARROT_CAP+1)*(MESCLUN_CAP+1)))</x:f>
        <x:v>18</x:v>
      </x:c>
      <x:c r="J11769" s="266" t="n">
        <x:f>MOD(INT((ROW()-ROW($I$46))/(MESCLUN_CAP+1)),CARROT_CAP+1)</x:f>
        <x:v>0</x:v>
      </x:c>
      <x:c r="K11769" s="266" t="n">
        <x:f>MOD(ROW()-ROW($I$46),MESCLUN_CAP+1)</x:f>
        <x:v>5</x:v>
      </x:c>
      <x:c r="L11769" s="266" t="n">
        <x:f>SUM(I11769:K11769)</x:f>
        <x:v>23</x:v>
      </x:c>
      <x:c r="M11769" s="267" t="n">
        <x:f>I11769*TOMATO_HOURS*WEEKS*(1+TOMATO_DIM)^I11769+J11769*CARROT_HOURS*WEEKS*(1+CARROT_DIM)^J11769+K11769*MESCLUN_HOURS*WEEKS*(1+MESCLUN_DIM)^K11769</x:f>
        <x:v>9246.484532423163</x:v>
      </x:c>
      <x:c r="N11769" s="267" t="n">
        <x:f>MAX(M11769-FARMER_HOURS,0)/TEMP_HOURS_PER_WORKER</x:f>
        <x:v>5.921169814182752</x:v>
      </x:c>
      <x:c r="O11769" s="268" t="n">
        <x:f>I11769*TOMATO_PRICE+J11769*CARROT_PRICE+K11769*MESCLUN_PRICE</x:f>
        <x:v>171900</x:v>
      </x:c>
      <x:c r="P11769" s="268" t="n">
        <x:f>I11769*TOMATO_FERTILIZER+J11769*CARROT_FERTILIZER+K11769*MESCLUN_FERTILIZER</x:f>
        <x:v>20240</x:v>
      </x:c>
      <x:c r="Q11769" s="268" t="n">
        <x:f>MIN(M11769,FARMER_HOURS)*FARMER_RATE+MAX(M11769-FARMER_HOURS,0)*TEMP_RATE</x:f>
        <x:v>173029.2453545688</x:v>
      </x:c>
      <x:c r="R11769" s="268" t="n">
        <x:f>O11769-P11769-Q11769-FIXED_COST</x:f>
        <x:v>-41369.24535456879</x:v>
      </x:c>
      <x:c r="S11769" s="139" t="str">
        <x:f>IF(AND(L11769&lt;=TOTAL_BED_CAP,N11769&lt;=TEMP_WORKER_CAP),"YES","NO")</x:f>
        <x:v>NO</x:v>
      </x:c>
      <x:c r="T11769" s="139" t="n">
        <x:f>IF(S11769="YES",R11769,-1E+99)</x:f>
        <x:v>-1e+99</x:v>
      </x:c>
    </x:row>
    <x:row r="11770">
      <x:c r="A11770" s="139"/>
      <x:c r="B11770" s="139"/>
      <x:c r="C11770" s="139"/>
      <x:c r="D11770" s="139"/>
      <x:c r="E11770" s="139"/>
      <x:c r="F11770" s="139"/>
      <x:c r="G11770" s="139"/>
      <x:c r="H11770" s="139"/>
      <x:c r="I11770" s="266" t="n">
        <x:f>INT((ROW()-ROW($I$46))/((CARROT_CAP+1)*(MESCLUN_CAP+1)))</x:f>
        <x:v>18</x:v>
      </x:c>
      <x:c r="J11770" s="266" t="n">
        <x:f>MOD(INT((ROW()-ROW($I$46))/(MESCLUN_CAP+1)),CARROT_CAP+1)</x:f>
        <x:v>0</x:v>
      </x:c>
      <x:c r="K11770" s="266" t="n">
        <x:f>MOD(ROW()-ROW($I$46),MESCLUN_CAP+1)</x:f>
        <x:v>6</x:v>
      </x:c>
      <x:c r="L11770" s="266" t="n">
        <x:f>SUM(I11770:K11770)</x:f>
        <x:v>24</x:v>
      </x:c>
      <x:c r="M11770" s="267" t="n">
        <x:f>I11770*TOMATO_HOURS*WEEKS*(1+TOMATO_DIM)^I11770+J11770*CARROT_HOURS*WEEKS*(1+CARROT_DIM)^J11770+K11770*MESCLUN_HOURS*WEEKS*(1+MESCLUN_DIM)^K11770</x:f>
        <x:v>9297.959506604795</x:v>
      </x:c>
      <x:c r="N11770" s="267" t="n">
        <x:f>MAX(M11770-FARMER_HOURS,0)/TEMP_HOURS_PER_WORKER</x:f>
        <x:v>5.956916324031107</x:v>
      </x:c>
      <x:c r="O11770" s="268" t="n">
        <x:f>I11770*TOMATO_PRICE+J11770*CARROT_PRICE+K11770*MESCLUN_PRICE</x:f>
        <x:v>174600</x:v>
      </x:c>
      <x:c r="P11770" s="268" t="n">
        <x:f>I11770*TOMATO_FERTILIZER+J11770*CARROT_FERTILIZER+K11770*MESCLUN_FERTILIZER</x:f>
        <x:v>21120</x:v>
      </x:c>
      <x:c r="Q11770" s="268" t="n">
        <x:f>MIN(M11770,FARMER_HOURS)*FARMER_RATE+MAX(M11770-FARMER_HOURS,0)*TEMP_RATE</x:f>
        <x:v>173922.90810077768</x:v>
      </x:c>
      <x:c r="R11770" s="268" t="n">
        <x:f>O11770-P11770-Q11770-FIXED_COST</x:f>
        <x:v>-40442.908100777684</x:v>
      </x:c>
      <x:c r="S11770" s="139" t="str">
        <x:f>IF(AND(L11770&lt;=TOTAL_BED_CAP,N11770&lt;=TEMP_WORKER_CAP),"YES","NO")</x:f>
        <x:v>NO</x:v>
      </x:c>
      <x:c r="T11770" s="139" t="n">
        <x:f>IF(S11770="YES",R11770,-1E+99)</x:f>
        <x:v>-1e+99</x:v>
      </x:c>
    </x:row>
    <x:row r="11771">
      <x:c r="A11771" s="139"/>
      <x:c r="B11771" s="139"/>
      <x:c r="C11771" s="139"/>
      <x:c r="D11771" s="139"/>
      <x:c r="E11771" s="139"/>
      <x:c r="F11771" s="139"/>
      <x:c r="G11771" s="139"/>
      <x:c r="H11771" s="139"/>
      <x:c r="I11771" s="266" t="n">
        <x:f>INT((ROW()-ROW($I$46))/((CARROT_CAP+1)*(MESCLUN_CAP+1)))</x:f>
        <x:v>18</x:v>
      </x:c>
      <x:c r="J11771" s="266" t="n">
        <x:f>MOD(INT((ROW()-ROW($I$46))/(MESCLUN_CAP+1)),CARROT_CAP+1)</x:f>
        <x:v>0</x:v>
      </x:c>
      <x:c r="K11771" s="266" t="n">
        <x:f>MOD(ROW()-ROW($I$46),MESCLUN_CAP+1)</x:f>
        <x:v>7</x:v>
      </x:c>
      <x:c r="L11771" s="266" t="n">
        <x:f>SUM(I11771:K11771)</x:f>
        <x:v>25</x:v>
      </x:c>
      <x:c r="M11771" s="267" t="n">
        <x:f>I11771*TOMATO_HOURS*WEEKS*(1+TOMATO_DIM)^I11771+J11771*CARROT_HOURS*WEEKS*(1+CARROT_DIM)^J11771+K11771*MESCLUN_HOURS*WEEKS*(1+MESCLUN_DIM)^K11771</x:f>
        <x:v>9350.683946002757</x:v>
      </x:c>
      <x:c r="N11771" s="267" t="n">
        <x:f>MAX(M11771-FARMER_HOURS,0)/TEMP_HOURS_PER_WORKER</x:f>
        <x:v>5.99353051805747</x:v>
      </x:c>
      <x:c r="O11771" s="268" t="n">
        <x:f>I11771*TOMATO_PRICE+J11771*CARROT_PRICE+K11771*MESCLUN_PRICE</x:f>
        <x:v>177300</x:v>
      </x:c>
      <x:c r="P11771" s="268" t="n">
        <x:f>I11771*TOMATO_FERTILIZER+J11771*CARROT_FERTILIZER+K11771*MESCLUN_FERTILIZER</x:f>
        <x:v>22000</x:v>
      </x:c>
      <x:c r="Q11771" s="268" t="n">
        <x:f>MIN(M11771,FARMER_HOURS)*FARMER_RATE+MAX(M11771-FARMER_HOURS,0)*TEMP_RATE</x:f>
        <x:v>174838.26295143674</x:v>
      </x:c>
      <x:c r="R11771" s="268" t="n">
        <x:f>O11771-P11771-Q11771-FIXED_COST</x:f>
        <x:v>-39538.26295143674</x:v>
      </x:c>
      <x:c r="S11771" s="139" t="str">
        <x:f>IF(AND(L11771&lt;=TOTAL_BED_CAP,N11771&lt;=TEMP_WORKER_CAP),"YES","NO")</x:f>
        <x:v>NO</x:v>
      </x:c>
      <x:c r="T11771" s="139" t="n">
        <x:f>IF(S11771="YES",R11771,-1E+99)</x:f>
        <x:v>-1e+99</x:v>
      </x:c>
    </x:row>
    <x:row r="11772">
      <x:c r="A11772" s="139"/>
      <x:c r="B11772" s="139"/>
      <x:c r="C11772" s="139"/>
      <x:c r="D11772" s="139"/>
      <x:c r="E11772" s="139"/>
      <x:c r="F11772" s="139"/>
      <x:c r="G11772" s="139"/>
      <x:c r="H11772" s="139"/>
      <x:c r="I11772" s="266" t="n">
        <x:f>INT((ROW()-ROW($I$46))/((CARROT_CAP+1)*(MESCLUN_CAP+1)))</x:f>
        <x:v>18</x:v>
      </x:c>
      <x:c r="J11772" s="266" t="n">
        <x:f>MOD(INT((ROW()-ROW($I$46))/(MESCLUN_CAP+1)),CARROT_CAP+1)</x:f>
        <x:v>0</x:v>
      </x:c>
      <x:c r="K11772" s="266" t="n">
        <x:f>MOD(ROW()-ROW($I$46),MESCLUN_CAP+1)</x:f>
        <x:v>8</x:v>
      </x:c>
      <x:c r="L11772" s="266" t="n">
        <x:f>SUM(I11772:K11772)</x:f>
        <x:v>26</x:v>
      </x:c>
      <x:c r="M11772" s="267" t="n">
        <x:f>I11772*TOMATO_HOURS*WEEKS*(1+TOMATO_DIM)^I11772+J11772*CARROT_HOURS*WEEKS*(1+CARROT_DIM)^J11772+K11772*MESCLUN_HOURS*WEEKS*(1+MESCLUN_DIM)^K11772</x:f>
        <x:v>9404.681044282737</x:v>
      </x:c>
      <x:c r="N11772" s="267" t="n">
        <x:f>MAX(M11772-FARMER_HOURS,0)/TEMP_HOURS_PER_WORKER</x:f>
        <x:v>6.031028502974123</x:v>
      </x:c>
      <x:c r="O11772" s="268" t="n">
        <x:f>I11772*TOMATO_PRICE+J11772*CARROT_PRICE+K11772*MESCLUN_PRICE</x:f>
        <x:v>180000</x:v>
      </x:c>
      <x:c r="P11772" s="268" t="n">
        <x:f>I11772*TOMATO_FERTILIZER+J11772*CARROT_FERTILIZER+K11772*MESCLUN_FERTILIZER</x:f>
        <x:v>22880</x:v>
      </x:c>
      <x:c r="Q11772" s="268" t="n">
        <x:f>MIN(M11772,FARMER_HOURS)*FARMER_RATE+MAX(M11772-FARMER_HOURS,0)*TEMP_RATE</x:f>
        <x:v>175775.71257435306</x:v>
      </x:c>
      <x:c r="R11772" s="268" t="n">
        <x:f>O11772-P11772-Q11772-FIXED_COST</x:f>
        <x:v>-38655.71257435306</x:v>
      </x:c>
      <x:c r="S11772" s="139" t="str">
        <x:f>IF(AND(L11772&lt;=TOTAL_BED_CAP,N11772&lt;=TEMP_WORKER_CAP),"YES","NO")</x:f>
        <x:v>NO</x:v>
      </x:c>
      <x:c r="T11772" s="139" t="n">
        <x:f>IF(S11772="YES",R11772,-1E+99)</x:f>
        <x:v>-1e+99</x:v>
      </x:c>
    </x:row>
    <x:row r="11773">
      <x:c r="A11773" s="139"/>
      <x:c r="B11773" s="139"/>
      <x:c r="C11773" s="139"/>
      <x:c r="D11773" s="139"/>
      <x:c r="E11773" s="139"/>
      <x:c r="F11773" s="139"/>
      <x:c r="G11773" s="139"/>
      <x:c r="H11773" s="139"/>
      <x:c r="I11773" s="266" t="n">
        <x:f>INT((ROW()-ROW($I$46))/((CARROT_CAP+1)*(MESCLUN_CAP+1)))</x:f>
        <x:v>18</x:v>
      </x:c>
      <x:c r="J11773" s="266" t="n">
        <x:f>MOD(INT((ROW()-ROW($I$46))/(MESCLUN_CAP+1)),CARROT_CAP+1)</x:f>
        <x:v>0</x:v>
      </x:c>
      <x:c r="K11773" s="266" t="n">
        <x:f>MOD(ROW()-ROW($I$46),MESCLUN_CAP+1)</x:f>
        <x:v>9</x:v>
      </x:c>
      <x:c r="L11773" s="266" t="n">
        <x:f>SUM(I11773:K11773)</x:f>
        <x:v>27</x:v>
      </x:c>
      <x:c r="M11773" s="267" t="n">
        <x:f>I11773*TOMATO_HOURS*WEEKS*(1+TOMATO_DIM)^I11773+J11773*CARROT_HOURS*WEEKS*(1+CARROT_DIM)^J11773+K11773*MESCLUN_HOURS*WEEKS*(1+MESCLUN_DIM)^K11773</x:f>
        <x:v>9459.974379723131</x:v>
      </x:c>
      <x:c r="N11773" s="267" t="n">
        <x:f>MAX(M11773-FARMER_HOURS,0)/TEMP_HOURS_PER_WORKER</x:f>
        <x:v>6.069426652585507</x:v>
      </x:c>
      <x:c r="O11773" s="268" t="n">
        <x:f>I11773*TOMATO_PRICE+J11773*CARROT_PRICE+K11773*MESCLUN_PRICE</x:f>
        <x:v>182700</x:v>
      </x:c>
      <x:c r="P11773" s="268" t="n">
        <x:f>I11773*TOMATO_FERTILIZER+J11773*CARROT_FERTILIZER+K11773*MESCLUN_FERTILIZER</x:f>
        <x:v>23760</x:v>
      </x:c>
      <x:c r="Q11773" s="268" t="n">
        <x:f>MIN(M11773,FARMER_HOURS)*FARMER_RATE+MAX(M11773-FARMER_HOURS,0)*TEMP_RATE</x:f>
        <x:v>176735.6663146377</x:v>
      </x:c>
      <x:c r="R11773" s="268" t="n">
        <x:f>O11773-P11773-Q11773-FIXED_COST</x:f>
        <x:v>-37795.666314637696</x:v>
      </x:c>
      <x:c r="S11773" s="139" t="str">
        <x:f>IF(AND(L11773&lt;=TOTAL_BED_CAP,N11773&lt;=TEMP_WORKER_CAP),"YES","NO")</x:f>
        <x:v>NO</x:v>
      </x:c>
      <x:c r="T11773" s="139" t="n">
        <x:f>IF(S11773="YES",R11773,-1E+99)</x:f>
        <x:v>-1e+99</x:v>
      </x:c>
    </x:row>
    <x:row r="11774">
      <x:c r="A11774" s="139"/>
      <x:c r="B11774" s="139"/>
      <x:c r="C11774" s="139"/>
      <x:c r="D11774" s="139"/>
      <x:c r="E11774" s="139"/>
      <x:c r="F11774" s="139"/>
      <x:c r="G11774" s="139"/>
      <x:c r="H11774" s="139"/>
      <x:c r="I11774" s="266" t="n">
        <x:f>INT((ROW()-ROW($I$46))/((CARROT_CAP+1)*(MESCLUN_CAP+1)))</x:f>
        <x:v>18</x:v>
      </x:c>
      <x:c r="J11774" s="266" t="n">
        <x:f>MOD(INT((ROW()-ROW($I$46))/(MESCLUN_CAP+1)),CARROT_CAP+1)</x:f>
        <x:v>0</x:v>
      </x:c>
      <x:c r="K11774" s="266" t="n">
        <x:f>MOD(ROW()-ROW($I$46),MESCLUN_CAP+1)</x:f>
        <x:v>10</x:v>
      </x:c>
      <x:c r="L11774" s="266" t="n">
        <x:f>SUM(I11774:K11774)</x:f>
        <x:v>28</x:v>
      </x:c>
      <x:c r="M11774" s="267" t="n">
        <x:f>I11774*TOMATO_HOURS*WEEKS*(1+TOMATO_DIM)^I11774+J11774*CARROT_HOURS*WEEKS*(1+CARROT_DIM)^J11774+K11774*MESCLUN_HOURS*WEEKS*(1+MESCLUN_DIM)^K11774</x:f>
        <x:v>9516.587921206345</x:v>
      </x:c>
      <x:c r="N11774" s="267" t="n">
        <x:f>MAX(M11774-FARMER_HOURS,0)/TEMP_HOURS_PER_WORKER</x:f>
        <x:v>6.10874161194885</x:v>
      </x:c>
      <x:c r="O11774" s="268" t="n">
        <x:f>I11774*TOMATO_PRICE+J11774*CARROT_PRICE+K11774*MESCLUN_PRICE</x:f>
        <x:v>185400</x:v>
      </x:c>
      <x:c r="P11774" s="268" t="n">
        <x:f>I11774*TOMATO_FERTILIZER+J11774*CARROT_FERTILIZER+K11774*MESCLUN_FERTILIZER</x:f>
        <x:v>24640</x:v>
      </x:c>
      <x:c r="Q11774" s="268" t="n">
        <x:f>MIN(M11774,FARMER_HOURS)*FARMER_RATE+MAX(M11774-FARMER_HOURS,0)*TEMP_RATE</x:f>
        <x:v>177718.54029872126</x:v>
      </x:c>
      <x:c r="R11774" s="268" t="n">
        <x:f>O11774-P11774-Q11774-FIXED_COST</x:f>
        <x:v>-36958.54029872126</x:v>
      </x:c>
      <x:c r="S11774" s="139" t="str">
        <x:f>IF(AND(L11774&lt;=TOTAL_BED_CAP,N11774&lt;=TEMP_WORKER_CAP),"YES","NO")</x:f>
        <x:v>NO</x:v>
      </x:c>
      <x:c r="T11774" s="139" t="n">
        <x:f>IF(S11774="YES",R11774,-1E+99)</x:f>
        <x:v>-1e+99</x:v>
      </x:c>
    </x:row>
    <x:row r="11775">
      <x:c r="A11775" s="139"/>
      <x:c r="B11775" s="139"/>
      <x:c r="C11775" s="139"/>
      <x:c r="D11775" s="139"/>
      <x:c r="E11775" s="139"/>
      <x:c r="F11775" s="139"/>
      <x:c r="G11775" s="139"/>
      <x:c r="H11775" s="139"/>
      <x:c r="I11775" s="266" t="n">
        <x:f>INT((ROW()-ROW($I$46))/((CARROT_CAP+1)*(MESCLUN_CAP+1)))</x:f>
        <x:v>18</x:v>
      </x:c>
      <x:c r="J11775" s="266" t="n">
        <x:f>MOD(INT((ROW()-ROW($I$46))/(MESCLUN_CAP+1)),CARROT_CAP+1)</x:f>
        <x:v>0</x:v>
      </x:c>
      <x:c r="K11775" s="266" t="n">
        <x:f>MOD(ROW()-ROW($I$46),MESCLUN_CAP+1)</x:f>
        <x:v>11</x:v>
      </x:c>
      <x:c r="L11775" s="266" t="n">
        <x:f>SUM(I11775:K11775)</x:f>
        <x:v>29</x:v>
      </x:c>
      <x:c r="M11775" s="267" t="n">
        <x:f>I11775*TOMATO_HOURS*WEEKS*(1+TOMATO_DIM)^I11775+J11775*CARROT_HOURS*WEEKS*(1+CARROT_DIM)^J11775+K11775*MESCLUN_HOURS*WEEKS*(1+MESCLUN_DIM)^K11775</x:f>
        <x:v>9574.546034299783</x:v>
      </x:c>
      <x:c r="N11775" s="267" t="n">
        <x:f>MAX(M11775-FARMER_HOURS,0)/TEMP_HOURS_PER_WORKER</x:f>
        <x:v>6.148990301597071</x:v>
      </x:c>
      <x:c r="O11775" s="268" t="n">
        <x:f>I11775*TOMATO_PRICE+J11775*CARROT_PRICE+K11775*MESCLUN_PRICE</x:f>
        <x:v>188100</x:v>
      </x:c>
      <x:c r="P11775" s="268" t="n">
        <x:f>I11775*TOMATO_FERTILIZER+J11775*CARROT_FERTILIZER+K11775*MESCLUN_FERTILIZER</x:f>
        <x:v>25520</x:v>
      </x:c>
      <x:c r="Q11775" s="268" t="n">
        <x:f>MIN(M11775,FARMER_HOURS)*FARMER_RATE+MAX(M11775-FARMER_HOURS,0)*TEMP_RATE</x:f>
        <x:v>178724.7575399268</x:v>
      </x:c>
      <x:c r="R11775" s="268" t="n">
        <x:f>O11775-P11775-Q11775-FIXED_COST</x:f>
        <x:v>-36144.757539926795</x:v>
      </x:c>
      <x:c r="S11775" s="139" t="str">
        <x:f>IF(AND(L11775&lt;=TOTAL_BED_CAP,N11775&lt;=TEMP_WORKER_CAP),"YES","NO")</x:f>
        <x:v>NO</x:v>
      </x:c>
      <x:c r="T11775" s="139" t="n">
        <x:f>IF(S11775="YES",R11775,-1E+99)</x:f>
        <x:v>-1e+99</x:v>
      </x:c>
    </x:row>
    <x:row r="11776">
      <x:c r="A11776" s="139"/>
      <x:c r="B11776" s="139"/>
      <x:c r="C11776" s="139"/>
      <x:c r="D11776" s="139"/>
      <x:c r="E11776" s="139"/>
      <x:c r="F11776" s="139"/>
      <x:c r="G11776" s="139"/>
      <x:c r="H11776" s="139"/>
      <x:c r="I11776" s="266" t="n">
        <x:f>INT((ROW()-ROW($I$46))/((CARROT_CAP+1)*(MESCLUN_CAP+1)))</x:f>
        <x:v>18</x:v>
      </x:c>
      <x:c r="J11776" s="266" t="n">
        <x:f>MOD(INT((ROW()-ROW($I$46))/(MESCLUN_CAP+1)),CARROT_CAP+1)</x:f>
        <x:v>0</x:v>
      </x:c>
      <x:c r="K11776" s="266" t="n">
        <x:f>MOD(ROW()-ROW($I$46),MESCLUN_CAP+1)</x:f>
        <x:v>12</x:v>
      </x:c>
      <x:c r="L11776" s="266" t="n">
        <x:f>SUM(I11776:K11776)</x:f>
        <x:v>30</x:v>
      </x:c>
      <x:c r="M11776" s="267" t="n">
        <x:f>I11776*TOMATO_HOURS*WEEKS*(1+TOMATO_DIM)^I11776+J11776*CARROT_HOURS*WEEKS*(1+CARROT_DIM)^J11776+K11776*MESCLUN_HOURS*WEEKS*(1+MESCLUN_DIM)^K11776</x:f>
        <x:v>9633.873487427847</x:v>
      </x:c>
      <x:c r="N11776" s="267" t="n">
        <x:f>MAX(M11776-FARMER_HOURS,0)/TEMP_HOURS_PER_WORKER</x:f>
        <x:v>6.190189921824894</x:v>
      </x:c>
      <x:c r="O11776" s="268" t="n">
        <x:f>I11776*TOMATO_PRICE+J11776*CARROT_PRICE+K11776*MESCLUN_PRICE</x:f>
        <x:v>190800</x:v>
      </x:c>
      <x:c r="P11776" s="268" t="n">
        <x:f>I11776*TOMATO_FERTILIZER+J11776*CARROT_FERTILIZER+K11776*MESCLUN_FERTILIZER</x:f>
        <x:v>26400</x:v>
      </x:c>
      <x:c r="Q11776" s="268" t="n">
        <x:f>MIN(M11776,FARMER_HOURS)*FARMER_RATE+MAX(M11776-FARMER_HOURS,0)*TEMP_RATE</x:f>
        <x:v>179754.74804562234</x:v>
      </x:c>
      <x:c r="R11776" s="268" t="n">
        <x:f>O11776-P11776-Q11776-FIXED_COST</x:f>
        <x:v>-35354.74804562234</x:v>
      </x:c>
      <x:c r="S11776" s="139" t="str">
        <x:f>IF(AND(L11776&lt;=TOTAL_BED_CAP,N11776&lt;=TEMP_WORKER_CAP),"YES","NO")</x:f>
        <x:v>NO</x:v>
      </x:c>
      <x:c r="T11776" s="139" t="n">
        <x:f>IF(S11776="YES",R11776,-1E+99)</x:f>
        <x:v>-1e+99</x:v>
      </x:c>
    </x:row>
    <x:row r="11777">
      <x:c r="A11777" s="139"/>
      <x:c r="B11777" s="139"/>
      <x:c r="C11777" s="139"/>
      <x:c r="D11777" s="139"/>
      <x:c r="E11777" s="139"/>
      <x:c r="F11777" s="139"/>
      <x:c r="G11777" s="139"/>
      <x:c r="H11777" s="139"/>
      <x:c r="I11777" s="266" t="n">
        <x:f>INT((ROW()-ROW($I$46))/((CARROT_CAP+1)*(MESCLUN_CAP+1)))</x:f>
        <x:v>18</x:v>
      </x:c>
      <x:c r="J11777" s="266" t="n">
        <x:f>MOD(INT((ROW()-ROW($I$46))/(MESCLUN_CAP+1)),CARROT_CAP+1)</x:f>
        <x:v>0</x:v>
      </x:c>
      <x:c r="K11777" s="266" t="n">
        <x:f>MOD(ROW()-ROW($I$46),MESCLUN_CAP+1)</x:f>
        <x:v>13</x:v>
      </x:c>
      <x:c r="L11777" s="266" t="n">
        <x:f>SUM(I11777:K11777)</x:f>
        <x:v>31</x:v>
      </x:c>
      <x:c r="M11777" s="267" t="n">
        <x:f>I11777*TOMATO_HOURS*WEEKS*(1+TOMATO_DIM)^I11777+J11777*CARROT_HOURS*WEEKS*(1+CARROT_DIM)^J11777+K11777*MESCLUN_HOURS*WEEKS*(1+MESCLUN_DIM)^K11777</x:f>
        <x:v>9694.595458136231</x:v>
      </x:c>
      <x:c r="N11777" s="267" t="n">
        <x:f>MAX(M11777-FARMER_HOURS,0)/TEMP_HOURS_PER_WORKER</x:f>
        <x:v>6.232357957039049</x:v>
      </x:c>
      <x:c r="O11777" s="268" t="n">
        <x:f>I11777*TOMATO_PRICE+J11777*CARROT_PRICE+K11777*MESCLUN_PRICE</x:f>
        <x:v>193500</x:v>
      </x:c>
      <x:c r="P11777" s="268" t="n">
        <x:f>I11777*TOMATO_FERTILIZER+J11777*CARROT_FERTILIZER+K11777*MESCLUN_FERTILIZER</x:f>
        <x:v>27280</x:v>
      </x:c>
      <x:c r="Q11777" s="268" t="n">
        <x:f>MIN(M11777,FARMER_HOURS)*FARMER_RATE+MAX(M11777-FARMER_HOURS,0)*TEMP_RATE</x:f>
        <x:v>180808.94892597623</x:v>
      </x:c>
      <x:c r="R11777" s="268" t="n">
        <x:f>O11777-P11777-Q11777-FIXED_COST</x:f>
        <x:v>-34588.948925976234</x:v>
      </x:c>
      <x:c r="S11777" s="139" t="str">
        <x:f>IF(AND(L11777&lt;=TOTAL_BED_CAP,N11777&lt;=TEMP_WORKER_CAP),"YES","NO")</x:f>
        <x:v>NO</x:v>
      </x:c>
      <x:c r="T11777" s="139" t="n">
        <x:f>IF(S11777="YES",R11777,-1E+99)</x:f>
        <x:v>-1e+99</x:v>
      </x:c>
    </x:row>
    <x:row r="11778">
      <x:c r="A11778" s="139"/>
      <x:c r="B11778" s="139"/>
      <x:c r="C11778" s="139"/>
      <x:c r="D11778" s="139"/>
      <x:c r="E11778" s="139"/>
      <x:c r="F11778" s="139"/>
      <x:c r="G11778" s="139"/>
      <x:c r="H11778" s="139"/>
      <x:c r="I11778" s="266" t="n">
        <x:f>INT((ROW()-ROW($I$46))/((CARROT_CAP+1)*(MESCLUN_CAP+1)))</x:f>
        <x:v>18</x:v>
      </x:c>
      <x:c r="J11778" s="266" t="n">
        <x:f>MOD(INT((ROW()-ROW($I$46))/(MESCLUN_CAP+1)),CARROT_CAP+1)</x:f>
        <x:v>0</x:v>
      </x:c>
      <x:c r="K11778" s="266" t="n">
        <x:f>MOD(ROW()-ROW($I$46),MESCLUN_CAP+1)</x:f>
        <x:v>14</x:v>
      </x:c>
      <x:c r="L11778" s="266" t="n">
        <x:f>SUM(I11778:K11778)</x:f>
        <x:v>32</x:v>
      </x:c>
      <x:c r="M11778" s="267" t="n">
        <x:f>I11778*TOMATO_HOURS*WEEKS*(1+TOMATO_DIM)^I11778+J11778*CARROT_HOURS*WEEKS*(1+CARROT_DIM)^J11778+K11778*MESCLUN_HOURS*WEEKS*(1+MESCLUN_DIM)^K11778</x:f>
        <x:v>9756.737539449892</x:v>
      </x:c>
      <x:c r="N11778" s="267" t="n">
        <x:f>MAX(M11778-FARMER_HOURS,0)/TEMP_HOURS_PER_WORKER</x:f>
        <x:v>6.2755121801735365</x:v>
      </x:c>
      <x:c r="O11778" s="268" t="n">
        <x:f>I11778*TOMATO_PRICE+J11778*CARROT_PRICE+K11778*MESCLUN_PRICE</x:f>
        <x:v>196200</x:v>
      </x:c>
      <x:c r="P11778" s="268" t="n">
        <x:f>I11778*TOMATO_FERTILIZER+J11778*CARROT_FERTILIZER+K11778*MESCLUN_FERTILIZER</x:f>
        <x:v>28160</x:v>
      </x:c>
      <x:c r="Q11778" s="268" t="n">
        <x:f>MIN(M11778,FARMER_HOURS)*FARMER_RATE+MAX(M11778-FARMER_HOURS,0)*TEMP_RATE</x:f>
        <x:v>181887.8045043384</x:v>
      </x:c>
      <x:c r="R11778" s="268" t="n">
        <x:f>O11778-P11778-Q11778-FIXED_COST</x:f>
        <x:v>-33847.80450433839</x:v>
      </x:c>
      <x:c r="S11778" s="139" t="str">
        <x:f>IF(AND(L11778&lt;=TOTAL_BED_CAP,N11778&lt;=TEMP_WORKER_CAP),"YES","NO")</x:f>
        <x:v>NO</x:v>
      </x:c>
      <x:c r="T11778" s="139" t="n">
        <x:f>IF(S11778="YES",R11778,-1E+99)</x:f>
        <x:v>-1e+99</x:v>
      </x:c>
    </x:row>
    <x:row r="11779">
      <x:c r="A11779" s="139"/>
      <x:c r="B11779" s="139"/>
      <x:c r="C11779" s="139"/>
      <x:c r="D11779" s="139"/>
      <x:c r="E11779" s="139"/>
      <x:c r="F11779" s="139"/>
      <x:c r="G11779" s="139"/>
      <x:c r="H11779" s="139"/>
      <x:c r="I11779" s="266" t="n">
        <x:f>INT((ROW()-ROW($I$46))/((CARROT_CAP+1)*(MESCLUN_CAP+1)))</x:f>
        <x:v>18</x:v>
      </x:c>
      <x:c r="J11779" s="266" t="n">
        <x:f>MOD(INT((ROW()-ROW($I$46))/(MESCLUN_CAP+1)),CARROT_CAP+1)</x:f>
        <x:v>0</x:v>
      </x:c>
      <x:c r="K11779" s="266" t="n">
        <x:f>MOD(ROW()-ROW($I$46),MESCLUN_CAP+1)</x:f>
        <x:v>15</x:v>
      </x:c>
      <x:c r="L11779" s="266" t="n">
        <x:f>SUM(I11779:K11779)</x:f>
        <x:v>33</x:v>
      </x:c>
      <x:c r="M11779" s="267" t="n">
        <x:f>I11779*TOMATO_HOURS*WEEKS*(1+TOMATO_DIM)^I11779+J11779*CARROT_HOURS*WEEKS*(1+CARROT_DIM)^J11779+K11779*MESCLUN_HOURS*WEEKS*(1+MESCLUN_DIM)^K11779</x:f>
        <x:v>9820.32574632604</x:v>
      </x:c>
      <x:c r="N11779" s="267" t="n">
        <x:f>MAX(M11779-FARMER_HOURS,0)/TEMP_HOURS_PER_WORKER</x:f>
        <x:v>6.319670657170861</x:v>
      </x:c>
      <x:c r="O11779" s="268" t="n">
        <x:f>I11779*TOMATO_PRICE+J11779*CARROT_PRICE+K11779*MESCLUN_PRICE</x:f>
        <x:v>198900</x:v>
      </x:c>
      <x:c r="P11779" s="268" t="n">
        <x:f>I11779*TOMATO_FERTILIZER+J11779*CARROT_FERTILIZER+K11779*MESCLUN_FERTILIZER</x:f>
        <x:v>29040</x:v>
      </x:c>
      <x:c r="Q11779" s="268" t="n">
        <x:f>MIN(M11779,FARMER_HOURS)*FARMER_RATE+MAX(M11779-FARMER_HOURS,0)*TEMP_RATE</x:f>
        <x:v>182991.76642927152</x:v>
      </x:c>
      <x:c r="R11779" s="268" t="n">
        <x:f>O11779-P11779-Q11779-FIXED_COST</x:f>
        <x:v>-33131.76642927152</x:v>
      </x:c>
      <x:c r="S11779" s="139" t="str">
        <x:f>IF(AND(L11779&lt;=TOTAL_BED_CAP,N11779&lt;=TEMP_WORKER_CAP),"YES","NO")</x:f>
        <x:v>NO</x:v>
      </x:c>
      <x:c r="T11779" s="139" t="n">
        <x:f>IF(S11779="YES",R11779,-1E+99)</x:f>
        <x:v>-1e+99</x:v>
      </x:c>
    </x:row>
    <x:row r="11780">
      <x:c r="A11780" s="139"/>
      <x:c r="B11780" s="139"/>
      <x:c r="C11780" s="139"/>
      <x:c r="D11780" s="139"/>
      <x:c r="E11780" s="139"/>
      <x:c r="F11780" s="139"/>
      <x:c r="G11780" s="139"/>
      <x:c r="H11780" s="139"/>
      <x:c r="I11780" s="266" t="n">
        <x:f>INT((ROW()-ROW($I$46))/((CARROT_CAP+1)*(MESCLUN_CAP+1)))</x:f>
        <x:v>18</x:v>
      </x:c>
      <x:c r="J11780" s="266" t="n">
        <x:f>MOD(INT((ROW()-ROW($I$46))/(MESCLUN_CAP+1)),CARROT_CAP+1)</x:f>
        <x:v>0</x:v>
      </x:c>
      <x:c r="K11780" s="266" t="n">
        <x:f>MOD(ROW()-ROW($I$46),MESCLUN_CAP+1)</x:f>
        <x:v>16</x:v>
      </x:c>
      <x:c r="L11780" s="266" t="n">
        <x:f>SUM(I11780:K11780)</x:f>
        <x:v>34</x:v>
      </x:c>
      <x:c r="M11780" s="267" t="n">
        <x:f>I11780*TOMATO_HOURS*WEEKS*(1+TOMATO_DIM)^I11780+J11780*CARROT_HOURS*WEEKS*(1+CARROT_DIM)^J11780+K11780*MESCLUN_HOURS*WEEKS*(1+MESCLUN_DIM)^K11780</x:f>
        <x:v>9885.386522203527</x:v>
      </x:c>
      <x:c r="N11780" s="267" t="n">
        <x:f>MAX(M11780-FARMER_HOURS,0)/TEMP_HOURS_PER_WORKER</x:f>
        <x:v>6.364851751530227</x:v>
      </x:c>
      <x:c r="O11780" s="268" t="n">
        <x:f>I11780*TOMATO_PRICE+J11780*CARROT_PRICE+K11780*MESCLUN_PRICE</x:f>
        <x:v>201600</x:v>
      </x:c>
      <x:c r="P11780" s="268" t="n">
        <x:f>I11780*TOMATO_FERTILIZER+J11780*CARROT_FERTILIZER+K11780*MESCLUN_FERTILIZER</x:f>
        <x:v>29920</x:v>
      </x:c>
      <x:c r="Q11780" s="268" t="n">
        <x:f>MIN(M11780,FARMER_HOURS)*FARMER_RATE+MAX(M11780-FARMER_HOURS,0)*TEMP_RATE</x:f>
        <x:v>184121.2937882557</x:v>
      </x:c>
      <x:c r="R11780" s="268" t="n">
        <x:f>O11780-P11780-Q11780-FIXED_COST</x:f>
        <x:v>-32441.293788255687</x:v>
      </x:c>
      <x:c r="S11780" s="139" t="str">
        <x:f>IF(AND(L11780&lt;=TOTAL_BED_CAP,N11780&lt;=TEMP_WORKER_CAP),"YES","NO")</x:f>
        <x:v>NO</x:v>
      </x:c>
      <x:c r="T11780" s="139" t="n">
        <x:f>IF(S11780="YES",R11780,-1E+99)</x:f>
        <x:v>-1e+99</x:v>
      </x:c>
    </x:row>
    <x:row r="11781">
      <x:c r="A11781" s="139"/>
      <x:c r="B11781" s="139"/>
      <x:c r="C11781" s="139"/>
      <x:c r="D11781" s="139"/>
      <x:c r="E11781" s="139"/>
      <x:c r="F11781" s="139"/>
      <x:c r="G11781" s="139"/>
      <x:c r="H11781" s="139"/>
      <x:c r="I11781" s="266" t="n">
        <x:f>INT((ROW()-ROW($I$46))/((CARROT_CAP+1)*(MESCLUN_CAP+1)))</x:f>
        <x:v>18</x:v>
      </x:c>
      <x:c r="J11781" s="266" t="n">
        <x:f>MOD(INT((ROW()-ROW($I$46))/(MESCLUN_CAP+1)),CARROT_CAP+1)</x:f>
        <x:v>0</x:v>
      </x:c>
      <x:c r="K11781" s="266" t="n">
        <x:f>MOD(ROW()-ROW($I$46),MESCLUN_CAP+1)</x:f>
        <x:v>17</x:v>
      </x:c>
      <x:c r="L11781" s="266" t="n">
        <x:f>SUM(I11781:K11781)</x:f>
        <x:v>35</x:v>
      </x:c>
      <x:c r="M11781" s="267" t="n">
        <x:f>I11781*TOMATO_HOURS*WEEKS*(1+TOMATO_DIM)^I11781+J11781*CARROT_HOURS*WEEKS*(1+CARROT_DIM)^J11781+K11781*MESCLUN_HOURS*WEEKS*(1+MESCLUN_DIM)^K11781</x:f>
        <x:v>9951.946745650068</x:v>
      </x:c>
      <x:c r="N11781" s="267" t="n">
        <x:f>MAX(M11781-FARMER_HOURS,0)/TEMP_HOURS_PER_WORKER</x:f>
        <x:v>6.411074128923659</x:v>
      </x:c>
      <x:c r="O11781" s="268" t="n">
        <x:f>I11781*TOMATO_PRICE+J11781*CARROT_PRICE+K11781*MESCLUN_PRICE</x:f>
        <x:v>204300</x:v>
      </x:c>
      <x:c r="P11781" s="268" t="n">
        <x:f>I11781*TOMATO_FERTILIZER+J11781*CARROT_FERTILIZER+K11781*MESCLUN_FERTILIZER</x:f>
        <x:v>30800</x:v>
      </x:c>
      <x:c r="Q11781" s="268" t="n">
        <x:f>MIN(M11781,FARMER_HOURS)*FARMER_RATE+MAX(M11781-FARMER_HOURS,0)*TEMP_RATE</x:f>
        <x:v>185276.85322309146</x:v>
      </x:c>
      <x:c r="R11781" s="268" t="n">
        <x:f>O11781-P11781-Q11781-FIXED_COST</x:f>
        <x:v>-31776.853223091457</x:v>
      </x:c>
      <x:c r="S11781" s="139" t="str">
        <x:f>IF(AND(L11781&lt;=TOTAL_BED_CAP,N11781&lt;=TEMP_WORKER_CAP),"YES","NO")</x:f>
        <x:v>NO</x:v>
      </x:c>
      <x:c r="T11781" s="139" t="n">
        <x:f>IF(S11781="YES",R11781,-1E+99)</x:f>
        <x:v>-1e+99</x:v>
      </x:c>
    </x:row>
    <x:row r="11782">
      <x:c r="A11782" s="139"/>
      <x:c r="B11782" s="139"/>
      <x:c r="C11782" s="139"/>
      <x:c r="D11782" s="139"/>
      <x:c r="E11782" s="139"/>
      <x:c r="F11782" s="139"/>
      <x:c r="G11782" s="139"/>
      <x:c r="H11782" s="139"/>
      <x:c r="I11782" s="266" t="n">
        <x:f>INT((ROW()-ROW($I$46))/((CARROT_CAP+1)*(MESCLUN_CAP+1)))</x:f>
        <x:v>18</x:v>
      </x:c>
      <x:c r="J11782" s="266" t="n">
        <x:f>MOD(INT((ROW()-ROW($I$46))/(MESCLUN_CAP+1)),CARROT_CAP+1)</x:f>
        <x:v>0</x:v>
      </x:c>
      <x:c r="K11782" s="266" t="n">
        <x:f>MOD(ROW()-ROW($I$46),MESCLUN_CAP+1)</x:f>
        <x:v>18</x:v>
      </x:c>
      <x:c r="L11782" s="266" t="n">
        <x:f>SUM(I11782:K11782)</x:f>
        <x:v>36</x:v>
      </x:c>
      <x:c r="M11782" s="267" t="n">
        <x:f>I11782*TOMATO_HOURS*WEEKS*(1+TOMATO_DIM)^I11782+J11782*CARROT_HOURS*WEEKS*(1+CARROT_DIM)^J11782+K11782*MESCLUN_HOURS*WEEKS*(1+MESCLUN_DIM)^K11782</x:f>
        <x:v>10020.033737108655</x:v>
      </x:c>
      <x:c r="N11782" s="267" t="n">
        <x:f>MAX(M11782-FARMER_HOURS,0)/TEMP_HOURS_PER_WORKER</x:f>
        <x:v>6.458356761881011</x:v>
      </x:c>
      <x:c r="O11782" s="268" t="n">
        <x:f>I11782*TOMATO_PRICE+J11782*CARROT_PRICE+K11782*MESCLUN_PRICE</x:f>
        <x:v>207000</x:v>
      </x:c>
      <x:c r="P11782" s="268" t="n">
        <x:f>I11782*TOMATO_FERTILIZER+J11782*CARROT_FERTILIZER+K11782*MESCLUN_FERTILIZER</x:f>
        <x:v>31680</x:v>
      </x:c>
      <x:c r="Q11782" s="268" t="n">
        <x:f>MIN(M11782,FARMER_HOURS)*FARMER_RATE+MAX(M11782-FARMER_HOURS,0)*TEMP_RATE</x:f>
        <x:v>186458.91904702527</x:v>
      </x:c>
      <x:c r="R11782" s="268" t="n">
        <x:f>O11782-P11782-Q11782-FIXED_COST</x:f>
        <x:v>-31138.919047025265</x:v>
      </x:c>
      <x:c r="S11782" s="139" t="str">
        <x:f>IF(AND(L11782&lt;=TOTAL_BED_CAP,N11782&lt;=TEMP_WORKER_CAP),"YES","NO")</x:f>
        <x:v>NO</x:v>
      </x:c>
      <x:c r="T11782" s="139" t="n">
        <x:f>IF(S11782="YES",R11782,-1E+99)</x:f>
        <x:v>-1e+99</x:v>
      </x:c>
    </x:row>
    <x:row r="11783">
      <x:c r="A11783" s="139"/>
      <x:c r="B11783" s="139"/>
      <x:c r="C11783" s="139"/>
      <x:c r="D11783" s="139"/>
      <x:c r="E11783" s="139"/>
      <x:c r="F11783" s="139"/>
      <x:c r="G11783" s="139"/>
      <x:c r="H11783" s="139"/>
      <x:c r="I11783" s="266" t="n">
        <x:f>INT((ROW()-ROW($I$46))/((CARROT_CAP+1)*(MESCLUN_CAP+1)))</x:f>
        <x:v>18</x:v>
      </x:c>
      <x:c r="J11783" s="266" t="n">
        <x:f>MOD(INT((ROW()-ROW($I$46))/(MESCLUN_CAP+1)),CARROT_CAP+1)</x:f>
        <x:v>0</x:v>
      </x:c>
      <x:c r="K11783" s="266" t="n">
        <x:f>MOD(ROW()-ROW($I$46),MESCLUN_CAP+1)</x:f>
        <x:v>19</x:v>
      </x:c>
      <x:c r="L11783" s="266" t="n">
        <x:f>SUM(I11783:K11783)</x:f>
        <x:v>37</x:v>
      </x:c>
      <x:c r="M11783" s="267" t="n">
        <x:f>I11783*TOMATO_HOURS*WEEKS*(1+TOMATO_DIM)^I11783+J11783*CARROT_HOURS*WEEKS*(1+CARROT_DIM)^J11783+K11783*MESCLUN_HOURS*WEEKS*(1+MESCLUN_DIM)^K11783</x:f>
        <x:v>10089.675265744678</x:v>
      </x:c>
      <x:c r="N11783" s="267" t="n">
        <x:f>MAX(M11783-FARMER_HOURS,0)/TEMP_HOURS_PER_WORKER</x:f>
        <x:v>6.5067189345449155</x:v>
      </x:c>
      <x:c r="O11783" s="268" t="n">
        <x:f>I11783*TOMATO_PRICE+J11783*CARROT_PRICE+K11783*MESCLUN_PRICE</x:f>
        <x:v>209700</x:v>
      </x:c>
      <x:c r="P11783" s="268" t="n">
        <x:f>I11783*TOMATO_FERTILIZER+J11783*CARROT_FERTILIZER+K11783*MESCLUN_FERTILIZER</x:f>
        <x:v>32560</x:v>
      </x:c>
      <x:c r="Q11783" s="268" t="n">
        <x:f>MIN(M11783,FARMER_HOURS)*FARMER_RATE+MAX(M11783-FARMER_HOURS,0)*TEMP_RATE</x:f>
        <x:v>187667.97336362288</x:v>
      </x:c>
      <x:c r="R11783" s="268" t="n">
        <x:f>O11783-P11783-Q11783-FIXED_COST</x:f>
        <x:v>-30527.973363622878</x:v>
      </x:c>
      <x:c r="S11783" s="139" t="str">
        <x:f>IF(AND(L11783&lt;=TOTAL_BED_CAP,N11783&lt;=TEMP_WORKER_CAP),"YES","NO")</x:f>
        <x:v>NO</x:v>
      </x:c>
      <x:c r="T11783" s="139" t="n">
        <x:f>IF(S11783="YES",R11783,-1E+99)</x:f>
        <x:v>-1e+99</x:v>
      </x:c>
    </x:row>
    <x:row r="11784">
      <x:c r="A11784" s="139"/>
      <x:c r="B11784" s="139"/>
      <x:c r="C11784" s="139"/>
      <x:c r="D11784" s="139"/>
      <x:c r="E11784" s="139"/>
      <x:c r="F11784" s="139"/>
      <x:c r="G11784" s="139"/>
      <x:c r="H11784" s="139"/>
      <x:c r="I11784" s="266" t="n">
        <x:f>INT((ROW()-ROW($I$46))/((CARROT_CAP+1)*(MESCLUN_CAP+1)))</x:f>
        <x:v>18</x:v>
      </x:c>
      <x:c r="J11784" s="266" t="n">
        <x:f>MOD(INT((ROW()-ROW($I$46))/(MESCLUN_CAP+1)),CARROT_CAP+1)</x:f>
        <x:v>0</x:v>
      </x:c>
      <x:c r="K11784" s="266" t="n">
        <x:f>MOD(ROW()-ROW($I$46),MESCLUN_CAP+1)</x:f>
        <x:v>20</x:v>
      </x:c>
      <x:c r="L11784" s="266" t="n">
        <x:f>SUM(I11784:K11784)</x:f>
        <x:v>38</x:v>
      </x:c>
      <x:c r="M11784" s="267" t="n">
        <x:f>I11784*TOMATO_HOURS*WEEKS*(1+TOMATO_DIM)^I11784+J11784*CARROT_HOURS*WEEKS*(1+CARROT_DIM)^J11784+K11784*MESCLUN_HOURS*WEEKS*(1+MESCLUN_DIM)^K11784</x:f>
        <x:v>10160.899556395154</x:v>
      </x:c>
      <x:c r="N11784" s="267" t="n">
        <x:f>MAX(M11784-FARMER_HOURS,0)/TEMP_HOURS_PER_WORKER</x:f>
        <x:v>6.556180247496635</x:v>
      </x:c>
      <x:c r="O11784" s="268" t="n">
        <x:f>I11784*TOMATO_PRICE+J11784*CARROT_PRICE+K11784*MESCLUN_PRICE</x:f>
        <x:v>212400</x:v>
      </x:c>
      <x:c r="P11784" s="268" t="n">
        <x:f>I11784*TOMATO_FERTILIZER+J11784*CARROT_FERTILIZER+K11784*MESCLUN_FERTILIZER</x:f>
        <x:v>33440</x:v>
      </x:c>
      <x:c r="Q11784" s="268" t="n">
        <x:f>MIN(M11784,FARMER_HOURS)*FARMER_RATE+MAX(M11784-FARMER_HOURS,0)*TEMP_RATE</x:f>
        <x:v>188904.50618741586</x:v>
      </x:c>
      <x:c r="R11784" s="268" t="n">
        <x:f>O11784-P11784-Q11784-FIXED_COST</x:f>
        <x:v>-29944.506187415856</x:v>
      </x:c>
      <x:c r="S11784" s="139" t="str">
        <x:f>IF(AND(L11784&lt;=TOTAL_BED_CAP,N11784&lt;=TEMP_WORKER_CAP),"YES","NO")</x:f>
        <x:v>NO</x:v>
      </x:c>
      <x:c r="T11784" s="139" t="n">
        <x:f>IF(S11784="YES",R11784,-1E+99)</x:f>
        <x:v>-1e+99</x:v>
      </x:c>
    </x:row>
    <x:row r="11785">
      <x:c r="A11785" s="139"/>
      <x:c r="B11785" s="139"/>
      <x:c r="C11785" s="139"/>
      <x:c r="D11785" s="139"/>
      <x:c r="E11785" s="139"/>
      <x:c r="F11785" s="139"/>
      <x:c r="G11785" s="139"/>
      <x:c r="H11785" s="139"/>
      <x:c r="I11785" s="266" t="n">
        <x:f>INT((ROW()-ROW($I$46))/((CARROT_CAP+1)*(MESCLUN_CAP+1)))</x:f>
        <x:v>18</x:v>
      </x:c>
      <x:c r="J11785" s="266" t="n">
        <x:f>MOD(INT((ROW()-ROW($I$46))/(MESCLUN_CAP+1)),CARROT_CAP+1)</x:f>
        <x:v>0</x:v>
      </x:c>
      <x:c r="K11785" s="266" t="n">
        <x:f>MOD(ROW()-ROW($I$46),MESCLUN_CAP+1)</x:f>
        <x:v>21</x:v>
      </x:c>
      <x:c r="L11785" s="266" t="n">
        <x:f>SUM(I11785:K11785)</x:f>
        <x:v>39</x:v>
      </x:c>
      <x:c r="M11785" s="267" t="n">
        <x:f>I11785*TOMATO_HOURS*WEEKS*(1+TOMATO_DIM)^I11785+J11785*CARROT_HOURS*WEEKS*(1+CARROT_DIM)^J11785+K11785*MESCLUN_HOURS*WEEKS*(1+MESCLUN_DIM)^K11785</x:f>
        <x:v>10233.735296621599</x:v>
      </x:c>
      <x:c r="N11785" s="267" t="n">
        <x:f>MAX(M11785-FARMER_HOURS,0)/TEMP_HOURS_PER_WORKER</x:f>
        <x:v>6.606760622653888</x:v>
      </x:c>
      <x:c r="O11785" s="268" t="n">
        <x:f>I11785*TOMATO_PRICE+J11785*CARROT_PRICE+K11785*MESCLUN_PRICE</x:f>
        <x:v>215100</x:v>
      </x:c>
      <x:c r="P11785" s="268" t="n">
        <x:f>I11785*TOMATO_FERTILIZER+J11785*CARROT_FERTILIZER+K11785*MESCLUN_FERTILIZER</x:f>
        <x:v>34320</x:v>
      </x:c>
      <x:c r="Q11785" s="268" t="n">
        <x:f>MIN(M11785,FARMER_HOURS)*FARMER_RATE+MAX(M11785-FARMER_HOURS,0)*TEMP_RATE</x:f>
        <x:v>190169.0155663472</x:v>
      </x:c>
      <x:c r="R11785" s="268" t="n">
        <x:f>O11785-P11785-Q11785-FIXED_COST</x:f>
        <x:v>-29389.015566347196</x:v>
      </x:c>
      <x:c r="S11785" s="139" t="str">
        <x:f>IF(AND(L11785&lt;=TOTAL_BED_CAP,N11785&lt;=TEMP_WORKER_CAP),"YES","NO")</x:f>
        <x:v>NO</x:v>
      </x:c>
      <x:c r="T11785" s="139" t="n">
        <x:f>IF(S11785="YES",R11785,-1E+99)</x:f>
        <x:v>-1e+99</x:v>
      </x:c>
    </x:row>
    <x:row r="11786">
      <x:c r="A11786" s="139"/>
      <x:c r="B11786" s="139"/>
      <x:c r="C11786" s="139"/>
      <x:c r="D11786" s="139"/>
      <x:c r="E11786" s="139"/>
      <x:c r="F11786" s="139"/>
      <x:c r="G11786" s="139"/>
      <x:c r="H11786" s="139"/>
      <x:c r="I11786" s="266" t="n">
        <x:f>INT((ROW()-ROW($I$46))/((CARROT_CAP+1)*(MESCLUN_CAP+1)))</x:f>
        <x:v>18</x:v>
      </x:c>
      <x:c r="J11786" s="266" t="n">
        <x:f>MOD(INT((ROW()-ROW($I$46))/(MESCLUN_CAP+1)),CARROT_CAP+1)</x:f>
        <x:v>0</x:v>
      </x:c>
      <x:c r="K11786" s="266" t="n">
        <x:f>MOD(ROW()-ROW($I$46),MESCLUN_CAP+1)</x:f>
        <x:v>22</x:v>
      </x:c>
      <x:c r="L11786" s="266" t="n">
        <x:f>SUM(I11786:K11786)</x:f>
        <x:v>40</x:v>
      </x:c>
      <x:c r="M11786" s="267" t="n">
        <x:f>I11786*TOMATO_HOURS*WEEKS*(1+TOMATO_DIM)^I11786+J11786*CARROT_HOURS*WEEKS*(1+CARROT_DIM)^J11786+K11786*MESCLUN_HOURS*WEEKS*(1+MESCLUN_DIM)^K11786</x:f>
        <x:v>10308.211643867995</x:v>
      </x:c>
      <x:c r="N11786" s="267" t="n">
        <x:f>MAX(M11786-FARMER_HOURS,0)/TEMP_HOURS_PER_WORKER</x:f>
        <x:v>6.658480308241663</x:v>
      </x:c>
      <x:c r="O11786" s="268" t="n">
        <x:f>I11786*TOMATO_PRICE+J11786*CARROT_PRICE+K11786*MESCLUN_PRICE</x:f>
        <x:v>217800</x:v>
      </x:c>
      <x:c r="P11786" s="268" t="n">
        <x:f>I11786*TOMATO_FERTILIZER+J11786*CARROT_FERTILIZER+K11786*MESCLUN_FERTILIZER</x:f>
        <x:v>35200</x:v>
      </x:c>
      <x:c r="Q11786" s="268" t="n">
        <x:f>MIN(M11786,FARMER_HOURS)*FARMER_RATE+MAX(M11786-FARMER_HOURS,0)*TEMP_RATE</x:f>
        <x:v>191462.00770604156</x:v>
      </x:c>
      <x:c r="R11786" s="268" t="n">
        <x:f>O11786-P11786-Q11786-FIXED_COST</x:f>
        <x:v>-28862.007706041564</x:v>
      </x:c>
      <x:c r="S11786" s="139" t="str">
        <x:f>IF(AND(L11786&lt;=TOTAL_BED_CAP,N11786&lt;=TEMP_WORKER_CAP),"YES","NO")</x:f>
        <x:v>NO</x:v>
      </x:c>
      <x:c r="T11786" s="139" t="n">
        <x:f>IF(S11786="YES",R11786,-1E+99)</x:f>
        <x:v>-1e+99</x:v>
      </x:c>
    </x:row>
    <x:row r="11787">
      <x:c r="A11787" s="139"/>
      <x:c r="B11787" s="139"/>
      <x:c r="C11787" s="139"/>
      <x:c r="D11787" s="139"/>
      <x:c r="E11787" s="139"/>
      <x:c r="F11787" s="139"/>
      <x:c r="G11787" s="139"/>
      <x:c r="H11787" s="139"/>
      <x:c r="I11787" s="266" t="n">
        <x:f>INT((ROW()-ROW($I$46))/((CARROT_CAP+1)*(MESCLUN_CAP+1)))</x:f>
        <x:v>18</x:v>
      </x:c>
      <x:c r="J11787" s="266" t="n">
        <x:f>MOD(INT((ROW()-ROW($I$46))/(MESCLUN_CAP+1)),CARROT_CAP+1)</x:f>
        <x:v>0</x:v>
      </x:c>
      <x:c r="K11787" s="266" t="n">
        <x:f>MOD(ROW()-ROW($I$46),MESCLUN_CAP+1)</x:f>
        <x:v>23</x:v>
      </x:c>
      <x:c r="L11787" s="266" t="n">
        <x:f>SUM(I11787:K11787)</x:f>
        <x:v>41</x:v>
      </x:c>
      <x:c r="M11787" s="267" t="n">
        <x:f>I11787*TOMATO_HOURS*WEEKS*(1+TOMATO_DIM)^I11787+J11787*CARROT_HOURS*WEEKS*(1+CARROT_DIM)^J11787+K11787*MESCLUN_HOURS*WEEKS*(1+MESCLUN_DIM)^K11787</x:f>
        <x:v>10384.35823272543</x:v>
      </x:c>
      <x:c r="N11787" s="267" t="n">
        <x:f>MAX(M11787-FARMER_HOURS,0)/TEMP_HOURS_PER_WORKER</x:f>
        <x:v>6.711359883837104</x:v>
      </x:c>
      <x:c r="O11787" s="268" t="n">
        <x:f>I11787*TOMATO_PRICE+J11787*CARROT_PRICE+K11787*MESCLUN_PRICE</x:f>
        <x:v>220500</x:v>
      </x:c>
      <x:c r="P11787" s="268" t="n">
        <x:f>I11787*TOMATO_FERTILIZER+J11787*CARROT_FERTILIZER+K11787*MESCLUN_FERTILIZER</x:f>
        <x:v>36080</x:v>
      </x:c>
      <x:c r="Q11787" s="268" t="n">
        <x:f>MIN(M11787,FARMER_HOURS)*FARMER_RATE+MAX(M11787-FARMER_HOURS,0)*TEMP_RATE</x:f>
        <x:v>192783.9970959276</x:v>
      </x:c>
      <x:c r="R11787" s="268" t="n">
        <x:f>O11787-P11787-Q11787-FIXED_COST</x:f>
        <x:v>-28363.997095927596</x:v>
      </x:c>
      <x:c r="S11787" s="139" t="str">
        <x:f>IF(AND(L11787&lt;=TOTAL_BED_CAP,N11787&lt;=TEMP_WORKER_CAP),"YES","NO")</x:f>
        <x:v>NO</x:v>
      </x:c>
      <x:c r="T11787" s="139" t="n">
        <x:f>IF(S11787="YES",R11787,-1E+99)</x:f>
        <x:v>-1e+99</x:v>
      </x:c>
    </x:row>
    <x:row r="11788">
      <x:c r="A11788" s="139"/>
      <x:c r="B11788" s="139"/>
      <x:c r="C11788" s="139"/>
      <x:c r="D11788" s="139"/>
      <x:c r="E11788" s="139"/>
      <x:c r="F11788" s="139"/>
      <x:c r="G11788" s="139"/>
      <x:c r="H11788" s="139"/>
      <x:c r="I11788" s="266" t="n">
        <x:f>INT((ROW()-ROW($I$46))/((CARROT_CAP+1)*(MESCLUN_CAP+1)))</x:f>
        <x:v>18</x:v>
      </x:c>
      <x:c r="J11788" s="266" t="n">
        <x:f>MOD(INT((ROW()-ROW($I$46))/(MESCLUN_CAP+1)),CARROT_CAP+1)</x:f>
        <x:v>0</x:v>
      </x:c>
      <x:c r="K11788" s="266" t="n">
        <x:f>MOD(ROW()-ROW($I$46),MESCLUN_CAP+1)</x:f>
        <x:v>24</x:v>
      </x:c>
      <x:c r="L11788" s="266" t="n">
        <x:f>SUM(I11788:K11788)</x:f>
        <x:v>42</x:v>
      </x:c>
      <x:c r="M11788" s="267" t="n">
        <x:f>I11788*TOMATO_HOURS*WEEKS*(1+TOMATO_DIM)^I11788+J11788*CARROT_HOURS*WEEKS*(1+CARROT_DIM)^J11788+K11788*MESCLUN_HOURS*WEEKS*(1+MESCLUN_DIM)^K11788</x:f>
        <x:v>10462.205182304926</x:v>
      </x:c>
      <x:c r="N11788" s="267" t="n">
        <x:f>MAX(M11788-FARMER_HOURS,0)/TEMP_HOURS_PER_WORKER</x:f>
        <x:v>6.765420265489532</x:v>
      </x:c>
      <x:c r="O11788" s="268" t="n">
        <x:f>I11788*TOMATO_PRICE+J11788*CARROT_PRICE+K11788*MESCLUN_PRICE</x:f>
        <x:v>223200</x:v>
      </x:c>
      <x:c r="P11788" s="268" t="n">
        <x:f>I11788*TOMATO_FERTILIZER+J11788*CARROT_FERTILIZER+K11788*MESCLUN_FERTILIZER</x:f>
        <x:v>36960</x:v>
      </x:c>
      <x:c r="Q11788" s="268" t="n">
        <x:f>MIN(M11788,FARMER_HOURS)*FARMER_RATE+MAX(M11788-FARMER_HOURS,0)*TEMP_RATE</x:f>
        <x:v>194135.5066372383</x:v>
      </x:c>
      <x:c r="R11788" s="268" t="n">
        <x:f>O11788-P11788-Q11788-FIXED_COST</x:f>
        <x:v>-27895.506637238286</x:v>
      </x:c>
      <x:c r="S11788" s="139" t="str">
        <x:f>IF(AND(L11788&lt;=TOTAL_BED_CAP,N11788&lt;=TEMP_WORKER_CAP),"YES","NO")</x:f>
        <x:v>NO</x:v>
      </x:c>
      <x:c r="T11788" s="139" t="n">
        <x:f>IF(S11788="YES",R11788,-1E+99)</x:f>
        <x:v>-1e+99</x:v>
      </x:c>
    </x:row>
    <x:row r="11789">
      <x:c r="A11789" s="139"/>
      <x:c r="B11789" s="139"/>
      <x:c r="C11789" s="139"/>
      <x:c r="D11789" s="139"/>
      <x:c r="E11789" s="139"/>
      <x:c r="F11789" s="139"/>
      <x:c r="G11789" s="139"/>
      <x:c r="H11789" s="139"/>
      <x:c r="I11789" s="266" t="n">
        <x:f>INT((ROW()-ROW($I$46))/((CARROT_CAP+1)*(MESCLUN_CAP+1)))</x:f>
        <x:v>18</x:v>
      </x:c>
      <x:c r="J11789" s="266" t="n">
        <x:f>MOD(INT((ROW()-ROW($I$46))/(MESCLUN_CAP+1)),CARROT_CAP+1)</x:f>
        <x:v>0</x:v>
      </x:c>
      <x:c r="K11789" s="266" t="n">
        <x:f>MOD(ROW()-ROW($I$46),MESCLUN_CAP+1)</x:f>
        <x:v>25</x:v>
      </x:c>
      <x:c r="L11789" s="266" t="n">
        <x:f>SUM(I11789:K11789)</x:f>
        <x:v>43</x:v>
      </x:c>
      <x:c r="M11789" s="267" t="n">
        <x:f>I11789*TOMATO_HOURS*WEEKS*(1+TOMATO_DIM)^I11789+J11789*CARROT_HOURS*WEEKS*(1+CARROT_DIM)^J11789+K11789*MESCLUN_HOURS*WEEKS*(1+MESCLUN_DIM)^K11789</x:f>
        <x:v>10541.783103720023</x:v>
      </x:c>
      <x:c r="N11789" s="267" t="n">
        <x:f>MAX(M11789-FARMER_HOURS,0)/TEMP_HOURS_PER_WORKER</x:f>
        <x:v>6.8206827109166825</x:v>
      </x:c>
      <x:c r="O11789" s="268" t="n">
        <x:f>I11789*TOMATO_PRICE+J11789*CARROT_PRICE+K11789*MESCLUN_PRICE</x:f>
        <x:v>225900</x:v>
      </x:c>
      <x:c r="P11789" s="268" t="n">
        <x:f>I11789*TOMATO_FERTILIZER+J11789*CARROT_FERTILIZER+K11789*MESCLUN_FERTILIZER</x:f>
        <x:v>37840</x:v>
      </x:c>
      <x:c r="Q11789" s="268" t="n">
        <x:f>MIN(M11789,FARMER_HOURS)*FARMER_RATE+MAX(M11789-FARMER_HOURS,0)*TEMP_RATE</x:f>
        <x:v>195517.06777291707</x:v>
      </x:c>
      <x:c r="R11789" s="268" t="n">
        <x:f>O11789-P11789-Q11789-FIXED_COST</x:f>
        <x:v>-27457.06777291707</x:v>
      </x:c>
      <x:c r="S11789" s="139" t="str">
        <x:f>IF(AND(L11789&lt;=TOTAL_BED_CAP,N11789&lt;=TEMP_WORKER_CAP),"YES","NO")</x:f>
        <x:v>NO</x:v>
      </x:c>
      <x:c r="T11789" s="139" t="n">
        <x:f>IF(S11789="YES",R11789,-1E+99)</x:f>
        <x:v>-1e+99</x:v>
      </x:c>
    </x:row>
    <x:row r="11790">
      <x:c r="A11790" s="139"/>
      <x:c r="B11790" s="139"/>
      <x:c r="C11790" s="139"/>
      <x:c r="D11790" s="139"/>
      <x:c r="E11790" s="139"/>
      <x:c r="F11790" s="139"/>
      <x:c r="G11790" s="139"/>
      <x:c r="H11790" s="139"/>
      <x:c r="I11790" s="266" t="n">
        <x:f>INT((ROW()-ROW($I$46))/((CARROT_CAP+1)*(MESCLUN_CAP+1)))</x:f>
        <x:v>18</x:v>
      </x:c>
      <x:c r="J11790" s="266" t="n">
        <x:f>MOD(INT((ROW()-ROW($I$46))/(MESCLUN_CAP+1)),CARROT_CAP+1)</x:f>
        <x:v>0</x:v>
      </x:c>
      <x:c r="K11790" s="266" t="n">
        <x:f>MOD(ROW()-ROW($I$46),MESCLUN_CAP+1)</x:f>
        <x:v>26</x:v>
      </x:c>
      <x:c r="L11790" s="266" t="n">
        <x:f>SUM(I11790:K11790)</x:f>
        <x:v>44</x:v>
      </x:c>
      <x:c r="M11790" s="267" t="n">
        <x:f>I11790*TOMATO_HOURS*WEEKS*(1+TOMATO_DIM)^I11790+J11790*CARROT_HOURS*WEEKS*(1+CARROT_DIM)^J11790+K11790*MESCLUN_HOURS*WEEKS*(1+MESCLUN_DIM)^K11790</x:f>
        <x:v>10623.123107680742</x:v>
      </x:c>
      <x:c r="N11790" s="267" t="n">
        <x:f>MAX(M11790-FARMER_HOURS,0)/TEMP_HOURS_PER_WORKER</x:f>
        <x:v>6.877168824778293</x:v>
      </x:c>
      <x:c r="O11790" s="268" t="n">
        <x:f>I11790*TOMATO_PRICE+J11790*CARROT_PRICE+K11790*MESCLUN_PRICE</x:f>
        <x:v>228600</x:v>
      </x:c>
      <x:c r="P11790" s="268" t="n">
        <x:f>I11790*TOMATO_FERTILIZER+J11790*CARROT_FERTILIZER+K11790*MESCLUN_FERTILIZER</x:f>
        <x:v>38720</x:v>
      </x:c>
      <x:c r="Q11790" s="268" t="n">
        <x:f>MIN(M11790,FARMER_HOURS)*FARMER_RATE+MAX(M11790-FARMER_HOURS,0)*TEMP_RATE</x:f>
        <x:v>196929.2206194573</x:v>
      </x:c>
      <x:c r="R11790" s="268" t="n">
        <x:f>O11790-P11790-Q11790-FIXED_COST</x:f>
        <x:v>-27049.22061945731</x:v>
      </x:c>
      <x:c r="S11790" s="139" t="str">
        <x:f>IF(AND(L11790&lt;=TOTAL_BED_CAP,N11790&lt;=TEMP_WORKER_CAP),"YES","NO")</x:f>
        <x:v>NO</x:v>
      </x:c>
      <x:c r="T11790" s="139" t="n">
        <x:f>IF(S11790="YES",R11790,-1E+99)</x:f>
        <x:v>-1e+99</x:v>
      </x:c>
    </x:row>
    <x:row r="11791">
      <x:c r="A11791" s="139"/>
      <x:c r="B11791" s="139"/>
      <x:c r="C11791" s="139"/>
      <x:c r="D11791" s="139"/>
      <x:c r="E11791" s="139"/>
      <x:c r="F11791" s="139"/>
      <x:c r="G11791" s="139"/>
      <x:c r="H11791" s="139"/>
      <x:c r="I11791" s="266" t="n">
        <x:f>INT((ROW()-ROW($I$46))/((CARROT_CAP+1)*(MESCLUN_CAP+1)))</x:f>
        <x:v>18</x:v>
      </x:c>
      <x:c r="J11791" s="266" t="n">
        <x:f>MOD(INT((ROW()-ROW($I$46))/(MESCLUN_CAP+1)),CARROT_CAP+1)</x:f>
        <x:v>0</x:v>
      </x:c>
      <x:c r="K11791" s="266" t="n">
        <x:f>MOD(ROW()-ROW($I$46),MESCLUN_CAP+1)</x:f>
        <x:v>27</x:v>
      </x:c>
      <x:c r="L11791" s="266" t="n">
        <x:f>SUM(I11791:K11791)</x:f>
        <x:v>45</x:v>
      </x:c>
      <x:c r="M11791" s="267" t="n">
        <x:f>I11791*TOMATO_HOURS*WEEKS*(1+TOMATO_DIM)^I11791+J11791*CARROT_HOURS*WEEKS*(1+CARROT_DIM)^J11791+K11791*MESCLUN_HOURS*WEEKS*(1+MESCLUN_DIM)^K11791</x:f>
        <x:v>10706.256812200498</x:v>
      </x:c>
      <x:c r="N11791" s="267" t="n">
        <x:f>MAX(M11791-FARMER_HOURS,0)/TEMP_HOURS_PER_WORKER</x:f>
        <x:v>6.934900564028124</x:v>
      </x:c>
      <x:c r="O11791" s="268" t="n">
        <x:f>I11791*TOMATO_PRICE+J11791*CARROT_PRICE+K11791*MESCLUN_PRICE</x:f>
        <x:v>231300</x:v>
      </x:c>
      <x:c r="P11791" s="268" t="n">
        <x:f>I11791*TOMATO_FERTILIZER+J11791*CARROT_FERTILIZER+K11791*MESCLUN_FERTILIZER</x:f>
        <x:v>39600</x:v>
      </x:c>
      <x:c r="Q11791" s="268" t="n">
        <x:f>MIN(M11791,FARMER_HOURS)*FARMER_RATE+MAX(M11791-FARMER_HOURS,0)*TEMP_RATE</x:f>
        <x:v>198372.5141007031</x:v>
      </x:c>
      <x:c r="R11791" s="268" t="n">
        <x:f>O11791-P11791-Q11791-FIXED_COST</x:f>
        <x:v>-26672.51410070309</x:v>
      </x:c>
      <x:c r="S11791" s="139" t="str">
        <x:f>IF(AND(L11791&lt;=TOTAL_BED_CAP,N11791&lt;=TEMP_WORKER_CAP),"YES","NO")</x:f>
        <x:v>NO</x:v>
      </x:c>
      <x:c r="T11791" s="139" t="n">
        <x:f>IF(S11791="YES",R11791,-1E+99)</x:f>
        <x:v>-1e+99</x:v>
      </x:c>
    </x:row>
    <x:row r="11792">
      <x:c r="A11792" s="139"/>
      <x:c r="B11792" s="139"/>
      <x:c r="C11792" s="139"/>
      <x:c r="D11792" s="139"/>
      <x:c r="E11792" s="139"/>
      <x:c r="F11792" s="139"/>
      <x:c r="G11792" s="139"/>
      <x:c r="H11792" s="139"/>
      <x:c r="I11792" s="266" t="n">
        <x:f>INT((ROW()-ROW($I$46))/((CARROT_CAP+1)*(MESCLUN_CAP+1)))</x:f>
        <x:v>18</x:v>
      </x:c>
      <x:c r="J11792" s="266" t="n">
        <x:f>MOD(INT((ROW()-ROW($I$46))/(MESCLUN_CAP+1)),CARROT_CAP+1)</x:f>
        <x:v>0</x:v>
      </x:c>
      <x:c r="K11792" s="266" t="n">
        <x:f>MOD(ROW()-ROW($I$46),MESCLUN_CAP+1)</x:f>
        <x:v>28</x:v>
      </x:c>
      <x:c r="L11792" s="266" t="n">
        <x:f>SUM(I11792:K11792)</x:f>
        <x:v>46</x:v>
      </x:c>
      <x:c r="M11792" s="267" t="n">
        <x:f>I11792*TOMATO_HOURS*WEEKS*(1+TOMATO_DIM)^I11792+J11792*CARROT_HOURS*WEEKS*(1+CARROT_DIM)^J11792+K11792*MESCLUN_HOURS*WEEKS*(1+MESCLUN_DIM)^K11792</x:f>
        <x:v>10791.216350417651</x:v>
      </x:c>
      <x:c r="N11792" s="267" t="n">
        <x:f>MAX(M11792-FARMER_HOURS,0)/TEMP_HOURS_PER_WORKER</x:f>
        <x:v>6.993900243345592</x:v>
      </x:c>
      <x:c r="O11792" s="268" t="n">
        <x:f>I11792*TOMATO_PRICE+J11792*CARROT_PRICE+K11792*MESCLUN_PRICE</x:f>
        <x:v>234000</x:v>
      </x:c>
      <x:c r="P11792" s="268" t="n">
        <x:f>I11792*TOMATO_FERTILIZER+J11792*CARROT_FERTILIZER+K11792*MESCLUN_FERTILIZER</x:f>
        <x:v>40480</x:v>
      </x:c>
      <x:c r="Q11792" s="268" t="n">
        <x:f>MIN(M11792,FARMER_HOURS)*FARMER_RATE+MAX(M11792-FARMER_HOURS,0)*TEMP_RATE</x:f>
        <x:v>199847.50608363978</x:v>
      </x:c>
      <x:c r="R11792" s="268" t="n">
        <x:f>O11792-P11792-Q11792-FIXED_COST</x:f>
        <x:v>-26327.506083639775</x:v>
      </x:c>
      <x:c r="S11792" s="139" t="str">
        <x:f>IF(AND(L11792&lt;=TOTAL_BED_CAP,N11792&lt;=TEMP_WORKER_CAP),"YES","NO")</x:f>
        <x:v>NO</x:v>
      </x:c>
      <x:c r="T11792" s="139" t="n">
        <x:f>IF(S11792="YES",R11792,-1E+99)</x:f>
        <x:v>-1e+99</x:v>
      </x:c>
    </x:row>
    <x:row r="11793">
      <x:c r="A11793" s="139"/>
      <x:c r="B11793" s="139"/>
      <x:c r="C11793" s="139"/>
      <x:c r="D11793" s="139"/>
      <x:c r="E11793" s="139"/>
      <x:c r="F11793" s="139"/>
      <x:c r="G11793" s="139"/>
      <x:c r="H11793" s="139"/>
      <x:c r="I11793" s="266" t="n">
        <x:f>INT((ROW()-ROW($I$46))/((CARROT_CAP+1)*(MESCLUN_CAP+1)))</x:f>
        <x:v>18</x:v>
      </x:c>
      <x:c r="J11793" s="266" t="n">
        <x:f>MOD(INT((ROW()-ROW($I$46))/(MESCLUN_CAP+1)),CARROT_CAP+1)</x:f>
        <x:v>0</x:v>
      </x:c>
      <x:c r="K11793" s="266" t="n">
        <x:f>MOD(ROW()-ROW($I$46),MESCLUN_CAP+1)</x:f>
        <x:v>29</x:v>
      </x:c>
      <x:c r="L11793" s="266" t="n">
        <x:f>SUM(I11793:K11793)</x:f>
        <x:v>47</x:v>
      </x:c>
      <x:c r="M11793" s="267" t="n">
        <x:f>I11793*TOMATO_HOURS*WEEKS*(1+TOMATO_DIM)^I11793+J11793*CARROT_HOURS*WEEKS*(1+CARROT_DIM)^J11793+K11793*MESCLUN_HOURS*WEEKS*(1+MESCLUN_DIM)^K11793</x:f>
        <x:v>10878.034378533304</x:v>
      </x:c>
      <x:c r="N11793" s="267" t="n">
        <x:f>MAX(M11793-FARMER_HOURS,0)/TEMP_HOURS_PER_WORKER</x:f>
        <x:v>7.054190540648128</x:v>
      </x:c>
      <x:c r="O11793" s="268" t="n">
        <x:f>I11793*TOMATO_PRICE+J11793*CARROT_PRICE+K11793*MESCLUN_PRICE</x:f>
        <x:v>236700</x:v>
      </x:c>
      <x:c r="P11793" s="268" t="n">
        <x:f>I11793*TOMATO_FERTILIZER+J11793*CARROT_FERTILIZER+K11793*MESCLUN_FERTILIZER</x:f>
        <x:v>41360</x:v>
      </x:c>
      <x:c r="Q11793" s="268" t="n">
        <x:f>MIN(M11793,FARMER_HOURS)*FARMER_RATE+MAX(M11793-FARMER_HOURS,0)*TEMP_RATE</x:f>
        <x:v>201354.7635162032</x:v>
      </x:c>
      <x:c r="R11793" s="268" t="n">
        <x:f>O11793-P11793-Q11793-FIXED_COST</x:f>
        <x:v>-26014.76351620321</x:v>
      </x:c>
      <x:c r="S11793" s="139" t="str">
        <x:f>IF(AND(L11793&lt;=TOTAL_BED_CAP,N11793&lt;=TEMP_WORKER_CAP),"YES","NO")</x:f>
        <x:v>NO</x:v>
      </x:c>
      <x:c r="T11793" s="139" t="n">
        <x:f>IF(S11793="YES",R11793,-1E+99)</x:f>
        <x:v>-1e+99</x:v>
      </x:c>
    </x:row>
    <x:row r="11794">
      <x:c r="A11794" s="139"/>
      <x:c r="B11794" s="139"/>
      <x:c r="C11794" s="139"/>
      <x:c r="D11794" s="139"/>
      <x:c r="E11794" s="139"/>
      <x:c r="F11794" s="139"/>
      <x:c r="G11794" s="139"/>
      <x:c r="H11794" s="139"/>
      <x:c r="I11794" s="266" t="n">
        <x:f>INT((ROW()-ROW($I$46))/((CARROT_CAP+1)*(MESCLUN_CAP+1)))</x:f>
        <x:v>18</x:v>
      </x:c>
      <x:c r="J11794" s="266" t="n">
        <x:f>MOD(INT((ROW()-ROW($I$46))/(MESCLUN_CAP+1)),CARROT_CAP+1)</x:f>
        <x:v>0</x:v>
      </x:c>
      <x:c r="K11794" s="266" t="n">
        <x:f>MOD(ROW()-ROW($I$46),MESCLUN_CAP+1)</x:f>
        <x:v>30</x:v>
      </x:c>
      <x:c r="L11794" s="266" t="n">
        <x:f>SUM(I11794:K11794)</x:f>
        <x:v>48</x:v>
      </x:c>
      <x:c r="M11794" s="267" t="n">
        <x:f>I11794*TOMATO_HOURS*WEEKS*(1+TOMATO_DIM)^I11794+J11794*CARROT_HOURS*WEEKS*(1+CARROT_DIM)^J11794+K11794*MESCLUN_HOURS*WEEKS*(1+MESCLUN_DIM)^K11794</x:f>
        <x:v>10966.744083867075</x:v>
      </x:c>
      <x:c r="N11794" s="267" t="n">
        <x:f>MAX(M11794-FARMER_HOURS,0)/TEMP_HOURS_PER_WORKER</x:f>
        <x:v>7.115794502685469</x:v>
      </x:c>
      <x:c r="O11794" s="268" t="n">
        <x:f>I11794*TOMATO_PRICE+J11794*CARROT_PRICE+K11794*MESCLUN_PRICE</x:f>
        <x:v>239400</x:v>
      </x:c>
      <x:c r="P11794" s="268" t="n">
        <x:f>I11794*TOMATO_FERTILIZER+J11794*CARROT_FERTILIZER+K11794*MESCLUN_FERTILIZER</x:f>
        <x:v>42240</x:v>
      </x:c>
      <x:c r="Q11794" s="268" t="n">
        <x:f>MIN(M11794,FARMER_HOURS)*FARMER_RATE+MAX(M11794-FARMER_HOURS,0)*TEMP_RATE</x:f>
        <x:v>202894.86256713673</x:v>
      </x:c>
      <x:c r="R11794" s="268" t="n">
        <x:f>O11794-P11794-Q11794-FIXED_COST</x:f>
        <x:v>-25734.862567136734</x:v>
      </x:c>
      <x:c r="S11794" s="139" t="str">
        <x:f>IF(AND(L11794&lt;=TOTAL_BED_CAP,N11794&lt;=TEMP_WORKER_CAP),"YES","NO")</x:f>
        <x:v>NO</x:v>
      </x:c>
      <x:c r="T11794" s="139" t="n">
        <x:f>IF(S11794="YES",R11794,-1E+99)</x:f>
        <x:v>-1e+99</x:v>
      </x:c>
    </x:row>
    <x:row r="11795">
      <x:c r="A11795" s="139"/>
      <x:c r="B11795" s="139"/>
      <x:c r="C11795" s="139"/>
      <x:c r="D11795" s="139"/>
      <x:c r="E11795" s="139"/>
      <x:c r="F11795" s="139"/>
      <x:c r="G11795" s="139"/>
      <x:c r="H11795" s="139"/>
      <x:c r="I11795" s="266" t="n">
        <x:f>INT((ROW()-ROW($I$46))/((CARROT_CAP+1)*(MESCLUN_CAP+1)))</x:f>
        <x:v>18</x:v>
      </x:c>
      <x:c r="J11795" s="266" t="n">
        <x:f>MOD(INT((ROW()-ROW($I$46))/(MESCLUN_CAP+1)),CARROT_CAP+1)</x:f>
        <x:v>1</x:v>
      </x:c>
      <x:c r="K11795" s="266" t="n">
        <x:f>MOD(ROW()-ROW($I$46),MESCLUN_CAP+1)</x:f>
        <x:v>0</x:v>
      </x:c>
      <x:c r="L11795" s="266" t="n">
        <x:f>SUM(I11795:K11795)</x:f>
        <x:v>19</x:v>
      </x:c>
      <x:c r="M11795" s="267" t="n">
        <x:f>I11795*TOMATO_HOURS*WEEKS*(1+TOMATO_DIM)^I11795+J11795*CARROT_HOURS*WEEKS*(1+CARROT_DIM)^J11795+K11795*MESCLUN_HOURS*WEEKS*(1+MESCLUN_DIM)^K11795</x:f>
        <x:v>9037.816047857428</x:v>
      </x:c>
      <x:c r="N11795" s="267" t="n">
        <x:f>MAX(M11795-FARMER_HOURS,0)/TEMP_HOURS_PER_WORKER</x:f>
        <x:v>5.776261144345436</x:v>
      </x:c>
      <x:c r="O11795" s="268" t="n">
        <x:f>I11795*TOMATO_PRICE+J11795*CARROT_PRICE+K11795*MESCLUN_PRICE</x:f>
        <x:v>160494</x:v>
      </x:c>
      <x:c r="P11795" s="268" t="n">
        <x:f>I11795*TOMATO_FERTILIZER+J11795*CARROT_FERTILIZER+K11795*MESCLUN_FERTILIZER</x:f>
        <x:v>16280</x:v>
      </x:c>
      <x:c r="Q11795" s="268" t="n">
        <x:f>MIN(M11795,FARMER_HOURS)*FARMER_RATE+MAX(M11795-FARMER_HOURS,0)*TEMP_RATE</x:f>
        <x:v>169406.5286086359</x:v>
      </x:c>
      <x:c r="R11795" s="268" t="n">
        <x:f>O11795-P11795-Q11795-FIXED_COST</x:f>
        <x:v>-45192.52860863591</x:v>
      </x:c>
      <x:c r="S11795" s="139" t="str">
        <x:f>IF(AND(L11795&lt;=TOTAL_BED_CAP,N11795&lt;=TEMP_WORKER_CAP),"YES","NO")</x:f>
        <x:v>NO</x:v>
      </x:c>
      <x:c r="T11795" s="139" t="n">
        <x:f>IF(S11795="YES",R11795,-1E+99)</x:f>
        <x:v>-1e+99</x:v>
      </x:c>
    </x:row>
    <x:row r="11796">
      <x:c r="A11796" s="139"/>
      <x:c r="B11796" s="139"/>
      <x:c r="C11796" s="139"/>
      <x:c r="D11796" s="139"/>
      <x:c r="E11796" s="139"/>
      <x:c r="F11796" s="139"/>
      <x:c r="G11796" s="139"/>
      <x:c r="H11796" s="139"/>
      <x:c r="I11796" s="266" t="n">
        <x:f>INT((ROW()-ROW($I$46))/((CARROT_CAP+1)*(MESCLUN_CAP+1)))</x:f>
        <x:v>18</x:v>
      </x:c>
      <x:c r="J11796" s="266" t="n">
        <x:f>MOD(INT((ROW()-ROW($I$46))/(MESCLUN_CAP+1)),CARROT_CAP+1)</x:f>
        <x:v>1</x:v>
      </x:c>
      <x:c r="K11796" s="266" t="n">
        <x:f>MOD(ROW()-ROW($I$46),MESCLUN_CAP+1)</x:f>
        <x:v>1</x:v>
      </x:c>
      <x:c r="L11796" s="266" t="n">
        <x:f>SUM(I11796:K11796)</x:f>
        <x:v>20</x:v>
      </x:c>
      <x:c r="M11796" s="267" t="n">
        <x:f>I11796*TOMATO_HOURS*WEEKS*(1+TOMATO_DIM)^I11796+J11796*CARROT_HOURS*WEEKS*(1+CARROT_DIM)^J11796+K11796*MESCLUN_HOURS*WEEKS*(1+MESCLUN_DIM)^K11796</x:f>
        <x:v>9083.378547857428</x:v>
      </x:c>
      <x:c r="N11796" s="267" t="n">
        <x:f>MAX(M11796-FARMER_HOURS,0)/TEMP_HOURS_PER_WORKER</x:f>
        <x:v>5.8079017693454364</x:v>
      </x:c>
      <x:c r="O11796" s="268" t="n">
        <x:f>I11796*TOMATO_PRICE+J11796*CARROT_PRICE+K11796*MESCLUN_PRICE</x:f>
        <x:v>163194</x:v>
      </x:c>
      <x:c r="P11796" s="268" t="n">
        <x:f>I11796*TOMATO_FERTILIZER+J11796*CARROT_FERTILIZER+K11796*MESCLUN_FERTILIZER</x:f>
        <x:v>17160</x:v>
      </x:c>
      <x:c r="Q11796" s="268" t="n">
        <x:f>MIN(M11796,FARMER_HOURS)*FARMER_RATE+MAX(M11796-FARMER_HOURS,0)*TEMP_RATE</x:f>
        <x:v>170197.5442336359</x:v>
      </x:c>
      <x:c r="R11796" s="268" t="n">
        <x:f>O11796-P11796-Q11796-FIXED_COST</x:f>
        <x:v>-44163.54423363591</x:v>
      </x:c>
      <x:c r="S11796" s="139" t="str">
        <x:f>IF(AND(L11796&lt;=TOTAL_BED_CAP,N11796&lt;=TEMP_WORKER_CAP),"YES","NO")</x:f>
        <x:v>NO</x:v>
      </x:c>
      <x:c r="T11796" s="139" t="n">
        <x:f>IF(S11796="YES",R11796,-1E+99)</x:f>
        <x:v>-1e+99</x:v>
      </x:c>
    </x:row>
    <x:row r="11797">
      <x:c r="A11797" s="139"/>
      <x:c r="B11797" s="139"/>
      <x:c r="C11797" s="139"/>
      <x:c r="D11797" s="139"/>
      <x:c r="E11797" s="139"/>
      <x:c r="F11797" s="139"/>
      <x:c r="G11797" s="139"/>
      <x:c r="H11797" s="139"/>
      <x:c r="I11797" s="266" t="n">
        <x:f>INT((ROW()-ROW($I$46))/((CARROT_CAP+1)*(MESCLUN_CAP+1)))</x:f>
        <x:v>18</x:v>
      </x:c>
      <x:c r="J11797" s="266" t="n">
        <x:f>MOD(INT((ROW()-ROW($I$46))/(MESCLUN_CAP+1)),CARROT_CAP+1)</x:f>
        <x:v>1</x:v>
      </x:c>
      <x:c r="K11797" s="266" t="n">
        <x:f>MOD(ROW()-ROW($I$46),MESCLUN_CAP+1)</x:f>
        <x:v>2</x:v>
      </x:c>
      <x:c r="L11797" s="266" t="n">
        <x:f>SUM(I11797:K11797)</x:f>
        <x:v>21</x:v>
      </x:c>
      <x:c r="M11797" s="267" t="n">
        <x:f>I11797*TOMATO_HOURS*WEEKS*(1+TOMATO_DIM)^I11797+J11797*CARROT_HOURS*WEEKS*(1+CARROT_DIM)^J11797+K11797*MESCLUN_HOURS*WEEKS*(1+MESCLUN_DIM)^K11797</x:f>
        <x:v>9130.080110357429</x:v>
      </x:c>
      <x:c r="N11797" s="267" t="n">
        <x:f>MAX(M11797-FARMER_HOURS,0)/TEMP_HOURS_PER_WORKER</x:f>
        <x:v>5.8403334099704365</x:v>
      </x:c>
      <x:c r="O11797" s="268" t="n">
        <x:f>I11797*TOMATO_PRICE+J11797*CARROT_PRICE+K11797*MESCLUN_PRICE</x:f>
        <x:v>165894</x:v>
      </x:c>
      <x:c r="P11797" s="268" t="n">
        <x:f>I11797*TOMATO_FERTILIZER+J11797*CARROT_FERTILIZER+K11797*MESCLUN_FERTILIZER</x:f>
        <x:v>18040</x:v>
      </x:c>
      <x:c r="Q11797" s="268" t="n">
        <x:f>MIN(M11797,FARMER_HOURS)*FARMER_RATE+MAX(M11797-FARMER_HOURS,0)*TEMP_RATE</x:f>
        <x:v>171008.3352492609</x:v>
      </x:c>
      <x:c r="R11797" s="268" t="n">
        <x:f>O11797-P11797-Q11797-FIXED_COST</x:f>
        <x:v>-43154.33524926091</x:v>
      </x:c>
      <x:c r="S11797" s="139" t="str">
        <x:f>IF(AND(L11797&lt;=TOTAL_BED_CAP,N11797&lt;=TEMP_WORKER_CAP),"YES","NO")</x:f>
        <x:v>NO</x:v>
      </x:c>
      <x:c r="T11797" s="139" t="n">
        <x:f>IF(S11797="YES",R11797,-1E+99)</x:f>
        <x:v>-1e+99</x:v>
      </x:c>
    </x:row>
    <x:row r="11798">
      <x:c r="A11798" s="139"/>
      <x:c r="B11798" s="139"/>
      <x:c r="C11798" s="139"/>
      <x:c r="D11798" s="139"/>
      <x:c r="E11798" s="139"/>
      <x:c r="F11798" s="139"/>
      <x:c r="G11798" s="139"/>
      <x:c r="H11798" s="139"/>
      <x:c r="I11798" s="266" t="n">
        <x:f>INT((ROW()-ROW($I$46))/((CARROT_CAP+1)*(MESCLUN_CAP+1)))</x:f>
        <x:v>18</x:v>
      </x:c>
      <x:c r="J11798" s="266" t="n">
        <x:f>MOD(INT((ROW()-ROW($I$46))/(MESCLUN_CAP+1)),CARROT_CAP+1)</x:f>
        <x:v>1</x:v>
      </x:c>
      <x:c r="K11798" s="266" t="n">
        <x:f>MOD(ROW()-ROW($I$46),MESCLUN_CAP+1)</x:f>
        <x:v>3</x:v>
      </x:c>
      <x:c r="L11798" s="266" t="n">
        <x:f>SUM(I11798:K11798)</x:f>
        <x:v>22</x:v>
      </x:c>
      <x:c r="M11798" s="267" t="n">
        <x:f>I11798*TOMATO_HOURS*WEEKS*(1+TOMATO_DIM)^I11798+J11798*CARROT_HOURS*WEEKS*(1+CARROT_DIM)^J11798+K11798*MESCLUN_HOURS*WEEKS*(1+MESCLUN_DIM)^K11798</x:f>
        <x:v>9177.942092779303</x:v>
      </x:c>
      <x:c r="N11798" s="267" t="n">
        <x:f>MAX(M11798-FARMER_HOURS,0)/TEMP_HOURS_PER_WORKER</x:f>
        <x:v>5.873570897763405</x:v>
      </x:c>
      <x:c r="O11798" s="268" t="n">
        <x:f>I11798*TOMATO_PRICE+J11798*CARROT_PRICE+K11798*MESCLUN_PRICE</x:f>
        <x:v>168594</x:v>
      </x:c>
      <x:c r="P11798" s="268" t="n">
        <x:f>I11798*TOMATO_FERTILIZER+J11798*CARROT_FERTILIZER+K11798*MESCLUN_FERTILIZER</x:f>
        <x:v>18920</x:v>
      </x:c>
      <x:c r="Q11798" s="268" t="n">
        <x:f>MIN(M11798,FARMER_HOURS)*FARMER_RATE+MAX(M11798-FARMER_HOURS,0)*TEMP_RATE</x:f>
        <x:v>171839.27244408513</x:v>
      </x:c>
      <x:c r="R11798" s="268" t="n">
        <x:f>O11798-P11798-Q11798-FIXED_COST</x:f>
        <x:v>-42165.27244408513</x:v>
      </x:c>
      <x:c r="S11798" s="139" t="str">
        <x:f>IF(AND(L11798&lt;=TOTAL_BED_CAP,N11798&lt;=TEMP_WORKER_CAP),"YES","NO")</x:f>
        <x:v>NO</x:v>
      </x:c>
      <x:c r="T11798" s="139" t="n">
        <x:f>IF(S11798="YES",R11798,-1E+99)</x:f>
        <x:v>-1e+99</x:v>
      </x:c>
    </x:row>
    <x:row r="11799">
      <x:c r="A11799" s="139"/>
      <x:c r="B11799" s="139"/>
      <x:c r="C11799" s="139"/>
      <x:c r="D11799" s="139"/>
      <x:c r="E11799" s="139"/>
      <x:c r="F11799" s="139"/>
      <x:c r="G11799" s="139"/>
      <x:c r="H11799" s="139"/>
      <x:c r="I11799" s="266" t="n">
        <x:f>INT((ROW()-ROW($I$46))/((CARROT_CAP+1)*(MESCLUN_CAP+1)))</x:f>
        <x:v>18</x:v>
      </x:c>
      <x:c r="J11799" s="266" t="n">
        <x:f>MOD(INT((ROW()-ROW($I$46))/(MESCLUN_CAP+1)),CARROT_CAP+1)</x:f>
        <x:v>1</x:v>
      </x:c>
      <x:c r="K11799" s="266" t="n">
        <x:f>MOD(ROW()-ROW($I$46),MESCLUN_CAP+1)</x:f>
        <x:v>4</x:v>
      </x:c>
      <x:c r="L11799" s="266" t="n">
        <x:f>SUM(I11799:K11799)</x:f>
        <x:v>23</x:v>
      </x:c>
      <x:c r="M11799" s="267" t="n">
        <x:f>I11799*TOMATO_HOURS*WEEKS*(1+TOMATO_DIM)^I11799+J11799*CARROT_HOURS*WEEKS*(1+CARROT_DIM)^J11799+K11799*MESCLUN_HOURS*WEEKS*(1+MESCLUN_DIM)^K11799</x:f>
        <x:v>9226.98620850196</x:v>
      </x:c>
      <x:c r="N11799" s="267" t="n">
        <x:f>MAX(M11799-FARMER_HOURS,0)/TEMP_HOURS_PER_WORKER</x:f>
        <x:v>5.9076293114596945</x:v>
      </x:c>
      <x:c r="O11799" s="268" t="n">
        <x:f>I11799*TOMATO_PRICE+J11799*CARROT_PRICE+K11799*MESCLUN_PRICE</x:f>
        <x:v>171294</x:v>
      </x:c>
      <x:c r="P11799" s="268" t="n">
        <x:f>I11799*TOMATO_FERTILIZER+J11799*CARROT_FERTILIZER+K11799*MESCLUN_FERTILIZER</x:f>
        <x:v>19800</x:v>
      </x:c>
      <x:c r="Q11799" s="268" t="n">
        <x:f>MIN(M11799,FARMER_HOURS)*FARMER_RATE+MAX(M11799-FARMER_HOURS,0)*TEMP_RATE</x:f>
        <x:v>172690.73278649236</x:v>
      </x:c>
      <x:c r="R11799" s="268" t="n">
        <x:f>O11799-P11799-Q11799-FIXED_COST</x:f>
        <x:v>-41196.73278649236</x:v>
      </x:c>
      <x:c r="S11799" s="139" t="str">
        <x:f>IF(AND(L11799&lt;=TOTAL_BED_CAP,N11799&lt;=TEMP_WORKER_CAP),"YES","NO")</x:f>
        <x:v>NO</x:v>
      </x:c>
      <x:c r="T11799" s="139" t="n">
        <x:f>IF(S11799="YES",R11799,-1E+99)</x:f>
        <x:v>-1e+99</x:v>
      </x:c>
    </x:row>
    <x:row r="11800">
      <x:c r="A11800" s="139"/>
      <x:c r="B11800" s="139"/>
      <x:c r="C11800" s="139"/>
      <x:c r="D11800" s="139"/>
      <x:c r="E11800" s="139"/>
      <x:c r="F11800" s="139"/>
      <x:c r="G11800" s="139"/>
      <x:c r="H11800" s="139"/>
      <x:c r="I11800" s="266" t="n">
        <x:f>INT((ROW()-ROW($I$46))/((CARROT_CAP+1)*(MESCLUN_CAP+1)))</x:f>
        <x:v>18</x:v>
      </x:c>
      <x:c r="J11800" s="266" t="n">
        <x:f>MOD(INT((ROW()-ROW($I$46))/(MESCLUN_CAP+1)),CARROT_CAP+1)</x:f>
        <x:v>1</x:v>
      </x:c>
      <x:c r="K11800" s="266" t="n">
        <x:f>MOD(ROW()-ROW($I$46),MESCLUN_CAP+1)</x:f>
        <x:v>5</x:v>
      </x:c>
      <x:c r="L11800" s="266" t="n">
        <x:f>SUM(I11800:K11800)</x:f>
        <x:v>24</x:v>
      </x:c>
      <x:c r="M11800" s="267" t="n">
        <x:f>I11800*TOMATO_HOURS*WEEKS*(1+TOMATO_DIM)^I11800+J11800*CARROT_HOURS*WEEKS*(1+CARROT_DIM)^J11800+K11800*MESCLUN_HOURS*WEEKS*(1+MESCLUN_DIM)^K11800</x:f>
        <x:v>9277.234532423163</x:v>
      </x:c>
      <x:c r="N11800" s="267" t="n">
        <x:f>MAX(M11800-FARMER_HOURS,0)/TEMP_HOURS_PER_WORKER</x:f>
        <x:v>5.942523980849419</x:v>
      </x:c>
      <x:c r="O11800" s="268" t="n">
        <x:f>I11800*TOMATO_PRICE+J11800*CARROT_PRICE+K11800*MESCLUN_PRICE</x:f>
        <x:v>173994</x:v>
      </x:c>
      <x:c r="P11800" s="268" t="n">
        <x:f>I11800*TOMATO_FERTILIZER+J11800*CARROT_FERTILIZER+K11800*MESCLUN_FERTILIZER</x:f>
        <x:v>20680</x:v>
      </x:c>
      <x:c r="Q11800" s="268" t="n">
        <x:f>MIN(M11800,FARMER_HOURS)*FARMER_RATE+MAX(M11800-FARMER_HOURS,0)*TEMP_RATE</x:f>
        <x:v>173563.09952123548</x:v>
      </x:c>
      <x:c r="R11800" s="268" t="n">
        <x:f>O11800-P11800-Q11800-FIXED_COST</x:f>
        <x:v>-40249.099521235476</x:v>
      </x:c>
      <x:c r="S11800" s="139" t="str">
        <x:f>IF(AND(L11800&lt;=TOTAL_BED_CAP,N11800&lt;=TEMP_WORKER_CAP),"YES","NO")</x:f>
        <x:v>NO</x:v>
      </x:c>
      <x:c r="T11800" s="139" t="n">
        <x:f>IF(S11800="YES",R11800,-1E+99)</x:f>
        <x:v>-1e+99</x:v>
      </x:c>
    </x:row>
    <x:row r="11801">
      <x:c r="A11801" s="139"/>
      <x:c r="B11801" s="139"/>
      <x:c r="C11801" s="139"/>
      <x:c r="D11801" s="139"/>
      <x:c r="E11801" s="139"/>
      <x:c r="F11801" s="139"/>
      <x:c r="G11801" s="139"/>
      <x:c r="H11801" s="139"/>
      <x:c r="I11801" s="266" t="n">
        <x:f>INT((ROW()-ROW($I$46))/((CARROT_CAP+1)*(MESCLUN_CAP+1)))</x:f>
        <x:v>18</x:v>
      </x:c>
      <x:c r="J11801" s="266" t="n">
        <x:f>MOD(INT((ROW()-ROW($I$46))/(MESCLUN_CAP+1)),CARROT_CAP+1)</x:f>
        <x:v>1</x:v>
      </x:c>
      <x:c r="K11801" s="266" t="n">
        <x:f>MOD(ROW()-ROW($I$46),MESCLUN_CAP+1)</x:f>
        <x:v>6</x:v>
      </x:c>
      <x:c r="L11801" s="266" t="n">
        <x:f>SUM(I11801:K11801)</x:f>
        <x:v>25</x:v>
      </x:c>
      <x:c r="M11801" s="267" t="n">
        <x:f>I11801*TOMATO_HOURS*WEEKS*(1+TOMATO_DIM)^I11801+J11801*CARROT_HOURS*WEEKS*(1+CARROT_DIM)^J11801+K11801*MESCLUN_HOURS*WEEKS*(1+MESCLUN_DIM)^K11801</x:f>
        <x:v>9328.709506604795</x:v>
      </x:c>
      <x:c r="N11801" s="267" t="n">
        <x:f>MAX(M11801-FARMER_HOURS,0)/TEMP_HOURS_PER_WORKER</x:f>
        <x:v>5.978270490697774</x:v>
      </x:c>
      <x:c r="O11801" s="268" t="n">
        <x:f>I11801*TOMATO_PRICE+J11801*CARROT_PRICE+K11801*MESCLUN_PRICE</x:f>
        <x:v>176694</x:v>
      </x:c>
      <x:c r="P11801" s="268" t="n">
        <x:f>I11801*TOMATO_FERTILIZER+J11801*CARROT_FERTILIZER+K11801*MESCLUN_FERTILIZER</x:f>
        <x:v>21560</x:v>
      </x:c>
      <x:c r="Q11801" s="268" t="n">
        <x:f>MIN(M11801,FARMER_HOURS)*FARMER_RATE+MAX(M11801-FARMER_HOURS,0)*TEMP_RATE</x:f>
        <x:v>174456.76226744434</x:v>
      </x:c>
      <x:c r="R11801" s="268" t="n">
        <x:f>O11801-P11801-Q11801-FIXED_COST</x:f>
        <x:v>-39322.76226744434</x:v>
      </x:c>
      <x:c r="S11801" s="139" t="str">
        <x:f>IF(AND(L11801&lt;=TOTAL_BED_CAP,N11801&lt;=TEMP_WORKER_CAP),"YES","NO")</x:f>
        <x:v>NO</x:v>
      </x:c>
      <x:c r="T11801" s="139" t="n">
        <x:f>IF(S11801="YES",R11801,-1E+99)</x:f>
        <x:v>-1e+99</x:v>
      </x:c>
    </x:row>
    <x:row r="11802">
      <x:c r="A11802" s="139"/>
      <x:c r="B11802" s="139"/>
      <x:c r="C11802" s="139"/>
      <x:c r="D11802" s="139"/>
      <x:c r="E11802" s="139"/>
      <x:c r="F11802" s="139"/>
      <x:c r="G11802" s="139"/>
      <x:c r="H11802" s="139"/>
      <x:c r="I11802" s="266" t="n">
        <x:f>INT((ROW()-ROW($I$46))/((CARROT_CAP+1)*(MESCLUN_CAP+1)))</x:f>
        <x:v>18</x:v>
      </x:c>
      <x:c r="J11802" s="266" t="n">
        <x:f>MOD(INT((ROW()-ROW($I$46))/(MESCLUN_CAP+1)),CARROT_CAP+1)</x:f>
        <x:v>1</x:v>
      </x:c>
      <x:c r="K11802" s="266" t="n">
        <x:f>MOD(ROW()-ROW($I$46),MESCLUN_CAP+1)</x:f>
        <x:v>7</x:v>
      </x:c>
      <x:c r="L11802" s="266" t="n">
        <x:f>SUM(I11802:K11802)</x:f>
        <x:v>26</x:v>
      </x:c>
      <x:c r="M11802" s="267" t="n">
        <x:f>I11802*TOMATO_HOURS*WEEKS*(1+TOMATO_DIM)^I11802+J11802*CARROT_HOURS*WEEKS*(1+CARROT_DIM)^J11802+K11802*MESCLUN_HOURS*WEEKS*(1+MESCLUN_DIM)^K11802</x:f>
        <x:v>9381.433946002757</x:v>
      </x:c>
      <x:c r="N11802" s="267" t="n">
        <x:f>MAX(M11802-FARMER_HOURS,0)/TEMP_HOURS_PER_WORKER</x:f>
        <x:v>6.014884684724136</x:v>
      </x:c>
      <x:c r="O11802" s="268" t="n">
        <x:f>I11802*TOMATO_PRICE+J11802*CARROT_PRICE+K11802*MESCLUN_PRICE</x:f>
        <x:v>179394</x:v>
      </x:c>
      <x:c r="P11802" s="268" t="n">
        <x:f>I11802*TOMATO_FERTILIZER+J11802*CARROT_FERTILIZER+K11802*MESCLUN_FERTILIZER</x:f>
        <x:v>22440</x:v>
      </x:c>
      <x:c r="Q11802" s="268" t="n">
        <x:f>MIN(M11802,FARMER_HOURS)*FARMER_RATE+MAX(M11802-FARMER_HOURS,0)*TEMP_RATE</x:f>
        <x:v>175372.1171181034</x:v>
      </x:c>
      <x:c r="R11802" s="268" t="n">
        <x:f>O11802-P11802-Q11802-FIXED_COST</x:f>
        <x:v>-38418.1171181034</x:v>
      </x:c>
      <x:c r="S11802" s="139" t="str">
        <x:f>IF(AND(L11802&lt;=TOTAL_BED_CAP,N11802&lt;=TEMP_WORKER_CAP),"YES","NO")</x:f>
        <x:v>NO</x:v>
      </x:c>
      <x:c r="T11802" s="139" t="n">
        <x:f>IF(S11802="YES",R11802,-1E+99)</x:f>
        <x:v>-1e+99</x:v>
      </x:c>
    </x:row>
    <x:row r="11803">
      <x:c r="A11803" s="139"/>
      <x:c r="B11803" s="139"/>
      <x:c r="C11803" s="139"/>
      <x:c r="D11803" s="139"/>
      <x:c r="E11803" s="139"/>
      <x:c r="F11803" s="139"/>
      <x:c r="G11803" s="139"/>
      <x:c r="H11803" s="139"/>
      <x:c r="I11803" s="266" t="n">
        <x:f>INT((ROW()-ROW($I$46))/((CARROT_CAP+1)*(MESCLUN_CAP+1)))</x:f>
        <x:v>18</x:v>
      </x:c>
      <x:c r="J11803" s="266" t="n">
        <x:f>MOD(INT((ROW()-ROW($I$46))/(MESCLUN_CAP+1)),CARROT_CAP+1)</x:f>
        <x:v>1</x:v>
      </x:c>
      <x:c r="K11803" s="266" t="n">
        <x:f>MOD(ROW()-ROW($I$46),MESCLUN_CAP+1)</x:f>
        <x:v>8</x:v>
      </x:c>
      <x:c r="L11803" s="266" t="n">
        <x:f>SUM(I11803:K11803)</x:f>
        <x:v>27</x:v>
      </x:c>
      <x:c r="M11803" s="267" t="n">
        <x:f>I11803*TOMATO_HOURS*WEEKS*(1+TOMATO_DIM)^I11803+J11803*CARROT_HOURS*WEEKS*(1+CARROT_DIM)^J11803+K11803*MESCLUN_HOURS*WEEKS*(1+MESCLUN_DIM)^K11803</x:f>
        <x:v>9435.431044282737</x:v>
      </x:c>
      <x:c r="N11803" s="267" t="n">
        <x:f>MAX(M11803-FARMER_HOURS,0)/TEMP_HOURS_PER_WORKER</x:f>
        <x:v>6.05238266964079</x:v>
      </x:c>
      <x:c r="O11803" s="268" t="n">
        <x:f>I11803*TOMATO_PRICE+J11803*CARROT_PRICE+K11803*MESCLUN_PRICE</x:f>
        <x:v>182094</x:v>
      </x:c>
      <x:c r="P11803" s="268" t="n">
        <x:f>I11803*TOMATO_FERTILIZER+J11803*CARROT_FERTILIZER+K11803*MESCLUN_FERTILIZER</x:f>
        <x:v>23320</x:v>
      </x:c>
      <x:c r="Q11803" s="268" t="n">
        <x:f>MIN(M11803,FARMER_HOURS)*FARMER_RATE+MAX(M11803-FARMER_HOURS,0)*TEMP_RATE</x:f>
        <x:v>176309.56674101975</x:v>
      </x:c>
      <x:c r="R11803" s="268" t="n">
        <x:f>O11803-P11803-Q11803-FIXED_COST</x:f>
        <x:v>-37535.56674101975</x:v>
      </x:c>
      <x:c r="S11803" s="139" t="str">
        <x:f>IF(AND(L11803&lt;=TOTAL_BED_CAP,N11803&lt;=TEMP_WORKER_CAP),"YES","NO")</x:f>
        <x:v>NO</x:v>
      </x:c>
      <x:c r="T11803" s="139" t="n">
        <x:f>IF(S11803="YES",R11803,-1E+99)</x:f>
        <x:v>-1e+99</x:v>
      </x:c>
    </x:row>
    <x:row r="11804">
      <x:c r="A11804" s="139"/>
      <x:c r="B11804" s="139"/>
      <x:c r="C11804" s="139"/>
      <x:c r="D11804" s="139"/>
      <x:c r="E11804" s="139"/>
      <x:c r="F11804" s="139"/>
      <x:c r="G11804" s="139"/>
      <x:c r="H11804" s="139"/>
      <x:c r="I11804" s="266" t="n">
        <x:f>INT((ROW()-ROW($I$46))/((CARROT_CAP+1)*(MESCLUN_CAP+1)))</x:f>
        <x:v>18</x:v>
      </x:c>
      <x:c r="J11804" s="266" t="n">
        <x:f>MOD(INT((ROW()-ROW($I$46))/(MESCLUN_CAP+1)),CARROT_CAP+1)</x:f>
        <x:v>1</x:v>
      </x:c>
      <x:c r="K11804" s="266" t="n">
        <x:f>MOD(ROW()-ROW($I$46),MESCLUN_CAP+1)</x:f>
        <x:v>9</x:v>
      </x:c>
      <x:c r="L11804" s="266" t="n">
        <x:f>SUM(I11804:K11804)</x:f>
        <x:v>28</x:v>
      </x:c>
      <x:c r="M11804" s="267" t="n">
        <x:f>I11804*TOMATO_HOURS*WEEKS*(1+TOMATO_DIM)^I11804+J11804*CARROT_HOURS*WEEKS*(1+CARROT_DIM)^J11804+K11804*MESCLUN_HOURS*WEEKS*(1+MESCLUN_DIM)^K11804</x:f>
        <x:v>9490.724379723131</x:v>
      </x:c>
      <x:c r="N11804" s="267" t="n">
        <x:f>MAX(M11804-FARMER_HOURS,0)/TEMP_HOURS_PER_WORKER</x:f>
        <x:v>6.090780819252174</x:v>
      </x:c>
      <x:c r="O11804" s="268" t="n">
        <x:f>I11804*TOMATO_PRICE+J11804*CARROT_PRICE+K11804*MESCLUN_PRICE</x:f>
        <x:v>184794</x:v>
      </x:c>
      <x:c r="P11804" s="268" t="n">
        <x:f>I11804*TOMATO_FERTILIZER+J11804*CARROT_FERTILIZER+K11804*MESCLUN_FERTILIZER</x:f>
        <x:v>24200</x:v>
      </x:c>
      <x:c r="Q11804" s="268" t="n">
        <x:f>MIN(M11804,FARMER_HOURS)*FARMER_RATE+MAX(M11804-FARMER_HOURS,0)*TEMP_RATE</x:f>
        <x:v>177269.52048130435</x:v>
      </x:c>
      <x:c r="R11804" s="268" t="n">
        <x:f>O11804-P11804-Q11804-FIXED_COST</x:f>
        <x:v>-36675.52048130435</x:v>
      </x:c>
      <x:c r="S11804" s="139" t="str">
        <x:f>IF(AND(L11804&lt;=TOTAL_BED_CAP,N11804&lt;=TEMP_WORKER_CAP),"YES","NO")</x:f>
        <x:v>NO</x:v>
      </x:c>
      <x:c r="T11804" s="139" t="n">
        <x:f>IF(S11804="YES",R11804,-1E+99)</x:f>
        <x:v>-1e+99</x:v>
      </x:c>
    </x:row>
    <x:row r="11805">
      <x:c r="A11805" s="139"/>
      <x:c r="B11805" s="139"/>
      <x:c r="C11805" s="139"/>
      <x:c r="D11805" s="139"/>
      <x:c r="E11805" s="139"/>
      <x:c r="F11805" s="139"/>
      <x:c r="G11805" s="139"/>
      <x:c r="H11805" s="139"/>
      <x:c r="I11805" s="266" t="n">
        <x:f>INT((ROW()-ROW($I$46))/((CARROT_CAP+1)*(MESCLUN_CAP+1)))</x:f>
        <x:v>18</x:v>
      </x:c>
      <x:c r="J11805" s="266" t="n">
        <x:f>MOD(INT((ROW()-ROW($I$46))/(MESCLUN_CAP+1)),CARROT_CAP+1)</x:f>
        <x:v>1</x:v>
      </x:c>
      <x:c r="K11805" s="266" t="n">
        <x:f>MOD(ROW()-ROW($I$46),MESCLUN_CAP+1)</x:f>
        <x:v>10</x:v>
      </x:c>
      <x:c r="L11805" s="266" t="n">
        <x:f>SUM(I11805:K11805)</x:f>
        <x:v>29</x:v>
      </x:c>
      <x:c r="M11805" s="267" t="n">
        <x:f>I11805*TOMATO_HOURS*WEEKS*(1+TOMATO_DIM)^I11805+J11805*CARROT_HOURS*WEEKS*(1+CARROT_DIM)^J11805+K11805*MESCLUN_HOURS*WEEKS*(1+MESCLUN_DIM)^K11805</x:f>
        <x:v>9547.337921206345</x:v>
      </x:c>
      <x:c r="N11805" s="267" t="n">
        <x:f>MAX(M11805-FARMER_HOURS,0)/TEMP_HOURS_PER_WORKER</x:f>
        <x:v>6.130095778615517</x:v>
      </x:c>
      <x:c r="O11805" s="268" t="n">
        <x:f>I11805*TOMATO_PRICE+J11805*CARROT_PRICE+K11805*MESCLUN_PRICE</x:f>
        <x:v>187494</x:v>
      </x:c>
      <x:c r="P11805" s="268" t="n">
        <x:f>I11805*TOMATO_FERTILIZER+J11805*CARROT_FERTILIZER+K11805*MESCLUN_FERTILIZER</x:f>
        <x:v>25080</x:v>
      </x:c>
      <x:c r="Q11805" s="268" t="n">
        <x:f>MIN(M11805,FARMER_HOURS)*FARMER_RATE+MAX(M11805-FARMER_HOURS,0)*TEMP_RATE</x:f>
        <x:v>178252.39446538792</x:v>
      </x:c>
      <x:c r="R11805" s="268" t="n">
        <x:f>O11805-P11805-Q11805-FIXED_COST</x:f>
        <x:v>-35838.394465387915</x:v>
      </x:c>
      <x:c r="S11805" s="139" t="str">
        <x:f>IF(AND(L11805&lt;=TOTAL_BED_CAP,N11805&lt;=TEMP_WORKER_CAP),"YES","NO")</x:f>
        <x:v>NO</x:v>
      </x:c>
      <x:c r="T11805" s="139" t="n">
        <x:f>IF(S11805="YES",R11805,-1E+99)</x:f>
        <x:v>-1e+99</x:v>
      </x:c>
    </x:row>
    <x:row r="11806">
      <x:c r="A11806" s="139"/>
      <x:c r="B11806" s="139"/>
      <x:c r="C11806" s="139"/>
      <x:c r="D11806" s="139"/>
      <x:c r="E11806" s="139"/>
      <x:c r="F11806" s="139"/>
      <x:c r="G11806" s="139"/>
      <x:c r="H11806" s="139"/>
      <x:c r="I11806" s="266" t="n">
        <x:f>INT((ROW()-ROW($I$46))/((CARROT_CAP+1)*(MESCLUN_CAP+1)))</x:f>
        <x:v>18</x:v>
      </x:c>
      <x:c r="J11806" s="266" t="n">
        <x:f>MOD(INT((ROW()-ROW($I$46))/(MESCLUN_CAP+1)),CARROT_CAP+1)</x:f>
        <x:v>1</x:v>
      </x:c>
      <x:c r="K11806" s="266" t="n">
        <x:f>MOD(ROW()-ROW($I$46),MESCLUN_CAP+1)</x:f>
        <x:v>11</x:v>
      </x:c>
      <x:c r="L11806" s="266" t="n">
        <x:f>SUM(I11806:K11806)</x:f>
        <x:v>30</x:v>
      </x:c>
      <x:c r="M11806" s="267" t="n">
        <x:f>I11806*TOMATO_HOURS*WEEKS*(1+TOMATO_DIM)^I11806+J11806*CARROT_HOURS*WEEKS*(1+CARROT_DIM)^J11806+K11806*MESCLUN_HOURS*WEEKS*(1+MESCLUN_DIM)^K11806</x:f>
        <x:v>9605.296034299783</x:v>
      </x:c>
      <x:c r="N11806" s="267" t="n">
        <x:f>MAX(M11806-FARMER_HOURS,0)/TEMP_HOURS_PER_WORKER</x:f>
        <x:v>6.170344468263738</x:v>
      </x:c>
      <x:c r="O11806" s="268" t="n">
        <x:f>I11806*TOMATO_PRICE+J11806*CARROT_PRICE+K11806*MESCLUN_PRICE</x:f>
        <x:v>190194</x:v>
      </x:c>
      <x:c r="P11806" s="268" t="n">
        <x:f>I11806*TOMATO_FERTILIZER+J11806*CARROT_FERTILIZER+K11806*MESCLUN_FERTILIZER</x:f>
        <x:v>25960</x:v>
      </x:c>
      <x:c r="Q11806" s="268" t="n">
        <x:f>MIN(M11806,FARMER_HOURS)*FARMER_RATE+MAX(M11806-FARMER_HOURS,0)*TEMP_RATE</x:f>
        <x:v>179258.61170659345</x:v>
      </x:c>
      <x:c r="R11806" s="268" t="n">
        <x:f>O11806-P11806-Q11806-FIXED_COST</x:f>
        <x:v>-35024.61170659345</x:v>
      </x:c>
      <x:c r="S11806" s="139" t="str">
        <x:f>IF(AND(L11806&lt;=TOTAL_BED_CAP,N11806&lt;=TEMP_WORKER_CAP),"YES","NO")</x:f>
        <x:v>NO</x:v>
      </x:c>
      <x:c r="T11806" s="139" t="n">
        <x:f>IF(S11806="YES",R11806,-1E+99)</x:f>
        <x:v>-1e+99</x:v>
      </x:c>
    </x:row>
    <x:row r="11807">
      <x:c r="A11807" s="139"/>
      <x:c r="B11807" s="139"/>
      <x:c r="C11807" s="139"/>
      <x:c r="D11807" s="139"/>
      <x:c r="E11807" s="139"/>
      <x:c r="F11807" s="139"/>
      <x:c r="G11807" s="139"/>
      <x:c r="H11807" s="139"/>
      <x:c r="I11807" s="266" t="n">
        <x:f>INT((ROW()-ROW($I$46))/((CARROT_CAP+1)*(MESCLUN_CAP+1)))</x:f>
        <x:v>18</x:v>
      </x:c>
      <x:c r="J11807" s="266" t="n">
        <x:f>MOD(INT((ROW()-ROW($I$46))/(MESCLUN_CAP+1)),CARROT_CAP+1)</x:f>
        <x:v>1</x:v>
      </x:c>
      <x:c r="K11807" s="266" t="n">
        <x:f>MOD(ROW()-ROW($I$46),MESCLUN_CAP+1)</x:f>
        <x:v>12</x:v>
      </x:c>
      <x:c r="L11807" s="266" t="n">
        <x:f>SUM(I11807:K11807)</x:f>
        <x:v>31</x:v>
      </x:c>
      <x:c r="M11807" s="267" t="n">
        <x:f>I11807*TOMATO_HOURS*WEEKS*(1+TOMATO_DIM)^I11807+J11807*CARROT_HOURS*WEEKS*(1+CARROT_DIM)^J11807+K11807*MESCLUN_HOURS*WEEKS*(1+MESCLUN_DIM)^K11807</x:f>
        <x:v>9664.623487427847</x:v>
      </x:c>
      <x:c r="N11807" s="267" t="n">
        <x:f>MAX(M11807-FARMER_HOURS,0)/TEMP_HOURS_PER_WORKER</x:f>
        <x:v>6.211544088491561</x:v>
      </x:c>
      <x:c r="O11807" s="268" t="n">
        <x:f>I11807*TOMATO_PRICE+J11807*CARROT_PRICE+K11807*MESCLUN_PRICE</x:f>
        <x:v>192894</x:v>
      </x:c>
      <x:c r="P11807" s="268" t="n">
        <x:f>I11807*TOMATO_FERTILIZER+J11807*CARROT_FERTILIZER+K11807*MESCLUN_FERTILIZER</x:f>
        <x:v>26840</x:v>
      </x:c>
      <x:c r="Q11807" s="268" t="n">
        <x:f>MIN(M11807,FARMER_HOURS)*FARMER_RATE+MAX(M11807-FARMER_HOURS,0)*TEMP_RATE</x:f>
        <x:v>180288.602212289</x:v>
      </x:c>
      <x:c r="R11807" s="268" t="n">
        <x:f>O11807-P11807-Q11807-FIXED_COST</x:f>
        <x:v>-34234.602212289</x:v>
      </x:c>
      <x:c r="S11807" s="139" t="str">
        <x:f>IF(AND(L11807&lt;=TOTAL_BED_CAP,N11807&lt;=TEMP_WORKER_CAP),"YES","NO")</x:f>
        <x:v>NO</x:v>
      </x:c>
      <x:c r="T11807" s="139" t="n">
        <x:f>IF(S11807="YES",R11807,-1E+99)</x:f>
        <x:v>-1e+99</x:v>
      </x:c>
    </x:row>
    <x:row r="11808">
      <x:c r="A11808" s="139"/>
      <x:c r="B11808" s="139"/>
      <x:c r="C11808" s="139"/>
      <x:c r="D11808" s="139"/>
      <x:c r="E11808" s="139"/>
      <x:c r="F11808" s="139"/>
      <x:c r="G11808" s="139"/>
      <x:c r="H11808" s="139"/>
      <x:c r="I11808" s="266" t="n">
        <x:f>INT((ROW()-ROW($I$46))/((CARROT_CAP+1)*(MESCLUN_CAP+1)))</x:f>
        <x:v>18</x:v>
      </x:c>
      <x:c r="J11808" s="266" t="n">
        <x:f>MOD(INT((ROW()-ROW($I$46))/(MESCLUN_CAP+1)),CARROT_CAP+1)</x:f>
        <x:v>1</x:v>
      </x:c>
      <x:c r="K11808" s="266" t="n">
        <x:f>MOD(ROW()-ROW($I$46),MESCLUN_CAP+1)</x:f>
        <x:v>13</x:v>
      </x:c>
      <x:c r="L11808" s="266" t="n">
        <x:f>SUM(I11808:K11808)</x:f>
        <x:v>32</x:v>
      </x:c>
      <x:c r="M11808" s="267" t="n">
        <x:f>I11808*TOMATO_HOURS*WEEKS*(1+TOMATO_DIM)^I11808+J11808*CARROT_HOURS*WEEKS*(1+CARROT_DIM)^J11808+K11808*MESCLUN_HOURS*WEEKS*(1+MESCLUN_DIM)^K11808</x:f>
        <x:v>9725.345458136231</x:v>
      </x:c>
      <x:c r="N11808" s="267" t="n">
        <x:f>MAX(M11808-FARMER_HOURS,0)/TEMP_HOURS_PER_WORKER</x:f>
        <x:v>6.253712123705716</x:v>
      </x:c>
      <x:c r="O11808" s="268" t="n">
        <x:f>I11808*TOMATO_PRICE+J11808*CARROT_PRICE+K11808*MESCLUN_PRICE</x:f>
        <x:v>195594</x:v>
      </x:c>
      <x:c r="P11808" s="268" t="n">
        <x:f>I11808*TOMATO_FERTILIZER+J11808*CARROT_FERTILIZER+K11808*MESCLUN_FERTILIZER</x:f>
        <x:v>27720</x:v>
      </x:c>
      <x:c r="Q11808" s="268" t="n">
        <x:f>MIN(M11808,FARMER_HOURS)*FARMER_RATE+MAX(M11808-FARMER_HOURS,0)*TEMP_RATE</x:f>
        <x:v>181342.8030926429</x:v>
      </x:c>
      <x:c r="R11808" s="268" t="n">
        <x:f>O11808-P11808-Q11808-FIXED_COST</x:f>
        <x:v>-33468.80309264289</x:v>
      </x:c>
      <x:c r="S11808" s="139" t="str">
        <x:f>IF(AND(L11808&lt;=TOTAL_BED_CAP,N11808&lt;=TEMP_WORKER_CAP),"YES","NO")</x:f>
        <x:v>NO</x:v>
      </x:c>
      <x:c r="T11808" s="139" t="n">
        <x:f>IF(S11808="YES",R11808,-1E+99)</x:f>
        <x:v>-1e+99</x:v>
      </x:c>
    </x:row>
    <x:row r="11809">
      <x:c r="A11809" s="139"/>
      <x:c r="B11809" s="139"/>
      <x:c r="C11809" s="139"/>
      <x:c r="D11809" s="139"/>
      <x:c r="E11809" s="139"/>
      <x:c r="F11809" s="139"/>
      <x:c r="G11809" s="139"/>
      <x:c r="H11809" s="139"/>
      <x:c r="I11809" s="266" t="n">
        <x:f>INT((ROW()-ROW($I$46))/((CARROT_CAP+1)*(MESCLUN_CAP+1)))</x:f>
        <x:v>18</x:v>
      </x:c>
      <x:c r="J11809" s="266" t="n">
        <x:f>MOD(INT((ROW()-ROW($I$46))/(MESCLUN_CAP+1)),CARROT_CAP+1)</x:f>
        <x:v>1</x:v>
      </x:c>
      <x:c r="K11809" s="266" t="n">
        <x:f>MOD(ROW()-ROW($I$46),MESCLUN_CAP+1)</x:f>
        <x:v>14</x:v>
      </x:c>
      <x:c r="L11809" s="266" t="n">
        <x:f>SUM(I11809:K11809)</x:f>
        <x:v>33</x:v>
      </x:c>
      <x:c r="M11809" s="267" t="n">
        <x:f>I11809*TOMATO_HOURS*WEEKS*(1+TOMATO_DIM)^I11809+J11809*CARROT_HOURS*WEEKS*(1+CARROT_DIM)^J11809+K11809*MESCLUN_HOURS*WEEKS*(1+MESCLUN_DIM)^K11809</x:f>
        <x:v>9787.487539449892</x:v>
      </x:c>
      <x:c r="N11809" s="267" t="n">
        <x:f>MAX(M11809-FARMER_HOURS,0)/TEMP_HOURS_PER_WORKER</x:f>
        <x:v>6.296866346840203</x:v>
      </x:c>
      <x:c r="O11809" s="268" t="n">
        <x:f>I11809*TOMATO_PRICE+J11809*CARROT_PRICE+K11809*MESCLUN_PRICE</x:f>
        <x:v>198294</x:v>
      </x:c>
      <x:c r="P11809" s="268" t="n">
        <x:f>I11809*TOMATO_FERTILIZER+J11809*CARROT_FERTILIZER+K11809*MESCLUN_FERTILIZER</x:f>
        <x:v>28600</x:v>
      </x:c>
      <x:c r="Q11809" s="268" t="n">
        <x:f>MIN(M11809,FARMER_HOURS)*FARMER_RATE+MAX(M11809-FARMER_HOURS,0)*TEMP_RATE</x:f>
        <x:v>182421.65867100508</x:v>
      </x:c>
      <x:c r="R11809" s="268" t="n">
        <x:f>O11809-P11809-Q11809-FIXED_COST</x:f>
        <x:v>-32727.658671005076</x:v>
      </x:c>
      <x:c r="S11809" s="139" t="str">
        <x:f>IF(AND(L11809&lt;=TOTAL_BED_CAP,N11809&lt;=TEMP_WORKER_CAP),"YES","NO")</x:f>
        <x:v>NO</x:v>
      </x:c>
      <x:c r="T11809" s="139" t="n">
        <x:f>IF(S11809="YES",R11809,-1E+99)</x:f>
        <x:v>-1e+99</x:v>
      </x:c>
    </x:row>
    <x:row r="11810">
      <x:c r="A11810" s="139"/>
      <x:c r="B11810" s="139"/>
      <x:c r="C11810" s="139"/>
      <x:c r="D11810" s="139"/>
      <x:c r="E11810" s="139"/>
      <x:c r="F11810" s="139"/>
      <x:c r="G11810" s="139"/>
      <x:c r="H11810" s="139"/>
      <x:c r="I11810" s="266" t="n">
        <x:f>INT((ROW()-ROW($I$46))/((CARROT_CAP+1)*(MESCLUN_CAP+1)))</x:f>
        <x:v>18</x:v>
      </x:c>
      <x:c r="J11810" s="266" t="n">
        <x:f>MOD(INT((ROW()-ROW($I$46))/(MESCLUN_CAP+1)),CARROT_CAP+1)</x:f>
        <x:v>1</x:v>
      </x:c>
      <x:c r="K11810" s="266" t="n">
        <x:f>MOD(ROW()-ROW($I$46),MESCLUN_CAP+1)</x:f>
        <x:v>15</x:v>
      </x:c>
      <x:c r="L11810" s="266" t="n">
        <x:f>SUM(I11810:K11810)</x:f>
        <x:v>34</x:v>
      </x:c>
      <x:c r="M11810" s="267" t="n">
        <x:f>I11810*TOMATO_HOURS*WEEKS*(1+TOMATO_DIM)^I11810+J11810*CARROT_HOURS*WEEKS*(1+CARROT_DIM)^J11810+K11810*MESCLUN_HOURS*WEEKS*(1+MESCLUN_DIM)^K11810</x:f>
        <x:v>9851.07574632604</x:v>
      </x:c>
      <x:c r="N11810" s="267" t="n">
        <x:f>MAX(M11810-FARMER_HOURS,0)/TEMP_HOURS_PER_WORKER</x:f>
        <x:v>6.341024823837528</x:v>
      </x:c>
      <x:c r="O11810" s="268" t="n">
        <x:f>I11810*TOMATO_PRICE+J11810*CARROT_PRICE+K11810*MESCLUN_PRICE</x:f>
        <x:v>200994</x:v>
      </x:c>
      <x:c r="P11810" s="268" t="n">
        <x:f>I11810*TOMATO_FERTILIZER+J11810*CARROT_FERTILIZER+K11810*MESCLUN_FERTILIZER</x:f>
        <x:v>29480</x:v>
      </x:c>
      <x:c r="Q11810" s="268" t="n">
        <x:f>MIN(M11810,FARMER_HOURS)*FARMER_RATE+MAX(M11810-FARMER_HOURS,0)*TEMP_RATE</x:f>
        <x:v>183525.62059593818</x:v>
      </x:c>
      <x:c r="R11810" s="268" t="n">
        <x:f>O11810-P11810-Q11810-FIXED_COST</x:f>
        <x:v>-32011.620595938177</x:v>
      </x:c>
      <x:c r="S11810" s="139" t="str">
        <x:f>IF(AND(L11810&lt;=TOTAL_BED_CAP,N11810&lt;=TEMP_WORKER_CAP),"YES","NO")</x:f>
        <x:v>NO</x:v>
      </x:c>
      <x:c r="T11810" s="139" t="n">
        <x:f>IF(S11810="YES",R11810,-1E+99)</x:f>
        <x:v>-1e+99</x:v>
      </x:c>
    </x:row>
    <x:row r="11811">
      <x:c r="A11811" s="139"/>
      <x:c r="B11811" s="139"/>
      <x:c r="C11811" s="139"/>
      <x:c r="D11811" s="139"/>
      <x:c r="E11811" s="139"/>
      <x:c r="F11811" s="139"/>
      <x:c r="G11811" s="139"/>
      <x:c r="H11811" s="139"/>
      <x:c r="I11811" s="266" t="n">
        <x:f>INT((ROW()-ROW($I$46))/((CARROT_CAP+1)*(MESCLUN_CAP+1)))</x:f>
        <x:v>18</x:v>
      </x:c>
      <x:c r="J11811" s="266" t="n">
        <x:f>MOD(INT((ROW()-ROW($I$46))/(MESCLUN_CAP+1)),CARROT_CAP+1)</x:f>
        <x:v>1</x:v>
      </x:c>
      <x:c r="K11811" s="266" t="n">
        <x:f>MOD(ROW()-ROW($I$46),MESCLUN_CAP+1)</x:f>
        <x:v>16</x:v>
      </x:c>
      <x:c r="L11811" s="266" t="n">
        <x:f>SUM(I11811:K11811)</x:f>
        <x:v>35</x:v>
      </x:c>
      <x:c r="M11811" s="267" t="n">
        <x:f>I11811*TOMATO_HOURS*WEEKS*(1+TOMATO_DIM)^I11811+J11811*CARROT_HOURS*WEEKS*(1+CARROT_DIM)^J11811+K11811*MESCLUN_HOURS*WEEKS*(1+MESCLUN_DIM)^K11811</x:f>
        <x:v>9916.136522203527</x:v>
      </x:c>
      <x:c r="N11811" s="267" t="n">
        <x:f>MAX(M11811-FARMER_HOURS,0)/TEMP_HOURS_PER_WORKER</x:f>
        <x:v>6.386205918196894</x:v>
      </x:c>
      <x:c r="O11811" s="268" t="n">
        <x:f>I11811*TOMATO_PRICE+J11811*CARROT_PRICE+K11811*MESCLUN_PRICE</x:f>
        <x:v>203694</x:v>
      </x:c>
      <x:c r="P11811" s="268" t="n">
        <x:f>I11811*TOMATO_FERTILIZER+J11811*CARROT_FERTILIZER+K11811*MESCLUN_FERTILIZER</x:f>
        <x:v>30360</x:v>
      </x:c>
      <x:c r="Q11811" s="268" t="n">
        <x:f>MIN(M11811,FARMER_HOURS)*FARMER_RATE+MAX(M11811-FARMER_HOURS,0)*TEMP_RATE</x:f>
        <x:v>184655.14795492234</x:v>
      </x:c>
      <x:c r="R11811" s="268" t="n">
        <x:f>O11811-P11811-Q11811-FIXED_COST</x:f>
        <x:v>-31321.147954922344</x:v>
      </x:c>
      <x:c r="S11811" s="139" t="str">
        <x:f>IF(AND(L11811&lt;=TOTAL_BED_CAP,N11811&lt;=TEMP_WORKER_CAP),"YES","NO")</x:f>
        <x:v>NO</x:v>
      </x:c>
      <x:c r="T11811" s="139" t="n">
        <x:f>IF(S11811="YES",R11811,-1E+99)</x:f>
        <x:v>-1e+99</x:v>
      </x:c>
    </x:row>
    <x:row r="11812">
      <x:c r="A11812" s="139"/>
      <x:c r="B11812" s="139"/>
      <x:c r="C11812" s="139"/>
      <x:c r="D11812" s="139"/>
      <x:c r="E11812" s="139"/>
      <x:c r="F11812" s="139"/>
      <x:c r="G11812" s="139"/>
      <x:c r="H11812" s="139"/>
      <x:c r="I11812" s="266" t="n">
        <x:f>INT((ROW()-ROW($I$46))/((CARROT_CAP+1)*(MESCLUN_CAP+1)))</x:f>
        <x:v>18</x:v>
      </x:c>
      <x:c r="J11812" s="266" t="n">
        <x:f>MOD(INT((ROW()-ROW($I$46))/(MESCLUN_CAP+1)),CARROT_CAP+1)</x:f>
        <x:v>1</x:v>
      </x:c>
      <x:c r="K11812" s="266" t="n">
        <x:f>MOD(ROW()-ROW($I$46),MESCLUN_CAP+1)</x:f>
        <x:v>17</x:v>
      </x:c>
      <x:c r="L11812" s="266" t="n">
        <x:f>SUM(I11812:K11812)</x:f>
        <x:v>36</x:v>
      </x:c>
      <x:c r="M11812" s="267" t="n">
        <x:f>I11812*TOMATO_HOURS*WEEKS*(1+TOMATO_DIM)^I11812+J11812*CARROT_HOURS*WEEKS*(1+CARROT_DIM)^J11812+K11812*MESCLUN_HOURS*WEEKS*(1+MESCLUN_DIM)^K11812</x:f>
        <x:v>9982.696745650068</x:v>
      </x:c>
      <x:c r="N11812" s="267" t="n">
        <x:f>MAX(M11812-FARMER_HOURS,0)/TEMP_HOURS_PER_WORKER</x:f>
        <x:v>6.432428295590325</x:v>
      </x:c>
      <x:c r="O11812" s="268" t="n">
        <x:f>I11812*TOMATO_PRICE+J11812*CARROT_PRICE+K11812*MESCLUN_PRICE</x:f>
        <x:v>206394</x:v>
      </x:c>
      <x:c r="P11812" s="268" t="n">
        <x:f>I11812*TOMATO_FERTILIZER+J11812*CARROT_FERTILIZER+K11812*MESCLUN_FERTILIZER</x:f>
        <x:v>31240</x:v>
      </x:c>
      <x:c r="Q11812" s="268" t="n">
        <x:f>MIN(M11812,FARMER_HOURS)*FARMER_RATE+MAX(M11812-FARMER_HOURS,0)*TEMP_RATE</x:f>
        <x:v>185810.7073897581</x:v>
      </x:c>
      <x:c r="R11812" s="268" t="n">
        <x:f>O11812-P11812-Q11812-FIXED_COST</x:f>
        <x:v>-30656.707389758114</x:v>
      </x:c>
      <x:c r="S11812" s="139" t="str">
        <x:f>IF(AND(L11812&lt;=TOTAL_BED_CAP,N11812&lt;=TEMP_WORKER_CAP),"YES","NO")</x:f>
        <x:v>NO</x:v>
      </x:c>
      <x:c r="T11812" s="139" t="n">
        <x:f>IF(S11812="YES",R11812,-1E+99)</x:f>
        <x:v>-1e+99</x:v>
      </x:c>
    </x:row>
    <x:row r="11813">
      <x:c r="A11813" s="139"/>
      <x:c r="B11813" s="139"/>
      <x:c r="C11813" s="139"/>
      <x:c r="D11813" s="139"/>
      <x:c r="E11813" s="139"/>
      <x:c r="F11813" s="139"/>
      <x:c r="G11813" s="139"/>
      <x:c r="H11813" s="139"/>
      <x:c r="I11813" s="266" t="n">
        <x:f>INT((ROW()-ROW($I$46))/((CARROT_CAP+1)*(MESCLUN_CAP+1)))</x:f>
        <x:v>18</x:v>
      </x:c>
      <x:c r="J11813" s="266" t="n">
        <x:f>MOD(INT((ROW()-ROW($I$46))/(MESCLUN_CAP+1)),CARROT_CAP+1)</x:f>
        <x:v>1</x:v>
      </x:c>
      <x:c r="K11813" s="266" t="n">
        <x:f>MOD(ROW()-ROW($I$46),MESCLUN_CAP+1)</x:f>
        <x:v>18</x:v>
      </x:c>
      <x:c r="L11813" s="266" t="n">
        <x:f>SUM(I11813:K11813)</x:f>
        <x:v>37</x:v>
      </x:c>
      <x:c r="M11813" s="267" t="n">
        <x:f>I11813*TOMATO_HOURS*WEEKS*(1+TOMATO_DIM)^I11813+J11813*CARROT_HOURS*WEEKS*(1+CARROT_DIM)^J11813+K11813*MESCLUN_HOURS*WEEKS*(1+MESCLUN_DIM)^K11813</x:f>
        <x:v>10050.783737108655</x:v>
      </x:c>
      <x:c r="N11813" s="267" t="n">
        <x:f>MAX(M11813-FARMER_HOURS,0)/TEMP_HOURS_PER_WORKER</x:f>
        <x:v>6.479710928547677</x:v>
      </x:c>
      <x:c r="O11813" s="268" t="n">
        <x:f>I11813*TOMATO_PRICE+J11813*CARROT_PRICE+K11813*MESCLUN_PRICE</x:f>
        <x:v>209094</x:v>
      </x:c>
      <x:c r="P11813" s="268" t="n">
        <x:f>I11813*TOMATO_FERTILIZER+J11813*CARROT_FERTILIZER+K11813*MESCLUN_FERTILIZER</x:f>
        <x:v>32120</x:v>
      </x:c>
      <x:c r="Q11813" s="268" t="n">
        <x:f>MIN(M11813,FARMER_HOURS)*FARMER_RATE+MAX(M11813-FARMER_HOURS,0)*TEMP_RATE</x:f>
        <x:v>186992.77321369192</x:v>
      </x:c>
      <x:c r="R11813" s="268" t="n">
        <x:f>O11813-P11813-Q11813-FIXED_COST</x:f>
        <x:v>-30018.773213691922</x:v>
      </x:c>
      <x:c r="S11813" s="139" t="str">
        <x:f>IF(AND(L11813&lt;=TOTAL_BED_CAP,N11813&lt;=TEMP_WORKER_CAP),"YES","NO")</x:f>
        <x:v>NO</x:v>
      </x:c>
      <x:c r="T11813" s="139" t="n">
        <x:f>IF(S11813="YES",R11813,-1E+99)</x:f>
        <x:v>-1e+99</x:v>
      </x:c>
    </x:row>
    <x:row r="11814">
      <x:c r="A11814" s="139"/>
      <x:c r="B11814" s="139"/>
      <x:c r="C11814" s="139"/>
      <x:c r="D11814" s="139"/>
      <x:c r="E11814" s="139"/>
      <x:c r="F11814" s="139"/>
      <x:c r="G11814" s="139"/>
      <x:c r="H11814" s="139"/>
      <x:c r="I11814" s="266" t="n">
        <x:f>INT((ROW()-ROW($I$46))/((CARROT_CAP+1)*(MESCLUN_CAP+1)))</x:f>
        <x:v>18</x:v>
      </x:c>
      <x:c r="J11814" s="266" t="n">
        <x:f>MOD(INT((ROW()-ROW($I$46))/(MESCLUN_CAP+1)),CARROT_CAP+1)</x:f>
        <x:v>1</x:v>
      </x:c>
      <x:c r="K11814" s="266" t="n">
        <x:f>MOD(ROW()-ROW($I$46),MESCLUN_CAP+1)</x:f>
        <x:v>19</x:v>
      </x:c>
      <x:c r="L11814" s="266" t="n">
        <x:f>SUM(I11814:K11814)</x:f>
        <x:v>38</x:v>
      </x:c>
      <x:c r="M11814" s="267" t="n">
        <x:f>I11814*TOMATO_HOURS*WEEKS*(1+TOMATO_DIM)^I11814+J11814*CARROT_HOURS*WEEKS*(1+CARROT_DIM)^J11814+K11814*MESCLUN_HOURS*WEEKS*(1+MESCLUN_DIM)^K11814</x:f>
        <x:v>10120.425265744678</x:v>
      </x:c>
      <x:c r="N11814" s="267" t="n">
        <x:f>MAX(M11814-FARMER_HOURS,0)/TEMP_HOURS_PER_WORKER</x:f>
        <x:v>6.528073101211581</x:v>
      </x:c>
      <x:c r="O11814" s="268" t="n">
        <x:f>I11814*TOMATO_PRICE+J11814*CARROT_PRICE+K11814*MESCLUN_PRICE</x:f>
        <x:v>211794</x:v>
      </x:c>
      <x:c r="P11814" s="268" t="n">
        <x:f>I11814*TOMATO_FERTILIZER+J11814*CARROT_FERTILIZER+K11814*MESCLUN_FERTILIZER</x:f>
        <x:v>33000</x:v>
      </x:c>
      <x:c r="Q11814" s="268" t="n">
        <x:f>MIN(M11814,FARMER_HOURS)*FARMER_RATE+MAX(M11814-FARMER_HOURS,0)*TEMP_RATE</x:f>
        <x:v>188201.82753028953</x:v>
      </x:c>
      <x:c r="R11814" s="268" t="n">
        <x:f>O11814-P11814-Q11814-FIXED_COST</x:f>
        <x:v>-29407.827530289534</x:v>
      </x:c>
      <x:c r="S11814" s="139" t="str">
        <x:f>IF(AND(L11814&lt;=TOTAL_BED_CAP,N11814&lt;=TEMP_WORKER_CAP),"YES","NO")</x:f>
        <x:v>NO</x:v>
      </x:c>
      <x:c r="T11814" s="139" t="n">
        <x:f>IF(S11814="YES",R11814,-1E+99)</x:f>
        <x:v>-1e+99</x:v>
      </x:c>
    </x:row>
    <x:row r="11815">
      <x:c r="A11815" s="139"/>
      <x:c r="B11815" s="139"/>
      <x:c r="C11815" s="139"/>
      <x:c r="D11815" s="139"/>
      <x:c r="E11815" s="139"/>
      <x:c r="F11815" s="139"/>
      <x:c r="G11815" s="139"/>
      <x:c r="H11815" s="139"/>
      <x:c r="I11815" s="266" t="n">
        <x:f>INT((ROW()-ROW($I$46))/((CARROT_CAP+1)*(MESCLUN_CAP+1)))</x:f>
        <x:v>18</x:v>
      </x:c>
      <x:c r="J11815" s="266" t="n">
        <x:f>MOD(INT((ROW()-ROW($I$46))/(MESCLUN_CAP+1)),CARROT_CAP+1)</x:f>
        <x:v>1</x:v>
      </x:c>
      <x:c r="K11815" s="266" t="n">
        <x:f>MOD(ROW()-ROW($I$46),MESCLUN_CAP+1)</x:f>
        <x:v>20</x:v>
      </x:c>
      <x:c r="L11815" s="266" t="n">
        <x:f>SUM(I11815:K11815)</x:f>
        <x:v>39</x:v>
      </x:c>
      <x:c r="M11815" s="267" t="n">
        <x:f>I11815*TOMATO_HOURS*WEEKS*(1+TOMATO_DIM)^I11815+J11815*CARROT_HOURS*WEEKS*(1+CARROT_DIM)^J11815+K11815*MESCLUN_HOURS*WEEKS*(1+MESCLUN_DIM)^K11815</x:f>
        <x:v>10191.649556395154</x:v>
      </x:c>
      <x:c r="N11815" s="267" t="n">
        <x:f>MAX(M11815-FARMER_HOURS,0)/TEMP_HOURS_PER_WORKER</x:f>
        <x:v>6.577534414163301</x:v>
      </x:c>
      <x:c r="O11815" s="268" t="n">
        <x:f>I11815*TOMATO_PRICE+J11815*CARROT_PRICE+K11815*MESCLUN_PRICE</x:f>
        <x:v>214494</x:v>
      </x:c>
      <x:c r="P11815" s="268" t="n">
        <x:f>I11815*TOMATO_FERTILIZER+J11815*CARROT_FERTILIZER+K11815*MESCLUN_FERTILIZER</x:f>
        <x:v>33880</x:v>
      </x:c>
      <x:c r="Q11815" s="268" t="n">
        <x:f>MIN(M11815,FARMER_HOURS)*FARMER_RATE+MAX(M11815-FARMER_HOURS,0)*TEMP_RATE</x:f>
        <x:v>189438.36035408254</x:v>
      </x:c>
      <x:c r="R11815" s="268" t="n">
        <x:f>O11815-P11815-Q11815-FIXED_COST</x:f>
        <x:v>-28824.360354082542</x:v>
      </x:c>
      <x:c r="S11815" s="139" t="str">
        <x:f>IF(AND(L11815&lt;=TOTAL_BED_CAP,N11815&lt;=TEMP_WORKER_CAP),"YES","NO")</x:f>
        <x:v>NO</x:v>
      </x:c>
      <x:c r="T11815" s="139" t="n">
        <x:f>IF(S11815="YES",R11815,-1E+99)</x:f>
        <x:v>-1e+99</x:v>
      </x:c>
    </x:row>
    <x:row r="11816">
      <x:c r="A11816" s="139"/>
      <x:c r="B11816" s="139"/>
      <x:c r="C11816" s="139"/>
      <x:c r="D11816" s="139"/>
      <x:c r="E11816" s="139"/>
      <x:c r="F11816" s="139"/>
      <x:c r="G11816" s="139"/>
      <x:c r="H11816" s="139"/>
      <x:c r="I11816" s="266" t="n">
        <x:f>INT((ROW()-ROW($I$46))/((CARROT_CAP+1)*(MESCLUN_CAP+1)))</x:f>
        <x:v>18</x:v>
      </x:c>
      <x:c r="J11816" s="266" t="n">
        <x:f>MOD(INT((ROW()-ROW($I$46))/(MESCLUN_CAP+1)),CARROT_CAP+1)</x:f>
        <x:v>1</x:v>
      </x:c>
      <x:c r="K11816" s="266" t="n">
        <x:f>MOD(ROW()-ROW($I$46),MESCLUN_CAP+1)</x:f>
        <x:v>21</x:v>
      </x:c>
      <x:c r="L11816" s="266" t="n">
        <x:f>SUM(I11816:K11816)</x:f>
        <x:v>40</x:v>
      </x:c>
      <x:c r="M11816" s="267" t="n">
        <x:f>I11816*TOMATO_HOURS*WEEKS*(1+TOMATO_DIM)^I11816+J11816*CARROT_HOURS*WEEKS*(1+CARROT_DIM)^J11816+K11816*MESCLUN_HOURS*WEEKS*(1+MESCLUN_DIM)^K11816</x:f>
        <x:v>10264.485296621599</x:v>
      </x:c>
      <x:c r="N11816" s="267" t="n">
        <x:f>MAX(M11816-FARMER_HOURS,0)/TEMP_HOURS_PER_WORKER</x:f>
        <x:v>6.628114789320555</x:v>
      </x:c>
      <x:c r="O11816" s="268" t="n">
        <x:f>I11816*TOMATO_PRICE+J11816*CARROT_PRICE+K11816*MESCLUN_PRICE</x:f>
        <x:v>217194</x:v>
      </x:c>
      <x:c r="P11816" s="268" t="n">
        <x:f>I11816*TOMATO_FERTILIZER+J11816*CARROT_FERTILIZER+K11816*MESCLUN_FERTILIZER</x:f>
        <x:v>34760</x:v>
      </x:c>
      <x:c r="Q11816" s="268" t="n">
        <x:f>MIN(M11816,FARMER_HOURS)*FARMER_RATE+MAX(M11816-FARMER_HOURS,0)*TEMP_RATE</x:f>
        <x:v>190702.86973301385</x:v>
      </x:c>
      <x:c r="R11816" s="268" t="n">
        <x:f>O11816-P11816-Q11816-FIXED_COST</x:f>
        <x:v>-28268.869733013853</x:v>
      </x:c>
      <x:c r="S11816" s="139" t="str">
        <x:f>IF(AND(L11816&lt;=TOTAL_BED_CAP,N11816&lt;=TEMP_WORKER_CAP),"YES","NO")</x:f>
        <x:v>NO</x:v>
      </x:c>
      <x:c r="T11816" s="139" t="n">
        <x:f>IF(S11816="YES",R11816,-1E+99)</x:f>
        <x:v>-1e+99</x:v>
      </x:c>
    </x:row>
    <x:row r="11817">
      <x:c r="A11817" s="139"/>
      <x:c r="B11817" s="139"/>
      <x:c r="C11817" s="139"/>
      <x:c r="D11817" s="139"/>
      <x:c r="E11817" s="139"/>
      <x:c r="F11817" s="139"/>
      <x:c r="G11817" s="139"/>
      <x:c r="H11817" s="139"/>
      <x:c r="I11817" s="266" t="n">
        <x:f>INT((ROW()-ROW($I$46))/((CARROT_CAP+1)*(MESCLUN_CAP+1)))</x:f>
        <x:v>18</x:v>
      </x:c>
      <x:c r="J11817" s="266" t="n">
        <x:f>MOD(INT((ROW()-ROW($I$46))/(MESCLUN_CAP+1)),CARROT_CAP+1)</x:f>
        <x:v>1</x:v>
      </x:c>
      <x:c r="K11817" s="266" t="n">
        <x:f>MOD(ROW()-ROW($I$46),MESCLUN_CAP+1)</x:f>
        <x:v>22</x:v>
      </x:c>
      <x:c r="L11817" s="266" t="n">
        <x:f>SUM(I11817:K11817)</x:f>
        <x:v>41</x:v>
      </x:c>
      <x:c r="M11817" s="267" t="n">
        <x:f>I11817*TOMATO_HOURS*WEEKS*(1+TOMATO_DIM)^I11817+J11817*CARROT_HOURS*WEEKS*(1+CARROT_DIM)^J11817+K11817*MESCLUN_HOURS*WEEKS*(1+MESCLUN_DIM)^K11817</x:f>
        <x:v>10338.961643867995</x:v>
      </x:c>
      <x:c r="N11817" s="267" t="n">
        <x:f>MAX(M11817-FARMER_HOURS,0)/TEMP_HOURS_PER_WORKER</x:f>
        <x:v>6.67983447490833</x:v>
      </x:c>
      <x:c r="O11817" s="268" t="n">
        <x:f>I11817*TOMATO_PRICE+J11817*CARROT_PRICE+K11817*MESCLUN_PRICE</x:f>
        <x:v>219894</x:v>
      </x:c>
      <x:c r="P11817" s="268" t="n">
        <x:f>I11817*TOMATO_FERTILIZER+J11817*CARROT_FERTILIZER+K11817*MESCLUN_FERTILIZER</x:f>
        <x:v>35640</x:v>
      </x:c>
      <x:c r="Q11817" s="268" t="n">
        <x:f>MIN(M11817,FARMER_HOURS)*FARMER_RATE+MAX(M11817-FARMER_HOURS,0)*TEMP_RATE</x:f>
        <x:v>191995.86187270825</x:v>
      </x:c>
      <x:c r="R11817" s="268" t="n">
        <x:f>O11817-P11817-Q11817-FIXED_COST</x:f>
        <x:v>-27741.86187270825</x:v>
      </x:c>
      <x:c r="S11817" s="139" t="str">
        <x:f>IF(AND(L11817&lt;=TOTAL_BED_CAP,N11817&lt;=TEMP_WORKER_CAP),"YES","NO")</x:f>
        <x:v>NO</x:v>
      </x:c>
      <x:c r="T11817" s="139" t="n">
        <x:f>IF(S11817="YES",R11817,-1E+99)</x:f>
        <x:v>-1e+99</x:v>
      </x:c>
    </x:row>
    <x:row r="11818">
      <x:c r="A11818" s="139"/>
      <x:c r="B11818" s="139"/>
      <x:c r="C11818" s="139"/>
      <x:c r="D11818" s="139"/>
      <x:c r="E11818" s="139"/>
      <x:c r="F11818" s="139"/>
      <x:c r="G11818" s="139"/>
      <x:c r="H11818" s="139"/>
      <x:c r="I11818" s="266" t="n">
        <x:f>INT((ROW()-ROW($I$46))/((CARROT_CAP+1)*(MESCLUN_CAP+1)))</x:f>
        <x:v>18</x:v>
      </x:c>
      <x:c r="J11818" s="266" t="n">
        <x:f>MOD(INT((ROW()-ROW($I$46))/(MESCLUN_CAP+1)),CARROT_CAP+1)</x:f>
        <x:v>1</x:v>
      </x:c>
      <x:c r="K11818" s="266" t="n">
        <x:f>MOD(ROW()-ROW($I$46),MESCLUN_CAP+1)</x:f>
        <x:v>23</x:v>
      </x:c>
      <x:c r="L11818" s="266" t="n">
        <x:f>SUM(I11818:K11818)</x:f>
        <x:v>42</x:v>
      </x:c>
      <x:c r="M11818" s="267" t="n">
        <x:f>I11818*TOMATO_HOURS*WEEKS*(1+TOMATO_DIM)^I11818+J11818*CARROT_HOURS*WEEKS*(1+CARROT_DIM)^J11818+K11818*MESCLUN_HOURS*WEEKS*(1+MESCLUN_DIM)^K11818</x:f>
        <x:v>10415.10823272543</x:v>
      </x:c>
      <x:c r="N11818" s="267" t="n">
        <x:f>MAX(M11818-FARMER_HOURS,0)/TEMP_HOURS_PER_WORKER</x:f>
        <x:v>6.732714050503771</x:v>
      </x:c>
      <x:c r="O11818" s="268" t="n">
        <x:f>I11818*TOMATO_PRICE+J11818*CARROT_PRICE+K11818*MESCLUN_PRICE</x:f>
        <x:v>222594</x:v>
      </x:c>
      <x:c r="P11818" s="268" t="n">
        <x:f>I11818*TOMATO_FERTILIZER+J11818*CARROT_FERTILIZER+K11818*MESCLUN_FERTILIZER</x:f>
        <x:v>36520</x:v>
      </x:c>
      <x:c r="Q11818" s="268" t="n">
        <x:f>MIN(M11818,FARMER_HOURS)*FARMER_RATE+MAX(M11818-FARMER_HOURS,0)*TEMP_RATE</x:f>
        <x:v>193317.85126259425</x:v>
      </x:c>
      <x:c r="R11818" s="268" t="n">
        <x:f>O11818-P11818-Q11818-FIXED_COST</x:f>
        <x:v>-27243.851262594253</x:v>
      </x:c>
      <x:c r="S11818" s="139" t="str">
        <x:f>IF(AND(L11818&lt;=TOTAL_BED_CAP,N11818&lt;=TEMP_WORKER_CAP),"YES","NO")</x:f>
        <x:v>NO</x:v>
      </x:c>
      <x:c r="T11818" s="139" t="n">
        <x:f>IF(S11818="YES",R11818,-1E+99)</x:f>
        <x:v>-1e+99</x:v>
      </x:c>
    </x:row>
    <x:row r="11819">
      <x:c r="A11819" s="139"/>
      <x:c r="B11819" s="139"/>
      <x:c r="C11819" s="139"/>
      <x:c r="D11819" s="139"/>
      <x:c r="E11819" s="139"/>
      <x:c r="F11819" s="139"/>
      <x:c r="G11819" s="139"/>
      <x:c r="H11819" s="139"/>
      <x:c r="I11819" s="266" t="n">
        <x:f>INT((ROW()-ROW($I$46))/((CARROT_CAP+1)*(MESCLUN_CAP+1)))</x:f>
        <x:v>18</x:v>
      </x:c>
      <x:c r="J11819" s="266" t="n">
        <x:f>MOD(INT((ROW()-ROW($I$46))/(MESCLUN_CAP+1)),CARROT_CAP+1)</x:f>
        <x:v>1</x:v>
      </x:c>
      <x:c r="K11819" s="266" t="n">
        <x:f>MOD(ROW()-ROW($I$46),MESCLUN_CAP+1)</x:f>
        <x:v>24</x:v>
      </x:c>
      <x:c r="L11819" s="266" t="n">
        <x:f>SUM(I11819:K11819)</x:f>
        <x:v>43</x:v>
      </x:c>
      <x:c r="M11819" s="267" t="n">
        <x:f>I11819*TOMATO_HOURS*WEEKS*(1+TOMATO_DIM)^I11819+J11819*CARROT_HOURS*WEEKS*(1+CARROT_DIM)^J11819+K11819*MESCLUN_HOURS*WEEKS*(1+MESCLUN_DIM)^K11819</x:f>
        <x:v>10492.955182304926</x:v>
      </x:c>
      <x:c r="N11819" s="267" t="n">
        <x:f>MAX(M11819-FARMER_HOURS,0)/TEMP_HOURS_PER_WORKER</x:f>
        <x:v>6.786774432156198</x:v>
      </x:c>
      <x:c r="O11819" s="268" t="n">
        <x:f>I11819*TOMATO_PRICE+J11819*CARROT_PRICE+K11819*MESCLUN_PRICE</x:f>
        <x:v>225294</x:v>
      </x:c>
      <x:c r="P11819" s="268" t="n">
        <x:f>I11819*TOMATO_FERTILIZER+J11819*CARROT_FERTILIZER+K11819*MESCLUN_FERTILIZER</x:f>
        <x:v>37400</x:v>
      </x:c>
      <x:c r="Q11819" s="268" t="n">
        <x:f>MIN(M11819,FARMER_HOURS)*FARMER_RATE+MAX(M11819-FARMER_HOURS,0)*TEMP_RATE</x:f>
        <x:v>194669.36080390497</x:v>
      </x:c>
      <x:c r="R11819" s="268" t="n">
        <x:f>O11819-P11819-Q11819-FIXED_COST</x:f>
        <x:v>-26775.360803904972</x:v>
      </x:c>
      <x:c r="S11819" s="139" t="str">
        <x:f>IF(AND(L11819&lt;=TOTAL_BED_CAP,N11819&lt;=TEMP_WORKER_CAP),"YES","NO")</x:f>
        <x:v>NO</x:v>
      </x:c>
      <x:c r="T11819" s="139" t="n">
        <x:f>IF(S11819="YES",R11819,-1E+99)</x:f>
        <x:v>-1e+99</x:v>
      </x:c>
    </x:row>
    <x:row r="11820">
      <x:c r="A11820" s="139"/>
      <x:c r="B11820" s="139"/>
      <x:c r="C11820" s="139"/>
      <x:c r="D11820" s="139"/>
      <x:c r="E11820" s="139"/>
      <x:c r="F11820" s="139"/>
      <x:c r="G11820" s="139"/>
      <x:c r="H11820" s="139"/>
      <x:c r="I11820" s="266" t="n">
        <x:f>INT((ROW()-ROW($I$46))/((CARROT_CAP+1)*(MESCLUN_CAP+1)))</x:f>
        <x:v>18</x:v>
      </x:c>
      <x:c r="J11820" s="266" t="n">
        <x:f>MOD(INT((ROW()-ROW($I$46))/(MESCLUN_CAP+1)),CARROT_CAP+1)</x:f>
        <x:v>1</x:v>
      </x:c>
      <x:c r="K11820" s="266" t="n">
        <x:f>MOD(ROW()-ROW($I$46),MESCLUN_CAP+1)</x:f>
        <x:v>25</x:v>
      </x:c>
      <x:c r="L11820" s="266" t="n">
        <x:f>SUM(I11820:K11820)</x:f>
        <x:v>44</x:v>
      </x:c>
      <x:c r="M11820" s="267" t="n">
        <x:f>I11820*TOMATO_HOURS*WEEKS*(1+TOMATO_DIM)^I11820+J11820*CARROT_HOURS*WEEKS*(1+CARROT_DIM)^J11820+K11820*MESCLUN_HOURS*WEEKS*(1+MESCLUN_DIM)^K11820</x:f>
        <x:v>10572.533103720023</x:v>
      </x:c>
      <x:c r="N11820" s="267" t="n">
        <x:f>MAX(M11820-FARMER_HOURS,0)/TEMP_HOURS_PER_WORKER</x:f>
        <x:v>6.842036877583349</x:v>
      </x:c>
      <x:c r="O11820" s="268" t="n">
        <x:f>I11820*TOMATO_PRICE+J11820*CARROT_PRICE+K11820*MESCLUN_PRICE</x:f>
        <x:v>227994</x:v>
      </x:c>
      <x:c r="P11820" s="268" t="n">
        <x:f>I11820*TOMATO_FERTILIZER+J11820*CARROT_FERTILIZER+K11820*MESCLUN_FERTILIZER</x:f>
        <x:v>38280</x:v>
      </x:c>
      <x:c r="Q11820" s="268" t="n">
        <x:f>MIN(M11820,FARMER_HOURS)*FARMER_RATE+MAX(M11820-FARMER_HOURS,0)*TEMP_RATE</x:f>
        <x:v>196050.92193958373</x:v>
      </x:c>
      <x:c r="R11820" s="268" t="n">
        <x:f>O11820-P11820-Q11820-FIXED_COST</x:f>
        <x:v>-26336.921939583728</x:v>
      </x:c>
      <x:c r="S11820" s="139" t="str">
        <x:f>IF(AND(L11820&lt;=TOTAL_BED_CAP,N11820&lt;=TEMP_WORKER_CAP),"YES","NO")</x:f>
        <x:v>NO</x:v>
      </x:c>
      <x:c r="T11820" s="139" t="n">
        <x:f>IF(S11820="YES",R11820,-1E+99)</x:f>
        <x:v>-1e+99</x:v>
      </x:c>
    </x:row>
    <x:row r="11821">
      <x:c r="A11821" s="139"/>
      <x:c r="B11821" s="139"/>
      <x:c r="C11821" s="139"/>
      <x:c r="D11821" s="139"/>
      <x:c r="E11821" s="139"/>
      <x:c r="F11821" s="139"/>
      <x:c r="G11821" s="139"/>
      <x:c r="H11821" s="139"/>
      <x:c r="I11821" s="266" t="n">
        <x:f>INT((ROW()-ROW($I$46))/((CARROT_CAP+1)*(MESCLUN_CAP+1)))</x:f>
        <x:v>18</x:v>
      </x:c>
      <x:c r="J11821" s="266" t="n">
        <x:f>MOD(INT((ROW()-ROW($I$46))/(MESCLUN_CAP+1)),CARROT_CAP+1)</x:f>
        <x:v>1</x:v>
      </x:c>
      <x:c r="K11821" s="266" t="n">
        <x:f>MOD(ROW()-ROW($I$46),MESCLUN_CAP+1)</x:f>
        <x:v>26</x:v>
      </x:c>
      <x:c r="L11821" s="266" t="n">
        <x:f>SUM(I11821:K11821)</x:f>
        <x:v>45</x:v>
      </x:c>
      <x:c r="M11821" s="267" t="n">
        <x:f>I11821*TOMATO_HOURS*WEEKS*(1+TOMATO_DIM)^I11821+J11821*CARROT_HOURS*WEEKS*(1+CARROT_DIM)^J11821+K11821*MESCLUN_HOURS*WEEKS*(1+MESCLUN_DIM)^K11821</x:f>
        <x:v>10653.873107680742</x:v>
      </x:c>
      <x:c r="N11821" s="267" t="n">
        <x:f>MAX(M11821-FARMER_HOURS,0)/TEMP_HOURS_PER_WORKER</x:f>
        <x:v>6.89852299144496</x:v>
      </x:c>
      <x:c r="O11821" s="268" t="n">
        <x:f>I11821*TOMATO_PRICE+J11821*CARROT_PRICE+K11821*MESCLUN_PRICE</x:f>
        <x:v>230694</x:v>
      </x:c>
      <x:c r="P11821" s="268" t="n">
        <x:f>I11821*TOMATO_FERTILIZER+J11821*CARROT_FERTILIZER+K11821*MESCLUN_FERTILIZER</x:f>
        <x:v>39160</x:v>
      </x:c>
      <x:c r="Q11821" s="268" t="n">
        <x:f>MIN(M11821,FARMER_HOURS)*FARMER_RATE+MAX(M11821-FARMER_HOURS,0)*TEMP_RATE</x:f>
        <x:v>197463.074786124</x:v>
      </x:c>
      <x:c r="R11821" s="268" t="n">
        <x:f>O11821-P11821-Q11821-FIXED_COST</x:f>
        <x:v>-25929.074786123994</x:v>
      </x:c>
      <x:c r="S11821" s="139" t="str">
        <x:f>IF(AND(L11821&lt;=TOTAL_BED_CAP,N11821&lt;=TEMP_WORKER_CAP),"YES","NO")</x:f>
        <x:v>NO</x:v>
      </x:c>
      <x:c r="T11821" s="139" t="n">
        <x:f>IF(S11821="YES",R11821,-1E+99)</x:f>
        <x:v>-1e+99</x:v>
      </x:c>
    </x:row>
    <x:row r="11822">
      <x:c r="A11822" s="139"/>
      <x:c r="B11822" s="139"/>
      <x:c r="C11822" s="139"/>
      <x:c r="D11822" s="139"/>
      <x:c r="E11822" s="139"/>
      <x:c r="F11822" s="139"/>
      <x:c r="G11822" s="139"/>
      <x:c r="H11822" s="139"/>
      <x:c r="I11822" s="266" t="n">
        <x:f>INT((ROW()-ROW($I$46))/((CARROT_CAP+1)*(MESCLUN_CAP+1)))</x:f>
        <x:v>18</x:v>
      </x:c>
      <x:c r="J11822" s="266" t="n">
        <x:f>MOD(INT((ROW()-ROW($I$46))/(MESCLUN_CAP+1)),CARROT_CAP+1)</x:f>
        <x:v>1</x:v>
      </x:c>
      <x:c r="K11822" s="266" t="n">
        <x:f>MOD(ROW()-ROW($I$46),MESCLUN_CAP+1)</x:f>
        <x:v>27</x:v>
      </x:c>
      <x:c r="L11822" s="266" t="n">
        <x:f>SUM(I11822:K11822)</x:f>
        <x:v>46</x:v>
      </x:c>
      <x:c r="M11822" s="267" t="n">
        <x:f>I11822*TOMATO_HOURS*WEEKS*(1+TOMATO_DIM)^I11822+J11822*CARROT_HOURS*WEEKS*(1+CARROT_DIM)^J11822+K11822*MESCLUN_HOURS*WEEKS*(1+MESCLUN_DIM)^K11822</x:f>
        <x:v>10737.006812200498</x:v>
      </x:c>
      <x:c r="N11822" s="267" t="n">
        <x:f>MAX(M11822-FARMER_HOURS,0)/TEMP_HOURS_PER_WORKER</x:f>
        <x:v>6.95625473069479</x:v>
      </x:c>
      <x:c r="O11822" s="268" t="n">
        <x:f>I11822*TOMATO_PRICE+J11822*CARROT_PRICE+K11822*MESCLUN_PRICE</x:f>
        <x:v>233394</x:v>
      </x:c>
      <x:c r="P11822" s="268" t="n">
        <x:f>I11822*TOMATO_FERTILIZER+J11822*CARROT_FERTILIZER+K11822*MESCLUN_FERTILIZER</x:f>
        <x:v>40040</x:v>
      </x:c>
      <x:c r="Q11822" s="268" t="n">
        <x:f>MIN(M11822,FARMER_HOURS)*FARMER_RATE+MAX(M11822-FARMER_HOURS,0)*TEMP_RATE</x:f>
        <x:v>198906.36826736975</x:v>
      </x:c>
      <x:c r="R11822" s="268" t="n">
        <x:f>O11822-P11822-Q11822-FIXED_COST</x:f>
        <x:v>-25552.368267369748</x:v>
      </x:c>
      <x:c r="S11822" s="139" t="str">
        <x:f>IF(AND(L11822&lt;=TOTAL_BED_CAP,N11822&lt;=TEMP_WORKER_CAP),"YES","NO")</x:f>
        <x:v>NO</x:v>
      </x:c>
      <x:c r="T11822" s="139" t="n">
        <x:f>IF(S11822="YES",R11822,-1E+99)</x:f>
        <x:v>-1e+99</x:v>
      </x:c>
    </x:row>
    <x:row r="11823">
      <x:c r="A11823" s="139"/>
      <x:c r="B11823" s="139"/>
      <x:c r="C11823" s="139"/>
      <x:c r="D11823" s="139"/>
      <x:c r="E11823" s="139"/>
      <x:c r="F11823" s="139"/>
      <x:c r="G11823" s="139"/>
      <x:c r="H11823" s="139"/>
      <x:c r="I11823" s="266" t="n">
        <x:f>INT((ROW()-ROW($I$46))/((CARROT_CAP+1)*(MESCLUN_CAP+1)))</x:f>
        <x:v>18</x:v>
      </x:c>
      <x:c r="J11823" s="266" t="n">
        <x:f>MOD(INT((ROW()-ROW($I$46))/(MESCLUN_CAP+1)),CARROT_CAP+1)</x:f>
        <x:v>1</x:v>
      </x:c>
      <x:c r="K11823" s="266" t="n">
        <x:f>MOD(ROW()-ROW($I$46),MESCLUN_CAP+1)</x:f>
        <x:v>28</x:v>
      </x:c>
      <x:c r="L11823" s="266" t="n">
        <x:f>SUM(I11823:K11823)</x:f>
        <x:v>47</x:v>
      </x:c>
      <x:c r="M11823" s="267" t="n">
        <x:f>I11823*TOMATO_HOURS*WEEKS*(1+TOMATO_DIM)^I11823+J11823*CARROT_HOURS*WEEKS*(1+CARROT_DIM)^J11823+K11823*MESCLUN_HOURS*WEEKS*(1+MESCLUN_DIM)^K11823</x:f>
        <x:v>10821.966350417651</x:v>
      </x:c>
      <x:c r="N11823" s="267" t="n">
        <x:f>MAX(M11823-FARMER_HOURS,0)/TEMP_HOURS_PER_WORKER</x:f>
        <x:v>7.015254410012258</x:v>
      </x:c>
      <x:c r="O11823" s="268" t="n">
        <x:f>I11823*TOMATO_PRICE+J11823*CARROT_PRICE+K11823*MESCLUN_PRICE</x:f>
        <x:v>236094</x:v>
      </x:c>
      <x:c r="P11823" s="268" t="n">
        <x:f>I11823*TOMATO_FERTILIZER+J11823*CARROT_FERTILIZER+K11823*MESCLUN_FERTILIZER</x:f>
        <x:v>40920</x:v>
      </x:c>
      <x:c r="Q11823" s="268" t="n">
        <x:f>MIN(M11823,FARMER_HOURS)*FARMER_RATE+MAX(M11823-FARMER_HOURS,0)*TEMP_RATE</x:f>
        <x:v>200381.36025030643</x:v>
      </x:c>
      <x:c r="R11823" s="268" t="n">
        <x:f>O11823-P11823-Q11823-FIXED_COST</x:f>
        <x:v>-25207.360250306432</x:v>
      </x:c>
      <x:c r="S11823" s="139" t="str">
        <x:f>IF(AND(L11823&lt;=TOTAL_BED_CAP,N11823&lt;=TEMP_WORKER_CAP),"YES","NO")</x:f>
        <x:v>NO</x:v>
      </x:c>
      <x:c r="T11823" s="139" t="n">
        <x:f>IF(S11823="YES",R11823,-1E+99)</x:f>
        <x:v>-1e+99</x:v>
      </x:c>
    </x:row>
    <x:row r="11824">
      <x:c r="A11824" s="139"/>
      <x:c r="B11824" s="139"/>
      <x:c r="C11824" s="139"/>
      <x:c r="D11824" s="139"/>
      <x:c r="E11824" s="139"/>
      <x:c r="F11824" s="139"/>
      <x:c r="G11824" s="139"/>
      <x:c r="H11824" s="139"/>
      <x:c r="I11824" s="266" t="n">
        <x:f>INT((ROW()-ROW($I$46))/((CARROT_CAP+1)*(MESCLUN_CAP+1)))</x:f>
        <x:v>18</x:v>
      </x:c>
      <x:c r="J11824" s="266" t="n">
        <x:f>MOD(INT((ROW()-ROW($I$46))/(MESCLUN_CAP+1)),CARROT_CAP+1)</x:f>
        <x:v>1</x:v>
      </x:c>
      <x:c r="K11824" s="266" t="n">
        <x:f>MOD(ROW()-ROW($I$46),MESCLUN_CAP+1)</x:f>
        <x:v>29</x:v>
      </x:c>
      <x:c r="L11824" s="266" t="n">
        <x:f>SUM(I11824:K11824)</x:f>
        <x:v>48</x:v>
      </x:c>
      <x:c r="M11824" s="267" t="n">
        <x:f>I11824*TOMATO_HOURS*WEEKS*(1+TOMATO_DIM)^I11824+J11824*CARROT_HOURS*WEEKS*(1+CARROT_DIM)^J11824+K11824*MESCLUN_HOURS*WEEKS*(1+MESCLUN_DIM)^K11824</x:f>
        <x:v>10908.784378533304</x:v>
      </x:c>
      <x:c r="N11824" s="267" t="n">
        <x:f>MAX(M11824-FARMER_HOURS,0)/TEMP_HOURS_PER_WORKER</x:f>
        <x:v>7.075544707314795</x:v>
      </x:c>
      <x:c r="O11824" s="268" t="n">
        <x:f>I11824*TOMATO_PRICE+J11824*CARROT_PRICE+K11824*MESCLUN_PRICE</x:f>
        <x:v>238794</x:v>
      </x:c>
      <x:c r="P11824" s="268" t="n">
        <x:f>I11824*TOMATO_FERTILIZER+J11824*CARROT_FERTILIZER+K11824*MESCLUN_FERTILIZER</x:f>
        <x:v>41800</x:v>
      </x:c>
      <x:c r="Q11824" s="268" t="n">
        <x:f>MIN(M11824,FARMER_HOURS)*FARMER_RATE+MAX(M11824-FARMER_HOURS,0)*TEMP_RATE</x:f>
        <x:v>201888.61768286987</x:v>
      </x:c>
      <x:c r="R11824" s="268" t="n">
        <x:f>O11824-P11824-Q11824-FIXED_COST</x:f>
        <x:v>-24894.617682869866</x:v>
      </x:c>
      <x:c r="S11824" s="139" t="str">
        <x:f>IF(AND(L11824&lt;=TOTAL_BED_CAP,N11824&lt;=TEMP_WORKER_CAP),"YES","NO")</x:f>
        <x:v>NO</x:v>
      </x:c>
      <x:c r="T11824" s="139" t="n">
        <x:f>IF(S11824="YES",R11824,-1E+99)</x:f>
        <x:v>-1e+99</x:v>
      </x:c>
    </x:row>
    <x:row r="11825">
      <x:c r="A11825" s="139"/>
      <x:c r="B11825" s="139"/>
      <x:c r="C11825" s="139"/>
      <x:c r="D11825" s="139"/>
      <x:c r="E11825" s="139"/>
      <x:c r="F11825" s="139"/>
      <x:c r="G11825" s="139"/>
      <x:c r="H11825" s="139"/>
      <x:c r="I11825" s="266" t="n">
        <x:f>INT((ROW()-ROW($I$46))/((CARROT_CAP+1)*(MESCLUN_CAP+1)))</x:f>
        <x:v>18</x:v>
      </x:c>
      <x:c r="J11825" s="266" t="n">
        <x:f>MOD(INT((ROW()-ROW($I$46))/(MESCLUN_CAP+1)),CARROT_CAP+1)</x:f>
        <x:v>1</x:v>
      </x:c>
      <x:c r="K11825" s="266" t="n">
        <x:f>MOD(ROW()-ROW($I$46),MESCLUN_CAP+1)</x:f>
        <x:v>30</x:v>
      </x:c>
      <x:c r="L11825" s="266" t="n">
        <x:f>SUM(I11825:K11825)</x:f>
        <x:v>49</x:v>
      </x:c>
      <x:c r="M11825" s="267" t="n">
        <x:f>I11825*TOMATO_HOURS*WEEKS*(1+TOMATO_DIM)^I11825+J11825*CARROT_HOURS*WEEKS*(1+CARROT_DIM)^J11825+K11825*MESCLUN_HOURS*WEEKS*(1+MESCLUN_DIM)^K11825</x:f>
        <x:v>10997.494083867075</x:v>
      </x:c>
      <x:c r="N11825" s="267" t="n">
        <x:f>MAX(M11825-FARMER_HOURS,0)/TEMP_HOURS_PER_WORKER</x:f>
        <x:v>7.137148669352135</x:v>
      </x:c>
      <x:c r="O11825" s="268" t="n">
        <x:f>I11825*TOMATO_PRICE+J11825*CARROT_PRICE+K11825*MESCLUN_PRICE</x:f>
        <x:v>241494</x:v>
      </x:c>
      <x:c r="P11825" s="268" t="n">
        <x:f>I11825*TOMATO_FERTILIZER+J11825*CARROT_FERTILIZER+K11825*MESCLUN_FERTILIZER</x:f>
        <x:v>42680</x:v>
      </x:c>
      <x:c r="Q11825" s="268" t="n">
        <x:f>MIN(M11825,FARMER_HOURS)*FARMER_RATE+MAX(M11825-FARMER_HOURS,0)*TEMP_RATE</x:f>
        <x:v>203428.7167338034</x:v>
      </x:c>
      <x:c r="R11825" s="268" t="n">
        <x:f>O11825-P11825-Q11825-FIXED_COST</x:f>
        <x:v>-24614.71673380339</x:v>
      </x:c>
      <x:c r="S11825" s="139" t="str">
        <x:f>IF(AND(L11825&lt;=TOTAL_BED_CAP,N11825&lt;=TEMP_WORKER_CAP),"YES","NO")</x:f>
        <x:v>NO</x:v>
      </x:c>
      <x:c r="T11825" s="139" t="n">
        <x:f>IF(S11825="YES",R11825,-1E+99)</x:f>
        <x:v>-1e+99</x:v>
      </x:c>
    </x:row>
    <x:row r="11826">
      <x:c r="A11826" s="139"/>
      <x:c r="B11826" s="139"/>
      <x:c r="C11826" s="139"/>
      <x:c r="D11826" s="139"/>
      <x:c r="E11826" s="139"/>
      <x:c r="F11826" s="139"/>
      <x:c r="G11826" s="139"/>
      <x:c r="H11826" s="139"/>
      <x:c r="I11826" s="266" t="n">
        <x:f>INT((ROW()-ROW($I$46))/((CARROT_CAP+1)*(MESCLUN_CAP+1)))</x:f>
        <x:v>18</x:v>
      </x:c>
      <x:c r="J11826" s="266" t="n">
        <x:f>MOD(INT((ROW()-ROW($I$46))/(MESCLUN_CAP+1)),CARROT_CAP+1)</x:f>
        <x:v>2</x:v>
      </x:c>
      <x:c r="K11826" s="266" t="n">
        <x:f>MOD(ROW()-ROW($I$46),MESCLUN_CAP+1)</x:f>
        <x:v>0</x:v>
      </x:c>
      <x:c r="L11826" s="266" t="n">
        <x:f>SUM(I11826:K11826)</x:f>
        <x:v>20</x:v>
      </x:c>
      <x:c r="M11826" s="267" t="n">
        <x:f>I11826*TOMATO_HOURS*WEEKS*(1+TOMATO_DIM)^I11826+J11826*CARROT_HOURS*WEEKS*(1+CARROT_DIM)^J11826+K11826*MESCLUN_HOURS*WEEKS*(1+MESCLUN_DIM)^K11826</x:f>
        <x:v>9070.103547857429</x:v>
      </x:c>
      <x:c r="N11826" s="267" t="n">
        <x:f>MAX(M11826-FARMER_HOURS,0)/TEMP_HOURS_PER_WORKER</x:f>
        <x:v>5.798683019345437</x:v>
      </x:c>
      <x:c r="O11826" s="268" t="n">
        <x:f>I11826*TOMATO_PRICE+J11826*CARROT_PRICE+K11826*MESCLUN_PRICE</x:f>
        <x:v>162588</x:v>
      </x:c>
      <x:c r="P11826" s="268" t="n">
        <x:f>I11826*TOMATO_FERTILIZER+J11826*CARROT_FERTILIZER+K11826*MESCLUN_FERTILIZER</x:f>
        <x:v>16720</x:v>
      </x:c>
      <x:c r="Q11826" s="268" t="n">
        <x:f>MIN(M11826,FARMER_HOURS)*FARMER_RATE+MAX(M11826-FARMER_HOURS,0)*TEMP_RATE</x:f>
        <x:v>169967.0754836359</x:v>
      </x:c>
      <x:c r="R11826" s="268" t="n">
        <x:f>O11826-P11826-Q11826-FIXED_COST</x:f>
        <x:v>-44099.07548363591</x:v>
      </x:c>
      <x:c r="S11826" s="139" t="str">
        <x:f>IF(AND(L11826&lt;=TOTAL_BED_CAP,N11826&lt;=TEMP_WORKER_CAP),"YES","NO")</x:f>
        <x:v>NO</x:v>
      </x:c>
      <x:c r="T11826" s="139" t="n">
        <x:f>IF(S11826="YES",R11826,-1E+99)</x:f>
        <x:v>-1e+99</x:v>
      </x:c>
    </x:row>
    <x:row r="11827">
      <x:c r="A11827" s="139"/>
      <x:c r="B11827" s="139"/>
      <x:c r="C11827" s="139"/>
      <x:c r="D11827" s="139"/>
      <x:c r="E11827" s="139"/>
      <x:c r="F11827" s="139"/>
      <x:c r="G11827" s="139"/>
      <x:c r="H11827" s="139"/>
      <x:c r="I11827" s="266" t="n">
        <x:f>INT((ROW()-ROW($I$46))/((CARROT_CAP+1)*(MESCLUN_CAP+1)))</x:f>
        <x:v>18</x:v>
      </x:c>
      <x:c r="J11827" s="266" t="n">
        <x:f>MOD(INT((ROW()-ROW($I$46))/(MESCLUN_CAP+1)),CARROT_CAP+1)</x:f>
        <x:v>2</x:v>
      </x:c>
      <x:c r="K11827" s="266" t="n">
        <x:f>MOD(ROW()-ROW($I$46),MESCLUN_CAP+1)</x:f>
        <x:v>1</x:v>
      </x:c>
      <x:c r="L11827" s="266" t="n">
        <x:f>SUM(I11827:K11827)</x:f>
        <x:v>21</x:v>
      </x:c>
      <x:c r="M11827" s="267" t="n">
        <x:f>I11827*TOMATO_HOURS*WEEKS*(1+TOMATO_DIM)^I11827+J11827*CARROT_HOURS*WEEKS*(1+CARROT_DIM)^J11827+K11827*MESCLUN_HOURS*WEEKS*(1+MESCLUN_DIM)^K11827</x:f>
        <x:v>9115.666047857429</x:v>
      </x:c>
      <x:c r="N11827" s="267" t="n">
        <x:f>MAX(M11827-FARMER_HOURS,0)/TEMP_HOURS_PER_WORKER</x:f>
        <x:v>5.8303236443454365</x:v>
      </x:c>
      <x:c r="O11827" s="268" t="n">
        <x:f>I11827*TOMATO_PRICE+J11827*CARROT_PRICE+K11827*MESCLUN_PRICE</x:f>
        <x:v>165288</x:v>
      </x:c>
      <x:c r="P11827" s="268" t="n">
        <x:f>I11827*TOMATO_FERTILIZER+J11827*CARROT_FERTILIZER+K11827*MESCLUN_FERTILIZER</x:f>
        <x:v>17600</x:v>
      </x:c>
      <x:c r="Q11827" s="268" t="n">
        <x:f>MIN(M11827,FARMER_HOURS)*FARMER_RATE+MAX(M11827-FARMER_HOURS,0)*TEMP_RATE</x:f>
        <x:v>170758.0911086359</x:v>
      </x:c>
      <x:c r="R11827" s="268" t="n">
        <x:f>O11827-P11827-Q11827-FIXED_COST</x:f>
        <x:v>-43070.09110863591</x:v>
      </x:c>
      <x:c r="S11827" s="139" t="str">
        <x:f>IF(AND(L11827&lt;=TOTAL_BED_CAP,N11827&lt;=TEMP_WORKER_CAP),"YES","NO")</x:f>
        <x:v>NO</x:v>
      </x:c>
      <x:c r="T11827" s="139" t="n">
        <x:f>IF(S11827="YES",R11827,-1E+99)</x:f>
        <x:v>-1e+99</x:v>
      </x:c>
    </x:row>
    <x:row r="11828">
      <x:c r="A11828" s="139"/>
      <x:c r="B11828" s="139"/>
      <x:c r="C11828" s="139"/>
      <x:c r="D11828" s="139"/>
      <x:c r="E11828" s="139"/>
      <x:c r="F11828" s="139"/>
      <x:c r="G11828" s="139"/>
      <x:c r="H11828" s="139"/>
      <x:c r="I11828" s="266" t="n">
        <x:f>INT((ROW()-ROW($I$46))/((CARROT_CAP+1)*(MESCLUN_CAP+1)))</x:f>
        <x:v>18</x:v>
      </x:c>
      <x:c r="J11828" s="266" t="n">
        <x:f>MOD(INT((ROW()-ROW($I$46))/(MESCLUN_CAP+1)),CARROT_CAP+1)</x:f>
        <x:v>2</x:v>
      </x:c>
      <x:c r="K11828" s="266" t="n">
        <x:f>MOD(ROW()-ROW($I$46),MESCLUN_CAP+1)</x:f>
        <x:v>2</x:v>
      </x:c>
      <x:c r="L11828" s="266" t="n">
        <x:f>SUM(I11828:K11828)</x:f>
        <x:v>22</x:v>
      </x:c>
      <x:c r="M11828" s="267" t="n">
        <x:f>I11828*TOMATO_HOURS*WEEKS*(1+TOMATO_DIM)^I11828+J11828*CARROT_HOURS*WEEKS*(1+CARROT_DIM)^J11828+K11828*MESCLUN_HOURS*WEEKS*(1+MESCLUN_DIM)^K11828</x:f>
        <x:v>9162.367610357429</x:v>
      </x:c>
      <x:c r="N11828" s="267" t="n">
        <x:f>MAX(M11828-FARMER_HOURS,0)/TEMP_HOURS_PER_WORKER</x:f>
        <x:v>5.8627552849704365</x:v>
      </x:c>
      <x:c r="O11828" s="268" t="n">
        <x:f>I11828*TOMATO_PRICE+J11828*CARROT_PRICE+K11828*MESCLUN_PRICE</x:f>
        <x:v>167988</x:v>
      </x:c>
      <x:c r="P11828" s="268" t="n">
        <x:f>I11828*TOMATO_FERTILIZER+J11828*CARROT_FERTILIZER+K11828*MESCLUN_FERTILIZER</x:f>
        <x:v>18480</x:v>
      </x:c>
      <x:c r="Q11828" s="268" t="n">
        <x:f>MIN(M11828,FARMER_HOURS)*FARMER_RATE+MAX(M11828-FARMER_HOURS,0)*TEMP_RATE</x:f>
        <x:v>171568.8821242609</x:v>
      </x:c>
      <x:c r="R11828" s="268" t="n">
        <x:f>O11828-P11828-Q11828-FIXED_COST</x:f>
        <x:v>-42060.88212426091</x:v>
      </x:c>
      <x:c r="S11828" s="139" t="str">
        <x:f>IF(AND(L11828&lt;=TOTAL_BED_CAP,N11828&lt;=TEMP_WORKER_CAP),"YES","NO")</x:f>
        <x:v>NO</x:v>
      </x:c>
      <x:c r="T11828" s="139" t="n">
        <x:f>IF(S11828="YES",R11828,-1E+99)</x:f>
        <x:v>-1e+99</x:v>
      </x:c>
    </x:row>
    <x:row r="11829">
      <x:c r="A11829" s="139"/>
      <x:c r="B11829" s="139"/>
      <x:c r="C11829" s="139"/>
      <x:c r="D11829" s="139"/>
      <x:c r="E11829" s="139"/>
      <x:c r="F11829" s="139"/>
      <x:c r="G11829" s="139"/>
      <x:c r="H11829" s="139"/>
      <x:c r="I11829" s="266" t="n">
        <x:f>INT((ROW()-ROW($I$46))/((CARROT_CAP+1)*(MESCLUN_CAP+1)))</x:f>
        <x:v>18</x:v>
      </x:c>
      <x:c r="J11829" s="266" t="n">
        <x:f>MOD(INT((ROW()-ROW($I$46))/(MESCLUN_CAP+1)),CARROT_CAP+1)</x:f>
        <x:v>2</x:v>
      </x:c>
      <x:c r="K11829" s="266" t="n">
        <x:f>MOD(ROW()-ROW($I$46),MESCLUN_CAP+1)</x:f>
        <x:v>3</x:v>
      </x:c>
      <x:c r="L11829" s="266" t="n">
        <x:f>SUM(I11829:K11829)</x:f>
        <x:v>23</x:v>
      </x:c>
      <x:c r="M11829" s="267" t="n">
        <x:f>I11829*TOMATO_HOURS*WEEKS*(1+TOMATO_DIM)^I11829+J11829*CARROT_HOURS*WEEKS*(1+CARROT_DIM)^J11829+K11829*MESCLUN_HOURS*WEEKS*(1+MESCLUN_DIM)^K11829</x:f>
        <x:v>9210.229592779304</x:v>
      </x:c>
      <x:c r="N11829" s="267" t="n">
        <x:f>MAX(M11829-FARMER_HOURS,0)/TEMP_HOURS_PER_WORKER</x:f>
        <x:v>5.895992772763406</x:v>
      </x:c>
      <x:c r="O11829" s="268" t="n">
        <x:f>I11829*TOMATO_PRICE+J11829*CARROT_PRICE+K11829*MESCLUN_PRICE</x:f>
        <x:v>170688</x:v>
      </x:c>
      <x:c r="P11829" s="268" t="n">
        <x:f>I11829*TOMATO_FERTILIZER+J11829*CARROT_FERTILIZER+K11829*MESCLUN_FERTILIZER</x:f>
        <x:v>19360</x:v>
      </x:c>
      <x:c r="Q11829" s="268" t="n">
        <x:f>MIN(M11829,FARMER_HOURS)*FARMER_RATE+MAX(M11829-FARMER_HOURS,0)*TEMP_RATE</x:f>
        <x:v>172399.81931908513</x:v>
      </x:c>
      <x:c r="R11829" s="268" t="n">
        <x:f>O11829-P11829-Q11829-FIXED_COST</x:f>
        <x:v>-41071.81931908513</x:v>
      </x:c>
      <x:c r="S11829" s="139" t="str">
        <x:f>IF(AND(L11829&lt;=TOTAL_BED_CAP,N11829&lt;=TEMP_WORKER_CAP),"YES","NO")</x:f>
        <x:v>NO</x:v>
      </x:c>
      <x:c r="T11829" s="139" t="n">
        <x:f>IF(S11829="YES",R11829,-1E+99)</x:f>
        <x:v>-1e+99</x:v>
      </x:c>
    </x:row>
    <x:row r="11830">
      <x:c r="A11830" s="139"/>
      <x:c r="B11830" s="139"/>
      <x:c r="C11830" s="139"/>
      <x:c r="D11830" s="139"/>
      <x:c r="E11830" s="139"/>
      <x:c r="F11830" s="139"/>
      <x:c r="G11830" s="139"/>
      <x:c r="H11830" s="139"/>
      <x:c r="I11830" s="266" t="n">
        <x:f>INT((ROW()-ROW($I$46))/((CARROT_CAP+1)*(MESCLUN_CAP+1)))</x:f>
        <x:v>18</x:v>
      </x:c>
      <x:c r="J11830" s="266" t="n">
        <x:f>MOD(INT((ROW()-ROW($I$46))/(MESCLUN_CAP+1)),CARROT_CAP+1)</x:f>
        <x:v>2</x:v>
      </x:c>
      <x:c r="K11830" s="266" t="n">
        <x:f>MOD(ROW()-ROW($I$46),MESCLUN_CAP+1)</x:f>
        <x:v>4</x:v>
      </x:c>
      <x:c r="L11830" s="266" t="n">
        <x:f>SUM(I11830:K11830)</x:f>
        <x:v>24</x:v>
      </x:c>
      <x:c r="M11830" s="267" t="n">
        <x:f>I11830*TOMATO_HOURS*WEEKS*(1+TOMATO_DIM)^I11830+J11830*CARROT_HOURS*WEEKS*(1+CARROT_DIM)^J11830+K11830*MESCLUN_HOURS*WEEKS*(1+MESCLUN_DIM)^K11830</x:f>
        <x:v>9259.27370850196</x:v>
      </x:c>
      <x:c r="N11830" s="267" t="n">
        <x:f>MAX(M11830-FARMER_HOURS,0)/TEMP_HOURS_PER_WORKER</x:f>
        <x:v>5.9300511864596945</x:v>
      </x:c>
      <x:c r="O11830" s="268" t="n">
        <x:f>I11830*TOMATO_PRICE+J11830*CARROT_PRICE+K11830*MESCLUN_PRICE</x:f>
        <x:v>173388</x:v>
      </x:c>
      <x:c r="P11830" s="268" t="n">
        <x:f>I11830*TOMATO_FERTILIZER+J11830*CARROT_FERTILIZER+K11830*MESCLUN_FERTILIZER</x:f>
        <x:v>20240</x:v>
      </x:c>
      <x:c r="Q11830" s="268" t="n">
        <x:f>MIN(M11830,FARMER_HOURS)*FARMER_RATE+MAX(M11830-FARMER_HOURS,0)*TEMP_RATE</x:f>
        <x:v>173251.27966149236</x:v>
      </x:c>
      <x:c r="R11830" s="268" t="n">
        <x:f>O11830-P11830-Q11830-FIXED_COST</x:f>
        <x:v>-40103.27966149236</x:v>
      </x:c>
      <x:c r="S11830" s="139" t="str">
        <x:f>IF(AND(L11830&lt;=TOTAL_BED_CAP,N11830&lt;=TEMP_WORKER_CAP),"YES","NO")</x:f>
        <x:v>NO</x:v>
      </x:c>
      <x:c r="T11830" s="139" t="n">
        <x:f>IF(S11830="YES",R11830,-1E+99)</x:f>
        <x:v>-1e+99</x:v>
      </x:c>
    </x:row>
    <x:row r="11831">
      <x:c r="A11831" s="139"/>
      <x:c r="B11831" s="139"/>
      <x:c r="C11831" s="139"/>
      <x:c r="D11831" s="139"/>
      <x:c r="E11831" s="139"/>
      <x:c r="F11831" s="139"/>
      <x:c r="G11831" s="139"/>
      <x:c r="H11831" s="139"/>
      <x:c r="I11831" s="266" t="n">
        <x:f>INT((ROW()-ROW($I$46))/((CARROT_CAP+1)*(MESCLUN_CAP+1)))</x:f>
        <x:v>18</x:v>
      </x:c>
      <x:c r="J11831" s="266" t="n">
        <x:f>MOD(INT((ROW()-ROW($I$46))/(MESCLUN_CAP+1)),CARROT_CAP+1)</x:f>
        <x:v>2</x:v>
      </x:c>
      <x:c r="K11831" s="266" t="n">
        <x:f>MOD(ROW()-ROW($I$46),MESCLUN_CAP+1)</x:f>
        <x:v>5</x:v>
      </x:c>
      <x:c r="L11831" s="266" t="n">
        <x:f>SUM(I11831:K11831)</x:f>
        <x:v>25</x:v>
      </x:c>
      <x:c r="M11831" s="267" t="n">
        <x:f>I11831*TOMATO_HOURS*WEEKS*(1+TOMATO_DIM)^I11831+J11831*CARROT_HOURS*WEEKS*(1+CARROT_DIM)^J11831+K11831*MESCLUN_HOURS*WEEKS*(1+MESCLUN_DIM)^K11831</x:f>
        <x:v>9309.522032423163</x:v>
      </x:c>
      <x:c r="N11831" s="267" t="n">
        <x:f>MAX(M11831-FARMER_HOURS,0)/TEMP_HOURS_PER_WORKER</x:f>
        <x:v>5.964945855849419</x:v>
      </x:c>
      <x:c r="O11831" s="268" t="n">
        <x:f>I11831*TOMATO_PRICE+J11831*CARROT_PRICE+K11831*MESCLUN_PRICE</x:f>
        <x:v>176088</x:v>
      </x:c>
      <x:c r="P11831" s="268" t="n">
        <x:f>I11831*TOMATO_FERTILIZER+J11831*CARROT_FERTILIZER+K11831*MESCLUN_FERTILIZER</x:f>
        <x:v>21120</x:v>
      </x:c>
      <x:c r="Q11831" s="268" t="n">
        <x:f>MIN(M11831,FARMER_HOURS)*FARMER_RATE+MAX(M11831-FARMER_HOURS,0)*TEMP_RATE</x:f>
        <x:v>174123.64639623548</x:v>
      </x:c>
      <x:c r="R11831" s="268" t="n">
        <x:f>O11831-P11831-Q11831-FIXED_COST</x:f>
        <x:v>-39155.646396235476</x:v>
      </x:c>
      <x:c r="S11831" s="139" t="str">
        <x:f>IF(AND(L11831&lt;=TOTAL_BED_CAP,N11831&lt;=TEMP_WORKER_CAP),"YES","NO")</x:f>
        <x:v>NO</x:v>
      </x:c>
      <x:c r="T11831" s="139" t="n">
        <x:f>IF(S11831="YES",R11831,-1E+99)</x:f>
        <x:v>-1e+99</x:v>
      </x:c>
    </x:row>
    <x:row r="11832">
      <x:c r="A11832" s="139"/>
      <x:c r="B11832" s="139"/>
      <x:c r="C11832" s="139"/>
      <x:c r="D11832" s="139"/>
      <x:c r="E11832" s="139"/>
      <x:c r="F11832" s="139"/>
      <x:c r="G11832" s="139"/>
      <x:c r="H11832" s="139"/>
      <x:c r="I11832" s="266" t="n">
        <x:f>INT((ROW()-ROW($I$46))/((CARROT_CAP+1)*(MESCLUN_CAP+1)))</x:f>
        <x:v>18</x:v>
      </x:c>
      <x:c r="J11832" s="266" t="n">
        <x:f>MOD(INT((ROW()-ROW($I$46))/(MESCLUN_CAP+1)),CARROT_CAP+1)</x:f>
        <x:v>2</x:v>
      </x:c>
      <x:c r="K11832" s="266" t="n">
        <x:f>MOD(ROW()-ROW($I$46),MESCLUN_CAP+1)</x:f>
        <x:v>6</x:v>
      </x:c>
      <x:c r="L11832" s="266" t="n">
        <x:f>SUM(I11832:K11832)</x:f>
        <x:v>26</x:v>
      </x:c>
      <x:c r="M11832" s="267" t="n">
        <x:f>I11832*TOMATO_HOURS*WEEKS*(1+TOMATO_DIM)^I11832+J11832*CARROT_HOURS*WEEKS*(1+CARROT_DIM)^J11832+K11832*MESCLUN_HOURS*WEEKS*(1+MESCLUN_DIM)^K11832</x:f>
        <x:v>9360.997006604797</x:v>
      </x:c>
      <x:c r="N11832" s="267" t="n">
        <x:f>MAX(M11832-FARMER_HOURS,0)/TEMP_HOURS_PER_WORKER</x:f>
        <x:v>6.000692365697776</x:v>
      </x:c>
      <x:c r="O11832" s="268" t="n">
        <x:f>I11832*TOMATO_PRICE+J11832*CARROT_PRICE+K11832*MESCLUN_PRICE</x:f>
        <x:v>178788</x:v>
      </x:c>
      <x:c r="P11832" s="268" t="n">
        <x:f>I11832*TOMATO_FERTILIZER+J11832*CARROT_FERTILIZER+K11832*MESCLUN_FERTILIZER</x:f>
        <x:v>22000</x:v>
      </x:c>
      <x:c r="Q11832" s="268" t="n">
        <x:f>MIN(M11832,FARMER_HOURS)*FARMER_RATE+MAX(M11832-FARMER_HOURS,0)*TEMP_RATE</x:f>
        <x:v>175017.3091424444</x:v>
      </x:c>
      <x:c r="R11832" s="268" t="n">
        <x:f>O11832-P11832-Q11832-FIXED_COST</x:f>
        <x:v>-38229.3091424444</x:v>
      </x:c>
      <x:c r="S11832" s="139" t="str">
        <x:f>IF(AND(L11832&lt;=TOTAL_BED_CAP,N11832&lt;=TEMP_WORKER_CAP),"YES","NO")</x:f>
        <x:v>NO</x:v>
      </x:c>
      <x:c r="T11832" s="139" t="n">
        <x:f>IF(S11832="YES",R11832,-1E+99)</x:f>
        <x:v>-1e+99</x:v>
      </x:c>
    </x:row>
    <x:row r="11833">
      <x:c r="A11833" s="139"/>
      <x:c r="B11833" s="139"/>
      <x:c r="C11833" s="139"/>
      <x:c r="D11833" s="139"/>
      <x:c r="E11833" s="139"/>
      <x:c r="F11833" s="139"/>
      <x:c r="G11833" s="139"/>
      <x:c r="H11833" s="139"/>
      <x:c r="I11833" s="266" t="n">
        <x:f>INT((ROW()-ROW($I$46))/((CARROT_CAP+1)*(MESCLUN_CAP+1)))</x:f>
        <x:v>18</x:v>
      </x:c>
      <x:c r="J11833" s="266" t="n">
        <x:f>MOD(INT((ROW()-ROW($I$46))/(MESCLUN_CAP+1)),CARROT_CAP+1)</x:f>
        <x:v>2</x:v>
      </x:c>
      <x:c r="K11833" s="266" t="n">
        <x:f>MOD(ROW()-ROW($I$46),MESCLUN_CAP+1)</x:f>
        <x:v>7</x:v>
      </x:c>
      <x:c r="L11833" s="266" t="n">
        <x:f>SUM(I11833:K11833)</x:f>
        <x:v>27</x:v>
      </x:c>
      <x:c r="M11833" s="267" t="n">
        <x:f>I11833*TOMATO_HOURS*WEEKS*(1+TOMATO_DIM)^I11833+J11833*CARROT_HOURS*WEEKS*(1+CARROT_DIM)^J11833+K11833*MESCLUN_HOURS*WEEKS*(1+MESCLUN_DIM)^K11833</x:f>
        <x:v>9413.721446002757</x:v>
      </x:c>
      <x:c r="N11833" s="267" t="n">
        <x:f>MAX(M11833-FARMER_HOURS,0)/TEMP_HOURS_PER_WORKER</x:f>
        <x:v>6.037306559724137</x:v>
      </x:c>
      <x:c r="O11833" s="268" t="n">
        <x:f>I11833*TOMATO_PRICE+J11833*CARROT_PRICE+K11833*MESCLUN_PRICE</x:f>
        <x:v>181488</x:v>
      </x:c>
      <x:c r="P11833" s="268" t="n">
        <x:f>I11833*TOMATO_FERTILIZER+J11833*CARROT_FERTILIZER+K11833*MESCLUN_FERTILIZER</x:f>
        <x:v>22880</x:v>
      </x:c>
      <x:c r="Q11833" s="268" t="n">
        <x:f>MIN(M11833,FARMER_HOURS)*FARMER_RATE+MAX(M11833-FARMER_HOURS,0)*TEMP_RATE</x:f>
        <x:v>175932.66399310343</x:v>
      </x:c>
      <x:c r="R11833" s="268" t="n">
        <x:f>O11833-P11833-Q11833-FIXED_COST</x:f>
        <x:v>-37324.66399310343</x:v>
      </x:c>
      <x:c r="S11833" s="139" t="str">
        <x:f>IF(AND(L11833&lt;=TOTAL_BED_CAP,N11833&lt;=TEMP_WORKER_CAP),"YES","NO")</x:f>
        <x:v>NO</x:v>
      </x:c>
      <x:c r="T11833" s="139" t="n">
        <x:f>IF(S11833="YES",R11833,-1E+99)</x:f>
        <x:v>-1e+99</x:v>
      </x:c>
    </x:row>
    <x:row r="11834">
      <x:c r="A11834" s="139"/>
      <x:c r="B11834" s="139"/>
      <x:c r="C11834" s="139"/>
      <x:c r="D11834" s="139"/>
      <x:c r="E11834" s="139"/>
      <x:c r="F11834" s="139"/>
      <x:c r="G11834" s="139"/>
      <x:c r="H11834" s="139"/>
      <x:c r="I11834" s="266" t="n">
        <x:f>INT((ROW()-ROW($I$46))/((CARROT_CAP+1)*(MESCLUN_CAP+1)))</x:f>
        <x:v>18</x:v>
      </x:c>
      <x:c r="J11834" s="266" t="n">
        <x:f>MOD(INT((ROW()-ROW($I$46))/(MESCLUN_CAP+1)),CARROT_CAP+1)</x:f>
        <x:v>2</x:v>
      </x:c>
      <x:c r="K11834" s="266" t="n">
        <x:f>MOD(ROW()-ROW($I$46),MESCLUN_CAP+1)</x:f>
        <x:v>8</x:v>
      </x:c>
      <x:c r="L11834" s="266" t="n">
        <x:f>SUM(I11834:K11834)</x:f>
        <x:v>28</x:v>
      </x:c>
      <x:c r="M11834" s="267" t="n">
        <x:f>I11834*TOMATO_HOURS*WEEKS*(1+TOMATO_DIM)^I11834+J11834*CARROT_HOURS*WEEKS*(1+CARROT_DIM)^J11834+K11834*MESCLUN_HOURS*WEEKS*(1+MESCLUN_DIM)^K11834</x:f>
        <x:v>9467.718544282738</x:v>
      </x:c>
      <x:c r="N11834" s="267" t="n">
        <x:f>MAX(M11834-FARMER_HOURS,0)/TEMP_HOURS_PER_WORKER</x:f>
        <x:v>6.07480454464079</x:v>
      </x:c>
      <x:c r="O11834" s="268" t="n">
        <x:f>I11834*TOMATO_PRICE+J11834*CARROT_PRICE+K11834*MESCLUN_PRICE</x:f>
        <x:v>184188</x:v>
      </x:c>
      <x:c r="P11834" s="268" t="n">
        <x:f>I11834*TOMATO_FERTILIZER+J11834*CARROT_FERTILIZER+K11834*MESCLUN_FERTILIZER</x:f>
        <x:v>23760</x:v>
      </x:c>
      <x:c r="Q11834" s="268" t="n">
        <x:f>MIN(M11834,FARMER_HOURS)*FARMER_RATE+MAX(M11834-FARMER_HOURS,0)*TEMP_RATE</x:f>
        <x:v>176870.11361601975</x:v>
      </x:c>
      <x:c r="R11834" s="268" t="n">
        <x:f>O11834-P11834-Q11834-FIXED_COST</x:f>
        <x:v>-36442.11361601975</x:v>
      </x:c>
      <x:c r="S11834" s="139" t="str">
        <x:f>IF(AND(L11834&lt;=TOTAL_BED_CAP,N11834&lt;=TEMP_WORKER_CAP),"YES","NO")</x:f>
        <x:v>NO</x:v>
      </x:c>
      <x:c r="T11834" s="139" t="n">
        <x:f>IF(S11834="YES",R11834,-1E+99)</x:f>
        <x:v>-1e+99</x:v>
      </x:c>
    </x:row>
    <x:row r="11835">
      <x:c r="A11835" s="139"/>
      <x:c r="B11835" s="139"/>
      <x:c r="C11835" s="139"/>
      <x:c r="D11835" s="139"/>
      <x:c r="E11835" s="139"/>
      <x:c r="F11835" s="139"/>
      <x:c r="G11835" s="139"/>
      <x:c r="H11835" s="139"/>
      <x:c r="I11835" s="266" t="n">
        <x:f>INT((ROW()-ROW($I$46))/((CARROT_CAP+1)*(MESCLUN_CAP+1)))</x:f>
        <x:v>18</x:v>
      </x:c>
      <x:c r="J11835" s="266" t="n">
        <x:f>MOD(INT((ROW()-ROW($I$46))/(MESCLUN_CAP+1)),CARROT_CAP+1)</x:f>
        <x:v>2</x:v>
      </x:c>
      <x:c r="K11835" s="266" t="n">
        <x:f>MOD(ROW()-ROW($I$46),MESCLUN_CAP+1)</x:f>
        <x:v>9</x:v>
      </x:c>
      <x:c r="L11835" s="266" t="n">
        <x:f>SUM(I11835:K11835)</x:f>
        <x:v>29</x:v>
      </x:c>
      <x:c r="M11835" s="267" t="n">
        <x:f>I11835*TOMATO_HOURS*WEEKS*(1+TOMATO_DIM)^I11835+J11835*CARROT_HOURS*WEEKS*(1+CARROT_DIM)^J11835+K11835*MESCLUN_HOURS*WEEKS*(1+MESCLUN_DIM)^K11835</x:f>
        <x:v>9523.011879723132</x:v>
      </x:c>
      <x:c r="N11835" s="267" t="n">
        <x:f>MAX(M11835-FARMER_HOURS,0)/TEMP_HOURS_PER_WORKER</x:f>
        <x:v>6.113202694252175</x:v>
      </x:c>
      <x:c r="O11835" s="268" t="n">
        <x:f>I11835*TOMATO_PRICE+J11835*CARROT_PRICE+K11835*MESCLUN_PRICE</x:f>
        <x:v>186888</x:v>
      </x:c>
      <x:c r="P11835" s="268" t="n">
        <x:f>I11835*TOMATO_FERTILIZER+J11835*CARROT_FERTILIZER+K11835*MESCLUN_FERTILIZER</x:f>
        <x:v>24640</x:v>
      </x:c>
      <x:c r="Q11835" s="268" t="n">
        <x:f>MIN(M11835,FARMER_HOURS)*FARMER_RATE+MAX(M11835-FARMER_HOURS,0)*TEMP_RATE</x:f>
        <x:v>177830.06735630435</x:v>
      </x:c>
      <x:c r="R11835" s="268" t="n">
        <x:f>O11835-P11835-Q11835-FIXED_COST</x:f>
        <x:v>-35582.06735630435</x:v>
      </x:c>
      <x:c r="S11835" s="139" t="str">
        <x:f>IF(AND(L11835&lt;=TOTAL_BED_CAP,N11835&lt;=TEMP_WORKER_CAP),"YES","NO")</x:f>
        <x:v>NO</x:v>
      </x:c>
      <x:c r="T11835" s="139" t="n">
        <x:f>IF(S11835="YES",R11835,-1E+99)</x:f>
        <x:v>-1e+99</x:v>
      </x:c>
    </x:row>
    <x:row r="11836">
      <x:c r="A11836" s="139"/>
      <x:c r="B11836" s="139"/>
      <x:c r="C11836" s="139"/>
      <x:c r="D11836" s="139"/>
      <x:c r="E11836" s="139"/>
      <x:c r="F11836" s="139"/>
      <x:c r="G11836" s="139"/>
      <x:c r="H11836" s="139"/>
      <x:c r="I11836" s="266" t="n">
        <x:f>INT((ROW()-ROW($I$46))/((CARROT_CAP+1)*(MESCLUN_CAP+1)))</x:f>
        <x:v>18</x:v>
      </x:c>
      <x:c r="J11836" s="266" t="n">
        <x:f>MOD(INT((ROW()-ROW($I$46))/(MESCLUN_CAP+1)),CARROT_CAP+1)</x:f>
        <x:v>2</x:v>
      </x:c>
      <x:c r="K11836" s="266" t="n">
        <x:f>MOD(ROW()-ROW($I$46),MESCLUN_CAP+1)</x:f>
        <x:v>10</x:v>
      </x:c>
      <x:c r="L11836" s="266" t="n">
        <x:f>SUM(I11836:K11836)</x:f>
        <x:v>30</x:v>
      </x:c>
      <x:c r="M11836" s="267" t="n">
        <x:f>I11836*TOMATO_HOURS*WEEKS*(1+TOMATO_DIM)^I11836+J11836*CARROT_HOURS*WEEKS*(1+CARROT_DIM)^J11836+K11836*MESCLUN_HOURS*WEEKS*(1+MESCLUN_DIM)^K11836</x:f>
        <x:v>9579.625421206343</x:v>
      </x:c>
      <x:c r="N11836" s="267" t="n">
        <x:f>MAX(M11836-FARMER_HOURS,0)/TEMP_HOURS_PER_WORKER</x:f>
        <x:v>6.152517653615516</x:v>
      </x:c>
      <x:c r="O11836" s="268" t="n">
        <x:f>I11836*TOMATO_PRICE+J11836*CARROT_PRICE+K11836*MESCLUN_PRICE</x:f>
        <x:v>189588</x:v>
      </x:c>
      <x:c r="P11836" s="268" t="n">
        <x:f>I11836*TOMATO_FERTILIZER+J11836*CARROT_FERTILIZER+K11836*MESCLUN_FERTILIZER</x:f>
        <x:v>25520</x:v>
      </x:c>
      <x:c r="Q11836" s="268" t="n">
        <x:f>MIN(M11836,FARMER_HOURS)*FARMER_RATE+MAX(M11836-FARMER_HOURS,0)*TEMP_RATE</x:f>
        <x:v>178812.9413403879</x:v>
      </x:c>
      <x:c r="R11836" s="268" t="n">
        <x:f>O11836-P11836-Q11836-FIXED_COST</x:f>
        <x:v>-34744.941340387886</x:v>
      </x:c>
      <x:c r="S11836" s="139" t="str">
        <x:f>IF(AND(L11836&lt;=TOTAL_BED_CAP,N11836&lt;=TEMP_WORKER_CAP),"YES","NO")</x:f>
        <x:v>NO</x:v>
      </x:c>
      <x:c r="T11836" s="139" t="n">
        <x:f>IF(S11836="YES",R11836,-1E+99)</x:f>
        <x:v>-1e+99</x:v>
      </x:c>
    </x:row>
    <x:row r="11837">
      <x:c r="A11837" s="139"/>
      <x:c r="B11837" s="139"/>
      <x:c r="C11837" s="139"/>
      <x:c r="D11837" s="139"/>
      <x:c r="E11837" s="139"/>
      <x:c r="F11837" s="139"/>
      <x:c r="G11837" s="139"/>
      <x:c r="H11837" s="139"/>
      <x:c r="I11837" s="266" t="n">
        <x:f>INT((ROW()-ROW($I$46))/((CARROT_CAP+1)*(MESCLUN_CAP+1)))</x:f>
        <x:v>18</x:v>
      </x:c>
      <x:c r="J11837" s="266" t="n">
        <x:f>MOD(INT((ROW()-ROW($I$46))/(MESCLUN_CAP+1)),CARROT_CAP+1)</x:f>
        <x:v>2</x:v>
      </x:c>
      <x:c r="K11837" s="266" t="n">
        <x:f>MOD(ROW()-ROW($I$46),MESCLUN_CAP+1)</x:f>
        <x:v>11</x:v>
      </x:c>
      <x:c r="L11837" s="266" t="n">
        <x:f>SUM(I11837:K11837)</x:f>
        <x:v>31</x:v>
      </x:c>
      <x:c r="M11837" s="267" t="n">
        <x:f>I11837*TOMATO_HOURS*WEEKS*(1+TOMATO_DIM)^I11837+J11837*CARROT_HOURS*WEEKS*(1+CARROT_DIM)^J11837+K11837*MESCLUN_HOURS*WEEKS*(1+MESCLUN_DIM)^K11837</x:f>
        <x:v>9637.583534299783</x:v>
      </x:c>
      <x:c r="N11837" s="267" t="n">
        <x:f>MAX(M11837-FARMER_HOURS,0)/TEMP_HOURS_PER_WORKER</x:f>
        <x:v>6.192766343263738</x:v>
      </x:c>
      <x:c r="O11837" s="268" t="n">
        <x:f>I11837*TOMATO_PRICE+J11837*CARROT_PRICE+K11837*MESCLUN_PRICE</x:f>
        <x:v>192288</x:v>
      </x:c>
      <x:c r="P11837" s="268" t="n">
        <x:f>I11837*TOMATO_FERTILIZER+J11837*CARROT_FERTILIZER+K11837*MESCLUN_FERTILIZER</x:f>
        <x:v>26400</x:v>
      </x:c>
      <x:c r="Q11837" s="268" t="n">
        <x:f>MIN(M11837,FARMER_HOURS)*FARMER_RATE+MAX(M11837-FARMER_HOURS,0)*TEMP_RATE</x:f>
        <x:v>179819.15858159345</x:v>
      </x:c>
      <x:c r="R11837" s="268" t="n">
        <x:f>O11837-P11837-Q11837-FIXED_COST</x:f>
        <x:v>-33931.15858159345</x:v>
      </x:c>
      <x:c r="S11837" s="139" t="str">
        <x:f>IF(AND(L11837&lt;=TOTAL_BED_CAP,N11837&lt;=TEMP_WORKER_CAP),"YES","NO")</x:f>
        <x:v>NO</x:v>
      </x:c>
      <x:c r="T11837" s="139" t="n">
        <x:f>IF(S11837="YES",R11837,-1E+99)</x:f>
        <x:v>-1e+99</x:v>
      </x:c>
    </x:row>
    <x:row r="11838">
      <x:c r="A11838" s="139"/>
      <x:c r="B11838" s="139"/>
      <x:c r="C11838" s="139"/>
      <x:c r="D11838" s="139"/>
      <x:c r="E11838" s="139"/>
      <x:c r="F11838" s="139"/>
      <x:c r="G11838" s="139"/>
      <x:c r="H11838" s="139"/>
      <x:c r="I11838" s="266" t="n">
        <x:f>INT((ROW()-ROW($I$46))/((CARROT_CAP+1)*(MESCLUN_CAP+1)))</x:f>
        <x:v>18</x:v>
      </x:c>
      <x:c r="J11838" s="266" t="n">
        <x:f>MOD(INT((ROW()-ROW($I$46))/(MESCLUN_CAP+1)),CARROT_CAP+1)</x:f>
        <x:v>2</x:v>
      </x:c>
      <x:c r="K11838" s="266" t="n">
        <x:f>MOD(ROW()-ROW($I$46),MESCLUN_CAP+1)</x:f>
        <x:v>12</x:v>
      </x:c>
      <x:c r="L11838" s="266" t="n">
        <x:f>SUM(I11838:K11838)</x:f>
        <x:v>32</x:v>
      </x:c>
      <x:c r="M11838" s="267" t="n">
        <x:f>I11838*TOMATO_HOURS*WEEKS*(1+TOMATO_DIM)^I11838+J11838*CARROT_HOURS*WEEKS*(1+CARROT_DIM)^J11838+K11838*MESCLUN_HOURS*WEEKS*(1+MESCLUN_DIM)^K11838</x:f>
        <x:v>9696.910987427847</x:v>
      </x:c>
      <x:c r="N11838" s="267" t="n">
        <x:f>MAX(M11838-FARMER_HOURS,0)/TEMP_HOURS_PER_WORKER</x:f>
        <x:v>6.233965963491561</x:v>
      </x:c>
      <x:c r="O11838" s="268" t="n">
        <x:f>I11838*TOMATO_PRICE+J11838*CARROT_PRICE+K11838*MESCLUN_PRICE</x:f>
        <x:v>194988</x:v>
      </x:c>
      <x:c r="P11838" s="268" t="n">
        <x:f>I11838*TOMATO_FERTILIZER+J11838*CARROT_FERTILIZER+K11838*MESCLUN_FERTILIZER</x:f>
        <x:v>27280</x:v>
      </x:c>
      <x:c r="Q11838" s="268" t="n">
        <x:f>MIN(M11838,FARMER_HOURS)*FARMER_RATE+MAX(M11838-FARMER_HOURS,0)*TEMP_RATE</x:f>
        <x:v>180849.14908728903</x:v>
      </x:c>
      <x:c r="R11838" s="268" t="n">
        <x:f>O11838-P11838-Q11838-FIXED_COST</x:f>
        <x:v>-33141.14908728903</x:v>
      </x:c>
      <x:c r="S11838" s="139" t="str">
        <x:f>IF(AND(L11838&lt;=TOTAL_BED_CAP,N11838&lt;=TEMP_WORKER_CAP),"YES","NO")</x:f>
        <x:v>NO</x:v>
      </x:c>
      <x:c r="T11838" s="139" t="n">
        <x:f>IF(S11838="YES",R11838,-1E+99)</x:f>
        <x:v>-1e+99</x:v>
      </x:c>
    </x:row>
    <x:row r="11839">
      <x:c r="A11839" s="139"/>
      <x:c r="B11839" s="139"/>
      <x:c r="C11839" s="139"/>
      <x:c r="D11839" s="139"/>
      <x:c r="E11839" s="139"/>
      <x:c r="F11839" s="139"/>
      <x:c r="G11839" s="139"/>
      <x:c r="H11839" s="139"/>
      <x:c r="I11839" s="266" t="n">
        <x:f>INT((ROW()-ROW($I$46))/((CARROT_CAP+1)*(MESCLUN_CAP+1)))</x:f>
        <x:v>18</x:v>
      </x:c>
      <x:c r="J11839" s="266" t="n">
        <x:f>MOD(INT((ROW()-ROW($I$46))/(MESCLUN_CAP+1)),CARROT_CAP+1)</x:f>
        <x:v>2</x:v>
      </x:c>
      <x:c r="K11839" s="266" t="n">
        <x:f>MOD(ROW()-ROW($I$46),MESCLUN_CAP+1)</x:f>
        <x:v>13</x:v>
      </x:c>
      <x:c r="L11839" s="266" t="n">
        <x:f>SUM(I11839:K11839)</x:f>
        <x:v>33</x:v>
      </x:c>
      <x:c r="M11839" s="267" t="n">
        <x:f>I11839*TOMATO_HOURS*WEEKS*(1+TOMATO_DIM)^I11839+J11839*CARROT_HOURS*WEEKS*(1+CARROT_DIM)^J11839+K11839*MESCLUN_HOURS*WEEKS*(1+MESCLUN_DIM)^K11839</x:f>
        <x:v>9757.632958136232</x:v>
      </x:c>
      <x:c r="N11839" s="267" t="n">
        <x:f>MAX(M11839-FARMER_HOURS,0)/TEMP_HOURS_PER_WORKER</x:f>
        <x:v>6.276133998705716</x:v>
      </x:c>
      <x:c r="O11839" s="268" t="n">
        <x:f>I11839*TOMATO_PRICE+J11839*CARROT_PRICE+K11839*MESCLUN_PRICE</x:f>
        <x:v>197688</x:v>
      </x:c>
      <x:c r="P11839" s="268" t="n">
        <x:f>I11839*TOMATO_FERTILIZER+J11839*CARROT_FERTILIZER+K11839*MESCLUN_FERTILIZER</x:f>
        <x:v>28160</x:v>
      </x:c>
      <x:c r="Q11839" s="268" t="n">
        <x:f>MIN(M11839,FARMER_HOURS)*FARMER_RATE+MAX(M11839-FARMER_HOURS,0)*TEMP_RATE</x:f>
        <x:v>181903.3499676429</x:v>
      </x:c>
      <x:c r="R11839" s="268" t="n">
        <x:f>O11839-P11839-Q11839-FIXED_COST</x:f>
        <x:v>-32375.34996764289</x:v>
      </x:c>
      <x:c r="S11839" s="139" t="str">
        <x:f>IF(AND(L11839&lt;=TOTAL_BED_CAP,N11839&lt;=TEMP_WORKER_CAP),"YES","NO")</x:f>
        <x:v>NO</x:v>
      </x:c>
      <x:c r="T11839" s="139" t="n">
        <x:f>IF(S11839="YES",R11839,-1E+99)</x:f>
        <x:v>-1e+99</x:v>
      </x:c>
    </x:row>
    <x:row r="11840">
      <x:c r="A11840" s="139"/>
      <x:c r="B11840" s="139"/>
      <x:c r="C11840" s="139"/>
      <x:c r="D11840" s="139"/>
      <x:c r="E11840" s="139"/>
      <x:c r="F11840" s="139"/>
      <x:c r="G11840" s="139"/>
      <x:c r="H11840" s="139"/>
      <x:c r="I11840" s="266" t="n">
        <x:f>INT((ROW()-ROW($I$46))/((CARROT_CAP+1)*(MESCLUN_CAP+1)))</x:f>
        <x:v>18</x:v>
      </x:c>
      <x:c r="J11840" s="266" t="n">
        <x:f>MOD(INT((ROW()-ROW($I$46))/(MESCLUN_CAP+1)),CARROT_CAP+1)</x:f>
        <x:v>2</x:v>
      </x:c>
      <x:c r="K11840" s="266" t="n">
        <x:f>MOD(ROW()-ROW($I$46),MESCLUN_CAP+1)</x:f>
        <x:v>14</x:v>
      </x:c>
      <x:c r="L11840" s="266" t="n">
        <x:f>SUM(I11840:K11840)</x:f>
        <x:v>34</x:v>
      </x:c>
      <x:c r="M11840" s="267" t="n">
        <x:f>I11840*TOMATO_HOURS*WEEKS*(1+TOMATO_DIM)^I11840+J11840*CARROT_HOURS*WEEKS*(1+CARROT_DIM)^J11840+K11840*MESCLUN_HOURS*WEEKS*(1+MESCLUN_DIM)^K11840</x:f>
        <x:v>9819.775039449893</x:v>
      </x:c>
      <x:c r="N11840" s="267" t="n">
        <x:f>MAX(M11840-FARMER_HOURS,0)/TEMP_HOURS_PER_WORKER</x:f>
        <x:v>6.319288221840203</x:v>
      </x:c>
      <x:c r="O11840" s="268" t="n">
        <x:f>I11840*TOMATO_PRICE+J11840*CARROT_PRICE+K11840*MESCLUN_PRICE</x:f>
        <x:v>200388</x:v>
      </x:c>
      <x:c r="P11840" s="268" t="n">
        <x:f>I11840*TOMATO_FERTILIZER+J11840*CARROT_FERTILIZER+K11840*MESCLUN_FERTILIZER</x:f>
        <x:v>29040</x:v>
      </x:c>
      <x:c r="Q11840" s="268" t="n">
        <x:f>MIN(M11840,FARMER_HOURS)*FARMER_RATE+MAX(M11840-FARMER_HOURS,0)*TEMP_RATE</x:f>
        <x:v>182982.20554600508</x:v>
      </x:c>
      <x:c r="R11840" s="268" t="n">
        <x:f>O11840-P11840-Q11840-FIXED_COST</x:f>
        <x:v>-31634.205546005076</x:v>
      </x:c>
      <x:c r="S11840" s="139" t="str">
        <x:f>IF(AND(L11840&lt;=TOTAL_BED_CAP,N11840&lt;=TEMP_WORKER_CAP),"YES","NO")</x:f>
        <x:v>NO</x:v>
      </x:c>
      <x:c r="T11840" s="139" t="n">
        <x:f>IF(S11840="YES",R11840,-1E+99)</x:f>
        <x:v>-1e+99</x:v>
      </x:c>
    </x:row>
    <x:row r="11841">
      <x:c r="A11841" s="139"/>
      <x:c r="B11841" s="139"/>
      <x:c r="C11841" s="139"/>
      <x:c r="D11841" s="139"/>
      <x:c r="E11841" s="139"/>
      <x:c r="F11841" s="139"/>
      <x:c r="G11841" s="139"/>
      <x:c r="H11841" s="139"/>
      <x:c r="I11841" s="266" t="n">
        <x:f>INT((ROW()-ROW($I$46))/((CARROT_CAP+1)*(MESCLUN_CAP+1)))</x:f>
        <x:v>18</x:v>
      </x:c>
      <x:c r="J11841" s="266" t="n">
        <x:f>MOD(INT((ROW()-ROW($I$46))/(MESCLUN_CAP+1)),CARROT_CAP+1)</x:f>
        <x:v>2</x:v>
      </x:c>
      <x:c r="K11841" s="266" t="n">
        <x:f>MOD(ROW()-ROW($I$46),MESCLUN_CAP+1)</x:f>
        <x:v>15</x:v>
      </x:c>
      <x:c r="L11841" s="266" t="n">
        <x:f>SUM(I11841:K11841)</x:f>
        <x:v>35</x:v>
      </x:c>
      <x:c r="M11841" s="267" t="n">
        <x:f>I11841*TOMATO_HOURS*WEEKS*(1+TOMATO_DIM)^I11841+J11841*CARROT_HOURS*WEEKS*(1+CARROT_DIM)^J11841+K11841*MESCLUN_HOURS*WEEKS*(1+MESCLUN_DIM)^K11841</x:f>
        <x:v>9883.36324632604</x:v>
      </x:c>
      <x:c r="N11841" s="267" t="n">
        <x:f>MAX(M11841-FARMER_HOURS,0)/TEMP_HOURS_PER_WORKER</x:f>
        <x:v>6.363446698837528</x:v>
      </x:c>
      <x:c r="O11841" s="268" t="n">
        <x:f>I11841*TOMATO_PRICE+J11841*CARROT_PRICE+K11841*MESCLUN_PRICE</x:f>
        <x:v>203088</x:v>
      </x:c>
      <x:c r="P11841" s="268" t="n">
        <x:f>I11841*TOMATO_FERTILIZER+J11841*CARROT_FERTILIZER+K11841*MESCLUN_FERTILIZER</x:f>
        <x:v>29920</x:v>
      </x:c>
      <x:c r="Q11841" s="268" t="n">
        <x:f>MIN(M11841,FARMER_HOURS)*FARMER_RATE+MAX(M11841-FARMER_HOURS,0)*TEMP_RATE</x:f>
        <x:v>184086.1674709382</x:v>
      </x:c>
      <x:c r="R11841" s="268" t="n">
        <x:f>O11841-P11841-Q11841-FIXED_COST</x:f>
        <x:v>-30918.167470938206</x:v>
      </x:c>
      <x:c r="S11841" s="139" t="str">
        <x:f>IF(AND(L11841&lt;=TOTAL_BED_CAP,N11841&lt;=TEMP_WORKER_CAP),"YES","NO")</x:f>
        <x:v>NO</x:v>
      </x:c>
      <x:c r="T11841" s="139" t="n">
        <x:f>IF(S11841="YES",R11841,-1E+99)</x:f>
        <x:v>-1e+99</x:v>
      </x:c>
    </x:row>
    <x:row r="11842">
      <x:c r="A11842" s="139"/>
      <x:c r="B11842" s="139"/>
      <x:c r="C11842" s="139"/>
      <x:c r="D11842" s="139"/>
      <x:c r="E11842" s="139"/>
      <x:c r="F11842" s="139"/>
      <x:c r="G11842" s="139"/>
      <x:c r="H11842" s="139"/>
      <x:c r="I11842" s="266" t="n">
        <x:f>INT((ROW()-ROW($I$46))/((CARROT_CAP+1)*(MESCLUN_CAP+1)))</x:f>
        <x:v>18</x:v>
      </x:c>
      <x:c r="J11842" s="266" t="n">
        <x:f>MOD(INT((ROW()-ROW($I$46))/(MESCLUN_CAP+1)),CARROT_CAP+1)</x:f>
        <x:v>2</x:v>
      </x:c>
      <x:c r="K11842" s="266" t="n">
        <x:f>MOD(ROW()-ROW($I$46),MESCLUN_CAP+1)</x:f>
        <x:v>16</x:v>
      </x:c>
      <x:c r="L11842" s="266" t="n">
        <x:f>SUM(I11842:K11842)</x:f>
        <x:v>36</x:v>
      </x:c>
      <x:c r="M11842" s="267" t="n">
        <x:f>I11842*TOMATO_HOURS*WEEKS*(1+TOMATO_DIM)^I11842+J11842*CARROT_HOURS*WEEKS*(1+CARROT_DIM)^J11842+K11842*MESCLUN_HOURS*WEEKS*(1+MESCLUN_DIM)^K11842</x:f>
        <x:v>9948.424022203528</x:v>
      </x:c>
      <x:c r="N11842" s="267" t="n">
        <x:f>MAX(M11842-FARMER_HOURS,0)/TEMP_HOURS_PER_WORKER</x:f>
        <x:v>6.408627793196894</x:v>
      </x:c>
      <x:c r="O11842" s="268" t="n">
        <x:f>I11842*TOMATO_PRICE+J11842*CARROT_PRICE+K11842*MESCLUN_PRICE</x:f>
        <x:v>205788</x:v>
      </x:c>
      <x:c r="P11842" s="268" t="n">
        <x:f>I11842*TOMATO_FERTILIZER+J11842*CARROT_FERTILIZER+K11842*MESCLUN_FERTILIZER</x:f>
        <x:v>30800</x:v>
      </x:c>
      <x:c r="Q11842" s="268" t="n">
        <x:f>MIN(M11842,FARMER_HOURS)*FARMER_RATE+MAX(M11842-FARMER_HOURS,0)*TEMP_RATE</x:f>
        <x:v>185215.69482992234</x:v>
      </x:c>
      <x:c r="R11842" s="268" t="n">
        <x:f>O11842-P11842-Q11842-FIXED_COST</x:f>
        <x:v>-30227.694829922344</x:v>
      </x:c>
      <x:c r="S11842" s="139" t="str">
        <x:f>IF(AND(L11842&lt;=TOTAL_BED_CAP,N11842&lt;=TEMP_WORKER_CAP),"YES","NO")</x:f>
        <x:v>NO</x:v>
      </x:c>
      <x:c r="T11842" s="139" t="n">
        <x:f>IF(S11842="YES",R11842,-1E+99)</x:f>
        <x:v>-1e+99</x:v>
      </x:c>
    </x:row>
    <x:row r="11843">
      <x:c r="A11843" s="139"/>
      <x:c r="B11843" s="139"/>
      <x:c r="C11843" s="139"/>
      <x:c r="D11843" s="139"/>
      <x:c r="E11843" s="139"/>
      <x:c r="F11843" s="139"/>
      <x:c r="G11843" s="139"/>
      <x:c r="H11843" s="139"/>
      <x:c r="I11843" s="266" t="n">
        <x:f>INT((ROW()-ROW($I$46))/((CARROT_CAP+1)*(MESCLUN_CAP+1)))</x:f>
        <x:v>18</x:v>
      </x:c>
      <x:c r="J11843" s="266" t="n">
        <x:f>MOD(INT((ROW()-ROW($I$46))/(MESCLUN_CAP+1)),CARROT_CAP+1)</x:f>
        <x:v>2</x:v>
      </x:c>
      <x:c r="K11843" s="266" t="n">
        <x:f>MOD(ROW()-ROW($I$46),MESCLUN_CAP+1)</x:f>
        <x:v>17</x:v>
      </x:c>
      <x:c r="L11843" s="266" t="n">
        <x:f>SUM(I11843:K11843)</x:f>
        <x:v>37</x:v>
      </x:c>
      <x:c r="M11843" s="267" t="n">
        <x:f>I11843*TOMATO_HOURS*WEEKS*(1+TOMATO_DIM)^I11843+J11843*CARROT_HOURS*WEEKS*(1+CARROT_DIM)^J11843+K11843*MESCLUN_HOURS*WEEKS*(1+MESCLUN_DIM)^K11843</x:f>
        <x:v>10014.984245650068</x:v>
      </x:c>
      <x:c r="N11843" s="267" t="n">
        <x:f>MAX(M11843-FARMER_HOURS,0)/TEMP_HOURS_PER_WORKER</x:f>
        <x:v>6.454850170590325</x:v>
      </x:c>
      <x:c r="O11843" s="268" t="n">
        <x:f>I11843*TOMATO_PRICE+J11843*CARROT_PRICE+K11843*MESCLUN_PRICE</x:f>
        <x:v>208488</x:v>
      </x:c>
      <x:c r="P11843" s="268" t="n">
        <x:f>I11843*TOMATO_FERTILIZER+J11843*CARROT_FERTILIZER+K11843*MESCLUN_FERTILIZER</x:f>
        <x:v>31680</x:v>
      </x:c>
      <x:c r="Q11843" s="268" t="n">
        <x:f>MIN(M11843,FARMER_HOURS)*FARMER_RATE+MAX(M11843-FARMER_HOURS,0)*TEMP_RATE</x:f>
        <x:v>186371.2542647581</x:v>
      </x:c>
      <x:c r="R11843" s="268" t="n">
        <x:f>O11843-P11843-Q11843-FIXED_COST</x:f>
        <x:v>-29563.254264758114</x:v>
      </x:c>
      <x:c r="S11843" s="139" t="str">
        <x:f>IF(AND(L11843&lt;=TOTAL_BED_CAP,N11843&lt;=TEMP_WORKER_CAP),"YES","NO")</x:f>
        <x:v>NO</x:v>
      </x:c>
      <x:c r="T11843" s="139" t="n">
        <x:f>IF(S11843="YES",R11843,-1E+99)</x:f>
        <x:v>-1e+99</x:v>
      </x:c>
    </x:row>
    <x:row r="11844">
      <x:c r="A11844" s="139"/>
      <x:c r="B11844" s="139"/>
      <x:c r="C11844" s="139"/>
      <x:c r="D11844" s="139"/>
      <x:c r="E11844" s="139"/>
      <x:c r="F11844" s="139"/>
      <x:c r="G11844" s="139"/>
      <x:c r="H11844" s="139"/>
      <x:c r="I11844" s="266" t="n">
        <x:f>INT((ROW()-ROW($I$46))/((CARROT_CAP+1)*(MESCLUN_CAP+1)))</x:f>
        <x:v>18</x:v>
      </x:c>
      <x:c r="J11844" s="266" t="n">
        <x:f>MOD(INT((ROW()-ROW($I$46))/(MESCLUN_CAP+1)),CARROT_CAP+1)</x:f>
        <x:v>2</x:v>
      </x:c>
      <x:c r="K11844" s="266" t="n">
        <x:f>MOD(ROW()-ROW($I$46),MESCLUN_CAP+1)</x:f>
        <x:v>18</x:v>
      </x:c>
      <x:c r="L11844" s="266" t="n">
        <x:f>SUM(I11844:K11844)</x:f>
        <x:v>38</x:v>
      </x:c>
      <x:c r="M11844" s="267" t="n">
        <x:f>I11844*TOMATO_HOURS*WEEKS*(1+TOMATO_DIM)^I11844+J11844*CARROT_HOURS*WEEKS*(1+CARROT_DIM)^J11844+K11844*MESCLUN_HOURS*WEEKS*(1+MESCLUN_DIM)^K11844</x:f>
        <x:v>10083.071237108656</x:v>
      </x:c>
      <x:c r="N11844" s="267" t="n">
        <x:f>MAX(M11844-FARMER_HOURS,0)/TEMP_HOURS_PER_WORKER</x:f>
        <x:v>6.502132803547678</x:v>
      </x:c>
      <x:c r="O11844" s="268" t="n">
        <x:f>I11844*TOMATO_PRICE+J11844*CARROT_PRICE+K11844*MESCLUN_PRICE</x:f>
        <x:v>211188</x:v>
      </x:c>
      <x:c r="P11844" s="268" t="n">
        <x:f>I11844*TOMATO_FERTILIZER+J11844*CARROT_FERTILIZER+K11844*MESCLUN_FERTILIZER</x:f>
        <x:v>32560</x:v>
      </x:c>
      <x:c r="Q11844" s="268" t="n">
        <x:f>MIN(M11844,FARMER_HOURS)*FARMER_RATE+MAX(M11844-FARMER_HOURS,0)*TEMP_RATE</x:f>
        <x:v>187553.32008869192</x:v>
      </x:c>
      <x:c r="R11844" s="268" t="n">
        <x:f>O11844-P11844-Q11844-FIXED_COST</x:f>
        <x:v>-28925.320088691922</x:v>
      </x:c>
      <x:c r="S11844" s="139" t="str">
        <x:f>IF(AND(L11844&lt;=TOTAL_BED_CAP,N11844&lt;=TEMP_WORKER_CAP),"YES","NO")</x:f>
        <x:v>NO</x:v>
      </x:c>
      <x:c r="T11844" s="139" t="n">
        <x:f>IF(S11844="YES",R11844,-1E+99)</x:f>
        <x:v>-1e+99</x:v>
      </x:c>
    </x:row>
    <x:row r="11845">
      <x:c r="A11845" s="139"/>
      <x:c r="B11845" s="139"/>
      <x:c r="C11845" s="139"/>
      <x:c r="D11845" s="139"/>
      <x:c r="E11845" s="139"/>
      <x:c r="F11845" s="139"/>
      <x:c r="G11845" s="139"/>
      <x:c r="H11845" s="139"/>
      <x:c r="I11845" s="266" t="n">
        <x:f>INT((ROW()-ROW($I$46))/((CARROT_CAP+1)*(MESCLUN_CAP+1)))</x:f>
        <x:v>18</x:v>
      </x:c>
      <x:c r="J11845" s="266" t="n">
        <x:f>MOD(INT((ROW()-ROW($I$46))/(MESCLUN_CAP+1)),CARROT_CAP+1)</x:f>
        <x:v>2</x:v>
      </x:c>
      <x:c r="K11845" s="266" t="n">
        <x:f>MOD(ROW()-ROW($I$46),MESCLUN_CAP+1)</x:f>
        <x:v>19</x:v>
      </x:c>
      <x:c r="L11845" s="266" t="n">
        <x:f>SUM(I11845:K11845)</x:f>
        <x:v>39</x:v>
      </x:c>
      <x:c r="M11845" s="267" t="n">
        <x:f>I11845*TOMATO_HOURS*WEEKS*(1+TOMATO_DIM)^I11845+J11845*CARROT_HOURS*WEEKS*(1+CARROT_DIM)^J11845+K11845*MESCLUN_HOURS*WEEKS*(1+MESCLUN_DIM)^K11845</x:f>
        <x:v>10152.712765744678</x:v>
      </x:c>
      <x:c r="N11845" s="267" t="n">
        <x:f>MAX(M11845-FARMER_HOURS,0)/TEMP_HOURS_PER_WORKER</x:f>
        <x:v>6.550494976211582</x:v>
      </x:c>
      <x:c r="O11845" s="268" t="n">
        <x:f>I11845*TOMATO_PRICE+J11845*CARROT_PRICE+K11845*MESCLUN_PRICE</x:f>
        <x:v>213888</x:v>
      </x:c>
      <x:c r="P11845" s="268" t="n">
        <x:f>I11845*TOMATO_FERTILIZER+J11845*CARROT_FERTILIZER+K11845*MESCLUN_FERTILIZER</x:f>
        <x:v>33440</x:v>
      </x:c>
      <x:c r="Q11845" s="268" t="n">
        <x:f>MIN(M11845,FARMER_HOURS)*FARMER_RATE+MAX(M11845-FARMER_HOURS,0)*TEMP_RATE</x:f>
        <x:v>188762.37440528953</x:v>
      </x:c>
      <x:c r="R11845" s="268" t="n">
        <x:f>O11845-P11845-Q11845-FIXED_COST</x:f>
        <x:v>-28314.374405289534</x:v>
      </x:c>
      <x:c r="S11845" s="139" t="str">
        <x:f>IF(AND(L11845&lt;=TOTAL_BED_CAP,N11845&lt;=TEMP_WORKER_CAP),"YES","NO")</x:f>
        <x:v>NO</x:v>
      </x:c>
      <x:c r="T11845" s="139" t="n">
        <x:f>IF(S11845="YES",R11845,-1E+99)</x:f>
        <x:v>-1e+99</x:v>
      </x:c>
    </x:row>
    <x:row r="11846">
      <x:c r="A11846" s="139"/>
      <x:c r="B11846" s="139"/>
      <x:c r="C11846" s="139"/>
      <x:c r="D11846" s="139"/>
      <x:c r="E11846" s="139"/>
      <x:c r="F11846" s="139"/>
      <x:c r="G11846" s="139"/>
      <x:c r="H11846" s="139"/>
      <x:c r="I11846" s="266" t="n">
        <x:f>INT((ROW()-ROW($I$46))/((CARROT_CAP+1)*(MESCLUN_CAP+1)))</x:f>
        <x:v>18</x:v>
      </x:c>
      <x:c r="J11846" s="266" t="n">
        <x:f>MOD(INT((ROW()-ROW($I$46))/(MESCLUN_CAP+1)),CARROT_CAP+1)</x:f>
        <x:v>2</x:v>
      </x:c>
      <x:c r="K11846" s="266" t="n">
        <x:f>MOD(ROW()-ROW($I$46),MESCLUN_CAP+1)</x:f>
        <x:v>20</x:v>
      </x:c>
      <x:c r="L11846" s="266" t="n">
        <x:f>SUM(I11846:K11846)</x:f>
        <x:v>40</x:v>
      </x:c>
      <x:c r="M11846" s="267" t="n">
        <x:f>I11846*TOMATO_HOURS*WEEKS*(1+TOMATO_DIM)^I11846+J11846*CARROT_HOURS*WEEKS*(1+CARROT_DIM)^J11846+K11846*MESCLUN_HOURS*WEEKS*(1+MESCLUN_DIM)^K11846</x:f>
        <x:v>10223.937056395154</x:v>
      </x:c>
      <x:c r="N11846" s="267" t="n">
        <x:f>MAX(M11846-FARMER_HOURS,0)/TEMP_HOURS_PER_WORKER</x:f>
        <x:v>6.599956289163302</x:v>
      </x:c>
      <x:c r="O11846" s="268" t="n">
        <x:f>I11846*TOMATO_PRICE+J11846*CARROT_PRICE+K11846*MESCLUN_PRICE</x:f>
        <x:v>216588</x:v>
      </x:c>
      <x:c r="P11846" s="268" t="n">
        <x:f>I11846*TOMATO_FERTILIZER+J11846*CARROT_FERTILIZER+K11846*MESCLUN_FERTILIZER</x:f>
        <x:v>34320</x:v>
      </x:c>
      <x:c r="Q11846" s="268" t="n">
        <x:f>MIN(M11846,FARMER_HOURS)*FARMER_RATE+MAX(M11846-FARMER_HOURS,0)*TEMP_RATE</x:f>
        <x:v>189998.90722908254</x:v>
      </x:c>
      <x:c r="R11846" s="268" t="n">
        <x:f>O11846-P11846-Q11846-FIXED_COST</x:f>
        <x:v>-27730.907229082542</x:v>
      </x:c>
      <x:c r="S11846" s="139" t="str">
        <x:f>IF(AND(L11846&lt;=TOTAL_BED_CAP,N11846&lt;=TEMP_WORKER_CAP),"YES","NO")</x:f>
        <x:v>NO</x:v>
      </x:c>
      <x:c r="T11846" s="139" t="n">
        <x:f>IF(S11846="YES",R11846,-1E+99)</x:f>
        <x:v>-1e+99</x:v>
      </x:c>
    </x:row>
    <x:row r="11847">
      <x:c r="A11847" s="139"/>
      <x:c r="B11847" s="139"/>
      <x:c r="C11847" s="139"/>
      <x:c r="D11847" s="139"/>
      <x:c r="E11847" s="139"/>
      <x:c r="F11847" s="139"/>
      <x:c r="G11847" s="139"/>
      <x:c r="H11847" s="139"/>
      <x:c r="I11847" s="266" t="n">
        <x:f>INT((ROW()-ROW($I$46))/((CARROT_CAP+1)*(MESCLUN_CAP+1)))</x:f>
        <x:v>18</x:v>
      </x:c>
      <x:c r="J11847" s="266" t="n">
        <x:f>MOD(INT((ROW()-ROW($I$46))/(MESCLUN_CAP+1)),CARROT_CAP+1)</x:f>
        <x:v>2</x:v>
      </x:c>
      <x:c r="K11847" s="266" t="n">
        <x:f>MOD(ROW()-ROW($I$46),MESCLUN_CAP+1)</x:f>
        <x:v>21</x:v>
      </x:c>
      <x:c r="L11847" s="266" t="n">
        <x:f>SUM(I11847:K11847)</x:f>
        <x:v>41</x:v>
      </x:c>
      <x:c r="M11847" s="267" t="n">
        <x:f>I11847*TOMATO_HOURS*WEEKS*(1+TOMATO_DIM)^I11847+J11847*CARROT_HOURS*WEEKS*(1+CARROT_DIM)^J11847+K11847*MESCLUN_HOURS*WEEKS*(1+MESCLUN_DIM)^K11847</x:f>
        <x:v>10296.772796621599</x:v>
      </x:c>
      <x:c r="N11847" s="267" t="n">
        <x:f>MAX(M11847-FARMER_HOURS,0)/TEMP_HOURS_PER_WORKER</x:f>
        <x:v>6.650536664320555</x:v>
      </x:c>
      <x:c r="O11847" s="268" t="n">
        <x:f>I11847*TOMATO_PRICE+J11847*CARROT_PRICE+K11847*MESCLUN_PRICE</x:f>
        <x:v>219288</x:v>
      </x:c>
      <x:c r="P11847" s="268" t="n">
        <x:f>I11847*TOMATO_FERTILIZER+J11847*CARROT_FERTILIZER+K11847*MESCLUN_FERTILIZER</x:f>
        <x:v>35200</x:v>
      </x:c>
      <x:c r="Q11847" s="268" t="n">
        <x:f>MIN(M11847,FARMER_HOURS)*FARMER_RATE+MAX(M11847-FARMER_HOURS,0)*TEMP_RATE</x:f>
        <x:v>191263.41660801385</x:v>
      </x:c>
      <x:c r="R11847" s="268" t="n">
        <x:f>O11847-P11847-Q11847-FIXED_COST</x:f>
        <x:v>-27175.416608013853</x:v>
      </x:c>
      <x:c r="S11847" s="139" t="str">
        <x:f>IF(AND(L11847&lt;=TOTAL_BED_CAP,N11847&lt;=TEMP_WORKER_CAP),"YES","NO")</x:f>
        <x:v>NO</x:v>
      </x:c>
      <x:c r="T11847" s="139" t="n">
        <x:f>IF(S11847="YES",R11847,-1E+99)</x:f>
        <x:v>-1e+99</x:v>
      </x:c>
    </x:row>
    <x:row r="11848">
      <x:c r="A11848" s="139"/>
      <x:c r="B11848" s="139"/>
      <x:c r="C11848" s="139"/>
      <x:c r="D11848" s="139"/>
      <x:c r="E11848" s="139"/>
      <x:c r="F11848" s="139"/>
      <x:c r="G11848" s="139"/>
      <x:c r="H11848" s="139"/>
      <x:c r="I11848" s="266" t="n">
        <x:f>INT((ROW()-ROW($I$46))/((CARROT_CAP+1)*(MESCLUN_CAP+1)))</x:f>
        <x:v>18</x:v>
      </x:c>
      <x:c r="J11848" s="266" t="n">
        <x:f>MOD(INT((ROW()-ROW($I$46))/(MESCLUN_CAP+1)),CARROT_CAP+1)</x:f>
        <x:v>2</x:v>
      </x:c>
      <x:c r="K11848" s="266" t="n">
        <x:f>MOD(ROW()-ROW($I$46),MESCLUN_CAP+1)</x:f>
        <x:v>22</x:v>
      </x:c>
      <x:c r="L11848" s="266" t="n">
        <x:f>SUM(I11848:K11848)</x:f>
        <x:v>42</x:v>
      </x:c>
      <x:c r="M11848" s="267" t="n">
        <x:f>I11848*TOMATO_HOURS*WEEKS*(1+TOMATO_DIM)^I11848+J11848*CARROT_HOURS*WEEKS*(1+CARROT_DIM)^J11848+K11848*MESCLUN_HOURS*WEEKS*(1+MESCLUN_DIM)^K11848</x:f>
        <x:v>10371.249143867994</x:v>
      </x:c>
      <x:c r="N11848" s="267" t="n">
        <x:f>MAX(M11848-FARMER_HOURS,0)/TEMP_HOURS_PER_WORKER</x:f>
        <x:v>6.702256349908329</x:v>
      </x:c>
      <x:c r="O11848" s="268" t="n">
        <x:f>I11848*TOMATO_PRICE+J11848*CARROT_PRICE+K11848*MESCLUN_PRICE</x:f>
        <x:v>221988</x:v>
      </x:c>
      <x:c r="P11848" s="268" t="n">
        <x:f>I11848*TOMATO_FERTILIZER+J11848*CARROT_FERTILIZER+K11848*MESCLUN_FERTILIZER</x:f>
        <x:v>36080</x:v>
      </x:c>
      <x:c r="Q11848" s="268" t="n">
        <x:f>MIN(M11848,FARMER_HOURS)*FARMER_RATE+MAX(M11848-FARMER_HOURS,0)*TEMP_RATE</x:f>
        <x:v>192556.40874770822</x:v>
      </x:c>
      <x:c r="R11848" s="268" t="n">
        <x:f>O11848-P11848-Q11848-FIXED_COST</x:f>
        <x:v>-26648.40874770822</x:v>
      </x:c>
      <x:c r="S11848" s="139" t="str">
        <x:f>IF(AND(L11848&lt;=TOTAL_BED_CAP,N11848&lt;=TEMP_WORKER_CAP),"YES","NO")</x:f>
        <x:v>NO</x:v>
      </x:c>
      <x:c r="T11848" s="139" t="n">
        <x:f>IF(S11848="YES",R11848,-1E+99)</x:f>
        <x:v>-1e+99</x:v>
      </x:c>
    </x:row>
    <x:row r="11849">
      <x:c r="A11849" s="139"/>
      <x:c r="B11849" s="139"/>
      <x:c r="C11849" s="139"/>
      <x:c r="D11849" s="139"/>
      <x:c r="E11849" s="139"/>
      <x:c r="F11849" s="139"/>
      <x:c r="G11849" s="139"/>
      <x:c r="H11849" s="139"/>
      <x:c r="I11849" s="266" t="n">
        <x:f>INT((ROW()-ROW($I$46))/((CARROT_CAP+1)*(MESCLUN_CAP+1)))</x:f>
        <x:v>18</x:v>
      </x:c>
      <x:c r="J11849" s="266" t="n">
        <x:f>MOD(INT((ROW()-ROW($I$46))/(MESCLUN_CAP+1)),CARROT_CAP+1)</x:f>
        <x:v>2</x:v>
      </x:c>
      <x:c r="K11849" s="266" t="n">
        <x:f>MOD(ROW()-ROW($I$46),MESCLUN_CAP+1)</x:f>
        <x:v>23</x:v>
      </x:c>
      <x:c r="L11849" s="266" t="n">
        <x:f>SUM(I11849:K11849)</x:f>
        <x:v>43</x:v>
      </x:c>
      <x:c r="M11849" s="267" t="n">
        <x:f>I11849*TOMATO_HOURS*WEEKS*(1+TOMATO_DIM)^I11849+J11849*CARROT_HOURS*WEEKS*(1+CARROT_DIM)^J11849+K11849*MESCLUN_HOURS*WEEKS*(1+MESCLUN_DIM)^K11849</x:f>
        <x:v>10447.39573272543</x:v>
      </x:c>
      <x:c r="N11849" s="267" t="n">
        <x:f>MAX(M11849-FARMER_HOURS,0)/TEMP_HOURS_PER_WORKER</x:f>
        <x:v>6.755135925503771</x:v>
      </x:c>
      <x:c r="O11849" s="268" t="n">
        <x:f>I11849*TOMATO_PRICE+J11849*CARROT_PRICE+K11849*MESCLUN_PRICE</x:f>
        <x:v>224688</x:v>
      </x:c>
      <x:c r="P11849" s="268" t="n">
        <x:f>I11849*TOMATO_FERTILIZER+J11849*CARROT_FERTILIZER+K11849*MESCLUN_FERTILIZER</x:f>
        <x:v>36960</x:v>
      </x:c>
      <x:c r="Q11849" s="268" t="n">
        <x:f>MIN(M11849,FARMER_HOURS)*FARMER_RATE+MAX(M11849-FARMER_HOURS,0)*TEMP_RATE</x:f>
        <x:v>193878.39813759428</x:v>
      </x:c>
      <x:c r="R11849" s="268" t="n">
        <x:f>O11849-P11849-Q11849-FIXED_COST</x:f>
        <x:v>-26150.398137594282</x:v>
      </x:c>
      <x:c r="S11849" s="139" t="str">
        <x:f>IF(AND(L11849&lt;=TOTAL_BED_CAP,N11849&lt;=TEMP_WORKER_CAP),"YES","NO")</x:f>
        <x:v>NO</x:v>
      </x:c>
      <x:c r="T11849" s="139" t="n">
        <x:f>IF(S11849="YES",R11849,-1E+99)</x:f>
        <x:v>-1e+99</x:v>
      </x:c>
    </x:row>
    <x:row r="11850">
      <x:c r="A11850" s="139"/>
      <x:c r="B11850" s="139"/>
      <x:c r="C11850" s="139"/>
      <x:c r="D11850" s="139"/>
      <x:c r="E11850" s="139"/>
      <x:c r="F11850" s="139"/>
      <x:c r="G11850" s="139"/>
      <x:c r="H11850" s="139"/>
      <x:c r="I11850" s="266" t="n">
        <x:f>INT((ROW()-ROW($I$46))/((CARROT_CAP+1)*(MESCLUN_CAP+1)))</x:f>
        <x:v>18</x:v>
      </x:c>
      <x:c r="J11850" s="266" t="n">
        <x:f>MOD(INT((ROW()-ROW($I$46))/(MESCLUN_CAP+1)),CARROT_CAP+1)</x:f>
        <x:v>2</x:v>
      </x:c>
      <x:c r="K11850" s="266" t="n">
        <x:f>MOD(ROW()-ROW($I$46),MESCLUN_CAP+1)</x:f>
        <x:v>24</x:v>
      </x:c>
      <x:c r="L11850" s="266" t="n">
        <x:f>SUM(I11850:K11850)</x:f>
        <x:v>44</x:v>
      </x:c>
      <x:c r="M11850" s="267" t="n">
        <x:f>I11850*TOMATO_HOURS*WEEKS*(1+TOMATO_DIM)^I11850+J11850*CARROT_HOURS*WEEKS*(1+CARROT_DIM)^J11850+K11850*MESCLUN_HOURS*WEEKS*(1+MESCLUN_DIM)^K11850</x:f>
        <x:v>10525.242682304926</x:v>
      </x:c>
      <x:c r="N11850" s="267" t="n">
        <x:f>MAX(M11850-FARMER_HOURS,0)/TEMP_HOURS_PER_WORKER</x:f>
        <x:v>6.809196307156199</x:v>
      </x:c>
      <x:c r="O11850" s="268" t="n">
        <x:f>I11850*TOMATO_PRICE+J11850*CARROT_PRICE+K11850*MESCLUN_PRICE</x:f>
        <x:v>227388</x:v>
      </x:c>
      <x:c r="P11850" s="268" t="n">
        <x:f>I11850*TOMATO_FERTILIZER+J11850*CARROT_FERTILIZER+K11850*MESCLUN_FERTILIZER</x:f>
        <x:v>37840</x:v>
      </x:c>
      <x:c r="Q11850" s="268" t="n">
        <x:f>MIN(M11850,FARMER_HOURS)*FARMER_RATE+MAX(M11850-FARMER_HOURS,0)*TEMP_RATE</x:f>
        <x:v>195229.90767890497</x:v>
      </x:c>
      <x:c r="R11850" s="268" t="n">
        <x:f>O11850-P11850-Q11850-FIXED_COST</x:f>
        <x:v>-25681.907678904972</x:v>
      </x:c>
      <x:c r="S11850" s="139" t="str">
        <x:f>IF(AND(L11850&lt;=TOTAL_BED_CAP,N11850&lt;=TEMP_WORKER_CAP),"YES","NO")</x:f>
        <x:v>NO</x:v>
      </x:c>
      <x:c r="T11850" s="139" t="n">
        <x:f>IF(S11850="YES",R11850,-1E+99)</x:f>
        <x:v>-1e+99</x:v>
      </x:c>
    </x:row>
    <x:row r="11851">
      <x:c r="A11851" s="139"/>
      <x:c r="B11851" s="139"/>
      <x:c r="C11851" s="139"/>
      <x:c r="D11851" s="139"/>
      <x:c r="E11851" s="139"/>
      <x:c r="F11851" s="139"/>
      <x:c r="G11851" s="139"/>
      <x:c r="H11851" s="139"/>
      <x:c r="I11851" s="266" t="n">
        <x:f>INT((ROW()-ROW($I$46))/((CARROT_CAP+1)*(MESCLUN_CAP+1)))</x:f>
        <x:v>18</x:v>
      </x:c>
      <x:c r="J11851" s="266" t="n">
        <x:f>MOD(INT((ROW()-ROW($I$46))/(MESCLUN_CAP+1)),CARROT_CAP+1)</x:f>
        <x:v>2</x:v>
      </x:c>
      <x:c r="K11851" s="266" t="n">
        <x:f>MOD(ROW()-ROW($I$46),MESCLUN_CAP+1)</x:f>
        <x:v>25</x:v>
      </x:c>
      <x:c r="L11851" s="266" t="n">
        <x:f>SUM(I11851:K11851)</x:f>
        <x:v>45</x:v>
      </x:c>
      <x:c r="M11851" s="267" t="n">
        <x:f>I11851*TOMATO_HOURS*WEEKS*(1+TOMATO_DIM)^I11851+J11851*CARROT_HOURS*WEEKS*(1+CARROT_DIM)^J11851+K11851*MESCLUN_HOURS*WEEKS*(1+MESCLUN_DIM)^K11851</x:f>
        <x:v>10604.820603720023</x:v>
      </x:c>
      <x:c r="N11851" s="267" t="n">
        <x:f>MAX(M11851-FARMER_HOURS,0)/TEMP_HOURS_PER_WORKER</x:f>
        <x:v>6.864458752583349</x:v>
      </x:c>
      <x:c r="O11851" s="268" t="n">
        <x:f>I11851*TOMATO_PRICE+J11851*CARROT_PRICE+K11851*MESCLUN_PRICE</x:f>
        <x:v>230088</x:v>
      </x:c>
      <x:c r="P11851" s="268" t="n">
        <x:f>I11851*TOMATO_FERTILIZER+J11851*CARROT_FERTILIZER+K11851*MESCLUN_FERTILIZER</x:f>
        <x:v>38720</x:v>
      </x:c>
      <x:c r="Q11851" s="268" t="n">
        <x:f>MIN(M11851,FARMER_HOURS)*FARMER_RATE+MAX(M11851-FARMER_HOURS,0)*TEMP_RATE</x:f>
        <x:v>196611.46881458373</x:v>
      </x:c>
      <x:c r="R11851" s="268" t="n">
        <x:f>O11851-P11851-Q11851-FIXED_COST</x:f>
        <x:v>-25243.468814583728</x:v>
      </x:c>
      <x:c r="S11851" s="139" t="str">
        <x:f>IF(AND(L11851&lt;=TOTAL_BED_CAP,N11851&lt;=TEMP_WORKER_CAP),"YES","NO")</x:f>
        <x:v>NO</x:v>
      </x:c>
      <x:c r="T11851" s="139" t="n">
        <x:f>IF(S11851="YES",R11851,-1E+99)</x:f>
        <x:v>-1e+99</x:v>
      </x:c>
    </x:row>
    <x:row r="11852">
      <x:c r="A11852" s="139"/>
      <x:c r="B11852" s="139"/>
      <x:c r="C11852" s="139"/>
      <x:c r="D11852" s="139"/>
      <x:c r="E11852" s="139"/>
      <x:c r="F11852" s="139"/>
      <x:c r="G11852" s="139"/>
      <x:c r="H11852" s="139"/>
      <x:c r="I11852" s="266" t="n">
        <x:f>INT((ROW()-ROW($I$46))/((CARROT_CAP+1)*(MESCLUN_CAP+1)))</x:f>
        <x:v>18</x:v>
      </x:c>
      <x:c r="J11852" s="266" t="n">
        <x:f>MOD(INT((ROW()-ROW($I$46))/(MESCLUN_CAP+1)),CARROT_CAP+1)</x:f>
        <x:v>2</x:v>
      </x:c>
      <x:c r="K11852" s="266" t="n">
        <x:f>MOD(ROW()-ROW($I$46),MESCLUN_CAP+1)</x:f>
        <x:v>26</x:v>
      </x:c>
      <x:c r="L11852" s="266" t="n">
        <x:f>SUM(I11852:K11852)</x:f>
        <x:v>46</x:v>
      </x:c>
      <x:c r="M11852" s="267" t="n">
        <x:f>I11852*TOMATO_HOURS*WEEKS*(1+TOMATO_DIM)^I11852+J11852*CARROT_HOURS*WEEKS*(1+CARROT_DIM)^J11852+K11852*MESCLUN_HOURS*WEEKS*(1+MESCLUN_DIM)^K11852</x:f>
        <x:v>10686.160607680742</x:v>
      </x:c>
      <x:c r="N11852" s="267" t="n">
        <x:f>MAX(M11852-FARMER_HOURS,0)/TEMP_HOURS_PER_WORKER</x:f>
        <x:v>6.92094486644496</x:v>
      </x:c>
      <x:c r="O11852" s="268" t="n">
        <x:f>I11852*TOMATO_PRICE+J11852*CARROT_PRICE+K11852*MESCLUN_PRICE</x:f>
        <x:v>232788</x:v>
      </x:c>
      <x:c r="P11852" s="268" t="n">
        <x:f>I11852*TOMATO_FERTILIZER+J11852*CARROT_FERTILIZER+K11852*MESCLUN_FERTILIZER</x:f>
        <x:v>39600</x:v>
      </x:c>
      <x:c r="Q11852" s="268" t="n">
        <x:f>MIN(M11852,FARMER_HOURS)*FARMER_RATE+MAX(M11852-FARMER_HOURS,0)*TEMP_RATE</x:f>
        <x:v>198023.621661124</x:v>
      </x:c>
      <x:c r="R11852" s="268" t="n">
        <x:f>O11852-P11852-Q11852-FIXED_COST</x:f>
        <x:v>-24835.621661123994</x:v>
      </x:c>
      <x:c r="S11852" s="139" t="str">
        <x:f>IF(AND(L11852&lt;=TOTAL_BED_CAP,N11852&lt;=TEMP_WORKER_CAP),"YES","NO")</x:f>
        <x:v>NO</x:v>
      </x:c>
      <x:c r="T11852" s="139" t="n">
        <x:f>IF(S11852="YES",R11852,-1E+99)</x:f>
        <x:v>-1e+99</x:v>
      </x:c>
    </x:row>
    <x:row r="11853">
      <x:c r="A11853" s="139"/>
      <x:c r="B11853" s="139"/>
      <x:c r="C11853" s="139"/>
      <x:c r="D11853" s="139"/>
      <x:c r="E11853" s="139"/>
      <x:c r="F11853" s="139"/>
      <x:c r="G11853" s="139"/>
      <x:c r="H11853" s="139"/>
      <x:c r="I11853" s="266" t="n">
        <x:f>INT((ROW()-ROW($I$46))/((CARROT_CAP+1)*(MESCLUN_CAP+1)))</x:f>
        <x:v>18</x:v>
      </x:c>
      <x:c r="J11853" s="266" t="n">
        <x:f>MOD(INT((ROW()-ROW($I$46))/(MESCLUN_CAP+1)),CARROT_CAP+1)</x:f>
        <x:v>2</x:v>
      </x:c>
      <x:c r="K11853" s="266" t="n">
        <x:f>MOD(ROW()-ROW($I$46),MESCLUN_CAP+1)</x:f>
        <x:v>27</x:v>
      </x:c>
      <x:c r="L11853" s="266" t="n">
        <x:f>SUM(I11853:K11853)</x:f>
        <x:v>47</x:v>
      </x:c>
      <x:c r="M11853" s="267" t="n">
        <x:f>I11853*TOMATO_HOURS*WEEKS*(1+TOMATO_DIM)^I11853+J11853*CARROT_HOURS*WEEKS*(1+CARROT_DIM)^J11853+K11853*MESCLUN_HOURS*WEEKS*(1+MESCLUN_DIM)^K11853</x:f>
        <x:v>10769.294312200498</x:v>
      </x:c>
      <x:c r="N11853" s="267" t="n">
        <x:f>MAX(M11853-FARMER_HOURS,0)/TEMP_HOURS_PER_WORKER</x:f>
        <x:v>6.97867660569479</x:v>
      </x:c>
      <x:c r="O11853" s="268" t="n">
        <x:f>I11853*TOMATO_PRICE+J11853*CARROT_PRICE+K11853*MESCLUN_PRICE</x:f>
        <x:v>235488</x:v>
      </x:c>
      <x:c r="P11853" s="268" t="n">
        <x:f>I11853*TOMATO_FERTILIZER+J11853*CARROT_FERTILIZER+K11853*MESCLUN_FERTILIZER</x:f>
        <x:v>40480</x:v>
      </x:c>
      <x:c r="Q11853" s="268" t="n">
        <x:f>MIN(M11853,FARMER_HOURS)*FARMER_RATE+MAX(M11853-FARMER_HOURS,0)*TEMP_RATE</x:f>
        <x:v>199466.91514236975</x:v>
      </x:c>
      <x:c r="R11853" s="268" t="n">
        <x:f>O11853-P11853-Q11853-FIXED_COST</x:f>
        <x:v>-24458.915142369748</x:v>
      </x:c>
      <x:c r="S11853" s="139" t="str">
        <x:f>IF(AND(L11853&lt;=TOTAL_BED_CAP,N11853&lt;=TEMP_WORKER_CAP),"YES","NO")</x:f>
        <x:v>NO</x:v>
      </x:c>
      <x:c r="T11853" s="139" t="n">
        <x:f>IF(S11853="YES",R11853,-1E+99)</x:f>
        <x:v>-1e+99</x:v>
      </x:c>
    </x:row>
    <x:row r="11854">
      <x:c r="A11854" s="139"/>
      <x:c r="B11854" s="139"/>
      <x:c r="C11854" s="139"/>
      <x:c r="D11854" s="139"/>
      <x:c r="E11854" s="139"/>
      <x:c r="F11854" s="139"/>
      <x:c r="G11854" s="139"/>
      <x:c r="H11854" s="139"/>
      <x:c r="I11854" s="266" t="n">
        <x:f>INT((ROW()-ROW($I$46))/((CARROT_CAP+1)*(MESCLUN_CAP+1)))</x:f>
        <x:v>18</x:v>
      </x:c>
      <x:c r="J11854" s="266" t="n">
        <x:f>MOD(INT((ROW()-ROW($I$46))/(MESCLUN_CAP+1)),CARROT_CAP+1)</x:f>
        <x:v>2</x:v>
      </x:c>
      <x:c r="K11854" s="266" t="n">
        <x:f>MOD(ROW()-ROW($I$46),MESCLUN_CAP+1)</x:f>
        <x:v>28</x:v>
      </x:c>
      <x:c r="L11854" s="266" t="n">
        <x:f>SUM(I11854:K11854)</x:f>
        <x:v>48</x:v>
      </x:c>
      <x:c r="M11854" s="267" t="n">
        <x:f>I11854*TOMATO_HOURS*WEEKS*(1+TOMATO_DIM)^I11854+J11854*CARROT_HOURS*WEEKS*(1+CARROT_DIM)^J11854+K11854*MESCLUN_HOURS*WEEKS*(1+MESCLUN_DIM)^K11854</x:f>
        <x:v>10854.253850417652</x:v>
      </x:c>
      <x:c r="N11854" s="267" t="n">
        <x:f>MAX(M11854-FARMER_HOURS,0)/TEMP_HOURS_PER_WORKER</x:f>
        <x:v>7.0376762850122585</x:v>
      </x:c>
      <x:c r="O11854" s="268" t="n">
        <x:f>I11854*TOMATO_PRICE+J11854*CARROT_PRICE+K11854*MESCLUN_PRICE</x:f>
        <x:v>238188</x:v>
      </x:c>
      <x:c r="P11854" s="268" t="n">
        <x:f>I11854*TOMATO_FERTILIZER+J11854*CARROT_FERTILIZER+K11854*MESCLUN_FERTILIZER</x:f>
        <x:v>41360</x:v>
      </x:c>
      <x:c r="Q11854" s="268" t="n">
        <x:f>MIN(M11854,FARMER_HOURS)*FARMER_RATE+MAX(M11854-FARMER_HOURS,0)*TEMP_RATE</x:f>
        <x:v>200941.90712530646</x:v>
      </x:c>
      <x:c r="R11854" s="268" t="n">
        <x:f>O11854-P11854-Q11854-FIXED_COST</x:f>
        <x:v>-24113.90712530646</x:v>
      </x:c>
      <x:c r="S11854" s="139" t="str">
        <x:f>IF(AND(L11854&lt;=TOTAL_BED_CAP,N11854&lt;=TEMP_WORKER_CAP),"YES","NO")</x:f>
        <x:v>NO</x:v>
      </x:c>
      <x:c r="T11854" s="139" t="n">
        <x:f>IF(S11854="YES",R11854,-1E+99)</x:f>
        <x:v>-1e+99</x:v>
      </x:c>
    </x:row>
    <x:row r="11855">
      <x:c r="A11855" s="139"/>
      <x:c r="B11855" s="139"/>
      <x:c r="C11855" s="139"/>
      <x:c r="D11855" s="139"/>
      <x:c r="E11855" s="139"/>
      <x:c r="F11855" s="139"/>
      <x:c r="G11855" s="139"/>
      <x:c r="H11855" s="139"/>
      <x:c r="I11855" s="266" t="n">
        <x:f>INT((ROW()-ROW($I$46))/((CARROT_CAP+1)*(MESCLUN_CAP+1)))</x:f>
        <x:v>18</x:v>
      </x:c>
      <x:c r="J11855" s="266" t="n">
        <x:f>MOD(INT((ROW()-ROW($I$46))/(MESCLUN_CAP+1)),CARROT_CAP+1)</x:f>
        <x:v>2</x:v>
      </x:c>
      <x:c r="K11855" s="266" t="n">
        <x:f>MOD(ROW()-ROW($I$46),MESCLUN_CAP+1)</x:f>
        <x:v>29</x:v>
      </x:c>
      <x:c r="L11855" s="266" t="n">
        <x:f>SUM(I11855:K11855)</x:f>
        <x:v>49</x:v>
      </x:c>
      <x:c r="M11855" s="267" t="n">
        <x:f>I11855*TOMATO_HOURS*WEEKS*(1+TOMATO_DIM)^I11855+J11855*CARROT_HOURS*WEEKS*(1+CARROT_DIM)^J11855+K11855*MESCLUN_HOURS*WEEKS*(1+MESCLUN_DIM)^K11855</x:f>
        <x:v>10941.071878533305</x:v>
      </x:c>
      <x:c r="N11855" s="267" t="n">
        <x:f>MAX(M11855-FARMER_HOURS,0)/TEMP_HOURS_PER_WORKER</x:f>
        <x:v>7.097966582314795</x:v>
      </x:c>
      <x:c r="O11855" s="268" t="n">
        <x:f>I11855*TOMATO_PRICE+J11855*CARROT_PRICE+K11855*MESCLUN_PRICE</x:f>
        <x:v>240888</x:v>
      </x:c>
      <x:c r="P11855" s="268" t="n">
        <x:f>I11855*TOMATO_FERTILIZER+J11855*CARROT_FERTILIZER+K11855*MESCLUN_FERTILIZER</x:f>
        <x:v>42240</x:v>
      </x:c>
      <x:c r="Q11855" s="268" t="n">
        <x:f>MIN(M11855,FARMER_HOURS)*FARMER_RATE+MAX(M11855-FARMER_HOURS,0)*TEMP_RATE</x:f>
        <x:v>202449.16455786987</x:v>
      </x:c>
      <x:c r="R11855" s="268" t="n">
        <x:f>O11855-P11855-Q11855-FIXED_COST</x:f>
        <x:v>-23801.164557869866</x:v>
      </x:c>
      <x:c r="S11855" s="139" t="str">
        <x:f>IF(AND(L11855&lt;=TOTAL_BED_CAP,N11855&lt;=TEMP_WORKER_CAP),"YES","NO")</x:f>
        <x:v>NO</x:v>
      </x:c>
      <x:c r="T11855" s="139" t="n">
        <x:f>IF(S11855="YES",R11855,-1E+99)</x:f>
        <x:v>-1e+99</x:v>
      </x:c>
    </x:row>
    <x:row r="11856">
      <x:c r="A11856" s="139"/>
      <x:c r="B11856" s="139"/>
      <x:c r="C11856" s="139"/>
      <x:c r="D11856" s="139"/>
      <x:c r="E11856" s="139"/>
      <x:c r="F11856" s="139"/>
      <x:c r="G11856" s="139"/>
      <x:c r="H11856" s="139"/>
      <x:c r="I11856" s="266" t="n">
        <x:f>INT((ROW()-ROW($I$46))/((CARROT_CAP+1)*(MESCLUN_CAP+1)))</x:f>
        <x:v>18</x:v>
      </x:c>
      <x:c r="J11856" s="266" t="n">
        <x:f>MOD(INT((ROW()-ROW($I$46))/(MESCLUN_CAP+1)),CARROT_CAP+1)</x:f>
        <x:v>2</x:v>
      </x:c>
      <x:c r="K11856" s="266" t="n">
        <x:f>MOD(ROW()-ROW($I$46),MESCLUN_CAP+1)</x:f>
        <x:v>30</x:v>
      </x:c>
      <x:c r="L11856" s="266" t="n">
        <x:f>SUM(I11856:K11856)</x:f>
        <x:v>50</x:v>
      </x:c>
      <x:c r="M11856" s="267" t="n">
        <x:f>I11856*TOMATO_HOURS*WEEKS*(1+TOMATO_DIM)^I11856+J11856*CARROT_HOURS*WEEKS*(1+CARROT_DIM)^J11856+K11856*MESCLUN_HOURS*WEEKS*(1+MESCLUN_DIM)^K11856</x:f>
        <x:v>11029.781583867076</x:v>
      </x:c>
      <x:c r="N11856" s="267" t="n">
        <x:f>MAX(M11856-FARMER_HOURS,0)/TEMP_HOURS_PER_WORKER</x:f>
        <x:v>7.159570544352136</x:v>
      </x:c>
      <x:c r="O11856" s="268" t="n">
        <x:f>I11856*TOMATO_PRICE+J11856*CARROT_PRICE+K11856*MESCLUN_PRICE</x:f>
        <x:v>243588</x:v>
      </x:c>
      <x:c r="P11856" s="268" t="n">
        <x:f>I11856*TOMATO_FERTILIZER+J11856*CARROT_FERTILIZER+K11856*MESCLUN_FERTILIZER</x:f>
        <x:v>43120</x:v>
      </x:c>
      <x:c r="Q11856" s="268" t="n">
        <x:f>MIN(M11856,FARMER_HOURS)*FARMER_RATE+MAX(M11856-FARMER_HOURS,0)*TEMP_RATE</x:f>
        <x:v>203989.2636088034</x:v>
      </x:c>
      <x:c r="R11856" s="268" t="n">
        <x:f>O11856-P11856-Q11856-FIXED_COST</x:f>
        <x:v>-23521.26360880339</x:v>
      </x:c>
      <x:c r="S11856" s="139" t="str">
        <x:f>IF(AND(L11856&lt;=TOTAL_BED_CAP,N11856&lt;=TEMP_WORKER_CAP),"YES","NO")</x:f>
        <x:v>NO</x:v>
      </x:c>
      <x:c r="T11856" s="139" t="n">
        <x:f>IF(S11856="YES",R11856,-1E+99)</x:f>
        <x:v>-1e+99</x:v>
      </x:c>
    </x:row>
    <x:row r="11857">
      <x:c r="A11857" s="139"/>
      <x:c r="B11857" s="139"/>
      <x:c r="C11857" s="139"/>
      <x:c r="D11857" s="139"/>
      <x:c r="E11857" s="139"/>
      <x:c r="F11857" s="139"/>
      <x:c r="G11857" s="139"/>
      <x:c r="H11857" s="139"/>
      <x:c r="I11857" s="266" t="n">
        <x:f>INT((ROW()-ROW($I$46))/((CARROT_CAP+1)*(MESCLUN_CAP+1)))</x:f>
        <x:v>18</x:v>
      </x:c>
      <x:c r="J11857" s="266" t="n">
        <x:f>MOD(INT((ROW()-ROW($I$46))/(MESCLUN_CAP+1)),CARROT_CAP+1)</x:f>
        <x:v>3</x:v>
      </x:c>
      <x:c r="K11857" s="266" t="n">
        <x:f>MOD(ROW()-ROW($I$46),MESCLUN_CAP+1)</x:f>
        <x:v>0</x:v>
      </x:c>
      <x:c r="L11857" s="266" t="n">
        <x:f>SUM(I11857:K11857)</x:f>
        <x:v>21</x:v>
      </x:c>
      <x:c r="M11857" s="267" t="n">
        <x:f>I11857*TOMATO_HOURS*WEEKS*(1+TOMATO_DIM)^I11857+J11857*CARROT_HOURS*WEEKS*(1+CARROT_DIM)^J11857+K11857*MESCLUN_HOURS*WEEKS*(1+MESCLUN_DIM)^K11857</x:f>
        <x:v>9103.986204107428</x:v>
      </x:c>
      <x:c r="N11857" s="267" t="n">
        <x:f>MAX(M11857-FARMER_HOURS,0)/TEMP_HOURS_PER_WORKER</x:f>
        <x:v>5.822212641741269</x:v>
      </x:c>
      <x:c r="O11857" s="268" t="n">
        <x:f>I11857*TOMATO_PRICE+J11857*CARROT_PRICE+K11857*MESCLUN_PRICE</x:f>
        <x:v>164682</x:v>
      </x:c>
      <x:c r="P11857" s="268" t="n">
        <x:f>I11857*TOMATO_FERTILIZER+J11857*CARROT_FERTILIZER+K11857*MESCLUN_FERTILIZER</x:f>
        <x:v>17160</x:v>
      </x:c>
      <x:c r="Q11857" s="268" t="n">
        <x:f>MIN(M11857,FARMER_HOURS)*FARMER_RATE+MAX(M11857-FARMER_HOURS,0)*TEMP_RATE</x:f>
        <x:v>170555.31604353173</x:v>
      </x:c>
      <x:c r="R11857" s="268" t="n">
        <x:f>O11857-P11857-Q11857-FIXED_COST</x:f>
        <x:v>-43033.316043531726</x:v>
      </x:c>
      <x:c r="S11857" s="139" t="str">
        <x:f>IF(AND(L11857&lt;=TOTAL_BED_CAP,N11857&lt;=TEMP_WORKER_CAP),"YES","NO")</x:f>
        <x:v>NO</x:v>
      </x:c>
      <x:c r="T11857" s="139" t="n">
        <x:f>IF(S11857="YES",R11857,-1E+99)</x:f>
        <x:v>-1e+99</x:v>
      </x:c>
    </x:row>
    <x:row r="11858">
      <x:c r="A11858" s="139"/>
      <x:c r="B11858" s="139"/>
      <x:c r="C11858" s="139"/>
      <x:c r="D11858" s="139"/>
      <x:c r="E11858" s="139"/>
      <x:c r="F11858" s="139"/>
      <x:c r="G11858" s="139"/>
      <x:c r="H11858" s="139"/>
      <x:c r="I11858" s="266" t="n">
        <x:f>INT((ROW()-ROW($I$46))/((CARROT_CAP+1)*(MESCLUN_CAP+1)))</x:f>
        <x:v>18</x:v>
      </x:c>
      <x:c r="J11858" s="266" t="n">
        <x:f>MOD(INT((ROW()-ROW($I$46))/(MESCLUN_CAP+1)),CARROT_CAP+1)</x:f>
        <x:v>3</x:v>
      </x:c>
      <x:c r="K11858" s="266" t="n">
        <x:f>MOD(ROW()-ROW($I$46),MESCLUN_CAP+1)</x:f>
        <x:v>1</x:v>
      </x:c>
      <x:c r="L11858" s="266" t="n">
        <x:f>SUM(I11858:K11858)</x:f>
        <x:v>22</x:v>
      </x:c>
      <x:c r="M11858" s="267" t="n">
        <x:f>I11858*TOMATO_HOURS*WEEKS*(1+TOMATO_DIM)^I11858+J11858*CARROT_HOURS*WEEKS*(1+CARROT_DIM)^J11858+K11858*MESCLUN_HOURS*WEEKS*(1+MESCLUN_DIM)^K11858</x:f>
        <x:v>9149.548704107428</x:v>
      </x:c>
      <x:c r="N11858" s="267" t="n">
        <x:f>MAX(M11858-FARMER_HOURS,0)/TEMP_HOURS_PER_WORKER</x:f>
        <x:v>5.85385326674127</x:v>
      </x:c>
      <x:c r="O11858" s="268" t="n">
        <x:f>I11858*TOMATO_PRICE+J11858*CARROT_PRICE+K11858*MESCLUN_PRICE</x:f>
        <x:v>167382</x:v>
      </x:c>
      <x:c r="P11858" s="268" t="n">
        <x:f>I11858*TOMATO_FERTILIZER+J11858*CARROT_FERTILIZER+K11858*MESCLUN_FERTILIZER</x:f>
        <x:v>18040</x:v>
      </x:c>
      <x:c r="Q11858" s="268" t="n">
        <x:f>MIN(M11858,FARMER_HOURS)*FARMER_RATE+MAX(M11858-FARMER_HOURS,0)*TEMP_RATE</x:f>
        <x:v>171346.33166853173</x:v>
      </x:c>
      <x:c r="R11858" s="268" t="n">
        <x:f>O11858-P11858-Q11858-FIXED_COST</x:f>
        <x:v>-42004.331668531726</x:v>
      </x:c>
      <x:c r="S11858" s="139" t="str">
        <x:f>IF(AND(L11858&lt;=TOTAL_BED_CAP,N11858&lt;=TEMP_WORKER_CAP),"YES","NO")</x:f>
        <x:v>NO</x:v>
      </x:c>
      <x:c r="T11858" s="139" t="n">
        <x:f>IF(S11858="YES",R11858,-1E+99)</x:f>
        <x:v>-1e+99</x:v>
      </x:c>
    </x:row>
    <x:row r="11859">
      <x:c r="A11859" s="139"/>
      <x:c r="B11859" s="139"/>
      <x:c r="C11859" s="139"/>
      <x:c r="D11859" s="139"/>
      <x:c r="E11859" s="139"/>
      <x:c r="F11859" s="139"/>
      <x:c r="G11859" s="139"/>
      <x:c r="H11859" s="139"/>
      <x:c r="I11859" s="266" t="n">
        <x:f>INT((ROW()-ROW($I$46))/((CARROT_CAP+1)*(MESCLUN_CAP+1)))</x:f>
        <x:v>18</x:v>
      </x:c>
      <x:c r="J11859" s="266" t="n">
        <x:f>MOD(INT((ROW()-ROW($I$46))/(MESCLUN_CAP+1)),CARROT_CAP+1)</x:f>
        <x:v>3</x:v>
      </x:c>
      <x:c r="K11859" s="266" t="n">
        <x:f>MOD(ROW()-ROW($I$46),MESCLUN_CAP+1)</x:f>
        <x:v>2</x:v>
      </x:c>
      <x:c r="L11859" s="266" t="n">
        <x:f>SUM(I11859:K11859)</x:f>
        <x:v>23</x:v>
      </x:c>
      <x:c r="M11859" s="267" t="n">
        <x:f>I11859*TOMATO_HOURS*WEEKS*(1+TOMATO_DIM)^I11859+J11859*CARROT_HOURS*WEEKS*(1+CARROT_DIM)^J11859+K11859*MESCLUN_HOURS*WEEKS*(1+MESCLUN_DIM)^K11859</x:f>
        <x:v>9196.250266607429</x:v>
      </x:c>
      <x:c r="N11859" s="267" t="n">
        <x:f>MAX(M11859-FARMER_HOURS,0)/TEMP_HOURS_PER_WORKER</x:f>
        <x:v>5.88628490736627</x:v>
      </x:c>
      <x:c r="O11859" s="268" t="n">
        <x:f>I11859*TOMATO_PRICE+J11859*CARROT_PRICE+K11859*MESCLUN_PRICE</x:f>
        <x:v>170082</x:v>
      </x:c>
      <x:c r="P11859" s="268" t="n">
        <x:f>I11859*TOMATO_FERTILIZER+J11859*CARROT_FERTILIZER+K11859*MESCLUN_FERTILIZER</x:f>
        <x:v>18920</x:v>
      </x:c>
      <x:c r="Q11859" s="268" t="n">
        <x:f>MIN(M11859,FARMER_HOURS)*FARMER_RATE+MAX(M11859-FARMER_HOURS,0)*TEMP_RATE</x:f>
        <x:v>172157.12268415675</x:v>
      </x:c>
      <x:c r="R11859" s="268" t="n">
        <x:f>O11859-P11859-Q11859-FIXED_COST</x:f>
        <x:v>-40995.122684156755</x:v>
      </x:c>
      <x:c r="S11859" s="139" t="str">
        <x:f>IF(AND(L11859&lt;=TOTAL_BED_CAP,N11859&lt;=TEMP_WORKER_CAP),"YES","NO")</x:f>
        <x:v>NO</x:v>
      </x:c>
      <x:c r="T11859" s="139" t="n">
        <x:f>IF(S11859="YES",R11859,-1E+99)</x:f>
        <x:v>-1e+99</x:v>
      </x:c>
    </x:row>
    <x:row r="11860">
      <x:c r="A11860" s="139"/>
      <x:c r="B11860" s="139"/>
      <x:c r="C11860" s="139"/>
      <x:c r="D11860" s="139"/>
      <x:c r="E11860" s="139"/>
      <x:c r="F11860" s="139"/>
      <x:c r="G11860" s="139"/>
      <x:c r="H11860" s="139"/>
      <x:c r="I11860" s="266" t="n">
        <x:f>INT((ROW()-ROW($I$46))/((CARROT_CAP+1)*(MESCLUN_CAP+1)))</x:f>
        <x:v>18</x:v>
      </x:c>
      <x:c r="J11860" s="266" t="n">
        <x:f>MOD(INT((ROW()-ROW($I$46))/(MESCLUN_CAP+1)),CARROT_CAP+1)</x:f>
        <x:v>3</x:v>
      </x:c>
      <x:c r="K11860" s="266" t="n">
        <x:f>MOD(ROW()-ROW($I$46),MESCLUN_CAP+1)</x:f>
        <x:v>3</x:v>
      </x:c>
      <x:c r="L11860" s="266" t="n">
        <x:f>SUM(I11860:K11860)</x:f>
        <x:v>24</x:v>
      </x:c>
      <x:c r="M11860" s="267" t="n">
        <x:f>I11860*TOMATO_HOURS*WEEKS*(1+TOMATO_DIM)^I11860+J11860*CARROT_HOURS*WEEKS*(1+CARROT_DIM)^J11860+K11860*MESCLUN_HOURS*WEEKS*(1+MESCLUN_DIM)^K11860</x:f>
        <x:v>9244.112249029304</x:v>
      </x:c>
      <x:c r="N11860" s="267" t="n">
        <x:f>MAX(M11860-FARMER_HOURS,0)/TEMP_HOURS_PER_WORKER</x:f>
        <x:v>5.919522395159238</x:v>
      </x:c>
      <x:c r="O11860" s="268" t="n">
        <x:f>I11860*TOMATO_PRICE+J11860*CARROT_PRICE+K11860*MESCLUN_PRICE</x:f>
        <x:v>172782</x:v>
      </x:c>
      <x:c r="P11860" s="268" t="n">
        <x:f>I11860*TOMATO_FERTILIZER+J11860*CARROT_FERTILIZER+K11860*MESCLUN_FERTILIZER</x:f>
        <x:v>19800</x:v>
      </x:c>
      <x:c r="Q11860" s="268" t="n">
        <x:f>MIN(M11860,FARMER_HOURS)*FARMER_RATE+MAX(M11860-FARMER_HOURS,0)*TEMP_RATE</x:f>
        <x:v>172988.05987898097</x:v>
      </x:c>
      <x:c r="R11860" s="268" t="n">
        <x:f>O11860-P11860-Q11860-FIXED_COST</x:f>
        <x:v>-40006.059878980974</x:v>
      </x:c>
      <x:c r="S11860" s="139" t="str">
        <x:f>IF(AND(L11860&lt;=TOTAL_BED_CAP,N11860&lt;=TEMP_WORKER_CAP),"YES","NO")</x:f>
        <x:v>NO</x:v>
      </x:c>
      <x:c r="T11860" s="139" t="n">
        <x:f>IF(S11860="YES",R11860,-1E+99)</x:f>
        <x:v>-1e+99</x:v>
      </x:c>
    </x:row>
    <x:row r="11861">
      <x:c r="A11861" s="139"/>
      <x:c r="B11861" s="139"/>
      <x:c r="C11861" s="139"/>
      <x:c r="D11861" s="139"/>
      <x:c r="E11861" s="139"/>
      <x:c r="F11861" s="139"/>
      <x:c r="G11861" s="139"/>
      <x:c r="H11861" s="139"/>
      <x:c r="I11861" s="266" t="n">
        <x:f>INT((ROW()-ROW($I$46))/((CARROT_CAP+1)*(MESCLUN_CAP+1)))</x:f>
        <x:v>18</x:v>
      </x:c>
      <x:c r="J11861" s="266" t="n">
        <x:f>MOD(INT((ROW()-ROW($I$46))/(MESCLUN_CAP+1)),CARROT_CAP+1)</x:f>
        <x:v>3</x:v>
      </x:c>
      <x:c r="K11861" s="266" t="n">
        <x:f>MOD(ROW()-ROW($I$46),MESCLUN_CAP+1)</x:f>
        <x:v>4</x:v>
      </x:c>
      <x:c r="L11861" s="266" t="n">
        <x:f>SUM(I11861:K11861)</x:f>
        <x:v>25</x:v>
      </x:c>
      <x:c r="M11861" s="267" t="n">
        <x:f>I11861*TOMATO_HOURS*WEEKS*(1+TOMATO_DIM)^I11861+J11861*CARROT_HOURS*WEEKS*(1+CARROT_DIM)^J11861+K11861*MESCLUN_HOURS*WEEKS*(1+MESCLUN_DIM)^K11861</x:f>
        <x:v>9293.15636475196</x:v>
      </x:c>
      <x:c r="N11861" s="267" t="n">
        <x:f>MAX(M11861-FARMER_HOURS,0)/TEMP_HOURS_PER_WORKER</x:f>
        <x:v>5.953580808855528</x:v>
      </x:c>
      <x:c r="O11861" s="268" t="n">
        <x:f>I11861*TOMATO_PRICE+J11861*CARROT_PRICE+K11861*MESCLUN_PRICE</x:f>
        <x:v>175482</x:v>
      </x:c>
      <x:c r="P11861" s="268" t="n">
        <x:f>I11861*TOMATO_FERTILIZER+J11861*CARROT_FERTILIZER+K11861*MESCLUN_FERTILIZER</x:f>
        <x:v>20680</x:v>
      </x:c>
      <x:c r="Q11861" s="268" t="n">
        <x:f>MIN(M11861,FARMER_HOURS)*FARMER_RATE+MAX(M11861-FARMER_HOURS,0)*TEMP_RATE</x:f>
        <x:v>173839.5202213882</x:v>
      </x:c>
      <x:c r="R11861" s="268" t="n">
        <x:f>O11861-P11861-Q11861-FIXED_COST</x:f>
        <x:v>-39037.5202213882</x:v>
      </x:c>
      <x:c r="S11861" s="139" t="str">
        <x:f>IF(AND(L11861&lt;=TOTAL_BED_CAP,N11861&lt;=TEMP_WORKER_CAP),"YES","NO")</x:f>
        <x:v>NO</x:v>
      </x:c>
      <x:c r="T11861" s="139" t="n">
        <x:f>IF(S11861="YES",R11861,-1E+99)</x:f>
        <x:v>-1e+99</x:v>
      </x:c>
    </x:row>
    <x:row r="11862">
      <x:c r="A11862" s="139"/>
      <x:c r="B11862" s="139"/>
      <x:c r="C11862" s="139"/>
      <x:c r="D11862" s="139"/>
      <x:c r="E11862" s="139"/>
      <x:c r="F11862" s="139"/>
      <x:c r="G11862" s="139"/>
      <x:c r="H11862" s="139"/>
      <x:c r="I11862" s="266" t="n">
        <x:f>INT((ROW()-ROW($I$46))/((CARROT_CAP+1)*(MESCLUN_CAP+1)))</x:f>
        <x:v>18</x:v>
      </x:c>
      <x:c r="J11862" s="266" t="n">
        <x:f>MOD(INT((ROW()-ROW($I$46))/(MESCLUN_CAP+1)),CARROT_CAP+1)</x:f>
        <x:v>3</x:v>
      </x:c>
      <x:c r="K11862" s="266" t="n">
        <x:f>MOD(ROW()-ROW($I$46),MESCLUN_CAP+1)</x:f>
        <x:v>5</x:v>
      </x:c>
      <x:c r="L11862" s="266" t="n">
        <x:f>SUM(I11862:K11862)</x:f>
        <x:v>26</x:v>
      </x:c>
      <x:c r="M11862" s="267" t="n">
        <x:f>I11862*TOMATO_HOURS*WEEKS*(1+TOMATO_DIM)^I11862+J11862*CARROT_HOURS*WEEKS*(1+CARROT_DIM)^J11862+K11862*MESCLUN_HOURS*WEEKS*(1+MESCLUN_DIM)^K11862</x:f>
        <x:v>9343.404688673163</x:v>
      </x:c>
      <x:c r="N11862" s="267" t="n">
        <x:f>MAX(M11862-FARMER_HOURS,0)/TEMP_HOURS_PER_WORKER</x:f>
        <x:v>5.9884754782452525</x:v>
      </x:c>
      <x:c r="O11862" s="268" t="n">
        <x:f>I11862*TOMATO_PRICE+J11862*CARROT_PRICE+K11862*MESCLUN_PRICE</x:f>
        <x:v>178182</x:v>
      </x:c>
      <x:c r="P11862" s="268" t="n">
        <x:f>I11862*TOMATO_FERTILIZER+J11862*CARROT_FERTILIZER+K11862*MESCLUN_FERTILIZER</x:f>
        <x:v>21560</x:v>
      </x:c>
      <x:c r="Q11862" s="268" t="n">
        <x:f>MIN(M11862,FARMER_HOURS)*FARMER_RATE+MAX(M11862-FARMER_HOURS,0)*TEMP_RATE</x:f>
        <x:v>174711.8869561313</x:v>
      </x:c>
      <x:c r="R11862" s="268" t="n">
        <x:f>O11862-P11862-Q11862-FIXED_COST</x:f>
        <x:v>-38089.88695613129</x:v>
      </x:c>
      <x:c r="S11862" s="139" t="str">
        <x:f>IF(AND(L11862&lt;=TOTAL_BED_CAP,N11862&lt;=TEMP_WORKER_CAP),"YES","NO")</x:f>
        <x:v>NO</x:v>
      </x:c>
      <x:c r="T11862" s="139" t="n">
        <x:f>IF(S11862="YES",R11862,-1E+99)</x:f>
        <x:v>-1e+99</x:v>
      </x:c>
    </x:row>
    <x:row r="11863">
      <x:c r="A11863" s="139"/>
      <x:c r="B11863" s="139"/>
      <x:c r="C11863" s="139"/>
      <x:c r="D11863" s="139"/>
      <x:c r="E11863" s="139"/>
      <x:c r="F11863" s="139"/>
      <x:c r="G11863" s="139"/>
      <x:c r="H11863" s="139"/>
      <x:c r="I11863" s="266" t="n">
        <x:f>INT((ROW()-ROW($I$46))/((CARROT_CAP+1)*(MESCLUN_CAP+1)))</x:f>
        <x:v>18</x:v>
      </x:c>
      <x:c r="J11863" s="266" t="n">
        <x:f>MOD(INT((ROW()-ROW($I$46))/(MESCLUN_CAP+1)),CARROT_CAP+1)</x:f>
        <x:v>3</x:v>
      </x:c>
      <x:c r="K11863" s="266" t="n">
        <x:f>MOD(ROW()-ROW($I$46),MESCLUN_CAP+1)</x:f>
        <x:v>6</x:v>
      </x:c>
      <x:c r="L11863" s="266" t="n">
        <x:f>SUM(I11863:K11863)</x:f>
        <x:v>27</x:v>
      </x:c>
      <x:c r="M11863" s="267" t="n">
        <x:f>I11863*TOMATO_HOURS*WEEKS*(1+TOMATO_DIM)^I11863+J11863*CARROT_HOURS*WEEKS*(1+CARROT_DIM)^J11863+K11863*MESCLUN_HOURS*WEEKS*(1+MESCLUN_DIM)^K11863</x:f>
        <x:v>9394.879662854797</x:v>
      </x:c>
      <x:c r="N11863" s="267" t="n">
        <x:f>MAX(M11863-FARMER_HOURS,0)/TEMP_HOURS_PER_WORKER</x:f>
        <x:v>6.024221988093609</x:v>
      </x:c>
      <x:c r="O11863" s="268" t="n">
        <x:f>I11863*TOMATO_PRICE+J11863*CARROT_PRICE+K11863*MESCLUN_PRICE</x:f>
        <x:v>180882</x:v>
      </x:c>
      <x:c r="P11863" s="268" t="n">
        <x:f>I11863*TOMATO_FERTILIZER+J11863*CARROT_FERTILIZER+K11863*MESCLUN_FERTILIZER</x:f>
        <x:v>22440</x:v>
      </x:c>
      <x:c r="Q11863" s="268" t="n">
        <x:f>MIN(M11863,FARMER_HOURS)*FARMER_RATE+MAX(M11863-FARMER_HOURS,0)*TEMP_RATE</x:f>
        <x:v>175605.5497023402</x:v>
      </x:c>
      <x:c r="R11863" s="268" t="n">
        <x:f>O11863-P11863-Q11863-FIXED_COST</x:f>
        <x:v>-37163.54970234021</x:v>
      </x:c>
      <x:c r="S11863" s="139" t="str">
        <x:f>IF(AND(L11863&lt;=TOTAL_BED_CAP,N11863&lt;=TEMP_WORKER_CAP),"YES","NO")</x:f>
        <x:v>NO</x:v>
      </x:c>
      <x:c r="T11863" s="139" t="n">
        <x:f>IF(S11863="YES",R11863,-1E+99)</x:f>
        <x:v>-1e+99</x:v>
      </x:c>
    </x:row>
    <x:row r="11864">
      <x:c r="A11864" s="139"/>
      <x:c r="B11864" s="139"/>
      <x:c r="C11864" s="139"/>
      <x:c r="D11864" s="139"/>
      <x:c r="E11864" s="139"/>
      <x:c r="F11864" s="139"/>
      <x:c r="G11864" s="139"/>
      <x:c r="H11864" s="139"/>
      <x:c r="I11864" s="266" t="n">
        <x:f>INT((ROW()-ROW($I$46))/((CARROT_CAP+1)*(MESCLUN_CAP+1)))</x:f>
        <x:v>18</x:v>
      </x:c>
      <x:c r="J11864" s="266" t="n">
        <x:f>MOD(INT((ROW()-ROW($I$46))/(MESCLUN_CAP+1)),CARROT_CAP+1)</x:f>
        <x:v>3</x:v>
      </x:c>
      <x:c r="K11864" s="266" t="n">
        <x:f>MOD(ROW()-ROW($I$46),MESCLUN_CAP+1)</x:f>
        <x:v>7</x:v>
      </x:c>
      <x:c r="L11864" s="266" t="n">
        <x:f>SUM(I11864:K11864)</x:f>
        <x:v>28</x:v>
      </x:c>
      <x:c r="M11864" s="267" t="n">
        <x:f>I11864*TOMATO_HOURS*WEEKS*(1+TOMATO_DIM)^I11864+J11864*CARROT_HOURS*WEEKS*(1+CARROT_DIM)^J11864+K11864*MESCLUN_HOURS*WEEKS*(1+MESCLUN_DIM)^K11864</x:f>
        <x:v>9447.604102252757</x:v>
      </x:c>
      <x:c r="N11864" s="267" t="n">
        <x:f>MAX(M11864-FARMER_HOURS,0)/TEMP_HOURS_PER_WORKER</x:f>
        <x:v>6.06083618211997</x:v>
      </x:c>
      <x:c r="O11864" s="268" t="n">
        <x:f>I11864*TOMATO_PRICE+J11864*CARROT_PRICE+K11864*MESCLUN_PRICE</x:f>
        <x:v>183582</x:v>
      </x:c>
      <x:c r="P11864" s="268" t="n">
        <x:f>I11864*TOMATO_FERTILIZER+J11864*CARROT_FERTILIZER+K11864*MESCLUN_FERTILIZER</x:f>
        <x:v>23320</x:v>
      </x:c>
      <x:c r="Q11864" s="268" t="n">
        <x:f>MIN(M11864,FARMER_HOURS)*FARMER_RATE+MAX(M11864-FARMER_HOURS,0)*TEMP_RATE</x:f>
        <x:v>176520.90455299924</x:v>
      </x:c>
      <x:c r="R11864" s="268" t="n">
        <x:f>O11864-P11864-Q11864-FIXED_COST</x:f>
        <x:v>-36258.90455299924</x:v>
      </x:c>
      <x:c r="S11864" s="139" t="str">
        <x:f>IF(AND(L11864&lt;=TOTAL_BED_CAP,N11864&lt;=TEMP_WORKER_CAP),"YES","NO")</x:f>
        <x:v>NO</x:v>
      </x:c>
      <x:c r="T11864" s="139" t="n">
        <x:f>IF(S11864="YES",R11864,-1E+99)</x:f>
        <x:v>-1e+99</x:v>
      </x:c>
    </x:row>
    <x:row r="11865">
      <x:c r="A11865" s="139"/>
      <x:c r="B11865" s="139"/>
      <x:c r="C11865" s="139"/>
      <x:c r="D11865" s="139"/>
      <x:c r="E11865" s="139"/>
      <x:c r="F11865" s="139"/>
      <x:c r="G11865" s="139"/>
      <x:c r="H11865" s="139"/>
      <x:c r="I11865" s="266" t="n">
        <x:f>INT((ROW()-ROW($I$46))/((CARROT_CAP+1)*(MESCLUN_CAP+1)))</x:f>
        <x:v>18</x:v>
      </x:c>
      <x:c r="J11865" s="266" t="n">
        <x:f>MOD(INT((ROW()-ROW($I$46))/(MESCLUN_CAP+1)),CARROT_CAP+1)</x:f>
        <x:v>3</x:v>
      </x:c>
      <x:c r="K11865" s="266" t="n">
        <x:f>MOD(ROW()-ROW($I$46),MESCLUN_CAP+1)</x:f>
        <x:v>8</x:v>
      </x:c>
      <x:c r="L11865" s="266" t="n">
        <x:f>SUM(I11865:K11865)</x:f>
        <x:v>29</x:v>
      </x:c>
      <x:c r="M11865" s="267" t="n">
        <x:f>I11865*TOMATO_HOURS*WEEKS*(1+TOMATO_DIM)^I11865+J11865*CARROT_HOURS*WEEKS*(1+CARROT_DIM)^J11865+K11865*MESCLUN_HOURS*WEEKS*(1+MESCLUN_DIM)^K11865</x:f>
        <x:v>9501.601200532737</x:v>
      </x:c>
      <x:c r="N11865" s="267" t="n">
        <x:f>MAX(M11865-FARMER_HOURS,0)/TEMP_HOURS_PER_WORKER</x:f>
        <x:v>6.098334167036623</x:v>
      </x:c>
      <x:c r="O11865" s="268" t="n">
        <x:f>I11865*TOMATO_PRICE+J11865*CARROT_PRICE+K11865*MESCLUN_PRICE</x:f>
        <x:v>186282</x:v>
      </x:c>
      <x:c r="P11865" s="268" t="n">
        <x:f>I11865*TOMATO_FERTILIZER+J11865*CARROT_FERTILIZER+K11865*MESCLUN_FERTILIZER</x:f>
        <x:v>24200</x:v>
      </x:c>
      <x:c r="Q11865" s="268" t="n">
        <x:f>MIN(M11865,FARMER_HOURS)*FARMER_RATE+MAX(M11865-FARMER_HOURS,0)*TEMP_RATE</x:f>
        <x:v>177458.3541759156</x:v>
      </x:c>
      <x:c r="R11865" s="268" t="n">
        <x:f>O11865-P11865-Q11865-FIXED_COST</x:f>
        <x:v>-35376.35417591559</x:v>
      </x:c>
      <x:c r="S11865" s="139" t="str">
        <x:f>IF(AND(L11865&lt;=TOTAL_BED_CAP,N11865&lt;=TEMP_WORKER_CAP),"YES","NO")</x:f>
        <x:v>NO</x:v>
      </x:c>
      <x:c r="T11865" s="139" t="n">
        <x:f>IF(S11865="YES",R11865,-1E+99)</x:f>
        <x:v>-1e+99</x:v>
      </x:c>
    </x:row>
    <x:row r="11866">
      <x:c r="A11866" s="139"/>
      <x:c r="B11866" s="139"/>
      <x:c r="C11866" s="139"/>
      <x:c r="D11866" s="139"/>
      <x:c r="E11866" s="139"/>
      <x:c r="F11866" s="139"/>
      <x:c r="G11866" s="139"/>
      <x:c r="H11866" s="139"/>
      <x:c r="I11866" s="266" t="n">
        <x:f>INT((ROW()-ROW($I$46))/((CARROT_CAP+1)*(MESCLUN_CAP+1)))</x:f>
        <x:v>18</x:v>
      </x:c>
      <x:c r="J11866" s="266" t="n">
        <x:f>MOD(INT((ROW()-ROW($I$46))/(MESCLUN_CAP+1)),CARROT_CAP+1)</x:f>
        <x:v>3</x:v>
      </x:c>
      <x:c r="K11866" s="266" t="n">
        <x:f>MOD(ROW()-ROW($I$46),MESCLUN_CAP+1)</x:f>
        <x:v>9</x:v>
      </x:c>
      <x:c r="L11866" s="266" t="n">
        <x:f>SUM(I11866:K11866)</x:f>
        <x:v>30</x:v>
      </x:c>
      <x:c r="M11866" s="267" t="n">
        <x:f>I11866*TOMATO_HOURS*WEEKS*(1+TOMATO_DIM)^I11866+J11866*CARROT_HOURS*WEEKS*(1+CARROT_DIM)^J11866+K11866*MESCLUN_HOURS*WEEKS*(1+MESCLUN_DIM)^K11866</x:f>
        <x:v>9556.894535973131</x:v>
      </x:c>
      <x:c r="N11866" s="267" t="n">
        <x:f>MAX(M11866-FARMER_HOURS,0)/TEMP_HOURS_PER_WORKER</x:f>
        <x:v>6.136732316648008</x:v>
      </x:c>
      <x:c r="O11866" s="268" t="n">
        <x:f>I11866*TOMATO_PRICE+J11866*CARROT_PRICE+K11866*MESCLUN_PRICE</x:f>
        <x:v>188982</x:v>
      </x:c>
      <x:c r="P11866" s="268" t="n">
        <x:f>I11866*TOMATO_FERTILIZER+J11866*CARROT_FERTILIZER+K11866*MESCLUN_FERTILIZER</x:f>
        <x:v>25080</x:v>
      </x:c>
      <x:c r="Q11866" s="268" t="n">
        <x:f>MIN(M11866,FARMER_HOURS)*FARMER_RATE+MAX(M11866-FARMER_HOURS,0)*TEMP_RATE</x:f>
        <x:v>178418.3079162002</x:v>
      </x:c>
      <x:c r="R11866" s="268" t="n">
        <x:f>O11866-P11866-Q11866-FIXED_COST</x:f>
        <x:v>-34516.307916200196</x:v>
      </x:c>
      <x:c r="S11866" s="139" t="str">
        <x:f>IF(AND(L11866&lt;=TOTAL_BED_CAP,N11866&lt;=TEMP_WORKER_CAP),"YES","NO")</x:f>
        <x:v>NO</x:v>
      </x:c>
      <x:c r="T11866" s="139" t="n">
        <x:f>IF(S11866="YES",R11866,-1E+99)</x:f>
        <x:v>-1e+99</x:v>
      </x:c>
    </x:row>
    <x:row r="11867">
      <x:c r="A11867" s="139"/>
      <x:c r="B11867" s="139"/>
      <x:c r="C11867" s="139"/>
      <x:c r="D11867" s="139"/>
      <x:c r="E11867" s="139"/>
      <x:c r="F11867" s="139"/>
      <x:c r="G11867" s="139"/>
      <x:c r="H11867" s="139"/>
      <x:c r="I11867" s="266" t="n">
        <x:f>INT((ROW()-ROW($I$46))/((CARROT_CAP+1)*(MESCLUN_CAP+1)))</x:f>
        <x:v>18</x:v>
      </x:c>
      <x:c r="J11867" s="266" t="n">
        <x:f>MOD(INT((ROW()-ROW($I$46))/(MESCLUN_CAP+1)),CARROT_CAP+1)</x:f>
        <x:v>3</x:v>
      </x:c>
      <x:c r="K11867" s="266" t="n">
        <x:f>MOD(ROW()-ROW($I$46),MESCLUN_CAP+1)</x:f>
        <x:v>10</x:v>
      </x:c>
      <x:c r="L11867" s="266" t="n">
        <x:f>SUM(I11867:K11867)</x:f>
        <x:v>31</x:v>
      </x:c>
      <x:c r="M11867" s="267" t="n">
        <x:f>I11867*TOMATO_HOURS*WEEKS*(1+TOMATO_DIM)^I11867+J11867*CARROT_HOURS*WEEKS*(1+CARROT_DIM)^J11867+K11867*MESCLUN_HOURS*WEEKS*(1+MESCLUN_DIM)^K11867</x:f>
        <x:v>9613.508077456343</x:v>
      </x:c>
      <x:c r="N11867" s="267" t="n">
        <x:f>MAX(M11867-FARMER_HOURS,0)/TEMP_HOURS_PER_WORKER</x:f>
        <x:v>6.176047276011349</x:v>
      </x:c>
      <x:c r="O11867" s="268" t="n">
        <x:f>I11867*TOMATO_PRICE+J11867*CARROT_PRICE+K11867*MESCLUN_PRICE</x:f>
        <x:v>191682</x:v>
      </x:c>
      <x:c r="P11867" s="268" t="n">
        <x:f>I11867*TOMATO_FERTILIZER+J11867*CARROT_FERTILIZER+K11867*MESCLUN_FERTILIZER</x:f>
        <x:v>25960</x:v>
      </x:c>
      <x:c r="Q11867" s="268" t="n">
        <x:f>MIN(M11867,FARMER_HOURS)*FARMER_RATE+MAX(M11867-FARMER_HOURS,0)*TEMP_RATE</x:f>
        <x:v>179401.18190028373</x:v>
      </x:c>
      <x:c r="R11867" s="268" t="n">
        <x:f>O11867-P11867-Q11867-FIXED_COST</x:f>
        <x:v>-33679.18190028373</x:v>
      </x:c>
      <x:c r="S11867" s="139" t="str">
        <x:f>IF(AND(L11867&lt;=TOTAL_BED_CAP,N11867&lt;=TEMP_WORKER_CAP),"YES","NO")</x:f>
        <x:v>NO</x:v>
      </x:c>
      <x:c r="T11867" s="139" t="n">
        <x:f>IF(S11867="YES",R11867,-1E+99)</x:f>
        <x:v>-1e+99</x:v>
      </x:c>
    </x:row>
    <x:row r="11868">
      <x:c r="A11868" s="139"/>
      <x:c r="B11868" s="139"/>
      <x:c r="C11868" s="139"/>
      <x:c r="D11868" s="139"/>
      <x:c r="E11868" s="139"/>
      <x:c r="F11868" s="139"/>
      <x:c r="G11868" s="139"/>
      <x:c r="H11868" s="139"/>
      <x:c r="I11868" s="266" t="n">
        <x:f>INT((ROW()-ROW($I$46))/((CARROT_CAP+1)*(MESCLUN_CAP+1)))</x:f>
        <x:v>18</x:v>
      </x:c>
      <x:c r="J11868" s="266" t="n">
        <x:f>MOD(INT((ROW()-ROW($I$46))/(MESCLUN_CAP+1)),CARROT_CAP+1)</x:f>
        <x:v>3</x:v>
      </x:c>
      <x:c r="K11868" s="266" t="n">
        <x:f>MOD(ROW()-ROW($I$46),MESCLUN_CAP+1)</x:f>
        <x:v>11</x:v>
      </x:c>
      <x:c r="L11868" s="266" t="n">
        <x:f>SUM(I11868:K11868)</x:f>
        <x:v>32</x:v>
      </x:c>
      <x:c r="M11868" s="267" t="n">
        <x:f>I11868*TOMATO_HOURS*WEEKS*(1+TOMATO_DIM)^I11868+J11868*CARROT_HOURS*WEEKS*(1+CARROT_DIM)^J11868+K11868*MESCLUN_HOURS*WEEKS*(1+MESCLUN_DIM)^K11868</x:f>
        <x:v>9671.466190549783</x:v>
      </x:c>
      <x:c r="N11868" s="267" t="n">
        <x:f>MAX(M11868-FARMER_HOURS,0)/TEMP_HOURS_PER_WORKER</x:f>
        <x:v>6.2162959656595715</x:v>
      </x:c>
      <x:c r="O11868" s="268" t="n">
        <x:f>I11868*TOMATO_PRICE+J11868*CARROT_PRICE+K11868*MESCLUN_PRICE</x:f>
        <x:v>194382</x:v>
      </x:c>
      <x:c r="P11868" s="268" t="n">
        <x:f>I11868*TOMATO_FERTILIZER+J11868*CARROT_FERTILIZER+K11868*MESCLUN_FERTILIZER</x:f>
        <x:v>26840</x:v>
      </x:c>
      <x:c r="Q11868" s="268" t="n">
        <x:f>MIN(M11868,FARMER_HOURS)*FARMER_RATE+MAX(M11868-FARMER_HOURS,0)*TEMP_RATE</x:f>
        <x:v>180407.3991414893</x:v>
      </x:c>
      <x:c r="R11868" s="268" t="n">
        <x:f>O11868-P11868-Q11868-FIXED_COST</x:f>
        <x:v>-32865.399141489295</x:v>
      </x:c>
      <x:c r="S11868" s="139" t="str">
        <x:f>IF(AND(L11868&lt;=TOTAL_BED_CAP,N11868&lt;=TEMP_WORKER_CAP),"YES","NO")</x:f>
        <x:v>NO</x:v>
      </x:c>
      <x:c r="T11868" s="139" t="n">
        <x:f>IF(S11868="YES",R11868,-1E+99)</x:f>
        <x:v>-1e+99</x:v>
      </x:c>
    </x:row>
    <x:row r="11869">
      <x:c r="A11869" s="139"/>
      <x:c r="B11869" s="139"/>
      <x:c r="C11869" s="139"/>
      <x:c r="D11869" s="139"/>
      <x:c r="E11869" s="139"/>
      <x:c r="F11869" s="139"/>
      <x:c r="G11869" s="139"/>
      <x:c r="H11869" s="139"/>
      <x:c r="I11869" s="266" t="n">
        <x:f>INT((ROW()-ROW($I$46))/((CARROT_CAP+1)*(MESCLUN_CAP+1)))</x:f>
        <x:v>18</x:v>
      </x:c>
      <x:c r="J11869" s="266" t="n">
        <x:f>MOD(INT((ROW()-ROW($I$46))/(MESCLUN_CAP+1)),CARROT_CAP+1)</x:f>
        <x:v>3</x:v>
      </x:c>
      <x:c r="K11869" s="266" t="n">
        <x:f>MOD(ROW()-ROW($I$46),MESCLUN_CAP+1)</x:f>
        <x:v>12</x:v>
      </x:c>
      <x:c r="L11869" s="266" t="n">
        <x:f>SUM(I11869:K11869)</x:f>
        <x:v>33</x:v>
      </x:c>
      <x:c r="M11869" s="267" t="n">
        <x:f>I11869*TOMATO_HOURS*WEEKS*(1+TOMATO_DIM)^I11869+J11869*CARROT_HOURS*WEEKS*(1+CARROT_DIM)^J11869+K11869*MESCLUN_HOURS*WEEKS*(1+MESCLUN_DIM)^K11869</x:f>
        <x:v>9730.793643677847</x:v>
      </x:c>
      <x:c r="N11869" s="267" t="n">
        <x:f>MAX(M11869-FARMER_HOURS,0)/TEMP_HOURS_PER_WORKER</x:f>
        <x:v>6.257495585887394</x:v>
      </x:c>
      <x:c r="O11869" s="268" t="n">
        <x:f>I11869*TOMATO_PRICE+J11869*CARROT_PRICE+K11869*MESCLUN_PRICE</x:f>
        <x:v>197082</x:v>
      </x:c>
      <x:c r="P11869" s="268" t="n">
        <x:f>I11869*TOMATO_FERTILIZER+J11869*CARROT_FERTILIZER+K11869*MESCLUN_FERTILIZER</x:f>
        <x:v>27720</x:v>
      </x:c>
      <x:c r="Q11869" s="268" t="n">
        <x:f>MIN(M11869,FARMER_HOURS)*FARMER_RATE+MAX(M11869-FARMER_HOURS,0)*TEMP_RATE</x:f>
        <x:v>181437.38964718484</x:v>
      </x:c>
      <x:c r="R11869" s="268" t="n">
        <x:f>O11869-P11869-Q11869-FIXED_COST</x:f>
        <x:v>-32075.389647184842</x:v>
      </x:c>
      <x:c r="S11869" s="139" t="str">
        <x:f>IF(AND(L11869&lt;=TOTAL_BED_CAP,N11869&lt;=TEMP_WORKER_CAP),"YES","NO")</x:f>
        <x:v>NO</x:v>
      </x:c>
      <x:c r="T11869" s="139" t="n">
        <x:f>IF(S11869="YES",R11869,-1E+99)</x:f>
        <x:v>-1e+99</x:v>
      </x:c>
    </x:row>
    <x:row r="11870">
      <x:c r="A11870" s="139"/>
      <x:c r="B11870" s="139"/>
      <x:c r="C11870" s="139"/>
      <x:c r="D11870" s="139"/>
      <x:c r="E11870" s="139"/>
      <x:c r="F11870" s="139"/>
      <x:c r="G11870" s="139"/>
      <x:c r="H11870" s="139"/>
      <x:c r="I11870" s="266" t="n">
        <x:f>INT((ROW()-ROW($I$46))/((CARROT_CAP+1)*(MESCLUN_CAP+1)))</x:f>
        <x:v>18</x:v>
      </x:c>
      <x:c r="J11870" s="266" t="n">
        <x:f>MOD(INT((ROW()-ROW($I$46))/(MESCLUN_CAP+1)),CARROT_CAP+1)</x:f>
        <x:v>3</x:v>
      </x:c>
      <x:c r="K11870" s="266" t="n">
        <x:f>MOD(ROW()-ROW($I$46),MESCLUN_CAP+1)</x:f>
        <x:v>13</x:v>
      </x:c>
      <x:c r="L11870" s="266" t="n">
        <x:f>SUM(I11870:K11870)</x:f>
        <x:v>34</x:v>
      </x:c>
      <x:c r="M11870" s="267" t="n">
        <x:f>I11870*TOMATO_HOURS*WEEKS*(1+TOMATO_DIM)^I11870+J11870*CARROT_HOURS*WEEKS*(1+CARROT_DIM)^J11870+K11870*MESCLUN_HOURS*WEEKS*(1+MESCLUN_DIM)^K11870</x:f>
        <x:v>9791.515614386231</x:v>
      </x:c>
      <x:c r="N11870" s="267" t="n">
        <x:f>MAX(M11870-FARMER_HOURS,0)/TEMP_HOURS_PER_WORKER</x:f>
        <x:v>6.2996636211015495</x:v>
      </x:c>
      <x:c r="O11870" s="268" t="n">
        <x:f>I11870*TOMATO_PRICE+J11870*CARROT_PRICE+K11870*MESCLUN_PRICE</x:f>
        <x:v>199782</x:v>
      </x:c>
      <x:c r="P11870" s="268" t="n">
        <x:f>I11870*TOMATO_FERTILIZER+J11870*CARROT_FERTILIZER+K11870*MESCLUN_FERTILIZER</x:f>
        <x:v>28600</x:v>
      </x:c>
      <x:c r="Q11870" s="268" t="n">
        <x:f>MIN(M11870,FARMER_HOURS)*FARMER_RATE+MAX(M11870-FARMER_HOURS,0)*TEMP_RATE</x:f>
        <x:v>182491.59052753873</x:v>
      </x:c>
      <x:c r="R11870" s="268" t="n">
        <x:f>O11870-P11870-Q11870-FIXED_COST</x:f>
        <x:v>-31309.590527538734</x:v>
      </x:c>
      <x:c r="S11870" s="139" t="str">
        <x:f>IF(AND(L11870&lt;=TOTAL_BED_CAP,N11870&lt;=TEMP_WORKER_CAP),"YES","NO")</x:f>
        <x:v>NO</x:v>
      </x:c>
      <x:c r="T11870" s="139" t="n">
        <x:f>IF(S11870="YES",R11870,-1E+99)</x:f>
        <x:v>-1e+99</x:v>
      </x:c>
    </x:row>
    <x:row r="11871">
      <x:c r="A11871" s="139"/>
      <x:c r="B11871" s="139"/>
      <x:c r="C11871" s="139"/>
      <x:c r="D11871" s="139"/>
      <x:c r="E11871" s="139"/>
      <x:c r="F11871" s="139"/>
      <x:c r="G11871" s="139"/>
      <x:c r="H11871" s="139"/>
      <x:c r="I11871" s="266" t="n">
        <x:f>INT((ROW()-ROW($I$46))/((CARROT_CAP+1)*(MESCLUN_CAP+1)))</x:f>
        <x:v>18</x:v>
      </x:c>
      <x:c r="J11871" s="266" t="n">
        <x:f>MOD(INT((ROW()-ROW($I$46))/(MESCLUN_CAP+1)),CARROT_CAP+1)</x:f>
        <x:v>3</x:v>
      </x:c>
      <x:c r="K11871" s="266" t="n">
        <x:f>MOD(ROW()-ROW($I$46),MESCLUN_CAP+1)</x:f>
        <x:v>14</x:v>
      </x:c>
      <x:c r="L11871" s="266" t="n">
        <x:f>SUM(I11871:K11871)</x:f>
        <x:v>35</x:v>
      </x:c>
      <x:c r="M11871" s="267" t="n">
        <x:f>I11871*TOMATO_HOURS*WEEKS*(1+TOMATO_DIM)^I11871+J11871*CARROT_HOURS*WEEKS*(1+CARROT_DIM)^J11871+K11871*MESCLUN_HOURS*WEEKS*(1+MESCLUN_DIM)^K11871</x:f>
        <x:v>9853.657695699892</x:v>
      </x:c>
      <x:c r="N11871" s="267" t="n">
        <x:f>MAX(M11871-FARMER_HOURS,0)/TEMP_HOURS_PER_WORKER</x:f>
        <x:v>6.342817844236037</x:v>
      </x:c>
      <x:c r="O11871" s="268" t="n">
        <x:f>I11871*TOMATO_PRICE+J11871*CARROT_PRICE+K11871*MESCLUN_PRICE</x:f>
        <x:v>202482</x:v>
      </x:c>
      <x:c r="P11871" s="268" t="n">
        <x:f>I11871*TOMATO_FERTILIZER+J11871*CARROT_FERTILIZER+K11871*MESCLUN_FERTILIZER</x:f>
        <x:v>29480</x:v>
      </x:c>
      <x:c r="Q11871" s="268" t="n">
        <x:f>MIN(M11871,FARMER_HOURS)*FARMER_RATE+MAX(M11871-FARMER_HOURS,0)*TEMP_RATE</x:f>
        <x:v>183570.44610590092</x:v>
      </x:c>
      <x:c r="R11871" s="268" t="n">
        <x:f>O11871-P11871-Q11871-FIXED_COST</x:f>
        <x:v>-30568.44610590092</x:v>
      </x:c>
      <x:c r="S11871" s="139" t="str">
        <x:f>IF(AND(L11871&lt;=TOTAL_BED_CAP,N11871&lt;=TEMP_WORKER_CAP),"YES","NO")</x:f>
        <x:v>NO</x:v>
      </x:c>
      <x:c r="T11871" s="139" t="n">
        <x:f>IF(S11871="YES",R11871,-1E+99)</x:f>
        <x:v>-1e+99</x:v>
      </x:c>
    </x:row>
    <x:row r="11872">
      <x:c r="A11872" s="139"/>
      <x:c r="B11872" s="139"/>
      <x:c r="C11872" s="139"/>
      <x:c r="D11872" s="139"/>
      <x:c r="E11872" s="139"/>
      <x:c r="F11872" s="139"/>
      <x:c r="G11872" s="139"/>
      <x:c r="H11872" s="139"/>
      <x:c r="I11872" s="266" t="n">
        <x:f>INT((ROW()-ROW($I$46))/((CARROT_CAP+1)*(MESCLUN_CAP+1)))</x:f>
        <x:v>18</x:v>
      </x:c>
      <x:c r="J11872" s="266" t="n">
        <x:f>MOD(INT((ROW()-ROW($I$46))/(MESCLUN_CAP+1)),CARROT_CAP+1)</x:f>
        <x:v>3</x:v>
      </x:c>
      <x:c r="K11872" s="266" t="n">
        <x:f>MOD(ROW()-ROW($I$46),MESCLUN_CAP+1)</x:f>
        <x:v>15</x:v>
      </x:c>
      <x:c r="L11872" s="266" t="n">
        <x:f>SUM(I11872:K11872)</x:f>
        <x:v>36</x:v>
      </x:c>
      <x:c r="M11872" s="267" t="n">
        <x:f>I11872*TOMATO_HOURS*WEEKS*(1+TOMATO_DIM)^I11872+J11872*CARROT_HOURS*WEEKS*(1+CARROT_DIM)^J11872+K11872*MESCLUN_HOURS*WEEKS*(1+MESCLUN_DIM)^K11872</x:f>
        <x:v>9917.24590257604</x:v>
      </x:c>
      <x:c r="N11872" s="267" t="n">
        <x:f>MAX(M11872-FARMER_HOURS,0)/TEMP_HOURS_PER_WORKER</x:f>
        <x:v>6.3869763212333615</x:v>
      </x:c>
      <x:c r="O11872" s="268" t="n">
        <x:f>I11872*TOMATO_PRICE+J11872*CARROT_PRICE+K11872*MESCLUN_PRICE</x:f>
        <x:v>205182</x:v>
      </x:c>
      <x:c r="P11872" s="268" t="n">
        <x:f>I11872*TOMATO_FERTILIZER+J11872*CARROT_FERTILIZER+K11872*MESCLUN_FERTILIZER</x:f>
        <x:v>30360</x:v>
      </x:c>
      <x:c r="Q11872" s="268" t="n">
        <x:f>MIN(M11872,FARMER_HOURS)*FARMER_RATE+MAX(M11872-FARMER_HOURS,0)*TEMP_RATE</x:f>
        <x:v>184674.40803083402</x:v>
      </x:c>
      <x:c r="R11872" s="268" t="n">
        <x:f>O11872-P11872-Q11872-FIXED_COST</x:f>
        <x:v>-29852.40803083402</x:v>
      </x:c>
      <x:c r="S11872" s="139" t="str">
        <x:f>IF(AND(L11872&lt;=TOTAL_BED_CAP,N11872&lt;=TEMP_WORKER_CAP),"YES","NO")</x:f>
        <x:v>NO</x:v>
      </x:c>
      <x:c r="T11872" s="139" t="n">
        <x:f>IF(S11872="YES",R11872,-1E+99)</x:f>
        <x:v>-1e+99</x:v>
      </x:c>
    </x:row>
    <x:row r="11873">
      <x:c r="A11873" s="139"/>
      <x:c r="B11873" s="139"/>
      <x:c r="C11873" s="139"/>
      <x:c r="D11873" s="139"/>
      <x:c r="E11873" s="139"/>
      <x:c r="F11873" s="139"/>
      <x:c r="G11873" s="139"/>
      <x:c r="H11873" s="139"/>
      <x:c r="I11873" s="266" t="n">
        <x:f>INT((ROW()-ROW($I$46))/((CARROT_CAP+1)*(MESCLUN_CAP+1)))</x:f>
        <x:v>18</x:v>
      </x:c>
      <x:c r="J11873" s="266" t="n">
        <x:f>MOD(INT((ROW()-ROW($I$46))/(MESCLUN_CAP+1)),CARROT_CAP+1)</x:f>
        <x:v>3</x:v>
      </x:c>
      <x:c r="K11873" s="266" t="n">
        <x:f>MOD(ROW()-ROW($I$46),MESCLUN_CAP+1)</x:f>
        <x:v>16</x:v>
      </x:c>
      <x:c r="L11873" s="266" t="n">
        <x:f>SUM(I11873:K11873)</x:f>
        <x:v>37</x:v>
      </x:c>
      <x:c r="M11873" s="267" t="n">
        <x:f>I11873*TOMATO_HOURS*WEEKS*(1+TOMATO_DIM)^I11873+J11873*CARROT_HOURS*WEEKS*(1+CARROT_DIM)^J11873+K11873*MESCLUN_HOURS*WEEKS*(1+MESCLUN_DIM)^K11873</x:f>
        <x:v>9982.306678453528</x:v>
      </x:c>
      <x:c r="N11873" s="267" t="n">
        <x:f>MAX(M11873-FARMER_HOURS,0)/TEMP_HOURS_PER_WORKER</x:f>
        <x:v>6.4321574155927275</x:v>
      </x:c>
      <x:c r="O11873" s="268" t="n">
        <x:f>I11873*TOMATO_PRICE+J11873*CARROT_PRICE+K11873*MESCLUN_PRICE</x:f>
        <x:v>207882</x:v>
      </x:c>
      <x:c r="P11873" s="268" t="n">
        <x:f>I11873*TOMATO_FERTILIZER+J11873*CARROT_FERTILIZER+K11873*MESCLUN_FERTILIZER</x:f>
        <x:v>31240</x:v>
      </x:c>
      <x:c r="Q11873" s="268" t="n">
        <x:f>MIN(M11873,FARMER_HOURS)*FARMER_RATE+MAX(M11873-FARMER_HOURS,0)*TEMP_RATE</x:f>
        <x:v>185803.9353898182</x:v>
      </x:c>
      <x:c r="R11873" s="268" t="n">
        <x:f>O11873-P11873-Q11873-FIXED_COST</x:f>
        <x:v>-29161.935389818187</x:v>
      </x:c>
      <x:c r="S11873" s="139" t="str">
        <x:f>IF(AND(L11873&lt;=TOTAL_BED_CAP,N11873&lt;=TEMP_WORKER_CAP),"YES","NO")</x:f>
        <x:v>NO</x:v>
      </x:c>
      <x:c r="T11873" s="139" t="n">
        <x:f>IF(S11873="YES",R11873,-1E+99)</x:f>
        <x:v>-1e+99</x:v>
      </x:c>
    </x:row>
    <x:row r="11874">
      <x:c r="A11874" s="139"/>
      <x:c r="B11874" s="139"/>
      <x:c r="C11874" s="139"/>
      <x:c r="D11874" s="139"/>
      <x:c r="E11874" s="139"/>
      <x:c r="F11874" s="139"/>
      <x:c r="G11874" s="139"/>
      <x:c r="H11874" s="139"/>
      <x:c r="I11874" s="266" t="n">
        <x:f>INT((ROW()-ROW($I$46))/((CARROT_CAP+1)*(MESCLUN_CAP+1)))</x:f>
        <x:v>18</x:v>
      </x:c>
      <x:c r="J11874" s="266" t="n">
        <x:f>MOD(INT((ROW()-ROW($I$46))/(MESCLUN_CAP+1)),CARROT_CAP+1)</x:f>
        <x:v>3</x:v>
      </x:c>
      <x:c r="K11874" s="266" t="n">
        <x:f>MOD(ROW()-ROW($I$46),MESCLUN_CAP+1)</x:f>
        <x:v>17</x:v>
      </x:c>
      <x:c r="L11874" s="266" t="n">
        <x:f>SUM(I11874:K11874)</x:f>
        <x:v>38</x:v>
      </x:c>
      <x:c r="M11874" s="267" t="n">
        <x:f>I11874*TOMATO_HOURS*WEEKS*(1+TOMATO_DIM)^I11874+J11874*CARROT_HOURS*WEEKS*(1+CARROT_DIM)^J11874+K11874*MESCLUN_HOURS*WEEKS*(1+MESCLUN_DIM)^K11874</x:f>
        <x:v>10048.866901900068</x:v>
      </x:c>
      <x:c r="N11874" s="267" t="n">
        <x:f>MAX(M11874-FARMER_HOURS,0)/TEMP_HOURS_PER_WORKER</x:f>
        <x:v>6.478379792986159</x:v>
      </x:c>
      <x:c r="O11874" s="268" t="n">
        <x:f>I11874*TOMATO_PRICE+J11874*CARROT_PRICE+K11874*MESCLUN_PRICE</x:f>
        <x:v>210582</x:v>
      </x:c>
      <x:c r="P11874" s="268" t="n">
        <x:f>I11874*TOMATO_FERTILIZER+J11874*CARROT_FERTILIZER+K11874*MESCLUN_FERTILIZER</x:f>
        <x:v>32120</x:v>
      </x:c>
      <x:c r="Q11874" s="268" t="n">
        <x:f>MIN(M11874,FARMER_HOURS)*FARMER_RATE+MAX(M11874-FARMER_HOURS,0)*TEMP_RATE</x:f>
        <x:v>186959.49482465396</x:v>
      </x:c>
      <x:c r="R11874" s="268" t="n">
        <x:f>O11874-P11874-Q11874-FIXED_COST</x:f>
        <x:v>-28497.494824653957</x:v>
      </x:c>
      <x:c r="S11874" s="139" t="str">
        <x:f>IF(AND(L11874&lt;=TOTAL_BED_CAP,N11874&lt;=TEMP_WORKER_CAP),"YES","NO")</x:f>
        <x:v>NO</x:v>
      </x:c>
      <x:c r="T11874" s="139" t="n">
        <x:f>IF(S11874="YES",R11874,-1E+99)</x:f>
        <x:v>-1e+99</x:v>
      </x:c>
    </x:row>
    <x:row r="11875">
      <x:c r="A11875" s="139"/>
      <x:c r="B11875" s="139"/>
      <x:c r="C11875" s="139"/>
      <x:c r="D11875" s="139"/>
      <x:c r="E11875" s="139"/>
      <x:c r="F11875" s="139"/>
      <x:c r="G11875" s="139"/>
      <x:c r="H11875" s="139"/>
      <x:c r="I11875" s="266" t="n">
        <x:f>INT((ROW()-ROW($I$46))/((CARROT_CAP+1)*(MESCLUN_CAP+1)))</x:f>
        <x:v>18</x:v>
      </x:c>
      <x:c r="J11875" s="266" t="n">
        <x:f>MOD(INT((ROW()-ROW($I$46))/(MESCLUN_CAP+1)),CARROT_CAP+1)</x:f>
        <x:v>3</x:v>
      </x:c>
      <x:c r="K11875" s="266" t="n">
        <x:f>MOD(ROW()-ROW($I$46),MESCLUN_CAP+1)</x:f>
        <x:v>18</x:v>
      </x:c>
      <x:c r="L11875" s="266" t="n">
        <x:f>SUM(I11875:K11875)</x:f>
        <x:v>39</x:v>
      </x:c>
      <x:c r="M11875" s="267" t="n">
        <x:f>I11875*TOMATO_HOURS*WEEKS*(1+TOMATO_DIM)^I11875+J11875*CARROT_HOURS*WEEKS*(1+CARROT_DIM)^J11875+K11875*MESCLUN_HOURS*WEEKS*(1+MESCLUN_DIM)^K11875</x:f>
        <x:v>10116.953893358655</x:v>
      </x:c>
      <x:c r="N11875" s="267" t="n">
        <x:f>MAX(M11875-FARMER_HOURS,0)/TEMP_HOURS_PER_WORKER</x:f>
        <x:v>6.52566242594351</x:v>
      </x:c>
      <x:c r="O11875" s="268" t="n">
        <x:f>I11875*TOMATO_PRICE+J11875*CARROT_PRICE+K11875*MESCLUN_PRICE</x:f>
        <x:v>213282</x:v>
      </x:c>
      <x:c r="P11875" s="268" t="n">
        <x:f>I11875*TOMATO_FERTILIZER+J11875*CARROT_FERTILIZER+K11875*MESCLUN_FERTILIZER</x:f>
        <x:v>33000</x:v>
      </x:c>
      <x:c r="Q11875" s="268" t="n">
        <x:f>MIN(M11875,FARMER_HOURS)*FARMER_RATE+MAX(M11875-FARMER_HOURS,0)*TEMP_RATE</x:f>
        <x:v>188141.56064858777</x:v>
      </x:c>
      <x:c r="R11875" s="268" t="n">
        <x:f>O11875-P11875-Q11875-FIXED_COST</x:f>
        <x:v>-27859.560648587765</x:v>
      </x:c>
      <x:c r="S11875" s="139" t="str">
        <x:f>IF(AND(L11875&lt;=TOTAL_BED_CAP,N11875&lt;=TEMP_WORKER_CAP),"YES","NO")</x:f>
        <x:v>NO</x:v>
      </x:c>
      <x:c r="T11875" s="139" t="n">
        <x:f>IF(S11875="YES",R11875,-1E+99)</x:f>
        <x:v>-1e+99</x:v>
      </x:c>
    </x:row>
    <x:row r="11876">
      <x:c r="A11876" s="139"/>
      <x:c r="B11876" s="139"/>
      <x:c r="C11876" s="139"/>
      <x:c r="D11876" s="139"/>
      <x:c r="E11876" s="139"/>
      <x:c r="F11876" s="139"/>
      <x:c r="G11876" s="139"/>
      <x:c r="H11876" s="139"/>
      <x:c r="I11876" s="266" t="n">
        <x:f>INT((ROW()-ROW($I$46))/((CARROT_CAP+1)*(MESCLUN_CAP+1)))</x:f>
        <x:v>18</x:v>
      </x:c>
      <x:c r="J11876" s="266" t="n">
        <x:f>MOD(INT((ROW()-ROW($I$46))/(MESCLUN_CAP+1)),CARROT_CAP+1)</x:f>
        <x:v>3</x:v>
      </x:c>
      <x:c r="K11876" s="266" t="n">
        <x:f>MOD(ROW()-ROW($I$46),MESCLUN_CAP+1)</x:f>
        <x:v>19</x:v>
      </x:c>
      <x:c r="L11876" s="266" t="n">
        <x:f>SUM(I11876:K11876)</x:f>
        <x:v>40</x:v>
      </x:c>
      <x:c r="M11876" s="267" t="n">
        <x:f>I11876*TOMATO_HOURS*WEEKS*(1+TOMATO_DIM)^I11876+J11876*CARROT_HOURS*WEEKS*(1+CARROT_DIM)^J11876+K11876*MESCLUN_HOURS*WEEKS*(1+MESCLUN_DIM)^K11876</x:f>
        <x:v>10186.595421994678</x:v>
      </x:c>
      <x:c r="N11876" s="267" t="n">
        <x:f>MAX(M11876-FARMER_HOURS,0)/TEMP_HOURS_PER_WORKER</x:f>
        <x:v>6.574024598607415</x:v>
      </x:c>
      <x:c r="O11876" s="268" t="n">
        <x:f>I11876*TOMATO_PRICE+J11876*CARROT_PRICE+K11876*MESCLUN_PRICE</x:f>
        <x:v>215982</x:v>
      </x:c>
      <x:c r="P11876" s="268" t="n">
        <x:f>I11876*TOMATO_FERTILIZER+J11876*CARROT_FERTILIZER+K11876*MESCLUN_FERTILIZER</x:f>
        <x:v>33880</x:v>
      </x:c>
      <x:c r="Q11876" s="268" t="n">
        <x:f>MIN(M11876,FARMER_HOURS)*FARMER_RATE+MAX(M11876-FARMER_HOURS,0)*TEMP_RATE</x:f>
        <x:v>189350.61496518538</x:v>
      </x:c>
      <x:c r="R11876" s="268" t="n">
        <x:f>O11876-P11876-Q11876-FIXED_COST</x:f>
        <x:v>-27248.614965185378</x:v>
      </x:c>
      <x:c r="S11876" s="139" t="str">
        <x:f>IF(AND(L11876&lt;=TOTAL_BED_CAP,N11876&lt;=TEMP_WORKER_CAP),"YES","NO")</x:f>
        <x:v>NO</x:v>
      </x:c>
      <x:c r="T11876" s="139" t="n">
        <x:f>IF(S11876="YES",R11876,-1E+99)</x:f>
        <x:v>-1e+99</x:v>
      </x:c>
    </x:row>
    <x:row r="11877">
      <x:c r="A11877" s="139"/>
      <x:c r="B11877" s="139"/>
      <x:c r="C11877" s="139"/>
      <x:c r="D11877" s="139"/>
      <x:c r="E11877" s="139"/>
      <x:c r="F11877" s="139"/>
      <x:c r="G11877" s="139"/>
      <x:c r="H11877" s="139"/>
      <x:c r="I11877" s="266" t="n">
        <x:f>INT((ROW()-ROW($I$46))/((CARROT_CAP+1)*(MESCLUN_CAP+1)))</x:f>
        <x:v>18</x:v>
      </x:c>
      <x:c r="J11877" s="266" t="n">
        <x:f>MOD(INT((ROW()-ROW($I$46))/(MESCLUN_CAP+1)),CARROT_CAP+1)</x:f>
        <x:v>3</x:v>
      </x:c>
      <x:c r="K11877" s="266" t="n">
        <x:f>MOD(ROW()-ROW($I$46),MESCLUN_CAP+1)</x:f>
        <x:v>20</x:v>
      </x:c>
      <x:c r="L11877" s="266" t="n">
        <x:f>SUM(I11877:K11877)</x:f>
        <x:v>41</x:v>
      </x:c>
      <x:c r="M11877" s="267" t="n">
        <x:f>I11877*TOMATO_HOURS*WEEKS*(1+TOMATO_DIM)^I11877+J11877*CARROT_HOURS*WEEKS*(1+CARROT_DIM)^J11877+K11877*MESCLUN_HOURS*WEEKS*(1+MESCLUN_DIM)^K11877</x:f>
        <x:v>10257.819712645154</x:v>
      </x:c>
      <x:c r="N11877" s="267" t="n">
        <x:f>MAX(M11877-FARMER_HOURS,0)/TEMP_HOURS_PER_WORKER</x:f>
        <x:v>6.6234859115591345</x:v>
      </x:c>
      <x:c r="O11877" s="268" t="n">
        <x:f>I11877*TOMATO_PRICE+J11877*CARROT_PRICE+K11877*MESCLUN_PRICE</x:f>
        <x:v>218682</x:v>
      </x:c>
      <x:c r="P11877" s="268" t="n">
        <x:f>I11877*TOMATO_FERTILIZER+J11877*CARROT_FERTILIZER+K11877*MESCLUN_FERTILIZER</x:f>
        <x:v>34760</x:v>
      </x:c>
      <x:c r="Q11877" s="268" t="n">
        <x:f>MIN(M11877,FARMER_HOURS)*FARMER_RATE+MAX(M11877-FARMER_HOURS,0)*TEMP_RATE</x:f>
        <x:v>190587.14778897836</x:v>
      </x:c>
      <x:c r="R11877" s="268" t="n">
        <x:f>O11877-P11877-Q11877-FIXED_COST</x:f>
        <x:v>-26665.147788978356</x:v>
      </x:c>
      <x:c r="S11877" s="139" t="str">
        <x:f>IF(AND(L11877&lt;=TOTAL_BED_CAP,N11877&lt;=TEMP_WORKER_CAP),"YES","NO")</x:f>
        <x:v>NO</x:v>
      </x:c>
      <x:c r="T11877" s="139" t="n">
        <x:f>IF(S11877="YES",R11877,-1E+99)</x:f>
        <x:v>-1e+99</x:v>
      </x:c>
    </x:row>
    <x:row r="11878">
      <x:c r="A11878" s="139"/>
      <x:c r="B11878" s="139"/>
      <x:c r="C11878" s="139"/>
      <x:c r="D11878" s="139"/>
      <x:c r="E11878" s="139"/>
      <x:c r="F11878" s="139"/>
      <x:c r="G11878" s="139"/>
      <x:c r="H11878" s="139"/>
      <x:c r="I11878" s="266" t="n">
        <x:f>INT((ROW()-ROW($I$46))/((CARROT_CAP+1)*(MESCLUN_CAP+1)))</x:f>
        <x:v>18</x:v>
      </x:c>
      <x:c r="J11878" s="266" t="n">
        <x:f>MOD(INT((ROW()-ROW($I$46))/(MESCLUN_CAP+1)),CARROT_CAP+1)</x:f>
        <x:v>3</x:v>
      </x:c>
      <x:c r="K11878" s="266" t="n">
        <x:f>MOD(ROW()-ROW($I$46),MESCLUN_CAP+1)</x:f>
        <x:v>21</x:v>
      </x:c>
      <x:c r="L11878" s="266" t="n">
        <x:f>SUM(I11878:K11878)</x:f>
        <x:v>42</x:v>
      </x:c>
      <x:c r="M11878" s="267" t="n">
        <x:f>I11878*TOMATO_HOURS*WEEKS*(1+TOMATO_DIM)^I11878+J11878*CARROT_HOURS*WEEKS*(1+CARROT_DIM)^J11878+K11878*MESCLUN_HOURS*WEEKS*(1+MESCLUN_DIM)^K11878</x:f>
        <x:v>10330.655452871599</x:v>
      </x:c>
      <x:c r="N11878" s="267" t="n">
        <x:f>MAX(M11878-FARMER_HOURS,0)/TEMP_HOURS_PER_WORKER</x:f>
        <x:v>6.674066286716388</x:v>
      </x:c>
      <x:c r="O11878" s="268" t="n">
        <x:f>I11878*TOMATO_PRICE+J11878*CARROT_PRICE+K11878*MESCLUN_PRICE</x:f>
        <x:v>221382</x:v>
      </x:c>
      <x:c r="P11878" s="268" t="n">
        <x:f>I11878*TOMATO_FERTILIZER+J11878*CARROT_FERTILIZER+K11878*MESCLUN_FERTILIZER</x:f>
        <x:v>35640</x:v>
      </x:c>
      <x:c r="Q11878" s="268" t="n">
        <x:f>MIN(M11878,FARMER_HOURS)*FARMER_RATE+MAX(M11878-FARMER_HOURS,0)*TEMP_RATE</x:f>
        <x:v>191851.6571679097</x:v>
      </x:c>
      <x:c r="R11878" s="268" t="n">
        <x:f>O11878-P11878-Q11878-FIXED_COST</x:f>
        <x:v>-26109.657167909696</x:v>
      </x:c>
      <x:c r="S11878" s="139" t="str">
        <x:f>IF(AND(L11878&lt;=TOTAL_BED_CAP,N11878&lt;=TEMP_WORKER_CAP),"YES","NO")</x:f>
        <x:v>NO</x:v>
      </x:c>
      <x:c r="T11878" s="139" t="n">
        <x:f>IF(S11878="YES",R11878,-1E+99)</x:f>
        <x:v>-1e+99</x:v>
      </x:c>
    </x:row>
    <x:row r="11879">
      <x:c r="A11879" s="139"/>
      <x:c r="B11879" s="139"/>
      <x:c r="C11879" s="139"/>
      <x:c r="D11879" s="139"/>
      <x:c r="E11879" s="139"/>
      <x:c r="F11879" s="139"/>
      <x:c r="G11879" s="139"/>
      <x:c r="H11879" s="139"/>
      <x:c r="I11879" s="266" t="n">
        <x:f>INT((ROW()-ROW($I$46))/((CARROT_CAP+1)*(MESCLUN_CAP+1)))</x:f>
        <x:v>18</x:v>
      </x:c>
      <x:c r="J11879" s="266" t="n">
        <x:f>MOD(INT((ROW()-ROW($I$46))/(MESCLUN_CAP+1)),CARROT_CAP+1)</x:f>
        <x:v>3</x:v>
      </x:c>
      <x:c r="K11879" s="266" t="n">
        <x:f>MOD(ROW()-ROW($I$46),MESCLUN_CAP+1)</x:f>
        <x:v>22</x:v>
      </x:c>
      <x:c r="L11879" s="266" t="n">
        <x:f>SUM(I11879:K11879)</x:f>
        <x:v>43</x:v>
      </x:c>
      <x:c r="M11879" s="267" t="n">
        <x:f>I11879*TOMATO_HOURS*WEEKS*(1+TOMATO_DIM)^I11879+J11879*CARROT_HOURS*WEEKS*(1+CARROT_DIM)^J11879+K11879*MESCLUN_HOURS*WEEKS*(1+MESCLUN_DIM)^K11879</x:f>
        <x:v>10405.131800117993</x:v>
      </x:c>
      <x:c r="N11879" s="267" t="n">
        <x:f>MAX(M11879-FARMER_HOURS,0)/TEMP_HOURS_PER_WORKER</x:f>
        <x:v>6.725785972304162</x:v>
      </x:c>
      <x:c r="O11879" s="268" t="n">
        <x:f>I11879*TOMATO_PRICE+J11879*CARROT_PRICE+K11879*MESCLUN_PRICE</x:f>
        <x:v>224082</x:v>
      </x:c>
      <x:c r="P11879" s="268" t="n">
        <x:f>I11879*TOMATO_FERTILIZER+J11879*CARROT_FERTILIZER+K11879*MESCLUN_FERTILIZER</x:f>
        <x:v>36520</x:v>
      </x:c>
      <x:c r="Q11879" s="268" t="n">
        <x:f>MIN(M11879,FARMER_HOURS)*FARMER_RATE+MAX(M11879-FARMER_HOURS,0)*TEMP_RATE</x:f>
        <x:v>193144.64930760404</x:v>
      </x:c>
      <x:c r="R11879" s="268" t="n">
        <x:f>O11879-P11879-Q11879-FIXED_COST</x:f>
        <x:v>-25582.649307604035</x:v>
      </x:c>
      <x:c r="S11879" s="139" t="str">
        <x:f>IF(AND(L11879&lt;=TOTAL_BED_CAP,N11879&lt;=TEMP_WORKER_CAP),"YES","NO")</x:f>
        <x:v>NO</x:v>
      </x:c>
      <x:c r="T11879" s="139" t="n">
        <x:f>IF(S11879="YES",R11879,-1E+99)</x:f>
        <x:v>-1e+99</x:v>
      </x:c>
    </x:row>
    <x:row r="11880">
      <x:c r="A11880" s="139"/>
      <x:c r="B11880" s="139"/>
      <x:c r="C11880" s="139"/>
      <x:c r="D11880" s="139"/>
      <x:c r="E11880" s="139"/>
      <x:c r="F11880" s="139"/>
      <x:c r="G11880" s="139"/>
      <x:c r="H11880" s="139"/>
      <x:c r="I11880" s="266" t="n">
        <x:f>INT((ROW()-ROW($I$46))/((CARROT_CAP+1)*(MESCLUN_CAP+1)))</x:f>
        <x:v>18</x:v>
      </x:c>
      <x:c r="J11880" s="266" t="n">
        <x:f>MOD(INT((ROW()-ROW($I$46))/(MESCLUN_CAP+1)),CARROT_CAP+1)</x:f>
        <x:v>3</x:v>
      </x:c>
      <x:c r="K11880" s="266" t="n">
        <x:f>MOD(ROW()-ROW($I$46),MESCLUN_CAP+1)</x:f>
        <x:v>23</x:v>
      </x:c>
      <x:c r="L11880" s="266" t="n">
        <x:f>SUM(I11880:K11880)</x:f>
        <x:v>44</x:v>
      </x:c>
      <x:c r="M11880" s="267" t="n">
        <x:f>I11880*TOMATO_HOURS*WEEKS*(1+TOMATO_DIM)^I11880+J11880*CARROT_HOURS*WEEKS*(1+CARROT_DIM)^J11880+K11880*MESCLUN_HOURS*WEEKS*(1+MESCLUN_DIM)^K11880</x:f>
        <x:v>10481.27838897543</x:v>
      </x:c>
      <x:c r="N11880" s="267" t="n">
        <x:f>MAX(M11880-FARMER_HOURS,0)/TEMP_HOURS_PER_WORKER</x:f>
        <x:v>6.778665547899604</x:v>
      </x:c>
      <x:c r="O11880" s="268" t="n">
        <x:f>I11880*TOMATO_PRICE+J11880*CARROT_PRICE+K11880*MESCLUN_PRICE</x:f>
        <x:v>226782</x:v>
      </x:c>
      <x:c r="P11880" s="268" t="n">
        <x:f>I11880*TOMATO_FERTILIZER+J11880*CARROT_FERTILIZER+K11880*MESCLUN_FERTILIZER</x:f>
        <x:v>37400</x:v>
      </x:c>
      <x:c r="Q11880" s="268" t="n">
        <x:f>MIN(M11880,FARMER_HOURS)*FARMER_RATE+MAX(M11880-FARMER_HOURS,0)*TEMP_RATE</x:f>
        <x:v>194466.6386974901</x:v>
      </x:c>
      <x:c r="R11880" s="268" t="n">
        <x:f>O11880-P11880-Q11880-FIXED_COST</x:f>
        <x:v>-25084.638697490096</x:v>
      </x:c>
      <x:c r="S11880" s="139" t="str">
        <x:f>IF(AND(L11880&lt;=TOTAL_BED_CAP,N11880&lt;=TEMP_WORKER_CAP),"YES","NO")</x:f>
        <x:v>NO</x:v>
      </x:c>
      <x:c r="T11880" s="139" t="n">
        <x:f>IF(S11880="YES",R11880,-1E+99)</x:f>
        <x:v>-1e+99</x:v>
      </x:c>
    </x:row>
    <x:row r="11881">
      <x:c r="A11881" s="139"/>
      <x:c r="B11881" s="139"/>
      <x:c r="C11881" s="139"/>
      <x:c r="D11881" s="139"/>
      <x:c r="E11881" s="139"/>
      <x:c r="F11881" s="139"/>
      <x:c r="G11881" s="139"/>
      <x:c r="H11881" s="139"/>
      <x:c r="I11881" s="266" t="n">
        <x:f>INT((ROW()-ROW($I$46))/((CARROT_CAP+1)*(MESCLUN_CAP+1)))</x:f>
        <x:v>18</x:v>
      </x:c>
      <x:c r="J11881" s="266" t="n">
        <x:f>MOD(INT((ROW()-ROW($I$46))/(MESCLUN_CAP+1)),CARROT_CAP+1)</x:f>
        <x:v>3</x:v>
      </x:c>
      <x:c r="K11881" s="266" t="n">
        <x:f>MOD(ROW()-ROW($I$46),MESCLUN_CAP+1)</x:f>
        <x:v>24</x:v>
      </x:c>
      <x:c r="L11881" s="266" t="n">
        <x:f>SUM(I11881:K11881)</x:f>
        <x:v>45</x:v>
      </x:c>
      <x:c r="M11881" s="267" t="n">
        <x:f>I11881*TOMATO_HOURS*WEEKS*(1+TOMATO_DIM)^I11881+J11881*CARROT_HOURS*WEEKS*(1+CARROT_DIM)^J11881+K11881*MESCLUN_HOURS*WEEKS*(1+MESCLUN_DIM)^K11881</x:f>
        <x:v>10559.125338554926</x:v>
      </x:c>
      <x:c r="N11881" s="267" t="n">
        <x:f>MAX(M11881-FARMER_HOURS,0)/TEMP_HOURS_PER_WORKER</x:f>
        <x:v>6.832725929552032</x:v>
      </x:c>
      <x:c r="O11881" s="268" t="n">
        <x:f>I11881*TOMATO_PRICE+J11881*CARROT_PRICE+K11881*MESCLUN_PRICE</x:f>
        <x:v>229482</x:v>
      </x:c>
      <x:c r="P11881" s="268" t="n">
        <x:f>I11881*TOMATO_FERTILIZER+J11881*CARROT_FERTILIZER+K11881*MESCLUN_FERTILIZER</x:f>
        <x:v>38280</x:v>
      </x:c>
      <x:c r="Q11881" s="268" t="n">
        <x:f>MIN(M11881,FARMER_HOURS)*FARMER_RATE+MAX(M11881-FARMER_HOURS,0)*TEMP_RATE</x:f>
        <x:v>195818.1482388008</x:v>
      </x:c>
      <x:c r="R11881" s="268" t="n">
        <x:f>O11881-P11881-Q11881-FIXED_COST</x:f>
        <x:v>-24616.148238800786</x:v>
      </x:c>
      <x:c r="S11881" s="139" t="str">
        <x:f>IF(AND(L11881&lt;=TOTAL_BED_CAP,N11881&lt;=TEMP_WORKER_CAP),"YES","NO")</x:f>
        <x:v>NO</x:v>
      </x:c>
      <x:c r="T11881" s="139" t="n">
        <x:f>IF(S11881="YES",R11881,-1E+99)</x:f>
        <x:v>-1e+99</x:v>
      </x:c>
    </x:row>
    <x:row r="11882">
      <x:c r="A11882" s="139"/>
      <x:c r="B11882" s="139"/>
      <x:c r="C11882" s="139"/>
      <x:c r="D11882" s="139"/>
      <x:c r="E11882" s="139"/>
      <x:c r="F11882" s="139"/>
      <x:c r="G11882" s="139"/>
      <x:c r="H11882" s="139"/>
      <x:c r="I11882" s="266" t="n">
        <x:f>INT((ROW()-ROW($I$46))/((CARROT_CAP+1)*(MESCLUN_CAP+1)))</x:f>
        <x:v>18</x:v>
      </x:c>
      <x:c r="J11882" s="266" t="n">
        <x:f>MOD(INT((ROW()-ROW($I$46))/(MESCLUN_CAP+1)),CARROT_CAP+1)</x:f>
        <x:v>3</x:v>
      </x:c>
      <x:c r="K11882" s="266" t="n">
        <x:f>MOD(ROW()-ROW($I$46),MESCLUN_CAP+1)</x:f>
        <x:v>25</x:v>
      </x:c>
      <x:c r="L11882" s="266" t="n">
        <x:f>SUM(I11882:K11882)</x:f>
        <x:v>46</x:v>
      </x:c>
      <x:c r="M11882" s="267" t="n">
        <x:f>I11882*TOMATO_HOURS*WEEKS*(1+TOMATO_DIM)^I11882+J11882*CARROT_HOURS*WEEKS*(1+CARROT_DIM)^J11882+K11882*MESCLUN_HOURS*WEEKS*(1+MESCLUN_DIM)^K11882</x:f>
        <x:v>10638.703259970023</x:v>
      </x:c>
      <x:c r="N11882" s="267" t="n">
        <x:f>MAX(M11882-FARMER_HOURS,0)/TEMP_HOURS_PER_WORKER</x:f>
        <x:v>6.887988374979183</x:v>
      </x:c>
      <x:c r="O11882" s="268" t="n">
        <x:f>I11882*TOMATO_PRICE+J11882*CARROT_PRICE+K11882*MESCLUN_PRICE</x:f>
        <x:v>232182</x:v>
      </x:c>
      <x:c r="P11882" s="268" t="n">
        <x:f>I11882*TOMATO_FERTILIZER+J11882*CARROT_FERTILIZER+K11882*MESCLUN_FERTILIZER</x:f>
        <x:v>39160</x:v>
      </x:c>
      <x:c r="Q11882" s="268" t="n">
        <x:f>MIN(M11882,FARMER_HOURS)*FARMER_RATE+MAX(M11882-FARMER_HOURS,0)*TEMP_RATE</x:f>
        <x:v>197199.70937447957</x:v>
      </x:c>
      <x:c r="R11882" s="268" t="n">
        <x:f>O11882-P11882-Q11882-FIXED_COST</x:f>
        <x:v>-24177.70937447957</x:v>
      </x:c>
      <x:c r="S11882" s="139" t="str">
        <x:f>IF(AND(L11882&lt;=TOTAL_BED_CAP,N11882&lt;=TEMP_WORKER_CAP),"YES","NO")</x:f>
        <x:v>NO</x:v>
      </x:c>
      <x:c r="T11882" s="139" t="n">
        <x:f>IF(S11882="YES",R11882,-1E+99)</x:f>
        <x:v>-1e+99</x:v>
      </x:c>
    </x:row>
    <x:row r="11883">
      <x:c r="A11883" s="139"/>
      <x:c r="B11883" s="139"/>
      <x:c r="C11883" s="139"/>
      <x:c r="D11883" s="139"/>
      <x:c r="E11883" s="139"/>
      <x:c r="F11883" s="139"/>
      <x:c r="G11883" s="139"/>
      <x:c r="H11883" s="139"/>
      <x:c r="I11883" s="266" t="n">
        <x:f>INT((ROW()-ROW($I$46))/((CARROT_CAP+1)*(MESCLUN_CAP+1)))</x:f>
        <x:v>18</x:v>
      </x:c>
      <x:c r="J11883" s="266" t="n">
        <x:f>MOD(INT((ROW()-ROW($I$46))/(MESCLUN_CAP+1)),CARROT_CAP+1)</x:f>
        <x:v>3</x:v>
      </x:c>
      <x:c r="K11883" s="266" t="n">
        <x:f>MOD(ROW()-ROW($I$46),MESCLUN_CAP+1)</x:f>
        <x:v>26</x:v>
      </x:c>
      <x:c r="L11883" s="266" t="n">
        <x:f>SUM(I11883:K11883)</x:f>
        <x:v>47</x:v>
      </x:c>
      <x:c r="M11883" s="267" t="n">
        <x:f>I11883*TOMATO_HOURS*WEEKS*(1+TOMATO_DIM)^I11883+J11883*CARROT_HOURS*WEEKS*(1+CARROT_DIM)^J11883+K11883*MESCLUN_HOURS*WEEKS*(1+MESCLUN_DIM)^K11883</x:f>
        <x:v>10720.043263930742</x:v>
      </x:c>
      <x:c r="N11883" s="267" t="n">
        <x:f>MAX(M11883-FARMER_HOURS,0)/TEMP_HOURS_PER_WORKER</x:f>
        <x:v>6.944474488840793</x:v>
      </x:c>
      <x:c r="O11883" s="268" t="n">
        <x:f>I11883*TOMATO_PRICE+J11883*CARROT_PRICE+K11883*MESCLUN_PRICE</x:f>
        <x:v>234882</x:v>
      </x:c>
      <x:c r="P11883" s="268" t="n">
        <x:f>I11883*TOMATO_FERTILIZER+J11883*CARROT_FERTILIZER+K11883*MESCLUN_FERTILIZER</x:f>
        <x:v>40040</x:v>
      </x:c>
      <x:c r="Q11883" s="268" t="n">
        <x:f>MIN(M11883,FARMER_HOURS)*FARMER_RATE+MAX(M11883-FARMER_HOURS,0)*TEMP_RATE</x:f>
        <x:v>198611.8622210198</x:v>
      </x:c>
      <x:c r="R11883" s="268" t="n">
        <x:f>O11883-P11883-Q11883-FIXED_COST</x:f>
        <x:v>-23769.86222101981</x:v>
      </x:c>
      <x:c r="S11883" s="139" t="str">
        <x:f>IF(AND(L11883&lt;=TOTAL_BED_CAP,N11883&lt;=TEMP_WORKER_CAP),"YES","NO")</x:f>
        <x:v>NO</x:v>
      </x:c>
      <x:c r="T11883" s="139" t="n">
        <x:f>IF(S11883="YES",R11883,-1E+99)</x:f>
        <x:v>-1e+99</x:v>
      </x:c>
    </x:row>
    <x:row r="11884">
      <x:c r="A11884" s="139"/>
      <x:c r="B11884" s="139"/>
      <x:c r="C11884" s="139"/>
      <x:c r="D11884" s="139"/>
      <x:c r="E11884" s="139"/>
      <x:c r="F11884" s="139"/>
      <x:c r="G11884" s="139"/>
      <x:c r="H11884" s="139"/>
      <x:c r="I11884" s="266" t="n">
        <x:f>INT((ROW()-ROW($I$46))/((CARROT_CAP+1)*(MESCLUN_CAP+1)))</x:f>
        <x:v>18</x:v>
      </x:c>
      <x:c r="J11884" s="266" t="n">
        <x:f>MOD(INT((ROW()-ROW($I$46))/(MESCLUN_CAP+1)),CARROT_CAP+1)</x:f>
        <x:v>3</x:v>
      </x:c>
      <x:c r="K11884" s="266" t="n">
        <x:f>MOD(ROW()-ROW($I$46),MESCLUN_CAP+1)</x:f>
        <x:v>27</x:v>
      </x:c>
      <x:c r="L11884" s="266" t="n">
        <x:f>SUM(I11884:K11884)</x:f>
        <x:v>48</x:v>
      </x:c>
      <x:c r="M11884" s="267" t="n">
        <x:f>I11884*TOMATO_HOURS*WEEKS*(1+TOMATO_DIM)^I11884+J11884*CARROT_HOURS*WEEKS*(1+CARROT_DIM)^J11884+K11884*MESCLUN_HOURS*WEEKS*(1+MESCLUN_DIM)^K11884</x:f>
        <x:v>10803.176968450498</x:v>
      </x:c>
      <x:c r="N11884" s="267" t="n">
        <x:f>MAX(M11884-FARMER_HOURS,0)/TEMP_HOURS_PER_WORKER</x:f>
        <x:v>7.002206228090624</x:v>
      </x:c>
      <x:c r="O11884" s="268" t="n">
        <x:f>I11884*TOMATO_PRICE+J11884*CARROT_PRICE+K11884*MESCLUN_PRICE</x:f>
        <x:v>237582</x:v>
      </x:c>
      <x:c r="P11884" s="268" t="n">
        <x:f>I11884*TOMATO_FERTILIZER+J11884*CARROT_FERTILIZER+K11884*MESCLUN_FERTILIZER</x:f>
        <x:v>40920</x:v>
      </x:c>
      <x:c r="Q11884" s="268" t="n">
        <x:f>MIN(M11884,FARMER_HOURS)*FARMER_RATE+MAX(M11884-FARMER_HOURS,0)*TEMP_RATE</x:f>
        <x:v>200055.1557022656</x:v>
      </x:c>
      <x:c r="R11884" s="268" t="n">
        <x:f>O11884-P11884-Q11884-FIXED_COST</x:f>
        <x:v>-23393.15570226559</x:v>
      </x:c>
      <x:c r="S11884" s="139" t="str">
        <x:f>IF(AND(L11884&lt;=TOTAL_BED_CAP,N11884&lt;=TEMP_WORKER_CAP),"YES","NO")</x:f>
        <x:v>NO</x:v>
      </x:c>
      <x:c r="T11884" s="139" t="n">
        <x:f>IF(S11884="YES",R11884,-1E+99)</x:f>
        <x:v>-1e+99</x:v>
      </x:c>
    </x:row>
    <x:row r="11885">
      <x:c r="A11885" s="139"/>
      <x:c r="B11885" s="139"/>
      <x:c r="C11885" s="139"/>
      <x:c r="D11885" s="139"/>
      <x:c r="E11885" s="139"/>
      <x:c r="F11885" s="139"/>
      <x:c r="G11885" s="139"/>
      <x:c r="H11885" s="139"/>
      <x:c r="I11885" s="266" t="n">
        <x:f>INT((ROW()-ROW($I$46))/((CARROT_CAP+1)*(MESCLUN_CAP+1)))</x:f>
        <x:v>18</x:v>
      </x:c>
      <x:c r="J11885" s="266" t="n">
        <x:f>MOD(INT((ROW()-ROW($I$46))/(MESCLUN_CAP+1)),CARROT_CAP+1)</x:f>
        <x:v>3</x:v>
      </x:c>
      <x:c r="K11885" s="266" t="n">
        <x:f>MOD(ROW()-ROW($I$46),MESCLUN_CAP+1)</x:f>
        <x:v>28</x:v>
      </x:c>
      <x:c r="L11885" s="266" t="n">
        <x:f>SUM(I11885:K11885)</x:f>
        <x:v>49</x:v>
      </x:c>
      <x:c r="M11885" s="267" t="n">
        <x:f>I11885*TOMATO_HOURS*WEEKS*(1+TOMATO_DIM)^I11885+J11885*CARROT_HOURS*WEEKS*(1+CARROT_DIM)^J11885+K11885*MESCLUN_HOURS*WEEKS*(1+MESCLUN_DIM)^K11885</x:f>
        <x:v>10888.136506667652</x:v>
      </x:c>
      <x:c r="N11885" s="267" t="n">
        <x:f>MAX(M11885-FARMER_HOURS,0)/TEMP_HOURS_PER_WORKER</x:f>
        <x:v>7.061205907408091</x:v>
      </x:c>
      <x:c r="O11885" s="268" t="n">
        <x:f>I11885*TOMATO_PRICE+J11885*CARROT_PRICE+K11885*MESCLUN_PRICE</x:f>
        <x:v>240282</x:v>
      </x:c>
      <x:c r="P11885" s="268" t="n">
        <x:f>I11885*TOMATO_FERTILIZER+J11885*CARROT_FERTILIZER+K11885*MESCLUN_FERTILIZER</x:f>
        <x:v>41800</x:v>
      </x:c>
      <x:c r="Q11885" s="268" t="n">
        <x:f>MIN(M11885,FARMER_HOURS)*FARMER_RATE+MAX(M11885-FARMER_HOURS,0)*TEMP_RATE</x:f>
        <x:v>201530.14768520228</x:v>
      </x:c>
      <x:c r="R11885" s="268" t="n">
        <x:f>O11885-P11885-Q11885-FIXED_COST</x:f>
        <x:v>-23048.147685202275</x:v>
      </x:c>
      <x:c r="S11885" s="139" t="str">
        <x:f>IF(AND(L11885&lt;=TOTAL_BED_CAP,N11885&lt;=TEMP_WORKER_CAP),"YES","NO")</x:f>
        <x:v>NO</x:v>
      </x:c>
      <x:c r="T11885" s="139" t="n">
        <x:f>IF(S11885="YES",R11885,-1E+99)</x:f>
        <x:v>-1e+99</x:v>
      </x:c>
    </x:row>
    <x:row r="11886">
      <x:c r="A11886" s="139"/>
      <x:c r="B11886" s="139"/>
      <x:c r="C11886" s="139"/>
      <x:c r="D11886" s="139"/>
      <x:c r="E11886" s="139"/>
      <x:c r="F11886" s="139"/>
      <x:c r="G11886" s="139"/>
      <x:c r="H11886" s="139"/>
      <x:c r="I11886" s="266" t="n">
        <x:f>INT((ROW()-ROW($I$46))/((CARROT_CAP+1)*(MESCLUN_CAP+1)))</x:f>
        <x:v>18</x:v>
      </x:c>
      <x:c r="J11886" s="266" t="n">
        <x:f>MOD(INT((ROW()-ROW($I$46))/(MESCLUN_CAP+1)),CARROT_CAP+1)</x:f>
        <x:v>3</x:v>
      </x:c>
      <x:c r="K11886" s="266" t="n">
        <x:f>MOD(ROW()-ROW($I$46),MESCLUN_CAP+1)</x:f>
        <x:v>29</x:v>
      </x:c>
      <x:c r="L11886" s="266" t="n">
        <x:f>SUM(I11886:K11886)</x:f>
        <x:v>50</x:v>
      </x:c>
      <x:c r="M11886" s="267" t="n">
        <x:f>I11886*TOMATO_HOURS*WEEKS*(1+TOMATO_DIM)^I11886+J11886*CARROT_HOURS*WEEKS*(1+CARROT_DIM)^J11886+K11886*MESCLUN_HOURS*WEEKS*(1+MESCLUN_DIM)^K11886</x:f>
        <x:v>10974.954534783305</x:v>
      </x:c>
      <x:c r="N11886" s="267" t="n">
        <x:f>MAX(M11886-FARMER_HOURS,0)/TEMP_HOURS_PER_WORKER</x:f>
        <x:v>7.1214962047106285</x:v>
      </x:c>
      <x:c r="O11886" s="268" t="n">
        <x:f>I11886*TOMATO_PRICE+J11886*CARROT_PRICE+K11886*MESCLUN_PRICE</x:f>
        <x:v>242982</x:v>
      </x:c>
      <x:c r="P11886" s="268" t="n">
        <x:f>I11886*TOMATO_FERTILIZER+J11886*CARROT_FERTILIZER+K11886*MESCLUN_FERTILIZER</x:f>
        <x:v>42680</x:v>
      </x:c>
      <x:c r="Q11886" s="268" t="n">
        <x:f>MIN(M11886,FARMER_HOURS)*FARMER_RATE+MAX(M11886-FARMER_HOURS,0)*TEMP_RATE</x:f>
        <x:v>203037.4051177657</x:v>
      </x:c>
      <x:c r="R11886" s="268" t="n">
        <x:f>O11886-P11886-Q11886-FIXED_COST</x:f>
        <x:v>-22735.40511776571</x:v>
      </x:c>
      <x:c r="S11886" s="139" t="str">
        <x:f>IF(AND(L11886&lt;=TOTAL_BED_CAP,N11886&lt;=TEMP_WORKER_CAP),"YES","NO")</x:f>
        <x:v>NO</x:v>
      </x:c>
      <x:c r="T11886" s="139" t="n">
        <x:f>IF(S11886="YES",R11886,-1E+99)</x:f>
        <x:v>-1e+99</x:v>
      </x:c>
    </x:row>
    <x:row r="11887">
      <x:c r="A11887" s="139"/>
      <x:c r="B11887" s="139"/>
      <x:c r="C11887" s="139"/>
      <x:c r="D11887" s="139"/>
      <x:c r="E11887" s="139"/>
      <x:c r="F11887" s="139"/>
      <x:c r="G11887" s="139"/>
      <x:c r="H11887" s="139"/>
      <x:c r="I11887" s="266" t="n">
        <x:f>INT((ROW()-ROW($I$46))/((CARROT_CAP+1)*(MESCLUN_CAP+1)))</x:f>
        <x:v>18</x:v>
      </x:c>
      <x:c r="J11887" s="266" t="n">
        <x:f>MOD(INT((ROW()-ROW($I$46))/(MESCLUN_CAP+1)),CARROT_CAP+1)</x:f>
        <x:v>3</x:v>
      </x:c>
      <x:c r="K11887" s="266" t="n">
        <x:f>MOD(ROW()-ROW($I$46),MESCLUN_CAP+1)</x:f>
        <x:v>30</x:v>
      </x:c>
      <x:c r="L11887" s="266" t="n">
        <x:f>SUM(I11887:K11887)</x:f>
        <x:v>51</x:v>
      </x:c>
      <x:c r="M11887" s="267" t="n">
        <x:f>I11887*TOMATO_HOURS*WEEKS*(1+TOMATO_DIM)^I11887+J11887*CARROT_HOURS*WEEKS*(1+CARROT_DIM)^J11887+K11887*MESCLUN_HOURS*WEEKS*(1+MESCLUN_DIM)^K11887</x:f>
        <x:v>11063.664240117076</x:v>
      </x:c>
      <x:c r="N11887" s="267" t="n">
        <x:f>MAX(M11887-FARMER_HOURS,0)/TEMP_HOURS_PER_WORKER</x:f>
        <x:v>7.183100166747969</x:v>
      </x:c>
      <x:c r="O11887" s="268" t="n">
        <x:f>I11887*TOMATO_PRICE+J11887*CARROT_PRICE+K11887*MESCLUN_PRICE</x:f>
        <x:v>245682</x:v>
      </x:c>
      <x:c r="P11887" s="268" t="n">
        <x:f>I11887*TOMATO_FERTILIZER+J11887*CARROT_FERTILIZER+K11887*MESCLUN_FERTILIZER</x:f>
        <x:v>43560</x:v>
      </x:c>
      <x:c r="Q11887" s="268" t="n">
        <x:f>MIN(M11887,FARMER_HOURS)*FARMER_RATE+MAX(M11887-FARMER_HOURS,0)*TEMP_RATE</x:f>
        <x:v>204577.50416869923</x:v>
      </x:c>
      <x:c r="R11887" s="268" t="n">
        <x:f>O11887-P11887-Q11887-FIXED_COST</x:f>
        <x:v>-22455.504168699234</x:v>
      </x:c>
      <x:c r="S11887" s="139" t="str">
        <x:f>IF(AND(L11887&lt;=TOTAL_BED_CAP,N11887&lt;=TEMP_WORKER_CAP),"YES","NO")</x:f>
        <x:v>NO</x:v>
      </x:c>
      <x:c r="T11887" s="139" t="n">
        <x:f>IF(S11887="YES",R11887,-1E+99)</x:f>
        <x:v>-1e+99</x:v>
      </x:c>
    </x:row>
    <x:row r="11888">
      <x:c r="A11888" s="139"/>
      <x:c r="B11888" s="139"/>
      <x:c r="C11888" s="139"/>
      <x:c r="D11888" s="139"/>
      <x:c r="E11888" s="139"/>
      <x:c r="F11888" s="139"/>
      <x:c r="G11888" s="139"/>
      <x:c r="H11888" s="139"/>
      <x:c r="I11888" s="266" t="n">
        <x:f>INT((ROW()-ROW($I$46))/((CARROT_CAP+1)*(MESCLUN_CAP+1)))</x:f>
        <x:v>18</x:v>
      </x:c>
      <x:c r="J11888" s="266" t="n">
        <x:f>MOD(INT((ROW()-ROW($I$46))/(MESCLUN_CAP+1)),CARROT_CAP+1)</x:f>
        <x:v>4</x:v>
      </x:c>
      <x:c r="K11888" s="266" t="n">
        <x:f>MOD(ROW()-ROW($I$46),MESCLUN_CAP+1)</x:f>
        <x:v>0</x:v>
      </x:c>
      <x:c r="L11888" s="266" t="n">
        <x:f>SUM(I11888:K11888)</x:f>
        <x:v>22</x:v>
      </x:c>
      <x:c r="M11888" s="267" t="n">
        <x:f>I11888*TOMATO_HOURS*WEEKS*(1+TOMATO_DIM)^I11888+J11888*CARROT_HOURS*WEEKS*(1+CARROT_DIM)^J11888+K11888*MESCLUN_HOURS*WEEKS*(1+MESCLUN_DIM)^K11888</x:f>
        <x:v>9139.523594732429</x:v>
      </x:c>
      <x:c r="N11888" s="267" t="n">
        <x:f>MAX(M11888-FARMER_HOURS,0)/TEMP_HOURS_PER_WORKER</x:f>
        <x:v>5.846891385230854</x:v>
      </x:c>
      <x:c r="O11888" s="268" t="n">
        <x:f>I11888*TOMATO_PRICE+J11888*CARROT_PRICE+K11888*MESCLUN_PRICE</x:f>
        <x:v>166776</x:v>
      </x:c>
      <x:c r="P11888" s="268" t="n">
        <x:f>I11888*TOMATO_FERTILIZER+J11888*CARROT_FERTILIZER+K11888*MESCLUN_FERTILIZER</x:f>
        <x:v>17600</x:v>
      </x:c>
      <x:c r="Q11888" s="268" t="n">
        <x:f>MIN(M11888,FARMER_HOURS)*FARMER_RATE+MAX(M11888-FARMER_HOURS,0)*TEMP_RATE</x:f>
        <x:v>171172.28463077135</x:v>
      </x:c>
      <x:c r="R11888" s="268" t="n">
        <x:f>O11888-P11888-Q11888-FIXED_COST</x:f>
        <x:v>-41996.28463077135</x:v>
      </x:c>
      <x:c r="S11888" s="139" t="str">
        <x:f>IF(AND(L11888&lt;=TOTAL_BED_CAP,N11888&lt;=TEMP_WORKER_CAP),"YES","NO")</x:f>
        <x:v>NO</x:v>
      </x:c>
      <x:c r="T11888" s="139" t="n">
        <x:f>IF(S11888="YES",R11888,-1E+99)</x:f>
        <x:v>-1e+99</x:v>
      </x:c>
    </x:row>
    <x:row r="11889">
      <x:c r="A11889" s="139"/>
      <x:c r="B11889" s="139"/>
      <x:c r="C11889" s="139"/>
      <x:c r="D11889" s="139"/>
      <x:c r="E11889" s="139"/>
      <x:c r="F11889" s="139"/>
      <x:c r="G11889" s="139"/>
      <x:c r="H11889" s="139"/>
      <x:c r="I11889" s="266" t="n">
        <x:f>INT((ROW()-ROW($I$46))/((CARROT_CAP+1)*(MESCLUN_CAP+1)))</x:f>
        <x:v>18</x:v>
      </x:c>
      <x:c r="J11889" s="266" t="n">
        <x:f>MOD(INT((ROW()-ROW($I$46))/(MESCLUN_CAP+1)),CARROT_CAP+1)</x:f>
        <x:v>4</x:v>
      </x:c>
      <x:c r="K11889" s="266" t="n">
        <x:f>MOD(ROW()-ROW($I$46),MESCLUN_CAP+1)</x:f>
        <x:v>1</x:v>
      </x:c>
      <x:c r="L11889" s="266" t="n">
        <x:f>SUM(I11889:K11889)</x:f>
        <x:v>23</x:v>
      </x:c>
      <x:c r="M11889" s="267" t="n">
        <x:f>I11889*TOMATO_HOURS*WEEKS*(1+TOMATO_DIM)^I11889+J11889*CARROT_HOURS*WEEKS*(1+CARROT_DIM)^J11889+K11889*MESCLUN_HOURS*WEEKS*(1+MESCLUN_DIM)^K11889</x:f>
        <x:v>9185.086094732429</x:v>
      </x:c>
      <x:c r="N11889" s="267" t="n">
        <x:f>MAX(M11889-FARMER_HOURS,0)/TEMP_HOURS_PER_WORKER</x:f>
        <x:v>5.878532010230853</x:v>
      </x:c>
      <x:c r="O11889" s="268" t="n">
        <x:f>I11889*TOMATO_PRICE+J11889*CARROT_PRICE+K11889*MESCLUN_PRICE</x:f>
        <x:v>169476</x:v>
      </x:c>
      <x:c r="P11889" s="268" t="n">
        <x:f>I11889*TOMATO_FERTILIZER+J11889*CARROT_FERTILIZER+K11889*MESCLUN_FERTILIZER</x:f>
        <x:v>18480</x:v>
      </x:c>
      <x:c r="Q11889" s="268" t="n">
        <x:f>MIN(M11889,FARMER_HOURS)*FARMER_RATE+MAX(M11889-FARMER_HOURS,0)*TEMP_RATE</x:f>
        <x:v>171963.30025577135</x:v>
      </x:c>
      <x:c r="R11889" s="268" t="n">
        <x:f>O11889-P11889-Q11889-FIXED_COST</x:f>
        <x:v>-40967.30025577135</x:v>
      </x:c>
      <x:c r="S11889" s="139" t="str">
        <x:f>IF(AND(L11889&lt;=TOTAL_BED_CAP,N11889&lt;=TEMP_WORKER_CAP),"YES","NO")</x:f>
        <x:v>NO</x:v>
      </x:c>
      <x:c r="T11889" s="139" t="n">
        <x:f>IF(S11889="YES",R11889,-1E+99)</x:f>
        <x:v>-1e+99</x:v>
      </x:c>
    </x:row>
    <x:row r="11890">
      <x:c r="A11890" s="139"/>
      <x:c r="B11890" s="139"/>
      <x:c r="C11890" s="139"/>
      <x:c r="D11890" s="139"/>
      <x:c r="E11890" s="139"/>
      <x:c r="F11890" s="139"/>
      <x:c r="G11890" s="139"/>
      <x:c r="H11890" s="139"/>
      <x:c r="I11890" s="266" t="n">
        <x:f>INT((ROW()-ROW($I$46))/((CARROT_CAP+1)*(MESCLUN_CAP+1)))</x:f>
        <x:v>18</x:v>
      </x:c>
      <x:c r="J11890" s="266" t="n">
        <x:f>MOD(INT((ROW()-ROW($I$46))/(MESCLUN_CAP+1)),CARROT_CAP+1)</x:f>
        <x:v>4</x:v>
      </x:c>
      <x:c r="K11890" s="266" t="n">
        <x:f>MOD(ROW()-ROW($I$46),MESCLUN_CAP+1)</x:f>
        <x:v>2</x:v>
      </x:c>
      <x:c r="L11890" s="266" t="n">
        <x:f>SUM(I11890:K11890)</x:f>
        <x:v>24</x:v>
      </x:c>
      <x:c r="M11890" s="267" t="n">
        <x:f>I11890*TOMATO_HOURS*WEEKS*(1+TOMATO_DIM)^I11890+J11890*CARROT_HOURS*WEEKS*(1+CARROT_DIM)^J11890+K11890*MESCLUN_HOURS*WEEKS*(1+MESCLUN_DIM)^K11890</x:f>
        <x:v>9231.78765723243</x:v>
      </x:c>
      <x:c r="N11890" s="267" t="n">
        <x:f>MAX(M11890-FARMER_HOURS,0)/TEMP_HOURS_PER_WORKER</x:f>
        <x:v>5.910963650855853</x:v>
      </x:c>
      <x:c r="O11890" s="268" t="n">
        <x:f>I11890*TOMATO_PRICE+J11890*CARROT_PRICE+K11890*MESCLUN_PRICE</x:f>
        <x:v>172176</x:v>
      </x:c>
      <x:c r="P11890" s="268" t="n">
        <x:f>I11890*TOMATO_FERTILIZER+J11890*CARROT_FERTILIZER+K11890*MESCLUN_FERTILIZER</x:f>
        <x:v>19360</x:v>
      </x:c>
      <x:c r="Q11890" s="268" t="n">
        <x:f>MIN(M11890,FARMER_HOURS)*FARMER_RATE+MAX(M11890-FARMER_HOURS,0)*TEMP_RATE</x:f>
        <x:v>172774.09127139635</x:v>
      </x:c>
      <x:c r="R11890" s="268" t="n">
        <x:f>O11890-P11890-Q11890-FIXED_COST</x:f>
        <x:v>-39958.09127139635</x:v>
      </x:c>
      <x:c r="S11890" s="139" t="str">
        <x:f>IF(AND(L11890&lt;=TOTAL_BED_CAP,N11890&lt;=TEMP_WORKER_CAP),"YES","NO")</x:f>
        <x:v>NO</x:v>
      </x:c>
      <x:c r="T11890" s="139" t="n">
        <x:f>IF(S11890="YES",R11890,-1E+99)</x:f>
        <x:v>-1e+99</x:v>
      </x:c>
    </x:row>
    <x:row r="11891">
      <x:c r="A11891" s="139"/>
      <x:c r="B11891" s="139"/>
      <x:c r="C11891" s="139"/>
      <x:c r="D11891" s="139"/>
      <x:c r="E11891" s="139"/>
      <x:c r="F11891" s="139"/>
      <x:c r="G11891" s="139"/>
      <x:c r="H11891" s="139"/>
      <x:c r="I11891" s="266" t="n">
        <x:f>INT((ROW()-ROW($I$46))/((CARROT_CAP+1)*(MESCLUN_CAP+1)))</x:f>
        <x:v>18</x:v>
      </x:c>
      <x:c r="J11891" s="266" t="n">
        <x:f>MOD(INT((ROW()-ROW($I$46))/(MESCLUN_CAP+1)),CARROT_CAP+1)</x:f>
        <x:v>4</x:v>
      </x:c>
      <x:c r="K11891" s="266" t="n">
        <x:f>MOD(ROW()-ROW($I$46),MESCLUN_CAP+1)</x:f>
        <x:v>3</x:v>
      </x:c>
      <x:c r="L11891" s="266" t="n">
        <x:f>SUM(I11891:K11891)</x:f>
        <x:v>25</x:v>
      </x:c>
      <x:c r="M11891" s="267" t="n">
        <x:f>I11891*TOMATO_HOURS*WEEKS*(1+TOMATO_DIM)^I11891+J11891*CARROT_HOURS*WEEKS*(1+CARROT_DIM)^J11891+K11891*MESCLUN_HOURS*WEEKS*(1+MESCLUN_DIM)^K11891</x:f>
        <x:v>9279.649639654304</x:v>
      </x:c>
      <x:c r="N11891" s="267" t="n">
        <x:f>MAX(M11891-FARMER_HOURS,0)/TEMP_HOURS_PER_WORKER</x:f>
        <x:v>5.944201138648823</x:v>
      </x:c>
      <x:c r="O11891" s="268" t="n">
        <x:f>I11891*TOMATO_PRICE+J11891*CARROT_PRICE+K11891*MESCLUN_PRICE</x:f>
        <x:v>174876</x:v>
      </x:c>
      <x:c r="P11891" s="268" t="n">
        <x:f>I11891*TOMATO_FERTILIZER+J11891*CARROT_FERTILIZER+K11891*MESCLUN_FERTILIZER</x:f>
        <x:v>20240</x:v>
      </x:c>
      <x:c r="Q11891" s="268" t="n">
        <x:f>MIN(M11891,FARMER_HOURS)*FARMER_RATE+MAX(M11891-FARMER_HOURS,0)*TEMP_RATE</x:f>
        <x:v>173605.02846622057</x:v>
      </x:c>
      <x:c r="R11891" s="268" t="n">
        <x:f>O11891-P11891-Q11891-FIXED_COST</x:f>
        <x:v>-38969.02846622057</x:v>
      </x:c>
      <x:c r="S11891" s="139" t="str">
        <x:f>IF(AND(L11891&lt;=TOTAL_BED_CAP,N11891&lt;=TEMP_WORKER_CAP),"YES","NO")</x:f>
        <x:v>NO</x:v>
      </x:c>
      <x:c r="T11891" s="139" t="n">
        <x:f>IF(S11891="YES",R11891,-1E+99)</x:f>
        <x:v>-1e+99</x:v>
      </x:c>
    </x:row>
    <x:row r="11892">
      <x:c r="A11892" s="139"/>
      <x:c r="B11892" s="139"/>
      <x:c r="C11892" s="139"/>
      <x:c r="D11892" s="139"/>
      <x:c r="E11892" s="139"/>
      <x:c r="F11892" s="139"/>
      <x:c r="G11892" s="139"/>
      <x:c r="H11892" s="139"/>
      <x:c r="I11892" s="266" t="n">
        <x:f>INT((ROW()-ROW($I$46))/((CARROT_CAP+1)*(MESCLUN_CAP+1)))</x:f>
        <x:v>18</x:v>
      </x:c>
      <x:c r="J11892" s="266" t="n">
        <x:f>MOD(INT((ROW()-ROW($I$46))/(MESCLUN_CAP+1)),CARROT_CAP+1)</x:f>
        <x:v>4</x:v>
      </x:c>
      <x:c r="K11892" s="266" t="n">
        <x:f>MOD(ROW()-ROW($I$46),MESCLUN_CAP+1)</x:f>
        <x:v>4</x:v>
      </x:c>
      <x:c r="L11892" s="266" t="n">
        <x:f>SUM(I11892:K11892)</x:f>
        <x:v>26</x:v>
      </x:c>
      <x:c r="M11892" s="267" t="n">
        <x:f>I11892*TOMATO_HOURS*WEEKS*(1+TOMATO_DIM)^I11892+J11892*CARROT_HOURS*WEEKS*(1+CARROT_DIM)^J11892+K11892*MESCLUN_HOURS*WEEKS*(1+MESCLUN_DIM)^K11892</x:f>
        <x:v>9328.69375537696</x:v>
      </x:c>
      <x:c r="N11892" s="267" t="n">
        <x:f>MAX(M11892-FARMER_HOURS,0)/TEMP_HOURS_PER_WORKER</x:f>
        <x:v>5.978259552345111</x:v>
      </x:c>
      <x:c r="O11892" s="268" t="n">
        <x:f>I11892*TOMATO_PRICE+J11892*CARROT_PRICE+K11892*MESCLUN_PRICE</x:f>
        <x:v>177576</x:v>
      </x:c>
      <x:c r="P11892" s="268" t="n">
        <x:f>I11892*TOMATO_FERTILIZER+J11892*CARROT_FERTILIZER+K11892*MESCLUN_FERTILIZER</x:f>
        <x:v>21120</x:v>
      </x:c>
      <x:c r="Q11892" s="268" t="n">
        <x:f>MIN(M11892,FARMER_HOURS)*FARMER_RATE+MAX(M11892-FARMER_HOURS,0)*TEMP_RATE</x:f>
        <x:v>174456.4888086278</x:v>
      </x:c>
      <x:c r="R11892" s="268" t="n">
        <x:f>O11892-P11892-Q11892-FIXED_COST</x:f>
        <x:v>-38000.48880862779</x:v>
      </x:c>
      <x:c r="S11892" s="139" t="str">
        <x:f>IF(AND(L11892&lt;=TOTAL_BED_CAP,N11892&lt;=TEMP_WORKER_CAP),"YES","NO")</x:f>
        <x:v>NO</x:v>
      </x:c>
      <x:c r="T11892" s="139" t="n">
        <x:f>IF(S11892="YES",R11892,-1E+99)</x:f>
        <x:v>-1e+99</x:v>
      </x:c>
    </x:row>
    <x:row r="11893">
      <x:c r="A11893" s="139"/>
      <x:c r="B11893" s="139"/>
      <x:c r="C11893" s="139"/>
      <x:c r="D11893" s="139"/>
      <x:c r="E11893" s="139"/>
      <x:c r="F11893" s="139"/>
      <x:c r="G11893" s="139"/>
      <x:c r="H11893" s="139"/>
      <x:c r="I11893" s="266" t="n">
        <x:f>INT((ROW()-ROW($I$46))/((CARROT_CAP+1)*(MESCLUN_CAP+1)))</x:f>
        <x:v>18</x:v>
      </x:c>
      <x:c r="J11893" s="266" t="n">
        <x:f>MOD(INT((ROW()-ROW($I$46))/(MESCLUN_CAP+1)),CARROT_CAP+1)</x:f>
        <x:v>4</x:v>
      </x:c>
      <x:c r="K11893" s="266" t="n">
        <x:f>MOD(ROW()-ROW($I$46),MESCLUN_CAP+1)</x:f>
        <x:v>5</x:v>
      </x:c>
      <x:c r="L11893" s="266" t="n">
        <x:f>SUM(I11893:K11893)</x:f>
        <x:v>27</x:v>
      </x:c>
      <x:c r="M11893" s="267" t="n">
        <x:f>I11893*TOMATO_HOURS*WEEKS*(1+TOMATO_DIM)^I11893+J11893*CARROT_HOURS*WEEKS*(1+CARROT_DIM)^J11893+K11893*MESCLUN_HOURS*WEEKS*(1+MESCLUN_DIM)^K11893</x:f>
        <x:v>9378.942079298164</x:v>
      </x:c>
      <x:c r="N11893" s="267" t="n">
        <x:f>MAX(M11893-FARMER_HOURS,0)/TEMP_HOURS_PER_WORKER</x:f>
        <x:v>6.013154221734836</x:v>
      </x:c>
      <x:c r="O11893" s="268" t="n">
        <x:f>I11893*TOMATO_PRICE+J11893*CARROT_PRICE+K11893*MESCLUN_PRICE</x:f>
        <x:v>180276</x:v>
      </x:c>
      <x:c r="P11893" s="268" t="n">
        <x:f>I11893*TOMATO_FERTILIZER+J11893*CARROT_FERTILIZER+K11893*MESCLUN_FERTILIZER</x:f>
        <x:v>22000</x:v>
      </x:c>
      <x:c r="Q11893" s="268" t="n">
        <x:f>MIN(M11893,FARMER_HOURS)*FARMER_RATE+MAX(M11893-FARMER_HOURS,0)*TEMP_RATE</x:f>
        <x:v>175328.85554337088</x:v>
      </x:c>
      <x:c r="R11893" s="268" t="n">
        <x:f>O11893-P11893-Q11893-FIXED_COST</x:f>
        <x:v>-37052.85554337088</x:v>
      </x:c>
      <x:c r="S11893" s="139" t="str">
        <x:f>IF(AND(L11893&lt;=TOTAL_BED_CAP,N11893&lt;=TEMP_WORKER_CAP),"YES","NO")</x:f>
        <x:v>NO</x:v>
      </x:c>
      <x:c r="T11893" s="139" t="n">
        <x:f>IF(S11893="YES",R11893,-1E+99)</x:f>
        <x:v>-1e+99</x:v>
      </x:c>
    </x:row>
    <x:row r="11894">
      <x:c r="A11894" s="139"/>
      <x:c r="B11894" s="139"/>
      <x:c r="C11894" s="139"/>
      <x:c r="D11894" s="139"/>
      <x:c r="E11894" s="139"/>
      <x:c r="F11894" s="139"/>
      <x:c r="G11894" s="139"/>
      <x:c r="H11894" s="139"/>
      <x:c r="I11894" s="266" t="n">
        <x:f>INT((ROW()-ROW($I$46))/((CARROT_CAP+1)*(MESCLUN_CAP+1)))</x:f>
        <x:v>18</x:v>
      </x:c>
      <x:c r="J11894" s="266" t="n">
        <x:f>MOD(INT((ROW()-ROW($I$46))/(MESCLUN_CAP+1)),CARROT_CAP+1)</x:f>
        <x:v>4</x:v>
      </x:c>
      <x:c r="K11894" s="266" t="n">
        <x:f>MOD(ROW()-ROW($I$46),MESCLUN_CAP+1)</x:f>
        <x:v>6</x:v>
      </x:c>
      <x:c r="L11894" s="266" t="n">
        <x:f>SUM(I11894:K11894)</x:f>
        <x:v>28</x:v>
      </x:c>
      <x:c r="M11894" s="267" t="n">
        <x:f>I11894*TOMATO_HOURS*WEEKS*(1+TOMATO_DIM)^I11894+J11894*CARROT_HOURS*WEEKS*(1+CARROT_DIM)^J11894+K11894*MESCLUN_HOURS*WEEKS*(1+MESCLUN_DIM)^K11894</x:f>
        <x:v>9430.417053479796</x:v>
      </x:c>
      <x:c r="N11894" s="267" t="n">
        <x:f>MAX(M11894-FARMER_HOURS,0)/TEMP_HOURS_PER_WORKER</x:f>
        <x:v>6.048900731583192</x:v>
      </x:c>
      <x:c r="O11894" s="268" t="n">
        <x:f>I11894*TOMATO_PRICE+J11894*CARROT_PRICE+K11894*MESCLUN_PRICE</x:f>
        <x:v>182976</x:v>
      </x:c>
      <x:c r="P11894" s="268" t="n">
        <x:f>I11894*TOMATO_FERTILIZER+J11894*CARROT_FERTILIZER+K11894*MESCLUN_FERTILIZER</x:f>
        <x:v>22880</x:v>
      </x:c>
      <x:c r="Q11894" s="268" t="n">
        <x:f>MIN(M11894,FARMER_HOURS)*FARMER_RATE+MAX(M11894-FARMER_HOURS,0)*TEMP_RATE</x:f>
        <x:v>176222.51828957978</x:v>
      </x:c>
      <x:c r="R11894" s="268" t="n">
        <x:f>O11894-P11894-Q11894-FIXED_COST</x:f>
        <x:v>-36126.51828957978</x:v>
      </x:c>
      <x:c r="S11894" s="139" t="str">
        <x:f>IF(AND(L11894&lt;=TOTAL_BED_CAP,N11894&lt;=TEMP_WORKER_CAP),"YES","NO")</x:f>
        <x:v>NO</x:v>
      </x:c>
      <x:c r="T11894" s="139" t="n">
        <x:f>IF(S11894="YES",R11894,-1E+99)</x:f>
        <x:v>-1e+99</x:v>
      </x:c>
    </x:row>
    <x:row r="11895">
      <x:c r="A11895" s="139"/>
      <x:c r="B11895" s="139"/>
      <x:c r="C11895" s="139"/>
      <x:c r="D11895" s="139"/>
      <x:c r="E11895" s="139"/>
      <x:c r="F11895" s="139"/>
      <x:c r="G11895" s="139"/>
      <x:c r="H11895" s="139"/>
      <x:c r="I11895" s="266" t="n">
        <x:f>INT((ROW()-ROW($I$46))/((CARROT_CAP+1)*(MESCLUN_CAP+1)))</x:f>
        <x:v>18</x:v>
      </x:c>
      <x:c r="J11895" s="266" t="n">
        <x:f>MOD(INT((ROW()-ROW($I$46))/(MESCLUN_CAP+1)),CARROT_CAP+1)</x:f>
        <x:v>4</x:v>
      </x:c>
      <x:c r="K11895" s="266" t="n">
        <x:f>MOD(ROW()-ROW($I$46),MESCLUN_CAP+1)</x:f>
        <x:v>7</x:v>
      </x:c>
      <x:c r="L11895" s="266" t="n">
        <x:f>SUM(I11895:K11895)</x:f>
        <x:v>29</x:v>
      </x:c>
      <x:c r="M11895" s="267" t="n">
        <x:f>I11895*TOMATO_HOURS*WEEKS*(1+TOMATO_DIM)^I11895+J11895*CARROT_HOURS*WEEKS*(1+CARROT_DIM)^J11895+K11895*MESCLUN_HOURS*WEEKS*(1+MESCLUN_DIM)^K11895</x:f>
        <x:v>9483.141492877758</x:v>
      </x:c>
      <x:c r="N11895" s="267" t="n">
        <x:f>MAX(M11895-FARMER_HOURS,0)/TEMP_HOURS_PER_WORKER</x:f>
        <x:v>6.085514925609554</x:v>
      </x:c>
      <x:c r="O11895" s="268" t="n">
        <x:f>I11895*TOMATO_PRICE+J11895*CARROT_PRICE+K11895*MESCLUN_PRICE</x:f>
        <x:v>185676</x:v>
      </x:c>
      <x:c r="P11895" s="268" t="n">
        <x:f>I11895*TOMATO_FERTILIZER+J11895*CARROT_FERTILIZER+K11895*MESCLUN_FERTILIZER</x:f>
        <x:v>23760</x:v>
      </x:c>
      <x:c r="Q11895" s="268" t="n">
        <x:f>MIN(M11895,FARMER_HOURS)*FARMER_RATE+MAX(M11895-FARMER_HOURS,0)*TEMP_RATE</x:f>
        <x:v>177137.87314023884</x:v>
      </x:c>
      <x:c r="R11895" s="268" t="n">
        <x:f>O11895-P11895-Q11895-FIXED_COST</x:f>
        <x:v>-35221.87314023884</x:v>
      </x:c>
      <x:c r="S11895" s="139" t="str">
        <x:f>IF(AND(L11895&lt;=TOTAL_BED_CAP,N11895&lt;=TEMP_WORKER_CAP),"YES","NO")</x:f>
        <x:v>NO</x:v>
      </x:c>
      <x:c r="T11895" s="139" t="n">
        <x:f>IF(S11895="YES",R11895,-1E+99)</x:f>
        <x:v>-1e+99</x:v>
      </x:c>
    </x:row>
    <x:row r="11896">
      <x:c r="A11896" s="139"/>
      <x:c r="B11896" s="139"/>
      <x:c r="C11896" s="139"/>
      <x:c r="D11896" s="139"/>
      <x:c r="E11896" s="139"/>
      <x:c r="F11896" s="139"/>
      <x:c r="G11896" s="139"/>
      <x:c r="H11896" s="139"/>
      <x:c r="I11896" s="266" t="n">
        <x:f>INT((ROW()-ROW($I$46))/((CARROT_CAP+1)*(MESCLUN_CAP+1)))</x:f>
        <x:v>18</x:v>
      </x:c>
      <x:c r="J11896" s="266" t="n">
        <x:f>MOD(INT((ROW()-ROW($I$46))/(MESCLUN_CAP+1)),CARROT_CAP+1)</x:f>
        <x:v>4</x:v>
      </x:c>
      <x:c r="K11896" s="266" t="n">
        <x:f>MOD(ROW()-ROW($I$46),MESCLUN_CAP+1)</x:f>
        <x:v>8</x:v>
      </x:c>
      <x:c r="L11896" s="266" t="n">
        <x:f>SUM(I11896:K11896)</x:f>
        <x:v>30</x:v>
      </x:c>
      <x:c r="M11896" s="267" t="n">
        <x:f>I11896*TOMATO_HOURS*WEEKS*(1+TOMATO_DIM)^I11896+J11896*CARROT_HOURS*WEEKS*(1+CARROT_DIM)^J11896+K11896*MESCLUN_HOURS*WEEKS*(1+MESCLUN_DIM)^K11896</x:f>
        <x:v>9537.138591157738</x:v>
      </x:c>
      <x:c r="N11896" s="267" t="n">
        <x:f>MAX(M11896-FARMER_HOURS,0)/TEMP_HOURS_PER_WORKER</x:f>
        <x:v>6.123012910526207</x:v>
      </x:c>
      <x:c r="O11896" s="268" t="n">
        <x:f>I11896*TOMATO_PRICE+J11896*CARROT_PRICE+K11896*MESCLUN_PRICE</x:f>
        <x:v>188376</x:v>
      </x:c>
      <x:c r="P11896" s="268" t="n">
        <x:f>I11896*TOMATO_FERTILIZER+J11896*CARROT_FERTILIZER+K11896*MESCLUN_FERTILIZER</x:f>
        <x:v>24640</x:v>
      </x:c>
      <x:c r="Q11896" s="268" t="n">
        <x:f>MIN(M11896,FARMER_HOURS)*FARMER_RATE+MAX(M11896-FARMER_HOURS,0)*TEMP_RATE</x:f>
        <x:v>178075.32276315519</x:v>
      </x:c>
      <x:c r="R11896" s="268" t="n">
        <x:f>O11896-P11896-Q11896-FIXED_COST</x:f>
        <x:v>-34339.322763155185</x:v>
      </x:c>
      <x:c r="S11896" s="139" t="str">
        <x:f>IF(AND(L11896&lt;=TOTAL_BED_CAP,N11896&lt;=TEMP_WORKER_CAP),"YES","NO")</x:f>
        <x:v>NO</x:v>
      </x:c>
      <x:c r="T11896" s="139" t="n">
        <x:f>IF(S11896="YES",R11896,-1E+99)</x:f>
        <x:v>-1e+99</x:v>
      </x:c>
    </x:row>
    <x:row r="11897">
      <x:c r="A11897" s="139"/>
      <x:c r="B11897" s="139"/>
      <x:c r="C11897" s="139"/>
      <x:c r="D11897" s="139"/>
      <x:c r="E11897" s="139"/>
      <x:c r="F11897" s="139"/>
      <x:c r="G11897" s="139"/>
      <x:c r="H11897" s="139"/>
      <x:c r="I11897" s="266" t="n">
        <x:f>INT((ROW()-ROW($I$46))/((CARROT_CAP+1)*(MESCLUN_CAP+1)))</x:f>
        <x:v>18</x:v>
      </x:c>
      <x:c r="J11897" s="266" t="n">
        <x:f>MOD(INT((ROW()-ROW($I$46))/(MESCLUN_CAP+1)),CARROT_CAP+1)</x:f>
        <x:v>4</x:v>
      </x:c>
      <x:c r="K11897" s="266" t="n">
        <x:f>MOD(ROW()-ROW($I$46),MESCLUN_CAP+1)</x:f>
        <x:v>9</x:v>
      </x:c>
      <x:c r="L11897" s="266" t="n">
        <x:f>SUM(I11897:K11897)</x:f>
        <x:v>31</x:v>
      </x:c>
      <x:c r="M11897" s="267" t="n">
        <x:f>I11897*TOMATO_HOURS*WEEKS*(1+TOMATO_DIM)^I11897+J11897*CARROT_HOURS*WEEKS*(1+CARROT_DIM)^J11897+K11897*MESCLUN_HOURS*WEEKS*(1+MESCLUN_DIM)^K11897</x:f>
        <x:v>9592.431926598132</x:v>
      </x:c>
      <x:c r="N11897" s="267" t="n">
        <x:f>MAX(M11897-FARMER_HOURS,0)/TEMP_HOURS_PER_WORKER</x:f>
        <x:v>6.161411060137592</x:v>
      </x:c>
      <x:c r="O11897" s="268" t="n">
        <x:f>I11897*TOMATO_PRICE+J11897*CARROT_PRICE+K11897*MESCLUN_PRICE</x:f>
        <x:v>191076</x:v>
      </x:c>
      <x:c r="P11897" s="268" t="n">
        <x:f>I11897*TOMATO_FERTILIZER+J11897*CARROT_FERTILIZER+K11897*MESCLUN_FERTILIZER</x:f>
        <x:v>25520</x:v>
      </x:c>
      <x:c r="Q11897" s="268" t="n">
        <x:f>MIN(M11897,FARMER_HOURS)*FARMER_RATE+MAX(M11897-FARMER_HOURS,0)*TEMP_RATE</x:f>
        <x:v>179035.2765034398</x:v>
      </x:c>
      <x:c r="R11897" s="268" t="n">
        <x:f>O11897-P11897-Q11897-FIXED_COST</x:f>
        <x:v>-33479.27650343979</x:v>
      </x:c>
      <x:c r="S11897" s="139" t="str">
        <x:f>IF(AND(L11897&lt;=TOTAL_BED_CAP,N11897&lt;=TEMP_WORKER_CAP),"YES","NO")</x:f>
        <x:v>NO</x:v>
      </x:c>
      <x:c r="T11897" s="139" t="n">
        <x:f>IF(S11897="YES",R11897,-1E+99)</x:f>
        <x:v>-1e+99</x:v>
      </x:c>
    </x:row>
    <x:row r="11898">
      <x:c r="A11898" s="139"/>
      <x:c r="B11898" s="139"/>
      <x:c r="C11898" s="139"/>
      <x:c r="D11898" s="139"/>
      <x:c r="E11898" s="139"/>
      <x:c r="F11898" s="139"/>
      <x:c r="G11898" s="139"/>
      <x:c r="H11898" s="139"/>
      <x:c r="I11898" s="266" t="n">
        <x:f>INT((ROW()-ROW($I$46))/((CARROT_CAP+1)*(MESCLUN_CAP+1)))</x:f>
        <x:v>18</x:v>
      </x:c>
      <x:c r="J11898" s="266" t="n">
        <x:f>MOD(INT((ROW()-ROW($I$46))/(MESCLUN_CAP+1)),CARROT_CAP+1)</x:f>
        <x:v>4</x:v>
      </x:c>
      <x:c r="K11898" s="266" t="n">
        <x:f>MOD(ROW()-ROW($I$46),MESCLUN_CAP+1)</x:f>
        <x:v>10</x:v>
      </x:c>
      <x:c r="L11898" s="266" t="n">
        <x:f>SUM(I11898:K11898)</x:f>
        <x:v>32</x:v>
      </x:c>
      <x:c r="M11898" s="267" t="n">
        <x:f>I11898*TOMATO_HOURS*WEEKS*(1+TOMATO_DIM)^I11898+J11898*CARROT_HOURS*WEEKS*(1+CARROT_DIM)^J11898+K11898*MESCLUN_HOURS*WEEKS*(1+MESCLUN_DIM)^K11898</x:f>
        <x:v>9649.045468081345</x:v>
      </x:c>
      <x:c r="N11898" s="267" t="n">
        <x:f>MAX(M11898-FARMER_HOURS,0)/TEMP_HOURS_PER_WORKER</x:f>
        <x:v>6.200726019500935</x:v>
      </x:c>
      <x:c r="O11898" s="268" t="n">
        <x:f>I11898*TOMATO_PRICE+J11898*CARROT_PRICE+K11898*MESCLUN_PRICE</x:f>
        <x:v>193776</x:v>
      </x:c>
      <x:c r="P11898" s="268" t="n">
        <x:f>I11898*TOMATO_FERTILIZER+J11898*CARROT_FERTILIZER+K11898*MESCLUN_FERTILIZER</x:f>
        <x:v>26400</x:v>
      </x:c>
      <x:c r="Q11898" s="268" t="n">
        <x:f>MIN(M11898,FARMER_HOURS)*FARMER_RATE+MAX(M11898-FARMER_HOURS,0)*TEMP_RATE</x:f>
        <x:v>180018.15048752335</x:v>
      </x:c>
      <x:c r="R11898" s="268" t="n">
        <x:f>O11898-P11898-Q11898-FIXED_COST</x:f>
        <x:v>-32642.15048752335</x:v>
      </x:c>
      <x:c r="S11898" s="139" t="str">
        <x:f>IF(AND(L11898&lt;=TOTAL_BED_CAP,N11898&lt;=TEMP_WORKER_CAP),"YES","NO")</x:f>
        <x:v>NO</x:v>
      </x:c>
      <x:c r="T11898" s="139" t="n">
        <x:f>IF(S11898="YES",R11898,-1E+99)</x:f>
        <x:v>-1e+99</x:v>
      </x:c>
    </x:row>
    <x:row r="11899">
      <x:c r="A11899" s="139"/>
      <x:c r="B11899" s="139"/>
      <x:c r="C11899" s="139"/>
      <x:c r="D11899" s="139"/>
      <x:c r="E11899" s="139"/>
      <x:c r="F11899" s="139"/>
      <x:c r="G11899" s="139"/>
      <x:c r="H11899" s="139"/>
      <x:c r="I11899" s="266" t="n">
        <x:f>INT((ROW()-ROW($I$46))/((CARROT_CAP+1)*(MESCLUN_CAP+1)))</x:f>
        <x:v>18</x:v>
      </x:c>
      <x:c r="J11899" s="266" t="n">
        <x:f>MOD(INT((ROW()-ROW($I$46))/(MESCLUN_CAP+1)),CARROT_CAP+1)</x:f>
        <x:v>4</x:v>
      </x:c>
      <x:c r="K11899" s="266" t="n">
        <x:f>MOD(ROW()-ROW($I$46),MESCLUN_CAP+1)</x:f>
        <x:v>11</x:v>
      </x:c>
      <x:c r="L11899" s="266" t="n">
        <x:f>SUM(I11899:K11899)</x:f>
        <x:v>33</x:v>
      </x:c>
      <x:c r="M11899" s="267" t="n">
        <x:f>I11899*TOMATO_HOURS*WEEKS*(1+TOMATO_DIM)^I11899+J11899*CARROT_HOURS*WEEKS*(1+CARROT_DIM)^J11899+K11899*MESCLUN_HOURS*WEEKS*(1+MESCLUN_DIM)^K11899</x:f>
        <x:v>9707.003581174784</x:v>
      </x:c>
      <x:c r="N11899" s="267" t="n">
        <x:f>MAX(M11899-FARMER_HOURS,0)/TEMP_HOURS_PER_WORKER</x:f>
        <x:v>6.240974709149156</x:v>
      </x:c>
      <x:c r="O11899" s="268" t="n">
        <x:f>I11899*TOMATO_PRICE+J11899*CARROT_PRICE+K11899*MESCLUN_PRICE</x:f>
        <x:v>196476</x:v>
      </x:c>
      <x:c r="P11899" s="268" t="n">
        <x:f>I11899*TOMATO_FERTILIZER+J11899*CARROT_FERTILIZER+K11899*MESCLUN_FERTILIZER</x:f>
        <x:v>27280</x:v>
      </x:c>
      <x:c r="Q11899" s="268" t="n">
        <x:f>MIN(M11899,FARMER_HOURS)*FARMER_RATE+MAX(M11899-FARMER_HOURS,0)*TEMP_RATE</x:f>
        <x:v>181024.3677287289</x:v>
      </x:c>
      <x:c r="R11899" s="268" t="n">
        <x:f>O11899-P11899-Q11899-FIXED_COST</x:f>
        <x:v>-31828.36772872889</x:v>
      </x:c>
      <x:c r="S11899" s="139" t="str">
        <x:f>IF(AND(L11899&lt;=TOTAL_BED_CAP,N11899&lt;=TEMP_WORKER_CAP),"YES","NO")</x:f>
        <x:v>NO</x:v>
      </x:c>
      <x:c r="T11899" s="139" t="n">
        <x:f>IF(S11899="YES",R11899,-1E+99)</x:f>
        <x:v>-1e+99</x:v>
      </x:c>
    </x:row>
    <x:row r="11900">
      <x:c r="A11900" s="139"/>
      <x:c r="B11900" s="139"/>
      <x:c r="C11900" s="139"/>
      <x:c r="D11900" s="139"/>
      <x:c r="E11900" s="139"/>
      <x:c r="F11900" s="139"/>
      <x:c r="G11900" s="139"/>
      <x:c r="H11900" s="139"/>
      <x:c r="I11900" s="266" t="n">
        <x:f>INT((ROW()-ROW($I$46))/((CARROT_CAP+1)*(MESCLUN_CAP+1)))</x:f>
        <x:v>18</x:v>
      </x:c>
      <x:c r="J11900" s="266" t="n">
        <x:f>MOD(INT((ROW()-ROW($I$46))/(MESCLUN_CAP+1)),CARROT_CAP+1)</x:f>
        <x:v>4</x:v>
      </x:c>
      <x:c r="K11900" s="266" t="n">
        <x:f>MOD(ROW()-ROW($I$46),MESCLUN_CAP+1)</x:f>
        <x:v>12</x:v>
      </x:c>
      <x:c r="L11900" s="266" t="n">
        <x:f>SUM(I11900:K11900)</x:f>
        <x:v>34</x:v>
      </x:c>
      <x:c r="M11900" s="267" t="n">
        <x:f>I11900*TOMATO_HOURS*WEEKS*(1+TOMATO_DIM)^I11900+J11900*CARROT_HOURS*WEEKS*(1+CARROT_DIM)^J11900+K11900*MESCLUN_HOURS*WEEKS*(1+MESCLUN_DIM)^K11900</x:f>
        <x:v>9766.331034302848</x:v>
      </x:c>
      <x:c r="N11900" s="267" t="n">
        <x:f>MAX(M11900-FARMER_HOURS,0)/TEMP_HOURS_PER_WORKER</x:f>
        <x:v>6.282174329376978</x:v>
      </x:c>
      <x:c r="O11900" s="268" t="n">
        <x:f>I11900*TOMATO_PRICE+J11900*CARROT_PRICE+K11900*MESCLUN_PRICE</x:f>
        <x:v>199176</x:v>
      </x:c>
      <x:c r="P11900" s="268" t="n">
        <x:f>I11900*TOMATO_FERTILIZER+J11900*CARROT_FERTILIZER+K11900*MESCLUN_FERTILIZER</x:f>
        <x:v>28160</x:v>
      </x:c>
      <x:c r="Q11900" s="268" t="n">
        <x:f>MIN(M11900,FARMER_HOURS)*FARMER_RATE+MAX(M11900-FARMER_HOURS,0)*TEMP_RATE</x:f>
        <x:v>182054.35823442444</x:v>
      </x:c>
      <x:c r="R11900" s="268" t="n">
        <x:f>O11900-P11900-Q11900-FIXED_COST</x:f>
        <x:v>-31038.358234424435</x:v>
      </x:c>
      <x:c r="S11900" s="139" t="str">
        <x:f>IF(AND(L11900&lt;=TOTAL_BED_CAP,N11900&lt;=TEMP_WORKER_CAP),"YES","NO")</x:f>
        <x:v>NO</x:v>
      </x:c>
      <x:c r="T11900" s="139" t="n">
        <x:f>IF(S11900="YES",R11900,-1E+99)</x:f>
        <x:v>-1e+99</x:v>
      </x:c>
    </x:row>
    <x:row r="11901">
      <x:c r="A11901" s="139"/>
      <x:c r="B11901" s="139"/>
      <x:c r="C11901" s="139"/>
      <x:c r="D11901" s="139"/>
      <x:c r="E11901" s="139"/>
      <x:c r="F11901" s="139"/>
      <x:c r="G11901" s="139"/>
      <x:c r="H11901" s="139"/>
      <x:c r="I11901" s="266" t="n">
        <x:f>INT((ROW()-ROW($I$46))/((CARROT_CAP+1)*(MESCLUN_CAP+1)))</x:f>
        <x:v>18</x:v>
      </x:c>
      <x:c r="J11901" s="266" t="n">
        <x:f>MOD(INT((ROW()-ROW($I$46))/(MESCLUN_CAP+1)),CARROT_CAP+1)</x:f>
        <x:v>4</x:v>
      </x:c>
      <x:c r="K11901" s="266" t="n">
        <x:f>MOD(ROW()-ROW($I$46),MESCLUN_CAP+1)</x:f>
        <x:v>13</x:v>
      </x:c>
      <x:c r="L11901" s="266" t="n">
        <x:f>SUM(I11901:K11901)</x:f>
        <x:v>35</x:v>
      </x:c>
      <x:c r="M11901" s="267" t="n">
        <x:f>I11901*TOMATO_HOURS*WEEKS*(1+TOMATO_DIM)^I11901+J11901*CARROT_HOURS*WEEKS*(1+CARROT_DIM)^J11901+K11901*MESCLUN_HOURS*WEEKS*(1+MESCLUN_DIM)^K11901</x:f>
        <x:v>9827.053005011232</x:v>
      </x:c>
      <x:c r="N11901" s="267" t="n">
        <x:f>MAX(M11901-FARMER_HOURS,0)/TEMP_HOURS_PER_WORKER</x:f>
        <x:v>6.324342364591133</x:v>
      </x:c>
      <x:c r="O11901" s="268" t="n">
        <x:f>I11901*TOMATO_PRICE+J11901*CARROT_PRICE+K11901*MESCLUN_PRICE</x:f>
        <x:v>201876</x:v>
      </x:c>
      <x:c r="P11901" s="268" t="n">
        <x:f>I11901*TOMATO_FERTILIZER+J11901*CARROT_FERTILIZER+K11901*MESCLUN_FERTILIZER</x:f>
        <x:v>29040</x:v>
      </x:c>
      <x:c r="Q11901" s="268" t="n">
        <x:f>MIN(M11901,FARMER_HOURS)*FARMER_RATE+MAX(M11901-FARMER_HOURS,0)*TEMP_RATE</x:f>
        <x:v>183108.55911477833</x:v>
      </x:c>
      <x:c r="R11901" s="268" t="n">
        <x:f>O11901-P11901-Q11901-FIXED_COST</x:f>
        <x:v>-30272.559114778327</x:v>
      </x:c>
      <x:c r="S11901" s="139" t="str">
        <x:f>IF(AND(L11901&lt;=TOTAL_BED_CAP,N11901&lt;=TEMP_WORKER_CAP),"YES","NO")</x:f>
        <x:v>NO</x:v>
      </x:c>
      <x:c r="T11901" s="139" t="n">
        <x:f>IF(S11901="YES",R11901,-1E+99)</x:f>
        <x:v>-1e+99</x:v>
      </x:c>
    </x:row>
    <x:row r="11902">
      <x:c r="A11902" s="139"/>
      <x:c r="B11902" s="139"/>
      <x:c r="C11902" s="139"/>
      <x:c r="D11902" s="139"/>
      <x:c r="E11902" s="139"/>
      <x:c r="F11902" s="139"/>
      <x:c r="G11902" s="139"/>
      <x:c r="H11902" s="139"/>
      <x:c r="I11902" s="266" t="n">
        <x:f>INT((ROW()-ROW($I$46))/((CARROT_CAP+1)*(MESCLUN_CAP+1)))</x:f>
        <x:v>18</x:v>
      </x:c>
      <x:c r="J11902" s="266" t="n">
        <x:f>MOD(INT((ROW()-ROW($I$46))/(MESCLUN_CAP+1)),CARROT_CAP+1)</x:f>
        <x:v>4</x:v>
      </x:c>
      <x:c r="K11902" s="266" t="n">
        <x:f>MOD(ROW()-ROW($I$46),MESCLUN_CAP+1)</x:f>
        <x:v>14</x:v>
      </x:c>
      <x:c r="L11902" s="266" t="n">
        <x:f>SUM(I11902:K11902)</x:f>
        <x:v>36</x:v>
      </x:c>
      <x:c r="M11902" s="267" t="n">
        <x:f>I11902*TOMATO_HOURS*WEEKS*(1+TOMATO_DIM)^I11902+J11902*CARROT_HOURS*WEEKS*(1+CARROT_DIM)^J11902+K11902*MESCLUN_HOURS*WEEKS*(1+MESCLUN_DIM)^K11902</x:f>
        <x:v>9889.195086324893</x:v>
      </x:c>
      <x:c r="N11902" s="267" t="n">
        <x:f>MAX(M11902-FARMER_HOURS,0)/TEMP_HOURS_PER_WORKER</x:f>
        <x:v>6.36749658772562</x:v>
      </x:c>
      <x:c r="O11902" s="268" t="n">
        <x:f>I11902*TOMATO_PRICE+J11902*CARROT_PRICE+K11902*MESCLUN_PRICE</x:f>
        <x:v>204576</x:v>
      </x:c>
      <x:c r="P11902" s="268" t="n">
        <x:f>I11902*TOMATO_FERTILIZER+J11902*CARROT_FERTILIZER+K11902*MESCLUN_FERTILIZER</x:f>
        <x:v>29920</x:v>
      </x:c>
      <x:c r="Q11902" s="268" t="n">
        <x:f>MIN(M11902,FARMER_HOURS)*FARMER_RATE+MAX(M11902-FARMER_HOURS,0)*TEMP_RATE</x:f>
        <x:v>184187.4146931405</x:v>
      </x:c>
      <x:c r="R11902" s="268" t="n">
        <x:f>O11902-P11902-Q11902-FIXED_COST</x:f>
        <x:v>-29531.414693140512</x:v>
      </x:c>
      <x:c r="S11902" s="139" t="str">
        <x:f>IF(AND(L11902&lt;=TOTAL_BED_CAP,N11902&lt;=TEMP_WORKER_CAP),"YES","NO")</x:f>
        <x:v>NO</x:v>
      </x:c>
      <x:c r="T11902" s="139" t="n">
        <x:f>IF(S11902="YES",R11902,-1E+99)</x:f>
        <x:v>-1e+99</x:v>
      </x:c>
    </x:row>
    <x:row r="11903">
      <x:c r="A11903" s="139"/>
      <x:c r="B11903" s="139"/>
      <x:c r="C11903" s="139"/>
      <x:c r="D11903" s="139"/>
      <x:c r="E11903" s="139"/>
      <x:c r="F11903" s="139"/>
      <x:c r="G11903" s="139"/>
      <x:c r="H11903" s="139"/>
      <x:c r="I11903" s="266" t="n">
        <x:f>INT((ROW()-ROW($I$46))/((CARROT_CAP+1)*(MESCLUN_CAP+1)))</x:f>
        <x:v>18</x:v>
      </x:c>
      <x:c r="J11903" s="266" t="n">
        <x:f>MOD(INT((ROW()-ROW($I$46))/(MESCLUN_CAP+1)),CARROT_CAP+1)</x:f>
        <x:v>4</x:v>
      </x:c>
      <x:c r="K11903" s="266" t="n">
        <x:f>MOD(ROW()-ROW($I$46),MESCLUN_CAP+1)</x:f>
        <x:v>15</x:v>
      </x:c>
      <x:c r="L11903" s="266" t="n">
        <x:f>SUM(I11903:K11903)</x:f>
        <x:v>37</x:v>
      </x:c>
      <x:c r="M11903" s="267" t="n">
        <x:f>I11903*TOMATO_HOURS*WEEKS*(1+TOMATO_DIM)^I11903+J11903*CARROT_HOURS*WEEKS*(1+CARROT_DIM)^J11903+K11903*MESCLUN_HOURS*WEEKS*(1+MESCLUN_DIM)^K11903</x:f>
        <x:v>9952.78329320104</x:v>
      </x:c>
      <x:c r="N11903" s="267" t="n">
        <x:f>MAX(M11903-FARMER_HOURS,0)/TEMP_HOURS_PER_WORKER</x:f>
        <x:v>6.411655064722945</x:v>
      </x:c>
      <x:c r="O11903" s="268" t="n">
        <x:f>I11903*TOMATO_PRICE+J11903*CARROT_PRICE+K11903*MESCLUN_PRICE</x:f>
        <x:v>207276</x:v>
      </x:c>
      <x:c r="P11903" s="268" t="n">
        <x:f>I11903*TOMATO_FERTILIZER+J11903*CARROT_FERTILIZER+K11903*MESCLUN_FERTILIZER</x:f>
        <x:v>30800</x:v>
      </x:c>
      <x:c r="Q11903" s="268" t="n">
        <x:f>MIN(M11903,FARMER_HOURS)*FARMER_RATE+MAX(M11903-FARMER_HOURS,0)*TEMP_RATE</x:f>
        <x:v>185291.3766180736</x:v>
      </x:c>
      <x:c r="R11903" s="268" t="n">
        <x:f>O11903-P11903-Q11903-FIXED_COST</x:f>
        <x:v>-28815.376618073613</x:v>
      </x:c>
      <x:c r="S11903" s="139" t="str">
        <x:f>IF(AND(L11903&lt;=TOTAL_BED_CAP,N11903&lt;=TEMP_WORKER_CAP),"YES","NO")</x:f>
        <x:v>NO</x:v>
      </x:c>
      <x:c r="T11903" s="139" t="n">
        <x:f>IF(S11903="YES",R11903,-1E+99)</x:f>
        <x:v>-1e+99</x:v>
      </x:c>
    </x:row>
    <x:row r="11904">
      <x:c r="A11904" s="139"/>
      <x:c r="B11904" s="139"/>
      <x:c r="C11904" s="139"/>
      <x:c r="D11904" s="139"/>
      <x:c r="E11904" s="139"/>
      <x:c r="F11904" s="139"/>
      <x:c r="G11904" s="139"/>
      <x:c r="H11904" s="139"/>
      <x:c r="I11904" s="266" t="n">
        <x:f>INT((ROW()-ROW($I$46))/((CARROT_CAP+1)*(MESCLUN_CAP+1)))</x:f>
        <x:v>18</x:v>
      </x:c>
      <x:c r="J11904" s="266" t="n">
        <x:f>MOD(INT((ROW()-ROW($I$46))/(MESCLUN_CAP+1)),CARROT_CAP+1)</x:f>
        <x:v>4</x:v>
      </x:c>
      <x:c r="K11904" s="266" t="n">
        <x:f>MOD(ROW()-ROW($I$46),MESCLUN_CAP+1)</x:f>
        <x:v>16</x:v>
      </x:c>
      <x:c r="L11904" s="266" t="n">
        <x:f>SUM(I11904:K11904)</x:f>
        <x:v>38</x:v>
      </x:c>
      <x:c r="M11904" s="267" t="n">
        <x:f>I11904*TOMATO_HOURS*WEEKS*(1+TOMATO_DIM)^I11904+J11904*CARROT_HOURS*WEEKS*(1+CARROT_DIM)^J11904+K11904*MESCLUN_HOURS*WEEKS*(1+MESCLUN_DIM)^K11904</x:f>
        <x:v>10017.844069078528</x:v>
      </x:c>
      <x:c r="N11904" s="267" t="n">
        <x:f>MAX(M11904-FARMER_HOURS,0)/TEMP_HOURS_PER_WORKER</x:f>
        <x:v>6.456836159082311</x:v>
      </x:c>
      <x:c r="O11904" s="268" t="n">
        <x:f>I11904*TOMATO_PRICE+J11904*CARROT_PRICE+K11904*MESCLUN_PRICE</x:f>
        <x:v>209976</x:v>
      </x:c>
      <x:c r="P11904" s="268" t="n">
        <x:f>I11904*TOMATO_FERTILIZER+J11904*CARROT_FERTILIZER+K11904*MESCLUN_FERTILIZER</x:f>
        <x:v>31680</x:v>
      </x:c>
      <x:c r="Q11904" s="268" t="n">
        <x:f>MIN(M11904,FARMER_HOURS)*FARMER_RATE+MAX(M11904-FARMER_HOURS,0)*TEMP_RATE</x:f>
        <x:v>186420.90397705778</x:v>
      </x:c>
      <x:c r="R11904" s="268" t="n">
        <x:f>O11904-P11904-Q11904-FIXED_COST</x:f>
        <x:v>-28124.90397705778</x:v>
      </x:c>
      <x:c r="S11904" s="139" t="str">
        <x:f>IF(AND(L11904&lt;=TOTAL_BED_CAP,N11904&lt;=TEMP_WORKER_CAP),"YES","NO")</x:f>
        <x:v>NO</x:v>
      </x:c>
      <x:c r="T11904" s="139" t="n">
        <x:f>IF(S11904="YES",R11904,-1E+99)</x:f>
        <x:v>-1e+99</x:v>
      </x:c>
    </x:row>
    <x:row r="11905">
      <x:c r="A11905" s="139"/>
      <x:c r="B11905" s="139"/>
      <x:c r="C11905" s="139"/>
      <x:c r="D11905" s="139"/>
      <x:c r="E11905" s="139"/>
      <x:c r="F11905" s="139"/>
      <x:c r="G11905" s="139"/>
      <x:c r="H11905" s="139"/>
      <x:c r="I11905" s="266" t="n">
        <x:f>INT((ROW()-ROW($I$46))/((CARROT_CAP+1)*(MESCLUN_CAP+1)))</x:f>
        <x:v>18</x:v>
      </x:c>
      <x:c r="J11905" s="266" t="n">
        <x:f>MOD(INT((ROW()-ROW($I$46))/(MESCLUN_CAP+1)),CARROT_CAP+1)</x:f>
        <x:v>4</x:v>
      </x:c>
      <x:c r="K11905" s="266" t="n">
        <x:f>MOD(ROW()-ROW($I$46),MESCLUN_CAP+1)</x:f>
        <x:v>17</x:v>
      </x:c>
      <x:c r="L11905" s="266" t="n">
        <x:f>SUM(I11905:K11905)</x:f>
        <x:v>39</x:v>
      </x:c>
      <x:c r="M11905" s="267" t="n">
        <x:f>I11905*TOMATO_HOURS*WEEKS*(1+TOMATO_DIM)^I11905+J11905*CARROT_HOURS*WEEKS*(1+CARROT_DIM)^J11905+K11905*MESCLUN_HOURS*WEEKS*(1+MESCLUN_DIM)^K11905</x:f>
        <x:v>10084.404292525069</x:v>
      </x:c>
      <x:c r="N11905" s="267" t="n">
        <x:f>MAX(M11905-FARMER_HOURS,0)/TEMP_HOURS_PER_WORKER</x:f>
        <x:v>6.503058536475742</x:v>
      </x:c>
      <x:c r="O11905" s="268" t="n">
        <x:f>I11905*TOMATO_PRICE+J11905*CARROT_PRICE+K11905*MESCLUN_PRICE</x:f>
        <x:v>212676</x:v>
      </x:c>
      <x:c r="P11905" s="268" t="n">
        <x:f>I11905*TOMATO_FERTILIZER+J11905*CARROT_FERTILIZER+K11905*MESCLUN_FERTILIZER</x:f>
        <x:v>32560</x:v>
      </x:c>
      <x:c r="Q11905" s="268" t="n">
        <x:f>MIN(M11905,FARMER_HOURS)*FARMER_RATE+MAX(M11905-FARMER_HOURS,0)*TEMP_RATE</x:f>
        <x:v>187576.46341189355</x:v>
      </x:c>
      <x:c r="R11905" s="268" t="n">
        <x:f>O11905-P11905-Q11905-FIXED_COST</x:f>
        <x:v>-27460.46341189355</x:v>
      </x:c>
      <x:c r="S11905" s="139" t="str">
        <x:f>IF(AND(L11905&lt;=TOTAL_BED_CAP,N11905&lt;=TEMP_WORKER_CAP),"YES","NO")</x:f>
        <x:v>NO</x:v>
      </x:c>
      <x:c r="T11905" s="139" t="n">
        <x:f>IF(S11905="YES",R11905,-1E+99)</x:f>
        <x:v>-1e+99</x:v>
      </x:c>
    </x:row>
    <x:row r="11906">
      <x:c r="A11906" s="139"/>
      <x:c r="B11906" s="139"/>
      <x:c r="C11906" s="139"/>
      <x:c r="D11906" s="139"/>
      <x:c r="E11906" s="139"/>
      <x:c r="F11906" s="139"/>
      <x:c r="G11906" s="139"/>
      <x:c r="H11906" s="139"/>
      <x:c r="I11906" s="266" t="n">
        <x:f>INT((ROW()-ROW($I$46))/((CARROT_CAP+1)*(MESCLUN_CAP+1)))</x:f>
        <x:v>18</x:v>
      </x:c>
      <x:c r="J11906" s="266" t="n">
        <x:f>MOD(INT((ROW()-ROW($I$46))/(MESCLUN_CAP+1)),CARROT_CAP+1)</x:f>
        <x:v>4</x:v>
      </x:c>
      <x:c r="K11906" s="266" t="n">
        <x:f>MOD(ROW()-ROW($I$46),MESCLUN_CAP+1)</x:f>
        <x:v>18</x:v>
      </x:c>
      <x:c r="L11906" s="266" t="n">
        <x:f>SUM(I11906:K11906)</x:f>
        <x:v>40</x:v>
      </x:c>
      <x:c r="M11906" s="267" t="n">
        <x:f>I11906*TOMATO_HOURS*WEEKS*(1+TOMATO_DIM)^I11906+J11906*CARROT_HOURS*WEEKS*(1+CARROT_DIM)^J11906+K11906*MESCLUN_HOURS*WEEKS*(1+MESCLUN_DIM)^K11906</x:f>
        <x:v>10152.491283983656</x:v>
      </x:c>
      <x:c r="N11906" s="267" t="n">
        <x:f>MAX(M11906-FARMER_HOURS,0)/TEMP_HOURS_PER_WORKER</x:f>
        <x:v>6.550341169433095</x:v>
      </x:c>
      <x:c r="O11906" s="268" t="n">
        <x:f>I11906*TOMATO_PRICE+J11906*CARROT_PRICE+K11906*MESCLUN_PRICE</x:f>
        <x:v>215376</x:v>
      </x:c>
      <x:c r="P11906" s="268" t="n">
        <x:f>I11906*TOMATO_FERTILIZER+J11906*CARROT_FERTILIZER+K11906*MESCLUN_FERTILIZER</x:f>
        <x:v>33440</x:v>
      </x:c>
      <x:c r="Q11906" s="268" t="n">
        <x:f>MIN(M11906,FARMER_HOURS)*FARMER_RATE+MAX(M11906-FARMER_HOURS,0)*TEMP_RATE</x:f>
        <x:v>188758.52923582736</x:v>
      </x:c>
      <x:c r="R11906" s="268" t="n">
        <x:f>O11906-P11906-Q11906-FIXED_COST</x:f>
        <x:v>-26822.52923582736</x:v>
      </x:c>
      <x:c r="S11906" s="139" t="str">
        <x:f>IF(AND(L11906&lt;=TOTAL_BED_CAP,N11906&lt;=TEMP_WORKER_CAP),"YES","NO")</x:f>
        <x:v>NO</x:v>
      </x:c>
      <x:c r="T11906" s="139" t="n">
        <x:f>IF(S11906="YES",R11906,-1E+99)</x:f>
        <x:v>-1e+99</x:v>
      </x:c>
    </x:row>
    <x:row r="11907">
      <x:c r="A11907" s="139"/>
      <x:c r="B11907" s="139"/>
      <x:c r="C11907" s="139"/>
      <x:c r="D11907" s="139"/>
      <x:c r="E11907" s="139"/>
      <x:c r="F11907" s="139"/>
      <x:c r="G11907" s="139"/>
      <x:c r="H11907" s="139"/>
      <x:c r="I11907" s="266" t="n">
        <x:f>INT((ROW()-ROW($I$46))/((CARROT_CAP+1)*(MESCLUN_CAP+1)))</x:f>
        <x:v>18</x:v>
      </x:c>
      <x:c r="J11907" s="266" t="n">
        <x:f>MOD(INT((ROW()-ROW($I$46))/(MESCLUN_CAP+1)),CARROT_CAP+1)</x:f>
        <x:v>4</x:v>
      </x:c>
      <x:c r="K11907" s="266" t="n">
        <x:f>MOD(ROW()-ROW($I$46),MESCLUN_CAP+1)</x:f>
        <x:v>19</x:v>
      </x:c>
      <x:c r="L11907" s="266" t="n">
        <x:f>SUM(I11907:K11907)</x:f>
        <x:v>41</x:v>
      </x:c>
      <x:c r="M11907" s="267" t="n">
        <x:f>I11907*TOMATO_HOURS*WEEKS*(1+TOMATO_DIM)^I11907+J11907*CARROT_HOURS*WEEKS*(1+CARROT_DIM)^J11907+K11907*MESCLUN_HOURS*WEEKS*(1+MESCLUN_DIM)^K11907</x:f>
        <x:v>10222.132812619679</x:v>
      </x:c>
      <x:c r="N11907" s="267" t="n">
        <x:f>MAX(M11907-FARMER_HOURS,0)/TEMP_HOURS_PER_WORKER</x:f>
        <x:v>6.598703342096999</x:v>
      </x:c>
      <x:c r="O11907" s="268" t="n">
        <x:f>I11907*TOMATO_PRICE+J11907*CARROT_PRICE+K11907*MESCLUN_PRICE</x:f>
        <x:v>218076</x:v>
      </x:c>
      <x:c r="P11907" s="268" t="n">
        <x:f>I11907*TOMATO_FERTILIZER+J11907*CARROT_FERTILIZER+K11907*MESCLUN_FERTILIZER</x:f>
        <x:v>34320</x:v>
      </x:c>
      <x:c r="Q11907" s="268" t="n">
        <x:f>MIN(M11907,FARMER_HOURS)*FARMER_RATE+MAX(M11907-FARMER_HOURS,0)*TEMP_RATE</x:f>
        <x:v>189967.58355242497</x:v>
      </x:c>
      <x:c r="R11907" s="268" t="n">
        <x:f>O11907-P11907-Q11907-FIXED_COST</x:f>
        <x:v>-26211.58355242497</x:v>
      </x:c>
      <x:c r="S11907" s="139" t="str">
        <x:f>IF(AND(L11907&lt;=TOTAL_BED_CAP,N11907&lt;=TEMP_WORKER_CAP),"YES","NO")</x:f>
        <x:v>NO</x:v>
      </x:c>
      <x:c r="T11907" s="139" t="n">
        <x:f>IF(S11907="YES",R11907,-1E+99)</x:f>
        <x:v>-1e+99</x:v>
      </x:c>
    </x:row>
    <x:row r="11908">
      <x:c r="A11908" s="139"/>
      <x:c r="B11908" s="139"/>
      <x:c r="C11908" s="139"/>
      <x:c r="D11908" s="139"/>
      <x:c r="E11908" s="139"/>
      <x:c r="F11908" s="139"/>
      <x:c r="G11908" s="139"/>
      <x:c r="H11908" s="139"/>
      <x:c r="I11908" s="266" t="n">
        <x:f>INT((ROW()-ROW($I$46))/((CARROT_CAP+1)*(MESCLUN_CAP+1)))</x:f>
        <x:v>18</x:v>
      </x:c>
      <x:c r="J11908" s="266" t="n">
        <x:f>MOD(INT((ROW()-ROW($I$46))/(MESCLUN_CAP+1)),CARROT_CAP+1)</x:f>
        <x:v>4</x:v>
      </x:c>
      <x:c r="K11908" s="266" t="n">
        <x:f>MOD(ROW()-ROW($I$46),MESCLUN_CAP+1)</x:f>
        <x:v>20</x:v>
      </x:c>
      <x:c r="L11908" s="266" t="n">
        <x:f>SUM(I11908:K11908)</x:f>
        <x:v>42</x:v>
      </x:c>
      <x:c r="M11908" s="267" t="n">
        <x:f>I11908*TOMATO_HOURS*WEEKS*(1+TOMATO_DIM)^I11908+J11908*CARROT_HOURS*WEEKS*(1+CARROT_DIM)^J11908+K11908*MESCLUN_HOURS*WEEKS*(1+MESCLUN_DIM)^K11908</x:f>
        <x:v>10293.357103270155</x:v>
      </x:c>
      <x:c r="N11908" s="267" t="n">
        <x:f>MAX(M11908-FARMER_HOURS,0)/TEMP_HOURS_PER_WORKER</x:f>
        <x:v>6.648164655048719</x:v>
      </x:c>
      <x:c r="O11908" s="268" t="n">
        <x:f>I11908*TOMATO_PRICE+J11908*CARROT_PRICE+K11908*MESCLUN_PRICE</x:f>
        <x:v>220776</x:v>
      </x:c>
      <x:c r="P11908" s="268" t="n">
        <x:f>I11908*TOMATO_FERTILIZER+J11908*CARROT_FERTILIZER+K11908*MESCLUN_FERTILIZER</x:f>
        <x:v>35200</x:v>
      </x:c>
      <x:c r="Q11908" s="268" t="n">
        <x:f>MIN(M11908,FARMER_HOURS)*FARMER_RATE+MAX(M11908-FARMER_HOURS,0)*TEMP_RATE</x:f>
        <x:v>191204.11637621795</x:v>
      </x:c>
      <x:c r="R11908" s="268" t="n">
        <x:f>O11908-P11908-Q11908-FIXED_COST</x:f>
        <x:v>-25628.11637621795</x:v>
      </x:c>
      <x:c r="S11908" s="139" t="str">
        <x:f>IF(AND(L11908&lt;=TOTAL_BED_CAP,N11908&lt;=TEMP_WORKER_CAP),"YES","NO")</x:f>
        <x:v>NO</x:v>
      </x:c>
      <x:c r="T11908" s="139" t="n">
        <x:f>IF(S11908="YES",R11908,-1E+99)</x:f>
        <x:v>-1e+99</x:v>
      </x:c>
    </x:row>
    <x:row r="11909">
      <x:c r="A11909" s="139"/>
      <x:c r="B11909" s="139"/>
      <x:c r="C11909" s="139"/>
      <x:c r="D11909" s="139"/>
      <x:c r="E11909" s="139"/>
      <x:c r="F11909" s="139"/>
      <x:c r="G11909" s="139"/>
      <x:c r="H11909" s="139"/>
      <x:c r="I11909" s="266" t="n">
        <x:f>INT((ROW()-ROW($I$46))/((CARROT_CAP+1)*(MESCLUN_CAP+1)))</x:f>
        <x:v>18</x:v>
      </x:c>
      <x:c r="J11909" s="266" t="n">
        <x:f>MOD(INT((ROW()-ROW($I$46))/(MESCLUN_CAP+1)),CARROT_CAP+1)</x:f>
        <x:v>4</x:v>
      </x:c>
      <x:c r="K11909" s="266" t="n">
        <x:f>MOD(ROW()-ROW($I$46),MESCLUN_CAP+1)</x:f>
        <x:v>21</x:v>
      </x:c>
      <x:c r="L11909" s="266" t="n">
        <x:f>SUM(I11909:K11909)</x:f>
        <x:v>43</x:v>
      </x:c>
      <x:c r="M11909" s="267" t="n">
        <x:f>I11909*TOMATO_HOURS*WEEKS*(1+TOMATO_DIM)^I11909+J11909*CARROT_HOURS*WEEKS*(1+CARROT_DIM)^J11909+K11909*MESCLUN_HOURS*WEEKS*(1+MESCLUN_DIM)^K11909</x:f>
        <x:v>10366.1928434966</x:v>
      </x:c>
      <x:c r="N11909" s="267" t="n">
        <x:f>MAX(M11909-FARMER_HOURS,0)/TEMP_HOURS_PER_WORKER</x:f>
        <x:v>6.698745030205972</x:v>
      </x:c>
      <x:c r="O11909" s="268" t="n">
        <x:f>I11909*TOMATO_PRICE+J11909*CARROT_PRICE+K11909*MESCLUN_PRICE</x:f>
        <x:v>223476</x:v>
      </x:c>
      <x:c r="P11909" s="268" t="n">
        <x:f>I11909*TOMATO_FERTILIZER+J11909*CARROT_FERTILIZER+K11909*MESCLUN_FERTILIZER</x:f>
        <x:v>36080</x:v>
      </x:c>
      <x:c r="Q11909" s="268" t="n">
        <x:f>MIN(M11909,FARMER_HOURS)*FARMER_RATE+MAX(M11909-FARMER_HOURS,0)*TEMP_RATE</x:f>
        <x:v>192468.6257551493</x:v>
      </x:c>
      <x:c r="R11909" s="268" t="n">
        <x:f>O11909-P11909-Q11909-FIXED_COST</x:f>
        <x:v>-25072.62575514929</x:v>
      </x:c>
      <x:c r="S11909" s="139" t="str">
        <x:f>IF(AND(L11909&lt;=TOTAL_BED_CAP,N11909&lt;=TEMP_WORKER_CAP),"YES","NO")</x:f>
        <x:v>NO</x:v>
      </x:c>
      <x:c r="T11909" s="139" t="n">
        <x:f>IF(S11909="YES",R11909,-1E+99)</x:f>
        <x:v>-1e+99</x:v>
      </x:c>
    </x:row>
    <x:row r="11910">
      <x:c r="A11910" s="139"/>
      <x:c r="B11910" s="139"/>
      <x:c r="C11910" s="139"/>
      <x:c r="D11910" s="139"/>
      <x:c r="E11910" s="139"/>
      <x:c r="F11910" s="139"/>
      <x:c r="G11910" s="139"/>
      <x:c r="H11910" s="139"/>
      <x:c r="I11910" s="266" t="n">
        <x:f>INT((ROW()-ROW($I$46))/((CARROT_CAP+1)*(MESCLUN_CAP+1)))</x:f>
        <x:v>18</x:v>
      </x:c>
      <x:c r="J11910" s="266" t="n">
        <x:f>MOD(INT((ROW()-ROW($I$46))/(MESCLUN_CAP+1)),CARROT_CAP+1)</x:f>
        <x:v>4</x:v>
      </x:c>
      <x:c r="K11910" s="266" t="n">
        <x:f>MOD(ROW()-ROW($I$46),MESCLUN_CAP+1)</x:f>
        <x:v>22</x:v>
      </x:c>
      <x:c r="L11910" s="266" t="n">
        <x:f>SUM(I11910:K11910)</x:f>
        <x:v>44</x:v>
      </x:c>
      <x:c r="M11910" s="267" t="n">
        <x:f>I11910*TOMATO_HOURS*WEEKS*(1+TOMATO_DIM)^I11910+J11910*CARROT_HOURS*WEEKS*(1+CARROT_DIM)^J11910+K11910*MESCLUN_HOURS*WEEKS*(1+MESCLUN_DIM)^K11910</x:f>
        <x:v>10440.669190742996</x:v>
      </x:c>
      <x:c r="N11910" s="267" t="n">
        <x:f>MAX(M11910-FARMER_HOURS,0)/TEMP_HOURS_PER_WORKER</x:f>
        <x:v>6.750464715793747</x:v>
      </x:c>
      <x:c r="O11910" s="268" t="n">
        <x:f>I11910*TOMATO_PRICE+J11910*CARROT_PRICE+K11910*MESCLUN_PRICE</x:f>
        <x:v>226176</x:v>
      </x:c>
      <x:c r="P11910" s="268" t="n">
        <x:f>I11910*TOMATO_FERTILIZER+J11910*CARROT_FERTILIZER+K11910*MESCLUN_FERTILIZER</x:f>
        <x:v>36960</x:v>
      </x:c>
      <x:c r="Q11910" s="268" t="n">
        <x:f>MIN(M11910,FARMER_HOURS)*FARMER_RATE+MAX(M11910-FARMER_HOURS,0)*TEMP_RATE</x:f>
        <x:v>193761.6178948437</x:v>
      </x:c>
      <x:c r="R11910" s="268" t="n">
        <x:f>O11910-P11910-Q11910-FIXED_COST</x:f>
        <x:v>-24545.617894843686</x:v>
      </x:c>
      <x:c r="S11910" s="139" t="str">
        <x:f>IF(AND(L11910&lt;=TOTAL_BED_CAP,N11910&lt;=TEMP_WORKER_CAP),"YES","NO")</x:f>
        <x:v>NO</x:v>
      </x:c>
      <x:c r="T11910" s="139" t="n">
        <x:f>IF(S11910="YES",R11910,-1E+99)</x:f>
        <x:v>-1e+99</x:v>
      </x:c>
    </x:row>
    <x:row r="11911">
      <x:c r="A11911" s="139"/>
      <x:c r="B11911" s="139"/>
      <x:c r="C11911" s="139"/>
      <x:c r="D11911" s="139"/>
      <x:c r="E11911" s="139"/>
      <x:c r="F11911" s="139"/>
      <x:c r="G11911" s="139"/>
      <x:c r="H11911" s="139"/>
      <x:c r="I11911" s="266" t="n">
        <x:f>INT((ROW()-ROW($I$46))/((CARROT_CAP+1)*(MESCLUN_CAP+1)))</x:f>
        <x:v>18</x:v>
      </x:c>
      <x:c r="J11911" s="266" t="n">
        <x:f>MOD(INT((ROW()-ROW($I$46))/(MESCLUN_CAP+1)),CARROT_CAP+1)</x:f>
        <x:v>4</x:v>
      </x:c>
      <x:c r="K11911" s="266" t="n">
        <x:f>MOD(ROW()-ROW($I$46),MESCLUN_CAP+1)</x:f>
        <x:v>23</x:v>
      </x:c>
      <x:c r="L11911" s="266" t="n">
        <x:f>SUM(I11911:K11911)</x:f>
        <x:v>45</x:v>
      </x:c>
      <x:c r="M11911" s="267" t="n">
        <x:f>I11911*TOMATO_HOURS*WEEKS*(1+TOMATO_DIM)^I11911+J11911*CARROT_HOURS*WEEKS*(1+CARROT_DIM)^J11911+K11911*MESCLUN_HOURS*WEEKS*(1+MESCLUN_DIM)^K11911</x:f>
        <x:v>10516.81577960043</x:v>
      </x:c>
      <x:c r="N11911" s="267" t="n">
        <x:f>MAX(M11911-FARMER_HOURS,0)/TEMP_HOURS_PER_WORKER</x:f>
        <x:v>6.803344291389188</x:v>
      </x:c>
      <x:c r="O11911" s="268" t="n">
        <x:f>I11911*TOMATO_PRICE+J11911*CARROT_PRICE+K11911*MESCLUN_PRICE</x:f>
        <x:v>228876</x:v>
      </x:c>
      <x:c r="P11911" s="268" t="n">
        <x:f>I11911*TOMATO_FERTILIZER+J11911*CARROT_FERTILIZER+K11911*MESCLUN_FERTILIZER</x:f>
        <x:v>37840</x:v>
      </x:c>
      <x:c r="Q11911" s="268" t="n">
        <x:f>MIN(M11911,FARMER_HOURS)*FARMER_RATE+MAX(M11911-FARMER_HOURS,0)*TEMP_RATE</x:f>
        <x:v>195083.6072847297</x:v>
      </x:c>
      <x:c r="R11911" s="268" t="n">
        <x:f>O11911-P11911-Q11911-FIXED_COST</x:f>
        <x:v>-24047.60728472969</x:v>
      </x:c>
      <x:c r="S11911" s="139" t="str">
        <x:f>IF(AND(L11911&lt;=TOTAL_BED_CAP,N11911&lt;=TEMP_WORKER_CAP),"YES","NO")</x:f>
        <x:v>NO</x:v>
      </x:c>
      <x:c r="T11911" s="139" t="n">
        <x:f>IF(S11911="YES",R11911,-1E+99)</x:f>
        <x:v>-1e+99</x:v>
      </x:c>
    </x:row>
    <x:row r="11912">
      <x:c r="A11912" s="139"/>
      <x:c r="B11912" s="139"/>
      <x:c r="C11912" s="139"/>
      <x:c r="D11912" s="139"/>
      <x:c r="E11912" s="139"/>
      <x:c r="F11912" s="139"/>
      <x:c r="G11912" s="139"/>
      <x:c r="H11912" s="139"/>
      <x:c r="I11912" s="266" t="n">
        <x:f>INT((ROW()-ROW($I$46))/((CARROT_CAP+1)*(MESCLUN_CAP+1)))</x:f>
        <x:v>18</x:v>
      </x:c>
      <x:c r="J11912" s="266" t="n">
        <x:f>MOD(INT((ROW()-ROW($I$46))/(MESCLUN_CAP+1)),CARROT_CAP+1)</x:f>
        <x:v>4</x:v>
      </x:c>
      <x:c r="K11912" s="266" t="n">
        <x:f>MOD(ROW()-ROW($I$46),MESCLUN_CAP+1)</x:f>
        <x:v>24</x:v>
      </x:c>
      <x:c r="L11912" s="266" t="n">
        <x:f>SUM(I11912:K11912)</x:f>
        <x:v>46</x:v>
      </x:c>
      <x:c r="M11912" s="267" t="n">
        <x:f>I11912*TOMATO_HOURS*WEEKS*(1+TOMATO_DIM)^I11912+J11912*CARROT_HOURS*WEEKS*(1+CARROT_DIM)^J11912+K11912*MESCLUN_HOURS*WEEKS*(1+MESCLUN_DIM)^K11912</x:f>
        <x:v>10594.662729179927</x:v>
      </x:c>
      <x:c r="N11912" s="267" t="n">
        <x:f>MAX(M11912-FARMER_HOURS,0)/TEMP_HOURS_PER_WORKER</x:f>
        <x:v>6.857404673041616</x:v>
      </x:c>
      <x:c r="O11912" s="268" t="n">
        <x:f>I11912*TOMATO_PRICE+J11912*CARROT_PRICE+K11912*MESCLUN_PRICE</x:f>
        <x:v>231576</x:v>
      </x:c>
      <x:c r="P11912" s="268" t="n">
        <x:f>I11912*TOMATO_FERTILIZER+J11912*CARROT_FERTILIZER+K11912*MESCLUN_FERTILIZER</x:f>
        <x:v>38720</x:v>
      </x:c>
      <x:c r="Q11912" s="268" t="n">
        <x:f>MIN(M11912,FARMER_HOURS)*FARMER_RATE+MAX(M11912-FARMER_HOURS,0)*TEMP_RATE</x:f>
        <x:v>196435.11682604038</x:v>
      </x:c>
      <x:c r="R11912" s="268" t="n">
        <x:f>O11912-P11912-Q11912-FIXED_COST</x:f>
        <x:v>-23579.11682604038</x:v>
      </x:c>
      <x:c r="S11912" s="139" t="str">
        <x:f>IF(AND(L11912&lt;=TOTAL_BED_CAP,N11912&lt;=TEMP_WORKER_CAP),"YES","NO")</x:f>
        <x:v>NO</x:v>
      </x:c>
      <x:c r="T11912" s="139" t="n">
        <x:f>IF(S11912="YES",R11912,-1E+99)</x:f>
        <x:v>-1e+99</x:v>
      </x:c>
    </x:row>
    <x:row r="11913">
      <x:c r="A11913" s="139"/>
      <x:c r="B11913" s="139"/>
      <x:c r="C11913" s="139"/>
      <x:c r="D11913" s="139"/>
      <x:c r="E11913" s="139"/>
      <x:c r="F11913" s="139"/>
      <x:c r="G11913" s="139"/>
      <x:c r="H11913" s="139"/>
      <x:c r="I11913" s="266" t="n">
        <x:f>INT((ROW()-ROW($I$46))/((CARROT_CAP+1)*(MESCLUN_CAP+1)))</x:f>
        <x:v>18</x:v>
      </x:c>
      <x:c r="J11913" s="266" t="n">
        <x:f>MOD(INT((ROW()-ROW($I$46))/(MESCLUN_CAP+1)),CARROT_CAP+1)</x:f>
        <x:v>4</x:v>
      </x:c>
      <x:c r="K11913" s="266" t="n">
        <x:f>MOD(ROW()-ROW($I$46),MESCLUN_CAP+1)</x:f>
        <x:v>25</x:v>
      </x:c>
      <x:c r="L11913" s="266" t="n">
        <x:f>SUM(I11913:K11913)</x:f>
        <x:v>47</x:v>
      </x:c>
      <x:c r="M11913" s="267" t="n">
        <x:f>I11913*TOMATO_HOURS*WEEKS*(1+TOMATO_DIM)^I11913+J11913*CARROT_HOURS*WEEKS*(1+CARROT_DIM)^J11913+K11913*MESCLUN_HOURS*WEEKS*(1+MESCLUN_DIM)^K11913</x:f>
        <x:v>10674.240650595024</x:v>
      </x:c>
      <x:c r="N11913" s="267" t="n">
        <x:f>MAX(M11913-FARMER_HOURS,0)/TEMP_HOURS_PER_WORKER</x:f>
        <x:v>6.912667118468766</x:v>
      </x:c>
      <x:c r="O11913" s="268" t="n">
        <x:f>I11913*TOMATO_PRICE+J11913*CARROT_PRICE+K11913*MESCLUN_PRICE</x:f>
        <x:v>234276</x:v>
      </x:c>
      <x:c r="P11913" s="268" t="n">
        <x:f>I11913*TOMATO_FERTILIZER+J11913*CARROT_FERTILIZER+K11913*MESCLUN_FERTILIZER</x:f>
        <x:v>39600</x:v>
      </x:c>
      <x:c r="Q11913" s="268" t="n">
        <x:f>MIN(M11913,FARMER_HOURS)*FARMER_RATE+MAX(M11913-FARMER_HOURS,0)*TEMP_RATE</x:f>
        <x:v>197816.67796171916</x:v>
      </x:c>
      <x:c r="R11913" s="268" t="n">
        <x:f>O11913-P11913-Q11913-FIXED_COST</x:f>
        <x:v>-23140.677961719164</x:v>
      </x:c>
      <x:c r="S11913" s="139" t="str">
        <x:f>IF(AND(L11913&lt;=TOTAL_BED_CAP,N11913&lt;=TEMP_WORKER_CAP),"YES","NO")</x:f>
        <x:v>NO</x:v>
      </x:c>
      <x:c r="T11913" s="139" t="n">
        <x:f>IF(S11913="YES",R11913,-1E+99)</x:f>
        <x:v>-1e+99</x:v>
      </x:c>
    </x:row>
    <x:row r="11914">
      <x:c r="A11914" s="139"/>
      <x:c r="B11914" s="139"/>
      <x:c r="C11914" s="139"/>
      <x:c r="D11914" s="139"/>
      <x:c r="E11914" s="139"/>
      <x:c r="F11914" s="139"/>
      <x:c r="G11914" s="139"/>
      <x:c r="H11914" s="139"/>
      <x:c r="I11914" s="266" t="n">
        <x:f>INT((ROW()-ROW($I$46))/((CARROT_CAP+1)*(MESCLUN_CAP+1)))</x:f>
        <x:v>18</x:v>
      </x:c>
      <x:c r="J11914" s="266" t="n">
        <x:f>MOD(INT((ROW()-ROW($I$46))/(MESCLUN_CAP+1)),CARROT_CAP+1)</x:f>
        <x:v>4</x:v>
      </x:c>
      <x:c r="K11914" s="266" t="n">
        <x:f>MOD(ROW()-ROW($I$46),MESCLUN_CAP+1)</x:f>
        <x:v>26</x:v>
      </x:c>
      <x:c r="L11914" s="266" t="n">
        <x:f>SUM(I11914:K11914)</x:f>
        <x:v>48</x:v>
      </x:c>
      <x:c r="M11914" s="267" t="n">
        <x:f>I11914*TOMATO_HOURS*WEEKS*(1+TOMATO_DIM)^I11914+J11914*CARROT_HOURS*WEEKS*(1+CARROT_DIM)^J11914+K11914*MESCLUN_HOURS*WEEKS*(1+MESCLUN_DIM)^K11914</x:f>
        <x:v>10755.580654555743</x:v>
      </x:c>
      <x:c r="N11914" s="267" t="n">
        <x:f>MAX(M11914-FARMER_HOURS,0)/TEMP_HOURS_PER_WORKER</x:f>
        <x:v>6.969153232330377</x:v>
      </x:c>
      <x:c r="O11914" s="268" t="n">
        <x:f>I11914*TOMATO_PRICE+J11914*CARROT_PRICE+K11914*MESCLUN_PRICE</x:f>
        <x:v>236976</x:v>
      </x:c>
      <x:c r="P11914" s="268" t="n">
        <x:f>I11914*TOMATO_FERTILIZER+J11914*CARROT_FERTILIZER+K11914*MESCLUN_FERTILIZER</x:f>
        <x:v>40480</x:v>
      </x:c>
      <x:c r="Q11914" s="268" t="n">
        <x:f>MIN(M11914,FARMER_HOURS)*FARMER_RATE+MAX(M11914-FARMER_HOURS,0)*TEMP_RATE</x:f>
        <x:v>199228.8308082594</x:v>
      </x:c>
      <x:c r="R11914" s="268" t="n">
        <x:f>O11914-P11914-Q11914-FIXED_COST</x:f>
        <x:v>-22732.8308082594</x:v>
      </x:c>
      <x:c r="S11914" s="139" t="str">
        <x:f>IF(AND(L11914&lt;=TOTAL_BED_CAP,N11914&lt;=TEMP_WORKER_CAP),"YES","NO")</x:f>
        <x:v>NO</x:v>
      </x:c>
      <x:c r="T11914" s="139" t="n">
        <x:f>IF(S11914="YES",R11914,-1E+99)</x:f>
        <x:v>-1e+99</x:v>
      </x:c>
    </x:row>
    <x:row r="11915">
      <x:c r="A11915" s="139"/>
      <x:c r="B11915" s="139"/>
      <x:c r="C11915" s="139"/>
      <x:c r="D11915" s="139"/>
      <x:c r="E11915" s="139"/>
      <x:c r="F11915" s="139"/>
      <x:c r="G11915" s="139"/>
      <x:c r="H11915" s="139"/>
      <x:c r="I11915" s="266" t="n">
        <x:f>INT((ROW()-ROW($I$46))/((CARROT_CAP+1)*(MESCLUN_CAP+1)))</x:f>
        <x:v>18</x:v>
      </x:c>
      <x:c r="J11915" s="266" t="n">
        <x:f>MOD(INT((ROW()-ROW($I$46))/(MESCLUN_CAP+1)),CARROT_CAP+1)</x:f>
        <x:v>4</x:v>
      </x:c>
      <x:c r="K11915" s="266" t="n">
        <x:f>MOD(ROW()-ROW($I$46),MESCLUN_CAP+1)</x:f>
        <x:v>27</x:v>
      </x:c>
      <x:c r="L11915" s="266" t="n">
        <x:f>SUM(I11915:K11915)</x:f>
        <x:v>49</x:v>
      </x:c>
      <x:c r="M11915" s="267" t="n">
        <x:f>I11915*TOMATO_HOURS*WEEKS*(1+TOMATO_DIM)^I11915+J11915*CARROT_HOURS*WEEKS*(1+CARROT_DIM)^J11915+K11915*MESCLUN_HOURS*WEEKS*(1+MESCLUN_DIM)^K11915</x:f>
        <x:v>10838.714359075499</x:v>
      </x:c>
      <x:c r="N11915" s="267" t="n">
        <x:f>MAX(M11915-FARMER_HOURS,0)/TEMP_HOURS_PER_WORKER</x:f>
        <x:v>7.026884971580207</x:v>
      </x:c>
      <x:c r="O11915" s="268" t="n">
        <x:f>I11915*TOMATO_PRICE+J11915*CARROT_PRICE+K11915*MESCLUN_PRICE</x:f>
        <x:v>239676</x:v>
      </x:c>
      <x:c r="P11915" s="268" t="n">
        <x:f>I11915*TOMATO_FERTILIZER+J11915*CARROT_FERTILIZER+K11915*MESCLUN_FERTILIZER</x:f>
        <x:v>41360</x:v>
      </x:c>
      <x:c r="Q11915" s="268" t="n">
        <x:f>MIN(M11915,FARMER_HOURS)*FARMER_RATE+MAX(M11915-FARMER_HOURS,0)*TEMP_RATE</x:f>
        <x:v>200672.12428950518</x:v>
      </x:c>
      <x:c r="R11915" s="268" t="n">
        <x:f>O11915-P11915-Q11915-FIXED_COST</x:f>
        <x:v>-22356.124289505184</x:v>
      </x:c>
      <x:c r="S11915" s="139" t="str">
        <x:f>IF(AND(L11915&lt;=TOTAL_BED_CAP,N11915&lt;=TEMP_WORKER_CAP),"YES","NO")</x:f>
        <x:v>NO</x:v>
      </x:c>
      <x:c r="T11915" s="139" t="n">
        <x:f>IF(S11915="YES",R11915,-1E+99)</x:f>
        <x:v>-1e+99</x:v>
      </x:c>
    </x:row>
    <x:row r="11916">
      <x:c r="A11916" s="139"/>
      <x:c r="B11916" s="139"/>
      <x:c r="C11916" s="139"/>
      <x:c r="D11916" s="139"/>
      <x:c r="E11916" s="139"/>
      <x:c r="F11916" s="139"/>
      <x:c r="G11916" s="139"/>
      <x:c r="H11916" s="139"/>
      <x:c r="I11916" s="266" t="n">
        <x:f>INT((ROW()-ROW($I$46))/((CARROT_CAP+1)*(MESCLUN_CAP+1)))</x:f>
        <x:v>18</x:v>
      </x:c>
      <x:c r="J11916" s="266" t="n">
        <x:f>MOD(INT((ROW()-ROW($I$46))/(MESCLUN_CAP+1)),CARROT_CAP+1)</x:f>
        <x:v>4</x:v>
      </x:c>
      <x:c r="K11916" s="266" t="n">
        <x:f>MOD(ROW()-ROW($I$46),MESCLUN_CAP+1)</x:f>
        <x:v>28</x:v>
      </x:c>
      <x:c r="L11916" s="266" t="n">
        <x:f>SUM(I11916:K11916)</x:f>
        <x:v>50</x:v>
      </x:c>
      <x:c r="M11916" s="267" t="n">
        <x:f>I11916*TOMATO_HOURS*WEEKS*(1+TOMATO_DIM)^I11916+J11916*CARROT_HOURS*WEEKS*(1+CARROT_DIM)^J11916+K11916*MESCLUN_HOURS*WEEKS*(1+MESCLUN_DIM)^K11916</x:f>
        <x:v>10923.673897292652</x:v>
      </x:c>
      <x:c r="N11916" s="267" t="n">
        <x:f>MAX(M11916-FARMER_HOURS,0)/TEMP_HOURS_PER_WORKER</x:f>
        <x:v>7.085884650897675</x:v>
      </x:c>
      <x:c r="O11916" s="268" t="n">
        <x:f>I11916*TOMATO_PRICE+J11916*CARROT_PRICE+K11916*MESCLUN_PRICE</x:f>
        <x:v>242376</x:v>
      </x:c>
      <x:c r="P11916" s="268" t="n">
        <x:f>I11916*TOMATO_FERTILIZER+J11916*CARROT_FERTILIZER+K11916*MESCLUN_FERTILIZER</x:f>
        <x:v>42240</x:v>
      </x:c>
      <x:c r="Q11916" s="268" t="n">
        <x:f>MIN(M11916,FARMER_HOURS)*FARMER_RATE+MAX(M11916-FARMER_HOURS,0)*TEMP_RATE</x:f>
        <x:v>202147.11627244187</x:v>
      </x:c>
      <x:c r="R11916" s="268" t="n">
        <x:f>O11916-P11916-Q11916-FIXED_COST</x:f>
        <x:v>-22011.11627244187</x:v>
      </x:c>
      <x:c r="S11916" s="139" t="str">
        <x:f>IF(AND(L11916&lt;=TOTAL_BED_CAP,N11916&lt;=TEMP_WORKER_CAP),"YES","NO")</x:f>
        <x:v>NO</x:v>
      </x:c>
      <x:c r="T11916" s="139" t="n">
        <x:f>IF(S11916="YES",R11916,-1E+99)</x:f>
        <x:v>-1e+99</x:v>
      </x:c>
    </x:row>
    <x:row r="11917">
      <x:c r="A11917" s="139"/>
      <x:c r="B11917" s="139"/>
      <x:c r="C11917" s="139"/>
      <x:c r="D11917" s="139"/>
      <x:c r="E11917" s="139"/>
      <x:c r="F11917" s="139"/>
      <x:c r="G11917" s="139"/>
      <x:c r="H11917" s="139"/>
      <x:c r="I11917" s="266" t="n">
        <x:f>INT((ROW()-ROW($I$46))/((CARROT_CAP+1)*(MESCLUN_CAP+1)))</x:f>
        <x:v>18</x:v>
      </x:c>
      <x:c r="J11917" s="266" t="n">
        <x:f>MOD(INT((ROW()-ROW($I$46))/(MESCLUN_CAP+1)),CARROT_CAP+1)</x:f>
        <x:v>4</x:v>
      </x:c>
      <x:c r="K11917" s="266" t="n">
        <x:f>MOD(ROW()-ROW($I$46),MESCLUN_CAP+1)</x:f>
        <x:v>29</x:v>
      </x:c>
      <x:c r="L11917" s="266" t="n">
        <x:f>SUM(I11917:K11917)</x:f>
        <x:v>51</x:v>
      </x:c>
      <x:c r="M11917" s="267" t="n">
        <x:f>I11917*TOMATO_HOURS*WEEKS*(1+TOMATO_DIM)^I11917+J11917*CARROT_HOURS*WEEKS*(1+CARROT_DIM)^J11917+K11917*MESCLUN_HOURS*WEEKS*(1+MESCLUN_DIM)^K11917</x:f>
        <x:v>11010.491925408305</x:v>
      </x:c>
      <x:c r="N11917" s="267" t="n">
        <x:f>MAX(M11917-FARMER_HOURS,0)/TEMP_HOURS_PER_WORKER</x:f>
        <x:v>7.146174948200212</x:v>
      </x:c>
      <x:c r="O11917" s="268" t="n">
        <x:f>I11917*TOMATO_PRICE+J11917*CARROT_PRICE+K11917*MESCLUN_PRICE</x:f>
        <x:v>245076</x:v>
      </x:c>
      <x:c r="P11917" s="268" t="n">
        <x:f>I11917*TOMATO_FERTILIZER+J11917*CARROT_FERTILIZER+K11917*MESCLUN_FERTILIZER</x:f>
        <x:v>43120</x:v>
      </x:c>
      <x:c r="Q11917" s="268" t="n">
        <x:f>MIN(M11917,FARMER_HOURS)*FARMER_RATE+MAX(M11917-FARMER_HOURS,0)*TEMP_RATE</x:f>
        <x:v>203654.3737050053</x:v>
      </x:c>
      <x:c r="R11917" s="268" t="n">
        <x:f>O11917-P11917-Q11917-FIXED_COST</x:f>
        <x:v>-21698.373705005302</x:v>
      </x:c>
      <x:c r="S11917" s="139" t="str">
        <x:f>IF(AND(L11917&lt;=TOTAL_BED_CAP,N11917&lt;=TEMP_WORKER_CAP),"YES","NO")</x:f>
        <x:v>NO</x:v>
      </x:c>
      <x:c r="T11917" s="139" t="n">
        <x:f>IF(S11917="YES",R11917,-1E+99)</x:f>
        <x:v>-1e+99</x:v>
      </x:c>
    </x:row>
    <x:row r="11918">
      <x:c r="A11918" s="139"/>
      <x:c r="B11918" s="139"/>
      <x:c r="C11918" s="139"/>
      <x:c r="D11918" s="139"/>
      <x:c r="E11918" s="139"/>
      <x:c r="F11918" s="139"/>
      <x:c r="G11918" s="139"/>
      <x:c r="H11918" s="139"/>
      <x:c r="I11918" s="266" t="n">
        <x:f>INT((ROW()-ROW($I$46))/((CARROT_CAP+1)*(MESCLUN_CAP+1)))</x:f>
        <x:v>18</x:v>
      </x:c>
      <x:c r="J11918" s="266" t="n">
        <x:f>MOD(INT((ROW()-ROW($I$46))/(MESCLUN_CAP+1)),CARROT_CAP+1)</x:f>
        <x:v>4</x:v>
      </x:c>
      <x:c r="K11918" s="266" t="n">
        <x:f>MOD(ROW()-ROW($I$46),MESCLUN_CAP+1)</x:f>
        <x:v>30</x:v>
      </x:c>
      <x:c r="L11918" s="266" t="n">
        <x:f>SUM(I11918:K11918)</x:f>
        <x:v>52</x:v>
      </x:c>
      <x:c r="M11918" s="267" t="n">
        <x:f>I11918*TOMATO_HOURS*WEEKS*(1+TOMATO_DIM)^I11918+J11918*CARROT_HOURS*WEEKS*(1+CARROT_DIM)^J11918+K11918*MESCLUN_HOURS*WEEKS*(1+MESCLUN_DIM)^K11918</x:f>
        <x:v>11099.201630742076</x:v>
      </x:c>
      <x:c r="N11918" s="267" t="n">
        <x:f>MAX(M11918-FARMER_HOURS,0)/TEMP_HOURS_PER_WORKER</x:f>
        <x:v>7.207778910237553</x:v>
      </x:c>
      <x:c r="O11918" s="268" t="n">
        <x:f>I11918*TOMATO_PRICE+J11918*CARROT_PRICE+K11918*MESCLUN_PRICE</x:f>
        <x:v>247776</x:v>
      </x:c>
      <x:c r="P11918" s="268" t="n">
        <x:f>I11918*TOMATO_FERTILIZER+J11918*CARROT_FERTILIZER+K11918*MESCLUN_FERTILIZER</x:f>
        <x:v>44000</x:v>
      </x:c>
      <x:c r="Q11918" s="268" t="n">
        <x:f>MIN(M11918,FARMER_HOURS)*FARMER_RATE+MAX(M11918-FARMER_HOURS,0)*TEMP_RATE</x:f>
        <x:v>205194.47275593883</x:v>
      </x:c>
      <x:c r="R11918" s="268" t="n">
        <x:f>O11918-P11918-Q11918-FIXED_COST</x:f>
        <x:v>-21418.472755938827</x:v>
      </x:c>
      <x:c r="S11918" s="139" t="str">
        <x:f>IF(AND(L11918&lt;=TOTAL_BED_CAP,N11918&lt;=TEMP_WORKER_CAP),"YES","NO")</x:f>
        <x:v>NO</x:v>
      </x:c>
      <x:c r="T11918" s="139" t="n">
        <x:f>IF(S11918="YES",R11918,-1E+99)</x:f>
        <x:v>-1e+99</x:v>
      </x:c>
    </x:row>
    <x:row r="11919">
      <x:c r="A11919" s="139"/>
      <x:c r="B11919" s="139"/>
      <x:c r="C11919" s="139"/>
      <x:c r="D11919" s="139"/>
      <x:c r="E11919" s="139"/>
      <x:c r="F11919" s="139"/>
      <x:c r="G11919" s="139"/>
      <x:c r="H11919" s="139"/>
      <x:c r="I11919" s="266" t="n">
        <x:f>INT((ROW()-ROW($I$46))/((CARROT_CAP+1)*(MESCLUN_CAP+1)))</x:f>
        <x:v>18</x:v>
      </x:c>
      <x:c r="J11919" s="266" t="n">
        <x:f>MOD(INT((ROW()-ROW($I$46))/(MESCLUN_CAP+1)),CARROT_CAP+1)</x:f>
        <x:v>5</x:v>
      </x:c>
      <x:c r="K11919" s="266" t="n">
        <x:f>MOD(ROW()-ROW($I$46),MESCLUN_CAP+1)</x:f>
        <x:v>0</x:v>
      </x:c>
      <x:c r="L11919" s="266" t="n">
        <x:f>SUM(I11919:K11919)</x:f>
        <x:v>23</x:v>
      </x:c>
      <x:c r="M11919" s="267" t="n">
        <x:f>I11919*TOMATO_HOURS*WEEKS*(1+TOMATO_DIM)^I11919+J11919*CARROT_HOURS*WEEKS*(1+CARROT_DIM)^J11919+K11919*MESCLUN_HOURS*WEEKS*(1+MESCLUN_DIM)^K11919</x:f>
        <x:v>9176.777279791022</x:v>
      </x:c>
      <x:c r="N11919" s="267" t="n">
        <x:f>MAX(M11919-FARMER_HOURS,0)/TEMP_HOURS_PER_WORKER</x:f>
        <x:v>5.872761999854877</x:v>
      </x:c>
      <x:c r="O11919" s="268" t="n">
        <x:f>I11919*TOMATO_PRICE+J11919*CARROT_PRICE+K11919*MESCLUN_PRICE</x:f>
        <x:v>168870</x:v>
      </x:c>
      <x:c r="P11919" s="268" t="n">
        <x:f>I11919*TOMATO_FERTILIZER+J11919*CARROT_FERTILIZER+K11919*MESCLUN_FERTILIZER</x:f>
        <x:v>18040</x:v>
      </x:c>
      <x:c r="Q11919" s="268" t="n">
        <x:f>MIN(M11919,FARMER_HOURS)*FARMER_RATE+MAX(M11919-FARMER_HOURS,0)*TEMP_RATE</x:f>
        <x:v>171819.0499963719</x:v>
      </x:c>
      <x:c r="R11919" s="268" t="n">
        <x:f>O11919-P11919-Q11919-FIXED_COST</x:f>
        <x:v>-40989.049996371905</x:v>
      </x:c>
      <x:c r="S11919" s="139" t="str">
        <x:f>IF(AND(L11919&lt;=TOTAL_BED_CAP,N11919&lt;=TEMP_WORKER_CAP),"YES","NO")</x:f>
        <x:v>NO</x:v>
      </x:c>
      <x:c r="T11919" s="139" t="n">
        <x:f>IF(S11919="YES",R11919,-1E+99)</x:f>
        <x:v>-1e+99</x:v>
      </x:c>
    </x:row>
    <x:row r="11920">
      <x:c r="A11920" s="139"/>
      <x:c r="B11920" s="139"/>
      <x:c r="C11920" s="139"/>
      <x:c r="D11920" s="139"/>
      <x:c r="E11920" s="139"/>
      <x:c r="F11920" s="139"/>
      <x:c r="G11920" s="139"/>
      <x:c r="H11920" s="139"/>
      <x:c r="I11920" s="266" t="n">
        <x:f>INT((ROW()-ROW($I$46))/((CARROT_CAP+1)*(MESCLUN_CAP+1)))</x:f>
        <x:v>18</x:v>
      </x:c>
      <x:c r="J11920" s="266" t="n">
        <x:f>MOD(INT((ROW()-ROW($I$46))/(MESCLUN_CAP+1)),CARROT_CAP+1)</x:f>
        <x:v>5</x:v>
      </x:c>
      <x:c r="K11920" s="266" t="n">
        <x:f>MOD(ROW()-ROW($I$46),MESCLUN_CAP+1)</x:f>
        <x:v>1</x:v>
      </x:c>
      <x:c r="L11920" s="266" t="n">
        <x:f>SUM(I11920:K11920)</x:f>
        <x:v>24</x:v>
      </x:c>
      <x:c r="M11920" s="267" t="n">
        <x:f>I11920*TOMATO_HOURS*WEEKS*(1+TOMATO_DIM)^I11920+J11920*CARROT_HOURS*WEEKS*(1+CARROT_DIM)^J11920+K11920*MESCLUN_HOURS*WEEKS*(1+MESCLUN_DIM)^K11920</x:f>
        <x:v>9222.339779791022</x:v>
      </x:c>
      <x:c r="N11920" s="267" t="n">
        <x:f>MAX(M11920-FARMER_HOURS,0)/TEMP_HOURS_PER_WORKER</x:f>
        <x:v>5.904402624854876</x:v>
      </x:c>
      <x:c r="O11920" s="268" t="n">
        <x:f>I11920*TOMATO_PRICE+J11920*CARROT_PRICE+K11920*MESCLUN_PRICE</x:f>
        <x:v>171570</x:v>
      </x:c>
      <x:c r="P11920" s="268" t="n">
        <x:f>I11920*TOMATO_FERTILIZER+J11920*CARROT_FERTILIZER+K11920*MESCLUN_FERTILIZER</x:f>
        <x:v>18920</x:v>
      </x:c>
      <x:c r="Q11920" s="268" t="n">
        <x:f>MIN(M11920,FARMER_HOURS)*FARMER_RATE+MAX(M11920-FARMER_HOURS,0)*TEMP_RATE</x:f>
        <x:v>172610.0656213719</x:v>
      </x:c>
      <x:c r="R11920" s="268" t="n">
        <x:f>O11920-P11920-Q11920-FIXED_COST</x:f>
        <x:v>-39960.065621371905</x:v>
      </x:c>
      <x:c r="S11920" s="139" t="str">
        <x:f>IF(AND(L11920&lt;=TOTAL_BED_CAP,N11920&lt;=TEMP_WORKER_CAP),"YES","NO")</x:f>
        <x:v>NO</x:v>
      </x:c>
      <x:c r="T11920" s="139" t="n">
        <x:f>IF(S11920="YES",R11920,-1E+99)</x:f>
        <x:v>-1e+99</x:v>
      </x:c>
    </x:row>
    <x:row r="11921">
      <x:c r="A11921" s="139"/>
      <x:c r="B11921" s="139"/>
      <x:c r="C11921" s="139"/>
      <x:c r="D11921" s="139"/>
      <x:c r="E11921" s="139"/>
      <x:c r="F11921" s="139"/>
      <x:c r="G11921" s="139"/>
      <x:c r="H11921" s="139"/>
      <x:c r="I11921" s="266" t="n">
        <x:f>INT((ROW()-ROW($I$46))/((CARROT_CAP+1)*(MESCLUN_CAP+1)))</x:f>
        <x:v>18</x:v>
      </x:c>
      <x:c r="J11921" s="266" t="n">
        <x:f>MOD(INT((ROW()-ROW($I$46))/(MESCLUN_CAP+1)),CARROT_CAP+1)</x:f>
        <x:v>5</x:v>
      </x:c>
      <x:c r="K11921" s="266" t="n">
        <x:f>MOD(ROW()-ROW($I$46),MESCLUN_CAP+1)</x:f>
        <x:v>2</x:v>
      </x:c>
      <x:c r="L11921" s="266" t="n">
        <x:f>SUM(I11921:K11921)</x:f>
        <x:v>25</x:v>
      </x:c>
      <x:c r="M11921" s="267" t="n">
        <x:f>I11921*TOMATO_HOURS*WEEKS*(1+TOMATO_DIM)^I11921+J11921*CARROT_HOURS*WEEKS*(1+CARROT_DIM)^J11921+K11921*MESCLUN_HOURS*WEEKS*(1+MESCLUN_DIM)^K11921</x:f>
        <x:v>9269.041342291022</x:v>
      </x:c>
      <x:c r="N11921" s="267" t="n">
        <x:f>MAX(M11921-FARMER_HOURS,0)/TEMP_HOURS_PER_WORKER</x:f>
        <x:v>5.9368342654798765</x:v>
      </x:c>
      <x:c r="O11921" s="268" t="n">
        <x:f>I11921*TOMATO_PRICE+J11921*CARROT_PRICE+K11921*MESCLUN_PRICE</x:f>
        <x:v>174270</x:v>
      </x:c>
      <x:c r="P11921" s="268" t="n">
        <x:f>I11921*TOMATO_FERTILIZER+J11921*CARROT_FERTILIZER+K11921*MESCLUN_FERTILIZER</x:f>
        <x:v>19800</x:v>
      </x:c>
      <x:c r="Q11921" s="268" t="n">
        <x:f>MIN(M11921,FARMER_HOURS)*FARMER_RATE+MAX(M11921-FARMER_HOURS,0)*TEMP_RATE</x:f>
        <x:v>173420.8566369969</x:v>
      </x:c>
      <x:c r="R11921" s="268" t="n">
        <x:f>O11921-P11921-Q11921-FIXED_COST</x:f>
        <x:v>-38950.856636996905</x:v>
      </x:c>
      <x:c r="S11921" s="139" t="str">
        <x:f>IF(AND(L11921&lt;=TOTAL_BED_CAP,N11921&lt;=TEMP_WORKER_CAP),"YES","NO")</x:f>
        <x:v>NO</x:v>
      </x:c>
      <x:c r="T11921" s="139" t="n">
        <x:f>IF(S11921="YES",R11921,-1E+99)</x:f>
        <x:v>-1e+99</x:v>
      </x:c>
    </x:row>
    <x:row r="11922">
      <x:c r="A11922" s="139"/>
      <x:c r="B11922" s="139"/>
      <x:c r="C11922" s="139"/>
      <x:c r="D11922" s="139"/>
      <x:c r="E11922" s="139"/>
      <x:c r="F11922" s="139"/>
      <x:c r="G11922" s="139"/>
      <x:c r="H11922" s="139"/>
      <x:c r="I11922" s="266" t="n">
        <x:f>INT((ROW()-ROW($I$46))/((CARROT_CAP+1)*(MESCLUN_CAP+1)))</x:f>
        <x:v>18</x:v>
      </x:c>
      <x:c r="J11922" s="266" t="n">
        <x:f>MOD(INT((ROW()-ROW($I$46))/(MESCLUN_CAP+1)),CARROT_CAP+1)</x:f>
        <x:v>5</x:v>
      </x:c>
      <x:c r="K11922" s="266" t="n">
        <x:f>MOD(ROW()-ROW($I$46),MESCLUN_CAP+1)</x:f>
        <x:v>3</x:v>
      </x:c>
      <x:c r="L11922" s="266" t="n">
        <x:f>SUM(I11922:K11922)</x:f>
        <x:v>26</x:v>
      </x:c>
      <x:c r="M11922" s="267" t="n">
        <x:f>I11922*TOMATO_HOURS*WEEKS*(1+TOMATO_DIM)^I11922+J11922*CARROT_HOURS*WEEKS*(1+CARROT_DIM)^J11922+K11922*MESCLUN_HOURS*WEEKS*(1+MESCLUN_DIM)^K11922</x:f>
        <x:v>9316.903324712897</x:v>
      </x:c>
      <x:c r="N11922" s="267" t="n">
        <x:f>MAX(M11922-FARMER_HOURS,0)/TEMP_HOURS_PER_WORKER</x:f>
        <x:v>5.970071753272846</x:v>
      </x:c>
      <x:c r="O11922" s="268" t="n">
        <x:f>I11922*TOMATO_PRICE+J11922*CARROT_PRICE+K11922*MESCLUN_PRICE</x:f>
        <x:v>176970</x:v>
      </x:c>
      <x:c r="P11922" s="268" t="n">
        <x:f>I11922*TOMATO_FERTILIZER+J11922*CARROT_FERTILIZER+K11922*MESCLUN_FERTILIZER</x:f>
        <x:v>20680</x:v>
      </x:c>
      <x:c r="Q11922" s="268" t="n">
        <x:f>MIN(M11922,FARMER_HOURS)*FARMER_RATE+MAX(M11922-FARMER_HOURS,0)*TEMP_RATE</x:f>
        <x:v>174251.79383182112</x:v>
      </x:c>
      <x:c r="R11922" s="268" t="n">
        <x:f>O11922-P11922-Q11922-FIXED_COST</x:f>
        <x:v>-37961.79383182112</x:v>
      </x:c>
      <x:c r="S11922" s="139" t="str">
        <x:f>IF(AND(L11922&lt;=TOTAL_BED_CAP,N11922&lt;=TEMP_WORKER_CAP),"YES","NO")</x:f>
        <x:v>NO</x:v>
      </x:c>
      <x:c r="T11922" s="139" t="n">
        <x:f>IF(S11922="YES",R11922,-1E+99)</x:f>
        <x:v>-1e+99</x:v>
      </x:c>
    </x:row>
    <x:row r="11923">
      <x:c r="A11923" s="139"/>
      <x:c r="B11923" s="139"/>
      <x:c r="C11923" s="139"/>
      <x:c r="D11923" s="139"/>
      <x:c r="E11923" s="139"/>
      <x:c r="F11923" s="139"/>
      <x:c r="G11923" s="139"/>
      <x:c r="H11923" s="139"/>
      <x:c r="I11923" s="266" t="n">
        <x:f>INT((ROW()-ROW($I$46))/((CARROT_CAP+1)*(MESCLUN_CAP+1)))</x:f>
        <x:v>18</x:v>
      </x:c>
      <x:c r="J11923" s="266" t="n">
        <x:f>MOD(INT((ROW()-ROW($I$46))/(MESCLUN_CAP+1)),CARROT_CAP+1)</x:f>
        <x:v>5</x:v>
      </x:c>
      <x:c r="K11923" s="266" t="n">
        <x:f>MOD(ROW()-ROW($I$46),MESCLUN_CAP+1)</x:f>
        <x:v>4</x:v>
      </x:c>
      <x:c r="L11923" s="266" t="n">
        <x:f>SUM(I11923:K11923)</x:f>
        <x:v>27</x:v>
      </x:c>
      <x:c r="M11923" s="267" t="n">
        <x:f>I11923*TOMATO_HOURS*WEEKS*(1+TOMATO_DIM)^I11923+J11923*CARROT_HOURS*WEEKS*(1+CARROT_DIM)^J11923+K11923*MESCLUN_HOURS*WEEKS*(1+MESCLUN_DIM)^K11923</x:f>
        <x:v>9365.947440435553</x:v>
      </x:c>
      <x:c r="N11923" s="267" t="n">
        <x:f>MAX(M11923-FARMER_HOURS,0)/TEMP_HOURS_PER_WORKER</x:f>
        <x:v>6.0041301669691345</x:v>
      </x:c>
      <x:c r="O11923" s="268" t="n">
        <x:f>I11923*TOMATO_PRICE+J11923*CARROT_PRICE+K11923*MESCLUN_PRICE</x:f>
        <x:v>179670</x:v>
      </x:c>
      <x:c r="P11923" s="268" t="n">
        <x:f>I11923*TOMATO_FERTILIZER+J11923*CARROT_FERTILIZER+K11923*MESCLUN_FERTILIZER</x:f>
        <x:v>21560</x:v>
      </x:c>
      <x:c r="Q11923" s="268" t="n">
        <x:f>MIN(M11923,FARMER_HOURS)*FARMER_RATE+MAX(M11923-FARMER_HOURS,0)*TEMP_RATE</x:f>
        <x:v>175103.25417422835</x:v>
      </x:c>
      <x:c r="R11923" s="268" t="n">
        <x:f>O11923-P11923-Q11923-FIXED_COST</x:f>
        <x:v>-36993.25417422835</x:v>
      </x:c>
      <x:c r="S11923" s="139" t="str">
        <x:f>IF(AND(L11923&lt;=TOTAL_BED_CAP,N11923&lt;=TEMP_WORKER_CAP),"YES","NO")</x:f>
        <x:v>NO</x:v>
      </x:c>
      <x:c r="T11923" s="139" t="n">
        <x:f>IF(S11923="YES",R11923,-1E+99)</x:f>
        <x:v>-1e+99</x:v>
      </x:c>
    </x:row>
    <x:row r="11924">
      <x:c r="A11924" s="139"/>
      <x:c r="B11924" s="139"/>
      <x:c r="C11924" s="139"/>
      <x:c r="D11924" s="139"/>
      <x:c r="E11924" s="139"/>
      <x:c r="F11924" s="139"/>
      <x:c r="G11924" s="139"/>
      <x:c r="H11924" s="139"/>
      <x:c r="I11924" s="266" t="n">
        <x:f>INT((ROW()-ROW($I$46))/((CARROT_CAP+1)*(MESCLUN_CAP+1)))</x:f>
        <x:v>18</x:v>
      </x:c>
      <x:c r="J11924" s="266" t="n">
        <x:f>MOD(INT((ROW()-ROW($I$46))/(MESCLUN_CAP+1)),CARROT_CAP+1)</x:f>
        <x:v>5</x:v>
      </x:c>
      <x:c r="K11924" s="266" t="n">
        <x:f>MOD(ROW()-ROW($I$46),MESCLUN_CAP+1)</x:f>
        <x:v>5</x:v>
      </x:c>
      <x:c r="L11924" s="266" t="n">
        <x:f>SUM(I11924:K11924)</x:f>
        <x:v>28</x:v>
      </x:c>
      <x:c r="M11924" s="267" t="n">
        <x:f>I11924*TOMATO_HOURS*WEEKS*(1+TOMATO_DIM)^I11924+J11924*CARROT_HOURS*WEEKS*(1+CARROT_DIM)^J11924+K11924*MESCLUN_HOURS*WEEKS*(1+MESCLUN_DIM)^K11924</x:f>
        <x:v>9416.195764356757</x:v>
      </x:c>
      <x:c r="N11924" s="267" t="n">
        <x:f>MAX(M11924-FARMER_HOURS,0)/TEMP_HOURS_PER_WORKER</x:f>
        <x:v>6.039024836358859</x:v>
      </x:c>
      <x:c r="O11924" s="268" t="n">
        <x:f>I11924*TOMATO_PRICE+J11924*CARROT_PRICE+K11924*MESCLUN_PRICE</x:f>
        <x:v>182370</x:v>
      </x:c>
      <x:c r="P11924" s="268" t="n">
        <x:f>I11924*TOMATO_FERTILIZER+J11924*CARROT_FERTILIZER+K11924*MESCLUN_FERTILIZER</x:f>
        <x:v>22440</x:v>
      </x:c>
      <x:c r="Q11924" s="268" t="n">
        <x:f>MIN(M11924,FARMER_HOURS)*FARMER_RATE+MAX(M11924-FARMER_HOURS,0)*TEMP_RATE</x:f>
        <x:v>175975.62090897147</x:v>
      </x:c>
      <x:c r="R11924" s="268" t="n">
        <x:f>O11924-P11924-Q11924-FIXED_COST</x:f>
        <x:v>-36045.62090897147</x:v>
      </x:c>
      <x:c r="S11924" s="139" t="str">
        <x:f>IF(AND(L11924&lt;=TOTAL_BED_CAP,N11924&lt;=TEMP_WORKER_CAP),"YES","NO")</x:f>
        <x:v>NO</x:v>
      </x:c>
      <x:c r="T11924" s="139" t="n">
        <x:f>IF(S11924="YES",R11924,-1E+99)</x:f>
        <x:v>-1e+99</x:v>
      </x:c>
    </x:row>
    <x:row r="11925">
      <x:c r="A11925" s="139"/>
      <x:c r="B11925" s="139"/>
      <x:c r="C11925" s="139"/>
      <x:c r="D11925" s="139"/>
      <x:c r="E11925" s="139"/>
      <x:c r="F11925" s="139"/>
      <x:c r="G11925" s="139"/>
      <x:c r="H11925" s="139"/>
      <x:c r="I11925" s="266" t="n">
        <x:f>INT((ROW()-ROW($I$46))/((CARROT_CAP+1)*(MESCLUN_CAP+1)))</x:f>
        <x:v>18</x:v>
      </x:c>
      <x:c r="J11925" s="266" t="n">
        <x:f>MOD(INT((ROW()-ROW($I$46))/(MESCLUN_CAP+1)),CARROT_CAP+1)</x:f>
        <x:v>5</x:v>
      </x:c>
      <x:c r="K11925" s="266" t="n">
        <x:f>MOD(ROW()-ROW($I$46),MESCLUN_CAP+1)</x:f>
        <x:v>6</x:v>
      </x:c>
      <x:c r="L11925" s="266" t="n">
        <x:f>SUM(I11925:K11925)</x:f>
        <x:v>29</x:v>
      </x:c>
      <x:c r="M11925" s="267" t="n">
        <x:f>I11925*TOMATO_HOURS*WEEKS*(1+TOMATO_DIM)^I11925+J11925*CARROT_HOURS*WEEKS*(1+CARROT_DIM)^J11925+K11925*MESCLUN_HOURS*WEEKS*(1+MESCLUN_DIM)^K11925</x:f>
        <x:v>9467.670738538389</x:v>
      </x:c>
      <x:c r="N11925" s="267" t="n">
        <x:f>MAX(M11925-FARMER_HOURS,0)/TEMP_HOURS_PER_WORKER</x:f>
        <x:v>6.074771346207214</x:v>
      </x:c>
      <x:c r="O11925" s="268" t="n">
        <x:f>I11925*TOMATO_PRICE+J11925*CARROT_PRICE+K11925*MESCLUN_PRICE</x:f>
        <x:v>185070</x:v>
      </x:c>
      <x:c r="P11925" s="268" t="n">
        <x:f>I11925*TOMATO_FERTILIZER+J11925*CARROT_FERTILIZER+K11925*MESCLUN_FERTILIZER</x:f>
        <x:v>23320</x:v>
      </x:c>
      <x:c r="Q11925" s="268" t="n">
        <x:f>MIN(M11925,FARMER_HOURS)*FARMER_RATE+MAX(M11925-FARMER_HOURS,0)*TEMP_RATE</x:f>
        <x:v>176869.28365518036</x:v>
      </x:c>
      <x:c r="R11925" s="268" t="n">
        <x:f>O11925-P11925-Q11925-FIXED_COST</x:f>
        <x:v>-35119.28365518036</x:v>
      </x:c>
      <x:c r="S11925" s="139" t="str">
        <x:f>IF(AND(L11925&lt;=TOTAL_BED_CAP,N11925&lt;=TEMP_WORKER_CAP),"YES","NO")</x:f>
        <x:v>NO</x:v>
      </x:c>
      <x:c r="T11925" s="139" t="n">
        <x:f>IF(S11925="YES",R11925,-1E+99)</x:f>
        <x:v>-1e+99</x:v>
      </x:c>
    </x:row>
    <x:row r="11926">
      <x:c r="A11926" s="139"/>
      <x:c r="B11926" s="139"/>
      <x:c r="C11926" s="139"/>
      <x:c r="D11926" s="139"/>
      <x:c r="E11926" s="139"/>
      <x:c r="F11926" s="139"/>
      <x:c r="G11926" s="139"/>
      <x:c r="H11926" s="139"/>
      <x:c r="I11926" s="266" t="n">
        <x:f>INT((ROW()-ROW($I$46))/((CARROT_CAP+1)*(MESCLUN_CAP+1)))</x:f>
        <x:v>18</x:v>
      </x:c>
      <x:c r="J11926" s="266" t="n">
        <x:f>MOD(INT((ROW()-ROW($I$46))/(MESCLUN_CAP+1)),CARROT_CAP+1)</x:f>
        <x:v>5</x:v>
      </x:c>
      <x:c r="K11926" s="266" t="n">
        <x:f>MOD(ROW()-ROW($I$46),MESCLUN_CAP+1)</x:f>
        <x:v>7</x:v>
      </x:c>
      <x:c r="L11926" s="266" t="n">
        <x:f>SUM(I11926:K11926)</x:f>
        <x:v>30</x:v>
      </x:c>
      <x:c r="M11926" s="267" t="n">
        <x:f>I11926*TOMATO_HOURS*WEEKS*(1+TOMATO_DIM)^I11926+J11926*CARROT_HOURS*WEEKS*(1+CARROT_DIM)^J11926+K11926*MESCLUN_HOURS*WEEKS*(1+MESCLUN_DIM)^K11926</x:f>
        <x:v>9520.39517793635</x:v>
      </x:c>
      <x:c r="N11926" s="267" t="n">
        <x:f>MAX(M11926-FARMER_HOURS,0)/TEMP_HOURS_PER_WORKER</x:f>
        <x:v>6.111385540233576</x:v>
      </x:c>
      <x:c r="O11926" s="268" t="n">
        <x:f>I11926*TOMATO_PRICE+J11926*CARROT_PRICE+K11926*MESCLUN_PRICE</x:f>
        <x:v>187770</x:v>
      </x:c>
      <x:c r="P11926" s="268" t="n">
        <x:f>I11926*TOMATO_FERTILIZER+J11926*CARROT_FERTILIZER+K11926*MESCLUN_FERTILIZER</x:f>
        <x:v>24200</x:v>
      </x:c>
      <x:c r="Q11926" s="268" t="n">
        <x:f>MIN(M11926,FARMER_HOURS)*FARMER_RATE+MAX(M11926-FARMER_HOURS,0)*TEMP_RATE</x:f>
        <x:v>177784.63850583942</x:v>
      </x:c>
      <x:c r="R11926" s="268" t="n">
        <x:f>O11926-P11926-Q11926-FIXED_COST</x:f>
        <x:v>-34214.63850583942</x:v>
      </x:c>
      <x:c r="S11926" s="139" t="str">
        <x:f>IF(AND(L11926&lt;=TOTAL_BED_CAP,N11926&lt;=TEMP_WORKER_CAP),"YES","NO")</x:f>
        <x:v>NO</x:v>
      </x:c>
      <x:c r="T11926" s="139" t="n">
        <x:f>IF(S11926="YES",R11926,-1E+99)</x:f>
        <x:v>-1e+99</x:v>
      </x:c>
    </x:row>
    <x:row r="11927">
      <x:c r="A11927" s="139"/>
      <x:c r="B11927" s="139"/>
      <x:c r="C11927" s="139"/>
      <x:c r="D11927" s="139"/>
      <x:c r="E11927" s="139"/>
      <x:c r="F11927" s="139"/>
      <x:c r="G11927" s="139"/>
      <x:c r="H11927" s="139"/>
      <x:c r="I11927" s="266" t="n">
        <x:f>INT((ROW()-ROW($I$46))/((CARROT_CAP+1)*(MESCLUN_CAP+1)))</x:f>
        <x:v>18</x:v>
      </x:c>
      <x:c r="J11927" s="266" t="n">
        <x:f>MOD(INT((ROW()-ROW($I$46))/(MESCLUN_CAP+1)),CARROT_CAP+1)</x:f>
        <x:v>5</x:v>
      </x:c>
      <x:c r="K11927" s="266" t="n">
        <x:f>MOD(ROW()-ROW($I$46),MESCLUN_CAP+1)</x:f>
        <x:v>8</x:v>
      </x:c>
      <x:c r="L11927" s="266" t="n">
        <x:f>SUM(I11927:K11927)</x:f>
        <x:v>31</x:v>
      </x:c>
      <x:c r="M11927" s="267" t="n">
        <x:f>I11927*TOMATO_HOURS*WEEKS*(1+TOMATO_DIM)^I11927+J11927*CARROT_HOURS*WEEKS*(1+CARROT_DIM)^J11927+K11927*MESCLUN_HOURS*WEEKS*(1+MESCLUN_DIM)^K11927</x:f>
        <x:v>9574.392276216331</x:v>
      </x:c>
      <x:c r="N11927" s="267" t="n">
        <x:f>MAX(M11927-FARMER_HOURS,0)/TEMP_HOURS_PER_WORKER</x:f>
        <x:v>6.14888352515023</x:v>
      </x:c>
      <x:c r="O11927" s="268" t="n">
        <x:f>I11927*TOMATO_PRICE+J11927*CARROT_PRICE+K11927*MESCLUN_PRICE</x:f>
        <x:v>190470</x:v>
      </x:c>
      <x:c r="P11927" s="268" t="n">
        <x:f>I11927*TOMATO_FERTILIZER+J11927*CARROT_FERTILIZER+K11927*MESCLUN_FERTILIZER</x:f>
        <x:v>25080</x:v>
      </x:c>
      <x:c r="Q11927" s="268" t="n">
        <x:f>MIN(M11927,FARMER_HOURS)*FARMER_RATE+MAX(M11927-FARMER_HOURS,0)*TEMP_RATE</x:f>
        <x:v>178722.08812875574</x:v>
      </x:c>
      <x:c r="R11927" s="268" t="n">
        <x:f>O11927-P11927-Q11927-FIXED_COST</x:f>
        <x:v>-33332.08812875574</x:v>
      </x:c>
      <x:c r="S11927" s="139" t="str">
        <x:f>IF(AND(L11927&lt;=TOTAL_BED_CAP,N11927&lt;=TEMP_WORKER_CAP),"YES","NO")</x:f>
        <x:v>NO</x:v>
      </x:c>
      <x:c r="T11927" s="139" t="n">
        <x:f>IF(S11927="YES",R11927,-1E+99)</x:f>
        <x:v>-1e+99</x:v>
      </x:c>
    </x:row>
    <x:row r="11928">
      <x:c r="A11928" s="139"/>
      <x:c r="B11928" s="139"/>
      <x:c r="C11928" s="139"/>
      <x:c r="D11928" s="139"/>
      <x:c r="E11928" s="139"/>
      <x:c r="F11928" s="139"/>
      <x:c r="G11928" s="139"/>
      <x:c r="H11928" s="139"/>
      <x:c r="I11928" s="266" t="n">
        <x:f>INT((ROW()-ROW($I$46))/((CARROT_CAP+1)*(MESCLUN_CAP+1)))</x:f>
        <x:v>18</x:v>
      </x:c>
      <x:c r="J11928" s="266" t="n">
        <x:f>MOD(INT((ROW()-ROW($I$46))/(MESCLUN_CAP+1)),CARROT_CAP+1)</x:f>
        <x:v>5</x:v>
      </x:c>
      <x:c r="K11928" s="266" t="n">
        <x:f>MOD(ROW()-ROW($I$46),MESCLUN_CAP+1)</x:f>
        <x:v>9</x:v>
      </x:c>
      <x:c r="L11928" s="266" t="n">
        <x:f>SUM(I11928:K11928)</x:f>
        <x:v>32</x:v>
      </x:c>
      <x:c r="M11928" s="267" t="n">
        <x:f>I11928*TOMATO_HOURS*WEEKS*(1+TOMATO_DIM)^I11928+J11928*CARROT_HOURS*WEEKS*(1+CARROT_DIM)^J11928+K11928*MESCLUN_HOURS*WEEKS*(1+MESCLUN_DIM)^K11928</x:f>
        <x:v>9629.685611656725</x:v>
      </x:c>
      <x:c r="N11928" s="267" t="n">
        <x:f>MAX(M11928-FARMER_HOURS,0)/TEMP_HOURS_PER_WORKER</x:f>
        <x:v>6.187281674761615</x:v>
      </x:c>
      <x:c r="O11928" s="268" t="n">
        <x:f>I11928*TOMATO_PRICE+J11928*CARROT_PRICE+K11928*MESCLUN_PRICE</x:f>
        <x:v>193170</x:v>
      </x:c>
      <x:c r="P11928" s="268" t="n">
        <x:f>I11928*TOMATO_FERTILIZER+J11928*CARROT_FERTILIZER+K11928*MESCLUN_FERTILIZER</x:f>
        <x:v>25960</x:v>
      </x:c>
      <x:c r="Q11928" s="268" t="n">
        <x:f>MIN(M11928,FARMER_HOURS)*FARMER_RATE+MAX(M11928-FARMER_HOURS,0)*TEMP_RATE</x:f>
        <x:v>179682.04186904037</x:v>
      </x:c>
      <x:c r="R11928" s="268" t="n">
        <x:f>O11928-P11928-Q11928-FIXED_COST</x:f>
        <x:v>-32472.041869040375</x:v>
      </x:c>
      <x:c r="S11928" s="139" t="str">
        <x:f>IF(AND(L11928&lt;=TOTAL_BED_CAP,N11928&lt;=TEMP_WORKER_CAP),"YES","NO")</x:f>
        <x:v>NO</x:v>
      </x:c>
      <x:c r="T11928" s="139" t="n">
        <x:f>IF(S11928="YES",R11928,-1E+99)</x:f>
        <x:v>-1e+99</x:v>
      </x:c>
    </x:row>
    <x:row r="11929">
      <x:c r="A11929" s="139"/>
      <x:c r="B11929" s="139"/>
      <x:c r="C11929" s="139"/>
      <x:c r="D11929" s="139"/>
      <x:c r="E11929" s="139"/>
      <x:c r="F11929" s="139"/>
      <x:c r="G11929" s="139"/>
      <x:c r="H11929" s="139"/>
      <x:c r="I11929" s="266" t="n">
        <x:f>INT((ROW()-ROW($I$46))/((CARROT_CAP+1)*(MESCLUN_CAP+1)))</x:f>
        <x:v>18</x:v>
      </x:c>
      <x:c r="J11929" s="266" t="n">
        <x:f>MOD(INT((ROW()-ROW($I$46))/(MESCLUN_CAP+1)),CARROT_CAP+1)</x:f>
        <x:v>5</x:v>
      </x:c>
      <x:c r="K11929" s="266" t="n">
        <x:f>MOD(ROW()-ROW($I$46),MESCLUN_CAP+1)</x:f>
        <x:v>10</x:v>
      </x:c>
      <x:c r="L11929" s="266" t="n">
        <x:f>SUM(I11929:K11929)</x:f>
        <x:v>33</x:v>
      </x:c>
      <x:c r="M11929" s="267" t="n">
        <x:f>I11929*TOMATO_HOURS*WEEKS*(1+TOMATO_DIM)^I11929+J11929*CARROT_HOURS*WEEKS*(1+CARROT_DIM)^J11929+K11929*MESCLUN_HOURS*WEEKS*(1+MESCLUN_DIM)^K11929</x:f>
        <x:v>9686.299153139938</x:v>
      </x:c>
      <x:c r="N11929" s="267" t="n">
        <x:f>MAX(M11929-FARMER_HOURS,0)/TEMP_HOURS_PER_WORKER</x:f>
        <x:v>6.226596634124958</x:v>
      </x:c>
      <x:c r="O11929" s="268" t="n">
        <x:f>I11929*TOMATO_PRICE+J11929*CARROT_PRICE+K11929*MESCLUN_PRICE</x:f>
        <x:v>195870</x:v>
      </x:c>
      <x:c r="P11929" s="268" t="n">
        <x:f>I11929*TOMATO_FERTILIZER+J11929*CARROT_FERTILIZER+K11929*MESCLUN_FERTILIZER</x:f>
        <x:v>26840</x:v>
      </x:c>
      <x:c r="Q11929" s="268" t="n">
        <x:f>MIN(M11929,FARMER_HOURS)*FARMER_RATE+MAX(M11929-FARMER_HOURS,0)*TEMP_RATE</x:f>
        <x:v>180664.91585312394</x:v>
      </x:c>
      <x:c r="R11929" s="268" t="n">
        <x:f>O11929-P11929-Q11929-FIXED_COST</x:f>
        <x:v>-31634.915853123937</x:v>
      </x:c>
      <x:c r="S11929" s="139" t="str">
        <x:f>IF(AND(L11929&lt;=TOTAL_BED_CAP,N11929&lt;=TEMP_WORKER_CAP),"YES","NO")</x:f>
        <x:v>NO</x:v>
      </x:c>
      <x:c r="T11929" s="139" t="n">
        <x:f>IF(S11929="YES",R11929,-1E+99)</x:f>
        <x:v>-1e+99</x:v>
      </x:c>
    </x:row>
    <x:row r="11930">
      <x:c r="A11930" s="139"/>
      <x:c r="B11930" s="139"/>
      <x:c r="C11930" s="139"/>
      <x:c r="D11930" s="139"/>
      <x:c r="E11930" s="139"/>
      <x:c r="F11930" s="139"/>
      <x:c r="G11930" s="139"/>
      <x:c r="H11930" s="139"/>
      <x:c r="I11930" s="266" t="n">
        <x:f>INT((ROW()-ROW($I$46))/((CARROT_CAP+1)*(MESCLUN_CAP+1)))</x:f>
        <x:v>18</x:v>
      </x:c>
      <x:c r="J11930" s="266" t="n">
        <x:f>MOD(INT((ROW()-ROW($I$46))/(MESCLUN_CAP+1)),CARROT_CAP+1)</x:f>
        <x:v>5</x:v>
      </x:c>
      <x:c r="K11930" s="266" t="n">
        <x:f>MOD(ROW()-ROW($I$46),MESCLUN_CAP+1)</x:f>
        <x:v>11</x:v>
      </x:c>
      <x:c r="L11930" s="266" t="n">
        <x:f>SUM(I11930:K11930)</x:f>
        <x:v>34</x:v>
      </x:c>
      <x:c r="M11930" s="267" t="n">
        <x:f>I11930*TOMATO_HOURS*WEEKS*(1+TOMATO_DIM)^I11930+J11930*CARROT_HOURS*WEEKS*(1+CARROT_DIM)^J11930+K11930*MESCLUN_HOURS*WEEKS*(1+MESCLUN_DIM)^K11930</x:f>
        <x:v>9744.257266233377</x:v>
      </x:c>
      <x:c r="N11930" s="267" t="n">
        <x:f>MAX(M11930-FARMER_HOURS,0)/TEMP_HOURS_PER_WORKER</x:f>
        <x:v>6.266845323773178</x:v>
      </x:c>
      <x:c r="O11930" s="268" t="n">
        <x:f>I11930*TOMATO_PRICE+J11930*CARROT_PRICE+K11930*MESCLUN_PRICE</x:f>
        <x:v>198570</x:v>
      </x:c>
      <x:c r="P11930" s="268" t="n">
        <x:f>I11930*TOMATO_FERTILIZER+J11930*CARROT_FERTILIZER+K11930*MESCLUN_FERTILIZER</x:f>
        <x:v>27720</x:v>
      </x:c>
      <x:c r="Q11930" s="268" t="n">
        <x:f>MIN(M11930,FARMER_HOURS)*FARMER_RATE+MAX(M11930-FARMER_HOURS,0)*TEMP_RATE</x:f>
        <x:v>181671.13309432945</x:v>
      </x:c>
      <x:c r="R11930" s="268" t="n">
        <x:f>O11930-P11930-Q11930-FIXED_COST</x:f>
        <x:v>-30821.133094329445</x:v>
      </x:c>
      <x:c r="S11930" s="139" t="str">
        <x:f>IF(AND(L11930&lt;=TOTAL_BED_CAP,N11930&lt;=TEMP_WORKER_CAP),"YES","NO")</x:f>
        <x:v>NO</x:v>
      </x:c>
      <x:c r="T11930" s="139" t="n">
        <x:f>IF(S11930="YES",R11930,-1E+99)</x:f>
        <x:v>-1e+99</x:v>
      </x:c>
    </x:row>
    <x:row r="11931">
      <x:c r="A11931" s="139"/>
      <x:c r="B11931" s="139"/>
      <x:c r="C11931" s="139"/>
      <x:c r="D11931" s="139"/>
      <x:c r="E11931" s="139"/>
      <x:c r="F11931" s="139"/>
      <x:c r="G11931" s="139"/>
      <x:c r="H11931" s="139"/>
      <x:c r="I11931" s="266" t="n">
        <x:f>INT((ROW()-ROW($I$46))/((CARROT_CAP+1)*(MESCLUN_CAP+1)))</x:f>
        <x:v>18</x:v>
      </x:c>
      <x:c r="J11931" s="266" t="n">
        <x:f>MOD(INT((ROW()-ROW($I$46))/(MESCLUN_CAP+1)),CARROT_CAP+1)</x:f>
        <x:v>5</x:v>
      </x:c>
      <x:c r="K11931" s="266" t="n">
        <x:f>MOD(ROW()-ROW($I$46),MESCLUN_CAP+1)</x:f>
        <x:v>12</x:v>
      </x:c>
      <x:c r="L11931" s="266" t="n">
        <x:f>SUM(I11931:K11931)</x:f>
        <x:v>35</x:v>
      </x:c>
      <x:c r="M11931" s="267" t="n">
        <x:f>I11931*TOMATO_HOURS*WEEKS*(1+TOMATO_DIM)^I11931+J11931*CARROT_HOURS*WEEKS*(1+CARROT_DIM)^J11931+K11931*MESCLUN_HOURS*WEEKS*(1+MESCLUN_DIM)^K11931</x:f>
        <x:v>9803.58471936144</x:v>
      </x:c>
      <x:c r="N11931" s="267" t="n">
        <x:f>MAX(M11931-FARMER_HOURS,0)/TEMP_HOURS_PER_WORKER</x:f>
        <x:v>6.308044944001001</x:v>
      </x:c>
      <x:c r="O11931" s="268" t="n">
        <x:f>I11931*TOMATO_PRICE+J11931*CARROT_PRICE+K11931*MESCLUN_PRICE</x:f>
        <x:v>201270</x:v>
      </x:c>
      <x:c r="P11931" s="268" t="n">
        <x:f>I11931*TOMATO_FERTILIZER+J11931*CARROT_FERTILIZER+K11931*MESCLUN_FERTILIZER</x:f>
        <x:v>28600</x:v>
      </x:c>
      <x:c r="Q11931" s="268" t="n">
        <x:f>MIN(M11931,FARMER_HOURS)*FARMER_RATE+MAX(M11931-FARMER_HOURS,0)*TEMP_RATE</x:f>
        <x:v>182701.12360002502</x:v>
      </x:c>
      <x:c r="R11931" s="268" t="n">
        <x:f>O11931-P11931-Q11931-FIXED_COST</x:f>
        <x:v>-30031.12360002502</x:v>
      </x:c>
      <x:c r="S11931" s="139" t="str">
        <x:f>IF(AND(L11931&lt;=TOTAL_BED_CAP,N11931&lt;=TEMP_WORKER_CAP),"YES","NO")</x:f>
        <x:v>NO</x:v>
      </x:c>
      <x:c r="T11931" s="139" t="n">
        <x:f>IF(S11931="YES",R11931,-1E+99)</x:f>
        <x:v>-1e+99</x:v>
      </x:c>
    </x:row>
    <x:row r="11932">
      <x:c r="A11932" s="139"/>
      <x:c r="B11932" s="139"/>
      <x:c r="C11932" s="139"/>
      <x:c r="D11932" s="139"/>
      <x:c r="E11932" s="139"/>
      <x:c r="F11932" s="139"/>
      <x:c r="G11932" s="139"/>
      <x:c r="H11932" s="139"/>
      <x:c r="I11932" s="266" t="n">
        <x:f>INT((ROW()-ROW($I$46))/((CARROT_CAP+1)*(MESCLUN_CAP+1)))</x:f>
        <x:v>18</x:v>
      </x:c>
      <x:c r="J11932" s="266" t="n">
        <x:f>MOD(INT((ROW()-ROW($I$46))/(MESCLUN_CAP+1)),CARROT_CAP+1)</x:f>
        <x:v>5</x:v>
      </x:c>
      <x:c r="K11932" s="266" t="n">
        <x:f>MOD(ROW()-ROW($I$46),MESCLUN_CAP+1)</x:f>
        <x:v>13</x:v>
      </x:c>
      <x:c r="L11932" s="266" t="n">
        <x:f>SUM(I11932:K11932)</x:f>
        <x:v>36</x:v>
      </x:c>
      <x:c r="M11932" s="267" t="n">
        <x:f>I11932*TOMATO_HOURS*WEEKS*(1+TOMATO_DIM)^I11932+J11932*CARROT_HOURS*WEEKS*(1+CARROT_DIM)^J11932+K11932*MESCLUN_HOURS*WEEKS*(1+MESCLUN_DIM)^K11932</x:f>
        <x:v>9864.306690069825</x:v>
      </x:c>
      <x:c r="N11932" s="267" t="n">
        <x:f>MAX(M11932-FARMER_HOURS,0)/TEMP_HOURS_PER_WORKER</x:f>
        <x:v>6.350212979215156</x:v>
      </x:c>
      <x:c r="O11932" s="268" t="n">
        <x:f>I11932*TOMATO_PRICE+J11932*CARROT_PRICE+K11932*MESCLUN_PRICE</x:f>
        <x:v>203970</x:v>
      </x:c>
      <x:c r="P11932" s="268" t="n">
        <x:f>I11932*TOMATO_FERTILIZER+J11932*CARROT_FERTILIZER+K11932*MESCLUN_FERTILIZER</x:f>
        <x:v>29480</x:v>
      </x:c>
      <x:c r="Q11932" s="268" t="n">
        <x:f>MIN(M11932,FARMER_HOURS)*FARMER_RATE+MAX(M11932-FARMER_HOURS,0)*TEMP_RATE</x:f>
        <x:v>183755.3244803789</x:v>
      </x:c>
      <x:c r="R11932" s="268" t="n">
        <x:f>O11932-P11932-Q11932-FIXED_COST</x:f>
        <x:v>-29265.324480378913</x:v>
      </x:c>
      <x:c r="S11932" s="139" t="str">
        <x:f>IF(AND(L11932&lt;=TOTAL_BED_CAP,N11932&lt;=TEMP_WORKER_CAP),"YES","NO")</x:f>
        <x:v>NO</x:v>
      </x:c>
      <x:c r="T11932" s="139" t="n">
        <x:f>IF(S11932="YES",R11932,-1E+99)</x:f>
        <x:v>-1e+99</x:v>
      </x:c>
    </x:row>
    <x:row r="11933">
      <x:c r="A11933" s="139"/>
      <x:c r="B11933" s="139"/>
      <x:c r="C11933" s="139"/>
      <x:c r="D11933" s="139"/>
      <x:c r="E11933" s="139"/>
      <x:c r="F11933" s="139"/>
      <x:c r="G11933" s="139"/>
      <x:c r="H11933" s="139"/>
      <x:c r="I11933" s="266" t="n">
        <x:f>INT((ROW()-ROW($I$46))/((CARROT_CAP+1)*(MESCLUN_CAP+1)))</x:f>
        <x:v>18</x:v>
      </x:c>
      <x:c r="J11933" s="266" t="n">
        <x:f>MOD(INT((ROW()-ROW($I$46))/(MESCLUN_CAP+1)),CARROT_CAP+1)</x:f>
        <x:v>5</x:v>
      </x:c>
      <x:c r="K11933" s="266" t="n">
        <x:f>MOD(ROW()-ROW($I$46),MESCLUN_CAP+1)</x:f>
        <x:v>14</x:v>
      </x:c>
      <x:c r="L11933" s="266" t="n">
        <x:f>SUM(I11933:K11933)</x:f>
        <x:v>37</x:v>
      </x:c>
      <x:c r="M11933" s="267" t="n">
        <x:f>I11933*TOMATO_HOURS*WEEKS*(1+TOMATO_DIM)^I11933+J11933*CARROT_HOURS*WEEKS*(1+CARROT_DIM)^J11933+K11933*MESCLUN_HOURS*WEEKS*(1+MESCLUN_DIM)^K11933</x:f>
        <x:v>9926.448771383486</x:v>
      </x:c>
      <x:c r="N11933" s="267" t="n">
        <x:f>MAX(M11933-FARMER_HOURS,0)/TEMP_HOURS_PER_WORKER</x:f>
        <x:v>6.393367202349643</x:v>
      </x:c>
      <x:c r="O11933" s="268" t="n">
        <x:f>I11933*TOMATO_PRICE+J11933*CARROT_PRICE+K11933*MESCLUN_PRICE</x:f>
        <x:v>206670</x:v>
      </x:c>
      <x:c r="P11933" s="268" t="n">
        <x:f>I11933*TOMATO_FERTILIZER+J11933*CARROT_FERTILIZER+K11933*MESCLUN_FERTILIZER</x:f>
        <x:v>30360</x:v>
      </x:c>
      <x:c r="Q11933" s="268" t="n">
        <x:f>MIN(M11933,FARMER_HOURS)*FARMER_RATE+MAX(M11933-FARMER_HOURS,0)*TEMP_RATE</x:f>
        <x:v>184834.18005874107</x:v>
      </x:c>
      <x:c r="R11933" s="268" t="n">
        <x:f>O11933-P11933-Q11933-FIXED_COST</x:f>
        <x:v>-28524.18005874107</x:v>
      </x:c>
      <x:c r="S11933" s="139" t="str">
        <x:f>IF(AND(L11933&lt;=TOTAL_BED_CAP,N11933&lt;=TEMP_WORKER_CAP),"YES","NO")</x:f>
        <x:v>NO</x:v>
      </x:c>
      <x:c r="T11933" s="139" t="n">
        <x:f>IF(S11933="YES",R11933,-1E+99)</x:f>
        <x:v>-1e+99</x:v>
      </x:c>
    </x:row>
    <x:row r="11934">
      <x:c r="A11934" s="139"/>
      <x:c r="B11934" s="139"/>
      <x:c r="C11934" s="139"/>
      <x:c r="D11934" s="139"/>
      <x:c r="E11934" s="139"/>
      <x:c r="F11934" s="139"/>
      <x:c r="G11934" s="139"/>
      <x:c r="H11934" s="139"/>
      <x:c r="I11934" s="266" t="n">
        <x:f>INT((ROW()-ROW($I$46))/((CARROT_CAP+1)*(MESCLUN_CAP+1)))</x:f>
        <x:v>18</x:v>
      </x:c>
      <x:c r="J11934" s="266" t="n">
        <x:f>MOD(INT((ROW()-ROW($I$46))/(MESCLUN_CAP+1)),CARROT_CAP+1)</x:f>
        <x:v>5</x:v>
      </x:c>
      <x:c r="K11934" s="266" t="n">
        <x:f>MOD(ROW()-ROW($I$46),MESCLUN_CAP+1)</x:f>
        <x:v>15</x:v>
      </x:c>
      <x:c r="L11934" s="266" t="n">
        <x:f>SUM(I11934:K11934)</x:f>
        <x:v>38</x:v>
      </x:c>
      <x:c r="M11934" s="267" t="n">
        <x:f>I11934*TOMATO_HOURS*WEEKS*(1+TOMATO_DIM)^I11934+J11934*CARROT_HOURS*WEEKS*(1+CARROT_DIM)^J11934+K11934*MESCLUN_HOURS*WEEKS*(1+MESCLUN_DIM)^K11934</x:f>
        <x:v>9990.036978259634</x:v>
      </x:c>
      <x:c r="N11934" s="267" t="n">
        <x:f>MAX(M11934-FARMER_HOURS,0)/TEMP_HOURS_PER_WORKER</x:f>
        <x:v>6.437525679346968</x:v>
      </x:c>
      <x:c r="O11934" s="268" t="n">
        <x:f>I11934*TOMATO_PRICE+J11934*CARROT_PRICE+K11934*MESCLUN_PRICE</x:f>
        <x:v>209370</x:v>
      </x:c>
      <x:c r="P11934" s="268" t="n">
        <x:f>I11934*TOMATO_FERTILIZER+J11934*CARROT_FERTILIZER+K11934*MESCLUN_FERTILIZER</x:f>
        <x:v>31240</x:v>
      </x:c>
      <x:c r="Q11934" s="268" t="n">
        <x:f>MIN(M11934,FARMER_HOURS)*FARMER_RATE+MAX(M11934-FARMER_HOURS,0)*TEMP_RATE</x:f>
        <x:v>185938.1419836742</x:v>
      </x:c>
      <x:c r="R11934" s="268" t="n">
        <x:f>O11934-P11934-Q11934-FIXED_COST</x:f>
        <x:v>-27808.1419836742</x:v>
      </x:c>
      <x:c r="S11934" s="139" t="str">
        <x:f>IF(AND(L11934&lt;=TOTAL_BED_CAP,N11934&lt;=TEMP_WORKER_CAP),"YES","NO")</x:f>
        <x:v>NO</x:v>
      </x:c>
      <x:c r="T11934" s="139" t="n">
        <x:f>IF(S11934="YES",R11934,-1E+99)</x:f>
        <x:v>-1e+99</x:v>
      </x:c>
    </x:row>
    <x:row r="11935">
      <x:c r="A11935" s="139"/>
      <x:c r="B11935" s="139"/>
      <x:c r="C11935" s="139"/>
      <x:c r="D11935" s="139"/>
      <x:c r="E11935" s="139"/>
      <x:c r="F11935" s="139"/>
      <x:c r="G11935" s="139"/>
      <x:c r="H11935" s="139"/>
      <x:c r="I11935" s="266" t="n">
        <x:f>INT((ROW()-ROW($I$46))/((CARROT_CAP+1)*(MESCLUN_CAP+1)))</x:f>
        <x:v>18</x:v>
      </x:c>
      <x:c r="J11935" s="266" t="n">
        <x:f>MOD(INT((ROW()-ROW($I$46))/(MESCLUN_CAP+1)),CARROT_CAP+1)</x:f>
        <x:v>5</x:v>
      </x:c>
      <x:c r="K11935" s="266" t="n">
        <x:f>MOD(ROW()-ROW($I$46),MESCLUN_CAP+1)</x:f>
        <x:v>16</x:v>
      </x:c>
      <x:c r="L11935" s="266" t="n">
        <x:f>SUM(I11935:K11935)</x:f>
        <x:v>39</x:v>
      </x:c>
      <x:c r="M11935" s="267" t="n">
        <x:f>I11935*TOMATO_HOURS*WEEKS*(1+TOMATO_DIM)^I11935+J11935*CARROT_HOURS*WEEKS*(1+CARROT_DIM)^J11935+K11935*MESCLUN_HOURS*WEEKS*(1+MESCLUN_DIM)^K11935</x:f>
        <x:v>10055.097754137121</x:v>
      </x:c>
      <x:c r="N11935" s="267" t="n">
        <x:f>MAX(M11935-FARMER_HOURS,0)/TEMP_HOURS_PER_WORKER</x:f>
        <x:v>6.482706773706334</x:v>
      </x:c>
      <x:c r="O11935" s="268" t="n">
        <x:f>I11935*TOMATO_PRICE+J11935*CARROT_PRICE+K11935*MESCLUN_PRICE</x:f>
        <x:v>212070</x:v>
      </x:c>
      <x:c r="P11935" s="268" t="n">
        <x:f>I11935*TOMATO_FERTILIZER+J11935*CARROT_FERTILIZER+K11935*MESCLUN_FERTILIZER</x:f>
        <x:v>32120</x:v>
      </x:c>
      <x:c r="Q11935" s="268" t="n">
        <x:f>MIN(M11935,FARMER_HOURS)*FARMER_RATE+MAX(M11935-FARMER_HOURS,0)*TEMP_RATE</x:f>
        <x:v>187067.66934265834</x:v>
      </x:c>
      <x:c r="R11935" s="268" t="n">
        <x:f>O11935-P11935-Q11935-FIXED_COST</x:f>
        <x:v>-27117.669342658337</x:v>
      </x:c>
      <x:c r="S11935" s="139" t="str">
        <x:f>IF(AND(L11935&lt;=TOTAL_BED_CAP,N11935&lt;=TEMP_WORKER_CAP),"YES","NO")</x:f>
        <x:v>NO</x:v>
      </x:c>
      <x:c r="T11935" s="139" t="n">
        <x:f>IF(S11935="YES",R11935,-1E+99)</x:f>
        <x:v>-1e+99</x:v>
      </x:c>
    </x:row>
    <x:row r="11936">
      <x:c r="A11936" s="139"/>
      <x:c r="B11936" s="139"/>
      <x:c r="C11936" s="139"/>
      <x:c r="D11936" s="139"/>
      <x:c r="E11936" s="139"/>
      <x:c r="F11936" s="139"/>
      <x:c r="G11936" s="139"/>
      <x:c r="H11936" s="139"/>
      <x:c r="I11936" s="266" t="n">
        <x:f>INT((ROW()-ROW($I$46))/((CARROT_CAP+1)*(MESCLUN_CAP+1)))</x:f>
        <x:v>18</x:v>
      </x:c>
      <x:c r="J11936" s="266" t="n">
        <x:f>MOD(INT((ROW()-ROW($I$46))/(MESCLUN_CAP+1)),CARROT_CAP+1)</x:f>
        <x:v>5</x:v>
      </x:c>
      <x:c r="K11936" s="266" t="n">
        <x:f>MOD(ROW()-ROW($I$46),MESCLUN_CAP+1)</x:f>
        <x:v>17</x:v>
      </x:c>
      <x:c r="L11936" s="266" t="n">
        <x:f>SUM(I11936:K11936)</x:f>
        <x:v>40</x:v>
      </x:c>
      <x:c r="M11936" s="267" t="n">
        <x:f>I11936*TOMATO_HOURS*WEEKS*(1+TOMATO_DIM)^I11936+J11936*CARROT_HOURS*WEEKS*(1+CARROT_DIM)^J11936+K11936*MESCLUN_HOURS*WEEKS*(1+MESCLUN_DIM)^K11936</x:f>
        <x:v>10121.657977583662</x:v>
      </x:c>
      <x:c r="N11936" s="267" t="n">
        <x:f>MAX(M11936-FARMER_HOURS,0)/TEMP_HOURS_PER_WORKER</x:f>
        <x:v>6.528929151099765</x:v>
      </x:c>
      <x:c r="O11936" s="268" t="n">
        <x:f>I11936*TOMATO_PRICE+J11936*CARROT_PRICE+K11936*MESCLUN_PRICE</x:f>
        <x:v>214770</x:v>
      </x:c>
      <x:c r="P11936" s="268" t="n">
        <x:f>I11936*TOMATO_FERTILIZER+J11936*CARROT_FERTILIZER+K11936*MESCLUN_FERTILIZER</x:f>
        <x:v>33000</x:v>
      </x:c>
      <x:c r="Q11936" s="268" t="n">
        <x:f>MIN(M11936,FARMER_HOURS)*FARMER_RATE+MAX(M11936-FARMER_HOURS,0)*TEMP_RATE</x:f>
        <x:v>188223.22877749414</x:v>
      </x:c>
      <x:c r="R11936" s="268" t="n">
        <x:f>O11936-P11936-Q11936-FIXED_COST</x:f>
        <x:v>-26453.228777494136</x:v>
      </x:c>
      <x:c r="S11936" s="139" t="str">
        <x:f>IF(AND(L11936&lt;=TOTAL_BED_CAP,N11936&lt;=TEMP_WORKER_CAP),"YES","NO")</x:f>
        <x:v>NO</x:v>
      </x:c>
      <x:c r="T11936" s="139" t="n">
        <x:f>IF(S11936="YES",R11936,-1E+99)</x:f>
        <x:v>-1e+99</x:v>
      </x:c>
    </x:row>
    <x:row r="11937">
      <x:c r="A11937" s="139"/>
      <x:c r="B11937" s="139"/>
      <x:c r="C11937" s="139"/>
      <x:c r="D11937" s="139"/>
      <x:c r="E11937" s="139"/>
      <x:c r="F11937" s="139"/>
      <x:c r="G11937" s="139"/>
      <x:c r="H11937" s="139"/>
      <x:c r="I11937" s="266" t="n">
        <x:f>INT((ROW()-ROW($I$46))/((CARROT_CAP+1)*(MESCLUN_CAP+1)))</x:f>
        <x:v>18</x:v>
      </x:c>
      <x:c r="J11937" s="266" t="n">
        <x:f>MOD(INT((ROW()-ROW($I$46))/(MESCLUN_CAP+1)),CARROT_CAP+1)</x:f>
        <x:v>5</x:v>
      </x:c>
      <x:c r="K11937" s="266" t="n">
        <x:f>MOD(ROW()-ROW($I$46),MESCLUN_CAP+1)</x:f>
        <x:v>18</x:v>
      </x:c>
      <x:c r="L11937" s="266" t="n">
        <x:f>SUM(I11937:K11937)</x:f>
        <x:v>41</x:v>
      </x:c>
      <x:c r="M11937" s="267" t="n">
        <x:f>I11937*TOMATO_HOURS*WEEKS*(1+TOMATO_DIM)^I11937+J11937*CARROT_HOURS*WEEKS*(1+CARROT_DIM)^J11937+K11937*MESCLUN_HOURS*WEEKS*(1+MESCLUN_DIM)^K11937</x:f>
        <x:v>10189.744969042249</x:v>
      </x:c>
      <x:c r="N11937" s="267" t="n">
        <x:f>MAX(M11937-FARMER_HOURS,0)/TEMP_HOURS_PER_WORKER</x:f>
        <x:v>6.576211784057118</x:v>
      </x:c>
      <x:c r="O11937" s="268" t="n">
        <x:f>I11937*TOMATO_PRICE+J11937*CARROT_PRICE+K11937*MESCLUN_PRICE</x:f>
        <x:v>217470</x:v>
      </x:c>
      <x:c r="P11937" s="268" t="n">
        <x:f>I11937*TOMATO_FERTILIZER+J11937*CARROT_FERTILIZER+K11937*MESCLUN_FERTILIZER</x:f>
        <x:v>33880</x:v>
      </x:c>
      <x:c r="Q11937" s="268" t="n">
        <x:f>MIN(M11937,FARMER_HOURS)*FARMER_RATE+MAX(M11937-FARMER_HOURS,0)*TEMP_RATE</x:f>
        <x:v>189405.29460142794</x:v>
      </x:c>
      <x:c r="R11937" s="268" t="n">
        <x:f>O11937-P11937-Q11937-FIXED_COST</x:f>
        <x:v>-25815.294601427944</x:v>
      </x:c>
      <x:c r="S11937" s="139" t="str">
        <x:f>IF(AND(L11937&lt;=TOTAL_BED_CAP,N11937&lt;=TEMP_WORKER_CAP),"YES","NO")</x:f>
        <x:v>NO</x:v>
      </x:c>
      <x:c r="T11937" s="139" t="n">
        <x:f>IF(S11937="YES",R11937,-1E+99)</x:f>
        <x:v>-1e+99</x:v>
      </x:c>
    </x:row>
    <x:row r="11938">
      <x:c r="A11938" s="139"/>
      <x:c r="B11938" s="139"/>
      <x:c r="C11938" s="139"/>
      <x:c r="D11938" s="139"/>
      <x:c r="E11938" s="139"/>
      <x:c r="F11938" s="139"/>
      <x:c r="G11938" s="139"/>
      <x:c r="H11938" s="139"/>
      <x:c r="I11938" s="266" t="n">
        <x:f>INT((ROW()-ROW($I$46))/((CARROT_CAP+1)*(MESCLUN_CAP+1)))</x:f>
        <x:v>18</x:v>
      </x:c>
      <x:c r="J11938" s="266" t="n">
        <x:f>MOD(INT((ROW()-ROW($I$46))/(MESCLUN_CAP+1)),CARROT_CAP+1)</x:f>
        <x:v>5</x:v>
      </x:c>
      <x:c r="K11938" s="266" t="n">
        <x:f>MOD(ROW()-ROW($I$46),MESCLUN_CAP+1)</x:f>
        <x:v>19</x:v>
      </x:c>
      <x:c r="L11938" s="266" t="n">
        <x:f>SUM(I11938:K11938)</x:f>
        <x:v>42</x:v>
      </x:c>
      <x:c r="M11938" s="267" t="n">
        <x:f>I11938*TOMATO_HOURS*WEEKS*(1+TOMATO_DIM)^I11938+J11938*CARROT_HOURS*WEEKS*(1+CARROT_DIM)^J11938+K11938*MESCLUN_HOURS*WEEKS*(1+MESCLUN_DIM)^K11938</x:f>
        <x:v>10259.386497678272</x:v>
      </x:c>
      <x:c r="N11938" s="267" t="n">
        <x:f>MAX(M11938-FARMER_HOURS,0)/TEMP_HOURS_PER_WORKER</x:f>
        <x:v>6.624573956721022</x:v>
      </x:c>
      <x:c r="O11938" s="268" t="n">
        <x:f>I11938*TOMATO_PRICE+J11938*CARROT_PRICE+K11938*MESCLUN_PRICE</x:f>
        <x:v>220170</x:v>
      </x:c>
      <x:c r="P11938" s="268" t="n">
        <x:f>I11938*TOMATO_FERTILIZER+J11938*CARROT_FERTILIZER+K11938*MESCLUN_FERTILIZER</x:f>
        <x:v>34760</x:v>
      </x:c>
      <x:c r="Q11938" s="268" t="n">
        <x:f>MIN(M11938,FARMER_HOURS)*FARMER_RATE+MAX(M11938-FARMER_HOURS,0)*TEMP_RATE</x:f>
        <x:v>190614.34891802556</x:v>
      </x:c>
      <x:c r="R11938" s="268" t="n">
        <x:f>O11938-P11938-Q11938-FIXED_COST</x:f>
        <x:v>-25204.348918025556</x:v>
      </x:c>
      <x:c r="S11938" s="139" t="str">
        <x:f>IF(AND(L11938&lt;=TOTAL_BED_CAP,N11938&lt;=TEMP_WORKER_CAP),"YES","NO")</x:f>
        <x:v>NO</x:v>
      </x:c>
      <x:c r="T11938" s="139" t="n">
        <x:f>IF(S11938="YES",R11938,-1E+99)</x:f>
        <x:v>-1e+99</x:v>
      </x:c>
    </x:row>
    <x:row r="11939">
      <x:c r="A11939" s="139"/>
      <x:c r="B11939" s="139"/>
      <x:c r="C11939" s="139"/>
      <x:c r="D11939" s="139"/>
      <x:c r="E11939" s="139"/>
      <x:c r="F11939" s="139"/>
      <x:c r="G11939" s="139"/>
      <x:c r="H11939" s="139"/>
      <x:c r="I11939" s="266" t="n">
        <x:f>INT((ROW()-ROW($I$46))/((CARROT_CAP+1)*(MESCLUN_CAP+1)))</x:f>
        <x:v>18</x:v>
      </x:c>
      <x:c r="J11939" s="266" t="n">
        <x:f>MOD(INT((ROW()-ROW($I$46))/(MESCLUN_CAP+1)),CARROT_CAP+1)</x:f>
        <x:v>5</x:v>
      </x:c>
      <x:c r="K11939" s="266" t="n">
        <x:f>MOD(ROW()-ROW($I$46),MESCLUN_CAP+1)</x:f>
        <x:v>20</x:v>
      </x:c>
      <x:c r="L11939" s="266" t="n">
        <x:f>SUM(I11939:K11939)</x:f>
        <x:v>43</x:v>
      </x:c>
      <x:c r="M11939" s="267" t="n">
        <x:f>I11939*TOMATO_HOURS*WEEKS*(1+TOMATO_DIM)^I11939+J11939*CARROT_HOURS*WEEKS*(1+CARROT_DIM)^J11939+K11939*MESCLUN_HOURS*WEEKS*(1+MESCLUN_DIM)^K11939</x:f>
        <x:v>10330.610788328748</x:v>
      </x:c>
      <x:c r="N11939" s="267" t="n">
        <x:f>MAX(M11939-FARMER_HOURS,0)/TEMP_HOURS_PER_WORKER</x:f>
        <x:v>6.674035269672742</x:v>
      </x:c>
      <x:c r="O11939" s="268" t="n">
        <x:f>I11939*TOMATO_PRICE+J11939*CARROT_PRICE+K11939*MESCLUN_PRICE</x:f>
        <x:v>222870</x:v>
      </x:c>
      <x:c r="P11939" s="268" t="n">
        <x:f>I11939*TOMATO_FERTILIZER+J11939*CARROT_FERTILIZER+K11939*MESCLUN_FERTILIZER</x:f>
        <x:v>35640</x:v>
      </x:c>
      <x:c r="Q11939" s="268" t="n">
        <x:f>MIN(M11939,FARMER_HOURS)*FARMER_RATE+MAX(M11939-FARMER_HOURS,0)*TEMP_RATE</x:f>
        <x:v>191850.88174181854</x:v>
      </x:c>
      <x:c r="R11939" s="268" t="n">
        <x:f>O11939-P11939-Q11939-FIXED_COST</x:f>
        <x:v>-24620.881741818535</x:v>
      </x:c>
      <x:c r="S11939" s="139" t="str">
        <x:f>IF(AND(L11939&lt;=TOTAL_BED_CAP,N11939&lt;=TEMP_WORKER_CAP),"YES","NO")</x:f>
        <x:v>NO</x:v>
      </x:c>
      <x:c r="T11939" s="139" t="n">
        <x:f>IF(S11939="YES",R11939,-1E+99)</x:f>
        <x:v>-1e+99</x:v>
      </x:c>
    </x:row>
    <x:row r="11940">
      <x:c r="A11940" s="139"/>
      <x:c r="B11940" s="139"/>
      <x:c r="C11940" s="139"/>
      <x:c r="D11940" s="139"/>
      <x:c r="E11940" s="139"/>
      <x:c r="F11940" s="139"/>
      <x:c r="G11940" s="139"/>
      <x:c r="H11940" s="139"/>
      <x:c r="I11940" s="266" t="n">
        <x:f>INT((ROW()-ROW($I$46))/((CARROT_CAP+1)*(MESCLUN_CAP+1)))</x:f>
        <x:v>18</x:v>
      </x:c>
      <x:c r="J11940" s="266" t="n">
        <x:f>MOD(INT((ROW()-ROW($I$46))/(MESCLUN_CAP+1)),CARROT_CAP+1)</x:f>
        <x:v>5</x:v>
      </x:c>
      <x:c r="K11940" s="266" t="n">
        <x:f>MOD(ROW()-ROW($I$46),MESCLUN_CAP+1)</x:f>
        <x:v>21</x:v>
      </x:c>
      <x:c r="L11940" s="266" t="n">
        <x:f>SUM(I11940:K11940)</x:f>
        <x:v>44</x:v>
      </x:c>
      <x:c r="M11940" s="267" t="n">
        <x:f>I11940*TOMATO_HOURS*WEEKS*(1+TOMATO_DIM)^I11940+J11940*CARROT_HOURS*WEEKS*(1+CARROT_DIM)^J11940+K11940*MESCLUN_HOURS*WEEKS*(1+MESCLUN_DIM)^K11940</x:f>
        <x:v>10403.446528555192</x:v>
      </x:c>
      <x:c r="N11940" s="267" t="n">
        <x:f>MAX(M11940-FARMER_HOURS,0)/TEMP_HOURS_PER_WORKER</x:f>
        <x:v>6.724615644829995</x:v>
      </x:c>
      <x:c r="O11940" s="268" t="n">
        <x:f>I11940*TOMATO_PRICE+J11940*CARROT_PRICE+K11940*MESCLUN_PRICE</x:f>
        <x:v>225570</x:v>
      </x:c>
      <x:c r="P11940" s="268" t="n">
        <x:f>I11940*TOMATO_FERTILIZER+J11940*CARROT_FERTILIZER+K11940*MESCLUN_FERTILIZER</x:f>
        <x:v>36520</x:v>
      </x:c>
      <x:c r="Q11940" s="268" t="n">
        <x:f>MIN(M11940,FARMER_HOURS)*FARMER_RATE+MAX(M11940-FARMER_HOURS,0)*TEMP_RATE</x:f>
        <x:v>193115.39112074987</x:v>
      </x:c>
      <x:c r="R11940" s="268" t="n">
        <x:f>O11940-P11940-Q11940-FIXED_COST</x:f>
        <x:v>-24065.391120749875</x:v>
      </x:c>
      <x:c r="S11940" s="139" t="str">
        <x:f>IF(AND(L11940&lt;=TOTAL_BED_CAP,N11940&lt;=TEMP_WORKER_CAP),"YES","NO")</x:f>
        <x:v>NO</x:v>
      </x:c>
      <x:c r="T11940" s="139" t="n">
        <x:f>IF(S11940="YES",R11940,-1E+99)</x:f>
        <x:v>-1e+99</x:v>
      </x:c>
    </x:row>
    <x:row r="11941">
      <x:c r="A11941" s="139"/>
      <x:c r="B11941" s="139"/>
      <x:c r="C11941" s="139"/>
      <x:c r="D11941" s="139"/>
      <x:c r="E11941" s="139"/>
      <x:c r="F11941" s="139"/>
      <x:c r="G11941" s="139"/>
      <x:c r="H11941" s="139"/>
      <x:c r="I11941" s="266" t="n">
        <x:f>INT((ROW()-ROW($I$46))/((CARROT_CAP+1)*(MESCLUN_CAP+1)))</x:f>
        <x:v>18</x:v>
      </x:c>
      <x:c r="J11941" s="266" t="n">
        <x:f>MOD(INT((ROW()-ROW($I$46))/(MESCLUN_CAP+1)),CARROT_CAP+1)</x:f>
        <x:v>5</x:v>
      </x:c>
      <x:c r="K11941" s="266" t="n">
        <x:f>MOD(ROW()-ROW($I$46),MESCLUN_CAP+1)</x:f>
        <x:v>22</x:v>
      </x:c>
      <x:c r="L11941" s="266" t="n">
        <x:f>SUM(I11941:K11941)</x:f>
        <x:v>45</x:v>
      </x:c>
      <x:c r="M11941" s="267" t="n">
        <x:f>I11941*TOMATO_HOURS*WEEKS*(1+TOMATO_DIM)^I11941+J11941*CARROT_HOURS*WEEKS*(1+CARROT_DIM)^J11941+K11941*MESCLUN_HOURS*WEEKS*(1+MESCLUN_DIM)^K11941</x:f>
        <x:v>10477.922875801589</x:v>
      </x:c>
      <x:c r="N11941" s="267" t="n">
        <x:f>MAX(M11941-FARMER_HOURS,0)/TEMP_HOURS_PER_WORKER</x:f>
        <x:v>6.77633533041777</x:v>
      </x:c>
      <x:c r="O11941" s="268" t="n">
        <x:f>I11941*TOMATO_PRICE+J11941*CARROT_PRICE+K11941*MESCLUN_PRICE</x:f>
        <x:v>228270</x:v>
      </x:c>
      <x:c r="P11941" s="268" t="n">
        <x:f>I11941*TOMATO_FERTILIZER+J11941*CARROT_FERTILIZER+K11941*MESCLUN_FERTILIZER</x:f>
        <x:v>37400</x:v>
      </x:c>
      <x:c r="Q11941" s="268" t="n">
        <x:f>MIN(M11941,FARMER_HOURS)*FARMER_RATE+MAX(M11941-FARMER_HOURS,0)*TEMP_RATE</x:f>
        <x:v>194408.38326044424</x:v>
      </x:c>
      <x:c r="R11941" s="268" t="n">
        <x:f>O11941-P11941-Q11941-FIXED_COST</x:f>
        <x:v>-23538.383260444243</x:v>
      </x:c>
      <x:c r="S11941" s="139" t="str">
        <x:f>IF(AND(L11941&lt;=TOTAL_BED_CAP,N11941&lt;=TEMP_WORKER_CAP),"YES","NO")</x:f>
        <x:v>NO</x:v>
      </x:c>
      <x:c r="T11941" s="139" t="n">
        <x:f>IF(S11941="YES",R11941,-1E+99)</x:f>
        <x:v>-1e+99</x:v>
      </x:c>
    </x:row>
    <x:row r="11942">
      <x:c r="A11942" s="139"/>
      <x:c r="B11942" s="139"/>
      <x:c r="C11942" s="139"/>
      <x:c r="D11942" s="139"/>
      <x:c r="E11942" s="139"/>
      <x:c r="F11942" s="139"/>
      <x:c r="G11942" s="139"/>
      <x:c r="H11942" s="139"/>
      <x:c r="I11942" s="266" t="n">
        <x:f>INT((ROW()-ROW($I$46))/((CARROT_CAP+1)*(MESCLUN_CAP+1)))</x:f>
        <x:v>18</x:v>
      </x:c>
      <x:c r="J11942" s="266" t="n">
        <x:f>MOD(INT((ROW()-ROW($I$46))/(MESCLUN_CAP+1)),CARROT_CAP+1)</x:f>
        <x:v>5</x:v>
      </x:c>
      <x:c r="K11942" s="266" t="n">
        <x:f>MOD(ROW()-ROW($I$46),MESCLUN_CAP+1)</x:f>
        <x:v>23</x:v>
      </x:c>
      <x:c r="L11942" s="266" t="n">
        <x:f>SUM(I11942:K11942)</x:f>
        <x:v>46</x:v>
      </x:c>
      <x:c r="M11942" s="267" t="n">
        <x:f>I11942*TOMATO_HOURS*WEEKS*(1+TOMATO_DIM)^I11942+J11942*CARROT_HOURS*WEEKS*(1+CARROT_DIM)^J11942+K11942*MESCLUN_HOURS*WEEKS*(1+MESCLUN_DIM)^K11942</x:f>
        <x:v>10554.069464659024</x:v>
      </x:c>
      <x:c r="N11942" s="267" t="n">
        <x:f>MAX(M11942-FARMER_HOURS,0)/TEMP_HOURS_PER_WORKER</x:f>
        <x:v>6.829214906013211</x:v>
      </x:c>
      <x:c r="O11942" s="268" t="n">
        <x:f>I11942*TOMATO_PRICE+J11942*CARROT_PRICE+K11942*MESCLUN_PRICE</x:f>
        <x:v>230970</x:v>
      </x:c>
      <x:c r="P11942" s="268" t="n">
        <x:f>I11942*TOMATO_FERTILIZER+J11942*CARROT_FERTILIZER+K11942*MESCLUN_FERTILIZER</x:f>
        <x:v>38280</x:v>
      </x:c>
      <x:c r="Q11942" s="268" t="n">
        <x:f>MIN(M11942,FARMER_HOURS)*FARMER_RATE+MAX(M11942-FARMER_HOURS,0)*TEMP_RATE</x:f>
        <x:v>195730.37265033028</x:v>
      </x:c>
      <x:c r="R11942" s="268" t="n">
        <x:f>O11942-P11942-Q11942-FIXED_COST</x:f>
        <x:v>-23040.372650330275</x:v>
      </x:c>
      <x:c r="S11942" s="139" t="str">
        <x:f>IF(AND(L11942&lt;=TOTAL_BED_CAP,N11942&lt;=TEMP_WORKER_CAP),"YES","NO")</x:f>
        <x:v>NO</x:v>
      </x:c>
      <x:c r="T11942" s="139" t="n">
        <x:f>IF(S11942="YES",R11942,-1E+99)</x:f>
        <x:v>-1e+99</x:v>
      </x:c>
    </x:row>
    <x:row r="11943">
      <x:c r="A11943" s="139"/>
      <x:c r="B11943" s="139"/>
      <x:c r="C11943" s="139"/>
      <x:c r="D11943" s="139"/>
      <x:c r="E11943" s="139"/>
      <x:c r="F11943" s="139"/>
      <x:c r="G11943" s="139"/>
      <x:c r="H11943" s="139"/>
      <x:c r="I11943" s="266" t="n">
        <x:f>INT((ROW()-ROW($I$46))/((CARROT_CAP+1)*(MESCLUN_CAP+1)))</x:f>
        <x:v>18</x:v>
      </x:c>
      <x:c r="J11943" s="266" t="n">
        <x:f>MOD(INT((ROW()-ROW($I$46))/(MESCLUN_CAP+1)),CARROT_CAP+1)</x:f>
        <x:v>5</x:v>
      </x:c>
      <x:c r="K11943" s="266" t="n">
        <x:f>MOD(ROW()-ROW($I$46),MESCLUN_CAP+1)</x:f>
        <x:v>24</x:v>
      </x:c>
      <x:c r="L11943" s="266" t="n">
        <x:f>SUM(I11943:K11943)</x:f>
        <x:v>47</x:v>
      </x:c>
      <x:c r="M11943" s="267" t="n">
        <x:f>I11943*TOMATO_HOURS*WEEKS*(1+TOMATO_DIM)^I11943+J11943*CARROT_HOURS*WEEKS*(1+CARROT_DIM)^J11943+K11943*MESCLUN_HOURS*WEEKS*(1+MESCLUN_DIM)^K11943</x:f>
        <x:v>10631.91641423852</x:v>
      </x:c>
      <x:c r="N11943" s="267" t="n">
        <x:f>MAX(M11943-FARMER_HOURS,0)/TEMP_HOURS_PER_WORKER</x:f>
        <x:v>6.883275287665639</x:v>
      </x:c>
      <x:c r="O11943" s="268" t="n">
        <x:f>I11943*TOMATO_PRICE+J11943*CARROT_PRICE+K11943*MESCLUN_PRICE</x:f>
        <x:v>233670</x:v>
      </x:c>
      <x:c r="P11943" s="268" t="n">
        <x:f>I11943*TOMATO_FERTILIZER+J11943*CARROT_FERTILIZER+K11943*MESCLUN_FERTILIZER</x:f>
        <x:v>39160</x:v>
      </x:c>
      <x:c r="Q11943" s="268" t="n">
        <x:f>MIN(M11943,FARMER_HOURS)*FARMER_RATE+MAX(M11943-FARMER_HOURS,0)*TEMP_RATE</x:f>
        <x:v>197081.88219164097</x:v>
      </x:c>
      <x:c r="R11943" s="268" t="n">
        <x:f>O11943-P11943-Q11943-FIXED_COST</x:f>
        <x:v>-22571.882191640965</x:v>
      </x:c>
      <x:c r="S11943" s="139" t="str">
        <x:f>IF(AND(L11943&lt;=TOTAL_BED_CAP,N11943&lt;=TEMP_WORKER_CAP),"YES","NO")</x:f>
        <x:v>NO</x:v>
      </x:c>
      <x:c r="T11943" s="139" t="n">
        <x:f>IF(S11943="YES",R11943,-1E+99)</x:f>
        <x:v>-1e+99</x:v>
      </x:c>
    </x:row>
    <x:row r="11944">
      <x:c r="A11944" s="139"/>
      <x:c r="B11944" s="139"/>
      <x:c r="C11944" s="139"/>
      <x:c r="D11944" s="139"/>
      <x:c r="E11944" s="139"/>
      <x:c r="F11944" s="139"/>
      <x:c r="G11944" s="139"/>
      <x:c r="H11944" s="139"/>
      <x:c r="I11944" s="266" t="n">
        <x:f>INT((ROW()-ROW($I$46))/((CARROT_CAP+1)*(MESCLUN_CAP+1)))</x:f>
        <x:v>18</x:v>
      </x:c>
      <x:c r="J11944" s="266" t="n">
        <x:f>MOD(INT((ROW()-ROW($I$46))/(MESCLUN_CAP+1)),CARROT_CAP+1)</x:f>
        <x:v>5</x:v>
      </x:c>
      <x:c r="K11944" s="266" t="n">
        <x:f>MOD(ROW()-ROW($I$46),MESCLUN_CAP+1)</x:f>
        <x:v>25</x:v>
      </x:c>
      <x:c r="L11944" s="266" t="n">
        <x:f>SUM(I11944:K11944)</x:f>
        <x:v>48</x:v>
      </x:c>
      <x:c r="M11944" s="267" t="n">
        <x:f>I11944*TOMATO_HOURS*WEEKS*(1+TOMATO_DIM)^I11944+J11944*CARROT_HOURS*WEEKS*(1+CARROT_DIM)^J11944+K11944*MESCLUN_HOURS*WEEKS*(1+MESCLUN_DIM)^K11944</x:f>
        <x:v>10711.494335653617</x:v>
      </x:c>
      <x:c r="N11944" s="267" t="n">
        <x:f>MAX(M11944-FARMER_HOURS,0)/TEMP_HOURS_PER_WORKER</x:f>
        <x:v>6.938537733092789</x:v>
      </x:c>
      <x:c r="O11944" s="268" t="n">
        <x:f>I11944*TOMATO_PRICE+J11944*CARROT_PRICE+K11944*MESCLUN_PRICE</x:f>
        <x:v>236370</x:v>
      </x:c>
      <x:c r="P11944" s="268" t="n">
        <x:f>I11944*TOMATO_FERTILIZER+J11944*CARROT_FERTILIZER+K11944*MESCLUN_FERTILIZER</x:f>
        <x:v>40040</x:v>
      </x:c>
      <x:c r="Q11944" s="268" t="n">
        <x:f>MIN(M11944,FARMER_HOURS)*FARMER_RATE+MAX(M11944-FARMER_HOURS,0)*TEMP_RATE</x:f>
        <x:v>198463.44332731972</x:v>
      </x:c>
      <x:c r="R11944" s="268" t="n">
        <x:f>O11944-P11944-Q11944-FIXED_COST</x:f>
        <x:v>-22133.44332731972</x:v>
      </x:c>
      <x:c r="S11944" s="139" t="str">
        <x:f>IF(AND(L11944&lt;=TOTAL_BED_CAP,N11944&lt;=TEMP_WORKER_CAP),"YES","NO")</x:f>
        <x:v>NO</x:v>
      </x:c>
      <x:c r="T11944" s="139" t="n">
        <x:f>IF(S11944="YES",R11944,-1E+99)</x:f>
        <x:v>-1e+99</x:v>
      </x:c>
    </x:row>
    <x:row r="11945">
      <x:c r="A11945" s="139"/>
      <x:c r="B11945" s="139"/>
      <x:c r="C11945" s="139"/>
      <x:c r="D11945" s="139"/>
      <x:c r="E11945" s="139"/>
      <x:c r="F11945" s="139"/>
      <x:c r="G11945" s="139"/>
      <x:c r="H11945" s="139"/>
      <x:c r="I11945" s="266" t="n">
        <x:f>INT((ROW()-ROW($I$46))/((CARROT_CAP+1)*(MESCLUN_CAP+1)))</x:f>
        <x:v>18</x:v>
      </x:c>
      <x:c r="J11945" s="266" t="n">
        <x:f>MOD(INT((ROW()-ROW($I$46))/(MESCLUN_CAP+1)),CARROT_CAP+1)</x:f>
        <x:v>5</x:v>
      </x:c>
      <x:c r="K11945" s="266" t="n">
        <x:f>MOD(ROW()-ROW($I$46),MESCLUN_CAP+1)</x:f>
        <x:v>26</x:v>
      </x:c>
      <x:c r="L11945" s="266" t="n">
        <x:f>SUM(I11945:K11945)</x:f>
        <x:v>49</x:v>
      </x:c>
      <x:c r="M11945" s="267" t="n">
        <x:f>I11945*TOMATO_HOURS*WEEKS*(1+TOMATO_DIM)^I11945+J11945*CARROT_HOURS*WEEKS*(1+CARROT_DIM)^J11945+K11945*MESCLUN_HOURS*WEEKS*(1+MESCLUN_DIM)^K11945</x:f>
        <x:v>10792.834339614335</x:v>
      </x:c>
      <x:c r="N11945" s="267" t="n">
        <x:f>MAX(M11945-FARMER_HOURS,0)/TEMP_HOURS_PER_WORKER</x:f>
        <x:v>6.9950238469544</x:v>
      </x:c>
      <x:c r="O11945" s="268" t="n">
        <x:f>I11945*TOMATO_PRICE+J11945*CARROT_PRICE+K11945*MESCLUN_PRICE</x:f>
        <x:v>239070</x:v>
      </x:c>
      <x:c r="P11945" s="268" t="n">
        <x:f>I11945*TOMATO_FERTILIZER+J11945*CARROT_FERTILIZER+K11945*MESCLUN_FERTILIZER</x:f>
        <x:v>40920</x:v>
      </x:c>
      <x:c r="Q11945" s="268" t="n">
        <x:f>MIN(M11945,FARMER_HOURS)*FARMER_RATE+MAX(M11945-FARMER_HOURS,0)*TEMP_RATE</x:f>
        <x:v>199875.59617386</x:v>
      </x:c>
      <x:c r="R11945" s="268" t="n">
        <x:f>O11945-P11945-Q11945-FIXED_COST</x:f>
        <x:v>-21725.596173859987</x:v>
      </x:c>
      <x:c r="S11945" s="139" t="str">
        <x:f>IF(AND(L11945&lt;=TOTAL_BED_CAP,N11945&lt;=TEMP_WORKER_CAP),"YES","NO")</x:f>
        <x:v>NO</x:v>
      </x:c>
      <x:c r="T11945" s="139" t="n">
        <x:f>IF(S11945="YES",R11945,-1E+99)</x:f>
        <x:v>-1e+99</x:v>
      </x:c>
    </x:row>
    <x:row r="11946">
      <x:c r="A11946" s="139"/>
      <x:c r="B11946" s="139"/>
      <x:c r="C11946" s="139"/>
      <x:c r="D11946" s="139"/>
      <x:c r="E11946" s="139"/>
      <x:c r="F11946" s="139"/>
      <x:c r="G11946" s="139"/>
      <x:c r="H11946" s="139"/>
      <x:c r="I11946" s="266" t="n">
        <x:f>INT((ROW()-ROW($I$46))/((CARROT_CAP+1)*(MESCLUN_CAP+1)))</x:f>
        <x:v>18</x:v>
      </x:c>
      <x:c r="J11946" s="266" t="n">
        <x:f>MOD(INT((ROW()-ROW($I$46))/(MESCLUN_CAP+1)),CARROT_CAP+1)</x:f>
        <x:v>5</x:v>
      </x:c>
      <x:c r="K11946" s="266" t="n">
        <x:f>MOD(ROW()-ROW($I$46),MESCLUN_CAP+1)</x:f>
        <x:v>27</x:v>
      </x:c>
      <x:c r="L11946" s="266" t="n">
        <x:f>SUM(I11946:K11946)</x:f>
        <x:v>50</x:v>
      </x:c>
      <x:c r="M11946" s="267" t="n">
        <x:f>I11946*TOMATO_HOURS*WEEKS*(1+TOMATO_DIM)^I11946+J11946*CARROT_HOURS*WEEKS*(1+CARROT_DIM)^J11946+K11946*MESCLUN_HOURS*WEEKS*(1+MESCLUN_DIM)^K11946</x:f>
        <x:v>10875.968044134092</x:v>
      </x:c>
      <x:c r="N11946" s="267" t="n">
        <x:f>MAX(M11946-FARMER_HOURS,0)/TEMP_HOURS_PER_WORKER</x:f>
        <x:v>7.05275558620423</x:v>
      </x:c>
      <x:c r="O11946" s="268" t="n">
        <x:f>I11946*TOMATO_PRICE+J11946*CARROT_PRICE+K11946*MESCLUN_PRICE</x:f>
        <x:v>241770</x:v>
      </x:c>
      <x:c r="P11946" s="268" t="n">
        <x:f>I11946*TOMATO_FERTILIZER+J11946*CARROT_FERTILIZER+K11946*MESCLUN_FERTILIZER</x:f>
        <x:v>41800</x:v>
      </x:c>
      <x:c r="Q11946" s="268" t="n">
        <x:f>MIN(M11946,FARMER_HOURS)*FARMER_RATE+MAX(M11946-FARMER_HOURS,0)*TEMP_RATE</x:f>
        <x:v>201318.88965510574</x:v>
      </x:c>
      <x:c r="R11946" s="268" t="n">
        <x:f>O11946-P11946-Q11946-FIXED_COST</x:f>
        <x:v>-21348.88965510574</x:v>
      </x:c>
      <x:c r="S11946" s="139" t="str">
        <x:f>IF(AND(L11946&lt;=TOTAL_BED_CAP,N11946&lt;=TEMP_WORKER_CAP),"YES","NO")</x:f>
        <x:v>NO</x:v>
      </x:c>
      <x:c r="T11946" s="139" t="n">
        <x:f>IF(S11946="YES",R11946,-1E+99)</x:f>
        <x:v>-1e+99</x:v>
      </x:c>
    </x:row>
    <x:row r="11947">
      <x:c r="A11947" s="139"/>
      <x:c r="B11947" s="139"/>
      <x:c r="C11947" s="139"/>
      <x:c r="D11947" s="139"/>
      <x:c r="E11947" s="139"/>
      <x:c r="F11947" s="139"/>
      <x:c r="G11947" s="139"/>
      <x:c r="H11947" s="139"/>
      <x:c r="I11947" s="266" t="n">
        <x:f>INT((ROW()-ROW($I$46))/((CARROT_CAP+1)*(MESCLUN_CAP+1)))</x:f>
        <x:v>18</x:v>
      </x:c>
      <x:c r="J11947" s="266" t="n">
        <x:f>MOD(INT((ROW()-ROW($I$46))/(MESCLUN_CAP+1)),CARROT_CAP+1)</x:f>
        <x:v>5</x:v>
      </x:c>
      <x:c r="K11947" s="266" t="n">
        <x:f>MOD(ROW()-ROW($I$46),MESCLUN_CAP+1)</x:f>
        <x:v>28</x:v>
      </x:c>
      <x:c r="L11947" s="266" t="n">
        <x:f>SUM(I11947:K11947)</x:f>
        <x:v>51</x:v>
      </x:c>
      <x:c r="M11947" s="267" t="n">
        <x:f>I11947*TOMATO_HOURS*WEEKS*(1+TOMATO_DIM)^I11947+J11947*CARROT_HOURS*WEEKS*(1+CARROT_DIM)^J11947+K11947*MESCLUN_HOURS*WEEKS*(1+MESCLUN_DIM)^K11947</x:f>
        <x:v>10960.927582351245</x:v>
      </x:c>
      <x:c r="N11947" s="267" t="n">
        <x:f>MAX(M11947-FARMER_HOURS,0)/TEMP_HOURS_PER_WORKER</x:f>
        <x:v>7.1117552655216985</x:v>
      </x:c>
      <x:c r="O11947" s="268" t="n">
        <x:f>I11947*TOMATO_PRICE+J11947*CARROT_PRICE+K11947*MESCLUN_PRICE</x:f>
        <x:v>244470</x:v>
      </x:c>
      <x:c r="P11947" s="268" t="n">
        <x:f>I11947*TOMATO_FERTILIZER+J11947*CARROT_FERTILIZER+K11947*MESCLUN_FERTILIZER</x:f>
        <x:v>42680</x:v>
      </x:c>
      <x:c r="Q11947" s="268" t="n">
        <x:f>MIN(M11947,FARMER_HOURS)*FARMER_RATE+MAX(M11947-FARMER_HOURS,0)*TEMP_RATE</x:f>
        <x:v>202793.88163804245</x:v>
      </x:c>
      <x:c r="R11947" s="268" t="n">
        <x:f>O11947-P11947-Q11947-FIXED_COST</x:f>
        <x:v>-21003.881638042454</x:v>
      </x:c>
      <x:c r="S11947" s="139" t="str">
        <x:f>IF(AND(L11947&lt;=TOTAL_BED_CAP,N11947&lt;=TEMP_WORKER_CAP),"YES","NO")</x:f>
        <x:v>NO</x:v>
      </x:c>
      <x:c r="T11947" s="139" t="n">
        <x:f>IF(S11947="YES",R11947,-1E+99)</x:f>
        <x:v>-1e+99</x:v>
      </x:c>
    </x:row>
    <x:row r="11948">
      <x:c r="A11948" s="139"/>
      <x:c r="B11948" s="139"/>
      <x:c r="C11948" s="139"/>
      <x:c r="D11948" s="139"/>
      <x:c r="E11948" s="139"/>
      <x:c r="F11948" s="139"/>
      <x:c r="G11948" s="139"/>
      <x:c r="H11948" s="139"/>
      <x:c r="I11948" s="266" t="n">
        <x:f>INT((ROW()-ROW($I$46))/((CARROT_CAP+1)*(MESCLUN_CAP+1)))</x:f>
        <x:v>18</x:v>
      </x:c>
      <x:c r="J11948" s="266" t="n">
        <x:f>MOD(INT((ROW()-ROW($I$46))/(MESCLUN_CAP+1)),CARROT_CAP+1)</x:f>
        <x:v>5</x:v>
      </x:c>
      <x:c r="K11948" s="266" t="n">
        <x:f>MOD(ROW()-ROW($I$46),MESCLUN_CAP+1)</x:f>
        <x:v>29</x:v>
      </x:c>
      <x:c r="L11948" s="266" t="n">
        <x:f>SUM(I11948:K11948)</x:f>
        <x:v>52</x:v>
      </x:c>
      <x:c r="M11948" s="267" t="n">
        <x:f>I11948*TOMATO_HOURS*WEEKS*(1+TOMATO_DIM)^I11948+J11948*CARROT_HOURS*WEEKS*(1+CARROT_DIM)^J11948+K11948*MESCLUN_HOURS*WEEKS*(1+MESCLUN_DIM)^K11948</x:f>
        <x:v>11047.745610466898</x:v>
      </x:c>
      <x:c r="N11948" s="267" t="n">
        <x:f>MAX(M11948-FARMER_HOURS,0)/TEMP_HOURS_PER_WORKER</x:f>
        <x:v>7.172045562824235</x:v>
      </x:c>
      <x:c r="O11948" s="268" t="n">
        <x:f>I11948*TOMATO_PRICE+J11948*CARROT_PRICE+K11948*MESCLUN_PRICE</x:f>
        <x:v>247170</x:v>
      </x:c>
      <x:c r="P11948" s="268" t="n">
        <x:f>I11948*TOMATO_FERTILIZER+J11948*CARROT_FERTILIZER+K11948*MESCLUN_FERTILIZER</x:f>
        <x:v>43560</x:v>
      </x:c>
      <x:c r="Q11948" s="268" t="n">
        <x:f>MIN(M11948,FARMER_HOURS)*FARMER_RATE+MAX(M11948-FARMER_HOURS,0)*TEMP_RATE</x:f>
        <x:v>204301.13907060586</x:v>
      </x:c>
      <x:c r="R11948" s="268" t="n">
        <x:f>O11948-P11948-Q11948-FIXED_COST</x:f>
        <x:v>-20691.13907060586</x:v>
      </x:c>
      <x:c r="S11948" s="139" t="str">
        <x:f>IF(AND(L11948&lt;=TOTAL_BED_CAP,N11948&lt;=TEMP_WORKER_CAP),"YES","NO")</x:f>
        <x:v>NO</x:v>
      </x:c>
      <x:c r="T11948" s="139" t="n">
        <x:f>IF(S11948="YES",R11948,-1E+99)</x:f>
        <x:v>-1e+99</x:v>
      </x:c>
    </x:row>
    <x:row r="11949">
      <x:c r="A11949" s="139"/>
      <x:c r="B11949" s="139"/>
      <x:c r="C11949" s="139"/>
      <x:c r="D11949" s="139"/>
      <x:c r="E11949" s="139"/>
      <x:c r="F11949" s="139"/>
      <x:c r="G11949" s="139"/>
      <x:c r="H11949" s="139"/>
      <x:c r="I11949" s="266" t="n">
        <x:f>INT((ROW()-ROW($I$46))/((CARROT_CAP+1)*(MESCLUN_CAP+1)))</x:f>
        <x:v>18</x:v>
      </x:c>
      <x:c r="J11949" s="266" t="n">
        <x:f>MOD(INT((ROW()-ROW($I$46))/(MESCLUN_CAP+1)),CARROT_CAP+1)</x:f>
        <x:v>5</x:v>
      </x:c>
      <x:c r="K11949" s="266" t="n">
        <x:f>MOD(ROW()-ROW($I$46),MESCLUN_CAP+1)</x:f>
        <x:v>30</x:v>
      </x:c>
      <x:c r="L11949" s="266" t="n">
        <x:f>SUM(I11949:K11949)</x:f>
        <x:v>53</x:v>
      </x:c>
      <x:c r="M11949" s="267" t="n">
        <x:f>I11949*TOMATO_HOURS*WEEKS*(1+TOMATO_DIM)^I11949+J11949*CARROT_HOURS*WEEKS*(1+CARROT_DIM)^J11949+K11949*MESCLUN_HOURS*WEEKS*(1+MESCLUN_DIM)^K11949</x:f>
        <x:v>11136.45531580067</x:v>
      </x:c>
      <x:c r="N11949" s="267" t="n">
        <x:f>MAX(M11949-FARMER_HOURS,0)/TEMP_HOURS_PER_WORKER</x:f>
        <x:v>7.233649524861576</x:v>
      </x:c>
      <x:c r="O11949" s="268" t="n">
        <x:f>I11949*TOMATO_PRICE+J11949*CARROT_PRICE+K11949*MESCLUN_PRICE</x:f>
        <x:v>249870</x:v>
      </x:c>
      <x:c r="P11949" s="268" t="n">
        <x:f>I11949*TOMATO_FERTILIZER+J11949*CARROT_FERTILIZER+K11949*MESCLUN_FERTILIZER</x:f>
        <x:v>44440</x:v>
      </x:c>
      <x:c r="Q11949" s="268" t="n">
        <x:f>MIN(M11949,FARMER_HOURS)*FARMER_RATE+MAX(M11949-FARMER_HOURS,0)*TEMP_RATE</x:f>
        <x:v>205841.23812153938</x:v>
      </x:c>
      <x:c r="R11949" s="268" t="n">
        <x:f>O11949-P11949-Q11949-FIXED_COST</x:f>
        <x:v>-20411.238121539383</x:v>
      </x:c>
      <x:c r="S11949" s="139" t="str">
        <x:f>IF(AND(L11949&lt;=TOTAL_BED_CAP,N11949&lt;=TEMP_WORKER_CAP),"YES","NO")</x:f>
        <x:v>NO</x:v>
      </x:c>
      <x:c r="T11949" s="139" t="n">
        <x:f>IF(S11949="YES",R11949,-1E+99)</x:f>
        <x:v>-1e+99</x:v>
      </x:c>
    </x:row>
    <x:row r="11950">
      <x:c r="A11950" s="139"/>
      <x:c r="B11950" s="139"/>
      <x:c r="C11950" s="139"/>
      <x:c r="D11950" s="139"/>
      <x:c r="E11950" s="139"/>
      <x:c r="F11950" s="139"/>
      <x:c r="G11950" s="139"/>
      <x:c r="H11950" s="139"/>
      <x:c r="I11950" s="266" t="n">
        <x:f>INT((ROW()-ROW($I$46))/((CARROT_CAP+1)*(MESCLUN_CAP+1)))</x:f>
        <x:v>18</x:v>
      </x:c>
      <x:c r="J11950" s="266" t="n">
        <x:f>MOD(INT((ROW()-ROW($I$46))/(MESCLUN_CAP+1)),CARROT_CAP+1)</x:f>
        <x:v>6</x:v>
      </x:c>
      <x:c r="K11950" s="266" t="n">
        <x:f>MOD(ROW()-ROW($I$46),MESCLUN_CAP+1)</x:f>
        <x:v>0</x:v>
      </x:c>
      <x:c r="L11950" s="266" t="n">
        <x:f>SUM(I11950:K11950)</x:f>
        <x:v>24</x:v>
      </x:c>
      <x:c r="M11950" s="267" t="n">
        <x:f>I11950*TOMATO_HOURS*WEEKS*(1+TOMATO_DIM)^I11950+J11950*CARROT_HOURS*WEEKS*(1+CARROT_DIM)^J11950+K11950*MESCLUN_HOURS*WEEKS*(1+MESCLUN_DIM)^K11950</x:f>
        <x:v>9215.810863135748</x:v>
      </x:c>
      <x:c r="N11950" s="267" t="n">
        <x:f>MAX(M11950-FARMER_HOURS,0)/TEMP_HOURS_PER_WORKER</x:f>
        <x:v>5.89986865495538</x:v>
      </x:c>
      <x:c r="O11950" s="268" t="n">
        <x:f>I11950*TOMATO_PRICE+J11950*CARROT_PRICE+K11950*MESCLUN_PRICE</x:f>
        <x:v>170964</x:v>
      </x:c>
      <x:c r="P11950" s="268" t="n">
        <x:f>I11950*TOMATO_FERTILIZER+J11950*CARROT_FERTILIZER+K11950*MESCLUN_FERTILIZER</x:f>
        <x:v>18480</x:v>
      </x:c>
      <x:c r="Q11950" s="268" t="n">
        <x:f>MIN(M11950,FARMER_HOURS)*FARMER_RATE+MAX(M11950-FARMER_HOURS,0)*TEMP_RATE</x:f>
        <x:v>172496.71637388453</x:v>
      </x:c>
      <x:c r="R11950" s="268" t="n">
        <x:f>O11950-P11950-Q11950-FIXED_COST</x:f>
        <x:v>-40012.71637388453</x:v>
      </x:c>
      <x:c r="S11950" s="139" t="str">
        <x:f>IF(AND(L11950&lt;=TOTAL_BED_CAP,N11950&lt;=TEMP_WORKER_CAP),"YES","NO")</x:f>
        <x:v>NO</x:v>
      </x:c>
      <x:c r="T11950" s="139" t="n">
        <x:f>IF(S11950="YES",R11950,-1E+99)</x:f>
        <x:v>-1e+99</x:v>
      </x:c>
    </x:row>
    <x:row r="11951">
      <x:c r="A11951" s="139"/>
      <x:c r="B11951" s="139"/>
      <x:c r="C11951" s="139"/>
      <x:c r="D11951" s="139"/>
      <x:c r="E11951" s="139"/>
      <x:c r="F11951" s="139"/>
      <x:c r="G11951" s="139"/>
      <x:c r="H11951" s="139"/>
      <x:c r="I11951" s="266" t="n">
        <x:f>INT((ROW()-ROW($I$46))/((CARROT_CAP+1)*(MESCLUN_CAP+1)))</x:f>
        <x:v>18</x:v>
      </x:c>
      <x:c r="J11951" s="266" t="n">
        <x:f>MOD(INT((ROW()-ROW($I$46))/(MESCLUN_CAP+1)),CARROT_CAP+1)</x:f>
        <x:v>6</x:v>
      </x:c>
      <x:c r="K11951" s="266" t="n">
        <x:f>MOD(ROW()-ROW($I$46),MESCLUN_CAP+1)</x:f>
        <x:v>1</x:v>
      </x:c>
      <x:c r="L11951" s="266" t="n">
        <x:f>SUM(I11951:K11951)</x:f>
        <x:v>25</x:v>
      </x:c>
      <x:c r="M11951" s="267" t="n">
        <x:f>I11951*TOMATO_HOURS*WEEKS*(1+TOMATO_DIM)^I11951+J11951*CARROT_HOURS*WEEKS*(1+CARROT_DIM)^J11951+K11951*MESCLUN_HOURS*WEEKS*(1+MESCLUN_DIM)^K11951</x:f>
        <x:v>9261.373363135748</x:v>
      </x:c>
      <x:c r="N11951" s="267" t="n">
        <x:f>MAX(M11951-FARMER_HOURS,0)/TEMP_HOURS_PER_WORKER</x:f>
        <x:v>5.931509279955381</x:v>
      </x:c>
      <x:c r="O11951" s="268" t="n">
        <x:f>I11951*TOMATO_PRICE+J11951*CARROT_PRICE+K11951*MESCLUN_PRICE</x:f>
        <x:v>173664</x:v>
      </x:c>
      <x:c r="P11951" s="268" t="n">
        <x:f>I11951*TOMATO_FERTILIZER+J11951*CARROT_FERTILIZER+K11951*MESCLUN_FERTILIZER</x:f>
        <x:v>19360</x:v>
      </x:c>
      <x:c r="Q11951" s="268" t="n">
        <x:f>MIN(M11951,FARMER_HOURS)*FARMER_RATE+MAX(M11951-FARMER_HOURS,0)*TEMP_RATE</x:f>
        <x:v>173287.73199888453</x:v>
      </x:c>
      <x:c r="R11951" s="268" t="n">
        <x:f>O11951-P11951-Q11951-FIXED_COST</x:f>
        <x:v>-38983.73199888453</x:v>
      </x:c>
      <x:c r="S11951" s="139" t="str">
        <x:f>IF(AND(L11951&lt;=TOTAL_BED_CAP,N11951&lt;=TEMP_WORKER_CAP),"YES","NO")</x:f>
        <x:v>NO</x:v>
      </x:c>
      <x:c r="T11951" s="139" t="n">
        <x:f>IF(S11951="YES",R11951,-1E+99)</x:f>
        <x:v>-1e+99</x:v>
      </x:c>
    </x:row>
    <x:row r="11952">
      <x:c r="A11952" s="139"/>
      <x:c r="B11952" s="139"/>
      <x:c r="C11952" s="139"/>
      <x:c r="D11952" s="139"/>
      <x:c r="E11952" s="139"/>
      <x:c r="F11952" s="139"/>
      <x:c r="G11952" s="139"/>
      <x:c r="H11952" s="139"/>
      <x:c r="I11952" s="266" t="n">
        <x:f>INT((ROW()-ROW($I$46))/((CARROT_CAP+1)*(MESCLUN_CAP+1)))</x:f>
        <x:v>18</x:v>
      </x:c>
      <x:c r="J11952" s="266" t="n">
        <x:f>MOD(INT((ROW()-ROW($I$46))/(MESCLUN_CAP+1)),CARROT_CAP+1)</x:f>
        <x:v>6</x:v>
      </x:c>
      <x:c r="K11952" s="266" t="n">
        <x:f>MOD(ROW()-ROW($I$46),MESCLUN_CAP+1)</x:f>
        <x:v>2</x:v>
      </x:c>
      <x:c r="L11952" s="266" t="n">
        <x:f>SUM(I11952:K11952)</x:f>
        <x:v>26</x:v>
      </x:c>
      <x:c r="M11952" s="267" t="n">
        <x:f>I11952*TOMATO_HOURS*WEEKS*(1+TOMATO_DIM)^I11952+J11952*CARROT_HOURS*WEEKS*(1+CARROT_DIM)^J11952+K11952*MESCLUN_HOURS*WEEKS*(1+MESCLUN_DIM)^K11952</x:f>
        <x:v>9308.074925635749</x:v>
      </x:c>
      <x:c r="N11952" s="267" t="n">
        <x:f>MAX(M11952-FARMER_HOURS,0)/TEMP_HOURS_PER_WORKER</x:f>
        <x:v>5.963940920580381</x:v>
      </x:c>
      <x:c r="O11952" s="268" t="n">
        <x:f>I11952*TOMATO_PRICE+J11952*CARROT_PRICE+K11952*MESCLUN_PRICE</x:f>
        <x:v>176364</x:v>
      </x:c>
      <x:c r="P11952" s="268" t="n">
        <x:f>I11952*TOMATO_FERTILIZER+J11952*CARROT_FERTILIZER+K11952*MESCLUN_FERTILIZER</x:f>
        <x:v>20240</x:v>
      </x:c>
      <x:c r="Q11952" s="268" t="n">
        <x:f>MIN(M11952,FARMER_HOURS)*FARMER_RATE+MAX(M11952-FARMER_HOURS,0)*TEMP_RATE</x:f>
        <x:v>174098.52301450953</x:v>
      </x:c>
      <x:c r="R11952" s="268" t="n">
        <x:f>O11952-P11952-Q11952-FIXED_COST</x:f>
        <x:v>-37974.52301450953</x:v>
      </x:c>
      <x:c r="S11952" s="139" t="str">
        <x:f>IF(AND(L11952&lt;=TOTAL_BED_CAP,N11952&lt;=TEMP_WORKER_CAP),"YES","NO")</x:f>
        <x:v>NO</x:v>
      </x:c>
      <x:c r="T11952" s="139" t="n">
        <x:f>IF(S11952="YES",R11952,-1E+99)</x:f>
        <x:v>-1e+99</x:v>
      </x:c>
    </x:row>
    <x:row r="11953">
      <x:c r="A11953" s="139"/>
      <x:c r="B11953" s="139"/>
      <x:c r="C11953" s="139"/>
      <x:c r="D11953" s="139"/>
      <x:c r="E11953" s="139"/>
      <x:c r="F11953" s="139"/>
      <x:c r="G11953" s="139"/>
      <x:c r="H11953" s="139"/>
      <x:c r="I11953" s="266" t="n">
        <x:f>INT((ROW()-ROW($I$46))/((CARROT_CAP+1)*(MESCLUN_CAP+1)))</x:f>
        <x:v>18</x:v>
      </x:c>
      <x:c r="J11953" s="266" t="n">
        <x:f>MOD(INT((ROW()-ROW($I$46))/(MESCLUN_CAP+1)),CARROT_CAP+1)</x:f>
        <x:v>6</x:v>
      </x:c>
      <x:c r="K11953" s="266" t="n">
        <x:f>MOD(ROW()-ROW($I$46),MESCLUN_CAP+1)</x:f>
        <x:v>3</x:v>
      </x:c>
      <x:c r="L11953" s="266" t="n">
        <x:f>SUM(I11953:K11953)</x:f>
        <x:v>27</x:v>
      </x:c>
      <x:c r="M11953" s="267" t="n">
        <x:f>I11953*TOMATO_HOURS*WEEKS*(1+TOMATO_DIM)^I11953+J11953*CARROT_HOURS*WEEKS*(1+CARROT_DIM)^J11953+K11953*MESCLUN_HOURS*WEEKS*(1+MESCLUN_DIM)^K11953</x:f>
        <x:v>9355.936908057623</x:v>
      </x:c>
      <x:c r="N11953" s="267" t="n">
        <x:f>MAX(M11953-FARMER_HOURS,0)/TEMP_HOURS_PER_WORKER</x:f>
        <x:v>5.997178408373349</x:v>
      </x:c>
      <x:c r="O11953" s="268" t="n">
        <x:f>I11953*TOMATO_PRICE+J11953*CARROT_PRICE+K11953*MESCLUN_PRICE</x:f>
        <x:v>179064</x:v>
      </x:c>
      <x:c r="P11953" s="268" t="n">
        <x:f>I11953*TOMATO_FERTILIZER+J11953*CARROT_FERTILIZER+K11953*MESCLUN_FERTILIZER</x:f>
        <x:v>21120</x:v>
      </x:c>
      <x:c r="Q11953" s="268" t="n">
        <x:f>MIN(M11953,FARMER_HOURS)*FARMER_RATE+MAX(M11953-FARMER_HOURS,0)*TEMP_RATE</x:f>
        <x:v>174929.46020933375</x:v>
      </x:c>
      <x:c r="R11953" s="268" t="n">
        <x:f>O11953-P11953-Q11953-FIXED_COST</x:f>
        <x:v>-36985.460209333745</x:v>
      </x:c>
      <x:c r="S11953" s="139" t="str">
        <x:f>IF(AND(L11953&lt;=TOTAL_BED_CAP,N11953&lt;=TEMP_WORKER_CAP),"YES","NO")</x:f>
        <x:v>NO</x:v>
      </x:c>
      <x:c r="T11953" s="139" t="n">
        <x:f>IF(S11953="YES",R11953,-1E+99)</x:f>
        <x:v>-1e+99</x:v>
      </x:c>
    </x:row>
    <x:row r="11954">
      <x:c r="A11954" s="139"/>
      <x:c r="B11954" s="139"/>
      <x:c r="C11954" s="139"/>
      <x:c r="D11954" s="139"/>
      <x:c r="E11954" s="139"/>
      <x:c r="F11954" s="139"/>
      <x:c r="G11954" s="139"/>
      <x:c r="H11954" s="139"/>
      <x:c r="I11954" s="266" t="n">
        <x:f>INT((ROW()-ROW($I$46))/((CARROT_CAP+1)*(MESCLUN_CAP+1)))</x:f>
        <x:v>18</x:v>
      </x:c>
      <x:c r="J11954" s="266" t="n">
        <x:f>MOD(INT((ROW()-ROW($I$46))/(MESCLUN_CAP+1)),CARROT_CAP+1)</x:f>
        <x:v>6</x:v>
      </x:c>
      <x:c r="K11954" s="266" t="n">
        <x:f>MOD(ROW()-ROW($I$46),MESCLUN_CAP+1)</x:f>
        <x:v>4</x:v>
      </x:c>
      <x:c r="L11954" s="266" t="n">
        <x:f>SUM(I11954:K11954)</x:f>
        <x:v>28</x:v>
      </x:c>
      <x:c r="M11954" s="267" t="n">
        <x:f>I11954*TOMATO_HOURS*WEEKS*(1+TOMATO_DIM)^I11954+J11954*CARROT_HOURS*WEEKS*(1+CARROT_DIM)^J11954+K11954*MESCLUN_HOURS*WEEKS*(1+MESCLUN_DIM)^K11954</x:f>
        <x:v>9404.98102378028</x:v>
      </x:c>
      <x:c r="N11954" s="267" t="n">
        <x:f>MAX(M11954-FARMER_HOURS,0)/TEMP_HOURS_PER_WORKER</x:f>
        <x:v>6.031236822069639</x:v>
      </x:c>
      <x:c r="O11954" s="268" t="n">
        <x:f>I11954*TOMATO_PRICE+J11954*CARROT_PRICE+K11954*MESCLUN_PRICE</x:f>
        <x:v>181764</x:v>
      </x:c>
      <x:c r="P11954" s="268" t="n">
        <x:f>I11954*TOMATO_FERTILIZER+J11954*CARROT_FERTILIZER+K11954*MESCLUN_FERTILIZER</x:f>
        <x:v>22000</x:v>
      </x:c>
      <x:c r="Q11954" s="268" t="n">
        <x:f>MIN(M11954,FARMER_HOURS)*FARMER_RATE+MAX(M11954-FARMER_HOURS,0)*TEMP_RATE</x:f>
        <x:v>175780.92055174097</x:v>
      </x:c>
      <x:c r="R11954" s="268" t="n">
        <x:f>O11954-P11954-Q11954-FIXED_COST</x:f>
        <x:v>-36016.92055174097</x:v>
      </x:c>
      <x:c r="S11954" s="139" t="str">
        <x:f>IF(AND(L11954&lt;=TOTAL_BED_CAP,N11954&lt;=TEMP_WORKER_CAP),"YES","NO")</x:f>
        <x:v>NO</x:v>
      </x:c>
      <x:c r="T11954" s="139" t="n">
        <x:f>IF(S11954="YES",R11954,-1E+99)</x:f>
        <x:v>-1e+99</x:v>
      </x:c>
    </x:row>
    <x:row r="11955">
      <x:c r="A11955" s="139"/>
      <x:c r="B11955" s="139"/>
      <x:c r="C11955" s="139"/>
      <x:c r="D11955" s="139"/>
      <x:c r="E11955" s="139"/>
      <x:c r="F11955" s="139"/>
      <x:c r="G11955" s="139"/>
      <x:c r="H11955" s="139"/>
      <x:c r="I11955" s="266" t="n">
        <x:f>INT((ROW()-ROW($I$46))/((CARROT_CAP+1)*(MESCLUN_CAP+1)))</x:f>
        <x:v>18</x:v>
      </x:c>
      <x:c r="J11955" s="266" t="n">
        <x:f>MOD(INT((ROW()-ROW($I$46))/(MESCLUN_CAP+1)),CARROT_CAP+1)</x:f>
        <x:v>6</x:v>
      </x:c>
      <x:c r="K11955" s="266" t="n">
        <x:f>MOD(ROW()-ROW($I$46),MESCLUN_CAP+1)</x:f>
        <x:v>5</x:v>
      </x:c>
      <x:c r="L11955" s="266" t="n">
        <x:f>SUM(I11955:K11955)</x:f>
        <x:v>29</x:v>
      </x:c>
      <x:c r="M11955" s="267" t="n">
        <x:f>I11955*TOMATO_HOURS*WEEKS*(1+TOMATO_DIM)^I11955+J11955*CARROT_HOURS*WEEKS*(1+CARROT_DIM)^J11955+K11955*MESCLUN_HOURS*WEEKS*(1+MESCLUN_DIM)^K11955</x:f>
        <x:v>9455.229347701483</x:v>
      </x:c>
      <x:c r="N11955" s="267" t="n">
        <x:f>MAX(M11955-FARMER_HOURS,0)/TEMP_HOURS_PER_WORKER</x:f>
        <x:v>6.066131491459363</x:v>
      </x:c>
      <x:c r="O11955" s="268" t="n">
        <x:f>I11955*TOMATO_PRICE+J11955*CARROT_PRICE+K11955*MESCLUN_PRICE</x:f>
        <x:v>184464</x:v>
      </x:c>
      <x:c r="P11955" s="268" t="n">
        <x:f>I11955*TOMATO_FERTILIZER+J11955*CARROT_FERTILIZER+K11955*MESCLUN_FERTILIZER</x:f>
        <x:v>22880</x:v>
      </x:c>
      <x:c r="Q11955" s="268" t="n">
        <x:f>MIN(M11955,FARMER_HOURS)*FARMER_RATE+MAX(M11955-FARMER_HOURS,0)*TEMP_RATE</x:f>
        <x:v>176653.28728648406</x:v>
      </x:c>
      <x:c r="R11955" s="268" t="n">
        <x:f>O11955-P11955-Q11955-FIXED_COST</x:f>
        <x:v>-35069.28728648406</x:v>
      </x:c>
      <x:c r="S11955" s="139" t="str">
        <x:f>IF(AND(L11955&lt;=TOTAL_BED_CAP,N11955&lt;=TEMP_WORKER_CAP),"YES","NO")</x:f>
        <x:v>NO</x:v>
      </x:c>
      <x:c r="T11955" s="139" t="n">
        <x:f>IF(S11955="YES",R11955,-1E+99)</x:f>
        <x:v>-1e+99</x:v>
      </x:c>
    </x:row>
    <x:row r="11956">
      <x:c r="A11956" s="139"/>
      <x:c r="B11956" s="139"/>
      <x:c r="C11956" s="139"/>
      <x:c r="D11956" s="139"/>
      <x:c r="E11956" s="139"/>
      <x:c r="F11956" s="139"/>
      <x:c r="G11956" s="139"/>
      <x:c r="H11956" s="139"/>
      <x:c r="I11956" s="266" t="n">
        <x:f>INT((ROW()-ROW($I$46))/((CARROT_CAP+1)*(MESCLUN_CAP+1)))</x:f>
        <x:v>18</x:v>
      </x:c>
      <x:c r="J11956" s="266" t="n">
        <x:f>MOD(INT((ROW()-ROW($I$46))/(MESCLUN_CAP+1)),CARROT_CAP+1)</x:f>
        <x:v>6</x:v>
      </x:c>
      <x:c r="K11956" s="266" t="n">
        <x:f>MOD(ROW()-ROW($I$46),MESCLUN_CAP+1)</x:f>
        <x:v>6</x:v>
      </x:c>
      <x:c r="L11956" s="266" t="n">
        <x:f>SUM(I11956:K11956)</x:f>
        <x:v>30</x:v>
      </x:c>
      <x:c r="M11956" s="267" t="n">
        <x:f>I11956*TOMATO_HOURS*WEEKS*(1+TOMATO_DIM)^I11956+J11956*CARROT_HOURS*WEEKS*(1+CARROT_DIM)^J11956+K11956*MESCLUN_HOURS*WEEKS*(1+MESCLUN_DIM)^K11956</x:f>
        <x:v>9506.704321883117</x:v>
      </x:c>
      <x:c r="N11956" s="267" t="n">
        <x:f>MAX(M11956-FARMER_HOURS,0)/TEMP_HOURS_PER_WORKER</x:f>
        <x:v>6.10187800130772</x:v>
      </x:c>
      <x:c r="O11956" s="268" t="n">
        <x:f>I11956*TOMATO_PRICE+J11956*CARROT_PRICE+K11956*MESCLUN_PRICE</x:f>
        <x:v>187164</x:v>
      </x:c>
      <x:c r="P11956" s="268" t="n">
        <x:f>I11956*TOMATO_FERTILIZER+J11956*CARROT_FERTILIZER+K11956*MESCLUN_FERTILIZER</x:f>
        <x:v>23760</x:v>
      </x:c>
      <x:c r="Q11956" s="268" t="n">
        <x:f>MIN(M11956,FARMER_HOURS)*FARMER_RATE+MAX(M11956-FARMER_HOURS,0)*TEMP_RATE</x:f>
        <x:v>177546.95003269298</x:v>
      </x:c>
      <x:c r="R11956" s="268" t="n">
        <x:f>O11956-P11956-Q11956-FIXED_COST</x:f>
        <x:v>-34142.950032692985</x:v>
      </x:c>
      <x:c r="S11956" s="139" t="str">
        <x:f>IF(AND(L11956&lt;=TOTAL_BED_CAP,N11956&lt;=TEMP_WORKER_CAP),"YES","NO")</x:f>
        <x:v>NO</x:v>
      </x:c>
      <x:c r="T11956" s="139" t="n">
        <x:f>IF(S11956="YES",R11956,-1E+99)</x:f>
        <x:v>-1e+99</x:v>
      </x:c>
    </x:row>
    <x:row r="11957">
      <x:c r="A11957" s="139"/>
      <x:c r="B11957" s="139"/>
      <x:c r="C11957" s="139"/>
      <x:c r="D11957" s="139"/>
      <x:c r="E11957" s="139"/>
      <x:c r="F11957" s="139"/>
      <x:c r="G11957" s="139"/>
      <x:c r="H11957" s="139"/>
      <x:c r="I11957" s="266" t="n">
        <x:f>INT((ROW()-ROW($I$46))/((CARROT_CAP+1)*(MESCLUN_CAP+1)))</x:f>
        <x:v>18</x:v>
      </x:c>
      <x:c r="J11957" s="266" t="n">
        <x:f>MOD(INT((ROW()-ROW($I$46))/(MESCLUN_CAP+1)),CARROT_CAP+1)</x:f>
        <x:v>6</x:v>
      </x:c>
      <x:c r="K11957" s="266" t="n">
        <x:f>MOD(ROW()-ROW($I$46),MESCLUN_CAP+1)</x:f>
        <x:v>7</x:v>
      </x:c>
      <x:c r="L11957" s="266" t="n">
        <x:f>SUM(I11957:K11957)</x:f>
        <x:v>31</x:v>
      </x:c>
      <x:c r="M11957" s="267" t="n">
        <x:f>I11957*TOMATO_HOURS*WEEKS*(1+TOMATO_DIM)^I11957+J11957*CARROT_HOURS*WEEKS*(1+CARROT_DIM)^J11957+K11957*MESCLUN_HOURS*WEEKS*(1+MESCLUN_DIM)^K11957</x:f>
        <x:v>9559.428761281077</x:v>
      </x:c>
      <x:c r="N11957" s="267" t="n">
        <x:f>MAX(M11957-FARMER_HOURS,0)/TEMP_HOURS_PER_WORKER</x:f>
        <x:v>6.138492195334081</x:v>
      </x:c>
      <x:c r="O11957" s="268" t="n">
        <x:f>I11957*TOMATO_PRICE+J11957*CARROT_PRICE+K11957*MESCLUN_PRICE</x:f>
        <x:v>189864</x:v>
      </x:c>
      <x:c r="P11957" s="268" t="n">
        <x:f>I11957*TOMATO_FERTILIZER+J11957*CARROT_FERTILIZER+K11957*MESCLUN_FERTILIZER</x:f>
        <x:v>24640</x:v>
      </x:c>
      <x:c r="Q11957" s="268" t="n">
        <x:f>MIN(M11957,FARMER_HOURS)*FARMER_RATE+MAX(M11957-FARMER_HOURS,0)*TEMP_RATE</x:f>
        <x:v>178462.30488335202</x:v>
      </x:c>
      <x:c r="R11957" s="268" t="n">
        <x:f>O11957-P11957-Q11957-FIXED_COST</x:f>
        <x:v>-33238.304883352015</x:v>
      </x:c>
      <x:c r="S11957" s="139" t="str">
        <x:f>IF(AND(L11957&lt;=TOTAL_BED_CAP,N11957&lt;=TEMP_WORKER_CAP),"YES","NO")</x:f>
        <x:v>NO</x:v>
      </x:c>
      <x:c r="T11957" s="139" t="n">
        <x:f>IF(S11957="YES",R11957,-1E+99)</x:f>
        <x:v>-1e+99</x:v>
      </x:c>
    </x:row>
    <x:row r="11958">
      <x:c r="A11958" s="139"/>
      <x:c r="B11958" s="139"/>
      <x:c r="C11958" s="139"/>
      <x:c r="D11958" s="139"/>
      <x:c r="E11958" s="139"/>
      <x:c r="F11958" s="139"/>
      <x:c r="G11958" s="139"/>
      <x:c r="H11958" s="139"/>
      <x:c r="I11958" s="266" t="n">
        <x:f>INT((ROW()-ROW($I$46))/((CARROT_CAP+1)*(MESCLUN_CAP+1)))</x:f>
        <x:v>18</x:v>
      </x:c>
      <x:c r="J11958" s="266" t="n">
        <x:f>MOD(INT((ROW()-ROW($I$46))/(MESCLUN_CAP+1)),CARROT_CAP+1)</x:f>
        <x:v>6</x:v>
      </x:c>
      <x:c r="K11958" s="266" t="n">
        <x:f>MOD(ROW()-ROW($I$46),MESCLUN_CAP+1)</x:f>
        <x:v>8</x:v>
      </x:c>
      <x:c r="L11958" s="266" t="n">
        <x:f>SUM(I11958:K11958)</x:f>
        <x:v>32</x:v>
      </x:c>
      <x:c r="M11958" s="267" t="n">
        <x:f>I11958*TOMATO_HOURS*WEEKS*(1+TOMATO_DIM)^I11958+J11958*CARROT_HOURS*WEEKS*(1+CARROT_DIM)^J11958+K11958*MESCLUN_HOURS*WEEKS*(1+MESCLUN_DIM)^K11958</x:f>
        <x:v>9613.425859561057</x:v>
      </x:c>
      <x:c r="N11958" s="267" t="n">
        <x:f>MAX(M11958-FARMER_HOURS,0)/TEMP_HOURS_PER_WORKER</x:f>
        <x:v>6.175990180250734</x:v>
      </x:c>
      <x:c r="O11958" s="268" t="n">
        <x:f>I11958*TOMATO_PRICE+J11958*CARROT_PRICE+K11958*MESCLUN_PRICE</x:f>
        <x:v>192564</x:v>
      </x:c>
      <x:c r="P11958" s="268" t="n">
        <x:f>I11958*TOMATO_FERTILIZER+J11958*CARROT_FERTILIZER+K11958*MESCLUN_FERTILIZER</x:f>
        <x:v>25520</x:v>
      </x:c>
      <x:c r="Q11958" s="268" t="n">
        <x:f>MIN(M11958,FARMER_HOURS)*FARMER_RATE+MAX(M11958-FARMER_HOURS,0)*TEMP_RATE</x:f>
        <x:v>179399.75450626836</x:v>
      </x:c>
      <x:c r="R11958" s="268" t="n">
        <x:f>O11958-P11958-Q11958-FIXED_COST</x:f>
        <x:v>-32355.754506268364</x:v>
      </x:c>
      <x:c r="S11958" s="139" t="str">
        <x:f>IF(AND(L11958&lt;=TOTAL_BED_CAP,N11958&lt;=TEMP_WORKER_CAP),"YES","NO")</x:f>
        <x:v>NO</x:v>
      </x:c>
      <x:c r="T11958" s="139" t="n">
        <x:f>IF(S11958="YES",R11958,-1E+99)</x:f>
        <x:v>-1e+99</x:v>
      </x:c>
    </x:row>
    <x:row r="11959">
      <x:c r="A11959" s="139"/>
      <x:c r="B11959" s="139"/>
      <x:c r="C11959" s="139"/>
      <x:c r="D11959" s="139"/>
      <x:c r="E11959" s="139"/>
      <x:c r="F11959" s="139"/>
      <x:c r="G11959" s="139"/>
      <x:c r="H11959" s="139"/>
      <x:c r="I11959" s="266" t="n">
        <x:f>INT((ROW()-ROW($I$46))/((CARROT_CAP+1)*(MESCLUN_CAP+1)))</x:f>
        <x:v>18</x:v>
      </x:c>
      <x:c r="J11959" s="266" t="n">
        <x:f>MOD(INT((ROW()-ROW($I$46))/(MESCLUN_CAP+1)),CARROT_CAP+1)</x:f>
        <x:v>6</x:v>
      </x:c>
      <x:c r="K11959" s="266" t="n">
        <x:f>MOD(ROW()-ROW($I$46),MESCLUN_CAP+1)</x:f>
        <x:v>9</x:v>
      </x:c>
      <x:c r="L11959" s="266" t="n">
        <x:f>SUM(I11959:K11959)</x:f>
        <x:v>33</x:v>
      </x:c>
      <x:c r="M11959" s="267" t="n">
        <x:f>I11959*TOMATO_HOURS*WEEKS*(1+TOMATO_DIM)^I11959+J11959*CARROT_HOURS*WEEKS*(1+CARROT_DIM)^J11959+K11959*MESCLUN_HOURS*WEEKS*(1+MESCLUN_DIM)^K11959</x:f>
        <x:v>9668.719195001451</x:v>
      </x:c>
      <x:c r="N11959" s="267" t="n">
        <x:f>MAX(M11959-FARMER_HOURS,0)/TEMP_HOURS_PER_WORKER</x:f>
        <x:v>6.2143883298621185</x:v>
      </x:c>
      <x:c r="O11959" s="268" t="n">
        <x:f>I11959*TOMATO_PRICE+J11959*CARROT_PRICE+K11959*MESCLUN_PRICE</x:f>
        <x:v>195264</x:v>
      </x:c>
      <x:c r="P11959" s="268" t="n">
        <x:f>I11959*TOMATO_FERTILIZER+J11959*CARROT_FERTILIZER+K11959*MESCLUN_FERTILIZER</x:f>
        <x:v>26400</x:v>
      </x:c>
      <x:c r="Q11959" s="268" t="n">
        <x:f>MIN(M11959,FARMER_HOURS)*FARMER_RATE+MAX(M11959-FARMER_HOURS,0)*TEMP_RATE</x:f>
        <x:v>180359.70824655297</x:v>
      </x:c>
      <x:c r="R11959" s="268" t="n">
        <x:f>O11959-P11959-Q11959-FIXED_COST</x:f>
        <x:v>-31495.708246552967</x:v>
      </x:c>
      <x:c r="S11959" s="139" t="str">
        <x:f>IF(AND(L11959&lt;=TOTAL_BED_CAP,N11959&lt;=TEMP_WORKER_CAP),"YES","NO")</x:f>
        <x:v>NO</x:v>
      </x:c>
      <x:c r="T11959" s="139" t="n">
        <x:f>IF(S11959="YES",R11959,-1E+99)</x:f>
        <x:v>-1e+99</x:v>
      </x:c>
    </x:row>
    <x:row r="11960">
      <x:c r="A11960" s="139"/>
      <x:c r="B11960" s="139"/>
      <x:c r="C11960" s="139"/>
      <x:c r="D11960" s="139"/>
      <x:c r="E11960" s="139"/>
      <x:c r="F11960" s="139"/>
      <x:c r="G11960" s="139"/>
      <x:c r="H11960" s="139"/>
      <x:c r="I11960" s="266" t="n">
        <x:f>INT((ROW()-ROW($I$46))/((CARROT_CAP+1)*(MESCLUN_CAP+1)))</x:f>
        <x:v>18</x:v>
      </x:c>
      <x:c r="J11960" s="266" t="n">
        <x:f>MOD(INT((ROW()-ROW($I$46))/(MESCLUN_CAP+1)),CARROT_CAP+1)</x:f>
        <x:v>6</x:v>
      </x:c>
      <x:c r="K11960" s="266" t="n">
        <x:f>MOD(ROW()-ROW($I$46),MESCLUN_CAP+1)</x:f>
        <x:v>10</x:v>
      </x:c>
      <x:c r="L11960" s="266" t="n">
        <x:f>SUM(I11960:K11960)</x:f>
        <x:v>34</x:v>
      </x:c>
      <x:c r="M11960" s="267" t="n">
        <x:f>I11960*TOMATO_HOURS*WEEKS*(1+TOMATO_DIM)^I11960+J11960*CARROT_HOURS*WEEKS*(1+CARROT_DIM)^J11960+K11960*MESCLUN_HOURS*WEEKS*(1+MESCLUN_DIM)^K11960</x:f>
        <x:v>9725.332736484663</x:v>
      </x:c>
      <x:c r="N11960" s="267" t="n">
        <x:f>MAX(M11960-FARMER_HOURS,0)/TEMP_HOURS_PER_WORKER</x:f>
        <x:v>6.25370328922546</x:v>
      </x:c>
      <x:c r="O11960" s="268" t="n">
        <x:f>I11960*TOMATO_PRICE+J11960*CARROT_PRICE+K11960*MESCLUN_PRICE</x:f>
        <x:v>197964</x:v>
      </x:c>
      <x:c r="P11960" s="268" t="n">
        <x:f>I11960*TOMATO_FERTILIZER+J11960*CARROT_FERTILIZER+K11960*MESCLUN_FERTILIZER</x:f>
        <x:v>27280</x:v>
      </x:c>
      <x:c r="Q11960" s="268" t="n">
        <x:f>MIN(M11960,FARMER_HOURS)*FARMER_RATE+MAX(M11960-FARMER_HOURS,0)*TEMP_RATE</x:f>
        <x:v>181342.5822306365</x:v>
      </x:c>
      <x:c r="R11960" s="268" t="n">
        <x:f>O11960-P11960-Q11960-FIXED_COST</x:f>
        <x:v>-30658.5822306365</x:v>
      </x:c>
      <x:c r="S11960" s="139" t="str">
        <x:f>IF(AND(L11960&lt;=TOTAL_BED_CAP,N11960&lt;=TEMP_WORKER_CAP),"YES","NO")</x:f>
        <x:v>NO</x:v>
      </x:c>
      <x:c r="T11960" s="139" t="n">
        <x:f>IF(S11960="YES",R11960,-1E+99)</x:f>
        <x:v>-1e+99</x:v>
      </x:c>
    </x:row>
    <x:row r="11961">
      <x:c r="A11961" s="139"/>
      <x:c r="B11961" s="139"/>
      <x:c r="C11961" s="139"/>
      <x:c r="D11961" s="139"/>
      <x:c r="E11961" s="139"/>
      <x:c r="F11961" s="139"/>
      <x:c r="G11961" s="139"/>
      <x:c r="H11961" s="139"/>
      <x:c r="I11961" s="266" t="n">
        <x:f>INT((ROW()-ROW($I$46))/((CARROT_CAP+1)*(MESCLUN_CAP+1)))</x:f>
        <x:v>18</x:v>
      </x:c>
      <x:c r="J11961" s="266" t="n">
        <x:f>MOD(INT((ROW()-ROW($I$46))/(MESCLUN_CAP+1)),CARROT_CAP+1)</x:f>
        <x:v>6</x:v>
      </x:c>
      <x:c r="K11961" s="266" t="n">
        <x:f>MOD(ROW()-ROW($I$46),MESCLUN_CAP+1)</x:f>
        <x:v>11</x:v>
      </x:c>
      <x:c r="L11961" s="266" t="n">
        <x:f>SUM(I11961:K11961)</x:f>
        <x:v>35</x:v>
      </x:c>
      <x:c r="M11961" s="267" t="n">
        <x:f>I11961*TOMATO_HOURS*WEEKS*(1+TOMATO_DIM)^I11961+J11961*CARROT_HOURS*WEEKS*(1+CARROT_DIM)^J11961+K11961*MESCLUN_HOURS*WEEKS*(1+MESCLUN_DIM)^K11961</x:f>
        <x:v>9783.290849578103</x:v>
      </x:c>
      <x:c r="N11961" s="267" t="n">
        <x:f>MAX(M11961-FARMER_HOURS,0)/TEMP_HOURS_PER_WORKER</x:f>
        <x:v>6.293951978873682</x:v>
      </x:c>
      <x:c r="O11961" s="268" t="n">
        <x:f>I11961*TOMATO_PRICE+J11961*CARROT_PRICE+K11961*MESCLUN_PRICE</x:f>
        <x:v>200664</x:v>
      </x:c>
      <x:c r="P11961" s="268" t="n">
        <x:f>I11961*TOMATO_FERTILIZER+J11961*CARROT_FERTILIZER+K11961*MESCLUN_FERTILIZER</x:f>
        <x:v>28160</x:v>
      </x:c>
      <x:c r="Q11961" s="268" t="n">
        <x:f>MIN(M11961,FARMER_HOURS)*FARMER_RATE+MAX(M11961-FARMER_HOURS,0)*TEMP_RATE</x:f>
        <x:v>182348.79947184207</x:v>
      </x:c>
      <x:c r="R11961" s="268" t="n">
        <x:f>O11961-P11961-Q11961-FIXED_COST</x:f>
        <x:v>-29844.799471842067</x:v>
      </x:c>
      <x:c r="S11961" s="139" t="str">
        <x:f>IF(AND(L11961&lt;=TOTAL_BED_CAP,N11961&lt;=TEMP_WORKER_CAP),"YES","NO")</x:f>
        <x:v>NO</x:v>
      </x:c>
      <x:c r="T11961" s="139" t="n">
        <x:f>IF(S11961="YES",R11961,-1E+99)</x:f>
        <x:v>-1e+99</x:v>
      </x:c>
    </x:row>
    <x:row r="11962">
      <x:c r="A11962" s="139"/>
      <x:c r="B11962" s="139"/>
      <x:c r="C11962" s="139"/>
      <x:c r="D11962" s="139"/>
      <x:c r="E11962" s="139"/>
      <x:c r="F11962" s="139"/>
      <x:c r="G11962" s="139"/>
      <x:c r="H11962" s="139"/>
      <x:c r="I11962" s="266" t="n">
        <x:f>INT((ROW()-ROW($I$46))/((CARROT_CAP+1)*(MESCLUN_CAP+1)))</x:f>
        <x:v>18</x:v>
      </x:c>
      <x:c r="J11962" s="266" t="n">
        <x:f>MOD(INT((ROW()-ROW($I$46))/(MESCLUN_CAP+1)),CARROT_CAP+1)</x:f>
        <x:v>6</x:v>
      </x:c>
      <x:c r="K11962" s="266" t="n">
        <x:f>MOD(ROW()-ROW($I$46),MESCLUN_CAP+1)</x:f>
        <x:v>12</x:v>
      </x:c>
      <x:c r="L11962" s="266" t="n">
        <x:f>SUM(I11962:K11962)</x:f>
        <x:v>36</x:v>
      </x:c>
      <x:c r="M11962" s="267" t="n">
        <x:f>I11962*TOMATO_HOURS*WEEKS*(1+TOMATO_DIM)^I11962+J11962*CARROT_HOURS*WEEKS*(1+CARROT_DIM)^J11962+K11962*MESCLUN_HOURS*WEEKS*(1+MESCLUN_DIM)^K11962</x:f>
        <x:v>9842.618302706167</x:v>
      </x:c>
      <x:c r="N11962" s="267" t="n">
        <x:f>MAX(M11962-FARMER_HOURS,0)/TEMP_HOURS_PER_WORKER</x:f>
        <x:v>6.335151599101505</x:v>
      </x:c>
      <x:c r="O11962" s="268" t="n">
        <x:f>I11962*TOMATO_PRICE+J11962*CARROT_PRICE+K11962*MESCLUN_PRICE</x:f>
        <x:v>203364</x:v>
      </x:c>
      <x:c r="P11962" s="268" t="n">
        <x:f>I11962*TOMATO_FERTILIZER+J11962*CARROT_FERTILIZER+K11962*MESCLUN_FERTILIZER</x:f>
        <x:v>29040</x:v>
      </x:c>
      <x:c r="Q11962" s="268" t="n">
        <x:f>MIN(M11962,FARMER_HOURS)*FARMER_RATE+MAX(M11962-FARMER_HOURS,0)*TEMP_RATE</x:f>
        <x:v>183378.7899775376</x:v>
      </x:c>
      <x:c r="R11962" s="268" t="n">
        <x:f>O11962-P11962-Q11962-FIXED_COST</x:f>
        <x:v>-29054.789977537614</x:v>
      </x:c>
      <x:c r="S11962" s="139" t="str">
        <x:f>IF(AND(L11962&lt;=TOTAL_BED_CAP,N11962&lt;=TEMP_WORKER_CAP),"YES","NO")</x:f>
        <x:v>NO</x:v>
      </x:c>
      <x:c r="T11962" s="139" t="n">
        <x:f>IF(S11962="YES",R11962,-1E+99)</x:f>
        <x:v>-1e+99</x:v>
      </x:c>
    </x:row>
    <x:row r="11963">
      <x:c r="A11963" s="139"/>
      <x:c r="B11963" s="139"/>
      <x:c r="C11963" s="139"/>
      <x:c r="D11963" s="139"/>
      <x:c r="E11963" s="139"/>
      <x:c r="F11963" s="139"/>
      <x:c r="G11963" s="139"/>
      <x:c r="H11963" s="139"/>
      <x:c r="I11963" s="266" t="n">
        <x:f>INT((ROW()-ROW($I$46))/((CARROT_CAP+1)*(MESCLUN_CAP+1)))</x:f>
        <x:v>18</x:v>
      </x:c>
      <x:c r="J11963" s="266" t="n">
        <x:f>MOD(INT((ROW()-ROW($I$46))/(MESCLUN_CAP+1)),CARROT_CAP+1)</x:f>
        <x:v>6</x:v>
      </x:c>
      <x:c r="K11963" s="266" t="n">
        <x:f>MOD(ROW()-ROW($I$46),MESCLUN_CAP+1)</x:f>
        <x:v>13</x:v>
      </x:c>
      <x:c r="L11963" s="266" t="n">
        <x:f>SUM(I11963:K11963)</x:f>
        <x:v>37</x:v>
      </x:c>
      <x:c r="M11963" s="267" t="n">
        <x:f>I11963*TOMATO_HOURS*WEEKS*(1+TOMATO_DIM)^I11963+J11963*CARROT_HOURS*WEEKS*(1+CARROT_DIM)^J11963+K11963*MESCLUN_HOURS*WEEKS*(1+MESCLUN_DIM)^K11963</x:f>
        <x:v>9903.340273414551</x:v>
      </x:c>
      <x:c r="N11963" s="267" t="n">
        <x:f>MAX(M11963-FARMER_HOURS,0)/TEMP_HOURS_PER_WORKER</x:f>
        <x:v>6.37731963431566</x:v>
      </x:c>
      <x:c r="O11963" s="268" t="n">
        <x:f>I11963*TOMATO_PRICE+J11963*CARROT_PRICE+K11963*MESCLUN_PRICE</x:f>
        <x:v>206064</x:v>
      </x:c>
      <x:c r="P11963" s="268" t="n">
        <x:f>I11963*TOMATO_FERTILIZER+J11963*CARROT_FERTILIZER+K11963*MESCLUN_FERTILIZER</x:f>
        <x:v>29920</x:v>
      </x:c>
      <x:c r="Q11963" s="268" t="n">
        <x:f>MIN(M11963,FARMER_HOURS)*FARMER_RATE+MAX(M11963-FARMER_HOURS,0)*TEMP_RATE</x:f>
        <x:v>184432.9908578915</x:v>
      </x:c>
      <x:c r="R11963" s="268" t="n">
        <x:f>O11963-P11963-Q11963-FIXED_COST</x:f>
        <x:v>-28288.990857891506</x:v>
      </x:c>
      <x:c r="S11963" s="139" t="str">
        <x:f>IF(AND(L11963&lt;=TOTAL_BED_CAP,N11963&lt;=TEMP_WORKER_CAP),"YES","NO")</x:f>
        <x:v>NO</x:v>
      </x:c>
      <x:c r="T11963" s="139" t="n">
        <x:f>IF(S11963="YES",R11963,-1E+99)</x:f>
        <x:v>-1e+99</x:v>
      </x:c>
    </x:row>
    <x:row r="11964">
      <x:c r="A11964" s="139"/>
      <x:c r="B11964" s="139"/>
      <x:c r="C11964" s="139"/>
      <x:c r="D11964" s="139"/>
      <x:c r="E11964" s="139"/>
      <x:c r="F11964" s="139"/>
      <x:c r="G11964" s="139"/>
      <x:c r="H11964" s="139"/>
      <x:c r="I11964" s="266" t="n">
        <x:f>INT((ROW()-ROW($I$46))/((CARROT_CAP+1)*(MESCLUN_CAP+1)))</x:f>
        <x:v>18</x:v>
      </x:c>
      <x:c r="J11964" s="266" t="n">
        <x:f>MOD(INT((ROW()-ROW($I$46))/(MESCLUN_CAP+1)),CARROT_CAP+1)</x:f>
        <x:v>6</x:v>
      </x:c>
      <x:c r="K11964" s="266" t="n">
        <x:f>MOD(ROW()-ROW($I$46),MESCLUN_CAP+1)</x:f>
        <x:v>14</x:v>
      </x:c>
      <x:c r="L11964" s="266" t="n">
        <x:f>SUM(I11964:K11964)</x:f>
        <x:v>38</x:v>
      </x:c>
      <x:c r="M11964" s="267" t="n">
        <x:f>I11964*TOMATO_HOURS*WEEKS*(1+TOMATO_DIM)^I11964+J11964*CARROT_HOURS*WEEKS*(1+CARROT_DIM)^J11964+K11964*MESCLUN_HOURS*WEEKS*(1+MESCLUN_DIM)^K11964</x:f>
        <x:v>9965.482354728212</x:v>
      </x:c>
      <x:c r="N11964" s="267" t="n">
        <x:f>MAX(M11964-FARMER_HOURS,0)/TEMP_HOURS_PER_WORKER</x:f>
        <x:v>6.420473857450148</x:v>
      </x:c>
      <x:c r="O11964" s="268" t="n">
        <x:f>I11964*TOMATO_PRICE+J11964*CARROT_PRICE+K11964*MESCLUN_PRICE</x:f>
        <x:v>208764</x:v>
      </x:c>
      <x:c r="P11964" s="268" t="n">
        <x:f>I11964*TOMATO_FERTILIZER+J11964*CARROT_FERTILIZER+K11964*MESCLUN_FERTILIZER</x:f>
        <x:v>30800</x:v>
      </x:c>
      <x:c r="Q11964" s="268" t="n">
        <x:f>MIN(M11964,FARMER_HOURS)*FARMER_RATE+MAX(M11964-FARMER_HOURS,0)*TEMP_RATE</x:f>
        <x:v>185511.8464362537</x:v>
      </x:c>
      <x:c r="R11964" s="268" t="n">
        <x:f>O11964-P11964-Q11964-FIXED_COST</x:f>
        <x:v>-27547.84643625369</x:v>
      </x:c>
      <x:c r="S11964" s="139" t="str">
        <x:f>IF(AND(L11964&lt;=TOTAL_BED_CAP,N11964&lt;=TEMP_WORKER_CAP),"YES","NO")</x:f>
        <x:v>NO</x:v>
      </x:c>
      <x:c r="T11964" s="139" t="n">
        <x:f>IF(S11964="YES",R11964,-1E+99)</x:f>
        <x:v>-1e+99</x:v>
      </x:c>
    </x:row>
    <x:row r="11965">
      <x:c r="A11965" s="139"/>
      <x:c r="B11965" s="139"/>
      <x:c r="C11965" s="139"/>
      <x:c r="D11965" s="139"/>
      <x:c r="E11965" s="139"/>
      <x:c r="F11965" s="139"/>
      <x:c r="G11965" s="139"/>
      <x:c r="H11965" s="139"/>
      <x:c r="I11965" s="266" t="n">
        <x:f>INT((ROW()-ROW($I$46))/((CARROT_CAP+1)*(MESCLUN_CAP+1)))</x:f>
        <x:v>18</x:v>
      </x:c>
      <x:c r="J11965" s="266" t="n">
        <x:f>MOD(INT((ROW()-ROW($I$46))/(MESCLUN_CAP+1)),CARROT_CAP+1)</x:f>
        <x:v>6</x:v>
      </x:c>
      <x:c r="K11965" s="266" t="n">
        <x:f>MOD(ROW()-ROW($I$46),MESCLUN_CAP+1)</x:f>
        <x:v>15</x:v>
      </x:c>
      <x:c r="L11965" s="266" t="n">
        <x:f>SUM(I11965:K11965)</x:f>
        <x:v>39</x:v>
      </x:c>
      <x:c r="M11965" s="267" t="n">
        <x:f>I11965*TOMATO_HOURS*WEEKS*(1+TOMATO_DIM)^I11965+J11965*CARROT_HOURS*WEEKS*(1+CARROT_DIM)^J11965+K11965*MESCLUN_HOURS*WEEKS*(1+MESCLUN_DIM)^K11965</x:f>
        <x:v>10029.07056160436</x:v>
      </x:c>
      <x:c r="N11965" s="267" t="n">
        <x:f>MAX(M11965-FARMER_HOURS,0)/TEMP_HOURS_PER_WORKER</x:f>
        <x:v>6.464632334447472</x:v>
      </x:c>
      <x:c r="O11965" s="268" t="n">
        <x:f>I11965*TOMATO_PRICE+J11965*CARROT_PRICE+K11965*MESCLUN_PRICE</x:f>
        <x:v>211464</x:v>
      </x:c>
      <x:c r="P11965" s="268" t="n">
        <x:f>I11965*TOMATO_FERTILIZER+J11965*CARROT_FERTILIZER+K11965*MESCLUN_FERTILIZER</x:f>
        <x:v>31680</x:v>
      </x:c>
      <x:c r="Q11965" s="268" t="n">
        <x:f>MIN(M11965,FARMER_HOURS)*FARMER_RATE+MAX(M11965-FARMER_HOURS,0)*TEMP_RATE</x:f>
        <x:v>186615.8083611868</x:v>
      </x:c>
      <x:c r="R11965" s="268" t="n">
        <x:f>O11965-P11965-Q11965-FIXED_COST</x:f>
        <x:v>-26831.80836118679</x:v>
      </x:c>
      <x:c r="S11965" s="139" t="str">
        <x:f>IF(AND(L11965&lt;=TOTAL_BED_CAP,N11965&lt;=TEMP_WORKER_CAP),"YES","NO")</x:f>
        <x:v>NO</x:v>
      </x:c>
      <x:c r="T11965" s="139" t="n">
        <x:f>IF(S11965="YES",R11965,-1E+99)</x:f>
        <x:v>-1e+99</x:v>
      </x:c>
    </x:row>
    <x:row r="11966">
      <x:c r="A11966" s="139"/>
      <x:c r="B11966" s="139"/>
      <x:c r="C11966" s="139"/>
      <x:c r="D11966" s="139"/>
      <x:c r="E11966" s="139"/>
      <x:c r="F11966" s="139"/>
      <x:c r="G11966" s="139"/>
      <x:c r="H11966" s="139"/>
      <x:c r="I11966" s="266" t="n">
        <x:f>INT((ROW()-ROW($I$46))/((CARROT_CAP+1)*(MESCLUN_CAP+1)))</x:f>
        <x:v>18</x:v>
      </x:c>
      <x:c r="J11966" s="266" t="n">
        <x:f>MOD(INT((ROW()-ROW($I$46))/(MESCLUN_CAP+1)),CARROT_CAP+1)</x:f>
        <x:v>6</x:v>
      </x:c>
      <x:c r="K11966" s="266" t="n">
        <x:f>MOD(ROW()-ROW($I$46),MESCLUN_CAP+1)</x:f>
        <x:v>16</x:v>
      </x:c>
      <x:c r="L11966" s="266" t="n">
        <x:f>SUM(I11966:K11966)</x:f>
        <x:v>40</x:v>
      </x:c>
      <x:c r="M11966" s="267" t="n">
        <x:f>I11966*TOMATO_HOURS*WEEKS*(1+TOMATO_DIM)^I11966+J11966*CARROT_HOURS*WEEKS*(1+CARROT_DIM)^J11966+K11966*MESCLUN_HOURS*WEEKS*(1+MESCLUN_DIM)^K11966</x:f>
        <x:v>10094.131337481847</x:v>
      </x:c>
      <x:c r="N11966" s="267" t="n">
        <x:f>MAX(M11966-FARMER_HOURS,0)/TEMP_HOURS_PER_WORKER</x:f>
        <x:v>6.509813428806838</x:v>
      </x:c>
      <x:c r="O11966" s="268" t="n">
        <x:f>I11966*TOMATO_PRICE+J11966*CARROT_PRICE+K11966*MESCLUN_PRICE</x:f>
        <x:v>214164</x:v>
      </x:c>
      <x:c r="P11966" s="268" t="n">
        <x:f>I11966*TOMATO_FERTILIZER+J11966*CARROT_FERTILIZER+K11966*MESCLUN_FERTILIZER</x:f>
        <x:v>32560</x:v>
      </x:c>
      <x:c r="Q11966" s="268" t="n">
        <x:f>MIN(M11966,FARMER_HOURS)*FARMER_RATE+MAX(M11966-FARMER_HOURS,0)*TEMP_RATE</x:f>
        <x:v>187745.33572017096</x:v>
      </x:c>
      <x:c r="R11966" s="268" t="n">
        <x:f>O11966-P11966-Q11966-FIXED_COST</x:f>
        <x:v>-26141.33572017096</x:v>
      </x:c>
      <x:c r="S11966" s="139" t="str">
        <x:f>IF(AND(L11966&lt;=TOTAL_BED_CAP,N11966&lt;=TEMP_WORKER_CAP),"YES","NO")</x:f>
        <x:v>NO</x:v>
      </x:c>
      <x:c r="T11966" s="139" t="n">
        <x:f>IF(S11966="YES",R11966,-1E+99)</x:f>
        <x:v>-1e+99</x:v>
      </x:c>
    </x:row>
    <x:row r="11967">
      <x:c r="A11967" s="139"/>
      <x:c r="B11967" s="139"/>
      <x:c r="C11967" s="139"/>
      <x:c r="D11967" s="139"/>
      <x:c r="E11967" s="139"/>
      <x:c r="F11967" s="139"/>
      <x:c r="G11967" s="139"/>
      <x:c r="H11967" s="139"/>
      <x:c r="I11967" s="266" t="n">
        <x:f>INT((ROW()-ROW($I$46))/((CARROT_CAP+1)*(MESCLUN_CAP+1)))</x:f>
        <x:v>18</x:v>
      </x:c>
      <x:c r="J11967" s="266" t="n">
        <x:f>MOD(INT((ROW()-ROW($I$46))/(MESCLUN_CAP+1)),CARROT_CAP+1)</x:f>
        <x:v>6</x:v>
      </x:c>
      <x:c r="K11967" s="266" t="n">
        <x:f>MOD(ROW()-ROW($I$46),MESCLUN_CAP+1)</x:f>
        <x:v>17</x:v>
      </x:c>
      <x:c r="L11967" s="266" t="n">
        <x:f>SUM(I11967:K11967)</x:f>
        <x:v>41</x:v>
      </x:c>
      <x:c r="M11967" s="267" t="n">
        <x:f>I11967*TOMATO_HOURS*WEEKS*(1+TOMATO_DIM)^I11967+J11967*CARROT_HOURS*WEEKS*(1+CARROT_DIM)^J11967+K11967*MESCLUN_HOURS*WEEKS*(1+MESCLUN_DIM)^K11967</x:f>
        <x:v>10160.691560928388</x:v>
      </x:c>
      <x:c r="N11967" s="267" t="n">
        <x:f>MAX(M11967-FARMER_HOURS,0)/TEMP_HOURS_PER_WORKER</x:f>
        <x:v>6.55603580620027</x:v>
      </x:c>
      <x:c r="O11967" s="268" t="n">
        <x:f>I11967*TOMATO_PRICE+J11967*CARROT_PRICE+K11967*MESCLUN_PRICE</x:f>
        <x:v>216864</x:v>
      </x:c>
      <x:c r="P11967" s="268" t="n">
        <x:f>I11967*TOMATO_FERTILIZER+J11967*CARROT_FERTILIZER+K11967*MESCLUN_FERTILIZER</x:f>
        <x:v>33440</x:v>
      </x:c>
      <x:c r="Q11967" s="268" t="n">
        <x:f>MIN(M11967,FARMER_HOURS)*FARMER_RATE+MAX(M11967-FARMER_HOURS,0)*TEMP_RATE</x:f>
        <x:v>188900.89515500673</x:v>
      </x:c>
      <x:c r="R11967" s="268" t="n">
        <x:f>O11967-P11967-Q11967-FIXED_COST</x:f>
        <x:v>-25476.89515500673</x:v>
      </x:c>
      <x:c r="S11967" s="139" t="str">
        <x:f>IF(AND(L11967&lt;=TOTAL_BED_CAP,N11967&lt;=TEMP_WORKER_CAP),"YES","NO")</x:f>
        <x:v>NO</x:v>
      </x:c>
      <x:c r="T11967" s="139" t="n">
        <x:f>IF(S11967="YES",R11967,-1E+99)</x:f>
        <x:v>-1e+99</x:v>
      </x:c>
    </x:row>
    <x:row r="11968">
      <x:c r="A11968" s="139"/>
      <x:c r="B11968" s="139"/>
      <x:c r="C11968" s="139"/>
      <x:c r="D11968" s="139"/>
      <x:c r="E11968" s="139"/>
      <x:c r="F11968" s="139"/>
      <x:c r="G11968" s="139"/>
      <x:c r="H11968" s="139"/>
      <x:c r="I11968" s="266" t="n">
        <x:f>INT((ROW()-ROW($I$46))/((CARROT_CAP+1)*(MESCLUN_CAP+1)))</x:f>
        <x:v>18</x:v>
      </x:c>
      <x:c r="J11968" s="266" t="n">
        <x:f>MOD(INT((ROW()-ROW($I$46))/(MESCLUN_CAP+1)),CARROT_CAP+1)</x:f>
        <x:v>6</x:v>
      </x:c>
      <x:c r="K11968" s="266" t="n">
        <x:f>MOD(ROW()-ROW($I$46),MESCLUN_CAP+1)</x:f>
        <x:v>18</x:v>
      </x:c>
      <x:c r="L11968" s="266" t="n">
        <x:f>SUM(I11968:K11968)</x:f>
        <x:v>42</x:v>
      </x:c>
      <x:c r="M11968" s="267" t="n">
        <x:f>I11968*TOMATO_HOURS*WEEKS*(1+TOMATO_DIM)^I11968+J11968*CARROT_HOURS*WEEKS*(1+CARROT_DIM)^J11968+K11968*MESCLUN_HOURS*WEEKS*(1+MESCLUN_DIM)^K11968</x:f>
        <x:v>10228.778552386975</x:v>
      </x:c>
      <x:c r="N11968" s="267" t="n">
        <x:f>MAX(M11968-FARMER_HOURS,0)/TEMP_HOURS_PER_WORKER</x:f>
        <x:v>6.603318439157622</x:v>
      </x:c>
      <x:c r="O11968" s="268" t="n">
        <x:f>I11968*TOMATO_PRICE+J11968*CARROT_PRICE+K11968*MESCLUN_PRICE</x:f>
        <x:v>219564</x:v>
      </x:c>
      <x:c r="P11968" s="268" t="n">
        <x:f>I11968*TOMATO_FERTILIZER+J11968*CARROT_FERTILIZER+K11968*MESCLUN_FERTILIZER</x:f>
        <x:v>34320</x:v>
      </x:c>
      <x:c r="Q11968" s="268" t="n">
        <x:f>MIN(M11968,FARMER_HOURS)*FARMER_RATE+MAX(M11968-FARMER_HOURS,0)*TEMP_RATE</x:f>
        <x:v>190082.96097894054</x:v>
      </x:c>
      <x:c r="R11968" s="268" t="n">
        <x:f>O11968-P11968-Q11968-FIXED_COST</x:f>
        <x:v>-24838.960978940537</x:v>
      </x:c>
      <x:c r="S11968" s="139" t="str">
        <x:f>IF(AND(L11968&lt;=TOTAL_BED_CAP,N11968&lt;=TEMP_WORKER_CAP),"YES","NO")</x:f>
        <x:v>NO</x:v>
      </x:c>
      <x:c r="T11968" s="139" t="n">
        <x:f>IF(S11968="YES",R11968,-1E+99)</x:f>
        <x:v>-1e+99</x:v>
      </x:c>
    </x:row>
    <x:row r="11969">
      <x:c r="A11969" s="139"/>
      <x:c r="B11969" s="139"/>
      <x:c r="C11969" s="139"/>
      <x:c r="D11969" s="139"/>
      <x:c r="E11969" s="139"/>
      <x:c r="F11969" s="139"/>
      <x:c r="G11969" s="139"/>
      <x:c r="H11969" s="139"/>
      <x:c r="I11969" s="266" t="n">
        <x:f>INT((ROW()-ROW($I$46))/((CARROT_CAP+1)*(MESCLUN_CAP+1)))</x:f>
        <x:v>18</x:v>
      </x:c>
      <x:c r="J11969" s="266" t="n">
        <x:f>MOD(INT((ROW()-ROW($I$46))/(MESCLUN_CAP+1)),CARROT_CAP+1)</x:f>
        <x:v>6</x:v>
      </x:c>
      <x:c r="K11969" s="266" t="n">
        <x:f>MOD(ROW()-ROW($I$46),MESCLUN_CAP+1)</x:f>
        <x:v>19</x:v>
      </x:c>
      <x:c r="L11969" s="266" t="n">
        <x:f>SUM(I11969:K11969)</x:f>
        <x:v>43</x:v>
      </x:c>
      <x:c r="M11969" s="267" t="n">
        <x:f>I11969*TOMATO_HOURS*WEEKS*(1+TOMATO_DIM)^I11969+J11969*CARROT_HOURS*WEEKS*(1+CARROT_DIM)^J11969+K11969*MESCLUN_HOURS*WEEKS*(1+MESCLUN_DIM)^K11969</x:f>
        <x:v>10298.420081022998</x:v>
      </x:c>
      <x:c r="N11969" s="267" t="n">
        <x:f>MAX(M11969-FARMER_HOURS,0)/TEMP_HOURS_PER_WORKER</x:f>
        <x:v>6.651680611821527</x:v>
      </x:c>
      <x:c r="O11969" s="268" t="n">
        <x:f>I11969*TOMATO_PRICE+J11969*CARROT_PRICE+K11969*MESCLUN_PRICE</x:f>
        <x:v>222264</x:v>
      </x:c>
      <x:c r="P11969" s="268" t="n">
        <x:f>I11969*TOMATO_FERTILIZER+J11969*CARROT_FERTILIZER+K11969*MESCLUN_FERTILIZER</x:f>
        <x:v>35200</x:v>
      </x:c>
      <x:c r="Q11969" s="268" t="n">
        <x:f>MIN(M11969,FARMER_HOURS)*FARMER_RATE+MAX(M11969-FARMER_HOURS,0)*TEMP_RATE</x:f>
        <x:v>191292.01529553815</x:v>
      </x:c>
      <x:c r="R11969" s="268" t="n">
        <x:f>O11969-P11969-Q11969-FIXED_COST</x:f>
        <x:v>-24228.01529553815</x:v>
      </x:c>
      <x:c r="S11969" s="139" t="str">
        <x:f>IF(AND(L11969&lt;=TOTAL_BED_CAP,N11969&lt;=TEMP_WORKER_CAP),"YES","NO")</x:f>
        <x:v>NO</x:v>
      </x:c>
      <x:c r="T11969" s="139" t="n">
        <x:f>IF(S11969="YES",R11969,-1E+99)</x:f>
        <x:v>-1e+99</x:v>
      </x:c>
    </x:row>
    <x:row r="11970">
      <x:c r="A11970" s="139"/>
      <x:c r="B11970" s="139"/>
      <x:c r="C11970" s="139"/>
      <x:c r="D11970" s="139"/>
      <x:c r="E11970" s="139"/>
      <x:c r="F11970" s="139"/>
      <x:c r="G11970" s="139"/>
      <x:c r="H11970" s="139"/>
      <x:c r="I11970" s="266" t="n">
        <x:f>INT((ROW()-ROW($I$46))/((CARROT_CAP+1)*(MESCLUN_CAP+1)))</x:f>
        <x:v>18</x:v>
      </x:c>
      <x:c r="J11970" s="266" t="n">
        <x:f>MOD(INT((ROW()-ROW($I$46))/(MESCLUN_CAP+1)),CARROT_CAP+1)</x:f>
        <x:v>6</x:v>
      </x:c>
      <x:c r="K11970" s="266" t="n">
        <x:f>MOD(ROW()-ROW($I$46),MESCLUN_CAP+1)</x:f>
        <x:v>20</x:v>
      </x:c>
      <x:c r="L11970" s="266" t="n">
        <x:f>SUM(I11970:K11970)</x:f>
        <x:v>44</x:v>
      </x:c>
      <x:c r="M11970" s="267" t="n">
        <x:f>I11970*TOMATO_HOURS*WEEKS*(1+TOMATO_DIM)^I11970+J11970*CARROT_HOURS*WEEKS*(1+CARROT_DIM)^J11970+K11970*MESCLUN_HOURS*WEEKS*(1+MESCLUN_DIM)^K11970</x:f>
        <x:v>10369.644371673474</x:v>
      </x:c>
      <x:c r="N11970" s="267" t="n">
        <x:f>MAX(M11970-FARMER_HOURS,0)/TEMP_HOURS_PER_WORKER</x:f>
        <x:v>6.701141924773245</x:v>
      </x:c>
      <x:c r="O11970" s="268" t="n">
        <x:f>I11970*TOMATO_PRICE+J11970*CARROT_PRICE+K11970*MESCLUN_PRICE</x:f>
        <x:v>224964</x:v>
      </x:c>
      <x:c r="P11970" s="268" t="n">
        <x:f>I11970*TOMATO_FERTILIZER+J11970*CARROT_FERTILIZER+K11970*MESCLUN_FERTILIZER</x:f>
        <x:v>36080</x:v>
      </x:c>
      <x:c r="Q11970" s="268" t="n">
        <x:f>MIN(M11970,FARMER_HOURS)*FARMER_RATE+MAX(M11970-FARMER_HOURS,0)*TEMP_RATE</x:f>
        <x:v>192528.54811933113</x:v>
      </x:c>
      <x:c r="R11970" s="268" t="n">
        <x:f>O11970-P11970-Q11970-FIXED_COST</x:f>
        <x:v>-23644.548119331128</x:v>
      </x:c>
      <x:c r="S11970" s="139" t="str">
        <x:f>IF(AND(L11970&lt;=TOTAL_BED_CAP,N11970&lt;=TEMP_WORKER_CAP),"YES","NO")</x:f>
        <x:v>NO</x:v>
      </x:c>
      <x:c r="T11970" s="139" t="n">
        <x:f>IF(S11970="YES",R11970,-1E+99)</x:f>
        <x:v>-1e+99</x:v>
      </x:c>
    </x:row>
    <x:row r="11971">
      <x:c r="A11971" s="139"/>
      <x:c r="B11971" s="139"/>
      <x:c r="C11971" s="139"/>
      <x:c r="D11971" s="139"/>
      <x:c r="E11971" s="139"/>
      <x:c r="F11971" s="139"/>
      <x:c r="G11971" s="139"/>
      <x:c r="H11971" s="139"/>
      <x:c r="I11971" s="266" t="n">
        <x:f>INT((ROW()-ROW($I$46))/((CARROT_CAP+1)*(MESCLUN_CAP+1)))</x:f>
        <x:v>18</x:v>
      </x:c>
      <x:c r="J11971" s="266" t="n">
        <x:f>MOD(INT((ROW()-ROW($I$46))/(MESCLUN_CAP+1)),CARROT_CAP+1)</x:f>
        <x:v>6</x:v>
      </x:c>
      <x:c r="K11971" s="266" t="n">
        <x:f>MOD(ROW()-ROW($I$46),MESCLUN_CAP+1)</x:f>
        <x:v>21</x:v>
      </x:c>
      <x:c r="L11971" s="266" t="n">
        <x:f>SUM(I11971:K11971)</x:f>
        <x:v>45</x:v>
      </x:c>
      <x:c r="M11971" s="267" t="n">
        <x:f>I11971*TOMATO_HOURS*WEEKS*(1+TOMATO_DIM)^I11971+J11971*CARROT_HOURS*WEEKS*(1+CARROT_DIM)^J11971+K11971*MESCLUN_HOURS*WEEKS*(1+MESCLUN_DIM)^K11971</x:f>
        <x:v>10442.480111899918</x:v>
      </x:c>
      <x:c r="N11971" s="267" t="n">
        <x:f>MAX(M11971-FARMER_HOURS,0)/TEMP_HOURS_PER_WORKER</x:f>
        <x:v>6.751722299930499</x:v>
      </x:c>
      <x:c r="O11971" s="268" t="n">
        <x:f>I11971*TOMATO_PRICE+J11971*CARROT_PRICE+K11971*MESCLUN_PRICE</x:f>
        <x:v>227664</x:v>
      </x:c>
      <x:c r="P11971" s="268" t="n">
        <x:f>I11971*TOMATO_FERTILIZER+J11971*CARROT_FERTILIZER+K11971*MESCLUN_FERTILIZER</x:f>
        <x:v>36960</x:v>
      </x:c>
      <x:c r="Q11971" s="268" t="n">
        <x:f>MIN(M11971,FARMER_HOURS)*FARMER_RATE+MAX(M11971-FARMER_HOURS,0)*TEMP_RATE</x:f>
        <x:v>193793.05749826247</x:v>
      </x:c>
      <x:c r="R11971" s="268" t="n">
        <x:f>O11971-P11971-Q11971-FIXED_COST</x:f>
        <x:v>-23089.057498262468</x:v>
      </x:c>
      <x:c r="S11971" s="139" t="str">
        <x:f>IF(AND(L11971&lt;=TOTAL_BED_CAP,N11971&lt;=TEMP_WORKER_CAP),"YES","NO")</x:f>
        <x:v>NO</x:v>
      </x:c>
      <x:c r="T11971" s="139" t="n">
        <x:f>IF(S11971="YES",R11971,-1E+99)</x:f>
        <x:v>-1e+99</x:v>
      </x:c>
    </x:row>
    <x:row r="11972">
      <x:c r="A11972" s="139"/>
      <x:c r="B11972" s="139"/>
      <x:c r="C11972" s="139"/>
      <x:c r="D11972" s="139"/>
      <x:c r="E11972" s="139"/>
      <x:c r="F11972" s="139"/>
      <x:c r="G11972" s="139"/>
      <x:c r="H11972" s="139"/>
      <x:c r="I11972" s="266" t="n">
        <x:f>INT((ROW()-ROW($I$46))/((CARROT_CAP+1)*(MESCLUN_CAP+1)))</x:f>
        <x:v>18</x:v>
      </x:c>
      <x:c r="J11972" s="266" t="n">
        <x:f>MOD(INT((ROW()-ROW($I$46))/(MESCLUN_CAP+1)),CARROT_CAP+1)</x:f>
        <x:v>6</x:v>
      </x:c>
      <x:c r="K11972" s="266" t="n">
        <x:f>MOD(ROW()-ROW($I$46),MESCLUN_CAP+1)</x:f>
        <x:v>22</x:v>
      </x:c>
      <x:c r="L11972" s="266" t="n">
        <x:f>SUM(I11972:K11972)</x:f>
        <x:v>46</x:v>
      </x:c>
      <x:c r="M11972" s="267" t="n">
        <x:f>I11972*TOMATO_HOURS*WEEKS*(1+TOMATO_DIM)^I11972+J11972*CARROT_HOURS*WEEKS*(1+CARROT_DIM)^J11972+K11972*MESCLUN_HOURS*WEEKS*(1+MESCLUN_DIM)^K11972</x:f>
        <x:v>10516.956459146313</x:v>
      </x:c>
      <x:c r="N11972" s="267" t="n">
        <x:f>MAX(M11972-FARMER_HOURS,0)/TEMP_HOURS_PER_WORKER</x:f>
        <x:v>6.803441985518273</x:v>
      </x:c>
      <x:c r="O11972" s="268" t="n">
        <x:f>I11972*TOMATO_PRICE+J11972*CARROT_PRICE+K11972*MESCLUN_PRICE</x:f>
        <x:v>230364</x:v>
      </x:c>
      <x:c r="P11972" s="268" t="n">
        <x:f>I11972*TOMATO_FERTILIZER+J11972*CARROT_FERTILIZER+K11972*MESCLUN_FERTILIZER</x:f>
        <x:v>37840</x:v>
      </x:c>
      <x:c r="Q11972" s="268" t="n">
        <x:f>MIN(M11972,FARMER_HOURS)*FARMER_RATE+MAX(M11972-FARMER_HOURS,0)*TEMP_RATE</x:f>
        <x:v>195086.04963795684</x:v>
      </x:c>
      <x:c r="R11972" s="268" t="n">
        <x:f>O11972-P11972-Q11972-FIXED_COST</x:f>
        <x:v>-22562.049637956836</x:v>
      </x:c>
      <x:c r="S11972" s="139" t="str">
        <x:f>IF(AND(L11972&lt;=TOTAL_BED_CAP,N11972&lt;=TEMP_WORKER_CAP),"YES","NO")</x:f>
        <x:v>NO</x:v>
      </x:c>
      <x:c r="T11972" s="139" t="n">
        <x:f>IF(S11972="YES",R11972,-1E+99)</x:f>
        <x:v>-1e+99</x:v>
      </x:c>
    </x:row>
    <x:row r="11973">
      <x:c r="A11973" s="139"/>
      <x:c r="B11973" s="139"/>
      <x:c r="C11973" s="139"/>
      <x:c r="D11973" s="139"/>
      <x:c r="E11973" s="139"/>
      <x:c r="F11973" s="139"/>
      <x:c r="G11973" s="139"/>
      <x:c r="H11973" s="139"/>
      <x:c r="I11973" s="266" t="n">
        <x:f>INT((ROW()-ROW($I$46))/((CARROT_CAP+1)*(MESCLUN_CAP+1)))</x:f>
        <x:v>18</x:v>
      </x:c>
      <x:c r="J11973" s="266" t="n">
        <x:f>MOD(INT((ROW()-ROW($I$46))/(MESCLUN_CAP+1)),CARROT_CAP+1)</x:f>
        <x:v>6</x:v>
      </x:c>
      <x:c r="K11973" s="266" t="n">
        <x:f>MOD(ROW()-ROW($I$46),MESCLUN_CAP+1)</x:f>
        <x:v>23</x:v>
      </x:c>
      <x:c r="L11973" s="266" t="n">
        <x:f>SUM(I11973:K11973)</x:f>
        <x:v>47</x:v>
      </x:c>
      <x:c r="M11973" s="267" t="n">
        <x:f>I11973*TOMATO_HOURS*WEEKS*(1+TOMATO_DIM)^I11973+J11973*CARROT_HOURS*WEEKS*(1+CARROT_DIM)^J11973+K11973*MESCLUN_HOURS*WEEKS*(1+MESCLUN_DIM)^K11973</x:f>
        <x:v>10593.10304800375</x:v>
      </x:c>
      <x:c r="N11973" s="267" t="n">
        <x:f>MAX(M11973-FARMER_HOURS,0)/TEMP_HOURS_PER_WORKER</x:f>
        <x:v>6.856321561113715</x:v>
      </x:c>
      <x:c r="O11973" s="268" t="n">
        <x:f>I11973*TOMATO_PRICE+J11973*CARROT_PRICE+K11973*MESCLUN_PRICE</x:f>
        <x:v>233064</x:v>
      </x:c>
      <x:c r="P11973" s="268" t="n">
        <x:f>I11973*TOMATO_FERTILIZER+J11973*CARROT_FERTILIZER+K11973*MESCLUN_FERTILIZER</x:f>
        <x:v>38720</x:v>
      </x:c>
      <x:c r="Q11973" s="268" t="n">
        <x:f>MIN(M11973,FARMER_HOURS)*FARMER_RATE+MAX(M11973-FARMER_HOURS,0)*TEMP_RATE</x:f>
        <x:v>196408.03902784287</x:v>
      </x:c>
      <x:c r="R11973" s="268" t="n">
        <x:f>O11973-P11973-Q11973-FIXED_COST</x:f>
        <x:v>-22064.039027842868</x:v>
      </x:c>
      <x:c r="S11973" s="139" t="str">
        <x:f>IF(AND(L11973&lt;=TOTAL_BED_CAP,N11973&lt;=TEMP_WORKER_CAP),"YES","NO")</x:f>
        <x:v>NO</x:v>
      </x:c>
      <x:c r="T11973" s="139" t="n">
        <x:f>IF(S11973="YES",R11973,-1E+99)</x:f>
        <x:v>-1e+99</x:v>
      </x:c>
    </x:row>
    <x:row r="11974">
      <x:c r="A11974" s="139"/>
      <x:c r="B11974" s="139"/>
      <x:c r="C11974" s="139"/>
      <x:c r="D11974" s="139"/>
      <x:c r="E11974" s="139"/>
      <x:c r="F11974" s="139"/>
      <x:c r="G11974" s="139"/>
      <x:c r="H11974" s="139"/>
      <x:c r="I11974" s="266" t="n">
        <x:f>INT((ROW()-ROW($I$46))/((CARROT_CAP+1)*(MESCLUN_CAP+1)))</x:f>
        <x:v>18</x:v>
      </x:c>
      <x:c r="J11974" s="266" t="n">
        <x:f>MOD(INT((ROW()-ROW($I$46))/(MESCLUN_CAP+1)),CARROT_CAP+1)</x:f>
        <x:v>6</x:v>
      </x:c>
      <x:c r="K11974" s="266" t="n">
        <x:f>MOD(ROW()-ROW($I$46),MESCLUN_CAP+1)</x:f>
        <x:v>24</x:v>
      </x:c>
      <x:c r="L11974" s="266" t="n">
        <x:f>SUM(I11974:K11974)</x:f>
        <x:v>48</x:v>
      </x:c>
      <x:c r="M11974" s="267" t="n">
        <x:f>I11974*TOMATO_HOURS*WEEKS*(1+TOMATO_DIM)^I11974+J11974*CARROT_HOURS*WEEKS*(1+CARROT_DIM)^J11974+K11974*MESCLUN_HOURS*WEEKS*(1+MESCLUN_DIM)^K11974</x:f>
        <x:v>10670.949997583246</x:v>
      </x:c>
      <x:c r="N11974" s="267" t="n">
        <x:f>MAX(M11974-FARMER_HOURS,0)/TEMP_HOURS_PER_WORKER</x:f>
        <x:v>6.910381942766143</x:v>
      </x:c>
      <x:c r="O11974" s="268" t="n">
        <x:f>I11974*TOMATO_PRICE+J11974*CARROT_PRICE+K11974*MESCLUN_PRICE</x:f>
        <x:v>235764</x:v>
      </x:c>
      <x:c r="P11974" s="268" t="n">
        <x:f>I11974*TOMATO_FERTILIZER+J11974*CARROT_FERTILIZER+K11974*MESCLUN_FERTILIZER</x:f>
        <x:v>39600</x:v>
      </x:c>
      <x:c r="Q11974" s="268" t="n">
        <x:f>MIN(M11974,FARMER_HOURS)*FARMER_RATE+MAX(M11974-FARMER_HOURS,0)*TEMP_RATE</x:f>
        <x:v>197759.54856915356</x:v>
      </x:c>
      <x:c r="R11974" s="268" t="n">
        <x:f>O11974-P11974-Q11974-FIXED_COST</x:f>
        <x:v>-21595.548569153558</x:v>
      </x:c>
      <x:c r="S11974" s="139" t="str">
        <x:f>IF(AND(L11974&lt;=TOTAL_BED_CAP,N11974&lt;=TEMP_WORKER_CAP),"YES","NO")</x:f>
        <x:v>NO</x:v>
      </x:c>
      <x:c r="T11974" s="139" t="n">
        <x:f>IF(S11974="YES",R11974,-1E+99)</x:f>
        <x:v>-1e+99</x:v>
      </x:c>
    </x:row>
    <x:row r="11975">
      <x:c r="A11975" s="139"/>
      <x:c r="B11975" s="139"/>
      <x:c r="C11975" s="139"/>
      <x:c r="D11975" s="139"/>
      <x:c r="E11975" s="139"/>
      <x:c r="F11975" s="139"/>
      <x:c r="G11975" s="139"/>
      <x:c r="H11975" s="139"/>
      <x:c r="I11975" s="266" t="n">
        <x:f>INT((ROW()-ROW($I$46))/((CARROT_CAP+1)*(MESCLUN_CAP+1)))</x:f>
        <x:v>18</x:v>
      </x:c>
      <x:c r="J11975" s="266" t="n">
        <x:f>MOD(INT((ROW()-ROW($I$46))/(MESCLUN_CAP+1)),CARROT_CAP+1)</x:f>
        <x:v>6</x:v>
      </x:c>
      <x:c r="K11975" s="266" t="n">
        <x:f>MOD(ROW()-ROW($I$46),MESCLUN_CAP+1)</x:f>
        <x:v>25</x:v>
      </x:c>
      <x:c r="L11975" s="266" t="n">
        <x:f>SUM(I11975:K11975)</x:f>
        <x:v>49</x:v>
      </x:c>
      <x:c r="M11975" s="267" t="n">
        <x:f>I11975*TOMATO_HOURS*WEEKS*(1+TOMATO_DIM)^I11975+J11975*CARROT_HOURS*WEEKS*(1+CARROT_DIM)^J11975+K11975*MESCLUN_HOURS*WEEKS*(1+MESCLUN_DIM)^K11975</x:f>
        <x:v>10750.527918998343</x:v>
      </x:c>
      <x:c r="N11975" s="267" t="n">
        <x:f>MAX(M11975-FARMER_HOURS,0)/TEMP_HOURS_PER_WORKER</x:f>
        <x:v>6.965644388193294</x:v>
      </x:c>
      <x:c r="O11975" s="268" t="n">
        <x:f>I11975*TOMATO_PRICE+J11975*CARROT_PRICE+K11975*MESCLUN_PRICE</x:f>
        <x:v>238464</x:v>
      </x:c>
      <x:c r="P11975" s="268" t="n">
        <x:f>I11975*TOMATO_FERTILIZER+J11975*CARROT_FERTILIZER+K11975*MESCLUN_FERTILIZER</x:f>
        <x:v>40480</x:v>
      </x:c>
      <x:c r="Q11975" s="268" t="n">
        <x:f>MIN(M11975,FARMER_HOURS)*FARMER_RATE+MAX(M11975-FARMER_HOURS,0)*TEMP_RATE</x:f>
        <x:v>199141.10970483234</x:v>
      </x:c>
      <x:c r="R11975" s="268" t="n">
        <x:f>O11975-P11975-Q11975-FIXED_COST</x:f>
        <x:v>-21157.109704832343</x:v>
      </x:c>
      <x:c r="S11975" s="139" t="str">
        <x:f>IF(AND(L11975&lt;=TOTAL_BED_CAP,N11975&lt;=TEMP_WORKER_CAP),"YES","NO")</x:f>
        <x:v>NO</x:v>
      </x:c>
      <x:c r="T11975" s="139" t="n">
        <x:f>IF(S11975="YES",R11975,-1E+99)</x:f>
        <x:v>-1e+99</x:v>
      </x:c>
    </x:row>
    <x:row r="11976">
      <x:c r="A11976" s="139"/>
      <x:c r="B11976" s="139"/>
      <x:c r="C11976" s="139"/>
      <x:c r="D11976" s="139"/>
      <x:c r="E11976" s="139"/>
      <x:c r="F11976" s="139"/>
      <x:c r="G11976" s="139"/>
      <x:c r="H11976" s="139"/>
      <x:c r="I11976" s="266" t="n">
        <x:f>INT((ROW()-ROW($I$46))/((CARROT_CAP+1)*(MESCLUN_CAP+1)))</x:f>
        <x:v>18</x:v>
      </x:c>
      <x:c r="J11976" s="266" t="n">
        <x:f>MOD(INT((ROW()-ROW($I$46))/(MESCLUN_CAP+1)),CARROT_CAP+1)</x:f>
        <x:v>6</x:v>
      </x:c>
      <x:c r="K11976" s="266" t="n">
        <x:f>MOD(ROW()-ROW($I$46),MESCLUN_CAP+1)</x:f>
        <x:v>26</x:v>
      </x:c>
      <x:c r="L11976" s="266" t="n">
        <x:f>SUM(I11976:K11976)</x:f>
        <x:v>50</x:v>
      </x:c>
      <x:c r="M11976" s="267" t="n">
        <x:f>I11976*TOMATO_HOURS*WEEKS*(1+TOMATO_DIM)^I11976+J11976*CARROT_HOURS*WEEKS*(1+CARROT_DIM)^J11976+K11976*MESCLUN_HOURS*WEEKS*(1+MESCLUN_DIM)^K11976</x:f>
        <x:v>10831.867922959062</x:v>
      </x:c>
      <x:c r="N11976" s="267" t="n">
        <x:f>MAX(M11976-FARMER_HOURS,0)/TEMP_HOURS_PER_WORKER</x:f>
        <x:v>7.022130502054904</x:v>
      </x:c>
      <x:c r="O11976" s="268" t="n">
        <x:f>I11976*TOMATO_PRICE+J11976*CARROT_PRICE+K11976*MESCLUN_PRICE</x:f>
        <x:v>241164</x:v>
      </x:c>
      <x:c r="P11976" s="268" t="n">
        <x:f>I11976*TOMATO_FERTILIZER+J11976*CARROT_FERTILIZER+K11976*MESCLUN_FERTILIZER</x:f>
        <x:v>41360</x:v>
      </x:c>
      <x:c r="Q11976" s="268" t="n">
        <x:f>MIN(M11976,FARMER_HOURS)*FARMER_RATE+MAX(M11976-FARMER_HOURS,0)*TEMP_RATE</x:f>
        <x:v>200553.26255137258</x:v>
      </x:c>
      <x:c r="R11976" s="268" t="n">
        <x:f>O11976-P11976-Q11976-FIXED_COST</x:f>
        <x:v>-20749.26255137258</x:v>
      </x:c>
      <x:c r="S11976" s="139" t="str">
        <x:f>IF(AND(L11976&lt;=TOTAL_BED_CAP,N11976&lt;=TEMP_WORKER_CAP),"YES","NO")</x:f>
        <x:v>NO</x:v>
      </x:c>
      <x:c r="T11976" s="139" t="n">
        <x:f>IF(S11976="YES",R11976,-1E+99)</x:f>
        <x:v>-1e+99</x:v>
      </x:c>
    </x:row>
    <x:row r="11977">
      <x:c r="A11977" s="139"/>
      <x:c r="B11977" s="139"/>
      <x:c r="C11977" s="139"/>
      <x:c r="D11977" s="139"/>
      <x:c r="E11977" s="139"/>
      <x:c r="F11977" s="139"/>
      <x:c r="G11977" s="139"/>
      <x:c r="H11977" s="139"/>
      <x:c r="I11977" s="266" t="n">
        <x:f>INT((ROW()-ROW($I$46))/((CARROT_CAP+1)*(MESCLUN_CAP+1)))</x:f>
        <x:v>18</x:v>
      </x:c>
      <x:c r="J11977" s="266" t="n">
        <x:f>MOD(INT((ROW()-ROW($I$46))/(MESCLUN_CAP+1)),CARROT_CAP+1)</x:f>
        <x:v>6</x:v>
      </x:c>
      <x:c r="K11977" s="266" t="n">
        <x:f>MOD(ROW()-ROW($I$46),MESCLUN_CAP+1)</x:f>
        <x:v>27</x:v>
      </x:c>
      <x:c r="L11977" s="266" t="n">
        <x:f>SUM(I11977:K11977)</x:f>
        <x:v>51</x:v>
      </x:c>
      <x:c r="M11977" s="267" t="n">
        <x:f>I11977*TOMATO_HOURS*WEEKS*(1+TOMATO_DIM)^I11977+J11977*CARROT_HOURS*WEEKS*(1+CARROT_DIM)^J11977+K11977*MESCLUN_HOURS*WEEKS*(1+MESCLUN_DIM)^K11977</x:f>
        <x:v>10915.001627478818</x:v>
      </x:c>
      <x:c r="N11977" s="267" t="n">
        <x:f>MAX(M11977-FARMER_HOURS,0)/TEMP_HOURS_PER_WORKER</x:f>
        <x:v>7.079862241304735</x:v>
      </x:c>
      <x:c r="O11977" s="268" t="n">
        <x:f>I11977*TOMATO_PRICE+J11977*CARROT_PRICE+K11977*MESCLUN_PRICE</x:f>
        <x:v>243864</x:v>
      </x:c>
      <x:c r="P11977" s="268" t="n">
        <x:f>I11977*TOMATO_FERTILIZER+J11977*CARROT_FERTILIZER+K11977*MESCLUN_FERTILIZER</x:f>
        <x:v>42240</x:v>
      </x:c>
      <x:c r="Q11977" s="268" t="n">
        <x:f>MIN(M11977,FARMER_HOURS)*FARMER_RATE+MAX(M11977-FARMER_HOURS,0)*TEMP_RATE</x:f>
        <x:v>201996.55603261836</x:v>
      </x:c>
      <x:c r="R11977" s="268" t="n">
        <x:f>O11977-P11977-Q11977-FIXED_COST</x:f>
        <x:v>-20372.556032618362</x:v>
      </x:c>
      <x:c r="S11977" s="139" t="str">
        <x:f>IF(AND(L11977&lt;=TOTAL_BED_CAP,N11977&lt;=TEMP_WORKER_CAP),"YES","NO")</x:f>
        <x:v>NO</x:v>
      </x:c>
      <x:c r="T11977" s="139" t="n">
        <x:f>IF(S11977="YES",R11977,-1E+99)</x:f>
        <x:v>-1e+99</x:v>
      </x:c>
    </x:row>
    <x:row r="11978">
      <x:c r="A11978" s="139"/>
      <x:c r="B11978" s="139"/>
      <x:c r="C11978" s="139"/>
      <x:c r="D11978" s="139"/>
      <x:c r="E11978" s="139"/>
      <x:c r="F11978" s="139"/>
      <x:c r="G11978" s="139"/>
      <x:c r="H11978" s="139"/>
      <x:c r="I11978" s="266" t="n">
        <x:f>INT((ROW()-ROW($I$46))/((CARROT_CAP+1)*(MESCLUN_CAP+1)))</x:f>
        <x:v>18</x:v>
      </x:c>
      <x:c r="J11978" s="266" t="n">
        <x:f>MOD(INT((ROW()-ROW($I$46))/(MESCLUN_CAP+1)),CARROT_CAP+1)</x:f>
        <x:v>6</x:v>
      </x:c>
      <x:c r="K11978" s="266" t="n">
        <x:f>MOD(ROW()-ROW($I$46),MESCLUN_CAP+1)</x:f>
        <x:v>28</x:v>
      </x:c>
      <x:c r="L11978" s="266" t="n">
        <x:f>SUM(I11978:K11978)</x:f>
        <x:v>52</x:v>
      </x:c>
      <x:c r="M11978" s="267" t="n">
        <x:f>I11978*TOMATO_HOURS*WEEKS*(1+TOMATO_DIM)^I11978+J11978*CARROT_HOURS*WEEKS*(1+CARROT_DIM)^J11978+K11978*MESCLUN_HOURS*WEEKS*(1+MESCLUN_DIM)^K11978</x:f>
        <x:v>10999.961165695971</x:v>
      </x:c>
      <x:c r="N11978" s="267" t="n">
        <x:f>MAX(M11978-FARMER_HOURS,0)/TEMP_HOURS_PER_WORKER</x:f>
        <x:v>7.138861920622203</x:v>
      </x:c>
      <x:c r="O11978" s="268" t="n">
        <x:f>I11978*TOMATO_PRICE+J11978*CARROT_PRICE+K11978*MESCLUN_PRICE</x:f>
        <x:v>246564</x:v>
      </x:c>
      <x:c r="P11978" s="268" t="n">
        <x:f>I11978*TOMATO_FERTILIZER+J11978*CARROT_FERTILIZER+K11978*MESCLUN_FERTILIZER</x:f>
        <x:v>43120</x:v>
      </x:c>
      <x:c r="Q11978" s="268" t="n">
        <x:f>MIN(M11978,FARMER_HOURS)*FARMER_RATE+MAX(M11978-FARMER_HOURS,0)*TEMP_RATE</x:f>
        <x:v>203471.54801555505</x:v>
      </x:c>
      <x:c r="R11978" s="268" t="n">
        <x:f>O11978-P11978-Q11978-FIXED_COST</x:f>
        <x:v>-20027.548015555047</x:v>
      </x:c>
      <x:c r="S11978" s="139" t="str">
        <x:f>IF(AND(L11978&lt;=TOTAL_BED_CAP,N11978&lt;=TEMP_WORKER_CAP),"YES","NO")</x:f>
        <x:v>NO</x:v>
      </x:c>
      <x:c r="T11978" s="139" t="n">
        <x:f>IF(S11978="YES",R11978,-1E+99)</x:f>
        <x:v>-1e+99</x:v>
      </x:c>
    </x:row>
    <x:row r="11979">
      <x:c r="A11979" s="139"/>
      <x:c r="B11979" s="139"/>
      <x:c r="C11979" s="139"/>
      <x:c r="D11979" s="139"/>
      <x:c r="E11979" s="139"/>
      <x:c r="F11979" s="139"/>
      <x:c r="G11979" s="139"/>
      <x:c r="H11979" s="139"/>
      <x:c r="I11979" s="266" t="n">
        <x:f>INT((ROW()-ROW($I$46))/((CARROT_CAP+1)*(MESCLUN_CAP+1)))</x:f>
        <x:v>18</x:v>
      </x:c>
      <x:c r="J11979" s="266" t="n">
        <x:f>MOD(INT((ROW()-ROW($I$46))/(MESCLUN_CAP+1)),CARROT_CAP+1)</x:f>
        <x:v>6</x:v>
      </x:c>
      <x:c r="K11979" s="266" t="n">
        <x:f>MOD(ROW()-ROW($I$46),MESCLUN_CAP+1)</x:f>
        <x:v>29</x:v>
      </x:c>
      <x:c r="L11979" s="266" t="n">
        <x:f>SUM(I11979:K11979)</x:f>
        <x:v>53</x:v>
      </x:c>
      <x:c r="M11979" s="267" t="n">
        <x:f>I11979*TOMATO_HOURS*WEEKS*(1+TOMATO_DIM)^I11979+J11979*CARROT_HOURS*WEEKS*(1+CARROT_DIM)^J11979+K11979*MESCLUN_HOURS*WEEKS*(1+MESCLUN_DIM)^K11979</x:f>
        <x:v>11086.779193811624</x:v>
      </x:c>
      <x:c r="N11979" s="267" t="n">
        <x:f>MAX(M11979-FARMER_HOURS,0)/TEMP_HOURS_PER_WORKER</x:f>
        <x:v>7.199152217924739</x:v>
      </x:c>
      <x:c r="O11979" s="268" t="n">
        <x:f>I11979*TOMATO_PRICE+J11979*CARROT_PRICE+K11979*MESCLUN_PRICE</x:f>
        <x:v>249264</x:v>
      </x:c>
      <x:c r="P11979" s="268" t="n">
        <x:f>I11979*TOMATO_FERTILIZER+J11979*CARROT_FERTILIZER+K11979*MESCLUN_FERTILIZER</x:f>
        <x:v>44000</x:v>
      </x:c>
      <x:c r="Q11979" s="268" t="n">
        <x:f>MIN(M11979,FARMER_HOURS)*FARMER_RATE+MAX(M11979-FARMER_HOURS,0)*TEMP_RATE</x:f>
        <x:v>204978.80544811848</x:v>
      </x:c>
      <x:c r="R11979" s="268" t="n">
        <x:f>O11979-P11979-Q11979-FIXED_COST</x:f>
        <x:v>-19714.80544811848</x:v>
      </x:c>
      <x:c r="S11979" s="139" t="str">
        <x:f>IF(AND(L11979&lt;=TOTAL_BED_CAP,N11979&lt;=TEMP_WORKER_CAP),"YES","NO")</x:f>
        <x:v>NO</x:v>
      </x:c>
      <x:c r="T11979" s="139" t="n">
        <x:f>IF(S11979="YES",R11979,-1E+99)</x:f>
        <x:v>-1e+99</x:v>
      </x:c>
    </x:row>
    <x:row r="11980">
      <x:c r="A11980" s="139"/>
      <x:c r="B11980" s="139"/>
      <x:c r="C11980" s="139"/>
      <x:c r="D11980" s="139"/>
      <x:c r="E11980" s="139"/>
      <x:c r="F11980" s="139"/>
      <x:c r="G11980" s="139"/>
      <x:c r="H11980" s="139"/>
      <x:c r="I11980" s="266" t="n">
        <x:f>INT((ROW()-ROW($I$46))/((CARROT_CAP+1)*(MESCLUN_CAP+1)))</x:f>
        <x:v>18</x:v>
      </x:c>
      <x:c r="J11980" s="266" t="n">
        <x:f>MOD(INT((ROW()-ROW($I$46))/(MESCLUN_CAP+1)),CARROT_CAP+1)</x:f>
        <x:v>6</x:v>
      </x:c>
      <x:c r="K11980" s="266" t="n">
        <x:f>MOD(ROW()-ROW($I$46),MESCLUN_CAP+1)</x:f>
        <x:v>30</x:v>
      </x:c>
      <x:c r="L11980" s="266" t="n">
        <x:f>SUM(I11980:K11980)</x:f>
        <x:v>54</x:v>
      </x:c>
      <x:c r="M11980" s="267" t="n">
        <x:f>I11980*TOMATO_HOURS*WEEKS*(1+TOMATO_DIM)^I11980+J11980*CARROT_HOURS*WEEKS*(1+CARROT_DIM)^J11980+K11980*MESCLUN_HOURS*WEEKS*(1+MESCLUN_DIM)^K11980</x:f>
        <x:v>11175.488899145395</x:v>
      </x:c>
      <x:c r="N11980" s="267" t="n">
        <x:f>MAX(M11980-FARMER_HOURS,0)/TEMP_HOURS_PER_WORKER</x:f>
        <x:v>7.260756179962081</x:v>
      </x:c>
      <x:c r="O11980" s="268" t="n">
        <x:f>I11980*TOMATO_PRICE+J11980*CARROT_PRICE+K11980*MESCLUN_PRICE</x:f>
        <x:v>251964</x:v>
      </x:c>
      <x:c r="P11980" s="268" t="n">
        <x:f>I11980*TOMATO_FERTILIZER+J11980*CARROT_FERTILIZER+K11980*MESCLUN_FERTILIZER</x:f>
        <x:v>44880</x:v>
      </x:c>
      <x:c r="Q11980" s="268" t="n">
        <x:f>MIN(M11980,FARMER_HOURS)*FARMER_RATE+MAX(M11980-FARMER_HOURS,0)*TEMP_RATE</x:f>
        <x:v>206518.904499052</x:v>
      </x:c>
      <x:c r="R11980" s="268" t="n">
        <x:f>O11980-P11980-Q11980-FIXED_COST</x:f>
        <x:v>-19434.904499052005</x:v>
      </x:c>
      <x:c r="S11980" s="139" t="str">
        <x:f>IF(AND(L11980&lt;=TOTAL_BED_CAP,N11980&lt;=TEMP_WORKER_CAP),"YES","NO")</x:f>
        <x:v>NO</x:v>
      </x:c>
      <x:c r="T11980" s="139" t="n">
        <x:f>IF(S11980="YES",R11980,-1E+99)</x:f>
        <x:v>-1e+99</x:v>
      </x:c>
    </x:row>
    <x:row r="11981">
      <x:c r="A11981" s="139"/>
      <x:c r="B11981" s="139"/>
      <x:c r="C11981" s="139"/>
      <x:c r="D11981" s="139"/>
      <x:c r="E11981" s="139"/>
      <x:c r="F11981" s="139"/>
      <x:c r="G11981" s="139"/>
      <x:c r="H11981" s="139"/>
      <x:c r="I11981" s="266" t="n">
        <x:f>INT((ROW()-ROW($I$46))/((CARROT_CAP+1)*(MESCLUN_CAP+1)))</x:f>
        <x:v>18</x:v>
      </x:c>
      <x:c r="J11981" s="266" t="n">
        <x:f>MOD(INT((ROW()-ROW($I$46))/(MESCLUN_CAP+1)),CARROT_CAP+1)</x:f>
        <x:v>7</x:v>
      </x:c>
      <x:c r="K11981" s="266" t="n">
        <x:f>MOD(ROW()-ROW($I$46),MESCLUN_CAP+1)</x:f>
        <x:v>0</x:v>
      </x:c>
      <x:c r="L11981" s="266" t="n">
        <x:f>SUM(I11981:K11981)</x:f>
        <x:v>25</x:v>
      </x:c>
      <x:c r="M11981" s="267" t="n">
        <x:f>I11981*TOMATO_HOURS*WEEKS*(1+TOMATO_DIM)^I11981+J11981*CARROT_HOURS*WEEKS*(1+CARROT_DIM)^J11981+K11981*MESCLUN_HOURS*WEEKS*(1+MESCLUN_DIM)^K11981</x:f>
        <x:v>9256.690056127753</x:v>
      </x:c>
      <x:c r="N11981" s="267" t="n">
        <x:f>MAX(M11981-FARMER_HOURS,0)/TEMP_HOURS_PER_WORKER</x:f>
        <x:v>5.928256983422051</x:v>
      </x:c>
      <x:c r="O11981" s="268" t="n">
        <x:f>I11981*TOMATO_PRICE+J11981*CARROT_PRICE+K11981*MESCLUN_PRICE</x:f>
        <x:v>173058</x:v>
      </x:c>
      <x:c r="P11981" s="268" t="n">
        <x:f>I11981*TOMATO_FERTILIZER+J11981*CARROT_FERTILIZER+K11981*MESCLUN_FERTILIZER</x:f>
        <x:v>18920</x:v>
      </x:c>
      <x:c r="Q11981" s="268" t="n">
        <x:f>MIN(M11981,FARMER_HOURS)*FARMER_RATE+MAX(M11981-FARMER_HOURS,0)*TEMP_RATE</x:f>
        <x:v>173206.42458555126</x:v>
      </x:c>
      <x:c r="R11981" s="268" t="n">
        <x:f>O11981-P11981-Q11981-FIXED_COST</x:f>
        <x:v>-39068.424585551256</x:v>
      </x:c>
      <x:c r="S11981" s="139" t="str">
        <x:f>IF(AND(L11981&lt;=TOTAL_BED_CAP,N11981&lt;=TEMP_WORKER_CAP),"YES","NO")</x:f>
        <x:v>NO</x:v>
      </x:c>
      <x:c r="T11981" s="139" t="n">
        <x:f>IF(S11981="YES",R11981,-1E+99)</x:f>
        <x:v>-1e+99</x:v>
      </x:c>
    </x:row>
    <x:row r="11982">
      <x:c r="A11982" s="139"/>
      <x:c r="B11982" s="139"/>
      <x:c r="C11982" s="139"/>
      <x:c r="D11982" s="139"/>
      <x:c r="E11982" s="139"/>
      <x:c r="F11982" s="139"/>
      <x:c r="G11982" s="139"/>
      <x:c r="H11982" s="139"/>
      <x:c r="I11982" s="266" t="n">
        <x:f>INT((ROW()-ROW($I$46))/((CARROT_CAP+1)*(MESCLUN_CAP+1)))</x:f>
        <x:v>18</x:v>
      </x:c>
      <x:c r="J11982" s="266" t="n">
        <x:f>MOD(INT((ROW()-ROW($I$46))/(MESCLUN_CAP+1)),CARROT_CAP+1)</x:f>
        <x:v>7</x:v>
      </x:c>
      <x:c r="K11982" s="266" t="n">
        <x:f>MOD(ROW()-ROW($I$46),MESCLUN_CAP+1)</x:f>
        <x:v>1</x:v>
      </x:c>
      <x:c r="L11982" s="266" t="n">
        <x:f>SUM(I11982:K11982)</x:f>
        <x:v>26</x:v>
      </x:c>
      <x:c r="M11982" s="267" t="n">
        <x:f>I11982*TOMATO_HOURS*WEEKS*(1+TOMATO_DIM)^I11982+J11982*CARROT_HOURS*WEEKS*(1+CARROT_DIM)^J11982+K11982*MESCLUN_HOURS*WEEKS*(1+MESCLUN_DIM)^K11982</x:f>
        <x:v>9302.252556127753</x:v>
      </x:c>
      <x:c r="N11982" s="267" t="n">
        <x:f>MAX(M11982-FARMER_HOURS,0)/TEMP_HOURS_PER_WORKER</x:f>
        <x:v>5.95989760842205</x:v>
      </x:c>
      <x:c r="O11982" s="268" t="n">
        <x:f>I11982*TOMATO_PRICE+J11982*CARROT_PRICE+K11982*MESCLUN_PRICE</x:f>
        <x:v>175758</x:v>
      </x:c>
      <x:c r="P11982" s="268" t="n">
        <x:f>I11982*TOMATO_FERTILIZER+J11982*CARROT_FERTILIZER+K11982*MESCLUN_FERTILIZER</x:f>
        <x:v>19800</x:v>
      </x:c>
      <x:c r="Q11982" s="268" t="n">
        <x:f>MIN(M11982,FARMER_HOURS)*FARMER_RATE+MAX(M11982-FARMER_HOURS,0)*TEMP_RATE</x:f>
        <x:v>173997.44021055126</x:v>
      </x:c>
      <x:c r="R11982" s="268" t="n">
        <x:f>O11982-P11982-Q11982-FIXED_COST</x:f>
        <x:v>-38039.440210551256</x:v>
      </x:c>
      <x:c r="S11982" s="139" t="str">
        <x:f>IF(AND(L11982&lt;=TOTAL_BED_CAP,N11982&lt;=TEMP_WORKER_CAP),"YES","NO")</x:f>
        <x:v>NO</x:v>
      </x:c>
      <x:c r="T11982" s="139" t="n">
        <x:f>IF(S11982="YES",R11982,-1E+99)</x:f>
        <x:v>-1e+99</x:v>
      </x:c>
    </x:row>
    <x:row r="11983">
      <x:c r="A11983" s="139"/>
      <x:c r="B11983" s="139"/>
      <x:c r="C11983" s="139"/>
      <x:c r="D11983" s="139"/>
      <x:c r="E11983" s="139"/>
      <x:c r="F11983" s="139"/>
      <x:c r="G11983" s="139"/>
      <x:c r="H11983" s="139"/>
      <x:c r="I11983" s="266" t="n">
        <x:f>INT((ROW()-ROW($I$46))/((CARROT_CAP+1)*(MESCLUN_CAP+1)))</x:f>
        <x:v>18</x:v>
      </x:c>
      <x:c r="J11983" s="266" t="n">
        <x:f>MOD(INT((ROW()-ROW($I$46))/(MESCLUN_CAP+1)),CARROT_CAP+1)</x:f>
        <x:v>7</x:v>
      </x:c>
      <x:c r="K11983" s="266" t="n">
        <x:f>MOD(ROW()-ROW($I$46),MESCLUN_CAP+1)</x:f>
        <x:v>2</x:v>
      </x:c>
      <x:c r="L11983" s="266" t="n">
        <x:f>SUM(I11983:K11983)</x:f>
        <x:v>27</x:v>
      </x:c>
      <x:c r="M11983" s="267" t="n">
        <x:f>I11983*TOMATO_HOURS*WEEKS*(1+TOMATO_DIM)^I11983+J11983*CARROT_HOURS*WEEKS*(1+CARROT_DIM)^J11983+K11983*MESCLUN_HOURS*WEEKS*(1+MESCLUN_DIM)^K11983</x:f>
        <x:v>9348.954118627753</x:v>
      </x:c>
      <x:c r="N11983" s="267" t="n">
        <x:f>MAX(M11983-FARMER_HOURS,0)/TEMP_HOURS_PER_WORKER</x:f>
        <x:v>5.99232924904705</x:v>
      </x:c>
      <x:c r="O11983" s="268" t="n">
        <x:f>I11983*TOMATO_PRICE+J11983*CARROT_PRICE+K11983*MESCLUN_PRICE</x:f>
        <x:v>178458</x:v>
      </x:c>
      <x:c r="P11983" s="268" t="n">
        <x:f>I11983*TOMATO_FERTILIZER+J11983*CARROT_FERTILIZER+K11983*MESCLUN_FERTILIZER</x:f>
        <x:v>20680</x:v>
      </x:c>
      <x:c r="Q11983" s="268" t="n">
        <x:f>MIN(M11983,FARMER_HOURS)*FARMER_RATE+MAX(M11983-FARMER_HOURS,0)*TEMP_RATE</x:f>
        <x:v>174808.23122617626</x:v>
      </x:c>
      <x:c r="R11983" s="268" t="n">
        <x:f>O11983-P11983-Q11983-FIXED_COST</x:f>
        <x:v>-37030.231226176256</x:v>
      </x:c>
      <x:c r="S11983" s="139" t="str">
        <x:f>IF(AND(L11983&lt;=TOTAL_BED_CAP,N11983&lt;=TEMP_WORKER_CAP),"YES","NO")</x:f>
        <x:v>NO</x:v>
      </x:c>
      <x:c r="T11983" s="139" t="n">
        <x:f>IF(S11983="YES",R11983,-1E+99)</x:f>
        <x:v>-1e+99</x:v>
      </x:c>
    </x:row>
    <x:row r="11984">
      <x:c r="A11984" s="139"/>
      <x:c r="B11984" s="139"/>
      <x:c r="C11984" s="139"/>
      <x:c r="D11984" s="139"/>
      <x:c r="E11984" s="139"/>
      <x:c r="F11984" s="139"/>
      <x:c r="G11984" s="139"/>
      <x:c r="H11984" s="139"/>
      <x:c r="I11984" s="266" t="n">
        <x:f>INT((ROW()-ROW($I$46))/((CARROT_CAP+1)*(MESCLUN_CAP+1)))</x:f>
        <x:v>18</x:v>
      </x:c>
      <x:c r="J11984" s="266" t="n">
        <x:f>MOD(INT((ROW()-ROW($I$46))/(MESCLUN_CAP+1)),CARROT_CAP+1)</x:f>
        <x:v>7</x:v>
      </x:c>
      <x:c r="K11984" s="266" t="n">
        <x:f>MOD(ROW()-ROW($I$46),MESCLUN_CAP+1)</x:f>
        <x:v>3</x:v>
      </x:c>
      <x:c r="L11984" s="266" t="n">
        <x:f>SUM(I11984:K11984)</x:f>
        <x:v>28</x:v>
      </x:c>
      <x:c r="M11984" s="267" t="n">
        <x:f>I11984*TOMATO_HOURS*WEEKS*(1+TOMATO_DIM)^I11984+J11984*CARROT_HOURS*WEEKS*(1+CARROT_DIM)^J11984+K11984*MESCLUN_HOURS*WEEKS*(1+MESCLUN_DIM)^K11984</x:f>
        <x:v>9396.816101049628</x:v>
      </x:c>
      <x:c r="N11984" s="267" t="n">
        <x:f>MAX(M11984-FARMER_HOURS,0)/TEMP_HOURS_PER_WORKER</x:f>
        <x:v>6.02556673684002</x:v>
      </x:c>
      <x:c r="O11984" s="268" t="n">
        <x:f>I11984*TOMATO_PRICE+J11984*CARROT_PRICE+K11984*MESCLUN_PRICE</x:f>
        <x:v>181158</x:v>
      </x:c>
      <x:c r="P11984" s="268" t="n">
        <x:f>I11984*TOMATO_FERTILIZER+J11984*CARROT_FERTILIZER+K11984*MESCLUN_FERTILIZER</x:f>
        <x:v>21560</x:v>
      </x:c>
      <x:c r="Q11984" s="268" t="n">
        <x:f>MIN(M11984,FARMER_HOURS)*FARMER_RATE+MAX(M11984-FARMER_HOURS,0)*TEMP_RATE</x:f>
        <x:v>175639.16842100048</x:v>
      </x:c>
      <x:c r="R11984" s="268" t="n">
        <x:f>O11984-P11984-Q11984-FIXED_COST</x:f>
        <x:v>-36041.168421000475</x:v>
      </x:c>
      <x:c r="S11984" s="139" t="str">
        <x:f>IF(AND(L11984&lt;=TOTAL_BED_CAP,N11984&lt;=TEMP_WORKER_CAP),"YES","NO")</x:f>
        <x:v>NO</x:v>
      </x:c>
      <x:c r="T11984" s="139" t="n">
        <x:f>IF(S11984="YES",R11984,-1E+99)</x:f>
        <x:v>-1e+99</x:v>
      </x:c>
    </x:row>
    <x:row r="11985">
      <x:c r="A11985" s="139"/>
      <x:c r="B11985" s="139"/>
      <x:c r="C11985" s="139"/>
      <x:c r="D11985" s="139"/>
      <x:c r="E11985" s="139"/>
      <x:c r="F11985" s="139"/>
      <x:c r="G11985" s="139"/>
      <x:c r="H11985" s="139"/>
      <x:c r="I11985" s="266" t="n">
        <x:f>INT((ROW()-ROW($I$46))/((CARROT_CAP+1)*(MESCLUN_CAP+1)))</x:f>
        <x:v>18</x:v>
      </x:c>
      <x:c r="J11985" s="266" t="n">
        <x:f>MOD(INT((ROW()-ROW($I$46))/(MESCLUN_CAP+1)),CARROT_CAP+1)</x:f>
        <x:v>7</x:v>
      </x:c>
      <x:c r="K11985" s="266" t="n">
        <x:f>MOD(ROW()-ROW($I$46),MESCLUN_CAP+1)</x:f>
        <x:v>4</x:v>
      </x:c>
      <x:c r="L11985" s="266" t="n">
        <x:f>SUM(I11985:K11985)</x:f>
        <x:v>29</x:v>
      </x:c>
      <x:c r="M11985" s="267" t="n">
        <x:f>I11985*TOMATO_HOURS*WEEKS*(1+TOMATO_DIM)^I11985+J11985*CARROT_HOURS*WEEKS*(1+CARROT_DIM)^J11985+K11985*MESCLUN_HOURS*WEEKS*(1+MESCLUN_DIM)^K11985</x:f>
        <x:v>9445.860216772284</x:v>
      </x:c>
      <x:c r="N11985" s="267" t="n">
        <x:f>MAX(M11985-FARMER_HOURS,0)/TEMP_HOURS_PER_WORKER</x:f>
        <x:v>6.059625150536308</x:v>
      </x:c>
      <x:c r="O11985" s="268" t="n">
        <x:f>I11985*TOMATO_PRICE+J11985*CARROT_PRICE+K11985*MESCLUN_PRICE</x:f>
        <x:v>183858</x:v>
      </x:c>
      <x:c r="P11985" s="268" t="n">
        <x:f>I11985*TOMATO_FERTILIZER+J11985*CARROT_FERTILIZER+K11985*MESCLUN_FERTILIZER</x:f>
        <x:v>22440</x:v>
      </x:c>
      <x:c r="Q11985" s="268" t="n">
        <x:f>MIN(M11985,FARMER_HOURS)*FARMER_RATE+MAX(M11985-FARMER_HOURS,0)*TEMP_RATE</x:f>
        <x:v>176490.6287634077</x:v>
      </x:c>
      <x:c r="R11985" s="268" t="n">
        <x:f>O11985-P11985-Q11985-FIXED_COST</x:f>
        <x:v>-35072.6287634077</x:v>
      </x:c>
      <x:c r="S11985" s="139" t="str">
        <x:f>IF(AND(L11985&lt;=TOTAL_BED_CAP,N11985&lt;=TEMP_WORKER_CAP),"YES","NO")</x:f>
        <x:v>NO</x:v>
      </x:c>
      <x:c r="T11985" s="139" t="n">
        <x:f>IF(S11985="YES",R11985,-1E+99)</x:f>
        <x:v>-1e+99</x:v>
      </x:c>
    </x:row>
    <x:row r="11986">
      <x:c r="A11986" s="139"/>
      <x:c r="B11986" s="139"/>
      <x:c r="C11986" s="139"/>
      <x:c r="D11986" s="139"/>
      <x:c r="E11986" s="139"/>
      <x:c r="F11986" s="139"/>
      <x:c r="G11986" s="139"/>
      <x:c r="H11986" s="139"/>
      <x:c r="I11986" s="266" t="n">
        <x:f>INT((ROW()-ROW($I$46))/((CARROT_CAP+1)*(MESCLUN_CAP+1)))</x:f>
        <x:v>18</x:v>
      </x:c>
      <x:c r="J11986" s="266" t="n">
        <x:f>MOD(INT((ROW()-ROW($I$46))/(MESCLUN_CAP+1)),CARROT_CAP+1)</x:f>
        <x:v>7</x:v>
      </x:c>
      <x:c r="K11986" s="266" t="n">
        <x:f>MOD(ROW()-ROW($I$46),MESCLUN_CAP+1)</x:f>
        <x:v>5</x:v>
      </x:c>
      <x:c r="L11986" s="266" t="n">
        <x:f>SUM(I11986:K11986)</x:f>
        <x:v>30</x:v>
      </x:c>
      <x:c r="M11986" s="267" t="n">
        <x:f>I11986*TOMATO_HOURS*WEEKS*(1+TOMATO_DIM)^I11986+J11986*CARROT_HOURS*WEEKS*(1+CARROT_DIM)^J11986+K11986*MESCLUN_HOURS*WEEKS*(1+MESCLUN_DIM)^K11986</x:f>
        <x:v>9496.108540693487</x:v>
      </x:c>
      <x:c r="N11986" s="267" t="n">
        <x:f>MAX(M11986-FARMER_HOURS,0)/TEMP_HOURS_PER_WORKER</x:f>
        <x:v>6.094519819926033</x:v>
      </x:c>
      <x:c r="O11986" s="268" t="n">
        <x:f>I11986*TOMATO_PRICE+J11986*CARROT_PRICE+K11986*MESCLUN_PRICE</x:f>
        <x:v>186558</x:v>
      </x:c>
      <x:c r="P11986" s="268" t="n">
        <x:f>I11986*TOMATO_FERTILIZER+J11986*CARROT_FERTILIZER+K11986*MESCLUN_FERTILIZER</x:f>
        <x:v>23320</x:v>
      </x:c>
      <x:c r="Q11986" s="268" t="n">
        <x:f>MIN(M11986,FARMER_HOURS)*FARMER_RATE+MAX(M11986-FARMER_HOURS,0)*TEMP_RATE</x:f>
        <x:v>177362.99549815082</x:v>
      </x:c>
      <x:c r="R11986" s="268" t="n">
        <x:f>O11986-P11986-Q11986-FIXED_COST</x:f>
        <x:v>-34124.99549815082</x:v>
      </x:c>
      <x:c r="S11986" s="139" t="str">
        <x:f>IF(AND(L11986&lt;=TOTAL_BED_CAP,N11986&lt;=TEMP_WORKER_CAP),"YES","NO")</x:f>
        <x:v>NO</x:v>
      </x:c>
      <x:c r="T11986" s="139" t="n">
        <x:f>IF(S11986="YES",R11986,-1E+99)</x:f>
        <x:v>-1e+99</x:v>
      </x:c>
    </x:row>
    <x:row r="11987">
      <x:c r="A11987" s="139"/>
      <x:c r="B11987" s="139"/>
      <x:c r="C11987" s="139"/>
      <x:c r="D11987" s="139"/>
      <x:c r="E11987" s="139"/>
      <x:c r="F11987" s="139"/>
      <x:c r="G11987" s="139"/>
      <x:c r="H11987" s="139"/>
      <x:c r="I11987" s="266" t="n">
        <x:f>INT((ROW()-ROW($I$46))/((CARROT_CAP+1)*(MESCLUN_CAP+1)))</x:f>
        <x:v>18</x:v>
      </x:c>
      <x:c r="J11987" s="266" t="n">
        <x:f>MOD(INT((ROW()-ROW($I$46))/(MESCLUN_CAP+1)),CARROT_CAP+1)</x:f>
        <x:v>7</x:v>
      </x:c>
      <x:c r="K11987" s="266" t="n">
        <x:f>MOD(ROW()-ROW($I$46),MESCLUN_CAP+1)</x:f>
        <x:v>6</x:v>
      </x:c>
      <x:c r="L11987" s="266" t="n">
        <x:f>SUM(I11987:K11987)</x:f>
        <x:v>31</x:v>
      </x:c>
      <x:c r="M11987" s="267" t="n">
        <x:f>I11987*TOMATO_HOURS*WEEKS*(1+TOMATO_DIM)^I11987+J11987*CARROT_HOURS*WEEKS*(1+CARROT_DIM)^J11987+K11987*MESCLUN_HOURS*WEEKS*(1+MESCLUN_DIM)^K11987</x:f>
        <x:v>9547.583514875121</x:v>
      </x:c>
      <x:c r="N11987" s="267" t="n">
        <x:f>MAX(M11987-FARMER_HOURS,0)/TEMP_HOURS_PER_WORKER</x:f>
        <x:v>6.13026632977439</x:v>
      </x:c>
      <x:c r="O11987" s="268" t="n">
        <x:f>I11987*TOMATO_PRICE+J11987*CARROT_PRICE+K11987*MESCLUN_PRICE</x:f>
        <x:v>189258</x:v>
      </x:c>
      <x:c r="P11987" s="268" t="n">
        <x:f>I11987*TOMATO_FERTILIZER+J11987*CARROT_FERTILIZER+K11987*MESCLUN_FERTILIZER</x:f>
        <x:v>24200</x:v>
      </x:c>
      <x:c r="Q11987" s="268" t="n">
        <x:f>MIN(M11987,FARMER_HOURS)*FARMER_RATE+MAX(M11987-FARMER_HOURS,0)*TEMP_RATE</x:f>
        <x:v>178256.65824435974</x:v>
      </x:c>
      <x:c r="R11987" s="268" t="n">
        <x:f>O11987-P11987-Q11987-FIXED_COST</x:f>
        <x:v>-33198.65824435974</x:v>
      </x:c>
      <x:c r="S11987" s="139" t="str">
        <x:f>IF(AND(L11987&lt;=TOTAL_BED_CAP,N11987&lt;=TEMP_WORKER_CAP),"YES","NO")</x:f>
        <x:v>NO</x:v>
      </x:c>
      <x:c r="T11987" s="139" t="n">
        <x:f>IF(S11987="YES",R11987,-1E+99)</x:f>
        <x:v>-1e+99</x:v>
      </x:c>
    </x:row>
    <x:row r="11988">
      <x:c r="A11988" s="139"/>
      <x:c r="B11988" s="139"/>
      <x:c r="C11988" s="139"/>
      <x:c r="D11988" s="139"/>
      <x:c r="E11988" s="139"/>
      <x:c r="F11988" s="139"/>
      <x:c r="G11988" s="139"/>
      <x:c r="H11988" s="139"/>
      <x:c r="I11988" s="266" t="n">
        <x:f>INT((ROW()-ROW($I$46))/((CARROT_CAP+1)*(MESCLUN_CAP+1)))</x:f>
        <x:v>18</x:v>
      </x:c>
      <x:c r="J11988" s="266" t="n">
        <x:f>MOD(INT((ROW()-ROW($I$46))/(MESCLUN_CAP+1)),CARROT_CAP+1)</x:f>
        <x:v>7</x:v>
      </x:c>
      <x:c r="K11988" s="266" t="n">
        <x:f>MOD(ROW()-ROW($I$46),MESCLUN_CAP+1)</x:f>
        <x:v>7</x:v>
      </x:c>
      <x:c r="L11988" s="266" t="n">
        <x:f>SUM(I11988:K11988)</x:f>
        <x:v>32</x:v>
      </x:c>
      <x:c r="M11988" s="267" t="n">
        <x:f>I11988*TOMATO_HOURS*WEEKS*(1+TOMATO_DIM)^I11988+J11988*CARROT_HOURS*WEEKS*(1+CARROT_DIM)^J11988+K11988*MESCLUN_HOURS*WEEKS*(1+MESCLUN_DIM)^K11988</x:f>
        <x:v>9600.307954273081</x:v>
      </x:c>
      <x:c r="N11988" s="267" t="n">
        <x:f>MAX(M11988-FARMER_HOURS,0)/TEMP_HOURS_PER_WORKER</x:f>
        <x:v>6.166880523800751</x:v>
      </x:c>
      <x:c r="O11988" s="268" t="n">
        <x:f>I11988*TOMATO_PRICE+J11988*CARROT_PRICE+K11988*MESCLUN_PRICE</x:f>
        <x:v>191958</x:v>
      </x:c>
      <x:c r="P11988" s="268" t="n">
        <x:f>I11988*TOMATO_FERTILIZER+J11988*CARROT_FERTILIZER+K11988*MESCLUN_FERTILIZER</x:f>
        <x:v>25080</x:v>
      </x:c>
      <x:c r="Q11988" s="268" t="n">
        <x:f>MIN(M11988,FARMER_HOURS)*FARMER_RATE+MAX(M11988-FARMER_HOURS,0)*TEMP_RATE</x:f>
        <x:v>179172.01309501877</x:v>
      </x:c>
      <x:c r="R11988" s="268" t="n">
        <x:f>O11988-P11988-Q11988-FIXED_COST</x:f>
        <x:v>-32294.013095018774</x:v>
      </x:c>
      <x:c r="S11988" s="139" t="str">
        <x:f>IF(AND(L11988&lt;=TOTAL_BED_CAP,N11988&lt;=TEMP_WORKER_CAP),"YES","NO")</x:f>
        <x:v>NO</x:v>
      </x:c>
      <x:c r="T11988" s="139" t="n">
        <x:f>IF(S11988="YES",R11988,-1E+99)</x:f>
        <x:v>-1e+99</x:v>
      </x:c>
    </x:row>
    <x:row r="11989">
      <x:c r="A11989" s="139"/>
      <x:c r="B11989" s="139"/>
      <x:c r="C11989" s="139"/>
      <x:c r="D11989" s="139"/>
      <x:c r="E11989" s="139"/>
      <x:c r="F11989" s="139"/>
      <x:c r="G11989" s="139"/>
      <x:c r="H11989" s="139"/>
      <x:c r="I11989" s="266" t="n">
        <x:f>INT((ROW()-ROW($I$46))/((CARROT_CAP+1)*(MESCLUN_CAP+1)))</x:f>
        <x:v>18</x:v>
      </x:c>
      <x:c r="J11989" s="266" t="n">
        <x:f>MOD(INT((ROW()-ROW($I$46))/(MESCLUN_CAP+1)),CARROT_CAP+1)</x:f>
        <x:v>7</x:v>
      </x:c>
      <x:c r="K11989" s="266" t="n">
        <x:f>MOD(ROW()-ROW($I$46),MESCLUN_CAP+1)</x:f>
        <x:v>8</x:v>
      </x:c>
      <x:c r="L11989" s="266" t="n">
        <x:f>SUM(I11989:K11989)</x:f>
        <x:v>33</x:v>
      </x:c>
      <x:c r="M11989" s="267" t="n">
        <x:f>I11989*TOMATO_HOURS*WEEKS*(1+TOMATO_DIM)^I11989+J11989*CARROT_HOURS*WEEKS*(1+CARROT_DIM)^J11989+K11989*MESCLUN_HOURS*WEEKS*(1+MESCLUN_DIM)^K11989</x:f>
        <x:v>9654.305052553062</x:v>
      </x:c>
      <x:c r="N11989" s="267" t="n">
        <x:f>MAX(M11989-FARMER_HOURS,0)/TEMP_HOURS_PER_WORKER</x:f>
        <x:v>6.2043785087174035</x:v>
      </x:c>
      <x:c r="O11989" s="268" t="n">
        <x:f>I11989*TOMATO_PRICE+J11989*CARROT_PRICE+K11989*MESCLUN_PRICE</x:f>
        <x:v>194658</x:v>
      </x:c>
      <x:c r="P11989" s="268" t="n">
        <x:f>I11989*TOMATO_FERTILIZER+J11989*CARROT_FERTILIZER+K11989*MESCLUN_FERTILIZER</x:f>
        <x:v>25960</x:v>
      </x:c>
      <x:c r="Q11989" s="268" t="n">
        <x:f>MIN(M11989,FARMER_HOURS)*FARMER_RATE+MAX(M11989-FARMER_HOURS,0)*TEMP_RATE</x:f>
        <x:v>180109.4627179351</x:v>
      </x:c>
      <x:c r="R11989" s="268" t="n">
        <x:f>O11989-P11989-Q11989-FIXED_COST</x:f>
        <x:v>-31411.462717935094</x:v>
      </x:c>
      <x:c r="S11989" s="139" t="str">
        <x:f>IF(AND(L11989&lt;=TOTAL_BED_CAP,N11989&lt;=TEMP_WORKER_CAP),"YES","NO")</x:f>
        <x:v>NO</x:v>
      </x:c>
      <x:c r="T11989" s="139" t="n">
        <x:f>IF(S11989="YES",R11989,-1E+99)</x:f>
        <x:v>-1e+99</x:v>
      </x:c>
    </x:row>
    <x:row r="11990">
      <x:c r="A11990" s="139"/>
      <x:c r="B11990" s="139"/>
      <x:c r="C11990" s="139"/>
      <x:c r="D11990" s="139"/>
      <x:c r="E11990" s="139"/>
      <x:c r="F11990" s="139"/>
      <x:c r="G11990" s="139"/>
      <x:c r="H11990" s="139"/>
      <x:c r="I11990" s="266" t="n">
        <x:f>INT((ROW()-ROW($I$46))/((CARROT_CAP+1)*(MESCLUN_CAP+1)))</x:f>
        <x:v>18</x:v>
      </x:c>
      <x:c r="J11990" s="266" t="n">
        <x:f>MOD(INT((ROW()-ROW($I$46))/(MESCLUN_CAP+1)),CARROT_CAP+1)</x:f>
        <x:v>7</x:v>
      </x:c>
      <x:c r="K11990" s="266" t="n">
        <x:f>MOD(ROW()-ROW($I$46),MESCLUN_CAP+1)</x:f>
        <x:v>9</x:v>
      </x:c>
      <x:c r="L11990" s="266" t="n">
        <x:f>SUM(I11990:K11990)</x:f>
        <x:v>34</x:v>
      </x:c>
      <x:c r="M11990" s="267" t="n">
        <x:f>I11990*TOMATO_HOURS*WEEKS*(1+TOMATO_DIM)^I11990+J11990*CARROT_HOURS*WEEKS*(1+CARROT_DIM)^J11990+K11990*MESCLUN_HOURS*WEEKS*(1+MESCLUN_DIM)^K11990</x:f>
        <x:v>9709.598387993456</x:v>
      </x:c>
      <x:c r="N11990" s="267" t="n">
        <x:f>MAX(M11990-FARMER_HOURS,0)/TEMP_HOURS_PER_WORKER</x:f>
        <x:v>6.242776658328789</x:v>
      </x:c>
      <x:c r="O11990" s="268" t="n">
        <x:f>I11990*TOMATO_PRICE+J11990*CARROT_PRICE+K11990*MESCLUN_PRICE</x:f>
        <x:v>197358</x:v>
      </x:c>
      <x:c r="P11990" s="268" t="n">
        <x:f>I11990*TOMATO_FERTILIZER+J11990*CARROT_FERTILIZER+K11990*MESCLUN_FERTILIZER</x:f>
        <x:v>26840</x:v>
      </x:c>
      <x:c r="Q11990" s="268" t="n">
        <x:f>MIN(M11990,FARMER_HOURS)*FARMER_RATE+MAX(M11990-FARMER_HOURS,0)*TEMP_RATE</x:f>
        <x:v>181069.41645821973</x:v>
      </x:c>
      <x:c r="R11990" s="268" t="n">
        <x:f>O11990-P11990-Q11990-FIXED_COST</x:f>
        <x:v>-30551.416458219726</x:v>
      </x:c>
      <x:c r="S11990" s="139" t="str">
        <x:f>IF(AND(L11990&lt;=TOTAL_BED_CAP,N11990&lt;=TEMP_WORKER_CAP),"YES","NO")</x:f>
        <x:v>NO</x:v>
      </x:c>
      <x:c r="T11990" s="139" t="n">
        <x:f>IF(S11990="YES",R11990,-1E+99)</x:f>
        <x:v>-1e+99</x:v>
      </x:c>
    </x:row>
    <x:row r="11991">
      <x:c r="A11991" s="139"/>
      <x:c r="B11991" s="139"/>
      <x:c r="C11991" s="139"/>
      <x:c r="D11991" s="139"/>
      <x:c r="E11991" s="139"/>
      <x:c r="F11991" s="139"/>
      <x:c r="G11991" s="139"/>
      <x:c r="H11991" s="139"/>
      <x:c r="I11991" s="266" t="n">
        <x:f>INT((ROW()-ROW($I$46))/((CARROT_CAP+1)*(MESCLUN_CAP+1)))</x:f>
        <x:v>18</x:v>
      </x:c>
      <x:c r="J11991" s="266" t="n">
        <x:f>MOD(INT((ROW()-ROW($I$46))/(MESCLUN_CAP+1)),CARROT_CAP+1)</x:f>
        <x:v>7</x:v>
      </x:c>
      <x:c r="K11991" s="266" t="n">
        <x:f>MOD(ROW()-ROW($I$46),MESCLUN_CAP+1)</x:f>
        <x:v>10</x:v>
      </x:c>
      <x:c r="L11991" s="266" t="n">
        <x:f>SUM(I11991:K11991)</x:f>
        <x:v>35</x:v>
      </x:c>
      <x:c r="M11991" s="267" t="n">
        <x:f>I11991*TOMATO_HOURS*WEEKS*(1+TOMATO_DIM)^I11991+J11991*CARROT_HOURS*WEEKS*(1+CARROT_DIM)^J11991+K11991*MESCLUN_HOURS*WEEKS*(1+MESCLUN_DIM)^K11991</x:f>
        <x:v>9766.211929476667</x:v>
      </x:c>
      <x:c r="N11991" s="267" t="n">
        <x:f>MAX(M11991-FARMER_HOURS,0)/TEMP_HOURS_PER_WORKER</x:f>
        <x:v>6.28209161769213</x:v>
      </x:c>
      <x:c r="O11991" s="268" t="n">
        <x:f>I11991*TOMATO_PRICE+J11991*CARROT_PRICE+K11991*MESCLUN_PRICE</x:f>
        <x:v>200058</x:v>
      </x:c>
      <x:c r="P11991" s="268" t="n">
        <x:f>I11991*TOMATO_FERTILIZER+J11991*CARROT_FERTILIZER+K11991*MESCLUN_FERTILIZER</x:f>
        <x:v>27720</x:v>
      </x:c>
      <x:c r="Q11991" s="268" t="n">
        <x:f>MIN(M11991,FARMER_HOURS)*FARMER_RATE+MAX(M11991-FARMER_HOURS,0)*TEMP_RATE</x:f>
        <x:v>182052.29044230326</x:v>
      </x:c>
      <x:c r="R11991" s="268" t="n">
        <x:f>O11991-P11991-Q11991-FIXED_COST</x:f>
        <x:v>-29714.29044230326</x:v>
      </x:c>
      <x:c r="S11991" s="139" t="str">
        <x:f>IF(AND(L11991&lt;=TOTAL_BED_CAP,N11991&lt;=TEMP_WORKER_CAP),"YES","NO")</x:f>
        <x:v>NO</x:v>
      </x:c>
      <x:c r="T11991" s="139" t="n">
        <x:f>IF(S11991="YES",R11991,-1E+99)</x:f>
        <x:v>-1e+99</x:v>
      </x:c>
    </x:row>
    <x:row r="11992">
      <x:c r="A11992" s="139"/>
      <x:c r="B11992" s="139"/>
      <x:c r="C11992" s="139"/>
      <x:c r="D11992" s="139"/>
      <x:c r="E11992" s="139"/>
      <x:c r="F11992" s="139"/>
      <x:c r="G11992" s="139"/>
      <x:c r="H11992" s="139"/>
      <x:c r="I11992" s="266" t="n">
        <x:f>INT((ROW()-ROW($I$46))/((CARROT_CAP+1)*(MESCLUN_CAP+1)))</x:f>
        <x:v>18</x:v>
      </x:c>
      <x:c r="J11992" s="266" t="n">
        <x:f>MOD(INT((ROW()-ROW($I$46))/(MESCLUN_CAP+1)),CARROT_CAP+1)</x:f>
        <x:v>7</x:v>
      </x:c>
      <x:c r="K11992" s="266" t="n">
        <x:f>MOD(ROW()-ROW($I$46),MESCLUN_CAP+1)</x:f>
        <x:v>11</x:v>
      </x:c>
      <x:c r="L11992" s="266" t="n">
        <x:f>SUM(I11992:K11992)</x:f>
        <x:v>36</x:v>
      </x:c>
      <x:c r="M11992" s="267" t="n">
        <x:f>I11992*TOMATO_HOURS*WEEKS*(1+TOMATO_DIM)^I11992+J11992*CARROT_HOURS*WEEKS*(1+CARROT_DIM)^J11992+K11992*MESCLUN_HOURS*WEEKS*(1+MESCLUN_DIM)^K11992</x:f>
        <x:v>9824.170042570107</x:v>
      </x:c>
      <x:c r="N11992" s="267" t="n">
        <x:f>MAX(M11992-FARMER_HOURS,0)/TEMP_HOURS_PER_WORKER</x:f>
        <x:v>6.322340307340353</x:v>
      </x:c>
      <x:c r="O11992" s="268" t="n">
        <x:f>I11992*TOMATO_PRICE+J11992*CARROT_PRICE+K11992*MESCLUN_PRICE</x:f>
        <x:v>202758</x:v>
      </x:c>
      <x:c r="P11992" s="268" t="n">
        <x:f>I11992*TOMATO_FERTILIZER+J11992*CARROT_FERTILIZER+K11992*MESCLUN_FERTILIZER</x:f>
        <x:v>28600</x:v>
      </x:c>
      <x:c r="Q11992" s="268" t="n">
        <x:f>MIN(M11992,FARMER_HOURS)*FARMER_RATE+MAX(M11992-FARMER_HOURS,0)*TEMP_RATE</x:f>
        <x:v>183058.5076835088</x:v>
      </x:c>
      <x:c r="R11992" s="268" t="n">
        <x:f>O11992-P11992-Q11992-FIXED_COST</x:f>
        <x:v>-28900.507683508797</x:v>
      </x:c>
      <x:c r="S11992" s="139" t="str">
        <x:f>IF(AND(L11992&lt;=TOTAL_BED_CAP,N11992&lt;=TEMP_WORKER_CAP),"YES","NO")</x:f>
        <x:v>NO</x:v>
      </x:c>
      <x:c r="T11992" s="139" t="n">
        <x:f>IF(S11992="YES",R11992,-1E+99)</x:f>
        <x:v>-1e+99</x:v>
      </x:c>
    </x:row>
    <x:row r="11993">
      <x:c r="A11993" s="139"/>
      <x:c r="B11993" s="139"/>
      <x:c r="C11993" s="139"/>
      <x:c r="D11993" s="139"/>
      <x:c r="E11993" s="139"/>
      <x:c r="F11993" s="139"/>
      <x:c r="G11993" s="139"/>
      <x:c r="H11993" s="139"/>
      <x:c r="I11993" s="266" t="n">
        <x:f>INT((ROW()-ROW($I$46))/((CARROT_CAP+1)*(MESCLUN_CAP+1)))</x:f>
        <x:v>18</x:v>
      </x:c>
      <x:c r="J11993" s="266" t="n">
        <x:f>MOD(INT((ROW()-ROW($I$46))/(MESCLUN_CAP+1)),CARROT_CAP+1)</x:f>
        <x:v>7</x:v>
      </x:c>
      <x:c r="K11993" s="266" t="n">
        <x:f>MOD(ROW()-ROW($I$46),MESCLUN_CAP+1)</x:f>
        <x:v>12</x:v>
      </x:c>
      <x:c r="L11993" s="266" t="n">
        <x:f>SUM(I11993:K11993)</x:f>
        <x:v>37</x:v>
      </x:c>
      <x:c r="M11993" s="267" t="n">
        <x:f>I11993*TOMATO_HOURS*WEEKS*(1+TOMATO_DIM)^I11993+J11993*CARROT_HOURS*WEEKS*(1+CARROT_DIM)^J11993+K11993*MESCLUN_HOURS*WEEKS*(1+MESCLUN_DIM)^K11993</x:f>
        <x:v>9883.497495698171</x:v>
      </x:c>
      <x:c r="N11993" s="267" t="n">
        <x:f>MAX(M11993-FARMER_HOURS,0)/TEMP_HOURS_PER_WORKER</x:f>
        <x:v>6.3635399275681745</x:v>
      </x:c>
      <x:c r="O11993" s="268" t="n">
        <x:f>I11993*TOMATO_PRICE+J11993*CARROT_PRICE+K11993*MESCLUN_PRICE</x:f>
        <x:v>205458</x:v>
      </x:c>
      <x:c r="P11993" s="268" t="n">
        <x:f>I11993*TOMATO_FERTILIZER+J11993*CARROT_FERTILIZER+K11993*MESCLUN_FERTILIZER</x:f>
        <x:v>29480</x:v>
      </x:c>
      <x:c r="Q11993" s="268" t="n">
        <x:f>MIN(M11993,FARMER_HOURS)*FARMER_RATE+MAX(M11993-FARMER_HOURS,0)*TEMP_RATE</x:f>
        <x:v>184088.49818920437</x:v>
      </x:c>
      <x:c r="R11993" s="268" t="n">
        <x:f>O11993-P11993-Q11993-FIXED_COST</x:f>
        <x:v>-28110.498189204372</x:v>
      </x:c>
      <x:c r="S11993" s="139" t="str">
        <x:f>IF(AND(L11993&lt;=TOTAL_BED_CAP,N11993&lt;=TEMP_WORKER_CAP),"YES","NO")</x:f>
        <x:v>NO</x:v>
      </x:c>
      <x:c r="T11993" s="139" t="n">
        <x:f>IF(S11993="YES",R11993,-1E+99)</x:f>
        <x:v>-1e+99</x:v>
      </x:c>
    </x:row>
    <x:row r="11994">
      <x:c r="A11994" s="139"/>
      <x:c r="B11994" s="139"/>
      <x:c r="C11994" s="139"/>
      <x:c r="D11994" s="139"/>
      <x:c r="E11994" s="139"/>
      <x:c r="F11994" s="139"/>
      <x:c r="G11994" s="139"/>
      <x:c r="H11994" s="139"/>
      <x:c r="I11994" s="266" t="n">
        <x:f>INT((ROW()-ROW($I$46))/((CARROT_CAP+1)*(MESCLUN_CAP+1)))</x:f>
        <x:v>18</x:v>
      </x:c>
      <x:c r="J11994" s="266" t="n">
        <x:f>MOD(INT((ROW()-ROW($I$46))/(MESCLUN_CAP+1)),CARROT_CAP+1)</x:f>
        <x:v>7</x:v>
      </x:c>
      <x:c r="K11994" s="266" t="n">
        <x:f>MOD(ROW()-ROW($I$46),MESCLUN_CAP+1)</x:f>
        <x:v>13</x:v>
      </x:c>
      <x:c r="L11994" s="266" t="n">
        <x:f>SUM(I11994:K11994)</x:f>
        <x:v>38</x:v>
      </x:c>
      <x:c r="M11994" s="267" t="n">
        <x:f>I11994*TOMATO_HOURS*WEEKS*(1+TOMATO_DIM)^I11994+J11994*CARROT_HOURS*WEEKS*(1+CARROT_DIM)^J11994+K11994*MESCLUN_HOURS*WEEKS*(1+MESCLUN_DIM)^K11994</x:f>
        <x:v>9944.219466406556</x:v>
      </x:c>
      <x:c r="N11994" s="267" t="n">
        <x:f>MAX(M11994-FARMER_HOURS,0)/TEMP_HOURS_PER_WORKER</x:f>
        <x:v>6.40570796278233</x:v>
      </x:c>
      <x:c r="O11994" s="268" t="n">
        <x:f>I11994*TOMATO_PRICE+J11994*CARROT_PRICE+K11994*MESCLUN_PRICE</x:f>
        <x:v>208158</x:v>
      </x:c>
      <x:c r="P11994" s="268" t="n">
        <x:f>I11994*TOMATO_FERTILIZER+J11994*CARROT_FERTILIZER+K11994*MESCLUN_FERTILIZER</x:f>
        <x:v>30360</x:v>
      </x:c>
      <x:c r="Q11994" s="268" t="n">
        <x:f>MIN(M11994,FARMER_HOURS)*FARMER_RATE+MAX(M11994-FARMER_HOURS,0)*TEMP_RATE</x:f>
        <x:v>185142.69906955826</x:v>
      </x:c>
      <x:c r="R11994" s="268" t="n">
        <x:f>O11994-P11994-Q11994-FIXED_COST</x:f>
        <x:v>-27344.699069558264</x:v>
      </x:c>
      <x:c r="S11994" s="139" t="str">
        <x:f>IF(AND(L11994&lt;=TOTAL_BED_CAP,N11994&lt;=TEMP_WORKER_CAP),"YES","NO")</x:f>
        <x:v>NO</x:v>
      </x:c>
      <x:c r="T11994" s="139" t="n">
        <x:f>IF(S11994="YES",R11994,-1E+99)</x:f>
        <x:v>-1e+99</x:v>
      </x:c>
    </x:row>
    <x:row r="11995">
      <x:c r="A11995" s="139"/>
      <x:c r="B11995" s="139"/>
      <x:c r="C11995" s="139"/>
      <x:c r="D11995" s="139"/>
      <x:c r="E11995" s="139"/>
      <x:c r="F11995" s="139"/>
      <x:c r="G11995" s="139"/>
      <x:c r="H11995" s="139"/>
      <x:c r="I11995" s="266" t="n">
        <x:f>INT((ROW()-ROW($I$46))/((CARROT_CAP+1)*(MESCLUN_CAP+1)))</x:f>
        <x:v>18</x:v>
      </x:c>
      <x:c r="J11995" s="266" t="n">
        <x:f>MOD(INT((ROW()-ROW($I$46))/(MESCLUN_CAP+1)),CARROT_CAP+1)</x:f>
        <x:v>7</x:v>
      </x:c>
      <x:c r="K11995" s="266" t="n">
        <x:f>MOD(ROW()-ROW($I$46),MESCLUN_CAP+1)</x:f>
        <x:v>14</x:v>
      </x:c>
      <x:c r="L11995" s="266" t="n">
        <x:f>SUM(I11995:K11995)</x:f>
        <x:v>39</x:v>
      </x:c>
      <x:c r="M11995" s="267" t="n">
        <x:f>I11995*TOMATO_HOURS*WEEKS*(1+TOMATO_DIM)^I11995+J11995*CARROT_HOURS*WEEKS*(1+CARROT_DIM)^J11995+K11995*MESCLUN_HOURS*WEEKS*(1+MESCLUN_DIM)^K11995</x:f>
        <x:v>10006.361547720217</x:v>
      </x:c>
      <x:c r="N11995" s="267" t="n">
        <x:f>MAX(M11995-FARMER_HOURS,0)/TEMP_HOURS_PER_WORKER</x:f>
        <x:v>6.448862185916817</x:v>
      </x:c>
      <x:c r="O11995" s="268" t="n">
        <x:f>I11995*TOMATO_PRICE+J11995*CARROT_PRICE+K11995*MESCLUN_PRICE</x:f>
        <x:v>210858</x:v>
      </x:c>
      <x:c r="P11995" s="268" t="n">
        <x:f>I11995*TOMATO_FERTILIZER+J11995*CARROT_FERTILIZER+K11995*MESCLUN_FERTILIZER</x:f>
        <x:v>31240</x:v>
      </x:c>
      <x:c r="Q11995" s="268" t="n">
        <x:f>MIN(M11995,FARMER_HOURS)*FARMER_RATE+MAX(M11995-FARMER_HOURS,0)*TEMP_RATE</x:f>
        <x:v>186221.55464792042</x:v>
      </x:c>
      <x:c r="R11995" s="268" t="n">
        <x:f>O11995-P11995-Q11995-FIXED_COST</x:f>
        <x:v>-26603.55464792042</x:v>
      </x:c>
      <x:c r="S11995" s="139" t="str">
        <x:f>IF(AND(L11995&lt;=TOTAL_BED_CAP,N11995&lt;=TEMP_WORKER_CAP),"YES","NO")</x:f>
        <x:v>NO</x:v>
      </x:c>
      <x:c r="T11995" s="139" t="n">
        <x:f>IF(S11995="YES",R11995,-1E+99)</x:f>
        <x:v>-1e+99</x:v>
      </x:c>
    </x:row>
    <x:row r="11996">
      <x:c r="A11996" s="139"/>
      <x:c r="B11996" s="139"/>
      <x:c r="C11996" s="139"/>
      <x:c r="D11996" s="139"/>
      <x:c r="E11996" s="139"/>
      <x:c r="F11996" s="139"/>
      <x:c r="G11996" s="139"/>
      <x:c r="H11996" s="139"/>
      <x:c r="I11996" s="266" t="n">
        <x:f>INT((ROW()-ROW($I$46))/((CARROT_CAP+1)*(MESCLUN_CAP+1)))</x:f>
        <x:v>18</x:v>
      </x:c>
      <x:c r="J11996" s="266" t="n">
        <x:f>MOD(INT((ROW()-ROW($I$46))/(MESCLUN_CAP+1)),CARROT_CAP+1)</x:f>
        <x:v>7</x:v>
      </x:c>
      <x:c r="K11996" s="266" t="n">
        <x:f>MOD(ROW()-ROW($I$46),MESCLUN_CAP+1)</x:f>
        <x:v>15</x:v>
      </x:c>
      <x:c r="L11996" s="266" t="n">
        <x:f>SUM(I11996:K11996)</x:f>
        <x:v>40</x:v>
      </x:c>
      <x:c r="M11996" s="267" t="n">
        <x:f>I11996*TOMATO_HOURS*WEEKS*(1+TOMATO_DIM)^I11996+J11996*CARROT_HOURS*WEEKS*(1+CARROT_DIM)^J11996+K11996*MESCLUN_HOURS*WEEKS*(1+MESCLUN_DIM)^K11996</x:f>
        <x:v>10069.949754596364</x:v>
      </x:c>
      <x:c r="N11996" s="267" t="n">
        <x:f>MAX(M11996-FARMER_HOURS,0)/TEMP_HOURS_PER_WORKER</x:f>
        <x:v>6.493020662914142</x:v>
      </x:c>
      <x:c r="O11996" s="268" t="n">
        <x:f>I11996*TOMATO_PRICE+J11996*CARROT_PRICE+K11996*MESCLUN_PRICE</x:f>
        <x:v>213558</x:v>
      </x:c>
      <x:c r="P11996" s="268" t="n">
        <x:f>I11996*TOMATO_FERTILIZER+J11996*CARROT_FERTILIZER+K11996*MESCLUN_FERTILIZER</x:f>
        <x:v>32120</x:v>
      </x:c>
      <x:c r="Q11996" s="268" t="n">
        <x:f>MIN(M11996,FARMER_HOURS)*FARMER_RATE+MAX(M11996-FARMER_HOURS,0)*TEMP_RATE</x:f>
        <x:v>187325.51657285355</x:v>
      </x:c>
      <x:c r="R11996" s="268" t="n">
        <x:f>O11996-P11996-Q11996-FIXED_COST</x:f>
        <x:v>-25887.51657285355</x:v>
      </x:c>
      <x:c r="S11996" s="139" t="str">
        <x:f>IF(AND(L11996&lt;=TOTAL_BED_CAP,N11996&lt;=TEMP_WORKER_CAP),"YES","NO")</x:f>
        <x:v>NO</x:v>
      </x:c>
      <x:c r="T11996" s="139" t="n">
        <x:f>IF(S11996="YES",R11996,-1E+99)</x:f>
        <x:v>-1e+99</x:v>
      </x:c>
    </x:row>
    <x:row r="11997">
      <x:c r="A11997" s="139"/>
      <x:c r="B11997" s="139"/>
      <x:c r="C11997" s="139"/>
      <x:c r="D11997" s="139"/>
      <x:c r="E11997" s="139"/>
      <x:c r="F11997" s="139"/>
      <x:c r="G11997" s="139"/>
      <x:c r="H11997" s="139"/>
      <x:c r="I11997" s="266" t="n">
        <x:f>INT((ROW()-ROW($I$46))/((CARROT_CAP+1)*(MESCLUN_CAP+1)))</x:f>
        <x:v>18</x:v>
      </x:c>
      <x:c r="J11997" s="266" t="n">
        <x:f>MOD(INT((ROW()-ROW($I$46))/(MESCLUN_CAP+1)),CARROT_CAP+1)</x:f>
        <x:v>7</x:v>
      </x:c>
      <x:c r="K11997" s="266" t="n">
        <x:f>MOD(ROW()-ROW($I$46),MESCLUN_CAP+1)</x:f>
        <x:v>16</x:v>
      </x:c>
      <x:c r="L11997" s="266" t="n">
        <x:f>SUM(I11997:K11997)</x:f>
        <x:v>41</x:v>
      </x:c>
      <x:c r="M11997" s="267" t="n">
        <x:f>I11997*TOMATO_HOURS*WEEKS*(1+TOMATO_DIM)^I11997+J11997*CARROT_HOURS*WEEKS*(1+CARROT_DIM)^J11997+K11997*MESCLUN_HOURS*WEEKS*(1+MESCLUN_DIM)^K11997</x:f>
        <x:v>10135.010530473852</x:v>
      </x:c>
      <x:c r="N11997" s="267" t="n">
        <x:f>MAX(M11997-FARMER_HOURS,0)/TEMP_HOURS_PER_WORKER</x:f>
        <x:v>6.538201757273508</x:v>
      </x:c>
      <x:c r="O11997" s="268" t="n">
        <x:f>I11997*TOMATO_PRICE+J11997*CARROT_PRICE+K11997*MESCLUN_PRICE</x:f>
        <x:v>216258</x:v>
      </x:c>
      <x:c r="P11997" s="268" t="n">
        <x:f>I11997*TOMATO_FERTILIZER+J11997*CARROT_FERTILIZER+K11997*MESCLUN_FERTILIZER</x:f>
        <x:v>33000</x:v>
      </x:c>
      <x:c r="Q11997" s="268" t="n">
        <x:f>MIN(M11997,FARMER_HOURS)*FARMER_RATE+MAX(M11997-FARMER_HOURS,0)*TEMP_RATE</x:f>
        <x:v>188455.0439318377</x:v>
      </x:c>
      <x:c r="R11997" s="268" t="n">
        <x:f>O11997-P11997-Q11997-FIXED_COST</x:f>
        <x:v>-25197.04393183769</x:v>
      </x:c>
      <x:c r="S11997" s="139" t="str">
        <x:f>IF(AND(L11997&lt;=TOTAL_BED_CAP,N11997&lt;=TEMP_WORKER_CAP),"YES","NO")</x:f>
        <x:v>NO</x:v>
      </x:c>
      <x:c r="T11997" s="139" t="n">
        <x:f>IF(S11997="YES",R11997,-1E+99)</x:f>
        <x:v>-1e+99</x:v>
      </x:c>
    </x:row>
    <x:row r="11998">
      <x:c r="A11998" s="139"/>
      <x:c r="B11998" s="139"/>
      <x:c r="C11998" s="139"/>
      <x:c r="D11998" s="139"/>
      <x:c r="E11998" s="139"/>
      <x:c r="F11998" s="139"/>
      <x:c r="G11998" s="139"/>
      <x:c r="H11998" s="139"/>
      <x:c r="I11998" s="266" t="n">
        <x:f>INT((ROW()-ROW($I$46))/((CARROT_CAP+1)*(MESCLUN_CAP+1)))</x:f>
        <x:v>18</x:v>
      </x:c>
      <x:c r="J11998" s="266" t="n">
        <x:f>MOD(INT((ROW()-ROW($I$46))/(MESCLUN_CAP+1)),CARROT_CAP+1)</x:f>
        <x:v>7</x:v>
      </x:c>
      <x:c r="K11998" s="266" t="n">
        <x:f>MOD(ROW()-ROW($I$46),MESCLUN_CAP+1)</x:f>
        <x:v>17</x:v>
      </x:c>
      <x:c r="L11998" s="266" t="n">
        <x:f>SUM(I11998:K11998)</x:f>
        <x:v>42</x:v>
      </x:c>
      <x:c r="M11998" s="267" t="n">
        <x:f>I11998*TOMATO_HOURS*WEEKS*(1+TOMATO_DIM)^I11998+J11998*CARROT_HOURS*WEEKS*(1+CARROT_DIM)^J11998+K11998*MESCLUN_HOURS*WEEKS*(1+MESCLUN_DIM)^K11998</x:f>
        <x:v>10201.570753920392</x:v>
      </x:c>
      <x:c r="N11998" s="267" t="n">
        <x:f>MAX(M11998-FARMER_HOURS,0)/TEMP_HOURS_PER_WORKER</x:f>
        <x:v>6.584424134666939</x:v>
      </x:c>
      <x:c r="O11998" s="268" t="n">
        <x:f>I11998*TOMATO_PRICE+J11998*CARROT_PRICE+K11998*MESCLUN_PRICE</x:f>
        <x:v>218958</x:v>
      </x:c>
      <x:c r="P11998" s="268" t="n">
        <x:f>I11998*TOMATO_FERTILIZER+J11998*CARROT_FERTILIZER+K11998*MESCLUN_FERTILIZER</x:f>
        <x:v>33880</x:v>
      </x:c>
      <x:c r="Q11998" s="268" t="n">
        <x:f>MIN(M11998,FARMER_HOURS)*FARMER_RATE+MAX(M11998-FARMER_HOURS,0)*TEMP_RATE</x:f>
        <x:v>189610.60336667346</x:v>
      </x:c>
      <x:c r="R11998" s="268" t="n">
        <x:f>O11998-P11998-Q11998-FIXED_COST</x:f>
        <x:v>-24532.60336667346</x:v>
      </x:c>
      <x:c r="S11998" s="139" t="str">
        <x:f>IF(AND(L11998&lt;=TOTAL_BED_CAP,N11998&lt;=TEMP_WORKER_CAP),"YES","NO")</x:f>
        <x:v>NO</x:v>
      </x:c>
      <x:c r="T11998" s="139" t="n">
        <x:f>IF(S11998="YES",R11998,-1E+99)</x:f>
        <x:v>-1e+99</x:v>
      </x:c>
    </x:row>
    <x:row r="11999">
      <x:c r="A11999" s="139"/>
      <x:c r="B11999" s="139"/>
      <x:c r="C11999" s="139"/>
      <x:c r="D11999" s="139"/>
      <x:c r="E11999" s="139"/>
      <x:c r="F11999" s="139"/>
      <x:c r="G11999" s="139"/>
      <x:c r="H11999" s="139"/>
      <x:c r="I11999" s="266" t="n">
        <x:f>INT((ROW()-ROW($I$46))/((CARROT_CAP+1)*(MESCLUN_CAP+1)))</x:f>
        <x:v>18</x:v>
      </x:c>
      <x:c r="J11999" s="266" t="n">
        <x:f>MOD(INT((ROW()-ROW($I$46))/(MESCLUN_CAP+1)),CARROT_CAP+1)</x:f>
        <x:v>7</x:v>
      </x:c>
      <x:c r="K11999" s="266" t="n">
        <x:f>MOD(ROW()-ROW($I$46),MESCLUN_CAP+1)</x:f>
        <x:v>18</x:v>
      </x:c>
      <x:c r="L11999" s="266" t="n">
        <x:f>SUM(I11999:K11999)</x:f>
        <x:v>43</x:v>
      </x:c>
      <x:c r="M11999" s="267" t="n">
        <x:f>I11999*TOMATO_HOURS*WEEKS*(1+TOMATO_DIM)^I11999+J11999*CARROT_HOURS*WEEKS*(1+CARROT_DIM)^J11999+K11999*MESCLUN_HOURS*WEEKS*(1+MESCLUN_DIM)^K11999</x:f>
        <x:v>10269.65774537898</x:v>
      </x:c>
      <x:c r="N11999" s="267" t="n">
        <x:f>MAX(M11999-FARMER_HOURS,0)/TEMP_HOURS_PER_WORKER</x:f>
        <x:v>6.631706767624292</x:v>
      </x:c>
      <x:c r="O11999" s="268" t="n">
        <x:f>I11999*TOMATO_PRICE+J11999*CARROT_PRICE+K11999*MESCLUN_PRICE</x:f>
        <x:v>221658</x:v>
      </x:c>
      <x:c r="P11999" s="268" t="n">
        <x:f>I11999*TOMATO_FERTILIZER+J11999*CARROT_FERTILIZER+K11999*MESCLUN_FERTILIZER</x:f>
        <x:v>34760</x:v>
      </x:c>
      <x:c r="Q11999" s="268" t="n">
        <x:f>MIN(M11999,FARMER_HOURS)*FARMER_RATE+MAX(M11999-FARMER_HOURS,0)*TEMP_RATE</x:f>
        <x:v>190792.66919060727</x:v>
      </x:c>
      <x:c r="R11999" s="268" t="n">
        <x:f>O11999-P11999-Q11999-FIXED_COST</x:f>
        <x:v>-23894.669190607267</x:v>
      </x:c>
      <x:c r="S11999" s="139" t="str">
        <x:f>IF(AND(L11999&lt;=TOTAL_BED_CAP,N11999&lt;=TEMP_WORKER_CAP),"YES","NO")</x:f>
        <x:v>NO</x:v>
      </x:c>
      <x:c r="T11999" s="139" t="n">
        <x:f>IF(S11999="YES",R11999,-1E+99)</x:f>
        <x:v>-1e+99</x:v>
      </x:c>
    </x:row>
    <x:row r="12000">
      <x:c r="A12000" s="139"/>
      <x:c r="B12000" s="139"/>
      <x:c r="C12000" s="139"/>
      <x:c r="D12000" s="139"/>
      <x:c r="E12000" s="139"/>
      <x:c r="F12000" s="139"/>
      <x:c r="G12000" s="139"/>
      <x:c r="H12000" s="139"/>
      <x:c r="I12000" s="266" t="n">
        <x:f>INT((ROW()-ROW($I$46))/((CARROT_CAP+1)*(MESCLUN_CAP+1)))</x:f>
        <x:v>18</x:v>
      </x:c>
      <x:c r="J12000" s="266" t="n">
        <x:f>MOD(INT((ROW()-ROW($I$46))/(MESCLUN_CAP+1)),CARROT_CAP+1)</x:f>
        <x:v>7</x:v>
      </x:c>
      <x:c r="K12000" s="266" t="n">
        <x:f>MOD(ROW()-ROW($I$46),MESCLUN_CAP+1)</x:f>
        <x:v>19</x:v>
      </x:c>
      <x:c r="L12000" s="266" t="n">
        <x:f>SUM(I12000:K12000)</x:f>
        <x:v>44</x:v>
      </x:c>
      <x:c r="M12000" s="267" t="n">
        <x:f>I12000*TOMATO_HOURS*WEEKS*(1+TOMATO_DIM)^I12000+J12000*CARROT_HOURS*WEEKS*(1+CARROT_DIM)^J12000+K12000*MESCLUN_HOURS*WEEKS*(1+MESCLUN_DIM)^K12000</x:f>
        <x:v>10339.299274015002</x:v>
      </x:c>
      <x:c r="N12000" s="267" t="n">
        <x:f>MAX(M12000-FARMER_HOURS,0)/TEMP_HOURS_PER_WORKER</x:f>
        <x:v>6.680068940288196</x:v>
      </x:c>
      <x:c r="O12000" s="268" t="n">
        <x:f>I12000*TOMATO_PRICE+J12000*CARROT_PRICE+K12000*MESCLUN_PRICE</x:f>
        <x:v>224358</x:v>
      </x:c>
      <x:c r="P12000" s="268" t="n">
        <x:f>I12000*TOMATO_FERTILIZER+J12000*CARROT_FERTILIZER+K12000*MESCLUN_FERTILIZER</x:f>
        <x:v>35640</x:v>
      </x:c>
      <x:c r="Q12000" s="268" t="n">
        <x:f>MIN(M12000,FARMER_HOURS)*FARMER_RATE+MAX(M12000-FARMER_HOURS,0)*TEMP_RATE</x:f>
        <x:v>192001.7235072049</x:v>
      </x:c>
      <x:c r="R12000" s="268" t="n">
        <x:f>O12000-P12000-Q12000-FIXED_COST</x:f>
        <x:v>-23283.723507204908</x:v>
      </x:c>
      <x:c r="S12000" s="139" t="str">
        <x:f>IF(AND(L12000&lt;=TOTAL_BED_CAP,N12000&lt;=TEMP_WORKER_CAP),"YES","NO")</x:f>
        <x:v>NO</x:v>
      </x:c>
      <x:c r="T12000" s="139" t="n">
        <x:f>IF(S12000="YES",R12000,-1E+99)</x:f>
        <x:v>-1e+99</x:v>
      </x:c>
    </x:row>
    <x:row r="12001">
      <x:c r="A12001" s="139"/>
      <x:c r="B12001" s="139"/>
      <x:c r="C12001" s="139"/>
      <x:c r="D12001" s="139"/>
      <x:c r="E12001" s="139"/>
      <x:c r="F12001" s="139"/>
      <x:c r="G12001" s="139"/>
      <x:c r="H12001" s="139"/>
      <x:c r="I12001" s="266" t="n">
        <x:f>INT((ROW()-ROW($I$46))/((CARROT_CAP+1)*(MESCLUN_CAP+1)))</x:f>
        <x:v>18</x:v>
      </x:c>
      <x:c r="J12001" s="266" t="n">
        <x:f>MOD(INT((ROW()-ROW($I$46))/(MESCLUN_CAP+1)),CARROT_CAP+1)</x:f>
        <x:v>7</x:v>
      </x:c>
      <x:c r="K12001" s="266" t="n">
        <x:f>MOD(ROW()-ROW($I$46),MESCLUN_CAP+1)</x:f>
        <x:v>20</x:v>
      </x:c>
      <x:c r="L12001" s="266" t="n">
        <x:f>SUM(I12001:K12001)</x:f>
        <x:v>45</x:v>
      </x:c>
      <x:c r="M12001" s="267" t="n">
        <x:f>I12001*TOMATO_HOURS*WEEKS*(1+TOMATO_DIM)^I12001+J12001*CARROT_HOURS*WEEKS*(1+CARROT_DIM)^J12001+K12001*MESCLUN_HOURS*WEEKS*(1+MESCLUN_DIM)^K12001</x:f>
        <x:v>10410.523564665478</x:v>
      </x:c>
      <x:c r="N12001" s="267" t="n">
        <x:f>MAX(M12001-FARMER_HOURS,0)/TEMP_HOURS_PER_WORKER</x:f>
        <x:v>6.729530253239916</x:v>
      </x:c>
      <x:c r="O12001" s="268" t="n">
        <x:f>I12001*TOMATO_PRICE+J12001*CARROT_PRICE+K12001*MESCLUN_PRICE</x:f>
        <x:v>227058</x:v>
      </x:c>
      <x:c r="P12001" s="268" t="n">
        <x:f>I12001*TOMATO_FERTILIZER+J12001*CARROT_FERTILIZER+K12001*MESCLUN_FERTILIZER</x:f>
        <x:v>36520</x:v>
      </x:c>
      <x:c r="Q12001" s="268" t="n">
        <x:f>MIN(M12001,FARMER_HOURS)*FARMER_RATE+MAX(M12001-FARMER_HOURS,0)*TEMP_RATE</x:f>
        <x:v>193238.2563309979</x:v>
      </x:c>
      <x:c r="R12001" s="268" t="n">
        <x:f>O12001-P12001-Q12001-FIXED_COST</x:f>
        <x:v>-22700.256330997887</x:v>
      </x:c>
      <x:c r="S12001" s="139" t="str">
        <x:f>IF(AND(L12001&lt;=TOTAL_BED_CAP,N12001&lt;=TEMP_WORKER_CAP),"YES","NO")</x:f>
        <x:v>NO</x:v>
      </x:c>
      <x:c r="T12001" s="139" t="n">
        <x:f>IF(S12001="YES",R12001,-1E+99)</x:f>
        <x:v>-1e+99</x:v>
      </x:c>
    </x:row>
    <x:row r="12002">
      <x:c r="A12002" s="139"/>
      <x:c r="B12002" s="139"/>
      <x:c r="C12002" s="139"/>
      <x:c r="D12002" s="139"/>
      <x:c r="E12002" s="139"/>
      <x:c r="F12002" s="139"/>
      <x:c r="G12002" s="139"/>
      <x:c r="H12002" s="139"/>
      <x:c r="I12002" s="266" t="n">
        <x:f>INT((ROW()-ROW($I$46))/((CARROT_CAP+1)*(MESCLUN_CAP+1)))</x:f>
        <x:v>18</x:v>
      </x:c>
      <x:c r="J12002" s="266" t="n">
        <x:f>MOD(INT((ROW()-ROW($I$46))/(MESCLUN_CAP+1)),CARROT_CAP+1)</x:f>
        <x:v>7</x:v>
      </x:c>
      <x:c r="K12002" s="266" t="n">
        <x:f>MOD(ROW()-ROW($I$46),MESCLUN_CAP+1)</x:f>
        <x:v>21</x:v>
      </x:c>
      <x:c r="L12002" s="266" t="n">
        <x:f>SUM(I12002:K12002)</x:f>
        <x:v>46</x:v>
      </x:c>
      <x:c r="M12002" s="267" t="n">
        <x:f>I12002*TOMATO_HOURS*WEEKS*(1+TOMATO_DIM)^I12002+J12002*CARROT_HOURS*WEEKS*(1+CARROT_DIM)^J12002+K12002*MESCLUN_HOURS*WEEKS*(1+MESCLUN_DIM)^K12002</x:f>
        <x:v>10483.359304891923</x:v>
      </x:c>
      <x:c r="N12002" s="267" t="n">
        <x:f>MAX(M12002-FARMER_HOURS,0)/TEMP_HOURS_PER_WORKER</x:f>
        <x:v>6.780110628397169</x:v>
      </x:c>
      <x:c r="O12002" s="268" t="n">
        <x:f>I12002*TOMATO_PRICE+J12002*CARROT_PRICE+K12002*MESCLUN_PRICE</x:f>
        <x:v>229758</x:v>
      </x:c>
      <x:c r="P12002" s="268" t="n">
        <x:f>I12002*TOMATO_FERTILIZER+J12002*CARROT_FERTILIZER+K12002*MESCLUN_FERTILIZER</x:f>
        <x:v>37400</x:v>
      </x:c>
      <x:c r="Q12002" s="268" t="n">
        <x:f>MIN(M12002,FARMER_HOURS)*FARMER_RATE+MAX(M12002-FARMER_HOURS,0)*TEMP_RATE</x:f>
        <x:v>194502.76570992923</x:v>
      </x:c>
      <x:c r="R12002" s="268" t="n">
        <x:f>O12002-P12002-Q12002-FIXED_COST</x:f>
        <x:v>-22144.765709929226</x:v>
      </x:c>
      <x:c r="S12002" s="139" t="str">
        <x:f>IF(AND(L12002&lt;=TOTAL_BED_CAP,N12002&lt;=TEMP_WORKER_CAP),"YES","NO")</x:f>
        <x:v>NO</x:v>
      </x:c>
      <x:c r="T12002" s="139" t="n">
        <x:f>IF(S12002="YES",R12002,-1E+99)</x:f>
        <x:v>-1e+99</x:v>
      </x:c>
    </x:row>
    <x:row r="12003">
      <x:c r="A12003" s="139"/>
      <x:c r="B12003" s="139"/>
      <x:c r="C12003" s="139"/>
      <x:c r="D12003" s="139"/>
      <x:c r="E12003" s="139"/>
      <x:c r="F12003" s="139"/>
      <x:c r="G12003" s="139"/>
      <x:c r="H12003" s="139"/>
      <x:c r="I12003" s="266" t="n">
        <x:f>INT((ROW()-ROW($I$46))/((CARROT_CAP+1)*(MESCLUN_CAP+1)))</x:f>
        <x:v>18</x:v>
      </x:c>
      <x:c r="J12003" s="266" t="n">
        <x:f>MOD(INT((ROW()-ROW($I$46))/(MESCLUN_CAP+1)),CARROT_CAP+1)</x:f>
        <x:v>7</x:v>
      </x:c>
      <x:c r="K12003" s="266" t="n">
        <x:f>MOD(ROW()-ROW($I$46),MESCLUN_CAP+1)</x:f>
        <x:v>22</x:v>
      </x:c>
      <x:c r="L12003" s="266" t="n">
        <x:f>SUM(I12003:K12003)</x:f>
        <x:v>47</x:v>
      </x:c>
      <x:c r="M12003" s="267" t="n">
        <x:f>I12003*TOMATO_HOURS*WEEKS*(1+TOMATO_DIM)^I12003+J12003*CARROT_HOURS*WEEKS*(1+CARROT_DIM)^J12003+K12003*MESCLUN_HOURS*WEEKS*(1+MESCLUN_DIM)^K12003</x:f>
        <x:v>10557.835652138318</x:v>
      </x:c>
      <x:c r="N12003" s="267" t="n">
        <x:f>MAX(M12003-FARMER_HOURS,0)/TEMP_HOURS_PER_WORKER</x:f>
        <x:v>6.831830313984943</x:v>
      </x:c>
      <x:c r="O12003" s="268" t="n">
        <x:f>I12003*TOMATO_PRICE+J12003*CARROT_PRICE+K12003*MESCLUN_PRICE</x:f>
        <x:v>232458</x:v>
      </x:c>
      <x:c r="P12003" s="268" t="n">
        <x:f>I12003*TOMATO_FERTILIZER+J12003*CARROT_FERTILIZER+K12003*MESCLUN_FERTILIZER</x:f>
        <x:v>38280</x:v>
      </x:c>
      <x:c r="Q12003" s="268" t="n">
        <x:f>MIN(M12003,FARMER_HOURS)*FARMER_RATE+MAX(M12003-FARMER_HOURS,0)*TEMP_RATE</x:f>
        <x:v>195795.75784962357</x:v>
      </x:c>
      <x:c r="R12003" s="268" t="n">
        <x:f>O12003-P12003-Q12003-FIXED_COST</x:f>
        <x:v>-21617.757849623566</x:v>
      </x:c>
      <x:c r="S12003" s="139" t="str">
        <x:f>IF(AND(L12003&lt;=TOTAL_BED_CAP,N12003&lt;=TEMP_WORKER_CAP),"YES","NO")</x:f>
        <x:v>NO</x:v>
      </x:c>
      <x:c r="T12003" s="139" t="n">
        <x:f>IF(S12003="YES",R12003,-1E+99)</x:f>
        <x:v>-1e+99</x:v>
      </x:c>
    </x:row>
    <x:row r="12004">
      <x:c r="A12004" s="139"/>
      <x:c r="B12004" s="139"/>
      <x:c r="C12004" s="139"/>
      <x:c r="D12004" s="139"/>
      <x:c r="E12004" s="139"/>
      <x:c r="F12004" s="139"/>
      <x:c r="G12004" s="139"/>
      <x:c r="H12004" s="139"/>
      <x:c r="I12004" s="266" t="n">
        <x:f>INT((ROW()-ROW($I$46))/((CARROT_CAP+1)*(MESCLUN_CAP+1)))</x:f>
        <x:v>18</x:v>
      </x:c>
      <x:c r="J12004" s="266" t="n">
        <x:f>MOD(INT((ROW()-ROW($I$46))/(MESCLUN_CAP+1)),CARROT_CAP+1)</x:f>
        <x:v>7</x:v>
      </x:c>
      <x:c r="K12004" s="266" t="n">
        <x:f>MOD(ROW()-ROW($I$46),MESCLUN_CAP+1)</x:f>
        <x:v>23</x:v>
      </x:c>
      <x:c r="L12004" s="266" t="n">
        <x:f>SUM(I12004:K12004)</x:f>
        <x:v>48</x:v>
      </x:c>
      <x:c r="M12004" s="267" t="n">
        <x:f>I12004*TOMATO_HOURS*WEEKS*(1+TOMATO_DIM)^I12004+J12004*CARROT_HOURS*WEEKS*(1+CARROT_DIM)^J12004+K12004*MESCLUN_HOURS*WEEKS*(1+MESCLUN_DIM)^K12004</x:f>
        <x:v>10633.982240995754</x:v>
      </x:c>
      <x:c r="N12004" s="267" t="n">
        <x:f>MAX(M12004-FARMER_HOURS,0)/TEMP_HOURS_PER_WORKER</x:f>
        <x:v>6.884709889580384</x:v>
      </x:c>
      <x:c r="O12004" s="268" t="n">
        <x:f>I12004*TOMATO_PRICE+J12004*CARROT_PRICE+K12004*MESCLUN_PRICE</x:f>
        <x:v>235158</x:v>
      </x:c>
      <x:c r="P12004" s="268" t="n">
        <x:f>I12004*TOMATO_FERTILIZER+J12004*CARROT_FERTILIZER+K12004*MESCLUN_FERTILIZER</x:f>
        <x:v>39160</x:v>
      </x:c>
      <x:c r="Q12004" s="268" t="n">
        <x:f>MIN(M12004,FARMER_HOURS)*FARMER_RATE+MAX(M12004-FARMER_HOURS,0)*TEMP_RATE</x:f>
        <x:v>197117.74723950963</x:v>
      </x:c>
      <x:c r="R12004" s="268" t="n">
        <x:f>O12004-P12004-Q12004-FIXED_COST</x:f>
        <x:v>-21119.747239509627</x:v>
      </x:c>
      <x:c r="S12004" s="139" t="str">
        <x:f>IF(AND(L12004&lt;=TOTAL_BED_CAP,N12004&lt;=TEMP_WORKER_CAP),"YES","NO")</x:f>
        <x:v>NO</x:v>
      </x:c>
      <x:c r="T12004" s="139" t="n">
        <x:f>IF(S12004="YES",R12004,-1E+99)</x:f>
        <x:v>-1e+99</x:v>
      </x:c>
    </x:row>
    <x:row r="12005">
      <x:c r="A12005" s="139"/>
      <x:c r="B12005" s="139"/>
      <x:c r="C12005" s="139"/>
      <x:c r="D12005" s="139"/>
      <x:c r="E12005" s="139"/>
      <x:c r="F12005" s="139"/>
      <x:c r="G12005" s="139"/>
      <x:c r="H12005" s="139"/>
      <x:c r="I12005" s="266" t="n">
        <x:f>INT((ROW()-ROW($I$46))/((CARROT_CAP+1)*(MESCLUN_CAP+1)))</x:f>
        <x:v>18</x:v>
      </x:c>
      <x:c r="J12005" s="266" t="n">
        <x:f>MOD(INT((ROW()-ROW($I$46))/(MESCLUN_CAP+1)),CARROT_CAP+1)</x:f>
        <x:v>7</x:v>
      </x:c>
      <x:c r="K12005" s="266" t="n">
        <x:f>MOD(ROW()-ROW($I$46),MESCLUN_CAP+1)</x:f>
        <x:v>24</x:v>
      </x:c>
      <x:c r="L12005" s="266" t="n">
        <x:f>SUM(I12005:K12005)</x:f>
        <x:v>49</x:v>
      </x:c>
      <x:c r="M12005" s="267" t="n">
        <x:f>I12005*TOMATO_HOURS*WEEKS*(1+TOMATO_DIM)^I12005+J12005*CARROT_HOURS*WEEKS*(1+CARROT_DIM)^J12005+K12005*MESCLUN_HOURS*WEEKS*(1+MESCLUN_DIM)^K12005</x:f>
        <x:v>10711.82919057525</x:v>
      </x:c>
      <x:c r="N12005" s="267" t="n">
        <x:f>MAX(M12005-FARMER_HOURS,0)/TEMP_HOURS_PER_WORKER</x:f>
        <x:v>6.938770271232813</x:v>
      </x:c>
      <x:c r="O12005" s="268" t="n">
        <x:f>I12005*TOMATO_PRICE+J12005*CARROT_PRICE+K12005*MESCLUN_PRICE</x:f>
        <x:v>237858</x:v>
      </x:c>
      <x:c r="P12005" s="268" t="n">
        <x:f>I12005*TOMATO_FERTILIZER+J12005*CARROT_FERTILIZER+K12005*MESCLUN_FERTILIZER</x:f>
        <x:v>40040</x:v>
      </x:c>
      <x:c r="Q12005" s="268" t="n">
        <x:f>MIN(M12005,FARMER_HOURS)*FARMER_RATE+MAX(M12005-FARMER_HOURS,0)*TEMP_RATE</x:f>
        <x:v>198469.25678082032</x:v>
      </x:c>
      <x:c r="R12005" s="268" t="n">
        <x:f>O12005-P12005-Q12005-FIXED_COST</x:f>
        <x:v>-20651.256780820317</x:v>
      </x:c>
      <x:c r="S12005" s="139" t="str">
        <x:f>IF(AND(L12005&lt;=TOTAL_BED_CAP,N12005&lt;=TEMP_WORKER_CAP),"YES","NO")</x:f>
        <x:v>NO</x:v>
      </x:c>
      <x:c r="T12005" s="139" t="n">
        <x:f>IF(S12005="YES",R12005,-1E+99)</x:f>
        <x:v>-1e+99</x:v>
      </x:c>
    </x:row>
    <x:row r="12006">
      <x:c r="A12006" s="139"/>
      <x:c r="B12006" s="139"/>
      <x:c r="C12006" s="139"/>
      <x:c r="D12006" s="139"/>
      <x:c r="E12006" s="139"/>
      <x:c r="F12006" s="139"/>
      <x:c r="G12006" s="139"/>
      <x:c r="H12006" s="139"/>
      <x:c r="I12006" s="266" t="n">
        <x:f>INT((ROW()-ROW($I$46))/((CARROT_CAP+1)*(MESCLUN_CAP+1)))</x:f>
        <x:v>18</x:v>
      </x:c>
      <x:c r="J12006" s="266" t="n">
        <x:f>MOD(INT((ROW()-ROW($I$46))/(MESCLUN_CAP+1)),CARROT_CAP+1)</x:f>
        <x:v>7</x:v>
      </x:c>
      <x:c r="K12006" s="266" t="n">
        <x:f>MOD(ROW()-ROW($I$46),MESCLUN_CAP+1)</x:f>
        <x:v>25</x:v>
      </x:c>
      <x:c r="L12006" s="266" t="n">
        <x:f>SUM(I12006:K12006)</x:f>
        <x:v>50</x:v>
      </x:c>
      <x:c r="M12006" s="267" t="n">
        <x:f>I12006*TOMATO_HOURS*WEEKS*(1+TOMATO_DIM)^I12006+J12006*CARROT_HOURS*WEEKS*(1+CARROT_DIM)^J12006+K12006*MESCLUN_HOURS*WEEKS*(1+MESCLUN_DIM)^K12006</x:f>
        <x:v>10791.407111990347</x:v>
      </x:c>
      <x:c r="N12006" s="267" t="n">
        <x:f>MAX(M12006-FARMER_HOURS,0)/TEMP_HOURS_PER_WORKER</x:f>
        <x:v>6.994032716659963</x:v>
      </x:c>
      <x:c r="O12006" s="268" t="n">
        <x:f>I12006*TOMATO_PRICE+J12006*CARROT_PRICE+K12006*MESCLUN_PRICE</x:f>
        <x:v>240558</x:v>
      </x:c>
      <x:c r="P12006" s="268" t="n">
        <x:f>I12006*TOMATO_FERTILIZER+J12006*CARROT_FERTILIZER+K12006*MESCLUN_FERTILIZER</x:f>
        <x:v>40920</x:v>
      </x:c>
      <x:c r="Q12006" s="268" t="n">
        <x:f>MIN(M12006,FARMER_HOURS)*FARMER_RATE+MAX(M12006-FARMER_HOURS,0)*TEMP_RATE</x:f>
        <x:v>199850.81791649907</x:v>
      </x:c>
      <x:c r="R12006" s="268" t="n">
        <x:f>O12006-P12006-Q12006-FIXED_COST</x:f>
        <x:v>-20212.817916499072</x:v>
      </x:c>
      <x:c r="S12006" s="139" t="str">
        <x:f>IF(AND(L12006&lt;=TOTAL_BED_CAP,N12006&lt;=TEMP_WORKER_CAP),"YES","NO")</x:f>
        <x:v>NO</x:v>
      </x:c>
      <x:c r="T12006" s="139" t="n">
        <x:f>IF(S12006="YES",R12006,-1E+99)</x:f>
        <x:v>-1e+99</x:v>
      </x:c>
    </x:row>
    <x:row r="12007">
      <x:c r="A12007" s="139"/>
      <x:c r="B12007" s="139"/>
      <x:c r="C12007" s="139"/>
      <x:c r="D12007" s="139"/>
      <x:c r="E12007" s="139"/>
      <x:c r="F12007" s="139"/>
      <x:c r="G12007" s="139"/>
      <x:c r="H12007" s="139"/>
      <x:c r="I12007" s="266" t="n">
        <x:f>INT((ROW()-ROW($I$46))/((CARROT_CAP+1)*(MESCLUN_CAP+1)))</x:f>
        <x:v>18</x:v>
      </x:c>
      <x:c r="J12007" s="266" t="n">
        <x:f>MOD(INT((ROW()-ROW($I$46))/(MESCLUN_CAP+1)),CARROT_CAP+1)</x:f>
        <x:v>7</x:v>
      </x:c>
      <x:c r="K12007" s="266" t="n">
        <x:f>MOD(ROW()-ROW($I$46),MESCLUN_CAP+1)</x:f>
        <x:v>26</x:v>
      </x:c>
      <x:c r="L12007" s="266" t="n">
        <x:f>SUM(I12007:K12007)</x:f>
        <x:v>51</x:v>
      </x:c>
      <x:c r="M12007" s="267" t="n">
        <x:f>I12007*TOMATO_HOURS*WEEKS*(1+TOMATO_DIM)^I12007+J12007*CARROT_HOURS*WEEKS*(1+CARROT_DIM)^J12007+K12007*MESCLUN_HOURS*WEEKS*(1+MESCLUN_DIM)^K12007</x:f>
        <x:v>10872.747115951066</x:v>
      </x:c>
      <x:c r="N12007" s="267" t="n">
        <x:f>MAX(M12007-FARMER_HOURS,0)/TEMP_HOURS_PER_WORKER</x:f>
        <x:v>7.050518830521574</x:v>
      </x:c>
      <x:c r="O12007" s="268" t="n">
        <x:f>I12007*TOMATO_PRICE+J12007*CARROT_PRICE+K12007*MESCLUN_PRICE</x:f>
        <x:v>243258</x:v>
      </x:c>
      <x:c r="P12007" s="268" t="n">
        <x:f>I12007*TOMATO_FERTILIZER+J12007*CARROT_FERTILIZER+K12007*MESCLUN_FERTILIZER</x:f>
        <x:v>41800</x:v>
      </x:c>
      <x:c r="Q12007" s="268" t="n">
        <x:f>MIN(M12007,FARMER_HOURS)*FARMER_RATE+MAX(M12007-FARMER_HOURS,0)*TEMP_RATE</x:f>
        <x:v>201262.97076303934</x:v>
      </x:c>
      <x:c r="R12007" s="268" t="n">
        <x:f>O12007-P12007-Q12007-FIXED_COST</x:f>
        <x:v>-19804.97076303934</x:v>
      </x:c>
      <x:c r="S12007" s="139" t="str">
        <x:f>IF(AND(L12007&lt;=TOTAL_BED_CAP,N12007&lt;=TEMP_WORKER_CAP),"YES","NO")</x:f>
        <x:v>NO</x:v>
      </x:c>
      <x:c r="T12007" s="139" t="n">
        <x:f>IF(S12007="YES",R12007,-1E+99)</x:f>
        <x:v>-1e+99</x:v>
      </x:c>
    </x:row>
    <x:row r="12008">
      <x:c r="A12008" s="139"/>
      <x:c r="B12008" s="139"/>
      <x:c r="C12008" s="139"/>
      <x:c r="D12008" s="139"/>
      <x:c r="E12008" s="139"/>
      <x:c r="F12008" s="139"/>
      <x:c r="G12008" s="139"/>
      <x:c r="H12008" s="139"/>
      <x:c r="I12008" s="266" t="n">
        <x:f>INT((ROW()-ROW($I$46))/((CARROT_CAP+1)*(MESCLUN_CAP+1)))</x:f>
        <x:v>18</x:v>
      </x:c>
      <x:c r="J12008" s="266" t="n">
        <x:f>MOD(INT((ROW()-ROW($I$46))/(MESCLUN_CAP+1)),CARROT_CAP+1)</x:f>
        <x:v>7</x:v>
      </x:c>
      <x:c r="K12008" s="266" t="n">
        <x:f>MOD(ROW()-ROW($I$46),MESCLUN_CAP+1)</x:f>
        <x:v>27</x:v>
      </x:c>
      <x:c r="L12008" s="266" t="n">
        <x:f>SUM(I12008:K12008)</x:f>
        <x:v>52</x:v>
      </x:c>
      <x:c r="M12008" s="267" t="n">
        <x:f>I12008*TOMATO_HOURS*WEEKS*(1+TOMATO_DIM)^I12008+J12008*CARROT_HOURS*WEEKS*(1+CARROT_DIM)^J12008+K12008*MESCLUN_HOURS*WEEKS*(1+MESCLUN_DIM)^K12008</x:f>
        <x:v>10955.880820470822</x:v>
      </x:c>
      <x:c r="N12008" s="267" t="n">
        <x:f>MAX(M12008-FARMER_HOURS,0)/TEMP_HOURS_PER_WORKER</x:f>
        <x:v>7.108250569771404</x:v>
      </x:c>
      <x:c r="O12008" s="268" t="n">
        <x:f>I12008*TOMATO_PRICE+J12008*CARROT_PRICE+K12008*MESCLUN_PRICE</x:f>
        <x:v>245958</x:v>
      </x:c>
      <x:c r="P12008" s="268" t="n">
        <x:f>I12008*TOMATO_FERTILIZER+J12008*CARROT_FERTILIZER+K12008*MESCLUN_FERTILIZER</x:f>
        <x:v>42680</x:v>
      </x:c>
      <x:c r="Q12008" s="268" t="n">
        <x:f>MIN(M12008,FARMER_HOURS)*FARMER_RATE+MAX(M12008-FARMER_HOURS,0)*TEMP_RATE</x:f>
        <x:v>202706.2642442851</x:v>
      </x:c>
      <x:c r="R12008" s="268" t="n">
        <x:f>O12008-P12008-Q12008-FIXED_COST</x:f>
        <x:v>-19428.264244285092</x:v>
      </x:c>
      <x:c r="S12008" s="139" t="str">
        <x:f>IF(AND(L12008&lt;=TOTAL_BED_CAP,N12008&lt;=TEMP_WORKER_CAP),"YES","NO")</x:f>
        <x:v>NO</x:v>
      </x:c>
      <x:c r="T12008" s="139" t="n">
        <x:f>IF(S12008="YES",R12008,-1E+99)</x:f>
        <x:v>-1e+99</x:v>
      </x:c>
    </x:row>
    <x:row r="12009">
      <x:c r="A12009" s="139"/>
      <x:c r="B12009" s="139"/>
      <x:c r="C12009" s="139"/>
      <x:c r="D12009" s="139"/>
      <x:c r="E12009" s="139"/>
      <x:c r="F12009" s="139"/>
      <x:c r="G12009" s="139"/>
      <x:c r="H12009" s="139"/>
      <x:c r="I12009" s="266" t="n">
        <x:f>INT((ROW()-ROW($I$46))/((CARROT_CAP+1)*(MESCLUN_CAP+1)))</x:f>
        <x:v>18</x:v>
      </x:c>
      <x:c r="J12009" s="266" t="n">
        <x:f>MOD(INT((ROW()-ROW($I$46))/(MESCLUN_CAP+1)),CARROT_CAP+1)</x:f>
        <x:v>7</x:v>
      </x:c>
      <x:c r="K12009" s="266" t="n">
        <x:f>MOD(ROW()-ROW($I$46),MESCLUN_CAP+1)</x:f>
        <x:v>28</x:v>
      </x:c>
      <x:c r="L12009" s="266" t="n">
        <x:f>SUM(I12009:K12009)</x:f>
        <x:v>53</x:v>
      </x:c>
      <x:c r="M12009" s="267" t="n">
        <x:f>I12009*TOMATO_HOURS*WEEKS*(1+TOMATO_DIM)^I12009+J12009*CARROT_HOURS*WEEKS*(1+CARROT_DIM)^J12009+K12009*MESCLUN_HOURS*WEEKS*(1+MESCLUN_DIM)^K12009</x:f>
        <x:v>11040.840358687976</x:v>
      </x:c>
      <x:c r="N12009" s="267" t="n">
        <x:f>MAX(M12009-FARMER_HOURS,0)/TEMP_HOURS_PER_WORKER</x:f>
        <x:v>7.167250249088872</x:v>
      </x:c>
      <x:c r="O12009" s="268" t="n">
        <x:f>I12009*TOMATO_PRICE+J12009*CARROT_PRICE+K12009*MESCLUN_PRICE</x:f>
        <x:v>248658</x:v>
      </x:c>
      <x:c r="P12009" s="268" t="n">
        <x:f>I12009*TOMATO_FERTILIZER+J12009*CARROT_FERTILIZER+K12009*MESCLUN_FERTILIZER</x:f>
        <x:v>43560</x:v>
      </x:c>
      <x:c r="Q12009" s="268" t="n">
        <x:f>MIN(M12009,FARMER_HOURS)*FARMER_RATE+MAX(M12009-FARMER_HOURS,0)*TEMP_RATE</x:f>
        <x:v>204181.2562272218</x:v>
      </x:c>
      <x:c r="R12009" s="268" t="n">
        <x:f>O12009-P12009-Q12009-FIXED_COST</x:f>
        <x:v>-19083.256227221806</x:v>
      </x:c>
      <x:c r="S12009" s="139" t="str">
        <x:f>IF(AND(L12009&lt;=TOTAL_BED_CAP,N12009&lt;=TEMP_WORKER_CAP),"YES","NO")</x:f>
        <x:v>NO</x:v>
      </x:c>
      <x:c r="T12009" s="139" t="n">
        <x:f>IF(S12009="YES",R12009,-1E+99)</x:f>
        <x:v>-1e+99</x:v>
      </x:c>
    </x:row>
    <x:row r="12010">
      <x:c r="A12010" s="139"/>
      <x:c r="B12010" s="139"/>
      <x:c r="C12010" s="139"/>
      <x:c r="D12010" s="139"/>
      <x:c r="E12010" s="139"/>
      <x:c r="F12010" s="139"/>
      <x:c r="G12010" s="139"/>
      <x:c r="H12010" s="139"/>
      <x:c r="I12010" s="266" t="n">
        <x:f>INT((ROW()-ROW($I$46))/((CARROT_CAP+1)*(MESCLUN_CAP+1)))</x:f>
        <x:v>18</x:v>
      </x:c>
      <x:c r="J12010" s="266" t="n">
        <x:f>MOD(INT((ROW()-ROW($I$46))/(MESCLUN_CAP+1)),CARROT_CAP+1)</x:f>
        <x:v>7</x:v>
      </x:c>
      <x:c r="K12010" s="266" t="n">
        <x:f>MOD(ROW()-ROW($I$46),MESCLUN_CAP+1)</x:f>
        <x:v>29</x:v>
      </x:c>
      <x:c r="L12010" s="266" t="n">
        <x:f>SUM(I12010:K12010)</x:f>
        <x:v>54</x:v>
      </x:c>
      <x:c r="M12010" s="267" t="n">
        <x:f>I12010*TOMATO_HOURS*WEEKS*(1+TOMATO_DIM)^I12010+J12010*CARROT_HOURS*WEEKS*(1+CARROT_DIM)^J12010+K12010*MESCLUN_HOURS*WEEKS*(1+MESCLUN_DIM)^K12010</x:f>
        <x:v>11127.658386803629</x:v>
      </x:c>
      <x:c r="N12010" s="267" t="n">
        <x:f>MAX(M12010-FARMER_HOURS,0)/TEMP_HOURS_PER_WORKER</x:f>
        <x:v>7.227540546391409</x:v>
      </x:c>
      <x:c r="O12010" s="268" t="n">
        <x:f>I12010*TOMATO_PRICE+J12010*CARROT_PRICE+K12010*MESCLUN_PRICE</x:f>
        <x:v>251358</x:v>
      </x:c>
      <x:c r="P12010" s="268" t="n">
        <x:f>I12010*TOMATO_FERTILIZER+J12010*CARROT_FERTILIZER+K12010*MESCLUN_FERTILIZER</x:f>
        <x:v>44440</x:v>
      </x:c>
      <x:c r="Q12010" s="268" t="n">
        <x:f>MIN(M12010,FARMER_HOURS)*FARMER_RATE+MAX(M12010-FARMER_HOURS,0)*TEMP_RATE</x:f>
        <x:v>205688.5136597852</x:v>
      </x:c>
      <x:c r="R12010" s="268" t="n">
        <x:f>O12010-P12010-Q12010-FIXED_COST</x:f>
        <x:v>-18770.51365978521</x:v>
      </x:c>
      <x:c r="S12010" s="139" t="str">
        <x:f>IF(AND(L12010&lt;=TOTAL_BED_CAP,N12010&lt;=TEMP_WORKER_CAP),"YES","NO")</x:f>
        <x:v>NO</x:v>
      </x:c>
      <x:c r="T12010" s="139" t="n">
        <x:f>IF(S12010="YES",R12010,-1E+99)</x:f>
        <x:v>-1e+99</x:v>
      </x:c>
    </x:row>
    <x:row r="12011">
      <x:c r="A12011" s="139"/>
      <x:c r="B12011" s="139"/>
      <x:c r="C12011" s="139"/>
      <x:c r="D12011" s="139"/>
      <x:c r="E12011" s="139"/>
      <x:c r="F12011" s="139"/>
      <x:c r="G12011" s="139"/>
      <x:c r="H12011" s="139"/>
      <x:c r="I12011" s="266" t="n">
        <x:f>INT((ROW()-ROW($I$46))/((CARROT_CAP+1)*(MESCLUN_CAP+1)))</x:f>
        <x:v>18</x:v>
      </x:c>
      <x:c r="J12011" s="266" t="n">
        <x:f>MOD(INT((ROW()-ROW($I$46))/(MESCLUN_CAP+1)),CARROT_CAP+1)</x:f>
        <x:v>7</x:v>
      </x:c>
      <x:c r="K12011" s="266" t="n">
        <x:f>MOD(ROW()-ROW($I$46),MESCLUN_CAP+1)</x:f>
        <x:v>30</x:v>
      </x:c>
      <x:c r="L12011" s="266" t="n">
        <x:f>SUM(I12011:K12011)</x:f>
        <x:v>55</x:v>
      </x:c>
      <x:c r="M12011" s="267" t="n">
        <x:f>I12011*TOMATO_HOURS*WEEKS*(1+TOMATO_DIM)^I12011+J12011*CARROT_HOURS*WEEKS*(1+CARROT_DIM)^J12011+K12011*MESCLUN_HOURS*WEEKS*(1+MESCLUN_DIM)^K12011</x:f>
        <x:v>11216.3680921374</x:v>
      </x:c>
      <x:c r="N12011" s="267" t="n">
        <x:f>MAX(M12011-FARMER_HOURS,0)/TEMP_HOURS_PER_WORKER</x:f>
        <x:v>7.28914450842875</x:v>
      </x:c>
      <x:c r="O12011" s="268" t="n">
        <x:f>I12011*TOMATO_PRICE+J12011*CARROT_PRICE+K12011*MESCLUN_PRICE</x:f>
        <x:v>254058</x:v>
      </x:c>
      <x:c r="P12011" s="268" t="n">
        <x:f>I12011*TOMATO_FERTILIZER+J12011*CARROT_FERTILIZER+K12011*MESCLUN_FERTILIZER</x:f>
        <x:v>45320</x:v>
      </x:c>
      <x:c r="Q12011" s="268" t="n">
        <x:f>MIN(M12011,FARMER_HOURS)*FARMER_RATE+MAX(M12011-FARMER_HOURS,0)*TEMP_RATE</x:f>
        <x:v>207228.61271071873</x:v>
      </x:c>
      <x:c r="R12011" s="268" t="n">
        <x:f>O12011-P12011-Q12011-FIXED_COST</x:f>
        <x:v>-18490.612710718735</x:v>
      </x:c>
      <x:c r="S12011" s="139" t="str">
        <x:f>IF(AND(L12011&lt;=TOTAL_BED_CAP,N12011&lt;=TEMP_WORKER_CAP),"YES","NO")</x:f>
        <x:v>NO</x:v>
      </x:c>
      <x:c r="T12011" s="139" t="n">
        <x:f>IF(S12011="YES",R12011,-1E+99)</x:f>
        <x:v>-1e+99</x:v>
      </x:c>
    </x:row>
    <x:row r="12012">
      <x:c r="A12012" s="139"/>
      <x:c r="B12012" s="139"/>
      <x:c r="C12012" s="139"/>
      <x:c r="D12012" s="139"/>
      <x:c r="E12012" s="139"/>
      <x:c r="F12012" s="139"/>
      <x:c r="G12012" s="139"/>
      <x:c r="H12012" s="139"/>
      <x:c r="I12012" s="266" t="n">
        <x:f>INT((ROW()-ROW($I$46))/((CARROT_CAP+1)*(MESCLUN_CAP+1)))</x:f>
        <x:v>18</x:v>
      </x:c>
      <x:c r="J12012" s="266" t="n">
        <x:f>MOD(INT((ROW()-ROW($I$46))/(MESCLUN_CAP+1)),CARROT_CAP+1)</x:f>
        <x:v>8</x:v>
      </x:c>
      <x:c r="K12012" s="266" t="n">
        <x:f>MOD(ROW()-ROW($I$46),MESCLUN_CAP+1)</x:f>
        <x:v>0</x:v>
      </x:c>
      <x:c r="L12012" s="266" t="n">
        <x:f>SUM(I12012:K12012)</x:f>
        <x:v>26</x:v>
      </x:c>
      <x:c r="M12012" s="267" t="n">
        <x:f>I12012*TOMATO_HOURS*WEEKS*(1+TOMATO_DIM)^I12012+J12012*CARROT_HOURS*WEEKS*(1+CARROT_DIM)^J12012+K12012*MESCLUN_HOURS*WEEKS*(1+MESCLUN_DIM)^K12012</x:f>
        <x:v>9299.482743259809</x:v>
      </x:c>
      <x:c r="N12012" s="267" t="n">
        <x:f>MAX(M12012-FARMER_HOURS,0)/TEMP_HOURS_PER_WORKER</x:f>
        <x:v>5.957974127263756</x:v>
      </x:c>
      <x:c r="O12012" s="268" t="n">
        <x:f>I12012*TOMATO_PRICE+J12012*CARROT_PRICE+K12012*MESCLUN_PRICE</x:f>
        <x:v>175152</x:v>
      </x:c>
      <x:c r="P12012" s="268" t="n">
        <x:f>I12012*TOMATO_FERTILIZER+J12012*CARROT_FERTILIZER+K12012*MESCLUN_FERTILIZER</x:f>
        <x:v>19360</x:v>
      </x:c>
      <x:c r="Q12012" s="268" t="n">
        <x:f>MIN(M12012,FARMER_HOURS)*FARMER_RATE+MAX(M12012-FARMER_HOURS,0)*TEMP_RATE</x:f>
        <x:v>173949.3531815939</x:v>
      </x:c>
      <x:c r="R12012" s="268" t="n">
        <x:f>O12012-P12012-Q12012-FIXED_COST</x:f>
        <x:v>-38157.353181593906</x:v>
      </x:c>
      <x:c r="S12012" s="139" t="str">
        <x:f>IF(AND(L12012&lt;=TOTAL_BED_CAP,N12012&lt;=TEMP_WORKER_CAP),"YES","NO")</x:f>
        <x:v>NO</x:v>
      </x:c>
      <x:c r="T12012" s="139" t="n">
        <x:f>IF(S12012="YES",R12012,-1E+99)</x:f>
        <x:v>-1e+99</x:v>
      </x:c>
    </x:row>
    <x:row r="12013">
      <x:c r="A12013" s="139"/>
      <x:c r="B12013" s="139"/>
      <x:c r="C12013" s="139"/>
      <x:c r="D12013" s="139"/>
      <x:c r="E12013" s="139"/>
      <x:c r="F12013" s="139"/>
      <x:c r="G12013" s="139"/>
      <x:c r="H12013" s="139"/>
      <x:c r="I12013" s="266" t="n">
        <x:f>INT((ROW()-ROW($I$46))/((CARROT_CAP+1)*(MESCLUN_CAP+1)))</x:f>
        <x:v>18</x:v>
      </x:c>
      <x:c r="J12013" s="266" t="n">
        <x:f>MOD(INT((ROW()-ROW($I$46))/(MESCLUN_CAP+1)),CARROT_CAP+1)</x:f>
        <x:v>8</x:v>
      </x:c>
      <x:c r="K12013" s="266" t="n">
        <x:f>MOD(ROW()-ROW($I$46),MESCLUN_CAP+1)</x:f>
        <x:v>1</x:v>
      </x:c>
      <x:c r="L12013" s="266" t="n">
        <x:f>SUM(I12013:K12013)</x:f>
        <x:v>27</x:v>
      </x:c>
      <x:c r="M12013" s="267" t="n">
        <x:f>I12013*TOMATO_HOURS*WEEKS*(1+TOMATO_DIM)^I12013+J12013*CARROT_HOURS*WEEKS*(1+CARROT_DIM)^J12013+K12013*MESCLUN_HOURS*WEEKS*(1+MESCLUN_DIM)^K12013</x:f>
        <x:v>9345.045243259809</x:v>
      </x:c>
      <x:c r="N12013" s="267" t="n">
        <x:f>MAX(M12013-FARMER_HOURS,0)/TEMP_HOURS_PER_WORKER</x:f>
        <x:v>5.989614752263756</x:v>
      </x:c>
      <x:c r="O12013" s="268" t="n">
        <x:f>I12013*TOMATO_PRICE+J12013*CARROT_PRICE+K12013*MESCLUN_PRICE</x:f>
        <x:v>177852</x:v>
      </x:c>
      <x:c r="P12013" s="268" t="n">
        <x:f>I12013*TOMATO_FERTILIZER+J12013*CARROT_FERTILIZER+K12013*MESCLUN_FERTILIZER</x:f>
        <x:v>20240</x:v>
      </x:c>
      <x:c r="Q12013" s="268" t="n">
        <x:f>MIN(M12013,FARMER_HOURS)*FARMER_RATE+MAX(M12013-FARMER_HOURS,0)*TEMP_RATE</x:f>
        <x:v>174740.3688065939</x:v>
      </x:c>
      <x:c r="R12013" s="268" t="n">
        <x:f>O12013-P12013-Q12013-FIXED_COST</x:f>
        <x:v>-37128.368806593906</x:v>
      </x:c>
      <x:c r="S12013" s="139" t="str">
        <x:f>IF(AND(L12013&lt;=TOTAL_BED_CAP,N12013&lt;=TEMP_WORKER_CAP),"YES","NO")</x:f>
        <x:v>NO</x:v>
      </x:c>
      <x:c r="T12013" s="139" t="n">
        <x:f>IF(S12013="YES",R12013,-1E+99)</x:f>
        <x:v>-1e+99</x:v>
      </x:c>
    </x:row>
    <x:row r="12014">
      <x:c r="A12014" s="139"/>
      <x:c r="B12014" s="139"/>
      <x:c r="C12014" s="139"/>
      <x:c r="D12014" s="139"/>
      <x:c r="E12014" s="139"/>
      <x:c r="F12014" s="139"/>
      <x:c r="G12014" s="139"/>
      <x:c r="H12014" s="139"/>
      <x:c r="I12014" s="266" t="n">
        <x:f>INT((ROW()-ROW($I$46))/((CARROT_CAP+1)*(MESCLUN_CAP+1)))</x:f>
        <x:v>18</x:v>
      </x:c>
      <x:c r="J12014" s="266" t="n">
        <x:f>MOD(INT((ROW()-ROW($I$46))/(MESCLUN_CAP+1)),CARROT_CAP+1)</x:f>
        <x:v>8</x:v>
      </x:c>
      <x:c r="K12014" s="266" t="n">
        <x:f>MOD(ROW()-ROW($I$46),MESCLUN_CAP+1)</x:f>
        <x:v>2</x:v>
      </x:c>
      <x:c r="L12014" s="266" t="n">
        <x:f>SUM(I12014:K12014)</x:f>
        <x:v>28</x:v>
      </x:c>
      <x:c r="M12014" s="267" t="n">
        <x:f>I12014*TOMATO_HOURS*WEEKS*(1+TOMATO_DIM)^I12014+J12014*CARROT_HOURS*WEEKS*(1+CARROT_DIM)^J12014+K12014*MESCLUN_HOURS*WEEKS*(1+MESCLUN_DIM)^K12014</x:f>
        <x:v>9391.746805759809</x:v>
      </x:c>
      <x:c r="N12014" s="267" t="n">
        <x:f>MAX(M12014-FARMER_HOURS,0)/TEMP_HOURS_PER_WORKER</x:f>
        <x:v>6.022046392888756</x:v>
      </x:c>
      <x:c r="O12014" s="268" t="n">
        <x:f>I12014*TOMATO_PRICE+J12014*CARROT_PRICE+K12014*MESCLUN_PRICE</x:f>
        <x:v>180552</x:v>
      </x:c>
      <x:c r="P12014" s="268" t="n">
        <x:f>I12014*TOMATO_FERTILIZER+J12014*CARROT_FERTILIZER+K12014*MESCLUN_FERTILIZER</x:f>
        <x:v>21120</x:v>
      </x:c>
      <x:c r="Q12014" s="268" t="n">
        <x:f>MIN(M12014,FARMER_HOURS)*FARMER_RATE+MAX(M12014-FARMER_HOURS,0)*TEMP_RATE</x:f>
        <x:v>175551.1598222189</x:v>
      </x:c>
      <x:c r="R12014" s="268" t="n">
        <x:f>O12014-P12014-Q12014-FIXED_COST</x:f>
        <x:v>-36119.159822218906</x:v>
      </x:c>
      <x:c r="S12014" s="139" t="str">
        <x:f>IF(AND(L12014&lt;=TOTAL_BED_CAP,N12014&lt;=TEMP_WORKER_CAP),"YES","NO")</x:f>
        <x:v>NO</x:v>
      </x:c>
      <x:c r="T12014" s="139" t="n">
        <x:f>IF(S12014="YES",R12014,-1E+99)</x:f>
        <x:v>-1e+99</x:v>
      </x:c>
    </x:row>
    <x:row r="12015">
      <x:c r="A12015" s="139"/>
      <x:c r="B12015" s="139"/>
      <x:c r="C12015" s="139"/>
      <x:c r="D12015" s="139"/>
      <x:c r="E12015" s="139"/>
      <x:c r="F12015" s="139"/>
      <x:c r="G12015" s="139"/>
      <x:c r="H12015" s="139"/>
      <x:c r="I12015" s="266" t="n">
        <x:f>INT((ROW()-ROW($I$46))/((CARROT_CAP+1)*(MESCLUN_CAP+1)))</x:f>
        <x:v>18</x:v>
      </x:c>
      <x:c r="J12015" s="266" t="n">
        <x:f>MOD(INT((ROW()-ROW($I$46))/(MESCLUN_CAP+1)),CARROT_CAP+1)</x:f>
        <x:v>8</x:v>
      </x:c>
      <x:c r="K12015" s="266" t="n">
        <x:f>MOD(ROW()-ROW($I$46),MESCLUN_CAP+1)</x:f>
        <x:v>3</x:v>
      </x:c>
      <x:c r="L12015" s="266" t="n">
        <x:f>SUM(I12015:K12015)</x:f>
        <x:v>29</x:v>
      </x:c>
      <x:c r="M12015" s="267" t="n">
        <x:f>I12015*TOMATO_HOURS*WEEKS*(1+TOMATO_DIM)^I12015+J12015*CARROT_HOURS*WEEKS*(1+CARROT_DIM)^J12015+K12015*MESCLUN_HOURS*WEEKS*(1+MESCLUN_DIM)^K12015</x:f>
        <x:v>9439.608788181684</x:v>
      </x:c>
      <x:c r="N12015" s="267" t="n">
        <x:f>MAX(M12015-FARMER_HOURS,0)/TEMP_HOURS_PER_WORKER</x:f>
        <x:v>6.055283880681725</x:v>
      </x:c>
      <x:c r="O12015" s="268" t="n">
        <x:f>I12015*TOMATO_PRICE+J12015*CARROT_PRICE+K12015*MESCLUN_PRICE</x:f>
        <x:v>183252</x:v>
      </x:c>
      <x:c r="P12015" s="268" t="n">
        <x:f>I12015*TOMATO_FERTILIZER+J12015*CARROT_FERTILIZER+K12015*MESCLUN_FERTILIZER</x:f>
        <x:v>22000</x:v>
      </x:c>
      <x:c r="Q12015" s="268" t="n">
        <x:f>MIN(M12015,FARMER_HOURS)*FARMER_RATE+MAX(M12015-FARMER_HOURS,0)*TEMP_RATE</x:f>
        <x:v>176382.09701704312</x:v>
      </x:c>
      <x:c r="R12015" s="268" t="n">
        <x:f>O12015-P12015-Q12015-FIXED_COST</x:f>
        <x:v>-35130.097017043125</x:v>
      </x:c>
      <x:c r="S12015" s="139" t="str">
        <x:f>IF(AND(L12015&lt;=TOTAL_BED_CAP,N12015&lt;=TEMP_WORKER_CAP),"YES","NO")</x:f>
        <x:v>NO</x:v>
      </x:c>
      <x:c r="T12015" s="139" t="n">
        <x:f>IF(S12015="YES",R12015,-1E+99)</x:f>
        <x:v>-1e+99</x:v>
      </x:c>
    </x:row>
    <x:row r="12016">
      <x:c r="A12016" s="139"/>
      <x:c r="B12016" s="139"/>
      <x:c r="C12016" s="139"/>
      <x:c r="D12016" s="139"/>
      <x:c r="E12016" s="139"/>
      <x:c r="F12016" s="139"/>
      <x:c r="G12016" s="139"/>
      <x:c r="H12016" s="139"/>
      <x:c r="I12016" s="266" t="n">
        <x:f>INT((ROW()-ROW($I$46))/((CARROT_CAP+1)*(MESCLUN_CAP+1)))</x:f>
        <x:v>18</x:v>
      </x:c>
      <x:c r="J12016" s="266" t="n">
        <x:f>MOD(INT((ROW()-ROW($I$46))/(MESCLUN_CAP+1)),CARROT_CAP+1)</x:f>
        <x:v>8</x:v>
      </x:c>
      <x:c r="K12016" s="266" t="n">
        <x:f>MOD(ROW()-ROW($I$46),MESCLUN_CAP+1)</x:f>
        <x:v>4</x:v>
      </x:c>
      <x:c r="L12016" s="266" t="n">
        <x:f>SUM(I12016:K12016)</x:f>
        <x:v>30</x:v>
      </x:c>
      <x:c r="M12016" s="267" t="n">
        <x:f>I12016*TOMATO_HOURS*WEEKS*(1+TOMATO_DIM)^I12016+J12016*CARROT_HOURS*WEEKS*(1+CARROT_DIM)^J12016+K12016*MESCLUN_HOURS*WEEKS*(1+MESCLUN_DIM)^K12016</x:f>
        <x:v>9488.65290390434</x:v>
      </x:c>
      <x:c r="N12016" s="267" t="n">
        <x:f>MAX(M12016-FARMER_HOURS,0)/TEMP_HOURS_PER_WORKER</x:f>
        <x:v>6.089342294378014</x:v>
      </x:c>
      <x:c r="O12016" s="268" t="n">
        <x:f>I12016*TOMATO_PRICE+J12016*CARROT_PRICE+K12016*MESCLUN_PRICE</x:f>
        <x:v>185952</x:v>
      </x:c>
      <x:c r="P12016" s="268" t="n">
        <x:f>I12016*TOMATO_FERTILIZER+J12016*CARROT_FERTILIZER+K12016*MESCLUN_FERTILIZER</x:f>
        <x:v>22880</x:v>
      </x:c>
      <x:c r="Q12016" s="268" t="n">
        <x:f>MIN(M12016,FARMER_HOURS)*FARMER_RATE+MAX(M12016-FARMER_HOURS,0)*TEMP_RATE</x:f>
        <x:v>177233.55735945035</x:v>
      </x:c>
      <x:c r="R12016" s="268" t="n">
        <x:f>O12016-P12016-Q12016-FIXED_COST</x:f>
        <x:v>-34161.55735945035</x:v>
      </x:c>
      <x:c r="S12016" s="139" t="str">
        <x:f>IF(AND(L12016&lt;=TOTAL_BED_CAP,N12016&lt;=TEMP_WORKER_CAP),"YES","NO")</x:f>
        <x:v>NO</x:v>
      </x:c>
      <x:c r="T12016" s="139" t="n">
        <x:f>IF(S12016="YES",R12016,-1E+99)</x:f>
        <x:v>-1e+99</x:v>
      </x:c>
    </x:row>
    <x:row r="12017">
      <x:c r="A12017" s="139"/>
      <x:c r="B12017" s="139"/>
      <x:c r="C12017" s="139"/>
      <x:c r="D12017" s="139"/>
      <x:c r="E12017" s="139"/>
      <x:c r="F12017" s="139"/>
      <x:c r="G12017" s="139"/>
      <x:c r="H12017" s="139"/>
      <x:c r="I12017" s="266" t="n">
        <x:f>INT((ROW()-ROW($I$46))/((CARROT_CAP+1)*(MESCLUN_CAP+1)))</x:f>
        <x:v>18</x:v>
      </x:c>
      <x:c r="J12017" s="266" t="n">
        <x:f>MOD(INT((ROW()-ROW($I$46))/(MESCLUN_CAP+1)),CARROT_CAP+1)</x:f>
        <x:v>8</x:v>
      </x:c>
      <x:c r="K12017" s="266" t="n">
        <x:f>MOD(ROW()-ROW($I$46),MESCLUN_CAP+1)</x:f>
        <x:v>5</x:v>
      </x:c>
      <x:c r="L12017" s="266" t="n">
        <x:f>SUM(I12017:K12017)</x:f>
        <x:v>31</x:v>
      </x:c>
      <x:c r="M12017" s="267" t="n">
        <x:f>I12017*TOMATO_HOURS*WEEKS*(1+TOMATO_DIM)^I12017+J12017*CARROT_HOURS*WEEKS*(1+CARROT_DIM)^J12017+K12017*MESCLUN_HOURS*WEEKS*(1+MESCLUN_DIM)^K12017</x:f>
        <x:v>9538.901227825543</x:v>
      </x:c>
      <x:c r="N12017" s="267" t="n">
        <x:f>MAX(M12017-FARMER_HOURS,0)/TEMP_HOURS_PER_WORKER</x:f>
        <x:v>6.124236963767738</x:v>
      </x:c>
      <x:c r="O12017" s="268" t="n">
        <x:f>I12017*TOMATO_PRICE+J12017*CARROT_PRICE+K12017*MESCLUN_PRICE</x:f>
        <x:v>188652</x:v>
      </x:c>
      <x:c r="P12017" s="268" t="n">
        <x:f>I12017*TOMATO_FERTILIZER+J12017*CARROT_FERTILIZER+K12017*MESCLUN_FERTILIZER</x:f>
        <x:v>23760</x:v>
      </x:c>
      <x:c r="Q12017" s="268" t="n">
        <x:f>MIN(M12017,FARMER_HOURS)*FARMER_RATE+MAX(M12017-FARMER_HOURS,0)*TEMP_RATE</x:f>
        <x:v>178105.92409419344</x:v>
      </x:c>
      <x:c r="R12017" s="268" t="n">
        <x:f>O12017-P12017-Q12017-FIXED_COST</x:f>
        <x:v>-33213.92409419344</x:v>
      </x:c>
      <x:c r="S12017" s="139" t="str">
        <x:f>IF(AND(L12017&lt;=TOTAL_BED_CAP,N12017&lt;=TEMP_WORKER_CAP),"YES","NO")</x:f>
        <x:v>NO</x:v>
      </x:c>
      <x:c r="T12017" s="139" t="n">
        <x:f>IF(S12017="YES",R12017,-1E+99)</x:f>
        <x:v>-1e+99</x:v>
      </x:c>
    </x:row>
    <x:row r="12018">
      <x:c r="A12018" s="139"/>
      <x:c r="B12018" s="139"/>
      <x:c r="C12018" s="139"/>
      <x:c r="D12018" s="139"/>
      <x:c r="E12018" s="139"/>
      <x:c r="F12018" s="139"/>
      <x:c r="G12018" s="139"/>
      <x:c r="H12018" s="139"/>
      <x:c r="I12018" s="266" t="n">
        <x:f>INT((ROW()-ROW($I$46))/((CARROT_CAP+1)*(MESCLUN_CAP+1)))</x:f>
        <x:v>18</x:v>
      </x:c>
      <x:c r="J12018" s="266" t="n">
        <x:f>MOD(INT((ROW()-ROW($I$46))/(MESCLUN_CAP+1)),CARROT_CAP+1)</x:f>
        <x:v>8</x:v>
      </x:c>
      <x:c r="K12018" s="266" t="n">
        <x:f>MOD(ROW()-ROW($I$46),MESCLUN_CAP+1)</x:f>
        <x:v>6</x:v>
      </x:c>
      <x:c r="L12018" s="266" t="n">
        <x:f>SUM(I12018:K12018)</x:f>
        <x:v>32</x:v>
      </x:c>
      <x:c r="M12018" s="267" t="n">
        <x:f>I12018*TOMATO_HOURS*WEEKS*(1+TOMATO_DIM)^I12018+J12018*CARROT_HOURS*WEEKS*(1+CARROT_DIM)^J12018+K12018*MESCLUN_HOURS*WEEKS*(1+MESCLUN_DIM)^K12018</x:f>
        <x:v>9590.376202007177</x:v>
      </x:c>
      <x:c r="N12018" s="267" t="n">
        <x:f>MAX(M12018-FARMER_HOURS,0)/TEMP_HOURS_PER_WORKER</x:f>
        <x:v>6.159983473616095</x:v>
      </x:c>
      <x:c r="O12018" s="268" t="n">
        <x:f>I12018*TOMATO_PRICE+J12018*CARROT_PRICE+K12018*MESCLUN_PRICE</x:f>
        <x:v>191352</x:v>
      </x:c>
      <x:c r="P12018" s="268" t="n">
        <x:f>I12018*TOMATO_FERTILIZER+J12018*CARROT_FERTILIZER+K12018*MESCLUN_FERTILIZER</x:f>
        <x:v>24640</x:v>
      </x:c>
      <x:c r="Q12018" s="268" t="n">
        <x:f>MIN(M12018,FARMER_HOURS)*FARMER_RATE+MAX(M12018-FARMER_HOURS,0)*TEMP_RATE</x:f>
        <x:v>178999.58684040236</x:v>
      </x:c>
      <x:c r="R12018" s="268" t="n">
        <x:f>O12018-P12018-Q12018-FIXED_COST</x:f>
        <x:v>-32287.586840402364</x:v>
      </x:c>
      <x:c r="S12018" s="139" t="str">
        <x:f>IF(AND(L12018&lt;=TOTAL_BED_CAP,N12018&lt;=TEMP_WORKER_CAP),"YES","NO")</x:f>
        <x:v>NO</x:v>
      </x:c>
      <x:c r="T12018" s="139" t="n">
        <x:f>IF(S12018="YES",R12018,-1E+99)</x:f>
        <x:v>-1e+99</x:v>
      </x:c>
    </x:row>
    <x:row r="12019">
      <x:c r="A12019" s="139"/>
      <x:c r="B12019" s="139"/>
      <x:c r="C12019" s="139"/>
      <x:c r="D12019" s="139"/>
      <x:c r="E12019" s="139"/>
      <x:c r="F12019" s="139"/>
      <x:c r="G12019" s="139"/>
      <x:c r="H12019" s="139"/>
      <x:c r="I12019" s="266" t="n">
        <x:f>INT((ROW()-ROW($I$46))/((CARROT_CAP+1)*(MESCLUN_CAP+1)))</x:f>
        <x:v>18</x:v>
      </x:c>
      <x:c r="J12019" s="266" t="n">
        <x:f>MOD(INT((ROW()-ROW($I$46))/(MESCLUN_CAP+1)),CARROT_CAP+1)</x:f>
        <x:v>8</x:v>
      </x:c>
      <x:c r="K12019" s="266" t="n">
        <x:f>MOD(ROW()-ROW($I$46),MESCLUN_CAP+1)</x:f>
        <x:v>7</x:v>
      </x:c>
      <x:c r="L12019" s="266" t="n">
        <x:f>SUM(I12019:K12019)</x:f>
        <x:v>33</x:v>
      </x:c>
      <x:c r="M12019" s="267" t="n">
        <x:f>I12019*TOMATO_HOURS*WEEKS*(1+TOMATO_DIM)^I12019+J12019*CARROT_HOURS*WEEKS*(1+CARROT_DIM)^J12019+K12019*MESCLUN_HOURS*WEEKS*(1+MESCLUN_DIM)^K12019</x:f>
        <x:v>9643.100641405137</x:v>
      </x:c>
      <x:c r="N12019" s="267" t="n">
        <x:f>MAX(M12019-FARMER_HOURS,0)/TEMP_HOURS_PER_WORKER</x:f>
        <x:v>6.196597667642457</x:v>
      </x:c>
      <x:c r="O12019" s="268" t="n">
        <x:f>I12019*TOMATO_PRICE+J12019*CARROT_PRICE+K12019*MESCLUN_PRICE</x:f>
        <x:v>194052</x:v>
      </x:c>
      <x:c r="P12019" s="268" t="n">
        <x:f>I12019*TOMATO_FERTILIZER+J12019*CARROT_FERTILIZER+K12019*MESCLUN_FERTILIZER</x:f>
        <x:v>25520</x:v>
      </x:c>
      <x:c r="Q12019" s="268" t="n">
        <x:f>MIN(M12019,FARMER_HOURS)*FARMER_RATE+MAX(M12019-FARMER_HOURS,0)*TEMP_RATE</x:f>
        <x:v>179914.9416910614</x:v>
      </x:c>
      <x:c r="R12019" s="268" t="n">
        <x:f>O12019-P12019-Q12019-FIXED_COST</x:f>
        <x:v>-31382.941691061395</x:v>
      </x:c>
      <x:c r="S12019" s="139" t="str">
        <x:f>IF(AND(L12019&lt;=TOTAL_BED_CAP,N12019&lt;=TEMP_WORKER_CAP),"YES","NO")</x:f>
        <x:v>NO</x:v>
      </x:c>
      <x:c r="T12019" s="139" t="n">
        <x:f>IF(S12019="YES",R12019,-1E+99)</x:f>
        <x:v>-1e+99</x:v>
      </x:c>
    </x:row>
    <x:row r="12020">
      <x:c r="A12020" s="139"/>
      <x:c r="B12020" s="139"/>
      <x:c r="C12020" s="139"/>
      <x:c r="D12020" s="139"/>
      <x:c r="E12020" s="139"/>
      <x:c r="F12020" s="139"/>
      <x:c r="G12020" s="139"/>
      <x:c r="H12020" s="139"/>
      <x:c r="I12020" s="266" t="n">
        <x:f>INT((ROW()-ROW($I$46))/((CARROT_CAP+1)*(MESCLUN_CAP+1)))</x:f>
        <x:v>18</x:v>
      </x:c>
      <x:c r="J12020" s="266" t="n">
        <x:f>MOD(INT((ROW()-ROW($I$46))/(MESCLUN_CAP+1)),CARROT_CAP+1)</x:f>
        <x:v>8</x:v>
      </x:c>
      <x:c r="K12020" s="266" t="n">
        <x:f>MOD(ROW()-ROW($I$46),MESCLUN_CAP+1)</x:f>
        <x:v>8</x:v>
      </x:c>
      <x:c r="L12020" s="266" t="n">
        <x:f>SUM(I12020:K12020)</x:f>
        <x:v>34</x:v>
      </x:c>
      <x:c r="M12020" s="267" t="n">
        <x:f>I12020*TOMATO_HOURS*WEEKS*(1+TOMATO_DIM)^I12020+J12020*CARROT_HOURS*WEEKS*(1+CARROT_DIM)^J12020+K12020*MESCLUN_HOURS*WEEKS*(1+MESCLUN_DIM)^K12020</x:f>
        <x:v>9697.097739685118</x:v>
      </x:c>
      <x:c r="N12020" s="267" t="n">
        <x:f>MAX(M12020-FARMER_HOURS,0)/TEMP_HOURS_PER_WORKER</x:f>
        <x:v>6.23409565255911</x:v>
      </x:c>
      <x:c r="O12020" s="268" t="n">
        <x:f>I12020*TOMATO_PRICE+J12020*CARROT_PRICE+K12020*MESCLUN_PRICE</x:f>
        <x:v>196752</x:v>
      </x:c>
      <x:c r="P12020" s="268" t="n">
        <x:f>I12020*TOMATO_FERTILIZER+J12020*CARROT_FERTILIZER+K12020*MESCLUN_FERTILIZER</x:f>
        <x:v>26400</x:v>
      </x:c>
      <x:c r="Q12020" s="268" t="n">
        <x:f>MIN(M12020,FARMER_HOURS)*FARMER_RATE+MAX(M12020-FARMER_HOURS,0)*TEMP_RATE</x:f>
        <x:v>180852.39131397774</x:v>
      </x:c>
      <x:c r="R12020" s="268" t="n">
        <x:f>O12020-P12020-Q12020-FIXED_COST</x:f>
        <x:v>-30500.391313977743</x:v>
      </x:c>
      <x:c r="S12020" s="139" t="str">
        <x:f>IF(AND(L12020&lt;=TOTAL_BED_CAP,N12020&lt;=TEMP_WORKER_CAP),"YES","NO")</x:f>
        <x:v>NO</x:v>
      </x:c>
      <x:c r="T12020" s="139" t="n">
        <x:f>IF(S12020="YES",R12020,-1E+99)</x:f>
        <x:v>-1e+99</x:v>
      </x:c>
    </x:row>
    <x:row r="12021">
      <x:c r="A12021" s="139"/>
      <x:c r="B12021" s="139"/>
      <x:c r="C12021" s="139"/>
      <x:c r="D12021" s="139"/>
      <x:c r="E12021" s="139"/>
      <x:c r="F12021" s="139"/>
      <x:c r="G12021" s="139"/>
      <x:c r="H12021" s="139"/>
      <x:c r="I12021" s="266" t="n">
        <x:f>INT((ROW()-ROW($I$46))/((CARROT_CAP+1)*(MESCLUN_CAP+1)))</x:f>
        <x:v>18</x:v>
      </x:c>
      <x:c r="J12021" s="266" t="n">
        <x:f>MOD(INT((ROW()-ROW($I$46))/(MESCLUN_CAP+1)),CARROT_CAP+1)</x:f>
        <x:v>8</x:v>
      </x:c>
      <x:c r="K12021" s="266" t="n">
        <x:f>MOD(ROW()-ROW($I$46),MESCLUN_CAP+1)</x:f>
        <x:v>9</x:v>
      </x:c>
      <x:c r="L12021" s="266" t="n">
        <x:f>SUM(I12021:K12021)</x:f>
        <x:v>35</x:v>
      </x:c>
      <x:c r="M12021" s="267" t="n">
        <x:f>I12021*TOMATO_HOURS*WEEKS*(1+TOMATO_DIM)^I12021+J12021*CARROT_HOURS*WEEKS*(1+CARROT_DIM)^J12021+K12021*MESCLUN_HOURS*WEEKS*(1+MESCLUN_DIM)^K12021</x:f>
        <x:v>9752.391075125512</x:v>
      </x:c>
      <x:c r="N12021" s="267" t="n">
        <x:f>MAX(M12021-FARMER_HOURS,0)/TEMP_HOURS_PER_WORKER</x:f>
        <x:v>6.272493802170494</x:v>
      </x:c>
      <x:c r="O12021" s="268" t="n">
        <x:f>I12021*TOMATO_PRICE+J12021*CARROT_PRICE+K12021*MESCLUN_PRICE</x:f>
        <x:v>199452</x:v>
      </x:c>
      <x:c r="P12021" s="268" t="n">
        <x:f>I12021*TOMATO_FERTILIZER+J12021*CARROT_FERTILIZER+K12021*MESCLUN_FERTILIZER</x:f>
        <x:v>27280</x:v>
      </x:c>
      <x:c r="Q12021" s="268" t="n">
        <x:f>MIN(M12021,FARMER_HOURS)*FARMER_RATE+MAX(M12021-FARMER_HOURS,0)*TEMP_RATE</x:f>
        <x:v>181812.34505426235</x:v>
      </x:c>
      <x:c r="R12021" s="268" t="n">
        <x:f>O12021-P12021-Q12021-FIXED_COST</x:f>
        <x:v>-29640.345054262347</x:v>
      </x:c>
      <x:c r="S12021" s="139" t="str">
        <x:f>IF(AND(L12021&lt;=TOTAL_BED_CAP,N12021&lt;=TEMP_WORKER_CAP),"YES","NO")</x:f>
        <x:v>NO</x:v>
      </x:c>
      <x:c r="T12021" s="139" t="n">
        <x:f>IF(S12021="YES",R12021,-1E+99)</x:f>
        <x:v>-1e+99</x:v>
      </x:c>
    </x:row>
    <x:row r="12022">
      <x:c r="A12022" s="139"/>
      <x:c r="B12022" s="139"/>
      <x:c r="C12022" s="139"/>
      <x:c r="D12022" s="139"/>
      <x:c r="E12022" s="139"/>
      <x:c r="F12022" s="139"/>
      <x:c r="G12022" s="139"/>
      <x:c r="H12022" s="139"/>
      <x:c r="I12022" s="266" t="n">
        <x:f>INT((ROW()-ROW($I$46))/((CARROT_CAP+1)*(MESCLUN_CAP+1)))</x:f>
        <x:v>18</x:v>
      </x:c>
      <x:c r="J12022" s="266" t="n">
        <x:f>MOD(INT((ROW()-ROW($I$46))/(MESCLUN_CAP+1)),CARROT_CAP+1)</x:f>
        <x:v>8</x:v>
      </x:c>
      <x:c r="K12022" s="266" t="n">
        <x:f>MOD(ROW()-ROW($I$46),MESCLUN_CAP+1)</x:f>
        <x:v>10</x:v>
      </x:c>
      <x:c r="L12022" s="266" t="n">
        <x:f>SUM(I12022:K12022)</x:f>
        <x:v>36</x:v>
      </x:c>
      <x:c r="M12022" s="267" t="n">
        <x:f>I12022*TOMATO_HOURS*WEEKS*(1+TOMATO_DIM)^I12022+J12022*CARROT_HOURS*WEEKS*(1+CARROT_DIM)^J12022+K12022*MESCLUN_HOURS*WEEKS*(1+MESCLUN_DIM)^K12022</x:f>
        <x:v>9809.004616608723</x:v>
      </x:c>
      <x:c r="N12022" s="267" t="n">
        <x:f>MAX(M12022-FARMER_HOURS,0)/TEMP_HOURS_PER_WORKER</x:f>
        <x:v>6.311808761533835</x:v>
      </x:c>
      <x:c r="O12022" s="268" t="n">
        <x:f>I12022*TOMATO_PRICE+J12022*CARROT_PRICE+K12022*MESCLUN_PRICE</x:f>
        <x:v>202152</x:v>
      </x:c>
      <x:c r="P12022" s="268" t="n">
        <x:f>I12022*TOMATO_FERTILIZER+J12022*CARROT_FERTILIZER+K12022*MESCLUN_FERTILIZER</x:f>
        <x:v>28160</x:v>
      </x:c>
      <x:c r="Q12022" s="268" t="n">
        <x:f>MIN(M12022,FARMER_HOURS)*FARMER_RATE+MAX(M12022-FARMER_HOURS,0)*TEMP_RATE</x:f>
        <x:v>182795.21903834588</x:v>
      </x:c>
      <x:c r="R12022" s="268" t="n">
        <x:f>O12022-P12022-Q12022-FIXED_COST</x:f>
        <x:v>-28803.21903834588</x:v>
      </x:c>
      <x:c r="S12022" s="139" t="str">
        <x:f>IF(AND(L12022&lt;=TOTAL_BED_CAP,N12022&lt;=TEMP_WORKER_CAP),"YES","NO")</x:f>
        <x:v>NO</x:v>
      </x:c>
      <x:c r="T12022" s="139" t="n">
        <x:f>IF(S12022="YES",R12022,-1E+99)</x:f>
        <x:v>-1e+99</x:v>
      </x:c>
    </x:row>
    <x:row r="12023">
      <x:c r="A12023" s="139"/>
      <x:c r="B12023" s="139"/>
      <x:c r="C12023" s="139"/>
      <x:c r="D12023" s="139"/>
      <x:c r="E12023" s="139"/>
      <x:c r="F12023" s="139"/>
      <x:c r="G12023" s="139"/>
      <x:c r="H12023" s="139"/>
      <x:c r="I12023" s="266" t="n">
        <x:f>INT((ROW()-ROW($I$46))/((CARROT_CAP+1)*(MESCLUN_CAP+1)))</x:f>
        <x:v>18</x:v>
      </x:c>
      <x:c r="J12023" s="266" t="n">
        <x:f>MOD(INT((ROW()-ROW($I$46))/(MESCLUN_CAP+1)),CARROT_CAP+1)</x:f>
        <x:v>8</x:v>
      </x:c>
      <x:c r="K12023" s="266" t="n">
        <x:f>MOD(ROW()-ROW($I$46),MESCLUN_CAP+1)</x:f>
        <x:v>11</x:v>
      </x:c>
      <x:c r="L12023" s="266" t="n">
        <x:f>SUM(I12023:K12023)</x:f>
        <x:v>37</x:v>
      </x:c>
      <x:c r="M12023" s="267" t="n">
        <x:f>I12023*TOMATO_HOURS*WEEKS*(1+TOMATO_DIM)^I12023+J12023*CARROT_HOURS*WEEKS*(1+CARROT_DIM)^J12023+K12023*MESCLUN_HOURS*WEEKS*(1+MESCLUN_DIM)^K12023</x:f>
        <x:v>9866.962729702163</x:v>
      </x:c>
      <x:c r="N12023" s="267" t="n">
        <x:f>MAX(M12023-FARMER_HOURS,0)/TEMP_HOURS_PER_WORKER</x:f>
        <x:v>6.352057451182058</x:v>
      </x:c>
      <x:c r="O12023" s="268" t="n">
        <x:f>I12023*TOMATO_PRICE+J12023*CARROT_PRICE+K12023*MESCLUN_PRICE</x:f>
        <x:v>204852</x:v>
      </x:c>
      <x:c r="P12023" s="268" t="n">
        <x:f>I12023*TOMATO_FERTILIZER+J12023*CARROT_FERTILIZER+K12023*MESCLUN_FERTILIZER</x:f>
        <x:v>29040</x:v>
      </x:c>
      <x:c r="Q12023" s="268" t="n">
        <x:f>MIN(M12023,FARMER_HOURS)*FARMER_RATE+MAX(M12023-FARMER_HOURS,0)*TEMP_RATE</x:f>
        <x:v>183801.43627955145</x:v>
      </x:c>
      <x:c r="R12023" s="268" t="n">
        <x:f>O12023-P12023-Q12023-FIXED_COST</x:f>
        <x:v>-27989.436279551446</x:v>
      </x:c>
      <x:c r="S12023" s="139" t="str">
        <x:f>IF(AND(L12023&lt;=TOTAL_BED_CAP,N12023&lt;=TEMP_WORKER_CAP),"YES","NO")</x:f>
        <x:v>NO</x:v>
      </x:c>
      <x:c r="T12023" s="139" t="n">
        <x:f>IF(S12023="YES",R12023,-1E+99)</x:f>
        <x:v>-1e+99</x:v>
      </x:c>
    </x:row>
    <x:row r="12024">
      <x:c r="A12024" s="139"/>
      <x:c r="B12024" s="139"/>
      <x:c r="C12024" s="139"/>
      <x:c r="D12024" s="139"/>
      <x:c r="E12024" s="139"/>
      <x:c r="F12024" s="139"/>
      <x:c r="G12024" s="139"/>
      <x:c r="H12024" s="139"/>
      <x:c r="I12024" s="266" t="n">
        <x:f>INT((ROW()-ROW($I$46))/((CARROT_CAP+1)*(MESCLUN_CAP+1)))</x:f>
        <x:v>18</x:v>
      </x:c>
      <x:c r="J12024" s="266" t="n">
        <x:f>MOD(INT((ROW()-ROW($I$46))/(MESCLUN_CAP+1)),CARROT_CAP+1)</x:f>
        <x:v>8</x:v>
      </x:c>
      <x:c r="K12024" s="266" t="n">
        <x:f>MOD(ROW()-ROW($I$46),MESCLUN_CAP+1)</x:f>
        <x:v>12</x:v>
      </x:c>
      <x:c r="L12024" s="266" t="n">
        <x:f>SUM(I12024:K12024)</x:f>
        <x:v>38</x:v>
      </x:c>
      <x:c r="M12024" s="267" t="n">
        <x:f>I12024*TOMATO_HOURS*WEEKS*(1+TOMATO_DIM)^I12024+J12024*CARROT_HOURS*WEEKS*(1+CARROT_DIM)^J12024+K12024*MESCLUN_HOURS*WEEKS*(1+MESCLUN_DIM)^K12024</x:f>
        <x:v>9926.290182830227</x:v>
      </x:c>
      <x:c r="N12024" s="267" t="n">
        <x:f>MAX(M12024-FARMER_HOURS,0)/TEMP_HOURS_PER_WORKER</x:f>
        <x:v>6.39325707140988</x:v>
      </x:c>
      <x:c r="O12024" s="268" t="n">
        <x:f>I12024*TOMATO_PRICE+J12024*CARROT_PRICE+K12024*MESCLUN_PRICE</x:f>
        <x:v>207552</x:v>
      </x:c>
      <x:c r="P12024" s="268" t="n">
        <x:f>I12024*TOMATO_FERTILIZER+J12024*CARROT_FERTILIZER+K12024*MESCLUN_FERTILIZER</x:f>
        <x:v>29920</x:v>
      </x:c>
      <x:c r="Q12024" s="268" t="n">
        <x:f>MIN(M12024,FARMER_HOURS)*FARMER_RATE+MAX(M12024-FARMER_HOURS,0)*TEMP_RATE</x:f>
        <x:v>184831.426785247</x:v>
      </x:c>
      <x:c r="R12024" s="268" t="n">
        <x:f>O12024-P12024-Q12024-FIXED_COST</x:f>
        <x:v>-27199.426785246993</x:v>
      </x:c>
      <x:c r="S12024" s="139" t="str">
        <x:f>IF(AND(L12024&lt;=TOTAL_BED_CAP,N12024&lt;=TEMP_WORKER_CAP),"YES","NO")</x:f>
        <x:v>NO</x:v>
      </x:c>
      <x:c r="T12024" s="139" t="n">
        <x:f>IF(S12024="YES",R12024,-1E+99)</x:f>
        <x:v>-1e+99</x:v>
      </x:c>
    </x:row>
    <x:row r="12025">
      <x:c r="A12025" s="139"/>
      <x:c r="B12025" s="139"/>
      <x:c r="C12025" s="139"/>
      <x:c r="D12025" s="139"/>
      <x:c r="E12025" s="139"/>
      <x:c r="F12025" s="139"/>
      <x:c r="G12025" s="139"/>
      <x:c r="H12025" s="139"/>
      <x:c r="I12025" s="266" t="n">
        <x:f>INT((ROW()-ROW($I$46))/((CARROT_CAP+1)*(MESCLUN_CAP+1)))</x:f>
        <x:v>18</x:v>
      </x:c>
      <x:c r="J12025" s="266" t="n">
        <x:f>MOD(INT((ROW()-ROW($I$46))/(MESCLUN_CAP+1)),CARROT_CAP+1)</x:f>
        <x:v>8</x:v>
      </x:c>
      <x:c r="K12025" s="266" t="n">
        <x:f>MOD(ROW()-ROW($I$46),MESCLUN_CAP+1)</x:f>
        <x:v>13</x:v>
      </x:c>
      <x:c r="L12025" s="266" t="n">
        <x:f>SUM(I12025:K12025)</x:f>
        <x:v>39</x:v>
      </x:c>
      <x:c r="M12025" s="267" t="n">
        <x:f>I12025*TOMATO_HOURS*WEEKS*(1+TOMATO_DIM)^I12025+J12025*CARROT_HOURS*WEEKS*(1+CARROT_DIM)^J12025+K12025*MESCLUN_HOURS*WEEKS*(1+MESCLUN_DIM)^K12025</x:f>
        <x:v>9987.012153538612</x:v>
      </x:c>
      <x:c r="N12025" s="267" t="n">
        <x:f>MAX(M12025-FARMER_HOURS,0)/TEMP_HOURS_PER_WORKER</x:f>
        <x:v>6.435425106624036</x:v>
      </x:c>
      <x:c r="O12025" s="268" t="n">
        <x:f>I12025*TOMATO_PRICE+J12025*CARROT_PRICE+K12025*MESCLUN_PRICE</x:f>
        <x:v>210252</x:v>
      </x:c>
      <x:c r="P12025" s="268" t="n">
        <x:f>I12025*TOMATO_FERTILIZER+J12025*CARROT_FERTILIZER+K12025*MESCLUN_FERTILIZER</x:f>
        <x:v>30800</x:v>
      </x:c>
      <x:c r="Q12025" s="268" t="n">
        <x:f>MIN(M12025,FARMER_HOURS)*FARMER_RATE+MAX(M12025-FARMER_HOURS,0)*TEMP_RATE</x:f>
        <x:v>185885.62766560088</x:v>
      </x:c>
      <x:c r="R12025" s="268" t="n">
        <x:f>O12025-P12025-Q12025-FIXED_COST</x:f>
        <x:v>-26433.627665600885</x:v>
      </x:c>
      <x:c r="S12025" s="139" t="str">
        <x:f>IF(AND(L12025&lt;=TOTAL_BED_CAP,N12025&lt;=TEMP_WORKER_CAP),"YES","NO")</x:f>
        <x:v>NO</x:v>
      </x:c>
      <x:c r="T12025" s="139" t="n">
        <x:f>IF(S12025="YES",R12025,-1E+99)</x:f>
        <x:v>-1e+99</x:v>
      </x:c>
    </x:row>
    <x:row r="12026">
      <x:c r="A12026" s="139"/>
      <x:c r="B12026" s="139"/>
      <x:c r="C12026" s="139"/>
      <x:c r="D12026" s="139"/>
      <x:c r="E12026" s="139"/>
      <x:c r="F12026" s="139"/>
      <x:c r="G12026" s="139"/>
      <x:c r="H12026" s="139"/>
      <x:c r="I12026" s="266" t="n">
        <x:f>INT((ROW()-ROW($I$46))/((CARROT_CAP+1)*(MESCLUN_CAP+1)))</x:f>
        <x:v>18</x:v>
      </x:c>
      <x:c r="J12026" s="266" t="n">
        <x:f>MOD(INT((ROW()-ROW($I$46))/(MESCLUN_CAP+1)),CARROT_CAP+1)</x:f>
        <x:v>8</x:v>
      </x:c>
      <x:c r="K12026" s="266" t="n">
        <x:f>MOD(ROW()-ROW($I$46),MESCLUN_CAP+1)</x:f>
        <x:v>14</x:v>
      </x:c>
      <x:c r="L12026" s="266" t="n">
        <x:f>SUM(I12026:K12026)</x:f>
        <x:v>40</x:v>
      </x:c>
      <x:c r="M12026" s="267" t="n">
        <x:f>I12026*TOMATO_HOURS*WEEKS*(1+TOMATO_DIM)^I12026+J12026*CARROT_HOURS*WEEKS*(1+CARROT_DIM)^J12026+K12026*MESCLUN_HOURS*WEEKS*(1+MESCLUN_DIM)^K12026</x:f>
        <x:v>10049.154234852273</x:v>
      </x:c>
      <x:c r="N12026" s="267" t="n">
        <x:f>MAX(M12026-FARMER_HOURS,0)/TEMP_HOURS_PER_WORKER</x:f>
        <x:v>6.478579329758523</x:v>
      </x:c>
      <x:c r="O12026" s="268" t="n">
        <x:f>I12026*TOMATO_PRICE+J12026*CARROT_PRICE+K12026*MESCLUN_PRICE</x:f>
        <x:v>212952</x:v>
      </x:c>
      <x:c r="P12026" s="268" t="n">
        <x:f>I12026*TOMATO_FERTILIZER+J12026*CARROT_FERTILIZER+K12026*MESCLUN_FERTILIZER</x:f>
        <x:v>31680</x:v>
      </x:c>
      <x:c r="Q12026" s="268" t="n">
        <x:f>MIN(M12026,FARMER_HOURS)*FARMER_RATE+MAX(M12026-FARMER_HOURS,0)*TEMP_RATE</x:f>
        <x:v>186964.48324396307</x:v>
      </x:c>
      <x:c r="R12026" s="268" t="n">
        <x:f>O12026-P12026-Q12026-FIXED_COST</x:f>
        <x:v>-25692.48324396307</x:v>
      </x:c>
      <x:c r="S12026" s="139" t="str">
        <x:f>IF(AND(L12026&lt;=TOTAL_BED_CAP,N12026&lt;=TEMP_WORKER_CAP),"YES","NO")</x:f>
        <x:v>NO</x:v>
      </x:c>
      <x:c r="T12026" s="139" t="n">
        <x:f>IF(S12026="YES",R12026,-1E+99)</x:f>
        <x:v>-1e+99</x:v>
      </x:c>
    </x:row>
    <x:row r="12027">
      <x:c r="A12027" s="139"/>
      <x:c r="B12027" s="139"/>
      <x:c r="C12027" s="139"/>
      <x:c r="D12027" s="139"/>
      <x:c r="E12027" s="139"/>
      <x:c r="F12027" s="139"/>
      <x:c r="G12027" s="139"/>
      <x:c r="H12027" s="139"/>
      <x:c r="I12027" s="266" t="n">
        <x:f>INT((ROW()-ROW($I$46))/((CARROT_CAP+1)*(MESCLUN_CAP+1)))</x:f>
        <x:v>18</x:v>
      </x:c>
      <x:c r="J12027" s="266" t="n">
        <x:f>MOD(INT((ROW()-ROW($I$46))/(MESCLUN_CAP+1)),CARROT_CAP+1)</x:f>
        <x:v>8</x:v>
      </x:c>
      <x:c r="K12027" s="266" t="n">
        <x:f>MOD(ROW()-ROW($I$46),MESCLUN_CAP+1)</x:f>
        <x:v>15</x:v>
      </x:c>
      <x:c r="L12027" s="266" t="n">
        <x:f>SUM(I12027:K12027)</x:f>
        <x:v>41</x:v>
      </x:c>
      <x:c r="M12027" s="267" t="n">
        <x:f>I12027*TOMATO_HOURS*WEEKS*(1+TOMATO_DIM)^I12027+J12027*CARROT_HOURS*WEEKS*(1+CARROT_DIM)^J12027+K12027*MESCLUN_HOURS*WEEKS*(1+MESCLUN_DIM)^K12027</x:f>
        <x:v>10112.74244172842</x:v>
      </x:c>
      <x:c r="N12027" s="267" t="n">
        <x:f>MAX(M12027-FARMER_HOURS,0)/TEMP_HOURS_PER_WORKER</x:f>
        <x:v>6.522737806755847</x:v>
      </x:c>
      <x:c r="O12027" s="268" t="n">
        <x:f>I12027*TOMATO_PRICE+J12027*CARROT_PRICE+K12027*MESCLUN_PRICE</x:f>
        <x:v>215652</x:v>
      </x:c>
      <x:c r="P12027" s="268" t="n">
        <x:f>I12027*TOMATO_FERTILIZER+J12027*CARROT_FERTILIZER+K12027*MESCLUN_FERTILIZER</x:f>
        <x:v>32560</x:v>
      </x:c>
      <x:c r="Q12027" s="268" t="n">
        <x:f>MIN(M12027,FARMER_HOURS)*FARMER_RATE+MAX(M12027-FARMER_HOURS,0)*TEMP_RATE</x:f>
        <x:v>188068.44516889617</x:v>
      </x:c>
      <x:c r="R12027" s="268" t="n">
        <x:f>O12027-P12027-Q12027-FIXED_COST</x:f>
        <x:v>-24976.44516889617</x:v>
      </x:c>
      <x:c r="S12027" s="139" t="str">
        <x:f>IF(AND(L12027&lt;=TOTAL_BED_CAP,N12027&lt;=TEMP_WORKER_CAP),"YES","NO")</x:f>
        <x:v>NO</x:v>
      </x:c>
      <x:c r="T12027" s="139" t="n">
        <x:f>IF(S12027="YES",R12027,-1E+99)</x:f>
        <x:v>-1e+99</x:v>
      </x:c>
    </x:row>
    <x:row r="12028">
      <x:c r="A12028" s="139"/>
      <x:c r="B12028" s="139"/>
      <x:c r="C12028" s="139"/>
      <x:c r="D12028" s="139"/>
      <x:c r="E12028" s="139"/>
      <x:c r="F12028" s="139"/>
      <x:c r="G12028" s="139"/>
      <x:c r="H12028" s="139"/>
      <x:c r="I12028" s="266" t="n">
        <x:f>INT((ROW()-ROW($I$46))/((CARROT_CAP+1)*(MESCLUN_CAP+1)))</x:f>
        <x:v>18</x:v>
      </x:c>
      <x:c r="J12028" s="266" t="n">
        <x:f>MOD(INT((ROW()-ROW($I$46))/(MESCLUN_CAP+1)),CARROT_CAP+1)</x:f>
        <x:v>8</x:v>
      </x:c>
      <x:c r="K12028" s="266" t="n">
        <x:f>MOD(ROW()-ROW($I$46),MESCLUN_CAP+1)</x:f>
        <x:v>16</x:v>
      </x:c>
      <x:c r="L12028" s="266" t="n">
        <x:f>SUM(I12028:K12028)</x:f>
        <x:v>42</x:v>
      </x:c>
      <x:c r="M12028" s="267" t="n">
        <x:f>I12028*TOMATO_HOURS*WEEKS*(1+TOMATO_DIM)^I12028+J12028*CARROT_HOURS*WEEKS*(1+CARROT_DIM)^J12028+K12028*MESCLUN_HOURS*WEEKS*(1+MESCLUN_DIM)^K12028</x:f>
        <x:v>10177.803217605908</x:v>
      </x:c>
      <x:c r="N12028" s="267" t="n">
        <x:f>MAX(M12028-FARMER_HOURS,0)/TEMP_HOURS_PER_WORKER</x:f>
        <x:v>6.567918901115214</x:v>
      </x:c>
      <x:c r="O12028" s="268" t="n">
        <x:f>I12028*TOMATO_PRICE+J12028*CARROT_PRICE+K12028*MESCLUN_PRICE</x:f>
        <x:v>218352</x:v>
      </x:c>
      <x:c r="P12028" s="268" t="n">
        <x:f>I12028*TOMATO_FERTILIZER+J12028*CARROT_FERTILIZER+K12028*MESCLUN_FERTILIZER</x:f>
        <x:v>33440</x:v>
      </x:c>
      <x:c r="Q12028" s="268" t="n">
        <x:f>MIN(M12028,FARMER_HOURS)*FARMER_RATE+MAX(M12028-FARMER_HOURS,0)*TEMP_RATE</x:f>
        <x:v>189197.97252788034</x:v>
      </x:c>
      <x:c r="R12028" s="268" t="n">
        <x:f>O12028-P12028-Q12028-FIXED_COST</x:f>
        <x:v>-24285.972527880338</x:v>
      </x:c>
      <x:c r="S12028" s="139" t="str">
        <x:f>IF(AND(L12028&lt;=TOTAL_BED_CAP,N12028&lt;=TEMP_WORKER_CAP),"YES","NO")</x:f>
        <x:v>NO</x:v>
      </x:c>
      <x:c r="T12028" s="139" t="n">
        <x:f>IF(S12028="YES",R12028,-1E+99)</x:f>
        <x:v>-1e+99</x:v>
      </x:c>
    </x:row>
    <x:row r="12029">
      <x:c r="A12029" s="139"/>
      <x:c r="B12029" s="139"/>
      <x:c r="C12029" s="139"/>
      <x:c r="D12029" s="139"/>
      <x:c r="E12029" s="139"/>
      <x:c r="F12029" s="139"/>
      <x:c r="G12029" s="139"/>
      <x:c r="H12029" s="139"/>
      <x:c r="I12029" s="266" t="n">
        <x:f>INT((ROW()-ROW($I$46))/((CARROT_CAP+1)*(MESCLUN_CAP+1)))</x:f>
        <x:v>18</x:v>
      </x:c>
      <x:c r="J12029" s="266" t="n">
        <x:f>MOD(INT((ROW()-ROW($I$46))/(MESCLUN_CAP+1)),CARROT_CAP+1)</x:f>
        <x:v>8</x:v>
      </x:c>
      <x:c r="K12029" s="266" t="n">
        <x:f>MOD(ROW()-ROW($I$46),MESCLUN_CAP+1)</x:f>
        <x:v>17</x:v>
      </x:c>
      <x:c r="L12029" s="266" t="n">
        <x:f>SUM(I12029:K12029)</x:f>
        <x:v>43</x:v>
      </x:c>
      <x:c r="M12029" s="267" t="n">
        <x:f>I12029*TOMATO_HOURS*WEEKS*(1+TOMATO_DIM)^I12029+J12029*CARROT_HOURS*WEEKS*(1+CARROT_DIM)^J12029+K12029*MESCLUN_HOURS*WEEKS*(1+MESCLUN_DIM)^K12029</x:f>
        <x:v>10244.363441052448</x:v>
      </x:c>
      <x:c r="N12029" s="267" t="n">
        <x:f>MAX(M12029-FARMER_HOURS,0)/TEMP_HOURS_PER_WORKER</x:f>
        <x:v>6.614141278508645</x:v>
      </x:c>
      <x:c r="O12029" s="268" t="n">
        <x:f>I12029*TOMATO_PRICE+J12029*CARROT_PRICE+K12029*MESCLUN_PRICE</x:f>
        <x:v>221052</x:v>
      </x:c>
      <x:c r="P12029" s="268" t="n">
        <x:f>I12029*TOMATO_FERTILIZER+J12029*CARROT_FERTILIZER+K12029*MESCLUN_FERTILIZER</x:f>
        <x:v>34320</x:v>
      </x:c>
      <x:c r="Q12029" s="268" t="n">
        <x:f>MIN(M12029,FARMER_HOURS)*FARMER_RATE+MAX(M12029-FARMER_HOURS,0)*TEMP_RATE</x:f>
        <x:v>190353.5319627161</x:v>
      </x:c>
      <x:c r="R12029" s="268" t="n">
        <x:f>O12029-P12029-Q12029-FIXED_COST</x:f>
        <x:v>-23621.531962716108</x:v>
      </x:c>
      <x:c r="S12029" s="139" t="str">
        <x:f>IF(AND(L12029&lt;=TOTAL_BED_CAP,N12029&lt;=TEMP_WORKER_CAP),"YES","NO")</x:f>
        <x:v>NO</x:v>
      </x:c>
      <x:c r="T12029" s="139" t="n">
        <x:f>IF(S12029="YES",R12029,-1E+99)</x:f>
        <x:v>-1e+99</x:v>
      </x:c>
    </x:row>
    <x:row r="12030">
      <x:c r="A12030" s="139"/>
      <x:c r="B12030" s="139"/>
      <x:c r="C12030" s="139"/>
      <x:c r="D12030" s="139"/>
      <x:c r="E12030" s="139"/>
      <x:c r="F12030" s="139"/>
      <x:c r="G12030" s="139"/>
      <x:c r="H12030" s="139"/>
      <x:c r="I12030" s="266" t="n">
        <x:f>INT((ROW()-ROW($I$46))/((CARROT_CAP+1)*(MESCLUN_CAP+1)))</x:f>
        <x:v>18</x:v>
      </x:c>
      <x:c r="J12030" s="266" t="n">
        <x:f>MOD(INT((ROW()-ROW($I$46))/(MESCLUN_CAP+1)),CARROT_CAP+1)</x:f>
        <x:v>8</x:v>
      </x:c>
      <x:c r="K12030" s="266" t="n">
        <x:f>MOD(ROW()-ROW($I$46),MESCLUN_CAP+1)</x:f>
        <x:v>18</x:v>
      </x:c>
      <x:c r="L12030" s="266" t="n">
        <x:f>SUM(I12030:K12030)</x:f>
        <x:v>44</x:v>
      </x:c>
      <x:c r="M12030" s="267" t="n">
        <x:f>I12030*TOMATO_HOURS*WEEKS*(1+TOMATO_DIM)^I12030+J12030*CARROT_HOURS*WEEKS*(1+CARROT_DIM)^J12030+K12030*MESCLUN_HOURS*WEEKS*(1+MESCLUN_DIM)^K12030</x:f>
        <x:v>10312.450432511036</x:v>
      </x:c>
      <x:c r="N12030" s="267" t="n">
        <x:f>MAX(M12030-FARMER_HOURS,0)/TEMP_HOURS_PER_WORKER</x:f>
        <x:v>6.661423911465997</x:v>
      </x:c>
      <x:c r="O12030" s="268" t="n">
        <x:f>I12030*TOMATO_PRICE+J12030*CARROT_PRICE+K12030*MESCLUN_PRICE</x:f>
        <x:v>223752</x:v>
      </x:c>
      <x:c r="P12030" s="268" t="n">
        <x:f>I12030*TOMATO_FERTILIZER+J12030*CARROT_FERTILIZER+K12030*MESCLUN_FERTILIZER</x:f>
        <x:v>35200</x:v>
      </x:c>
      <x:c r="Q12030" s="268" t="n">
        <x:f>MIN(M12030,FARMER_HOURS)*FARMER_RATE+MAX(M12030-FARMER_HOURS,0)*TEMP_RATE</x:f>
        <x:v>191535.59778664992</x:v>
      </x:c>
      <x:c r="R12030" s="268" t="n">
        <x:f>O12030-P12030-Q12030-FIXED_COST</x:f>
        <x:v>-22983.597786649916</x:v>
      </x:c>
      <x:c r="S12030" s="139" t="str">
        <x:f>IF(AND(L12030&lt;=TOTAL_BED_CAP,N12030&lt;=TEMP_WORKER_CAP),"YES","NO")</x:f>
        <x:v>NO</x:v>
      </x:c>
      <x:c r="T12030" s="139" t="n">
        <x:f>IF(S12030="YES",R12030,-1E+99)</x:f>
        <x:v>-1e+99</x:v>
      </x:c>
    </x:row>
    <x:row r="12031">
      <x:c r="A12031" s="139"/>
      <x:c r="B12031" s="139"/>
      <x:c r="C12031" s="139"/>
      <x:c r="D12031" s="139"/>
      <x:c r="E12031" s="139"/>
      <x:c r="F12031" s="139"/>
      <x:c r="G12031" s="139"/>
      <x:c r="H12031" s="139"/>
      <x:c r="I12031" s="266" t="n">
        <x:f>INT((ROW()-ROW($I$46))/((CARROT_CAP+1)*(MESCLUN_CAP+1)))</x:f>
        <x:v>18</x:v>
      </x:c>
      <x:c r="J12031" s="266" t="n">
        <x:f>MOD(INT((ROW()-ROW($I$46))/(MESCLUN_CAP+1)),CARROT_CAP+1)</x:f>
        <x:v>8</x:v>
      </x:c>
      <x:c r="K12031" s="266" t="n">
        <x:f>MOD(ROW()-ROW($I$46),MESCLUN_CAP+1)</x:f>
        <x:v>19</x:v>
      </x:c>
      <x:c r="L12031" s="266" t="n">
        <x:f>SUM(I12031:K12031)</x:f>
        <x:v>45</x:v>
      </x:c>
      <x:c r="M12031" s="267" t="n">
        <x:f>I12031*TOMATO_HOURS*WEEKS*(1+TOMATO_DIM)^I12031+J12031*CARROT_HOURS*WEEKS*(1+CARROT_DIM)^J12031+K12031*MESCLUN_HOURS*WEEKS*(1+MESCLUN_DIM)^K12031</x:f>
        <x:v>10382.091961147058</x:v>
      </x:c>
      <x:c r="N12031" s="267" t="n">
        <x:f>MAX(M12031-FARMER_HOURS,0)/TEMP_HOURS_PER_WORKER</x:f>
        <x:v>6.7097860841299015</x:v>
      </x:c>
      <x:c r="O12031" s="268" t="n">
        <x:f>I12031*TOMATO_PRICE+J12031*CARROT_PRICE+K12031*MESCLUN_PRICE</x:f>
        <x:v>226452</x:v>
      </x:c>
      <x:c r="P12031" s="268" t="n">
        <x:f>I12031*TOMATO_FERTILIZER+J12031*CARROT_FERTILIZER+K12031*MESCLUN_FERTILIZER</x:f>
        <x:v>36080</x:v>
      </x:c>
      <x:c r="Q12031" s="268" t="n">
        <x:f>MIN(M12031,FARMER_HOURS)*FARMER_RATE+MAX(M12031-FARMER_HOURS,0)*TEMP_RATE</x:f>
        <x:v>192744.65210324753</x:v>
      </x:c>
      <x:c r="R12031" s="268" t="n">
        <x:f>O12031-P12031-Q12031-FIXED_COST</x:f>
        <x:v>-22372.65210324753</x:v>
      </x:c>
      <x:c r="S12031" s="139" t="str">
        <x:f>IF(AND(L12031&lt;=TOTAL_BED_CAP,N12031&lt;=TEMP_WORKER_CAP),"YES","NO")</x:f>
        <x:v>NO</x:v>
      </x:c>
      <x:c r="T12031" s="139" t="n">
        <x:f>IF(S12031="YES",R12031,-1E+99)</x:f>
        <x:v>-1e+99</x:v>
      </x:c>
    </x:row>
    <x:row r="12032">
      <x:c r="A12032" s="139"/>
      <x:c r="B12032" s="139"/>
      <x:c r="C12032" s="139"/>
      <x:c r="D12032" s="139"/>
      <x:c r="E12032" s="139"/>
      <x:c r="F12032" s="139"/>
      <x:c r="G12032" s="139"/>
      <x:c r="H12032" s="139"/>
      <x:c r="I12032" s="266" t="n">
        <x:f>INT((ROW()-ROW($I$46))/((CARROT_CAP+1)*(MESCLUN_CAP+1)))</x:f>
        <x:v>18</x:v>
      </x:c>
      <x:c r="J12032" s="266" t="n">
        <x:f>MOD(INT((ROW()-ROW($I$46))/(MESCLUN_CAP+1)),CARROT_CAP+1)</x:f>
        <x:v>8</x:v>
      </x:c>
      <x:c r="K12032" s="266" t="n">
        <x:f>MOD(ROW()-ROW($I$46),MESCLUN_CAP+1)</x:f>
        <x:v>20</x:v>
      </x:c>
      <x:c r="L12032" s="266" t="n">
        <x:f>SUM(I12032:K12032)</x:f>
        <x:v>46</x:v>
      </x:c>
      <x:c r="M12032" s="267" t="n">
        <x:f>I12032*TOMATO_HOURS*WEEKS*(1+TOMATO_DIM)^I12032+J12032*CARROT_HOURS*WEEKS*(1+CARROT_DIM)^J12032+K12032*MESCLUN_HOURS*WEEKS*(1+MESCLUN_DIM)^K12032</x:f>
        <x:v>10453.316251797534</x:v>
      </x:c>
      <x:c r="N12032" s="267" t="n">
        <x:f>MAX(M12032-FARMER_HOURS,0)/TEMP_HOURS_PER_WORKER</x:f>
        <x:v>6.759247397081621</x:v>
      </x:c>
      <x:c r="O12032" s="268" t="n">
        <x:f>I12032*TOMATO_PRICE+J12032*CARROT_PRICE+K12032*MESCLUN_PRICE</x:f>
        <x:v>229152</x:v>
      </x:c>
      <x:c r="P12032" s="268" t="n">
        <x:f>I12032*TOMATO_FERTILIZER+J12032*CARROT_FERTILIZER+K12032*MESCLUN_FERTILIZER</x:f>
        <x:v>36960</x:v>
      </x:c>
      <x:c r="Q12032" s="268" t="n">
        <x:f>MIN(M12032,FARMER_HOURS)*FARMER_RATE+MAX(M12032-FARMER_HOURS,0)*TEMP_RATE</x:f>
        <x:v>193981.1849270405</x:v>
      </x:c>
      <x:c r="R12032" s="268" t="n">
        <x:f>O12032-P12032-Q12032-FIXED_COST</x:f>
        <x:v>-21789.184927040507</x:v>
      </x:c>
      <x:c r="S12032" s="139" t="str">
        <x:f>IF(AND(L12032&lt;=TOTAL_BED_CAP,N12032&lt;=TEMP_WORKER_CAP),"YES","NO")</x:f>
        <x:v>NO</x:v>
      </x:c>
      <x:c r="T12032" s="139" t="n">
        <x:f>IF(S12032="YES",R12032,-1E+99)</x:f>
        <x:v>-1e+99</x:v>
      </x:c>
    </x:row>
    <x:row r="12033">
      <x:c r="A12033" s="139"/>
      <x:c r="B12033" s="139"/>
      <x:c r="C12033" s="139"/>
      <x:c r="D12033" s="139"/>
      <x:c r="E12033" s="139"/>
      <x:c r="F12033" s="139"/>
      <x:c r="G12033" s="139"/>
      <x:c r="H12033" s="139"/>
      <x:c r="I12033" s="266" t="n">
        <x:f>INT((ROW()-ROW($I$46))/((CARROT_CAP+1)*(MESCLUN_CAP+1)))</x:f>
        <x:v>18</x:v>
      </x:c>
      <x:c r="J12033" s="266" t="n">
        <x:f>MOD(INT((ROW()-ROW($I$46))/(MESCLUN_CAP+1)),CARROT_CAP+1)</x:f>
        <x:v>8</x:v>
      </x:c>
      <x:c r="K12033" s="266" t="n">
        <x:f>MOD(ROW()-ROW($I$46),MESCLUN_CAP+1)</x:f>
        <x:v>21</x:v>
      </x:c>
      <x:c r="L12033" s="266" t="n">
        <x:f>SUM(I12033:K12033)</x:f>
        <x:v>47</x:v>
      </x:c>
      <x:c r="M12033" s="267" t="n">
        <x:f>I12033*TOMATO_HOURS*WEEKS*(1+TOMATO_DIM)^I12033+J12033*CARROT_HOURS*WEEKS*(1+CARROT_DIM)^J12033+K12033*MESCLUN_HOURS*WEEKS*(1+MESCLUN_DIM)^K12033</x:f>
        <x:v>10526.151992023979</x:v>
      </x:c>
      <x:c r="N12033" s="267" t="n">
        <x:f>MAX(M12033-FARMER_HOURS,0)/TEMP_HOURS_PER_WORKER</x:f>
        <x:v>6.809827772238874</x:v>
      </x:c>
      <x:c r="O12033" s="268" t="n">
        <x:f>I12033*TOMATO_PRICE+J12033*CARROT_PRICE+K12033*MESCLUN_PRICE</x:f>
        <x:v>231852</x:v>
      </x:c>
      <x:c r="P12033" s="268" t="n">
        <x:f>I12033*TOMATO_FERTILIZER+J12033*CARROT_FERTILIZER+K12033*MESCLUN_FERTILIZER</x:f>
        <x:v>37840</x:v>
      </x:c>
      <x:c r="Q12033" s="268" t="n">
        <x:f>MIN(M12033,FARMER_HOURS)*FARMER_RATE+MAX(M12033-FARMER_HOURS,0)*TEMP_RATE</x:f>
        <x:v>195245.69430597185</x:v>
      </x:c>
      <x:c r="R12033" s="268" t="n">
        <x:f>O12033-P12033-Q12033-FIXED_COST</x:f>
        <x:v>-21233.694305971847</x:v>
      </x:c>
      <x:c r="S12033" s="139" t="str">
        <x:f>IF(AND(L12033&lt;=TOTAL_BED_CAP,N12033&lt;=TEMP_WORKER_CAP),"YES","NO")</x:f>
        <x:v>NO</x:v>
      </x:c>
      <x:c r="T12033" s="139" t="n">
        <x:f>IF(S12033="YES",R12033,-1E+99)</x:f>
        <x:v>-1e+99</x:v>
      </x:c>
    </x:row>
    <x:row r="12034">
      <x:c r="A12034" s="139"/>
      <x:c r="B12034" s="139"/>
      <x:c r="C12034" s="139"/>
      <x:c r="D12034" s="139"/>
      <x:c r="E12034" s="139"/>
      <x:c r="F12034" s="139"/>
      <x:c r="G12034" s="139"/>
      <x:c r="H12034" s="139"/>
      <x:c r="I12034" s="266" t="n">
        <x:f>INT((ROW()-ROW($I$46))/((CARROT_CAP+1)*(MESCLUN_CAP+1)))</x:f>
        <x:v>18</x:v>
      </x:c>
      <x:c r="J12034" s="266" t="n">
        <x:f>MOD(INT((ROW()-ROW($I$46))/(MESCLUN_CAP+1)),CARROT_CAP+1)</x:f>
        <x:v>8</x:v>
      </x:c>
      <x:c r="K12034" s="266" t="n">
        <x:f>MOD(ROW()-ROW($I$46),MESCLUN_CAP+1)</x:f>
        <x:v>22</x:v>
      </x:c>
      <x:c r="L12034" s="266" t="n">
        <x:f>SUM(I12034:K12034)</x:f>
        <x:v>48</x:v>
      </x:c>
      <x:c r="M12034" s="267" t="n">
        <x:f>I12034*TOMATO_HOURS*WEEKS*(1+TOMATO_DIM)^I12034+J12034*CARROT_HOURS*WEEKS*(1+CARROT_DIM)^J12034+K12034*MESCLUN_HOURS*WEEKS*(1+MESCLUN_DIM)^K12034</x:f>
        <x:v>10600.628339270374</x:v>
      </x:c>
      <x:c r="N12034" s="267" t="n">
        <x:f>MAX(M12034-FARMER_HOURS,0)/TEMP_HOURS_PER_WORKER</x:f>
        <x:v>6.861547457826648</x:v>
      </x:c>
      <x:c r="O12034" s="268" t="n">
        <x:f>I12034*TOMATO_PRICE+J12034*CARROT_PRICE+K12034*MESCLUN_PRICE</x:f>
        <x:v>234552</x:v>
      </x:c>
      <x:c r="P12034" s="268" t="n">
        <x:f>I12034*TOMATO_FERTILIZER+J12034*CARROT_FERTILIZER+K12034*MESCLUN_FERTILIZER</x:f>
        <x:v>38720</x:v>
      </x:c>
      <x:c r="Q12034" s="268" t="n">
        <x:f>MIN(M12034,FARMER_HOURS)*FARMER_RATE+MAX(M12034-FARMER_HOURS,0)*TEMP_RATE</x:f>
        <x:v>196538.68644566622</x:v>
      </x:c>
      <x:c r="R12034" s="268" t="n">
        <x:f>O12034-P12034-Q12034-FIXED_COST</x:f>
        <x:v>-20706.686445666215</x:v>
      </x:c>
      <x:c r="S12034" s="139" t="str">
        <x:f>IF(AND(L12034&lt;=TOTAL_BED_CAP,N12034&lt;=TEMP_WORKER_CAP),"YES","NO")</x:f>
        <x:v>NO</x:v>
      </x:c>
      <x:c r="T12034" s="139" t="n">
        <x:f>IF(S12034="YES",R12034,-1E+99)</x:f>
        <x:v>-1e+99</x:v>
      </x:c>
    </x:row>
    <x:row r="12035">
      <x:c r="A12035" s="139"/>
      <x:c r="B12035" s="139"/>
      <x:c r="C12035" s="139"/>
      <x:c r="D12035" s="139"/>
      <x:c r="E12035" s="139"/>
      <x:c r="F12035" s="139"/>
      <x:c r="G12035" s="139"/>
      <x:c r="H12035" s="139"/>
      <x:c r="I12035" s="266" t="n">
        <x:f>INT((ROW()-ROW($I$46))/((CARROT_CAP+1)*(MESCLUN_CAP+1)))</x:f>
        <x:v>18</x:v>
      </x:c>
      <x:c r="J12035" s="266" t="n">
        <x:f>MOD(INT((ROW()-ROW($I$46))/(MESCLUN_CAP+1)),CARROT_CAP+1)</x:f>
        <x:v>8</x:v>
      </x:c>
      <x:c r="K12035" s="266" t="n">
        <x:f>MOD(ROW()-ROW($I$46),MESCLUN_CAP+1)</x:f>
        <x:v>23</x:v>
      </x:c>
      <x:c r="L12035" s="266" t="n">
        <x:f>SUM(I12035:K12035)</x:f>
        <x:v>49</x:v>
      </x:c>
      <x:c r="M12035" s="267" t="n">
        <x:f>I12035*TOMATO_HOURS*WEEKS*(1+TOMATO_DIM)^I12035+J12035*CARROT_HOURS*WEEKS*(1+CARROT_DIM)^J12035+K12035*MESCLUN_HOURS*WEEKS*(1+MESCLUN_DIM)^K12035</x:f>
        <x:v>10676.77492812781</x:v>
      </x:c>
      <x:c r="N12035" s="267" t="n">
        <x:f>MAX(M12035-FARMER_HOURS,0)/TEMP_HOURS_PER_WORKER</x:f>
        <x:v>6.914427033422091</x:v>
      </x:c>
      <x:c r="O12035" s="268" t="n">
        <x:f>I12035*TOMATO_PRICE+J12035*CARROT_PRICE+K12035*MESCLUN_PRICE</x:f>
        <x:v>237252</x:v>
      </x:c>
      <x:c r="P12035" s="268" t="n">
        <x:f>I12035*TOMATO_FERTILIZER+J12035*CARROT_FERTILIZER+K12035*MESCLUN_FERTILIZER</x:f>
        <x:v>39600</x:v>
      </x:c>
      <x:c r="Q12035" s="268" t="n">
        <x:f>MIN(M12035,FARMER_HOURS)*FARMER_RATE+MAX(M12035-FARMER_HOURS,0)*TEMP_RATE</x:f>
        <x:v>197860.67583555225</x:v>
      </x:c>
      <x:c r="R12035" s="268" t="n">
        <x:f>O12035-P12035-Q12035-FIXED_COST</x:f>
        <x:v>-20208.675835552247</x:v>
      </x:c>
      <x:c r="S12035" s="139" t="str">
        <x:f>IF(AND(L12035&lt;=TOTAL_BED_CAP,N12035&lt;=TEMP_WORKER_CAP),"YES","NO")</x:f>
        <x:v>NO</x:v>
      </x:c>
      <x:c r="T12035" s="139" t="n">
        <x:f>IF(S12035="YES",R12035,-1E+99)</x:f>
        <x:v>-1e+99</x:v>
      </x:c>
    </x:row>
    <x:row r="12036">
      <x:c r="A12036" s="139"/>
      <x:c r="B12036" s="139"/>
      <x:c r="C12036" s="139"/>
      <x:c r="D12036" s="139"/>
      <x:c r="E12036" s="139"/>
      <x:c r="F12036" s="139"/>
      <x:c r="G12036" s="139"/>
      <x:c r="H12036" s="139"/>
      <x:c r="I12036" s="266" t="n">
        <x:f>INT((ROW()-ROW($I$46))/((CARROT_CAP+1)*(MESCLUN_CAP+1)))</x:f>
        <x:v>18</x:v>
      </x:c>
      <x:c r="J12036" s="266" t="n">
        <x:f>MOD(INT((ROW()-ROW($I$46))/(MESCLUN_CAP+1)),CARROT_CAP+1)</x:f>
        <x:v>8</x:v>
      </x:c>
      <x:c r="K12036" s="266" t="n">
        <x:f>MOD(ROW()-ROW($I$46),MESCLUN_CAP+1)</x:f>
        <x:v>24</x:v>
      </x:c>
      <x:c r="L12036" s="266" t="n">
        <x:f>SUM(I12036:K12036)</x:f>
        <x:v>50</x:v>
      </x:c>
      <x:c r="M12036" s="267" t="n">
        <x:f>I12036*TOMATO_HOURS*WEEKS*(1+TOMATO_DIM)^I12036+J12036*CARROT_HOURS*WEEKS*(1+CARROT_DIM)^J12036+K12036*MESCLUN_HOURS*WEEKS*(1+MESCLUN_DIM)^K12036</x:f>
        <x:v>10754.621877707306</x:v>
      </x:c>
      <x:c r="N12036" s="267" t="n">
        <x:f>MAX(M12036-FARMER_HOURS,0)/TEMP_HOURS_PER_WORKER</x:f>
        <x:v>6.968487415074518</x:v>
      </x:c>
      <x:c r="O12036" s="268" t="n">
        <x:f>I12036*TOMATO_PRICE+J12036*CARROT_PRICE+K12036*MESCLUN_PRICE</x:f>
        <x:v>239952</x:v>
      </x:c>
      <x:c r="P12036" s="268" t="n">
        <x:f>I12036*TOMATO_FERTILIZER+J12036*CARROT_FERTILIZER+K12036*MESCLUN_FERTILIZER</x:f>
        <x:v>40480</x:v>
      </x:c>
      <x:c r="Q12036" s="268" t="n">
        <x:f>MIN(M12036,FARMER_HOURS)*FARMER_RATE+MAX(M12036-FARMER_HOURS,0)*TEMP_RATE</x:f>
        <x:v>199212.18537686297</x:v>
      </x:c>
      <x:c r="R12036" s="268" t="n">
        <x:f>O12036-P12036-Q12036-FIXED_COST</x:f>
        <x:v>-19740.185376862966</x:v>
      </x:c>
      <x:c r="S12036" s="139" t="str">
        <x:f>IF(AND(L12036&lt;=TOTAL_BED_CAP,N12036&lt;=TEMP_WORKER_CAP),"YES","NO")</x:f>
        <x:v>NO</x:v>
      </x:c>
      <x:c r="T12036" s="139" t="n">
        <x:f>IF(S12036="YES",R12036,-1E+99)</x:f>
        <x:v>-1e+99</x:v>
      </x:c>
    </x:row>
    <x:row r="12037">
      <x:c r="A12037" s="139"/>
      <x:c r="B12037" s="139"/>
      <x:c r="C12037" s="139"/>
      <x:c r="D12037" s="139"/>
      <x:c r="E12037" s="139"/>
      <x:c r="F12037" s="139"/>
      <x:c r="G12037" s="139"/>
      <x:c r="H12037" s="139"/>
      <x:c r="I12037" s="266" t="n">
        <x:f>INT((ROW()-ROW($I$46))/((CARROT_CAP+1)*(MESCLUN_CAP+1)))</x:f>
        <x:v>18</x:v>
      </x:c>
      <x:c r="J12037" s="266" t="n">
        <x:f>MOD(INT((ROW()-ROW($I$46))/(MESCLUN_CAP+1)),CARROT_CAP+1)</x:f>
        <x:v>8</x:v>
      </x:c>
      <x:c r="K12037" s="266" t="n">
        <x:f>MOD(ROW()-ROW($I$46),MESCLUN_CAP+1)</x:f>
        <x:v>25</x:v>
      </x:c>
      <x:c r="L12037" s="266" t="n">
        <x:f>SUM(I12037:K12037)</x:f>
        <x:v>51</x:v>
      </x:c>
      <x:c r="M12037" s="267" t="n">
        <x:f>I12037*TOMATO_HOURS*WEEKS*(1+TOMATO_DIM)^I12037+J12037*CARROT_HOURS*WEEKS*(1+CARROT_DIM)^J12037+K12037*MESCLUN_HOURS*WEEKS*(1+MESCLUN_DIM)^K12037</x:f>
        <x:v>10834.199799122403</x:v>
      </x:c>
      <x:c r="N12037" s="267" t="n">
        <x:f>MAX(M12037-FARMER_HOURS,0)/TEMP_HOURS_PER_WORKER</x:f>
        <x:v>7.023749860501669</x:v>
      </x:c>
      <x:c r="O12037" s="268" t="n">
        <x:f>I12037*TOMATO_PRICE+J12037*CARROT_PRICE+K12037*MESCLUN_PRICE</x:f>
        <x:v>242652</x:v>
      </x:c>
      <x:c r="P12037" s="268" t="n">
        <x:f>I12037*TOMATO_FERTILIZER+J12037*CARROT_FERTILIZER+K12037*MESCLUN_FERTILIZER</x:f>
        <x:v>41360</x:v>
      </x:c>
      <x:c r="Q12037" s="268" t="n">
        <x:f>MIN(M12037,FARMER_HOURS)*FARMER_RATE+MAX(M12037-FARMER_HOURS,0)*TEMP_RATE</x:f>
        <x:v>200593.74651254172</x:v>
      </x:c>
      <x:c r="R12037" s="268" t="n">
        <x:f>O12037-P12037-Q12037-FIXED_COST</x:f>
        <x:v>-19301.746512541722</x:v>
      </x:c>
      <x:c r="S12037" s="139" t="str">
        <x:f>IF(AND(L12037&lt;=TOTAL_BED_CAP,N12037&lt;=TEMP_WORKER_CAP),"YES","NO")</x:f>
        <x:v>NO</x:v>
      </x:c>
      <x:c r="T12037" s="139" t="n">
        <x:f>IF(S12037="YES",R12037,-1E+99)</x:f>
        <x:v>-1e+99</x:v>
      </x:c>
    </x:row>
    <x:row r="12038">
      <x:c r="A12038" s="139"/>
      <x:c r="B12038" s="139"/>
      <x:c r="C12038" s="139"/>
      <x:c r="D12038" s="139"/>
      <x:c r="E12038" s="139"/>
      <x:c r="F12038" s="139"/>
      <x:c r="G12038" s="139"/>
      <x:c r="H12038" s="139"/>
      <x:c r="I12038" s="266" t="n">
        <x:f>INT((ROW()-ROW($I$46))/((CARROT_CAP+1)*(MESCLUN_CAP+1)))</x:f>
        <x:v>18</x:v>
      </x:c>
      <x:c r="J12038" s="266" t="n">
        <x:f>MOD(INT((ROW()-ROW($I$46))/(MESCLUN_CAP+1)),CARROT_CAP+1)</x:f>
        <x:v>8</x:v>
      </x:c>
      <x:c r="K12038" s="266" t="n">
        <x:f>MOD(ROW()-ROW($I$46),MESCLUN_CAP+1)</x:f>
        <x:v>26</x:v>
      </x:c>
      <x:c r="L12038" s="266" t="n">
        <x:f>SUM(I12038:K12038)</x:f>
        <x:v>52</x:v>
      </x:c>
      <x:c r="M12038" s="267" t="n">
        <x:f>I12038*TOMATO_HOURS*WEEKS*(1+TOMATO_DIM)^I12038+J12038*CARROT_HOURS*WEEKS*(1+CARROT_DIM)^J12038+K12038*MESCLUN_HOURS*WEEKS*(1+MESCLUN_DIM)^K12038</x:f>
        <x:v>10915.539803083122</x:v>
      </x:c>
      <x:c r="N12038" s="267" t="n">
        <x:f>MAX(M12038-FARMER_HOURS,0)/TEMP_HOURS_PER_WORKER</x:f>
        <x:v>7.080235974363279</x:v>
      </x:c>
      <x:c r="O12038" s="268" t="n">
        <x:f>I12038*TOMATO_PRICE+J12038*CARROT_PRICE+K12038*MESCLUN_PRICE</x:f>
        <x:v>245352</x:v>
      </x:c>
      <x:c r="P12038" s="268" t="n">
        <x:f>I12038*TOMATO_FERTILIZER+J12038*CARROT_FERTILIZER+K12038*MESCLUN_FERTILIZER</x:f>
        <x:v>42240</x:v>
      </x:c>
      <x:c r="Q12038" s="268" t="n">
        <x:f>MIN(M12038,FARMER_HOURS)*FARMER_RATE+MAX(M12038-FARMER_HOURS,0)*TEMP_RATE</x:f>
        <x:v>202005.899359082</x:v>
      </x:c>
      <x:c r="R12038" s="268" t="n">
        <x:f>O12038-P12038-Q12038-FIXED_COST</x:f>
        <x:v>-18893.89935908199</x:v>
      </x:c>
      <x:c r="S12038" s="139" t="str">
        <x:f>IF(AND(L12038&lt;=TOTAL_BED_CAP,N12038&lt;=TEMP_WORKER_CAP),"YES","NO")</x:f>
        <x:v>NO</x:v>
      </x:c>
      <x:c r="T12038" s="139" t="n">
        <x:f>IF(S12038="YES",R12038,-1E+99)</x:f>
        <x:v>-1e+99</x:v>
      </x:c>
    </x:row>
    <x:row r="12039">
      <x:c r="A12039" s="139"/>
      <x:c r="B12039" s="139"/>
      <x:c r="C12039" s="139"/>
      <x:c r="D12039" s="139"/>
      <x:c r="E12039" s="139"/>
      <x:c r="F12039" s="139"/>
      <x:c r="G12039" s="139"/>
      <x:c r="H12039" s="139"/>
      <x:c r="I12039" s="266" t="n">
        <x:f>INT((ROW()-ROW($I$46))/((CARROT_CAP+1)*(MESCLUN_CAP+1)))</x:f>
        <x:v>18</x:v>
      </x:c>
      <x:c r="J12039" s="266" t="n">
        <x:f>MOD(INT((ROW()-ROW($I$46))/(MESCLUN_CAP+1)),CARROT_CAP+1)</x:f>
        <x:v>8</x:v>
      </x:c>
      <x:c r="K12039" s="266" t="n">
        <x:f>MOD(ROW()-ROW($I$46),MESCLUN_CAP+1)</x:f>
        <x:v>27</x:v>
      </x:c>
      <x:c r="L12039" s="266" t="n">
        <x:f>SUM(I12039:K12039)</x:f>
        <x:v>53</x:v>
      </x:c>
      <x:c r="M12039" s="267" t="n">
        <x:f>I12039*TOMATO_HOURS*WEEKS*(1+TOMATO_DIM)^I12039+J12039*CARROT_HOURS*WEEKS*(1+CARROT_DIM)^J12039+K12039*MESCLUN_HOURS*WEEKS*(1+MESCLUN_DIM)^K12039</x:f>
        <x:v>10998.673507602878</x:v>
      </x:c>
      <x:c r="N12039" s="267" t="n">
        <x:f>MAX(M12039-FARMER_HOURS,0)/TEMP_HOURS_PER_WORKER</x:f>
        <x:v>7.13796771361311</x:v>
      </x:c>
      <x:c r="O12039" s="268" t="n">
        <x:f>I12039*TOMATO_PRICE+J12039*CARROT_PRICE+K12039*MESCLUN_PRICE</x:f>
        <x:v>248052</x:v>
      </x:c>
      <x:c r="P12039" s="268" t="n">
        <x:f>I12039*TOMATO_FERTILIZER+J12039*CARROT_FERTILIZER+K12039*MESCLUN_FERTILIZER</x:f>
        <x:v>43120</x:v>
      </x:c>
      <x:c r="Q12039" s="268" t="n">
        <x:f>MIN(M12039,FARMER_HOURS)*FARMER_RATE+MAX(M12039-FARMER_HOURS,0)*TEMP_RATE</x:f>
        <x:v>203449.19284032774</x:v>
      </x:c>
      <x:c r="R12039" s="268" t="n">
        <x:f>O12039-P12039-Q12039-FIXED_COST</x:f>
        <x:v>-18517.19284032774</x:v>
      </x:c>
      <x:c r="S12039" s="139" t="str">
        <x:f>IF(AND(L12039&lt;=TOTAL_BED_CAP,N12039&lt;=TEMP_WORKER_CAP),"YES","NO")</x:f>
        <x:v>NO</x:v>
      </x:c>
      <x:c r="T12039" s="139" t="n">
        <x:f>IF(S12039="YES",R12039,-1E+99)</x:f>
        <x:v>-1e+99</x:v>
      </x:c>
    </x:row>
    <x:row r="12040">
      <x:c r="A12040" s="139"/>
      <x:c r="B12040" s="139"/>
      <x:c r="C12040" s="139"/>
      <x:c r="D12040" s="139"/>
      <x:c r="E12040" s="139"/>
      <x:c r="F12040" s="139"/>
      <x:c r="G12040" s="139"/>
      <x:c r="H12040" s="139"/>
      <x:c r="I12040" s="266" t="n">
        <x:f>INT((ROW()-ROW($I$46))/((CARROT_CAP+1)*(MESCLUN_CAP+1)))</x:f>
        <x:v>18</x:v>
      </x:c>
      <x:c r="J12040" s="266" t="n">
        <x:f>MOD(INT((ROW()-ROW($I$46))/(MESCLUN_CAP+1)),CARROT_CAP+1)</x:f>
        <x:v>8</x:v>
      </x:c>
      <x:c r="K12040" s="266" t="n">
        <x:f>MOD(ROW()-ROW($I$46),MESCLUN_CAP+1)</x:f>
        <x:v>28</x:v>
      </x:c>
      <x:c r="L12040" s="266" t="n">
        <x:f>SUM(I12040:K12040)</x:f>
        <x:v>54</x:v>
      </x:c>
      <x:c r="M12040" s="267" t="n">
        <x:f>I12040*TOMATO_HOURS*WEEKS*(1+TOMATO_DIM)^I12040+J12040*CARROT_HOURS*WEEKS*(1+CARROT_DIM)^J12040+K12040*MESCLUN_HOURS*WEEKS*(1+MESCLUN_DIM)^K12040</x:f>
        <x:v>11083.633045820032</x:v>
      </x:c>
      <x:c r="N12040" s="267" t="n">
        <x:f>MAX(M12040-FARMER_HOURS,0)/TEMP_HOURS_PER_WORKER</x:f>
        <x:v>7.196967392930578</x:v>
      </x:c>
      <x:c r="O12040" s="268" t="n">
        <x:f>I12040*TOMATO_PRICE+J12040*CARROT_PRICE+K12040*MESCLUN_PRICE</x:f>
        <x:v>250752</x:v>
      </x:c>
      <x:c r="P12040" s="268" t="n">
        <x:f>I12040*TOMATO_FERTILIZER+J12040*CARROT_FERTILIZER+K12040*MESCLUN_FERTILIZER</x:f>
        <x:v>44000</x:v>
      </x:c>
      <x:c r="Q12040" s="268" t="n">
        <x:f>MIN(M12040,FARMER_HOURS)*FARMER_RATE+MAX(M12040-FARMER_HOURS,0)*TEMP_RATE</x:f>
        <x:v>204924.18482326443</x:v>
      </x:c>
      <x:c r="R12040" s="268" t="n">
        <x:f>O12040-P12040-Q12040-FIXED_COST</x:f>
        <x:v>-18172.184823264426</x:v>
      </x:c>
      <x:c r="S12040" s="139" t="str">
        <x:f>IF(AND(L12040&lt;=TOTAL_BED_CAP,N12040&lt;=TEMP_WORKER_CAP),"YES","NO")</x:f>
        <x:v>NO</x:v>
      </x:c>
      <x:c r="T12040" s="139" t="n">
        <x:f>IF(S12040="YES",R12040,-1E+99)</x:f>
        <x:v>-1e+99</x:v>
      </x:c>
    </x:row>
    <x:row r="12041">
      <x:c r="A12041" s="139"/>
      <x:c r="B12041" s="139"/>
      <x:c r="C12041" s="139"/>
      <x:c r="D12041" s="139"/>
      <x:c r="E12041" s="139"/>
      <x:c r="F12041" s="139"/>
      <x:c r="G12041" s="139"/>
      <x:c r="H12041" s="139"/>
      <x:c r="I12041" s="266" t="n">
        <x:f>INT((ROW()-ROW($I$46))/((CARROT_CAP+1)*(MESCLUN_CAP+1)))</x:f>
        <x:v>18</x:v>
      </x:c>
      <x:c r="J12041" s="266" t="n">
        <x:f>MOD(INT((ROW()-ROW($I$46))/(MESCLUN_CAP+1)),CARROT_CAP+1)</x:f>
        <x:v>8</x:v>
      </x:c>
      <x:c r="K12041" s="266" t="n">
        <x:f>MOD(ROW()-ROW($I$46),MESCLUN_CAP+1)</x:f>
        <x:v>29</x:v>
      </x:c>
      <x:c r="L12041" s="266" t="n">
        <x:f>SUM(I12041:K12041)</x:f>
        <x:v>55</x:v>
      </x:c>
      <x:c r="M12041" s="267" t="n">
        <x:f>I12041*TOMATO_HOURS*WEEKS*(1+TOMATO_DIM)^I12041+J12041*CARROT_HOURS*WEEKS*(1+CARROT_DIM)^J12041+K12041*MESCLUN_HOURS*WEEKS*(1+MESCLUN_DIM)^K12041</x:f>
        <x:v>11170.451073935685</x:v>
      </x:c>
      <x:c r="N12041" s="267" t="n">
        <x:f>MAX(M12041-FARMER_HOURS,0)/TEMP_HOURS_PER_WORKER</x:f>
        <x:v>7.257257690233114</x:v>
      </x:c>
      <x:c r="O12041" s="268" t="n">
        <x:f>I12041*TOMATO_PRICE+J12041*CARROT_PRICE+K12041*MESCLUN_PRICE</x:f>
        <x:v>253452</x:v>
      </x:c>
      <x:c r="P12041" s="268" t="n">
        <x:f>I12041*TOMATO_FERTILIZER+J12041*CARROT_FERTILIZER+K12041*MESCLUN_FERTILIZER</x:f>
        <x:v>44880</x:v>
      </x:c>
      <x:c r="Q12041" s="268" t="n">
        <x:f>MIN(M12041,FARMER_HOURS)*FARMER_RATE+MAX(M12041-FARMER_HOURS,0)*TEMP_RATE</x:f>
        <x:v>206431.44225582786</x:v>
      </x:c>
      <x:c r="R12041" s="268" t="n">
        <x:f>O12041-P12041-Q12041-FIXED_COST</x:f>
        <x:v>-17859.44225582786</x:v>
      </x:c>
      <x:c r="S12041" s="139" t="str">
        <x:f>IF(AND(L12041&lt;=TOTAL_BED_CAP,N12041&lt;=TEMP_WORKER_CAP),"YES","NO")</x:f>
        <x:v>NO</x:v>
      </x:c>
      <x:c r="T12041" s="139" t="n">
        <x:f>IF(S12041="YES",R12041,-1E+99)</x:f>
        <x:v>-1e+99</x:v>
      </x:c>
    </x:row>
    <x:row r="12042">
      <x:c r="A12042" s="139"/>
      <x:c r="B12042" s="139"/>
      <x:c r="C12042" s="139"/>
      <x:c r="D12042" s="139"/>
      <x:c r="E12042" s="139"/>
      <x:c r="F12042" s="139"/>
      <x:c r="G12042" s="139"/>
      <x:c r="H12042" s="139"/>
      <x:c r="I12042" s="266" t="n">
        <x:f>INT((ROW()-ROW($I$46))/((CARROT_CAP+1)*(MESCLUN_CAP+1)))</x:f>
        <x:v>18</x:v>
      </x:c>
      <x:c r="J12042" s="266" t="n">
        <x:f>MOD(INT((ROW()-ROW($I$46))/(MESCLUN_CAP+1)),CARROT_CAP+1)</x:f>
        <x:v>8</x:v>
      </x:c>
      <x:c r="K12042" s="266" t="n">
        <x:f>MOD(ROW()-ROW($I$46),MESCLUN_CAP+1)</x:f>
        <x:v>30</x:v>
      </x:c>
      <x:c r="L12042" s="266" t="n">
        <x:f>SUM(I12042:K12042)</x:f>
        <x:v>56</x:v>
      </x:c>
      <x:c r="M12042" s="267" t="n">
        <x:f>I12042*TOMATO_HOURS*WEEKS*(1+TOMATO_DIM)^I12042+J12042*CARROT_HOURS*WEEKS*(1+CARROT_DIM)^J12042+K12042*MESCLUN_HOURS*WEEKS*(1+MESCLUN_DIM)^K12042</x:f>
        <x:v>11259.160779269456</x:v>
      </x:c>
      <x:c r="N12042" s="267" t="n">
        <x:f>MAX(M12042-FARMER_HOURS,0)/TEMP_HOURS_PER_WORKER</x:f>
        <x:v>7.3188616522704555</x:v>
      </x:c>
      <x:c r="O12042" s="268" t="n">
        <x:f>I12042*TOMATO_PRICE+J12042*CARROT_PRICE+K12042*MESCLUN_PRICE</x:f>
        <x:v>256152</x:v>
      </x:c>
      <x:c r="P12042" s="268" t="n">
        <x:f>I12042*TOMATO_FERTILIZER+J12042*CARROT_FERTILIZER+K12042*MESCLUN_FERTILIZER</x:f>
        <x:v>45760</x:v>
      </x:c>
      <x:c r="Q12042" s="268" t="n">
        <x:f>MIN(M12042,FARMER_HOURS)*FARMER_RATE+MAX(M12042-FARMER_HOURS,0)*TEMP_RATE</x:f>
        <x:v>207971.54130676138</x:v>
      </x:c>
      <x:c r="R12042" s="268" t="n">
        <x:f>O12042-P12042-Q12042-FIXED_COST</x:f>
        <x:v>-17579.541306761384</x:v>
      </x:c>
      <x:c r="S12042" s="139" t="str">
        <x:f>IF(AND(L12042&lt;=TOTAL_BED_CAP,N12042&lt;=TEMP_WORKER_CAP),"YES","NO")</x:f>
        <x:v>NO</x:v>
      </x:c>
      <x:c r="T12042" s="139" t="n">
        <x:f>IF(S12042="YES",R12042,-1E+99)</x:f>
        <x:v>-1e+99</x:v>
      </x:c>
    </x:row>
    <x:row r="12043">
      <x:c r="A12043" s="139"/>
      <x:c r="B12043" s="139"/>
      <x:c r="C12043" s="139"/>
      <x:c r="D12043" s="139"/>
      <x:c r="E12043" s="139"/>
      <x:c r="F12043" s="139"/>
      <x:c r="G12043" s="139"/>
      <x:c r="H12043" s="139"/>
      <x:c r="I12043" s="266" t="n">
        <x:f>INT((ROW()-ROW($I$46))/((CARROT_CAP+1)*(MESCLUN_CAP+1)))</x:f>
        <x:v>18</x:v>
      </x:c>
      <x:c r="J12043" s="266" t="n">
        <x:f>MOD(INT((ROW()-ROW($I$46))/(MESCLUN_CAP+1)),CARROT_CAP+1)</x:f>
        <x:v>9</x:v>
      </x:c>
      <x:c r="K12043" s="266" t="n">
        <x:f>MOD(ROW()-ROW($I$46),MESCLUN_CAP+1)</x:f>
        <x:v>0</x:v>
      </x:c>
      <x:c r="L12043" s="266" t="n">
        <x:f>SUM(I12043:K12043)</x:f>
        <x:v>27</x:v>
      </x:c>
      <x:c r="M12043" s="267" t="n">
        <x:f>I12043*TOMATO_HOURS*WEEKS*(1+TOMATO_DIM)^I12043+J12043*CARROT_HOURS*WEEKS*(1+CARROT_DIM)^J12043+K12043*MESCLUN_HOURS*WEEKS*(1+MESCLUN_DIM)^K12043</x:f>
        <x:v>9344.259049743298</x:v>
      </x:c>
      <x:c r="N12043" s="267" t="n">
        <x:f>MAX(M12043-FARMER_HOURS,0)/TEMP_HOURS_PER_WORKER</x:f>
        <x:v>5.9890687845439565</x:v>
      </x:c>
      <x:c r="O12043" s="268" t="n">
        <x:f>I12043*TOMATO_PRICE+J12043*CARROT_PRICE+K12043*MESCLUN_PRICE</x:f>
        <x:v>177246</x:v>
      </x:c>
      <x:c r="P12043" s="268" t="n">
        <x:f>I12043*TOMATO_FERTILIZER+J12043*CARROT_FERTILIZER+K12043*MESCLUN_FERTILIZER</x:f>
        <x:v>19800</x:v>
      </x:c>
      <x:c r="Q12043" s="268" t="n">
        <x:f>MIN(M12043,FARMER_HOURS)*FARMER_RATE+MAX(M12043-FARMER_HOURS,0)*TEMP_RATE</x:f>
        <x:v>174726.71961359892</x:v>
      </x:c>
      <x:c r="R12043" s="268" t="n">
        <x:f>O12043-P12043-Q12043-FIXED_COST</x:f>
        <x:v>-37280.71961359892</x:v>
      </x:c>
      <x:c r="S12043" s="139" t="str">
        <x:f>IF(AND(L12043&lt;=TOTAL_BED_CAP,N12043&lt;=TEMP_WORKER_CAP),"YES","NO")</x:f>
        <x:v>NO</x:v>
      </x:c>
      <x:c r="T12043" s="139" t="n">
        <x:f>IF(S12043="YES",R12043,-1E+99)</x:f>
        <x:v>-1e+99</x:v>
      </x:c>
    </x:row>
    <x:row r="12044">
      <x:c r="A12044" s="139"/>
      <x:c r="B12044" s="139"/>
      <x:c r="C12044" s="139"/>
      <x:c r="D12044" s="139"/>
      <x:c r="E12044" s="139"/>
      <x:c r="F12044" s="139"/>
      <x:c r="G12044" s="139"/>
      <x:c r="H12044" s="139"/>
      <x:c r="I12044" s="266" t="n">
        <x:f>INT((ROW()-ROW($I$46))/((CARROT_CAP+1)*(MESCLUN_CAP+1)))</x:f>
        <x:v>18</x:v>
      </x:c>
      <x:c r="J12044" s="266" t="n">
        <x:f>MOD(INT((ROW()-ROW($I$46))/(MESCLUN_CAP+1)),CARROT_CAP+1)</x:f>
        <x:v>9</x:v>
      </x:c>
      <x:c r="K12044" s="266" t="n">
        <x:f>MOD(ROW()-ROW($I$46),MESCLUN_CAP+1)</x:f>
        <x:v>1</x:v>
      </x:c>
      <x:c r="L12044" s="266" t="n">
        <x:f>SUM(I12044:K12044)</x:f>
        <x:v>28</x:v>
      </x:c>
      <x:c r="M12044" s="267" t="n">
        <x:f>I12044*TOMATO_HOURS*WEEKS*(1+TOMATO_DIM)^I12044+J12044*CARROT_HOURS*WEEKS*(1+CARROT_DIM)^J12044+K12044*MESCLUN_HOURS*WEEKS*(1+MESCLUN_DIM)^K12044</x:f>
        <x:v>9389.821549743298</x:v>
      </x:c>
      <x:c r="N12044" s="267" t="n">
        <x:f>MAX(M12044-FARMER_HOURS,0)/TEMP_HOURS_PER_WORKER</x:f>
        <x:v>6.020709409543956</x:v>
      </x:c>
      <x:c r="O12044" s="268" t="n">
        <x:f>I12044*TOMATO_PRICE+J12044*CARROT_PRICE+K12044*MESCLUN_PRICE</x:f>
        <x:v>179946</x:v>
      </x:c>
      <x:c r="P12044" s="268" t="n">
        <x:f>I12044*TOMATO_FERTILIZER+J12044*CARROT_FERTILIZER+K12044*MESCLUN_FERTILIZER</x:f>
        <x:v>20680</x:v>
      </x:c>
      <x:c r="Q12044" s="268" t="n">
        <x:f>MIN(M12044,FARMER_HOURS)*FARMER_RATE+MAX(M12044-FARMER_HOURS,0)*TEMP_RATE</x:f>
        <x:v>175517.73523859892</x:v>
      </x:c>
      <x:c r="R12044" s="268" t="n">
        <x:f>O12044-P12044-Q12044-FIXED_COST</x:f>
        <x:v>-36251.73523859892</x:v>
      </x:c>
      <x:c r="S12044" s="139" t="str">
        <x:f>IF(AND(L12044&lt;=TOTAL_BED_CAP,N12044&lt;=TEMP_WORKER_CAP),"YES","NO")</x:f>
        <x:v>NO</x:v>
      </x:c>
      <x:c r="T12044" s="139" t="n">
        <x:f>IF(S12044="YES",R12044,-1E+99)</x:f>
        <x:v>-1e+99</x:v>
      </x:c>
    </x:row>
    <x:row r="12045">
      <x:c r="A12045" s="139"/>
      <x:c r="B12045" s="139"/>
      <x:c r="C12045" s="139"/>
      <x:c r="D12045" s="139"/>
      <x:c r="E12045" s="139"/>
      <x:c r="F12045" s="139"/>
      <x:c r="G12045" s="139"/>
      <x:c r="H12045" s="139"/>
      <x:c r="I12045" s="266" t="n">
        <x:f>INT((ROW()-ROW($I$46))/((CARROT_CAP+1)*(MESCLUN_CAP+1)))</x:f>
        <x:v>18</x:v>
      </x:c>
      <x:c r="J12045" s="266" t="n">
        <x:f>MOD(INT((ROW()-ROW($I$46))/(MESCLUN_CAP+1)),CARROT_CAP+1)</x:f>
        <x:v>9</x:v>
      </x:c>
      <x:c r="K12045" s="266" t="n">
        <x:f>MOD(ROW()-ROW($I$46),MESCLUN_CAP+1)</x:f>
        <x:v>2</x:v>
      </x:c>
      <x:c r="L12045" s="266" t="n">
        <x:f>SUM(I12045:K12045)</x:f>
        <x:v>29</x:v>
      </x:c>
      <x:c r="M12045" s="267" t="n">
        <x:f>I12045*TOMATO_HOURS*WEEKS*(1+TOMATO_DIM)^I12045+J12045*CARROT_HOURS*WEEKS*(1+CARROT_DIM)^J12045+K12045*MESCLUN_HOURS*WEEKS*(1+MESCLUN_DIM)^K12045</x:f>
        <x:v>9436.523112243298</x:v>
      </x:c>
      <x:c r="N12045" s="267" t="n">
        <x:f>MAX(M12045-FARMER_HOURS,0)/TEMP_HOURS_PER_WORKER</x:f>
        <x:v>6.053141050168957</x:v>
      </x:c>
      <x:c r="O12045" s="268" t="n">
        <x:f>I12045*TOMATO_PRICE+J12045*CARROT_PRICE+K12045*MESCLUN_PRICE</x:f>
        <x:v>182646</x:v>
      </x:c>
      <x:c r="P12045" s="268" t="n">
        <x:f>I12045*TOMATO_FERTILIZER+J12045*CARROT_FERTILIZER+K12045*MESCLUN_FERTILIZER</x:f>
        <x:v>21560</x:v>
      </x:c>
      <x:c r="Q12045" s="268" t="n">
        <x:f>MIN(M12045,FARMER_HOURS)*FARMER_RATE+MAX(M12045-FARMER_HOURS,0)*TEMP_RATE</x:f>
        <x:v>176328.52625422392</x:v>
      </x:c>
      <x:c r="R12045" s="268" t="n">
        <x:f>O12045-P12045-Q12045-FIXED_COST</x:f>
        <x:v>-35242.52625422392</x:v>
      </x:c>
      <x:c r="S12045" s="139" t="str">
        <x:f>IF(AND(L12045&lt;=TOTAL_BED_CAP,N12045&lt;=TEMP_WORKER_CAP),"YES","NO")</x:f>
        <x:v>NO</x:v>
      </x:c>
      <x:c r="T12045" s="139" t="n">
        <x:f>IF(S12045="YES",R12045,-1E+99)</x:f>
        <x:v>-1e+99</x:v>
      </x:c>
    </x:row>
    <x:row r="12046">
      <x:c r="A12046" s="139"/>
      <x:c r="B12046" s="139"/>
      <x:c r="C12046" s="139"/>
      <x:c r="D12046" s="139"/>
      <x:c r="E12046" s="139"/>
      <x:c r="F12046" s="139"/>
      <x:c r="G12046" s="139"/>
      <x:c r="H12046" s="139"/>
      <x:c r="I12046" s="266" t="n">
        <x:f>INT((ROW()-ROW($I$46))/((CARROT_CAP+1)*(MESCLUN_CAP+1)))</x:f>
        <x:v>18</x:v>
      </x:c>
      <x:c r="J12046" s="266" t="n">
        <x:f>MOD(INT((ROW()-ROW($I$46))/(MESCLUN_CAP+1)),CARROT_CAP+1)</x:f>
        <x:v>9</x:v>
      </x:c>
      <x:c r="K12046" s="266" t="n">
        <x:f>MOD(ROW()-ROW($I$46),MESCLUN_CAP+1)</x:f>
        <x:v>3</x:v>
      </x:c>
      <x:c r="L12046" s="266" t="n">
        <x:f>SUM(I12046:K12046)</x:f>
        <x:v>30</x:v>
      </x:c>
      <x:c r="M12046" s="267" t="n">
        <x:f>I12046*TOMATO_HOURS*WEEKS*(1+TOMATO_DIM)^I12046+J12046*CARROT_HOURS*WEEKS*(1+CARROT_DIM)^J12046+K12046*MESCLUN_HOURS*WEEKS*(1+MESCLUN_DIM)^K12046</x:f>
        <x:v>9484.385094665173</x:v>
      </x:c>
      <x:c r="N12046" s="267" t="n">
        <x:f>MAX(M12046-FARMER_HOURS,0)/TEMP_HOURS_PER_WORKER</x:f>
        <x:v>6.0863785379619255</x:v>
      </x:c>
      <x:c r="O12046" s="268" t="n">
        <x:f>I12046*TOMATO_PRICE+J12046*CARROT_PRICE+K12046*MESCLUN_PRICE</x:f>
        <x:v>185346</x:v>
      </x:c>
      <x:c r="P12046" s="268" t="n">
        <x:f>I12046*TOMATO_FERTILIZER+J12046*CARROT_FERTILIZER+K12046*MESCLUN_FERTILIZER</x:f>
        <x:v>22440</x:v>
      </x:c>
      <x:c r="Q12046" s="268" t="n">
        <x:f>MIN(M12046,FARMER_HOURS)*FARMER_RATE+MAX(M12046-FARMER_HOURS,0)*TEMP_RATE</x:f>
        <x:v>177159.46344904814</x:v>
      </x:c>
      <x:c r="R12046" s="268" t="n">
        <x:f>O12046-P12046-Q12046-FIXED_COST</x:f>
        <x:v>-34253.46344904814</x:v>
      </x:c>
      <x:c r="S12046" s="139" t="str">
        <x:f>IF(AND(L12046&lt;=TOTAL_BED_CAP,N12046&lt;=TEMP_WORKER_CAP),"YES","NO")</x:f>
        <x:v>NO</x:v>
      </x:c>
      <x:c r="T12046" s="139" t="n">
        <x:f>IF(S12046="YES",R12046,-1E+99)</x:f>
        <x:v>-1e+99</x:v>
      </x:c>
    </x:row>
    <x:row r="12047">
      <x:c r="A12047" s="139"/>
      <x:c r="B12047" s="139"/>
      <x:c r="C12047" s="139"/>
      <x:c r="D12047" s="139"/>
      <x:c r="E12047" s="139"/>
      <x:c r="F12047" s="139"/>
      <x:c r="G12047" s="139"/>
      <x:c r="H12047" s="139"/>
      <x:c r="I12047" s="266" t="n">
        <x:f>INT((ROW()-ROW($I$46))/((CARROT_CAP+1)*(MESCLUN_CAP+1)))</x:f>
        <x:v>18</x:v>
      </x:c>
      <x:c r="J12047" s="266" t="n">
        <x:f>MOD(INT((ROW()-ROW($I$46))/(MESCLUN_CAP+1)),CARROT_CAP+1)</x:f>
        <x:v>9</x:v>
      </x:c>
      <x:c r="K12047" s="266" t="n">
        <x:f>MOD(ROW()-ROW($I$46),MESCLUN_CAP+1)</x:f>
        <x:v>4</x:v>
      </x:c>
      <x:c r="L12047" s="266" t="n">
        <x:f>SUM(I12047:K12047)</x:f>
        <x:v>31</x:v>
      </x:c>
      <x:c r="M12047" s="267" t="n">
        <x:f>I12047*TOMATO_HOURS*WEEKS*(1+TOMATO_DIM)^I12047+J12047*CARROT_HOURS*WEEKS*(1+CARROT_DIM)^J12047+K12047*MESCLUN_HOURS*WEEKS*(1+MESCLUN_DIM)^K12047</x:f>
        <x:v>9533.429210387829</x:v>
      </x:c>
      <x:c r="N12047" s="267" t="n">
        <x:f>MAX(M12047-FARMER_HOURS,0)/TEMP_HOURS_PER_WORKER</x:f>
        <x:v>6.120436951658214</x:v>
      </x:c>
      <x:c r="O12047" s="268" t="n">
        <x:f>I12047*TOMATO_PRICE+J12047*CARROT_PRICE+K12047*MESCLUN_PRICE</x:f>
        <x:v>188046</x:v>
      </x:c>
      <x:c r="P12047" s="268" t="n">
        <x:f>I12047*TOMATO_FERTILIZER+J12047*CARROT_FERTILIZER+K12047*MESCLUN_FERTILIZER</x:f>
        <x:v>23320</x:v>
      </x:c>
      <x:c r="Q12047" s="268" t="n">
        <x:f>MIN(M12047,FARMER_HOURS)*FARMER_RATE+MAX(M12047-FARMER_HOURS,0)*TEMP_RATE</x:f>
        <x:v>178010.92379145537</x:v>
      </x:c>
      <x:c r="R12047" s="268" t="n">
        <x:f>O12047-P12047-Q12047-FIXED_COST</x:f>
        <x:v>-33284.92379145537</x:v>
      </x:c>
      <x:c r="S12047" s="139" t="str">
        <x:f>IF(AND(L12047&lt;=TOTAL_BED_CAP,N12047&lt;=TEMP_WORKER_CAP),"YES","NO")</x:f>
        <x:v>NO</x:v>
      </x:c>
      <x:c r="T12047" s="139" t="n">
        <x:f>IF(S12047="YES",R12047,-1E+99)</x:f>
        <x:v>-1e+99</x:v>
      </x:c>
    </x:row>
    <x:row r="12048">
      <x:c r="A12048" s="139"/>
      <x:c r="B12048" s="139"/>
      <x:c r="C12048" s="139"/>
      <x:c r="D12048" s="139"/>
      <x:c r="E12048" s="139"/>
      <x:c r="F12048" s="139"/>
      <x:c r="G12048" s="139"/>
      <x:c r="H12048" s="139"/>
      <x:c r="I12048" s="266" t="n">
        <x:f>INT((ROW()-ROW($I$46))/((CARROT_CAP+1)*(MESCLUN_CAP+1)))</x:f>
        <x:v>18</x:v>
      </x:c>
      <x:c r="J12048" s="266" t="n">
        <x:f>MOD(INT((ROW()-ROW($I$46))/(MESCLUN_CAP+1)),CARROT_CAP+1)</x:f>
        <x:v>9</x:v>
      </x:c>
      <x:c r="K12048" s="266" t="n">
        <x:f>MOD(ROW()-ROW($I$46),MESCLUN_CAP+1)</x:f>
        <x:v>5</x:v>
      </x:c>
      <x:c r="L12048" s="266" t="n">
        <x:f>SUM(I12048:K12048)</x:f>
        <x:v>32</x:v>
      </x:c>
      <x:c r="M12048" s="267" t="n">
        <x:f>I12048*TOMATO_HOURS*WEEKS*(1+TOMATO_DIM)^I12048+J12048*CARROT_HOURS*WEEKS*(1+CARROT_DIM)^J12048+K12048*MESCLUN_HOURS*WEEKS*(1+MESCLUN_DIM)^K12048</x:f>
        <x:v>9583.677534309032</x:v>
      </x:c>
      <x:c r="N12048" s="267" t="n">
        <x:f>MAX(M12048-FARMER_HOURS,0)/TEMP_HOURS_PER_WORKER</x:f>
        <x:v>6.155331621047939</x:v>
      </x:c>
      <x:c r="O12048" s="268" t="n">
        <x:f>I12048*TOMATO_PRICE+J12048*CARROT_PRICE+K12048*MESCLUN_PRICE</x:f>
        <x:v>190746</x:v>
      </x:c>
      <x:c r="P12048" s="268" t="n">
        <x:f>I12048*TOMATO_FERTILIZER+J12048*CARROT_FERTILIZER+K12048*MESCLUN_FERTILIZER</x:f>
        <x:v>24200</x:v>
      </x:c>
      <x:c r="Q12048" s="268" t="n">
        <x:f>MIN(M12048,FARMER_HOURS)*FARMER_RATE+MAX(M12048-FARMER_HOURS,0)*TEMP_RATE</x:f>
        <x:v>178883.29052619849</x:v>
      </x:c>
      <x:c r="R12048" s="268" t="n">
        <x:f>O12048-P12048-Q12048-FIXED_COST</x:f>
        <x:v>-32337.290526198485</x:v>
      </x:c>
      <x:c r="S12048" s="139" t="str">
        <x:f>IF(AND(L12048&lt;=TOTAL_BED_CAP,N12048&lt;=TEMP_WORKER_CAP),"YES","NO")</x:f>
        <x:v>NO</x:v>
      </x:c>
      <x:c r="T12048" s="139" t="n">
        <x:f>IF(S12048="YES",R12048,-1E+99)</x:f>
        <x:v>-1e+99</x:v>
      </x:c>
    </x:row>
    <x:row r="12049">
      <x:c r="A12049" s="139"/>
      <x:c r="B12049" s="139"/>
      <x:c r="C12049" s="139"/>
      <x:c r="D12049" s="139"/>
      <x:c r="E12049" s="139"/>
      <x:c r="F12049" s="139"/>
      <x:c r="G12049" s="139"/>
      <x:c r="H12049" s="139"/>
      <x:c r="I12049" s="266" t="n">
        <x:f>INT((ROW()-ROW($I$46))/((CARROT_CAP+1)*(MESCLUN_CAP+1)))</x:f>
        <x:v>18</x:v>
      </x:c>
      <x:c r="J12049" s="266" t="n">
        <x:f>MOD(INT((ROW()-ROW($I$46))/(MESCLUN_CAP+1)),CARROT_CAP+1)</x:f>
        <x:v>9</x:v>
      </x:c>
      <x:c r="K12049" s="266" t="n">
        <x:f>MOD(ROW()-ROW($I$46),MESCLUN_CAP+1)</x:f>
        <x:v>6</x:v>
      </x:c>
      <x:c r="L12049" s="266" t="n">
        <x:f>SUM(I12049:K12049)</x:f>
        <x:v>33</x:v>
      </x:c>
      <x:c r="M12049" s="267" t="n">
        <x:f>I12049*TOMATO_HOURS*WEEKS*(1+TOMATO_DIM)^I12049+J12049*CARROT_HOURS*WEEKS*(1+CARROT_DIM)^J12049+K12049*MESCLUN_HOURS*WEEKS*(1+MESCLUN_DIM)^K12049</x:f>
        <x:v>9635.152508490664</x:v>
      </x:c>
      <x:c r="N12049" s="267" t="n">
        <x:f>MAX(M12049-FARMER_HOURS,0)/TEMP_HOURS_PER_WORKER</x:f>
        <x:v>6.191078130896295</x:v>
      </x:c>
      <x:c r="O12049" s="268" t="n">
        <x:f>I12049*TOMATO_PRICE+J12049*CARROT_PRICE+K12049*MESCLUN_PRICE</x:f>
        <x:v>193446</x:v>
      </x:c>
      <x:c r="P12049" s="268" t="n">
        <x:f>I12049*TOMATO_FERTILIZER+J12049*CARROT_FERTILIZER+K12049*MESCLUN_FERTILIZER</x:f>
        <x:v>25080</x:v>
      </x:c>
      <x:c r="Q12049" s="268" t="n">
        <x:f>MIN(M12049,FARMER_HOURS)*FARMER_RATE+MAX(M12049-FARMER_HOURS,0)*TEMP_RATE</x:f>
        <x:v>179776.95327240735</x:v>
      </x:c>
      <x:c r="R12049" s="268" t="n">
        <x:f>O12049-P12049-Q12049-FIXED_COST</x:f>
        <x:v>-31410.95327240735</x:v>
      </x:c>
      <x:c r="S12049" s="139" t="str">
        <x:f>IF(AND(L12049&lt;=TOTAL_BED_CAP,N12049&lt;=TEMP_WORKER_CAP),"YES","NO")</x:f>
        <x:v>NO</x:v>
      </x:c>
      <x:c r="T12049" s="139" t="n">
        <x:f>IF(S12049="YES",R12049,-1E+99)</x:f>
        <x:v>-1e+99</x:v>
      </x:c>
    </x:row>
    <x:row r="12050">
      <x:c r="A12050" s="139"/>
      <x:c r="B12050" s="139"/>
      <x:c r="C12050" s="139"/>
      <x:c r="D12050" s="139"/>
      <x:c r="E12050" s="139"/>
      <x:c r="F12050" s="139"/>
      <x:c r="G12050" s="139"/>
      <x:c r="H12050" s="139"/>
      <x:c r="I12050" s="266" t="n">
        <x:f>INT((ROW()-ROW($I$46))/((CARROT_CAP+1)*(MESCLUN_CAP+1)))</x:f>
        <x:v>18</x:v>
      </x:c>
      <x:c r="J12050" s="266" t="n">
        <x:f>MOD(INT((ROW()-ROW($I$46))/(MESCLUN_CAP+1)),CARROT_CAP+1)</x:f>
        <x:v>9</x:v>
      </x:c>
      <x:c r="K12050" s="266" t="n">
        <x:f>MOD(ROW()-ROW($I$46),MESCLUN_CAP+1)</x:f>
        <x:v>7</x:v>
      </x:c>
      <x:c r="L12050" s="266" t="n">
        <x:f>SUM(I12050:K12050)</x:f>
        <x:v>34</x:v>
      </x:c>
      <x:c r="M12050" s="267" t="n">
        <x:f>I12050*TOMATO_HOURS*WEEKS*(1+TOMATO_DIM)^I12050+J12050*CARROT_HOURS*WEEKS*(1+CARROT_DIM)^J12050+K12050*MESCLUN_HOURS*WEEKS*(1+MESCLUN_DIM)^K12050</x:f>
        <x:v>9687.876947888626</x:v>
      </x:c>
      <x:c r="N12050" s="267" t="n">
        <x:f>MAX(M12050-FARMER_HOURS,0)/TEMP_HOURS_PER_WORKER</x:f>
        <x:v>6.227692324922657</x:v>
      </x:c>
      <x:c r="O12050" s="268" t="n">
        <x:f>I12050*TOMATO_PRICE+J12050*CARROT_PRICE+K12050*MESCLUN_PRICE</x:f>
        <x:v>196146</x:v>
      </x:c>
      <x:c r="P12050" s="268" t="n">
        <x:f>I12050*TOMATO_FERTILIZER+J12050*CARROT_FERTILIZER+K12050*MESCLUN_FERTILIZER</x:f>
        <x:v>25960</x:v>
      </x:c>
      <x:c r="Q12050" s="268" t="n">
        <x:f>MIN(M12050,FARMER_HOURS)*FARMER_RATE+MAX(M12050-FARMER_HOURS,0)*TEMP_RATE</x:f>
        <x:v>180692.3081230664</x:v>
      </x:c>
      <x:c r="R12050" s="268" t="n">
        <x:f>O12050-P12050-Q12050-FIXED_COST</x:f>
        <x:v>-30506.30812306641</x:v>
      </x:c>
      <x:c r="S12050" s="139" t="str">
        <x:f>IF(AND(L12050&lt;=TOTAL_BED_CAP,N12050&lt;=TEMP_WORKER_CAP),"YES","NO")</x:f>
        <x:v>NO</x:v>
      </x:c>
      <x:c r="T12050" s="139" t="n">
        <x:f>IF(S12050="YES",R12050,-1E+99)</x:f>
        <x:v>-1e+99</x:v>
      </x:c>
    </x:row>
    <x:row r="12051">
      <x:c r="A12051" s="139"/>
      <x:c r="B12051" s="139"/>
      <x:c r="C12051" s="139"/>
      <x:c r="D12051" s="139"/>
      <x:c r="E12051" s="139"/>
      <x:c r="F12051" s="139"/>
      <x:c r="G12051" s="139"/>
      <x:c r="H12051" s="139"/>
      <x:c r="I12051" s="266" t="n">
        <x:f>INT((ROW()-ROW($I$46))/((CARROT_CAP+1)*(MESCLUN_CAP+1)))</x:f>
        <x:v>18</x:v>
      </x:c>
      <x:c r="J12051" s="266" t="n">
        <x:f>MOD(INT((ROW()-ROW($I$46))/(MESCLUN_CAP+1)),CARROT_CAP+1)</x:f>
        <x:v>9</x:v>
      </x:c>
      <x:c r="K12051" s="266" t="n">
        <x:f>MOD(ROW()-ROW($I$46),MESCLUN_CAP+1)</x:f>
        <x:v>8</x:v>
      </x:c>
      <x:c r="L12051" s="266" t="n">
        <x:f>SUM(I12051:K12051)</x:f>
        <x:v>35</x:v>
      </x:c>
      <x:c r="M12051" s="267" t="n">
        <x:f>I12051*TOMATO_HOURS*WEEKS*(1+TOMATO_DIM)^I12051+J12051*CARROT_HOURS*WEEKS*(1+CARROT_DIM)^J12051+K12051*MESCLUN_HOURS*WEEKS*(1+MESCLUN_DIM)^K12051</x:f>
        <x:v>9741.874046168607</x:v>
      </x:c>
      <x:c r="N12051" s="267" t="n">
        <x:f>MAX(M12051-FARMER_HOURS,0)/TEMP_HOURS_PER_WORKER</x:f>
        <x:v>6.26519030983931</x:v>
      </x:c>
      <x:c r="O12051" s="268" t="n">
        <x:f>I12051*TOMATO_PRICE+J12051*CARROT_PRICE+K12051*MESCLUN_PRICE</x:f>
        <x:v>198846</x:v>
      </x:c>
      <x:c r="P12051" s="268" t="n">
        <x:f>I12051*TOMATO_FERTILIZER+J12051*CARROT_FERTILIZER+K12051*MESCLUN_FERTILIZER</x:f>
        <x:v>26840</x:v>
      </x:c>
      <x:c r="Q12051" s="268" t="n">
        <x:f>MIN(M12051,FARMER_HOURS)*FARMER_RATE+MAX(M12051-FARMER_HOURS,0)*TEMP_RATE</x:f>
        <x:v>181629.75774598276</x:v>
      </x:c>
      <x:c r="R12051" s="268" t="n">
        <x:f>O12051-P12051-Q12051-FIXED_COST</x:f>
        <x:v>-29623.75774598276</x:v>
      </x:c>
      <x:c r="S12051" s="139" t="str">
        <x:f>IF(AND(L12051&lt;=TOTAL_BED_CAP,N12051&lt;=TEMP_WORKER_CAP),"YES","NO")</x:f>
        <x:v>NO</x:v>
      </x:c>
      <x:c r="T12051" s="139" t="n">
        <x:f>IF(S12051="YES",R12051,-1E+99)</x:f>
        <x:v>-1e+99</x:v>
      </x:c>
    </x:row>
    <x:row r="12052">
      <x:c r="A12052" s="139"/>
      <x:c r="B12052" s="139"/>
      <x:c r="C12052" s="139"/>
      <x:c r="D12052" s="139"/>
      <x:c r="E12052" s="139"/>
      <x:c r="F12052" s="139"/>
      <x:c r="G12052" s="139"/>
      <x:c r="H12052" s="139"/>
      <x:c r="I12052" s="266" t="n">
        <x:f>INT((ROW()-ROW($I$46))/((CARROT_CAP+1)*(MESCLUN_CAP+1)))</x:f>
        <x:v>18</x:v>
      </x:c>
      <x:c r="J12052" s="266" t="n">
        <x:f>MOD(INT((ROW()-ROW($I$46))/(MESCLUN_CAP+1)),CARROT_CAP+1)</x:f>
        <x:v>9</x:v>
      </x:c>
      <x:c r="K12052" s="266" t="n">
        <x:f>MOD(ROW()-ROW($I$46),MESCLUN_CAP+1)</x:f>
        <x:v>9</x:v>
      </x:c>
      <x:c r="L12052" s="266" t="n">
        <x:f>SUM(I12052:K12052)</x:f>
        <x:v>36</x:v>
      </x:c>
      <x:c r="M12052" s="267" t="n">
        <x:f>I12052*TOMATO_HOURS*WEEKS*(1+TOMATO_DIM)^I12052+J12052*CARROT_HOURS*WEEKS*(1+CARROT_DIM)^J12052+K12052*MESCLUN_HOURS*WEEKS*(1+MESCLUN_DIM)^K12052</x:f>
        <x:v>9797.167381609</x:v>
      </x:c>
      <x:c r="N12052" s="267" t="n">
        <x:f>MAX(M12052-FARMER_HOURS,0)/TEMP_HOURS_PER_WORKER</x:f>
        <x:v>6.303588459450695</x:v>
      </x:c>
      <x:c r="O12052" s="268" t="n">
        <x:f>I12052*TOMATO_PRICE+J12052*CARROT_PRICE+K12052*MESCLUN_PRICE</x:f>
        <x:v>201546</x:v>
      </x:c>
      <x:c r="P12052" s="268" t="n">
        <x:f>I12052*TOMATO_FERTILIZER+J12052*CARROT_FERTILIZER+K12052*MESCLUN_FERTILIZER</x:f>
        <x:v>27720</x:v>
      </x:c>
      <x:c r="Q12052" s="268" t="n">
        <x:f>MIN(M12052,FARMER_HOURS)*FARMER_RATE+MAX(M12052-FARMER_HOURS,0)*TEMP_RATE</x:f>
        <x:v>182589.71148626736</x:v>
      </x:c>
      <x:c r="R12052" s="268" t="n">
        <x:f>O12052-P12052-Q12052-FIXED_COST</x:f>
        <x:v>-28763.711486267362</x:v>
      </x:c>
      <x:c r="S12052" s="139" t="str">
        <x:f>IF(AND(L12052&lt;=TOTAL_BED_CAP,N12052&lt;=TEMP_WORKER_CAP),"YES","NO")</x:f>
        <x:v>NO</x:v>
      </x:c>
      <x:c r="T12052" s="139" t="n">
        <x:f>IF(S12052="YES",R12052,-1E+99)</x:f>
        <x:v>-1e+99</x:v>
      </x:c>
    </x:row>
    <x:row r="12053">
      <x:c r="A12053" s="139"/>
      <x:c r="B12053" s="139"/>
      <x:c r="C12053" s="139"/>
      <x:c r="D12053" s="139"/>
      <x:c r="E12053" s="139"/>
      <x:c r="F12053" s="139"/>
      <x:c r="G12053" s="139"/>
      <x:c r="H12053" s="139"/>
      <x:c r="I12053" s="266" t="n">
        <x:f>INT((ROW()-ROW($I$46))/((CARROT_CAP+1)*(MESCLUN_CAP+1)))</x:f>
        <x:v>18</x:v>
      </x:c>
      <x:c r="J12053" s="266" t="n">
        <x:f>MOD(INT((ROW()-ROW($I$46))/(MESCLUN_CAP+1)),CARROT_CAP+1)</x:f>
        <x:v>9</x:v>
      </x:c>
      <x:c r="K12053" s="266" t="n">
        <x:f>MOD(ROW()-ROW($I$46),MESCLUN_CAP+1)</x:f>
        <x:v>10</x:v>
      </x:c>
      <x:c r="L12053" s="266" t="n">
        <x:f>SUM(I12053:K12053)</x:f>
        <x:v>37</x:v>
      </x:c>
      <x:c r="M12053" s="267" t="n">
        <x:f>I12053*TOMATO_HOURS*WEEKS*(1+TOMATO_DIM)^I12053+J12053*CARROT_HOURS*WEEKS*(1+CARROT_DIM)^J12053+K12053*MESCLUN_HOURS*WEEKS*(1+MESCLUN_DIM)^K12053</x:f>
        <x:v>9853.780923092214</x:v>
      </x:c>
      <x:c r="N12053" s="267" t="n">
        <x:f>MAX(M12053-FARMER_HOURS,0)/TEMP_HOURS_PER_WORKER</x:f>
        <x:v>6.342903418814037</x:v>
      </x:c>
      <x:c r="O12053" s="268" t="n">
        <x:f>I12053*TOMATO_PRICE+J12053*CARROT_PRICE+K12053*MESCLUN_PRICE</x:f>
        <x:v>204246</x:v>
      </x:c>
      <x:c r="P12053" s="268" t="n">
        <x:f>I12053*TOMATO_FERTILIZER+J12053*CARROT_FERTILIZER+K12053*MESCLUN_FERTILIZER</x:f>
        <x:v>28600</x:v>
      </x:c>
      <x:c r="Q12053" s="268" t="n">
        <x:f>MIN(M12053,FARMER_HOURS)*FARMER_RATE+MAX(M12053-FARMER_HOURS,0)*TEMP_RATE</x:f>
        <x:v>183572.58547035092</x:v>
      </x:c>
      <x:c r="R12053" s="268" t="n">
        <x:f>O12053-P12053-Q12053-FIXED_COST</x:f>
        <x:v>-27926.585470350925</x:v>
      </x:c>
      <x:c r="S12053" s="139" t="str">
        <x:f>IF(AND(L12053&lt;=TOTAL_BED_CAP,N12053&lt;=TEMP_WORKER_CAP),"YES","NO")</x:f>
        <x:v>NO</x:v>
      </x:c>
      <x:c r="T12053" s="139" t="n">
        <x:f>IF(S12053="YES",R12053,-1E+99)</x:f>
        <x:v>-1e+99</x:v>
      </x:c>
    </x:row>
    <x:row r="12054">
      <x:c r="A12054" s="139"/>
      <x:c r="B12054" s="139"/>
      <x:c r="C12054" s="139"/>
      <x:c r="D12054" s="139"/>
      <x:c r="E12054" s="139"/>
      <x:c r="F12054" s="139"/>
      <x:c r="G12054" s="139"/>
      <x:c r="H12054" s="139"/>
      <x:c r="I12054" s="266" t="n">
        <x:f>INT((ROW()-ROW($I$46))/((CARROT_CAP+1)*(MESCLUN_CAP+1)))</x:f>
        <x:v>18</x:v>
      </x:c>
      <x:c r="J12054" s="266" t="n">
        <x:f>MOD(INT((ROW()-ROW($I$46))/(MESCLUN_CAP+1)),CARROT_CAP+1)</x:f>
        <x:v>9</x:v>
      </x:c>
      <x:c r="K12054" s="266" t="n">
        <x:f>MOD(ROW()-ROW($I$46),MESCLUN_CAP+1)</x:f>
        <x:v>11</x:v>
      </x:c>
      <x:c r="L12054" s="266" t="n">
        <x:f>SUM(I12054:K12054)</x:f>
        <x:v>38</x:v>
      </x:c>
      <x:c r="M12054" s="267" t="n">
        <x:f>I12054*TOMATO_HOURS*WEEKS*(1+TOMATO_DIM)^I12054+J12054*CARROT_HOURS*WEEKS*(1+CARROT_DIM)^J12054+K12054*MESCLUN_HOURS*WEEKS*(1+MESCLUN_DIM)^K12054</x:f>
        <x:v>9911.739036185652</x:v>
      </x:c>
      <x:c r="N12054" s="267" t="n">
        <x:f>MAX(M12054-FARMER_HOURS,0)/TEMP_HOURS_PER_WORKER</x:f>
        <x:v>6.383152108462259</x:v>
      </x:c>
      <x:c r="O12054" s="268" t="n">
        <x:f>I12054*TOMATO_PRICE+J12054*CARROT_PRICE+K12054*MESCLUN_PRICE</x:f>
        <x:v>206946</x:v>
      </x:c>
      <x:c r="P12054" s="268" t="n">
        <x:f>I12054*TOMATO_FERTILIZER+J12054*CARROT_FERTILIZER+K12054*MESCLUN_FERTILIZER</x:f>
        <x:v>29480</x:v>
      </x:c>
      <x:c r="Q12054" s="268" t="n">
        <x:f>MIN(M12054,FARMER_HOURS)*FARMER_RATE+MAX(M12054-FARMER_HOURS,0)*TEMP_RATE</x:f>
        <x:v>184578.80271155646</x:v>
      </x:c>
      <x:c r="R12054" s="268" t="n">
        <x:f>O12054-P12054-Q12054-FIXED_COST</x:f>
        <x:v>-27112.802711556462</x:v>
      </x:c>
      <x:c r="S12054" s="139" t="str">
        <x:f>IF(AND(L12054&lt;=TOTAL_BED_CAP,N12054&lt;=TEMP_WORKER_CAP),"YES","NO")</x:f>
        <x:v>NO</x:v>
      </x:c>
      <x:c r="T12054" s="139" t="n">
        <x:f>IF(S12054="YES",R12054,-1E+99)</x:f>
        <x:v>-1e+99</x:v>
      </x:c>
    </x:row>
    <x:row r="12055">
      <x:c r="A12055" s="139"/>
      <x:c r="B12055" s="139"/>
      <x:c r="C12055" s="139"/>
      <x:c r="D12055" s="139"/>
      <x:c r="E12055" s="139"/>
      <x:c r="F12055" s="139"/>
      <x:c r="G12055" s="139"/>
      <x:c r="H12055" s="139"/>
      <x:c r="I12055" s="266" t="n">
        <x:f>INT((ROW()-ROW($I$46))/((CARROT_CAP+1)*(MESCLUN_CAP+1)))</x:f>
        <x:v>18</x:v>
      </x:c>
      <x:c r="J12055" s="266" t="n">
        <x:f>MOD(INT((ROW()-ROW($I$46))/(MESCLUN_CAP+1)),CARROT_CAP+1)</x:f>
        <x:v>9</x:v>
      </x:c>
      <x:c r="K12055" s="266" t="n">
        <x:f>MOD(ROW()-ROW($I$46),MESCLUN_CAP+1)</x:f>
        <x:v>12</x:v>
      </x:c>
      <x:c r="L12055" s="266" t="n">
        <x:f>SUM(I12055:K12055)</x:f>
        <x:v>39</x:v>
      </x:c>
      <x:c r="M12055" s="267" t="n">
        <x:f>I12055*TOMATO_HOURS*WEEKS*(1+TOMATO_DIM)^I12055+J12055*CARROT_HOURS*WEEKS*(1+CARROT_DIM)^J12055+K12055*MESCLUN_HOURS*WEEKS*(1+MESCLUN_DIM)^K12055</x:f>
        <x:v>9971.066489313716</x:v>
      </x:c>
      <x:c r="N12055" s="267" t="n">
        <x:f>MAX(M12055-FARMER_HOURS,0)/TEMP_HOURS_PER_WORKER</x:f>
        <x:v>6.42435172869008</x:v>
      </x:c>
      <x:c r="O12055" s="268" t="n">
        <x:f>I12055*TOMATO_PRICE+J12055*CARROT_PRICE+K12055*MESCLUN_PRICE</x:f>
        <x:v>209646</x:v>
      </x:c>
      <x:c r="P12055" s="268" t="n">
        <x:f>I12055*TOMATO_FERTILIZER+J12055*CARROT_FERTILIZER+K12055*MESCLUN_FERTILIZER</x:f>
        <x:v>30360</x:v>
      </x:c>
      <x:c r="Q12055" s="268" t="n">
        <x:f>MIN(M12055,FARMER_HOURS)*FARMER_RATE+MAX(M12055-FARMER_HOURS,0)*TEMP_RATE</x:f>
        <x:v>185608.793217252</x:v>
      </x:c>
      <x:c r="R12055" s="268" t="n">
        <x:f>O12055-P12055-Q12055-FIXED_COST</x:f>
        <x:v>-26322.79321725201</x:v>
      </x:c>
      <x:c r="S12055" s="139" t="str">
        <x:f>IF(AND(L12055&lt;=TOTAL_BED_CAP,N12055&lt;=TEMP_WORKER_CAP),"YES","NO")</x:f>
        <x:v>NO</x:v>
      </x:c>
      <x:c r="T12055" s="139" t="n">
        <x:f>IF(S12055="YES",R12055,-1E+99)</x:f>
        <x:v>-1e+99</x:v>
      </x:c>
    </x:row>
    <x:row r="12056">
      <x:c r="A12056" s="139"/>
      <x:c r="B12056" s="139"/>
      <x:c r="C12056" s="139"/>
      <x:c r="D12056" s="139"/>
      <x:c r="E12056" s="139"/>
      <x:c r="F12056" s="139"/>
      <x:c r="G12056" s="139"/>
      <x:c r="H12056" s="139"/>
      <x:c r="I12056" s="266" t="n">
        <x:f>INT((ROW()-ROW($I$46))/((CARROT_CAP+1)*(MESCLUN_CAP+1)))</x:f>
        <x:v>18</x:v>
      </x:c>
      <x:c r="J12056" s="266" t="n">
        <x:f>MOD(INT((ROW()-ROW($I$46))/(MESCLUN_CAP+1)),CARROT_CAP+1)</x:f>
        <x:v>9</x:v>
      </x:c>
      <x:c r="K12056" s="266" t="n">
        <x:f>MOD(ROW()-ROW($I$46),MESCLUN_CAP+1)</x:f>
        <x:v>13</x:v>
      </x:c>
      <x:c r="L12056" s="266" t="n">
        <x:f>SUM(I12056:K12056)</x:f>
        <x:v>40</x:v>
      </x:c>
      <x:c r="M12056" s="267" t="n">
        <x:f>I12056*TOMATO_HOURS*WEEKS*(1+TOMATO_DIM)^I12056+J12056*CARROT_HOURS*WEEKS*(1+CARROT_DIM)^J12056+K12056*MESCLUN_HOURS*WEEKS*(1+MESCLUN_DIM)^K12056</x:f>
        <x:v>10031.7884600221</x:v>
      </x:c>
      <x:c r="N12056" s="267" t="n">
        <x:f>MAX(M12056-FARMER_HOURS,0)/TEMP_HOURS_PER_WORKER</x:f>
        <x:v>6.466519763904237</x:v>
      </x:c>
      <x:c r="O12056" s="268" t="n">
        <x:f>I12056*TOMATO_PRICE+J12056*CARROT_PRICE+K12056*MESCLUN_PRICE</x:f>
        <x:v>212346</x:v>
      </x:c>
      <x:c r="P12056" s="268" t="n">
        <x:f>I12056*TOMATO_FERTILIZER+J12056*CARROT_FERTILIZER+K12056*MESCLUN_FERTILIZER</x:f>
        <x:v>31240</x:v>
      </x:c>
      <x:c r="Q12056" s="268" t="n">
        <x:f>MIN(M12056,FARMER_HOURS)*FARMER_RATE+MAX(M12056-FARMER_HOURS,0)*TEMP_RATE</x:f>
        <x:v>186662.9940976059</x:v>
      </x:c>
      <x:c r="R12056" s="268" t="n">
        <x:f>O12056-P12056-Q12056-FIXED_COST</x:f>
        <x:v>-25556.9940976059</x:v>
      </x:c>
      <x:c r="S12056" s="139" t="str">
        <x:f>IF(AND(L12056&lt;=TOTAL_BED_CAP,N12056&lt;=TEMP_WORKER_CAP),"YES","NO")</x:f>
        <x:v>NO</x:v>
      </x:c>
      <x:c r="T12056" s="139" t="n">
        <x:f>IF(S12056="YES",R12056,-1E+99)</x:f>
        <x:v>-1e+99</x:v>
      </x:c>
    </x:row>
    <x:row r="12057">
      <x:c r="A12057" s="139"/>
      <x:c r="B12057" s="139"/>
      <x:c r="C12057" s="139"/>
      <x:c r="D12057" s="139"/>
      <x:c r="E12057" s="139"/>
      <x:c r="F12057" s="139"/>
      <x:c r="G12057" s="139"/>
      <x:c r="H12057" s="139"/>
      <x:c r="I12057" s="266" t="n">
        <x:f>INT((ROW()-ROW($I$46))/((CARROT_CAP+1)*(MESCLUN_CAP+1)))</x:f>
        <x:v>18</x:v>
      </x:c>
      <x:c r="J12057" s="266" t="n">
        <x:f>MOD(INT((ROW()-ROW($I$46))/(MESCLUN_CAP+1)),CARROT_CAP+1)</x:f>
        <x:v>9</x:v>
      </x:c>
      <x:c r="K12057" s="266" t="n">
        <x:f>MOD(ROW()-ROW($I$46),MESCLUN_CAP+1)</x:f>
        <x:v>14</x:v>
      </x:c>
      <x:c r="L12057" s="266" t="n">
        <x:f>SUM(I12057:K12057)</x:f>
        <x:v>41</x:v>
      </x:c>
      <x:c r="M12057" s="267" t="n">
        <x:f>I12057*TOMATO_HOURS*WEEKS*(1+TOMATO_DIM)^I12057+J12057*CARROT_HOURS*WEEKS*(1+CARROT_DIM)^J12057+K12057*MESCLUN_HOURS*WEEKS*(1+MESCLUN_DIM)^K12057</x:f>
        <x:v>10093.930541335762</x:v>
      </x:c>
      <x:c r="N12057" s="267" t="n">
        <x:f>MAX(M12057-FARMER_HOURS,0)/TEMP_HOURS_PER_WORKER</x:f>
        <x:v>6.509673987038723</x:v>
      </x:c>
      <x:c r="O12057" s="268" t="n">
        <x:f>I12057*TOMATO_PRICE+J12057*CARROT_PRICE+K12057*MESCLUN_PRICE</x:f>
        <x:v>215046</x:v>
      </x:c>
      <x:c r="P12057" s="268" t="n">
        <x:f>I12057*TOMATO_FERTILIZER+J12057*CARROT_FERTILIZER+K12057*MESCLUN_FERTILIZER</x:f>
        <x:v>32120</x:v>
      </x:c>
      <x:c r="Q12057" s="268" t="n">
        <x:f>MIN(M12057,FARMER_HOURS)*FARMER_RATE+MAX(M12057-FARMER_HOURS,0)*TEMP_RATE</x:f>
        <x:v>187741.8496759681</x:v>
      </x:c>
      <x:c r="R12057" s="268" t="n">
        <x:f>O12057-P12057-Q12057-FIXED_COST</x:f>
        <x:v>-24815.849675968086</x:v>
      </x:c>
      <x:c r="S12057" s="139" t="str">
        <x:f>IF(AND(L12057&lt;=TOTAL_BED_CAP,N12057&lt;=TEMP_WORKER_CAP),"YES","NO")</x:f>
        <x:v>NO</x:v>
      </x:c>
      <x:c r="T12057" s="139" t="n">
        <x:f>IF(S12057="YES",R12057,-1E+99)</x:f>
        <x:v>-1e+99</x:v>
      </x:c>
    </x:row>
    <x:row r="12058">
      <x:c r="A12058" s="139"/>
      <x:c r="B12058" s="139"/>
      <x:c r="C12058" s="139"/>
      <x:c r="D12058" s="139"/>
      <x:c r="E12058" s="139"/>
      <x:c r="F12058" s="139"/>
      <x:c r="G12058" s="139"/>
      <x:c r="H12058" s="139"/>
      <x:c r="I12058" s="266" t="n">
        <x:f>INT((ROW()-ROW($I$46))/((CARROT_CAP+1)*(MESCLUN_CAP+1)))</x:f>
        <x:v>18</x:v>
      </x:c>
      <x:c r="J12058" s="266" t="n">
        <x:f>MOD(INT((ROW()-ROW($I$46))/(MESCLUN_CAP+1)),CARROT_CAP+1)</x:f>
        <x:v>9</x:v>
      </x:c>
      <x:c r="K12058" s="266" t="n">
        <x:f>MOD(ROW()-ROW($I$46),MESCLUN_CAP+1)</x:f>
        <x:v>15</x:v>
      </x:c>
      <x:c r="L12058" s="266" t="n">
        <x:f>SUM(I12058:K12058)</x:f>
        <x:v>42</x:v>
      </x:c>
      <x:c r="M12058" s="267" t="n">
        <x:f>I12058*TOMATO_HOURS*WEEKS*(1+TOMATO_DIM)^I12058+J12058*CARROT_HOURS*WEEKS*(1+CARROT_DIM)^J12058+K12058*MESCLUN_HOURS*WEEKS*(1+MESCLUN_DIM)^K12058</x:f>
        <x:v>10157.518748211909</x:v>
      </x:c>
      <x:c r="N12058" s="267" t="n">
        <x:f>MAX(M12058-FARMER_HOURS,0)/TEMP_HOURS_PER_WORKER</x:f>
        <x:v>6.553832464036048</x:v>
      </x:c>
      <x:c r="O12058" s="268" t="n">
        <x:f>I12058*TOMATO_PRICE+J12058*CARROT_PRICE+K12058*MESCLUN_PRICE</x:f>
        <x:v>217746</x:v>
      </x:c>
      <x:c r="P12058" s="268" t="n">
        <x:f>I12058*TOMATO_FERTILIZER+J12058*CARROT_FERTILIZER+K12058*MESCLUN_FERTILIZER</x:f>
        <x:v>33000</x:v>
      </x:c>
      <x:c r="Q12058" s="268" t="n">
        <x:f>MIN(M12058,FARMER_HOURS)*FARMER_RATE+MAX(M12058-FARMER_HOURS,0)*TEMP_RATE</x:f>
        <x:v>188845.8116009012</x:v>
      </x:c>
      <x:c r="R12058" s="268" t="n">
        <x:f>O12058-P12058-Q12058-FIXED_COST</x:f>
        <x:v>-24099.811600901186</x:v>
      </x:c>
      <x:c r="S12058" s="139" t="str">
        <x:f>IF(AND(L12058&lt;=TOTAL_BED_CAP,N12058&lt;=TEMP_WORKER_CAP),"YES","NO")</x:f>
        <x:v>NO</x:v>
      </x:c>
      <x:c r="T12058" s="139" t="n">
        <x:f>IF(S12058="YES",R12058,-1E+99)</x:f>
        <x:v>-1e+99</x:v>
      </x:c>
    </x:row>
    <x:row r="12059">
      <x:c r="A12059" s="139"/>
      <x:c r="B12059" s="139"/>
      <x:c r="C12059" s="139"/>
      <x:c r="D12059" s="139"/>
      <x:c r="E12059" s="139"/>
      <x:c r="F12059" s="139"/>
      <x:c r="G12059" s="139"/>
      <x:c r="H12059" s="139"/>
      <x:c r="I12059" s="266" t="n">
        <x:f>INT((ROW()-ROW($I$46))/((CARROT_CAP+1)*(MESCLUN_CAP+1)))</x:f>
        <x:v>18</x:v>
      </x:c>
      <x:c r="J12059" s="266" t="n">
        <x:f>MOD(INT((ROW()-ROW($I$46))/(MESCLUN_CAP+1)),CARROT_CAP+1)</x:f>
        <x:v>9</x:v>
      </x:c>
      <x:c r="K12059" s="266" t="n">
        <x:f>MOD(ROW()-ROW($I$46),MESCLUN_CAP+1)</x:f>
        <x:v>16</x:v>
      </x:c>
      <x:c r="L12059" s="266" t="n">
        <x:f>SUM(I12059:K12059)</x:f>
        <x:v>43</x:v>
      </x:c>
      <x:c r="M12059" s="267" t="n">
        <x:f>I12059*TOMATO_HOURS*WEEKS*(1+TOMATO_DIM)^I12059+J12059*CARROT_HOURS*WEEKS*(1+CARROT_DIM)^J12059+K12059*MESCLUN_HOURS*WEEKS*(1+MESCLUN_DIM)^K12059</x:f>
        <x:v>10222.579524089397</x:v>
      </x:c>
      <x:c r="N12059" s="267" t="n">
        <x:f>MAX(M12059-FARMER_HOURS,0)/TEMP_HOURS_PER_WORKER</x:f>
        <x:v>6.599013558395415</x:v>
      </x:c>
      <x:c r="O12059" s="268" t="n">
        <x:f>I12059*TOMATO_PRICE+J12059*CARROT_PRICE+K12059*MESCLUN_PRICE</x:f>
        <x:v>220446</x:v>
      </x:c>
      <x:c r="P12059" s="268" t="n">
        <x:f>I12059*TOMATO_FERTILIZER+J12059*CARROT_FERTILIZER+K12059*MESCLUN_FERTILIZER</x:f>
        <x:v>33880</x:v>
      </x:c>
      <x:c r="Q12059" s="268" t="n">
        <x:f>MIN(M12059,FARMER_HOURS)*FARMER_RATE+MAX(M12059-FARMER_HOURS,0)*TEMP_RATE</x:f>
        <x:v>189975.33895988535</x:v>
      </x:c>
      <x:c r="R12059" s="268" t="n">
        <x:f>O12059-P12059-Q12059-FIXED_COST</x:f>
        <x:v>-23409.338959885354</x:v>
      </x:c>
      <x:c r="S12059" s="139" t="str">
        <x:f>IF(AND(L12059&lt;=TOTAL_BED_CAP,N12059&lt;=TEMP_WORKER_CAP),"YES","NO")</x:f>
        <x:v>NO</x:v>
      </x:c>
      <x:c r="T12059" s="139" t="n">
        <x:f>IF(S12059="YES",R12059,-1E+99)</x:f>
        <x:v>-1e+99</x:v>
      </x:c>
    </x:row>
    <x:row r="12060">
      <x:c r="A12060" s="139"/>
      <x:c r="B12060" s="139"/>
      <x:c r="C12060" s="139"/>
      <x:c r="D12060" s="139"/>
      <x:c r="E12060" s="139"/>
      <x:c r="F12060" s="139"/>
      <x:c r="G12060" s="139"/>
      <x:c r="H12060" s="139"/>
      <x:c r="I12060" s="266" t="n">
        <x:f>INT((ROW()-ROW($I$46))/((CARROT_CAP+1)*(MESCLUN_CAP+1)))</x:f>
        <x:v>18</x:v>
      </x:c>
      <x:c r="J12060" s="266" t="n">
        <x:f>MOD(INT((ROW()-ROW($I$46))/(MESCLUN_CAP+1)),CARROT_CAP+1)</x:f>
        <x:v>9</x:v>
      </x:c>
      <x:c r="K12060" s="266" t="n">
        <x:f>MOD(ROW()-ROW($I$46),MESCLUN_CAP+1)</x:f>
        <x:v>17</x:v>
      </x:c>
      <x:c r="L12060" s="266" t="n">
        <x:f>SUM(I12060:K12060)</x:f>
        <x:v>44</x:v>
      </x:c>
      <x:c r="M12060" s="267" t="n">
        <x:f>I12060*TOMATO_HOURS*WEEKS*(1+TOMATO_DIM)^I12060+J12060*CARROT_HOURS*WEEKS*(1+CARROT_DIM)^J12060+K12060*MESCLUN_HOURS*WEEKS*(1+MESCLUN_DIM)^K12060</x:f>
        <x:v>10289.139747535937</x:v>
      </x:c>
      <x:c r="N12060" s="267" t="n">
        <x:f>MAX(M12060-FARMER_HOURS,0)/TEMP_HOURS_PER_WORKER</x:f>
        <x:v>6.645235935788845</x:v>
      </x:c>
      <x:c r="O12060" s="268" t="n">
        <x:f>I12060*TOMATO_PRICE+J12060*CARROT_PRICE+K12060*MESCLUN_PRICE</x:f>
        <x:v>223146</x:v>
      </x:c>
      <x:c r="P12060" s="268" t="n">
        <x:f>I12060*TOMATO_FERTILIZER+J12060*CARROT_FERTILIZER+K12060*MESCLUN_FERTILIZER</x:f>
        <x:v>34760</x:v>
      </x:c>
      <x:c r="Q12060" s="268" t="n">
        <x:f>MIN(M12060,FARMER_HOURS)*FARMER_RATE+MAX(M12060-FARMER_HOURS,0)*TEMP_RATE</x:f>
        <x:v>191130.89839472112</x:v>
      </x:c>
      <x:c r="R12060" s="268" t="n">
        <x:f>O12060-P12060-Q12060-FIXED_COST</x:f>
        <x:v>-22744.898394721124</x:v>
      </x:c>
      <x:c r="S12060" s="139" t="str">
        <x:f>IF(AND(L12060&lt;=TOTAL_BED_CAP,N12060&lt;=TEMP_WORKER_CAP),"YES","NO")</x:f>
        <x:v>NO</x:v>
      </x:c>
      <x:c r="T12060" s="139" t="n">
        <x:f>IF(S12060="YES",R12060,-1E+99)</x:f>
        <x:v>-1e+99</x:v>
      </x:c>
    </x:row>
    <x:row r="12061">
      <x:c r="A12061" s="139"/>
      <x:c r="B12061" s="139"/>
      <x:c r="C12061" s="139"/>
      <x:c r="D12061" s="139"/>
      <x:c r="E12061" s="139"/>
      <x:c r="F12061" s="139"/>
      <x:c r="G12061" s="139"/>
      <x:c r="H12061" s="139"/>
      <x:c r="I12061" s="266" t="n">
        <x:f>INT((ROW()-ROW($I$46))/((CARROT_CAP+1)*(MESCLUN_CAP+1)))</x:f>
        <x:v>18</x:v>
      </x:c>
      <x:c r="J12061" s="266" t="n">
        <x:f>MOD(INT((ROW()-ROW($I$46))/(MESCLUN_CAP+1)),CARROT_CAP+1)</x:f>
        <x:v>9</x:v>
      </x:c>
      <x:c r="K12061" s="266" t="n">
        <x:f>MOD(ROW()-ROW($I$46),MESCLUN_CAP+1)</x:f>
        <x:v>18</x:v>
      </x:c>
      <x:c r="L12061" s="266" t="n">
        <x:f>SUM(I12061:K12061)</x:f>
        <x:v>45</x:v>
      </x:c>
      <x:c r="M12061" s="267" t="n">
        <x:f>I12061*TOMATO_HOURS*WEEKS*(1+TOMATO_DIM)^I12061+J12061*CARROT_HOURS*WEEKS*(1+CARROT_DIM)^J12061+K12061*MESCLUN_HOURS*WEEKS*(1+MESCLUN_DIM)^K12061</x:f>
        <x:v>10357.226738994525</x:v>
      </x:c>
      <x:c r="N12061" s="267" t="n">
        <x:f>MAX(M12061-FARMER_HOURS,0)/TEMP_HOURS_PER_WORKER</x:f>
        <x:v>6.692518568746197</x:v>
      </x:c>
      <x:c r="O12061" s="268" t="n">
        <x:f>I12061*TOMATO_PRICE+J12061*CARROT_PRICE+K12061*MESCLUN_PRICE</x:f>
        <x:v>225846</x:v>
      </x:c>
      <x:c r="P12061" s="268" t="n">
        <x:f>I12061*TOMATO_FERTILIZER+J12061*CARROT_FERTILIZER+K12061*MESCLUN_FERTILIZER</x:f>
        <x:v>35640</x:v>
      </x:c>
      <x:c r="Q12061" s="268" t="n">
        <x:f>MIN(M12061,FARMER_HOURS)*FARMER_RATE+MAX(M12061-FARMER_HOURS,0)*TEMP_RATE</x:f>
        <x:v>192312.96421865493</x:v>
      </x:c>
      <x:c r="R12061" s="268" t="n">
        <x:f>O12061-P12061-Q12061-FIXED_COST</x:f>
        <x:v>-22106.96421865493</x:v>
      </x:c>
      <x:c r="S12061" s="139" t="str">
        <x:f>IF(AND(L12061&lt;=TOTAL_BED_CAP,N12061&lt;=TEMP_WORKER_CAP),"YES","NO")</x:f>
        <x:v>NO</x:v>
      </x:c>
      <x:c r="T12061" s="139" t="n">
        <x:f>IF(S12061="YES",R12061,-1E+99)</x:f>
        <x:v>-1e+99</x:v>
      </x:c>
    </x:row>
    <x:row r="12062">
      <x:c r="A12062" s="139"/>
      <x:c r="B12062" s="139"/>
      <x:c r="C12062" s="139"/>
      <x:c r="D12062" s="139"/>
      <x:c r="E12062" s="139"/>
      <x:c r="F12062" s="139"/>
      <x:c r="G12062" s="139"/>
      <x:c r="H12062" s="139"/>
      <x:c r="I12062" s="266" t="n">
        <x:f>INT((ROW()-ROW($I$46))/((CARROT_CAP+1)*(MESCLUN_CAP+1)))</x:f>
        <x:v>18</x:v>
      </x:c>
      <x:c r="J12062" s="266" t="n">
        <x:f>MOD(INT((ROW()-ROW($I$46))/(MESCLUN_CAP+1)),CARROT_CAP+1)</x:f>
        <x:v>9</x:v>
      </x:c>
      <x:c r="K12062" s="266" t="n">
        <x:f>MOD(ROW()-ROW($I$46),MESCLUN_CAP+1)</x:f>
        <x:v>19</x:v>
      </x:c>
      <x:c r="L12062" s="266" t="n">
        <x:f>SUM(I12062:K12062)</x:f>
        <x:v>46</x:v>
      </x:c>
      <x:c r="M12062" s="267" t="n">
        <x:f>I12062*TOMATO_HOURS*WEEKS*(1+TOMATO_DIM)^I12062+J12062*CARROT_HOURS*WEEKS*(1+CARROT_DIM)^J12062+K12062*MESCLUN_HOURS*WEEKS*(1+MESCLUN_DIM)^K12062</x:f>
        <x:v>10426.868267630547</x:v>
      </x:c>
      <x:c r="N12062" s="267" t="n">
        <x:f>MAX(M12062-FARMER_HOURS,0)/TEMP_HOURS_PER_WORKER</x:f>
        <x:v>6.740880741410102</x:v>
      </x:c>
      <x:c r="O12062" s="268" t="n">
        <x:f>I12062*TOMATO_PRICE+J12062*CARROT_PRICE+K12062*MESCLUN_PRICE</x:f>
        <x:v>228546</x:v>
      </x:c>
      <x:c r="P12062" s="268" t="n">
        <x:f>I12062*TOMATO_FERTILIZER+J12062*CARROT_FERTILIZER+K12062*MESCLUN_FERTILIZER</x:f>
        <x:v>36520</x:v>
      </x:c>
      <x:c r="Q12062" s="268" t="n">
        <x:f>MIN(M12062,FARMER_HOURS)*FARMER_RATE+MAX(M12062-FARMER_HOURS,0)*TEMP_RATE</x:f>
        <x:v>193522.01853525254</x:v>
      </x:c>
      <x:c r="R12062" s="268" t="n">
        <x:f>O12062-P12062-Q12062-FIXED_COST</x:f>
        <x:v>-21496.018535252544</x:v>
      </x:c>
      <x:c r="S12062" s="139" t="str">
        <x:f>IF(AND(L12062&lt;=TOTAL_BED_CAP,N12062&lt;=TEMP_WORKER_CAP),"YES","NO")</x:f>
        <x:v>NO</x:v>
      </x:c>
      <x:c r="T12062" s="139" t="n">
        <x:f>IF(S12062="YES",R12062,-1E+99)</x:f>
        <x:v>-1e+99</x:v>
      </x:c>
    </x:row>
    <x:row r="12063">
      <x:c r="A12063" s="139"/>
      <x:c r="B12063" s="139"/>
      <x:c r="C12063" s="139"/>
      <x:c r="D12063" s="139"/>
      <x:c r="E12063" s="139"/>
      <x:c r="F12063" s="139"/>
      <x:c r="G12063" s="139"/>
      <x:c r="H12063" s="139"/>
      <x:c r="I12063" s="266" t="n">
        <x:f>INT((ROW()-ROW($I$46))/((CARROT_CAP+1)*(MESCLUN_CAP+1)))</x:f>
        <x:v>18</x:v>
      </x:c>
      <x:c r="J12063" s="266" t="n">
        <x:f>MOD(INT((ROW()-ROW($I$46))/(MESCLUN_CAP+1)),CARROT_CAP+1)</x:f>
        <x:v>9</x:v>
      </x:c>
      <x:c r="K12063" s="266" t="n">
        <x:f>MOD(ROW()-ROW($I$46),MESCLUN_CAP+1)</x:f>
        <x:v>20</x:v>
      </x:c>
      <x:c r="L12063" s="266" t="n">
        <x:f>SUM(I12063:K12063)</x:f>
        <x:v>47</x:v>
      </x:c>
      <x:c r="M12063" s="267" t="n">
        <x:f>I12063*TOMATO_HOURS*WEEKS*(1+TOMATO_DIM)^I12063+J12063*CARROT_HOURS*WEEKS*(1+CARROT_DIM)^J12063+K12063*MESCLUN_HOURS*WEEKS*(1+MESCLUN_DIM)^K12063</x:f>
        <x:v>10498.092558281023</x:v>
      </x:c>
      <x:c r="N12063" s="267" t="n">
        <x:f>MAX(M12063-FARMER_HOURS,0)/TEMP_HOURS_PER_WORKER</x:f>
        <x:v>6.790342054361822</x:v>
      </x:c>
      <x:c r="O12063" s="268" t="n">
        <x:f>I12063*TOMATO_PRICE+J12063*CARROT_PRICE+K12063*MESCLUN_PRICE</x:f>
        <x:v>231246</x:v>
      </x:c>
      <x:c r="P12063" s="268" t="n">
        <x:f>I12063*TOMATO_FERTILIZER+J12063*CARROT_FERTILIZER+K12063*MESCLUN_FERTILIZER</x:f>
        <x:v>37400</x:v>
      </x:c>
      <x:c r="Q12063" s="268" t="n">
        <x:f>MIN(M12063,FARMER_HOURS)*FARMER_RATE+MAX(M12063-FARMER_HOURS,0)*TEMP_RATE</x:f>
        <x:v>194758.55135904555</x:v>
      </x:c>
      <x:c r="R12063" s="268" t="n">
        <x:f>O12063-P12063-Q12063-FIXED_COST</x:f>
        <x:v>-20912.551359045552</x:v>
      </x:c>
      <x:c r="S12063" s="139" t="str">
        <x:f>IF(AND(L12063&lt;=TOTAL_BED_CAP,N12063&lt;=TEMP_WORKER_CAP),"YES","NO")</x:f>
        <x:v>NO</x:v>
      </x:c>
      <x:c r="T12063" s="139" t="n">
        <x:f>IF(S12063="YES",R12063,-1E+99)</x:f>
        <x:v>-1e+99</x:v>
      </x:c>
    </x:row>
    <x:row r="12064">
      <x:c r="A12064" s="139"/>
      <x:c r="B12064" s="139"/>
      <x:c r="C12064" s="139"/>
      <x:c r="D12064" s="139"/>
      <x:c r="E12064" s="139"/>
      <x:c r="F12064" s="139"/>
      <x:c r="G12064" s="139"/>
      <x:c r="H12064" s="139"/>
      <x:c r="I12064" s="266" t="n">
        <x:f>INT((ROW()-ROW($I$46))/((CARROT_CAP+1)*(MESCLUN_CAP+1)))</x:f>
        <x:v>18</x:v>
      </x:c>
      <x:c r="J12064" s="266" t="n">
        <x:f>MOD(INT((ROW()-ROW($I$46))/(MESCLUN_CAP+1)),CARROT_CAP+1)</x:f>
        <x:v>9</x:v>
      </x:c>
      <x:c r="K12064" s="266" t="n">
        <x:f>MOD(ROW()-ROW($I$46),MESCLUN_CAP+1)</x:f>
        <x:v>21</x:v>
      </x:c>
      <x:c r="L12064" s="266" t="n">
        <x:f>SUM(I12064:K12064)</x:f>
        <x:v>48</x:v>
      </x:c>
      <x:c r="M12064" s="267" t="n">
        <x:f>I12064*TOMATO_HOURS*WEEKS*(1+TOMATO_DIM)^I12064+J12064*CARROT_HOURS*WEEKS*(1+CARROT_DIM)^J12064+K12064*MESCLUN_HOURS*WEEKS*(1+MESCLUN_DIM)^K12064</x:f>
        <x:v>10570.928298507468</x:v>
      </x:c>
      <x:c r="N12064" s="267" t="n">
        <x:f>MAX(M12064-FARMER_HOURS,0)/TEMP_HOURS_PER_WORKER</x:f>
        <x:v>6.8409224295190745</x:v>
      </x:c>
      <x:c r="O12064" s="268" t="n">
        <x:f>I12064*TOMATO_PRICE+J12064*CARROT_PRICE+K12064*MESCLUN_PRICE</x:f>
        <x:v>233946</x:v>
      </x:c>
      <x:c r="P12064" s="268" t="n">
        <x:f>I12064*TOMATO_FERTILIZER+J12064*CARROT_FERTILIZER+K12064*MESCLUN_FERTILIZER</x:f>
        <x:v>38280</x:v>
      </x:c>
      <x:c r="Q12064" s="268" t="n">
        <x:f>MIN(M12064,FARMER_HOURS)*FARMER_RATE+MAX(M12064-FARMER_HOURS,0)*TEMP_RATE</x:f>
        <x:v>196023.06073797686</x:v>
      </x:c>
      <x:c r="R12064" s="268" t="n">
        <x:f>O12064-P12064-Q12064-FIXED_COST</x:f>
        <x:v>-20357.060737976863</x:v>
      </x:c>
      <x:c r="S12064" s="139" t="str">
        <x:f>IF(AND(L12064&lt;=TOTAL_BED_CAP,N12064&lt;=TEMP_WORKER_CAP),"YES","NO")</x:f>
        <x:v>NO</x:v>
      </x:c>
      <x:c r="T12064" s="139" t="n">
        <x:f>IF(S12064="YES",R12064,-1E+99)</x:f>
        <x:v>-1e+99</x:v>
      </x:c>
    </x:row>
    <x:row r="12065">
      <x:c r="A12065" s="139"/>
      <x:c r="B12065" s="139"/>
      <x:c r="C12065" s="139"/>
      <x:c r="D12065" s="139"/>
      <x:c r="E12065" s="139"/>
      <x:c r="F12065" s="139"/>
      <x:c r="G12065" s="139"/>
      <x:c r="H12065" s="139"/>
      <x:c r="I12065" s="266" t="n">
        <x:f>INT((ROW()-ROW($I$46))/((CARROT_CAP+1)*(MESCLUN_CAP+1)))</x:f>
        <x:v>18</x:v>
      </x:c>
      <x:c r="J12065" s="266" t="n">
        <x:f>MOD(INT((ROW()-ROW($I$46))/(MESCLUN_CAP+1)),CARROT_CAP+1)</x:f>
        <x:v>9</x:v>
      </x:c>
      <x:c r="K12065" s="266" t="n">
        <x:f>MOD(ROW()-ROW($I$46),MESCLUN_CAP+1)</x:f>
        <x:v>22</x:v>
      </x:c>
      <x:c r="L12065" s="266" t="n">
        <x:f>SUM(I12065:K12065)</x:f>
        <x:v>49</x:v>
      </x:c>
      <x:c r="M12065" s="267" t="n">
        <x:f>I12065*TOMATO_HOURS*WEEKS*(1+TOMATO_DIM)^I12065+J12065*CARROT_HOURS*WEEKS*(1+CARROT_DIM)^J12065+K12065*MESCLUN_HOURS*WEEKS*(1+MESCLUN_DIM)^K12065</x:f>
        <x:v>10645.404645753864</x:v>
      </x:c>
      <x:c r="N12065" s="267" t="n">
        <x:f>MAX(M12065-FARMER_HOURS,0)/TEMP_HOURS_PER_WORKER</x:f>
        <x:v>6.892642115106851</x:v>
      </x:c>
      <x:c r="O12065" s="268" t="n">
        <x:f>I12065*TOMATO_PRICE+J12065*CARROT_PRICE+K12065*MESCLUN_PRICE</x:f>
        <x:v>236646</x:v>
      </x:c>
      <x:c r="P12065" s="268" t="n">
        <x:f>I12065*TOMATO_FERTILIZER+J12065*CARROT_FERTILIZER+K12065*MESCLUN_FERTILIZER</x:f>
        <x:v>39160</x:v>
      </x:c>
      <x:c r="Q12065" s="268" t="n">
        <x:f>MIN(M12065,FARMER_HOURS)*FARMER_RATE+MAX(M12065-FARMER_HOURS,0)*TEMP_RATE</x:f>
        <x:v>197316.05287767126</x:v>
      </x:c>
      <x:c r="R12065" s="268" t="n">
        <x:f>O12065-P12065-Q12065-FIXED_COST</x:f>
        <x:v>-19830.05287767126</x:v>
      </x:c>
      <x:c r="S12065" s="139" t="str">
        <x:f>IF(AND(L12065&lt;=TOTAL_BED_CAP,N12065&lt;=TEMP_WORKER_CAP),"YES","NO")</x:f>
        <x:v>NO</x:v>
      </x:c>
      <x:c r="T12065" s="139" t="n">
        <x:f>IF(S12065="YES",R12065,-1E+99)</x:f>
        <x:v>-1e+99</x:v>
      </x:c>
    </x:row>
    <x:row r="12066">
      <x:c r="A12066" s="139"/>
      <x:c r="B12066" s="139"/>
      <x:c r="C12066" s="139"/>
      <x:c r="D12066" s="139"/>
      <x:c r="E12066" s="139"/>
      <x:c r="F12066" s="139"/>
      <x:c r="G12066" s="139"/>
      <x:c r="H12066" s="139"/>
      <x:c r="I12066" s="266" t="n">
        <x:f>INT((ROW()-ROW($I$46))/((CARROT_CAP+1)*(MESCLUN_CAP+1)))</x:f>
        <x:v>18</x:v>
      </x:c>
      <x:c r="J12066" s="266" t="n">
        <x:f>MOD(INT((ROW()-ROW($I$46))/(MESCLUN_CAP+1)),CARROT_CAP+1)</x:f>
        <x:v>9</x:v>
      </x:c>
      <x:c r="K12066" s="266" t="n">
        <x:f>MOD(ROW()-ROW($I$46),MESCLUN_CAP+1)</x:f>
        <x:v>23</x:v>
      </x:c>
      <x:c r="L12066" s="266" t="n">
        <x:f>SUM(I12066:K12066)</x:f>
        <x:v>50</x:v>
      </x:c>
      <x:c r="M12066" s="267" t="n">
        <x:f>I12066*TOMATO_HOURS*WEEKS*(1+TOMATO_DIM)^I12066+J12066*CARROT_HOURS*WEEKS*(1+CARROT_DIM)^J12066+K12066*MESCLUN_HOURS*WEEKS*(1+MESCLUN_DIM)^K12066</x:f>
        <x:v>10721.5512346113</x:v>
      </x:c>
      <x:c r="N12066" s="267" t="n">
        <x:f>MAX(M12066-FARMER_HOURS,0)/TEMP_HOURS_PER_WORKER</x:f>
        <x:v>6.945521690702291</x:v>
      </x:c>
      <x:c r="O12066" s="268" t="n">
        <x:f>I12066*TOMATO_PRICE+J12066*CARROT_PRICE+K12066*MESCLUN_PRICE</x:f>
        <x:v>239346</x:v>
      </x:c>
      <x:c r="P12066" s="268" t="n">
        <x:f>I12066*TOMATO_FERTILIZER+J12066*CARROT_FERTILIZER+K12066*MESCLUN_FERTILIZER</x:f>
        <x:v>40040</x:v>
      </x:c>
      <x:c r="Q12066" s="268" t="n">
        <x:f>MIN(M12066,FARMER_HOURS)*FARMER_RATE+MAX(M12066-FARMER_HOURS,0)*TEMP_RATE</x:f>
        <x:v>198638.04226755726</x:v>
      </x:c>
      <x:c r="R12066" s="268" t="n">
        <x:f>O12066-P12066-Q12066-FIXED_COST</x:f>
        <x:v>-19332.042267557263</x:v>
      </x:c>
      <x:c r="S12066" s="139" t="str">
        <x:f>IF(AND(L12066&lt;=TOTAL_BED_CAP,N12066&lt;=TEMP_WORKER_CAP),"YES","NO")</x:f>
        <x:v>NO</x:v>
      </x:c>
      <x:c r="T12066" s="139" t="n">
        <x:f>IF(S12066="YES",R12066,-1E+99)</x:f>
        <x:v>-1e+99</x:v>
      </x:c>
    </x:row>
    <x:row r="12067">
      <x:c r="A12067" s="139"/>
      <x:c r="B12067" s="139"/>
      <x:c r="C12067" s="139"/>
      <x:c r="D12067" s="139"/>
      <x:c r="E12067" s="139"/>
      <x:c r="F12067" s="139"/>
      <x:c r="G12067" s="139"/>
      <x:c r="H12067" s="139"/>
      <x:c r="I12067" s="266" t="n">
        <x:f>INT((ROW()-ROW($I$46))/((CARROT_CAP+1)*(MESCLUN_CAP+1)))</x:f>
        <x:v>18</x:v>
      </x:c>
      <x:c r="J12067" s="266" t="n">
        <x:f>MOD(INT((ROW()-ROW($I$46))/(MESCLUN_CAP+1)),CARROT_CAP+1)</x:f>
        <x:v>9</x:v>
      </x:c>
      <x:c r="K12067" s="266" t="n">
        <x:f>MOD(ROW()-ROW($I$46),MESCLUN_CAP+1)</x:f>
        <x:v>24</x:v>
      </x:c>
      <x:c r="L12067" s="266" t="n">
        <x:f>SUM(I12067:K12067)</x:f>
        <x:v>51</x:v>
      </x:c>
      <x:c r="M12067" s="267" t="n">
        <x:f>I12067*TOMATO_HOURS*WEEKS*(1+TOMATO_DIM)^I12067+J12067*CARROT_HOURS*WEEKS*(1+CARROT_DIM)^J12067+K12067*MESCLUN_HOURS*WEEKS*(1+MESCLUN_DIM)^K12067</x:f>
        <x:v>10799.398184190795</x:v>
      </x:c>
      <x:c r="N12067" s="267" t="n">
        <x:f>MAX(M12067-FARMER_HOURS,0)/TEMP_HOURS_PER_WORKER</x:f>
        <x:v>6.999582072354719</x:v>
      </x:c>
      <x:c r="O12067" s="268" t="n">
        <x:f>I12067*TOMATO_PRICE+J12067*CARROT_PRICE+K12067*MESCLUN_PRICE</x:f>
        <x:v>242046</x:v>
      </x:c>
      <x:c r="P12067" s="268" t="n">
        <x:f>I12067*TOMATO_FERTILIZER+J12067*CARROT_FERTILIZER+K12067*MESCLUN_FERTILIZER</x:f>
        <x:v>40920</x:v>
      </x:c>
      <x:c r="Q12067" s="268" t="n">
        <x:f>MIN(M12067,FARMER_HOURS)*FARMER_RATE+MAX(M12067-FARMER_HOURS,0)*TEMP_RATE</x:f>
        <x:v>199989.55180886798</x:v>
      </x:c>
      <x:c r="R12067" s="268" t="n">
        <x:f>O12067-P12067-Q12067-FIXED_COST</x:f>
        <x:v>-18863.551808867982</x:v>
      </x:c>
      <x:c r="S12067" s="139" t="str">
        <x:f>IF(AND(L12067&lt;=TOTAL_BED_CAP,N12067&lt;=TEMP_WORKER_CAP),"YES","NO")</x:f>
        <x:v>NO</x:v>
      </x:c>
      <x:c r="T12067" s="139" t="n">
        <x:f>IF(S12067="YES",R12067,-1E+99)</x:f>
        <x:v>-1e+99</x:v>
      </x:c>
    </x:row>
    <x:row r="12068">
      <x:c r="A12068" s="139"/>
      <x:c r="B12068" s="139"/>
      <x:c r="C12068" s="139"/>
      <x:c r="D12068" s="139"/>
      <x:c r="E12068" s="139"/>
      <x:c r="F12068" s="139"/>
      <x:c r="G12068" s="139"/>
      <x:c r="H12068" s="139"/>
      <x:c r="I12068" s="266" t="n">
        <x:f>INT((ROW()-ROW($I$46))/((CARROT_CAP+1)*(MESCLUN_CAP+1)))</x:f>
        <x:v>18</x:v>
      </x:c>
      <x:c r="J12068" s="266" t="n">
        <x:f>MOD(INT((ROW()-ROW($I$46))/(MESCLUN_CAP+1)),CARROT_CAP+1)</x:f>
        <x:v>9</x:v>
      </x:c>
      <x:c r="K12068" s="266" t="n">
        <x:f>MOD(ROW()-ROW($I$46),MESCLUN_CAP+1)</x:f>
        <x:v>25</x:v>
      </x:c>
      <x:c r="L12068" s="266" t="n">
        <x:f>SUM(I12068:K12068)</x:f>
        <x:v>52</x:v>
      </x:c>
      <x:c r="M12068" s="267" t="n">
        <x:f>I12068*TOMATO_HOURS*WEEKS*(1+TOMATO_DIM)^I12068+J12068*CARROT_HOURS*WEEKS*(1+CARROT_DIM)^J12068+K12068*MESCLUN_HOURS*WEEKS*(1+MESCLUN_DIM)^K12068</x:f>
        <x:v>10878.976105605892</x:v>
      </x:c>
      <x:c r="N12068" s="267" t="n">
        <x:f>MAX(M12068-FARMER_HOURS,0)/TEMP_HOURS_PER_WORKER</x:f>
        <x:v>7.05484451778187</x:v>
      </x:c>
      <x:c r="O12068" s="268" t="n">
        <x:f>I12068*TOMATO_PRICE+J12068*CARROT_PRICE+K12068*MESCLUN_PRICE</x:f>
        <x:v>244746</x:v>
      </x:c>
      <x:c r="P12068" s="268" t="n">
        <x:f>I12068*TOMATO_FERTILIZER+J12068*CARROT_FERTILIZER+K12068*MESCLUN_FERTILIZER</x:f>
        <x:v>41800</x:v>
      </x:c>
      <x:c r="Q12068" s="268" t="n">
        <x:f>MIN(M12068,FARMER_HOURS)*FARMER_RATE+MAX(M12068-FARMER_HOURS,0)*TEMP_RATE</x:f>
        <x:v>201371.11294454674</x:v>
      </x:c>
      <x:c r="R12068" s="268" t="n">
        <x:f>O12068-P12068-Q12068-FIXED_COST</x:f>
        <x:v>-18425.112944546738</x:v>
      </x:c>
      <x:c r="S12068" s="139" t="str">
        <x:f>IF(AND(L12068&lt;=TOTAL_BED_CAP,N12068&lt;=TEMP_WORKER_CAP),"YES","NO")</x:f>
        <x:v>NO</x:v>
      </x:c>
      <x:c r="T12068" s="139" t="n">
        <x:f>IF(S12068="YES",R12068,-1E+99)</x:f>
        <x:v>-1e+99</x:v>
      </x:c>
    </x:row>
    <x:row r="12069">
      <x:c r="A12069" s="139"/>
      <x:c r="B12069" s="139"/>
      <x:c r="C12069" s="139"/>
      <x:c r="D12069" s="139"/>
      <x:c r="E12069" s="139"/>
      <x:c r="F12069" s="139"/>
      <x:c r="G12069" s="139"/>
      <x:c r="H12069" s="139"/>
      <x:c r="I12069" s="266" t="n">
        <x:f>INT((ROW()-ROW($I$46))/((CARROT_CAP+1)*(MESCLUN_CAP+1)))</x:f>
        <x:v>18</x:v>
      </x:c>
      <x:c r="J12069" s="266" t="n">
        <x:f>MOD(INT((ROW()-ROW($I$46))/(MESCLUN_CAP+1)),CARROT_CAP+1)</x:f>
        <x:v>9</x:v>
      </x:c>
      <x:c r="K12069" s="266" t="n">
        <x:f>MOD(ROW()-ROW($I$46),MESCLUN_CAP+1)</x:f>
        <x:v>26</x:v>
      </x:c>
      <x:c r="L12069" s="266" t="n">
        <x:f>SUM(I12069:K12069)</x:f>
        <x:v>53</x:v>
      </x:c>
      <x:c r="M12069" s="267" t="n">
        <x:f>I12069*TOMATO_HOURS*WEEKS*(1+TOMATO_DIM)^I12069+J12069*CARROT_HOURS*WEEKS*(1+CARROT_DIM)^J12069+K12069*MESCLUN_HOURS*WEEKS*(1+MESCLUN_DIM)^K12069</x:f>
        <x:v>10960.316109566611</x:v>
      </x:c>
      <x:c r="N12069" s="267" t="n">
        <x:f>MAX(M12069-FARMER_HOURS,0)/TEMP_HOURS_PER_WORKER</x:f>
        <x:v>7.1113306316434794</x:v>
      </x:c>
      <x:c r="O12069" s="268" t="n">
        <x:f>I12069*TOMATO_PRICE+J12069*CARROT_PRICE+K12069*MESCLUN_PRICE</x:f>
        <x:v>247446</x:v>
      </x:c>
      <x:c r="P12069" s="268" t="n">
        <x:f>I12069*TOMATO_FERTILIZER+J12069*CARROT_FERTILIZER+K12069*MESCLUN_FERTILIZER</x:f>
        <x:v>42680</x:v>
      </x:c>
      <x:c r="Q12069" s="268" t="n">
        <x:f>MIN(M12069,FARMER_HOURS)*FARMER_RATE+MAX(M12069-FARMER_HOURS,0)*TEMP_RATE</x:f>
        <x:v>202783.265791087</x:v>
      </x:c>
      <x:c r="R12069" s="268" t="n">
        <x:f>O12069-P12069-Q12069-FIXED_COST</x:f>
        <x:v>-18017.265791087004</x:v>
      </x:c>
      <x:c r="S12069" s="139" t="str">
        <x:f>IF(AND(L12069&lt;=TOTAL_BED_CAP,N12069&lt;=TEMP_WORKER_CAP),"YES","NO")</x:f>
        <x:v>NO</x:v>
      </x:c>
      <x:c r="T12069" s="139" t="n">
        <x:f>IF(S12069="YES",R12069,-1E+99)</x:f>
        <x:v>-1e+99</x:v>
      </x:c>
    </x:row>
    <x:row r="12070">
      <x:c r="A12070" s="139"/>
      <x:c r="B12070" s="139"/>
      <x:c r="C12070" s="139"/>
      <x:c r="D12070" s="139"/>
      <x:c r="E12070" s="139"/>
      <x:c r="F12070" s="139"/>
      <x:c r="G12070" s="139"/>
      <x:c r="H12070" s="139"/>
      <x:c r="I12070" s="266" t="n">
        <x:f>INT((ROW()-ROW($I$46))/((CARROT_CAP+1)*(MESCLUN_CAP+1)))</x:f>
        <x:v>18</x:v>
      </x:c>
      <x:c r="J12070" s="266" t="n">
        <x:f>MOD(INT((ROW()-ROW($I$46))/(MESCLUN_CAP+1)),CARROT_CAP+1)</x:f>
        <x:v>9</x:v>
      </x:c>
      <x:c r="K12070" s="266" t="n">
        <x:f>MOD(ROW()-ROW($I$46),MESCLUN_CAP+1)</x:f>
        <x:v>27</x:v>
      </x:c>
      <x:c r="L12070" s="266" t="n">
        <x:f>SUM(I12070:K12070)</x:f>
        <x:v>54</x:v>
      </x:c>
      <x:c r="M12070" s="267" t="n">
        <x:f>I12070*TOMATO_HOURS*WEEKS*(1+TOMATO_DIM)^I12070+J12070*CARROT_HOURS*WEEKS*(1+CARROT_DIM)^J12070+K12070*MESCLUN_HOURS*WEEKS*(1+MESCLUN_DIM)^K12070</x:f>
        <x:v>11043.449814086367</x:v>
      </x:c>
      <x:c r="N12070" s="267" t="n">
        <x:f>MAX(M12070-FARMER_HOURS,0)/TEMP_HOURS_PER_WORKER</x:f>
        <x:v>7.16906237089331</x:v>
      </x:c>
      <x:c r="O12070" s="268" t="n">
        <x:f>I12070*TOMATO_PRICE+J12070*CARROT_PRICE+K12070*MESCLUN_PRICE</x:f>
        <x:v>250146</x:v>
      </x:c>
      <x:c r="P12070" s="268" t="n">
        <x:f>I12070*TOMATO_FERTILIZER+J12070*CARROT_FERTILIZER+K12070*MESCLUN_FERTILIZER</x:f>
        <x:v>43560</x:v>
      </x:c>
      <x:c r="Q12070" s="268" t="n">
        <x:f>MIN(M12070,FARMER_HOURS)*FARMER_RATE+MAX(M12070-FARMER_HOURS,0)*TEMP_RATE</x:f>
        <x:v>204226.55927233276</x:v>
      </x:c>
      <x:c r="R12070" s="268" t="n">
        <x:f>O12070-P12070-Q12070-FIXED_COST</x:f>
        <x:v>-17640.559272332757</x:v>
      </x:c>
      <x:c r="S12070" s="139" t="str">
        <x:f>IF(AND(L12070&lt;=TOTAL_BED_CAP,N12070&lt;=TEMP_WORKER_CAP),"YES","NO")</x:f>
        <x:v>NO</x:v>
      </x:c>
      <x:c r="T12070" s="139" t="n">
        <x:f>IF(S12070="YES",R12070,-1E+99)</x:f>
        <x:v>-1e+99</x:v>
      </x:c>
    </x:row>
    <x:row r="12071">
      <x:c r="A12071" s="139"/>
      <x:c r="B12071" s="139"/>
      <x:c r="C12071" s="139"/>
      <x:c r="D12071" s="139"/>
      <x:c r="E12071" s="139"/>
      <x:c r="F12071" s="139"/>
      <x:c r="G12071" s="139"/>
      <x:c r="H12071" s="139"/>
      <x:c r="I12071" s="266" t="n">
        <x:f>INT((ROW()-ROW($I$46))/((CARROT_CAP+1)*(MESCLUN_CAP+1)))</x:f>
        <x:v>18</x:v>
      </x:c>
      <x:c r="J12071" s="266" t="n">
        <x:f>MOD(INT((ROW()-ROW($I$46))/(MESCLUN_CAP+1)),CARROT_CAP+1)</x:f>
        <x:v>9</x:v>
      </x:c>
      <x:c r="K12071" s="266" t="n">
        <x:f>MOD(ROW()-ROW($I$46),MESCLUN_CAP+1)</x:f>
        <x:v>28</x:v>
      </x:c>
      <x:c r="L12071" s="266" t="n">
        <x:f>SUM(I12071:K12071)</x:f>
        <x:v>55</x:v>
      </x:c>
      <x:c r="M12071" s="267" t="n">
        <x:f>I12071*TOMATO_HOURS*WEEKS*(1+TOMATO_DIM)^I12071+J12071*CARROT_HOURS*WEEKS*(1+CARROT_DIM)^J12071+K12071*MESCLUN_HOURS*WEEKS*(1+MESCLUN_DIM)^K12071</x:f>
        <x:v>11128.40935230352</x:v>
      </x:c>
      <x:c r="N12071" s="267" t="n">
        <x:f>MAX(M12071-FARMER_HOURS,0)/TEMP_HOURS_PER_WORKER</x:f>
        <x:v>7.228062050210778</x:v>
      </x:c>
      <x:c r="O12071" s="268" t="n">
        <x:f>I12071*TOMATO_PRICE+J12071*CARROT_PRICE+K12071*MESCLUN_PRICE</x:f>
        <x:v>252846</x:v>
      </x:c>
      <x:c r="P12071" s="268" t="n">
        <x:f>I12071*TOMATO_FERTILIZER+J12071*CARROT_FERTILIZER+K12071*MESCLUN_FERTILIZER</x:f>
        <x:v>44440</x:v>
      </x:c>
      <x:c r="Q12071" s="268" t="n">
        <x:f>MIN(M12071,FARMER_HOURS)*FARMER_RATE+MAX(M12071-FARMER_HOURS,0)*TEMP_RATE</x:f>
        <x:v>205701.55125526944</x:v>
      </x:c>
      <x:c r="R12071" s="268" t="n">
        <x:f>O12071-P12071-Q12071-FIXED_COST</x:f>
        <x:v>-17295.55125526944</x:v>
      </x:c>
      <x:c r="S12071" s="139" t="str">
        <x:f>IF(AND(L12071&lt;=TOTAL_BED_CAP,N12071&lt;=TEMP_WORKER_CAP),"YES","NO")</x:f>
        <x:v>NO</x:v>
      </x:c>
      <x:c r="T12071" s="139" t="n">
        <x:f>IF(S12071="YES",R12071,-1E+99)</x:f>
        <x:v>-1e+99</x:v>
      </x:c>
    </x:row>
    <x:row r="12072">
      <x:c r="A12072" s="139"/>
      <x:c r="B12072" s="139"/>
      <x:c r="C12072" s="139"/>
      <x:c r="D12072" s="139"/>
      <x:c r="E12072" s="139"/>
      <x:c r="F12072" s="139"/>
      <x:c r="G12072" s="139"/>
      <x:c r="H12072" s="139"/>
      <x:c r="I12072" s="266" t="n">
        <x:f>INT((ROW()-ROW($I$46))/((CARROT_CAP+1)*(MESCLUN_CAP+1)))</x:f>
        <x:v>18</x:v>
      </x:c>
      <x:c r="J12072" s="266" t="n">
        <x:f>MOD(INT((ROW()-ROW($I$46))/(MESCLUN_CAP+1)),CARROT_CAP+1)</x:f>
        <x:v>9</x:v>
      </x:c>
      <x:c r="K12072" s="266" t="n">
        <x:f>MOD(ROW()-ROW($I$46),MESCLUN_CAP+1)</x:f>
        <x:v>29</x:v>
      </x:c>
      <x:c r="L12072" s="266" t="n">
        <x:f>SUM(I12072:K12072)</x:f>
        <x:v>56</x:v>
      </x:c>
      <x:c r="M12072" s="267" t="n">
        <x:f>I12072*TOMATO_HOURS*WEEKS*(1+TOMATO_DIM)^I12072+J12072*CARROT_HOURS*WEEKS*(1+CARROT_DIM)^J12072+K12072*MESCLUN_HOURS*WEEKS*(1+MESCLUN_DIM)^K12072</x:f>
        <x:v>11215.227380419174</x:v>
      </x:c>
      <x:c r="N12072" s="267" t="n">
        <x:f>MAX(M12072-FARMER_HOURS,0)/TEMP_HOURS_PER_WORKER</x:f>
        <x:v>7.288352347513315</x:v>
      </x:c>
      <x:c r="O12072" s="268" t="n">
        <x:f>I12072*TOMATO_PRICE+J12072*CARROT_PRICE+K12072*MESCLUN_PRICE</x:f>
        <x:v>255546</x:v>
      </x:c>
      <x:c r="P12072" s="268" t="n">
        <x:f>I12072*TOMATO_FERTILIZER+J12072*CARROT_FERTILIZER+K12072*MESCLUN_FERTILIZER</x:f>
        <x:v>45320</x:v>
      </x:c>
      <x:c r="Q12072" s="268" t="n">
        <x:f>MIN(M12072,FARMER_HOURS)*FARMER_RATE+MAX(M12072-FARMER_HOURS,0)*TEMP_RATE</x:f>
        <x:v>207208.80868783288</x:v>
      </x:c>
      <x:c r="R12072" s="268" t="n">
        <x:f>O12072-P12072-Q12072-FIXED_COST</x:f>
        <x:v>-16982.808687832876</x:v>
      </x:c>
      <x:c r="S12072" s="139" t="str">
        <x:f>IF(AND(L12072&lt;=TOTAL_BED_CAP,N12072&lt;=TEMP_WORKER_CAP),"YES","NO")</x:f>
        <x:v>NO</x:v>
      </x:c>
      <x:c r="T12072" s="139" t="n">
        <x:f>IF(S12072="YES",R12072,-1E+99)</x:f>
        <x:v>-1e+99</x:v>
      </x:c>
    </x:row>
    <x:row r="12073">
      <x:c r="A12073" s="139"/>
      <x:c r="B12073" s="139"/>
      <x:c r="C12073" s="139"/>
      <x:c r="D12073" s="139"/>
      <x:c r="E12073" s="139"/>
      <x:c r="F12073" s="139"/>
      <x:c r="G12073" s="139"/>
      <x:c r="H12073" s="139"/>
      <x:c r="I12073" s="266" t="n">
        <x:f>INT((ROW()-ROW($I$46))/((CARROT_CAP+1)*(MESCLUN_CAP+1)))</x:f>
        <x:v>18</x:v>
      </x:c>
      <x:c r="J12073" s="266" t="n">
        <x:f>MOD(INT((ROW()-ROW($I$46))/(MESCLUN_CAP+1)),CARROT_CAP+1)</x:f>
        <x:v>9</x:v>
      </x:c>
      <x:c r="K12073" s="266" t="n">
        <x:f>MOD(ROW()-ROW($I$46),MESCLUN_CAP+1)</x:f>
        <x:v>30</x:v>
      </x:c>
      <x:c r="L12073" s="266" t="n">
        <x:f>SUM(I12073:K12073)</x:f>
        <x:v>57</x:v>
      </x:c>
      <x:c r="M12073" s="267" t="n">
        <x:f>I12073*TOMATO_HOURS*WEEKS*(1+TOMATO_DIM)^I12073+J12073*CARROT_HOURS*WEEKS*(1+CARROT_DIM)^J12073+K12073*MESCLUN_HOURS*WEEKS*(1+MESCLUN_DIM)^K12073</x:f>
        <x:v>11303.937085752945</x:v>
      </x:c>
      <x:c r="N12073" s="267" t="n">
        <x:f>MAX(M12073-FARMER_HOURS,0)/TEMP_HOURS_PER_WORKER</x:f>
        <x:v>7.349956309550656</x:v>
      </x:c>
      <x:c r="O12073" s="268" t="n">
        <x:f>I12073*TOMATO_PRICE+J12073*CARROT_PRICE+K12073*MESCLUN_PRICE</x:f>
        <x:v>258246</x:v>
      </x:c>
      <x:c r="P12073" s="268" t="n">
        <x:f>I12073*TOMATO_FERTILIZER+J12073*CARROT_FERTILIZER+K12073*MESCLUN_FERTILIZER</x:f>
        <x:v>46200</x:v>
      </x:c>
      <x:c r="Q12073" s="268" t="n">
        <x:f>MIN(M12073,FARMER_HOURS)*FARMER_RATE+MAX(M12073-FARMER_HOURS,0)*TEMP_RATE</x:f>
        <x:v>208748.9077387664</x:v>
      </x:c>
      <x:c r="R12073" s="268" t="n">
        <x:f>O12073-P12073-Q12073-FIXED_COST</x:f>
        <x:v>-16702.9077387664</x:v>
      </x:c>
      <x:c r="S12073" s="139" t="str">
        <x:f>IF(AND(L12073&lt;=TOTAL_BED_CAP,N12073&lt;=TEMP_WORKER_CAP),"YES","NO")</x:f>
        <x:v>NO</x:v>
      </x:c>
      <x:c r="T12073" s="139" t="n">
        <x:f>IF(S12073="YES",R12073,-1E+99)</x:f>
        <x:v>-1e+99</x:v>
      </x:c>
    </x:row>
    <x:row r="12074">
      <x:c r="A12074" s="139"/>
      <x:c r="B12074" s="139"/>
      <x:c r="C12074" s="139"/>
      <x:c r="D12074" s="139"/>
      <x:c r="E12074" s="139"/>
      <x:c r="F12074" s="139"/>
      <x:c r="G12074" s="139"/>
      <x:c r="H12074" s="139"/>
      <x:c r="I12074" s="266" t="n">
        <x:f>INT((ROW()-ROW($I$46))/((CARROT_CAP+1)*(MESCLUN_CAP+1)))</x:f>
        <x:v>18</x:v>
      </x:c>
      <x:c r="J12074" s="266" t="n">
        <x:f>MOD(INT((ROW()-ROW($I$46))/(MESCLUN_CAP+1)),CARROT_CAP+1)</x:f>
        <x:v>10</x:v>
      </x:c>
      <x:c r="K12074" s="266" t="n">
        <x:f>MOD(ROW()-ROW($I$46),MESCLUN_CAP+1)</x:f>
        <x:v>0</x:v>
      </x:c>
      <x:c r="L12074" s="266" t="n">
        <x:f>SUM(I12074:K12074)</x:f>
        <x:v>28</x:v>
      </x:c>
      <x:c r="M12074" s="267" t="n">
        <x:f>I12074*TOMATO_HOURS*WEEKS*(1+TOMATO_DIM)^I12074+J12074*CARROT_HOURS*WEEKS*(1+CARROT_DIM)^J12074+K12074*MESCLUN_HOURS*WEEKS*(1+MESCLUN_DIM)^K12074</x:f>
        <x:v>9391.091411116335</x:v>
      </x:c>
      <x:c r="N12074" s="267" t="n">
        <x:f>MAX(M12074-FARMER_HOURS,0)/TEMP_HOURS_PER_WORKER</x:f>
        <x:v>6.021591257719677</x:v>
      </x:c>
      <x:c r="O12074" s="268" t="n">
        <x:f>I12074*TOMATO_PRICE+J12074*CARROT_PRICE+K12074*MESCLUN_PRICE</x:f>
        <x:v>179340</x:v>
      </x:c>
      <x:c r="P12074" s="268" t="n">
        <x:f>I12074*TOMATO_FERTILIZER+J12074*CARROT_FERTILIZER+K12074*MESCLUN_FERTILIZER</x:f>
        <x:v>20240</x:v>
      </x:c>
      <x:c r="Q12074" s="268" t="n">
        <x:f>MIN(M12074,FARMER_HOURS)*FARMER_RATE+MAX(M12074-FARMER_HOURS,0)*TEMP_RATE</x:f>
        <x:v>175539.78144299192</x:v>
      </x:c>
      <x:c r="R12074" s="268" t="n">
        <x:f>O12074-P12074-Q12074-FIXED_COST</x:f>
        <x:v>-36439.78144299192</x:v>
      </x:c>
      <x:c r="S12074" s="139" t="str">
        <x:f>IF(AND(L12074&lt;=TOTAL_BED_CAP,N12074&lt;=TEMP_WORKER_CAP),"YES","NO")</x:f>
        <x:v>NO</x:v>
      </x:c>
      <x:c r="T12074" s="139" t="n">
        <x:f>IF(S12074="YES",R12074,-1E+99)</x:f>
        <x:v>-1e+99</x:v>
      </x:c>
    </x:row>
    <x:row r="12075">
      <x:c r="A12075" s="139"/>
      <x:c r="B12075" s="139"/>
      <x:c r="C12075" s="139"/>
      <x:c r="D12075" s="139"/>
      <x:c r="E12075" s="139"/>
      <x:c r="F12075" s="139"/>
      <x:c r="G12075" s="139"/>
      <x:c r="H12075" s="139"/>
      <x:c r="I12075" s="266" t="n">
        <x:f>INT((ROW()-ROW($I$46))/((CARROT_CAP+1)*(MESCLUN_CAP+1)))</x:f>
        <x:v>18</x:v>
      </x:c>
      <x:c r="J12075" s="266" t="n">
        <x:f>MOD(INT((ROW()-ROW($I$46))/(MESCLUN_CAP+1)),CARROT_CAP+1)</x:f>
        <x:v>10</x:v>
      </x:c>
      <x:c r="K12075" s="266" t="n">
        <x:f>MOD(ROW()-ROW($I$46),MESCLUN_CAP+1)</x:f>
        <x:v>1</x:v>
      </x:c>
      <x:c r="L12075" s="266" t="n">
        <x:f>SUM(I12075:K12075)</x:f>
        <x:v>29</x:v>
      </x:c>
      <x:c r="M12075" s="267" t="n">
        <x:f>I12075*TOMATO_HOURS*WEEKS*(1+TOMATO_DIM)^I12075+J12075*CARROT_HOURS*WEEKS*(1+CARROT_DIM)^J12075+K12075*MESCLUN_HOURS*WEEKS*(1+MESCLUN_DIM)^K12075</x:f>
        <x:v>9436.653911116335</x:v>
      </x:c>
      <x:c r="N12075" s="267" t="n">
        <x:f>MAX(M12075-FARMER_HOURS,0)/TEMP_HOURS_PER_WORKER</x:f>
        <x:v>6.053231882719677</x:v>
      </x:c>
      <x:c r="O12075" s="268" t="n">
        <x:f>I12075*TOMATO_PRICE+J12075*CARROT_PRICE+K12075*MESCLUN_PRICE</x:f>
        <x:v>182040</x:v>
      </x:c>
      <x:c r="P12075" s="268" t="n">
        <x:f>I12075*TOMATO_FERTILIZER+J12075*CARROT_FERTILIZER+K12075*MESCLUN_FERTILIZER</x:f>
        <x:v>21120</x:v>
      </x:c>
      <x:c r="Q12075" s="268" t="n">
        <x:f>MIN(M12075,FARMER_HOURS)*FARMER_RATE+MAX(M12075-FARMER_HOURS,0)*TEMP_RATE</x:f>
        <x:v>176330.79706799192</x:v>
      </x:c>
      <x:c r="R12075" s="268" t="n">
        <x:f>O12075-P12075-Q12075-FIXED_COST</x:f>
        <x:v>-35410.79706799192</x:v>
      </x:c>
      <x:c r="S12075" s="139" t="str">
        <x:f>IF(AND(L12075&lt;=TOTAL_BED_CAP,N12075&lt;=TEMP_WORKER_CAP),"YES","NO")</x:f>
        <x:v>NO</x:v>
      </x:c>
      <x:c r="T12075" s="139" t="n">
        <x:f>IF(S12075="YES",R12075,-1E+99)</x:f>
        <x:v>-1e+99</x:v>
      </x:c>
    </x:row>
    <x:row r="12076">
      <x:c r="A12076" s="139"/>
      <x:c r="B12076" s="139"/>
      <x:c r="C12076" s="139"/>
      <x:c r="D12076" s="139"/>
      <x:c r="E12076" s="139"/>
      <x:c r="F12076" s="139"/>
      <x:c r="G12076" s="139"/>
      <x:c r="H12076" s="139"/>
      <x:c r="I12076" s="266" t="n">
        <x:f>INT((ROW()-ROW($I$46))/((CARROT_CAP+1)*(MESCLUN_CAP+1)))</x:f>
        <x:v>18</x:v>
      </x:c>
      <x:c r="J12076" s="266" t="n">
        <x:f>MOD(INT((ROW()-ROW($I$46))/(MESCLUN_CAP+1)),CARROT_CAP+1)</x:f>
        <x:v>10</x:v>
      </x:c>
      <x:c r="K12076" s="266" t="n">
        <x:f>MOD(ROW()-ROW($I$46),MESCLUN_CAP+1)</x:f>
        <x:v>2</x:v>
      </x:c>
      <x:c r="L12076" s="266" t="n">
        <x:f>SUM(I12076:K12076)</x:f>
        <x:v>30</x:v>
      </x:c>
      <x:c r="M12076" s="267" t="n">
        <x:f>I12076*TOMATO_HOURS*WEEKS*(1+TOMATO_DIM)^I12076+J12076*CARROT_HOURS*WEEKS*(1+CARROT_DIM)^J12076+K12076*MESCLUN_HOURS*WEEKS*(1+MESCLUN_DIM)^K12076</x:f>
        <x:v>9483.355473616335</x:v>
      </x:c>
      <x:c r="N12076" s="267" t="n">
        <x:f>MAX(M12076-FARMER_HOURS,0)/TEMP_HOURS_PER_WORKER</x:f>
        <x:v>6.085663523344677</x:v>
      </x:c>
      <x:c r="O12076" s="268" t="n">
        <x:f>I12076*TOMATO_PRICE+J12076*CARROT_PRICE+K12076*MESCLUN_PRICE</x:f>
        <x:v>184740</x:v>
      </x:c>
      <x:c r="P12076" s="268" t="n">
        <x:f>I12076*TOMATO_FERTILIZER+J12076*CARROT_FERTILIZER+K12076*MESCLUN_FERTILIZER</x:f>
        <x:v>22000</x:v>
      </x:c>
      <x:c r="Q12076" s="268" t="n">
        <x:f>MIN(M12076,FARMER_HOURS)*FARMER_RATE+MAX(M12076-FARMER_HOURS,0)*TEMP_RATE</x:f>
        <x:v>177141.58808361692</x:v>
      </x:c>
      <x:c r="R12076" s="268" t="n">
        <x:f>O12076-P12076-Q12076-FIXED_COST</x:f>
        <x:v>-34401.58808361692</x:v>
      </x:c>
      <x:c r="S12076" s="139" t="str">
        <x:f>IF(AND(L12076&lt;=TOTAL_BED_CAP,N12076&lt;=TEMP_WORKER_CAP),"YES","NO")</x:f>
        <x:v>NO</x:v>
      </x:c>
      <x:c r="T12076" s="139" t="n">
        <x:f>IF(S12076="YES",R12076,-1E+99)</x:f>
        <x:v>-1e+99</x:v>
      </x:c>
    </x:row>
    <x:row r="12077">
      <x:c r="A12077" s="139"/>
      <x:c r="B12077" s="139"/>
      <x:c r="C12077" s="139"/>
      <x:c r="D12077" s="139"/>
      <x:c r="E12077" s="139"/>
      <x:c r="F12077" s="139"/>
      <x:c r="G12077" s="139"/>
      <x:c r="H12077" s="139"/>
      <x:c r="I12077" s="266" t="n">
        <x:f>INT((ROW()-ROW($I$46))/((CARROT_CAP+1)*(MESCLUN_CAP+1)))</x:f>
        <x:v>18</x:v>
      </x:c>
      <x:c r="J12077" s="266" t="n">
        <x:f>MOD(INT((ROW()-ROW($I$46))/(MESCLUN_CAP+1)),CARROT_CAP+1)</x:f>
        <x:v>10</x:v>
      </x:c>
      <x:c r="K12077" s="266" t="n">
        <x:f>MOD(ROW()-ROW($I$46),MESCLUN_CAP+1)</x:f>
        <x:v>3</x:v>
      </x:c>
      <x:c r="L12077" s="266" t="n">
        <x:f>SUM(I12077:K12077)</x:f>
        <x:v>31</x:v>
      </x:c>
      <x:c r="M12077" s="267" t="n">
        <x:f>I12077*TOMATO_HOURS*WEEKS*(1+TOMATO_DIM)^I12077+J12077*CARROT_HOURS*WEEKS*(1+CARROT_DIM)^J12077+K12077*MESCLUN_HOURS*WEEKS*(1+MESCLUN_DIM)^K12077</x:f>
        <x:v>9531.21745603821</x:v>
      </x:c>
      <x:c r="N12077" s="267" t="n">
        <x:f>MAX(M12077-FARMER_HOURS,0)/TEMP_HOURS_PER_WORKER</x:f>
        <x:v>6.118901011137646</x:v>
      </x:c>
      <x:c r="O12077" s="268" t="n">
        <x:f>I12077*TOMATO_PRICE+J12077*CARROT_PRICE+K12077*MESCLUN_PRICE</x:f>
        <x:v>187440</x:v>
      </x:c>
      <x:c r="P12077" s="268" t="n">
        <x:f>I12077*TOMATO_FERTILIZER+J12077*CARROT_FERTILIZER+K12077*MESCLUN_FERTILIZER</x:f>
        <x:v>22880</x:v>
      </x:c>
      <x:c r="Q12077" s="268" t="n">
        <x:f>MIN(M12077,FARMER_HOURS)*FARMER_RATE+MAX(M12077-FARMER_HOURS,0)*TEMP_RATE</x:f>
        <x:v>177972.52527844114</x:v>
      </x:c>
      <x:c r="R12077" s="268" t="n">
        <x:f>O12077-P12077-Q12077-FIXED_COST</x:f>
        <x:v>-33412.52527844114</x:v>
      </x:c>
      <x:c r="S12077" s="139" t="str">
        <x:f>IF(AND(L12077&lt;=TOTAL_BED_CAP,N12077&lt;=TEMP_WORKER_CAP),"YES","NO")</x:f>
        <x:v>NO</x:v>
      </x:c>
      <x:c r="T12077" s="139" t="n">
        <x:f>IF(S12077="YES",R12077,-1E+99)</x:f>
        <x:v>-1e+99</x:v>
      </x:c>
    </x:row>
    <x:row r="12078">
      <x:c r="A12078" s="139"/>
      <x:c r="B12078" s="139"/>
      <x:c r="C12078" s="139"/>
      <x:c r="D12078" s="139"/>
      <x:c r="E12078" s="139"/>
      <x:c r="F12078" s="139"/>
      <x:c r="G12078" s="139"/>
      <x:c r="H12078" s="139"/>
      <x:c r="I12078" s="266" t="n">
        <x:f>INT((ROW()-ROW($I$46))/((CARROT_CAP+1)*(MESCLUN_CAP+1)))</x:f>
        <x:v>18</x:v>
      </x:c>
      <x:c r="J12078" s="266" t="n">
        <x:f>MOD(INT((ROW()-ROW($I$46))/(MESCLUN_CAP+1)),CARROT_CAP+1)</x:f>
        <x:v>10</x:v>
      </x:c>
      <x:c r="K12078" s="266" t="n">
        <x:f>MOD(ROW()-ROW($I$46),MESCLUN_CAP+1)</x:f>
        <x:v>4</x:v>
      </x:c>
      <x:c r="L12078" s="266" t="n">
        <x:f>SUM(I12078:K12078)</x:f>
        <x:v>32</x:v>
      </x:c>
      <x:c r="M12078" s="267" t="n">
        <x:f>I12078*TOMATO_HOURS*WEEKS*(1+TOMATO_DIM)^I12078+J12078*CARROT_HOURS*WEEKS*(1+CARROT_DIM)^J12078+K12078*MESCLUN_HOURS*WEEKS*(1+MESCLUN_DIM)^K12078</x:f>
        <x:v>9580.261571760866</x:v>
      </x:c>
      <x:c r="N12078" s="267" t="n">
        <x:f>MAX(M12078-FARMER_HOURS,0)/TEMP_HOURS_PER_WORKER</x:f>
        <x:v>6.152959424833934</x:v>
      </x:c>
      <x:c r="O12078" s="268" t="n">
        <x:f>I12078*TOMATO_PRICE+J12078*CARROT_PRICE+K12078*MESCLUN_PRICE</x:f>
        <x:v>190140</x:v>
      </x:c>
      <x:c r="P12078" s="268" t="n">
        <x:f>I12078*TOMATO_FERTILIZER+J12078*CARROT_FERTILIZER+K12078*MESCLUN_FERTILIZER</x:f>
        <x:v>23760</x:v>
      </x:c>
      <x:c r="Q12078" s="268" t="n">
        <x:f>MIN(M12078,FARMER_HOURS)*FARMER_RATE+MAX(M12078-FARMER_HOURS,0)*TEMP_RATE</x:f>
        <x:v>178823.98562084837</x:v>
      </x:c>
      <x:c r="R12078" s="268" t="n">
        <x:f>O12078-P12078-Q12078-FIXED_COST</x:f>
        <x:v>-32443.98562084837</x:v>
      </x:c>
      <x:c r="S12078" s="139" t="str">
        <x:f>IF(AND(L12078&lt;=TOTAL_BED_CAP,N12078&lt;=TEMP_WORKER_CAP),"YES","NO")</x:f>
        <x:v>NO</x:v>
      </x:c>
      <x:c r="T12078" s="139" t="n">
        <x:f>IF(S12078="YES",R12078,-1E+99)</x:f>
        <x:v>-1e+99</x:v>
      </x:c>
    </x:row>
    <x:row r="12079">
      <x:c r="A12079" s="139"/>
      <x:c r="B12079" s="139"/>
      <x:c r="C12079" s="139"/>
      <x:c r="D12079" s="139"/>
      <x:c r="E12079" s="139"/>
      <x:c r="F12079" s="139"/>
      <x:c r="G12079" s="139"/>
      <x:c r="H12079" s="139"/>
      <x:c r="I12079" s="266" t="n">
        <x:f>INT((ROW()-ROW($I$46))/((CARROT_CAP+1)*(MESCLUN_CAP+1)))</x:f>
        <x:v>18</x:v>
      </x:c>
      <x:c r="J12079" s="266" t="n">
        <x:f>MOD(INT((ROW()-ROW($I$46))/(MESCLUN_CAP+1)),CARROT_CAP+1)</x:f>
        <x:v>10</x:v>
      </x:c>
      <x:c r="K12079" s="266" t="n">
        <x:f>MOD(ROW()-ROW($I$46),MESCLUN_CAP+1)</x:f>
        <x:v>5</x:v>
      </x:c>
      <x:c r="L12079" s="266" t="n">
        <x:f>SUM(I12079:K12079)</x:f>
        <x:v>33</x:v>
      </x:c>
      <x:c r="M12079" s="267" t="n">
        <x:f>I12079*TOMATO_HOURS*WEEKS*(1+TOMATO_DIM)^I12079+J12079*CARROT_HOURS*WEEKS*(1+CARROT_DIM)^J12079+K12079*MESCLUN_HOURS*WEEKS*(1+MESCLUN_DIM)^K12079</x:f>
        <x:v>9630.50989568207</x:v>
      </x:c>
      <x:c r="N12079" s="267" t="n">
        <x:f>MAX(M12079-FARMER_HOURS,0)/TEMP_HOURS_PER_WORKER</x:f>
        <x:v>6.187854094223659</x:v>
      </x:c>
      <x:c r="O12079" s="268" t="n">
        <x:f>I12079*TOMATO_PRICE+J12079*CARROT_PRICE+K12079*MESCLUN_PRICE</x:f>
        <x:v>192840</x:v>
      </x:c>
      <x:c r="P12079" s="268" t="n">
        <x:f>I12079*TOMATO_FERTILIZER+J12079*CARROT_FERTILIZER+K12079*MESCLUN_FERTILIZER</x:f>
        <x:v>24640</x:v>
      </x:c>
      <x:c r="Q12079" s="268" t="n">
        <x:f>MIN(M12079,FARMER_HOURS)*FARMER_RATE+MAX(M12079-FARMER_HOURS,0)*TEMP_RATE</x:f>
        <x:v>179696.3523555915</x:v>
      </x:c>
      <x:c r="R12079" s="268" t="n">
        <x:f>O12079-P12079-Q12079-FIXED_COST</x:f>
        <x:v>-31496.352355591487</x:v>
      </x:c>
      <x:c r="S12079" s="139" t="str">
        <x:f>IF(AND(L12079&lt;=TOTAL_BED_CAP,N12079&lt;=TEMP_WORKER_CAP),"YES","NO")</x:f>
        <x:v>NO</x:v>
      </x:c>
      <x:c r="T12079" s="139" t="n">
        <x:f>IF(S12079="YES",R12079,-1E+99)</x:f>
        <x:v>-1e+99</x:v>
      </x:c>
    </x:row>
    <x:row r="12080">
      <x:c r="A12080" s="139"/>
      <x:c r="B12080" s="139"/>
      <x:c r="C12080" s="139"/>
      <x:c r="D12080" s="139"/>
      <x:c r="E12080" s="139"/>
      <x:c r="F12080" s="139"/>
      <x:c r="G12080" s="139"/>
      <x:c r="H12080" s="139"/>
      <x:c r="I12080" s="266" t="n">
        <x:f>INT((ROW()-ROW($I$46))/((CARROT_CAP+1)*(MESCLUN_CAP+1)))</x:f>
        <x:v>18</x:v>
      </x:c>
      <x:c r="J12080" s="266" t="n">
        <x:f>MOD(INT((ROW()-ROW($I$46))/(MESCLUN_CAP+1)),CARROT_CAP+1)</x:f>
        <x:v>10</x:v>
      </x:c>
      <x:c r="K12080" s="266" t="n">
        <x:f>MOD(ROW()-ROW($I$46),MESCLUN_CAP+1)</x:f>
        <x:v>6</x:v>
      </x:c>
      <x:c r="L12080" s="266" t="n">
        <x:f>SUM(I12080:K12080)</x:f>
        <x:v>34</x:v>
      </x:c>
      <x:c r="M12080" s="267" t="n">
        <x:f>I12080*TOMATO_HOURS*WEEKS*(1+TOMATO_DIM)^I12080+J12080*CARROT_HOURS*WEEKS*(1+CARROT_DIM)^J12080+K12080*MESCLUN_HOURS*WEEKS*(1+MESCLUN_DIM)^K12080</x:f>
        <x:v>9681.984869863703</x:v>
      </x:c>
      <x:c r="N12080" s="267" t="n">
        <x:f>MAX(M12080-FARMER_HOURS,0)/TEMP_HOURS_PER_WORKER</x:f>
        <x:v>6.223600604072017</x:v>
      </x:c>
      <x:c r="O12080" s="268" t="n">
        <x:f>I12080*TOMATO_PRICE+J12080*CARROT_PRICE+K12080*MESCLUN_PRICE</x:f>
        <x:v>195540</x:v>
      </x:c>
      <x:c r="P12080" s="268" t="n">
        <x:f>I12080*TOMATO_FERTILIZER+J12080*CARROT_FERTILIZER+K12080*MESCLUN_FERTILIZER</x:f>
        <x:v>25520</x:v>
      </x:c>
      <x:c r="Q12080" s="268" t="n">
        <x:f>MIN(M12080,FARMER_HOURS)*FARMER_RATE+MAX(M12080-FARMER_HOURS,0)*TEMP_RATE</x:f>
        <x:v>180590.0151018004</x:v>
      </x:c>
      <x:c r="R12080" s="268" t="n">
        <x:f>O12080-P12080-Q12080-FIXED_COST</x:f>
        <x:v>-30570.01510180041</x:v>
      </x:c>
      <x:c r="S12080" s="139" t="str">
        <x:f>IF(AND(L12080&lt;=TOTAL_BED_CAP,N12080&lt;=TEMP_WORKER_CAP),"YES","NO")</x:f>
        <x:v>NO</x:v>
      </x:c>
      <x:c r="T12080" s="139" t="n">
        <x:f>IF(S12080="YES",R12080,-1E+99)</x:f>
        <x:v>-1e+99</x:v>
      </x:c>
    </x:row>
    <x:row r="12081">
      <x:c r="A12081" s="139"/>
      <x:c r="B12081" s="139"/>
      <x:c r="C12081" s="139"/>
      <x:c r="D12081" s="139"/>
      <x:c r="E12081" s="139"/>
      <x:c r="F12081" s="139"/>
      <x:c r="G12081" s="139"/>
      <x:c r="H12081" s="139"/>
      <x:c r="I12081" s="266" t="n">
        <x:f>INT((ROW()-ROW($I$46))/((CARROT_CAP+1)*(MESCLUN_CAP+1)))</x:f>
        <x:v>18</x:v>
      </x:c>
      <x:c r="J12081" s="266" t="n">
        <x:f>MOD(INT((ROW()-ROW($I$46))/(MESCLUN_CAP+1)),CARROT_CAP+1)</x:f>
        <x:v>10</x:v>
      </x:c>
      <x:c r="K12081" s="266" t="n">
        <x:f>MOD(ROW()-ROW($I$46),MESCLUN_CAP+1)</x:f>
        <x:v>7</x:v>
      </x:c>
      <x:c r="L12081" s="266" t="n">
        <x:f>SUM(I12081:K12081)</x:f>
        <x:v>35</x:v>
      </x:c>
      <x:c r="M12081" s="267" t="n">
        <x:f>I12081*TOMATO_HOURS*WEEKS*(1+TOMATO_DIM)^I12081+J12081*CARROT_HOURS*WEEKS*(1+CARROT_DIM)^J12081+K12081*MESCLUN_HOURS*WEEKS*(1+MESCLUN_DIM)^K12081</x:f>
        <x:v>9734.709309261663</x:v>
      </x:c>
      <x:c r="N12081" s="267" t="n">
        <x:f>MAX(M12081-FARMER_HOURS,0)/TEMP_HOURS_PER_WORKER</x:f>
        <x:v>6.260214798098377</x:v>
      </x:c>
      <x:c r="O12081" s="268" t="n">
        <x:f>I12081*TOMATO_PRICE+J12081*CARROT_PRICE+K12081*MESCLUN_PRICE</x:f>
        <x:v>198240</x:v>
      </x:c>
      <x:c r="P12081" s="268" t="n">
        <x:f>I12081*TOMATO_FERTILIZER+J12081*CARROT_FERTILIZER+K12081*MESCLUN_FERTILIZER</x:f>
        <x:v>26400</x:v>
      </x:c>
      <x:c r="Q12081" s="268" t="n">
        <x:f>MIN(M12081,FARMER_HOURS)*FARMER_RATE+MAX(M12081-FARMER_HOURS,0)*TEMP_RATE</x:f>
        <x:v>181505.36995245944</x:v>
      </x:c>
      <x:c r="R12081" s="268" t="n">
        <x:f>O12081-P12081-Q12081-FIXED_COST</x:f>
        <x:v>-29665.36995245944</x:v>
      </x:c>
      <x:c r="S12081" s="139" t="str">
        <x:f>IF(AND(L12081&lt;=TOTAL_BED_CAP,N12081&lt;=TEMP_WORKER_CAP),"YES","NO")</x:f>
        <x:v>NO</x:v>
      </x:c>
      <x:c r="T12081" s="139" t="n">
        <x:f>IF(S12081="YES",R12081,-1E+99)</x:f>
        <x:v>-1e+99</x:v>
      </x:c>
    </x:row>
    <x:row r="12082">
      <x:c r="A12082" s="139"/>
      <x:c r="B12082" s="139"/>
      <x:c r="C12082" s="139"/>
      <x:c r="D12082" s="139"/>
      <x:c r="E12082" s="139"/>
      <x:c r="F12082" s="139"/>
      <x:c r="G12082" s="139"/>
      <x:c r="H12082" s="139"/>
      <x:c r="I12082" s="266" t="n">
        <x:f>INT((ROW()-ROW($I$46))/((CARROT_CAP+1)*(MESCLUN_CAP+1)))</x:f>
        <x:v>18</x:v>
      </x:c>
      <x:c r="J12082" s="266" t="n">
        <x:f>MOD(INT((ROW()-ROW($I$46))/(MESCLUN_CAP+1)),CARROT_CAP+1)</x:f>
        <x:v>10</x:v>
      </x:c>
      <x:c r="K12082" s="266" t="n">
        <x:f>MOD(ROW()-ROW($I$46),MESCLUN_CAP+1)</x:f>
        <x:v>8</x:v>
      </x:c>
      <x:c r="L12082" s="266" t="n">
        <x:f>SUM(I12082:K12082)</x:f>
        <x:v>36</x:v>
      </x:c>
      <x:c r="M12082" s="267" t="n">
        <x:f>I12082*TOMATO_HOURS*WEEKS*(1+TOMATO_DIM)^I12082+J12082*CARROT_HOURS*WEEKS*(1+CARROT_DIM)^J12082+K12082*MESCLUN_HOURS*WEEKS*(1+MESCLUN_DIM)^K12082</x:f>
        <x:v>9788.706407541644</x:v>
      </x:c>
      <x:c r="N12082" s="267" t="n">
        <x:f>MAX(M12082-FARMER_HOURS,0)/TEMP_HOURS_PER_WORKER</x:f>
        <x:v>6.29771278301503</x:v>
      </x:c>
      <x:c r="O12082" s="268" t="n">
        <x:f>I12082*TOMATO_PRICE+J12082*CARROT_PRICE+K12082*MESCLUN_PRICE</x:f>
        <x:v>200940</x:v>
      </x:c>
      <x:c r="P12082" s="268" t="n">
        <x:f>I12082*TOMATO_FERTILIZER+J12082*CARROT_FERTILIZER+K12082*MESCLUN_FERTILIZER</x:f>
        <x:v>27280</x:v>
      </x:c>
      <x:c r="Q12082" s="268" t="n">
        <x:f>MIN(M12082,FARMER_HOURS)*FARMER_RATE+MAX(M12082-FARMER_HOURS,0)*TEMP_RATE</x:f>
        <x:v>182442.81957537576</x:v>
      </x:c>
      <x:c r="R12082" s="268" t="n">
        <x:f>O12082-P12082-Q12082-FIXED_COST</x:f>
        <x:v>-28782.81957537576</x:v>
      </x:c>
      <x:c r="S12082" s="139" t="str">
        <x:f>IF(AND(L12082&lt;=TOTAL_BED_CAP,N12082&lt;=TEMP_WORKER_CAP),"YES","NO")</x:f>
        <x:v>NO</x:v>
      </x:c>
      <x:c r="T12082" s="139" t="n">
        <x:f>IF(S12082="YES",R12082,-1E+99)</x:f>
        <x:v>-1e+99</x:v>
      </x:c>
    </x:row>
    <x:row r="12083">
      <x:c r="A12083" s="139"/>
      <x:c r="B12083" s="139"/>
      <x:c r="C12083" s="139"/>
      <x:c r="D12083" s="139"/>
      <x:c r="E12083" s="139"/>
      <x:c r="F12083" s="139"/>
      <x:c r="G12083" s="139"/>
      <x:c r="H12083" s="139"/>
      <x:c r="I12083" s="266" t="n">
        <x:f>INT((ROW()-ROW($I$46))/((CARROT_CAP+1)*(MESCLUN_CAP+1)))</x:f>
        <x:v>18</x:v>
      </x:c>
      <x:c r="J12083" s="266" t="n">
        <x:f>MOD(INT((ROW()-ROW($I$46))/(MESCLUN_CAP+1)),CARROT_CAP+1)</x:f>
        <x:v>10</x:v>
      </x:c>
      <x:c r="K12083" s="266" t="n">
        <x:f>MOD(ROW()-ROW($I$46),MESCLUN_CAP+1)</x:f>
        <x:v>9</x:v>
      </x:c>
      <x:c r="L12083" s="266" t="n">
        <x:f>SUM(I12083:K12083)</x:f>
        <x:v>37</x:v>
      </x:c>
      <x:c r="M12083" s="267" t="n">
        <x:f>I12083*TOMATO_HOURS*WEEKS*(1+TOMATO_DIM)^I12083+J12083*CARROT_HOURS*WEEKS*(1+CARROT_DIM)^J12083+K12083*MESCLUN_HOURS*WEEKS*(1+MESCLUN_DIM)^K12083</x:f>
        <x:v>9843.999742982038</x:v>
      </x:c>
      <x:c r="N12083" s="267" t="n">
        <x:f>MAX(M12083-FARMER_HOURS,0)/TEMP_HOURS_PER_WORKER</x:f>
        <x:v>6.336110932626415</x:v>
      </x:c>
      <x:c r="O12083" s="268" t="n">
        <x:f>I12083*TOMATO_PRICE+J12083*CARROT_PRICE+K12083*MESCLUN_PRICE</x:f>
        <x:v>203640</x:v>
      </x:c>
      <x:c r="P12083" s="268" t="n">
        <x:f>I12083*TOMATO_FERTILIZER+J12083*CARROT_FERTILIZER+K12083*MESCLUN_FERTILIZER</x:f>
        <x:v>28160</x:v>
      </x:c>
      <x:c r="Q12083" s="268" t="n">
        <x:f>MIN(M12083,FARMER_HOURS)*FARMER_RATE+MAX(M12083-FARMER_HOURS,0)*TEMP_RATE</x:f>
        <x:v>183402.77331566036</x:v>
      </x:c>
      <x:c r="R12083" s="268" t="n">
        <x:f>O12083-P12083-Q12083-FIXED_COST</x:f>
        <x:v>-27922.773315660364</x:v>
      </x:c>
      <x:c r="S12083" s="139" t="str">
        <x:f>IF(AND(L12083&lt;=TOTAL_BED_CAP,N12083&lt;=TEMP_WORKER_CAP),"YES","NO")</x:f>
        <x:v>NO</x:v>
      </x:c>
      <x:c r="T12083" s="139" t="n">
        <x:f>IF(S12083="YES",R12083,-1E+99)</x:f>
        <x:v>-1e+99</x:v>
      </x:c>
    </x:row>
    <x:row r="12084">
      <x:c r="A12084" s="139"/>
      <x:c r="B12084" s="139"/>
      <x:c r="C12084" s="139"/>
      <x:c r="D12084" s="139"/>
      <x:c r="E12084" s="139"/>
      <x:c r="F12084" s="139"/>
      <x:c r="G12084" s="139"/>
      <x:c r="H12084" s="139"/>
      <x:c r="I12084" s="266" t="n">
        <x:f>INT((ROW()-ROW($I$46))/((CARROT_CAP+1)*(MESCLUN_CAP+1)))</x:f>
        <x:v>18</x:v>
      </x:c>
      <x:c r="J12084" s="266" t="n">
        <x:f>MOD(INT((ROW()-ROW($I$46))/(MESCLUN_CAP+1)),CARROT_CAP+1)</x:f>
        <x:v>10</x:v>
      </x:c>
      <x:c r="K12084" s="266" t="n">
        <x:f>MOD(ROW()-ROW($I$46),MESCLUN_CAP+1)</x:f>
        <x:v>10</x:v>
      </x:c>
      <x:c r="L12084" s="266" t="n">
        <x:f>SUM(I12084:K12084)</x:f>
        <x:v>38</x:v>
      </x:c>
      <x:c r="M12084" s="267" t="n">
        <x:f>I12084*TOMATO_HOURS*WEEKS*(1+TOMATO_DIM)^I12084+J12084*CARROT_HOURS*WEEKS*(1+CARROT_DIM)^J12084+K12084*MESCLUN_HOURS*WEEKS*(1+MESCLUN_DIM)^K12084</x:f>
        <x:v>9900.61328446525</x:v>
      </x:c>
      <x:c r="N12084" s="267" t="n">
        <x:f>MAX(M12084-FARMER_HOURS,0)/TEMP_HOURS_PER_WORKER</x:f>
        <x:v>6.375425891989757</x:v>
      </x:c>
      <x:c r="O12084" s="268" t="n">
        <x:f>I12084*TOMATO_PRICE+J12084*CARROT_PRICE+K12084*MESCLUN_PRICE</x:f>
        <x:v>206340</x:v>
      </x:c>
      <x:c r="P12084" s="268" t="n">
        <x:f>I12084*TOMATO_FERTILIZER+J12084*CARROT_FERTILIZER+K12084*MESCLUN_FERTILIZER</x:f>
        <x:v>29040</x:v>
      </x:c>
      <x:c r="Q12084" s="268" t="n">
        <x:f>MIN(M12084,FARMER_HOURS)*FARMER_RATE+MAX(M12084-FARMER_HOURS,0)*TEMP_RATE</x:f>
        <x:v>184385.6472997439</x:v>
      </x:c>
      <x:c r="R12084" s="268" t="n">
        <x:f>O12084-P12084-Q12084-FIXED_COST</x:f>
        <x:v>-27085.647299743898</x:v>
      </x:c>
      <x:c r="S12084" s="139" t="str">
        <x:f>IF(AND(L12084&lt;=TOTAL_BED_CAP,N12084&lt;=TEMP_WORKER_CAP),"YES","NO")</x:f>
        <x:v>NO</x:v>
      </x:c>
      <x:c r="T12084" s="139" t="n">
        <x:f>IF(S12084="YES",R12084,-1E+99)</x:f>
        <x:v>-1e+99</x:v>
      </x:c>
    </x:row>
    <x:row r="12085">
      <x:c r="A12085" s="139"/>
      <x:c r="B12085" s="139"/>
      <x:c r="C12085" s="139"/>
      <x:c r="D12085" s="139"/>
      <x:c r="E12085" s="139"/>
      <x:c r="F12085" s="139"/>
      <x:c r="G12085" s="139"/>
      <x:c r="H12085" s="139"/>
      <x:c r="I12085" s="266" t="n">
        <x:f>INT((ROW()-ROW($I$46))/((CARROT_CAP+1)*(MESCLUN_CAP+1)))</x:f>
        <x:v>18</x:v>
      </x:c>
      <x:c r="J12085" s="266" t="n">
        <x:f>MOD(INT((ROW()-ROW($I$46))/(MESCLUN_CAP+1)),CARROT_CAP+1)</x:f>
        <x:v>10</x:v>
      </x:c>
      <x:c r="K12085" s="266" t="n">
        <x:f>MOD(ROW()-ROW($I$46),MESCLUN_CAP+1)</x:f>
        <x:v>11</x:v>
      </x:c>
      <x:c r="L12085" s="266" t="n">
        <x:f>SUM(I12085:K12085)</x:f>
        <x:v>39</x:v>
      </x:c>
      <x:c r="M12085" s="267" t="n">
        <x:f>I12085*TOMATO_HOURS*WEEKS*(1+TOMATO_DIM)^I12085+J12085*CARROT_HOURS*WEEKS*(1+CARROT_DIM)^J12085+K12085*MESCLUN_HOURS*WEEKS*(1+MESCLUN_DIM)^K12085</x:f>
        <x:v>9958.57139755869</x:v>
      </x:c>
      <x:c r="N12085" s="267" t="n">
        <x:f>MAX(M12085-FARMER_HOURS,0)/TEMP_HOURS_PER_WORKER</x:f>
        <x:v>6.415674581637979</x:v>
      </x:c>
      <x:c r="O12085" s="268" t="n">
        <x:f>I12085*TOMATO_PRICE+J12085*CARROT_PRICE+K12085*MESCLUN_PRICE</x:f>
        <x:v>209040</x:v>
      </x:c>
      <x:c r="P12085" s="268" t="n">
        <x:f>I12085*TOMATO_FERTILIZER+J12085*CARROT_FERTILIZER+K12085*MESCLUN_FERTILIZER</x:f>
        <x:v>29920</x:v>
      </x:c>
      <x:c r="Q12085" s="268" t="n">
        <x:f>MIN(M12085,FARMER_HOURS)*FARMER_RATE+MAX(M12085-FARMER_HOURS,0)*TEMP_RATE</x:f>
        <x:v>185391.86454094946</x:v>
      </x:c>
      <x:c r="R12085" s="268" t="n">
        <x:f>O12085-P12085-Q12085-FIXED_COST</x:f>
        <x:v>-26271.864540949464</x:v>
      </x:c>
      <x:c r="S12085" s="139" t="str">
        <x:f>IF(AND(L12085&lt;=TOTAL_BED_CAP,N12085&lt;=TEMP_WORKER_CAP),"YES","NO")</x:f>
        <x:v>NO</x:v>
      </x:c>
      <x:c r="T12085" s="139" t="n">
        <x:f>IF(S12085="YES",R12085,-1E+99)</x:f>
        <x:v>-1e+99</x:v>
      </x:c>
    </x:row>
    <x:row r="12086">
      <x:c r="A12086" s="139"/>
      <x:c r="B12086" s="139"/>
      <x:c r="C12086" s="139"/>
      <x:c r="D12086" s="139"/>
      <x:c r="E12086" s="139"/>
      <x:c r="F12086" s="139"/>
      <x:c r="G12086" s="139"/>
      <x:c r="H12086" s="139"/>
      <x:c r="I12086" s="266" t="n">
        <x:f>INT((ROW()-ROW($I$46))/((CARROT_CAP+1)*(MESCLUN_CAP+1)))</x:f>
        <x:v>18</x:v>
      </x:c>
      <x:c r="J12086" s="266" t="n">
        <x:f>MOD(INT((ROW()-ROW($I$46))/(MESCLUN_CAP+1)),CARROT_CAP+1)</x:f>
        <x:v>10</x:v>
      </x:c>
      <x:c r="K12086" s="266" t="n">
        <x:f>MOD(ROW()-ROW($I$46),MESCLUN_CAP+1)</x:f>
        <x:v>12</x:v>
      </x:c>
      <x:c r="L12086" s="266" t="n">
        <x:f>SUM(I12086:K12086)</x:f>
        <x:v>40</x:v>
      </x:c>
      <x:c r="M12086" s="267" t="n">
        <x:f>I12086*TOMATO_HOURS*WEEKS*(1+TOMATO_DIM)^I12086+J12086*CARROT_HOURS*WEEKS*(1+CARROT_DIM)^J12086+K12086*MESCLUN_HOURS*WEEKS*(1+MESCLUN_DIM)^K12086</x:f>
        <x:v>10017.898850686754</x:v>
      </x:c>
      <x:c r="N12086" s="267" t="n">
        <x:f>MAX(M12086-FARMER_HOURS,0)/TEMP_HOURS_PER_WORKER</x:f>
        <x:v>6.456874201865801</x:v>
      </x:c>
      <x:c r="O12086" s="268" t="n">
        <x:f>I12086*TOMATO_PRICE+J12086*CARROT_PRICE+K12086*MESCLUN_PRICE</x:f>
        <x:v>211740</x:v>
      </x:c>
      <x:c r="P12086" s="268" t="n">
        <x:f>I12086*TOMATO_FERTILIZER+J12086*CARROT_FERTILIZER+K12086*MESCLUN_FERTILIZER</x:f>
        <x:v>30800</x:v>
      </x:c>
      <x:c r="Q12086" s="268" t="n">
        <x:f>MIN(M12086,FARMER_HOURS)*FARMER_RATE+MAX(M12086-FARMER_HOURS,0)*TEMP_RATE</x:f>
        <x:v>186421.855046645</x:v>
      </x:c>
      <x:c r="R12086" s="268" t="n">
        <x:f>O12086-P12086-Q12086-FIXED_COST</x:f>
        <x:v>-25481.85504664501</x:v>
      </x:c>
      <x:c r="S12086" s="139" t="str">
        <x:f>IF(AND(L12086&lt;=TOTAL_BED_CAP,N12086&lt;=TEMP_WORKER_CAP),"YES","NO")</x:f>
        <x:v>NO</x:v>
      </x:c>
      <x:c r="T12086" s="139" t="n">
        <x:f>IF(S12086="YES",R12086,-1E+99)</x:f>
        <x:v>-1e+99</x:v>
      </x:c>
    </x:row>
    <x:row r="12087">
      <x:c r="A12087" s="139"/>
      <x:c r="B12087" s="139"/>
      <x:c r="C12087" s="139"/>
      <x:c r="D12087" s="139"/>
      <x:c r="E12087" s="139"/>
      <x:c r="F12087" s="139"/>
      <x:c r="G12087" s="139"/>
      <x:c r="H12087" s="139"/>
      <x:c r="I12087" s="266" t="n">
        <x:f>INT((ROW()-ROW($I$46))/((CARROT_CAP+1)*(MESCLUN_CAP+1)))</x:f>
        <x:v>18</x:v>
      </x:c>
      <x:c r="J12087" s="266" t="n">
        <x:f>MOD(INT((ROW()-ROW($I$46))/(MESCLUN_CAP+1)),CARROT_CAP+1)</x:f>
        <x:v>10</x:v>
      </x:c>
      <x:c r="K12087" s="266" t="n">
        <x:f>MOD(ROW()-ROW($I$46),MESCLUN_CAP+1)</x:f>
        <x:v>13</x:v>
      </x:c>
      <x:c r="L12087" s="266" t="n">
        <x:f>SUM(I12087:K12087)</x:f>
        <x:v>41</x:v>
      </x:c>
      <x:c r="M12087" s="267" t="n">
        <x:f>I12087*TOMATO_HOURS*WEEKS*(1+TOMATO_DIM)^I12087+J12087*CARROT_HOURS*WEEKS*(1+CARROT_DIM)^J12087+K12087*MESCLUN_HOURS*WEEKS*(1+MESCLUN_DIM)^K12087</x:f>
        <x:v>10078.620821395138</x:v>
      </x:c>
      <x:c r="N12087" s="267" t="n">
        <x:f>MAX(M12087-FARMER_HOURS,0)/TEMP_HOURS_PER_WORKER</x:f>
        <x:v>6.499042237079957</x:v>
      </x:c>
      <x:c r="O12087" s="268" t="n">
        <x:f>I12087*TOMATO_PRICE+J12087*CARROT_PRICE+K12087*MESCLUN_PRICE</x:f>
        <x:v>214440</x:v>
      </x:c>
      <x:c r="P12087" s="268" t="n">
        <x:f>I12087*TOMATO_FERTILIZER+J12087*CARROT_FERTILIZER+K12087*MESCLUN_FERTILIZER</x:f>
        <x:v>31680</x:v>
      </x:c>
      <x:c r="Q12087" s="268" t="n">
        <x:f>MIN(M12087,FARMER_HOURS)*FARMER_RATE+MAX(M12087-FARMER_HOURS,0)*TEMP_RATE</x:f>
        <x:v>187476.0559269989</x:v>
      </x:c>
      <x:c r="R12087" s="268" t="n">
        <x:f>O12087-P12087-Q12087-FIXED_COST</x:f>
        <x:v>-24716.055926998903</x:v>
      </x:c>
      <x:c r="S12087" s="139" t="str">
        <x:f>IF(AND(L12087&lt;=TOTAL_BED_CAP,N12087&lt;=TEMP_WORKER_CAP),"YES","NO")</x:f>
        <x:v>NO</x:v>
      </x:c>
      <x:c r="T12087" s="139" t="n">
        <x:f>IF(S12087="YES",R12087,-1E+99)</x:f>
        <x:v>-1e+99</x:v>
      </x:c>
    </x:row>
    <x:row r="12088">
      <x:c r="A12088" s="139"/>
      <x:c r="B12088" s="139"/>
      <x:c r="C12088" s="139"/>
      <x:c r="D12088" s="139"/>
      <x:c r="E12088" s="139"/>
      <x:c r="F12088" s="139"/>
      <x:c r="G12088" s="139"/>
      <x:c r="H12088" s="139"/>
      <x:c r="I12088" s="266" t="n">
        <x:f>INT((ROW()-ROW($I$46))/((CARROT_CAP+1)*(MESCLUN_CAP+1)))</x:f>
        <x:v>18</x:v>
      </x:c>
      <x:c r="J12088" s="266" t="n">
        <x:f>MOD(INT((ROW()-ROW($I$46))/(MESCLUN_CAP+1)),CARROT_CAP+1)</x:f>
        <x:v>10</x:v>
      </x:c>
      <x:c r="K12088" s="266" t="n">
        <x:f>MOD(ROW()-ROW($I$46),MESCLUN_CAP+1)</x:f>
        <x:v>14</x:v>
      </x:c>
      <x:c r="L12088" s="266" t="n">
        <x:f>SUM(I12088:K12088)</x:f>
        <x:v>42</x:v>
      </x:c>
      <x:c r="M12088" s="267" t="n">
        <x:f>I12088*TOMATO_HOURS*WEEKS*(1+TOMATO_DIM)^I12088+J12088*CARROT_HOURS*WEEKS*(1+CARROT_DIM)^J12088+K12088*MESCLUN_HOURS*WEEKS*(1+MESCLUN_DIM)^K12088</x:f>
        <x:v>10140.762902708799</x:v>
      </x:c>
      <x:c r="N12088" s="267" t="n">
        <x:f>MAX(M12088-FARMER_HOURS,0)/TEMP_HOURS_PER_WORKER</x:f>
        <x:v>6.542196460214443</x:v>
      </x:c>
      <x:c r="O12088" s="268" t="n">
        <x:f>I12088*TOMATO_PRICE+J12088*CARROT_PRICE+K12088*MESCLUN_PRICE</x:f>
        <x:v>217140</x:v>
      </x:c>
      <x:c r="P12088" s="268" t="n">
        <x:f>I12088*TOMATO_FERTILIZER+J12088*CARROT_FERTILIZER+K12088*MESCLUN_FERTILIZER</x:f>
        <x:v>32560</x:v>
      </x:c>
      <x:c r="Q12088" s="268" t="n">
        <x:f>MIN(M12088,FARMER_HOURS)*FARMER_RATE+MAX(M12088-FARMER_HOURS,0)*TEMP_RATE</x:f>
        <x:v>188554.9115053611</x:v>
      </x:c>
      <x:c r="R12088" s="268" t="n">
        <x:f>O12088-P12088-Q12088-FIXED_COST</x:f>
        <x:v>-23974.911505361088</x:v>
      </x:c>
      <x:c r="S12088" s="139" t="str">
        <x:f>IF(AND(L12088&lt;=TOTAL_BED_CAP,N12088&lt;=TEMP_WORKER_CAP),"YES","NO")</x:f>
        <x:v>NO</x:v>
      </x:c>
      <x:c r="T12088" s="139" t="n">
        <x:f>IF(S12088="YES",R12088,-1E+99)</x:f>
        <x:v>-1e+99</x:v>
      </x:c>
    </x:row>
    <x:row r="12089">
      <x:c r="A12089" s="139"/>
      <x:c r="B12089" s="139"/>
      <x:c r="C12089" s="139"/>
      <x:c r="D12089" s="139"/>
      <x:c r="E12089" s="139"/>
      <x:c r="F12089" s="139"/>
      <x:c r="G12089" s="139"/>
      <x:c r="H12089" s="139"/>
      <x:c r="I12089" s="266" t="n">
        <x:f>INT((ROW()-ROW($I$46))/((CARROT_CAP+1)*(MESCLUN_CAP+1)))</x:f>
        <x:v>18</x:v>
      </x:c>
      <x:c r="J12089" s="266" t="n">
        <x:f>MOD(INT((ROW()-ROW($I$46))/(MESCLUN_CAP+1)),CARROT_CAP+1)</x:f>
        <x:v>10</x:v>
      </x:c>
      <x:c r="K12089" s="266" t="n">
        <x:f>MOD(ROW()-ROW($I$46),MESCLUN_CAP+1)</x:f>
        <x:v>15</x:v>
      </x:c>
      <x:c r="L12089" s="266" t="n">
        <x:f>SUM(I12089:K12089)</x:f>
        <x:v>43</x:v>
      </x:c>
      <x:c r="M12089" s="267" t="n">
        <x:f>I12089*TOMATO_HOURS*WEEKS*(1+TOMATO_DIM)^I12089+J12089*CARROT_HOURS*WEEKS*(1+CARROT_DIM)^J12089+K12089*MESCLUN_HOURS*WEEKS*(1+MESCLUN_DIM)^K12089</x:f>
        <x:v>10204.351109584946</x:v>
      </x:c>
      <x:c r="N12089" s="267" t="n">
        <x:f>MAX(M12089-FARMER_HOURS,0)/TEMP_HOURS_PER_WORKER</x:f>
        <x:v>6.586354937211768</x:v>
      </x:c>
      <x:c r="O12089" s="268" t="n">
        <x:f>I12089*TOMATO_PRICE+J12089*CARROT_PRICE+K12089*MESCLUN_PRICE</x:f>
        <x:v>219840</x:v>
      </x:c>
      <x:c r="P12089" s="268" t="n">
        <x:f>I12089*TOMATO_FERTILIZER+J12089*CARROT_FERTILIZER+K12089*MESCLUN_FERTILIZER</x:f>
        <x:v>33440</x:v>
      </x:c>
      <x:c r="Q12089" s="268" t="n">
        <x:f>MIN(M12089,FARMER_HOURS)*FARMER_RATE+MAX(M12089-FARMER_HOURS,0)*TEMP_RATE</x:f>
        <x:v>189658.8734302942</x:v>
      </x:c>
      <x:c r="R12089" s="268" t="n">
        <x:f>O12089-P12089-Q12089-FIXED_COST</x:f>
        <x:v>-23258.87343029419</x:v>
      </x:c>
      <x:c r="S12089" s="139" t="str">
        <x:f>IF(AND(L12089&lt;=TOTAL_BED_CAP,N12089&lt;=TEMP_WORKER_CAP),"YES","NO")</x:f>
        <x:v>NO</x:v>
      </x:c>
      <x:c r="T12089" s="139" t="n">
        <x:f>IF(S12089="YES",R12089,-1E+99)</x:f>
        <x:v>-1e+99</x:v>
      </x:c>
    </x:row>
    <x:row r="12090">
      <x:c r="A12090" s="139"/>
      <x:c r="B12090" s="139"/>
      <x:c r="C12090" s="139"/>
      <x:c r="D12090" s="139"/>
      <x:c r="E12090" s="139"/>
      <x:c r="F12090" s="139"/>
      <x:c r="G12090" s="139"/>
      <x:c r="H12090" s="139"/>
      <x:c r="I12090" s="266" t="n">
        <x:f>INT((ROW()-ROW($I$46))/((CARROT_CAP+1)*(MESCLUN_CAP+1)))</x:f>
        <x:v>18</x:v>
      </x:c>
      <x:c r="J12090" s="266" t="n">
        <x:f>MOD(INT((ROW()-ROW($I$46))/(MESCLUN_CAP+1)),CARROT_CAP+1)</x:f>
        <x:v>10</x:v>
      </x:c>
      <x:c r="K12090" s="266" t="n">
        <x:f>MOD(ROW()-ROW($I$46),MESCLUN_CAP+1)</x:f>
        <x:v>16</x:v>
      </x:c>
      <x:c r="L12090" s="266" t="n">
        <x:f>SUM(I12090:K12090)</x:f>
        <x:v>44</x:v>
      </x:c>
      <x:c r="M12090" s="267" t="n">
        <x:f>I12090*TOMATO_HOURS*WEEKS*(1+TOMATO_DIM)^I12090+J12090*CARROT_HOURS*WEEKS*(1+CARROT_DIM)^J12090+K12090*MESCLUN_HOURS*WEEKS*(1+MESCLUN_DIM)^K12090</x:f>
        <x:v>10269.411885462434</x:v>
      </x:c>
      <x:c r="N12090" s="267" t="n">
        <x:f>MAX(M12090-FARMER_HOURS,0)/TEMP_HOURS_PER_WORKER</x:f>
        <x:v>6.631536031571135</x:v>
      </x:c>
      <x:c r="O12090" s="268" t="n">
        <x:f>I12090*TOMATO_PRICE+J12090*CARROT_PRICE+K12090*MESCLUN_PRICE</x:f>
        <x:v>222540</x:v>
      </x:c>
      <x:c r="P12090" s="268" t="n">
        <x:f>I12090*TOMATO_FERTILIZER+J12090*CARROT_FERTILIZER+K12090*MESCLUN_FERTILIZER</x:f>
        <x:v>34320</x:v>
      </x:c>
      <x:c r="Q12090" s="268" t="n">
        <x:f>MIN(M12090,FARMER_HOURS)*FARMER_RATE+MAX(M12090-FARMER_HOURS,0)*TEMP_RATE</x:f>
        <x:v>190788.40078927836</x:v>
      </x:c>
      <x:c r="R12090" s="268" t="n">
        <x:f>O12090-P12090-Q12090-FIXED_COST</x:f>
        <x:v>-22568.400789278356</x:v>
      </x:c>
      <x:c r="S12090" s="139" t="str">
        <x:f>IF(AND(L12090&lt;=TOTAL_BED_CAP,N12090&lt;=TEMP_WORKER_CAP),"YES","NO")</x:f>
        <x:v>NO</x:v>
      </x:c>
      <x:c r="T12090" s="139" t="n">
        <x:f>IF(S12090="YES",R12090,-1E+99)</x:f>
        <x:v>-1e+99</x:v>
      </x:c>
    </x:row>
    <x:row r="12091">
      <x:c r="A12091" s="139"/>
      <x:c r="B12091" s="139"/>
      <x:c r="C12091" s="139"/>
      <x:c r="D12091" s="139"/>
      <x:c r="E12091" s="139"/>
      <x:c r="F12091" s="139"/>
      <x:c r="G12091" s="139"/>
      <x:c r="H12091" s="139"/>
      <x:c r="I12091" s="266" t="n">
        <x:f>INT((ROW()-ROW($I$46))/((CARROT_CAP+1)*(MESCLUN_CAP+1)))</x:f>
        <x:v>18</x:v>
      </x:c>
      <x:c r="J12091" s="266" t="n">
        <x:f>MOD(INT((ROW()-ROW($I$46))/(MESCLUN_CAP+1)),CARROT_CAP+1)</x:f>
        <x:v>10</x:v>
      </x:c>
      <x:c r="K12091" s="266" t="n">
        <x:f>MOD(ROW()-ROW($I$46),MESCLUN_CAP+1)</x:f>
        <x:v>17</x:v>
      </x:c>
      <x:c r="L12091" s="266" t="n">
        <x:f>SUM(I12091:K12091)</x:f>
        <x:v>45</x:v>
      </x:c>
      <x:c r="M12091" s="267" t="n">
        <x:f>I12091*TOMATO_HOURS*WEEKS*(1+TOMATO_DIM)^I12091+J12091*CARROT_HOURS*WEEKS*(1+CARROT_DIM)^J12091+K12091*MESCLUN_HOURS*WEEKS*(1+MESCLUN_DIM)^K12091</x:f>
        <x:v>10335.972108908974</x:v>
      </x:c>
      <x:c r="N12091" s="267" t="n">
        <x:f>MAX(M12091-FARMER_HOURS,0)/TEMP_HOURS_PER_WORKER</x:f>
        <x:v>6.677758408964565</x:v>
      </x:c>
      <x:c r="O12091" s="268" t="n">
        <x:f>I12091*TOMATO_PRICE+J12091*CARROT_PRICE+K12091*MESCLUN_PRICE</x:f>
        <x:v>225240</x:v>
      </x:c>
      <x:c r="P12091" s="268" t="n">
        <x:f>I12091*TOMATO_FERTILIZER+J12091*CARROT_FERTILIZER+K12091*MESCLUN_FERTILIZER</x:f>
        <x:v>35200</x:v>
      </x:c>
      <x:c r="Q12091" s="268" t="n">
        <x:f>MIN(M12091,FARMER_HOURS)*FARMER_RATE+MAX(M12091-FARMER_HOURS,0)*TEMP_RATE</x:f>
        <x:v>191943.96022411413</x:v>
      </x:c>
      <x:c r="R12091" s="268" t="n">
        <x:f>O12091-P12091-Q12091-FIXED_COST</x:f>
        <x:v>-21903.960224114126</x:v>
      </x:c>
      <x:c r="S12091" s="139" t="str">
        <x:f>IF(AND(L12091&lt;=TOTAL_BED_CAP,N12091&lt;=TEMP_WORKER_CAP),"YES","NO")</x:f>
        <x:v>NO</x:v>
      </x:c>
      <x:c r="T12091" s="139" t="n">
        <x:f>IF(S12091="YES",R12091,-1E+99)</x:f>
        <x:v>-1e+99</x:v>
      </x:c>
    </x:row>
    <x:row r="12092">
      <x:c r="A12092" s="139"/>
      <x:c r="B12092" s="139"/>
      <x:c r="C12092" s="139"/>
      <x:c r="D12092" s="139"/>
      <x:c r="E12092" s="139"/>
      <x:c r="F12092" s="139"/>
      <x:c r="G12092" s="139"/>
      <x:c r="H12092" s="139"/>
      <x:c r="I12092" s="266" t="n">
        <x:f>INT((ROW()-ROW($I$46))/((CARROT_CAP+1)*(MESCLUN_CAP+1)))</x:f>
        <x:v>18</x:v>
      </x:c>
      <x:c r="J12092" s="266" t="n">
        <x:f>MOD(INT((ROW()-ROW($I$46))/(MESCLUN_CAP+1)),CARROT_CAP+1)</x:f>
        <x:v>10</x:v>
      </x:c>
      <x:c r="K12092" s="266" t="n">
        <x:f>MOD(ROW()-ROW($I$46),MESCLUN_CAP+1)</x:f>
        <x:v>18</x:v>
      </x:c>
      <x:c r="L12092" s="266" t="n">
        <x:f>SUM(I12092:K12092)</x:f>
        <x:v>46</x:v>
      </x:c>
      <x:c r="M12092" s="267" t="n">
        <x:f>I12092*TOMATO_HOURS*WEEKS*(1+TOMATO_DIM)^I12092+J12092*CARROT_HOURS*WEEKS*(1+CARROT_DIM)^J12092+K12092*MESCLUN_HOURS*WEEKS*(1+MESCLUN_DIM)^K12092</x:f>
        <x:v>10404.059100367562</x:v>
      </x:c>
      <x:c r="N12092" s="267" t="n">
        <x:f>MAX(M12092-FARMER_HOURS,0)/TEMP_HOURS_PER_WORKER</x:f>
        <x:v>6.7250410419219175</x:v>
      </x:c>
      <x:c r="O12092" s="268" t="n">
        <x:f>I12092*TOMATO_PRICE+J12092*CARROT_PRICE+K12092*MESCLUN_PRICE</x:f>
        <x:v>227940</x:v>
      </x:c>
      <x:c r="P12092" s="268" t="n">
        <x:f>I12092*TOMATO_FERTILIZER+J12092*CARROT_FERTILIZER+K12092*MESCLUN_FERTILIZER</x:f>
        <x:v>36080</x:v>
      </x:c>
      <x:c r="Q12092" s="268" t="n">
        <x:f>MIN(M12092,FARMER_HOURS)*FARMER_RATE+MAX(M12092-FARMER_HOURS,0)*TEMP_RATE</x:f>
        <x:v>193126.02604804793</x:v>
      </x:c>
      <x:c r="R12092" s="268" t="n">
        <x:f>O12092-P12092-Q12092-FIXED_COST</x:f>
        <x:v>-21266.026048047934</x:v>
      </x:c>
      <x:c r="S12092" s="139" t="str">
        <x:f>IF(AND(L12092&lt;=TOTAL_BED_CAP,N12092&lt;=TEMP_WORKER_CAP),"YES","NO")</x:f>
        <x:v>NO</x:v>
      </x:c>
      <x:c r="T12092" s="139" t="n">
        <x:f>IF(S12092="YES",R12092,-1E+99)</x:f>
        <x:v>-1e+99</x:v>
      </x:c>
    </x:row>
    <x:row r="12093">
      <x:c r="A12093" s="139"/>
      <x:c r="B12093" s="139"/>
      <x:c r="C12093" s="139"/>
      <x:c r="D12093" s="139"/>
      <x:c r="E12093" s="139"/>
      <x:c r="F12093" s="139"/>
      <x:c r="G12093" s="139"/>
      <x:c r="H12093" s="139"/>
      <x:c r="I12093" s="266" t="n">
        <x:f>INT((ROW()-ROW($I$46))/((CARROT_CAP+1)*(MESCLUN_CAP+1)))</x:f>
        <x:v>18</x:v>
      </x:c>
      <x:c r="J12093" s="266" t="n">
        <x:f>MOD(INT((ROW()-ROW($I$46))/(MESCLUN_CAP+1)),CARROT_CAP+1)</x:f>
        <x:v>10</x:v>
      </x:c>
      <x:c r="K12093" s="266" t="n">
        <x:f>MOD(ROW()-ROW($I$46),MESCLUN_CAP+1)</x:f>
        <x:v>19</x:v>
      </x:c>
      <x:c r="L12093" s="266" t="n">
        <x:f>SUM(I12093:K12093)</x:f>
        <x:v>47</x:v>
      </x:c>
      <x:c r="M12093" s="267" t="n">
        <x:f>I12093*TOMATO_HOURS*WEEKS*(1+TOMATO_DIM)^I12093+J12093*CARROT_HOURS*WEEKS*(1+CARROT_DIM)^J12093+K12093*MESCLUN_HOURS*WEEKS*(1+MESCLUN_DIM)^K12093</x:f>
        <x:v>10473.700629003584</x:v>
      </x:c>
      <x:c r="N12093" s="267" t="n">
        <x:f>MAX(M12093-FARMER_HOURS,0)/TEMP_HOURS_PER_WORKER</x:f>
        <x:v>6.773403214585822</x:v>
      </x:c>
      <x:c r="O12093" s="268" t="n">
        <x:f>I12093*TOMATO_PRICE+J12093*CARROT_PRICE+K12093*MESCLUN_PRICE</x:f>
        <x:v>230640</x:v>
      </x:c>
      <x:c r="P12093" s="268" t="n">
        <x:f>I12093*TOMATO_FERTILIZER+J12093*CARROT_FERTILIZER+K12093*MESCLUN_FERTILIZER</x:f>
        <x:v>36960</x:v>
      </x:c>
      <x:c r="Q12093" s="268" t="n">
        <x:f>MIN(M12093,FARMER_HOURS)*FARMER_RATE+MAX(M12093-FARMER_HOURS,0)*TEMP_RATE</x:f>
        <x:v>194335.08036464555</x:v>
      </x:c>
      <x:c r="R12093" s="268" t="n">
        <x:f>O12093-P12093-Q12093-FIXED_COST</x:f>
        <x:v>-20655.080364645546</x:v>
      </x:c>
      <x:c r="S12093" s="139" t="str">
        <x:f>IF(AND(L12093&lt;=TOTAL_BED_CAP,N12093&lt;=TEMP_WORKER_CAP),"YES","NO")</x:f>
        <x:v>NO</x:v>
      </x:c>
      <x:c r="T12093" s="139" t="n">
        <x:f>IF(S12093="YES",R12093,-1E+99)</x:f>
        <x:v>-1e+99</x:v>
      </x:c>
    </x:row>
    <x:row r="12094">
      <x:c r="A12094" s="139"/>
      <x:c r="B12094" s="139"/>
      <x:c r="C12094" s="139"/>
      <x:c r="D12094" s="139"/>
      <x:c r="E12094" s="139"/>
      <x:c r="F12094" s="139"/>
      <x:c r="G12094" s="139"/>
      <x:c r="H12094" s="139"/>
      <x:c r="I12094" s="266" t="n">
        <x:f>INT((ROW()-ROW($I$46))/((CARROT_CAP+1)*(MESCLUN_CAP+1)))</x:f>
        <x:v>18</x:v>
      </x:c>
      <x:c r="J12094" s="266" t="n">
        <x:f>MOD(INT((ROW()-ROW($I$46))/(MESCLUN_CAP+1)),CARROT_CAP+1)</x:f>
        <x:v>10</x:v>
      </x:c>
      <x:c r="K12094" s="266" t="n">
        <x:f>MOD(ROW()-ROW($I$46),MESCLUN_CAP+1)</x:f>
        <x:v>20</x:v>
      </x:c>
      <x:c r="L12094" s="266" t="n">
        <x:f>SUM(I12094:K12094)</x:f>
        <x:v>48</x:v>
      </x:c>
      <x:c r="M12094" s="267" t="n">
        <x:f>I12094*TOMATO_HOURS*WEEKS*(1+TOMATO_DIM)^I12094+J12094*CARROT_HOURS*WEEKS*(1+CARROT_DIM)^J12094+K12094*MESCLUN_HOURS*WEEKS*(1+MESCLUN_DIM)^K12094</x:f>
        <x:v>10544.92491965406</x:v>
      </x:c>
      <x:c r="N12094" s="267" t="n">
        <x:f>MAX(M12094-FARMER_HOURS,0)/TEMP_HOURS_PER_WORKER</x:f>
        <x:v>6.822864527537542</x:v>
      </x:c>
      <x:c r="O12094" s="268" t="n">
        <x:f>I12094*TOMATO_PRICE+J12094*CARROT_PRICE+K12094*MESCLUN_PRICE</x:f>
        <x:v>233340</x:v>
      </x:c>
      <x:c r="P12094" s="268" t="n">
        <x:f>I12094*TOMATO_FERTILIZER+J12094*CARROT_FERTILIZER+K12094*MESCLUN_FERTILIZER</x:f>
        <x:v>37840</x:v>
      </x:c>
      <x:c r="Q12094" s="268" t="n">
        <x:f>MIN(M12094,FARMER_HOURS)*FARMER_RATE+MAX(M12094-FARMER_HOURS,0)*TEMP_RATE</x:f>
        <x:v>195571.61318843855</x:v>
      </x:c>
      <x:c r="R12094" s="268" t="n">
        <x:f>O12094-P12094-Q12094-FIXED_COST</x:f>
        <x:v>-20071.613188438554</x:v>
      </x:c>
      <x:c r="S12094" s="139" t="str">
        <x:f>IF(AND(L12094&lt;=TOTAL_BED_CAP,N12094&lt;=TEMP_WORKER_CAP),"YES","NO")</x:f>
        <x:v>NO</x:v>
      </x:c>
      <x:c r="T12094" s="139" t="n">
        <x:f>IF(S12094="YES",R12094,-1E+99)</x:f>
        <x:v>-1e+99</x:v>
      </x:c>
    </x:row>
    <x:row r="12095">
      <x:c r="A12095" s="139"/>
      <x:c r="B12095" s="139"/>
      <x:c r="C12095" s="139"/>
      <x:c r="D12095" s="139"/>
      <x:c r="E12095" s="139"/>
      <x:c r="F12095" s="139"/>
      <x:c r="G12095" s="139"/>
      <x:c r="H12095" s="139"/>
      <x:c r="I12095" s="266" t="n">
        <x:f>INT((ROW()-ROW($I$46))/((CARROT_CAP+1)*(MESCLUN_CAP+1)))</x:f>
        <x:v>18</x:v>
      </x:c>
      <x:c r="J12095" s="266" t="n">
        <x:f>MOD(INT((ROW()-ROW($I$46))/(MESCLUN_CAP+1)),CARROT_CAP+1)</x:f>
        <x:v>10</x:v>
      </x:c>
      <x:c r="K12095" s="266" t="n">
        <x:f>MOD(ROW()-ROW($I$46),MESCLUN_CAP+1)</x:f>
        <x:v>21</x:v>
      </x:c>
      <x:c r="L12095" s="266" t="n">
        <x:f>SUM(I12095:K12095)</x:f>
        <x:v>49</x:v>
      </x:c>
      <x:c r="M12095" s="267" t="n">
        <x:f>I12095*TOMATO_HOURS*WEEKS*(1+TOMATO_DIM)^I12095+J12095*CARROT_HOURS*WEEKS*(1+CARROT_DIM)^J12095+K12095*MESCLUN_HOURS*WEEKS*(1+MESCLUN_DIM)^K12095</x:f>
        <x:v>10617.760659880505</x:v>
      </x:c>
      <x:c r="N12095" s="267" t="n">
        <x:f>MAX(M12095-FARMER_HOURS,0)/TEMP_HOURS_PER_WORKER</x:f>
        <x:v>6.8734449026947955</x:v>
      </x:c>
      <x:c r="O12095" s="268" t="n">
        <x:f>I12095*TOMATO_PRICE+J12095*CARROT_PRICE+K12095*MESCLUN_PRICE</x:f>
        <x:v>236040</x:v>
      </x:c>
      <x:c r="P12095" s="268" t="n">
        <x:f>I12095*TOMATO_FERTILIZER+J12095*CARROT_FERTILIZER+K12095*MESCLUN_FERTILIZER</x:f>
        <x:v>38720</x:v>
      </x:c>
      <x:c r="Q12095" s="268" t="n">
        <x:f>MIN(M12095,FARMER_HOURS)*FARMER_RATE+MAX(M12095-FARMER_HOURS,0)*TEMP_RATE</x:f>
        <x:v>196836.12256736986</x:v>
      </x:c>
      <x:c r="R12095" s="268" t="n">
        <x:f>O12095-P12095-Q12095-FIXED_COST</x:f>
        <x:v>-19516.122567369865</x:v>
      </x:c>
      <x:c r="S12095" s="139" t="str">
        <x:f>IF(AND(L12095&lt;=TOTAL_BED_CAP,N12095&lt;=TEMP_WORKER_CAP),"YES","NO")</x:f>
        <x:v>NO</x:v>
      </x:c>
      <x:c r="T12095" s="139" t="n">
        <x:f>IF(S12095="YES",R12095,-1E+99)</x:f>
        <x:v>-1e+99</x:v>
      </x:c>
    </x:row>
    <x:row r="12096">
      <x:c r="A12096" s="139"/>
      <x:c r="B12096" s="139"/>
      <x:c r="C12096" s="139"/>
      <x:c r="D12096" s="139"/>
      <x:c r="E12096" s="139"/>
      <x:c r="F12096" s="139"/>
      <x:c r="G12096" s="139"/>
      <x:c r="H12096" s="139"/>
      <x:c r="I12096" s="266" t="n">
        <x:f>INT((ROW()-ROW($I$46))/((CARROT_CAP+1)*(MESCLUN_CAP+1)))</x:f>
        <x:v>18</x:v>
      </x:c>
      <x:c r="J12096" s="266" t="n">
        <x:f>MOD(INT((ROW()-ROW($I$46))/(MESCLUN_CAP+1)),CARROT_CAP+1)</x:f>
        <x:v>10</x:v>
      </x:c>
      <x:c r="K12096" s="266" t="n">
        <x:f>MOD(ROW()-ROW($I$46),MESCLUN_CAP+1)</x:f>
        <x:v>22</x:v>
      </x:c>
      <x:c r="L12096" s="266" t="n">
        <x:f>SUM(I12096:K12096)</x:f>
        <x:v>50</x:v>
      </x:c>
      <x:c r="M12096" s="267" t="n">
        <x:f>I12096*TOMATO_HOURS*WEEKS*(1+TOMATO_DIM)^I12096+J12096*CARROT_HOURS*WEEKS*(1+CARROT_DIM)^J12096+K12096*MESCLUN_HOURS*WEEKS*(1+MESCLUN_DIM)^K12096</x:f>
        <x:v>10692.2370071269</x:v>
      </x:c>
      <x:c r="N12096" s="267" t="n">
        <x:f>MAX(M12096-FARMER_HOURS,0)/TEMP_HOURS_PER_WORKER</x:f>
        <x:v>6.925164588282569</x:v>
      </x:c>
      <x:c r="O12096" s="268" t="n">
        <x:f>I12096*TOMATO_PRICE+J12096*CARROT_PRICE+K12096*MESCLUN_PRICE</x:f>
        <x:v>238740</x:v>
      </x:c>
      <x:c r="P12096" s="268" t="n">
        <x:f>I12096*TOMATO_FERTILIZER+J12096*CARROT_FERTILIZER+K12096*MESCLUN_FERTILIZER</x:f>
        <x:v>39600</x:v>
      </x:c>
      <x:c r="Q12096" s="268" t="n">
        <x:f>MIN(M12096,FARMER_HOURS)*FARMER_RATE+MAX(M12096-FARMER_HOURS,0)*TEMP_RATE</x:f>
        <x:v>198129.11470706423</x:v>
      </x:c>
      <x:c r="R12096" s="268" t="n">
        <x:f>O12096-P12096-Q12096-FIXED_COST</x:f>
        <x:v>-18989.114707064233</x:v>
      </x:c>
      <x:c r="S12096" s="139" t="str">
        <x:f>IF(AND(L12096&lt;=TOTAL_BED_CAP,N12096&lt;=TEMP_WORKER_CAP),"YES","NO")</x:f>
        <x:v>NO</x:v>
      </x:c>
      <x:c r="T12096" s="139" t="n">
        <x:f>IF(S12096="YES",R12096,-1E+99)</x:f>
        <x:v>-1e+99</x:v>
      </x:c>
    </x:row>
    <x:row r="12097">
      <x:c r="A12097" s="139"/>
      <x:c r="B12097" s="139"/>
      <x:c r="C12097" s="139"/>
      <x:c r="D12097" s="139"/>
      <x:c r="E12097" s="139"/>
      <x:c r="F12097" s="139"/>
      <x:c r="G12097" s="139"/>
      <x:c r="H12097" s="139"/>
      <x:c r="I12097" s="266" t="n">
        <x:f>INT((ROW()-ROW($I$46))/((CARROT_CAP+1)*(MESCLUN_CAP+1)))</x:f>
        <x:v>18</x:v>
      </x:c>
      <x:c r="J12097" s="266" t="n">
        <x:f>MOD(INT((ROW()-ROW($I$46))/(MESCLUN_CAP+1)),CARROT_CAP+1)</x:f>
        <x:v>10</x:v>
      </x:c>
      <x:c r="K12097" s="266" t="n">
        <x:f>MOD(ROW()-ROW($I$46),MESCLUN_CAP+1)</x:f>
        <x:v>23</x:v>
      </x:c>
      <x:c r="L12097" s="266" t="n">
        <x:f>SUM(I12097:K12097)</x:f>
        <x:v>51</x:v>
      </x:c>
      <x:c r="M12097" s="267" t="n">
        <x:f>I12097*TOMATO_HOURS*WEEKS*(1+TOMATO_DIM)^I12097+J12097*CARROT_HOURS*WEEKS*(1+CARROT_DIM)^J12097+K12097*MESCLUN_HOURS*WEEKS*(1+MESCLUN_DIM)^K12097</x:f>
        <x:v>10768.383595984336</x:v>
      </x:c>
      <x:c r="N12097" s="267" t="n">
        <x:f>MAX(M12097-FARMER_HOURS,0)/TEMP_HOURS_PER_WORKER</x:f>
        <x:v>6.978044163878011</x:v>
      </x:c>
      <x:c r="O12097" s="268" t="n">
        <x:f>I12097*TOMATO_PRICE+J12097*CARROT_PRICE+K12097*MESCLUN_PRICE</x:f>
        <x:v>241440</x:v>
      </x:c>
      <x:c r="P12097" s="268" t="n">
        <x:f>I12097*TOMATO_FERTILIZER+J12097*CARROT_FERTILIZER+K12097*MESCLUN_FERTILIZER</x:f>
        <x:v>40480</x:v>
      </x:c>
      <x:c r="Q12097" s="268" t="n">
        <x:f>MIN(M12097,FARMER_HOURS)*FARMER_RATE+MAX(M12097-FARMER_HOURS,0)*TEMP_RATE</x:f>
        <x:v>199451.1040969503</x:v>
      </x:c>
      <x:c r="R12097" s="268" t="n">
        <x:f>O12097-P12097-Q12097-FIXED_COST</x:f>
        <x:v>-18491.104096950294</x:v>
      </x:c>
      <x:c r="S12097" s="139" t="str">
        <x:f>IF(AND(L12097&lt;=TOTAL_BED_CAP,N12097&lt;=TEMP_WORKER_CAP),"YES","NO")</x:f>
        <x:v>NO</x:v>
      </x:c>
      <x:c r="T12097" s="139" t="n">
        <x:f>IF(S12097="YES",R12097,-1E+99)</x:f>
        <x:v>-1e+99</x:v>
      </x:c>
    </x:row>
    <x:row r="12098">
      <x:c r="A12098" s="139"/>
      <x:c r="B12098" s="139"/>
      <x:c r="C12098" s="139"/>
      <x:c r="D12098" s="139"/>
      <x:c r="E12098" s="139"/>
      <x:c r="F12098" s="139"/>
      <x:c r="G12098" s="139"/>
      <x:c r="H12098" s="139"/>
      <x:c r="I12098" s="266" t="n">
        <x:f>INT((ROW()-ROW($I$46))/((CARROT_CAP+1)*(MESCLUN_CAP+1)))</x:f>
        <x:v>18</x:v>
      </x:c>
      <x:c r="J12098" s="266" t="n">
        <x:f>MOD(INT((ROW()-ROW($I$46))/(MESCLUN_CAP+1)),CARROT_CAP+1)</x:f>
        <x:v>10</x:v>
      </x:c>
      <x:c r="K12098" s="266" t="n">
        <x:f>MOD(ROW()-ROW($I$46),MESCLUN_CAP+1)</x:f>
        <x:v>24</x:v>
      </x:c>
      <x:c r="L12098" s="266" t="n">
        <x:f>SUM(I12098:K12098)</x:f>
        <x:v>52</x:v>
      </x:c>
      <x:c r="M12098" s="267" t="n">
        <x:f>I12098*TOMATO_HOURS*WEEKS*(1+TOMATO_DIM)^I12098+J12098*CARROT_HOURS*WEEKS*(1+CARROT_DIM)^J12098+K12098*MESCLUN_HOURS*WEEKS*(1+MESCLUN_DIM)^K12098</x:f>
        <x:v>10846.230545563832</x:v>
      </x:c>
      <x:c r="N12098" s="267" t="n">
        <x:f>MAX(M12098-FARMER_HOURS,0)/TEMP_HOURS_PER_WORKER</x:f>
        <x:v>7.032104545530439</x:v>
      </x:c>
      <x:c r="O12098" s="268" t="n">
        <x:f>I12098*TOMATO_PRICE+J12098*CARROT_PRICE+K12098*MESCLUN_PRICE</x:f>
        <x:v>244140</x:v>
      </x:c>
      <x:c r="P12098" s="268" t="n">
        <x:f>I12098*TOMATO_FERTILIZER+J12098*CARROT_FERTILIZER+K12098*MESCLUN_FERTILIZER</x:f>
        <x:v>41360</x:v>
      </x:c>
      <x:c r="Q12098" s="268" t="n">
        <x:f>MIN(M12098,FARMER_HOURS)*FARMER_RATE+MAX(M12098-FARMER_HOURS,0)*TEMP_RATE</x:f>
        <x:v>200802.61363826098</x:v>
      </x:c>
      <x:c r="R12098" s="268" t="n">
        <x:f>O12098-P12098-Q12098-FIXED_COST</x:f>
        <x:v>-18022.613638260984</x:v>
      </x:c>
      <x:c r="S12098" s="139" t="str">
        <x:f>IF(AND(L12098&lt;=TOTAL_BED_CAP,N12098&lt;=TEMP_WORKER_CAP),"YES","NO")</x:f>
        <x:v>NO</x:v>
      </x:c>
      <x:c r="T12098" s="139" t="n">
        <x:f>IF(S12098="YES",R12098,-1E+99)</x:f>
        <x:v>-1e+99</x:v>
      </x:c>
    </x:row>
    <x:row r="12099">
      <x:c r="A12099" s="139"/>
      <x:c r="B12099" s="139"/>
      <x:c r="C12099" s="139"/>
      <x:c r="D12099" s="139"/>
      <x:c r="E12099" s="139"/>
      <x:c r="F12099" s="139"/>
      <x:c r="G12099" s="139"/>
      <x:c r="H12099" s="139"/>
      <x:c r="I12099" s="266" t="n">
        <x:f>INT((ROW()-ROW($I$46))/((CARROT_CAP+1)*(MESCLUN_CAP+1)))</x:f>
        <x:v>18</x:v>
      </x:c>
      <x:c r="J12099" s="266" t="n">
        <x:f>MOD(INT((ROW()-ROW($I$46))/(MESCLUN_CAP+1)),CARROT_CAP+1)</x:f>
        <x:v>10</x:v>
      </x:c>
      <x:c r="K12099" s="266" t="n">
        <x:f>MOD(ROW()-ROW($I$46),MESCLUN_CAP+1)</x:f>
        <x:v>25</x:v>
      </x:c>
      <x:c r="L12099" s="266" t="n">
        <x:f>SUM(I12099:K12099)</x:f>
        <x:v>53</x:v>
      </x:c>
      <x:c r="M12099" s="267" t="n">
        <x:f>I12099*TOMATO_HOURS*WEEKS*(1+TOMATO_DIM)^I12099+J12099*CARROT_HOURS*WEEKS*(1+CARROT_DIM)^J12099+K12099*MESCLUN_HOURS*WEEKS*(1+MESCLUN_DIM)^K12099</x:f>
        <x:v>10925.80846697893</x:v>
      </x:c>
      <x:c r="N12099" s="267" t="n">
        <x:f>MAX(M12099-FARMER_HOURS,0)/TEMP_HOURS_PER_WORKER</x:f>
        <x:v>7.08736699095759</x:v>
      </x:c>
      <x:c r="O12099" s="268" t="n">
        <x:f>I12099*TOMATO_PRICE+J12099*CARROT_PRICE+K12099*MESCLUN_PRICE</x:f>
        <x:v>246840</x:v>
      </x:c>
      <x:c r="P12099" s="268" t="n">
        <x:f>I12099*TOMATO_FERTILIZER+J12099*CARROT_FERTILIZER+K12099*MESCLUN_FERTILIZER</x:f>
        <x:v>42240</x:v>
      </x:c>
      <x:c r="Q12099" s="268" t="n">
        <x:f>MIN(M12099,FARMER_HOURS)*FARMER_RATE+MAX(M12099-FARMER_HOURS,0)*TEMP_RATE</x:f>
        <x:v>202184.17477393974</x:v>
      </x:c>
      <x:c r="R12099" s="268" t="n">
        <x:f>O12099-P12099-Q12099-FIXED_COST</x:f>
        <x:v>-17584.17477393974</x:v>
      </x:c>
      <x:c r="S12099" s="139" t="str">
        <x:f>IF(AND(L12099&lt;=TOTAL_BED_CAP,N12099&lt;=TEMP_WORKER_CAP),"YES","NO")</x:f>
        <x:v>NO</x:v>
      </x:c>
      <x:c r="T12099" s="139" t="n">
        <x:f>IF(S12099="YES",R12099,-1E+99)</x:f>
        <x:v>-1e+99</x:v>
      </x:c>
    </x:row>
    <x:row r="12100">
      <x:c r="A12100" s="139"/>
      <x:c r="B12100" s="139"/>
      <x:c r="C12100" s="139"/>
      <x:c r="D12100" s="139"/>
      <x:c r="E12100" s="139"/>
      <x:c r="F12100" s="139"/>
      <x:c r="G12100" s="139"/>
      <x:c r="H12100" s="139"/>
      <x:c r="I12100" s="266" t="n">
        <x:f>INT((ROW()-ROW($I$46))/((CARROT_CAP+1)*(MESCLUN_CAP+1)))</x:f>
        <x:v>18</x:v>
      </x:c>
      <x:c r="J12100" s="266" t="n">
        <x:f>MOD(INT((ROW()-ROW($I$46))/(MESCLUN_CAP+1)),CARROT_CAP+1)</x:f>
        <x:v>10</x:v>
      </x:c>
      <x:c r="K12100" s="266" t="n">
        <x:f>MOD(ROW()-ROW($I$46),MESCLUN_CAP+1)</x:f>
        <x:v>26</x:v>
      </x:c>
      <x:c r="L12100" s="266" t="n">
        <x:f>SUM(I12100:K12100)</x:f>
        <x:v>54</x:v>
      </x:c>
      <x:c r="M12100" s="267" t="n">
        <x:f>I12100*TOMATO_HOURS*WEEKS*(1+TOMATO_DIM)^I12100+J12100*CARROT_HOURS*WEEKS*(1+CARROT_DIM)^J12100+K12100*MESCLUN_HOURS*WEEKS*(1+MESCLUN_DIM)^K12100</x:f>
        <x:v>11007.148470939648</x:v>
      </x:c>
      <x:c r="N12100" s="267" t="n">
        <x:f>MAX(M12100-FARMER_HOURS,0)/TEMP_HOURS_PER_WORKER</x:f>
        <x:v>7.1438531048192</x:v>
      </x:c>
      <x:c r="O12100" s="268" t="n">
        <x:f>I12100*TOMATO_PRICE+J12100*CARROT_PRICE+K12100*MESCLUN_PRICE</x:f>
        <x:v>249540</x:v>
      </x:c>
      <x:c r="P12100" s="268" t="n">
        <x:f>I12100*TOMATO_FERTILIZER+J12100*CARROT_FERTILIZER+K12100*MESCLUN_FERTILIZER</x:f>
        <x:v>43120</x:v>
      </x:c>
      <x:c r="Q12100" s="268" t="n">
        <x:f>MIN(M12100,FARMER_HOURS)*FARMER_RATE+MAX(M12100-FARMER_HOURS,0)*TEMP_RATE</x:f>
        <x:v>203596.32762048</x:v>
      </x:c>
      <x:c r="R12100" s="268" t="n">
        <x:f>O12100-P12100-Q12100-FIXED_COST</x:f>
        <x:v>-17176.327620480006</x:v>
      </x:c>
      <x:c r="S12100" s="139" t="str">
        <x:f>IF(AND(L12100&lt;=TOTAL_BED_CAP,N12100&lt;=TEMP_WORKER_CAP),"YES","NO")</x:f>
        <x:v>NO</x:v>
      </x:c>
      <x:c r="T12100" s="139" t="n">
        <x:f>IF(S12100="YES",R12100,-1E+99)</x:f>
        <x:v>-1e+99</x:v>
      </x:c>
    </x:row>
    <x:row r="12101">
      <x:c r="A12101" s="139"/>
      <x:c r="B12101" s="139"/>
      <x:c r="C12101" s="139"/>
      <x:c r="D12101" s="139"/>
      <x:c r="E12101" s="139"/>
      <x:c r="F12101" s="139"/>
      <x:c r="G12101" s="139"/>
      <x:c r="H12101" s="139"/>
      <x:c r="I12101" s="266" t="n">
        <x:f>INT((ROW()-ROW($I$46))/((CARROT_CAP+1)*(MESCLUN_CAP+1)))</x:f>
        <x:v>18</x:v>
      </x:c>
      <x:c r="J12101" s="266" t="n">
        <x:f>MOD(INT((ROW()-ROW($I$46))/(MESCLUN_CAP+1)),CARROT_CAP+1)</x:f>
        <x:v>10</x:v>
      </x:c>
      <x:c r="K12101" s="266" t="n">
        <x:f>MOD(ROW()-ROW($I$46),MESCLUN_CAP+1)</x:f>
        <x:v>27</x:v>
      </x:c>
      <x:c r="L12101" s="266" t="n">
        <x:f>SUM(I12101:K12101)</x:f>
        <x:v>55</x:v>
      </x:c>
      <x:c r="M12101" s="267" t="n">
        <x:f>I12101*TOMATO_HOURS*WEEKS*(1+TOMATO_DIM)^I12101+J12101*CARROT_HOURS*WEEKS*(1+CARROT_DIM)^J12101+K12101*MESCLUN_HOURS*WEEKS*(1+MESCLUN_DIM)^K12101</x:f>
        <x:v>11090.282175459404</x:v>
      </x:c>
      <x:c r="N12101" s="267" t="n">
        <x:f>MAX(M12101-FARMER_HOURS,0)/TEMP_HOURS_PER_WORKER</x:f>
        <x:v>7.201584844069031</x:v>
      </x:c>
      <x:c r="O12101" s="268" t="n">
        <x:f>I12101*TOMATO_PRICE+J12101*CARROT_PRICE+K12101*MESCLUN_PRICE</x:f>
        <x:v>252240</x:v>
      </x:c>
      <x:c r="P12101" s="268" t="n">
        <x:f>I12101*TOMATO_FERTILIZER+J12101*CARROT_FERTILIZER+K12101*MESCLUN_FERTILIZER</x:f>
        <x:v>44000</x:v>
      </x:c>
      <x:c r="Q12101" s="268" t="n">
        <x:f>MIN(M12101,FARMER_HOURS)*FARMER_RATE+MAX(M12101-FARMER_HOURS,0)*TEMP_RATE</x:f>
        <x:v>205039.62110172576</x:v>
      </x:c>
      <x:c r="R12101" s="268" t="n">
        <x:f>O12101-P12101-Q12101-FIXED_COST</x:f>
        <x:v>-16799.62110172576</x:v>
      </x:c>
      <x:c r="S12101" s="139" t="str">
        <x:f>IF(AND(L12101&lt;=TOTAL_BED_CAP,N12101&lt;=TEMP_WORKER_CAP),"YES","NO")</x:f>
        <x:v>NO</x:v>
      </x:c>
      <x:c r="T12101" s="139" t="n">
        <x:f>IF(S12101="YES",R12101,-1E+99)</x:f>
        <x:v>-1e+99</x:v>
      </x:c>
    </x:row>
    <x:row r="12102">
      <x:c r="A12102" s="139"/>
      <x:c r="B12102" s="139"/>
      <x:c r="C12102" s="139"/>
      <x:c r="D12102" s="139"/>
      <x:c r="E12102" s="139"/>
      <x:c r="F12102" s="139"/>
      <x:c r="G12102" s="139"/>
      <x:c r="H12102" s="139"/>
      <x:c r="I12102" s="266" t="n">
        <x:f>INT((ROW()-ROW($I$46))/((CARROT_CAP+1)*(MESCLUN_CAP+1)))</x:f>
        <x:v>18</x:v>
      </x:c>
      <x:c r="J12102" s="266" t="n">
        <x:f>MOD(INT((ROW()-ROW($I$46))/(MESCLUN_CAP+1)),CARROT_CAP+1)</x:f>
        <x:v>10</x:v>
      </x:c>
      <x:c r="K12102" s="266" t="n">
        <x:f>MOD(ROW()-ROW($I$46),MESCLUN_CAP+1)</x:f>
        <x:v>28</x:v>
      </x:c>
      <x:c r="L12102" s="266" t="n">
        <x:f>SUM(I12102:K12102)</x:f>
        <x:v>56</x:v>
      </x:c>
      <x:c r="M12102" s="267" t="n">
        <x:f>I12102*TOMATO_HOURS*WEEKS*(1+TOMATO_DIM)^I12102+J12102*CARROT_HOURS*WEEKS*(1+CARROT_DIM)^J12102+K12102*MESCLUN_HOURS*WEEKS*(1+MESCLUN_DIM)^K12102</x:f>
        <x:v>11175.241713676558</x:v>
      </x:c>
      <x:c r="N12102" s="267" t="n">
        <x:f>MAX(M12102-FARMER_HOURS,0)/TEMP_HOURS_PER_WORKER</x:f>
        <x:v>7.260584523386498</x:v>
      </x:c>
      <x:c r="O12102" s="268" t="n">
        <x:f>I12102*TOMATO_PRICE+J12102*CARROT_PRICE+K12102*MESCLUN_PRICE</x:f>
        <x:v>254940</x:v>
      </x:c>
      <x:c r="P12102" s="268" t="n">
        <x:f>I12102*TOMATO_FERTILIZER+J12102*CARROT_FERTILIZER+K12102*MESCLUN_FERTILIZER</x:f>
        <x:v>44880</x:v>
      </x:c>
      <x:c r="Q12102" s="268" t="n">
        <x:f>MIN(M12102,FARMER_HOURS)*FARMER_RATE+MAX(M12102-FARMER_HOURS,0)*TEMP_RATE</x:f>
        <x:v>206514.61308466247</x:v>
      </x:c>
      <x:c r="R12102" s="268" t="n">
        <x:f>O12102-P12102-Q12102-FIXED_COST</x:f>
        <x:v>-16454.613084662473</x:v>
      </x:c>
      <x:c r="S12102" s="139" t="str">
        <x:f>IF(AND(L12102&lt;=TOTAL_BED_CAP,N12102&lt;=TEMP_WORKER_CAP),"YES","NO")</x:f>
        <x:v>NO</x:v>
      </x:c>
      <x:c r="T12102" s="139" t="n">
        <x:f>IF(S12102="YES",R12102,-1E+99)</x:f>
        <x:v>-1e+99</x:v>
      </x:c>
    </x:row>
    <x:row r="12103">
      <x:c r="A12103" s="139"/>
      <x:c r="B12103" s="139"/>
      <x:c r="C12103" s="139"/>
      <x:c r="D12103" s="139"/>
      <x:c r="E12103" s="139"/>
      <x:c r="F12103" s="139"/>
      <x:c r="G12103" s="139"/>
      <x:c r="H12103" s="139"/>
      <x:c r="I12103" s="266" t="n">
        <x:f>INT((ROW()-ROW($I$46))/((CARROT_CAP+1)*(MESCLUN_CAP+1)))</x:f>
        <x:v>18</x:v>
      </x:c>
      <x:c r="J12103" s="266" t="n">
        <x:f>MOD(INT((ROW()-ROW($I$46))/(MESCLUN_CAP+1)),CARROT_CAP+1)</x:f>
        <x:v>10</x:v>
      </x:c>
      <x:c r="K12103" s="266" t="n">
        <x:f>MOD(ROW()-ROW($I$46),MESCLUN_CAP+1)</x:f>
        <x:v>29</x:v>
      </x:c>
      <x:c r="L12103" s="266" t="n">
        <x:f>SUM(I12103:K12103)</x:f>
        <x:v>57</x:v>
      </x:c>
      <x:c r="M12103" s="267" t="n">
        <x:f>I12103*TOMATO_HOURS*WEEKS*(1+TOMATO_DIM)^I12103+J12103*CARROT_HOURS*WEEKS*(1+CARROT_DIM)^J12103+K12103*MESCLUN_HOURS*WEEKS*(1+MESCLUN_DIM)^K12103</x:f>
        <x:v>11262.05974179221</x:v>
      </x:c>
      <x:c r="N12103" s="267" t="n">
        <x:f>MAX(M12103-FARMER_HOURS,0)/TEMP_HOURS_PER_WORKER</x:f>
        <x:v>7.320874820689036</x:v>
      </x:c>
      <x:c r="O12103" s="268" t="n">
        <x:f>I12103*TOMATO_PRICE+J12103*CARROT_PRICE+K12103*MESCLUN_PRICE</x:f>
        <x:v>257640</x:v>
      </x:c>
      <x:c r="P12103" s="268" t="n">
        <x:f>I12103*TOMATO_FERTILIZER+J12103*CARROT_FERTILIZER+K12103*MESCLUN_FERTILIZER</x:f>
        <x:v>45760</x:v>
      </x:c>
      <x:c r="Q12103" s="268" t="n">
        <x:f>MIN(M12103,FARMER_HOURS)*FARMER_RATE+MAX(M12103-FARMER_HOURS,0)*TEMP_RATE</x:f>
        <x:v>208021.87051722588</x:v>
      </x:c>
      <x:c r="R12103" s="268" t="n">
        <x:f>O12103-P12103-Q12103-FIXED_COST</x:f>
        <x:v>-16141.870517225878</x:v>
      </x:c>
      <x:c r="S12103" s="139" t="str">
        <x:f>IF(AND(L12103&lt;=TOTAL_BED_CAP,N12103&lt;=TEMP_WORKER_CAP),"YES","NO")</x:f>
        <x:v>NO</x:v>
      </x:c>
      <x:c r="T12103" s="139" t="n">
        <x:f>IF(S12103="YES",R12103,-1E+99)</x:f>
        <x:v>-1e+99</x:v>
      </x:c>
    </x:row>
    <x:row r="12104">
      <x:c r="A12104" s="139"/>
      <x:c r="B12104" s="139"/>
      <x:c r="C12104" s="139"/>
      <x:c r="D12104" s="139"/>
      <x:c r="E12104" s="139"/>
      <x:c r="F12104" s="139"/>
      <x:c r="G12104" s="139"/>
      <x:c r="H12104" s="139"/>
      <x:c r="I12104" s="266" t="n">
        <x:f>INT((ROW()-ROW($I$46))/((CARROT_CAP+1)*(MESCLUN_CAP+1)))</x:f>
        <x:v>18</x:v>
      </x:c>
      <x:c r="J12104" s="266" t="n">
        <x:f>MOD(INT((ROW()-ROW($I$46))/(MESCLUN_CAP+1)),CARROT_CAP+1)</x:f>
        <x:v>10</x:v>
      </x:c>
      <x:c r="K12104" s="266" t="n">
        <x:f>MOD(ROW()-ROW($I$46),MESCLUN_CAP+1)</x:f>
        <x:v>30</x:v>
      </x:c>
      <x:c r="L12104" s="266" t="n">
        <x:f>SUM(I12104:K12104)</x:f>
        <x:v>58</x:v>
      </x:c>
      <x:c r="M12104" s="267" t="n">
        <x:f>I12104*TOMATO_HOURS*WEEKS*(1+TOMATO_DIM)^I12104+J12104*CARROT_HOURS*WEEKS*(1+CARROT_DIM)^J12104+K12104*MESCLUN_HOURS*WEEKS*(1+MESCLUN_DIM)^K12104</x:f>
        <x:v>11350.769447125982</x:v>
      </x:c>
      <x:c r="N12104" s="267" t="n">
        <x:f>MAX(M12104-FARMER_HOURS,0)/TEMP_HOURS_PER_WORKER</x:f>
        <x:v>7.382478782726376</x:v>
      </x:c>
      <x:c r="O12104" s="268" t="n">
        <x:f>I12104*TOMATO_PRICE+J12104*CARROT_PRICE+K12104*MESCLUN_PRICE</x:f>
        <x:v>260340</x:v>
      </x:c>
      <x:c r="P12104" s="268" t="n">
        <x:f>I12104*TOMATO_FERTILIZER+J12104*CARROT_FERTILIZER+K12104*MESCLUN_FERTILIZER</x:f>
        <x:v>46640</x:v>
      </x:c>
      <x:c r="Q12104" s="268" t="n">
        <x:f>MIN(M12104,FARMER_HOURS)*FARMER_RATE+MAX(M12104-FARMER_HOURS,0)*TEMP_RATE</x:f>
        <x:v>209561.9695681594</x:v>
      </x:c>
      <x:c r="R12104" s="268" t="n">
        <x:f>O12104-P12104-Q12104-FIXED_COST</x:f>
        <x:v>-15861.969568159402</x:v>
      </x:c>
      <x:c r="S12104" s="139" t="str">
        <x:f>IF(AND(L12104&lt;=TOTAL_BED_CAP,N12104&lt;=TEMP_WORKER_CAP),"YES","NO")</x:f>
        <x:v>NO</x:v>
      </x:c>
      <x:c r="T12104" s="139" t="n">
        <x:f>IF(S12104="YES",R12104,-1E+99)</x:f>
        <x:v>-1e+99</x:v>
      </x:c>
    </x:row>
    <x:row r="12105">
      <x:c r="A12105" s="139"/>
      <x:c r="B12105" s="139"/>
      <x:c r="C12105" s="139"/>
      <x:c r="D12105" s="139"/>
      <x:c r="E12105" s="139"/>
      <x:c r="F12105" s="139"/>
      <x:c r="G12105" s="139"/>
      <x:c r="H12105" s="139"/>
      <x:c r="I12105" s="266" t="n">
        <x:f>INT((ROW()-ROW($I$46))/((CARROT_CAP+1)*(MESCLUN_CAP+1)))</x:f>
        <x:v>18</x:v>
      </x:c>
      <x:c r="J12105" s="266" t="n">
        <x:f>MOD(INT((ROW()-ROW($I$46))/(MESCLUN_CAP+1)),CARROT_CAP+1)</x:f>
        <x:v>11</x:v>
      </x:c>
      <x:c r="K12105" s="266" t="n">
        <x:f>MOD(ROW()-ROW($I$46),MESCLUN_CAP+1)</x:f>
        <x:v>0</x:v>
      </x:c>
      <x:c r="L12105" s="266" t="n">
        <x:f>SUM(I12105:K12105)</x:f>
        <x:v>29</x:v>
      </x:c>
      <x:c r="M12105" s="267" t="n">
        <x:f>I12105*TOMATO_HOURS*WEEKS*(1+TOMATO_DIM)^I12105+J12105*CARROT_HOURS*WEEKS*(1+CARROT_DIM)^J12105+K12105*MESCLUN_HOURS*WEEKS*(1+MESCLUN_DIM)^K12105</x:f>
        <x:v>9440.054644931846</x:v>
      </x:c>
      <x:c r="N12105" s="267" t="n">
        <x:f>MAX(M12105-FARMER_HOURS,0)/TEMP_HOURS_PER_WORKER</x:f>
        <x:v>6.055593503424893</x:v>
      </x:c>
      <x:c r="O12105" s="268" t="n">
        <x:f>I12105*TOMATO_PRICE+J12105*CARROT_PRICE+K12105*MESCLUN_PRICE</x:f>
        <x:v>181434</x:v>
      </x:c>
      <x:c r="P12105" s="268" t="n">
        <x:f>I12105*TOMATO_FERTILIZER+J12105*CARROT_FERTILIZER+K12105*MESCLUN_FERTILIZER</x:f>
        <x:v>20680</x:v>
      </x:c>
      <x:c r="Q12105" s="268" t="n">
        <x:f>MIN(M12105,FARMER_HOURS)*FARMER_RATE+MAX(M12105-FARMER_HOURS,0)*TEMP_RATE</x:f>
        <x:v>176389.83758562233</x:v>
      </x:c>
      <x:c r="R12105" s="268" t="n">
        <x:f>O12105-P12105-Q12105-FIXED_COST</x:f>
        <x:v>-35635.83758562233</x:v>
      </x:c>
      <x:c r="S12105" s="139" t="str">
        <x:f>IF(AND(L12105&lt;=TOTAL_BED_CAP,N12105&lt;=TEMP_WORKER_CAP),"YES","NO")</x:f>
        <x:v>NO</x:v>
      </x:c>
      <x:c r="T12105" s="139" t="n">
        <x:f>IF(S12105="YES",R12105,-1E+99)</x:f>
        <x:v>-1e+99</x:v>
      </x:c>
    </x:row>
    <x:row r="12106">
      <x:c r="A12106" s="139"/>
      <x:c r="B12106" s="139"/>
      <x:c r="C12106" s="139"/>
      <x:c r="D12106" s="139"/>
      <x:c r="E12106" s="139"/>
      <x:c r="F12106" s="139"/>
      <x:c r="G12106" s="139"/>
      <x:c r="H12106" s="139"/>
      <x:c r="I12106" s="266" t="n">
        <x:f>INT((ROW()-ROW($I$46))/((CARROT_CAP+1)*(MESCLUN_CAP+1)))</x:f>
        <x:v>18</x:v>
      </x:c>
      <x:c r="J12106" s="266" t="n">
        <x:f>MOD(INT((ROW()-ROW($I$46))/(MESCLUN_CAP+1)),CARROT_CAP+1)</x:f>
        <x:v>11</x:v>
      </x:c>
      <x:c r="K12106" s="266" t="n">
        <x:f>MOD(ROW()-ROW($I$46),MESCLUN_CAP+1)</x:f>
        <x:v>1</x:v>
      </x:c>
      <x:c r="L12106" s="266" t="n">
        <x:f>SUM(I12106:K12106)</x:f>
        <x:v>30</x:v>
      </x:c>
      <x:c r="M12106" s="267" t="n">
        <x:f>I12106*TOMATO_HOURS*WEEKS*(1+TOMATO_DIM)^I12106+J12106*CARROT_HOURS*WEEKS*(1+CARROT_DIM)^J12106+K12106*MESCLUN_HOURS*WEEKS*(1+MESCLUN_DIM)^K12106</x:f>
        <x:v>9485.617144931846</x:v>
      </x:c>
      <x:c r="N12106" s="267" t="n">
        <x:f>MAX(M12106-FARMER_HOURS,0)/TEMP_HOURS_PER_WORKER</x:f>
        <x:v>6.087234128424893</x:v>
      </x:c>
      <x:c r="O12106" s="268" t="n">
        <x:f>I12106*TOMATO_PRICE+J12106*CARROT_PRICE+K12106*MESCLUN_PRICE</x:f>
        <x:v>184134</x:v>
      </x:c>
      <x:c r="P12106" s="268" t="n">
        <x:f>I12106*TOMATO_FERTILIZER+J12106*CARROT_FERTILIZER+K12106*MESCLUN_FERTILIZER</x:f>
        <x:v>21560</x:v>
      </x:c>
      <x:c r="Q12106" s="268" t="n">
        <x:f>MIN(M12106,FARMER_HOURS)*FARMER_RATE+MAX(M12106-FARMER_HOURS,0)*TEMP_RATE</x:f>
        <x:v>177180.85321062233</x:v>
      </x:c>
      <x:c r="R12106" s="268" t="n">
        <x:f>O12106-P12106-Q12106-FIXED_COST</x:f>
        <x:v>-34606.85321062233</x:v>
      </x:c>
      <x:c r="S12106" s="139" t="str">
        <x:f>IF(AND(L12106&lt;=TOTAL_BED_CAP,N12106&lt;=TEMP_WORKER_CAP),"YES","NO")</x:f>
        <x:v>NO</x:v>
      </x:c>
      <x:c r="T12106" s="139" t="n">
        <x:f>IF(S12106="YES",R12106,-1E+99)</x:f>
        <x:v>-1e+99</x:v>
      </x:c>
    </x:row>
    <x:row r="12107">
      <x:c r="A12107" s="139"/>
      <x:c r="B12107" s="139"/>
      <x:c r="C12107" s="139"/>
      <x:c r="D12107" s="139"/>
      <x:c r="E12107" s="139"/>
      <x:c r="F12107" s="139"/>
      <x:c r="G12107" s="139"/>
      <x:c r="H12107" s="139"/>
      <x:c r="I12107" s="266" t="n">
        <x:f>INT((ROW()-ROW($I$46))/((CARROT_CAP+1)*(MESCLUN_CAP+1)))</x:f>
        <x:v>18</x:v>
      </x:c>
      <x:c r="J12107" s="266" t="n">
        <x:f>MOD(INT((ROW()-ROW($I$46))/(MESCLUN_CAP+1)),CARROT_CAP+1)</x:f>
        <x:v>11</x:v>
      </x:c>
      <x:c r="K12107" s="266" t="n">
        <x:f>MOD(ROW()-ROW($I$46),MESCLUN_CAP+1)</x:f>
        <x:v>2</x:v>
      </x:c>
      <x:c r="L12107" s="266" t="n">
        <x:f>SUM(I12107:K12107)</x:f>
        <x:v>31</x:v>
      </x:c>
      <x:c r="M12107" s="267" t="n">
        <x:f>I12107*TOMATO_HOURS*WEEKS*(1+TOMATO_DIM)^I12107+J12107*CARROT_HOURS*WEEKS*(1+CARROT_DIM)^J12107+K12107*MESCLUN_HOURS*WEEKS*(1+MESCLUN_DIM)^K12107</x:f>
        <x:v>9532.318707431847</x:v>
      </x:c>
      <x:c r="N12107" s="267" t="n">
        <x:f>MAX(M12107-FARMER_HOURS,0)/TEMP_HOURS_PER_WORKER</x:f>
        <x:v>6.1196657690498935</x:v>
      </x:c>
      <x:c r="O12107" s="268" t="n">
        <x:f>I12107*TOMATO_PRICE+J12107*CARROT_PRICE+K12107*MESCLUN_PRICE</x:f>
        <x:v>186834</x:v>
      </x:c>
      <x:c r="P12107" s="268" t="n">
        <x:f>I12107*TOMATO_FERTILIZER+J12107*CARROT_FERTILIZER+K12107*MESCLUN_FERTILIZER</x:f>
        <x:v>22440</x:v>
      </x:c>
      <x:c r="Q12107" s="268" t="n">
        <x:f>MIN(M12107,FARMER_HOURS)*FARMER_RATE+MAX(M12107-FARMER_HOURS,0)*TEMP_RATE</x:f>
        <x:v>177991.64422624733</x:v>
      </x:c>
      <x:c r="R12107" s="268" t="n">
        <x:f>O12107-P12107-Q12107-FIXED_COST</x:f>
        <x:v>-33597.64422624733</x:v>
      </x:c>
      <x:c r="S12107" s="139" t="str">
        <x:f>IF(AND(L12107&lt;=TOTAL_BED_CAP,N12107&lt;=TEMP_WORKER_CAP),"YES","NO")</x:f>
        <x:v>NO</x:v>
      </x:c>
      <x:c r="T12107" s="139" t="n">
        <x:f>IF(S12107="YES",R12107,-1E+99)</x:f>
        <x:v>-1e+99</x:v>
      </x:c>
    </x:row>
    <x:row r="12108">
      <x:c r="A12108" s="139"/>
      <x:c r="B12108" s="139"/>
      <x:c r="C12108" s="139"/>
      <x:c r="D12108" s="139"/>
      <x:c r="E12108" s="139"/>
      <x:c r="F12108" s="139"/>
      <x:c r="G12108" s="139"/>
      <x:c r="H12108" s="139"/>
      <x:c r="I12108" s="266" t="n">
        <x:f>INT((ROW()-ROW($I$46))/((CARROT_CAP+1)*(MESCLUN_CAP+1)))</x:f>
        <x:v>18</x:v>
      </x:c>
      <x:c r="J12108" s="266" t="n">
        <x:f>MOD(INT((ROW()-ROW($I$46))/(MESCLUN_CAP+1)),CARROT_CAP+1)</x:f>
        <x:v>11</x:v>
      </x:c>
      <x:c r="K12108" s="266" t="n">
        <x:f>MOD(ROW()-ROW($I$46),MESCLUN_CAP+1)</x:f>
        <x:v>3</x:v>
      </x:c>
      <x:c r="L12108" s="266" t="n">
        <x:f>SUM(I12108:K12108)</x:f>
        <x:v>32</x:v>
      </x:c>
      <x:c r="M12108" s="267" t="n">
        <x:f>I12108*TOMATO_HOURS*WEEKS*(1+TOMATO_DIM)^I12108+J12108*CARROT_HOURS*WEEKS*(1+CARROT_DIM)^J12108+K12108*MESCLUN_HOURS*WEEKS*(1+MESCLUN_DIM)^K12108</x:f>
        <x:v>9580.180689853722</x:v>
      </x:c>
      <x:c r="N12108" s="267" t="n">
        <x:f>MAX(M12108-FARMER_HOURS,0)/TEMP_HOURS_PER_WORKER</x:f>
        <x:v>6.152903256842862</x:v>
      </x:c>
      <x:c r="O12108" s="268" t="n">
        <x:f>I12108*TOMATO_PRICE+J12108*CARROT_PRICE+K12108*MESCLUN_PRICE</x:f>
        <x:v>189534</x:v>
      </x:c>
      <x:c r="P12108" s="268" t="n">
        <x:f>I12108*TOMATO_FERTILIZER+J12108*CARROT_FERTILIZER+K12108*MESCLUN_FERTILIZER</x:f>
        <x:v>23320</x:v>
      </x:c>
      <x:c r="Q12108" s="268" t="n">
        <x:f>MIN(M12108,FARMER_HOURS)*FARMER_RATE+MAX(M12108-FARMER_HOURS,0)*TEMP_RATE</x:f>
        <x:v>178822.58142107155</x:v>
      </x:c>
      <x:c r="R12108" s="268" t="n">
        <x:f>O12108-P12108-Q12108-FIXED_COST</x:f>
        <x:v>-32608.581421071547</x:v>
      </x:c>
      <x:c r="S12108" s="139" t="str">
        <x:f>IF(AND(L12108&lt;=TOTAL_BED_CAP,N12108&lt;=TEMP_WORKER_CAP),"YES","NO")</x:f>
        <x:v>NO</x:v>
      </x:c>
      <x:c r="T12108" s="139" t="n">
        <x:f>IF(S12108="YES",R12108,-1E+99)</x:f>
        <x:v>-1e+99</x:v>
      </x:c>
    </x:row>
    <x:row r="12109">
      <x:c r="A12109" s="139"/>
      <x:c r="B12109" s="139"/>
      <x:c r="C12109" s="139"/>
      <x:c r="D12109" s="139"/>
      <x:c r="E12109" s="139"/>
      <x:c r="F12109" s="139"/>
      <x:c r="G12109" s="139"/>
      <x:c r="H12109" s="139"/>
      <x:c r="I12109" s="266" t="n">
        <x:f>INT((ROW()-ROW($I$46))/((CARROT_CAP+1)*(MESCLUN_CAP+1)))</x:f>
        <x:v>18</x:v>
      </x:c>
      <x:c r="J12109" s="266" t="n">
        <x:f>MOD(INT((ROW()-ROW($I$46))/(MESCLUN_CAP+1)),CARROT_CAP+1)</x:f>
        <x:v>11</x:v>
      </x:c>
      <x:c r="K12109" s="266" t="n">
        <x:f>MOD(ROW()-ROW($I$46),MESCLUN_CAP+1)</x:f>
        <x:v>4</x:v>
      </x:c>
      <x:c r="L12109" s="266" t="n">
        <x:f>SUM(I12109:K12109)</x:f>
        <x:v>33</x:v>
      </x:c>
      <x:c r="M12109" s="267" t="n">
        <x:f>I12109*TOMATO_HOURS*WEEKS*(1+TOMATO_DIM)^I12109+J12109*CARROT_HOURS*WEEKS*(1+CARROT_DIM)^J12109+K12109*MESCLUN_HOURS*WEEKS*(1+MESCLUN_DIM)^K12109</x:f>
        <x:v>9629.224805576378</x:v>
      </x:c>
      <x:c r="N12109" s="267" t="n">
        <x:f>MAX(M12109-FARMER_HOURS,0)/TEMP_HOURS_PER_WORKER</x:f>
        <x:v>6.1869616705391515</x:v>
      </x:c>
      <x:c r="O12109" s="268" t="n">
        <x:f>I12109*TOMATO_PRICE+J12109*CARROT_PRICE+K12109*MESCLUN_PRICE</x:f>
        <x:v>192234</x:v>
      </x:c>
      <x:c r="P12109" s="268" t="n">
        <x:f>I12109*TOMATO_FERTILIZER+J12109*CARROT_FERTILIZER+K12109*MESCLUN_FERTILIZER</x:f>
        <x:v>24200</x:v>
      </x:c>
      <x:c r="Q12109" s="268" t="n">
        <x:f>MIN(M12109,FARMER_HOURS)*FARMER_RATE+MAX(M12109-FARMER_HOURS,0)*TEMP_RATE</x:f>
        <x:v>179674.04176347877</x:v>
      </x:c>
      <x:c r="R12109" s="268" t="n">
        <x:f>O12109-P12109-Q12109-FIXED_COST</x:f>
        <x:v>-31640.041763478774</x:v>
      </x:c>
      <x:c r="S12109" s="139" t="str">
        <x:f>IF(AND(L12109&lt;=TOTAL_BED_CAP,N12109&lt;=TEMP_WORKER_CAP),"YES","NO")</x:f>
        <x:v>NO</x:v>
      </x:c>
      <x:c r="T12109" s="139" t="n">
        <x:f>IF(S12109="YES",R12109,-1E+99)</x:f>
        <x:v>-1e+99</x:v>
      </x:c>
    </x:row>
    <x:row r="12110">
      <x:c r="A12110" s="139"/>
      <x:c r="B12110" s="139"/>
      <x:c r="C12110" s="139"/>
      <x:c r="D12110" s="139"/>
      <x:c r="E12110" s="139"/>
      <x:c r="F12110" s="139"/>
      <x:c r="G12110" s="139"/>
      <x:c r="H12110" s="139"/>
      <x:c r="I12110" s="266" t="n">
        <x:f>INT((ROW()-ROW($I$46))/((CARROT_CAP+1)*(MESCLUN_CAP+1)))</x:f>
        <x:v>18</x:v>
      </x:c>
      <x:c r="J12110" s="266" t="n">
        <x:f>MOD(INT((ROW()-ROW($I$46))/(MESCLUN_CAP+1)),CARROT_CAP+1)</x:f>
        <x:v>11</x:v>
      </x:c>
      <x:c r="K12110" s="266" t="n">
        <x:f>MOD(ROW()-ROW($I$46),MESCLUN_CAP+1)</x:f>
        <x:v>5</x:v>
      </x:c>
      <x:c r="L12110" s="266" t="n">
        <x:f>SUM(I12110:K12110)</x:f>
        <x:v>34</x:v>
      </x:c>
      <x:c r="M12110" s="267" t="n">
        <x:f>I12110*TOMATO_HOURS*WEEKS*(1+TOMATO_DIM)^I12110+J12110*CARROT_HOURS*WEEKS*(1+CARROT_DIM)^J12110+K12110*MESCLUN_HOURS*WEEKS*(1+MESCLUN_DIM)^K12110</x:f>
        <x:v>9679.47312949758</x:v>
      </x:c>
      <x:c r="N12110" s="267" t="n">
        <x:f>MAX(M12110-FARMER_HOURS,0)/TEMP_HOURS_PER_WORKER</x:f>
        <x:v>6.221856339928876</x:v>
      </x:c>
      <x:c r="O12110" s="268" t="n">
        <x:f>I12110*TOMATO_PRICE+J12110*CARROT_PRICE+K12110*MESCLUN_PRICE</x:f>
        <x:v>194934</x:v>
      </x:c>
      <x:c r="P12110" s="268" t="n">
        <x:f>I12110*TOMATO_FERTILIZER+J12110*CARROT_FERTILIZER+K12110*MESCLUN_FERTILIZER</x:f>
        <x:v>25080</x:v>
      </x:c>
      <x:c r="Q12110" s="268" t="n">
        <x:f>MIN(M12110,FARMER_HOURS)*FARMER_RATE+MAX(M12110-FARMER_HOURS,0)*TEMP_RATE</x:f>
        <x:v>180546.4084982219</x:v>
      </x:c>
      <x:c r="R12110" s="268" t="n">
        <x:f>O12110-P12110-Q12110-FIXED_COST</x:f>
        <x:v>-30692.408498221892</x:v>
      </x:c>
      <x:c r="S12110" s="139" t="str">
        <x:f>IF(AND(L12110&lt;=TOTAL_BED_CAP,N12110&lt;=TEMP_WORKER_CAP),"YES","NO")</x:f>
        <x:v>NO</x:v>
      </x:c>
      <x:c r="T12110" s="139" t="n">
        <x:f>IF(S12110="YES",R12110,-1E+99)</x:f>
        <x:v>-1e+99</x:v>
      </x:c>
    </x:row>
    <x:row r="12111">
      <x:c r="A12111" s="139"/>
      <x:c r="B12111" s="139"/>
      <x:c r="C12111" s="139"/>
      <x:c r="D12111" s="139"/>
      <x:c r="E12111" s="139"/>
      <x:c r="F12111" s="139"/>
      <x:c r="G12111" s="139"/>
      <x:c r="H12111" s="139"/>
      <x:c r="I12111" s="266" t="n">
        <x:f>INT((ROW()-ROW($I$46))/((CARROT_CAP+1)*(MESCLUN_CAP+1)))</x:f>
        <x:v>18</x:v>
      </x:c>
      <x:c r="J12111" s="266" t="n">
        <x:f>MOD(INT((ROW()-ROW($I$46))/(MESCLUN_CAP+1)),CARROT_CAP+1)</x:f>
        <x:v>11</x:v>
      </x:c>
      <x:c r="K12111" s="266" t="n">
        <x:f>MOD(ROW()-ROW($I$46),MESCLUN_CAP+1)</x:f>
        <x:v>6</x:v>
      </x:c>
      <x:c r="L12111" s="266" t="n">
        <x:f>SUM(I12111:K12111)</x:f>
        <x:v>35</x:v>
      </x:c>
      <x:c r="M12111" s="267" t="n">
        <x:f>I12111*TOMATO_HOURS*WEEKS*(1+TOMATO_DIM)^I12111+J12111*CARROT_HOURS*WEEKS*(1+CARROT_DIM)^J12111+K12111*MESCLUN_HOURS*WEEKS*(1+MESCLUN_DIM)^K12111</x:f>
        <x:v>9730.948103679213</x:v>
      </x:c>
      <x:c r="N12111" s="267" t="n">
        <x:f>MAX(M12111-FARMER_HOURS,0)/TEMP_HOURS_PER_WORKER</x:f>
        <x:v>6.257602849777231</x:v>
      </x:c>
      <x:c r="O12111" s="268" t="n">
        <x:f>I12111*TOMATO_PRICE+J12111*CARROT_PRICE+K12111*MESCLUN_PRICE</x:f>
        <x:v>197634</x:v>
      </x:c>
      <x:c r="P12111" s="268" t="n">
        <x:f>I12111*TOMATO_FERTILIZER+J12111*CARROT_FERTILIZER+K12111*MESCLUN_FERTILIZER</x:f>
        <x:v>25960</x:v>
      </x:c>
      <x:c r="Q12111" s="268" t="n">
        <x:f>MIN(M12111,FARMER_HOURS)*FARMER_RATE+MAX(M12111-FARMER_HOURS,0)*TEMP_RATE</x:f>
        <x:v>181440.0712444308</x:v>
      </x:c>
      <x:c r="R12111" s="268" t="n">
        <x:f>O12111-P12111-Q12111-FIXED_COST</x:f>
        <x:v>-29766.071244430786</x:v>
      </x:c>
      <x:c r="S12111" s="139" t="str">
        <x:f>IF(AND(L12111&lt;=TOTAL_BED_CAP,N12111&lt;=TEMP_WORKER_CAP),"YES","NO")</x:f>
        <x:v>NO</x:v>
      </x:c>
      <x:c r="T12111" s="139" t="n">
        <x:f>IF(S12111="YES",R12111,-1E+99)</x:f>
        <x:v>-1e+99</x:v>
      </x:c>
    </x:row>
    <x:row r="12112">
      <x:c r="A12112" s="139"/>
      <x:c r="B12112" s="139"/>
      <x:c r="C12112" s="139"/>
      <x:c r="D12112" s="139"/>
      <x:c r="E12112" s="139"/>
      <x:c r="F12112" s="139"/>
      <x:c r="G12112" s="139"/>
      <x:c r="H12112" s="139"/>
      <x:c r="I12112" s="266" t="n">
        <x:f>INT((ROW()-ROW($I$46))/((CARROT_CAP+1)*(MESCLUN_CAP+1)))</x:f>
        <x:v>18</x:v>
      </x:c>
      <x:c r="J12112" s="266" t="n">
        <x:f>MOD(INT((ROW()-ROW($I$46))/(MESCLUN_CAP+1)),CARROT_CAP+1)</x:f>
        <x:v>11</x:v>
      </x:c>
      <x:c r="K12112" s="266" t="n">
        <x:f>MOD(ROW()-ROW($I$46),MESCLUN_CAP+1)</x:f>
        <x:v>7</x:v>
      </x:c>
      <x:c r="L12112" s="266" t="n">
        <x:f>SUM(I12112:K12112)</x:f>
        <x:v>36</x:v>
      </x:c>
      <x:c r="M12112" s="267" t="n">
        <x:f>I12112*TOMATO_HOURS*WEEKS*(1+TOMATO_DIM)^I12112+J12112*CARROT_HOURS*WEEKS*(1+CARROT_DIM)^J12112+K12112*MESCLUN_HOURS*WEEKS*(1+MESCLUN_DIM)^K12112</x:f>
        <x:v>9783.672543077175</x:v>
      </x:c>
      <x:c r="N12112" s="267" t="n">
        <x:f>MAX(M12112-FARMER_HOURS,0)/TEMP_HOURS_PER_WORKER</x:f>
        <x:v>6.294217043803593</x:v>
      </x:c>
      <x:c r="O12112" s="268" t="n">
        <x:f>I12112*TOMATO_PRICE+J12112*CARROT_PRICE+K12112*MESCLUN_PRICE</x:f>
        <x:v>200334</x:v>
      </x:c>
      <x:c r="P12112" s="268" t="n">
        <x:f>I12112*TOMATO_FERTILIZER+J12112*CARROT_FERTILIZER+K12112*MESCLUN_FERTILIZER</x:f>
        <x:v>26840</x:v>
      </x:c>
      <x:c r="Q12112" s="268" t="n">
        <x:f>MIN(M12112,FARMER_HOURS)*FARMER_RATE+MAX(M12112-FARMER_HOURS,0)*TEMP_RATE</x:f>
        <x:v>182355.42609508985</x:v>
      </x:c>
      <x:c r="R12112" s="268" t="n">
        <x:f>O12112-P12112-Q12112-FIXED_COST</x:f>
        <x:v>-28861.426095089846</x:v>
      </x:c>
      <x:c r="S12112" s="139" t="str">
        <x:f>IF(AND(L12112&lt;=TOTAL_BED_CAP,N12112&lt;=TEMP_WORKER_CAP),"YES","NO")</x:f>
        <x:v>NO</x:v>
      </x:c>
      <x:c r="T12112" s="139" t="n">
        <x:f>IF(S12112="YES",R12112,-1E+99)</x:f>
        <x:v>-1e+99</x:v>
      </x:c>
    </x:row>
    <x:row r="12113">
      <x:c r="A12113" s="139"/>
      <x:c r="B12113" s="139"/>
      <x:c r="C12113" s="139"/>
      <x:c r="D12113" s="139"/>
      <x:c r="E12113" s="139"/>
      <x:c r="F12113" s="139"/>
      <x:c r="G12113" s="139"/>
      <x:c r="H12113" s="139"/>
      <x:c r="I12113" s="266" t="n">
        <x:f>INT((ROW()-ROW($I$46))/((CARROT_CAP+1)*(MESCLUN_CAP+1)))</x:f>
        <x:v>18</x:v>
      </x:c>
      <x:c r="J12113" s="266" t="n">
        <x:f>MOD(INT((ROW()-ROW($I$46))/(MESCLUN_CAP+1)),CARROT_CAP+1)</x:f>
        <x:v>11</x:v>
      </x:c>
      <x:c r="K12113" s="266" t="n">
        <x:f>MOD(ROW()-ROW($I$46),MESCLUN_CAP+1)</x:f>
        <x:v>8</x:v>
      </x:c>
      <x:c r="L12113" s="266" t="n">
        <x:f>SUM(I12113:K12113)</x:f>
        <x:v>37</x:v>
      </x:c>
      <x:c r="M12113" s="267" t="n">
        <x:f>I12113*TOMATO_HOURS*WEEKS*(1+TOMATO_DIM)^I12113+J12113*CARROT_HOURS*WEEKS*(1+CARROT_DIM)^J12113+K12113*MESCLUN_HOURS*WEEKS*(1+MESCLUN_DIM)^K12113</x:f>
        <x:v>9837.669641357155</x:v>
      </x:c>
      <x:c r="N12113" s="267" t="n">
        <x:f>MAX(M12113-FARMER_HOURS,0)/TEMP_HOURS_PER_WORKER</x:f>
        <x:v>6.331715028720247</x:v>
      </x:c>
      <x:c r="O12113" s="268" t="n">
        <x:f>I12113*TOMATO_PRICE+J12113*CARROT_PRICE+K12113*MESCLUN_PRICE</x:f>
        <x:v>203034</x:v>
      </x:c>
      <x:c r="P12113" s="268" t="n">
        <x:f>I12113*TOMATO_FERTILIZER+J12113*CARROT_FERTILIZER+K12113*MESCLUN_FERTILIZER</x:f>
        <x:v>27720</x:v>
      </x:c>
      <x:c r="Q12113" s="268" t="n">
        <x:f>MIN(M12113,FARMER_HOURS)*FARMER_RATE+MAX(M12113-FARMER_HOURS,0)*TEMP_RATE</x:f>
        <x:v>183292.87571800617</x:v>
      </x:c>
      <x:c r="R12113" s="268" t="n">
        <x:f>O12113-P12113-Q12113-FIXED_COST</x:f>
        <x:v>-27978.875718006166</x:v>
      </x:c>
      <x:c r="S12113" s="139" t="str">
        <x:f>IF(AND(L12113&lt;=TOTAL_BED_CAP,N12113&lt;=TEMP_WORKER_CAP),"YES","NO")</x:f>
        <x:v>NO</x:v>
      </x:c>
      <x:c r="T12113" s="139" t="n">
        <x:f>IF(S12113="YES",R12113,-1E+99)</x:f>
        <x:v>-1e+99</x:v>
      </x:c>
    </x:row>
    <x:row r="12114">
      <x:c r="A12114" s="139"/>
      <x:c r="B12114" s="139"/>
      <x:c r="C12114" s="139"/>
      <x:c r="D12114" s="139"/>
      <x:c r="E12114" s="139"/>
      <x:c r="F12114" s="139"/>
      <x:c r="G12114" s="139"/>
      <x:c r="H12114" s="139"/>
      <x:c r="I12114" s="266" t="n">
        <x:f>INT((ROW()-ROW($I$46))/((CARROT_CAP+1)*(MESCLUN_CAP+1)))</x:f>
        <x:v>18</x:v>
      </x:c>
      <x:c r="J12114" s="266" t="n">
        <x:f>MOD(INT((ROW()-ROW($I$46))/(MESCLUN_CAP+1)),CARROT_CAP+1)</x:f>
        <x:v>11</x:v>
      </x:c>
      <x:c r="K12114" s="266" t="n">
        <x:f>MOD(ROW()-ROW($I$46),MESCLUN_CAP+1)</x:f>
        <x:v>9</x:v>
      </x:c>
      <x:c r="L12114" s="266" t="n">
        <x:f>SUM(I12114:K12114)</x:f>
        <x:v>38</x:v>
      </x:c>
      <x:c r="M12114" s="267" t="n">
        <x:f>I12114*TOMATO_HOURS*WEEKS*(1+TOMATO_DIM)^I12114+J12114*CARROT_HOURS*WEEKS*(1+CARROT_DIM)^J12114+K12114*MESCLUN_HOURS*WEEKS*(1+MESCLUN_DIM)^K12114</x:f>
        <x:v>9892.96297679755</x:v>
      </x:c>
      <x:c r="N12114" s="267" t="n">
        <x:f>MAX(M12114-FARMER_HOURS,0)/TEMP_HOURS_PER_WORKER</x:f>
        <x:v>6.370113178331631</x:v>
      </x:c>
      <x:c r="O12114" s="268" t="n">
        <x:f>I12114*TOMATO_PRICE+J12114*CARROT_PRICE+K12114*MESCLUN_PRICE</x:f>
        <x:v>205734</x:v>
      </x:c>
      <x:c r="P12114" s="268" t="n">
        <x:f>I12114*TOMATO_FERTILIZER+J12114*CARROT_FERTILIZER+K12114*MESCLUN_FERTILIZER</x:f>
        <x:v>28600</x:v>
      </x:c>
      <x:c r="Q12114" s="268" t="n">
        <x:f>MIN(M12114,FARMER_HOURS)*FARMER_RATE+MAX(M12114-FARMER_HOURS,0)*TEMP_RATE</x:f>
        <x:v>184252.82945829077</x:v>
      </x:c>
      <x:c r="R12114" s="268" t="n">
        <x:f>O12114-P12114-Q12114-FIXED_COST</x:f>
        <x:v>-27118.82945829077</x:v>
      </x:c>
      <x:c r="S12114" s="139" t="str">
        <x:f>IF(AND(L12114&lt;=TOTAL_BED_CAP,N12114&lt;=TEMP_WORKER_CAP),"YES","NO")</x:f>
        <x:v>NO</x:v>
      </x:c>
      <x:c r="T12114" s="139" t="n">
        <x:f>IF(S12114="YES",R12114,-1E+99)</x:f>
        <x:v>-1e+99</x:v>
      </x:c>
    </x:row>
    <x:row r="12115">
      <x:c r="A12115" s="139"/>
      <x:c r="B12115" s="139"/>
      <x:c r="C12115" s="139"/>
      <x:c r="D12115" s="139"/>
      <x:c r="E12115" s="139"/>
      <x:c r="F12115" s="139"/>
      <x:c r="G12115" s="139"/>
      <x:c r="H12115" s="139"/>
      <x:c r="I12115" s="266" t="n">
        <x:f>INT((ROW()-ROW($I$46))/((CARROT_CAP+1)*(MESCLUN_CAP+1)))</x:f>
        <x:v>18</x:v>
      </x:c>
      <x:c r="J12115" s="266" t="n">
        <x:f>MOD(INT((ROW()-ROW($I$46))/(MESCLUN_CAP+1)),CARROT_CAP+1)</x:f>
        <x:v>11</x:v>
      </x:c>
      <x:c r="K12115" s="266" t="n">
        <x:f>MOD(ROW()-ROW($I$46),MESCLUN_CAP+1)</x:f>
        <x:v>10</x:v>
      </x:c>
      <x:c r="L12115" s="266" t="n">
        <x:f>SUM(I12115:K12115)</x:f>
        <x:v>39</x:v>
      </x:c>
      <x:c r="M12115" s="267" t="n">
        <x:f>I12115*TOMATO_HOURS*WEEKS*(1+TOMATO_DIM)^I12115+J12115*CARROT_HOURS*WEEKS*(1+CARROT_DIM)^J12115+K12115*MESCLUN_HOURS*WEEKS*(1+MESCLUN_DIM)^K12115</x:f>
        <x:v>9949.576518280763</x:v>
      </x:c>
      <x:c r="N12115" s="267" t="n">
        <x:f>MAX(M12115-FARMER_HOURS,0)/TEMP_HOURS_PER_WORKER</x:f>
        <x:v>6.409428137694974</x:v>
      </x:c>
      <x:c r="O12115" s="268" t="n">
        <x:f>I12115*TOMATO_PRICE+J12115*CARROT_PRICE+K12115*MESCLUN_PRICE</x:f>
        <x:v>208434</x:v>
      </x:c>
      <x:c r="P12115" s="268" t="n">
        <x:f>I12115*TOMATO_FERTILIZER+J12115*CARROT_FERTILIZER+K12115*MESCLUN_FERTILIZER</x:f>
        <x:v>29480</x:v>
      </x:c>
      <x:c r="Q12115" s="268" t="n">
        <x:f>MIN(M12115,FARMER_HOURS)*FARMER_RATE+MAX(M12115-FARMER_HOURS,0)*TEMP_RATE</x:f>
        <x:v>185235.70344237436</x:v>
      </x:c>
      <x:c r="R12115" s="268" t="n">
        <x:f>O12115-P12115-Q12115-FIXED_COST</x:f>
        <x:v>-26281.70344237436</x:v>
      </x:c>
      <x:c r="S12115" s="139" t="str">
        <x:f>IF(AND(L12115&lt;=TOTAL_BED_CAP,N12115&lt;=TEMP_WORKER_CAP),"YES","NO")</x:f>
        <x:v>NO</x:v>
      </x:c>
      <x:c r="T12115" s="139" t="n">
        <x:f>IF(S12115="YES",R12115,-1E+99)</x:f>
        <x:v>-1e+99</x:v>
      </x:c>
    </x:row>
    <x:row r="12116">
      <x:c r="A12116" s="139"/>
      <x:c r="B12116" s="139"/>
      <x:c r="C12116" s="139"/>
      <x:c r="D12116" s="139"/>
      <x:c r="E12116" s="139"/>
      <x:c r="F12116" s="139"/>
      <x:c r="G12116" s="139"/>
      <x:c r="H12116" s="139"/>
      <x:c r="I12116" s="266" t="n">
        <x:f>INT((ROW()-ROW($I$46))/((CARROT_CAP+1)*(MESCLUN_CAP+1)))</x:f>
        <x:v>18</x:v>
      </x:c>
      <x:c r="J12116" s="266" t="n">
        <x:f>MOD(INT((ROW()-ROW($I$46))/(MESCLUN_CAP+1)),CARROT_CAP+1)</x:f>
        <x:v>11</x:v>
      </x:c>
      <x:c r="K12116" s="266" t="n">
        <x:f>MOD(ROW()-ROW($I$46),MESCLUN_CAP+1)</x:f>
        <x:v>11</x:v>
      </x:c>
      <x:c r="L12116" s="266" t="n">
        <x:f>SUM(I12116:K12116)</x:f>
        <x:v>40</x:v>
      </x:c>
      <x:c r="M12116" s="267" t="n">
        <x:f>I12116*TOMATO_HOURS*WEEKS*(1+TOMATO_DIM)^I12116+J12116*CARROT_HOURS*WEEKS*(1+CARROT_DIM)^J12116+K12116*MESCLUN_HOURS*WEEKS*(1+MESCLUN_DIM)^K12116</x:f>
        <x:v>10007.534631374201</x:v>
      </x:c>
      <x:c r="N12116" s="267" t="n">
        <x:f>MAX(M12116-FARMER_HOURS,0)/TEMP_HOURS_PER_WORKER</x:f>
        <x:v>6.449676827343195</x:v>
      </x:c>
      <x:c r="O12116" s="268" t="n">
        <x:f>I12116*TOMATO_PRICE+J12116*CARROT_PRICE+K12116*MESCLUN_PRICE</x:f>
        <x:v>211134</x:v>
      </x:c>
      <x:c r="P12116" s="268" t="n">
        <x:f>I12116*TOMATO_FERTILIZER+J12116*CARROT_FERTILIZER+K12116*MESCLUN_FERTILIZER</x:f>
        <x:v>30360</x:v>
      </x:c>
      <x:c r="Q12116" s="268" t="n">
        <x:f>MIN(M12116,FARMER_HOURS)*FARMER_RATE+MAX(M12116-FARMER_HOURS,0)*TEMP_RATE</x:f>
        <x:v>186241.92068357987</x:v>
      </x:c>
      <x:c r="R12116" s="268" t="n">
        <x:f>O12116-P12116-Q12116-FIXED_COST</x:f>
        <x:v>-25467.92068357987</x:v>
      </x:c>
      <x:c r="S12116" s="139" t="str">
        <x:f>IF(AND(L12116&lt;=TOTAL_BED_CAP,N12116&lt;=TEMP_WORKER_CAP),"YES","NO")</x:f>
        <x:v>NO</x:v>
      </x:c>
      <x:c r="T12116" s="139" t="n">
        <x:f>IF(S12116="YES",R12116,-1E+99)</x:f>
        <x:v>-1e+99</x:v>
      </x:c>
    </x:row>
    <x:row r="12117">
      <x:c r="A12117" s="139"/>
      <x:c r="B12117" s="139"/>
      <x:c r="C12117" s="139"/>
      <x:c r="D12117" s="139"/>
      <x:c r="E12117" s="139"/>
      <x:c r="F12117" s="139"/>
      <x:c r="G12117" s="139"/>
      <x:c r="H12117" s="139"/>
      <x:c r="I12117" s="266" t="n">
        <x:f>INT((ROW()-ROW($I$46))/((CARROT_CAP+1)*(MESCLUN_CAP+1)))</x:f>
        <x:v>18</x:v>
      </x:c>
      <x:c r="J12117" s="266" t="n">
        <x:f>MOD(INT((ROW()-ROW($I$46))/(MESCLUN_CAP+1)),CARROT_CAP+1)</x:f>
        <x:v>11</x:v>
      </x:c>
      <x:c r="K12117" s="266" t="n">
        <x:f>MOD(ROW()-ROW($I$46),MESCLUN_CAP+1)</x:f>
        <x:v>12</x:v>
      </x:c>
      <x:c r="L12117" s="266" t="n">
        <x:f>SUM(I12117:K12117)</x:f>
        <x:v>41</x:v>
      </x:c>
      <x:c r="M12117" s="267" t="n">
        <x:f>I12117*TOMATO_HOURS*WEEKS*(1+TOMATO_DIM)^I12117+J12117*CARROT_HOURS*WEEKS*(1+CARROT_DIM)^J12117+K12117*MESCLUN_HOURS*WEEKS*(1+MESCLUN_DIM)^K12117</x:f>
        <x:v>10066.862084502265</x:v>
      </x:c>
      <x:c r="N12117" s="267" t="n">
        <x:f>MAX(M12117-FARMER_HOURS,0)/TEMP_HOURS_PER_WORKER</x:f>
        <x:v>6.490876447571018</x:v>
      </x:c>
      <x:c r="O12117" s="268" t="n">
        <x:f>I12117*TOMATO_PRICE+J12117*CARROT_PRICE+K12117*MESCLUN_PRICE</x:f>
        <x:v>213834</x:v>
      </x:c>
      <x:c r="P12117" s="268" t="n">
        <x:f>I12117*TOMATO_FERTILIZER+J12117*CARROT_FERTILIZER+K12117*MESCLUN_FERTILIZER</x:f>
        <x:v>31240</x:v>
      </x:c>
      <x:c r="Q12117" s="268" t="n">
        <x:f>MIN(M12117,FARMER_HOURS)*FARMER_RATE+MAX(M12117-FARMER_HOURS,0)*TEMP_RATE</x:f>
        <x:v>187271.91118927544</x:v>
      </x:c>
      <x:c r="R12117" s="268" t="n">
        <x:f>O12117-P12117-Q12117-FIXED_COST</x:f>
        <x:v>-24677.911189275444</x:v>
      </x:c>
      <x:c r="S12117" s="139" t="str">
        <x:f>IF(AND(L12117&lt;=TOTAL_BED_CAP,N12117&lt;=TEMP_WORKER_CAP),"YES","NO")</x:f>
        <x:v>NO</x:v>
      </x:c>
      <x:c r="T12117" s="139" t="n">
        <x:f>IF(S12117="YES",R12117,-1E+99)</x:f>
        <x:v>-1e+99</x:v>
      </x:c>
    </x:row>
    <x:row r="12118">
      <x:c r="A12118" s="139"/>
      <x:c r="B12118" s="139"/>
      <x:c r="C12118" s="139"/>
      <x:c r="D12118" s="139"/>
      <x:c r="E12118" s="139"/>
      <x:c r="F12118" s="139"/>
      <x:c r="G12118" s="139"/>
      <x:c r="H12118" s="139"/>
      <x:c r="I12118" s="266" t="n">
        <x:f>INT((ROW()-ROW($I$46))/((CARROT_CAP+1)*(MESCLUN_CAP+1)))</x:f>
        <x:v>18</x:v>
      </x:c>
      <x:c r="J12118" s="266" t="n">
        <x:f>MOD(INT((ROW()-ROW($I$46))/(MESCLUN_CAP+1)),CARROT_CAP+1)</x:f>
        <x:v>11</x:v>
      </x:c>
      <x:c r="K12118" s="266" t="n">
        <x:f>MOD(ROW()-ROW($I$46),MESCLUN_CAP+1)</x:f>
        <x:v>13</x:v>
      </x:c>
      <x:c r="L12118" s="266" t="n">
        <x:f>SUM(I12118:K12118)</x:f>
        <x:v>42</x:v>
      </x:c>
      <x:c r="M12118" s="267" t="n">
        <x:f>I12118*TOMATO_HOURS*WEEKS*(1+TOMATO_DIM)^I12118+J12118*CARROT_HOURS*WEEKS*(1+CARROT_DIM)^J12118+K12118*MESCLUN_HOURS*WEEKS*(1+MESCLUN_DIM)^K12118</x:f>
        <x:v>10127.58405521065</x:v>
      </x:c>
      <x:c r="N12118" s="267" t="n">
        <x:f>MAX(M12118-FARMER_HOURS,0)/TEMP_HOURS_PER_WORKER</x:f>
        <x:v>6.533044482785173</x:v>
      </x:c>
      <x:c r="O12118" s="268" t="n">
        <x:f>I12118*TOMATO_PRICE+J12118*CARROT_PRICE+K12118*MESCLUN_PRICE</x:f>
        <x:v>216534</x:v>
      </x:c>
      <x:c r="P12118" s="268" t="n">
        <x:f>I12118*TOMATO_FERTILIZER+J12118*CARROT_FERTILIZER+K12118*MESCLUN_FERTILIZER</x:f>
        <x:v>32120</x:v>
      </x:c>
      <x:c r="Q12118" s="268" t="n">
        <x:f>MIN(M12118,FARMER_HOURS)*FARMER_RATE+MAX(M12118-FARMER_HOURS,0)*TEMP_RATE</x:f>
        <x:v>188326.11206962934</x:v>
      </x:c>
      <x:c r="R12118" s="268" t="n">
        <x:f>O12118-P12118-Q12118-FIXED_COST</x:f>
        <x:v>-23912.112069629336</x:v>
      </x:c>
      <x:c r="S12118" s="139" t="str">
        <x:f>IF(AND(L12118&lt;=TOTAL_BED_CAP,N12118&lt;=TEMP_WORKER_CAP),"YES","NO")</x:f>
        <x:v>NO</x:v>
      </x:c>
      <x:c r="T12118" s="139" t="n">
        <x:f>IF(S12118="YES",R12118,-1E+99)</x:f>
        <x:v>-1e+99</x:v>
      </x:c>
    </x:row>
    <x:row r="12119">
      <x:c r="A12119" s="139"/>
      <x:c r="B12119" s="139"/>
      <x:c r="C12119" s="139"/>
      <x:c r="D12119" s="139"/>
      <x:c r="E12119" s="139"/>
      <x:c r="F12119" s="139"/>
      <x:c r="G12119" s="139"/>
      <x:c r="H12119" s="139"/>
      <x:c r="I12119" s="266" t="n">
        <x:f>INT((ROW()-ROW($I$46))/((CARROT_CAP+1)*(MESCLUN_CAP+1)))</x:f>
        <x:v>18</x:v>
      </x:c>
      <x:c r="J12119" s="266" t="n">
        <x:f>MOD(INT((ROW()-ROW($I$46))/(MESCLUN_CAP+1)),CARROT_CAP+1)</x:f>
        <x:v>11</x:v>
      </x:c>
      <x:c r="K12119" s="266" t="n">
        <x:f>MOD(ROW()-ROW($I$46),MESCLUN_CAP+1)</x:f>
        <x:v>14</x:v>
      </x:c>
      <x:c r="L12119" s="266" t="n">
        <x:f>SUM(I12119:K12119)</x:f>
        <x:v>43</x:v>
      </x:c>
      <x:c r="M12119" s="267" t="n">
        <x:f>I12119*TOMATO_HOURS*WEEKS*(1+TOMATO_DIM)^I12119+J12119*CARROT_HOURS*WEEKS*(1+CARROT_DIM)^J12119+K12119*MESCLUN_HOURS*WEEKS*(1+MESCLUN_DIM)^K12119</x:f>
        <x:v>10189.72613652431</x:v>
      </x:c>
      <x:c r="N12119" s="267" t="n">
        <x:f>MAX(M12119-FARMER_HOURS,0)/TEMP_HOURS_PER_WORKER</x:f>
        <x:v>6.57619870591966</x:v>
      </x:c>
      <x:c r="O12119" s="268" t="n">
        <x:f>I12119*TOMATO_PRICE+J12119*CARROT_PRICE+K12119*MESCLUN_PRICE</x:f>
        <x:v>219234</x:v>
      </x:c>
      <x:c r="P12119" s="268" t="n">
        <x:f>I12119*TOMATO_FERTILIZER+J12119*CARROT_FERTILIZER+K12119*MESCLUN_FERTILIZER</x:f>
        <x:v>33000</x:v>
      </x:c>
      <x:c r="Q12119" s="268" t="n">
        <x:f>MIN(M12119,FARMER_HOURS)*FARMER_RATE+MAX(M12119-FARMER_HOURS,0)*TEMP_RATE</x:f>
        <x:v>189404.9676479915</x:v>
      </x:c>
      <x:c r="R12119" s="268" t="n">
        <x:f>O12119-P12119-Q12119-FIXED_COST</x:f>
        <x:v>-23170.967647991492</x:v>
      </x:c>
      <x:c r="S12119" s="139" t="str">
        <x:f>IF(AND(L12119&lt;=TOTAL_BED_CAP,N12119&lt;=TEMP_WORKER_CAP),"YES","NO")</x:f>
        <x:v>NO</x:v>
      </x:c>
      <x:c r="T12119" s="139" t="n">
        <x:f>IF(S12119="YES",R12119,-1E+99)</x:f>
        <x:v>-1e+99</x:v>
      </x:c>
    </x:row>
    <x:row r="12120">
      <x:c r="A12120" s="139"/>
      <x:c r="B12120" s="139"/>
      <x:c r="C12120" s="139"/>
      <x:c r="D12120" s="139"/>
      <x:c r="E12120" s="139"/>
      <x:c r="F12120" s="139"/>
      <x:c r="G12120" s="139"/>
      <x:c r="H12120" s="139"/>
      <x:c r="I12120" s="266" t="n">
        <x:f>INT((ROW()-ROW($I$46))/((CARROT_CAP+1)*(MESCLUN_CAP+1)))</x:f>
        <x:v>18</x:v>
      </x:c>
      <x:c r="J12120" s="266" t="n">
        <x:f>MOD(INT((ROW()-ROW($I$46))/(MESCLUN_CAP+1)),CARROT_CAP+1)</x:f>
        <x:v>11</x:v>
      </x:c>
      <x:c r="K12120" s="266" t="n">
        <x:f>MOD(ROW()-ROW($I$46),MESCLUN_CAP+1)</x:f>
        <x:v>15</x:v>
      </x:c>
      <x:c r="L12120" s="266" t="n">
        <x:f>SUM(I12120:K12120)</x:f>
        <x:v>44</x:v>
      </x:c>
      <x:c r="M12120" s="267" t="n">
        <x:f>I12120*TOMATO_HOURS*WEEKS*(1+TOMATO_DIM)^I12120+J12120*CARROT_HOURS*WEEKS*(1+CARROT_DIM)^J12120+K12120*MESCLUN_HOURS*WEEKS*(1+MESCLUN_DIM)^K12120</x:f>
        <x:v>10253.314343400458</x:v>
      </x:c>
      <x:c r="N12120" s="267" t="n">
        <x:f>MAX(M12120-FARMER_HOURS,0)/TEMP_HOURS_PER_WORKER</x:f>
        <x:v>6.620357182916985</x:v>
      </x:c>
      <x:c r="O12120" s="268" t="n">
        <x:f>I12120*TOMATO_PRICE+J12120*CARROT_PRICE+K12120*MESCLUN_PRICE</x:f>
        <x:v>221934</x:v>
      </x:c>
      <x:c r="P12120" s="268" t="n">
        <x:f>I12120*TOMATO_FERTILIZER+J12120*CARROT_FERTILIZER+K12120*MESCLUN_FERTILIZER</x:f>
        <x:v>33880</x:v>
      </x:c>
      <x:c r="Q12120" s="268" t="n">
        <x:f>MIN(M12120,FARMER_HOURS)*FARMER_RATE+MAX(M12120-FARMER_HOURS,0)*TEMP_RATE</x:f>
        <x:v>190508.92957292462</x:v>
      </x:c>
      <x:c r="R12120" s="268" t="n">
        <x:f>O12120-P12120-Q12120-FIXED_COST</x:f>
        <x:v>-22454.929572924622</x:v>
      </x:c>
      <x:c r="S12120" s="139" t="str">
        <x:f>IF(AND(L12120&lt;=TOTAL_BED_CAP,N12120&lt;=TEMP_WORKER_CAP),"YES","NO")</x:f>
        <x:v>NO</x:v>
      </x:c>
      <x:c r="T12120" s="139" t="n">
        <x:f>IF(S12120="YES",R12120,-1E+99)</x:f>
        <x:v>-1e+99</x:v>
      </x:c>
    </x:row>
    <x:row r="12121">
      <x:c r="A12121" s="139"/>
      <x:c r="B12121" s="139"/>
      <x:c r="C12121" s="139"/>
      <x:c r="D12121" s="139"/>
      <x:c r="E12121" s="139"/>
      <x:c r="F12121" s="139"/>
      <x:c r="G12121" s="139"/>
      <x:c r="H12121" s="139"/>
      <x:c r="I12121" s="266" t="n">
        <x:f>INT((ROW()-ROW($I$46))/((CARROT_CAP+1)*(MESCLUN_CAP+1)))</x:f>
        <x:v>18</x:v>
      </x:c>
      <x:c r="J12121" s="266" t="n">
        <x:f>MOD(INT((ROW()-ROW($I$46))/(MESCLUN_CAP+1)),CARROT_CAP+1)</x:f>
        <x:v>11</x:v>
      </x:c>
      <x:c r="K12121" s="266" t="n">
        <x:f>MOD(ROW()-ROW($I$46),MESCLUN_CAP+1)</x:f>
        <x:v>16</x:v>
      </x:c>
      <x:c r="L12121" s="266" t="n">
        <x:f>SUM(I12121:K12121)</x:f>
        <x:v>45</x:v>
      </x:c>
      <x:c r="M12121" s="267" t="n">
        <x:f>I12121*TOMATO_HOURS*WEEKS*(1+TOMATO_DIM)^I12121+J12121*CARROT_HOURS*WEEKS*(1+CARROT_DIM)^J12121+K12121*MESCLUN_HOURS*WEEKS*(1+MESCLUN_DIM)^K12121</x:f>
        <x:v>10318.375119277945</x:v>
      </x:c>
      <x:c r="N12121" s="267" t="n">
        <x:f>MAX(M12121-FARMER_HOURS,0)/TEMP_HOURS_PER_WORKER</x:f>
        <x:v>6.665538277276351</x:v>
      </x:c>
      <x:c r="O12121" s="268" t="n">
        <x:f>I12121*TOMATO_PRICE+J12121*CARROT_PRICE+K12121*MESCLUN_PRICE</x:f>
        <x:v>224634</x:v>
      </x:c>
      <x:c r="P12121" s="268" t="n">
        <x:f>I12121*TOMATO_FERTILIZER+J12121*CARROT_FERTILIZER+K12121*MESCLUN_FERTILIZER</x:f>
        <x:v>34760</x:v>
      </x:c>
      <x:c r="Q12121" s="268" t="n">
        <x:f>MIN(M12121,FARMER_HOURS)*FARMER_RATE+MAX(M12121-FARMER_HOURS,0)*TEMP_RATE</x:f>
        <x:v>191638.45693190876</x:v>
      </x:c>
      <x:c r="R12121" s="268" t="n">
        <x:f>O12121-P12121-Q12121-FIXED_COST</x:f>
        <x:v>-21764.45693190876</x:v>
      </x:c>
      <x:c r="S12121" s="139" t="str">
        <x:f>IF(AND(L12121&lt;=TOTAL_BED_CAP,N12121&lt;=TEMP_WORKER_CAP),"YES","NO")</x:f>
        <x:v>NO</x:v>
      </x:c>
      <x:c r="T12121" s="139" t="n">
        <x:f>IF(S12121="YES",R12121,-1E+99)</x:f>
        <x:v>-1e+99</x:v>
      </x:c>
    </x:row>
    <x:row r="12122">
      <x:c r="A12122" s="139"/>
      <x:c r="B12122" s="139"/>
      <x:c r="C12122" s="139"/>
      <x:c r="D12122" s="139"/>
      <x:c r="E12122" s="139"/>
      <x:c r="F12122" s="139"/>
      <x:c r="G12122" s="139"/>
      <x:c r="H12122" s="139"/>
      <x:c r="I12122" s="266" t="n">
        <x:f>INT((ROW()-ROW($I$46))/((CARROT_CAP+1)*(MESCLUN_CAP+1)))</x:f>
        <x:v>18</x:v>
      </x:c>
      <x:c r="J12122" s="266" t="n">
        <x:f>MOD(INT((ROW()-ROW($I$46))/(MESCLUN_CAP+1)),CARROT_CAP+1)</x:f>
        <x:v>11</x:v>
      </x:c>
      <x:c r="K12122" s="266" t="n">
        <x:f>MOD(ROW()-ROW($I$46),MESCLUN_CAP+1)</x:f>
        <x:v>17</x:v>
      </x:c>
      <x:c r="L12122" s="266" t="n">
        <x:f>SUM(I12122:K12122)</x:f>
        <x:v>46</x:v>
      </x:c>
      <x:c r="M12122" s="267" t="n">
        <x:f>I12122*TOMATO_HOURS*WEEKS*(1+TOMATO_DIM)^I12122+J12122*CARROT_HOURS*WEEKS*(1+CARROT_DIM)^J12122+K12122*MESCLUN_HOURS*WEEKS*(1+MESCLUN_DIM)^K12122</x:f>
        <x:v>10384.935342724486</x:v>
      </x:c>
      <x:c r="N12122" s="267" t="n">
        <x:f>MAX(M12122-FARMER_HOURS,0)/TEMP_HOURS_PER_WORKER</x:f>
        <x:v>6.711760654669782</x:v>
      </x:c>
      <x:c r="O12122" s="268" t="n">
        <x:f>I12122*TOMATO_PRICE+J12122*CARROT_PRICE+K12122*MESCLUN_PRICE</x:f>
        <x:v>227334</x:v>
      </x:c>
      <x:c r="P12122" s="268" t="n">
        <x:f>I12122*TOMATO_FERTILIZER+J12122*CARROT_FERTILIZER+K12122*MESCLUN_FERTILIZER</x:f>
        <x:v>35640</x:v>
      </x:c>
      <x:c r="Q12122" s="268" t="n">
        <x:f>MIN(M12122,FARMER_HOURS)*FARMER_RATE+MAX(M12122-FARMER_HOURS,0)*TEMP_RATE</x:f>
        <x:v>192794.01636674453</x:v>
      </x:c>
      <x:c r="R12122" s="268" t="n">
        <x:f>O12122-P12122-Q12122-FIXED_COST</x:f>
        <x:v>-21100.01636674453</x:v>
      </x:c>
      <x:c r="S12122" s="139" t="str">
        <x:f>IF(AND(L12122&lt;=TOTAL_BED_CAP,N12122&lt;=TEMP_WORKER_CAP),"YES","NO")</x:f>
        <x:v>NO</x:v>
      </x:c>
      <x:c r="T12122" s="139" t="n">
        <x:f>IF(S12122="YES",R12122,-1E+99)</x:f>
        <x:v>-1e+99</x:v>
      </x:c>
    </x:row>
    <x:row r="12123">
      <x:c r="A12123" s="139"/>
      <x:c r="B12123" s="139"/>
      <x:c r="C12123" s="139"/>
      <x:c r="D12123" s="139"/>
      <x:c r="E12123" s="139"/>
      <x:c r="F12123" s="139"/>
      <x:c r="G12123" s="139"/>
      <x:c r="H12123" s="139"/>
      <x:c r="I12123" s="266" t="n">
        <x:f>INT((ROW()-ROW($I$46))/((CARROT_CAP+1)*(MESCLUN_CAP+1)))</x:f>
        <x:v>18</x:v>
      </x:c>
      <x:c r="J12123" s="266" t="n">
        <x:f>MOD(INT((ROW()-ROW($I$46))/(MESCLUN_CAP+1)),CARROT_CAP+1)</x:f>
        <x:v>11</x:v>
      </x:c>
      <x:c r="K12123" s="266" t="n">
        <x:f>MOD(ROW()-ROW($I$46),MESCLUN_CAP+1)</x:f>
        <x:v>18</x:v>
      </x:c>
      <x:c r="L12123" s="266" t="n">
        <x:f>SUM(I12123:K12123)</x:f>
        <x:v>47</x:v>
      </x:c>
      <x:c r="M12123" s="267" t="n">
        <x:f>I12123*TOMATO_HOURS*WEEKS*(1+TOMATO_DIM)^I12123+J12123*CARROT_HOURS*WEEKS*(1+CARROT_DIM)^J12123+K12123*MESCLUN_HOURS*WEEKS*(1+MESCLUN_DIM)^K12123</x:f>
        <x:v>10453.022334183073</x:v>
      </x:c>
      <x:c r="N12123" s="267" t="n">
        <x:f>MAX(M12123-FARMER_HOURS,0)/TEMP_HOURS_PER_WORKER</x:f>
        <x:v>6.759043287627135</x:v>
      </x:c>
      <x:c r="O12123" s="268" t="n">
        <x:f>I12123*TOMATO_PRICE+J12123*CARROT_PRICE+K12123*MESCLUN_PRICE</x:f>
        <x:v>230034</x:v>
      </x:c>
      <x:c r="P12123" s="268" t="n">
        <x:f>I12123*TOMATO_FERTILIZER+J12123*CARROT_FERTILIZER+K12123*MESCLUN_FERTILIZER</x:f>
        <x:v>36520</x:v>
      </x:c>
      <x:c r="Q12123" s="268" t="n">
        <x:f>MIN(M12123,FARMER_HOURS)*FARMER_RATE+MAX(M12123-FARMER_HOURS,0)*TEMP_RATE</x:f>
        <x:v>193976.08219067834</x:v>
      </x:c>
      <x:c r="R12123" s="268" t="n">
        <x:f>O12123-P12123-Q12123-FIXED_COST</x:f>
        <x:v>-20462.08219067834</x:v>
      </x:c>
      <x:c r="S12123" s="139" t="str">
        <x:f>IF(AND(L12123&lt;=TOTAL_BED_CAP,N12123&lt;=TEMP_WORKER_CAP),"YES","NO")</x:f>
        <x:v>NO</x:v>
      </x:c>
      <x:c r="T12123" s="139" t="n">
        <x:f>IF(S12123="YES",R12123,-1E+99)</x:f>
        <x:v>-1e+99</x:v>
      </x:c>
    </x:row>
    <x:row r="12124">
      <x:c r="A12124" s="139"/>
      <x:c r="B12124" s="139"/>
      <x:c r="C12124" s="139"/>
      <x:c r="D12124" s="139"/>
      <x:c r="E12124" s="139"/>
      <x:c r="F12124" s="139"/>
      <x:c r="G12124" s="139"/>
      <x:c r="H12124" s="139"/>
      <x:c r="I12124" s="266" t="n">
        <x:f>INT((ROW()-ROW($I$46))/((CARROT_CAP+1)*(MESCLUN_CAP+1)))</x:f>
        <x:v>18</x:v>
      </x:c>
      <x:c r="J12124" s="266" t="n">
        <x:f>MOD(INT((ROW()-ROW($I$46))/(MESCLUN_CAP+1)),CARROT_CAP+1)</x:f>
        <x:v>11</x:v>
      </x:c>
      <x:c r="K12124" s="266" t="n">
        <x:f>MOD(ROW()-ROW($I$46),MESCLUN_CAP+1)</x:f>
        <x:v>19</x:v>
      </x:c>
      <x:c r="L12124" s="266" t="n">
        <x:f>SUM(I12124:K12124)</x:f>
        <x:v>48</x:v>
      </x:c>
      <x:c r="M12124" s="267" t="n">
        <x:f>I12124*TOMATO_HOURS*WEEKS*(1+TOMATO_DIM)^I12124+J12124*CARROT_HOURS*WEEKS*(1+CARROT_DIM)^J12124+K12124*MESCLUN_HOURS*WEEKS*(1+MESCLUN_DIM)^K12124</x:f>
        <x:v>10522.663862819096</x:v>
      </x:c>
      <x:c r="N12124" s="267" t="n">
        <x:f>MAX(M12124-FARMER_HOURS,0)/TEMP_HOURS_PER_WORKER</x:f>
        <x:v>6.807405460291038</x:v>
      </x:c>
      <x:c r="O12124" s="268" t="n">
        <x:f>I12124*TOMATO_PRICE+J12124*CARROT_PRICE+K12124*MESCLUN_PRICE</x:f>
        <x:v>232734</x:v>
      </x:c>
      <x:c r="P12124" s="268" t="n">
        <x:f>I12124*TOMATO_FERTILIZER+J12124*CARROT_FERTILIZER+K12124*MESCLUN_FERTILIZER</x:f>
        <x:v>37400</x:v>
      </x:c>
      <x:c r="Q12124" s="268" t="n">
        <x:f>MIN(M12124,FARMER_HOURS)*FARMER_RATE+MAX(M12124-FARMER_HOURS,0)*TEMP_RATE</x:f>
        <x:v>195185.13650727595</x:v>
      </x:c>
      <x:c r="R12124" s="268" t="n">
        <x:f>O12124-P12124-Q12124-FIXED_COST</x:f>
        <x:v>-19851.13650727595</x:v>
      </x:c>
      <x:c r="S12124" s="139" t="str">
        <x:f>IF(AND(L12124&lt;=TOTAL_BED_CAP,N12124&lt;=TEMP_WORKER_CAP),"YES","NO")</x:f>
        <x:v>NO</x:v>
      </x:c>
      <x:c r="T12124" s="139" t="n">
        <x:f>IF(S12124="YES",R12124,-1E+99)</x:f>
        <x:v>-1e+99</x:v>
      </x:c>
    </x:row>
    <x:row r="12125">
      <x:c r="A12125" s="139"/>
      <x:c r="B12125" s="139"/>
      <x:c r="C12125" s="139"/>
      <x:c r="D12125" s="139"/>
      <x:c r="E12125" s="139"/>
      <x:c r="F12125" s="139"/>
      <x:c r="G12125" s="139"/>
      <x:c r="H12125" s="139"/>
      <x:c r="I12125" s="266" t="n">
        <x:f>INT((ROW()-ROW($I$46))/((CARROT_CAP+1)*(MESCLUN_CAP+1)))</x:f>
        <x:v>18</x:v>
      </x:c>
      <x:c r="J12125" s="266" t="n">
        <x:f>MOD(INT((ROW()-ROW($I$46))/(MESCLUN_CAP+1)),CARROT_CAP+1)</x:f>
        <x:v>11</x:v>
      </x:c>
      <x:c r="K12125" s="266" t="n">
        <x:f>MOD(ROW()-ROW($I$46),MESCLUN_CAP+1)</x:f>
        <x:v>20</x:v>
      </x:c>
      <x:c r="L12125" s="266" t="n">
        <x:f>SUM(I12125:K12125)</x:f>
        <x:v>49</x:v>
      </x:c>
      <x:c r="M12125" s="267" t="n">
        <x:f>I12125*TOMATO_HOURS*WEEKS*(1+TOMATO_DIM)^I12125+J12125*CARROT_HOURS*WEEKS*(1+CARROT_DIM)^J12125+K12125*MESCLUN_HOURS*WEEKS*(1+MESCLUN_DIM)^K12125</x:f>
        <x:v>10593.888153469572</x:v>
      </x:c>
      <x:c r="N12125" s="267" t="n">
        <x:f>MAX(M12125-FARMER_HOURS,0)/TEMP_HOURS_PER_WORKER</x:f>
        <x:v>6.856866773242758</x:v>
      </x:c>
      <x:c r="O12125" s="268" t="n">
        <x:f>I12125*TOMATO_PRICE+J12125*CARROT_PRICE+K12125*MESCLUN_PRICE</x:f>
        <x:v>235434</x:v>
      </x:c>
      <x:c r="P12125" s="268" t="n">
        <x:f>I12125*TOMATO_FERTILIZER+J12125*CARROT_FERTILIZER+K12125*MESCLUN_FERTILIZER</x:f>
        <x:v>38280</x:v>
      </x:c>
      <x:c r="Q12125" s="268" t="n">
        <x:f>MIN(M12125,FARMER_HOURS)*FARMER_RATE+MAX(M12125-FARMER_HOURS,0)*TEMP_RATE</x:f>
        <x:v>196421.66933106896</x:v>
      </x:c>
      <x:c r="R12125" s="268" t="n">
        <x:f>O12125-P12125-Q12125-FIXED_COST</x:f>
        <x:v>-19267.66933106896</x:v>
      </x:c>
      <x:c r="S12125" s="139" t="str">
        <x:f>IF(AND(L12125&lt;=TOTAL_BED_CAP,N12125&lt;=TEMP_WORKER_CAP),"YES","NO")</x:f>
        <x:v>NO</x:v>
      </x:c>
      <x:c r="T12125" s="139" t="n">
        <x:f>IF(S12125="YES",R12125,-1E+99)</x:f>
        <x:v>-1e+99</x:v>
      </x:c>
    </x:row>
    <x:row r="12126">
      <x:c r="A12126" s="139"/>
      <x:c r="B12126" s="139"/>
      <x:c r="C12126" s="139"/>
      <x:c r="D12126" s="139"/>
      <x:c r="E12126" s="139"/>
      <x:c r="F12126" s="139"/>
      <x:c r="G12126" s="139"/>
      <x:c r="H12126" s="139"/>
      <x:c r="I12126" s="266" t="n">
        <x:f>INT((ROW()-ROW($I$46))/((CARROT_CAP+1)*(MESCLUN_CAP+1)))</x:f>
        <x:v>18</x:v>
      </x:c>
      <x:c r="J12126" s="266" t="n">
        <x:f>MOD(INT((ROW()-ROW($I$46))/(MESCLUN_CAP+1)),CARROT_CAP+1)</x:f>
        <x:v>11</x:v>
      </x:c>
      <x:c r="K12126" s="266" t="n">
        <x:f>MOD(ROW()-ROW($I$46),MESCLUN_CAP+1)</x:f>
        <x:v>21</x:v>
      </x:c>
      <x:c r="L12126" s="266" t="n">
        <x:f>SUM(I12126:K12126)</x:f>
        <x:v>50</x:v>
      </x:c>
      <x:c r="M12126" s="267" t="n">
        <x:f>I12126*TOMATO_HOURS*WEEKS*(1+TOMATO_DIM)^I12126+J12126*CARROT_HOURS*WEEKS*(1+CARROT_DIM)^J12126+K12126*MESCLUN_HOURS*WEEKS*(1+MESCLUN_DIM)^K12126</x:f>
        <x:v>10666.723893696017</x:v>
      </x:c>
      <x:c r="N12126" s="267" t="n">
        <x:f>MAX(M12126-FARMER_HOURS,0)/TEMP_HOURS_PER_WORKER</x:f>
        <x:v>6.907447148400012</x:v>
      </x:c>
      <x:c r="O12126" s="268" t="n">
        <x:f>I12126*TOMATO_PRICE+J12126*CARROT_PRICE+K12126*MESCLUN_PRICE</x:f>
        <x:v>238134</x:v>
      </x:c>
      <x:c r="P12126" s="268" t="n">
        <x:f>I12126*TOMATO_FERTILIZER+J12126*CARROT_FERTILIZER+K12126*MESCLUN_FERTILIZER</x:f>
        <x:v>39160</x:v>
      </x:c>
      <x:c r="Q12126" s="268" t="n">
        <x:f>MIN(M12126,FARMER_HOURS)*FARMER_RATE+MAX(M12126-FARMER_HOURS,0)*TEMP_RATE</x:f>
        <x:v>197686.1787100003</x:v>
      </x:c>
      <x:c r="R12126" s="268" t="n">
        <x:f>O12126-P12126-Q12126-FIXED_COST</x:f>
        <x:v>-18712.1787100003</x:v>
      </x:c>
      <x:c r="S12126" s="139" t="str">
        <x:f>IF(AND(L12126&lt;=TOTAL_BED_CAP,N12126&lt;=TEMP_WORKER_CAP),"YES","NO")</x:f>
        <x:v>NO</x:v>
      </x:c>
      <x:c r="T12126" s="139" t="n">
        <x:f>IF(S12126="YES",R12126,-1E+99)</x:f>
        <x:v>-1e+99</x:v>
      </x:c>
    </x:row>
    <x:row r="12127">
      <x:c r="A12127" s="139"/>
      <x:c r="B12127" s="139"/>
      <x:c r="C12127" s="139"/>
      <x:c r="D12127" s="139"/>
      <x:c r="E12127" s="139"/>
      <x:c r="F12127" s="139"/>
      <x:c r="G12127" s="139"/>
      <x:c r="H12127" s="139"/>
      <x:c r="I12127" s="266" t="n">
        <x:f>INT((ROW()-ROW($I$46))/((CARROT_CAP+1)*(MESCLUN_CAP+1)))</x:f>
        <x:v>18</x:v>
      </x:c>
      <x:c r="J12127" s="266" t="n">
        <x:f>MOD(INT((ROW()-ROW($I$46))/(MESCLUN_CAP+1)),CARROT_CAP+1)</x:f>
        <x:v>11</x:v>
      </x:c>
      <x:c r="K12127" s="266" t="n">
        <x:f>MOD(ROW()-ROW($I$46),MESCLUN_CAP+1)</x:f>
        <x:v>22</x:v>
      </x:c>
      <x:c r="L12127" s="266" t="n">
        <x:f>SUM(I12127:K12127)</x:f>
        <x:v>51</x:v>
      </x:c>
      <x:c r="M12127" s="267" t="n">
        <x:f>I12127*TOMATO_HOURS*WEEKS*(1+TOMATO_DIM)^I12127+J12127*CARROT_HOURS*WEEKS*(1+CARROT_DIM)^J12127+K12127*MESCLUN_HOURS*WEEKS*(1+MESCLUN_DIM)^K12127</x:f>
        <x:v>10741.200240942413</x:v>
      </x:c>
      <x:c r="N12127" s="267" t="n">
        <x:f>MAX(M12127-FARMER_HOURS,0)/TEMP_HOURS_PER_WORKER</x:f>
        <x:v>6.959166833987787</x:v>
      </x:c>
      <x:c r="O12127" s="268" t="n">
        <x:f>I12127*TOMATO_PRICE+J12127*CARROT_PRICE+K12127*MESCLUN_PRICE</x:f>
        <x:v>240834</x:v>
      </x:c>
      <x:c r="P12127" s="268" t="n">
        <x:f>I12127*TOMATO_FERTILIZER+J12127*CARROT_FERTILIZER+K12127*MESCLUN_FERTILIZER</x:f>
        <x:v>40040</x:v>
      </x:c>
      <x:c r="Q12127" s="268" t="n">
        <x:f>MIN(M12127,FARMER_HOURS)*FARMER_RATE+MAX(M12127-FARMER_HOURS,0)*TEMP_RATE</x:f>
        <x:v>198979.17084969467</x:v>
      </x:c>
      <x:c r="R12127" s="268" t="n">
        <x:f>O12127-P12127-Q12127-FIXED_COST</x:f>
        <x:v>-18185.170849694667</x:v>
      </x:c>
      <x:c r="S12127" s="139" t="str">
        <x:f>IF(AND(L12127&lt;=TOTAL_BED_CAP,N12127&lt;=TEMP_WORKER_CAP),"YES","NO")</x:f>
        <x:v>NO</x:v>
      </x:c>
      <x:c r="T12127" s="139" t="n">
        <x:f>IF(S12127="YES",R12127,-1E+99)</x:f>
        <x:v>-1e+99</x:v>
      </x:c>
    </x:row>
    <x:row r="12128">
      <x:c r="A12128" s="139"/>
      <x:c r="B12128" s="139"/>
      <x:c r="C12128" s="139"/>
      <x:c r="D12128" s="139"/>
      <x:c r="E12128" s="139"/>
      <x:c r="F12128" s="139"/>
      <x:c r="G12128" s="139"/>
      <x:c r="H12128" s="139"/>
      <x:c r="I12128" s="266" t="n">
        <x:f>INT((ROW()-ROW($I$46))/((CARROT_CAP+1)*(MESCLUN_CAP+1)))</x:f>
        <x:v>18</x:v>
      </x:c>
      <x:c r="J12128" s="266" t="n">
        <x:f>MOD(INT((ROW()-ROW($I$46))/(MESCLUN_CAP+1)),CARROT_CAP+1)</x:f>
        <x:v>11</x:v>
      </x:c>
      <x:c r="K12128" s="266" t="n">
        <x:f>MOD(ROW()-ROW($I$46),MESCLUN_CAP+1)</x:f>
        <x:v>23</x:v>
      </x:c>
      <x:c r="L12128" s="266" t="n">
        <x:f>SUM(I12128:K12128)</x:f>
        <x:v>52</x:v>
      </x:c>
      <x:c r="M12128" s="267" t="n">
        <x:f>I12128*TOMATO_HOURS*WEEKS*(1+TOMATO_DIM)^I12128+J12128*CARROT_HOURS*WEEKS*(1+CARROT_DIM)^J12128+K12128*MESCLUN_HOURS*WEEKS*(1+MESCLUN_DIM)^K12128</x:f>
        <x:v>10817.346829799848</x:v>
      </x:c>
      <x:c r="N12128" s="267" t="n">
        <x:f>MAX(M12128-FARMER_HOURS,0)/TEMP_HOURS_PER_WORKER</x:f>
        <x:v>7.012046409583228</x:v>
      </x:c>
      <x:c r="O12128" s="268" t="n">
        <x:f>I12128*TOMATO_PRICE+J12128*CARROT_PRICE+K12128*MESCLUN_PRICE</x:f>
        <x:v>243534</x:v>
      </x:c>
      <x:c r="P12128" s="268" t="n">
        <x:f>I12128*TOMATO_FERTILIZER+J12128*CARROT_FERTILIZER+K12128*MESCLUN_FERTILIZER</x:f>
        <x:v>40920</x:v>
      </x:c>
      <x:c r="Q12128" s="268" t="n">
        <x:f>MIN(M12128,FARMER_HOURS)*FARMER_RATE+MAX(M12128-FARMER_HOURS,0)*TEMP_RATE</x:f>
        <x:v>200301.1602395807</x:v>
      </x:c>
      <x:c r="R12128" s="268" t="n">
        <x:f>O12128-P12128-Q12128-FIXED_COST</x:f>
        <x:v>-17687.1602395807</x:v>
      </x:c>
      <x:c r="S12128" s="139" t="str">
        <x:f>IF(AND(L12128&lt;=TOTAL_BED_CAP,N12128&lt;=TEMP_WORKER_CAP),"YES","NO")</x:f>
        <x:v>NO</x:v>
      </x:c>
      <x:c r="T12128" s="139" t="n">
        <x:f>IF(S12128="YES",R12128,-1E+99)</x:f>
        <x:v>-1e+99</x:v>
      </x:c>
    </x:row>
    <x:row r="12129">
      <x:c r="A12129" s="139"/>
      <x:c r="B12129" s="139"/>
      <x:c r="C12129" s="139"/>
      <x:c r="D12129" s="139"/>
      <x:c r="E12129" s="139"/>
      <x:c r="F12129" s="139"/>
      <x:c r="G12129" s="139"/>
      <x:c r="H12129" s="139"/>
      <x:c r="I12129" s="266" t="n">
        <x:f>INT((ROW()-ROW($I$46))/((CARROT_CAP+1)*(MESCLUN_CAP+1)))</x:f>
        <x:v>18</x:v>
      </x:c>
      <x:c r="J12129" s="266" t="n">
        <x:f>MOD(INT((ROW()-ROW($I$46))/(MESCLUN_CAP+1)),CARROT_CAP+1)</x:f>
        <x:v>11</x:v>
      </x:c>
      <x:c r="K12129" s="266" t="n">
        <x:f>MOD(ROW()-ROW($I$46),MESCLUN_CAP+1)</x:f>
        <x:v>24</x:v>
      </x:c>
      <x:c r="L12129" s="266" t="n">
        <x:f>SUM(I12129:K12129)</x:f>
        <x:v>53</x:v>
      </x:c>
      <x:c r="M12129" s="267" t="n">
        <x:f>I12129*TOMATO_HOURS*WEEKS*(1+TOMATO_DIM)^I12129+J12129*CARROT_HOURS*WEEKS*(1+CARROT_DIM)^J12129+K12129*MESCLUN_HOURS*WEEKS*(1+MESCLUN_DIM)^K12129</x:f>
        <x:v>10895.193779379344</x:v>
      </x:c>
      <x:c r="N12129" s="267" t="n">
        <x:f>MAX(M12129-FARMER_HOURS,0)/TEMP_HOURS_PER_WORKER</x:f>
        <x:v>7.066106791235655</x:v>
      </x:c>
      <x:c r="O12129" s="268" t="n">
        <x:f>I12129*TOMATO_PRICE+J12129*CARROT_PRICE+K12129*MESCLUN_PRICE</x:f>
        <x:v>246234</x:v>
      </x:c>
      <x:c r="P12129" s="268" t="n">
        <x:f>I12129*TOMATO_FERTILIZER+J12129*CARROT_FERTILIZER+K12129*MESCLUN_FERTILIZER</x:f>
        <x:v>41800</x:v>
      </x:c>
      <x:c r="Q12129" s="268" t="n">
        <x:f>MIN(M12129,FARMER_HOURS)*FARMER_RATE+MAX(M12129-FARMER_HOURS,0)*TEMP_RATE</x:f>
        <x:v>201652.6697808914</x:v>
      </x:c>
      <x:c r="R12129" s="268" t="n">
        <x:f>O12129-P12129-Q12129-FIXED_COST</x:f>
        <x:v>-17218.66978089139</x:v>
      </x:c>
      <x:c r="S12129" s="139" t="str">
        <x:f>IF(AND(L12129&lt;=TOTAL_BED_CAP,N12129&lt;=TEMP_WORKER_CAP),"YES","NO")</x:f>
        <x:v>NO</x:v>
      </x:c>
      <x:c r="T12129" s="139" t="n">
        <x:f>IF(S12129="YES",R12129,-1E+99)</x:f>
        <x:v>-1e+99</x:v>
      </x:c>
    </x:row>
    <x:row r="12130">
      <x:c r="A12130" s="139"/>
      <x:c r="B12130" s="139"/>
      <x:c r="C12130" s="139"/>
      <x:c r="D12130" s="139"/>
      <x:c r="E12130" s="139"/>
      <x:c r="F12130" s="139"/>
      <x:c r="G12130" s="139"/>
      <x:c r="H12130" s="139"/>
      <x:c r="I12130" s="266" t="n">
        <x:f>INT((ROW()-ROW($I$46))/((CARROT_CAP+1)*(MESCLUN_CAP+1)))</x:f>
        <x:v>18</x:v>
      </x:c>
      <x:c r="J12130" s="266" t="n">
        <x:f>MOD(INT((ROW()-ROW($I$46))/(MESCLUN_CAP+1)),CARROT_CAP+1)</x:f>
        <x:v>11</x:v>
      </x:c>
      <x:c r="K12130" s="266" t="n">
        <x:f>MOD(ROW()-ROW($I$46),MESCLUN_CAP+1)</x:f>
        <x:v>25</x:v>
      </x:c>
      <x:c r="L12130" s="266" t="n">
        <x:f>SUM(I12130:K12130)</x:f>
        <x:v>54</x:v>
      </x:c>
      <x:c r="M12130" s="267" t="n">
        <x:f>I12130*TOMATO_HOURS*WEEKS*(1+TOMATO_DIM)^I12130+J12130*CARROT_HOURS*WEEKS*(1+CARROT_DIM)^J12130+K12130*MESCLUN_HOURS*WEEKS*(1+MESCLUN_DIM)^K12130</x:f>
        <x:v>10974.771700794441</x:v>
      </x:c>
      <x:c r="N12130" s="267" t="n">
        <x:f>MAX(M12130-FARMER_HOURS,0)/TEMP_HOURS_PER_WORKER</x:f>
        <x:v>7.121369236662806</x:v>
      </x:c>
      <x:c r="O12130" s="268" t="n">
        <x:f>I12130*TOMATO_PRICE+J12130*CARROT_PRICE+K12130*MESCLUN_PRICE</x:f>
        <x:v>248934</x:v>
      </x:c>
      <x:c r="P12130" s="268" t="n">
        <x:f>I12130*TOMATO_FERTILIZER+J12130*CARROT_FERTILIZER+K12130*MESCLUN_FERTILIZER</x:f>
        <x:v>42680</x:v>
      </x:c>
      <x:c r="Q12130" s="268" t="n">
        <x:f>MIN(M12130,FARMER_HOURS)*FARMER_RATE+MAX(M12130-FARMER_HOURS,0)*TEMP_RATE</x:f>
        <x:v>203034.23091657014</x:v>
      </x:c>
      <x:c r="R12130" s="268" t="n">
        <x:f>O12130-P12130-Q12130-FIXED_COST</x:f>
        <x:v>-16780.230916570144</x:v>
      </x:c>
      <x:c r="S12130" s="139" t="str">
        <x:f>IF(AND(L12130&lt;=TOTAL_BED_CAP,N12130&lt;=TEMP_WORKER_CAP),"YES","NO")</x:f>
        <x:v>NO</x:v>
      </x:c>
      <x:c r="T12130" s="139" t="n">
        <x:f>IF(S12130="YES",R12130,-1E+99)</x:f>
        <x:v>-1e+99</x:v>
      </x:c>
    </x:row>
    <x:row r="12131">
      <x:c r="A12131" s="139"/>
      <x:c r="B12131" s="139"/>
      <x:c r="C12131" s="139"/>
      <x:c r="D12131" s="139"/>
      <x:c r="E12131" s="139"/>
      <x:c r="F12131" s="139"/>
      <x:c r="G12131" s="139"/>
      <x:c r="H12131" s="139"/>
      <x:c r="I12131" s="266" t="n">
        <x:f>INT((ROW()-ROW($I$46))/((CARROT_CAP+1)*(MESCLUN_CAP+1)))</x:f>
        <x:v>18</x:v>
      </x:c>
      <x:c r="J12131" s="266" t="n">
        <x:f>MOD(INT((ROW()-ROW($I$46))/(MESCLUN_CAP+1)),CARROT_CAP+1)</x:f>
        <x:v>11</x:v>
      </x:c>
      <x:c r="K12131" s="266" t="n">
        <x:f>MOD(ROW()-ROW($I$46),MESCLUN_CAP+1)</x:f>
        <x:v>26</x:v>
      </x:c>
      <x:c r="L12131" s="266" t="n">
        <x:f>SUM(I12131:K12131)</x:f>
        <x:v>55</x:v>
      </x:c>
      <x:c r="M12131" s="267" t="n">
        <x:f>I12131*TOMATO_HOURS*WEEKS*(1+TOMATO_DIM)^I12131+J12131*CARROT_HOURS*WEEKS*(1+CARROT_DIM)^J12131+K12131*MESCLUN_HOURS*WEEKS*(1+MESCLUN_DIM)^K12131</x:f>
        <x:v>11056.11170475516</x:v>
      </x:c>
      <x:c r="N12131" s="267" t="n">
        <x:f>MAX(M12131-FARMER_HOURS,0)/TEMP_HOURS_PER_WORKER</x:f>
        <x:v>7.177855350524417</x:v>
      </x:c>
      <x:c r="O12131" s="268" t="n">
        <x:f>I12131*TOMATO_PRICE+J12131*CARROT_PRICE+K12131*MESCLUN_PRICE</x:f>
        <x:v>251634</x:v>
      </x:c>
      <x:c r="P12131" s="268" t="n">
        <x:f>I12131*TOMATO_FERTILIZER+J12131*CARROT_FERTILIZER+K12131*MESCLUN_FERTILIZER</x:f>
        <x:v>43560</x:v>
      </x:c>
      <x:c r="Q12131" s="268" t="n">
        <x:f>MIN(M12131,FARMER_HOURS)*FARMER_RATE+MAX(M12131-FARMER_HOURS,0)*TEMP_RATE</x:f>
        <x:v>204446.3837631104</x:v>
      </x:c>
      <x:c r="R12131" s="268" t="n">
        <x:f>O12131-P12131-Q12131-FIXED_COST</x:f>
        <x:v>-16372.38376311041</x:v>
      </x:c>
      <x:c r="S12131" s="139" t="str">
        <x:f>IF(AND(L12131&lt;=TOTAL_BED_CAP,N12131&lt;=TEMP_WORKER_CAP),"YES","NO")</x:f>
        <x:v>NO</x:v>
      </x:c>
      <x:c r="T12131" s="139" t="n">
        <x:f>IF(S12131="YES",R12131,-1E+99)</x:f>
        <x:v>-1e+99</x:v>
      </x:c>
    </x:row>
    <x:row r="12132">
      <x:c r="A12132" s="139"/>
      <x:c r="B12132" s="139"/>
      <x:c r="C12132" s="139"/>
      <x:c r="D12132" s="139"/>
      <x:c r="E12132" s="139"/>
      <x:c r="F12132" s="139"/>
      <x:c r="G12132" s="139"/>
      <x:c r="H12132" s="139"/>
      <x:c r="I12132" s="266" t="n">
        <x:f>INT((ROW()-ROW($I$46))/((CARROT_CAP+1)*(MESCLUN_CAP+1)))</x:f>
        <x:v>18</x:v>
      </x:c>
      <x:c r="J12132" s="266" t="n">
        <x:f>MOD(INT((ROW()-ROW($I$46))/(MESCLUN_CAP+1)),CARROT_CAP+1)</x:f>
        <x:v>11</x:v>
      </x:c>
      <x:c r="K12132" s="266" t="n">
        <x:f>MOD(ROW()-ROW($I$46),MESCLUN_CAP+1)</x:f>
        <x:v>27</x:v>
      </x:c>
      <x:c r="L12132" s="266" t="n">
        <x:f>SUM(I12132:K12132)</x:f>
        <x:v>56</x:v>
      </x:c>
      <x:c r="M12132" s="267" t="n">
        <x:f>I12132*TOMATO_HOURS*WEEKS*(1+TOMATO_DIM)^I12132+J12132*CARROT_HOURS*WEEKS*(1+CARROT_DIM)^J12132+K12132*MESCLUN_HOURS*WEEKS*(1+MESCLUN_DIM)^K12132</x:f>
        <x:v>11139.245409274916</x:v>
      </x:c>
      <x:c r="N12132" s="267" t="n">
        <x:f>MAX(M12132-FARMER_HOURS,0)/TEMP_HOURS_PER_WORKER</x:f>
        <x:v>7.235587089774247</x:v>
      </x:c>
      <x:c r="O12132" s="268" t="n">
        <x:f>I12132*TOMATO_PRICE+J12132*CARROT_PRICE+K12132*MESCLUN_PRICE</x:f>
        <x:v>254334</x:v>
      </x:c>
      <x:c r="P12132" s="268" t="n">
        <x:f>I12132*TOMATO_FERTILIZER+J12132*CARROT_FERTILIZER+K12132*MESCLUN_FERTILIZER</x:f>
        <x:v>44440</x:v>
      </x:c>
      <x:c r="Q12132" s="268" t="n">
        <x:f>MIN(M12132,FARMER_HOURS)*FARMER_RATE+MAX(M12132-FARMER_HOURS,0)*TEMP_RATE</x:f>
        <x:v>205889.67724435616</x:v>
      </x:c>
      <x:c r="R12132" s="268" t="n">
        <x:f>O12132-P12132-Q12132-FIXED_COST</x:f>
        <x:v>-15995.677244356164</x:v>
      </x:c>
      <x:c r="S12132" s="139" t="str">
        <x:f>IF(AND(L12132&lt;=TOTAL_BED_CAP,N12132&lt;=TEMP_WORKER_CAP),"YES","NO")</x:f>
        <x:v>NO</x:v>
      </x:c>
      <x:c r="T12132" s="139" t="n">
        <x:f>IF(S12132="YES",R12132,-1E+99)</x:f>
        <x:v>-1e+99</x:v>
      </x:c>
    </x:row>
    <x:row r="12133">
      <x:c r="A12133" s="139"/>
      <x:c r="B12133" s="139"/>
      <x:c r="C12133" s="139"/>
      <x:c r="D12133" s="139"/>
      <x:c r="E12133" s="139"/>
      <x:c r="F12133" s="139"/>
      <x:c r="G12133" s="139"/>
      <x:c r="H12133" s="139"/>
      <x:c r="I12133" s="266" t="n">
        <x:f>INT((ROW()-ROW($I$46))/((CARROT_CAP+1)*(MESCLUN_CAP+1)))</x:f>
        <x:v>18</x:v>
      </x:c>
      <x:c r="J12133" s="266" t="n">
        <x:f>MOD(INT((ROW()-ROW($I$46))/(MESCLUN_CAP+1)),CARROT_CAP+1)</x:f>
        <x:v>11</x:v>
      </x:c>
      <x:c r="K12133" s="266" t="n">
        <x:f>MOD(ROW()-ROW($I$46),MESCLUN_CAP+1)</x:f>
        <x:v>28</x:v>
      </x:c>
      <x:c r="L12133" s="266" t="n">
        <x:f>SUM(I12133:K12133)</x:f>
        <x:v>57</x:v>
      </x:c>
      <x:c r="M12133" s="267" t="n">
        <x:f>I12133*TOMATO_HOURS*WEEKS*(1+TOMATO_DIM)^I12133+J12133*CARROT_HOURS*WEEKS*(1+CARROT_DIM)^J12133+K12133*MESCLUN_HOURS*WEEKS*(1+MESCLUN_DIM)^K12133</x:f>
        <x:v>11224.20494749207</x:v>
      </x:c>
      <x:c r="N12133" s="267" t="n">
        <x:f>MAX(M12133-FARMER_HOURS,0)/TEMP_HOURS_PER_WORKER</x:f>
        <x:v>7.2945867690917146</x:v>
      </x:c>
      <x:c r="O12133" s="268" t="n">
        <x:f>I12133*TOMATO_PRICE+J12133*CARROT_PRICE+K12133*MESCLUN_PRICE</x:f>
        <x:v>257034</x:v>
      </x:c>
      <x:c r="P12133" s="268" t="n">
        <x:f>I12133*TOMATO_FERTILIZER+J12133*CARROT_FERTILIZER+K12133*MESCLUN_FERTILIZER</x:f>
        <x:v>45320</x:v>
      </x:c>
      <x:c r="Q12133" s="268" t="n">
        <x:f>MIN(M12133,FARMER_HOURS)*FARMER_RATE+MAX(M12133-FARMER_HOURS,0)*TEMP_RATE</x:f>
        <x:v>207364.66922729288</x:v>
      </x:c>
      <x:c r="R12133" s="268" t="n">
        <x:f>O12133-P12133-Q12133-FIXED_COST</x:f>
        <x:v>-15650.669227292878</x:v>
      </x:c>
      <x:c r="S12133" s="139" t="str">
        <x:f>IF(AND(L12133&lt;=TOTAL_BED_CAP,N12133&lt;=TEMP_WORKER_CAP),"YES","NO")</x:f>
        <x:v>NO</x:v>
      </x:c>
      <x:c r="T12133" s="139" t="n">
        <x:f>IF(S12133="YES",R12133,-1E+99)</x:f>
        <x:v>-1e+99</x:v>
      </x:c>
    </x:row>
    <x:row r="12134">
      <x:c r="A12134" s="139"/>
      <x:c r="B12134" s="139"/>
      <x:c r="C12134" s="139"/>
      <x:c r="D12134" s="139"/>
      <x:c r="E12134" s="139"/>
      <x:c r="F12134" s="139"/>
      <x:c r="G12134" s="139"/>
      <x:c r="H12134" s="139"/>
      <x:c r="I12134" s="266" t="n">
        <x:f>INT((ROW()-ROW($I$46))/((CARROT_CAP+1)*(MESCLUN_CAP+1)))</x:f>
        <x:v>18</x:v>
      </x:c>
      <x:c r="J12134" s="266" t="n">
        <x:f>MOD(INT((ROW()-ROW($I$46))/(MESCLUN_CAP+1)),CARROT_CAP+1)</x:f>
        <x:v>11</x:v>
      </x:c>
      <x:c r="K12134" s="266" t="n">
        <x:f>MOD(ROW()-ROW($I$46),MESCLUN_CAP+1)</x:f>
        <x:v>29</x:v>
      </x:c>
      <x:c r="L12134" s="266" t="n">
        <x:f>SUM(I12134:K12134)</x:f>
        <x:v>58</x:v>
      </x:c>
      <x:c r="M12134" s="267" t="n">
        <x:f>I12134*TOMATO_HOURS*WEEKS*(1+TOMATO_DIM)^I12134+J12134*CARROT_HOURS*WEEKS*(1+CARROT_DIM)^J12134+K12134*MESCLUN_HOURS*WEEKS*(1+MESCLUN_DIM)^K12134</x:f>
        <x:v>11311.022975607722</x:v>
      </x:c>
      <x:c r="N12134" s="267" t="n">
        <x:f>MAX(M12134-FARMER_HOURS,0)/TEMP_HOURS_PER_WORKER</x:f>
        <x:v>7.354877066394252</x:v>
      </x:c>
      <x:c r="O12134" s="268" t="n">
        <x:f>I12134*TOMATO_PRICE+J12134*CARROT_PRICE+K12134*MESCLUN_PRICE</x:f>
        <x:v>259734</x:v>
      </x:c>
      <x:c r="P12134" s="268" t="n">
        <x:f>I12134*TOMATO_FERTILIZER+J12134*CARROT_FERTILIZER+K12134*MESCLUN_FERTILIZER</x:f>
        <x:v>46200</x:v>
      </x:c>
      <x:c r="Q12134" s="268" t="n">
        <x:f>MIN(M12134,FARMER_HOURS)*FARMER_RATE+MAX(M12134-FARMER_HOURS,0)*TEMP_RATE</x:f>
        <x:v>208871.92665985628</x:v>
      </x:c>
      <x:c r="R12134" s="268" t="n">
        <x:f>O12134-P12134-Q12134-FIXED_COST</x:f>
        <x:v>-15337.926659856283</x:v>
      </x:c>
      <x:c r="S12134" s="139" t="str">
        <x:f>IF(AND(L12134&lt;=TOTAL_BED_CAP,N12134&lt;=TEMP_WORKER_CAP),"YES","NO")</x:f>
        <x:v>NO</x:v>
      </x:c>
      <x:c r="T12134" s="139" t="n">
        <x:f>IF(S12134="YES",R12134,-1E+99)</x:f>
        <x:v>-1e+99</x:v>
      </x:c>
    </x:row>
    <x:row r="12135">
      <x:c r="A12135" s="139"/>
      <x:c r="B12135" s="139"/>
      <x:c r="C12135" s="139"/>
      <x:c r="D12135" s="139"/>
      <x:c r="E12135" s="139"/>
      <x:c r="F12135" s="139"/>
      <x:c r="G12135" s="139"/>
      <x:c r="H12135" s="139"/>
      <x:c r="I12135" s="266" t="n">
        <x:f>INT((ROW()-ROW($I$46))/((CARROT_CAP+1)*(MESCLUN_CAP+1)))</x:f>
        <x:v>18</x:v>
      </x:c>
      <x:c r="J12135" s="266" t="n">
        <x:f>MOD(INT((ROW()-ROW($I$46))/(MESCLUN_CAP+1)),CARROT_CAP+1)</x:f>
        <x:v>11</x:v>
      </x:c>
      <x:c r="K12135" s="266" t="n">
        <x:f>MOD(ROW()-ROW($I$46),MESCLUN_CAP+1)</x:f>
        <x:v>30</x:v>
      </x:c>
      <x:c r="L12135" s="266" t="n">
        <x:f>SUM(I12135:K12135)</x:f>
        <x:v>59</x:v>
      </x:c>
      <x:c r="M12135" s="267" t="n">
        <x:f>I12135*TOMATO_HOURS*WEEKS*(1+TOMATO_DIM)^I12135+J12135*CARROT_HOURS*WEEKS*(1+CARROT_DIM)^J12135+K12135*MESCLUN_HOURS*WEEKS*(1+MESCLUN_DIM)^K12135</x:f>
        <x:v>11399.732680941494</x:v>
      </x:c>
      <x:c r="N12135" s="267" t="n">
        <x:f>MAX(M12135-FARMER_HOURS,0)/TEMP_HOURS_PER_WORKER</x:f>
        <x:v>7.416481028431592</x:v>
      </x:c>
      <x:c r="O12135" s="268" t="n">
        <x:f>I12135*TOMATO_PRICE+J12135*CARROT_PRICE+K12135*MESCLUN_PRICE</x:f>
        <x:v>262434</x:v>
      </x:c>
      <x:c r="P12135" s="268" t="n">
        <x:f>I12135*TOMATO_FERTILIZER+J12135*CARROT_FERTILIZER+K12135*MESCLUN_FERTILIZER</x:f>
        <x:v>47080</x:v>
      </x:c>
      <x:c r="Q12135" s="268" t="n">
        <x:f>MIN(M12135,FARMER_HOURS)*FARMER_RATE+MAX(M12135-FARMER_HOURS,0)*TEMP_RATE</x:f>
        <x:v>210412.0257107898</x:v>
      </x:c>
      <x:c r="R12135" s="268" t="n">
        <x:f>O12135-P12135-Q12135-FIXED_COST</x:f>
        <x:v>-15058.025710789807</x:v>
      </x:c>
      <x:c r="S12135" s="139" t="str">
        <x:f>IF(AND(L12135&lt;=TOTAL_BED_CAP,N12135&lt;=TEMP_WORKER_CAP),"YES","NO")</x:f>
        <x:v>NO</x:v>
      </x:c>
      <x:c r="T12135" s="139" t="n">
        <x:f>IF(S12135="YES",R12135,-1E+99)</x:f>
        <x:v>-1e+99</x:v>
      </x:c>
    </x:row>
    <x:row r="12136">
      <x:c r="A12136" s="139"/>
      <x:c r="B12136" s="139"/>
      <x:c r="C12136" s="139"/>
      <x:c r="D12136" s="139"/>
      <x:c r="E12136" s="139"/>
      <x:c r="F12136" s="139"/>
      <x:c r="G12136" s="139"/>
      <x:c r="H12136" s="139"/>
      <x:c r="I12136" s="266" t="n">
        <x:f>INT((ROW()-ROW($I$46))/((CARROT_CAP+1)*(MESCLUN_CAP+1)))</x:f>
        <x:v>18</x:v>
      </x:c>
      <x:c r="J12136" s="266" t="n">
        <x:f>MOD(INT((ROW()-ROW($I$46))/(MESCLUN_CAP+1)),CARROT_CAP+1)</x:f>
        <x:v>12</x:v>
      </x:c>
      <x:c r="K12136" s="266" t="n">
        <x:f>MOD(ROW()-ROW($I$46),MESCLUN_CAP+1)</x:f>
        <x:v>0</x:v>
      </x:c>
      <x:c r="L12136" s="266" t="n">
        <x:f>SUM(I12136:K12136)</x:f>
        <x:v>30</x:v>
      </x:c>
      <x:c r="M12136" s="267" t="n">
        <x:f>I12136*TOMATO_HOURS*WEEKS*(1+TOMATO_DIM)^I12136+J12136*CARROT_HOURS*WEEKS*(1+CARROT_DIM)^J12136+K12136*MESCLUN_HOURS*WEEKS*(1+MESCLUN_DIM)^K12136</x:f>
        <x:v>9491.226024586094</x:v>
      </x:c>
      <x:c r="N12136" s="267" t="n">
        <x:f>MAX(M12136-FARMER_HOURS,0)/TEMP_HOURS_PER_WORKER</x:f>
        <x:v>6.091129183740343</x:v>
      </x:c>
      <x:c r="O12136" s="268" t="n">
        <x:f>I12136*TOMATO_PRICE+J12136*CARROT_PRICE+K12136*MESCLUN_PRICE</x:f>
        <x:v>183528</x:v>
      </x:c>
      <x:c r="P12136" s="268" t="n">
        <x:f>I12136*TOMATO_FERTILIZER+J12136*CARROT_FERTILIZER+K12136*MESCLUN_FERTILIZER</x:f>
        <x:v>21120</x:v>
      </x:c>
      <x:c r="Q12136" s="268" t="n">
        <x:f>MIN(M12136,FARMER_HOURS)*FARMER_RATE+MAX(M12136-FARMER_HOURS,0)*TEMP_RATE</x:f>
        <x:v>177278.2295935086</x:v>
      </x:c>
      <x:c r="R12136" s="268" t="n">
        <x:f>O12136-P12136-Q12136-FIXED_COST</x:f>
        <x:v>-34870.229593508586</x:v>
      </x:c>
      <x:c r="S12136" s="139" t="str">
        <x:f>IF(AND(L12136&lt;=TOTAL_BED_CAP,N12136&lt;=TEMP_WORKER_CAP),"YES","NO")</x:f>
        <x:v>NO</x:v>
      </x:c>
      <x:c r="T12136" s="139" t="n">
        <x:f>IF(S12136="YES",R12136,-1E+99)</x:f>
        <x:v>-1e+99</x:v>
      </x:c>
    </x:row>
    <x:row r="12137">
      <x:c r="A12137" s="139"/>
      <x:c r="B12137" s="139"/>
      <x:c r="C12137" s="139"/>
      <x:c r="D12137" s="139"/>
      <x:c r="E12137" s="139"/>
      <x:c r="F12137" s="139"/>
      <x:c r="G12137" s="139"/>
      <x:c r="H12137" s="139"/>
      <x:c r="I12137" s="266" t="n">
        <x:f>INT((ROW()-ROW($I$46))/((CARROT_CAP+1)*(MESCLUN_CAP+1)))</x:f>
        <x:v>18</x:v>
      </x:c>
      <x:c r="J12137" s="266" t="n">
        <x:f>MOD(INT((ROW()-ROW($I$46))/(MESCLUN_CAP+1)),CARROT_CAP+1)</x:f>
        <x:v>12</x:v>
      </x:c>
      <x:c r="K12137" s="266" t="n">
        <x:f>MOD(ROW()-ROW($I$46),MESCLUN_CAP+1)</x:f>
        <x:v>1</x:v>
      </x:c>
      <x:c r="L12137" s="266" t="n">
        <x:f>SUM(I12137:K12137)</x:f>
        <x:v>31</x:v>
      </x:c>
      <x:c r="M12137" s="267" t="n">
        <x:f>I12137*TOMATO_HOURS*WEEKS*(1+TOMATO_DIM)^I12137+J12137*CARROT_HOURS*WEEKS*(1+CARROT_DIM)^J12137+K12137*MESCLUN_HOURS*WEEKS*(1+MESCLUN_DIM)^K12137</x:f>
        <x:v>9536.788524586094</x:v>
      </x:c>
      <x:c r="N12137" s="267" t="n">
        <x:f>MAX(M12137-FARMER_HOURS,0)/TEMP_HOURS_PER_WORKER</x:f>
        <x:v>6.122769808740343</x:v>
      </x:c>
      <x:c r="O12137" s="268" t="n">
        <x:f>I12137*TOMATO_PRICE+J12137*CARROT_PRICE+K12137*MESCLUN_PRICE</x:f>
        <x:v>186228</x:v>
      </x:c>
      <x:c r="P12137" s="268" t="n">
        <x:f>I12137*TOMATO_FERTILIZER+J12137*CARROT_FERTILIZER+K12137*MESCLUN_FERTILIZER</x:f>
        <x:v>22000</x:v>
      </x:c>
      <x:c r="Q12137" s="268" t="n">
        <x:f>MIN(M12137,FARMER_HOURS)*FARMER_RATE+MAX(M12137-FARMER_HOURS,0)*TEMP_RATE</x:f>
        <x:v>178069.2452185086</x:v>
      </x:c>
      <x:c r="R12137" s="268" t="n">
        <x:f>O12137-P12137-Q12137-FIXED_COST</x:f>
        <x:v>-33841.245218508586</x:v>
      </x:c>
      <x:c r="S12137" s="139" t="str">
        <x:f>IF(AND(L12137&lt;=TOTAL_BED_CAP,N12137&lt;=TEMP_WORKER_CAP),"YES","NO")</x:f>
        <x:v>NO</x:v>
      </x:c>
      <x:c r="T12137" s="139" t="n">
        <x:f>IF(S12137="YES",R12137,-1E+99)</x:f>
        <x:v>-1e+99</x:v>
      </x:c>
    </x:row>
    <x:row r="12138">
      <x:c r="A12138" s="139"/>
      <x:c r="B12138" s="139"/>
      <x:c r="C12138" s="139"/>
      <x:c r="D12138" s="139"/>
      <x:c r="E12138" s="139"/>
      <x:c r="F12138" s="139"/>
      <x:c r="G12138" s="139"/>
      <x:c r="H12138" s="139"/>
      <x:c r="I12138" s="266" t="n">
        <x:f>INT((ROW()-ROW($I$46))/((CARROT_CAP+1)*(MESCLUN_CAP+1)))</x:f>
        <x:v>18</x:v>
      </x:c>
      <x:c r="J12138" s="266" t="n">
        <x:f>MOD(INT((ROW()-ROW($I$46))/(MESCLUN_CAP+1)),CARROT_CAP+1)</x:f>
        <x:v>12</x:v>
      </x:c>
      <x:c r="K12138" s="266" t="n">
        <x:f>MOD(ROW()-ROW($I$46),MESCLUN_CAP+1)</x:f>
        <x:v>2</x:v>
      </x:c>
      <x:c r="L12138" s="266" t="n">
        <x:f>SUM(I12138:K12138)</x:f>
        <x:v>32</x:v>
      </x:c>
      <x:c r="M12138" s="267" t="n">
        <x:f>I12138*TOMATO_HOURS*WEEKS*(1+TOMATO_DIM)^I12138+J12138*CARROT_HOURS*WEEKS*(1+CARROT_DIM)^J12138+K12138*MESCLUN_HOURS*WEEKS*(1+MESCLUN_DIM)^K12138</x:f>
        <x:v>9583.490087086095</x:v>
      </x:c>
      <x:c r="N12138" s="267" t="n">
        <x:f>MAX(M12138-FARMER_HOURS,0)/TEMP_HOURS_PER_WORKER</x:f>
        <x:v>6.155201449365344</x:v>
      </x:c>
      <x:c r="O12138" s="268" t="n">
        <x:f>I12138*TOMATO_PRICE+J12138*CARROT_PRICE+K12138*MESCLUN_PRICE</x:f>
        <x:v>188928</x:v>
      </x:c>
      <x:c r="P12138" s="268" t="n">
        <x:f>I12138*TOMATO_FERTILIZER+J12138*CARROT_FERTILIZER+K12138*MESCLUN_FERTILIZER</x:f>
        <x:v>22880</x:v>
      </x:c>
      <x:c r="Q12138" s="268" t="n">
        <x:f>MIN(M12138,FARMER_HOURS)*FARMER_RATE+MAX(M12138-FARMER_HOURS,0)*TEMP_RATE</x:f>
        <x:v>178880.0362341336</x:v>
      </x:c>
      <x:c r="R12138" s="268" t="n">
        <x:f>O12138-P12138-Q12138-FIXED_COST</x:f>
        <x:v>-32832.036234133586</x:v>
      </x:c>
      <x:c r="S12138" s="139" t="str">
        <x:f>IF(AND(L12138&lt;=TOTAL_BED_CAP,N12138&lt;=TEMP_WORKER_CAP),"YES","NO")</x:f>
        <x:v>NO</x:v>
      </x:c>
      <x:c r="T12138" s="139" t="n">
        <x:f>IF(S12138="YES",R12138,-1E+99)</x:f>
        <x:v>-1e+99</x:v>
      </x:c>
    </x:row>
    <x:row r="12139">
      <x:c r="A12139" s="139"/>
      <x:c r="B12139" s="139"/>
      <x:c r="C12139" s="139"/>
      <x:c r="D12139" s="139"/>
      <x:c r="E12139" s="139"/>
      <x:c r="F12139" s="139"/>
      <x:c r="G12139" s="139"/>
      <x:c r="H12139" s="139"/>
      <x:c r="I12139" s="266" t="n">
        <x:f>INT((ROW()-ROW($I$46))/((CARROT_CAP+1)*(MESCLUN_CAP+1)))</x:f>
        <x:v>18</x:v>
      </x:c>
      <x:c r="J12139" s="266" t="n">
        <x:f>MOD(INT((ROW()-ROW($I$46))/(MESCLUN_CAP+1)),CARROT_CAP+1)</x:f>
        <x:v>12</x:v>
      </x:c>
      <x:c r="K12139" s="266" t="n">
        <x:f>MOD(ROW()-ROW($I$46),MESCLUN_CAP+1)</x:f>
        <x:v>3</x:v>
      </x:c>
      <x:c r="L12139" s="266" t="n">
        <x:f>SUM(I12139:K12139)</x:f>
        <x:v>33</x:v>
      </x:c>
      <x:c r="M12139" s="267" t="n">
        <x:f>I12139*TOMATO_HOURS*WEEKS*(1+TOMATO_DIM)^I12139+J12139*CARROT_HOURS*WEEKS*(1+CARROT_DIM)^J12139+K12139*MESCLUN_HOURS*WEEKS*(1+MESCLUN_DIM)^K12139</x:f>
        <x:v>9631.35206950797</x:v>
      </x:c>
      <x:c r="N12139" s="267" t="n">
        <x:f>MAX(M12139-FARMER_HOURS,0)/TEMP_HOURS_PER_WORKER</x:f>
        <x:v>6.188438937158312</x:v>
      </x:c>
      <x:c r="O12139" s="268" t="n">
        <x:f>I12139*TOMATO_PRICE+J12139*CARROT_PRICE+K12139*MESCLUN_PRICE</x:f>
        <x:v>191628</x:v>
      </x:c>
      <x:c r="P12139" s="268" t="n">
        <x:f>I12139*TOMATO_FERTILIZER+J12139*CARROT_FERTILIZER+K12139*MESCLUN_FERTILIZER</x:f>
        <x:v>23760</x:v>
      </x:c>
      <x:c r="Q12139" s="268" t="n">
        <x:f>MIN(M12139,FARMER_HOURS)*FARMER_RATE+MAX(M12139-FARMER_HOURS,0)*TEMP_RATE</x:f>
        <x:v>179710.9734289578</x:v>
      </x:c>
      <x:c r="R12139" s="268" t="n">
        <x:f>O12139-P12139-Q12139-FIXED_COST</x:f>
        <x:v>-31842.973428957805</x:v>
      </x:c>
      <x:c r="S12139" s="139" t="str">
        <x:f>IF(AND(L12139&lt;=TOTAL_BED_CAP,N12139&lt;=TEMP_WORKER_CAP),"YES","NO")</x:f>
        <x:v>NO</x:v>
      </x:c>
      <x:c r="T12139" s="139" t="n">
        <x:f>IF(S12139="YES",R12139,-1E+99)</x:f>
        <x:v>-1e+99</x:v>
      </x:c>
    </x:row>
    <x:row r="12140">
      <x:c r="A12140" s="139"/>
      <x:c r="B12140" s="139"/>
      <x:c r="C12140" s="139"/>
      <x:c r="D12140" s="139"/>
      <x:c r="E12140" s="139"/>
      <x:c r="F12140" s="139"/>
      <x:c r="G12140" s="139"/>
      <x:c r="H12140" s="139"/>
      <x:c r="I12140" s="266" t="n">
        <x:f>INT((ROW()-ROW($I$46))/((CARROT_CAP+1)*(MESCLUN_CAP+1)))</x:f>
        <x:v>18</x:v>
      </x:c>
      <x:c r="J12140" s="266" t="n">
        <x:f>MOD(INT((ROW()-ROW($I$46))/(MESCLUN_CAP+1)),CARROT_CAP+1)</x:f>
        <x:v>12</x:v>
      </x:c>
      <x:c r="K12140" s="266" t="n">
        <x:f>MOD(ROW()-ROW($I$46),MESCLUN_CAP+1)</x:f>
        <x:v>4</x:v>
      </x:c>
      <x:c r="L12140" s="266" t="n">
        <x:f>SUM(I12140:K12140)</x:f>
        <x:v>34</x:v>
      </x:c>
      <x:c r="M12140" s="267" t="n">
        <x:f>I12140*TOMATO_HOURS*WEEKS*(1+TOMATO_DIM)^I12140+J12140*CARROT_HOURS*WEEKS*(1+CARROT_DIM)^J12140+K12140*MESCLUN_HOURS*WEEKS*(1+MESCLUN_DIM)^K12140</x:f>
        <x:v>9680.396185230626</x:v>
      </x:c>
      <x:c r="N12140" s="267" t="n">
        <x:f>MAX(M12140-FARMER_HOURS,0)/TEMP_HOURS_PER_WORKER</x:f>
        <x:v>6.222497350854601</x:v>
      </x:c>
      <x:c r="O12140" s="268" t="n">
        <x:f>I12140*TOMATO_PRICE+J12140*CARROT_PRICE+K12140*MESCLUN_PRICE</x:f>
        <x:v>194328</x:v>
      </x:c>
      <x:c r="P12140" s="268" t="n">
        <x:f>I12140*TOMATO_FERTILIZER+J12140*CARROT_FERTILIZER+K12140*MESCLUN_FERTILIZER</x:f>
        <x:v>24640</x:v>
      </x:c>
      <x:c r="Q12140" s="268" t="n">
        <x:f>MIN(M12140,FARMER_HOURS)*FARMER_RATE+MAX(M12140-FARMER_HOURS,0)*TEMP_RATE</x:f>
        <x:v>180562.43377136503</x:v>
      </x:c>
      <x:c r="R12140" s="268" t="n">
        <x:f>O12140-P12140-Q12140-FIXED_COST</x:f>
        <x:v>-30874.43377136503</x:v>
      </x:c>
      <x:c r="S12140" s="139" t="str">
        <x:f>IF(AND(L12140&lt;=TOTAL_BED_CAP,N12140&lt;=TEMP_WORKER_CAP),"YES","NO")</x:f>
        <x:v>NO</x:v>
      </x:c>
      <x:c r="T12140" s="139" t="n">
        <x:f>IF(S12140="YES",R12140,-1E+99)</x:f>
        <x:v>-1e+99</x:v>
      </x:c>
    </x:row>
    <x:row r="12141">
      <x:c r="A12141" s="139"/>
      <x:c r="B12141" s="139"/>
      <x:c r="C12141" s="139"/>
      <x:c r="D12141" s="139"/>
      <x:c r="E12141" s="139"/>
      <x:c r="F12141" s="139"/>
      <x:c r="G12141" s="139"/>
      <x:c r="H12141" s="139"/>
      <x:c r="I12141" s="266" t="n">
        <x:f>INT((ROW()-ROW($I$46))/((CARROT_CAP+1)*(MESCLUN_CAP+1)))</x:f>
        <x:v>18</x:v>
      </x:c>
      <x:c r="J12141" s="266" t="n">
        <x:f>MOD(INT((ROW()-ROW($I$46))/(MESCLUN_CAP+1)),CARROT_CAP+1)</x:f>
        <x:v>12</x:v>
      </x:c>
      <x:c r="K12141" s="266" t="n">
        <x:f>MOD(ROW()-ROW($I$46),MESCLUN_CAP+1)</x:f>
        <x:v>5</x:v>
      </x:c>
      <x:c r="L12141" s="266" t="n">
        <x:f>SUM(I12141:K12141)</x:f>
        <x:v>35</x:v>
      </x:c>
      <x:c r="M12141" s="267" t="n">
        <x:f>I12141*TOMATO_HOURS*WEEKS*(1+TOMATO_DIM)^I12141+J12141*CARROT_HOURS*WEEKS*(1+CARROT_DIM)^J12141+K12141*MESCLUN_HOURS*WEEKS*(1+MESCLUN_DIM)^K12141</x:f>
        <x:v>9730.644509151829</x:v>
      </x:c>
      <x:c r="N12141" s="267" t="n">
        <x:f>MAX(M12141-FARMER_HOURS,0)/TEMP_HOURS_PER_WORKER</x:f>
        <x:v>6.257392020244326</x:v>
      </x:c>
      <x:c r="O12141" s="268" t="n">
        <x:f>I12141*TOMATO_PRICE+J12141*CARROT_PRICE+K12141*MESCLUN_PRICE</x:f>
        <x:v>197028</x:v>
      </x:c>
      <x:c r="P12141" s="268" t="n">
        <x:f>I12141*TOMATO_FERTILIZER+J12141*CARROT_FERTILIZER+K12141*MESCLUN_FERTILIZER</x:f>
        <x:v>25520</x:v>
      </x:c>
      <x:c r="Q12141" s="268" t="n">
        <x:f>MIN(M12141,FARMER_HOURS)*FARMER_RATE+MAX(M12141-FARMER_HOURS,0)*TEMP_RATE</x:f>
        <x:v>181434.80050610815</x:v>
      </x:c>
      <x:c r="R12141" s="268" t="n">
        <x:f>O12141-P12141-Q12141-FIXED_COST</x:f>
        <x:v>-29926.80050610815</x:v>
      </x:c>
      <x:c r="S12141" s="139" t="str">
        <x:f>IF(AND(L12141&lt;=TOTAL_BED_CAP,N12141&lt;=TEMP_WORKER_CAP),"YES","NO")</x:f>
        <x:v>NO</x:v>
      </x:c>
      <x:c r="T12141" s="139" t="n">
        <x:f>IF(S12141="YES",R12141,-1E+99)</x:f>
        <x:v>-1e+99</x:v>
      </x:c>
    </x:row>
    <x:row r="12142">
      <x:c r="A12142" s="139"/>
      <x:c r="B12142" s="139"/>
      <x:c r="C12142" s="139"/>
      <x:c r="D12142" s="139"/>
      <x:c r="E12142" s="139"/>
      <x:c r="F12142" s="139"/>
      <x:c r="G12142" s="139"/>
      <x:c r="H12142" s="139"/>
      <x:c r="I12142" s="266" t="n">
        <x:f>INT((ROW()-ROW($I$46))/((CARROT_CAP+1)*(MESCLUN_CAP+1)))</x:f>
        <x:v>18</x:v>
      </x:c>
      <x:c r="J12142" s="266" t="n">
        <x:f>MOD(INT((ROW()-ROW($I$46))/(MESCLUN_CAP+1)),CARROT_CAP+1)</x:f>
        <x:v>12</x:v>
      </x:c>
      <x:c r="K12142" s="266" t="n">
        <x:f>MOD(ROW()-ROW($I$46),MESCLUN_CAP+1)</x:f>
        <x:v>6</x:v>
      </x:c>
      <x:c r="L12142" s="266" t="n">
        <x:f>SUM(I12142:K12142)</x:f>
        <x:v>36</x:v>
      </x:c>
      <x:c r="M12142" s="267" t="n">
        <x:f>I12142*TOMATO_HOURS*WEEKS*(1+TOMATO_DIM)^I12142+J12142*CARROT_HOURS*WEEKS*(1+CARROT_DIM)^J12142+K12142*MESCLUN_HOURS*WEEKS*(1+MESCLUN_DIM)^K12142</x:f>
        <x:v>9782.119483333463</x:v>
      </x:c>
      <x:c r="N12142" s="267" t="n">
        <x:f>MAX(M12142-FARMER_HOURS,0)/TEMP_HOURS_PER_WORKER</x:f>
        <x:v>6.2931385300926825</x:v>
      </x:c>
      <x:c r="O12142" s="268" t="n">
        <x:f>I12142*TOMATO_PRICE+J12142*CARROT_PRICE+K12142*MESCLUN_PRICE</x:f>
        <x:v>199728</x:v>
      </x:c>
      <x:c r="P12142" s="268" t="n">
        <x:f>I12142*TOMATO_FERTILIZER+J12142*CARROT_FERTILIZER+K12142*MESCLUN_FERTILIZER</x:f>
        <x:v>26400</x:v>
      </x:c>
      <x:c r="Q12142" s="268" t="n">
        <x:f>MIN(M12142,FARMER_HOURS)*FARMER_RATE+MAX(M12142-FARMER_HOURS,0)*TEMP_RATE</x:f>
        <x:v>182328.46325231707</x:v>
      </x:c>
      <x:c r="R12142" s="268" t="n">
        <x:f>O12142-P12142-Q12142-FIXED_COST</x:f>
        <x:v>-29000.463252317073</x:v>
      </x:c>
      <x:c r="S12142" s="139" t="str">
        <x:f>IF(AND(L12142&lt;=TOTAL_BED_CAP,N12142&lt;=TEMP_WORKER_CAP),"YES","NO")</x:f>
        <x:v>NO</x:v>
      </x:c>
      <x:c r="T12142" s="139" t="n">
        <x:f>IF(S12142="YES",R12142,-1E+99)</x:f>
        <x:v>-1e+99</x:v>
      </x:c>
    </x:row>
    <x:row r="12143">
      <x:c r="A12143" s="139"/>
      <x:c r="B12143" s="139"/>
      <x:c r="C12143" s="139"/>
      <x:c r="D12143" s="139"/>
      <x:c r="E12143" s="139"/>
      <x:c r="F12143" s="139"/>
      <x:c r="G12143" s="139"/>
      <x:c r="H12143" s="139"/>
      <x:c r="I12143" s="266" t="n">
        <x:f>INT((ROW()-ROW($I$46))/((CARROT_CAP+1)*(MESCLUN_CAP+1)))</x:f>
        <x:v>18</x:v>
      </x:c>
      <x:c r="J12143" s="266" t="n">
        <x:f>MOD(INT((ROW()-ROW($I$46))/(MESCLUN_CAP+1)),CARROT_CAP+1)</x:f>
        <x:v>12</x:v>
      </x:c>
      <x:c r="K12143" s="266" t="n">
        <x:f>MOD(ROW()-ROW($I$46),MESCLUN_CAP+1)</x:f>
        <x:v>7</x:v>
      </x:c>
      <x:c r="L12143" s="266" t="n">
        <x:f>SUM(I12143:K12143)</x:f>
        <x:v>37</x:v>
      </x:c>
      <x:c r="M12143" s="267" t="n">
        <x:f>I12143*TOMATO_HOURS*WEEKS*(1+TOMATO_DIM)^I12143+J12143*CARROT_HOURS*WEEKS*(1+CARROT_DIM)^J12143+K12143*MESCLUN_HOURS*WEEKS*(1+MESCLUN_DIM)^K12143</x:f>
        <x:v>9834.843922731423</x:v>
      </x:c>
      <x:c r="N12143" s="267" t="n">
        <x:f>MAX(M12143-FARMER_HOURS,0)/TEMP_HOURS_PER_WORKER</x:f>
        <x:v>6.329752724119044</x:v>
      </x:c>
      <x:c r="O12143" s="268" t="n">
        <x:f>I12143*TOMATO_PRICE+J12143*CARROT_PRICE+K12143*MESCLUN_PRICE</x:f>
        <x:v>202428</x:v>
      </x:c>
      <x:c r="P12143" s="268" t="n">
        <x:f>I12143*TOMATO_FERTILIZER+J12143*CARROT_FERTILIZER+K12143*MESCLUN_FERTILIZER</x:f>
        <x:v>27280</x:v>
      </x:c>
      <x:c r="Q12143" s="268" t="n">
        <x:f>MIN(M12143,FARMER_HOURS)*FARMER_RATE+MAX(M12143-FARMER_HOURS,0)*TEMP_RATE</x:f>
        <x:v>183243.8181029761</x:v>
      </x:c>
      <x:c r="R12143" s="268" t="n">
        <x:f>O12143-P12143-Q12143-FIXED_COST</x:f>
        <x:v>-28095.818102976104</x:v>
      </x:c>
      <x:c r="S12143" s="139" t="str">
        <x:f>IF(AND(L12143&lt;=TOTAL_BED_CAP,N12143&lt;=TEMP_WORKER_CAP),"YES","NO")</x:f>
        <x:v>NO</x:v>
      </x:c>
      <x:c r="T12143" s="139" t="n">
        <x:f>IF(S12143="YES",R12143,-1E+99)</x:f>
        <x:v>-1e+99</x:v>
      </x:c>
    </x:row>
    <x:row r="12144">
      <x:c r="A12144" s="139"/>
      <x:c r="B12144" s="139"/>
      <x:c r="C12144" s="139"/>
      <x:c r="D12144" s="139"/>
      <x:c r="E12144" s="139"/>
      <x:c r="F12144" s="139"/>
      <x:c r="G12144" s="139"/>
      <x:c r="H12144" s="139"/>
      <x:c r="I12144" s="266" t="n">
        <x:f>INT((ROW()-ROW($I$46))/((CARROT_CAP+1)*(MESCLUN_CAP+1)))</x:f>
        <x:v>18</x:v>
      </x:c>
      <x:c r="J12144" s="266" t="n">
        <x:f>MOD(INT((ROW()-ROW($I$46))/(MESCLUN_CAP+1)),CARROT_CAP+1)</x:f>
        <x:v>12</x:v>
      </x:c>
      <x:c r="K12144" s="266" t="n">
        <x:f>MOD(ROW()-ROW($I$46),MESCLUN_CAP+1)</x:f>
        <x:v>8</x:v>
      </x:c>
      <x:c r="L12144" s="266" t="n">
        <x:f>SUM(I12144:K12144)</x:f>
        <x:v>38</x:v>
      </x:c>
      <x:c r="M12144" s="267" t="n">
        <x:f>I12144*TOMATO_HOURS*WEEKS*(1+TOMATO_DIM)^I12144+J12144*CARROT_HOURS*WEEKS*(1+CARROT_DIM)^J12144+K12144*MESCLUN_HOURS*WEEKS*(1+MESCLUN_DIM)^K12144</x:f>
        <x:v>9888.841021011403</x:v>
      </x:c>
      <x:c r="N12144" s="267" t="n">
        <x:f>MAX(M12144-FARMER_HOURS,0)/TEMP_HOURS_PER_WORKER</x:f>
        <x:v>6.367250709035697</x:v>
      </x:c>
      <x:c r="O12144" s="268" t="n">
        <x:f>I12144*TOMATO_PRICE+J12144*CARROT_PRICE+K12144*MESCLUN_PRICE</x:f>
        <x:v>205128</x:v>
      </x:c>
      <x:c r="P12144" s="268" t="n">
        <x:f>I12144*TOMATO_FERTILIZER+J12144*CARROT_FERTILIZER+K12144*MESCLUN_FERTILIZER</x:f>
        <x:v>28160</x:v>
      </x:c>
      <x:c r="Q12144" s="268" t="n">
        <x:f>MIN(M12144,FARMER_HOURS)*FARMER_RATE+MAX(M12144-FARMER_HOURS,0)*TEMP_RATE</x:f>
        <x:v>184181.26772589242</x:v>
      </x:c>
      <x:c r="R12144" s="268" t="n">
        <x:f>O12144-P12144-Q12144-FIXED_COST</x:f>
        <x:v>-27213.267725892423</x:v>
      </x:c>
      <x:c r="S12144" s="139" t="str">
        <x:f>IF(AND(L12144&lt;=TOTAL_BED_CAP,N12144&lt;=TEMP_WORKER_CAP),"YES","NO")</x:f>
        <x:v>NO</x:v>
      </x:c>
      <x:c r="T12144" s="139" t="n">
        <x:f>IF(S12144="YES",R12144,-1E+99)</x:f>
        <x:v>-1e+99</x:v>
      </x:c>
    </x:row>
    <x:row r="12145">
      <x:c r="A12145" s="139"/>
      <x:c r="B12145" s="139"/>
      <x:c r="C12145" s="139"/>
      <x:c r="D12145" s="139"/>
      <x:c r="E12145" s="139"/>
      <x:c r="F12145" s="139"/>
      <x:c r="G12145" s="139"/>
      <x:c r="H12145" s="139"/>
      <x:c r="I12145" s="266" t="n">
        <x:f>INT((ROW()-ROW($I$46))/((CARROT_CAP+1)*(MESCLUN_CAP+1)))</x:f>
        <x:v>18</x:v>
      </x:c>
      <x:c r="J12145" s="266" t="n">
        <x:f>MOD(INT((ROW()-ROW($I$46))/(MESCLUN_CAP+1)),CARROT_CAP+1)</x:f>
        <x:v>12</x:v>
      </x:c>
      <x:c r="K12145" s="266" t="n">
        <x:f>MOD(ROW()-ROW($I$46),MESCLUN_CAP+1)</x:f>
        <x:v>9</x:v>
      </x:c>
      <x:c r="L12145" s="266" t="n">
        <x:f>SUM(I12145:K12145)</x:f>
        <x:v>39</x:v>
      </x:c>
      <x:c r="M12145" s="267" t="n">
        <x:f>I12145*TOMATO_HOURS*WEEKS*(1+TOMATO_DIM)^I12145+J12145*CARROT_HOURS*WEEKS*(1+CARROT_DIM)^J12145+K12145*MESCLUN_HOURS*WEEKS*(1+MESCLUN_DIM)^K12145</x:f>
        <x:v>9944.134356451797</x:v>
      </x:c>
      <x:c r="N12145" s="267" t="n">
        <x:f>MAX(M12145-FARMER_HOURS,0)/TEMP_HOURS_PER_WORKER</x:f>
        <x:v>6.405648858647082</x:v>
      </x:c>
      <x:c r="O12145" s="268" t="n">
        <x:f>I12145*TOMATO_PRICE+J12145*CARROT_PRICE+K12145*MESCLUN_PRICE</x:f>
        <x:v>207828</x:v>
      </x:c>
      <x:c r="P12145" s="268" t="n">
        <x:f>I12145*TOMATO_FERTILIZER+J12145*CARROT_FERTILIZER+K12145*MESCLUN_FERTILIZER</x:f>
        <x:v>29040</x:v>
      </x:c>
      <x:c r="Q12145" s="268" t="n">
        <x:f>MIN(M12145,FARMER_HOURS)*FARMER_RATE+MAX(M12145-FARMER_HOURS,0)*TEMP_RATE</x:f>
        <x:v>185141.22146617703</x:v>
      </x:c>
      <x:c r="R12145" s="268" t="n">
        <x:f>O12145-P12145-Q12145-FIXED_COST</x:f>
        <x:v>-26353.221466177027</x:v>
      </x:c>
      <x:c r="S12145" s="139" t="str">
        <x:f>IF(AND(L12145&lt;=TOTAL_BED_CAP,N12145&lt;=TEMP_WORKER_CAP),"YES","NO")</x:f>
        <x:v>NO</x:v>
      </x:c>
      <x:c r="T12145" s="139" t="n">
        <x:f>IF(S12145="YES",R12145,-1E+99)</x:f>
        <x:v>-1e+99</x:v>
      </x:c>
    </x:row>
    <x:row r="12146">
      <x:c r="A12146" s="139"/>
      <x:c r="B12146" s="139"/>
      <x:c r="C12146" s="139"/>
      <x:c r="D12146" s="139"/>
      <x:c r="E12146" s="139"/>
      <x:c r="F12146" s="139"/>
      <x:c r="G12146" s="139"/>
      <x:c r="H12146" s="139"/>
      <x:c r="I12146" s="266" t="n">
        <x:f>INT((ROW()-ROW($I$46))/((CARROT_CAP+1)*(MESCLUN_CAP+1)))</x:f>
        <x:v>18</x:v>
      </x:c>
      <x:c r="J12146" s="266" t="n">
        <x:f>MOD(INT((ROW()-ROW($I$46))/(MESCLUN_CAP+1)),CARROT_CAP+1)</x:f>
        <x:v>12</x:v>
      </x:c>
      <x:c r="K12146" s="266" t="n">
        <x:f>MOD(ROW()-ROW($I$46),MESCLUN_CAP+1)</x:f>
        <x:v>10</x:v>
      </x:c>
      <x:c r="L12146" s="266" t="n">
        <x:f>SUM(I12146:K12146)</x:f>
        <x:v>40</x:v>
      </x:c>
      <x:c r="M12146" s="267" t="n">
        <x:f>I12146*TOMATO_HOURS*WEEKS*(1+TOMATO_DIM)^I12146+J12146*CARROT_HOURS*WEEKS*(1+CARROT_DIM)^J12146+K12146*MESCLUN_HOURS*WEEKS*(1+MESCLUN_DIM)^K12146</x:f>
        <x:v>10000.747897935009</x:v>
      </x:c>
      <x:c r="N12146" s="267" t="n">
        <x:f>MAX(M12146-FARMER_HOURS,0)/TEMP_HOURS_PER_WORKER</x:f>
        <x:v>6.4449638180104225</x:v>
      </x:c>
      <x:c r="O12146" s="268" t="n">
        <x:f>I12146*TOMATO_PRICE+J12146*CARROT_PRICE+K12146*MESCLUN_PRICE</x:f>
        <x:v>210528</x:v>
      </x:c>
      <x:c r="P12146" s="268" t="n">
        <x:f>I12146*TOMATO_FERTILIZER+J12146*CARROT_FERTILIZER+K12146*MESCLUN_FERTILIZER</x:f>
        <x:v>29920</x:v>
      </x:c>
      <x:c r="Q12146" s="268" t="n">
        <x:f>MIN(M12146,FARMER_HOURS)*FARMER_RATE+MAX(M12146-FARMER_HOURS,0)*TEMP_RATE</x:f>
        <x:v>186124.09545026056</x:v>
      </x:c>
      <x:c r="R12146" s="268" t="n">
        <x:f>O12146-P12146-Q12146-FIXED_COST</x:f>
        <x:v>-25516.09545026056</x:v>
      </x:c>
      <x:c r="S12146" s="139" t="str">
        <x:f>IF(AND(L12146&lt;=TOTAL_BED_CAP,N12146&lt;=TEMP_WORKER_CAP),"YES","NO")</x:f>
        <x:v>NO</x:v>
      </x:c>
      <x:c r="T12146" s="139" t="n">
        <x:f>IF(S12146="YES",R12146,-1E+99)</x:f>
        <x:v>-1e+99</x:v>
      </x:c>
    </x:row>
    <x:row r="12147">
      <x:c r="A12147" s="139"/>
      <x:c r="B12147" s="139"/>
      <x:c r="C12147" s="139"/>
      <x:c r="D12147" s="139"/>
      <x:c r="E12147" s="139"/>
      <x:c r="F12147" s="139"/>
      <x:c r="G12147" s="139"/>
      <x:c r="H12147" s="139"/>
      <x:c r="I12147" s="266" t="n">
        <x:f>INT((ROW()-ROW($I$46))/((CARROT_CAP+1)*(MESCLUN_CAP+1)))</x:f>
        <x:v>18</x:v>
      </x:c>
      <x:c r="J12147" s="266" t="n">
        <x:f>MOD(INT((ROW()-ROW($I$46))/(MESCLUN_CAP+1)),CARROT_CAP+1)</x:f>
        <x:v>12</x:v>
      </x:c>
      <x:c r="K12147" s="266" t="n">
        <x:f>MOD(ROW()-ROW($I$46),MESCLUN_CAP+1)</x:f>
        <x:v>11</x:v>
      </x:c>
      <x:c r="L12147" s="266" t="n">
        <x:f>SUM(I12147:K12147)</x:f>
        <x:v>41</x:v>
      </x:c>
      <x:c r="M12147" s="267" t="n">
        <x:f>I12147*TOMATO_HOURS*WEEKS*(1+TOMATO_DIM)^I12147+J12147*CARROT_HOURS*WEEKS*(1+CARROT_DIM)^J12147+K12147*MESCLUN_HOURS*WEEKS*(1+MESCLUN_DIM)^K12147</x:f>
        <x:v>10058.70601102845</x:v>
      </x:c>
      <x:c r="N12147" s="267" t="n">
        <x:f>MAX(M12147-FARMER_HOURS,0)/TEMP_HOURS_PER_WORKER</x:f>
        <x:v>6.4852125076586455</x:v>
      </x:c>
      <x:c r="O12147" s="268" t="n">
        <x:f>I12147*TOMATO_PRICE+J12147*CARROT_PRICE+K12147*MESCLUN_PRICE</x:f>
        <x:v>213228</x:v>
      </x:c>
      <x:c r="P12147" s="268" t="n">
        <x:f>I12147*TOMATO_FERTILIZER+J12147*CARROT_FERTILIZER+K12147*MESCLUN_FERTILIZER</x:f>
        <x:v>30800</x:v>
      </x:c>
      <x:c r="Q12147" s="268" t="n">
        <x:f>MIN(M12147,FARMER_HOURS)*FARMER_RATE+MAX(M12147-FARMER_HOURS,0)*TEMP_RATE</x:f>
        <x:v>187130.31269146613</x:v>
      </x:c>
      <x:c r="R12147" s="268" t="n">
        <x:f>O12147-P12147-Q12147-FIXED_COST</x:f>
        <x:v>-24702.312691466126</x:v>
      </x:c>
      <x:c r="S12147" s="139" t="str">
        <x:f>IF(AND(L12147&lt;=TOTAL_BED_CAP,N12147&lt;=TEMP_WORKER_CAP),"YES","NO")</x:f>
        <x:v>NO</x:v>
      </x:c>
      <x:c r="T12147" s="139" t="n">
        <x:f>IF(S12147="YES",R12147,-1E+99)</x:f>
        <x:v>-1e+99</x:v>
      </x:c>
    </x:row>
    <x:row r="12148">
      <x:c r="A12148" s="139"/>
      <x:c r="B12148" s="139"/>
      <x:c r="C12148" s="139"/>
      <x:c r="D12148" s="139"/>
      <x:c r="E12148" s="139"/>
      <x:c r="F12148" s="139"/>
      <x:c r="G12148" s="139"/>
      <x:c r="H12148" s="139"/>
      <x:c r="I12148" s="266" t="n">
        <x:f>INT((ROW()-ROW($I$46))/((CARROT_CAP+1)*(MESCLUN_CAP+1)))</x:f>
        <x:v>18</x:v>
      </x:c>
      <x:c r="J12148" s="266" t="n">
        <x:f>MOD(INT((ROW()-ROW($I$46))/(MESCLUN_CAP+1)),CARROT_CAP+1)</x:f>
        <x:v>12</x:v>
      </x:c>
      <x:c r="K12148" s="266" t="n">
        <x:f>MOD(ROW()-ROW($I$46),MESCLUN_CAP+1)</x:f>
        <x:v>12</x:v>
      </x:c>
      <x:c r="L12148" s="266" t="n">
        <x:f>SUM(I12148:K12148)</x:f>
        <x:v>42</x:v>
      </x:c>
      <x:c r="M12148" s="267" t="n">
        <x:f>I12148*TOMATO_HOURS*WEEKS*(1+TOMATO_DIM)^I12148+J12148*CARROT_HOURS*WEEKS*(1+CARROT_DIM)^J12148+K12148*MESCLUN_HOURS*WEEKS*(1+MESCLUN_DIM)^K12148</x:f>
        <x:v>10118.033464156513</x:v>
      </x:c>
      <x:c r="N12148" s="267" t="n">
        <x:f>MAX(M12148-FARMER_HOURS,0)/TEMP_HOURS_PER_WORKER</x:f>
        <x:v>6.526412127886467</x:v>
      </x:c>
      <x:c r="O12148" s="268" t="n">
        <x:f>I12148*TOMATO_PRICE+J12148*CARROT_PRICE+K12148*MESCLUN_PRICE</x:f>
        <x:v>215928</x:v>
      </x:c>
      <x:c r="P12148" s="268" t="n">
        <x:f>I12148*TOMATO_FERTILIZER+J12148*CARROT_FERTILIZER+K12148*MESCLUN_FERTILIZER</x:f>
        <x:v>31680</x:v>
      </x:c>
      <x:c r="Q12148" s="268" t="n">
        <x:f>MIN(M12148,FARMER_HOURS)*FARMER_RATE+MAX(M12148-FARMER_HOURS,0)*TEMP_RATE</x:f>
        <x:v>188160.30319716167</x:v>
      </x:c>
      <x:c r="R12148" s="268" t="n">
        <x:f>O12148-P12148-Q12148-FIXED_COST</x:f>
        <x:v>-23912.303197161673</x:v>
      </x:c>
      <x:c r="S12148" s="139" t="str">
        <x:f>IF(AND(L12148&lt;=TOTAL_BED_CAP,N12148&lt;=TEMP_WORKER_CAP),"YES","NO")</x:f>
        <x:v>NO</x:v>
      </x:c>
      <x:c r="T12148" s="139" t="n">
        <x:f>IF(S12148="YES",R12148,-1E+99)</x:f>
        <x:v>-1e+99</x:v>
      </x:c>
    </x:row>
    <x:row r="12149">
      <x:c r="A12149" s="139"/>
      <x:c r="B12149" s="139"/>
      <x:c r="C12149" s="139"/>
      <x:c r="D12149" s="139"/>
      <x:c r="E12149" s="139"/>
      <x:c r="F12149" s="139"/>
      <x:c r="G12149" s="139"/>
      <x:c r="H12149" s="139"/>
      <x:c r="I12149" s="266" t="n">
        <x:f>INT((ROW()-ROW($I$46))/((CARROT_CAP+1)*(MESCLUN_CAP+1)))</x:f>
        <x:v>18</x:v>
      </x:c>
      <x:c r="J12149" s="266" t="n">
        <x:f>MOD(INT((ROW()-ROW($I$46))/(MESCLUN_CAP+1)),CARROT_CAP+1)</x:f>
        <x:v>12</x:v>
      </x:c>
      <x:c r="K12149" s="266" t="n">
        <x:f>MOD(ROW()-ROW($I$46),MESCLUN_CAP+1)</x:f>
        <x:v>13</x:v>
      </x:c>
      <x:c r="L12149" s="266" t="n">
        <x:f>SUM(I12149:K12149)</x:f>
        <x:v>43</x:v>
      </x:c>
      <x:c r="M12149" s="267" t="n">
        <x:f>I12149*TOMATO_HOURS*WEEKS*(1+TOMATO_DIM)^I12149+J12149*CARROT_HOURS*WEEKS*(1+CARROT_DIM)^J12149+K12149*MESCLUN_HOURS*WEEKS*(1+MESCLUN_DIM)^K12149</x:f>
        <x:v>10178.755434864897</x:v>
      </x:c>
      <x:c r="N12149" s="267" t="n">
        <x:f>MAX(M12149-FARMER_HOURS,0)/TEMP_HOURS_PER_WORKER</x:f>
        <x:v>6.5685801631006235</x:v>
      </x:c>
      <x:c r="O12149" s="268" t="n">
        <x:f>I12149*TOMATO_PRICE+J12149*CARROT_PRICE+K12149*MESCLUN_PRICE</x:f>
        <x:v>218628</x:v>
      </x:c>
      <x:c r="P12149" s="268" t="n">
        <x:f>I12149*TOMATO_FERTILIZER+J12149*CARROT_FERTILIZER+K12149*MESCLUN_FERTILIZER</x:f>
        <x:v>32560</x:v>
      </x:c>
      <x:c r="Q12149" s="268" t="n">
        <x:f>MIN(M12149,FARMER_HOURS)*FARMER_RATE+MAX(M12149-FARMER_HOURS,0)*TEMP_RATE</x:f>
        <x:v>189214.50407751556</x:v>
      </x:c>
      <x:c r="R12149" s="268" t="n">
        <x:f>O12149-P12149-Q12149-FIXED_COST</x:f>
        <x:v>-23146.504077515565</x:v>
      </x:c>
      <x:c r="S12149" s="139" t="str">
        <x:f>IF(AND(L12149&lt;=TOTAL_BED_CAP,N12149&lt;=TEMP_WORKER_CAP),"YES","NO")</x:f>
        <x:v>NO</x:v>
      </x:c>
      <x:c r="T12149" s="139" t="n">
        <x:f>IF(S12149="YES",R12149,-1E+99)</x:f>
        <x:v>-1e+99</x:v>
      </x:c>
    </x:row>
    <x:row r="12150">
      <x:c r="A12150" s="139"/>
      <x:c r="B12150" s="139"/>
      <x:c r="C12150" s="139"/>
      <x:c r="D12150" s="139"/>
      <x:c r="E12150" s="139"/>
      <x:c r="F12150" s="139"/>
      <x:c r="G12150" s="139"/>
      <x:c r="H12150" s="139"/>
      <x:c r="I12150" s="266" t="n">
        <x:f>INT((ROW()-ROW($I$46))/((CARROT_CAP+1)*(MESCLUN_CAP+1)))</x:f>
        <x:v>18</x:v>
      </x:c>
      <x:c r="J12150" s="266" t="n">
        <x:f>MOD(INT((ROW()-ROW($I$46))/(MESCLUN_CAP+1)),CARROT_CAP+1)</x:f>
        <x:v>12</x:v>
      </x:c>
      <x:c r="K12150" s="266" t="n">
        <x:f>MOD(ROW()-ROW($I$46),MESCLUN_CAP+1)</x:f>
        <x:v>14</x:v>
      </x:c>
      <x:c r="L12150" s="266" t="n">
        <x:f>SUM(I12150:K12150)</x:f>
        <x:v>44</x:v>
      </x:c>
      <x:c r="M12150" s="267" t="n">
        <x:f>I12150*TOMATO_HOURS*WEEKS*(1+TOMATO_DIM)^I12150+J12150*CARROT_HOURS*WEEKS*(1+CARROT_DIM)^J12150+K12150*MESCLUN_HOURS*WEEKS*(1+MESCLUN_DIM)^K12150</x:f>
        <x:v>10240.897516178558</x:v>
      </x:c>
      <x:c r="N12150" s="267" t="n">
        <x:f>MAX(M12150-FARMER_HOURS,0)/TEMP_HOURS_PER_WORKER</x:f>
        <x:v>6.61173438623511</x:v>
      </x:c>
      <x:c r="O12150" s="268" t="n">
        <x:f>I12150*TOMATO_PRICE+J12150*CARROT_PRICE+K12150*MESCLUN_PRICE</x:f>
        <x:v>221328</x:v>
      </x:c>
      <x:c r="P12150" s="268" t="n">
        <x:f>I12150*TOMATO_FERTILIZER+J12150*CARROT_FERTILIZER+K12150*MESCLUN_FERTILIZER</x:f>
        <x:v>33440</x:v>
      </x:c>
      <x:c r="Q12150" s="268" t="n">
        <x:f>MIN(M12150,FARMER_HOURS)*FARMER_RATE+MAX(M12150-FARMER_HOURS,0)*TEMP_RATE</x:f>
        <x:v>190293.35965587775</x:v>
      </x:c>
      <x:c r="R12150" s="268" t="n">
        <x:f>O12150-P12150-Q12150-FIXED_COST</x:f>
        <x:v>-22405.35965587775</x:v>
      </x:c>
      <x:c r="S12150" s="139" t="str">
        <x:f>IF(AND(L12150&lt;=TOTAL_BED_CAP,N12150&lt;=TEMP_WORKER_CAP),"YES","NO")</x:f>
        <x:v>NO</x:v>
      </x:c>
      <x:c r="T12150" s="139" t="n">
        <x:f>IF(S12150="YES",R12150,-1E+99)</x:f>
        <x:v>-1e+99</x:v>
      </x:c>
    </x:row>
    <x:row r="12151">
      <x:c r="A12151" s="139"/>
      <x:c r="B12151" s="139"/>
      <x:c r="C12151" s="139"/>
      <x:c r="D12151" s="139"/>
      <x:c r="E12151" s="139"/>
      <x:c r="F12151" s="139"/>
      <x:c r="G12151" s="139"/>
      <x:c r="H12151" s="139"/>
      <x:c r="I12151" s="266" t="n">
        <x:f>INT((ROW()-ROW($I$46))/((CARROT_CAP+1)*(MESCLUN_CAP+1)))</x:f>
        <x:v>18</x:v>
      </x:c>
      <x:c r="J12151" s="266" t="n">
        <x:f>MOD(INT((ROW()-ROW($I$46))/(MESCLUN_CAP+1)),CARROT_CAP+1)</x:f>
        <x:v>12</x:v>
      </x:c>
      <x:c r="K12151" s="266" t="n">
        <x:f>MOD(ROW()-ROW($I$46),MESCLUN_CAP+1)</x:f>
        <x:v>15</x:v>
      </x:c>
      <x:c r="L12151" s="266" t="n">
        <x:f>SUM(I12151:K12151)</x:f>
        <x:v>45</x:v>
      </x:c>
      <x:c r="M12151" s="267" t="n">
        <x:f>I12151*TOMATO_HOURS*WEEKS*(1+TOMATO_DIM)^I12151+J12151*CARROT_HOURS*WEEKS*(1+CARROT_DIM)^J12151+K12151*MESCLUN_HOURS*WEEKS*(1+MESCLUN_DIM)^K12151</x:f>
        <x:v>10304.485723054706</x:v>
      </x:c>
      <x:c r="N12151" s="267" t="n">
        <x:f>MAX(M12151-FARMER_HOURS,0)/TEMP_HOURS_PER_WORKER</x:f>
        <x:v>6.655892863232435</x:v>
      </x:c>
      <x:c r="O12151" s="268" t="n">
        <x:f>I12151*TOMATO_PRICE+J12151*CARROT_PRICE+K12151*MESCLUN_PRICE</x:f>
        <x:v>224028</x:v>
      </x:c>
      <x:c r="P12151" s="268" t="n">
        <x:f>I12151*TOMATO_FERTILIZER+J12151*CARROT_FERTILIZER+K12151*MESCLUN_FERTILIZER</x:f>
        <x:v>34320</x:v>
      </x:c>
      <x:c r="Q12151" s="268" t="n">
        <x:f>MIN(M12151,FARMER_HOURS)*FARMER_RATE+MAX(M12151-FARMER_HOURS,0)*TEMP_RATE</x:f>
        <x:v>191397.32158081085</x:v>
      </x:c>
      <x:c r="R12151" s="268" t="n">
        <x:f>O12151-P12151-Q12151-FIXED_COST</x:f>
        <x:v>-21689.32158081085</x:v>
      </x:c>
      <x:c r="S12151" s="139" t="str">
        <x:f>IF(AND(L12151&lt;=TOTAL_BED_CAP,N12151&lt;=TEMP_WORKER_CAP),"YES","NO")</x:f>
        <x:v>NO</x:v>
      </x:c>
      <x:c r="T12151" s="139" t="n">
        <x:f>IF(S12151="YES",R12151,-1E+99)</x:f>
        <x:v>-1e+99</x:v>
      </x:c>
    </x:row>
    <x:row r="12152">
      <x:c r="A12152" s="139"/>
      <x:c r="B12152" s="139"/>
      <x:c r="C12152" s="139"/>
      <x:c r="D12152" s="139"/>
      <x:c r="E12152" s="139"/>
      <x:c r="F12152" s="139"/>
      <x:c r="G12152" s="139"/>
      <x:c r="H12152" s="139"/>
      <x:c r="I12152" s="266" t="n">
        <x:f>INT((ROW()-ROW($I$46))/((CARROT_CAP+1)*(MESCLUN_CAP+1)))</x:f>
        <x:v>18</x:v>
      </x:c>
      <x:c r="J12152" s="266" t="n">
        <x:f>MOD(INT((ROW()-ROW($I$46))/(MESCLUN_CAP+1)),CARROT_CAP+1)</x:f>
        <x:v>12</x:v>
      </x:c>
      <x:c r="K12152" s="266" t="n">
        <x:f>MOD(ROW()-ROW($I$46),MESCLUN_CAP+1)</x:f>
        <x:v>16</x:v>
      </x:c>
      <x:c r="L12152" s="266" t="n">
        <x:f>SUM(I12152:K12152)</x:f>
        <x:v>46</x:v>
      </x:c>
      <x:c r="M12152" s="267" t="n">
        <x:f>I12152*TOMATO_HOURS*WEEKS*(1+TOMATO_DIM)^I12152+J12152*CARROT_HOURS*WEEKS*(1+CARROT_DIM)^J12152+K12152*MESCLUN_HOURS*WEEKS*(1+MESCLUN_DIM)^K12152</x:f>
        <x:v>10369.546498932194</x:v>
      </x:c>
      <x:c r="N12152" s="267" t="n">
        <x:f>MAX(M12152-FARMER_HOURS,0)/TEMP_HOURS_PER_WORKER</x:f>
        <x:v>6.7010739575918015</x:v>
      </x:c>
      <x:c r="O12152" s="268" t="n">
        <x:f>I12152*TOMATO_PRICE+J12152*CARROT_PRICE+K12152*MESCLUN_PRICE</x:f>
        <x:v>226728</x:v>
      </x:c>
      <x:c r="P12152" s="268" t="n">
        <x:f>I12152*TOMATO_FERTILIZER+J12152*CARROT_FERTILIZER+K12152*MESCLUN_FERTILIZER</x:f>
        <x:v>35200</x:v>
      </x:c>
      <x:c r="Q12152" s="268" t="n">
        <x:f>MIN(M12152,FARMER_HOURS)*FARMER_RATE+MAX(M12152-FARMER_HOURS,0)*TEMP_RATE</x:f>
        <x:v>192526.84893979502</x:v>
      </x:c>
      <x:c r="R12152" s="268" t="n">
        <x:f>O12152-P12152-Q12152-FIXED_COST</x:f>
        <x:v>-20998.848939795018</x:v>
      </x:c>
      <x:c r="S12152" s="139" t="str">
        <x:f>IF(AND(L12152&lt;=TOTAL_BED_CAP,N12152&lt;=TEMP_WORKER_CAP),"YES","NO")</x:f>
        <x:v>NO</x:v>
      </x:c>
      <x:c r="T12152" s="139" t="n">
        <x:f>IF(S12152="YES",R12152,-1E+99)</x:f>
        <x:v>-1e+99</x:v>
      </x:c>
    </x:row>
    <x:row r="12153">
      <x:c r="A12153" s="139"/>
      <x:c r="B12153" s="139"/>
      <x:c r="C12153" s="139"/>
      <x:c r="D12153" s="139"/>
      <x:c r="E12153" s="139"/>
      <x:c r="F12153" s="139"/>
      <x:c r="G12153" s="139"/>
      <x:c r="H12153" s="139"/>
      <x:c r="I12153" s="266" t="n">
        <x:f>INT((ROW()-ROW($I$46))/((CARROT_CAP+1)*(MESCLUN_CAP+1)))</x:f>
        <x:v>18</x:v>
      </x:c>
      <x:c r="J12153" s="266" t="n">
        <x:f>MOD(INT((ROW()-ROW($I$46))/(MESCLUN_CAP+1)),CARROT_CAP+1)</x:f>
        <x:v>12</x:v>
      </x:c>
      <x:c r="K12153" s="266" t="n">
        <x:f>MOD(ROW()-ROW($I$46),MESCLUN_CAP+1)</x:f>
        <x:v>17</x:v>
      </x:c>
      <x:c r="L12153" s="266" t="n">
        <x:f>SUM(I12153:K12153)</x:f>
        <x:v>47</x:v>
      </x:c>
      <x:c r="M12153" s="267" t="n">
        <x:f>I12153*TOMATO_HOURS*WEEKS*(1+TOMATO_DIM)^I12153+J12153*CARROT_HOURS*WEEKS*(1+CARROT_DIM)^J12153+K12153*MESCLUN_HOURS*WEEKS*(1+MESCLUN_DIM)^K12153</x:f>
        <x:v>10436.106722378734</x:v>
      </x:c>
      <x:c r="N12153" s="267" t="n">
        <x:f>MAX(M12153-FARMER_HOURS,0)/TEMP_HOURS_PER_WORKER</x:f>
        <x:v>6.747296334985232</x:v>
      </x:c>
      <x:c r="O12153" s="268" t="n">
        <x:f>I12153*TOMATO_PRICE+J12153*CARROT_PRICE+K12153*MESCLUN_PRICE</x:f>
        <x:v>229428</x:v>
      </x:c>
      <x:c r="P12153" s="268" t="n">
        <x:f>I12153*TOMATO_FERTILIZER+J12153*CARROT_FERTILIZER+K12153*MESCLUN_FERTILIZER</x:f>
        <x:v>36080</x:v>
      </x:c>
      <x:c r="Q12153" s="268" t="n">
        <x:f>MIN(M12153,FARMER_HOURS)*FARMER_RATE+MAX(M12153-FARMER_HOURS,0)*TEMP_RATE</x:f>
        <x:v>193682.4083746308</x:v>
      </x:c>
      <x:c r="R12153" s="268" t="n">
        <x:f>O12153-P12153-Q12153-FIXED_COST</x:f>
        <x:v>-20334.408374630788</x:v>
      </x:c>
      <x:c r="S12153" s="139" t="str">
        <x:f>IF(AND(L12153&lt;=TOTAL_BED_CAP,N12153&lt;=TEMP_WORKER_CAP),"YES","NO")</x:f>
        <x:v>NO</x:v>
      </x:c>
      <x:c r="T12153" s="139" t="n">
        <x:f>IF(S12153="YES",R12153,-1E+99)</x:f>
        <x:v>-1e+99</x:v>
      </x:c>
    </x:row>
    <x:row r="12154">
      <x:c r="A12154" s="139"/>
      <x:c r="B12154" s="139"/>
      <x:c r="C12154" s="139"/>
      <x:c r="D12154" s="139"/>
      <x:c r="E12154" s="139"/>
      <x:c r="F12154" s="139"/>
      <x:c r="G12154" s="139"/>
      <x:c r="H12154" s="139"/>
      <x:c r="I12154" s="266" t="n">
        <x:f>INT((ROW()-ROW($I$46))/((CARROT_CAP+1)*(MESCLUN_CAP+1)))</x:f>
        <x:v>18</x:v>
      </x:c>
      <x:c r="J12154" s="266" t="n">
        <x:f>MOD(INT((ROW()-ROW($I$46))/(MESCLUN_CAP+1)),CARROT_CAP+1)</x:f>
        <x:v>12</x:v>
      </x:c>
      <x:c r="K12154" s="266" t="n">
        <x:f>MOD(ROW()-ROW($I$46),MESCLUN_CAP+1)</x:f>
        <x:v>18</x:v>
      </x:c>
      <x:c r="L12154" s="266" t="n">
        <x:f>SUM(I12154:K12154)</x:f>
        <x:v>48</x:v>
      </x:c>
      <x:c r="M12154" s="267" t="n">
        <x:f>I12154*TOMATO_HOURS*WEEKS*(1+TOMATO_DIM)^I12154+J12154*CARROT_HOURS*WEEKS*(1+CARROT_DIM)^J12154+K12154*MESCLUN_HOURS*WEEKS*(1+MESCLUN_DIM)^K12154</x:f>
        <x:v>10504.193713837321</x:v>
      </x:c>
      <x:c r="N12154" s="267" t="n">
        <x:f>MAX(M12154-FARMER_HOURS,0)/TEMP_HOURS_PER_WORKER</x:f>
        <x:v>6.794578967942584</x:v>
      </x:c>
      <x:c r="O12154" s="268" t="n">
        <x:f>I12154*TOMATO_PRICE+J12154*CARROT_PRICE+K12154*MESCLUN_PRICE</x:f>
        <x:v>232128</x:v>
      </x:c>
      <x:c r="P12154" s="268" t="n">
        <x:f>I12154*TOMATO_FERTILIZER+J12154*CARROT_FERTILIZER+K12154*MESCLUN_FERTILIZER</x:f>
        <x:v>36960</x:v>
      </x:c>
      <x:c r="Q12154" s="268" t="n">
        <x:f>MIN(M12154,FARMER_HOURS)*FARMER_RATE+MAX(M12154-FARMER_HOURS,0)*TEMP_RATE</x:f>
        <x:v>194864.4741985646</x:v>
      </x:c>
      <x:c r="R12154" s="268" t="n">
        <x:f>O12154-P12154-Q12154-FIXED_COST</x:f>
        <x:v>-19696.474198564596</x:v>
      </x:c>
      <x:c r="S12154" s="139" t="str">
        <x:f>IF(AND(L12154&lt;=TOTAL_BED_CAP,N12154&lt;=TEMP_WORKER_CAP),"YES","NO")</x:f>
        <x:v>NO</x:v>
      </x:c>
      <x:c r="T12154" s="139" t="n">
        <x:f>IF(S12154="YES",R12154,-1E+99)</x:f>
        <x:v>-1e+99</x:v>
      </x:c>
    </x:row>
    <x:row r="12155">
      <x:c r="A12155" s="139"/>
      <x:c r="B12155" s="139"/>
      <x:c r="C12155" s="139"/>
      <x:c r="D12155" s="139"/>
      <x:c r="E12155" s="139"/>
      <x:c r="F12155" s="139"/>
      <x:c r="G12155" s="139"/>
      <x:c r="H12155" s="139"/>
      <x:c r="I12155" s="266" t="n">
        <x:f>INT((ROW()-ROW($I$46))/((CARROT_CAP+1)*(MESCLUN_CAP+1)))</x:f>
        <x:v>18</x:v>
      </x:c>
      <x:c r="J12155" s="266" t="n">
        <x:f>MOD(INT((ROW()-ROW($I$46))/(MESCLUN_CAP+1)),CARROT_CAP+1)</x:f>
        <x:v>12</x:v>
      </x:c>
      <x:c r="K12155" s="266" t="n">
        <x:f>MOD(ROW()-ROW($I$46),MESCLUN_CAP+1)</x:f>
        <x:v>19</x:v>
      </x:c>
      <x:c r="L12155" s="266" t="n">
        <x:f>SUM(I12155:K12155)</x:f>
        <x:v>49</x:v>
      </x:c>
      <x:c r="M12155" s="267" t="n">
        <x:f>I12155*TOMATO_HOURS*WEEKS*(1+TOMATO_DIM)^I12155+J12155*CARROT_HOURS*WEEKS*(1+CARROT_DIM)^J12155+K12155*MESCLUN_HOURS*WEEKS*(1+MESCLUN_DIM)^K12155</x:f>
        <x:v>10573.835242473344</x:v>
      </x:c>
      <x:c r="N12155" s="267" t="n">
        <x:f>MAX(M12155-FARMER_HOURS,0)/TEMP_HOURS_PER_WORKER</x:f>
        <x:v>6.842941140606489</x:v>
      </x:c>
      <x:c r="O12155" s="268" t="n">
        <x:f>I12155*TOMATO_PRICE+J12155*CARROT_PRICE+K12155*MESCLUN_PRICE</x:f>
        <x:v>234828</x:v>
      </x:c>
      <x:c r="P12155" s="268" t="n">
        <x:f>I12155*TOMATO_FERTILIZER+J12155*CARROT_FERTILIZER+K12155*MESCLUN_FERTILIZER</x:f>
        <x:v>37840</x:v>
      </x:c>
      <x:c r="Q12155" s="268" t="n">
        <x:f>MIN(M12155,FARMER_HOURS)*FARMER_RATE+MAX(M12155-FARMER_HOURS,0)*TEMP_RATE</x:f>
        <x:v>196073.5285151622</x:v>
      </x:c>
      <x:c r="R12155" s="268" t="n">
        <x:f>O12155-P12155-Q12155-FIXED_COST</x:f>
        <x:v>-19085.52851516221</x:v>
      </x:c>
      <x:c r="S12155" s="139" t="str">
        <x:f>IF(AND(L12155&lt;=TOTAL_BED_CAP,N12155&lt;=TEMP_WORKER_CAP),"YES","NO")</x:f>
        <x:v>NO</x:v>
      </x:c>
      <x:c r="T12155" s="139" t="n">
        <x:f>IF(S12155="YES",R12155,-1E+99)</x:f>
        <x:v>-1e+99</x:v>
      </x:c>
    </x:row>
    <x:row r="12156">
      <x:c r="A12156" s="139"/>
      <x:c r="B12156" s="139"/>
      <x:c r="C12156" s="139"/>
      <x:c r="D12156" s="139"/>
      <x:c r="E12156" s="139"/>
      <x:c r="F12156" s="139"/>
      <x:c r="G12156" s="139"/>
      <x:c r="H12156" s="139"/>
      <x:c r="I12156" s="266" t="n">
        <x:f>INT((ROW()-ROW($I$46))/((CARROT_CAP+1)*(MESCLUN_CAP+1)))</x:f>
        <x:v>18</x:v>
      </x:c>
      <x:c r="J12156" s="266" t="n">
        <x:f>MOD(INT((ROW()-ROW($I$46))/(MESCLUN_CAP+1)),CARROT_CAP+1)</x:f>
        <x:v>12</x:v>
      </x:c>
      <x:c r="K12156" s="266" t="n">
        <x:f>MOD(ROW()-ROW($I$46),MESCLUN_CAP+1)</x:f>
        <x:v>20</x:v>
      </x:c>
      <x:c r="L12156" s="266" t="n">
        <x:f>SUM(I12156:K12156)</x:f>
        <x:v>50</x:v>
      </x:c>
      <x:c r="M12156" s="267" t="n">
        <x:f>I12156*TOMATO_HOURS*WEEKS*(1+TOMATO_DIM)^I12156+J12156*CARROT_HOURS*WEEKS*(1+CARROT_DIM)^J12156+K12156*MESCLUN_HOURS*WEEKS*(1+MESCLUN_DIM)^K12156</x:f>
        <x:v>10645.05953312382</x:v>
      </x:c>
      <x:c r="N12156" s="267" t="n">
        <x:f>MAX(M12156-FARMER_HOURS,0)/TEMP_HOURS_PER_WORKER</x:f>
        <x:v>6.8924024535582085</x:v>
      </x:c>
      <x:c r="O12156" s="268" t="n">
        <x:f>I12156*TOMATO_PRICE+J12156*CARROT_PRICE+K12156*MESCLUN_PRICE</x:f>
        <x:v>237528</x:v>
      </x:c>
      <x:c r="P12156" s="268" t="n">
        <x:f>I12156*TOMATO_FERTILIZER+J12156*CARROT_FERTILIZER+K12156*MESCLUN_FERTILIZER</x:f>
        <x:v>38720</x:v>
      </x:c>
      <x:c r="Q12156" s="268" t="n">
        <x:f>MIN(M12156,FARMER_HOURS)*FARMER_RATE+MAX(M12156-FARMER_HOURS,0)*TEMP_RATE</x:f>
        <x:v>197310.06133895522</x:v>
      </x:c>
      <x:c r="R12156" s="268" t="n">
        <x:f>O12156-P12156-Q12156-FIXED_COST</x:f>
        <x:v>-18502.061338955216</x:v>
      </x:c>
      <x:c r="S12156" s="139" t="str">
        <x:f>IF(AND(L12156&lt;=TOTAL_BED_CAP,N12156&lt;=TEMP_WORKER_CAP),"YES","NO")</x:f>
        <x:v>NO</x:v>
      </x:c>
      <x:c r="T12156" s="139" t="n">
        <x:f>IF(S12156="YES",R12156,-1E+99)</x:f>
        <x:v>-1e+99</x:v>
      </x:c>
    </x:row>
    <x:row r="12157">
      <x:c r="A12157" s="139"/>
      <x:c r="B12157" s="139"/>
      <x:c r="C12157" s="139"/>
      <x:c r="D12157" s="139"/>
      <x:c r="E12157" s="139"/>
      <x:c r="F12157" s="139"/>
      <x:c r="G12157" s="139"/>
      <x:c r="H12157" s="139"/>
      <x:c r="I12157" s="266" t="n">
        <x:f>INT((ROW()-ROW($I$46))/((CARROT_CAP+1)*(MESCLUN_CAP+1)))</x:f>
        <x:v>18</x:v>
      </x:c>
      <x:c r="J12157" s="266" t="n">
        <x:f>MOD(INT((ROW()-ROW($I$46))/(MESCLUN_CAP+1)),CARROT_CAP+1)</x:f>
        <x:v>12</x:v>
      </x:c>
      <x:c r="K12157" s="266" t="n">
        <x:f>MOD(ROW()-ROW($I$46),MESCLUN_CAP+1)</x:f>
        <x:v>21</x:v>
      </x:c>
      <x:c r="L12157" s="266" t="n">
        <x:f>SUM(I12157:K12157)</x:f>
        <x:v>51</x:v>
      </x:c>
      <x:c r="M12157" s="267" t="n">
        <x:f>I12157*TOMATO_HOURS*WEEKS*(1+TOMATO_DIM)^I12157+J12157*CARROT_HOURS*WEEKS*(1+CARROT_DIM)^J12157+K12157*MESCLUN_HOURS*WEEKS*(1+MESCLUN_DIM)^K12157</x:f>
        <x:v>10717.895273350265</x:v>
      </x:c>
      <x:c r="N12157" s="267" t="n">
        <x:f>MAX(M12157-FARMER_HOURS,0)/TEMP_HOURS_PER_WORKER</x:f>
        <x:v>6.942982828715461</x:v>
      </x:c>
      <x:c r="O12157" s="268" t="n">
        <x:f>I12157*TOMATO_PRICE+J12157*CARROT_PRICE+K12157*MESCLUN_PRICE</x:f>
        <x:v>240228</x:v>
      </x:c>
      <x:c r="P12157" s="268" t="n">
        <x:f>I12157*TOMATO_FERTILIZER+J12157*CARROT_FERTILIZER+K12157*MESCLUN_FERTILIZER</x:f>
        <x:v>39600</x:v>
      </x:c>
      <x:c r="Q12157" s="268" t="n">
        <x:f>MIN(M12157,FARMER_HOURS)*FARMER_RATE+MAX(M12157-FARMER_HOURS,0)*TEMP_RATE</x:f>
        <x:v>198574.57071788653</x:v>
      </x:c>
      <x:c r="R12157" s="268" t="n">
        <x:f>O12157-P12157-Q12157-FIXED_COST</x:f>
        <x:v>-17946.570717886527</x:v>
      </x:c>
      <x:c r="S12157" s="139" t="str">
        <x:f>IF(AND(L12157&lt;=TOTAL_BED_CAP,N12157&lt;=TEMP_WORKER_CAP),"YES","NO")</x:f>
        <x:v>NO</x:v>
      </x:c>
      <x:c r="T12157" s="139" t="n">
        <x:f>IF(S12157="YES",R12157,-1E+99)</x:f>
        <x:v>-1e+99</x:v>
      </x:c>
    </x:row>
    <x:row r="12158">
      <x:c r="A12158" s="139"/>
      <x:c r="B12158" s="139"/>
      <x:c r="C12158" s="139"/>
      <x:c r="D12158" s="139"/>
      <x:c r="E12158" s="139"/>
      <x:c r="F12158" s="139"/>
      <x:c r="G12158" s="139"/>
      <x:c r="H12158" s="139"/>
      <x:c r="I12158" s="266" t="n">
        <x:f>INT((ROW()-ROW($I$46))/((CARROT_CAP+1)*(MESCLUN_CAP+1)))</x:f>
        <x:v>18</x:v>
      </x:c>
      <x:c r="J12158" s="266" t="n">
        <x:f>MOD(INT((ROW()-ROW($I$46))/(MESCLUN_CAP+1)),CARROT_CAP+1)</x:f>
        <x:v>12</x:v>
      </x:c>
      <x:c r="K12158" s="266" t="n">
        <x:f>MOD(ROW()-ROW($I$46),MESCLUN_CAP+1)</x:f>
        <x:v>22</x:v>
      </x:c>
      <x:c r="L12158" s="266" t="n">
        <x:f>SUM(I12158:K12158)</x:f>
        <x:v>52</x:v>
      </x:c>
      <x:c r="M12158" s="267" t="n">
        <x:f>I12158*TOMATO_HOURS*WEEKS*(1+TOMATO_DIM)^I12158+J12158*CARROT_HOURS*WEEKS*(1+CARROT_DIM)^J12158+K12158*MESCLUN_HOURS*WEEKS*(1+MESCLUN_DIM)^K12158</x:f>
        <x:v>10792.37162059666</x:v>
      </x:c>
      <x:c r="N12158" s="267" t="n">
        <x:f>MAX(M12158-FARMER_HOURS,0)/TEMP_HOURS_PER_WORKER</x:f>
        <x:v>6.994702514303236</x:v>
      </x:c>
      <x:c r="O12158" s="268" t="n">
        <x:f>I12158*TOMATO_PRICE+J12158*CARROT_PRICE+K12158*MESCLUN_PRICE</x:f>
        <x:v>242928</x:v>
      </x:c>
      <x:c r="P12158" s="268" t="n">
        <x:f>I12158*TOMATO_FERTILIZER+J12158*CARROT_FERTILIZER+K12158*MESCLUN_FERTILIZER</x:f>
        <x:v>40480</x:v>
      </x:c>
      <x:c r="Q12158" s="268" t="n">
        <x:f>MIN(M12158,FARMER_HOURS)*FARMER_RATE+MAX(M12158-FARMER_HOURS,0)*TEMP_RATE</x:f>
        <x:v>199867.5628575809</x:v>
      </x:c>
      <x:c r="R12158" s="268" t="n">
        <x:f>O12158-P12158-Q12158-FIXED_COST</x:f>
        <x:v>-17419.562857580895</x:v>
      </x:c>
      <x:c r="S12158" s="139" t="str">
        <x:f>IF(AND(L12158&lt;=TOTAL_BED_CAP,N12158&lt;=TEMP_WORKER_CAP),"YES","NO")</x:f>
        <x:v>NO</x:v>
      </x:c>
      <x:c r="T12158" s="139" t="n">
        <x:f>IF(S12158="YES",R12158,-1E+99)</x:f>
        <x:v>-1e+99</x:v>
      </x:c>
    </x:row>
    <x:row r="12159">
      <x:c r="A12159" s="139"/>
      <x:c r="B12159" s="139"/>
      <x:c r="C12159" s="139"/>
      <x:c r="D12159" s="139"/>
      <x:c r="E12159" s="139"/>
      <x:c r="F12159" s="139"/>
      <x:c r="G12159" s="139"/>
      <x:c r="H12159" s="139"/>
      <x:c r="I12159" s="266" t="n">
        <x:f>INT((ROW()-ROW($I$46))/((CARROT_CAP+1)*(MESCLUN_CAP+1)))</x:f>
        <x:v>18</x:v>
      </x:c>
      <x:c r="J12159" s="266" t="n">
        <x:f>MOD(INT((ROW()-ROW($I$46))/(MESCLUN_CAP+1)),CARROT_CAP+1)</x:f>
        <x:v>12</x:v>
      </x:c>
      <x:c r="K12159" s="266" t="n">
        <x:f>MOD(ROW()-ROW($I$46),MESCLUN_CAP+1)</x:f>
        <x:v>23</x:v>
      </x:c>
      <x:c r="L12159" s="266" t="n">
        <x:f>SUM(I12159:K12159)</x:f>
        <x:v>53</x:v>
      </x:c>
      <x:c r="M12159" s="267" t="n">
        <x:f>I12159*TOMATO_HOURS*WEEKS*(1+TOMATO_DIM)^I12159+J12159*CARROT_HOURS*WEEKS*(1+CARROT_DIM)^J12159+K12159*MESCLUN_HOURS*WEEKS*(1+MESCLUN_DIM)^K12159</x:f>
        <x:v>10868.518209454096</x:v>
      </x:c>
      <x:c r="N12159" s="267" t="n">
        <x:f>MAX(M12159-FARMER_HOURS,0)/TEMP_HOURS_PER_WORKER</x:f>
        <x:v>7.047582089898678</x:v>
      </x:c>
      <x:c r="O12159" s="268" t="n">
        <x:f>I12159*TOMATO_PRICE+J12159*CARROT_PRICE+K12159*MESCLUN_PRICE</x:f>
        <x:v>245628</x:v>
      </x:c>
      <x:c r="P12159" s="268" t="n">
        <x:f>I12159*TOMATO_FERTILIZER+J12159*CARROT_FERTILIZER+K12159*MESCLUN_FERTILIZER</x:f>
        <x:v>41360</x:v>
      </x:c>
      <x:c r="Q12159" s="268" t="n">
        <x:f>MIN(M12159,FARMER_HOURS)*FARMER_RATE+MAX(M12159-FARMER_HOURS,0)*TEMP_RATE</x:f>
        <x:v>201189.55224746693</x:v>
      </x:c>
      <x:c r="R12159" s="268" t="n">
        <x:f>O12159-P12159-Q12159-FIXED_COST</x:f>
        <x:v>-16921.552247466927</x:v>
      </x:c>
      <x:c r="S12159" s="139" t="str">
        <x:f>IF(AND(L12159&lt;=TOTAL_BED_CAP,N12159&lt;=TEMP_WORKER_CAP),"YES","NO")</x:f>
        <x:v>NO</x:v>
      </x:c>
      <x:c r="T12159" s="139" t="n">
        <x:f>IF(S12159="YES",R12159,-1E+99)</x:f>
        <x:v>-1e+99</x:v>
      </x:c>
    </x:row>
    <x:row r="12160">
      <x:c r="A12160" s="139"/>
      <x:c r="B12160" s="139"/>
      <x:c r="C12160" s="139"/>
      <x:c r="D12160" s="139"/>
      <x:c r="E12160" s="139"/>
      <x:c r="F12160" s="139"/>
      <x:c r="G12160" s="139"/>
      <x:c r="H12160" s="139"/>
      <x:c r="I12160" s="266" t="n">
        <x:f>INT((ROW()-ROW($I$46))/((CARROT_CAP+1)*(MESCLUN_CAP+1)))</x:f>
        <x:v>18</x:v>
      </x:c>
      <x:c r="J12160" s="266" t="n">
        <x:f>MOD(INT((ROW()-ROW($I$46))/(MESCLUN_CAP+1)),CARROT_CAP+1)</x:f>
        <x:v>12</x:v>
      </x:c>
      <x:c r="K12160" s="266" t="n">
        <x:f>MOD(ROW()-ROW($I$46),MESCLUN_CAP+1)</x:f>
        <x:v>24</x:v>
      </x:c>
      <x:c r="L12160" s="266" t="n">
        <x:f>SUM(I12160:K12160)</x:f>
        <x:v>54</x:v>
      </x:c>
      <x:c r="M12160" s="267" t="n">
        <x:f>I12160*TOMATO_HOURS*WEEKS*(1+TOMATO_DIM)^I12160+J12160*CARROT_HOURS*WEEKS*(1+CARROT_DIM)^J12160+K12160*MESCLUN_HOURS*WEEKS*(1+MESCLUN_DIM)^K12160</x:f>
        <x:v>10946.365159033592</x:v>
      </x:c>
      <x:c r="N12160" s="267" t="n">
        <x:f>MAX(M12160-FARMER_HOURS,0)/TEMP_HOURS_PER_WORKER</x:f>
        <x:v>7.101642471551106</x:v>
      </x:c>
      <x:c r="O12160" s="268" t="n">
        <x:f>I12160*TOMATO_PRICE+J12160*CARROT_PRICE+K12160*MESCLUN_PRICE</x:f>
        <x:v>248328</x:v>
      </x:c>
      <x:c r="P12160" s="268" t="n">
        <x:f>I12160*TOMATO_FERTILIZER+J12160*CARROT_FERTILIZER+K12160*MESCLUN_FERTILIZER</x:f>
        <x:v>42240</x:v>
      </x:c>
      <x:c r="Q12160" s="268" t="n">
        <x:f>MIN(M12160,FARMER_HOURS)*FARMER_RATE+MAX(M12160-FARMER_HOURS,0)*TEMP_RATE</x:f>
        <x:v>202541.06178877765</x:v>
      </x:c>
      <x:c r="R12160" s="268" t="n">
        <x:f>O12160-P12160-Q12160-FIXED_COST</x:f>
        <x:v>-16453.061788777646</x:v>
      </x:c>
      <x:c r="S12160" s="139" t="str">
        <x:f>IF(AND(L12160&lt;=TOTAL_BED_CAP,N12160&lt;=TEMP_WORKER_CAP),"YES","NO")</x:f>
        <x:v>NO</x:v>
      </x:c>
      <x:c r="T12160" s="139" t="n">
        <x:f>IF(S12160="YES",R12160,-1E+99)</x:f>
        <x:v>-1e+99</x:v>
      </x:c>
    </x:row>
    <x:row r="12161">
      <x:c r="A12161" s="139"/>
      <x:c r="B12161" s="139"/>
      <x:c r="C12161" s="139"/>
      <x:c r="D12161" s="139"/>
      <x:c r="E12161" s="139"/>
      <x:c r="F12161" s="139"/>
      <x:c r="G12161" s="139"/>
      <x:c r="H12161" s="139"/>
      <x:c r="I12161" s="266" t="n">
        <x:f>INT((ROW()-ROW($I$46))/((CARROT_CAP+1)*(MESCLUN_CAP+1)))</x:f>
        <x:v>18</x:v>
      </x:c>
      <x:c r="J12161" s="266" t="n">
        <x:f>MOD(INT((ROW()-ROW($I$46))/(MESCLUN_CAP+1)),CARROT_CAP+1)</x:f>
        <x:v>12</x:v>
      </x:c>
      <x:c r="K12161" s="266" t="n">
        <x:f>MOD(ROW()-ROW($I$46),MESCLUN_CAP+1)</x:f>
        <x:v>25</x:v>
      </x:c>
      <x:c r="L12161" s="266" t="n">
        <x:f>SUM(I12161:K12161)</x:f>
        <x:v>55</x:v>
      </x:c>
      <x:c r="M12161" s="267" t="n">
        <x:f>I12161*TOMATO_HOURS*WEEKS*(1+TOMATO_DIM)^I12161+J12161*CARROT_HOURS*WEEKS*(1+CARROT_DIM)^J12161+K12161*MESCLUN_HOURS*WEEKS*(1+MESCLUN_DIM)^K12161</x:f>
        <x:v>11025.94308044869</x:v>
      </x:c>
      <x:c r="N12161" s="267" t="n">
        <x:f>MAX(M12161-FARMER_HOURS,0)/TEMP_HOURS_PER_WORKER</x:f>
        <x:v>7.156904916978257</x:v>
      </x:c>
      <x:c r="O12161" s="268" t="n">
        <x:f>I12161*TOMATO_PRICE+J12161*CARROT_PRICE+K12161*MESCLUN_PRICE</x:f>
        <x:v>251028</x:v>
      </x:c>
      <x:c r="P12161" s="268" t="n">
        <x:f>I12161*TOMATO_FERTILIZER+J12161*CARROT_FERTILIZER+K12161*MESCLUN_FERTILIZER</x:f>
        <x:v>43120</x:v>
      </x:c>
      <x:c r="Q12161" s="268" t="n">
        <x:f>MIN(M12161,FARMER_HOURS)*FARMER_RATE+MAX(M12161-FARMER_HOURS,0)*TEMP_RATE</x:f>
        <x:v>203922.6229244564</x:v>
      </x:c>
      <x:c r="R12161" s="268" t="n">
        <x:f>O12161-P12161-Q12161-FIXED_COST</x:f>
        <x:v>-16014.622924456402</x:v>
      </x:c>
      <x:c r="S12161" s="139" t="str">
        <x:f>IF(AND(L12161&lt;=TOTAL_BED_CAP,N12161&lt;=TEMP_WORKER_CAP),"YES","NO")</x:f>
        <x:v>NO</x:v>
      </x:c>
      <x:c r="T12161" s="139" t="n">
        <x:f>IF(S12161="YES",R12161,-1E+99)</x:f>
        <x:v>-1e+99</x:v>
      </x:c>
    </x:row>
    <x:row r="12162">
      <x:c r="A12162" s="139"/>
      <x:c r="B12162" s="139"/>
      <x:c r="C12162" s="139"/>
      <x:c r="D12162" s="139"/>
      <x:c r="E12162" s="139"/>
      <x:c r="F12162" s="139"/>
      <x:c r="G12162" s="139"/>
      <x:c r="H12162" s="139"/>
      <x:c r="I12162" s="266" t="n">
        <x:f>INT((ROW()-ROW($I$46))/((CARROT_CAP+1)*(MESCLUN_CAP+1)))</x:f>
        <x:v>18</x:v>
      </x:c>
      <x:c r="J12162" s="266" t="n">
        <x:f>MOD(INT((ROW()-ROW($I$46))/(MESCLUN_CAP+1)),CARROT_CAP+1)</x:f>
        <x:v>12</x:v>
      </x:c>
      <x:c r="K12162" s="266" t="n">
        <x:f>MOD(ROW()-ROW($I$46),MESCLUN_CAP+1)</x:f>
        <x:v>26</x:v>
      </x:c>
      <x:c r="L12162" s="266" t="n">
        <x:f>SUM(I12162:K12162)</x:f>
        <x:v>56</x:v>
      </x:c>
      <x:c r="M12162" s="267" t="n">
        <x:f>I12162*TOMATO_HOURS*WEEKS*(1+TOMATO_DIM)^I12162+J12162*CARROT_HOURS*WEEKS*(1+CARROT_DIM)^J12162+K12162*MESCLUN_HOURS*WEEKS*(1+MESCLUN_DIM)^K12162</x:f>
        <x:v>11107.283084409408</x:v>
      </x:c>
      <x:c r="N12162" s="267" t="n">
        <x:f>MAX(M12162-FARMER_HOURS,0)/TEMP_HOURS_PER_WORKER</x:f>
        <x:v>7.213391030839866</x:v>
      </x:c>
      <x:c r="O12162" s="268" t="n">
        <x:f>I12162*TOMATO_PRICE+J12162*CARROT_PRICE+K12162*MESCLUN_PRICE</x:f>
        <x:v>253728</x:v>
      </x:c>
      <x:c r="P12162" s="268" t="n">
        <x:f>I12162*TOMATO_FERTILIZER+J12162*CARROT_FERTILIZER+K12162*MESCLUN_FERTILIZER</x:f>
        <x:v>44000</x:v>
      </x:c>
      <x:c r="Q12162" s="268" t="n">
        <x:f>MIN(M12162,FARMER_HOURS)*FARMER_RATE+MAX(M12162-FARMER_HOURS,0)*TEMP_RATE</x:f>
        <x:v>205334.77577099667</x:v>
      </x:c>
      <x:c r="R12162" s="268" t="n">
        <x:f>O12162-P12162-Q12162-FIXED_COST</x:f>
        <x:v>-15606.775770996668</x:v>
      </x:c>
      <x:c r="S12162" s="139" t="str">
        <x:f>IF(AND(L12162&lt;=TOTAL_BED_CAP,N12162&lt;=TEMP_WORKER_CAP),"YES","NO")</x:f>
        <x:v>NO</x:v>
      </x:c>
      <x:c r="T12162" s="139" t="n">
        <x:f>IF(S12162="YES",R12162,-1E+99)</x:f>
        <x:v>-1e+99</x:v>
      </x:c>
    </x:row>
    <x:row r="12163">
      <x:c r="A12163" s="139"/>
      <x:c r="B12163" s="139"/>
      <x:c r="C12163" s="139"/>
      <x:c r="D12163" s="139"/>
      <x:c r="E12163" s="139"/>
      <x:c r="F12163" s="139"/>
      <x:c r="G12163" s="139"/>
      <x:c r="H12163" s="139"/>
      <x:c r="I12163" s="266" t="n">
        <x:f>INT((ROW()-ROW($I$46))/((CARROT_CAP+1)*(MESCLUN_CAP+1)))</x:f>
        <x:v>18</x:v>
      </x:c>
      <x:c r="J12163" s="266" t="n">
        <x:f>MOD(INT((ROW()-ROW($I$46))/(MESCLUN_CAP+1)),CARROT_CAP+1)</x:f>
        <x:v>12</x:v>
      </x:c>
      <x:c r="K12163" s="266" t="n">
        <x:f>MOD(ROW()-ROW($I$46),MESCLUN_CAP+1)</x:f>
        <x:v>27</x:v>
      </x:c>
      <x:c r="L12163" s="266" t="n">
        <x:f>SUM(I12163:K12163)</x:f>
        <x:v>57</x:v>
      </x:c>
      <x:c r="M12163" s="267" t="n">
        <x:f>I12163*TOMATO_HOURS*WEEKS*(1+TOMATO_DIM)^I12163+J12163*CARROT_HOURS*WEEKS*(1+CARROT_DIM)^J12163+K12163*MESCLUN_HOURS*WEEKS*(1+MESCLUN_DIM)^K12163</x:f>
        <x:v>11190.416788929164</x:v>
      </x:c>
      <x:c r="N12163" s="267" t="n">
        <x:f>MAX(M12163-FARMER_HOURS,0)/TEMP_HOURS_PER_WORKER</x:f>
        <x:v>7.271122770089697</x:v>
      </x:c>
      <x:c r="O12163" s="268" t="n">
        <x:f>I12163*TOMATO_PRICE+J12163*CARROT_PRICE+K12163*MESCLUN_PRICE</x:f>
        <x:v>256428</x:v>
      </x:c>
      <x:c r="P12163" s="268" t="n">
        <x:f>I12163*TOMATO_FERTILIZER+J12163*CARROT_FERTILIZER+K12163*MESCLUN_FERTILIZER</x:f>
        <x:v>44880</x:v>
      </x:c>
      <x:c r="Q12163" s="268" t="n">
        <x:f>MIN(M12163,FARMER_HOURS)*FARMER_RATE+MAX(M12163-FARMER_HOURS,0)*TEMP_RATE</x:f>
        <x:v>206778.06925224242</x:v>
      </x:c>
      <x:c r="R12163" s="268" t="n">
        <x:f>O12163-P12163-Q12163-FIXED_COST</x:f>
        <x:v>-15230.069252242421</x:v>
      </x:c>
      <x:c r="S12163" s="139" t="str">
        <x:f>IF(AND(L12163&lt;=TOTAL_BED_CAP,N12163&lt;=TEMP_WORKER_CAP),"YES","NO")</x:f>
        <x:v>NO</x:v>
      </x:c>
      <x:c r="T12163" s="139" t="n">
        <x:f>IF(S12163="YES",R12163,-1E+99)</x:f>
        <x:v>-1e+99</x:v>
      </x:c>
    </x:row>
    <x:row r="12164">
      <x:c r="A12164" s="139"/>
      <x:c r="B12164" s="139"/>
      <x:c r="C12164" s="139"/>
      <x:c r="D12164" s="139"/>
      <x:c r="E12164" s="139"/>
      <x:c r="F12164" s="139"/>
      <x:c r="G12164" s="139"/>
      <x:c r="H12164" s="139"/>
      <x:c r="I12164" s="266" t="n">
        <x:f>INT((ROW()-ROW($I$46))/((CARROT_CAP+1)*(MESCLUN_CAP+1)))</x:f>
        <x:v>18</x:v>
      </x:c>
      <x:c r="J12164" s="266" t="n">
        <x:f>MOD(INT((ROW()-ROW($I$46))/(MESCLUN_CAP+1)),CARROT_CAP+1)</x:f>
        <x:v>12</x:v>
      </x:c>
      <x:c r="K12164" s="266" t="n">
        <x:f>MOD(ROW()-ROW($I$46),MESCLUN_CAP+1)</x:f>
        <x:v>28</x:v>
      </x:c>
      <x:c r="L12164" s="266" t="n">
        <x:f>SUM(I12164:K12164)</x:f>
        <x:v>58</x:v>
      </x:c>
      <x:c r="M12164" s="267" t="n">
        <x:f>I12164*TOMATO_HOURS*WEEKS*(1+TOMATO_DIM)^I12164+J12164*CARROT_HOURS*WEEKS*(1+CARROT_DIM)^J12164+K12164*MESCLUN_HOURS*WEEKS*(1+MESCLUN_DIM)^K12164</x:f>
        <x:v>11275.376327146318</x:v>
      </x:c>
      <x:c r="N12164" s="267" t="n">
        <x:f>MAX(M12164-FARMER_HOURS,0)/TEMP_HOURS_PER_WORKER</x:f>
        <x:v>7.330122449407165</x:v>
      </x:c>
      <x:c r="O12164" s="268" t="n">
        <x:f>I12164*TOMATO_PRICE+J12164*CARROT_PRICE+K12164*MESCLUN_PRICE</x:f>
        <x:v>259128</x:v>
      </x:c>
      <x:c r="P12164" s="268" t="n">
        <x:f>I12164*TOMATO_FERTILIZER+J12164*CARROT_FERTILIZER+K12164*MESCLUN_FERTILIZER</x:f>
        <x:v>45760</x:v>
      </x:c>
      <x:c r="Q12164" s="268" t="n">
        <x:f>MIN(M12164,FARMER_HOURS)*FARMER_RATE+MAX(M12164-FARMER_HOURS,0)*TEMP_RATE</x:f>
        <x:v>208253.06123517914</x:v>
      </x:c>
      <x:c r="R12164" s="268" t="n">
        <x:f>O12164-P12164-Q12164-FIXED_COST</x:f>
        <x:v>-14885.061235179135</x:v>
      </x:c>
      <x:c r="S12164" s="139" t="str">
        <x:f>IF(AND(L12164&lt;=TOTAL_BED_CAP,N12164&lt;=TEMP_WORKER_CAP),"YES","NO")</x:f>
        <x:v>NO</x:v>
      </x:c>
      <x:c r="T12164" s="139" t="n">
        <x:f>IF(S12164="YES",R12164,-1E+99)</x:f>
        <x:v>-1e+99</x:v>
      </x:c>
    </x:row>
    <x:row r="12165">
      <x:c r="A12165" s="139"/>
      <x:c r="B12165" s="139"/>
      <x:c r="C12165" s="139"/>
      <x:c r="D12165" s="139"/>
      <x:c r="E12165" s="139"/>
      <x:c r="F12165" s="139"/>
      <x:c r="G12165" s="139"/>
      <x:c r="H12165" s="139"/>
      <x:c r="I12165" s="266" t="n">
        <x:f>INT((ROW()-ROW($I$46))/((CARROT_CAP+1)*(MESCLUN_CAP+1)))</x:f>
        <x:v>18</x:v>
      </x:c>
      <x:c r="J12165" s="266" t="n">
        <x:f>MOD(INT((ROW()-ROW($I$46))/(MESCLUN_CAP+1)),CARROT_CAP+1)</x:f>
        <x:v>12</x:v>
      </x:c>
      <x:c r="K12165" s="266" t="n">
        <x:f>MOD(ROW()-ROW($I$46),MESCLUN_CAP+1)</x:f>
        <x:v>29</x:v>
      </x:c>
      <x:c r="L12165" s="266" t="n">
        <x:f>SUM(I12165:K12165)</x:f>
        <x:v>59</x:v>
      </x:c>
      <x:c r="M12165" s="267" t="n">
        <x:f>I12165*TOMATO_HOURS*WEEKS*(1+TOMATO_DIM)^I12165+J12165*CARROT_HOURS*WEEKS*(1+CARROT_DIM)^J12165+K12165*MESCLUN_HOURS*WEEKS*(1+MESCLUN_DIM)^K12165</x:f>
        <x:v>11362.19435526197</x:v>
      </x:c>
      <x:c r="N12165" s="267" t="n">
        <x:f>MAX(M12165-FARMER_HOURS,0)/TEMP_HOURS_PER_WORKER</x:f>
        <x:v>7.390412746709702</x:v>
      </x:c>
      <x:c r="O12165" s="268" t="n">
        <x:f>I12165*TOMATO_PRICE+J12165*CARROT_PRICE+K12165*MESCLUN_PRICE</x:f>
        <x:v>261828</x:v>
      </x:c>
      <x:c r="P12165" s="268" t="n">
        <x:f>I12165*TOMATO_FERTILIZER+J12165*CARROT_FERTILIZER+K12165*MESCLUN_FERTILIZER</x:f>
        <x:v>46640</x:v>
      </x:c>
      <x:c r="Q12165" s="268" t="n">
        <x:f>MIN(M12165,FARMER_HOURS)*FARMER_RATE+MAX(M12165-FARMER_HOURS,0)*TEMP_RATE</x:f>
        <x:v>209760.31866774254</x:v>
      </x:c>
      <x:c r="R12165" s="268" t="n">
        <x:f>O12165-P12165-Q12165-FIXED_COST</x:f>
        <x:v>-14572.31866774254</x:v>
      </x:c>
      <x:c r="S12165" s="139" t="str">
        <x:f>IF(AND(L12165&lt;=TOTAL_BED_CAP,N12165&lt;=TEMP_WORKER_CAP),"YES","NO")</x:f>
        <x:v>NO</x:v>
      </x:c>
      <x:c r="T12165" s="139" t="n">
        <x:f>IF(S12165="YES",R12165,-1E+99)</x:f>
        <x:v>-1e+99</x:v>
      </x:c>
    </x:row>
    <x:row r="12166">
      <x:c r="A12166" s="139"/>
      <x:c r="B12166" s="139"/>
      <x:c r="C12166" s="139"/>
      <x:c r="D12166" s="139"/>
      <x:c r="E12166" s="139"/>
      <x:c r="F12166" s="139"/>
      <x:c r="G12166" s="139"/>
      <x:c r="H12166" s="139"/>
      <x:c r="I12166" s="266" t="n">
        <x:f>INT((ROW()-ROW($I$46))/((CARROT_CAP+1)*(MESCLUN_CAP+1)))</x:f>
        <x:v>18</x:v>
      </x:c>
      <x:c r="J12166" s="266" t="n">
        <x:f>MOD(INT((ROW()-ROW($I$46))/(MESCLUN_CAP+1)),CARROT_CAP+1)</x:f>
        <x:v>12</x:v>
      </x:c>
      <x:c r="K12166" s="266" t="n">
        <x:f>MOD(ROW()-ROW($I$46),MESCLUN_CAP+1)</x:f>
        <x:v>30</x:v>
      </x:c>
      <x:c r="L12166" s="266" t="n">
        <x:f>SUM(I12166:K12166)</x:f>
        <x:v>60</x:v>
      </x:c>
      <x:c r="M12166" s="267" t="n">
        <x:f>I12166*TOMATO_HOURS*WEEKS*(1+TOMATO_DIM)^I12166+J12166*CARROT_HOURS*WEEKS*(1+CARROT_DIM)^J12166+K12166*MESCLUN_HOURS*WEEKS*(1+MESCLUN_DIM)^K12166</x:f>
        <x:v>11450.904060595742</x:v>
      </x:c>
      <x:c r="N12166" s="267" t="n">
        <x:f>MAX(M12166-FARMER_HOURS,0)/TEMP_HOURS_PER_WORKER</x:f>
        <x:v>7.452016708747043</x:v>
      </x:c>
      <x:c r="O12166" s="268" t="n">
        <x:f>I12166*TOMATO_PRICE+J12166*CARROT_PRICE+K12166*MESCLUN_PRICE</x:f>
        <x:v>264528</x:v>
      </x:c>
      <x:c r="P12166" s="268" t="n">
        <x:f>I12166*TOMATO_FERTILIZER+J12166*CARROT_FERTILIZER+K12166*MESCLUN_FERTILIZER</x:f>
        <x:v>47520</x:v>
      </x:c>
      <x:c r="Q12166" s="268" t="n">
        <x:f>MIN(M12166,FARMER_HOURS)*FARMER_RATE+MAX(M12166-FARMER_HOURS,0)*TEMP_RATE</x:f>
        <x:v>211300.41771867606</x:v>
      </x:c>
      <x:c r="R12166" s="268" t="n">
        <x:f>O12166-P12166-Q12166-FIXED_COST</x:f>
        <x:v>-14292.417718676064</x:v>
      </x:c>
      <x:c r="S12166" s="139" t="str">
        <x:f>IF(AND(L12166&lt;=TOTAL_BED_CAP,N12166&lt;=TEMP_WORKER_CAP),"YES","NO")</x:f>
        <x:v>NO</x:v>
      </x:c>
      <x:c r="T12166" s="139" t="n">
        <x:f>IF(S12166="YES",R12166,-1E+99)</x:f>
        <x:v>-1e+99</x:v>
      </x:c>
    </x:row>
    <x:row r="12167">
      <x:c r="A12167" s="139"/>
      <x:c r="B12167" s="139"/>
      <x:c r="C12167" s="139"/>
      <x:c r="D12167" s="139"/>
      <x:c r="E12167" s="139"/>
      <x:c r="F12167" s="139"/>
      <x:c r="G12167" s="139"/>
      <x:c r="H12167" s="139"/>
      <x:c r="I12167" s="266" t="n">
        <x:f>INT((ROW()-ROW($I$46))/((CARROT_CAP+1)*(MESCLUN_CAP+1)))</x:f>
        <x:v>18</x:v>
      </x:c>
      <x:c r="J12167" s="266" t="n">
        <x:f>MOD(INT((ROW()-ROW($I$46))/(MESCLUN_CAP+1)),CARROT_CAP+1)</x:f>
        <x:v>13</x:v>
      </x:c>
      <x:c r="K12167" s="266" t="n">
        <x:f>MOD(ROW()-ROW($I$46),MESCLUN_CAP+1)</x:f>
        <x:v>0</x:v>
      </x:c>
      <x:c r="L12167" s="266" t="n">
        <x:f>SUM(I12167:K12167)</x:f>
        <x:v>31</x:v>
      </x:c>
      <x:c r="M12167" s="267" t="n">
        <x:f>I12167*TOMATO_HOURS*WEEKS*(1+TOMATO_DIM)^I12167+J12167*CARROT_HOURS*WEEKS*(1+CARROT_DIM)^J12167+K12167*MESCLUN_HOURS*WEEKS*(1+MESCLUN_DIM)^K12167</x:f>
        <x:v>9544.685355349886</x:v>
      </x:c>
      <x:c r="N12167" s="267" t="n">
        <x:f>MAX(M12167-FARMER_HOURS,0)/TEMP_HOURS_PER_WORKER</x:f>
        <x:v>6.128253718992976</x:v>
      </x:c>
      <x:c r="O12167" s="268" t="n">
        <x:f>I12167*TOMATO_PRICE+J12167*CARROT_PRICE+K12167*MESCLUN_PRICE</x:f>
        <x:v>185622</x:v>
      </x:c>
      <x:c r="P12167" s="268" t="n">
        <x:f>I12167*TOMATO_FERTILIZER+J12167*CARROT_FERTILIZER+K12167*MESCLUN_FERTILIZER</x:f>
        <x:v>21560</x:v>
      </x:c>
      <x:c r="Q12167" s="268" t="n">
        <x:f>MIN(M12167,FARMER_HOURS)*FARMER_RATE+MAX(M12167-FARMER_HOURS,0)*TEMP_RATE</x:f>
        <x:v>178206.3429748244</x:v>
      </x:c>
      <x:c r="R12167" s="268" t="n">
        <x:f>O12167-P12167-Q12167-FIXED_COST</x:f>
        <x:v>-34144.342974824394</x:v>
      </x:c>
      <x:c r="S12167" s="139" t="str">
        <x:f>IF(AND(L12167&lt;=TOTAL_BED_CAP,N12167&lt;=TEMP_WORKER_CAP),"YES","NO")</x:f>
        <x:v>NO</x:v>
      </x:c>
      <x:c r="T12167" s="139" t="n">
        <x:f>IF(S12167="YES",R12167,-1E+99)</x:f>
        <x:v>-1e+99</x:v>
      </x:c>
    </x:row>
    <x:row r="12168">
      <x:c r="A12168" s="139"/>
      <x:c r="B12168" s="139"/>
      <x:c r="C12168" s="139"/>
      <x:c r="D12168" s="139"/>
      <x:c r="E12168" s="139"/>
      <x:c r="F12168" s="139"/>
      <x:c r="G12168" s="139"/>
      <x:c r="H12168" s="139"/>
      <x:c r="I12168" s="266" t="n">
        <x:f>INT((ROW()-ROW($I$46))/((CARROT_CAP+1)*(MESCLUN_CAP+1)))</x:f>
        <x:v>18</x:v>
      </x:c>
      <x:c r="J12168" s="266" t="n">
        <x:f>MOD(INT((ROW()-ROW($I$46))/(MESCLUN_CAP+1)),CARROT_CAP+1)</x:f>
        <x:v>13</x:v>
      </x:c>
      <x:c r="K12168" s="266" t="n">
        <x:f>MOD(ROW()-ROW($I$46),MESCLUN_CAP+1)</x:f>
        <x:v>1</x:v>
      </x:c>
      <x:c r="L12168" s="266" t="n">
        <x:f>SUM(I12168:K12168)</x:f>
        <x:v>32</x:v>
      </x:c>
      <x:c r="M12168" s="267" t="n">
        <x:f>I12168*TOMATO_HOURS*WEEKS*(1+TOMATO_DIM)^I12168+J12168*CARROT_HOURS*WEEKS*(1+CARROT_DIM)^J12168+K12168*MESCLUN_HOURS*WEEKS*(1+MESCLUN_DIM)^K12168</x:f>
        <x:v>9590.247855349886</x:v>
      </x:c>
      <x:c r="N12168" s="267" t="n">
        <x:f>MAX(M12168-FARMER_HOURS,0)/TEMP_HOURS_PER_WORKER</x:f>
        <x:v>6.159894343992976</x:v>
      </x:c>
      <x:c r="O12168" s="268" t="n">
        <x:f>I12168*TOMATO_PRICE+J12168*CARROT_PRICE+K12168*MESCLUN_PRICE</x:f>
        <x:v>188322</x:v>
      </x:c>
      <x:c r="P12168" s="268" t="n">
        <x:f>I12168*TOMATO_FERTILIZER+J12168*CARROT_FERTILIZER+K12168*MESCLUN_FERTILIZER</x:f>
        <x:v>22440</x:v>
      </x:c>
      <x:c r="Q12168" s="268" t="n">
        <x:f>MIN(M12168,FARMER_HOURS)*FARMER_RATE+MAX(M12168-FARMER_HOURS,0)*TEMP_RATE</x:f>
        <x:v>178997.3585998244</x:v>
      </x:c>
      <x:c r="R12168" s="268" t="n">
        <x:f>O12168-P12168-Q12168-FIXED_COST</x:f>
        <x:v>-33115.358599824394</x:v>
      </x:c>
      <x:c r="S12168" s="139" t="str">
        <x:f>IF(AND(L12168&lt;=TOTAL_BED_CAP,N12168&lt;=TEMP_WORKER_CAP),"YES","NO")</x:f>
        <x:v>NO</x:v>
      </x:c>
      <x:c r="T12168" s="139" t="n">
        <x:f>IF(S12168="YES",R12168,-1E+99)</x:f>
        <x:v>-1e+99</x:v>
      </x:c>
    </x:row>
    <x:row r="12169">
      <x:c r="A12169" s="139"/>
      <x:c r="B12169" s="139"/>
      <x:c r="C12169" s="139"/>
      <x:c r="D12169" s="139"/>
      <x:c r="E12169" s="139"/>
      <x:c r="F12169" s="139"/>
      <x:c r="G12169" s="139"/>
      <x:c r="H12169" s="139"/>
      <x:c r="I12169" s="266" t="n">
        <x:f>INT((ROW()-ROW($I$46))/((CARROT_CAP+1)*(MESCLUN_CAP+1)))</x:f>
        <x:v>18</x:v>
      </x:c>
      <x:c r="J12169" s="266" t="n">
        <x:f>MOD(INT((ROW()-ROW($I$46))/(MESCLUN_CAP+1)),CARROT_CAP+1)</x:f>
        <x:v>13</x:v>
      </x:c>
      <x:c r="K12169" s="266" t="n">
        <x:f>MOD(ROW()-ROW($I$46),MESCLUN_CAP+1)</x:f>
        <x:v>2</x:v>
      </x:c>
      <x:c r="L12169" s="266" t="n">
        <x:f>SUM(I12169:K12169)</x:f>
        <x:v>33</x:v>
      </x:c>
      <x:c r="M12169" s="267" t="n">
        <x:f>I12169*TOMATO_HOURS*WEEKS*(1+TOMATO_DIM)^I12169+J12169*CARROT_HOURS*WEEKS*(1+CARROT_DIM)^J12169+K12169*MESCLUN_HOURS*WEEKS*(1+MESCLUN_DIM)^K12169</x:f>
        <x:v>9636.949417849886</x:v>
      </x:c>
      <x:c r="N12169" s="267" t="n">
        <x:f>MAX(M12169-FARMER_HOURS,0)/TEMP_HOURS_PER_WORKER</x:f>
        <x:v>6.192325984617977</x:v>
      </x:c>
      <x:c r="O12169" s="268" t="n">
        <x:f>I12169*TOMATO_PRICE+J12169*CARROT_PRICE+K12169*MESCLUN_PRICE</x:f>
        <x:v>191022</x:v>
      </x:c>
      <x:c r="P12169" s="268" t="n">
        <x:f>I12169*TOMATO_FERTILIZER+J12169*CARROT_FERTILIZER+K12169*MESCLUN_FERTILIZER</x:f>
        <x:v>23320</x:v>
      </x:c>
      <x:c r="Q12169" s="268" t="n">
        <x:f>MIN(M12169,FARMER_HOURS)*FARMER_RATE+MAX(M12169-FARMER_HOURS,0)*TEMP_RATE</x:f>
        <x:v>179808.14961544942</x:v>
      </x:c>
      <x:c r="R12169" s="268" t="n">
        <x:f>O12169-P12169-Q12169-FIXED_COST</x:f>
        <x:v>-32106.149615449423</x:v>
      </x:c>
      <x:c r="S12169" s="139" t="str">
        <x:f>IF(AND(L12169&lt;=TOTAL_BED_CAP,N12169&lt;=TEMP_WORKER_CAP),"YES","NO")</x:f>
        <x:v>NO</x:v>
      </x:c>
      <x:c r="T12169" s="139" t="n">
        <x:f>IF(S12169="YES",R12169,-1E+99)</x:f>
        <x:v>-1e+99</x:v>
      </x:c>
    </x:row>
    <x:row r="12170">
      <x:c r="A12170" s="139"/>
      <x:c r="B12170" s="139"/>
      <x:c r="C12170" s="139"/>
      <x:c r="D12170" s="139"/>
      <x:c r="E12170" s="139"/>
      <x:c r="F12170" s="139"/>
      <x:c r="G12170" s="139"/>
      <x:c r="H12170" s="139"/>
      <x:c r="I12170" s="266" t="n">
        <x:f>INT((ROW()-ROW($I$46))/((CARROT_CAP+1)*(MESCLUN_CAP+1)))</x:f>
        <x:v>18</x:v>
      </x:c>
      <x:c r="J12170" s="266" t="n">
        <x:f>MOD(INT((ROW()-ROW($I$46))/(MESCLUN_CAP+1)),CARROT_CAP+1)</x:f>
        <x:v>13</x:v>
      </x:c>
      <x:c r="K12170" s="266" t="n">
        <x:f>MOD(ROW()-ROW($I$46),MESCLUN_CAP+1)</x:f>
        <x:v>3</x:v>
      </x:c>
      <x:c r="L12170" s="266" t="n">
        <x:f>SUM(I12170:K12170)</x:f>
        <x:v>34</x:v>
      </x:c>
      <x:c r="M12170" s="267" t="n">
        <x:f>I12170*TOMATO_HOURS*WEEKS*(1+TOMATO_DIM)^I12170+J12170*CARROT_HOURS*WEEKS*(1+CARROT_DIM)^J12170+K12170*MESCLUN_HOURS*WEEKS*(1+MESCLUN_DIM)^K12170</x:f>
        <x:v>9684.811400271761</x:v>
      </x:c>
      <x:c r="N12170" s="267" t="n">
        <x:f>MAX(M12170-FARMER_HOURS,0)/TEMP_HOURS_PER_WORKER</x:f>
        <x:v>6.225563472410945</x:v>
      </x:c>
      <x:c r="O12170" s="268" t="n">
        <x:f>I12170*TOMATO_PRICE+J12170*CARROT_PRICE+K12170*MESCLUN_PRICE</x:f>
        <x:v>193722</x:v>
      </x:c>
      <x:c r="P12170" s="268" t="n">
        <x:f>I12170*TOMATO_FERTILIZER+J12170*CARROT_FERTILIZER+K12170*MESCLUN_FERTILIZER</x:f>
        <x:v>24200</x:v>
      </x:c>
      <x:c r="Q12170" s="268" t="n">
        <x:f>MIN(M12170,FARMER_HOURS)*FARMER_RATE+MAX(M12170-FARMER_HOURS,0)*TEMP_RATE</x:f>
        <x:v>180639.08681027364</x:v>
      </x:c>
      <x:c r="R12170" s="268" t="n">
        <x:f>O12170-P12170-Q12170-FIXED_COST</x:f>
        <x:v>-31117.086810273642</x:v>
      </x:c>
      <x:c r="S12170" s="139" t="str">
        <x:f>IF(AND(L12170&lt;=TOTAL_BED_CAP,N12170&lt;=TEMP_WORKER_CAP),"YES","NO")</x:f>
        <x:v>NO</x:v>
      </x:c>
      <x:c r="T12170" s="139" t="n">
        <x:f>IF(S12170="YES",R12170,-1E+99)</x:f>
        <x:v>-1e+99</x:v>
      </x:c>
    </x:row>
    <x:row r="12171">
      <x:c r="A12171" s="139"/>
      <x:c r="B12171" s="139"/>
      <x:c r="C12171" s="139"/>
      <x:c r="D12171" s="139"/>
      <x:c r="E12171" s="139"/>
      <x:c r="F12171" s="139"/>
      <x:c r="G12171" s="139"/>
      <x:c r="H12171" s="139"/>
      <x:c r="I12171" s="266" t="n">
        <x:f>INT((ROW()-ROW($I$46))/((CARROT_CAP+1)*(MESCLUN_CAP+1)))</x:f>
        <x:v>18</x:v>
      </x:c>
      <x:c r="J12171" s="266" t="n">
        <x:f>MOD(INT((ROW()-ROW($I$46))/(MESCLUN_CAP+1)),CARROT_CAP+1)</x:f>
        <x:v>13</x:v>
      </x:c>
      <x:c r="K12171" s="266" t="n">
        <x:f>MOD(ROW()-ROW($I$46),MESCLUN_CAP+1)</x:f>
        <x:v>4</x:v>
      </x:c>
      <x:c r="L12171" s="266" t="n">
        <x:f>SUM(I12171:K12171)</x:f>
        <x:v>35</x:v>
      </x:c>
      <x:c r="M12171" s="267" t="n">
        <x:f>I12171*TOMATO_HOURS*WEEKS*(1+TOMATO_DIM)^I12171+J12171*CARROT_HOURS*WEEKS*(1+CARROT_DIM)^J12171+K12171*MESCLUN_HOURS*WEEKS*(1+MESCLUN_DIM)^K12171</x:f>
        <x:v>9733.855515994417</x:v>
      </x:c>
      <x:c r="N12171" s="267" t="n">
        <x:f>MAX(M12171-FARMER_HOURS,0)/TEMP_HOURS_PER_WORKER</x:f>
        <x:v>6.259621886107234</x:v>
      </x:c>
      <x:c r="O12171" s="268" t="n">
        <x:f>I12171*TOMATO_PRICE+J12171*CARROT_PRICE+K12171*MESCLUN_PRICE</x:f>
        <x:v>196422</x:v>
      </x:c>
      <x:c r="P12171" s="268" t="n">
        <x:f>I12171*TOMATO_FERTILIZER+J12171*CARROT_FERTILIZER+K12171*MESCLUN_FERTILIZER</x:f>
        <x:v>25080</x:v>
      </x:c>
      <x:c r="Q12171" s="268" t="n">
        <x:f>MIN(M12171,FARMER_HOURS)*FARMER_RATE+MAX(M12171-FARMER_HOURS,0)*TEMP_RATE</x:f>
        <x:v>181490.54715268084</x:v>
      </x:c>
      <x:c r="R12171" s="268" t="n">
        <x:f>O12171-P12171-Q12171-FIXED_COST</x:f>
        <x:v>-30148.54715268084</x:v>
      </x:c>
      <x:c r="S12171" s="139" t="str">
        <x:f>IF(AND(L12171&lt;=TOTAL_BED_CAP,N12171&lt;=TEMP_WORKER_CAP),"YES","NO")</x:f>
        <x:v>NO</x:v>
      </x:c>
      <x:c r="T12171" s="139" t="n">
        <x:f>IF(S12171="YES",R12171,-1E+99)</x:f>
        <x:v>-1e+99</x:v>
      </x:c>
    </x:row>
    <x:row r="12172">
      <x:c r="A12172" s="139"/>
      <x:c r="B12172" s="139"/>
      <x:c r="C12172" s="139"/>
      <x:c r="D12172" s="139"/>
      <x:c r="E12172" s="139"/>
      <x:c r="F12172" s="139"/>
      <x:c r="G12172" s="139"/>
      <x:c r="H12172" s="139"/>
      <x:c r="I12172" s="266" t="n">
        <x:f>INT((ROW()-ROW($I$46))/((CARROT_CAP+1)*(MESCLUN_CAP+1)))</x:f>
        <x:v>18</x:v>
      </x:c>
      <x:c r="J12172" s="266" t="n">
        <x:f>MOD(INT((ROW()-ROW($I$46))/(MESCLUN_CAP+1)),CARROT_CAP+1)</x:f>
        <x:v>13</x:v>
      </x:c>
      <x:c r="K12172" s="266" t="n">
        <x:f>MOD(ROW()-ROW($I$46),MESCLUN_CAP+1)</x:f>
        <x:v>5</x:v>
      </x:c>
      <x:c r="L12172" s="266" t="n">
        <x:f>SUM(I12172:K12172)</x:f>
        <x:v>36</x:v>
      </x:c>
      <x:c r="M12172" s="267" t="n">
        <x:f>I12172*TOMATO_HOURS*WEEKS*(1+TOMATO_DIM)^I12172+J12172*CARROT_HOURS*WEEKS*(1+CARROT_DIM)^J12172+K12172*MESCLUN_HOURS*WEEKS*(1+MESCLUN_DIM)^K12172</x:f>
        <x:v>9784.10383991562</x:v>
      </x:c>
      <x:c r="N12172" s="267" t="n">
        <x:f>MAX(M12172-FARMER_HOURS,0)/TEMP_HOURS_PER_WORKER</x:f>
        <x:v>6.294516555496958</x:v>
      </x:c>
      <x:c r="O12172" s="268" t="n">
        <x:f>I12172*TOMATO_PRICE+J12172*CARROT_PRICE+K12172*MESCLUN_PRICE</x:f>
        <x:v>199122</x:v>
      </x:c>
      <x:c r="P12172" s="268" t="n">
        <x:f>I12172*TOMATO_FERTILIZER+J12172*CARROT_FERTILIZER+K12172*MESCLUN_FERTILIZER</x:f>
        <x:v>25960</x:v>
      </x:c>
      <x:c r="Q12172" s="268" t="n">
        <x:f>MIN(M12172,FARMER_HOURS)*FARMER_RATE+MAX(M12172-FARMER_HOURS,0)*TEMP_RATE</x:f>
        <x:v>182362.91388742396</x:v>
      </x:c>
      <x:c r="R12172" s="268" t="n">
        <x:f>O12172-P12172-Q12172-FIXED_COST</x:f>
        <x:v>-29200.913887423958</x:v>
      </x:c>
      <x:c r="S12172" s="139" t="str">
        <x:f>IF(AND(L12172&lt;=TOTAL_BED_CAP,N12172&lt;=TEMP_WORKER_CAP),"YES","NO")</x:f>
        <x:v>NO</x:v>
      </x:c>
      <x:c r="T12172" s="139" t="n">
        <x:f>IF(S12172="YES",R12172,-1E+99)</x:f>
        <x:v>-1e+99</x:v>
      </x:c>
    </x:row>
    <x:row r="12173">
      <x:c r="A12173" s="139"/>
      <x:c r="B12173" s="139"/>
      <x:c r="C12173" s="139"/>
      <x:c r="D12173" s="139"/>
      <x:c r="E12173" s="139"/>
      <x:c r="F12173" s="139"/>
      <x:c r="G12173" s="139"/>
      <x:c r="H12173" s="139"/>
      <x:c r="I12173" s="266" t="n">
        <x:f>INT((ROW()-ROW($I$46))/((CARROT_CAP+1)*(MESCLUN_CAP+1)))</x:f>
        <x:v>18</x:v>
      </x:c>
      <x:c r="J12173" s="266" t="n">
        <x:f>MOD(INT((ROW()-ROW($I$46))/(MESCLUN_CAP+1)),CARROT_CAP+1)</x:f>
        <x:v>13</x:v>
      </x:c>
      <x:c r="K12173" s="266" t="n">
        <x:f>MOD(ROW()-ROW($I$46),MESCLUN_CAP+1)</x:f>
        <x:v>6</x:v>
      </x:c>
      <x:c r="L12173" s="266" t="n">
        <x:f>SUM(I12173:K12173)</x:f>
        <x:v>37</x:v>
      </x:c>
      <x:c r="M12173" s="267" t="n">
        <x:f>I12173*TOMATO_HOURS*WEEKS*(1+TOMATO_DIM)^I12173+J12173*CARROT_HOURS*WEEKS*(1+CARROT_DIM)^J12173+K12173*MESCLUN_HOURS*WEEKS*(1+MESCLUN_DIM)^K12173</x:f>
        <x:v>9835.578814097255</x:v>
      </x:c>
      <x:c r="N12173" s="267" t="n">
        <x:f>MAX(M12173-FARMER_HOURS,0)/TEMP_HOURS_PER_WORKER</x:f>
        <x:v>6.330263065345315</x:v>
      </x:c>
      <x:c r="O12173" s="268" t="n">
        <x:f>I12173*TOMATO_PRICE+J12173*CARROT_PRICE+K12173*MESCLUN_PRICE</x:f>
        <x:v>201822</x:v>
      </x:c>
      <x:c r="P12173" s="268" t="n">
        <x:f>I12173*TOMATO_FERTILIZER+J12173*CARROT_FERTILIZER+K12173*MESCLUN_FERTILIZER</x:f>
        <x:v>26840</x:v>
      </x:c>
      <x:c r="Q12173" s="268" t="n">
        <x:f>MIN(M12173,FARMER_HOURS)*FARMER_RATE+MAX(M12173-FARMER_HOURS,0)*TEMP_RATE</x:f>
        <x:v>183256.57663363288</x:v>
      </x:c>
      <x:c r="R12173" s="268" t="n">
        <x:f>O12173-P12173-Q12173-FIXED_COST</x:f>
        <x:v>-28274.57663363288</x:v>
      </x:c>
      <x:c r="S12173" s="139" t="str">
        <x:f>IF(AND(L12173&lt;=TOTAL_BED_CAP,N12173&lt;=TEMP_WORKER_CAP),"YES","NO")</x:f>
        <x:v>NO</x:v>
      </x:c>
      <x:c r="T12173" s="139" t="n">
        <x:f>IF(S12173="YES",R12173,-1E+99)</x:f>
        <x:v>-1e+99</x:v>
      </x:c>
    </x:row>
    <x:row r="12174">
      <x:c r="A12174" s="139"/>
      <x:c r="B12174" s="139"/>
      <x:c r="C12174" s="139"/>
      <x:c r="D12174" s="139"/>
      <x:c r="E12174" s="139"/>
      <x:c r="F12174" s="139"/>
      <x:c r="G12174" s="139"/>
      <x:c r="H12174" s="139"/>
      <x:c r="I12174" s="266" t="n">
        <x:f>INT((ROW()-ROW($I$46))/((CARROT_CAP+1)*(MESCLUN_CAP+1)))</x:f>
        <x:v>18</x:v>
      </x:c>
      <x:c r="J12174" s="266" t="n">
        <x:f>MOD(INT((ROW()-ROW($I$46))/(MESCLUN_CAP+1)),CARROT_CAP+1)</x:f>
        <x:v>13</x:v>
      </x:c>
      <x:c r="K12174" s="266" t="n">
        <x:f>MOD(ROW()-ROW($I$46),MESCLUN_CAP+1)</x:f>
        <x:v>7</x:v>
      </x:c>
      <x:c r="L12174" s="266" t="n">
        <x:f>SUM(I12174:K12174)</x:f>
        <x:v>38</x:v>
      </x:c>
      <x:c r="M12174" s="267" t="n">
        <x:f>I12174*TOMATO_HOURS*WEEKS*(1+TOMATO_DIM)^I12174+J12174*CARROT_HOURS*WEEKS*(1+CARROT_DIM)^J12174+K12174*MESCLUN_HOURS*WEEKS*(1+MESCLUN_DIM)^K12174</x:f>
        <x:v>9888.303253495214</x:v>
      </x:c>
      <x:c r="N12174" s="267" t="n">
        <x:f>MAX(M12174-FARMER_HOURS,0)/TEMP_HOURS_PER_WORKER</x:f>
        <x:v>6.366877259371677</x:v>
      </x:c>
      <x:c r="O12174" s="268" t="n">
        <x:f>I12174*TOMATO_PRICE+J12174*CARROT_PRICE+K12174*MESCLUN_PRICE</x:f>
        <x:v>204522</x:v>
      </x:c>
      <x:c r="P12174" s="268" t="n">
        <x:f>I12174*TOMATO_FERTILIZER+J12174*CARROT_FERTILIZER+K12174*MESCLUN_FERTILIZER</x:f>
        <x:v>27720</x:v>
      </x:c>
      <x:c r="Q12174" s="268" t="n">
        <x:f>MIN(M12174,FARMER_HOURS)*FARMER_RATE+MAX(M12174-FARMER_HOURS,0)*TEMP_RATE</x:f>
        <x:v>184171.9314842919</x:v>
      </x:c>
      <x:c r="R12174" s="268" t="n">
        <x:f>O12174-P12174-Q12174-FIXED_COST</x:f>
        <x:v>-27369.931484291912</x:v>
      </x:c>
      <x:c r="S12174" s="139" t="str">
        <x:f>IF(AND(L12174&lt;=TOTAL_BED_CAP,N12174&lt;=TEMP_WORKER_CAP),"YES","NO")</x:f>
        <x:v>NO</x:v>
      </x:c>
      <x:c r="T12174" s="139" t="n">
        <x:f>IF(S12174="YES",R12174,-1E+99)</x:f>
        <x:v>-1e+99</x:v>
      </x:c>
    </x:row>
    <x:row r="12175">
      <x:c r="A12175" s="139"/>
      <x:c r="B12175" s="139"/>
      <x:c r="C12175" s="139"/>
      <x:c r="D12175" s="139"/>
      <x:c r="E12175" s="139"/>
      <x:c r="F12175" s="139"/>
      <x:c r="G12175" s="139"/>
      <x:c r="H12175" s="139"/>
      <x:c r="I12175" s="266" t="n">
        <x:f>INT((ROW()-ROW($I$46))/((CARROT_CAP+1)*(MESCLUN_CAP+1)))</x:f>
        <x:v>18</x:v>
      </x:c>
      <x:c r="J12175" s="266" t="n">
        <x:f>MOD(INT((ROW()-ROW($I$46))/(MESCLUN_CAP+1)),CARROT_CAP+1)</x:f>
        <x:v>13</x:v>
      </x:c>
      <x:c r="K12175" s="266" t="n">
        <x:f>MOD(ROW()-ROW($I$46),MESCLUN_CAP+1)</x:f>
        <x:v>8</x:v>
      </x:c>
      <x:c r="L12175" s="266" t="n">
        <x:f>SUM(I12175:K12175)</x:f>
        <x:v>39</x:v>
      </x:c>
      <x:c r="M12175" s="267" t="n">
        <x:f>I12175*TOMATO_HOURS*WEEKS*(1+TOMATO_DIM)^I12175+J12175*CARROT_HOURS*WEEKS*(1+CARROT_DIM)^J12175+K12175*MESCLUN_HOURS*WEEKS*(1+MESCLUN_DIM)^K12175</x:f>
        <x:v>9942.300351775195</x:v>
      </x:c>
      <x:c r="N12175" s="267" t="n">
        <x:f>MAX(M12175-FARMER_HOURS,0)/TEMP_HOURS_PER_WORKER</x:f>
        <x:v>6.40437524428833</x:v>
      </x:c>
      <x:c r="O12175" s="268" t="n">
        <x:f>I12175*TOMATO_PRICE+J12175*CARROT_PRICE+K12175*MESCLUN_PRICE</x:f>
        <x:v>207222</x:v>
      </x:c>
      <x:c r="P12175" s="268" t="n">
        <x:f>I12175*TOMATO_FERTILIZER+J12175*CARROT_FERTILIZER+K12175*MESCLUN_FERTILIZER</x:f>
        <x:v>28600</x:v>
      </x:c>
      <x:c r="Q12175" s="268" t="n">
        <x:f>MIN(M12175,FARMER_HOURS)*FARMER_RATE+MAX(M12175-FARMER_HOURS,0)*TEMP_RATE</x:f>
        <x:v>185109.38110720823</x:v>
      </x:c>
      <x:c r="R12175" s="268" t="n">
        <x:f>O12175-P12175-Q12175-FIXED_COST</x:f>
        <x:v>-26487.38110720823</x:v>
      </x:c>
      <x:c r="S12175" s="139" t="str">
        <x:f>IF(AND(L12175&lt;=TOTAL_BED_CAP,N12175&lt;=TEMP_WORKER_CAP),"YES","NO")</x:f>
        <x:v>NO</x:v>
      </x:c>
      <x:c r="T12175" s="139" t="n">
        <x:f>IF(S12175="YES",R12175,-1E+99)</x:f>
        <x:v>-1e+99</x:v>
      </x:c>
    </x:row>
    <x:row r="12176">
      <x:c r="A12176" s="139"/>
      <x:c r="B12176" s="139"/>
      <x:c r="C12176" s="139"/>
      <x:c r="D12176" s="139"/>
      <x:c r="E12176" s="139"/>
      <x:c r="F12176" s="139"/>
      <x:c r="G12176" s="139"/>
      <x:c r="H12176" s="139"/>
      <x:c r="I12176" s="266" t="n">
        <x:f>INT((ROW()-ROW($I$46))/((CARROT_CAP+1)*(MESCLUN_CAP+1)))</x:f>
        <x:v>18</x:v>
      </x:c>
      <x:c r="J12176" s="266" t="n">
        <x:f>MOD(INT((ROW()-ROW($I$46))/(MESCLUN_CAP+1)),CARROT_CAP+1)</x:f>
        <x:v>13</x:v>
      </x:c>
      <x:c r="K12176" s="266" t="n">
        <x:f>MOD(ROW()-ROW($I$46),MESCLUN_CAP+1)</x:f>
        <x:v>9</x:v>
      </x:c>
      <x:c r="L12176" s="266" t="n">
        <x:f>SUM(I12176:K12176)</x:f>
        <x:v>40</x:v>
      </x:c>
      <x:c r="M12176" s="267" t="n">
        <x:f>I12176*TOMATO_HOURS*WEEKS*(1+TOMATO_DIM)^I12176+J12176*CARROT_HOURS*WEEKS*(1+CARROT_DIM)^J12176+K12176*MESCLUN_HOURS*WEEKS*(1+MESCLUN_DIM)^K12176</x:f>
        <x:v>9997.593687215589</x:v>
      </x:c>
      <x:c r="N12176" s="267" t="n">
        <x:f>MAX(M12176-FARMER_HOURS,0)/TEMP_HOURS_PER_WORKER</x:f>
        <x:v>6.4427733938997145</x:v>
      </x:c>
      <x:c r="O12176" s="268" t="n">
        <x:f>I12176*TOMATO_PRICE+J12176*CARROT_PRICE+K12176*MESCLUN_PRICE</x:f>
        <x:v>209922</x:v>
      </x:c>
      <x:c r="P12176" s="268" t="n">
        <x:f>I12176*TOMATO_FERTILIZER+J12176*CARROT_FERTILIZER+K12176*MESCLUN_FERTILIZER</x:f>
        <x:v>29480</x:v>
      </x:c>
      <x:c r="Q12176" s="268" t="n">
        <x:f>MIN(M12176,FARMER_HOURS)*FARMER_RATE+MAX(M12176-FARMER_HOURS,0)*TEMP_RATE</x:f>
        <x:v>186069.33484749286</x:v>
      </x:c>
      <x:c r="R12176" s="268" t="n">
        <x:f>O12176-P12176-Q12176-FIXED_COST</x:f>
        <x:v>-25627.334847492864</x:v>
      </x:c>
      <x:c r="S12176" s="139" t="str">
        <x:f>IF(AND(L12176&lt;=TOTAL_BED_CAP,N12176&lt;=TEMP_WORKER_CAP),"YES","NO")</x:f>
        <x:v>NO</x:v>
      </x:c>
      <x:c r="T12176" s="139" t="n">
        <x:f>IF(S12176="YES",R12176,-1E+99)</x:f>
        <x:v>-1e+99</x:v>
      </x:c>
    </x:row>
    <x:row r="12177">
      <x:c r="A12177" s="139"/>
      <x:c r="B12177" s="139"/>
      <x:c r="C12177" s="139"/>
      <x:c r="D12177" s="139"/>
      <x:c r="E12177" s="139"/>
      <x:c r="F12177" s="139"/>
      <x:c r="G12177" s="139"/>
      <x:c r="H12177" s="139"/>
      <x:c r="I12177" s="266" t="n">
        <x:f>INT((ROW()-ROW($I$46))/((CARROT_CAP+1)*(MESCLUN_CAP+1)))</x:f>
        <x:v>18</x:v>
      </x:c>
      <x:c r="J12177" s="266" t="n">
        <x:f>MOD(INT((ROW()-ROW($I$46))/(MESCLUN_CAP+1)),CARROT_CAP+1)</x:f>
        <x:v>13</x:v>
      </x:c>
      <x:c r="K12177" s="266" t="n">
        <x:f>MOD(ROW()-ROW($I$46),MESCLUN_CAP+1)</x:f>
        <x:v>10</x:v>
      </x:c>
      <x:c r="L12177" s="266" t="n">
        <x:f>SUM(I12177:K12177)</x:f>
        <x:v>41</x:v>
      </x:c>
      <x:c r="M12177" s="267" t="n">
        <x:f>I12177*TOMATO_HOURS*WEEKS*(1+TOMATO_DIM)^I12177+J12177*CARROT_HOURS*WEEKS*(1+CARROT_DIM)^J12177+K12177*MESCLUN_HOURS*WEEKS*(1+MESCLUN_DIM)^K12177</x:f>
        <x:v>10054.2072286988</x:v>
      </x:c>
      <x:c r="N12177" s="267" t="n">
        <x:f>MAX(M12177-FARMER_HOURS,0)/TEMP_HOURS_PER_WORKER</x:f>
        <x:v>6.482088353263056</x:v>
      </x:c>
      <x:c r="O12177" s="268" t="n">
        <x:f>I12177*TOMATO_PRICE+J12177*CARROT_PRICE+K12177*MESCLUN_PRICE</x:f>
        <x:v>212622</x:v>
      </x:c>
      <x:c r="P12177" s="268" t="n">
        <x:f>I12177*TOMATO_FERTILIZER+J12177*CARROT_FERTILIZER+K12177*MESCLUN_FERTILIZER</x:f>
        <x:v>30360</x:v>
      </x:c>
      <x:c r="Q12177" s="268" t="n">
        <x:f>MIN(M12177,FARMER_HOURS)*FARMER_RATE+MAX(M12177-FARMER_HOURS,0)*TEMP_RATE</x:f>
        <x:v>187052.2088315764</x:v>
      </x:c>
      <x:c r="R12177" s="268" t="n">
        <x:f>O12177-P12177-Q12177-FIXED_COST</x:f>
        <x:v>-24790.208831576398</x:v>
      </x:c>
      <x:c r="S12177" s="139" t="str">
        <x:f>IF(AND(L12177&lt;=TOTAL_BED_CAP,N12177&lt;=TEMP_WORKER_CAP),"YES","NO")</x:f>
        <x:v>NO</x:v>
      </x:c>
      <x:c r="T12177" s="139" t="n">
        <x:f>IF(S12177="YES",R12177,-1E+99)</x:f>
        <x:v>-1e+99</x:v>
      </x:c>
    </x:row>
    <x:row r="12178">
      <x:c r="A12178" s="139"/>
      <x:c r="B12178" s="139"/>
      <x:c r="C12178" s="139"/>
      <x:c r="D12178" s="139"/>
      <x:c r="E12178" s="139"/>
      <x:c r="F12178" s="139"/>
      <x:c r="G12178" s="139"/>
      <x:c r="H12178" s="139"/>
      <x:c r="I12178" s="266" t="n">
        <x:f>INT((ROW()-ROW($I$46))/((CARROT_CAP+1)*(MESCLUN_CAP+1)))</x:f>
        <x:v>18</x:v>
      </x:c>
      <x:c r="J12178" s="266" t="n">
        <x:f>MOD(INT((ROW()-ROW($I$46))/(MESCLUN_CAP+1)),CARROT_CAP+1)</x:f>
        <x:v>13</x:v>
      </x:c>
      <x:c r="K12178" s="266" t="n">
        <x:f>MOD(ROW()-ROW($I$46),MESCLUN_CAP+1)</x:f>
        <x:v>11</x:v>
      </x:c>
      <x:c r="L12178" s="266" t="n">
        <x:f>SUM(I12178:K12178)</x:f>
        <x:v>42</x:v>
      </x:c>
      <x:c r="M12178" s="267" t="n">
        <x:f>I12178*TOMATO_HOURS*WEEKS*(1+TOMATO_DIM)^I12178+J12178*CARROT_HOURS*WEEKS*(1+CARROT_DIM)^J12178+K12178*MESCLUN_HOURS*WEEKS*(1+MESCLUN_DIM)^K12178</x:f>
        <x:v>10112.16534179224</x:v>
      </x:c>
      <x:c r="N12178" s="267" t="n">
        <x:f>MAX(M12178-FARMER_HOURS,0)/TEMP_HOURS_PER_WORKER</x:f>
        <x:v>6.522337042911278</x:v>
      </x:c>
      <x:c r="O12178" s="268" t="n">
        <x:f>I12178*TOMATO_PRICE+J12178*CARROT_PRICE+K12178*MESCLUN_PRICE</x:f>
        <x:v>215322</x:v>
      </x:c>
      <x:c r="P12178" s="268" t="n">
        <x:f>I12178*TOMATO_FERTILIZER+J12178*CARROT_FERTILIZER+K12178*MESCLUN_FERTILIZER</x:f>
        <x:v>31240</x:v>
      </x:c>
      <x:c r="Q12178" s="268" t="n">
        <x:f>MIN(M12178,FARMER_HOURS)*FARMER_RATE+MAX(M12178-FARMER_HOURS,0)*TEMP_RATE</x:f>
        <x:v>188058.42607278196</x:v>
      </x:c>
      <x:c r="R12178" s="268" t="n">
        <x:f>O12178-P12178-Q12178-FIXED_COST</x:f>
        <x:v>-23976.426072781964</x:v>
      </x:c>
      <x:c r="S12178" s="139" t="str">
        <x:f>IF(AND(L12178&lt;=TOTAL_BED_CAP,N12178&lt;=TEMP_WORKER_CAP),"YES","NO")</x:f>
        <x:v>NO</x:v>
      </x:c>
      <x:c r="T12178" s="139" t="n">
        <x:f>IF(S12178="YES",R12178,-1E+99)</x:f>
        <x:v>-1e+99</x:v>
      </x:c>
    </x:row>
    <x:row r="12179">
      <x:c r="A12179" s="139"/>
      <x:c r="B12179" s="139"/>
      <x:c r="C12179" s="139"/>
      <x:c r="D12179" s="139"/>
      <x:c r="E12179" s="139"/>
      <x:c r="F12179" s="139"/>
      <x:c r="G12179" s="139"/>
      <x:c r="H12179" s="139"/>
      <x:c r="I12179" s="266" t="n">
        <x:f>INT((ROW()-ROW($I$46))/((CARROT_CAP+1)*(MESCLUN_CAP+1)))</x:f>
        <x:v>18</x:v>
      </x:c>
      <x:c r="J12179" s="266" t="n">
        <x:f>MOD(INT((ROW()-ROW($I$46))/(MESCLUN_CAP+1)),CARROT_CAP+1)</x:f>
        <x:v>13</x:v>
      </x:c>
      <x:c r="K12179" s="266" t="n">
        <x:f>MOD(ROW()-ROW($I$46),MESCLUN_CAP+1)</x:f>
        <x:v>12</x:v>
      </x:c>
      <x:c r="L12179" s="266" t="n">
        <x:f>SUM(I12179:K12179)</x:f>
        <x:v>43</x:v>
      </x:c>
      <x:c r="M12179" s="267" t="n">
        <x:f>I12179*TOMATO_HOURS*WEEKS*(1+TOMATO_DIM)^I12179+J12179*CARROT_HOURS*WEEKS*(1+CARROT_DIM)^J12179+K12179*MESCLUN_HOURS*WEEKS*(1+MESCLUN_DIM)^K12179</x:f>
        <x:v>10171.492794920305</x:v>
      </x:c>
      <x:c r="N12179" s="267" t="n">
        <x:f>MAX(M12179-FARMER_HOURS,0)/TEMP_HOURS_PER_WORKER</x:f>
        <x:v>6.5635366631391</x:v>
      </x:c>
      <x:c r="O12179" s="268" t="n">
        <x:f>I12179*TOMATO_PRICE+J12179*CARROT_PRICE+K12179*MESCLUN_PRICE</x:f>
        <x:v>218022</x:v>
      </x:c>
      <x:c r="P12179" s="268" t="n">
        <x:f>I12179*TOMATO_FERTILIZER+J12179*CARROT_FERTILIZER+K12179*MESCLUN_FERTILIZER</x:f>
        <x:v>32120</x:v>
      </x:c>
      <x:c r="Q12179" s="268" t="n">
        <x:f>MIN(M12179,FARMER_HOURS)*FARMER_RATE+MAX(M12179-FARMER_HOURS,0)*TEMP_RATE</x:f>
        <x:v>189088.4165784775</x:v>
      </x:c>
      <x:c r="R12179" s="268" t="n">
        <x:f>O12179-P12179-Q12179-FIXED_COST</x:f>
        <x:v>-23186.41657847751</x:v>
      </x:c>
      <x:c r="S12179" s="139" t="str">
        <x:f>IF(AND(L12179&lt;=TOTAL_BED_CAP,N12179&lt;=TEMP_WORKER_CAP),"YES","NO")</x:f>
        <x:v>NO</x:v>
      </x:c>
      <x:c r="T12179" s="139" t="n">
        <x:f>IF(S12179="YES",R12179,-1E+99)</x:f>
        <x:v>-1e+99</x:v>
      </x:c>
    </x:row>
    <x:row r="12180">
      <x:c r="A12180" s="139"/>
      <x:c r="B12180" s="139"/>
      <x:c r="C12180" s="139"/>
      <x:c r="D12180" s="139"/>
      <x:c r="E12180" s="139"/>
      <x:c r="F12180" s="139"/>
      <x:c r="G12180" s="139"/>
      <x:c r="H12180" s="139"/>
      <x:c r="I12180" s="266" t="n">
        <x:f>INT((ROW()-ROW($I$46))/((CARROT_CAP+1)*(MESCLUN_CAP+1)))</x:f>
        <x:v>18</x:v>
      </x:c>
      <x:c r="J12180" s="266" t="n">
        <x:f>MOD(INT((ROW()-ROW($I$46))/(MESCLUN_CAP+1)),CARROT_CAP+1)</x:f>
        <x:v>13</x:v>
      </x:c>
      <x:c r="K12180" s="266" t="n">
        <x:f>MOD(ROW()-ROW($I$46),MESCLUN_CAP+1)</x:f>
        <x:v>13</x:v>
      </x:c>
      <x:c r="L12180" s="266" t="n">
        <x:f>SUM(I12180:K12180)</x:f>
        <x:v>44</x:v>
      </x:c>
      <x:c r="M12180" s="267" t="n">
        <x:f>I12180*TOMATO_HOURS*WEEKS*(1+TOMATO_DIM)^I12180+J12180*CARROT_HOURS*WEEKS*(1+CARROT_DIM)^J12180+K12180*MESCLUN_HOURS*WEEKS*(1+MESCLUN_DIM)^K12180</x:f>
        <x:v>10232.214765628689</x:v>
      </x:c>
      <x:c r="N12180" s="267" t="n">
        <x:f>MAX(M12180-FARMER_HOURS,0)/TEMP_HOURS_PER_WORKER</x:f>
        <x:v>6.605704698353256</x:v>
      </x:c>
      <x:c r="O12180" s="268" t="n">
        <x:f>I12180*TOMATO_PRICE+J12180*CARROT_PRICE+K12180*MESCLUN_PRICE</x:f>
        <x:v>220722</x:v>
      </x:c>
      <x:c r="P12180" s="268" t="n">
        <x:f>I12180*TOMATO_FERTILIZER+J12180*CARROT_FERTILIZER+K12180*MESCLUN_FERTILIZER</x:f>
        <x:v>33000</x:v>
      </x:c>
      <x:c r="Q12180" s="268" t="n">
        <x:f>MIN(M12180,FARMER_HOURS)*FARMER_RATE+MAX(M12180-FARMER_HOURS,0)*TEMP_RATE</x:f>
        <x:v>190142.6174588314</x:v>
      </x:c>
      <x:c r="R12180" s="268" t="n">
        <x:f>O12180-P12180-Q12180-FIXED_COST</x:f>
        <x:v>-22420.617458831402</x:v>
      </x:c>
      <x:c r="S12180" s="139" t="str">
        <x:f>IF(AND(L12180&lt;=TOTAL_BED_CAP,N12180&lt;=TEMP_WORKER_CAP),"YES","NO")</x:f>
        <x:v>NO</x:v>
      </x:c>
      <x:c r="T12180" s="139" t="n">
        <x:f>IF(S12180="YES",R12180,-1E+99)</x:f>
        <x:v>-1e+99</x:v>
      </x:c>
    </x:row>
    <x:row r="12181">
      <x:c r="A12181" s="139"/>
      <x:c r="B12181" s="139"/>
      <x:c r="C12181" s="139"/>
      <x:c r="D12181" s="139"/>
      <x:c r="E12181" s="139"/>
      <x:c r="F12181" s="139"/>
      <x:c r="G12181" s="139"/>
      <x:c r="H12181" s="139"/>
      <x:c r="I12181" s="266" t="n">
        <x:f>INT((ROW()-ROW($I$46))/((CARROT_CAP+1)*(MESCLUN_CAP+1)))</x:f>
        <x:v>18</x:v>
      </x:c>
      <x:c r="J12181" s="266" t="n">
        <x:f>MOD(INT((ROW()-ROW($I$46))/(MESCLUN_CAP+1)),CARROT_CAP+1)</x:f>
        <x:v>13</x:v>
      </x:c>
      <x:c r="K12181" s="266" t="n">
        <x:f>MOD(ROW()-ROW($I$46),MESCLUN_CAP+1)</x:f>
        <x:v>14</x:v>
      </x:c>
      <x:c r="L12181" s="266" t="n">
        <x:f>SUM(I12181:K12181)</x:f>
        <x:v>45</x:v>
      </x:c>
      <x:c r="M12181" s="267" t="n">
        <x:f>I12181*TOMATO_HOURS*WEEKS*(1+TOMATO_DIM)^I12181+J12181*CARROT_HOURS*WEEKS*(1+CARROT_DIM)^J12181+K12181*MESCLUN_HOURS*WEEKS*(1+MESCLUN_DIM)^K12181</x:f>
        <x:v>10294.35684694235</x:v>
      </x:c>
      <x:c r="N12181" s="267" t="n">
        <x:f>MAX(M12181-FARMER_HOURS,0)/TEMP_HOURS_PER_WORKER</x:f>
        <x:v>6.648858921487743</x:v>
      </x:c>
      <x:c r="O12181" s="268" t="n">
        <x:f>I12181*TOMATO_PRICE+J12181*CARROT_PRICE+K12181*MESCLUN_PRICE</x:f>
        <x:v>223422</x:v>
      </x:c>
      <x:c r="P12181" s="268" t="n">
        <x:f>I12181*TOMATO_FERTILIZER+J12181*CARROT_FERTILIZER+K12181*MESCLUN_FERTILIZER</x:f>
        <x:v>33880</x:v>
      </x:c>
      <x:c r="Q12181" s="268" t="n">
        <x:f>MIN(M12181,FARMER_HOURS)*FARMER_RATE+MAX(M12181-FARMER_HOURS,0)*TEMP_RATE</x:f>
        <x:v>191221.47303719356</x:v>
      </x:c>
      <x:c r="R12181" s="268" t="n">
        <x:f>O12181-P12181-Q12181-FIXED_COST</x:f>
        <x:v>-21679.47303719356</x:v>
      </x:c>
      <x:c r="S12181" s="139" t="str">
        <x:f>IF(AND(L12181&lt;=TOTAL_BED_CAP,N12181&lt;=TEMP_WORKER_CAP),"YES","NO")</x:f>
        <x:v>NO</x:v>
      </x:c>
      <x:c r="T12181" s="139" t="n">
        <x:f>IF(S12181="YES",R12181,-1E+99)</x:f>
        <x:v>-1e+99</x:v>
      </x:c>
    </x:row>
    <x:row r="12182">
      <x:c r="A12182" s="139"/>
      <x:c r="B12182" s="139"/>
      <x:c r="C12182" s="139"/>
      <x:c r="D12182" s="139"/>
      <x:c r="E12182" s="139"/>
      <x:c r="F12182" s="139"/>
      <x:c r="G12182" s="139"/>
      <x:c r="H12182" s="139"/>
      <x:c r="I12182" s="266" t="n">
        <x:f>INT((ROW()-ROW($I$46))/((CARROT_CAP+1)*(MESCLUN_CAP+1)))</x:f>
        <x:v>18</x:v>
      </x:c>
      <x:c r="J12182" s="266" t="n">
        <x:f>MOD(INT((ROW()-ROW($I$46))/(MESCLUN_CAP+1)),CARROT_CAP+1)</x:f>
        <x:v>13</x:v>
      </x:c>
      <x:c r="K12182" s="266" t="n">
        <x:f>MOD(ROW()-ROW($I$46),MESCLUN_CAP+1)</x:f>
        <x:v>15</x:v>
      </x:c>
      <x:c r="L12182" s="266" t="n">
        <x:f>SUM(I12182:K12182)</x:f>
        <x:v>46</x:v>
      </x:c>
      <x:c r="M12182" s="267" t="n">
        <x:f>I12182*TOMATO_HOURS*WEEKS*(1+TOMATO_DIM)^I12182+J12182*CARROT_HOURS*WEEKS*(1+CARROT_DIM)^J12182+K12182*MESCLUN_HOURS*WEEKS*(1+MESCLUN_DIM)^K12182</x:f>
        <x:v>10357.945053818497</x:v>
      </x:c>
      <x:c r="N12182" s="267" t="n">
        <x:f>MAX(M12182-FARMER_HOURS,0)/TEMP_HOURS_PER_WORKER</x:f>
        <x:v>6.693017398485067</x:v>
      </x:c>
      <x:c r="O12182" s="268" t="n">
        <x:f>I12182*TOMATO_PRICE+J12182*CARROT_PRICE+K12182*MESCLUN_PRICE</x:f>
        <x:v>226122</x:v>
      </x:c>
      <x:c r="P12182" s="268" t="n">
        <x:f>I12182*TOMATO_FERTILIZER+J12182*CARROT_FERTILIZER+K12182*MESCLUN_FERTILIZER</x:f>
        <x:v>34760</x:v>
      </x:c>
      <x:c r="Q12182" s="268" t="n">
        <x:f>MIN(M12182,FARMER_HOURS)*FARMER_RATE+MAX(M12182-FARMER_HOURS,0)*TEMP_RATE</x:f>
        <x:v>192325.4349621267</x:v>
      </x:c>
      <x:c r="R12182" s="268" t="n">
        <x:f>O12182-P12182-Q12182-FIXED_COST</x:f>
        <x:v>-20963.43496212669</x:v>
      </x:c>
      <x:c r="S12182" s="139" t="str">
        <x:f>IF(AND(L12182&lt;=TOTAL_BED_CAP,N12182&lt;=TEMP_WORKER_CAP),"YES","NO")</x:f>
        <x:v>NO</x:v>
      </x:c>
      <x:c r="T12182" s="139" t="n">
        <x:f>IF(S12182="YES",R12182,-1E+99)</x:f>
        <x:v>-1e+99</x:v>
      </x:c>
    </x:row>
    <x:row r="12183">
      <x:c r="A12183" s="139"/>
      <x:c r="B12183" s="139"/>
      <x:c r="C12183" s="139"/>
      <x:c r="D12183" s="139"/>
      <x:c r="E12183" s="139"/>
      <x:c r="F12183" s="139"/>
      <x:c r="G12183" s="139"/>
      <x:c r="H12183" s="139"/>
      <x:c r="I12183" s="266" t="n">
        <x:f>INT((ROW()-ROW($I$46))/((CARROT_CAP+1)*(MESCLUN_CAP+1)))</x:f>
        <x:v>18</x:v>
      </x:c>
      <x:c r="J12183" s="266" t="n">
        <x:f>MOD(INT((ROW()-ROW($I$46))/(MESCLUN_CAP+1)),CARROT_CAP+1)</x:f>
        <x:v>13</x:v>
      </x:c>
      <x:c r="K12183" s="266" t="n">
        <x:f>MOD(ROW()-ROW($I$46),MESCLUN_CAP+1)</x:f>
        <x:v>16</x:v>
      </x:c>
      <x:c r="L12183" s="266" t="n">
        <x:f>SUM(I12183:K12183)</x:f>
        <x:v>47</x:v>
      </x:c>
      <x:c r="M12183" s="267" t="n">
        <x:f>I12183*TOMATO_HOURS*WEEKS*(1+TOMATO_DIM)^I12183+J12183*CARROT_HOURS*WEEKS*(1+CARROT_DIM)^J12183+K12183*MESCLUN_HOURS*WEEKS*(1+MESCLUN_DIM)^K12183</x:f>
        <x:v>10423.005829695985</x:v>
      </x:c>
      <x:c r="N12183" s="267" t="n">
        <x:f>MAX(M12183-FARMER_HOURS,0)/TEMP_HOURS_PER_WORKER</x:f>
        <x:v>6.738198492844434</x:v>
      </x:c>
      <x:c r="O12183" s="268" t="n">
        <x:f>I12183*TOMATO_PRICE+J12183*CARROT_PRICE+K12183*MESCLUN_PRICE</x:f>
        <x:v>228822</x:v>
      </x:c>
      <x:c r="P12183" s="268" t="n">
        <x:f>I12183*TOMATO_FERTILIZER+J12183*CARROT_FERTILIZER+K12183*MESCLUN_FERTILIZER</x:f>
        <x:v>35640</x:v>
      </x:c>
      <x:c r="Q12183" s="268" t="n">
        <x:f>MIN(M12183,FARMER_HOURS)*FARMER_RATE+MAX(M12183-FARMER_HOURS,0)*TEMP_RATE</x:f>
        <x:v>193454.96232111086</x:v>
      </x:c>
      <x:c r="R12183" s="268" t="n">
        <x:f>O12183-P12183-Q12183-FIXED_COST</x:f>
        <x:v>-20272.962321110856</x:v>
      </x:c>
      <x:c r="S12183" s="139" t="str">
        <x:f>IF(AND(L12183&lt;=TOTAL_BED_CAP,N12183&lt;=TEMP_WORKER_CAP),"YES","NO")</x:f>
        <x:v>NO</x:v>
      </x:c>
      <x:c r="T12183" s="139" t="n">
        <x:f>IF(S12183="YES",R12183,-1E+99)</x:f>
        <x:v>-1e+99</x:v>
      </x:c>
    </x:row>
    <x:row r="12184">
      <x:c r="A12184" s="139"/>
      <x:c r="B12184" s="139"/>
      <x:c r="C12184" s="139"/>
      <x:c r="D12184" s="139"/>
      <x:c r="E12184" s="139"/>
      <x:c r="F12184" s="139"/>
      <x:c r="G12184" s="139"/>
      <x:c r="H12184" s="139"/>
      <x:c r="I12184" s="266" t="n">
        <x:f>INT((ROW()-ROW($I$46))/((CARROT_CAP+1)*(MESCLUN_CAP+1)))</x:f>
        <x:v>18</x:v>
      </x:c>
      <x:c r="J12184" s="266" t="n">
        <x:f>MOD(INT((ROW()-ROW($I$46))/(MESCLUN_CAP+1)),CARROT_CAP+1)</x:f>
        <x:v>13</x:v>
      </x:c>
      <x:c r="K12184" s="266" t="n">
        <x:f>MOD(ROW()-ROW($I$46),MESCLUN_CAP+1)</x:f>
        <x:v>17</x:v>
      </x:c>
      <x:c r="L12184" s="266" t="n">
        <x:f>SUM(I12184:K12184)</x:f>
        <x:v>48</x:v>
      </x:c>
      <x:c r="M12184" s="267" t="n">
        <x:f>I12184*TOMATO_HOURS*WEEKS*(1+TOMATO_DIM)^I12184+J12184*CARROT_HOURS*WEEKS*(1+CARROT_DIM)^J12184+K12184*MESCLUN_HOURS*WEEKS*(1+MESCLUN_DIM)^K12184</x:f>
        <x:v>10489.566053142526</x:v>
      </x:c>
      <x:c r="N12184" s="267" t="n">
        <x:f>MAX(M12184-FARMER_HOURS,0)/TEMP_HOURS_PER_WORKER</x:f>
        <x:v>6.784420870237865</x:v>
      </x:c>
      <x:c r="O12184" s="268" t="n">
        <x:f>I12184*TOMATO_PRICE+J12184*CARROT_PRICE+K12184*MESCLUN_PRICE</x:f>
        <x:v>231522</x:v>
      </x:c>
      <x:c r="P12184" s="268" t="n">
        <x:f>I12184*TOMATO_FERTILIZER+J12184*CARROT_FERTILIZER+K12184*MESCLUN_FERTILIZER</x:f>
        <x:v>36520</x:v>
      </x:c>
      <x:c r="Q12184" s="268" t="n">
        <x:f>MIN(M12184,FARMER_HOURS)*FARMER_RATE+MAX(M12184-FARMER_HOURS,0)*TEMP_RATE</x:f>
        <x:v>194610.52175594663</x:v>
      </x:c>
      <x:c r="R12184" s="268" t="n">
        <x:f>O12184-P12184-Q12184-FIXED_COST</x:f>
        <x:v>-19608.521755946625</x:v>
      </x:c>
      <x:c r="S12184" s="139" t="str">
        <x:f>IF(AND(L12184&lt;=TOTAL_BED_CAP,N12184&lt;=TEMP_WORKER_CAP),"YES","NO")</x:f>
        <x:v>NO</x:v>
      </x:c>
      <x:c r="T12184" s="139" t="n">
        <x:f>IF(S12184="YES",R12184,-1E+99)</x:f>
        <x:v>-1e+99</x:v>
      </x:c>
    </x:row>
    <x:row r="12185">
      <x:c r="A12185" s="139"/>
      <x:c r="B12185" s="139"/>
      <x:c r="C12185" s="139"/>
      <x:c r="D12185" s="139"/>
      <x:c r="E12185" s="139"/>
      <x:c r="F12185" s="139"/>
      <x:c r="G12185" s="139"/>
      <x:c r="H12185" s="139"/>
      <x:c r="I12185" s="266" t="n">
        <x:f>INT((ROW()-ROW($I$46))/((CARROT_CAP+1)*(MESCLUN_CAP+1)))</x:f>
        <x:v>18</x:v>
      </x:c>
      <x:c r="J12185" s="266" t="n">
        <x:f>MOD(INT((ROW()-ROW($I$46))/(MESCLUN_CAP+1)),CARROT_CAP+1)</x:f>
        <x:v>13</x:v>
      </x:c>
      <x:c r="K12185" s="266" t="n">
        <x:f>MOD(ROW()-ROW($I$46),MESCLUN_CAP+1)</x:f>
        <x:v>18</x:v>
      </x:c>
      <x:c r="L12185" s="266" t="n">
        <x:f>SUM(I12185:K12185)</x:f>
        <x:v>49</x:v>
      </x:c>
      <x:c r="M12185" s="267" t="n">
        <x:f>I12185*TOMATO_HOURS*WEEKS*(1+TOMATO_DIM)^I12185+J12185*CARROT_HOURS*WEEKS*(1+CARROT_DIM)^J12185+K12185*MESCLUN_HOURS*WEEKS*(1+MESCLUN_DIM)^K12185</x:f>
        <x:v>10557.653044601113</x:v>
      </x:c>
      <x:c r="N12185" s="267" t="n">
        <x:f>MAX(M12185-FARMER_HOURS,0)/TEMP_HOURS_PER_WORKER</x:f>
        <x:v>6.831703503195217</x:v>
      </x:c>
      <x:c r="O12185" s="268" t="n">
        <x:f>I12185*TOMATO_PRICE+J12185*CARROT_PRICE+K12185*MESCLUN_PRICE</x:f>
        <x:v>234222</x:v>
      </x:c>
      <x:c r="P12185" s="268" t="n">
        <x:f>I12185*TOMATO_FERTILIZER+J12185*CARROT_FERTILIZER+K12185*MESCLUN_FERTILIZER</x:f>
        <x:v>37400</x:v>
      </x:c>
      <x:c r="Q12185" s="268" t="n">
        <x:f>MIN(M12185,FARMER_HOURS)*FARMER_RATE+MAX(M12185-FARMER_HOURS,0)*TEMP_RATE</x:f>
        <x:v>195792.58757988043</x:v>
      </x:c>
      <x:c r="R12185" s="268" t="n">
        <x:f>O12185-P12185-Q12185-FIXED_COST</x:f>
        <x:v>-18970.587579880434</x:v>
      </x:c>
      <x:c r="S12185" s="139" t="str">
        <x:f>IF(AND(L12185&lt;=TOTAL_BED_CAP,N12185&lt;=TEMP_WORKER_CAP),"YES","NO")</x:f>
        <x:v>NO</x:v>
      </x:c>
      <x:c r="T12185" s="139" t="n">
        <x:f>IF(S12185="YES",R12185,-1E+99)</x:f>
        <x:v>-1e+99</x:v>
      </x:c>
    </x:row>
    <x:row r="12186">
      <x:c r="A12186" s="139"/>
      <x:c r="B12186" s="139"/>
      <x:c r="C12186" s="139"/>
      <x:c r="D12186" s="139"/>
      <x:c r="E12186" s="139"/>
      <x:c r="F12186" s="139"/>
      <x:c r="G12186" s="139"/>
      <x:c r="H12186" s="139"/>
      <x:c r="I12186" s="266" t="n">
        <x:f>INT((ROW()-ROW($I$46))/((CARROT_CAP+1)*(MESCLUN_CAP+1)))</x:f>
        <x:v>18</x:v>
      </x:c>
      <x:c r="J12186" s="266" t="n">
        <x:f>MOD(INT((ROW()-ROW($I$46))/(MESCLUN_CAP+1)),CARROT_CAP+1)</x:f>
        <x:v>13</x:v>
      </x:c>
      <x:c r="K12186" s="266" t="n">
        <x:f>MOD(ROW()-ROW($I$46),MESCLUN_CAP+1)</x:f>
        <x:v>19</x:v>
      </x:c>
      <x:c r="L12186" s="266" t="n">
        <x:f>SUM(I12186:K12186)</x:f>
        <x:v>50</x:v>
      </x:c>
      <x:c r="M12186" s="267" t="n">
        <x:f>I12186*TOMATO_HOURS*WEEKS*(1+TOMATO_DIM)^I12186+J12186*CARROT_HOURS*WEEKS*(1+CARROT_DIM)^J12186+K12186*MESCLUN_HOURS*WEEKS*(1+MESCLUN_DIM)^K12186</x:f>
        <x:v>10627.294573237135</x:v>
      </x:c>
      <x:c r="N12186" s="267" t="n">
        <x:f>MAX(M12186-FARMER_HOURS,0)/TEMP_HOURS_PER_WORKER</x:f>
        <x:v>6.880065675859122</x:v>
      </x:c>
      <x:c r="O12186" s="268" t="n">
        <x:f>I12186*TOMATO_PRICE+J12186*CARROT_PRICE+K12186*MESCLUN_PRICE</x:f>
        <x:v>236922</x:v>
      </x:c>
      <x:c r="P12186" s="268" t="n">
        <x:f>I12186*TOMATO_FERTILIZER+J12186*CARROT_FERTILIZER+K12186*MESCLUN_FERTILIZER</x:f>
        <x:v>38280</x:v>
      </x:c>
      <x:c r="Q12186" s="268" t="n">
        <x:f>MIN(M12186,FARMER_HOURS)*FARMER_RATE+MAX(M12186-FARMER_HOURS,0)*TEMP_RATE</x:f>
        <x:v>197001.64189647805</x:v>
      </x:c>
      <x:c r="R12186" s="268" t="n">
        <x:f>O12186-P12186-Q12186-FIXED_COST</x:f>
        <x:v>-18359.641896478046</x:v>
      </x:c>
      <x:c r="S12186" s="139" t="str">
        <x:f>IF(AND(L12186&lt;=TOTAL_BED_CAP,N12186&lt;=TEMP_WORKER_CAP),"YES","NO")</x:f>
        <x:v>NO</x:v>
      </x:c>
      <x:c r="T12186" s="139" t="n">
        <x:f>IF(S12186="YES",R12186,-1E+99)</x:f>
        <x:v>-1e+99</x:v>
      </x:c>
    </x:row>
    <x:row r="12187">
      <x:c r="A12187" s="139"/>
      <x:c r="B12187" s="139"/>
      <x:c r="C12187" s="139"/>
      <x:c r="D12187" s="139"/>
      <x:c r="E12187" s="139"/>
      <x:c r="F12187" s="139"/>
      <x:c r="G12187" s="139"/>
      <x:c r="H12187" s="139"/>
      <x:c r="I12187" s="266" t="n">
        <x:f>INT((ROW()-ROW($I$46))/((CARROT_CAP+1)*(MESCLUN_CAP+1)))</x:f>
        <x:v>18</x:v>
      </x:c>
      <x:c r="J12187" s="266" t="n">
        <x:f>MOD(INT((ROW()-ROW($I$46))/(MESCLUN_CAP+1)),CARROT_CAP+1)</x:f>
        <x:v>13</x:v>
      </x:c>
      <x:c r="K12187" s="266" t="n">
        <x:f>MOD(ROW()-ROW($I$46),MESCLUN_CAP+1)</x:f>
        <x:v>20</x:v>
      </x:c>
      <x:c r="L12187" s="266" t="n">
        <x:f>SUM(I12187:K12187)</x:f>
        <x:v>51</x:v>
      </x:c>
      <x:c r="M12187" s="267" t="n">
        <x:f>I12187*TOMATO_HOURS*WEEKS*(1+TOMATO_DIM)^I12187+J12187*CARROT_HOURS*WEEKS*(1+CARROT_DIM)^J12187+K12187*MESCLUN_HOURS*WEEKS*(1+MESCLUN_DIM)^K12187</x:f>
        <x:v>10698.518863887612</x:v>
      </x:c>
      <x:c r="N12187" s="267" t="n">
        <x:f>MAX(M12187-FARMER_HOURS,0)/TEMP_HOURS_PER_WORKER</x:f>
        <x:v>6.929526988810841</x:v>
      </x:c>
      <x:c r="O12187" s="268" t="n">
        <x:f>I12187*TOMATO_PRICE+J12187*CARROT_PRICE+K12187*MESCLUN_PRICE</x:f>
        <x:v>239622</x:v>
      </x:c>
      <x:c r="P12187" s="268" t="n">
        <x:f>I12187*TOMATO_FERTILIZER+J12187*CARROT_FERTILIZER+K12187*MESCLUN_FERTILIZER</x:f>
        <x:v>39160</x:v>
      </x:c>
      <x:c r="Q12187" s="268" t="n">
        <x:f>MIN(M12187,FARMER_HOURS)*FARMER_RATE+MAX(M12187-FARMER_HOURS,0)*TEMP_RATE</x:f>
        <x:v>198238.17472027102</x:v>
      </x:c>
      <x:c r="R12187" s="268" t="n">
        <x:f>O12187-P12187-Q12187-FIXED_COST</x:f>
        <x:v>-17776.174720271025</x:v>
      </x:c>
      <x:c r="S12187" s="139" t="str">
        <x:f>IF(AND(L12187&lt;=TOTAL_BED_CAP,N12187&lt;=TEMP_WORKER_CAP),"YES","NO")</x:f>
        <x:v>NO</x:v>
      </x:c>
      <x:c r="T12187" s="139" t="n">
        <x:f>IF(S12187="YES",R12187,-1E+99)</x:f>
        <x:v>-1e+99</x:v>
      </x:c>
    </x:row>
    <x:row r="12188">
      <x:c r="A12188" s="139"/>
      <x:c r="B12188" s="139"/>
      <x:c r="C12188" s="139"/>
      <x:c r="D12188" s="139"/>
      <x:c r="E12188" s="139"/>
      <x:c r="F12188" s="139"/>
      <x:c r="G12188" s="139"/>
      <x:c r="H12188" s="139"/>
      <x:c r="I12188" s="266" t="n">
        <x:f>INT((ROW()-ROW($I$46))/((CARROT_CAP+1)*(MESCLUN_CAP+1)))</x:f>
        <x:v>18</x:v>
      </x:c>
      <x:c r="J12188" s="266" t="n">
        <x:f>MOD(INT((ROW()-ROW($I$46))/(MESCLUN_CAP+1)),CARROT_CAP+1)</x:f>
        <x:v>13</x:v>
      </x:c>
      <x:c r="K12188" s="266" t="n">
        <x:f>MOD(ROW()-ROW($I$46),MESCLUN_CAP+1)</x:f>
        <x:v>21</x:v>
      </x:c>
      <x:c r="L12188" s="266" t="n">
        <x:f>SUM(I12188:K12188)</x:f>
        <x:v>52</x:v>
      </x:c>
      <x:c r="M12188" s="267" t="n">
        <x:f>I12188*TOMATO_HOURS*WEEKS*(1+TOMATO_DIM)^I12188+J12188*CARROT_HOURS*WEEKS*(1+CARROT_DIM)^J12188+K12188*MESCLUN_HOURS*WEEKS*(1+MESCLUN_DIM)^K12188</x:f>
        <x:v>10771.354604114056</x:v>
      </x:c>
      <x:c r="N12188" s="267" t="n">
        <x:f>MAX(M12188-FARMER_HOURS,0)/TEMP_HOURS_PER_WORKER</x:f>
        <x:v>6.980107363968094</x:v>
      </x:c>
      <x:c r="O12188" s="268" t="n">
        <x:f>I12188*TOMATO_PRICE+J12188*CARROT_PRICE+K12188*MESCLUN_PRICE</x:f>
        <x:v>242322</x:v>
      </x:c>
      <x:c r="P12188" s="268" t="n">
        <x:f>I12188*TOMATO_FERTILIZER+J12188*CARROT_FERTILIZER+K12188*MESCLUN_FERTILIZER</x:f>
        <x:v>40040</x:v>
      </x:c>
      <x:c r="Q12188" s="268" t="n">
        <x:f>MIN(M12188,FARMER_HOURS)*FARMER_RATE+MAX(M12188-FARMER_HOURS,0)*TEMP_RATE</x:f>
        <x:v>199502.68409920236</x:v>
      </x:c>
      <x:c r="R12188" s="268" t="n">
        <x:f>O12188-P12188-Q12188-FIXED_COST</x:f>
        <x:v>-17220.684099202364</x:v>
      </x:c>
      <x:c r="S12188" s="139" t="str">
        <x:f>IF(AND(L12188&lt;=TOTAL_BED_CAP,N12188&lt;=TEMP_WORKER_CAP),"YES","NO")</x:f>
        <x:v>NO</x:v>
      </x:c>
      <x:c r="T12188" s="139" t="n">
        <x:f>IF(S12188="YES",R12188,-1E+99)</x:f>
        <x:v>-1e+99</x:v>
      </x:c>
    </x:row>
    <x:row r="12189">
      <x:c r="A12189" s="139"/>
      <x:c r="B12189" s="139"/>
      <x:c r="C12189" s="139"/>
      <x:c r="D12189" s="139"/>
      <x:c r="E12189" s="139"/>
      <x:c r="F12189" s="139"/>
      <x:c r="G12189" s="139"/>
      <x:c r="H12189" s="139"/>
      <x:c r="I12189" s="266" t="n">
        <x:f>INT((ROW()-ROW($I$46))/((CARROT_CAP+1)*(MESCLUN_CAP+1)))</x:f>
        <x:v>18</x:v>
      </x:c>
      <x:c r="J12189" s="266" t="n">
        <x:f>MOD(INT((ROW()-ROW($I$46))/(MESCLUN_CAP+1)),CARROT_CAP+1)</x:f>
        <x:v>13</x:v>
      </x:c>
      <x:c r="K12189" s="266" t="n">
        <x:f>MOD(ROW()-ROW($I$46),MESCLUN_CAP+1)</x:f>
        <x:v>22</x:v>
      </x:c>
      <x:c r="L12189" s="266" t="n">
        <x:f>SUM(I12189:K12189)</x:f>
        <x:v>53</x:v>
      </x:c>
      <x:c r="M12189" s="267" t="n">
        <x:f>I12189*TOMATO_HOURS*WEEKS*(1+TOMATO_DIM)^I12189+J12189*CARROT_HOURS*WEEKS*(1+CARROT_DIM)^J12189+K12189*MESCLUN_HOURS*WEEKS*(1+MESCLUN_DIM)^K12189</x:f>
        <x:v>10845.83095136045</x:v>
      </x:c>
      <x:c r="N12189" s="267" t="n">
        <x:f>MAX(M12189-FARMER_HOURS,0)/TEMP_HOURS_PER_WORKER</x:f>
        <x:v>7.031827049555869</x:v>
      </x:c>
      <x:c r="O12189" s="268" t="n">
        <x:f>I12189*TOMATO_PRICE+J12189*CARROT_PRICE+K12189*MESCLUN_PRICE</x:f>
        <x:v>245022</x:v>
      </x:c>
      <x:c r="P12189" s="268" t="n">
        <x:f>I12189*TOMATO_FERTILIZER+J12189*CARROT_FERTILIZER+K12189*MESCLUN_FERTILIZER</x:f>
        <x:v>40920</x:v>
      </x:c>
      <x:c r="Q12189" s="268" t="n">
        <x:f>MIN(M12189,FARMER_HOURS)*FARMER_RATE+MAX(M12189-FARMER_HOURS,0)*TEMP_RATE</x:f>
        <x:v>200795.6762388967</x:v>
      </x:c>
      <x:c r="R12189" s="268" t="n">
        <x:f>O12189-P12189-Q12189-FIXED_COST</x:f>
        <x:v>-16693.676238896704</x:v>
      </x:c>
      <x:c r="S12189" s="139" t="str">
        <x:f>IF(AND(L12189&lt;=TOTAL_BED_CAP,N12189&lt;=TEMP_WORKER_CAP),"YES","NO")</x:f>
        <x:v>NO</x:v>
      </x:c>
      <x:c r="T12189" s="139" t="n">
        <x:f>IF(S12189="YES",R12189,-1E+99)</x:f>
        <x:v>-1e+99</x:v>
      </x:c>
    </x:row>
    <x:row r="12190">
      <x:c r="A12190" s="139"/>
      <x:c r="B12190" s="139"/>
      <x:c r="C12190" s="139"/>
      <x:c r="D12190" s="139"/>
      <x:c r="E12190" s="139"/>
      <x:c r="F12190" s="139"/>
      <x:c r="G12190" s="139"/>
      <x:c r="H12190" s="139"/>
      <x:c r="I12190" s="266" t="n">
        <x:f>INT((ROW()-ROW($I$46))/((CARROT_CAP+1)*(MESCLUN_CAP+1)))</x:f>
        <x:v>18</x:v>
      </x:c>
      <x:c r="J12190" s="266" t="n">
        <x:f>MOD(INT((ROW()-ROW($I$46))/(MESCLUN_CAP+1)),CARROT_CAP+1)</x:f>
        <x:v>13</x:v>
      </x:c>
      <x:c r="K12190" s="266" t="n">
        <x:f>MOD(ROW()-ROW($I$46),MESCLUN_CAP+1)</x:f>
        <x:v>23</x:v>
      </x:c>
      <x:c r="L12190" s="266" t="n">
        <x:f>SUM(I12190:K12190)</x:f>
        <x:v>54</x:v>
      </x:c>
      <x:c r="M12190" s="267" t="n">
        <x:f>I12190*TOMATO_HOURS*WEEKS*(1+TOMATO_DIM)^I12190+J12190*CARROT_HOURS*WEEKS*(1+CARROT_DIM)^J12190+K12190*MESCLUN_HOURS*WEEKS*(1+MESCLUN_DIM)^K12190</x:f>
        <x:v>10921.977540217888</x:v>
      </x:c>
      <x:c r="N12190" s="267" t="n">
        <x:f>MAX(M12190-FARMER_HOURS,0)/TEMP_HOURS_PER_WORKER</x:f>
        <x:v>7.084706625151311</x:v>
      </x:c>
      <x:c r="O12190" s="268" t="n">
        <x:f>I12190*TOMATO_PRICE+J12190*CARROT_PRICE+K12190*MESCLUN_PRICE</x:f>
        <x:v>247722</x:v>
      </x:c>
      <x:c r="P12190" s="268" t="n">
        <x:f>I12190*TOMATO_FERTILIZER+J12190*CARROT_FERTILIZER+K12190*MESCLUN_FERTILIZER</x:f>
        <x:v>41800</x:v>
      </x:c>
      <x:c r="Q12190" s="268" t="n">
        <x:f>MIN(M12190,FARMER_HOURS)*FARMER_RATE+MAX(M12190-FARMER_HOURS,0)*TEMP_RATE</x:f>
        <x:v>202117.66562878276</x:v>
      </x:c>
      <x:c r="R12190" s="268" t="n">
        <x:f>O12190-P12190-Q12190-FIXED_COST</x:f>
        <x:v>-16195.665628782765</x:v>
      </x:c>
      <x:c r="S12190" s="139" t="str">
        <x:f>IF(AND(L12190&lt;=TOTAL_BED_CAP,N12190&lt;=TEMP_WORKER_CAP),"YES","NO")</x:f>
        <x:v>NO</x:v>
      </x:c>
      <x:c r="T12190" s="139" t="n">
        <x:f>IF(S12190="YES",R12190,-1E+99)</x:f>
        <x:v>-1e+99</x:v>
      </x:c>
    </x:row>
    <x:row r="12191">
      <x:c r="A12191" s="139"/>
      <x:c r="B12191" s="139"/>
      <x:c r="C12191" s="139"/>
      <x:c r="D12191" s="139"/>
      <x:c r="E12191" s="139"/>
      <x:c r="F12191" s="139"/>
      <x:c r="G12191" s="139"/>
      <x:c r="H12191" s="139"/>
      <x:c r="I12191" s="266" t="n">
        <x:f>INT((ROW()-ROW($I$46))/((CARROT_CAP+1)*(MESCLUN_CAP+1)))</x:f>
        <x:v>18</x:v>
      </x:c>
      <x:c r="J12191" s="266" t="n">
        <x:f>MOD(INT((ROW()-ROW($I$46))/(MESCLUN_CAP+1)),CARROT_CAP+1)</x:f>
        <x:v>13</x:v>
      </x:c>
      <x:c r="K12191" s="266" t="n">
        <x:f>MOD(ROW()-ROW($I$46),MESCLUN_CAP+1)</x:f>
        <x:v>24</x:v>
      </x:c>
      <x:c r="L12191" s="266" t="n">
        <x:f>SUM(I12191:K12191)</x:f>
        <x:v>55</x:v>
      </x:c>
      <x:c r="M12191" s="267" t="n">
        <x:f>I12191*TOMATO_HOURS*WEEKS*(1+TOMATO_DIM)^I12191+J12191*CARROT_HOURS*WEEKS*(1+CARROT_DIM)^J12191+K12191*MESCLUN_HOURS*WEEKS*(1+MESCLUN_DIM)^K12191</x:f>
        <x:v>10999.824489797384</x:v>
      </x:c>
      <x:c r="N12191" s="267" t="n">
        <x:f>MAX(M12191-FARMER_HOURS,0)/TEMP_HOURS_PER_WORKER</x:f>
        <x:v>7.1387670068037385</x:v>
      </x:c>
      <x:c r="O12191" s="268" t="n">
        <x:f>I12191*TOMATO_PRICE+J12191*CARROT_PRICE+K12191*MESCLUN_PRICE</x:f>
        <x:v>250422</x:v>
      </x:c>
      <x:c r="P12191" s="268" t="n">
        <x:f>I12191*TOMATO_FERTILIZER+J12191*CARROT_FERTILIZER+K12191*MESCLUN_FERTILIZER</x:f>
        <x:v>42680</x:v>
      </x:c>
      <x:c r="Q12191" s="268" t="n">
        <x:f>MIN(M12191,FARMER_HOURS)*FARMER_RATE+MAX(M12191-FARMER_HOURS,0)*TEMP_RATE</x:f>
        <x:v>203469.17517009345</x:v>
      </x:c>
      <x:c r="R12191" s="268" t="n">
        <x:f>O12191-P12191-Q12191-FIXED_COST</x:f>
        <x:v>-15727.175170093455</x:v>
      </x:c>
      <x:c r="S12191" s="139" t="str">
        <x:f>IF(AND(L12191&lt;=TOTAL_BED_CAP,N12191&lt;=TEMP_WORKER_CAP),"YES","NO")</x:f>
        <x:v>NO</x:v>
      </x:c>
      <x:c r="T12191" s="139" t="n">
        <x:f>IF(S12191="YES",R12191,-1E+99)</x:f>
        <x:v>-1e+99</x:v>
      </x:c>
    </x:row>
    <x:row r="12192">
      <x:c r="A12192" s="139"/>
      <x:c r="B12192" s="139"/>
      <x:c r="C12192" s="139"/>
      <x:c r="D12192" s="139"/>
      <x:c r="E12192" s="139"/>
      <x:c r="F12192" s="139"/>
      <x:c r="G12192" s="139"/>
      <x:c r="H12192" s="139"/>
      <x:c r="I12192" s="266" t="n">
        <x:f>INT((ROW()-ROW($I$46))/((CARROT_CAP+1)*(MESCLUN_CAP+1)))</x:f>
        <x:v>18</x:v>
      </x:c>
      <x:c r="J12192" s="266" t="n">
        <x:f>MOD(INT((ROW()-ROW($I$46))/(MESCLUN_CAP+1)),CARROT_CAP+1)</x:f>
        <x:v>13</x:v>
      </x:c>
      <x:c r="K12192" s="266" t="n">
        <x:f>MOD(ROW()-ROW($I$46),MESCLUN_CAP+1)</x:f>
        <x:v>25</x:v>
      </x:c>
      <x:c r="L12192" s="266" t="n">
        <x:f>SUM(I12192:K12192)</x:f>
        <x:v>56</x:v>
      </x:c>
      <x:c r="M12192" s="267" t="n">
        <x:f>I12192*TOMATO_HOURS*WEEKS*(1+TOMATO_DIM)^I12192+J12192*CARROT_HOURS*WEEKS*(1+CARROT_DIM)^J12192+K12192*MESCLUN_HOURS*WEEKS*(1+MESCLUN_DIM)^K12192</x:f>
        <x:v>11079.40241121248</x:v>
      </x:c>
      <x:c r="N12192" s="267" t="n">
        <x:f>MAX(M12192-FARMER_HOURS,0)/TEMP_HOURS_PER_WORKER</x:f>
        <x:v>7.19402945223089</x:v>
      </x:c>
      <x:c r="O12192" s="268" t="n">
        <x:f>I12192*TOMATO_PRICE+J12192*CARROT_PRICE+K12192*MESCLUN_PRICE</x:f>
        <x:v>253122</x:v>
      </x:c>
      <x:c r="P12192" s="268" t="n">
        <x:f>I12192*TOMATO_FERTILIZER+J12192*CARROT_FERTILIZER+K12192*MESCLUN_FERTILIZER</x:f>
        <x:v>43560</x:v>
      </x:c>
      <x:c r="Q12192" s="268" t="n">
        <x:f>MIN(M12192,FARMER_HOURS)*FARMER_RATE+MAX(M12192-FARMER_HOURS,0)*TEMP_RATE</x:f>
        <x:v>204850.73630577224</x:v>
      </x:c>
      <x:c r="R12192" s="268" t="n">
        <x:f>O12192-P12192-Q12192-FIXED_COST</x:f>
        <x:v>-15288.73630577224</x:v>
      </x:c>
      <x:c r="S12192" s="139" t="str">
        <x:f>IF(AND(L12192&lt;=TOTAL_BED_CAP,N12192&lt;=TEMP_WORKER_CAP),"YES","NO")</x:f>
        <x:v>NO</x:v>
      </x:c>
      <x:c r="T12192" s="139" t="n">
        <x:f>IF(S12192="YES",R12192,-1E+99)</x:f>
        <x:v>-1e+99</x:v>
      </x:c>
    </x:row>
    <x:row r="12193">
      <x:c r="A12193" s="139"/>
      <x:c r="B12193" s="139"/>
      <x:c r="C12193" s="139"/>
      <x:c r="D12193" s="139"/>
      <x:c r="E12193" s="139"/>
      <x:c r="F12193" s="139"/>
      <x:c r="G12193" s="139"/>
      <x:c r="H12193" s="139"/>
      <x:c r="I12193" s="266" t="n">
        <x:f>INT((ROW()-ROW($I$46))/((CARROT_CAP+1)*(MESCLUN_CAP+1)))</x:f>
        <x:v>18</x:v>
      </x:c>
      <x:c r="J12193" s="266" t="n">
        <x:f>MOD(INT((ROW()-ROW($I$46))/(MESCLUN_CAP+1)),CARROT_CAP+1)</x:f>
        <x:v>13</x:v>
      </x:c>
      <x:c r="K12193" s="266" t="n">
        <x:f>MOD(ROW()-ROW($I$46),MESCLUN_CAP+1)</x:f>
        <x:v>26</x:v>
      </x:c>
      <x:c r="L12193" s="266" t="n">
        <x:f>SUM(I12193:K12193)</x:f>
        <x:v>57</x:v>
      </x:c>
      <x:c r="M12193" s="267" t="n">
        <x:f>I12193*TOMATO_HOURS*WEEKS*(1+TOMATO_DIM)^I12193+J12193*CARROT_HOURS*WEEKS*(1+CARROT_DIM)^J12193+K12193*MESCLUN_HOURS*WEEKS*(1+MESCLUN_DIM)^K12193</x:f>
        <x:v>11160.7424151732</x:v>
      </x:c>
      <x:c r="N12193" s="267" t="n">
        <x:f>MAX(M12193-FARMER_HOURS,0)/TEMP_HOURS_PER_WORKER</x:f>
        <x:v>7.250515566092499</x:v>
      </x:c>
      <x:c r="O12193" s="268" t="n">
        <x:f>I12193*TOMATO_PRICE+J12193*CARROT_PRICE+K12193*MESCLUN_PRICE</x:f>
        <x:v>255822</x:v>
      </x:c>
      <x:c r="P12193" s="268" t="n">
        <x:f>I12193*TOMATO_FERTILIZER+J12193*CARROT_FERTILIZER+K12193*MESCLUN_FERTILIZER</x:f>
        <x:v>44440</x:v>
      </x:c>
      <x:c r="Q12193" s="268" t="n">
        <x:f>MIN(M12193,FARMER_HOURS)*FARMER_RATE+MAX(M12193-FARMER_HOURS,0)*TEMP_RATE</x:f>
        <x:v>206262.88915231248</x:v>
      </x:c>
      <x:c r="R12193" s="268" t="n">
        <x:f>O12193-P12193-Q12193-FIXED_COST</x:f>
        <x:v>-14880.889152312477</x:v>
      </x:c>
      <x:c r="S12193" s="139" t="str">
        <x:f>IF(AND(L12193&lt;=TOTAL_BED_CAP,N12193&lt;=TEMP_WORKER_CAP),"YES","NO")</x:f>
        <x:v>NO</x:v>
      </x:c>
      <x:c r="T12193" s="139" t="n">
        <x:f>IF(S12193="YES",R12193,-1E+99)</x:f>
        <x:v>-1e+99</x:v>
      </x:c>
    </x:row>
    <x:row r="12194">
      <x:c r="A12194" s="139"/>
      <x:c r="B12194" s="139"/>
      <x:c r="C12194" s="139"/>
      <x:c r="D12194" s="139"/>
      <x:c r="E12194" s="139"/>
      <x:c r="F12194" s="139"/>
      <x:c r="G12194" s="139"/>
      <x:c r="H12194" s="139"/>
      <x:c r="I12194" s="266" t="n">
        <x:f>INT((ROW()-ROW($I$46))/((CARROT_CAP+1)*(MESCLUN_CAP+1)))</x:f>
        <x:v>18</x:v>
      </x:c>
      <x:c r="J12194" s="266" t="n">
        <x:f>MOD(INT((ROW()-ROW($I$46))/(MESCLUN_CAP+1)),CARROT_CAP+1)</x:f>
        <x:v>13</x:v>
      </x:c>
      <x:c r="K12194" s="266" t="n">
        <x:f>MOD(ROW()-ROW($I$46),MESCLUN_CAP+1)</x:f>
        <x:v>27</x:v>
      </x:c>
      <x:c r="L12194" s="266" t="n">
        <x:f>SUM(I12194:K12194)</x:f>
        <x:v>58</x:v>
      </x:c>
      <x:c r="M12194" s="267" t="n">
        <x:f>I12194*TOMATO_HOURS*WEEKS*(1+TOMATO_DIM)^I12194+J12194*CARROT_HOURS*WEEKS*(1+CARROT_DIM)^J12194+K12194*MESCLUN_HOURS*WEEKS*(1+MESCLUN_DIM)^K12194</x:f>
        <x:v>11243.876119692955</x:v>
      </x:c>
      <x:c r="N12194" s="267" t="n">
        <x:f>MAX(M12194-FARMER_HOURS,0)/TEMP_HOURS_PER_WORKER</x:f>
        <x:v>7.30824730534233</x:v>
      </x:c>
      <x:c r="O12194" s="268" t="n">
        <x:f>I12194*TOMATO_PRICE+J12194*CARROT_PRICE+K12194*MESCLUN_PRICE</x:f>
        <x:v>258522</x:v>
      </x:c>
      <x:c r="P12194" s="268" t="n">
        <x:f>I12194*TOMATO_FERTILIZER+J12194*CARROT_FERTILIZER+K12194*MESCLUN_FERTILIZER</x:f>
        <x:v>45320</x:v>
      </x:c>
      <x:c r="Q12194" s="268" t="n">
        <x:f>MIN(M12194,FARMER_HOURS)*FARMER_RATE+MAX(M12194-FARMER_HOURS,0)*TEMP_RATE</x:f>
        <x:v>207706.18263355826</x:v>
      </x:c>
      <x:c r="R12194" s="268" t="n">
        <x:f>O12194-P12194-Q12194-FIXED_COST</x:f>
        <x:v>-14504.18263355826</x:v>
      </x:c>
      <x:c r="S12194" s="139" t="str">
        <x:f>IF(AND(L12194&lt;=TOTAL_BED_CAP,N12194&lt;=TEMP_WORKER_CAP),"YES","NO")</x:f>
        <x:v>NO</x:v>
      </x:c>
      <x:c r="T12194" s="139" t="n">
        <x:f>IF(S12194="YES",R12194,-1E+99)</x:f>
        <x:v>-1e+99</x:v>
      </x:c>
    </x:row>
    <x:row r="12195">
      <x:c r="A12195" s="139"/>
      <x:c r="B12195" s="139"/>
      <x:c r="C12195" s="139"/>
      <x:c r="D12195" s="139"/>
      <x:c r="E12195" s="139"/>
      <x:c r="F12195" s="139"/>
      <x:c r="G12195" s="139"/>
      <x:c r="H12195" s="139"/>
      <x:c r="I12195" s="266" t="n">
        <x:f>INT((ROW()-ROW($I$46))/((CARROT_CAP+1)*(MESCLUN_CAP+1)))</x:f>
        <x:v>18</x:v>
      </x:c>
      <x:c r="J12195" s="266" t="n">
        <x:f>MOD(INT((ROW()-ROW($I$46))/(MESCLUN_CAP+1)),CARROT_CAP+1)</x:f>
        <x:v>13</x:v>
      </x:c>
      <x:c r="K12195" s="266" t="n">
        <x:f>MOD(ROW()-ROW($I$46),MESCLUN_CAP+1)</x:f>
        <x:v>28</x:v>
      </x:c>
      <x:c r="L12195" s="266" t="n">
        <x:f>SUM(I12195:K12195)</x:f>
        <x:v>59</x:v>
      </x:c>
      <x:c r="M12195" s="267" t="n">
        <x:f>I12195*TOMATO_HOURS*WEEKS*(1+TOMATO_DIM)^I12195+J12195*CARROT_HOURS*WEEKS*(1+CARROT_DIM)^J12195+K12195*MESCLUN_HOURS*WEEKS*(1+MESCLUN_DIM)^K12195</x:f>
        <x:v>11328.83565791011</x:v>
      </x:c>
      <x:c r="N12195" s="267" t="n">
        <x:f>MAX(M12195-FARMER_HOURS,0)/TEMP_HOURS_PER_WORKER</x:f>
        <x:v>7.367246984659798</x:v>
      </x:c>
      <x:c r="O12195" s="268" t="n">
        <x:f>I12195*TOMATO_PRICE+J12195*CARROT_PRICE+K12195*MESCLUN_PRICE</x:f>
        <x:v>261222</x:v>
      </x:c>
      <x:c r="P12195" s="268" t="n">
        <x:f>I12195*TOMATO_FERTILIZER+J12195*CARROT_FERTILIZER+K12195*MESCLUN_FERTILIZER</x:f>
        <x:v>46200</x:v>
      </x:c>
      <x:c r="Q12195" s="268" t="n">
        <x:f>MIN(M12195,FARMER_HOURS)*FARMER_RATE+MAX(M12195-FARMER_HOURS,0)*TEMP_RATE</x:f>
        <x:v>209181.17461649494</x:v>
      </x:c>
      <x:c r="R12195" s="268" t="n">
        <x:f>O12195-P12195-Q12195-FIXED_COST</x:f>
        <x:v>-14159.174616494944</x:v>
      </x:c>
      <x:c r="S12195" s="139" t="str">
        <x:f>IF(AND(L12195&lt;=TOTAL_BED_CAP,N12195&lt;=TEMP_WORKER_CAP),"YES","NO")</x:f>
        <x:v>NO</x:v>
      </x:c>
      <x:c r="T12195" s="139" t="n">
        <x:f>IF(S12195="YES",R12195,-1E+99)</x:f>
        <x:v>-1e+99</x:v>
      </x:c>
    </x:row>
    <x:row r="12196">
      <x:c r="A12196" s="139"/>
      <x:c r="B12196" s="139"/>
      <x:c r="C12196" s="139"/>
      <x:c r="D12196" s="139"/>
      <x:c r="E12196" s="139"/>
      <x:c r="F12196" s="139"/>
      <x:c r="G12196" s="139"/>
      <x:c r="H12196" s="139"/>
      <x:c r="I12196" s="266" t="n">
        <x:f>INT((ROW()-ROW($I$46))/((CARROT_CAP+1)*(MESCLUN_CAP+1)))</x:f>
        <x:v>18</x:v>
      </x:c>
      <x:c r="J12196" s="266" t="n">
        <x:f>MOD(INT((ROW()-ROW($I$46))/(MESCLUN_CAP+1)),CARROT_CAP+1)</x:f>
        <x:v>13</x:v>
      </x:c>
      <x:c r="K12196" s="266" t="n">
        <x:f>MOD(ROW()-ROW($I$46),MESCLUN_CAP+1)</x:f>
        <x:v>29</x:v>
      </x:c>
      <x:c r="L12196" s="266" t="n">
        <x:f>SUM(I12196:K12196)</x:f>
        <x:v>60</x:v>
      </x:c>
      <x:c r="M12196" s="267" t="n">
        <x:f>I12196*TOMATO_HOURS*WEEKS*(1+TOMATO_DIM)^I12196+J12196*CARROT_HOURS*WEEKS*(1+CARROT_DIM)^J12196+K12196*MESCLUN_HOURS*WEEKS*(1+MESCLUN_DIM)^K12196</x:f>
        <x:v>11415.653686025762</x:v>
      </x:c>
      <x:c r="N12196" s="267" t="n">
        <x:f>MAX(M12196-FARMER_HOURS,0)/TEMP_HOURS_PER_WORKER</x:f>
        <x:v>7.427537281962334</x:v>
      </x:c>
      <x:c r="O12196" s="268" t="n">
        <x:f>I12196*TOMATO_PRICE+J12196*CARROT_PRICE+K12196*MESCLUN_PRICE</x:f>
        <x:v>263922</x:v>
      </x:c>
      <x:c r="P12196" s="268" t="n">
        <x:f>I12196*TOMATO_FERTILIZER+J12196*CARROT_FERTILIZER+K12196*MESCLUN_FERTILIZER</x:f>
        <x:v>47080</x:v>
      </x:c>
      <x:c r="Q12196" s="268" t="n">
        <x:f>MIN(M12196,FARMER_HOURS)*FARMER_RATE+MAX(M12196-FARMER_HOURS,0)*TEMP_RATE</x:f>
        <x:v>210688.43204905838</x:v>
      </x:c>
      <x:c r="R12196" s="268" t="n">
        <x:f>O12196-P12196-Q12196-FIXED_COST</x:f>
        <x:v>-13846.432049058378</x:v>
      </x:c>
      <x:c r="S12196" s="139" t="str">
        <x:f>IF(AND(L12196&lt;=TOTAL_BED_CAP,N12196&lt;=TEMP_WORKER_CAP),"YES","NO")</x:f>
        <x:v>NO</x:v>
      </x:c>
      <x:c r="T12196" s="139" t="n">
        <x:f>IF(S12196="YES",R12196,-1E+99)</x:f>
        <x:v>-1e+99</x:v>
      </x:c>
    </x:row>
    <x:row r="12197">
      <x:c r="A12197" s="139"/>
      <x:c r="B12197" s="139"/>
      <x:c r="C12197" s="139"/>
      <x:c r="D12197" s="139"/>
      <x:c r="E12197" s="139"/>
      <x:c r="F12197" s="139"/>
      <x:c r="G12197" s="139"/>
      <x:c r="H12197" s="139"/>
      <x:c r="I12197" s="266" t="n">
        <x:f>INT((ROW()-ROW($I$46))/((CARROT_CAP+1)*(MESCLUN_CAP+1)))</x:f>
        <x:v>18</x:v>
      </x:c>
      <x:c r="J12197" s="266" t="n">
        <x:f>MOD(INT((ROW()-ROW($I$46))/(MESCLUN_CAP+1)),CARROT_CAP+1)</x:f>
        <x:v>13</x:v>
      </x:c>
      <x:c r="K12197" s="266" t="n">
        <x:f>MOD(ROW()-ROW($I$46),MESCLUN_CAP+1)</x:f>
        <x:v>30</x:v>
      </x:c>
      <x:c r="L12197" s="266" t="n">
        <x:f>SUM(I12197:K12197)</x:f>
        <x:v>61</x:v>
      </x:c>
      <x:c r="M12197" s="267" t="n">
        <x:f>I12197*TOMATO_HOURS*WEEKS*(1+TOMATO_DIM)^I12197+J12197*CARROT_HOURS*WEEKS*(1+CARROT_DIM)^J12197+K12197*MESCLUN_HOURS*WEEKS*(1+MESCLUN_DIM)^K12197</x:f>
        <x:v>11504.363391359533</x:v>
      </x:c>
      <x:c r="N12197" s="267" t="n">
        <x:f>MAX(M12197-FARMER_HOURS,0)/TEMP_HOURS_PER_WORKER</x:f>
        <x:v>7.489141243999676</x:v>
      </x:c>
      <x:c r="O12197" s="268" t="n">
        <x:f>I12197*TOMATO_PRICE+J12197*CARROT_PRICE+K12197*MESCLUN_PRICE</x:f>
        <x:v>266622</x:v>
      </x:c>
      <x:c r="P12197" s="268" t="n">
        <x:f>I12197*TOMATO_FERTILIZER+J12197*CARROT_FERTILIZER+K12197*MESCLUN_FERTILIZER</x:f>
        <x:v>47960</x:v>
      </x:c>
      <x:c r="Q12197" s="268" t="n">
        <x:f>MIN(M12197,FARMER_HOURS)*FARMER_RATE+MAX(M12197-FARMER_HOURS,0)*TEMP_RATE</x:f>
        <x:v>212228.5310999919</x:v>
      </x:c>
      <x:c r="R12197" s="268" t="n">
        <x:f>O12197-P12197-Q12197-FIXED_COST</x:f>
        <x:v>-13566.531099991902</x:v>
      </x:c>
      <x:c r="S12197" s="139" t="str">
        <x:f>IF(AND(L12197&lt;=TOTAL_BED_CAP,N12197&lt;=TEMP_WORKER_CAP),"YES","NO")</x:f>
        <x:v>NO</x:v>
      </x:c>
      <x:c r="T12197" s="139" t="n">
        <x:f>IF(S12197="YES",R12197,-1E+99)</x:f>
        <x:v>-1e+99</x:v>
      </x:c>
    </x:row>
    <x:row r="12198">
      <x:c r="A12198" s="139"/>
      <x:c r="B12198" s="139"/>
      <x:c r="C12198" s="139"/>
      <x:c r="D12198" s="139"/>
      <x:c r="E12198" s="139"/>
      <x:c r="F12198" s="139"/>
      <x:c r="G12198" s="139"/>
      <x:c r="H12198" s="139"/>
      <x:c r="I12198" s="266" t="n">
        <x:f>INT((ROW()-ROW($I$46))/((CARROT_CAP+1)*(MESCLUN_CAP+1)))</x:f>
        <x:v>18</x:v>
      </x:c>
      <x:c r="J12198" s="266" t="n">
        <x:f>MOD(INT((ROW()-ROW($I$46))/(MESCLUN_CAP+1)),CARROT_CAP+1)</x:f>
        <x:v>14</x:v>
      </x:c>
      <x:c r="K12198" s="266" t="n">
        <x:f>MOD(ROW()-ROW($I$46),MESCLUN_CAP+1)</x:f>
        <x:v>0</x:v>
      </x:c>
      <x:c r="L12198" s="266" t="n">
        <x:f>SUM(I12198:K12198)</x:f>
        <x:v>32</x:v>
      </x:c>
      <x:c r="M12198" s="267" t="n">
        <x:f>I12198*TOMATO_HOURS*WEEKS*(1+TOMATO_DIM)^I12198+J12198*CARROT_HOURS*WEEKS*(1+CARROT_DIM)^J12198+K12198*MESCLUN_HOURS*WEEKS*(1+MESCLUN_DIM)^K12198</x:f>
        <x:v>9600.51505266641</x:v>
      </x:c>
      <x:c r="N12198" s="267" t="n">
        <x:f>MAX(M12198-FARMER_HOURS,0)/TEMP_HOURS_PER_WORKER</x:f>
        <x:v>6.167024342129451</x:v>
      </x:c>
      <x:c r="O12198" s="268" t="n">
        <x:f>I12198*TOMATO_PRICE+J12198*CARROT_PRICE+K12198*MESCLUN_PRICE</x:f>
        <x:v>187716</x:v>
      </x:c>
      <x:c r="P12198" s="268" t="n">
        <x:f>I12198*TOMATO_FERTILIZER+J12198*CARROT_FERTILIZER+K12198*MESCLUN_FERTILIZER</x:f>
        <x:v>22000</x:v>
      </x:c>
      <x:c r="Q12198" s="268" t="n">
        <x:f>MIN(M12198,FARMER_HOURS)*FARMER_RATE+MAX(M12198-FARMER_HOURS,0)*TEMP_RATE</x:f>
        <x:v>179175.60855323626</x:v>
      </x:c>
      <x:c r="R12198" s="268" t="n">
        <x:f>O12198-P12198-Q12198-FIXED_COST</x:f>
        <x:v>-33459.60855323626</x:v>
      </x:c>
      <x:c r="S12198" s="139" t="str">
        <x:f>IF(AND(L12198&lt;=TOTAL_BED_CAP,N12198&lt;=TEMP_WORKER_CAP),"YES","NO")</x:f>
        <x:v>NO</x:v>
      </x:c>
      <x:c r="T12198" s="139" t="n">
        <x:f>IF(S12198="YES",R12198,-1E+99)</x:f>
        <x:v>-1e+99</x:v>
      </x:c>
    </x:row>
    <x:row r="12199">
      <x:c r="A12199" s="139"/>
      <x:c r="B12199" s="139"/>
      <x:c r="C12199" s="139"/>
      <x:c r="D12199" s="139"/>
      <x:c r="E12199" s="139"/>
      <x:c r="F12199" s="139"/>
      <x:c r="G12199" s="139"/>
      <x:c r="H12199" s="139"/>
      <x:c r="I12199" s="266" t="n">
        <x:f>INT((ROW()-ROW($I$46))/((CARROT_CAP+1)*(MESCLUN_CAP+1)))</x:f>
        <x:v>18</x:v>
      </x:c>
      <x:c r="J12199" s="266" t="n">
        <x:f>MOD(INT((ROW()-ROW($I$46))/(MESCLUN_CAP+1)),CARROT_CAP+1)</x:f>
        <x:v>14</x:v>
      </x:c>
      <x:c r="K12199" s="266" t="n">
        <x:f>MOD(ROW()-ROW($I$46),MESCLUN_CAP+1)</x:f>
        <x:v>1</x:v>
      </x:c>
      <x:c r="L12199" s="266" t="n">
        <x:f>SUM(I12199:K12199)</x:f>
        <x:v>33</x:v>
      </x:c>
      <x:c r="M12199" s="267" t="n">
        <x:f>I12199*TOMATO_HOURS*WEEKS*(1+TOMATO_DIM)^I12199+J12199*CARROT_HOURS*WEEKS*(1+CARROT_DIM)^J12199+K12199*MESCLUN_HOURS*WEEKS*(1+MESCLUN_DIM)^K12199</x:f>
        <x:v>9646.07755266641</x:v>
      </x:c>
      <x:c r="N12199" s="267" t="n">
        <x:f>MAX(M12199-FARMER_HOURS,0)/TEMP_HOURS_PER_WORKER</x:f>
        <x:v>6.198664967129451</x:v>
      </x:c>
      <x:c r="O12199" s="268" t="n">
        <x:f>I12199*TOMATO_PRICE+J12199*CARROT_PRICE+K12199*MESCLUN_PRICE</x:f>
        <x:v>190416</x:v>
      </x:c>
      <x:c r="P12199" s="268" t="n">
        <x:f>I12199*TOMATO_FERTILIZER+J12199*CARROT_FERTILIZER+K12199*MESCLUN_FERTILIZER</x:f>
        <x:v>22880</x:v>
      </x:c>
      <x:c r="Q12199" s="268" t="n">
        <x:f>MIN(M12199,FARMER_HOURS)*FARMER_RATE+MAX(M12199-FARMER_HOURS,0)*TEMP_RATE</x:f>
        <x:v>179966.62417823626</x:v>
      </x:c>
      <x:c r="R12199" s="268" t="n">
        <x:f>O12199-P12199-Q12199-FIXED_COST</x:f>
        <x:v>-32430.624178236263</x:v>
      </x:c>
      <x:c r="S12199" s="139" t="str">
        <x:f>IF(AND(L12199&lt;=TOTAL_BED_CAP,N12199&lt;=TEMP_WORKER_CAP),"YES","NO")</x:f>
        <x:v>NO</x:v>
      </x:c>
      <x:c r="T12199" s="139" t="n">
        <x:f>IF(S12199="YES",R12199,-1E+99)</x:f>
        <x:v>-1e+99</x:v>
      </x:c>
    </x:row>
    <x:row r="12200">
      <x:c r="A12200" s="139"/>
      <x:c r="B12200" s="139"/>
      <x:c r="C12200" s="139"/>
      <x:c r="D12200" s="139"/>
      <x:c r="E12200" s="139"/>
      <x:c r="F12200" s="139"/>
      <x:c r="G12200" s="139"/>
      <x:c r="H12200" s="139"/>
      <x:c r="I12200" s="266" t="n">
        <x:f>INT((ROW()-ROW($I$46))/((CARROT_CAP+1)*(MESCLUN_CAP+1)))</x:f>
        <x:v>18</x:v>
      </x:c>
      <x:c r="J12200" s="266" t="n">
        <x:f>MOD(INT((ROW()-ROW($I$46))/(MESCLUN_CAP+1)),CARROT_CAP+1)</x:f>
        <x:v>14</x:v>
      </x:c>
      <x:c r="K12200" s="266" t="n">
        <x:f>MOD(ROW()-ROW($I$46),MESCLUN_CAP+1)</x:f>
        <x:v>2</x:v>
      </x:c>
      <x:c r="L12200" s="266" t="n">
        <x:f>SUM(I12200:K12200)</x:f>
        <x:v>34</x:v>
      </x:c>
      <x:c r="M12200" s="267" t="n">
        <x:f>I12200*TOMATO_HOURS*WEEKS*(1+TOMATO_DIM)^I12200+J12200*CARROT_HOURS*WEEKS*(1+CARROT_DIM)^J12200+K12200*MESCLUN_HOURS*WEEKS*(1+MESCLUN_DIM)^K12200</x:f>
        <x:v>9692.77911516641</x:v>
      </x:c>
      <x:c r="N12200" s="267" t="n">
        <x:f>MAX(M12200-FARMER_HOURS,0)/TEMP_HOURS_PER_WORKER</x:f>
        <x:v>6.231096607754451</x:v>
      </x:c>
      <x:c r="O12200" s="268" t="n">
        <x:f>I12200*TOMATO_PRICE+J12200*CARROT_PRICE+K12200*MESCLUN_PRICE</x:f>
        <x:v>193116</x:v>
      </x:c>
      <x:c r="P12200" s="268" t="n">
        <x:f>I12200*TOMATO_FERTILIZER+J12200*CARROT_FERTILIZER+K12200*MESCLUN_FERTILIZER</x:f>
        <x:v>23760</x:v>
      </x:c>
      <x:c r="Q12200" s="268" t="n">
        <x:f>MIN(M12200,FARMER_HOURS)*FARMER_RATE+MAX(M12200-FARMER_HOURS,0)*TEMP_RATE</x:f>
        <x:v>180777.41519386126</x:v>
      </x:c>
      <x:c r="R12200" s="268" t="n">
        <x:f>O12200-P12200-Q12200-FIXED_COST</x:f>
        <x:v>-31421.415193861263</x:v>
      </x:c>
      <x:c r="S12200" s="139" t="str">
        <x:f>IF(AND(L12200&lt;=TOTAL_BED_CAP,N12200&lt;=TEMP_WORKER_CAP),"YES","NO")</x:f>
        <x:v>NO</x:v>
      </x:c>
      <x:c r="T12200" s="139" t="n">
        <x:f>IF(S12200="YES",R12200,-1E+99)</x:f>
        <x:v>-1e+99</x:v>
      </x:c>
    </x:row>
    <x:row r="12201">
      <x:c r="A12201" s="139"/>
      <x:c r="B12201" s="139"/>
      <x:c r="C12201" s="139"/>
      <x:c r="D12201" s="139"/>
      <x:c r="E12201" s="139"/>
      <x:c r="F12201" s="139"/>
      <x:c r="G12201" s="139"/>
      <x:c r="H12201" s="139"/>
      <x:c r="I12201" s="266" t="n">
        <x:f>INT((ROW()-ROW($I$46))/((CARROT_CAP+1)*(MESCLUN_CAP+1)))</x:f>
        <x:v>18</x:v>
      </x:c>
      <x:c r="J12201" s="266" t="n">
        <x:f>MOD(INT((ROW()-ROW($I$46))/(MESCLUN_CAP+1)),CARROT_CAP+1)</x:f>
        <x:v>14</x:v>
      </x:c>
      <x:c r="K12201" s="266" t="n">
        <x:f>MOD(ROW()-ROW($I$46),MESCLUN_CAP+1)</x:f>
        <x:v>3</x:v>
      </x:c>
      <x:c r="L12201" s="266" t="n">
        <x:f>SUM(I12201:K12201)</x:f>
        <x:v>35</x:v>
      </x:c>
      <x:c r="M12201" s="267" t="n">
        <x:f>I12201*TOMATO_HOURS*WEEKS*(1+TOMATO_DIM)^I12201+J12201*CARROT_HOURS*WEEKS*(1+CARROT_DIM)^J12201+K12201*MESCLUN_HOURS*WEEKS*(1+MESCLUN_DIM)^K12201</x:f>
        <x:v>9740.641097588285</x:v>
      </x:c>
      <x:c r="N12201" s="267" t="n">
        <x:f>MAX(M12201-FARMER_HOURS,0)/TEMP_HOURS_PER_WORKER</x:f>
        <x:v>6.26433409554742</x:v>
      </x:c>
      <x:c r="O12201" s="268" t="n">
        <x:f>I12201*TOMATO_PRICE+J12201*CARROT_PRICE+K12201*MESCLUN_PRICE</x:f>
        <x:v>195816</x:v>
      </x:c>
      <x:c r="P12201" s="268" t="n">
        <x:f>I12201*TOMATO_FERTILIZER+J12201*CARROT_FERTILIZER+K12201*MESCLUN_FERTILIZER</x:f>
        <x:v>24640</x:v>
      </x:c>
      <x:c r="Q12201" s="268" t="n">
        <x:f>MIN(M12201,FARMER_HOURS)*FARMER_RATE+MAX(M12201-FARMER_HOURS,0)*TEMP_RATE</x:f>
        <x:v>181608.35238868548</x:v>
      </x:c>
      <x:c r="R12201" s="268" t="n">
        <x:f>O12201-P12201-Q12201-FIXED_COST</x:f>
        <x:v>-30432.352388685482</x:v>
      </x:c>
      <x:c r="S12201" s="139" t="str">
        <x:f>IF(AND(L12201&lt;=TOTAL_BED_CAP,N12201&lt;=TEMP_WORKER_CAP),"YES","NO")</x:f>
        <x:v>NO</x:v>
      </x:c>
      <x:c r="T12201" s="139" t="n">
        <x:f>IF(S12201="YES",R12201,-1E+99)</x:f>
        <x:v>-1e+99</x:v>
      </x:c>
    </x:row>
    <x:row r="12202">
      <x:c r="A12202" s="139"/>
      <x:c r="B12202" s="139"/>
      <x:c r="C12202" s="139"/>
      <x:c r="D12202" s="139"/>
      <x:c r="E12202" s="139"/>
      <x:c r="F12202" s="139"/>
      <x:c r="G12202" s="139"/>
      <x:c r="H12202" s="139"/>
      <x:c r="I12202" s="266" t="n">
        <x:f>INT((ROW()-ROW($I$46))/((CARROT_CAP+1)*(MESCLUN_CAP+1)))</x:f>
        <x:v>18</x:v>
      </x:c>
      <x:c r="J12202" s="266" t="n">
        <x:f>MOD(INT((ROW()-ROW($I$46))/(MESCLUN_CAP+1)),CARROT_CAP+1)</x:f>
        <x:v>14</x:v>
      </x:c>
      <x:c r="K12202" s="266" t="n">
        <x:f>MOD(ROW()-ROW($I$46),MESCLUN_CAP+1)</x:f>
        <x:v>4</x:v>
      </x:c>
      <x:c r="L12202" s="266" t="n">
        <x:f>SUM(I12202:K12202)</x:f>
        <x:v>36</x:v>
      </x:c>
      <x:c r="M12202" s="267" t="n">
        <x:f>I12202*TOMATO_HOURS*WEEKS*(1+TOMATO_DIM)^I12202+J12202*CARROT_HOURS*WEEKS*(1+CARROT_DIM)^J12202+K12202*MESCLUN_HOURS*WEEKS*(1+MESCLUN_DIM)^K12202</x:f>
        <x:v>9789.68521331094</x:v>
      </x:c>
      <x:c r="N12202" s="267" t="n">
        <x:f>MAX(M12202-FARMER_HOURS,0)/TEMP_HOURS_PER_WORKER</x:f>
        <x:v>6.298392509243708</x:v>
      </x:c>
      <x:c r="O12202" s="268" t="n">
        <x:f>I12202*TOMATO_PRICE+J12202*CARROT_PRICE+K12202*MESCLUN_PRICE</x:f>
        <x:v>198516</x:v>
      </x:c>
      <x:c r="P12202" s="268" t="n">
        <x:f>I12202*TOMATO_FERTILIZER+J12202*CARROT_FERTILIZER+K12202*MESCLUN_FERTILIZER</x:f>
        <x:v>25520</x:v>
      </x:c>
      <x:c r="Q12202" s="268" t="n">
        <x:f>MIN(M12202,FARMER_HOURS)*FARMER_RATE+MAX(M12202-FARMER_HOURS,0)*TEMP_RATE</x:f>
        <x:v>182459.8127310927</x:v>
      </x:c>
      <x:c r="R12202" s="268" t="n">
        <x:f>O12202-P12202-Q12202-FIXED_COST</x:f>
        <x:v>-29463.81273109271</x:v>
      </x:c>
      <x:c r="S12202" s="139" t="str">
        <x:f>IF(AND(L12202&lt;=TOTAL_BED_CAP,N12202&lt;=TEMP_WORKER_CAP),"YES","NO")</x:f>
        <x:v>NO</x:v>
      </x:c>
      <x:c r="T12202" s="139" t="n">
        <x:f>IF(S12202="YES",R12202,-1E+99)</x:f>
        <x:v>-1e+99</x:v>
      </x:c>
    </x:row>
    <x:row r="12203">
      <x:c r="A12203" s="139"/>
      <x:c r="B12203" s="139"/>
      <x:c r="C12203" s="139"/>
      <x:c r="D12203" s="139"/>
      <x:c r="E12203" s="139"/>
      <x:c r="F12203" s="139"/>
      <x:c r="G12203" s="139"/>
      <x:c r="H12203" s="139"/>
      <x:c r="I12203" s="266" t="n">
        <x:f>INT((ROW()-ROW($I$46))/((CARROT_CAP+1)*(MESCLUN_CAP+1)))</x:f>
        <x:v>18</x:v>
      </x:c>
      <x:c r="J12203" s="266" t="n">
        <x:f>MOD(INT((ROW()-ROW($I$46))/(MESCLUN_CAP+1)),CARROT_CAP+1)</x:f>
        <x:v>14</x:v>
      </x:c>
      <x:c r="K12203" s="266" t="n">
        <x:f>MOD(ROW()-ROW($I$46),MESCLUN_CAP+1)</x:f>
        <x:v>5</x:v>
      </x:c>
      <x:c r="L12203" s="266" t="n">
        <x:f>SUM(I12203:K12203)</x:f>
        <x:v>37</x:v>
      </x:c>
      <x:c r="M12203" s="267" t="n">
        <x:f>I12203*TOMATO_HOURS*WEEKS*(1+TOMATO_DIM)^I12203+J12203*CARROT_HOURS*WEEKS*(1+CARROT_DIM)^J12203+K12203*MESCLUN_HOURS*WEEKS*(1+MESCLUN_DIM)^K12203</x:f>
        <x:v>9839.933537232144</x:v>
      </x:c>
      <x:c r="N12203" s="267" t="n">
        <x:f>MAX(M12203-FARMER_HOURS,0)/TEMP_HOURS_PER_WORKER</x:f>
        <x:v>6.333287178633433</x:v>
      </x:c>
      <x:c r="O12203" s="268" t="n">
        <x:f>I12203*TOMATO_PRICE+J12203*CARROT_PRICE+K12203*MESCLUN_PRICE</x:f>
        <x:v>201216</x:v>
      </x:c>
      <x:c r="P12203" s="268" t="n">
        <x:f>I12203*TOMATO_FERTILIZER+J12203*CARROT_FERTILIZER+K12203*MESCLUN_FERTILIZER</x:f>
        <x:v>26400</x:v>
      </x:c>
      <x:c r="Q12203" s="268" t="n">
        <x:f>MIN(M12203,FARMER_HOURS)*FARMER_RATE+MAX(M12203-FARMER_HOURS,0)*TEMP_RATE</x:f>
        <x:v>183332.17946583583</x:v>
      </x:c>
      <x:c r="R12203" s="268" t="n">
        <x:f>O12203-P12203-Q12203-FIXED_COST</x:f>
        <x:v>-28516.179465835827</x:v>
      </x:c>
      <x:c r="S12203" s="139" t="str">
        <x:f>IF(AND(L12203&lt;=TOTAL_BED_CAP,N12203&lt;=TEMP_WORKER_CAP),"YES","NO")</x:f>
        <x:v>NO</x:v>
      </x:c>
      <x:c r="T12203" s="139" t="n">
        <x:f>IF(S12203="YES",R12203,-1E+99)</x:f>
        <x:v>-1e+99</x:v>
      </x:c>
    </x:row>
    <x:row r="12204">
      <x:c r="A12204" s="139"/>
      <x:c r="B12204" s="139"/>
      <x:c r="C12204" s="139"/>
      <x:c r="D12204" s="139"/>
      <x:c r="E12204" s="139"/>
      <x:c r="F12204" s="139"/>
      <x:c r="G12204" s="139"/>
      <x:c r="H12204" s="139"/>
      <x:c r="I12204" s="266" t="n">
        <x:f>INT((ROW()-ROW($I$46))/((CARROT_CAP+1)*(MESCLUN_CAP+1)))</x:f>
        <x:v>18</x:v>
      </x:c>
      <x:c r="J12204" s="266" t="n">
        <x:f>MOD(INT((ROW()-ROW($I$46))/(MESCLUN_CAP+1)),CARROT_CAP+1)</x:f>
        <x:v>14</x:v>
      </x:c>
      <x:c r="K12204" s="266" t="n">
        <x:f>MOD(ROW()-ROW($I$46),MESCLUN_CAP+1)</x:f>
        <x:v>6</x:v>
      </x:c>
      <x:c r="L12204" s="266" t="n">
        <x:f>SUM(I12204:K12204)</x:f>
        <x:v>38</x:v>
      </x:c>
      <x:c r="M12204" s="267" t="n">
        <x:f>I12204*TOMATO_HOURS*WEEKS*(1+TOMATO_DIM)^I12204+J12204*CARROT_HOURS*WEEKS*(1+CARROT_DIM)^J12204+K12204*MESCLUN_HOURS*WEEKS*(1+MESCLUN_DIM)^K12204</x:f>
        <x:v>9891.408511413778</x:v>
      </x:c>
      <x:c r="N12204" s="267" t="n">
        <x:f>MAX(M12204-FARMER_HOURS,0)/TEMP_HOURS_PER_WORKER</x:f>
        <x:v>6.369033688481791</x:v>
      </x:c>
      <x:c r="O12204" s="268" t="n">
        <x:f>I12204*TOMATO_PRICE+J12204*CARROT_PRICE+K12204*MESCLUN_PRICE</x:f>
        <x:v>203916</x:v>
      </x:c>
      <x:c r="P12204" s="268" t="n">
        <x:f>I12204*TOMATO_FERTILIZER+J12204*CARROT_FERTILIZER+K12204*MESCLUN_FERTILIZER</x:f>
        <x:v>27280</x:v>
      </x:c>
      <x:c r="Q12204" s="268" t="n">
        <x:f>MIN(M12204,FARMER_HOURS)*FARMER_RATE+MAX(M12204-FARMER_HOURS,0)*TEMP_RATE</x:f>
        <x:v>184225.84221204475</x:v>
      </x:c>
      <x:c r="R12204" s="268" t="n">
        <x:f>O12204-P12204-Q12204-FIXED_COST</x:f>
        <x:v>-27589.84221204475</x:v>
      </x:c>
      <x:c r="S12204" s="139" t="str">
        <x:f>IF(AND(L12204&lt;=TOTAL_BED_CAP,N12204&lt;=TEMP_WORKER_CAP),"YES","NO")</x:f>
        <x:v>NO</x:v>
      </x:c>
      <x:c r="T12204" s="139" t="n">
        <x:f>IF(S12204="YES",R12204,-1E+99)</x:f>
        <x:v>-1e+99</x:v>
      </x:c>
    </x:row>
    <x:row r="12205">
      <x:c r="A12205" s="139"/>
      <x:c r="B12205" s="139"/>
      <x:c r="C12205" s="139"/>
      <x:c r="D12205" s="139"/>
      <x:c r="E12205" s="139"/>
      <x:c r="F12205" s="139"/>
      <x:c r="G12205" s="139"/>
      <x:c r="H12205" s="139"/>
      <x:c r="I12205" s="266" t="n">
        <x:f>INT((ROW()-ROW($I$46))/((CARROT_CAP+1)*(MESCLUN_CAP+1)))</x:f>
        <x:v>18</x:v>
      </x:c>
      <x:c r="J12205" s="266" t="n">
        <x:f>MOD(INT((ROW()-ROW($I$46))/(MESCLUN_CAP+1)),CARROT_CAP+1)</x:f>
        <x:v>14</x:v>
      </x:c>
      <x:c r="K12205" s="266" t="n">
        <x:f>MOD(ROW()-ROW($I$46),MESCLUN_CAP+1)</x:f>
        <x:v>7</x:v>
      </x:c>
      <x:c r="L12205" s="266" t="n">
        <x:f>SUM(I12205:K12205)</x:f>
        <x:v>39</x:v>
      </x:c>
      <x:c r="M12205" s="267" t="n">
        <x:f>I12205*TOMATO_HOURS*WEEKS*(1+TOMATO_DIM)^I12205+J12205*CARROT_HOURS*WEEKS*(1+CARROT_DIM)^J12205+K12205*MESCLUN_HOURS*WEEKS*(1+MESCLUN_DIM)^K12205</x:f>
        <x:v>9944.132950811738</x:v>
      </x:c>
      <x:c r="N12205" s="267" t="n">
        <x:f>MAX(M12205-FARMER_HOURS,0)/TEMP_HOURS_PER_WORKER</x:f>
        <x:v>6.405647882508151</x:v>
      </x:c>
      <x:c r="O12205" s="268" t="n">
        <x:f>I12205*TOMATO_PRICE+J12205*CARROT_PRICE+K12205*MESCLUN_PRICE</x:f>
        <x:v>206616</x:v>
      </x:c>
      <x:c r="P12205" s="268" t="n">
        <x:f>I12205*TOMATO_FERTILIZER+J12205*CARROT_FERTILIZER+K12205*MESCLUN_FERTILIZER</x:f>
        <x:v>28160</x:v>
      </x:c>
      <x:c r="Q12205" s="268" t="n">
        <x:f>MIN(M12205,FARMER_HOURS)*FARMER_RATE+MAX(M12205-FARMER_HOURS,0)*TEMP_RATE</x:f>
        <x:v>185141.19706270378</x:v>
      </x:c>
      <x:c r="R12205" s="268" t="n">
        <x:f>O12205-P12205-Q12205-FIXED_COST</x:f>
        <x:v>-26685.19706270378</x:v>
      </x:c>
      <x:c r="S12205" s="139" t="str">
        <x:f>IF(AND(L12205&lt;=TOTAL_BED_CAP,N12205&lt;=TEMP_WORKER_CAP),"YES","NO")</x:f>
        <x:v>NO</x:v>
      </x:c>
      <x:c r="T12205" s="139" t="n">
        <x:f>IF(S12205="YES",R12205,-1E+99)</x:f>
        <x:v>-1e+99</x:v>
      </x:c>
    </x:row>
    <x:row r="12206">
      <x:c r="A12206" s="139"/>
      <x:c r="B12206" s="139"/>
      <x:c r="C12206" s="139"/>
      <x:c r="D12206" s="139"/>
      <x:c r="E12206" s="139"/>
      <x:c r="F12206" s="139"/>
      <x:c r="G12206" s="139"/>
      <x:c r="H12206" s="139"/>
      <x:c r="I12206" s="266" t="n">
        <x:f>INT((ROW()-ROW($I$46))/((CARROT_CAP+1)*(MESCLUN_CAP+1)))</x:f>
        <x:v>18</x:v>
      </x:c>
      <x:c r="J12206" s="266" t="n">
        <x:f>MOD(INT((ROW()-ROW($I$46))/(MESCLUN_CAP+1)),CARROT_CAP+1)</x:f>
        <x:v>14</x:v>
      </x:c>
      <x:c r="K12206" s="266" t="n">
        <x:f>MOD(ROW()-ROW($I$46),MESCLUN_CAP+1)</x:f>
        <x:v>8</x:v>
      </x:c>
      <x:c r="L12206" s="266" t="n">
        <x:f>SUM(I12206:K12206)</x:f>
        <x:v>40</x:v>
      </x:c>
      <x:c r="M12206" s="267" t="n">
        <x:f>I12206*TOMATO_HOURS*WEEKS*(1+TOMATO_DIM)^I12206+J12206*CARROT_HOURS*WEEKS*(1+CARROT_DIM)^J12206+K12206*MESCLUN_HOURS*WEEKS*(1+MESCLUN_DIM)^K12206</x:f>
        <x:v>9998.130049091718</x:v>
      </x:c>
      <x:c r="N12206" s="267" t="n">
        <x:f>MAX(M12206-FARMER_HOURS,0)/TEMP_HOURS_PER_WORKER</x:f>
        <x:v>6.443145867424804</x:v>
      </x:c>
      <x:c r="O12206" s="268" t="n">
        <x:f>I12206*TOMATO_PRICE+J12206*CARROT_PRICE+K12206*MESCLUN_PRICE</x:f>
        <x:v>209316</x:v>
      </x:c>
      <x:c r="P12206" s="268" t="n">
        <x:f>I12206*TOMATO_FERTILIZER+J12206*CARROT_FERTILIZER+K12206*MESCLUN_FERTILIZER</x:f>
        <x:v>29040</x:v>
      </x:c>
      <x:c r="Q12206" s="268" t="n">
        <x:f>MIN(M12206,FARMER_HOURS)*FARMER_RATE+MAX(M12206-FARMER_HOURS,0)*TEMP_RATE</x:f>
        <x:v>186078.6466856201</x:v>
      </x:c>
      <x:c r="R12206" s="268" t="n">
        <x:f>O12206-P12206-Q12206-FIXED_COST</x:f>
        <x:v>-25802.6466856201</x:v>
      </x:c>
      <x:c r="S12206" s="139" t="str">
        <x:f>IF(AND(L12206&lt;=TOTAL_BED_CAP,N12206&lt;=TEMP_WORKER_CAP),"YES","NO")</x:f>
        <x:v>NO</x:v>
      </x:c>
      <x:c r="T12206" s="139" t="n">
        <x:f>IF(S12206="YES",R12206,-1E+99)</x:f>
        <x:v>-1e+99</x:v>
      </x:c>
    </x:row>
    <x:row r="12207">
      <x:c r="A12207" s="139"/>
      <x:c r="B12207" s="139"/>
      <x:c r="C12207" s="139"/>
      <x:c r="D12207" s="139"/>
      <x:c r="E12207" s="139"/>
      <x:c r="F12207" s="139"/>
      <x:c r="G12207" s="139"/>
      <x:c r="H12207" s="139"/>
      <x:c r="I12207" s="266" t="n">
        <x:f>INT((ROW()-ROW($I$46))/((CARROT_CAP+1)*(MESCLUN_CAP+1)))</x:f>
        <x:v>18</x:v>
      </x:c>
      <x:c r="J12207" s="266" t="n">
        <x:f>MOD(INT((ROW()-ROW($I$46))/(MESCLUN_CAP+1)),CARROT_CAP+1)</x:f>
        <x:v>14</x:v>
      </x:c>
      <x:c r="K12207" s="266" t="n">
        <x:f>MOD(ROW()-ROW($I$46),MESCLUN_CAP+1)</x:f>
        <x:v>9</x:v>
      </x:c>
      <x:c r="L12207" s="266" t="n">
        <x:f>SUM(I12207:K12207)</x:f>
        <x:v>41</x:v>
      </x:c>
      <x:c r="M12207" s="267" t="n">
        <x:f>I12207*TOMATO_HOURS*WEEKS*(1+TOMATO_DIM)^I12207+J12207*CARROT_HOURS*WEEKS*(1+CARROT_DIM)^J12207+K12207*MESCLUN_HOURS*WEEKS*(1+MESCLUN_DIM)^K12207</x:f>
        <x:v>10053.423384532112</x:v>
      </x:c>
      <x:c r="N12207" s="267" t="n">
        <x:f>MAX(M12207-FARMER_HOURS,0)/TEMP_HOURS_PER_WORKER</x:f>
        <x:v>6.481544017036189</x:v>
      </x:c>
      <x:c r="O12207" s="268" t="n">
        <x:f>I12207*TOMATO_PRICE+J12207*CARROT_PRICE+K12207*MESCLUN_PRICE</x:f>
        <x:v>212016</x:v>
      </x:c>
      <x:c r="P12207" s="268" t="n">
        <x:f>I12207*TOMATO_FERTILIZER+J12207*CARROT_FERTILIZER+K12207*MESCLUN_FERTILIZER</x:f>
        <x:v>29920</x:v>
      </x:c>
      <x:c r="Q12207" s="268" t="n">
        <x:f>MIN(M12207,FARMER_HOURS)*FARMER_RATE+MAX(M12207-FARMER_HOURS,0)*TEMP_RATE</x:f>
        <x:v>187038.60042590473</x:v>
      </x:c>
      <x:c r="R12207" s="268" t="n">
        <x:f>O12207-P12207-Q12207-FIXED_COST</x:f>
        <x:v>-24942.600425904733</x:v>
      </x:c>
      <x:c r="S12207" s="139" t="str">
        <x:f>IF(AND(L12207&lt;=TOTAL_BED_CAP,N12207&lt;=TEMP_WORKER_CAP),"YES","NO")</x:f>
        <x:v>NO</x:v>
      </x:c>
      <x:c r="T12207" s="139" t="n">
        <x:f>IF(S12207="YES",R12207,-1E+99)</x:f>
        <x:v>-1e+99</x:v>
      </x:c>
    </x:row>
    <x:row r="12208">
      <x:c r="A12208" s="139"/>
      <x:c r="B12208" s="139"/>
      <x:c r="C12208" s="139"/>
      <x:c r="D12208" s="139"/>
      <x:c r="E12208" s="139"/>
      <x:c r="F12208" s="139"/>
      <x:c r="G12208" s="139"/>
      <x:c r="H12208" s="139"/>
      <x:c r="I12208" s="266" t="n">
        <x:f>INT((ROW()-ROW($I$46))/((CARROT_CAP+1)*(MESCLUN_CAP+1)))</x:f>
        <x:v>18</x:v>
      </x:c>
      <x:c r="J12208" s="266" t="n">
        <x:f>MOD(INT((ROW()-ROW($I$46))/(MESCLUN_CAP+1)),CARROT_CAP+1)</x:f>
        <x:v>14</x:v>
      </x:c>
      <x:c r="K12208" s="266" t="n">
        <x:f>MOD(ROW()-ROW($I$46),MESCLUN_CAP+1)</x:f>
        <x:v>10</x:v>
      </x:c>
      <x:c r="L12208" s="266" t="n">
        <x:f>SUM(I12208:K12208)</x:f>
        <x:v>42</x:v>
      </x:c>
      <x:c r="M12208" s="267" t="n">
        <x:f>I12208*TOMATO_HOURS*WEEKS*(1+TOMATO_DIM)^I12208+J12208*CARROT_HOURS*WEEKS*(1+CARROT_DIM)^J12208+K12208*MESCLUN_HOURS*WEEKS*(1+MESCLUN_DIM)^K12208</x:f>
        <x:v>10110.036926015324</x:v>
      </x:c>
      <x:c r="N12208" s="267" t="n">
        <x:f>MAX(M12208-FARMER_HOURS,0)/TEMP_HOURS_PER_WORKER</x:f>
        <x:v>6.520858976399531</x:v>
      </x:c>
      <x:c r="O12208" s="268" t="n">
        <x:f>I12208*TOMATO_PRICE+J12208*CARROT_PRICE+K12208*MESCLUN_PRICE</x:f>
        <x:v>214716</x:v>
      </x:c>
      <x:c r="P12208" s="268" t="n">
        <x:f>I12208*TOMATO_FERTILIZER+J12208*CARROT_FERTILIZER+K12208*MESCLUN_FERTILIZER</x:f>
        <x:v>30800</x:v>
      </x:c>
      <x:c r="Q12208" s="268" t="n">
        <x:f>MIN(M12208,FARMER_HOURS)*FARMER_RATE+MAX(M12208-FARMER_HOURS,0)*TEMP_RATE</x:f>
        <x:v>188021.47440998827</x:v>
      </x:c>
      <x:c r="R12208" s="268" t="n">
        <x:f>O12208-P12208-Q12208-FIXED_COST</x:f>
        <x:v>-24105.474409988266</x:v>
      </x:c>
      <x:c r="S12208" s="139" t="str">
        <x:f>IF(AND(L12208&lt;=TOTAL_BED_CAP,N12208&lt;=TEMP_WORKER_CAP),"YES","NO")</x:f>
        <x:v>NO</x:v>
      </x:c>
      <x:c r="T12208" s="139" t="n">
        <x:f>IF(S12208="YES",R12208,-1E+99)</x:f>
        <x:v>-1e+99</x:v>
      </x:c>
    </x:row>
    <x:row r="12209">
      <x:c r="A12209" s="139"/>
      <x:c r="B12209" s="139"/>
      <x:c r="C12209" s="139"/>
      <x:c r="D12209" s="139"/>
      <x:c r="E12209" s="139"/>
      <x:c r="F12209" s="139"/>
      <x:c r="G12209" s="139"/>
      <x:c r="H12209" s="139"/>
      <x:c r="I12209" s="266" t="n">
        <x:f>INT((ROW()-ROW($I$46))/((CARROT_CAP+1)*(MESCLUN_CAP+1)))</x:f>
        <x:v>18</x:v>
      </x:c>
      <x:c r="J12209" s="266" t="n">
        <x:f>MOD(INT((ROW()-ROW($I$46))/(MESCLUN_CAP+1)),CARROT_CAP+1)</x:f>
        <x:v>14</x:v>
      </x:c>
      <x:c r="K12209" s="266" t="n">
        <x:f>MOD(ROW()-ROW($I$46),MESCLUN_CAP+1)</x:f>
        <x:v>11</x:v>
      </x:c>
      <x:c r="L12209" s="266" t="n">
        <x:f>SUM(I12209:K12209)</x:f>
        <x:v>43</x:v>
      </x:c>
      <x:c r="M12209" s="267" t="n">
        <x:f>I12209*TOMATO_HOURS*WEEKS*(1+TOMATO_DIM)^I12209+J12209*CARROT_HOURS*WEEKS*(1+CARROT_DIM)^J12209+K12209*MESCLUN_HOURS*WEEKS*(1+MESCLUN_DIM)^K12209</x:f>
        <x:v>10167.995039108764</x:v>
      </x:c>
      <x:c r="N12209" s="267" t="n">
        <x:f>MAX(M12209-FARMER_HOURS,0)/TEMP_HOURS_PER_WORKER</x:f>
        <x:v>6.561107666047753</x:v>
      </x:c>
      <x:c r="O12209" s="268" t="n">
        <x:f>I12209*TOMATO_PRICE+J12209*CARROT_PRICE+K12209*MESCLUN_PRICE</x:f>
        <x:v>217416</x:v>
      </x:c>
      <x:c r="P12209" s="268" t="n">
        <x:f>I12209*TOMATO_FERTILIZER+J12209*CARROT_FERTILIZER+K12209*MESCLUN_FERTILIZER</x:f>
        <x:v>31680</x:v>
      </x:c>
      <x:c r="Q12209" s="268" t="n">
        <x:f>MIN(M12209,FARMER_HOURS)*FARMER_RATE+MAX(M12209-FARMER_HOURS,0)*TEMP_RATE</x:f>
        <x:v>189027.6916511938</x:v>
      </x:c>
      <x:c r="R12209" s="268" t="n">
        <x:f>O12209-P12209-Q12209-FIXED_COST</x:f>
        <x:v>-23291.691651193803</x:v>
      </x:c>
      <x:c r="S12209" s="139" t="str">
        <x:f>IF(AND(L12209&lt;=TOTAL_BED_CAP,N12209&lt;=TEMP_WORKER_CAP),"YES","NO")</x:f>
        <x:v>NO</x:v>
      </x:c>
      <x:c r="T12209" s="139" t="n">
        <x:f>IF(S12209="YES",R12209,-1E+99)</x:f>
        <x:v>-1e+99</x:v>
      </x:c>
    </x:row>
    <x:row r="12210">
      <x:c r="A12210" s="139"/>
      <x:c r="B12210" s="139"/>
      <x:c r="C12210" s="139"/>
      <x:c r="D12210" s="139"/>
      <x:c r="E12210" s="139"/>
      <x:c r="F12210" s="139"/>
      <x:c r="G12210" s="139"/>
      <x:c r="H12210" s="139"/>
      <x:c r="I12210" s="266" t="n">
        <x:f>INT((ROW()-ROW($I$46))/((CARROT_CAP+1)*(MESCLUN_CAP+1)))</x:f>
        <x:v>18</x:v>
      </x:c>
      <x:c r="J12210" s="266" t="n">
        <x:f>MOD(INT((ROW()-ROW($I$46))/(MESCLUN_CAP+1)),CARROT_CAP+1)</x:f>
        <x:v>14</x:v>
      </x:c>
      <x:c r="K12210" s="266" t="n">
        <x:f>MOD(ROW()-ROW($I$46),MESCLUN_CAP+1)</x:f>
        <x:v>12</x:v>
      </x:c>
      <x:c r="L12210" s="266" t="n">
        <x:f>SUM(I12210:K12210)</x:f>
        <x:v>44</x:v>
      </x:c>
      <x:c r="M12210" s="267" t="n">
        <x:f>I12210*TOMATO_HOURS*WEEKS*(1+TOMATO_DIM)^I12210+J12210*CARROT_HOURS*WEEKS*(1+CARROT_DIM)^J12210+K12210*MESCLUN_HOURS*WEEKS*(1+MESCLUN_DIM)^K12210</x:f>
        <x:v>10227.322492236828</x:v>
      </x:c>
      <x:c r="N12210" s="267" t="n">
        <x:f>MAX(M12210-FARMER_HOURS,0)/TEMP_HOURS_PER_WORKER</x:f>
        <x:v>6.602307286275575</x:v>
      </x:c>
      <x:c r="O12210" s="268" t="n">
        <x:f>I12210*TOMATO_PRICE+J12210*CARROT_PRICE+K12210*MESCLUN_PRICE</x:f>
        <x:v>220116</x:v>
      </x:c>
      <x:c r="P12210" s="268" t="n">
        <x:f>I12210*TOMATO_FERTILIZER+J12210*CARROT_FERTILIZER+K12210*MESCLUN_FERTILIZER</x:f>
        <x:v>32560</x:v>
      </x:c>
      <x:c r="Q12210" s="268" t="n">
        <x:f>MIN(M12210,FARMER_HOURS)*FARMER_RATE+MAX(M12210-FARMER_HOURS,0)*TEMP_RATE</x:f>
        <x:v>190057.68215688938</x:v>
      </x:c>
      <x:c r="R12210" s="268" t="n">
        <x:f>O12210-P12210-Q12210-FIXED_COST</x:f>
        <x:v>-22501.68215688938</x:v>
      </x:c>
      <x:c r="S12210" s="139" t="str">
        <x:f>IF(AND(L12210&lt;=TOTAL_BED_CAP,N12210&lt;=TEMP_WORKER_CAP),"YES","NO")</x:f>
        <x:v>NO</x:v>
      </x:c>
      <x:c r="T12210" s="139" t="n">
        <x:f>IF(S12210="YES",R12210,-1E+99)</x:f>
        <x:v>-1e+99</x:v>
      </x:c>
    </x:row>
    <x:row r="12211">
      <x:c r="A12211" s="139"/>
      <x:c r="B12211" s="139"/>
      <x:c r="C12211" s="139"/>
      <x:c r="D12211" s="139"/>
      <x:c r="E12211" s="139"/>
      <x:c r="F12211" s="139"/>
      <x:c r="G12211" s="139"/>
      <x:c r="H12211" s="139"/>
      <x:c r="I12211" s="266" t="n">
        <x:f>INT((ROW()-ROW($I$46))/((CARROT_CAP+1)*(MESCLUN_CAP+1)))</x:f>
        <x:v>18</x:v>
      </x:c>
      <x:c r="J12211" s="266" t="n">
        <x:f>MOD(INT((ROW()-ROW($I$46))/(MESCLUN_CAP+1)),CARROT_CAP+1)</x:f>
        <x:v>14</x:v>
      </x:c>
      <x:c r="K12211" s="266" t="n">
        <x:f>MOD(ROW()-ROW($I$46),MESCLUN_CAP+1)</x:f>
        <x:v>13</x:v>
      </x:c>
      <x:c r="L12211" s="266" t="n">
        <x:f>SUM(I12211:K12211)</x:f>
        <x:v>45</x:v>
      </x:c>
      <x:c r="M12211" s="267" t="n">
        <x:f>I12211*TOMATO_HOURS*WEEKS*(1+TOMATO_DIM)^I12211+J12211*CARROT_HOURS*WEEKS*(1+CARROT_DIM)^J12211+K12211*MESCLUN_HOURS*WEEKS*(1+MESCLUN_DIM)^K12211</x:f>
        <x:v>10288.044462945212</x:v>
      </x:c>
      <x:c r="N12211" s="267" t="n">
        <x:f>MAX(M12211-FARMER_HOURS,0)/TEMP_HOURS_PER_WORKER</x:f>
        <x:v>6.644475321489731</x:v>
      </x:c>
      <x:c r="O12211" s="268" t="n">
        <x:f>I12211*TOMATO_PRICE+J12211*CARROT_PRICE+K12211*MESCLUN_PRICE</x:f>
        <x:v>222816</x:v>
      </x:c>
      <x:c r="P12211" s="268" t="n">
        <x:f>I12211*TOMATO_FERTILIZER+J12211*CARROT_FERTILIZER+K12211*MESCLUN_FERTILIZER</x:f>
        <x:v>33440</x:v>
      </x:c>
      <x:c r="Q12211" s="268" t="n">
        <x:f>MIN(M12211,FARMER_HOURS)*FARMER_RATE+MAX(M12211-FARMER_HOURS,0)*TEMP_RATE</x:f>
        <x:v>191111.88303724327</x:v>
      </x:c>
      <x:c r="R12211" s="268" t="n">
        <x:f>O12211-P12211-Q12211-FIXED_COST</x:f>
        <x:v>-21735.88303724327</x:v>
      </x:c>
      <x:c r="S12211" s="139" t="str">
        <x:f>IF(AND(L12211&lt;=TOTAL_BED_CAP,N12211&lt;=TEMP_WORKER_CAP),"YES","NO")</x:f>
        <x:v>NO</x:v>
      </x:c>
      <x:c r="T12211" s="139" t="n">
        <x:f>IF(S12211="YES",R12211,-1E+99)</x:f>
        <x:v>-1e+99</x:v>
      </x:c>
    </x:row>
    <x:row r="12212">
      <x:c r="A12212" s="139"/>
      <x:c r="B12212" s="139"/>
      <x:c r="C12212" s="139"/>
      <x:c r="D12212" s="139"/>
      <x:c r="E12212" s="139"/>
      <x:c r="F12212" s="139"/>
      <x:c r="G12212" s="139"/>
      <x:c r="H12212" s="139"/>
      <x:c r="I12212" s="266" t="n">
        <x:f>INT((ROW()-ROW($I$46))/((CARROT_CAP+1)*(MESCLUN_CAP+1)))</x:f>
        <x:v>18</x:v>
      </x:c>
      <x:c r="J12212" s="266" t="n">
        <x:f>MOD(INT((ROW()-ROW($I$46))/(MESCLUN_CAP+1)),CARROT_CAP+1)</x:f>
        <x:v>14</x:v>
      </x:c>
      <x:c r="K12212" s="266" t="n">
        <x:f>MOD(ROW()-ROW($I$46),MESCLUN_CAP+1)</x:f>
        <x:v>14</x:v>
      </x:c>
      <x:c r="L12212" s="266" t="n">
        <x:f>SUM(I12212:K12212)</x:f>
        <x:v>46</x:v>
      </x:c>
      <x:c r="M12212" s="267" t="n">
        <x:f>I12212*TOMATO_HOURS*WEEKS*(1+TOMATO_DIM)^I12212+J12212*CARROT_HOURS*WEEKS*(1+CARROT_DIM)^J12212+K12212*MESCLUN_HOURS*WEEKS*(1+MESCLUN_DIM)^K12212</x:f>
        <x:v>10350.186544258873</x:v>
      </x:c>
      <x:c r="N12212" s="267" t="n">
        <x:f>MAX(M12212-FARMER_HOURS,0)/TEMP_HOURS_PER_WORKER</x:f>
        <x:v>6.687629544624217</x:v>
      </x:c>
      <x:c r="O12212" s="268" t="n">
        <x:f>I12212*TOMATO_PRICE+J12212*CARROT_PRICE+K12212*MESCLUN_PRICE</x:f>
        <x:v>225516</x:v>
      </x:c>
      <x:c r="P12212" s="268" t="n">
        <x:f>I12212*TOMATO_FERTILIZER+J12212*CARROT_FERTILIZER+K12212*MESCLUN_FERTILIZER</x:f>
        <x:v>34320</x:v>
      </x:c>
      <x:c r="Q12212" s="268" t="n">
        <x:f>MIN(M12212,FARMER_HOURS)*FARMER_RATE+MAX(M12212-FARMER_HOURS,0)*TEMP_RATE</x:f>
        <x:v>192190.73861560543</x:v>
      </x:c>
      <x:c r="R12212" s="268" t="n">
        <x:f>O12212-P12212-Q12212-FIXED_COST</x:f>
        <x:v>-20994.738615605427</x:v>
      </x:c>
      <x:c r="S12212" s="139" t="str">
        <x:f>IF(AND(L12212&lt;=TOTAL_BED_CAP,N12212&lt;=TEMP_WORKER_CAP),"YES","NO")</x:f>
        <x:v>NO</x:v>
      </x:c>
      <x:c r="T12212" s="139" t="n">
        <x:f>IF(S12212="YES",R12212,-1E+99)</x:f>
        <x:v>-1e+99</x:v>
      </x:c>
    </x:row>
    <x:row r="12213">
      <x:c r="A12213" s="139"/>
      <x:c r="B12213" s="139"/>
      <x:c r="C12213" s="139"/>
      <x:c r="D12213" s="139"/>
      <x:c r="E12213" s="139"/>
      <x:c r="F12213" s="139"/>
      <x:c r="G12213" s="139"/>
      <x:c r="H12213" s="139"/>
      <x:c r="I12213" s="266" t="n">
        <x:f>INT((ROW()-ROW($I$46))/((CARROT_CAP+1)*(MESCLUN_CAP+1)))</x:f>
        <x:v>18</x:v>
      </x:c>
      <x:c r="J12213" s="266" t="n">
        <x:f>MOD(INT((ROW()-ROW($I$46))/(MESCLUN_CAP+1)),CARROT_CAP+1)</x:f>
        <x:v>14</x:v>
      </x:c>
      <x:c r="K12213" s="266" t="n">
        <x:f>MOD(ROW()-ROW($I$46),MESCLUN_CAP+1)</x:f>
        <x:v>15</x:v>
      </x:c>
      <x:c r="L12213" s="266" t="n">
        <x:f>SUM(I12213:K12213)</x:f>
        <x:v>47</x:v>
      </x:c>
      <x:c r="M12213" s="267" t="n">
        <x:f>I12213*TOMATO_HOURS*WEEKS*(1+TOMATO_DIM)^I12213+J12213*CARROT_HOURS*WEEKS*(1+CARROT_DIM)^J12213+K12213*MESCLUN_HOURS*WEEKS*(1+MESCLUN_DIM)^K12213</x:f>
        <x:v>10413.77475113502</x:v>
      </x:c>
      <x:c r="N12213" s="267" t="n">
        <x:f>MAX(M12213-FARMER_HOURS,0)/TEMP_HOURS_PER_WORKER</x:f>
        <x:v>6.731788021621542</x:v>
      </x:c>
      <x:c r="O12213" s="268" t="n">
        <x:f>I12213*TOMATO_PRICE+J12213*CARROT_PRICE+K12213*MESCLUN_PRICE</x:f>
        <x:v>228216</x:v>
      </x:c>
      <x:c r="P12213" s="268" t="n">
        <x:f>I12213*TOMATO_FERTILIZER+J12213*CARROT_FERTILIZER+K12213*MESCLUN_FERTILIZER</x:f>
        <x:v>35200</x:v>
      </x:c>
      <x:c r="Q12213" s="268" t="n">
        <x:f>MIN(M12213,FARMER_HOURS)*FARMER_RATE+MAX(M12213-FARMER_HOURS,0)*TEMP_RATE</x:f>
        <x:v>193294.70054053856</x:v>
      </x:c>
      <x:c r="R12213" s="268" t="n">
        <x:f>O12213-P12213-Q12213-FIXED_COST</x:f>
        <x:v>-20278.700540538557</x:v>
      </x:c>
      <x:c r="S12213" s="139" t="str">
        <x:f>IF(AND(L12213&lt;=TOTAL_BED_CAP,N12213&lt;=TEMP_WORKER_CAP),"YES","NO")</x:f>
        <x:v>NO</x:v>
      </x:c>
      <x:c r="T12213" s="139" t="n">
        <x:f>IF(S12213="YES",R12213,-1E+99)</x:f>
        <x:v>-1e+99</x:v>
      </x:c>
    </x:row>
    <x:row r="12214">
      <x:c r="A12214" s="139"/>
      <x:c r="B12214" s="139"/>
      <x:c r="C12214" s="139"/>
      <x:c r="D12214" s="139"/>
      <x:c r="E12214" s="139"/>
      <x:c r="F12214" s="139"/>
      <x:c r="G12214" s="139"/>
      <x:c r="H12214" s="139"/>
      <x:c r="I12214" s="266" t="n">
        <x:f>INT((ROW()-ROW($I$46))/((CARROT_CAP+1)*(MESCLUN_CAP+1)))</x:f>
        <x:v>18</x:v>
      </x:c>
      <x:c r="J12214" s="266" t="n">
        <x:f>MOD(INT((ROW()-ROW($I$46))/(MESCLUN_CAP+1)),CARROT_CAP+1)</x:f>
        <x:v>14</x:v>
      </x:c>
      <x:c r="K12214" s="266" t="n">
        <x:f>MOD(ROW()-ROW($I$46),MESCLUN_CAP+1)</x:f>
        <x:v>16</x:v>
      </x:c>
      <x:c r="L12214" s="266" t="n">
        <x:f>SUM(I12214:K12214)</x:f>
        <x:v>48</x:v>
      </x:c>
      <x:c r="M12214" s="267" t="n">
        <x:f>I12214*TOMATO_HOURS*WEEKS*(1+TOMATO_DIM)^I12214+J12214*CARROT_HOURS*WEEKS*(1+CARROT_DIM)^J12214+K12214*MESCLUN_HOURS*WEEKS*(1+MESCLUN_DIM)^K12214</x:f>
        <x:v>10478.835527012508</x:v>
      </x:c>
      <x:c r="N12214" s="267" t="n">
        <x:f>MAX(M12214-FARMER_HOURS,0)/TEMP_HOURS_PER_WORKER</x:f>
        <x:v>6.776969115980909</x:v>
      </x:c>
      <x:c r="O12214" s="268" t="n">
        <x:f>I12214*TOMATO_PRICE+J12214*CARROT_PRICE+K12214*MESCLUN_PRICE</x:f>
        <x:v>230916</x:v>
      </x:c>
      <x:c r="P12214" s="268" t="n">
        <x:f>I12214*TOMATO_FERTILIZER+J12214*CARROT_FERTILIZER+K12214*MESCLUN_FERTILIZER</x:f>
        <x:v>36080</x:v>
      </x:c>
      <x:c r="Q12214" s="268" t="n">
        <x:f>MIN(M12214,FARMER_HOURS)*FARMER_RATE+MAX(M12214-FARMER_HOURS,0)*TEMP_RATE</x:f>
        <x:v>194424.22789952272</x:v>
      </x:c>
      <x:c r="R12214" s="268" t="n">
        <x:f>O12214-P12214-Q12214-FIXED_COST</x:f>
        <x:v>-19588.227899522724</x:v>
      </x:c>
      <x:c r="S12214" s="139" t="str">
        <x:f>IF(AND(L12214&lt;=TOTAL_BED_CAP,N12214&lt;=TEMP_WORKER_CAP),"YES","NO")</x:f>
        <x:v>NO</x:v>
      </x:c>
      <x:c r="T12214" s="139" t="n">
        <x:f>IF(S12214="YES",R12214,-1E+99)</x:f>
        <x:v>-1e+99</x:v>
      </x:c>
    </x:row>
    <x:row r="12215">
      <x:c r="A12215" s="139"/>
      <x:c r="B12215" s="139"/>
      <x:c r="C12215" s="139"/>
      <x:c r="D12215" s="139"/>
      <x:c r="E12215" s="139"/>
      <x:c r="F12215" s="139"/>
      <x:c r="G12215" s="139"/>
      <x:c r="H12215" s="139"/>
      <x:c r="I12215" s="266" t="n">
        <x:f>INT((ROW()-ROW($I$46))/((CARROT_CAP+1)*(MESCLUN_CAP+1)))</x:f>
        <x:v>18</x:v>
      </x:c>
      <x:c r="J12215" s="266" t="n">
        <x:f>MOD(INT((ROW()-ROW($I$46))/(MESCLUN_CAP+1)),CARROT_CAP+1)</x:f>
        <x:v>14</x:v>
      </x:c>
      <x:c r="K12215" s="266" t="n">
        <x:f>MOD(ROW()-ROW($I$46),MESCLUN_CAP+1)</x:f>
        <x:v>17</x:v>
      </x:c>
      <x:c r="L12215" s="266" t="n">
        <x:f>SUM(I12215:K12215)</x:f>
        <x:v>49</x:v>
      </x:c>
      <x:c r="M12215" s="267" t="n">
        <x:f>I12215*TOMATO_HOURS*WEEKS*(1+TOMATO_DIM)^I12215+J12215*CARROT_HOURS*WEEKS*(1+CARROT_DIM)^J12215+K12215*MESCLUN_HOURS*WEEKS*(1+MESCLUN_DIM)^K12215</x:f>
        <x:v>10545.395750459049</x:v>
      </x:c>
      <x:c r="N12215" s="267" t="n">
        <x:f>MAX(M12215-FARMER_HOURS,0)/TEMP_HOURS_PER_WORKER</x:f>
        <x:v>6.823191493374339</x:v>
      </x:c>
      <x:c r="O12215" s="268" t="n">
        <x:f>I12215*TOMATO_PRICE+J12215*CARROT_PRICE+K12215*MESCLUN_PRICE</x:f>
        <x:v>233616</x:v>
      </x:c>
      <x:c r="P12215" s="268" t="n">
        <x:f>I12215*TOMATO_FERTILIZER+J12215*CARROT_FERTILIZER+K12215*MESCLUN_FERTILIZER</x:f>
        <x:v>36960</x:v>
      </x:c>
      <x:c r="Q12215" s="268" t="n">
        <x:f>MIN(M12215,FARMER_HOURS)*FARMER_RATE+MAX(M12215-FARMER_HOURS,0)*TEMP_RATE</x:f>
        <x:v>195579.7873343585</x:v>
      </x:c>
      <x:c r="R12215" s="268" t="n">
        <x:f>O12215-P12215-Q12215-FIXED_COST</x:f>
        <x:v>-18923.787334358494</x:v>
      </x:c>
      <x:c r="S12215" s="139" t="str">
        <x:f>IF(AND(L12215&lt;=TOTAL_BED_CAP,N12215&lt;=TEMP_WORKER_CAP),"YES","NO")</x:f>
        <x:v>NO</x:v>
      </x:c>
      <x:c r="T12215" s="139" t="n">
        <x:f>IF(S12215="YES",R12215,-1E+99)</x:f>
        <x:v>-1e+99</x:v>
      </x:c>
    </x:row>
    <x:row r="12216">
      <x:c r="A12216" s="139"/>
      <x:c r="B12216" s="139"/>
      <x:c r="C12216" s="139"/>
      <x:c r="D12216" s="139"/>
      <x:c r="E12216" s="139"/>
      <x:c r="F12216" s="139"/>
      <x:c r="G12216" s="139"/>
      <x:c r="H12216" s="139"/>
      <x:c r="I12216" s="266" t="n">
        <x:f>INT((ROW()-ROW($I$46))/((CARROT_CAP+1)*(MESCLUN_CAP+1)))</x:f>
        <x:v>18</x:v>
      </x:c>
      <x:c r="J12216" s="266" t="n">
        <x:f>MOD(INT((ROW()-ROW($I$46))/(MESCLUN_CAP+1)),CARROT_CAP+1)</x:f>
        <x:v>14</x:v>
      </x:c>
      <x:c r="K12216" s="266" t="n">
        <x:f>MOD(ROW()-ROW($I$46),MESCLUN_CAP+1)</x:f>
        <x:v>18</x:v>
      </x:c>
      <x:c r="L12216" s="266" t="n">
        <x:f>SUM(I12216:K12216)</x:f>
        <x:v>50</x:v>
      </x:c>
      <x:c r="M12216" s="267" t="n">
        <x:f>I12216*TOMATO_HOURS*WEEKS*(1+TOMATO_DIM)^I12216+J12216*CARROT_HOURS*WEEKS*(1+CARROT_DIM)^J12216+K12216*MESCLUN_HOURS*WEEKS*(1+MESCLUN_DIM)^K12216</x:f>
        <x:v>10613.482741917636</x:v>
      </x:c>
      <x:c r="N12216" s="267" t="n">
        <x:f>MAX(M12216-FARMER_HOURS,0)/TEMP_HOURS_PER_WORKER</x:f>
        <x:v>6.8704741263316915</x:v>
      </x:c>
      <x:c r="O12216" s="268" t="n">
        <x:f>I12216*TOMATO_PRICE+J12216*CARROT_PRICE+K12216*MESCLUN_PRICE</x:f>
        <x:v>236316</x:v>
      </x:c>
      <x:c r="P12216" s="268" t="n">
        <x:f>I12216*TOMATO_FERTILIZER+J12216*CARROT_FERTILIZER+K12216*MESCLUN_FERTILIZER</x:f>
        <x:v>37840</x:v>
      </x:c>
      <x:c r="Q12216" s="268" t="n">
        <x:f>MIN(M12216,FARMER_HOURS)*FARMER_RATE+MAX(M12216-FARMER_HOURS,0)*TEMP_RATE</x:f>
        <x:v>196761.8531582923</x:v>
      </x:c>
      <x:c r="R12216" s="268" t="n">
        <x:f>O12216-P12216-Q12216-FIXED_COST</x:f>
        <x:v>-18285.853158292302</x:v>
      </x:c>
      <x:c r="S12216" s="139" t="str">
        <x:f>IF(AND(L12216&lt;=TOTAL_BED_CAP,N12216&lt;=TEMP_WORKER_CAP),"YES","NO")</x:f>
        <x:v>NO</x:v>
      </x:c>
      <x:c r="T12216" s="139" t="n">
        <x:f>IF(S12216="YES",R12216,-1E+99)</x:f>
        <x:v>-1e+99</x:v>
      </x:c>
    </x:row>
    <x:row r="12217">
      <x:c r="A12217" s="139"/>
      <x:c r="B12217" s="139"/>
      <x:c r="C12217" s="139"/>
      <x:c r="D12217" s="139"/>
      <x:c r="E12217" s="139"/>
      <x:c r="F12217" s="139"/>
      <x:c r="G12217" s="139"/>
      <x:c r="H12217" s="139"/>
      <x:c r="I12217" s="266" t="n">
        <x:f>INT((ROW()-ROW($I$46))/((CARROT_CAP+1)*(MESCLUN_CAP+1)))</x:f>
        <x:v>18</x:v>
      </x:c>
      <x:c r="J12217" s="266" t="n">
        <x:f>MOD(INT((ROW()-ROW($I$46))/(MESCLUN_CAP+1)),CARROT_CAP+1)</x:f>
        <x:v>14</x:v>
      </x:c>
      <x:c r="K12217" s="266" t="n">
        <x:f>MOD(ROW()-ROW($I$46),MESCLUN_CAP+1)</x:f>
        <x:v>19</x:v>
      </x:c>
      <x:c r="L12217" s="266" t="n">
        <x:f>SUM(I12217:K12217)</x:f>
        <x:v>51</x:v>
      </x:c>
      <x:c r="M12217" s="267" t="n">
        <x:f>I12217*TOMATO_HOURS*WEEKS*(1+TOMATO_DIM)^I12217+J12217*CARROT_HOURS*WEEKS*(1+CARROT_DIM)^J12217+K12217*MESCLUN_HOURS*WEEKS*(1+MESCLUN_DIM)^K12217</x:f>
        <x:v>10683.124270553659</x:v>
      </x:c>
      <x:c r="N12217" s="267" t="n">
        <x:f>MAX(M12217-FARMER_HOURS,0)/TEMP_HOURS_PER_WORKER</x:f>
        <x:v>6.918836298995596</x:v>
      </x:c>
      <x:c r="O12217" s="268" t="n">
        <x:f>I12217*TOMATO_PRICE+J12217*CARROT_PRICE+K12217*MESCLUN_PRICE</x:f>
        <x:v>239016</x:v>
      </x:c>
      <x:c r="P12217" s="268" t="n">
        <x:f>I12217*TOMATO_FERTILIZER+J12217*CARROT_FERTILIZER+K12217*MESCLUN_FERTILIZER</x:f>
        <x:v>38720</x:v>
      </x:c>
      <x:c r="Q12217" s="268" t="n">
        <x:f>MIN(M12217,FARMER_HOURS)*FARMER_RATE+MAX(M12217-FARMER_HOURS,0)*TEMP_RATE</x:f>
        <x:v>197970.90747488991</x:v>
      </x:c>
      <x:c r="R12217" s="268" t="n">
        <x:f>O12217-P12217-Q12217-FIXED_COST</x:f>
        <x:v>-17674.907474889915</x:v>
      </x:c>
      <x:c r="S12217" s="139" t="str">
        <x:f>IF(AND(L12217&lt;=TOTAL_BED_CAP,N12217&lt;=TEMP_WORKER_CAP),"YES","NO")</x:f>
        <x:v>NO</x:v>
      </x:c>
      <x:c r="T12217" s="139" t="n">
        <x:f>IF(S12217="YES",R12217,-1E+99)</x:f>
        <x:v>-1e+99</x:v>
      </x:c>
    </x:row>
    <x:row r="12218">
      <x:c r="A12218" s="139"/>
      <x:c r="B12218" s="139"/>
      <x:c r="C12218" s="139"/>
      <x:c r="D12218" s="139"/>
      <x:c r="E12218" s="139"/>
      <x:c r="F12218" s="139"/>
      <x:c r="G12218" s="139"/>
      <x:c r="H12218" s="139"/>
      <x:c r="I12218" s="266" t="n">
        <x:f>INT((ROW()-ROW($I$46))/((CARROT_CAP+1)*(MESCLUN_CAP+1)))</x:f>
        <x:v>18</x:v>
      </x:c>
      <x:c r="J12218" s="266" t="n">
        <x:f>MOD(INT((ROW()-ROW($I$46))/(MESCLUN_CAP+1)),CARROT_CAP+1)</x:f>
        <x:v>14</x:v>
      </x:c>
      <x:c r="K12218" s="266" t="n">
        <x:f>MOD(ROW()-ROW($I$46),MESCLUN_CAP+1)</x:f>
        <x:v>20</x:v>
      </x:c>
      <x:c r="L12218" s="266" t="n">
        <x:f>SUM(I12218:K12218)</x:f>
        <x:v>52</x:v>
      </x:c>
      <x:c r="M12218" s="267" t="n">
        <x:f>I12218*TOMATO_HOURS*WEEKS*(1+TOMATO_DIM)^I12218+J12218*CARROT_HOURS*WEEKS*(1+CARROT_DIM)^J12218+K12218*MESCLUN_HOURS*WEEKS*(1+MESCLUN_DIM)^K12218</x:f>
        <x:v>10754.348561204135</x:v>
      </x:c>
      <x:c r="N12218" s="267" t="n">
        <x:f>MAX(M12218-FARMER_HOURS,0)/TEMP_HOURS_PER_WORKER</x:f>
        <x:v>6.968297611947316</x:v>
      </x:c>
      <x:c r="O12218" s="268" t="n">
        <x:f>I12218*TOMATO_PRICE+J12218*CARROT_PRICE+K12218*MESCLUN_PRICE</x:f>
        <x:v>241716</x:v>
      </x:c>
      <x:c r="P12218" s="268" t="n">
        <x:f>I12218*TOMATO_FERTILIZER+J12218*CARROT_FERTILIZER+K12218*MESCLUN_FERTILIZER</x:f>
        <x:v>39600</x:v>
      </x:c>
      <x:c r="Q12218" s="268" t="n">
        <x:f>MIN(M12218,FARMER_HOURS)*FARMER_RATE+MAX(M12218-FARMER_HOURS,0)*TEMP_RATE</x:f>
        <x:v>199207.4402986829</x:v>
      </x:c>
      <x:c r="R12218" s="268" t="n">
        <x:f>O12218-P12218-Q12218-FIXED_COST</x:f>
        <x:v>-17091.440298682894</x:v>
      </x:c>
      <x:c r="S12218" s="139" t="str">
        <x:f>IF(AND(L12218&lt;=TOTAL_BED_CAP,N12218&lt;=TEMP_WORKER_CAP),"YES","NO")</x:f>
        <x:v>NO</x:v>
      </x:c>
      <x:c r="T12218" s="139" t="n">
        <x:f>IF(S12218="YES",R12218,-1E+99)</x:f>
        <x:v>-1e+99</x:v>
      </x:c>
    </x:row>
    <x:row r="12219">
      <x:c r="A12219" s="139"/>
      <x:c r="B12219" s="139"/>
      <x:c r="C12219" s="139"/>
      <x:c r="D12219" s="139"/>
      <x:c r="E12219" s="139"/>
      <x:c r="F12219" s="139"/>
      <x:c r="G12219" s="139"/>
      <x:c r="H12219" s="139"/>
      <x:c r="I12219" s="266" t="n">
        <x:f>INT((ROW()-ROW($I$46))/((CARROT_CAP+1)*(MESCLUN_CAP+1)))</x:f>
        <x:v>18</x:v>
      </x:c>
      <x:c r="J12219" s="266" t="n">
        <x:f>MOD(INT((ROW()-ROW($I$46))/(MESCLUN_CAP+1)),CARROT_CAP+1)</x:f>
        <x:v>14</x:v>
      </x:c>
      <x:c r="K12219" s="266" t="n">
        <x:f>MOD(ROW()-ROW($I$46),MESCLUN_CAP+1)</x:f>
        <x:v>21</x:v>
      </x:c>
      <x:c r="L12219" s="266" t="n">
        <x:f>SUM(I12219:K12219)</x:f>
        <x:v>53</x:v>
      </x:c>
      <x:c r="M12219" s="267" t="n">
        <x:f>I12219*TOMATO_HOURS*WEEKS*(1+TOMATO_DIM)^I12219+J12219*CARROT_HOURS*WEEKS*(1+CARROT_DIM)^J12219+K12219*MESCLUN_HOURS*WEEKS*(1+MESCLUN_DIM)^K12219</x:f>
        <x:v>10827.18430143058</x:v>
      </x:c>
      <x:c r="N12219" s="267" t="n">
        <x:f>MAX(M12219-FARMER_HOURS,0)/TEMP_HOURS_PER_WORKER</x:f>
        <x:v>7.0188779871045694</x:v>
      </x:c>
      <x:c r="O12219" s="268" t="n">
        <x:f>I12219*TOMATO_PRICE+J12219*CARROT_PRICE+K12219*MESCLUN_PRICE</x:f>
        <x:v>244416</x:v>
      </x:c>
      <x:c r="P12219" s="268" t="n">
        <x:f>I12219*TOMATO_FERTILIZER+J12219*CARROT_FERTILIZER+K12219*MESCLUN_FERTILIZER</x:f>
        <x:v>40480</x:v>
      </x:c>
      <x:c r="Q12219" s="268" t="n">
        <x:f>MIN(M12219,FARMER_HOURS)*FARMER_RATE+MAX(M12219-FARMER_HOURS,0)*TEMP_RATE</x:f>
        <x:v>200471.94967761423</x:v>
      </x:c>
      <x:c r="R12219" s="268" t="n">
        <x:f>O12219-P12219-Q12219-FIXED_COST</x:f>
        <x:v>-16535.949677614233</x:v>
      </x:c>
      <x:c r="S12219" s="139" t="str">
        <x:f>IF(AND(L12219&lt;=TOTAL_BED_CAP,N12219&lt;=TEMP_WORKER_CAP),"YES","NO")</x:f>
        <x:v>NO</x:v>
      </x:c>
      <x:c r="T12219" s="139" t="n">
        <x:f>IF(S12219="YES",R12219,-1E+99)</x:f>
        <x:v>-1e+99</x:v>
      </x:c>
    </x:row>
    <x:row r="12220">
      <x:c r="A12220" s="139"/>
      <x:c r="B12220" s="139"/>
      <x:c r="C12220" s="139"/>
      <x:c r="D12220" s="139"/>
      <x:c r="E12220" s="139"/>
      <x:c r="F12220" s="139"/>
      <x:c r="G12220" s="139"/>
      <x:c r="H12220" s="139"/>
      <x:c r="I12220" s="266" t="n">
        <x:f>INT((ROW()-ROW($I$46))/((CARROT_CAP+1)*(MESCLUN_CAP+1)))</x:f>
        <x:v>18</x:v>
      </x:c>
      <x:c r="J12220" s="266" t="n">
        <x:f>MOD(INT((ROW()-ROW($I$46))/(MESCLUN_CAP+1)),CARROT_CAP+1)</x:f>
        <x:v>14</x:v>
      </x:c>
      <x:c r="K12220" s="266" t="n">
        <x:f>MOD(ROW()-ROW($I$46),MESCLUN_CAP+1)</x:f>
        <x:v>22</x:v>
      </x:c>
      <x:c r="L12220" s="266" t="n">
        <x:f>SUM(I12220:K12220)</x:f>
        <x:v>54</x:v>
      </x:c>
      <x:c r="M12220" s="267" t="n">
        <x:f>I12220*TOMATO_HOURS*WEEKS*(1+TOMATO_DIM)^I12220+J12220*CARROT_HOURS*WEEKS*(1+CARROT_DIM)^J12220+K12220*MESCLUN_HOURS*WEEKS*(1+MESCLUN_DIM)^K12220</x:f>
        <x:v>10901.660648676974</x:v>
      </x:c>
      <x:c r="N12220" s="267" t="n">
        <x:f>MAX(M12220-FARMER_HOURS,0)/TEMP_HOURS_PER_WORKER</x:f>
        <x:v>7.070597672692343</x:v>
      </x:c>
      <x:c r="O12220" s="268" t="n">
        <x:f>I12220*TOMATO_PRICE+J12220*CARROT_PRICE+K12220*MESCLUN_PRICE</x:f>
        <x:v>247116</x:v>
      </x:c>
      <x:c r="P12220" s="268" t="n">
        <x:f>I12220*TOMATO_FERTILIZER+J12220*CARROT_FERTILIZER+K12220*MESCLUN_FERTILIZER</x:f>
        <x:v>41360</x:v>
      </x:c>
      <x:c r="Q12220" s="268" t="n">
        <x:f>MIN(M12220,FARMER_HOURS)*FARMER_RATE+MAX(M12220-FARMER_HOURS,0)*TEMP_RATE</x:f>
        <x:v>201764.94181730857</x:v>
      </x:c>
      <x:c r="R12220" s="268" t="n">
        <x:f>O12220-P12220-Q12220-FIXED_COST</x:f>
        <x:v>-16008.941817308572</x:v>
      </x:c>
      <x:c r="S12220" s="139" t="str">
        <x:f>IF(AND(L12220&lt;=TOTAL_BED_CAP,N12220&lt;=TEMP_WORKER_CAP),"YES","NO")</x:f>
        <x:v>NO</x:v>
      </x:c>
      <x:c r="T12220" s="139" t="n">
        <x:f>IF(S12220="YES",R12220,-1E+99)</x:f>
        <x:v>-1e+99</x:v>
      </x:c>
    </x:row>
    <x:row r="12221">
      <x:c r="A12221" s="139"/>
      <x:c r="B12221" s="139"/>
      <x:c r="C12221" s="139"/>
      <x:c r="D12221" s="139"/>
      <x:c r="E12221" s="139"/>
      <x:c r="F12221" s="139"/>
      <x:c r="G12221" s="139"/>
      <x:c r="H12221" s="139"/>
      <x:c r="I12221" s="266" t="n">
        <x:f>INT((ROW()-ROW($I$46))/((CARROT_CAP+1)*(MESCLUN_CAP+1)))</x:f>
        <x:v>18</x:v>
      </x:c>
      <x:c r="J12221" s="266" t="n">
        <x:f>MOD(INT((ROW()-ROW($I$46))/(MESCLUN_CAP+1)),CARROT_CAP+1)</x:f>
        <x:v>14</x:v>
      </x:c>
      <x:c r="K12221" s="266" t="n">
        <x:f>MOD(ROW()-ROW($I$46),MESCLUN_CAP+1)</x:f>
        <x:v>23</x:v>
      </x:c>
      <x:c r="L12221" s="266" t="n">
        <x:f>SUM(I12221:K12221)</x:f>
        <x:v>55</x:v>
      </x:c>
      <x:c r="M12221" s="267" t="n">
        <x:f>I12221*TOMATO_HOURS*WEEKS*(1+TOMATO_DIM)^I12221+J12221*CARROT_HOURS*WEEKS*(1+CARROT_DIM)^J12221+K12221*MESCLUN_HOURS*WEEKS*(1+MESCLUN_DIM)^K12221</x:f>
        <x:v>10977.80723753441</x:v>
      </x:c>
      <x:c r="N12221" s="267" t="n">
        <x:f>MAX(M12221-FARMER_HOURS,0)/TEMP_HOURS_PER_WORKER</x:f>
        <x:v>7.123477248287785</x:v>
      </x:c>
      <x:c r="O12221" s="268" t="n">
        <x:f>I12221*TOMATO_PRICE+J12221*CARROT_PRICE+K12221*MESCLUN_PRICE</x:f>
        <x:v>249816</x:v>
      </x:c>
      <x:c r="P12221" s="268" t="n">
        <x:f>I12221*TOMATO_FERTILIZER+J12221*CARROT_FERTILIZER+K12221*MESCLUN_FERTILIZER</x:f>
        <x:v>42240</x:v>
      </x:c>
      <x:c r="Q12221" s="268" t="n">
        <x:f>MIN(M12221,FARMER_HOURS)*FARMER_RATE+MAX(M12221-FARMER_HOURS,0)*TEMP_RATE</x:f>
        <x:v>203086.93120719463</x:v>
      </x:c>
      <x:c r="R12221" s="268" t="n">
        <x:f>O12221-P12221-Q12221-FIXED_COST</x:f>
        <x:v>-15510.931207194633</x:v>
      </x:c>
      <x:c r="S12221" s="139" t="str">
        <x:f>IF(AND(L12221&lt;=TOTAL_BED_CAP,N12221&lt;=TEMP_WORKER_CAP),"YES","NO")</x:f>
        <x:v>NO</x:v>
      </x:c>
      <x:c r="T12221" s="139" t="n">
        <x:f>IF(S12221="YES",R12221,-1E+99)</x:f>
        <x:v>-1e+99</x:v>
      </x:c>
    </x:row>
    <x:row r="12222">
      <x:c r="A12222" s="139"/>
      <x:c r="B12222" s="139"/>
      <x:c r="C12222" s="139"/>
      <x:c r="D12222" s="139"/>
      <x:c r="E12222" s="139"/>
      <x:c r="F12222" s="139"/>
      <x:c r="G12222" s="139"/>
      <x:c r="H12222" s="139"/>
      <x:c r="I12222" s="266" t="n">
        <x:f>INT((ROW()-ROW($I$46))/((CARROT_CAP+1)*(MESCLUN_CAP+1)))</x:f>
        <x:v>18</x:v>
      </x:c>
      <x:c r="J12222" s="266" t="n">
        <x:f>MOD(INT((ROW()-ROW($I$46))/(MESCLUN_CAP+1)),CARROT_CAP+1)</x:f>
        <x:v>14</x:v>
      </x:c>
      <x:c r="K12222" s="266" t="n">
        <x:f>MOD(ROW()-ROW($I$46),MESCLUN_CAP+1)</x:f>
        <x:v>24</x:v>
      </x:c>
      <x:c r="L12222" s="266" t="n">
        <x:f>SUM(I12222:K12222)</x:f>
        <x:v>56</x:v>
      </x:c>
      <x:c r="M12222" s="267" t="n">
        <x:f>I12222*TOMATO_HOURS*WEEKS*(1+TOMATO_DIM)^I12222+J12222*CARROT_HOURS*WEEKS*(1+CARROT_DIM)^J12222+K12222*MESCLUN_HOURS*WEEKS*(1+MESCLUN_DIM)^K12222</x:f>
        <x:v>11055.654187113907</x:v>
      </x:c>
      <x:c r="N12222" s="267" t="n">
        <x:f>MAX(M12222-FARMER_HOURS,0)/TEMP_HOURS_PER_WORKER</x:f>
        <x:v>7.177537629940213</x:v>
      </x:c>
      <x:c r="O12222" s="268" t="n">
        <x:f>I12222*TOMATO_PRICE+J12222*CARROT_PRICE+K12222*MESCLUN_PRICE</x:f>
        <x:v>252516</x:v>
      </x:c>
      <x:c r="P12222" s="268" t="n">
        <x:f>I12222*TOMATO_FERTILIZER+J12222*CARROT_FERTILIZER+K12222*MESCLUN_FERTILIZER</x:f>
        <x:v>43120</x:v>
      </x:c>
      <x:c r="Q12222" s="268" t="n">
        <x:f>MIN(M12222,FARMER_HOURS)*FARMER_RATE+MAX(M12222-FARMER_HOURS,0)*TEMP_RATE</x:f>
        <x:v>204438.44074850532</x:v>
      </x:c>
      <x:c r="R12222" s="268" t="n">
        <x:f>O12222-P12222-Q12222-FIXED_COST</x:f>
        <x:v>-15042.440748505323</x:v>
      </x:c>
      <x:c r="S12222" s="139" t="str">
        <x:f>IF(AND(L12222&lt;=TOTAL_BED_CAP,N12222&lt;=TEMP_WORKER_CAP),"YES","NO")</x:f>
        <x:v>NO</x:v>
      </x:c>
      <x:c r="T12222" s="139" t="n">
        <x:f>IF(S12222="YES",R12222,-1E+99)</x:f>
        <x:v>-1e+99</x:v>
      </x:c>
    </x:row>
    <x:row r="12223">
      <x:c r="A12223" s="139"/>
      <x:c r="B12223" s="139"/>
      <x:c r="C12223" s="139"/>
      <x:c r="D12223" s="139"/>
      <x:c r="E12223" s="139"/>
      <x:c r="F12223" s="139"/>
      <x:c r="G12223" s="139"/>
      <x:c r="H12223" s="139"/>
      <x:c r="I12223" s="266" t="n">
        <x:f>INT((ROW()-ROW($I$46))/((CARROT_CAP+1)*(MESCLUN_CAP+1)))</x:f>
        <x:v>18</x:v>
      </x:c>
      <x:c r="J12223" s="266" t="n">
        <x:f>MOD(INT((ROW()-ROW($I$46))/(MESCLUN_CAP+1)),CARROT_CAP+1)</x:f>
        <x:v>14</x:v>
      </x:c>
      <x:c r="K12223" s="266" t="n">
        <x:f>MOD(ROW()-ROW($I$46),MESCLUN_CAP+1)</x:f>
        <x:v>25</x:v>
      </x:c>
      <x:c r="L12223" s="266" t="n">
        <x:f>SUM(I12223:K12223)</x:f>
        <x:v>57</x:v>
      </x:c>
      <x:c r="M12223" s="267" t="n">
        <x:f>I12223*TOMATO_HOURS*WEEKS*(1+TOMATO_DIM)^I12223+J12223*CARROT_HOURS*WEEKS*(1+CARROT_DIM)^J12223+K12223*MESCLUN_HOURS*WEEKS*(1+MESCLUN_DIM)^K12223</x:f>
        <x:v>11135.232108529004</x:v>
      </x:c>
      <x:c r="N12223" s="267" t="n">
        <x:f>MAX(M12223-FARMER_HOURS,0)/TEMP_HOURS_PER_WORKER</x:f>
        <x:v>7.232800075367364</x:v>
      </x:c>
      <x:c r="O12223" s="268" t="n">
        <x:f>I12223*TOMATO_PRICE+J12223*CARROT_PRICE+K12223*MESCLUN_PRICE</x:f>
        <x:v>255216</x:v>
      </x:c>
      <x:c r="P12223" s="268" t="n">
        <x:f>I12223*TOMATO_FERTILIZER+J12223*CARROT_FERTILIZER+K12223*MESCLUN_FERTILIZER</x:f>
        <x:v>44000</x:v>
      </x:c>
      <x:c r="Q12223" s="268" t="n">
        <x:f>MIN(M12223,FARMER_HOURS)*FARMER_RATE+MAX(M12223-FARMER_HOURS,0)*TEMP_RATE</x:f>
        <x:v>205820.0018841841</x:v>
      </x:c>
      <x:c r="R12223" s="268" t="n">
        <x:f>O12223-P12223-Q12223-FIXED_COST</x:f>
        <x:v>-14604.001884184108</x:v>
      </x:c>
      <x:c r="S12223" s="139" t="str">
        <x:f>IF(AND(L12223&lt;=TOTAL_BED_CAP,N12223&lt;=TEMP_WORKER_CAP),"YES","NO")</x:f>
        <x:v>NO</x:v>
      </x:c>
      <x:c r="T12223" s="139" t="n">
        <x:f>IF(S12223="YES",R12223,-1E+99)</x:f>
        <x:v>-1e+99</x:v>
      </x:c>
    </x:row>
    <x:row r="12224">
      <x:c r="A12224" s="139"/>
      <x:c r="B12224" s="139"/>
      <x:c r="C12224" s="139"/>
      <x:c r="D12224" s="139"/>
      <x:c r="E12224" s="139"/>
      <x:c r="F12224" s="139"/>
      <x:c r="G12224" s="139"/>
      <x:c r="H12224" s="139"/>
      <x:c r="I12224" s="266" t="n">
        <x:f>INT((ROW()-ROW($I$46))/((CARROT_CAP+1)*(MESCLUN_CAP+1)))</x:f>
        <x:v>18</x:v>
      </x:c>
      <x:c r="J12224" s="266" t="n">
        <x:f>MOD(INT((ROW()-ROW($I$46))/(MESCLUN_CAP+1)),CARROT_CAP+1)</x:f>
        <x:v>14</x:v>
      </x:c>
      <x:c r="K12224" s="266" t="n">
        <x:f>MOD(ROW()-ROW($I$46),MESCLUN_CAP+1)</x:f>
        <x:v>26</x:v>
      </x:c>
      <x:c r="L12224" s="266" t="n">
        <x:f>SUM(I12224:K12224)</x:f>
        <x:v>58</x:v>
      </x:c>
      <x:c r="M12224" s="267" t="n">
        <x:f>I12224*TOMATO_HOURS*WEEKS*(1+TOMATO_DIM)^I12224+J12224*CARROT_HOURS*WEEKS*(1+CARROT_DIM)^J12224+K12224*MESCLUN_HOURS*WEEKS*(1+MESCLUN_DIM)^K12224</x:f>
        <x:v>11216.572112489723</x:v>
      </x:c>
      <x:c r="N12224" s="267" t="n">
        <x:f>MAX(M12224-FARMER_HOURS,0)/TEMP_HOURS_PER_WORKER</x:f>
        <x:v>7.289286189228974</x:v>
      </x:c>
      <x:c r="O12224" s="268" t="n">
        <x:f>I12224*TOMATO_PRICE+J12224*CARROT_PRICE+K12224*MESCLUN_PRICE</x:f>
        <x:v>257916</x:v>
      </x:c>
      <x:c r="P12224" s="268" t="n">
        <x:f>I12224*TOMATO_FERTILIZER+J12224*CARROT_FERTILIZER+K12224*MESCLUN_FERTILIZER</x:f>
        <x:v>44880</x:v>
      </x:c>
      <x:c r="Q12224" s="268" t="n">
        <x:f>MIN(M12224,FARMER_HOURS)*FARMER_RATE+MAX(M12224-FARMER_HOURS,0)*TEMP_RATE</x:f>
        <x:v>207232.15473072435</x:v>
      </x:c>
      <x:c r="R12224" s="268" t="n">
        <x:f>O12224-P12224-Q12224-FIXED_COST</x:f>
        <x:v>-14196.154730724345</x:v>
      </x:c>
      <x:c r="S12224" s="139" t="str">
        <x:f>IF(AND(L12224&lt;=TOTAL_BED_CAP,N12224&lt;=TEMP_WORKER_CAP),"YES","NO")</x:f>
        <x:v>NO</x:v>
      </x:c>
      <x:c r="T12224" s="139" t="n">
        <x:f>IF(S12224="YES",R12224,-1E+99)</x:f>
        <x:v>-1e+99</x:v>
      </x:c>
    </x:row>
    <x:row r="12225">
      <x:c r="A12225" s="139"/>
      <x:c r="B12225" s="139"/>
      <x:c r="C12225" s="139"/>
      <x:c r="D12225" s="139"/>
      <x:c r="E12225" s="139"/>
      <x:c r="F12225" s="139"/>
      <x:c r="G12225" s="139"/>
      <x:c r="H12225" s="139"/>
      <x:c r="I12225" s="266" t="n">
        <x:f>INT((ROW()-ROW($I$46))/((CARROT_CAP+1)*(MESCLUN_CAP+1)))</x:f>
        <x:v>18</x:v>
      </x:c>
      <x:c r="J12225" s="266" t="n">
        <x:f>MOD(INT((ROW()-ROW($I$46))/(MESCLUN_CAP+1)),CARROT_CAP+1)</x:f>
        <x:v>14</x:v>
      </x:c>
      <x:c r="K12225" s="266" t="n">
        <x:f>MOD(ROW()-ROW($I$46),MESCLUN_CAP+1)</x:f>
        <x:v>27</x:v>
      </x:c>
      <x:c r="L12225" s="266" t="n">
        <x:f>SUM(I12225:K12225)</x:f>
        <x:v>59</x:v>
      </x:c>
      <x:c r="M12225" s="267" t="n">
        <x:f>I12225*TOMATO_HOURS*WEEKS*(1+TOMATO_DIM)^I12225+J12225*CARROT_HOURS*WEEKS*(1+CARROT_DIM)^J12225+K12225*MESCLUN_HOURS*WEEKS*(1+MESCLUN_DIM)^K12225</x:f>
        <x:v>11299.705817009479</x:v>
      </x:c>
      <x:c r="N12225" s="267" t="n">
        <x:f>MAX(M12225-FARMER_HOURS,0)/TEMP_HOURS_PER_WORKER</x:f>
        <x:v>7.347017928478805</x:v>
      </x:c>
      <x:c r="O12225" s="268" t="n">
        <x:f>I12225*TOMATO_PRICE+J12225*CARROT_PRICE+K12225*MESCLUN_PRICE</x:f>
        <x:v>260616</x:v>
      </x:c>
      <x:c r="P12225" s="268" t="n">
        <x:f>I12225*TOMATO_FERTILIZER+J12225*CARROT_FERTILIZER+K12225*MESCLUN_FERTILIZER</x:f>
        <x:v>45760</x:v>
      </x:c>
      <x:c r="Q12225" s="268" t="n">
        <x:f>MIN(M12225,FARMER_HOURS)*FARMER_RATE+MAX(M12225-FARMER_HOURS,0)*TEMP_RATE</x:f>
        <x:v>208675.44821197013</x:v>
      </x:c>
      <x:c r="R12225" s="268" t="n">
        <x:f>O12225-P12225-Q12225-FIXED_COST</x:f>
        <x:v>-13819.448211970128</x:v>
      </x:c>
      <x:c r="S12225" s="139" t="str">
        <x:f>IF(AND(L12225&lt;=TOTAL_BED_CAP,N12225&lt;=TEMP_WORKER_CAP),"YES","NO")</x:f>
        <x:v>NO</x:v>
      </x:c>
      <x:c r="T12225" s="139" t="n">
        <x:f>IF(S12225="YES",R12225,-1E+99)</x:f>
        <x:v>-1e+99</x:v>
      </x:c>
    </x:row>
    <x:row r="12226">
      <x:c r="A12226" s="139"/>
      <x:c r="B12226" s="139"/>
      <x:c r="C12226" s="139"/>
      <x:c r="D12226" s="139"/>
      <x:c r="E12226" s="139"/>
      <x:c r="F12226" s="139"/>
      <x:c r="G12226" s="139"/>
      <x:c r="H12226" s="139"/>
      <x:c r="I12226" s="266" t="n">
        <x:f>INT((ROW()-ROW($I$46))/((CARROT_CAP+1)*(MESCLUN_CAP+1)))</x:f>
        <x:v>18</x:v>
      </x:c>
      <x:c r="J12226" s="266" t="n">
        <x:f>MOD(INT((ROW()-ROW($I$46))/(MESCLUN_CAP+1)),CARROT_CAP+1)</x:f>
        <x:v>14</x:v>
      </x:c>
      <x:c r="K12226" s="266" t="n">
        <x:f>MOD(ROW()-ROW($I$46),MESCLUN_CAP+1)</x:f>
        <x:v>28</x:v>
      </x:c>
      <x:c r="L12226" s="266" t="n">
        <x:f>SUM(I12226:K12226)</x:f>
        <x:v>60</x:v>
      </x:c>
      <x:c r="M12226" s="267" t="n">
        <x:f>I12226*TOMATO_HOURS*WEEKS*(1+TOMATO_DIM)^I12226+J12226*CARROT_HOURS*WEEKS*(1+CARROT_DIM)^J12226+K12226*MESCLUN_HOURS*WEEKS*(1+MESCLUN_DIM)^K12226</x:f>
        <x:v>11384.665355226633</x:v>
      </x:c>
      <x:c r="N12226" s="267" t="n">
        <x:f>MAX(M12226-FARMER_HOURS,0)/TEMP_HOURS_PER_WORKER</x:f>
        <x:v>7.406017607796272</x:v>
      </x:c>
      <x:c r="O12226" s="268" t="n">
        <x:f>I12226*TOMATO_PRICE+J12226*CARROT_PRICE+K12226*MESCLUN_PRICE</x:f>
        <x:v>263316</x:v>
      </x:c>
      <x:c r="P12226" s="268" t="n">
        <x:f>I12226*TOMATO_FERTILIZER+J12226*CARROT_FERTILIZER+K12226*MESCLUN_FERTILIZER</x:f>
        <x:v>46640</x:v>
      </x:c>
      <x:c r="Q12226" s="268" t="n">
        <x:f>MIN(M12226,FARMER_HOURS)*FARMER_RATE+MAX(M12226-FARMER_HOURS,0)*TEMP_RATE</x:f>
        <x:v>210150.4401949068</x:v>
      </x:c>
      <x:c r="R12226" s="268" t="n">
        <x:f>O12226-P12226-Q12226-FIXED_COST</x:f>
        <x:v>-13474.440194906812</x:v>
      </x:c>
      <x:c r="S12226" s="139" t="str">
        <x:f>IF(AND(L12226&lt;=TOTAL_BED_CAP,N12226&lt;=TEMP_WORKER_CAP),"YES","NO")</x:f>
        <x:v>NO</x:v>
      </x:c>
      <x:c r="T12226" s="139" t="n">
        <x:f>IF(S12226="YES",R12226,-1E+99)</x:f>
        <x:v>-1e+99</x:v>
      </x:c>
    </x:row>
    <x:row r="12227">
      <x:c r="A12227" s="139"/>
      <x:c r="B12227" s="139"/>
      <x:c r="C12227" s="139"/>
      <x:c r="D12227" s="139"/>
      <x:c r="E12227" s="139"/>
      <x:c r="F12227" s="139"/>
      <x:c r="G12227" s="139"/>
      <x:c r="H12227" s="139"/>
      <x:c r="I12227" s="266" t="n">
        <x:f>INT((ROW()-ROW($I$46))/((CARROT_CAP+1)*(MESCLUN_CAP+1)))</x:f>
        <x:v>18</x:v>
      </x:c>
      <x:c r="J12227" s="266" t="n">
        <x:f>MOD(INT((ROW()-ROW($I$46))/(MESCLUN_CAP+1)),CARROT_CAP+1)</x:f>
        <x:v>14</x:v>
      </x:c>
      <x:c r="K12227" s="266" t="n">
        <x:f>MOD(ROW()-ROW($I$46),MESCLUN_CAP+1)</x:f>
        <x:v>29</x:v>
      </x:c>
      <x:c r="L12227" s="266" t="n">
        <x:f>SUM(I12227:K12227)</x:f>
        <x:v>61</x:v>
      </x:c>
      <x:c r="M12227" s="267" t="n">
        <x:f>I12227*TOMATO_HOURS*WEEKS*(1+TOMATO_DIM)^I12227+J12227*CARROT_HOURS*WEEKS*(1+CARROT_DIM)^J12227+K12227*MESCLUN_HOURS*WEEKS*(1+MESCLUN_DIM)^K12227</x:f>
        <x:v>11471.483383342285</x:v>
      </x:c>
      <x:c r="N12227" s="267" t="n">
        <x:f>MAX(M12227-FARMER_HOURS,0)/TEMP_HOURS_PER_WORKER</x:f>
        <x:v>7.46630790509881</x:v>
      </x:c>
      <x:c r="O12227" s="268" t="n">
        <x:f>I12227*TOMATO_PRICE+J12227*CARROT_PRICE+K12227*MESCLUN_PRICE</x:f>
        <x:v>266016</x:v>
      </x:c>
      <x:c r="P12227" s="268" t="n">
        <x:f>I12227*TOMATO_FERTILIZER+J12227*CARROT_FERTILIZER+K12227*MESCLUN_FERTILIZER</x:f>
        <x:v>47520</x:v>
      </x:c>
      <x:c r="Q12227" s="268" t="n">
        <x:f>MIN(M12227,FARMER_HOURS)*FARMER_RATE+MAX(M12227-FARMER_HOURS,0)*TEMP_RATE</x:f>
        <x:v>211657.69762747022</x:v>
      </x:c>
      <x:c r="R12227" s="268" t="n">
        <x:f>O12227-P12227-Q12227-FIXED_COST</x:f>
        <x:v>-13161.697627470217</x:v>
      </x:c>
      <x:c r="S12227" s="139" t="str">
        <x:f>IF(AND(L12227&lt;=TOTAL_BED_CAP,N12227&lt;=TEMP_WORKER_CAP),"YES","NO")</x:f>
        <x:v>NO</x:v>
      </x:c>
      <x:c r="T12227" s="139" t="n">
        <x:f>IF(S12227="YES",R12227,-1E+99)</x:f>
        <x:v>-1e+99</x:v>
      </x:c>
    </x:row>
    <x:row r="12228">
      <x:c r="A12228" s="139"/>
      <x:c r="B12228" s="139"/>
      <x:c r="C12228" s="139"/>
      <x:c r="D12228" s="139"/>
      <x:c r="E12228" s="139"/>
      <x:c r="F12228" s="139"/>
      <x:c r="G12228" s="139"/>
      <x:c r="H12228" s="139"/>
      <x:c r="I12228" s="266" t="n">
        <x:f>INT((ROW()-ROW($I$46))/((CARROT_CAP+1)*(MESCLUN_CAP+1)))</x:f>
        <x:v>18</x:v>
      </x:c>
      <x:c r="J12228" s="266" t="n">
        <x:f>MOD(INT((ROW()-ROW($I$46))/(MESCLUN_CAP+1)),CARROT_CAP+1)</x:f>
        <x:v>14</x:v>
      </x:c>
      <x:c r="K12228" s="266" t="n">
        <x:f>MOD(ROW()-ROW($I$46),MESCLUN_CAP+1)</x:f>
        <x:v>30</x:v>
      </x:c>
      <x:c r="L12228" s="266" t="n">
        <x:f>SUM(I12228:K12228)</x:f>
        <x:v>62</x:v>
      </x:c>
      <x:c r="M12228" s="267" t="n">
        <x:f>I12228*TOMATO_HOURS*WEEKS*(1+TOMATO_DIM)^I12228+J12228*CARROT_HOURS*WEEKS*(1+CARROT_DIM)^J12228+K12228*MESCLUN_HOURS*WEEKS*(1+MESCLUN_DIM)^K12228</x:f>
        <x:v>11560.193088676057</x:v>
      </x:c>
      <x:c r="N12228" s="267" t="n">
        <x:f>MAX(M12228-FARMER_HOURS,0)/TEMP_HOURS_PER_WORKER</x:f>
        <x:v>7.52791186713615</x:v>
      </x:c>
      <x:c r="O12228" s="268" t="n">
        <x:f>I12228*TOMATO_PRICE+J12228*CARROT_PRICE+K12228*MESCLUN_PRICE</x:f>
        <x:v>268716</x:v>
      </x:c>
      <x:c r="P12228" s="268" t="n">
        <x:f>I12228*TOMATO_FERTILIZER+J12228*CARROT_FERTILIZER+K12228*MESCLUN_FERTILIZER</x:f>
        <x:v>48400</x:v>
      </x:c>
      <x:c r="Q12228" s="268" t="n">
        <x:f>MIN(M12228,FARMER_HOURS)*FARMER_RATE+MAX(M12228-FARMER_HOURS,0)*TEMP_RATE</x:f>
        <x:v>213197.79667840374</x:v>
      </x:c>
      <x:c r="R12228" s="268" t="n">
        <x:f>O12228-P12228-Q12228-FIXED_COST</x:f>
        <x:v>-12881.796678403742</x:v>
      </x:c>
      <x:c r="S12228" s="139" t="str">
        <x:f>IF(AND(L12228&lt;=TOTAL_BED_CAP,N12228&lt;=TEMP_WORKER_CAP),"YES","NO")</x:f>
        <x:v>NO</x:v>
      </x:c>
      <x:c r="T12228" s="139" t="n">
        <x:f>IF(S12228="YES",R12228,-1E+99)</x:f>
        <x:v>-1e+99</x:v>
      </x:c>
    </x:row>
    <x:row r="12229">
      <x:c r="A12229" s="139"/>
      <x:c r="B12229" s="139"/>
      <x:c r="C12229" s="139"/>
      <x:c r="D12229" s="139"/>
      <x:c r="E12229" s="139"/>
      <x:c r="F12229" s="139"/>
      <x:c r="G12229" s="139"/>
      <x:c r="H12229" s="139"/>
      <x:c r="I12229" s="266" t="n">
        <x:f>INT((ROW()-ROW($I$46))/((CARROT_CAP+1)*(MESCLUN_CAP+1)))</x:f>
        <x:v>18</x:v>
      </x:c>
      <x:c r="J12229" s="266" t="n">
        <x:f>MOD(INT((ROW()-ROW($I$46))/(MESCLUN_CAP+1)),CARROT_CAP+1)</x:f>
        <x:v>15</x:v>
      </x:c>
      <x:c r="K12229" s="266" t="n">
        <x:f>MOD(ROW()-ROW($I$46),MESCLUN_CAP+1)</x:f>
        <x:v>0</x:v>
      </x:c>
      <x:c r="L12229" s="266" t="n">
        <x:f>SUM(I12229:K12229)</x:f>
        <x:v>33</x:v>
      </x:c>
      <x:c r="M12229" s="267" t="n">
        <x:f>I12229*TOMATO_HOURS*WEEKS*(1+TOMATO_DIM)^I12229+J12229*CARROT_HOURS*WEEKS*(1+CARROT_DIM)^J12229+K12229*MESCLUN_HOURS*WEEKS*(1+MESCLUN_DIM)^K12229</x:f>
        <x:v>9658.800222781578</x:v>
      </x:c>
      <x:c r="N12229" s="267" t="n">
        <x:f>MAX(M12229-FARMER_HOURS,0)/TEMP_HOURS_PER_WORKER</x:f>
        <x:v>6.207500154709429</x:v>
      </x:c>
      <x:c r="O12229" s="268" t="n">
        <x:f>I12229*TOMATO_PRICE+J12229*CARROT_PRICE+K12229*MESCLUN_PRICE</x:f>
        <x:v>189810</x:v>
      </x:c>
      <x:c r="P12229" s="268" t="n">
        <x:f>I12229*TOMATO_FERTILIZER+J12229*CARROT_FERTILIZER+K12229*MESCLUN_FERTILIZER</x:f>
        <x:v>22440</x:v>
      </x:c>
      <x:c r="Q12229" s="268" t="n">
        <x:f>MIN(M12229,FARMER_HOURS)*FARMER_RATE+MAX(M12229-FARMER_HOURS,0)*TEMP_RATE</x:f>
        <x:v>180187.5038677357</x:v>
      </x:c>
      <x:c r="R12229" s="268" t="n">
        <x:f>O12229-P12229-Q12229-FIXED_COST</x:f>
        <x:v>-32817.50386773571</x:v>
      </x:c>
      <x:c r="S12229" s="139" t="str">
        <x:f>IF(AND(L12229&lt;=TOTAL_BED_CAP,N12229&lt;=TEMP_WORKER_CAP),"YES","NO")</x:f>
        <x:v>NO</x:v>
      </x:c>
      <x:c r="T12229" s="139" t="n">
        <x:f>IF(S12229="YES",R12229,-1E+99)</x:f>
        <x:v>-1e+99</x:v>
      </x:c>
    </x:row>
    <x:row r="12230">
      <x:c r="A12230" s="139"/>
      <x:c r="B12230" s="139"/>
      <x:c r="C12230" s="139"/>
      <x:c r="D12230" s="139"/>
      <x:c r="E12230" s="139"/>
      <x:c r="F12230" s="139"/>
      <x:c r="G12230" s="139"/>
      <x:c r="H12230" s="139"/>
      <x:c r="I12230" s="266" t="n">
        <x:f>INT((ROW()-ROW($I$46))/((CARROT_CAP+1)*(MESCLUN_CAP+1)))</x:f>
        <x:v>18</x:v>
      </x:c>
      <x:c r="J12230" s="266" t="n">
        <x:f>MOD(INT((ROW()-ROW($I$46))/(MESCLUN_CAP+1)),CARROT_CAP+1)</x:f>
        <x:v>15</x:v>
      </x:c>
      <x:c r="K12230" s="266" t="n">
        <x:f>MOD(ROW()-ROW($I$46),MESCLUN_CAP+1)</x:f>
        <x:v>1</x:v>
      </x:c>
      <x:c r="L12230" s="266" t="n">
        <x:f>SUM(I12230:K12230)</x:f>
        <x:v>34</x:v>
      </x:c>
      <x:c r="M12230" s="267" t="n">
        <x:f>I12230*TOMATO_HOURS*WEEKS*(1+TOMATO_DIM)^I12230+J12230*CARROT_HOURS*WEEKS*(1+CARROT_DIM)^J12230+K12230*MESCLUN_HOURS*WEEKS*(1+MESCLUN_DIM)^K12230</x:f>
        <x:v>9704.362722781578</x:v>
      </x:c>
      <x:c r="N12230" s="267" t="n">
        <x:f>MAX(M12230-FARMER_HOURS,0)/TEMP_HOURS_PER_WORKER</x:f>
        <x:v>6.239140779709429</x:v>
      </x:c>
      <x:c r="O12230" s="268" t="n">
        <x:f>I12230*TOMATO_PRICE+J12230*CARROT_PRICE+K12230*MESCLUN_PRICE</x:f>
        <x:v>192510</x:v>
      </x:c>
      <x:c r="P12230" s="268" t="n">
        <x:f>I12230*TOMATO_FERTILIZER+J12230*CARROT_FERTILIZER+K12230*MESCLUN_FERTILIZER</x:f>
        <x:v>23320</x:v>
      </x:c>
      <x:c r="Q12230" s="268" t="n">
        <x:f>MIN(M12230,FARMER_HOURS)*FARMER_RATE+MAX(M12230-FARMER_HOURS,0)*TEMP_RATE</x:f>
        <x:v>180978.5194927357</x:v>
      </x:c>
      <x:c r="R12230" s="268" t="n">
        <x:f>O12230-P12230-Q12230-FIXED_COST</x:f>
        <x:v>-31788.519492735708</x:v>
      </x:c>
      <x:c r="S12230" s="139" t="str">
        <x:f>IF(AND(L12230&lt;=TOTAL_BED_CAP,N12230&lt;=TEMP_WORKER_CAP),"YES","NO")</x:f>
        <x:v>NO</x:v>
      </x:c>
      <x:c r="T12230" s="139" t="n">
        <x:f>IF(S12230="YES",R12230,-1E+99)</x:f>
        <x:v>-1e+99</x:v>
      </x:c>
    </x:row>
    <x:row r="12231">
      <x:c r="A12231" s="139"/>
      <x:c r="B12231" s="139"/>
      <x:c r="C12231" s="139"/>
      <x:c r="D12231" s="139"/>
      <x:c r="E12231" s="139"/>
      <x:c r="F12231" s="139"/>
      <x:c r="G12231" s="139"/>
      <x:c r="H12231" s="139"/>
      <x:c r="I12231" s="266" t="n">
        <x:f>INT((ROW()-ROW($I$46))/((CARROT_CAP+1)*(MESCLUN_CAP+1)))</x:f>
        <x:v>18</x:v>
      </x:c>
      <x:c r="J12231" s="266" t="n">
        <x:f>MOD(INT((ROW()-ROW($I$46))/(MESCLUN_CAP+1)),CARROT_CAP+1)</x:f>
        <x:v>15</x:v>
      </x:c>
      <x:c r="K12231" s="266" t="n">
        <x:f>MOD(ROW()-ROW($I$46),MESCLUN_CAP+1)</x:f>
        <x:v>2</x:v>
      </x:c>
      <x:c r="L12231" s="266" t="n">
        <x:f>SUM(I12231:K12231)</x:f>
        <x:v>35</x:v>
      </x:c>
      <x:c r="M12231" s="267" t="n">
        <x:f>I12231*TOMATO_HOURS*WEEKS*(1+TOMATO_DIM)^I12231+J12231*CARROT_HOURS*WEEKS*(1+CARROT_DIM)^J12231+K12231*MESCLUN_HOURS*WEEKS*(1+MESCLUN_DIM)^K12231</x:f>
        <x:v>9751.064285281578</x:v>
      </x:c>
      <x:c r="N12231" s="267" t="n">
        <x:f>MAX(M12231-FARMER_HOURS,0)/TEMP_HOURS_PER_WORKER</x:f>
        <x:v>6.271572420334429</x:v>
      </x:c>
      <x:c r="O12231" s="268" t="n">
        <x:f>I12231*TOMATO_PRICE+J12231*CARROT_PRICE+K12231*MESCLUN_PRICE</x:f>
        <x:v>195210</x:v>
      </x:c>
      <x:c r="P12231" s="268" t="n">
        <x:f>I12231*TOMATO_FERTILIZER+J12231*CARROT_FERTILIZER+K12231*MESCLUN_FERTILIZER</x:f>
        <x:v>24200</x:v>
      </x:c>
      <x:c r="Q12231" s="268" t="n">
        <x:f>MIN(M12231,FARMER_HOURS)*FARMER_RATE+MAX(M12231-FARMER_HOURS,0)*TEMP_RATE</x:f>
        <x:v>181789.31050836074</x:v>
      </x:c>
      <x:c r="R12231" s="268" t="n">
        <x:f>O12231-P12231-Q12231-FIXED_COST</x:f>
        <x:v>-30779.310508360737</x:v>
      </x:c>
      <x:c r="S12231" s="139" t="str">
        <x:f>IF(AND(L12231&lt;=TOTAL_BED_CAP,N12231&lt;=TEMP_WORKER_CAP),"YES","NO")</x:f>
        <x:v>NO</x:v>
      </x:c>
      <x:c r="T12231" s="139" t="n">
        <x:f>IF(S12231="YES",R12231,-1E+99)</x:f>
        <x:v>-1e+99</x:v>
      </x:c>
    </x:row>
    <x:row r="12232">
      <x:c r="A12232" s="139"/>
      <x:c r="B12232" s="139"/>
      <x:c r="C12232" s="139"/>
      <x:c r="D12232" s="139"/>
      <x:c r="E12232" s="139"/>
      <x:c r="F12232" s="139"/>
      <x:c r="G12232" s="139"/>
      <x:c r="H12232" s="139"/>
      <x:c r="I12232" s="266" t="n">
        <x:f>INT((ROW()-ROW($I$46))/((CARROT_CAP+1)*(MESCLUN_CAP+1)))</x:f>
        <x:v>18</x:v>
      </x:c>
      <x:c r="J12232" s="266" t="n">
        <x:f>MOD(INT((ROW()-ROW($I$46))/(MESCLUN_CAP+1)),CARROT_CAP+1)</x:f>
        <x:v>15</x:v>
      </x:c>
      <x:c r="K12232" s="266" t="n">
        <x:f>MOD(ROW()-ROW($I$46),MESCLUN_CAP+1)</x:f>
        <x:v>3</x:v>
      </x:c>
      <x:c r="L12232" s="266" t="n">
        <x:f>SUM(I12232:K12232)</x:f>
        <x:v>36</x:v>
      </x:c>
      <x:c r="M12232" s="267" t="n">
        <x:f>I12232*TOMATO_HOURS*WEEKS*(1+TOMATO_DIM)^I12232+J12232*CARROT_HOURS*WEEKS*(1+CARROT_DIM)^J12232+K12232*MESCLUN_HOURS*WEEKS*(1+MESCLUN_DIM)^K12232</x:f>
        <x:v>9798.926267703453</x:v>
      </x:c>
      <x:c r="N12232" s="267" t="n">
        <x:f>MAX(M12232-FARMER_HOURS,0)/TEMP_HOURS_PER_WORKER</x:f>
        <x:v>6.304809908127398</x:v>
      </x:c>
      <x:c r="O12232" s="268" t="n">
        <x:f>I12232*TOMATO_PRICE+J12232*CARROT_PRICE+K12232*MESCLUN_PRICE</x:f>
        <x:v>197910</x:v>
      </x:c>
      <x:c r="P12232" s="268" t="n">
        <x:f>I12232*TOMATO_FERTILIZER+J12232*CARROT_FERTILIZER+K12232*MESCLUN_FERTILIZER</x:f>
        <x:v>25080</x:v>
      </x:c>
      <x:c r="Q12232" s="268" t="n">
        <x:f>MIN(M12232,FARMER_HOURS)*FARMER_RATE+MAX(M12232-FARMER_HOURS,0)*TEMP_RATE</x:f>
        <x:v>182620.24770318496</x:v>
      </x:c>
      <x:c r="R12232" s="268" t="n">
        <x:f>O12232-P12232-Q12232-FIXED_COST</x:f>
        <x:v>-29790.247703184956</x:v>
      </x:c>
      <x:c r="S12232" s="139" t="str">
        <x:f>IF(AND(L12232&lt;=TOTAL_BED_CAP,N12232&lt;=TEMP_WORKER_CAP),"YES","NO")</x:f>
        <x:v>NO</x:v>
      </x:c>
      <x:c r="T12232" s="139" t="n">
        <x:f>IF(S12232="YES",R12232,-1E+99)</x:f>
        <x:v>-1e+99</x:v>
      </x:c>
    </x:row>
    <x:row r="12233">
      <x:c r="A12233" s="139"/>
      <x:c r="B12233" s="139"/>
      <x:c r="C12233" s="139"/>
      <x:c r="D12233" s="139"/>
      <x:c r="E12233" s="139"/>
      <x:c r="F12233" s="139"/>
      <x:c r="G12233" s="139"/>
      <x:c r="H12233" s="139"/>
      <x:c r="I12233" s="266" t="n">
        <x:f>INT((ROW()-ROW($I$46))/((CARROT_CAP+1)*(MESCLUN_CAP+1)))</x:f>
        <x:v>18</x:v>
      </x:c>
      <x:c r="J12233" s="266" t="n">
        <x:f>MOD(INT((ROW()-ROW($I$46))/(MESCLUN_CAP+1)),CARROT_CAP+1)</x:f>
        <x:v>15</x:v>
      </x:c>
      <x:c r="K12233" s="266" t="n">
        <x:f>MOD(ROW()-ROW($I$46),MESCLUN_CAP+1)</x:f>
        <x:v>4</x:v>
      </x:c>
      <x:c r="L12233" s="266" t="n">
        <x:f>SUM(I12233:K12233)</x:f>
        <x:v>37</x:v>
      </x:c>
      <x:c r="M12233" s="267" t="n">
        <x:f>I12233*TOMATO_HOURS*WEEKS*(1+TOMATO_DIM)^I12233+J12233*CARROT_HOURS*WEEKS*(1+CARROT_DIM)^J12233+K12233*MESCLUN_HOURS*WEEKS*(1+MESCLUN_DIM)^K12233</x:f>
        <x:v>9847.970383426109</x:v>
      </x:c>
      <x:c r="N12233" s="267" t="n">
        <x:f>MAX(M12233-FARMER_HOURS,0)/TEMP_HOURS_PER_WORKER</x:f>
        <x:v>6.3388683218236865</x:v>
      </x:c>
      <x:c r="O12233" s="268" t="n">
        <x:f>I12233*TOMATO_PRICE+J12233*CARROT_PRICE+K12233*MESCLUN_PRICE</x:f>
        <x:v>200610</x:v>
      </x:c>
      <x:c r="P12233" s="268" t="n">
        <x:f>I12233*TOMATO_FERTILIZER+J12233*CARROT_FERTILIZER+K12233*MESCLUN_FERTILIZER</x:f>
        <x:v>25960</x:v>
      </x:c>
      <x:c r="Q12233" s="268" t="n">
        <x:f>MIN(M12233,FARMER_HOURS)*FARMER_RATE+MAX(M12233-FARMER_HOURS,0)*TEMP_RATE</x:f>
        <x:v>183471.70804559215</x:v>
      </x:c>
      <x:c r="R12233" s="268" t="n">
        <x:f>O12233-P12233-Q12233-FIXED_COST</x:f>
        <x:v>-28821.708045592153</x:v>
      </x:c>
      <x:c r="S12233" s="139" t="str">
        <x:f>IF(AND(L12233&lt;=TOTAL_BED_CAP,N12233&lt;=TEMP_WORKER_CAP),"YES","NO")</x:f>
        <x:v>NO</x:v>
      </x:c>
      <x:c r="T12233" s="139" t="n">
        <x:f>IF(S12233="YES",R12233,-1E+99)</x:f>
        <x:v>-1e+99</x:v>
      </x:c>
    </x:row>
    <x:row r="12234">
      <x:c r="A12234" s="139"/>
      <x:c r="B12234" s="139"/>
      <x:c r="C12234" s="139"/>
      <x:c r="D12234" s="139"/>
      <x:c r="E12234" s="139"/>
      <x:c r="F12234" s="139"/>
      <x:c r="G12234" s="139"/>
      <x:c r="H12234" s="139"/>
      <x:c r="I12234" s="266" t="n">
        <x:f>INT((ROW()-ROW($I$46))/((CARROT_CAP+1)*(MESCLUN_CAP+1)))</x:f>
        <x:v>18</x:v>
      </x:c>
      <x:c r="J12234" s="266" t="n">
        <x:f>MOD(INT((ROW()-ROW($I$46))/(MESCLUN_CAP+1)),CARROT_CAP+1)</x:f>
        <x:v>15</x:v>
      </x:c>
      <x:c r="K12234" s="266" t="n">
        <x:f>MOD(ROW()-ROW($I$46),MESCLUN_CAP+1)</x:f>
        <x:v>5</x:v>
      </x:c>
      <x:c r="L12234" s="266" t="n">
        <x:f>SUM(I12234:K12234)</x:f>
        <x:v>38</x:v>
      </x:c>
      <x:c r="M12234" s="267" t="n">
        <x:f>I12234*TOMATO_HOURS*WEEKS*(1+TOMATO_DIM)^I12234+J12234*CARROT_HOURS*WEEKS*(1+CARROT_DIM)^J12234+K12234*MESCLUN_HOURS*WEEKS*(1+MESCLUN_DIM)^K12234</x:f>
        <x:v>9898.218707347312</x:v>
      </x:c>
      <x:c r="N12234" s="267" t="n">
        <x:f>MAX(M12234-FARMER_HOURS,0)/TEMP_HOURS_PER_WORKER</x:f>
        <x:v>6.373762991213411</x:v>
      </x:c>
      <x:c r="O12234" s="268" t="n">
        <x:f>I12234*TOMATO_PRICE+J12234*CARROT_PRICE+K12234*MESCLUN_PRICE</x:f>
        <x:v>203310</x:v>
      </x:c>
      <x:c r="P12234" s="268" t="n">
        <x:f>I12234*TOMATO_FERTILIZER+J12234*CARROT_FERTILIZER+K12234*MESCLUN_FERTILIZER</x:f>
        <x:v>26840</x:v>
      </x:c>
      <x:c r="Q12234" s="268" t="n">
        <x:f>MIN(M12234,FARMER_HOURS)*FARMER_RATE+MAX(M12234-FARMER_HOURS,0)*TEMP_RATE</x:f>
        <x:v>184344.07478033527</x:v>
      </x:c>
      <x:c r="R12234" s="268" t="n">
        <x:f>O12234-P12234-Q12234-FIXED_COST</x:f>
        <x:v>-27874.07478033527</x:v>
      </x:c>
      <x:c r="S12234" s="139" t="str">
        <x:f>IF(AND(L12234&lt;=TOTAL_BED_CAP,N12234&lt;=TEMP_WORKER_CAP),"YES","NO")</x:f>
        <x:v>NO</x:v>
      </x:c>
      <x:c r="T12234" s="139" t="n">
        <x:f>IF(S12234="YES",R12234,-1E+99)</x:f>
        <x:v>-1e+99</x:v>
      </x:c>
    </x:row>
    <x:row r="12235">
      <x:c r="A12235" s="139"/>
      <x:c r="B12235" s="139"/>
      <x:c r="C12235" s="139"/>
      <x:c r="D12235" s="139"/>
      <x:c r="E12235" s="139"/>
      <x:c r="F12235" s="139"/>
      <x:c r="G12235" s="139"/>
      <x:c r="H12235" s="139"/>
      <x:c r="I12235" s="266" t="n">
        <x:f>INT((ROW()-ROW($I$46))/((CARROT_CAP+1)*(MESCLUN_CAP+1)))</x:f>
        <x:v>18</x:v>
      </x:c>
      <x:c r="J12235" s="266" t="n">
        <x:f>MOD(INT((ROW()-ROW($I$46))/(MESCLUN_CAP+1)),CARROT_CAP+1)</x:f>
        <x:v>15</x:v>
      </x:c>
      <x:c r="K12235" s="266" t="n">
        <x:f>MOD(ROW()-ROW($I$46),MESCLUN_CAP+1)</x:f>
        <x:v>6</x:v>
      </x:c>
      <x:c r="L12235" s="266" t="n">
        <x:f>SUM(I12235:K12235)</x:f>
        <x:v>39</x:v>
      </x:c>
      <x:c r="M12235" s="267" t="n">
        <x:f>I12235*TOMATO_HOURS*WEEKS*(1+TOMATO_DIM)^I12235+J12235*CARROT_HOURS*WEEKS*(1+CARROT_DIM)^J12235+K12235*MESCLUN_HOURS*WEEKS*(1+MESCLUN_DIM)^K12235</x:f>
        <x:v>9949.693681528945</x:v>
      </x:c>
      <x:c r="N12235" s="267" t="n">
        <x:f>MAX(M12235-FARMER_HOURS,0)/TEMP_HOURS_PER_WORKER</x:f>
        <x:v>6.409509501061767</x:v>
      </x:c>
      <x:c r="O12235" s="268" t="n">
        <x:f>I12235*TOMATO_PRICE+J12235*CARROT_PRICE+K12235*MESCLUN_PRICE</x:f>
        <x:v>206010</x:v>
      </x:c>
      <x:c r="P12235" s="268" t="n">
        <x:f>I12235*TOMATO_FERTILIZER+J12235*CARROT_FERTILIZER+K12235*MESCLUN_FERTILIZER</x:f>
        <x:v>27720</x:v>
      </x:c>
      <x:c r="Q12235" s="268" t="n">
        <x:f>MIN(M12235,FARMER_HOURS)*FARMER_RATE+MAX(M12235-FARMER_HOURS,0)*TEMP_RATE</x:f>
        <x:v>185237.73752654417</x:v>
      </x:c>
      <x:c r="R12235" s="268" t="n">
        <x:f>O12235-P12235-Q12235-FIXED_COST</x:f>
        <x:v>-26947.737526544166</x:v>
      </x:c>
      <x:c r="S12235" s="139" t="str">
        <x:f>IF(AND(L12235&lt;=TOTAL_BED_CAP,N12235&lt;=TEMP_WORKER_CAP),"YES","NO")</x:f>
        <x:v>NO</x:v>
      </x:c>
      <x:c r="T12235" s="139" t="n">
        <x:f>IF(S12235="YES",R12235,-1E+99)</x:f>
        <x:v>-1e+99</x:v>
      </x:c>
    </x:row>
    <x:row r="12236">
      <x:c r="A12236" s="139"/>
      <x:c r="B12236" s="139"/>
      <x:c r="C12236" s="139"/>
      <x:c r="D12236" s="139"/>
      <x:c r="E12236" s="139"/>
      <x:c r="F12236" s="139"/>
      <x:c r="G12236" s="139"/>
      <x:c r="H12236" s="139"/>
      <x:c r="I12236" s="266" t="n">
        <x:f>INT((ROW()-ROW($I$46))/((CARROT_CAP+1)*(MESCLUN_CAP+1)))</x:f>
        <x:v>18</x:v>
      </x:c>
      <x:c r="J12236" s="266" t="n">
        <x:f>MOD(INT((ROW()-ROW($I$46))/(MESCLUN_CAP+1)),CARROT_CAP+1)</x:f>
        <x:v>15</x:v>
      </x:c>
      <x:c r="K12236" s="266" t="n">
        <x:f>MOD(ROW()-ROW($I$46),MESCLUN_CAP+1)</x:f>
        <x:v>7</x:v>
      </x:c>
      <x:c r="L12236" s="266" t="n">
        <x:f>SUM(I12236:K12236)</x:f>
        <x:v>40</x:v>
      </x:c>
      <x:c r="M12236" s="267" t="n">
        <x:f>I12236*TOMATO_HOURS*WEEKS*(1+TOMATO_DIM)^I12236+J12236*CARROT_HOURS*WEEKS*(1+CARROT_DIM)^J12236+K12236*MESCLUN_HOURS*WEEKS*(1+MESCLUN_DIM)^K12236</x:f>
        <x:v>10002.418120926906</x:v>
      </x:c>
      <x:c r="N12236" s="267" t="n">
        <x:f>MAX(M12236-FARMER_HOURS,0)/TEMP_HOURS_PER_WORKER</x:f>
        <x:v>6.446123695088129</x:v>
      </x:c>
      <x:c r="O12236" s="268" t="n">
        <x:f>I12236*TOMATO_PRICE+J12236*CARROT_PRICE+K12236*MESCLUN_PRICE</x:f>
        <x:v>208710</x:v>
      </x:c>
      <x:c r="P12236" s="268" t="n">
        <x:f>I12236*TOMATO_FERTILIZER+J12236*CARROT_FERTILIZER+K12236*MESCLUN_FERTILIZER</x:f>
        <x:v>28600</x:v>
      </x:c>
      <x:c r="Q12236" s="268" t="n">
        <x:f>MIN(M12236,FARMER_HOURS)*FARMER_RATE+MAX(M12236-FARMER_HOURS,0)*TEMP_RATE</x:f>
        <x:v>186153.09237720323</x:v>
      </x:c>
      <x:c r="R12236" s="268" t="n">
        <x:f>O12236-P12236-Q12236-FIXED_COST</x:f>
        <x:v>-26043.092377203226</x:v>
      </x:c>
      <x:c r="S12236" s="139" t="str">
        <x:f>IF(AND(L12236&lt;=TOTAL_BED_CAP,N12236&lt;=TEMP_WORKER_CAP),"YES","NO")</x:f>
        <x:v>NO</x:v>
      </x:c>
      <x:c r="T12236" s="139" t="n">
        <x:f>IF(S12236="YES",R12236,-1E+99)</x:f>
        <x:v>-1e+99</x:v>
      </x:c>
    </x:row>
    <x:row r="12237">
      <x:c r="A12237" s="139"/>
      <x:c r="B12237" s="139"/>
      <x:c r="C12237" s="139"/>
      <x:c r="D12237" s="139"/>
      <x:c r="E12237" s="139"/>
      <x:c r="F12237" s="139"/>
      <x:c r="G12237" s="139"/>
      <x:c r="H12237" s="139"/>
      <x:c r="I12237" s="266" t="n">
        <x:f>INT((ROW()-ROW($I$46))/((CARROT_CAP+1)*(MESCLUN_CAP+1)))</x:f>
        <x:v>18</x:v>
      </x:c>
      <x:c r="J12237" s="266" t="n">
        <x:f>MOD(INT((ROW()-ROW($I$46))/(MESCLUN_CAP+1)),CARROT_CAP+1)</x:f>
        <x:v>15</x:v>
      </x:c>
      <x:c r="K12237" s="266" t="n">
        <x:f>MOD(ROW()-ROW($I$46),MESCLUN_CAP+1)</x:f>
        <x:v>8</x:v>
      </x:c>
      <x:c r="L12237" s="266" t="n">
        <x:f>SUM(I12237:K12237)</x:f>
        <x:v>41</x:v>
      </x:c>
      <x:c r="M12237" s="267" t="n">
        <x:f>I12237*TOMATO_HOURS*WEEKS*(1+TOMATO_DIM)^I12237+J12237*CARROT_HOURS*WEEKS*(1+CARROT_DIM)^J12237+K12237*MESCLUN_HOURS*WEEKS*(1+MESCLUN_DIM)^K12237</x:f>
        <x:v>10056.415219206887</x:v>
      </x:c>
      <x:c r="N12237" s="267" t="n">
        <x:f>MAX(M12237-FARMER_HOURS,0)/TEMP_HOURS_PER_WORKER</x:f>
        <x:v>6.483621680004783</x:v>
      </x:c>
      <x:c r="O12237" s="268" t="n">
        <x:f>I12237*TOMATO_PRICE+J12237*CARROT_PRICE+K12237*MESCLUN_PRICE</x:f>
        <x:v>211410</x:v>
      </x:c>
      <x:c r="P12237" s="268" t="n">
        <x:f>I12237*TOMATO_FERTILIZER+J12237*CARROT_FERTILIZER+K12237*MESCLUN_FERTILIZER</x:f>
        <x:v>29480</x:v>
      </x:c>
      <x:c r="Q12237" s="268" t="n">
        <x:f>MIN(M12237,FARMER_HOURS)*FARMER_RATE+MAX(M12237-FARMER_HOURS,0)*TEMP_RATE</x:f>
        <x:v>187090.54200011955</x:v>
      </x:c>
      <x:c r="R12237" s="268" t="n">
        <x:f>O12237-P12237-Q12237-FIXED_COST</x:f>
        <x:v>-25160.542000119545</x:v>
      </x:c>
      <x:c r="S12237" s="139" t="str">
        <x:f>IF(AND(L12237&lt;=TOTAL_BED_CAP,N12237&lt;=TEMP_WORKER_CAP),"YES","NO")</x:f>
        <x:v>NO</x:v>
      </x:c>
      <x:c r="T12237" s="139" t="n">
        <x:f>IF(S12237="YES",R12237,-1E+99)</x:f>
        <x:v>-1e+99</x:v>
      </x:c>
    </x:row>
    <x:row r="12238">
      <x:c r="A12238" s="139"/>
      <x:c r="B12238" s="139"/>
      <x:c r="C12238" s="139"/>
      <x:c r="D12238" s="139"/>
      <x:c r="E12238" s="139"/>
      <x:c r="F12238" s="139"/>
      <x:c r="G12238" s="139"/>
      <x:c r="H12238" s="139"/>
      <x:c r="I12238" s="266" t="n">
        <x:f>INT((ROW()-ROW($I$46))/((CARROT_CAP+1)*(MESCLUN_CAP+1)))</x:f>
        <x:v>18</x:v>
      </x:c>
      <x:c r="J12238" s="266" t="n">
        <x:f>MOD(INT((ROW()-ROW($I$46))/(MESCLUN_CAP+1)),CARROT_CAP+1)</x:f>
        <x:v>15</x:v>
      </x:c>
      <x:c r="K12238" s="266" t="n">
        <x:f>MOD(ROW()-ROW($I$46),MESCLUN_CAP+1)</x:f>
        <x:v>9</x:v>
      </x:c>
      <x:c r="L12238" s="266" t="n">
        <x:f>SUM(I12238:K12238)</x:f>
        <x:v>42</x:v>
      </x:c>
      <x:c r="M12238" s="267" t="n">
        <x:f>I12238*TOMATO_HOURS*WEEKS*(1+TOMATO_DIM)^I12238+J12238*CARROT_HOURS*WEEKS*(1+CARROT_DIM)^J12238+K12238*MESCLUN_HOURS*WEEKS*(1+MESCLUN_DIM)^K12238</x:f>
        <x:v>10111.70855464728</x:v>
      </x:c>
      <x:c r="N12238" s="267" t="n">
        <x:f>MAX(M12238-FARMER_HOURS,0)/TEMP_HOURS_PER_WORKER</x:f>
        <x:v>6.522019829616167</x:v>
      </x:c>
      <x:c r="O12238" s="268" t="n">
        <x:f>I12238*TOMATO_PRICE+J12238*CARROT_PRICE+K12238*MESCLUN_PRICE</x:f>
        <x:v>214110</x:v>
      </x:c>
      <x:c r="P12238" s="268" t="n">
        <x:f>I12238*TOMATO_FERTILIZER+J12238*CARROT_FERTILIZER+K12238*MESCLUN_FERTILIZER</x:f>
        <x:v>30360</x:v>
      </x:c>
      <x:c r="Q12238" s="268" t="n">
        <x:f>MIN(M12238,FARMER_HOURS)*FARMER_RATE+MAX(M12238-FARMER_HOURS,0)*TEMP_RATE</x:f>
        <x:v>188050.49574040418</x:v>
      </x:c>
      <x:c r="R12238" s="268" t="n">
        <x:f>O12238-P12238-Q12238-FIXED_COST</x:f>
        <x:v>-24300.495740404178</x:v>
      </x:c>
      <x:c r="S12238" s="139" t="str">
        <x:f>IF(AND(L12238&lt;=TOTAL_BED_CAP,N12238&lt;=TEMP_WORKER_CAP),"YES","NO")</x:f>
        <x:v>NO</x:v>
      </x:c>
      <x:c r="T12238" s="139" t="n">
        <x:f>IF(S12238="YES",R12238,-1E+99)</x:f>
        <x:v>-1e+99</x:v>
      </x:c>
    </x:row>
    <x:row r="12239">
      <x:c r="A12239" s="139"/>
      <x:c r="B12239" s="139"/>
      <x:c r="C12239" s="139"/>
      <x:c r="D12239" s="139"/>
      <x:c r="E12239" s="139"/>
      <x:c r="F12239" s="139"/>
      <x:c r="G12239" s="139"/>
      <x:c r="H12239" s="139"/>
      <x:c r="I12239" s="266" t="n">
        <x:f>INT((ROW()-ROW($I$46))/((CARROT_CAP+1)*(MESCLUN_CAP+1)))</x:f>
        <x:v>18</x:v>
      </x:c>
      <x:c r="J12239" s="266" t="n">
        <x:f>MOD(INT((ROW()-ROW($I$46))/(MESCLUN_CAP+1)),CARROT_CAP+1)</x:f>
        <x:v>15</x:v>
      </x:c>
      <x:c r="K12239" s="266" t="n">
        <x:f>MOD(ROW()-ROW($I$46),MESCLUN_CAP+1)</x:f>
        <x:v>10</x:v>
      </x:c>
      <x:c r="L12239" s="266" t="n">
        <x:f>SUM(I12239:K12239)</x:f>
        <x:v>43</x:v>
      </x:c>
      <x:c r="M12239" s="267" t="n">
        <x:f>I12239*TOMATO_HOURS*WEEKS*(1+TOMATO_DIM)^I12239+J12239*CARROT_HOURS*WEEKS*(1+CARROT_DIM)^J12239+K12239*MESCLUN_HOURS*WEEKS*(1+MESCLUN_DIM)^K12239</x:f>
        <x:v>10168.322096130494</x:v>
      </x:c>
      <x:c r="N12239" s="267" t="n">
        <x:f>MAX(M12239-FARMER_HOURS,0)/TEMP_HOURS_PER_WORKER</x:f>
        <x:v>6.56133478897951</x:v>
      </x:c>
      <x:c r="O12239" s="268" t="n">
        <x:f>I12239*TOMATO_PRICE+J12239*CARROT_PRICE+K12239*MESCLUN_PRICE</x:f>
        <x:v>216810</x:v>
      </x:c>
      <x:c r="P12239" s="268" t="n">
        <x:f>I12239*TOMATO_FERTILIZER+J12239*CARROT_FERTILIZER+K12239*MESCLUN_FERTILIZER</x:f>
        <x:v>31240</x:v>
      </x:c>
      <x:c r="Q12239" s="268" t="n">
        <x:f>MIN(M12239,FARMER_HOURS)*FARMER_RATE+MAX(M12239-FARMER_HOURS,0)*TEMP_RATE</x:f>
        <x:v>189033.36972448774</x:v>
      </x:c>
      <x:c r="R12239" s="268" t="n">
        <x:f>O12239-P12239-Q12239-FIXED_COST</x:f>
        <x:v>-23463.36972448774</x:v>
      </x:c>
      <x:c r="S12239" s="139" t="str">
        <x:f>IF(AND(L12239&lt;=TOTAL_BED_CAP,N12239&lt;=TEMP_WORKER_CAP),"YES","NO")</x:f>
        <x:v>NO</x:v>
      </x:c>
      <x:c r="T12239" s="139" t="n">
        <x:f>IF(S12239="YES",R12239,-1E+99)</x:f>
        <x:v>-1e+99</x:v>
      </x:c>
    </x:row>
    <x:row r="12240">
      <x:c r="A12240" s="139"/>
      <x:c r="B12240" s="139"/>
      <x:c r="C12240" s="139"/>
      <x:c r="D12240" s="139"/>
      <x:c r="E12240" s="139"/>
      <x:c r="F12240" s="139"/>
      <x:c r="G12240" s="139"/>
      <x:c r="H12240" s="139"/>
      <x:c r="I12240" s="266" t="n">
        <x:f>INT((ROW()-ROW($I$46))/((CARROT_CAP+1)*(MESCLUN_CAP+1)))</x:f>
        <x:v>18</x:v>
      </x:c>
      <x:c r="J12240" s="266" t="n">
        <x:f>MOD(INT((ROW()-ROW($I$46))/(MESCLUN_CAP+1)),CARROT_CAP+1)</x:f>
        <x:v>15</x:v>
      </x:c>
      <x:c r="K12240" s="266" t="n">
        <x:f>MOD(ROW()-ROW($I$46),MESCLUN_CAP+1)</x:f>
        <x:v>11</x:v>
      </x:c>
      <x:c r="L12240" s="266" t="n">
        <x:f>SUM(I12240:K12240)</x:f>
        <x:v>44</x:v>
      </x:c>
      <x:c r="M12240" s="267" t="n">
        <x:f>I12240*TOMATO_HOURS*WEEKS*(1+TOMATO_DIM)^I12240+J12240*CARROT_HOURS*WEEKS*(1+CARROT_DIM)^J12240+K12240*MESCLUN_HOURS*WEEKS*(1+MESCLUN_DIM)^K12240</x:f>
        <x:v>10226.280209223933</x:v>
      </x:c>
      <x:c r="N12240" s="267" t="n">
        <x:f>MAX(M12240-FARMER_HOURS,0)/TEMP_HOURS_PER_WORKER</x:f>
        <x:v>6.601583478627731</x:v>
      </x:c>
      <x:c r="O12240" s="268" t="n">
        <x:f>I12240*TOMATO_PRICE+J12240*CARROT_PRICE+K12240*MESCLUN_PRICE</x:f>
        <x:v>219510</x:v>
      </x:c>
      <x:c r="P12240" s="268" t="n">
        <x:f>I12240*TOMATO_FERTILIZER+J12240*CARROT_FERTILIZER+K12240*MESCLUN_FERTILIZER</x:f>
        <x:v>32120</x:v>
      </x:c>
      <x:c r="Q12240" s="268" t="n">
        <x:f>MIN(M12240,FARMER_HOURS)*FARMER_RATE+MAX(M12240-FARMER_HOURS,0)*TEMP_RATE</x:f>
        <x:v>190039.58696569328</x:v>
      </x:c>
      <x:c r="R12240" s="268" t="n">
        <x:f>O12240-P12240-Q12240-FIXED_COST</x:f>
        <x:v>-22649.586965693277</x:v>
      </x:c>
      <x:c r="S12240" s="139" t="str">
        <x:f>IF(AND(L12240&lt;=TOTAL_BED_CAP,N12240&lt;=TEMP_WORKER_CAP),"YES","NO")</x:f>
        <x:v>NO</x:v>
      </x:c>
      <x:c r="T12240" s="139" t="n">
        <x:f>IF(S12240="YES",R12240,-1E+99)</x:f>
        <x:v>-1e+99</x:v>
      </x:c>
    </x:row>
    <x:row r="12241">
      <x:c r="A12241" s="139"/>
      <x:c r="B12241" s="139"/>
      <x:c r="C12241" s="139"/>
      <x:c r="D12241" s="139"/>
      <x:c r="E12241" s="139"/>
      <x:c r="F12241" s="139"/>
      <x:c r="G12241" s="139"/>
      <x:c r="H12241" s="139"/>
      <x:c r="I12241" s="266" t="n">
        <x:f>INT((ROW()-ROW($I$46))/((CARROT_CAP+1)*(MESCLUN_CAP+1)))</x:f>
        <x:v>18</x:v>
      </x:c>
      <x:c r="J12241" s="266" t="n">
        <x:f>MOD(INT((ROW()-ROW($I$46))/(MESCLUN_CAP+1)),CARROT_CAP+1)</x:f>
        <x:v>15</x:v>
      </x:c>
      <x:c r="K12241" s="266" t="n">
        <x:f>MOD(ROW()-ROW($I$46),MESCLUN_CAP+1)</x:f>
        <x:v>12</x:v>
      </x:c>
      <x:c r="L12241" s="266" t="n">
        <x:f>SUM(I12241:K12241)</x:f>
        <x:v>45</x:v>
      </x:c>
      <x:c r="M12241" s="267" t="n">
        <x:f>I12241*TOMATO_HOURS*WEEKS*(1+TOMATO_DIM)^I12241+J12241*CARROT_HOURS*WEEKS*(1+CARROT_DIM)^J12241+K12241*MESCLUN_HOURS*WEEKS*(1+MESCLUN_DIM)^K12241</x:f>
        <x:v>10285.607662351997</x:v>
      </x:c>
      <x:c r="N12241" s="267" t="n">
        <x:f>MAX(M12241-FARMER_HOURS,0)/TEMP_HOURS_PER_WORKER</x:f>
        <x:v>6.642783098855554</x:v>
      </x:c>
      <x:c r="O12241" s="268" t="n">
        <x:f>I12241*TOMATO_PRICE+J12241*CARROT_PRICE+K12241*MESCLUN_PRICE</x:f>
        <x:v>222210</x:v>
      </x:c>
      <x:c r="P12241" s="268" t="n">
        <x:f>I12241*TOMATO_FERTILIZER+J12241*CARROT_FERTILIZER+K12241*MESCLUN_FERTILIZER</x:f>
        <x:v>33000</x:v>
      </x:c>
      <x:c r="Q12241" s="268" t="n">
        <x:f>MIN(M12241,FARMER_HOURS)*FARMER_RATE+MAX(M12241-FARMER_HOURS,0)*TEMP_RATE</x:f>
        <x:v>191069.57747138882</x:v>
      </x:c>
      <x:c r="R12241" s="268" t="n">
        <x:f>O12241-P12241-Q12241-FIXED_COST</x:f>
        <x:v>-21859.577471388824</x:v>
      </x:c>
      <x:c r="S12241" s="139" t="str">
        <x:f>IF(AND(L12241&lt;=TOTAL_BED_CAP,N12241&lt;=TEMP_WORKER_CAP),"YES","NO")</x:f>
        <x:v>NO</x:v>
      </x:c>
      <x:c r="T12241" s="139" t="n">
        <x:f>IF(S12241="YES",R12241,-1E+99)</x:f>
        <x:v>-1e+99</x:v>
      </x:c>
    </x:row>
    <x:row r="12242">
      <x:c r="A12242" s="139"/>
      <x:c r="B12242" s="139"/>
      <x:c r="C12242" s="139"/>
      <x:c r="D12242" s="139"/>
      <x:c r="E12242" s="139"/>
      <x:c r="F12242" s="139"/>
      <x:c r="G12242" s="139"/>
      <x:c r="H12242" s="139"/>
      <x:c r="I12242" s="266" t="n">
        <x:f>INT((ROW()-ROW($I$46))/((CARROT_CAP+1)*(MESCLUN_CAP+1)))</x:f>
        <x:v>18</x:v>
      </x:c>
      <x:c r="J12242" s="266" t="n">
        <x:f>MOD(INT((ROW()-ROW($I$46))/(MESCLUN_CAP+1)),CARROT_CAP+1)</x:f>
        <x:v>15</x:v>
      </x:c>
      <x:c r="K12242" s="266" t="n">
        <x:f>MOD(ROW()-ROW($I$46),MESCLUN_CAP+1)</x:f>
        <x:v>13</x:v>
      </x:c>
      <x:c r="L12242" s="266" t="n">
        <x:f>SUM(I12242:K12242)</x:f>
        <x:v>46</x:v>
      </x:c>
      <x:c r="M12242" s="267" t="n">
        <x:f>I12242*TOMATO_HOURS*WEEKS*(1+TOMATO_DIM)^I12242+J12242*CARROT_HOURS*WEEKS*(1+CARROT_DIM)^J12242+K12242*MESCLUN_HOURS*WEEKS*(1+MESCLUN_DIM)^K12242</x:f>
        <x:v>10346.32963306038</x:v>
      </x:c>
      <x:c r="N12242" s="267" t="n">
        <x:f>MAX(M12242-FARMER_HOURS,0)/TEMP_HOURS_PER_WORKER</x:f>
        <x:v>6.684951134069709</x:v>
      </x:c>
      <x:c r="O12242" s="268" t="n">
        <x:f>I12242*TOMATO_PRICE+J12242*CARROT_PRICE+K12242*MESCLUN_PRICE</x:f>
        <x:v>224910</x:v>
      </x:c>
      <x:c r="P12242" s="268" t="n">
        <x:f>I12242*TOMATO_FERTILIZER+J12242*CARROT_FERTILIZER+K12242*MESCLUN_FERTILIZER</x:f>
        <x:v>33880</x:v>
      </x:c>
      <x:c r="Q12242" s="268" t="n">
        <x:f>MIN(M12242,FARMER_HOURS)*FARMER_RATE+MAX(M12242-FARMER_HOURS,0)*TEMP_RATE</x:f>
        <x:v>192123.77835174272</x:v>
      </x:c>
      <x:c r="R12242" s="268" t="n">
        <x:f>O12242-P12242-Q12242-FIXED_COST</x:f>
        <x:v>-21093.778351742716</x:v>
      </x:c>
      <x:c r="S12242" s="139" t="str">
        <x:f>IF(AND(L12242&lt;=TOTAL_BED_CAP,N12242&lt;=TEMP_WORKER_CAP),"YES","NO")</x:f>
        <x:v>NO</x:v>
      </x:c>
      <x:c r="T12242" s="139" t="n">
        <x:f>IF(S12242="YES",R12242,-1E+99)</x:f>
        <x:v>-1e+99</x:v>
      </x:c>
    </x:row>
    <x:row r="12243">
      <x:c r="A12243" s="139"/>
      <x:c r="B12243" s="139"/>
      <x:c r="C12243" s="139"/>
      <x:c r="D12243" s="139"/>
      <x:c r="E12243" s="139"/>
      <x:c r="F12243" s="139"/>
      <x:c r="G12243" s="139"/>
      <x:c r="H12243" s="139"/>
      <x:c r="I12243" s="266" t="n">
        <x:f>INT((ROW()-ROW($I$46))/((CARROT_CAP+1)*(MESCLUN_CAP+1)))</x:f>
        <x:v>18</x:v>
      </x:c>
      <x:c r="J12243" s="266" t="n">
        <x:f>MOD(INT((ROW()-ROW($I$46))/(MESCLUN_CAP+1)),CARROT_CAP+1)</x:f>
        <x:v>15</x:v>
      </x:c>
      <x:c r="K12243" s="266" t="n">
        <x:f>MOD(ROW()-ROW($I$46),MESCLUN_CAP+1)</x:f>
        <x:v>14</x:v>
      </x:c>
      <x:c r="L12243" s="266" t="n">
        <x:f>SUM(I12243:K12243)</x:f>
        <x:v>47</x:v>
      </x:c>
      <x:c r="M12243" s="267" t="n">
        <x:f>I12243*TOMATO_HOURS*WEEKS*(1+TOMATO_DIM)^I12243+J12243*CARROT_HOURS*WEEKS*(1+CARROT_DIM)^J12243+K12243*MESCLUN_HOURS*WEEKS*(1+MESCLUN_DIM)^K12243</x:f>
        <x:v>10408.471714374042</x:v>
      </x:c>
      <x:c r="N12243" s="267" t="n">
        <x:f>MAX(M12243-FARMER_HOURS,0)/TEMP_HOURS_PER_WORKER</x:f>
        <x:v>6.728105357204195</x:v>
      </x:c>
      <x:c r="O12243" s="268" t="n">
        <x:f>I12243*TOMATO_PRICE+J12243*CARROT_PRICE+K12243*MESCLUN_PRICE</x:f>
        <x:v>227610</x:v>
      </x:c>
      <x:c r="P12243" s="268" t="n">
        <x:f>I12243*TOMATO_FERTILIZER+J12243*CARROT_FERTILIZER+K12243*MESCLUN_FERTILIZER</x:f>
        <x:v>34760</x:v>
      </x:c>
      <x:c r="Q12243" s="268" t="n">
        <x:f>MIN(M12243,FARMER_HOURS)*FARMER_RATE+MAX(M12243-FARMER_HOURS,0)*TEMP_RATE</x:f>
        <x:v>193202.6339301049</x:v>
      </x:c>
      <x:c r="R12243" s="268" t="n">
        <x:f>O12243-P12243-Q12243-FIXED_COST</x:f>
        <x:v>-20352.6339301049</x:v>
      </x:c>
      <x:c r="S12243" s="139" t="str">
        <x:f>IF(AND(L12243&lt;=TOTAL_BED_CAP,N12243&lt;=TEMP_WORKER_CAP),"YES","NO")</x:f>
        <x:v>NO</x:v>
      </x:c>
      <x:c r="T12243" s="139" t="n">
        <x:f>IF(S12243="YES",R12243,-1E+99)</x:f>
        <x:v>-1e+99</x:v>
      </x:c>
    </x:row>
    <x:row r="12244">
      <x:c r="A12244" s="139"/>
      <x:c r="B12244" s="139"/>
      <x:c r="C12244" s="139"/>
      <x:c r="D12244" s="139"/>
      <x:c r="E12244" s="139"/>
      <x:c r="F12244" s="139"/>
      <x:c r="G12244" s="139"/>
      <x:c r="H12244" s="139"/>
      <x:c r="I12244" s="266" t="n">
        <x:f>INT((ROW()-ROW($I$46))/((CARROT_CAP+1)*(MESCLUN_CAP+1)))</x:f>
        <x:v>18</x:v>
      </x:c>
      <x:c r="J12244" s="266" t="n">
        <x:f>MOD(INT((ROW()-ROW($I$46))/(MESCLUN_CAP+1)),CARROT_CAP+1)</x:f>
        <x:v>15</x:v>
      </x:c>
      <x:c r="K12244" s="266" t="n">
        <x:f>MOD(ROW()-ROW($I$46),MESCLUN_CAP+1)</x:f>
        <x:v>15</x:v>
      </x:c>
      <x:c r="L12244" s="266" t="n">
        <x:f>SUM(I12244:K12244)</x:f>
        <x:v>48</x:v>
      </x:c>
      <x:c r="M12244" s="267" t="n">
        <x:f>I12244*TOMATO_HOURS*WEEKS*(1+TOMATO_DIM)^I12244+J12244*CARROT_HOURS*WEEKS*(1+CARROT_DIM)^J12244+K12244*MESCLUN_HOURS*WEEKS*(1+MESCLUN_DIM)^K12244</x:f>
        <x:v>10472.05992125019</x:v>
      </x:c>
      <x:c r="N12244" s="267" t="n">
        <x:f>MAX(M12244-FARMER_HOURS,0)/TEMP_HOURS_PER_WORKER</x:f>
        <x:v>6.77226383420152</x:v>
      </x:c>
      <x:c r="O12244" s="268" t="n">
        <x:f>I12244*TOMATO_PRICE+J12244*CARROT_PRICE+K12244*MESCLUN_PRICE</x:f>
        <x:v>230310</x:v>
      </x:c>
      <x:c r="P12244" s="268" t="n">
        <x:f>I12244*TOMATO_FERTILIZER+J12244*CARROT_FERTILIZER+K12244*MESCLUN_FERTILIZER</x:f>
        <x:v>35640</x:v>
      </x:c>
      <x:c r="Q12244" s="268" t="n">
        <x:f>MIN(M12244,FARMER_HOURS)*FARMER_RATE+MAX(M12244-FARMER_HOURS,0)*TEMP_RATE</x:f>
        <x:v>194306.595855038</x:v>
      </x:c>
      <x:c r="R12244" s="268" t="n">
        <x:f>O12244-P12244-Q12244-FIXED_COST</x:f>
        <x:v>-19636.595855038002</x:v>
      </x:c>
      <x:c r="S12244" s="139" t="str">
        <x:f>IF(AND(L12244&lt;=TOTAL_BED_CAP,N12244&lt;=TEMP_WORKER_CAP),"YES","NO")</x:f>
        <x:v>NO</x:v>
      </x:c>
      <x:c r="T12244" s="139" t="n">
        <x:f>IF(S12244="YES",R12244,-1E+99)</x:f>
        <x:v>-1e+99</x:v>
      </x:c>
    </x:row>
    <x:row r="12245">
      <x:c r="A12245" s="139"/>
      <x:c r="B12245" s="139"/>
      <x:c r="C12245" s="139"/>
      <x:c r="D12245" s="139"/>
      <x:c r="E12245" s="139"/>
      <x:c r="F12245" s="139"/>
      <x:c r="G12245" s="139"/>
      <x:c r="H12245" s="139"/>
      <x:c r="I12245" s="266" t="n">
        <x:f>INT((ROW()-ROW($I$46))/((CARROT_CAP+1)*(MESCLUN_CAP+1)))</x:f>
        <x:v>18</x:v>
      </x:c>
      <x:c r="J12245" s="266" t="n">
        <x:f>MOD(INT((ROW()-ROW($I$46))/(MESCLUN_CAP+1)),CARROT_CAP+1)</x:f>
        <x:v>15</x:v>
      </x:c>
      <x:c r="K12245" s="266" t="n">
        <x:f>MOD(ROW()-ROW($I$46),MESCLUN_CAP+1)</x:f>
        <x:v>16</x:v>
      </x:c>
      <x:c r="L12245" s="266" t="n">
        <x:f>SUM(I12245:K12245)</x:f>
        <x:v>49</x:v>
      </x:c>
      <x:c r="M12245" s="267" t="n">
        <x:f>I12245*TOMATO_HOURS*WEEKS*(1+TOMATO_DIM)^I12245+J12245*CARROT_HOURS*WEEKS*(1+CARROT_DIM)^J12245+K12245*MESCLUN_HOURS*WEEKS*(1+MESCLUN_DIM)^K12245</x:f>
        <x:v>10537.120697127677</x:v>
      </x:c>
      <x:c r="N12245" s="267" t="n">
        <x:f>MAX(M12245-FARMER_HOURS,0)/TEMP_HOURS_PER_WORKER</x:f>
        <x:v>6.817444928560887</x:v>
      </x:c>
      <x:c r="O12245" s="268" t="n">
        <x:f>I12245*TOMATO_PRICE+J12245*CARROT_PRICE+K12245*MESCLUN_PRICE</x:f>
        <x:v>233010</x:v>
      </x:c>
      <x:c r="P12245" s="268" t="n">
        <x:f>I12245*TOMATO_FERTILIZER+J12245*CARROT_FERTILIZER+K12245*MESCLUN_FERTILIZER</x:f>
        <x:v>36520</x:v>
      </x:c>
      <x:c r="Q12245" s="268" t="n">
        <x:f>MIN(M12245,FARMER_HOURS)*FARMER_RATE+MAX(M12245-FARMER_HOURS,0)*TEMP_RATE</x:f>
        <x:v>195436.12321402217</x:v>
      </x:c>
      <x:c r="R12245" s="268" t="n">
        <x:f>O12245-P12245-Q12245-FIXED_COST</x:f>
        <x:v>-18946.12321402217</x:v>
      </x:c>
      <x:c r="S12245" s="139" t="str">
        <x:f>IF(AND(L12245&lt;=TOTAL_BED_CAP,N12245&lt;=TEMP_WORKER_CAP),"YES","NO")</x:f>
        <x:v>NO</x:v>
      </x:c>
      <x:c r="T12245" s="139" t="n">
        <x:f>IF(S12245="YES",R12245,-1E+99)</x:f>
        <x:v>-1e+99</x:v>
      </x:c>
    </x:row>
    <x:row r="12246">
      <x:c r="A12246" s="139"/>
      <x:c r="B12246" s="139"/>
      <x:c r="C12246" s="139"/>
      <x:c r="D12246" s="139"/>
      <x:c r="E12246" s="139"/>
      <x:c r="F12246" s="139"/>
      <x:c r="G12246" s="139"/>
      <x:c r="H12246" s="139"/>
      <x:c r="I12246" s="266" t="n">
        <x:f>INT((ROW()-ROW($I$46))/((CARROT_CAP+1)*(MESCLUN_CAP+1)))</x:f>
        <x:v>18</x:v>
      </x:c>
      <x:c r="J12246" s="266" t="n">
        <x:f>MOD(INT((ROW()-ROW($I$46))/(MESCLUN_CAP+1)),CARROT_CAP+1)</x:f>
        <x:v>15</x:v>
      </x:c>
      <x:c r="K12246" s="266" t="n">
        <x:f>MOD(ROW()-ROW($I$46),MESCLUN_CAP+1)</x:f>
        <x:v>17</x:v>
      </x:c>
      <x:c r="L12246" s="266" t="n">
        <x:f>SUM(I12246:K12246)</x:f>
        <x:v>50</x:v>
      </x:c>
      <x:c r="M12246" s="267" t="n">
        <x:f>I12246*TOMATO_HOURS*WEEKS*(1+TOMATO_DIM)^I12246+J12246*CARROT_HOURS*WEEKS*(1+CARROT_DIM)^J12246+K12246*MESCLUN_HOURS*WEEKS*(1+MESCLUN_DIM)^K12246</x:f>
        <x:v>10603.680920574217</x:v>
      </x:c>
      <x:c r="N12246" s="267" t="n">
        <x:f>MAX(M12246-FARMER_HOURS,0)/TEMP_HOURS_PER_WORKER</x:f>
        <x:v>6.863667305954317</x:v>
      </x:c>
      <x:c r="O12246" s="268" t="n">
        <x:f>I12246*TOMATO_PRICE+J12246*CARROT_PRICE+K12246*MESCLUN_PRICE</x:f>
        <x:v>235710</x:v>
      </x:c>
      <x:c r="P12246" s="268" t="n">
        <x:f>I12246*TOMATO_FERTILIZER+J12246*CARROT_FERTILIZER+K12246*MESCLUN_FERTILIZER</x:f>
        <x:v>37400</x:v>
      </x:c>
      <x:c r="Q12246" s="268" t="n">
        <x:f>MIN(M12246,FARMER_HOURS)*FARMER_RATE+MAX(M12246-FARMER_HOURS,0)*TEMP_RATE</x:f>
        <x:v>196591.68264885794</x:v>
      </x:c>
      <x:c r="R12246" s="268" t="n">
        <x:f>O12246-P12246-Q12246-FIXED_COST</x:f>
        <x:v>-18281.68264885794</x:v>
      </x:c>
      <x:c r="S12246" s="139" t="str">
        <x:f>IF(AND(L12246&lt;=TOTAL_BED_CAP,N12246&lt;=TEMP_WORKER_CAP),"YES","NO")</x:f>
        <x:v>NO</x:v>
      </x:c>
      <x:c r="T12246" s="139" t="n">
        <x:f>IF(S12246="YES",R12246,-1E+99)</x:f>
        <x:v>-1e+99</x:v>
      </x:c>
    </x:row>
    <x:row r="12247">
      <x:c r="A12247" s="139"/>
      <x:c r="B12247" s="139"/>
      <x:c r="C12247" s="139"/>
      <x:c r="D12247" s="139"/>
      <x:c r="E12247" s="139"/>
      <x:c r="F12247" s="139"/>
      <x:c r="G12247" s="139"/>
      <x:c r="H12247" s="139"/>
      <x:c r="I12247" s="266" t="n">
        <x:f>INT((ROW()-ROW($I$46))/((CARROT_CAP+1)*(MESCLUN_CAP+1)))</x:f>
        <x:v>18</x:v>
      </x:c>
      <x:c r="J12247" s="266" t="n">
        <x:f>MOD(INT((ROW()-ROW($I$46))/(MESCLUN_CAP+1)),CARROT_CAP+1)</x:f>
        <x:v>15</x:v>
      </x:c>
      <x:c r="K12247" s="266" t="n">
        <x:f>MOD(ROW()-ROW($I$46),MESCLUN_CAP+1)</x:f>
        <x:v>18</x:v>
      </x:c>
      <x:c r="L12247" s="266" t="n">
        <x:f>SUM(I12247:K12247)</x:f>
        <x:v>51</x:v>
      </x:c>
      <x:c r="M12247" s="267" t="n">
        <x:f>I12247*TOMATO_HOURS*WEEKS*(1+TOMATO_DIM)^I12247+J12247*CARROT_HOURS*WEEKS*(1+CARROT_DIM)^J12247+K12247*MESCLUN_HOURS*WEEKS*(1+MESCLUN_DIM)^K12247</x:f>
        <x:v>10671.767912032805</x:v>
      </x:c>
      <x:c r="N12247" s="267" t="n">
        <x:f>MAX(M12247-FARMER_HOURS,0)/TEMP_HOURS_PER_WORKER</x:f>
        <x:v>6.91094993891167</x:v>
      </x:c>
      <x:c r="O12247" s="268" t="n">
        <x:f>I12247*TOMATO_PRICE+J12247*CARROT_PRICE+K12247*MESCLUN_PRICE</x:f>
        <x:v>238410</x:v>
      </x:c>
      <x:c r="P12247" s="268" t="n">
        <x:f>I12247*TOMATO_FERTILIZER+J12247*CARROT_FERTILIZER+K12247*MESCLUN_FERTILIZER</x:f>
        <x:v>38280</x:v>
      </x:c>
      <x:c r="Q12247" s="268" t="n">
        <x:f>MIN(M12247,FARMER_HOURS)*FARMER_RATE+MAX(M12247-FARMER_HOURS,0)*TEMP_RATE</x:f>
        <x:v>197773.74847279175</x:v>
      </x:c>
      <x:c r="R12247" s="268" t="n">
        <x:f>O12247-P12247-Q12247-FIXED_COST</x:f>
        <x:v>-17643.748472791747</x:v>
      </x:c>
      <x:c r="S12247" s="139" t="str">
        <x:f>IF(AND(L12247&lt;=TOTAL_BED_CAP,N12247&lt;=TEMP_WORKER_CAP),"YES","NO")</x:f>
        <x:v>NO</x:v>
      </x:c>
      <x:c r="T12247" s="139" t="n">
        <x:f>IF(S12247="YES",R12247,-1E+99)</x:f>
        <x:v>-1e+99</x:v>
      </x:c>
    </x:row>
    <x:row r="12248">
      <x:c r="A12248" s="139"/>
      <x:c r="B12248" s="139"/>
      <x:c r="C12248" s="139"/>
      <x:c r="D12248" s="139"/>
      <x:c r="E12248" s="139"/>
      <x:c r="F12248" s="139"/>
      <x:c r="G12248" s="139"/>
      <x:c r="H12248" s="139"/>
      <x:c r="I12248" s="266" t="n">
        <x:f>INT((ROW()-ROW($I$46))/((CARROT_CAP+1)*(MESCLUN_CAP+1)))</x:f>
        <x:v>18</x:v>
      </x:c>
      <x:c r="J12248" s="266" t="n">
        <x:f>MOD(INT((ROW()-ROW($I$46))/(MESCLUN_CAP+1)),CARROT_CAP+1)</x:f>
        <x:v>15</x:v>
      </x:c>
      <x:c r="K12248" s="266" t="n">
        <x:f>MOD(ROW()-ROW($I$46),MESCLUN_CAP+1)</x:f>
        <x:v>19</x:v>
      </x:c>
      <x:c r="L12248" s="266" t="n">
        <x:f>SUM(I12248:K12248)</x:f>
        <x:v>52</x:v>
      </x:c>
      <x:c r="M12248" s="267" t="n">
        <x:f>I12248*TOMATO_HOURS*WEEKS*(1+TOMATO_DIM)^I12248+J12248*CARROT_HOURS*WEEKS*(1+CARROT_DIM)^J12248+K12248*MESCLUN_HOURS*WEEKS*(1+MESCLUN_DIM)^K12248</x:f>
        <x:v>10741.409440668827</x:v>
      </x:c>
      <x:c r="N12248" s="267" t="n">
        <x:f>MAX(M12248-FARMER_HOURS,0)/TEMP_HOURS_PER_WORKER</x:f>
        <x:v>6.959312111575574</x:v>
      </x:c>
      <x:c r="O12248" s="268" t="n">
        <x:f>I12248*TOMATO_PRICE+J12248*CARROT_PRICE+K12248*MESCLUN_PRICE</x:f>
        <x:v>241110</x:v>
      </x:c>
      <x:c r="P12248" s="268" t="n">
        <x:f>I12248*TOMATO_FERTILIZER+J12248*CARROT_FERTILIZER+K12248*MESCLUN_FERTILIZER</x:f>
        <x:v>39160</x:v>
      </x:c>
      <x:c r="Q12248" s="268" t="n">
        <x:f>MIN(M12248,FARMER_HOURS)*FARMER_RATE+MAX(M12248-FARMER_HOURS,0)*TEMP_RATE</x:f>
        <x:v>198982.80278938936</x:v>
      </x:c>
      <x:c r="R12248" s="268" t="n">
        <x:f>O12248-P12248-Q12248-FIXED_COST</x:f>
        <x:v>-17032.80278938936</x:v>
      </x:c>
      <x:c r="S12248" s="139" t="str">
        <x:f>IF(AND(L12248&lt;=TOTAL_BED_CAP,N12248&lt;=TEMP_WORKER_CAP),"YES","NO")</x:f>
        <x:v>NO</x:v>
      </x:c>
      <x:c r="T12248" s="139" t="n">
        <x:f>IF(S12248="YES",R12248,-1E+99)</x:f>
        <x:v>-1e+99</x:v>
      </x:c>
    </x:row>
    <x:row r="12249">
      <x:c r="A12249" s="139"/>
      <x:c r="B12249" s="139"/>
      <x:c r="C12249" s="139"/>
      <x:c r="D12249" s="139"/>
      <x:c r="E12249" s="139"/>
      <x:c r="F12249" s="139"/>
      <x:c r="G12249" s="139"/>
      <x:c r="H12249" s="139"/>
      <x:c r="I12249" s="266" t="n">
        <x:f>INT((ROW()-ROW($I$46))/((CARROT_CAP+1)*(MESCLUN_CAP+1)))</x:f>
        <x:v>18</x:v>
      </x:c>
      <x:c r="J12249" s="266" t="n">
        <x:f>MOD(INT((ROW()-ROW($I$46))/(MESCLUN_CAP+1)),CARROT_CAP+1)</x:f>
        <x:v>15</x:v>
      </x:c>
      <x:c r="K12249" s="266" t="n">
        <x:f>MOD(ROW()-ROW($I$46),MESCLUN_CAP+1)</x:f>
        <x:v>20</x:v>
      </x:c>
      <x:c r="L12249" s="266" t="n">
        <x:f>SUM(I12249:K12249)</x:f>
        <x:v>53</x:v>
      </x:c>
      <x:c r="M12249" s="267" t="n">
        <x:f>I12249*TOMATO_HOURS*WEEKS*(1+TOMATO_DIM)^I12249+J12249*CARROT_HOURS*WEEKS*(1+CARROT_DIM)^J12249+K12249*MESCLUN_HOURS*WEEKS*(1+MESCLUN_DIM)^K12249</x:f>
        <x:v>10812.633731319303</x:v>
      </x:c>
      <x:c r="N12249" s="267" t="n">
        <x:f>MAX(M12249-FARMER_HOURS,0)/TEMP_HOURS_PER_WORKER</x:f>
        <x:v>7.008773424527294</x:v>
      </x:c>
      <x:c r="O12249" s="268" t="n">
        <x:f>I12249*TOMATO_PRICE+J12249*CARROT_PRICE+K12249*MESCLUN_PRICE</x:f>
        <x:v>243810</x:v>
      </x:c>
      <x:c r="P12249" s="268" t="n">
        <x:f>I12249*TOMATO_FERTILIZER+J12249*CARROT_FERTILIZER+K12249*MESCLUN_FERTILIZER</x:f>
        <x:v>40040</x:v>
      </x:c>
      <x:c r="Q12249" s="268" t="n">
        <x:f>MIN(M12249,FARMER_HOURS)*FARMER_RATE+MAX(M12249-FARMER_HOURS,0)*TEMP_RATE</x:f>
        <x:v>200219.33561318234</x:v>
      </x:c>
      <x:c r="R12249" s="268" t="n">
        <x:f>O12249-P12249-Q12249-FIXED_COST</x:f>
        <x:v>-16449.33561318234</x:v>
      </x:c>
      <x:c r="S12249" s="139" t="str">
        <x:f>IF(AND(L12249&lt;=TOTAL_BED_CAP,N12249&lt;=TEMP_WORKER_CAP),"YES","NO")</x:f>
        <x:v>NO</x:v>
      </x:c>
      <x:c r="T12249" s="139" t="n">
        <x:f>IF(S12249="YES",R12249,-1E+99)</x:f>
        <x:v>-1e+99</x:v>
      </x:c>
    </x:row>
    <x:row r="12250">
      <x:c r="A12250" s="139"/>
      <x:c r="B12250" s="139"/>
      <x:c r="C12250" s="139"/>
      <x:c r="D12250" s="139"/>
      <x:c r="E12250" s="139"/>
      <x:c r="F12250" s="139"/>
      <x:c r="G12250" s="139"/>
      <x:c r="H12250" s="139"/>
      <x:c r="I12250" s="266" t="n">
        <x:f>INT((ROW()-ROW($I$46))/((CARROT_CAP+1)*(MESCLUN_CAP+1)))</x:f>
        <x:v>18</x:v>
      </x:c>
      <x:c r="J12250" s="266" t="n">
        <x:f>MOD(INT((ROW()-ROW($I$46))/(MESCLUN_CAP+1)),CARROT_CAP+1)</x:f>
        <x:v>15</x:v>
      </x:c>
      <x:c r="K12250" s="266" t="n">
        <x:f>MOD(ROW()-ROW($I$46),MESCLUN_CAP+1)</x:f>
        <x:v>21</x:v>
      </x:c>
      <x:c r="L12250" s="266" t="n">
        <x:f>SUM(I12250:K12250)</x:f>
        <x:v>54</x:v>
      </x:c>
      <x:c r="M12250" s="267" t="n">
        <x:f>I12250*TOMATO_HOURS*WEEKS*(1+TOMATO_DIM)^I12250+J12250*CARROT_HOURS*WEEKS*(1+CARROT_DIM)^J12250+K12250*MESCLUN_HOURS*WEEKS*(1+MESCLUN_DIM)^K12250</x:f>
        <x:v>10885.469471545748</x:v>
      </x:c>
      <x:c r="N12250" s="267" t="n">
        <x:f>MAX(M12250-FARMER_HOURS,0)/TEMP_HOURS_PER_WORKER</x:f>
        <x:v>7.059353799684548</x:v>
      </x:c>
      <x:c r="O12250" s="268" t="n">
        <x:f>I12250*TOMATO_PRICE+J12250*CARROT_PRICE+K12250*MESCLUN_PRICE</x:f>
        <x:v>246510</x:v>
      </x:c>
      <x:c r="P12250" s="268" t="n">
        <x:f>I12250*TOMATO_FERTILIZER+J12250*CARROT_FERTILIZER+K12250*MESCLUN_FERTILIZER</x:f>
        <x:v>40920</x:v>
      </x:c>
      <x:c r="Q12250" s="268" t="n">
        <x:f>MIN(M12250,FARMER_HOURS)*FARMER_RATE+MAX(M12250-FARMER_HOURS,0)*TEMP_RATE</x:f>
        <x:v>201483.84499211368</x:v>
      </x:c>
      <x:c r="R12250" s="268" t="n">
        <x:f>O12250-P12250-Q12250-FIXED_COST</x:f>
        <x:v>-15893.844992113678</x:v>
      </x:c>
      <x:c r="S12250" s="139" t="str">
        <x:f>IF(AND(L12250&lt;=TOTAL_BED_CAP,N12250&lt;=TEMP_WORKER_CAP),"YES","NO")</x:f>
        <x:v>NO</x:v>
      </x:c>
      <x:c r="T12250" s="139" t="n">
        <x:f>IF(S12250="YES",R12250,-1E+99)</x:f>
        <x:v>-1e+99</x:v>
      </x:c>
    </x:row>
    <x:row r="12251">
      <x:c r="A12251" s="139"/>
      <x:c r="B12251" s="139"/>
      <x:c r="C12251" s="139"/>
      <x:c r="D12251" s="139"/>
      <x:c r="E12251" s="139"/>
      <x:c r="F12251" s="139"/>
      <x:c r="G12251" s="139"/>
      <x:c r="H12251" s="139"/>
      <x:c r="I12251" s="266" t="n">
        <x:f>INT((ROW()-ROW($I$46))/((CARROT_CAP+1)*(MESCLUN_CAP+1)))</x:f>
        <x:v>18</x:v>
      </x:c>
      <x:c r="J12251" s="266" t="n">
        <x:f>MOD(INT((ROW()-ROW($I$46))/(MESCLUN_CAP+1)),CARROT_CAP+1)</x:f>
        <x:v>15</x:v>
      </x:c>
      <x:c r="K12251" s="266" t="n">
        <x:f>MOD(ROW()-ROW($I$46),MESCLUN_CAP+1)</x:f>
        <x:v>22</x:v>
      </x:c>
      <x:c r="L12251" s="266" t="n">
        <x:f>SUM(I12251:K12251)</x:f>
        <x:v>55</x:v>
      </x:c>
      <x:c r="M12251" s="267" t="n">
        <x:f>I12251*TOMATO_HOURS*WEEKS*(1+TOMATO_DIM)^I12251+J12251*CARROT_HOURS*WEEKS*(1+CARROT_DIM)^J12251+K12251*MESCLUN_HOURS*WEEKS*(1+MESCLUN_DIM)^K12251</x:f>
        <x:v>10959.945818792145</x:v>
      </x:c>
      <x:c r="N12251" s="267" t="n">
        <x:f>MAX(M12251-FARMER_HOURS,0)/TEMP_HOURS_PER_WORKER</x:f>
        <x:v>7.111073485272323</x:v>
      </x:c>
      <x:c r="O12251" s="268" t="n">
        <x:f>I12251*TOMATO_PRICE+J12251*CARROT_PRICE+K12251*MESCLUN_PRICE</x:f>
        <x:v>249210</x:v>
      </x:c>
      <x:c r="P12251" s="268" t="n">
        <x:f>I12251*TOMATO_FERTILIZER+J12251*CARROT_FERTILIZER+K12251*MESCLUN_FERTILIZER</x:f>
        <x:v>41800</x:v>
      </x:c>
      <x:c r="Q12251" s="268" t="n">
        <x:f>MIN(M12251,FARMER_HOURS)*FARMER_RATE+MAX(M12251-FARMER_HOURS,0)*TEMP_RATE</x:f>
        <x:v>202776.83713180808</x:v>
      </x:c>
      <x:c r="R12251" s="268" t="n">
        <x:f>O12251-P12251-Q12251-FIXED_COST</x:f>
        <x:v>-15366.837131808075</x:v>
      </x:c>
      <x:c r="S12251" s="139" t="str">
        <x:f>IF(AND(L12251&lt;=TOTAL_BED_CAP,N12251&lt;=TEMP_WORKER_CAP),"YES","NO")</x:f>
        <x:v>NO</x:v>
      </x:c>
      <x:c r="T12251" s="139" t="n">
        <x:f>IF(S12251="YES",R12251,-1E+99)</x:f>
        <x:v>-1e+99</x:v>
      </x:c>
    </x:row>
    <x:row r="12252">
      <x:c r="A12252" s="139"/>
      <x:c r="B12252" s="139"/>
      <x:c r="C12252" s="139"/>
      <x:c r="D12252" s="139"/>
      <x:c r="E12252" s="139"/>
      <x:c r="F12252" s="139"/>
      <x:c r="G12252" s="139"/>
      <x:c r="H12252" s="139"/>
      <x:c r="I12252" s="266" t="n">
        <x:f>INT((ROW()-ROW($I$46))/((CARROT_CAP+1)*(MESCLUN_CAP+1)))</x:f>
        <x:v>18</x:v>
      </x:c>
      <x:c r="J12252" s="266" t="n">
        <x:f>MOD(INT((ROW()-ROW($I$46))/(MESCLUN_CAP+1)),CARROT_CAP+1)</x:f>
        <x:v>15</x:v>
      </x:c>
      <x:c r="K12252" s="266" t="n">
        <x:f>MOD(ROW()-ROW($I$46),MESCLUN_CAP+1)</x:f>
        <x:v>23</x:v>
      </x:c>
      <x:c r="L12252" s="266" t="n">
        <x:f>SUM(I12252:K12252)</x:f>
        <x:v>56</x:v>
      </x:c>
      <x:c r="M12252" s="267" t="n">
        <x:f>I12252*TOMATO_HOURS*WEEKS*(1+TOMATO_DIM)^I12252+J12252*CARROT_HOURS*WEEKS*(1+CARROT_DIM)^J12252+K12252*MESCLUN_HOURS*WEEKS*(1+MESCLUN_DIM)^K12252</x:f>
        <x:v>11036.09240764958</x:v>
      </x:c>
      <x:c r="N12252" s="267" t="n">
        <x:f>MAX(M12252-FARMER_HOURS,0)/TEMP_HOURS_PER_WORKER</x:f>
        <x:v>7.1639530608677635</x:v>
      </x:c>
      <x:c r="O12252" s="268" t="n">
        <x:f>I12252*TOMATO_PRICE+J12252*CARROT_PRICE+K12252*MESCLUN_PRICE</x:f>
        <x:v>251910</x:v>
      </x:c>
      <x:c r="P12252" s="268" t="n">
        <x:f>I12252*TOMATO_FERTILIZER+J12252*CARROT_FERTILIZER+K12252*MESCLUN_FERTILIZER</x:f>
        <x:v>42680</x:v>
      </x:c>
      <x:c r="Q12252" s="268" t="n">
        <x:f>MIN(M12252,FARMER_HOURS)*FARMER_RATE+MAX(M12252-FARMER_HOURS,0)*TEMP_RATE</x:f>
        <x:v>204098.82652169408</x:v>
      </x:c>
      <x:c r="R12252" s="268" t="n">
        <x:f>O12252-P12252-Q12252-FIXED_COST</x:f>
        <x:v>-14868.826521694078</x:v>
      </x:c>
      <x:c r="S12252" s="139" t="str">
        <x:f>IF(AND(L12252&lt;=TOTAL_BED_CAP,N12252&lt;=TEMP_WORKER_CAP),"YES","NO")</x:f>
        <x:v>NO</x:v>
      </x:c>
      <x:c r="T12252" s="139" t="n">
        <x:f>IF(S12252="YES",R12252,-1E+99)</x:f>
        <x:v>-1e+99</x:v>
      </x:c>
    </x:row>
    <x:row r="12253">
      <x:c r="A12253" s="139"/>
      <x:c r="B12253" s="139"/>
      <x:c r="C12253" s="139"/>
      <x:c r="D12253" s="139"/>
      <x:c r="E12253" s="139"/>
      <x:c r="F12253" s="139"/>
      <x:c r="G12253" s="139"/>
      <x:c r="H12253" s="139"/>
      <x:c r="I12253" s="266" t="n">
        <x:f>INT((ROW()-ROW($I$46))/((CARROT_CAP+1)*(MESCLUN_CAP+1)))</x:f>
        <x:v>18</x:v>
      </x:c>
      <x:c r="J12253" s="266" t="n">
        <x:f>MOD(INT((ROW()-ROW($I$46))/(MESCLUN_CAP+1)),CARROT_CAP+1)</x:f>
        <x:v>15</x:v>
      </x:c>
      <x:c r="K12253" s="266" t="n">
        <x:f>MOD(ROW()-ROW($I$46),MESCLUN_CAP+1)</x:f>
        <x:v>24</x:v>
      </x:c>
      <x:c r="L12253" s="266" t="n">
        <x:f>SUM(I12253:K12253)</x:f>
        <x:v>57</x:v>
      </x:c>
      <x:c r="M12253" s="267" t="n">
        <x:f>I12253*TOMATO_HOURS*WEEKS*(1+TOMATO_DIM)^I12253+J12253*CARROT_HOURS*WEEKS*(1+CARROT_DIM)^J12253+K12253*MESCLUN_HOURS*WEEKS*(1+MESCLUN_DIM)^K12253</x:f>
        <x:v>11113.939357229076</x:v>
      </x:c>
      <x:c r="N12253" s="267" t="n">
        <x:f>MAX(M12253-FARMER_HOURS,0)/TEMP_HOURS_PER_WORKER</x:f>
        <x:v>7.218013442520191</x:v>
      </x:c>
      <x:c r="O12253" s="268" t="n">
        <x:f>I12253*TOMATO_PRICE+J12253*CARROT_PRICE+K12253*MESCLUN_PRICE</x:f>
        <x:v>254610</x:v>
      </x:c>
      <x:c r="P12253" s="268" t="n">
        <x:f>I12253*TOMATO_FERTILIZER+J12253*CARROT_FERTILIZER+K12253*MESCLUN_FERTILIZER</x:f>
        <x:v>43560</x:v>
      </x:c>
      <x:c r="Q12253" s="268" t="n">
        <x:f>MIN(M12253,FARMER_HOURS)*FARMER_RATE+MAX(M12253-FARMER_HOURS,0)*TEMP_RATE</x:f>
        <x:v>205450.33606300477</x:v>
      </x:c>
      <x:c r="R12253" s="268" t="n">
        <x:f>O12253-P12253-Q12253-FIXED_COST</x:f>
        <x:v>-14400.336063004768</x:v>
      </x:c>
      <x:c r="S12253" s="139" t="str">
        <x:f>IF(AND(L12253&lt;=TOTAL_BED_CAP,N12253&lt;=TEMP_WORKER_CAP),"YES","NO")</x:f>
        <x:v>NO</x:v>
      </x:c>
      <x:c r="T12253" s="139" t="n">
        <x:f>IF(S12253="YES",R12253,-1E+99)</x:f>
        <x:v>-1e+99</x:v>
      </x:c>
    </x:row>
    <x:row r="12254">
      <x:c r="A12254" s="139"/>
      <x:c r="B12254" s="139"/>
      <x:c r="C12254" s="139"/>
      <x:c r="D12254" s="139"/>
      <x:c r="E12254" s="139"/>
      <x:c r="F12254" s="139"/>
      <x:c r="G12254" s="139"/>
      <x:c r="H12254" s="139"/>
      <x:c r="I12254" s="266" t="n">
        <x:f>INT((ROW()-ROW($I$46))/((CARROT_CAP+1)*(MESCLUN_CAP+1)))</x:f>
        <x:v>18</x:v>
      </x:c>
      <x:c r="J12254" s="266" t="n">
        <x:f>MOD(INT((ROW()-ROW($I$46))/(MESCLUN_CAP+1)),CARROT_CAP+1)</x:f>
        <x:v>15</x:v>
      </x:c>
      <x:c r="K12254" s="266" t="n">
        <x:f>MOD(ROW()-ROW($I$46),MESCLUN_CAP+1)</x:f>
        <x:v>25</x:v>
      </x:c>
      <x:c r="L12254" s="266" t="n">
        <x:f>SUM(I12254:K12254)</x:f>
        <x:v>58</x:v>
      </x:c>
      <x:c r="M12254" s="267" t="n">
        <x:f>I12254*TOMATO_HOURS*WEEKS*(1+TOMATO_DIM)^I12254+J12254*CARROT_HOURS*WEEKS*(1+CARROT_DIM)^J12254+K12254*MESCLUN_HOURS*WEEKS*(1+MESCLUN_DIM)^K12254</x:f>
        <x:v>11193.517278644173</x:v>
      </x:c>
      <x:c r="N12254" s="267" t="n">
        <x:f>MAX(M12254-FARMER_HOURS,0)/TEMP_HOURS_PER_WORKER</x:f>
        <x:v>7.273275887947342</x:v>
      </x:c>
      <x:c r="O12254" s="268" t="n">
        <x:f>I12254*TOMATO_PRICE+J12254*CARROT_PRICE+K12254*MESCLUN_PRICE</x:f>
        <x:v>257310</x:v>
      </x:c>
      <x:c r="P12254" s="268" t="n">
        <x:f>I12254*TOMATO_FERTILIZER+J12254*CARROT_FERTILIZER+K12254*MESCLUN_FERTILIZER</x:f>
        <x:v>44440</x:v>
      </x:c>
      <x:c r="Q12254" s="268" t="n">
        <x:f>MIN(M12254,FARMER_HOURS)*FARMER_RATE+MAX(M12254-FARMER_HOURS,0)*TEMP_RATE</x:f>
        <x:v>206831.89719868355</x:v>
      </x:c>
      <x:c r="R12254" s="268" t="n">
        <x:f>O12254-P12254-Q12254-FIXED_COST</x:f>
        <x:v>-13961.897198683553</x:v>
      </x:c>
      <x:c r="S12254" s="139" t="str">
        <x:f>IF(AND(L12254&lt;=TOTAL_BED_CAP,N12254&lt;=TEMP_WORKER_CAP),"YES","NO")</x:f>
        <x:v>NO</x:v>
      </x:c>
      <x:c r="T12254" s="139" t="n">
        <x:f>IF(S12254="YES",R12254,-1E+99)</x:f>
        <x:v>-1e+99</x:v>
      </x:c>
    </x:row>
    <x:row r="12255">
      <x:c r="A12255" s="139"/>
      <x:c r="B12255" s="139"/>
      <x:c r="C12255" s="139"/>
      <x:c r="D12255" s="139"/>
      <x:c r="E12255" s="139"/>
      <x:c r="F12255" s="139"/>
      <x:c r="G12255" s="139"/>
      <x:c r="H12255" s="139"/>
      <x:c r="I12255" s="266" t="n">
        <x:f>INT((ROW()-ROW($I$46))/((CARROT_CAP+1)*(MESCLUN_CAP+1)))</x:f>
        <x:v>18</x:v>
      </x:c>
      <x:c r="J12255" s="266" t="n">
        <x:f>MOD(INT((ROW()-ROW($I$46))/(MESCLUN_CAP+1)),CARROT_CAP+1)</x:f>
        <x:v>15</x:v>
      </x:c>
      <x:c r="K12255" s="266" t="n">
        <x:f>MOD(ROW()-ROW($I$46),MESCLUN_CAP+1)</x:f>
        <x:v>26</x:v>
      </x:c>
      <x:c r="L12255" s="266" t="n">
        <x:f>SUM(I12255:K12255)</x:f>
        <x:v>59</x:v>
      </x:c>
      <x:c r="M12255" s="267" t="n">
        <x:f>I12255*TOMATO_HOURS*WEEKS*(1+TOMATO_DIM)^I12255+J12255*CARROT_HOURS*WEEKS*(1+CARROT_DIM)^J12255+K12255*MESCLUN_HOURS*WEEKS*(1+MESCLUN_DIM)^K12255</x:f>
        <x:v>11274.857282604891</x:v>
      </x:c>
      <x:c r="N12255" s="267" t="n">
        <x:f>MAX(M12255-FARMER_HOURS,0)/TEMP_HOURS_PER_WORKER</x:f>
        <x:v>7.329762001808953</x:v>
      </x:c>
      <x:c r="O12255" s="268" t="n">
        <x:f>I12255*TOMATO_PRICE+J12255*CARROT_PRICE+K12255*MESCLUN_PRICE</x:f>
        <x:v>260010</x:v>
      </x:c>
      <x:c r="P12255" s="268" t="n">
        <x:f>I12255*TOMATO_FERTILIZER+J12255*CARROT_FERTILIZER+K12255*MESCLUN_FERTILIZER</x:f>
        <x:v>45320</x:v>
      </x:c>
      <x:c r="Q12255" s="268" t="n">
        <x:f>MIN(M12255,FARMER_HOURS)*FARMER_RATE+MAX(M12255-FARMER_HOURS,0)*TEMP_RATE</x:f>
        <x:v>208244.0500452238</x:v>
      </x:c>
      <x:c r="R12255" s="268" t="n">
        <x:f>O12255-P12255-Q12255-FIXED_COST</x:f>
        <x:v>-13554.05004522379</x:v>
      </x:c>
      <x:c r="S12255" s="139" t="str">
        <x:f>IF(AND(L12255&lt;=TOTAL_BED_CAP,N12255&lt;=TEMP_WORKER_CAP),"YES","NO")</x:f>
        <x:v>NO</x:v>
      </x:c>
      <x:c r="T12255" s="139" t="n">
        <x:f>IF(S12255="YES",R12255,-1E+99)</x:f>
        <x:v>-1e+99</x:v>
      </x:c>
    </x:row>
    <x:row r="12256">
      <x:c r="A12256" s="139"/>
      <x:c r="B12256" s="139"/>
      <x:c r="C12256" s="139"/>
      <x:c r="D12256" s="139"/>
      <x:c r="E12256" s="139"/>
      <x:c r="F12256" s="139"/>
      <x:c r="G12256" s="139"/>
      <x:c r="H12256" s="139"/>
      <x:c r="I12256" s="266" t="n">
        <x:f>INT((ROW()-ROW($I$46))/((CARROT_CAP+1)*(MESCLUN_CAP+1)))</x:f>
        <x:v>18</x:v>
      </x:c>
      <x:c r="J12256" s="266" t="n">
        <x:f>MOD(INT((ROW()-ROW($I$46))/(MESCLUN_CAP+1)),CARROT_CAP+1)</x:f>
        <x:v>15</x:v>
      </x:c>
      <x:c r="K12256" s="266" t="n">
        <x:f>MOD(ROW()-ROW($I$46),MESCLUN_CAP+1)</x:f>
        <x:v>27</x:v>
      </x:c>
      <x:c r="L12256" s="266" t="n">
        <x:f>SUM(I12256:K12256)</x:f>
        <x:v>60</x:v>
      </x:c>
      <x:c r="M12256" s="267" t="n">
        <x:f>I12256*TOMATO_HOURS*WEEKS*(1+TOMATO_DIM)^I12256+J12256*CARROT_HOURS*WEEKS*(1+CARROT_DIM)^J12256+K12256*MESCLUN_HOURS*WEEKS*(1+MESCLUN_DIM)^K12256</x:f>
        <x:v>11357.990987124647</x:v>
      </x:c>
      <x:c r="N12256" s="267" t="n">
        <x:f>MAX(M12256-FARMER_HOURS,0)/TEMP_HOURS_PER_WORKER</x:f>
        <x:v>7.387493741058782</x:v>
      </x:c>
      <x:c r="O12256" s="268" t="n">
        <x:f>I12256*TOMATO_PRICE+J12256*CARROT_PRICE+K12256*MESCLUN_PRICE</x:f>
        <x:v>262710</x:v>
      </x:c>
      <x:c r="P12256" s="268" t="n">
        <x:f>I12256*TOMATO_FERTILIZER+J12256*CARROT_FERTILIZER+K12256*MESCLUN_FERTILIZER</x:f>
        <x:v>46200</x:v>
      </x:c>
      <x:c r="Q12256" s="268" t="n">
        <x:f>MIN(M12256,FARMER_HOURS)*FARMER_RATE+MAX(M12256-FARMER_HOURS,0)*TEMP_RATE</x:f>
        <x:v>209687.34352646957</x:v>
      </x:c>
      <x:c r="R12256" s="268" t="n">
        <x:f>O12256-P12256-Q12256-FIXED_COST</x:f>
        <x:v>-13177.343526469573</x:v>
      </x:c>
      <x:c r="S12256" s="139" t="str">
        <x:f>IF(AND(L12256&lt;=TOTAL_BED_CAP,N12256&lt;=TEMP_WORKER_CAP),"YES","NO")</x:f>
        <x:v>NO</x:v>
      </x:c>
      <x:c r="T12256" s="139" t="n">
        <x:f>IF(S12256="YES",R12256,-1E+99)</x:f>
        <x:v>-1e+99</x:v>
      </x:c>
    </x:row>
    <x:row r="12257">
      <x:c r="A12257" s="139"/>
      <x:c r="B12257" s="139"/>
      <x:c r="C12257" s="139"/>
      <x:c r="D12257" s="139"/>
      <x:c r="E12257" s="139"/>
      <x:c r="F12257" s="139"/>
      <x:c r="G12257" s="139"/>
      <x:c r="H12257" s="139"/>
      <x:c r="I12257" s="266" t="n">
        <x:f>INT((ROW()-ROW($I$46))/((CARROT_CAP+1)*(MESCLUN_CAP+1)))</x:f>
        <x:v>18</x:v>
      </x:c>
      <x:c r="J12257" s="266" t="n">
        <x:f>MOD(INT((ROW()-ROW($I$46))/(MESCLUN_CAP+1)),CARROT_CAP+1)</x:f>
        <x:v>15</x:v>
      </x:c>
      <x:c r="K12257" s="266" t="n">
        <x:f>MOD(ROW()-ROW($I$46),MESCLUN_CAP+1)</x:f>
        <x:v>28</x:v>
      </x:c>
      <x:c r="L12257" s="266" t="n">
        <x:f>SUM(I12257:K12257)</x:f>
        <x:v>61</x:v>
      </x:c>
      <x:c r="M12257" s="267" t="n">
        <x:f>I12257*TOMATO_HOURS*WEEKS*(1+TOMATO_DIM)^I12257+J12257*CARROT_HOURS*WEEKS*(1+CARROT_DIM)^J12257+K12257*MESCLUN_HOURS*WEEKS*(1+MESCLUN_DIM)^K12257</x:f>
        <x:v>11442.950525341801</x:v>
      </x:c>
      <x:c r="N12257" s="267" t="n">
        <x:f>MAX(M12257-FARMER_HOURS,0)/TEMP_HOURS_PER_WORKER</x:f>
        <x:v>7.4464934203762505</x:v>
      </x:c>
      <x:c r="O12257" s="268" t="n">
        <x:f>I12257*TOMATO_PRICE+J12257*CARROT_PRICE+K12257*MESCLUN_PRICE</x:f>
        <x:v>265410</x:v>
      </x:c>
      <x:c r="P12257" s="268" t="n">
        <x:f>I12257*TOMATO_FERTILIZER+J12257*CARROT_FERTILIZER+K12257*MESCLUN_FERTILIZER</x:f>
        <x:v>47080</x:v>
      </x:c>
      <x:c r="Q12257" s="268" t="n">
        <x:f>MIN(M12257,FARMER_HOURS)*FARMER_RATE+MAX(M12257-FARMER_HOURS,0)*TEMP_RATE</x:f>
        <x:v>211162.33550940626</x:v>
      </x:c>
      <x:c r="R12257" s="268" t="n">
        <x:f>O12257-P12257-Q12257-FIXED_COST</x:f>
        <x:v>-12832.335509406257</x:v>
      </x:c>
      <x:c r="S12257" s="139" t="str">
        <x:f>IF(AND(L12257&lt;=TOTAL_BED_CAP,N12257&lt;=TEMP_WORKER_CAP),"YES","NO")</x:f>
        <x:v>NO</x:v>
      </x:c>
      <x:c r="T12257" s="139" t="n">
        <x:f>IF(S12257="YES",R12257,-1E+99)</x:f>
        <x:v>-1e+99</x:v>
      </x:c>
    </x:row>
    <x:row r="12258">
      <x:c r="A12258" s="139"/>
      <x:c r="B12258" s="139"/>
      <x:c r="C12258" s="139"/>
      <x:c r="D12258" s="139"/>
      <x:c r="E12258" s="139"/>
      <x:c r="F12258" s="139"/>
      <x:c r="G12258" s="139"/>
      <x:c r="H12258" s="139"/>
      <x:c r="I12258" s="266" t="n">
        <x:f>INT((ROW()-ROW($I$46))/((CARROT_CAP+1)*(MESCLUN_CAP+1)))</x:f>
        <x:v>18</x:v>
      </x:c>
      <x:c r="J12258" s="266" t="n">
        <x:f>MOD(INT((ROW()-ROW($I$46))/(MESCLUN_CAP+1)),CARROT_CAP+1)</x:f>
        <x:v>15</x:v>
      </x:c>
      <x:c r="K12258" s="266" t="n">
        <x:f>MOD(ROW()-ROW($I$46),MESCLUN_CAP+1)</x:f>
        <x:v>29</x:v>
      </x:c>
      <x:c r="L12258" s="266" t="n">
        <x:f>SUM(I12258:K12258)</x:f>
        <x:v>62</x:v>
      </x:c>
      <x:c r="M12258" s="267" t="n">
        <x:f>I12258*TOMATO_HOURS*WEEKS*(1+TOMATO_DIM)^I12258+J12258*CARROT_HOURS*WEEKS*(1+CARROT_DIM)^J12258+K12258*MESCLUN_HOURS*WEEKS*(1+MESCLUN_DIM)^K12258</x:f>
        <x:v>11529.768553457454</x:v>
      </x:c>
      <x:c r="N12258" s="267" t="n">
        <x:f>MAX(M12258-FARMER_HOURS,0)/TEMP_HOURS_PER_WORKER</x:f>
        <x:v>7.506783717678787</x:v>
      </x:c>
      <x:c r="O12258" s="268" t="n">
        <x:f>I12258*TOMATO_PRICE+J12258*CARROT_PRICE+K12258*MESCLUN_PRICE</x:f>
        <x:v>268110</x:v>
      </x:c>
      <x:c r="P12258" s="268" t="n">
        <x:f>I12258*TOMATO_FERTILIZER+J12258*CARROT_FERTILIZER+K12258*MESCLUN_FERTILIZER</x:f>
        <x:v>47960</x:v>
      </x:c>
      <x:c r="Q12258" s="268" t="n">
        <x:f>MIN(M12258,FARMER_HOURS)*FARMER_RATE+MAX(M12258-FARMER_HOURS,0)*TEMP_RATE</x:f>
        <x:v>212669.5929419697</x:v>
      </x:c>
      <x:c r="R12258" s="268" t="n">
        <x:f>O12258-P12258-Q12258-FIXED_COST</x:f>
        <x:v>-12519.592941969691</x:v>
      </x:c>
      <x:c r="S12258" s="139" t="str">
        <x:f>IF(AND(L12258&lt;=TOTAL_BED_CAP,N12258&lt;=TEMP_WORKER_CAP),"YES","NO")</x:f>
        <x:v>NO</x:v>
      </x:c>
      <x:c r="T12258" s="139" t="n">
        <x:f>IF(S12258="YES",R12258,-1E+99)</x:f>
        <x:v>-1e+99</x:v>
      </x:c>
    </x:row>
    <x:row r="12259">
      <x:c r="A12259" s="139"/>
      <x:c r="B12259" s="139"/>
      <x:c r="C12259" s="139"/>
      <x:c r="D12259" s="139"/>
      <x:c r="E12259" s="139"/>
      <x:c r="F12259" s="139"/>
      <x:c r="G12259" s="139"/>
      <x:c r="H12259" s="139"/>
      <x:c r="I12259" s="266" t="n">
        <x:f>INT((ROW()-ROW($I$46))/((CARROT_CAP+1)*(MESCLUN_CAP+1)))</x:f>
        <x:v>18</x:v>
      </x:c>
      <x:c r="J12259" s="266" t="n">
        <x:f>MOD(INT((ROW()-ROW($I$46))/(MESCLUN_CAP+1)),CARROT_CAP+1)</x:f>
        <x:v>15</x:v>
      </x:c>
      <x:c r="K12259" s="266" t="n">
        <x:f>MOD(ROW()-ROW($I$46),MESCLUN_CAP+1)</x:f>
        <x:v>30</x:v>
      </x:c>
      <x:c r="L12259" s="266" t="n">
        <x:f>SUM(I12259:K12259)</x:f>
        <x:v>63</x:v>
      </x:c>
      <x:c r="M12259" s="267" t="n">
        <x:f>I12259*TOMATO_HOURS*WEEKS*(1+TOMATO_DIM)^I12259+J12259*CARROT_HOURS*WEEKS*(1+CARROT_DIM)^J12259+K12259*MESCLUN_HOURS*WEEKS*(1+MESCLUN_DIM)^K12259</x:f>
        <x:v>11618.478258791225</x:v>
      </x:c>
      <x:c r="N12259" s="267" t="n">
        <x:f>MAX(M12259-FARMER_HOURS,0)/TEMP_HOURS_PER_WORKER</x:f>
        <x:v>7.568387679716128</x:v>
      </x:c>
      <x:c r="O12259" s="268" t="n">
        <x:f>I12259*TOMATO_PRICE+J12259*CARROT_PRICE+K12259*MESCLUN_PRICE</x:f>
        <x:v>270810</x:v>
      </x:c>
      <x:c r="P12259" s="268" t="n">
        <x:f>I12259*TOMATO_FERTILIZER+J12259*CARROT_FERTILIZER+K12259*MESCLUN_FERTILIZER</x:f>
        <x:v>48840</x:v>
      </x:c>
      <x:c r="Q12259" s="268" t="n">
        <x:f>MIN(M12259,FARMER_HOURS)*FARMER_RATE+MAX(M12259-FARMER_HOURS,0)*TEMP_RATE</x:f>
        <x:v>214209.69199290322</x:v>
      </x:c>
      <x:c r="R12259" s="268" t="n">
        <x:f>O12259-P12259-Q12259-FIXED_COST</x:f>
        <x:v>-12239.691992903216</x:v>
      </x:c>
      <x:c r="S12259" s="139" t="str">
        <x:f>IF(AND(L12259&lt;=TOTAL_BED_CAP,N12259&lt;=TEMP_WORKER_CAP),"YES","NO")</x:f>
        <x:v>NO</x:v>
      </x:c>
      <x:c r="T12259" s="139" t="n">
        <x:f>IF(S12259="YES",R12259,-1E+99)</x:f>
        <x:v>-1e+99</x:v>
      </x:c>
    </x:row>
    <x:row r="12260">
      <x:c r="A12260" s="139"/>
      <x:c r="B12260" s="139"/>
      <x:c r="C12260" s="139"/>
      <x:c r="D12260" s="139"/>
      <x:c r="E12260" s="139"/>
      <x:c r="F12260" s="139"/>
      <x:c r="G12260" s="139"/>
      <x:c r="H12260" s="139"/>
      <x:c r="I12260" s="266" t="n">
        <x:f>INT((ROW()-ROW($I$46))/((CARROT_CAP+1)*(MESCLUN_CAP+1)))</x:f>
        <x:v>18</x:v>
      </x:c>
      <x:c r="J12260" s="266" t="n">
        <x:f>MOD(INT((ROW()-ROW($I$46))/(MESCLUN_CAP+1)),CARROT_CAP+1)</x:f>
        <x:v>16</x:v>
      </x:c>
      <x:c r="K12260" s="266" t="n">
        <x:f>MOD(ROW()-ROW($I$46),MESCLUN_CAP+1)</x:f>
        <x:v>0</x:v>
      </x:c>
      <x:c r="L12260" s="266" t="n">
        <x:f>SUM(I12260:K12260)</x:f>
        <x:v>34</x:v>
      </x:c>
      <x:c r="M12260" s="267" t="n">
        <x:f>I12260*TOMATO_HOURS*WEEKS*(1+TOMATO_DIM)^I12260+J12260*CARROT_HOURS*WEEKS*(1+CARROT_DIM)^J12260+K12260*MESCLUN_HOURS*WEEKS*(1+MESCLUN_DIM)^K12260</x:f>
        <x:v>9719.628745774498</x:v>
      </x:c>
      <x:c r="N12260" s="267" t="n">
        <x:f>MAX(M12260-FARMER_HOURS,0)/TEMP_HOURS_PER_WORKER</x:f>
        <x:v>6.249742184565624</x:v>
      </x:c>
      <x:c r="O12260" s="268" t="n">
        <x:f>I12260*TOMATO_PRICE+J12260*CARROT_PRICE+K12260*MESCLUN_PRICE</x:f>
        <x:v>191904</x:v>
      </x:c>
      <x:c r="P12260" s="268" t="n">
        <x:f>I12260*TOMATO_FERTILIZER+J12260*CARROT_FERTILIZER+K12260*MESCLUN_FERTILIZER</x:f>
        <x:v>22880</x:v>
      </x:c>
      <x:c r="Q12260" s="268" t="n">
        <x:f>MIN(M12260,FARMER_HOURS)*FARMER_RATE+MAX(M12260-FARMER_HOURS,0)*TEMP_RATE</x:f>
        <x:v>181243.5546141406</x:v>
      </x:c>
      <x:c r="R12260" s="268" t="n">
        <x:f>O12260-P12260-Q12260-FIXED_COST</x:f>
        <x:v>-32219.554614140594</x:v>
      </x:c>
      <x:c r="S12260" s="139" t="str">
        <x:f>IF(AND(L12260&lt;=TOTAL_BED_CAP,N12260&lt;=TEMP_WORKER_CAP),"YES","NO")</x:f>
        <x:v>NO</x:v>
      </x:c>
      <x:c r="T12260" s="139" t="n">
        <x:f>IF(S12260="YES",R12260,-1E+99)</x:f>
        <x:v>-1e+99</x:v>
      </x:c>
    </x:row>
    <x:row r="12261">
      <x:c r="A12261" s="139"/>
      <x:c r="B12261" s="139"/>
      <x:c r="C12261" s="139"/>
      <x:c r="D12261" s="139"/>
      <x:c r="E12261" s="139"/>
      <x:c r="F12261" s="139"/>
      <x:c r="G12261" s="139"/>
      <x:c r="H12261" s="139"/>
      <x:c r="I12261" s="266" t="n">
        <x:f>INT((ROW()-ROW($I$46))/((CARROT_CAP+1)*(MESCLUN_CAP+1)))</x:f>
        <x:v>18</x:v>
      </x:c>
      <x:c r="J12261" s="266" t="n">
        <x:f>MOD(INT((ROW()-ROW($I$46))/(MESCLUN_CAP+1)),CARROT_CAP+1)</x:f>
        <x:v>16</x:v>
      </x:c>
      <x:c r="K12261" s="266" t="n">
        <x:f>MOD(ROW()-ROW($I$46),MESCLUN_CAP+1)</x:f>
        <x:v>1</x:v>
      </x:c>
      <x:c r="L12261" s="266" t="n">
        <x:f>SUM(I12261:K12261)</x:f>
        <x:v>35</x:v>
      </x:c>
      <x:c r="M12261" s="267" t="n">
        <x:f>I12261*TOMATO_HOURS*WEEKS*(1+TOMATO_DIM)^I12261+J12261*CARROT_HOURS*WEEKS*(1+CARROT_DIM)^J12261+K12261*MESCLUN_HOURS*WEEKS*(1+MESCLUN_DIM)^K12261</x:f>
        <x:v>9765.191245774498</x:v>
      </x:c>
      <x:c r="N12261" s="267" t="n">
        <x:f>MAX(M12261-FARMER_HOURS,0)/TEMP_HOURS_PER_WORKER</x:f>
        <x:v>6.281382809565624</x:v>
      </x:c>
      <x:c r="O12261" s="268" t="n">
        <x:f>I12261*TOMATO_PRICE+J12261*CARROT_PRICE+K12261*MESCLUN_PRICE</x:f>
        <x:v>194604</x:v>
      </x:c>
      <x:c r="P12261" s="268" t="n">
        <x:f>I12261*TOMATO_FERTILIZER+J12261*CARROT_FERTILIZER+K12261*MESCLUN_FERTILIZER</x:f>
        <x:v>23760</x:v>
      </x:c>
      <x:c r="Q12261" s="268" t="n">
        <x:f>MIN(M12261,FARMER_HOURS)*FARMER_RATE+MAX(M12261-FARMER_HOURS,0)*TEMP_RATE</x:f>
        <x:v>182034.5702391406</x:v>
      </x:c>
      <x:c r="R12261" s="268" t="n">
        <x:f>O12261-P12261-Q12261-FIXED_COST</x:f>
        <x:v>-31190.570239140594</x:v>
      </x:c>
      <x:c r="S12261" s="139" t="str">
        <x:f>IF(AND(L12261&lt;=TOTAL_BED_CAP,N12261&lt;=TEMP_WORKER_CAP),"YES","NO")</x:f>
        <x:v>NO</x:v>
      </x:c>
      <x:c r="T12261" s="139" t="n">
        <x:f>IF(S12261="YES",R12261,-1E+99)</x:f>
        <x:v>-1e+99</x:v>
      </x:c>
    </x:row>
    <x:row r="12262">
      <x:c r="A12262" s="139"/>
      <x:c r="B12262" s="139"/>
      <x:c r="C12262" s="139"/>
      <x:c r="D12262" s="139"/>
      <x:c r="E12262" s="139"/>
      <x:c r="F12262" s="139"/>
      <x:c r="G12262" s="139"/>
      <x:c r="H12262" s="139"/>
      <x:c r="I12262" s="266" t="n">
        <x:f>INT((ROW()-ROW($I$46))/((CARROT_CAP+1)*(MESCLUN_CAP+1)))</x:f>
        <x:v>18</x:v>
      </x:c>
      <x:c r="J12262" s="266" t="n">
        <x:f>MOD(INT((ROW()-ROW($I$46))/(MESCLUN_CAP+1)),CARROT_CAP+1)</x:f>
        <x:v>16</x:v>
      </x:c>
      <x:c r="K12262" s="266" t="n">
        <x:f>MOD(ROW()-ROW($I$46),MESCLUN_CAP+1)</x:f>
        <x:v>2</x:v>
      </x:c>
      <x:c r="L12262" s="266" t="n">
        <x:f>SUM(I12262:K12262)</x:f>
        <x:v>36</x:v>
      </x:c>
      <x:c r="M12262" s="267" t="n">
        <x:f>I12262*TOMATO_HOURS*WEEKS*(1+TOMATO_DIM)^I12262+J12262*CARROT_HOURS*WEEKS*(1+CARROT_DIM)^J12262+K12262*MESCLUN_HOURS*WEEKS*(1+MESCLUN_DIM)^K12262</x:f>
        <x:v>9811.892808274499</x:v>
      </x:c>
      <x:c r="N12262" s="267" t="n">
        <x:f>MAX(M12262-FARMER_HOURS,0)/TEMP_HOURS_PER_WORKER</x:f>
        <x:v>6.313814450190624</x:v>
      </x:c>
      <x:c r="O12262" s="268" t="n">
        <x:f>I12262*TOMATO_PRICE+J12262*CARROT_PRICE+K12262*MESCLUN_PRICE</x:f>
        <x:v>197304</x:v>
      </x:c>
      <x:c r="P12262" s="268" t="n">
        <x:f>I12262*TOMATO_FERTILIZER+J12262*CARROT_FERTILIZER+K12262*MESCLUN_FERTILIZER</x:f>
        <x:v>24640</x:v>
      </x:c>
      <x:c r="Q12262" s="268" t="n">
        <x:f>MIN(M12262,FARMER_HOURS)*FARMER_RATE+MAX(M12262-FARMER_HOURS,0)*TEMP_RATE</x:f>
        <x:v>182845.3612547656</x:v>
      </x:c>
      <x:c r="R12262" s="268" t="n">
        <x:f>O12262-P12262-Q12262-FIXED_COST</x:f>
        <x:v>-30181.361254765594</x:v>
      </x:c>
      <x:c r="S12262" s="139" t="str">
        <x:f>IF(AND(L12262&lt;=TOTAL_BED_CAP,N12262&lt;=TEMP_WORKER_CAP),"YES","NO")</x:f>
        <x:v>NO</x:v>
      </x:c>
      <x:c r="T12262" s="139" t="n">
        <x:f>IF(S12262="YES",R12262,-1E+99)</x:f>
        <x:v>-1e+99</x:v>
      </x:c>
    </x:row>
    <x:row r="12263">
      <x:c r="A12263" s="139"/>
      <x:c r="B12263" s="139"/>
      <x:c r="C12263" s="139"/>
      <x:c r="D12263" s="139"/>
      <x:c r="E12263" s="139"/>
      <x:c r="F12263" s="139"/>
      <x:c r="G12263" s="139"/>
      <x:c r="H12263" s="139"/>
      <x:c r="I12263" s="266" t="n">
        <x:f>INT((ROW()-ROW($I$46))/((CARROT_CAP+1)*(MESCLUN_CAP+1)))</x:f>
        <x:v>18</x:v>
      </x:c>
      <x:c r="J12263" s="266" t="n">
        <x:f>MOD(INT((ROW()-ROW($I$46))/(MESCLUN_CAP+1)),CARROT_CAP+1)</x:f>
        <x:v>16</x:v>
      </x:c>
      <x:c r="K12263" s="266" t="n">
        <x:f>MOD(ROW()-ROW($I$46),MESCLUN_CAP+1)</x:f>
        <x:v>3</x:v>
      </x:c>
      <x:c r="L12263" s="266" t="n">
        <x:f>SUM(I12263:K12263)</x:f>
        <x:v>37</x:v>
      </x:c>
      <x:c r="M12263" s="267" t="n">
        <x:f>I12263*TOMATO_HOURS*WEEKS*(1+TOMATO_DIM)^I12263+J12263*CARROT_HOURS*WEEKS*(1+CARROT_DIM)^J12263+K12263*MESCLUN_HOURS*WEEKS*(1+MESCLUN_DIM)^K12263</x:f>
        <x:v>9859.754790696374</x:v>
      </x:c>
      <x:c r="N12263" s="267" t="n">
        <x:f>MAX(M12263-FARMER_HOURS,0)/TEMP_HOURS_PER_WORKER</x:f>
        <x:v>6.347051937983593</x:v>
      </x:c>
      <x:c r="O12263" s="268" t="n">
        <x:f>I12263*TOMATO_PRICE+J12263*CARROT_PRICE+K12263*MESCLUN_PRICE</x:f>
        <x:v>200004</x:v>
      </x:c>
      <x:c r="P12263" s="268" t="n">
        <x:f>I12263*TOMATO_FERTILIZER+J12263*CARROT_FERTILIZER+K12263*MESCLUN_FERTILIZER</x:f>
        <x:v>25520</x:v>
      </x:c>
      <x:c r="Q12263" s="268" t="n">
        <x:f>MIN(M12263,FARMER_HOURS)*FARMER_RATE+MAX(M12263-FARMER_HOURS,0)*TEMP_RATE</x:f>
        <x:v>183676.2984495898</x:v>
      </x:c>
      <x:c r="R12263" s="268" t="n">
        <x:f>O12263-P12263-Q12263-FIXED_COST</x:f>
        <x:v>-29192.298449589813</x:v>
      </x:c>
      <x:c r="S12263" s="139" t="str">
        <x:f>IF(AND(L12263&lt;=TOTAL_BED_CAP,N12263&lt;=TEMP_WORKER_CAP),"YES","NO")</x:f>
        <x:v>NO</x:v>
      </x:c>
      <x:c r="T12263" s="139" t="n">
        <x:f>IF(S12263="YES",R12263,-1E+99)</x:f>
        <x:v>-1e+99</x:v>
      </x:c>
    </x:row>
    <x:row r="12264">
      <x:c r="A12264" s="139"/>
      <x:c r="B12264" s="139"/>
      <x:c r="C12264" s="139"/>
      <x:c r="D12264" s="139"/>
      <x:c r="E12264" s="139"/>
      <x:c r="F12264" s="139"/>
      <x:c r="G12264" s="139"/>
      <x:c r="H12264" s="139"/>
      <x:c r="I12264" s="266" t="n">
        <x:f>INT((ROW()-ROW($I$46))/((CARROT_CAP+1)*(MESCLUN_CAP+1)))</x:f>
        <x:v>18</x:v>
      </x:c>
      <x:c r="J12264" s="266" t="n">
        <x:f>MOD(INT((ROW()-ROW($I$46))/(MESCLUN_CAP+1)),CARROT_CAP+1)</x:f>
        <x:v>16</x:v>
      </x:c>
      <x:c r="K12264" s="266" t="n">
        <x:f>MOD(ROW()-ROW($I$46),MESCLUN_CAP+1)</x:f>
        <x:v>4</x:v>
      </x:c>
      <x:c r="L12264" s="266" t="n">
        <x:f>SUM(I12264:K12264)</x:f>
        <x:v>38</x:v>
      </x:c>
      <x:c r="M12264" s="267" t="n">
        <x:f>I12264*TOMATO_HOURS*WEEKS*(1+TOMATO_DIM)^I12264+J12264*CARROT_HOURS*WEEKS*(1+CARROT_DIM)^J12264+K12264*MESCLUN_HOURS*WEEKS*(1+MESCLUN_DIM)^K12264</x:f>
        <x:v>9908.79890641903</x:v>
      </x:c>
      <x:c r="N12264" s="267" t="n">
        <x:f>MAX(M12264-FARMER_HOURS,0)/TEMP_HOURS_PER_WORKER</x:f>
        <x:v>6.381110351679881</x:v>
      </x:c>
      <x:c r="O12264" s="268" t="n">
        <x:f>I12264*TOMATO_PRICE+J12264*CARROT_PRICE+K12264*MESCLUN_PRICE</x:f>
        <x:v>202704</x:v>
      </x:c>
      <x:c r="P12264" s="268" t="n">
        <x:f>I12264*TOMATO_FERTILIZER+J12264*CARROT_FERTILIZER+K12264*MESCLUN_FERTILIZER</x:f>
        <x:v>26400</x:v>
      </x:c>
      <x:c r="Q12264" s="268" t="n">
        <x:f>MIN(M12264,FARMER_HOURS)*FARMER_RATE+MAX(M12264-FARMER_HOURS,0)*TEMP_RATE</x:f>
        <x:v>184527.75879199704</x:v>
      </x:c>
      <x:c r="R12264" s="268" t="n">
        <x:f>O12264-P12264-Q12264-FIXED_COST</x:f>
        <x:v>-28223.75879199704</x:v>
      </x:c>
      <x:c r="S12264" s="139" t="str">
        <x:f>IF(AND(L12264&lt;=TOTAL_BED_CAP,N12264&lt;=TEMP_WORKER_CAP),"YES","NO")</x:f>
        <x:v>NO</x:v>
      </x:c>
      <x:c r="T12264" s="139" t="n">
        <x:f>IF(S12264="YES",R12264,-1E+99)</x:f>
        <x:v>-1e+99</x:v>
      </x:c>
    </x:row>
    <x:row r="12265">
      <x:c r="A12265" s="139"/>
      <x:c r="B12265" s="139"/>
      <x:c r="C12265" s="139"/>
      <x:c r="D12265" s="139"/>
      <x:c r="E12265" s="139"/>
      <x:c r="F12265" s="139"/>
      <x:c r="G12265" s="139"/>
      <x:c r="H12265" s="139"/>
      <x:c r="I12265" s="266" t="n">
        <x:f>INT((ROW()-ROW($I$46))/((CARROT_CAP+1)*(MESCLUN_CAP+1)))</x:f>
        <x:v>18</x:v>
      </x:c>
      <x:c r="J12265" s="266" t="n">
        <x:f>MOD(INT((ROW()-ROW($I$46))/(MESCLUN_CAP+1)),CARROT_CAP+1)</x:f>
        <x:v>16</x:v>
      </x:c>
      <x:c r="K12265" s="266" t="n">
        <x:f>MOD(ROW()-ROW($I$46),MESCLUN_CAP+1)</x:f>
        <x:v>5</x:v>
      </x:c>
      <x:c r="L12265" s="266" t="n">
        <x:f>SUM(I12265:K12265)</x:f>
        <x:v>39</x:v>
      </x:c>
      <x:c r="M12265" s="267" t="n">
        <x:f>I12265*TOMATO_HOURS*WEEKS*(1+TOMATO_DIM)^I12265+J12265*CARROT_HOURS*WEEKS*(1+CARROT_DIM)^J12265+K12265*MESCLUN_HOURS*WEEKS*(1+MESCLUN_DIM)^K12265</x:f>
        <x:v>9959.047230340233</x:v>
      </x:c>
      <x:c r="N12265" s="267" t="n">
        <x:f>MAX(M12265-FARMER_HOURS,0)/TEMP_HOURS_PER_WORKER</x:f>
        <x:v>6.416005021069607</x:v>
      </x:c>
      <x:c r="O12265" s="268" t="n">
        <x:f>I12265*TOMATO_PRICE+J12265*CARROT_PRICE+K12265*MESCLUN_PRICE</x:f>
        <x:v>205404</x:v>
      </x:c>
      <x:c r="P12265" s="268" t="n">
        <x:f>I12265*TOMATO_FERTILIZER+J12265*CARROT_FERTILIZER+K12265*MESCLUN_FERTILIZER</x:f>
        <x:v>27280</x:v>
      </x:c>
      <x:c r="Q12265" s="268" t="n">
        <x:f>MIN(M12265,FARMER_HOURS)*FARMER_RATE+MAX(M12265-FARMER_HOURS,0)*TEMP_RATE</x:f>
        <x:v>185400.12552674016</x:v>
      </x:c>
      <x:c r="R12265" s="268" t="n">
        <x:f>O12265-P12265-Q12265-FIXED_COST</x:f>
        <x:v>-27276.125526740158</x:v>
      </x:c>
      <x:c r="S12265" s="139" t="str">
        <x:f>IF(AND(L12265&lt;=TOTAL_BED_CAP,N12265&lt;=TEMP_WORKER_CAP),"YES","NO")</x:f>
        <x:v>NO</x:v>
      </x:c>
      <x:c r="T12265" s="139" t="n">
        <x:f>IF(S12265="YES",R12265,-1E+99)</x:f>
        <x:v>-1e+99</x:v>
      </x:c>
    </x:row>
    <x:row r="12266">
      <x:c r="A12266" s="139"/>
      <x:c r="B12266" s="139"/>
      <x:c r="C12266" s="139"/>
      <x:c r="D12266" s="139"/>
      <x:c r="E12266" s="139"/>
      <x:c r="F12266" s="139"/>
      <x:c r="G12266" s="139"/>
      <x:c r="H12266" s="139"/>
      <x:c r="I12266" s="266" t="n">
        <x:f>INT((ROW()-ROW($I$46))/((CARROT_CAP+1)*(MESCLUN_CAP+1)))</x:f>
        <x:v>18</x:v>
      </x:c>
      <x:c r="J12266" s="266" t="n">
        <x:f>MOD(INT((ROW()-ROW($I$46))/(MESCLUN_CAP+1)),CARROT_CAP+1)</x:f>
        <x:v>16</x:v>
      </x:c>
      <x:c r="K12266" s="266" t="n">
        <x:f>MOD(ROW()-ROW($I$46),MESCLUN_CAP+1)</x:f>
        <x:v>6</x:v>
      </x:c>
      <x:c r="L12266" s="266" t="n">
        <x:f>SUM(I12266:K12266)</x:f>
        <x:v>40</x:v>
      </x:c>
      <x:c r="M12266" s="267" t="n">
        <x:f>I12266*TOMATO_HOURS*WEEKS*(1+TOMATO_DIM)^I12266+J12266*CARROT_HOURS*WEEKS*(1+CARROT_DIM)^J12266+K12266*MESCLUN_HOURS*WEEKS*(1+MESCLUN_DIM)^K12266</x:f>
        <x:v>10010.522204521865</x:v>
      </x:c>
      <x:c r="N12266" s="267" t="n">
        <x:f>MAX(M12266-FARMER_HOURS,0)/TEMP_HOURS_PER_WORKER</x:f>
        <x:v>6.451751530917962</x:v>
      </x:c>
      <x:c r="O12266" s="268" t="n">
        <x:f>I12266*TOMATO_PRICE+J12266*CARROT_PRICE+K12266*MESCLUN_PRICE</x:f>
        <x:v>208104</x:v>
      </x:c>
      <x:c r="P12266" s="268" t="n">
        <x:f>I12266*TOMATO_FERTILIZER+J12266*CARROT_FERTILIZER+K12266*MESCLUN_FERTILIZER</x:f>
        <x:v>28160</x:v>
      </x:c>
      <x:c r="Q12266" s="268" t="n">
        <x:f>MIN(M12266,FARMER_HOURS)*FARMER_RATE+MAX(M12266-FARMER_HOURS,0)*TEMP_RATE</x:f>
        <x:v>186293.78827294905</x:v>
      </x:c>
      <x:c r="R12266" s="268" t="n">
        <x:f>O12266-P12266-Q12266-FIXED_COST</x:f>
        <x:v>-26349.788272949052</x:v>
      </x:c>
      <x:c r="S12266" s="139" t="str">
        <x:f>IF(AND(L12266&lt;=TOTAL_BED_CAP,N12266&lt;=TEMP_WORKER_CAP),"YES","NO")</x:f>
        <x:v>NO</x:v>
      </x:c>
      <x:c r="T12266" s="139" t="n">
        <x:f>IF(S12266="YES",R12266,-1E+99)</x:f>
        <x:v>-1e+99</x:v>
      </x:c>
    </x:row>
    <x:row r="12267">
      <x:c r="A12267" s="139"/>
      <x:c r="B12267" s="139"/>
      <x:c r="C12267" s="139"/>
      <x:c r="D12267" s="139"/>
      <x:c r="E12267" s="139"/>
      <x:c r="F12267" s="139"/>
      <x:c r="G12267" s="139"/>
      <x:c r="H12267" s="139"/>
      <x:c r="I12267" s="266" t="n">
        <x:f>INT((ROW()-ROW($I$46))/((CARROT_CAP+1)*(MESCLUN_CAP+1)))</x:f>
        <x:v>18</x:v>
      </x:c>
      <x:c r="J12267" s="266" t="n">
        <x:f>MOD(INT((ROW()-ROW($I$46))/(MESCLUN_CAP+1)),CARROT_CAP+1)</x:f>
        <x:v>16</x:v>
      </x:c>
      <x:c r="K12267" s="266" t="n">
        <x:f>MOD(ROW()-ROW($I$46),MESCLUN_CAP+1)</x:f>
        <x:v>7</x:v>
      </x:c>
      <x:c r="L12267" s="266" t="n">
        <x:f>SUM(I12267:K12267)</x:f>
        <x:v>41</x:v>
      </x:c>
      <x:c r="M12267" s="267" t="n">
        <x:f>I12267*TOMATO_HOURS*WEEKS*(1+TOMATO_DIM)^I12267+J12267*CARROT_HOURS*WEEKS*(1+CARROT_DIM)^J12267+K12267*MESCLUN_HOURS*WEEKS*(1+MESCLUN_DIM)^K12267</x:f>
        <x:v>10063.246643919827</x:v>
      </x:c>
      <x:c r="N12267" s="267" t="n">
        <x:f>MAX(M12267-FARMER_HOURS,0)/TEMP_HOURS_PER_WORKER</x:f>
        <x:v>6.488365724944324</x:v>
      </x:c>
      <x:c r="O12267" s="268" t="n">
        <x:f>I12267*TOMATO_PRICE+J12267*CARROT_PRICE+K12267*MESCLUN_PRICE</x:f>
        <x:v>210804</x:v>
      </x:c>
      <x:c r="P12267" s="268" t="n">
        <x:f>I12267*TOMATO_FERTILIZER+J12267*CARROT_FERTILIZER+K12267*MESCLUN_FERTILIZER</x:f>
        <x:v>29040</x:v>
      </x:c>
      <x:c r="Q12267" s="268" t="n">
        <x:f>MIN(M12267,FARMER_HOURS)*FARMER_RATE+MAX(M12267-FARMER_HOURS,0)*TEMP_RATE</x:f>
        <x:v>187209.1431236081</x:v>
      </x:c>
      <x:c r="R12267" s="268" t="n">
        <x:f>O12267-P12267-Q12267-FIXED_COST</x:f>
        <x:v>-25445.14312360811</x:v>
      </x:c>
      <x:c r="S12267" s="139" t="str">
        <x:f>IF(AND(L12267&lt;=TOTAL_BED_CAP,N12267&lt;=TEMP_WORKER_CAP),"YES","NO")</x:f>
        <x:v>NO</x:v>
      </x:c>
      <x:c r="T12267" s="139" t="n">
        <x:f>IF(S12267="YES",R12267,-1E+99)</x:f>
        <x:v>-1e+99</x:v>
      </x:c>
    </x:row>
    <x:row r="12268">
      <x:c r="A12268" s="139"/>
      <x:c r="B12268" s="139"/>
      <x:c r="C12268" s="139"/>
      <x:c r="D12268" s="139"/>
      <x:c r="E12268" s="139"/>
      <x:c r="F12268" s="139"/>
      <x:c r="G12268" s="139"/>
      <x:c r="H12268" s="139"/>
      <x:c r="I12268" s="266" t="n">
        <x:f>INT((ROW()-ROW($I$46))/((CARROT_CAP+1)*(MESCLUN_CAP+1)))</x:f>
        <x:v>18</x:v>
      </x:c>
      <x:c r="J12268" s="266" t="n">
        <x:f>MOD(INT((ROW()-ROW($I$46))/(MESCLUN_CAP+1)),CARROT_CAP+1)</x:f>
        <x:v>16</x:v>
      </x:c>
      <x:c r="K12268" s="266" t="n">
        <x:f>MOD(ROW()-ROW($I$46),MESCLUN_CAP+1)</x:f>
        <x:v>8</x:v>
      </x:c>
      <x:c r="L12268" s="266" t="n">
        <x:f>SUM(I12268:K12268)</x:f>
        <x:v>42</x:v>
      </x:c>
      <x:c r="M12268" s="267" t="n">
        <x:f>I12268*TOMATO_HOURS*WEEKS*(1+TOMATO_DIM)^I12268+J12268*CARROT_HOURS*WEEKS*(1+CARROT_DIM)^J12268+K12268*MESCLUN_HOURS*WEEKS*(1+MESCLUN_DIM)^K12268</x:f>
        <x:v>10117.243742199807</x:v>
      </x:c>
      <x:c r="N12268" s="267" t="n">
        <x:f>MAX(M12268-FARMER_HOURS,0)/TEMP_HOURS_PER_WORKER</x:f>
        <x:v>6.525863709860977</x:v>
      </x:c>
      <x:c r="O12268" s="268" t="n">
        <x:f>I12268*TOMATO_PRICE+J12268*CARROT_PRICE+K12268*MESCLUN_PRICE</x:f>
        <x:v>213504</x:v>
      </x:c>
      <x:c r="P12268" s="268" t="n">
        <x:f>I12268*TOMATO_FERTILIZER+J12268*CARROT_FERTILIZER+K12268*MESCLUN_FERTILIZER</x:f>
        <x:v>29920</x:v>
      </x:c>
      <x:c r="Q12268" s="268" t="n">
        <x:f>MIN(M12268,FARMER_HOURS)*FARMER_RATE+MAX(M12268-FARMER_HOURS,0)*TEMP_RATE</x:f>
        <x:v>188146.59274652443</x:v>
      </x:c>
      <x:c r="R12268" s="268" t="n">
        <x:f>O12268-P12268-Q12268-FIXED_COST</x:f>
        <x:v>-24562.59274652443</x:v>
      </x:c>
      <x:c r="S12268" s="139" t="str">
        <x:f>IF(AND(L12268&lt;=TOTAL_BED_CAP,N12268&lt;=TEMP_WORKER_CAP),"YES","NO")</x:f>
        <x:v>NO</x:v>
      </x:c>
      <x:c r="T12268" s="139" t="n">
        <x:f>IF(S12268="YES",R12268,-1E+99)</x:f>
        <x:v>-1e+99</x:v>
      </x:c>
    </x:row>
    <x:row r="12269">
      <x:c r="A12269" s="139"/>
      <x:c r="B12269" s="139"/>
      <x:c r="C12269" s="139"/>
      <x:c r="D12269" s="139"/>
      <x:c r="E12269" s="139"/>
      <x:c r="F12269" s="139"/>
      <x:c r="G12269" s="139"/>
      <x:c r="H12269" s="139"/>
      <x:c r="I12269" s="266" t="n">
        <x:f>INT((ROW()-ROW($I$46))/((CARROT_CAP+1)*(MESCLUN_CAP+1)))</x:f>
        <x:v>18</x:v>
      </x:c>
      <x:c r="J12269" s="266" t="n">
        <x:f>MOD(INT((ROW()-ROW($I$46))/(MESCLUN_CAP+1)),CARROT_CAP+1)</x:f>
        <x:v>16</x:v>
      </x:c>
      <x:c r="K12269" s="266" t="n">
        <x:f>MOD(ROW()-ROW($I$46),MESCLUN_CAP+1)</x:f>
        <x:v>9</x:v>
      </x:c>
      <x:c r="L12269" s="266" t="n">
        <x:f>SUM(I12269:K12269)</x:f>
        <x:v>43</x:v>
      </x:c>
      <x:c r="M12269" s="267" t="n">
        <x:f>I12269*TOMATO_HOURS*WEEKS*(1+TOMATO_DIM)^I12269+J12269*CARROT_HOURS*WEEKS*(1+CARROT_DIM)^J12269+K12269*MESCLUN_HOURS*WEEKS*(1+MESCLUN_DIM)^K12269</x:f>
        <x:v>10172.537077640201</x:v>
      </x:c>
      <x:c r="N12269" s="267" t="n">
        <x:f>MAX(M12269-FARMER_HOURS,0)/TEMP_HOURS_PER_WORKER</x:f>
        <x:v>6.564261859472362</x:v>
      </x:c>
      <x:c r="O12269" s="268" t="n">
        <x:f>I12269*TOMATO_PRICE+J12269*CARROT_PRICE+K12269*MESCLUN_PRICE</x:f>
        <x:v>216204</x:v>
      </x:c>
      <x:c r="P12269" s="268" t="n">
        <x:f>I12269*TOMATO_FERTILIZER+J12269*CARROT_FERTILIZER+K12269*MESCLUN_FERTILIZER</x:f>
        <x:v>30800</x:v>
      </x:c>
      <x:c r="Q12269" s="268" t="n">
        <x:f>MIN(M12269,FARMER_HOURS)*FARMER_RATE+MAX(M12269-FARMER_HOURS,0)*TEMP_RATE</x:f>
        <x:v>189106.54648680906</x:v>
      </x:c>
      <x:c r="R12269" s="268" t="n">
        <x:f>O12269-P12269-Q12269-FIXED_COST</x:f>
        <x:v>-23702.546486809064</x:v>
      </x:c>
      <x:c r="S12269" s="139" t="str">
        <x:f>IF(AND(L12269&lt;=TOTAL_BED_CAP,N12269&lt;=TEMP_WORKER_CAP),"YES","NO")</x:f>
        <x:v>NO</x:v>
      </x:c>
      <x:c r="T12269" s="139" t="n">
        <x:f>IF(S12269="YES",R12269,-1E+99)</x:f>
        <x:v>-1e+99</x:v>
      </x:c>
    </x:row>
    <x:row r="12270">
      <x:c r="A12270" s="139"/>
      <x:c r="B12270" s="139"/>
      <x:c r="C12270" s="139"/>
      <x:c r="D12270" s="139"/>
      <x:c r="E12270" s="139"/>
      <x:c r="F12270" s="139"/>
      <x:c r="G12270" s="139"/>
      <x:c r="H12270" s="139"/>
      <x:c r="I12270" s="266" t="n">
        <x:f>INT((ROW()-ROW($I$46))/((CARROT_CAP+1)*(MESCLUN_CAP+1)))</x:f>
        <x:v>18</x:v>
      </x:c>
      <x:c r="J12270" s="266" t="n">
        <x:f>MOD(INT((ROW()-ROW($I$46))/(MESCLUN_CAP+1)),CARROT_CAP+1)</x:f>
        <x:v>16</x:v>
      </x:c>
      <x:c r="K12270" s="266" t="n">
        <x:f>MOD(ROW()-ROW($I$46),MESCLUN_CAP+1)</x:f>
        <x:v>10</x:v>
      </x:c>
      <x:c r="L12270" s="266" t="n">
        <x:f>SUM(I12270:K12270)</x:f>
        <x:v>44</x:v>
      </x:c>
      <x:c r="M12270" s="267" t="n">
        <x:f>I12270*TOMATO_HOURS*WEEKS*(1+TOMATO_DIM)^I12270+J12270*CARROT_HOURS*WEEKS*(1+CARROT_DIM)^J12270+K12270*MESCLUN_HOURS*WEEKS*(1+MESCLUN_DIM)^K12270</x:f>
        <x:v>10229.150619123415</x:v>
      </x:c>
      <x:c r="N12270" s="267" t="n">
        <x:f>MAX(M12270-FARMER_HOURS,0)/TEMP_HOURS_PER_WORKER</x:f>
        <x:v>6.6035768188357045</x:v>
      </x:c>
      <x:c r="O12270" s="268" t="n">
        <x:f>I12270*TOMATO_PRICE+J12270*CARROT_PRICE+K12270*MESCLUN_PRICE</x:f>
        <x:v>218904</x:v>
      </x:c>
      <x:c r="P12270" s="268" t="n">
        <x:f>I12270*TOMATO_FERTILIZER+J12270*CARROT_FERTILIZER+K12270*MESCLUN_FERTILIZER</x:f>
        <x:v>31680</x:v>
      </x:c>
      <x:c r="Q12270" s="268" t="n">
        <x:f>MIN(M12270,FARMER_HOURS)*FARMER_RATE+MAX(M12270-FARMER_HOURS,0)*TEMP_RATE</x:f>
        <x:v>190089.42047089263</x:v>
      </x:c>
      <x:c r="R12270" s="268" t="n">
        <x:f>O12270-P12270-Q12270-FIXED_COST</x:f>
        <x:v>-22865.420470892626</x:v>
      </x:c>
      <x:c r="S12270" s="139" t="str">
        <x:f>IF(AND(L12270&lt;=TOTAL_BED_CAP,N12270&lt;=TEMP_WORKER_CAP),"YES","NO")</x:f>
        <x:v>NO</x:v>
      </x:c>
      <x:c r="T12270" s="139" t="n">
        <x:f>IF(S12270="YES",R12270,-1E+99)</x:f>
        <x:v>-1e+99</x:v>
      </x:c>
    </x:row>
    <x:row r="12271">
      <x:c r="A12271" s="139"/>
      <x:c r="B12271" s="139"/>
      <x:c r="C12271" s="139"/>
      <x:c r="D12271" s="139"/>
      <x:c r="E12271" s="139"/>
      <x:c r="F12271" s="139"/>
      <x:c r="G12271" s="139"/>
      <x:c r="H12271" s="139"/>
      <x:c r="I12271" s="266" t="n">
        <x:f>INT((ROW()-ROW($I$46))/((CARROT_CAP+1)*(MESCLUN_CAP+1)))</x:f>
        <x:v>18</x:v>
      </x:c>
      <x:c r="J12271" s="266" t="n">
        <x:f>MOD(INT((ROW()-ROW($I$46))/(MESCLUN_CAP+1)),CARROT_CAP+1)</x:f>
        <x:v>16</x:v>
      </x:c>
      <x:c r="K12271" s="266" t="n">
        <x:f>MOD(ROW()-ROW($I$46),MESCLUN_CAP+1)</x:f>
        <x:v>11</x:v>
      </x:c>
      <x:c r="L12271" s="266" t="n">
        <x:f>SUM(I12271:K12271)</x:f>
        <x:v>45</x:v>
      </x:c>
      <x:c r="M12271" s="267" t="n">
        <x:f>I12271*TOMATO_HOURS*WEEKS*(1+TOMATO_DIM)^I12271+J12271*CARROT_HOURS*WEEKS*(1+CARROT_DIM)^J12271+K12271*MESCLUN_HOURS*WEEKS*(1+MESCLUN_DIM)^K12271</x:f>
        <x:v>10287.108732216853</x:v>
      </x:c>
      <x:c r="N12271" s="267" t="n">
        <x:f>MAX(M12271-FARMER_HOURS,0)/TEMP_HOURS_PER_WORKER</x:f>
        <x:v>6.643825508483926</x:v>
      </x:c>
      <x:c r="O12271" s="268" t="n">
        <x:f>I12271*TOMATO_PRICE+J12271*CARROT_PRICE+K12271*MESCLUN_PRICE</x:f>
        <x:v>221604</x:v>
      </x:c>
      <x:c r="P12271" s="268" t="n">
        <x:f>I12271*TOMATO_FERTILIZER+J12271*CARROT_FERTILIZER+K12271*MESCLUN_FERTILIZER</x:f>
        <x:v>32560</x:v>
      </x:c>
      <x:c r="Q12271" s="268" t="n">
        <x:f>MIN(M12271,FARMER_HOURS)*FARMER_RATE+MAX(M12271-FARMER_HOURS,0)*TEMP_RATE</x:f>
        <x:v>191095.63771209813</x:v>
      </x:c>
      <x:c r="R12271" s="268" t="n">
        <x:f>O12271-P12271-Q12271-FIXED_COST</x:f>
        <x:v>-22051.637712098134</x:v>
      </x:c>
      <x:c r="S12271" s="139" t="str">
        <x:f>IF(AND(L12271&lt;=TOTAL_BED_CAP,N12271&lt;=TEMP_WORKER_CAP),"YES","NO")</x:f>
        <x:v>NO</x:v>
      </x:c>
      <x:c r="T12271" s="139" t="n">
        <x:f>IF(S12271="YES",R12271,-1E+99)</x:f>
        <x:v>-1e+99</x:v>
      </x:c>
    </x:row>
    <x:row r="12272">
      <x:c r="A12272" s="139"/>
      <x:c r="B12272" s="139"/>
      <x:c r="C12272" s="139"/>
      <x:c r="D12272" s="139"/>
      <x:c r="E12272" s="139"/>
      <x:c r="F12272" s="139"/>
      <x:c r="G12272" s="139"/>
      <x:c r="H12272" s="139"/>
      <x:c r="I12272" s="266" t="n">
        <x:f>INT((ROW()-ROW($I$46))/((CARROT_CAP+1)*(MESCLUN_CAP+1)))</x:f>
        <x:v>18</x:v>
      </x:c>
      <x:c r="J12272" s="266" t="n">
        <x:f>MOD(INT((ROW()-ROW($I$46))/(MESCLUN_CAP+1)),CARROT_CAP+1)</x:f>
        <x:v>16</x:v>
      </x:c>
      <x:c r="K12272" s="266" t="n">
        <x:f>MOD(ROW()-ROW($I$46),MESCLUN_CAP+1)</x:f>
        <x:v>12</x:v>
      </x:c>
      <x:c r="L12272" s="266" t="n">
        <x:f>SUM(I12272:K12272)</x:f>
        <x:v>46</x:v>
      </x:c>
      <x:c r="M12272" s="267" t="n">
        <x:f>I12272*TOMATO_HOURS*WEEKS*(1+TOMATO_DIM)^I12272+J12272*CARROT_HOURS*WEEKS*(1+CARROT_DIM)^J12272+K12272*MESCLUN_HOURS*WEEKS*(1+MESCLUN_DIM)^K12272</x:f>
        <x:v>10346.436185344917</x:v>
      </x:c>
      <x:c r="N12272" s="267" t="n">
        <x:f>MAX(M12272-FARMER_HOURS,0)/TEMP_HOURS_PER_WORKER</x:f>
        <x:v>6.685025128711748</x:v>
      </x:c>
      <x:c r="O12272" s="268" t="n">
        <x:f>I12272*TOMATO_PRICE+J12272*CARROT_PRICE+K12272*MESCLUN_PRICE</x:f>
        <x:v>224304</x:v>
      </x:c>
      <x:c r="P12272" s="268" t="n">
        <x:f>I12272*TOMATO_FERTILIZER+J12272*CARROT_FERTILIZER+K12272*MESCLUN_FERTILIZER</x:f>
        <x:v>33440</x:v>
      </x:c>
      <x:c r="Q12272" s="268" t="n">
        <x:f>MIN(M12272,FARMER_HOURS)*FARMER_RATE+MAX(M12272-FARMER_HOURS,0)*TEMP_RATE</x:f>
        <x:v>192125.6282177937</x:v>
      </x:c>
      <x:c r="R12272" s="268" t="n">
        <x:f>O12272-P12272-Q12272-FIXED_COST</x:f>
        <x:v>-21261.62821779371</x:v>
      </x:c>
      <x:c r="S12272" s="139" t="str">
        <x:f>IF(AND(L12272&lt;=TOTAL_BED_CAP,N12272&lt;=TEMP_WORKER_CAP),"YES","NO")</x:f>
        <x:v>NO</x:v>
      </x:c>
      <x:c r="T12272" s="139" t="n">
        <x:f>IF(S12272="YES",R12272,-1E+99)</x:f>
        <x:v>-1e+99</x:v>
      </x:c>
    </x:row>
    <x:row r="12273">
      <x:c r="A12273" s="139"/>
      <x:c r="B12273" s="139"/>
      <x:c r="C12273" s="139"/>
      <x:c r="D12273" s="139"/>
      <x:c r="E12273" s="139"/>
      <x:c r="F12273" s="139"/>
      <x:c r="G12273" s="139"/>
      <x:c r="H12273" s="139"/>
      <x:c r="I12273" s="266" t="n">
        <x:f>INT((ROW()-ROW($I$46))/((CARROT_CAP+1)*(MESCLUN_CAP+1)))</x:f>
        <x:v>18</x:v>
      </x:c>
      <x:c r="J12273" s="266" t="n">
        <x:f>MOD(INT((ROW()-ROW($I$46))/(MESCLUN_CAP+1)),CARROT_CAP+1)</x:f>
        <x:v>16</x:v>
      </x:c>
      <x:c r="K12273" s="266" t="n">
        <x:f>MOD(ROW()-ROW($I$46),MESCLUN_CAP+1)</x:f>
        <x:v>13</x:v>
      </x:c>
      <x:c r="L12273" s="266" t="n">
        <x:f>SUM(I12273:K12273)</x:f>
        <x:v>47</x:v>
      </x:c>
      <x:c r="M12273" s="267" t="n">
        <x:f>I12273*TOMATO_HOURS*WEEKS*(1+TOMATO_DIM)^I12273+J12273*CARROT_HOURS*WEEKS*(1+CARROT_DIM)^J12273+K12273*MESCLUN_HOURS*WEEKS*(1+MESCLUN_DIM)^K12273</x:f>
        <x:v>10407.158156053301</x:v>
      </x:c>
      <x:c r="N12273" s="267" t="n">
        <x:f>MAX(M12273-FARMER_HOURS,0)/TEMP_HOURS_PER_WORKER</x:f>
        <x:v>6.727193163925904</x:v>
      </x:c>
      <x:c r="O12273" s="268" t="n">
        <x:f>I12273*TOMATO_PRICE+J12273*CARROT_PRICE+K12273*MESCLUN_PRICE</x:f>
        <x:v>227004</x:v>
      </x:c>
      <x:c r="P12273" s="268" t="n">
        <x:f>I12273*TOMATO_FERTILIZER+J12273*CARROT_FERTILIZER+K12273*MESCLUN_FERTILIZER</x:f>
        <x:v>34320</x:v>
      </x:c>
      <x:c r="Q12273" s="268" t="n">
        <x:f>MIN(M12273,FARMER_HOURS)*FARMER_RATE+MAX(M12273-FARMER_HOURS,0)*TEMP_RATE</x:f>
        <x:v>193179.8290981476</x:v>
      </x:c>
      <x:c r="R12273" s="268" t="n">
        <x:f>O12273-P12273-Q12273-FIXED_COST</x:f>
        <x:v>-20495.829098147602</x:v>
      </x:c>
      <x:c r="S12273" s="139" t="str">
        <x:f>IF(AND(L12273&lt;=TOTAL_BED_CAP,N12273&lt;=TEMP_WORKER_CAP),"YES","NO")</x:f>
        <x:v>NO</x:v>
      </x:c>
      <x:c r="T12273" s="139" t="n">
        <x:f>IF(S12273="YES",R12273,-1E+99)</x:f>
        <x:v>-1e+99</x:v>
      </x:c>
    </x:row>
    <x:row r="12274">
      <x:c r="A12274" s="139"/>
      <x:c r="B12274" s="139"/>
      <x:c r="C12274" s="139"/>
      <x:c r="D12274" s="139"/>
      <x:c r="E12274" s="139"/>
      <x:c r="F12274" s="139"/>
      <x:c r="G12274" s="139"/>
      <x:c r="H12274" s="139"/>
      <x:c r="I12274" s="266" t="n">
        <x:f>INT((ROW()-ROW($I$46))/((CARROT_CAP+1)*(MESCLUN_CAP+1)))</x:f>
        <x:v>18</x:v>
      </x:c>
      <x:c r="J12274" s="266" t="n">
        <x:f>MOD(INT((ROW()-ROW($I$46))/(MESCLUN_CAP+1)),CARROT_CAP+1)</x:f>
        <x:v>16</x:v>
      </x:c>
      <x:c r="K12274" s="266" t="n">
        <x:f>MOD(ROW()-ROW($I$46),MESCLUN_CAP+1)</x:f>
        <x:v>14</x:v>
      </x:c>
      <x:c r="L12274" s="266" t="n">
        <x:f>SUM(I12274:K12274)</x:f>
        <x:v>48</x:v>
      </x:c>
      <x:c r="M12274" s="267" t="n">
        <x:f>I12274*TOMATO_HOURS*WEEKS*(1+TOMATO_DIM)^I12274+J12274*CARROT_HOURS*WEEKS*(1+CARROT_DIM)^J12274+K12274*MESCLUN_HOURS*WEEKS*(1+MESCLUN_DIM)^K12274</x:f>
        <x:v>10469.300237366962</x:v>
      </x:c>
      <x:c r="N12274" s="267" t="n">
        <x:f>MAX(M12274-FARMER_HOURS,0)/TEMP_HOURS_PER_WORKER</x:f>
        <x:v>6.770347387060391</x:v>
      </x:c>
      <x:c r="O12274" s="268" t="n">
        <x:f>I12274*TOMATO_PRICE+J12274*CARROT_PRICE+K12274*MESCLUN_PRICE</x:f>
        <x:v>229704</x:v>
      </x:c>
      <x:c r="P12274" s="268" t="n">
        <x:f>I12274*TOMATO_FERTILIZER+J12274*CARROT_FERTILIZER+K12274*MESCLUN_FERTILIZER</x:f>
        <x:v>35200</x:v>
      </x:c>
      <x:c r="Q12274" s="268" t="n">
        <x:f>MIN(M12274,FARMER_HOURS)*FARMER_RATE+MAX(M12274-FARMER_HOURS,0)*TEMP_RATE</x:f>
        <x:v>194258.68467650976</x:v>
      </x:c>
      <x:c r="R12274" s="268" t="n">
        <x:f>O12274-P12274-Q12274-FIXED_COST</x:f>
        <x:v>-19754.684676509758</x:v>
      </x:c>
      <x:c r="S12274" s="139" t="str">
        <x:f>IF(AND(L12274&lt;=TOTAL_BED_CAP,N12274&lt;=TEMP_WORKER_CAP),"YES","NO")</x:f>
        <x:v>NO</x:v>
      </x:c>
      <x:c r="T12274" s="139" t="n">
        <x:f>IF(S12274="YES",R12274,-1E+99)</x:f>
        <x:v>-1e+99</x:v>
      </x:c>
    </x:row>
    <x:row r="12275">
      <x:c r="A12275" s="139"/>
      <x:c r="B12275" s="139"/>
      <x:c r="C12275" s="139"/>
      <x:c r="D12275" s="139"/>
      <x:c r="E12275" s="139"/>
      <x:c r="F12275" s="139"/>
      <x:c r="G12275" s="139"/>
      <x:c r="H12275" s="139"/>
      <x:c r="I12275" s="266" t="n">
        <x:f>INT((ROW()-ROW($I$46))/((CARROT_CAP+1)*(MESCLUN_CAP+1)))</x:f>
        <x:v>18</x:v>
      </x:c>
      <x:c r="J12275" s="266" t="n">
        <x:f>MOD(INT((ROW()-ROW($I$46))/(MESCLUN_CAP+1)),CARROT_CAP+1)</x:f>
        <x:v>16</x:v>
      </x:c>
      <x:c r="K12275" s="266" t="n">
        <x:f>MOD(ROW()-ROW($I$46),MESCLUN_CAP+1)</x:f>
        <x:v>15</x:v>
      </x:c>
      <x:c r="L12275" s="266" t="n">
        <x:f>SUM(I12275:K12275)</x:f>
        <x:v>49</x:v>
      </x:c>
      <x:c r="M12275" s="267" t="n">
        <x:f>I12275*TOMATO_HOURS*WEEKS*(1+TOMATO_DIM)^I12275+J12275*CARROT_HOURS*WEEKS*(1+CARROT_DIM)^J12275+K12275*MESCLUN_HOURS*WEEKS*(1+MESCLUN_DIM)^K12275</x:f>
        <x:v>10532.88844424311</x:v>
      </x:c>
      <x:c r="N12275" s="267" t="n">
        <x:f>MAX(M12275-FARMER_HOURS,0)/TEMP_HOURS_PER_WORKER</x:f>
        <x:v>6.814505864057716</x:v>
      </x:c>
      <x:c r="O12275" s="268" t="n">
        <x:f>I12275*TOMATO_PRICE+J12275*CARROT_PRICE+K12275*MESCLUN_PRICE</x:f>
        <x:v>232404</x:v>
      </x:c>
      <x:c r="P12275" s="268" t="n">
        <x:f>I12275*TOMATO_FERTILIZER+J12275*CARROT_FERTILIZER+K12275*MESCLUN_FERTILIZER</x:f>
        <x:v>36080</x:v>
      </x:c>
      <x:c r="Q12275" s="268" t="n">
        <x:f>MIN(M12275,FARMER_HOURS)*FARMER_RATE+MAX(M12275-FARMER_HOURS,0)*TEMP_RATE</x:f>
        <x:v>195362.6466014429</x:v>
      </x:c>
      <x:c r="R12275" s="268" t="n">
        <x:f>O12275-P12275-Q12275-FIXED_COST</x:f>
        <x:v>-19038.646601442888</x:v>
      </x:c>
      <x:c r="S12275" s="139" t="str">
        <x:f>IF(AND(L12275&lt;=TOTAL_BED_CAP,N12275&lt;=TEMP_WORKER_CAP),"YES","NO")</x:f>
        <x:v>NO</x:v>
      </x:c>
      <x:c r="T12275" s="139" t="n">
        <x:f>IF(S12275="YES",R12275,-1E+99)</x:f>
        <x:v>-1e+99</x:v>
      </x:c>
    </x:row>
    <x:row r="12276">
      <x:c r="A12276" s="139"/>
      <x:c r="B12276" s="139"/>
      <x:c r="C12276" s="139"/>
      <x:c r="D12276" s="139"/>
      <x:c r="E12276" s="139"/>
      <x:c r="F12276" s="139"/>
      <x:c r="G12276" s="139"/>
      <x:c r="H12276" s="139"/>
      <x:c r="I12276" s="266" t="n">
        <x:f>INT((ROW()-ROW($I$46))/((CARROT_CAP+1)*(MESCLUN_CAP+1)))</x:f>
        <x:v>18</x:v>
      </x:c>
      <x:c r="J12276" s="266" t="n">
        <x:f>MOD(INT((ROW()-ROW($I$46))/(MESCLUN_CAP+1)),CARROT_CAP+1)</x:f>
        <x:v>16</x:v>
      </x:c>
      <x:c r="K12276" s="266" t="n">
        <x:f>MOD(ROW()-ROW($I$46),MESCLUN_CAP+1)</x:f>
        <x:v>16</x:v>
      </x:c>
      <x:c r="L12276" s="266" t="n">
        <x:f>SUM(I12276:K12276)</x:f>
        <x:v>50</x:v>
      </x:c>
      <x:c r="M12276" s="267" t="n">
        <x:f>I12276*TOMATO_HOURS*WEEKS*(1+TOMATO_DIM)^I12276+J12276*CARROT_HOURS*WEEKS*(1+CARROT_DIM)^J12276+K12276*MESCLUN_HOURS*WEEKS*(1+MESCLUN_DIM)^K12276</x:f>
        <x:v>10597.949220120598</x:v>
      </x:c>
      <x:c r="N12276" s="267" t="n">
        <x:f>MAX(M12276-FARMER_HOURS,0)/TEMP_HOURS_PER_WORKER</x:f>
        <x:v>6.859686958417082</x:v>
      </x:c>
      <x:c r="O12276" s="268" t="n">
        <x:f>I12276*TOMATO_PRICE+J12276*CARROT_PRICE+K12276*MESCLUN_PRICE</x:f>
        <x:v>235104</x:v>
      </x:c>
      <x:c r="P12276" s="268" t="n">
        <x:f>I12276*TOMATO_FERTILIZER+J12276*CARROT_FERTILIZER+K12276*MESCLUN_FERTILIZER</x:f>
        <x:v>36960</x:v>
      </x:c>
      <x:c r="Q12276" s="268" t="n">
        <x:f>MIN(M12276,FARMER_HOURS)*FARMER_RATE+MAX(M12276-FARMER_HOURS,0)*TEMP_RATE</x:f>
        <x:v>196492.17396042703</x:v>
      </x:c>
      <x:c r="R12276" s="268" t="n">
        <x:f>O12276-P12276-Q12276-FIXED_COST</x:f>
        <x:v>-18348.173960427026</x:v>
      </x:c>
      <x:c r="S12276" s="139" t="str">
        <x:f>IF(AND(L12276&lt;=TOTAL_BED_CAP,N12276&lt;=TEMP_WORKER_CAP),"YES","NO")</x:f>
        <x:v>NO</x:v>
      </x:c>
      <x:c r="T12276" s="139" t="n">
        <x:f>IF(S12276="YES",R12276,-1E+99)</x:f>
        <x:v>-1e+99</x:v>
      </x:c>
    </x:row>
    <x:row r="12277">
      <x:c r="A12277" s="139"/>
      <x:c r="B12277" s="139"/>
      <x:c r="C12277" s="139"/>
      <x:c r="D12277" s="139"/>
      <x:c r="E12277" s="139"/>
      <x:c r="F12277" s="139"/>
      <x:c r="G12277" s="139"/>
      <x:c r="H12277" s="139"/>
      <x:c r="I12277" s="266" t="n">
        <x:f>INT((ROW()-ROW($I$46))/((CARROT_CAP+1)*(MESCLUN_CAP+1)))</x:f>
        <x:v>18</x:v>
      </x:c>
      <x:c r="J12277" s="266" t="n">
        <x:f>MOD(INT((ROW()-ROW($I$46))/(MESCLUN_CAP+1)),CARROT_CAP+1)</x:f>
        <x:v>16</x:v>
      </x:c>
      <x:c r="K12277" s="266" t="n">
        <x:f>MOD(ROW()-ROW($I$46),MESCLUN_CAP+1)</x:f>
        <x:v>17</x:v>
      </x:c>
      <x:c r="L12277" s="266" t="n">
        <x:f>SUM(I12277:K12277)</x:f>
        <x:v>51</x:v>
      </x:c>
      <x:c r="M12277" s="267" t="n">
        <x:f>I12277*TOMATO_HOURS*WEEKS*(1+TOMATO_DIM)^I12277+J12277*CARROT_HOURS*WEEKS*(1+CARROT_DIM)^J12277+K12277*MESCLUN_HOURS*WEEKS*(1+MESCLUN_DIM)^K12277</x:f>
        <x:v>10664.509443567138</x:v>
      </x:c>
      <x:c r="N12277" s="267" t="n">
        <x:f>MAX(M12277-FARMER_HOURS,0)/TEMP_HOURS_PER_WORKER</x:f>
        <x:v>6.905909335810512</x:v>
      </x:c>
      <x:c r="O12277" s="268" t="n">
        <x:f>I12277*TOMATO_PRICE+J12277*CARROT_PRICE+K12277*MESCLUN_PRICE</x:f>
        <x:v>237804</x:v>
      </x:c>
      <x:c r="P12277" s="268" t="n">
        <x:f>I12277*TOMATO_FERTILIZER+J12277*CARROT_FERTILIZER+K12277*MESCLUN_FERTILIZER</x:f>
        <x:v>37840</x:v>
      </x:c>
      <x:c r="Q12277" s="268" t="n">
        <x:f>MIN(M12277,FARMER_HOURS)*FARMER_RATE+MAX(M12277-FARMER_HOURS,0)*TEMP_RATE</x:f>
        <x:v>197647.7333952628</x:v>
      </x:c>
      <x:c r="R12277" s="268" t="n">
        <x:f>O12277-P12277-Q12277-FIXED_COST</x:f>
        <x:v>-17683.733395262796</x:v>
      </x:c>
      <x:c r="S12277" s="139" t="str">
        <x:f>IF(AND(L12277&lt;=TOTAL_BED_CAP,N12277&lt;=TEMP_WORKER_CAP),"YES","NO")</x:f>
        <x:v>NO</x:v>
      </x:c>
      <x:c r="T12277" s="139" t="n">
        <x:f>IF(S12277="YES",R12277,-1E+99)</x:f>
        <x:v>-1e+99</x:v>
      </x:c>
    </x:row>
    <x:row r="12278">
      <x:c r="A12278" s="139"/>
      <x:c r="B12278" s="139"/>
      <x:c r="C12278" s="139"/>
      <x:c r="D12278" s="139"/>
      <x:c r="E12278" s="139"/>
      <x:c r="F12278" s="139"/>
      <x:c r="G12278" s="139"/>
      <x:c r="H12278" s="139"/>
      <x:c r="I12278" s="266" t="n">
        <x:f>INT((ROW()-ROW($I$46))/((CARROT_CAP+1)*(MESCLUN_CAP+1)))</x:f>
        <x:v>18</x:v>
      </x:c>
      <x:c r="J12278" s="266" t="n">
        <x:f>MOD(INT((ROW()-ROW($I$46))/(MESCLUN_CAP+1)),CARROT_CAP+1)</x:f>
        <x:v>16</x:v>
      </x:c>
      <x:c r="K12278" s="266" t="n">
        <x:f>MOD(ROW()-ROW($I$46),MESCLUN_CAP+1)</x:f>
        <x:v>18</x:v>
      </x:c>
      <x:c r="L12278" s="266" t="n">
        <x:f>SUM(I12278:K12278)</x:f>
        <x:v>52</x:v>
      </x:c>
      <x:c r="M12278" s="267" t="n">
        <x:f>I12278*TOMATO_HOURS*WEEKS*(1+TOMATO_DIM)^I12278+J12278*CARROT_HOURS*WEEKS*(1+CARROT_DIM)^J12278+K12278*MESCLUN_HOURS*WEEKS*(1+MESCLUN_DIM)^K12278</x:f>
        <x:v>10732.596435025725</x:v>
      </x:c>
      <x:c r="N12278" s="267" t="n">
        <x:f>MAX(M12278-FARMER_HOURS,0)/TEMP_HOURS_PER_WORKER</x:f>
        <x:v>6.9531919687678645</x:v>
      </x:c>
      <x:c r="O12278" s="268" t="n">
        <x:f>I12278*TOMATO_PRICE+J12278*CARROT_PRICE+K12278*MESCLUN_PRICE</x:f>
        <x:v>240504</x:v>
      </x:c>
      <x:c r="P12278" s="268" t="n">
        <x:f>I12278*TOMATO_FERTILIZER+J12278*CARROT_FERTILIZER+K12278*MESCLUN_FERTILIZER</x:f>
        <x:v>38720</x:v>
      </x:c>
      <x:c r="Q12278" s="268" t="n">
        <x:f>MIN(M12278,FARMER_HOURS)*FARMER_RATE+MAX(M12278-FARMER_HOURS,0)*TEMP_RATE</x:f>
        <x:v>198829.7992191966</x:v>
      </x:c>
      <x:c r="R12278" s="268" t="n">
        <x:f>O12278-P12278-Q12278-FIXED_COST</x:f>
        <x:v>-17045.799219196604</x:v>
      </x:c>
      <x:c r="S12278" s="139" t="str">
        <x:f>IF(AND(L12278&lt;=TOTAL_BED_CAP,N12278&lt;=TEMP_WORKER_CAP),"YES","NO")</x:f>
        <x:v>NO</x:v>
      </x:c>
      <x:c r="T12278" s="139" t="n">
        <x:f>IF(S12278="YES",R12278,-1E+99)</x:f>
        <x:v>-1e+99</x:v>
      </x:c>
    </x:row>
    <x:row r="12279">
      <x:c r="A12279" s="139"/>
      <x:c r="B12279" s="139"/>
      <x:c r="C12279" s="139"/>
      <x:c r="D12279" s="139"/>
      <x:c r="E12279" s="139"/>
      <x:c r="F12279" s="139"/>
      <x:c r="G12279" s="139"/>
      <x:c r="H12279" s="139"/>
      <x:c r="I12279" s="266" t="n">
        <x:f>INT((ROW()-ROW($I$46))/((CARROT_CAP+1)*(MESCLUN_CAP+1)))</x:f>
        <x:v>18</x:v>
      </x:c>
      <x:c r="J12279" s="266" t="n">
        <x:f>MOD(INT((ROW()-ROW($I$46))/(MESCLUN_CAP+1)),CARROT_CAP+1)</x:f>
        <x:v>16</x:v>
      </x:c>
      <x:c r="K12279" s="266" t="n">
        <x:f>MOD(ROW()-ROW($I$46),MESCLUN_CAP+1)</x:f>
        <x:v>19</x:v>
      </x:c>
      <x:c r="L12279" s="266" t="n">
        <x:f>SUM(I12279:K12279)</x:f>
        <x:v>53</x:v>
      </x:c>
      <x:c r="M12279" s="267" t="n">
        <x:f>I12279*TOMATO_HOURS*WEEKS*(1+TOMATO_DIM)^I12279+J12279*CARROT_HOURS*WEEKS*(1+CARROT_DIM)^J12279+K12279*MESCLUN_HOURS*WEEKS*(1+MESCLUN_DIM)^K12279</x:f>
        <x:v>10802.237963661748</x:v>
      </x:c>
      <x:c r="N12279" s="267" t="n">
        <x:f>MAX(M12279-FARMER_HOURS,0)/TEMP_HOURS_PER_WORKER</x:f>
        <x:v>7.001554141431769</x:v>
      </x:c>
      <x:c r="O12279" s="268" t="n">
        <x:f>I12279*TOMATO_PRICE+J12279*CARROT_PRICE+K12279*MESCLUN_PRICE</x:f>
        <x:v>243204</x:v>
      </x:c>
      <x:c r="P12279" s="268" t="n">
        <x:f>I12279*TOMATO_FERTILIZER+J12279*CARROT_FERTILIZER+K12279*MESCLUN_FERTILIZER</x:f>
        <x:v>39600</x:v>
      </x:c>
      <x:c r="Q12279" s="268" t="n">
        <x:f>MIN(M12279,FARMER_HOURS)*FARMER_RATE+MAX(M12279-FARMER_HOURS,0)*TEMP_RATE</x:f>
        <x:v>200038.85353579422</x:v>
      </x:c>
      <x:c r="R12279" s="268" t="n">
        <x:f>O12279-P12279-Q12279-FIXED_COST</x:f>
        <x:v>-16434.853535794216</x:v>
      </x:c>
      <x:c r="S12279" s="139" t="str">
        <x:f>IF(AND(L12279&lt;=TOTAL_BED_CAP,N12279&lt;=TEMP_WORKER_CAP),"YES","NO")</x:f>
        <x:v>NO</x:v>
      </x:c>
      <x:c r="T12279" s="139" t="n">
        <x:f>IF(S12279="YES",R12279,-1E+99)</x:f>
        <x:v>-1e+99</x:v>
      </x:c>
    </x:row>
    <x:row r="12280">
      <x:c r="A12280" s="139"/>
      <x:c r="B12280" s="139"/>
      <x:c r="C12280" s="139"/>
      <x:c r="D12280" s="139"/>
      <x:c r="E12280" s="139"/>
      <x:c r="F12280" s="139"/>
      <x:c r="G12280" s="139"/>
      <x:c r="H12280" s="139"/>
      <x:c r="I12280" s="266" t="n">
        <x:f>INT((ROW()-ROW($I$46))/((CARROT_CAP+1)*(MESCLUN_CAP+1)))</x:f>
        <x:v>18</x:v>
      </x:c>
      <x:c r="J12280" s="266" t="n">
        <x:f>MOD(INT((ROW()-ROW($I$46))/(MESCLUN_CAP+1)),CARROT_CAP+1)</x:f>
        <x:v>16</x:v>
      </x:c>
      <x:c r="K12280" s="266" t="n">
        <x:f>MOD(ROW()-ROW($I$46),MESCLUN_CAP+1)</x:f>
        <x:v>20</x:v>
      </x:c>
      <x:c r="L12280" s="266" t="n">
        <x:f>SUM(I12280:K12280)</x:f>
        <x:v>54</x:v>
      </x:c>
      <x:c r="M12280" s="267" t="n">
        <x:f>I12280*TOMATO_HOURS*WEEKS*(1+TOMATO_DIM)^I12280+J12280*CARROT_HOURS*WEEKS*(1+CARROT_DIM)^J12280+K12280*MESCLUN_HOURS*WEEKS*(1+MESCLUN_DIM)^K12280</x:f>
        <x:v>10873.462254312224</x:v>
      </x:c>
      <x:c r="N12280" s="267" t="n">
        <x:f>MAX(M12280-FARMER_HOURS,0)/TEMP_HOURS_PER_WORKER</x:f>
        <x:v>7.051015454383489</x:v>
      </x:c>
      <x:c r="O12280" s="268" t="n">
        <x:f>I12280*TOMATO_PRICE+J12280*CARROT_PRICE+K12280*MESCLUN_PRICE</x:f>
        <x:v>245904</x:v>
      </x:c>
      <x:c r="P12280" s="268" t="n">
        <x:f>I12280*TOMATO_FERTILIZER+J12280*CARROT_FERTILIZER+K12280*MESCLUN_FERTILIZER</x:f>
        <x:v>40480</x:v>
      </x:c>
      <x:c r="Q12280" s="268" t="n">
        <x:f>MIN(M12280,FARMER_HOURS)*FARMER_RATE+MAX(M12280-FARMER_HOURS,0)*TEMP_RATE</x:f>
        <x:v>201275.38635958722</x:v>
      </x:c>
      <x:c r="R12280" s="268" t="n">
        <x:f>O12280-P12280-Q12280-FIXED_COST</x:f>
        <x:v>-15851.386359587224</x:v>
      </x:c>
      <x:c r="S12280" s="139" t="str">
        <x:f>IF(AND(L12280&lt;=TOTAL_BED_CAP,N12280&lt;=TEMP_WORKER_CAP),"YES","NO")</x:f>
        <x:v>NO</x:v>
      </x:c>
      <x:c r="T12280" s="139" t="n">
        <x:f>IF(S12280="YES",R12280,-1E+99)</x:f>
        <x:v>-1e+99</x:v>
      </x:c>
    </x:row>
    <x:row r="12281">
      <x:c r="A12281" s="139"/>
      <x:c r="B12281" s="139"/>
      <x:c r="C12281" s="139"/>
      <x:c r="D12281" s="139"/>
      <x:c r="E12281" s="139"/>
      <x:c r="F12281" s="139"/>
      <x:c r="G12281" s="139"/>
      <x:c r="H12281" s="139"/>
      <x:c r="I12281" s="266" t="n">
        <x:f>INT((ROW()-ROW($I$46))/((CARROT_CAP+1)*(MESCLUN_CAP+1)))</x:f>
        <x:v>18</x:v>
      </x:c>
      <x:c r="J12281" s="266" t="n">
        <x:f>MOD(INT((ROW()-ROW($I$46))/(MESCLUN_CAP+1)),CARROT_CAP+1)</x:f>
        <x:v>16</x:v>
      </x:c>
      <x:c r="K12281" s="266" t="n">
        <x:f>MOD(ROW()-ROW($I$46),MESCLUN_CAP+1)</x:f>
        <x:v>21</x:v>
      </x:c>
      <x:c r="L12281" s="266" t="n">
        <x:f>SUM(I12281:K12281)</x:f>
        <x:v>55</x:v>
      </x:c>
      <x:c r="M12281" s="267" t="n">
        <x:f>I12281*TOMATO_HOURS*WEEKS*(1+TOMATO_DIM)^I12281+J12281*CARROT_HOURS*WEEKS*(1+CARROT_DIM)^J12281+K12281*MESCLUN_HOURS*WEEKS*(1+MESCLUN_DIM)^K12281</x:f>
        <x:v>10946.297994538669</x:v>
      </x:c>
      <x:c r="N12281" s="267" t="n">
        <x:f>MAX(M12281-FARMER_HOURS,0)/TEMP_HOURS_PER_WORKER</x:f>
        <x:v>7.101595829540742</x:v>
      </x:c>
      <x:c r="O12281" s="268" t="n">
        <x:f>I12281*TOMATO_PRICE+J12281*CARROT_PRICE+K12281*MESCLUN_PRICE</x:f>
        <x:v>248604</x:v>
      </x:c>
      <x:c r="P12281" s="268" t="n">
        <x:f>I12281*TOMATO_FERTILIZER+J12281*CARROT_FERTILIZER+K12281*MESCLUN_FERTILIZER</x:f>
        <x:v>41360</x:v>
      </x:c>
      <x:c r="Q12281" s="268" t="n">
        <x:f>MIN(M12281,FARMER_HOURS)*FARMER_RATE+MAX(M12281-FARMER_HOURS,0)*TEMP_RATE</x:f>
        <x:v>202539.89573851856</x:v>
      </x:c>
      <x:c r="R12281" s="268" t="n">
        <x:f>O12281-P12281-Q12281-FIXED_COST</x:f>
        <x:v>-15295.895738518564</x:v>
      </x:c>
      <x:c r="S12281" s="139" t="str">
        <x:f>IF(AND(L12281&lt;=TOTAL_BED_CAP,N12281&lt;=TEMP_WORKER_CAP),"YES","NO")</x:f>
        <x:v>NO</x:v>
      </x:c>
      <x:c r="T12281" s="139" t="n">
        <x:f>IF(S12281="YES",R12281,-1E+99)</x:f>
        <x:v>-1e+99</x:v>
      </x:c>
    </x:row>
    <x:row r="12282">
      <x:c r="A12282" s="139"/>
      <x:c r="B12282" s="139"/>
      <x:c r="C12282" s="139"/>
      <x:c r="D12282" s="139"/>
      <x:c r="E12282" s="139"/>
      <x:c r="F12282" s="139"/>
      <x:c r="G12282" s="139"/>
      <x:c r="H12282" s="139"/>
      <x:c r="I12282" s="266" t="n">
        <x:f>INT((ROW()-ROW($I$46))/((CARROT_CAP+1)*(MESCLUN_CAP+1)))</x:f>
        <x:v>18</x:v>
      </x:c>
      <x:c r="J12282" s="266" t="n">
        <x:f>MOD(INT((ROW()-ROW($I$46))/(MESCLUN_CAP+1)),CARROT_CAP+1)</x:f>
        <x:v>16</x:v>
      </x:c>
      <x:c r="K12282" s="266" t="n">
        <x:f>MOD(ROW()-ROW($I$46),MESCLUN_CAP+1)</x:f>
        <x:v>22</x:v>
      </x:c>
      <x:c r="L12282" s="266" t="n">
        <x:f>SUM(I12282:K12282)</x:f>
        <x:v>56</x:v>
      </x:c>
      <x:c r="M12282" s="267" t="n">
        <x:f>I12282*TOMATO_HOURS*WEEKS*(1+TOMATO_DIM)^I12282+J12282*CARROT_HOURS*WEEKS*(1+CARROT_DIM)^J12282+K12282*MESCLUN_HOURS*WEEKS*(1+MESCLUN_DIM)^K12282</x:f>
        <x:v>11020.774341785065</x:v>
      </x:c>
      <x:c r="N12282" s="267" t="n">
        <x:f>MAX(M12282-FARMER_HOURS,0)/TEMP_HOURS_PER_WORKER</x:f>
        <x:v>7.153315515128518</x:v>
      </x:c>
      <x:c r="O12282" s="268" t="n">
        <x:f>I12282*TOMATO_PRICE+J12282*CARROT_PRICE+K12282*MESCLUN_PRICE</x:f>
        <x:v>251304</x:v>
      </x:c>
      <x:c r="P12282" s="268" t="n">
        <x:f>I12282*TOMATO_FERTILIZER+J12282*CARROT_FERTILIZER+K12282*MESCLUN_FERTILIZER</x:f>
        <x:v>42240</x:v>
      </x:c>
      <x:c r="Q12282" s="268" t="n">
        <x:f>MIN(M12282,FARMER_HOURS)*FARMER_RATE+MAX(M12282-FARMER_HOURS,0)*TEMP_RATE</x:f>
        <x:v>203832.88787821293</x:v>
      </x:c>
      <x:c r="R12282" s="268" t="n">
        <x:f>O12282-P12282-Q12282-FIXED_COST</x:f>
        <x:v>-14768.887878212932</x:v>
      </x:c>
      <x:c r="S12282" s="139" t="str">
        <x:f>IF(AND(L12282&lt;=TOTAL_BED_CAP,N12282&lt;=TEMP_WORKER_CAP),"YES","NO")</x:f>
        <x:v>NO</x:v>
      </x:c>
      <x:c r="T12282" s="139" t="n">
        <x:f>IF(S12282="YES",R12282,-1E+99)</x:f>
        <x:v>-1e+99</x:v>
      </x:c>
    </x:row>
    <x:row r="12283">
      <x:c r="A12283" s="139"/>
      <x:c r="B12283" s="139"/>
      <x:c r="C12283" s="139"/>
      <x:c r="D12283" s="139"/>
      <x:c r="E12283" s="139"/>
      <x:c r="F12283" s="139"/>
      <x:c r="G12283" s="139"/>
      <x:c r="H12283" s="139"/>
      <x:c r="I12283" s="266" t="n">
        <x:f>INT((ROW()-ROW($I$46))/((CARROT_CAP+1)*(MESCLUN_CAP+1)))</x:f>
        <x:v>18</x:v>
      </x:c>
      <x:c r="J12283" s="266" t="n">
        <x:f>MOD(INT((ROW()-ROW($I$46))/(MESCLUN_CAP+1)),CARROT_CAP+1)</x:f>
        <x:v>16</x:v>
      </x:c>
      <x:c r="K12283" s="266" t="n">
        <x:f>MOD(ROW()-ROW($I$46),MESCLUN_CAP+1)</x:f>
        <x:v>23</x:v>
      </x:c>
      <x:c r="L12283" s="266" t="n">
        <x:f>SUM(I12283:K12283)</x:f>
        <x:v>57</x:v>
      </x:c>
      <x:c r="M12283" s="267" t="n">
        <x:f>I12283*TOMATO_HOURS*WEEKS*(1+TOMATO_DIM)^I12283+J12283*CARROT_HOURS*WEEKS*(1+CARROT_DIM)^J12283+K12283*MESCLUN_HOURS*WEEKS*(1+MESCLUN_DIM)^K12283</x:f>
        <x:v>11096.9209306425</x:v>
      </x:c>
      <x:c r="N12283" s="267" t="n">
        <x:f>MAX(M12283-FARMER_HOURS,0)/TEMP_HOURS_PER_WORKER</x:f>
        <x:v>7.206195090723958</x:v>
      </x:c>
      <x:c r="O12283" s="268" t="n">
        <x:f>I12283*TOMATO_PRICE+J12283*CARROT_PRICE+K12283*MESCLUN_PRICE</x:f>
        <x:v>254004</x:v>
      </x:c>
      <x:c r="P12283" s="268" t="n">
        <x:f>I12283*TOMATO_FERTILIZER+J12283*CARROT_FERTILIZER+K12283*MESCLUN_FERTILIZER</x:f>
        <x:v>43120</x:v>
      </x:c>
      <x:c r="Q12283" s="268" t="n">
        <x:f>MIN(M12283,FARMER_HOURS)*FARMER_RATE+MAX(M12283-FARMER_HOURS,0)*TEMP_RATE</x:f>
        <x:v>205154.87726809896</x:v>
      </x:c>
      <x:c r="R12283" s="268" t="n">
        <x:f>O12283-P12283-Q12283-FIXED_COST</x:f>
        <x:v>-14270.877268098964</x:v>
      </x:c>
      <x:c r="S12283" s="139" t="str">
        <x:f>IF(AND(L12283&lt;=TOTAL_BED_CAP,N12283&lt;=TEMP_WORKER_CAP),"YES","NO")</x:f>
        <x:v>NO</x:v>
      </x:c>
      <x:c r="T12283" s="139" t="n">
        <x:f>IF(S12283="YES",R12283,-1E+99)</x:f>
        <x:v>-1e+99</x:v>
      </x:c>
    </x:row>
    <x:row r="12284">
      <x:c r="A12284" s="139"/>
      <x:c r="B12284" s="139"/>
      <x:c r="C12284" s="139"/>
      <x:c r="D12284" s="139"/>
      <x:c r="E12284" s="139"/>
      <x:c r="F12284" s="139"/>
      <x:c r="G12284" s="139"/>
      <x:c r="H12284" s="139"/>
      <x:c r="I12284" s="266" t="n">
        <x:f>INT((ROW()-ROW($I$46))/((CARROT_CAP+1)*(MESCLUN_CAP+1)))</x:f>
        <x:v>18</x:v>
      </x:c>
      <x:c r="J12284" s="266" t="n">
        <x:f>MOD(INT((ROW()-ROW($I$46))/(MESCLUN_CAP+1)),CARROT_CAP+1)</x:f>
        <x:v>16</x:v>
      </x:c>
      <x:c r="K12284" s="266" t="n">
        <x:f>MOD(ROW()-ROW($I$46),MESCLUN_CAP+1)</x:f>
        <x:v>24</x:v>
      </x:c>
      <x:c r="L12284" s="266" t="n">
        <x:f>SUM(I12284:K12284)</x:f>
        <x:v>58</x:v>
      </x:c>
      <x:c r="M12284" s="267" t="n">
        <x:f>I12284*TOMATO_HOURS*WEEKS*(1+TOMATO_DIM)^I12284+J12284*CARROT_HOURS*WEEKS*(1+CARROT_DIM)^J12284+K12284*MESCLUN_HOURS*WEEKS*(1+MESCLUN_DIM)^K12284</x:f>
        <x:v>11174.767880221996</x:v>
      </x:c>
      <x:c r="N12284" s="267" t="n">
        <x:f>MAX(M12284-FARMER_HOURS,0)/TEMP_HOURS_PER_WORKER</x:f>
        <x:v>7.260255472376386</x:v>
      </x:c>
      <x:c r="O12284" s="268" t="n">
        <x:f>I12284*TOMATO_PRICE+J12284*CARROT_PRICE+K12284*MESCLUN_PRICE</x:f>
        <x:v>256704</x:v>
      </x:c>
      <x:c r="P12284" s="268" t="n">
        <x:f>I12284*TOMATO_FERTILIZER+J12284*CARROT_FERTILIZER+K12284*MESCLUN_FERTILIZER</x:f>
        <x:v>44000</x:v>
      </x:c>
      <x:c r="Q12284" s="268" t="n">
        <x:f>MIN(M12284,FARMER_HOURS)*FARMER_RATE+MAX(M12284-FARMER_HOURS,0)*TEMP_RATE</x:f>
        <x:v>206506.38680940965</x:v>
      </x:c>
      <x:c r="R12284" s="268" t="n">
        <x:f>O12284-P12284-Q12284-FIXED_COST</x:f>
        <x:v>-13802.386809409654</x:v>
      </x:c>
      <x:c r="S12284" s="139" t="str">
        <x:f>IF(AND(L12284&lt;=TOTAL_BED_CAP,N12284&lt;=TEMP_WORKER_CAP),"YES","NO")</x:f>
        <x:v>NO</x:v>
      </x:c>
      <x:c r="T12284" s="139" t="n">
        <x:f>IF(S12284="YES",R12284,-1E+99)</x:f>
        <x:v>-1e+99</x:v>
      </x:c>
    </x:row>
    <x:row r="12285">
      <x:c r="A12285" s="139"/>
      <x:c r="B12285" s="139"/>
      <x:c r="C12285" s="139"/>
      <x:c r="D12285" s="139"/>
      <x:c r="E12285" s="139"/>
      <x:c r="F12285" s="139"/>
      <x:c r="G12285" s="139"/>
      <x:c r="H12285" s="139"/>
      <x:c r="I12285" s="266" t="n">
        <x:f>INT((ROW()-ROW($I$46))/((CARROT_CAP+1)*(MESCLUN_CAP+1)))</x:f>
        <x:v>18</x:v>
      </x:c>
      <x:c r="J12285" s="266" t="n">
        <x:f>MOD(INT((ROW()-ROW($I$46))/(MESCLUN_CAP+1)),CARROT_CAP+1)</x:f>
        <x:v>16</x:v>
      </x:c>
      <x:c r="K12285" s="266" t="n">
        <x:f>MOD(ROW()-ROW($I$46),MESCLUN_CAP+1)</x:f>
        <x:v>25</x:v>
      </x:c>
      <x:c r="L12285" s="266" t="n">
        <x:f>SUM(I12285:K12285)</x:f>
        <x:v>59</x:v>
      </x:c>
      <x:c r="M12285" s="267" t="n">
        <x:f>I12285*TOMATO_HOURS*WEEKS*(1+TOMATO_DIM)^I12285+J12285*CARROT_HOURS*WEEKS*(1+CARROT_DIM)^J12285+K12285*MESCLUN_HOURS*WEEKS*(1+MESCLUN_DIM)^K12285</x:f>
        <x:v>11254.345801637093</x:v>
      </x:c>
      <x:c r="N12285" s="267" t="n">
        <x:f>MAX(M12285-FARMER_HOURS,0)/TEMP_HOURS_PER_WORKER</x:f>
        <x:v>7.315517917803537</x:v>
      </x:c>
      <x:c r="O12285" s="268" t="n">
        <x:f>I12285*TOMATO_PRICE+J12285*CARROT_PRICE+K12285*MESCLUN_PRICE</x:f>
        <x:v>259404</x:v>
      </x:c>
      <x:c r="P12285" s="268" t="n">
        <x:f>I12285*TOMATO_FERTILIZER+J12285*CARROT_FERTILIZER+K12285*MESCLUN_FERTILIZER</x:f>
        <x:v>44880</x:v>
      </x:c>
      <x:c r="Q12285" s="268" t="n">
        <x:f>MIN(M12285,FARMER_HOURS)*FARMER_RATE+MAX(M12285-FARMER_HOURS,0)*TEMP_RATE</x:f>
        <x:v>207887.9479450884</x:v>
      </x:c>
      <x:c r="R12285" s="268" t="n">
        <x:f>O12285-P12285-Q12285-FIXED_COST</x:f>
        <x:v>-13363.94794508841</x:v>
      </x:c>
      <x:c r="S12285" s="139" t="str">
        <x:f>IF(AND(L12285&lt;=TOTAL_BED_CAP,N12285&lt;=TEMP_WORKER_CAP),"YES","NO")</x:f>
        <x:v>NO</x:v>
      </x:c>
      <x:c r="T12285" s="139" t="n">
        <x:f>IF(S12285="YES",R12285,-1E+99)</x:f>
        <x:v>-1e+99</x:v>
      </x:c>
    </x:row>
    <x:row r="12286">
      <x:c r="A12286" s="139"/>
      <x:c r="B12286" s="139"/>
      <x:c r="C12286" s="139"/>
      <x:c r="D12286" s="139"/>
      <x:c r="E12286" s="139"/>
      <x:c r="F12286" s="139"/>
      <x:c r="G12286" s="139"/>
      <x:c r="H12286" s="139"/>
      <x:c r="I12286" s="266" t="n">
        <x:f>INT((ROW()-ROW($I$46))/((CARROT_CAP+1)*(MESCLUN_CAP+1)))</x:f>
        <x:v>18</x:v>
      </x:c>
      <x:c r="J12286" s="266" t="n">
        <x:f>MOD(INT((ROW()-ROW($I$46))/(MESCLUN_CAP+1)),CARROT_CAP+1)</x:f>
        <x:v>16</x:v>
      </x:c>
      <x:c r="K12286" s="266" t="n">
        <x:f>MOD(ROW()-ROW($I$46),MESCLUN_CAP+1)</x:f>
        <x:v>26</x:v>
      </x:c>
      <x:c r="L12286" s="266" t="n">
        <x:f>SUM(I12286:K12286)</x:f>
        <x:v>60</x:v>
      </x:c>
      <x:c r="M12286" s="267" t="n">
        <x:f>I12286*TOMATO_HOURS*WEEKS*(1+TOMATO_DIM)^I12286+J12286*CARROT_HOURS*WEEKS*(1+CARROT_DIM)^J12286+K12286*MESCLUN_HOURS*WEEKS*(1+MESCLUN_DIM)^K12286</x:f>
        <x:v>11335.685805597812</x:v>
      </x:c>
      <x:c r="N12286" s="267" t="n">
        <x:f>MAX(M12286-FARMER_HOURS,0)/TEMP_HOURS_PER_WORKER</x:f>
        <x:v>7.372004031665147</x:v>
      </x:c>
      <x:c r="O12286" s="268" t="n">
        <x:f>I12286*TOMATO_PRICE+J12286*CARROT_PRICE+K12286*MESCLUN_PRICE</x:f>
        <x:v>262104</x:v>
      </x:c>
      <x:c r="P12286" s="268" t="n">
        <x:f>I12286*TOMATO_FERTILIZER+J12286*CARROT_FERTILIZER+K12286*MESCLUN_FERTILIZER</x:f>
        <x:v>45760</x:v>
      </x:c>
      <x:c r="Q12286" s="268" t="n">
        <x:f>MIN(M12286,FARMER_HOURS)*FARMER_RATE+MAX(M12286-FARMER_HOURS,0)*TEMP_RATE</x:f>
        <x:v>209300.10079162868</x:v>
      </x:c>
      <x:c r="R12286" s="268" t="n">
        <x:f>O12286-P12286-Q12286-FIXED_COST</x:f>
        <x:v>-12956.100791628676</x:v>
      </x:c>
      <x:c r="S12286" s="139" t="str">
        <x:f>IF(AND(L12286&lt;=TOTAL_BED_CAP,N12286&lt;=TEMP_WORKER_CAP),"YES","NO")</x:f>
        <x:v>NO</x:v>
      </x:c>
      <x:c r="T12286" s="139" t="n">
        <x:f>IF(S12286="YES",R12286,-1E+99)</x:f>
        <x:v>-1e+99</x:v>
      </x:c>
    </x:row>
    <x:row r="12287">
      <x:c r="A12287" s="139"/>
      <x:c r="B12287" s="139"/>
      <x:c r="C12287" s="139"/>
      <x:c r="D12287" s="139"/>
      <x:c r="E12287" s="139"/>
      <x:c r="F12287" s="139"/>
      <x:c r="G12287" s="139"/>
      <x:c r="H12287" s="139"/>
      <x:c r="I12287" s="266" t="n">
        <x:f>INT((ROW()-ROW($I$46))/((CARROT_CAP+1)*(MESCLUN_CAP+1)))</x:f>
        <x:v>18</x:v>
      </x:c>
      <x:c r="J12287" s="266" t="n">
        <x:f>MOD(INT((ROW()-ROW($I$46))/(MESCLUN_CAP+1)),CARROT_CAP+1)</x:f>
        <x:v>16</x:v>
      </x:c>
      <x:c r="K12287" s="266" t="n">
        <x:f>MOD(ROW()-ROW($I$46),MESCLUN_CAP+1)</x:f>
        <x:v>27</x:v>
      </x:c>
      <x:c r="L12287" s="266" t="n">
        <x:f>SUM(I12287:K12287)</x:f>
        <x:v>61</x:v>
      </x:c>
      <x:c r="M12287" s="267" t="n">
        <x:f>I12287*TOMATO_HOURS*WEEKS*(1+TOMATO_DIM)^I12287+J12287*CARROT_HOURS*WEEKS*(1+CARROT_DIM)^J12287+K12287*MESCLUN_HOURS*WEEKS*(1+MESCLUN_DIM)^K12287</x:f>
        <x:v>11418.819510117568</x:v>
      </x:c>
      <x:c r="N12287" s="267" t="n">
        <x:f>MAX(M12287-FARMER_HOURS,0)/TEMP_HOURS_PER_WORKER</x:f>
        <x:v>7.429735770914978</x:v>
      </x:c>
      <x:c r="O12287" s="268" t="n">
        <x:f>I12287*TOMATO_PRICE+J12287*CARROT_PRICE+K12287*MESCLUN_PRICE</x:f>
        <x:v>264804</x:v>
      </x:c>
      <x:c r="P12287" s="268" t="n">
        <x:f>I12287*TOMATO_FERTILIZER+J12287*CARROT_FERTILIZER+K12287*MESCLUN_FERTILIZER</x:f>
        <x:v>46640</x:v>
      </x:c>
      <x:c r="Q12287" s="268" t="n">
        <x:f>MIN(M12287,FARMER_HOURS)*FARMER_RATE+MAX(M12287-FARMER_HOURS,0)*TEMP_RATE</x:f>
        <x:v>210743.39427287443</x:v>
      </x:c>
      <x:c r="R12287" s="268" t="n">
        <x:f>O12287-P12287-Q12287-FIXED_COST</x:f>
        <x:v>-12579.39427287443</x:v>
      </x:c>
      <x:c r="S12287" s="139" t="str">
        <x:f>IF(AND(L12287&lt;=TOTAL_BED_CAP,N12287&lt;=TEMP_WORKER_CAP),"YES","NO")</x:f>
        <x:v>NO</x:v>
      </x:c>
      <x:c r="T12287" s="139" t="n">
        <x:f>IF(S12287="YES",R12287,-1E+99)</x:f>
        <x:v>-1e+99</x:v>
      </x:c>
    </x:row>
    <x:row r="12288">
      <x:c r="A12288" s="139"/>
      <x:c r="B12288" s="139"/>
      <x:c r="C12288" s="139"/>
      <x:c r="D12288" s="139"/>
      <x:c r="E12288" s="139"/>
      <x:c r="F12288" s="139"/>
      <x:c r="G12288" s="139"/>
      <x:c r="H12288" s="139"/>
      <x:c r="I12288" s="266" t="n">
        <x:f>INT((ROW()-ROW($I$46))/((CARROT_CAP+1)*(MESCLUN_CAP+1)))</x:f>
        <x:v>18</x:v>
      </x:c>
      <x:c r="J12288" s="266" t="n">
        <x:f>MOD(INT((ROW()-ROW($I$46))/(MESCLUN_CAP+1)),CARROT_CAP+1)</x:f>
        <x:v>16</x:v>
      </x:c>
      <x:c r="K12288" s="266" t="n">
        <x:f>MOD(ROW()-ROW($I$46),MESCLUN_CAP+1)</x:f>
        <x:v>28</x:v>
      </x:c>
      <x:c r="L12288" s="266" t="n">
        <x:f>SUM(I12288:K12288)</x:f>
        <x:v>62</x:v>
      </x:c>
      <x:c r="M12288" s="267" t="n">
        <x:f>I12288*TOMATO_HOURS*WEEKS*(1+TOMATO_DIM)^I12288+J12288*CARROT_HOURS*WEEKS*(1+CARROT_DIM)^J12288+K12288*MESCLUN_HOURS*WEEKS*(1+MESCLUN_DIM)^K12288</x:f>
        <x:v>11503.779048334722</x:v>
      </x:c>
      <x:c r="N12288" s="267" t="n">
        <x:f>MAX(M12288-FARMER_HOURS,0)/TEMP_HOURS_PER_WORKER</x:f>
        <x:v>7.488735450232445</x:v>
      </x:c>
      <x:c r="O12288" s="268" t="n">
        <x:f>I12288*TOMATO_PRICE+J12288*CARROT_PRICE+K12288*MESCLUN_PRICE</x:f>
        <x:v>267504</x:v>
      </x:c>
      <x:c r="P12288" s="268" t="n">
        <x:f>I12288*TOMATO_FERTILIZER+J12288*CARROT_FERTILIZER+K12288*MESCLUN_FERTILIZER</x:f>
        <x:v>47520</x:v>
      </x:c>
      <x:c r="Q12288" s="268" t="n">
        <x:f>MIN(M12288,FARMER_HOURS)*FARMER_RATE+MAX(M12288-FARMER_HOURS,0)*TEMP_RATE</x:f>
        <x:v>212218.38625581114</x:v>
      </x:c>
      <x:c r="R12288" s="268" t="n">
        <x:f>O12288-P12288-Q12288-FIXED_COST</x:f>
        <x:v>-12234.386255811143</x:v>
      </x:c>
      <x:c r="S12288" s="139" t="str">
        <x:f>IF(AND(L12288&lt;=TOTAL_BED_CAP,N12288&lt;=TEMP_WORKER_CAP),"YES","NO")</x:f>
        <x:v>NO</x:v>
      </x:c>
      <x:c r="T12288" s="139" t="n">
        <x:f>IF(S12288="YES",R12288,-1E+99)</x:f>
        <x:v>-1e+99</x:v>
      </x:c>
    </x:row>
    <x:row r="12289">
      <x:c r="A12289" s="139"/>
      <x:c r="B12289" s="139"/>
      <x:c r="C12289" s="139"/>
      <x:c r="D12289" s="139"/>
      <x:c r="E12289" s="139"/>
      <x:c r="F12289" s="139"/>
      <x:c r="G12289" s="139"/>
      <x:c r="H12289" s="139"/>
      <x:c r="I12289" s="266" t="n">
        <x:f>INT((ROW()-ROW($I$46))/((CARROT_CAP+1)*(MESCLUN_CAP+1)))</x:f>
        <x:v>18</x:v>
      </x:c>
      <x:c r="J12289" s="266" t="n">
        <x:f>MOD(INT((ROW()-ROW($I$46))/(MESCLUN_CAP+1)),CARROT_CAP+1)</x:f>
        <x:v>16</x:v>
      </x:c>
      <x:c r="K12289" s="266" t="n">
        <x:f>MOD(ROW()-ROW($I$46),MESCLUN_CAP+1)</x:f>
        <x:v>29</x:v>
      </x:c>
      <x:c r="L12289" s="266" t="n">
        <x:f>SUM(I12289:K12289)</x:f>
        <x:v>63</x:v>
      </x:c>
      <x:c r="M12289" s="267" t="n">
        <x:f>I12289*TOMATO_HOURS*WEEKS*(1+TOMATO_DIM)^I12289+J12289*CARROT_HOURS*WEEKS*(1+CARROT_DIM)^J12289+K12289*MESCLUN_HOURS*WEEKS*(1+MESCLUN_DIM)^K12289</x:f>
        <x:v>11590.597076450375</x:v>
      </x:c>
      <x:c r="N12289" s="267" t="n">
        <x:f>MAX(M12289-FARMER_HOURS,0)/TEMP_HOURS_PER_WORKER</x:f>
        <x:v>7.549025747534983</x:v>
      </x:c>
      <x:c r="O12289" s="268" t="n">
        <x:f>I12289*TOMATO_PRICE+J12289*CARROT_PRICE+K12289*MESCLUN_PRICE</x:f>
        <x:v>270204</x:v>
      </x:c>
      <x:c r="P12289" s="268" t="n">
        <x:f>I12289*TOMATO_FERTILIZER+J12289*CARROT_FERTILIZER+K12289*MESCLUN_FERTILIZER</x:f>
        <x:v>48400</x:v>
      </x:c>
      <x:c r="Q12289" s="268" t="n">
        <x:f>MIN(M12289,FARMER_HOURS)*FARMER_RATE+MAX(M12289-FARMER_HOURS,0)*TEMP_RATE</x:f>
        <x:v>213725.64368837455</x:v>
      </x:c>
      <x:c r="R12289" s="268" t="n">
        <x:f>O12289-P12289-Q12289-FIXED_COST</x:f>
        <x:v>-11921.643688374548</x:v>
      </x:c>
      <x:c r="S12289" s="139" t="str">
        <x:f>IF(AND(L12289&lt;=TOTAL_BED_CAP,N12289&lt;=TEMP_WORKER_CAP),"YES","NO")</x:f>
        <x:v>NO</x:v>
      </x:c>
      <x:c r="T12289" s="139" t="n">
        <x:f>IF(S12289="YES",R12289,-1E+99)</x:f>
        <x:v>-1e+99</x:v>
      </x:c>
    </x:row>
    <x:row r="12290">
      <x:c r="A12290" s="139"/>
      <x:c r="B12290" s="139"/>
      <x:c r="C12290" s="139"/>
      <x:c r="D12290" s="139"/>
      <x:c r="E12290" s="139"/>
      <x:c r="F12290" s="139"/>
      <x:c r="G12290" s="139"/>
      <x:c r="H12290" s="139"/>
      <x:c r="I12290" s="266" t="n">
        <x:f>INT((ROW()-ROW($I$46))/((CARROT_CAP+1)*(MESCLUN_CAP+1)))</x:f>
        <x:v>18</x:v>
      </x:c>
      <x:c r="J12290" s="266" t="n">
        <x:f>MOD(INT((ROW()-ROW($I$46))/(MESCLUN_CAP+1)),CARROT_CAP+1)</x:f>
        <x:v>16</x:v>
      </x:c>
      <x:c r="K12290" s="266" t="n">
        <x:f>MOD(ROW()-ROW($I$46),MESCLUN_CAP+1)</x:f>
        <x:v>30</x:v>
      </x:c>
      <x:c r="L12290" s="266" t="n">
        <x:f>SUM(I12290:K12290)</x:f>
        <x:v>64</x:v>
      </x:c>
      <x:c r="M12290" s="267" t="n">
        <x:f>I12290*TOMATO_HOURS*WEEKS*(1+TOMATO_DIM)^I12290+J12290*CARROT_HOURS*WEEKS*(1+CARROT_DIM)^J12290+K12290*MESCLUN_HOURS*WEEKS*(1+MESCLUN_DIM)^K12290</x:f>
        <x:v>11679.306781784146</x:v>
      </x:c>
      <x:c r="N12290" s="267" t="n">
        <x:f>MAX(M12290-FARMER_HOURS,0)/TEMP_HOURS_PER_WORKER</x:f>
        <x:v>7.610629709572323</x:v>
      </x:c>
      <x:c r="O12290" s="268" t="n">
        <x:f>I12290*TOMATO_PRICE+J12290*CARROT_PRICE+K12290*MESCLUN_PRICE</x:f>
        <x:v>272904</x:v>
      </x:c>
      <x:c r="P12290" s="268" t="n">
        <x:f>I12290*TOMATO_FERTILIZER+J12290*CARROT_FERTILIZER+K12290*MESCLUN_FERTILIZER</x:f>
        <x:v>49280</x:v>
      </x:c>
      <x:c r="Q12290" s="268" t="n">
        <x:f>MIN(M12290,FARMER_HOURS)*FARMER_RATE+MAX(M12290-FARMER_HOURS,0)*TEMP_RATE</x:f>
        <x:v>215265.74273930807</x:v>
      </x:c>
      <x:c r="R12290" s="268" t="n">
        <x:f>O12290-P12290-Q12290-FIXED_COST</x:f>
        <x:v>-11641.742739308072</x:v>
      </x:c>
      <x:c r="S12290" s="139" t="str">
        <x:f>IF(AND(L12290&lt;=TOTAL_BED_CAP,N12290&lt;=TEMP_WORKER_CAP),"YES","NO")</x:f>
        <x:v>NO</x:v>
      </x:c>
      <x:c r="T12290" s="139" t="n">
        <x:f>IF(S12290="YES",R12290,-1E+99)</x:f>
        <x:v>-1e+99</x:v>
      </x:c>
    </x:row>
    <x:row r="12291">
      <x:c r="A12291" s="139"/>
      <x:c r="B12291" s="139"/>
      <x:c r="C12291" s="139"/>
      <x:c r="D12291" s="139"/>
      <x:c r="E12291" s="139"/>
      <x:c r="F12291" s="139"/>
      <x:c r="G12291" s="139"/>
      <x:c r="H12291" s="139"/>
      <x:c r="I12291" s="266" t="n">
        <x:f>INT((ROW()-ROW($I$46))/((CARROT_CAP+1)*(MESCLUN_CAP+1)))</x:f>
        <x:v>18</x:v>
      </x:c>
      <x:c r="J12291" s="266" t="n">
        <x:f>MOD(INT((ROW()-ROW($I$46))/(MESCLUN_CAP+1)),CARROT_CAP+1)</x:f>
        <x:v>17</x:v>
      </x:c>
      <x:c r="K12291" s="266" t="n">
        <x:f>MOD(ROW()-ROW($I$46),MESCLUN_CAP+1)</x:f>
        <x:v>0</x:v>
      </x:c>
      <x:c r="L12291" s="266" t="n">
        <x:f>SUM(I12291:K12291)</x:f>
        <x:v>35</x:v>
      </x:c>
      <x:c r="M12291" s="267" t="n">
        <x:f>I12291*TOMATO_HOURS*WEEKS*(1+TOMATO_DIM)^I12291+J12291*CARROT_HOURS*WEEKS*(1+CARROT_DIM)^J12291+K12291*MESCLUN_HOURS*WEEKS*(1+MESCLUN_DIM)^K12291</x:f>
        <x:v>9783.091361057737</x:v>
      </x:c>
      <x:c r="N12291" s="267" t="n">
        <x:f>MAX(M12291-FARMER_HOURS,0)/TEMP_HOURS_PER_WORKER</x:f>
        <x:v>6.2938134451789844</x:v>
      </x:c>
      <x:c r="O12291" s="268" t="n">
        <x:f>I12291*TOMATO_PRICE+J12291*CARROT_PRICE+K12291*MESCLUN_PRICE</x:f>
        <x:v>193998</x:v>
      </x:c>
      <x:c r="P12291" s="268" t="n">
        <x:f>I12291*TOMATO_FERTILIZER+J12291*CARROT_FERTILIZER+K12291*MESCLUN_FERTILIZER</x:f>
        <x:v>23320</x:v>
      </x:c>
      <x:c r="Q12291" s="268" t="n">
        <x:f>MIN(M12291,FARMER_HOURS)*FARMER_RATE+MAX(M12291-FARMER_HOURS,0)*TEMP_RATE</x:f>
        <x:v>182345.3361294746</x:v>
      </x:c>
      <x:c r="R12291" s="268" t="n">
        <x:f>O12291-P12291-Q12291-FIXED_COST</x:f>
        <x:v>-31667.3361294746</x:v>
      </x:c>
      <x:c r="S12291" s="139" t="str">
        <x:f>IF(AND(L12291&lt;=TOTAL_BED_CAP,N12291&lt;=TEMP_WORKER_CAP),"YES","NO")</x:f>
        <x:v>NO</x:v>
      </x:c>
      <x:c r="T12291" s="139" t="n">
        <x:f>IF(S12291="YES",R12291,-1E+99)</x:f>
        <x:v>-1e+99</x:v>
      </x:c>
    </x:row>
    <x:row r="12292">
      <x:c r="A12292" s="139"/>
      <x:c r="B12292" s="139"/>
      <x:c r="C12292" s="139"/>
      <x:c r="D12292" s="139"/>
      <x:c r="E12292" s="139"/>
      <x:c r="F12292" s="139"/>
      <x:c r="G12292" s="139"/>
      <x:c r="H12292" s="139"/>
      <x:c r="I12292" s="266" t="n">
        <x:f>INT((ROW()-ROW($I$46))/((CARROT_CAP+1)*(MESCLUN_CAP+1)))</x:f>
        <x:v>18</x:v>
      </x:c>
      <x:c r="J12292" s="266" t="n">
        <x:f>MOD(INT((ROW()-ROW($I$46))/(MESCLUN_CAP+1)),CARROT_CAP+1)</x:f>
        <x:v>17</x:v>
      </x:c>
      <x:c r="K12292" s="266" t="n">
        <x:f>MOD(ROW()-ROW($I$46),MESCLUN_CAP+1)</x:f>
        <x:v>1</x:v>
      </x:c>
      <x:c r="L12292" s="266" t="n">
        <x:f>SUM(I12292:K12292)</x:f>
        <x:v>36</x:v>
      </x:c>
      <x:c r="M12292" s="267" t="n">
        <x:f>I12292*TOMATO_HOURS*WEEKS*(1+TOMATO_DIM)^I12292+J12292*CARROT_HOURS*WEEKS*(1+CARROT_DIM)^J12292+K12292*MESCLUN_HOURS*WEEKS*(1+MESCLUN_DIM)^K12292</x:f>
        <x:v>9828.653861057737</x:v>
      </x:c>
      <x:c r="N12292" s="267" t="n">
        <x:f>MAX(M12292-FARMER_HOURS,0)/TEMP_HOURS_PER_WORKER</x:f>
        <x:v>6.325454070178984</x:v>
      </x:c>
      <x:c r="O12292" s="268" t="n">
        <x:f>I12292*TOMATO_PRICE+J12292*CARROT_PRICE+K12292*MESCLUN_PRICE</x:f>
        <x:v>196698</x:v>
      </x:c>
      <x:c r="P12292" s="268" t="n">
        <x:f>I12292*TOMATO_FERTILIZER+J12292*CARROT_FERTILIZER+K12292*MESCLUN_FERTILIZER</x:f>
        <x:v>24200</x:v>
      </x:c>
      <x:c r="Q12292" s="268" t="n">
        <x:f>MIN(M12292,FARMER_HOURS)*FARMER_RATE+MAX(M12292-FARMER_HOURS,0)*TEMP_RATE</x:f>
        <x:v>183136.3517544746</x:v>
      </x:c>
      <x:c r="R12292" s="268" t="n">
        <x:f>O12292-P12292-Q12292-FIXED_COST</x:f>
        <x:v>-30638.3517544746</x:v>
      </x:c>
      <x:c r="S12292" s="139" t="str">
        <x:f>IF(AND(L12292&lt;=TOTAL_BED_CAP,N12292&lt;=TEMP_WORKER_CAP),"YES","NO")</x:f>
        <x:v>NO</x:v>
      </x:c>
      <x:c r="T12292" s="139" t="n">
        <x:f>IF(S12292="YES",R12292,-1E+99)</x:f>
        <x:v>-1e+99</x:v>
      </x:c>
    </x:row>
    <x:row r="12293">
      <x:c r="A12293" s="139"/>
      <x:c r="B12293" s="139"/>
      <x:c r="C12293" s="139"/>
      <x:c r="D12293" s="139"/>
      <x:c r="E12293" s="139"/>
      <x:c r="F12293" s="139"/>
      <x:c r="G12293" s="139"/>
      <x:c r="H12293" s="139"/>
      <x:c r="I12293" s="266" t="n">
        <x:f>INT((ROW()-ROW($I$46))/((CARROT_CAP+1)*(MESCLUN_CAP+1)))</x:f>
        <x:v>18</x:v>
      </x:c>
      <x:c r="J12293" s="266" t="n">
        <x:f>MOD(INT((ROW()-ROW($I$46))/(MESCLUN_CAP+1)),CARROT_CAP+1)</x:f>
        <x:v>17</x:v>
      </x:c>
      <x:c r="K12293" s="266" t="n">
        <x:f>MOD(ROW()-ROW($I$46),MESCLUN_CAP+1)</x:f>
        <x:v>2</x:v>
      </x:c>
      <x:c r="L12293" s="266" t="n">
        <x:f>SUM(I12293:K12293)</x:f>
        <x:v>37</x:v>
      </x:c>
      <x:c r="M12293" s="267" t="n">
        <x:f>I12293*TOMATO_HOURS*WEEKS*(1+TOMATO_DIM)^I12293+J12293*CARROT_HOURS*WEEKS*(1+CARROT_DIM)^J12293+K12293*MESCLUN_HOURS*WEEKS*(1+MESCLUN_DIM)^K12293</x:f>
        <x:v>9875.355423557738</x:v>
      </x:c>
      <x:c r="N12293" s="267" t="n">
        <x:f>MAX(M12293-FARMER_HOURS,0)/TEMP_HOURS_PER_WORKER</x:f>
        <x:v>6.357885710803984</x:v>
      </x:c>
      <x:c r="O12293" s="268" t="n">
        <x:f>I12293*TOMATO_PRICE+J12293*CARROT_PRICE+K12293*MESCLUN_PRICE</x:f>
        <x:v>199398</x:v>
      </x:c>
      <x:c r="P12293" s="268" t="n">
        <x:f>I12293*TOMATO_FERTILIZER+J12293*CARROT_FERTILIZER+K12293*MESCLUN_FERTILIZER</x:f>
        <x:v>25080</x:v>
      </x:c>
      <x:c r="Q12293" s="268" t="n">
        <x:f>MIN(M12293,FARMER_HOURS)*FARMER_RATE+MAX(M12293-FARMER_HOURS,0)*TEMP_RATE</x:f>
        <x:v>183947.1427700996</x:v>
      </x:c>
      <x:c r="R12293" s="268" t="n">
        <x:f>O12293-P12293-Q12293-FIXED_COST</x:f>
        <x:v>-29629.1427700996</x:v>
      </x:c>
      <x:c r="S12293" s="139" t="str">
        <x:f>IF(AND(L12293&lt;=TOTAL_BED_CAP,N12293&lt;=TEMP_WORKER_CAP),"YES","NO")</x:f>
        <x:v>NO</x:v>
      </x:c>
      <x:c r="T12293" s="139" t="n">
        <x:f>IF(S12293="YES",R12293,-1E+99)</x:f>
        <x:v>-1e+99</x:v>
      </x:c>
    </x:row>
    <x:row r="12294">
      <x:c r="A12294" s="139"/>
      <x:c r="B12294" s="139"/>
      <x:c r="C12294" s="139"/>
      <x:c r="D12294" s="139"/>
      <x:c r="E12294" s="139"/>
      <x:c r="F12294" s="139"/>
      <x:c r="G12294" s="139"/>
      <x:c r="H12294" s="139"/>
      <x:c r="I12294" s="266" t="n">
        <x:f>INT((ROW()-ROW($I$46))/((CARROT_CAP+1)*(MESCLUN_CAP+1)))</x:f>
        <x:v>18</x:v>
      </x:c>
      <x:c r="J12294" s="266" t="n">
        <x:f>MOD(INT((ROW()-ROW($I$46))/(MESCLUN_CAP+1)),CARROT_CAP+1)</x:f>
        <x:v>17</x:v>
      </x:c>
      <x:c r="K12294" s="266" t="n">
        <x:f>MOD(ROW()-ROW($I$46),MESCLUN_CAP+1)</x:f>
        <x:v>3</x:v>
      </x:c>
      <x:c r="L12294" s="266" t="n">
        <x:f>SUM(I12294:K12294)</x:f>
        <x:v>38</x:v>
      </x:c>
      <x:c r="M12294" s="267" t="n">
        <x:f>I12294*TOMATO_HOURS*WEEKS*(1+TOMATO_DIM)^I12294+J12294*CARROT_HOURS*WEEKS*(1+CARROT_DIM)^J12294+K12294*MESCLUN_HOURS*WEEKS*(1+MESCLUN_DIM)^K12294</x:f>
        <x:v>9923.217405979613</x:v>
      </x:c>
      <x:c r="N12294" s="267" t="n">
        <x:f>MAX(M12294-FARMER_HOURS,0)/TEMP_HOURS_PER_WORKER</x:f>
        <x:v>6.391123198596953</x:v>
      </x:c>
      <x:c r="O12294" s="268" t="n">
        <x:f>I12294*TOMATO_PRICE+J12294*CARROT_PRICE+K12294*MESCLUN_PRICE</x:f>
        <x:v>202098</x:v>
      </x:c>
      <x:c r="P12294" s="268" t="n">
        <x:f>I12294*TOMATO_FERTILIZER+J12294*CARROT_FERTILIZER+K12294*MESCLUN_FERTILIZER</x:f>
        <x:v>25960</x:v>
      </x:c>
      <x:c r="Q12294" s="268" t="n">
        <x:f>MIN(M12294,FARMER_HOURS)*FARMER_RATE+MAX(M12294-FARMER_HOURS,0)*TEMP_RATE</x:f>
        <x:v>184778.07996492382</x:v>
      </x:c>
      <x:c r="R12294" s="268" t="n">
        <x:f>O12294-P12294-Q12294-FIXED_COST</x:f>
        <x:v>-28640.079964923818</x:v>
      </x:c>
      <x:c r="S12294" s="139" t="str">
        <x:f>IF(AND(L12294&lt;=TOTAL_BED_CAP,N12294&lt;=TEMP_WORKER_CAP),"YES","NO")</x:f>
        <x:v>NO</x:v>
      </x:c>
      <x:c r="T12294" s="139" t="n">
        <x:f>IF(S12294="YES",R12294,-1E+99)</x:f>
        <x:v>-1e+99</x:v>
      </x:c>
    </x:row>
    <x:row r="12295">
      <x:c r="A12295" s="139"/>
      <x:c r="B12295" s="139"/>
      <x:c r="C12295" s="139"/>
      <x:c r="D12295" s="139"/>
      <x:c r="E12295" s="139"/>
      <x:c r="F12295" s="139"/>
      <x:c r="G12295" s="139"/>
      <x:c r="H12295" s="139"/>
      <x:c r="I12295" s="266" t="n">
        <x:f>INT((ROW()-ROW($I$46))/((CARROT_CAP+1)*(MESCLUN_CAP+1)))</x:f>
        <x:v>18</x:v>
      </x:c>
      <x:c r="J12295" s="266" t="n">
        <x:f>MOD(INT((ROW()-ROW($I$46))/(MESCLUN_CAP+1)),CARROT_CAP+1)</x:f>
        <x:v>17</x:v>
      </x:c>
      <x:c r="K12295" s="266" t="n">
        <x:f>MOD(ROW()-ROW($I$46),MESCLUN_CAP+1)</x:f>
        <x:v>4</x:v>
      </x:c>
      <x:c r="L12295" s="266" t="n">
        <x:f>SUM(I12295:K12295)</x:f>
        <x:v>39</x:v>
      </x:c>
      <x:c r="M12295" s="267" t="n">
        <x:f>I12295*TOMATO_HOURS*WEEKS*(1+TOMATO_DIM)^I12295+J12295*CARROT_HOURS*WEEKS*(1+CARROT_DIM)^J12295+K12295*MESCLUN_HOURS*WEEKS*(1+MESCLUN_DIM)^K12295</x:f>
        <x:v>9972.261521702269</x:v>
      </x:c>
      <x:c r="N12295" s="267" t="n">
        <x:f>MAX(M12295-FARMER_HOURS,0)/TEMP_HOURS_PER_WORKER</x:f>
        <x:v>6.425181612293242</x:v>
      </x:c>
      <x:c r="O12295" s="268" t="n">
        <x:f>I12295*TOMATO_PRICE+J12295*CARROT_PRICE+K12295*MESCLUN_PRICE</x:f>
        <x:v>204798</x:v>
      </x:c>
      <x:c r="P12295" s="268" t="n">
        <x:f>I12295*TOMATO_FERTILIZER+J12295*CARROT_FERTILIZER+K12295*MESCLUN_FERTILIZER</x:f>
        <x:v>26840</x:v>
      </x:c>
      <x:c r="Q12295" s="268" t="n">
        <x:f>MIN(M12295,FARMER_HOURS)*FARMER_RATE+MAX(M12295-FARMER_HOURS,0)*TEMP_RATE</x:f>
        <x:v>185629.54030733104</x:v>
      </x:c>
      <x:c r="R12295" s="268" t="n">
        <x:f>O12295-P12295-Q12295-FIXED_COST</x:f>
        <x:v>-27671.540307331044</x:v>
      </x:c>
      <x:c r="S12295" s="139" t="str">
        <x:f>IF(AND(L12295&lt;=TOTAL_BED_CAP,N12295&lt;=TEMP_WORKER_CAP),"YES","NO")</x:f>
        <x:v>NO</x:v>
      </x:c>
      <x:c r="T12295" s="139" t="n">
        <x:f>IF(S12295="YES",R12295,-1E+99)</x:f>
        <x:v>-1e+99</x:v>
      </x:c>
    </x:row>
    <x:row r="12296">
      <x:c r="A12296" s="139"/>
      <x:c r="B12296" s="139"/>
      <x:c r="C12296" s="139"/>
      <x:c r="D12296" s="139"/>
      <x:c r="E12296" s="139"/>
      <x:c r="F12296" s="139"/>
      <x:c r="G12296" s="139"/>
      <x:c r="H12296" s="139"/>
      <x:c r="I12296" s="266" t="n">
        <x:f>INT((ROW()-ROW($I$46))/((CARROT_CAP+1)*(MESCLUN_CAP+1)))</x:f>
        <x:v>18</x:v>
      </x:c>
      <x:c r="J12296" s="266" t="n">
        <x:f>MOD(INT((ROW()-ROW($I$46))/(MESCLUN_CAP+1)),CARROT_CAP+1)</x:f>
        <x:v>17</x:v>
      </x:c>
      <x:c r="K12296" s="266" t="n">
        <x:f>MOD(ROW()-ROW($I$46),MESCLUN_CAP+1)</x:f>
        <x:v>5</x:v>
      </x:c>
      <x:c r="L12296" s="266" t="n">
        <x:f>SUM(I12296:K12296)</x:f>
        <x:v>40</x:v>
      </x:c>
      <x:c r="M12296" s="267" t="n">
        <x:f>I12296*TOMATO_HOURS*WEEKS*(1+TOMATO_DIM)^I12296+J12296*CARROT_HOURS*WEEKS*(1+CARROT_DIM)^J12296+K12296*MESCLUN_HOURS*WEEKS*(1+MESCLUN_DIM)^K12296</x:f>
        <x:v>10022.509845623472</x:v>
      </x:c>
      <x:c r="N12296" s="267" t="n">
        <x:f>MAX(M12296-FARMER_HOURS,0)/TEMP_HOURS_PER_WORKER</x:f>
        <x:v>6.460076281682967</x:v>
      </x:c>
      <x:c r="O12296" s="268" t="n">
        <x:f>I12296*TOMATO_PRICE+J12296*CARROT_PRICE+K12296*MESCLUN_PRICE</x:f>
        <x:v>207498</x:v>
      </x:c>
      <x:c r="P12296" s="268" t="n">
        <x:f>I12296*TOMATO_FERTILIZER+J12296*CARROT_FERTILIZER+K12296*MESCLUN_FERTILIZER</x:f>
        <x:v>27720</x:v>
      </x:c>
      <x:c r="Q12296" s="268" t="n">
        <x:f>MIN(M12296,FARMER_HOURS)*FARMER_RATE+MAX(M12296-FARMER_HOURS,0)*TEMP_RATE</x:f>
        <x:v>186501.90704207416</x:v>
      </x:c>
      <x:c r="R12296" s="268" t="n">
        <x:f>O12296-P12296-Q12296-FIXED_COST</x:f>
        <x:v>-26723.907042074163</x:v>
      </x:c>
      <x:c r="S12296" s="139" t="str">
        <x:f>IF(AND(L12296&lt;=TOTAL_BED_CAP,N12296&lt;=TEMP_WORKER_CAP),"YES","NO")</x:f>
        <x:v>NO</x:v>
      </x:c>
      <x:c r="T12296" s="139" t="n">
        <x:f>IF(S12296="YES",R12296,-1E+99)</x:f>
        <x:v>-1e+99</x:v>
      </x:c>
    </x:row>
    <x:row r="12297">
      <x:c r="A12297" s="139"/>
      <x:c r="B12297" s="139"/>
      <x:c r="C12297" s="139"/>
      <x:c r="D12297" s="139"/>
      <x:c r="E12297" s="139"/>
      <x:c r="F12297" s="139"/>
      <x:c r="G12297" s="139"/>
      <x:c r="H12297" s="139"/>
      <x:c r="I12297" s="266" t="n">
        <x:f>INT((ROW()-ROW($I$46))/((CARROT_CAP+1)*(MESCLUN_CAP+1)))</x:f>
        <x:v>18</x:v>
      </x:c>
      <x:c r="J12297" s="266" t="n">
        <x:f>MOD(INT((ROW()-ROW($I$46))/(MESCLUN_CAP+1)),CARROT_CAP+1)</x:f>
        <x:v>17</x:v>
      </x:c>
      <x:c r="K12297" s="266" t="n">
        <x:f>MOD(ROW()-ROW($I$46),MESCLUN_CAP+1)</x:f>
        <x:v>6</x:v>
      </x:c>
      <x:c r="L12297" s="266" t="n">
        <x:f>SUM(I12297:K12297)</x:f>
        <x:v>41</x:v>
      </x:c>
      <x:c r="M12297" s="267" t="n">
        <x:f>I12297*TOMATO_HOURS*WEEKS*(1+TOMATO_DIM)^I12297+J12297*CARROT_HOURS*WEEKS*(1+CARROT_DIM)^J12297+K12297*MESCLUN_HOURS*WEEKS*(1+MESCLUN_DIM)^K12297</x:f>
        <x:v>10073.984819805104</x:v>
      </x:c>
      <x:c r="N12297" s="267" t="n">
        <x:f>MAX(M12297-FARMER_HOURS,0)/TEMP_HOURS_PER_WORKER</x:f>
        <x:v>6.495822791531323</x:v>
      </x:c>
      <x:c r="O12297" s="268" t="n">
        <x:f>I12297*TOMATO_PRICE+J12297*CARROT_PRICE+K12297*MESCLUN_PRICE</x:f>
        <x:v>210198</x:v>
      </x:c>
      <x:c r="P12297" s="268" t="n">
        <x:f>I12297*TOMATO_FERTILIZER+J12297*CARROT_FERTILIZER+K12297*MESCLUN_FERTILIZER</x:f>
        <x:v>28600</x:v>
      </x:c>
      <x:c r="Q12297" s="268" t="n">
        <x:f>MIN(M12297,FARMER_HOURS)*FARMER_RATE+MAX(M12297-FARMER_HOURS,0)*TEMP_RATE</x:f>
        <x:v>187395.56978828306</x:v>
      </x:c>
      <x:c r="R12297" s="268" t="n">
        <x:f>O12297-P12297-Q12297-FIXED_COST</x:f>
        <x:v>-25797.569788283057</x:v>
      </x:c>
      <x:c r="S12297" s="139" t="str">
        <x:f>IF(AND(L12297&lt;=TOTAL_BED_CAP,N12297&lt;=TEMP_WORKER_CAP),"YES","NO")</x:f>
        <x:v>NO</x:v>
      </x:c>
      <x:c r="T12297" s="139" t="n">
        <x:f>IF(S12297="YES",R12297,-1E+99)</x:f>
        <x:v>-1e+99</x:v>
      </x:c>
    </x:row>
    <x:row r="12298">
      <x:c r="A12298" s="139"/>
      <x:c r="B12298" s="139"/>
      <x:c r="C12298" s="139"/>
      <x:c r="D12298" s="139"/>
      <x:c r="E12298" s="139"/>
      <x:c r="F12298" s="139"/>
      <x:c r="G12298" s="139"/>
      <x:c r="H12298" s="139"/>
      <x:c r="I12298" s="266" t="n">
        <x:f>INT((ROW()-ROW($I$46))/((CARROT_CAP+1)*(MESCLUN_CAP+1)))</x:f>
        <x:v>18</x:v>
      </x:c>
      <x:c r="J12298" s="266" t="n">
        <x:f>MOD(INT((ROW()-ROW($I$46))/(MESCLUN_CAP+1)),CARROT_CAP+1)</x:f>
        <x:v>17</x:v>
      </x:c>
      <x:c r="K12298" s="266" t="n">
        <x:f>MOD(ROW()-ROW($I$46),MESCLUN_CAP+1)</x:f>
        <x:v>7</x:v>
      </x:c>
      <x:c r="L12298" s="266" t="n">
        <x:f>SUM(I12298:K12298)</x:f>
        <x:v>42</x:v>
      </x:c>
      <x:c r="M12298" s="267" t="n">
        <x:f>I12298*TOMATO_HOURS*WEEKS*(1+TOMATO_DIM)^I12298+J12298*CARROT_HOURS*WEEKS*(1+CARROT_DIM)^J12298+K12298*MESCLUN_HOURS*WEEKS*(1+MESCLUN_DIM)^K12298</x:f>
        <x:v>10126.709259203066</x:v>
      </x:c>
      <x:c r="N12298" s="267" t="n">
        <x:f>MAX(M12298-FARMER_HOURS,0)/TEMP_HOURS_PER_WORKER</x:f>
        <x:v>6.532436985557685</x:v>
      </x:c>
      <x:c r="O12298" s="268" t="n">
        <x:f>I12298*TOMATO_PRICE+J12298*CARROT_PRICE+K12298*MESCLUN_PRICE</x:f>
        <x:v>212898</x:v>
      </x:c>
      <x:c r="P12298" s="268" t="n">
        <x:f>I12298*TOMATO_FERTILIZER+J12298*CARROT_FERTILIZER+K12298*MESCLUN_FERTILIZER</x:f>
        <x:v>29480</x:v>
      </x:c>
      <x:c r="Q12298" s="268" t="n">
        <x:f>MIN(M12298,FARMER_HOURS)*FARMER_RATE+MAX(M12298-FARMER_HOURS,0)*TEMP_RATE</x:f>
        <x:v>188310.92463894212</x:v>
      </x:c>
      <x:c r="R12298" s="268" t="n">
        <x:f>O12298-P12298-Q12298-FIXED_COST</x:f>
        <x:v>-24892.924638942117</x:v>
      </x:c>
      <x:c r="S12298" s="139" t="str">
        <x:f>IF(AND(L12298&lt;=TOTAL_BED_CAP,N12298&lt;=TEMP_WORKER_CAP),"YES","NO")</x:f>
        <x:v>NO</x:v>
      </x:c>
      <x:c r="T12298" s="139" t="n">
        <x:f>IF(S12298="YES",R12298,-1E+99)</x:f>
        <x:v>-1e+99</x:v>
      </x:c>
    </x:row>
    <x:row r="12299">
      <x:c r="A12299" s="139"/>
      <x:c r="B12299" s="139"/>
      <x:c r="C12299" s="139"/>
      <x:c r="D12299" s="139"/>
      <x:c r="E12299" s="139"/>
      <x:c r="F12299" s="139"/>
      <x:c r="G12299" s="139"/>
      <x:c r="H12299" s="139"/>
      <x:c r="I12299" s="266" t="n">
        <x:f>INT((ROW()-ROW($I$46))/((CARROT_CAP+1)*(MESCLUN_CAP+1)))</x:f>
        <x:v>18</x:v>
      </x:c>
      <x:c r="J12299" s="266" t="n">
        <x:f>MOD(INT((ROW()-ROW($I$46))/(MESCLUN_CAP+1)),CARROT_CAP+1)</x:f>
        <x:v>17</x:v>
      </x:c>
      <x:c r="K12299" s="266" t="n">
        <x:f>MOD(ROW()-ROW($I$46),MESCLUN_CAP+1)</x:f>
        <x:v>8</x:v>
      </x:c>
      <x:c r="L12299" s="266" t="n">
        <x:f>SUM(I12299:K12299)</x:f>
        <x:v>43</x:v>
      </x:c>
      <x:c r="M12299" s="267" t="n">
        <x:f>I12299*TOMATO_HOURS*WEEKS*(1+TOMATO_DIM)^I12299+J12299*CARROT_HOURS*WEEKS*(1+CARROT_DIM)^J12299+K12299*MESCLUN_HOURS*WEEKS*(1+MESCLUN_DIM)^K12299</x:f>
        <x:v>10180.706357483046</x:v>
      </x:c>
      <x:c r="N12299" s="267" t="n">
        <x:f>MAX(M12299-FARMER_HOURS,0)/TEMP_HOURS_PER_WORKER</x:f>
        <x:v>6.569934970474337</x:v>
      </x:c>
      <x:c r="O12299" s="268" t="n">
        <x:f>I12299*TOMATO_PRICE+J12299*CARROT_PRICE+K12299*MESCLUN_PRICE</x:f>
        <x:v>215598</x:v>
      </x:c>
      <x:c r="P12299" s="268" t="n">
        <x:f>I12299*TOMATO_FERTILIZER+J12299*CARROT_FERTILIZER+K12299*MESCLUN_FERTILIZER</x:f>
        <x:v>30360</x:v>
      </x:c>
      <x:c r="Q12299" s="268" t="n">
        <x:f>MIN(M12299,FARMER_HOURS)*FARMER_RATE+MAX(M12299-FARMER_HOURS,0)*TEMP_RATE</x:f>
        <x:v>189248.37426185844</x:v>
      </x:c>
      <x:c r="R12299" s="268" t="n">
        <x:f>O12299-P12299-Q12299-FIXED_COST</x:f>
        <x:v>-24010.374261858437</x:v>
      </x:c>
      <x:c r="S12299" s="139" t="str">
        <x:f>IF(AND(L12299&lt;=TOTAL_BED_CAP,N12299&lt;=TEMP_WORKER_CAP),"YES","NO")</x:f>
        <x:v>NO</x:v>
      </x:c>
      <x:c r="T12299" s="139" t="n">
        <x:f>IF(S12299="YES",R12299,-1E+99)</x:f>
        <x:v>-1e+99</x:v>
      </x:c>
    </x:row>
    <x:row r="12300">
      <x:c r="A12300" s="139"/>
      <x:c r="B12300" s="139"/>
      <x:c r="C12300" s="139"/>
      <x:c r="D12300" s="139"/>
      <x:c r="E12300" s="139"/>
      <x:c r="F12300" s="139"/>
      <x:c r="G12300" s="139"/>
      <x:c r="H12300" s="139"/>
      <x:c r="I12300" s="266" t="n">
        <x:f>INT((ROW()-ROW($I$46))/((CARROT_CAP+1)*(MESCLUN_CAP+1)))</x:f>
        <x:v>18</x:v>
      </x:c>
      <x:c r="J12300" s="266" t="n">
        <x:f>MOD(INT((ROW()-ROW($I$46))/(MESCLUN_CAP+1)),CARROT_CAP+1)</x:f>
        <x:v>17</x:v>
      </x:c>
      <x:c r="K12300" s="266" t="n">
        <x:f>MOD(ROW()-ROW($I$46),MESCLUN_CAP+1)</x:f>
        <x:v>9</x:v>
      </x:c>
      <x:c r="L12300" s="266" t="n">
        <x:f>SUM(I12300:K12300)</x:f>
        <x:v>44</x:v>
      </x:c>
      <x:c r="M12300" s="267" t="n">
        <x:f>I12300*TOMATO_HOURS*WEEKS*(1+TOMATO_DIM)^I12300+J12300*CARROT_HOURS*WEEKS*(1+CARROT_DIM)^J12300+K12300*MESCLUN_HOURS*WEEKS*(1+MESCLUN_DIM)^K12300</x:f>
        <x:v>10235.99969292344</x:v>
      </x:c>
      <x:c r="N12300" s="267" t="n">
        <x:f>MAX(M12300-FARMER_HOURS,0)/TEMP_HOURS_PER_WORKER</x:f>
        <x:v>6.608333120085723</x:v>
      </x:c>
      <x:c r="O12300" s="268" t="n">
        <x:f>I12300*TOMATO_PRICE+J12300*CARROT_PRICE+K12300*MESCLUN_PRICE</x:f>
        <x:v>218298</x:v>
      </x:c>
      <x:c r="P12300" s="268" t="n">
        <x:f>I12300*TOMATO_FERTILIZER+J12300*CARROT_FERTILIZER+K12300*MESCLUN_FERTILIZER</x:f>
        <x:v>31240</x:v>
      </x:c>
      <x:c r="Q12300" s="268" t="n">
        <x:f>MIN(M12300,FARMER_HOURS)*FARMER_RATE+MAX(M12300-FARMER_HOURS,0)*TEMP_RATE</x:f>
        <x:v>190208.32800214307</x:v>
      </x:c>
      <x:c r="R12300" s="268" t="n">
        <x:f>O12300-P12300-Q12300-FIXED_COST</x:f>
        <x:v>-23150.32800214307</x:v>
      </x:c>
      <x:c r="S12300" s="139" t="str">
        <x:f>IF(AND(L12300&lt;=TOTAL_BED_CAP,N12300&lt;=TEMP_WORKER_CAP),"YES","NO")</x:f>
        <x:v>NO</x:v>
      </x:c>
      <x:c r="T12300" s="139" t="n">
        <x:f>IF(S12300="YES",R12300,-1E+99)</x:f>
        <x:v>-1e+99</x:v>
      </x:c>
    </x:row>
    <x:row r="12301">
      <x:c r="A12301" s="139"/>
      <x:c r="B12301" s="139"/>
      <x:c r="C12301" s="139"/>
      <x:c r="D12301" s="139"/>
      <x:c r="E12301" s="139"/>
      <x:c r="F12301" s="139"/>
      <x:c r="G12301" s="139"/>
      <x:c r="H12301" s="139"/>
      <x:c r="I12301" s="266" t="n">
        <x:f>INT((ROW()-ROW($I$46))/((CARROT_CAP+1)*(MESCLUN_CAP+1)))</x:f>
        <x:v>18</x:v>
      </x:c>
      <x:c r="J12301" s="266" t="n">
        <x:f>MOD(INT((ROW()-ROW($I$46))/(MESCLUN_CAP+1)),CARROT_CAP+1)</x:f>
        <x:v>17</x:v>
      </x:c>
      <x:c r="K12301" s="266" t="n">
        <x:f>MOD(ROW()-ROW($I$46),MESCLUN_CAP+1)</x:f>
        <x:v>10</x:v>
      </x:c>
      <x:c r="L12301" s="266" t="n">
        <x:f>SUM(I12301:K12301)</x:f>
        <x:v>45</x:v>
      </x:c>
      <x:c r="M12301" s="267" t="n">
        <x:f>I12301*TOMATO_HOURS*WEEKS*(1+TOMATO_DIM)^I12301+J12301*CARROT_HOURS*WEEKS*(1+CARROT_DIM)^J12301+K12301*MESCLUN_HOURS*WEEKS*(1+MESCLUN_DIM)^K12301</x:f>
        <x:v>10292.613234406654</x:v>
      </x:c>
      <x:c r="N12301" s="267" t="n">
        <x:f>MAX(M12301-FARMER_HOURS,0)/TEMP_HOURS_PER_WORKER</x:f>
        <x:v>6.647648079449065</x:v>
      </x:c>
      <x:c r="O12301" s="268" t="n">
        <x:f>I12301*TOMATO_PRICE+J12301*CARROT_PRICE+K12301*MESCLUN_PRICE</x:f>
        <x:v>220998</x:v>
      </x:c>
      <x:c r="P12301" s="268" t="n">
        <x:f>I12301*TOMATO_FERTILIZER+J12301*CARROT_FERTILIZER+K12301*MESCLUN_FERTILIZER</x:f>
        <x:v>32120</x:v>
      </x:c>
      <x:c r="Q12301" s="268" t="n">
        <x:f>MIN(M12301,FARMER_HOURS)*FARMER_RATE+MAX(M12301-FARMER_HOURS,0)*TEMP_RATE</x:f>
        <x:v>191191.20198622663</x:v>
      </x:c>
      <x:c r="R12301" s="268" t="n">
        <x:f>O12301-P12301-Q12301-FIXED_COST</x:f>
        <x:v>-22313.20198622663</x:v>
      </x:c>
      <x:c r="S12301" s="139" t="str">
        <x:f>IF(AND(L12301&lt;=TOTAL_BED_CAP,N12301&lt;=TEMP_WORKER_CAP),"YES","NO")</x:f>
        <x:v>NO</x:v>
      </x:c>
      <x:c r="T12301" s="139" t="n">
        <x:f>IF(S12301="YES",R12301,-1E+99)</x:f>
        <x:v>-1e+99</x:v>
      </x:c>
    </x:row>
    <x:row r="12302">
      <x:c r="A12302" s="139"/>
      <x:c r="B12302" s="139"/>
      <x:c r="C12302" s="139"/>
      <x:c r="D12302" s="139"/>
      <x:c r="E12302" s="139"/>
      <x:c r="F12302" s="139"/>
      <x:c r="G12302" s="139"/>
      <x:c r="H12302" s="139"/>
      <x:c r="I12302" s="266" t="n">
        <x:f>INT((ROW()-ROW($I$46))/((CARROT_CAP+1)*(MESCLUN_CAP+1)))</x:f>
        <x:v>18</x:v>
      </x:c>
      <x:c r="J12302" s="266" t="n">
        <x:f>MOD(INT((ROW()-ROW($I$46))/(MESCLUN_CAP+1)),CARROT_CAP+1)</x:f>
        <x:v>17</x:v>
      </x:c>
      <x:c r="K12302" s="266" t="n">
        <x:f>MOD(ROW()-ROW($I$46),MESCLUN_CAP+1)</x:f>
        <x:v>11</x:v>
      </x:c>
      <x:c r="L12302" s="266" t="n">
        <x:f>SUM(I12302:K12302)</x:f>
        <x:v>46</x:v>
      </x:c>
      <x:c r="M12302" s="267" t="n">
        <x:f>I12302*TOMATO_HOURS*WEEKS*(1+TOMATO_DIM)^I12302+J12302*CARROT_HOURS*WEEKS*(1+CARROT_DIM)^J12302+K12302*MESCLUN_HOURS*WEEKS*(1+MESCLUN_DIM)^K12302</x:f>
        <x:v>10350.571347500092</x:v>
      </x:c>
      <x:c r="N12302" s="267" t="n">
        <x:f>MAX(M12302-FARMER_HOURS,0)/TEMP_HOURS_PER_WORKER</x:f>
        <x:v>6.687896769097287</x:v>
      </x:c>
      <x:c r="O12302" s="268" t="n">
        <x:f>I12302*TOMATO_PRICE+J12302*CARROT_PRICE+K12302*MESCLUN_PRICE</x:f>
        <x:v>223698</x:v>
      </x:c>
      <x:c r="P12302" s="268" t="n">
        <x:f>I12302*TOMATO_FERTILIZER+J12302*CARROT_FERTILIZER+K12302*MESCLUN_FERTILIZER</x:f>
        <x:v>33000</x:v>
      </x:c>
      <x:c r="Q12302" s="268" t="n">
        <x:f>MIN(M12302,FARMER_HOURS)*FARMER_RATE+MAX(M12302-FARMER_HOURS,0)*TEMP_RATE</x:f>
        <x:v>192197.41922743214</x:v>
      </x:c>
      <x:c r="R12302" s="268" t="n">
        <x:f>O12302-P12302-Q12302-FIXED_COST</x:f>
        <x:v>-21499.41922743214</x:v>
      </x:c>
      <x:c r="S12302" s="139" t="str">
        <x:f>IF(AND(L12302&lt;=TOTAL_BED_CAP,N12302&lt;=TEMP_WORKER_CAP),"YES","NO")</x:f>
        <x:v>NO</x:v>
      </x:c>
      <x:c r="T12302" s="139" t="n">
        <x:f>IF(S12302="YES",R12302,-1E+99)</x:f>
        <x:v>-1e+99</x:v>
      </x:c>
    </x:row>
    <x:row r="12303">
      <x:c r="A12303" s="139"/>
      <x:c r="B12303" s="139"/>
      <x:c r="C12303" s="139"/>
      <x:c r="D12303" s="139"/>
      <x:c r="E12303" s="139"/>
      <x:c r="F12303" s="139"/>
      <x:c r="G12303" s="139"/>
      <x:c r="H12303" s="139"/>
      <x:c r="I12303" s="266" t="n">
        <x:f>INT((ROW()-ROW($I$46))/((CARROT_CAP+1)*(MESCLUN_CAP+1)))</x:f>
        <x:v>18</x:v>
      </x:c>
      <x:c r="J12303" s="266" t="n">
        <x:f>MOD(INT((ROW()-ROW($I$46))/(MESCLUN_CAP+1)),CARROT_CAP+1)</x:f>
        <x:v>17</x:v>
      </x:c>
      <x:c r="K12303" s="266" t="n">
        <x:f>MOD(ROW()-ROW($I$46),MESCLUN_CAP+1)</x:f>
        <x:v>12</x:v>
      </x:c>
      <x:c r="L12303" s="266" t="n">
        <x:f>SUM(I12303:K12303)</x:f>
        <x:v>47</x:v>
      </x:c>
      <x:c r="M12303" s="267" t="n">
        <x:f>I12303*TOMATO_HOURS*WEEKS*(1+TOMATO_DIM)^I12303+J12303*CARROT_HOURS*WEEKS*(1+CARROT_DIM)^J12303+K12303*MESCLUN_HOURS*WEEKS*(1+MESCLUN_DIM)^K12303</x:f>
        <x:v>10409.898800628156</x:v>
      </x:c>
      <x:c r="N12303" s="267" t="n">
        <x:f>MAX(M12303-FARMER_HOURS,0)/TEMP_HOURS_PER_WORKER</x:f>
        <x:v>6.729096389325108</x:v>
      </x:c>
      <x:c r="O12303" s="268" t="n">
        <x:f>I12303*TOMATO_PRICE+J12303*CARROT_PRICE+K12303*MESCLUN_PRICE</x:f>
        <x:v>226398</x:v>
      </x:c>
      <x:c r="P12303" s="268" t="n">
        <x:f>I12303*TOMATO_FERTILIZER+J12303*CARROT_FERTILIZER+K12303*MESCLUN_FERTILIZER</x:f>
        <x:v>33880</x:v>
      </x:c>
      <x:c r="Q12303" s="268" t="n">
        <x:f>MIN(M12303,FARMER_HOURS)*FARMER_RATE+MAX(M12303-FARMER_HOURS,0)*TEMP_RATE</x:f>
        <x:v>193227.40973312772</x:v>
      </x:c>
      <x:c r="R12303" s="268" t="n">
        <x:f>O12303-P12303-Q12303-FIXED_COST</x:f>
        <x:v>-20709.409733127715</x:v>
      </x:c>
      <x:c r="S12303" s="139" t="str">
        <x:f>IF(AND(L12303&lt;=TOTAL_BED_CAP,N12303&lt;=TEMP_WORKER_CAP),"YES","NO")</x:f>
        <x:v>NO</x:v>
      </x:c>
      <x:c r="T12303" s="139" t="n">
        <x:f>IF(S12303="YES",R12303,-1E+99)</x:f>
        <x:v>-1e+99</x:v>
      </x:c>
    </x:row>
    <x:row r="12304">
      <x:c r="A12304" s="139"/>
      <x:c r="B12304" s="139"/>
      <x:c r="C12304" s="139"/>
      <x:c r="D12304" s="139"/>
      <x:c r="E12304" s="139"/>
      <x:c r="F12304" s="139"/>
      <x:c r="G12304" s="139"/>
      <x:c r="H12304" s="139"/>
      <x:c r="I12304" s="266" t="n">
        <x:f>INT((ROW()-ROW($I$46))/((CARROT_CAP+1)*(MESCLUN_CAP+1)))</x:f>
        <x:v>18</x:v>
      </x:c>
      <x:c r="J12304" s="266" t="n">
        <x:f>MOD(INT((ROW()-ROW($I$46))/(MESCLUN_CAP+1)),CARROT_CAP+1)</x:f>
        <x:v>17</x:v>
      </x:c>
      <x:c r="K12304" s="266" t="n">
        <x:f>MOD(ROW()-ROW($I$46),MESCLUN_CAP+1)</x:f>
        <x:v>13</x:v>
      </x:c>
      <x:c r="L12304" s="266" t="n">
        <x:f>SUM(I12304:K12304)</x:f>
        <x:v>48</x:v>
      </x:c>
      <x:c r="M12304" s="267" t="n">
        <x:f>I12304*TOMATO_HOURS*WEEKS*(1+TOMATO_DIM)^I12304+J12304*CARROT_HOURS*WEEKS*(1+CARROT_DIM)^J12304+K12304*MESCLUN_HOURS*WEEKS*(1+MESCLUN_DIM)^K12304</x:f>
        <x:v>10470.62077133654</x:v>
      </x:c>
      <x:c r="N12304" s="267" t="n">
        <x:f>MAX(M12304-FARMER_HOURS,0)/TEMP_HOURS_PER_WORKER</x:f>
        <x:v>6.771264424539264</x:v>
      </x:c>
      <x:c r="O12304" s="268" t="n">
        <x:f>I12304*TOMATO_PRICE+J12304*CARROT_PRICE+K12304*MESCLUN_PRICE</x:f>
        <x:v>229098</x:v>
      </x:c>
      <x:c r="P12304" s="268" t="n">
        <x:f>I12304*TOMATO_FERTILIZER+J12304*CARROT_FERTILIZER+K12304*MESCLUN_FERTILIZER</x:f>
        <x:v>34760</x:v>
      </x:c>
      <x:c r="Q12304" s="268" t="n">
        <x:f>MIN(M12304,FARMER_HOURS)*FARMER_RATE+MAX(M12304-FARMER_HOURS,0)*TEMP_RATE</x:f>
        <x:v>194281.6106134816</x:v>
      </x:c>
      <x:c r="R12304" s="268" t="n">
        <x:f>O12304-P12304-Q12304-FIXED_COST</x:f>
        <x:v>-19943.610613481607</x:v>
      </x:c>
      <x:c r="S12304" s="139" t="str">
        <x:f>IF(AND(L12304&lt;=TOTAL_BED_CAP,N12304&lt;=TEMP_WORKER_CAP),"YES","NO")</x:f>
        <x:v>NO</x:v>
      </x:c>
      <x:c r="T12304" s="139" t="n">
        <x:f>IF(S12304="YES",R12304,-1E+99)</x:f>
        <x:v>-1e+99</x:v>
      </x:c>
    </x:row>
    <x:row r="12305">
      <x:c r="A12305" s="139"/>
      <x:c r="B12305" s="139"/>
      <x:c r="C12305" s="139"/>
      <x:c r="D12305" s="139"/>
      <x:c r="E12305" s="139"/>
      <x:c r="F12305" s="139"/>
      <x:c r="G12305" s="139"/>
      <x:c r="H12305" s="139"/>
      <x:c r="I12305" s="266" t="n">
        <x:f>INT((ROW()-ROW($I$46))/((CARROT_CAP+1)*(MESCLUN_CAP+1)))</x:f>
        <x:v>18</x:v>
      </x:c>
      <x:c r="J12305" s="266" t="n">
        <x:f>MOD(INT((ROW()-ROW($I$46))/(MESCLUN_CAP+1)),CARROT_CAP+1)</x:f>
        <x:v>17</x:v>
      </x:c>
      <x:c r="K12305" s="266" t="n">
        <x:f>MOD(ROW()-ROW($I$46),MESCLUN_CAP+1)</x:f>
        <x:v>14</x:v>
      </x:c>
      <x:c r="L12305" s="266" t="n">
        <x:f>SUM(I12305:K12305)</x:f>
        <x:v>49</x:v>
      </x:c>
      <x:c r="M12305" s="267" t="n">
        <x:f>I12305*TOMATO_HOURS*WEEKS*(1+TOMATO_DIM)^I12305+J12305*CARROT_HOURS*WEEKS*(1+CARROT_DIM)^J12305+K12305*MESCLUN_HOURS*WEEKS*(1+MESCLUN_DIM)^K12305</x:f>
        <x:v>10532.762852650201</x:v>
      </x:c>
      <x:c r="N12305" s="267" t="n">
        <x:f>MAX(M12305-FARMER_HOURS,0)/TEMP_HOURS_PER_WORKER</x:f>
        <x:v>6.814418647673751</x:v>
      </x:c>
      <x:c r="O12305" s="268" t="n">
        <x:f>I12305*TOMATO_PRICE+J12305*CARROT_PRICE+K12305*MESCLUN_PRICE</x:f>
        <x:v>231798</x:v>
      </x:c>
      <x:c r="P12305" s="268" t="n">
        <x:f>I12305*TOMATO_FERTILIZER+J12305*CARROT_FERTILIZER+K12305*MESCLUN_FERTILIZER</x:f>
        <x:v>35640</x:v>
      </x:c>
      <x:c r="Q12305" s="268" t="n">
        <x:f>MIN(M12305,FARMER_HOURS)*FARMER_RATE+MAX(M12305-FARMER_HOURS,0)*TEMP_RATE</x:f>
        <x:v>195360.46619184376</x:v>
      </x:c>
      <x:c r="R12305" s="268" t="n">
        <x:f>O12305-P12305-Q12305-FIXED_COST</x:f>
        <x:v>-19202.466191843763</x:v>
      </x:c>
      <x:c r="S12305" s="139" t="str">
        <x:f>IF(AND(L12305&lt;=TOTAL_BED_CAP,N12305&lt;=TEMP_WORKER_CAP),"YES","NO")</x:f>
        <x:v>NO</x:v>
      </x:c>
      <x:c r="T12305" s="139" t="n">
        <x:f>IF(S12305="YES",R12305,-1E+99)</x:f>
        <x:v>-1e+99</x:v>
      </x:c>
    </x:row>
    <x:row r="12306">
      <x:c r="A12306" s="139"/>
      <x:c r="B12306" s="139"/>
      <x:c r="C12306" s="139"/>
      <x:c r="D12306" s="139"/>
      <x:c r="E12306" s="139"/>
      <x:c r="F12306" s="139"/>
      <x:c r="G12306" s="139"/>
      <x:c r="H12306" s="139"/>
      <x:c r="I12306" s="266" t="n">
        <x:f>INT((ROW()-ROW($I$46))/((CARROT_CAP+1)*(MESCLUN_CAP+1)))</x:f>
        <x:v>18</x:v>
      </x:c>
      <x:c r="J12306" s="266" t="n">
        <x:f>MOD(INT((ROW()-ROW($I$46))/(MESCLUN_CAP+1)),CARROT_CAP+1)</x:f>
        <x:v>17</x:v>
      </x:c>
      <x:c r="K12306" s="266" t="n">
        <x:f>MOD(ROW()-ROW($I$46),MESCLUN_CAP+1)</x:f>
        <x:v>15</x:v>
      </x:c>
      <x:c r="L12306" s="266" t="n">
        <x:f>SUM(I12306:K12306)</x:f>
        <x:v>50</x:v>
      </x:c>
      <x:c r="M12306" s="267" t="n">
        <x:f>I12306*TOMATO_HOURS*WEEKS*(1+TOMATO_DIM)^I12306+J12306*CARROT_HOURS*WEEKS*(1+CARROT_DIM)^J12306+K12306*MESCLUN_HOURS*WEEKS*(1+MESCLUN_DIM)^K12306</x:f>
        <x:v>10596.351059526349</x:v>
      </x:c>
      <x:c r="N12306" s="267" t="n">
        <x:f>MAX(M12306-FARMER_HOURS,0)/TEMP_HOURS_PER_WORKER</x:f>
        <x:v>6.858577124671076</x:v>
      </x:c>
      <x:c r="O12306" s="268" t="n">
        <x:f>I12306*TOMATO_PRICE+J12306*CARROT_PRICE+K12306*MESCLUN_PRICE</x:f>
        <x:v>234498</x:v>
      </x:c>
      <x:c r="P12306" s="268" t="n">
        <x:f>I12306*TOMATO_FERTILIZER+J12306*CARROT_FERTILIZER+K12306*MESCLUN_FERTILIZER</x:f>
        <x:v>36520</x:v>
      </x:c>
      <x:c r="Q12306" s="268" t="n">
        <x:f>MIN(M12306,FARMER_HOURS)*FARMER_RATE+MAX(M12306-FARMER_HOURS,0)*TEMP_RATE</x:f>
        <x:v>196464.4281167769</x:v>
      </x:c>
      <x:c r="R12306" s="268" t="n">
        <x:f>O12306-P12306-Q12306-FIXED_COST</x:f>
        <x:v>-18486.428116776893</x:v>
      </x:c>
      <x:c r="S12306" s="139" t="str">
        <x:f>IF(AND(L12306&lt;=TOTAL_BED_CAP,N12306&lt;=TEMP_WORKER_CAP),"YES","NO")</x:f>
        <x:v>NO</x:v>
      </x:c>
      <x:c r="T12306" s="139" t="n">
        <x:f>IF(S12306="YES",R12306,-1E+99)</x:f>
        <x:v>-1e+99</x:v>
      </x:c>
    </x:row>
    <x:row r="12307">
      <x:c r="A12307" s="139"/>
      <x:c r="B12307" s="139"/>
      <x:c r="C12307" s="139"/>
      <x:c r="D12307" s="139"/>
      <x:c r="E12307" s="139"/>
      <x:c r="F12307" s="139"/>
      <x:c r="G12307" s="139"/>
      <x:c r="H12307" s="139"/>
      <x:c r="I12307" s="266" t="n">
        <x:f>INT((ROW()-ROW($I$46))/((CARROT_CAP+1)*(MESCLUN_CAP+1)))</x:f>
        <x:v>18</x:v>
      </x:c>
      <x:c r="J12307" s="266" t="n">
        <x:f>MOD(INT((ROW()-ROW($I$46))/(MESCLUN_CAP+1)),CARROT_CAP+1)</x:f>
        <x:v>17</x:v>
      </x:c>
      <x:c r="K12307" s="266" t="n">
        <x:f>MOD(ROW()-ROW($I$46),MESCLUN_CAP+1)</x:f>
        <x:v>16</x:v>
      </x:c>
      <x:c r="L12307" s="266" t="n">
        <x:f>SUM(I12307:K12307)</x:f>
        <x:v>51</x:v>
      </x:c>
      <x:c r="M12307" s="267" t="n">
        <x:f>I12307*TOMATO_HOURS*WEEKS*(1+TOMATO_DIM)^I12307+J12307*CARROT_HOURS*WEEKS*(1+CARROT_DIM)^J12307+K12307*MESCLUN_HOURS*WEEKS*(1+MESCLUN_DIM)^K12307</x:f>
        <x:v>10661.411835403836</x:v>
      </x:c>
      <x:c r="N12307" s="267" t="n">
        <x:f>MAX(M12307-FARMER_HOURS,0)/TEMP_HOURS_PER_WORKER</x:f>
        <x:v>6.903758219030442</x:v>
      </x:c>
      <x:c r="O12307" s="268" t="n">
        <x:f>I12307*TOMATO_PRICE+J12307*CARROT_PRICE+K12307*MESCLUN_PRICE</x:f>
        <x:v>237198</x:v>
      </x:c>
      <x:c r="P12307" s="268" t="n">
        <x:f>I12307*TOMATO_FERTILIZER+J12307*CARROT_FERTILIZER+K12307*MESCLUN_FERTILIZER</x:f>
        <x:v>37400</x:v>
      </x:c>
      <x:c r="Q12307" s="268" t="n">
        <x:f>MIN(M12307,FARMER_HOURS)*FARMER_RATE+MAX(M12307-FARMER_HOURS,0)*TEMP_RATE</x:f>
        <x:v>197593.95547576103</x:v>
      </x:c>
      <x:c r="R12307" s="268" t="n">
        <x:f>O12307-P12307-Q12307-FIXED_COST</x:f>
        <x:v>-17795.95547576103</x:v>
      </x:c>
      <x:c r="S12307" s="139" t="str">
        <x:f>IF(AND(L12307&lt;=TOTAL_BED_CAP,N12307&lt;=TEMP_WORKER_CAP),"YES","NO")</x:f>
        <x:v>NO</x:v>
      </x:c>
      <x:c r="T12307" s="139" t="n">
        <x:f>IF(S12307="YES",R12307,-1E+99)</x:f>
        <x:v>-1e+99</x:v>
      </x:c>
    </x:row>
    <x:row r="12308">
      <x:c r="A12308" s="139"/>
      <x:c r="B12308" s="139"/>
      <x:c r="C12308" s="139"/>
      <x:c r="D12308" s="139"/>
      <x:c r="E12308" s="139"/>
      <x:c r="F12308" s="139"/>
      <x:c r="G12308" s="139"/>
      <x:c r="H12308" s="139"/>
      <x:c r="I12308" s="266" t="n">
        <x:f>INT((ROW()-ROW($I$46))/((CARROT_CAP+1)*(MESCLUN_CAP+1)))</x:f>
        <x:v>18</x:v>
      </x:c>
      <x:c r="J12308" s="266" t="n">
        <x:f>MOD(INT((ROW()-ROW($I$46))/(MESCLUN_CAP+1)),CARROT_CAP+1)</x:f>
        <x:v>17</x:v>
      </x:c>
      <x:c r="K12308" s="266" t="n">
        <x:f>MOD(ROW()-ROW($I$46),MESCLUN_CAP+1)</x:f>
        <x:v>17</x:v>
      </x:c>
      <x:c r="L12308" s="266" t="n">
        <x:f>SUM(I12308:K12308)</x:f>
        <x:v>52</x:v>
      </x:c>
      <x:c r="M12308" s="267" t="n">
        <x:f>I12308*TOMATO_HOURS*WEEKS*(1+TOMATO_DIM)^I12308+J12308*CARROT_HOURS*WEEKS*(1+CARROT_DIM)^J12308+K12308*MESCLUN_HOURS*WEEKS*(1+MESCLUN_DIM)^K12308</x:f>
        <x:v>10727.972058850377</x:v>
      </x:c>
      <x:c r="N12308" s="267" t="n">
        <x:f>MAX(M12308-FARMER_HOURS,0)/TEMP_HOURS_PER_WORKER</x:f>
        <x:v>6.949980596423873</x:v>
      </x:c>
      <x:c r="O12308" s="268" t="n">
        <x:f>I12308*TOMATO_PRICE+J12308*CARROT_PRICE+K12308*MESCLUN_PRICE</x:f>
        <x:v>239898</x:v>
      </x:c>
      <x:c r="P12308" s="268" t="n">
        <x:f>I12308*TOMATO_FERTILIZER+J12308*CARROT_FERTILIZER+K12308*MESCLUN_FERTILIZER</x:f>
        <x:v>38280</x:v>
      </x:c>
      <x:c r="Q12308" s="268" t="n">
        <x:f>MIN(M12308,FARMER_HOURS)*FARMER_RATE+MAX(M12308-FARMER_HOURS,0)*TEMP_RATE</x:f>
        <x:v>198749.51491059683</x:v>
      </x:c>
      <x:c r="R12308" s="268" t="n">
        <x:f>O12308-P12308-Q12308-FIXED_COST</x:f>
        <x:v>-17131.51491059683</x:v>
      </x:c>
      <x:c r="S12308" s="139" t="str">
        <x:f>IF(AND(L12308&lt;=TOTAL_BED_CAP,N12308&lt;=TEMP_WORKER_CAP),"YES","NO")</x:f>
        <x:v>NO</x:v>
      </x:c>
      <x:c r="T12308" s="139" t="n">
        <x:f>IF(S12308="YES",R12308,-1E+99)</x:f>
        <x:v>-1e+99</x:v>
      </x:c>
    </x:row>
    <x:row r="12309">
      <x:c r="A12309" s="139"/>
      <x:c r="B12309" s="139"/>
      <x:c r="C12309" s="139"/>
      <x:c r="D12309" s="139"/>
      <x:c r="E12309" s="139"/>
      <x:c r="F12309" s="139"/>
      <x:c r="G12309" s="139"/>
      <x:c r="H12309" s="139"/>
      <x:c r="I12309" s="266" t="n">
        <x:f>INT((ROW()-ROW($I$46))/((CARROT_CAP+1)*(MESCLUN_CAP+1)))</x:f>
        <x:v>18</x:v>
      </x:c>
      <x:c r="J12309" s="266" t="n">
        <x:f>MOD(INT((ROW()-ROW($I$46))/(MESCLUN_CAP+1)),CARROT_CAP+1)</x:f>
        <x:v>17</x:v>
      </x:c>
      <x:c r="K12309" s="266" t="n">
        <x:f>MOD(ROW()-ROW($I$46),MESCLUN_CAP+1)</x:f>
        <x:v>18</x:v>
      </x:c>
      <x:c r="L12309" s="266" t="n">
        <x:f>SUM(I12309:K12309)</x:f>
        <x:v>53</x:v>
      </x:c>
      <x:c r="M12309" s="267" t="n">
        <x:f>I12309*TOMATO_HOURS*WEEKS*(1+TOMATO_DIM)^I12309+J12309*CARROT_HOURS*WEEKS*(1+CARROT_DIM)^J12309+K12309*MESCLUN_HOURS*WEEKS*(1+MESCLUN_DIM)^K12309</x:f>
        <x:v>10796.059050308964</x:v>
      </x:c>
      <x:c r="N12309" s="267" t="n">
        <x:f>MAX(M12309-FARMER_HOURS,0)/TEMP_HOURS_PER_WORKER</x:f>
        <x:v>6.997263229381225</x:v>
      </x:c>
      <x:c r="O12309" s="268" t="n">
        <x:f>I12309*TOMATO_PRICE+J12309*CARROT_PRICE+K12309*MESCLUN_PRICE</x:f>
        <x:v>242598</x:v>
      </x:c>
      <x:c r="P12309" s="268" t="n">
        <x:f>I12309*TOMATO_FERTILIZER+J12309*CARROT_FERTILIZER+K12309*MESCLUN_FERTILIZER</x:f>
        <x:v>39160</x:v>
      </x:c>
      <x:c r="Q12309" s="268" t="n">
        <x:f>MIN(M12309,FARMER_HOURS)*FARMER_RATE+MAX(M12309-FARMER_HOURS,0)*TEMP_RATE</x:f>
        <x:v>199931.58073453064</x:v>
      </x:c>
      <x:c r="R12309" s="268" t="n">
        <x:f>O12309-P12309-Q12309-FIXED_COST</x:f>
        <x:v>-16493.58073453064</x:v>
      </x:c>
      <x:c r="S12309" s="139" t="str">
        <x:f>IF(AND(L12309&lt;=TOTAL_BED_CAP,N12309&lt;=TEMP_WORKER_CAP),"YES","NO")</x:f>
        <x:v>NO</x:v>
      </x:c>
      <x:c r="T12309" s="139" t="n">
        <x:f>IF(S12309="YES",R12309,-1E+99)</x:f>
        <x:v>-1e+99</x:v>
      </x:c>
    </x:row>
    <x:row r="12310">
      <x:c r="A12310" s="139"/>
      <x:c r="B12310" s="139"/>
      <x:c r="C12310" s="139"/>
      <x:c r="D12310" s="139"/>
      <x:c r="E12310" s="139"/>
      <x:c r="F12310" s="139"/>
      <x:c r="G12310" s="139"/>
      <x:c r="H12310" s="139"/>
      <x:c r="I12310" s="266" t="n">
        <x:f>INT((ROW()-ROW($I$46))/((CARROT_CAP+1)*(MESCLUN_CAP+1)))</x:f>
        <x:v>18</x:v>
      </x:c>
      <x:c r="J12310" s="266" t="n">
        <x:f>MOD(INT((ROW()-ROW($I$46))/(MESCLUN_CAP+1)),CARROT_CAP+1)</x:f>
        <x:v>17</x:v>
      </x:c>
      <x:c r="K12310" s="266" t="n">
        <x:f>MOD(ROW()-ROW($I$46),MESCLUN_CAP+1)</x:f>
        <x:v>19</x:v>
      </x:c>
      <x:c r="L12310" s="266" t="n">
        <x:f>SUM(I12310:K12310)</x:f>
        <x:v>54</x:v>
      </x:c>
      <x:c r="M12310" s="267" t="n">
        <x:f>I12310*TOMATO_HOURS*WEEKS*(1+TOMATO_DIM)^I12310+J12310*CARROT_HOURS*WEEKS*(1+CARROT_DIM)^J12310+K12310*MESCLUN_HOURS*WEEKS*(1+MESCLUN_DIM)^K12310</x:f>
        <x:v>10865.700578944987</x:v>
      </x:c>
      <x:c r="N12310" s="267" t="n">
        <x:f>MAX(M12310-FARMER_HOURS,0)/TEMP_HOURS_PER_WORKER</x:f>
        <x:v>7.04562540204513</x:v>
      </x:c>
      <x:c r="O12310" s="268" t="n">
        <x:f>I12310*TOMATO_PRICE+J12310*CARROT_PRICE+K12310*MESCLUN_PRICE</x:f>
        <x:v>245298</x:v>
      </x:c>
      <x:c r="P12310" s="268" t="n">
        <x:f>I12310*TOMATO_FERTILIZER+J12310*CARROT_FERTILIZER+K12310*MESCLUN_FERTILIZER</x:f>
        <x:v>40040</x:v>
      </x:c>
      <x:c r="Q12310" s="268" t="n">
        <x:f>MIN(M12310,FARMER_HOURS)*FARMER_RATE+MAX(M12310-FARMER_HOURS,0)*TEMP_RATE</x:f>
        <x:v>201140.63505112825</x:v>
      </x:c>
      <x:c r="R12310" s="268" t="n">
        <x:f>O12310-P12310-Q12310-FIXED_COST</x:f>
        <x:v>-15882.63505112825</x:v>
      </x:c>
      <x:c r="S12310" s="139" t="str">
        <x:f>IF(AND(L12310&lt;=TOTAL_BED_CAP,N12310&lt;=TEMP_WORKER_CAP),"YES","NO")</x:f>
        <x:v>NO</x:v>
      </x:c>
      <x:c r="T12310" s="139" t="n">
        <x:f>IF(S12310="YES",R12310,-1E+99)</x:f>
        <x:v>-1e+99</x:v>
      </x:c>
    </x:row>
    <x:row r="12311">
      <x:c r="A12311" s="139"/>
      <x:c r="B12311" s="139"/>
      <x:c r="C12311" s="139"/>
      <x:c r="D12311" s="139"/>
      <x:c r="E12311" s="139"/>
      <x:c r="F12311" s="139"/>
      <x:c r="G12311" s="139"/>
      <x:c r="H12311" s="139"/>
      <x:c r="I12311" s="266" t="n">
        <x:f>INT((ROW()-ROW($I$46))/((CARROT_CAP+1)*(MESCLUN_CAP+1)))</x:f>
        <x:v>18</x:v>
      </x:c>
      <x:c r="J12311" s="266" t="n">
        <x:f>MOD(INT((ROW()-ROW($I$46))/(MESCLUN_CAP+1)),CARROT_CAP+1)</x:f>
        <x:v>17</x:v>
      </x:c>
      <x:c r="K12311" s="266" t="n">
        <x:f>MOD(ROW()-ROW($I$46),MESCLUN_CAP+1)</x:f>
        <x:v>20</x:v>
      </x:c>
      <x:c r="L12311" s="266" t="n">
        <x:f>SUM(I12311:K12311)</x:f>
        <x:v>55</x:v>
      </x:c>
      <x:c r="M12311" s="267" t="n">
        <x:f>I12311*TOMATO_HOURS*WEEKS*(1+TOMATO_DIM)^I12311+J12311*CARROT_HOURS*WEEKS*(1+CARROT_DIM)^J12311+K12311*MESCLUN_HOURS*WEEKS*(1+MESCLUN_DIM)^K12311</x:f>
        <x:v>10936.924869595463</x:v>
      </x:c>
      <x:c r="N12311" s="267" t="n">
        <x:f>MAX(M12311-FARMER_HOURS,0)/TEMP_HOURS_PER_WORKER</x:f>
        <x:v>7.0950867149968495</x:v>
      </x:c>
      <x:c r="O12311" s="268" t="n">
        <x:f>I12311*TOMATO_PRICE+J12311*CARROT_PRICE+K12311*MESCLUN_PRICE</x:f>
        <x:v>247998</x:v>
      </x:c>
      <x:c r="P12311" s="268" t="n">
        <x:f>I12311*TOMATO_FERTILIZER+J12311*CARROT_FERTILIZER+K12311*MESCLUN_FERTILIZER</x:f>
        <x:v>40920</x:v>
      </x:c>
      <x:c r="Q12311" s="268" t="n">
        <x:f>MIN(M12311,FARMER_HOURS)*FARMER_RATE+MAX(M12311-FARMER_HOURS,0)*TEMP_RATE</x:f>
        <x:v>202377.16787492123</x:v>
      </x:c>
      <x:c r="R12311" s="268" t="n">
        <x:f>O12311-P12311-Q12311-FIXED_COST</x:f>
        <x:v>-15299.16787492123</x:v>
      </x:c>
      <x:c r="S12311" s="139" t="str">
        <x:f>IF(AND(L12311&lt;=TOTAL_BED_CAP,N12311&lt;=TEMP_WORKER_CAP),"YES","NO")</x:f>
        <x:v>NO</x:v>
      </x:c>
      <x:c r="T12311" s="139" t="n">
        <x:f>IF(S12311="YES",R12311,-1E+99)</x:f>
        <x:v>-1e+99</x:v>
      </x:c>
    </x:row>
    <x:row r="12312">
      <x:c r="A12312" s="139"/>
      <x:c r="B12312" s="139"/>
      <x:c r="C12312" s="139"/>
      <x:c r="D12312" s="139"/>
      <x:c r="E12312" s="139"/>
      <x:c r="F12312" s="139"/>
      <x:c r="G12312" s="139"/>
      <x:c r="H12312" s="139"/>
      <x:c r="I12312" s="266" t="n">
        <x:f>INT((ROW()-ROW($I$46))/((CARROT_CAP+1)*(MESCLUN_CAP+1)))</x:f>
        <x:v>18</x:v>
      </x:c>
      <x:c r="J12312" s="266" t="n">
        <x:f>MOD(INT((ROW()-ROW($I$46))/(MESCLUN_CAP+1)),CARROT_CAP+1)</x:f>
        <x:v>17</x:v>
      </x:c>
      <x:c r="K12312" s="266" t="n">
        <x:f>MOD(ROW()-ROW($I$46),MESCLUN_CAP+1)</x:f>
        <x:v>21</x:v>
      </x:c>
      <x:c r="L12312" s="266" t="n">
        <x:f>SUM(I12312:K12312)</x:f>
        <x:v>56</x:v>
      </x:c>
      <x:c r="M12312" s="267" t="n">
        <x:f>I12312*TOMATO_HOURS*WEEKS*(1+TOMATO_DIM)^I12312+J12312*CARROT_HOURS*WEEKS*(1+CARROT_DIM)^J12312+K12312*MESCLUN_HOURS*WEEKS*(1+MESCLUN_DIM)^K12312</x:f>
        <x:v>11009.760609821908</x:v>
      </x:c>
      <x:c r="N12312" s="267" t="n">
        <x:f>MAX(M12312-FARMER_HOURS,0)/TEMP_HOURS_PER_WORKER</x:f>
        <x:v>7.145667090154102</x:v>
      </x:c>
      <x:c r="O12312" s="268" t="n">
        <x:f>I12312*TOMATO_PRICE+J12312*CARROT_PRICE+K12312*MESCLUN_PRICE</x:f>
        <x:v>250698</x:v>
      </x:c>
      <x:c r="P12312" s="268" t="n">
        <x:f>I12312*TOMATO_FERTILIZER+J12312*CARROT_FERTILIZER+K12312*MESCLUN_FERTILIZER</x:f>
        <x:v>41800</x:v>
      </x:c>
      <x:c r="Q12312" s="268" t="n">
        <x:f>MIN(M12312,FARMER_HOURS)*FARMER_RATE+MAX(M12312-FARMER_HOURS,0)*TEMP_RATE</x:f>
        <x:v>203641.67725385257</x:v>
      </x:c>
      <x:c r="R12312" s="268" t="n">
        <x:f>O12312-P12312-Q12312-FIXED_COST</x:f>
        <x:v>-14743.67725385257</x:v>
      </x:c>
      <x:c r="S12312" s="139" t="str">
        <x:f>IF(AND(L12312&lt;=TOTAL_BED_CAP,N12312&lt;=TEMP_WORKER_CAP),"YES","NO")</x:f>
        <x:v>NO</x:v>
      </x:c>
      <x:c r="T12312" s="139" t="n">
        <x:f>IF(S12312="YES",R12312,-1E+99)</x:f>
        <x:v>-1e+99</x:v>
      </x:c>
    </x:row>
    <x:row r="12313">
      <x:c r="A12313" s="139"/>
      <x:c r="B12313" s="139"/>
      <x:c r="C12313" s="139"/>
      <x:c r="D12313" s="139"/>
      <x:c r="E12313" s="139"/>
      <x:c r="F12313" s="139"/>
      <x:c r="G12313" s="139"/>
      <x:c r="H12313" s="139"/>
      <x:c r="I12313" s="266" t="n">
        <x:f>INT((ROW()-ROW($I$46))/((CARROT_CAP+1)*(MESCLUN_CAP+1)))</x:f>
        <x:v>18</x:v>
      </x:c>
      <x:c r="J12313" s="266" t="n">
        <x:f>MOD(INT((ROW()-ROW($I$46))/(MESCLUN_CAP+1)),CARROT_CAP+1)</x:f>
        <x:v>17</x:v>
      </x:c>
      <x:c r="K12313" s="266" t="n">
        <x:f>MOD(ROW()-ROW($I$46),MESCLUN_CAP+1)</x:f>
        <x:v>22</x:v>
      </x:c>
      <x:c r="L12313" s="266" t="n">
        <x:f>SUM(I12313:K12313)</x:f>
        <x:v>57</x:v>
      </x:c>
      <x:c r="M12313" s="267" t="n">
        <x:f>I12313*TOMATO_HOURS*WEEKS*(1+TOMATO_DIM)^I12313+J12313*CARROT_HOURS*WEEKS*(1+CARROT_DIM)^J12313+K12313*MESCLUN_HOURS*WEEKS*(1+MESCLUN_DIM)^K12313</x:f>
        <x:v>11084.236957068304</x:v>
      </x:c>
      <x:c r="N12313" s="267" t="n">
        <x:f>MAX(M12313-FARMER_HOURS,0)/TEMP_HOURS_PER_WORKER</x:f>
        <x:v>7.197386775741878</x:v>
      </x:c>
      <x:c r="O12313" s="268" t="n">
        <x:f>I12313*TOMATO_PRICE+J12313*CARROT_PRICE+K12313*MESCLUN_PRICE</x:f>
        <x:v>253398</x:v>
      </x:c>
      <x:c r="P12313" s="268" t="n">
        <x:f>I12313*TOMATO_FERTILIZER+J12313*CARROT_FERTILIZER+K12313*MESCLUN_FERTILIZER</x:f>
        <x:v>42680</x:v>
      </x:c>
      <x:c r="Q12313" s="268" t="n">
        <x:f>MIN(M12313,FARMER_HOURS)*FARMER_RATE+MAX(M12313-FARMER_HOURS,0)*TEMP_RATE</x:f>
        <x:v>204934.66939354694</x:v>
      </x:c>
      <x:c r="R12313" s="268" t="n">
        <x:f>O12313-P12313-Q12313-FIXED_COST</x:f>
        <x:v>-14216.669393546937</x:v>
      </x:c>
      <x:c r="S12313" s="139" t="str">
        <x:f>IF(AND(L12313&lt;=TOTAL_BED_CAP,N12313&lt;=TEMP_WORKER_CAP),"YES","NO")</x:f>
        <x:v>NO</x:v>
      </x:c>
      <x:c r="T12313" s="139" t="n">
        <x:f>IF(S12313="YES",R12313,-1E+99)</x:f>
        <x:v>-1e+99</x:v>
      </x:c>
    </x:row>
    <x:row r="12314">
      <x:c r="A12314" s="139"/>
      <x:c r="B12314" s="139"/>
      <x:c r="C12314" s="139"/>
      <x:c r="D12314" s="139"/>
      <x:c r="E12314" s="139"/>
      <x:c r="F12314" s="139"/>
      <x:c r="G12314" s="139"/>
      <x:c r="H12314" s="139"/>
      <x:c r="I12314" s="266" t="n">
        <x:f>INT((ROW()-ROW($I$46))/((CARROT_CAP+1)*(MESCLUN_CAP+1)))</x:f>
        <x:v>18</x:v>
      </x:c>
      <x:c r="J12314" s="266" t="n">
        <x:f>MOD(INT((ROW()-ROW($I$46))/(MESCLUN_CAP+1)),CARROT_CAP+1)</x:f>
        <x:v>17</x:v>
      </x:c>
      <x:c r="K12314" s="266" t="n">
        <x:f>MOD(ROW()-ROW($I$46),MESCLUN_CAP+1)</x:f>
        <x:v>23</x:v>
      </x:c>
      <x:c r="L12314" s="266" t="n">
        <x:f>SUM(I12314:K12314)</x:f>
        <x:v>58</x:v>
      </x:c>
      <x:c r="M12314" s="267" t="n">
        <x:f>I12314*TOMATO_HOURS*WEEKS*(1+TOMATO_DIM)^I12314+J12314*CARROT_HOURS*WEEKS*(1+CARROT_DIM)^J12314+K12314*MESCLUN_HOURS*WEEKS*(1+MESCLUN_DIM)^K12314</x:f>
        <x:v>11160.383545925739</x:v>
      </x:c>
      <x:c r="N12314" s="267" t="n">
        <x:f>MAX(M12314-FARMER_HOURS,0)/TEMP_HOURS_PER_WORKER</x:f>
        <x:v>7.250266351337318</x:v>
      </x:c>
      <x:c r="O12314" s="268" t="n">
        <x:f>I12314*TOMATO_PRICE+J12314*CARROT_PRICE+K12314*MESCLUN_PRICE</x:f>
        <x:v>256098</x:v>
      </x:c>
      <x:c r="P12314" s="268" t="n">
        <x:f>I12314*TOMATO_FERTILIZER+J12314*CARROT_FERTILIZER+K12314*MESCLUN_FERTILIZER</x:f>
        <x:v>43560</x:v>
      </x:c>
      <x:c r="Q12314" s="268" t="n">
        <x:f>MIN(M12314,FARMER_HOURS)*FARMER_RATE+MAX(M12314-FARMER_HOURS,0)*TEMP_RATE</x:f>
        <x:v>206256.65878343297</x:v>
      </x:c>
      <x:c r="R12314" s="268" t="n">
        <x:f>O12314-P12314-Q12314-FIXED_COST</x:f>
        <x:v>-13718.65878343297</x:v>
      </x:c>
      <x:c r="S12314" s="139" t="str">
        <x:f>IF(AND(L12314&lt;=TOTAL_BED_CAP,N12314&lt;=TEMP_WORKER_CAP),"YES","NO")</x:f>
        <x:v>NO</x:v>
      </x:c>
      <x:c r="T12314" s="139" t="n">
        <x:f>IF(S12314="YES",R12314,-1E+99)</x:f>
        <x:v>-1e+99</x:v>
      </x:c>
    </x:row>
    <x:row r="12315">
      <x:c r="A12315" s="139"/>
      <x:c r="B12315" s="139"/>
      <x:c r="C12315" s="139"/>
      <x:c r="D12315" s="139"/>
      <x:c r="E12315" s="139"/>
      <x:c r="F12315" s="139"/>
      <x:c r="G12315" s="139"/>
      <x:c r="H12315" s="139"/>
      <x:c r="I12315" s="266" t="n">
        <x:f>INT((ROW()-ROW($I$46))/((CARROT_CAP+1)*(MESCLUN_CAP+1)))</x:f>
        <x:v>18</x:v>
      </x:c>
      <x:c r="J12315" s="266" t="n">
        <x:f>MOD(INT((ROW()-ROW($I$46))/(MESCLUN_CAP+1)),CARROT_CAP+1)</x:f>
        <x:v>17</x:v>
      </x:c>
      <x:c r="K12315" s="266" t="n">
        <x:f>MOD(ROW()-ROW($I$46),MESCLUN_CAP+1)</x:f>
        <x:v>24</x:v>
      </x:c>
      <x:c r="L12315" s="266" t="n">
        <x:f>SUM(I12315:K12315)</x:f>
        <x:v>59</x:v>
      </x:c>
      <x:c r="M12315" s="267" t="n">
        <x:f>I12315*TOMATO_HOURS*WEEKS*(1+TOMATO_DIM)^I12315+J12315*CARROT_HOURS*WEEKS*(1+CARROT_DIM)^J12315+K12315*MESCLUN_HOURS*WEEKS*(1+MESCLUN_DIM)^K12315</x:f>
        <x:v>11238.230495505235</x:v>
      </x:c>
      <x:c r="N12315" s="267" t="n">
        <x:f>MAX(M12315-FARMER_HOURS,0)/TEMP_HOURS_PER_WORKER</x:f>
        <x:v>7.304326732989747</x:v>
      </x:c>
      <x:c r="O12315" s="268" t="n">
        <x:f>I12315*TOMATO_PRICE+J12315*CARROT_PRICE+K12315*MESCLUN_PRICE</x:f>
        <x:v>258798</x:v>
      </x:c>
      <x:c r="P12315" s="268" t="n">
        <x:f>I12315*TOMATO_FERTILIZER+J12315*CARROT_FERTILIZER+K12315*MESCLUN_FERTILIZER</x:f>
        <x:v>44440</x:v>
      </x:c>
      <x:c r="Q12315" s="268" t="n">
        <x:f>MIN(M12315,FARMER_HOURS)*FARMER_RATE+MAX(M12315-FARMER_HOURS,0)*TEMP_RATE</x:f>
        <x:v>207608.16832474366</x:v>
      </x:c>
      <x:c r="R12315" s="268" t="n">
        <x:f>O12315-P12315-Q12315-FIXED_COST</x:f>
        <x:v>-13250.16832474366</x:v>
      </x:c>
      <x:c r="S12315" s="139" t="str">
        <x:f>IF(AND(L12315&lt;=TOTAL_BED_CAP,N12315&lt;=TEMP_WORKER_CAP),"YES","NO")</x:f>
        <x:v>NO</x:v>
      </x:c>
      <x:c r="T12315" s="139" t="n">
        <x:f>IF(S12315="YES",R12315,-1E+99)</x:f>
        <x:v>-1e+99</x:v>
      </x:c>
    </x:row>
    <x:row r="12316">
      <x:c r="A12316" s="139"/>
      <x:c r="B12316" s="139"/>
      <x:c r="C12316" s="139"/>
      <x:c r="D12316" s="139"/>
      <x:c r="E12316" s="139"/>
      <x:c r="F12316" s="139"/>
      <x:c r="G12316" s="139"/>
      <x:c r="H12316" s="139"/>
      <x:c r="I12316" s="266" t="n">
        <x:f>INT((ROW()-ROW($I$46))/((CARROT_CAP+1)*(MESCLUN_CAP+1)))</x:f>
        <x:v>18</x:v>
      </x:c>
      <x:c r="J12316" s="266" t="n">
        <x:f>MOD(INT((ROW()-ROW($I$46))/(MESCLUN_CAP+1)),CARROT_CAP+1)</x:f>
        <x:v>17</x:v>
      </x:c>
      <x:c r="K12316" s="266" t="n">
        <x:f>MOD(ROW()-ROW($I$46),MESCLUN_CAP+1)</x:f>
        <x:v>25</x:v>
      </x:c>
      <x:c r="L12316" s="266" t="n">
        <x:f>SUM(I12316:K12316)</x:f>
        <x:v>60</x:v>
      </x:c>
      <x:c r="M12316" s="267" t="n">
        <x:f>I12316*TOMATO_HOURS*WEEKS*(1+TOMATO_DIM)^I12316+J12316*CARROT_HOURS*WEEKS*(1+CARROT_DIM)^J12316+K12316*MESCLUN_HOURS*WEEKS*(1+MESCLUN_DIM)^K12316</x:f>
        <x:v>11317.808416920332</x:v>
      </x:c>
      <x:c r="N12316" s="267" t="n">
        <x:f>MAX(M12316-FARMER_HOURS,0)/TEMP_HOURS_PER_WORKER</x:f>
        <x:v>7.359589178416897</x:v>
      </x:c>
      <x:c r="O12316" s="268" t="n">
        <x:f>I12316*TOMATO_PRICE+J12316*CARROT_PRICE+K12316*MESCLUN_PRICE</x:f>
        <x:v>261498</x:v>
      </x:c>
      <x:c r="P12316" s="268" t="n">
        <x:f>I12316*TOMATO_FERTILIZER+J12316*CARROT_FERTILIZER+K12316*MESCLUN_FERTILIZER</x:f>
        <x:v>45320</x:v>
      </x:c>
      <x:c r="Q12316" s="268" t="n">
        <x:f>MIN(M12316,FARMER_HOURS)*FARMER_RATE+MAX(M12316-FARMER_HOURS,0)*TEMP_RATE</x:f>
        <x:v>208989.72946042242</x:v>
      </x:c>
      <x:c r="R12316" s="268" t="n">
        <x:f>O12316-P12316-Q12316-FIXED_COST</x:f>
        <x:v>-12811.729460422415</x:v>
      </x:c>
      <x:c r="S12316" s="139" t="str">
        <x:f>IF(AND(L12316&lt;=TOTAL_BED_CAP,N12316&lt;=TEMP_WORKER_CAP),"YES","NO")</x:f>
        <x:v>NO</x:v>
      </x:c>
      <x:c r="T12316" s="139" t="n">
        <x:f>IF(S12316="YES",R12316,-1E+99)</x:f>
        <x:v>-1e+99</x:v>
      </x:c>
    </x:row>
    <x:row r="12317">
      <x:c r="A12317" s="139"/>
      <x:c r="B12317" s="139"/>
      <x:c r="C12317" s="139"/>
      <x:c r="D12317" s="139"/>
      <x:c r="E12317" s="139"/>
      <x:c r="F12317" s="139"/>
      <x:c r="G12317" s="139"/>
      <x:c r="H12317" s="139"/>
      <x:c r="I12317" s="266" t="n">
        <x:f>INT((ROW()-ROW($I$46))/((CARROT_CAP+1)*(MESCLUN_CAP+1)))</x:f>
        <x:v>18</x:v>
      </x:c>
      <x:c r="J12317" s="266" t="n">
        <x:f>MOD(INT((ROW()-ROW($I$46))/(MESCLUN_CAP+1)),CARROT_CAP+1)</x:f>
        <x:v>17</x:v>
      </x:c>
      <x:c r="K12317" s="266" t="n">
        <x:f>MOD(ROW()-ROW($I$46),MESCLUN_CAP+1)</x:f>
        <x:v>26</x:v>
      </x:c>
      <x:c r="L12317" s="266" t="n">
        <x:f>SUM(I12317:K12317)</x:f>
        <x:v>61</x:v>
      </x:c>
      <x:c r="M12317" s="267" t="n">
        <x:f>I12317*TOMATO_HOURS*WEEKS*(1+TOMATO_DIM)^I12317+J12317*CARROT_HOURS*WEEKS*(1+CARROT_DIM)^J12317+K12317*MESCLUN_HOURS*WEEKS*(1+MESCLUN_DIM)^K12317</x:f>
        <x:v>11399.14842088105</x:v>
      </x:c>
      <x:c r="N12317" s="267" t="n">
        <x:f>MAX(M12317-FARMER_HOURS,0)/TEMP_HOURS_PER_WORKER</x:f>
        <x:v>7.416075292278507</x:v>
      </x:c>
      <x:c r="O12317" s="268" t="n">
        <x:f>I12317*TOMATO_PRICE+J12317*CARROT_PRICE+K12317*MESCLUN_PRICE</x:f>
        <x:v>264198</x:v>
      </x:c>
      <x:c r="P12317" s="268" t="n">
        <x:f>I12317*TOMATO_FERTILIZER+J12317*CARROT_FERTILIZER+K12317*MESCLUN_FERTILIZER</x:f>
        <x:v>46200</x:v>
      </x:c>
      <x:c r="Q12317" s="268" t="n">
        <x:f>MIN(M12317,FARMER_HOURS)*FARMER_RATE+MAX(M12317-FARMER_HOURS,0)*TEMP_RATE</x:f>
        <x:v>210401.88230696268</x:v>
      </x:c>
      <x:c r="R12317" s="268" t="n">
        <x:f>O12317-P12317-Q12317-FIXED_COST</x:f>
        <x:v>-12403.882306962681</x:v>
      </x:c>
      <x:c r="S12317" s="139" t="str">
        <x:f>IF(AND(L12317&lt;=TOTAL_BED_CAP,N12317&lt;=TEMP_WORKER_CAP),"YES","NO")</x:f>
        <x:v>NO</x:v>
      </x:c>
      <x:c r="T12317" s="139" t="n">
        <x:f>IF(S12317="YES",R12317,-1E+99)</x:f>
        <x:v>-1e+99</x:v>
      </x:c>
    </x:row>
    <x:row r="12318">
      <x:c r="A12318" s="139"/>
      <x:c r="B12318" s="139"/>
      <x:c r="C12318" s="139"/>
      <x:c r="D12318" s="139"/>
      <x:c r="E12318" s="139"/>
      <x:c r="F12318" s="139"/>
      <x:c r="G12318" s="139"/>
      <x:c r="H12318" s="139"/>
      <x:c r="I12318" s="266" t="n">
        <x:f>INT((ROW()-ROW($I$46))/((CARROT_CAP+1)*(MESCLUN_CAP+1)))</x:f>
        <x:v>18</x:v>
      </x:c>
      <x:c r="J12318" s="266" t="n">
        <x:f>MOD(INT((ROW()-ROW($I$46))/(MESCLUN_CAP+1)),CARROT_CAP+1)</x:f>
        <x:v>17</x:v>
      </x:c>
      <x:c r="K12318" s="266" t="n">
        <x:f>MOD(ROW()-ROW($I$46),MESCLUN_CAP+1)</x:f>
        <x:v>27</x:v>
      </x:c>
      <x:c r="L12318" s="266" t="n">
        <x:f>SUM(I12318:K12318)</x:f>
        <x:v>62</x:v>
      </x:c>
      <x:c r="M12318" s="267" t="n">
        <x:f>I12318*TOMATO_HOURS*WEEKS*(1+TOMATO_DIM)^I12318+J12318*CARROT_HOURS*WEEKS*(1+CARROT_DIM)^J12318+K12318*MESCLUN_HOURS*WEEKS*(1+MESCLUN_DIM)^K12318</x:f>
        <x:v>11482.282125400807</x:v>
      </x:c>
      <x:c r="N12318" s="267" t="n">
        <x:f>MAX(M12318-FARMER_HOURS,0)/TEMP_HOURS_PER_WORKER</x:f>
        <x:v>7.473807031528338</x:v>
      </x:c>
      <x:c r="O12318" s="268" t="n">
        <x:f>I12318*TOMATO_PRICE+J12318*CARROT_PRICE+K12318*MESCLUN_PRICE</x:f>
        <x:v>266898</x:v>
      </x:c>
      <x:c r="P12318" s="268" t="n">
        <x:f>I12318*TOMATO_FERTILIZER+J12318*CARROT_FERTILIZER+K12318*MESCLUN_FERTILIZER</x:f>
        <x:v>47080</x:v>
      </x:c>
      <x:c r="Q12318" s="268" t="n">
        <x:f>MIN(M12318,FARMER_HOURS)*FARMER_RATE+MAX(M12318-FARMER_HOURS,0)*TEMP_RATE</x:f>
        <x:v>211845.17578820843</x:v>
      </x:c>
      <x:c r="R12318" s="268" t="n">
        <x:f>O12318-P12318-Q12318-FIXED_COST</x:f>
        <x:v>-12027.175788208435</x:v>
      </x:c>
      <x:c r="S12318" s="139" t="str">
        <x:f>IF(AND(L12318&lt;=TOTAL_BED_CAP,N12318&lt;=TEMP_WORKER_CAP),"YES","NO")</x:f>
        <x:v>NO</x:v>
      </x:c>
      <x:c r="T12318" s="139" t="n">
        <x:f>IF(S12318="YES",R12318,-1E+99)</x:f>
        <x:v>-1e+99</x:v>
      </x:c>
    </x:row>
    <x:row r="12319">
      <x:c r="A12319" s="139"/>
      <x:c r="B12319" s="139"/>
      <x:c r="C12319" s="139"/>
      <x:c r="D12319" s="139"/>
      <x:c r="E12319" s="139"/>
      <x:c r="F12319" s="139"/>
      <x:c r="G12319" s="139"/>
      <x:c r="H12319" s="139"/>
      <x:c r="I12319" s="266" t="n">
        <x:f>INT((ROW()-ROW($I$46))/((CARROT_CAP+1)*(MESCLUN_CAP+1)))</x:f>
        <x:v>18</x:v>
      </x:c>
      <x:c r="J12319" s="266" t="n">
        <x:f>MOD(INT((ROW()-ROW($I$46))/(MESCLUN_CAP+1)),CARROT_CAP+1)</x:f>
        <x:v>17</x:v>
      </x:c>
      <x:c r="K12319" s="266" t="n">
        <x:f>MOD(ROW()-ROW($I$46),MESCLUN_CAP+1)</x:f>
        <x:v>28</x:v>
      </x:c>
      <x:c r="L12319" s="266" t="n">
        <x:f>SUM(I12319:K12319)</x:f>
        <x:v>63</x:v>
      </x:c>
      <x:c r="M12319" s="267" t="n">
        <x:f>I12319*TOMATO_HOURS*WEEKS*(1+TOMATO_DIM)^I12319+J12319*CARROT_HOURS*WEEKS*(1+CARROT_DIM)^J12319+K12319*MESCLUN_HOURS*WEEKS*(1+MESCLUN_DIM)^K12319</x:f>
        <x:v>11567.24166361796</x:v>
      </x:c>
      <x:c r="N12319" s="267" t="n">
        <x:f>MAX(M12319-FARMER_HOURS,0)/TEMP_HOURS_PER_WORKER</x:f>
        <x:v>7.532806710845806</x:v>
      </x:c>
      <x:c r="O12319" s="268" t="n">
        <x:f>I12319*TOMATO_PRICE+J12319*CARROT_PRICE+K12319*MESCLUN_PRICE</x:f>
        <x:v>269598</x:v>
      </x:c>
      <x:c r="P12319" s="268" t="n">
        <x:f>I12319*TOMATO_FERTILIZER+J12319*CARROT_FERTILIZER+K12319*MESCLUN_FERTILIZER</x:f>
        <x:v>47960</x:v>
      </x:c>
      <x:c r="Q12319" s="268" t="n">
        <x:f>MIN(M12319,FARMER_HOURS)*FARMER_RATE+MAX(M12319-FARMER_HOURS,0)*TEMP_RATE</x:f>
        <x:v>213320.16777114515</x:v>
      </x:c>
      <x:c r="R12319" s="268" t="n">
        <x:f>O12319-P12319-Q12319-FIXED_COST</x:f>
        <x:v>-11682.167771145148</x:v>
      </x:c>
      <x:c r="S12319" s="139" t="str">
        <x:f>IF(AND(L12319&lt;=TOTAL_BED_CAP,N12319&lt;=TEMP_WORKER_CAP),"YES","NO")</x:f>
        <x:v>NO</x:v>
      </x:c>
      <x:c r="T12319" s="139" t="n">
        <x:f>IF(S12319="YES",R12319,-1E+99)</x:f>
        <x:v>-1e+99</x:v>
      </x:c>
    </x:row>
    <x:row r="12320">
      <x:c r="A12320" s="139"/>
      <x:c r="B12320" s="139"/>
      <x:c r="C12320" s="139"/>
      <x:c r="D12320" s="139"/>
      <x:c r="E12320" s="139"/>
      <x:c r="F12320" s="139"/>
      <x:c r="G12320" s="139"/>
      <x:c r="H12320" s="139"/>
      <x:c r="I12320" s="266" t="n">
        <x:f>INT((ROW()-ROW($I$46))/((CARROT_CAP+1)*(MESCLUN_CAP+1)))</x:f>
        <x:v>18</x:v>
      </x:c>
      <x:c r="J12320" s="266" t="n">
        <x:f>MOD(INT((ROW()-ROW($I$46))/(MESCLUN_CAP+1)),CARROT_CAP+1)</x:f>
        <x:v>17</x:v>
      </x:c>
      <x:c r="K12320" s="266" t="n">
        <x:f>MOD(ROW()-ROW($I$46),MESCLUN_CAP+1)</x:f>
        <x:v>29</x:v>
      </x:c>
      <x:c r="L12320" s="266" t="n">
        <x:f>SUM(I12320:K12320)</x:f>
        <x:v>64</x:v>
      </x:c>
      <x:c r="M12320" s="267" t="n">
        <x:f>I12320*TOMATO_HOURS*WEEKS*(1+TOMATO_DIM)^I12320+J12320*CARROT_HOURS*WEEKS*(1+CARROT_DIM)^J12320+K12320*MESCLUN_HOURS*WEEKS*(1+MESCLUN_DIM)^K12320</x:f>
        <x:v>11654.059691733613</x:v>
      </x:c>
      <x:c r="N12320" s="267" t="n">
        <x:f>MAX(M12320-FARMER_HOURS,0)/TEMP_HOURS_PER_WORKER</x:f>
        <x:v>7.593097008148343</x:v>
      </x:c>
      <x:c r="O12320" s="268" t="n">
        <x:f>I12320*TOMATO_PRICE+J12320*CARROT_PRICE+K12320*MESCLUN_PRICE</x:f>
        <x:v>272298</x:v>
      </x:c>
      <x:c r="P12320" s="268" t="n">
        <x:f>I12320*TOMATO_FERTILIZER+J12320*CARROT_FERTILIZER+K12320*MESCLUN_FERTILIZER</x:f>
        <x:v>48840</x:v>
      </x:c>
      <x:c r="Q12320" s="268" t="n">
        <x:f>MIN(M12320,FARMER_HOURS)*FARMER_RATE+MAX(M12320-FARMER_HOURS,0)*TEMP_RATE</x:f>
        <x:v>214827.42520370855</x:v>
      </x:c>
      <x:c r="R12320" s="268" t="n">
        <x:f>O12320-P12320-Q12320-FIXED_COST</x:f>
        <x:v>-11369.425203708553</x:v>
      </x:c>
      <x:c r="S12320" s="139" t="str">
        <x:f>IF(AND(L12320&lt;=TOTAL_BED_CAP,N12320&lt;=TEMP_WORKER_CAP),"YES","NO")</x:f>
        <x:v>NO</x:v>
      </x:c>
      <x:c r="T12320" s="139" t="n">
        <x:f>IF(S12320="YES",R12320,-1E+99)</x:f>
        <x:v>-1e+99</x:v>
      </x:c>
    </x:row>
    <x:row r="12321">
      <x:c r="A12321" s="139"/>
      <x:c r="B12321" s="139"/>
      <x:c r="C12321" s="139"/>
      <x:c r="D12321" s="139"/>
      <x:c r="E12321" s="139"/>
      <x:c r="F12321" s="139"/>
      <x:c r="G12321" s="139"/>
      <x:c r="H12321" s="139"/>
      <x:c r="I12321" s="266" t="n">
        <x:f>INT((ROW()-ROW($I$46))/((CARROT_CAP+1)*(MESCLUN_CAP+1)))</x:f>
        <x:v>18</x:v>
      </x:c>
      <x:c r="J12321" s="266" t="n">
        <x:f>MOD(INT((ROW()-ROW($I$46))/(MESCLUN_CAP+1)),CARROT_CAP+1)</x:f>
        <x:v>17</x:v>
      </x:c>
      <x:c r="K12321" s="266" t="n">
        <x:f>MOD(ROW()-ROW($I$46),MESCLUN_CAP+1)</x:f>
        <x:v>30</x:v>
      </x:c>
      <x:c r="L12321" s="266" t="n">
        <x:f>SUM(I12321:K12321)</x:f>
        <x:v>65</x:v>
      </x:c>
      <x:c r="M12321" s="267" t="n">
        <x:f>I12321*TOMATO_HOURS*WEEKS*(1+TOMATO_DIM)^I12321+J12321*CARROT_HOURS*WEEKS*(1+CARROT_DIM)^J12321+K12321*MESCLUN_HOURS*WEEKS*(1+MESCLUN_DIM)^K12321</x:f>
        <x:v>11742.769397067384</x:v>
      </x:c>
      <x:c r="N12321" s="267" t="n">
        <x:f>MAX(M12321-FARMER_HOURS,0)/TEMP_HOURS_PER_WORKER</x:f>
        <x:v>7.654700970185684</x:v>
      </x:c>
      <x:c r="O12321" s="268" t="n">
        <x:f>I12321*TOMATO_PRICE+J12321*CARROT_PRICE+K12321*MESCLUN_PRICE</x:f>
        <x:v>274998</x:v>
      </x:c>
      <x:c r="P12321" s="268" t="n">
        <x:f>I12321*TOMATO_FERTILIZER+J12321*CARROT_FERTILIZER+K12321*MESCLUN_FERTILIZER</x:f>
        <x:v>49720</x:v>
      </x:c>
      <x:c r="Q12321" s="268" t="n">
        <x:f>MIN(M12321,FARMER_HOURS)*FARMER_RATE+MAX(M12321-FARMER_HOURS,0)*TEMP_RATE</x:f>
        <x:v>216367.52425464208</x:v>
      </x:c>
      <x:c r="R12321" s="268" t="n">
        <x:f>O12321-P12321-Q12321-FIXED_COST</x:f>
        <x:v>-11089.524254642078</x:v>
      </x:c>
      <x:c r="S12321" s="139" t="str">
        <x:f>IF(AND(L12321&lt;=TOTAL_BED_CAP,N12321&lt;=TEMP_WORKER_CAP),"YES","NO")</x:f>
        <x:v>NO</x:v>
      </x:c>
      <x:c r="T12321" s="139" t="n">
        <x:f>IF(S12321="YES",R12321,-1E+99)</x:f>
        <x:v>-1e+99</x:v>
      </x:c>
    </x:row>
    <x:row r="12322">
      <x:c r="A12322" s="139"/>
      <x:c r="B12322" s="139"/>
      <x:c r="C12322" s="139"/>
      <x:c r="D12322" s="139"/>
      <x:c r="E12322" s="139"/>
      <x:c r="F12322" s="139"/>
      <x:c r="G12322" s="139"/>
      <x:c r="H12322" s="139"/>
      <x:c r="I12322" s="266" t="n">
        <x:f>INT((ROW()-ROW($I$46))/((CARROT_CAP+1)*(MESCLUN_CAP+1)))</x:f>
        <x:v>18</x:v>
      </x:c>
      <x:c r="J12322" s="266" t="n">
        <x:f>MOD(INT((ROW()-ROW($I$46))/(MESCLUN_CAP+1)),CARROT_CAP+1)</x:f>
        <x:v>18</x:v>
      </x:c>
      <x:c r="K12322" s="266" t="n">
        <x:f>MOD(ROW()-ROW($I$46),MESCLUN_CAP+1)</x:f>
        <x:v>0</x:v>
      </x:c>
      <x:c r="L12322" s="266" t="n">
        <x:f>SUM(I12322:K12322)</x:f>
        <x:v>36</x:v>
      </x:c>
      <x:c r="M12322" s="267" t="n">
        <x:f>I12322*TOMATO_HOURS*WEEKS*(1+TOMATO_DIM)^I12322+J12322*CARROT_HOURS*WEEKS*(1+CARROT_DIM)^J12322+K12322*MESCLUN_HOURS*WEEKS*(1+MESCLUN_DIM)^K12322</x:f>
        <x:v>9849.28175541894</x:v>
      </x:c>
      <x:c r="N12322" s="267" t="n">
        <x:f>MAX(M12322-FARMER_HOURS,0)/TEMP_HOURS_PER_WORKER</x:f>
        <x:v>6.339778996818708</x:v>
      </x:c>
      <x:c r="O12322" s="268" t="n">
        <x:f>I12322*TOMATO_PRICE+J12322*CARROT_PRICE+K12322*MESCLUN_PRICE</x:f>
        <x:v>196092</x:v>
      </x:c>
      <x:c r="P12322" s="268" t="n">
        <x:f>I12322*TOMATO_FERTILIZER+J12322*CARROT_FERTILIZER+K12322*MESCLUN_FERTILIZER</x:f>
        <x:v>23760</x:v>
      </x:c>
      <x:c r="Q12322" s="268" t="n">
        <x:f>MIN(M12322,FARMER_HOURS)*FARMER_RATE+MAX(M12322-FARMER_HOURS,0)*TEMP_RATE</x:f>
        <x:v>183494.4749204677</x:v>
      </x:c>
      <x:c r="R12322" s="268" t="n">
        <x:f>O12322-P12322-Q12322-FIXED_COST</x:f>
        <x:v>-31162.474920467706</x:v>
      </x:c>
      <x:c r="S12322" s="139" t="str">
        <x:f>IF(AND(L12322&lt;=TOTAL_BED_CAP,N12322&lt;=TEMP_WORKER_CAP),"YES","NO")</x:f>
        <x:v>NO</x:v>
      </x:c>
      <x:c r="T12322" s="139" t="n">
        <x:f>IF(S12322="YES",R12322,-1E+99)</x:f>
        <x:v>-1e+99</x:v>
      </x:c>
    </x:row>
    <x:row r="12323">
      <x:c r="A12323" s="139"/>
      <x:c r="B12323" s="139"/>
      <x:c r="C12323" s="139"/>
      <x:c r="D12323" s="139"/>
      <x:c r="E12323" s="139"/>
      <x:c r="F12323" s="139"/>
      <x:c r="G12323" s="139"/>
      <x:c r="H12323" s="139"/>
      <x:c r="I12323" s="266" t="n">
        <x:f>INT((ROW()-ROW($I$46))/((CARROT_CAP+1)*(MESCLUN_CAP+1)))</x:f>
        <x:v>18</x:v>
      </x:c>
      <x:c r="J12323" s="266" t="n">
        <x:f>MOD(INT((ROW()-ROW($I$46))/(MESCLUN_CAP+1)),CARROT_CAP+1)</x:f>
        <x:v>18</x:v>
      </x:c>
      <x:c r="K12323" s="266" t="n">
        <x:f>MOD(ROW()-ROW($I$46),MESCLUN_CAP+1)</x:f>
        <x:v>1</x:v>
      </x:c>
      <x:c r="L12323" s="266" t="n">
        <x:f>SUM(I12323:K12323)</x:f>
        <x:v>37</x:v>
      </x:c>
      <x:c r="M12323" s="267" t="n">
        <x:f>I12323*TOMATO_HOURS*WEEKS*(1+TOMATO_DIM)^I12323+J12323*CARROT_HOURS*WEEKS*(1+CARROT_DIM)^J12323+K12323*MESCLUN_HOURS*WEEKS*(1+MESCLUN_DIM)^K12323</x:f>
        <x:v>9894.84425541894</x:v>
      </x:c>
      <x:c r="N12323" s="267" t="n">
        <x:f>MAX(M12323-FARMER_HOURS,0)/TEMP_HOURS_PER_WORKER</x:f>
        <x:v>6.371419621818709</x:v>
      </x:c>
      <x:c r="O12323" s="268" t="n">
        <x:f>I12323*TOMATO_PRICE+J12323*CARROT_PRICE+K12323*MESCLUN_PRICE</x:f>
        <x:v>198792</x:v>
      </x:c>
      <x:c r="P12323" s="268" t="n">
        <x:f>I12323*TOMATO_FERTILIZER+J12323*CARROT_FERTILIZER+K12323*MESCLUN_FERTILIZER</x:f>
        <x:v>24640</x:v>
      </x:c>
      <x:c r="Q12323" s="268" t="n">
        <x:f>MIN(M12323,FARMER_HOURS)*FARMER_RATE+MAX(M12323-FARMER_HOURS,0)*TEMP_RATE</x:f>
        <x:v>184285.4905454677</x:v>
      </x:c>
      <x:c r="R12323" s="268" t="n">
        <x:f>O12323-P12323-Q12323-FIXED_COST</x:f>
        <x:v>-30133.490545467706</x:v>
      </x:c>
      <x:c r="S12323" s="139" t="str">
        <x:f>IF(AND(L12323&lt;=TOTAL_BED_CAP,N12323&lt;=TEMP_WORKER_CAP),"YES","NO")</x:f>
        <x:v>NO</x:v>
      </x:c>
      <x:c r="T12323" s="139" t="n">
        <x:f>IF(S12323="YES",R12323,-1E+99)</x:f>
        <x:v>-1e+99</x:v>
      </x:c>
    </x:row>
    <x:row r="12324">
      <x:c r="A12324" s="139"/>
      <x:c r="B12324" s="139"/>
      <x:c r="C12324" s="139"/>
      <x:c r="D12324" s="139"/>
      <x:c r="E12324" s="139"/>
      <x:c r="F12324" s="139"/>
      <x:c r="G12324" s="139"/>
      <x:c r="H12324" s="139"/>
      <x:c r="I12324" s="266" t="n">
        <x:f>INT((ROW()-ROW($I$46))/((CARROT_CAP+1)*(MESCLUN_CAP+1)))</x:f>
        <x:v>18</x:v>
      </x:c>
      <x:c r="J12324" s="266" t="n">
        <x:f>MOD(INT((ROW()-ROW($I$46))/(MESCLUN_CAP+1)),CARROT_CAP+1)</x:f>
        <x:v>18</x:v>
      </x:c>
      <x:c r="K12324" s="266" t="n">
        <x:f>MOD(ROW()-ROW($I$46),MESCLUN_CAP+1)</x:f>
        <x:v>2</x:v>
      </x:c>
      <x:c r="L12324" s="266" t="n">
        <x:f>SUM(I12324:K12324)</x:f>
        <x:v>38</x:v>
      </x:c>
      <x:c r="M12324" s="267" t="n">
        <x:f>I12324*TOMATO_HOURS*WEEKS*(1+TOMATO_DIM)^I12324+J12324*CARROT_HOURS*WEEKS*(1+CARROT_DIM)^J12324+K12324*MESCLUN_HOURS*WEEKS*(1+MESCLUN_DIM)^K12324</x:f>
        <x:v>9941.54581791894</x:v>
      </x:c>
      <x:c r="N12324" s="267" t="n">
        <x:f>MAX(M12324-FARMER_HOURS,0)/TEMP_HOURS_PER_WORKER</x:f>
        <x:v>6.403851262443709</x:v>
      </x:c>
      <x:c r="O12324" s="268" t="n">
        <x:f>I12324*TOMATO_PRICE+J12324*CARROT_PRICE+K12324*MESCLUN_PRICE</x:f>
        <x:v>201492</x:v>
      </x:c>
      <x:c r="P12324" s="268" t="n">
        <x:f>I12324*TOMATO_FERTILIZER+J12324*CARROT_FERTILIZER+K12324*MESCLUN_FERTILIZER</x:f>
        <x:v>25520</x:v>
      </x:c>
      <x:c r="Q12324" s="268" t="n">
        <x:f>MIN(M12324,FARMER_HOURS)*FARMER_RATE+MAX(M12324-FARMER_HOURS,0)*TEMP_RATE</x:f>
        <x:v>185096.2815610927</x:v>
      </x:c>
      <x:c r="R12324" s="268" t="n">
        <x:f>O12324-P12324-Q12324-FIXED_COST</x:f>
        <x:v>-29124.281561092706</x:v>
      </x:c>
      <x:c r="S12324" s="139" t="str">
        <x:f>IF(AND(L12324&lt;=TOTAL_BED_CAP,N12324&lt;=TEMP_WORKER_CAP),"YES","NO")</x:f>
        <x:v>NO</x:v>
      </x:c>
      <x:c r="T12324" s="139" t="n">
        <x:f>IF(S12324="YES",R12324,-1E+99)</x:f>
        <x:v>-1e+99</x:v>
      </x:c>
    </x:row>
    <x:row r="12325">
      <x:c r="A12325" s="139"/>
      <x:c r="B12325" s="139"/>
      <x:c r="C12325" s="139"/>
      <x:c r="D12325" s="139"/>
      <x:c r="E12325" s="139"/>
      <x:c r="F12325" s="139"/>
      <x:c r="G12325" s="139"/>
      <x:c r="H12325" s="139"/>
      <x:c r="I12325" s="266" t="n">
        <x:f>INT((ROW()-ROW($I$46))/((CARROT_CAP+1)*(MESCLUN_CAP+1)))</x:f>
        <x:v>18</x:v>
      </x:c>
      <x:c r="J12325" s="266" t="n">
        <x:f>MOD(INT((ROW()-ROW($I$46))/(MESCLUN_CAP+1)),CARROT_CAP+1)</x:f>
        <x:v>18</x:v>
      </x:c>
      <x:c r="K12325" s="266" t="n">
        <x:f>MOD(ROW()-ROW($I$46),MESCLUN_CAP+1)</x:f>
        <x:v>3</x:v>
      </x:c>
      <x:c r="L12325" s="266" t="n">
        <x:f>SUM(I12325:K12325)</x:f>
        <x:v>39</x:v>
      </x:c>
      <x:c r="M12325" s="267" t="n">
        <x:f>I12325*TOMATO_HOURS*WEEKS*(1+TOMATO_DIM)^I12325+J12325*CARROT_HOURS*WEEKS*(1+CARROT_DIM)^J12325+K12325*MESCLUN_HOURS*WEEKS*(1+MESCLUN_DIM)^K12325</x:f>
        <x:v>9989.407800340816</x:v>
      </x:c>
      <x:c r="N12325" s="267" t="n">
        <x:f>MAX(M12325-FARMER_HOURS,0)/TEMP_HOURS_PER_WORKER</x:f>
        <x:v>6.437088750236677</x:v>
      </x:c>
      <x:c r="O12325" s="268" t="n">
        <x:f>I12325*TOMATO_PRICE+J12325*CARROT_PRICE+K12325*MESCLUN_PRICE</x:f>
        <x:v>204192</x:v>
      </x:c>
      <x:c r="P12325" s="268" t="n">
        <x:f>I12325*TOMATO_FERTILIZER+J12325*CARROT_FERTILIZER+K12325*MESCLUN_FERTILIZER</x:f>
        <x:v>26400</x:v>
      </x:c>
      <x:c r="Q12325" s="268" t="n">
        <x:f>MIN(M12325,FARMER_HOURS)*FARMER_RATE+MAX(M12325-FARMER_HOURS,0)*TEMP_RATE</x:f>
        <x:v>185927.21875591693</x:v>
      </x:c>
      <x:c r="R12325" s="268" t="n">
        <x:f>O12325-P12325-Q12325-FIXED_COST</x:f>
        <x:v>-28135.218755916925</x:v>
      </x:c>
      <x:c r="S12325" s="139" t="str">
        <x:f>IF(AND(L12325&lt;=TOTAL_BED_CAP,N12325&lt;=TEMP_WORKER_CAP),"YES","NO")</x:f>
        <x:v>NO</x:v>
      </x:c>
      <x:c r="T12325" s="139" t="n">
        <x:f>IF(S12325="YES",R12325,-1E+99)</x:f>
        <x:v>-1e+99</x:v>
      </x:c>
    </x:row>
    <x:row r="12326">
      <x:c r="A12326" s="139"/>
      <x:c r="B12326" s="139"/>
      <x:c r="C12326" s="139"/>
      <x:c r="D12326" s="139"/>
      <x:c r="E12326" s="139"/>
      <x:c r="F12326" s="139"/>
      <x:c r="G12326" s="139"/>
      <x:c r="H12326" s="139"/>
      <x:c r="I12326" s="266" t="n">
        <x:f>INT((ROW()-ROW($I$46))/((CARROT_CAP+1)*(MESCLUN_CAP+1)))</x:f>
        <x:v>18</x:v>
      </x:c>
      <x:c r="J12326" s="266" t="n">
        <x:f>MOD(INT((ROW()-ROW($I$46))/(MESCLUN_CAP+1)),CARROT_CAP+1)</x:f>
        <x:v>18</x:v>
      </x:c>
      <x:c r="K12326" s="266" t="n">
        <x:f>MOD(ROW()-ROW($I$46),MESCLUN_CAP+1)</x:f>
        <x:v>4</x:v>
      </x:c>
      <x:c r="L12326" s="266" t="n">
        <x:f>SUM(I12326:K12326)</x:f>
        <x:v>40</x:v>
      </x:c>
      <x:c r="M12326" s="267" t="n">
        <x:f>I12326*TOMATO_HOURS*WEEKS*(1+TOMATO_DIM)^I12326+J12326*CARROT_HOURS*WEEKS*(1+CARROT_DIM)^J12326+K12326*MESCLUN_HOURS*WEEKS*(1+MESCLUN_DIM)^K12326</x:f>
        <x:v>10038.451916063472</x:v>
      </x:c>
      <x:c r="N12326" s="267" t="n">
        <x:f>MAX(M12326-FARMER_HOURS,0)/TEMP_HOURS_PER_WORKER</x:f>
        <x:v>6.471147163932967</x:v>
      </x:c>
      <x:c r="O12326" s="268" t="n">
        <x:f>I12326*TOMATO_PRICE+J12326*CARROT_PRICE+K12326*MESCLUN_PRICE</x:f>
        <x:v>206892</x:v>
      </x:c>
      <x:c r="P12326" s="268" t="n">
        <x:f>I12326*TOMATO_FERTILIZER+J12326*CARROT_FERTILIZER+K12326*MESCLUN_FERTILIZER</x:f>
        <x:v>27280</x:v>
      </x:c>
      <x:c r="Q12326" s="268" t="n">
        <x:f>MIN(M12326,FARMER_HOURS)*FARMER_RATE+MAX(M12326-FARMER_HOURS,0)*TEMP_RATE</x:f>
        <x:v>186778.67909832415</x:v>
      </x:c>
      <x:c r="R12326" s="268" t="n">
        <x:f>O12326-P12326-Q12326-FIXED_COST</x:f>
        <x:v>-27166.67909832415</x:v>
      </x:c>
      <x:c r="S12326" s="139" t="str">
        <x:f>IF(AND(L12326&lt;=TOTAL_BED_CAP,N12326&lt;=TEMP_WORKER_CAP),"YES","NO")</x:f>
        <x:v>NO</x:v>
      </x:c>
      <x:c r="T12326" s="139" t="n">
        <x:f>IF(S12326="YES",R12326,-1E+99)</x:f>
        <x:v>-1e+99</x:v>
      </x:c>
    </x:row>
    <x:row r="12327">
      <x:c r="A12327" s="139"/>
      <x:c r="B12327" s="139"/>
      <x:c r="C12327" s="139"/>
      <x:c r="D12327" s="139"/>
      <x:c r="E12327" s="139"/>
      <x:c r="F12327" s="139"/>
      <x:c r="G12327" s="139"/>
      <x:c r="H12327" s="139"/>
      <x:c r="I12327" s="266" t="n">
        <x:f>INT((ROW()-ROW($I$46))/((CARROT_CAP+1)*(MESCLUN_CAP+1)))</x:f>
        <x:v>18</x:v>
      </x:c>
      <x:c r="J12327" s="266" t="n">
        <x:f>MOD(INT((ROW()-ROW($I$46))/(MESCLUN_CAP+1)),CARROT_CAP+1)</x:f>
        <x:v>18</x:v>
      </x:c>
      <x:c r="K12327" s="266" t="n">
        <x:f>MOD(ROW()-ROW($I$46),MESCLUN_CAP+1)</x:f>
        <x:v>5</x:v>
      </x:c>
      <x:c r="L12327" s="266" t="n">
        <x:f>SUM(I12327:K12327)</x:f>
        <x:v>41</x:v>
      </x:c>
      <x:c r="M12327" s="267" t="n">
        <x:f>I12327*TOMATO_HOURS*WEEKS*(1+TOMATO_DIM)^I12327+J12327*CARROT_HOURS*WEEKS*(1+CARROT_DIM)^J12327+K12327*MESCLUN_HOURS*WEEKS*(1+MESCLUN_DIM)^K12327</x:f>
        <x:v>10088.700239984675</x:v>
      </x:c>
      <x:c r="N12327" s="267" t="n">
        <x:f>MAX(M12327-FARMER_HOURS,0)/TEMP_HOURS_PER_WORKER</x:f>
        <x:v>6.5060418333226915</x:v>
      </x:c>
      <x:c r="O12327" s="268" t="n">
        <x:f>I12327*TOMATO_PRICE+J12327*CARROT_PRICE+K12327*MESCLUN_PRICE</x:f>
        <x:v>209592</x:v>
      </x:c>
      <x:c r="P12327" s="268" t="n">
        <x:f>I12327*TOMATO_FERTILIZER+J12327*CARROT_FERTILIZER+K12327*MESCLUN_FERTILIZER</x:f>
        <x:v>28160</x:v>
      </x:c>
      <x:c r="Q12327" s="268" t="n">
        <x:f>MIN(M12327,FARMER_HOURS)*FARMER_RATE+MAX(M12327-FARMER_HOURS,0)*TEMP_RATE</x:f>
        <x:v>187651.04583306727</x:v>
      </x:c>
      <x:c r="R12327" s="268" t="n">
        <x:f>O12327-P12327-Q12327-FIXED_COST</x:f>
        <x:v>-26219.04583306727</x:v>
      </x:c>
      <x:c r="S12327" s="139" t="str">
        <x:f>IF(AND(L12327&lt;=TOTAL_BED_CAP,N12327&lt;=TEMP_WORKER_CAP),"YES","NO")</x:f>
        <x:v>NO</x:v>
      </x:c>
      <x:c r="T12327" s="139" t="n">
        <x:f>IF(S12327="YES",R12327,-1E+99)</x:f>
        <x:v>-1e+99</x:v>
      </x:c>
    </x:row>
    <x:row r="12328">
      <x:c r="A12328" s="139"/>
      <x:c r="B12328" s="139"/>
      <x:c r="C12328" s="139"/>
      <x:c r="D12328" s="139"/>
      <x:c r="E12328" s="139"/>
      <x:c r="F12328" s="139"/>
      <x:c r="G12328" s="139"/>
      <x:c r="H12328" s="139"/>
      <x:c r="I12328" s="266" t="n">
        <x:f>INT((ROW()-ROW($I$46))/((CARROT_CAP+1)*(MESCLUN_CAP+1)))</x:f>
        <x:v>18</x:v>
      </x:c>
      <x:c r="J12328" s="266" t="n">
        <x:f>MOD(INT((ROW()-ROW($I$46))/(MESCLUN_CAP+1)),CARROT_CAP+1)</x:f>
        <x:v>18</x:v>
      </x:c>
      <x:c r="K12328" s="266" t="n">
        <x:f>MOD(ROW()-ROW($I$46),MESCLUN_CAP+1)</x:f>
        <x:v>6</x:v>
      </x:c>
      <x:c r="L12328" s="266" t="n">
        <x:f>SUM(I12328:K12328)</x:f>
        <x:v>42</x:v>
      </x:c>
      <x:c r="M12328" s="267" t="n">
        <x:f>I12328*TOMATO_HOURS*WEEKS*(1+TOMATO_DIM)^I12328+J12328*CARROT_HOURS*WEEKS*(1+CARROT_DIM)^J12328+K12328*MESCLUN_HOURS*WEEKS*(1+MESCLUN_DIM)^K12328</x:f>
        <x:v>10140.17521416631</x:v>
      </x:c>
      <x:c r="N12328" s="267" t="n">
        <x:f>MAX(M12328-FARMER_HOURS,0)/TEMP_HOURS_PER_WORKER</x:f>
        <x:v>6.541788343171048</x:v>
      </x:c>
      <x:c r="O12328" s="268" t="n">
        <x:f>I12328*TOMATO_PRICE+J12328*CARROT_PRICE+K12328*MESCLUN_PRICE</x:f>
        <x:v>212292</x:v>
      </x:c>
      <x:c r="P12328" s="268" t="n">
        <x:f>I12328*TOMATO_FERTILIZER+J12328*CARROT_FERTILIZER+K12328*MESCLUN_FERTILIZER</x:f>
        <x:v>29040</x:v>
      </x:c>
      <x:c r="Q12328" s="268" t="n">
        <x:f>MIN(M12328,FARMER_HOURS)*FARMER_RATE+MAX(M12328-FARMER_HOURS,0)*TEMP_RATE</x:f>
        <x:v>188544.7085792762</x:v>
      </x:c>
      <x:c r="R12328" s="268" t="n">
        <x:f>O12328-P12328-Q12328-FIXED_COST</x:f>
        <x:v>-25292.708579276194</x:v>
      </x:c>
      <x:c r="S12328" s="139" t="str">
        <x:f>IF(AND(L12328&lt;=TOTAL_BED_CAP,N12328&lt;=TEMP_WORKER_CAP),"YES","NO")</x:f>
        <x:v>NO</x:v>
      </x:c>
      <x:c r="T12328" s="139" t="n">
        <x:f>IF(S12328="YES",R12328,-1E+99)</x:f>
        <x:v>-1e+99</x:v>
      </x:c>
    </x:row>
    <x:row r="12329">
      <x:c r="A12329" s="139"/>
      <x:c r="B12329" s="139"/>
      <x:c r="C12329" s="139"/>
      <x:c r="D12329" s="139"/>
      <x:c r="E12329" s="139"/>
      <x:c r="F12329" s="139"/>
      <x:c r="G12329" s="139"/>
      <x:c r="H12329" s="139"/>
      <x:c r="I12329" s="266" t="n">
        <x:f>INT((ROW()-ROW($I$46))/((CARROT_CAP+1)*(MESCLUN_CAP+1)))</x:f>
        <x:v>18</x:v>
      </x:c>
      <x:c r="J12329" s="266" t="n">
        <x:f>MOD(INT((ROW()-ROW($I$46))/(MESCLUN_CAP+1)),CARROT_CAP+1)</x:f>
        <x:v>18</x:v>
      </x:c>
      <x:c r="K12329" s="266" t="n">
        <x:f>MOD(ROW()-ROW($I$46),MESCLUN_CAP+1)</x:f>
        <x:v>7</x:v>
      </x:c>
      <x:c r="L12329" s="266" t="n">
        <x:f>SUM(I12329:K12329)</x:f>
        <x:v>43</x:v>
      </x:c>
      <x:c r="M12329" s="267" t="n">
        <x:f>I12329*TOMATO_HOURS*WEEKS*(1+TOMATO_DIM)^I12329+J12329*CARROT_HOURS*WEEKS*(1+CARROT_DIM)^J12329+K12329*MESCLUN_HOURS*WEEKS*(1+MESCLUN_DIM)^K12329</x:f>
        <x:v>10192.89965356427</x:v>
      </x:c>
      <x:c r="N12329" s="267" t="n">
        <x:f>MAX(M12329-FARMER_HOURS,0)/TEMP_HOURS_PER_WORKER</x:f>
        <x:v>6.578402537197409</x:v>
      </x:c>
      <x:c r="O12329" s="268" t="n">
        <x:f>I12329*TOMATO_PRICE+J12329*CARROT_PRICE+K12329*MESCLUN_PRICE</x:f>
        <x:v>214992</x:v>
      </x:c>
      <x:c r="P12329" s="268" t="n">
        <x:f>I12329*TOMATO_FERTILIZER+J12329*CARROT_FERTILIZER+K12329*MESCLUN_FERTILIZER</x:f>
        <x:v>29920</x:v>
      </x:c>
      <x:c r="Q12329" s="268" t="n">
        <x:f>MIN(M12329,FARMER_HOURS)*FARMER_RATE+MAX(M12329-FARMER_HOURS,0)*TEMP_RATE</x:f>
        <x:v>189460.06342993522</x:v>
      </x:c>
      <x:c r="R12329" s="268" t="n">
        <x:f>O12329-P12329-Q12329-FIXED_COST</x:f>
        <x:v>-24388.063429935224</x:v>
      </x:c>
      <x:c r="S12329" s="139" t="str">
        <x:f>IF(AND(L12329&lt;=TOTAL_BED_CAP,N12329&lt;=TEMP_WORKER_CAP),"YES","NO")</x:f>
        <x:v>NO</x:v>
      </x:c>
      <x:c r="T12329" s="139" t="n">
        <x:f>IF(S12329="YES",R12329,-1E+99)</x:f>
        <x:v>-1e+99</x:v>
      </x:c>
    </x:row>
    <x:row r="12330">
      <x:c r="A12330" s="139"/>
      <x:c r="B12330" s="139"/>
      <x:c r="C12330" s="139"/>
      <x:c r="D12330" s="139"/>
      <x:c r="E12330" s="139"/>
      <x:c r="F12330" s="139"/>
      <x:c r="G12330" s="139"/>
      <x:c r="H12330" s="139"/>
      <x:c r="I12330" s="266" t="n">
        <x:f>INT((ROW()-ROW($I$46))/((CARROT_CAP+1)*(MESCLUN_CAP+1)))</x:f>
        <x:v>18</x:v>
      </x:c>
      <x:c r="J12330" s="266" t="n">
        <x:f>MOD(INT((ROW()-ROW($I$46))/(MESCLUN_CAP+1)),CARROT_CAP+1)</x:f>
        <x:v>18</x:v>
      </x:c>
      <x:c r="K12330" s="266" t="n">
        <x:f>MOD(ROW()-ROW($I$46),MESCLUN_CAP+1)</x:f>
        <x:v>8</x:v>
      </x:c>
      <x:c r="L12330" s="266" t="n">
        <x:f>SUM(I12330:K12330)</x:f>
        <x:v>44</x:v>
      </x:c>
      <x:c r="M12330" s="267" t="n">
        <x:f>I12330*TOMATO_HOURS*WEEKS*(1+TOMATO_DIM)^I12330+J12330*CARROT_HOURS*WEEKS*(1+CARROT_DIM)^J12330+K12330*MESCLUN_HOURS*WEEKS*(1+MESCLUN_DIM)^K12330</x:f>
        <x:v>10246.89675184425</x:v>
      </x:c>
      <x:c r="N12330" s="267" t="n">
        <x:f>MAX(M12330-FARMER_HOURS,0)/TEMP_HOURS_PER_WORKER</x:f>
        <x:v>6.615900522114062</x:v>
      </x:c>
      <x:c r="O12330" s="268" t="n">
        <x:f>I12330*TOMATO_PRICE+J12330*CARROT_PRICE+K12330*MESCLUN_PRICE</x:f>
        <x:v>217692</x:v>
      </x:c>
      <x:c r="P12330" s="268" t="n">
        <x:f>I12330*TOMATO_FERTILIZER+J12330*CARROT_FERTILIZER+K12330*MESCLUN_FERTILIZER</x:f>
        <x:v>30800</x:v>
      </x:c>
      <x:c r="Q12330" s="268" t="n">
        <x:f>MIN(M12330,FARMER_HOURS)*FARMER_RATE+MAX(M12330-FARMER_HOURS,0)*TEMP_RATE</x:f>
        <x:v>190397.51305285154</x:v>
      </x:c>
      <x:c r="R12330" s="268" t="n">
        <x:f>O12330-P12330-Q12330-FIXED_COST</x:f>
        <x:v>-23505.513052851544</x:v>
      </x:c>
      <x:c r="S12330" s="139" t="str">
        <x:f>IF(AND(L12330&lt;=TOTAL_BED_CAP,N12330&lt;=TEMP_WORKER_CAP),"YES","NO")</x:f>
        <x:v>NO</x:v>
      </x:c>
      <x:c r="T12330" s="139" t="n">
        <x:f>IF(S12330="YES",R12330,-1E+99)</x:f>
        <x:v>-1e+99</x:v>
      </x:c>
    </x:row>
    <x:row r="12331">
      <x:c r="A12331" s="139"/>
      <x:c r="B12331" s="139"/>
      <x:c r="C12331" s="139"/>
      <x:c r="D12331" s="139"/>
      <x:c r="E12331" s="139"/>
      <x:c r="F12331" s="139"/>
      <x:c r="G12331" s="139"/>
      <x:c r="H12331" s="139"/>
      <x:c r="I12331" s="266" t="n">
        <x:f>INT((ROW()-ROW($I$46))/((CARROT_CAP+1)*(MESCLUN_CAP+1)))</x:f>
        <x:v>18</x:v>
      </x:c>
      <x:c r="J12331" s="266" t="n">
        <x:f>MOD(INT((ROW()-ROW($I$46))/(MESCLUN_CAP+1)),CARROT_CAP+1)</x:f>
        <x:v>18</x:v>
      </x:c>
      <x:c r="K12331" s="266" t="n">
        <x:f>MOD(ROW()-ROW($I$46),MESCLUN_CAP+1)</x:f>
        <x:v>9</x:v>
      </x:c>
      <x:c r="L12331" s="266" t="n">
        <x:f>SUM(I12331:K12331)</x:f>
        <x:v>45</x:v>
      </x:c>
      <x:c r="M12331" s="267" t="n">
        <x:f>I12331*TOMATO_HOURS*WEEKS*(1+TOMATO_DIM)^I12331+J12331*CARROT_HOURS*WEEKS*(1+CARROT_DIM)^J12331+K12331*MESCLUN_HOURS*WEEKS*(1+MESCLUN_DIM)^K12331</x:f>
        <x:v>10302.190087284644</x:v>
      </x:c>
      <x:c r="N12331" s="267" t="n">
        <x:f>MAX(M12331-FARMER_HOURS,0)/TEMP_HOURS_PER_WORKER</x:f>
        <x:v>6.654298671725447</x:v>
      </x:c>
      <x:c r="O12331" s="268" t="n">
        <x:f>I12331*TOMATO_PRICE+J12331*CARROT_PRICE+K12331*MESCLUN_PRICE</x:f>
        <x:v>220392</x:v>
      </x:c>
      <x:c r="P12331" s="268" t="n">
        <x:f>I12331*TOMATO_FERTILIZER+J12331*CARROT_FERTILIZER+K12331*MESCLUN_FERTILIZER</x:f>
        <x:v>31680</x:v>
      </x:c>
      <x:c r="Q12331" s="268" t="n">
        <x:f>MIN(M12331,FARMER_HOURS)*FARMER_RATE+MAX(M12331-FARMER_HOURS,0)*TEMP_RATE</x:f>
        <x:v>191357.46679313618</x:v>
      </x:c>
      <x:c r="R12331" s="268" t="n">
        <x:f>O12331-P12331-Q12331-FIXED_COST</x:f>
        <x:v>-22645.466793136176</x:v>
      </x:c>
      <x:c r="S12331" s="139" t="str">
        <x:f>IF(AND(L12331&lt;=TOTAL_BED_CAP,N12331&lt;=TEMP_WORKER_CAP),"YES","NO")</x:f>
        <x:v>NO</x:v>
      </x:c>
      <x:c r="T12331" s="139" t="n">
        <x:f>IF(S12331="YES",R12331,-1E+99)</x:f>
        <x:v>-1e+99</x:v>
      </x:c>
    </x:row>
    <x:row r="12332">
      <x:c r="A12332" s="139"/>
      <x:c r="B12332" s="139"/>
      <x:c r="C12332" s="139"/>
      <x:c r="D12332" s="139"/>
      <x:c r="E12332" s="139"/>
      <x:c r="F12332" s="139"/>
      <x:c r="G12332" s="139"/>
      <x:c r="H12332" s="139"/>
      <x:c r="I12332" s="266" t="n">
        <x:f>INT((ROW()-ROW($I$46))/((CARROT_CAP+1)*(MESCLUN_CAP+1)))</x:f>
        <x:v>18</x:v>
      </x:c>
      <x:c r="J12332" s="266" t="n">
        <x:f>MOD(INT((ROW()-ROW($I$46))/(MESCLUN_CAP+1)),CARROT_CAP+1)</x:f>
        <x:v>18</x:v>
      </x:c>
      <x:c r="K12332" s="266" t="n">
        <x:f>MOD(ROW()-ROW($I$46),MESCLUN_CAP+1)</x:f>
        <x:v>10</x:v>
      </x:c>
      <x:c r="L12332" s="266" t="n">
        <x:f>SUM(I12332:K12332)</x:f>
        <x:v>46</x:v>
      </x:c>
      <x:c r="M12332" s="267" t="n">
        <x:f>I12332*TOMATO_HOURS*WEEKS*(1+TOMATO_DIM)^I12332+J12332*CARROT_HOURS*WEEKS*(1+CARROT_DIM)^J12332+K12332*MESCLUN_HOURS*WEEKS*(1+MESCLUN_DIM)^K12332</x:f>
        <x:v>10358.803628767855</x:v>
      </x:c>
      <x:c r="N12332" s="267" t="n">
        <x:f>MAX(M12332-FARMER_HOURS,0)/TEMP_HOURS_PER_WORKER</x:f>
        <x:v>6.693613631088788</x:v>
      </x:c>
      <x:c r="O12332" s="268" t="n">
        <x:f>I12332*TOMATO_PRICE+J12332*CARROT_PRICE+K12332*MESCLUN_PRICE</x:f>
        <x:v>223092</x:v>
      </x:c>
      <x:c r="P12332" s="268" t="n">
        <x:f>I12332*TOMATO_FERTILIZER+J12332*CARROT_FERTILIZER+K12332*MESCLUN_FERTILIZER</x:f>
        <x:v>32560</x:v>
      </x:c>
      <x:c r="Q12332" s="268" t="n">
        <x:f>MIN(M12332,FARMER_HOURS)*FARMER_RATE+MAX(M12332-FARMER_HOURS,0)*TEMP_RATE</x:f>
        <x:v>192340.3407772197</x:v>
      </x:c>
      <x:c r="R12332" s="268" t="n">
        <x:f>O12332-P12332-Q12332-FIXED_COST</x:f>
        <x:v>-21808.34077721971</x:v>
      </x:c>
      <x:c r="S12332" s="139" t="str">
        <x:f>IF(AND(L12332&lt;=TOTAL_BED_CAP,N12332&lt;=TEMP_WORKER_CAP),"YES","NO")</x:f>
        <x:v>NO</x:v>
      </x:c>
      <x:c r="T12332" s="139" t="n">
        <x:f>IF(S12332="YES",R12332,-1E+99)</x:f>
        <x:v>-1e+99</x:v>
      </x:c>
    </x:row>
    <x:row r="12333">
      <x:c r="A12333" s="139"/>
      <x:c r="B12333" s="139"/>
      <x:c r="C12333" s="139"/>
      <x:c r="D12333" s="139"/>
      <x:c r="E12333" s="139"/>
      <x:c r="F12333" s="139"/>
      <x:c r="G12333" s="139"/>
      <x:c r="H12333" s="139"/>
      <x:c r="I12333" s="266" t="n">
        <x:f>INT((ROW()-ROW($I$46))/((CARROT_CAP+1)*(MESCLUN_CAP+1)))</x:f>
        <x:v>18</x:v>
      </x:c>
      <x:c r="J12333" s="266" t="n">
        <x:f>MOD(INT((ROW()-ROW($I$46))/(MESCLUN_CAP+1)),CARROT_CAP+1)</x:f>
        <x:v>18</x:v>
      </x:c>
      <x:c r="K12333" s="266" t="n">
        <x:f>MOD(ROW()-ROW($I$46),MESCLUN_CAP+1)</x:f>
        <x:v>11</x:v>
      </x:c>
      <x:c r="L12333" s="266" t="n">
        <x:f>SUM(I12333:K12333)</x:f>
        <x:v>47</x:v>
      </x:c>
      <x:c r="M12333" s="267" t="n">
        <x:f>I12333*TOMATO_HOURS*WEEKS*(1+TOMATO_DIM)^I12333+J12333*CARROT_HOURS*WEEKS*(1+CARROT_DIM)^J12333+K12333*MESCLUN_HOURS*WEEKS*(1+MESCLUN_DIM)^K12333</x:f>
        <x:v>10416.761741861295</x:v>
      </x:c>
      <x:c r="N12333" s="267" t="n">
        <x:f>MAX(M12333-FARMER_HOURS,0)/TEMP_HOURS_PER_WORKER</x:f>
        <x:v>6.7338623207370105</x:v>
      </x:c>
      <x:c r="O12333" s="268" t="n">
        <x:f>I12333*TOMATO_PRICE+J12333*CARROT_PRICE+K12333*MESCLUN_PRICE</x:f>
        <x:v>225792</x:v>
      </x:c>
      <x:c r="P12333" s="268" t="n">
        <x:f>I12333*TOMATO_FERTILIZER+J12333*CARROT_FERTILIZER+K12333*MESCLUN_FERTILIZER</x:f>
        <x:v>33440</x:v>
      </x:c>
      <x:c r="Q12333" s="268" t="n">
        <x:f>MIN(M12333,FARMER_HOURS)*FARMER_RATE+MAX(M12333-FARMER_HOURS,0)*TEMP_RATE</x:f>
        <x:v>193346.55801842528</x:v>
      </x:c>
      <x:c r="R12333" s="268" t="n">
        <x:f>O12333-P12333-Q12333-FIXED_COST</x:f>
        <x:v>-20994.558018425276</x:v>
      </x:c>
      <x:c r="S12333" s="139" t="str">
        <x:f>IF(AND(L12333&lt;=TOTAL_BED_CAP,N12333&lt;=TEMP_WORKER_CAP),"YES","NO")</x:f>
        <x:v>NO</x:v>
      </x:c>
      <x:c r="T12333" s="139" t="n">
        <x:f>IF(S12333="YES",R12333,-1E+99)</x:f>
        <x:v>-1e+99</x:v>
      </x:c>
    </x:row>
    <x:row r="12334">
      <x:c r="A12334" s="139"/>
      <x:c r="B12334" s="139"/>
      <x:c r="C12334" s="139"/>
      <x:c r="D12334" s="139"/>
      <x:c r="E12334" s="139"/>
      <x:c r="F12334" s="139"/>
      <x:c r="G12334" s="139"/>
      <x:c r="H12334" s="139"/>
      <x:c r="I12334" s="266" t="n">
        <x:f>INT((ROW()-ROW($I$46))/((CARROT_CAP+1)*(MESCLUN_CAP+1)))</x:f>
        <x:v>18</x:v>
      </x:c>
      <x:c r="J12334" s="266" t="n">
        <x:f>MOD(INT((ROW()-ROW($I$46))/(MESCLUN_CAP+1)),CARROT_CAP+1)</x:f>
        <x:v>18</x:v>
      </x:c>
      <x:c r="K12334" s="266" t="n">
        <x:f>MOD(ROW()-ROW($I$46),MESCLUN_CAP+1)</x:f>
        <x:v>12</x:v>
      </x:c>
      <x:c r="L12334" s="266" t="n">
        <x:f>SUM(I12334:K12334)</x:f>
        <x:v>48</x:v>
      </x:c>
      <x:c r="M12334" s="267" t="n">
        <x:f>I12334*TOMATO_HOURS*WEEKS*(1+TOMATO_DIM)^I12334+J12334*CARROT_HOURS*WEEKS*(1+CARROT_DIM)^J12334+K12334*MESCLUN_HOURS*WEEKS*(1+MESCLUN_DIM)^K12334</x:f>
        <x:v>10476.08919498936</x:v>
      </x:c>
      <x:c r="N12334" s="267" t="n">
        <x:f>MAX(M12334-FARMER_HOURS,0)/TEMP_HOURS_PER_WORKER</x:f>
        <x:v>6.775061940964833</x:v>
      </x:c>
      <x:c r="O12334" s="268" t="n">
        <x:f>I12334*TOMATO_PRICE+J12334*CARROT_PRICE+K12334*MESCLUN_PRICE</x:f>
        <x:v>228492</x:v>
      </x:c>
      <x:c r="P12334" s="268" t="n">
        <x:f>I12334*TOMATO_FERTILIZER+J12334*CARROT_FERTILIZER+K12334*MESCLUN_FERTILIZER</x:f>
        <x:v>34320</x:v>
      </x:c>
      <x:c r="Q12334" s="268" t="n">
        <x:f>MIN(M12334,FARMER_HOURS)*FARMER_RATE+MAX(M12334-FARMER_HOURS,0)*TEMP_RATE</x:f>
        <x:v>194376.54852412082</x:v>
      </x:c>
      <x:c r="R12334" s="268" t="n">
        <x:f>O12334-P12334-Q12334-FIXED_COST</x:f>
        <x:v>-20204.548524120823</x:v>
      </x:c>
      <x:c r="S12334" s="139" t="str">
        <x:f>IF(AND(L12334&lt;=TOTAL_BED_CAP,N12334&lt;=TEMP_WORKER_CAP),"YES","NO")</x:f>
        <x:v>NO</x:v>
      </x:c>
      <x:c r="T12334" s="139" t="n">
        <x:f>IF(S12334="YES",R12334,-1E+99)</x:f>
        <x:v>-1e+99</x:v>
      </x:c>
    </x:row>
    <x:row r="12335">
      <x:c r="A12335" s="139"/>
      <x:c r="B12335" s="139"/>
      <x:c r="C12335" s="139"/>
      <x:c r="D12335" s="139"/>
      <x:c r="E12335" s="139"/>
      <x:c r="F12335" s="139"/>
      <x:c r="G12335" s="139"/>
      <x:c r="H12335" s="139"/>
      <x:c r="I12335" s="266" t="n">
        <x:f>INT((ROW()-ROW($I$46))/((CARROT_CAP+1)*(MESCLUN_CAP+1)))</x:f>
        <x:v>18</x:v>
      </x:c>
      <x:c r="J12335" s="266" t="n">
        <x:f>MOD(INT((ROW()-ROW($I$46))/(MESCLUN_CAP+1)),CARROT_CAP+1)</x:f>
        <x:v>18</x:v>
      </x:c>
      <x:c r="K12335" s="266" t="n">
        <x:f>MOD(ROW()-ROW($I$46),MESCLUN_CAP+1)</x:f>
        <x:v>13</x:v>
      </x:c>
      <x:c r="L12335" s="266" t="n">
        <x:f>SUM(I12335:K12335)</x:f>
        <x:v>49</x:v>
      </x:c>
      <x:c r="M12335" s="267" t="n">
        <x:f>I12335*TOMATO_HOURS*WEEKS*(1+TOMATO_DIM)^I12335+J12335*CARROT_HOURS*WEEKS*(1+CARROT_DIM)^J12335+K12335*MESCLUN_HOURS*WEEKS*(1+MESCLUN_DIM)^K12335</x:f>
        <x:v>10536.811165697743</x:v>
      </x:c>
      <x:c r="N12335" s="267" t="n">
        <x:f>MAX(M12335-FARMER_HOURS,0)/TEMP_HOURS_PER_WORKER</x:f>
        <x:v>6.8172299761789885</x:v>
      </x:c>
      <x:c r="O12335" s="268" t="n">
        <x:f>I12335*TOMATO_PRICE+J12335*CARROT_PRICE+K12335*MESCLUN_PRICE</x:f>
        <x:v>231192</x:v>
      </x:c>
      <x:c r="P12335" s="268" t="n">
        <x:f>I12335*TOMATO_FERTILIZER+J12335*CARROT_FERTILIZER+K12335*MESCLUN_FERTILIZER</x:f>
        <x:v>35200</x:v>
      </x:c>
      <x:c r="Q12335" s="268" t="n">
        <x:f>MIN(M12335,FARMER_HOURS)*FARMER_RATE+MAX(M12335-FARMER_HOURS,0)*TEMP_RATE</x:f>
        <x:v>195430.7494044747</x:v>
      </x:c>
      <x:c r="R12335" s="268" t="n">
        <x:f>O12335-P12335-Q12335-FIXED_COST</x:f>
        <x:v>-19438.749404474715</x:v>
      </x:c>
      <x:c r="S12335" s="139" t="str">
        <x:f>IF(AND(L12335&lt;=TOTAL_BED_CAP,N12335&lt;=TEMP_WORKER_CAP),"YES","NO")</x:f>
        <x:v>NO</x:v>
      </x:c>
      <x:c r="T12335" s="139" t="n">
        <x:f>IF(S12335="YES",R12335,-1E+99)</x:f>
        <x:v>-1e+99</x:v>
      </x:c>
    </x:row>
    <x:row r="12336">
      <x:c r="A12336" s="139"/>
      <x:c r="B12336" s="139"/>
      <x:c r="C12336" s="139"/>
      <x:c r="D12336" s="139"/>
      <x:c r="E12336" s="139"/>
      <x:c r="F12336" s="139"/>
      <x:c r="G12336" s="139"/>
      <x:c r="H12336" s="139"/>
      <x:c r="I12336" s="266" t="n">
        <x:f>INT((ROW()-ROW($I$46))/((CARROT_CAP+1)*(MESCLUN_CAP+1)))</x:f>
        <x:v>18</x:v>
      </x:c>
      <x:c r="J12336" s="266" t="n">
        <x:f>MOD(INT((ROW()-ROW($I$46))/(MESCLUN_CAP+1)),CARROT_CAP+1)</x:f>
        <x:v>18</x:v>
      </x:c>
      <x:c r="K12336" s="266" t="n">
        <x:f>MOD(ROW()-ROW($I$46),MESCLUN_CAP+1)</x:f>
        <x:v>14</x:v>
      </x:c>
      <x:c r="L12336" s="266" t="n">
        <x:f>SUM(I12336:K12336)</x:f>
        <x:v>50</x:v>
      </x:c>
      <x:c r="M12336" s="267" t="n">
        <x:f>I12336*TOMATO_HOURS*WEEKS*(1+TOMATO_DIM)^I12336+J12336*CARROT_HOURS*WEEKS*(1+CARROT_DIM)^J12336+K12336*MESCLUN_HOURS*WEEKS*(1+MESCLUN_DIM)^K12336</x:f>
        <x:v>10598.953247011405</x:v>
      </x:c>
      <x:c r="N12336" s="267" t="n">
        <x:f>MAX(M12336-FARMER_HOURS,0)/TEMP_HOURS_PER_WORKER</x:f>
        <x:v>6.860384199313476</x:v>
      </x:c>
      <x:c r="O12336" s="268" t="n">
        <x:f>I12336*TOMATO_PRICE+J12336*CARROT_PRICE+K12336*MESCLUN_PRICE</x:f>
        <x:v>233892</x:v>
      </x:c>
      <x:c r="P12336" s="268" t="n">
        <x:f>I12336*TOMATO_FERTILIZER+J12336*CARROT_FERTILIZER+K12336*MESCLUN_FERTILIZER</x:f>
        <x:v>36080</x:v>
      </x:c>
      <x:c r="Q12336" s="268" t="n">
        <x:f>MIN(M12336,FARMER_HOURS)*FARMER_RATE+MAX(M12336-FARMER_HOURS,0)*TEMP_RATE</x:f>
        <x:v>196509.60498283687</x:v>
      </x:c>
      <x:c r="R12336" s="268" t="n">
        <x:f>O12336-P12336-Q12336-FIXED_COST</x:f>
        <x:v>-18697.60498283687</x:v>
      </x:c>
      <x:c r="S12336" s="139" t="str">
        <x:f>IF(AND(L12336&lt;=TOTAL_BED_CAP,N12336&lt;=TEMP_WORKER_CAP),"YES","NO")</x:f>
        <x:v>NO</x:v>
      </x:c>
      <x:c r="T12336" s="139" t="n">
        <x:f>IF(S12336="YES",R12336,-1E+99)</x:f>
        <x:v>-1e+99</x:v>
      </x:c>
    </x:row>
    <x:row r="12337">
      <x:c r="A12337" s="139"/>
      <x:c r="B12337" s="139"/>
      <x:c r="C12337" s="139"/>
      <x:c r="D12337" s="139"/>
      <x:c r="E12337" s="139"/>
      <x:c r="F12337" s="139"/>
      <x:c r="G12337" s="139"/>
      <x:c r="H12337" s="139"/>
      <x:c r="I12337" s="266" t="n">
        <x:f>INT((ROW()-ROW($I$46))/((CARROT_CAP+1)*(MESCLUN_CAP+1)))</x:f>
        <x:v>18</x:v>
      </x:c>
      <x:c r="J12337" s="266" t="n">
        <x:f>MOD(INT((ROW()-ROW($I$46))/(MESCLUN_CAP+1)),CARROT_CAP+1)</x:f>
        <x:v>18</x:v>
      </x:c>
      <x:c r="K12337" s="266" t="n">
        <x:f>MOD(ROW()-ROW($I$46),MESCLUN_CAP+1)</x:f>
        <x:v>15</x:v>
      </x:c>
      <x:c r="L12337" s="266" t="n">
        <x:f>SUM(I12337:K12337)</x:f>
        <x:v>51</x:v>
      </x:c>
      <x:c r="M12337" s="267" t="n">
        <x:f>I12337*TOMATO_HOURS*WEEKS*(1+TOMATO_DIM)^I12337+J12337*CARROT_HOURS*WEEKS*(1+CARROT_DIM)^J12337+K12337*MESCLUN_HOURS*WEEKS*(1+MESCLUN_DIM)^K12337</x:f>
        <x:v>10662.541453887552</x:v>
      </x:c>
      <x:c r="N12337" s="267" t="n">
        <x:f>MAX(M12337-FARMER_HOURS,0)/TEMP_HOURS_PER_WORKER</x:f>
        <x:v>6.9045426763108</x:v>
      </x:c>
      <x:c r="O12337" s="268" t="n">
        <x:f>I12337*TOMATO_PRICE+J12337*CARROT_PRICE+K12337*MESCLUN_PRICE</x:f>
        <x:v>236592</x:v>
      </x:c>
      <x:c r="P12337" s="268" t="n">
        <x:f>I12337*TOMATO_FERTILIZER+J12337*CARROT_FERTILIZER+K12337*MESCLUN_FERTILIZER</x:f>
        <x:v>36960</x:v>
      </x:c>
      <x:c r="Q12337" s="268" t="n">
        <x:f>MIN(M12337,FARMER_HOURS)*FARMER_RATE+MAX(M12337-FARMER_HOURS,0)*TEMP_RATE</x:f>
        <x:v>197613.56690777</x:v>
      </x:c>
      <x:c r="R12337" s="268" t="n">
        <x:f>O12337-P12337-Q12337-FIXED_COST</x:f>
        <x:v>-17981.56690777</x:v>
      </x:c>
      <x:c r="S12337" s="139" t="str">
        <x:f>IF(AND(L12337&lt;=TOTAL_BED_CAP,N12337&lt;=TEMP_WORKER_CAP),"YES","NO")</x:f>
        <x:v>NO</x:v>
      </x:c>
      <x:c r="T12337" s="139" t="n">
        <x:f>IF(S12337="YES",R12337,-1E+99)</x:f>
        <x:v>-1e+99</x:v>
      </x:c>
    </x:row>
    <x:row r="12338">
      <x:c r="A12338" s="139"/>
      <x:c r="B12338" s="139"/>
      <x:c r="C12338" s="139"/>
      <x:c r="D12338" s="139"/>
      <x:c r="E12338" s="139"/>
      <x:c r="F12338" s="139"/>
      <x:c r="G12338" s="139"/>
      <x:c r="H12338" s="139"/>
      <x:c r="I12338" s="266" t="n">
        <x:f>INT((ROW()-ROW($I$46))/((CARROT_CAP+1)*(MESCLUN_CAP+1)))</x:f>
        <x:v>18</x:v>
      </x:c>
      <x:c r="J12338" s="266" t="n">
        <x:f>MOD(INT((ROW()-ROW($I$46))/(MESCLUN_CAP+1)),CARROT_CAP+1)</x:f>
        <x:v>18</x:v>
      </x:c>
      <x:c r="K12338" s="266" t="n">
        <x:f>MOD(ROW()-ROW($I$46),MESCLUN_CAP+1)</x:f>
        <x:v>16</x:v>
      </x:c>
      <x:c r="L12338" s="266" t="n">
        <x:f>SUM(I12338:K12338)</x:f>
        <x:v>52</x:v>
      </x:c>
      <x:c r="M12338" s="267" t="n">
        <x:f>I12338*TOMATO_HOURS*WEEKS*(1+TOMATO_DIM)^I12338+J12338*CARROT_HOURS*WEEKS*(1+CARROT_DIM)^J12338+K12338*MESCLUN_HOURS*WEEKS*(1+MESCLUN_DIM)^K12338</x:f>
        <x:v>10727.60222976504</x:v>
      </x:c>
      <x:c r="N12338" s="267" t="n">
        <x:f>MAX(M12338-FARMER_HOURS,0)/TEMP_HOURS_PER_WORKER</x:f>
        <x:v>6.9497237706701664</x:v>
      </x:c>
      <x:c r="O12338" s="268" t="n">
        <x:f>I12338*TOMATO_PRICE+J12338*CARROT_PRICE+K12338*MESCLUN_PRICE</x:f>
        <x:v>239292</x:v>
      </x:c>
      <x:c r="P12338" s="268" t="n">
        <x:f>I12338*TOMATO_FERTILIZER+J12338*CARROT_FERTILIZER+K12338*MESCLUN_FERTILIZER</x:f>
        <x:v>37840</x:v>
      </x:c>
      <x:c r="Q12338" s="268" t="n">
        <x:f>MIN(M12338,FARMER_HOURS)*FARMER_RATE+MAX(M12338-FARMER_HOURS,0)*TEMP_RATE</x:f>
        <x:v>198743.09426675417</x:v>
      </x:c>
      <x:c r="R12338" s="268" t="n">
        <x:f>O12338-P12338-Q12338-FIXED_COST</x:f>
        <x:v>-17291.094266754168</x:v>
      </x:c>
      <x:c r="S12338" s="139" t="str">
        <x:f>IF(AND(L12338&lt;=TOTAL_BED_CAP,N12338&lt;=TEMP_WORKER_CAP),"YES","NO")</x:f>
        <x:v>NO</x:v>
      </x:c>
      <x:c r="T12338" s="139" t="n">
        <x:f>IF(S12338="YES",R12338,-1E+99)</x:f>
        <x:v>-1e+99</x:v>
      </x:c>
    </x:row>
    <x:row r="12339">
      <x:c r="A12339" s="139"/>
      <x:c r="B12339" s="139"/>
      <x:c r="C12339" s="139"/>
      <x:c r="D12339" s="139"/>
      <x:c r="E12339" s="139"/>
      <x:c r="F12339" s="139"/>
      <x:c r="G12339" s="139"/>
      <x:c r="H12339" s="139"/>
      <x:c r="I12339" s="266" t="n">
        <x:f>INT((ROW()-ROW($I$46))/((CARROT_CAP+1)*(MESCLUN_CAP+1)))</x:f>
        <x:v>18</x:v>
      </x:c>
      <x:c r="J12339" s="266" t="n">
        <x:f>MOD(INT((ROW()-ROW($I$46))/(MESCLUN_CAP+1)),CARROT_CAP+1)</x:f>
        <x:v>18</x:v>
      </x:c>
      <x:c r="K12339" s="266" t="n">
        <x:f>MOD(ROW()-ROW($I$46),MESCLUN_CAP+1)</x:f>
        <x:v>17</x:v>
      </x:c>
      <x:c r="L12339" s="266" t="n">
        <x:f>SUM(I12339:K12339)</x:f>
        <x:v>53</x:v>
      </x:c>
      <x:c r="M12339" s="267" t="n">
        <x:f>I12339*TOMATO_HOURS*WEEKS*(1+TOMATO_DIM)^I12339+J12339*CARROT_HOURS*WEEKS*(1+CARROT_DIM)^J12339+K12339*MESCLUN_HOURS*WEEKS*(1+MESCLUN_DIM)^K12339</x:f>
        <x:v>10794.16245321158</x:v>
      </x:c>
      <x:c r="N12339" s="267" t="n">
        <x:f>MAX(M12339-FARMER_HOURS,0)/TEMP_HOURS_PER_WORKER</x:f>
        <x:v>6.995946148063597</x:v>
      </x:c>
      <x:c r="O12339" s="268" t="n">
        <x:f>I12339*TOMATO_PRICE+J12339*CARROT_PRICE+K12339*MESCLUN_PRICE</x:f>
        <x:v>241992</x:v>
      </x:c>
      <x:c r="P12339" s="268" t="n">
        <x:f>I12339*TOMATO_FERTILIZER+J12339*CARROT_FERTILIZER+K12339*MESCLUN_FERTILIZER</x:f>
        <x:v>38720</x:v>
      </x:c>
      <x:c r="Q12339" s="268" t="n">
        <x:f>MIN(M12339,FARMER_HOURS)*FARMER_RATE+MAX(M12339-FARMER_HOURS,0)*TEMP_RATE</x:f>
        <x:v>199898.65370158994</x:v>
      </x:c>
      <x:c r="R12339" s="268" t="n">
        <x:f>O12339-P12339-Q12339-FIXED_COST</x:f>
        <x:v>-16626.653701589938</x:v>
      </x:c>
      <x:c r="S12339" s="139" t="str">
        <x:f>IF(AND(L12339&lt;=TOTAL_BED_CAP,N12339&lt;=TEMP_WORKER_CAP),"YES","NO")</x:f>
        <x:v>NO</x:v>
      </x:c>
      <x:c r="T12339" s="139" t="n">
        <x:f>IF(S12339="YES",R12339,-1E+99)</x:f>
        <x:v>-1e+99</x:v>
      </x:c>
    </x:row>
    <x:row r="12340">
      <x:c r="A12340" s="139"/>
      <x:c r="B12340" s="139"/>
      <x:c r="C12340" s="139"/>
      <x:c r="D12340" s="139"/>
      <x:c r="E12340" s="139"/>
      <x:c r="F12340" s="139"/>
      <x:c r="G12340" s="139"/>
      <x:c r="H12340" s="139"/>
      <x:c r="I12340" s="266" t="n">
        <x:f>INT((ROW()-ROW($I$46))/((CARROT_CAP+1)*(MESCLUN_CAP+1)))</x:f>
        <x:v>18</x:v>
      </x:c>
      <x:c r="J12340" s="266" t="n">
        <x:f>MOD(INT((ROW()-ROW($I$46))/(MESCLUN_CAP+1)),CARROT_CAP+1)</x:f>
        <x:v>18</x:v>
      </x:c>
      <x:c r="K12340" s="266" t="n">
        <x:f>MOD(ROW()-ROW($I$46),MESCLUN_CAP+1)</x:f>
        <x:v>18</x:v>
      </x:c>
      <x:c r="L12340" s="266" t="n">
        <x:f>SUM(I12340:K12340)</x:f>
        <x:v>54</x:v>
      </x:c>
      <x:c r="M12340" s="267" t="n">
        <x:f>I12340*TOMATO_HOURS*WEEKS*(1+TOMATO_DIM)^I12340+J12340*CARROT_HOURS*WEEKS*(1+CARROT_DIM)^J12340+K12340*MESCLUN_HOURS*WEEKS*(1+MESCLUN_DIM)^K12340</x:f>
        <x:v>10862.249444670168</x:v>
      </x:c>
      <x:c r="N12340" s="267" t="n">
        <x:f>MAX(M12340-FARMER_HOURS,0)/TEMP_HOURS_PER_WORKER</x:f>
        <x:v>7.043228781020949</x:v>
      </x:c>
      <x:c r="O12340" s="268" t="n">
        <x:f>I12340*TOMATO_PRICE+J12340*CARROT_PRICE+K12340*MESCLUN_PRICE</x:f>
        <x:v>244692</x:v>
      </x:c>
      <x:c r="P12340" s="268" t="n">
        <x:f>I12340*TOMATO_FERTILIZER+J12340*CARROT_FERTILIZER+K12340*MESCLUN_FERTILIZER</x:f>
        <x:v>39600</x:v>
      </x:c>
      <x:c r="Q12340" s="268" t="n">
        <x:f>MIN(M12340,FARMER_HOURS)*FARMER_RATE+MAX(M12340-FARMER_HOURS,0)*TEMP_RATE</x:f>
        <x:v>201080.71952552375</x:v>
      </x:c>
      <x:c r="R12340" s="268" t="n">
        <x:f>O12340-P12340-Q12340-FIXED_COST</x:f>
        <x:v>-15988.719525523746</x:v>
      </x:c>
      <x:c r="S12340" s="139" t="str">
        <x:f>IF(AND(L12340&lt;=TOTAL_BED_CAP,N12340&lt;=TEMP_WORKER_CAP),"YES","NO")</x:f>
        <x:v>NO</x:v>
      </x:c>
      <x:c r="T12340" s="139" t="n">
        <x:f>IF(S12340="YES",R12340,-1E+99)</x:f>
        <x:v>-1e+99</x:v>
      </x:c>
    </x:row>
    <x:row r="12341">
      <x:c r="A12341" s="139"/>
      <x:c r="B12341" s="139"/>
      <x:c r="C12341" s="139"/>
      <x:c r="D12341" s="139"/>
      <x:c r="E12341" s="139"/>
      <x:c r="F12341" s="139"/>
      <x:c r="G12341" s="139"/>
      <x:c r="H12341" s="139"/>
      <x:c r="I12341" s="266" t="n">
        <x:f>INT((ROW()-ROW($I$46))/((CARROT_CAP+1)*(MESCLUN_CAP+1)))</x:f>
        <x:v>18</x:v>
      </x:c>
      <x:c r="J12341" s="266" t="n">
        <x:f>MOD(INT((ROW()-ROW($I$46))/(MESCLUN_CAP+1)),CARROT_CAP+1)</x:f>
        <x:v>18</x:v>
      </x:c>
      <x:c r="K12341" s="266" t="n">
        <x:f>MOD(ROW()-ROW($I$46),MESCLUN_CAP+1)</x:f>
        <x:v>19</x:v>
      </x:c>
      <x:c r="L12341" s="266" t="n">
        <x:f>SUM(I12341:K12341)</x:f>
        <x:v>55</x:v>
      </x:c>
      <x:c r="M12341" s="267" t="n">
        <x:f>I12341*TOMATO_HOURS*WEEKS*(1+TOMATO_DIM)^I12341+J12341*CARROT_HOURS*WEEKS*(1+CARROT_DIM)^J12341+K12341*MESCLUN_HOURS*WEEKS*(1+MESCLUN_DIM)^K12341</x:f>
        <x:v>10931.89097330619</x:v>
      </x:c>
      <x:c r="N12341" s="267" t="n">
        <x:f>MAX(M12341-FARMER_HOURS,0)/TEMP_HOURS_PER_WORKER</x:f>
        <x:v>7.091590953684854</x:v>
      </x:c>
      <x:c r="O12341" s="268" t="n">
        <x:f>I12341*TOMATO_PRICE+J12341*CARROT_PRICE+K12341*MESCLUN_PRICE</x:f>
        <x:v>247392</x:v>
      </x:c>
      <x:c r="P12341" s="268" t="n">
        <x:f>I12341*TOMATO_FERTILIZER+J12341*CARROT_FERTILIZER+K12341*MESCLUN_FERTILIZER</x:f>
        <x:v>40480</x:v>
      </x:c>
      <x:c r="Q12341" s="268" t="n">
        <x:f>MIN(M12341,FARMER_HOURS)*FARMER_RATE+MAX(M12341-FARMER_HOURS,0)*TEMP_RATE</x:f>
        <x:v>202289.77384212136</x:v>
      </x:c>
      <x:c r="R12341" s="268" t="n">
        <x:f>O12341-P12341-Q12341-FIXED_COST</x:f>
        <x:v>-15377.773842121358</x:v>
      </x:c>
      <x:c r="S12341" s="139" t="str">
        <x:f>IF(AND(L12341&lt;=TOTAL_BED_CAP,N12341&lt;=TEMP_WORKER_CAP),"YES","NO")</x:f>
        <x:v>NO</x:v>
      </x:c>
      <x:c r="T12341" s="139" t="n">
        <x:f>IF(S12341="YES",R12341,-1E+99)</x:f>
        <x:v>-1e+99</x:v>
      </x:c>
    </x:row>
    <x:row r="12342">
      <x:c r="A12342" s="139"/>
      <x:c r="B12342" s="139"/>
      <x:c r="C12342" s="139"/>
      <x:c r="D12342" s="139"/>
      <x:c r="E12342" s="139"/>
      <x:c r="F12342" s="139"/>
      <x:c r="G12342" s="139"/>
      <x:c r="H12342" s="139"/>
      <x:c r="I12342" s="266" t="n">
        <x:f>INT((ROW()-ROW($I$46))/((CARROT_CAP+1)*(MESCLUN_CAP+1)))</x:f>
        <x:v>18</x:v>
      </x:c>
      <x:c r="J12342" s="266" t="n">
        <x:f>MOD(INT((ROW()-ROW($I$46))/(MESCLUN_CAP+1)),CARROT_CAP+1)</x:f>
        <x:v>18</x:v>
      </x:c>
      <x:c r="K12342" s="266" t="n">
        <x:f>MOD(ROW()-ROW($I$46),MESCLUN_CAP+1)</x:f>
        <x:v>20</x:v>
      </x:c>
      <x:c r="L12342" s="266" t="n">
        <x:f>SUM(I12342:K12342)</x:f>
        <x:v>56</x:v>
      </x:c>
      <x:c r="M12342" s="267" t="n">
        <x:f>I12342*TOMATO_HOURS*WEEKS*(1+TOMATO_DIM)^I12342+J12342*CARROT_HOURS*WEEKS*(1+CARROT_DIM)^J12342+K12342*MESCLUN_HOURS*WEEKS*(1+MESCLUN_DIM)^K12342</x:f>
        <x:v>11003.115263956666</x:v>
      </x:c>
      <x:c r="N12342" s="267" t="n">
        <x:f>MAX(M12342-FARMER_HOURS,0)/TEMP_HOURS_PER_WORKER</x:f>
        <x:v>7.141052266636573</x:v>
      </x:c>
      <x:c r="O12342" s="268" t="n">
        <x:f>I12342*TOMATO_PRICE+J12342*CARROT_PRICE+K12342*MESCLUN_PRICE</x:f>
        <x:v>250092</x:v>
      </x:c>
      <x:c r="P12342" s="268" t="n">
        <x:f>I12342*TOMATO_FERTILIZER+J12342*CARROT_FERTILIZER+K12342*MESCLUN_FERTILIZER</x:f>
        <x:v>41360</x:v>
      </x:c>
      <x:c r="Q12342" s="268" t="n">
        <x:f>MIN(M12342,FARMER_HOURS)*FARMER_RATE+MAX(M12342-FARMER_HOURS,0)*TEMP_RATE</x:f>
        <x:v>203526.30666591434</x:v>
      </x:c>
      <x:c r="R12342" s="268" t="n">
        <x:f>O12342-P12342-Q12342-FIXED_COST</x:f>
        <x:v>-14794.306665914337</x:v>
      </x:c>
      <x:c r="S12342" s="139" t="str">
        <x:f>IF(AND(L12342&lt;=TOTAL_BED_CAP,N12342&lt;=TEMP_WORKER_CAP),"YES","NO")</x:f>
        <x:v>NO</x:v>
      </x:c>
      <x:c r="T12342" s="139" t="n">
        <x:f>IF(S12342="YES",R12342,-1E+99)</x:f>
        <x:v>-1e+99</x:v>
      </x:c>
    </x:row>
    <x:row r="12343">
      <x:c r="A12343" s="139"/>
      <x:c r="B12343" s="139"/>
      <x:c r="C12343" s="139"/>
      <x:c r="D12343" s="139"/>
      <x:c r="E12343" s="139"/>
      <x:c r="F12343" s="139"/>
      <x:c r="G12343" s="139"/>
      <x:c r="H12343" s="139"/>
      <x:c r="I12343" s="266" t="n">
        <x:f>INT((ROW()-ROW($I$46))/((CARROT_CAP+1)*(MESCLUN_CAP+1)))</x:f>
        <x:v>18</x:v>
      </x:c>
      <x:c r="J12343" s="266" t="n">
        <x:f>MOD(INT((ROW()-ROW($I$46))/(MESCLUN_CAP+1)),CARROT_CAP+1)</x:f>
        <x:v>18</x:v>
      </x:c>
      <x:c r="K12343" s="266" t="n">
        <x:f>MOD(ROW()-ROW($I$46),MESCLUN_CAP+1)</x:f>
        <x:v>21</x:v>
      </x:c>
      <x:c r="L12343" s="266" t="n">
        <x:f>SUM(I12343:K12343)</x:f>
        <x:v>57</x:v>
      </x:c>
      <x:c r="M12343" s="267" t="n">
        <x:f>I12343*TOMATO_HOURS*WEEKS*(1+TOMATO_DIM)^I12343+J12343*CARROT_HOURS*WEEKS*(1+CARROT_DIM)^J12343+K12343*MESCLUN_HOURS*WEEKS*(1+MESCLUN_DIM)^K12343</x:f>
        <x:v>11075.95100418311</x:v>
      </x:c>
      <x:c r="N12343" s="267" t="n">
        <x:f>MAX(M12343-FARMER_HOURS,0)/TEMP_HOURS_PER_WORKER</x:f>
        <x:v>7.191632641793827</x:v>
      </x:c>
      <x:c r="O12343" s="268" t="n">
        <x:f>I12343*TOMATO_PRICE+J12343*CARROT_PRICE+K12343*MESCLUN_PRICE</x:f>
        <x:v>252792</x:v>
      </x:c>
      <x:c r="P12343" s="268" t="n">
        <x:f>I12343*TOMATO_FERTILIZER+J12343*CARROT_FERTILIZER+K12343*MESCLUN_FERTILIZER</x:f>
        <x:v>42240</x:v>
      </x:c>
      <x:c r="Q12343" s="268" t="n">
        <x:f>MIN(M12343,FARMER_HOURS)*FARMER_RATE+MAX(M12343-FARMER_HOURS,0)*TEMP_RATE</x:f>
        <x:v>204790.81604484568</x:v>
      </x:c>
      <x:c r="R12343" s="268" t="n">
        <x:f>O12343-P12343-Q12343-FIXED_COST</x:f>
        <x:v>-14238.816044845677</x:v>
      </x:c>
      <x:c r="S12343" s="139" t="str">
        <x:f>IF(AND(L12343&lt;=TOTAL_BED_CAP,N12343&lt;=TEMP_WORKER_CAP),"YES","NO")</x:f>
        <x:v>NO</x:v>
      </x:c>
      <x:c r="T12343" s="139" t="n">
        <x:f>IF(S12343="YES",R12343,-1E+99)</x:f>
        <x:v>-1e+99</x:v>
      </x:c>
    </x:row>
    <x:row r="12344">
      <x:c r="A12344" s="139"/>
      <x:c r="B12344" s="139"/>
      <x:c r="C12344" s="139"/>
      <x:c r="D12344" s="139"/>
      <x:c r="E12344" s="139"/>
      <x:c r="F12344" s="139"/>
      <x:c r="G12344" s="139"/>
      <x:c r="H12344" s="139"/>
      <x:c r="I12344" s="266" t="n">
        <x:f>INT((ROW()-ROW($I$46))/((CARROT_CAP+1)*(MESCLUN_CAP+1)))</x:f>
        <x:v>18</x:v>
      </x:c>
      <x:c r="J12344" s="266" t="n">
        <x:f>MOD(INT((ROW()-ROW($I$46))/(MESCLUN_CAP+1)),CARROT_CAP+1)</x:f>
        <x:v>18</x:v>
      </x:c>
      <x:c r="K12344" s="266" t="n">
        <x:f>MOD(ROW()-ROW($I$46),MESCLUN_CAP+1)</x:f>
        <x:v>22</x:v>
      </x:c>
      <x:c r="L12344" s="266" t="n">
        <x:f>SUM(I12344:K12344)</x:f>
        <x:v>58</x:v>
      </x:c>
      <x:c r="M12344" s="267" t="n">
        <x:f>I12344*TOMATO_HOURS*WEEKS*(1+TOMATO_DIM)^I12344+J12344*CARROT_HOURS*WEEKS*(1+CARROT_DIM)^J12344+K12344*MESCLUN_HOURS*WEEKS*(1+MESCLUN_DIM)^K12344</x:f>
        <x:v>11150.427351429506</x:v>
      </x:c>
      <x:c r="N12344" s="267" t="n">
        <x:f>MAX(M12344-FARMER_HOURS,0)/TEMP_HOURS_PER_WORKER</x:f>
        <x:v>7.243352327381601</x:v>
      </x:c>
      <x:c r="O12344" s="268" t="n">
        <x:f>I12344*TOMATO_PRICE+J12344*CARROT_PRICE+K12344*MESCLUN_PRICE</x:f>
        <x:v>255492</x:v>
      </x:c>
      <x:c r="P12344" s="268" t="n">
        <x:f>I12344*TOMATO_FERTILIZER+J12344*CARROT_FERTILIZER+K12344*MESCLUN_FERTILIZER</x:f>
        <x:v>43120</x:v>
      </x:c>
      <x:c r="Q12344" s="268" t="n">
        <x:f>MIN(M12344,FARMER_HOURS)*FARMER_RATE+MAX(M12344-FARMER_HOURS,0)*TEMP_RATE</x:f>
        <x:v>206083.80818454002</x:v>
      </x:c>
      <x:c r="R12344" s="268" t="n">
        <x:f>O12344-P12344-Q12344-FIXED_COST</x:f>
        <x:v>-13711.808184540016</x:v>
      </x:c>
      <x:c r="S12344" s="139" t="str">
        <x:f>IF(AND(L12344&lt;=TOTAL_BED_CAP,N12344&lt;=TEMP_WORKER_CAP),"YES","NO")</x:f>
        <x:v>NO</x:v>
      </x:c>
      <x:c r="T12344" s="139" t="n">
        <x:f>IF(S12344="YES",R12344,-1E+99)</x:f>
        <x:v>-1e+99</x:v>
      </x:c>
    </x:row>
    <x:row r="12345">
      <x:c r="A12345" s="139"/>
      <x:c r="B12345" s="139"/>
      <x:c r="C12345" s="139"/>
      <x:c r="D12345" s="139"/>
      <x:c r="E12345" s="139"/>
      <x:c r="F12345" s="139"/>
      <x:c r="G12345" s="139"/>
      <x:c r="H12345" s="139"/>
      <x:c r="I12345" s="266" t="n">
        <x:f>INT((ROW()-ROW($I$46))/((CARROT_CAP+1)*(MESCLUN_CAP+1)))</x:f>
        <x:v>18</x:v>
      </x:c>
      <x:c r="J12345" s="266" t="n">
        <x:f>MOD(INT((ROW()-ROW($I$46))/(MESCLUN_CAP+1)),CARROT_CAP+1)</x:f>
        <x:v>18</x:v>
      </x:c>
      <x:c r="K12345" s="266" t="n">
        <x:f>MOD(ROW()-ROW($I$46),MESCLUN_CAP+1)</x:f>
        <x:v>23</x:v>
      </x:c>
      <x:c r="L12345" s="266" t="n">
        <x:f>SUM(I12345:K12345)</x:f>
        <x:v>59</x:v>
      </x:c>
      <x:c r="M12345" s="267" t="n">
        <x:f>I12345*TOMATO_HOURS*WEEKS*(1+TOMATO_DIM)^I12345+J12345*CARROT_HOURS*WEEKS*(1+CARROT_DIM)^J12345+K12345*MESCLUN_HOURS*WEEKS*(1+MESCLUN_DIM)^K12345</x:f>
        <x:v>11226.573940286942</x:v>
      </x:c>
      <x:c r="N12345" s="267" t="n">
        <x:f>MAX(M12345-FARMER_HOURS,0)/TEMP_HOURS_PER_WORKER</x:f>
        <x:v>7.296231902977043</x:v>
      </x:c>
      <x:c r="O12345" s="268" t="n">
        <x:f>I12345*TOMATO_PRICE+J12345*CARROT_PRICE+K12345*MESCLUN_PRICE</x:f>
        <x:v>258192</x:v>
      </x:c>
      <x:c r="P12345" s="268" t="n">
        <x:f>I12345*TOMATO_FERTILIZER+J12345*CARROT_FERTILIZER+K12345*MESCLUN_FERTILIZER</x:f>
        <x:v>44000</x:v>
      </x:c>
      <x:c r="Q12345" s="268" t="n">
        <x:f>MIN(M12345,FARMER_HOURS)*FARMER_RATE+MAX(M12345-FARMER_HOURS,0)*TEMP_RATE</x:f>
        <x:v>207405.79757442608</x:v>
      </x:c>
      <x:c r="R12345" s="268" t="n">
        <x:f>O12345-P12345-Q12345-FIXED_COST</x:f>
        <x:v>-13213.797574426077</x:v>
      </x:c>
      <x:c r="S12345" s="139" t="str">
        <x:f>IF(AND(L12345&lt;=TOTAL_BED_CAP,N12345&lt;=TEMP_WORKER_CAP),"YES","NO")</x:f>
        <x:v>NO</x:v>
      </x:c>
      <x:c r="T12345" s="139" t="n">
        <x:f>IF(S12345="YES",R12345,-1E+99)</x:f>
        <x:v>-1e+99</x:v>
      </x:c>
    </x:row>
    <x:row r="12346">
      <x:c r="A12346" s="139"/>
      <x:c r="B12346" s="139"/>
      <x:c r="C12346" s="139"/>
      <x:c r="D12346" s="139"/>
      <x:c r="E12346" s="139"/>
      <x:c r="F12346" s="139"/>
      <x:c r="G12346" s="139"/>
      <x:c r="H12346" s="139"/>
      <x:c r="I12346" s="266" t="n">
        <x:f>INT((ROW()-ROW($I$46))/((CARROT_CAP+1)*(MESCLUN_CAP+1)))</x:f>
        <x:v>18</x:v>
      </x:c>
      <x:c r="J12346" s="266" t="n">
        <x:f>MOD(INT((ROW()-ROW($I$46))/(MESCLUN_CAP+1)),CARROT_CAP+1)</x:f>
        <x:v>18</x:v>
      </x:c>
      <x:c r="K12346" s="266" t="n">
        <x:f>MOD(ROW()-ROW($I$46),MESCLUN_CAP+1)</x:f>
        <x:v>24</x:v>
      </x:c>
      <x:c r="L12346" s="266" t="n">
        <x:f>SUM(I12346:K12346)</x:f>
        <x:v>60</x:v>
      </x:c>
      <x:c r="M12346" s="267" t="n">
        <x:f>I12346*TOMATO_HOURS*WEEKS*(1+TOMATO_DIM)^I12346+J12346*CARROT_HOURS*WEEKS*(1+CARROT_DIM)^J12346+K12346*MESCLUN_HOURS*WEEKS*(1+MESCLUN_DIM)^K12346</x:f>
        <x:v>11304.420889866438</x:v>
      </x:c>
      <x:c r="N12346" s="267" t="n">
        <x:f>MAX(M12346-FARMER_HOURS,0)/TEMP_HOURS_PER_WORKER</x:f>
        <x:v>7.350292284629471</x:v>
      </x:c>
      <x:c r="O12346" s="268" t="n">
        <x:f>I12346*TOMATO_PRICE+J12346*CARROT_PRICE+K12346*MESCLUN_PRICE</x:f>
        <x:v>260892</x:v>
      </x:c>
      <x:c r="P12346" s="268" t="n">
        <x:f>I12346*TOMATO_FERTILIZER+J12346*CARROT_FERTILIZER+K12346*MESCLUN_FERTILIZER</x:f>
        <x:v>44880</x:v>
      </x:c>
      <x:c r="Q12346" s="268" t="n">
        <x:f>MIN(M12346,FARMER_HOURS)*FARMER_RATE+MAX(M12346-FARMER_HOURS,0)*TEMP_RATE</x:f>
        <x:v>208757.30711573677</x:v>
      </x:c>
      <x:c r="R12346" s="268" t="n">
        <x:f>O12346-P12346-Q12346-FIXED_COST</x:f>
        <x:v>-12745.307115736767</x:v>
      </x:c>
      <x:c r="S12346" s="139" t="str">
        <x:f>IF(AND(L12346&lt;=TOTAL_BED_CAP,N12346&lt;=TEMP_WORKER_CAP),"YES","NO")</x:f>
        <x:v>NO</x:v>
      </x:c>
      <x:c r="T12346" s="139" t="n">
        <x:f>IF(S12346="YES",R12346,-1E+99)</x:f>
        <x:v>-1e+99</x:v>
      </x:c>
    </x:row>
    <x:row r="12347">
      <x:c r="A12347" s="139"/>
      <x:c r="B12347" s="139"/>
      <x:c r="C12347" s="139"/>
      <x:c r="D12347" s="139"/>
      <x:c r="E12347" s="139"/>
      <x:c r="F12347" s="139"/>
      <x:c r="G12347" s="139"/>
      <x:c r="H12347" s="139"/>
      <x:c r="I12347" s="266" t="n">
        <x:f>INT((ROW()-ROW($I$46))/((CARROT_CAP+1)*(MESCLUN_CAP+1)))</x:f>
        <x:v>18</x:v>
      </x:c>
      <x:c r="J12347" s="266" t="n">
        <x:f>MOD(INT((ROW()-ROW($I$46))/(MESCLUN_CAP+1)),CARROT_CAP+1)</x:f>
        <x:v>18</x:v>
      </x:c>
      <x:c r="K12347" s="266" t="n">
        <x:f>MOD(ROW()-ROW($I$46),MESCLUN_CAP+1)</x:f>
        <x:v>25</x:v>
      </x:c>
      <x:c r="L12347" s="266" t="n">
        <x:f>SUM(I12347:K12347)</x:f>
        <x:v>61</x:v>
      </x:c>
      <x:c r="M12347" s="267" t="n">
        <x:f>I12347*TOMATO_HOURS*WEEKS*(1+TOMATO_DIM)^I12347+J12347*CARROT_HOURS*WEEKS*(1+CARROT_DIM)^J12347+K12347*MESCLUN_HOURS*WEEKS*(1+MESCLUN_DIM)^K12347</x:f>
        <x:v>11383.998811281535</x:v>
      </x:c>
      <x:c r="N12347" s="267" t="n">
        <x:f>MAX(M12347-FARMER_HOURS,0)/TEMP_HOURS_PER_WORKER</x:f>
        <x:v>7.405554730056622</x:v>
      </x:c>
      <x:c r="O12347" s="268" t="n">
        <x:f>I12347*TOMATO_PRICE+J12347*CARROT_PRICE+K12347*MESCLUN_PRICE</x:f>
        <x:v>263592</x:v>
      </x:c>
      <x:c r="P12347" s="268" t="n">
        <x:f>I12347*TOMATO_FERTILIZER+J12347*CARROT_FERTILIZER+K12347*MESCLUN_FERTILIZER</x:f>
        <x:v>45760</x:v>
      </x:c>
      <x:c r="Q12347" s="268" t="n">
        <x:f>MIN(M12347,FARMER_HOURS)*FARMER_RATE+MAX(M12347-FARMER_HOURS,0)*TEMP_RATE</x:f>
        <x:v>210138.86825141555</x:v>
      </x:c>
      <x:c r="R12347" s="268" t="n">
        <x:f>O12347-P12347-Q12347-FIXED_COST</x:f>
        <x:v>-12306.868251415552</x:v>
      </x:c>
      <x:c r="S12347" s="139" t="str">
        <x:f>IF(AND(L12347&lt;=TOTAL_BED_CAP,N12347&lt;=TEMP_WORKER_CAP),"YES","NO")</x:f>
        <x:v>NO</x:v>
      </x:c>
      <x:c r="T12347" s="139" t="n">
        <x:f>IF(S12347="YES",R12347,-1E+99)</x:f>
        <x:v>-1e+99</x:v>
      </x:c>
    </x:row>
    <x:row r="12348">
      <x:c r="A12348" s="139"/>
      <x:c r="B12348" s="139"/>
      <x:c r="C12348" s="139"/>
      <x:c r="D12348" s="139"/>
      <x:c r="E12348" s="139"/>
      <x:c r="F12348" s="139"/>
      <x:c r="G12348" s="139"/>
      <x:c r="H12348" s="139"/>
      <x:c r="I12348" s="266" t="n">
        <x:f>INT((ROW()-ROW($I$46))/((CARROT_CAP+1)*(MESCLUN_CAP+1)))</x:f>
        <x:v>18</x:v>
      </x:c>
      <x:c r="J12348" s="266" t="n">
        <x:f>MOD(INT((ROW()-ROW($I$46))/(MESCLUN_CAP+1)),CARROT_CAP+1)</x:f>
        <x:v>18</x:v>
      </x:c>
      <x:c r="K12348" s="266" t="n">
        <x:f>MOD(ROW()-ROW($I$46),MESCLUN_CAP+1)</x:f>
        <x:v>26</x:v>
      </x:c>
      <x:c r="L12348" s="266" t="n">
        <x:f>SUM(I12348:K12348)</x:f>
        <x:v>62</x:v>
      </x:c>
      <x:c r="M12348" s="267" t="n">
        <x:f>I12348*TOMATO_HOURS*WEEKS*(1+TOMATO_DIM)^I12348+J12348*CARROT_HOURS*WEEKS*(1+CARROT_DIM)^J12348+K12348*MESCLUN_HOURS*WEEKS*(1+MESCLUN_DIM)^K12348</x:f>
        <x:v>11465.338815242254</x:v>
      </x:c>
      <x:c r="N12348" s="267" t="n">
        <x:f>MAX(M12348-FARMER_HOURS,0)/TEMP_HOURS_PER_WORKER</x:f>
        <x:v>7.462040843918232</x:v>
      </x:c>
      <x:c r="O12348" s="268" t="n">
        <x:f>I12348*TOMATO_PRICE+J12348*CARROT_PRICE+K12348*MESCLUN_PRICE</x:f>
        <x:v>266292</x:v>
      </x:c>
      <x:c r="P12348" s="268" t="n">
        <x:f>I12348*TOMATO_FERTILIZER+J12348*CARROT_FERTILIZER+K12348*MESCLUN_FERTILIZER</x:f>
        <x:v>46640</x:v>
      </x:c>
      <x:c r="Q12348" s="268" t="n">
        <x:f>MIN(M12348,FARMER_HOURS)*FARMER_RATE+MAX(M12348-FARMER_HOURS,0)*TEMP_RATE</x:f>
        <x:v>211551.0210979558</x:v>
      </x:c>
      <x:c r="R12348" s="268" t="n">
        <x:f>O12348-P12348-Q12348-FIXED_COST</x:f>
        <x:v>-11899.021097955789</x:v>
      </x:c>
      <x:c r="S12348" s="139" t="str">
        <x:f>IF(AND(L12348&lt;=TOTAL_BED_CAP,N12348&lt;=TEMP_WORKER_CAP),"YES","NO")</x:f>
        <x:v>NO</x:v>
      </x:c>
      <x:c r="T12348" s="139" t="n">
        <x:f>IF(S12348="YES",R12348,-1E+99)</x:f>
        <x:v>-1e+99</x:v>
      </x:c>
    </x:row>
    <x:row r="12349">
      <x:c r="A12349" s="139"/>
      <x:c r="B12349" s="139"/>
      <x:c r="C12349" s="139"/>
      <x:c r="D12349" s="139"/>
      <x:c r="E12349" s="139"/>
      <x:c r="F12349" s="139"/>
      <x:c r="G12349" s="139"/>
      <x:c r="H12349" s="139"/>
      <x:c r="I12349" s="266" t="n">
        <x:f>INT((ROW()-ROW($I$46))/((CARROT_CAP+1)*(MESCLUN_CAP+1)))</x:f>
        <x:v>18</x:v>
      </x:c>
      <x:c r="J12349" s="266" t="n">
        <x:f>MOD(INT((ROW()-ROW($I$46))/(MESCLUN_CAP+1)),CARROT_CAP+1)</x:f>
        <x:v>18</x:v>
      </x:c>
      <x:c r="K12349" s="266" t="n">
        <x:f>MOD(ROW()-ROW($I$46),MESCLUN_CAP+1)</x:f>
        <x:v>27</x:v>
      </x:c>
      <x:c r="L12349" s="266" t="n">
        <x:f>SUM(I12349:K12349)</x:f>
        <x:v>63</x:v>
      </x:c>
      <x:c r="M12349" s="267" t="n">
        <x:f>I12349*TOMATO_HOURS*WEEKS*(1+TOMATO_DIM)^I12349+J12349*CARROT_HOURS*WEEKS*(1+CARROT_DIM)^J12349+K12349*MESCLUN_HOURS*WEEKS*(1+MESCLUN_DIM)^K12349</x:f>
        <x:v>11548.47251976201</x:v>
      </x:c>
      <x:c r="N12349" s="267" t="n">
        <x:f>MAX(M12349-FARMER_HOURS,0)/TEMP_HOURS_PER_WORKER</x:f>
        <x:v>7.519772583168063</x:v>
      </x:c>
      <x:c r="O12349" s="268" t="n">
        <x:f>I12349*TOMATO_PRICE+J12349*CARROT_PRICE+K12349*MESCLUN_PRICE</x:f>
        <x:v>268992</x:v>
      </x:c>
      <x:c r="P12349" s="268" t="n">
        <x:f>I12349*TOMATO_FERTILIZER+J12349*CARROT_FERTILIZER+K12349*MESCLUN_FERTILIZER</x:f>
        <x:v>47520</x:v>
      </x:c>
      <x:c r="Q12349" s="268" t="n">
        <x:f>MIN(M12349,FARMER_HOURS)*FARMER_RATE+MAX(M12349-FARMER_HOURS,0)*TEMP_RATE</x:f>
        <x:v>212994.31457920157</x:v>
      </x:c>
      <x:c r="R12349" s="268" t="n">
        <x:f>O12349-P12349-Q12349-FIXED_COST</x:f>
        <x:v>-11522.314579201571</x:v>
      </x:c>
      <x:c r="S12349" s="139" t="str">
        <x:f>IF(AND(L12349&lt;=TOTAL_BED_CAP,N12349&lt;=TEMP_WORKER_CAP),"YES","NO")</x:f>
        <x:v>NO</x:v>
      </x:c>
      <x:c r="T12349" s="139" t="n">
        <x:f>IF(S12349="YES",R12349,-1E+99)</x:f>
        <x:v>-1e+99</x:v>
      </x:c>
    </x:row>
    <x:row r="12350">
      <x:c r="A12350" s="139"/>
      <x:c r="B12350" s="139"/>
      <x:c r="C12350" s="139"/>
      <x:c r="D12350" s="139"/>
      <x:c r="E12350" s="139"/>
      <x:c r="F12350" s="139"/>
      <x:c r="G12350" s="139"/>
      <x:c r="H12350" s="139"/>
      <x:c r="I12350" s="266" t="n">
        <x:f>INT((ROW()-ROW($I$46))/((CARROT_CAP+1)*(MESCLUN_CAP+1)))</x:f>
        <x:v>18</x:v>
      </x:c>
      <x:c r="J12350" s="266" t="n">
        <x:f>MOD(INT((ROW()-ROW($I$46))/(MESCLUN_CAP+1)),CARROT_CAP+1)</x:f>
        <x:v>18</x:v>
      </x:c>
      <x:c r="K12350" s="266" t="n">
        <x:f>MOD(ROW()-ROW($I$46),MESCLUN_CAP+1)</x:f>
        <x:v>28</x:v>
      </x:c>
      <x:c r="L12350" s="266" t="n">
        <x:f>SUM(I12350:K12350)</x:f>
        <x:v>64</x:v>
      </x:c>
      <x:c r="M12350" s="267" t="n">
        <x:f>I12350*TOMATO_HOURS*WEEKS*(1+TOMATO_DIM)^I12350+J12350*CARROT_HOURS*WEEKS*(1+CARROT_DIM)^J12350+K12350*MESCLUN_HOURS*WEEKS*(1+MESCLUN_DIM)^K12350</x:f>
        <x:v>11633.432057979164</x:v>
      </x:c>
      <x:c r="N12350" s="267" t="n">
        <x:f>MAX(M12350-FARMER_HOURS,0)/TEMP_HOURS_PER_WORKER</x:f>
        <x:v>7.57877226248553</x:v>
      </x:c>
      <x:c r="O12350" s="268" t="n">
        <x:f>I12350*TOMATO_PRICE+J12350*CARROT_PRICE+K12350*MESCLUN_PRICE</x:f>
        <x:v>271692</x:v>
      </x:c>
      <x:c r="P12350" s="268" t="n">
        <x:f>I12350*TOMATO_FERTILIZER+J12350*CARROT_FERTILIZER+K12350*MESCLUN_FERTILIZER</x:f>
        <x:v>48400</x:v>
      </x:c>
      <x:c r="Q12350" s="268" t="n">
        <x:f>MIN(M12350,FARMER_HOURS)*FARMER_RATE+MAX(M12350-FARMER_HOURS,0)*TEMP_RATE</x:f>
        <x:v>214469.30656213826</x:v>
      </x:c>
      <x:c r="R12350" s="268" t="n">
        <x:f>O12350-P12350-Q12350-FIXED_COST</x:f>
        <x:v>-11177.306562138256</x:v>
      </x:c>
      <x:c r="S12350" s="139" t="str">
        <x:f>IF(AND(L12350&lt;=TOTAL_BED_CAP,N12350&lt;=TEMP_WORKER_CAP),"YES","NO")</x:f>
        <x:v>NO</x:v>
      </x:c>
      <x:c r="T12350" s="139" t="n">
        <x:f>IF(S12350="YES",R12350,-1E+99)</x:f>
        <x:v>-1e+99</x:v>
      </x:c>
    </x:row>
    <x:row r="12351">
      <x:c r="A12351" s="139"/>
      <x:c r="B12351" s="139"/>
      <x:c r="C12351" s="139"/>
      <x:c r="D12351" s="139"/>
      <x:c r="E12351" s="139"/>
      <x:c r="F12351" s="139"/>
      <x:c r="G12351" s="139"/>
      <x:c r="H12351" s="139"/>
      <x:c r="I12351" s="266" t="n">
        <x:f>INT((ROW()-ROW($I$46))/((CARROT_CAP+1)*(MESCLUN_CAP+1)))</x:f>
        <x:v>18</x:v>
      </x:c>
      <x:c r="J12351" s="266" t="n">
        <x:f>MOD(INT((ROW()-ROW($I$46))/(MESCLUN_CAP+1)),CARROT_CAP+1)</x:f>
        <x:v>18</x:v>
      </x:c>
      <x:c r="K12351" s="266" t="n">
        <x:f>MOD(ROW()-ROW($I$46),MESCLUN_CAP+1)</x:f>
        <x:v>29</x:v>
      </x:c>
      <x:c r="L12351" s="266" t="n">
        <x:f>SUM(I12351:K12351)</x:f>
        <x:v>65</x:v>
      </x:c>
      <x:c r="M12351" s="267" t="n">
        <x:f>I12351*TOMATO_HOURS*WEEKS*(1+TOMATO_DIM)^I12351+J12351*CARROT_HOURS*WEEKS*(1+CARROT_DIM)^J12351+K12351*MESCLUN_HOURS*WEEKS*(1+MESCLUN_DIM)^K12351</x:f>
        <x:v>11720.250086094817</x:v>
      </x:c>
      <x:c r="N12351" s="267" t="n">
        <x:f>MAX(M12351-FARMER_HOURS,0)/TEMP_HOURS_PER_WORKER</x:f>
        <x:v>7.6390625597880675</x:v>
      </x:c>
      <x:c r="O12351" s="268" t="n">
        <x:f>I12351*TOMATO_PRICE+J12351*CARROT_PRICE+K12351*MESCLUN_PRICE</x:f>
        <x:v>274392</x:v>
      </x:c>
      <x:c r="P12351" s="268" t="n">
        <x:f>I12351*TOMATO_FERTILIZER+J12351*CARROT_FERTILIZER+K12351*MESCLUN_FERTILIZER</x:f>
        <x:v>49280</x:v>
      </x:c>
      <x:c r="Q12351" s="268" t="n">
        <x:f>MIN(M12351,FARMER_HOURS)*FARMER_RATE+MAX(M12351-FARMER_HOURS,0)*TEMP_RATE</x:f>
        <x:v>215976.56399470166</x:v>
      </x:c>
      <x:c r="R12351" s="268" t="n">
        <x:f>O12351-P12351-Q12351-FIXED_COST</x:f>
        <x:v>-10864.56399470166</x:v>
      </x:c>
      <x:c r="S12351" s="139" t="str">
        <x:f>IF(AND(L12351&lt;=TOTAL_BED_CAP,N12351&lt;=TEMP_WORKER_CAP),"YES","NO")</x:f>
        <x:v>NO</x:v>
      </x:c>
      <x:c r="T12351" s="139" t="n">
        <x:f>IF(S12351="YES",R12351,-1E+99)</x:f>
        <x:v>-1e+99</x:v>
      </x:c>
    </x:row>
    <x:row r="12352">
      <x:c r="A12352" s="139"/>
      <x:c r="B12352" s="139"/>
      <x:c r="C12352" s="139"/>
      <x:c r="D12352" s="139"/>
      <x:c r="E12352" s="139"/>
      <x:c r="F12352" s="139"/>
      <x:c r="G12352" s="139"/>
      <x:c r="H12352" s="139"/>
      <x:c r="I12352" s="266" t="n">
        <x:f>INT((ROW()-ROW($I$46))/((CARROT_CAP+1)*(MESCLUN_CAP+1)))</x:f>
        <x:v>18</x:v>
      </x:c>
      <x:c r="J12352" s="266" t="n">
        <x:f>MOD(INT((ROW()-ROW($I$46))/(MESCLUN_CAP+1)),CARROT_CAP+1)</x:f>
        <x:v>18</x:v>
      </x:c>
      <x:c r="K12352" s="266" t="n">
        <x:f>MOD(ROW()-ROW($I$46),MESCLUN_CAP+1)</x:f>
        <x:v>30</x:v>
      </x:c>
      <x:c r="L12352" s="266" t="n">
        <x:f>SUM(I12352:K12352)</x:f>
        <x:v>66</x:v>
      </x:c>
      <x:c r="M12352" s="267" t="n">
        <x:f>I12352*TOMATO_HOURS*WEEKS*(1+TOMATO_DIM)^I12352+J12352*CARROT_HOURS*WEEKS*(1+CARROT_DIM)^J12352+K12352*MESCLUN_HOURS*WEEKS*(1+MESCLUN_DIM)^K12352</x:f>
        <x:v>11808.959791428588</x:v>
      </x:c>
      <x:c r="N12352" s="267" t="n">
        <x:f>MAX(M12352-FARMER_HOURS,0)/TEMP_HOURS_PER_WORKER</x:f>
        <x:v>7.700666521825408</x:v>
      </x:c>
      <x:c r="O12352" s="268" t="n">
        <x:f>I12352*TOMATO_PRICE+J12352*CARROT_PRICE+K12352*MESCLUN_PRICE</x:f>
        <x:v>277092</x:v>
      </x:c>
      <x:c r="P12352" s="268" t="n">
        <x:f>I12352*TOMATO_FERTILIZER+J12352*CARROT_FERTILIZER+K12352*MESCLUN_FERTILIZER</x:f>
        <x:v>50160</x:v>
      </x:c>
      <x:c r="Q12352" s="268" t="n">
        <x:f>MIN(M12352,FARMER_HOURS)*FARMER_RATE+MAX(M12352-FARMER_HOURS,0)*TEMP_RATE</x:f>
        <x:v>217516.6630456352</x:v>
      </x:c>
      <x:c r="R12352" s="268" t="n">
        <x:f>O12352-P12352-Q12352-FIXED_COST</x:f>
        <x:v>-10584.663045635214</x:v>
      </x:c>
      <x:c r="S12352" s="139" t="str">
        <x:f>IF(AND(L12352&lt;=TOTAL_BED_CAP,N12352&lt;=TEMP_WORKER_CAP),"YES","NO")</x:f>
        <x:v>NO</x:v>
      </x:c>
      <x:c r="T12352" s="139" t="n">
        <x:f>IF(S12352="YES",R12352,-1E+99)</x:f>
        <x:v>-1e+99</x:v>
      </x:c>
    </x:row>
    <x:row r="12353">
      <x:c r="A12353" s="139"/>
      <x:c r="B12353" s="139"/>
      <x:c r="C12353" s="139"/>
      <x:c r="D12353" s="139"/>
      <x:c r="E12353" s="139"/>
      <x:c r="F12353" s="139"/>
      <x:c r="G12353" s="139"/>
      <x:c r="H12353" s="139"/>
      <x:c r="I12353" s="266" t="n">
        <x:f>INT((ROW()-ROW($I$46))/((CARROT_CAP+1)*(MESCLUN_CAP+1)))</x:f>
        <x:v>18</x:v>
      </x:c>
      <x:c r="J12353" s="266" t="n">
        <x:f>MOD(INT((ROW()-ROW($I$46))/(MESCLUN_CAP+1)),CARROT_CAP+1)</x:f>
        <x:v>19</x:v>
      </x:c>
      <x:c r="K12353" s="266" t="n">
        <x:f>MOD(ROW()-ROW($I$46),MESCLUN_CAP+1)</x:f>
        <x:v>0</x:v>
      </x:c>
      <x:c r="L12353" s="266" t="n">
        <x:f>SUM(I12353:K12353)</x:f>
        <x:v>37</x:v>
      </x:c>
      <x:c r="M12353" s="267" t="n">
        <x:f>I12353*TOMATO_HOURS*WEEKS*(1+TOMATO_DIM)^I12353+J12353*CARROT_HOURS*WEEKS*(1+CARROT_DIM)^J12353+K12353*MESCLUN_HOURS*WEEKS*(1+MESCLUN_DIM)^K12353</x:f>
        <x:v>9918.296653677453</x:v>
      </x:c>
      <x:c r="N12353" s="267" t="n">
        <x:f>MAX(M12353-FARMER_HOURS,0)/TEMP_HOURS_PER_WORKER</x:f>
        <x:v>6.387706009498231</x:v>
      </x:c>
      <x:c r="O12353" s="268" t="n">
        <x:f>I12353*TOMATO_PRICE+J12353*CARROT_PRICE+K12353*MESCLUN_PRICE</x:f>
        <x:v>198186</x:v>
      </x:c>
      <x:c r="P12353" s="268" t="n">
        <x:f>I12353*TOMATO_FERTILIZER+J12353*CARROT_FERTILIZER+K12353*MESCLUN_FERTILIZER</x:f>
        <x:v>24200</x:v>
      </x:c>
      <x:c r="Q12353" s="268" t="n">
        <x:f>MIN(M12353,FARMER_HOURS)*FARMER_RATE+MAX(M12353-FARMER_HOURS,0)*TEMP_RATE</x:f>
        <x:v>184692.6502374558</x:v>
      </x:c>
      <x:c r="R12353" s="268" t="n">
        <x:f>O12353-P12353-Q12353-FIXED_COST</x:f>
        <x:v>-30706.65023745579</x:v>
      </x:c>
      <x:c r="S12353" s="139" t="str">
        <x:f>IF(AND(L12353&lt;=TOTAL_BED_CAP,N12353&lt;=TEMP_WORKER_CAP),"YES","NO")</x:f>
        <x:v>NO</x:v>
      </x:c>
      <x:c r="T12353" s="139" t="n">
        <x:f>IF(S12353="YES",R12353,-1E+99)</x:f>
        <x:v>-1e+99</x:v>
      </x:c>
    </x:row>
    <x:row r="12354">
      <x:c r="A12354" s="139"/>
      <x:c r="B12354" s="139"/>
      <x:c r="C12354" s="139"/>
      <x:c r="D12354" s="139"/>
      <x:c r="E12354" s="139"/>
      <x:c r="F12354" s="139"/>
      <x:c r="G12354" s="139"/>
      <x:c r="H12354" s="139"/>
      <x:c r="I12354" s="266" t="n">
        <x:f>INT((ROW()-ROW($I$46))/((CARROT_CAP+1)*(MESCLUN_CAP+1)))</x:f>
        <x:v>18</x:v>
      </x:c>
      <x:c r="J12354" s="266" t="n">
        <x:f>MOD(INT((ROW()-ROW($I$46))/(MESCLUN_CAP+1)),CARROT_CAP+1)</x:f>
        <x:v>19</x:v>
      </x:c>
      <x:c r="K12354" s="266" t="n">
        <x:f>MOD(ROW()-ROW($I$46),MESCLUN_CAP+1)</x:f>
        <x:v>1</x:v>
      </x:c>
      <x:c r="L12354" s="266" t="n">
        <x:f>SUM(I12354:K12354)</x:f>
        <x:v>38</x:v>
      </x:c>
      <x:c r="M12354" s="267" t="n">
        <x:f>I12354*TOMATO_HOURS*WEEKS*(1+TOMATO_DIM)^I12354+J12354*CARROT_HOURS*WEEKS*(1+CARROT_DIM)^J12354+K12354*MESCLUN_HOURS*WEEKS*(1+MESCLUN_DIM)^K12354</x:f>
        <x:v>9963.859153677453</x:v>
      </x:c>
      <x:c r="N12354" s="267" t="n">
        <x:f>MAX(M12354-FARMER_HOURS,0)/TEMP_HOURS_PER_WORKER</x:f>
        <x:v>6.419346634498231</x:v>
      </x:c>
      <x:c r="O12354" s="268" t="n">
        <x:f>I12354*TOMATO_PRICE+J12354*CARROT_PRICE+K12354*MESCLUN_PRICE</x:f>
        <x:v>200886</x:v>
      </x:c>
      <x:c r="P12354" s="268" t="n">
        <x:f>I12354*TOMATO_FERTILIZER+J12354*CARROT_FERTILIZER+K12354*MESCLUN_FERTILIZER</x:f>
        <x:v>25080</x:v>
      </x:c>
      <x:c r="Q12354" s="268" t="n">
        <x:f>MIN(M12354,FARMER_HOURS)*FARMER_RATE+MAX(M12354-FARMER_HOURS,0)*TEMP_RATE</x:f>
        <x:v>185483.6658624558</x:v>
      </x:c>
      <x:c r="R12354" s="268" t="n">
        <x:f>O12354-P12354-Q12354-FIXED_COST</x:f>
        <x:v>-29677.66586245579</x:v>
      </x:c>
      <x:c r="S12354" s="139" t="str">
        <x:f>IF(AND(L12354&lt;=TOTAL_BED_CAP,N12354&lt;=TEMP_WORKER_CAP),"YES","NO")</x:f>
        <x:v>NO</x:v>
      </x:c>
      <x:c r="T12354" s="139" t="n">
        <x:f>IF(S12354="YES",R12354,-1E+99)</x:f>
        <x:v>-1e+99</x:v>
      </x:c>
    </x:row>
    <x:row r="12355">
      <x:c r="A12355" s="139"/>
      <x:c r="B12355" s="139"/>
      <x:c r="C12355" s="139"/>
      <x:c r="D12355" s="139"/>
      <x:c r="E12355" s="139"/>
      <x:c r="F12355" s="139"/>
      <x:c r="G12355" s="139"/>
      <x:c r="H12355" s="139"/>
      <x:c r="I12355" s="266" t="n">
        <x:f>INT((ROW()-ROW($I$46))/((CARROT_CAP+1)*(MESCLUN_CAP+1)))</x:f>
        <x:v>18</x:v>
      </x:c>
      <x:c r="J12355" s="266" t="n">
        <x:f>MOD(INT((ROW()-ROW($I$46))/(MESCLUN_CAP+1)),CARROT_CAP+1)</x:f>
        <x:v>19</x:v>
      </x:c>
      <x:c r="K12355" s="266" t="n">
        <x:f>MOD(ROW()-ROW($I$46),MESCLUN_CAP+1)</x:f>
        <x:v>2</x:v>
      </x:c>
      <x:c r="L12355" s="266" t="n">
        <x:f>SUM(I12355:K12355)</x:f>
        <x:v>39</x:v>
      </x:c>
      <x:c r="M12355" s="267" t="n">
        <x:f>I12355*TOMATO_HOURS*WEEKS*(1+TOMATO_DIM)^I12355+J12355*CARROT_HOURS*WEEKS*(1+CARROT_DIM)^J12355+K12355*MESCLUN_HOURS*WEEKS*(1+MESCLUN_DIM)^K12355</x:f>
        <x:v>10010.560716177453</x:v>
      </x:c>
      <x:c r="N12355" s="267" t="n">
        <x:f>MAX(M12355-FARMER_HOURS,0)/TEMP_HOURS_PER_WORKER</x:f>
        <x:v>6.451778275123232</x:v>
      </x:c>
      <x:c r="O12355" s="268" t="n">
        <x:f>I12355*TOMATO_PRICE+J12355*CARROT_PRICE+K12355*MESCLUN_PRICE</x:f>
        <x:v>203586</x:v>
      </x:c>
      <x:c r="P12355" s="268" t="n">
        <x:f>I12355*TOMATO_FERTILIZER+J12355*CARROT_FERTILIZER+K12355*MESCLUN_FERTILIZER</x:f>
        <x:v>25960</x:v>
      </x:c>
      <x:c r="Q12355" s="268" t="n">
        <x:f>MIN(M12355,FARMER_HOURS)*FARMER_RATE+MAX(M12355-FARMER_HOURS,0)*TEMP_RATE</x:f>
        <x:v>186294.4568780808</x:v>
      </x:c>
      <x:c r="R12355" s="268" t="n">
        <x:f>O12355-P12355-Q12355-FIXED_COST</x:f>
        <x:v>-28668.45687808079</x:v>
      </x:c>
      <x:c r="S12355" s="139" t="str">
        <x:f>IF(AND(L12355&lt;=TOTAL_BED_CAP,N12355&lt;=TEMP_WORKER_CAP),"YES","NO")</x:f>
        <x:v>NO</x:v>
      </x:c>
      <x:c r="T12355" s="139" t="n">
        <x:f>IF(S12355="YES",R12355,-1E+99)</x:f>
        <x:v>-1e+99</x:v>
      </x:c>
    </x:row>
    <x:row r="12356">
      <x:c r="A12356" s="139"/>
      <x:c r="B12356" s="139"/>
      <x:c r="C12356" s="139"/>
      <x:c r="D12356" s="139"/>
      <x:c r="E12356" s="139"/>
      <x:c r="F12356" s="139"/>
      <x:c r="G12356" s="139"/>
      <x:c r="H12356" s="139"/>
      <x:c r="I12356" s="266" t="n">
        <x:f>INT((ROW()-ROW($I$46))/((CARROT_CAP+1)*(MESCLUN_CAP+1)))</x:f>
        <x:v>18</x:v>
      </x:c>
      <x:c r="J12356" s="266" t="n">
        <x:f>MOD(INT((ROW()-ROW($I$46))/(MESCLUN_CAP+1)),CARROT_CAP+1)</x:f>
        <x:v>19</x:v>
      </x:c>
      <x:c r="K12356" s="266" t="n">
        <x:f>MOD(ROW()-ROW($I$46),MESCLUN_CAP+1)</x:f>
        <x:v>3</x:v>
      </x:c>
      <x:c r="L12356" s="266" t="n">
        <x:f>SUM(I12356:K12356)</x:f>
        <x:v>40</x:v>
      </x:c>
      <x:c r="M12356" s="267" t="n">
        <x:f>I12356*TOMATO_HOURS*WEEKS*(1+TOMATO_DIM)^I12356+J12356*CARROT_HOURS*WEEKS*(1+CARROT_DIM)^J12356+K12356*MESCLUN_HOURS*WEEKS*(1+MESCLUN_DIM)^K12356</x:f>
        <x:v>10058.422698599328</x:v>
      </x:c>
      <x:c r="N12356" s="267" t="n">
        <x:f>MAX(M12356-FARMER_HOURS,0)/TEMP_HOURS_PER_WORKER</x:f>
        <x:v>6.4850157629162</x:v>
      </x:c>
      <x:c r="O12356" s="268" t="n">
        <x:f>I12356*TOMATO_PRICE+J12356*CARROT_PRICE+K12356*MESCLUN_PRICE</x:f>
        <x:v>206286</x:v>
      </x:c>
      <x:c r="P12356" s="268" t="n">
        <x:f>I12356*TOMATO_FERTILIZER+J12356*CARROT_FERTILIZER+K12356*MESCLUN_FERTILIZER</x:f>
        <x:v>26840</x:v>
      </x:c>
      <x:c r="Q12356" s="268" t="n">
        <x:f>MIN(M12356,FARMER_HOURS)*FARMER_RATE+MAX(M12356-FARMER_HOURS,0)*TEMP_RATE</x:f>
        <x:v>187125.394072905</x:v>
      </x:c>
      <x:c r="R12356" s="268" t="n">
        <x:f>O12356-P12356-Q12356-FIXED_COST</x:f>
        <x:v>-27679.39407290501</x:v>
      </x:c>
      <x:c r="S12356" s="139" t="str">
        <x:f>IF(AND(L12356&lt;=TOTAL_BED_CAP,N12356&lt;=TEMP_WORKER_CAP),"YES","NO")</x:f>
        <x:v>NO</x:v>
      </x:c>
      <x:c r="T12356" s="139" t="n">
        <x:f>IF(S12356="YES",R12356,-1E+99)</x:f>
        <x:v>-1e+99</x:v>
      </x:c>
    </x:row>
    <x:row r="12357">
      <x:c r="A12357" s="139"/>
      <x:c r="B12357" s="139"/>
      <x:c r="C12357" s="139"/>
      <x:c r="D12357" s="139"/>
      <x:c r="E12357" s="139"/>
      <x:c r="F12357" s="139"/>
      <x:c r="G12357" s="139"/>
      <x:c r="H12357" s="139"/>
      <x:c r="I12357" s="266" t="n">
        <x:f>INT((ROW()-ROW($I$46))/((CARROT_CAP+1)*(MESCLUN_CAP+1)))</x:f>
        <x:v>18</x:v>
      </x:c>
      <x:c r="J12357" s="266" t="n">
        <x:f>MOD(INT((ROW()-ROW($I$46))/(MESCLUN_CAP+1)),CARROT_CAP+1)</x:f>
        <x:v>19</x:v>
      </x:c>
      <x:c r="K12357" s="266" t="n">
        <x:f>MOD(ROW()-ROW($I$46),MESCLUN_CAP+1)</x:f>
        <x:v>4</x:v>
      </x:c>
      <x:c r="L12357" s="266" t="n">
        <x:f>SUM(I12357:K12357)</x:f>
        <x:v>41</x:v>
      </x:c>
      <x:c r="M12357" s="267" t="n">
        <x:f>I12357*TOMATO_HOURS*WEEKS*(1+TOMATO_DIM)^I12357+J12357*CARROT_HOURS*WEEKS*(1+CARROT_DIM)^J12357+K12357*MESCLUN_HOURS*WEEKS*(1+MESCLUN_DIM)^K12357</x:f>
        <x:v>10107.466814321984</x:v>
      </x:c>
      <x:c r="N12357" s="267" t="n">
        <x:f>MAX(M12357-FARMER_HOURS,0)/TEMP_HOURS_PER_WORKER</x:f>
        <x:v>6.519074176612489</x:v>
      </x:c>
      <x:c r="O12357" s="268" t="n">
        <x:f>I12357*TOMATO_PRICE+J12357*CARROT_PRICE+K12357*MESCLUN_PRICE</x:f>
        <x:v>208986</x:v>
      </x:c>
      <x:c r="P12357" s="268" t="n">
        <x:f>I12357*TOMATO_FERTILIZER+J12357*CARROT_FERTILIZER+K12357*MESCLUN_FERTILIZER</x:f>
        <x:v>27720</x:v>
      </x:c>
      <x:c r="Q12357" s="268" t="n">
        <x:f>MIN(M12357,FARMER_HOURS)*FARMER_RATE+MAX(M12357-FARMER_HOURS,0)*TEMP_RATE</x:f>
        <x:v>187976.85441531223</x:v>
      </x:c>
      <x:c r="R12357" s="268" t="n">
        <x:f>O12357-P12357-Q12357-FIXED_COST</x:f>
        <x:v>-26710.854415312235</x:v>
      </x:c>
      <x:c r="S12357" s="139" t="str">
        <x:f>IF(AND(L12357&lt;=TOTAL_BED_CAP,N12357&lt;=TEMP_WORKER_CAP),"YES","NO")</x:f>
        <x:v>NO</x:v>
      </x:c>
      <x:c r="T12357" s="139" t="n">
        <x:f>IF(S12357="YES",R12357,-1E+99)</x:f>
        <x:v>-1e+99</x:v>
      </x:c>
    </x:row>
    <x:row r="12358">
      <x:c r="A12358" s="139"/>
      <x:c r="B12358" s="139"/>
      <x:c r="C12358" s="139"/>
      <x:c r="D12358" s="139"/>
      <x:c r="E12358" s="139"/>
      <x:c r="F12358" s="139"/>
      <x:c r="G12358" s="139"/>
      <x:c r="H12358" s="139"/>
      <x:c r="I12358" s="266" t="n">
        <x:f>INT((ROW()-ROW($I$46))/((CARROT_CAP+1)*(MESCLUN_CAP+1)))</x:f>
        <x:v>18</x:v>
      </x:c>
      <x:c r="J12358" s="266" t="n">
        <x:f>MOD(INT((ROW()-ROW($I$46))/(MESCLUN_CAP+1)),CARROT_CAP+1)</x:f>
        <x:v>19</x:v>
      </x:c>
      <x:c r="K12358" s="266" t="n">
        <x:f>MOD(ROW()-ROW($I$46),MESCLUN_CAP+1)</x:f>
        <x:v>5</x:v>
      </x:c>
      <x:c r="L12358" s="266" t="n">
        <x:f>SUM(I12358:K12358)</x:f>
        <x:v>42</x:v>
      </x:c>
      <x:c r="M12358" s="267" t="n">
        <x:f>I12358*TOMATO_HOURS*WEEKS*(1+TOMATO_DIM)^I12358+J12358*CARROT_HOURS*WEEKS*(1+CARROT_DIM)^J12358+K12358*MESCLUN_HOURS*WEEKS*(1+MESCLUN_DIM)^K12358</x:f>
        <x:v>10157.715138243188</x:v>
      </x:c>
      <x:c r="N12358" s="267" t="n">
        <x:f>MAX(M12358-FARMER_HOURS,0)/TEMP_HOURS_PER_WORKER</x:f>
        <x:v>6.553968846002213</x:v>
      </x:c>
      <x:c r="O12358" s="268" t="n">
        <x:f>I12358*TOMATO_PRICE+J12358*CARROT_PRICE+K12358*MESCLUN_PRICE</x:f>
        <x:v>211686</x:v>
      </x:c>
      <x:c r="P12358" s="268" t="n">
        <x:f>I12358*TOMATO_FERTILIZER+J12358*CARROT_FERTILIZER+K12358*MESCLUN_FERTILIZER</x:f>
        <x:v>28600</x:v>
      </x:c>
      <x:c r="Q12358" s="268" t="n">
        <x:f>MIN(M12358,FARMER_HOURS)*FARMER_RATE+MAX(M12358-FARMER_HOURS,0)*TEMP_RATE</x:f>
        <x:v>188849.22115005532</x:v>
      </x:c>
      <x:c r="R12358" s="268" t="n">
        <x:f>O12358-P12358-Q12358-FIXED_COST</x:f>
        <x:v>-25763.221150055324</x:v>
      </x:c>
      <x:c r="S12358" s="139" t="str">
        <x:f>IF(AND(L12358&lt;=TOTAL_BED_CAP,N12358&lt;=TEMP_WORKER_CAP),"YES","NO")</x:f>
        <x:v>NO</x:v>
      </x:c>
      <x:c r="T12358" s="139" t="n">
        <x:f>IF(S12358="YES",R12358,-1E+99)</x:f>
        <x:v>-1e+99</x:v>
      </x:c>
    </x:row>
    <x:row r="12359">
      <x:c r="A12359" s="139"/>
      <x:c r="B12359" s="139"/>
      <x:c r="C12359" s="139"/>
      <x:c r="D12359" s="139"/>
      <x:c r="E12359" s="139"/>
      <x:c r="F12359" s="139"/>
      <x:c r="G12359" s="139"/>
      <x:c r="H12359" s="139"/>
      <x:c r="I12359" s="266" t="n">
        <x:f>INT((ROW()-ROW($I$46))/((CARROT_CAP+1)*(MESCLUN_CAP+1)))</x:f>
        <x:v>18</x:v>
      </x:c>
      <x:c r="J12359" s="266" t="n">
        <x:f>MOD(INT((ROW()-ROW($I$46))/(MESCLUN_CAP+1)),CARROT_CAP+1)</x:f>
        <x:v>19</x:v>
      </x:c>
      <x:c r="K12359" s="266" t="n">
        <x:f>MOD(ROW()-ROW($I$46),MESCLUN_CAP+1)</x:f>
        <x:v>6</x:v>
      </x:c>
      <x:c r="L12359" s="266" t="n">
        <x:f>SUM(I12359:K12359)</x:f>
        <x:v>43</x:v>
      </x:c>
      <x:c r="M12359" s="267" t="n">
        <x:f>I12359*TOMATO_HOURS*WEEKS*(1+TOMATO_DIM)^I12359+J12359*CARROT_HOURS*WEEKS*(1+CARROT_DIM)^J12359+K12359*MESCLUN_HOURS*WEEKS*(1+MESCLUN_DIM)^K12359</x:f>
        <x:v>10209.190112424822</x:v>
      </x:c>
      <x:c r="N12359" s="267" t="n">
        <x:f>MAX(M12359-FARMER_HOURS,0)/TEMP_HOURS_PER_WORKER</x:f>
        <x:v>6.58971535585057</x:v>
      </x:c>
      <x:c r="O12359" s="268" t="n">
        <x:f>I12359*TOMATO_PRICE+J12359*CARROT_PRICE+K12359*MESCLUN_PRICE</x:f>
        <x:v>214386</x:v>
      </x:c>
      <x:c r="P12359" s="268" t="n">
        <x:f>I12359*TOMATO_FERTILIZER+J12359*CARROT_FERTILIZER+K12359*MESCLUN_FERTILIZER</x:f>
        <x:v>29480</x:v>
      </x:c>
      <x:c r="Q12359" s="268" t="n">
        <x:f>MIN(M12359,FARMER_HOURS)*FARMER_RATE+MAX(M12359-FARMER_HOURS,0)*TEMP_RATE</x:f>
        <x:v>189742.88389626425</x:v>
      </x:c>
      <x:c r="R12359" s="268" t="n">
        <x:f>O12359-P12359-Q12359-FIXED_COST</x:f>
        <x:v>-24836.883896264248</x:v>
      </x:c>
      <x:c r="S12359" s="139" t="str">
        <x:f>IF(AND(L12359&lt;=TOTAL_BED_CAP,N12359&lt;=TEMP_WORKER_CAP),"YES","NO")</x:f>
        <x:v>NO</x:v>
      </x:c>
      <x:c r="T12359" s="139" t="n">
        <x:f>IF(S12359="YES",R12359,-1E+99)</x:f>
        <x:v>-1e+99</x:v>
      </x:c>
    </x:row>
    <x:row r="12360">
      <x:c r="A12360" s="139"/>
      <x:c r="B12360" s="139"/>
      <x:c r="C12360" s="139"/>
      <x:c r="D12360" s="139"/>
      <x:c r="E12360" s="139"/>
      <x:c r="F12360" s="139"/>
      <x:c r="G12360" s="139"/>
      <x:c r="H12360" s="139"/>
      <x:c r="I12360" s="266" t="n">
        <x:f>INT((ROW()-ROW($I$46))/((CARROT_CAP+1)*(MESCLUN_CAP+1)))</x:f>
        <x:v>18</x:v>
      </x:c>
      <x:c r="J12360" s="266" t="n">
        <x:f>MOD(INT((ROW()-ROW($I$46))/(MESCLUN_CAP+1)),CARROT_CAP+1)</x:f>
        <x:v>19</x:v>
      </x:c>
      <x:c r="K12360" s="266" t="n">
        <x:f>MOD(ROW()-ROW($I$46),MESCLUN_CAP+1)</x:f>
        <x:v>7</x:v>
      </x:c>
      <x:c r="L12360" s="266" t="n">
        <x:f>SUM(I12360:K12360)</x:f>
        <x:v>44</x:v>
      </x:c>
      <x:c r="M12360" s="267" t="n">
        <x:f>I12360*TOMATO_HOURS*WEEKS*(1+TOMATO_DIM)^I12360+J12360*CARROT_HOURS*WEEKS*(1+CARROT_DIM)^J12360+K12360*MESCLUN_HOURS*WEEKS*(1+MESCLUN_DIM)^K12360</x:f>
        <x:v>10261.914551822782</x:v>
      </x:c>
      <x:c r="N12360" s="267" t="n">
        <x:f>MAX(M12360-FARMER_HOURS,0)/TEMP_HOURS_PER_WORKER</x:f>
        <x:v>6.626329549876932</x:v>
      </x:c>
      <x:c r="O12360" s="268" t="n">
        <x:f>I12360*TOMATO_PRICE+J12360*CARROT_PRICE+K12360*MESCLUN_PRICE</x:f>
        <x:v>217086</x:v>
      </x:c>
      <x:c r="P12360" s="268" t="n">
        <x:f>I12360*TOMATO_FERTILIZER+J12360*CARROT_FERTILIZER+K12360*MESCLUN_FERTILIZER</x:f>
        <x:v>30360</x:v>
      </x:c>
      <x:c r="Q12360" s="268" t="n">
        <x:f>MIN(M12360,FARMER_HOURS)*FARMER_RATE+MAX(M12360-FARMER_HOURS,0)*TEMP_RATE</x:f>
        <x:v>190658.23874692328</x:v>
      </x:c>
      <x:c r="R12360" s="268" t="n">
        <x:f>O12360-P12360-Q12360-FIXED_COST</x:f>
        <x:v>-23932.238746923278</x:v>
      </x:c>
      <x:c r="S12360" s="139" t="str">
        <x:f>IF(AND(L12360&lt;=TOTAL_BED_CAP,N12360&lt;=TEMP_WORKER_CAP),"YES","NO")</x:f>
        <x:v>NO</x:v>
      </x:c>
      <x:c r="T12360" s="139" t="n">
        <x:f>IF(S12360="YES",R12360,-1E+99)</x:f>
        <x:v>-1e+99</x:v>
      </x:c>
    </x:row>
    <x:row r="12361">
      <x:c r="A12361" s="139"/>
      <x:c r="B12361" s="139"/>
      <x:c r="C12361" s="139"/>
      <x:c r="D12361" s="139"/>
      <x:c r="E12361" s="139"/>
      <x:c r="F12361" s="139"/>
      <x:c r="G12361" s="139"/>
      <x:c r="H12361" s="139"/>
      <x:c r="I12361" s="266" t="n">
        <x:f>INT((ROW()-ROW($I$46))/((CARROT_CAP+1)*(MESCLUN_CAP+1)))</x:f>
        <x:v>18</x:v>
      </x:c>
      <x:c r="J12361" s="266" t="n">
        <x:f>MOD(INT((ROW()-ROW($I$46))/(MESCLUN_CAP+1)),CARROT_CAP+1)</x:f>
        <x:v>19</x:v>
      </x:c>
      <x:c r="K12361" s="266" t="n">
        <x:f>MOD(ROW()-ROW($I$46),MESCLUN_CAP+1)</x:f>
        <x:v>8</x:v>
      </x:c>
      <x:c r="L12361" s="266" t="n">
        <x:f>SUM(I12361:K12361)</x:f>
        <x:v>45</x:v>
      </x:c>
      <x:c r="M12361" s="267" t="n">
        <x:f>I12361*TOMATO_HOURS*WEEKS*(1+TOMATO_DIM)^I12361+J12361*CARROT_HOURS*WEEKS*(1+CARROT_DIM)^J12361+K12361*MESCLUN_HOURS*WEEKS*(1+MESCLUN_DIM)^K12361</x:f>
        <x:v>10315.911650102762</x:v>
      </x:c>
      <x:c r="N12361" s="267" t="n">
        <x:f>MAX(M12361-FARMER_HOURS,0)/TEMP_HOURS_PER_WORKER</x:f>
        <x:v>6.663827534793585</x:v>
      </x:c>
      <x:c r="O12361" s="268" t="n">
        <x:f>I12361*TOMATO_PRICE+J12361*CARROT_PRICE+K12361*MESCLUN_PRICE</x:f>
        <x:v>219786</x:v>
      </x:c>
      <x:c r="P12361" s="268" t="n">
        <x:f>I12361*TOMATO_FERTILIZER+J12361*CARROT_FERTILIZER+K12361*MESCLUN_FERTILIZER</x:f>
        <x:v>31240</x:v>
      </x:c>
      <x:c r="Q12361" s="268" t="n">
        <x:f>MIN(M12361,FARMER_HOURS)*FARMER_RATE+MAX(M12361-FARMER_HOURS,0)*TEMP_RATE</x:f>
        <x:v>191595.68836983963</x:v>
      </x:c>
      <x:c r="R12361" s="268" t="n">
        <x:f>O12361-P12361-Q12361-FIXED_COST</x:f>
        <x:v>-23049.688369839627</x:v>
      </x:c>
      <x:c r="S12361" s="139" t="str">
        <x:f>IF(AND(L12361&lt;=TOTAL_BED_CAP,N12361&lt;=TEMP_WORKER_CAP),"YES","NO")</x:f>
        <x:v>NO</x:v>
      </x:c>
      <x:c r="T12361" s="139" t="n">
        <x:f>IF(S12361="YES",R12361,-1E+99)</x:f>
        <x:v>-1e+99</x:v>
      </x:c>
    </x:row>
    <x:row r="12362">
      <x:c r="A12362" s="139"/>
      <x:c r="B12362" s="139"/>
      <x:c r="C12362" s="139"/>
      <x:c r="D12362" s="139"/>
      <x:c r="E12362" s="139"/>
      <x:c r="F12362" s="139"/>
      <x:c r="G12362" s="139"/>
      <x:c r="H12362" s="139"/>
      <x:c r="I12362" s="266" t="n">
        <x:f>INT((ROW()-ROW($I$46))/((CARROT_CAP+1)*(MESCLUN_CAP+1)))</x:f>
        <x:v>18</x:v>
      </x:c>
      <x:c r="J12362" s="266" t="n">
        <x:f>MOD(INT((ROW()-ROW($I$46))/(MESCLUN_CAP+1)),CARROT_CAP+1)</x:f>
        <x:v>19</x:v>
      </x:c>
      <x:c r="K12362" s="266" t="n">
        <x:f>MOD(ROW()-ROW($I$46),MESCLUN_CAP+1)</x:f>
        <x:v>9</x:v>
      </x:c>
      <x:c r="L12362" s="266" t="n">
        <x:f>SUM(I12362:K12362)</x:f>
        <x:v>46</x:v>
      </x:c>
      <x:c r="M12362" s="267" t="n">
        <x:f>I12362*TOMATO_HOURS*WEEKS*(1+TOMATO_DIM)^I12362+J12362*CARROT_HOURS*WEEKS*(1+CARROT_DIM)^J12362+K12362*MESCLUN_HOURS*WEEKS*(1+MESCLUN_DIM)^K12362</x:f>
        <x:v>10371.204985543156</x:v>
      </x:c>
      <x:c r="N12362" s="267" t="n">
        <x:f>MAX(M12362-FARMER_HOURS,0)/TEMP_HOURS_PER_WORKER</x:f>
        <x:v>6.7022256844049695</x:v>
      </x:c>
      <x:c r="O12362" s="268" t="n">
        <x:f>I12362*TOMATO_PRICE+J12362*CARROT_PRICE+K12362*MESCLUN_PRICE</x:f>
        <x:v>222486</x:v>
      </x:c>
      <x:c r="P12362" s="268" t="n">
        <x:f>I12362*TOMATO_FERTILIZER+J12362*CARROT_FERTILIZER+K12362*MESCLUN_FERTILIZER</x:f>
        <x:v>32120</x:v>
      </x:c>
      <x:c r="Q12362" s="268" t="n">
        <x:f>MIN(M12362,FARMER_HOURS)*FARMER_RATE+MAX(M12362-FARMER_HOURS,0)*TEMP_RATE</x:f>
        <x:v>192555.64211012423</x:v>
      </x:c>
      <x:c r="R12362" s="268" t="n">
        <x:f>O12362-P12362-Q12362-FIXED_COST</x:f>
        <x:v>-22189.64211012423</x:v>
      </x:c>
      <x:c r="S12362" s="139" t="str">
        <x:f>IF(AND(L12362&lt;=TOTAL_BED_CAP,N12362&lt;=TEMP_WORKER_CAP),"YES","NO")</x:f>
        <x:v>NO</x:v>
      </x:c>
      <x:c r="T12362" s="139" t="n">
        <x:f>IF(S12362="YES",R12362,-1E+99)</x:f>
        <x:v>-1e+99</x:v>
      </x:c>
    </x:row>
    <x:row r="12363">
      <x:c r="A12363" s="139"/>
      <x:c r="B12363" s="139"/>
      <x:c r="C12363" s="139"/>
      <x:c r="D12363" s="139"/>
      <x:c r="E12363" s="139"/>
      <x:c r="F12363" s="139"/>
      <x:c r="G12363" s="139"/>
      <x:c r="H12363" s="139"/>
      <x:c r="I12363" s="266" t="n">
        <x:f>INT((ROW()-ROW($I$46))/((CARROT_CAP+1)*(MESCLUN_CAP+1)))</x:f>
        <x:v>18</x:v>
      </x:c>
      <x:c r="J12363" s="266" t="n">
        <x:f>MOD(INT((ROW()-ROW($I$46))/(MESCLUN_CAP+1)),CARROT_CAP+1)</x:f>
        <x:v>19</x:v>
      </x:c>
      <x:c r="K12363" s="266" t="n">
        <x:f>MOD(ROW()-ROW($I$46),MESCLUN_CAP+1)</x:f>
        <x:v>10</x:v>
      </x:c>
      <x:c r="L12363" s="266" t="n">
        <x:f>SUM(I12363:K12363)</x:f>
        <x:v>47</x:v>
      </x:c>
      <x:c r="M12363" s="267" t="n">
        <x:f>I12363*TOMATO_HOURS*WEEKS*(1+TOMATO_DIM)^I12363+J12363*CARROT_HOURS*WEEKS*(1+CARROT_DIM)^J12363+K12363*MESCLUN_HOURS*WEEKS*(1+MESCLUN_DIM)^K12363</x:f>
        <x:v>10427.818527026368</x:v>
      </x:c>
      <x:c r="N12363" s="267" t="n">
        <x:f>MAX(M12363-FARMER_HOURS,0)/TEMP_HOURS_PER_WORKER</x:f>
        <x:v>6.741540643768311</x:v>
      </x:c>
      <x:c r="O12363" s="268" t="n">
        <x:f>I12363*TOMATO_PRICE+J12363*CARROT_PRICE+K12363*MESCLUN_PRICE</x:f>
        <x:v>225186</x:v>
      </x:c>
      <x:c r="P12363" s="268" t="n">
        <x:f>I12363*TOMATO_FERTILIZER+J12363*CARROT_FERTILIZER+K12363*MESCLUN_FERTILIZER</x:f>
        <x:v>33000</x:v>
      </x:c>
      <x:c r="Q12363" s="268" t="n">
        <x:f>MIN(M12363,FARMER_HOURS)*FARMER_RATE+MAX(M12363-FARMER_HOURS,0)*TEMP_RATE</x:f>
        <x:v>193538.51609420776</x:v>
      </x:c>
      <x:c r="R12363" s="268" t="n">
        <x:f>O12363-P12363-Q12363-FIXED_COST</x:f>
        <x:v>-21352.516094207764</x:v>
      </x:c>
      <x:c r="S12363" s="139" t="str">
        <x:f>IF(AND(L12363&lt;=TOTAL_BED_CAP,N12363&lt;=TEMP_WORKER_CAP),"YES","NO")</x:f>
        <x:v>NO</x:v>
      </x:c>
      <x:c r="T12363" s="139" t="n">
        <x:f>IF(S12363="YES",R12363,-1E+99)</x:f>
        <x:v>-1e+99</x:v>
      </x:c>
    </x:row>
    <x:row r="12364">
      <x:c r="A12364" s="139"/>
      <x:c r="B12364" s="139"/>
      <x:c r="C12364" s="139"/>
      <x:c r="D12364" s="139"/>
      <x:c r="E12364" s="139"/>
      <x:c r="F12364" s="139"/>
      <x:c r="G12364" s="139"/>
      <x:c r="H12364" s="139"/>
      <x:c r="I12364" s="266" t="n">
        <x:f>INT((ROW()-ROW($I$46))/((CARROT_CAP+1)*(MESCLUN_CAP+1)))</x:f>
        <x:v>18</x:v>
      </x:c>
      <x:c r="J12364" s="266" t="n">
        <x:f>MOD(INT((ROW()-ROW($I$46))/(MESCLUN_CAP+1)),CARROT_CAP+1)</x:f>
        <x:v>19</x:v>
      </x:c>
      <x:c r="K12364" s="266" t="n">
        <x:f>MOD(ROW()-ROW($I$46),MESCLUN_CAP+1)</x:f>
        <x:v>11</x:v>
      </x:c>
      <x:c r="L12364" s="266" t="n">
        <x:f>SUM(I12364:K12364)</x:f>
        <x:v>48</x:v>
      </x:c>
      <x:c r="M12364" s="267" t="n">
        <x:f>I12364*TOMATO_HOURS*WEEKS*(1+TOMATO_DIM)^I12364+J12364*CARROT_HOURS*WEEKS*(1+CARROT_DIM)^J12364+K12364*MESCLUN_HOURS*WEEKS*(1+MESCLUN_DIM)^K12364</x:f>
        <x:v>10485.776640119808</x:v>
      </x:c>
      <x:c r="N12364" s="267" t="n">
        <x:f>MAX(M12364-FARMER_HOURS,0)/TEMP_HOURS_PER_WORKER</x:f>
        <x:v>6.781789333416533</x:v>
      </x:c>
      <x:c r="O12364" s="268" t="n">
        <x:f>I12364*TOMATO_PRICE+J12364*CARROT_PRICE+K12364*MESCLUN_PRICE</x:f>
        <x:v>227886</x:v>
      </x:c>
      <x:c r="P12364" s="268" t="n">
        <x:f>I12364*TOMATO_FERTILIZER+J12364*CARROT_FERTILIZER+K12364*MESCLUN_FERTILIZER</x:f>
        <x:v>33880</x:v>
      </x:c>
      <x:c r="Q12364" s="268" t="n">
        <x:f>MIN(M12364,FARMER_HOURS)*FARMER_RATE+MAX(M12364-FARMER_HOURS,0)*TEMP_RATE</x:f>
        <x:v>194544.73333541333</x:v>
      </x:c>
      <x:c r="R12364" s="268" t="n">
        <x:f>O12364-P12364-Q12364-FIXED_COST</x:f>
        <x:v>-20538.73333541333</x:v>
      </x:c>
      <x:c r="S12364" s="139" t="str">
        <x:f>IF(AND(L12364&lt;=TOTAL_BED_CAP,N12364&lt;=TEMP_WORKER_CAP),"YES","NO")</x:f>
        <x:v>NO</x:v>
      </x:c>
      <x:c r="T12364" s="139" t="n">
        <x:f>IF(S12364="YES",R12364,-1E+99)</x:f>
        <x:v>-1e+99</x:v>
      </x:c>
    </x:row>
    <x:row r="12365">
      <x:c r="A12365" s="139"/>
      <x:c r="B12365" s="139"/>
      <x:c r="C12365" s="139"/>
      <x:c r="D12365" s="139"/>
      <x:c r="E12365" s="139"/>
      <x:c r="F12365" s="139"/>
      <x:c r="G12365" s="139"/>
      <x:c r="H12365" s="139"/>
      <x:c r="I12365" s="266" t="n">
        <x:f>INT((ROW()-ROW($I$46))/((CARROT_CAP+1)*(MESCLUN_CAP+1)))</x:f>
        <x:v>18</x:v>
      </x:c>
      <x:c r="J12365" s="266" t="n">
        <x:f>MOD(INT((ROW()-ROW($I$46))/(MESCLUN_CAP+1)),CARROT_CAP+1)</x:f>
        <x:v>19</x:v>
      </x:c>
      <x:c r="K12365" s="266" t="n">
        <x:f>MOD(ROW()-ROW($I$46),MESCLUN_CAP+1)</x:f>
        <x:v>12</x:v>
      </x:c>
      <x:c r="L12365" s="266" t="n">
        <x:f>SUM(I12365:K12365)</x:f>
        <x:v>49</x:v>
      </x:c>
      <x:c r="M12365" s="267" t="n">
        <x:f>I12365*TOMATO_HOURS*WEEKS*(1+TOMATO_DIM)^I12365+J12365*CARROT_HOURS*WEEKS*(1+CARROT_DIM)^J12365+K12365*MESCLUN_HOURS*WEEKS*(1+MESCLUN_DIM)^K12365</x:f>
        <x:v>10545.104093247872</x:v>
      </x:c>
      <x:c r="N12365" s="267" t="n">
        <x:f>MAX(M12365-FARMER_HOURS,0)/TEMP_HOURS_PER_WORKER</x:f>
        <x:v>6.822988953644355</x:v>
      </x:c>
      <x:c r="O12365" s="268" t="n">
        <x:f>I12365*TOMATO_PRICE+J12365*CARROT_PRICE+K12365*MESCLUN_PRICE</x:f>
        <x:v>230586</x:v>
      </x:c>
      <x:c r="P12365" s="268" t="n">
        <x:f>I12365*TOMATO_FERTILIZER+J12365*CARROT_FERTILIZER+K12365*MESCLUN_FERTILIZER</x:f>
        <x:v>34760</x:v>
      </x:c>
      <x:c r="Q12365" s="268" t="n">
        <x:f>MIN(M12365,FARMER_HOURS)*FARMER_RATE+MAX(M12365-FARMER_HOURS,0)*TEMP_RATE</x:f>
        <x:v>195574.72384110888</x:v>
      </x:c>
      <x:c r="R12365" s="268" t="n">
        <x:f>O12365-P12365-Q12365-FIXED_COST</x:f>
        <x:v>-19748.723841108877</x:v>
      </x:c>
      <x:c r="S12365" s="139" t="str">
        <x:f>IF(AND(L12365&lt;=TOTAL_BED_CAP,N12365&lt;=TEMP_WORKER_CAP),"YES","NO")</x:f>
        <x:v>NO</x:v>
      </x:c>
      <x:c r="T12365" s="139" t="n">
        <x:f>IF(S12365="YES",R12365,-1E+99)</x:f>
        <x:v>-1e+99</x:v>
      </x:c>
    </x:row>
    <x:row r="12366">
      <x:c r="A12366" s="139"/>
      <x:c r="B12366" s="139"/>
      <x:c r="C12366" s="139"/>
      <x:c r="D12366" s="139"/>
      <x:c r="E12366" s="139"/>
      <x:c r="F12366" s="139"/>
      <x:c r="G12366" s="139"/>
      <x:c r="H12366" s="139"/>
      <x:c r="I12366" s="266" t="n">
        <x:f>INT((ROW()-ROW($I$46))/((CARROT_CAP+1)*(MESCLUN_CAP+1)))</x:f>
        <x:v>18</x:v>
      </x:c>
      <x:c r="J12366" s="266" t="n">
        <x:f>MOD(INT((ROW()-ROW($I$46))/(MESCLUN_CAP+1)),CARROT_CAP+1)</x:f>
        <x:v>19</x:v>
      </x:c>
      <x:c r="K12366" s="266" t="n">
        <x:f>MOD(ROW()-ROW($I$46),MESCLUN_CAP+1)</x:f>
        <x:v>13</x:v>
      </x:c>
      <x:c r="L12366" s="266" t="n">
        <x:f>SUM(I12366:K12366)</x:f>
        <x:v>50</x:v>
      </x:c>
      <x:c r="M12366" s="267" t="n">
        <x:f>I12366*TOMATO_HOURS*WEEKS*(1+TOMATO_DIM)^I12366+J12366*CARROT_HOURS*WEEKS*(1+CARROT_DIM)^J12366+K12366*MESCLUN_HOURS*WEEKS*(1+MESCLUN_DIM)^K12366</x:f>
        <x:v>10605.826063956256</x:v>
      </x:c>
      <x:c r="N12366" s="267" t="n">
        <x:f>MAX(M12366-FARMER_HOURS,0)/TEMP_HOURS_PER_WORKER</x:f>
        <x:v>6.865156988858511</x:v>
      </x:c>
      <x:c r="O12366" s="268" t="n">
        <x:f>I12366*TOMATO_PRICE+J12366*CARROT_PRICE+K12366*MESCLUN_PRICE</x:f>
        <x:v>233286</x:v>
      </x:c>
      <x:c r="P12366" s="268" t="n">
        <x:f>I12366*TOMATO_FERTILIZER+J12366*CARROT_FERTILIZER+K12366*MESCLUN_FERTILIZER</x:f>
        <x:v>35640</x:v>
      </x:c>
      <x:c r="Q12366" s="268" t="n">
        <x:f>MIN(M12366,FARMER_HOURS)*FARMER_RATE+MAX(M12366-FARMER_HOURS,0)*TEMP_RATE</x:f>
        <x:v>196628.92472146277</x:v>
      </x:c>
      <x:c r="R12366" s="268" t="n">
        <x:f>O12366-P12366-Q12366-FIXED_COST</x:f>
        <x:v>-18982.92472146277</x:v>
      </x:c>
      <x:c r="S12366" s="139" t="str">
        <x:f>IF(AND(L12366&lt;=TOTAL_BED_CAP,N12366&lt;=TEMP_WORKER_CAP),"YES","NO")</x:f>
        <x:v>NO</x:v>
      </x:c>
      <x:c r="T12366" s="139" t="n">
        <x:f>IF(S12366="YES",R12366,-1E+99)</x:f>
        <x:v>-1e+99</x:v>
      </x:c>
    </x:row>
    <x:row r="12367">
      <x:c r="A12367" s="139"/>
      <x:c r="B12367" s="139"/>
      <x:c r="C12367" s="139"/>
      <x:c r="D12367" s="139"/>
      <x:c r="E12367" s="139"/>
      <x:c r="F12367" s="139"/>
      <x:c r="G12367" s="139"/>
      <x:c r="H12367" s="139"/>
      <x:c r="I12367" s="266" t="n">
        <x:f>INT((ROW()-ROW($I$46))/((CARROT_CAP+1)*(MESCLUN_CAP+1)))</x:f>
        <x:v>18</x:v>
      </x:c>
      <x:c r="J12367" s="266" t="n">
        <x:f>MOD(INT((ROW()-ROW($I$46))/(MESCLUN_CAP+1)),CARROT_CAP+1)</x:f>
        <x:v>19</x:v>
      </x:c>
      <x:c r="K12367" s="266" t="n">
        <x:f>MOD(ROW()-ROW($I$46),MESCLUN_CAP+1)</x:f>
        <x:v>14</x:v>
      </x:c>
      <x:c r="L12367" s="266" t="n">
        <x:f>SUM(I12367:K12367)</x:f>
        <x:v>51</x:v>
      </x:c>
      <x:c r="M12367" s="267" t="n">
        <x:f>I12367*TOMATO_HOURS*WEEKS*(1+TOMATO_DIM)^I12367+J12367*CARROT_HOURS*WEEKS*(1+CARROT_DIM)^J12367+K12367*MESCLUN_HOURS*WEEKS*(1+MESCLUN_DIM)^K12367</x:f>
        <x:v>10667.968145269917</x:v>
      </x:c>
      <x:c r="N12367" s="267" t="n">
        <x:f>MAX(M12367-FARMER_HOURS,0)/TEMP_HOURS_PER_WORKER</x:f>
        <x:v>6.908311211992998</x:v>
      </x:c>
      <x:c r="O12367" s="268" t="n">
        <x:f>I12367*TOMATO_PRICE+J12367*CARROT_PRICE+K12367*MESCLUN_PRICE</x:f>
        <x:v>235986</x:v>
      </x:c>
      <x:c r="P12367" s="268" t="n">
        <x:f>I12367*TOMATO_FERTILIZER+J12367*CARROT_FERTILIZER+K12367*MESCLUN_FERTILIZER</x:f>
        <x:v>36520</x:v>
      </x:c>
      <x:c r="Q12367" s="268" t="n">
        <x:f>MIN(M12367,FARMER_HOURS)*FARMER_RATE+MAX(M12367-FARMER_HOURS,0)*TEMP_RATE</x:f>
        <x:v>197707.78029982495</x:v>
      </x:c>
      <x:c r="R12367" s="268" t="n">
        <x:f>O12367-P12367-Q12367-FIXED_COST</x:f>
        <x:v>-18241.780299824954</x:v>
      </x:c>
      <x:c r="S12367" s="139" t="str">
        <x:f>IF(AND(L12367&lt;=TOTAL_BED_CAP,N12367&lt;=TEMP_WORKER_CAP),"YES","NO")</x:f>
        <x:v>NO</x:v>
      </x:c>
      <x:c r="T12367" s="139" t="n">
        <x:f>IF(S12367="YES",R12367,-1E+99)</x:f>
        <x:v>-1e+99</x:v>
      </x:c>
    </x:row>
    <x:row r="12368">
      <x:c r="A12368" s="139"/>
      <x:c r="B12368" s="139"/>
      <x:c r="C12368" s="139"/>
      <x:c r="D12368" s="139"/>
      <x:c r="E12368" s="139"/>
      <x:c r="F12368" s="139"/>
      <x:c r="G12368" s="139"/>
      <x:c r="H12368" s="139"/>
      <x:c r="I12368" s="266" t="n">
        <x:f>INT((ROW()-ROW($I$46))/((CARROT_CAP+1)*(MESCLUN_CAP+1)))</x:f>
        <x:v>18</x:v>
      </x:c>
      <x:c r="J12368" s="266" t="n">
        <x:f>MOD(INT((ROW()-ROW($I$46))/(MESCLUN_CAP+1)),CARROT_CAP+1)</x:f>
        <x:v>19</x:v>
      </x:c>
      <x:c r="K12368" s="266" t="n">
        <x:f>MOD(ROW()-ROW($I$46),MESCLUN_CAP+1)</x:f>
        <x:v>15</x:v>
      </x:c>
      <x:c r="L12368" s="266" t="n">
        <x:f>SUM(I12368:K12368)</x:f>
        <x:v>52</x:v>
      </x:c>
      <x:c r="M12368" s="267" t="n">
        <x:f>I12368*TOMATO_HOURS*WEEKS*(1+TOMATO_DIM)^I12368+J12368*CARROT_HOURS*WEEKS*(1+CARROT_DIM)^J12368+K12368*MESCLUN_HOURS*WEEKS*(1+MESCLUN_DIM)^K12368</x:f>
        <x:v>10731.556352146064</x:v>
      </x:c>
      <x:c r="N12368" s="267" t="n">
        <x:f>MAX(M12368-FARMER_HOURS,0)/TEMP_HOURS_PER_WORKER</x:f>
        <x:v>6.952469688990322</x:v>
      </x:c>
      <x:c r="O12368" s="268" t="n">
        <x:f>I12368*TOMATO_PRICE+J12368*CARROT_PRICE+K12368*MESCLUN_PRICE</x:f>
        <x:v>238686</x:v>
      </x:c>
      <x:c r="P12368" s="268" t="n">
        <x:f>I12368*TOMATO_FERTILIZER+J12368*CARROT_FERTILIZER+K12368*MESCLUN_FERTILIZER</x:f>
        <x:v>37400</x:v>
      </x:c>
      <x:c r="Q12368" s="268" t="n">
        <x:f>MIN(M12368,FARMER_HOURS)*FARMER_RATE+MAX(M12368-FARMER_HOURS,0)*TEMP_RATE</x:f>
        <x:v>198811.74222475805</x:v>
      </x:c>
      <x:c r="R12368" s="268" t="n">
        <x:f>O12368-P12368-Q12368-FIXED_COST</x:f>
        <x:v>-17525.742224758054</x:v>
      </x:c>
      <x:c r="S12368" s="139" t="str">
        <x:f>IF(AND(L12368&lt;=TOTAL_BED_CAP,N12368&lt;=TEMP_WORKER_CAP),"YES","NO")</x:f>
        <x:v>NO</x:v>
      </x:c>
      <x:c r="T12368" s="139" t="n">
        <x:f>IF(S12368="YES",R12368,-1E+99)</x:f>
        <x:v>-1e+99</x:v>
      </x:c>
    </x:row>
    <x:row r="12369">
      <x:c r="A12369" s="139"/>
      <x:c r="B12369" s="139"/>
      <x:c r="C12369" s="139"/>
      <x:c r="D12369" s="139"/>
      <x:c r="E12369" s="139"/>
      <x:c r="F12369" s="139"/>
      <x:c r="G12369" s="139"/>
      <x:c r="H12369" s="139"/>
      <x:c r="I12369" s="266" t="n">
        <x:f>INT((ROW()-ROW($I$46))/((CARROT_CAP+1)*(MESCLUN_CAP+1)))</x:f>
        <x:v>18</x:v>
      </x:c>
      <x:c r="J12369" s="266" t="n">
        <x:f>MOD(INT((ROW()-ROW($I$46))/(MESCLUN_CAP+1)),CARROT_CAP+1)</x:f>
        <x:v>19</x:v>
      </x:c>
      <x:c r="K12369" s="266" t="n">
        <x:f>MOD(ROW()-ROW($I$46),MESCLUN_CAP+1)</x:f>
        <x:v>16</x:v>
      </x:c>
      <x:c r="L12369" s="266" t="n">
        <x:f>SUM(I12369:K12369)</x:f>
        <x:v>53</x:v>
      </x:c>
      <x:c r="M12369" s="267" t="n">
        <x:f>I12369*TOMATO_HOURS*WEEKS*(1+TOMATO_DIM)^I12369+J12369*CARROT_HOURS*WEEKS*(1+CARROT_DIM)^J12369+K12369*MESCLUN_HOURS*WEEKS*(1+MESCLUN_DIM)^K12369</x:f>
        <x:v>10796.617128023552</x:v>
      </x:c>
      <x:c r="N12369" s="267" t="n">
        <x:f>MAX(M12369-FARMER_HOURS,0)/TEMP_HOURS_PER_WORKER</x:f>
        <x:v>6.997650783349689</x:v>
      </x:c>
      <x:c r="O12369" s="268" t="n">
        <x:f>I12369*TOMATO_PRICE+J12369*CARROT_PRICE+K12369*MESCLUN_PRICE</x:f>
        <x:v>241386</x:v>
      </x:c>
      <x:c r="P12369" s="268" t="n">
        <x:f>I12369*TOMATO_FERTILIZER+J12369*CARROT_FERTILIZER+K12369*MESCLUN_FERTILIZER</x:f>
        <x:v>38280</x:v>
      </x:c>
      <x:c r="Q12369" s="268" t="n">
        <x:f>MIN(M12369,FARMER_HOURS)*FARMER_RATE+MAX(M12369-FARMER_HOURS,0)*TEMP_RATE</x:f>
        <x:v>199941.26958374222</x:v>
      </x:c>
      <x:c r="R12369" s="268" t="n">
        <x:f>O12369-P12369-Q12369-FIXED_COST</x:f>
        <x:v>-16835.26958374222</x:v>
      </x:c>
      <x:c r="S12369" s="139" t="str">
        <x:f>IF(AND(L12369&lt;=TOTAL_BED_CAP,N12369&lt;=TEMP_WORKER_CAP),"YES","NO")</x:f>
        <x:v>NO</x:v>
      </x:c>
      <x:c r="T12369" s="139" t="n">
        <x:f>IF(S12369="YES",R12369,-1E+99)</x:f>
        <x:v>-1e+99</x:v>
      </x:c>
    </x:row>
    <x:row r="12370">
      <x:c r="A12370" s="139"/>
      <x:c r="B12370" s="139"/>
      <x:c r="C12370" s="139"/>
      <x:c r="D12370" s="139"/>
      <x:c r="E12370" s="139"/>
      <x:c r="F12370" s="139"/>
      <x:c r="G12370" s="139"/>
      <x:c r="H12370" s="139"/>
      <x:c r="I12370" s="266" t="n">
        <x:f>INT((ROW()-ROW($I$46))/((CARROT_CAP+1)*(MESCLUN_CAP+1)))</x:f>
        <x:v>18</x:v>
      </x:c>
      <x:c r="J12370" s="266" t="n">
        <x:f>MOD(INT((ROW()-ROW($I$46))/(MESCLUN_CAP+1)),CARROT_CAP+1)</x:f>
        <x:v>19</x:v>
      </x:c>
      <x:c r="K12370" s="266" t="n">
        <x:f>MOD(ROW()-ROW($I$46),MESCLUN_CAP+1)</x:f>
        <x:v>17</x:v>
      </x:c>
      <x:c r="L12370" s="266" t="n">
        <x:f>SUM(I12370:K12370)</x:f>
        <x:v>54</x:v>
      </x:c>
      <x:c r="M12370" s="267" t="n">
        <x:f>I12370*TOMATO_HOURS*WEEKS*(1+TOMATO_DIM)^I12370+J12370*CARROT_HOURS*WEEKS*(1+CARROT_DIM)^J12370+K12370*MESCLUN_HOURS*WEEKS*(1+MESCLUN_DIM)^K12370</x:f>
        <x:v>10863.177351470093</x:v>
      </x:c>
      <x:c r="N12370" s="267" t="n">
        <x:f>MAX(M12370-FARMER_HOURS,0)/TEMP_HOURS_PER_WORKER</x:f>
        <x:v>7.04387316074312</x:v>
      </x:c>
      <x:c r="O12370" s="268" t="n">
        <x:f>I12370*TOMATO_PRICE+J12370*CARROT_PRICE+K12370*MESCLUN_PRICE</x:f>
        <x:v>244086</x:v>
      </x:c>
      <x:c r="P12370" s="268" t="n">
        <x:f>I12370*TOMATO_FERTILIZER+J12370*CARROT_FERTILIZER+K12370*MESCLUN_FERTILIZER</x:f>
        <x:v>39160</x:v>
      </x:c>
      <x:c r="Q12370" s="268" t="n">
        <x:f>MIN(M12370,FARMER_HOURS)*FARMER_RATE+MAX(M12370-FARMER_HOURS,0)*TEMP_RATE</x:f>
        <x:v>201096.829018578</x:v>
      </x:c>
      <x:c r="R12370" s="268" t="n">
        <x:f>O12370-P12370-Q12370-FIXED_COST</x:f>
        <x:v>-16170.829018577992</x:v>
      </x:c>
      <x:c r="S12370" s="139" t="str">
        <x:f>IF(AND(L12370&lt;=TOTAL_BED_CAP,N12370&lt;=TEMP_WORKER_CAP),"YES","NO")</x:f>
        <x:v>NO</x:v>
      </x:c>
      <x:c r="T12370" s="139" t="n">
        <x:f>IF(S12370="YES",R12370,-1E+99)</x:f>
        <x:v>-1e+99</x:v>
      </x:c>
    </x:row>
    <x:row r="12371">
      <x:c r="A12371" s="139"/>
      <x:c r="B12371" s="139"/>
      <x:c r="C12371" s="139"/>
      <x:c r="D12371" s="139"/>
      <x:c r="E12371" s="139"/>
      <x:c r="F12371" s="139"/>
      <x:c r="G12371" s="139"/>
      <x:c r="H12371" s="139"/>
      <x:c r="I12371" s="266" t="n">
        <x:f>INT((ROW()-ROW($I$46))/((CARROT_CAP+1)*(MESCLUN_CAP+1)))</x:f>
        <x:v>18</x:v>
      </x:c>
      <x:c r="J12371" s="266" t="n">
        <x:f>MOD(INT((ROW()-ROW($I$46))/(MESCLUN_CAP+1)),CARROT_CAP+1)</x:f>
        <x:v>19</x:v>
      </x:c>
      <x:c r="K12371" s="266" t="n">
        <x:f>MOD(ROW()-ROW($I$46),MESCLUN_CAP+1)</x:f>
        <x:v>18</x:v>
      </x:c>
      <x:c r="L12371" s="266" t="n">
        <x:f>SUM(I12371:K12371)</x:f>
        <x:v>55</x:v>
      </x:c>
      <x:c r="M12371" s="267" t="n">
        <x:f>I12371*TOMATO_HOURS*WEEKS*(1+TOMATO_DIM)^I12371+J12371*CARROT_HOURS*WEEKS*(1+CARROT_DIM)^J12371+K12371*MESCLUN_HOURS*WEEKS*(1+MESCLUN_DIM)^K12371</x:f>
        <x:v>10931.26434292868</x:v>
      </x:c>
      <x:c r="N12371" s="267" t="n">
        <x:f>MAX(M12371-FARMER_HOURS,0)/TEMP_HOURS_PER_WORKER</x:f>
        <x:v>7.091155793700472</x:v>
      </x:c>
      <x:c r="O12371" s="268" t="n">
        <x:f>I12371*TOMATO_PRICE+J12371*CARROT_PRICE+K12371*MESCLUN_PRICE</x:f>
        <x:v>246786</x:v>
      </x:c>
      <x:c r="P12371" s="268" t="n">
        <x:f>I12371*TOMATO_FERTILIZER+J12371*CARROT_FERTILIZER+K12371*MESCLUN_FERTILIZER</x:f>
        <x:v>40040</x:v>
      </x:c>
      <x:c r="Q12371" s="268" t="n">
        <x:f>MIN(M12371,FARMER_HOURS)*FARMER_RATE+MAX(M12371-FARMER_HOURS,0)*TEMP_RATE</x:f>
        <x:v>202278.8948425118</x:v>
      </x:c>
      <x:c r="R12371" s="268" t="n">
        <x:f>O12371-P12371-Q12371-FIXED_COST</x:f>
        <x:v>-15532.8948425118</x:v>
      </x:c>
      <x:c r="S12371" s="139" t="str">
        <x:f>IF(AND(L12371&lt;=TOTAL_BED_CAP,N12371&lt;=TEMP_WORKER_CAP),"YES","NO")</x:f>
        <x:v>NO</x:v>
      </x:c>
      <x:c r="T12371" s="139" t="n">
        <x:f>IF(S12371="YES",R12371,-1E+99)</x:f>
        <x:v>-1e+99</x:v>
      </x:c>
    </x:row>
    <x:row r="12372">
      <x:c r="A12372" s="139"/>
      <x:c r="B12372" s="139"/>
      <x:c r="C12372" s="139"/>
      <x:c r="D12372" s="139"/>
      <x:c r="E12372" s="139"/>
      <x:c r="F12372" s="139"/>
      <x:c r="G12372" s="139"/>
      <x:c r="H12372" s="139"/>
      <x:c r="I12372" s="266" t="n">
        <x:f>INT((ROW()-ROW($I$46))/((CARROT_CAP+1)*(MESCLUN_CAP+1)))</x:f>
        <x:v>18</x:v>
      </x:c>
      <x:c r="J12372" s="266" t="n">
        <x:f>MOD(INT((ROW()-ROW($I$46))/(MESCLUN_CAP+1)),CARROT_CAP+1)</x:f>
        <x:v>19</x:v>
      </x:c>
      <x:c r="K12372" s="266" t="n">
        <x:f>MOD(ROW()-ROW($I$46),MESCLUN_CAP+1)</x:f>
        <x:v>19</x:v>
      </x:c>
      <x:c r="L12372" s="266" t="n">
        <x:f>SUM(I12372:K12372)</x:f>
        <x:v>56</x:v>
      </x:c>
      <x:c r="M12372" s="267" t="n">
        <x:f>I12372*TOMATO_HOURS*WEEKS*(1+TOMATO_DIM)^I12372+J12372*CARROT_HOURS*WEEKS*(1+CARROT_DIM)^J12372+K12372*MESCLUN_HOURS*WEEKS*(1+MESCLUN_DIM)^K12372</x:f>
        <x:v>11000.905871564702</x:v>
      </x:c>
      <x:c r="N12372" s="267" t="n">
        <x:f>MAX(M12372-FARMER_HOURS,0)/TEMP_HOURS_PER_WORKER</x:f>
        <x:v>7.139517966364377</x:v>
      </x:c>
      <x:c r="O12372" s="268" t="n">
        <x:f>I12372*TOMATO_PRICE+J12372*CARROT_PRICE+K12372*MESCLUN_PRICE</x:f>
        <x:v>249486</x:v>
      </x:c>
      <x:c r="P12372" s="268" t="n">
        <x:f>I12372*TOMATO_FERTILIZER+J12372*CARROT_FERTILIZER+K12372*MESCLUN_FERTILIZER</x:f>
        <x:v>40920</x:v>
      </x:c>
      <x:c r="Q12372" s="268" t="n">
        <x:f>MIN(M12372,FARMER_HOURS)*FARMER_RATE+MAX(M12372-FARMER_HOURS,0)*TEMP_RATE</x:f>
        <x:v>203487.9491591094</x:v>
      </x:c>
      <x:c r="R12372" s="268" t="n">
        <x:f>O12372-P12372-Q12372-FIXED_COST</x:f>
        <x:v>-14921.949159109412</x:v>
      </x:c>
      <x:c r="S12372" s="139" t="str">
        <x:f>IF(AND(L12372&lt;=TOTAL_BED_CAP,N12372&lt;=TEMP_WORKER_CAP),"YES","NO")</x:f>
        <x:v>NO</x:v>
      </x:c>
      <x:c r="T12372" s="139" t="n">
        <x:f>IF(S12372="YES",R12372,-1E+99)</x:f>
        <x:v>-1e+99</x:v>
      </x:c>
    </x:row>
    <x:row r="12373">
      <x:c r="A12373" s="139"/>
      <x:c r="B12373" s="139"/>
      <x:c r="C12373" s="139"/>
      <x:c r="D12373" s="139"/>
      <x:c r="E12373" s="139"/>
      <x:c r="F12373" s="139"/>
      <x:c r="G12373" s="139"/>
      <x:c r="H12373" s="139"/>
      <x:c r="I12373" s="266" t="n">
        <x:f>INT((ROW()-ROW($I$46))/((CARROT_CAP+1)*(MESCLUN_CAP+1)))</x:f>
        <x:v>18</x:v>
      </x:c>
      <x:c r="J12373" s="266" t="n">
        <x:f>MOD(INT((ROW()-ROW($I$46))/(MESCLUN_CAP+1)),CARROT_CAP+1)</x:f>
        <x:v>19</x:v>
      </x:c>
      <x:c r="K12373" s="266" t="n">
        <x:f>MOD(ROW()-ROW($I$46),MESCLUN_CAP+1)</x:f>
        <x:v>20</x:v>
      </x:c>
      <x:c r="L12373" s="266" t="n">
        <x:f>SUM(I12373:K12373)</x:f>
        <x:v>57</x:v>
      </x:c>
      <x:c r="M12373" s="267" t="n">
        <x:f>I12373*TOMATO_HOURS*WEEKS*(1+TOMATO_DIM)^I12373+J12373*CARROT_HOURS*WEEKS*(1+CARROT_DIM)^J12373+K12373*MESCLUN_HOURS*WEEKS*(1+MESCLUN_DIM)^K12373</x:f>
        <x:v>11072.130162215179</x:v>
      </x:c>
      <x:c r="N12373" s="267" t="n">
        <x:f>MAX(M12373-FARMER_HOURS,0)/TEMP_HOURS_PER_WORKER</x:f>
        <x:v>7.188979279316096</x:v>
      </x:c>
      <x:c r="O12373" s="268" t="n">
        <x:f>I12373*TOMATO_PRICE+J12373*CARROT_PRICE+K12373*MESCLUN_PRICE</x:f>
        <x:v>252186</x:v>
      </x:c>
      <x:c r="P12373" s="268" t="n">
        <x:f>I12373*TOMATO_FERTILIZER+J12373*CARROT_FERTILIZER+K12373*MESCLUN_FERTILIZER</x:f>
        <x:v>41800</x:v>
      </x:c>
      <x:c r="Q12373" s="268" t="n">
        <x:f>MIN(M12373,FARMER_HOURS)*FARMER_RATE+MAX(M12373-FARMER_HOURS,0)*TEMP_RATE</x:f>
        <x:v>204724.4819829024</x:v>
      </x:c>
      <x:c r="R12373" s="268" t="n">
        <x:f>O12373-P12373-Q12373-FIXED_COST</x:f>
        <x:v>-14338.48198290239</x:v>
      </x:c>
      <x:c r="S12373" s="139" t="str">
        <x:f>IF(AND(L12373&lt;=TOTAL_BED_CAP,N12373&lt;=TEMP_WORKER_CAP),"YES","NO")</x:f>
        <x:v>NO</x:v>
      </x:c>
      <x:c r="T12373" s="139" t="n">
        <x:f>IF(S12373="YES",R12373,-1E+99)</x:f>
        <x:v>-1e+99</x:v>
      </x:c>
    </x:row>
    <x:row r="12374">
      <x:c r="A12374" s="139"/>
      <x:c r="B12374" s="139"/>
      <x:c r="C12374" s="139"/>
      <x:c r="D12374" s="139"/>
      <x:c r="E12374" s="139"/>
      <x:c r="F12374" s="139"/>
      <x:c r="G12374" s="139"/>
      <x:c r="H12374" s="139"/>
      <x:c r="I12374" s="266" t="n">
        <x:f>INT((ROW()-ROW($I$46))/((CARROT_CAP+1)*(MESCLUN_CAP+1)))</x:f>
        <x:v>18</x:v>
      </x:c>
      <x:c r="J12374" s="266" t="n">
        <x:f>MOD(INT((ROW()-ROW($I$46))/(MESCLUN_CAP+1)),CARROT_CAP+1)</x:f>
        <x:v>19</x:v>
      </x:c>
      <x:c r="K12374" s="266" t="n">
        <x:f>MOD(ROW()-ROW($I$46),MESCLUN_CAP+1)</x:f>
        <x:v>21</x:v>
      </x:c>
      <x:c r="L12374" s="266" t="n">
        <x:f>SUM(I12374:K12374)</x:f>
        <x:v>58</x:v>
      </x:c>
      <x:c r="M12374" s="267" t="n">
        <x:f>I12374*TOMATO_HOURS*WEEKS*(1+TOMATO_DIM)^I12374+J12374*CARROT_HOURS*WEEKS*(1+CARROT_DIM)^J12374+K12374*MESCLUN_HOURS*WEEKS*(1+MESCLUN_DIM)^K12374</x:f>
        <x:v>11144.965902441623</x:v>
      </x:c>
      <x:c r="N12374" s="267" t="n">
        <x:f>MAX(M12374-FARMER_HOURS,0)/TEMP_HOURS_PER_WORKER</x:f>
        <x:v>7.239559654473349</x:v>
      </x:c>
      <x:c r="O12374" s="268" t="n">
        <x:f>I12374*TOMATO_PRICE+J12374*CARROT_PRICE+K12374*MESCLUN_PRICE</x:f>
        <x:v>254886</x:v>
      </x:c>
      <x:c r="P12374" s="268" t="n">
        <x:f>I12374*TOMATO_FERTILIZER+J12374*CARROT_FERTILIZER+K12374*MESCLUN_FERTILIZER</x:f>
        <x:v>42680</x:v>
      </x:c>
      <x:c r="Q12374" s="268" t="n">
        <x:f>MIN(M12374,FARMER_HOURS)*FARMER_RATE+MAX(M12374-FARMER_HOURS,0)*TEMP_RATE</x:f>
        <x:v>205988.99136183373</x:v>
      </x:c>
      <x:c r="R12374" s="268" t="n">
        <x:f>O12374-P12374-Q12374-FIXED_COST</x:f>
        <x:v>-13782.99136183373</x:v>
      </x:c>
      <x:c r="S12374" s="139" t="str">
        <x:f>IF(AND(L12374&lt;=TOTAL_BED_CAP,N12374&lt;=TEMP_WORKER_CAP),"YES","NO")</x:f>
        <x:v>NO</x:v>
      </x:c>
      <x:c r="T12374" s="139" t="n">
        <x:f>IF(S12374="YES",R12374,-1E+99)</x:f>
        <x:v>-1e+99</x:v>
      </x:c>
    </x:row>
    <x:row r="12375">
      <x:c r="A12375" s="139"/>
      <x:c r="B12375" s="139"/>
      <x:c r="C12375" s="139"/>
      <x:c r="D12375" s="139"/>
      <x:c r="E12375" s="139"/>
      <x:c r="F12375" s="139"/>
      <x:c r="G12375" s="139"/>
      <x:c r="H12375" s="139"/>
      <x:c r="I12375" s="266" t="n">
        <x:f>INT((ROW()-ROW($I$46))/((CARROT_CAP+1)*(MESCLUN_CAP+1)))</x:f>
        <x:v>18</x:v>
      </x:c>
      <x:c r="J12375" s="266" t="n">
        <x:f>MOD(INT((ROW()-ROW($I$46))/(MESCLUN_CAP+1)),CARROT_CAP+1)</x:f>
        <x:v>19</x:v>
      </x:c>
      <x:c r="K12375" s="266" t="n">
        <x:f>MOD(ROW()-ROW($I$46),MESCLUN_CAP+1)</x:f>
        <x:v>22</x:v>
      </x:c>
      <x:c r="L12375" s="266" t="n">
        <x:f>SUM(I12375:K12375)</x:f>
        <x:v>59</x:v>
      </x:c>
      <x:c r="M12375" s="267" t="n">
        <x:f>I12375*TOMATO_HOURS*WEEKS*(1+TOMATO_DIM)^I12375+J12375*CARROT_HOURS*WEEKS*(1+CARROT_DIM)^J12375+K12375*MESCLUN_HOURS*WEEKS*(1+MESCLUN_DIM)^K12375</x:f>
        <x:v>11219.442249688018</x:v>
      </x:c>
      <x:c r="N12375" s="267" t="n">
        <x:f>MAX(M12375-FARMER_HOURS,0)/TEMP_HOURS_PER_WORKER</x:f>
        <x:v>7.2912793400611235</x:v>
      </x:c>
      <x:c r="O12375" s="268" t="n">
        <x:f>I12375*TOMATO_PRICE+J12375*CARROT_PRICE+K12375*MESCLUN_PRICE</x:f>
        <x:v>257586</x:v>
      </x:c>
      <x:c r="P12375" s="268" t="n">
        <x:f>I12375*TOMATO_FERTILIZER+J12375*CARROT_FERTILIZER+K12375*MESCLUN_FERTILIZER</x:f>
        <x:v>43560</x:v>
      </x:c>
      <x:c r="Q12375" s="268" t="n">
        <x:f>MIN(M12375,FARMER_HOURS)*FARMER_RATE+MAX(M12375-FARMER_HOURS,0)*TEMP_RATE</x:f>
        <x:v>207281.9835015281</x:v>
      </x:c>
      <x:c r="R12375" s="268" t="n">
        <x:f>O12375-P12375-Q12375-FIXED_COST</x:f>
        <x:v>-13255.983501528099</x:v>
      </x:c>
      <x:c r="S12375" s="139" t="str">
        <x:f>IF(AND(L12375&lt;=TOTAL_BED_CAP,N12375&lt;=TEMP_WORKER_CAP),"YES","NO")</x:f>
        <x:v>NO</x:v>
      </x:c>
      <x:c r="T12375" s="139" t="n">
        <x:f>IF(S12375="YES",R12375,-1E+99)</x:f>
        <x:v>-1e+99</x:v>
      </x:c>
    </x:row>
    <x:row r="12376">
      <x:c r="A12376" s="139"/>
      <x:c r="B12376" s="139"/>
      <x:c r="C12376" s="139"/>
      <x:c r="D12376" s="139"/>
      <x:c r="E12376" s="139"/>
      <x:c r="F12376" s="139"/>
      <x:c r="G12376" s="139"/>
      <x:c r="H12376" s="139"/>
      <x:c r="I12376" s="266" t="n">
        <x:f>INT((ROW()-ROW($I$46))/((CARROT_CAP+1)*(MESCLUN_CAP+1)))</x:f>
        <x:v>18</x:v>
      </x:c>
      <x:c r="J12376" s="266" t="n">
        <x:f>MOD(INT((ROW()-ROW($I$46))/(MESCLUN_CAP+1)),CARROT_CAP+1)</x:f>
        <x:v>19</x:v>
      </x:c>
      <x:c r="K12376" s="266" t="n">
        <x:f>MOD(ROW()-ROW($I$46),MESCLUN_CAP+1)</x:f>
        <x:v>23</x:v>
      </x:c>
      <x:c r="L12376" s="266" t="n">
        <x:f>SUM(I12376:K12376)</x:f>
        <x:v>60</x:v>
      </x:c>
      <x:c r="M12376" s="267" t="n">
        <x:f>I12376*TOMATO_HOURS*WEEKS*(1+TOMATO_DIM)^I12376+J12376*CARROT_HOURS*WEEKS*(1+CARROT_DIM)^J12376+K12376*MESCLUN_HOURS*WEEKS*(1+MESCLUN_DIM)^K12376</x:f>
        <x:v>11295.588838545455</x:v>
      </x:c>
      <x:c r="N12376" s="267" t="n">
        <x:f>MAX(M12376-FARMER_HOURS,0)/TEMP_HOURS_PER_WORKER</x:f>
        <x:v>7.344158915656566</x:v>
      </x:c>
      <x:c r="O12376" s="268" t="n">
        <x:f>I12376*TOMATO_PRICE+J12376*CARROT_PRICE+K12376*MESCLUN_PRICE</x:f>
        <x:v>260286</x:v>
      </x:c>
      <x:c r="P12376" s="268" t="n">
        <x:f>I12376*TOMATO_FERTILIZER+J12376*CARROT_FERTILIZER+K12376*MESCLUN_FERTILIZER</x:f>
        <x:v>44440</x:v>
      </x:c>
      <x:c r="Q12376" s="268" t="n">
        <x:f>MIN(M12376,FARMER_HOURS)*FARMER_RATE+MAX(M12376-FARMER_HOURS,0)*TEMP_RATE</x:f>
        <x:v>208603.97289141413</x:v>
      </x:c>
      <x:c r="R12376" s="268" t="n">
        <x:f>O12376-P12376-Q12376-FIXED_COST</x:f>
        <x:v>-12757.97289141413</x:v>
      </x:c>
      <x:c r="S12376" s="139" t="str">
        <x:f>IF(AND(L12376&lt;=TOTAL_BED_CAP,N12376&lt;=TEMP_WORKER_CAP),"YES","NO")</x:f>
        <x:v>NO</x:v>
      </x:c>
      <x:c r="T12376" s="139" t="n">
        <x:f>IF(S12376="YES",R12376,-1E+99)</x:f>
        <x:v>-1e+99</x:v>
      </x:c>
    </x:row>
    <x:row r="12377">
      <x:c r="A12377" s="139"/>
      <x:c r="B12377" s="139"/>
      <x:c r="C12377" s="139"/>
      <x:c r="D12377" s="139"/>
      <x:c r="E12377" s="139"/>
      <x:c r="F12377" s="139"/>
      <x:c r="G12377" s="139"/>
      <x:c r="H12377" s="139"/>
      <x:c r="I12377" s="266" t="n">
        <x:f>INT((ROW()-ROW($I$46))/((CARROT_CAP+1)*(MESCLUN_CAP+1)))</x:f>
        <x:v>18</x:v>
      </x:c>
      <x:c r="J12377" s="266" t="n">
        <x:f>MOD(INT((ROW()-ROW($I$46))/(MESCLUN_CAP+1)),CARROT_CAP+1)</x:f>
        <x:v>19</x:v>
      </x:c>
      <x:c r="K12377" s="266" t="n">
        <x:f>MOD(ROW()-ROW($I$46),MESCLUN_CAP+1)</x:f>
        <x:v>24</x:v>
      </x:c>
      <x:c r="L12377" s="266" t="n">
        <x:f>SUM(I12377:K12377)</x:f>
        <x:v>61</x:v>
      </x:c>
      <x:c r="M12377" s="267" t="n">
        <x:f>I12377*TOMATO_HOURS*WEEKS*(1+TOMATO_DIM)^I12377+J12377*CARROT_HOURS*WEEKS*(1+CARROT_DIM)^J12377+K12377*MESCLUN_HOURS*WEEKS*(1+MESCLUN_DIM)^K12377</x:f>
        <x:v>11373.43578812495</x:v>
      </x:c>
      <x:c r="N12377" s="267" t="n">
        <x:f>MAX(M12377-FARMER_HOURS,0)/TEMP_HOURS_PER_WORKER</x:f>
        <x:v>7.3982192973089935</x:v>
      </x:c>
      <x:c r="O12377" s="268" t="n">
        <x:f>I12377*TOMATO_PRICE+J12377*CARROT_PRICE+K12377*MESCLUN_PRICE</x:f>
        <x:v>262986</x:v>
      </x:c>
      <x:c r="P12377" s="268" t="n">
        <x:f>I12377*TOMATO_FERTILIZER+J12377*CARROT_FERTILIZER+K12377*MESCLUN_FERTILIZER</x:f>
        <x:v>45320</x:v>
      </x:c>
      <x:c r="Q12377" s="268" t="n">
        <x:f>MIN(M12377,FARMER_HOURS)*FARMER_RATE+MAX(M12377-FARMER_HOURS,0)*TEMP_RATE</x:f>
        <x:v>209955.48243272482</x:v>
      </x:c>
      <x:c r="R12377" s="268" t="n">
        <x:f>O12377-P12377-Q12377-FIXED_COST</x:f>
        <x:v>-12289.48243272482</x:v>
      </x:c>
      <x:c r="S12377" s="139" t="str">
        <x:f>IF(AND(L12377&lt;=TOTAL_BED_CAP,N12377&lt;=TEMP_WORKER_CAP),"YES","NO")</x:f>
        <x:v>NO</x:v>
      </x:c>
      <x:c r="T12377" s="139" t="n">
        <x:f>IF(S12377="YES",R12377,-1E+99)</x:f>
        <x:v>-1e+99</x:v>
      </x:c>
    </x:row>
    <x:row r="12378">
      <x:c r="A12378" s="139"/>
      <x:c r="B12378" s="139"/>
      <x:c r="C12378" s="139"/>
      <x:c r="D12378" s="139"/>
      <x:c r="E12378" s="139"/>
      <x:c r="F12378" s="139"/>
      <x:c r="G12378" s="139"/>
      <x:c r="H12378" s="139"/>
      <x:c r="I12378" s="266" t="n">
        <x:f>INT((ROW()-ROW($I$46))/((CARROT_CAP+1)*(MESCLUN_CAP+1)))</x:f>
        <x:v>18</x:v>
      </x:c>
      <x:c r="J12378" s="266" t="n">
        <x:f>MOD(INT((ROW()-ROW($I$46))/(MESCLUN_CAP+1)),CARROT_CAP+1)</x:f>
        <x:v>19</x:v>
      </x:c>
      <x:c r="K12378" s="266" t="n">
        <x:f>MOD(ROW()-ROW($I$46),MESCLUN_CAP+1)</x:f>
        <x:v>25</x:v>
      </x:c>
      <x:c r="L12378" s="266" t="n">
        <x:f>SUM(I12378:K12378)</x:f>
        <x:v>62</x:v>
      </x:c>
      <x:c r="M12378" s="267" t="n">
        <x:f>I12378*TOMATO_HOURS*WEEKS*(1+TOMATO_DIM)^I12378+J12378*CARROT_HOURS*WEEKS*(1+CARROT_DIM)^J12378+K12378*MESCLUN_HOURS*WEEKS*(1+MESCLUN_DIM)^K12378</x:f>
        <x:v>11453.013709540048</x:v>
      </x:c>
      <x:c r="N12378" s="267" t="n">
        <x:f>MAX(M12378-FARMER_HOURS,0)/TEMP_HOURS_PER_WORKER</x:f>
        <x:v>7.453481742736145</x:v>
      </x:c>
      <x:c r="O12378" s="268" t="n">
        <x:f>I12378*TOMATO_PRICE+J12378*CARROT_PRICE+K12378*MESCLUN_PRICE</x:f>
        <x:v>265686</x:v>
      </x:c>
      <x:c r="P12378" s="268" t="n">
        <x:f>I12378*TOMATO_FERTILIZER+J12378*CARROT_FERTILIZER+K12378*MESCLUN_FERTILIZER</x:f>
        <x:v>46200</x:v>
      </x:c>
      <x:c r="Q12378" s="268" t="n">
        <x:f>MIN(M12378,FARMER_HOURS)*FARMER_RATE+MAX(M12378-FARMER_HOURS,0)*TEMP_RATE</x:f>
        <x:v>211337.0435684036</x:v>
      </x:c>
      <x:c r="R12378" s="268" t="n">
        <x:f>O12378-P12378-Q12378-FIXED_COST</x:f>
        <x:v>-11851.043568403606</x:v>
      </x:c>
      <x:c r="S12378" s="139" t="str">
        <x:f>IF(AND(L12378&lt;=TOTAL_BED_CAP,N12378&lt;=TEMP_WORKER_CAP),"YES","NO")</x:f>
        <x:v>NO</x:v>
      </x:c>
      <x:c r="T12378" s="139" t="n">
        <x:f>IF(S12378="YES",R12378,-1E+99)</x:f>
        <x:v>-1e+99</x:v>
      </x:c>
    </x:row>
    <x:row r="12379">
      <x:c r="A12379" s="139"/>
      <x:c r="B12379" s="139"/>
      <x:c r="C12379" s="139"/>
      <x:c r="D12379" s="139"/>
      <x:c r="E12379" s="139"/>
      <x:c r="F12379" s="139"/>
      <x:c r="G12379" s="139"/>
      <x:c r="H12379" s="139"/>
      <x:c r="I12379" s="266" t="n">
        <x:f>INT((ROW()-ROW($I$46))/((CARROT_CAP+1)*(MESCLUN_CAP+1)))</x:f>
        <x:v>18</x:v>
      </x:c>
      <x:c r="J12379" s="266" t="n">
        <x:f>MOD(INT((ROW()-ROW($I$46))/(MESCLUN_CAP+1)),CARROT_CAP+1)</x:f>
        <x:v>19</x:v>
      </x:c>
      <x:c r="K12379" s="266" t="n">
        <x:f>MOD(ROW()-ROW($I$46),MESCLUN_CAP+1)</x:f>
        <x:v>26</x:v>
      </x:c>
      <x:c r="L12379" s="266" t="n">
        <x:f>SUM(I12379:K12379)</x:f>
        <x:v>63</x:v>
      </x:c>
      <x:c r="M12379" s="267" t="n">
        <x:f>I12379*TOMATO_HOURS*WEEKS*(1+TOMATO_DIM)^I12379+J12379*CARROT_HOURS*WEEKS*(1+CARROT_DIM)^J12379+K12379*MESCLUN_HOURS*WEEKS*(1+MESCLUN_DIM)^K12379</x:f>
        <x:v>11534.353713500766</x:v>
      </x:c>
      <x:c r="N12379" s="267" t="n">
        <x:f>MAX(M12379-FARMER_HOURS,0)/TEMP_HOURS_PER_WORKER</x:f>
        <x:v>7.509967856597754</x:v>
      </x:c>
      <x:c r="O12379" s="268" t="n">
        <x:f>I12379*TOMATO_PRICE+J12379*CARROT_PRICE+K12379*MESCLUN_PRICE</x:f>
        <x:v>268386</x:v>
      </x:c>
      <x:c r="P12379" s="268" t="n">
        <x:f>I12379*TOMATO_FERTILIZER+J12379*CARROT_FERTILIZER+K12379*MESCLUN_FERTILIZER</x:f>
        <x:v>47080</x:v>
      </x:c>
      <x:c r="Q12379" s="268" t="n">
        <x:f>MIN(M12379,FARMER_HOURS)*FARMER_RATE+MAX(M12379-FARMER_HOURS,0)*TEMP_RATE</x:f>
        <x:v>212749.19641494384</x:v>
      </x:c>
      <x:c r="R12379" s="268" t="n">
        <x:f>O12379-P12379-Q12379-FIXED_COST</x:f>
        <x:v>-11443.196414943843</x:v>
      </x:c>
      <x:c r="S12379" s="139" t="str">
        <x:f>IF(AND(L12379&lt;=TOTAL_BED_CAP,N12379&lt;=TEMP_WORKER_CAP),"YES","NO")</x:f>
        <x:v>NO</x:v>
      </x:c>
      <x:c r="T12379" s="139" t="n">
        <x:f>IF(S12379="YES",R12379,-1E+99)</x:f>
        <x:v>-1e+99</x:v>
      </x:c>
    </x:row>
    <x:row r="12380">
      <x:c r="A12380" s="139"/>
      <x:c r="B12380" s="139"/>
      <x:c r="C12380" s="139"/>
      <x:c r="D12380" s="139"/>
      <x:c r="E12380" s="139"/>
      <x:c r="F12380" s="139"/>
      <x:c r="G12380" s="139"/>
      <x:c r="H12380" s="139"/>
      <x:c r="I12380" s="266" t="n">
        <x:f>INT((ROW()-ROW($I$46))/((CARROT_CAP+1)*(MESCLUN_CAP+1)))</x:f>
        <x:v>18</x:v>
      </x:c>
      <x:c r="J12380" s="266" t="n">
        <x:f>MOD(INT((ROW()-ROW($I$46))/(MESCLUN_CAP+1)),CARROT_CAP+1)</x:f>
        <x:v>19</x:v>
      </x:c>
      <x:c r="K12380" s="266" t="n">
        <x:f>MOD(ROW()-ROW($I$46),MESCLUN_CAP+1)</x:f>
        <x:v>27</x:v>
      </x:c>
      <x:c r="L12380" s="266" t="n">
        <x:f>SUM(I12380:K12380)</x:f>
        <x:v>64</x:v>
      </x:c>
      <x:c r="M12380" s="267" t="n">
        <x:f>I12380*TOMATO_HOURS*WEEKS*(1+TOMATO_DIM)^I12380+J12380*CARROT_HOURS*WEEKS*(1+CARROT_DIM)^J12380+K12380*MESCLUN_HOURS*WEEKS*(1+MESCLUN_DIM)^K12380</x:f>
        <x:v>11617.487418020522</x:v>
      </x:c>
      <x:c r="N12380" s="267" t="n">
        <x:f>MAX(M12380-FARMER_HOURS,0)/TEMP_HOURS_PER_WORKER</x:f>
        <x:v>7.567699595847585</x:v>
      </x:c>
      <x:c r="O12380" s="268" t="n">
        <x:f>I12380*TOMATO_PRICE+J12380*CARROT_PRICE+K12380*MESCLUN_PRICE</x:f>
        <x:v>271086</x:v>
      </x:c>
      <x:c r="P12380" s="268" t="n">
        <x:f>I12380*TOMATO_FERTILIZER+J12380*CARROT_FERTILIZER+K12380*MESCLUN_FERTILIZER</x:f>
        <x:v>47960</x:v>
      </x:c>
      <x:c r="Q12380" s="268" t="n">
        <x:f>MIN(M12380,FARMER_HOURS)*FARMER_RATE+MAX(M12380-FARMER_HOURS,0)*TEMP_RATE</x:f>
        <x:v>214192.48989618963</x:v>
      </x:c>
      <x:c r="R12380" s="268" t="n">
        <x:f>O12380-P12380-Q12380-FIXED_COST</x:f>
        <x:v>-11066.489896189625</x:v>
      </x:c>
      <x:c r="S12380" s="139" t="str">
        <x:f>IF(AND(L12380&lt;=TOTAL_BED_CAP,N12380&lt;=TEMP_WORKER_CAP),"YES","NO")</x:f>
        <x:v>NO</x:v>
      </x:c>
      <x:c r="T12380" s="139" t="n">
        <x:f>IF(S12380="YES",R12380,-1E+99)</x:f>
        <x:v>-1e+99</x:v>
      </x:c>
    </x:row>
    <x:row r="12381">
      <x:c r="A12381" s="139"/>
      <x:c r="B12381" s="139"/>
      <x:c r="C12381" s="139"/>
      <x:c r="D12381" s="139"/>
      <x:c r="E12381" s="139"/>
      <x:c r="F12381" s="139"/>
      <x:c r="G12381" s="139"/>
      <x:c r="H12381" s="139"/>
      <x:c r="I12381" s="266" t="n">
        <x:f>INT((ROW()-ROW($I$46))/((CARROT_CAP+1)*(MESCLUN_CAP+1)))</x:f>
        <x:v>18</x:v>
      </x:c>
      <x:c r="J12381" s="266" t="n">
        <x:f>MOD(INT((ROW()-ROW($I$46))/(MESCLUN_CAP+1)),CARROT_CAP+1)</x:f>
        <x:v>19</x:v>
      </x:c>
      <x:c r="K12381" s="266" t="n">
        <x:f>MOD(ROW()-ROW($I$46),MESCLUN_CAP+1)</x:f>
        <x:v>28</x:v>
      </x:c>
      <x:c r="L12381" s="266" t="n">
        <x:f>SUM(I12381:K12381)</x:f>
        <x:v>65</x:v>
      </x:c>
      <x:c r="M12381" s="267" t="n">
        <x:f>I12381*TOMATO_HOURS*WEEKS*(1+TOMATO_DIM)^I12381+J12381*CARROT_HOURS*WEEKS*(1+CARROT_DIM)^J12381+K12381*MESCLUN_HOURS*WEEKS*(1+MESCLUN_DIM)^K12381</x:f>
        <x:v>11702.446956237676</x:v>
      </x:c>
      <x:c r="N12381" s="267" t="n">
        <x:f>MAX(M12381-FARMER_HOURS,0)/TEMP_HOURS_PER_WORKER</x:f>
        <x:v>7.626699275165053</x:v>
      </x:c>
      <x:c r="O12381" s="268" t="n">
        <x:f>I12381*TOMATO_PRICE+J12381*CARROT_PRICE+K12381*MESCLUN_PRICE</x:f>
        <x:v>273786</x:v>
      </x:c>
      <x:c r="P12381" s="268" t="n">
        <x:f>I12381*TOMATO_FERTILIZER+J12381*CARROT_FERTILIZER+K12381*MESCLUN_FERTILIZER</x:f>
        <x:v>48840</x:v>
      </x:c>
      <x:c r="Q12381" s="268" t="n">
        <x:f>MIN(M12381,FARMER_HOURS)*FARMER_RATE+MAX(M12381-FARMER_HOURS,0)*TEMP_RATE</x:f>
        <x:v>215667.4818791263</x:v>
      </x:c>
      <x:c r="R12381" s="268" t="n">
        <x:f>O12381-P12381-Q12381-FIXED_COST</x:f>
        <x:v>-10721.48187912631</x:v>
      </x:c>
      <x:c r="S12381" s="139" t="str">
        <x:f>IF(AND(L12381&lt;=TOTAL_BED_CAP,N12381&lt;=TEMP_WORKER_CAP),"YES","NO")</x:f>
        <x:v>NO</x:v>
      </x:c>
      <x:c r="T12381" s="139" t="n">
        <x:f>IF(S12381="YES",R12381,-1E+99)</x:f>
        <x:v>-1e+99</x:v>
      </x:c>
    </x:row>
    <x:row r="12382">
      <x:c r="A12382" s="139"/>
      <x:c r="B12382" s="139"/>
      <x:c r="C12382" s="139"/>
      <x:c r="D12382" s="139"/>
      <x:c r="E12382" s="139"/>
      <x:c r="F12382" s="139"/>
      <x:c r="G12382" s="139"/>
      <x:c r="H12382" s="139"/>
      <x:c r="I12382" s="266" t="n">
        <x:f>INT((ROW()-ROW($I$46))/((CARROT_CAP+1)*(MESCLUN_CAP+1)))</x:f>
        <x:v>18</x:v>
      </x:c>
      <x:c r="J12382" s="266" t="n">
        <x:f>MOD(INT((ROW()-ROW($I$46))/(MESCLUN_CAP+1)),CARROT_CAP+1)</x:f>
        <x:v>19</x:v>
      </x:c>
      <x:c r="K12382" s="266" t="n">
        <x:f>MOD(ROW()-ROW($I$46),MESCLUN_CAP+1)</x:f>
        <x:v>29</x:v>
      </x:c>
      <x:c r="L12382" s="266" t="n">
        <x:f>SUM(I12382:K12382)</x:f>
        <x:v>66</x:v>
      </x:c>
      <x:c r="M12382" s="267" t="n">
        <x:f>I12382*TOMATO_HOURS*WEEKS*(1+TOMATO_DIM)^I12382+J12382*CARROT_HOURS*WEEKS*(1+CARROT_DIM)^J12382+K12382*MESCLUN_HOURS*WEEKS*(1+MESCLUN_DIM)^K12382</x:f>
        <x:v>11789.264984353329</x:v>
      </x:c>
      <x:c r="N12382" s="267" t="n">
        <x:f>MAX(M12382-FARMER_HOURS,0)/TEMP_HOURS_PER_WORKER</x:f>
        <x:v>7.686989572467589</x:v>
      </x:c>
      <x:c r="O12382" s="268" t="n">
        <x:f>I12382*TOMATO_PRICE+J12382*CARROT_PRICE+K12382*MESCLUN_PRICE</x:f>
        <x:v>276486</x:v>
      </x:c>
      <x:c r="P12382" s="268" t="n">
        <x:f>I12382*TOMATO_FERTILIZER+J12382*CARROT_FERTILIZER+K12382*MESCLUN_FERTILIZER</x:f>
        <x:v>49720</x:v>
      </x:c>
      <x:c r="Q12382" s="268" t="n">
        <x:f>MIN(M12382,FARMER_HOURS)*FARMER_RATE+MAX(M12382-FARMER_HOURS,0)*TEMP_RATE</x:f>
        <x:v>217174.73931168974</x:v>
      </x:c>
      <x:c r="R12382" s="268" t="n">
        <x:f>O12382-P12382-Q12382-FIXED_COST</x:f>
        <x:v>-10408.739311689744</x:v>
      </x:c>
      <x:c r="S12382" s="139" t="str">
        <x:f>IF(AND(L12382&lt;=TOTAL_BED_CAP,N12382&lt;=TEMP_WORKER_CAP),"YES","NO")</x:f>
        <x:v>NO</x:v>
      </x:c>
      <x:c r="T12382" s="139" t="n">
        <x:f>IF(S12382="YES",R12382,-1E+99)</x:f>
        <x:v>-1e+99</x:v>
      </x:c>
    </x:row>
    <x:row r="12383">
      <x:c r="A12383" s="139"/>
      <x:c r="B12383" s="139"/>
      <x:c r="C12383" s="139"/>
      <x:c r="D12383" s="139"/>
      <x:c r="E12383" s="139"/>
      <x:c r="F12383" s="139"/>
      <x:c r="G12383" s="139"/>
      <x:c r="H12383" s="139"/>
      <x:c r="I12383" s="266" t="n">
        <x:f>INT((ROW()-ROW($I$46))/((CARROT_CAP+1)*(MESCLUN_CAP+1)))</x:f>
        <x:v>18</x:v>
      </x:c>
      <x:c r="J12383" s="266" t="n">
        <x:f>MOD(INT((ROW()-ROW($I$46))/(MESCLUN_CAP+1)),CARROT_CAP+1)</x:f>
        <x:v>19</x:v>
      </x:c>
      <x:c r="K12383" s="266" t="n">
        <x:f>MOD(ROW()-ROW($I$46),MESCLUN_CAP+1)</x:f>
        <x:v>30</x:v>
      </x:c>
      <x:c r="L12383" s="266" t="n">
        <x:f>SUM(I12383:K12383)</x:f>
        <x:v>67</x:v>
      </x:c>
      <x:c r="M12383" s="267" t="n">
        <x:f>I12383*TOMATO_HOURS*WEEKS*(1+TOMATO_DIM)^I12383+J12383*CARROT_HOURS*WEEKS*(1+CARROT_DIM)^J12383+K12383*MESCLUN_HOURS*WEEKS*(1+MESCLUN_DIM)^K12383</x:f>
        <x:v>11877.9746896871</x:v>
      </x:c>
      <x:c r="N12383" s="267" t="n">
        <x:f>MAX(M12383-FARMER_HOURS,0)/TEMP_HOURS_PER_WORKER</x:f>
        <x:v>7.748593534504931</x:v>
      </x:c>
      <x:c r="O12383" s="268" t="n">
        <x:f>I12383*TOMATO_PRICE+J12383*CARROT_PRICE+K12383*MESCLUN_PRICE</x:f>
        <x:v>279186</x:v>
      </x:c>
      <x:c r="P12383" s="268" t="n">
        <x:f>I12383*TOMATO_FERTILIZER+J12383*CARROT_FERTILIZER+K12383*MESCLUN_FERTILIZER</x:f>
        <x:v>50600</x:v>
      </x:c>
      <x:c r="Q12383" s="268" t="n">
        <x:f>MIN(M12383,FARMER_HOURS)*FARMER_RATE+MAX(M12383-FARMER_HOURS,0)*TEMP_RATE</x:f>
        <x:v>218714.83836262327</x:v>
      </x:c>
      <x:c r="R12383" s="268" t="n">
        <x:f>O12383-P12383-Q12383-FIXED_COST</x:f>
        <x:v>-10128.838362623268</x:v>
      </x:c>
      <x:c r="S12383" s="139" t="str">
        <x:f>IF(AND(L12383&lt;=TOTAL_BED_CAP,N12383&lt;=TEMP_WORKER_CAP),"YES","NO")</x:f>
        <x:v>NO</x:v>
      </x:c>
      <x:c r="T12383" s="139" t="n">
        <x:f>IF(S12383="YES",R12383,-1E+99)</x:f>
        <x:v>-1e+99</x:v>
      </x:c>
    </x:row>
    <x:row r="12384">
      <x:c r="A12384" s="139"/>
      <x:c r="B12384" s="139"/>
      <x:c r="C12384" s="139"/>
      <x:c r="D12384" s="139"/>
      <x:c r="E12384" s="139"/>
      <x:c r="F12384" s="139"/>
      <x:c r="G12384" s="139"/>
      <x:c r="H12384" s="139"/>
      <x:c r="I12384" s="266" t="n">
        <x:f>INT((ROW()-ROW($I$46))/((CARROT_CAP+1)*(MESCLUN_CAP+1)))</x:f>
        <x:v>18</x:v>
      </x:c>
      <x:c r="J12384" s="266" t="n">
        <x:f>MOD(INT((ROW()-ROW($I$46))/(MESCLUN_CAP+1)),CARROT_CAP+1)</x:f>
        <x:v>20</x:v>
      </x:c>
      <x:c r="K12384" s="266" t="n">
        <x:f>MOD(ROW()-ROW($I$46),MESCLUN_CAP+1)</x:f>
        <x:v>0</x:v>
      </x:c>
      <x:c r="L12384" s="266" t="n">
        <x:f>SUM(I12384:K12384)</x:f>
        <x:v>38</x:v>
      </x:c>
      <x:c r="M12384" s="267" t="n">
        <x:f>I12384*TOMATO_HOURS*WEEKS*(1+TOMATO_DIM)^I12384+J12384*CARROT_HOURS*WEEKS*(1+CARROT_DIM)^J12384+K12384*MESCLUN_HOURS*WEEKS*(1+MESCLUN_DIM)^K12384</x:f>
        <x:v>9990.235912031665</x:v>
      </x:c>
      <x:c r="N12384" s="267" t="n">
        <x:f>MAX(M12384-FARMER_HOURS,0)/TEMP_HOURS_PER_WORKER</x:f>
        <x:v>6.437663827799767</x:v>
      </x:c>
      <x:c r="O12384" s="268" t="n">
        <x:f>I12384*TOMATO_PRICE+J12384*CARROT_PRICE+K12384*MESCLUN_PRICE</x:f>
        <x:v>200280</x:v>
      </x:c>
      <x:c r="P12384" s="268" t="n">
        <x:f>I12384*TOMATO_FERTILIZER+J12384*CARROT_FERTILIZER+K12384*MESCLUN_FERTILIZER</x:f>
        <x:v>24640</x:v>
      </x:c>
      <x:c r="Q12384" s="268" t="n">
        <x:f>MIN(M12384,FARMER_HOURS)*FARMER_RATE+MAX(M12384-FARMER_HOURS,0)*TEMP_RATE</x:f>
        <x:v>185941.59569499418</x:v>
      </x:c>
      <x:c r="R12384" s="268" t="n">
        <x:f>O12384-P12384-Q12384-FIXED_COST</x:f>
        <x:v>-30301.595694994176</x:v>
      </x:c>
      <x:c r="S12384" s="139" t="str">
        <x:f>IF(AND(L12384&lt;=TOTAL_BED_CAP,N12384&lt;=TEMP_WORKER_CAP),"YES","NO")</x:f>
        <x:v>NO</x:v>
      </x:c>
      <x:c r="T12384" s="139" t="n">
        <x:f>IF(S12384="YES",R12384,-1E+99)</x:f>
        <x:v>-1e+99</x:v>
      </x:c>
    </x:row>
    <x:row r="12385">
      <x:c r="A12385" s="139"/>
      <x:c r="B12385" s="139"/>
      <x:c r="C12385" s="139"/>
      <x:c r="D12385" s="139"/>
      <x:c r="E12385" s="139"/>
      <x:c r="F12385" s="139"/>
      <x:c r="G12385" s="139"/>
      <x:c r="H12385" s="139"/>
      <x:c r="I12385" s="266" t="n">
        <x:f>INT((ROW()-ROW($I$46))/((CARROT_CAP+1)*(MESCLUN_CAP+1)))</x:f>
        <x:v>18</x:v>
      </x:c>
      <x:c r="J12385" s="266" t="n">
        <x:f>MOD(INT((ROW()-ROW($I$46))/(MESCLUN_CAP+1)),CARROT_CAP+1)</x:f>
        <x:v>20</x:v>
      </x:c>
      <x:c r="K12385" s="266" t="n">
        <x:f>MOD(ROW()-ROW($I$46),MESCLUN_CAP+1)</x:f>
        <x:v>1</x:v>
      </x:c>
      <x:c r="L12385" s="266" t="n">
        <x:f>SUM(I12385:K12385)</x:f>
        <x:v>39</x:v>
      </x:c>
      <x:c r="M12385" s="267" t="n">
        <x:f>I12385*TOMATO_HOURS*WEEKS*(1+TOMATO_DIM)^I12385+J12385*CARROT_HOURS*WEEKS*(1+CARROT_DIM)^J12385+K12385*MESCLUN_HOURS*WEEKS*(1+MESCLUN_DIM)^K12385</x:f>
        <x:v>10035.798412031665</x:v>
      </x:c>
      <x:c r="N12385" s="267" t="n">
        <x:f>MAX(M12385-FARMER_HOURS,0)/TEMP_HOURS_PER_WORKER</x:f>
        <x:v>6.469304452799768</x:v>
      </x:c>
      <x:c r="O12385" s="268" t="n">
        <x:f>I12385*TOMATO_PRICE+J12385*CARROT_PRICE+K12385*MESCLUN_PRICE</x:f>
        <x:v>202980</x:v>
      </x:c>
      <x:c r="P12385" s="268" t="n">
        <x:f>I12385*TOMATO_FERTILIZER+J12385*CARROT_FERTILIZER+K12385*MESCLUN_FERTILIZER</x:f>
        <x:v>25520</x:v>
      </x:c>
      <x:c r="Q12385" s="268" t="n">
        <x:f>MIN(M12385,FARMER_HOURS)*FARMER_RATE+MAX(M12385-FARMER_HOURS,0)*TEMP_RATE</x:f>
        <x:v>186732.61131999418</x:v>
      </x:c>
      <x:c r="R12385" s="268" t="n">
        <x:f>O12385-P12385-Q12385-FIXED_COST</x:f>
        <x:v>-29272.611319994176</x:v>
      </x:c>
      <x:c r="S12385" s="139" t="str">
        <x:f>IF(AND(L12385&lt;=TOTAL_BED_CAP,N12385&lt;=TEMP_WORKER_CAP),"YES","NO")</x:f>
        <x:v>NO</x:v>
      </x:c>
      <x:c r="T12385" s="139" t="n">
        <x:f>IF(S12385="YES",R12385,-1E+99)</x:f>
        <x:v>-1e+99</x:v>
      </x:c>
    </x:row>
    <x:row r="12386">
      <x:c r="A12386" s="139"/>
      <x:c r="B12386" s="139"/>
      <x:c r="C12386" s="139"/>
      <x:c r="D12386" s="139"/>
      <x:c r="E12386" s="139"/>
      <x:c r="F12386" s="139"/>
      <x:c r="G12386" s="139"/>
      <x:c r="H12386" s="139"/>
      <x:c r="I12386" s="266" t="n">
        <x:f>INT((ROW()-ROW($I$46))/((CARROT_CAP+1)*(MESCLUN_CAP+1)))</x:f>
        <x:v>18</x:v>
      </x:c>
      <x:c r="J12386" s="266" t="n">
        <x:f>MOD(INT((ROW()-ROW($I$46))/(MESCLUN_CAP+1)),CARROT_CAP+1)</x:f>
        <x:v>20</x:v>
      </x:c>
      <x:c r="K12386" s="266" t="n">
        <x:f>MOD(ROW()-ROW($I$46),MESCLUN_CAP+1)</x:f>
        <x:v>2</x:v>
      </x:c>
      <x:c r="L12386" s="266" t="n">
        <x:f>SUM(I12386:K12386)</x:f>
        <x:v>40</x:v>
      </x:c>
      <x:c r="M12386" s="267" t="n">
        <x:f>I12386*TOMATO_HOURS*WEEKS*(1+TOMATO_DIM)^I12386+J12386*CARROT_HOURS*WEEKS*(1+CARROT_DIM)^J12386+K12386*MESCLUN_HOURS*WEEKS*(1+MESCLUN_DIM)^K12386</x:f>
        <x:v>10082.499974531665</x:v>
      </x:c>
      <x:c r="N12386" s="267" t="n">
        <x:f>MAX(M12386-FARMER_HOURS,0)/TEMP_HOURS_PER_WORKER</x:f>
        <x:v>6.501736093424768</x:v>
      </x:c>
      <x:c r="O12386" s="268" t="n">
        <x:f>I12386*TOMATO_PRICE+J12386*CARROT_PRICE+K12386*MESCLUN_PRICE</x:f>
        <x:v>205680</x:v>
      </x:c>
      <x:c r="P12386" s="268" t="n">
        <x:f>I12386*TOMATO_FERTILIZER+J12386*CARROT_FERTILIZER+K12386*MESCLUN_FERTILIZER</x:f>
        <x:v>26400</x:v>
      </x:c>
      <x:c r="Q12386" s="268" t="n">
        <x:f>MIN(M12386,FARMER_HOURS)*FARMER_RATE+MAX(M12386-FARMER_HOURS,0)*TEMP_RATE</x:f>
        <x:v>187543.40233561918</x:v>
      </x:c>
      <x:c r="R12386" s="268" t="n">
        <x:f>O12386-P12386-Q12386-FIXED_COST</x:f>
        <x:v>-28263.402335619176</x:v>
      </x:c>
      <x:c r="S12386" s="139" t="str">
        <x:f>IF(AND(L12386&lt;=TOTAL_BED_CAP,N12386&lt;=TEMP_WORKER_CAP),"YES","NO")</x:f>
        <x:v>NO</x:v>
      </x:c>
      <x:c r="T12386" s="139" t="n">
        <x:f>IF(S12386="YES",R12386,-1E+99)</x:f>
        <x:v>-1e+99</x:v>
      </x:c>
    </x:row>
    <x:row r="12387">
      <x:c r="A12387" s="139"/>
      <x:c r="B12387" s="139"/>
      <x:c r="C12387" s="139"/>
      <x:c r="D12387" s="139"/>
      <x:c r="E12387" s="139"/>
      <x:c r="F12387" s="139"/>
      <x:c r="G12387" s="139"/>
      <x:c r="H12387" s="139"/>
      <x:c r="I12387" s="266" t="n">
        <x:f>INT((ROW()-ROW($I$46))/((CARROT_CAP+1)*(MESCLUN_CAP+1)))</x:f>
        <x:v>18</x:v>
      </x:c>
      <x:c r="J12387" s="266" t="n">
        <x:f>MOD(INT((ROW()-ROW($I$46))/(MESCLUN_CAP+1)),CARROT_CAP+1)</x:f>
        <x:v>20</x:v>
      </x:c>
      <x:c r="K12387" s="266" t="n">
        <x:f>MOD(ROW()-ROW($I$46),MESCLUN_CAP+1)</x:f>
        <x:v>3</x:v>
      </x:c>
      <x:c r="L12387" s="266" t="n">
        <x:f>SUM(I12387:K12387)</x:f>
        <x:v>41</x:v>
      </x:c>
      <x:c r="M12387" s="267" t="n">
        <x:f>I12387*TOMATO_HOURS*WEEKS*(1+TOMATO_DIM)^I12387+J12387*CARROT_HOURS*WEEKS*(1+CARROT_DIM)^J12387+K12387*MESCLUN_HOURS*WEEKS*(1+MESCLUN_DIM)^K12387</x:f>
        <x:v>10130.36195695354</x:v>
      </x:c>
      <x:c r="N12387" s="267" t="n">
        <x:f>MAX(M12387-FARMER_HOURS,0)/TEMP_HOURS_PER_WORKER</x:f>
        <x:v>6.534973581217736</x:v>
      </x:c>
      <x:c r="O12387" s="268" t="n">
        <x:f>I12387*TOMATO_PRICE+J12387*CARROT_PRICE+K12387*MESCLUN_PRICE</x:f>
        <x:v>208380</x:v>
      </x:c>
      <x:c r="P12387" s="268" t="n">
        <x:f>I12387*TOMATO_FERTILIZER+J12387*CARROT_FERTILIZER+K12387*MESCLUN_FERTILIZER</x:f>
        <x:v>27280</x:v>
      </x:c>
      <x:c r="Q12387" s="268" t="n">
        <x:f>MIN(M12387,FARMER_HOURS)*FARMER_RATE+MAX(M12387-FARMER_HOURS,0)*TEMP_RATE</x:f>
        <x:v>188374.3395304434</x:v>
      </x:c>
      <x:c r="R12387" s="268" t="n">
        <x:f>O12387-P12387-Q12387-FIXED_COST</x:f>
        <x:v>-27274.339530443394</x:v>
      </x:c>
      <x:c r="S12387" s="139" t="str">
        <x:f>IF(AND(L12387&lt;=TOTAL_BED_CAP,N12387&lt;=TEMP_WORKER_CAP),"YES","NO")</x:f>
        <x:v>NO</x:v>
      </x:c>
      <x:c r="T12387" s="139" t="n">
        <x:f>IF(S12387="YES",R12387,-1E+99)</x:f>
        <x:v>-1e+99</x:v>
      </x:c>
    </x:row>
    <x:row r="12388">
      <x:c r="A12388" s="139"/>
      <x:c r="B12388" s="139"/>
      <x:c r="C12388" s="139"/>
      <x:c r="D12388" s="139"/>
      <x:c r="E12388" s="139"/>
      <x:c r="F12388" s="139"/>
      <x:c r="G12388" s="139"/>
      <x:c r="H12388" s="139"/>
      <x:c r="I12388" s="266" t="n">
        <x:f>INT((ROW()-ROW($I$46))/((CARROT_CAP+1)*(MESCLUN_CAP+1)))</x:f>
        <x:v>18</x:v>
      </x:c>
      <x:c r="J12388" s="266" t="n">
        <x:f>MOD(INT((ROW()-ROW($I$46))/(MESCLUN_CAP+1)),CARROT_CAP+1)</x:f>
        <x:v>20</x:v>
      </x:c>
      <x:c r="K12388" s="266" t="n">
        <x:f>MOD(ROW()-ROW($I$46),MESCLUN_CAP+1)</x:f>
        <x:v>4</x:v>
      </x:c>
      <x:c r="L12388" s="266" t="n">
        <x:f>SUM(I12388:K12388)</x:f>
        <x:v>42</x:v>
      </x:c>
      <x:c r="M12388" s="267" t="n">
        <x:f>I12388*TOMATO_HOURS*WEEKS*(1+TOMATO_DIM)^I12388+J12388*CARROT_HOURS*WEEKS*(1+CARROT_DIM)^J12388+K12388*MESCLUN_HOURS*WEEKS*(1+MESCLUN_DIM)^K12388</x:f>
        <x:v>10179.406072676196</x:v>
      </x:c>
      <x:c r="N12388" s="267" t="n">
        <x:f>MAX(M12388-FARMER_HOURS,0)/TEMP_HOURS_PER_WORKER</x:f>
        <x:v>6.569031994914026</x:v>
      </x:c>
      <x:c r="O12388" s="268" t="n">
        <x:f>I12388*TOMATO_PRICE+J12388*CARROT_PRICE+K12388*MESCLUN_PRICE</x:f>
        <x:v>211080</x:v>
      </x:c>
      <x:c r="P12388" s="268" t="n">
        <x:f>I12388*TOMATO_FERTILIZER+J12388*CARROT_FERTILIZER+K12388*MESCLUN_FERTILIZER</x:f>
        <x:v>28160</x:v>
      </x:c>
      <x:c r="Q12388" s="268" t="n">
        <x:f>MIN(M12388,FARMER_HOURS)*FARMER_RATE+MAX(M12388-FARMER_HOURS,0)*TEMP_RATE</x:f>
        <x:v>189225.79987285062</x:v>
      </x:c>
      <x:c r="R12388" s="268" t="n">
        <x:f>O12388-P12388-Q12388-FIXED_COST</x:f>
        <x:v>-26305.79987285062</x:v>
      </x:c>
      <x:c r="S12388" s="139" t="str">
        <x:f>IF(AND(L12388&lt;=TOTAL_BED_CAP,N12388&lt;=TEMP_WORKER_CAP),"YES","NO")</x:f>
        <x:v>NO</x:v>
      </x:c>
      <x:c r="T12388" s="139" t="n">
        <x:f>IF(S12388="YES",R12388,-1E+99)</x:f>
        <x:v>-1e+99</x:v>
      </x:c>
    </x:row>
    <x:row r="12389">
      <x:c r="A12389" s="139"/>
      <x:c r="B12389" s="139"/>
      <x:c r="C12389" s="139"/>
      <x:c r="D12389" s="139"/>
      <x:c r="E12389" s="139"/>
      <x:c r="F12389" s="139"/>
      <x:c r="G12389" s="139"/>
      <x:c r="H12389" s="139"/>
      <x:c r="I12389" s="266" t="n">
        <x:f>INT((ROW()-ROW($I$46))/((CARROT_CAP+1)*(MESCLUN_CAP+1)))</x:f>
        <x:v>18</x:v>
      </x:c>
      <x:c r="J12389" s="266" t="n">
        <x:f>MOD(INT((ROW()-ROW($I$46))/(MESCLUN_CAP+1)),CARROT_CAP+1)</x:f>
        <x:v>20</x:v>
      </x:c>
      <x:c r="K12389" s="266" t="n">
        <x:f>MOD(ROW()-ROW($I$46),MESCLUN_CAP+1)</x:f>
        <x:v>5</x:v>
      </x:c>
      <x:c r="L12389" s="266" t="n">
        <x:f>SUM(I12389:K12389)</x:f>
        <x:v>43</x:v>
      </x:c>
      <x:c r="M12389" s="267" t="n">
        <x:f>I12389*TOMATO_HOURS*WEEKS*(1+TOMATO_DIM)^I12389+J12389*CARROT_HOURS*WEEKS*(1+CARROT_DIM)^J12389+K12389*MESCLUN_HOURS*WEEKS*(1+MESCLUN_DIM)^K12389</x:f>
        <x:v>10229.6543965974</x:v>
      </x:c>
      <x:c r="N12389" s="267" t="n">
        <x:f>MAX(M12389-FARMER_HOURS,0)/TEMP_HOURS_PER_WORKER</x:f>
        <x:v>6.60392666430375</x:v>
      </x:c>
      <x:c r="O12389" s="268" t="n">
        <x:f>I12389*TOMATO_PRICE+J12389*CARROT_PRICE+K12389*MESCLUN_PRICE</x:f>
        <x:v>213780</x:v>
      </x:c>
      <x:c r="P12389" s="268" t="n">
        <x:f>I12389*TOMATO_FERTILIZER+J12389*CARROT_FERTILIZER+K12389*MESCLUN_FERTILIZER</x:f>
        <x:v>29040</x:v>
      </x:c>
      <x:c r="Q12389" s="268" t="n">
        <x:f>MIN(M12389,FARMER_HOURS)*FARMER_RATE+MAX(M12389-FARMER_HOURS,0)*TEMP_RATE</x:f>
        <x:v>190098.16660759374</x:v>
      </x:c>
      <x:c r="R12389" s="268" t="n">
        <x:f>O12389-P12389-Q12389-FIXED_COST</x:f>
        <x:v>-25358.16660759374</x:v>
      </x:c>
      <x:c r="S12389" s="139" t="str">
        <x:f>IF(AND(L12389&lt;=TOTAL_BED_CAP,N12389&lt;=TEMP_WORKER_CAP),"YES","NO")</x:f>
        <x:v>NO</x:v>
      </x:c>
      <x:c r="T12389" s="139" t="n">
        <x:f>IF(S12389="YES",R12389,-1E+99)</x:f>
        <x:v>-1e+99</x:v>
      </x:c>
    </x:row>
    <x:row r="12390">
      <x:c r="A12390" s="139"/>
      <x:c r="B12390" s="139"/>
      <x:c r="C12390" s="139"/>
      <x:c r="D12390" s="139"/>
      <x:c r="E12390" s="139"/>
      <x:c r="F12390" s="139"/>
      <x:c r="G12390" s="139"/>
      <x:c r="H12390" s="139"/>
      <x:c r="I12390" s="266" t="n">
        <x:f>INT((ROW()-ROW($I$46))/((CARROT_CAP+1)*(MESCLUN_CAP+1)))</x:f>
        <x:v>18</x:v>
      </x:c>
      <x:c r="J12390" s="266" t="n">
        <x:f>MOD(INT((ROW()-ROW($I$46))/(MESCLUN_CAP+1)),CARROT_CAP+1)</x:f>
        <x:v>20</x:v>
      </x:c>
      <x:c r="K12390" s="266" t="n">
        <x:f>MOD(ROW()-ROW($I$46),MESCLUN_CAP+1)</x:f>
        <x:v>6</x:v>
      </x:c>
      <x:c r="L12390" s="266" t="n">
        <x:f>SUM(I12390:K12390)</x:f>
        <x:v>44</x:v>
      </x:c>
      <x:c r="M12390" s="267" t="n">
        <x:f>I12390*TOMATO_HOURS*WEEKS*(1+TOMATO_DIM)^I12390+J12390*CARROT_HOURS*WEEKS*(1+CARROT_DIM)^J12390+K12390*MESCLUN_HOURS*WEEKS*(1+MESCLUN_DIM)^K12390</x:f>
        <x:v>10281.129370779032</x:v>
      </x:c>
      <x:c r="N12390" s="267" t="n">
        <x:f>MAX(M12390-FARMER_HOURS,0)/TEMP_HOURS_PER_WORKER</x:f>
        <x:v>6.639673174152105</x:v>
      </x:c>
      <x:c r="O12390" s="268" t="n">
        <x:f>I12390*TOMATO_PRICE+J12390*CARROT_PRICE+K12390*MESCLUN_PRICE</x:f>
        <x:v>216480</x:v>
      </x:c>
      <x:c r="P12390" s="268" t="n">
        <x:f>I12390*TOMATO_FERTILIZER+J12390*CARROT_FERTILIZER+K12390*MESCLUN_FERTILIZER</x:f>
        <x:v>29920</x:v>
      </x:c>
      <x:c r="Q12390" s="268" t="n">
        <x:f>MIN(M12390,FARMER_HOURS)*FARMER_RATE+MAX(M12390-FARMER_HOURS,0)*TEMP_RATE</x:f>
        <x:v>190991.82935380263</x:v>
      </x:c>
      <x:c r="R12390" s="268" t="n">
        <x:f>O12390-P12390-Q12390-FIXED_COST</x:f>
        <x:v>-24431.829353802634</x:v>
      </x:c>
      <x:c r="S12390" s="139" t="str">
        <x:f>IF(AND(L12390&lt;=TOTAL_BED_CAP,N12390&lt;=TEMP_WORKER_CAP),"YES","NO")</x:f>
        <x:v>NO</x:v>
      </x:c>
      <x:c r="T12390" s="139" t="n">
        <x:f>IF(S12390="YES",R12390,-1E+99)</x:f>
        <x:v>-1e+99</x:v>
      </x:c>
    </x:row>
    <x:row r="12391">
      <x:c r="A12391" s="139"/>
      <x:c r="B12391" s="139"/>
      <x:c r="C12391" s="139"/>
      <x:c r="D12391" s="139"/>
      <x:c r="E12391" s="139"/>
      <x:c r="F12391" s="139"/>
      <x:c r="G12391" s="139"/>
      <x:c r="H12391" s="139"/>
      <x:c r="I12391" s="266" t="n">
        <x:f>INT((ROW()-ROW($I$46))/((CARROT_CAP+1)*(MESCLUN_CAP+1)))</x:f>
        <x:v>18</x:v>
      </x:c>
      <x:c r="J12391" s="266" t="n">
        <x:f>MOD(INT((ROW()-ROW($I$46))/(MESCLUN_CAP+1)),CARROT_CAP+1)</x:f>
        <x:v>20</x:v>
      </x:c>
      <x:c r="K12391" s="266" t="n">
        <x:f>MOD(ROW()-ROW($I$46),MESCLUN_CAP+1)</x:f>
        <x:v>7</x:v>
      </x:c>
      <x:c r="L12391" s="266" t="n">
        <x:f>SUM(I12391:K12391)</x:f>
        <x:v>45</x:v>
      </x:c>
      <x:c r="M12391" s="267" t="n">
        <x:f>I12391*TOMATO_HOURS*WEEKS*(1+TOMATO_DIM)^I12391+J12391*CARROT_HOURS*WEEKS*(1+CARROT_DIM)^J12391+K12391*MESCLUN_HOURS*WEEKS*(1+MESCLUN_DIM)^K12391</x:f>
        <x:v>10333.853810176994</x:v>
      </x:c>
      <x:c r="N12391" s="267" t="n">
        <x:f>MAX(M12391-FARMER_HOURS,0)/TEMP_HOURS_PER_WORKER</x:f>
        <x:v>6.676287368178468</x:v>
      </x:c>
      <x:c r="O12391" s="268" t="n">
        <x:f>I12391*TOMATO_PRICE+J12391*CARROT_PRICE+K12391*MESCLUN_PRICE</x:f>
        <x:v>219180</x:v>
      </x:c>
      <x:c r="P12391" s="268" t="n">
        <x:f>I12391*TOMATO_FERTILIZER+J12391*CARROT_FERTILIZER+K12391*MESCLUN_FERTILIZER</x:f>
        <x:v>30800</x:v>
      </x:c>
      <x:c r="Q12391" s="268" t="n">
        <x:f>MIN(M12391,FARMER_HOURS)*FARMER_RATE+MAX(M12391-FARMER_HOURS,0)*TEMP_RATE</x:f>
        <x:v>191907.1842044617</x:v>
      </x:c>
      <x:c r="R12391" s="268" t="n">
        <x:f>O12391-P12391-Q12391-FIXED_COST</x:f>
        <x:v>-23527.184204461693</x:v>
      </x:c>
      <x:c r="S12391" s="139" t="str">
        <x:f>IF(AND(L12391&lt;=TOTAL_BED_CAP,N12391&lt;=TEMP_WORKER_CAP),"YES","NO")</x:f>
        <x:v>NO</x:v>
      </x:c>
      <x:c r="T12391" s="139" t="n">
        <x:f>IF(S12391="YES",R12391,-1E+99)</x:f>
        <x:v>-1e+99</x:v>
      </x:c>
    </x:row>
    <x:row r="12392">
      <x:c r="A12392" s="139"/>
      <x:c r="B12392" s="139"/>
      <x:c r="C12392" s="139"/>
      <x:c r="D12392" s="139"/>
      <x:c r="E12392" s="139"/>
      <x:c r="F12392" s="139"/>
      <x:c r="G12392" s="139"/>
      <x:c r="H12392" s="139"/>
      <x:c r="I12392" s="266" t="n">
        <x:f>INT((ROW()-ROW($I$46))/((CARROT_CAP+1)*(MESCLUN_CAP+1)))</x:f>
        <x:v>18</x:v>
      </x:c>
      <x:c r="J12392" s="266" t="n">
        <x:f>MOD(INT((ROW()-ROW($I$46))/(MESCLUN_CAP+1)),CARROT_CAP+1)</x:f>
        <x:v>20</x:v>
      </x:c>
      <x:c r="K12392" s="266" t="n">
        <x:f>MOD(ROW()-ROW($I$46),MESCLUN_CAP+1)</x:f>
        <x:v>8</x:v>
      </x:c>
      <x:c r="L12392" s="266" t="n">
        <x:f>SUM(I12392:K12392)</x:f>
        <x:v>46</x:v>
      </x:c>
      <x:c r="M12392" s="267" t="n">
        <x:f>I12392*TOMATO_HOURS*WEEKS*(1+TOMATO_DIM)^I12392+J12392*CARROT_HOURS*WEEKS*(1+CARROT_DIM)^J12392+K12392*MESCLUN_HOURS*WEEKS*(1+MESCLUN_DIM)^K12392</x:f>
        <x:v>10387.850908456974</x:v>
      </x:c>
      <x:c r="N12392" s="267" t="n">
        <x:f>MAX(M12392-FARMER_HOURS,0)/TEMP_HOURS_PER_WORKER</x:f>
        <x:v>6.713785353095121</x:v>
      </x:c>
      <x:c r="O12392" s="268" t="n">
        <x:f>I12392*TOMATO_PRICE+J12392*CARROT_PRICE+K12392*MESCLUN_PRICE</x:f>
        <x:v>221880</x:v>
      </x:c>
      <x:c r="P12392" s="268" t="n">
        <x:f>I12392*TOMATO_FERTILIZER+J12392*CARROT_FERTILIZER+K12392*MESCLUN_FERTILIZER</x:f>
        <x:v>31680</x:v>
      </x:c>
      <x:c r="Q12392" s="268" t="n">
        <x:f>MIN(M12392,FARMER_HOURS)*FARMER_RATE+MAX(M12392-FARMER_HOURS,0)*TEMP_RATE</x:f>
        <x:v>192844.633827378</x:v>
      </x:c>
      <x:c r="R12392" s="268" t="n">
        <x:f>O12392-P12392-Q12392-FIXED_COST</x:f>
        <x:v>-22644.633827378013</x:v>
      </x:c>
      <x:c r="S12392" s="139" t="str">
        <x:f>IF(AND(L12392&lt;=TOTAL_BED_CAP,N12392&lt;=TEMP_WORKER_CAP),"YES","NO")</x:f>
        <x:v>NO</x:v>
      </x:c>
      <x:c r="T12392" s="139" t="n">
        <x:f>IF(S12392="YES",R12392,-1E+99)</x:f>
        <x:v>-1e+99</x:v>
      </x:c>
    </x:row>
    <x:row r="12393">
      <x:c r="A12393" s="139"/>
      <x:c r="B12393" s="139"/>
      <x:c r="C12393" s="139"/>
      <x:c r="D12393" s="139"/>
      <x:c r="E12393" s="139"/>
      <x:c r="F12393" s="139"/>
      <x:c r="G12393" s="139"/>
      <x:c r="H12393" s="139"/>
      <x:c r="I12393" s="266" t="n">
        <x:f>INT((ROW()-ROW($I$46))/((CARROT_CAP+1)*(MESCLUN_CAP+1)))</x:f>
        <x:v>18</x:v>
      </x:c>
      <x:c r="J12393" s="266" t="n">
        <x:f>MOD(INT((ROW()-ROW($I$46))/(MESCLUN_CAP+1)),CARROT_CAP+1)</x:f>
        <x:v>20</x:v>
      </x:c>
      <x:c r="K12393" s="266" t="n">
        <x:f>MOD(ROW()-ROW($I$46),MESCLUN_CAP+1)</x:f>
        <x:v>9</x:v>
      </x:c>
      <x:c r="L12393" s="266" t="n">
        <x:f>SUM(I12393:K12393)</x:f>
        <x:v>47</x:v>
      </x:c>
      <x:c r="M12393" s="267" t="n">
        <x:f>I12393*TOMATO_HOURS*WEEKS*(1+TOMATO_DIM)^I12393+J12393*CARROT_HOURS*WEEKS*(1+CARROT_DIM)^J12393+K12393*MESCLUN_HOURS*WEEKS*(1+MESCLUN_DIM)^K12393</x:f>
        <x:v>10443.144243897368</x:v>
      </x:c>
      <x:c r="N12393" s="267" t="n">
        <x:f>MAX(M12393-FARMER_HOURS,0)/TEMP_HOURS_PER_WORKER</x:f>
        <x:v>6.752183502706505</x:v>
      </x:c>
      <x:c r="O12393" s="268" t="n">
        <x:f>I12393*TOMATO_PRICE+J12393*CARROT_PRICE+K12393*MESCLUN_PRICE</x:f>
        <x:v>224580</x:v>
      </x:c>
      <x:c r="P12393" s="268" t="n">
        <x:f>I12393*TOMATO_FERTILIZER+J12393*CARROT_FERTILIZER+K12393*MESCLUN_FERTILIZER</x:f>
        <x:v>32560</x:v>
      </x:c>
      <x:c r="Q12393" s="268" t="n">
        <x:f>MIN(M12393,FARMER_HOURS)*FARMER_RATE+MAX(M12393-FARMER_HOURS,0)*TEMP_RATE</x:f>
        <x:v>193804.58756766265</x:v>
      </x:c>
      <x:c r="R12393" s="268" t="n">
        <x:f>O12393-P12393-Q12393-FIXED_COST</x:f>
        <x:v>-21784.587567662646</x:v>
      </x:c>
      <x:c r="S12393" s="139" t="str">
        <x:f>IF(AND(L12393&lt;=TOTAL_BED_CAP,N12393&lt;=TEMP_WORKER_CAP),"YES","NO")</x:f>
        <x:v>NO</x:v>
      </x:c>
      <x:c r="T12393" s="139" t="n">
        <x:f>IF(S12393="YES",R12393,-1E+99)</x:f>
        <x:v>-1e+99</x:v>
      </x:c>
    </x:row>
    <x:row r="12394">
      <x:c r="A12394" s="139"/>
      <x:c r="B12394" s="139"/>
      <x:c r="C12394" s="139"/>
      <x:c r="D12394" s="139"/>
      <x:c r="E12394" s="139"/>
      <x:c r="F12394" s="139"/>
      <x:c r="G12394" s="139"/>
      <x:c r="H12394" s="139"/>
      <x:c r="I12394" s="266" t="n">
        <x:f>INT((ROW()-ROW($I$46))/((CARROT_CAP+1)*(MESCLUN_CAP+1)))</x:f>
        <x:v>18</x:v>
      </x:c>
      <x:c r="J12394" s="266" t="n">
        <x:f>MOD(INT((ROW()-ROW($I$46))/(MESCLUN_CAP+1)),CARROT_CAP+1)</x:f>
        <x:v>20</x:v>
      </x:c>
      <x:c r="K12394" s="266" t="n">
        <x:f>MOD(ROW()-ROW($I$46),MESCLUN_CAP+1)</x:f>
        <x:v>10</x:v>
      </x:c>
      <x:c r="L12394" s="266" t="n">
        <x:f>SUM(I12394:K12394)</x:f>
        <x:v>48</x:v>
      </x:c>
      <x:c r="M12394" s="267" t="n">
        <x:f>I12394*TOMATO_HOURS*WEEKS*(1+TOMATO_DIM)^I12394+J12394*CARROT_HOURS*WEEKS*(1+CARROT_DIM)^J12394+K12394*MESCLUN_HOURS*WEEKS*(1+MESCLUN_DIM)^K12394</x:f>
        <x:v>10499.757785380581</x:v>
      </x:c>
      <x:c r="N12394" s="267" t="n">
        <x:f>MAX(M12394-FARMER_HOURS,0)/TEMP_HOURS_PER_WORKER</x:f>
        <x:v>6.791498462069848</x:v>
      </x:c>
      <x:c r="O12394" s="268" t="n">
        <x:f>I12394*TOMATO_PRICE+J12394*CARROT_PRICE+K12394*MESCLUN_PRICE</x:f>
        <x:v>227280</x:v>
      </x:c>
      <x:c r="P12394" s="268" t="n">
        <x:f>I12394*TOMATO_FERTILIZER+J12394*CARROT_FERTILIZER+K12394*MESCLUN_FERTILIZER</x:f>
        <x:v>33440</x:v>
      </x:c>
      <x:c r="Q12394" s="268" t="n">
        <x:f>MIN(M12394,FARMER_HOURS)*FARMER_RATE+MAX(M12394-FARMER_HOURS,0)*TEMP_RATE</x:f>
        <x:v>194787.4615517462</x:v>
      </x:c>
      <x:c r="R12394" s="268" t="n">
        <x:f>O12394-P12394-Q12394-FIXED_COST</x:f>
        <x:v>-20947.461551746208</x:v>
      </x:c>
      <x:c r="S12394" s="139" t="str">
        <x:f>IF(AND(L12394&lt;=TOTAL_BED_CAP,N12394&lt;=TEMP_WORKER_CAP),"YES","NO")</x:f>
        <x:v>NO</x:v>
      </x:c>
      <x:c r="T12394" s="139" t="n">
        <x:f>IF(S12394="YES",R12394,-1E+99)</x:f>
        <x:v>-1e+99</x:v>
      </x:c>
    </x:row>
    <x:row r="12395">
      <x:c r="A12395" s="139"/>
      <x:c r="B12395" s="139"/>
      <x:c r="C12395" s="139"/>
      <x:c r="D12395" s="139"/>
      <x:c r="E12395" s="139"/>
      <x:c r="F12395" s="139"/>
      <x:c r="G12395" s="139"/>
      <x:c r="H12395" s="139"/>
      <x:c r="I12395" s="266" t="n">
        <x:f>INT((ROW()-ROW($I$46))/((CARROT_CAP+1)*(MESCLUN_CAP+1)))</x:f>
        <x:v>18</x:v>
      </x:c>
      <x:c r="J12395" s="266" t="n">
        <x:f>MOD(INT((ROW()-ROW($I$46))/(MESCLUN_CAP+1)),CARROT_CAP+1)</x:f>
        <x:v>20</x:v>
      </x:c>
      <x:c r="K12395" s="266" t="n">
        <x:f>MOD(ROW()-ROW($I$46),MESCLUN_CAP+1)</x:f>
        <x:v>11</x:v>
      </x:c>
      <x:c r="L12395" s="266" t="n">
        <x:f>SUM(I12395:K12395)</x:f>
        <x:v>49</x:v>
      </x:c>
      <x:c r="M12395" s="267" t="n">
        <x:f>I12395*TOMATO_HOURS*WEEKS*(1+TOMATO_DIM)^I12395+J12395*CARROT_HOURS*WEEKS*(1+CARROT_DIM)^J12395+K12395*MESCLUN_HOURS*WEEKS*(1+MESCLUN_DIM)^K12395</x:f>
        <x:v>10557.71589847402</x:v>
      </x:c>
      <x:c r="N12395" s="267" t="n">
        <x:f>MAX(M12395-FARMER_HOURS,0)/TEMP_HOURS_PER_WORKER</x:f>
        <x:v>6.831747151718069</x:v>
      </x:c>
      <x:c r="O12395" s="268" t="n">
        <x:f>I12395*TOMATO_PRICE+J12395*CARROT_PRICE+K12395*MESCLUN_PRICE</x:f>
        <x:v>229980</x:v>
      </x:c>
      <x:c r="P12395" s="268" t="n">
        <x:f>I12395*TOMATO_FERTILIZER+J12395*CARROT_FERTILIZER+K12395*MESCLUN_FERTILIZER</x:f>
        <x:v>34320</x:v>
      </x:c>
      <x:c r="Q12395" s="268" t="n">
        <x:f>MIN(M12395,FARMER_HOURS)*FARMER_RATE+MAX(M12395-FARMER_HOURS,0)*TEMP_RATE</x:f>
        <x:v>195793.67879295174</x:v>
      </x:c>
      <x:c r="R12395" s="268" t="n">
        <x:f>O12395-P12395-Q12395-FIXED_COST</x:f>
        <x:v>-20133.678792951745</x:v>
      </x:c>
      <x:c r="S12395" s="139" t="str">
        <x:f>IF(AND(L12395&lt;=TOTAL_BED_CAP,N12395&lt;=TEMP_WORKER_CAP),"YES","NO")</x:f>
        <x:v>NO</x:v>
      </x:c>
      <x:c r="T12395" s="139" t="n">
        <x:f>IF(S12395="YES",R12395,-1E+99)</x:f>
        <x:v>-1e+99</x:v>
      </x:c>
    </x:row>
    <x:row r="12396">
      <x:c r="A12396" s="139"/>
      <x:c r="B12396" s="139"/>
      <x:c r="C12396" s="139"/>
      <x:c r="D12396" s="139"/>
      <x:c r="E12396" s="139"/>
      <x:c r="F12396" s="139"/>
      <x:c r="G12396" s="139"/>
      <x:c r="H12396" s="139"/>
      <x:c r="I12396" s="266" t="n">
        <x:f>INT((ROW()-ROW($I$46))/((CARROT_CAP+1)*(MESCLUN_CAP+1)))</x:f>
        <x:v>18</x:v>
      </x:c>
      <x:c r="J12396" s="266" t="n">
        <x:f>MOD(INT((ROW()-ROW($I$46))/(MESCLUN_CAP+1)),CARROT_CAP+1)</x:f>
        <x:v>20</x:v>
      </x:c>
      <x:c r="K12396" s="266" t="n">
        <x:f>MOD(ROW()-ROW($I$46),MESCLUN_CAP+1)</x:f>
        <x:v>12</x:v>
      </x:c>
      <x:c r="L12396" s="266" t="n">
        <x:f>SUM(I12396:K12396)</x:f>
        <x:v>50</x:v>
      </x:c>
      <x:c r="M12396" s="267" t="n">
        <x:f>I12396*TOMATO_HOURS*WEEKS*(1+TOMATO_DIM)^I12396+J12396*CARROT_HOURS*WEEKS*(1+CARROT_DIM)^J12396+K12396*MESCLUN_HOURS*WEEKS*(1+MESCLUN_DIM)^K12396</x:f>
        <x:v>10617.043351602084</x:v>
      </x:c>
      <x:c r="N12396" s="267" t="n">
        <x:f>MAX(M12396-FARMER_HOURS,0)/TEMP_HOURS_PER_WORKER</x:f>
        <x:v>6.872946771945892</x:v>
      </x:c>
      <x:c r="O12396" s="268" t="n">
        <x:f>I12396*TOMATO_PRICE+J12396*CARROT_PRICE+K12396*MESCLUN_PRICE</x:f>
        <x:v>232680</x:v>
      </x:c>
      <x:c r="P12396" s="268" t="n">
        <x:f>I12396*TOMATO_FERTILIZER+J12396*CARROT_FERTILIZER+K12396*MESCLUN_FERTILIZER</x:f>
        <x:v>35200</x:v>
      </x:c>
      <x:c r="Q12396" s="268" t="n">
        <x:f>MIN(M12396,FARMER_HOURS)*FARMER_RATE+MAX(M12396-FARMER_HOURS,0)*TEMP_RATE</x:f>
        <x:v>196823.6692986473</x:v>
      </x:c>
      <x:c r="R12396" s="268" t="n">
        <x:f>O12396-P12396-Q12396-FIXED_COST</x:f>
        <x:v>-19343.66929864729</x:v>
      </x:c>
      <x:c r="S12396" s="139" t="str">
        <x:f>IF(AND(L12396&lt;=TOTAL_BED_CAP,N12396&lt;=TEMP_WORKER_CAP),"YES","NO")</x:f>
        <x:v>NO</x:v>
      </x:c>
      <x:c r="T12396" s="139" t="n">
        <x:f>IF(S12396="YES",R12396,-1E+99)</x:f>
        <x:v>-1e+99</x:v>
      </x:c>
    </x:row>
    <x:row r="12397">
      <x:c r="A12397" s="139"/>
      <x:c r="B12397" s="139"/>
      <x:c r="C12397" s="139"/>
      <x:c r="D12397" s="139"/>
      <x:c r="E12397" s="139"/>
      <x:c r="F12397" s="139"/>
      <x:c r="G12397" s="139"/>
      <x:c r="H12397" s="139"/>
      <x:c r="I12397" s="266" t="n">
        <x:f>INT((ROW()-ROW($I$46))/((CARROT_CAP+1)*(MESCLUN_CAP+1)))</x:f>
        <x:v>18</x:v>
      </x:c>
      <x:c r="J12397" s="266" t="n">
        <x:f>MOD(INT((ROW()-ROW($I$46))/(MESCLUN_CAP+1)),CARROT_CAP+1)</x:f>
        <x:v>20</x:v>
      </x:c>
      <x:c r="K12397" s="266" t="n">
        <x:f>MOD(ROW()-ROW($I$46),MESCLUN_CAP+1)</x:f>
        <x:v>13</x:v>
      </x:c>
      <x:c r="L12397" s="266" t="n">
        <x:f>SUM(I12397:K12397)</x:f>
        <x:v>51</x:v>
      </x:c>
      <x:c r="M12397" s="267" t="n">
        <x:f>I12397*TOMATO_HOURS*WEEKS*(1+TOMATO_DIM)^I12397+J12397*CARROT_HOURS*WEEKS*(1+CARROT_DIM)^J12397+K12397*MESCLUN_HOURS*WEEKS*(1+MESCLUN_DIM)^K12397</x:f>
        <x:v>10677.765322310468</x:v>
      </x:c>
      <x:c r="N12397" s="267" t="n">
        <x:f>MAX(M12397-FARMER_HOURS,0)/TEMP_HOURS_PER_WORKER</x:f>
        <x:v>6.915114807160047</x:v>
      </x:c>
      <x:c r="O12397" s="268" t="n">
        <x:f>I12397*TOMATO_PRICE+J12397*CARROT_PRICE+K12397*MESCLUN_PRICE</x:f>
        <x:v>235380</x:v>
      </x:c>
      <x:c r="P12397" s="268" t="n">
        <x:f>I12397*TOMATO_FERTILIZER+J12397*CARROT_FERTILIZER+K12397*MESCLUN_FERTILIZER</x:f>
        <x:v>36080</x:v>
      </x:c>
      <x:c r="Q12397" s="268" t="n">
        <x:f>MIN(M12397,FARMER_HOURS)*FARMER_RATE+MAX(M12397-FARMER_HOURS,0)*TEMP_RATE</x:f>
        <x:v>197877.87017900118</x:v>
      </x:c>
      <x:c r="R12397" s="268" t="n">
        <x:f>O12397-P12397-Q12397-FIXED_COST</x:f>
        <x:v>-18577.870179001184</x:v>
      </x:c>
      <x:c r="S12397" s="139" t="str">
        <x:f>IF(AND(L12397&lt;=TOTAL_BED_CAP,N12397&lt;=TEMP_WORKER_CAP),"YES","NO")</x:f>
        <x:v>NO</x:v>
      </x:c>
      <x:c r="T12397" s="139" t="n">
        <x:f>IF(S12397="YES",R12397,-1E+99)</x:f>
        <x:v>-1e+99</x:v>
      </x:c>
    </x:row>
    <x:row r="12398">
      <x:c r="A12398" s="139"/>
      <x:c r="B12398" s="139"/>
      <x:c r="C12398" s="139"/>
      <x:c r="D12398" s="139"/>
      <x:c r="E12398" s="139"/>
      <x:c r="F12398" s="139"/>
      <x:c r="G12398" s="139"/>
      <x:c r="H12398" s="139"/>
      <x:c r="I12398" s="266" t="n">
        <x:f>INT((ROW()-ROW($I$46))/((CARROT_CAP+1)*(MESCLUN_CAP+1)))</x:f>
        <x:v>18</x:v>
      </x:c>
      <x:c r="J12398" s="266" t="n">
        <x:f>MOD(INT((ROW()-ROW($I$46))/(MESCLUN_CAP+1)),CARROT_CAP+1)</x:f>
        <x:v>20</x:v>
      </x:c>
      <x:c r="K12398" s="266" t="n">
        <x:f>MOD(ROW()-ROW($I$46),MESCLUN_CAP+1)</x:f>
        <x:v>14</x:v>
      </x:c>
      <x:c r="L12398" s="266" t="n">
        <x:f>SUM(I12398:K12398)</x:f>
        <x:v>52</x:v>
      </x:c>
      <x:c r="M12398" s="267" t="n">
        <x:f>I12398*TOMATO_HOURS*WEEKS*(1+TOMATO_DIM)^I12398+J12398*CARROT_HOURS*WEEKS*(1+CARROT_DIM)^J12398+K12398*MESCLUN_HOURS*WEEKS*(1+MESCLUN_DIM)^K12398</x:f>
        <x:v>10739.907403624129</x:v>
      </x:c>
      <x:c r="N12398" s="267" t="n">
        <x:f>MAX(M12398-FARMER_HOURS,0)/TEMP_HOURS_PER_WORKER</x:f>
        <x:v>6.9582690302945345</x:v>
      </x:c>
      <x:c r="O12398" s="268" t="n">
        <x:f>I12398*TOMATO_PRICE+J12398*CARROT_PRICE+K12398*MESCLUN_PRICE</x:f>
        <x:v>238080</x:v>
      </x:c>
      <x:c r="P12398" s="268" t="n">
        <x:f>I12398*TOMATO_FERTILIZER+J12398*CARROT_FERTILIZER+K12398*MESCLUN_FERTILIZER</x:f>
        <x:v>36960</x:v>
      </x:c>
      <x:c r="Q12398" s="268" t="n">
        <x:f>MIN(M12398,FARMER_HOURS)*FARMER_RATE+MAX(M12398-FARMER_HOURS,0)*TEMP_RATE</x:f>
        <x:v>198956.72575736334</x:v>
      </x:c>
      <x:c r="R12398" s="268" t="n">
        <x:f>O12398-P12398-Q12398-FIXED_COST</x:f>
        <x:v>-17836.72575736334</x:v>
      </x:c>
      <x:c r="S12398" s="139" t="str">
        <x:f>IF(AND(L12398&lt;=TOTAL_BED_CAP,N12398&lt;=TEMP_WORKER_CAP),"YES","NO")</x:f>
        <x:v>NO</x:v>
      </x:c>
      <x:c r="T12398" s="139" t="n">
        <x:f>IF(S12398="YES",R12398,-1E+99)</x:f>
        <x:v>-1e+99</x:v>
      </x:c>
    </x:row>
    <x:row r="12399">
      <x:c r="A12399" s="139"/>
      <x:c r="B12399" s="139"/>
      <x:c r="C12399" s="139"/>
      <x:c r="D12399" s="139"/>
      <x:c r="E12399" s="139"/>
      <x:c r="F12399" s="139"/>
      <x:c r="G12399" s="139"/>
      <x:c r="H12399" s="139"/>
      <x:c r="I12399" s="266" t="n">
        <x:f>INT((ROW()-ROW($I$46))/((CARROT_CAP+1)*(MESCLUN_CAP+1)))</x:f>
        <x:v>18</x:v>
      </x:c>
      <x:c r="J12399" s="266" t="n">
        <x:f>MOD(INT((ROW()-ROW($I$46))/(MESCLUN_CAP+1)),CARROT_CAP+1)</x:f>
        <x:v>20</x:v>
      </x:c>
      <x:c r="K12399" s="266" t="n">
        <x:f>MOD(ROW()-ROW($I$46),MESCLUN_CAP+1)</x:f>
        <x:v>15</x:v>
      </x:c>
      <x:c r="L12399" s="266" t="n">
        <x:f>SUM(I12399:K12399)</x:f>
        <x:v>53</x:v>
      </x:c>
      <x:c r="M12399" s="267" t="n">
        <x:f>I12399*TOMATO_HOURS*WEEKS*(1+TOMATO_DIM)^I12399+J12399*CARROT_HOURS*WEEKS*(1+CARROT_DIM)^J12399+K12399*MESCLUN_HOURS*WEEKS*(1+MESCLUN_DIM)^K12399</x:f>
        <x:v>10803.495610500277</x:v>
      </x:c>
      <x:c r="N12399" s="267" t="n">
        <x:f>MAX(M12399-FARMER_HOURS,0)/TEMP_HOURS_PER_WORKER</x:f>
        <x:v>7.002427507291859</x:v>
      </x:c>
      <x:c r="O12399" s="268" t="n">
        <x:f>I12399*TOMATO_PRICE+J12399*CARROT_PRICE+K12399*MESCLUN_PRICE</x:f>
        <x:v>240780</x:v>
      </x:c>
      <x:c r="P12399" s="268" t="n">
        <x:f>I12399*TOMATO_FERTILIZER+J12399*CARROT_FERTILIZER+K12399*MESCLUN_FERTILIZER</x:f>
        <x:v>37840</x:v>
      </x:c>
      <x:c r="Q12399" s="268" t="n">
        <x:f>MIN(M12399,FARMER_HOURS)*FARMER_RATE+MAX(M12399-FARMER_HOURS,0)*TEMP_RATE</x:f>
        <x:v>200060.68768229647</x:v>
      </x:c>
      <x:c r="R12399" s="268" t="n">
        <x:f>O12399-P12399-Q12399-FIXED_COST</x:f>
        <x:v>-17120.68768229647</x:v>
      </x:c>
      <x:c r="S12399" s="139" t="str">
        <x:f>IF(AND(L12399&lt;=TOTAL_BED_CAP,N12399&lt;=TEMP_WORKER_CAP),"YES","NO")</x:f>
        <x:v>NO</x:v>
      </x:c>
      <x:c r="T12399" s="139" t="n">
        <x:f>IF(S12399="YES",R12399,-1E+99)</x:f>
        <x:v>-1e+99</x:v>
      </x:c>
    </x:row>
    <x:row r="12400">
      <x:c r="A12400" s="139"/>
      <x:c r="B12400" s="139"/>
      <x:c r="C12400" s="139"/>
      <x:c r="D12400" s="139"/>
      <x:c r="E12400" s="139"/>
      <x:c r="F12400" s="139"/>
      <x:c r="G12400" s="139"/>
      <x:c r="H12400" s="139"/>
      <x:c r="I12400" s="266" t="n">
        <x:f>INT((ROW()-ROW($I$46))/((CARROT_CAP+1)*(MESCLUN_CAP+1)))</x:f>
        <x:v>18</x:v>
      </x:c>
      <x:c r="J12400" s="266" t="n">
        <x:f>MOD(INT((ROW()-ROW($I$46))/(MESCLUN_CAP+1)),CARROT_CAP+1)</x:f>
        <x:v>20</x:v>
      </x:c>
      <x:c r="K12400" s="266" t="n">
        <x:f>MOD(ROW()-ROW($I$46),MESCLUN_CAP+1)</x:f>
        <x:v>16</x:v>
      </x:c>
      <x:c r="L12400" s="266" t="n">
        <x:f>SUM(I12400:K12400)</x:f>
        <x:v>54</x:v>
      </x:c>
      <x:c r="M12400" s="267" t="n">
        <x:f>I12400*TOMATO_HOURS*WEEKS*(1+TOMATO_DIM)^I12400+J12400*CARROT_HOURS*WEEKS*(1+CARROT_DIM)^J12400+K12400*MESCLUN_HOURS*WEEKS*(1+MESCLUN_DIM)^K12400</x:f>
        <x:v>10868.556386377764</x:v>
      </x:c>
      <x:c r="N12400" s="267" t="n">
        <x:f>MAX(M12400-FARMER_HOURS,0)/TEMP_HOURS_PER_WORKER</x:f>
        <x:v>7.047608601651225</x:v>
      </x:c>
      <x:c r="O12400" s="268" t="n">
        <x:f>I12400*TOMATO_PRICE+J12400*CARROT_PRICE+K12400*MESCLUN_PRICE</x:f>
        <x:v>243480</x:v>
      </x:c>
      <x:c r="P12400" s="268" t="n">
        <x:f>I12400*TOMATO_FERTILIZER+J12400*CARROT_FERTILIZER+K12400*MESCLUN_FERTILIZER</x:f>
        <x:v>38720</x:v>
      </x:c>
      <x:c r="Q12400" s="268" t="n">
        <x:f>MIN(M12400,FARMER_HOURS)*FARMER_RATE+MAX(M12400-FARMER_HOURS,0)*TEMP_RATE</x:f>
        <x:v>201190.21504128064</x:v>
      </x:c>
      <x:c r="R12400" s="268" t="n">
        <x:f>O12400-P12400-Q12400-FIXED_COST</x:f>
        <x:v>-16430.215041280637</x:v>
      </x:c>
      <x:c r="S12400" s="139" t="str">
        <x:f>IF(AND(L12400&lt;=TOTAL_BED_CAP,N12400&lt;=TEMP_WORKER_CAP),"YES","NO")</x:f>
        <x:v>NO</x:v>
      </x:c>
      <x:c r="T12400" s="139" t="n">
        <x:f>IF(S12400="YES",R12400,-1E+99)</x:f>
        <x:v>-1e+99</x:v>
      </x:c>
    </x:row>
    <x:row r="12401">
      <x:c r="A12401" s="139"/>
      <x:c r="B12401" s="139"/>
      <x:c r="C12401" s="139"/>
      <x:c r="D12401" s="139"/>
      <x:c r="E12401" s="139"/>
      <x:c r="F12401" s="139"/>
      <x:c r="G12401" s="139"/>
      <x:c r="H12401" s="139"/>
      <x:c r="I12401" s="266" t="n">
        <x:f>INT((ROW()-ROW($I$46))/((CARROT_CAP+1)*(MESCLUN_CAP+1)))</x:f>
        <x:v>18</x:v>
      </x:c>
      <x:c r="J12401" s="266" t="n">
        <x:f>MOD(INT((ROW()-ROW($I$46))/(MESCLUN_CAP+1)),CARROT_CAP+1)</x:f>
        <x:v>20</x:v>
      </x:c>
      <x:c r="K12401" s="266" t="n">
        <x:f>MOD(ROW()-ROW($I$46),MESCLUN_CAP+1)</x:f>
        <x:v>17</x:v>
      </x:c>
      <x:c r="L12401" s="266" t="n">
        <x:f>SUM(I12401:K12401)</x:f>
        <x:v>55</x:v>
      </x:c>
      <x:c r="M12401" s="267" t="n">
        <x:f>I12401*TOMATO_HOURS*WEEKS*(1+TOMATO_DIM)^I12401+J12401*CARROT_HOURS*WEEKS*(1+CARROT_DIM)^J12401+K12401*MESCLUN_HOURS*WEEKS*(1+MESCLUN_DIM)^K12401</x:f>
        <x:v>10935.116609824305</x:v>
      </x:c>
      <x:c r="N12401" s="267" t="n">
        <x:f>MAX(M12401-FARMER_HOURS,0)/TEMP_HOURS_PER_WORKER</x:f>
        <x:v>7.093830979044656</x:v>
      </x:c>
      <x:c r="O12401" s="268" t="n">
        <x:f>I12401*TOMATO_PRICE+J12401*CARROT_PRICE+K12401*MESCLUN_PRICE</x:f>
        <x:v>246180</x:v>
      </x:c>
      <x:c r="P12401" s="268" t="n">
        <x:f>I12401*TOMATO_FERTILIZER+J12401*CARROT_FERTILIZER+K12401*MESCLUN_FERTILIZER</x:f>
        <x:v>39600</x:v>
      </x:c>
      <x:c r="Q12401" s="268" t="n">
        <x:f>MIN(M12401,FARMER_HOURS)*FARMER_RATE+MAX(M12401-FARMER_HOURS,0)*TEMP_RATE</x:f>
        <x:v>202345.7744761164</x:v>
      </x:c>
      <x:c r="R12401" s="268" t="n">
        <x:f>O12401-P12401-Q12401-FIXED_COST</x:f>
        <x:v>-15765.774476116407</x:v>
      </x:c>
      <x:c r="S12401" s="139" t="str">
        <x:f>IF(AND(L12401&lt;=TOTAL_BED_CAP,N12401&lt;=TEMP_WORKER_CAP),"YES","NO")</x:f>
        <x:v>NO</x:v>
      </x:c>
      <x:c r="T12401" s="139" t="n">
        <x:f>IF(S12401="YES",R12401,-1E+99)</x:f>
        <x:v>-1e+99</x:v>
      </x:c>
    </x:row>
    <x:row r="12402">
      <x:c r="A12402" s="139"/>
      <x:c r="B12402" s="139"/>
      <x:c r="C12402" s="139"/>
      <x:c r="D12402" s="139"/>
      <x:c r="E12402" s="139"/>
      <x:c r="F12402" s="139"/>
      <x:c r="G12402" s="139"/>
      <x:c r="H12402" s="139"/>
      <x:c r="I12402" s="266" t="n">
        <x:f>INT((ROW()-ROW($I$46))/((CARROT_CAP+1)*(MESCLUN_CAP+1)))</x:f>
        <x:v>18</x:v>
      </x:c>
      <x:c r="J12402" s="266" t="n">
        <x:f>MOD(INT((ROW()-ROW($I$46))/(MESCLUN_CAP+1)),CARROT_CAP+1)</x:f>
        <x:v>20</x:v>
      </x:c>
      <x:c r="K12402" s="266" t="n">
        <x:f>MOD(ROW()-ROW($I$46),MESCLUN_CAP+1)</x:f>
        <x:v>18</x:v>
      </x:c>
      <x:c r="L12402" s="266" t="n">
        <x:f>SUM(I12402:K12402)</x:f>
        <x:v>56</x:v>
      </x:c>
      <x:c r="M12402" s="267" t="n">
        <x:f>I12402*TOMATO_HOURS*WEEKS*(1+TOMATO_DIM)^I12402+J12402*CARROT_HOURS*WEEKS*(1+CARROT_DIM)^J12402+K12402*MESCLUN_HOURS*WEEKS*(1+MESCLUN_DIM)^K12402</x:f>
        <x:v>11003.203601282892</x:v>
      </x:c>
      <x:c r="N12402" s="267" t="n">
        <x:f>MAX(M12402-FARMER_HOURS,0)/TEMP_HOURS_PER_WORKER</x:f>
        <x:v>7.141113612002008</x:v>
      </x:c>
      <x:c r="O12402" s="268" t="n">
        <x:f>I12402*TOMATO_PRICE+J12402*CARROT_PRICE+K12402*MESCLUN_PRICE</x:f>
        <x:v>248880</x:v>
      </x:c>
      <x:c r="P12402" s="268" t="n">
        <x:f>I12402*TOMATO_FERTILIZER+J12402*CARROT_FERTILIZER+K12402*MESCLUN_FERTILIZER</x:f>
        <x:v>40480</x:v>
      </x:c>
      <x:c r="Q12402" s="268" t="n">
        <x:f>MIN(M12402,FARMER_HOURS)*FARMER_RATE+MAX(M12402-FARMER_HOURS,0)*TEMP_RATE</x:f>
        <x:v>203527.84030005021</x:v>
      </x:c>
      <x:c r="R12402" s="268" t="n">
        <x:f>O12402-P12402-Q12402-FIXED_COST</x:f>
        <x:v>-15127.840300050215</x:v>
      </x:c>
      <x:c r="S12402" s="139" t="str">
        <x:f>IF(AND(L12402&lt;=TOTAL_BED_CAP,N12402&lt;=TEMP_WORKER_CAP),"YES","NO")</x:f>
        <x:v>NO</x:v>
      </x:c>
      <x:c r="T12402" s="139" t="n">
        <x:f>IF(S12402="YES",R12402,-1E+99)</x:f>
        <x:v>-1e+99</x:v>
      </x:c>
    </x:row>
    <x:row r="12403">
      <x:c r="A12403" s="139"/>
      <x:c r="B12403" s="139"/>
      <x:c r="C12403" s="139"/>
      <x:c r="D12403" s="139"/>
      <x:c r="E12403" s="139"/>
      <x:c r="F12403" s="139"/>
      <x:c r="G12403" s="139"/>
      <x:c r="H12403" s="139"/>
      <x:c r="I12403" s="266" t="n">
        <x:f>INT((ROW()-ROW($I$46))/((CARROT_CAP+1)*(MESCLUN_CAP+1)))</x:f>
        <x:v>18</x:v>
      </x:c>
      <x:c r="J12403" s="266" t="n">
        <x:f>MOD(INT((ROW()-ROW($I$46))/(MESCLUN_CAP+1)),CARROT_CAP+1)</x:f>
        <x:v>20</x:v>
      </x:c>
      <x:c r="K12403" s="266" t="n">
        <x:f>MOD(ROW()-ROW($I$46),MESCLUN_CAP+1)</x:f>
        <x:v>19</x:v>
      </x:c>
      <x:c r="L12403" s="266" t="n">
        <x:f>SUM(I12403:K12403)</x:f>
        <x:v>57</x:v>
      </x:c>
      <x:c r="M12403" s="267" t="n">
        <x:f>I12403*TOMATO_HOURS*WEEKS*(1+TOMATO_DIM)^I12403+J12403*CARROT_HOURS*WEEKS*(1+CARROT_DIM)^J12403+K12403*MESCLUN_HOURS*WEEKS*(1+MESCLUN_DIM)^K12403</x:f>
        <x:v>11072.845129918915</x:v>
      </x:c>
      <x:c r="N12403" s="267" t="n">
        <x:f>MAX(M12403-FARMER_HOURS,0)/TEMP_HOURS_PER_WORKER</x:f>
        <x:v>7.1894757846659125</x:v>
      </x:c>
      <x:c r="O12403" s="268" t="n">
        <x:f>I12403*TOMATO_PRICE+J12403*CARROT_PRICE+K12403*MESCLUN_PRICE</x:f>
        <x:v>251580</x:v>
      </x:c>
      <x:c r="P12403" s="268" t="n">
        <x:f>I12403*TOMATO_FERTILIZER+J12403*CARROT_FERTILIZER+K12403*MESCLUN_FERTILIZER</x:f>
        <x:v>41360</x:v>
      </x:c>
      <x:c r="Q12403" s="268" t="n">
        <x:f>MIN(M12403,FARMER_HOURS)*FARMER_RATE+MAX(M12403-FARMER_HOURS,0)*TEMP_RATE</x:f>
        <x:v>204736.89461664783</x:v>
      </x:c>
      <x:c r="R12403" s="268" t="n">
        <x:f>O12403-P12403-Q12403-FIXED_COST</x:f>
        <x:v>-14516.894616647827</x:v>
      </x:c>
      <x:c r="S12403" s="139" t="str">
        <x:f>IF(AND(L12403&lt;=TOTAL_BED_CAP,N12403&lt;=TEMP_WORKER_CAP),"YES","NO")</x:f>
        <x:v>NO</x:v>
      </x:c>
      <x:c r="T12403" s="139" t="n">
        <x:f>IF(S12403="YES",R12403,-1E+99)</x:f>
        <x:v>-1e+99</x:v>
      </x:c>
    </x:row>
    <x:row r="12404">
      <x:c r="A12404" s="139"/>
      <x:c r="B12404" s="139"/>
      <x:c r="C12404" s="139"/>
      <x:c r="D12404" s="139"/>
      <x:c r="E12404" s="139"/>
      <x:c r="F12404" s="139"/>
      <x:c r="G12404" s="139"/>
      <x:c r="H12404" s="139"/>
      <x:c r="I12404" s="266" t="n">
        <x:f>INT((ROW()-ROW($I$46))/((CARROT_CAP+1)*(MESCLUN_CAP+1)))</x:f>
        <x:v>18</x:v>
      </x:c>
      <x:c r="J12404" s="266" t="n">
        <x:f>MOD(INT((ROW()-ROW($I$46))/(MESCLUN_CAP+1)),CARROT_CAP+1)</x:f>
        <x:v>20</x:v>
      </x:c>
      <x:c r="K12404" s="266" t="n">
        <x:f>MOD(ROW()-ROW($I$46),MESCLUN_CAP+1)</x:f>
        <x:v>20</x:v>
      </x:c>
      <x:c r="L12404" s="266" t="n">
        <x:f>SUM(I12404:K12404)</x:f>
        <x:v>58</x:v>
      </x:c>
      <x:c r="M12404" s="267" t="n">
        <x:f>I12404*TOMATO_HOURS*WEEKS*(1+TOMATO_DIM)^I12404+J12404*CARROT_HOURS*WEEKS*(1+CARROT_DIM)^J12404+K12404*MESCLUN_HOURS*WEEKS*(1+MESCLUN_DIM)^K12404</x:f>
        <x:v>11144.06942056939</x:v>
      </x:c>
      <x:c r="N12404" s="267" t="n">
        <x:f>MAX(M12404-FARMER_HOURS,0)/TEMP_HOURS_PER_WORKER</x:f>
        <x:v>7.238937097617632</x:v>
      </x:c>
      <x:c r="O12404" s="268" t="n">
        <x:f>I12404*TOMATO_PRICE+J12404*CARROT_PRICE+K12404*MESCLUN_PRICE</x:f>
        <x:v>254280</x:v>
      </x:c>
      <x:c r="P12404" s="268" t="n">
        <x:f>I12404*TOMATO_FERTILIZER+J12404*CARROT_FERTILIZER+K12404*MESCLUN_FERTILIZER</x:f>
        <x:v>42240</x:v>
      </x:c>
      <x:c r="Q12404" s="268" t="n">
        <x:f>MIN(M12404,FARMER_HOURS)*FARMER_RATE+MAX(M12404-FARMER_HOURS,0)*TEMP_RATE</x:f>
        <x:v>205973.4274404408</x:v>
      </x:c>
      <x:c r="R12404" s="268" t="n">
        <x:f>O12404-P12404-Q12404-FIXED_COST</x:f>
        <x:v>-13933.427440440806</x:v>
      </x:c>
      <x:c r="S12404" s="139" t="str">
        <x:f>IF(AND(L12404&lt;=TOTAL_BED_CAP,N12404&lt;=TEMP_WORKER_CAP),"YES","NO")</x:f>
        <x:v>NO</x:v>
      </x:c>
      <x:c r="T12404" s="139" t="n">
        <x:f>IF(S12404="YES",R12404,-1E+99)</x:f>
        <x:v>-1e+99</x:v>
      </x:c>
    </x:row>
    <x:row r="12405">
      <x:c r="A12405" s="139"/>
      <x:c r="B12405" s="139"/>
      <x:c r="C12405" s="139"/>
      <x:c r="D12405" s="139"/>
      <x:c r="E12405" s="139"/>
      <x:c r="F12405" s="139"/>
      <x:c r="G12405" s="139"/>
      <x:c r="H12405" s="139"/>
      <x:c r="I12405" s="266" t="n">
        <x:f>INT((ROW()-ROW($I$46))/((CARROT_CAP+1)*(MESCLUN_CAP+1)))</x:f>
        <x:v>18</x:v>
      </x:c>
      <x:c r="J12405" s="266" t="n">
        <x:f>MOD(INT((ROW()-ROW($I$46))/(MESCLUN_CAP+1)),CARROT_CAP+1)</x:f>
        <x:v>20</x:v>
      </x:c>
      <x:c r="K12405" s="266" t="n">
        <x:f>MOD(ROW()-ROW($I$46),MESCLUN_CAP+1)</x:f>
        <x:v>21</x:v>
      </x:c>
      <x:c r="L12405" s="266" t="n">
        <x:f>SUM(I12405:K12405)</x:f>
        <x:v>59</x:v>
      </x:c>
      <x:c r="M12405" s="267" t="n">
        <x:f>I12405*TOMATO_HOURS*WEEKS*(1+TOMATO_DIM)^I12405+J12405*CARROT_HOURS*WEEKS*(1+CARROT_DIM)^J12405+K12405*MESCLUN_HOURS*WEEKS*(1+MESCLUN_DIM)^K12405</x:f>
        <x:v>11216.905160795835</x:v>
      </x:c>
      <x:c r="N12405" s="267" t="n">
        <x:f>MAX(M12405-FARMER_HOURS,0)/TEMP_HOURS_PER_WORKER</x:f>
        <x:v>7.289517472774886</x:v>
      </x:c>
      <x:c r="O12405" s="268" t="n">
        <x:f>I12405*TOMATO_PRICE+J12405*CARROT_PRICE+K12405*MESCLUN_PRICE</x:f>
        <x:v>256980</x:v>
      </x:c>
      <x:c r="P12405" s="268" t="n">
        <x:f>I12405*TOMATO_FERTILIZER+J12405*CARROT_FERTILIZER+K12405*MESCLUN_FERTILIZER</x:f>
        <x:v>43120</x:v>
      </x:c>
      <x:c r="Q12405" s="268" t="n">
        <x:f>MIN(M12405,FARMER_HOURS)*FARMER_RATE+MAX(M12405-FARMER_HOURS,0)*TEMP_RATE</x:f>
        <x:v>207237.93681937215</x:v>
      </x:c>
      <x:c r="R12405" s="268" t="n">
        <x:f>O12405-P12405-Q12405-FIXED_COST</x:f>
        <x:v>-13377.936819372146</x:v>
      </x:c>
      <x:c r="S12405" s="139" t="str">
        <x:f>IF(AND(L12405&lt;=TOTAL_BED_CAP,N12405&lt;=TEMP_WORKER_CAP),"YES","NO")</x:f>
        <x:v>NO</x:v>
      </x:c>
      <x:c r="T12405" s="139" t="n">
        <x:f>IF(S12405="YES",R12405,-1E+99)</x:f>
        <x:v>-1e+99</x:v>
      </x:c>
    </x:row>
    <x:row r="12406">
      <x:c r="A12406" s="139"/>
      <x:c r="B12406" s="139"/>
      <x:c r="C12406" s="139"/>
      <x:c r="D12406" s="139"/>
      <x:c r="E12406" s="139"/>
      <x:c r="F12406" s="139"/>
      <x:c r="G12406" s="139"/>
      <x:c r="H12406" s="139"/>
      <x:c r="I12406" s="266" t="n">
        <x:f>INT((ROW()-ROW($I$46))/((CARROT_CAP+1)*(MESCLUN_CAP+1)))</x:f>
        <x:v>18</x:v>
      </x:c>
      <x:c r="J12406" s="266" t="n">
        <x:f>MOD(INT((ROW()-ROW($I$46))/(MESCLUN_CAP+1)),CARROT_CAP+1)</x:f>
        <x:v>20</x:v>
      </x:c>
      <x:c r="K12406" s="266" t="n">
        <x:f>MOD(ROW()-ROW($I$46),MESCLUN_CAP+1)</x:f>
        <x:v>22</x:v>
      </x:c>
      <x:c r="L12406" s="266" t="n">
        <x:f>SUM(I12406:K12406)</x:f>
        <x:v>60</x:v>
      </x:c>
      <x:c r="M12406" s="267" t="n">
        <x:f>I12406*TOMATO_HOURS*WEEKS*(1+TOMATO_DIM)^I12406+J12406*CARROT_HOURS*WEEKS*(1+CARROT_DIM)^J12406+K12406*MESCLUN_HOURS*WEEKS*(1+MESCLUN_DIM)^K12406</x:f>
        <x:v>11291.381508042232</x:v>
      </x:c>
      <x:c r="N12406" s="267" t="n">
        <x:f>MAX(M12406-FARMER_HOURS,0)/TEMP_HOURS_PER_WORKER</x:f>
        <x:v>7.341237158362661</x:v>
      </x:c>
      <x:c r="O12406" s="268" t="n">
        <x:f>I12406*TOMATO_PRICE+J12406*CARROT_PRICE+K12406*MESCLUN_PRICE</x:f>
        <x:v>259680</x:v>
      </x:c>
      <x:c r="P12406" s="268" t="n">
        <x:f>I12406*TOMATO_FERTILIZER+J12406*CARROT_FERTILIZER+K12406*MESCLUN_FERTILIZER</x:f>
        <x:v>44000</x:v>
      </x:c>
      <x:c r="Q12406" s="268" t="n">
        <x:f>MIN(M12406,FARMER_HOURS)*FARMER_RATE+MAX(M12406-FARMER_HOURS,0)*TEMP_RATE</x:f>
        <x:v>208530.9289590665</x:v>
      </x:c>
      <x:c r="R12406" s="268" t="n">
        <x:f>O12406-P12406-Q12406-FIXED_COST</x:f>
        <x:v>-12850.928959066514</x:v>
      </x:c>
      <x:c r="S12406" s="139" t="str">
        <x:f>IF(AND(L12406&lt;=TOTAL_BED_CAP,N12406&lt;=TEMP_WORKER_CAP),"YES","NO")</x:f>
        <x:v>NO</x:v>
      </x:c>
      <x:c r="T12406" s="139" t="n">
        <x:f>IF(S12406="YES",R12406,-1E+99)</x:f>
        <x:v>-1e+99</x:v>
      </x:c>
    </x:row>
    <x:row r="12407">
      <x:c r="A12407" s="139"/>
      <x:c r="B12407" s="139"/>
      <x:c r="C12407" s="139"/>
      <x:c r="D12407" s="139"/>
      <x:c r="E12407" s="139"/>
      <x:c r="F12407" s="139"/>
      <x:c r="G12407" s="139"/>
      <x:c r="H12407" s="139"/>
      <x:c r="I12407" s="266" t="n">
        <x:f>INT((ROW()-ROW($I$46))/((CARROT_CAP+1)*(MESCLUN_CAP+1)))</x:f>
        <x:v>18</x:v>
      </x:c>
      <x:c r="J12407" s="266" t="n">
        <x:f>MOD(INT((ROW()-ROW($I$46))/(MESCLUN_CAP+1)),CARROT_CAP+1)</x:f>
        <x:v>20</x:v>
      </x:c>
      <x:c r="K12407" s="266" t="n">
        <x:f>MOD(ROW()-ROW($I$46),MESCLUN_CAP+1)</x:f>
        <x:v>23</x:v>
      </x:c>
      <x:c r="L12407" s="266" t="n">
        <x:f>SUM(I12407:K12407)</x:f>
        <x:v>61</x:v>
      </x:c>
      <x:c r="M12407" s="267" t="n">
        <x:f>I12407*TOMATO_HOURS*WEEKS*(1+TOMATO_DIM)^I12407+J12407*CARROT_HOURS*WEEKS*(1+CARROT_DIM)^J12407+K12407*MESCLUN_HOURS*WEEKS*(1+MESCLUN_DIM)^K12407</x:f>
        <x:v>11367.528096899667</x:v>
      </x:c>
      <x:c r="N12407" s="267" t="n">
        <x:f>MAX(M12407-FARMER_HOURS,0)/TEMP_HOURS_PER_WORKER</x:f>
        <x:v>7.394116733958102</x:v>
      </x:c>
      <x:c r="O12407" s="268" t="n">
        <x:f>I12407*TOMATO_PRICE+J12407*CARROT_PRICE+K12407*MESCLUN_PRICE</x:f>
        <x:v>262380</x:v>
      </x:c>
      <x:c r="P12407" s="268" t="n">
        <x:f>I12407*TOMATO_FERTILIZER+J12407*CARROT_FERTILIZER+K12407*MESCLUN_FERTILIZER</x:f>
        <x:v>44880</x:v>
      </x:c>
      <x:c r="Q12407" s="268" t="n">
        <x:f>MIN(M12407,FARMER_HOURS)*FARMER_RATE+MAX(M12407-FARMER_HOURS,0)*TEMP_RATE</x:f>
        <x:v>209852.91834895255</x:v>
      </x:c>
      <x:c r="R12407" s="268" t="n">
        <x:f>O12407-P12407-Q12407-FIXED_COST</x:f>
        <x:v>-12352.918348952546</x:v>
      </x:c>
      <x:c r="S12407" s="139" t="str">
        <x:f>IF(AND(L12407&lt;=TOTAL_BED_CAP,N12407&lt;=TEMP_WORKER_CAP),"YES","NO")</x:f>
        <x:v>NO</x:v>
      </x:c>
      <x:c r="T12407" s="139" t="n">
        <x:f>IF(S12407="YES",R12407,-1E+99)</x:f>
        <x:v>-1e+99</x:v>
      </x:c>
    </x:row>
    <x:row r="12408">
      <x:c r="A12408" s="139"/>
      <x:c r="B12408" s="139"/>
      <x:c r="C12408" s="139"/>
      <x:c r="D12408" s="139"/>
      <x:c r="E12408" s="139"/>
      <x:c r="F12408" s="139"/>
      <x:c r="G12408" s="139"/>
      <x:c r="H12408" s="139"/>
      <x:c r="I12408" s="266" t="n">
        <x:f>INT((ROW()-ROW($I$46))/((CARROT_CAP+1)*(MESCLUN_CAP+1)))</x:f>
        <x:v>18</x:v>
      </x:c>
      <x:c r="J12408" s="266" t="n">
        <x:f>MOD(INT((ROW()-ROW($I$46))/(MESCLUN_CAP+1)),CARROT_CAP+1)</x:f>
        <x:v>20</x:v>
      </x:c>
      <x:c r="K12408" s="266" t="n">
        <x:f>MOD(ROW()-ROW($I$46),MESCLUN_CAP+1)</x:f>
        <x:v>24</x:v>
      </x:c>
      <x:c r="L12408" s="266" t="n">
        <x:f>SUM(I12408:K12408)</x:f>
        <x:v>62</x:v>
      </x:c>
      <x:c r="M12408" s="267" t="n">
        <x:f>I12408*TOMATO_HOURS*WEEKS*(1+TOMATO_DIM)^I12408+J12408*CARROT_HOURS*WEEKS*(1+CARROT_DIM)^J12408+K12408*MESCLUN_HOURS*WEEKS*(1+MESCLUN_DIM)^K12408</x:f>
        <x:v>11445.375046479163</x:v>
      </x:c>
      <x:c r="N12408" s="267" t="n">
        <x:f>MAX(M12408-FARMER_HOURS,0)/TEMP_HOURS_PER_WORKER</x:f>
        <x:v>7.448177115610529</x:v>
      </x:c>
      <x:c r="O12408" s="268" t="n">
        <x:f>I12408*TOMATO_PRICE+J12408*CARROT_PRICE+K12408*MESCLUN_PRICE</x:f>
        <x:v>265080</x:v>
      </x:c>
      <x:c r="P12408" s="268" t="n">
        <x:f>I12408*TOMATO_FERTILIZER+J12408*CARROT_FERTILIZER+K12408*MESCLUN_FERTILIZER</x:f>
        <x:v>45760</x:v>
      </x:c>
      <x:c r="Q12408" s="268" t="n">
        <x:f>MIN(M12408,FARMER_HOURS)*FARMER_RATE+MAX(M12408-FARMER_HOURS,0)*TEMP_RATE</x:f>
        <x:v>211204.42789026324</x:v>
      </x:c>
      <x:c r="R12408" s="268" t="n">
        <x:f>O12408-P12408-Q12408-FIXED_COST</x:f>
        <x:v>-11884.427890263236</x:v>
      </x:c>
      <x:c r="S12408" s="139" t="str">
        <x:f>IF(AND(L12408&lt;=TOTAL_BED_CAP,N12408&lt;=TEMP_WORKER_CAP),"YES","NO")</x:f>
        <x:v>NO</x:v>
      </x:c>
      <x:c r="T12408" s="139" t="n">
        <x:f>IF(S12408="YES",R12408,-1E+99)</x:f>
        <x:v>-1e+99</x:v>
      </x:c>
    </x:row>
    <x:row r="12409">
      <x:c r="A12409" s="139"/>
      <x:c r="B12409" s="139"/>
      <x:c r="C12409" s="139"/>
      <x:c r="D12409" s="139"/>
      <x:c r="E12409" s="139"/>
      <x:c r="F12409" s="139"/>
      <x:c r="G12409" s="139"/>
      <x:c r="H12409" s="139"/>
      <x:c r="I12409" s="266" t="n">
        <x:f>INT((ROW()-ROW($I$46))/((CARROT_CAP+1)*(MESCLUN_CAP+1)))</x:f>
        <x:v>18</x:v>
      </x:c>
      <x:c r="J12409" s="266" t="n">
        <x:f>MOD(INT((ROW()-ROW($I$46))/(MESCLUN_CAP+1)),CARROT_CAP+1)</x:f>
        <x:v>20</x:v>
      </x:c>
      <x:c r="K12409" s="266" t="n">
        <x:f>MOD(ROW()-ROW($I$46),MESCLUN_CAP+1)</x:f>
        <x:v>25</x:v>
      </x:c>
      <x:c r="L12409" s="266" t="n">
        <x:f>SUM(I12409:K12409)</x:f>
        <x:v>63</x:v>
      </x:c>
      <x:c r="M12409" s="267" t="n">
        <x:f>I12409*TOMATO_HOURS*WEEKS*(1+TOMATO_DIM)^I12409+J12409*CARROT_HOURS*WEEKS*(1+CARROT_DIM)^J12409+K12409*MESCLUN_HOURS*WEEKS*(1+MESCLUN_DIM)^K12409</x:f>
        <x:v>11524.95296789426</x:v>
      </x:c>
      <x:c r="N12409" s="267" t="n">
        <x:f>MAX(M12409-FARMER_HOURS,0)/TEMP_HOURS_PER_WORKER</x:f>
        <x:v>7.5034395610376805</x:v>
      </x:c>
      <x:c r="O12409" s="268" t="n">
        <x:f>I12409*TOMATO_PRICE+J12409*CARROT_PRICE+K12409*MESCLUN_PRICE</x:f>
        <x:v>267780</x:v>
      </x:c>
      <x:c r="P12409" s="268" t="n">
        <x:f>I12409*TOMATO_FERTILIZER+J12409*CARROT_FERTILIZER+K12409*MESCLUN_FERTILIZER</x:f>
        <x:v>46640</x:v>
      </x:c>
      <x:c r="Q12409" s="268" t="n">
        <x:f>MIN(M12409,FARMER_HOURS)*FARMER_RATE+MAX(M12409-FARMER_HOURS,0)*TEMP_RATE</x:f>
        <x:v>212585.98902594202</x:v>
      </x:c>
      <x:c r="R12409" s="268" t="n">
        <x:f>O12409-P12409-Q12409-FIXED_COST</x:f>
        <x:v>-11445.98902594202</x:v>
      </x:c>
      <x:c r="S12409" s="139" t="str">
        <x:f>IF(AND(L12409&lt;=TOTAL_BED_CAP,N12409&lt;=TEMP_WORKER_CAP),"YES","NO")</x:f>
        <x:v>NO</x:v>
      </x:c>
      <x:c r="T12409" s="139" t="n">
        <x:f>IF(S12409="YES",R12409,-1E+99)</x:f>
        <x:v>-1e+99</x:v>
      </x:c>
    </x:row>
    <x:row r="12410">
      <x:c r="A12410" s="139"/>
      <x:c r="B12410" s="139"/>
      <x:c r="C12410" s="139"/>
      <x:c r="D12410" s="139"/>
      <x:c r="E12410" s="139"/>
      <x:c r="F12410" s="139"/>
      <x:c r="G12410" s="139"/>
      <x:c r="H12410" s="139"/>
      <x:c r="I12410" s="266" t="n">
        <x:f>INT((ROW()-ROW($I$46))/((CARROT_CAP+1)*(MESCLUN_CAP+1)))</x:f>
        <x:v>18</x:v>
      </x:c>
      <x:c r="J12410" s="266" t="n">
        <x:f>MOD(INT((ROW()-ROW($I$46))/(MESCLUN_CAP+1)),CARROT_CAP+1)</x:f>
        <x:v>20</x:v>
      </x:c>
      <x:c r="K12410" s="266" t="n">
        <x:f>MOD(ROW()-ROW($I$46),MESCLUN_CAP+1)</x:f>
        <x:v>26</x:v>
      </x:c>
      <x:c r="L12410" s="266" t="n">
        <x:f>SUM(I12410:K12410)</x:f>
        <x:v>64</x:v>
      </x:c>
      <x:c r="M12410" s="267" t="n">
        <x:f>I12410*TOMATO_HOURS*WEEKS*(1+TOMATO_DIM)^I12410+J12410*CARROT_HOURS*WEEKS*(1+CARROT_DIM)^J12410+K12410*MESCLUN_HOURS*WEEKS*(1+MESCLUN_DIM)^K12410</x:f>
        <x:v>11606.292971854979</x:v>
      </x:c>
      <x:c r="N12410" s="267" t="n">
        <x:f>MAX(M12410-FARMER_HOURS,0)/TEMP_HOURS_PER_WORKER</x:f>
        <x:v>7.559925674899291</x:v>
      </x:c>
      <x:c r="O12410" s="268" t="n">
        <x:f>I12410*TOMATO_PRICE+J12410*CARROT_PRICE+K12410*MESCLUN_PRICE</x:f>
        <x:v>270480</x:v>
      </x:c>
      <x:c r="P12410" s="268" t="n">
        <x:f>I12410*TOMATO_FERTILIZER+J12410*CARROT_FERTILIZER+K12410*MESCLUN_FERTILIZER</x:f>
        <x:v>47520</x:v>
      </x:c>
      <x:c r="Q12410" s="268" t="n">
        <x:f>MIN(M12410,FARMER_HOURS)*FARMER_RATE+MAX(M12410-FARMER_HOURS,0)*TEMP_RATE</x:f>
        <x:v>213998.14187248226</x:v>
      </x:c>
      <x:c r="R12410" s="268" t="n">
        <x:f>O12410-P12410-Q12410-FIXED_COST</x:f>
        <x:v>-11038.141872482258</x:v>
      </x:c>
      <x:c r="S12410" s="139" t="str">
        <x:f>IF(AND(L12410&lt;=TOTAL_BED_CAP,N12410&lt;=TEMP_WORKER_CAP),"YES","NO")</x:f>
        <x:v>NO</x:v>
      </x:c>
      <x:c r="T12410" s="139" t="n">
        <x:f>IF(S12410="YES",R12410,-1E+99)</x:f>
        <x:v>-1e+99</x:v>
      </x:c>
    </x:row>
    <x:row r="12411">
      <x:c r="A12411" s="139"/>
      <x:c r="B12411" s="139"/>
      <x:c r="C12411" s="139"/>
      <x:c r="D12411" s="139"/>
      <x:c r="E12411" s="139"/>
      <x:c r="F12411" s="139"/>
      <x:c r="G12411" s="139"/>
      <x:c r="H12411" s="139"/>
      <x:c r="I12411" s="266" t="n">
        <x:f>INT((ROW()-ROW($I$46))/((CARROT_CAP+1)*(MESCLUN_CAP+1)))</x:f>
        <x:v>18</x:v>
      </x:c>
      <x:c r="J12411" s="266" t="n">
        <x:f>MOD(INT((ROW()-ROW($I$46))/(MESCLUN_CAP+1)),CARROT_CAP+1)</x:f>
        <x:v>20</x:v>
      </x:c>
      <x:c r="K12411" s="266" t="n">
        <x:f>MOD(ROW()-ROW($I$46),MESCLUN_CAP+1)</x:f>
        <x:v>27</x:v>
      </x:c>
      <x:c r="L12411" s="266" t="n">
        <x:f>SUM(I12411:K12411)</x:f>
        <x:v>65</x:v>
      </x:c>
      <x:c r="M12411" s="267" t="n">
        <x:f>I12411*TOMATO_HOURS*WEEKS*(1+TOMATO_DIM)^I12411+J12411*CARROT_HOURS*WEEKS*(1+CARROT_DIM)^J12411+K12411*MESCLUN_HOURS*WEEKS*(1+MESCLUN_DIM)^K12411</x:f>
        <x:v>11689.426676374735</x:v>
      </x:c>
      <x:c r="N12411" s="267" t="n">
        <x:f>MAX(M12411-FARMER_HOURS,0)/TEMP_HOURS_PER_WORKER</x:f>
        <x:v>7.617657414149122</x:v>
      </x:c>
      <x:c r="O12411" s="268" t="n">
        <x:f>I12411*TOMATO_PRICE+J12411*CARROT_PRICE+K12411*MESCLUN_PRICE</x:f>
        <x:v>273180</x:v>
      </x:c>
      <x:c r="P12411" s="268" t="n">
        <x:f>I12411*TOMATO_FERTILIZER+J12411*CARROT_FERTILIZER+K12411*MESCLUN_FERTILIZER</x:f>
        <x:v>48400</x:v>
      </x:c>
      <x:c r="Q12411" s="268" t="n">
        <x:f>MIN(M12411,FARMER_HOURS)*FARMER_RATE+MAX(M12411-FARMER_HOURS,0)*TEMP_RATE</x:f>
        <x:v>215441.43535372804</x:v>
      </x:c>
      <x:c r="R12411" s="268" t="n">
        <x:f>O12411-P12411-Q12411-FIXED_COST</x:f>
        <x:v>-10661.43535372804</x:v>
      </x:c>
      <x:c r="S12411" s="139" t="str">
        <x:f>IF(AND(L12411&lt;=TOTAL_BED_CAP,N12411&lt;=TEMP_WORKER_CAP),"YES","NO")</x:f>
        <x:v>NO</x:v>
      </x:c>
      <x:c r="T12411" s="139" t="n">
        <x:f>IF(S12411="YES",R12411,-1E+99)</x:f>
        <x:v>-1e+99</x:v>
      </x:c>
    </x:row>
    <x:row r="12412">
      <x:c r="A12412" s="139"/>
      <x:c r="B12412" s="139"/>
      <x:c r="C12412" s="139"/>
      <x:c r="D12412" s="139"/>
      <x:c r="E12412" s="139"/>
      <x:c r="F12412" s="139"/>
      <x:c r="G12412" s="139"/>
      <x:c r="H12412" s="139"/>
      <x:c r="I12412" s="266" t="n">
        <x:f>INT((ROW()-ROW($I$46))/((CARROT_CAP+1)*(MESCLUN_CAP+1)))</x:f>
        <x:v>18</x:v>
      </x:c>
      <x:c r="J12412" s="266" t="n">
        <x:f>MOD(INT((ROW()-ROW($I$46))/(MESCLUN_CAP+1)),CARROT_CAP+1)</x:f>
        <x:v>20</x:v>
      </x:c>
      <x:c r="K12412" s="266" t="n">
        <x:f>MOD(ROW()-ROW($I$46),MESCLUN_CAP+1)</x:f>
        <x:v>28</x:v>
      </x:c>
      <x:c r="L12412" s="266" t="n">
        <x:f>SUM(I12412:K12412)</x:f>
        <x:v>66</x:v>
      </x:c>
      <x:c r="M12412" s="267" t="n">
        <x:f>I12412*TOMATO_HOURS*WEEKS*(1+TOMATO_DIM)^I12412+J12412*CARROT_HOURS*WEEKS*(1+CARROT_DIM)^J12412+K12412*MESCLUN_HOURS*WEEKS*(1+MESCLUN_DIM)^K12412</x:f>
        <x:v>11774.386214591888</x:v>
      </x:c>
      <x:c r="N12412" s="267" t="n">
        <x:f>MAX(M12412-FARMER_HOURS,0)/TEMP_HOURS_PER_WORKER</x:f>
        <x:v>7.676657093466589</x:v>
      </x:c>
      <x:c r="O12412" s="268" t="n">
        <x:f>I12412*TOMATO_PRICE+J12412*CARROT_PRICE+K12412*MESCLUN_PRICE</x:f>
        <x:v>275880</x:v>
      </x:c>
      <x:c r="P12412" s="268" t="n">
        <x:f>I12412*TOMATO_FERTILIZER+J12412*CARROT_FERTILIZER+K12412*MESCLUN_FERTILIZER</x:f>
        <x:v>49280</x:v>
      </x:c>
      <x:c r="Q12412" s="268" t="n">
        <x:f>MIN(M12412,FARMER_HOURS)*FARMER_RATE+MAX(M12412-FARMER_HOURS,0)*TEMP_RATE</x:f>
        <x:v>216916.42733666472</x:v>
      </x:c>
      <x:c r="R12412" s="268" t="n">
        <x:f>O12412-P12412-Q12412-FIXED_COST</x:f>
        <x:v>-10316.427336664725</x:v>
      </x:c>
      <x:c r="S12412" s="139" t="str">
        <x:f>IF(AND(L12412&lt;=TOTAL_BED_CAP,N12412&lt;=TEMP_WORKER_CAP),"YES","NO")</x:f>
        <x:v>NO</x:v>
      </x:c>
      <x:c r="T12412" s="139" t="n">
        <x:f>IF(S12412="YES",R12412,-1E+99)</x:f>
        <x:v>-1e+99</x:v>
      </x:c>
    </x:row>
    <x:row r="12413">
      <x:c r="A12413" s="139"/>
      <x:c r="B12413" s="139"/>
      <x:c r="C12413" s="139"/>
      <x:c r="D12413" s="139"/>
      <x:c r="E12413" s="139"/>
      <x:c r="F12413" s="139"/>
      <x:c r="G12413" s="139"/>
      <x:c r="H12413" s="139"/>
      <x:c r="I12413" s="266" t="n">
        <x:f>INT((ROW()-ROW($I$46))/((CARROT_CAP+1)*(MESCLUN_CAP+1)))</x:f>
        <x:v>18</x:v>
      </x:c>
      <x:c r="J12413" s="266" t="n">
        <x:f>MOD(INT((ROW()-ROW($I$46))/(MESCLUN_CAP+1)),CARROT_CAP+1)</x:f>
        <x:v>20</x:v>
      </x:c>
      <x:c r="K12413" s="266" t="n">
        <x:f>MOD(ROW()-ROW($I$46),MESCLUN_CAP+1)</x:f>
        <x:v>29</x:v>
      </x:c>
      <x:c r="L12413" s="266" t="n">
        <x:f>SUM(I12413:K12413)</x:f>
        <x:v>67</x:v>
      </x:c>
      <x:c r="M12413" s="267" t="n">
        <x:f>I12413*TOMATO_HOURS*WEEKS*(1+TOMATO_DIM)^I12413+J12413*CARROT_HOURS*WEEKS*(1+CARROT_DIM)^J12413+K12413*MESCLUN_HOURS*WEEKS*(1+MESCLUN_DIM)^K12413</x:f>
        <x:v>11861.204242707541</x:v>
      </x:c>
      <x:c r="N12413" s="267" t="n">
        <x:f>MAX(M12413-FARMER_HOURS,0)/TEMP_HOURS_PER_WORKER</x:f>
        <x:v>7.736947390769126</x:v>
      </x:c>
      <x:c r="O12413" s="268" t="n">
        <x:f>I12413*TOMATO_PRICE+J12413*CARROT_PRICE+K12413*MESCLUN_PRICE</x:f>
        <x:v>278580</x:v>
      </x:c>
      <x:c r="P12413" s="268" t="n">
        <x:f>I12413*TOMATO_FERTILIZER+J12413*CARROT_FERTILIZER+K12413*MESCLUN_FERTILIZER</x:f>
        <x:v>50160</x:v>
      </x:c>
      <x:c r="Q12413" s="268" t="n">
        <x:f>MIN(M12413,FARMER_HOURS)*FARMER_RATE+MAX(M12413-FARMER_HOURS,0)*TEMP_RATE</x:f>
        <x:v>218423.68476922813</x:v>
      </x:c>
      <x:c r="R12413" s="268" t="n">
        <x:f>O12413-P12413-Q12413-FIXED_COST</x:f>
        <x:v>-10003.68476922813</x:v>
      </x:c>
      <x:c r="S12413" s="139" t="str">
        <x:f>IF(AND(L12413&lt;=TOTAL_BED_CAP,N12413&lt;=TEMP_WORKER_CAP),"YES","NO")</x:f>
        <x:v>NO</x:v>
      </x:c>
      <x:c r="T12413" s="139" t="n">
        <x:f>IF(S12413="YES",R12413,-1E+99)</x:f>
        <x:v>-1e+99</x:v>
      </x:c>
    </x:row>
    <x:row r="12414">
      <x:c r="A12414" s="139"/>
      <x:c r="B12414" s="139"/>
      <x:c r="C12414" s="139"/>
      <x:c r="D12414" s="139"/>
      <x:c r="E12414" s="139"/>
      <x:c r="F12414" s="139"/>
      <x:c r="G12414" s="139"/>
      <x:c r="H12414" s="139"/>
      <x:c r="I12414" s="266" t="n">
        <x:f>INT((ROW()-ROW($I$46))/((CARROT_CAP+1)*(MESCLUN_CAP+1)))</x:f>
        <x:v>18</x:v>
      </x:c>
      <x:c r="J12414" s="266" t="n">
        <x:f>MOD(INT((ROW()-ROW($I$46))/(MESCLUN_CAP+1)),CARROT_CAP+1)</x:f>
        <x:v>20</x:v>
      </x:c>
      <x:c r="K12414" s="266" t="n">
        <x:f>MOD(ROW()-ROW($I$46),MESCLUN_CAP+1)</x:f>
        <x:v>30</x:v>
      </x:c>
      <x:c r="L12414" s="266" t="n">
        <x:f>SUM(I12414:K12414)</x:f>
        <x:v>68</x:v>
      </x:c>
      <x:c r="M12414" s="267" t="n">
        <x:f>I12414*TOMATO_HOURS*WEEKS*(1+TOMATO_DIM)^I12414+J12414*CARROT_HOURS*WEEKS*(1+CARROT_DIM)^J12414+K12414*MESCLUN_HOURS*WEEKS*(1+MESCLUN_DIM)^K12414</x:f>
        <x:v>11949.913948041312</x:v>
      </x:c>
      <x:c r="N12414" s="267" t="n">
        <x:f>MAX(M12414-FARMER_HOURS,0)/TEMP_HOURS_PER_WORKER</x:f>
        <x:v>7.7985513528064665</x:v>
      </x:c>
      <x:c r="O12414" s="268" t="n">
        <x:f>I12414*TOMATO_PRICE+J12414*CARROT_PRICE+K12414*MESCLUN_PRICE</x:f>
        <x:v>281280</x:v>
      </x:c>
      <x:c r="P12414" s="268" t="n">
        <x:f>I12414*TOMATO_FERTILIZER+J12414*CARROT_FERTILIZER+K12414*MESCLUN_FERTILIZER</x:f>
        <x:v>51040</x:v>
      </x:c>
      <x:c r="Q12414" s="268" t="n">
        <x:f>MIN(M12414,FARMER_HOURS)*FARMER_RATE+MAX(M12414-FARMER_HOURS,0)*TEMP_RATE</x:f>
        <x:v>219963.78382016165</x:v>
      </x:c>
      <x:c r="R12414" s="268" t="n">
        <x:f>O12414-P12414-Q12414-FIXED_COST</x:f>
        <x:v>-9723.783820161654</x:v>
      </x:c>
      <x:c r="S12414" s="139" t="str">
        <x:f>IF(AND(L12414&lt;=TOTAL_BED_CAP,N12414&lt;=TEMP_WORKER_CAP),"YES","NO")</x:f>
        <x:v>NO</x:v>
      </x:c>
      <x:c r="T12414" s="139" t="n">
        <x:f>IF(S12414="YES",R12414,-1E+99)</x:f>
        <x:v>-1e+99</x:v>
      </x:c>
    </x:row>
    <x:row r="12415">
      <x:c r="A12415" s="139"/>
      <x:c r="B12415" s="139"/>
      <x:c r="C12415" s="139"/>
      <x:c r="D12415" s="139"/>
      <x:c r="E12415" s="139"/>
      <x:c r="F12415" s="139"/>
      <x:c r="G12415" s="139"/>
      <x:c r="H12415" s="139"/>
      <x:c r="I12415" s="266" t="n">
        <x:f>INT((ROW()-ROW($I$46))/((CARROT_CAP+1)*(MESCLUN_CAP+1)))</x:f>
        <x:v>19</x:v>
      </x:c>
      <x:c r="J12415" s="266" t="n">
        <x:f>MOD(INT((ROW()-ROW($I$46))/(MESCLUN_CAP+1)),CARROT_CAP+1)</x:f>
        <x:v>0</x:v>
      </x:c>
      <x:c r="K12415" s="266" t="n">
        <x:f>MOD(ROW()-ROW($I$46),MESCLUN_CAP+1)</x:f>
        <x:v>0</x:v>
      </x:c>
      <x:c r="L12415" s="266" t="n">
        <x:f>SUM(I12415:K12415)</x:f>
        <x:v>19</x:v>
      </x:c>
      <x:c r="M12415" s="267" t="n">
        <x:f>I12415*TOMATO_HOURS*WEEKS*(1+TOMATO_DIM)^I12415+J12415*CARROT_HOURS*WEEKS*(1+CARROT_DIM)^J12415+K12415*MESCLUN_HOURS*WEEKS*(1+MESCLUN_DIM)^K12415</x:f>
        <x:v>10458.204466678904</x:v>
      </x:c>
      <x:c r="N12415" s="267" t="n">
        <x:f>MAX(M12415-FARMER_HOURS,0)/TEMP_HOURS_PER_WORKER</x:f>
        <x:v>6.762641990749239</x:v>
      </x:c>
      <x:c r="O12415" s="268" t="n">
        <x:f>I12415*TOMATO_PRICE+J12415*CARROT_PRICE+K12415*MESCLUN_PRICE</x:f>
        <x:v>167200</x:v>
      </x:c>
      <x:c r="P12415" s="268" t="n">
        <x:f>I12415*TOMATO_FERTILIZER+J12415*CARROT_FERTILIZER+K12415*MESCLUN_FERTILIZER</x:f>
        <x:v>16720</x:v>
      </x:c>
      <x:c r="Q12415" s="268" t="n">
        <x:f>MIN(M12415,FARMER_HOURS)*FARMER_RATE+MAX(M12415-FARMER_HOURS,0)*TEMP_RATE</x:f>
        <x:v>194066.04976873097</x:v>
      </x:c>
      <x:c r="R12415" s="268" t="n">
        <x:f>O12415-P12415-Q12415-FIXED_COST</x:f>
        <x:v>-63586.04976873097</x:v>
      </x:c>
      <x:c r="S12415" s="139" t="str">
        <x:f>IF(AND(L12415&lt;=TOTAL_BED_CAP,N12415&lt;=TEMP_WORKER_CAP),"YES","NO")</x:f>
        <x:v>NO</x:v>
      </x:c>
      <x:c r="T12415" s="139" t="n">
        <x:f>IF(S12415="YES",R12415,-1E+99)</x:f>
        <x:v>-1e+99</x:v>
      </x:c>
    </x:row>
    <x:row r="12416">
      <x:c r="A12416" s="139"/>
      <x:c r="B12416" s="139"/>
      <x:c r="C12416" s="139"/>
      <x:c r="D12416" s="139"/>
      <x:c r="E12416" s="139"/>
      <x:c r="F12416" s="139"/>
      <x:c r="G12416" s="139"/>
      <x:c r="H12416" s="139"/>
      <x:c r="I12416" s="266" t="n">
        <x:f>INT((ROW()-ROW($I$46))/((CARROT_CAP+1)*(MESCLUN_CAP+1)))</x:f>
        <x:v>19</x:v>
      </x:c>
      <x:c r="J12416" s="266" t="n">
        <x:f>MOD(INT((ROW()-ROW($I$46))/(MESCLUN_CAP+1)),CARROT_CAP+1)</x:f>
        <x:v>0</x:v>
      </x:c>
      <x:c r="K12416" s="266" t="n">
        <x:f>MOD(ROW()-ROW($I$46),MESCLUN_CAP+1)</x:f>
        <x:v>1</x:v>
      </x:c>
      <x:c r="L12416" s="266" t="n">
        <x:f>SUM(I12416:K12416)</x:f>
        <x:v>20</x:v>
      </x:c>
      <x:c r="M12416" s="267" t="n">
        <x:f>I12416*TOMATO_HOURS*WEEKS*(1+TOMATO_DIM)^I12416+J12416*CARROT_HOURS*WEEKS*(1+CARROT_DIM)^J12416+K12416*MESCLUN_HOURS*WEEKS*(1+MESCLUN_DIM)^K12416</x:f>
        <x:v>10503.766966678904</x:v>
      </x:c>
      <x:c r="N12416" s="267" t="n">
        <x:f>MAX(M12416-FARMER_HOURS,0)/TEMP_HOURS_PER_WORKER</x:f>
        <x:v>6.794282615749239</x:v>
      </x:c>
      <x:c r="O12416" s="268" t="n">
        <x:f>I12416*TOMATO_PRICE+J12416*CARROT_PRICE+K12416*MESCLUN_PRICE</x:f>
        <x:v>169900</x:v>
      </x:c>
      <x:c r="P12416" s="268" t="n">
        <x:f>I12416*TOMATO_FERTILIZER+J12416*CARROT_FERTILIZER+K12416*MESCLUN_FERTILIZER</x:f>
        <x:v>17600</x:v>
      </x:c>
      <x:c r="Q12416" s="268" t="n">
        <x:f>MIN(M12416,FARMER_HOURS)*FARMER_RATE+MAX(M12416-FARMER_HOURS,0)*TEMP_RATE</x:f>
        <x:v>194857.06539373097</x:v>
      </x:c>
      <x:c r="R12416" s="268" t="n">
        <x:f>O12416-P12416-Q12416-FIXED_COST</x:f>
        <x:v>-62557.06539373097</x:v>
      </x:c>
      <x:c r="S12416" s="139" t="str">
        <x:f>IF(AND(L12416&lt;=TOTAL_BED_CAP,N12416&lt;=TEMP_WORKER_CAP),"YES","NO")</x:f>
        <x:v>NO</x:v>
      </x:c>
      <x:c r="T12416" s="139" t="n">
        <x:f>IF(S12416="YES",R12416,-1E+99)</x:f>
        <x:v>-1e+99</x:v>
      </x:c>
    </x:row>
    <x:row r="12417">
      <x:c r="A12417" s="139"/>
      <x:c r="B12417" s="139"/>
      <x:c r="C12417" s="139"/>
      <x:c r="D12417" s="139"/>
      <x:c r="E12417" s="139"/>
      <x:c r="F12417" s="139"/>
      <x:c r="G12417" s="139"/>
      <x:c r="H12417" s="139"/>
      <x:c r="I12417" s="266" t="n">
        <x:f>INT((ROW()-ROW($I$46))/((CARROT_CAP+1)*(MESCLUN_CAP+1)))</x:f>
        <x:v>19</x:v>
      </x:c>
      <x:c r="J12417" s="266" t="n">
        <x:f>MOD(INT((ROW()-ROW($I$46))/(MESCLUN_CAP+1)),CARROT_CAP+1)</x:f>
        <x:v>0</x:v>
      </x:c>
      <x:c r="K12417" s="266" t="n">
        <x:f>MOD(ROW()-ROW($I$46),MESCLUN_CAP+1)</x:f>
        <x:v>2</x:v>
      </x:c>
      <x:c r="L12417" s="266" t="n">
        <x:f>SUM(I12417:K12417)</x:f>
        <x:v>21</x:v>
      </x:c>
      <x:c r="M12417" s="267" t="n">
        <x:f>I12417*TOMATO_HOURS*WEEKS*(1+TOMATO_DIM)^I12417+J12417*CARROT_HOURS*WEEKS*(1+CARROT_DIM)^J12417+K12417*MESCLUN_HOURS*WEEKS*(1+MESCLUN_DIM)^K12417</x:f>
        <x:v>10550.468529178905</x:v>
      </x:c>
      <x:c r="N12417" s="267" t="n">
        <x:f>MAX(M12417-FARMER_HOURS,0)/TEMP_HOURS_PER_WORKER</x:f>
        <x:v>6.826714256374239</x:v>
      </x:c>
      <x:c r="O12417" s="268" t="n">
        <x:f>I12417*TOMATO_PRICE+J12417*CARROT_PRICE+K12417*MESCLUN_PRICE</x:f>
        <x:v>172600</x:v>
      </x:c>
      <x:c r="P12417" s="268" t="n">
        <x:f>I12417*TOMATO_FERTILIZER+J12417*CARROT_FERTILIZER+K12417*MESCLUN_FERTILIZER</x:f>
        <x:v>18480</x:v>
      </x:c>
      <x:c r="Q12417" s="268" t="n">
        <x:f>MIN(M12417,FARMER_HOURS)*FARMER_RATE+MAX(M12417-FARMER_HOURS,0)*TEMP_RATE</x:f>
        <x:v>195667.85640935597</x:v>
      </x:c>
      <x:c r="R12417" s="268" t="n">
        <x:f>O12417-P12417-Q12417-FIXED_COST</x:f>
        <x:v>-61547.85640935597</x:v>
      </x:c>
      <x:c r="S12417" s="139" t="str">
        <x:f>IF(AND(L12417&lt;=TOTAL_BED_CAP,N12417&lt;=TEMP_WORKER_CAP),"YES","NO")</x:f>
        <x:v>NO</x:v>
      </x:c>
      <x:c r="T12417" s="139" t="n">
        <x:f>IF(S12417="YES",R12417,-1E+99)</x:f>
        <x:v>-1e+99</x:v>
      </x:c>
    </x:row>
    <x:row r="12418">
      <x:c r="A12418" s="139"/>
      <x:c r="B12418" s="139"/>
      <x:c r="C12418" s="139"/>
      <x:c r="D12418" s="139"/>
      <x:c r="E12418" s="139"/>
      <x:c r="F12418" s="139"/>
      <x:c r="G12418" s="139"/>
      <x:c r="H12418" s="139"/>
      <x:c r="I12418" s="266" t="n">
        <x:f>INT((ROW()-ROW($I$46))/((CARROT_CAP+1)*(MESCLUN_CAP+1)))</x:f>
        <x:v>19</x:v>
      </x:c>
      <x:c r="J12418" s="266" t="n">
        <x:f>MOD(INT((ROW()-ROW($I$46))/(MESCLUN_CAP+1)),CARROT_CAP+1)</x:f>
        <x:v>0</x:v>
      </x:c>
      <x:c r="K12418" s="266" t="n">
        <x:f>MOD(ROW()-ROW($I$46),MESCLUN_CAP+1)</x:f>
        <x:v>3</x:v>
      </x:c>
      <x:c r="L12418" s="266" t="n">
        <x:f>SUM(I12418:K12418)</x:f>
        <x:v>22</x:v>
      </x:c>
      <x:c r="M12418" s="267" t="n">
        <x:f>I12418*TOMATO_HOURS*WEEKS*(1+TOMATO_DIM)^I12418+J12418*CARROT_HOURS*WEEKS*(1+CARROT_DIM)^J12418+K12418*MESCLUN_HOURS*WEEKS*(1+MESCLUN_DIM)^K12418</x:f>
        <x:v>10598.33051160078</x:v>
      </x:c>
      <x:c r="N12418" s="267" t="n">
        <x:f>MAX(M12418-FARMER_HOURS,0)/TEMP_HOURS_PER_WORKER</x:f>
        <x:v>6.859951744167208</x:v>
      </x:c>
      <x:c r="O12418" s="268" t="n">
        <x:f>I12418*TOMATO_PRICE+J12418*CARROT_PRICE+K12418*MESCLUN_PRICE</x:f>
        <x:v>175300</x:v>
      </x:c>
      <x:c r="P12418" s="268" t="n">
        <x:f>I12418*TOMATO_FERTILIZER+J12418*CARROT_FERTILIZER+K12418*MESCLUN_FERTILIZER</x:f>
        <x:v>19360</x:v>
      </x:c>
      <x:c r="Q12418" s="268" t="n">
        <x:f>MIN(M12418,FARMER_HOURS)*FARMER_RATE+MAX(M12418-FARMER_HOURS,0)*TEMP_RATE</x:f>
        <x:v>196498.7936041802</x:v>
      </x:c>
      <x:c r="R12418" s="268" t="n">
        <x:f>O12418-P12418-Q12418-FIXED_COST</x:f>
        <x:v>-60558.79360418019</x:v>
      </x:c>
      <x:c r="S12418" s="139" t="str">
        <x:f>IF(AND(L12418&lt;=TOTAL_BED_CAP,N12418&lt;=TEMP_WORKER_CAP),"YES","NO")</x:f>
        <x:v>NO</x:v>
      </x:c>
      <x:c r="T12418" s="139" t="n">
        <x:f>IF(S12418="YES",R12418,-1E+99)</x:f>
        <x:v>-1e+99</x:v>
      </x:c>
    </x:row>
    <x:row r="12419">
      <x:c r="A12419" s="139"/>
      <x:c r="B12419" s="139"/>
      <x:c r="C12419" s="139"/>
      <x:c r="D12419" s="139"/>
      <x:c r="E12419" s="139"/>
      <x:c r="F12419" s="139"/>
      <x:c r="G12419" s="139"/>
      <x:c r="H12419" s="139"/>
      <x:c r="I12419" s="266" t="n">
        <x:f>INT((ROW()-ROW($I$46))/((CARROT_CAP+1)*(MESCLUN_CAP+1)))</x:f>
        <x:v>19</x:v>
      </x:c>
      <x:c r="J12419" s="266" t="n">
        <x:f>MOD(INT((ROW()-ROW($I$46))/(MESCLUN_CAP+1)),CARROT_CAP+1)</x:f>
        <x:v>0</x:v>
      </x:c>
      <x:c r="K12419" s="266" t="n">
        <x:f>MOD(ROW()-ROW($I$46),MESCLUN_CAP+1)</x:f>
        <x:v>4</x:v>
      </x:c>
      <x:c r="L12419" s="266" t="n">
        <x:f>SUM(I12419:K12419)</x:f>
        <x:v>23</x:v>
      </x:c>
      <x:c r="M12419" s="267" t="n">
        <x:f>I12419*TOMATO_HOURS*WEEKS*(1+TOMATO_DIM)^I12419+J12419*CARROT_HOURS*WEEKS*(1+CARROT_DIM)^J12419+K12419*MESCLUN_HOURS*WEEKS*(1+MESCLUN_DIM)^K12419</x:f>
        <x:v>10647.374627323436</x:v>
      </x:c>
      <x:c r="N12419" s="267" t="n">
        <x:f>MAX(M12419-FARMER_HOURS,0)/TEMP_HOURS_PER_WORKER</x:f>
        <x:v>6.894010157863497</x:v>
      </x:c>
      <x:c r="O12419" s="268" t="n">
        <x:f>I12419*TOMATO_PRICE+J12419*CARROT_PRICE+K12419*MESCLUN_PRICE</x:f>
        <x:v>178000</x:v>
      </x:c>
      <x:c r="P12419" s="268" t="n">
        <x:f>I12419*TOMATO_FERTILIZER+J12419*CARROT_FERTILIZER+K12419*MESCLUN_FERTILIZER</x:f>
        <x:v>20240</x:v>
      </x:c>
      <x:c r="Q12419" s="268" t="n">
        <x:f>MIN(M12419,FARMER_HOURS)*FARMER_RATE+MAX(M12419-FARMER_HOURS,0)*TEMP_RATE</x:f>
        <x:v>197350.2539465874</x:v>
      </x:c>
      <x:c r="R12419" s="268" t="n">
        <x:f>O12419-P12419-Q12419-FIXED_COST</x:f>
        <x:v>-59590.253946587414</x:v>
      </x:c>
      <x:c r="S12419" s="139" t="str">
        <x:f>IF(AND(L12419&lt;=TOTAL_BED_CAP,N12419&lt;=TEMP_WORKER_CAP),"YES","NO")</x:f>
        <x:v>NO</x:v>
      </x:c>
      <x:c r="T12419" s="139" t="n">
        <x:f>IF(S12419="YES",R12419,-1E+99)</x:f>
        <x:v>-1e+99</x:v>
      </x:c>
    </x:row>
    <x:row r="12420">
      <x:c r="A12420" s="139"/>
      <x:c r="B12420" s="139"/>
      <x:c r="C12420" s="139"/>
      <x:c r="D12420" s="139"/>
      <x:c r="E12420" s="139"/>
      <x:c r="F12420" s="139"/>
      <x:c r="G12420" s="139"/>
      <x:c r="H12420" s="139"/>
      <x:c r="I12420" s="266" t="n">
        <x:f>INT((ROW()-ROW($I$46))/((CARROT_CAP+1)*(MESCLUN_CAP+1)))</x:f>
        <x:v>19</x:v>
      </x:c>
      <x:c r="J12420" s="266" t="n">
        <x:f>MOD(INT((ROW()-ROW($I$46))/(MESCLUN_CAP+1)),CARROT_CAP+1)</x:f>
        <x:v>0</x:v>
      </x:c>
      <x:c r="K12420" s="266" t="n">
        <x:f>MOD(ROW()-ROW($I$46),MESCLUN_CAP+1)</x:f>
        <x:v>5</x:v>
      </x:c>
      <x:c r="L12420" s="266" t="n">
        <x:f>SUM(I12420:K12420)</x:f>
        <x:v>24</x:v>
      </x:c>
      <x:c r="M12420" s="267" t="n">
        <x:f>I12420*TOMATO_HOURS*WEEKS*(1+TOMATO_DIM)^I12420+J12420*CARROT_HOURS*WEEKS*(1+CARROT_DIM)^J12420+K12420*MESCLUN_HOURS*WEEKS*(1+MESCLUN_DIM)^K12420</x:f>
        <x:v>10697.622951244639</x:v>
      </x:c>
      <x:c r="N12420" s="267" t="n">
        <x:f>MAX(M12420-FARMER_HOURS,0)/TEMP_HOURS_PER_WORKER</x:f>
        <x:v>6.928904827253222</x:v>
      </x:c>
      <x:c r="O12420" s="268" t="n">
        <x:f>I12420*TOMATO_PRICE+J12420*CARROT_PRICE+K12420*MESCLUN_PRICE</x:f>
        <x:v>180700</x:v>
      </x:c>
      <x:c r="P12420" s="268" t="n">
        <x:f>I12420*TOMATO_FERTILIZER+J12420*CARROT_FERTILIZER+K12420*MESCLUN_FERTILIZER</x:f>
        <x:v>21120</x:v>
      </x:c>
      <x:c r="Q12420" s="268" t="n">
        <x:f>MIN(M12420,FARMER_HOURS)*FARMER_RATE+MAX(M12420-FARMER_HOURS,0)*TEMP_RATE</x:f>
        <x:v>198222.62068133053</x:v>
      </x:c>
      <x:c r="R12420" s="268" t="n">
        <x:f>O12420-P12420-Q12420-FIXED_COST</x:f>
        <x:v>-58642.62068133053</x:v>
      </x:c>
      <x:c r="S12420" s="139" t="str">
        <x:f>IF(AND(L12420&lt;=TOTAL_BED_CAP,N12420&lt;=TEMP_WORKER_CAP),"YES","NO")</x:f>
        <x:v>NO</x:v>
      </x:c>
      <x:c r="T12420" s="139" t="n">
        <x:f>IF(S12420="YES",R12420,-1E+99)</x:f>
        <x:v>-1e+99</x:v>
      </x:c>
    </x:row>
    <x:row r="12421">
      <x:c r="A12421" s="139"/>
      <x:c r="B12421" s="139"/>
      <x:c r="C12421" s="139"/>
      <x:c r="D12421" s="139"/>
      <x:c r="E12421" s="139"/>
      <x:c r="F12421" s="139"/>
      <x:c r="G12421" s="139"/>
      <x:c r="H12421" s="139"/>
      <x:c r="I12421" s="266" t="n">
        <x:f>INT((ROW()-ROW($I$46))/((CARROT_CAP+1)*(MESCLUN_CAP+1)))</x:f>
        <x:v>19</x:v>
      </x:c>
      <x:c r="J12421" s="266" t="n">
        <x:f>MOD(INT((ROW()-ROW($I$46))/(MESCLUN_CAP+1)),CARROT_CAP+1)</x:f>
        <x:v>0</x:v>
      </x:c>
      <x:c r="K12421" s="266" t="n">
        <x:f>MOD(ROW()-ROW($I$46),MESCLUN_CAP+1)</x:f>
        <x:v>6</x:v>
      </x:c>
      <x:c r="L12421" s="266" t="n">
        <x:f>SUM(I12421:K12421)</x:f>
        <x:v>25</x:v>
      </x:c>
      <x:c r="M12421" s="267" t="n">
        <x:f>I12421*TOMATO_HOURS*WEEKS*(1+TOMATO_DIM)^I12421+J12421*CARROT_HOURS*WEEKS*(1+CARROT_DIM)^J12421+K12421*MESCLUN_HOURS*WEEKS*(1+MESCLUN_DIM)^K12421</x:f>
        <x:v>10749.097925426271</x:v>
      </x:c>
      <x:c r="N12421" s="267" t="n">
        <x:f>MAX(M12421-FARMER_HOURS,0)/TEMP_HOURS_PER_WORKER</x:f>
        <x:v>6.964651337101577</x:v>
      </x:c>
      <x:c r="O12421" s="268" t="n">
        <x:f>I12421*TOMATO_PRICE+J12421*CARROT_PRICE+K12421*MESCLUN_PRICE</x:f>
        <x:v>183400</x:v>
      </x:c>
      <x:c r="P12421" s="268" t="n">
        <x:f>I12421*TOMATO_FERTILIZER+J12421*CARROT_FERTILIZER+K12421*MESCLUN_FERTILIZER</x:f>
        <x:v>22000</x:v>
      </x:c>
      <x:c r="Q12421" s="268" t="n">
        <x:f>MIN(M12421,FARMER_HOURS)*FARMER_RATE+MAX(M12421-FARMER_HOURS,0)*TEMP_RATE</x:f>
        <x:v>199116.28342753943</x:v>
      </x:c>
      <x:c r="R12421" s="268" t="n">
        <x:f>O12421-P12421-Q12421-FIXED_COST</x:f>
        <x:v>-57716.28342753943</x:v>
      </x:c>
      <x:c r="S12421" s="139" t="str">
        <x:f>IF(AND(L12421&lt;=TOTAL_BED_CAP,N12421&lt;=TEMP_WORKER_CAP),"YES","NO")</x:f>
        <x:v>NO</x:v>
      </x:c>
      <x:c r="T12421" s="139" t="n">
        <x:f>IF(S12421="YES",R12421,-1E+99)</x:f>
        <x:v>-1e+99</x:v>
      </x:c>
    </x:row>
    <x:row r="12422">
      <x:c r="A12422" s="139"/>
      <x:c r="B12422" s="139"/>
      <x:c r="C12422" s="139"/>
      <x:c r="D12422" s="139"/>
      <x:c r="E12422" s="139"/>
      <x:c r="F12422" s="139"/>
      <x:c r="G12422" s="139"/>
      <x:c r="H12422" s="139"/>
      <x:c r="I12422" s="266" t="n">
        <x:f>INT((ROW()-ROW($I$46))/((CARROT_CAP+1)*(MESCLUN_CAP+1)))</x:f>
        <x:v>19</x:v>
      </x:c>
      <x:c r="J12422" s="266" t="n">
        <x:f>MOD(INT((ROW()-ROW($I$46))/(MESCLUN_CAP+1)),CARROT_CAP+1)</x:f>
        <x:v>0</x:v>
      </x:c>
      <x:c r="K12422" s="266" t="n">
        <x:f>MOD(ROW()-ROW($I$46),MESCLUN_CAP+1)</x:f>
        <x:v>7</x:v>
      </x:c>
      <x:c r="L12422" s="266" t="n">
        <x:f>SUM(I12422:K12422)</x:f>
        <x:v>26</x:v>
      </x:c>
      <x:c r="M12422" s="267" t="n">
        <x:f>I12422*TOMATO_HOURS*WEEKS*(1+TOMATO_DIM)^I12422+J12422*CARROT_HOURS*WEEKS*(1+CARROT_DIM)^J12422+K12422*MESCLUN_HOURS*WEEKS*(1+MESCLUN_DIM)^K12422</x:f>
        <x:v>10801.822364824233</x:v>
      </x:c>
      <x:c r="N12422" s="267" t="n">
        <x:f>MAX(M12422-FARMER_HOURS,0)/TEMP_HOURS_PER_WORKER</x:f>
        <x:v>7.00126553112794</x:v>
      </x:c>
      <x:c r="O12422" s="268" t="n">
        <x:f>I12422*TOMATO_PRICE+J12422*CARROT_PRICE+K12422*MESCLUN_PRICE</x:f>
        <x:v>186100</x:v>
      </x:c>
      <x:c r="P12422" s="268" t="n">
        <x:f>I12422*TOMATO_FERTILIZER+J12422*CARROT_FERTILIZER+K12422*MESCLUN_FERTILIZER</x:f>
        <x:v>22880</x:v>
      </x:c>
      <x:c r="Q12422" s="268" t="n">
        <x:f>MIN(M12422,FARMER_HOURS)*FARMER_RATE+MAX(M12422-FARMER_HOURS,0)*TEMP_RATE</x:f>
        <x:v>200031.6382781985</x:v>
      </x:c>
      <x:c r="R12422" s="268" t="n">
        <x:f>O12422-P12422-Q12422-FIXED_COST</x:f>
        <x:v>-56811.63827819849</x:v>
      </x:c>
      <x:c r="S12422" s="139" t="str">
        <x:f>IF(AND(L12422&lt;=TOTAL_BED_CAP,N12422&lt;=TEMP_WORKER_CAP),"YES","NO")</x:f>
        <x:v>NO</x:v>
      </x:c>
      <x:c r="T12422" s="139" t="n">
        <x:f>IF(S12422="YES",R12422,-1E+99)</x:f>
        <x:v>-1e+99</x:v>
      </x:c>
    </x:row>
    <x:row r="12423">
      <x:c r="A12423" s="139"/>
      <x:c r="B12423" s="139"/>
      <x:c r="C12423" s="139"/>
      <x:c r="D12423" s="139"/>
      <x:c r="E12423" s="139"/>
      <x:c r="F12423" s="139"/>
      <x:c r="G12423" s="139"/>
      <x:c r="H12423" s="139"/>
      <x:c r="I12423" s="266" t="n">
        <x:f>INT((ROW()-ROW($I$46))/((CARROT_CAP+1)*(MESCLUN_CAP+1)))</x:f>
        <x:v>19</x:v>
      </x:c>
      <x:c r="J12423" s="266" t="n">
        <x:f>MOD(INT((ROW()-ROW($I$46))/(MESCLUN_CAP+1)),CARROT_CAP+1)</x:f>
        <x:v>0</x:v>
      </x:c>
      <x:c r="K12423" s="266" t="n">
        <x:f>MOD(ROW()-ROW($I$46),MESCLUN_CAP+1)</x:f>
        <x:v>8</x:v>
      </x:c>
      <x:c r="L12423" s="266" t="n">
        <x:f>SUM(I12423:K12423)</x:f>
        <x:v>27</x:v>
      </x:c>
      <x:c r="M12423" s="267" t="n">
        <x:f>I12423*TOMATO_HOURS*WEEKS*(1+TOMATO_DIM)^I12423+J12423*CARROT_HOURS*WEEKS*(1+CARROT_DIM)^J12423+K12423*MESCLUN_HOURS*WEEKS*(1+MESCLUN_DIM)^K12423</x:f>
        <x:v>10855.819463104213</x:v>
      </x:c>
      <x:c r="N12423" s="267" t="n">
        <x:f>MAX(M12423-FARMER_HOURS,0)/TEMP_HOURS_PER_WORKER</x:f>
        <x:v>7.038763516044592</x:v>
      </x:c>
      <x:c r="O12423" s="268" t="n">
        <x:f>I12423*TOMATO_PRICE+J12423*CARROT_PRICE+K12423*MESCLUN_PRICE</x:f>
        <x:v>188800</x:v>
      </x:c>
      <x:c r="P12423" s="268" t="n">
        <x:f>I12423*TOMATO_FERTILIZER+J12423*CARROT_FERTILIZER+K12423*MESCLUN_FERTILIZER</x:f>
        <x:v>23760</x:v>
      </x:c>
      <x:c r="Q12423" s="268" t="n">
        <x:f>MIN(M12423,FARMER_HOURS)*FARMER_RATE+MAX(M12423-FARMER_HOURS,0)*TEMP_RATE</x:f>
        <x:v>200969.0879011148</x:v>
      </x:c>
      <x:c r="R12423" s="268" t="n">
        <x:f>O12423-P12423-Q12423-FIXED_COST</x:f>
        <x:v>-55929.087901114806</x:v>
      </x:c>
      <x:c r="S12423" s="139" t="str">
        <x:f>IF(AND(L12423&lt;=TOTAL_BED_CAP,N12423&lt;=TEMP_WORKER_CAP),"YES","NO")</x:f>
        <x:v>NO</x:v>
      </x:c>
      <x:c r="T12423" s="139" t="n">
        <x:f>IF(S12423="YES",R12423,-1E+99)</x:f>
        <x:v>-1e+99</x:v>
      </x:c>
    </x:row>
    <x:row r="12424">
      <x:c r="A12424" s="139"/>
      <x:c r="B12424" s="139"/>
      <x:c r="C12424" s="139"/>
      <x:c r="D12424" s="139"/>
      <x:c r="E12424" s="139"/>
      <x:c r="F12424" s="139"/>
      <x:c r="G12424" s="139"/>
      <x:c r="H12424" s="139"/>
      <x:c r="I12424" s="266" t="n">
        <x:f>INT((ROW()-ROW($I$46))/((CARROT_CAP+1)*(MESCLUN_CAP+1)))</x:f>
        <x:v>19</x:v>
      </x:c>
      <x:c r="J12424" s="266" t="n">
        <x:f>MOD(INT((ROW()-ROW($I$46))/(MESCLUN_CAP+1)),CARROT_CAP+1)</x:f>
        <x:v>0</x:v>
      </x:c>
      <x:c r="K12424" s="266" t="n">
        <x:f>MOD(ROW()-ROW($I$46),MESCLUN_CAP+1)</x:f>
        <x:v>9</x:v>
      </x:c>
      <x:c r="L12424" s="266" t="n">
        <x:f>SUM(I12424:K12424)</x:f>
        <x:v>28</x:v>
      </x:c>
      <x:c r="M12424" s="267" t="n">
        <x:f>I12424*TOMATO_HOURS*WEEKS*(1+TOMATO_DIM)^I12424+J12424*CARROT_HOURS*WEEKS*(1+CARROT_DIM)^J12424+K12424*MESCLUN_HOURS*WEEKS*(1+MESCLUN_DIM)^K12424</x:f>
        <x:v>10911.112798544607</x:v>
      </x:c>
      <x:c r="N12424" s="267" t="n">
        <x:f>MAX(M12424-FARMER_HOURS,0)/TEMP_HOURS_PER_WORKER</x:f>
        <x:v>7.077161665655978</x:v>
      </x:c>
      <x:c r="O12424" s="268" t="n">
        <x:f>I12424*TOMATO_PRICE+J12424*CARROT_PRICE+K12424*MESCLUN_PRICE</x:f>
        <x:v>191500</x:v>
      </x:c>
      <x:c r="P12424" s="268" t="n">
        <x:f>I12424*TOMATO_FERTILIZER+J12424*CARROT_FERTILIZER+K12424*MESCLUN_FERTILIZER</x:f>
        <x:v>24640</x:v>
      </x:c>
      <x:c r="Q12424" s="268" t="n">
        <x:f>MIN(M12424,FARMER_HOURS)*FARMER_RATE+MAX(M12424-FARMER_HOURS,0)*TEMP_RATE</x:f>
        <x:v>201929.04164139944</x:v>
      </x:c>
      <x:c r="R12424" s="268" t="n">
        <x:f>O12424-P12424-Q12424-FIXED_COST</x:f>
        <x:v>-55069.04164139944</x:v>
      </x:c>
      <x:c r="S12424" s="139" t="str">
        <x:f>IF(AND(L12424&lt;=TOTAL_BED_CAP,N12424&lt;=TEMP_WORKER_CAP),"YES","NO")</x:f>
        <x:v>NO</x:v>
      </x:c>
      <x:c r="T12424" s="139" t="n">
        <x:f>IF(S12424="YES",R12424,-1E+99)</x:f>
        <x:v>-1e+99</x:v>
      </x:c>
    </x:row>
    <x:row r="12425">
      <x:c r="A12425" s="139"/>
      <x:c r="B12425" s="139"/>
      <x:c r="C12425" s="139"/>
      <x:c r="D12425" s="139"/>
      <x:c r="E12425" s="139"/>
      <x:c r="F12425" s="139"/>
      <x:c r="G12425" s="139"/>
      <x:c r="H12425" s="139"/>
      <x:c r="I12425" s="266" t="n">
        <x:f>INT((ROW()-ROW($I$46))/((CARROT_CAP+1)*(MESCLUN_CAP+1)))</x:f>
        <x:v>19</x:v>
      </x:c>
      <x:c r="J12425" s="266" t="n">
        <x:f>MOD(INT((ROW()-ROW($I$46))/(MESCLUN_CAP+1)),CARROT_CAP+1)</x:f>
        <x:v>0</x:v>
      </x:c>
      <x:c r="K12425" s="266" t="n">
        <x:f>MOD(ROW()-ROW($I$46),MESCLUN_CAP+1)</x:f>
        <x:v>10</x:v>
      </x:c>
      <x:c r="L12425" s="266" t="n">
        <x:f>SUM(I12425:K12425)</x:f>
        <x:v>29</x:v>
      </x:c>
      <x:c r="M12425" s="267" t="n">
        <x:f>I12425*TOMATO_HOURS*WEEKS*(1+TOMATO_DIM)^I12425+J12425*CARROT_HOURS*WEEKS*(1+CARROT_DIM)^J12425+K12425*MESCLUN_HOURS*WEEKS*(1+MESCLUN_DIM)^K12425</x:f>
        <x:v>10967.72634002782</x:v>
      </x:c>
      <x:c r="N12425" s="267" t="n">
        <x:f>MAX(M12425-FARMER_HOURS,0)/TEMP_HOURS_PER_WORKER</x:f>
        <x:v>7.11647662501932</x:v>
      </x:c>
      <x:c r="O12425" s="268" t="n">
        <x:f>I12425*TOMATO_PRICE+J12425*CARROT_PRICE+K12425*MESCLUN_PRICE</x:f>
        <x:v>194200</x:v>
      </x:c>
      <x:c r="P12425" s="268" t="n">
        <x:f>I12425*TOMATO_FERTILIZER+J12425*CARROT_FERTILIZER+K12425*MESCLUN_FERTILIZER</x:f>
        <x:v>25520</x:v>
      </x:c>
      <x:c r="Q12425" s="268" t="n">
        <x:f>MIN(M12425,FARMER_HOURS)*FARMER_RATE+MAX(M12425-FARMER_HOURS,0)*TEMP_RATE</x:f>
        <x:v>202911.915625483</x:v>
      </x:c>
      <x:c r="R12425" s="268" t="n">
        <x:f>O12425-P12425-Q12425-FIXED_COST</x:f>
        <x:v>-54231.915625483</x:v>
      </x:c>
      <x:c r="S12425" s="139" t="str">
        <x:f>IF(AND(L12425&lt;=TOTAL_BED_CAP,N12425&lt;=TEMP_WORKER_CAP),"YES","NO")</x:f>
        <x:v>NO</x:v>
      </x:c>
      <x:c r="T12425" s="139" t="n">
        <x:f>IF(S12425="YES",R12425,-1E+99)</x:f>
        <x:v>-1e+99</x:v>
      </x:c>
    </x:row>
    <x:row r="12426">
      <x:c r="A12426" s="139"/>
      <x:c r="B12426" s="139"/>
      <x:c r="C12426" s="139"/>
      <x:c r="D12426" s="139"/>
      <x:c r="E12426" s="139"/>
      <x:c r="F12426" s="139"/>
      <x:c r="G12426" s="139"/>
      <x:c r="H12426" s="139"/>
      <x:c r="I12426" s="266" t="n">
        <x:f>INT((ROW()-ROW($I$46))/((CARROT_CAP+1)*(MESCLUN_CAP+1)))</x:f>
        <x:v>19</x:v>
      </x:c>
      <x:c r="J12426" s="266" t="n">
        <x:f>MOD(INT((ROW()-ROW($I$46))/(MESCLUN_CAP+1)),CARROT_CAP+1)</x:f>
        <x:v>0</x:v>
      </x:c>
      <x:c r="K12426" s="266" t="n">
        <x:f>MOD(ROW()-ROW($I$46),MESCLUN_CAP+1)</x:f>
        <x:v>11</x:v>
      </x:c>
      <x:c r="L12426" s="266" t="n">
        <x:f>SUM(I12426:K12426)</x:f>
        <x:v>30</x:v>
      </x:c>
      <x:c r="M12426" s="267" t="n">
        <x:f>I12426*TOMATO_HOURS*WEEKS*(1+TOMATO_DIM)^I12426+J12426*CARROT_HOURS*WEEKS*(1+CARROT_DIM)^J12426+K12426*MESCLUN_HOURS*WEEKS*(1+MESCLUN_DIM)^K12426</x:f>
        <x:v>11025.68445312126</x:v>
      </x:c>
      <x:c r="N12426" s="267" t="n">
        <x:f>MAX(M12426-FARMER_HOURS,0)/TEMP_HOURS_PER_WORKER</x:f>
        <x:v>7.156725314667541</x:v>
      </x:c>
      <x:c r="O12426" s="268" t="n">
        <x:f>I12426*TOMATO_PRICE+J12426*CARROT_PRICE+K12426*MESCLUN_PRICE</x:f>
        <x:v>196900</x:v>
      </x:c>
      <x:c r="P12426" s="268" t="n">
        <x:f>I12426*TOMATO_FERTILIZER+J12426*CARROT_FERTILIZER+K12426*MESCLUN_FERTILIZER</x:f>
        <x:v>26400</x:v>
      </x:c>
      <x:c r="Q12426" s="268" t="n">
        <x:f>MIN(M12426,FARMER_HOURS)*FARMER_RATE+MAX(M12426-FARMER_HOURS,0)*TEMP_RATE</x:f>
        <x:v>203918.1328666885</x:v>
      </x:c>
      <x:c r="R12426" s="268" t="n">
        <x:f>O12426-P12426-Q12426-FIXED_COST</x:f>
        <x:v>-53418.13286668851</x:v>
      </x:c>
      <x:c r="S12426" s="139" t="str">
        <x:f>IF(AND(L12426&lt;=TOTAL_BED_CAP,N12426&lt;=TEMP_WORKER_CAP),"YES","NO")</x:f>
        <x:v>NO</x:v>
      </x:c>
      <x:c r="T12426" s="139" t="n">
        <x:f>IF(S12426="YES",R12426,-1E+99)</x:f>
        <x:v>-1e+99</x:v>
      </x:c>
    </x:row>
    <x:row r="12427">
      <x:c r="A12427" s="139"/>
      <x:c r="B12427" s="139"/>
      <x:c r="C12427" s="139"/>
      <x:c r="D12427" s="139"/>
      <x:c r="E12427" s="139"/>
      <x:c r="F12427" s="139"/>
      <x:c r="G12427" s="139"/>
      <x:c r="H12427" s="139"/>
      <x:c r="I12427" s="266" t="n">
        <x:f>INT((ROW()-ROW($I$46))/((CARROT_CAP+1)*(MESCLUN_CAP+1)))</x:f>
        <x:v>19</x:v>
      </x:c>
      <x:c r="J12427" s="266" t="n">
        <x:f>MOD(INT((ROW()-ROW($I$46))/(MESCLUN_CAP+1)),CARROT_CAP+1)</x:f>
        <x:v>0</x:v>
      </x:c>
      <x:c r="K12427" s="266" t="n">
        <x:f>MOD(ROW()-ROW($I$46),MESCLUN_CAP+1)</x:f>
        <x:v>12</x:v>
      </x:c>
      <x:c r="L12427" s="266" t="n">
        <x:f>SUM(I12427:K12427)</x:f>
        <x:v>31</x:v>
      </x:c>
      <x:c r="M12427" s="267" t="n">
        <x:f>I12427*TOMATO_HOURS*WEEKS*(1+TOMATO_DIM)^I12427+J12427*CARROT_HOURS*WEEKS*(1+CARROT_DIM)^J12427+K12427*MESCLUN_HOURS*WEEKS*(1+MESCLUN_DIM)^K12427</x:f>
        <x:v>11085.011906249323</x:v>
      </x:c>
      <x:c r="N12427" s="267" t="n">
        <x:f>MAX(M12427-FARMER_HOURS,0)/TEMP_HOURS_PER_WORKER</x:f>
        <x:v>7.197924934895363</x:v>
      </x:c>
      <x:c r="O12427" s="268" t="n">
        <x:f>I12427*TOMATO_PRICE+J12427*CARROT_PRICE+K12427*MESCLUN_PRICE</x:f>
        <x:v>199600</x:v>
      </x:c>
      <x:c r="P12427" s="268" t="n">
        <x:f>I12427*TOMATO_FERTILIZER+J12427*CARROT_FERTILIZER+K12427*MESCLUN_FERTILIZER</x:f>
        <x:v>27280</x:v>
      </x:c>
      <x:c r="Q12427" s="268" t="n">
        <x:f>MIN(M12427,FARMER_HOURS)*FARMER_RATE+MAX(M12427-FARMER_HOURS,0)*TEMP_RATE</x:f>
        <x:v>204948.12337238409</x:v>
      </x:c>
      <x:c r="R12427" s="268" t="n">
        <x:f>O12427-P12427-Q12427-FIXED_COST</x:f>
        <x:v>-52628.123372384085</x:v>
      </x:c>
      <x:c r="S12427" s="139" t="str">
        <x:f>IF(AND(L12427&lt;=TOTAL_BED_CAP,N12427&lt;=TEMP_WORKER_CAP),"YES","NO")</x:f>
        <x:v>NO</x:v>
      </x:c>
      <x:c r="T12427" s="139" t="n">
        <x:f>IF(S12427="YES",R12427,-1E+99)</x:f>
        <x:v>-1e+99</x:v>
      </x:c>
    </x:row>
    <x:row r="12428">
      <x:c r="A12428" s="139"/>
      <x:c r="B12428" s="139"/>
      <x:c r="C12428" s="139"/>
      <x:c r="D12428" s="139"/>
      <x:c r="E12428" s="139"/>
      <x:c r="F12428" s="139"/>
      <x:c r="G12428" s="139"/>
      <x:c r="H12428" s="139"/>
      <x:c r="I12428" s="266" t="n">
        <x:f>INT((ROW()-ROW($I$46))/((CARROT_CAP+1)*(MESCLUN_CAP+1)))</x:f>
        <x:v>19</x:v>
      </x:c>
      <x:c r="J12428" s="266" t="n">
        <x:f>MOD(INT((ROW()-ROW($I$46))/(MESCLUN_CAP+1)),CARROT_CAP+1)</x:f>
        <x:v>0</x:v>
      </x:c>
      <x:c r="K12428" s="266" t="n">
        <x:f>MOD(ROW()-ROW($I$46),MESCLUN_CAP+1)</x:f>
        <x:v>13</x:v>
      </x:c>
      <x:c r="L12428" s="266" t="n">
        <x:f>SUM(I12428:K12428)</x:f>
        <x:v>32</x:v>
      </x:c>
      <x:c r="M12428" s="267" t="n">
        <x:f>I12428*TOMATO_HOURS*WEEKS*(1+TOMATO_DIM)^I12428+J12428*CARROT_HOURS*WEEKS*(1+CARROT_DIM)^J12428+K12428*MESCLUN_HOURS*WEEKS*(1+MESCLUN_DIM)^K12428</x:f>
        <x:v>11145.733876957707</x:v>
      </x:c>
      <x:c r="N12428" s="267" t="n">
        <x:f>MAX(M12428-FARMER_HOURS,0)/TEMP_HOURS_PER_WORKER</x:f>
        <x:v>7.240092970109519</x:v>
      </x:c>
      <x:c r="O12428" s="268" t="n">
        <x:f>I12428*TOMATO_PRICE+J12428*CARROT_PRICE+K12428*MESCLUN_PRICE</x:f>
        <x:v>202300</x:v>
      </x:c>
      <x:c r="P12428" s="268" t="n">
        <x:f>I12428*TOMATO_FERTILIZER+J12428*CARROT_FERTILIZER+K12428*MESCLUN_FERTILIZER</x:f>
        <x:v>28160</x:v>
      </x:c>
      <x:c r="Q12428" s="268" t="n">
        <x:f>MIN(M12428,FARMER_HOURS)*FARMER_RATE+MAX(M12428-FARMER_HOURS,0)*TEMP_RATE</x:f>
        <x:v>206002.32425273798</x:v>
      </x:c>
      <x:c r="R12428" s="268" t="n">
        <x:f>O12428-P12428-Q12428-FIXED_COST</x:f>
        <x:v>-51862.32425273798</x:v>
      </x:c>
      <x:c r="S12428" s="139" t="str">
        <x:f>IF(AND(L12428&lt;=TOTAL_BED_CAP,N12428&lt;=TEMP_WORKER_CAP),"YES","NO")</x:f>
        <x:v>NO</x:v>
      </x:c>
      <x:c r="T12428" s="139" t="n">
        <x:f>IF(S12428="YES",R12428,-1E+99)</x:f>
        <x:v>-1e+99</x:v>
      </x:c>
    </x:row>
    <x:row r="12429">
      <x:c r="A12429" s="139"/>
      <x:c r="B12429" s="139"/>
      <x:c r="C12429" s="139"/>
      <x:c r="D12429" s="139"/>
      <x:c r="E12429" s="139"/>
      <x:c r="F12429" s="139"/>
      <x:c r="G12429" s="139"/>
      <x:c r="H12429" s="139"/>
      <x:c r="I12429" s="266" t="n">
        <x:f>INT((ROW()-ROW($I$46))/((CARROT_CAP+1)*(MESCLUN_CAP+1)))</x:f>
        <x:v>19</x:v>
      </x:c>
      <x:c r="J12429" s="266" t="n">
        <x:f>MOD(INT((ROW()-ROW($I$46))/(MESCLUN_CAP+1)),CARROT_CAP+1)</x:f>
        <x:v>0</x:v>
      </x:c>
      <x:c r="K12429" s="266" t="n">
        <x:f>MOD(ROW()-ROW($I$46),MESCLUN_CAP+1)</x:f>
        <x:v>14</x:v>
      </x:c>
      <x:c r="L12429" s="266" t="n">
        <x:f>SUM(I12429:K12429)</x:f>
        <x:v>33</x:v>
      </x:c>
      <x:c r="M12429" s="267" t="n">
        <x:f>I12429*TOMATO_HOURS*WEEKS*(1+TOMATO_DIM)^I12429+J12429*CARROT_HOURS*WEEKS*(1+CARROT_DIM)^J12429+K12429*MESCLUN_HOURS*WEEKS*(1+MESCLUN_DIM)^K12429</x:f>
        <x:v>11207.875958271368</x:v>
      </x:c>
      <x:c r="N12429" s="267" t="n">
        <x:f>MAX(M12429-FARMER_HOURS,0)/TEMP_HOURS_PER_WORKER</x:f>
        <x:v>7.283247193244006</x:v>
      </x:c>
      <x:c r="O12429" s="268" t="n">
        <x:f>I12429*TOMATO_PRICE+J12429*CARROT_PRICE+K12429*MESCLUN_PRICE</x:f>
        <x:v>205000</x:v>
      </x:c>
      <x:c r="P12429" s="268" t="n">
        <x:f>I12429*TOMATO_FERTILIZER+J12429*CARROT_FERTILIZER+K12429*MESCLUN_FERTILIZER</x:f>
        <x:v>29040</x:v>
      </x:c>
      <x:c r="Q12429" s="268" t="n">
        <x:f>MIN(M12429,FARMER_HOURS)*FARMER_RATE+MAX(M12429-FARMER_HOURS,0)*TEMP_RATE</x:f>
        <x:v>207081.17983110013</x:v>
      </x:c>
      <x:c r="R12429" s="268" t="n">
        <x:f>O12429-P12429-Q12429-FIXED_COST</x:f>
        <x:v>-51121.17983110013</x:v>
      </x:c>
      <x:c r="S12429" s="139" t="str">
        <x:f>IF(AND(L12429&lt;=TOTAL_BED_CAP,N12429&lt;=TEMP_WORKER_CAP),"YES","NO")</x:f>
        <x:v>NO</x:v>
      </x:c>
      <x:c r="T12429" s="139" t="n">
        <x:f>IF(S12429="YES",R12429,-1E+99)</x:f>
        <x:v>-1e+99</x:v>
      </x:c>
    </x:row>
    <x:row r="12430">
      <x:c r="A12430" s="139"/>
      <x:c r="B12430" s="139"/>
      <x:c r="C12430" s="139"/>
      <x:c r="D12430" s="139"/>
      <x:c r="E12430" s="139"/>
      <x:c r="F12430" s="139"/>
      <x:c r="G12430" s="139"/>
      <x:c r="H12430" s="139"/>
      <x:c r="I12430" s="266" t="n">
        <x:f>INT((ROW()-ROW($I$46))/((CARROT_CAP+1)*(MESCLUN_CAP+1)))</x:f>
        <x:v>19</x:v>
      </x:c>
      <x:c r="J12430" s="266" t="n">
        <x:f>MOD(INT((ROW()-ROW($I$46))/(MESCLUN_CAP+1)),CARROT_CAP+1)</x:f>
        <x:v>0</x:v>
      </x:c>
      <x:c r="K12430" s="266" t="n">
        <x:f>MOD(ROW()-ROW($I$46),MESCLUN_CAP+1)</x:f>
        <x:v>15</x:v>
      </x:c>
      <x:c r="L12430" s="266" t="n">
        <x:f>SUM(I12430:K12430)</x:f>
        <x:v>34</x:v>
      </x:c>
      <x:c r="M12430" s="267" t="n">
        <x:f>I12430*TOMATO_HOURS*WEEKS*(1+TOMATO_DIM)^I12430+J12430*CARROT_HOURS*WEEKS*(1+CARROT_DIM)^J12430+K12430*MESCLUN_HOURS*WEEKS*(1+MESCLUN_DIM)^K12430</x:f>
        <x:v>11271.464165147516</x:v>
      </x:c>
      <x:c r="N12430" s="267" t="n">
        <x:f>MAX(M12430-FARMER_HOURS,0)/TEMP_HOURS_PER_WORKER</x:f>
        <x:v>7.327405670241331</x:v>
      </x:c>
      <x:c r="O12430" s="268" t="n">
        <x:f>I12430*TOMATO_PRICE+J12430*CARROT_PRICE+K12430*MESCLUN_PRICE</x:f>
        <x:v>207700</x:v>
      </x:c>
      <x:c r="P12430" s="268" t="n">
        <x:f>I12430*TOMATO_FERTILIZER+J12430*CARROT_FERTILIZER+K12430*MESCLUN_FERTILIZER</x:f>
        <x:v>29920</x:v>
      </x:c>
      <x:c r="Q12430" s="268" t="n">
        <x:f>MIN(M12430,FARMER_HOURS)*FARMER_RATE+MAX(M12430-FARMER_HOURS,0)*TEMP_RATE</x:f>
        <x:v>208185.14175603326</x:v>
      </x:c>
      <x:c r="R12430" s="268" t="n">
        <x:f>O12430-P12430-Q12430-FIXED_COST</x:f>
        <x:v>-50405.14175603326</x:v>
      </x:c>
      <x:c r="S12430" s="139" t="str">
        <x:f>IF(AND(L12430&lt;=TOTAL_BED_CAP,N12430&lt;=TEMP_WORKER_CAP),"YES","NO")</x:f>
        <x:v>NO</x:v>
      </x:c>
      <x:c r="T12430" s="139" t="n">
        <x:f>IF(S12430="YES",R12430,-1E+99)</x:f>
        <x:v>-1e+99</x:v>
      </x:c>
    </x:row>
    <x:row r="12431">
      <x:c r="A12431" s="139"/>
      <x:c r="B12431" s="139"/>
      <x:c r="C12431" s="139"/>
      <x:c r="D12431" s="139"/>
      <x:c r="E12431" s="139"/>
      <x:c r="F12431" s="139"/>
      <x:c r="G12431" s="139"/>
      <x:c r="H12431" s="139"/>
      <x:c r="I12431" s="266" t="n">
        <x:f>INT((ROW()-ROW($I$46))/((CARROT_CAP+1)*(MESCLUN_CAP+1)))</x:f>
        <x:v>19</x:v>
      </x:c>
      <x:c r="J12431" s="266" t="n">
        <x:f>MOD(INT((ROW()-ROW($I$46))/(MESCLUN_CAP+1)),CARROT_CAP+1)</x:f>
        <x:v>0</x:v>
      </x:c>
      <x:c r="K12431" s="266" t="n">
        <x:f>MOD(ROW()-ROW($I$46),MESCLUN_CAP+1)</x:f>
        <x:v>16</x:v>
      </x:c>
      <x:c r="L12431" s="266" t="n">
        <x:f>SUM(I12431:K12431)</x:f>
        <x:v>35</x:v>
      </x:c>
      <x:c r="M12431" s="267" t="n">
        <x:f>I12431*TOMATO_HOURS*WEEKS*(1+TOMATO_DIM)^I12431+J12431*CARROT_HOURS*WEEKS*(1+CARROT_DIM)^J12431+K12431*MESCLUN_HOURS*WEEKS*(1+MESCLUN_DIM)^K12431</x:f>
        <x:v>11336.524941025003</x:v>
      </x:c>
      <x:c r="N12431" s="267" t="n">
        <x:f>MAX(M12431-FARMER_HOURS,0)/TEMP_HOURS_PER_WORKER</x:f>
        <x:v>7.372586764600697</x:v>
      </x:c>
      <x:c r="O12431" s="268" t="n">
        <x:f>I12431*TOMATO_PRICE+J12431*CARROT_PRICE+K12431*MESCLUN_PRICE</x:f>
        <x:v>210400</x:v>
      </x:c>
      <x:c r="P12431" s="268" t="n">
        <x:f>I12431*TOMATO_FERTILIZER+J12431*CARROT_FERTILIZER+K12431*MESCLUN_FERTILIZER</x:f>
        <x:v>30800</x:v>
      </x:c>
      <x:c r="Q12431" s="268" t="n">
        <x:f>MIN(M12431,FARMER_HOURS)*FARMER_RATE+MAX(M12431-FARMER_HOURS,0)*TEMP_RATE</x:f>
        <x:v>209314.66911501743</x:v>
      </x:c>
      <x:c r="R12431" s="268" t="n">
        <x:f>O12431-P12431-Q12431-FIXED_COST</x:f>
        <x:v>-49714.66911501743</x:v>
      </x:c>
      <x:c r="S12431" s="139" t="str">
        <x:f>IF(AND(L12431&lt;=TOTAL_BED_CAP,N12431&lt;=TEMP_WORKER_CAP),"YES","NO")</x:f>
        <x:v>NO</x:v>
      </x:c>
      <x:c r="T12431" s="139" t="n">
        <x:f>IF(S12431="YES",R12431,-1E+99)</x:f>
        <x:v>-1e+99</x:v>
      </x:c>
    </x:row>
    <x:row r="12432">
      <x:c r="A12432" s="139"/>
      <x:c r="B12432" s="139"/>
      <x:c r="C12432" s="139"/>
      <x:c r="D12432" s="139"/>
      <x:c r="E12432" s="139"/>
      <x:c r="F12432" s="139"/>
      <x:c r="G12432" s="139"/>
      <x:c r="H12432" s="139"/>
      <x:c r="I12432" s="266" t="n">
        <x:f>INT((ROW()-ROW($I$46))/((CARROT_CAP+1)*(MESCLUN_CAP+1)))</x:f>
        <x:v>19</x:v>
      </x:c>
      <x:c r="J12432" s="266" t="n">
        <x:f>MOD(INT((ROW()-ROW($I$46))/(MESCLUN_CAP+1)),CARROT_CAP+1)</x:f>
        <x:v>0</x:v>
      </x:c>
      <x:c r="K12432" s="266" t="n">
        <x:f>MOD(ROW()-ROW($I$46),MESCLUN_CAP+1)</x:f>
        <x:v>17</x:v>
      </x:c>
      <x:c r="L12432" s="266" t="n">
        <x:f>SUM(I12432:K12432)</x:f>
        <x:v>36</x:v>
      </x:c>
      <x:c r="M12432" s="267" t="n">
        <x:f>I12432*TOMATO_HOURS*WEEKS*(1+TOMATO_DIM)^I12432+J12432*CARROT_HOURS*WEEKS*(1+CARROT_DIM)^J12432+K12432*MESCLUN_HOURS*WEEKS*(1+MESCLUN_DIM)^K12432</x:f>
        <x:v>11403.085164471544</x:v>
      </x:c>
      <x:c r="N12432" s="267" t="n">
        <x:f>MAX(M12432-FARMER_HOURS,0)/TEMP_HOURS_PER_WORKER</x:f>
        <x:v>7.418809141994128</x:v>
      </x:c>
      <x:c r="O12432" s="268" t="n">
        <x:f>I12432*TOMATO_PRICE+J12432*CARROT_PRICE+K12432*MESCLUN_PRICE</x:f>
        <x:v>213100</x:v>
      </x:c>
      <x:c r="P12432" s="268" t="n">
        <x:f>I12432*TOMATO_FERTILIZER+J12432*CARROT_FERTILIZER+K12432*MESCLUN_FERTILIZER</x:f>
        <x:v>31680</x:v>
      </x:c>
      <x:c r="Q12432" s="268" t="n">
        <x:f>MIN(M12432,FARMER_HOURS)*FARMER_RATE+MAX(M12432-FARMER_HOURS,0)*TEMP_RATE</x:f>
        <x:v>210470.2285498532</x:v>
      </x:c>
      <x:c r="R12432" s="268" t="n">
        <x:f>O12432-P12432-Q12432-FIXED_COST</x:f>
        <x:v>-49050.2285498532</x:v>
      </x:c>
      <x:c r="S12432" s="139" t="str">
        <x:f>IF(AND(L12432&lt;=TOTAL_BED_CAP,N12432&lt;=TEMP_WORKER_CAP),"YES","NO")</x:f>
        <x:v>NO</x:v>
      </x:c>
      <x:c r="T12432" s="139" t="n">
        <x:f>IF(S12432="YES",R12432,-1E+99)</x:f>
        <x:v>-1e+99</x:v>
      </x:c>
    </x:row>
    <x:row r="12433">
      <x:c r="A12433" s="139"/>
      <x:c r="B12433" s="139"/>
      <x:c r="C12433" s="139"/>
      <x:c r="D12433" s="139"/>
      <x:c r="E12433" s="139"/>
      <x:c r="F12433" s="139"/>
      <x:c r="G12433" s="139"/>
      <x:c r="H12433" s="139"/>
      <x:c r="I12433" s="266" t="n">
        <x:f>INT((ROW()-ROW($I$46))/((CARROT_CAP+1)*(MESCLUN_CAP+1)))</x:f>
        <x:v>19</x:v>
      </x:c>
      <x:c r="J12433" s="266" t="n">
        <x:f>MOD(INT((ROW()-ROW($I$46))/(MESCLUN_CAP+1)),CARROT_CAP+1)</x:f>
        <x:v>0</x:v>
      </x:c>
      <x:c r="K12433" s="266" t="n">
        <x:f>MOD(ROW()-ROW($I$46),MESCLUN_CAP+1)</x:f>
        <x:v>18</x:v>
      </x:c>
      <x:c r="L12433" s="266" t="n">
        <x:f>SUM(I12433:K12433)</x:f>
        <x:v>37</x:v>
      </x:c>
      <x:c r="M12433" s="267" t="n">
        <x:f>I12433*TOMATO_HOURS*WEEKS*(1+TOMATO_DIM)^I12433+J12433*CARROT_HOURS*WEEKS*(1+CARROT_DIM)^J12433+K12433*MESCLUN_HOURS*WEEKS*(1+MESCLUN_DIM)^K12433</x:f>
        <x:v>11471.172155930131</x:v>
      </x:c>
      <x:c r="N12433" s="267" t="n">
        <x:f>MAX(M12433-FARMER_HOURS,0)/TEMP_HOURS_PER_WORKER</x:f>
        <x:v>7.46609177495148</x:v>
      </x:c>
      <x:c r="O12433" s="268" t="n">
        <x:f>I12433*TOMATO_PRICE+J12433*CARROT_PRICE+K12433*MESCLUN_PRICE</x:f>
        <x:v>215800</x:v>
      </x:c>
      <x:c r="P12433" s="268" t="n">
        <x:f>I12433*TOMATO_FERTILIZER+J12433*CARROT_FERTILIZER+K12433*MESCLUN_FERTILIZER</x:f>
        <x:v>32560</x:v>
      </x:c>
      <x:c r="Q12433" s="268" t="n">
        <x:f>MIN(M12433,FARMER_HOURS)*FARMER_RATE+MAX(M12433-FARMER_HOURS,0)*TEMP_RATE</x:f>
        <x:v>211652.294373787</x:v>
      </x:c>
      <x:c r="R12433" s="268" t="n">
        <x:f>O12433-P12433-Q12433-FIXED_COST</x:f>
        <x:v>-48412.29437378701</x:v>
      </x:c>
      <x:c r="S12433" s="139" t="str">
        <x:f>IF(AND(L12433&lt;=TOTAL_BED_CAP,N12433&lt;=TEMP_WORKER_CAP),"YES","NO")</x:f>
        <x:v>NO</x:v>
      </x:c>
      <x:c r="T12433" s="139" t="n">
        <x:f>IF(S12433="YES",R12433,-1E+99)</x:f>
        <x:v>-1e+99</x:v>
      </x:c>
    </x:row>
    <x:row r="12434">
      <x:c r="A12434" s="139"/>
      <x:c r="B12434" s="139"/>
      <x:c r="C12434" s="139"/>
      <x:c r="D12434" s="139"/>
      <x:c r="E12434" s="139"/>
      <x:c r="F12434" s="139"/>
      <x:c r="G12434" s="139"/>
      <x:c r="H12434" s="139"/>
      <x:c r="I12434" s="266" t="n">
        <x:f>INT((ROW()-ROW($I$46))/((CARROT_CAP+1)*(MESCLUN_CAP+1)))</x:f>
        <x:v>19</x:v>
      </x:c>
      <x:c r="J12434" s="266" t="n">
        <x:f>MOD(INT((ROW()-ROW($I$46))/(MESCLUN_CAP+1)),CARROT_CAP+1)</x:f>
        <x:v>0</x:v>
      </x:c>
      <x:c r="K12434" s="266" t="n">
        <x:f>MOD(ROW()-ROW($I$46),MESCLUN_CAP+1)</x:f>
        <x:v>19</x:v>
      </x:c>
      <x:c r="L12434" s="266" t="n">
        <x:f>SUM(I12434:K12434)</x:f>
        <x:v>38</x:v>
      </x:c>
      <x:c r="M12434" s="267" t="n">
        <x:f>I12434*TOMATO_HOURS*WEEKS*(1+TOMATO_DIM)^I12434+J12434*CARROT_HOURS*WEEKS*(1+CARROT_DIM)^J12434+K12434*MESCLUN_HOURS*WEEKS*(1+MESCLUN_DIM)^K12434</x:f>
        <x:v>11540.813684566154</x:v>
      </x:c>
      <x:c r="N12434" s="267" t="n">
        <x:f>MAX(M12434-FARMER_HOURS,0)/TEMP_HOURS_PER_WORKER</x:f>
        <x:v>7.514453947615385</x:v>
      </x:c>
      <x:c r="O12434" s="268" t="n">
        <x:f>I12434*TOMATO_PRICE+J12434*CARROT_PRICE+K12434*MESCLUN_PRICE</x:f>
        <x:v>218500</x:v>
      </x:c>
      <x:c r="P12434" s="268" t="n">
        <x:f>I12434*TOMATO_FERTILIZER+J12434*CARROT_FERTILIZER+K12434*MESCLUN_FERTILIZER</x:f>
        <x:v>33440</x:v>
      </x:c>
      <x:c r="Q12434" s="268" t="n">
        <x:f>MIN(M12434,FARMER_HOURS)*FARMER_RATE+MAX(M12434-FARMER_HOURS,0)*TEMP_RATE</x:f>
        <x:v>212861.34869038462</x:v>
      </x:c>
      <x:c r="R12434" s="268" t="n">
        <x:f>O12434-P12434-Q12434-FIXED_COST</x:f>
        <x:v>-47801.34869038462</x:v>
      </x:c>
      <x:c r="S12434" s="139" t="str">
        <x:f>IF(AND(L12434&lt;=TOTAL_BED_CAP,N12434&lt;=TEMP_WORKER_CAP),"YES","NO")</x:f>
        <x:v>NO</x:v>
      </x:c>
      <x:c r="T12434" s="139" t="n">
        <x:f>IF(S12434="YES",R12434,-1E+99)</x:f>
        <x:v>-1e+99</x:v>
      </x:c>
    </x:row>
    <x:row r="12435">
      <x:c r="A12435" s="139"/>
      <x:c r="B12435" s="139"/>
      <x:c r="C12435" s="139"/>
      <x:c r="D12435" s="139"/>
      <x:c r="E12435" s="139"/>
      <x:c r="F12435" s="139"/>
      <x:c r="G12435" s="139"/>
      <x:c r="H12435" s="139"/>
      <x:c r="I12435" s="266" t="n">
        <x:f>INT((ROW()-ROW($I$46))/((CARROT_CAP+1)*(MESCLUN_CAP+1)))</x:f>
        <x:v>19</x:v>
      </x:c>
      <x:c r="J12435" s="266" t="n">
        <x:f>MOD(INT((ROW()-ROW($I$46))/(MESCLUN_CAP+1)),CARROT_CAP+1)</x:f>
        <x:v>0</x:v>
      </x:c>
      <x:c r="K12435" s="266" t="n">
        <x:f>MOD(ROW()-ROW($I$46),MESCLUN_CAP+1)</x:f>
        <x:v>20</x:v>
      </x:c>
      <x:c r="L12435" s="266" t="n">
        <x:f>SUM(I12435:K12435)</x:f>
        <x:v>39</x:v>
      </x:c>
      <x:c r="M12435" s="267" t="n">
        <x:f>I12435*TOMATO_HOURS*WEEKS*(1+TOMATO_DIM)^I12435+J12435*CARROT_HOURS*WEEKS*(1+CARROT_DIM)^J12435+K12435*MESCLUN_HOURS*WEEKS*(1+MESCLUN_DIM)^K12435</x:f>
        <x:v>11612.03797521663</x:v>
      </x:c>
      <x:c r="N12435" s="267" t="n">
        <x:f>MAX(M12435-FARMER_HOURS,0)/TEMP_HOURS_PER_WORKER</x:f>
        <x:v>7.5639152605671045</x:v>
      </x:c>
      <x:c r="O12435" s="268" t="n">
        <x:f>I12435*TOMATO_PRICE+J12435*CARROT_PRICE+K12435*MESCLUN_PRICE</x:f>
        <x:v>221200</x:v>
      </x:c>
      <x:c r="P12435" s="268" t="n">
        <x:f>I12435*TOMATO_FERTILIZER+J12435*CARROT_FERTILIZER+K12435*MESCLUN_FERTILIZER</x:f>
        <x:v>34320</x:v>
      </x:c>
      <x:c r="Q12435" s="268" t="n">
        <x:f>MIN(M12435,FARMER_HOURS)*FARMER_RATE+MAX(M12435-FARMER_HOURS,0)*TEMP_RATE</x:f>
        <x:v>214097.8815141776</x:v>
      </x:c>
      <x:c r="R12435" s="268" t="n">
        <x:f>O12435-P12435-Q12435-FIXED_COST</x:f>
        <x:v>-47217.8815141776</x:v>
      </x:c>
      <x:c r="S12435" s="139" t="str">
        <x:f>IF(AND(L12435&lt;=TOTAL_BED_CAP,N12435&lt;=TEMP_WORKER_CAP),"YES","NO")</x:f>
        <x:v>NO</x:v>
      </x:c>
      <x:c r="T12435" s="139" t="n">
        <x:f>IF(S12435="YES",R12435,-1E+99)</x:f>
        <x:v>-1e+99</x:v>
      </x:c>
    </x:row>
    <x:row r="12436">
      <x:c r="A12436" s="139"/>
      <x:c r="B12436" s="139"/>
      <x:c r="C12436" s="139"/>
      <x:c r="D12436" s="139"/>
      <x:c r="E12436" s="139"/>
      <x:c r="F12436" s="139"/>
      <x:c r="G12436" s="139"/>
      <x:c r="H12436" s="139"/>
      <x:c r="I12436" s="266" t="n">
        <x:f>INT((ROW()-ROW($I$46))/((CARROT_CAP+1)*(MESCLUN_CAP+1)))</x:f>
        <x:v>19</x:v>
      </x:c>
      <x:c r="J12436" s="266" t="n">
        <x:f>MOD(INT((ROW()-ROW($I$46))/(MESCLUN_CAP+1)),CARROT_CAP+1)</x:f>
        <x:v>0</x:v>
      </x:c>
      <x:c r="K12436" s="266" t="n">
        <x:f>MOD(ROW()-ROW($I$46),MESCLUN_CAP+1)</x:f>
        <x:v>21</x:v>
      </x:c>
      <x:c r="L12436" s="266" t="n">
        <x:f>SUM(I12436:K12436)</x:f>
        <x:v>40</x:v>
      </x:c>
      <x:c r="M12436" s="267" t="n">
        <x:f>I12436*TOMATO_HOURS*WEEKS*(1+TOMATO_DIM)^I12436+J12436*CARROT_HOURS*WEEKS*(1+CARROT_DIM)^J12436+K12436*MESCLUN_HOURS*WEEKS*(1+MESCLUN_DIM)^K12436</x:f>
        <x:v>11684.873715443075</x:v>
      </x:c>
      <x:c r="N12436" s="267" t="n">
        <x:f>MAX(M12436-FARMER_HOURS,0)/TEMP_HOURS_PER_WORKER</x:f>
        <x:v>7.614495635724357</x:v>
      </x:c>
      <x:c r="O12436" s="268" t="n">
        <x:f>I12436*TOMATO_PRICE+J12436*CARROT_PRICE+K12436*MESCLUN_PRICE</x:f>
        <x:v>223900</x:v>
      </x:c>
      <x:c r="P12436" s="268" t="n">
        <x:f>I12436*TOMATO_FERTILIZER+J12436*CARROT_FERTILIZER+K12436*MESCLUN_FERTILIZER</x:f>
        <x:v>35200</x:v>
      </x:c>
      <x:c r="Q12436" s="268" t="n">
        <x:f>MIN(M12436,FARMER_HOURS)*FARMER_RATE+MAX(M12436-FARMER_HOURS,0)*TEMP_RATE</x:f>
        <x:v>215362.39089310894</x:v>
      </x:c>
      <x:c r="R12436" s="268" t="n">
        <x:f>O12436-P12436-Q12436-FIXED_COST</x:f>
        <x:v>-46662.39089310894</x:v>
      </x:c>
      <x:c r="S12436" s="139" t="str">
        <x:f>IF(AND(L12436&lt;=TOTAL_BED_CAP,N12436&lt;=TEMP_WORKER_CAP),"YES","NO")</x:f>
        <x:v>NO</x:v>
      </x:c>
      <x:c r="T12436" s="139" t="n">
        <x:f>IF(S12436="YES",R12436,-1E+99)</x:f>
        <x:v>-1e+99</x:v>
      </x:c>
    </x:row>
    <x:row r="12437">
      <x:c r="A12437" s="139"/>
      <x:c r="B12437" s="139"/>
      <x:c r="C12437" s="139"/>
      <x:c r="D12437" s="139"/>
      <x:c r="E12437" s="139"/>
      <x:c r="F12437" s="139"/>
      <x:c r="G12437" s="139"/>
      <x:c r="H12437" s="139"/>
      <x:c r="I12437" s="266" t="n">
        <x:f>INT((ROW()-ROW($I$46))/((CARROT_CAP+1)*(MESCLUN_CAP+1)))</x:f>
        <x:v>19</x:v>
      </x:c>
      <x:c r="J12437" s="266" t="n">
        <x:f>MOD(INT((ROW()-ROW($I$46))/(MESCLUN_CAP+1)),CARROT_CAP+1)</x:f>
        <x:v>0</x:v>
      </x:c>
      <x:c r="K12437" s="266" t="n">
        <x:f>MOD(ROW()-ROW($I$46),MESCLUN_CAP+1)</x:f>
        <x:v>22</x:v>
      </x:c>
      <x:c r="L12437" s="266" t="n">
        <x:f>SUM(I12437:K12437)</x:f>
        <x:v>41</x:v>
      </x:c>
      <x:c r="M12437" s="267" t="n">
        <x:f>I12437*TOMATO_HOURS*WEEKS*(1+TOMATO_DIM)^I12437+J12437*CARROT_HOURS*WEEKS*(1+CARROT_DIM)^J12437+K12437*MESCLUN_HOURS*WEEKS*(1+MESCLUN_DIM)^K12437</x:f>
        <x:v>11759.350062689471</x:v>
      </x:c>
      <x:c r="N12437" s="267" t="n">
        <x:f>MAX(M12437-FARMER_HOURS,0)/TEMP_HOURS_PER_WORKER</x:f>
        <x:v>7.666215321312133</x:v>
      </x:c>
      <x:c r="O12437" s="268" t="n">
        <x:f>I12437*TOMATO_PRICE+J12437*CARROT_PRICE+K12437*MESCLUN_PRICE</x:f>
        <x:v>226600</x:v>
      </x:c>
      <x:c r="P12437" s="268" t="n">
        <x:f>I12437*TOMATO_FERTILIZER+J12437*CARROT_FERTILIZER+K12437*MESCLUN_FERTILIZER</x:f>
        <x:v>36080</x:v>
      </x:c>
      <x:c r="Q12437" s="268" t="n">
        <x:f>MIN(M12437,FARMER_HOURS)*FARMER_RATE+MAX(M12437-FARMER_HOURS,0)*TEMP_RATE</x:f>
        <x:v>216655.3830328033</x:v>
      </x:c>
      <x:c r="R12437" s="268" t="n">
        <x:f>O12437-P12437-Q12437-FIXED_COST</x:f>
        <x:v>-46135.38303280331</x:v>
      </x:c>
      <x:c r="S12437" s="139" t="str">
        <x:f>IF(AND(L12437&lt;=TOTAL_BED_CAP,N12437&lt;=TEMP_WORKER_CAP),"YES","NO")</x:f>
        <x:v>NO</x:v>
      </x:c>
      <x:c r="T12437" s="139" t="n">
        <x:f>IF(S12437="YES",R12437,-1E+99)</x:f>
        <x:v>-1e+99</x:v>
      </x:c>
    </x:row>
    <x:row r="12438">
      <x:c r="A12438" s="139"/>
      <x:c r="B12438" s="139"/>
      <x:c r="C12438" s="139"/>
      <x:c r="D12438" s="139"/>
      <x:c r="E12438" s="139"/>
      <x:c r="F12438" s="139"/>
      <x:c r="G12438" s="139"/>
      <x:c r="H12438" s="139"/>
      <x:c r="I12438" s="266" t="n">
        <x:f>INT((ROW()-ROW($I$46))/((CARROT_CAP+1)*(MESCLUN_CAP+1)))</x:f>
        <x:v>19</x:v>
      </x:c>
      <x:c r="J12438" s="266" t="n">
        <x:f>MOD(INT((ROW()-ROW($I$46))/(MESCLUN_CAP+1)),CARROT_CAP+1)</x:f>
        <x:v>0</x:v>
      </x:c>
      <x:c r="K12438" s="266" t="n">
        <x:f>MOD(ROW()-ROW($I$46),MESCLUN_CAP+1)</x:f>
        <x:v>23</x:v>
      </x:c>
      <x:c r="L12438" s="266" t="n">
        <x:f>SUM(I12438:K12438)</x:f>
        <x:v>42</x:v>
      </x:c>
      <x:c r="M12438" s="267" t="n">
        <x:f>I12438*TOMATO_HOURS*WEEKS*(1+TOMATO_DIM)^I12438+J12438*CARROT_HOURS*WEEKS*(1+CARROT_DIM)^J12438+K12438*MESCLUN_HOURS*WEEKS*(1+MESCLUN_DIM)^K12438</x:f>
        <x:v>11835.496651546906</x:v>
      </x:c>
      <x:c r="N12438" s="267" t="n">
        <x:f>MAX(M12438-FARMER_HOURS,0)/TEMP_HOURS_PER_WORKER</x:f>
        <x:v>7.719094896907573</x:v>
      </x:c>
      <x:c r="O12438" s="268" t="n">
        <x:f>I12438*TOMATO_PRICE+J12438*CARROT_PRICE+K12438*MESCLUN_PRICE</x:f>
        <x:v>229300</x:v>
      </x:c>
      <x:c r="P12438" s="268" t="n">
        <x:f>I12438*TOMATO_FERTILIZER+J12438*CARROT_FERTILIZER+K12438*MESCLUN_FERTILIZER</x:f>
        <x:v>36960</x:v>
      </x:c>
      <x:c r="Q12438" s="268" t="n">
        <x:f>MIN(M12438,FARMER_HOURS)*FARMER_RATE+MAX(M12438-FARMER_HOURS,0)*TEMP_RATE</x:f>
        <x:v>217977.37242268934</x:v>
      </x:c>
      <x:c r="R12438" s="268" t="n">
        <x:f>O12438-P12438-Q12438-FIXED_COST</x:f>
        <x:v>-45637.37242268934</x:v>
      </x:c>
      <x:c r="S12438" s="139" t="str">
        <x:f>IF(AND(L12438&lt;=TOTAL_BED_CAP,N12438&lt;=TEMP_WORKER_CAP),"YES","NO")</x:f>
        <x:v>NO</x:v>
      </x:c>
      <x:c r="T12438" s="139" t="n">
        <x:f>IF(S12438="YES",R12438,-1E+99)</x:f>
        <x:v>-1e+99</x:v>
      </x:c>
    </x:row>
    <x:row r="12439">
      <x:c r="A12439" s="139"/>
      <x:c r="B12439" s="139"/>
      <x:c r="C12439" s="139"/>
      <x:c r="D12439" s="139"/>
      <x:c r="E12439" s="139"/>
      <x:c r="F12439" s="139"/>
      <x:c r="G12439" s="139"/>
      <x:c r="H12439" s="139"/>
      <x:c r="I12439" s="266" t="n">
        <x:f>INT((ROW()-ROW($I$46))/((CARROT_CAP+1)*(MESCLUN_CAP+1)))</x:f>
        <x:v>19</x:v>
      </x:c>
      <x:c r="J12439" s="266" t="n">
        <x:f>MOD(INT((ROW()-ROW($I$46))/(MESCLUN_CAP+1)),CARROT_CAP+1)</x:f>
        <x:v>0</x:v>
      </x:c>
      <x:c r="K12439" s="266" t="n">
        <x:f>MOD(ROW()-ROW($I$46),MESCLUN_CAP+1)</x:f>
        <x:v>24</x:v>
      </x:c>
      <x:c r="L12439" s="266" t="n">
        <x:f>SUM(I12439:K12439)</x:f>
        <x:v>43</x:v>
      </x:c>
      <x:c r="M12439" s="267" t="n">
        <x:f>I12439*TOMATO_HOURS*WEEKS*(1+TOMATO_DIM)^I12439+J12439*CARROT_HOURS*WEEKS*(1+CARROT_DIM)^J12439+K12439*MESCLUN_HOURS*WEEKS*(1+MESCLUN_DIM)^K12439</x:f>
        <x:v>11913.343601126402</x:v>
      </x:c>
      <x:c r="N12439" s="267" t="n">
        <x:f>MAX(M12439-FARMER_HOURS,0)/TEMP_HOURS_PER_WORKER</x:f>
        <x:v>7.773155278560002</x:v>
      </x:c>
      <x:c r="O12439" s="268" t="n">
        <x:f>I12439*TOMATO_PRICE+J12439*CARROT_PRICE+K12439*MESCLUN_PRICE</x:f>
        <x:v>232000</x:v>
      </x:c>
      <x:c r="P12439" s="268" t="n">
        <x:f>I12439*TOMATO_FERTILIZER+J12439*CARROT_FERTILIZER+K12439*MESCLUN_FERTILIZER</x:f>
        <x:v>37840</x:v>
      </x:c>
      <x:c r="Q12439" s="268" t="n">
        <x:f>MIN(M12439,FARMER_HOURS)*FARMER_RATE+MAX(M12439-FARMER_HOURS,0)*TEMP_RATE</x:f>
        <x:v>219328.88196400003</x:v>
      </x:c>
      <x:c r="R12439" s="268" t="n">
        <x:f>O12439-P12439-Q12439-FIXED_COST</x:f>
        <x:v>-45168.88196400003</x:v>
      </x:c>
      <x:c r="S12439" s="139" t="str">
        <x:f>IF(AND(L12439&lt;=TOTAL_BED_CAP,N12439&lt;=TEMP_WORKER_CAP),"YES","NO")</x:f>
        <x:v>NO</x:v>
      </x:c>
      <x:c r="T12439" s="139" t="n">
        <x:f>IF(S12439="YES",R12439,-1E+99)</x:f>
        <x:v>-1e+99</x:v>
      </x:c>
    </x:row>
    <x:row r="12440">
      <x:c r="A12440" s="139"/>
      <x:c r="B12440" s="139"/>
      <x:c r="C12440" s="139"/>
      <x:c r="D12440" s="139"/>
      <x:c r="E12440" s="139"/>
      <x:c r="F12440" s="139"/>
      <x:c r="G12440" s="139"/>
      <x:c r="H12440" s="139"/>
      <x:c r="I12440" s="266" t="n">
        <x:f>INT((ROW()-ROW($I$46))/((CARROT_CAP+1)*(MESCLUN_CAP+1)))</x:f>
        <x:v>19</x:v>
      </x:c>
      <x:c r="J12440" s="266" t="n">
        <x:f>MOD(INT((ROW()-ROW($I$46))/(MESCLUN_CAP+1)),CARROT_CAP+1)</x:f>
        <x:v>0</x:v>
      </x:c>
      <x:c r="K12440" s="266" t="n">
        <x:f>MOD(ROW()-ROW($I$46),MESCLUN_CAP+1)</x:f>
        <x:v>25</x:v>
      </x:c>
      <x:c r="L12440" s="266" t="n">
        <x:f>SUM(I12440:K12440)</x:f>
        <x:v>44</x:v>
      </x:c>
      <x:c r="M12440" s="267" t="n">
        <x:f>I12440*TOMATO_HOURS*WEEKS*(1+TOMATO_DIM)^I12440+J12440*CARROT_HOURS*WEEKS*(1+CARROT_DIM)^J12440+K12440*MESCLUN_HOURS*WEEKS*(1+MESCLUN_DIM)^K12440</x:f>
        <x:v>11992.9215225415</x:v>
      </x:c>
      <x:c r="N12440" s="267" t="n">
        <x:f>MAX(M12440-FARMER_HOURS,0)/TEMP_HOURS_PER_WORKER</x:f>
        <x:v>7.828417723987152</x:v>
      </x:c>
      <x:c r="O12440" s="268" t="n">
        <x:f>I12440*TOMATO_PRICE+J12440*CARROT_PRICE+K12440*MESCLUN_PRICE</x:f>
        <x:v>234700</x:v>
      </x:c>
      <x:c r="P12440" s="268" t="n">
        <x:f>I12440*TOMATO_FERTILIZER+J12440*CARROT_FERTILIZER+K12440*MESCLUN_FERTILIZER</x:f>
        <x:v>38720</x:v>
      </x:c>
      <x:c r="Q12440" s="268" t="n">
        <x:f>MIN(M12440,FARMER_HOURS)*FARMER_RATE+MAX(M12440-FARMER_HOURS,0)*TEMP_RATE</x:f>
        <x:v>220710.4430996788</x:v>
      </x:c>
      <x:c r="R12440" s="268" t="n">
        <x:f>O12440-P12440-Q12440-FIXED_COST</x:f>
        <x:v>-44730.443099678814</x:v>
      </x:c>
      <x:c r="S12440" s="139" t="str">
        <x:f>IF(AND(L12440&lt;=TOTAL_BED_CAP,N12440&lt;=TEMP_WORKER_CAP),"YES","NO")</x:f>
        <x:v>NO</x:v>
      </x:c>
      <x:c r="T12440" s="139" t="n">
        <x:f>IF(S12440="YES",R12440,-1E+99)</x:f>
        <x:v>-1e+99</x:v>
      </x:c>
    </x:row>
    <x:row r="12441">
      <x:c r="A12441" s="139"/>
      <x:c r="B12441" s="139"/>
      <x:c r="C12441" s="139"/>
      <x:c r="D12441" s="139"/>
      <x:c r="E12441" s="139"/>
      <x:c r="F12441" s="139"/>
      <x:c r="G12441" s="139"/>
      <x:c r="H12441" s="139"/>
      <x:c r="I12441" s="266" t="n">
        <x:f>INT((ROW()-ROW($I$46))/((CARROT_CAP+1)*(MESCLUN_CAP+1)))</x:f>
        <x:v>19</x:v>
      </x:c>
      <x:c r="J12441" s="266" t="n">
        <x:f>MOD(INT((ROW()-ROW($I$46))/(MESCLUN_CAP+1)),CARROT_CAP+1)</x:f>
        <x:v>0</x:v>
      </x:c>
      <x:c r="K12441" s="266" t="n">
        <x:f>MOD(ROW()-ROW($I$46),MESCLUN_CAP+1)</x:f>
        <x:v>26</x:v>
      </x:c>
      <x:c r="L12441" s="266" t="n">
        <x:f>SUM(I12441:K12441)</x:f>
        <x:v>45</x:v>
      </x:c>
      <x:c r="M12441" s="267" t="n">
        <x:f>I12441*TOMATO_HOURS*WEEKS*(1+TOMATO_DIM)^I12441+J12441*CARROT_HOURS*WEEKS*(1+CARROT_DIM)^J12441+K12441*MESCLUN_HOURS*WEEKS*(1+MESCLUN_DIM)^K12441</x:f>
        <x:v>12074.261526502218</x:v>
      </x:c>
      <x:c r="N12441" s="267" t="n">
        <x:f>MAX(M12441-FARMER_HOURS,0)/TEMP_HOURS_PER_WORKER</x:f>
        <x:v>7.884903837848762</x:v>
      </x:c>
      <x:c r="O12441" s="268" t="n">
        <x:f>I12441*TOMATO_PRICE+J12441*CARROT_PRICE+K12441*MESCLUN_PRICE</x:f>
        <x:v>237400</x:v>
      </x:c>
      <x:c r="P12441" s="268" t="n">
        <x:f>I12441*TOMATO_FERTILIZER+J12441*CARROT_FERTILIZER+K12441*MESCLUN_FERTILIZER</x:f>
        <x:v>39600</x:v>
      </x:c>
      <x:c r="Q12441" s="268" t="n">
        <x:f>MIN(M12441,FARMER_HOURS)*FARMER_RATE+MAX(M12441-FARMER_HOURS,0)*TEMP_RATE</x:f>
        <x:v>222122.59594621905</x:v>
      </x:c>
      <x:c r="R12441" s="268" t="n">
        <x:f>O12441-P12441-Q12441-FIXED_COST</x:f>
        <x:v>-44322.59594621905</x:v>
      </x:c>
      <x:c r="S12441" s="139" t="str">
        <x:f>IF(AND(L12441&lt;=TOTAL_BED_CAP,N12441&lt;=TEMP_WORKER_CAP),"YES","NO")</x:f>
        <x:v>NO</x:v>
      </x:c>
      <x:c r="T12441" s="139" t="n">
        <x:f>IF(S12441="YES",R12441,-1E+99)</x:f>
        <x:v>-1e+99</x:v>
      </x:c>
    </x:row>
    <x:row r="12442">
      <x:c r="A12442" s="139"/>
      <x:c r="B12442" s="139"/>
      <x:c r="C12442" s="139"/>
      <x:c r="D12442" s="139"/>
      <x:c r="E12442" s="139"/>
      <x:c r="F12442" s="139"/>
      <x:c r="G12442" s="139"/>
      <x:c r="H12442" s="139"/>
      <x:c r="I12442" s="266" t="n">
        <x:f>INT((ROW()-ROW($I$46))/((CARROT_CAP+1)*(MESCLUN_CAP+1)))</x:f>
        <x:v>19</x:v>
      </x:c>
      <x:c r="J12442" s="266" t="n">
        <x:f>MOD(INT((ROW()-ROW($I$46))/(MESCLUN_CAP+1)),CARROT_CAP+1)</x:f>
        <x:v>0</x:v>
      </x:c>
      <x:c r="K12442" s="266" t="n">
        <x:f>MOD(ROW()-ROW($I$46),MESCLUN_CAP+1)</x:f>
        <x:v>27</x:v>
      </x:c>
      <x:c r="L12442" s="266" t="n">
        <x:f>SUM(I12442:K12442)</x:f>
        <x:v>46</x:v>
      </x:c>
      <x:c r="M12442" s="267" t="n">
        <x:f>I12442*TOMATO_HOURS*WEEKS*(1+TOMATO_DIM)^I12442+J12442*CARROT_HOURS*WEEKS*(1+CARROT_DIM)^J12442+K12442*MESCLUN_HOURS*WEEKS*(1+MESCLUN_DIM)^K12442</x:f>
        <x:v>12157.395231021974</x:v>
      </x:c>
      <x:c r="N12442" s="267" t="n">
        <x:f>MAX(M12442-FARMER_HOURS,0)/TEMP_HOURS_PER_WORKER</x:f>
        <x:v>7.942635577098593</x:v>
      </x:c>
      <x:c r="O12442" s="268" t="n">
        <x:f>I12442*TOMATO_PRICE+J12442*CARROT_PRICE+K12442*MESCLUN_PRICE</x:f>
        <x:v>240100</x:v>
      </x:c>
      <x:c r="P12442" s="268" t="n">
        <x:f>I12442*TOMATO_FERTILIZER+J12442*CARROT_FERTILIZER+K12442*MESCLUN_FERTILIZER</x:f>
        <x:v>40480</x:v>
      </x:c>
      <x:c r="Q12442" s="268" t="n">
        <x:f>MIN(M12442,FARMER_HOURS)*FARMER_RATE+MAX(M12442-FARMER_HOURS,0)*TEMP_RATE</x:f>
        <x:v>223565.8894274648</x:v>
      </x:c>
      <x:c r="R12442" s="268" t="n">
        <x:f>O12442-P12442-Q12442-FIXED_COST</x:f>
        <x:v>-43945.889427464805</x:v>
      </x:c>
      <x:c r="S12442" s="139" t="str">
        <x:f>IF(AND(L12442&lt;=TOTAL_BED_CAP,N12442&lt;=TEMP_WORKER_CAP),"YES","NO")</x:f>
        <x:v>NO</x:v>
      </x:c>
      <x:c r="T12442" s="139" t="n">
        <x:f>IF(S12442="YES",R12442,-1E+99)</x:f>
        <x:v>-1e+99</x:v>
      </x:c>
    </x:row>
    <x:row r="12443">
      <x:c r="A12443" s="139"/>
      <x:c r="B12443" s="139"/>
      <x:c r="C12443" s="139"/>
      <x:c r="D12443" s="139"/>
      <x:c r="E12443" s="139"/>
      <x:c r="F12443" s="139"/>
      <x:c r="G12443" s="139"/>
      <x:c r="H12443" s="139"/>
      <x:c r="I12443" s="266" t="n">
        <x:f>INT((ROW()-ROW($I$46))/((CARROT_CAP+1)*(MESCLUN_CAP+1)))</x:f>
        <x:v>19</x:v>
      </x:c>
      <x:c r="J12443" s="266" t="n">
        <x:f>MOD(INT((ROW()-ROW($I$46))/(MESCLUN_CAP+1)),CARROT_CAP+1)</x:f>
        <x:v>0</x:v>
      </x:c>
      <x:c r="K12443" s="266" t="n">
        <x:f>MOD(ROW()-ROW($I$46),MESCLUN_CAP+1)</x:f>
        <x:v>28</x:v>
      </x:c>
      <x:c r="L12443" s="266" t="n">
        <x:f>SUM(I12443:K12443)</x:f>
        <x:v>47</x:v>
      </x:c>
      <x:c r="M12443" s="267" t="n">
        <x:f>I12443*TOMATO_HOURS*WEEKS*(1+TOMATO_DIM)^I12443+J12443*CARROT_HOURS*WEEKS*(1+CARROT_DIM)^J12443+K12443*MESCLUN_HOURS*WEEKS*(1+MESCLUN_DIM)^K12443</x:f>
        <x:v>12242.354769239128</x:v>
      </x:c>
      <x:c r="N12443" s="267" t="n">
        <x:f>MAX(M12443-FARMER_HOURS,0)/TEMP_HOURS_PER_WORKER</x:f>
        <x:v>8.00163525641606</x:v>
      </x:c>
      <x:c r="O12443" s="268" t="n">
        <x:f>I12443*TOMATO_PRICE+J12443*CARROT_PRICE+K12443*MESCLUN_PRICE</x:f>
        <x:v>242800</x:v>
      </x:c>
      <x:c r="P12443" s="268" t="n">
        <x:f>I12443*TOMATO_FERTILIZER+J12443*CARROT_FERTILIZER+K12443*MESCLUN_FERTILIZER</x:f>
        <x:v>41360</x:v>
      </x:c>
      <x:c r="Q12443" s="268" t="n">
        <x:f>MIN(M12443,FARMER_HOURS)*FARMER_RATE+MAX(M12443-FARMER_HOURS,0)*TEMP_RATE</x:f>
        <x:v>225040.88141040152</x:v>
      </x:c>
      <x:c r="R12443" s="268" t="n">
        <x:f>O12443-P12443-Q12443-FIXED_COST</x:f>
        <x:v>-43600.88141040152</x:v>
      </x:c>
      <x:c r="S12443" s="139" t="str">
        <x:f>IF(AND(L12443&lt;=TOTAL_BED_CAP,N12443&lt;=TEMP_WORKER_CAP),"YES","NO")</x:f>
        <x:v>NO</x:v>
      </x:c>
      <x:c r="T12443" s="139" t="n">
        <x:f>IF(S12443="YES",R12443,-1E+99)</x:f>
        <x:v>-1e+99</x:v>
      </x:c>
    </x:row>
    <x:row r="12444">
      <x:c r="A12444" s="139"/>
      <x:c r="B12444" s="139"/>
      <x:c r="C12444" s="139"/>
      <x:c r="D12444" s="139"/>
      <x:c r="E12444" s="139"/>
      <x:c r="F12444" s="139"/>
      <x:c r="G12444" s="139"/>
      <x:c r="H12444" s="139"/>
      <x:c r="I12444" s="266" t="n">
        <x:f>INT((ROW()-ROW($I$46))/((CARROT_CAP+1)*(MESCLUN_CAP+1)))</x:f>
        <x:v>19</x:v>
      </x:c>
      <x:c r="J12444" s="266" t="n">
        <x:f>MOD(INT((ROW()-ROW($I$46))/(MESCLUN_CAP+1)),CARROT_CAP+1)</x:f>
        <x:v>0</x:v>
      </x:c>
      <x:c r="K12444" s="266" t="n">
        <x:f>MOD(ROW()-ROW($I$46),MESCLUN_CAP+1)</x:f>
        <x:v>29</x:v>
      </x:c>
      <x:c r="L12444" s="266" t="n">
        <x:f>SUM(I12444:K12444)</x:f>
        <x:v>48</x:v>
      </x:c>
      <x:c r="M12444" s="267" t="n">
        <x:f>I12444*TOMATO_HOURS*WEEKS*(1+TOMATO_DIM)^I12444+J12444*CARROT_HOURS*WEEKS*(1+CARROT_DIM)^J12444+K12444*MESCLUN_HOURS*WEEKS*(1+MESCLUN_DIM)^K12444</x:f>
        <x:v>12329.17279735478</x:v>
      </x:c>
      <x:c r="N12444" s="267" t="n">
        <x:f>MAX(M12444-FARMER_HOURS,0)/TEMP_HOURS_PER_WORKER</x:f>
        <x:v>8.061925553718597</x:v>
      </x:c>
      <x:c r="O12444" s="268" t="n">
        <x:f>I12444*TOMATO_PRICE+J12444*CARROT_PRICE+K12444*MESCLUN_PRICE</x:f>
        <x:v>245500</x:v>
      </x:c>
      <x:c r="P12444" s="268" t="n">
        <x:f>I12444*TOMATO_FERTILIZER+J12444*CARROT_FERTILIZER+K12444*MESCLUN_FERTILIZER</x:f>
        <x:v>42240</x:v>
      </x:c>
      <x:c r="Q12444" s="268" t="n">
        <x:f>MIN(M12444,FARMER_HOURS)*FARMER_RATE+MAX(M12444-FARMER_HOURS,0)*TEMP_RATE</x:f>
        <x:v>226548.13884296492</x:v>
      </x:c>
      <x:c r="R12444" s="268" t="n">
        <x:f>O12444-P12444-Q12444-FIXED_COST</x:f>
        <x:v>-43288.13884296492</x:v>
      </x:c>
      <x:c r="S12444" s="139" t="str">
        <x:f>IF(AND(L12444&lt;=TOTAL_BED_CAP,N12444&lt;=TEMP_WORKER_CAP),"YES","NO")</x:f>
        <x:v>NO</x:v>
      </x:c>
      <x:c r="T12444" s="139" t="n">
        <x:f>IF(S12444="YES",R12444,-1E+99)</x:f>
        <x:v>-1e+99</x:v>
      </x:c>
    </x:row>
    <x:row r="12445">
      <x:c r="A12445" s="139"/>
      <x:c r="B12445" s="139"/>
      <x:c r="C12445" s="139"/>
      <x:c r="D12445" s="139"/>
      <x:c r="E12445" s="139"/>
      <x:c r="F12445" s="139"/>
      <x:c r="G12445" s="139"/>
      <x:c r="H12445" s="139"/>
      <x:c r="I12445" s="266" t="n">
        <x:f>INT((ROW()-ROW($I$46))/((CARROT_CAP+1)*(MESCLUN_CAP+1)))</x:f>
        <x:v>19</x:v>
      </x:c>
      <x:c r="J12445" s="266" t="n">
        <x:f>MOD(INT((ROW()-ROW($I$46))/(MESCLUN_CAP+1)),CARROT_CAP+1)</x:f>
        <x:v>0</x:v>
      </x:c>
      <x:c r="K12445" s="266" t="n">
        <x:f>MOD(ROW()-ROW($I$46),MESCLUN_CAP+1)</x:f>
        <x:v>30</x:v>
      </x:c>
      <x:c r="L12445" s="266" t="n">
        <x:f>SUM(I12445:K12445)</x:f>
        <x:v>49</x:v>
      </x:c>
      <x:c r="M12445" s="267" t="n">
        <x:f>I12445*TOMATO_HOURS*WEEKS*(1+TOMATO_DIM)^I12445+J12445*CARROT_HOURS*WEEKS*(1+CARROT_DIM)^J12445+K12445*MESCLUN_HOURS*WEEKS*(1+MESCLUN_DIM)^K12445</x:f>
        <x:v>12417.882502688552</x:v>
      </x:c>
      <x:c r="N12445" s="267" t="n">
        <x:f>MAX(M12445-FARMER_HOURS,0)/TEMP_HOURS_PER_WORKER</x:f>
        <x:v>8.123529515755939</x:v>
      </x:c>
      <x:c r="O12445" s="268" t="n">
        <x:f>I12445*TOMATO_PRICE+J12445*CARROT_PRICE+K12445*MESCLUN_PRICE</x:f>
        <x:v>248200</x:v>
      </x:c>
      <x:c r="P12445" s="268" t="n">
        <x:f>I12445*TOMATO_FERTILIZER+J12445*CARROT_FERTILIZER+K12445*MESCLUN_FERTILIZER</x:f>
        <x:v>43120</x:v>
      </x:c>
      <x:c r="Q12445" s="268" t="n">
        <x:f>MIN(M12445,FARMER_HOURS)*FARMER_RATE+MAX(M12445-FARMER_HOURS,0)*TEMP_RATE</x:f>
        <x:v>228088.23789389845</x:v>
      </x:c>
      <x:c r="R12445" s="268" t="n">
        <x:f>O12445-P12445-Q12445-FIXED_COST</x:f>
        <x:v>-43008.23789389845</x:v>
      </x:c>
      <x:c r="S12445" s="139" t="str">
        <x:f>IF(AND(L12445&lt;=TOTAL_BED_CAP,N12445&lt;=TEMP_WORKER_CAP),"YES","NO")</x:f>
        <x:v>NO</x:v>
      </x:c>
      <x:c r="T12445" s="139" t="n">
        <x:f>IF(S12445="YES",R12445,-1E+99)</x:f>
        <x:v>-1e+99</x:v>
      </x:c>
    </x:row>
    <x:row r="12446">
      <x:c r="A12446" s="139"/>
      <x:c r="B12446" s="139"/>
      <x:c r="C12446" s="139"/>
      <x:c r="D12446" s="139"/>
      <x:c r="E12446" s="139"/>
      <x:c r="F12446" s="139"/>
      <x:c r="G12446" s="139"/>
      <x:c r="H12446" s="139"/>
      <x:c r="I12446" s="266" t="n">
        <x:f>INT((ROW()-ROW($I$46))/((CARROT_CAP+1)*(MESCLUN_CAP+1)))</x:f>
        <x:v>19</x:v>
      </x:c>
      <x:c r="J12446" s="266" t="n">
        <x:f>MOD(INT((ROW()-ROW($I$46))/(MESCLUN_CAP+1)),CARROT_CAP+1)</x:f>
        <x:v>1</x:v>
      </x:c>
      <x:c r="K12446" s="266" t="n">
        <x:f>MOD(ROW()-ROW($I$46),MESCLUN_CAP+1)</x:f>
        <x:v>0</x:v>
      </x:c>
      <x:c r="L12446" s="266" t="n">
        <x:f>SUM(I12446:K12446)</x:f>
        <x:v>20</x:v>
      </x:c>
      <x:c r="M12446" s="267" t="n">
        <x:f>I12446*TOMATO_HOURS*WEEKS*(1+TOMATO_DIM)^I12446+J12446*CARROT_HOURS*WEEKS*(1+CARROT_DIM)^J12446+K12446*MESCLUN_HOURS*WEEKS*(1+MESCLUN_DIM)^K12446</x:f>
        <x:v>10488.954466678904</x:v>
      </x:c>
      <x:c r="N12446" s="267" t="n">
        <x:f>MAX(M12446-FARMER_HOURS,0)/TEMP_HOURS_PER_WORKER</x:f>
        <x:v>6.783996157415905</x:v>
      </x:c>
      <x:c r="O12446" s="268" t="n">
        <x:f>I12446*TOMATO_PRICE+J12446*CARROT_PRICE+K12446*MESCLUN_PRICE</x:f>
        <x:v>169294</x:v>
      </x:c>
      <x:c r="P12446" s="268" t="n">
        <x:f>I12446*TOMATO_FERTILIZER+J12446*CARROT_FERTILIZER+K12446*MESCLUN_FERTILIZER</x:f>
        <x:v>17160</x:v>
      </x:c>
      <x:c r="Q12446" s="268" t="n">
        <x:f>MIN(M12446,FARMER_HOURS)*FARMER_RATE+MAX(M12446-FARMER_HOURS,0)*TEMP_RATE</x:f>
        <x:v>194599.90393539763</x:v>
      </x:c>
      <x:c r="R12446" s="268" t="n">
        <x:f>O12446-P12446-Q12446-FIXED_COST</x:f>
        <x:v>-62465.903935397626</x:v>
      </x:c>
      <x:c r="S12446" s="139" t="str">
        <x:f>IF(AND(L12446&lt;=TOTAL_BED_CAP,N12446&lt;=TEMP_WORKER_CAP),"YES","NO")</x:f>
        <x:v>NO</x:v>
      </x:c>
      <x:c r="T12446" s="139" t="n">
        <x:f>IF(S12446="YES",R12446,-1E+99)</x:f>
        <x:v>-1e+99</x:v>
      </x:c>
    </x:row>
    <x:row r="12447">
      <x:c r="A12447" s="139"/>
      <x:c r="B12447" s="139"/>
      <x:c r="C12447" s="139"/>
      <x:c r="D12447" s="139"/>
      <x:c r="E12447" s="139"/>
      <x:c r="F12447" s="139"/>
      <x:c r="G12447" s="139"/>
      <x:c r="H12447" s="139"/>
      <x:c r="I12447" s="266" t="n">
        <x:f>INT((ROW()-ROW($I$46))/((CARROT_CAP+1)*(MESCLUN_CAP+1)))</x:f>
        <x:v>19</x:v>
      </x:c>
      <x:c r="J12447" s="266" t="n">
        <x:f>MOD(INT((ROW()-ROW($I$46))/(MESCLUN_CAP+1)),CARROT_CAP+1)</x:f>
        <x:v>1</x:v>
      </x:c>
      <x:c r="K12447" s="266" t="n">
        <x:f>MOD(ROW()-ROW($I$46),MESCLUN_CAP+1)</x:f>
        <x:v>1</x:v>
      </x:c>
      <x:c r="L12447" s="266" t="n">
        <x:f>SUM(I12447:K12447)</x:f>
        <x:v>21</x:v>
      </x:c>
      <x:c r="M12447" s="267" t="n">
        <x:f>I12447*TOMATO_HOURS*WEEKS*(1+TOMATO_DIM)^I12447+J12447*CARROT_HOURS*WEEKS*(1+CARROT_DIM)^J12447+K12447*MESCLUN_HOURS*WEEKS*(1+MESCLUN_DIM)^K12447</x:f>
        <x:v>10534.516966678904</x:v>
      </x:c>
      <x:c r="N12447" s="267" t="n">
        <x:f>MAX(M12447-FARMER_HOURS,0)/TEMP_HOURS_PER_WORKER</x:f>
        <x:v>6.815636782415906</x:v>
      </x:c>
      <x:c r="O12447" s="268" t="n">
        <x:f>I12447*TOMATO_PRICE+J12447*CARROT_PRICE+K12447*MESCLUN_PRICE</x:f>
        <x:v>171994</x:v>
      </x:c>
      <x:c r="P12447" s="268" t="n">
        <x:f>I12447*TOMATO_FERTILIZER+J12447*CARROT_FERTILIZER+K12447*MESCLUN_FERTILIZER</x:f>
        <x:v>18040</x:v>
      </x:c>
      <x:c r="Q12447" s="268" t="n">
        <x:f>MIN(M12447,FARMER_HOURS)*FARMER_RATE+MAX(M12447-FARMER_HOURS,0)*TEMP_RATE</x:f>
        <x:v>195390.91956039763</x:v>
      </x:c>
      <x:c r="R12447" s="268" t="n">
        <x:f>O12447-P12447-Q12447-FIXED_COST</x:f>
        <x:v>-61436.919560397626</x:v>
      </x:c>
      <x:c r="S12447" s="139" t="str">
        <x:f>IF(AND(L12447&lt;=TOTAL_BED_CAP,N12447&lt;=TEMP_WORKER_CAP),"YES","NO")</x:f>
        <x:v>NO</x:v>
      </x:c>
      <x:c r="T12447" s="139" t="n">
        <x:f>IF(S12447="YES",R12447,-1E+99)</x:f>
        <x:v>-1e+99</x:v>
      </x:c>
    </x:row>
    <x:row r="12448">
      <x:c r="A12448" s="139"/>
      <x:c r="B12448" s="139"/>
      <x:c r="C12448" s="139"/>
      <x:c r="D12448" s="139"/>
      <x:c r="E12448" s="139"/>
      <x:c r="F12448" s="139"/>
      <x:c r="G12448" s="139"/>
      <x:c r="H12448" s="139"/>
      <x:c r="I12448" s="266" t="n">
        <x:f>INT((ROW()-ROW($I$46))/((CARROT_CAP+1)*(MESCLUN_CAP+1)))</x:f>
        <x:v>19</x:v>
      </x:c>
      <x:c r="J12448" s="266" t="n">
        <x:f>MOD(INT((ROW()-ROW($I$46))/(MESCLUN_CAP+1)),CARROT_CAP+1)</x:f>
        <x:v>1</x:v>
      </x:c>
      <x:c r="K12448" s="266" t="n">
        <x:f>MOD(ROW()-ROW($I$46),MESCLUN_CAP+1)</x:f>
        <x:v>2</x:v>
      </x:c>
      <x:c r="L12448" s="266" t="n">
        <x:f>SUM(I12448:K12448)</x:f>
        <x:v>22</x:v>
      </x:c>
      <x:c r="M12448" s="267" t="n">
        <x:f>I12448*TOMATO_HOURS*WEEKS*(1+TOMATO_DIM)^I12448+J12448*CARROT_HOURS*WEEKS*(1+CARROT_DIM)^J12448+K12448*MESCLUN_HOURS*WEEKS*(1+MESCLUN_DIM)^K12448</x:f>
        <x:v>10581.218529178905</x:v>
      </x:c>
      <x:c r="N12448" s="267" t="n">
        <x:f>MAX(M12448-FARMER_HOURS,0)/TEMP_HOURS_PER_WORKER</x:f>
        <x:v>6.848068423040906</x:v>
      </x:c>
      <x:c r="O12448" s="268" t="n">
        <x:f>I12448*TOMATO_PRICE+J12448*CARROT_PRICE+K12448*MESCLUN_PRICE</x:f>
        <x:v>174694</x:v>
      </x:c>
      <x:c r="P12448" s="268" t="n">
        <x:f>I12448*TOMATO_FERTILIZER+J12448*CARROT_FERTILIZER+K12448*MESCLUN_FERTILIZER</x:f>
        <x:v>18920</x:v>
      </x:c>
      <x:c r="Q12448" s="268" t="n">
        <x:f>MIN(M12448,FARMER_HOURS)*FARMER_RATE+MAX(M12448-FARMER_HOURS,0)*TEMP_RATE</x:f>
        <x:v>196201.71057602266</x:v>
      </x:c>
      <x:c r="R12448" s="268" t="n">
        <x:f>O12448-P12448-Q12448-FIXED_COST</x:f>
        <x:v>-60427.710576022655</x:v>
      </x:c>
      <x:c r="S12448" s="139" t="str">
        <x:f>IF(AND(L12448&lt;=TOTAL_BED_CAP,N12448&lt;=TEMP_WORKER_CAP),"YES","NO")</x:f>
        <x:v>NO</x:v>
      </x:c>
      <x:c r="T12448" s="139" t="n">
        <x:f>IF(S12448="YES",R12448,-1E+99)</x:f>
        <x:v>-1e+99</x:v>
      </x:c>
    </x:row>
    <x:row r="12449">
      <x:c r="A12449" s="139"/>
      <x:c r="B12449" s="139"/>
      <x:c r="C12449" s="139"/>
      <x:c r="D12449" s="139"/>
      <x:c r="E12449" s="139"/>
      <x:c r="F12449" s="139"/>
      <x:c r="G12449" s="139"/>
      <x:c r="H12449" s="139"/>
      <x:c r="I12449" s="266" t="n">
        <x:f>INT((ROW()-ROW($I$46))/((CARROT_CAP+1)*(MESCLUN_CAP+1)))</x:f>
        <x:v>19</x:v>
      </x:c>
      <x:c r="J12449" s="266" t="n">
        <x:f>MOD(INT((ROW()-ROW($I$46))/(MESCLUN_CAP+1)),CARROT_CAP+1)</x:f>
        <x:v>1</x:v>
      </x:c>
      <x:c r="K12449" s="266" t="n">
        <x:f>MOD(ROW()-ROW($I$46),MESCLUN_CAP+1)</x:f>
        <x:v>3</x:v>
      </x:c>
      <x:c r="L12449" s="266" t="n">
        <x:f>SUM(I12449:K12449)</x:f>
        <x:v>23</x:v>
      </x:c>
      <x:c r="M12449" s="267" t="n">
        <x:f>I12449*TOMATO_HOURS*WEEKS*(1+TOMATO_DIM)^I12449+J12449*CARROT_HOURS*WEEKS*(1+CARROT_DIM)^J12449+K12449*MESCLUN_HOURS*WEEKS*(1+MESCLUN_DIM)^K12449</x:f>
        <x:v>10629.08051160078</x:v>
      </x:c>
      <x:c r="N12449" s="267" t="n">
        <x:f>MAX(M12449-FARMER_HOURS,0)/TEMP_HOURS_PER_WORKER</x:f>
        <x:v>6.881305910833874</x:v>
      </x:c>
      <x:c r="O12449" s="268" t="n">
        <x:f>I12449*TOMATO_PRICE+J12449*CARROT_PRICE+K12449*MESCLUN_PRICE</x:f>
        <x:v>177394</x:v>
      </x:c>
      <x:c r="P12449" s="268" t="n">
        <x:f>I12449*TOMATO_FERTILIZER+J12449*CARROT_FERTILIZER+K12449*MESCLUN_FERTILIZER</x:f>
        <x:v>19800</x:v>
      </x:c>
      <x:c r="Q12449" s="268" t="n">
        <x:f>MIN(M12449,FARMER_HOURS)*FARMER_RATE+MAX(M12449-FARMER_HOURS,0)*TEMP_RATE</x:f>
        <x:v>197032.64777084687</x:v>
      </x:c>
      <x:c r="R12449" s="268" t="n">
        <x:f>O12449-P12449-Q12449-FIXED_COST</x:f>
        <x:v>-59438.647770846874</x:v>
      </x:c>
      <x:c r="S12449" s="139" t="str">
        <x:f>IF(AND(L12449&lt;=TOTAL_BED_CAP,N12449&lt;=TEMP_WORKER_CAP),"YES","NO")</x:f>
        <x:v>NO</x:v>
      </x:c>
      <x:c r="T12449" s="139" t="n">
        <x:f>IF(S12449="YES",R12449,-1E+99)</x:f>
        <x:v>-1e+99</x:v>
      </x:c>
    </x:row>
    <x:row r="12450">
      <x:c r="A12450" s="139"/>
      <x:c r="B12450" s="139"/>
      <x:c r="C12450" s="139"/>
      <x:c r="D12450" s="139"/>
      <x:c r="E12450" s="139"/>
      <x:c r="F12450" s="139"/>
      <x:c r="G12450" s="139"/>
      <x:c r="H12450" s="139"/>
      <x:c r="I12450" s="266" t="n">
        <x:f>INT((ROW()-ROW($I$46))/((CARROT_CAP+1)*(MESCLUN_CAP+1)))</x:f>
        <x:v>19</x:v>
      </x:c>
      <x:c r="J12450" s="266" t="n">
        <x:f>MOD(INT((ROW()-ROW($I$46))/(MESCLUN_CAP+1)),CARROT_CAP+1)</x:f>
        <x:v>1</x:v>
      </x:c>
      <x:c r="K12450" s="266" t="n">
        <x:f>MOD(ROW()-ROW($I$46),MESCLUN_CAP+1)</x:f>
        <x:v>4</x:v>
      </x:c>
      <x:c r="L12450" s="266" t="n">
        <x:f>SUM(I12450:K12450)</x:f>
        <x:v>24</x:v>
      </x:c>
      <x:c r="M12450" s="267" t="n">
        <x:f>I12450*TOMATO_HOURS*WEEKS*(1+TOMATO_DIM)^I12450+J12450*CARROT_HOURS*WEEKS*(1+CARROT_DIM)^J12450+K12450*MESCLUN_HOURS*WEEKS*(1+MESCLUN_DIM)^K12450</x:f>
        <x:v>10678.124627323436</x:v>
      </x:c>
      <x:c r="N12450" s="267" t="n">
        <x:f>MAX(M12450-FARMER_HOURS,0)/TEMP_HOURS_PER_WORKER</x:f>
        <x:v>6.915364324530164</x:v>
      </x:c>
      <x:c r="O12450" s="268" t="n">
        <x:f>I12450*TOMATO_PRICE+J12450*CARROT_PRICE+K12450*MESCLUN_PRICE</x:f>
        <x:v>180094</x:v>
      </x:c>
      <x:c r="P12450" s="268" t="n">
        <x:f>I12450*TOMATO_FERTILIZER+J12450*CARROT_FERTILIZER+K12450*MESCLUN_FERTILIZER</x:f>
        <x:v>20680</x:v>
      </x:c>
      <x:c r="Q12450" s="268" t="n">
        <x:f>MIN(M12450,FARMER_HOURS)*FARMER_RATE+MAX(M12450-FARMER_HOURS,0)*TEMP_RATE</x:f>
        <x:v>197884.10811325407</x:v>
      </x:c>
      <x:c r="R12450" s="268" t="n">
        <x:f>O12450-P12450-Q12450-FIXED_COST</x:f>
        <x:v>-58470.10811325407</x:v>
      </x:c>
      <x:c r="S12450" s="139" t="str">
        <x:f>IF(AND(L12450&lt;=TOTAL_BED_CAP,N12450&lt;=TEMP_WORKER_CAP),"YES","NO")</x:f>
        <x:v>NO</x:v>
      </x:c>
      <x:c r="T12450" s="139" t="n">
        <x:f>IF(S12450="YES",R12450,-1E+99)</x:f>
        <x:v>-1e+99</x:v>
      </x:c>
    </x:row>
    <x:row r="12451">
      <x:c r="A12451" s="139"/>
      <x:c r="B12451" s="139"/>
      <x:c r="C12451" s="139"/>
      <x:c r="D12451" s="139"/>
      <x:c r="E12451" s="139"/>
      <x:c r="F12451" s="139"/>
      <x:c r="G12451" s="139"/>
      <x:c r="H12451" s="139"/>
      <x:c r="I12451" s="266" t="n">
        <x:f>INT((ROW()-ROW($I$46))/((CARROT_CAP+1)*(MESCLUN_CAP+1)))</x:f>
        <x:v>19</x:v>
      </x:c>
      <x:c r="J12451" s="266" t="n">
        <x:f>MOD(INT((ROW()-ROW($I$46))/(MESCLUN_CAP+1)),CARROT_CAP+1)</x:f>
        <x:v>1</x:v>
      </x:c>
      <x:c r="K12451" s="266" t="n">
        <x:f>MOD(ROW()-ROW($I$46),MESCLUN_CAP+1)</x:f>
        <x:v>5</x:v>
      </x:c>
      <x:c r="L12451" s="266" t="n">
        <x:f>SUM(I12451:K12451)</x:f>
        <x:v>25</x:v>
      </x:c>
      <x:c r="M12451" s="267" t="n">
        <x:f>I12451*TOMATO_HOURS*WEEKS*(1+TOMATO_DIM)^I12451+J12451*CARROT_HOURS*WEEKS*(1+CARROT_DIM)^J12451+K12451*MESCLUN_HOURS*WEEKS*(1+MESCLUN_DIM)^K12451</x:f>
        <x:v>10728.372951244639</x:v>
      </x:c>
      <x:c r="N12451" s="267" t="n">
        <x:f>MAX(M12451-FARMER_HOURS,0)/TEMP_HOURS_PER_WORKER</x:f>
        <x:v>6.950258993919888</x:v>
      </x:c>
      <x:c r="O12451" s="268" t="n">
        <x:f>I12451*TOMATO_PRICE+J12451*CARROT_PRICE+K12451*MESCLUN_PRICE</x:f>
        <x:v>182794</x:v>
      </x:c>
      <x:c r="P12451" s="268" t="n">
        <x:f>I12451*TOMATO_FERTILIZER+J12451*CARROT_FERTILIZER+K12451*MESCLUN_FERTILIZER</x:f>
        <x:v>21560</x:v>
      </x:c>
      <x:c r="Q12451" s="268" t="n">
        <x:f>MIN(M12451,FARMER_HOURS)*FARMER_RATE+MAX(M12451-FARMER_HOURS,0)*TEMP_RATE</x:f>
        <x:v>198756.4748479972</x:v>
      </x:c>
      <x:c r="R12451" s="268" t="n">
        <x:f>O12451-P12451-Q12451-FIXED_COST</x:f>
        <x:v>-57522.47484799719</x:v>
      </x:c>
      <x:c r="S12451" s="139" t="str">
        <x:f>IF(AND(L12451&lt;=TOTAL_BED_CAP,N12451&lt;=TEMP_WORKER_CAP),"YES","NO")</x:f>
        <x:v>NO</x:v>
      </x:c>
      <x:c r="T12451" s="139" t="n">
        <x:f>IF(S12451="YES",R12451,-1E+99)</x:f>
        <x:v>-1e+99</x:v>
      </x:c>
    </x:row>
    <x:row r="12452">
      <x:c r="A12452" s="139"/>
      <x:c r="B12452" s="139"/>
      <x:c r="C12452" s="139"/>
      <x:c r="D12452" s="139"/>
      <x:c r="E12452" s="139"/>
      <x:c r="F12452" s="139"/>
      <x:c r="G12452" s="139"/>
      <x:c r="H12452" s="139"/>
      <x:c r="I12452" s="266" t="n">
        <x:f>INT((ROW()-ROW($I$46))/((CARROT_CAP+1)*(MESCLUN_CAP+1)))</x:f>
        <x:v>19</x:v>
      </x:c>
      <x:c r="J12452" s="266" t="n">
        <x:f>MOD(INT((ROW()-ROW($I$46))/(MESCLUN_CAP+1)),CARROT_CAP+1)</x:f>
        <x:v>1</x:v>
      </x:c>
      <x:c r="K12452" s="266" t="n">
        <x:f>MOD(ROW()-ROW($I$46),MESCLUN_CAP+1)</x:f>
        <x:v>6</x:v>
      </x:c>
      <x:c r="L12452" s="266" t="n">
        <x:f>SUM(I12452:K12452)</x:f>
        <x:v>26</x:v>
      </x:c>
      <x:c r="M12452" s="267" t="n">
        <x:f>I12452*TOMATO_HOURS*WEEKS*(1+TOMATO_DIM)^I12452+J12452*CARROT_HOURS*WEEKS*(1+CARROT_DIM)^J12452+K12452*MESCLUN_HOURS*WEEKS*(1+MESCLUN_DIM)^K12452</x:f>
        <x:v>10779.847925426271</x:v>
      </x:c>
      <x:c r="N12452" s="267" t="n">
        <x:f>MAX(M12452-FARMER_HOURS,0)/TEMP_HOURS_PER_WORKER</x:f>
        <x:v>6.986005503768244</x:v>
      </x:c>
      <x:c r="O12452" s="268" t="n">
        <x:f>I12452*TOMATO_PRICE+J12452*CARROT_PRICE+K12452*MESCLUN_PRICE</x:f>
        <x:v>185494</x:v>
      </x:c>
      <x:c r="P12452" s="268" t="n">
        <x:f>I12452*TOMATO_FERTILIZER+J12452*CARROT_FERTILIZER+K12452*MESCLUN_FERTILIZER</x:f>
        <x:v>22440</x:v>
      </x:c>
      <x:c r="Q12452" s="268" t="n">
        <x:f>MIN(M12452,FARMER_HOURS)*FARMER_RATE+MAX(M12452-FARMER_HOURS,0)*TEMP_RATE</x:f>
        <x:v>199650.13759420608</x:v>
      </x:c>
      <x:c r="R12452" s="268" t="n">
        <x:f>O12452-P12452-Q12452-FIXED_COST</x:f>
        <x:v>-56596.137594206084</x:v>
      </x:c>
      <x:c r="S12452" s="139" t="str">
        <x:f>IF(AND(L12452&lt;=TOTAL_BED_CAP,N12452&lt;=TEMP_WORKER_CAP),"YES","NO")</x:f>
        <x:v>NO</x:v>
      </x:c>
      <x:c r="T12452" s="139" t="n">
        <x:f>IF(S12452="YES",R12452,-1E+99)</x:f>
        <x:v>-1e+99</x:v>
      </x:c>
    </x:row>
    <x:row r="12453">
      <x:c r="A12453" s="139"/>
      <x:c r="B12453" s="139"/>
      <x:c r="C12453" s="139"/>
      <x:c r="D12453" s="139"/>
      <x:c r="E12453" s="139"/>
      <x:c r="F12453" s="139"/>
      <x:c r="G12453" s="139"/>
      <x:c r="H12453" s="139"/>
      <x:c r="I12453" s="266" t="n">
        <x:f>INT((ROW()-ROW($I$46))/((CARROT_CAP+1)*(MESCLUN_CAP+1)))</x:f>
        <x:v>19</x:v>
      </x:c>
      <x:c r="J12453" s="266" t="n">
        <x:f>MOD(INT((ROW()-ROW($I$46))/(MESCLUN_CAP+1)),CARROT_CAP+1)</x:f>
        <x:v>1</x:v>
      </x:c>
      <x:c r="K12453" s="266" t="n">
        <x:f>MOD(ROW()-ROW($I$46),MESCLUN_CAP+1)</x:f>
        <x:v>7</x:v>
      </x:c>
      <x:c r="L12453" s="266" t="n">
        <x:f>SUM(I12453:K12453)</x:f>
        <x:v>27</x:v>
      </x:c>
      <x:c r="M12453" s="267" t="n">
        <x:f>I12453*TOMATO_HOURS*WEEKS*(1+TOMATO_DIM)^I12453+J12453*CARROT_HOURS*WEEKS*(1+CARROT_DIM)^J12453+K12453*MESCLUN_HOURS*WEEKS*(1+MESCLUN_DIM)^K12453</x:f>
        <x:v>10832.572364824233</x:v>
      </x:c>
      <x:c r="N12453" s="267" t="n">
        <x:f>MAX(M12453-FARMER_HOURS,0)/TEMP_HOURS_PER_WORKER</x:f>
        <x:v>7.022619697794606</x:v>
      </x:c>
      <x:c r="O12453" s="268" t="n">
        <x:f>I12453*TOMATO_PRICE+J12453*CARROT_PRICE+K12453*MESCLUN_PRICE</x:f>
        <x:v>188194</x:v>
      </x:c>
      <x:c r="P12453" s="268" t="n">
        <x:f>I12453*TOMATO_FERTILIZER+J12453*CARROT_FERTILIZER+K12453*MESCLUN_FERTILIZER</x:f>
        <x:v>23320</x:v>
      </x:c>
      <x:c r="Q12453" s="268" t="n">
        <x:f>MIN(M12453,FARMER_HOURS)*FARMER_RATE+MAX(M12453-FARMER_HOURS,0)*TEMP_RATE</x:f>
        <x:v>200565.49244486514</x:v>
      </x:c>
      <x:c r="R12453" s="268" t="n">
        <x:f>O12453-P12453-Q12453-FIXED_COST</x:f>
        <x:v>-55691.49244486514</x:v>
      </x:c>
      <x:c r="S12453" s="139" t="str">
        <x:f>IF(AND(L12453&lt;=TOTAL_BED_CAP,N12453&lt;=TEMP_WORKER_CAP),"YES","NO")</x:f>
        <x:v>NO</x:v>
      </x:c>
      <x:c r="T12453" s="139" t="n">
        <x:f>IF(S12453="YES",R12453,-1E+99)</x:f>
        <x:v>-1e+99</x:v>
      </x:c>
    </x:row>
    <x:row r="12454">
      <x:c r="A12454" s="139"/>
      <x:c r="B12454" s="139"/>
      <x:c r="C12454" s="139"/>
      <x:c r="D12454" s="139"/>
      <x:c r="E12454" s="139"/>
      <x:c r="F12454" s="139"/>
      <x:c r="G12454" s="139"/>
      <x:c r="H12454" s="139"/>
      <x:c r="I12454" s="266" t="n">
        <x:f>INT((ROW()-ROW($I$46))/((CARROT_CAP+1)*(MESCLUN_CAP+1)))</x:f>
        <x:v>19</x:v>
      </x:c>
      <x:c r="J12454" s="266" t="n">
        <x:f>MOD(INT((ROW()-ROW($I$46))/(MESCLUN_CAP+1)),CARROT_CAP+1)</x:f>
        <x:v>1</x:v>
      </x:c>
      <x:c r="K12454" s="266" t="n">
        <x:f>MOD(ROW()-ROW($I$46),MESCLUN_CAP+1)</x:f>
        <x:v>8</x:v>
      </x:c>
      <x:c r="L12454" s="266" t="n">
        <x:f>SUM(I12454:K12454)</x:f>
        <x:v>28</x:v>
      </x:c>
      <x:c r="M12454" s="267" t="n">
        <x:f>I12454*TOMATO_HOURS*WEEKS*(1+TOMATO_DIM)^I12454+J12454*CARROT_HOURS*WEEKS*(1+CARROT_DIM)^J12454+K12454*MESCLUN_HOURS*WEEKS*(1+MESCLUN_DIM)^K12454</x:f>
        <x:v>10886.569463104213</x:v>
      </x:c>
      <x:c r="N12454" s="267" t="n">
        <x:f>MAX(M12454-FARMER_HOURS,0)/TEMP_HOURS_PER_WORKER</x:f>
        <x:v>7.060117682711259</x:v>
      </x:c>
      <x:c r="O12454" s="268" t="n">
        <x:f>I12454*TOMATO_PRICE+J12454*CARROT_PRICE+K12454*MESCLUN_PRICE</x:f>
        <x:v>190894</x:v>
      </x:c>
      <x:c r="P12454" s="268" t="n">
        <x:f>I12454*TOMATO_FERTILIZER+J12454*CARROT_FERTILIZER+K12454*MESCLUN_FERTILIZER</x:f>
        <x:v>24200</x:v>
      </x:c>
      <x:c r="Q12454" s="268" t="n">
        <x:f>MIN(M12454,FARMER_HOURS)*FARMER_RATE+MAX(M12454-FARMER_HOURS,0)*TEMP_RATE</x:f>
        <x:v>201502.9420677815</x:v>
      </x:c>
      <x:c r="R12454" s="268" t="n">
        <x:f>O12454-P12454-Q12454-FIXED_COST</x:f>
        <x:v>-54808.94206778149</x:v>
      </x:c>
      <x:c r="S12454" s="139" t="str">
        <x:f>IF(AND(L12454&lt;=TOTAL_BED_CAP,N12454&lt;=TEMP_WORKER_CAP),"YES","NO")</x:f>
        <x:v>NO</x:v>
      </x:c>
      <x:c r="T12454" s="139" t="n">
        <x:f>IF(S12454="YES",R12454,-1E+99)</x:f>
        <x:v>-1e+99</x:v>
      </x:c>
    </x:row>
    <x:row r="12455">
      <x:c r="A12455" s="139"/>
      <x:c r="B12455" s="139"/>
      <x:c r="C12455" s="139"/>
      <x:c r="D12455" s="139"/>
      <x:c r="E12455" s="139"/>
      <x:c r="F12455" s="139"/>
      <x:c r="G12455" s="139"/>
      <x:c r="H12455" s="139"/>
      <x:c r="I12455" s="266" t="n">
        <x:f>INT((ROW()-ROW($I$46))/((CARROT_CAP+1)*(MESCLUN_CAP+1)))</x:f>
        <x:v>19</x:v>
      </x:c>
      <x:c r="J12455" s="266" t="n">
        <x:f>MOD(INT((ROW()-ROW($I$46))/(MESCLUN_CAP+1)),CARROT_CAP+1)</x:f>
        <x:v>1</x:v>
      </x:c>
      <x:c r="K12455" s="266" t="n">
        <x:f>MOD(ROW()-ROW($I$46),MESCLUN_CAP+1)</x:f>
        <x:v>9</x:v>
      </x:c>
      <x:c r="L12455" s="266" t="n">
        <x:f>SUM(I12455:K12455)</x:f>
        <x:v>29</x:v>
      </x:c>
      <x:c r="M12455" s="267" t="n">
        <x:f>I12455*TOMATO_HOURS*WEEKS*(1+TOMATO_DIM)^I12455+J12455*CARROT_HOURS*WEEKS*(1+CARROT_DIM)^J12455+K12455*MESCLUN_HOURS*WEEKS*(1+MESCLUN_DIM)^K12455</x:f>
        <x:v>10941.862798544607</x:v>
      </x:c>
      <x:c r="N12455" s="267" t="n">
        <x:f>MAX(M12455-FARMER_HOURS,0)/TEMP_HOURS_PER_WORKER</x:f>
        <x:v>7.098515832322644</x:v>
      </x:c>
      <x:c r="O12455" s="268" t="n">
        <x:f>I12455*TOMATO_PRICE+J12455*CARROT_PRICE+K12455*MESCLUN_PRICE</x:f>
        <x:v>193594</x:v>
      </x:c>
      <x:c r="P12455" s="268" t="n">
        <x:f>I12455*TOMATO_FERTILIZER+J12455*CARROT_FERTILIZER+K12455*MESCLUN_FERTILIZER</x:f>
        <x:v>25080</x:v>
      </x:c>
      <x:c r="Q12455" s="268" t="n">
        <x:f>MIN(M12455,FARMER_HOURS)*FARMER_RATE+MAX(M12455-FARMER_HOURS,0)*TEMP_RATE</x:f>
        <x:v>202462.8958080661</x:v>
      </x:c>
      <x:c r="R12455" s="268" t="n">
        <x:f>O12455-P12455-Q12455-FIXED_COST</x:f>
        <x:v>-53948.895808066096</x:v>
      </x:c>
      <x:c r="S12455" s="139" t="str">
        <x:f>IF(AND(L12455&lt;=TOTAL_BED_CAP,N12455&lt;=TEMP_WORKER_CAP),"YES","NO")</x:f>
        <x:v>NO</x:v>
      </x:c>
      <x:c r="T12455" s="139" t="n">
        <x:f>IF(S12455="YES",R12455,-1E+99)</x:f>
        <x:v>-1e+99</x:v>
      </x:c>
    </x:row>
    <x:row r="12456">
      <x:c r="A12456" s="139"/>
      <x:c r="B12456" s="139"/>
      <x:c r="C12456" s="139"/>
      <x:c r="D12456" s="139"/>
      <x:c r="E12456" s="139"/>
      <x:c r="F12456" s="139"/>
      <x:c r="G12456" s="139"/>
      <x:c r="H12456" s="139"/>
      <x:c r="I12456" s="266" t="n">
        <x:f>INT((ROW()-ROW($I$46))/((CARROT_CAP+1)*(MESCLUN_CAP+1)))</x:f>
        <x:v>19</x:v>
      </x:c>
      <x:c r="J12456" s="266" t="n">
        <x:f>MOD(INT((ROW()-ROW($I$46))/(MESCLUN_CAP+1)),CARROT_CAP+1)</x:f>
        <x:v>1</x:v>
      </x:c>
      <x:c r="K12456" s="266" t="n">
        <x:f>MOD(ROW()-ROW($I$46),MESCLUN_CAP+1)</x:f>
        <x:v>10</x:v>
      </x:c>
      <x:c r="L12456" s="266" t="n">
        <x:f>SUM(I12456:K12456)</x:f>
        <x:v>30</x:v>
      </x:c>
      <x:c r="M12456" s="267" t="n">
        <x:f>I12456*TOMATO_HOURS*WEEKS*(1+TOMATO_DIM)^I12456+J12456*CARROT_HOURS*WEEKS*(1+CARROT_DIM)^J12456+K12456*MESCLUN_HOURS*WEEKS*(1+MESCLUN_DIM)^K12456</x:f>
        <x:v>10998.47634002782</x:v>
      </x:c>
      <x:c r="N12456" s="267" t="n">
        <x:f>MAX(M12456-FARMER_HOURS,0)/TEMP_HOURS_PER_WORKER</x:f>
        <x:v>7.137830791685986</x:v>
      </x:c>
      <x:c r="O12456" s="268" t="n">
        <x:f>I12456*TOMATO_PRICE+J12456*CARROT_PRICE+K12456*MESCLUN_PRICE</x:f>
        <x:v>196294</x:v>
      </x:c>
      <x:c r="P12456" s="268" t="n">
        <x:f>I12456*TOMATO_FERTILIZER+J12456*CARROT_FERTILIZER+K12456*MESCLUN_FERTILIZER</x:f>
        <x:v>25960</x:v>
      </x:c>
      <x:c r="Q12456" s="268" t="n">
        <x:f>MIN(M12456,FARMER_HOURS)*FARMER_RATE+MAX(M12456-FARMER_HOURS,0)*TEMP_RATE</x:f>
        <x:v>203445.76979214966</x:v>
      </x:c>
      <x:c r="R12456" s="268" t="n">
        <x:f>O12456-P12456-Q12456-FIXED_COST</x:f>
        <x:v>-53111.76979214966</x:v>
      </x:c>
      <x:c r="S12456" s="139" t="str">
        <x:f>IF(AND(L12456&lt;=TOTAL_BED_CAP,N12456&lt;=TEMP_WORKER_CAP),"YES","NO")</x:f>
        <x:v>NO</x:v>
      </x:c>
      <x:c r="T12456" s="139" t="n">
        <x:f>IF(S12456="YES",R12456,-1E+99)</x:f>
        <x:v>-1e+99</x:v>
      </x:c>
    </x:row>
    <x:row r="12457">
      <x:c r="A12457" s="139"/>
      <x:c r="B12457" s="139"/>
      <x:c r="C12457" s="139"/>
      <x:c r="D12457" s="139"/>
      <x:c r="E12457" s="139"/>
      <x:c r="F12457" s="139"/>
      <x:c r="G12457" s="139"/>
      <x:c r="H12457" s="139"/>
      <x:c r="I12457" s="266" t="n">
        <x:f>INT((ROW()-ROW($I$46))/((CARROT_CAP+1)*(MESCLUN_CAP+1)))</x:f>
        <x:v>19</x:v>
      </x:c>
      <x:c r="J12457" s="266" t="n">
        <x:f>MOD(INT((ROW()-ROW($I$46))/(MESCLUN_CAP+1)),CARROT_CAP+1)</x:f>
        <x:v>1</x:v>
      </x:c>
      <x:c r="K12457" s="266" t="n">
        <x:f>MOD(ROW()-ROW($I$46),MESCLUN_CAP+1)</x:f>
        <x:v>11</x:v>
      </x:c>
      <x:c r="L12457" s="266" t="n">
        <x:f>SUM(I12457:K12457)</x:f>
        <x:v>31</x:v>
      </x:c>
      <x:c r="M12457" s="267" t="n">
        <x:f>I12457*TOMATO_HOURS*WEEKS*(1+TOMATO_DIM)^I12457+J12457*CARROT_HOURS*WEEKS*(1+CARROT_DIM)^J12457+K12457*MESCLUN_HOURS*WEEKS*(1+MESCLUN_DIM)^K12457</x:f>
        <x:v>11056.43445312126</x:v>
      </x:c>
      <x:c r="N12457" s="267" t="n">
        <x:f>MAX(M12457-FARMER_HOURS,0)/TEMP_HOURS_PER_WORKER</x:f>
        <x:v>7.1780794813342075</x:v>
      </x:c>
      <x:c r="O12457" s="268" t="n">
        <x:f>I12457*TOMATO_PRICE+J12457*CARROT_PRICE+K12457*MESCLUN_PRICE</x:f>
        <x:v>198994</x:v>
      </x:c>
      <x:c r="P12457" s="268" t="n">
        <x:f>I12457*TOMATO_FERTILIZER+J12457*CARROT_FERTILIZER+K12457*MESCLUN_FERTILIZER</x:f>
        <x:v>26840</x:v>
      </x:c>
      <x:c r="Q12457" s="268" t="n">
        <x:f>MIN(M12457,FARMER_HOURS)*FARMER_RATE+MAX(M12457-FARMER_HOURS,0)*TEMP_RATE</x:f>
        <x:v>204451.9870333552</x:v>
      </x:c>
      <x:c r="R12457" s="268" t="n">
        <x:f>O12457-P12457-Q12457-FIXED_COST</x:f>
        <x:v>-52297.987033355195</x:v>
      </x:c>
      <x:c r="S12457" s="139" t="str">
        <x:f>IF(AND(L12457&lt;=TOTAL_BED_CAP,N12457&lt;=TEMP_WORKER_CAP),"YES","NO")</x:f>
        <x:v>NO</x:v>
      </x:c>
      <x:c r="T12457" s="139" t="n">
        <x:f>IF(S12457="YES",R12457,-1E+99)</x:f>
        <x:v>-1e+99</x:v>
      </x:c>
    </x:row>
    <x:row r="12458">
      <x:c r="A12458" s="139"/>
      <x:c r="B12458" s="139"/>
      <x:c r="C12458" s="139"/>
      <x:c r="D12458" s="139"/>
      <x:c r="E12458" s="139"/>
      <x:c r="F12458" s="139"/>
      <x:c r="G12458" s="139"/>
      <x:c r="H12458" s="139"/>
      <x:c r="I12458" s="266" t="n">
        <x:f>INT((ROW()-ROW($I$46))/((CARROT_CAP+1)*(MESCLUN_CAP+1)))</x:f>
        <x:v>19</x:v>
      </x:c>
      <x:c r="J12458" s="266" t="n">
        <x:f>MOD(INT((ROW()-ROW($I$46))/(MESCLUN_CAP+1)),CARROT_CAP+1)</x:f>
        <x:v>1</x:v>
      </x:c>
      <x:c r="K12458" s="266" t="n">
        <x:f>MOD(ROW()-ROW($I$46),MESCLUN_CAP+1)</x:f>
        <x:v>12</x:v>
      </x:c>
      <x:c r="L12458" s="266" t="n">
        <x:f>SUM(I12458:K12458)</x:f>
        <x:v>32</x:v>
      </x:c>
      <x:c r="M12458" s="267" t="n">
        <x:f>I12458*TOMATO_HOURS*WEEKS*(1+TOMATO_DIM)^I12458+J12458*CARROT_HOURS*WEEKS*(1+CARROT_DIM)^J12458+K12458*MESCLUN_HOURS*WEEKS*(1+MESCLUN_DIM)^K12458</x:f>
        <x:v>11115.761906249323</x:v>
      </x:c>
      <x:c r="N12458" s="267" t="n">
        <x:f>MAX(M12458-FARMER_HOURS,0)/TEMP_HOURS_PER_WORKER</x:f>
        <x:v>7.21927910156203</x:v>
      </x:c>
      <x:c r="O12458" s="268" t="n">
        <x:f>I12458*TOMATO_PRICE+J12458*CARROT_PRICE+K12458*MESCLUN_PRICE</x:f>
        <x:v>201694</x:v>
      </x:c>
      <x:c r="P12458" s="268" t="n">
        <x:f>I12458*TOMATO_FERTILIZER+J12458*CARROT_FERTILIZER+K12458*MESCLUN_FERTILIZER</x:f>
        <x:v>27720</x:v>
      </x:c>
      <x:c r="Q12458" s="268" t="n">
        <x:f>MIN(M12458,FARMER_HOURS)*FARMER_RATE+MAX(M12458-FARMER_HOURS,0)*TEMP_RATE</x:f>
        <x:v>205481.97753905074</x:v>
      </x:c>
      <x:c r="R12458" s="268" t="n">
        <x:f>O12458-P12458-Q12458-FIXED_COST</x:f>
        <x:v>-51507.97753905074</x:v>
      </x:c>
      <x:c r="S12458" s="139" t="str">
        <x:f>IF(AND(L12458&lt;=TOTAL_BED_CAP,N12458&lt;=TEMP_WORKER_CAP),"YES","NO")</x:f>
        <x:v>NO</x:v>
      </x:c>
      <x:c r="T12458" s="139" t="n">
        <x:f>IF(S12458="YES",R12458,-1E+99)</x:f>
        <x:v>-1e+99</x:v>
      </x:c>
    </x:row>
    <x:row r="12459">
      <x:c r="A12459" s="139"/>
      <x:c r="B12459" s="139"/>
      <x:c r="C12459" s="139"/>
      <x:c r="D12459" s="139"/>
      <x:c r="E12459" s="139"/>
      <x:c r="F12459" s="139"/>
      <x:c r="G12459" s="139"/>
      <x:c r="H12459" s="139"/>
      <x:c r="I12459" s="266" t="n">
        <x:f>INT((ROW()-ROW($I$46))/((CARROT_CAP+1)*(MESCLUN_CAP+1)))</x:f>
        <x:v>19</x:v>
      </x:c>
      <x:c r="J12459" s="266" t="n">
        <x:f>MOD(INT((ROW()-ROW($I$46))/(MESCLUN_CAP+1)),CARROT_CAP+1)</x:f>
        <x:v>1</x:v>
      </x:c>
      <x:c r="K12459" s="266" t="n">
        <x:f>MOD(ROW()-ROW($I$46),MESCLUN_CAP+1)</x:f>
        <x:v>13</x:v>
      </x:c>
      <x:c r="L12459" s="266" t="n">
        <x:f>SUM(I12459:K12459)</x:f>
        <x:v>33</x:v>
      </x:c>
      <x:c r="M12459" s="267" t="n">
        <x:f>I12459*TOMATO_HOURS*WEEKS*(1+TOMATO_DIM)^I12459+J12459*CARROT_HOURS*WEEKS*(1+CARROT_DIM)^J12459+K12459*MESCLUN_HOURS*WEEKS*(1+MESCLUN_DIM)^K12459</x:f>
        <x:v>11176.483876957707</x:v>
      </x:c>
      <x:c r="N12459" s="267" t="n">
        <x:f>MAX(M12459-FARMER_HOURS,0)/TEMP_HOURS_PER_WORKER</x:f>
        <x:v>7.2614471367761855</x:v>
      </x:c>
      <x:c r="O12459" s="268" t="n">
        <x:f>I12459*TOMATO_PRICE+J12459*CARROT_PRICE+K12459*MESCLUN_PRICE</x:f>
        <x:v>204394</x:v>
      </x:c>
      <x:c r="P12459" s="268" t="n">
        <x:f>I12459*TOMATO_FERTILIZER+J12459*CARROT_FERTILIZER+K12459*MESCLUN_FERTILIZER</x:f>
        <x:v>28600</x:v>
      </x:c>
      <x:c r="Q12459" s="268" t="n">
        <x:f>MIN(M12459,FARMER_HOURS)*FARMER_RATE+MAX(M12459-FARMER_HOURS,0)*TEMP_RATE</x:f>
        <x:v>206536.17841940463</x:v>
      </x:c>
      <x:c r="R12459" s="268" t="n">
        <x:f>O12459-P12459-Q12459-FIXED_COST</x:f>
        <x:v>-50742.178419404634</x:v>
      </x:c>
      <x:c r="S12459" s="139" t="str">
        <x:f>IF(AND(L12459&lt;=TOTAL_BED_CAP,N12459&lt;=TEMP_WORKER_CAP),"YES","NO")</x:f>
        <x:v>NO</x:v>
      </x:c>
      <x:c r="T12459" s="139" t="n">
        <x:f>IF(S12459="YES",R12459,-1E+99)</x:f>
        <x:v>-1e+99</x:v>
      </x:c>
    </x:row>
    <x:row r="12460">
      <x:c r="A12460" s="139"/>
      <x:c r="B12460" s="139"/>
      <x:c r="C12460" s="139"/>
      <x:c r="D12460" s="139"/>
      <x:c r="E12460" s="139"/>
      <x:c r="F12460" s="139"/>
      <x:c r="G12460" s="139"/>
      <x:c r="H12460" s="139"/>
      <x:c r="I12460" s="266" t="n">
        <x:f>INT((ROW()-ROW($I$46))/((CARROT_CAP+1)*(MESCLUN_CAP+1)))</x:f>
        <x:v>19</x:v>
      </x:c>
      <x:c r="J12460" s="266" t="n">
        <x:f>MOD(INT((ROW()-ROW($I$46))/(MESCLUN_CAP+1)),CARROT_CAP+1)</x:f>
        <x:v>1</x:v>
      </x:c>
      <x:c r="K12460" s="266" t="n">
        <x:f>MOD(ROW()-ROW($I$46),MESCLUN_CAP+1)</x:f>
        <x:v>14</x:v>
      </x:c>
      <x:c r="L12460" s="266" t="n">
        <x:f>SUM(I12460:K12460)</x:f>
        <x:v>34</x:v>
      </x:c>
      <x:c r="M12460" s="267" t="n">
        <x:f>I12460*TOMATO_HOURS*WEEKS*(1+TOMATO_DIM)^I12460+J12460*CARROT_HOURS*WEEKS*(1+CARROT_DIM)^J12460+K12460*MESCLUN_HOURS*WEEKS*(1+MESCLUN_DIM)^K12460</x:f>
        <x:v>11238.625958271368</x:v>
      </x:c>
      <x:c r="N12460" s="267" t="n">
        <x:f>MAX(M12460-FARMER_HOURS,0)/TEMP_HOURS_PER_WORKER</x:f>
        <x:v>7.304601359910673</x:v>
      </x:c>
      <x:c r="O12460" s="268" t="n">
        <x:f>I12460*TOMATO_PRICE+J12460*CARROT_PRICE+K12460*MESCLUN_PRICE</x:f>
        <x:v>207094</x:v>
      </x:c>
      <x:c r="P12460" s="268" t="n">
        <x:f>I12460*TOMATO_FERTILIZER+J12460*CARROT_FERTILIZER+K12460*MESCLUN_FERTILIZER</x:f>
        <x:v>29480</x:v>
      </x:c>
      <x:c r="Q12460" s="268" t="n">
        <x:f>MIN(M12460,FARMER_HOURS)*FARMER_RATE+MAX(M12460-FARMER_HOURS,0)*TEMP_RATE</x:f>
        <x:v>207615.03399776682</x:v>
      </x:c>
      <x:c r="R12460" s="268" t="n">
        <x:f>O12460-P12460-Q12460-FIXED_COST</x:f>
        <x:v>-50001.03399776682</x:v>
      </x:c>
      <x:c r="S12460" s="139" t="str">
        <x:f>IF(AND(L12460&lt;=TOTAL_BED_CAP,N12460&lt;=TEMP_WORKER_CAP),"YES","NO")</x:f>
        <x:v>NO</x:v>
      </x:c>
      <x:c r="T12460" s="139" t="n">
        <x:f>IF(S12460="YES",R12460,-1E+99)</x:f>
        <x:v>-1e+99</x:v>
      </x:c>
    </x:row>
    <x:row r="12461">
      <x:c r="A12461" s="139"/>
      <x:c r="B12461" s="139"/>
      <x:c r="C12461" s="139"/>
      <x:c r="D12461" s="139"/>
      <x:c r="E12461" s="139"/>
      <x:c r="F12461" s="139"/>
      <x:c r="G12461" s="139"/>
      <x:c r="H12461" s="139"/>
      <x:c r="I12461" s="266" t="n">
        <x:f>INT((ROW()-ROW($I$46))/((CARROT_CAP+1)*(MESCLUN_CAP+1)))</x:f>
        <x:v>19</x:v>
      </x:c>
      <x:c r="J12461" s="266" t="n">
        <x:f>MOD(INT((ROW()-ROW($I$46))/(MESCLUN_CAP+1)),CARROT_CAP+1)</x:f>
        <x:v>1</x:v>
      </x:c>
      <x:c r="K12461" s="266" t="n">
        <x:f>MOD(ROW()-ROW($I$46),MESCLUN_CAP+1)</x:f>
        <x:v>15</x:v>
      </x:c>
      <x:c r="L12461" s="266" t="n">
        <x:f>SUM(I12461:K12461)</x:f>
        <x:v>35</x:v>
      </x:c>
      <x:c r="M12461" s="267" t="n">
        <x:f>I12461*TOMATO_HOURS*WEEKS*(1+TOMATO_DIM)^I12461+J12461*CARROT_HOURS*WEEKS*(1+CARROT_DIM)^J12461+K12461*MESCLUN_HOURS*WEEKS*(1+MESCLUN_DIM)^K12461</x:f>
        <x:v>11302.214165147516</x:v>
      </x:c>
      <x:c r="N12461" s="267" t="n">
        <x:f>MAX(M12461-FARMER_HOURS,0)/TEMP_HOURS_PER_WORKER</x:f>
        <x:v>7.348759836907997</x:v>
      </x:c>
      <x:c r="O12461" s="268" t="n">
        <x:f>I12461*TOMATO_PRICE+J12461*CARROT_PRICE+K12461*MESCLUN_PRICE</x:f>
        <x:v>209794</x:v>
      </x:c>
      <x:c r="P12461" s="268" t="n">
        <x:f>I12461*TOMATO_FERTILIZER+J12461*CARROT_FERTILIZER+K12461*MESCLUN_FERTILIZER</x:f>
        <x:v>30360</x:v>
      </x:c>
      <x:c r="Q12461" s="268" t="n">
        <x:f>MIN(M12461,FARMER_HOURS)*FARMER_RATE+MAX(M12461-FARMER_HOURS,0)*TEMP_RATE</x:f>
        <x:v>208718.99592269992</x:v>
      </x:c>
      <x:c r="R12461" s="268" t="n">
        <x:f>O12461-P12461-Q12461-FIXED_COST</x:f>
        <x:v>-49284.99592269992</x:v>
      </x:c>
      <x:c r="S12461" s="139" t="str">
        <x:f>IF(AND(L12461&lt;=TOTAL_BED_CAP,N12461&lt;=TEMP_WORKER_CAP),"YES","NO")</x:f>
        <x:v>NO</x:v>
      </x:c>
      <x:c r="T12461" s="139" t="n">
        <x:f>IF(S12461="YES",R12461,-1E+99)</x:f>
        <x:v>-1e+99</x:v>
      </x:c>
    </x:row>
    <x:row r="12462">
      <x:c r="A12462" s="139"/>
      <x:c r="B12462" s="139"/>
      <x:c r="C12462" s="139"/>
      <x:c r="D12462" s="139"/>
      <x:c r="E12462" s="139"/>
      <x:c r="F12462" s="139"/>
      <x:c r="G12462" s="139"/>
      <x:c r="H12462" s="139"/>
      <x:c r="I12462" s="266" t="n">
        <x:f>INT((ROW()-ROW($I$46))/((CARROT_CAP+1)*(MESCLUN_CAP+1)))</x:f>
        <x:v>19</x:v>
      </x:c>
      <x:c r="J12462" s="266" t="n">
        <x:f>MOD(INT((ROW()-ROW($I$46))/(MESCLUN_CAP+1)),CARROT_CAP+1)</x:f>
        <x:v>1</x:v>
      </x:c>
      <x:c r="K12462" s="266" t="n">
        <x:f>MOD(ROW()-ROW($I$46),MESCLUN_CAP+1)</x:f>
        <x:v>16</x:v>
      </x:c>
      <x:c r="L12462" s="266" t="n">
        <x:f>SUM(I12462:K12462)</x:f>
        <x:v>36</x:v>
      </x:c>
      <x:c r="M12462" s="267" t="n">
        <x:f>I12462*TOMATO_HOURS*WEEKS*(1+TOMATO_DIM)^I12462+J12462*CARROT_HOURS*WEEKS*(1+CARROT_DIM)^J12462+K12462*MESCLUN_HOURS*WEEKS*(1+MESCLUN_DIM)^K12462</x:f>
        <x:v>11367.274941025003</x:v>
      </x:c>
      <x:c r="N12462" s="267" t="n">
        <x:f>MAX(M12462-FARMER_HOURS,0)/TEMP_HOURS_PER_WORKER</x:f>
        <x:v>7.393940931267363</x:v>
      </x:c>
      <x:c r="O12462" s="268" t="n">
        <x:f>I12462*TOMATO_PRICE+J12462*CARROT_PRICE+K12462*MESCLUN_PRICE</x:f>
        <x:v>212494</x:v>
      </x:c>
      <x:c r="P12462" s="268" t="n">
        <x:f>I12462*TOMATO_FERTILIZER+J12462*CARROT_FERTILIZER+K12462*MESCLUN_FERTILIZER</x:f>
        <x:v>31240</x:v>
      </x:c>
      <x:c r="Q12462" s="268" t="n">
        <x:f>MIN(M12462,FARMER_HOURS)*FARMER_RATE+MAX(M12462-FARMER_HOURS,0)*TEMP_RATE</x:f>
        <x:v>209848.5232816841</x:v>
      </x:c>
      <x:c r="R12462" s="268" t="n">
        <x:f>O12462-P12462-Q12462-FIXED_COST</x:f>
        <x:v>-48594.52328168409</x:v>
      </x:c>
      <x:c r="S12462" s="139" t="str">
        <x:f>IF(AND(L12462&lt;=TOTAL_BED_CAP,N12462&lt;=TEMP_WORKER_CAP),"YES","NO")</x:f>
        <x:v>NO</x:v>
      </x:c>
      <x:c r="T12462" s="139" t="n">
        <x:f>IF(S12462="YES",R12462,-1E+99)</x:f>
        <x:v>-1e+99</x:v>
      </x:c>
    </x:row>
    <x:row r="12463">
      <x:c r="A12463" s="139"/>
      <x:c r="B12463" s="139"/>
      <x:c r="C12463" s="139"/>
      <x:c r="D12463" s="139"/>
      <x:c r="E12463" s="139"/>
      <x:c r="F12463" s="139"/>
      <x:c r="G12463" s="139"/>
      <x:c r="H12463" s="139"/>
      <x:c r="I12463" s="266" t="n">
        <x:f>INT((ROW()-ROW($I$46))/((CARROT_CAP+1)*(MESCLUN_CAP+1)))</x:f>
        <x:v>19</x:v>
      </x:c>
      <x:c r="J12463" s="266" t="n">
        <x:f>MOD(INT((ROW()-ROW($I$46))/(MESCLUN_CAP+1)),CARROT_CAP+1)</x:f>
        <x:v>1</x:v>
      </x:c>
      <x:c r="K12463" s="266" t="n">
        <x:f>MOD(ROW()-ROW($I$46),MESCLUN_CAP+1)</x:f>
        <x:v>17</x:v>
      </x:c>
      <x:c r="L12463" s="266" t="n">
        <x:f>SUM(I12463:K12463)</x:f>
        <x:v>37</x:v>
      </x:c>
      <x:c r="M12463" s="267" t="n">
        <x:f>I12463*TOMATO_HOURS*WEEKS*(1+TOMATO_DIM)^I12463+J12463*CARROT_HOURS*WEEKS*(1+CARROT_DIM)^J12463+K12463*MESCLUN_HOURS*WEEKS*(1+MESCLUN_DIM)^K12463</x:f>
        <x:v>11433.835164471544</x:v>
      </x:c>
      <x:c r="N12463" s="267" t="n">
        <x:f>MAX(M12463-FARMER_HOURS,0)/TEMP_HOURS_PER_WORKER</x:f>
        <x:v>7.440163308660795</x:v>
      </x:c>
      <x:c r="O12463" s="268" t="n">
        <x:f>I12463*TOMATO_PRICE+J12463*CARROT_PRICE+K12463*MESCLUN_PRICE</x:f>
        <x:v>215194</x:v>
      </x:c>
      <x:c r="P12463" s="268" t="n">
        <x:f>I12463*TOMATO_FERTILIZER+J12463*CARROT_FERTILIZER+K12463*MESCLUN_FERTILIZER</x:f>
        <x:v>32120</x:v>
      </x:c>
      <x:c r="Q12463" s="268" t="n">
        <x:f>MIN(M12463,FARMER_HOURS)*FARMER_RATE+MAX(M12463-FARMER_HOURS,0)*TEMP_RATE</x:f>
        <x:v>211004.08271651986</x:v>
      </x:c>
      <x:c r="R12463" s="268" t="n">
        <x:f>O12463-P12463-Q12463-FIXED_COST</x:f>
        <x:v>-47930.08271651986</x:v>
      </x:c>
      <x:c r="S12463" s="139" t="str">
        <x:f>IF(AND(L12463&lt;=TOTAL_BED_CAP,N12463&lt;=TEMP_WORKER_CAP),"YES","NO")</x:f>
        <x:v>NO</x:v>
      </x:c>
      <x:c r="T12463" s="139" t="n">
        <x:f>IF(S12463="YES",R12463,-1E+99)</x:f>
        <x:v>-1e+99</x:v>
      </x:c>
    </x:row>
    <x:row r="12464">
      <x:c r="A12464" s="139"/>
      <x:c r="B12464" s="139"/>
      <x:c r="C12464" s="139"/>
      <x:c r="D12464" s="139"/>
      <x:c r="E12464" s="139"/>
      <x:c r="F12464" s="139"/>
      <x:c r="G12464" s="139"/>
      <x:c r="H12464" s="139"/>
      <x:c r="I12464" s="266" t="n">
        <x:f>INT((ROW()-ROW($I$46))/((CARROT_CAP+1)*(MESCLUN_CAP+1)))</x:f>
        <x:v>19</x:v>
      </x:c>
      <x:c r="J12464" s="266" t="n">
        <x:f>MOD(INT((ROW()-ROW($I$46))/(MESCLUN_CAP+1)),CARROT_CAP+1)</x:f>
        <x:v>1</x:v>
      </x:c>
      <x:c r="K12464" s="266" t="n">
        <x:f>MOD(ROW()-ROW($I$46),MESCLUN_CAP+1)</x:f>
        <x:v>18</x:v>
      </x:c>
      <x:c r="L12464" s="266" t="n">
        <x:f>SUM(I12464:K12464)</x:f>
        <x:v>38</x:v>
      </x:c>
      <x:c r="M12464" s="267" t="n">
        <x:f>I12464*TOMATO_HOURS*WEEKS*(1+TOMATO_DIM)^I12464+J12464*CARROT_HOURS*WEEKS*(1+CARROT_DIM)^J12464+K12464*MESCLUN_HOURS*WEEKS*(1+MESCLUN_DIM)^K12464</x:f>
        <x:v>11501.922155930131</x:v>
      </x:c>
      <x:c r="N12464" s="267" t="n">
        <x:f>MAX(M12464-FARMER_HOURS,0)/TEMP_HOURS_PER_WORKER</x:f>
        <x:v>7.487445941618147</x:v>
      </x:c>
      <x:c r="O12464" s="268" t="n">
        <x:f>I12464*TOMATO_PRICE+J12464*CARROT_PRICE+K12464*MESCLUN_PRICE</x:f>
        <x:v>217894</x:v>
      </x:c>
      <x:c r="P12464" s="268" t="n">
        <x:f>I12464*TOMATO_FERTILIZER+J12464*CARROT_FERTILIZER+K12464*MESCLUN_FERTILIZER</x:f>
        <x:v>33000</x:v>
      </x:c>
      <x:c r="Q12464" s="268" t="n">
        <x:f>MIN(M12464,FARMER_HOURS)*FARMER_RATE+MAX(M12464-FARMER_HOURS,0)*TEMP_RATE</x:f>
        <x:v>212186.14854045367</x:v>
      </x:c>
      <x:c r="R12464" s="268" t="n">
        <x:f>O12464-P12464-Q12464-FIXED_COST</x:f>
        <x:v>-47292.148540453665</x:v>
      </x:c>
      <x:c r="S12464" s="139" t="str">
        <x:f>IF(AND(L12464&lt;=TOTAL_BED_CAP,N12464&lt;=TEMP_WORKER_CAP),"YES","NO")</x:f>
        <x:v>NO</x:v>
      </x:c>
      <x:c r="T12464" s="139" t="n">
        <x:f>IF(S12464="YES",R12464,-1E+99)</x:f>
        <x:v>-1e+99</x:v>
      </x:c>
    </x:row>
    <x:row r="12465">
      <x:c r="A12465" s="139"/>
      <x:c r="B12465" s="139"/>
      <x:c r="C12465" s="139"/>
      <x:c r="D12465" s="139"/>
      <x:c r="E12465" s="139"/>
      <x:c r="F12465" s="139"/>
      <x:c r="G12465" s="139"/>
      <x:c r="H12465" s="139"/>
      <x:c r="I12465" s="266" t="n">
        <x:f>INT((ROW()-ROW($I$46))/((CARROT_CAP+1)*(MESCLUN_CAP+1)))</x:f>
        <x:v>19</x:v>
      </x:c>
      <x:c r="J12465" s="266" t="n">
        <x:f>MOD(INT((ROW()-ROW($I$46))/(MESCLUN_CAP+1)),CARROT_CAP+1)</x:f>
        <x:v>1</x:v>
      </x:c>
      <x:c r="K12465" s="266" t="n">
        <x:f>MOD(ROW()-ROW($I$46),MESCLUN_CAP+1)</x:f>
        <x:v>19</x:v>
      </x:c>
      <x:c r="L12465" s="266" t="n">
        <x:f>SUM(I12465:K12465)</x:f>
        <x:v>39</x:v>
      </x:c>
      <x:c r="M12465" s="267" t="n">
        <x:f>I12465*TOMATO_HOURS*WEEKS*(1+TOMATO_DIM)^I12465+J12465*CARROT_HOURS*WEEKS*(1+CARROT_DIM)^J12465+K12465*MESCLUN_HOURS*WEEKS*(1+MESCLUN_DIM)^K12465</x:f>
        <x:v>11571.563684566154</x:v>
      </x:c>
      <x:c r="N12465" s="267" t="n">
        <x:f>MAX(M12465-FARMER_HOURS,0)/TEMP_HOURS_PER_WORKER</x:f>
        <x:v>7.535808114282052</x:v>
      </x:c>
      <x:c r="O12465" s="268" t="n">
        <x:f>I12465*TOMATO_PRICE+J12465*CARROT_PRICE+K12465*MESCLUN_PRICE</x:f>
        <x:v>220594</x:v>
      </x:c>
      <x:c r="P12465" s="268" t="n">
        <x:f>I12465*TOMATO_FERTILIZER+J12465*CARROT_FERTILIZER+K12465*MESCLUN_FERTILIZER</x:f>
        <x:v>33880</x:v>
      </x:c>
      <x:c r="Q12465" s="268" t="n">
        <x:f>MIN(M12465,FARMER_HOURS)*FARMER_RATE+MAX(M12465-FARMER_HOURS,0)*TEMP_RATE</x:f>
        <x:v>213395.20285705128</x:v>
      </x:c>
      <x:c r="R12465" s="268" t="n">
        <x:f>O12465-P12465-Q12465-FIXED_COST</x:f>
        <x:v>-46681.20285705128</x:v>
      </x:c>
      <x:c r="S12465" s="139" t="str">
        <x:f>IF(AND(L12465&lt;=TOTAL_BED_CAP,N12465&lt;=TEMP_WORKER_CAP),"YES","NO")</x:f>
        <x:v>NO</x:v>
      </x:c>
      <x:c r="T12465" s="139" t="n">
        <x:f>IF(S12465="YES",R12465,-1E+99)</x:f>
        <x:v>-1e+99</x:v>
      </x:c>
    </x:row>
    <x:row r="12466">
      <x:c r="A12466" s="139"/>
      <x:c r="B12466" s="139"/>
      <x:c r="C12466" s="139"/>
      <x:c r="D12466" s="139"/>
      <x:c r="E12466" s="139"/>
      <x:c r="F12466" s="139"/>
      <x:c r="G12466" s="139"/>
      <x:c r="H12466" s="139"/>
      <x:c r="I12466" s="266" t="n">
        <x:f>INT((ROW()-ROW($I$46))/((CARROT_CAP+1)*(MESCLUN_CAP+1)))</x:f>
        <x:v>19</x:v>
      </x:c>
      <x:c r="J12466" s="266" t="n">
        <x:f>MOD(INT((ROW()-ROW($I$46))/(MESCLUN_CAP+1)),CARROT_CAP+1)</x:f>
        <x:v>1</x:v>
      </x:c>
      <x:c r="K12466" s="266" t="n">
        <x:f>MOD(ROW()-ROW($I$46),MESCLUN_CAP+1)</x:f>
        <x:v>20</x:v>
      </x:c>
      <x:c r="L12466" s="266" t="n">
        <x:f>SUM(I12466:K12466)</x:f>
        <x:v>40</x:v>
      </x:c>
      <x:c r="M12466" s="267" t="n">
        <x:f>I12466*TOMATO_HOURS*WEEKS*(1+TOMATO_DIM)^I12466+J12466*CARROT_HOURS*WEEKS*(1+CARROT_DIM)^J12466+K12466*MESCLUN_HOURS*WEEKS*(1+MESCLUN_DIM)^K12466</x:f>
        <x:v>11642.78797521663</x:v>
      </x:c>
      <x:c r="N12466" s="267" t="n">
        <x:f>MAX(M12466-FARMER_HOURS,0)/TEMP_HOURS_PER_WORKER</x:f>
        <x:v>7.58526942723377</x:v>
      </x:c>
      <x:c r="O12466" s="268" t="n">
        <x:f>I12466*TOMATO_PRICE+J12466*CARROT_PRICE+K12466*MESCLUN_PRICE</x:f>
        <x:v>223294</x:v>
      </x:c>
      <x:c r="P12466" s="268" t="n">
        <x:f>I12466*TOMATO_FERTILIZER+J12466*CARROT_FERTILIZER+K12466*MESCLUN_FERTILIZER</x:f>
        <x:v>34760</x:v>
      </x:c>
      <x:c r="Q12466" s="268" t="n">
        <x:f>MIN(M12466,FARMER_HOURS)*FARMER_RATE+MAX(M12466-FARMER_HOURS,0)*TEMP_RATE</x:f>
        <x:v>214631.73568084426</x:v>
      </x:c>
      <x:c r="R12466" s="268" t="n">
        <x:f>O12466-P12466-Q12466-FIXED_COST</x:f>
        <x:v>-46097.73568084426</x:v>
      </x:c>
      <x:c r="S12466" s="139" t="str">
        <x:f>IF(AND(L12466&lt;=TOTAL_BED_CAP,N12466&lt;=TEMP_WORKER_CAP),"YES","NO")</x:f>
        <x:v>NO</x:v>
      </x:c>
      <x:c r="T12466" s="139" t="n">
        <x:f>IF(S12466="YES",R12466,-1E+99)</x:f>
        <x:v>-1e+99</x:v>
      </x:c>
    </x:row>
    <x:row r="12467">
      <x:c r="A12467" s="139"/>
      <x:c r="B12467" s="139"/>
      <x:c r="C12467" s="139"/>
      <x:c r="D12467" s="139"/>
      <x:c r="E12467" s="139"/>
      <x:c r="F12467" s="139"/>
      <x:c r="G12467" s="139"/>
      <x:c r="H12467" s="139"/>
      <x:c r="I12467" s="266" t="n">
        <x:f>INT((ROW()-ROW($I$46))/((CARROT_CAP+1)*(MESCLUN_CAP+1)))</x:f>
        <x:v>19</x:v>
      </x:c>
      <x:c r="J12467" s="266" t="n">
        <x:f>MOD(INT((ROW()-ROW($I$46))/(MESCLUN_CAP+1)),CARROT_CAP+1)</x:f>
        <x:v>1</x:v>
      </x:c>
      <x:c r="K12467" s="266" t="n">
        <x:f>MOD(ROW()-ROW($I$46),MESCLUN_CAP+1)</x:f>
        <x:v>21</x:v>
      </x:c>
      <x:c r="L12467" s="266" t="n">
        <x:f>SUM(I12467:K12467)</x:f>
        <x:v>41</x:v>
      </x:c>
      <x:c r="M12467" s="267" t="n">
        <x:f>I12467*TOMATO_HOURS*WEEKS*(1+TOMATO_DIM)^I12467+J12467*CARROT_HOURS*WEEKS*(1+CARROT_DIM)^J12467+K12467*MESCLUN_HOURS*WEEKS*(1+MESCLUN_DIM)^K12467</x:f>
        <x:v>11715.623715443075</x:v>
      </x:c>
      <x:c r="N12467" s="267" t="n">
        <x:f>MAX(M12467-FARMER_HOURS,0)/TEMP_HOURS_PER_WORKER</x:f>
        <x:v>7.635849802391024</x:v>
      </x:c>
      <x:c r="O12467" s="268" t="n">
        <x:f>I12467*TOMATO_PRICE+J12467*CARROT_PRICE+K12467*MESCLUN_PRICE</x:f>
        <x:v>225994</x:v>
      </x:c>
      <x:c r="P12467" s="268" t="n">
        <x:f>I12467*TOMATO_FERTILIZER+J12467*CARROT_FERTILIZER+K12467*MESCLUN_FERTILIZER</x:f>
        <x:v>35640</x:v>
      </x:c>
      <x:c r="Q12467" s="268" t="n">
        <x:f>MIN(M12467,FARMER_HOURS)*FARMER_RATE+MAX(M12467-FARMER_HOURS,0)*TEMP_RATE</x:f>
        <x:v>215896.2450597756</x:v>
      </x:c>
      <x:c r="R12467" s="268" t="n">
        <x:f>O12467-P12467-Q12467-FIXED_COST</x:f>
        <x:v>-45542.245059775596</x:v>
      </x:c>
      <x:c r="S12467" s="139" t="str">
        <x:f>IF(AND(L12467&lt;=TOTAL_BED_CAP,N12467&lt;=TEMP_WORKER_CAP),"YES","NO")</x:f>
        <x:v>NO</x:v>
      </x:c>
      <x:c r="T12467" s="139" t="n">
        <x:f>IF(S12467="YES",R12467,-1E+99)</x:f>
        <x:v>-1e+99</x:v>
      </x:c>
    </x:row>
    <x:row r="12468">
      <x:c r="A12468" s="139"/>
      <x:c r="B12468" s="139"/>
      <x:c r="C12468" s="139"/>
      <x:c r="D12468" s="139"/>
      <x:c r="E12468" s="139"/>
      <x:c r="F12468" s="139"/>
      <x:c r="G12468" s="139"/>
      <x:c r="H12468" s="139"/>
      <x:c r="I12468" s="266" t="n">
        <x:f>INT((ROW()-ROW($I$46))/((CARROT_CAP+1)*(MESCLUN_CAP+1)))</x:f>
        <x:v>19</x:v>
      </x:c>
      <x:c r="J12468" s="266" t="n">
        <x:f>MOD(INT((ROW()-ROW($I$46))/(MESCLUN_CAP+1)),CARROT_CAP+1)</x:f>
        <x:v>1</x:v>
      </x:c>
      <x:c r="K12468" s="266" t="n">
        <x:f>MOD(ROW()-ROW($I$46),MESCLUN_CAP+1)</x:f>
        <x:v>22</x:v>
      </x:c>
      <x:c r="L12468" s="266" t="n">
        <x:f>SUM(I12468:K12468)</x:f>
        <x:v>42</x:v>
      </x:c>
      <x:c r="M12468" s="267" t="n">
        <x:f>I12468*TOMATO_HOURS*WEEKS*(1+TOMATO_DIM)^I12468+J12468*CARROT_HOURS*WEEKS*(1+CARROT_DIM)^J12468+K12468*MESCLUN_HOURS*WEEKS*(1+MESCLUN_DIM)^K12468</x:f>
        <x:v>11790.100062689471</x:v>
      </x:c>
      <x:c r="N12468" s="267" t="n">
        <x:f>MAX(M12468-FARMER_HOURS,0)/TEMP_HOURS_PER_WORKER</x:f>
        <x:v>7.6875694879787995</x:v>
      </x:c>
      <x:c r="O12468" s="268" t="n">
        <x:f>I12468*TOMATO_PRICE+J12468*CARROT_PRICE+K12468*MESCLUN_PRICE</x:f>
        <x:v>228694</x:v>
      </x:c>
      <x:c r="P12468" s="268" t="n">
        <x:f>I12468*TOMATO_FERTILIZER+J12468*CARROT_FERTILIZER+K12468*MESCLUN_FERTILIZER</x:f>
        <x:v>36520</x:v>
      </x:c>
      <x:c r="Q12468" s="268" t="n">
        <x:f>MIN(M12468,FARMER_HOURS)*FARMER_RATE+MAX(M12468-FARMER_HOURS,0)*TEMP_RATE</x:f>
        <x:v>217189.23719947</x:v>
      </x:c>
      <x:c r="R12468" s="268" t="n">
        <x:f>O12468-P12468-Q12468-FIXED_COST</x:f>
        <x:v>-45015.23719946999</x:v>
      </x:c>
      <x:c r="S12468" s="139" t="str">
        <x:f>IF(AND(L12468&lt;=TOTAL_BED_CAP,N12468&lt;=TEMP_WORKER_CAP),"YES","NO")</x:f>
        <x:v>NO</x:v>
      </x:c>
      <x:c r="T12468" s="139" t="n">
        <x:f>IF(S12468="YES",R12468,-1E+99)</x:f>
        <x:v>-1e+99</x:v>
      </x:c>
    </x:row>
    <x:row r="12469">
      <x:c r="A12469" s="139"/>
      <x:c r="B12469" s="139"/>
      <x:c r="C12469" s="139"/>
      <x:c r="D12469" s="139"/>
      <x:c r="E12469" s="139"/>
      <x:c r="F12469" s="139"/>
      <x:c r="G12469" s="139"/>
      <x:c r="H12469" s="139"/>
      <x:c r="I12469" s="266" t="n">
        <x:f>INT((ROW()-ROW($I$46))/((CARROT_CAP+1)*(MESCLUN_CAP+1)))</x:f>
        <x:v>19</x:v>
      </x:c>
      <x:c r="J12469" s="266" t="n">
        <x:f>MOD(INT((ROW()-ROW($I$46))/(MESCLUN_CAP+1)),CARROT_CAP+1)</x:f>
        <x:v>1</x:v>
      </x:c>
      <x:c r="K12469" s="266" t="n">
        <x:f>MOD(ROW()-ROW($I$46),MESCLUN_CAP+1)</x:f>
        <x:v>23</x:v>
      </x:c>
      <x:c r="L12469" s="266" t="n">
        <x:f>SUM(I12469:K12469)</x:f>
        <x:v>43</x:v>
      </x:c>
      <x:c r="M12469" s="267" t="n">
        <x:f>I12469*TOMATO_HOURS*WEEKS*(1+TOMATO_DIM)^I12469+J12469*CARROT_HOURS*WEEKS*(1+CARROT_DIM)^J12469+K12469*MESCLUN_HOURS*WEEKS*(1+MESCLUN_DIM)^K12469</x:f>
        <x:v>11866.246651546906</x:v>
      </x:c>
      <x:c r="N12469" s="267" t="n">
        <x:f>MAX(M12469-FARMER_HOURS,0)/TEMP_HOURS_PER_WORKER</x:f>
        <x:v>7.74044906357424</x:v>
      </x:c>
      <x:c r="O12469" s="268" t="n">
        <x:f>I12469*TOMATO_PRICE+J12469*CARROT_PRICE+K12469*MESCLUN_PRICE</x:f>
        <x:v>231394</x:v>
      </x:c>
      <x:c r="P12469" s="268" t="n">
        <x:f>I12469*TOMATO_FERTILIZER+J12469*CARROT_FERTILIZER+K12469*MESCLUN_FERTILIZER</x:f>
        <x:v>37400</x:v>
      </x:c>
      <x:c r="Q12469" s="268" t="n">
        <x:f>MIN(M12469,FARMER_HOURS)*FARMER_RATE+MAX(M12469-FARMER_HOURS,0)*TEMP_RATE</x:f>
        <x:v>218511.226589356</x:v>
      </x:c>
      <x:c r="R12469" s="268" t="n">
        <x:f>O12469-P12469-Q12469-FIXED_COST</x:f>
        <x:v>-44517.226589355996</x:v>
      </x:c>
      <x:c r="S12469" s="139" t="str">
        <x:f>IF(AND(L12469&lt;=TOTAL_BED_CAP,N12469&lt;=TEMP_WORKER_CAP),"YES","NO")</x:f>
        <x:v>NO</x:v>
      </x:c>
      <x:c r="T12469" s="139" t="n">
        <x:f>IF(S12469="YES",R12469,-1E+99)</x:f>
        <x:v>-1e+99</x:v>
      </x:c>
    </x:row>
    <x:row r="12470">
      <x:c r="A12470" s="139"/>
      <x:c r="B12470" s="139"/>
      <x:c r="C12470" s="139"/>
      <x:c r="D12470" s="139"/>
      <x:c r="E12470" s="139"/>
      <x:c r="F12470" s="139"/>
      <x:c r="G12470" s="139"/>
      <x:c r="H12470" s="139"/>
      <x:c r="I12470" s="266" t="n">
        <x:f>INT((ROW()-ROW($I$46))/((CARROT_CAP+1)*(MESCLUN_CAP+1)))</x:f>
        <x:v>19</x:v>
      </x:c>
      <x:c r="J12470" s="266" t="n">
        <x:f>MOD(INT((ROW()-ROW($I$46))/(MESCLUN_CAP+1)),CARROT_CAP+1)</x:f>
        <x:v>1</x:v>
      </x:c>
      <x:c r="K12470" s="266" t="n">
        <x:f>MOD(ROW()-ROW($I$46),MESCLUN_CAP+1)</x:f>
        <x:v>24</x:v>
      </x:c>
      <x:c r="L12470" s="266" t="n">
        <x:f>SUM(I12470:K12470)</x:f>
        <x:v>44</x:v>
      </x:c>
      <x:c r="M12470" s="267" t="n">
        <x:f>I12470*TOMATO_HOURS*WEEKS*(1+TOMATO_DIM)^I12470+J12470*CARROT_HOURS*WEEKS*(1+CARROT_DIM)^J12470+K12470*MESCLUN_HOURS*WEEKS*(1+MESCLUN_DIM)^K12470</x:f>
        <x:v>11944.093601126402</x:v>
      </x:c>
      <x:c r="N12470" s="267" t="n">
        <x:f>MAX(M12470-FARMER_HOURS,0)/TEMP_HOURS_PER_WORKER</x:f>
        <x:v>7.794509445226668</x:v>
      </x:c>
      <x:c r="O12470" s="268" t="n">
        <x:f>I12470*TOMATO_PRICE+J12470*CARROT_PRICE+K12470*MESCLUN_PRICE</x:f>
        <x:v>234094</x:v>
      </x:c>
      <x:c r="P12470" s="268" t="n">
        <x:f>I12470*TOMATO_FERTILIZER+J12470*CARROT_FERTILIZER+K12470*MESCLUN_FERTILIZER</x:f>
        <x:v>38280</x:v>
      </x:c>
      <x:c r="Q12470" s="268" t="n">
        <x:f>MIN(M12470,FARMER_HOURS)*FARMER_RATE+MAX(M12470-FARMER_HOURS,0)*TEMP_RATE</x:f>
        <x:v>219862.7361306667</x:v>
      </x:c>
      <x:c r="R12470" s="268" t="n">
        <x:f>O12470-P12470-Q12470-FIXED_COST</x:f>
        <x:v>-44048.736130666686</x:v>
      </x:c>
      <x:c r="S12470" s="139" t="str">
        <x:f>IF(AND(L12470&lt;=TOTAL_BED_CAP,N12470&lt;=TEMP_WORKER_CAP),"YES","NO")</x:f>
        <x:v>NO</x:v>
      </x:c>
      <x:c r="T12470" s="139" t="n">
        <x:f>IF(S12470="YES",R12470,-1E+99)</x:f>
        <x:v>-1e+99</x:v>
      </x:c>
    </x:row>
    <x:row r="12471">
      <x:c r="A12471" s="139"/>
      <x:c r="B12471" s="139"/>
      <x:c r="C12471" s="139"/>
      <x:c r="D12471" s="139"/>
      <x:c r="E12471" s="139"/>
      <x:c r="F12471" s="139"/>
      <x:c r="G12471" s="139"/>
      <x:c r="H12471" s="139"/>
      <x:c r="I12471" s="266" t="n">
        <x:f>INT((ROW()-ROW($I$46))/((CARROT_CAP+1)*(MESCLUN_CAP+1)))</x:f>
        <x:v>19</x:v>
      </x:c>
      <x:c r="J12471" s="266" t="n">
        <x:f>MOD(INT((ROW()-ROW($I$46))/(MESCLUN_CAP+1)),CARROT_CAP+1)</x:f>
        <x:v>1</x:v>
      </x:c>
      <x:c r="K12471" s="266" t="n">
        <x:f>MOD(ROW()-ROW($I$46),MESCLUN_CAP+1)</x:f>
        <x:v>25</x:v>
      </x:c>
      <x:c r="L12471" s="266" t="n">
        <x:f>SUM(I12471:K12471)</x:f>
        <x:v>45</x:v>
      </x:c>
      <x:c r="M12471" s="267" t="n">
        <x:f>I12471*TOMATO_HOURS*WEEKS*(1+TOMATO_DIM)^I12471+J12471*CARROT_HOURS*WEEKS*(1+CARROT_DIM)^J12471+K12471*MESCLUN_HOURS*WEEKS*(1+MESCLUN_DIM)^K12471</x:f>
        <x:v>12023.6715225415</x:v>
      </x:c>
      <x:c r="N12471" s="267" t="n">
        <x:f>MAX(M12471-FARMER_HOURS,0)/TEMP_HOURS_PER_WORKER</x:f>
        <x:v>7.849771890653819</x:v>
      </x:c>
      <x:c r="O12471" s="268" t="n">
        <x:f>I12471*TOMATO_PRICE+J12471*CARROT_PRICE+K12471*MESCLUN_PRICE</x:f>
        <x:v>236794</x:v>
      </x:c>
      <x:c r="P12471" s="268" t="n">
        <x:f>I12471*TOMATO_FERTILIZER+J12471*CARROT_FERTILIZER+K12471*MESCLUN_FERTILIZER</x:f>
        <x:v>39160</x:v>
      </x:c>
      <x:c r="Q12471" s="268" t="n">
        <x:f>MIN(M12471,FARMER_HOURS)*FARMER_RATE+MAX(M12471-FARMER_HOURS,0)*TEMP_RATE</x:f>
        <x:v>221244.29726634547</x:v>
      </x:c>
      <x:c r="R12471" s="268" t="n">
        <x:f>O12471-P12471-Q12471-FIXED_COST</x:f>
        <x:v>-43610.29726634547</x:v>
      </x:c>
      <x:c r="S12471" s="139" t="str">
        <x:f>IF(AND(L12471&lt;=TOTAL_BED_CAP,N12471&lt;=TEMP_WORKER_CAP),"YES","NO")</x:f>
        <x:v>NO</x:v>
      </x:c>
      <x:c r="T12471" s="139" t="n">
        <x:f>IF(S12471="YES",R12471,-1E+99)</x:f>
        <x:v>-1e+99</x:v>
      </x:c>
    </x:row>
    <x:row r="12472">
      <x:c r="A12472" s="139"/>
      <x:c r="B12472" s="139"/>
      <x:c r="C12472" s="139"/>
      <x:c r="D12472" s="139"/>
      <x:c r="E12472" s="139"/>
      <x:c r="F12472" s="139"/>
      <x:c r="G12472" s="139"/>
      <x:c r="H12472" s="139"/>
      <x:c r="I12472" s="266" t="n">
        <x:f>INT((ROW()-ROW($I$46))/((CARROT_CAP+1)*(MESCLUN_CAP+1)))</x:f>
        <x:v>19</x:v>
      </x:c>
      <x:c r="J12472" s="266" t="n">
        <x:f>MOD(INT((ROW()-ROW($I$46))/(MESCLUN_CAP+1)),CARROT_CAP+1)</x:f>
        <x:v>1</x:v>
      </x:c>
      <x:c r="K12472" s="266" t="n">
        <x:f>MOD(ROW()-ROW($I$46),MESCLUN_CAP+1)</x:f>
        <x:v>26</x:v>
      </x:c>
      <x:c r="L12472" s="266" t="n">
        <x:f>SUM(I12472:K12472)</x:f>
        <x:v>46</x:v>
      </x:c>
      <x:c r="M12472" s="267" t="n">
        <x:f>I12472*TOMATO_HOURS*WEEKS*(1+TOMATO_DIM)^I12472+J12472*CARROT_HOURS*WEEKS*(1+CARROT_DIM)^J12472+K12472*MESCLUN_HOURS*WEEKS*(1+MESCLUN_DIM)^K12472</x:f>
        <x:v>12105.011526502218</x:v>
      </x:c>
      <x:c r="N12472" s="267" t="n">
        <x:f>MAX(M12472-FARMER_HOURS,0)/TEMP_HOURS_PER_WORKER</x:f>
        <x:v>7.906258004515429</x:v>
      </x:c>
      <x:c r="O12472" s="268" t="n">
        <x:f>I12472*TOMATO_PRICE+J12472*CARROT_PRICE+K12472*MESCLUN_PRICE</x:f>
        <x:v>239494</x:v>
      </x:c>
      <x:c r="P12472" s="268" t="n">
        <x:f>I12472*TOMATO_FERTILIZER+J12472*CARROT_FERTILIZER+K12472*MESCLUN_FERTILIZER</x:f>
        <x:v>40040</x:v>
      </x:c>
      <x:c r="Q12472" s="268" t="n">
        <x:f>MIN(M12472,FARMER_HOURS)*FARMER_RATE+MAX(M12472-FARMER_HOURS,0)*TEMP_RATE</x:f>
        <x:v>222656.4501128857</x:v>
      </x:c>
      <x:c r="R12472" s="268" t="n">
        <x:f>O12472-P12472-Q12472-FIXED_COST</x:f>
        <x:v>-43202.45011288571</x:v>
      </x:c>
      <x:c r="S12472" s="139" t="str">
        <x:f>IF(AND(L12472&lt;=TOTAL_BED_CAP,N12472&lt;=TEMP_WORKER_CAP),"YES","NO")</x:f>
        <x:v>NO</x:v>
      </x:c>
      <x:c r="T12472" s="139" t="n">
        <x:f>IF(S12472="YES",R12472,-1E+99)</x:f>
        <x:v>-1e+99</x:v>
      </x:c>
    </x:row>
    <x:row r="12473">
      <x:c r="A12473" s="139"/>
      <x:c r="B12473" s="139"/>
      <x:c r="C12473" s="139"/>
      <x:c r="D12473" s="139"/>
      <x:c r="E12473" s="139"/>
      <x:c r="F12473" s="139"/>
      <x:c r="G12473" s="139"/>
      <x:c r="H12473" s="139"/>
      <x:c r="I12473" s="266" t="n">
        <x:f>INT((ROW()-ROW($I$46))/((CARROT_CAP+1)*(MESCLUN_CAP+1)))</x:f>
        <x:v>19</x:v>
      </x:c>
      <x:c r="J12473" s="266" t="n">
        <x:f>MOD(INT((ROW()-ROW($I$46))/(MESCLUN_CAP+1)),CARROT_CAP+1)</x:f>
        <x:v>1</x:v>
      </x:c>
      <x:c r="K12473" s="266" t="n">
        <x:f>MOD(ROW()-ROW($I$46),MESCLUN_CAP+1)</x:f>
        <x:v>27</x:v>
      </x:c>
      <x:c r="L12473" s="266" t="n">
        <x:f>SUM(I12473:K12473)</x:f>
        <x:v>47</x:v>
      </x:c>
      <x:c r="M12473" s="267" t="n">
        <x:f>I12473*TOMATO_HOURS*WEEKS*(1+TOMATO_DIM)^I12473+J12473*CARROT_HOURS*WEEKS*(1+CARROT_DIM)^J12473+K12473*MESCLUN_HOURS*WEEKS*(1+MESCLUN_DIM)^K12473</x:f>
        <x:v>12188.145231021974</x:v>
      </x:c>
      <x:c r="N12473" s="267" t="n">
        <x:f>MAX(M12473-FARMER_HOURS,0)/TEMP_HOURS_PER_WORKER</x:f>
        <x:v>7.96398974376526</x:v>
      </x:c>
      <x:c r="O12473" s="268" t="n">
        <x:f>I12473*TOMATO_PRICE+J12473*CARROT_PRICE+K12473*MESCLUN_PRICE</x:f>
        <x:v>242194</x:v>
      </x:c>
      <x:c r="P12473" s="268" t="n">
        <x:f>I12473*TOMATO_FERTILIZER+J12473*CARROT_FERTILIZER+K12473*MESCLUN_FERTILIZER</x:f>
        <x:v>40920</x:v>
      </x:c>
      <x:c r="Q12473" s="268" t="n">
        <x:f>MIN(M12473,FARMER_HOURS)*FARMER_RATE+MAX(M12473-FARMER_HOURS,0)*TEMP_RATE</x:f>
        <x:v>224099.7435941315</x:v>
      </x:c>
      <x:c r="R12473" s="268" t="n">
        <x:f>O12473-P12473-Q12473-FIXED_COST</x:f>
        <x:v>-42825.74359413149</x:v>
      </x:c>
      <x:c r="S12473" s="139" t="str">
        <x:f>IF(AND(L12473&lt;=TOTAL_BED_CAP,N12473&lt;=TEMP_WORKER_CAP),"YES","NO")</x:f>
        <x:v>NO</x:v>
      </x:c>
      <x:c r="T12473" s="139" t="n">
        <x:f>IF(S12473="YES",R12473,-1E+99)</x:f>
        <x:v>-1e+99</x:v>
      </x:c>
    </x:row>
    <x:row r="12474">
      <x:c r="A12474" s="139"/>
      <x:c r="B12474" s="139"/>
      <x:c r="C12474" s="139"/>
      <x:c r="D12474" s="139"/>
      <x:c r="E12474" s="139"/>
      <x:c r="F12474" s="139"/>
      <x:c r="G12474" s="139"/>
      <x:c r="H12474" s="139"/>
      <x:c r="I12474" s="266" t="n">
        <x:f>INT((ROW()-ROW($I$46))/((CARROT_CAP+1)*(MESCLUN_CAP+1)))</x:f>
        <x:v>19</x:v>
      </x:c>
      <x:c r="J12474" s="266" t="n">
        <x:f>MOD(INT((ROW()-ROW($I$46))/(MESCLUN_CAP+1)),CARROT_CAP+1)</x:f>
        <x:v>1</x:v>
      </x:c>
      <x:c r="K12474" s="266" t="n">
        <x:f>MOD(ROW()-ROW($I$46),MESCLUN_CAP+1)</x:f>
        <x:v>28</x:v>
      </x:c>
      <x:c r="L12474" s="266" t="n">
        <x:f>SUM(I12474:K12474)</x:f>
        <x:v>48</x:v>
      </x:c>
      <x:c r="M12474" s="267" t="n">
        <x:f>I12474*TOMATO_HOURS*WEEKS*(1+TOMATO_DIM)^I12474+J12474*CARROT_HOURS*WEEKS*(1+CARROT_DIM)^J12474+K12474*MESCLUN_HOURS*WEEKS*(1+MESCLUN_DIM)^K12474</x:f>
        <x:v>12273.104769239128</x:v>
      </x:c>
      <x:c r="N12474" s="267" t="n">
        <x:f>MAX(M12474-FARMER_HOURS,0)/TEMP_HOURS_PER_WORKER</x:f>
        <x:v>8.022989423082727</x:v>
      </x:c>
      <x:c r="O12474" s="268" t="n">
        <x:f>I12474*TOMATO_PRICE+J12474*CARROT_PRICE+K12474*MESCLUN_PRICE</x:f>
        <x:v>244894</x:v>
      </x:c>
      <x:c r="P12474" s="268" t="n">
        <x:f>I12474*TOMATO_FERTILIZER+J12474*CARROT_FERTILIZER+K12474*MESCLUN_FERTILIZER</x:f>
        <x:v>41800</x:v>
      </x:c>
      <x:c r="Q12474" s="268" t="n">
        <x:f>MIN(M12474,FARMER_HOURS)*FARMER_RATE+MAX(M12474-FARMER_HOURS,0)*TEMP_RATE</x:f>
        <x:v>225574.73557706818</x:v>
      </x:c>
      <x:c r="R12474" s="268" t="n">
        <x:f>O12474-P12474-Q12474-FIXED_COST</x:f>
        <x:v>-42480.735577068175</x:v>
      </x:c>
      <x:c r="S12474" s="139" t="str">
        <x:f>IF(AND(L12474&lt;=TOTAL_BED_CAP,N12474&lt;=TEMP_WORKER_CAP),"YES","NO")</x:f>
        <x:v>NO</x:v>
      </x:c>
      <x:c r="T12474" s="139" t="n">
        <x:f>IF(S12474="YES",R12474,-1E+99)</x:f>
        <x:v>-1e+99</x:v>
      </x:c>
    </x:row>
    <x:row r="12475">
      <x:c r="A12475" s="139"/>
      <x:c r="B12475" s="139"/>
      <x:c r="C12475" s="139"/>
      <x:c r="D12475" s="139"/>
      <x:c r="E12475" s="139"/>
      <x:c r="F12475" s="139"/>
      <x:c r="G12475" s="139"/>
      <x:c r="H12475" s="139"/>
      <x:c r="I12475" s="266" t="n">
        <x:f>INT((ROW()-ROW($I$46))/((CARROT_CAP+1)*(MESCLUN_CAP+1)))</x:f>
        <x:v>19</x:v>
      </x:c>
      <x:c r="J12475" s="266" t="n">
        <x:f>MOD(INT((ROW()-ROW($I$46))/(MESCLUN_CAP+1)),CARROT_CAP+1)</x:f>
        <x:v>1</x:v>
      </x:c>
      <x:c r="K12475" s="266" t="n">
        <x:f>MOD(ROW()-ROW($I$46),MESCLUN_CAP+1)</x:f>
        <x:v>29</x:v>
      </x:c>
      <x:c r="L12475" s="266" t="n">
        <x:f>SUM(I12475:K12475)</x:f>
        <x:v>49</x:v>
      </x:c>
      <x:c r="M12475" s="267" t="n">
        <x:f>I12475*TOMATO_HOURS*WEEKS*(1+TOMATO_DIM)^I12475+J12475*CARROT_HOURS*WEEKS*(1+CARROT_DIM)^J12475+K12475*MESCLUN_HOURS*WEEKS*(1+MESCLUN_DIM)^K12475</x:f>
        <x:v>12359.92279735478</x:v>
      </x:c>
      <x:c r="N12475" s="267" t="n">
        <x:f>MAX(M12475-FARMER_HOURS,0)/TEMP_HOURS_PER_WORKER</x:f>
        <x:v>8.083279720385264</x:v>
      </x:c>
      <x:c r="O12475" s="268" t="n">
        <x:f>I12475*TOMATO_PRICE+J12475*CARROT_PRICE+K12475*MESCLUN_PRICE</x:f>
        <x:v>247594</x:v>
      </x:c>
      <x:c r="P12475" s="268" t="n">
        <x:f>I12475*TOMATO_FERTILIZER+J12475*CARROT_FERTILIZER+K12475*MESCLUN_FERTILIZER</x:f>
        <x:v>42680</x:v>
      </x:c>
      <x:c r="Q12475" s="268" t="n">
        <x:f>MIN(M12475,FARMER_HOURS)*FARMER_RATE+MAX(M12475-FARMER_HOURS,0)*TEMP_RATE</x:f>
        <x:v>227081.9930096316</x:v>
      </x:c>
      <x:c r="R12475" s="268" t="n">
        <x:f>O12475-P12475-Q12475-FIXED_COST</x:f>
        <x:v>-42167.99300963161</x:v>
      </x:c>
      <x:c r="S12475" s="139" t="str">
        <x:f>IF(AND(L12475&lt;=TOTAL_BED_CAP,N12475&lt;=TEMP_WORKER_CAP),"YES","NO")</x:f>
        <x:v>NO</x:v>
      </x:c>
      <x:c r="T12475" s="139" t="n">
        <x:f>IF(S12475="YES",R12475,-1E+99)</x:f>
        <x:v>-1e+99</x:v>
      </x:c>
    </x:row>
    <x:row r="12476">
      <x:c r="A12476" s="139"/>
      <x:c r="B12476" s="139"/>
      <x:c r="C12476" s="139"/>
      <x:c r="D12476" s="139"/>
      <x:c r="E12476" s="139"/>
      <x:c r="F12476" s="139"/>
      <x:c r="G12476" s="139"/>
      <x:c r="H12476" s="139"/>
      <x:c r="I12476" s="266" t="n">
        <x:f>INT((ROW()-ROW($I$46))/((CARROT_CAP+1)*(MESCLUN_CAP+1)))</x:f>
        <x:v>19</x:v>
      </x:c>
      <x:c r="J12476" s="266" t="n">
        <x:f>MOD(INT((ROW()-ROW($I$46))/(MESCLUN_CAP+1)),CARROT_CAP+1)</x:f>
        <x:v>1</x:v>
      </x:c>
      <x:c r="K12476" s="266" t="n">
        <x:f>MOD(ROW()-ROW($I$46),MESCLUN_CAP+1)</x:f>
        <x:v>30</x:v>
      </x:c>
      <x:c r="L12476" s="266" t="n">
        <x:f>SUM(I12476:K12476)</x:f>
        <x:v>50</x:v>
      </x:c>
      <x:c r="M12476" s="267" t="n">
        <x:f>I12476*TOMATO_HOURS*WEEKS*(1+TOMATO_DIM)^I12476+J12476*CARROT_HOURS*WEEKS*(1+CARROT_DIM)^J12476+K12476*MESCLUN_HOURS*WEEKS*(1+MESCLUN_DIM)^K12476</x:f>
        <x:v>12448.632502688552</x:v>
      </x:c>
      <x:c r="N12476" s="267" t="n">
        <x:f>MAX(M12476-FARMER_HOURS,0)/TEMP_HOURS_PER_WORKER</x:f>
        <x:v>8.144883682422606</x:v>
      </x:c>
      <x:c r="O12476" s="268" t="n">
        <x:f>I12476*TOMATO_PRICE+J12476*CARROT_PRICE+K12476*MESCLUN_PRICE</x:f>
        <x:v>250294</x:v>
      </x:c>
      <x:c r="P12476" s="268" t="n">
        <x:f>I12476*TOMATO_FERTILIZER+J12476*CARROT_FERTILIZER+K12476*MESCLUN_FERTILIZER</x:f>
        <x:v>43560</x:v>
      </x:c>
      <x:c r="Q12476" s="268" t="n">
        <x:f>MIN(M12476,FARMER_HOURS)*FARMER_RATE+MAX(M12476-FARMER_HOURS,0)*TEMP_RATE</x:f>
        <x:v>228622.09206056513</x:v>
      </x:c>
      <x:c r="R12476" s="268" t="n">
        <x:f>O12476-P12476-Q12476-FIXED_COST</x:f>
        <x:v>-41888.09206056513</x:v>
      </x:c>
      <x:c r="S12476" s="139" t="str">
        <x:f>IF(AND(L12476&lt;=TOTAL_BED_CAP,N12476&lt;=TEMP_WORKER_CAP),"YES","NO")</x:f>
        <x:v>NO</x:v>
      </x:c>
      <x:c r="T12476" s="139" t="n">
        <x:f>IF(S12476="YES",R12476,-1E+99)</x:f>
        <x:v>-1e+99</x:v>
      </x:c>
    </x:row>
    <x:row r="12477">
      <x:c r="A12477" s="139"/>
      <x:c r="B12477" s="139"/>
      <x:c r="C12477" s="139"/>
      <x:c r="D12477" s="139"/>
      <x:c r="E12477" s="139"/>
      <x:c r="F12477" s="139"/>
      <x:c r="G12477" s="139"/>
      <x:c r="H12477" s="139"/>
      <x:c r="I12477" s="266" t="n">
        <x:f>INT((ROW()-ROW($I$46))/((CARROT_CAP+1)*(MESCLUN_CAP+1)))</x:f>
        <x:v>19</x:v>
      </x:c>
      <x:c r="J12477" s="266" t="n">
        <x:f>MOD(INT((ROW()-ROW($I$46))/(MESCLUN_CAP+1)),CARROT_CAP+1)</x:f>
        <x:v>2</x:v>
      </x:c>
      <x:c r="K12477" s="266" t="n">
        <x:f>MOD(ROW()-ROW($I$46),MESCLUN_CAP+1)</x:f>
        <x:v>0</x:v>
      </x:c>
      <x:c r="L12477" s="266" t="n">
        <x:f>SUM(I12477:K12477)</x:f>
        <x:v>21</x:v>
      </x:c>
      <x:c r="M12477" s="267" t="n">
        <x:f>I12477*TOMATO_HOURS*WEEKS*(1+TOMATO_DIM)^I12477+J12477*CARROT_HOURS*WEEKS*(1+CARROT_DIM)^J12477+K12477*MESCLUN_HOURS*WEEKS*(1+MESCLUN_DIM)^K12477</x:f>
        <x:v>10521.241966678905</x:v>
      </x:c>
      <x:c r="N12477" s="267" t="n">
        <x:f>MAX(M12477-FARMER_HOURS,0)/TEMP_HOURS_PER_WORKER</x:f>
        <x:v>6.806418032415906</x:v>
      </x:c>
      <x:c r="O12477" s="268" t="n">
        <x:f>I12477*TOMATO_PRICE+J12477*CARROT_PRICE+K12477*MESCLUN_PRICE</x:f>
        <x:v>171388</x:v>
      </x:c>
      <x:c r="P12477" s="268" t="n">
        <x:f>I12477*TOMATO_FERTILIZER+J12477*CARROT_FERTILIZER+K12477*MESCLUN_FERTILIZER</x:f>
        <x:v>17600</x:v>
      </x:c>
      <x:c r="Q12477" s="268" t="n">
        <x:f>MIN(M12477,FARMER_HOURS)*FARMER_RATE+MAX(M12477-FARMER_HOURS,0)*TEMP_RATE</x:f>
        <x:v>195160.45081039766</x:v>
      </x:c>
      <x:c r="R12477" s="268" t="n">
        <x:f>O12477-P12477-Q12477-FIXED_COST</x:f>
        <x:v>-61372.450810397655</x:v>
      </x:c>
      <x:c r="S12477" s="139" t="str">
        <x:f>IF(AND(L12477&lt;=TOTAL_BED_CAP,N12477&lt;=TEMP_WORKER_CAP),"YES","NO")</x:f>
        <x:v>NO</x:v>
      </x:c>
      <x:c r="T12477" s="139" t="n">
        <x:f>IF(S12477="YES",R12477,-1E+99)</x:f>
        <x:v>-1e+99</x:v>
      </x:c>
    </x:row>
    <x:row r="12478">
      <x:c r="A12478" s="139"/>
      <x:c r="B12478" s="139"/>
      <x:c r="C12478" s="139"/>
      <x:c r="D12478" s="139"/>
      <x:c r="E12478" s="139"/>
      <x:c r="F12478" s="139"/>
      <x:c r="G12478" s="139"/>
      <x:c r="H12478" s="139"/>
      <x:c r="I12478" s="266" t="n">
        <x:f>INT((ROW()-ROW($I$46))/((CARROT_CAP+1)*(MESCLUN_CAP+1)))</x:f>
        <x:v>19</x:v>
      </x:c>
      <x:c r="J12478" s="266" t="n">
        <x:f>MOD(INT((ROW()-ROW($I$46))/(MESCLUN_CAP+1)),CARROT_CAP+1)</x:f>
        <x:v>2</x:v>
      </x:c>
      <x:c r="K12478" s="266" t="n">
        <x:f>MOD(ROW()-ROW($I$46),MESCLUN_CAP+1)</x:f>
        <x:v>1</x:v>
      </x:c>
      <x:c r="L12478" s="266" t="n">
        <x:f>SUM(I12478:K12478)</x:f>
        <x:v>22</x:v>
      </x:c>
      <x:c r="M12478" s="267" t="n">
        <x:f>I12478*TOMATO_HOURS*WEEKS*(1+TOMATO_DIM)^I12478+J12478*CARROT_HOURS*WEEKS*(1+CARROT_DIM)^J12478+K12478*MESCLUN_HOURS*WEEKS*(1+MESCLUN_DIM)^K12478</x:f>
        <x:v>10566.804466678905</x:v>
      </x:c>
      <x:c r="N12478" s="267" t="n">
        <x:f>MAX(M12478-FARMER_HOURS,0)/TEMP_HOURS_PER_WORKER</x:f>
        <x:v>6.838058657415906</x:v>
      </x:c>
      <x:c r="O12478" s="268" t="n">
        <x:f>I12478*TOMATO_PRICE+J12478*CARROT_PRICE+K12478*MESCLUN_PRICE</x:f>
        <x:v>174088</x:v>
      </x:c>
      <x:c r="P12478" s="268" t="n">
        <x:f>I12478*TOMATO_FERTILIZER+J12478*CARROT_FERTILIZER+K12478*MESCLUN_FERTILIZER</x:f>
        <x:v>18480</x:v>
      </x:c>
      <x:c r="Q12478" s="268" t="n">
        <x:f>MIN(M12478,FARMER_HOURS)*FARMER_RATE+MAX(M12478-FARMER_HOURS,0)*TEMP_RATE</x:f>
        <x:v>195951.46643539766</x:v>
      </x:c>
      <x:c r="R12478" s="268" t="n">
        <x:f>O12478-P12478-Q12478-FIXED_COST</x:f>
        <x:v>-60343.466435397655</x:v>
      </x:c>
      <x:c r="S12478" s="139" t="str">
        <x:f>IF(AND(L12478&lt;=TOTAL_BED_CAP,N12478&lt;=TEMP_WORKER_CAP),"YES","NO")</x:f>
        <x:v>NO</x:v>
      </x:c>
      <x:c r="T12478" s="139" t="n">
        <x:f>IF(S12478="YES",R12478,-1E+99)</x:f>
        <x:v>-1e+99</x:v>
      </x:c>
    </x:row>
    <x:row r="12479">
      <x:c r="A12479" s="139"/>
      <x:c r="B12479" s="139"/>
      <x:c r="C12479" s="139"/>
      <x:c r="D12479" s="139"/>
      <x:c r="E12479" s="139"/>
      <x:c r="F12479" s="139"/>
      <x:c r="G12479" s="139"/>
      <x:c r="H12479" s="139"/>
      <x:c r="I12479" s="266" t="n">
        <x:f>INT((ROW()-ROW($I$46))/((CARROT_CAP+1)*(MESCLUN_CAP+1)))</x:f>
        <x:v>19</x:v>
      </x:c>
      <x:c r="J12479" s="266" t="n">
        <x:f>MOD(INT((ROW()-ROW($I$46))/(MESCLUN_CAP+1)),CARROT_CAP+1)</x:f>
        <x:v>2</x:v>
      </x:c>
      <x:c r="K12479" s="266" t="n">
        <x:f>MOD(ROW()-ROW($I$46),MESCLUN_CAP+1)</x:f>
        <x:v>2</x:v>
      </x:c>
      <x:c r="L12479" s="266" t="n">
        <x:f>SUM(I12479:K12479)</x:f>
        <x:v>23</x:v>
      </x:c>
      <x:c r="M12479" s="267" t="n">
        <x:f>I12479*TOMATO_HOURS*WEEKS*(1+TOMATO_DIM)^I12479+J12479*CARROT_HOURS*WEEKS*(1+CARROT_DIM)^J12479+K12479*MESCLUN_HOURS*WEEKS*(1+MESCLUN_DIM)^K12479</x:f>
        <x:v>10613.506029178905</x:v>
      </x:c>
      <x:c r="N12479" s="267" t="n">
        <x:f>MAX(M12479-FARMER_HOURS,0)/TEMP_HOURS_PER_WORKER</x:f>
        <x:v>6.870490298040906</x:v>
      </x:c>
      <x:c r="O12479" s="268" t="n">
        <x:f>I12479*TOMATO_PRICE+J12479*CARROT_PRICE+K12479*MESCLUN_PRICE</x:f>
        <x:v>176788</x:v>
      </x:c>
      <x:c r="P12479" s="268" t="n">
        <x:f>I12479*TOMATO_FERTILIZER+J12479*CARROT_FERTILIZER+K12479*MESCLUN_FERTILIZER</x:f>
        <x:v>19360</x:v>
      </x:c>
      <x:c r="Q12479" s="268" t="n">
        <x:f>MIN(M12479,FARMER_HOURS)*FARMER_RATE+MAX(M12479-FARMER_HOURS,0)*TEMP_RATE</x:f>
        <x:v>196762.25745102266</x:v>
      </x:c>
      <x:c r="R12479" s="268" t="n">
        <x:f>O12479-P12479-Q12479-FIXED_COST</x:f>
        <x:v>-59334.257451022655</x:v>
      </x:c>
      <x:c r="S12479" s="139" t="str">
        <x:f>IF(AND(L12479&lt;=TOTAL_BED_CAP,N12479&lt;=TEMP_WORKER_CAP),"YES","NO")</x:f>
        <x:v>NO</x:v>
      </x:c>
      <x:c r="T12479" s="139" t="n">
        <x:f>IF(S12479="YES",R12479,-1E+99)</x:f>
        <x:v>-1e+99</x:v>
      </x:c>
    </x:row>
    <x:row r="12480">
      <x:c r="A12480" s="139"/>
      <x:c r="B12480" s="139"/>
      <x:c r="C12480" s="139"/>
      <x:c r="D12480" s="139"/>
      <x:c r="E12480" s="139"/>
      <x:c r="F12480" s="139"/>
      <x:c r="G12480" s="139"/>
      <x:c r="H12480" s="139"/>
      <x:c r="I12480" s="266" t="n">
        <x:f>INT((ROW()-ROW($I$46))/((CARROT_CAP+1)*(MESCLUN_CAP+1)))</x:f>
        <x:v>19</x:v>
      </x:c>
      <x:c r="J12480" s="266" t="n">
        <x:f>MOD(INT((ROW()-ROW($I$46))/(MESCLUN_CAP+1)),CARROT_CAP+1)</x:f>
        <x:v>2</x:v>
      </x:c>
      <x:c r="K12480" s="266" t="n">
        <x:f>MOD(ROW()-ROW($I$46),MESCLUN_CAP+1)</x:f>
        <x:v>3</x:v>
      </x:c>
      <x:c r="L12480" s="266" t="n">
        <x:f>SUM(I12480:K12480)</x:f>
        <x:v>24</x:v>
      </x:c>
      <x:c r="M12480" s="267" t="n">
        <x:f>I12480*TOMATO_HOURS*WEEKS*(1+TOMATO_DIM)^I12480+J12480*CARROT_HOURS*WEEKS*(1+CARROT_DIM)^J12480+K12480*MESCLUN_HOURS*WEEKS*(1+MESCLUN_DIM)^K12480</x:f>
        <x:v>10661.36801160078</x:v>
      </x:c>
      <x:c r="N12480" s="267" t="n">
        <x:f>MAX(M12480-FARMER_HOURS,0)/TEMP_HOURS_PER_WORKER</x:f>
        <x:v>6.903727785833875</x:v>
      </x:c>
      <x:c r="O12480" s="268" t="n">
        <x:f>I12480*TOMATO_PRICE+J12480*CARROT_PRICE+K12480*MESCLUN_PRICE</x:f>
        <x:v>179488</x:v>
      </x:c>
      <x:c r="P12480" s="268" t="n">
        <x:f>I12480*TOMATO_FERTILIZER+J12480*CARROT_FERTILIZER+K12480*MESCLUN_FERTILIZER</x:f>
        <x:v>20240</x:v>
      </x:c>
      <x:c r="Q12480" s="268" t="n">
        <x:f>MIN(M12480,FARMER_HOURS)*FARMER_RATE+MAX(M12480-FARMER_HOURS,0)*TEMP_RATE</x:f>
        <x:v>197593.19464584687</x:v>
      </x:c>
      <x:c r="R12480" s="268" t="n">
        <x:f>O12480-P12480-Q12480-FIXED_COST</x:f>
        <x:v>-58345.194645846874</x:v>
      </x:c>
      <x:c r="S12480" s="139" t="str">
        <x:f>IF(AND(L12480&lt;=TOTAL_BED_CAP,N12480&lt;=TEMP_WORKER_CAP),"YES","NO")</x:f>
        <x:v>NO</x:v>
      </x:c>
      <x:c r="T12480" s="139" t="n">
        <x:f>IF(S12480="YES",R12480,-1E+99)</x:f>
        <x:v>-1e+99</x:v>
      </x:c>
    </x:row>
    <x:row r="12481">
      <x:c r="A12481" s="139"/>
      <x:c r="B12481" s="139"/>
      <x:c r="C12481" s="139"/>
      <x:c r="D12481" s="139"/>
      <x:c r="E12481" s="139"/>
      <x:c r="F12481" s="139"/>
      <x:c r="G12481" s="139"/>
      <x:c r="H12481" s="139"/>
      <x:c r="I12481" s="266" t="n">
        <x:f>INT((ROW()-ROW($I$46))/((CARROT_CAP+1)*(MESCLUN_CAP+1)))</x:f>
        <x:v>19</x:v>
      </x:c>
      <x:c r="J12481" s="266" t="n">
        <x:f>MOD(INT((ROW()-ROW($I$46))/(MESCLUN_CAP+1)),CARROT_CAP+1)</x:f>
        <x:v>2</x:v>
      </x:c>
      <x:c r="K12481" s="266" t="n">
        <x:f>MOD(ROW()-ROW($I$46),MESCLUN_CAP+1)</x:f>
        <x:v>4</x:v>
      </x:c>
      <x:c r="L12481" s="266" t="n">
        <x:f>SUM(I12481:K12481)</x:f>
        <x:v>25</x:v>
      </x:c>
      <x:c r="M12481" s="267" t="n">
        <x:f>I12481*TOMATO_HOURS*WEEKS*(1+TOMATO_DIM)^I12481+J12481*CARROT_HOURS*WEEKS*(1+CARROT_DIM)^J12481+K12481*MESCLUN_HOURS*WEEKS*(1+MESCLUN_DIM)^K12481</x:f>
        <x:v>10710.412127323436</x:v>
      </x:c>
      <x:c r="N12481" s="267" t="n">
        <x:f>MAX(M12481-FARMER_HOURS,0)/TEMP_HOURS_PER_WORKER</x:f>
        <x:v>6.937786199530164</x:v>
      </x:c>
      <x:c r="O12481" s="268" t="n">
        <x:f>I12481*TOMATO_PRICE+J12481*CARROT_PRICE+K12481*MESCLUN_PRICE</x:f>
        <x:v>182188</x:v>
      </x:c>
      <x:c r="P12481" s="268" t="n">
        <x:f>I12481*TOMATO_FERTILIZER+J12481*CARROT_FERTILIZER+K12481*MESCLUN_FERTILIZER</x:f>
        <x:v>21120</x:v>
      </x:c>
      <x:c r="Q12481" s="268" t="n">
        <x:f>MIN(M12481,FARMER_HOURS)*FARMER_RATE+MAX(M12481-FARMER_HOURS,0)*TEMP_RATE</x:f>
        <x:v>198444.6549882541</x:v>
      </x:c>
      <x:c r="R12481" s="268" t="n">
        <x:f>O12481-P12481-Q12481-FIXED_COST</x:f>
        <x:v>-57376.6549882541</x:v>
      </x:c>
      <x:c r="S12481" s="139" t="str">
        <x:f>IF(AND(L12481&lt;=TOTAL_BED_CAP,N12481&lt;=TEMP_WORKER_CAP),"YES","NO")</x:f>
        <x:v>NO</x:v>
      </x:c>
      <x:c r="T12481" s="139" t="n">
        <x:f>IF(S12481="YES",R12481,-1E+99)</x:f>
        <x:v>-1e+99</x:v>
      </x:c>
    </x:row>
    <x:row r="12482">
      <x:c r="A12482" s="139"/>
      <x:c r="B12482" s="139"/>
      <x:c r="C12482" s="139"/>
      <x:c r="D12482" s="139"/>
      <x:c r="E12482" s="139"/>
      <x:c r="F12482" s="139"/>
      <x:c r="G12482" s="139"/>
      <x:c r="H12482" s="139"/>
      <x:c r="I12482" s="266" t="n">
        <x:f>INT((ROW()-ROW($I$46))/((CARROT_CAP+1)*(MESCLUN_CAP+1)))</x:f>
        <x:v>19</x:v>
      </x:c>
      <x:c r="J12482" s="266" t="n">
        <x:f>MOD(INT((ROW()-ROW($I$46))/(MESCLUN_CAP+1)),CARROT_CAP+1)</x:f>
        <x:v>2</x:v>
      </x:c>
      <x:c r="K12482" s="266" t="n">
        <x:f>MOD(ROW()-ROW($I$46),MESCLUN_CAP+1)</x:f>
        <x:v>5</x:v>
      </x:c>
      <x:c r="L12482" s="266" t="n">
        <x:f>SUM(I12482:K12482)</x:f>
        <x:v>26</x:v>
      </x:c>
      <x:c r="M12482" s="267" t="n">
        <x:f>I12482*TOMATO_HOURS*WEEKS*(1+TOMATO_DIM)^I12482+J12482*CARROT_HOURS*WEEKS*(1+CARROT_DIM)^J12482+K12482*MESCLUN_HOURS*WEEKS*(1+MESCLUN_DIM)^K12482</x:f>
        <x:v>10760.66045124464</x:v>
      </x:c>
      <x:c r="N12482" s="267" t="n">
        <x:f>MAX(M12482-FARMER_HOURS,0)/TEMP_HOURS_PER_WORKER</x:f>
        <x:v>6.9726808689198885</x:v>
      </x:c>
      <x:c r="O12482" s="268" t="n">
        <x:f>I12482*TOMATO_PRICE+J12482*CARROT_PRICE+K12482*MESCLUN_PRICE</x:f>
        <x:v>184888</x:v>
      </x:c>
      <x:c r="P12482" s="268" t="n">
        <x:f>I12482*TOMATO_FERTILIZER+J12482*CARROT_FERTILIZER+K12482*MESCLUN_FERTILIZER</x:f>
        <x:v>22000</x:v>
      </x:c>
      <x:c r="Q12482" s="268" t="n">
        <x:f>MIN(M12482,FARMER_HOURS)*FARMER_RATE+MAX(M12482-FARMER_HOURS,0)*TEMP_RATE</x:f>
        <x:v>199317.02172299722</x:v>
      </x:c>
      <x:c r="R12482" s="268" t="n">
        <x:f>O12482-P12482-Q12482-FIXED_COST</x:f>
        <x:v>-56429.02172299722</x:v>
      </x:c>
      <x:c r="S12482" s="139" t="str">
        <x:f>IF(AND(L12482&lt;=TOTAL_BED_CAP,N12482&lt;=TEMP_WORKER_CAP),"YES","NO")</x:f>
        <x:v>NO</x:v>
      </x:c>
      <x:c r="T12482" s="139" t="n">
        <x:f>IF(S12482="YES",R12482,-1E+99)</x:f>
        <x:v>-1e+99</x:v>
      </x:c>
    </x:row>
    <x:row r="12483">
      <x:c r="A12483" s="139"/>
      <x:c r="B12483" s="139"/>
      <x:c r="C12483" s="139"/>
      <x:c r="D12483" s="139"/>
      <x:c r="E12483" s="139"/>
      <x:c r="F12483" s="139"/>
      <x:c r="G12483" s="139"/>
      <x:c r="H12483" s="139"/>
      <x:c r="I12483" s="266" t="n">
        <x:f>INT((ROW()-ROW($I$46))/((CARROT_CAP+1)*(MESCLUN_CAP+1)))</x:f>
        <x:v>19</x:v>
      </x:c>
      <x:c r="J12483" s="266" t="n">
        <x:f>MOD(INT((ROW()-ROW($I$46))/(MESCLUN_CAP+1)),CARROT_CAP+1)</x:f>
        <x:v>2</x:v>
      </x:c>
      <x:c r="K12483" s="266" t="n">
        <x:f>MOD(ROW()-ROW($I$46),MESCLUN_CAP+1)</x:f>
        <x:v>6</x:v>
      </x:c>
      <x:c r="L12483" s="266" t="n">
        <x:f>SUM(I12483:K12483)</x:f>
        <x:v>27</x:v>
      </x:c>
      <x:c r="M12483" s="267" t="n">
        <x:f>I12483*TOMATO_HOURS*WEEKS*(1+TOMATO_DIM)^I12483+J12483*CARROT_HOURS*WEEKS*(1+CARROT_DIM)^J12483+K12483*MESCLUN_HOURS*WEEKS*(1+MESCLUN_DIM)^K12483</x:f>
        <x:v>10812.135425426273</x:v>
      </x:c>
      <x:c r="N12483" s="267" t="n">
        <x:f>MAX(M12483-FARMER_HOURS,0)/TEMP_HOURS_PER_WORKER</x:f>
        <x:v>7.008427378768245</x:v>
      </x:c>
      <x:c r="O12483" s="268" t="n">
        <x:f>I12483*TOMATO_PRICE+J12483*CARROT_PRICE+K12483*MESCLUN_PRICE</x:f>
        <x:v>187588</x:v>
      </x:c>
      <x:c r="P12483" s="268" t="n">
        <x:f>I12483*TOMATO_FERTILIZER+J12483*CARROT_FERTILIZER+K12483*MESCLUN_FERTILIZER</x:f>
        <x:v>22880</x:v>
      </x:c>
      <x:c r="Q12483" s="268" t="n">
        <x:f>MIN(M12483,FARMER_HOURS)*FARMER_RATE+MAX(M12483-FARMER_HOURS,0)*TEMP_RATE</x:f>
        <x:v>200210.68446920614</x:v>
      </x:c>
      <x:c r="R12483" s="268" t="n">
        <x:f>O12483-P12483-Q12483-FIXED_COST</x:f>
        <x:v>-55502.68446920614</x:v>
      </x:c>
      <x:c r="S12483" s="139" t="str">
        <x:f>IF(AND(L12483&lt;=TOTAL_BED_CAP,N12483&lt;=TEMP_WORKER_CAP),"YES","NO")</x:f>
        <x:v>NO</x:v>
      </x:c>
      <x:c r="T12483" s="139" t="n">
        <x:f>IF(S12483="YES",R12483,-1E+99)</x:f>
        <x:v>-1e+99</x:v>
      </x:c>
    </x:row>
    <x:row r="12484">
      <x:c r="A12484" s="139"/>
      <x:c r="B12484" s="139"/>
      <x:c r="C12484" s="139"/>
      <x:c r="D12484" s="139"/>
      <x:c r="E12484" s="139"/>
      <x:c r="F12484" s="139"/>
      <x:c r="G12484" s="139"/>
      <x:c r="H12484" s="139"/>
      <x:c r="I12484" s="266" t="n">
        <x:f>INT((ROW()-ROW($I$46))/((CARROT_CAP+1)*(MESCLUN_CAP+1)))</x:f>
        <x:v>19</x:v>
      </x:c>
      <x:c r="J12484" s="266" t="n">
        <x:f>MOD(INT((ROW()-ROW($I$46))/(MESCLUN_CAP+1)),CARROT_CAP+1)</x:f>
        <x:v>2</x:v>
      </x:c>
      <x:c r="K12484" s="266" t="n">
        <x:f>MOD(ROW()-ROW($I$46),MESCLUN_CAP+1)</x:f>
        <x:v>7</x:v>
      </x:c>
      <x:c r="L12484" s="266" t="n">
        <x:f>SUM(I12484:K12484)</x:f>
        <x:v>28</x:v>
      </x:c>
      <x:c r="M12484" s="267" t="n">
        <x:f>I12484*TOMATO_HOURS*WEEKS*(1+TOMATO_DIM)^I12484+J12484*CARROT_HOURS*WEEKS*(1+CARROT_DIM)^J12484+K12484*MESCLUN_HOURS*WEEKS*(1+MESCLUN_DIM)^K12484</x:f>
        <x:v>10864.859864824233</x:v>
      </x:c>
      <x:c r="N12484" s="267" t="n">
        <x:f>MAX(M12484-FARMER_HOURS,0)/TEMP_HOURS_PER_WORKER</x:f>
        <x:v>7.045041572794607</x:v>
      </x:c>
      <x:c r="O12484" s="268" t="n">
        <x:f>I12484*TOMATO_PRICE+J12484*CARROT_PRICE+K12484*MESCLUN_PRICE</x:f>
        <x:v>190288</x:v>
      </x:c>
      <x:c r="P12484" s="268" t="n">
        <x:f>I12484*TOMATO_FERTILIZER+J12484*CARROT_FERTILIZER+K12484*MESCLUN_FERTILIZER</x:f>
        <x:v>23760</x:v>
      </x:c>
      <x:c r="Q12484" s="268" t="n">
        <x:f>MIN(M12484,FARMER_HOURS)*FARMER_RATE+MAX(M12484-FARMER_HOURS,0)*TEMP_RATE</x:f>
        <x:v>201126.03931986514</x:v>
      </x:c>
      <x:c r="R12484" s="268" t="n">
        <x:f>O12484-P12484-Q12484-FIXED_COST</x:f>
        <x:v>-54598.03931986514</x:v>
      </x:c>
      <x:c r="S12484" s="139" t="str">
        <x:f>IF(AND(L12484&lt;=TOTAL_BED_CAP,N12484&lt;=TEMP_WORKER_CAP),"YES","NO")</x:f>
        <x:v>NO</x:v>
      </x:c>
      <x:c r="T12484" s="139" t="n">
        <x:f>IF(S12484="YES",R12484,-1E+99)</x:f>
        <x:v>-1e+99</x:v>
      </x:c>
    </x:row>
    <x:row r="12485">
      <x:c r="A12485" s="139"/>
      <x:c r="B12485" s="139"/>
      <x:c r="C12485" s="139"/>
      <x:c r="D12485" s="139"/>
      <x:c r="E12485" s="139"/>
      <x:c r="F12485" s="139"/>
      <x:c r="G12485" s="139"/>
      <x:c r="H12485" s="139"/>
      <x:c r="I12485" s="266" t="n">
        <x:f>INT((ROW()-ROW($I$46))/((CARROT_CAP+1)*(MESCLUN_CAP+1)))</x:f>
        <x:v>19</x:v>
      </x:c>
      <x:c r="J12485" s="266" t="n">
        <x:f>MOD(INT((ROW()-ROW($I$46))/(MESCLUN_CAP+1)),CARROT_CAP+1)</x:f>
        <x:v>2</x:v>
      </x:c>
      <x:c r="K12485" s="266" t="n">
        <x:f>MOD(ROW()-ROW($I$46),MESCLUN_CAP+1)</x:f>
        <x:v>8</x:v>
      </x:c>
      <x:c r="L12485" s="266" t="n">
        <x:f>SUM(I12485:K12485)</x:f>
        <x:v>29</x:v>
      </x:c>
      <x:c r="M12485" s="267" t="n">
        <x:f>I12485*TOMATO_HOURS*WEEKS*(1+TOMATO_DIM)^I12485+J12485*CARROT_HOURS*WEEKS*(1+CARROT_DIM)^J12485+K12485*MESCLUN_HOURS*WEEKS*(1+MESCLUN_DIM)^K12485</x:f>
        <x:v>10918.856963104214</x:v>
      </x:c>
      <x:c r="N12485" s="267" t="n">
        <x:f>MAX(M12485-FARMER_HOURS,0)/TEMP_HOURS_PER_WORKER</x:f>
        <x:v>7.082539557711259</x:v>
      </x:c>
      <x:c r="O12485" s="268" t="n">
        <x:f>I12485*TOMATO_PRICE+J12485*CARROT_PRICE+K12485*MESCLUN_PRICE</x:f>
        <x:v>192988</x:v>
      </x:c>
      <x:c r="P12485" s="268" t="n">
        <x:f>I12485*TOMATO_FERTILIZER+J12485*CARROT_FERTILIZER+K12485*MESCLUN_FERTILIZER</x:f>
        <x:v>24640</x:v>
      </x:c>
      <x:c r="Q12485" s="268" t="n">
        <x:f>MIN(M12485,FARMER_HOURS)*FARMER_RATE+MAX(M12485-FARMER_HOURS,0)*TEMP_RATE</x:f>
        <x:v>202063.4889427815</x:v>
      </x:c>
      <x:c r="R12485" s="268" t="n">
        <x:f>O12485-P12485-Q12485-FIXED_COST</x:f>
        <x:v>-53715.48894278149</x:v>
      </x:c>
      <x:c r="S12485" s="139" t="str">
        <x:f>IF(AND(L12485&lt;=TOTAL_BED_CAP,N12485&lt;=TEMP_WORKER_CAP),"YES","NO")</x:f>
        <x:v>NO</x:v>
      </x:c>
      <x:c r="T12485" s="139" t="n">
        <x:f>IF(S12485="YES",R12485,-1E+99)</x:f>
        <x:v>-1e+99</x:v>
      </x:c>
    </x:row>
    <x:row r="12486">
      <x:c r="A12486" s="139"/>
      <x:c r="B12486" s="139"/>
      <x:c r="C12486" s="139"/>
      <x:c r="D12486" s="139"/>
      <x:c r="E12486" s="139"/>
      <x:c r="F12486" s="139"/>
      <x:c r="G12486" s="139"/>
      <x:c r="H12486" s="139"/>
      <x:c r="I12486" s="266" t="n">
        <x:f>INT((ROW()-ROW($I$46))/((CARROT_CAP+1)*(MESCLUN_CAP+1)))</x:f>
        <x:v>19</x:v>
      </x:c>
      <x:c r="J12486" s="266" t="n">
        <x:f>MOD(INT((ROW()-ROW($I$46))/(MESCLUN_CAP+1)),CARROT_CAP+1)</x:f>
        <x:v>2</x:v>
      </x:c>
      <x:c r="K12486" s="266" t="n">
        <x:f>MOD(ROW()-ROW($I$46),MESCLUN_CAP+1)</x:f>
        <x:v>9</x:v>
      </x:c>
      <x:c r="L12486" s="266" t="n">
        <x:f>SUM(I12486:K12486)</x:f>
        <x:v>30</x:v>
      </x:c>
      <x:c r="M12486" s="267" t="n">
        <x:f>I12486*TOMATO_HOURS*WEEKS*(1+TOMATO_DIM)^I12486+J12486*CARROT_HOURS*WEEKS*(1+CARROT_DIM)^J12486+K12486*MESCLUN_HOURS*WEEKS*(1+MESCLUN_DIM)^K12486</x:f>
        <x:v>10974.150298544608</x:v>
      </x:c>
      <x:c r="N12486" s="267" t="n">
        <x:f>MAX(M12486-FARMER_HOURS,0)/TEMP_HOURS_PER_WORKER</x:f>
        <x:v>7.1209377073226445</x:v>
      </x:c>
      <x:c r="O12486" s="268" t="n">
        <x:f>I12486*TOMATO_PRICE+J12486*CARROT_PRICE+K12486*MESCLUN_PRICE</x:f>
        <x:v>195688</x:v>
      </x:c>
      <x:c r="P12486" s="268" t="n">
        <x:f>I12486*TOMATO_FERTILIZER+J12486*CARROT_FERTILIZER+K12486*MESCLUN_FERTILIZER</x:f>
        <x:v>25520</x:v>
      </x:c>
      <x:c r="Q12486" s="268" t="n">
        <x:f>MIN(M12486,FARMER_HOURS)*FARMER_RATE+MAX(M12486-FARMER_HOURS,0)*TEMP_RATE</x:f>
        <x:v>203023.4426830661</x:v>
      </x:c>
      <x:c r="R12486" s="268" t="n">
        <x:f>O12486-P12486-Q12486-FIXED_COST</x:f>
        <x:v>-52855.442683066096</x:v>
      </x:c>
      <x:c r="S12486" s="139" t="str">
        <x:f>IF(AND(L12486&lt;=TOTAL_BED_CAP,N12486&lt;=TEMP_WORKER_CAP),"YES","NO")</x:f>
        <x:v>NO</x:v>
      </x:c>
      <x:c r="T12486" s="139" t="n">
        <x:f>IF(S12486="YES",R12486,-1E+99)</x:f>
        <x:v>-1e+99</x:v>
      </x:c>
    </x:row>
    <x:row r="12487">
      <x:c r="A12487" s="139"/>
      <x:c r="B12487" s="139"/>
      <x:c r="C12487" s="139"/>
      <x:c r="D12487" s="139"/>
      <x:c r="E12487" s="139"/>
      <x:c r="F12487" s="139"/>
      <x:c r="G12487" s="139"/>
      <x:c r="H12487" s="139"/>
      <x:c r="I12487" s="266" t="n">
        <x:f>INT((ROW()-ROW($I$46))/((CARROT_CAP+1)*(MESCLUN_CAP+1)))</x:f>
        <x:v>19</x:v>
      </x:c>
      <x:c r="J12487" s="266" t="n">
        <x:f>MOD(INT((ROW()-ROW($I$46))/(MESCLUN_CAP+1)),CARROT_CAP+1)</x:f>
        <x:v>2</x:v>
      </x:c>
      <x:c r="K12487" s="266" t="n">
        <x:f>MOD(ROW()-ROW($I$46),MESCLUN_CAP+1)</x:f>
        <x:v>10</x:v>
      </x:c>
      <x:c r="L12487" s="266" t="n">
        <x:f>SUM(I12487:K12487)</x:f>
        <x:v>31</x:v>
      </x:c>
      <x:c r="M12487" s="267" t="n">
        <x:f>I12487*TOMATO_HOURS*WEEKS*(1+TOMATO_DIM)^I12487+J12487*CARROT_HOURS*WEEKS*(1+CARROT_DIM)^J12487+K12487*MESCLUN_HOURS*WEEKS*(1+MESCLUN_DIM)^K12487</x:f>
        <x:v>11030.76384002782</x:v>
      </x:c>
      <x:c r="N12487" s="267" t="n">
        <x:f>MAX(M12487-FARMER_HOURS,0)/TEMP_HOURS_PER_WORKER</x:f>
        <x:v>7.160252666685985</x:v>
      </x:c>
      <x:c r="O12487" s="268" t="n">
        <x:f>I12487*TOMATO_PRICE+J12487*CARROT_PRICE+K12487*MESCLUN_PRICE</x:f>
        <x:v>198388</x:v>
      </x:c>
      <x:c r="P12487" s="268" t="n">
        <x:f>I12487*TOMATO_FERTILIZER+J12487*CARROT_FERTILIZER+K12487*MESCLUN_FERTILIZER</x:f>
        <x:v>26400</x:v>
      </x:c>
      <x:c r="Q12487" s="268" t="n">
        <x:f>MIN(M12487,FARMER_HOURS)*FARMER_RATE+MAX(M12487-FARMER_HOURS,0)*TEMP_RATE</x:f>
        <x:v>204006.31666714963</x:v>
      </x:c>
      <x:c r="R12487" s="268" t="n">
        <x:f>O12487-P12487-Q12487-FIXED_COST</x:f>
        <x:v>-52018.31666714963</x:v>
      </x:c>
      <x:c r="S12487" s="139" t="str">
        <x:f>IF(AND(L12487&lt;=TOTAL_BED_CAP,N12487&lt;=TEMP_WORKER_CAP),"YES","NO")</x:f>
        <x:v>NO</x:v>
      </x:c>
      <x:c r="T12487" s="139" t="n">
        <x:f>IF(S12487="YES",R12487,-1E+99)</x:f>
        <x:v>-1e+99</x:v>
      </x:c>
    </x:row>
    <x:row r="12488">
      <x:c r="A12488" s="139"/>
      <x:c r="B12488" s="139"/>
      <x:c r="C12488" s="139"/>
      <x:c r="D12488" s="139"/>
      <x:c r="E12488" s="139"/>
      <x:c r="F12488" s="139"/>
      <x:c r="G12488" s="139"/>
      <x:c r="H12488" s="139"/>
      <x:c r="I12488" s="266" t="n">
        <x:f>INT((ROW()-ROW($I$46))/((CARROT_CAP+1)*(MESCLUN_CAP+1)))</x:f>
        <x:v>19</x:v>
      </x:c>
      <x:c r="J12488" s="266" t="n">
        <x:f>MOD(INT((ROW()-ROW($I$46))/(MESCLUN_CAP+1)),CARROT_CAP+1)</x:f>
        <x:v>2</x:v>
      </x:c>
      <x:c r="K12488" s="266" t="n">
        <x:f>MOD(ROW()-ROW($I$46),MESCLUN_CAP+1)</x:f>
        <x:v>11</x:v>
      </x:c>
      <x:c r="L12488" s="266" t="n">
        <x:f>SUM(I12488:K12488)</x:f>
        <x:v>32</x:v>
      </x:c>
      <x:c r="M12488" s="267" t="n">
        <x:f>I12488*TOMATO_HOURS*WEEKS*(1+TOMATO_DIM)^I12488+J12488*CARROT_HOURS*WEEKS*(1+CARROT_DIM)^J12488+K12488*MESCLUN_HOURS*WEEKS*(1+MESCLUN_DIM)^K12488</x:f>
        <x:v>11088.72195312126</x:v>
      </x:c>
      <x:c r="N12488" s="267" t="n">
        <x:f>MAX(M12488-FARMER_HOURS,0)/TEMP_HOURS_PER_WORKER</x:f>
        <x:v>7.200501356334208</x:v>
      </x:c>
      <x:c r="O12488" s="268" t="n">
        <x:f>I12488*TOMATO_PRICE+J12488*CARROT_PRICE+K12488*MESCLUN_PRICE</x:f>
        <x:v>201088</x:v>
      </x:c>
      <x:c r="P12488" s="268" t="n">
        <x:f>I12488*TOMATO_FERTILIZER+J12488*CARROT_FERTILIZER+K12488*MESCLUN_FERTILIZER</x:f>
        <x:v>27280</x:v>
      </x:c>
      <x:c r="Q12488" s="268" t="n">
        <x:f>MIN(M12488,FARMER_HOURS)*FARMER_RATE+MAX(M12488-FARMER_HOURS,0)*TEMP_RATE</x:f>
        <x:v>205012.5339083552</x:v>
      </x:c>
      <x:c r="R12488" s="268" t="n">
        <x:f>O12488-P12488-Q12488-FIXED_COST</x:f>
        <x:v>-51204.533908355195</x:v>
      </x:c>
      <x:c r="S12488" s="139" t="str">
        <x:f>IF(AND(L12488&lt;=TOTAL_BED_CAP,N12488&lt;=TEMP_WORKER_CAP),"YES","NO")</x:f>
        <x:v>NO</x:v>
      </x:c>
      <x:c r="T12488" s="139" t="n">
        <x:f>IF(S12488="YES",R12488,-1E+99)</x:f>
        <x:v>-1e+99</x:v>
      </x:c>
    </x:row>
    <x:row r="12489">
      <x:c r="A12489" s="139"/>
      <x:c r="B12489" s="139"/>
      <x:c r="C12489" s="139"/>
      <x:c r="D12489" s="139"/>
      <x:c r="E12489" s="139"/>
      <x:c r="F12489" s="139"/>
      <x:c r="G12489" s="139"/>
      <x:c r="H12489" s="139"/>
      <x:c r="I12489" s="266" t="n">
        <x:f>INT((ROW()-ROW($I$46))/((CARROT_CAP+1)*(MESCLUN_CAP+1)))</x:f>
        <x:v>19</x:v>
      </x:c>
      <x:c r="J12489" s="266" t="n">
        <x:f>MOD(INT((ROW()-ROW($I$46))/(MESCLUN_CAP+1)),CARROT_CAP+1)</x:f>
        <x:v>2</x:v>
      </x:c>
      <x:c r="K12489" s="266" t="n">
        <x:f>MOD(ROW()-ROW($I$46),MESCLUN_CAP+1)</x:f>
        <x:v>12</x:v>
      </x:c>
      <x:c r="L12489" s="266" t="n">
        <x:f>SUM(I12489:K12489)</x:f>
        <x:v>33</x:v>
      </x:c>
      <x:c r="M12489" s="267" t="n">
        <x:f>I12489*TOMATO_HOURS*WEEKS*(1+TOMATO_DIM)^I12489+J12489*CARROT_HOURS*WEEKS*(1+CARROT_DIM)^J12489+K12489*MESCLUN_HOURS*WEEKS*(1+MESCLUN_DIM)^K12489</x:f>
        <x:v>11148.049406249324</x:v>
      </x:c>
      <x:c r="N12489" s="267" t="n">
        <x:f>MAX(M12489-FARMER_HOURS,0)/TEMP_HOURS_PER_WORKER</x:f>
        <x:v>7.24170097656203</x:v>
      </x:c>
      <x:c r="O12489" s="268" t="n">
        <x:f>I12489*TOMATO_PRICE+J12489*CARROT_PRICE+K12489*MESCLUN_PRICE</x:f>
        <x:v>203788</x:v>
      </x:c>
      <x:c r="P12489" s="268" t="n">
        <x:f>I12489*TOMATO_FERTILIZER+J12489*CARROT_FERTILIZER+K12489*MESCLUN_FERTILIZER</x:f>
        <x:v>28160</x:v>
      </x:c>
      <x:c r="Q12489" s="268" t="n">
        <x:f>MIN(M12489,FARMER_HOURS)*FARMER_RATE+MAX(M12489-FARMER_HOURS,0)*TEMP_RATE</x:f>
        <x:v>206042.52441405074</x:v>
      </x:c>
      <x:c r="R12489" s="268" t="n">
        <x:f>O12489-P12489-Q12489-FIXED_COST</x:f>
        <x:v>-50414.52441405074</x:v>
      </x:c>
      <x:c r="S12489" s="139" t="str">
        <x:f>IF(AND(L12489&lt;=TOTAL_BED_CAP,N12489&lt;=TEMP_WORKER_CAP),"YES","NO")</x:f>
        <x:v>NO</x:v>
      </x:c>
      <x:c r="T12489" s="139" t="n">
        <x:f>IF(S12489="YES",R12489,-1E+99)</x:f>
        <x:v>-1e+99</x:v>
      </x:c>
    </x:row>
    <x:row r="12490">
      <x:c r="A12490" s="139"/>
      <x:c r="B12490" s="139"/>
      <x:c r="C12490" s="139"/>
      <x:c r="D12490" s="139"/>
      <x:c r="E12490" s="139"/>
      <x:c r="F12490" s="139"/>
      <x:c r="G12490" s="139"/>
      <x:c r="H12490" s="139"/>
      <x:c r="I12490" s="266" t="n">
        <x:f>INT((ROW()-ROW($I$46))/((CARROT_CAP+1)*(MESCLUN_CAP+1)))</x:f>
        <x:v>19</x:v>
      </x:c>
      <x:c r="J12490" s="266" t="n">
        <x:f>MOD(INT((ROW()-ROW($I$46))/(MESCLUN_CAP+1)),CARROT_CAP+1)</x:f>
        <x:v>2</x:v>
      </x:c>
      <x:c r="K12490" s="266" t="n">
        <x:f>MOD(ROW()-ROW($I$46),MESCLUN_CAP+1)</x:f>
        <x:v>13</x:v>
      </x:c>
      <x:c r="L12490" s="266" t="n">
        <x:f>SUM(I12490:K12490)</x:f>
        <x:v>34</x:v>
      </x:c>
      <x:c r="M12490" s="267" t="n">
        <x:f>I12490*TOMATO_HOURS*WEEKS*(1+TOMATO_DIM)^I12490+J12490*CARROT_HOURS*WEEKS*(1+CARROT_DIM)^J12490+K12490*MESCLUN_HOURS*WEEKS*(1+MESCLUN_DIM)^K12490</x:f>
        <x:v>11208.771376957708</x:v>
      </x:c>
      <x:c r="N12490" s="267" t="n">
        <x:f>MAX(M12490-FARMER_HOURS,0)/TEMP_HOURS_PER_WORKER</x:f>
        <x:v>7.2838690117761855</x:v>
      </x:c>
      <x:c r="O12490" s="268" t="n">
        <x:f>I12490*TOMATO_PRICE+J12490*CARROT_PRICE+K12490*MESCLUN_PRICE</x:f>
        <x:v>206488</x:v>
      </x:c>
      <x:c r="P12490" s="268" t="n">
        <x:f>I12490*TOMATO_FERTILIZER+J12490*CARROT_FERTILIZER+K12490*MESCLUN_FERTILIZER</x:f>
        <x:v>29040</x:v>
      </x:c>
      <x:c r="Q12490" s="268" t="n">
        <x:f>MIN(M12490,FARMER_HOURS)*FARMER_RATE+MAX(M12490-FARMER_HOURS,0)*TEMP_RATE</x:f>
        <x:v>207096.72529440463</x:v>
      </x:c>
      <x:c r="R12490" s="268" t="n">
        <x:f>O12490-P12490-Q12490-FIXED_COST</x:f>
        <x:v>-49648.725294404634</x:v>
      </x:c>
      <x:c r="S12490" s="139" t="str">
        <x:f>IF(AND(L12490&lt;=TOTAL_BED_CAP,N12490&lt;=TEMP_WORKER_CAP),"YES","NO")</x:f>
        <x:v>NO</x:v>
      </x:c>
      <x:c r="T12490" s="139" t="n">
        <x:f>IF(S12490="YES",R12490,-1E+99)</x:f>
        <x:v>-1e+99</x:v>
      </x:c>
    </x:row>
    <x:row r="12491">
      <x:c r="A12491" s="139"/>
      <x:c r="B12491" s="139"/>
      <x:c r="C12491" s="139"/>
      <x:c r="D12491" s="139"/>
      <x:c r="E12491" s="139"/>
      <x:c r="F12491" s="139"/>
      <x:c r="G12491" s="139"/>
      <x:c r="H12491" s="139"/>
      <x:c r="I12491" s="266" t="n">
        <x:f>INT((ROW()-ROW($I$46))/((CARROT_CAP+1)*(MESCLUN_CAP+1)))</x:f>
        <x:v>19</x:v>
      </x:c>
      <x:c r="J12491" s="266" t="n">
        <x:f>MOD(INT((ROW()-ROW($I$46))/(MESCLUN_CAP+1)),CARROT_CAP+1)</x:f>
        <x:v>2</x:v>
      </x:c>
      <x:c r="K12491" s="266" t="n">
        <x:f>MOD(ROW()-ROW($I$46),MESCLUN_CAP+1)</x:f>
        <x:v>14</x:v>
      </x:c>
      <x:c r="L12491" s="266" t="n">
        <x:f>SUM(I12491:K12491)</x:f>
        <x:v>35</x:v>
      </x:c>
      <x:c r="M12491" s="267" t="n">
        <x:f>I12491*TOMATO_HOURS*WEEKS*(1+TOMATO_DIM)^I12491+J12491*CARROT_HOURS*WEEKS*(1+CARROT_DIM)^J12491+K12491*MESCLUN_HOURS*WEEKS*(1+MESCLUN_DIM)^K12491</x:f>
        <x:v>11270.913458271369</x:v>
      </x:c>
      <x:c r="N12491" s="267" t="n">
        <x:f>MAX(M12491-FARMER_HOURS,0)/TEMP_HOURS_PER_WORKER</x:f>
        <x:v>7.327023234910673</x:v>
      </x:c>
      <x:c r="O12491" s="268" t="n">
        <x:f>I12491*TOMATO_PRICE+J12491*CARROT_PRICE+K12491*MESCLUN_PRICE</x:f>
        <x:v>209188</x:v>
      </x:c>
      <x:c r="P12491" s="268" t="n">
        <x:f>I12491*TOMATO_FERTILIZER+J12491*CARROT_FERTILIZER+K12491*MESCLUN_FERTILIZER</x:f>
        <x:v>29920</x:v>
      </x:c>
      <x:c r="Q12491" s="268" t="n">
        <x:f>MIN(M12491,FARMER_HOURS)*FARMER_RATE+MAX(M12491-FARMER_HOURS,0)*TEMP_RATE</x:f>
        <x:v>208175.58087276682</x:v>
      </x:c>
      <x:c r="R12491" s="268" t="n">
        <x:f>O12491-P12491-Q12491-FIXED_COST</x:f>
        <x:v>-48907.58087276682</x:v>
      </x:c>
      <x:c r="S12491" s="139" t="str">
        <x:f>IF(AND(L12491&lt;=TOTAL_BED_CAP,N12491&lt;=TEMP_WORKER_CAP),"YES","NO")</x:f>
        <x:v>NO</x:v>
      </x:c>
      <x:c r="T12491" s="139" t="n">
        <x:f>IF(S12491="YES",R12491,-1E+99)</x:f>
        <x:v>-1e+99</x:v>
      </x:c>
    </x:row>
    <x:row r="12492">
      <x:c r="A12492" s="139"/>
      <x:c r="B12492" s="139"/>
      <x:c r="C12492" s="139"/>
      <x:c r="D12492" s="139"/>
      <x:c r="E12492" s="139"/>
      <x:c r="F12492" s="139"/>
      <x:c r="G12492" s="139"/>
      <x:c r="H12492" s="139"/>
      <x:c r="I12492" s="266" t="n">
        <x:f>INT((ROW()-ROW($I$46))/((CARROT_CAP+1)*(MESCLUN_CAP+1)))</x:f>
        <x:v>19</x:v>
      </x:c>
      <x:c r="J12492" s="266" t="n">
        <x:f>MOD(INT((ROW()-ROW($I$46))/(MESCLUN_CAP+1)),CARROT_CAP+1)</x:f>
        <x:v>2</x:v>
      </x:c>
      <x:c r="K12492" s="266" t="n">
        <x:f>MOD(ROW()-ROW($I$46),MESCLUN_CAP+1)</x:f>
        <x:v>15</x:v>
      </x:c>
      <x:c r="L12492" s="266" t="n">
        <x:f>SUM(I12492:K12492)</x:f>
        <x:v>36</x:v>
      </x:c>
      <x:c r="M12492" s="267" t="n">
        <x:f>I12492*TOMATO_HOURS*WEEKS*(1+TOMATO_DIM)^I12492+J12492*CARROT_HOURS*WEEKS*(1+CARROT_DIM)^J12492+K12492*MESCLUN_HOURS*WEEKS*(1+MESCLUN_DIM)^K12492</x:f>
        <x:v>11334.501665147516</x:v>
      </x:c>
      <x:c r="N12492" s="267" t="n">
        <x:f>MAX(M12492-FARMER_HOURS,0)/TEMP_HOURS_PER_WORKER</x:f>
        <x:v>7.371181711907997</x:v>
      </x:c>
      <x:c r="O12492" s="268" t="n">
        <x:f>I12492*TOMATO_PRICE+J12492*CARROT_PRICE+K12492*MESCLUN_PRICE</x:f>
        <x:v>211888</x:v>
      </x:c>
      <x:c r="P12492" s="268" t="n">
        <x:f>I12492*TOMATO_FERTILIZER+J12492*CARROT_FERTILIZER+K12492*MESCLUN_FERTILIZER</x:f>
        <x:v>30800</x:v>
      </x:c>
      <x:c r="Q12492" s="268" t="n">
        <x:f>MIN(M12492,FARMER_HOURS)*FARMER_RATE+MAX(M12492-FARMER_HOURS,0)*TEMP_RATE</x:f>
        <x:v>209279.54279769992</x:v>
      </x:c>
      <x:c r="R12492" s="268" t="n">
        <x:f>O12492-P12492-Q12492-FIXED_COST</x:f>
        <x:v>-48191.54279769992</x:v>
      </x:c>
      <x:c r="S12492" s="139" t="str">
        <x:f>IF(AND(L12492&lt;=TOTAL_BED_CAP,N12492&lt;=TEMP_WORKER_CAP),"YES","NO")</x:f>
        <x:v>NO</x:v>
      </x:c>
      <x:c r="T12492" s="139" t="n">
        <x:f>IF(S12492="YES",R12492,-1E+99)</x:f>
        <x:v>-1e+99</x:v>
      </x:c>
    </x:row>
    <x:row r="12493">
      <x:c r="A12493" s="139"/>
      <x:c r="B12493" s="139"/>
      <x:c r="C12493" s="139"/>
      <x:c r="D12493" s="139"/>
      <x:c r="E12493" s="139"/>
      <x:c r="F12493" s="139"/>
      <x:c r="G12493" s="139"/>
      <x:c r="H12493" s="139"/>
      <x:c r="I12493" s="266" t="n">
        <x:f>INT((ROW()-ROW($I$46))/((CARROT_CAP+1)*(MESCLUN_CAP+1)))</x:f>
        <x:v>19</x:v>
      </x:c>
      <x:c r="J12493" s="266" t="n">
        <x:f>MOD(INT((ROW()-ROW($I$46))/(MESCLUN_CAP+1)),CARROT_CAP+1)</x:f>
        <x:v>2</x:v>
      </x:c>
      <x:c r="K12493" s="266" t="n">
        <x:f>MOD(ROW()-ROW($I$46),MESCLUN_CAP+1)</x:f>
        <x:v>16</x:v>
      </x:c>
      <x:c r="L12493" s="266" t="n">
        <x:f>SUM(I12493:K12493)</x:f>
        <x:v>37</x:v>
      </x:c>
      <x:c r="M12493" s="267" t="n">
        <x:f>I12493*TOMATO_HOURS*WEEKS*(1+TOMATO_DIM)^I12493+J12493*CARROT_HOURS*WEEKS*(1+CARROT_DIM)^J12493+K12493*MESCLUN_HOURS*WEEKS*(1+MESCLUN_DIM)^K12493</x:f>
        <x:v>11399.562441025004</x:v>
      </x:c>
      <x:c r="N12493" s="267" t="n">
        <x:f>MAX(M12493-FARMER_HOURS,0)/TEMP_HOURS_PER_WORKER</x:f>
        <x:v>7.416362806267363</x:v>
      </x:c>
      <x:c r="O12493" s="268" t="n">
        <x:f>I12493*TOMATO_PRICE+J12493*CARROT_PRICE+K12493*MESCLUN_PRICE</x:f>
        <x:v>214588</x:v>
      </x:c>
      <x:c r="P12493" s="268" t="n">
        <x:f>I12493*TOMATO_FERTILIZER+J12493*CARROT_FERTILIZER+K12493*MESCLUN_FERTILIZER</x:f>
        <x:v>31680</x:v>
      </x:c>
      <x:c r="Q12493" s="268" t="n">
        <x:f>MIN(M12493,FARMER_HOURS)*FARMER_RATE+MAX(M12493-FARMER_HOURS,0)*TEMP_RATE</x:f>
        <x:v>210409.0701566841</x:v>
      </x:c>
      <x:c r="R12493" s="268" t="n">
        <x:f>O12493-P12493-Q12493-FIXED_COST</x:f>
        <x:v>-47501.07015668409</x:v>
      </x:c>
      <x:c r="S12493" s="139" t="str">
        <x:f>IF(AND(L12493&lt;=TOTAL_BED_CAP,N12493&lt;=TEMP_WORKER_CAP),"YES","NO")</x:f>
        <x:v>NO</x:v>
      </x:c>
      <x:c r="T12493" s="139" t="n">
        <x:f>IF(S12493="YES",R12493,-1E+99)</x:f>
        <x:v>-1e+99</x:v>
      </x:c>
    </x:row>
    <x:row r="12494">
      <x:c r="A12494" s="139"/>
      <x:c r="B12494" s="139"/>
      <x:c r="C12494" s="139"/>
      <x:c r="D12494" s="139"/>
      <x:c r="E12494" s="139"/>
      <x:c r="F12494" s="139"/>
      <x:c r="G12494" s="139"/>
      <x:c r="H12494" s="139"/>
      <x:c r="I12494" s="266" t="n">
        <x:f>INT((ROW()-ROW($I$46))/((CARROT_CAP+1)*(MESCLUN_CAP+1)))</x:f>
        <x:v>19</x:v>
      </x:c>
      <x:c r="J12494" s="266" t="n">
        <x:f>MOD(INT((ROW()-ROW($I$46))/(MESCLUN_CAP+1)),CARROT_CAP+1)</x:f>
        <x:v>2</x:v>
      </x:c>
      <x:c r="K12494" s="266" t="n">
        <x:f>MOD(ROW()-ROW($I$46),MESCLUN_CAP+1)</x:f>
        <x:v>17</x:v>
      </x:c>
      <x:c r="L12494" s="266" t="n">
        <x:f>SUM(I12494:K12494)</x:f>
        <x:v>38</x:v>
      </x:c>
      <x:c r="M12494" s="267" t="n">
        <x:f>I12494*TOMATO_HOURS*WEEKS*(1+TOMATO_DIM)^I12494+J12494*CARROT_HOURS*WEEKS*(1+CARROT_DIM)^J12494+K12494*MESCLUN_HOURS*WEEKS*(1+MESCLUN_DIM)^K12494</x:f>
        <x:v>11466.122664471544</x:v>
      </x:c>
      <x:c r="N12494" s="267" t="n">
        <x:f>MAX(M12494-FARMER_HOURS,0)/TEMP_HOURS_PER_WORKER</x:f>
        <x:v>7.462585183660795</x:v>
      </x:c>
      <x:c r="O12494" s="268" t="n">
        <x:f>I12494*TOMATO_PRICE+J12494*CARROT_PRICE+K12494*MESCLUN_PRICE</x:f>
        <x:v>217288</x:v>
      </x:c>
      <x:c r="P12494" s="268" t="n">
        <x:f>I12494*TOMATO_FERTILIZER+J12494*CARROT_FERTILIZER+K12494*MESCLUN_FERTILIZER</x:f>
        <x:v>32560</x:v>
      </x:c>
      <x:c r="Q12494" s="268" t="n">
        <x:f>MIN(M12494,FARMER_HOURS)*FARMER_RATE+MAX(M12494-FARMER_HOURS,0)*TEMP_RATE</x:f>
        <x:v>211564.62959151986</x:v>
      </x:c>
      <x:c r="R12494" s="268" t="n">
        <x:f>O12494-P12494-Q12494-FIXED_COST</x:f>
        <x:v>-46836.62959151986</x:v>
      </x:c>
      <x:c r="S12494" s="139" t="str">
        <x:f>IF(AND(L12494&lt;=TOTAL_BED_CAP,N12494&lt;=TEMP_WORKER_CAP),"YES","NO")</x:f>
        <x:v>NO</x:v>
      </x:c>
      <x:c r="T12494" s="139" t="n">
        <x:f>IF(S12494="YES",R12494,-1E+99)</x:f>
        <x:v>-1e+99</x:v>
      </x:c>
    </x:row>
    <x:row r="12495">
      <x:c r="A12495" s="139"/>
      <x:c r="B12495" s="139"/>
      <x:c r="C12495" s="139"/>
      <x:c r="D12495" s="139"/>
      <x:c r="E12495" s="139"/>
      <x:c r="F12495" s="139"/>
      <x:c r="G12495" s="139"/>
      <x:c r="H12495" s="139"/>
      <x:c r="I12495" s="266" t="n">
        <x:f>INT((ROW()-ROW($I$46))/((CARROT_CAP+1)*(MESCLUN_CAP+1)))</x:f>
        <x:v>19</x:v>
      </x:c>
      <x:c r="J12495" s="266" t="n">
        <x:f>MOD(INT((ROW()-ROW($I$46))/(MESCLUN_CAP+1)),CARROT_CAP+1)</x:f>
        <x:v>2</x:v>
      </x:c>
      <x:c r="K12495" s="266" t="n">
        <x:f>MOD(ROW()-ROW($I$46),MESCLUN_CAP+1)</x:f>
        <x:v>18</x:v>
      </x:c>
      <x:c r="L12495" s="266" t="n">
        <x:f>SUM(I12495:K12495)</x:f>
        <x:v>39</x:v>
      </x:c>
      <x:c r="M12495" s="267" t="n">
        <x:f>I12495*TOMATO_HOURS*WEEKS*(1+TOMATO_DIM)^I12495+J12495*CARROT_HOURS*WEEKS*(1+CARROT_DIM)^J12495+K12495*MESCLUN_HOURS*WEEKS*(1+MESCLUN_DIM)^K12495</x:f>
        <x:v>11534.209655930132</x:v>
      </x:c>
      <x:c r="N12495" s="267" t="n">
        <x:f>MAX(M12495-FARMER_HOURS,0)/TEMP_HOURS_PER_WORKER</x:f>
        <x:v>7.509867816618147</x:v>
      </x:c>
      <x:c r="O12495" s="268" t="n">
        <x:f>I12495*TOMATO_PRICE+J12495*CARROT_PRICE+K12495*MESCLUN_PRICE</x:f>
        <x:v>219988</x:v>
      </x:c>
      <x:c r="P12495" s="268" t="n">
        <x:f>I12495*TOMATO_FERTILIZER+J12495*CARROT_FERTILIZER+K12495*MESCLUN_FERTILIZER</x:f>
        <x:v>33440</x:v>
      </x:c>
      <x:c r="Q12495" s="268" t="n">
        <x:f>MIN(M12495,FARMER_HOURS)*FARMER_RATE+MAX(M12495-FARMER_HOURS,0)*TEMP_RATE</x:f>
        <x:v>212746.69541545367</x:v>
      </x:c>
      <x:c r="R12495" s="268" t="n">
        <x:f>O12495-P12495-Q12495-FIXED_COST</x:f>
        <x:v>-46198.695415453665</x:v>
      </x:c>
      <x:c r="S12495" s="139" t="str">
        <x:f>IF(AND(L12495&lt;=TOTAL_BED_CAP,N12495&lt;=TEMP_WORKER_CAP),"YES","NO")</x:f>
        <x:v>NO</x:v>
      </x:c>
      <x:c r="T12495" s="139" t="n">
        <x:f>IF(S12495="YES",R12495,-1E+99)</x:f>
        <x:v>-1e+99</x:v>
      </x:c>
    </x:row>
    <x:row r="12496">
      <x:c r="A12496" s="139"/>
      <x:c r="B12496" s="139"/>
      <x:c r="C12496" s="139"/>
      <x:c r="D12496" s="139"/>
      <x:c r="E12496" s="139"/>
      <x:c r="F12496" s="139"/>
      <x:c r="G12496" s="139"/>
      <x:c r="H12496" s="139"/>
      <x:c r="I12496" s="266" t="n">
        <x:f>INT((ROW()-ROW($I$46))/((CARROT_CAP+1)*(MESCLUN_CAP+1)))</x:f>
        <x:v>19</x:v>
      </x:c>
      <x:c r="J12496" s="266" t="n">
        <x:f>MOD(INT((ROW()-ROW($I$46))/(MESCLUN_CAP+1)),CARROT_CAP+1)</x:f>
        <x:v>2</x:v>
      </x:c>
      <x:c r="K12496" s="266" t="n">
        <x:f>MOD(ROW()-ROW($I$46),MESCLUN_CAP+1)</x:f>
        <x:v>19</x:v>
      </x:c>
      <x:c r="L12496" s="266" t="n">
        <x:f>SUM(I12496:K12496)</x:f>
        <x:v>40</x:v>
      </x:c>
      <x:c r="M12496" s="267" t="n">
        <x:f>I12496*TOMATO_HOURS*WEEKS*(1+TOMATO_DIM)^I12496+J12496*CARROT_HOURS*WEEKS*(1+CARROT_DIM)^J12496+K12496*MESCLUN_HOURS*WEEKS*(1+MESCLUN_DIM)^K12496</x:f>
        <x:v>11603.851184566154</x:v>
      </x:c>
      <x:c r="N12496" s="267" t="n">
        <x:f>MAX(M12496-FARMER_HOURS,0)/TEMP_HOURS_PER_WORKER</x:f>
        <x:v>7.558229989282052</x:v>
      </x:c>
      <x:c r="O12496" s="268" t="n">
        <x:f>I12496*TOMATO_PRICE+J12496*CARROT_PRICE+K12496*MESCLUN_PRICE</x:f>
        <x:v>222688</x:v>
      </x:c>
      <x:c r="P12496" s="268" t="n">
        <x:f>I12496*TOMATO_FERTILIZER+J12496*CARROT_FERTILIZER+K12496*MESCLUN_FERTILIZER</x:f>
        <x:v>34320</x:v>
      </x:c>
      <x:c r="Q12496" s="268" t="n">
        <x:f>MIN(M12496,FARMER_HOURS)*FARMER_RATE+MAX(M12496-FARMER_HOURS,0)*TEMP_RATE</x:f>
        <x:v>213955.74973205128</x:v>
      </x:c>
      <x:c r="R12496" s="268" t="n">
        <x:f>O12496-P12496-Q12496-FIXED_COST</x:f>
        <x:v>-45587.74973205128</x:v>
      </x:c>
      <x:c r="S12496" s="139" t="str">
        <x:f>IF(AND(L12496&lt;=TOTAL_BED_CAP,N12496&lt;=TEMP_WORKER_CAP),"YES","NO")</x:f>
        <x:v>NO</x:v>
      </x:c>
      <x:c r="T12496" s="139" t="n">
        <x:f>IF(S12496="YES",R12496,-1E+99)</x:f>
        <x:v>-1e+99</x:v>
      </x:c>
    </x:row>
    <x:row r="12497">
      <x:c r="A12497" s="139"/>
      <x:c r="B12497" s="139"/>
      <x:c r="C12497" s="139"/>
      <x:c r="D12497" s="139"/>
      <x:c r="E12497" s="139"/>
      <x:c r="F12497" s="139"/>
      <x:c r="G12497" s="139"/>
      <x:c r="H12497" s="139"/>
      <x:c r="I12497" s="266" t="n">
        <x:f>INT((ROW()-ROW($I$46))/((CARROT_CAP+1)*(MESCLUN_CAP+1)))</x:f>
        <x:v>19</x:v>
      </x:c>
      <x:c r="J12497" s="266" t="n">
        <x:f>MOD(INT((ROW()-ROW($I$46))/(MESCLUN_CAP+1)),CARROT_CAP+1)</x:f>
        <x:v>2</x:v>
      </x:c>
      <x:c r="K12497" s="266" t="n">
        <x:f>MOD(ROW()-ROW($I$46),MESCLUN_CAP+1)</x:f>
        <x:v>20</x:v>
      </x:c>
      <x:c r="L12497" s="266" t="n">
        <x:f>SUM(I12497:K12497)</x:f>
        <x:v>41</x:v>
      </x:c>
      <x:c r="M12497" s="267" t="n">
        <x:f>I12497*TOMATO_HOURS*WEEKS*(1+TOMATO_DIM)^I12497+J12497*CARROT_HOURS*WEEKS*(1+CARROT_DIM)^J12497+K12497*MESCLUN_HOURS*WEEKS*(1+MESCLUN_DIM)^K12497</x:f>
        <x:v>11675.07547521663</x:v>
      </x:c>
      <x:c r="N12497" s="267" t="n">
        <x:f>MAX(M12497-FARMER_HOURS,0)/TEMP_HOURS_PER_WORKER</x:f>
        <x:v>7.607691302233771</x:v>
      </x:c>
      <x:c r="O12497" s="268" t="n">
        <x:f>I12497*TOMATO_PRICE+J12497*CARROT_PRICE+K12497*MESCLUN_PRICE</x:f>
        <x:v>225388</x:v>
      </x:c>
      <x:c r="P12497" s="268" t="n">
        <x:f>I12497*TOMATO_FERTILIZER+J12497*CARROT_FERTILIZER+K12497*MESCLUN_FERTILIZER</x:f>
        <x:v>35200</x:v>
      </x:c>
      <x:c r="Q12497" s="268" t="n">
        <x:f>MIN(M12497,FARMER_HOURS)*FARMER_RATE+MAX(M12497-FARMER_HOURS,0)*TEMP_RATE</x:f>
        <x:v>215192.2825558443</x:v>
      </x:c>
      <x:c r="R12497" s="268" t="n">
        <x:f>O12497-P12497-Q12497-FIXED_COST</x:f>
        <x:v>-45004.282555844286</x:v>
      </x:c>
      <x:c r="S12497" s="139" t="str">
        <x:f>IF(AND(L12497&lt;=TOTAL_BED_CAP,N12497&lt;=TEMP_WORKER_CAP),"YES","NO")</x:f>
        <x:v>NO</x:v>
      </x:c>
      <x:c r="T12497" s="139" t="n">
        <x:f>IF(S12497="YES",R12497,-1E+99)</x:f>
        <x:v>-1e+99</x:v>
      </x:c>
    </x:row>
    <x:row r="12498">
      <x:c r="A12498" s="139"/>
      <x:c r="B12498" s="139"/>
      <x:c r="C12498" s="139"/>
      <x:c r="D12498" s="139"/>
      <x:c r="E12498" s="139"/>
      <x:c r="F12498" s="139"/>
      <x:c r="G12498" s="139"/>
      <x:c r="H12498" s="139"/>
      <x:c r="I12498" s="266" t="n">
        <x:f>INT((ROW()-ROW($I$46))/((CARROT_CAP+1)*(MESCLUN_CAP+1)))</x:f>
        <x:v>19</x:v>
      </x:c>
      <x:c r="J12498" s="266" t="n">
        <x:f>MOD(INT((ROW()-ROW($I$46))/(MESCLUN_CAP+1)),CARROT_CAP+1)</x:f>
        <x:v>2</x:v>
      </x:c>
      <x:c r="K12498" s="266" t="n">
        <x:f>MOD(ROW()-ROW($I$46),MESCLUN_CAP+1)</x:f>
        <x:v>21</x:v>
      </x:c>
      <x:c r="L12498" s="266" t="n">
        <x:f>SUM(I12498:K12498)</x:f>
        <x:v>42</x:v>
      </x:c>
      <x:c r="M12498" s="267" t="n">
        <x:f>I12498*TOMATO_HOURS*WEEKS*(1+TOMATO_DIM)^I12498+J12498*CARROT_HOURS*WEEKS*(1+CARROT_DIM)^J12498+K12498*MESCLUN_HOURS*WEEKS*(1+MESCLUN_DIM)^K12498</x:f>
        <x:v>11747.911215443075</x:v>
      </x:c>
      <x:c r="N12498" s="267" t="n">
        <x:f>MAX(M12498-FARMER_HOURS,0)/TEMP_HOURS_PER_WORKER</x:f>
        <x:v>7.658271677391024</x:v>
      </x:c>
      <x:c r="O12498" s="268" t="n">
        <x:f>I12498*TOMATO_PRICE+J12498*CARROT_PRICE+K12498*MESCLUN_PRICE</x:f>
        <x:v>228088</x:v>
      </x:c>
      <x:c r="P12498" s="268" t="n">
        <x:f>I12498*TOMATO_FERTILIZER+J12498*CARROT_FERTILIZER+K12498*MESCLUN_FERTILIZER</x:f>
        <x:v>36080</x:v>
      </x:c>
      <x:c r="Q12498" s="268" t="n">
        <x:f>MIN(M12498,FARMER_HOURS)*FARMER_RATE+MAX(M12498-FARMER_HOURS,0)*TEMP_RATE</x:f>
        <x:v>216456.7919347756</x:v>
      </x:c>
      <x:c r="R12498" s="268" t="n">
        <x:f>O12498-P12498-Q12498-FIXED_COST</x:f>
        <x:v>-44448.791934775596</x:v>
      </x:c>
      <x:c r="S12498" s="139" t="str">
        <x:f>IF(AND(L12498&lt;=TOTAL_BED_CAP,N12498&lt;=TEMP_WORKER_CAP),"YES","NO")</x:f>
        <x:v>NO</x:v>
      </x:c>
      <x:c r="T12498" s="139" t="n">
        <x:f>IF(S12498="YES",R12498,-1E+99)</x:f>
        <x:v>-1e+99</x:v>
      </x:c>
    </x:row>
    <x:row r="12499">
      <x:c r="A12499" s="139"/>
      <x:c r="B12499" s="139"/>
      <x:c r="C12499" s="139"/>
      <x:c r="D12499" s="139"/>
      <x:c r="E12499" s="139"/>
      <x:c r="F12499" s="139"/>
      <x:c r="G12499" s="139"/>
      <x:c r="H12499" s="139"/>
      <x:c r="I12499" s="266" t="n">
        <x:f>INT((ROW()-ROW($I$46))/((CARROT_CAP+1)*(MESCLUN_CAP+1)))</x:f>
        <x:v>19</x:v>
      </x:c>
      <x:c r="J12499" s="266" t="n">
        <x:f>MOD(INT((ROW()-ROW($I$46))/(MESCLUN_CAP+1)),CARROT_CAP+1)</x:f>
        <x:v>2</x:v>
      </x:c>
      <x:c r="K12499" s="266" t="n">
        <x:f>MOD(ROW()-ROW($I$46),MESCLUN_CAP+1)</x:f>
        <x:v>22</x:v>
      </x:c>
      <x:c r="L12499" s="266" t="n">
        <x:f>SUM(I12499:K12499)</x:f>
        <x:v>43</x:v>
      </x:c>
      <x:c r="M12499" s="267" t="n">
        <x:f>I12499*TOMATO_HOURS*WEEKS*(1+TOMATO_DIM)^I12499+J12499*CARROT_HOURS*WEEKS*(1+CARROT_DIM)^J12499+K12499*MESCLUN_HOURS*WEEKS*(1+MESCLUN_DIM)^K12499</x:f>
        <x:v>11822.38756268947</x:v>
      </x:c>
      <x:c r="N12499" s="267" t="n">
        <x:f>MAX(M12499-FARMER_HOURS,0)/TEMP_HOURS_PER_WORKER</x:f>
        <x:v>7.709991362978799</x:v>
      </x:c>
      <x:c r="O12499" s="268" t="n">
        <x:f>I12499*TOMATO_PRICE+J12499*CARROT_PRICE+K12499*MESCLUN_PRICE</x:f>
        <x:v>230788</x:v>
      </x:c>
      <x:c r="P12499" s="268" t="n">
        <x:f>I12499*TOMATO_FERTILIZER+J12499*CARROT_FERTILIZER+K12499*MESCLUN_FERTILIZER</x:f>
        <x:v>36960</x:v>
      </x:c>
      <x:c r="Q12499" s="268" t="n">
        <x:f>MIN(M12499,FARMER_HOURS)*FARMER_RATE+MAX(M12499-FARMER_HOURS,0)*TEMP_RATE</x:f>
        <x:v>217749.78407446996</x:v>
      </x:c>
      <x:c r="R12499" s="268" t="n">
        <x:f>O12499-P12499-Q12499-FIXED_COST</x:f>
        <x:v>-43921.784074469964</x:v>
      </x:c>
      <x:c r="S12499" s="139" t="str">
        <x:f>IF(AND(L12499&lt;=TOTAL_BED_CAP,N12499&lt;=TEMP_WORKER_CAP),"YES","NO")</x:f>
        <x:v>NO</x:v>
      </x:c>
      <x:c r="T12499" s="139" t="n">
        <x:f>IF(S12499="YES",R12499,-1E+99)</x:f>
        <x:v>-1e+99</x:v>
      </x:c>
    </x:row>
    <x:row r="12500">
      <x:c r="A12500" s="139"/>
      <x:c r="B12500" s="139"/>
      <x:c r="C12500" s="139"/>
      <x:c r="D12500" s="139"/>
      <x:c r="E12500" s="139"/>
      <x:c r="F12500" s="139"/>
      <x:c r="G12500" s="139"/>
      <x:c r="H12500" s="139"/>
      <x:c r="I12500" s="266" t="n">
        <x:f>INT((ROW()-ROW($I$46))/((CARROT_CAP+1)*(MESCLUN_CAP+1)))</x:f>
        <x:v>19</x:v>
      </x:c>
      <x:c r="J12500" s="266" t="n">
        <x:f>MOD(INT((ROW()-ROW($I$46))/(MESCLUN_CAP+1)),CARROT_CAP+1)</x:f>
        <x:v>2</x:v>
      </x:c>
      <x:c r="K12500" s="266" t="n">
        <x:f>MOD(ROW()-ROW($I$46),MESCLUN_CAP+1)</x:f>
        <x:v>23</x:v>
      </x:c>
      <x:c r="L12500" s="266" t="n">
        <x:f>SUM(I12500:K12500)</x:f>
        <x:v>44</x:v>
      </x:c>
      <x:c r="M12500" s="267" t="n">
        <x:f>I12500*TOMATO_HOURS*WEEKS*(1+TOMATO_DIM)^I12500+J12500*CARROT_HOURS*WEEKS*(1+CARROT_DIM)^J12500+K12500*MESCLUN_HOURS*WEEKS*(1+MESCLUN_DIM)^K12500</x:f>
        <x:v>11898.534151546906</x:v>
      </x:c>
      <x:c r="N12500" s="267" t="n">
        <x:f>MAX(M12500-FARMER_HOURS,0)/TEMP_HOURS_PER_WORKER</x:f>
        <x:v>7.76287093857424</x:v>
      </x:c>
      <x:c r="O12500" s="268" t="n">
        <x:f>I12500*TOMATO_PRICE+J12500*CARROT_PRICE+K12500*MESCLUN_PRICE</x:f>
        <x:v>233488</x:v>
      </x:c>
      <x:c r="P12500" s="268" t="n">
        <x:f>I12500*TOMATO_FERTILIZER+J12500*CARROT_FERTILIZER+K12500*MESCLUN_FERTILIZER</x:f>
        <x:v>37840</x:v>
      </x:c>
      <x:c r="Q12500" s="268" t="n">
        <x:f>MIN(M12500,FARMER_HOURS)*FARMER_RATE+MAX(M12500-FARMER_HOURS,0)*TEMP_RATE</x:f>
        <x:v>219071.773464356</x:v>
      </x:c>
      <x:c r="R12500" s="268" t="n">
        <x:f>O12500-P12500-Q12500-FIXED_COST</x:f>
        <x:v>-43423.773464355996</x:v>
      </x:c>
      <x:c r="S12500" s="139" t="str">
        <x:f>IF(AND(L12500&lt;=TOTAL_BED_CAP,N12500&lt;=TEMP_WORKER_CAP),"YES","NO")</x:f>
        <x:v>NO</x:v>
      </x:c>
      <x:c r="T12500" s="139" t="n">
        <x:f>IF(S12500="YES",R12500,-1E+99)</x:f>
        <x:v>-1e+99</x:v>
      </x:c>
    </x:row>
    <x:row r="12501">
      <x:c r="A12501" s="139"/>
      <x:c r="B12501" s="139"/>
      <x:c r="C12501" s="139"/>
      <x:c r="D12501" s="139"/>
      <x:c r="E12501" s="139"/>
      <x:c r="F12501" s="139"/>
      <x:c r="G12501" s="139"/>
      <x:c r="H12501" s="139"/>
      <x:c r="I12501" s="266" t="n">
        <x:f>INT((ROW()-ROW($I$46))/((CARROT_CAP+1)*(MESCLUN_CAP+1)))</x:f>
        <x:v>19</x:v>
      </x:c>
      <x:c r="J12501" s="266" t="n">
        <x:f>MOD(INT((ROW()-ROW($I$46))/(MESCLUN_CAP+1)),CARROT_CAP+1)</x:f>
        <x:v>2</x:v>
      </x:c>
      <x:c r="K12501" s="266" t="n">
        <x:f>MOD(ROW()-ROW($I$46),MESCLUN_CAP+1)</x:f>
        <x:v>24</x:v>
      </x:c>
      <x:c r="L12501" s="266" t="n">
        <x:f>SUM(I12501:K12501)</x:f>
        <x:v>45</x:v>
      </x:c>
      <x:c r="M12501" s="267" t="n">
        <x:f>I12501*TOMATO_HOURS*WEEKS*(1+TOMATO_DIM)^I12501+J12501*CARROT_HOURS*WEEKS*(1+CARROT_DIM)^J12501+K12501*MESCLUN_HOURS*WEEKS*(1+MESCLUN_DIM)^K12501</x:f>
        <x:v>11976.381101126402</x:v>
      </x:c>
      <x:c r="N12501" s="267" t="n">
        <x:f>MAX(M12501-FARMER_HOURS,0)/TEMP_HOURS_PER_WORKER</x:f>
        <x:v>7.816931320226669</x:v>
      </x:c>
      <x:c r="O12501" s="268" t="n">
        <x:f>I12501*TOMATO_PRICE+J12501*CARROT_PRICE+K12501*MESCLUN_PRICE</x:f>
        <x:v>236188</x:v>
      </x:c>
      <x:c r="P12501" s="268" t="n">
        <x:f>I12501*TOMATO_FERTILIZER+J12501*CARROT_FERTILIZER+K12501*MESCLUN_FERTILIZER</x:f>
        <x:v>38720</x:v>
      </x:c>
      <x:c r="Q12501" s="268" t="n">
        <x:f>MIN(M12501,FARMER_HOURS)*FARMER_RATE+MAX(M12501-FARMER_HOURS,0)*TEMP_RATE</x:f>
        <x:v>220423.28300566672</x:v>
      </x:c>
      <x:c r="R12501" s="268" t="n">
        <x:f>O12501-P12501-Q12501-FIXED_COST</x:f>
        <x:v>-42955.283005666715</x:v>
      </x:c>
      <x:c r="S12501" s="139" t="str">
        <x:f>IF(AND(L12501&lt;=TOTAL_BED_CAP,N12501&lt;=TEMP_WORKER_CAP),"YES","NO")</x:f>
        <x:v>NO</x:v>
      </x:c>
      <x:c r="T12501" s="139" t="n">
        <x:f>IF(S12501="YES",R12501,-1E+99)</x:f>
        <x:v>-1e+99</x:v>
      </x:c>
    </x:row>
    <x:row r="12502">
      <x:c r="A12502" s="139"/>
      <x:c r="B12502" s="139"/>
      <x:c r="C12502" s="139"/>
      <x:c r="D12502" s="139"/>
      <x:c r="E12502" s="139"/>
      <x:c r="F12502" s="139"/>
      <x:c r="G12502" s="139"/>
      <x:c r="H12502" s="139"/>
      <x:c r="I12502" s="266" t="n">
        <x:f>INT((ROW()-ROW($I$46))/((CARROT_CAP+1)*(MESCLUN_CAP+1)))</x:f>
        <x:v>19</x:v>
      </x:c>
      <x:c r="J12502" s="266" t="n">
        <x:f>MOD(INT((ROW()-ROW($I$46))/(MESCLUN_CAP+1)),CARROT_CAP+1)</x:f>
        <x:v>2</x:v>
      </x:c>
      <x:c r="K12502" s="266" t="n">
        <x:f>MOD(ROW()-ROW($I$46),MESCLUN_CAP+1)</x:f>
        <x:v>25</x:v>
      </x:c>
      <x:c r="L12502" s="266" t="n">
        <x:f>SUM(I12502:K12502)</x:f>
        <x:v>46</x:v>
      </x:c>
      <x:c r="M12502" s="267" t="n">
        <x:f>I12502*TOMATO_HOURS*WEEKS*(1+TOMATO_DIM)^I12502+J12502*CARROT_HOURS*WEEKS*(1+CARROT_DIM)^J12502+K12502*MESCLUN_HOURS*WEEKS*(1+MESCLUN_DIM)^K12502</x:f>
        <x:v>12055.9590225415</x:v>
      </x:c>
      <x:c r="N12502" s="267" t="n">
        <x:f>MAX(M12502-FARMER_HOURS,0)/TEMP_HOURS_PER_WORKER</x:f>
        <x:v>7.872193765653819</x:v>
      </x:c>
      <x:c r="O12502" s="268" t="n">
        <x:f>I12502*TOMATO_PRICE+J12502*CARROT_PRICE+K12502*MESCLUN_PRICE</x:f>
        <x:v>238888</x:v>
      </x:c>
      <x:c r="P12502" s="268" t="n">
        <x:f>I12502*TOMATO_FERTILIZER+J12502*CARROT_FERTILIZER+K12502*MESCLUN_FERTILIZER</x:f>
        <x:v>39600</x:v>
      </x:c>
      <x:c r="Q12502" s="268" t="n">
        <x:f>MIN(M12502,FARMER_HOURS)*FARMER_RATE+MAX(M12502-FARMER_HOURS,0)*TEMP_RATE</x:f>
        <x:v>221804.84414134547</x:v>
      </x:c>
      <x:c r="R12502" s="268" t="n">
        <x:f>O12502-P12502-Q12502-FIXED_COST</x:f>
        <x:v>-42516.84414134547</x:v>
      </x:c>
      <x:c r="S12502" s="139" t="str">
        <x:f>IF(AND(L12502&lt;=TOTAL_BED_CAP,N12502&lt;=TEMP_WORKER_CAP),"YES","NO")</x:f>
        <x:v>NO</x:v>
      </x:c>
      <x:c r="T12502" s="139" t="n">
        <x:f>IF(S12502="YES",R12502,-1E+99)</x:f>
        <x:v>-1e+99</x:v>
      </x:c>
    </x:row>
    <x:row r="12503">
      <x:c r="A12503" s="139"/>
      <x:c r="B12503" s="139"/>
      <x:c r="C12503" s="139"/>
      <x:c r="D12503" s="139"/>
      <x:c r="E12503" s="139"/>
      <x:c r="F12503" s="139"/>
      <x:c r="G12503" s="139"/>
      <x:c r="H12503" s="139"/>
      <x:c r="I12503" s="266" t="n">
        <x:f>INT((ROW()-ROW($I$46))/((CARROT_CAP+1)*(MESCLUN_CAP+1)))</x:f>
        <x:v>19</x:v>
      </x:c>
      <x:c r="J12503" s="266" t="n">
        <x:f>MOD(INT((ROW()-ROW($I$46))/(MESCLUN_CAP+1)),CARROT_CAP+1)</x:f>
        <x:v>2</x:v>
      </x:c>
      <x:c r="K12503" s="266" t="n">
        <x:f>MOD(ROW()-ROW($I$46),MESCLUN_CAP+1)</x:f>
        <x:v>26</x:v>
      </x:c>
      <x:c r="L12503" s="266" t="n">
        <x:f>SUM(I12503:K12503)</x:f>
        <x:v>47</x:v>
      </x:c>
      <x:c r="M12503" s="267" t="n">
        <x:f>I12503*TOMATO_HOURS*WEEKS*(1+TOMATO_DIM)^I12503+J12503*CARROT_HOURS*WEEKS*(1+CARROT_DIM)^J12503+K12503*MESCLUN_HOURS*WEEKS*(1+MESCLUN_DIM)^K12503</x:f>
        <x:v>12137.299026502218</x:v>
      </x:c>
      <x:c r="N12503" s="267" t="n">
        <x:f>MAX(M12503-FARMER_HOURS,0)/TEMP_HOURS_PER_WORKER</x:f>
        <x:v>7.928679879515429</x:v>
      </x:c>
      <x:c r="O12503" s="268" t="n">
        <x:f>I12503*TOMATO_PRICE+J12503*CARROT_PRICE+K12503*MESCLUN_PRICE</x:f>
        <x:v>241588</x:v>
      </x:c>
      <x:c r="P12503" s="268" t="n">
        <x:f>I12503*TOMATO_FERTILIZER+J12503*CARROT_FERTILIZER+K12503*MESCLUN_FERTILIZER</x:f>
        <x:v>40480</x:v>
      </x:c>
      <x:c r="Q12503" s="268" t="n">
        <x:f>MIN(M12503,FARMER_HOURS)*FARMER_RATE+MAX(M12503-FARMER_HOURS,0)*TEMP_RATE</x:f>
        <x:v>223216.99698788574</x:v>
      </x:c>
      <x:c r="R12503" s="268" t="n">
        <x:f>O12503-P12503-Q12503-FIXED_COST</x:f>
        <x:v>-42108.99698788574</x:v>
      </x:c>
      <x:c r="S12503" s="139" t="str">
        <x:f>IF(AND(L12503&lt;=TOTAL_BED_CAP,N12503&lt;=TEMP_WORKER_CAP),"YES","NO")</x:f>
        <x:v>NO</x:v>
      </x:c>
      <x:c r="T12503" s="139" t="n">
        <x:f>IF(S12503="YES",R12503,-1E+99)</x:f>
        <x:v>-1e+99</x:v>
      </x:c>
    </x:row>
    <x:row r="12504">
      <x:c r="A12504" s="139"/>
      <x:c r="B12504" s="139"/>
      <x:c r="C12504" s="139"/>
      <x:c r="D12504" s="139"/>
      <x:c r="E12504" s="139"/>
      <x:c r="F12504" s="139"/>
      <x:c r="G12504" s="139"/>
      <x:c r="H12504" s="139"/>
      <x:c r="I12504" s="266" t="n">
        <x:f>INT((ROW()-ROW($I$46))/((CARROT_CAP+1)*(MESCLUN_CAP+1)))</x:f>
        <x:v>19</x:v>
      </x:c>
      <x:c r="J12504" s="266" t="n">
        <x:f>MOD(INT((ROW()-ROW($I$46))/(MESCLUN_CAP+1)),CARROT_CAP+1)</x:f>
        <x:v>2</x:v>
      </x:c>
      <x:c r="K12504" s="266" t="n">
        <x:f>MOD(ROW()-ROW($I$46),MESCLUN_CAP+1)</x:f>
        <x:v>27</x:v>
      </x:c>
      <x:c r="L12504" s="266" t="n">
        <x:f>SUM(I12504:K12504)</x:f>
        <x:v>48</x:v>
      </x:c>
      <x:c r="M12504" s="267" t="n">
        <x:f>I12504*TOMATO_HOURS*WEEKS*(1+TOMATO_DIM)^I12504+J12504*CARROT_HOURS*WEEKS*(1+CARROT_DIM)^J12504+K12504*MESCLUN_HOURS*WEEKS*(1+MESCLUN_DIM)^K12504</x:f>
        <x:v>12220.432731021974</x:v>
      </x:c>
      <x:c r="N12504" s="267" t="n">
        <x:f>MAX(M12504-FARMER_HOURS,0)/TEMP_HOURS_PER_WORKER</x:f>
        <x:v>7.98641161876526</x:v>
      </x:c>
      <x:c r="O12504" s="268" t="n">
        <x:f>I12504*TOMATO_PRICE+J12504*CARROT_PRICE+K12504*MESCLUN_PRICE</x:f>
        <x:v>244288</x:v>
      </x:c>
      <x:c r="P12504" s="268" t="n">
        <x:f>I12504*TOMATO_FERTILIZER+J12504*CARROT_FERTILIZER+K12504*MESCLUN_FERTILIZER</x:f>
        <x:v>41360</x:v>
      </x:c>
      <x:c r="Q12504" s="268" t="n">
        <x:f>MIN(M12504,FARMER_HOURS)*FARMER_RATE+MAX(M12504-FARMER_HOURS,0)*TEMP_RATE</x:f>
        <x:v>224660.2904691315</x:v>
      </x:c>
      <x:c r="R12504" s="268" t="n">
        <x:f>O12504-P12504-Q12504-FIXED_COST</x:f>
        <x:v>-41732.29046913149</x:v>
      </x:c>
      <x:c r="S12504" s="139" t="str">
        <x:f>IF(AND(L12504&lt;=TOTAL_BED_CAP,N12504&lt;=TEMP_WORKER_CAP),"YES","NO")</x:f>
        <x:v>NO</x:v>
      </x:c>
      <x:c r="T12504" s="139" t="n">
        <x:f>IF(S12504="YES",R12504,-1E+99)</x:f>
        <x:v>-1e+99</x:v>
      </x:c>
    </x:row>
    <x:row r="12505">
      <x:c r="A12505" s="139"/>
      <x:c r="B12505" s="139"/>
      <x:c r="C12505" s="139"/>
      <x:c r="D12505" s="139"/>
      <x:c r="E12505" s="139"/>
      <x:c r="F12505" s="139"/>
      <x:c r="G12505" s="139"/>
      <x:c r="H12505" s="139"/>
      <x:c r="I12505" s="266" t="n">
        <x:f>INT((ROW()-ROW($I$46))/((CARROT_CAP+1)*(MESCLUN_CAP+1)))</x:f>
        <x:v>19</x:v>
      </x:c>
      <x:c r="J12505" s="266" t="n">
        <x:f>MOD(INT((ROW()-ROW($I$46))/(MESCLUN_CAP+1)),CARROT_CAP+1)</x:f>
        <x:v>2</x:v>
      </x:c>
      <x:c r="K12505" s="266" t="n">
        <x:f>MOD(ROW()-ROW($I$46),MESCLUN_CAP+1)</x:f>
        <x:v>28</x:v>
      </x:c>
      <x:c r="L12505" s="266" t="n">
        <x:f>SUM(I12505:K12505)</x:f>
        <x:v>49</x:v>
      </x:c>
      <x:c r="M12505" s="267" t="n">
        <x:f>I12505*TOMATO_HOURS*WEEKS*(1+TOMATO_DIM)^I12505+J12505*CARROT_HOURS*WEEKS*(1+CARROT_DIM)^J12505+K12505*MESCLUN_HOURS*WEEKS*(1+MESCLUN_DIM)^K12505</x:f>
        <x:v>12305.392269239128</x:v>
      </x:c>
      <x:c r="N12505" s="267" t="n">
        <x:f>MAX(M12505-FARMER_HOURS,0)/TEMP_HOURS_PER_WORKER</x:f>
        <x:v>8.045411298082728</x:v>
      </x:c>
      <x:c r="O12505" s="268" t="n">
        <x:f>I12505*TOMATO_PRICE+J12505*CARROT_PRICE+K12505*MESCLUN_PRICE</x:f>
        <x:v>246988</x:v>
      </x:c>
      <x:c r="P12505" s="268" t="n">
        <x:f>I12505*TOMATO_FERTILIZER+J12505*CARROT_FERTILIZER+K12505*MESCLUN_FERTILIZER</x:f>
        <x:v>42240</x:v>
      </x:c>
      <x:c r="Q12505" s="268" t="n">
        <x:f>MIN(M12505,FARMER_HOURS)*FARMER_RATE+MAX(M12505-FARMER_HOURS,0)*TEMP_RATE</x:f>
        <x:v>226135.28245206818</x:v>
      </x:c>
      <x:c r="R12505" s="268" t="n">
        <x:f>O12505-P12505-Q12505-FIXED_COST</x:f>
        <x:v>-41387.282452068175</x:v>
      </x:c>
      <x:c r="S12505" s="139" t="str">
        <x:f>IF(AND(L12505&lt;=TOTAL_BED_CAP,N12505&lt;=TEMP_WORKER_CAP),"YES","NO")</x:f>
        <x:v>NO</x:v>
      </x:c>
      <x:c r="T12505" s="139" t="n">
        <x:f>IF(S12505="YES",R12505,-1E+99)</x:f>
        <x:v>-1e+99</x:v>
      </x:c>
    </x:row>
    <x:row r="12506">
      <x:c r="A12506" s="139"/>
      <x:c r="B12506" s="139"/>
      <x:c r="C12506" s="139"/>
      <x:c r="D12506" s="139"/>
      <x:c r="E12506" s="139"/>
      <x:c r="F12506" s="139"/>
      <x:c r="G12506" s="139"/>
      <x:c r="H12506" s="139"/>
      <x:c r="I12506" s="266" t="n">
        <x:f>INT((ROW()-ROW($I$46))/((CARROT_CAP+1)*(MESCLUN_CAP+1)))</x:f>
        <x:v>19</x:v>
      </x:c>
      <x:c r="J12506" s="266" t="n">
        <x:f>MOD(INT((ROW()-ROW($I$46))/(MESCLUN_CAP+1)),CARROT_CAP+1)</x:f>
        <x:v>2</x:v>
      </x:c>
      <x:c r="K12506" s="266" t="n">
        <x:f>MOD(ROW()-ROW($I$46),MESCLUN_CAP+1)</x:f>
        <x:v>29</x:v>
      </x:c>
      <x:c r="L12506" s="266" t="n">
        <x:f>SUM(I12506:K12506)</x:f>
        <x:v>50</x:v>
      </x:c>
      <x:c r="M12506" s="267" t="n">
        <x:f>I12506*TOMATO_HOURS*WEEKS*(1+TOMATO_DIM)^I12506+J12506*CARROT_HOURS*WEEKS*(1+CARROT_DIM)^J12506+K12506*MESCLUN_HOURS*WEEKS*(1+MESCLUN_DIM)^K12506</x:f>
        <x:v>12392.21029735478</x:v>
      </x:c>
      <x:c r="N12506" s="267" t="n">
        <x:f>MAX(M12506-FARMER_HOURS,0)/TEMP_HOURS_PER_WORKER</x:f>
        <x:v>8.105701595385264</x:v>
      </x:c>
      <x:c r="O12506" s="268" t="n">
        <x:f>I12506*TOMATO_PRICE+J12506*CARROT_PRICE+K12506*MESCLUN_PRICE</x:f>
        <x:v>249688</x:v>
      </x:c>
      <x:c r="P12506" s="268" t="n">
        <x:f>I12506*TOMATO_FERTILIZER+J12506*CARROT_FERTILIZER+K12506*MESCLUN_FERTILIZER</x:f>
        <x:v>43120</x:v>
      </x:c>
      <x:c r="Q12506" s="268" t="n">
        <x:f>MIN(M12506,FARMER_HOURS)*FARMER_RATE+MAX(M12506-FARMER_HOURS,0)*TEMP_RATE</x:f>
        <x:v>227642.5398846316</x:v>
      </x:c>
      <x:c r="R12506" s="268" t="n">
        <x:f>O12506-P12506-Q12506-FIXED_COST</x:f>
        <x:v>-41074.53988463161</x:v>
      </x:c>
      <x:c r="S12506" s="139" t="str">
        <x:f>IF(AND(L12506&lt;=TOTAL_BED_CAP,N12506&lt;=TEMP_WORKER_CAP),"YES","NO")</x:f>
        <x:v>NO</x:v>
      </x:c>
      <x:c r="T12506" s="139" t="n">
        <x:f>IF(S12506="YES",R12506,-1E+99)</x:f>
        <x:v>-1e+99</x:v>
      </x:c>
    </x:row>
    <x:row r="12507">
      <x:c r="A12507" s="139"/>
      <x:c r="B12507" s="139"/>
      <x:c r="C12507" s="139"/>
      <x:c r="D12507" s="139"/>
      <x:c r="E12507" s="139"/>
      <x:c r="F12507" s="139"/>
      <x:c r="G12507" s="139"/>
      <x:c r="H12507" s="139"/>
      <x:c r="I12507" s="266" t="n">
        <x:f>INT((ROW()-ROW($I$46))/((CARROT_CAP+1)*(MESCLUN_CAP+1)))</x:f>
        <x:v>19</x:v>
      </x:c>
      <x:c r="J12507" s="266" t="n">
        <x:f>MOD(INT((ROW()-ROW($I$46))/(MESCLUN_CAP+1)),CARROT_CAP+1)</x:f>
        <x:v>2</x:v>
      </x:c>
      <x:c r="K12507" s="266" t="n">
        <x:f>MOD(ROW()-ROW($I$46),MESCLUN_CAP+1)</x:f>
        <x:v>30</x:v>
      </x:c>
      <x:c r="L12507" s="266" t="n">
        <x:f>SUM(I12507:K12507)</x:f>
        <x:v>51</x:v>
      </x:c>
      <x:c r="M12507" s="267" t="n">
        <x:f>I12507*TOMATO_HOURS*WEEKS*(1+TOMATO_DIM)^I12507+J12507*CARROT_HOURS*WEEKS*(1+CARROT_DIM)^J12507+K12507*MESCLUN_HOURS*WEEKS*(1+MESCLUN_DIM)^K12507</x:f>
        <x:v>12480.920002688552</x:v>
      </x:c>
      <x:c r="N12507" s="267" t="n">
        <x:f>MAX(M12507-FARMER_HOURS,0)/TEMP_HOURS_PER_WORKER</x:f>
        <x:v>8.167305557422605</x:v>
      </x:c>
      <x:c r="O12507" s="268" t="n">
        <x:f>I12507*TOMATO_PRICE+J12507*CARROT_PRICE+K12507*MESCLUN_PRICE</x:f>
        <x:v>252388</x:v>
      </x:c>
      <x:c r="P12507" s="268" t="n">
        <x:f>I12507*TOMATO_FERTILIZER+J12507*CARROT_FERTILIZER+K12507*MESCLUN_FERTILIZER</x:f>
        <x:v>44000</x:v>
      </x:c>
      <x:c r="Q12507" s="268" t="n">
        <x:f>MIN(M12507,FARMER_HOURS)*FARMER_RATE+MAX(M12507-FARMER_HOURS,0)*TEMP_RATE</x:f>
        <x:v>229182.63893556513</x:v>
      </x:c>
      <x:c r="R12507" s="268" t="n">
        <x:f>O12507-P12507-Q12507-FIXED_COST</x:f>
        <x:v>-40794.63893556513</x:v>
      </x:c>
      <x:c r="S12507" s="139" t="str">
        <x:f>IF(AND(L12507&lt;=TOTAL_BED_CAP,N12507&lt;=TEMP_WORKER_CAP),"YES","NO")</x:f>
        <x:v>NO</x:v>
      </x:c>
      <x:c r="T12507" s="139" t="n">
        <x:f>IF(S12507="YES",R12507,-1E+99)</x:f>
        <x:v>-1e+99</x:v>
      </x:c>
    </x:row>
    <x:row r="12508">
      <x:c r="A12508" s="139"/>
      <x:c r="B12508" s="139"/>
      <x:c r="C12508" s="139"/>
      <x:c r="D12508" s="139"/>
      <x:c r="E12508" s="139"/>
      <x:c r="F12508" s="139"/>
      <x:c r="G12508" s="139"/>
      <x:c r="H12508" s="139"/>
      <x:c r="I12508" s="266" t="n">
        <x:f>INT((ROW()-ROW($I$46))/((CARROT_CAP+1)*(MESCLUN_CAP+1)))</x:f>
        <x:v>19</x:v>
      </x:c>
      <x:c r="J12508" s="266" t="n">
        <x:f>MOD(INT((ROW()-ROW($I$46))/(MESCLUN_CAP+1)),CARROT_CAP+1)</x:f>
        <x:v>3</x:v>
      </x:c>
      <x:c r="K12508" s="266" t="n">
        <x:f>MOD(ROW()-ROW($I$46),MESCLUN_CAP+1)</x:f>
        <x:v>0</x:v>
      </x:c>
      <x:c r="L12508" s="266" t="n">
        <x:f>SUM(I12508:K12508)</x:f>
        <x:v>22</x:v>
      </x:c>
      <x:c r="M12508" s="267" t="n">
        <x:f>I12508*TOMATO_HOURS*WEEKS*(1+TOMATO_DIM)^I12508+J12508*CARROT_HOURS*WEEKS*(1+CARROT_DIM)^J12508+K12508*MESCLUN_HOURS*WEEKS*(1+MESCLUN_DIM)^K12508</x:f>
        <x:v>10555.124622928905</x:v>
      </x:c>
      <x:c r="N12508" s="267" t="n">
        <x:f>MAX(M12508-FARMER_HOURS,0)/TEMP_HOURS_PER_WORKER</x:f>
        <x:v>6.829947654811739</x:v>
      </x:c>
      <x:c r="O12508" s="268" t="n">
        <x:f>I12508*TOMATO_PRICE+J12508*CARROT_PRICE+K12508*MESCLUN_PRICE</x:f>
        <x:v>173482</x:v>
      </x:c>
      <x:c r="P12508" s="268" t="n">
        <x:f>I12508*TOMATO_FERTILIZER+J12508*CARROT_FERTILIZER+K12508*MESCLUN_FERTILIZER</x:f>
        <x:v>18040</x:v>
      </x:c>
      <x:c r="Q12508" s="268" t="n">
        <x:f>MIN(M12508,FARMER_HOURS)*FARMER_RATE+MAX(M12508-FARMER_HOURS,0)*TEMP_RATE</x:f>
        <x:v>195748.69137029347</x:v>
      </x:c>
      <x:c r="R12508" s="268" t="n">
        <x:f>O12508-P12508-Q12508-FIXED_COST</x:f>
        <x:v>-60306.69137029347</x:v>
      </x:c>
      <x:c r="S12508" s="139" t="str">
        <x:f>IF(AND(L12508&lt;=TOTAL_BED_CAP,N12508&lt;=TEMP_WORKER_CAP),"YES","NO")</x:f>
        <x:v>NO</x:v>
      </x:c>
      <x:c r="T12508" s="139" t="n">
        <x:f>IF(S12508="YES",R12508,-1E+99)</x:f>
        <x:v>-1e+99</x:v>
      </x:c>
    </x:row>
    <x:row r="12509">
      <x:c r="A12509" s="139"/>
      <x:c r="B12509" s="139"/>
      <x:c r="C12509" s="139"/>
      <x:c r="D12509" s="139"/>
      <x:c r="E12509" s="139"/>
      <x:c r="F12509" s="139"/>
      <x:c r="G12509" s="139"/>
      <x:c r="H12509" s="139"/>
      <x:c r="I12509" s="266" t="n">
        <x:f>INT((ROW()-ROW($I$46))/((CARROT_CAP+1)*(MESCLUN_CAP+1)))</x:f>
        <x:v>19</x:v>
      </x:c>
      <x:c r="J12509" s="266" t="n">
        <x:f>MOD(INT((ROW()-ROW($I$46))/(MESCLUN_CAP+1)),CARROT_CAP+1)</x:f>
        <x:v>3</x:v>
      </x:c>
      <x:c r="K12509" s="266" t="n">
        <x:f>MOD(ROW()-ROW($I$46),MESCLUN_CAP+1)</x:f>
        <x:v>1</x:v>
      </x:c>
      <x:c r="L12509" s="266" t="n">
        <x:f>SUM(I12509:K12509)</x:f>
        <x:v>23</x:v>
      </x:c>
      <x:c r="M12509" s="267" t="n">
        <x:f>I12509*TOMATO_HOURS*WEEKS*(1+TOMATO_DIM)^I12509+J12509*CARROT_HOURS*WEEKS*(1+CARROT_DIM)^J12509+K12509*MESCLUN_HOURS*WEEKS*(1+MESCLUN_DIM)^K12509</x:f>
        <x:v>10600.687122928905</x:v>
      </x:c>
      <x:c r="N12509" s="267" t="n">
        <x:f>MAX(M12509-FARMER_HOURS,0)/TEMP_HOURS_PER_WORKER</x:f>
        <x:v>6.861588279811739</x:v>
      </x:c>
      <x:c r="O12509" s="268" t="n">
        <x:f>I12509*TOMATO_PRICE+J12509*CARROT_PRICE+K12509*MESCLUN_PRICE</x:f>
        <x:v>176182</x:v>
      </x:c>
      <x:c r="P12509" s="268" t="n">
        <x:f>I12509*TOMATO_FERTILIZER+J12509*CARROT_FERTILIZER+K12509*MESCLUN_FERTILIZER</x:f>
        <x:v>18920</x:v>
      </x:c>
      <x:c r="Q12509" s="268" t="n">
        <x:f>MIN(M12509,FARMER_HOURS)*FARMER_RATE+MAX(M12509-FARMER_HOURS,0)*TEMP_RATE</x:f>
        <x:v>196539.70699529347</x:v>
      </x:c>
      <x:c r="R12509" s="268" t="n">
        <x:f>O12509-P12509-Q12509-FIXED_COST</x:f>
        <x:v>-59277.70699529347</x:v>
      </x:c>
      <x:c r="S12509" s="139" t="str">
        <x:f>IF(AND(L12509&lt;=TOTAL_BED_CAP,N12509&lt;=TEMP_WORKER_CAP),"YES","NO")</x:f>
        <x:v>NO</x:v>
      </x:c>
      <x:c r="T12509" s="139" t="n">
        <x:f>IF(S12509="YES",R12509,-1E+99)</x:f>
        <x:v>-1e+99</x:v>
      </x:c>
    </x:row>
    <x:row r="12510">
      <x:c r="A12510" s="139"/>
      <x:c r="B12510" s="139"/>
      <x:c r="C12510" s="139"/>
      <x:c r="D12510" s="139"/>
      <x:c r="E12510" s="139"/>
      <x:c r="F12510" s="139"/>
      <x:c r="G12510" s="139"/>
      <x:c r="H12510" s="139"/>
      <x:c r="I12510" s="266" t="n">
        <x:f>INT((ROW()-ROW($I$46))/((CARROT_CAP+1)*(MESCLUN_CAP+1)))</x:f>
        <x:v>19</x:v>
      </x:c>
      <x:c r="J12510" s="266" t="n">
        <x:f>MOD(INT((ROW()-ROW($I$46))/(MESCLUN_CAP+1)),CARROT_CAP+1)</x:f>
        <x:v>3</x:v>
      </x:c>
      <x:c r="K12510" s="266" t="n">
        <x:f>MOD(ROW()-ROW($I$46),MESCLUN_CAP+1)</x:f>
        <x:v>2</x:v>
      </x:c>
      <x:c r="L12510" s="266" t="n">
        <x:f>SUM(I12510:K12510)</x:f>
        <x:v>24</x:v>
      </x:c>
      <x:c r="M12510" s="267" t="n">
        <x:f>I12510*TOMATO_HOURS*WEEKS*(1+TOMATO_DIM)^I12510+J12510*CARROT_HOURS*WEEKS*(1+CARROT_DIM)^J12510+K12510*MESCLUN_HOURS*WEEKS*(1+MESCLUN_DIM)^K12510</x:f>
        <x:v>10647.388685428905</x:v>
      </x:c>
      <x:c r="N12510" s="267" t="n">
        <x:f>MAX(M12510-FARMER_HOURS,0)/TEMP_HOURS_PER_WORKER</x:f>
        <x:v>6.894019920436739</x:v>
      </x:c>
      <x:c r="O12510" s="268" t="n">
        <x:f>I12510*TOMATO_PRICE+J12510*CARROT_PRICE+K12510*MESCLUN_PRICE</x:f>
        <x:v>178882</x:v>
      </x:c>
      <x:c r="P12510" s="268" t="n">
        <x:f>I12510*TOMATO_FERTILIZER+J12510*CARROT_FERTILIZER+K12510*MESCLUN_FERTILIZER</x:f>
        <x:v>19800</x:v>
      </x:c>
      <x:c r="Q12510" s="268" t="n">
        <x:f>MIN(M12510,FARMER_HOURS)*FARMER_RATE+MAX(M12510-FARMER_HOURS,0)*TEMP_RATE</x:f>
        <x:v>197350.49801091847</x:v>
      </x:c>
      <x:c r="R12510" s="268" t="n">
        <x:f>O12510-P12510-Q12510-FIXED_COST</x:f>
        <x:v>-58268.49801091847</x:v>
      </x:c>
      <x:c r="S12510" s="139" t="str">
        <x:f>IF(AND(L12510&lt;=TOTAL_BED_CAP,N12510&lt;=TEMP_WORKER_CAP),"YES","NO")</x:f>
        <x:v>NO</x:v>
      </x:c>
      <x:c r="T12510" s="139" t="n">
        <x:f>IF(S12510="YES",R12510,-1E+99)</x:f>
        <x:v>-1e+99</x:v>
      </x:c>
    </x:row>
    <x:row r="12511">
      <x:c r="A12511" s="139"/>
      <x:c r="B12511" s="139"/>
      <x:c r="C12511" s="139"/>
      <x:c r="D12511" s="139"/>
      <x:c r="E12511" s="139"/>
      <x:c r="F12511" s="139"/>
      <x:c r="G12511" s="139"/>
      <x:c r="H12511" s="139"/>
      <x:c r="I12511" s="266" t="n">
        <x:f>INT((ROW()-ROW($I$46))/((CARROT_CAP+1)*(MESCLUN_CAP+1)))</x:f>
        <x:v>19</x:v>
      </x:c>
      <x:c r="J12511" s="266" t="n">
        <x:f>MOD(INT((ROW()-ROW($I$46))/(MESCLUN_CAP+1)),CARROT_CAP+1)</x:f>
        <x:v>3</x:v>
      </x:c>
      <x:c r="K12511" s="266" t="n">
        <x:f>MOD(ROW()-ROW($I$46),MESCLUN_CAP+1)</x:f>
        <x:v>3</x:v>
      </x:c>
      <x:c r="L12511" s="266" t="n">
        <x:f>SUM(I12511:K12511)</x:f>
        <x:v>25</x:v>
      </x:c>
      <x:c r="M12511" s="267" t="n">
        <x:f>I12511*TOMATO_HOURS*WEEKS*(1+TOMATO_DIM)^I12511+J12511*CARROT_HOURS*WEEKS*(1+CARROT_DIM)^J12511+K12511*MESCLUN_HOURS*WEEKS*(1+MESCLUN_DIM)^K12511</x:f>
        <x:v>10695.25066785078</x:v>
      </x:c>
      <x:c r="N12511" s="267" t="n">
        <x:f>MAX(M12511-FARMER_HOURS,0)/TEMP_HOURS_PER_WORKER</x:f>
        <x:v>6.927257408229708</x:v>
      </x:c>
      <x:c r="O12511" s="268" t="n">
        <x:f>I12511*TOMATO_PRICE+J12511*CARROT_PRICE+K12511*MESCLUN_PRICE</x:f>
        <x:v>181582</x:v>
      </x:c>
      <x:c r="P12511" s="268" t="n">
        <x:f>I12511*TOMATO_FERTILIZER+J12511*CARROT_FERTILIZER+K12511*MESCLUN_FERTILIZER</x:f>
        <x:v>20680</x:v>
      </x:c>
      <x:c r="Q12511" s="268" t="n">
        <x:f>MIN(M12511,FARMER_HOURS)*FARMER_RATE+MAX(M12511-FARMER_HOURS,0)*TEMP_RATE</x:f>
        <x:v>198181.4352057427</x:v>
      </x:c>
      <x:c r="R12511" s="268" t="n">
        <x:f>O12511-P12511-Q12511-FIXED_COST</x:f>
        <x:v>-57279.43520574269</x:v>
      </x:c>
      <x:c r="S12511" s="139" t="str">
        <x:f>IF(AND(L12511&lt;=TOTAL_BED_CAP,N12511&lt;=TEMP_WORKER_CAP),"YES","NO")</x:f>
        <x:v>NO</x:v>
      </x:c>
      <x:c r="T12511" s="139" t="n">
        <x:f>IF(S12511="YES",R12511,-1E+99)</x:f>
        <x:v>-1e+99</x:v>
      </x:c>
    </x:row>
    <x:row r="12512">
      <x:c r="A12512" s="139"/>
      <x:c r="B12512" s="139"/>
      <x:c r="C12512" s="139"/>
      <x:c r="D12512" s="139"/>
      <x:c r="E12512" s="139"/>
      <x:c r="F12512" s="139"/>
      <x:c r="G12512" s="139"/>
      <x:c r="H12512" s="139"/>
      <x:c r="I12512" s="266" t="n">
        <x:f>INT((ROW()-ROW($I$46))/((CARROT_CAP+1)*(MESCLUN_CAP+1)))</x:f>
        <x:v>19</x:v>
      </x:c>
      <x:c r="J12512" s="266" t="n">
        <x:f>MOD(INT((ROW()-ROW($I$46))/(MESCLUN_CAP+1)),CARROT_CAP+1)</x:f>
        <x:v>3</x:v>
      </x:c>
      <x:c r="K12512" s="266" t="n">
        <x:f>MOD(ROW()-ROW($I$46),MESCLUN_CAP+1)</x:f>
        <x:v>4</x:v>
      </x:c>
      <x:c r="L12512" s="266" t="n">
        <x:f>SUM(I12512:K12512)</x:f>
        <x:v>26</x:v>
      </x:c>
      <x:c r="M12512" s="267" t="n">
        <x:f>I12512*TOMATO_HOURS*WEEKS*(1+TOMATO_DIM)^I12512+J12512*CARROT_HOURS*WEEKS*(1+CARROT_DIM)^J12512+K12512*MESCLUN_HOURS*WEEKS*(1+MESCLUN_DIM)^K12512</x:f>
        <x:v>10744.294783573436</x:v>
      </x:c>
      <x:c r="N12512" s="267" t="n">
        <x:f>MAX(M12512-FARMER_HOURS,0)/TEMP_HOURS_PER_WORKER</x:f>
        <x:v>6.961315821925997</x:v>
      </x:c>
      <x:c r="O12512" s="268" t="n">
        <x:f>I12512*TOMATO_PRICE+J12512*CARROT_PRICE+K12512*MESCLUN_PRICE</x:f>
        <x:v>184282</x:v>
      </x:c>
      <x:c r="P12512" s="268" t="n">
        <x:f>I12512*TOMATO_FERTILIZER+J12512*CARROT_FERTILIZER+K12512*MESCLUN_FERTILIZER</x:f>
        <x:v>21560</x:v>
      </x:c>
      <x:c r="Q12512" s="268" t="n">
        <x:f>MIN(M12512,FARMER_HOURS)*FARMER_RATE+MAX(M12512-FARMER_HOURS,0)*TEMP_RATE</x:f>
        <x:v>199032.8955481499</x:v>
      </x:c>
      <x:c r="R12512" s="268" t="n">
        <x:f>O12512-P12512-Q12512-FIXED_COST</x:f>
        <x:v>-56310.895548149914</x:v>
      </x:c>
      <x:c r="S12512" s="139" t="str">
        <x:f>IF(AND(L12512&lt;=TOTAL_BED_CAP,N12512&lt;=TEMP_WORKER_CAP),"YES","NO")</x:f>
        <x:v>NO</x:v>
      </x:c>
      <x:c r="T12512" s="139" t="n">
        <x:f>IF(S12512="YES",R12512,-1E+99)</x:f>
        <x:v>-1e+99</x:v>
      </x:c>
    </x:row>
    <x:row r="12513">
      <x:c r="A12513" s="139"/>
      <x:c r="B12513" s="139"/>
      <x:c r="C12513" s="139"/>
      <x:c r="D12513" s="139"/>
      <x:c r="E12513" s="139"/>
      <x:c r="F12513" s="139"/>
      <x:c r="G12513" s="139"/>
      <x:c r="H12513" s="139"/>
      <x:c r="I12513" s="266" t="n">
        <x:f>INT((ROW()-ROW($I$46))/((CARROT_CAP+1)*(MESCLUN_CAP+1)))</x:f>
        <x:v>19</x:v>
      </x:c>
      <x:c r="J12513" s="266" t="n">
        <x:f>MOD(INT((ROW()-ROW($I$46))/(MESCLUN_CAP+1)),CARROT_CAP+1)</x:f>
        <x:v>3</x:v>
      </x:c>
      <x:c r="K12513" s="266" t="n">
        <x:f>MOD(ROW()-ROW($I$46),MESCLUN_CAP+1)</x:f>
        <x:v>5</x:v>
      </x:c>
      <x:c r="L12513" s="266" t="n">
        <x:f>SUM(I12513:K12513)</x:f>
        <x:v>27</x:v>
      </x:c>
      <x:c r="M12513" s="267" t="n">
        <x:f>I12513*TOMATO_HOURS*WEEKS*(1+TOMATO_DIM)^I12513+J12513*CARROT_HOURS*WEEKS*(1+CARROT_DIM)^J12513+K12513*MESCLUN_HOURS*WEEKS*(1+MESCLUN_DIM)^K12513</x:f>
        <x:v>10794.54310749464</x:v>
      </x:c>
      <x:c r="N12513" s="267" t="n">
        <x:f>MAX(M12513-FARMER_HOURS,0)/TEMP_HOURS_PER_WORKER</x:f>
        <x:v>6.996210491315722</x:v>
      </x:c>
      <x:c r="O12513" s="268" t="n">
        <x:f>I12513*TOMATO_PRICE+J12513*CARROT_PRICE+K12513*MESCLUN_PRICE</x:f>
        <x:v>186982</x:v>
      </x:c>
      <x:c r="P12513" s="268" t="n">
        <x:f>I12513*TOMATO_FERTILIZER+J12513*CARROT_FERTILIZER+K12513*MESCLUN_FERTILIZER</x:f>
        <x:v>22440</x:v>
      </x:c>
      <x:c r="Q12513" s="268" t="n">
        <x:f>MIN(M12513,FARMER_HOURS)*FARMER_RATE+MAX(M12513-FARMER_HOURS,0)*TEMP_RATE</x:f>
        <x:v>199905.26228289303</x:v>
      </x:c>
      <x:c r="R12513" s="268" t="n">
        <x:f>O12513-P12513-Q12513-FIXED_COST</x:f>
        <x:v>-55363.26228289303</x:v>
      </x:c>
      <x:c r="S12513" s="139" t="str">
        <x:f>IF(AND(L12513&lt;=TOTAL_BED_CAP,N12513&lt;=TEMP_WORKER_CAP),"YES","NO")</x:f>
        <x:v>NO</x:v>
      </x:c>
      <x:c r="T12513" s="139" t="n">
        <x:f>IF(S12513="YES",R12513,-1E+99)</x:f>
        <x:v>-1e+99</x:v>
      </x:c>
    </x:row>
    <x:row r="12514">
      <x:c r="A12514" s="139"/>
      <x:c r="B12514" s="139"/>
      <x:c r="C12514" s="139"/>
      <x:c r="D12514" s="139"/>
      <x:c r="E12514" s="139"/>
      <x:c r="F12514" s="139"/>
      <x:c r="G12514" s="139"/>
      <x:c r="H12514" s="139"/>
      <x:c r="I12514" s="266" t="n">
        <x:f>INT((ROW()-ROW($I$46))/((CARROT_CAP+1)*(MESCLUN_CAP+1)))</x:f>
        <x:v>19</x:v>
      </x:c>
      <x:c r="J12514" s="266" t="n">
        <x:f>MOD(INT((ROW()-ROW($I$46))/(MESCLUN_CAP+1)),CARROT_CAP+1)</x:f>
        <x:v>3</x:v>
      </x:c>
      <x:c r="K12514" s="266" t="n">
        <x:f>MOD(ROW()-ROW($I$46),MESCLUN_CAP+1)</x:f>
        <x:v>6</x:v>
      </x:c>
      <x:c r="L12514" s="266" t="n">
        <x:f>SUM(I12514:K12514)</x:f>
        <x:v>28</x:v>
      </x:c>
      <x:c r="M12514" s="267" t="n">
        <x:f>I12514*TOMATO_HOURS*WEEKS*(1+TOMATO_DIM)^I12514+J12514*CARROT_HOURS*WEEKS*(1+CARROT_DIM)^J12514+K12514*MESCLUN_HOURS*WEEKS*(1+MESCLUN_DIM)^K12514</x:f>
        <x:v>10846.018081676273</x:v>
      </x:c>
      <x:c r="N12514" s="267" t="n">
        <x:f>MAX(M12514-FARMER_HOURS,0)/TEMP_HOURS_PER_WORKER</x:f>
        <x:v>7.031957001164079</x:v>
      </x:c>
      <x:c r="O12514" s="268" t="n">
        <x:f>I12514*TOMATO_PRICE+J12514*CARROT_PRICE+K12514*MESCLUN_PRICE</x:f>
        <x:v>189682</x:v>
      </x:c>
      <x:c r="P12514" s="268" t="n">
        <x:f>I12514*TOMATO_FERTILIZER+J12514*CARROT_FERTILIZER+K12514*MESCLUN_FERTILIZER</x:f>
        <x:v>23320</x:v>
      </x:c>
      <x:c r="Q12514" s="268" t="n">
        <x:f>MIN(M12514,FARMER_HOURS)*FARMER_RATE+MAX(M12514-FARMER_HOURS,0)*TEMP_RATE</x:f>
        <x:v>200798.92502910196</x:v>
      </x:c>
      <x:c r="R12514" s="268" t="n">
        <x:f>O12514-P12514-Q12514-FIXED_COST</x:f>
        <x:v>-54436.925029101956</x:v>
      </x:c>
      <x:c r="S12514" s="139" t="str">
        <x:f>IF(AND(L12514&lt;=TOTAL_BED_CAP,N12514&lt;=TEMP_WORKER_CAP),"YES","NO")</x:f>
        <x:v>NO</x:v>
      </x:c>
      <x:c r="T12514" s="139" t="n">
        <x:f>IF(S12514="YES",R12514,-1E+99)</x:f>
        <x:v>-1e+99</x:v>
      </x:c>
    </x:row>
    <x:row r="12515">
      <x:c r="A12515" s="139"/>
      <x:c r="B12515" s="139"/>
      <x:c r="C12515" s="139"/>
      <x:c r="D12515" s="139"/>
      <x:c r="E12515" s="139"/>
      <x:c r="F12515" s="139"/>
      <x:c r="G12515" s="139"/>
      <x:c r="H12515" s="139"/>
      <x:c r="I12515" s="266" t="n">
        <x:f>INT((ROW()-ROW($I$46))/((CARROT_CAP+1)*(MESCLUN_CAP+1)))</x:f>
        <x:v>19</x:v>
      </x:c>
      <x:c r="J12515" s="266" t="n">
        <x:f>MOD(INT((ROW()-ROW($I$46))/(MESCLUN_CAP+1)),CARROT_CAP+1)</x:f>
        <x:v>3</x:v>
      </x:c>
      <x:c r="K12515" s="266" t="n">
        <x:f>MOD(ROW()-ROW($I$46),MESCLUN_CAP+1)</x:f>
        <x:v>7</x:v>
      </x:c>
      <x:c r="L12515" s="266" t="n">
        <x:f>SUM(I12515:K12515)</x:f>
        <x:v>29</x:v>
      </x:c>
      <x:c r="M12515" s="267" t="n">
        <x:f>I12515*TOMATO_HOURS*WEEKS*(1+TOMATO_DIM)^I12515+J12515*CARROT_HOURS*WEEKS*(1+CARROT_DIM)^J12515+K12515*MESCLUN_HOURS*WEEKS*(1+MESCLUN_DIM)^K12515</x:f>
        <x:v>10898.742521074233</x:v>
      </x:c>
      <x:c r="N12515" s="267" t="n">
        <x:f>MAX(M12515-FARMER_HOURS,0)/TEMP_HOURS_PER_WORKER</x:f>
        <x:v>7.068571195190439</x:v>
      </x:c>
      <x:c r="O12515" s="268" t="n">
        <x:f>I12515*TOMATO_PRICE+J12515*CARROT_PRICE+K12515*MESCLUN_PRICE</x:f>
        <x:v>192382</x:v>
      </x:c>
      <x:c r="P12515" s="268" t="n">
        <x:f>I12515*TOMATO_FERTILIZER+J12515*CARROT_FERTILIZER+K12515*MESCLUN_FERTILIZER</x:f>
        <x:v>24200</x:v>
      </x:c>
      <x:c r="Q12515" s="268" t="n">
        <x:f>MIN(M12515,FARMER_HOURS)*FARMER_RATE+MAX(M12515-FARMER_HOURS,0)*TEMP_RATE</x:f>
        <x:v>201714.279879761</x:v>
      </x:c>
      <x:c r="R12515" s="268" t="n">
        <x:f>O12515-P12515-Q12515-FIXED_COST</x:f>
        <x:v>-53532.27987976099</x:v>
      </x:c>
      <x:c r="S12515" s="139" t="str">
        <x:f>IF(AND(L12515&lt;=TOTAL_BED_CAP,N12515&lt;=TEMP_WORKER_CAP),"YES","NO")</x:f>
        <x:v>NO</x:v>
      </x:c>
      <x:c r="T12515" s="139" t="n">
        <x:f>IF(S12515="YES",R12515,-1E+99)</x:f>
        <x:v>-1e+99</x:v>
      </x:c>
    </x:row>
    <x:row r="12516">
      <x:c r="A12516" s="139"/>
      <x:c r="B12516" s="139"/>
      <x:c r="C12516" s="139"/>
      <x:c r="D12516" s="139"/>
      <x:c r="E12516" s="139"/>
      <x:c r="F12516" s="139"/>
      <x:c r="G12516" s="139"/>
      <x:c r="H12516" s="139"/>
      <x:c r="I12516" s="266" t="n">
        <x:f>INT((ROW()-ROW($I$46))/((CARROT_CAP+1)*(MESCLUN_CAP+1)))</x:f>
        <x:v>19</x:v>
      </x:c>
      <x:c r="J12516" s="266" t="n">
        <x:f>MOD(INT((ROW()-ROW($I$46))/(MESCLUN_CAP+1)),CARROT_CAP+1)</x:f>
        <x:v>3</x:v>
      </x:c>
      <x:c r="K12516" s="266" t="n">
        <x:f>MOD(ROW()-ROW($I$46),MESCLUN_CAP+1)</x:f>
        <x:v>8</x:v>
      </x:c>
      <x:c r="L12516" s="266" t="n">
        <x:f>SUM(I12516:K12516)</x:f>
        <x:v>30</x:v>
      </x:c>
      <x:c r="M12516" s="267" t="n">
        <x:f>I12516*TOMATO_HOURS*WEEKS*(1+TOMATO_DIM)^I12516+J12516*CARROT_HOURS*WEEKS*(1+CARROT_DIM)^J12516+K12516*MESCLUN_HOURS*WEEKS*(1+MESCLUN_DIM)^K12516</x:f>
        <x:v>10952.739619354214</x:v>
      </x:c>
      <x:c r="N12516" s="267" t="n">
        <x:f>MAX(M12516-FARMER_HOURS,0)/TEMP_HOURS_PER_WORKER</x:f>
        <x:v>7.1060691801070925</x:v>
      </x:c>
      <x:c r="O12516" s="268" t="n">
        <x:f>I12516*TOMATO_PRICE+J12516*CARROT_PRICE+K12516*MESCLUN_PRICE</x:f>
        <x:v>195082</x:v>
      </x:c>
      <x:c r="P12516" s="268" t="n">
        <x:f>I12516*TOMATO_FERTILIZER+J12516*CARROT_FERTILIZER+K12516*MESCLUN_FERTILIZER</x:f>
        <x:v>25080</x:v>
      </x:c>
      <x:c r="Q12516" s="268" t="n">
        <x:f>MIN(M12516,FARMER_HOURS)*FARMER_RATE+MAX(M12516-FARMER_HOURS,0)*TEMP_RATE</x:f>
        <x:v>202651.7295026773</x:v>
      </x:c>
      <x:c r="R12516" s="268" t="n">
        <x:f>O12516-P12516-Q12516-FIXED_COST</x:f>
        <x:v>-52649.729502677306</x:v>
      </x:c>
      <x:c r="S12516" s="139" t="str">
        <x:f>IF(AND(L12516&lt;=TOTAL_BED_CAP,N12516&lt;=TEMP_WORKER_CAP),"YES","NO")</x:f>
        <x:v>NO</x:v>
      </x:c>
      <x:c r="T12516" s="139" t="n">
        <x:f>IF(S12516="YES",R12516,-1E+99)</x:f>
        <x:v>-1e+99</x:v>
      </x:c>
    </x:row>
    <x:row r="12517">
      <x:c r="A12517" s="139"/>
      <x:c r="B12517" s="139"/>
      <x:c r="C12517" s="139"/>
      <x:c r="D12517" s="139"/>
      <x:c r="E12517" s="139"/>
      <x:c r="F12517" s="139"/>
      <x:c r="G12517" s="139"/>
      <x:c r="H12517" s="139"/>
      <x:c r="I12517" s="266" t="n">
        <x:f>INT((ROW()-ROW($I$46))/((CARROT_CAP+1)*(MESCLUN_CAP+1)))</x:f>
        <x:v>19</x:v>
      </x:c>
      <x:c r="J12517" s="266" t="n">
        <x:f>MOD(INT((ROW()-ROW($I$46))/(MESCLUN_CAP+1)),CARROT_CAP+1)</x:f>
        <x:v>3</x:v>
      </x:c>
      <x:c r="K12517" s="266" t="n">
        <x:f>MOD(ROW()-ROW($I$46),MESCLUN_CAP+1)</x:f>
        <x:v>9</x:v>
      </x:c>
      <x:c r="L12517" s="266" t="n">
        <x:f>SUM(I12517:K12517)</x:f>
        <x:v>31</x:v>
      </x:c>
      <x:c r="M12517" s="267" t="n">
        <x:f>I12517*TOMATO_HOURS*WEEKS*(1+TOMATO_DIM)^I12517+J12517*CARROT_HOURS*WEEKS*(1+CARROT_DIM)^J12517+K12517*MESCLUN_HOURS*WEEKS*(1+MESCLUN_DIM)^K12517</x:f>
        <x:v>11008.032954794608</x:v>
      </x:c>
      <x:c r="N12517" s="267" t="n">
        <x:f>MAX(M12517-FARMER_HOURS,0)/TEMP_HOURS_PER_WORKER</x:f>
        <x:v>7.144467329718477</x:v>
      </x:c>
      <x:c r="O12517" s="268" t="n">
        <x:f>I12517*TOMATO_PRICE+J12517*CARROT_PRICE+K12517*MESCLUN_PRICE</x:f>
        <x:v>197782</x:v>
      </x:c>
      <x:c r="P12517" s="268" t="n">
        <x:f>I12517*TOMATO_FERTILIZER+J12517*CARROT_FERTILIZER+K12517*MESCLUN_FERTILIZER</x:f>
        <x:v>25960</x:v>
      </x:c>
      <x:c r="Q12517" s="268" t="n">
        <x:f>MIN(M12517,FARMER_HOURS)*FARMER_RATE+MAX(M12517-FARMER_HOURS,0)*TEMP_RATE</x:f>
        <x:v>203611.68324296194</x:v>
      </x:c>
      <x:c r="R12517" s="268" t="n">
        <x:f>O12517-P12517-Q12517-FIXED_COST</x:f>
        <x:v>-51789.68324296194</x:v>
      </x:c>
      <x:c r="S12517" s="139" t="str">
        <x:f>IF(AND(L12517&lt;=TOTAL_BED_CAP,N12517&lt;=TEMP_WORKER_CAP),"YES","NO")</x:f>
        <x:v>NO</x:v>
      </x:c>
      <x:c r="T12517" s="139" t="n">
        <x:f>IF(S12517="YES",R12517,-1E+99)</x:f>
        <x:v>-1e+99</x:v>
      </x:c>
    </x:row>
    <x:row r="12518">
      <x:c r="A12518" s="139"/>
      <x:c r="B12518" s="139"/>
      <x:c r="C12518" s="139"/>
      <x:c r="D12518" s="139"/>
      <x:c r="E12518" s="139"/>
      <x:c r="F12518" s="139"/>
      <x:c r="G12518" s="139"/>
      <x:c r="H12518" s="139"/>
      <x:c r="I12518" s="266" t="n">
        <x:f>INT((ROW()-ROW($I$46))/((CARROT_CAP+1)*(MESCLUN_CAP+1)))</x:f>
        <x:v>19</x:v>
      </x:c>
      <x:c r="J12518" s="266" t="n">
        <x:f>MOD(INT((ROW()-ROW($I$46))/(MESCLUN_CAP+1)),CARROT_CAP+1)</x:f>
        <x:v>3</x:v>
      </x:c>
      <x:c r="K12518" s="266" t="n">
        <x:f>MOD(ROW()-ROW($I$46),MESCLUN_CAP+1)</x:f>
        <x:v>10</x:v>
      </x:c>
      <x:c r="L12518" s="266" t="n">
        <x:f>SUM(I12518:K12518)</x:f>
        <x:v>32</x:v>
      </x:c>
      <x:c r="M12518" s="267" t="n">
        <x:f>I12518*TOMATO_HOURS*WEEKS*(1+TOMATO_DIM)^I12518+J12518*CARROT_HOURS*WEEKS*(1+CARROT_DIM)^J12518+K12518*MESCLUN_HOURS*WEEKS*(1+MESCLUN_DIM)^K12518</x:f>
        <x:v>11064.64649627782</x:v>
      </x:c>
      <x:c r="N12518" s="267" t="n">
        <x:f>MAX(M12518-FARMER_HOURS,0)/TEMP_HOURS_PER_WORKER</x:f>
        <x:v>7.183782289081819</x:v>
      </x:c>
      <x:c r="O12518" s="268" t="n">
        <x:f>I12518*TOMATO_PRICE+J12518*CARROT_PRICE+K12518*MESCLUN_PRICE</x:f>
        <x:v>200482</x:v>
      </x:c>
      <x:c r="P12518" s="268" t="n">
        <x:f>I12518*TOMATO_FERTILIZER+J12518*CARROT_FERTILIZER+K12518*MESCLUN_FERTILIZER</x:f>
        <x:v>26840</x:v>
      </x:c>
      <x:c r="Q12518" s="268" t="n">
        <x:f>MIN(M12518,FARMER_HOURS)*FARMER_RATE+MAX(M12518-FARMER_HOURS,0)*TEMP_RATE</x:f>
        <x:v>204594.55722704547</x:v>
      </x:c>
      <x:c r="R12518" s="268" t="n">
        <x:f>O12518-P12518-Q12518-FIXED_COST</x:f>
        <x:v>-50952.55722704547</x:v>
      </x:c>
      <x:c r="S12518" s="139" t="str">
        <x:f>IF(AND(L12518&lt;=TOTAL_BED_CAP,N12518&lt;=TEMP_WORKER_CAP),"YES","NO")</x:f>
        <x:v>NO</x:v>
      </x:c>
      <x:c r="T12518" s="139" t="n">
        <x:f>IF(S12518="YES",R12518,-1E+99)</x:f>
        <x:v>-1e+99</x:v>
      </x:c>
    </x:row>
    <x:row r="12519">
      <x:c r="A12519" s="139"/>
      <x:c r="B12519" s="139"/>
      <x:c r="C12519" s="139"/>
      <x:c r="D12519" s="139"/>
      <x:c r="E12519" s="139"/>
      <x:c r="F12519" s="139"/>
      <x:c r="G12519" s="139"/>
      <x:c r="H12519" s="139"/>
      <x:c r="I12519" s="266" t="n">
        <x:f>INT((ROW()-ROW($I$46))/((CARROT_CAP+1)*(MESCLUN_CAP+1)))</x:f>
        <x:v>19</x:v>
      </x:c>
      <x:c r="J12519" s="266" t="n">
        <x:f>MOD(INT((ROW()-ROW($I$46))/(MESCLUN_CAP+1)),CARROT_CAP+1)</x:f>
        <x:v>3</x:v>
      </x:c>
      <x:c r="K12519" s="266" t="n">
        <x:f>MOD(ROW()-ROW($I$46),MESCLUN_CAP+1)</x:f>
        <x:v>11</x:v>
      </x:c>
      <x:c r="L12519" s="266" t="n">
        <x:f>SUM(I12519:K12519)</x:f>
        <x:v>33</x:v>
      </x:c>
      <x:c r="M12519" s="267" t="n">
        <x:f>I12519*TOMATO_HOURS*WEEKS*(1+TOMATO_DIM)^I12519+J12519*CARROT_HOURS*WEEKS*(1+CARROT_DIM)^J12519+K12519*MESCLUN_HOURS*WEEKS*(1+MESCLUN_DIM)^K12519</x:f>
        <x:v>11122.60460937126</x:v>
      </x:c>
      <x:c r="N12519" s="267" t="n">
        <x:f>MAX(M12519-FARMER_HOURS,0)/TEMP_HOURS_PER_WORKER</x:f>
        <x:v>7.224030978730041</x:v>
      </x:c>
      <x:c r="O12519" s="268" t="n">
        <x:f>I12519*TOMATO_PRICE+J12519*CARROT_PRICE+K12519*MESCLUN_PRICE</x:f>
        <x:v>203182</x:v>
      </x:c>
      <x:c r="P12519" s="268" t="n">
        <x:f>I12519*TOMATO_FERTILIZER+J12519*CARROT_FERTILIZER+K12519*MESCLUN_FERTILIZER</x:f>
        <x:v>27720</x:v>
      </x:c>
      <x:c r="Q12519" s="268" t="n">
        <x:f>MIN(M12519,FARMER_HOURS)*FARMER_RATE+MAX(M12519-FARMER_HOURS,0)*TEMP_RATE</x:f>
        <x:v>205600.77446825104</x:v>
      </x:c>
      <x:c r="R12519" s="268" t="n">
        <x:f>O12519-P12519-Q12519-FIXED_COST</x:f>
        <x:v>-50138.77446825104</x:v>
      </x:c>
      <x:c r="S12519" s="139" t="str">
        <x:f>IF(AND(L12519&lt;=TOTAL_BED_CAP,N12519&lt;=TEMP_WORKER_CAP),"YES","NO")</x:f>
        <x:v>NO</x:v>
      </x:c>
      <x:c r="T12519" s="139" t="n">
        <x:f>IF(S12519="YES",R12519,-1E+99)</x:f>
        <x:v>-1e+99</x:v>
      </x:c>
    </x:row>
    <x:row r="12520">
      <x:c r="A12520" s="139"/>
      <x:c r="B12520" s="139"/>
      <x:c r="C12520" s="139"/>
      <x:c r="D12520" s="139"/>
      <x:c r="E12520" s="139"/>
      <x:c r="F12520" s="139"/>
      <x:c r="G12520" s="139"/>
      <x:c r="H12520" s="139"/>
      <x:c r="I12520" s="266" t="n">
        <x:f>INT((ROW()-ROW($I$46))/((CARROT_CAP+1)*(MESCLUN_CAP+1)))</x:f>
        <x:v>19</x:v>
      </x:c>
      <x:c r="J12520" s="266" t="n">
        <x:f>MOD(INT((ROW()-ROW($I$46))/(MESCLUN_CAP+1)),CARROT_CAP+1)</x:f>
        <x:v>3</x:v>
      </x:c>
      <x:c r="K12520" s="266" t="n">
        <x:f>MOD(ROW()-ROW($I$46),MESCLUN_CAP+1)</x:f>
        <x:v>12</x:v>
      </x:c>
      <x:c r="L12520" s="266" t="n">
        <x:f>SUM(I12520:K12520)</x:f>
        <x:v>34</x:v>
      </x:c>
      <x:c r="M12520" s="267" t="n">
        <x:f>I12520*TOMATO_HOURS*WEEKS*(1+TOMATO_DIM)^I12520+J12520*CARROT_HOURS*WEEKS*(1+CARROT_DIM)^J12520+K12520*MESCLUN_HOURS*WEEKS*(1+MESCLUN_DIM)^K12520</x:f>
        <x:v>11181.932062499323</x:v>
      </x:c>
      <x:c r="N12520" s="267" t="n">
        <x:f>MAX(M12520-FARMER_HOURS,0)/TEMP_HOURS_PER_WORKER</x:f>
        <x:v>7.265230598957864</x:v>
      </x:c>
      <x:c r="O12520" s="268" t="n">
        <x:f>I12520*TOMATO_PRICE+J12520*CARROT_PRICE+K12520*MESCLUN_PRICE</x:f>
        <x:v>205882</x:v>
      </x:c>
      <x:c r="P12520" s="268" t="n">
        <x:f>I12520*TOMATO_FERTILIZER+J12520*CARROT_FERTILIZER+K12520*MESCLUN_FERTILIZER</x:f>
        <x:v>28600</x:v>
      </x:c>
      <x:c r="Q12520" s="268" t="n">
        <x:f>MIN(M12520,FARMER_HOURS)*FARMER_RATE+MAX(M12520-FARMER_HOURS,0)*TEMP_RATE</x:f>
        <x:v>206630.76497394659</x:v>
      </x:c>
      <x:c r="R12520" s="268" t="n">
        <x:f>O12520-P12520-Q12520-FIXED_COST</x:f>
        <x:v>-49348.764973946585</x:v>
      </x:c>
      <x:c r="S12520" s="139" t="str">
        <x:f>IF(AND(L12520&lt;=TOTAL_BED_CAP,N12520&lt;=TEMP_WORKER_CAP),"YES","NO")</x:f>
        <x:v>NO</x:v>
      </x:c>
      <x:c r="T12520" s="139" t="n">
        <x:f>IF(S12520="YES",R12520,-1E+99)</x:f>
        <x:v>-1e+99</x:v>
      </x:c>
    </x:row>
    <x:row r="12521">
      <x:c r="A12521" s="139"/>
      <x:c r="B12521" s="139"/>
      <x:c r="C12521" s="139"/>
      <x:c r="D12521" s="139"/>
      <x:c r="E12521" s="139"/>
      <x:c r="F12521" s="139"/>
      <x:c r="G12521" s="139"/>
      <x:c r="H12521" s="139"/>
      <x:c r="I12521" s="266" t="n">
        <x:f>INT((ROW()-ROW($I$46))/((CARROT_CAP+1)*(MESCLUN_CAP+1)))</x:f>
        <x:v>19</x:v>
      </x:c>
      <x:c r="J12521" s="266" t="n">
        <x:f>MOD(INT((ROW()-ROW($I$46))/(MESCLUN_CAP+1)),CARROT_CAP+1)</x:f>
        <x:v>3</x:v>
      </x:c>
      <x:c r="K12521" s="266" t="n">
        <x:f>MOD(ROW()-ROW($I$46),MESCLUN_CAP+1)</x:f>
        <x:v>13</x:v>
      </x:c>
      <x:c r="L12521" s="266" t="n">
        <x:f>SUM(I12521:K12521)</x:f>
        <x:v>35</x:v>
      </x:c>
      <x:c r="M12521" s="267" t="n">
        <x:f>I12521*TOMATO_HOURS*WEEKS*(1+TOMATO_DIM)^I12521+J12521*CARROT_HOURS*WEEKS*(1+CARROT_DIM)^J12521+K12521*MESCLUN_HOURS*WEEKS*(1+MESCLUN_DIM)^K12521</x:f>
        <x:v>11242.654033207707</x:v>
      </x:c>
      <x:c r="N12521" s="267" t="n">
        <x:f>MAX(M12521-FARMER_HOURS,0)/TEMP_HOURS_PER_WORKER</x:f>
        <x:v>7.307398634172019</x:v>
      </x:c>
      <x:c r="O12521" s="268" t="n">
        <x:f>I12521*TOMATO_PRICE+J12521*CARROT_PRICE+K12521*MESCLUN_PRICE</x:f>
        <x:v>208582</x:v>
      </x:c>
      <x:c r="P12521" s="268" t="n">
        <x:f>I12521*TOMATO_FERTILIZER+J12521*CARROT_FERTILIZER+K12521*MESCLUN_FERTILIZER</x:f>
        <x:v>29480</x:v>
      </x:c>
      <x:c r="Q12521" s="268" t="n">
        <x:f>MIN(M12521,FARMER_HOURS)*FARMER_RATE+MAX(M12521-FARMER_HOURS,0)*TEMP_RATE</x:f>
        <x:v>207684.96585430048</x:v>
      </x:c>
      <x:c r="R12521" s="268" t="n">
        <x:f>O12521-P12521-Q12521-FIXED_COST</x:f>
        <x:v>-48582.96585430048</x:v>
      </x:c>
      <x:c r="S12521" s="139" t="str">
        <x:f>IF(AND(L12521&lt;=TOTAL_BED_CAP,N12521&lt;=TEMP_WORKER_CAP),"YES","NO")</x:f>
        <x:v>NO</x:v>
      </x:c>
      <x:c r="T12521" s="139" t="n">
        <x:f>IF(S12521="YES",R12521,-1E+99)</x:f>
        <x:v>-1e+99</x:v>
      </x:c>
    </x:row>
    <x:row r="12522">
      <x:c r="A12522" s="139"/>
      <x:c r="B12522" s="139"/>
      <x:c r="C12522" s="139"/>
      <x:c r="D12522" s="139"/>
      <x:c r="E12522" s="139"/>
      <x:c r="F12522" s="139"/>
      <x:c r="G12522" s="139"/>
      <x:c r="H12522" s="139"/>
      <x:c r="I12522" s="266" t="n">
        <x:f>INT((ROW()-ROW($I$46))/((CARROT_CAP+1)*(MESCLUN_CAP+1)))</x:f>
        <x:v>19</x:v>
      </x:c>
      <x:c r="J12522" s="266" t="n">
        <x:f>MOD(INT((ROW()-ROW($I$46))/(MESCLUN_CAP+1)),CARROT_CAP+1)</x:f>
        <x:v>3</x:v>
      </x:c>
      <x:c r="K12522" s="266" t="n">
        <x:f>MOD(ROW()-ROW($I$46),MESCLUN_CAP+1)</x:f>
        <x:v>14</x:v>
      </x:c>
      <x:c r="L12522" s="266" t="n">
        <x:f>SUM(I12522:K12522)</x:f>
        <x:v>36</x:v>
      </x:c>
      <x:c r="M12522" s="267" t="n">
        <x:f>I12522*TOMATO_HOURS*WEEKS*(1+TOMATO_DIM)^I12522+J12522*CARROT_HOURS*WEEKS*(1+CARROT_DIM)^J12522+K12522*MESCLUN_HOURS*WEEKS*(1+MESCLUN_DIM)^K12522</x:f>
        <x:v>11304.796114521369</x:v>
      </x:c>
      <x:c r="N12522" s="267" t="n">
        <x:f>MAX(M12522-FARMER_HOURS,0)/TEMP_HOURS_PER_WORKER</x:f>
        <x:v>7.350552857306506</x:v>
      </x:c>
      <x:c r="O12522" s="268" t="n">
        <x:f>I12522*TOMATO_PRICE+J12522*CARROT_PRICE+K12522*MESCLUN_PRICE</x:f>
        <x:v>211282</x:v>
      </x:c>
      <x:c r="P12522" s="268" t="n">
        <x:f>I12522*TOMATO_FERTILIZER+J12522*CARROT_FERTILIZER+K12522*MESCLUN_FERTILIZER</x:f>
        <x:v>30360</x:v>
      </x:c>
      <x:c r="Q12522" s="268" t="n">
        <x:f>MIN(M12522,FARMER_HOURS)*FARMER_RATE+MAX(M12522-FARMER_HOURS,0)*TEMP_RATE</x:f>
        <x:v>208763.82143266263</x:v>
      </x:c>
      <x:c r="R12522" s="268" t="n">
        <x:f>O12522-P12522-Q12522-FIXED_COST</x:f>
        <x:v>-47841.82143266263</x:v>
      </x:c>
      <x:c r="S12522" s="139" t="str">
        <x:f>IF(AND(L12522&lt;=TOTAL_BED_CAP,N12522&lt;=TEMP_WORKER_CAP),"YES","NO")</x:f>
        <x:v>NO</x:v>
      </x:c>
      <x:c r="T12522" s="139" t="n">
        <x:f>IF(S12522="YES",R12522,-1E+99)</x:f>
        <x:v>-1e+99</x:v>
      </x:c>
    </x:row>
    <x:row r="12523">
      <x:c r="A12523" s="139"/>
      <x:c r="B12523" s="139"/>
      <x:c r="C12523" s="139"/>
      <x:c r="D12523" s="139"/>
      <x:c r="E12523" s="139"/>
      <x:c r="F12523" s="139"/>
      <x:c r="G12523" s="139"/>
      <x:c r="H12523" s="139"/>
      <x:c r="I12523" s="266" t="n">
        <x:f>INT((ROW()-ROW($I$46))/((CARROT_CAP+1)*(MESCLUN_CAP+1)))</x:f>
        <x:v>19</x:v>
      </x:c>
      <x:c r="J12523" s="266" t="n">
        <x:f>MOD(INT((ROW()-ROW($I$46))/(MESCLUN_CAP+1)),CARROT_CAP+1)</x:f>
        <x:v>3</x:v>
      </x:c>
      <x:c r="K12523" s="266" t="n">
        <x:f>MOD(ROW()-ROW($I$46),MESCLUN_CAP+1)</x:f>
        <x:v>15</x:v>
      </x:c>
      <x:c r="L12523" s="266" t="n">
        <x:f>SUM(I12523:K12523)</x:f>
        <x:v>37</x:v>
      </x:c>
      <x:c r="M12523" s="267" t="n">
        <x:f>I12523*TOMATO_HOURS*WEEKS*(1+TOMATO_DIM)^I12523+J12523*CARROT_HOURS*WEEKS*(1+CARROT_DIM)^J12523+K12523*MESCLUN_HOURS*WEEKS*(1+MESCLUN_DIM)^K12523</x:f>
        <x:v>11368.384321397516</x:v>
      </x:c>
      <x:c r="N12523" s="267" t="n">
        <x:f>MAX(M12523-FARMER_HOURS,0)/TEMP_HOURS_PER_WORKER</x:f>
        <x:v>7.394711334303831</x:v>
      </x:c>
      <x:c r="O12523" s="268" t="n">
        <x:f>I12523*TOMATO_PRICE+J12523*CARROT_PRICE+K12523*MESCLUN_PRICE</x:f>
        <x:v>213982</x:v>
      </x:c>
      <x:c r="P12523" s="268" t="n">
        <x:f>I12523*TOMATO_FERTILIZER+J12523*CARROT_FERTILIZER+K12523*MESCLUN_FERTILIZER</x:f>
        <x:v>31240</x:v>
      </x:c>
      <x:c r="Q12523" s="268" t="n">
        <x:f>MIN(M12523,FARMER_HOURS)*FARMER_RATE+MAX(M12523-FARMER_HOURS,0)*TEMP_RATE</x:f>
        <x:v>209867.78335759576</x:v>
      </x:c>
      <x:c r="R12523" s="268" t="n">
        <x:f>O12523-P12523-Q12523-FIXED_COST</x:f>
        <x:v>-47125.78335759576</x:v>
      </x:c>
      <x:c r="S12523" s="139" t="str">
        <x:f>IF(AND(L12523&lt;=TOTAL_BED_CAP,N12523&lt;=TEMP_WORKER_CAP),"YES","NO")</x:f>
        <x:v>NO</x:v>
      </x:c>
      <x:c r="T12523" s="139" t="n">
        <x:f>IF(S12523="YES",R12523,-1E+99)</x:f>
        <x:v>-1e+99</x:v>
      </x:c>
    </x:row>
    <x:row r="12524">
      <x:c r="A12524" s="139"/>
      <x:c r="B12524" s="139"/>
      <x:c r="C12524" s="139"/>
      <x:c r="D12524" s="139"/>
      <x:c r="E12524" s="139"/>
      <x:c r="F12524" s="139"/>
      <x:c r="G12524" s="139"/>
      <x:c r="H12524" s="139"/>
      <x:c r="I12524" s="266" t="n">
        <x:f>INT((ROW()-ROW($I$46))/((CARROT_CAP+1)*(MESCLUN_CAP+1)))</x:f>
        <x:v>19</x:v>
      </x:c>
      <x:c r="J12524" s="266" t="n">
        <x:f>MOD(INT((ROW()-ROW($I$46))/(MESCLUN_CAP+1)),CARROT_CAP+1)</x:f>
        <x:v>3</x:v>
      </x:c>
      <x:c r="K12524" s="266" t="n">
        <x:f>MOD(ROW()-ROW($I$46),MESCLUN_CAP+1)</x:f>
        <x:v>16</x:v>
      </x:c>
      <x:c r="L12524" s="266" t="n">
        <x:f>SUM(I12524:K12524)</x:f>
        <x:v>38</x:v>
      </x:c>
      <x:c r="M12524" s="267" t="n">
        <x:f>I12524*TOMATO_HOURS*WEEKS*(1+TOMATO_DIM)^I12524+J12524*CARROT_HOURS*WEEKS*(1+CARROT_DIM)^J12524+K12524*MESCLUN_HOURS*WEEKS*(1+MESCLUN_DIM)^K12524</x:f>
        <x:v>11433.445097275004</x:v>
      </x:c>
      <x:c r="N12524" s="267" t="n">
        <x:f>MAX(M12524-FARMER_HOURS,0)/TEMP_HOURS_PER_WORKER</x:f>
        <x:v>7.439892428663197</x:v>
      </x:c>
      <x:c r="O12524" s="268" t="n">
        <x:f>I12524*TOMATO_PRICE+J12524*CARROT_PRICE+K12524*MESCLUN_PRICE</x:f>
        <x:v>216682</x:v>
      </x:c>
      <x:c r="P12524" s="268" t="n">
        <x:f>I12524*TOMATO_FERTILIZER+J12524*CARROT_FERTILIZER+K12524*MESCLUN_FERTILIZER</x:f>
        <x:v>32120</x:v>
      </x:c>
      <x:c r="Q12524" s="268" t="n">
        <x:f>MIN(M12524,FARMER_HOURS)*FARMER_RATE+MAX(M12524-FARMER_HOURS,0)*TEMP_RATE</x:f>
        <x:v>210997.31071657993</x:v>
      </x:c>
      <x:c r="R12524" s="268" t="n">
        <x:f>O12524-P12524-Q12524-FIXED_COST</x:f>
        <x:v>-46435.31071657993</x:v>
      </x:c>
      <x:c r="S12524" s="139" t="str">
        <x:f>IF(AND(L12524&lt;=TOTAL_BED_CAP,N12524&lt;=TEMP_WORKER_CAP),"YES","NO")</x:f>
        <x:v>NO</x:v>
      </x:c>
      <x:c r="T12524" s="139" t="n">
        <x:f>IF(S12524="YES",R12524,-1E+99)</x:f>
        <x:v>-1e+99</x:v>
      </x:c>
    </x:row>
    <x:row r="12525">
      <x:c r="A12525" s="139"/>
      <x:c r="B12525" s="139"/>
      <x:c r="C12525" s="139"/>
      <x:c r="D12525" s="139"/>
      <x:c r="E12525" s="139"/>
      <x:c r="F12525" s="139"/>
      <x:c r="G12525" s="139"/>
      <x:c r="H12525" s="139"/>
      <x:c r="I12525" s="266" t="n">
        <x:f>INT((ROW()-ROW($I$46))/((CARROT_CAP+1)*(MESCLUN_CAP+1)))</x:f>
        <x:v>19</x:v>
      </x:c>
      <x:c r="J12525" s="266" t="n">
        <x:f>MOD(INT((ROW()-ROW($I$46))/(MESCLUN_CAP+1)),CARROT_CAP+1)</x:f>
        <x:v>3</x:v>
      </x:c>
      <x:c r="K12525" s="266" t="n">
        <x:f>MOD(ROW()-ROW($I$46),MESCLUN_CAP+1)</x:f>
        <x:v>17</x:v>
      </x:c>
      <x:c r="L12525" s="266" t="n">
        <x:f>SUM(I12525:K12525)</x:f>
        <x:v>39</x:v>
      </x:c>
      <x:c r="M12525" s="267" t="n">
        <x:f>I12525*TOMATO_HOURS*WEEKS*(1+TOMATO_DIM)^I12525+J12525*CARROT_HOURS*WEEKS*(1+CARROT_DIM)^J12525+K12525*MESCLUN_HOURS*WEEKS*(1+MESCLUN_DIM)^K12525</x:f>
        <x:v>11500.005320721544</x:v>
      </x:c>
      <x:c r="N12525" s="267" t="n">
        <x:f>MAX(M12525-FARMER_HOURS,0)/TEMP_HOURS_PER_WORKER</x:f>
        <x:v>7.486114806056628</x:v>
      </x:c>
      <x:c r="O12525" s="268" t="n">
        <x:f>I12525*TOMATO_PRICE+J12525*CARROT_PRICE+K12525*MESCLUN_PRICE</x:f>
        <x:v>219382</x:v>
      </x:c>
      <x:c r="P12525" s="268" t="n">
        <x:f>I12525*TOMATO_FERTILIZER+J12525*CARROT_FERTILIZER+K12525*MESCLUN_FERTILIZER</x:f>
        <x:v>33000</x:v>
      </x:c>
      <x:c r="Q12525" s="268" t="n">
        <x:f>MIN(M12525,FARMER_HOURS)*FARMER_RATE+MAX(M12525-FARMER_HOURS,0)*TEMP_RATE</x:f>
        <x:v>212152.8701514157</x:v>
      </x:c>
      <x:c r="R12525" s="268" t="n">
        <x:f>O12525-P12525-Q12525-FIXED_COST</x:f>
        <x:v>-45770.8701514157</x:v>
      </x:c>
      <x:c r="S12525" s="139" t="str">
        <x:f>IF(AND(L12525&lt;=TOTAL_BED_CAP,N12525&lt;=TEMP_WORKER_CAP),"YES","NO")</x:f>
        <x:v>NO</x:v>
      </x:c>
      <x:c r="T12525" s="139" t="n">
        <x:f>IF(S12525="YES",R12525,-1E+99)</x:f>
        <x:v>-1e+99</x:v>
      </x:c>
    </x:row>
    <x:row r="12526">
      <x:c r="A12526" s="139"/>
      <x:c r="B12526" s="139"/>
      <x:c r="C12526" s="139"/>
      <x:c r="D12526" s="139"/>
      <x:c r="E12526" s="139"/>
      <x:c r="F12526" s="139"/>
      <x:c r="G12526" s="139"/>
      <x:c r="H12526" s="139"/>
      <x:c r="I12526" s="266" t="n">
        <x:f>INT((ROW()-ROW($I$46))/((CARROT_CAP+1)*(MESCLUN_CAP+1)))</x:f>
        <x:v>19</x:v>
      </x:c>
      <x:c r="J12526" s="266" t="n">
        <x:f>MOD(INT((ROW()-ROW($I$46))/(MESCLUN_CAP+1)),CARROT_CAP+1)</x:f>
        <x:v>3</x:v>
      </x:c>
      <x:c r="K12526" s="266" t="n">
        <x:f>MOD(ROW()-ROW($I$46),MESCLUN_CAP+1)</x:f>
        <x:v>18</x:v>
      </x:c>
      <x:c r="L12526" s="266" t="n">
        <x:f>SUM(I12526:K12526)</x:f>
        <x:v>40</x:v>
      </x:c>
      <x:c r="M12526" s="267" t="n">
        <x:f>I12526*TOMATO_HOURS*WEEKS*(1+TOMATO_DIM)^I12526+J12526*CARROT_HOURS*WEEKS*(1+CARROT_DIM)^J12526+K12526*MESCLUN_HOURS*WEEKS*(1+MESCLUN_DIM)^K12526</x:f>
        <x:v>11568.092312180132</x:v>
      </x:c>
      <x:c r="N12526" s="267" t="n">
        <x:f>MAX(M12526-FARMER_HOURS,0)/TEMP_HOURS_PER_WORKER</x:f>
        <x:v>7.533397439013981</x:v>
      </x:c>
      <x:c r="O12526" s="268" t="n">
        <x:f>I12526*TOMATO_PRICE+J12526*CARROT_PRICE+K12526*MESCLUN_PRICE</x:f>
        <x:v>222082</x:v>
      </x:c>
      <x:c r="P12526" s="268" t="n">
        <x:f>I12526*TOMATO_FERTILIZER+J12526*CARROT_FERTILIZER+K12526*MESCLUN_FERTILIZER</x:f>
        <x:v>33880</x:v>
      </x:c>
      <x:c r="Q12526" s="268" t="n">
        <x:f>MIN(M12526,FARMER_HOURS)*FARMER_RATE+MAX(M12526-FARMER_HOURS,0)*TEMP_RATE</x:f>
        <x:v>213334.9359753495</x:v>
      </x:c>
      <x:c r="R12526" s="268" t="n">
        <x:f>O12526-P12526-Q12526-FIXED_COST</x:f>
        <x:v>-45132.93597534951</x:v>
      </x:c>
      <x:c r="S12526" s="139" t="str">
        <x:f>IF(AND(L12526&lt;=TOTAL_BED_CAP,N12526&lt;=TEMP_WORKER_CAP),"YES","NO")</x:f>
        <x:v>NO</x:v>
      </x:c>
      <x:c r="T12526" s="139" t="n">
        <x:f>IF(S12526="YES",R12526,-1E+99)</x:f>
        <x:v>-1e+99</x:v>
      </x:c>
    </x:row>
    <x:row r="12527">
      <x:c r="A12527" s="139"/>
      <x:c r="B12527" s="139"/>
      <x:c r="C12527" s="139"/>
      <x:c r="D12527" s="139"/>
      <x:c r="E12527" s="139"/>
      <x:c r="F12527" s="139"/>
      <x:c r="G12527" s="139"/>
      <x:c r="H12527" s="139"/>
      <x:c r="I12527" s="266" t="n">
        <x:f>INT((ROW()-ROW($I$46))/((CARROT_CAP+1)*(MESCLUN_CAP+1)))</x:f>
        <x:v>19</x:v>
      </x:c>
      <x:c r="J12527" s="266" t="n">
        <x:f>MOD(INT((ROW()-ROW($I$46))/(MESCLUN_CAP+1)),CARROT_CAP+1)</x:f>
        <x:v>3</x:v>
      </x:c>
      <x:c r="K12527" s="266" t="n">
        <x:f>MOD(ROW()-ROW($I$46),MESCLUN_CAP+1)</x:f>
        <x:v>19</x:v>
      </x:c>
      <x:c r="L12527" s="266" t="n">
        <x:f>SUM(I12527:K12527)</x:f>
        <x:v>41</x:v>
      </x:c>
      <x:c r="M12527" s="267" t="n">
        <x:f>I12527*TOMATO_HOURS*WEEKS*(1+TOMATO_DIM)^I12527+J12527*CARROT_HOURS*WEEKS*(1+CARROT_DIM)^J12527+K12527*MESCLUN_HOURS*WEEKS*(1+MESCLUN_DIM)^K12527</x:f>
        <x:v>11637.733840816154</x:v>
      </x:c>
      <x:c r="N12527" s="267" t="n">
        <x:f>MAX(M12527-FARMER_HOURS,0)/TEMP_HOURS_PER_WORKER</x:f>
        <x:v>7.581759611677885</x:v>
      </x:c>
      <x:c r="O12527" s="268" t="n">
        <x:f>I12527*TOMATO_PRICE+J12527*CARROT_PRICE+K12527*MESCLUN_PRICE</x:f>
        <x:v>224782</x:v>
      </x:c>
      <x:c r="P12527" s="268" t="n">
        <x:f>I12527*TOMATO_FERTILIZER+J12527*CARROT_FERTILIZER+K12527*MESCLUN_FERTILIZER</x:f>
        <x:v>34760</x:v>
      </x:c>
      <x:c r="Q12527" s="268" t="n">
        <x:f>MIN(M12527,FARMER_HOURS)*FARMER_RATE+MAX(M12527-FARMER_HOURS,0)*TEMP_RATE</x:f>
        <x:v>214543.99029194712</x:v>
      </x:c>
      <x:c r="R12527" s="268" t="n">
        <x:f>O12527-P12527-Q12527-FIXED_COST</x:f>
        <x:v>-44521.99029194712</x:v>
      </x:c>
      <x:c r="S12527" s="139" t="str">
        <x:f>IF(AND(L12527&lt;=TOTAL_BED_CAP,N12527&lt;=TEMP_WORKER_CAP),"YES","NO")</x:f>
        <x:v>NO</x:v>
      </x:c>
      <x:c r="T12527" s="139" t="n">
        <x:f>IF(S12527="YES",R12527,-1E+99)</x:f>
        <x:v>-1e+99</x:v>
      </x:c>
    </x:row>
    <x:row r="12528">
      <x:c r="A12528" s="139"/>
      <x:c r="B12528" s="139"/>
      <x:c r="C12528" s="139"/>
      <x:c r="D12528" s="139"/>
      <x:c r="E12528" s="139"/>
      <x:c r="F12528" s="139"/>
      <x:c r="G12528" s="139"/>
      <x:c r="H12528" s="139"/>
      <x:c r="I12528" s="266" t="n">
        <x:f>INT((ROW()-ROW($I$46))/((CARROT_CAP+1)*(MESCLUN_CAP+1)))</x:f>
        <x:v>19</x:v>
      </x:c>
      <x:c r="J12528" s="266" t="n">
        <x:f>MOD(INT((ROW()-ROW($I$46))/(MESCLUN_CAP+1)),CARROT_CAP+1)</x:f>
        <x:v>3</x:v>
      </x:c>
      <x:c r="K12528" s="266" t="n">
        <x:f>MOD(ROW()-ROW($I$46),MESCLUN_CAP+1)</x:f>
        <x:v>20</x:v>
      </x:c>
      <x:c r="L12528" s="266" t="n">
        <x:f>SUM(I12528:K12528)</x:f>
        <x:v>42</x:v>
      </x:c>
      <x:c r="M12528" s="267" t="n">
        <x:f>I12528*TOMATO_HOURS*WEEKS*(1+TOMATO_DIM)^I12528+J12528*CARROT_HOURS*WEEKS*(1+CARROT_DIM)^J12528+K12528*MESCLUN_HOURS*WEEKS*(1+MESCLUN_DIM)^K12528</x:f>
        <x:v>11708.95813146663</x:v>
      </x:c>
      <x:c r="N12528" s="267" t="n">
        <x:f>MAX(M12528-FARMER_HOURS,0)/TEMP_HOURS_PER_WORKER</x:f>
        <x:v>7.631220924629604</x:v>
      </x:c>
      <x:c r="O12528" s="268" t="n">
        <x:f>I12528*TOMATO_PRICE+J12528*CARROT_PRICE+K12528*MESCLUN_PRICE</x:f>
        <x:v>227482</x:v>
      </x:c>
      <x:c r="P12528" s="268" t="n">
        <x:f>I12528*TOMATO_FERTILIZER+J12528*CARROT_FERTILIZER+K12528*MESCLUN_FERTILIZER</x:f>
        <x:v>35640</x:v>
      </x:c>
      <x:c r="Q12528" s="268" t="n">
        <x:f>MIN(M12528,FARMER_HOURS)*FARMER_RATE+MAX(M12528-FARMER_HOURS,0)*TEMP_RATE</x:f>
        <x:v>215780.5231157401</x:v>
      </x:c>
      <x:c r="R12528" s="268" t="n">
        <x:f>O12528-P12528-Q12528-FIXED_COST</x:f>
        <x:v>-43938.5231157401</x:v>
      </x:c>
      <x:c r="S12528" s="139" t="str">
        <x:f>IF(AND(L12528&lt;=TOTAL_BED_CAP,N12528&lt;=TEMP_WORKER_CAP),"YES","NO")</x:f>
        <x:v>NO</x:v>
      </x:c>
      <x:c r="T12528" s="139" t="n">
        <x:f>IF(S12528="YES",R12528,-1E+99)</x:f>
        <x:v>-1e+99</x:v>
      </x:c>
    </x:row>
    <x:row r="12529">
      <x:c r="A12529" s="139"/>
      <x:c r="B12529" s="139"/>
      <x:c r="C12529" s="139"/>
      <x:c r="D12529" s="139"/>
      <x:c r="E12529" s="139"/>
      <x:c r="F12529" s="139"/>
      <x:c r="G12529" s="139"/>
      <x:c r="H12529" s="139"/>
      <x:c r="I12529" s="266" t="n">
        <x:f>INT((ROW()-ROW($I$46))/((CARROT_CAP+1)*(MESCLUN_CAP+1)))</x:f>
        <x:v>19</x:v>
      </x:c>
      <x:c r="J12529" s="266" t="n">
        <x:f>MOD(INT((ROW()-ROW($I$46))/(MESCLUN_CAP+1)),CARROT_CAP+1)</x:f>
        <x:v>3</x:v>
      </x:c>
      <x:c r="K12529" s="266" t="n">
        <x:f>MOD(ROW()-ROW($I$46),MESCLUN_CAP+1)</x:f>
        <x:v>21</x:v>
      </x:c>
      <x:c r="L12529" s="266" t="n">
        <x:f>SUM(I12529:K12529)</x:f>
        <x:v>43</x:v>
      </x:c>
      <x:c r="M12529" s="267" t="n">
        <x:f>I12529*TOMATO_HOURS*WEEKS*(1+TOMATO_DIM)^I12529+J12529*CARROT_HOURS*WEEKS*(1+CARROT_DIM)^J12529+K12529*MESCLUN_HOURS*WEEKS*(1+MESCLUN_DIM)^K12529</x:f>
        <x:v>11781.793871693075</x:v>
      </x:c>
      <x:c r="N12529" s="267" t="n">
        <x:f>MAX(M12529-FARMER_HOURS,0)/TEMP_HOURS_PER_WORKER</x:f>
        <x:v>7.681801299786858</x:v>
      </x:c>
      <x:c r="O12529" s="268" t="n">
        <x:f>I12529*TOMATO_PRICE+J12529*CARROT_PRICE+K12529*MESCLUN_PRICE</x:f>
        <x:v>230182</x:v>
      </x:c>
      <x:c r="P12529" s="268" t="n">
        <x:f>I12529*TOMATO_FERTILIZER+J12529*CARROT_FERTILIZER+K12529*MESCLUN_FERTILIZER</x:f>
        <x:v>36520</x:v>
      </x:c>
      <x:c r="Q12529" s="268" t="n">
        <x:f>MIN(M12529,FARMER_HOURS)*FARMER_RATE+MAX(M12529-FARMER_HOURS,0)*TEMP_RATE</x:f>
        <x:v>217045.03249467144</x:v>
      </x:c>
      <x:c r="R12529" s="268" t="n">
        <x:f>O12529-P12529-Q12529-FIXED_COST</x:f>
        <x:v>-43383.03249467144</x:v>
      </x:c>
      <x:c r="S12529" s="139" t="str">
        <x:f>IF(AND(L12529&lt;=TOTAL_BED_CAP,N12529&lt;=TEMP_WORKER_CAP),"YES","NO")</x:f>
        <x:v>NO</x:v>
      </x:c>
      <x:c r="T12529" s="139" t="n">
        <x:f>IF(S12529="YES",R12529,-1E+99)</x:f>
        <x:v>-1e+99</x:v>
      </x:c>
    </x:row>
    <x:row r="12530">
      <x:c r="A12530" s="139"/>
      <x:c r="B12530" s="139"/>
      <x:c r="C12530" s="139"/>
      <x:c r="D12530" s="139"/>
      <x:c r="E12530" s="139"/>
      <x:c r="F12530" s="139"/>
      <x:c r="G12530" s="139"/>
      <x:c r="H12530" s="139"/>
      <x:c r="I12530" s="266" t="n">
        <x:f>INT((ROW()-ROW($I$46))/((CARROT_CAP+1)*(MESCLUN_CAP+1)))</x:f>
        <x:v>19</x:v>
      </x:c>
      <x:c r="J12530" s="266" t="n">
        <x:f>MOD(INT((ROW()-ROW($I$46))/(MESCLUN_CAP+1)),CARROT_CAP+1)</x:f>
        <x:v>3</x:v>
      </x:c>
      <x:c r="K12530" s="266" t="n">
        <x:f>MOD(ROW()-ROW($I$46),MESCLUN_CAP+1)</x:f>
        <x:v>22</x:v>
      </x:c>
      <x:c r="L12530" s="266" t="n">
        <x:f>SUM(I12530:K12530)</x:f>
        <x:v>44</x:v>
      </x:c>
      <x:c r="M12530" s="267" t="n">
        <x:f>I12530*TOMATO_HOURS*WEEKS*(1+TOMATO_DIM)^I12530+J12530*CARROT_HOURS*WEEKS*(1+CARROT_DIM)^J12530+K12530*MESCLUN_HOURS*WEEKS*(1+MESCLUN_DIM)^K12530</x:f>
        <x:v>11856.27021893947</x:v>
      </x:c>
      <x:c r="N12530" s="267" t="n">
        <x:f>MAX(M12530-FARMER_HOURS,0)/TEMP_HOURS_PER_WORKER</x:f>
        <x:v>7.733520985374631</x:v>
      </x:c>
      <x:c r="O12530" s="268" t="n">
        <x:f>I12530*TOMATO_PRICE+J12530*CARROT_PRICE+K12530*MESCLUN_PRICE</x:f>
        <x:v>232882</x:v>
      </x:c>
      <x:c r="P12530" s="268" t="n">
        <x:f>I12530*TOMATO_FERTILIZER+J12530*CARROT_FERTILIZER+K12530*MESCLUN_FERTILIZER</x:f>
        <x:v>37400</x:v>
      </x:c>
      <x:c r="Q12530" s="268" t="n">
        <x:f>MIN(M12530,FARMER_HOURS)*FARMER_RATE+MAX(M12530-FARMER_HOURS,0)*TEMP_RATE</x:f>
        <x:v>218338.02463436578</x:v>
      </x:c>
      <x:c r="R12530" s="268" t="n">
        <x:f>O12530-P12530-Q12530-FIXED_COST</x:f>
        <x:v>-42856.02463436578</x:v>
      </x:c>
      <x:c r="S12530" s="139" t="str">
        <x:f>IF(AND(L12530&lt;=TOTAL_BED_CAP,N12530&lt;=TEMP_WORKER_CAP),"YES","NO")</x:f>
        <x:v>NO</x:v>
      </x:c>
      <x:c r="T12530" s="139" t="n">
        <x:f>IF(S12530="YES",R12530,-1E+99)</x:f>
        <x:v>-1e+99</x:v>
      </x:c>
    </x:row>
    <x:row r="12531">
      <x:c r="A12531" s="139"/>
      <x:c r="B12531" s="139"/>
      <x:c r="C12531" s="139"/>
      <x:c r="D12531" s="139"/>
      <x:c r="E12531" s="139"/>
      <x:c r="F12531" s="139"/>
      <x:c r="G12531" s="139"/>
      <x:c r="H12531" s="139"/>
      <x:c r="I12531" s="266" t="n">
        <x:f>INT((ROW()-ROW($I$46))/((CARROT_CAP+1)*(MESCLUN_CAP+1)))</x:f>
        <x:v>19</x:v>
      </x:c>
      <x:c r="J12531" s="266" t="n">
        <x:f>MOD(INT((ROW()-ROW($I$46))/(MESCLUN_CAP+1)),CARROT_CAP+1)</x:f>
        <x:v>3</x:v>
      </x:c>
      <x:c r="K12531" s="266" t="n">
        <x:f>MOD(ROW()-ROW($I$46),MESCLUN_CAP+1)</x:f>
        <x:v>23</x:v>
      </x:c>
      <x:c r="L12531" s="266" t="n">
        <x:f>SUM(I12531:K12531)</x:f>
        <x:v>45</x:v>
      </x:c>
      <x:c r="M12531" s="267" t="n">
        <x:f>I12531*TOMATO_HOURS*WEEKS*(1+TOMATO_DIM)^I12531+J12531*CARROT_HOURS*WEEKS*(1+CARROT_DIM)^J12531+K12531*MESCLUN_HOURS*WEEKS*(1+MESCLUN_DIM)^K12531</x:f>
        <x:v>11932.416807796906</x:v>
      </x:c>
      <x:c r="N12531" s="267" t="n">
        <x:f>MAX(M12531-FARMER_HOURS,0)/TEMP_HOURS_PER_WORKER</x:f>
        <x:v>7.7864005609700735</x:v>
      </x:c>
      <x:c r="O12531" s="268" t="n">
        <x:f>I12531*TOMATO_PRICE+J12531*CARROT_PRICE+K12531*MESCLUN_PRICE</x:f>
        <x:v>235582</x:v>
      </x:c>
      <x:c r="P12531" s="268" t="n">
        <x:f>I12531*TOMATO_FERTILIZER+J12531*CARROT_FERTILIZER+K12531*MESCLUN_FERTILIZER</x:f>
        <x:v>38280</x:v>
      </x:c>
      <x:c r="Q12531" s="268" t="n">
        <x:f>MIN(M12531,FARMER_HOURS)*FARMER_RATE+MAX(M12531-FARMER_HOURS,0)*TEMP_RATE</x:f>
        <x:v>219660.01402425184</x:v>
      </x:c>
      <x:c r="R12531" s="268" t="n">
        <x:f>O12531-P12531-Q12531-FIXED_COST</x:f>
        <x:v>-42358.01402425184</x:v>
      </x:c>
      <x:c r="S12531" s="139" t="str">
        <x:f>IF(AND(L12531&lt;=TOTAL_BED_CAP,N12531&lt;=TEMP_WORKER_CAP),"YES","NO")</x:f>
        <x:v>NO</x:v>
      </x:c>
      <x:c r="T12531" s="139" t="n">
        <x:f>IF(S12531="YES",R12531,-1E+99)</x:f>
        <x:v>-1e+99</x:v>
      </x:c>
    </x:row>
    <x:row r="12532">
      <x:c r="A12532" s="139"/>
      <x:c r="B12532" s="139"/>
      <x:c r="C12532" s="139"/>
      <x:c r="D12532" s="139"/>
      <x:c r="E12532" s="139"/>
      <x:c r="F12532" s="139"/>
      <x:c r="G12532" s="139"/>
      <x:c r="H12532" s="139"/>
      <x:c r="I12532" s="266" t="n">
        <x:f>INT((ROW()-ROW($I$46))/((CARROT_CAP+1)*(MESCLUN_CAP+1)))</x:f>
        <x:v>19</x:v>
      </x:c>
      <x:c r="J12532" s="266" t="n">
        <x:f>MOD(INT((ROW()-ROW($I$46))/(MESCLUN_CAP+1)),CARROT_CAP+1)</x:f>
        <x:v>3</x:v>
      </x:c>
      <x:c r="K12532" s="266" t="n">
        <x:f>MOD(ROW()-ROW($I$46),MESCLUN_CAP+1)</x:f>
        <x:v>24</x:v>
      </x:c>
      <x:c r="L12532" s="266" t="n">
        <x:f>SUM(I12532:K12532)</x:f>
        <x:v>46</x:v>
      </x:c>
      <x:c r="M12532" s="267" t="n">
        <x:f>I12532*TOMATO_HOURS*WEEKS*(1+TOMATO_DIM)^I12532+J12532*CARROT_HOURS*WEEKS*(1+CARROT_DIM)^J12532+K12532*MESCLUN_HOURS*WEEKS*(1+MESCLUN_DIM)^K12532</x:f>
        <x:v>12010.263757376402</x:v>
      </x:c>
      <x:c r="N12532" s="267" t="n">
        <x:f>MAX(M12532-FARMER_HOURS,0)/TEMP_HOURS_PER_WORKER</x:f>
        <x:v>7.840460942622501</x:v>
      </x:c>
      <x:c r="O12532" s="268" t="n">
        <x:f>I12532*TOMATO_PRICE+J12532*CARROT_PRICE+K12532*MESCLUN_PRICE</x:f>
        <x:v>238282</x:v>
      </x:c>
      <x:c r="P12532" s="268" t="n">
        <x:f>I12532*TOMATO_FERTILIZER+J12532*CARROT_FERTILIZER+K12532*MESCLUN_FERTILIZER</x:f>
        <x:v>39160</x:v>
      </x:c>
      <x:c r="Q12532" s="268" t="n">
        <x:f>MIN(M12532,FARMER_HOURS)*FARMER_RATE+MAX(M12532-FARMER_HOURS,0)*TEMP_RATE</x:f>
        <x:v>221011.52356556253</x:v>
      </x:c>
      <x:c r="R12532" s="268" t="n">
        <x:f>O12532-P12532-Q12532-FIXED_COST</x:f>
        <x:v>-41889.52356556253</x:v>
      </x:c>
      <x:c r="S12532" s="139" t="str">
        <x:f>IF(AND(L12532&lt;=TOTAL_BED_CAP,N12532&lt;=TEMP_WORKER_CAP),"YES","NO")</x:f>
        <x:v>NO</x:v>
      </x:c>
      <x:c r="T12532" s="139" t="n">
        <x:f>IF(S12532="YES",R12532,-1E+99)</x:f>
        <x:v>-1e+99</x:v>
      </x:c>
    </x:row>
    <x:row r="12533">
      <x:c r="A12533" s="139"/>
      <x:c r="B12533" s="139"/>
      <x:c r="C12533" s="139"/>
      <x:c r="D12533" s="139"/>
      <x:c r="E12533" s="139"/>
      <x:c r="F12533" s="139"/>
      <x:c r="G12533" s="139"/>
      <x:c r="H12533" s="139"/>
      <x:c r="I12533" s="266" t="n">
        <x:f>INT((ROW()-ROW($I$46))/((CARROT_CAP+1)*(MESCLUN_CAP+1)))</x:f>
        <x:v>19</x:v>
      </x:c>
      <x:c r="J12533" s="266" t="n">
        <x:f>MOD(INT((ROW()-ROW($I$46))/(MESCLUN_CAP+1)),CARROT_CAP+1)</x:f>
        <x:v>3</x:v>
      </x:c>
      <x:c r="K12533" s="266" t="n">
        <x:f>MOD(ROW()-ROW($I$46),MESCLUN_CAP+1)</x:f>
        <x:v>25</x:v>
      </x:c>
      <x:c r="L12533" s="266" t="n">
        <x:f>SUM(I12533:K12533)</x:f>
        <x:v>47</x:v>
      </x:c>
      <x:c r="M12533" s="267" t="n">
        <x:f>I12533*TOMATO_HOURS*WEEKS*(1+TOMATO_DIM)^I12533+J12533*CARROT_HOURS*WEEKS*(1+CARROT_DIM)^J12533+K12533*MESCLUN_HOURS*WEEKS*(1+MESCLUN_DIM)^K12533</x:f>
        <x:v>12089.8416787915</x:v>
      </x:c>
      <x:c r="N12533" s="267" t="n">
        <x:f>MAX(M12533-FARMER_HOURS,0)/TEMP_HOURS_PER_WORKER</x:f>
        <x:v>7.895723388049652</x:v>
      </x:c>
      <x:c r="O12533" s="268" t="n">
        <x:f>I12533*TOMATO_PRICE+J12533*CARROT_PRICE+K12533*MESCLUN_PRICE</x:f>
        <x:v>240982</x:v>
      </x:c>
      <x:c r="P12533" s="268" t="n">
        <x:f>I12533*TOMATO_FERTILIZER+J12533*CARROT_FERTILIZER+K12533*MESCLUN_FERTILIZER</x:f>
        <x:v>40040</x:v>
      </x:c>
      <x:c r="Q12533" s="268" t="n">
        <x:f>MIN(M12533,FARMER_HOURS)*FARMER_RATE+MAX(M12533-FARMER_HOURS,0)*TEMP_RATE</x:f>
        <x:v>222393.0847012413</x:v>
      </x:c>
      <x:c r="R12533" s="268" t="n">
        <x:f>O12533-P12533-Q12533-FIXED_COST</x:f>
        <x:v>-41451.084701241314</x:v>
      </x:c>
      <x:c r="S12533" s="139" t="str">
        <x:f>IF(AND(L12533&lt;=TOTAL_BED_CAP,N12533&lt;=TEMP_WORKER_CAP),"YES","NO")</x:f>
        <x:v>NO</x:v>
      </x:c>
      <x:c r="T12533" s="139" t="n">
        <x:f>IF(S12533="YES",R12533,-1E+99)</x:f>
        <x:v>-1e+99</x:v>
      </x:c>
    </x:row>
    <x:row r="12534">
      <x:c r="A12534" s="139"/>
      <x:c r="B12534" s="139"/>
      <x:c r="C12534" s="139"/>
      <x:c r="D12534" s="139"/>
      <x:c r="E12534" s="139"/>
      <x:c r="F12534" s="139"/>
      <x:c r="G12534" s="139"/>
      <x:c r="H12534" s="139"/>
      <x:c r="I12534" s="266" t="n">
        <x:f>INT((ROW()-ROW($I$46))/((CARROT_CAP+1)*(MESCLUN_CAP+1)))</x:f>
        <x:v>19</x:v>
      </x:c>
      <x:c r="J12534" s="266" t="n">
        <x:f>MOD(INT((ROW()-ROW($I$46))/(MESCLUN_CAP+1)),CARROT_CAP+1)</x:f>
        <x:v>3</x:v>
      </x:c>
      <x:c r="K12534" s="266" t="n">
        <x:f>MOD(ROW()-ROW($I$46),MESCLUN_CAP+1)</x:f>
        <x:v>26</x:v>
      </x:c>
      <x:c r="L12534" s="266" t="n">
        <x:f>SUM(I12534:K12534)</x:f>
        <x:v>48</x:v>
      </x:c>
      <x:c r="M12534" s="267" t="n">
        <x:f>I12534*TOMATO_HOURS*WEEKS*(1+TOMATO_DIM)^I12534+J12534*CARROT_HOURS*WEEKS*(1+CARROT_DIM)^J12534+K12534*MESCLUN_HOURS*WEEKS*(1+MESCLUN_DIM)^K12534</x:f>
        <x:v>12171.181682752218</x:v>
      </x:c>
      <x:c r="N12534" s="267" t="n">
        <x:f>MAX(M12534-FARMER_HOURS,0)/TEMP_HOURS_PER_WORKER</x:f>
        <x:v>7.952209501911263</x:v>
      </x:c>
      <x:c r="O12534" s="268" t="n">
        <x:f>I12534*TOMATO_PRICE+J12534*CARROT_PRICE+K12534*MESCLUN_PRICE</x:f>
        <x:v>243682</x:v>
      </x:c>
      <x:c r="P12534" s="268" t="n">
        <x:f>I12534*TOMATO_FERTILIZER+J12534*CARROT_FERTILIZER+K12534*MESCLUN_FERTILIZER</x:f>
        <x:v>40920</x:v>
      </x:c>
      <x:c r="Q12534" s="268" t="n">
        <x:f>MIN(M12534,FARMER_HOURS)*FARMER_RATE+MAX(M12534-FARMER_HOURS,0)*TEMP_RATE</x:f>
        <x:v>223805.23754778155</x:v>
      </x:c>
      <x:c r="R12534" s="268" t="n">
        <x:f>O12534-P12534-Q12534-FIXED_COST</x:f>
        <x:v>-41043.23754778155</x:v>
      </x:c>
      <x:c r="S12534" s="139" t="str">
        <x:f>IF(AND(L12534&lt;=TOTAL_BED_CAP,N12534&lt;=TEMP_WORKER_CAP),"YES","NO")</x:f>
        <x:v>NO</x:v>
      </x:c>
      <x:c r="T12534" s="139" t="n">
        <x:f>IF(S12534="YES",R12534,-1E+99)</x:f>
        <x:v>-1e+99</x:v>
      </x:c>
    </x:row>
    <x:row r="12535">
      <x:c r="A12535" s="139"/>
      <x:c r="B12535" s="139"/>
      <x:c r="C12535" s="139"/>
      <x:c r="D12535" s="139"/>
      <x:c r="E12535" s="139"/>
      <x:c r="F12535" s="139"/>
      <x:c r="G12535" s="139"/>
      <x:c r="H12535" s="139"/>
      <x:c r="I12535" s="266" t="n">
        <x:f>INT((ROW()-ROW($I$46))/((CARROT_CAP+1)*(MESCLUN_CAP+1)))</x:f>
        <x:v>19</x:v>
      </x:c>
      <x:c r="J12535" s="266" t="n">
        <x:f>MOD(INT((ROW()-ROW($I$46))/(MESCLUN_CAP+1)),CARROT_CAP+1)</x:f>
        <x:v>3</x:v>
      </x:c>
      <x:c r="K12535" s="266" t="n">
        <x:f>MOD(ROW()-ROW($I$46),MESCLUN_CAP+1)</x:f>
        <x:v>27</x:v>
      </x:c>
      <x:c r="L12535" s="266" t="n">
        <x:f>SUM(I12535:K12535)</x:f>
        <x:v>49</x:v>
      </x:c>
      <x:c r="M12535" s="267" t="n">
        <x:f>I12535*TOMATO_HOURS*WEEKS*(1+TOMATO_DIM)^I12535+J12535*CARROT_HOURS*WEEKS*(1+CARROT_DIM)^J12535+K12535*MESCLUN_HOURS*WEEKS*(1+MESCLUN_DIM)^K12535</x:f>
        <x:v>12254.315387271974</x:v>
      </x:c>
      <x:c r="N12535" s="267" t="n">
        <x:f>MAX(M12535-FARMER_HOURS,0)/TEMP_HOURS_PER_WORKER</x:f>
        <x:v>8.009941241161092</x:v>
      </x:c>
      <x:c r="O12535" s="268" t="n">
        <x:f>I12535*TOMATO_PRICE+J12535*CARROT_PRICE+K12535*MESCLUN_PRICE</x:f>
        <x:v>246382</x:v>
      </x:c>
      <x:c r="P12535" s="268" t="n">
        <x:f>I12535*TOMATO_FERTILIZER+J12535*CARROT_FERTILIZER+K12535*MESCLUN_FERTILIZER</x:f>
        <x:v>41800</x:v>
      </x:c>
      <x:c r="Q12535" s="268" t="n">
        <x:f>MIN(M12535,FARMER_HOURS)*FARMER_RATE+MAX(M12535-FARMER_HOURS,0)*TEMP_RATE</x:f>
        <x:v>225248.53102902733</x:v>
      </x:c>
      <x:c r="R12535" s="268" t="n">
        <x:f>O12535-P12535-Q12535-FIXED_COST</x:f>
        <x:v>-40666.531029027334</x:v>
      </x:c>
      <x:c r="S12535" s="139" t="str">
        <x:f>IF(AND(L12535&lt;=TOTAL_BED_CAP,N12535&lt;=TEMP_WORKER_CAP),"YES","NO")</x:f>
        <x:v>NO</x:v>
      </x:c>
      <x:c r="T12535" s="139" t="n">
        <x:f>IF(S12535="YES",R12535,-1E+99)</x:f>
        <x:v>-1e+99</x:v>
      </x:c>
    </x:row>
    <x:row r="12536">
      <x:c r="A12536" s="139"/>
      <x:c r="B12536" s="139"/>
      <x:c r="C12536" s="139"/>
      <x:c r="D12536" s="139"/>
      <x:c r="E12536" s="139"/>
      <x:c r="F12536" s="139"/>
      <x:c r="G12536" s="139"/>
      <x:c r="H12536" s="139"/>
      <x:c r="I12536" s="266" t="n">
        <x:f>INT((ROW()-ROW($I$46))/((CARROT_CAP+1)*(MESCLUN_CAP+1)))</x:f>
        <x:v>19</x:v>
      </x:c>
      <x:c r="J12536" s="266" t="n">
        <x:f>MOD(INT((ROW()-ROW($I$46))/(MESCLUN_CAP+1)),CARROT_CAP+1)</x:f>
        <x:v>3</x:v>
      </x:c>
      <x:c r="K12536" s="266" t="n">
        <x:f>MOD(ROW()-ROW($I$46),MESCLUN_CAP+1)</x:f>
        <x:v>28</x:v>
      </x:c>
      <x:c r="L12536" s="266" t="n">
        <x:f>SUM(I12536:K12536)</x:f>
        <x:v>50</x:v>
      </x:c>
      <x:c r="M12536" s="267" t="n">
        <x:f>I12536*TOMATO_HOURS*WEEKS*(1+TOMATO_DIM)^I12536+J12536*CARROT_HOURS*WEEKS*(1+CARROT_DIM)^J12536+K12536*MESCLUN_HOURS*WEEKS*(1+MESCLUN_DIM)^K12536</x:f>
        <x:v>12339.274925489128</x:v>
      </x:c>
      <x:c r="N12536" s="267" t="n">
        <x:f>MAX(M12536-FARMER_HOURS,0)/TEMP_HOURS_PER_WORKER</x:f>
        <x:v>8.06894092047856</x:v>
      </x:c>
      <x:c r="O12536" s="268" t="n">
        <x:f>I12536*TOMATO_PRICE+J12536*CARROT_PRICE+K12536*MESCLUN_PRICE</x:f>
        <x:v>249082</x:v>
      </x:c>
      <x:c r="P12536" s="268" t="n">
        <x:f>I12536*TOMATO_FERTILIZER+J12536*CARROT_FERTILIZER+K12536*MESCLUN_FERTILIZER</x:f>
        <x:v>42680</x:v>
      </x:c>
      <x:c r="Q12536" s="268" t="n">
        <x:f>MIN(M12536,FARMER_HOURS)*FARMER_RATE+MAX(M12536-FARMER_HOURS,0)*TEMP_RATE</x:f>
        <x:v>226723.52301196402</x:v>
      </x:c>
      <x:c r="R12536" s="268" t="n">
        <x:f>O12536-P12536-Q12536-FIXED_COST</x:f>
        <x:v>-40321.52301196402</x:v>
      </x:c>
      <x:c r="S12536" s="139" t="str">
        <x:f>IF(AND(L12536&lt;=TOTAL_BED_CAP,N12536&lt;=TEMP_WORKER_CAP),"YES","NO")</x:f>
        <x:v>NO</x:v>
      </x:c>
      <x:c r="T12536" s="139" t="n">
        <x:f>IF(S12536="YES",R12536,-1E+99)</x:f>
        <x:v>-1e+99</x:v>
      </x:c>
    </x:row>
    <x:row r="12537">
      <x:c r="A12537" s="139"/>
      <x:c r="B12537" s="139"/>
      <x:c r="C12537" s="139"/>
      <x:c r="D12537" s="139"/>
      <x:c r="E12537" s="139"/>
      <x:c r="F12537" s="139"/>
      <x:c r="G12537" s="139"/>
      <x:c r="H12537" s="139"/>
      <x:c r="I12537" s="266" t="n">
        <x:f>INT((ROW()-ROW($I$46))/((CARROT_CAP+1)*(MESCLUN_CAP+1)))</x:f>
        <x:v>19</x:v>
      </x:c>
      <x:c r="J12537" s="266" t="n">
        <x:f>MOD(INT((ROW()-ROW($I$46))/(MESCLUN_CAP+1)),CARROT_CAP+1)</x:f>
        <x:v>3</x:v>
      </x:c>
      <x:c r="K12537" s="266" t="n">
        <x:f>MOD(ROW()-ROW($I$46),MESCLUN_CAP+1)</x:f>
        <x:v>29</x:v>
      </x:c>
      <x:c r="L12537" s="266" t="n">
        <x:f>SUM(I12537:K12537)</x:f>
        <x:v>51</x:v>
      </x:c>
      <x:c r="M12537" s="267" t="n">
        <x:f>I12537*TOMATO_HOURS*WEEKS*(1+TOMATO_DIM)^I12537+J12537*CARROT_HOURS*WEEKS*(1+CARROT_DIM)^J12537+K12537*MESCLUN_HOURS*WEEKS*(1+MESCLUN_DIM)^K12537</x:f>
        <x:v>12426.09295360478</x:v>
      </x:c>
      <x:c r="N12537" s="267" t="n">
        <x:f>MAX(M12537-FARMER_HOURS,0)/TEMP_HOURS_PER_WORKER</x:f>
        <x:v>8.129231217781097</x:v>
      </x:c>
      <x:c r="O12537" s="268" t="n">
        <x:f>I12537*TOMATO_PRICE+J12537*CARROT_PRICE+K12537*MESCLUN_PRICE</x:f>
        <x:v>251782</x:v>
      </x:c>
      <x:c r="P12537" s="268" t="n">
        <x:f>I12537*TOMATO_FERTILIZER+J12537*CARROT_FERTILIZER+K12537*MESCLUN_FERTILIZER</x:f>
        <x:v>43560</x:v>
      </x:c>
      <x:c r="Q12537" s="268" t="n">
        <x:f>MIN(M12537,FARMER_HOURS)*FARMER_RATE+MAX(M12537-FARMER_HOURS,0)*TEMP_RATE</x:f>
        <x:v>228230.78044452742</x:v>
      </x:c>
      <x:c r="R12537" s="268" t="n">
        <x:f>O12537-P12537-Q12537-FIXED_COST</x:f>
        <x:v>-40008.78044452742</x:v>
      </x:c>
      <x:c r="S12537" s="139" t="str">
        <x:f>IF(AND(L12537&lt;=TOTAL_BED_CAP,N12537&lt;=TEMP_WORKER_CAP),"YES","NO")</x:f>
        <x:v>NO</x:v>
      </x:c>
      <x:c r="T12537" s="139" t="n">
        <x:f>IF(S12537="YES",R12537,-1E+99)</x:f>
        <x:v>-1e+99</x:v>
      </x:c>
    </x:row>
    <x:row r="12538">
      <x:c r="A12538" s="139"/>
      <x:c r="B12538" s="139"/>
      <x:c r="C12538" s="139"/>
      <x:c r="D12538" s="139"/>
      <x:c r="E12538" s="139"/>
      <x:c r="F12538" s="139"/>
      <x:c r="G12538" s="139"/>
      <x:c r="H12538" s="139"/>
      <x:c r="I12538" s="266" t="n">
        <x:f>INT((ROW()-ROW($I$46))/((CARROT_CAP+1)*(MESCLUN_CAP+1)))</x:f>
        <x:v>19</x:v>
      </x:c>
      <x:c r="J12538" s="266" t="n">
        <x:f>MOD(INT((ROW()-ROW($I$46))/(MESCLUN_CAP+1)),CARROT_CAP+1)</x:f>
        <x:v>3</x:v>
      </x:c>
      <x:c r="K12538" s="266" t="n">
        <x:f>MOD(ROW()-ROW($I$46),MESCLUN_CAP+1)</x:f>
        <x:v>30</x:v>
      </x:c>
      <x:c r="L12538" s="266" t="n">
        <x:f>SUM(I12538:K12538)</x:f>
        <x:v>52</x:v>
      </x:c>
      <x:c r="M12538" s="267" t="n">
        <x:f>I12538*TOMATO_HOURS*WEEKS*(1+TOMATO_DIM)^I12538+J12538*CARROT_HOURS*WEEKS*(1+CARROT_DIM)^J12538+K12538*MESCLUN_HOURS*WEEKS*(1+MESCLUN_DIM)^K12538</x:f>
        <x:v>12514.802658938552</x:v>
      </x:c>
      <x:c r="N12538" s="267" t="n">
        <x:f>MAX(M12538-FARMER_HOURS,0)/TEMP_HOURS_PER_WORKER</x:f>
        <x:v>8.19083517981844</x:v>
      </x:c>
      <x:c r="O12538" s="268" t="n">
        <x:f>I12538*TOMATO_PRICE+J12538*CARROT_PRICE+K12538*MESCLUN_PRICE</x:f>
        <x:v>254482</x:v>
      </x:c>
      <x:c r="P12538" s="268" t="n">
        <x:f>I12538*TOMATO_FERTILIZER+J12538*CARROT_FERTILIZER+K12538*MESCLUN_FERTILIZER</x:f>
        <x:v>44440</x:v>
      </x:c>
      <x:c r="Q12538" s="268" t="n">
        <x:f>MIN(M12538,FARMER_HOURS)*FARMER_RATE+MAX(M12538-FARMER_HOURS,0)*TEMP_RATE</x:f>
        <x:v>229770.87949546098</x:v>
      </x:c>
      <x:c r="R12538" s="268" t="n">
        <x:f>O12538-P12538-Q12538-FIXED_COST</x:f>
        <x:v>-39728.87949546098</x:v>
      </x:c>
      <x:c r="S12538" s="139" t="str">
        <x:f>IF(AND(L12538&lt;=TOTAL_BED_CAP,N12538&lt;=TEMP_WORKER_CAP),"YES","NO")</x:f>
        <x:v>NO</x:v>
      </x:c>
      <x:c r="T12538" s="139" t="n">
        <x:f>IF(S12538="YES",R12538,-1E+99)</x:f>
        <x:v>-1e+99</x:v>
      </x:c>
    </x:row>
    <x:row r="12539">
      <x:c r="A12539" s="139"/>
      <x:c r="B12539" s="139"/>
      <x:c r="C12539" s="139"/>
      <x:c r="D12539" s="139"/>
      <x:c r="E12539" s="139"/>
      <x:c r="F12539" s="139"/>
      <x:c r="G12539" s="139"/>
      <x:c r="H12539" s="139"/>
      <x:c r="I12539" s="266" t="n">
        <x:f>INT((ROW()-ROW($I$46))/((CARROT_CAP+1)*(MESCLUN_CAP+1)))</x:f>
        <x:v>19</x:v>
      </x:c>
      <x:c r="J12539" s="266" t="n">
        <x:f>MOD(INT((ROW()-ROW($I$46))/(MESCLUN_CAP+1)),CARROT_CAP+1)</x:f>
        <x:v>4</x:v>
      </x:c>
      <x:c r="K12539" s="266" t="n">
        <x:f>MOD(ROW()-ROW($I$46),MESCLUN_CAP+1)</x:f>
        <x:v>0</x:v>
      </x:c>
      <x:c r="L12539" s="266" t="n">
        <x:f>SUM(I12539:K12539)</x:f>
        <x:v>23</x:v>
      </x:c>
      <x:c r="M12539" s="267" t="n">
        <x:f>I12539*TOMATO_HOURS*WEEKS*(1+TOMATO_DIM)^I12539+J12539*CARROT_HOURS*WEEKS*(1+CARROT_DIM)^J12539+K12539*MESCLUN_HOURS*WEEKS*(1+MESCLUN_DIM)^K12539</x:f>
        <x:v>10590.662013553905</x:v>
      </x:c>
      <x:c r="N12539" s="267" t="n">
        <x:f>MAX(M12539-FARMER_HOURS,0)/TEMP_HOURS_PER_WORKER</x:f>
        <x:v>6.854626398301323</x:v>
      </x:c>
      <x:c r="O12539" s="268" t="n">
        <x:f>I12539*TOMATO_PRICE+J12539*CARROT_PRICE+K12539*MESCLUN_PRICE</x:f>
        <x:v>175576</x:v>
      </x:c>
      <x:c r="P12539" s="268" t="n">
        <x:f>I12539*TOMATO_FERTILIZER+J12539*CARROT_FERTILIZER+K12539*MESCLUN_FERTILIZER</x:f>
        <x:v>18480</x:v>
      </x:c>
      <x:c r="Q12539" s="268" t="n">
        <x:f>MIN(M12539,FARMER_HOURS)*FARMER_RATE+MAX(M12539-FARMER_HOURS,0)*TEMP_RATE</x:f>
        <x:v>196365.65995753306</x:v>
      </x:c>
      <x:c r="R12539" s="268" t="n">
        <x:f>O12539-P12539-Q12539-FIXED_COST</x:f>
        <x:v>-59269.65995753306</x:v>
      </x:c>
      <x:c r="S12539" s="139" t="str">
        <x:f>IF(AND(L12539&lt;=TOTAL_BED_CAP,N12539&lt;=TEMP_WORKER_CAP),"YES","NO")</x:f>
        <x:v>NO</x:v>
      </x:c>
      <x:c r="T12539" s="139" t="n">
        <x:f>IF(S12539="YES",R12539,-1E+99)</x:f>
        <x:v>-1e+99</x:v>
      </x:c>
    </x:row>
    <x:row r="12540">
      <x:c r="A12540" s="139"/>
      <x:c r="B12540" s="139"/>
      <x:c r="C12540" s="139"/>
      <x:c r="D12540" s="139"/>
      <x:c r="E12540" s="139"/>
      <x:c r="F12540" s="139"/>
      <x:c r="G12540" s="139"/>
      <x:c r="H12540" s="139"/>
      <x:c r="I12540" s="266" t="n">
        <x:f>INT((ROW()-ROW($I$46))/((CARROT_CAP+1)*(MESCLUN_CAP+1)))</x:f>
        <x:v>19</x:v>
      </x:c>
      <x:c r="J12540" s="266" t="n">
        <x:f>MOD(INT((ROW()-ROW($I$46))/(MESCLUN_CAP+1)),CARROT_CAP+1)</x:f>
        <x:v>4</x:v>
      </x:c>
      <x:c r="K12540" s="266" t="n">
        <x:f>MOD(ROW()-ROW($I$46),MESCLUN_CAP+1)</x:f>
        <x:v>1</x:v>
      </x:c>
      <x:c r="L12540" s="266" t="n">
        <x:f>SUM(I12540:K12540)</x:f>
        <x:v>24</x:v>
      </x:c>
      <x:c r="M12540" s="267" t="n">
        <x:f>I12540*TOMATO_HOURS*WEEKS*(1+TOMATO_DIM)^I12540+J12540*CARROT_HOURS*WEEKS*(1+CARROT_DIM)^J12540+K12540*MESCLUN_HOURS*WEEKS*(1+MESCLUN_DIM)^K12540</x:f>
        <x:v>10636.224513553905</x:v>
      </x:c>
      <x:c r="N12540" s="267" t="n">
        <x:f>MAX(M12540-FARMER_HOURS,0)/TEMP_HOURS_PER_WORKER</x:f>
        <x:v>6.886267023301323</x:v>
      </x:c>
      <x:c r="O12540" s="268" t="n">
        <x:f>I12540*TOMATO_PRICE+J12540*CARROT_PRICE+K12540*MESCLUN_PRICE</x:f>
        <x:v>178276</x:v>
      </x:c>
      <x:c r="P12540" s="268" t="n">
        <x:f>I12540*TOMATO_FERTILIZER+J12540*CARROT_FERTILIZER+K12540*MESCLUN_FERTILIZER</x:f>
        <x:v>19360</x:v>
      </x:c>
      <x:c r="Q12540" s="268" t="n">
        <x:f>MIN(M12540,FARMER_HOURS)*FARMER_RATE+MAX(M12540-FARMER_HOURS,0)*TEMP_RATE</x:f>
        <x:v>197156.67558253306</x:v>
      </x:c>
      <x:c r="R12540" s="268" t="n">
        <x:f>O12540-P12540-Q12540-FIXED_COST</x:f>
        <x:v>-58240.67558253306</x:v>
      </x:c>
      <x:c r="S12540" s="139" t="str">
        <x:f>IF(AND(L12540&lt;=TOTAL_BED_CAP,N12540&lt;=TEMP_WORKER_CAP),"YES","NO")</x:f>
        <x:v>NO</x:v>
      </x:c>
      <x:c r="T12540" s="139" t="n">
        <x:f>IF(S12540="YES",R12540,-1E+99)</x:f>
        <x:v>-1e+99</x:v>
      </x:c>
    </x:row>
    <x:row r="12541">
      <x:c r="A12541" s="139"/>
      <x:c r="B12541" s="139"/>
      <x:c r="C12541" s="139"/>
      <x:c r="D12541" s="139"/>
      <x:c r="E12541" s="139"/>
      <x:c r="F12541" s="139"/>
      <x:c r="G12541" s="139"/>
      <x:c r="H12541" s="139"/>
      <x:c r="I12541" s="266" t="n">
        <x:f>INT((ROW()-ROW($I$46))/((CARROT_CAP+1)*(MESCLUN_CAP+1)))</x:f>
        <x:v>19</x:v>
      </x:c>
      <x:c r="J12541" s="266" t="n">
        <x:f>MOD(INT((ROW()-ROW($I$46))/(MESCLUN_CAP+1)),CARROT_CAP+1)</x:f>
        <x:v>4</x:v>
      </x:c>
      <x:c r="K12541" s="266" t="n">
        <x:f>MOD(ROW()-ROW($I$46),MESCLUN_CAP+1)</x:f>
        <x:v>2</x:v>
      </x:c>
      <x:c r="L12541" s="266" t="n">
        <x:f>SUM(I12541:K12541)</x:f>
        <x:v>25</x:v>
      </x:c>
      <x:c r="M12541" s="267" t="n">
        <x:f>I12541*TOMATO_HOURS*WEEKS*(1+TOMATO_DIM)^I12541+J12541*CARROT_HOURS*WEEKS*(1+CARROT_DIM)^J12541+K12541*MESCLUN_HOURS*WEEKS*(1+MESCLUN_DIM)^K12541</x:f>
        <x:v>10682.926076053905</x:v>
      </x:c>
      <x:c r="N12541" s="267" t="n">
        <x:f>MAX(M12541-FARMER_HOURS,0)/TEMP_HOURS_PER_WORKER</x:f>
        <x:v>6.918698663926323</x:v>
      </x:c>
      <x:c r="O12541" s="268" t="n">
        <x:f>I12541*TOMATO_PRICE+J12541*CARROT_PRICE+K12541*MESCLUN_PRICE</x:f>
        <x:v>180976</x:v>
      </x:c>
      <x:c r="P12541" s="268" t="n">
        <x:f>I12541*TOMATO_FERTILIZER+J12541*CARROT_FERTILIZER+K12541*MESCLUN_FERTILIZER</x:f>
        <x:v>20240</x:v>
      </x:c>
      <x:c r="Q12541" s="268" t="n">
        <x:f>MIN(M12541,FARMER_HOURS)*FARMER_RATE+MAX(M12541-FARMER_HOURS,0)*TEMP_RATE</x:f>
        <x:v>197967.4665981581</x:v>
      </x:c>
      <x:c r="R12541" s="268" t="n">
        <x:f>O12541-P12541-Q12541-FIXED_COST</x:f>
        <x:v>-57231.46659815809</x:v>
      </x:c>
      <x:c r="S12541" s="139" t="str">
        <x:f>IF(AND(L12541&lt;=TOTAL_BED_CAP,N12541&lt;=TEMP_WORKER_CAP),"YES","NO")</x:f>
        <x:v>NO</x:v>
      </x:c>
      <x:c r="T12541" s="139" t="n">
        <x:f>IF(S12541="YES",R12541,-1E+99)</x:f>
        <x:v>-1e+99</x:v>
      </x:c>
    </x:row>
    <x:row r="12542">
      <x:c r="A12542" s="139"/>
      <x:c r="B12542" s="139"/>
      <x:c r="C12542" s="139"/>
      <x:c r="D12542" s="139"/>
      <x:c r="E12542" s="139"/>
      <x:c r="F12542" s="139"/>
      <x:c r="G12542" s="139"/>
      <x:c r="H12542" s="139"/>
      <x:c r="I12542" s="266" t="n">
        <x:f>INT((ROW()-ROW($I$46))/((CARROT_CAP+1)*(MESCLUN_CAP+1)))</x:f>
        <x:v>19</x:v>
      </x:c>
      <x:c r="J12542" s="266" t="n">
        <x:f>MOD(INT((ROW()-ROW($I$46))/(MESCLUN_CAP+1)),CARROT_CAP+1)</x:f>
        <x:v>4</x:v>
      </x:c>
      <x:c r="K12542" s="266" t="n">
        <x:f>MOD(ROW()-ROW($I$46),MESCLUN_CAP+1)</x:f>
        <x:v>3</x:v>
      </x:c>
      <x:c r="L12542" s="266" t="n">
        <x:f>SUM(I12542:K12542)</x:f>
        <x:v>26</x:v>
      </x:c>
      <x:c r="M12542" s="267" t="n">
        <x:f>I12542*TOMATO_HOURS*WEEKS*(1+TOMATO_DIM)^I12542+J12542*CARROT_HOURS*WEEKS*(1+CARROT_DIM)^J12542+K12542*MESCLUN_HOURS*WEEKS*(1+MESCLUN_DIM)^K12542</x:f>
        <x:v>10730.78805847578</x:v>
      </x:c>
      <x:c r="N12542" s="267" t="n">
        <x:f>MAX(M12542-FARMER_HOURS,0)/TEMP_HOURS_PER_WORKER</x:f>
        <x:v>6.951936151719292</x:v>
      </x:c>
      <x:c r="O12542" s="268" t="n">
        <x:f>I12542*TOMATO_PRICE+J12542*CARROT_PRICE+K12542*MESCLUN_PRICE</x:f>
        <x:v>183676</x:v>
      </x:c>
      <x:c r="P12542" s="268" t="n">
        <x:f>I12542*TOMATO_FERTILIZER+J12542*CARROT_FERTILIZER+K12542*MESCLUN_FERTILIZER</x:f>
        <x:v>21120</x:v>
      </x:c>
      <x:c r="Q12542" s="268" t="n">
        <x:f>MIN(M12542,FARMER_HOURS)*FARMER_RATE+MAX(M12542-FARMER_HOURS,0)*TEMP_RATE</x:f>
        <x:v>198798.40379298228</x:v>
      </x:c>
      <x:c r="R12542" s="268" t="n">
        <x:f>O12542-P12542-Q12542-FIXED_COST</x:f>
        <x:v>-56242.40379298228</x:v>
      </x:c>
      <x:c r="S12542" s="139" t="str">
        <x:f>IF(AND(L12542&lt;=TOTAL_BED_CAP,N12542&lt;=TEMP_WORKER_CAP),"YES","NO")</x:f>
        <x:v>NO</x:v>
      </x:c>
      <x:c r="T12542" s="139" t="n">
        <x:f>IF(S12542="YES",R12542,-1E+99)</x:f>
        <x:v>-1e+99</x:v>
      </x:c>
    </x:row>
    <x:row r="12543">
      <x:c r="A12543" s="139"/>
      <x:c r="B12543" s="139"/>
      <x:c r="C12543" s="139"/>
      <x:c r="D12543" s="139"/>
      <x:c r="E12543" s="139"/>
      <x:c r="F12543" s="139"/>
      <x:c r="G12543" s="139"/>
      <x:c r="H12543" s="139"/>
      <x:c r="I12543" s="266" t="n">
        <x:f>INT((ROW()-ROW($I$46))/((CARROT_CAP+1)*(MESCLUN_CAP+1)))</x:f>
        <x:v>19</x:v>
      </x:c>
      <x:c r="J12543" s="266" t="n">
        <x:f>MOD(INT((ROW()-ROW($I$46))/(MESCLUN_CAP+1)),CARROT_CAP+1)</x:f>
        <x:v>4</x:v>
      </x:c>
      <x:c r="K12543" s="266" t="n">
        <x:f>MOD(ROW()-ROW($I$46),MESCLUN_CAP+1)</x:f>
        <x:v>4</x:v>
      </x:c>
      <x:c r="L12543" s="266" t="n">
        <x:f>SUM(I12543:K12543)</x:f>
        <x:v>27</x:v>
      </x:c>
      <x:c r="M12543" s="267" t="n">
        <x:f>I12543*TOMATO_HOURS*WEEKS*(1+TOMATO_DIM)^I12543+J12543*CARROT_HOURS*WEEKS*(1+CARROT_DIM)^J12543+K12543*MESCLUN_HOURS*WEEKS*(1+MESCLUN_DIM)^K12543</x:f>
        <x:v>10779.832174198436</x:v>
      </x:c>
      <x:c r="N12543" s="267" t="n">
        <x:f>MAX(M12543-FARMER_HOURS,0)/TEMP_HOURS_PER_WORKER</x:f>
        <x:v>6.985994565415581</x:v>
      </x:c>
      <x:c r="O12543" s="268" t="n">
        <x:f>I12543*TOMATO_PRICE+J12543*CARROT_PRICE+K12543*MESCLUN_PRICE</x:f>
        <x:v>186376</x:v>
      </x:c>
      <x:c r="P12543" s="268" t="n">
        <x:f>I12543*TOMATO_FERTILIZER+J12543*CARROT_FERTILIZER+K12543*MESCLUN_FERTILIZER</x:f>
        <x:v>22000</x:v>
      </x:c>
      <x:c r="Q12543" s="268" t="n">
        <x:f>MIN(M12543,FARMER_HOURS)*FARMER_RATE+MAX(M12543-FARMER_HOURS,0)*TEMP_RATE</x:f>
        <x:v>199649.8641353895</x:v>
      </x:c>
      <x:c r="R12543" s="268" t="n">
        <x:f>O12543-P12543-Q12543-FIXED_COST</x:f>
        <x:v>-55273.86413538951</x:v>
      </x:c>
      <x:c r="S12543" s="139" t="str">
        <x:f>IF(AND(L12543&lt;=TOTAL_BED_CAP,N12543&lt;=TEMP_WORKER_CAP),"YES","NO")</x:f>
        <x:v>NO</x:v>
      </x:c>
      <x:c r="T12543" s="139" t="n">
        <x:f>IF(S12543="YES",R12543,-1E+99)</x:f>
        <x:v>-1e+99</x:v>
      </x:c>
    </x:row>
    <x:row r="12544">
      <x:c r="A12544" s="139"/>
      <x:c r="B12544" s="139"/>
      <x:c r="C12544" s="139"/>
      <x:c r="D12544" s="139"/>
      <x:c r="E12544" s="139"/>
      <x:c r="F12544" s="139"/>
      <x:c r="G12544" s="139"/>
      <x:c r="H12544" s="139"/>
      <x:c r="I12544" s="266" t="n">
        <x:f>INT((ROW()-ROW($I$46))/((CARROT_CAP+1)*(MESCLUN_CAP+1)))</x:f>
        <x:v>19</x:v>
      </x:c>
      <x:c r="J12544" s="266" t="n">
        <x:f>MOD(INT((ROW()-ROW($I$46))/(MESCLUN_CAP+1)),CARROT_CAP+1)</x:f>
        <x:v>4</x:v>
      </x:c>
      <x:c r="K12544" s="266" t="n">
        <x:f>MOD(ROW()-ROW($I$46),MESCLUN_CAP+1)</x:f>
        <x:v>5</x:v>
      </x:c>
      <x:c r="L12544" s="266" t="n">
        <x:f>SUM(I12544:K12544)</x:f>
        <x:v>28</x:v>
      </x:c>
      <x:c r="M12544" s="267" t="n">
        <x:f>I12544*TOMATO_HOURS*WEEKS*(1+TOMATO_DIM)^I12544+J12544*CARROT_HOURS*WEEKS*(1+CARROT_DIM)^J12544+K12544*MESCLUN_HOURS*WEEKS*(1+MESCLUN_DIM)^K12544</x:f>
        <x:v>10830.08049811964</x:v>
      </x:c>
      <x:c r="N12544" s="267" t="n">
        <x:f>MAX(M12544-FARMER_HOURS,0)/TEMP_HOURS_PER_WORKER</x:f>
        <x:v>7.020889234805305</x:v>
      </x:c>
      <x:c r="O12544" s="268" t="n">
        <x:f>I12544*TOMATO_PRICE+J12544*CARROT_PRICE+K12544*MESCLUN_PRICE</x:f>
        <x:v>189076</x:v>
      </x:c>
      <x:c r="P12544" s="268" t="n">
        <x:f>I12544*TOMATO_FERTILIZER+J12544*CARROT_FERTILIZER+K12544*MESCLUN_FERTILIZER</x:f>
        <x:v>22880</x:v>
      </x:c>
      <x:c r="Q12544" s="268" t="n">
        <x:f>MIN(M12544,FARMER_HOURS)*FARMER_RATE+MAX(M12544-FARMER_HOURS,0)*TEMP_RATE</x:f>
        <x:v>200522.23087013263</x:v>
      </x:c>
      <x:c r="R12544" s="268" t="n">
        <x:f>O12544-P12544-Q12544-FIXED_COST</x:f>
        <x:v>-54326.230870132626</x:v>
      </x:c>
      <x:c r="S12544" s="139" t="str">
        <x:f>IF(AND(L12544&lt;=TOTAL_BED_CAP,N12544&lt;=TEMP_WORKER_CAP),"YES","NO")</x:f>
        <x:v>NO</x:v>
      </x:c>
      <x:c r="T12544" s="139" t="n">
        <x:f>IF(S12544="YES",R12544,-1E+99)</x:f>
        <x:v>-1e+99</x:v>
      </x:c>
    </x:row>
    <x:row r="12545">
      <x:c r="A12545" s="139"/>
      <x:c r="B12545" s="139"/>
      <x:c r="C12545" s="139"/>
      <x:c r="D12545" s="139"/>
      <x:c r="E12545" s="139"/>
      <x:c r="F12545" s="139"/>
      <x:c r="G12545" s="139"/>
      <x:c r="H12545" s="139"/>
      <x:c r="I12545" s="266" t="n">
        <x:f>INT((ROW()-ROW($I$46))/((CARROT_CAP+1)*(MESCLUN_CAP+1)))</x:f>
        <x:v>19</x:v>
      </x:c>
      <x:c r="J12545" s="266" t="n">
        <x:f>MOD(INT((ROW()-ROW($I$46))/(MESCLUN_CAP+1)),CARROT_CAP+1)</x:f>
        <x:v>4</x:v>
      </x:c>
      <x:c r="K12545" s="266" t="n">
        <x:f>MOD(ROW()-ROW($I$46),MESCLUN_CAP+1)</x:f>
        <x:v>6</x:v>
      </x:c>
      <x:c r="L12545" s="266" t="n">
        <x:f>SUM(I12545:K12545)</x:f>
        <x:v>29</x:v>
      </x:c>
      <x:c r="M12545" s="267" t="n">
        <x:f>I12545*TOMATO_HOURS*WEEKS*(1+TOMATO_DIM)^I12545+J12545*CARROT_HOURS*WEEKS*(1+CARROT_DIM)^J12545+K12545*MESCLUN_HOURS*WEEKS*(1+MESCLUN_DIM)^K12545</x:f>
        <x:v>10881.555472301272</x:v>
      </x:c>
      <x:c r="N12545" s="267" t="n">
        <x:f>MAX(M12545-FARMER_HOURS,0)/TEMP_HOURS_PER_WORKER</x:f>
        <x:v>7.056635744653661</x:v>
      </x:c>
      <x:c r="O12545" s="268" t="n">
        <x:f>I12545*TOMATO_PRICE+J12545*CARROT_PRICE+K12545*MESCLUN_PRICE</x:f>
        <x:v>191776</x:v>
      </x:c>
      <x:c r="P12545" s="268" t="n">
        <x:f>I12545*TOMATO_FERTILIZER+J12545*CARROT_FERTILIZER+K12545*MESCLUN_FERTILIZER</x:f>
        <x:v>23760</x:v>
      </x:c>
      <x:c r="Q12545" s="268" t="n">
        <x:f>MIN(M12545,FARMER_HOURS)*FARMER_RATE+MAX(M12545-FARMER_HOURS,0)*TEMP_RATE</x:f>
        <x:v>201415.89361634152</x:v>
      </x:c>
      <x:c r="R12545" s="268" t="n">
        <x:f>O12545-P12545-Q12545-FIXED_COST</x:f>
        <x:v>-53399.89361634152</x:v>
      </x:c>
      <x:c r="S12545" s="139" t="str">
        <x:f>IF(AND(L12545&lt;=TOTAL_BED_CAP,N12545&lt;=TEMP_WORKER_CAP),"YES","NO")</x:f>
        <x:v>NO</x:v>
      </x:c>
      <x:c r="T12545" s="139" t="n">
        <x:f>IF(S12545="YES",R12545,-1E+99)</x:f>
        <x:v>-1e+99</x:v>
      </x:c>
    </x:row>
    <x:row r="12546">
      <x:c r="A12546" s="139"/>
      <x:c r="B12546" s="139"/>
      <x:c r="C12546" s="139"/>
      <x:c r="D12546" s="139"/>
      <x:c r="E12546" s="139"/>
      <x:c r="F12546" s="139"/>
      <x:c r="G12546" s="139"/>
      <x:c r="H12546" s="139"/>
      <x:c r="I12546" s="266" t="n">
        <x:f>INT((ROW()-ROW($I$46))/((CARROT_CAP+1)*(MESCLUN_CAP+1)))</x:f>
        <x:v>19</x:v>
      </x:c>
      <x:c r="J12546" s="266" t="n">
        <x:f>MOD(INT((ROW()-ROW($I$46))/(MESCLUN_CAP+1)),CARROT_CAP+1)</x:f>
        <x:v>4</x:v>
      </x:c>
      <x:c r="K12546" s="266" t="n">
        <x:f>MOD(ROW()-ROW($I$46),MESCLUN_CAP+1)</x:f>
        <x:v>7</x:v>
      </x:c>
      <x:c r="L12546" s="266" t="n">
        <x:f>SUM(I12546:K12546)</x:f>
        <x:v>30</x:v>
      </x:c>
      <x:c r="M12546" s="267" t="n">
        <x:f>I12546*TOMATO_HOURS*WEEKS*(1+TOMATO_DIM)^I12546+J12546*CARROT_HOURS*WEEKS*(1+CARROT_DIM)^J12546+K12546*MESCLUN_HOURS*WEEKS*(1+MESCLUN_DIM)^K12546</x:f>
        <x:v>10934.279911699234</x:v>
      </x:c>
      <x:c r="N12546" s="267" t="n">
        <x:f>MAX(M12546-FARMER_HOURS,0)/TEMP_HOURS_PER_WORKER</x:f>
        <x:v>7.093249938680024</x:v>
      </x:c>
      <x:c r="O12546" s="268" t="n">
        <x:f>I12546*TOMATO_PRICE+J12546*CARROT_PRICE+K12546*MESCLUN_PRICE</x:f>
        <x:v>194476</x:v>
      </x:c>
      <x:c r="P12546" s="268" t="n">
        <x:f>I12546*TOMATO_FERTILIZER+J12546*CARROT_FERTILIZER+K12546*MESCLUN_FERTILIZER</x:f>
        <x:v>24640</x:v>
      </x:c>
      <x:c r="Q12546" s="268" t="n">
        <x:f>MIN(M12546,FARMER_HOURS)*FARMER_RATE+MAX(M12546-FARMER_HOURS,0)*TEMP_RATE</x:f>
        <x:v>202331.24846700058</x:v>
      </x:c>
      <x:c r="R12546" s="268" t="n">
        <x:f>O12546-P12546-Q12546-FIXED_COST</x:f>
        <x:v>-52495.24846700058</x:v>
      </x:c>
      <x:c r="S12546" s="139" t="str">
        <x:f>IF(AND(L12546&lt;=TOTAL_BED_CAP,N12546&lt;=TEMP_WORKER_CAP),"YES","NO")</x:f>
        <x:v>NO</x:v>
      </x:c>
      <x:c r="T12546" s="139" t="n">
        <x:f>IF(S12546="YES",R12546,-1E+99)</x:f>
        <x:v>-1e+99</x:v>
      </x:c>
    </x:row>
    <x:row r="12547">
      <x:c r="A12547" s="139"/>
      <x:c r="B12547" s="139"/>
      <x:c r="C12547" s="139"/>
      <x:c r="D12547" s="139"/>
      <x:c r="E12547" s="139"/>
      <x:c r="F12547" s="139"/>
      <x:c r="G12547" s="139"/>
      <x:c r="H12547" s="139"/>
      <x:c r="I12547" s="266" t="n">
        <x:f>INT((ROW()-ROW($I$46))/((CARROT_CAP+1)*(MESCLUN_CAP+1)))</x:f>
        <x:v>19</x:v>
      </x:c>
      <x:c r="J12547" s="266" t="n">
        <x:f>MOD(INT((ROW()-ROW($I$46))/(MESCLUN_CAP+1)),CARROT_CAP+1)</x:f>
        <x:v>4</x:v>
      </x:c>
      <x:c r="K12547" s="266" t="n">
        <x:f>MOD(ROW()-ROW($I$46),MESCLUN_CAP+1)</x:f>
        <x:v>8</x:v>
      </x:c>
      <x:c r="L12547" s="266" t="n">
        <x:f>SUM(I12547:K12547)</x:f>
        <x:v>31</x:v>
      </x:c>
      <x:c r="M12547" s="267" t="n">
        <x:f>I12547*TOMATO_HOURS*WEEKS*(1+TOMATO_DIM)^I12547+J12547*CARROT_HOURS*WEEKS*(1+CARROT_DIM)^J12547+K12547*MESCLUN_HOURS*WEEKS*(1+MESCLUN_DIM)^K12547</x:f>
        <x:v>10988.277009979214</x:v>
      </x:c>
      <x:c r="N12547" s="267" t="n">
        <x:f>MAX(M12547-FARMER_HOURS,0)/TEMP_HOURS_PER_WORKER</x:f>
        <x:v>7.130747923596677</x:v>
      </x:c>
      <x:c r="O12547" s="268" t="n">
        <x:f>I12547*TOMATO_PRICE+J12547*CARROT_PRICE+K12547*MESCLUN_PRICE</x:f>
        <x:v>197176</x:v>
      </x:c>
      <x:c r="P12547" s="268" t="n">
        <x:f>I12547*TOMATO_FERTILIZER+J12547*CARROT_FERTILIZER+K12547*MESCLUN_FERTILIZER</x:f>
        <x:v>25520</x:v>
      </x:c>
      <x:c r="Q12547" s="268" t="n">
        <x:f>MIN(M12547,FARMER_HOURS)*FARMER_RATE+MAX(M12547-FARMER_HOURS,0)*TEMP_RATE</x:f>
        <x:v>203268.6980899169</x:v>
      </x:c>
      <x:c r="R12547" s="268" t="n">
        <x:f>O12547-P12547-Q12547-FIXED_COST</x:f>
        <x:v>-51612.6980899169</x:v>
      </x:c>
      <x:c r="S12547" s="139" t="str">
        <x:f>IF(AND(L12547&lt;=TOTAL_BED_CAP,N12547&lt;=TEMP_WORKER_CAP),"YES","NO")</x:f>
        <x:v>NO</x:v>
      </x:c>
      <x:c r="T12547" s="139" t="n">
        <x:f>IF(S12547="YES",R12547,-1E+99)</x:f>
        <x:v>-1e+99</x:v>
      </x:c>
    </x:row>
    <x:row r="12548">
      <x:c r="A12548" s="139"/>
      <x:c r="B12548" s="139"/>
      <x:c r="C12548" s="139"/>
      <x:c r="D12548" s="139"/>
      <x:c r="E12548" s="139"/>
      <x:c r="F12548" s="139"/>
      <x:c r="G12548" s="139"/>
      <x:c r="H12548" s="139"/>
      <x:c r="I12548" s="266" t="n">
        <x:f>INT((ROW()-ROW($I$46))/((CARROT_CAP+1)*(MESCLUN_CAP+1)))</x:f>
        <x:v>19</x:v>
      </x:c>
      <x:c r="J12548" s="266" t="n">
        <x:f>MOD(INT((ROW()-ROW($I$46))/(MESCLUN_CAP+1)),CARROT_CAP+1)</x:f>
        <x:v>4</x:v>
      </x:c>
      <x:c r="K12548" s="266" t="n">
        <x:f>MOD(ROW()-ROW($I$46),MESCLUN_CAP+1)</x:f>
        <x:v>9</x:v>
      </x:c>
      <x:c r="L12548" s="266" t="n">
        <x:f>SUM(I12548:K12548)</x:f>
        <x:v>32</x:v>
      </x:c>
      <x:c r="M12548" s="267" t="n">
        <x:f>I12548*TOMATO_HOURS*WEEKS*(1+TOMATO_DIM)^I12548+J12548*CARROT_HOURS*WEEKS*(1+CARROT_DIM)^J12548+K12548*MESCLUN_HOURS*WEEKS*(1+MESCLUN_DIM)^K12548</x:f>
        <x:v>11043.570345419608</x:v>
      </x:c>
      <x:c r="N12548" s="267" t="n">
        <x:f>MAX(M12548-FARMER_HOURS,0)/TEMP_HOURS_PER_WORKER</x:f>
        <x:v>7.169146073208061</x:v>
      </x:c>
      <x:c r="O12548" s="268" t="n">
        <x:f>I12548*TOMATO_PRICE+J12548*CARROT_PRICE+K12548*MESCLUN_PRICE</x:f>
        <x:v>199876</x:v>
      </x:c>
      <x:c r="P12548" s="268" t="n">
        <x:f>I12548*TOMATO_FERTILIZER+J12548*CARROT_FERTILIZER+K12548*MESCLUN_FERTILIZER</x:f>
        <x:v>26400</x:v>
      </x:c>
      <x:c r="Q12548" s="268" t="n">
        <x:f>MIN(M12548,FARMER_HOURS)*FARMER_RATE+MAX(M12548-FARMER_HOURS,0)*TEMP_RATE</x:f>
        <x:v>204228.65183020153</x:v>
      </x:c>
      <x:c r="R12548" s="268" t="n">
        <x:f>O12548-P12548-Q12548-FIXED_COST</x:f>
        <x:v>-50752.65183020153</x:v>
      </x:c>
      <x:c r="S12548" s="139" t="str">
        <x:f>IF(AND(L12548&lt;=TOTAL_BED_CAP,N12548&lt;=TEMP_WORKER_CAP),"YES","NO")</x:f>
        <x:v>NO</x:v>
      </x:c>
      <x:c r="T12548" s="139" t="n">
        <x:f>IF(S12548="YES",R12548,-1E+99)</x:f>
        <x:v>-1e+99</x:v>
      </x:c>
    </x:row>
    <x:row r="12549">
      <x:c r="A12549" s="139"/>
      <x:c r="B12549" s="139"/>
      <x:c r="C12549" s="139"/>
      <x:c r="D12549" s="139"/>
      <x:c r="E12549" s="139"/>
      <x:c r="F12549" s="139"/>
      <x:c r="G12549" s="139"/>
      <x:c r="H12549" s="139"/>
      <x:c r="I12549" s="266" t="n">
        <x:f>INT((ROW()-ROW($I$46))/((CARROT_CAP+1)*(MESCLUN_CAP+1)))</x:f>
        <x:v>19</x:v>
      </x:c>
      <x:c r="J12549" s="266" t="n">
        <x:f>MOD(INT((ROW()-ROW($I$46))/(MESCLUN_CAP+1)),CARROT_CAP+1)</x:f>
        <x:v>4</x:v>
      </x:c>
      <x:c r="K12549" s="266" t="n">
        <x:f>MOD(ROW()-ROW($I$46),MESCLUN_CAP+1)</x:f>
        <x:v>10</x:v>
      </x:c>
      <x:c r="L12549" s="266" t="n">
        <x:f>SUM(I12549:K12549)</x:f>
        <x:v>33</x:v>
      </x:c>
      <x:c r="M12549" s="267" t="n">
        <x:f>I12549*TOMATO_HOURS*WEEKS*(1+TOMATO_DIM)^I12549+J12549*CARROT_HOURS*WEEKS*(1+CARROT_DIM)^J12549+K12549*MESCLUN_HOURS*WEEKS*(1+MESCLUN_DIM)^K12549</x:f>
        <x:v>11100.183886902822</x:v>
      </x:c>
      <x:c r="N12549" s="267" t="n">
        <x:f>MAX(M12549-FARMER_HOURS,0)/TEMP_HOURS_PER_WORKER</x:f>
        <x:v>7.208461032571404</x:v>
      </x:c>
      <x:c r="O12549" s="268" t="n">
        <x:f>I12549*TOMATO_PRICE+J12549*CARROT_PRICE+K12549*MESCLUN_PRICE</x:f>
        <x:v>202576</x:v>
      </x:c>
      <x:c r="P12549" s="268" t="n">
        <x:f>I12549*TOMATO_FERTILIZER+J12549*CARROT_FERTILIZER+K12549*MESCLUN_FERTILIZER</x:f>
        <x:v>27280</x:v>
      </x:c>
      <x:c r="Q12549" s="268" t="n">
        <x:f>MIN(M12549,FARMER_HOURS)*FARMER_RATE+MAX(M12549-FARMER_HOURS,0)*TEMP_RATE</x:f>
        <x:v>205211.5258142851</x:v>
      </x:c>
      <x:c r="R12549" s="268" t="n">
        <x:f>O12549-P12549-Q12549-FIXED_COST</x:f>
        <x:v>-49915.525814285094</x:v>
      </x:c>
      <x:c r="S12549" s="139" t="str">
        <x:f>IF(AND(L12549&lt;=TOTAL_BED_CAP,N12549&lt;=TEMP_WORKER_CAP),"YES","NO")</x:f>
        <x:v>NO</x:v>
      </x:c>
      <x:c r="T12549" s="139" t="n">
        <x:f>IF(S12549="YES",R12549,-1E+99)</x:f>
        <x:v>-1e+99</x:v>
      </x:c>
    </x:row>
    <x:row r="12550">
      <x:c r="A12550" s="139"/>
      <x:c r="B12550" s="139"/>
      <x:c r="C12550" s="139"/>
      <x:c r="D12550" s="139"/>
      <x:c r="E12550" s="139"/>
      <x:c r="F12550" s="139"/>
      <x:c r="G12550" s="139"/>
      <x:c r="H12550" s="139"/>
      <x:c r="I12550" s="266" t="n">
        <x:f>INT((ROW()-ROW($I$46))/((CARROT_CAP+1)*(MESCLUN_CAP+1)))</x:f>
        <x:v>19</x:v>
      </x:c>
      <x:c r="J12550" s="266" t="n">
        <x:f>MOD(INT((ROW()-ROW($I$46))/(MESCLUN_CAP+1)),CARROT_CAP+1)</x:f>
        <x:v>4</x:v>
      </x:c>
      <x:c r="K12550" s="266" t="n">
        <x:f>MOD(ROW()-ROW($I$46),MESCLUN_CAP+1)</x:f>
        <x:v>11</x:v>
      </x:c>
      <x:c r="L12550" s="266" t="n">
        <x:f>SUM(I12550:K12550)</x:f>
        <x:v>34</x:v>
      </x:c>
      <x:c r="M12550" s="267" t="n">
        <x:f>I12550*TOMATO_HOURS*WEEKS*(1+TOMATO_DIM)^I12550+J12550*CARROT_HOURS*WEEKS*(1+CARROT_DIM)^J12550+K12550*MESCLUN_HOURS*WEEKS*(1+MESCLUN_DIM)^K12550</x:f>
        <x:v>11158.14199999626</x:v>
      </x:c>
      <x:c r="N12550" s="267" t="n">
        <x:f>MAX(M12550-FARMER_HOURS,0)/TEMP_HOURS_PER_WORKER</x:f>
        <x:v>7.248709722219625</x:v>
      </x:c>
      <x:c r="O12550" s="268" t="n">
        <x:f>I12550*TOMATO_PRICE+J12550*CARROT_PRICE+K12550*MESCLUN_PRICE</x:f>
        <x:v>205276</x:v>
      </x:c>
      <x:c r="P12550" s="268" t="n">
        <x:f>I12550*TOMATO_FERTILIZER+J12550*CARROT_FERTILIZER+K12550*MESCLUN_FERTILIZER</x:f>
        <x:v>28160</x:v>
      </x:c>
      <x:c r="Q12550" s="268" t="n">
        <x:f>MIN(M12550,FARMER_HOURS)*FARMER_RATE+MAX(M12550-FARMER_HOURS,0)*TEMP_RATE</x:f>
        <x:v>206217.74305549063</x:v>
      </x:c>
      <x:c r="R12550" s="268" t="n">
        <x:f>O12550-P12550-Q12550-FIXED_COST</x:f>
        <x:v>-49101.74305549063</x:v>
      </x:c>
      <x:c r="S12550" s="139" t="str">
        <x:f>IF(AND(L12550&lt;=TOTAL_BED_CAP,N12550&lt;=TEMP_WORKER_CAP),"YES","NO")</x:f>
        <x:v>NO</x:v>
      </x:c>
      <x:c r="T12550" s="139" t="n">
        <x:f>IF(S12550="YES",R12550,-1E+99)</x:f>
        <x:v>-1e+99</x:v>
      </x:c>
    </x:row>
    <x:row r="12551">
      <x:c r="A12551" s="139"/>
      <x:c r="B12551" s="139"/>
      <x:c r="C12551" s="139"/>
      <x:c r="D12551" s="139"/>
      <x:c r="E12551" s="139"/>
      <x:c r="F12551" s="139"/>
      <x:c r="G12551" s="139"/>
      <x:c r="H12551" s="139"/>
      <x:c r="I12551" s="266" t="n">
        <x:f>INT((ROW()-ROW($I$46))/((CARROT_CAP+1)*(MESCLUN_CAP+1)))</x:f>
        <x:v>19</x:v>
      </x:c>
      <x:c r="J12551" s="266" t="n">
        <x:f>MOD(INT((ROW()-ROW($I$46))/(MESCLUN_CAP+1)),CARROT_CAP+1)</x:f>
        <x:v>4</x:v>
      </x:c>
      <x:c r="K12551" s="266" t="n">
        <x:f>MOD(ROW()-ROW($I$46),MESCLUN_CAP+1)</x:f>
        <x:v>12</x:v>
      </x:c>
      <x:c r="L12551" s="266" t="n">
        <x:f>SUM(I12551:K12551)</x:f>
        <x:v>35</x:v>
      </x:c>
      <x:c r="M12551" s="267" t="n">
        <x:f>I12551*TOMATO_HOURS*WEEKS*(1+TOMATO_DIM)^I12551+J12551*CARROT_HOURS*WEEKS*(1+CARROT_DIM)^J12551+K12551*MESCLUN_HOURS*WEEKS*(1+MESCLUN_DIM)^K12551</x:f>
        <x:v>11217.469453124324</x:v>
      </x:c>
      <x:c r="N12551" s="267" t="n">
        <x:f>MAX(M12551-FARMER_HOURS,0)/TEMP_HOURS_PER_WORKER</x:f>
        <x:v>7.289909342447447</x:v>
      </x:c>
      <x:c r="O12551" s="268" t="n">
        <x:f>I12551*TOMATO_PRICE+J12551*CARROT_PRICE+K12551*MESCLUN_PRICE</x:f>
        <x:v>207976</x:v>
      </x:c>
      <x:c r="P12551" s="268" t="n">
        <x:f>I12551*TOMATO_FERTILIZER+J12551*CARROT_FERTILIZER+K12551*MESCLUN_FERTILIZER</x:f>
        <x:v>29040</x:v>
      </x:c>
      <x:c r="Q12551" s="268" t="n">
        <x:f>MIN(M12551,FARMER_HOURS)*FARMER_RATE+MAX(M12551-FARMER_HOURS,0)*TEMP_RATE</x:f>
        <x:v>207247.73356118618</x:v>
      </x:c>
      <x:c r="R12551" s="268" t="n">
        <x:f>O12551-P12551-Q12551-FIXED_COST</x:f>
        <x:v>-48311.73356118618</x:v>
      </x:c>
      <x:c r="S12551" s="139" t="str">
        <x:f>IF(AND(L12551&lt;=TOTAL_BED_CAP,N12551&lt;=TEMP_WORKER_CAP),"YES","NO")</x:f>
        <x:v>NO</x:v>
      </x:c>
      <x:c r="T12551" s="139" t="n">
        <x:f>IF(S12551="YES",R12551,-1E+99)</x:f>
        <x:v>-1e+99</x:v>
      </x:c>
    </x:row>
    <x:row r="12552">
      <x:c r="A12552" s="139"/>
      <x:c r="B12552" s="139"/>
      <x:c r="C12552" s="139"/>
      <x:c r="D12552" s="139"/>
      <x:c r="E12552" s="139"/>
      <x:c r="F12552" s="139"/>
      <x:c r="G12552" s="139"/>
      <x:c r="H12552" s="139"/>
      <x:c r="I12552" s="266" t="n">
        <x:f>INT((ROW()-ROW($I$46))/((CARROT_CAP+1)*(MESCLUN_CAP+1)))</x:f>
        <x:v>19</x:v>
      </x:c>
      <x:c r="J12552" s="266" t="n">
        <x:f>MOD(INT((ROW()-ROW($I$46))/(MESCLUN_CAP+1)),CARROT_CAP+1)</x:f>
        <x:v>4</x:v>
      </x:c>
      <x:c r="K12552" s="266" t="n">
        <x:f>MOD(ROW()-ROW($I$46),MESCLUN_CAP+1)</x:f>
        <x:v>13</x:v>
      </x:c>
      <x:c r="L12552" s="266" t="n">
        <x:f>SUM(I12552:K12552)</x:f>
        <x:v>36</x:v>
      </x:c>
      <x:c r="M12552" s="267" t="n">
        <x:f>I12552*TOMATO_HOURS*WEEKS*(1+TOMATO_DIM)^I12552+J12552*CARROT_HOURS*WEEKS*(1+CARROT_DIM)^J12552+K12552*MESCLUN_HOURS*WEEKS*(1+MESCLUN_DIM)^K12552</x:f>
        <x:v>11278.191423832708</x:v>
      </x:c>
      <x:c r="N12552" s="267" t="n">
        <x:f>MAX(M12552-FARMER_HOURS,0)/TEMP_HOURS_PER_WORKER</x:f>
        <x:v>7.332077377661603</x:v>
      </x:c>
      <x:c r="O12552" s="268" t="n">
        <x:f>I12552*TOMATO_PRICE+J12552*CARROT_PRICE+K12552*MESCLUN_PRICE</x:f>
        <x:v>210676</x:v>
      </x:c>
      <x:c r="P12552" s="268" t="n">
        <x:f>I12552*TOMATO_FERTILIZER+J12552*CARROT_FERTILIZER+K12552*MESCLUN_FERTILIZER</x:f>
        <x:v>29920</x:v>
      </x:c>
      <x:c r="Q12552" s="268" t="n">
        <x:f>MIN(M12552,FARMER_HOURS)*FARMER_RATE+MAX(M12552-FARMER_HOURS,0)*TEMP_RATE</x:f>
        <x:v>208301.93444154007</x:v>
      </x:c>
      <x:c r="R12552" s="268" t="n">
        <x:f>O12552-P12552-Q12552-FIXED_COST</x:f>
        <x:v>-47545.93444154007</x:v>
      </x:c>
      <x:c r="S12552" s="139" t="str">
        <x:f>IF(AND(L12552&lt;=TOTAL_BED_CAP,N12552&lt;=TEMP_WORKER_CAP),"YES","NO")</x:f>
        <x:v>NO</x:v>
      </x:c>
      <x:c r="T12552" s="139" t="n">
        <x:f>IF(S12552="YES",R12552,-1E+99)</x:f>
        <x:v>-1e+99</x:v>
      </x:c>
    </x:row>
    <x:row r="12553">
      <x:c r="A12553" s="139"/>
      <x:c r="B12553" s="139"/>
      <x:c r="C12553" s="139"/>
      <x:c r="D12553" s="139"/>
      <x:c r="E12553" s="139"/>
      <x:c r="F12553" s="139"/>
      <x:c r="G12553" s="139"/>
      <x:c r="H12553" s="139"/>
      <x:c r="I12553" s="266" t="n">
        <x:f>INT((ROW()-ROW($I$46))/((CARROT_CAP+1)*(MESCLUN_CAP+1)))</x:f>
        <x:v>19</x:v>
      </x:c>
      <x:c r="J12553" s="266" t="n">
        <x:f>MOD(INT((ROW()-ROW($I$46))/(MESCLUN_CAP+1)),CARROT_CAP+1)</x:f>
        <x:v>4</x:v>
      </x:c>
      <x:c r="K12553" s="266" t="n">
        <x:f>MOD(ROW()-ROW($I$46),MESCLUN_CAP+1)</x:f>
        <x:v>14</x:v>
      </x:c>
      <x:c r="L12553" s="266" t="n">
        <x:f>SUM(I12553:K12553)</x:f>
        <x:v>37</x:v>
      </x:c>
      <x:c r="M12553" s="267" t="n">
        <x:f>I12553*TOMATO_HOURS*WEEKS*(1+TOMATO_DIM)^I12553+J12553*CARROT_HOURS*WEEKS*(1+CARROT_DIM)^J12553+K12553*MESCLUN_HOURS*WEEKS*(1+MESCLUN_DIM)^K12553</x:f>
        <x:v>11340.33350514637</x:v>
      </x:c>
      <x:c r="N12553" s="267" t="n">
        <x:f>MAX(M12553-FARMER_HOURS,0)/TEMP_HOURS_PER_WORKER</x:f>
        <x:v>7.37523160079609</x:v>
      </x:c>
      <x:c r="O12553" s="268" t="n">
        <x:f>I12553*TOMATO_PRICE+J12553*CARROT_PRICE+K12553*MESCLUN_PRICE</x:f>
        <x:v>213376</x:v>
      </x:c>
      <x:c r="P12553" s="268" t="n">
        <x:f>I12553*TOMATO_FERTILIZER+J12553*CARROT_FERTILIZER+K12553*MESCLUN_FERTILIZER</x:f>
        <x:v>30800</x:v>
      </x:c>
      <x:c r="Q12553" s="268" t="n">
        <x:f>MIN(M12553,FARMER_HOURS)*FARMER_RATE+MAX(M12553-FARMER_HOURS,0)*TEMP_RATE</x:f>
        <x:v>209380.79001990223</x:v>
      </x:c>
      <x:c r="R12553" s="268" t="n">
        <x:f>O12553-P12553-Q12553-FIXED_COST</x:f>
        <x:v>-46804.790019902226</x:v>
      </x:c>
      <x:c r="S12553" s="139" t="str">
        <x:f>IF(AND(L12553&lt;=TOTAL_BED_CAP,N12553&lt;=TEMP_WORKER_CAP),"YES","NO")</x:f>
        <x:v>NO</x:v>
      </x:c>
      <x:c r="T12553" s="139" t="n">
        <x:f>IF(S12553="YES",R12553,-1E+99)</x:f>
        <x:v>-1e+99</x:v>
      </x:c>
    </x:row>
    <x:row r="12554">
      <x:c r="A12554" s="139"/>
      <x:c r="B12554" s="139"/>
      <x:c r="C12554" s="139"/>
      <x:c r="D12554" s="139"/>
      <x:c r="E12554" s="139"/>
      <x:c r="F12554" s="139"/>
      <x:c r="G12554" s="139"/>
      <x:c r="H12554" s="139"/>
      <x:c r="I12554" s="266" t="n">
        <x:f>INT((ROW()-ROW($I$46))/((CARROT_CAP+1)*(MESCLUN_CAP+1)))</x:f>
        <x:v>19</x:v>
      </x:c>
      <x:c r="J12554" s="266" t="n">
        <x:f>MOD(INT((ROW()-ROW($I$46))/(MESCLUN_CAP+1)),CARROT_CAP+1)</x:f>
        <x:v>4</x:v>
      </x:c>
      <x:c r="K12554" s="266" t="n">
        <x:f>MOD(ROW()-ROW($I$46),MESCLUN_CAP+1)</x:f>
        <x:v>15</x:v>
      </x:c>
      <x:c r="L12554" s="266" t="n">
        <x:f>SUM(I12554:K12554)</x:f>
        <x:v>38</x:v>
      </x:c>
      <x:c r="M12554" s="267" t="n">
        <x:f>I12554*TOMATO_HOURS*WEEKS*(1+TOMATO_DIM)^I12554+J12554*CARROT_HOURS*WEEKS*(1+CARROT_DIM)^J12554+K12554*MESCLUN_HOURS*WEEKS*(1+MESCLUN_DIM)^K12554</x:f>
        <x:v>11403.921712022517</x:v>
      </x:c>
      <x:c r="N12554" s="267" t="n">
        <x:f>MAX(M12554-FARMER_HOURS,0)/TEMP_HOURS_PER_WORKER</x:f>
        <x:v>7.419390077793414</x:v>
      </x:c>
      <x:c r="O12554" s="268" t="n">
        <x:f>I12554*TOMATO_PRICE+J12554*CARROT_PRICE+K12554*MESCLUN_PRICE</x:f>
        <x:v>216076</x:v>
      </x:c>
      <x:c r="P12554" s="268" t="n">
        <x:f>I12554*TOMATO_FERTILIZER+J12554*CARROT_FERTILIZER+K12554*MESCLUN_FERTILIZER</x:f>
        <x:v>31680</x:v>
      </x:c>
      <x:c r="Q12554" s="268" t="n">
        <x:f>MIN(M12554,FARMER_HOURS)*FARMER_RATE+MAX(M12554-FARMER_HOURS,0)*TEMP_RATE</x:f>
        <x:v>210484.75194483536</x:v>
      </x:c>
      <x:c r="R12554" s="268" t="n">
        <x:f>O12554-P12554-Q12554-FIXED_COST</x:f>
        <x:v>-46088.751944835356</x:v>
      </x:c>
      <x:c r="S12554" s="139" t="str">
        <x:f>IF(AND(L12554&lt;=TOTAL_BED_CAP,N12554&lt;=TEMP_WORKER_CAP),"YES","NO")</x:f>
        <x:v>NO</x:v>
      </x:c>
      <x:c r="T12554" s="139" t="n">
        <x:f>IF(S12554="YES",R12554,-1E+99)</x:f>
        <x:v>-1e+99</x:v>
      </x:c>
    </x:row>
    <x:row r="12555">
      <x:c r="A12555" s="139"/>
      <x:c r="B12555" s="139"/>
      <x:c r="C12555" s="139"/>
      <x:c r="D12555" s="139"/>
      <x:c r="E12555" s="139"/>
      <x:c r="F12555" s="139"/>
      <x:c r="G12555" s="139"/>
      <x:c r="H12555" s="139"/>
      <x:c r="I12555" s="266" t="n">
        <x:f>INT((ROW()-ROW($I$46))/((CARROT_CAP+1)*(MESCLUN_CAP+1)))</x:f>
        <x:v>19</x:v>
      </x:c>
      <x:c r="J12555" s="266" t="n">
        <x:f>MOD(INT((ROW()-ROW($I$46))/(MESCLUN_CAP+1)),CARROT_CAP+1)</x:f>
        <x:v>4</x:v>
      </x:c>
      <x:c r="K12555" s="266" t="n">
        <x:f>MOD(ROW()-ROW($I$46),MESCLUN_CAP+1)</x:f>
        <x:v>16</x:v>
      </x:c>
      <x:c r="L12555" s="266" t="n">
        <x:f>SUM(I12555:K12555)</x:f>
        <x:v>39</x:v>
      </x:c>
      <x:c r="M12555" s="267" t="n">
        <x:f>I12555*TOMATO_HOURS*WEEKS*(1+TOMATO_DIM)^I12555+J12555*CARROT_HOURS*WEEKS*(1+CARROT_DIM)^J12555+K12555*MESCLUN_HOURS*WEEKS*(1+MESCLUN_DIM)^K12555</x:f>
        <x:v>11468.982487900004</x:v>
      </x:c>
      <x:c r="N12555" s="267" t="n">
        <x:f>MAX(M12555-FARMER_HOURS,0)/TEMP_HOURS_PER_WORKER</x:f>
        <x:v>7.464571172152781</x:v>
      </x:c>
      <x:c r="O12555" s="268" t="n">
        <x:f>I12555*TOMATO_PRICE+J12555*CARROT_PRICE+K12555*MESCLUN_PRICE</x:f>
        <x:v>218776</x:v>
      </x:c>
      <x:c r="P12555" s="268" t="n">
        <x:f>I12555*TOMATO_FERTILIZER+J12555*CARROT_FERTILIZER+K12555*MESCLUN_FERTILIZER</x:f>
        <x:v>32560</x:v>
      </x:c>
      <x:c r="Q12555" s="268" t="n">
        <x:f>MIN(M12555,FARMER_HOURS)*FARMER_RATE+MAX(M12555-FARMER_HOURS,0)*TEMP_RATE</x:f>
        <x:v>211614.27930381952</x:v>
      </x:c>
      <x:c r="R12555" s="268" t="n">
        <x:f>O12555-P12555-Q12555-FIXED_COST</x:f>
        <x:v>-45398.27930381952</x:v>
      </x:c>
      <x:c r="S12555" s="139" t="str">
        <x:f>IF(AND(L12555&lt;=TOTAL_BED_CAP,N12555&lt;=TEMP_WORKER_CAP),"YES","NO")</x:f>
        <x:v>NO</x:v>
      </x:c>
      <x:c r="T12555" s="139" t="n">
        <x:f>IF(S12555="YES",R12555,-1E+99)</x:f>
        <x:v>-1e+99</x:v>
      </x:c>
    </x:row>
    <x:row r="12556">
      <x:c r="A12556" s="139"/>
      <x:c r="B12556" s="139"/>
      <x:c r="C12556" s="139"/>
      <x:c r="D12556" s="139"/>
      <x:c r="E12556" s="139"/>
      <x:c r="F12556" s="139"/>
      <x:c r="G12556" s="139"/>
      <x:c r="H12556" s="139"/>
      <x:c r="I12556" s="266" t="n">
        <x:f>INT((ROW()-ROW($I$46))/((CARROT_CAP+1)*(MESCLUN_CAP+1)))</x:f>
        <x:v>19</x:v>
      </x:c>
      <x:c r="J12556" s="266" t="n">
        <x:f>MOD(INT((ROW()-ROW($I$46))/(MESCLUN_CAP+1)),CARROT_CAP+1)</x:f>
        <x:v>4</x:v>
      </x:c>
      <x:c r="K12556" s="266" t="n">
        <x:f>MOD(ROW()-ROW($I$46),MESCLUN_CAP+1)</x:f>
        <x:v>17</x:v>
      </x:c>
      <x:c r="L12556" s="266" t="n">
        <x:f>SUM(I12556:K12556)</x:f>
        <x:v>40</x:v>
      </x:c>
      <x:c r="M12556" s="267" t="n">
        <x:f>I12556*TOMATO_HOURS*WEEKS*(1+TOMATO_DIM)^I12556+J12556*CARROT_HOURS*WEEKS*(1+CARROT_DIM)^J12556+K12556*MESCLUN_HOURS*WEEKS*(1+MESCLUN_DIM)^K12556</x:f>
        <x:v>11535.542711346545</x:v>
      </x:c>
      <x:c r="N12556" s="267" t="n">
        <x:f>MAX(M12556-FARMER_HOURS,0)/TEMP_HOURS_PER_WORKER</x:f>
        <x:v>7.510793549546212</x:v>
      </x:c>
      <x:c r="O12556" s="268" t="n">
        <x:f>I12556*TOMATO_PRICE+J12556*CARROT_PRICE+K12556*MESCLUN_PRICE</x:f>
        <x:v>221476</x:v>
      </x:c>
      <x:c r="P12556" s="268" t="n">
        <x:f>I12556*TOMATO_FERTILIZER+J12556*CARROT_FERTILIZER+K12556*MESCLUN_FERTILIZER</x:f>
        <x:v>33440</x:v>
      </x:c>
      <x:c r="Q12556" s="268" t="n">
        <x:f>MIN(M12556,FARMER_HOURS)*FARMER_RATE+MAX(M12556-FARMER_HOURS,0)*TEMP_RATE</x:f>
        <x:v>212769.8387386553</x:v>
      </x:c>
      <x:c r="R12556" s="268" t="n">
        <x:f>O12556-P12556-Q12556-FIXED_COST</x:f>
        <x:v>-44733.83873865529</x:v>
      </x:c>
      <x:c r="S12556" s="139" t="str">
        <x:f>IF(AND(L12556&lt;=TOTAL_BED_CAP,N12556&lt;=TEMP_WORKER_CAP),"YES","NO")</x:f>
        <x:v>NO</x:v>
      </x:c>
      <x:c r="T12556" s="139" t="n">
        <x:f>IF(S12556="YES",R12556,-1E+99)</x:f>
        <x:v>-1e+99</x:v>
      </x:c>
    </x:row>
    <x:row r="12557">
      <x:c r="A12557" s="139"/>
      <x:c r="B12557" s="139"/>
      <x:c r="C12557" s="139"/>
      <x:c r="D12557" s="139"/>
      <x:c r="E12557" s="139"/>
      <x:c r="F12557" s="139"/>
      <x:c r="G12557" s="139"/>
      <x:c r="H12557" s="139"/>
      <x:c r="I12557" s="266" t="n">
        <x:f>INT((ROW()-ROW($I$46))/((CARROT_CAP+1)*(MESCLUN_CAP+1)))</x:f>
        <x:v>19</x:v>
      </x:c>
      <x:c r="J12557" s="266" t="n">
        <x:f>MOD(INT((ROW()-ROW($I$46))/(MESCLUN_CAP+1)),CARROT_CAP+1)</x:f>
        <x:v>4</x:v>
      </x:c>
      <x:c r="K12557" s="266" t="n">
        <x:f>MOD(ROW()-ROW($I$46),MESCLUN_CAP+1)</x:f>
        <x:v>18</x:v>
      </x:c>
      <x:c r="L12557" s="266" t="n">
        <x:f>SUM(I12557:K12557)</x:f>
        <x:v>41</x:v>
      </x:c>
      <x:c r="M12557" s="267" t="n">
        <x:f>I12557*TOMATO_HOURS*WEEKS*(1+TOMATO_DIM)^I12557+J12557*CARROT_HOURS*WEEKS*(1+CARROT_DIM)^J12557+K12557*MESCLUN_HOURS*WEEKS*(1+MESCLUN_DIM)^K12557</x:f>
        <x:v>11603.629702805132</x:v>
      </x:c>
      <x:c r="N12557" s="267" t="n">
        <x:f>MAX(M12557-FARMER_HOURS,0)/TEMP_HOURS_PER_WORKER</x:f>
        <x:v>7.558076182503564</x:v>
      </x:c>
      <x:c r="O12557" s="268" t="n">
        <x:f>I12557*TOMATO_PRICE+J12557*CARROT_PRICE+K12557*MESCLUN_PRICE</x:f>
        <x:v>224176</x:v>
      </x:c>
      <x:c r="P12557" s="268" t="n">
        <x:f>I12557*TOMATO_FERTILIZER+J12557*CARROT_FERTILIZER+K12557*MESCLUN_FERTILIZER</x:f>
        <x:v>34320</x:v>
      </x:c>
      <x:c r="Q12557" s="268" t="n">
        <x:f>MIN(M12557,FARMER_HOURS)*FARMER_RATE+MAX(M12557-FARMER_HOURS,0)*TEMP_RATE</x:f>
        <x:v>213951.9045625891</x:v>
      </x:c>
      <x:c r="R12557" s="268" t="n">
        <x:f>O12557-P12557-Q12557-FIXED_COST</x:f>
        <x:v>-44095.9045625891</x:v>
      </x:c>
      <x:c r="S12557" s="139" t="str">
        <x:f>IF(AND(L12557&lt;=TOTAL_BED_CAP,N12557&lt;=TEMP_WORKER_CAP),"YES","NO")</x:f>
        <x:v>NO</x:v>
      </x:c>
      <x:c r="T12557" s="139" t="n">
        <x:f>IF(S12557="YES",R12557,-1E+99)</x:f>
        <x:v>-1e+99</x:v>
      </x:c>
    </x:row>
    <x:row r="12558">
      <x:c r="A12558" s="139"/>
      <x:c r="B12558" s="139"/>
      <x:c r="C12558" s="139"/>
      <x:c r="D12558" s="139"/>
      <x:c r="E12558" s="139"/>
      <x:c r="F12558" s="139"/>
      <x:c r="G12558" s="139"/>
      <x:c r="H12558" s="139"/>
      <x:c r="I12558" s="266" t="n">
        <x:f>INT((ROW()-ROW($I$46))/((CARROT_CAP+1)*(MESCLUN_CAP+1)))</x:f>
        <x:v>19</x:v>
      </x:c>
      <x:c r="J12558" s="266" t="n">
        <x:f>MOD(INT((ROW()-ROW($I$46))/(MESCLUN_CAP+1)),CARROT_CAP+1)</x:f>
        <x:v>4</x:v>
      </x:c>
      <x:c r="K12558" s="266" t="n">
        <x:f>MOD(ROW()-ROW($I$46),MESCLUN_CAP+1)</x:f>
        <x:v>19</x:v>
      </x:c>
      <x:c r="L12558" s="266" t="n">
        <x:f>SUM(I12558:K12558)</x:f>
        <x:v>42</x:v>
      </x:c>
      <x:c r="M12558" s="267" t="n">
        <x:f>I12558*TOMATO_HOURS*WEEKS*(1+TOMATO_DIM)^I12558+J12558*CARROT_HOURS*WEEKS*(1+CARROT_DIM)^J12558+K12558*MESCLUN_HOURS*WEEKS*(1+MESCLUN_DIM)^K12558</x:f>
        <x:v>11673.271231441155</x:v>
      </x:c>
      <x:c r="N12558" s="267" t="n">
        <x:f>MAX(M12558-FARMER_HOURS,0)/TEMP_HOURS_PER_WORKER</x:f>
        <x:v>7.606438355167469</x:v>
      </x:c>
      <x:c r="O12558" s="268" t="n">
        <x:f>I12558*TOMATO_PRICE+J12558*CARROT_PRICE+K12558*MESCLUN_PRICE</x:f>
        <x:v>226876</x:v>
      </x:c>
      <x:c r="P12558" s="268" t="n">
        <x:f>I12558*TOMATO_FERTILIZER+J12558*CARROT_FERTILIZER+K12558*MESCLUN_FERTILIZER</x:f>
        <x:v>35200</x:v>
      </x:c>
      <x:c r="Q12558" s="268" t="n">
        <x:f>MIN(M12558,FARMER_HOURS)*FARMER_RATE+MAX(M12558-FARMER_HOURS,0)*TEMP_RATE</x:f>
        <x:v>215160.9588791867</x:v>
      </x:c>
      <x:c r="R12558" s="268" t="n">
        <x:f>O12558-P12558-Q12558-FIXED_COST</x:f>
        <x:v>-43484.95887918671</x:v>
      </x:c>
      <x:c r="S12558" s="139" t="str">
        <x:f>IF(AND(L12558&lt;=TOTAL_BED_CAP,N12558&lt;=TEMP_WORKER_CAP),"YES","NO")</x:f>
        <x:v>NO</x:v>
      </x:c>
      <x:c r="T12558" s="139" t="n">
        <x:f>IF(S12558="YES",R12558,-1E+99)</x:f>
        <x:v>-1e+99</x:v>
      </x:c>
    </x:row>
    <x:row r="12559">
      <x:c r="A12559" s="139"/>
      <x:c r="B12559" s="139"/>
      <x:c r="C12559" s="139"/>
      <x:c r="D12559" s="139"/>
      <x:c r="E12559" s="139"/>
      <x:c r="F12559" s="139"/>
      <x:c r="G12559" s="139"/>
      <x:c r="H12559" s="139"/>
      <x:c r="I12559" s="266" t="n">
        <x:f>INT((ROW()-ROW($I$46))/((CARROT_CAP+1)*(MESCLUN_CAP+1)))</x:f>
        <x:v>19</x:v>
      </x:c>
      <x:c r="J12559" s="266" t="n">
        <x:f>MOD(INT((ROW()-ROW($I$46))/(MESCLUN_CAP+1)),CARROT_CAP+1)</x:f>
        <x:v>4</x:v>
      </x:c>
      <x:c r="K12559" s="266" t="n">
        <x:f>MOD(ROW()-ROW($I$46),MESCLUN_CAP+1)</x:f>
        <x:v>20</x:v>
      </x:c>
      <x:c r="L12559" s="266" t="n">
        <x:f>SUM(I12559:K12559)</x:f>
        <x:v>43</x:v>
      </x:c>
      <x:c r="M12559" s="267" t="n">
        <x:f>I12559*TOMATO_HOURS*WEEKS*(1+TOMATO_DIM)^I12559+J12559*CARROT_HOURS*WEEKS*(1+CARROT_DIM)^J12559+K12559*MESCLUN_HOURS*WEEKS*(1+MESCLUN_DIM)^K12559</x:f>
        <x:v>11744.49552209163</x:v>
      </x:c>
      <x:c r="N12559" s="267" t="n">
        <x:f>MAX(M12559-FARMER_HOURS,0)/TEMP_HOURS_PER_WORKER</x:f>
        <x:v>7.655899668119188</x:v>
      </x:c>
      <x:c r="O12559" s="268" t="n">
        <x:f>I12559*TOMATO_PRICE+J12559*CARROT_PRICE+K12559*MESCLUN_PRICE</x:f>
        <x:v>229576</x:v>
      </x:c>
      <x:c r="P12559" s="268" t="n">
        <x:f>I12559*TOMATO_FERTILIZER+J12559*CARROT_FERTILIZER+K12559*MESCLUN_FERTILIZER</x:f>
        <x:v>36080</x:v>
      </x:c>
      <x:c r="Q12559" s="268" t="n">
        <x:f>MIN(M12559,FARMER_HOURS)*FARMER_RATE+MAX(M12559-FARMER_HOURS,0)*TEMP_RATE</x:f>
        <x:v>216397.4917029797</x:v>
      </x:c>
      <x:c r="R12559" s="268" t="n">
        <x:f>O12559-P12559-Q12559-FIXED_COST</x:f>
        <x:v>-42901.49170297969</x:v>
      </x:c>
      <x:c r="S12559" s="139" t="str">
        <x:f>IF(AND(L12559&lt;=TOTAL_BED_CAP,N12559&lt;=TEMP_WORKER_CAP),"YES","NO")</x:f>
        <x:v>NO</x:v>
      </x:c>
      <x:c r="T12559" s="139" t="n">
        <x:f>IF(S12559="YES",R12559,-1E+99)</x:f>
        <x:v>-1e+99</x:v>
      </x:c>
    </x:row>
    <x:row r="12560">
      <x:c r="A12560" s="139"/>
      <x:c r="B12560" s="139"/>
      <x:c r="C12560" s="139"/>
      <x:c r="D12560" s="139"/>
      <x:c r="E12560" s="139"/>
      <x:c r="F12560" s="139"/>
      <x:c r="G12560" s="139"/>
      <x:c r="H12560" s="139"/>
      <x:c r="I12560" s="266" t="n">
        <x:f>INT((ROW()-ROW($I$46))/((CARROT_CAP+1)*(MESCLUN_CAP+1)))</x:f>
        <x:v>19</x:v>
      </x:c>
      <x:c r="J12560" s="266" t="n">
        <x:f>MOD(INT((ROW()-ROW($I$46))/(MESCLUN_CAP+1)),CARROT_CAP+1)</x:f>
        <x:v>4</x:v>
      </x:c>
      <x:c r="K12560" s="266" t="n">
        <x:f>MOD(ROW()-ROW($I$46),MESCLUN_CAP+1)</x:f>
        <x:v>21</x:v>
      </x:c>
      <x:c r="L12560" s="266" t="n">
        <x:f>SUM(I12560:K12560)</x:f>
        <x:v>44</x:v>
      </x:c>
      <x:c r="M12560" s="267" t="n">
        <x:f>I12560*TOMATO_HOURS*WEEKS*(1+TOMATO_DIM)^I12560+J12560*CARROT_HOURS*WEEKS*(1+CARROT_DIM)^J12560+K12560*MESCLUN_HOURS*WEEKS*(1+MESCLUN_DIM)^K12560</x:f>
        <x:v>11817.331262318075</x:v>
      </x:c>
      <x:c r="N12560" s="267" t="n">
        <x:f>MAX(M12560-FARMER_HOURS,0)/TEMP_HOURS_PER_WORKER</x:f>
        <x:v>7.706480043276441</x:v>
      </x:c>
      <x:c r="O12560" s="268" t="n">
        <x:f>I12560*TOMATO_PRICE+J12560*CARROT_PRICE+K12560*MESCLUN_PRICE</x:f>
        <x:v>232276</x:v>
      </x:c>
      <x:c r="P12560" s="268" t="n">
        <x:f>I12560*TOMATO_FERTILIZER+J12560*CARROT_FERTILIZER+K12560*MESCLUN_FERTILIZER</x:f>
        <x:v>36960</x:v>
      </x:c>
      <x:c r="Q12560" s="268" t="n">
        <x:f>MIN(M12560,FARMER_HOURS)*FARMER_RATE+MAX(M12560-FARMER_HOURS,0)*TEMP_RATE</x:f>
        <x:v>217662.00108191103</x:v>
      </x:c>
      <x:c r="R12560" s="268" t="n">
        <x:f>O12560-P12560-Q12560-FIXED_COST</x:f>
        <x:v>-42346.00108191103</x:v>
      </x:c>
      <x:c r="S12560" s="139" t="str">
        <x:f>IF(AND(L12560&lt;=TOTAL_BED_CAP,N12560&lt;=TEMP_WORKER_CAP),"YES","NO")</x:f>
        <x:v>NO</x:v>
      </x:c>
      <x:c r="T12560" s="139" t="n">
        <x:f>IF(S12560="YES",R12560,-1E+99)</x:f>
        <x:v>-1e+99</x:v>
      </x:c>
    </x:row>
    <x:row r="12561">
      <x:c r="A12561" s="139"/>
      <x:c r="B12561" s="139"/>
      <x:c r="C12561" s="139"/>
      <x:c r="D12561" s="139"/>
      <x:c r="E12561" s="139"/>
      <x:c r="F12561" s="139"/>
      <x:c r="G12561" s="139"/>
      <x:c r="H12561" s="139"/>
      <x:c r="I12561" s="266" t="n">
        <x:f>INT((ROW()-ROW($I$46))/((CARROT_CAP+1)*(MESCLUN_CAP+1)))</x:f>
        <x:v>19</x:v>
      </x:c>
      <x:c r="J12561" s="266" t="n">
        <x:f>MOD(INT((ROW()-ROW($I$46))/(MESCLUN_CAP+1)),CARROT_CAP+1)</x:f>
        <x:v>4</x:v>
      </x:c>
      <x:c r="K12561" s="266" t="n">
        <x:f>MOD(ROW()-ROW($I$46),MESCLUN_CAP+1)</x:f>
        <x:v>22</x:v>
      </x:c>
      <x:c r="L12561" s="266" t="n">
        <x:f>SUM(I12561:K12561)</x:f>
        <x:v>45</x:v>
      </x:c>
      <x:c r="M12561" s="267" t="n">
        <x:f>I12561*TOMATO_HOURS*WEEKS*(1+TOMATO_DIM)^I12561+J12561*CARROT_HOURS*WEEKS*(1+CARROT_DIM)^J12561+K12561*MESCLUN_HOURS*WEEKS*(1+MESCLUN_DIM)^K12561</x:f>
        <x:v>11891.807609564472</x:v>
      </x:c>
      <x:c r="N12561" s="267" t="n">
        <x:f>MAX(M12561-FARMER_HOURS,0)/TEMP_HOURS_PER_WORKER</x:f>
        <x:v>7.758199728864216</x:v>
      </x:c>
      <x:c r="O12561" s="268" t="n">
        <x:f>I12561*TOMATO_PRICE+J12561*CARROT_PRICE+K12561*MESCLUN_PRICE</x:f>
        <x:v>234976</x:v>
      </x:c>
      <x:c r="P12561" s="268" t="n">
        <x:f>I12561*TOMATO_FERTILIZER+J12561*CARROT_FERTILIZER+K12561*MESCLUN_FERTILIZER</x:f>
        <x:v>37840</x:v>
      </x:c>
      <x:c r="Q12561" s="268" t="n">
        <x:f>MIN(M12561,FARMER_HOURS)*FARMER_RATE+MAX(M12561-FARMER_HOURS,0)*TEMP_RATE</x:f>
        <x:v>218954.9932216054</x:v>
      </x:c>
      <x:c r="R12561" s="268" t="n">
        <x:f>O12561-P12561-Q12561-FIXED_COST</x:f>
        <x:v>-41818.9932216054</x:v>
      </x:c>
      <x:c r="S12561" s="139" t="str">
        <x:f>IF(AND(L12561&lt;=TOTAL_BED_CAP,N12561&lt;=TEMP_WORKER_CAP),"YES","NO")</x:f>
        <x:v>NO</x:v>
      </x:c>
      <x:c r="T12561" s="139" t="n">
        <x:f>IF(S12561="YES",R12561,-1E+99)</x:f>
        <x:v>-1e+99</x:v>
      </x:c>
    </x:row>
    <x:row r="12562">
      <x:c r="A12562" s="139"/>
      <x:c r="B12562" s="139"/>
      <x:c r="C12562" s="139"/>
      <x:c r="D12562" s="139"/>
      <x:c r="E12562" s="139"/>
      <x:c r="F12562" s="139"/>
      <x:c r="G12562" s="139"/>
      <x:c r="H12562" s="139"/>
      <x:c r="I12562" s="266" t="n">
        <x:f>INT((ROW()-ROW($I$46))/((CARROT_CAP+1)*(MESCLUN_CAP+1)))</x:f>
        <x:v>19</x:v>
      </x:c>
      <x:c r="J12562" s="266" t="n">
        <x:f>MOD(INT((ROW()-ROW($I$46))/(MESCLUN_CAP+1)),CARROT_CAP+1)</x:f>
        <x:v>4</x:v>
      </x:c>
      <x:c r="K12562" s="266" t="n">
        <x:f>MOD(ROW()-ROW($I$46),MESCLUN_CAP+1)</x:f>
        <x:v>23</x:v>
      </x:c>
      <x:c r="L12562" s="266" t="n">
        <x:f>SUM(I12562:K12562)</x:f>
        <x:v>46</x:v>
      </x:c>
      <x:c r="M12562" s="267" t="n">
        <x:f>I12562*TOMATO_HOURS*WEEKS*(1+TOMATO_DIM)^I12562+J12562*CARROT_HOURS*WEEKS*(1+CARROT_DIM)^J12562+K12562*MESCLUN_HOURS*WEEKS*(1+MESCLUN_DIM)^K12562</x:f>
        <x:v>11967.954198421907</x:v>
      </x:c>
      <x:c r="N12562" s="267" t="n">
        <x:f>MAX(M12562-FARMER_HOURS,0)/TEMP_HOURS_PER_WORKER</x:f>
        <x:v>7.811079304459658</x:v>
      </x:c>
      <x:c r="O12562" s="268" t="n">
        <x:f>I12562*TOMATO_PRICE+J12562*CARROT_PRICE+K12562*MESCLUN_PRICE</x:f>
        <x:v>237676</x:v>
      </x:c>
      <x:c r="P12562" s="268" t="n">
        <x:f>I12562*TOMATO_FERTILIZER+J12562*CARROT_FERTILIZER+K12562*MESCLUN_FERTILIZER</x:f>
        <x:v>38720</x:v>
      </x:c>
      <x:c r="Q12562" s="268" t="n">
        <x:f>MIN(M12562,FARMER_HOURS)*FARMER_RATE+MAX(M12562-FARMER_HOURS,0)*TEMP_RATE</x:f>
        <x:v>220276.98261149143</x:v>
      </x:c>
      <x:c r="R12562" s="268" t="n">
        <x:f>O12562-P12562-Q12562-FIXED_COST</x:f>
        <x:v>-41320.98261149143</x:v>
      </x:c>
      <x:c r="S12562" s="139" t="str">
        <x:f>IF(AND(L12562&lt;=TOTAL_BED_CAP,N12562&lt;=TEMP_WORKER_CAP),"YES","NO")</x:f>
        <x:v>NO</x:v>
      </x:c>
      <x:c r="T12562" s="139" t="n">
        <x:f>IF(S12562="YES",R12562,-1E+99)</x:f>
        <x:v>-1e+99</x:v>
      </x:c>
    </x:row>
    <x:row r="12563">
      <x:c r="A12563" s="139"/>
      <x:c r="B12563" s="139"/>
      <x:c r="C12563" s="139"/>
      <x:c r="D12563" s="139"/>
      <x:c r="E12563" s="139"/>
      <x:c r="F12563" s="139"/>
      <x:c r="G12563" s="139"/>
      <x:c r="H12563" s="139"/>
      <x:c r="I12563" s="266" t="n">
        <x:f>INT((ROW()-ROW($I$46))/((CARROT_CAP+1)*(MESCLUN_CAP+1)))</x:f>
        <x:v>19</x:v>
      </x:c>
      <x:c r="J12563" s="266" t="n">
        <x:f>MOD(INT((ROW()-ROW($I$46))/(MESCLUN_CAP+1)),CARROT_CAP+1)</x:f>
        <x:v>4</x:v>
      </x:c>
      <x:c r="K12563" s="266" t="n">
        <x:f>MOD(ROW()-ROW($I$46),MESCLUN_CAP+1)</x:f>
        <x:v>24</x:v>
      </x:c>
      <x:c r="L12563" s="266" t="n">
        <x:f>SUM(I12563:K12563)</x:f>
        <x:v>47</x:v>
      </x:c>
      <x:c r="M12563" s="267" t="n">
        <x:f>I12563*TOMATO_HOURS*WEEKS*(1+TOMATO_DIM)^I12563+J12563*CARROT_HOURS*WEEKS*(1+CARROT_DIM)^J12563+K12563*MESCLUN_HOURS*WEEKS*(1+MESCLUN_DIM)^K12563</x:f>
        <x:v>12045.801148001403</x:v>
      </x:c>
      <x:c r="N12563" s="267" t="n">
        <x:f>MAX(M12563-FARMER_HOURS,0)/TEMP_HOURS_PER_WORKER</x:f>
        <x:v>7.8651396861120855</x:v>
      </x:c>
      <x:c r="O12563" s="268" t="n">
        <x:f>I12563*TOMATO_PRICE+J12563*CARROT_PRICE+K12563*MESCLUN_PRICE</x:f>
        <x:v>240376</x:v>
      </x:c>
      <x:c r="P12563" s="268" t="n">
        <x:f>I12563*TOMATO_FERTILIZER+J12563*CARROT_FERTILIZER+K12563*MESCLUN_FERTILIZER</x:f>
        <x:v>39600</x:v>
      </x:c>
      <x:c r="Q12563" s="268" t="n">
        <x:f>MIN(M12563,FARMER_HOURS)*FARMER_RATE+MAX(M12563-FARMER_HOURS,0)*TEMP_RATE</x:f>
        <x:v>221628.49215280212</x:v>
      </x:c>
      <x:c r="R12563" s="268" t="n">
        <x:f>O12563-P12563-Q12563-FIXED_COST</x:f>
        <x:v>-40852.49215280212</x:v>
      </x:c>
      <x:c r="S12563" s="139" t="str">
        <x:f>IF(AND(L12563&lt;=TOTAL_BED_CAP,N12563&lt;=TEMP_WORKER_CAP),"YES","NO")</x:f>
        <x:v>NO</x:v>
      </x:c>
      <x:c r="T12563" s="139" t="n">
        <x:f>IF(S12563="YES",R12563,-1E+99)</x:f>
        <x:v>-1e+99</x:v>
      </x:c>
    </x:row>
    <x:row r="12564">
      <x:c r="A12564" s="139"/>
      <x:c r="B12564" s="139"/>
      <x:c r="C12564" s="139"/>
      <x:c r="D12564" s="139"/>
      <x:c r="E12564" s="139"/>
      <x:c r="F12564" s="139"/>
      <x:c r="G12564" s="139"/>
      <x:c r="H12564" s="139"/>
      <x:c r="I12564" s="266" t="n">
        <x:f>INT((ROW()-ROW($I$46))/((CARROT_CAP+1)*(MESCLUN_CAP+1)))</x:f>
        <x:v>19</x:v>
      </x:c>
      <x:c r="J12564" s="266" t="n">
        <x:f>MOD(INT((ROW()-ROW($I$46))/(MESCLUN_CAP+1)),CARROT_CAP+1)</x:f>
        <x:v>4</x:v>
      </x:c>
      <x:c r="K12564" s="266" t="n">
        <x:f>MOD(ROW()-ROW($I$46),MESCLUN_CAP+1)</x:f>
        <x:v>25</x:v>
      </x:c>
      <x:c r="L12564" s="266" t="n">
        <x:f>SUM(I12564:K12564)</x:f>
        <x:v>48</x:v>
      </x:c>
      <x:c r="M12564" s="267" t="n">
        <x:f>I12564*TOMATO_HOURS*WEEKS*(1+TOMATO_DIM)^I12564+J12564*CARROT_HOURS*WEEKS*(1+CARROT_DIM)^J12564+K12564*MESCLUN_HOURS*WEEKS*(1+MESCLUN_DIM)^K12564</x:f>
        <x:v>12125.3790694165</x:v>
      </x:c>
      <x:c r="N12564" s="267" t="n">
        <x:f>MAX(M12564-FARMER_HOURS,0)/TEMP_HOURS_PER_WORKER</x:f>
        <x:v>7.920402131539236</x:v>
      </x:c>
      <x:c r="O12564" s="268" t="n">
        <x:f>I12564*TOMATO_PRICE+J12564*CARROT_PRICE+K12564*MESCLUN_PRICE</x:f>
        <x:v>243076</x:v>
      </x:c>
      <x:c r="P12564" s="268" t="n">
        <x:f>I12564*TOMATO_FERTILIZER+J12564*CARROT_FERTILIZER+K12564*MESCLUN_FERTILIZER</x:f>
        <x:v>40480</x:v>
      </x:c>
      <x:c r="Q12564" s="268" t="n">
        <x:f>MIN(M12564,FARMER_HOURS)*FARMER_RATE+MAX(M12564-FARMER_HOURS,0)*TEMP_RATE</x:f>
        <x:v>223010.0532884809</x:v>
      </x:c>
      <x:c r="R12564" s="268" t="n">
        <x:f>O12564-P12564-Q12564-FIXED_COST</x:f>
        <x:v>-40414.05328848091</x:v>
      </x:c>
      <x:c r="S12564" s="139" t="str">
        <x:f>IF(AND(L12564&lt;=TOTAL_BED_CAP,N12564&lt;=TEMP_WORKER_CAP),"YES","NO")</x:f>
        <x:v>NO</x:v>
      </x:c>
      <x:c r="T12564" s="139" t="n">
        <x:f>IF(S12564="YES",R12564,-1E+99)</x:f>
        <x:v>-1e+99</x:v>
      </x:c>
    </x:row>
    <x:row r="12565">
      <x:c r="A12565" s="139"/>
      <x:c r="B12565" s="139"/>
      <x:c r="C12565" s="139"/>
      <x:c r="D12565" s="139"/>
      <x:c r="E12565" s="139"/>
      <x:c r="F12565" s="139"/>
      <x:c r="G12565" s="139"/>
      <x:c r="H12565" s="139"/>
      <x:c r="I12565" s="266" t="n">
        <x:f>INT((ROW()-ROW($I$46))/((CARROT_CAP+1)*(MESCLUN_CAP+1)))</x:f>
        <x:v>19</x:v>
      </x:c>
      <x:c r="J12565" s="266" t="n">
        <x:f>MOD(INT((ROW()-ROW($I$46))/(MESCLUN_CAP+1)),CARROT_CAP+1)</x:f>
        <x:v>4</x:v>
      </x:c>
      <x:c r="K12565" s="266" t="n">
        <x:f>MOD(ROW()-ROW($I$46),MESCLUN_CAP+1)</x:f>
        <x:v>26</x:v>
      </x:c>
      <x:c r="L12565" s="266" t="n">
        <x:f>SUM(I12565:K12565)</x:f>
        <x:v>49</x:v>
      </x:c>
      <x:c r="M12565" s="267" t="n">
        <x:f>I12565*TOMATO_HOURS*WEEKS*(1+TOMATO_DIM)^I12565+J12565*CARROT_HOURS*WEEKS*(1+CARROT_DIM)^J12565+K12565*MESCLUN_HOURS*WEEKS*(1+MESCLUN_DIM)^K12565</x:f>
        <x:v>12206.719073377219</x:v>
      </x:c>
      <x:c r="N12565" s="267" t="n">
        <x:f>MAX(M12565-FARMER_HOURS,0)/TEMP_HOURS_PER_WORKER</x:f>
        <x:v>7.976888245400846</x:v>
      </x:c>
      <x:c r="O12565" s="268" t="n">
        <x:f>I12565*TOMATO_PRICE+J12565*CARROT_PRICE+K12565*MESCLUN_PRICE</x:f>
        <x:v>245776</x:v>
      </x:c>
      <x:c r="P12565" s="268" t="n">
        <x:f>I12565*TOMATO_FERTILIZER+J12565*CARROT_FERTILIZER+K12565*MESCLUN_FERTILIZER</x:f>
        <x:v>41360</x:v>
      </x:c>
      <x:c r="Q12565" s="268" t="n">
        <x:f>MIN(M12565,FARMER_HOURS)*FARMER_RATE+MAX(M12565-FARMER_HOURS,0)*TEMP_RATE</x:f>
        <x:v>224422.20613502114</x:v>
      </x:c>
      <x:c r="R12565" s="268" t="n">
        <x:f>O12565-P12565-Q12565-FIXED_COST</x:f>
        <x:v>-40006.206135021144</x:v>
      </x:c>
      <x:c r="S12565" s="139" t="str">
        <x:f>IF(AND(L12565&lt;=TOTAL_BED_CAP,N12565&lt;=TEMP_WORKER_CAP),"YES","NO")</x:f>
        <x:v>NO</x:v>
      </x:c>
      <x:c r="T12565" s="139" t="n">
        <x:f>IF(S12565="YES",R12565,-1E+99)</x:f>
        <x:v>-1e+99</x:v>
      </x:c>
    </x:row>
    <x:row r="12566">
      <x:c r="A12566" s="139"/>
      <x:c r="B12566" s="139"/>
      <x:c r="C12566" s="139"/>
      <x:c r="D12566" s="139"/>
      <x:c r="E12566" s="139"/>
      <x:c r="F12566" s="139"/>
      <x:c r="G12566" s="139"/>
      <x:c r="H12566" s="139"/>
      <x:c r="I12566" s="266" t="n">
        <x:f>INT((ROW()-ROW($I$46))/((CARROT_CAP+1)*(MESCLUN_CAP+1)))</x:f>
        <x:v>19</x:v>
      </x:c>
      <x:c r="J12566" s="266" t="n">
        <x:f>MOD(INT((ROW()-ROW($I$46))/(MESCLUN_CAP+1)),CARROT_CAP+1)</x:f>
        <x:v>4</x:v>
      </x:c>
      <x:c r="K12566" s="266" t="n">
        <x:f>MOD(ROW()-ROW($I$46),MESCLUN_CAP+1)</x:f>
        <x:v>27</x:v>
      </x:c>
      <x:c r="L12566" s="266" t="n">
        <x:f>SUM(I12566:K12566)</x:f>
        <x:v>50</x:v>
      </x:c>
      <x:c r="M12566" s="267" t="n">
        <x:f>I12566*TOMATO_HOURS*WEEKS*(1+TOMATO_DIM)^I12566+J12566*CARROT_HOURS*WEEKS*(1+CARROT_DIM)^J12566+K12566*MESCLUN_HOURS*WEEKS*(1+MESCLUN_DIM)^K12566</x:f>
        <x:v>12289.852777896975</x:v>
      </x:c>
      <x:c r="N12566" s="267" t="n">
        <x:f>MAX(M12566-FARMER_HOURS,0)/TEMP_HOURS_PER_WORKER</x:f>
        <x:v>8.034619984650677</x:v>
      </x:c>
      <x:c r="O12566" s="268" t="n">
        <x:f>I12566*TOMATO_PRICE+J12566*CARROT_PRICE+K12566*MESCLUN_PRICE</x:f>
        <x:v>248476</x:v>
      </x:c>
      <x:c r="P12566" s="268" t="n">
        <x:f>I12566*TOMATO_FERTILIZER+J12566*CARROT_FERTILIZER+K12566*MESCLUN_FERTILIZER</x:f>
        <x:v>42240</x:v>
      </x:c>
      <x:c r="Q12566" s="268" t="n">
        <x:f>MIN(M12566,FARMER_HOURS)*FARMER_RATE+MAX(M12566-FARMER_HOURS,0)*TEMP_RATE</x:f>
        <x:v>225865.49961626693</x:v>
      </x:c>
      <x:c r="R12566" s="268" t="n">
        <x:f>O12566-P12566-Q12566-FIXED_COST</x:f>
        <x:v>-39629.49961626693</x:v>
      </x:c>
      <x:c r="S12566" s="139" t="str">
        <x:f>IF(AND(L12566&lt;=TOTAL_BED_CAP,N12566&lt;=TEMP_WORKER_CAP),"YES","NO")</x:f>
        <x:v>NO</x:v>
      </x:c>
      <x:c r="T12566" s="139" t="n">
        <x:f>IF(S12566="YES",R12566,-1E+99)</x:f>
        <x:v>-1e+99</x:v>
      </x:c>
    </x:row>
    <x:row r="12567">
      <x:c r="A12567" s="139"/>
      <x:c r="B12567" s="139"/>
      <x:c r="C12567" s="139"/>
      <x:c r="D12567" s="139"/>
      <x:c r="E12567" s="139"/>
      <x:c r="F12567" s="139"/>
      <x:c r="G12567" s="139"/>
      <x:c r="H12567" s="139"/>
      <x:c r="I12567" s="266" t="n">
        <x:f>INT((ROW()-ROW($I$46))/((CARROT_CAP+1)*(MESCLUN_CAP+1)))</x:f>
        <x:v>19</x:v>
      </x:c>
      <x:c r="J12567" s="266" t="n">
        <x:f>MOD(INT((ROW()-ROW($I$46))/(MESCLUN_CAP+1)),CARROT_CAP+1)</x:f>
        <x:v>4</x:v>
      </x:c>
      <x:c r="K12567" s="266" t="n">
        <x:f>MOD(ROW()-ROW($I$46),MESCLUN_CAP+1)</x:f>
        <x:v>28</x:v>
      </x:c>
      <x:c r="L12567" s="266" t="n">
        <x:f>SUM(I12567:K12567)</x:f>
        <x:v>51</x:v>
      </x:c>
      <x:c r="M12567" s="267" t="n">
        <x:f>I12567*TOMATO_HOURS*WEEKS*(1+TOMATO_DIM)^I12567+J12567*CARROT_HOURS*WEEKS*(1+CARROT_DIM)^J12567+K12567*MESCLUN_HOURS*WEEKS*(1+MESCLUN_DIM)^K12567</x:f>
        <x:v>12374.812316114128</x:v>
      </x:c>
      <x:c r="N12567" s="267" t="n">
        <x:f>MAX(M12567-FARMER_HOURS,0)/TEMP_HOURS_PER_WORKER</x:f>
        <x:v>8.093619663968145</x:v>
      </x:c>
      <x:c r="O12567" s="268" t="n">
        <x:f>I12567*TOMATO_PRICE+J12567*CARROT_PRICE+K12567*MESCLUN_PRICE</x:f>
        <x:v>251176</x:v>
      </x:c>
      <x:c r="P12567" s="268" t="n">
        <x:f>I12567*TOMATO_FERTILIZER+J12567*CARROT_FERTILIZER+K12567*MESCLUN_FERTILIZER</x:f>
        <x:v>43120</x:v>
      </x:c>
      <x:c r="Q12567" s="268" t="n">
        <x:f>MIN(M12567,FARMER_HOURS)*FARMER_RATE+MAX(M12567-FARMER_HOURS,0)*TEMP_RATE</x:f>
        <x:v>227340.4915992036</x:v>
      </x:c>
      <x:c r="R12567" s="268" t="n">
        <x:f>O12567-P12567-Q12567-FIXED_COST</x:f>
        <x:v>-39284.49159920361</x:v>
      </x:c>
      <x:c r="S12567" s="139" t="str">
        <x:f>IF(AND(L12567&lt;=TOTAL_BED_CAP,N12567&lt;=TEMP_WORKER_CAP),"YES","NO")</x:f>
        <x:v>NO</x:v>
      </x:c>
      <x:c r="T12567" s="139" t="n">
        <x:f>IF(S12567="YES",R12567,-1E+99)</x:f>
        <x:v>-1e+99</x:v>
      </x:c>
    </x:row>
    <x:row r="12568">
      <x:c r="A12568" s="139"/>
      <x:c r="B12568" s="139"/>
      <x:c r="C12568" s="139"/>
      <x:c r="D12568" s="139"/>
      <x:c r="E12568" s="139"/>
      <x:c r="F12568" s="139"/>
      <x:c r="G12568" s="139"/>
      <x:c r="H12568" s="139"/>
      <x:c r="I12568" s="266" t="n">
        <x:f>INT((ROW()-ROW($I$46))/((CARROT_CAP+1)*(MESCLUN_CAP+1)))</x:f>
        <x:v>19</x:v>
      </x:c>
      <x:c r="J12568" s="266" t="n">
        <x:f>MOD(INT((ROW()-ROW($I$46))/(MESCLUN_CAP+1)),CARROT_CAP+1)</x:f>
        <x:v>4</x:v>
      </x:c>
      <x:c r="K12568" s="266" t="n">
        <x:f>MOD(ROW()-ROW($I$46),MESCLUN_CAP+1)</x:f>
        <x:v>29</x:v>
      </x:c>
      <x:c r="L12568" s="266" t="n">
        <x:f>SUM(I12568:K12568)</x:f>
        <x:v>52</x:v>
      </x:c>
      <x:c r="M12568" s="267" t="n">
        <x:f>I12568*TOMATO_HOURS*WEEKS*(1+TOMATO_DIM)^I12568+J12568*CARROT_HOURS*WEEKS*(1+CARROT_DIM)^J12568+K12568*MESCLUN_HOURS*WEEKS*(1+MESCLUN_DIM)^K12568</x:f>
        <x:v>12461.630344229781</x:v>
      </x:c>
      <x:c r="N12568" s="267" t="n">
        <x:f>MAX(M12568-FARMER_HOURS,0)/TEMP_HOURS_PER_WORKER</x:f>
        <x:v>8.153909961270681</x:v>
      </x:c>
      <x:c r="O12568" s="268" t="n">
        <x:f>I12568*TOMATO_PRICE+J12568*CARROT_PRICE+K12568*MESCLUN_PRICE</x:f>
        <x:v>253876</x:v>
      </x:c>
      <x:c r="P12568" s="268" t="n">
        <x:f>I12568*TOMATO_FERTILIZER+J12568*CARROT_FERTILIZER+K12568*MESCLUN_FERTILIZER</x:f>
        <x:v>44000</x:v>
      </x:c>
      <x:c r="Q12568" s="268" t="n">
        <x:f>MIN(M12568,FARMER_HOURS)*FARMER_RATE+MAX(M12568-FARMER_HOURS,0)*TEMP_RATE</x:f>
        <x:v>228847.74903176705</x:v>
      </x:c>
      <x:c r="R12568" s="268" t="n">
        <x:f>O12568-P12568-Q12568-FIXED_COST</x:f>
        <x:v>-38971.749031767045</x:v>
      </x:c>
      <x:c r="S12568" s="139" t="str">
        <x:f>IF(AND(L12568&lt;=TOTAL_BED_CAP,N12568&lt;=TEMP_WORKER_CAP),"YES","NO")</x:f>
        <x:v>NO</x:v>
      </x:c>
      <x:c r="T12568" s="139" t="n">
        <x:f>IF(S12568="YES",R12568,-1E+99)</x:f>
        <x:v>-1e+99</x:v>
      </x:c>
    </x:row>
    <x:row r="12569">
      <x:c r="A12569" s="139"/>
      <x:c r="B12569" s="139"/>
      <x:c r="C12569" s="139"/>
      <x:c r="D12569" s="139"/>
      <x:c r="E12569" s="139"/>
      <x:c r="F12569" s="139"/>
      <x:c r="G12569" s="139"/>
      <x:c r="H12569" s="139"/>
      <x:c r="I12569" s="266" t="n">
        <x:f>INT((ROW()-ROW($I$46))/((CARROT_CAP+1)*(MESCLUN_CAP+1)))</x:f>
        <x:v>19</x:v>
      </x:c>
      <x:c r="J12569" s="266" t="n">
        <x:f>MOD(INT((ROW()-ROW($I$46))/(MESCLUN_CAP+1)),CARROT_CAP+1)</x:f>
        <x:v>4</x:v>
      </x:c>
      <x:c r="K12569" s="266" t="n">
        <x:f>MOD(ROW()-ROW($I$46),MESCLUN_CAP+1)</x:f>
        <x:v>30</x:v>
      </x:c>
      <x:c r="L12569" s="266" t="n">
        <x:f>SUM(I12569:K12569)</x:f>
        <x:v>53</x:v>
      </x:c>
      <x:c r="M12569" s="267" t="n">
        <x:f>I12569*TOMATO_HOURS*WEEKS*(1+TOMATO_DIM)^I12569+J12569*CARROT_HOURS*WEEKS*(1+CARROT_DIM)^J12569+K12569*MESCLUN_HOURS*WEEKS*(1+MESCLUN_DIM)^K12569</x:f>
        <x:v>12550.340049563552</x:v>
      </x:c>
      <x:c r="N12569" s="267" t="n">
        <x:f>MAX(M12569-FARMER_HOURS,0)/TEMP_HOURS_PER_WORKER</x:f>
        <x:v>8.215513923308022</x:v>
      </x:c>
      <x:c r="O12569" s="268" t="n">
        <x:f>I12569*TOMATO_PRICE+J12569*CARROT_PRICE+K12569*MESCLUN_PRICE</x:f>
        <x:v>256576</x:v>
      </x:c>
      <x:c r="P12569" s="268" t="n">
        <x:f>I12569*TOMATO_FERTILIZER+J12569*CARROT_FERTILIZER+K12569*MESCLUN_FERTILIZER</x:f>
        <x:v>44880</x:v>
      </x:c>
      <x:c r="Q12569" s="268" t="n">
        <x:f>MIN(M12569,FARMER_HOURS)*FARMER_RATE+MAX(M12569-FARMER_HOURS,0)*TEMP_RATE</x:f>
        <x:v>230387.84808270057</x:v>
      </x:c>
      <x:c r="R12569" s="268" t="n">
        <x:f>O12569-P12569-Q12569-FIXED_COST</x:f>
        <x:v>-38691.84808270057</x:v>
      </x:c>
      <x:c r="S12569" s="139" t="str">
        <x:f>IF(AND(L12569&lt;=TOTAL_BED_CAP,N12569&lt;=TEMP_WORKER_CAP),"YES","NO")</x:f>
        <x:v>NO</x:v>
      </x:c>
      <x:c r="T12569" s="139" t="n">
        <x:f>IF(S12569="YES",R12569,-1E+99)</x:f>
        <x:v>-1e+99</x:v>
      </x:c>
    </x:row>
    <x:row r="12570">
      <x:c r="A12570" s="139"/>
      <x:c r="B12570" s="139"/>
      <x:c r="C12570" s="139"/>
      <x:c r="D12570" s="139"/>
      <x:c r="E12570" s="139"/>
      <x:c r="F12570" s="139"/>
      <x:c r="G12570" s="139"/>
      <x:c r="H12570" s="139"/>
      <x:c r="I12570" s="266" t="n">
        <x:f>INT((ROW()-ROW($I$46))/((CARROT_CAP+1)*(MESCLUN_CAP+1)))</x:f>
        <x:v>19</x:v>
      </x:c>
      <x:c r="J12570" s="266" t="n">
        <x:f>MOD(INT((ROW()-ROW($I$46))/(MESCLUN_CAP+1)),CARROT_CAP+1)</x:f>
        <x:v>5</x:v>
      </x:c>
      <x:c r="K12570" s="266" t="n">
        <x:f>MOD(ROW()-ROW($I$46),MESCLUN_CAP+1)</x:f>
        <x:v>0</x:v>
      </x:c>
      <x:c r="L12570" s="266" t="n">
        <x:f>SUM(I12570:K12570)</x:f>
        <x:v>24</x:v>
      </x:c>
      <x:c r="M12570" s="267" t="n">
        <x:f>I12570*TOMATO_HOURS*WEEKS*(1+TOMATO_DIM)^I12570+J12570*CARROT_HOURS*WEEKS*(1+CARROT_DIM)^J12570+K12570*MESCLUN_HOURS*WEEKS*(1+MESCLUN_DIM)^K12570</x:f>
        <x:v>10627.915698612498</x:v>
      </x:c>
      <x:c r="N12570" s="267" t="n">
        <x:f>MAX(M12570-FARMER_HOURS,0)/TEMP_HOURS_PER_WORKER</x:f>
        <x:v>6.880497012925346</x:v>
      </x:c>
      <x:c r="O12570" s="268" t="n">
        <x:f>I12570*TOMATO_PRICE+J12570*CARROT_PRICE+K12570*MESCLUN_PRICE</x:f>
        <x:v>177670</x:v>
      </x:c>
      <x:c r="P12570" s="268" t="n">
        <x:f>I12570*TOMATO_FERTILIZER+J12570*CARROT_FERTILIZER+K12570*MESCLUN_FERTILIZER</x:f>
        <x:v>18920</x:v>
      </x:c>
      <x:c r="Q12570" s="268" t="n">
        <x:f>MIN(M12570,FARMER_HOURS)*FARMER_RATE+MAX(M12570-FARMER_HOURS,0)*TEMP_RATE</x:f>
        <x:v>197012.42532313365</x:v>
      </x:c>
      <x:c r="R12570" s="268" t="n">
        <x:f>O12570-P12570-Q12570-FIXED_COST</x:f>
        <x:v>-58262.42532313365</x:v>
      </x:c>
      <x:c r="S12570" s="139" t="str">
        <x:f>IF(AND(L12570&lt;=TOTAL_BED_CAP,N12570&lt;=TEMP_WORKER_CAP),"YES","NO")</x:f>
        <x:v>NO</x:v>
      </x:c>
      <x:c r="T12570" s="139" t="n">
        <x:f>IF(S12570="YES",R12570,-1E+99)</x:f>
        <x:v>-1e+99</x:v>
      </x:c>
    </x:row>
    <x:row r="12571">
      <x:c r="A12571" s="139"/>
      <x:c r="B12571" s="139"/>
      <x:c r="C12571" s="139"/>
      <x:c r="D12571" s="139"/>
      <x:c r="E12571" s="139"/>
      <x:c r="F12571" s="139"/>
      <x:c r="G12571" s="139"/>
      <x:c r="H12571" s="139"/>
      <x:c r="I12571" s="266" t="n">
        <x:f>INT((ROW()-ROW($I$46))/((CARROT_CAP+1)*(MESCLUN_CAP+1)))</x:f>
        <x:v>19</x:v>
      </x:c>
      <x:c r="J12571" s="266" t="n">
        <x:f>MOD(INT((ROW()-ROW($I$46))/(MESCLUN_CAP+1)),CARROT_CAP+1)</x:f>
        <x:v>5</x:v>
      </x:c>
      <x:c r="K12571" s="266" t="n">
        <x:f>MOD(ROW()-ROW($I$46),MESCLUN_CAP+1)</x:f>
        <x:v>1</x:v>
      </x:c>
      <x:c r="L12571" s="266" t="n">
        <x:f>SUM(I12571:K12571)</x:f>
        <x:v>25</x:v>
      </x:c>
      <x:c r="M12571" s="267" t="n">
        <x:f>I12571*TOMATO_HOURS*WEEKS*(1+TOMATO_DIM)^I12571+J12571*CARROT_HOURS*WEEKS*(1+CARROT_DIM)^J12571+K12571*MESCLUN_HOURS*WEEKS*(1+MESCLUN_DIM)^K12571</x:f>
        <x:v>10673.478198612498</x:v>
      </x:c>
      <x:c r="N12571" s="267" t="n">
        <x:f>MAX(M12571-FARMER_HOURS,0)/TEMP_HOURS_PER_WORKER</x:f>
        <x:v>6.912137637925346</x:v>
      </x:c>
      <x:c r="O12571" s="268" t="n">
        <x:f>I12571*TOMATO_PRICE+J12571*CARROT_PRICE+K12571*MESCLUN_PRICE</x:f>
        <x:v>180370</x:v>
      </x:c>
      <x:c r="P12571" s="268" t="n">
        <x:f>I12571*TOMATO_FERTILIZER+J12571*CARROT_FERTILIZER+K12571*MESCLUN_FERTILIZER</x:f>
        <x:v>19800</x:v>
      </x:c>
      <x:c r="Q12571" s="268" t="n">
        <x:f>MIN(M12571,FARMER_HOURS)*FARMER_RATE+MAX(M12571-FARMER_HOURS,0)*TEMP_RATE</x:f>
        <x:v>197803.44094813365</x:v>
      </x:c>
      <x:c r="R12571" s="268" t="n">
        <x:f>O12571-P12571-Q12571-FIXED_COST</x:f>
        <x:v>-57233.44094813365</x:v>
      </x:c>
      <x:c r="S12571" s="139" t="str">
        <x:f>IF(AND(L12571&lt;=TOTAL_BED_CAP,N12571&lt;=TEMP_WORKER_CAP),"YES","NO")</x:f>
        <x:v>NO</x:v>
      </x:c>
      <x:c r="T12571" s="139" t="n">
        <x:f>IF(S12571="YES",R12571,-1E+99)</x:f>
        <x:v>-1e+99</x:v>
      </x:c>
    </x:row>
    <x:row r="12572">
      <x:c r="A12572" s="139"/>
      <x:c r="B12572" s="139"/>
      <x:c r="C12572" s="139"/>
      <x:c r="D12572" s="139"/>
      <x:c r="E12572" s="139"/>
      <x:c r="F12572" s="139"/>
      <x:c r="G12572" s="139"/>
      <x:c r="H12572" s="139"/>
      <x:c r="I12572" s="266" t="n">
        <x:f>INT((ROW()-ROW($I$46))/((CARROT_CAP+1)*(MESCLUN_CAP+1)))</x:f>
        <x:v>19</x:v>
      </x:c>
      <x:c r="J12572" s="266" t="n">
        <x:f>MOD(INT((ROW()-ROW($I$46))/(MESCLUN_CAP+1)),CARROT_CAP+1)</x:f>
        <x:v>5</x:v>
      </x:c>
      <x:c r="K12572" s="266" t="n">
        <x:f>MOD(ROW()-ROW($I$46),MESCLUN_CAP+1)</x:f>
        <x:v>2</x:v>
      </x:c>
      <x:c r="L12572" s="266" t="n">
        <x:f>SUM(I12572:K12572)</x:f>
        <x:v>26</x:v>
      </x:c>
      <x:c r="M12572" s="267" t="n">
        <x:f>I12572*TOMATO_HOURS*WEEKS*(1+TOMATO_DIM)^I12572+J12572*CARROT_HOURS*WEEKS*(1+CARROT_DIM)^J12572+K12572*MESCLUN_HOURS*WEEKS*(1+MESCLUN_DIM)^K12572</x:f>
        <x:v>10720.179761112498</x:v>
      </x:c>
      <x:c r="N12572" s="267" t="n">
        <x:f>MAX(M12572-FARMER_HOURS,0)/TEMP_HOURS_PER_WORKER</x:f>
        <x:v>6.944569278550346</x:v>
      </x:c>
      <x:c r="O12572" s="268" t="n">
        <x:f>I12572*TOMATO_PRICE+J12572*CARROT_PRICE+K12572*MESCLUN_PRICE</x:f>
        <x:v>183070</x:v>
      </x:c>
      <x:c r="P12572" s="268" t="n">
        <x:f>I12572*TOMATO_FERTILIZER+J12572*CARROT_FERTILIZER+K12572*MESCLUN_FERTILIZER</x:f>
        <x:v>20680</x:v>
      </x:c>
      <x:c r="Q12572" s="268" t="n">
        <x:f>MIN(M12572,FARMER_HOURS)*FARMER_RATE+MAX(M12572-FARMER_HOURS,0)*TEMP_RATE</x:f>
        <x:v>198614.23196375865</x:v>
      </x:c>
      <x:c r="R12572" s="268" t="n">
        <x:f>O12572-P12572-Q12572-FIXED_COST</x:f>
        <x:v>-56224.23196375865</x:v>
      </x:c>
      <x:c r="S12572" s="139" t="str">
        <x:f>IF(AND(L12572&lt;=TOTAL_BED_CAP,N12572&lt;=TEMP_WORKER_CAP),"YES","NO")</x:f>
        <x:v>NO</x:v>
      </x:c>
      <x:c r="T12572" s="139" t="n">
        <x:f>IF(S12572="YES",R12572,-1E+99)</x:f>
        <x:v>-1e+99</x:v>
      </x:c>
    </x:row>
    <x:row r="12573">
      <x:c r="A12573" s="139"/>
      <x:c r="B12573" s="139"/>
      <x:c r="C12573" s="139"/>
      <x:c r="D12573" s="139"/>
      <x:c r="E12573" s="139"/>
      <x:c r="F12573" s="139"/>
      <x:c r="G12573" s="139"/>
      <x:c r="H12573" s="139"/>
      <x:c r="I12573" s="266" t="n">
        <x:f>INT((ROW()-ROW($I$46))/((CARROT_CAP+1)*(MESCLUN_CAP+1)))</x:f>
        <x:v>19</x:v>
      </x:c>
      <x:c r="J12573" s="266" t="n">
        <x:f>MOD(INT((ROW()-ROW($I$46))/(MESCLUN_CAP+1)),CARROT_CAP+1)</x:f>
        <x:v>5</x:v>
      </x:c>
      <x:c r="K12573" s="266" t="n">
        <x:f>MOD(ROW()-ROW($I$46),MESCLUN_CAP+1)</x:f>
        <x:v>3</x:v>
      </x:c>
      <x:c r="L12573" s="266" t="n">
        <x:f>SUM(I12573:K12573)</x:f>
        <x:v>27</x:v>
      </x:c>
      <x:c r="M12573" s="267" t="n">
        <x:f>I12573*TOMATO_HOURS*WEEKS*(1+TOMATO_DIM)^I12573+J12573*CARROT_HOURS*WEEKS*(1+CARROT_DIM)^J12573+K12573*MESCLUN_HOURS*WEEKS*(1+MESCLUN_DIM)^K12573</x:f>
        <x:v>10768.041743534373</x:v>
      </x:c>
      <x:c r="N12573" s="267" t="n">
        <x:f>MAX(M12573-FARMER_HOURS,0)/TEMP_HOURS_PER_WORKER</x:f>
        <x:v>6.977806766343315</x:v>
      </x:c>
      <x:c r="O12573" s="268" t="n">
        <x:f>I12573*TOMATO_PRICE+J12573*CARROT_PRICE+K12573*MESCLUN_PRICE</x:f>
        <x:v>185770</x:v>
      </x:c>
      <x:c r="P12573" s="268" t="n">
        <x:f>I12573*TOMATO_FERTILIZER+J12573*CARROT_FERTILIZER+K12573*MESCLUN_FERTILIZER</x:f>
        <x:v>21560</x:v>
      </x:c>
      <x:c r="Q12573" s="268" t="n">
        <x:f>MIN(M12573,FARMER_HOURS)*FARMER_RATE+MAX(M12573-FARMER_HOURS,0)*TEMP_RATE</x:f>
        <x:v>199445.16915858287</x:v>
      </x:c>
      <x:c r="R12573" s="268" t="n">
        <x:f>O12573-P12573-Q12573-FIXED_COST</x:f>
        <x:v>-55235.16915858287</x:v>
      </x:c>
      <x:c r="S12573" s="139" t="str">
        <x:f>IF(AND(L12573&lt;=TOTAL_BED_CAP,N12573&lt;=TEMP_WORKER_CAP),"YES","NO")</x:f>
        <x:v>NO</x:v>
      </x:c>
      <x:c r="T12573" s="139" t="n">
        <x:f>IF(S12573="YES",R12573,-1E+99)</x:f>
        <x:v>-1e+99</x:v>
      </x:c>
    </x:row>
    <x:row r="12574">
      <x:c r="A12574" s="139"/>
      <x:c r="B12574" s="139"/>
      <x:c r="C12574" s="139"/>
      <x:c r="D12574" s="139"/>
      <x:c r="E12574" s="139"/>
      <x:c r="F12574" s="139"/>
      <x:c r="G12574" s="139"/>
      <x:c r="H12574" s="139"/>
      <x:c r="I12574" s="266" t="n">
        <x:f>INT((ROW()-ROW($I$46))/((CARROT_CAP+1)*(MESCLUN_CAP+1)))</x:f>
        <x:v>19</x:v>
      </x:c>
      <x:c r="J12574" s="266" t="n">
        <x:f>MOD(INT((ROW()-ROW($I$46))/(MESCLUN_CAP+1)),CARROT_CAP+1)</x:f>
        <x:v>5</x:v>
      </x:c>
      <x:c r="K12574" s="266" t="n">
        <x:f>MOD(ROW()-ROW($I$46),MESCLUN_CAP+1)</x:f>
        <x:v>4</x:v>
      </x:c>
      <x:c r="L12574" s="266" t="n">
        <x:f>SUM(I12574:K12574)</x:f>
        <x:v>28</x:v>
      </x:c>
      <x:c r="M12574" s="267" t="n">
        <x:f>I12574*TOMATO_HOURS*WEEKS*(1+TOMATO_DIM)^I12574+J12574*CARROT_HOURS*WEEKS*(1+CARROT_DIM)^J12574+K12574*MESCLUN_HOURS*WEEKS*(1+MESCLUN_DIM)^K12574</x:f>
        <x:v>10817.08585925703</x:v>
      </x:c>
      <x:c r="N12574" s="267" t="n">
        <x:f>MAX(M12574-FARMER_HOURS,0)/TEMP_HOURS_PER_WORKER</x:f>
        <x:v>7.011865180039604</x:v>
      </x:c>
      <x:c r="O12574" s="268" t="n">
        <x:f>I12574*TOMATO_PRICE+J12574*CARROT_PRICE+K12574*MESCLUN_PRICE</x:f>
        <x:v>188470</x:v>
      </x:c>
      <x:c r="P12574" s="268" t="n">
        <x:f>I12574*TOMATO_FERTILIZER+J12574*CARROT_FERTILIZER+K12574*MESCLUN_FERTILIZER</x:f>
        <x:v>22440</x:v>
      </x:c>
      <x:c r="Q12574" s="268" t="n">
        <x:f>MIN(M12574,FARMER_HOURS)*FARMER_RATE+MAX(M12574-FARMER_HOURS,0)*TEMP_RATE</x:f>
        <x:v>200296.6295009901</x:v>
      </x:c>
      <x:c r="R12574" s="268" t="n">
        <x:f>O12574-P12574-Q12574-FIXED_COST</x:f>
        <x:v>-54266.62950099009</x:v>
      </x:c>
      <x:c r="S12574" s="139" t="str">
        <x:f>IF(AND(L12574&lt;=TOTAL_BED_CAP,N12574&lt;=TEMP_WORKER_CAP),"YES","NO")</x:f>
        <x:v>NO</x:v>
      </x:c>
      <x:c r="T12574" s="139" t="n">
        <x:f>IF(S12574="YES",R12574,-1E+99)</x:f>
        <x:v>-1e+99</x:v>
      </x:c>
    </x:row>
    <x:row r="12575">
      <x:c r="A12575" s="139"/>
      <x:c r="B12575" s="139"/>
      <x:c r="C12575" s="139"/>
      <x:c r="D12575" s="139"/>
      <x:c r="E12575" s="139"/>
      <x:c r="F12575" s="139"/>
      <x:c r="G12575" s="139"/>
      <x:c r="H12575" s="139"/>
      <x:c r="I12575" s="266" t="n">
        <x:f>INT((ROW()-ROW($I$46))/((CARROT_CAP+1)*(MESCLUN_CAP+1)))</x:f>
        <x:v>19</x:v>
      </x:c>
      <x:c r="J12575" s="266" t="n">
        <x:f>MOD(INT((ROW()-ROW($I$46))/(MESCLUN_CAP+1)),CARROT_CAP+1)</x:f>
        <x:v>5</x:v>
      </x:c>
      <x:c r="K12575" s="266" t="n">
        <x:f>MOD(ROW()-ROW($I$46),MESCLUN_CAP+1)</x:f>
        <x:v>5</x:v>
      </x:c>
      <x:c r="L12575" s="266" t="n">
        <x:f>SUM(I12575:K12575)</x:f>
        <x:v>29</x:v>
      </x:c>
      <x:c r="M12575" s="267" t="n">
        <x:f>I12575*TOMATO_HOURS*WEEKS*(1+TOMATO_DIM)^I12575+J12575*CARROT_HOURS*WEEKS*(1+CARROT_DIM)^J12575+K12575*MESCLUN_HOURS*WEEKS*(1+MESCLUN_DIM)^K12575</x:f>
        <x:v>10867.334183178233</x:v>
      </x:c>
      <x:c r="N12575" s="267" t="n">
        <x:f>MAX(M12575-FARMER_HOURS,0)/TEMP_HOURS_PER_WORKER</x:f>
        <x:v>7.046759849429328</x:v>
      </x:c>
      <x:c r="O12575" s="268" t="n">
        <x:f>I12575*TOMATO_PRICE+J12575*CARROT_PRICE+K12575*MESCLUN_PRICE</x:f>
        <x:v>191170</x:v>
      </x:c>
      <x:c r="P12575" s="268" t="n">
        <x:f>I12575*TOMATO_FERTILIZER+J12575*CARROT_FERTILIZER+K12575*MESCLUN_FERTILIZER</x:f>
        <x:v>23320</x:v>
      </x:c>
      <x:c r="Q12575" s="268" t="n">
        <x:f>MIN(M12575,FARMER_HOURS)*FARMER_RATE+MAX(M12575-FARMER_HOURS,0)*TEMP_RATE</x:f>
        <x:v>201168.9962357332</x:v>
      </x:c>
      <x:c r="R12575" s="268" t="n">
        <x:f>O12575-P12575-Q12575-FIXED_COST</x:f>
        <x:v>-53318.99623573321</x:v>
      </x:c>
      <x:c r="S12575" s="139" t="str">
        <x:f>IF(AND(L12575&lt;=TOTAL_BED_CAP,N12575&lt;=TEMP_WORKER_CAP),"YES","NO")</x:f>
        <x:v>NO</x:v>
      </x:c>
      <x:c r="T12575" s="139" t="n">
        <x:f>IF(S12575="YES",R12575,-1E+99)</x:f>
        <x:v>-1e+99</x:v>
      </x:c>
    </x:row>
    <x:row r="12576">
      <x:c r="A12576" s="139"/>
      <x:c r="B12576" s="139"/>
      <x:c r="C12576" s="139"/>
      <x:c r="D12576" s="139"/>
      <x:c r="E12576" s="139"/>
      <x:c r="F12576" s="139"/>
      <x:c r="G12576" s="139"/>
      <x:c r="H12576" s="139"/>
      <x:c r="I12576" s="266" t="n">
        <x:f>INT((ROW()-ROW($I$46))/((CARROT_CAP+1)*(MESCLUN_CAP+1)))</x:f>
        <x:v>19</x:v>
      </x:c>
      <x:c r="J12576" s="266" t="n">
        <x:f>MOD(INT((ROW()-ROW($I$46))/(MESCLUN_CAP+1)),CARROT_CAP+1)</x:f>
        <x:v>5</x:v>
      </x:c>
      <x:c r="K12576" s="266" t="n">
        <x:f>MOD(ROW()-ROW($I$46),MESCLUN_CAP+1)</x:f>
        <x:v>6</x:v>
      </x:c>
      <x:c r="L12576" s="266" t="n">
        <x:f>SUM(I12576:K12576)</x:f>
        <x:v>30</x:v>
      </x:c>
      <x:c r="M12576" s="267" t="n">
        <x:f>I12576*TOMATO_HOURS*WEEKS*(1+TOMATO_DIM)^I12576+J12576*CARROT_HOURS*WEEKS*(1+CARROT_DIM)^J12576+K12576*MESCLUN_HOURS*WEEKS*(1+MESCLUN_DIM)^K12576</x:f>
        <x:v>10918.809157359865</x:v>
      </x:c>
      <x:c r="N12576" s="267" t="n">
        <x:f>MAX(M12576-FARMER_HOURS,0)/TEMP_HOURS_PER_WORKER</x:f>
        <x:v>7.082506359277684</x:v>
      </x:c>
      <x:c r="O12576" s="268" t="n">
        <x:f>I12576*TOMATO_PRICE+J12576*CARROT_PRICE+K12576*MESCLUN_PRICE</x:f>
        <x:v>193870</x:v>
      </x:c>
      <x:c r="P12576" s="268" t="n">
        <x:f>I12576*TOMATO_FERTILIZER+J12576*CARROT_FERTILIZER+K12576*MESCLUN_FERTILIZER</x:f>
        <x:v>24200</x:v>
      </x:c>
      <x:c r="Q12576" s="268" t="n">
        <x:f>MIN(M12576,FARMER_HOURS)*FARMER_RATE+MAX(M12576-FARMER_HOURS,0)*TEMP_RATE</x:f>
        <x:v>202062.6589819421</x:v>
      </x:c>
      <x:c r="R12576" s="268" t="n">
        <x:f>O12576-P12576-Q12576-FIXED_COST</x:f>
        <x:v>-52392.658981942106</x:v>
      </x:c>
      <x:c r="S12576" s="139" t="str">
        <x:f>IF(AND(L12576&lt;=TOTAL_BED_CAP,N12576&lt;=TEMP_WORKER_CAP),"YES","NO")</x:f>
        <x:v>NO</x:v>
      </x:c>
      <x:c r="T12576" s="139" t="n">
        <x:f>IF(S12576="YES",R12576,-1E+99)</x:f>
        <x:v>-1e+99</x:v>
      </x:c>
    </x:row>
    <x:row r="12577">
      <x:c r="A12577" s="139"/>
      <x:c r="B12577" s="139"/>
      <x:c r="C12577" s="139"/>
      <x:c r="D12577" s="139"/>
      <x:c r="E12577" s="139"/>
      <x:c r="F12577" s="139"/>
      <x:c r="G12577" s="139"/>
      <x:c r="H12577" s="139"/>
      <x:c r="I12577" s="266" t="n">
        <x:f>INT((ROW()-ROW($I$46))/((CARROT_CAP+1)*(MESCLUN_CAP+1)))</x:f>
        <x:v>19</x:v>
      </x:c>
      <x:c r="J12577" s="266" t="n">
        <x:f>MOD(INT((ROW()-ROW($I$46))/(MESCLUN_CAP+1)),CARROT_CAP+1)</x:f>
        <x:v>5</x:v>
      </x:c>
      <x:c r="K12577" s="266" t="n">
        <x:f>MOD(ROW()-ROW($I$46),MESCLUN_CAP+1)</x:f>
        <x:v>7</x:v>
      </x:c>
      <x:c r="L12577" s="266" t="n">
        <x:f>SUM(I12577:K12577)</x:f>
        <x:v>31</x:v>
      </x:c>
      <x:c r="M12577" s="267" t="n">
        <x:f>I12577*TOMATO_HOURS*WEEKS*(1+TOMATO_DIM)^I12577+J12577*CARROT_HOURS*WEEKS*(1+CARROT_DIM)^J12577+K12577*MESCLUN_HOURS*WEEKS*(1+MESCLUN_DIM)^K12577</x:f>
        <x:v>10971.533596757827</x:v>
      </x:c>
      <x:c r="N12577" s="267" t="n">
        <x:f>MAX(M12577-FARMER_HOURS,0)/TEMP_HOURS_PER_WORKER</x:f>
        <x:v>7.119120553304047</x:v>
      </x:c>
      <x:c r="O12577" s="268" t="n">
        <x:f>I12577*TOMATO_PRICE+J12577*CARROT_PRICE+K12577*MESCLUN_PRICE</x:f>
        <x:v>196570</x:v>
      </x:c>
      <x:c r="P12577" s="268" t="n">
        <x:f>I12577*TOMATO_FERTILIZER+J12577*CARROT_FERTILIZER+K12577*MESCLUN_FERTILIZER</x:f>
        <x:v>25080</x:v>
      </x:c>
      <x:c r="Q12577" s="268" t="n">
        <x:f>MIN(M12577,FARMER_HOURS)*FARMER_RATE+MAX(M12577-FARMER_HOURS,0)*TEMP_RATE</x:f>
        <x:v>202978.01383260117</x:v>
      </x:c>
      <x:c r="R12577" s="268" t="n">
        <x:f>O12577-P12577-Q12577-FIXED_COST</x:f>
        <x:v>-51488.013832601166</x:v>
      </x:c>
      <x:c r="S12577" s="139" t="str">
        <x:f>IF(AND(L12577&lt;=TOTAL_BED_CAP,N12577&lt;=TEMP_WORKER_CAP),"YES","NO")</x:f>
        <x:v>NO</x:v>
      </x:c>
      <x:c r="T12577" s="139" t="n">
        <x:f>IF(S12577="YES",R12577,-1E+99)</x:f>
        <x:v>-1e+99</x:v>
      </x:c>
    </x:row>
    <x:row r="12578">
      <x:c r="A12578" s="139"/>
      <x:c r="B12578" s="139"/>
      <x:c r="C12578" s="139"/>
      <x:c r="D12578" s="139"/>
      <x:c r="E12578" s="139"/>
      <x:c r="F12578" s="139"/>
      <x:c r="G12578" s="139"/>
      <x:c r="H12578" s="139"/>
      <x:c r="I12578" s="266" t="n">
        <x:f>INT((ROW()-ROW($I$46))/((CARROT_CAP+1)*(MESCLUN_CAP+1)))</x:f>
        <x:v>19</x:v>
      </x:c>
      <x:c r="J12578" s="266" t="n">
        <x:f>MOD(INT((ROW()-ROW($I$46))/(MESCLUN_CAP+1)),CARROT_CAP+1)</x:f>
        <x:v>5</x:v>
      </x:c>
      <x:c r="K12578" s="266" t="n">
        <x:f>MOD(ROW()-ROW($I$46),MESCLUN_CAP+1)</x:f>
        <x:v>8</x:v>
      </x:c>
      <x:c r="L12578" s="266" t="n">
        <x:f>SUM(I12578:K12578)</x:f>
        <x:v>32</x:v>
      </x:c>
      <x:c r="M12578" s="267" t="n">
        <x:f>I12578*TOMATO_HOURS*WEEKS*(1+TOMATO_DIM)^I12578+J12578*CARROT_HOURS*WEEKS*(1+CARROT_DIM)^J12578+K12578*MESCLUN_HOURS*WEEKS*(1+MESCLUN_DIM)^K12578</x:f>
        <x:v>11025.530695037807</x:v>
      </x:c>
      <x:c r="N12578" s="267" t="n">
        <x:f>MAX(M12578-FARMER_HOURS,0)/TEMP_HOURS_PER_WORKER</x:f>
        <x:v>7.156618538220699</x:v>
      </x:c>
      <x:c r="O12578" s="268" t="n">
        <x:f>I12578*TOMATO_PRICE+J12578*CARROT_PRICE+K12578*MESCLUN_PRICE</x:f>
        <x:v>199270</x:v>
      </x:c>
      <x:c r="P12578" s="268" t="n">
        <x:f>I12578*TOMATO_FERTILIZER+J12578*CARROT_FERTILIZER+K12578*MESCLUN_FERTILIZER</x:f>
        <x:v>25960</x:v>
      </x:c>
      <x:c r="Q12578" s="268" t="n">
        <x:f>MIN(M12578,FARMER_HOURS)*FARMER_RATE+MAX(M12578-FARMER_HOURS,0)*TEMP_RATE</x:f>
        <x:v>203915.46345551749</x:v>
      </x:c>
      <x:c r="R12578" s="268" t="n">
        <x:f>O12578-P12578-Q12578-FIXED_COST</x:f>
        <x:v>-50605.463455517485</x:v>
      </x:c>
      <x:c r="S12578" s="139" t="str">
        <x:f>IF(AND(L12578&lt;=TOTAL_BED_CAP,N12578&lt;=TEMP_WORKER_CAP),"YES","NO")</x:f>
        <x:v>NO</x:v>
      </x:c>
      <x:c r="T12578" s="139" t="n">
        <x:f>IF(S12578="YES",R12578,-1E+99)</x:f>
        <x:v>-1e+99</x:v>
      </x:c>
    </x:row>
    <x:row r="12579">
      <x:c r="A12579" s="139"/>
      <x:c r="B12579" s="139"/>
      <x:c r="C12579" s="139"/>
      <x:c r="D12579" s="139"/>
      <x:c r="E12579" s="139"/>
      <x:c r="F12579" s="139"/>
      <x:c r="G12579" s="139"/>
      <x:c r="H12579" s="139"/>
      <x:c r="I12579" s="266" t="n">
        <x:f>INT((ROW()-ROW($I$46))/((CARROT_CAP+1)*(MESCLUN_CAP+1)))</x:f>
        <x:v>19</x:v>
      </x:c>
      <x:c r="J12579" s="266" t="n">
        <x:f>MOD(INT((ROW()-ROW($I$46))/(MESCLUN_CAP+1)),CARROT_CAP+1)</x:f>
        <x:v>5</x:v>
      </x:c>
      <x:c r="K12579" s="266" t="n">
        <x:f>MOD(ROW()-ROW($I$46),MESCLUN_CAP+1)</x:f>
        <x:v>9</x:v>
      </x:c>
      <x:c r="L12579" s="266" t="n">
        <x:f>SUM(I12579:K12579)</x:f>
        <x:v>33</x:v>
      </x:c>
      <x:c r="M12579" s="267" t="n">
        <x:f>I12579*TOMATO_HOURS*WEEKS*(1+TOMATO_DIM)^I12579+J12579*CARROT_HOURS*WEEKS*(1+CARROT_DIM)^J12579+K12579*MESCLUN_HOURS*WEEKS*(1+MESCLUN_DIM)^K12579</x:f>
        <x:v>11080.824030478201</x:v>
      </x:c>
      <x:c r="N12579" s="267" t="n">
        <x:f>MAX(M12579-FARMER_HOURS,0)/TEMP_HOURS_PER_WORKER</x:f>
        <x:v>7.1950166878320845</x:v>
      </x:c>
      <x:c r="O12579" s="268" t="n">
        <x:f>I12579*TOMATO_PRICE+J12579*CARROT_PRICE+K12579*MESCLUN_PRICE</x:f>
        <x:v>201970</x:v>
      </x:c>
      <x:c r="P12579" s="268" t="n">
        <x:f>I12579*TOMATO_FERTILIZER+J12579*CARROT_FERTILIZER+K12579*MESCLUN_FERTILIZER</x:f>
        <x:v>26840</x:v>
      </x:c>
      <x:c r="Q12579" s="268" t="n">
        <x:f>MIN(M12579,FARMER_HOURS)*FARMER_RATE+MAX(M12579-FARMER_HOURS,0)*TEMP_RATE</x:f>
        <x:v>204875.4171958021</x:v>
      </x:c>
      <x:c r="R12579" s="268" t="n">
        <x:f>O12579-P12579-Q12579-FIXED_COST</x:f>
        <x:v>-49745.41719580209</x:v>
      </x:c>
      <x:c r="S12579" s="139" t="str">
        <x:f>IF(AND(L12579&lt;=TOTAL_BED_CAP,N12579&lt;=TEMP_WORKER_CAP),"YES","NO")</x:f>
        <x:v>NO</x:v>
      </x:c>
      <x:c r="T12579" s="139" t="n">
        <x:f>IF(S12579="YES",R12579,-1E+99)</x:f>
        <x:v>-1e+99</x:v>
      </x:c>
    </x:row>
    <x:row r="12580">
      <x:c r="A12580" s="139"/>
      <x:c r="B12580" s="139"/>
      <x:c r="C12580" s="139"/>
      <x:c r="D12580" s="139"/>
      <x:c r="E12580" s="139"/>
      <x:c r="F12580" s="139"/>
      <x:c r="G12580" s="139"/>
      <x:c r="H12580" s="139"/>
      <x:c r="I12580" s="266" t="n">
        <x:f>INT((ROW()-ROW($I$46))/((CARROT_CAP+1)*(MESCLUN_CAP+1)))</x:f>
        <x:v>19</x:v>
      </x:c>
      <x:c r="J12580" s="266" t="n">
        <x:f>MOD(INT((ROW()-ROW($I$46))/(MESCLUN_CAP+1)),CARROT_CAP+1)</x:f>
        <x:v>5</x:v>
      </x:c>
      <x:c r="K12580" s="266" t="n">
        <x:f>MOD(ROW()-ROW($I$46),MESCLUN_CAP+1)</x:f>
        <x:v>10</x:v>
      </x:c>
      <x:c r="L12580" s="266" t="n">
        <x:f>SUM(I12580:K12580)</x:f>
        <x:v>34</x:v>
      </x:c>
      <x:c r="M12580" s="267" t="n">
        <x:f>I12580*TOMATO_HOURS*WEEKS*(1+TOMATO_DIM)^I12580+J12580*CARROT_HOURS*WEEKS*(1+CARROT_DIM)^J12580+K12580*MESCLUN_HOURS*WEEKS*(1+MESCLUN_DIM)^K12580</x:f>
        <x:v>11137.437571961415</x:v>
      </x:c>
      <x:c r="N12580" s="267" t="n">
        <x:f>MAX(M12580-FARMER_HOURS,0)/TEMP_HOURS_PER_WORKER</x:f>
        <x:v>7.234331647195427</x:v>
      </x:c>
      <x:c r="O12580" s="268" t="n">
        <x:f>I12580*TOMATO_PRICE+J12580*CARROT_PRICE+K12580*MESCLUN_PRICE</x:f>
        <x:v>204670</x:v>
      </x:c>
      <x:c r="P12580" s="268" t="n">
        <x:f>I12580*TOMATO_FERTILIZER+J12580*CARROT_FERTILIZER+K12580*MESCLUN_FERTILIZER</x:f>
        <x:v>27720</x:v>
      </x:c>
      <x:c r="Q12580" s="268" t="n">
        <x:f>MIN(M12580,FARMER_HOURS)*FARMER_RATE+MAX(M12580-FARMER_HOURS,0)*TEMP_RATE</x:f>
        <x:v>205858.29117988565</x:v>
      </x:c>
      <x:c r="R12580" s="268" t="n">
        <x:f>O12580-P12580-Q12580-FIXED_COST</x:f>
        <x:v>-48908.29117988565</x:v>
      </x:c>
      <x:c r="S12580" s="139" t="str">
        <x:f>IF(AND(L12580&lt;=TOTAL_BED_CAP,N12580&lt;=TEMP_WORKER_CAP),"YES","NO")</x:f>
        <x:v>NO</x:v>
      </x:c>
      <x:c r="T12580" s="139" t="n">
        <x:f>IF(S12580="YES",R12580,-1E+99)</x:f>
        <x:v>-1e+99</x:v>
      </x:c>
    </x:row>
    <x:row r="12581">
      <x:c r="A12581" s="139"/>
      <x:c r="B12581" s="139"/>
      <x:c r="C12581" s="139"/>
      <x:c r="D12581" s="139"/>
      <x:c r="E12581" s="139"/>
      <x:c r="F12581" s="139"/>
      <x:c r="G12581" s="139"/>
      <x:c r="H12581" s="139"/>
      <x:c r="I12581" s="266" t="n">
        <x:f>INT((ROW()-ROW($I$46))/((CARROT_CAP+1)*(MESCLUN_CAP+1)))</x:f>
        <x:v>19</x:v>
      </x:c>
      <x:c r="J12581" s="266" t="n">
        <x:f>MOD(INT((ROW()-ROW($I$46))/(MESCLUN_CAP+1)),CARROT_CAP+1)</x:f>
        <x:v>5</x:v>
      </x:c>
      <x:c r="K12581" s="266" t="n">
        <x:f>MOD(ROW()-ROW($I$46),MESCLUN_CAP+1)</x:f>
        <x:v>11</x:v>
      </x:c>
      <x:c r="L12581" s="266" t="n">
        <x:f>SUM(I12581:K12581)</x:f>
        <x:v>35</x:v>
      </x:c>
      <x:c r="M12581" s="267" t="n">
        <x:f>I12581*TOMATO_HOURS*WEEKS*(1+TOMATO_DIM)^I12581+J12581*CARROT_HOURS*WEEKS*(1+CARROT_DIM)^J12581+K12581*MESCLUN_HOURS*WEEKS*(1+MESCLUN_DIM)^K12581</x:f>
        <x:v>11195.395685054853</x:v>
      </x:c>
      <x:c r="N12581" s="267" t="n">
        <x:f>MAX(M12581-FARMER_HOURS,0)/TEMP_HOURS_PER_WORKER</x:f>
        <x:v>7.2745803368436475</x:v>
      </x:c>
      <x:c r="O12581" s="268" t="n">
        <x:f>I12581*TOMATO_PRICE+J12581*CARROT_PRICE+K12581*MESCLUN_PRICE</x:f>
        <x:v>207370</x:v>
      </x:c>
      <x:c r="P12581" s="268" t="n">
        <x:f>I12581*TOMATO_FERTILIZER+J12581*CARROT_FERTILIZER+K12581*MESCLUN_FERTILIZER</x:f>
        <x:v>28600</x:v>
      </x:c>
      <x:c r="Q12581" s="268" t="n">
        <x:f>MIN(M12581,FARMER_HOURS)*FARMER_RATE+MAX(M12581-FARMER_HOURS,0)*TEMP_RATE</x:f>
        <x:v>206864.5084210912</x:v>
      </x:c>
      <x:c r="R12581" s="268" t="n">
        <x:f>O12581-P12581-Q12581-FIXED_COST</x:f>
        <x:v>-48094.50842109119</x:v>
      </x:c>
      <x:c r="S12581" s="139" t="str">
        <x:f>IF(AND(L12581&lt;=TOTAL_BED_CAP,N12581&lt;=TEMP_WORKER_CAP),"YES","NO")</x:f>
        <x:v>NO</x:v>
      </x:c>
      <x:c r="T12581" s="139" t="n">
        <x:f>IF(S12581="YES",R12581,-1E+99)</x:f>
        <x:v>-1e+99</x:v>
      </x:c>
    </x:row>
    <x:row r="12582">
      <x:c r="A12582" s="139"/>
      <x:c r="B12582" s="139"/>
      <x:c r="C12582" s="139"/>
      <x:c r="D12582" s="139"/>
      <x:c r="E12582" s="139"/>
      <x:c r="F12582" s="139"/>
      <x:c r="G12582" s="139"/>
      <x:c r="H12582" s="139"/>
      <x:c r="I12582" s="266" t="n">
        <x:f>INT((ROW()-ROW($I$46))/((CARROT_CAP+1)*(MESCLUN_CAP+1)))</x:f>
        <x:v>19</x:v>
      </x:c>
      <x:c r="J12582" s="266" t="n">
        <x:f>MOD(INT((ROW()-ROW($I$46))/(MESCLUN_CAP+1)),CARROT_CAP+1)</x:f>
        <x:v>5</x:v>
      </x:c>
      <x:c r="K12582" s="266" t="n">
        <x:f>MOD(ROW()-ROW($I$46),MESCLUN_CAP+1)</x:f>
        <x:v>12</x:v>
      </x:c>
      <x:c r="L12582" s="266" t="n">
        <x:f>SUM(I12582:K12582)</x:f>
        <x:v>36</x:v>
      </x:c>
      <x:c r="M12582" s="267" t="n">
        <x:f>I12582*TOMATO_HOURS*WEEKS*(1+TOMATO_DIM)^I12582+J12582*CARROT_HOURS*WEEKS*(1+CARROT_DIM)^J12582+K12582*MESCLUN_HOURS*WEEKS*(1+MESCLUN_DIM)^K12582</x:f>
        <x:v>11254.723138182917</x:v>
      </x:c>
      <x:c r="N12582" s="267" t="n">
        <x:f>MAX(M12582-FARMER_HOURS,0)/TEMP_HOURS_PER_WORKER</x:f>
        <x:v>7.31577995707147</x:v>
      </x:c>
      <x:c r="O12582" s="268" t="n">
        <x:f>I12582*TOMATO_PRICE+J12582*CARROT_PRICE+K12582*MESCLUN_PRICE</x:f>
        <x:v>210070</x:v>
      </x:c>
      <x:c r="P12582" s="268" t="n">
        <x:f>I12582*TOMATO_FERTILIZER+J12582*CARROT_FERTILIZER+K12582*MESCLUN_FERTILIZER</x:f>
        <x:v>29480</x:v>
      </x:c>
      <x:c r="Q12582" s="268" t="n">
        <x:f>MIN(M12582,FARMER_HOURS)*FARMER_RATE+MAX(M12582-FARMER_HOURS,0)*TEMP_RATE</x:f>
        <x:v>207894.49892678673</x:v>
      </x:c>
      <x:c r="R12582" s="268" t="n">
        <x:f>O12582-P12582-Q12582-FIXED_COST</x:f>
        <x:v>-47304.498926786735</x:v>
      </x:c>
      <x:c r="S12582" s="139" t="str">
        <x:f>IF(AND(L12582&lt;=TOTAL_BED_CAP,N12582&lt;=TEMP_WORKER_CAP),"YES","NO")</x:f>
        <x:v>NO</x:v>
      </x:c>
      <x:c r="T12582" s="139" t="n">
        <x:f>IF(S12582="YES",R12582,-1E+99)</x:f>
        <x:v>-1e+99</x:v>
      </x:c>
    </x:row>
    <x:row r="12583">
      <x:c r="A12583" s="139"/>
      <x:c r="B12583" s="139"/>
      <x:c r="C12583" s="139"/>
      <x:c r="D12583" s="139"/>
      <x:c r="E12583" s="139"/>
      <x:c r="F12583" s="139"/>
      <x:c r="G12583" s="139"/>
      <x:c r="H12583" s="139"/>
      <x:c r="I12583" s="266" t="n">
        <x:f>INT((ROW()-ROW($I$46))/((CARROT_CAP+1)*(MESCLUN_CAP+1)))</x:f>
        <x:v>19</x:v>
      </x:c>
      <x:c r="J12583" s="266" t="n">
        <x:f>MOD(INT((ROW()-ROW($I$46))/(MESCLUN_CAP+1)),CARROT_CAP+1)</x:f>
        <x:v>5</x:v>
      </x:c>
      <x:c r="K12583" s="266" t="n">
        <x:f>MOD(ROW()-ROW($I$46),MESCLUN_CAP+1)</x:f>
        <x:v>13</x:v>
      </x:c>
      <x:c r="L12583" s="266" t="n">
        <x:f>SUM(I12583:K12583)</x:f>
        <x:v>37</x:v>
      </x:c>
      <x:c r="M12583" s="267" t="n">
        <x:f>I12583*TOMATO_HOURS*WEEKS*(1+TOMATO_DIM)^I12583+J12583*CARROT_HOURS*WEEKS*(1+CARROT_DIM)^J12583+K12583*MESCLUN_HOURS*WEEKS*(1+MESCLUN_DIM)^K12583</x:f>
        <x:v>11315.445108891301</x:v>
      </x:c>
      <x:c r="N12583" s="267" t="n">
        <x:f>MAX(M12583-FARMER_HOURS,0)/TEMP_HOURS_PER_WORKER</x:f>
        <x:v>7.3579479922856255</x:v>
      </x:c>
      <x:c r="O12583" s="268" t="n">
        <x:f>I12583*TOMATO_PRICE+J12583*CARROT_PRICE+K12583*MESCLUN_PRICE</x:f>
        <x:v>212770</x:v>
      </x:c>
      <x:c r="P12583" s="268" t="n">
        <x:f>I12583*TOMATO_FERTILIZER+J12583*CARROT_FERTILIZER+K12583*MESCLUN_FERTILIZER</x:f>
        <x:v>30360</x:v>
      </x:c>
      <x:c r="Q12583" s="268" t="n">
        <x:f>MIN(M12583,FARMER_HOURS)*FARMER_RATE+MAX(M12583-FARMER_HOURS,0)*TEMP_RATE</x:f>
        <x:v>208948.69980714063</x:v>
      </x:c>
      <x:c r="R12583" s="268" t="n">
        <x:f>O12583-P12583-Q12583-FIXED_COST</x:f>
        <x:v>-46538.69980714063</x:v>
      </x:c>
      <x:c r="S12583" s="139" t="str">
        <x:f>IF(AND(L12583&lt;=TOTAL_BED_CAP,N12583&lt;=TEMP_WORKER_CAP),"YES","NO")</x:f>
        <x:v>NO</x:v>
      </x:c>
      <x:c r="T12583" s="139" t="n">
        <x:f>IF(S12583="YES",R12583,-1E+99)</x:f>
        <x:v>-1e+99</x:v>
      </x:c>
    </x:row>
    <x:row r="12584">
      <x:c r="A12584" s="139"/>
      <x:c r="B12584" s="139"/>
      <x:c r="C12584" s="139"/>
      <x:c r="D12584" s="139"/>
      <x:c r="E12584" s="139"/>
      <x:c r="F12584" s="139"/>
      <x:c r="G12584" s="139"/>
      <x:c r="H12584" s="139"/>
      <x:c r="I12584" s="266" t="n">
        <x:f>INT((ROW()-ROW($I$46))/((CARROT_CAP+1)*(MESCLUN_CAP+1)))</x:f>
        <x:v>19</x:v>
      </x:c>
      <x:c r="J12584" s="266" t="n">
        <x:f>MOD(INT((ROW()-ROW($I$46))/(MESCLUN_CAP+1)),CARROT_CAP+1)</x:f>
        <x:v>5</x:v>
      </x:c>
      <x:c r="K12584" s="266" t="n">
        <x:f>MOD(ROW()-ROW($I$46),MESCLUN_CAP+1)</x:f>
        <x:v>14</x:v>
      </x:c>
      <x:c r="L12584" s="266" t="n">
        <x:f>SUM(I12584:K12584)</x:f>
        <x:v>38</x:v>
      </x:c>
      <x:c r="M12584" s="267" t="n">
        <x:f>I12584*TOMATO_HOURS*WEEKS*(1+TOMATO_DIM)^I12584+J12584*CARROT_HOURS*WEEKS*(1+CARROT_DIM)^J12584+K12584*MESCLUN_HOURS*WEEKS*(1+MESCLUN_DIM)^K12584</x:f>
        <x:v>11377.587190204962</x:v>
      </x:c>
      <x:c r="N12584" s="267" t="n">
        <x:f>MAX(M12584-FARMER_HOURS,0)/TEMP_HOURS_PER_WORKER</x:f>
        <x:v>7.401102215420113</x:v>
      </x:c>
      <x:c r="O12584" s="268" t="n">
        <x:f>I12584*TOMATO_PRICE+J12584*CARROT_PRICE+K12584*MESCLUN_PRICE</x:f>
        <x:v>215470</x:v>
      </x:c>
      <x:c r="P12584" s="268" t="n">
        <x:f>I12584*TOMATO_FERTILIZER+J12584*CARROT_FERTILIZER+K12584*MESCLUN_FERTILIZER</x:f>
        <x:v>31240</x:v>
      </x:c>
      <x:c r="Q12584" s="268" t="n">
        <x:f>MIN(M12584,FARMER_HOURS)*FARMER_RATE+MAX(M12584-FARMER_HOURS,0)*TEMP_RATE</x:f>
        <x:v>210027.5553855028</x:v>
      </x:c>
      <x:c r="R12584" s="268" t="n">
        <x:f>O12584-P12584-Q12584-FIXED_COST</x:f>
        <x:v>-45797.55538550281</x:v>
      </x:c>
      <x:c r="S12584" s="139" t="str">
        <x:f>IF(AND(L12584&lt;=TOTAL_BED_CAP,N12584&lt;=TEMP_WORKER_CAP),"YES","NO")</x:f>
        <x:v>NO</x:v>
      </x:c>
      <x:c r="T12584" s="139" t="n">
        <x:f>IF(S12584="YES",R12584,-1E+99)</x:f>
        <x:v>-1e+99</x:v>
      </x:c>
    </x:row>
    <x:row r="12585">
      <x:c r="A12585" s="139"/>
      <x:c r="B12585" s="139"/>
      <x:c r="C12585" s="139"/>
      <x:c r="D12585" s="139"/>
      <x:c r="E12585" s="139"/>
      <x:c r="F12585" s="139"/>
      <x:c r="G12585" s="139"/>
      <x:c r="H12585" s="139"/>
      <x:c r="I12585" s="266" t="n">
        <x:f>INT((ROW()-ROW($I$46))/((CARROT_CAP+1)*(MESCLUN_CAP+1)))</x:f>
        <x:v>19</x:v>
      </x:c>
      <x:c r="J12585" s="266" t="n">
        <x:f>MOD(INT((ROW()-ROW($I$46))/(MESCLUN_CAP+1)),CARROT_CAP+1)</x:f>
        <x:v>5</x:v>
      </x:c>
      <x:c r="K12585" s="266" t="n">
        <x:f>MOD(ROW()-ROW($I$46),MESCLUN_CAP+1)</x:f>
        <x:v>15</x:v>
      </x:c>
      <x:c r="L12585" s="266" t="n">
        <x:f>SUM(I12585:K12585)</x:f>
        <x:v>39</x:v>
      </x:c>
      <x:c r="M12585" s="267" t="n">
        <x:f>I12585*TOMATO_HOURS*WEEKS*(1+TOMATO_DIM)^I12585+J12585*CARROT_HOURS*WEEKS*(1+CARROT_DIM)^J12585+K12585*MESCLUN_HOURS*WEEKS*(1+MESCLUN_DIM)^K12585</x:f>
        <x:v>11441.17539708111</x:v>
      </x:c>
      <x:c r="N12585" s="267" t="n">
        <x:f>MAX(M12585-FARMER_HOURS,0)/TEMP_HOURS_PER_WORKER</x:f>
        <x:v>7.445260692417437</x:v>
      </x:c>
      <x:c r="O12585" s="268" t="n">
        <x:f>I12585*TOMATO_PRICE+J12585*CARROT_PRICE+K12585*MESCLUN_PRICE</x:f>
        <x:v>218170</x:v>
      </x:c>
      <x:c r="P12585" s="268" t="n">
        <x:f>I12585*TOMATO_FERTILIZER+J12585*CARROT_FERTILIZER+K12585*MESCLUN_FERTILIZER</x:f>
        <x:v>32120</x:v>
      </x:c>
      <x:c r="Q12585" s="268" t="n">
        <x:f>MIN(M12585,FARMER_HOURS)*FARMER_RATE+MAX(M12585-FARMER_HOURS,0)*TEMP_RATE</x:f>
        <x:v>211131.5173104359</x:v>
      </x:c>
      <x:c r="R12585" s="268" t="n">
        <x:f>O12585-P12585-Q12585-FIXED_COST</x:f>
        <x:v>-45081.51731043591</x:v>
      </x:c>
      <x:c r="S12585" s="139" t="str">
        <x:f>IF(AND(L12585&lt;=TOTAL_BED_CAP,N12585&lt;=TEMP_WORKER_CAP),"YES","NO")</x:f>
        <x:v>NO</x:v>
      </x:c>
      <x:c r="T12585" s="139" t="n">
        <x:f>IF(S12585="YES",R12585,-1E+99)</x:f>
        <x:v>-1e+99</x:v>
      </x:c>
    </x:row>
    <x:row r="12586">
      <x:c r="A12586" s="139"/>
      <x:c r="B12586" s="139"/>
      <x:c r="C12586" s="139"/>
      <x:c r="D12586" s="139"/>
      <x:c r="E12586" s="139"/>
      <x:c r="F12586" s="139"/>
      <x:c r="G12586" s="139"/>
      <x:c r="H12586" s="139"/>
      <x:c r="I12586" s="266" t="n">
        <x:f>INT((ROW()-ROW($I$46))/((CARROT_CAP+1)*(MESCLUN_CAP+1)))</x:f>
        <x:v>19</x:v>
      </x:c>
      <x:c r="J12586" s="266" t="n">
        <x:f>MOD(INT((ROW()-ROW($I$46))/(MESCLUN_CAP+1)),CARROT_CAP+1)</x:f>
        <x:v>5</x:v>
      </x:c>
      <x:c r="K12586" s="266" t="n">
        <x:f>MOD(ROW()-ROW($I$46),MESCLUN_CAP+1)</x:f>
        <x:v>16</x:v>
      </x:c>
      <x:c r="L12586" s="266" t="n">
        <x:f>SUM(I12586:K12586)</x:f>
        <x:v>40</x:v>
      </x:c>
      <x:c r="M12586" s="267" t="n">
        <x:f>I12586*TOMATO_HOURS*WEEKS*(1+TOMATO_DIM)^I12586+J12586*CARROT_HOURS*WEEKS*(1+CARROT_DIM)^J12586+K12586*MESCLUN_HOURS*WEEKS*(1+MESCLUN_DIM)^K12586</x:f>
        <x:v>11506.236172958597</x:v>
      </x:c>
      <x:c r="N12586" s="267" t="n">
        <x:f>MAX(M12586-FARMER_HOURS,0)/TEMP_HOURS_PER_WORKER</x:f>
        <x:v>7.490441786776803</x:v>
      </x:c>
      <x:c r="O12586" s="268" t="n">
        <x:f>I12586*TOMATO_PRICE+J12586*CARROT_PRICE+K12586*MESCLUN_PRICE</x:f>
        <x:v>220870</x:v>
      </x:c>
      <x:c r="P12586" s="268" t="n">
        <x:f>I12586*TOMATO_FERTILIZER+J12586*CARROT_FERTILIZER+K12586*MESCLUN_FERTILIZER</x:f>
        <x:v>33000</x:v>
      </x:c>
      <x:c r="Q12586" s="268" t="n">
        <x:f>MIN(M12586,FARMER_HOURS)*FARMER_RATE+MAX(M12586-FARMER_HOURS,0)*TEMP_RATE</x:f>
        <x:v>212261.04466942008</x:v>
      </x:c>
      <x:c r="R12586" s="268" t="n">
        <x:f>O12586-P12586-Q12586-FIXED_COST</x:f>
        <x:v>-44391.04466942008</x:v>
      </x:c>
      <x:c r="S12586" s="139" t="str">
        <x:f>IF(AND(L12586&lt;=TOTAL_BED_CAP,N12586&lt;=TEMP_WORKER_CAP),"YES","NO")</x:f>
        <x:v>NO</x:v>
      </x:c>
      <x:c r="T12586" s="139" t="n">
        <x:f>IF(S12586="YES",R12586,-1E+99)</x:f>
        <x:v>-1e+99</x:v>
      </x:c>
    </x:row>
    <x:row r="12587">
      <x:c r="A12587" s="139"/>
      <x:c r="B12587" s="139"/>
      <x:c r="C12587" s="139"/>
      <x:c r="D12587" s="139"/>
      <x:c r="E12587" s="139"/>
      <x:c r="F12587" s="139"/>
      <x:c r="G12587" s="139"/>
      <x:c r="H12587" s="139"/>
      <x:c r="I12587" s="266" t="n">
        <x:f>INT((ROW()-ROW($I$46))/((CARROT_CAP+1)*(MESCLUN_CAP+1)))</x:f>
        <x:v>19</x:v>
      </x:c>
      <x:c r="J12587" s="266" t="n">
        <x:f>MOD(INT((ROW()-ROW($I$46))/(MESCLUN_CAP+1)),CARROT_CAP+1)</x:f>
        <x:v>5</x:v>
      </x:c>
      <x:c r="K12587" s="266" t="n">
        <x:f>MOD(ROW()-ROW($I$46),MESCLUN_CAP+1)</x:f>
        <x:v>17</x:v>
      </x:c>
      <x:c r="L12587" s="266" t="n">
        <x:f>SUM(I12587:K12587)</x:f>
        <x:v>41</x:v>
      </x:c>
      <x:c r="M12587" s="267" t="n">
        <x:f>I12587*TOMATO_HOURS*WEEKS*(1+TOMATO_DIM)^I12587+J12587*CARROT_HOURS*WEEKS*(1+CARROT_DIM)^J12587+K12587*MESCLUN_HOURS*WEEKS*(1+MESCLUN_DIM)^K12587</x:f>
        <x:v>11572.796396405138</x:v>
      </x:c>
      <x:c r="N12587" s="267" t="n">
        <x:f>MAX(M12587-FARMER_HOURS,0)/TEMP_HOURS_PER_WORKER</x:f>
        <x:v>7.536664164170235</x:v>
      </x:c>
      <x:c r="O12587" s="268" t="n">
        <x:f>I12587*TOMATO_PRICE+J12587*CARROT_PRICE+K12587*MESCLUN_PRICE</x:f>
        <x:v>223570</x:v>
      </x:c>
      <x:c r="P12587" s="268" t="n">
        <x:f>I12587*TOMATO_FERTILIZER+J12587*CARROT_FERTILIZER+K12587*MESCLUN_FERTILIZER</x:f>
        <x:v>33880</x:v>
      </x:c>
      <x:c r="Q12587" s="268" t="n">
        <x:f>MIN(M12587,FARMER_HOURS)*FARMER_RATE+MAX(M12587-FARMER_HOURS,0)*TEMP_RATE</x:f>
        <x:v>213416.60410425585</x:v>
      </x:c>
      <x:c r="R12587" s="268" t="n">
        <x:f>O12587-P12587-Q12587-FIXED_COST</x:f>
        <x:v>-43726.60410425585</x:v>
      </x:c>
      <x:c r="S12587" s="139" t="str">
        <x:f>IF(AND(L12587&lt;=TOTAL_BED_CAP,N12587&lt;=TEMP_WORKER_CAP),"YES","NO")</x:f>
        <x:v>NO</x:v>
      </x:c>
      <x:c r="T12587" s="139" t="n">
        <x:f>IF(S12587="YES",R12587,-1E+99)</x:f>
        <x:v>-1e+99</x:v>
      </x:c>
    </x:row>
    <x:row r="12588">
      <x:c r="A12588" s="139"/>
      <x:c r="B12588" s="139"/>
      <x:c r="C12588" s="139"/>
      <x:c r="D12588" s="139"/>
      <x:c r="E12588" s="139"/>
      <x:c r="F12588" s="139"/>
      <x:c r="G12588" s="139"/>
      <x:c r="H12588" s="139"/>
      <x:c r="I12588" s="266" t="n">
        <x:f>INT((ROW()-ROW($I$46))/((CARROT_CAP+1)*(MESCLUN_CAP+1)))</x:f>
        <x:v>19</x:v>
      </x:c>
      <x:c r="J12588" s="266" t="n">
        <x:f>MOD(INT((ROW()-ROW($I$46))/(MESCLUN_CAP+1)),CARROT_CAP+1)</x:f>
        <x:v>5</x:v>
      </x:c>
      <x:c r="K12588" s="266" t="n">
        <x:f>MOD(ROW()-ROW($I$46),MESCLUN_CAP+1)</x:f>
        <x:v>18</x:v>
      </x:c>
      <x:c r="L12588" s="266" t="n">
        <x:f>SUM(I12588:K12588)</x:f>
        <x:v>42</x:v>
      </x:c>
      <x:c r="M12588" s="267" t="n">
        <x:f>I12588*TOMATO_HOURS*WEEKS*(1+TOMATO_DIM)^I12588+J12588*CARROT_HOURS*WEEKS*(1+CARROT_DIM)^J12588+K12588*MESCLUN_HOURS*WEEKS*(1+MESCLUN_DIM)^K12588</x:f>
        <x:v>11640.883387863725</x:v>
      </x:c>
      <x:c r="N12588" s="267" t="n">
        <x:f>MAX(M12588-FARMER_HOURS,0)/TEMP_HOURS_PER_WORKER</x:f>
        <x:v>7.583946797127587</x:v>
      </x:c>
      <x:c r="O12588" s="268" t="n">
        <x:f>I12588*TOMATO_PRICE+J12588*CARROT_PRICE+K12588*MESCLUN_PRICE</x:f>
        <x:v>226270</x:v>
      </x:c>
      <x:c r="P12588" s="268" t="n">
        <x:f>I12588*TOMATO_FERTILIZER+J12588*CARROT_FERTILIZER+K12588*MESCLUN_FERTILIZER</x:f>
        <x:v>34760</x:v>
      </x:c>
      <x:c r="Q12588" s="268" t="n">
        <x:f>MIN(M12588,FARMER_HOURS)*FARMER_RATE+MAX(M12588-FARMER_HOURS,0)*TEMP_RATE</x:f>
        <x:v>214598.66992818966</x:v>
      </x:c>
      <x:c r="R12588" s="268" t="n">
        <x:f>O12588-P12588-Q12588-FIXED_COST</x:f>
        <x:v>-43088.66992818966</x:v>
      </x:c>
      <x:c r="S12588" s="139" t="str">
        <x:f>IF(AND(L12588&lt;=TOTAL_BED_CAP,N12588&lt;=TEMP_WORKER_CAP),"YES","NO")</x:f>
        <x:v>NO</x:v>
      </x:c>
      <x:c r="T12588" s="139" t="n">
        <x:f>IF(S12588="YES",R12588,-1E+99)</x:f>
        <x:v>-1e+99</x:v>
      </x:c>
    </x:row>
    <x:row r="12589">
      <x:c r="A12589" s="139"/>
      <x:c r="B12589" s="139"/>
      <x:c r="C12589" s="139"/>
      <x:c r="D12589" s="139"/>
      <x:c r="E12589" s="139"/>
      <x:c r="F12589" s="139"/>
      <x:c r="G12589" s="139"/>
      <x:c r="H12589" s="139"/>
      <x:c r="I12589" s="266" t="n">
        <x:f>INT((ROW()-ROW($I$46))/((CARROT_CAP+1)*(MESCLUN_CAP+1)))</x:f>
        <x:v>19</x:v>
      </x:c>
      <x:c r="J12589" s="266" t="n">
        <x:f>MOD(INT((ROW()-ROW($I$46))/(MESCLUN_CAP+1)),CARROT_CAP+1)</x:f>
        <x:v>5</x:v>
      </x:c>
      <x:c r="K12589" s="266" t="n">
        <x:f>MOD(ROW()-ROW($I$46),MESCLUN_CAP+1)</x:f>
        <x:v>19</x:v>
      </x:c>
      <x:c r="L12589" s="266" t="n">
        <x:f>SUM(I12589:K12589)</x:f>
        <x:v>43</x:v>
      </x:c>
      <x:c r="M12589" s="267" t="n">
        <x:f>I12589*TOMATO_HOURS*WEEKS*(1+TOMATO_DIM)^I12589+J12589*CARROT_HOURS*WEEKS*(1+CARROT_DIM)^J12589+K12589*MESCLUN_HOURS*WEEKS*(1+MESCLUN_DIM)^K12589</x:f>
        <x:v>11710.524916499748</x:v>
      </x:c>
      <x:c r="N12589" s="267" t="n">
        <x:f>MAX(M12589-FARMER_HOURS,0)/TEMP_HOURS_PER_WORKER</x:f>
        <x:v>7.632308969791492</x:v>
      </x:c>
      <x:c r="O12589" s="268" t="n">
        <x:f>I12589*TOMATO_PRICE+J12589*CARROT_PRICE+K12589*MESCLUN_PRICE</x:f>
        <x:v>228970</x:v>
      </x:c>
      <x:c r="P12589" s="268" t="n">
        <x:f>I12589*TOMATO_FERTILIZER+J12589*CARROT_FERTILIZER+K12589*MESCLUN_FERTILIZER</x:f>
        <x:v>35640</x:v>
      </x:c>
      <x:c r="Q12589" s="268" t="n">
        <x:f>MIN(M12589,FARMER_HOURS)*FARMER_RATE+MAX(M12589-FARMER_HOURS,0)*TEMP_RATE</x:f>
        <x:v>215807.72424478727</x:v>
      </x:c>
      <x:c r="R12589" s="268" t="n">
        <x:f>O12589-P12589-Q12589-FIXED_COST</x:f>
        <x:v>-42477.72424478727</x:v>
      </x:c>
      <x:c r="S12589" s="139" t="str">
        <x:f>IF(AND(L12589&lt;=TOTAL_BED_CAP,N12589&lt;=TEMP_WORKER_CAP),"YES","NO")</x:f>
        <x:v>NO</x:v>
      </x:c>
      <x:c r="T12589" s="139" t="n">
        <x:f>IF(S12589="YES",R12589,-1E+99)</x:f>
        <x:v>-1e+99</x:v>
      </x:c>
    </x:row>
    <x:row r="12590">
      <x:c r="A12590" s="139"/>
      <x:c r="B12590" s="139"/>
      <x:c r="C12590" s="139"/>
      <x:c r="D12590" s="139"/>
      <x:c r="E12590" s="139"/>
      <x:c r="F12590" s="139"/>
      <x:c r="G12590" s="139"/>
      <x:c r="H12590" s="139"/>
      <x:c r="I12590" s="266" t="n">
        <x:f>INT((ROW()-ROW($I$46))/((CARROT_CAP+1)*(MESCLUN_CAP+1)))</x:f>
        <x:v>19</x:v>
      </x:c>
      <x:c r="J12590" s="266" t="n">
        <x:f>MOD(INT((ROW()-ROW($I$46))/(MESCLUN_CAP+1)),CARROT_CAP+1)</x:f>
        <x:v>5</x:v>
      </x:c>
      <x:c r="K12590" s="266" t="n">
        <x:f>MOD(ROW()-ROW($I$46),MESCLUN_CAP+1)</x:f>
        <x:v>20</x:v>
      </x:c>
      <x:c r="L12590" s="266" t="n">
        <x:f>SUM(I12590:K12590)</x:f>
        <x:v>44</x:v>
      </x:c>
      <x:c r="M12590" s="267" t="n">
        <x:f>I12590*TOMATO_HOURS*WEEKS*(1+TOMATO_DIM)^I12590+J12590*CARROT_HOURS*WEEKS*(1+CARROT_DIM)^J12590+K12590*MESCLUN_HOURS*WEEKS*(1+MESCLUN_DIM)^K12590</x:f>
        <x:v>11781.749207150224</x:v>
      </x:c>
      <x:c r="N12590" s="267" t="n">
        <x:f>MAX(M12590-FARMER_HOURS,0)/TEMP_HOURS_PER_WORKER</x:f>
        <x:v>7.681770282743211</x:v>
      </x:c>
      <x:c r="O12590" s="268" t="n">
        <x:f>I12590*TOMATO_PRICE+J12590*CARROT_PRICE+K12590*MESCLUN_PRICE</x:f>
        <x:v>231670</x:v>
      </x:c>
      <x:c r="P12590" s="268" t="n">
        <x:f>I12590*TOMATO_FERTILIZER+J12590*CARROT_FERTILIZER+K12590*MESCLUN_FERTILIZER</x:f>
        <x:v>36520</x:v>
      </x:c>
      <x:c r="Q12590" s="268" t="n">
        <x:f>MIN(M12590,FARMER_HOURS)*FARMER_RATE+MAX(M12590-FARMER_HOURS,0)*TEMP_RATE</x:f>
        <x:v>217044.25706858028</x:v>
      </x:c>
      <x:c r="R12590" s="268" t="n">
        <x:f>O12590-P12590-Q12590-FIXED_COST</x:f>
        <x:v>-41894.25706858028</x:v>
      </x:c>
      <x:c r="S12590" s="139" t="str">
        <x:f>IF(AND(L12590&lt;=TOTAL_BED_CAP,N12590&lt;=TEMP_WORKER_CAP),"YES","NO")</x:f>
        <x:v>NO</x:v>
      </x:c>
      <x:c r="T12590" s="139" t="n">
        <x:f>IF(S12590="YES",R12590,-1E+99)</x:f>
        <x:v>-1e+99</x:v>
      </x:c>
    </x:row>
    <x:row r="12591">
      <x:c r="A12591" s="139"/>
      <x:c r="B12591" s="139"/>
      <x:c r="C12591" s="139"/>
      <x:c r="D12591" s="139"/>
      <x:c r="E12591" s="139"/>
      <x:c r="F12591" s="139"/>
      <x:c r="G12591" s="139"/>
      <x:c r="H12591" s="139"/>
      <x:c r="I12591" s="266" t="n">
        <x:f>INT((ROW()-ROW($I$46))/((CARROT_CAP+1)*(MESCLUN_CAP+1)))</x:f>
        <x:v>19</x:v>
      </x:c>
      <x:c r="J12591" s="266" t="n">
        <x:f>MOD(INT((ROW()-ROW($I$46))/(MESCLUN_CAP+1)),CARROT_CAP+1)</x:f>
        <x:v>5</x:v>
      </x:c>
      <x:c r="K12591" s="266" t="n">
        <x:f>MOD(ROW()-ROW($I$46),MESCLUN_CAP+1)</x:f>
        <x:v>21</x:v>
      </x:c>
      <x:c r="L12591" s="266" t="n">
        <x:f>SUM(I12591:K12591)</x:f>
        <x:v>45</x:v>
      </x:c>
      <x:c r="M12591" s="267" t="n">
        <x:f>I12591*TOMATO_HOURS*WEEKS*(1+TOMATO_DIM)^I12591+J12591*CARROT_HOURS*WEEKS*(1+CARROT_DIM)^J12591+K12591*MESCLUN_HOURS*WEEKS*(1+MESCLUN_DIM)^K12591</x:f>
        <x:v>11854.584947376668</x:v>
      </x:c>
      <x:c r="N12591" s="267" t="n">
        <x:f>MAX(M12591-FARMER_HOURS,0)/TEMP_HOURS_PER_WORKER</x:f>
        <x:v>7.732350657900464</x:v>
      </x:c>
      <x:c r="O12591" s="268" t="n">
        <x:f>I12591*TOMATO_PRICE+J12591*CARROT_PRICE+K12591*MESCLUN_PRICE</x:f>
        <x:v>234370</x:v>
      </x:c>
      <x:c r="P12591" s="268" t="n">
        <x:f>I12591*TOMATO_FERTILIZER+J12591*CARROT_FERTILIZER+K12591*MESCLUN_FERTILIZER</x:f>
        <x:v>37400</x:v>
      </x:c>
      <x:c r="Q12591" s="268" t="n">
        <x:f>MIN(M12591,FARMER_HOURS)*FARMER_RATE+MAX(M12591-FARMER_HOURS,0)*TEMP_RATE</x:f>
        <x:v>218308.7664475116</x:v>
      </x:c>
      <x:c r="R12591" s="268" t="n">
        <x:f>O12591-P12591-Q12591-FIXED_COST</x:f>
        <x:v>-41338.76644751159</x:v>
      </x:c>
      <x:c r="S12591" s="139" t="str">
        <x:f>IF(AND(L12591&lt;=TOTAL_BED_CAP,N12591&lt;=TEMP_WORKER_CAP),"YES","NO")</x:f>
        <x:v>NO</x:v>
      </x:c>
      <x:c r="T12591" s="139" t="n">
        <x:f>IF(S12591="YES",R12591,-1E+99)</x:f>
        <x:v>-1e+99</x:v>
      </x:c>
    </x:row>
    <x:row r="12592">
      <x:c r="A12592" s="139"/>
      <x:c r="B12592" s="139"/>
      <x:c r="C12592" s="139"/>
      <x:c r="D12592" s="139"/>
      <x:c r="E12592" s="139"/>
      <x:c r="F12592" s="139"/>
      <x:c r="G12592" s="139"/>
      <x:c r="H12592" s="139"/>
      <x:c r="I12592" s="266" t="n">
        <x:f>INT((ROW()-ROW($I$46))/((CARROT_CAP+1)*(MESCLUN_CAP+1)))</x:f>
        <x:v>19</x:v>
      </x:c>
      <x:c r="J12592" s="266" t="n">
        <x:f>MOD(INT((ROW()-ROW($I$46))/(MESCLUN_CAP+1)),CARROT_CAP+1)</x:f>
        <x:v>5</x:v>
      </x:c>
      <x:c r="K12592" s="266" t="n">
        <x:f>MOD(ROW()-ROW($I$46),MESCLUN_CAP+1)</x:f>
        <x:v>22</x:v>
      </x:c>
      <x:c r="L12592" s="266" t="n">
        <x:f>SUM(I12592:K12592)</x:f>
        <x:v>46</x:v>
      </x:c>
      <x:c r="M12592" s="267" t="n">
        <x:f>I12592*TOMATO_HOURS*WEEKS*(1+TOMATO_DIM)^I12592+J12592*CARROT_HOURS*WEEKS*(1+CARROT_DIM)^J12592+K12592*MESCLUN_HOURS*WEEKS*(1+MESCLUN_DIM)^K12592</x:f>
        <x:v>11929.061294623065</x:v>
      </x:c>
      <x:c r="N12592" s="267" t="n">
        <x:f>MAX(M12592-FARMER_HOURS,0)/TEMP_HOURS_PER_WORKER</x:f>
        <x:v>7.7840703434882395</x:v>
      </x:c>
      <x:c r="O12592" s="268" t="n">
        <x:f>I12592*TOMATO_PRICE+J12592*CARROT_PRICE+K12592*MESCLUN_PRICE</x:f>
        <x:v>237070</x:v>
      </x:c>
      <x:c r="P12592" s="268" t="n">
        <x:f>I12592*TOMATO_FERTILIZER+J12592*CARROT_FERTILIZER+K12592*MESCLUN_FERTILIZER</x:f>
        <x:v>38280</x:v>
      </x:c>
      <x:c r="Q12592" s="268" t="n">
        <x:f>MIN(M12592,FARMER_HOURS)*FARMER_RATE+MAX(M12592-FARMER_HOURS,0)*TEMP_RATE</x:f>
        <x:v>219601.758587206</x:v>
      </x:c>
      <x:c r="R12592" s="268" t="n">
        <x:f>O12592-P12592-Q12592-FIXED_COST</x:f>
        <x:v>-40811.758587205986</x:v>
      </x:c>
      <x:c r="S12592" s="139" t="str">
        <x:f>IF(AND(L12592&lt;=TOTAL_BED_CAP,N12592&lt;=TEMP_WORKER_CAP),"YES","NO")</x:f>
        <x:v>NO</x:v>
      </x:c>
      <x:c r="T12592" s="139" t="n">
        <x:f>IF(S12592="YES",R12592,-1E+99)</x:f>
        <x:v>-1e+99</x:v>
      </x:c>
    </x:row>
    <x:row r="12593">
      <x:c r="A12593" s="139"/>
      <x:c r="B12593" s="139"/>
      <x:c r="C12593" s="139"/>
      <x:c r="D12593" s="139"/>
      <x:c r="E12593" s="139"/>
      <x:c r="F12593" s="139"/>
      <x:c r="G12593" s="139"/>
      <x:c r="H12593" s="139"/>
      <x:c r="I12593" s="266" t="n">
        <x:f>INT((ROW()-ROW($I$46))/((CARROT_CAP+1)*(MESCLUN_CAP+1)))</x:f>
        <x:v>19</x:v>
      </x:c>
      <x:c r="J12593" s="266" t="n">
        <x:f>MOD(INT((ROW()-ROW($I$46))/(MESCLUN_CAP+1)),CARROT_CAP+1)</x:f>
        <x:v>5</x:v>
      </x:c>
      <x:c r="K12593" s="266" t="n">
        <x:f>MOD(ROW()-ROW($I$46),MESCLUN_CAP+1)</x:f>
        <x:v>23</x:v>
      </x:c>
      <x:c r="L12593" s="266" t="n">
        <x:f>SUM(I12593:K12593)</x:f>
        <x:v>47</x:v>
      </x:c>
      <x:c r="M12593" s="267" t="n">
        <x:f>I12593*TOMATO_HOURS*WEEKS*(1+TOMATO_DIM)^I12593+J12593*CARROT_HOURS*WEEKS*(1+CARROT_DIM)^J12593+K12593*MESCLUN_HOURS*WEEKS*(1+MESCLUN_DIM)^K12593</x:f>
        <x:v>12005.2078834805</x:v>
      </x:c>
      <x:c r="N12593" s="267" t="n">
        <x:f>MAX(M12593-FARMER_HOURS,0)/TEMP_HOURS_PER_WORKER</x:f>
        <x:v>7.83694991908368</x:v>
      </x:c>
      <x:c r="O12593" s="268" t="n">
        <x:f>I12593*TOMATO_PRICE+J12593*CARROT_PRICE+K12593*MESCLUN_PRICE</x:f>
        <x:v>239770</x:v>
      </x:c>
      <x:c r="P12593" s="268" t="n">
        <x:f>I12593*TOMATO_FERTILIZER+J12593*CARROT_FERTILIZER+K12593*MESCLUN_FERTILIZER</x:f>
        <x:v>39160</x:v>
      </x:c>
      <x:c r="Q12593" s="268" t="n">
        <x:f>MIN(M12593,FARMER_HOURS)*FARMER_RATE+MAX(M12593-FARMER_HOURS,0)*TEMP_RATE</x:f>
        <x:v>220923.74797709202</x:v>
      </x:c>
      <x:c r="R12593" s="268" t="n">
        <x:f>O12593-P12593-Q12593-FIXED_COST</x:f>
        <x:v>-40313.74797709202</x:v>
      </x:c>
      <x:c r="S12593" s="139" t="str">
        <x:f>IF(AND(L12593&lt;=TOTAL_BED_CAP,N12593&lt;=TEMP_WORKER_CAP),"YES","NO")</x:f>
        <x:v>NO</x:v>
      </x:c>
      <x:c r="T12593" s="139" t="n">
        <x:f>IF(S12593="YES",R12593,-1E+99)</x:f>
        <x:v>-1e+99</x:v>
      </x:c>
    </x:row>
    <x:row r="12594">
      <x:c r="A12594" s="139"/>
      <x:c r="B12594" s="139"/>
      <x:c r="C12594" s="139"/>
      <x:c r="D12594" s="139"/>
      <x:c r="E12594" s="139"/>
      <x:c r="F12594" s="139"/>
      <x:c r="G12594" s="139"/>
      <x:c r="H12594" s="139"/>
      <x:c r="I12594" s="266" t="n">
        <x:f>INT((ROW()-ROW($I$46))/((CARROT_CAP+1)*(MESCLUN_CAP+1)))</x:f>
        <x:v>19</x:v>
      </x:c>
      <x:c r="J12594" s="266" t="n">
        <x:f>MOD(INT((ROW()-ROW($I$46))/(MESCLUN_CAP+1)),CARROT_CAP+1)</x:f>
        <x:v>5</x:v>
      </x:c>
      <x:c r="K12594" s="266" t="n">
        <x:f>MOD(ROW()-ROW($I$46),MESCLUN_CAP+1)</x:f>
        <x:v>24</x:v>
      </x:c>
      <x:c r="L12594" s="266" t="n">
        <x:f>SUM(I12594:K12594)</x:f>
        <x:v>48</x:v>
      </x:c>
      <x:c r="M12594" s="267" t="n">
        <x:f>I12594*TOMATO_HOURS*WEEKS*(1+TOMATO_DIM)^I12594+J12594*CARROT_HOURS*WEEKS*(1+CARROT_DIM)^J12594+K12594*MESCLUN_HOURS*WEEKS*(1+MESCLUN_DIM)^K12594</x:f>
        <x:v>12083.054833059996</x:v>
      </x:c>
      <x:c r="N12594" s="267" t="n">
        <x:f>MAX(M12594-FARMER_HOURS,0)/TEMP_HOURS_PER_WORKER</x:f>
        <x:v>7.8910103007361085</x:v>
      </x:c>
      <x:c r="O12594" s="268" t="n">
        <x:f>I12594*TOMATO_PRICE+J12594*CARROT_PRICE+K12594*MESCLUN_PRICE</x:f>
        <x:v>242470</x:v>
      </x:c>
      <x:c r="P12594" s="268" t="n">
        <x:f>I12594*TOMATO_FERTILIZER+J12594*CARROT_FERTILIZER+K12594*MESCLUN_FERTILIZER</x:f>
        <x:v>40040</x:v>
      </x:c>
      <x:c r="Q12594" s="268" t="n">
        <x:f>MIN(M12594,FARMER_HOURS)*FARMER_RATE+MAX(M12594-FARMER_HOURS,0)*TEMP_RATE</x:f>
        <x:v>222275.2575184027</x:v>
      </x:c>
      <x:c r="R12594" s="268" t="n">
        <x:f>O12594-P12594-Q12594-FIXED_COST</x:f>
        <x:v>-39845.25751840271</x:v>
      </x:c>
      <x:c r="S12594" s="139" t="str">
        <x:f>IF(AND(L12594&lt;=TOTAL_BED_CAP,N12594&lt;=TEMP_WORKER_CAP),"YES","NO")</x:f>
        <x:v>NO</x:v>
      </x:c>
      <x:c r="T12594" s="139" t="n">
        <x:f>IF(S12594="YES",R12594,-1E+99)</x:f>
        <x:v>-1e+99</x:v>
      </x:c>
    </x:row>
    <x:row r="12595">
      <x:c r="A12595" s="139"/>
      <x:c r="B12595" s="139"/>
      <x:c r="C12595" s="139"/>
      <x:c r="D12595" s="139"/>
      <x:c r="E12595" s="139"/>
      <x:c r="F12595" s="139"/>
      <x:c r="G12595" s="139"/>
      <x:c r="H12595" s="139"/>
      <x:c r="I12595" s="266" t="n">
        <x:f>INT((ROW()-ROW($I$46))/((CARROT_CAP+1)*(MESCLUN_CAP+1)))</x:f>
        <x:v>19</x:v>
      </x:c>
      <x:c r="J12595" s="266" t="n">
        <x:f>MOD(INT((ROW()-ROW($I$46))/(MESCLUN_CAP+1)),CARROT_CAP+1)</x:f>
        <x:v>5</x:v>
      </x:c>
      <x:c r="K12595" s="266" t="n">
        <x:f>MOD(ROW()-ROW($I$46),MESCLUN_CAP+1)</x:f>
        <x:v>25</x:v>
      </x:c>
      <x:c r="L12595" s="266" t="n">
        <x:f>SUM(I12595:K12595)</x:f>
        <x:v>49</x:v>
      </x:c>
      <x:c r="M12595" s="267" t="n">
        <x:f>I12595*TOMATO_HOURS*WEEKS*(1+TOMATO_DIM)^I12595+J12595*CARROT_HOURS*WEEKS*(1+CARROT_DIM)^J12595+K12595*MESCLUN_HOURS*WEEKS*(1+MESCLUN_DIM)^K12595</x:f>
        <x:v>12162.632754475093</x:v>
      </x:c>
      <x:c r="N12595" s="267" t="n">
        <x:f>MAX(M12595-FARMER_HOURS,0)/TEMP_HOURS_PER_WORKER</x:f>
        <x:v>7.946272746163259</x:v>
      </x:c>
      <x:c r="O12595" s="268" t="n">
        <x:f>I12595*TOMATO_PRICE+J12595*CARROT_PRICE+K12595*MESCLUN_PRICE</x:f>
        <x:v>245170</x:v>
      </x:c>
      <x:c r="P12595" s="268" t="n">
        <x:f>I12595*TOMATO_FERTILIZER+J12595*CARROT_FERTILIZER+K12595*MESCLUN_FERTILIZER</x:f>
        <x:v>40920</x:v>
      </x:c>
      <x:c r="Q12595" s="268" t="n">
        <x:f>MIN(M12595,FARMER_HOURS)*FARMER_RATE+MAX(M12595-FARMER_HOURS,0)*TEMP_RATE</x:f>
        <x:v>223656.81865408146</x:v>
      </x:c>
      <x:c r="R12595" s="268" t="n">
        <x:f>O12595-P12595-Q12595-FIXED_COST</x:f>
        <x:v>-39406.818654081464</x:v>
      </x:c>
      <x:c r="S12595" s="139" t="str">
        <x:f>IF(AND(L12595&lt;=TOTAL_BED_CAP,N12595&lt;=TEMP_WORKER_CAP),"YES","NO")</x:f>
        <x:v>NO</x:v>
      </x:c>
      <x:c r="T12595" s="139" t="n">
        <x:f>IF(S12595="YES",R12595,-1E+99)</x:f>
        <x:v>-1e+99</x:v>
      </x:c>
    </x:row>
    <x:row r="12596">
      <x:c r="A12596" s="139"/>
      <x:c r="B12596" s="139"/>
      <x:c r="C12596" s="139"/>
      <x:c r="D12596" s="139"/>
      <x:c r="E12596" s="139"/>
      <x:c r="F12596" s="139"/>
      <x:c r="G12596" s="139"/>
      <x:c r="H12596" s="139"/>
      <x:c r="I12596" s="266" t="n">
        <x:f>INT((ROW()-ROW($I$46))/((CARROT_CAP+1)*(MESCLUN_CAP+1)))</x:f>
        <x:v>19</x:v>
      </x:c>
      <x:c r="J12596" s="266" t="n">
        <x:f>MOD(INT((ROW()-ROW($I$46))/(MESCLUN_CAP+1)),CARROT_CAP+1)</x:f>
        <x:v>5</x:v>
      </x:c>
      <x:c r="K12596" s="266" t="n">
        <x:f>MOD(ROW()-ROW($I$46),MESCLUN_CAP+1)</x:f>
        <x:v>26</x:v>
      </x:c>
      <x:c r="L12596" s="266" t="n">
        <x:f>SUM(I12596:K12596)</x:f>
        <x:v>50</x:v>
      </x:c>
      <x:c r="M12596" s="267" t="n">
        <x:f>I12596*TOMATO_HOURS*WEEKS*(1+TOMATO_DIM)^I12596+J12596*CARROT_HOURS*WEEKS*(1+CARROT_DIM)^J12596+K12596*MESCLUN_HOURS*WEEKS*(1+MESCLUN_DIM)^K12596</x:f>
        <x:v>12243.972758435812</x:v>
      </x:c>
      <x:c r="N12596" s="267" t="n">
        <x:f>MAX(M12596-FARMER_HOURS,0)/TEMP_HOURS_PER_WORKER</x:f>
        <x:v>8.00275886002487</x:v>
      </x:c>
      <x:c r="O12596" s="268" t="n">
        <x:f>I12596*TOMATO_PRICE+J12596*CARROT_PRICE+K12596*MESCLUN_PRICE</x:f>
        <x:v>247870</x:v>
      </x:c>
      <x:c r="P12596" s="268" t="n">
        <x:f>I12596*TOMATO_FERTILIZER+J12596*CARROT_FERTILIZER+K12596*MESCLUN_FERTILIZER</x:f>
        <x:v>41800</x:v>
      </x:c>
      <x:c r="Q12596" s="268" t="n">
        <x:f>MIN(M12596,FARMER_HOURS)*FARMER_RATE+MAX(M12596-FARMER_HOURS,0)*TEMP_RATE</x:f>
        <x:v>225068.97150062173</x:v>
      </x:c>
      <x:c r="R12596" s="268" t="n">
        <x:f>O12596-P12596-Q12596-FIXED_COST</x:f>
        <x:v>-38998.97150062173</x:v>
      </x:c>
      <x:c r="S12596" s="139" t="str">
        <x:f>IF(AND(L12596&lt;=TOTAL_BED_CAP,N12596&lt;=TEMP_WORKER_CAP),"YES","NO")</x:f>
        <x:v>NO</x:v>
      </x:c>
      <x:c r="T12596" s="139" t="n">
        <x:f>IF(S12596="YES",R12596,-1E+99)</x:f>
        <x:v>-1e+99</x:v>
      </x:c>
    </x:row>
    <x:row r="12597">
      <x:c r="A12597" s="139"/>
      <x:c r="B12597" s="139"/>
      <x:c r="C12597" s="139"/>
      <x:c r="D12597" s="139"/>
      <x:c r="E12597" s="139"/>
      <x:c r="F12597" s="139"/>
      <x:c r="G12597" s="139"/>
      <x:c r="H12597" s="139"/>
      <x:c r="I12597" s="266" t="n">
        <x:f>INT((ROW()-ROW($I$46))/((CARROT_CAP+1)*(MESCLUN_CAP+1)))</x:f>
        <x:v>19</x:v>
      </x:c>
      <x:c r="J12597" s="266" t="n">
        <x:f>MOD(INT((ROW()-ROW($I$46))/(MESCLUN_CAP+1)),CARROT_CAP+1)</x:f>
        <x:v>5</x:v>
      </x:c>
      <x:c r="K12597" s="266" t="n">
        <x:f>MOD(ROW()-ROW($I$46),MESCLUN_CAP+1)</x:f>
        <x:v>27</x:v>
      </x:c>
      <x:c r="L12597" s="266" t="n">
        <x:f>SUM(I12597:K12597)</x:f>
        <x:v>51</x:v>
      </x:c>
      <x:c r="M12597" s="267" t="n">
        <x:f>I12597*TOMATO_HOURS*WEEKS*(1+TOMATO_DIM)^I12597+J12597*CARROT_HOURS*WEEKS*(1+CARROT_DIM)^J12597+K12597*MESCLUN_HOURS*WEEKS*(1+MESCLUN_DIM)^K12597</x:f>
        <x:v>12327.106462955568</x:v>
      </x:c>
      <x:c r="N12597" s="267" t="n">
        <x:f>MAX(M12597-FARMER_HOURS,0)/TEMP_HOURS_PER_WORKER</x:f>
        <x:v>8.060490599274699</x:v>
      </x:c>
      <x:c r="O12597" s="268" t="n">
        <x:f>I12597*TOMATO_PRICE+J12597*CARROT_PRICE+K12597*MESCLUN_PRICE</x:f>
        <x:v>250570</x:v>
      </x:c>
      <x:c r="P12597" s="268" t="n">
        <x:f>I12597*TOMATO_FERTILIZER+J12597*CARROT_FERTILIZER+K12597*MESCLUN_FERTILIZER</x:f>
        <x:v>42680</x:v>
      </x:c>
      <x:c r="Q12597" s="268" t="n">
        <x:f>MIN(M12597,FARMER_HOURS)*FARMER_RATE+MAX(M12597-FARMER_HOURS,0)*TEMP_RATE</x:f>
        <x:v>226512.26498186748</x:v>
      </x:c>
      <x:c r="R12597" s="268" t="n">
        <x:f>O12597-P12597-Q12597-FIXED_COST</x:f>
        <x:v>-38622.26498186748</x:v>
      </x:c>
      <x:c r="S12597" s="139" t="str">
        <x:f>IF(AND(L12597&lt;=TOTAL_BED_CAP,N12597&lt;=TEMP_WORKER_CAP),"YES","NO")</x:f>
        <x:v>NO</x:v>
      </x:c>
      <x:c r="T12597" s="139" t="n">
        <x:f>IF(S12597="YES",R12597,-1E+99)</x:f>
        <x:v>-1e+99</x:v>
      </x:c>
    </x:row>
    <x:row r="12598">
      <x:c r="A12598" s="139"/>
      <x:c r="B12598" s="139"/>
      <x:c r="C12598" s="139"/>
      <x:c r="D12598" s="139"/>
      <x:c r="E12598" s="139"/>
      <x:c r="F12598" s="139"/>
      <x:c r="G12598" s="139"/>
      <x:c r="H12598" s="139"/>
      <x:c r="I12598" s="266" t="n">
        <x:f>INT((ROW()-ROW($I$46))/((CARROT_CAP+1)*(MESCLUN_CAP+1)))</x:f>
        <x:v>19</x:v>
      </x:c>
      <x:c r="J12598" s="266" t="n">
        <x:f>MOD(INT((ROW()-ROW($I$46))/(MESCLUN_CAP+1)),CARROT_CAP+1)</x:f>
        <x:v>5</x:v>
      </x:c>
      <x:c r="K12598" s="266" t="n">
        <x:f>MOD(ROW()-ROW($I$46),MESCLUN_CAP+1)</x:f>
        <x:v>28</x:v>
      </x:c>
      <x:c r="L12598" s="266" t="n">
        <x:f>SUM(I12598:K12598)</x:f>
        <x:v>52</x:v>
      </x:c>
      <x:c r="M12598" s="267" t="n">
        <x:f>I12598*TOMATO_HOURS*WEEKS*(1+TOMATO_DIM)^I12598+J12598*CARROT_HOURS*WEEKS*(1+CARROT_DIM)^J12598+K12598*MESCLUN_HOURS*WEEKS*(1+MESCLUN_DIM)^K12598</x:f>
        <x:v>12412.066001172721</x:v>
      </x:c>
      <x:c r="N12598" s="267" t="n">
        <x:f>MAX(M12598-FARMER_HOURS,0)/TEMP_HOURS_PER_WORKER</x:f>
        <x:v>8.119490278592167</x:v>
      </x:c>
      <x:c r="O12598" s="268" t="n">
        <x:f>I12598*TOMATO_PRICE+J12598*CARROT_PRICE+K12598*MESCLUN_PRICE</x:f>
        <x:v>253270</x:v>
      </x:c>
      <x:c r="P12598" s="268" t="n">
        <x:f>I12598*TOMATO_FERTILIZER+J12598*CARROT_FERTILIZER+K12598*MESCLUN_FERTILIZER</x:f>
        <x:v>43560</x:v>
      </x:c>
      <x:c r="Q12598" s="268" t="n">
        <x:f>MIN(M12598,FARMER_HOURS)*FARMER_RATE+MAX(M12598-FARMER_HOURS,0)*TEMP_RATE</x:f>
        <x:v>227987.2569648042</x:v>
      </x:c>
      <x:c r="R12598" s="268" t="n">
        <x:f>O12598-P12598-Q12598-FIXED_COST</x:f>
        <x:v>-38277.2569648042</x:v>
      </x:c>
      <x:c r="S12598" s="139" t="str">
        <x:f>IF(AND(L12598&lt;=TOTAL_BED_CAP,N12598&lt;=TEMP_WORKER_CAP),"YES","NO")</x:f>
        <x:v>NO</x:v>
      </x:c>
      <x:c r="T12598" s="139" t="n">
        <x:f>IF(S12598="YES",R12598,-1E+99)</x:f>
        <x:v>-1e+99</x:v>
      </x:c>
    </x:row>
    <x:row r="12599">
      <x:c r="A12599" s="139"/>
      <x:c r="B12599" s="139"/>
      <x:c r="C12599" s="139"/>
      <x:c r="D12599" s="139"/>
      <x:c r="E12599" s="139"/>
      <x:c r="F12599" s="139"/>
      <x:c r="G12599" s="139"/>
      <x:c r="H12599" s="139"/>
      <x:c r="I12599" s="266" t="n">
        <x:f>INT((ROW()-ROW($I$46))/((CARROT_CAP+1)*(MESCLUN_CAP+1)))</x:f>
        <x:v>19</x:v>
      </x:c>
      <x:c r="J12599" s="266" t="n">
        <x:f>MOD(INT((ROW()-ROW($I$46))/(MESCLUN_CAP+1)),CARROT_CAP+1)</x:f>
        <x:v>5</x:v>
      </x:c>
      <x:c r="K12599" s="266" t="n">
        <x:f>MOD(ROW()-ROW($I$46),MESCLUN_CAP+1)</x:f>
        <x:v>29</x:v>
      </x:c>
      <x:c r="L12599" s="266" t="n">
        <x:f>SUM(I12599:K12599)</x:f>
        <x:v>53</x:v>
      </x:c>
      <x:c r="M12599" s="267" t="n">
        <x:f>I12599*TOMATO_HOURS*WEEKS*(1+TOMATO_DIM)^I12599+J12599*CARROT_HOURS*WEEKS*(1+CARROT_DIM)^J12599+K12599*MESCLUN_HOURS*WEEKS*(1+MESCLUN_DIM)^K12599</x:f>
        <x:v>12498.884029288374</x:v>
      </x:c>
      <x:c r="N12599" s="267" t="n">
        <x:f>MAX(M12599-FARMER_HOURS,0)/TEMP_HOURS_PER_WORKER</x:f>
        <x:v>8.179780575894704</x:v>
      </x:c>
      <x:c r="O12599" s="268" t="n">
        <x:f>I12599*TOMATO_PRICE+J12599*CARROT_PRICE+K12599*MESCLUN_PRICE</x:f>
        <x:v>255970</x:v>
      </x:c>
      <x:c r="P12599" s="268" t="n">
        <x:f>I12599*TOMATO_FERTILIZER+J12599*CARROT_FERTILIZER+K12599*MESCLUN_FERTILIZER</x:f>
        <x:v>44440</x:v>
      </x:c>
      <x:c r="Q12599" s="268" t="n">
        <x:f>MIN(M12599,FARMER_HOURS)*FARMER_RATE+MAX(M12599-FARMER_HOURS,0)*TEMP_RATE</x:f>
        <x:v>229494.5143973676</x:v>
      </x:c>
      <x:c r="R12599" s="268" t="n">
        <x:f>O12599-P12599-Q12599-FIXED_COST</x:f>
        <x:v>-37964.5143973676</x:v>
      </x:c>
      <x:c r="S12599" s="139" t="str">
        <x:f>IF(AND(L12599&lt;=TOTAL_BED_CAP,N12599&lt;=TEMP_WORKER_CAP),"YES","NO")</x:f>
        <x:v>NO</x:v>
      </x:c>
      <x:c r="T12599" s="139" t="n">
        <x:f>IF(S12599="YES",R12599,-1E+99)</x:f>
        <x:v>-1e+99</x:v>
      </x:c>
    </x:row>
    <x:row r="12600">
      <x:c r="A12600" s="139"/>
      <x:c r="B12600" s="139"/>
      <x:c r="C12600" s="139"/>
      <x:c r="D12600" s="139"/>
      <x:c r="E12600" s="139"/>
      <x:c r="F12600" s="139"/>
      <x:c r="G12600" s="139"/>
      <x:c r="H12600" s="139"/>
      <x:c r="I12600" s="266" t="n">
        <x:f>INT((ROW()-ROW($I$46))/((CARROT_CAP+1)*(MESCLUN_CAP+1)))</x:f>
        <x:v>19</x:v>
      </x:c>
      <x:c r="J12600" s="266" t="n">
        <x:f>MOD(INT((ROW()-ROW($I$46))/(MESCLUN_CAP+1)),CARROT_CAP+1)</x:f>
        <x:v>5</x:v>
      </x:c>
      <x:c r="K12600" s="266" t="n">
        <x:f>MOD(ROW()-ROW($I$46),MESCLUN_CAP+1)</x:f>
        <x:v>30</x:v>
      </x:c>
      <x:c r="L12600" s="266" t="n">
        <x:f>SUM(I12600:K12600)</x:f>
        <x:v>54</x:v>
      </x:c>
      <x:c r="M12600" s="267" t="n">
        <x:f>I12600*TOMATO_HOURS*WEEKS*(1+TOMATO_DIM)^I12600+J12600*CARROT_HOURS*WEEKS*(1+CARROT_DIM)^J12600+K12600*MESCLUN_HOURS*WEEKS*(1+MESCLUN_DIM)^K12600</x:f>
        <x:v>12587.593734622145</x:v>
      </x:c>
      <x:c r="N12600" s="267" t="n">
        <x:f>MAX(M12600-FARMER_HOURS,0)/TEMP_HOURS_PER_WORKER</x:f>
        <x:v>8.241384537932046</x:v>
      </x:c>
      <x:c r="O12600" s="268" t="n">
        <x:f>I12600*TOMATO_PRICE+J12600*CARROT_PRICE+K12600*MESCLUN_PRICE</x:f>
        <x:v>258670</x:v>
      </x:c>
      <x:c r="P12600" s="268" t="n">
        <x:f>I12600*TOMATO_FERTILIZER+J12600*CARROT_FERTILIZER+K12600*MESCLUN_FERTILIZER</x:f>
        <x:v>45320</x:v>
      </x:c>
      <x:c r="Q12600" s="268" t="n">
        <x:f>MIN(M12600,FARMER_HOURS)*FARMER_RATE+MAX(M12600-FARMER_HOURS,0)*TEMP_RATE</x:f>
        <x:v>231034.61344830113</x:v>
      </x:c>
      <x:c r="R12600" s="268" t="n">
        <x:f>O12600-P12600-Q12600-FIXED_COST</x:f>
        <x:v>-37684.61344830113</x:v>
      </x:c>
      <x:c r="S12600" s="139" t="str">
        <x:f>IF(AND(L12600&lt;=TOTAL_BED_CAP,N12600&lt;=TEMP_WORKER_CAP),"YES","NO")</x:f>
        <x:v>NO</x:v>
      </x:c>
      <x:c r="T12600" s="139" t="n">
        <x:f>IF(S12600="YES",R12600,-1E+99)</x:f>
        <x:v>-1e+99</x:v>
      </x:c>
    </x:row>
    <x:row r="12601">
      <x:c r="A12601" s="139"/>
      <x:c r="B12601" s="139"/>
      <x:c r="C12601" s="139"/>
      <x:c r="D12601" s="139"/>
      <x:c r="E12601" s="139"/>
      <x:c r="F12601" s="139"/>
      <x:c r="G12601" s="139"/>
      <x:c r="H12601" s="139"/>
      <x:c r="I12601" s="266" t="n">
        <x:f>INT((ROW()-ROW($I$46))/((CARROT_CAP+1)*(MESCLUN_CAP+1)))</x:f>
        <x:v>19</x:v>
      </x:c>
      <x:c r="J12601" s="266" t="n">
        <x:f>MOD(INT((ROW()-ROW($I$46))/(MESCLUN_CAP+1)),CARROT_CAP+1)</x:f>
        <x:v>6</x:v>
      </x:c>
      <x:c r="K12601" s="266" t="n">
        <x:f>MOD(ROW()-ROW($I$46),MESCLUN_CAP+1)</x:f>
        <x:v>0</x:v>
      </x:c>
      <x:c r="L12601" s="266" t="n">
        <x:f>SUM(I12601:K12601)</x:f>
        <x:v>25</x:v>
      </x:c>
      <x:c r="M12601" s="267" t="n">
        <x:f>I12601*TOMATO_HOURS*WEEKS*(1+TOMATO_DIM)^I12601+J12601*CARROT_HOURS*WEEKS*(1+CARROT_DIM)^J12601+K12601*MESCLUN_HOURS*WEEKS*(1+MESCLUN_DIM)^K12601</x:f>
        <x:v>10666.949281957224</x:v>
      </x:c>
      <x:c r="N12601" s="267" t="n">
        <x:f>MAX(M12601-FARMER_HOURS,0)/TEMP_HOURS_PER_WORKER</x:f>
        <x:v>6.907603668025851</x:v>
      </x:c>
      <x:c r="O12601" s="268" t="n">
        <x:f>I12601*TOMATO_PRICE+J12601*CARROT_PRICE+K12601*MESCLUN_PRICE</x:f>
        <x:v>179764</x:v>
      </x:c>
      <x:c r="P12601" s="268" t="n">
        <x:f>I12601*TOMATO_FERTILIZER+J12601*CARROT_FERTILIZER+K12601*MESCLUN_FERTILIZER</x:f>
        <x:v>19360</x:v>
      </x:c>
      <x:c r="Q12601" s="268" t="n">
        <x:f>MIN(M12601,FARMER_HOURS)*FARMER_RATE+MAX(M12601-FARMER_HOURS,0)*TEMP_RATE</x:f>
        <x:v>197690.09170064624</x:v>
      </x:c>
      <x:c r="R12601" s="268" t="n">
        <x:f>O12601-P12601-Q12601-FIXED_COST</x:f>
        <x:v>-57286.09170064624</x:v>
      </x:c>
      <x:c r="S12601" s="139" t="str">
        <x:f>IF(AND(L12601&lt;=TOTAL_BED_CAP,N12601&lt;=TEMP_WORKER_CAP),"YES","NO")</x:f>
        <x:v>NO</x:v>
      </x:c>
      <x:c r="T12601" s="139" t="n">
        <x:f>IF(S12601="YES",R12601,-1E+99)</x:f>
        <x:v>-1e+99</x:v>
      </x:c>
    </x:row>
    <x:row r="12602">
      <x:c r="A12602" s="139"/>
      <x:c r="B12602" s="139"/>
      <x:c r="C12602" s="139"/>
      <x:c r="D12602" s="139"/>
      <x:c r="E12602" s="139"/>
      <x:c r="F12602" s="139"/>
      <x:c r="G12602" s="139"/>
      <x:c r="H12602" s="139"/>
      <x:c r="I12602" s="266" t="n">
        <x:f>INT((ROW()-ROW($I$46))/((CARROT_CAP+1)*(MESCLUN_CAP+1)))</x:f>
        <x:v>19</x:v>
      </x:c>
      <x:c r="J12602" s="266" t="n">
        <x:f>MOD(INT((ROW()-ROW($I$46))/(MESCLUN_CAP+1)),CARROT_CAP+1)</x:f>
        <x:v>6</x:v>
      </x:c>
      <x:c r="K12602" s="266" t="n">
        <x:f>MOD(ROW()-ROW($I$46),MESCLUN_CAP+1)</x:f>
        <x:v>1</x:v>
      </x:c>
      <x:c r="L12602" s="266" t="n">
        <x:f>SUM(I12602:K12602)</x:f>
        <x:v>26</x:v>
      </x:c>
      <x:c r="M12602" s="267" t="n">
        <x:f>I12602*TOMATO_HOURS*WEEKS*(1+TOMATO_DIM)^I12602+J12602*CARROT_HOURS*WEEKS*(1+CARROT_DIM)^J12602+K12602*MESCLUN_HOURS*WEEKS*(1+MESCLUN_DIM)^K12602</x:f>
        <x:v>10712.511781957224</x:v>
      </x:c>
      <x:c r="N12602" s="267" t="n">
        <x:f>MAX(M12602-FARMER_HOURS,0)/TEMP_HOURS_PER_WORKER</x:f>
        <x:v>6.93924429302585</x:v>
      </x:c>
      <x:c r="O12602" s="268" t="n">
        <x:f>I12602*TOMATO_PRICE+J12602*CARROT_PRICE+K12602*MESCLUN_PRICE</x:f>
        <x:v>182464</x:v>
      </x:c>
      <x:c r="P12602" s="268" t="n">
        <x:f>I12602*TOMATO_FERTILIZER+J12602*CARROT_FERTILIZER+K12602*MESCLUN_FERTILIZER</x:f>
        <x:v>20240</x:v>
      </x:c>
      <x:c r="Q12602" s="268" t="n">
        <x:f>MIN(M12602,FARMER_HOURS)*FARMER_RATE+MAX(M12602-FARMER_HOURS,0)*TEMP_RATE</x:f>
        <x:v>198481.10732564624</x:v>
      </x:c>
      <x:c r="R12602" s="268" t="n">
        <x:f>O12602-P12602-Q12602-FIXED_COST</x:f>
        <x:v>-56257.10732564624</x:v>
      </x:c>
      <x:c r="S12602" s="139" t="str">
        <x:f>IF(AND(L12602&lt;=TOTAL_BED_CAP,N12602&lt;=TEMP_WORKER_CAP),"YES","NO")</x:f>
        <x:v>NO</x:v>
      </x:c>
      <x:c r="T12602" s="139" t="n">
        <x:f>IF(S12602="YES",R12602,-1E+99)</x:f>
        <x:v>-1e+99</x:v>
      </x:c>
    </x:row>
    <x:row r="12603">
      <x:c r="A12603" s="139"/>
      <x:c r="B12603" s="139"/>
      <x:c r="C12603" s="139"/>
      <x:c r="D12603" s="139"/>
      <x:c r="E12603" s="139"/>
      <x:c r="F12603" s="139"/>
      <x:c r="G12603" s="139"/>
      <x:c r="H12603" s="139"/>
      <x:c r="I12603" s="266" t="n">
        <x:f>INT((ROW()-ROW($I$46))/((CARROT_CAP+1)*(MESCLUN_CAP+1)))</x:f>
        <x:v>19</x:v>
      </x:c>
      <x:c r="J12603" s="266" t="n">
        <x:f>MOD(INT((ROW()-ROW($I$46))/(MESCLUN_CAP+1)),CARROT_CAP+1)</x:f>
        <x:v>6</x:v>
      </x:c>
      <x:c r="K12603" s="266" t="n">
        <x:f>MOD(ROW()-ROW($I$46),MESCLUN_CAP+1)</x:f>
        <x:v>2</x:v>
      </x:c>
      <x:c r="L12603" s="266" t="n">
        <x:f>SUM(I12603:K12603)</x:f>
        <x:v>27</x:v>
      </x:c>
      <x:c r="M12603" s="267" t="n">
        <x:f>I12603*TOMATO_HOURS*WEEKS*(1+TOMATO_DIM)^I12603+J12603*CARROT_HOURS*WEEKS*(1+CARROT_DIM)^J12603+K12603*MESCLUN_HOURS*WEEKS*(1+MESCLUN_DIM)^K12603</x:f>
        <x:v>10759.213344457225</x:v>
      </x:c>
      <x:c r="N12603" s="267" t="n">
        <x:f>MAX(M12603-FARMER_HOURS,0)/TEMP_HOURS_PER_WORKER</x:f>
        <x:v>6.97167593365085</x:v>
      </x:c>
      <x:c r="O12603" s="268" t="n">
        <x:f>I12603*TOMATO_PRICE+J12603*CARROT_PRICE+K12603*MESCLUN_PRICE</x:f>
        <x:v>185164</x:v>
      </x:c>
      <x:c r="P12603" s="268" t="n">
        <x:f>I12603*TOMATO_FERTILIZER+J12603*CARROT_FERTILIZER+K12603*MESCLUN_FERTILIZER</x:f>
        <x:v>21120</x:v>
      </x:c>
      <x:c r="Q12603" s="268" t="n">
        <x:f>MIN(M12603,FARMER_HOURS)*FARMER_RATE+MAX(M12603-FARMER_HOURS,0)*TEMP_RATE</x:f>
        <x:v>199291.89834127127</x:v>
      </x:c>
      <x:c r="R12603" s="268" t="n">
        <x:f>O12603-P12603-Q12603-FIXED_COST</x:f>
        <x:v>-55247.89834127127</x:v>
      </x:c>
      <x:c r="S12603" s="139" t="str">
        <x:f>IF(AND(L12603&lt;=TOTAL_BED_CAP,N12603&lt;=TEMP_WORKER_CAP),"YES","NO")</x:f>
        <x:v>NO</x:v>
      </x:c>
      <x:c r="T12603" s="139" t="n">
        <x:f>IF(S12603="YES",R12603,-1E+99)</x:f>
        <x:v>-1e+99</x:v>
      </x:c>
    </x:row>
    <x:row r="12604">
      <x:c r="A12604" s="139"/>
      <x:c r="B12604" s="139"/>
      <x:c r="C12604" s="139"/>
      <x:c r="D12604" s="139"/>
      <x:c r="E12604" s="139"/>
      <x:c r="F12604" s="139"/>
      <x:c r="G12604" s="139"/>
      <x:c r="H12604" s="139"/>
      <x:c r="I12604" s="266" t="n">
        <x:f>INT((ROW()-ROW($I$46))/((CARROT_CAP+1)*(MESCLUN_CAP+1)))</x:f>
        <x:v>19</x:v>
      </x:c>
      <x:c r="J12604" s="266" t="n">
        <x:f>MOD(INT((ROW()-ROW($I$46))/(MESCLUN_CAP+1)),CARROT_CAP+1)</x:f>
        <x:v>6</x:v>
      </x:c>
      <x:c r="K12604" s="266" t="n">
        <x:f>MOD(ROW()-ROW($I$46),MESCLUN_CAP+1)</x:f>
        <x:v>3</x:v>
      </x:c>
      <x:c r="L12604" s="266" t="n">
        <x:f>SUM(I12604:K12604)</x:f>
        <x:v>28</x:v>
      </x:c>
      <x:c r="M12604" s="267" t="n">
        <x:f>I12604*TOMATO_HOURS*WEEKS*(1+TOMATO_DIM)^I12604+J12604*CARROT_HOURS*WEEKS*(1+CARROT_DIM)^J12604+K12604*MESCLUN_HOURS*WEEKS*(1+MESCLUN_DIM)^K12604</x:f>
        <x:v>10807.0753268791</x:v>
      </x:c>
      <x:c r="N12604" s="267" t="n">
        <x:f>MAX(M12604-FARMER_HOURS,0)/TEMP_HOURS_PER_WORKER</x:f>
        <x:v>7.004913421443819</x:v>
      </x:c>
      <x:c r="O12604" s="268" t="n">
        <x:f>I12604*TOMATO_PRICE+J12604*CARROT_PRICE+K12604*MESCLUN_PRICE</x:f>
        <x:v>187864</x:v>
      </x:c>
      <x:c r="P12604" s="268" t="n">
        <x:f>I12604*TOMATO_FERTILIZER+J12604*CARROT_FERTILIZER+K12604*MESCLUN_FERTILIZER</x:f>
        <x:v>22000</x:v>
      </x:c>
      <x:c r="Q12604" s="268" t="n">
        <x:f>MIN(M12604,FARMER_HOURS)*FARMER_RATE+MAX(M12604-FARMER_HOURS,0)*TEMP_RATE</x:f>
        <x:v>200122.8355360955</x:v>
      </x:c>
      <x:c r="R12604" s="268" t="n">
        <x:f>O12604-P12604-Q12604-FIXED_COST</x:f>
        <x:v>-54258.83553609549</x:v>
      </x:c>
      <x:c r="S12604" s="139" t="str">
        <x:f>IF(AND(L12604&lt;=TOTAL_BED_CAP,N12604&lt;=TEMP_WORKER_CAP),"YES","NO")</x:f>
        <x:v>NO</x:v>
      </x:c>
      <x:c r="T12604" s="139" t="n">
        <x:f>IF(S12604="YES",R12604,-1E+99)</x:f>
        <x:v>-1e+99</x:v>
      </x:c>
    </x:row>
    <x:row r="12605">
      <x:c r="A12605" s="139"/>
      <x:c r="B12605" s="139"/>
      <x:c r="C12605" s="139"/>
      <x:c r="D12605" s="139"/>
      <x:c r="E12605" s="139"/>
      <x:c r="F12605" s="139"/>
      <x:c r="G12605" s="139"/>
      <x:c r="H12605" s="139"/>
      <x:c r="I12605" s="266" t="n">
        <x:f>INT((ROW()-ROW($I$46))/((CARROT_CAP+1)*(MESCLUN_CAP+1)))</x:f>
        <x:v>19</x:v>
      </x:c>
      <x:c r="J12605" s="266" t="n">
        <x:f>MOD(INT((ROW()-ROW($I$46))/(MESCLUN_CAP+1)),CARROT_CAP+1)</x:f>
        <x:v>6</x:v>
      </x:c>
      <x:c r="K12605" s="266" t="n">
        <x:f>MOD(ROW()-ROW($I$46),MESCLUN_CAP+1)</x:f>
        <x:v>4</x:v>
      </x:c>
      <x:c r="L12605" s="266" t="n">
        <x:f>SUM(I12605:K12605)</x:f>
        <x:v>29</x:v>
      </x:c>
      <x:c r="M12605" s="267" t="n">
        <x:f>I12605*TOMATO_HOURS*WEEKS*(1+TOMATO_DIM)^I12605+J12605*CARROT_HOURS*WEEKS*(1+CARROT_DIM)^J12605+K12605*MESCLUN_HOURS*WEEKS*(1+MESCLUN_DIM)^K12605</x:f>
        <x:v>10856.119442601756</x:v>
      </x:c>
      <x:c r="N12605" s="267" t="n">
        <x:f>MAX(M12605-FARMER_HOURS,0)/TEMP_HOURS_PER_WORKER</x:f>
        <x:v>7.038971835140108</x:v>
      </x:c>
      <x:c r="O12605" s="268" t="n">
        <x:f>I12605*TOMATO_PRICE+J12605*CARROT_PRICE+K12605*MESCLUN_PRICE</x:f>
        <x:v>190564</x:v>
      </x:c>
      <x:c r="P12605" s="268" t="n">
        <x:f>I12605*TOMATO_FERTILIZER+J12605*CARROT_FERTILIZER+K12605*MESCLUN_FERTILIZER</x:f>
        <x:v>22880</x:v>
      </x:c>
      <x:c r="Q12605" s="268" t="n">
        <x:f>MIN(M12605,FARMER_HOURS)*FARMER_RATE+MAX(M12605-FARMER_HOURS,0)*TEMP_RATE</x:f>
        <x:v>200974.2958785027</x:v>
      </x:c>
      <x:c r="R12605" s="268" t="n">
        <x:f>O12605-P12605-Q12605-FIXED_COST</x:f>
        <x:v>-53290.295878502686</x:v>
      </x:c>
      <x:c r="S12605" s="139" t="str">
        <x:f>IF(AND(L12605&lt;=TOTAL_BED_CAP,N12605&lt;=TEMP_WORKER_CAP),"YES","NO")</x:f>
        <x:v>NO</x:v>
      </x:c>
      <x:c r="T12605" s="139" t="n">
        <x:f>IF(S12605="YES",R12605,-1E+99)</x:f>
        <x:v>-1e+99</x:v>
      </x:c>
    </x:row>
    <x:row r="12606">
      <x:c r="A12606" s="139"/>
      <x:c r="B12606" s="139"/>
      <x:c r="C12606" s="139"/>
      <x:c r="D12606" s="139"/>
      <x:c r="E12606" s="139"/>
      <x:c r="F12606" s="139"/>
      <x:c r="G12606" s="139"/>
      <x:c r="H12606" s="139"/>
      <x:c r="I12606" s="266" t="n">
        <x:f>INT((ROW()-ROW($I$46))/((CARROT_CAP+1)*(MESCLUN_CAP+1)))</x:f>
        <x:v>19</x:v>
      </x:c>
      <x:c r="J12606" s="266" t="n">
        <x:f>MOD(INT((ROW()-ROW($I$46))/(MESCLUN_CAP+1)),CARROT_CAP+1)</x:f>
        <x:v>6</x:v>
      </x:c>
      <x:c r="K12606" s="266" t="n">
        <x:f>MOD(ROW()-ROW($I$46),MESCLUN_CAP+1)</x:f>
        <x:v>5</x:v>
      </x:c>
      <x:c r="L12606" s="266" t="n">
        <x:f>SUM(I12606:K12606)</x:f>
        <x:v>30</x:v>
      </x:c>
      <x:c r="M12606" s="267" t="n">
        <x:f>I12606*TOMATO_HOURS*WEEKS*(1+TOMATO_DIM)^I12606+J12606*CARROT_HOURS*WEEKS*(1+CARROT_DIM)^J12606+K12606*MESCLUN_HOURS*WEEKS*(1+MESCLUN_DIM)^K12606</x:f>
        <x:v>10906.367766522959</x:v>
      </x:c>
      <x:c r="N12606" s="267" t="n">
        <x:f>MAX(M12606-FARMER_HOURS,0)/TEMP_HOURS_PER_WORKER</x:f>
        <x:v>7.073866504529833</x:v>
      </x:c>
      <x:c r="O12606" s="268" t="n">
        <x:f>I12606*TOMATO_PRICE+J12606*CARROT_PRICE+K12606*MESCLUN_PRICE</x:f>
        <x:v>193264</x:v>
      </x:c>
      <x:c r="P12606" s="268" t="n">
        <x:f>I12606*TOMATO_FERTILIZER+J12606*CARROT_FERTILIZER+K12606*MESCLUN_FERTILIZER</x:f>
        <x:v>23760</x:v>
      </x:c>
      <x:c r="Q12606" s="268" t="n">
        <x:f>MIN(M12606,FARMER_HOURS)*FARMER_RATE+MAX(M12606-FARMER_HOURS,0)*TEMP_RATE</x:f>
        <x:v>201846.6626132458</x:v>
      </x:c>
      <x:c r="R12606" s="268" t="n">
        <x:f>O12606-P12606-Q12606-FIXED_COST</x:f>
        <x:v>-52342.662613245804</x:v>
      </x:c>
      <x:c r="S12606" s="139" t="str">
        <x:f>IF(AND(L12606&lt;=TOTAL_BED_CAP,N12606&lt;=TEMP_WORKER_CAP),"YES","NO")</x:f>
        <x:v>NO</x:v>
      </x:c>
      <x:c r="T12606" s="139" t="n">
        <x:f>IF(S12606="YES",R12606,-1E+99)</x:f>
        <x:v>-1e+99</x:v>
      </x:c>
    </x:row>
    <x:row r="12607">
      <x:c r="A12607" s="139"/>
      <x:c r="B12607" s="139"/>
      <x:c r="C12607" s="139"/>
      <x:c r="D12607" s="139"/>
      <x:c r="E12607" s="139"/>
      <x:c r="F12607" s="139"/>
      <x:c r="G12607" s="139"/>
      <x:c r="H12607" s="139"/>
      <x:c r="I12607" s="266" t="n">
        <x:f>INT((ROW()-ROW($I$46))/((CARROT_CAP+1)*(MESCLUN_CAP+1)))</x:f>
        <x:v>19</x:v>
      </x:c>
      <x:c r="J12607" s="266" t="n">
        <x:f>MOD(INT((ROW()-ROW($I$46))/(MESCLUN_CAP+1)),CARROT_CAP+1)</x:f>
        <x:v>6</x:v>
      </x:c>
      <x:c r="K12607" s="266" t="n">
        <x:f>MOD(ROW()-ROW($I$46),MESCLUN_CAP+1)</x:f>
        <x:v>6</x:v>
      </x:c>
      <x:c r="L12607" s="266" t="n">
        <x:f>SUM(I12607:K12607)</x:f>
        <x:v>31</x:v>
      </x:c>
      <x:c r="M12607" s="267" t="n">
        <x:f>I12607*TOMATO_HOURS*WEEKS*(1+TOMATO_DIM)^I12607+J12607*CARROT_HOURS*WEEKS*(1+CARROT_DIM)^J12607+K12607*MESCLUN_HOURS*WEEKS*(1+MESCLUN_DIM)^K12607</x:f>
        <x:v>10957.842740704593</x:v>
      </x:c>
      <x:c r="N12607" s="267" t="n">
        <x:f>MAX(M12607-FARMER_HOURS,0)/TEMP_HOURS_PER_WORKER</x:f>
        <x:v>7.10961301437819</x:v>
      </x:c>
      <x:c r="O12607" s="268" t="n">
        <x:f>I12607*TOMATO_PRICE+J12607*CARROT_PRICE+K12607*MESCLUN_PRICE</x:f>
        <x:v>195964</x:v>
      </x:c>
      <x:c r="P12607" s="268" t="n">
        <x:f>I12607*TOMATO_FERTILIZER+J12607*CARROT_FERTILIZER+K12607*MESCLUN_FERTILIZER</x:f>
        <x:v>24640</x:v>
      </x:c>
      <x:c r="Q12607" s="268" t="n">
        <x:f>MIN(M12607,FARMER_HOURS)*FARMER_RATE+MAX(M12607-FARMER_HOURS,0)*TEMP_RATE</x:f>
        <x:v>202740.32535945473</x:v>
      </x:c>
      <x:c r="R12607" s="268" t="n">
        <x:f>O12607-P12607-Q12607-FIXED_COST</x:f>
        <x:v>-51416.32535945473</x:v>
      </x:c>
      <x:c r="S12607" s="139" t="str">
        <x:f>IF(AND(L12607&lt;=TOTAL_BED_CAP,N12607&lt;=TEMP_WORKER_CAP),"YES","NO")</x:f>
        <x:v>NO</x:v>
      </x:c>
      <x:c r="T12607" s="139" t="n">
        <x:f>IF(S12607="YES",R12607,-1E+99)</x:f>
        <x:v>-1e+99</x:v>
      </x:c>
    </x:row>
    <x:row r="12608">
      <x:c r="A12608" s="139"/>
      <x:c r="B12608" s="139"/>
      <x:c r="C12608" s="139"/>
      <x:c r="D12608" s="139"/>
      <x:c r="E12608" s="139"/>
      <x:c r="F12608" s="139"/>
      <x:c r="G12608" s="139"/>
      <x:c r="H12608" s="139"/>
      <x:c r="I12608" s="266" t="n">
        <x:f>INT((ROW()-ROW($I$46))/((CARROT_CAP+1)*(MESCLUN_CAP+1)))</x:f>
        <x:v>19</x:v>
      </x:c>
      <x:c r="J12608" s="266" t="n">
        <x:f>MOD(INT((ROW()-ROW($I$46))/(MESCLUN_CAP+1)),CARROT_CAP+1)</x:f>
        <x:v>6</x:v>
      </x:c>
      <x:c r="K12608" s="266" t="n">
        <x:f>MOD(ROW()-ROW($I$46),MESCLUN_CAP+1)</x:f>
        <x:v>7</x:v>
      </x:c>
      <x:c r="L12608" s="266" t="n">
        <x:f>SUM(I12608:K12608)</x:f>
        <x:v>32</x:v>
      </x:c>
      <x:c r="M12608" s="267" t="n">
        <x:f>I12608*TOMATO_HOURS*WEEKS*(1+TOMATO_DIM)^I12608+J12608*CARROT_HOURS*WEEKS*(1+CARROT_DIM)^J12608+K12608*MESCLUN_HOURS*WEEKS*(1+MESCLUN_DIM)^K12608</x:f>
        <x:v>11010.567180102553</x:v>
      </x:c>
      <x:c r="N12608" s="267" t="n">
        <x:f>MAX(M12608-FARMER_HOURS,0)/TEMP_HOURS_PER_WORKER</x:f>
        <x:v>7.14622720840455</x:v>
      </x:c>
      <x:c r="O12608" s="268" t="n">
        <x:f>I12608*TOMATO_PRICE+J12608*CARROT_PRICE+K12608*MESCLUN_PRICE</x:f>
        <x:v>198664</x:v>
      </x:c>
      <x:c r="P12608" s="268" t="n">
        <x:f>I12608*TOMATO_FERTILIZER+J12608*CARROT_FERTILIZER+K12608*MESCLUN_FERTILIZER</x:f>
        <x:v>25520</x:v>
      </x:c>
      <x:c r="Q12608" s="268" t="n">
        <x:f>MIN(M12608,FARMER_HOURS)*FARMER_RATE+MAX(M12608-FARMER_HOURS,0)*TEMP_RATE</x:f>
        <x:v>203655.68021011376</x:v>
      </x:c>
      <x:c r="R12608" s="268" t="n">
        <x:f>O12608-P12608-Q12608-FIXED_COST</x:f>
        <x:v>-50511.68021011376</x:v>
      </x:c>
      <x:c r="S12608" s="139" t="str">
        <x:f>IF(AND(L12608&lt;=TOTAL_BED_CAP,N12608&lt;=TEMP_WORKER_CAP),"YES","NO")</x:f>
        <x:v>NO</x:v>
      </x:c>
      <x:c r="T12608" s="139" t="n">
        <x:f>IF(S12608="YES",R12608,-1E+99)</x:f>
        <x:v>-1e+99</x:v>
      </x:c>
    </x:row>
    <x:row r="12609">
      <x:c r="A12609" s="139"/>
      <x:c r="B12609" s="139"/>
      <x:c r="C12609" s="139"/>
      <x:c r="D12609" s="139"/>
      <x:c r="E12609" s="139"/>
      <x:c r="F12609" s="139"/>
      <x:c r="G12609" s="139"/>
      <x:c r="H12609" s="139"/>
      <x:c r="I12609" s="266" t="n">
        <x:f>INT((ROW()-ROW($I$46))/((CARROT_CAP+1)*(MESCLUN_CAP+1)))</x:f>
        <x:v>19</x:v>
      </x:c>
      <x:c r="J12609" s="266" t="n">
        <x:f>MOD(INT((ROW()-ROW($I$46))/(MESCLUN_CAP+1)),CARROT_CAP+1)</x:f>
        <x:v>6</x:v>
      </x:c>
      <x:c r="K12609" s="266" t="n">
        <x:f>MOD(ROW()-ROW($I$46),MESCLUN_CAP+1)</x:f>
        <x:v>8</x:v>
      </x:c>
      <x:c r="L12609" s="266" t="n">
        <x:f>SUM(I12609:K12609)</x:f>
        <x:v>33</x:v>
      </x:c>
      <x:c r="M12609" s="267" t="n">
        <x:f>I12609*TOMATO_HOURS*WEEKS*(1+TOMATO_DIM)^I12609+J12609*CARROT_HOURS*WEEKS*(1+CARROT_DIM)^J12609+K12609*MESCLUN_HOURS*WEEKS*(1+MESCLUN_DIM)^K12609</x:f>
        <x:v>11064.564278382533</x:v>
      </x:c>
      <x:c r="N12609" s="267" t="n">
        <x:f>MAX(M12609-FARMER_HOURS,0)/TEMP_HOURS_PER_WORKER</x:f>
        <x:v>7.183725193321203</x:v>
      </x:c>
      <x:c r="O12609" s="268" t="n">
        <x:f>I12609*TOMATO_PRICE+J12609*CARROT_PRICE+K12609*MESCLUN_PRICE</x:f>
        <x:v>201364</x:v>
      </x:c>
      <x:c r="P12609" s="268" t="n">
        <x:f>I12609*TOMATO_FERTILIZER+J12609*CARROT_FERTILIZER+K12609*MESCLUN_FERTILIZER</x:f>
        <x:v>26400</x:v>
      </x:c>
      <x:c r="Q12609" s="268" t="n">
        <x:f>MIN(M12609,FARMER_HOURS)*FARMER_RATE+MAX(M12609-FARMER_HOURS,0)*TEMP_RATE</x:f>
        <x:v>204593.12983303008</x:v>
      </x:c>
      <x:c r="R12609" s="268" t="n">
        <x:f>O12609-P12609-Q12609-FIXED_COST</x:f>
        <x:v>-49629.12983303008</x:v>
      </x:c>
      <x:c r="S12609" s="139" t="str">
        <x:f>IF(AND(L12609&lt;=TOTAL_BED_CAP,N12609&lt;=TEMP_WORKER_CAP),"YES","NO")</x:f>
        <x:v>NO</x:v>
      </x:c>
      <x:c r="T12609" s="139" t="n">
        <x:f>IF(S12609="YES",R12609,-1E+99)</x:f>
        <x:v>-1e+99</x:v>
      </x:c>
    </x:row>
    <x:row r="12610">
      <x:c r="A12610" s="139"/>
      <x:c r="B12610" s="139"/>
      <x:c r="C12610" s="139"/>
      <x:c r="D12610" s="139"/>
      <x:c r="E12610" s="139"/>
      <x:c r="F12610" s="139"/>
      <x:c r="G12610" s="139"/>
      <x:c r="H12610" s="139"/>
      <x:c r="I12610" s="266" t="n">
        <x:f>INT((ROW()-ROW($I$46))/((CARROT_CAP+1)*(MESCLUN_CAP+1)))</x:f>
        <x:v>19</x:v>
      </x:c>
      <x:c r="J12610" s="266" t="n">
        <x:f>MOD(INT((ROW()-ROW($I$46))/(MESCLUN_CAP+1)),CARROT_CAP+1)</x:f>
        <x:v>6</x:v>
      </x:c>
      <x:c r="K12610" s="266" t="n">
        <x:f>MOD(ROW()-ROW($I$46),MESCLUN_CAP+1)</x:f>
        <x:v>9</x:v>
      </x:c>
      <x:c r="L12610" s="266" t="n">
        <x:f>SUM(I12610:K12610)</x:f>
        <x:v>34</x:v>
      </x:c>
      <x:c r="M12610" s="267" t="n">
        <x:f>I12610*TOMATO_HOURS*WEEKS*(1+TOMATO_DIM)^I12610+J12610*CARROT_HOURS*WEEKS*(1+CARROT_DIM)^J12610+K12610*MESCLUN_HOURS*WEEKS*(1+MESCLUN_DIM)^K12610</x:f>
        <x:v>11119.857613822927</x:v>
      </x:c>
      <x:c r="N12610" s="267" t="n">
        <x:f>MAX(M12610-FARMER_HOURS,0)/TEMP_HOURS_PER_WORKER</x:f>
        <x:v>7.222123342932589</x:v>
      </x:c>
      <x:c r="O12610" s="268" t="n">
        <x:f>I12610*TOMATO_PRICE+J12610*CARROT_PRICE+K12610*MESCLUN_PRICE</x:f>
        <x:v>204064</x:v>
      </x:c>
      <x:c r="P12610" s="268" t="n">
        <x:f>I12610*TOMATO_FERTILIZER+J12610*CARROT_FERTILIZER+K12610*MESCLUN_FERTILIZER</x:f>
        <x:v>27280</x:v>
      </x:c>
      <x:c r="Q12610" s="268" t="n">
        <x:f>MIN(M12610,FARMER_HOURS)*FARMER_RATE+MAX(M12610-FARMER_HOURS,0)*TEMP_RATE</x:f>
        <x:v>205553.0835733147</x:v>
      </x:c>
      <x:c r="R12610" s="268" t="n">
        <x:f>O12610-P12610-Q12610-FIXED_COST</x:f>
        <x:v>-48769.08357331471</x:v>
      </x:c>
      <x:c r="S12610" s="139" t="str">
        <x:f>IF(AND(L12610&lt;=TOTAL_BED_CAP,N12610&lt;=TEMP_WORKER_CAP),"YES","NO")</x:f>
        <x:v>NO</x:v>
      </x:c>
      <x:c r="T12610" s="139" t="n">
        <x:f>IF(S12610="YES",R12610,-1E+99)</x:f>
        <x:v>-1e+99</x:v>
      </x:c>
    </x:row>
    <x:row r="12611">
      <x:c r="A12611" s="139"/>
      <x:c r="B12611" s="139"/>
      <x:c r="C12611" s="139"/>
      <x:c r="D12611" s="139"/>
      <x:c r="E12611" s="139"/>
      <x:c r="F12611" s="139"/>
      <x:c r="G12611" s="139"/>
      <x:c r="H12611" s="139"/>
      <x:c r="I12611" s="266" t="n">
        <x:f>INT((ROW()-ROW($I$46))/((CARROT_CAP+1)*(MESCLUN_CAP+1)))</x:f>
        <x:v>19</x:v>
      </x:c>
      <x:c r="J12611" s="266" t="n">
        <x:f>MOD(INT((ROW()-ROW($I$46))/(MESCLUN_CAP+1)),CARROT_CAP+1)</x:f>
        <x:v>6</x:v>
      </x:c>
      <x:c r="K12611" s="266" t="n">
        <x:f>MOD(ROW()-ROW($I$46),MESCLUN_CAP+1)</x:f>
        <x:v>10</x:v>
      </x:c>
      <x:c r="L12611" s="266" t="n">
        <x:f>SUM(I12611:K12611)</x:f>
        <x:v>35</x:v>
      </x:c>
      <x:c r="M12611" s="267" t="n">
        <x:f>I12611*TOMATO_HOURS*WEEKS*(1+TOMATO_DIM)^I12611+J12611*CARROT_HOURS*WEEKS*(1+CARROT_DIM)^J12611+K12611*MESCLUN_HOURS*WEEKS*(1+MESCLUN_DIM)^K12611</x:f>
        <x:v>11176.471155306139</x:v>
      </x:c>
      <x:c r="N12611" s="267" t="n">
        <x:f>MAX(M12611-FARMER_HOURS,0)/TEMP_HOURS_PER_WORKER</x:f>
        <x:v>7.26143830229593</x:v>
      </x:c>
      <x:c r="O12611" s="268" t="n">
        <x:f>I12611*TOMATO_PRICE+J12611*CARROT_PRICE+K12611*MESCLUN_PRICE</x:f>
        <x:v>206764</x:v>
      </x:c>
      <x:c r="P12611" s="268" t="n">
        <x:f>I12611*TOMATO_FERTILIZER+J12611*CARROT_FERTILIZER+K12611*MESCLUN_FERTILIZER</x:f>
        <x:v>28160</x:v>
      </x:c>
      <x:c r="Q12611" s="268" t="n">
        <x:f>MIN(M12611,FARMER_HOURS)*FARMER_RATE+MAX(M12611-FARMER_HOURS,0)*TEMP_RATE</x:f>
        <x:v>206535.95755739824</x:v>
      </x:c>
      <x:c r="R12611" s="268" t="n">
        <x:f>O12611-P12611-Q12611-FIXED_COST</x:f>
        <x:v>-47931.957557398244</x:v>
      </x:c>
      <x:c r="S12611" s="139" t="str">
        <x:f>IF(AND(L12611&lt;=TOTAL_BED_CAP,N12611&lt;=TEMP_WORKER_CAP),"YES","NO")</x:f>
        <x:v>NO</x:v>
      </x:c>
      <x:c r="T12611" s="139" t="n">
        <x:f>IF(S12611="YES",R12611,-1E+99)</x:f>
        <x:v>-1e+99</x:v>
      </x:c>
    </x:row>
    <x:row r="12612">
      <x:c r="A12612" s="139"/>
      <x:c r="B12612" s="139"/>
      <x:c r="C12612" s="139"/>
      <x:c r="D12612" s="139"/>
      <x:c r="E12612" s="139"/>
      <x:c r="F12612" s="139"/>
      <x:c r="G12612" s="139"/>
      <x:c r="H12612" s="139"/>
      <x:c r="I12612" s="266" t="n">
        <x:f>INT((ROW()-ROW($I$46))/((CARROT_CAP+1)*(MESCLUN_CAP+1)))</x:f>
        <x:v>19</x:v>
      </x:c>
      <x:c r="J12612" s="266" t="n">
        <x:f>MOD(INT((ROW()-ROW($I$46))/(MESCLUN_CAP+1)),CARROT_CAP+1)</x:f>
        <x:v>6</x:v>
      </x:c>
      <x:c r="K12612" s="266" t="n">
        <x:f>MOD(ROW()-ROW($I$46),MESCLUN_CAP+1)</x:f>
        <x:v>11</x:v>
      </x:c>
      <x:c r="L12612" s="266" t="n">
        <x:f>SUM(I12612:K12612)</x:f>
        <x:v>36</x:v>
      </x:c>
      <x:c r="M12612" s="267" t="n">
        <x:f>I12612*TOMATO_HOURS*WEEKS*(1+TOMATO_DIM)^I12612+J12612*CARROT_HOURS*WEEKS*(1+CARROT_DIM)^J12612+K12612*MESCLUN_HOURS*WEEKS*(1+MESCLUN_DIM)^K12612</x:f>
        <x:v>11234.429268399579</x:v>
      </x:c>
      <x:c r="N12612" s="267" t="n">
        <x:f>MAX(M12612-FARMER_HOURS,0)/TEMP_HOURS_PER_WORKER</x:f>
        <x:v>7.301686991944152</x:v>
      </x:c>
      <x:c r="O12612" s="268" t="n">
        <x:f>I12612*TOMATO_PRICE+J12612*CARROT_PRICE+K12612*MESCLUN_PRICE</x:f>
        <x:v>209464</x:v>
      </x:c>
      <x:c r="P12612" s="268" t="n">
        <x:f>I12612*TOMATO_FERTILIZER+J12612*CARROT_FERTILIZER+K12612*MESCLUN_FERTILIZER</x:f>
        <x:v>29040</x:v>
      </x:c>
      <x:c r="Q12612" s="268" t="n">
        <x:f>MIN(M12612,FARMER_HOURS)*FARMER_RATE+MAX(M12612-FARMER_HOURS,0)*TEMP_RATE</x:f>
        <x:v>207542.1747986038</x:v>
      </x:c>
      <x:c r="R12612" s="268" t="n">
        <x:f>O12612-P12612-Q12612-FIXED_COST</x:f>
        <x:v>-47118.17479860381</x:v>
      </x:c>
      <x:c r="S12612" s="139" t="str">
        <x:f>IF(AND(L12612&lt;=TOTAL_BED_CAP,N12612&lt;=TEMP_WORKER_CAP),"YES","NO")</x:f>
        <x:v>NO</x:v>
      </x:c>
      <x:c r="T12612" s="139" t="n">
        <x:f>IF(S12612="YES",R12612,-1E+99)</x:f>
        <x:v>-1e+99</x:v>
      </x:c>
    </x:row>
    <x:row r="12613">
      <x:c r="A12613" s="139"/>
      <x:c r="B12613" s="139"/>
      <x:c r="C12613" s="139"/>
      <x:c r="D12613" s="139"/>
      <x:c r="E12613" s="139"/>
      <x:c r="F12613" s="139"/>
      <x:c r="G12613" s="139"/>
      <x:c r="H12613" s="139"/>
      <x:c r="I12613" s="266" t="n">
        <x:f>INT((ROW()-ROW($I$46))/((CARROT_CAP+1)*(MESCLUN_CAP+1)))</x:f>
        <x:v>19</x:v>
      </x:c>
      <x:c r="J12613" s="266" t="n">
        <x:f>MOD(INT((ROW()-ROW($I$46))/(MESCLUN_CAP+1)),CARROT_CAP+1)</x:f>
        <x:v>6</x:v>
      </x:c>
      <x:c r="K12613" s="266" t="n">
        <x:f>MOD(ROW()-ROW($I$46),MESCLUN_CAP+1)</x:f>
        <x:v>12</x:v>
      </x:c>
      <x:c r="L12613" s="266" t="n">
        <x:f>SUM(I12613:K12613)</x:f>
        <x:v>37</x:v>
      </x:c>
      <x:c r="M12613" s="267" t="n">
        <x:f>I12613*TOMATO_HOURS*WEEKS*(1+TOMATO_DIM)^I12613+J12613*CARROT_HOURS*WEEKS*(1+CARROT_DIM)^J12613+K12613*MESCLUN_HOURS*WEEKS*(1+MESCLUN_DIM)^K12613</x:f>
        <x:v>11293.756721527643</x:v>
      </x:c>
      <x:c r="N12613" s="267" t="n">
        <x:f>MAX(M12613-FARMER_HOURS,0)/TEMP_HOURS_PER_WORKER</x:f>
        <x:v>7.3428866121719745</x:v>
      </x:c>
      <x:c r="O12613" s="268" t="n">
        <x:f>I12613*TOMATO_PRICE+J12613*CARROT_PRICE+K12613*MESCLUN_PRICE</x:f>
        <x:v>212164</x:v>
      </x:c>
      <x:c r="P12613" s="268" t="n">
        <x:f>I12613*TOMATO_FERTILIZER+J12613*CARROT_FERTILIZER+K12613*MESCLUN_FERTILIZER</x:f>
        <x:v>29920</x:v>
      </x:c>
      <x:c r="Q12613" s="268" t="n">
        <x:f>MIN(M12613,FARMER_HOURS)*FARMER_RATE+MAX(M12613-FARMER_HOURS,0)*TEMP_RATE</x:f>
        <x:v>208572.16530429936</x:v>
      </x:c>
      <x:c r="R12613" s="268" t="n">
        <x:f>O12613-P12613-Q12613-FIXED_COST</x:f>
        <x:v>-46328.16530429936</x:v>
      </x:c>
      <x:c r="S12613" s="139" t="str">
        <x:f>IF(AND(L12613&lt;=TOTAL_BED_CAP,N12613&lt;=TEMP_WORKER_CAP),"YES","NO")</x:f>
        <x:v>NO</x:v>
      </x:c>
      <x:c r="T12613" s="139" t="n">
        <x:f>IF(S12613="YES",R12613,-1E+99)</x:f>
        <x:v>-1e+99</x:v>
      </x:c>
    </x:row>
    <x:row r="12614">
      <x:c r="A12614" s="139"/>
      <x:c r="B12614" s="139"/>
      <x:c r="C12614" s="139"/>
      <x:c r="D12614" s="139"/>
      <x:c r="E12614" s="139"/>
      <x:c r="F12614" s="139"/>
      <x:c r="G12614" s="139"/>
      <x:c r="H12614" s="139"/>
      <x:c r="I12614" s="266" t="n">
        <x:f>INT((ROW()-ROW($I$46))/((CARROT_CAP+1)*(MESCLUN_CAP+1)))</x:f>
        <x:v>19</x:v>
      </x:c>
      <x:c r="J12614" s="266" t="n">
        <x:f>MOD(INT((ROW()-ROW($I$46))/(MESCLUN_CAP+1)),CARROT_CAP+1)</x:f>
        <x:v>6</x:v>
      </x:c>
      <x:c r="K12614" s="266" t="n">
        <x:f>MOD(ROW()-ROW($I$46),MESCLUN_CAP+1)</x:f>
        <x:v>13</x:v>
      </x:c>
      <x:c r="L12614" s="266" t="n">
        <x:f>SUM(I12614:K12614)</x:f>
        <x:v>38</x:v>
      </x:c>
      <x:c r="M12614" s="267" t="n">
        <x:f>I12614*TOMATO_HOURS*WEEKS*(1+TOMATO_DIM)^I12614+J12614*CARROT_HOURS*WEEKS*(1+CARROT_DIM)^J12614+K12614*MESCLUN_HOURS*WEEKS*(1+MESCLUN_DIM)^K12614</x:f>
        <x:v>11354.478692236027</x:v>
      </x:c>
      <x:c r="N12614" s="267" t="n">
        <x:f>MAX(M12614-FARMER_HOURS,0)/TEMP_HOURS_PER_WORKER</x:f>
        <x:v>7.38505464738613</x:v>
      </x:c>
      <x:c r="O12614" s="268" t="n">
        <x:f>I12614*TOMATO_PRICE+J12614*CARROT_PRICE+K12614*MESCLUN_PRICE</x:f>
        <x:v>214864</x:v>
      </x:c>
      <x:c r="P12614" s="268" t="n">
        <x:f>I12614*TOMATO_FERTILIZER+J12614*CARROT_FERTILIZER+K12614*MESCLUN_FERTILIZER</x:f>
        <x:v>30800</x:v>
      </x:c>
      <x:c r="Q12614" s="268" t="n">
        <x:f>MIN(M12614,FARMER_HOURS)*FARMER_RATE+MAX(M12614-FARMER_HOURS,0)*TEMP_RATE</x:f>
        <x:v>209626.36618465325</x:v>
      </x:c>
      <x:c r="R12614" s="268" t="n">
        <x:f>O12614-P12614-Q12614-FIXED_COST</x:f>
        <x:v>-45562.36618465325</x:v>
      </x:c>
      <x:c r="S12614" s="139" t="str">
        <x:f>IF(AND(L12614&lt;=TOTAL_BED_CAP,N12614&lt;=TEMP_WORKER_CAP),"YES","NO")</x:f>
        <x:v>NO</x:v>
      </x:c>
      <x:c r="T12614" s="139" t="n">
        <x:f>IF(S12614="YES",R12614,-1E+99)</x:f>
        <x:v>-1e+99</x:v>
      </x:c>
    </x:row>
    <x:row r="12615">
      <x:c r="A12615" s="139"/>
      <x:c r="B12615" s="139"/>
      <x:c r="C12615" s="139"/>
      <x:c r="D12615" s="139"/>
      <x:c r="E12615" s="139"/>
      <x:c r="F12615" s="139"/>
      <x:c r="G12615" s="139"/>
      <x:c r="H12615" s="139"/>
      <x:c r="I12615" s="266" t="n">
        <x:f>INT((ROW()-ROW($I$46))/((CARROT_CAP+1)*(MESCLUN_CAP+1)))</x:f>
        <x:v>19</x:v>
      </x:c>
      <x:c r="J12615" s="266" t="n">
        <x:f>MOD(INT((ROW()-ROW($I$46))/(MESCLUN_CAP+1)),CARROT_CAP+1)</x:f>
        <x:v>6</x:v>
      </x:c>
      <x:c r="K12615" s="266" t="n">
        <x:f>MOD(ROW()-ROW($I$46),MESCLUN_CAP+1)</x:f>
        <x:v>14</x:v>
      </x:c>
      <x:c r="L12615" s="266" t="n">
        <x:f>SUM(I12615:K12615)</x:f>
        <x:v>39</x:v>
      </x:c>
      <x:c r="M12615" s="267" t="n">
        <x:f>I12615*TOMATO_HOURS*WEEKS*(1+TOMATO_DIM)^I12615+J12615*CARROT_HOURS*WEEKS*(1+CARROT_DIM)^J12615+K12615*MESCLUN_HOURS*WEEKS*(1+MESCLUN_DIM)^K12615</x:f>
        <x:v>11416.620773549688</x:v>
      </x:c>
      <x:c r="N12615" s="267" t="n">
        <x:f>MAX(M12615-FARMER_HOURS,0)/TEMP_HOURS_PER_WORKER</x:f>
        <x:v>7.428208870520617</x:v>
      </x:c>
      <x:c r="O12615" s="268" t="n">
        <x:f>I12615*TOMATO_PRICE+J12615*CARROT_PRICE+K12615*MESCLUN_PRICE</x:f>
        <x:v>217564</x:v>
      </x:c>
      <x:c r="P12615" s="268" t="n">
        <x:f>I12615*TOMATO_FERTILIZER+J12615*CARROT_FERTILIZER+K12615*MESCLUN_FERTILIZER</x:f>
        <x:v>31680</x:v>
      </x:c>
      <x:c r="Q12615" s="268" t="n">
        <x:f>MIN(M12615,FARMER_HOURS)*FARMER_RATE+MAX(M12615-FARMER_HOURS,0)*TEMP_RATE</x:f>
        <x:v>210705.2217630154</x:v>
      </x:c>
      <x:c r="R12615" s="268" t="n">
        <x:f>O12615-P12615-Q12615-FIXED_COST</x:f>
        <x:v>-44821.221763015405</x:v>
      </x:c>
      <x:c r="S12615" s="139" t="str">
        <x:f>IF(AND(L12615&lt;=TOTAL_BED_CAP,N12615&lt;=TEMP_WORKER_CAP),"YES","NO")</x:f>
        <x:v>NO</x:v>
      </x:c>
      <x:c r="T12615" s="139" t="n">
        <x:f>IF(S12615="YES",R12615,-1E+99)</x:f>
        <x:v>-1e+99</x:v>
      </x:c>
    </x:row>
    <x:row r="12616">
      <x:c r="A12616" s="139"/>
      <x:c r="B12616" s="139"/>
      <x:c r="C12616" s="139"/>
      <x:c r="D12616" s="139"/>
      <x:c r="E12616" s="139"/>
      <x:c r="F12616" s="139"/>
      <x:c r="G12616" s="139"/>
      <x:c r="H12616" s="139"/>
      <x:c r="I12616" s="266" t="n">
        <x:f>INT((ROW()-ROW($I$46))/((CARROT_CAP+1)*(MESCLUN_CAP+1)))</x:f>
        <x:v>19</x:v>
      </x:c>
      <x:c r="J12616" s="266" t="n">
        <x:f>MOD(INT((ROW()-ROW($I$46))/(MESCLUN_CAP+1)),CARROT_CAP+1)</x:f>
        <x:v>6</x:v>
      </x:c>
      <x:c r="K12616" s="266" t="n">
        <x:f>MOD(ROW()-ROW($I$46),MESCLUN_CAP+1)</x:f>
        <x:v>15</x:v>
      </x:c>
      <x:c r="L12616" s="266" t="n">
        <x:f>SUM(I12616:K12616)</x:f>
        <x:v>40</x:v>
      </x:c>
      <x:c r="M12616" s="267" t="n">
        <x:f>I12616*TOMATO_HOURS*WEEKS*(1+TOMATO_DIM)^I12616+J12616*CARROT_HOURS*WEEKS*(1+CARROT_DIM)^J12616+K12616*MESCLUN_HOURS*WEEKS*(1+MESCLUN_DIM)^K12616</x:f>
        <x:v>11480.208980425836</x:v>
      </x:c>
      <x:c r="N12616" s="267" t="n">
        <x:f>MAX(M12616-FARMER_HOURS,0)/TEMP_HOURS_PER_WORKER</x:f>
        <x:v>7.472367347517942</x:v>
      </x:c>
      <x:c r="O12616" s="268" t="n">
        <x:f>I12616*TOMATO_PRICE+J12616*CARROT_PRICE+K12616*MESCLUN_PRICE</x:f>
        <x:v>220264</x:v>
      </x:c>
      <x:c r="P12616" s="268" t="n">
        <x:f>I12616*TOMATO_FERTILIZER+J12616*CARROT_FERTILIZER+K12616*MESCLUN_FERTILIZER</x:f>
        <x:v>32560</x:v>
      </x:c>
      <x:c r="Q12616" s="268" t="n">
        <x:f>MIN(M12616,FARMER_HOURS)*FARMER_RATE+MAX(M12616-FARMER_HOURS,0)*TEMP_RATE</x:f>
        <x:v>211809.18368794853</x:v>
      </x:c>
      <x:c r="R12616" s="268" t="n">
        <x:f>O12616-P12616-Q12616-FIXED_COST</x:f>
        <x:v>-44105.183687948534</x:v>
      </x:c>
      <x:c r="S12616" s="139" t="str">
        <x:f>IF(AND(L12616&lt;=TOTAL_BED_CAP,N12616&lt;=TEMP_WORKER_CAP),"YES","NO")</x:f>
        <x:v>NO</x:v>
      </x:c>
      <x:c r="T12616" s="139" t="n">
        <x:f>IF(S12616="YES",R12616,-1E+99)</x:f>
        <x:v>-1e+99</x:v>
      </x:c>
    </x:row>
    <x:row r="12617">
      <x:c r="A12617" s="139"/>
      <x:c r="B12617" s="139"/>
      <x:c r="C12617" s="139"/>
      <x:c r="D12617" s="139"/>
      <x:c r="E12617" s="139"/>
      <x:c r="F12617" s="139"/>
      <x:c r="G12617" s="139"/>
      <x:c r="H12617" s="139"/>
      <x:c r="I12617" s="266" t="n">
        <x:f>INT((ROW()-ROW($I$46))/((CARROT_CAP+1)*(MESCLUN_CAP+1)))</x:f>
        <x:v>19</x:v>
      </x:c>
      <x:c r="J12617" s="266" t="n">
        <x:f>MOD(INT((ROW()-ROW($I$46))/(MESCLUN_CAP+1)),CARROT_CAP+1)</x:f>
        <x:v>6</x:v>
      </x:c>
      <x:c r="K12617" s="266" t="n">
        <x:f>MOD(ROW()-ROW($I$46),MESCLUN_CAP+1)</x:f>
        <x:v>16</x:v>
      </x:c>
      <x:c r="L12617" s="266" t="n">
        <x:f>SUM(I12617:K12617)</x:f>
        <x:v>41</x:v>
      </x:c>
      <x:c r="M12617" s="267" t="n">
        <x:f>I12617*TOMATO_HOURS*WEEKS*(1+TOMATO_DIM)^I12617+J12617*CARROT_HOURS*WEEKS*(1+CARROT_DIM)^J12617+K12617*MESCLUN_HOURS*WEEKS*(1+MESCLUN_DIM)^K12617</x:f>
        <x:v>11545.269756303323</x:v>
      </x:c>
      <x:c r="N12617" s="267" t="n">
        <x:f>MAX(M12617-FARMER_HOURS,0)/TEMP_HOURS_PER_WORKER</x:f>
        <x:v>7.517548441877308</x:v>
      </x:c>
      <x:c r="O12617" s="268" t="n">
        <x:f>I12617*TOMATO_PRICE+J12617*CARROT_PRICE+K12617*MESCLUN_PRICE</x:f>
        <x:v>222964</x:v>
      </x:c>
      <x:c r="P12617" s="268" t="n">
        <x:f>I12617*TOMATO_FERTILIZER+J12617*CARROT_FERTILIZER+K12617*MESCLUN_FERTILIZER</x:f>
        <x:v>33440</x:v>
      </x:c>
      <x:c r="Q12617" s="268" t="n">
        <x:f>MIN(M12617,FARMER_HOURS)*FARMER_RATE+MAX(M12617-FARMER_HOURS,0)*TEMP_RATE</x:f>
        <x:v>212938.7110469327</x:v>
      </x:c>
      <x:c r="R12617" s="268" t="n">
        <x:f>O12617-P12617-Q12617-FIXED_COST</x:f>
        <x:v>-43414.7110469327</x:v>
      </x:c>
      <x:c r="S12617" s="139" t="str">
        <x:f>IF(AND(L12617&lt;=TOTAL_BED_CAP,N12617&lt;=TEMP_WORKER_CAP),"YES","NO")</x:f>
        <x:v>NO</x:v>
      </x:c>
      <x:c r="T12617" s="139" t="n">
        <x:f>IF(S12617="YES",R12617,-1E+99)</x:f>
        <x:v>-1e+99</x:v>
      </x:c>
    </x:row>
    <x:row r="12618">
      <x:c r="A12618" s="139"/>
      <x:c r="B12618" s="139"/>
      <x:c r="C12618" s="139"/>
      <x:c r="D12618" s="139"/>
      <x:c r="E12618" s="139"/>
      <x:c r="F12618" s="139"/>
      <x:c r="G12618" s="139"/>
      <x:c r="H12618" s="139"/>
      <x:c r="I12618" s="266" t="n">
        <x:f>INT((ROW()-ROW($I$46))/((CARROT_CAP+1)*(MESCLUN_CAP+1)))</x:f>
        <x:v>19</x:v>
      </x:c>
      <x:c r="J12618" s="266" t="n">
        <x:f>MOD(INT((ROW()-ROW($I$46))/(MESCLUN_CAP+1)),CARROT_CAP+1)</x:f>
        <x:v>6</x:v>
      </x:c>
      <x:c r="K12618" s="266" t="n">
        <x:f>MOD(ROW()-ROW($I$46),MESCLUN_CAP+1)</x:f>
        <x:v>17</x:v>
      </x:c>
      <x:c r="L12618" s="266" t="n">
        <x:f>SUM(I12618:K12618)</x:f>
        <x:v>42</x:v>
      </x:c>
      <x:c r="M12618" s="267" t="n">
        <x:f>I12618*TOMATO_HOURS*WEEKS*(1+TOMATO_DIM)^I12618+J12618*CARROT_HOURS*WEEKS*(1+CARROT_DIM)^J12618+K12618*MESCLUN_HOURS*WEEKS*(1+MESCLUN_DIM)^K12618</x:f>
        <x:v>11611.829979749864</x:v>
      </x:c>
      <x:c r="N12618" s="267" t="n">
        <x:f>MAX(M12618-FARMER_HOURS,0)/TEMP_HOURS_PER_WORKER</x:f>
        <x:v>7.563770819270739</x:v>
      </x:c>
      <x:c r="O12618" s="268" t="n">
        <x:f>I12618*TOMATO_PRICE+J12618*CARROT_PRICE+K12618*MESCLUN_PRICE</x:f>
        <x:v>225664</x:v>
      </x:c>
      <x:c r="P12618" s="268" t="n">
        <x:f>I12618*TOMATO_FERTILIZER+J12618*CARROT_FERTILIZER+K12618*MESCLUN_FERTILIZER</x:f>
        <x:v>34320</x:v>
      </x:c>
      <x:c r="Q12618" s="268" t="n">
        <x:f>MIN(M12618,FARMER_HOURS)*FARMER_RATE+MAX(M12618-FARMER_HOURS,0)*TEMP_RATE</x:f>
        <x:v>214094.27048176847</x:v>
      </x:c>
      <x:c r="R12618" s="268" t="n">
        <x:f>O12618-P12618-Q12618-FIXED_COST</x:f>
        <x:v>-42750.27048176847</x:v>
      </x:c>
      <x:c r="S12618" s="139" t="str">
        <x:f>IF(AND(L12618&lt;=TOTAL_BED_CAP,N12618&lt;=TEMP_WORKER_CAP),"YES","NO")</x:f>
        <x:v>NO</x:v>
      </x:c>
      <x:c r="T12618" s="139" t="n">
        <x:f>IF(S12618="YES",R12618,-1E+99)</x:f>
        <x:v>-1e+99</x:v>
      </x:c>
    </x:row>
    <x:row r="12619">
      <x:c r="A12619" s="139"/>
      <x:c r="B12619" s="139"/>
      <x:c r="C12619" s="139"/>
      <x:c r="D12619" s="139"/>
      <x:c r="E12619" s="139"/>
      <x:c r="F12619" s="139"/>
      <x:c r="G12619" s="139"/>
      <x:c r="H12619" s="139"/>
      <x:c r="I12619" s="266" t="n">
        <x:f>INT((ROW()-ROW($I$46))/((CARROT_CAP+1)*(MESCLUN_CAP+1)))</x:f>
        <x:v>19</x:v>
      </x:c>
      <x:c r="J12619" s="266" t="n">
        <x:f>MOD(INT((ROW()-ROW($I$46))/(MESCLUN_CAP+1)),CARROT_CAP+1)</x:f>
        <x:v>6</x:v>
      </x:c>
      <x:c r="K12619" s="266" t="n">
        <x:f>MOD(ROW()-ROW($I$46),MESCLUN_CAP+1)</x:f>
        <x:v>18</x:v>
      </x:c>
      <x:c r="L12619" s="266" t="n">
        <x:f>SUM(I12619:K12619)</x:f>
        <x:v>43</x:v>
      </x:c>
      <x:c r="M12619" s="267" t="n">
        <x:f>I12619*TOMATO_HOURS*WEEKS*(1+TOMATO_DIM)^I12619+J12619*CARROT_HOURS*WEEKS*(1+CARROT_DIM)^J12619+K12619*MESCLUN_HOURS*WEEKS*(1+MESCLUN_DIM)^K12619</x:f>
        <x:v>11679.916971208451</x:v>
      </x:c>
      <x:c r="N12619" s="267" t="n">
        <x:f>MAX(M12619-FARMER_HOURS,0)/TEMP_HOURS_PER_WORKER</x:f>
        <x:v>7.6110534522280915</x:v>
      </x:c>
      <x:c r="O12619" s="268" t="n">
        <x:f>I12619*TOMATO_PRICE+J12619*CARROT_PRICE+K12619*MESCLUN_PRICE</x:f>
        <x:v>228364</x:v>
      </x:c>
      <x:c r="P12619" s="268" t="n">
        <x:f>I12619*TOMATO_FERTILIZER+J12619*CARROT_FERTILIZER+K12619*MESCLUN_FERTILIZER</x:f>
        <x:v>35200</x:v>
      </x:c>
      <x:c r="Q12619" s="268" t="n">
        <x:f>MIN(M12619,FARMER_HOURS)*FARMER_RATE+MAX(M12619-FARMER_HOURS,0)*TEMP_RATE</x:f>
        <x:v>215276.33630570228</x:v>
      </x:c>
      <x:c r="R12619" s="268" t="n">
        <x:f>O12619-P12619-Q12619-FIXED_COST</x:f>
        <x:v>-42112.33630570228</x:v>
      </x:c>
      <x:c r="S12619" s="139" t="str">
        <x:f>IF(AND(L12619&lt;=TOTAL_BED_CAP,N12619&lt;=TEMP_WORKER_CAP),"YES","NO")</x:f>
        <x:v>NO</x:v>
      </x:c>
      <x:c r="T12619" s="139" t="n">
        <x:f>IF(S12619="YES",R12619,-1E+99)</x:f>
        <x:v>-1e+99</x:v>
      </x:c>
    </x:row>
    <x:row r="12620">
      <x:c r="A12620" s="139"/>
      <x:c r="B12620" s="139"/>
      <x:c r="C12620" s="139"/>
      <x:c r="D12620" s="139"/>
      <x:c r="E12620" s="139"/>
      <x:c r="F12620" s="139"/>
      <x:c r="G12620" s="139"/>
      <x:c r="H12620" s="139"/>
      <x:c r="I12620" s="266" t="n">
        <x:f>INT((ROW()-ROW($I$46))/((CARROT_CAP+1)*(MESCLUN_CAP+1)))</x:f>
        <x:v>19</x:v>
      </x:c>
      <x:c r="J12620" s="266" t="n">
        <x:f>MOD(INT((ROW()-ROW($I$46))/(MESCLUN_CAP+1)),CARROT_CAP+1)</x:f>
        <x:v>6</x:v>
      </x:c>
      <x:c r="K12620" s="266" t="n">
        <x:f>MOD(ROW()-ROW($I$46),MESCLUN_CAP+1)</x:f>
        <x:v>19</x:v>
      </x:c>
      <x:c r="L12620" s="266" t="n">
        <x:f>SUM(I12620:K12620)</x:f>
        <x:v>44</x:v>
      </x:c>
      <x:c r="M12620" s="267" t="n">
        <x:f>I12620*TOMATO_HOURS*WEEKS*(1+TOMATO_DIM)^I12620+J12620*CARROT_HOURS*WEEKS*(1+CARROT_DIM)^J12620+K12620*MESCLUN_HOURS*WEEKS*(1+MESCLUN_DIM)^K12620</x:f>
        <x:v>11749.558499844474</x:v>
      </x:c>
      <x:c r="N12620" s="267" t="n">
        <x:f>MAX(M12620-FARMER_HOURS,0)/TEMP_HOURS_PER_WORKER</x:f>
        <x:v>7.659415624891996</x:v>
      </x:c>
      <x:c r="O12620" s="268" t="n">
        <x:f>I12620*TOMATO_PRICE+J12620*CARROT_PRICE+K12620*MESCLUN_PRICE</x:f>
        <x:v>231064</x:v>
      </x:c>
      <x:c r="P12620" s="268" t="n">
        <x:f>I12620*TOMATO_FERTILIZER+J12620*CARROT_FERTILIZER+K12620*MESCLUN_FERTILIZER</x:f>
        <x:v>36080</x:v>
      </x:c>
      <x:c r="Q12620" s="268" t="n">
        <x:f>MIN(M12620,FARMER_HOURS)*FARMER_RATE+MAX(M12620-FARMER_HOURS,0)*TEMP_RATE</x:f>
        <x:v>216485.3906222999</x:v>
      </x:c>
      <x:c r="R12620" s="268" t="n">
        <x:f>O12620-P12620-Q12620-FIXED_COST</x:f>
        <x:v>-41501.39062229989</x:v>
      </x:c>
      <x:c r="S12620" s="139" t="str">
        <x:f>IF(AND(L12620&lt;=TOTAL_BED_CAP,N12620&lt;=TEMP_WORKER_CAP),"YES","NO")</x:f>
        <x:v>NO</x:v>
      </x:c>
      <x:c r="T12620" s="139" t="n">
        <x:f>IF(S12620="YES",R12620,-1E+99)</x:f>
        <x:v>-1e+99</x:v>
      </x:c>
    </x:row>
    <x:row r="12621">
      <x:c r="A12621" s="139"/>
      <x:c r="B12621" s="139"/>
      <x:c r="C12621" s="139"/>
      <x:c r="D12621" s="139"/>
      <x:c r="E12621" s="139"/>
      <x:c r="F12621" s="139"/>
      <x:c r="G12621" s="139"/>
      <x:c r="H12621" s="139"/>
      <x:c r="I12621" s="266" t="n">
        <x:f>INT((ROW()-ROW($I$46))/((CARROT_CAP+1)*(MESCLUN_CAP+1)))</x:f>
        <x:v>19</x:v>
      </x:c>
      <x:c r="J12621" s="266" t="n">
        <x:f>MOD(INT((ROW()-ROW($I$46))/(MESCLUN_CAP+1)),CARROT_CAP+1)</x:f>
        <x:v>6</x:v>
      </x:c>
      <x:c r="K12621" s="266" t="n">
        <x:f>MOD(ROW()-ROW($I$46),MESCLUN_CAP+1)</x:f>
        <x:v>20</x:v>
      </x:c>
      <x:c r="L12621" s="266" t="n">
        <x:f>SUM(I12621:K12621)</x:f>
        <x:v>45</x:v>
      </x:c>
      <x:c r="M12621" s="267" t="n">
        <x:f>I12621*TOMATO_HOURS*WEEKS*(1+TOMATO_DIM)^I12621+J12621*CARROT_HOURS*WEEKS*(1+CARROT_DIM)^J12621+K12621*MESCLUN_HOURS*WEEKS*(1+MESCLUN_DIM)^K12621</x:f>
        <x:v>11820.78279049495</x:v>
      </x:c>
      <x:c r="N12621" s="267" t="n">
        <x:f>MAX(M12621-FARMER_HOURS,0)/TEMP_HOURS_PER_WORKER</x:f>
        <x:v>7.708876937843716</x:v>
      </x:c>
      <x:c r="O12621" s="268" t="n">
        <x:f>I12621*TOMATO_PRICE+J12621*CARROT_PRICE+K12621*MESCLUN_PRICE</x:f>
        <x:v>233764</x:v>
      </x:c>
      <x:c r="P12621" s="268" t="n">
        <x:f>I12621*TOMATO_FERTILIZER+J12621*CARROT_FERTILIZER+K12621*MESCLUN_FERTILIZER</x:f>
        <x:v>36960</x:v>
      </x:c>
      <x:c r="Q12621" s="268" t="n">
        <x:f>MIN(M12621,FARMER_HOURS)*FARMER_RATE+MAX(M12621-FARMER_HOURS,0)*TEMP_RATE</x:f>
        <x:v>217721.92344609287</x:v>
      </x:c>
      <x:c r="R12621" s="268" t="n">
        <x:f>O12621-P12621-Q12621-FIXED_COST</x:f>
        <x:v>-40917.92344609287</x:v>
      </x:c>
      <x:c r="S12621" s="139" t="str">
        <x:f>IF(AND(L12621&lt;=TOTAL_BED_CAP,N12621&lt;=TEMP_WORKER_CAP),"YES","NO")</x:f>
        <x:v>NO</x:v>
      </x:c>
      <x:c r="T12621" s="139" t="n">
        <x:f>IF(S12621="YES",R12621,-1E+99)</x:f>
        <x:v>-1e+99</x:v>
      </x:c>
    </x:row>
    <x:row r="12622">
      <x:c r="A12622" s="139"/>
      <x:c r="B12622" s="139"/>
      <x:c r="C12622" s="139"/>
      <x:c r="D12622" s="139"/>
      <x:c r="E12622" s="139"/>
      <x:c r="F12622" s="139"/>
      <x:c r="G12622" s="139"/>
      <x:c r="H12622" s="139"/>
      <x:c r="I12622" s="266" t="n">
        <x:f>INT((ROW()-ROW($I$46))/((CARROT_CAP+1)*(MESCLUN_CAP+1)))</x:f>
        <x:v>19</x:v>
      </x:c>
      <x:c r="J12622" s="266" t="n">
        <x:f>MOD(INT((ROW()-ROW($I$46))/(MESCLUN_CAP+1)),CARROT_CAP+1)</x:f>
        <x:v>6</x:v>
      </x:c>
      <x:c r="K12622" s="266" t="n">
        <x:f>MOD(ROW()-ROW($I$46),MESCLUN_CAP+1)</x:f>
        <x:v>21</x:v>
      </x:c>
      <x:c r="L12622" s="266" t="n">
        <x:f>SUM(I12622:K12622)</x:f>
        <x:v>46</x:v>
      </x:c>
      <x:c r="M12622" s="267" t="n">
        <x:f>I12622*TOMATO_HOURS*WEEKS*(1+TOMATO_DIM)^I12622+J12622*CARROT_HOURS*WEEKS*(1+CARROT_DIM)^J12622+K12622*MESCLUN_HOURS*WEEKS*(1+MESCLUN_DIM)^K12622</x:f>
        <x:v>11893.618530721395</x:v>
      </x:c>
      <x:c r="N12622" s="267" t="n">
        <x:f>MAX(M12622-FARMER_HOURS,0)/TEMP_HOURS_PER_WORKER</x:f>
        <x:v>7.7594573130009685</x:v>
      </x:c>
      <x:c r="O12622" s="268" t="n">
        <x:f>I12622*TOMATO_PRICE+J12622*CARROT_PRICE+K12622*MESCLUN_PRICE</x:f>
        <x:v>236464</x:v>
      </x:c>
      <x:c r="P12622" s="268" t="n">
        <x:f>I12622*TOMATO_FERTILIZER+J12622*CARROT_FERTILIZER+K12622*MESCLUN_FERTILIZER</x:f>
        <x:v>37840</x:v>
      </x:c>
      <x:c r="Q12622" s="268" t="n">
        <x:f>MIN(M12622,FARMER_HOURS)*FARMER_RATE+MAX(M12622-FARMER_HOURS,0)*TEMP_RATE</x:f>
        <x:v>218986.4328250242</x:v>
      </x:c>
      <x:c r="R12622" s="268" t="n">
        <x:f>O12622-P12622-Q12622-FIXED_COST</x:f>
        <x:v>-40362.43282502421</x:v>
      </x:c>
      <x:c r="S12622" s="139" t="str">
        <x:f>IF(AND(L12622&lt;=TOTAL_BED_CAP,N12622&lt;=TEMP_WORKER_CAP),"YES","NO")</x:f>
        <x:v>NO</x:v>
      </x:c>
      <x:c r="T12622" s="139" t="n">
        <x:f>IF(S12622="YES",R12622,-1E+99)</x:f>
        <x:v>-1e+99</x:v>
      </x:c>
    </x:row>
    <x:row r="12623">
      <x:c r="A12623" s="139"/>
      <x:c r="B12623" s="139"/>
      <x:c r="C12623" s="139"/>
      <x:c r="D12623" s="139"/>
      <x:c r="E12623" s="139"/>
      <x:c r="F12623" s="139"/>
      <x:c r="G12623" s="139"/>
      <x:c r="H12623" s="139"/>
      <x:c r="I12623" s="266" t="n">
        <x:f>INT((ROW()-ROW($I$46))/((CARROT_CAP+1)*(MESCLUN_CAP+1)))</x:f>
        <x:v>19</x:v>
      </x:c>
      <x:c r="J12623" s="266" t="n">
        <x:f>MOD(INT((ROW()-ROW($I$46))/(MESCLUN_CAP+1)),CARROT_CAP+1)</x:f>
        <x:v>6</x:v>
      </x:c>
      <x:c r="K12623" s="266" t="n">
        <x:f>MOD(ROW()-ROW($I$46),MESCLUN_CAP+1)</x:f>
        <x:v>22</x:v>
      </x:c>
      <x:c r="L12623" s="266" t="n">
        <x:f>SUM(I12623:K12623)</x:f>
        <x:v>47</x:v>
      </x:c>
      <x:c r="M12623" s="267" t="n">
        <x:f>I12623*TOMATO_HOURS*WEEKS*(1+TOMATO_DIM)^I12623+J12623*CARROT_HOURS*WEEKS*(1+CARROT_DIM)^J12623+K12623*MESCLUN_HOURS*WEEKS*(1+MESCLUN_DIM)^K12623</x:f>
        <x:v>11968.09487796779</x:v>
      </x:c>
      <x:c r="N12623" s="267" t="n">
        <x:f>MAX(M12623-FARMER_HOURS,0)/TEMP_HOURS_PER_WORKER</x:f>
        <x:v>7.811176998588743</x:v>
      </x:c>
      <x:c r="O12623" s="268" t="n">
        <x:f>I12623*TOMATO_PRICE+J12623*CARROT_PRICE+K12623*MESCLUN_PRICE</x:f>
        <x:v>239164</x:v>
      </x:c>
      <x:c r="P12623" s="268" t="n">
        <x:f>I12623*TOMATO_FERTILIZER+J12623*CARROT_FERTILIZER+K12623*MESCLUN_FERTILIZER</x:f>
        <x:v>38720</x:v>
      </x:c>
      <x:c r="Q12623" s="268" t="n">
        <x:f>MIN(M12623,FARMER_HOURS)*FARMER_RATE+MAX(M12623-FARMER_HOURS,0)*TEMP_RATE</x:f>
        <x:v>220279.42496471855</x:v>
      </x:c>
      <x:c r="R12623" s="268" t="n">
        <x:f>O12623-P12623-Q12623-FIXED_COST</x:f>
        <x:v>-39835.42496471855</x:v>
      </x:c>
      <x:c r="S12623" s="139" t="str">
        <x:f>IF(AND(L12623&lt;=TOTAL_BED_CAP,N12623&lt;=TEMP_WORKER_CAP),"YES","NO")</x:f>
        <x:v>NO</x:v>
      </x:c>
      <x:c r="T12623" s="139" t="n">
        <x:f>IF(S12623="YES",R12623,-1E+99)</x:f>
        <x:v>-1e+99</x:v>
      </x:c>
    </x:row>
    <x:row r="12624">
      <x:c r="A12624" s="139"/>
      <x:c r="B12624" s="139"/>
      <x:c r="C12624" s="139"/>
      <x:c r="D12624" s="139"/>
      <x:c r="E12624" s="139"/>
      <x:c r="F12624" s="139"/>
      <x:c r="G12624" s="139"/>
      <x:c r="H12624" s="139"/>
      <x:c r="I12624" s="266" t="n">
        <x:f>INT((ROW()-ROW($I$46))/((CARROT_CAP+1)*(MESCLUN_CAP+1)))</x:f>
        <x:v>19</x:v>
      </x:c>
      <x:c r="J12624" s="266" t="n">
        <x:f>MOD(INT((ROW()-ROW($I$46))/(MESCLUN_CAP+1)),CARROT_CAP+1)</x:f>
        <x:v>6</x:v>
      </x:c>
      <x:c r="K12624" s="266" t="n">
        <x:f>MOD(ROW()-ROW($I$46),MESCLUN_CAP+1)</x:f>
        <x:v>23</x:v>
      </x:c>
      <x:c r="L12624" s="266" t="n">
        <x:f>SUM(I12624:K12624)</x:f>
        <x:v>48</x:v>
      </x:c>
      <x:c r="M12624" s="267" t="n">
        <x:f>I12624*TOMATO_HOURS*WEEKS*(1+TOMATO_DIM)^I12624+J12624*CARROT_HOURS*WEEKS*(1+CARROT_DIM)^J12624+K12624*MESCLUN_HOURS*WEEKS*(1+MESCLUN_DIM)^K12624</x:f>
        <x:v>12044.241466825226</x:v>
      </x:c>
      <x:c r="N12624" s="267" t="n">
        <x:f>MAX(M12624-FARMER_HOURS,0)/TEMP_HOURS_PER_WORKER</x:f>
        <x:v>7.864056574184184</x:v>
      </x:c>
      <x:c r="O12624" s="268" t="n">
        <x:f>I12624*TOMATO_PRICE+J12624*CARROT_PRICE+K12624*MESCLUN_PRICE</x:f>
        <x:v>241864</x:v>
      </x:c>
      <x:c r="P12624" s="268" t="n">
        <x:f>I12624*TOMATO_FERTILIZER+J12624*CARROT_FERTILIZER+K12624*MESCLUN_FERTILIZER</x:f>
        <x:v>39600</x:v>
      </x:c>
      <x:c r="Q12624" s="268" t="n">
        <x:f>MIN(M12624,FARMER_HOURS)*FARMER_RATE+MAX(M12624-FARMER_HOURS,0)*TEMP_RATE</x:f>
        <x:v>221601.4143546046</x:v>
      </x:c>
      <x:c r="R12624" s="268" t="n">
        <x:f>O12624-P12624-Q12624-FIXED_COST</x:f>
        <x:v>-39337.41435460461</x:v>
      </x:c>
      <x:c r="S12624" s="139" t="str">
        <x:f>IF(AND(L12624&lt;=TOTAL_BED_CAP,N12624&lt;=TEMP_WORKER_CAP),"YES","NO")</x:f>
        <x:v>NO</x:v>
      </x:c>
      <x:c r="T12624" s="139" t="n">
        <x:f>IF(S12624="YES",R12624,-1E+99)</x:f>
        <x:v>-1e+99</x:v>
      </x:c>
    </x:row>
    <x:row r="12625">
      <x:c r="A12625" s="139"/>
      <x:c r="B12625" s="139"/>
      <x:c r="C12625" s="139"/>
      <x:c r="D12625" s="139"/>
      <x:c r="E12625" s="139"/>
      <x:c r="F12625" s="139"/>
      <x:c r="G12625" s="139"/>
      <x:c r="H12625" s="139"/>
      <x:c r="I12625" s="266" t="n">
        <x:f>INT((ROW()-ROW($I$46))/((CARROT_CAP+1)*(MESCLUN_CAP+1)))</x:f>
        <x:v>19</x:v>
      </x:c>
      <x:c r="J12625" s="266" t="n">
        <x:f>MOD(INT((ROW()-ROW($I$46))/(MESCLUN_CAP+1)),CARROT_CAP+1)</x:f>
        <x:v>6</x:v>
      </x:c>
      <x:c r="K12625" s="266" t="n">
        <x:f>MOD(ROW()-ROW($I$46),MESCLUN_CAP+1)</x:f>
        <x:v>24</x:v>
      </x:c>
      <x:c r="L12625" s="266" t="n">
        <x:f>SUM(I12625:K12625)</x:f>
        <x:v>49</x:v>
      </x:c>
      <x:c r="M12625" s="267" t="n">
        <x:f>I12625*TOMATO_HOURS*WEEKS*(1+TOMATO_DIM)^I12625+J12625*CARROT_HOURS*WEEKS*(1+CARROT_DIM)^J12625+K12625*MESCLUN_HOURS*WEEKS*(1+MESCLUN_DIM)^K12625</x:f>
        <x:v>12122.088416404722</x:v>
      </x:c>
      <x:c r="N12625" s="267" t="n">
        <x:f>MAX(M12625-FARMER_HOURS,0)/TEMP_HOURS_PER_WORKER</x:f>
        <x:v>7.918116955836613</x:v>
      </x:c>
      <x:c r="O12625" s="268" t="n">
        <x:f>I12625*TOMATO_PRICE+J12625*CARROT_PRICE+K12625*MESCLUN_PRICE</x:f>
        <x:v>244564</x:v>
      </x:c>
      <x:c r="P12625" s="268" t="n">
        <x:f>I12625*TOMATO_FERTILIZER+J12625*CARROT_FERTILIZER+K12625*MESCLUN_FERTILIZER</x:f>
        <x:v>40480</x:v>
      </x:c>
      <x:c r="Q12625" s="268" t="n">
        <x:f>MIN(M12625,FARMER_HOURS)*FARMER_RATE+MAX(M12625-FARMER_HOURS,0)*TEMP_RATE</x:f>
        <x:v>222952.9238959153</x:v>
      </x:c>
      <x:c r="R12625" s="268" t="n">
        <x:f>O12625-P12625-Q12625-FIXED_COST</x:f>
        <x:v>-38868.9238959153</x:v>
      </x:c>
      <x:c r="S12625" s="139" t="str">
        <x:f>IF(AND(L12625&lt;=TOTAL_BED_CAP,N12625&lt;=TEMP_WORKER_CAP),"YES","NO")</x:f>
        <x:v>NO</x:v>
      </x:c>
      <x:c r="T12625" s="139" t="n">
        <x:f>IF(S12625="YES",R12625,-1E+99)</x:f>
        <x:v>-1e+99</x:v>
      </x:c>
    </x:row>
    <x:row r="12626">
      <x:c r="A12626" s="139"/>
      <x:c r="B12626" s="139"/>
      <x:c r="C12626" s="139"/>
      <x:c r="D12626" s="139"/>
      <x:c r="E12626" s="139"/>
      <x:c r="F12626" s="139"/>
      <x:c r="G12626" s="139"/>
      <x:c r="H12626" s="139"/>
      <x:c r="I12626" s="266" t="n">
        <x:f>INT((ROW()-ROW($I$46))/((CARROT_CAP+1)*(MESCLUN_CAP+1)))</x:f>
        <x:v>19</x:v>
      </x:c>
      <x:c r="J12626" s="266" t="n">
        <x:f>MOD(INT((ROW()-ROW($I$46))/(MESCLUN_CAP+1)),CARROT_CAP+1)</x:f>
        <x:v>6</x:v>
      </x:c>
      <x:c r="K12626" s="266" t="n">
        <x:f>MOD(ROW()-ROW($I$46),MESCLUN_CAP+1)</x:f>
        <x:v>25</x:v>
      </x:c>
      <x:c r="L12626" s="266" t="n">
        <x:f>SUM(I12626:K12626)</x:f>
        <x:v>50</x:v>
      </x:c>
      <x:c r="M12626" s="267" t="n">
        <x:f>I12626*TOMATO_HOURS*WEEKS*(1+TOMATO_DIM)^I12626+J12626*CARROT_HOURS*WEEKS*(1+CARROT_DIM)^J12626+K12626*MESCLUN_HOURS*WEEKS*(1+MESCLUN_DIM)^K12626</x:f>
        <x:v>12201.66633781982</x:v>
      </x:c>
      <x:c r="N12626" s="267" t="n">
        <x:f>MAX(M12626-FARMER_HOURS,0)/TEMP_HOURS_PER_WORKER</x:f>
        <x:v>7.973379401263763</x:v>
      </x:c>
      <x:c r="O12626" s="268" t="n">
        <x:f>I12626*TOMATO_PRICE+J12626*CARROT_PRICE+K12626*MESCLUN_PRICE</x:f>
        <x:v>247264</x:v>
      </x:c>
      <x:c r="P12626" s="268" t="n">
        <x:f>I12626*TOMATO_FERTILIZER+J12626*CARROT_FERTILIZER+K12626*MESCLUN_FERTILIZER</x:f>
        <x:v>41360</x:v>
      </x:c>
      <x:c r="Q12626" s="268" t="n">
        <x:f>MIN(M12626,FARMER_HOURS)*FARMER_RATE+MAX(M12626-FARMER_HOURS,0)*TEMP_RATE</x:f>
        <x:v>224334.4850315941</x:v>
      </x:c>
      <x:c r="R12626" s="268" t="n">
        <x:f>O12626-P12626-Q12626-FIXED_COST</x:f>
        <x:v>-38430.485031594086</x:v>
      </x:c>
      <x:c r="S12626" s="139" t="str">
        <x:f>IF(AND(L12626&lt;=TOTAL_BED_CAP,N12626&lt;=TEMP_WORKER_CAP),"YES","NO")</x:f>
        <x:v>NO</x:v>
      </x:c>
      <x:c r="T12626" s="139" t="n">
        <x:f>IF(S12626="YES",R12626,-1E+99)</x:f>
        <x:v>-1e+99</x:v>
      </x:c>
    </x:row>
    <x:row r="12627">
      <x:c r="A12627" s="139"/>
      <x:c r="B12627" s="139"/>
      <x:c r="C12627" s="139"/>
      <x:c r="D12627" s="139"/>
      <x:c r="E12627" s="139"/>
      <x:c r="F12627" s="139"/>
      <x:c r="G12627" s="139"/>
      <x:c r="H12627" s="139"/>
      <x:c r="I12627" s="266" t="n">
        <x:f>INT((ROW()-ROW($I$46))/((CARROT_CAP+1)*(MESCLUN_CAP+1)))</x:f>
        <x:v>19</x:v>
      </x:c>
      <x:c r="J12627" s="266" t="n">
        <x:f>MOD(INT((ROW()-ROW($I$46))/(MESCLUN_CAP+1)),CARROT_CAP+1)</x:f>
        <x:v>6</x:v>
      </x:c>
      <x:c r="K12627" s="266" t="n">
        <x:f>MOD(ROW()-ROW($I$46),MESCLUN_CAP+1)</x:f>
        <x:v>26</x:v>
      </x:c>
      <x:c r="L12627" s="266" t="n">
        <x:f>SUM(I12627:K12627)</x:f>
        <x:v>51</x:v>
      </x:c>
      <x:c r="M12627" s="267" t="n">
        <x:f>I12627*TOMATO_HOURS*WEEKS*(1+TOMATO_DIM)^I12627+J12627*CARROT_HOURS*WEEKS*(1+CARROT_DIM)^J12627+K12627*MESCLUN_HOURS*WEEKS*(1+MESCLUN_DIM)^K12627</x:f>
        <x:v>12283.006341780538</x:v>
      </x:c>
      <x:c r="N12627" s="267" t="n">
        <x:f>MAX(M12627-FARMER_HOURS,0)/TEMP_HOURS_PER_WORKER</x:f>
        <x:v>8.029865515125373</x:v>
      </x:c>
      <x:c r="O12627" s="268" t="n">
        <x:f>I12627*TOMATO_PRICE+J12627*CARROT_PRICE+K12627*MESCLUN_PRICE</x:f>
        <x:v>249964</x:v>
      </x:c>
      <x:c r="P12627" s="268" t="n">
        <x:f>I12627*TOMATO_FERTILIZER+J12627*CARROT_FERTILIZER+K12627*MESCLUN_FERTILIZER</x:f>
        <x:v>42240</x:v>
      </x:c>
      <x:c r="Q12627" s="268" t="n">
        <x:f>MIN(M12627,FARMER_HOURS)*FARMER_RATE+MAX(M12627-FARMER_HOURS,0)*TEMP_RATE</x:f>
        <x:v>225746.63787813432</x:v>
      </x:c>
      <x:c r="R12627" s="268" t="n">
        <x:f>O12627-P12627-Q12627-FIXED_COST</x:f>
        <x:v>-38022.63787813432</x:v>
      </x:c>
      <x:c r="S12627" s="139" t="str">
        <x:f>IF(AND(L12627&lt;=TOTAL_BED_CAP,N12627&lt;=TEMP_WORKER_CAP),"YES","NO")</x:f>
        <x:v>NO</x:v>
      </x:c>
      <x:c r="T12627" s="139" t="n">
        <x:f>IF(S12627="YES",R12627,-1E+99)</x:f>
        <x:v>-1e+99</x:v>
      </x:c>
    </x:row>
    <x:row r="12628">
      <x:c r="A12628" s="139"/>
      <x:c r="B12628" s="139"/>
      <x:c r="C12628" s="139"/>
      <x:c r="D12628" s="139"/>
      <x:c r="E12628" s="139"/>
      <x:c r="F12628" s="139"/>
      <x:c r="G12628" s="139"/>
      <x:c r="H12628" s="139"/>
      <x:c r="I12628" s="266" t="n">
        <x:f>INT((ROW()-ROW($I$46))/((CARROT_CAP+1)*(MESCLUN_CAP+1)))</x:f>
        <x:v>19</x:v>
      </x:c>
      <x:c r="J12628" s="266" t="n">
        <x:f>MOD(INT((ROW()-ROW($I$46))/(MESCLUN_CAP+1)),CARROT_CAP+1)</x:f>
        <x:v>6</x:v>
      </x:c>
      <x:c r="K12628" s="266" t="n">
        <x:f>MOD(ROW()-ROW($I$46),MESCLUN_CAP+1)</x:f>
        <x:v>27</x:v>
      </x:c>
      <x:c r="L12628" s="266" t="n">
        <x:f>SUM(I12628:K12628)</x:f>
        <x:v>52</x:v>
      </x:c>
      <x:c r="M12628" s="267" t="n">
        <x:f>I12628*TOMATO_HOURS*WEEKS*(1+TOMATO_DIM)^I12628+J12628*CARROT_HOURS*WEEKS*(1+CARROT_DIM)^J12628+K12628*MESCLUN_HOURS*WEEKS*(1+MESCLUN_DIM)^K12628</x:f>
        <x:v>12366.140046300294</x:v>
      </x:c>
      <x:c r="N12628" s="267" t="n">
        <x:f>MAX(M12628-FARMER_HOURS,0)/TEMP_HOURS_PER_WORKER</x:f>
        <x:v>8.087597254375204</x:v>
      </x:c>
      <x:c r="O12628" s="268" t="n">
        <x:f>I12628*TOMATO_PRICE+J12628*CARROT_PRICE+K12628*MESCLUN_PRICE</x:f>
        <x:v>252664</x:v>
      </x:c>
      <x:c r="P12628" s="268" t="n">
        <x:f>I12628*TOMATO_FERTILIZER+J12628*CARROT_FERTILIZER+K12628*MESCLUN_FERTILIZER</x:f>
        <x:v>43120</x:v>
      </x:c>
      <x:c r="Q12628" s="268" t="n">
        <x:f>MIN(M12628,FARMER_HOURS)*FARMER_RATE+MAX(M12628-FARMER_HOURS,0)*TEMP_RATE</x:f>
        <x:v>227189.9313593801</x:v>
      </x:c>
      <x:c r="R12628" s="268" t="n">
        <x:f>O12628-P12628-Q12628-FIXED_COST</x:f>
        <x:v>-37645.931359380105</x:v>
      </x:c>
      <x:c r="S12628" s="139" t="str">
        <x:f>IF(AND(L12628&lt;=TOTAL_BED_CAP,N12628&lt;=TEMP_WORKER_CAP),"YES","NO")</x:f>
        <x:v>NO</x:v>
      </x:c>
      <x:c r="T12628" s="139" t="n">
        <x:f>IF(S12628="YES",R12628,-1E+99)</x:f>
        <x:v>-1e+99</x:v>
      </x:c>
    </x:row>
    <x:row r="12629">
      <x:c r="A12629" s="139"/>
      <x:c r="B12629" s="139"/>
      <x:c r="C12629" s="139"/>
      <x:c r="D12629" s="139"/>
      <x:c r="E12629" s="139"/>
      <x:c r="F12629" s="139"/>
      <x:c r="G12629" s="139"/>
      <x:c r="H12629" s="139"/>
      <x:c r="I12629" s="266" t="n">
        <x:f>INT((ROW()-ROW($I$46))/((CARROT_CAP+1)*(MESCLUN_CAP+1)))</x:f>
        <x:v>19</x:v>
      </x:c>
      <x:c r="J12629" s="266" t="n">
        <x:f>MOD(INT((ROW()-ROW($I$46))/(MESCLUN_CAP+1)),CARROT_CAP+1)</x:f>
        <x:v>6</x:v>
      </x:c>
      <x:c r="K12629" s="266" t="n">
        <x:f>MOD(ROW()-ROW($I$46),MESCLUN_CAP+1)</x:f>
        <x:v>28</x:v>
      </x:c>
      <x:c r="L12629" s="266" t="n">
        <x:f>SUM(I12629:K12629)</x:f>
        <x:v>53</x:v>
      </x:c>
      <x:c r="M12629" s="267" t="n">
        <x:f>I12629*TOMATO_HOURS*WEEKS*(1+TOMATO_DIM)^I12629+J12629*CARROT_HOURS*WEEKS*(1+CARROT_DIM)^J12629+K12629*MESCLUN_HOURS*WEEKS*(1+MESCLUN_DIM)^K12629</x:f>
        <x:v>12451.099584517448</x:v>
      </x:c>
      <x:c r="N12629" s="267" t="n">
        <x:f>MAX(M12629-FARMER_HOURS,0)/TEMP_HOURS_PER_WORKER</x:f>
        <x:v>8.146596933692672</x:v>
      </x:c>
      <x:c r="O12629" s="268" t="n">
        <x:f>I12629*TOMATO_PRICE+J12629*CARROT_PRICE+K12629*MESCLUN_PRICE</x:f>
        <x:v>255364</x:v>
      </x:c>
      <x:c r="P12629" s="268" t="n">
        <x:f>I12629*TOMATO_FERTILIZER+J12629*CARROT_FERTILIZER+K12629*MESCLUN_FERTILIZER</x:f>
        <x:v>44000</x:v>
      </x:c>
      <x:c r="Q12629" s="268" t="n">
        <x:f>MIN(M12629,FARMER_HOURS)*FARMER_RATE+MAX(M12629-FARMER_HOURS,0)*TEMP_RATE</x:f>
        <x:v>228664.9233423168</x:v>
      </x:c>
      <x:c r="R12629" s="268" t="n">
        <x:f>O12629-P12629-Q12629-FIXED_COST</x:f>
        <x:v>-37300.92334231679</x:v>
      </x:c>
      <x:c r="S12629" s="139" t="str">
        <x:f>IF(AND(L12629&lt;=TOTAL_BED_CAP,N12629&lt;=TEMP_WORKER_CAP),"YES","NO")</x:f>
        <x:v>NO</x:v>
      </x:c>
      <x:c r="T12629" s="139" t="n">
        <x:f>IF(S12629="YES",R12629,-1E+99)</x:f>
        <x:v>-1e+99</x:v>
      </x:c>
    </x:row>
    <x:row r="12630">
      <x:c r="A12630" s="139"/>
      <x:c r="B12630" s="139"/>
      <x:c r="C12630" s="139"/>
      <x:c r="D12630" s="139"/>
      <x:c r="E12630" s="139"/>
      <x:c r="F12630" s="139"/>
      <x:c r="G12630" s="139"/>
      <x:c r="H12630" s="139"/>
      <x:c r="I12630" s="266" t="n">
        <x:f>INT((ROW()-ROW($I$46))/((CARROT_CAP+1)*(MESCLUN_CAP+1)))</x:f>
        <x:v>19</x:v>
      </x:c>
      <x:c r="J12630" s="266" t="n">
        <x:f>MOD(INT((ROW()-ROW($I$46))/(MESCLUN_CAP+1)),CARROT_CAP+1)</x:f>
        <x:v>6</x:v>
      </x:c>
      <x:c r="K12630" s="266" t="n">
        <x:f>MOD(ROW()-ROW($I$46),MESCLUN_CAP+1)</x:f>
        <x:v>29</x:v>
      </x:c>
      <x:c r="L12630" s="266" t="n">
        <x:f>SUM(I12630:K12630)</x:f>
        <x:v>54</x:v>
      </x:c>
      <x:c r="M12630" s="267" t="n">
        <x:f>I12630*TOMATO_HOURS*WEEKS*(1+TOMATO_DIM)^I12630+J12630*CARROT_HOURS*WEEKS*(1+CARROT_DIM)^J12630+K12630*MESCLUN_HOURS*WEEKS*(1+MESCLUN_DIM)^K12630</x:f>
        <x:v>12537.9176126331</x:v>
      </x:c>
      <x:c r="N12630" s="267" t="n">
        <x:f>MAX(M12630-FARMER_HOURS,0)/TEMP_HOURS_PER_WORKER</x:f>
        <x:v>8.206887230995209</x:v>
      </x:c>
      <x:c r="O12630" s="268" t="n">
        <x:f>I12630*TOMATO_PRICE+J12630*CARROT_PRICE+K12630*MESCLUN_PRICE</x:f>
        <x:v>258064</x:v>
      </x:c>
      <x:c r="P12630" s="268" t="n">
        <x:f>I12630*TOMATO_FERTILIZER+J12630*CARROT_FERTILIZER+K12630*MESCLUN_FERTILIZER</x:f>
        <x:v>44880</x:v>
      </x:c>
      <x:c r="Q12630" s="268" t="n">
        <x:f>MIN(M12630,FARMER_HOURS)*FARMER_RATE+MAX(M12630-FARMER_HOURS,0)*TEMP_RATE</x:f>
        <x:v>230172.18077488022</x:v>
      </x:c>
      <x:c r="R12630" s="268" t="n">
        <x:f>O12630-P12630-Q12630-FIXED_COST</x:f>
        <x:v>-36988.180774880224</x:v>
      </x:c>
      <x:c r="S12630" s="139" t="str">
        <x:f>IF(AND(L12630&lt;=TOTAL_BED_CAP,N12630&lt;=TEMP_WORKER_CAP),"YES","NO")</x:f>
        <x:v>NO</x:v>
      </x:c>
      <x:c r="T12630" s="139" t="n">
        <x:f>IF(S12630="YES",R12630,-1E+99)</x:f>
        <x:v>-1e+99</x:v>
      </x:c>
    </x:row>
    <x:row r="12631">
      <x:c r="A12631" s="139"/>
      <x:c r="B12631" s="139"/>
      <x:c r="C12631" s="139"/>
      <x:c r="D12631" s="139"/>
      <x:c r="E12631" s="139"/>
      <x:c r="F12631" s="139"/>
      <x:c r="G12631" s="139"/>
      <x:c r="H12631" s="139"/>
      <x:c r="I12631" s="266" t="n">
        <x:f>INT((ROW()-ROW($I$46))/((CARROT_CAP+1)*(MESCLUN_CAP+1)))</x:f>
        <x:v>19</x:v>
      </x:c>
      <x:c r="J12631" s="266" t="n">
        <x:f>MOD(INT((ROW()-ROW($I$46))/(MESCLUN_CAP+1)),CARROT_CAP+1)</x:f>
        <x:v>6</x:v>
      </x:c>
      <x:c r="K12631" s="266" t="n">
        <x:f>MOD(ROW()-ROW($I$46),MESCLUN_CAP+1)</x:f>
        <x:v>30</x:v>
      </x:c>
      <x:c r="L12631" s="266" t="n">
        <x:f>SUM(I12631:K12631)</x:f>
        <x:v>55</x:v>
      </x:c>
      <x:c r="M12631" s="267" t="n">
        <x:f>I12631*TOMATO_HOURS*WEEKS*(1+TOMATO_DIM)^I12631+J12631*CARROT_HOURS*WEEKS*(1+CARROT_DIM)^J12631+K12631*MESCLUN_HOURS*WEEKS*(1+MESCLUN_DIM)^K12631</x:f>
        <x:v>12626.627317966871</x:v>
      </x:c>
      <x:c r="N12631" s="267" t="n">
        <x:f>MAX(M12631-FARMER_HOURS,0)/TEMP_HOURS_PER_WORKER</x:f>
        <x:v>8.268491193032549</x:v>
      </x:c>
      <x:c r="O12631" s="268" t="n">
        <x:f>I12631*TOMATO_PRICE+J12631*CARROT_PRICE+K12631*MESCLUN_PRICE</x:f>
        <x:v>260764</x:v>
      </x:c>
      <x:c r="P12631" s="268" t="n">
        <x:f>I12631*TOMATO_FERTILIZER+J12631*CARROT_FERTILIZER+K12631*MESCLUN_FERTILIZER</x:f>
        <x:v>45760</x:v>
      </x:c>
      <x:c r="Q12631" s="268" t="n">
        <x:f>MIN(M12631,FARMER_HOURS)*FARMER_RATE+MAX(M12631-FARMER_HOURS,0)*TEMP_RATE</x:f>
        <x:v>231712.27982581375</x:v>
      </x:c>
      <x:c r="R12631" s="268" t="n">
        <x:f>O12631-P12631-Q12631-FIXED_COST</x:f>
        <x:v>-36708.27982581375</x:v>
      </x:c>
      <x:c r="S12631" s="139" t="str">
        <x:f>IF(AND(L12631&lt;=TOTAL_BED_CAP,N12631&lt;=TEMP_WORKER_CAP),"YES","NO")</x:f>
        <x:v>NO</x:v>
      </x:c>
      <x:c r="T12631" s="139" t="n">
        <x:f>IF(S12631="YES",R12631,-1E+99)</x:f>
        <x:v>-1e+99</x:v>
      </x:c>
    </x:row>
    <x:row r="12632">
      <x:c r="A12632" s="139"/>
      <x:c r="B12632" s="139"/>
      <x:c r="C12632" s="139"/>
      <x:c r="D12632" s="139"/>
      <x:c r="E12632" s="139"/>
      <x:c r="F12632" s="139"/>
      <x:c r="G12632" s="139"/>
      <x:c r="H12632" s="139"/>
      <x:c r="I12632" s="266" t="n">
        <x:f>INT((ROW()-ROW($I$46))/((CARROT_CAP+1)*(MESCLUN_CAP+1)))</x:f>
        <x:v>19</x:v>
      </x:c>
      <x:c r="J12632" s="266" t="n">
        <x:f>MOD(INT((ROW()-ROW($I$46))/(MESCLUN_CAP+1)),CARROT_CAP+1)</x:f>
        <x:v>7</x:v>
      </x:c>
      <x:c r="K12632" s="266" t="n">
        <x:f>MOD(ROW()-ROW($I$46),MESCLUN_CAP+1)</x:f>
        <x:v>0</x:v>
      </x:c>
      <x:c r="L12632" s="266" t="n">
        <x:f>SUM(I12632:K12632)</x:f>
        <x:v>26</x:v>
      </x:c>
      <x:c r="M12632" s="267" t="n">
        <x:f>I12632*TOMATO_HOURS*WEEKS*(1+TOMATO_DIM)^I12632+J12632*CARROT_HOURS*WEEKS*(1+CARROT_DIM)^J12632+K12632*MESCLUN_HOURS*WEEKS*(1+MESCLUN_DIM)^K12632</x:f>
        <x:v>10707.828474949229</x:v>
      </x:c>
      <x:c r="N12632" s="267" t="n">
        <x:f>MAX(M12632-FARMER_HOURS,0)/TEMP_HOURS_PER_WORKER</x:f>
        <x:v>6.93599199649252</x:v>
      </x:c>
      <x:c r="O12632" s="268" t="n">
        <x:f>I12632*TOMATO_PRICE+J12632*CARROT_PRICE+K12632*MESCLUN_PRICE</x:f>
        <x:v>181858</x:v>
      </x:c>
      <x:c r="P12632" s="268" t="n">
        <x:f>I12632*TOMATO_FERTILIZER+J12632*CARROT_FERTILIZER+K12632*MESCLUN_FERTILIZER</x:f>
        <x:v>19800</x:v>
      </x:c>
      <x:c r="Q12632" s="268" t="n">
        <x:f>MIN(M12632,FARMER_HOURS)*FARMER_RATE+MAX(M12632-FARMER_HOURS,0)*TEMP_RATE</x:f>
        <x:v>198399.799912313</x:v>
      </x:c>
      <x:c r="R12632" s="268" t="n">
        <x:f>O12632-P12632-Q12632-FIXED_COST</x:f>
        <x:v>-56341.799912313</x:v>
      </x:c>
      <x:c r="S12632" s="139" t="str">
        <x:f>IF(AND(L12632&lt;=TOTAL_BED_CAP,N12632&lt;=TEMP_WORKER_CAP),"YES","NO")</x:f>
        <x:v>NO</x:v>
      </x:c>
      <x:c r="T12632" s="139" t="n">
        <x:f>IF(S12632="YES",R12632,-1E+99)</x:f>
        <x:v>-1e+99</x:v>
      </x:c>
    </x:row>
    <x:row r="12633">
      <x:c r="A12633" s="139"/>
      <x:c r="B12633" s="139"/>
      <x:c r="C12633" s="139"/>
      <x:c r="D12633" s="139"/>
      <x:c r="E12633" s="139"/>
      <x:c r="F12633" s="139"/>
      <x:c r="G12633" s="139"/>
      <x:c r="H12633" s="139"/>
      <x:c r="I12633" s="266" t="n">
        <x:f>INT((ROW()-ROW($I$46))/((CARROT_CAP+1)*(MESCLUN_CAP+1)))</x:f>
        <x:v>19</x:v>
      </x:c>
      <x:c r="J12633" s="266" t="n">
        <x:f>MOD(INT((ROW()-ROW($I$46))/(MESCLUN_CAP+1)),CARROT_CAP+1)</x:f>
        <x:v>7</x:v>
      </x:c>
      <x:c r="K12633" s="266" t="n">
        <x:f>MOD(ROW()-ROW($I$46),MESCLUN_CAP+1)</x:f>
        <x:v>1</x:v>
      </x:c>
      <x:c r="L12633" s="266" t="n">
        <x:f>SUM(I12633:K12633)</x:f>
        <x:v>27</x:v>
      </x:c>
      <x:c r="M12633" s="267" t="n">
        <x:f>I12633*TOMATO_HOURS*WEEKS*(1+TOMATO_DIM)^I12633+J12633*CARROT_HOURS*WEEKS*(1+CARROT_DIM)^J12633+K12633*MESCLUN_HOURS*WEEKS*(1+MESCLUN_DIM)^K12633</x:f>
        <x:v>10753.390974949229</x:v>
      </x:c>
      <x:c r="N12633" s="267" t="n">
        <x:f>MAX(M12633-FARMER_HOURS,0)/TEMP_HOURS_PER_WORKER</x:f>
        <x:v>6.96763262149252</x:v>
      </x:c>
      <x:c r="O12633" s="268" t="n">
        <x:f>I12633*TOMATO_PRICE+J12633*CARROT_PRICE+K12633*MESCLUN_PRICE</x:f>
        <x:v>184558</x:v>
      </x:c>
      <x:c r="P12633" s="268" t="n">
        <x:f>I12633*TOMATO_FERTILIZER+J12633*CARROT_FERTILIZER+K12633*MESCLUN_FERTILIZER</x:f>
        <x:v>20680</x:v>
      </x:c>
      <x:c r="Q12633" s="268" t="n">
        <x:f>MIN(M12633,FARMER_HOURS)*FARMER_RATE+MAX(M12633-FARMER_HOURS,0)*TEMP_RATE</x:f>
        <x:v>199190.815537313</x:v>
      </x:c>
      <x:c r="R12633" s="268" t="n">
        <x:f>O12633-P12633-Q12633-FIXED_COST</x:f>
        <x:v>-55312.815537313</x:v>
      </x:c>
      <x:c r="S12633" s="139" t="str">
        <x:f>IF(AND(L12633&lt;=TOTAL_BED_CAP,N12633&lt;=TEMP_WORKER_CAP),"YES","NO")</x:f>
        <x:v>NO</x:v>
      </x:c>
      <x:c r="T12633" s="139" t="n">
        <x:f>IF(S12633="YES",R12633,-1E+99)</x:f>
        <x:v>-1e+99</x:v>
      </x:c>
    </x:row>
    <x:row r="12634">
      <x:c r="A12634" s="139"/>
      <x:c r="B12634" s="139"/>
      <x:c r="C12634" s="139"/>
      <x:c r="D12634" s="139"/>
      <x:c r="E12634" s="139"/>
      <x:c r="F12634" s="139"/>
      <x:c r="G12634" s="139"/>
      <x:c r="H12634" s="139"/>
      <x:c r="I12634" s="266" t="n">
        <x:f>INT((ROW()-ROW($I$46))/((CARROT_CAP+1)*(MESCLUN_CAP+1)))</x:f>
        <x:v>19</x:v>
      </x:c>
      <x:c r="J12634" s="266" t="n">
        <x:f>MOD(INT((ROW()-ROW($I$46))/(MESCLUN_CAP+1)),CARROT_CAP+1)</x:f>
        <x:v>7</x:v>
      </x:c>
      <x:c r="K12634" s="266" t="n">
        <x:f>MOD(ROW()-ROW($I$46),MESCLUN_CAP+1)</x:f>
        <x:v>2</x:v>
      </x:c>
      <x:c r="L12634" s="266" t="n">
        <x:f>SUM(I12634:K12634)</x:f>
        <x:v>28</x:v>
      </x:c>
      <x:c r="M12634" s="267" t="n">
        <x:f>I12634*TOMATO_HOURS*WEEKS*(1+TOMATO_DIM)^I12634+J12634*CARROT_HOURS*WEEKS*(1+CARROT_DIM)^J12634+K12634*MESCLUN_HOURS*WEEKS*(1+MESCLUN_DIM)^K12634</x:f>
        <x:v>10800.092537449229</x:v>
      </x:c>
      <x:c r="N12634" s="267" t="n">
        <x:f>MAX(M12634-FARMER_HOURS,0)/TEMP_HOURS_PER_WORKER</x:f>
        <x:v>7.00006426211752</x:v>
      </x:c>
      <x:c r="O12634" s="268" t="n">
        <x:f>I12634*TOMATO_PRICE+J12634*CARROT_PRICE+K12634*MESCLUN_PRICE</x:f>
        <x:v>187258</x:v>
      </x:c>
      <x:c r="P12634" s="268" t="n">
        <x:f>I12634*TOMATO_FERTILIZER+J12634*CARROT_FERTILIZER+K12634*MESCLUN_FERTILIZER</x:f>
        <x:v>21560</x:v>
      </x:c>
      <x:c r="Q12634" s="268" t="n">
        <x:f>MIN(M12634,FARMER_HOURS)*FARMER_RATE+MAX(M12634-FARMER_HOURS,0)*TEMP_RATE</x:f>
        <x:v>200001.606552938</x:v>
      </x:c>
      <x:c r="R12634" s="268" t="n">
        <x:f>O12634-P12634-Q12634-FIXED_COST</x:f>
        <x:v>-54303.606552938</x:v>
      </x:c>
      <x:c r="S12634" s="139" t="str">
        <x:f>IF(AND(L12634&lt;=TOTAL_BED_CAP,N12634&lt;=TEMP_WORKER_CAP),"YES","NO")</x:f>
        <x:v>NO</x:v>
      </x:c>
      <x:c r="T12634" s="139" t="n">
        <x:f>IF(S12634="YES",R12634,-1E+99)</x:f>
        <x:v>-1e+99</x:v>
      </x:c>
    </x:row>
    <x:row r="12635">
      <x:c r="A12635" s="139"/>
      <x:c r="B12635" s="139"/>
      <x:c r="C12635" s="139"/>
      <x:c r="D12635" s="139"/>
      <x:c r="E12635" s="139"/>
      <x:c r="F12635" s="139"/>
      <x:c r="G12635" s="139"/>
      <x:c r="H12635" s="139"/>
      <x:c r="I12635" s="266" t="n">
        <x:f>INT((ROW()-ROW($I$46))/((CARROT_CAP+1)*(MESCLUN_CAP+1)))</x:f>
        <x:v>19</x:v>
      </x:c>
      <x:c r="J12635" s="266" t="n">
        <x:f>MOD(INT((ROW()-ROW($I$46))/(MESCLUN_CAP+1)),CARROT_CAP+1)</x:f>
        <x:v>7</x:v>
      </x:c>
      <x:c r="K12635" s="266" t="n">
        <x:f>MOD(ROW()-ROW($I$46),MESCLUN_CAP+1)</x:f>
        <x:v>3</x:v>
      </x:c>
      <x:c r="L12635" s="266" t="n">
        <x:f>SUM(I12635:K12635)</x:f>
        <x:v>29</x:v>
      </x:c>
      <x:c r="M12635" s="267" t="n">
        <x:f>I12635*TOMATO_HOURS*WEEKS*(1+TOMATO_DIM)^I12635+J12635*CARROT_HOURS*WEEKS*(1+CARROT_DIM)^J12635+K12635*MESCLUN_HOURS*WEEKS*(1+MESCLUN_DIM)^K12635</x:f>
        <x:v>10847.954519871104</x:v>
      </x:c>
      <x:c r="N12635" s="267" t="n">
        <x:f>MAX(M12635-FARMER_HOURS,0)/TEMP_HOURS_PER_WORKER</x:f>
        <x:v>7.033301749910489</x:v>
      </x:c>
      <x:c r="O12635" s="268" t="n">
        <x:f>I12635*TOMATO_PRICE+J12635*CARROT_PRICE+K12635*MESCLUN_PRICE</x:f>
        <x:v>189958</x:v>
      </x:c>
      <x:c r="P12635" s="268" t="n">
        <x:f>I12635*TOMATO_FERTILIZER+J12635*CARROT_FERTILIZER+K12635*MESCLUN_FERTILIZER</x:f>
        <x:v>22440</x:v>
      </x:c>
      <x:c r="Q12635" s="268" t="n">
        <x:f>MIN(M12635,FARMER_HOURS)*FARMER_RATE+MAX(M12635-FARMER_HOURS,0)*TEMP_RATE</x:f>
        <x:v>200832.54374776222</x:v>
      </x:c>
      <x:c r="R12635" s="268" t="n">
        <x:f>O12635-P12635-Q12635-FIXED_COST</x:f>
        <x:v>-53314.54374776222</x:v>
      </x:c>
      <x:c r="S12635" s="139" t="str">
        <x:f>IF(AND(L12635&lt;=TOTAL_BED_CAP,N12635&lt;=TEMP_WORKER_CAP),"YES","NO")</x:f>
        <x:v>NO</x:v>
      </x:c>
      <x:c r="T12635" s="139" t="n">
        <x:f>IF(S12635="YES",R12635,-1E+99)</x:f>
        <x:v>-1e+99</x:v>
      </x:c>
    </x:row>
    <x:row r="12636">
      <x:c r="A12636" s="139"/>
      <x:c r="B12636" s="139"/>
      <x:c r="C12636" s="139"/>
      <x:c r="D12636" s="139"/>
      <x:c r="E12636" s="139"/>
      <x:c r="F12636" s="139"/>
      <x:c r="G12636" s="139"/>
      <x:c r="H12636" s="139"/>
      <x:c r="I12636" s="266" t="n">
        <x:f>INT((ROW()-ROW($I$46))/((CARROT_CAP+1)*(MESCLUN_CAP+1)))</x:f>
        <x:v>19</x:v>
      </x:c>
      <x:c r="J12636" s="266" t="n">
        <x:f>MOD(INT((ROW()-ROW($I$46))/(MESCLUN_CAP+1)),CARROT_CAP+1)</x:f>
        <x:v>7</x:v>
      </x:c>
      <x:c r="K12636" s="266" t="n">
        <x:f>MOD(ROW()-ROW($I$46),MESCLUN_CAP+1)</x:f>
        <x:v>4</x:v>
      </x:c>
      <x:c r="L12636" s="266" t="n">
        <x:f>SUM(I12636:K12636)</x:f>
        <x:v>30</x:v>
      </x:c>
      <x:c r="M12636" s="267" t="n">
        <x:f>I12636*TOMATO_HOURS*WEEKS*(1+TOMATO_DIM)^I12636+J12636*CARROT_HOURS*WEEKS*(1+CARROT_DIM)^J12636+K12636*MESCLUN_HOURS*WEEKS*(1+MESCLUN_DIM)^K12636</x:f>
        <x:v>10896.99863559376</x:v>
      </x:c>
      <x:c r="N12636" s="267" t="n">
        <x:f>MAX(M12636-FARMER_HOURS,0)/TEMP_HOURS_PER_WORKER</x:f>
        <x:v>7.067360163606778</x:v>
      </x:c>
      <x:c r="O12636" s="268" t="n">
        <x:f>I12636*TOMATO_PRICE+J12636*CARROT_PRICE+K12636*MESCLUN_PRICE</x:f>
        <x:v>192658</x:v>
      </x:c>
      <x:c r="P12636" s="268" t="n">
        <x:f>I12636*TOMATO_FERTILIZER+J12636*CARROT_FERTILIZER+K12636*MESCLUN_FERTILIZER</x:f>
        <x:v>23320</x:v>
      </x:c>
      <x:c r="Q12636" s="268" t="n">
        <x:f>MIN(M12636,FARMER_HOURS)*FARMER_RATE+MAX(M12636-FARMER_HOURS,0)*TEMP_RATE</x:f>
        <x:v>201684.00409016944</x:v>
      </x:c>
      <x:c r="R12636" s="268" t="n">
        <x:f>O12636-P12636-Q12636-FIXED_COST</x:f>
        <x:v>-52346.004090169445</x:v>
      </x:c>
      <x:c r="S12636" s="139" t="str">
        <x:f>IF(AND(L12636&lt;=TOTAL_BED_CAP,N12636&lt;=TEMP_WORKER_CAP),"YES","NO")</x:f>
        <x:v>NO</x:v>
      </x:c>
      <x:c r="T12636" s="139" t="n">
        <x:f>IF(S12636="YES",R12636,-1E+99)</x:f>
        <x:v>-1e+99</x:v>
      </x:c>
    </x:row>
    <x:row r="12637">
      <x:c r="A12637" s="139"/>
      <x:c r="B12637" s="139"/>
      <x:c r="C12637" s="139"/>
      <x:c r="D12637" s="139"/>
      <x:c r="E12637" s="139"/>
      <x:c r="F12637" s="139"/>
      <x:c r="G12637" s="139"/>
      <x:c r="H12637" s="139"/>
      <x:c r="I12637" s="266" t="n">
        <x:f>INT((ROW()-ROW($I$46))/((CARROT_CAP+1)*(MESCLUN_CAP+1)))</x:f>
        <x:v>19</x:v>
      </x:c>
      <x:c r="J12637" s="266" t="n">
        <x:f>MOD(INT((ROW()-ROW($I$46))/(MESCLUN_CAP+1)),CARROT_CAP+1)</x:f>
        <x:v>7</x:v>
      </x:c>
      <x:c r="K12637" s="266" t="n">
        <x:f>MOD(ROW()-ROW($I$46),MESCLUN_CAP+1)</x:f>
        <x:v>5</x:v>
      </x:c>
      <x:c r="L12637" s="266" t="n">
        <x:f>SUM(I12637:K12637)</x:f>
        <x:v>31</x:v>
      </x:c>
      <x:c r="M12637" s="267" t="n">
        <x:f>I12637*TOMATO_HOURS*WEEKS*(1+TOMATO_DIM)^I12637+J12637*CARROT_HOURS*WEEKS*(1+CARROT_DIM)^J12637+K12637*MESCLUN_HOURS*WEEKS*(1+MESCLUN_DIM)^K12637</x:f>
        <x:v>10947.246959514963</x:v>
      </x:c>
      <x:c r="N12637" s="267" t="n">
        <x:f>MAX(M12637-FARMER_HOURS,0)/TEMP_HOURS_PER_WORKER</x:f>
        <x:v>7.102254832996502</x:v>
      </x:c>
      <x:c r="O12637" s="268" t="n">
        <x:f>I12637*TOMATO_PRICE+J12637*CARROT_PRICE+K12637*MESCLUN_PRICE</x:f>
        <x:v>195358</x:v>
      </x:c>
      <x:c r="P12637" s="268" t="n">
        <x:f>I12637*TOMATO_FERTILIZER+J12637*CARROT_FERTILIZER+K12637*MESCLUN_FERTILIZER</x:f>
        <x:v>24200</x:v>
      </x:c>
      <x:c r="Q12637" s="268" t="n">
        <x:f>MIN(M12637,FARMER_HOURS)*FARMER_RATE+MAX(M12637-FARMER_HOURS,0)*TEMP_RATE</x:f>
        <x:v>202556.37082491256</x:v>
      </x:c>
      <x:c r="R12637" s="268" t="n">
        <x:f>O12637-P12637-Q12637-FIXED_COST</x:f>
        <x:v>-51398.37082491256</x:v>
      </x:c>
      <x:c r="S12637" s="139" t="str">
        <x:f>IF(AND(L12637&lt;=TOTAL_BED_CAP,N12637&lt;=TEMP_WORKER_CAP),"YES","NO")</x:f>
        <x:v>NO</x:v>
      </x:c>
      <x:c r="T12637" s="139" t="n">
        <x:f>IF(S12637="YES",R12637,-1E+99)</x:f>
        <x:v>-1e+99</x:v>
      </x:c>
    </x:row>
    <x:row r="12638">
      <x:c r="A12638" s="139"/>
      <x:c r="B12638" s="139"/>
      <x:c r="C12638" s="139"/>
      <x:c r="D12638" s="139"/>
      <x:c r="E12638" s="139"/>
      <x:c r="F12638" s="139"/>
      <x:c r="G12638" s="139"/>
      <x:c r="H12638" s="139"/>
      <x:c r="I12638" s="266" t="n">
        <x:f>INT((ROW()-ROW($I$46))/((CARROT_CAP+1)*(MESCLUN_CAP+1)))</x:f>
        <x:v>19</x:v>
      </x:c>
      <x:c r="J12638" s="266" t="n">
        <x:f>MOD(INT((ROW()-ROW($I$46))/(MESCLUN_CAP+1)),CARROT_CAP+1)</x:f>
        <x:v>7</x:v>
      </x:c>
      <x:c r="K12638" s="266" t="n">
        <x:f>MOD(ROW()-ROW($I$46),MESCLUN_CAP+1)</x:f>
        <x:v>6</x:v>
      </x:c>
      <x:c r="L12638" s="266" t="n">
        <x:f>SUM(I12638:K12638)</x:f>
        <x:v>32</x:v>
      </x:c>
      <x:c r="M12638" s="267" t="n">
        <x:f>I12638*TOMATO_HOURS*WEEKS*(1+TOMATO_DIM)^I12638+J12638*CARROT_HOURS*WEEKS*(1+CARROT_DIM)^J12638+K12638*MESCLUN_HOURS*WEEKS*(1+MESCLUN_DIM)^K12638</x:f>
        <x:v>10998.721933696597</x:v>
      </x:c>
      <x:c r="N12638" s="267" t="n">
        <x:f>MAX(M12638-FARMER_HOURS,0)/TEMP_HOURS_PER_WORKER</x:f>
        <x:v>7.138001342844859</x:v>
      </x:c>
      <x:c r="O12638" s="268" t="n">
        <x:f>I12638*TOMATO_PRICE+J12638*CARROT_PRICE+K12638*MESCLUN_PRICE</x:f>
        <x:v>198058</x:v>
      </x:c>
      <x:c r="P12638" s="268" t="n">
        <x:f>I12638*TOMATO_FERTILIZER+J12638*CARROT_FERTILIZER+K12638*MESCLUN_FERTILIZER</x:f>
        <x:v>25080</x:v>
      </x:c>
      <x:c r="Q12638" s="268" t="n">
        <x:f>MIN(M12638,FARMER_HOURS)*FARMER_RATE+MAX(M12638-FARMER_HOURS,0)*TEMP_RATE</x:f>
        <x:v>203450.0335711215</x:v>
      </x:c>
      <x:c r="R12638" s="268" t="n">
        <x:f>O12638-P12638-Q12638-FIXED_COST</x:f>
        <x:v>-50472.03357112149</x:v>
      </x:c>
      <x:c r="S12638" s="139" t="str">
        <x:f>IF(AND(L12638&lt;=TOTAL_BED_CAP,N12638&lt;=TEMP_WORKER_CAP),"YES","NO")</x:f>
        <x:v>NO</x:v>
      </x:c>
      <x:c r="T12638" s="139" t="n">
        <x:f>IF(S12638="YES",R12638,-1E+99)</x:f>
        <x:v>-1e+99</x:v>
      </x:c>
    </x:row>
    <x:row r="12639">
      <x:c r="A12639" s="139"/>
      <x:c r="B12639" s="139"/>
      <x:c r="C12639" s="139"/>
      <x:c r="D12639" s="139"/>
      <x:c r="E12639" s="139"/>
      <x:c r="F12639" s="139"/>
      <x:c r="G12639" s="139"/>
      <x:c r="H12639" s="139"/>
      <x:c r="I12639" s="266" t="n">
        <x:f>INT((ROW()-ROW($I$46))/((CARROT_CAP+1)*(MESCLUN_CAP+1)))</x:f>
        <x:v>19</x:v>
      </x:c>
      <x:c r="J12639" s="266" t="n">
        <x:f>MOD(INT((ROW()-ROW($I$46))/(MESCLUN_CAP+1)),CARROT_CAP+1)</x:f>
        <x:v>7</x:v>
      </x:c>
      <x:c r="K12639" s="266" t="n">
        <x:f>MOD(ROW()-ROW($I$46),MESCLUN_CAP+1)</x:f>
        <x:v>7</x:v>
      </x:c>
      <x:c r="L12639" s="266" t="n">
        <x:f>SUM(I12639:K12639)</x:f>
        <x:v>33</x:v>
      </x:c>
      <x:c r="M12639" s="267" t="n">
        <x:f>I12639*TOMATO_HOURS*WEEKS*(1+TOMATO_DIM)^I12639+J12639*CARROT_HOURS*WEEKS*(1+CARROT_DIM)^J12639+K12639*MESCLUN_HOURS*WEEKS*(1+MESCLUN_DIM)^K12639</x:f>
        <x:v>11051.446373094557</x:v>
      </x:c>
      <x:c r="N12639" s="267" t="n">
        <x:f>MAX(M12639-FARMER_HOURS,0)/TEMP_HOURS_PER_WORKER</x:f>
        <x:v>7.1746155368712206</x:v>
      </x:c>
      <x:c r="O12639" s="268" t="n">
        <x:f>I12639*TOMATO_PRICE+J12639*CARROT_PRICE+K12639*MESCLUN_PRICE</x:f>
        <x:v>200758</x:v>
      </x:c>
      <x:c r="P12639" s="268" t="n">
        <x:f>I12639*TOMATO_FERTILIZER+J12639*CARROT_FERTILIZER+K12639*MESCLUN_FERTILIZER</x:f>
        <x:v>25960</x:v>
      </x:c>
      <x:c r="Q12639" s="268" t="n">
        <x:f>MIN(M12639,FARMER_HOURS)*FARMER_RATE+MAX(M12639-FARMER_HOURS,0)*TEMP_RATE</x:f>
        <x:v>204365.38842178052</x:v>
      </x:c>
      <x:c r="R12639" s="268" t="n">
        <x:f>O12639-P12639-Q12639-FIXED_COST</x:f>
        <x:v>-49567.38842178052</x:v>
      </x:c>
      <x:c r="S12639" s="139" t="str">
        <x:f>IF(AND(L12639&lt;=TOTAL_BED_CAP,N12639&lt;=TEMP_WORKER_CAP),"YES","NO")</x:f>
        <x:v>NO</x:v>
      </x:c>
      <x:c r="T12639" s="139" t="n">
        <x:f>IF(S12639="YES",R12639,-1E+99)</x:f>
        <x:v>-1e+99</x:v>
      </x:c>
    </x:row>
    <x:row r="12640">
      <x:c r="A12640" s="139"/>
      <x:c r="B12640" s="139"/>
      <x:c r="C12640" s="139"/>
      <x:c r="D12640" s="139"/>
      <x:c r="E12640" s="139"/>
      <x:c r="F12640" s="139"/>
      <x:c r="G12640" s="139"/>
      <x:c r="H12640" s="139"/>
      <x:c r="I12640" s="266" t="n">
        <x:f>INT((ROW()-ROW($I$46))/((CARROT_CAP+1)*(MESCLUN_CAP+1)))</x:f>
        <x:v>19</x:v>
      </x:c>
      <x:c r="J12640" s="266" t="n">
        <x:f>MOD(INT((ROW()-ROW($I$46))/(MESCLUN_CAP+1)),CARROT_CAP+1)</x:f>
        <x:v>7</x:v>
      </x:c>
      <x:c r="K12640" s="266" t="n">
        <x:f>MOD(ROW()-ROW($I$46),MESCLUN_CAP+1)</x:f>
        <x:v>8</x:v>
      </x:c>
      <x:c r="L12640" s="266" t="n">
        <x:f>SUM(I12640:K12640)</x:f>
        <x:v>34</x:v>
      </x:c>
      <x:c r="M12640" s="267" t="n">
        <x:f>I12640*TOMATO_HOURS*WEEKS*(1+TOMATO_DIM)^I12640+J12640*CARROT_HOURS*WEEKS*(1+CARROT_DIM)^J12640+K12640*MESCLUN_HOURS*WEEKS*(1+MESCLUN_DIM)^K12640</x:f>
        <x:v>11105.443471374538</x:v>
      </x:c>
      <x:c r="N12640" s="267" t="n">
        <x:f>MAX(M12640-FARMER_HOURS,0)/TEMP_HOURS_PER_WORKER</x:f>
        <x:v>7.212113521787874</x:v>
      </x:c>
      <x:c r="O12640" s="268" t="n">
        <x:f>I12640*TOMATO_PRICE+J12640*CARROT_PRICE+K12640*MESCLUN_PRICE</x:f>
        <x:v>203458</x:v>
      </x:c>
      <x:c r="P12640" s="268" t="n">
        <x:f>I12640*TOMATO_FERTILIZER+J12640*CARROT_FERTILIZER+K12640*MESCLUN_FERTILIZER</x:f>
        <x:v>26840</x:v>
      </x:c>
      <x:c r="Q12640" s="268" t="n">
        <x:f>MIN(M12640,FARMER_HOURS)*FARMER_RATE+MAX(M12640-FARMER_HOURS,0)*TEMP_RATE</x:f>
        <x:v>205302.83804469684</x:v>
      </x:c>
      <x:c r="R12640" s="268" t="n">
        <x:f>O12640-P12640-Q12640-FIXED_COST</x:f>
        <x:v>-48684.83804469684</x:v>
      </x:c>
      <x:c r="S12640" s="139" t="str">
        <x:f>IF(AND(L12640&lt;=TOTAL_BED_CAP,N12640&lt;=TEMP_WORKER_CAP),"YES","NO")</x:f>
        <x:v>NO</x:v>
      </x:c>
      <x:c r="T12640" s="139" t="n">
        <x:f>IF(S12640="YES",R12640,-1E+99)</x:f>
        <x:v>-1e+99</x:v>
      </x:c>
    </x:row>
    <x:row r="12641">
      <x:c r="A12641" s="139"/>
      <x:c r="B12641" s="139"/>
      <x:c r="C12641" s="139"/>
      <x:c r="D12641" s="139"/>
      <x:c r="E12641" s="139"/>
      <x:c r="F12641" s="139"/>
      <x:c r="G12641" s="139"/>
      <x:c r="H12641" s="139"/>
      <x:c r="I12641" s="266" t="n">
        <x:f>INT((ROW()-ROW($I$46))/((CARROT_CAP+1)*(MESCLUN_CAP+1)))</x:f>
        <x:v>19</x:v>
      </x:c>
      <x:c r="J12641" s="266" t="n">
        <x:f>MOD(INT((ROW()-ROW($I$46))/(MESCLUN_CAP+1)),CARROT_CAP+1)</x:f>
        <x:v>7</x:v>
      </x:c>
      <x:c r="K12641" s="266" t="n">
        <x:f>MOD(ROW()-ROW($I$46),MESCLUN_CAP+1)</x:f>
        <x:v>9</x:v>
      </x:c>
      <x:c r="L12641" s="266" t="n">
        <x:f>SUM(I12641:K12641)</x:f>
        <x:v>35</x:v>
      </x:c>
      <x:c r="M12641" s="267" t="n">
        <x:f>I12641*TOMATO_HOURS*WEEKS*(1+TOMATO_DIM)^I12641+J12641*CARROT_HOURS*WEEKS*(1+CARROT_DIM)^J12641+K12641*MESCLUN_HOURS*WEEKS*(1+MESCLUN_DIM)^K12641</x:f>
        <x:v>11160.736806814932</x:v>
      </x:c>
      <x:c r="N12641" s="267" t="n">
        <x:f>MAX(M12641-FARMER_HOURS,0)/TEMP_HOURS_PER_WORKER</x:f>
        <x:v>7.250511671399258</x:v>
      </x:c>
      <x:c r="O12641" s="268" t="n">
        <x:f>I12641*TOMATO_PRICE+J12641*CARROT_PRICE+K12641*MESCLUN_PRICE</x:f>
        <x:v>206158</x:v>
      </x:c>
      <x:c r="P12641" s="268" t="n">
        <x:f>I12641*TOMATO_FERTILIZER+J12641*CARROT_FERTILIZER+K12641*MESCLUN_FERTILIZER</x:f>
        <x:v>27720</x:v>
      </x:c>
      <x:c r="Q12641" s="268" t="n">
        <x:f>MIN(M12641,FARMER_HOURS)*FARMER_RATE+MAX(M12641-FARMER_HOURS,0)*TEMP_RATE</x:f>
        <x:v>206262.79178498144</x:v>
      </x:c>
      <x:c r="R12641" s="268" t="n">
        <x:f>O12641-P12641-Q12641-FIXED_COST</x:f>
        <x:v>-47824.79178498144</x:v>
      </x:c>
      <x:c r="S12641" s="139" t="str">
        <x:f>IF(AND(L12641&lt;=TOTAL_BED_CAP,N12641&lt;=TEMP_WORKER_CAP),"YES","NO")</x:f>
        <x:v>NO</x:v>
      </x:c>
      <x:c r="T12641" s="139" t="n">
        <x:f>IF(S12641="YES",R12641,-1E+99)</x:f>
        <x:v>-1e+99</x:v>
      </x:c>
    </x:row>
    <x:row r="12642">
      <x:c r="A12642" s="139"/>
      <x:c r="B12642" s="139"/>
      <x:c r="C12642" s="139"/>
      <x:c r="D12642" s="139"/>
      <x:c r="E12642" s="139"/>
      <x:c r="F12642" s="139"/>
      <x:c r="G12642" s="139"/>
      <x:c r="H12642" s="139"/>
      <x:c r="I12642" s="266" t="n">
        <x:f>INT((ROW()-ROW($I$46))/((CARROT_CAP+1)*(MESCLUN_CAP+1)))</x:f>
        <x:v>19</x:v>
      </x:c>
      <x:c r="J12642" s="266" t="n">
        <x:f>MOD(INT((ROW()-ROW($I$46))/(MESCLUN_CAP+1)),CARROT_CAP+1)</x:f>
        <x:v>7</x:v>
      </x:c>
      <x:c r="K12642" s="266" t="n">
        <x:f>MOD(ROW()-ROW($I$46),MESCLUN_CAP+1)</x:f>
        <x:v>10</x:v>
      </x:c>
      <x:c r="L12642" s="266" t="n">
        <x:f>SUM(I12642:K12642)</x:f>
        <x:v>36</x:v>
      </x:c>
      <x:c r="M12642" s="267" t="n">
        <x:f>I12642*TOMATO_HOURS*WEEKS*(1+TOMATO_DIM)^I12642+J12642*CARROT_HOURS*WEEKS*(1+CARROT_DIM)^J12642+K12642*MESCLUN_HOURS*WEEKS*(1+MESCLUN_DIM)^K12642</x:f>
        <x:v>11217.350348298143</x:v>
      </x:c>
      <x:c r="N12642" s="267" t="n">
        <x:f>MAX(M12642-FARMER_HOURS,0)/TEMP_HOURS_PER_WORKER</x:f>
        <x:v>7.289826630762599</x:v>
      </x:c>
      <x:c r="O12642" s="268" t="n">
        <x:f>I12642*TOMATO_PRICE+J12642*CARROT_PRICE+K12642*MESCLUN_PRICE</x:f>
        <x:v>208858</x:v>
      </x:c>
      <x:c r="P12642" s="268" t="n">
        <x:f>I12642*TOMATO_FERTILIZER+J12642*CARROT_FERTILIZER+K12642*MESCLUN_FERTILIZER</x:f>
        <x:v>28600</x:v>
      </x:c>
      <x:c r="Q12642" s="268" t="n">
        <x:f>MIN(M12642,FARMER_HOURS)*FARMER_RATE+MAX(M12642-FARMER_HOURS,0)*TEMP_RATE</x:f>
        <x:v>207245.66576906497</x:v>
      </x:c>
      <x:c r="R12642" s="268" t="n">
        <x:f>O12642-P12642-Q12642-FIXED_COST</x:f>
        <x:v>-46987.66576906497</x:v>
      </x:c>
      <x:c r="S12642" s="139" t="str">
        <x:f>IF(AND(L12642&lt;=TOTAL_BED_CAP,N12642&lt;=TEMP_WORKER_CAP),"YES","NO")</x:f>
        <x:v>NO</x:v>
      </x:c>
      <x:c r="T12642" s="139" t="n">
        <x:f>IF(S12642="YES",R12642,-1E+99)</x:f>
        <x:v>-1e+99</x:v>
      </x:c>
    </x:row>
    <x:row r="12643">
      <x:c r="A12643" s="139"/>
      <x:c r="B12643" s="139"/>
      <x:c r="C12643" s="139"/>
      <x:c r="D12643" s="139"/>
      <x:c r="E12643" s="139"/>
      <x:c r="F12643" s="139"/>
      <x:c r="G12643" s="139"/>
      <x:c r="H12643" s="139"/>
      <x:c r="I12643" s="266" t="n">
        <x:f>INT((ROW()-ROW($I$46))/((CARROT_CAP+1)*(MESCLUN_CAP+1)))</x:f>
        <x:v>19</x:v>
      </x:c>
      <x:c r="J12643" s="266" t="n">
        <x:f>MOD(INT((ROW()-ROW($I$46))/(MESCLUN_CAP+1)),CARROT_CAP+1)</x:f>
        <x:v>7</x:v>
      </x:c>
      <x:c r="K12643" s="266" t="n">
        <x:f>MOD(ROW()-ROW($I$46),MESCLUN_CAP+1)</x:f>
        <x:v>11</x:v>
      </x:c>
      <x:c r="L12643" s="266" t="n">
        <x:f>SUM(I12643:K12643)</x:f>
        <x:v>37</x:v>
      </x:c>
      <x:c r="M12643" s="267" t="n">
        <x:f>I12643*TOMATO_HOURS*WEEKS*(1+TOMATO_DIM)^I12643+J12643*CARROT_HOURS*WEEKS*(1+CARROT_DIM)^J12643+K12643*MESCLUN_HOURS*WEEKS*(1+MESCLUN_DIM)^K12643</x:f>
        <x:v>11275.308461391583</x:v>
      </x:c>
      <x:c r="N12643" s="267" t="n">
        <x:f>MAX(M12643-FARMER_HOURS,0)/TEMP_HOURS_PER_WORKER</x:f>
        <x:v>7.330075320410822</x:v>
      </x:c>
      <x:c r="O12643" s="268" t="n">
        <x:f>I12643*TOMATO_PRICE+J12643*CARROT_PRICE+K12643*MESCLUN_PRICE</x:f>
        <x:v>211558</x:v>
      </x:c>
      <x:c r="P12643" s="268" t="n">
        <x:f>I12643*TOMATO_FERTILIZER+J12643*CARROT_FERTILIZER+K12643*MESCLUN_FERTILIZER</x:f>
        <x:v>29480</x:v>
      </x:c>
      <x:c r="Q12643" s="268" t="n">
        <x:f>MIN(M12643,FARMER_HOURS)*FARMER_RATE+MAX(M12643-FARMER_HOURS,0)*TEMP_RATE</x:f>
        <x:v>208251.88301027054</x:v>
      </x:c>
      <x:c r="R12643" s="268" t="n">
        <x:f>O12643-P12643-Q12643-FIXED_COST</x:f>
        <x:v>-46173.88301027054</x:v>
      </x:c>
      <x:c r="S12643" s="139" t="str">
        <x:f>IF(AND(L12643&lt;=TOTAL_BED_CAP,N12643&lt;=TEMP_WORKER_CAP),"YES","NO")</x:f>
        <x:v>NO</x:v>
      </x:c>
      <x:c r="T12643" s="139" t="n">
        <x:f>IF(S12643="YES",R12643,-1E+99)</x:f>
        <x:v>-1e+99</x:v>
      </x:c>
    </x:row>
    <x:row r="12644">
      <x:c r="A12644" s="139"/>
      <x:c r="B12644" s="139"/>
      <x:c r="C12644" s="139"/>
      <x:c r="D12644" s="139"/>
      <x:c r="E12644" s="139"/>
      <x:c r="F12644" s="139"/>
      <x:c r="G12644" s="139"/>
      <x:c r="H12644" s="139"/>
      <x:c r="I12644" s="266" t="n">
        <x:f>INT((ROW()-ROW($I$46))/((CARROT_CAP+1)*(MESCLUN_CAP+1)))</x:f>
        <x:v>19</x:v>
      </x:c>
      <x:c r="J12644" s="266" t="n">
        <x:f>MOD(INT((ROW()-ROW($I$46))/(MESCLUN_CAP+1)),CARROT_CAP+1)</x:f>
        <x:v>7</x:v>
      </x:c>
      <x:c r="K12644" s="266" t="n">
        <x:f>MOD(ROW()-ROW($I$46),MESCLUN_CAP+1)</x:f>
        <x:v>12</x:v>
      </x:c>
      <x:c r="L12644" s="266" t="n">
        <x:f>SUM(I12644:K12644)</x:f>
        <x:v>38</x:v>
      </x:c>
      <x:c r="M12644" s="267" t="n">
        <x:f>I12644*TOMATO_HOURS*WEEKS*(1+TOMATO_DIM)^I12644+J12644*CARROT_HOURS*WEEKS*(1+CARROT_DIM)^J12644+K12644*MESCLUN_HOURS*WEEKS*(1+MESCLUN_DIM)^K12644</x:f>
        <x:v>11334.635914519647</x:v>
      </x:c>
      <x:c r="N12644" s="267" t="n">
        <x:f>MAX(M12644-FARMER_HOURS,0)/TEMP_HOURS_PER_WORKER</x:f>
        <x:v>7.371274940638644</x:v>
      </x:c>
      <x:c r="O12644" s="268" t="n">
        <x:f>I12644*TOMATO_PRICE+J12644*CARROT_PRICE+K12644*MESCLUN_PRICE</x:f>
        <x:v>214258</x:v>
      </x:c>
      <x:c r="P12644" s="268" t="n">
        <x:f>I12644*TOMATO_FERTILIZER+J12644*CARROT_FERTILIZER+K12644*MESCLUN_FERTILIZER</x:f>
        <x:v>30360</x:v>
      </x:c>
      <x:c r="Q12644" s="268" t="n">
        <x:f>MIN(M12644,FARMER_HOURS)*FARMER_RATE+MAX(M12644-FARMER_HOURS,0)*TEMP_RATE</x:f>
        <x:v>209281.8735159661</x:v>
      </x:c>
      <x:c r="R12644" s="268" t="n">
        <x:f>O12644-P12644-Q12644-FIXED_COST</x:f>
        <x:v>-45383.87351596609</x:v>
      </x:c>
      <x:c r="S12644" s="139" t="str">
        <x:f>IF(AND(L12644&lt;=TOTAL_BED_CAP,N12644&lt;=TEMP_WORKER_CAP),"YES","NO")</x:f>
        <x:v>NO</x:v>
      </x:c>
      <x:c r="T12644" s="139" t="n">
        <x:f>IF(S12644="YES",R12644,-1E+99)</x:f>
        <x:v>-1e+99</x:v>
      </x:c>
    </x:row>
    <x:row r="12645">
      <x:c r="A12645" s="139"/>
      <x:c r="B12645" s="139"/>
      <x:c r="C12645" s="139"/>
      <x:c r="D12645" s="139"/>
      <x:c r="E12645" s="139"/>
      <x:c r="F12645" s="139"/>
      <x:c r="G12645" s="139"/>
      <x:c r="H12645" s="139"/>
      <x:c r="I12645" s="266" t="n">
        <x:f>INT((ROW()-ROW($I$46))/((CARROT_CAP+1)*(MESCLUN_CAP+1)))</x:f>
        <x:v>19</x:v>
      </x:c>
      <x:c r="J12645" s="266" t="n">
        <x:f>MOD(INT((ROW()-ROW($I$46))/(MESCLUN_CAP+1)),CARROT_CAP+1)</x:f>
        <x:v>7</x:v>
      </x:c>
      <x:c r="K12645" s="266" t="n">
        <x:f>MOD(ROW()-ROW($I$46),MESCLUN_CAP+1)</x:f>
        <x:v>13</x:v>
      </x:c>
      <x:c r="L12645" s="266" t="n">
        <x:f>SUM(I12645:K12645)</x:f>
        <x:v>39</x:v>
      </x:c>
      <x:c r="M12645" s="267" t="n">
        <x:f>I12645*TOMATO_HOURS*WEEKS*(1+TOMATO_DIM)^I12645+J12645*CARROT_HOURS*WEEKS*(1+CARROT_DIM)^J12645+K12645*MESCLUN_HOURS*WEEKS*(1+MESCLUN_DIM)^K12645</x:f>
        <x:v>11395.357885228032</x:v>
      </x:c>
      <x:c r="N12645" s="267" t="n">
        <x:f>MAX(M12645-FARMER_HOURS,0)/TEMP_HOURS_PER_WORKER</x:f>
        <x:v>7.413442975852799</x:v>
      </x:c>
      <x:c r="O12645" s="268" t="n">
        <x:f>I12645*TOMATO_PRICE+J12645*CARROT_PRICE+K12645*MESCLUN_PRICE</x:f>
        <x:v>216958</x:v>
      </x:c>
      <x:c r="P12645" s="268" t="n">
        <x:f>I12645*TOMATO_FERTILIZER+J12645*CARROT_FERTILIZER+K12645*MESCLUN_FERTILIZER</x:f>
        <x:v>31240</x:v>
      </x:c>
      <x:c r="Q12645" s="268" t="n">
        <x:f>MIN(M12645,FARMER_HOURS)*FARMER_RATE+MAX(M12645-FARMER_HOURS,0)*TEMP_RATE</x:f>
        <x:v>210336.07439631998</x:v>
      </x:c>
      <x:c r="R12645" s="268" t="n">
        <x:f>O12645-P12645-Q12645-FIXED_COST</x:f>
        <x:v>-44618.07439631998</x:v>
      </x:c>
      <x:c r="S12645" s="139" t="str">
        <x:f>IF(AND(L12645&lt;=TOTAL_BED_CAP,N12645&lt;=TEMP_WORKER_CAP),"YES","NO")</x:f>
        <x:v>NO</x:v>
      </x:c>
      <x:c r="T12645" s="139" t="n">
        <x:f>IF(S12645="YES",R12645,-1E+99)</x:f>
        <x:v>-1e+99</x:v>
      </x:c>
    </x:row>
    <x:row r="12646">
      <x:c r="A12646" s="139"/>
      <x:c r="B12646" s="139"/>
      <x:c r="C12646" s="139"/>
      <x:c r="D12646" s="139"/>
      <x:c r="E12646" s="139"/>
      <x:c r="F12646" s="139"/>
      <x:c r="G12646" s="139"/>
      <x:c r="H12646" s="139"/>
      <x:c r="I12646" s="266" t="n">
        <x:f>INT((ROW()-ROW($I$46))/((CARROT_CAP+1)*(MESCLUN_CAP+1)))</x:f>
        <x:v>19</x:v>
      </x:c>
      <x:c r="J12646" s="266" t="n">
        <x:f>MOD(INT((ROW()-ROW($I$46))/(MESCLUN_CAP+1)),CARROT_CAP+1)</x:f>
        <x:v>7</x:v>
      </x:c>
      <x:c r="K12646" s="266" t="n">
        <x:f>MOD(ROW()-ROW($I$46),MESCLUN_CAP+1)</x:f>
        <x:v>14</x:v>
      </x:c>
      <x:c r="L12646" s="266" t="n">
        <x:f>SUM(I12646:K12646)</x:f>
        <x:v>40</x:v>
      </x:c>
      <x:c r="M12646" s="267" t="n">
        <x:f>I12646*TOMATO_HOURS*WEEKS*(1+TOMATO_DIM)^I12646+J12646*CARROT_HOURS*WEEKS*(1+CARROT_DIM)^J12646+K12646*MESCLUN_HOURS*WEEKS*(1+MESCLUN_DIM)^K12646</x:f>
        <x:v>11457.499966541693</x:v>
      </x:c>
      <x:c r="N12646" s="267" t="n">
        <x:f>MAX(M12646-FARMER_HOURS,0)/TEMP_HOURS_PER_WORKER</x:f>
        <x:v>7.456597198987287</x:v>
      </x:c>
      <x:c r="O12646" s="268" t="n">
        <x:f>I12646*TOMATO_PRICE+J12646*CARROT_PRICE+K12646*MESCLUN_PRICE</x:f>
        <x:v>219658</x:v>
      </x:c>
      <x:c r="P12646" s="268" t="n">
        <x:f>I12646*TOMATO_FERTILIZER+J12646*CARROT_FERTILIZER+K12646*MESCLUN_FERTILIZER</x:f>
        <x:v>32120</x:v>
      </x:c>
      <x:c r="Q12646" s="268" t="n">
        <x:f>MIN(M12646,FARMER_HOURS)*FARMER_RATE+MAX(M12646-FARMER_HOURS,0)*TEMP_RATE</x:f>
        <x:v>211414.92997468216</x:v>
      </x:c>
      <x:c r="R12646" s="268" t="n">
        <x:f>O12646-P12646-Q12646-FIXED_COST</x:f>
        <x:v>-43876.92997468216</x:v>
      </x:c>
      <x:c r="S12646" s="139" t="str">
        <x:f>IF(AND(L12646&lt;=TOTAL_BED_CAP,N12646&lt;=TEMP_WORKER_CAP),"YES","NO")</x:f>
        <x:v>NO</x:v>
      </x:c>
      <x:c r="T12646" s="139" t="n">
        <x:f>IF(S12646="YES",R12646,-1E+99)</x:f>
        <x:v>-1e+99</x:v>
      </x:c>
    </x:row>
    <x:row r="12647">
      <x:c r="A12647" s="139"/>
      <x:c r="B12647" s="139"/>
      <x:c r="C12647" s="139"/>
      <x:c r="D12647" s="139"/>
      <x:c r="E12647" s="139"/>
      <x:c r="F12647" s="139"/>
      <x:c r="G12647" s="139"/>
      <x:c r="H12647" s="139"/>
      <x:c r="I12647" s="266" t="n">
        <x:f>INT((ROW()-ROW($I$46))/((CARROT_CAP+1)*(MESCLUN_CAP+1)))</x:f>
        <x:v>19</x:v>
      </x:c>
      <x:c r="J12647" s="266" t="n">
        <x:f>MOD(INT((ROW()-ROW($I$46))/(MESCLUN_CAP+1)),CARROT_CAP+1)</x:f>
        <x:v>7</x:v>
      </x:c>
      <x:c r="K12647" s="266" t="n">
        <x:f>MOD(ROW()-ROW($I$46),MESCLUN_CAP+1)</x:f>
        <x:v>15</x:v>
      </x:c>
      <x:c r="L12647" s="266" t="n">
        <x:f>SUM(I12647:K12647)</x:f>
        <x:v>41</x:v>
      </x:c>
      <x:c r="M12647" s="267" t="n">
        <x:f>I12647*TOMATO_HOURS*WEEKS*(1+TOMATO_DIM)^I12647+J12647*CARROT_HOURS*WEEKS*(1+CARROT_DIM)^J12647+K12647*MESCLUN_HOURS*WEEKS*(1+MESCLUN_DIM)^K12647</x:f>
        <x:v>11521.08817341784</x:v>
      </x:c>
      <x:c r="N12647" s="267" t="n">
        <x:f>MAX(M12647-FARMER_HOURS,0)/TEMP_HOURS_PER_WORKER</x:f>
        <x:v>7.500755675984611</x:v>
      </x:c>
      <x:c r="O12647" s="268" t="n">
        <x:f>I12647*TOMATO_PRICE+J12647*CARROT_PRICE+K12647*MESCLUN_PRICE</x:f>
        <x:v>222358</x:v>
      </x:c>
      <x:c r="P12647" s="268" t="n">
        <x:f>I12647*TOMATO_FERTILIZER+J12647*CARROT_FERTILIZER+K12647*MESCLUN_FERTILIZER</x:f>
        <x:v>33000</x:v>
      </x:c>
      <x:c r="Q12647" s="268" t="n">
        <x:f>MIN(M12647,FARMER_HOURS)*FARMER_RATE+MAX(M12647-FARMER_HOURS,0)*TEMP_RATE</x:f>
        <x:v>212518.89189961526</x:v>
      </x:c>
      <x:c r="R12647" s="268" t="n">
        <x:f>O12647-P12647-Q12647-FIXED_COST</x:f>
        <x:v>-43160.891899615264</x:v>
      </x:c>
      <x:c r="S12647" s="139" t="str">
        <x:f>IF(AND(L12647&lt;=TOTAL_BED_CAP,N12647&lt;=TEMP_WORKER_CAP),"YES","NO")</x:f>
        <x:v>NO</x:v>
      </x:c>
      <x:c r="T12647" s="139" t="n">
        <x:f>IF(S12647="YES",R12647,-1E+99)</x:f>
        <x:v>-1e+99</x:v>
      </x:c>
    </x:row>
    <x:row r="12648">
      <x:c r="A12648" s="139"/>
      <x:c r="B12648" s="139"/>
      <x:c r="C12648" s="139"/>
      <x:c r="D12648" s="139"/>
      <x:c r="E12648" s="139"/>
      <x:c r="F12648" s="139"/>
      <x:c r="G12648" s="139"/>
      <x:c r="H12648" s="139"/>
      <x:c r="I12648" s="266" t="n">
        <x:f>INT((ROW()-ROW($I$46))/((CARROT_CAP+1)*(MESCLUN_CAP+1)))</x:f>
        <x:v>19</x:v>
      </x:c>
      <x:c r="J12648" s="266" t="n">
        <x:f>MOD(INT((ROW()-ROW($I$46))/(MESCLUN_CAP+1)),CARROT_CAP+1)</x:f>
        <x:v>7</x:v>
      </x:c>
      <x:c r="K12648" s="266" t="n">
        <x:f>MOD(ROW()-ROW($I$46),MESCLUN_CAP+1)</x:f>
        <x:v>16</x:v>
      </x:c>
      <x:c r="L12648" s="266" t="n">
        <x:f>SUM(I12648:K12648)</x:f>
        <x:v>42</x:v>
      </x:c>
      <x:c r="M12648" s="267" t="n">
        <x:f>I12648*TOMATO_HOURS*WEEKS*(1+TOMATO_DIM)^I12648+J12648*CARROT_HOURS*WEEKS*(1+CARROT_DIM)^J12648+K12648*MESCLUN_HOURS*WEEKS*(1+MESCLUN_DIM)^K12648</x:f>
        <x:v>11586.148949295328</x:v>
      </x:c>
      <x:c r="N12648" s="267" t="n">
        <x:f>MAX(M12648-FARMER_HOURS,0)/TEMP_HOURS_PER_WORKER</x:f>
        <x:v>7.545936770343977</x:v>
      </x:c>
      <x:c r="O12648" s="268" t="n">
        <x:f>I12648*TOMATO_PRICE+J12648*CARROT_PRICE+K12648*MESCLUN_PRICE</x:f>
        <x:v>225058</x:v>
      </x:c>
      <x:c r="P12648" s="268" t="n">
        <x:f>I12648*TOMATO_FERTILIZER+J12648*CARROT_FERTILIZER+K12648*MESCLUN_FERTILIZER</x:f>
        <x:v>33880</x:v>
      </x:c>
      <x:c r="Q12648" s="268" t="n">
        <x:f>MIN(M12648,FARMER_HOURS)*FARMER_RATE+MAX(M12648-FARMER_HOURS,0)*TEMP_RATE</x:f>
        <x:v>213648.41925859943</x:v>
      </x:c>
      <x:c r="R12648" s="268" t="n">
        <x:f>O12648-P12648-Q12648-FIXED_COST</x:f>
        <x:v>-42470.41925859943</x:v>
      </x:c>
      <x:c r="S12648" s="139" t="str">
        <x:f>IF(AND(L12648&lt;=TOTAL_BED_CAP,N12648&lt;=TEMP_WORKER_CAP),"YES","NO")</x:f>
        <x:v>NO</x:v>
      </x:c>
      <x:c r="T12648" s="139" t="n">
        <x:f>IF(S12648="YES",R12648,-1E+99)</x:f>
        <x:v>-1e+99</x:v>
      </x:c>
    </x:row>
    <x:row r="12649">
      <x:c r="A12649" s="139"/>
      <x:c r="B12649" s="139"/>
      <x:c r="C12649" s="139"/>
      <x:c r="D12649" s="139"/>
      <x:c r="E12649" s="139"/>
      <x:c r="F12649" s="139"/>
      <x:c r="G12649" s="139"/>
      <x:c r="H12649" s="139"/>
      <x:c r="I12649" s="266" t="n">
        <x:f>INT((ROW()-ROW($I$46))/((CARROT_CAP+1)*(MESCLUN_CAP+1)))</x:f>
        <x:v>19</x:v>
      </x:c>
      <x:c r="J12649" s="266" t="n">
        <x:f>MOD(INT((ROW()-ROW($I$46))/(MESCLUN_CAP+1)),CARROT_CAP+1)</x:f>
        <x:v>7</x:v>
      </x:c>
      <x:c r="K12649" s="266" t="n">
        <x:f>MOD(ROW()-ROW($I$46),MESCLUN_CAP+1)</x:f>
        <x:v>17</x:v>
      </x:c>
      <x:c r="L12649" s="266" t="n">
        <x:f>SUM(I12649:K12649)</x:f>
        <x:v>43</x:v>
      </x:c>
      <x:c r="M12649" s="267" t="n">
        <x:f>I12649*TOMATO_HOURS*WEEKS*(1+TOMATO_DIM)^I12649+J12649*CARROT_HOURS*WEEKS*(1+CARROT_DIM)^J12649+K12649*MESCLUN_HOURS*WEEKS*(1+MESCLUN_DIM)^K12649</x:f>
        <x:v>11652.709172741868</x:v>
      </x:c>
      <x:c r="N12649" s="267" t="n">
        <x:f>MAX(M12649-FARMER_HOURS,0)/TEMP_HOURS_PER_WORKER</x:f>
        <x:v>7.592159147737409</x:v>
      </x:c>
      <x:c r="O12649" s="268" t="n">
        <x:f>I12649*TOMATO_PRICE+J12649*CARROT_PRICE+K12649*MESCLUN_PRICE</x:f>
        <x:v>227758</x:v>
      </x:c>
      <x:c r="P12649" s="268" t="n">
        <x:f>I12649*TOMATO_FERTILIZER+J12649*CARROT_FERTILIZER+K12649*MESCLUN_FERTILIZER</x:f>
        <x:v>34760</x:v>
      </x:c>
      <x:c r="Q12649" s="268" t="n">
        <x:f>MIN(M12649,FARMER_HOURS)*FARMER_RATE+MAX(M12649-FARMER_HOURS,0)*TEMP_RATE</x:f>
        <x:v>214803.9786934352</x:v>
      </x:c>
      <x:c r="R12649" s="268" t="n">
        <x:f>O12649-P12649-Q12649-FIXED_COST</x:f>
        <x:v>-41805.9786934352</x:v>
      </x:c>
      <x:c r="S12649" s="139" t="str">
        <x:f>IF(AND(L12649&lt;=TOTAL_BED_CAP,N12649&lt;=TEMP_WORKER_CAP),"YES","NO")</x:f>
        <x:v>NO</x:v>
      </x:c>
      <x:c r="T12649" s="139" t="n">
        <x:f>IF(S12649="YES",R12649,-1E+99)</x:f>
        <x:v>-1e+99</x:v>
      </x:c>
    </x:row>
    <x:row r="12650">
      <x:c r="A12650" s="139"/>
      <x:c r="B12650" s="139"/>
      <x:c r="C12650" s="139"/>
      <x:c r="D12650" s="139"/>
      <x:c r="E12650" s="139"/>
      <x:c r="F12650" s="139"/>
      <x:c r="G12650" s="139"/>
      <x:c r="H12650" s="139"/>
      <x:c r="I12650" s="266" t="n">
        <x:f>INT((ROW()-ROW($I$46))/((CARROT_CAP+1)*(MESCLUN_CAP+1)))</x:f>
        <x:v>19</x:v>
      </x:c>
      <x:c r="J12650" s="266" t="n">
        <x:f>MOD(INT((ROW()-ROW($I$46))/(MESCLUN_CAP+1)),CARROT_CAP+1)</x:f>
        <x:v>7</x:v>
      </x:c>
      <x:c r="K12650" s="266" t="n">
        <x:f>MOD(ROW()-ROW($I$46),MESCLUN_CAP+1)</x:f>
        <x:v>18</x:v>
      </x:c>
      <x:c r="L12650" s="266" t="n">
        <x:f>SUM(I12650:K12650)</x:f>
        <x:v>44</x:v>
      </x:c>
      <x:c r="M12650" s="267" t="n">
        <x:f>I12650*TOMATO_HOURS*WEEKS*(1+TOMATO_DIM)^I12650+J12650*CARROT_HOURS*WEEKS*(1+CARROT_DIM)^J12650+K12650*MESCLUN_HOURS*WEEKS*(1+MESCLUN_DIM)^K12650</x:f>
        <x:v>11720.796164200456</x:v>
      </x:c>
      <x:c r="N12650" s="267" t="n">
        <x:f>MAX(M12650-FARMER_HOURS,0)/TEMP_HOURS_PER_WORKER</x:f>
        <x:v>7.639441780694761</x:v>
      </x:c>
      <x:c r="O12650" s="268" t="n">
        <x:f>I12650*TOMATO_PRICE+J12650*CARROT_PRICE+K12650*MESCLUN_PRICE</x:f>
        <x:v>230458</x:v>
      </x:c>
      <x:c r="P12650" s="268" t="n">
        <x:f>I12650*TOMATO_FERTILIZER+J12650*CARROT_FERTILIZER+K12650*MESCLUN_FERTILIZER</x:f>
        <x:v>35640</x:v>
      </x:c>
      <x:c r="Q12650" s="268" t="n">
        <x:f>MIN(M12650,FARMER_HOURS)*FARMER_RATE+MAX(M12650-FARMER_HOURS,0)*TEMP_RATE</x:f>
        <x:v>215986.044517369</x:v>
      </x:c>
      <x:c r="R12650" s="268" t="n">
        <x:f>O12650-P12650-Q12650-FIXED_COST</x:f>
        <x:v>-41168.04451736901</x:v>
      </x:c>
      <x:c r="S12650" s="139" t="str">
        <x:f>IF(AND(L12650&lt;=TOTAL_BED_CAP,N12650&lt;=TEMP_WORKER_CAP),"YES","NO")</x:f>
        <x:v>NO</x:v>
      </x:c>
      <x:c r="T12650" s="139" t="n">
        <x:f>IF(S12650="YES",R12650,-1E+99)</x:f>
        <x:v>-1e+99</x:v>
      </x:c>
    </x:row>
    <x:row r="12651">
      <x:c r="A12651" s="139"/>
      <x:c r="B12651" s="139"/>
      <x:c r="C12651" s="139"/>
      <x:c r="D12651" s="139"/>
      <x:c r="E12651" s="139"/>
      <x:c r="F12651" s="139"/>
      <x:c r="G12651" s="139"/>
      <x:c r="H12651" s="139"/>
      <x:c r="I12651" s="266" t="n">
        <x:f>INT((ROW()-ROW($I$46))/((CARROT_CAP+1)*(MESCLUN_CAP+1)))</x:f>
        <x:v>19</x:v>
      </x:c>
      <x:c r="J12651" s="266" t="n">
        <x:f>MOD(INT((ROW()-ROW($I$46))/(MESCLUN_CAP+1)),CARROT_CAP+1)</x:f>
        <x:v>7</x:v>
      </x:c>
      <x:c r="K12651" s="266" t="n">
        <x:f>MOD(ROW()-ROW($I$46),MESCLUN_CAP+1)</x:f>
        <x:v>19</x:v>
      </x:c>
      <x:c r="L12651" s="266" t="n">
        <x:f>SUM(I12651:K12651)</x:f>
        <x:v>45</x:v>
      </x:c>
      <x:c r="M12651" s="267" t="n">
        <x:f>I12651*TOMATO_HOURS*WEEKS*(1+TOMATO_DIM)^I12651+J12651*CARROT_HOURS*WEEKS*(1+CARROT_DIM)^J12651+K12651*MESCLUN_HOURS*WEEKS*(1+MESCLUN_DIM)^K12651</x:f>
        <x:v>11790.437692836478</x:v>
      </x:c>
      <x:c r="N12651" s="267" t="n">
        <x:f>MAX(M12651-FARMER_HOURS,0)/TEMP_HOURS_PER_WORKER</x:f>
        <x:v>7.6878039533586655</x:v>
      </x:c>
      <x:c r="O12651" s="268" t="n">
        <x:f>I12651*TOMATO_PRICE+J12651*CARROT_PRICE+K12651*MESCLUN_PRICE</x:f>
        <x:v>233158</x:v>
      </x:c>
      <x:c r="P12651" s="268" t="n">
        <x:f>I12651*TOMATO_FERTILIZER+J12651*CARROT_FERTILIZER+K12651*MESCLUN_FERTILIZER</x:f>
        <x:v>36520</x:v>
      </x:c>
      <x:c r="Q12651" s="268" t="n">
        <x:f>MIN(M12651,FARMER_HOURS)*FARMER_RATE+MAX(M12651-FARMER_HOURS,0)*TEMP_RATE</x:f>
        <x:v>217195.09883396662</x:v>
      </x:c>
      <x:c r="R12651" s="268" t="n">
        <x:f>O12651-P12651-Q12651-FIXED_COST</x:f>
        <x:v>-40557.09883396662</x:v>
      </x:c>
      <x:c r="S12651" s="139" t="str">
        <x:f>IF(AND(L12651&lt;=TOTAL_BED_CAP,N12651&lt;=TEMP_WORKER_CAP),"YES","NO")</x:f>
        <x:v>NO</x:v>
      </x:c>
      <x:c r="T12651" s="139" t="n">
        <x:f>IF(S12651="YES",R12651,-1E+99)</x:f>
        <x:v>-1e+99</x:v>
      </x:c>
    </x:row>
    <x:row r="12652">
      <x:c r="A12652" s="139"/>
      <x:c r="B12652" s="139"/>
      <x:c r="C12652" s="139"/>
      <x:c r="D12652" s="139"/>
      <x:c r="E12652" s="139"/>
      <x:c r="F12652" s="139"/>
      <x:c r="G12652" s="139"/>
      <x:c r="H12652" s="139"/>
      <x:c r="I12652" s="266" t="n">
        <x:f>INT((ROW()-ROW($I$46))/((CARROT_CAP+1)*(MESCLUN_CAP+1)))</x:f>
        <x:v>19</x:v>
      </x:c>
      <x:c r="J12652" s="266" t="n">
        <x:f>MOD(INT((ROW()-ROW($I$46))/(MESCLUN_CAP+1)),CARROT_CAP+1)</x:f>
        <x:v>7</x:v>
      </x:c>
      <x:c r="K12652" s="266" t="n">
        <x:f>MOD(ROW()-ROW($I$46),MESCLUN_CAP+1)</x:f>
        <x:v>20</x:v>
      </x:c>
      <x:c r="L12652" s="266" t="n">
        <x:f>SUM(I12652:K12652)</x:f>
        <x:v>46</x:v>
      </x:c>
      <x:c r="M12652" s="267" t="n">
        <x:f>I12652*TOMATO_HOURS*WEEKS*(1+TOMATO_DIM)^I12652+J12652*CARROT_HOURS*WEEKS*(1+CARROT_DIM)^J12652+K12652*MESCLUN_HOURS*WEEKS*(1+MESCLUN_DIM)^K12652</x:f>
        <x:v>11861.661983486954</x:v>
      </x:c>
      <x:c r="N12652" s="267" t="n">
        <x:f>MAX(M12652-FARMER_HOURS,0)/TEMP_HOURS_PER_WORKER</x:f>
        <x:v>7.737265266310385</x:v>
      </x:c>
      <x:c r="O12652" s="268" t="n">
        <x:f>I12652*TOMATO_PRICE+J12652*CARROT_PRICE+K12652*MESCLUN_PRICE</x:f>
        <x:v>235858</x:v>
      </x:c>
      <x:c r="P12652" s="268" t="n">
        <x:f>I12652*TOMATO_FERTILIZER+J12652*CARROT_FERTILIZER+K12652*MESCLUN_FERTILIZER</x:f>
        <x:v>37400</x:v>
      </x:c>
      <x:c r="Q12652" s="268" t="n">
        <x:f>MIN(M12652,FARMER_HOURS)*FARMER_RATE+MAX(M12652-FARMER_HOURS,0)*TEMP_RATE</x:f>
        <x:v>218431.63165775963</x:v>
      </x:c>
      <x:c r="R12652" s="268" t="n">
        <x:f>O12652-P12652-Q12652-FIXED_COST</x:f>
        <x:v>-39973.63165775963</x:v>
      </x:c>
      <x:c r="S12652" s="139" t="str">
        <x:f>IF(AND(L12652&lt;=TOTAL_BED_CAP,N12652&lt;=TEMP_WORKER_CAP),"YES","NO")</x:f>
        <x:v>NO</x:v>
      </x:c>
      <x:c r="T12652" s="139" t="n">
        <x:f>IF(S12652="YES",R12652,-1E+99)</x:f>
        <x:v>-1e+99</x:v>
      </x:c>
    </x:row>
    <x:row r="12653">
      <x:c r="A12653" s="139"/>
      <x:c r="B12653" s="139"/>
      <x:c r="C12653" s="139"/>
      <x:c r="D12653" s="139"/>
      <x:c r="E12653" s="139"/>
      <x:c r="F12653" s="139"/>
      <x:c r="G12653" s="139"/>
      <x:c r="H12653" s="139"/>
      <x:c r="I12653" s="266" t="n">
        <x:f>INT((ROW()-ROW($I$46))/((CARROT_CAP+1)*(MESCLUN_CAP+1)))</x:f>
        <x:v>19</x:v>
      </x:c>
      <x:c r="J12653" s="266" t="n">
        <x:f>MOD(INT((ROW()-ROW($I$46))/(MESCLUN_CAP+1)),CARROT_CAP+1)</x:f>
        <x:v>7</x:v>
      </x:c>
      <x:c r="K12653" s="266" t="n">
        <x:f>MOD(ROW()-ROW($I$46),MESCLUN_CAP+1)</x:f>
        <x:v>21</x:v>
      </x:c>
      <x:c r="L12653" s="266" t="n">
        <x:f>SUM(I12653:K12653)</x:f>
        <x:v>47</x:v>
      </x:c>
      <x:c r="M12653" s="267" t="n">
        <x:f>I12653*TOMATO_HOURS*WEEKS*(1+TOMATO_DIM)^I12653+J12653*CARROT_HOURS*WEEKS*(1+CARROT_DIM)^J12653+K12653*MESCLUN_HOURS*WEEKS*(1+MESCLUN_DIM)^K12653</x:f>
        <x:v>11934.497723713399</x:v>
      </x:c>
      <x:c r="N12653" s="267" t="n">
        <x:f>MAX(M12653-FARMER_HOURS,0)/TEMP_HOURS_PER_WORKER</x:f>
        <x:v>7.787845641467638</x:v>
      </x:c>
      <x:c r="O12653" s="268" t="n">
        <x:f>I12653*TOMATO_PRICE+J12653*CARROT_PRICE+K12653*MESCLUN_PRICE</x:f>
        <x:v>238558</x:v>
      </x:c>
      <x:c r="P12653" s="268" t="n">
        <x:f>I12653*TOMATO_FERTILIZER+J12653*CARROT_FERTILIZER+K12653*MESCLUN_FERTILIZER</x:f>
        <x:v>38280</x:v>
      </x:c>
      <x:c r="Q12653" s="268" t="n">
        <x:f>MIN(M12653,FARMER_HOURS)*FARMER_RATE+MAX(M12653-FARMER_HOURS,0)*TEMP_RATE</x:f>
        <x:v>219696.14103669094</x:v>
      </x:c>
      <x:c r="R12653" s="268" t="n">
        <x:f>O12653-P12653-Q12653-FIXED_COST</x:f>
        <x:v>-39418.14103669094</x:v>
      </x:c>
      <x:c r="S12653" s="139" t="str">
        <x:f>IF(AND(L12653&lt;=TOTAL_BED_CAP,N12653&lt;=TEMP_WORKER_CAP),"YES","NO")</x:f>
        <x:v>NO</x:v>
      </x:c>
      <x:c r="T12653" s="139" t="n">
        <x:f>IF(S12653="YES",R12653,-1E+99)</x:f>
        <x:v>-1e+99</x:v>
      </x:c>
    </x:row>
    <x:row r="12654">
      <x:c r="A12654" s="139"/>
      <x:c r="B12654" s="139"/>
      <x:c r="C12654" s="139"/>
      <x:c r="D12654" s="139"/>
      <x:c r="E12654" s="139"/>
      <x:c r="F12654" s="139"/>
      <x:c r="G12654" s="139"/>
      <x:c r="H12654" s="139"/>
      <x:c r="I12654" s="266" t="n">
        <x:f>INT((ROW()-ROW($I$46))/((CARROT_CAP+1)*(MESCLUN_CAP+1)))</x:f>
        <x:v>19</x:v>
      </x:c>
      <x:c r="J12654" s="266" t="n">
        <x:f>MOD(INT((ROW()-ROW($I$46))/(MESCLUN_CAP+1)),CARROT_CAP+1)</x:f>
        <x:v>7</x:v>
      </x:c>
      <x:c r="K12654" s="266" t="n">
        <x:f>MOD(ROW()-ROW($I$46),MESCLUN_CAP+1)</x:f>
        <x:v>22</x:v>
      </x:c>
      <x:c r="L12654" s="266" t="n">
        <x:f>SUM(I12654:K12654)</x:f>
        <x:v>48</x:v>
      </x:c>
      <x:c r="M12654" s="267" t="n">
        <x:f>I12654*TOMATO_HOURS*WEEKS*(1+TOMATO_DIM)^I12654+J12654*CARROT_HOURS*WEEKS*(1+CARROT_DIM)^J12654+K12654*MESCLUN_HOURS*WEEKS*(1+MESCLUN_DIM)^K12654</x:f>
        <x:v>12008.974070959794</x:v>
      </x:c>
      <x:c r="N12654" s="267" t="n">
        <x:f>MAX(M12654-FARMER_HOURS,0)/TEMP_HOURS_PER_WORKER</x:f>
        <x:v>7.839565327055412</x:v>
      </x:c>
      <x:c r="O12654" s="268" t="n">
        <x:f>I12654*TOMATO_PRICE+J12654*CARROT_PRICE+K12654*MESCLUN_PRICE</x:f>
        <x:v>241258</x:v>
      </x:c>
      <x:c r="P12654" s="268" t="n">
        <x:f>I12654*TOMATO_FERTILIZER+J12654*CARROT_FERTILIZER+K12654*MESCLUN_FERTILIZER</x:f>
        <x:v>39160</x:v>
      </x:c>
      <x:c r="Q12654" s="268" t="n">
        <x:f>MIN(M12654,FARMER_HOURS)*FARMER_RATE+MAX(M12654-FARMER_HOURS,0)*TEMP_RATE</x:f>
        <x:v>220989.1331763853</x:v>
      </x:c>
      <x:c r="R12654" s="268" t="n">
        <x:f>O12654-P12654-Q12654-FIXED_COST</x:f>
        <x:v>-38891.13317638531</x:v>
      </x:c>
      <x:c r="S12654" s="139" t="str">
        <x:f>IF(AND(L12654&lt;=TOTAL_BED_CAP,N12654&lt;=TEMP_WORKER_CAP),"YES","NO")</x:f>
        <x:v>NO</x:v>
      </x:c>
      <x:c r="T12654" s="139" t="n">
        <x:f>IF(S12654="YES",R12654,-1E+99)</x:f>
        <x:v>-1e+99</x:v>
      </x:c>
    </x:row>
    <x:row r="12655">
      <x:c r="A12655" s="139"/>
      <x:c r="B12655" s="139"/>
      <x:c r="C12655" s="139"/>
      <x:c r="D12655" s="139"/>
      <x:c r="E12655" s="139"/>
      <x:c r="F12655" s="139"/>
      <x:c r="G12655" s="139"/>
      <x:c r="H12655" s="139"/>
      <x:c r="I12655" s="266" t="n">
        <x:f>INT((ROW()-ROW($I$46))/((CARROT_CAP+1)*(MESCLUN_CAP+1)))</x:f>
        <x:v>19</x:v>
      </x:c>
      <x:c r="J12655" s="266" t="n">
        <x:f>MOD(INT((ROW()-ROW($I$46))/(MESCLUN_CAP+1)),CARROT_CAP+1)</x:f>
        <x:v>7</x:v>
      </x:c>
      <x:c r="K12655" s="266" t="n">
        <x:f>MOD(ROW()-ROW($I$46),MESCLUN_CAP+1)</x:f>
        <x:v>23</x:v>
      </x:c>
      <x:c r="L12655" s="266" t="n">
        <x:f>SUM(I12655:K12655)</x:f>
        <x:v>49</x:v>
      </x:c>
      <x:c r="M12655" s="267" t="n">
        <x:f>I12655*TOMATO_HOURS*WEEKS*(1+TOMATO_DIM)^I12655+J12655*CARROT_HOURS*WEEKS*(1+CARROT_DIM)^J12655+K12655*MESCLUN_HOURS*WEEKS*(1+MESCLUN_DIM)^K12655</x:f>
        <x:v>12085.12065981723</x:v>
      </x:c>
      <x:c r="N12655" s="267" t="n">
        <x:f>MAX(M12655-FARMER_HOURS,0)/TEMP_HOURS_PER_WORKER</x:f>
        <x:v>7.892444902650855</x:v>
      </x:c>
      <x:c r="O12655" s="268" t="n">
        <x:f>I12655*TOMATO_PRICE+J12655*CARROT_PRICE+K12655*MESCLUN_PRICE</x:f>
        <x:v>243958</x:v>
      </x:c>
      <x:c r="P12655" s="268" t="n">
        <x:f>I12655*TOMATO_FERTILIZER+J12655*CARROT_FERTILIZER+K12655*MESCLUN_FERTILIZER</x:f>
        <x:v>40040</x:v>
      </x:c>
      <x:c r="Q12655" s="268" t="n">
        <x:f>MIN(M12655,FARMER_HOURS)*FARMER_RATE+MAX(M12655-FARMER_HOURS,0)*TEMP_RATE</x:f>
        <x:v>222311.12256627134</x:v>
      </x:c>
      <x:c r="R12655" s="268" t="n">
        <x:f>O12655-P12655-Q12655-FIXED_COST</x:f>
        <x:v>-38393.12256627134</x:v>
      </x:c>
      <x:c r="S12655" s="139" t="str">
        <x:f>IF(AND(L12655&lt;=TOTAL_BED_CAP,N12655&lt;=TEMP_WORKER_CAP),"YES","NO")</x:f>
        <x:v>NO</x:v>
      </x:c>
      <x:c r="T12655" s="139" t="n">
        <x:f>IF(S12655="YES",R12655,-1E+99)</x:f>
        <x:v>-1e+99</x:v>
      </x:c>
    </x:row>
    <x:row r="12656">
      <x:c r="A12656" s="139"/>
      <x:c r="B12656" s="139"/>
      <x:c r="C12656" s="139"/>
      <x:c r="D12656" s="139"/>
      <x:c r="E12656" s="139"/>
      <x:c r="F12656" s="139"/>
      <x:c r="G12656" s="139"/>
      <x:c r="H12656" s="139"/>
      <x:c r="I12656" s="266" t="n">
        <x:f>INT((ROW()-ROW($I$46))/((CARROT_CAP+1)*(MESCLUN_CAP+1)))</x:f>
        <x:v>19</x:v>
      </x:c>
      <x:c r="J12656" s="266" t="n">
        <x:f>MOD(INT((ROW()-ROW($I$46))/(MESCLUN_CAP+1)),CARROT_CAP+1)</x:f>
        <x:v>7</x:v>
      </x:c>
      <x:c r="K12656" s="266" t="n">
        <x:f>MOD(ROW()-ROW($I$46),MESCLUN_CAP+1)</x:f>
        <x:v>24</x:v>
      </x:c>
      <x:c r="L12656" s="266" t="n">
        <x:f>SUM(I12656:K12656)</x:f>
        <x:v>50</x:v>
      </x:c>
      <x:c r="M12656" s="267" t="n">
        <x:f>I12656*TOMATO_HOURS*WEEKS*(1+TOMATO_DIM)^I12656+J12656*CARROT_HOURS*WEEKS*(1+CARROT_DIM)^J12656+K12656*MESCLUN_HOURS*WEEKS*(1+MESCLUN_DIM)^K12656</x:f>
        <x:v>12162.967609396726</x:v>
      </x:c>
      <x:c r="N12656" s="267" t="n">
        <x:f>MAX(M12656-FARMER_HOURS,0)/TEMP_HOURS_PER_WORKER</x:f>
        <x:v>7.946505284303282</x:v>
      </x:c>
      <x:c r="O12656" s="268" t="n">
        <x:f>I12656*TOMATO_PRICE+J12656*CARROT_PRICE+K12656*MESCLUN_PRICE</x:f>
        <x:v>246658</x:v>
      </x:c>
      <x:c r="P12656" s="268" t="n">
        <x:f>I12656*TOMATO_FERTILIZER+J12656*CARROT_FERTILIZER+K12656*MESCLUN_FERTILIZER</x:f>
        <x:v>40920</x:v>
      </x:c>
      <x:c r="Q12656" s="268" t="n">
        <x:f>MIN(M12656,FARMER_HOURS)*FARMER_RATE+MAX(M12656-FARMER_HOURS,0)*TEMP_RATE</x:f>
        <x:v>223662.63210758206</x:v>
      </x:c>
      <x:c r="R12656" s="268" t="n">
        <x:f>O12656-P12656-Q12656-FIXED_COST</x:f>
        <x:v>-37924.63210758206</x:v>
      </x:c>
      <x:c r="S12656" s="139" t="str">
        <x:f>IF(AND(L12656&lt;=TOTAL_BED_CAP,N12656&lt;=TEMP_WORKER_CAP),"YES","NO")</x:f>
        <x:v>NO</x:v>
      </x:c>
      <x:c r="T12656" s="139" t="n">
        <x:f>IF(S12656="YES",R12656,-1E+99)</x:f>
        <x:v>-1e+99</x:v>
      </x:c>
    </x:row>
    <x:row r="12657">
      <x:c r="A12657" s="139"/>
      <x:c r="B12657" s="139"/>
      <x:c r="C12657" s="139"/>
      <x:c r="D12657" s="139"/>
      <x:c r="E12657" s="139"/>
      <x:c r="F12657" s="139"/>
      <x:c r="G12657" s="139"/>
      <x:c r="H12657" s="139"/>
      <x:c r="I12657" s="266" t="n">
        <x:f>INT((ROW()-ROW($I$46))/((CARROT_CAP+1)*(MESCLUN_CAP+1)))</x:f>
        <x:v>19</x:v>
      </x:c>
      <x:c r="J12657" s="266" t="n">
        <x:f>MOD(INT((ROW()-ROW($I$46))/(MESCLUN_CAP+1)),CARROT_CAP+1)</x:f>
        <x:v>7</x:v>
      </x:c>
      <x:c r="K12657" s="266" t="n">
        <x:f>MOD(ROW()-ROW($I$46),MESCLUN_CAP+1)</x:f>
        <x:v>25</x:v>
      </x:c>
      <x:c r="L12657" s="266" t="n">
        <x:f>SUM(I12657:K12657)</x:f>
        <x:v>51</x:v>
      </x:c>
      <x:c r="M12657" s="267" t="n">
        <x:f>I12657*TOMATO_HOURS*WEEKS*(1+TOMATO_DIM)^I12657+J12657*CARROT_HOURS*WEEKS*(1+CARROT_DIM)^J12657+K12657*MESCLUN_HOURS*WEEKS*(1+MESCLUN_DIM)^K12657</x:f>
        <x:v>12242.545530811823</x:v>
      </x:c>
      <x:c r="N12657" s="267" t="n">
        <x:f>MAX(M12657-FARMER_HOURS,0)/TEMP_HOURS_PER_WORKER</x:f>
        <x:v>8.001767729730433</x:v>
      </x:c>
      <x:c r="O12657" s="268" t="n">
        <x:f>I12657*TOMATO_PRICE+J12657*CARROT_PRICE+K12657*MESCLUN_PRICE</x:f>
        <x:v>249358</x:v>
      </x:c>
      <x:c r="P12657" s="268" t="n">
        <x:f>I12657*TOMATO_FERTILIZER+J12657*CARROT_FERTILIZER+K12657*MESCLUN_FERTILIZER</x:f>
        <x:v>41800</x:v>
      </x:c>
      <x:c r="Q12657" s="268" t="n">
        <x:f>MIN(M12657,FARMER_HOURS)*FARMER_RATE+MAX(M12657-FARMER_HOURS,0)*TEMP_RATE</x:f>
        <x:v>225044.19324326082</x:v>
      </x:c>
      <x:c r="R12657" s="268" t="n">
        <x:f>O12657-P12657-Q12657-FIXED_COST</x:f>
        <x:v>-37486.193243260816</x:v>
      </x:c>
      <x:c r="S12657" s="139" t="str">
        <x:f>IF(AND(L12657&lt;=TOTAL_BED_CAP,N12657&lt;=TEMP_WORKER_CAP),"YES","NO")</x:f>
        <x:v>NO</x:v>
      </x:c>
      <x:c r="T12657" s="139" t="n">
        <x:f>IF(S12657="YES",R12657,-1E+99)</x:f>
        <x:v>-1e+99</x:v>
      </x:c>
    </x:row>
    <x:row r="12658">
      <x:c r="A12658" s="139"/>
      <x:c r="B12658" s="139"/>
      <x:c r="C12658" s="139"/>
      <x:c r="D12658" s="139"/>
      <x:c r="E12658" s="139"/>
      <x:c r="F12658" s="139"/>
      <x:c r="G12658" s="139"/>
      <x:c r="H12658" s="139"/>
      <x:c r="I12658" s="266" t="n">
        <x:f>INT((ROW()-ROW($I$46))/((CARROT_CAP+1)*(MESCLUN_CAP+1)))</x:f>
        <x:v>19</x:v>
      </x:c>
      <x:c r="J12658" s="266" t="n">
        <x:f>MOD(INT((ROW()-ROW($I$46))/(MESCLUN_CAP+1)),CARROT_CAP+1)</x:f>
        <x:v>7</x:v>
      </x:c>
      <x:c r="K12658" s="266" t="n">
        <x:f>MOD(ROW()-ROW($I$46),MESCLUN_CAP+1)</x:f>
        <x:v>26</x:v>
      </x:c>
      <x:c r="L12658" s="266" t="n">
        <x:f>SUM(I12658:K12658)</x:f>
        <x:v>52</x:v>
      </x:c>
      <x:c r="M12658" s="267" t="n">
        <x:f>I12658*TOMATO_HOURS*WEEKS*(1+TOMATO_DIM)^I12658+J12658*CARROT_HOURS*WEEKS*(1+CARROT_DIM)^J12658+K12658*MESCLUN_HOURS*WEEKS*(1+MESCLUN_DIM)^K12658</x:f>
        <x:v>12323.885534772542</x:v>
      </x:c>
      <x:c r="N12658" s="267" t="n">
        <x:f>MAX(M12658-FARMER_HOURS,0)/TEMP_HOURS_PER_WORKER</x:f>
        <x:v>8.058253843592043</x:v>
      </x:c>
      <x:c r="O12658" s="268" t="n">
        <x:f>I12658*TOMATO_PRICE+J12658*CARROT_PRICE+K12658*MESCLUN_PRICE</x:f>
        <x:v>252058</x:v>
      </x:c>
      <x:c r="P12658" s="268" t="n">
        <x:f>I12658*TOMATO_FERTILIZER+J12658*CARROT_FERTILIZER+K12658*MESCLUN_FERTILIZER</x:f>
        <x:v>42680</x:v>
      </x:c>
      <x:c r="Q12658" s="268" t="n">
        <x:f>MIN(M12658,FARMER_HOURS)*FARMER_RATE+MAX(M12658-FARMER_HOURS,0)*TEMP_RATE</x:f>
        <x:v>226456.34608980108</x:v>
      </x:c>
      <x:c r="R12658" s="268" t="n">
        <x:f>O12658-P12658-Q12658-FIXED_COST</x:f>
        <x:v>-37078.34608980108</x:v>
      </x:c>
      <x:c r="S12658" s="139" t="str">
        <x:f>IF(AND(L12658&lt;=TOTAL_BED_CAP,N12658&lt;=TEMP_WORKER_CAP),"YES","NO")</x:f>
        <x:v>NO</x:v>
      </x:c>
      <x:c r="T12658" s="139" t="n">
        <x:f>IF(S12658="YES",R12658,-1E+99)</x:f>
        <x:v>-1e+99</x:v>
      </x:c>
    </x:row>
    <x:row r="12659">
      <x:c r="A12659" s="139"/>
      <x:c r="B12659" s="139"/>
      <x:c r="C12659" s="139"/>
      <x:c r="D12659" s="139"/>
      <x:c r="E12659" s="139"/>
      <x:c r="F12659" s="139"/>
      <x:c r="G12659" s="139"/>
      <x:c r="H12659" s="139"/>
      <x:c r="I12659" s="266" t="n">
        <x:f>INT((ROW()-ROW($I$46))/((CARROT_CAP+1)*(MESCLUN_CAP+1)))</x:f>
        <x:v>19</x:v>
      </x:c>
      <x:c r="J12659" s="266" t="n">
        <x:f>MOD(INT((ROW()-ROW($I$46))/(MESCLUN_CAP+1)),CARROT_CAP+1)</x:f>
        <x:v>7</x:v>
      </x:c>
      <x:c r="K12659" s="266" t="n">
        <x:f>MOD(ROW()-ROW($I$46),MESCLUN_CAP+1)</x:f>
        <x:v>27</x:v>
      </x:c>
      <x:c r="L12659" s="266" t="n">
        <x:f>SUM(I12659:K12659)</x:f>
        <x:v>53</x:v>
      </x:c>
      <x:c r="M12659" s="267" t="n">
        <x:f>I12659*TOMATO_HOURS*WEEKS*(1+TOMATO_DIM)^I12659+J12659*CARROT_HOURS*WEEKS*(1+CARROT_DIM)^J12659+K12659*MESCLUN_HOURS*WEEKS*(1+MESCLUN_DIM)^K12659</x:f>
        <x:v>12407.019239292298</x:v>
      </x:c>
      <x:c r="N12659" s="267" t="n">
        <x:f>MAX(M12659-FARMER_HOURS,0)/TEMP_HOURS_PER_WORKER</x:f>
        <x:v>8.115985582841875</x:v>
      </x:c>
      <x:c r="O12659" s="268" t="n">
        <x:f>I12659*TOMATO_PRICE+J12659*CARROT_PRICE+K12659*MESCLUN_PRICE</x:f>
        <x:v>254758</x:v>
      </x:c>
      <x:c r="P12659" s="268" t="n">
        <x:f>I12659*TOMATO_FERTILIZER+J12659*CARROT_FERTILIZER+K12659*MESCLUN_FERTILIZER</x:f>
        <x:v>43560</x:v>
      </x:c>
      <x:c r="Q12659" s="268" t="n">
        <x:f>MIN(M12659,FARMER_HOURS)*FARMER_RATE+MAX(M12659-FARMER_HOURS,0)*TEMP_RATE</x:f>
        <x:v>227899.63957104684</x:v>
      </x:c>
      <x:c r="R12659" s="268" t="n">
        <x:f>O12659-P12659-Q12659-FIXED_COST</x:f>
        <x:v>-36701.639571046835</x:v>
      </x:c>
      <x:c r="S12659" s="139" t="str">
        <x:f>IF(AND(L12659&lt;=TOTAL_BED_CAP,N12659&lt;=TEMP_WORKER_CAP),"YES","NO")</x:f>
        <x:v>NO</x:v>
      </x:c>
      <x:c r="T12659" s="139" t="n">
        <x:f>IF(S12659="YES",R12659,-1E+99)</x:f>
        <x:v>-1e+99</x:v>
      </x:c>
    </x:row>
    <x:row r="12660">
      <x:c r="A12660" s="139"/>
      <x:c r="B12660" s="139"/>
      <x:c r="C12660" s="139"/>
      <x:c r="D12660" s="139"/>
      <x:c r="E12660" s="139"/>
      <x:c r="F12660" s="139"/>
      <x:c r="G12660" s="139"/>
      <x:c r="H12660" s="139"/>
      <x:c r="I12660" s="266" t="n">
        <x:f>INT((ROW()-ROW($I$46))/((CARROT_CAP+1)*(MESCLUN_CAP+1)))</x:f>
        <x:v>19</x:v>
      </x:c>
      <x:c r="J12660" s="266" t="n">
        <x:f>MOD(INT((ROW()-ROW($I$46))/(MESCLUN_CAP+1)),CARROT_CAP+1)</x:f>
        <x:v>7</x:v>
      </x:c>
      <x:c r="K12660" s="266" t="n">
        <x:f>MOD(ROW()-ROW($I$46),MESCLUN_CAP+1)</x:f>
        <x:v>28</x:v>
      </x:c>
      <x:c r="L12660" s="266" t="n">
        <x:f>SUM(I12660:K12660)</x:f>
        <x:v>54</x:v>
      </x:c>
      <x:c r="M12660" s="267" t="n">
        <x:f>I12660*TOMATO_HOURS*WEEKS*(1+TOMATO_DIM)^I12660+J12660*CARROT_HOURS*WEEKS*(1+CARROT_DIM)^J12660+K12660*MESCLUN_HOURS*WEEKS*(1+MESCLUN_DIM)^K12660</x:f>
        <x:v>12491.978777509452</x:v>
      </x:c>
      <x:c r="N12660" s="267" t="n">
        <x:f>MAX(M12660-FARMER_HOURS,0)/TEMP_HOURS_PER_WORKER</x:f>
        <x:v>8.17498526215934</x:v>
      </x:c>
      <x:c r="O12660" s="268" t="n">
        <x:f>I12660*TOMATO_PRICE+J12660*CARROT_PRICE+K12660*MESCLUN_PRICE</x:f>
        <x:v>257458</x:v>
      </x:c>
      <x:c r="P12660" s="268" t="n">
        <x:f>I12660*TOMATO_FERTILIZER+J12660*CARROT_FERTILIZER+K12660*MESCLUN_FERTILIZER</x:f>
        <x:v>44440</x:v>
      </x:c>
      <x:c r="Q12660" s="268" t="n">
        <x:f>MIN(M12660,FARMER_HOURS)*FARMER_RATE+MAX(M12660-FARMER_HOURS,0)*TEMP_RATE</x:f>
        <x:v>229374.63155398355</x:v>
      </x:c>
      <x:c r="R12660" s="268" t="n">
        <x:f>O12660-P12660-Q12660-FIXED_COST</x:f>
        <x:v>-36356.63155398355</x:v>
      </x:c>
      <x:c r="S12660" s="139" t="str">
        <x:f>IF(AND(L12660&lt;=TOTAL_BED_CAP,N12660&lt;=TEMP_WORKER_CAP),"YES","NO")</x:f>
        <x:v>NO</x:v>
      </x:c>
      <x:c r="T12660" s="139" t="n">
        <x:f>IF(S12660="YES",R12660,-1E+99)</x:f>
        <x:v>-1e+99</x:v>
      </x:c>
    </x:row>
    <x:row r="12661">
      <x:c r="A12661" s="139"/>
      <x:c r="B12661" s="139"/>
      <x:c r="C12661" s="139"/>
      <x:c r="D12661" s="139"/>
      <x:c r="E12661" s="139"/>
      <x:c r="F12661" s="139"/>
      <x:c r="G12661" s="139"/>
      <x:c r="H12661" s="139"/>
      <x:c r="I12661" s="266" t="n">
        <x:f>INT((ROW()-ROW($I$46))/((CARROT_CAP+1)*(MESCLUN_CAP+1)))</x:f>
        <x:v>19</x:v>
      </x:c>
      <x:c r="J12661" s="266" t="n">
        <x:f>MOD(INT((ROW()-ROW($I$46))/(MESCLUN_CAP+1)),CARROT_CAP+1)</x:f>
        <x:v>7</x:v>
      </x:c>
      <x:c r="K12661" s="266" t="n">
        <x:f>MOD(ROW()-ROW($I$46),MESCLUN_CAP+1)</x:f>
        <x:v>29</x:v>
      </x:c>
      <x:c r="L12661" s="266" t="n">
        <x:f>SUM(I12661:K12661)</x:f>
        <x:v>55</x:v>
      </x:c>
      <x:c r="M12661" s="267" t="n">
        <x:f>I12661*TOMATO_HOURS*WEEKS*(1+TOMATO_DIM)^I12661+J12661*CARROT_HOURS*WEEKS*(1+CARROT_DIM)^J12661+K12661*MESCLUN_HOURS*WEEKS*(1+MESCLUN_DIM)^K12661</x:f>
        <x:v>12578.796805625105</x:v>
      </x:c>
      <x:c r="N12661" s="267" t="n">
        <x:f>MAX(M12661-FARMER_HOURS,0)/TEMP_HOURS_PER_WORKER</x:f>
        <x:v>8.23527555946188</x:v>
      </x:c>
      <x:c r="O12661" s="268" t="n">
        <x:f>I12661*TOMATO_PRICE+J12661*CARROT_PRICE+K12661*MESCLUN_PRICE</x:f>
        <x:v>260158</x:v>
      </x:c>
      <x:c r="P12661" s="268" t="n">
        <x:f>I12661*TOMATO_FERTILIZER+J12661*CARROT_FERTILIZER+K12661*MESCLUN_FERTILIZER</x:f>
        <x:v>45320</x:v>
      </x:c>
      <x:c r="Q12661" s="268" t="n">
        <x:f>MIN(M12661,FARMER_HOURS)*FARMER_RATE+MAX(M12661-FARMER_HOURS,0)*TEMP_RATE</x:f>
        <x:v>230881.88898654695</x:v>
      </x:c>
      <x:c r="R12661" s="268" t="n">
        <x:f>O12661-P12661-Q12661-FIXED_COST</x:f>
        <x:v>-36043.888986546954</x:v>
      </x:c>
      <x:c r="S12661" s="139" t="str">
        <x:f>IF(AND(L12661&lt;=TOTAL_BED_CAP,N12661&lt;=TEMP_WORKER_CAP),"YES","NO")</x:f>
        <x:v>NO</x:v>
      </x:c>
      <x:c r="T12661" s="139" t="n">
        <x:f>IF(S12661="YES",R12661,-1E+99)</x:f>
        <x:v>-1e+99</x:v>
      </x:c>
    </x:row>
    <x:row r="12662">
      <x:c r="A12662" s="139"/>
      <x:c r="B12662" s="139"/>
      <x:c r="C12662" s="139"/>
      <x:c r="D12662" s="139"/>
      <x:c r="E12662" s="139"/>
      <x:c r="F12662" s="139"/>
      <x:c r="G12662" s="139"/>
      <x:c r="H12662" s="139"/>
      <x:c r="I12662" s="266" t="n">
        <x:f>INT((ROW()-ROW($I$46))/((CARROT_CAP+1)*(MESCLUN_CAP+1)))</x:f>
        <x:v>19</x:v>
      </x:c>
      <x:c r="J12662" s="266" t="n">
        <x:f>MOD(INT((ROW()-ROW($I$46))/(MESCLUN_CAP+1)),CARROT_CAP+1)</x:f>
        <x:v>7</x:v>
      </x:c>
      <x:c r="K12662" s="266" t="n">
        <x:f>MOD(ROW()-ROW($I$46),MESCLUN_CAP+1)</x:f>
        <x:v>30</x:v>
      </x:c>
      <x:c r="L12662" s="266" t="n">
        <x:f>SUM(I12662:K12662)</x:f>
        <x:v>56</x:v>
      </x:c>
      <x:c r="M12662" s="267" t="n">
        <x:f>I12662*TOMATO_HOURS*WEEKS*(1+TOMATO_DIM)^I12662+J12662*CARROT_HOURS*WEEKS*(1+CARROT_DIM)^J12662+K12662*MESCLUN_HOURS*WEEKS*(1+MESCLUN_DIM)^K12662</x:f>
        <x:v>12667.506510958876</x:v>
      </x:c>
      <x:c r="N12662" s="267" t="n">
        <x:f>MAX(M12662-FARMER_HOURS,0)/TEMP_HOURS_PER_WORKER</x:f>
        <x:v>8.29687952149922</x:v>
      </x:c>
      <x:c r="O12662" s="268" t="n">
        <x:f>I12662*TOMATO_PRICE+J12662*CARROT_PRICE+K12662*MESCLUN_PRICE</x:f>
        <x:v>262858</x:v>
      </x:c>
      <x:c r="P12662" s="268" t="n">
        <x:f>I12662*TOMATO_FERTILIZER+J12662*CARROT_FERTILIZER+K12662*MESCLUN_FERTILIZER</x:f>
        <x:v>46200</x:v>
      </x:c>
      <x:c r="Q12662" s="268" t="n">
        <x:f>MIN(M12662,FARMER_HOURS)*FARMER_RATE+MAX(M12662-FARMER_HOURS,0)*TEMP_RATE</x:f>
        <x:v>232421.98803748048</x:v>
      </x:c>
      <x:c r="R12662" s="268" t="n">
        <x:f>O12662-P12662-Q12662-FIXED_COST</x:f>
        <x:v>-35763.98803748048</x:v>
      </x:c>
      <x:c r="S12662" s="139" t="str">
        <x:f>IF(AND(L12662&lt;=TOTAL_BED_CAP,N12662&lt;=TEMP_WORKER_CAP),"YES","NO")</x:f>
        <x:v>NO</x:v>
      </x:c>
      <x:c r="T12662" s="139" t="n">
        <x:f>IF(S12662="YES",R12662,-1E+99)</x:f>
        <x:v>-1e+99</x:v>
      </x:c>
    </x:row>
    <x:row r="12663">
      <x:c r="A12663" s="139"/>
      <x:c r="B12663" s="139"/>
      <x:c r="C12663" s="139"/>
      <x:c r="D12663" s="139"/>
      <x:c r="E12663" s="139"/>
      <x:c r="F12663" s="139"/>
      <x:c r="G12663" s="139"/>
      <x:c r="H12663" s="139"/>
      <x:c r="I12663" s="266" t="n">
        <x:f>INT((ROW()-ROW($I$46))/((CARROT_CAP+1)*(MESCLUN_CAP+1)))</x:f>
        <x:v>19</x:v>
      </x:c>
      <x:c r="J12663" s="266" t="n">
        <x:f>MOD(INT((ROW()-ROW($I$46))/(MESCLUN_CAP+1)),CARROT_CAP+1)</x:f>
        <x:v>8</x:v>
      </x:c>
      <x:c r="K12663" s="266" t="n">
        <x:f>MOD(ROW()-ROW($I$46),MESCLUN_CAP+1)</x:f>
        <x:v>0</x:v>
      </x:c>
      <x:c r="L12663" s="266" t="n">
        <x:f>SUM(I12663:K12663)</x:f>
        <x:v>27</x:v>
      </x:c>
      <x:c r="M12663" s="267" t="n">
        <x:f>I12663*TOMATO_HOURS*WEEKS*(1+TOMATO_DIM)^I12663+J12663*CARROT_HOURS*WEEKS*(1+CARROT_DIM)^J12663+K12663*MESCLUN_HOURS*WEEKS*(1+MESCLUN_DIM)^K12663</x:f>
        <x:v>10750.621162081285</x:v>
      </x:c>
      <x:c r="N12663" s="267" t="n">
        <x:f>MAX(M12663-FARMER_HOURS,0)/TEMP_HOURS_PER_WORKER</x:f>
        <x:v>6.9657091403342255</x:v>
      </x:c>
      <x:c r="O12663" s="268" t="n">
        <x:f>I12663*TOMATO_PRICE+J12663*CARROT_PRICE+K12663*MESCLUN_PRICE</x:f>
        <x:v>183952</x:v>
      </x:c>
      <x:c r="P12663" s="268" t="n">
        <x:f>I12663*TOMATO_FERTILIZER+J12663*CARROT_FERTILIZER+K12663*MESCLUN_FERTILIZER</x:f>
        <x:v>20240</x:v>
      </x:c>
      <x:c r="Q12663" s="268" t="n">
        <x:f>MIN(M12663,FARMER_HOURS)*FARMER_RATE+MAX(M12663-FARMER_HOURS,0)*TEMP_RATE</x:f>
        <x:v>199142.72850835562</x:v>
      </x:c>
      <x:c r="R12663" s="268" t="n">
        <x:f>O12663-P12663-Q12663-FIXED_COST</x:f>
        <x:v>-55430.72850835562</x:v>
      </x:c>
      <x:c r="S12663" s="139" t="str">
        <x:f>IF(AND(L12663&lt;=TOTAL_BED_CAP,N12663&lt;=TEMP_WORKER_CAP),"YES","NO")</x:f>
        <x:v>NO</x:v>
      </x:c>
      <x:c r="T12663" s="139" t="n">
        <x:f>IF(S12663="YES",R12663,-1E+99)</x:f>
        <x:v>-1e+99</x:v>
      </x:c>
    </x:row>
    <x:row r="12664">
      <x:c r="A12664" s="139"/>
      <x:c r="B12664" s="139"/>
      <x:c r="C12664" s="139"/>
      <x:c r="D12664" s="139"/>
      <x:c r="E12664" s="139"/>
      <x:c r="F12664" s="139"/>
      <x:c r="G12664" s="139"/>
      <x:c r="H12664" s="139"/>
      <x:c r="I12664" s="266" t="n">
        <x:f>INT((ROW()-ROW($I$46))/((CARROT_CAP+1)*(MESCLUN_CAP+1)))</x:f>
        <x:v>19</x:v>
      </x:c>
      <x:c r="J12664" s="266" t="n">
        <x:f>MOD(INT((ROW()-ROW($I$46))/(MESCLUN_CAP+1)),CARROT_CAP+1)</x:f>
        <x:v>8</x:v>
      </x:c>
      <x:c r="K12664" s="266" t="n">
        <x:f>MOD(ROW()-ROW($I$46),MESCLUN_CAP+1)</x:f>
        <x:v>1</x:v>
      </x:c>
      <x:c r="L12664" s="266" t="n">
        <x:f>SUM(I12664:K12664)</x:f>
        <x:v>28</x:v>
      </x:c>
      <x:c r="M12664" s="267" t="n">
        <x:f>I12664*TOMATO_HOURS*WEEKS*(1+TOMATO_DIM)^I12664+J12664*CARROT_HOURS*WEEKS*(1+CARROT_DIM)^J12664+K12664*MESCLUN_HOURS*WEEKS*(1+MESCLUN_DIM)^K12664</x:f>
        <x:v>10796.183662081285</x:v>
      </x:c>
      <x:c r="N12664" s="267" t="n">
        <x:f>MAX(M12664-FARMER_HOURS,0)/TEMP_HOURS_PER_WORKER</x:f>
        <x:v>6.997349765334225</x:v>
      </x:c>
      <x:c r="O12664" s="268" t="n">
        <x:f>I12664*TOMATO_PRICE+J12664*CARROT_PRICE+K12664*MESCLUN_PRICE</x:f>
        <x:v>186652</x:v>
      </x:c>
      <x:c r="P12664" s="268" t="n">
        <x:f>I12664*TOMATO_FERTILIZER+J12664*CARROT_FERTILIZER+K12664*MESCLUN_FERTILIZER</x:f>
        <x:v>21120</x:v>
      </x:c>
      <x:c r="Q12664" s="268" t="n">
        <x:f>MIN(M12664,FARMER_HOURS)*FARMER_RATE+MAX(M12664-FARMER_HOURS,0)*TEMP_RATE</x:f>
        <x:v>199933.74413335562</x:v>
      </x:c>
      <x:c r="R12664" s="268" t="n">
        <x:f>O12664-P12664-Q12664-FIXED_COST</x:f>
        <x:v>-54401.74413335562</x:v>
      </x:c>
      <x:c r="S12664" s="139" t="str">
        <x:f>IF(AND(L12664&lt;=TOTAL_BED_CAP,N12664&lt;=TEMP_WORKER_CAP),"YES","NO")</x:f>
        <x:v>NO</x:v>
      </x:c>
      <x:c r="T12664" s="139" t="n">
        <x:f>IF(S12664="YES",R12664,-1E+99)</x:f>
        <x:v>-1e+99</x:v>
      </x:c>
    </x:row>
    <x:row r="12665">
      <x:c r="A12665" s="139"/>
      <x:c r="B12665" s="139"/>
      <x:c r="C12665" s="139"/>
      <x:c r="D12665" s="139"/>
      <x:c r="E12665" s="139"/>
      <x:c r="F12665" s="139"/>
      <x:c r="G12665" s="139"/>
      <x:c r="H12665" s="139"/>
      <x:c r="I12665" s="266" t="n">
        <x:f>INT((ROW()-ROW($I$46))/((CARROT_CAP+1)*(MESCLUN_CAP+1)))</x:f>
        <x:v>19</x:v>
      </x:c>
      <x:c r="J12665" s="266" t="n">
        <x:f>MOD(INT((ROW()-ROW($I$46))/(MESCLUN_CAP+1)),CARROT_CAP+1)</x:f>
        <x:v>8</x:v>
      </x:c>
      <x:c r="K12665" s="266" t="n">
        <x:f>MOD(ROW()-ROW($I$46),MESCLUN_CAP+1)</x:f>
        <x:v>2</x:v>
      </x:c>
      <x:c r="L12665" s="266" t="n">
        <x:f>SUM(I12665:K12665)</x:f>
        <x:v>29</x:v>
      </x:c>
      <x:c r="M12665" s="267" t="n">
        <x:f>I12665*TOMATO_HOURS*WEEKS*(1+TOMATO_DIM)^I12665+J12665*CARROT_HOURS*WEEKS*(1+CARROT_DIM)^J12665+K12665*MESCLUN_HOURS*WEEKS*(1+MESCLUN_DIM)^K12665</x:f>
        <x:v>10842.885224581285</x:v>
      </x:c>
      <x:c r="N12665" s="267" t="n">
        <x:f>MAX(M12665-FARMER_HOURS,0)/TEMP_HOURS_PER_WORKER</x:f>
        <x:v>7.029781405959226</x:v>
      </x:c>
      <x:c r="O12665" s="268" t="n">
        <x:f>I12665*TOMATO_PRICE+J12665*CARROT_PRICE+K12665*MESCLUN_PRICE</x:f>
        <x:v>189352</x:v>
      </x:c>
      <x:c r="P12665" s="268" t="n">
        <x:f>I12665*TOMATO_FERTILIZER+J12665*CARROT_FERTILIZER+K12665*MESCLUN_FERTILIZER</x:f>
        <x:v>22000</x:v>
      </x:c>
      <x:c r="Q12665" s="268" t="n">
        <x:f>MIN(M12665,FARMER_HOURS)*FARMER_RATE+MAX(M12665-FARMER_HOURS,0)*TEMP_RATE</x:f>
        <x:v>200744.53514898065</x:v>
      </x:c>
      <x:c r="R12665" s="268" t="n">
        <x:f>O12665-P12665-Q12665-FIXED_COST</x:f>
        <x:v>-53392.53514898065</x:v>
      </x:c>
      <x:c r="S12665" s="139" t="str">
        <x:f>IF(AND(L12665&lt;=TOTAL_BED_CAP,N12665&lt;=TEMP_WORKER_CAP),"YES","NO")</x:f>
        <x:v>NO</x:v>
      </x:c>
      <x:c r="T12665" s="139" t="n">
        <x:f>IF(S12665="YES",R12665,-1E+99)</x:f>
        <x:v>-1e+99</x:v>
      </x:c>
    </x:row>
    <x:row r="12666">
      <x:c r="A12666" s="139"/>
      <x:c r="B12666" s="139"/>
      <x:c r="C12666" s="139"/>
      <x:c r="D12666" s="139"/>
      <x:c r="E12666" s="139"/>
      <x:c r="F12666" s="139"/>
      <x:c r="G12666" s="139"/>
      <x:c r="H12666" s="139"/>
      <x:c r="I12666" s="266" t="n">
        <x:f>INT((ROW()-ROW($I$46))/((CARROT_CAP+1)*(MESCLUN_CAP+1)))</x:f>
        <x:v>19</x:v>
      </x:c>
      <x:c r="J12666" s="266" t="n">
        <x:f>MOD(INT((ROW()-ROW($I$46))/(MESCLUN_CAP+1)),CARROT_CAP+1)</x:f>
        <x:v>8</x:v>
      </x:c>
      <x:c r="K12666" s="266" t="n">
        <x:f>MOD(ROW()-ROW($I$46),MESCLUN_CAP+1)</x:f>
        <x:v>3</x:v>
      </x:c>
      <x:c r="L12666" s="266" t="n">
        <x:f>SUM(I12666:K12666)</x:f>
        <x:v>30</x:v>
      </x:c>
      <x:c r="M12666" s="267" t="n">
        <x:f>I12666*TOMATO_HOURS*WEEKS*(1+TOMATO_DIM)^I12666+J12666*CARROT_HOURS*WEEKS*(1+CARROT_DIM)^J12666+K12666*MESCLUN_HOURS*WEEKS*(1+MESCLUN_DIM)^K12666</x:f>
        <x:v>10890.74720700316</x:v>
      </x:c>
      <x:c r="N12666" s="267" t="n">
        <x:f>MAX(M12666-FARMER_HOURS,0)/TEMP_HOURS_PER_WORKER</x:f>
        <x:v>7.0630188937521945</x:v>
      </x:c>
      <x:c r="O12666" s="268" t="n">
        <x:f>I12666*TOMATO_PRICE+J12666*CARROT_PRICE+K12666*MESCLUN_PRICE</x:f>
        <x:v>192052</x:v>
      </x:c>
      <x:c r="P12666" s="268" t="n">
        <x:f>I12666*TOMATO_FERTILIZER+J12666*CARROT_FERTILIZER+K12666*MESCLUN_FERTILIZER</x:f>
        <x:v>22880</x:v>
      </x:c>
      <x:c r="Q12666" s="268" t="n">
        <x:f>MIN(M12666,FARMER_HOURS)*FARMER_RATE+MAX(M12666-FARMER_HOURS,0)*TEMP_RATE</x:f>
        <x:v>201575.47234380487</x:v>
      </x:c>
      <x:c r="R12666" s="268" t="n">
        <x:f>O12666-P12666-Q12666-FIXED_COST</x:f>
        <x:v>-52403.47234380487</x:v>
      </x:c>
      <x:c r="S12666" s="139" t="str">
        <x:f>IF(AND(L12666&lt;=TOTAL_BED_CAP,N12666&lt;=TEMP_WORKER_CAP),"YES","NO")</x:f>
        <x:v>NO</x:v>
      </x:c>
      <x:c r="T12666" s="139" t="n">
        <x:f>IF(S12666="YES",R12666,-1E+99)</x:f>
        <x:v>-1e+99</x:v>
      </x:c>
    </x:row>
    <x:row r="12667">
      <x:c r="A12667" s="139"/>
      <x:c r="B12667" s="139"/>
      <x:c r="C12667" s="139"/>
      <x:c r="D12667" s="139"/>
      <x:c r="E12667" s="139"/>
      <x:c r="F12667" s="139"/>
      <x:c r="G12667" s="139"/>
      <x:c r="H12667" s="139"/>
      <x:c r="I12667" s="266" t="n">
        <x:f>INT((ROW()-ROW($I$46))/((CARROT_CAP+1)*(MESCLUN_CAP+1)))</x:f>
        <x:v>19</x:v>
      </x:c>
      <x:c r="J12667" s="266" t="n">
        <x:f>MOD(INT((ROW()-ROW($I$46))/(MESCLUN_CAP+1)),CARROT_CAP+1)</x:f>
        <x:v>8</x:v>
      </x:c>
      <x:c r="K12667" s="266" t="n">
        <x:f>MOD(ROW()-ROW($I$46),MESCLUN_CAP+1)</x:f>
        <x:v>4</x:v>
      </x:c>
      <x:c r="L12667" s="266" t="n">
        <x:f>SUM(I12667:K12667)</x:f>
        <x:v>31</x:v>
      </x:c>
      <x:c r="M12667" s="267" t="n">
        <x:f>I12667*TOMATO_HOURS*WEEKS*(1+TOMATO_DIM)^I12667+J12667*CARROT_HOURS*WEEKS*(1+CARROT_DIM)^J12667+K12667*MESCLUN_HOURS*WEEKS*(1+MESCLUN_DIM)^K12667</x:f>
        <x:v>10939.791322725816</x:v>
      </x:c>
      <x:c r="N12667" s="267" t="n">
        <x:f>MAX(M12667-FARMER_HOURS,0)/TEMP_HOURS_PER_WORKER</x:f>
        <x:v>7.097077307448483</x:v>
      </x:c>
      <x:c r="O12667" s="268" t="n">
        <x:f>I12667*TOMATO_PRICE+J12667*CARROT_PRICE+K12667*MESCLUN_PRICE</x:f>
        <x:v>194752</x:v>
      </x:c>
      <x:c r="P12667" s="268" t="n">
        <x:f>I12667*TOMATO_FERTILIZER+J12667*CARROT_FERTILIZER+K12667*MESCLUN_FERTILIZER</x:f>
        <x:v>23760</x:v>
      </x:c>
      <x:c r="Q12667" s="268" t="n">
        <x:f>MIN(M12667,FARMER_HOURS)*FARMER_RATE+MAX(M12667-FARMER_HOURS,0)*TEMP_RATE</x:f>
        <x:v>202426.93268621207</x:v>
      </x:c>
      <x:c r="R12667" s="268" t="n">
        <x:f>O12667-P12667-Q12667-FIXED_COST</x:f>
        <x:v>-51434.932686212065</x:v>
      </x:c>
      <x:c r="S12667" s="139" t="str">
        <x:f>IF(AND(L12667&lt;=TOTAL_BED_CAP,N12667&lt;=TEMP_WORKER_CAP),"YES","NO")</x:f>
        <x:v>NO</x:v>
      </x:c>
      <x:c r="T12667" s="139" t="n">
        <x:f>IF(S12667="YES",R12667,-1E+99)</x:f>
        <x:v>-1e+99</x:v>
      </x:c>
    </x:row>
    <x:row r="12668">
      <x:c r="A12668" s="139"/>
      <x:c r="B12668" s="139"/>
      <x:c r="C12668" s="139"/>
      <x:c r="D12668" s="139"/>
      <x:c r="E12668" s="139"/>
      <x:c r="F12668" s="139"/>
      <x:c r="G12668" s="139"/>
      <x:c r="H12668" s="139"/>
      <x:c r="I12668" s="266" t="n">
        <x:f>INT((ROW()-ROW($I$46))/((CARROT_CAP+1)*(MESCLUN_CAP+1)))</x:f>
        <x:v>19</x:v>
      </x:c>
      <x:c r="J12668" s="266" t="n">
        <x:f>MOD(INT((ROW()-ROW($I$46))/(MESCLUN_CAP+1)),CARROT_CAP+1)</x:f>
        <x:v>8</x:v>
      </x:c>
      <x:c r="K12668" s="266" t="n">
        <x:f>MOD(ROW()-ROW($I$46),MESCLUN_CAP+1)</x:f>
        <x:v>5</x:v>
      </x:c>
      <x:c r="L12668" s="266" t="n">
        <x:f>SUM(I12668:K12668)</x:f>
        <x:v>32</x:v>
      </x:c>
      <x:c r="M12668" s="267" t="n">
        <x:f>I12668*TOMATO_HOURS*WEEKS*(1+TOMATO_DIM)^I12668+J12668*CARROT_HOURS*WEEKS*(1+CARROT_DIM)^J12668+K12668*MESCLUN_HOURS*WEEKS*(1+MESCLUN_DIM)^K12668</x:f>
        <x:v>10990.03964664702</x:v>
      </x:c>
      <x:c r="N12668" s="267" t="n">
        <x:f>MAX(M12668-FARMER_HOURS,0)/TEMP_HOURS_PER_WORKER</x:f>
        <x:v>7.131971976838208</x:v>
      </x:c>
      <x:c r="O12668" s="268" t="n">
        <x:f>I12668*TOMATO_PRICE+J12668*CARROT_PRICE+K12668*MESCLUN_PRICE</x:f>
        <x:v>197452</x:v>
      </x:c>
      <x:c r="P12668" s="268" t="n">
        <x:f>I12668*TOMATO_FERTILIZER+J12668*CARROT_FERTILIZER+K12668*MESCLUN_FERTILIZER</x:f>
        <x:v>24640</x:v>
      </x:c>
      <x:c r="Q12668" s="268" t="n">
        <x:f>MIN(M12668,FARMER_HOURS)*FARMER_RATE+MAX(M12668-FARMER_HOURS,0)*TEMP_RATE</x:f>
        <x:v>203299.29942095518</x:v>
      </x:c>
      <x:c r="R12668" s="268" t="n">
        <x:f>O12668-P12668-Q12668-FIXED_COST</x:f>
        <x:v>-50487.29942095518</x:v>
      </x:c>
      <x:c r="S12668" s="139" t="str">
        <x:f>IF(AND(L12668&lt;=TOTAL_BED_CAP,N12668&lt;=TEMP_WORKER_CAP),"YES","NO")</x:f>
        <x:v>NO</x:v>
      </x:c>
      <x:c r="T12668" s="139" t="n">
        <x:f>IF(S12668="YES",R12668,-1E+99)</x:f>
        <x:v>-1e+99</x:v>
      </x:c>
    </x:row>
    <x:row r="12669">
      <x:c r="A12669" s="139"/>
      <x:c r="B12669" s="139"/>
      <x:c r="C12669" s="139"/>
      <x:c r="D12669" s="139"/>
      <x:c r="E12669" s="139"/>
      <x:c r="F12669" s="139"/>
      <x:c r="G12669" s="139"/>
      <x:c r="H12669" s="139"/>
      <x:c r="I12669" s="266" t="n">
        <x:f>INT((ROW()-ROW($I$46))/((CARROT_CAP+1)*(MESCLUN_CAP+1)))</x:f>
        <x:v>19</x:v>
      </x:c>
      <x:c r="J12669" s="266" t="n">
        <x:f>MOD(INT((ROW()-ROW($I$46))/(MESCLUN_CAP+1)),CARROT_CAP+1)</x:f>
        <x:v>8</x:v>
      </x:c>
      <x:c r="K12669" s="266" t="n">
        <x:f>MOD(ROW()-ROW($I$46),MESCLUN_CAP+1)</x:f>
        <x:v>6</x:v>
      </x:c>
      <x:c r="L12669" s="266" t="n">
        <x:f>SUM(I12669:K12669)</x:f>
        <x:v>33</x:v>
      </x:c>
      <x:c r="M12669" s="267" t="n">
        <x:f>I12669*TOMATO_HOURS*WEEKS*(1+TOMATO_DIM)^I12669+J12669*CARROT_HOURS*WEEKS*(1+CARROT_DIM)^J12669+K12669*MESCLUN_HOURS*WEEKS*(1+MESCLUN_DIM)^K12669</x:f>
        <x:v>11041.514620828653</x:v>
      </x:c>
      <x:c r="N12669" s="267" t="n">
        <x:f>MAX(M12669-FARMER_HOURS,0)/TEMP_HOURS_PER_WORKER</x:f>
        <x:v>7.167718486686565</x:v>
      </x:c>
      <x:c r="O12669" s="268" t="n">
        <x:f>I12669*TOMATO_PRICE+J12669*CARROT_PRICE+K12669*MESCLUN_PRICE</x:f>
        <x:v>200152</x:v>
      </x:c>
      <x:c r="P12669" s="268" t="n">
        <x:f>I12669*TOMATO_FERTILIZER+J12669*CARROT_FERTILIZER+K12669*MESCLUN_FERTILIZER</x:f>
        <x:v>25520</x:v>
      </x:c>
      <x:c r="Q12669" s="268" t="n">
        <x:f>MIN(M12669,FARMER_HOURS)*FARMER_RATE+MAX(M12669-FARMER_HOURS,0)*TEMP_RATE</x:f>
        <x:v>204192.9621671641</x:v>
      </x:c>
      <x:c r="R12669" s="268" t="n">
        <x:f>O12669-P12669-Q12669-FIXED_COST</x:f>
        <x:v>-49560.96216716411</x:v>
      </x:c>
      <x:c r="S12669" s="139" t="str">
        <x:f>IF(AND(L12669&lt;=TOTAL_BED_CAP,N12669&lt;=TEMP_WORKER_CAP),"YES","NO")</x:f>
        <x:v>NO</x:v>
      </x:c>
      <x:c r="T12669" s="139" t="n">
        <x:f>IF(S12669="YES",R12669,-1E+99)</x:f>
        <x:v>-1e+99</x:v>
      </x:c>
    </x:row>
    <x:row r="12670">
      <x:c r="A12670" s="139"/>
      <x:c r="B12670" s="139"/>
      <x:c r="C12670" s="139"/>
      <x:c r="D12670" s="139"/>
      <x:c r="E12670" s="139"/>
      <x:c r="F12670" s="139"/>
      <x:c r="G12670" s="139"/>
      <x:c r="H12670" s="139"/>
      <x:c r="I12670" s="266" t="n">
        <x:f>INT((ROW()-ROW($I$46))/((CARROT_CAP+1)*(MESCLUN_CAP+1)))</x:f>
        <x:v>19</x:v>
      </x:c>
      <x:c r="J12670" s="266" t="n">
        <x:f>MOD(INT((ROW()-ROW($I$46))/(MESCLUN_CAP+1)),CARROT_CAP+1)</x:f>
        <x:v>8</x:v>
      </x:c>
      <x:c r="K12670" s="266" t="n">
        <x:f>MOD(ROW()-ROW($I$46),MESCLUN_CAP+1)</x:f>
        <x:v>7</x:v>
      </x:c>
      <x:c r="L12670" s="266" t="n">
        <x:f>SUM(I12670:K12670)</x:f>
        <x:v>34</x:v>
      </x:c>
      <x:c r="M12670" s="267" t="n">
        <x:f>I12670*TOMATO_HOURS*WEEKS*(1+TOMATO_DIM)^I12670+J12670*CARROT_HOURS*WEEKS*(1+CARROT_DIM)^J12670+K12670*MESCLUN_HOURS*WEEKS*(1+MESCLUN_DIM)^K12670</x:f>
        <x:v>11094.239060226613</x:v>
      </x:c>
      <x:c r="N12670" s="267" t="n">
        <x:f>MAX(M12670-FARMER_HOURS,0)/TEMP_HOURS_PER_WORKER</x:f>
        <x:v>7.204332680712926</x:v>
      </x:c>
      <x:c r="O12670" s="268" t="n">
        <x:f>I12670*TOMATO_PRICE+J12670*CARROT_PRICE+K12670*MESCLUN_PRICE</x:f>
        <x:v>202852</x:v>
      </x:c>
      <x:c r="P12670" s="268" t="n">
        <x:f>I12670*TOMATO_FERTILIZER+J12670*CARROT_FERTILIZER+K12670*MESCLUN_FERTILIZER</x:f>
        <x:v>26400</x:v>
      </x:c>
      <x:c r="Q12670" s="268" t="n">
        <x:f>MIN(M12670,FARMER_HOURS)*FARMER_RATE+MAX(M12670-FARMER_HOURS,0)*TEMP_RATE</x:f>
        <x:v>205108.31701782314</x:v>
      </x:c>
      <x:c r="R12670" s="268" t="n">
        <x:f>O12670-P12670-Q12670-FIXED_COST</x:f>
        <x:v>-48656.31701782314</x:v>
      </x:c>
      <x:c r="S12670" s="139" t="str">
        <x:f>IF(AND(L12670&lt;=TOTAL_BED_CAP,N12670&lt;=TEMP_WORKER_CAP),"YES","NO")</x:f>
        <x:v>NO</x:v>
      </x:c>
      <x:c r="T12670" s="139" t="n">
        <x:f>IF(S12670="YES",R12670,-1E+99)</x:f>
        <x:v>-1e+99</x:v>
      </x:c>
    </x:row>
    <x:row r="12671">
      <x:c r="A12671" s="139"/>
      <x:c r="B12671" s="139"/>
      <x:c r="C12671" s="139"/>
      <x:c r="D12671" s="139"/>
      <x:c r="E12671" s="139"/>
      <x:c r="F12671" s="139"/>
      <x:c r="G12671" s="139"/>
      <x:c r="H12671" s="139"/>
      <x:c r="I12671" s="266" t="n">
        <x:f>INT((ROW()-ROW($I$46))/((CARROT_CAP+1)*(MESCLUN_CAP+1)))</x:f>
        <x:v>19</x:v>
      </x:c>
      <x:c r="J12671" s="266" t="n">
        <x:f>MOD(INT((ROW()-ROW($I$46))/(MESCLUN_CAP+1)),CARROT_CAP+1)</x:f>
        <x:v>8</x:v>
      </x:c>
      <x:c r="K12671" s="266" t="n">
        <x:f>MOD(ROW()-ROW($I$46),MESCLUN_CAP+1)</x:f>
        <x:v>8</x:v>
      </x:c>
      <x:c r="L12671" s="266" t="n">
        <x:f>SUM(I12671:K12671)</x:f>
        <x:v>35</x:v>
      </x:c>
      <x:c r="M12671" s="267" t="n">
        <x:f>I12671*TOMATO_HOURS*WEEKS*(1+TOMATO_DIM)^I12671+J12671*CARROT_HOURS*WEEKS*(1+CARROT_DIM)^J12671+K12671*MESCLUN_HOURS*WEEKS*(1+MESCLUN_DIM)^K12671</x:f>
        <x:v>11148.236158506594</x:v>
      </x:c>
      <x:c r="N12671" s="267" t="n">
        <x:f>MAX(M12671-FARMER_HOURS,0)/TEMP_HOURS_PER_WORKER</x:f>
        <x:v>7.241830665629579</x:v>
      </x:c>
      <x:c r="O12671" s="268" t="n">
        <x:f>I12671*TOMATO_PRICE+J12671*CARROT_PRICE+K12671*MESCLUN_PRICE</x:f>
        <x:v>205552</x:v>
      </x:c>
      <x:c r="P12671" s="268" t="n">
        <x:f>I12671*TOMATO_FERTILIZER+J12671*CARROT_FERTILIZER+K12671*MESCLUN_FERTILIZER</x:f>
        <x:v>27280</x:v>
      </x:c>
      <x:c r="Q12671" s="268" t="n">
        <x:f>MIN(M12671,FARMER_HOURS)*FARMER_RATE+MAX(M12671-FARMER_HOURS,0)*TEMP_RATE</x:f>
        <x:v>206045.76664073946</x:v>
      </x:c>
      <x:c r="R12671" s="268" t="n">
        <x:f>O12671-P12671-Q12671-FIXED_COST</x:f>
        <x:v>-47773.76664073946</x:v>
      </x:c>
      <x:c r="S12671" s="139" t="str">
        <x:f>IF(AND(L12671&lt;=TOTAL_BED_CAP,N12671&lt;=TEMP_WORKER_CAP),"YES","NO")</x:f>
        <x:v>NO</x:v>
      </x:c>
      <x:c r="T12671" s="139" t="n">
        <x:f>IF(S12671="YES",R12671,-1E+99)</x:f>
        <x:v>-1e+99</x:v>
      </x:c>
    </x:row>
    <x:row r="12672">
      <x:c r="A12672" s="139"/>
      <x:c r="B12672" s="139"/>
      <x:c r="C12672" s="139"/>
      <x:c r="D12672" s="139"/>
      <x:c r="E12672" s="139"/>
      <x:c r="F12672" s="139"/>
      <x:c r="G12672" s="139"/>
      <x:c r="H12672" s="139"/>
      <x:c r="I12672" s="266" t="n">
        <x:f>INT((ROW()-ROW($I$46))/((CARROT_CAP+1)*(MESCLUN_CAP+1)))</x:f>
        <x:v>19</x:v>
      </x:c>
      <x:c r="J12672" s="266" t="n">
        <x:f>MOD(INT((ROW()-ROW($I$46))/(MESCLUN_CAP+1)),CARROT_CAP+1)</x:f>
        <x:v>8</x:v>
      </x:c>
      <x:c r="K12672" s="266" t="n">
        <x:f>MOD(ROW()-ROW($I$46),MESCLUN_CAP+1)</x:f>
        <x:v>9</x:v>
      </x:c>
      <x:c r="L12672" s="266" t="n">
        <x:f>SUM(I12672:K12672)</x:f>
        <x:v>36</x:v>
      </x:c>
      <x:c r="M12672" s="267" t="n">
        <x:f>I12672*TOMATO_HOURS*WEEKS*(1+TOMATO_DIM)^I12672+J12672*CARROT_HOURS*WEEKS*(1+CARROT_DIM)^J12672+K12672*MESCLUN_HOURS*WEEKS*(1+MESCLUN_DIM)^K12672</x:f>
        <x:v>11203.529493946988</x:v>
      </x:c>
      <x:c r="N12672" s="267" t="n">
        <x:f>MAX(M12672-FARMER_HOURS,0)/TEMP_HOURS_PER_WORKER</x:f>
        <x:v>7.280228815240964</x:v>
      </x:c>
      <x:c r="O12672" s="268" t="n">
        <x:f>I12672*TOMATO_PRICE+J12672*CARROT_PRICE+K12672*MESCLUN_PRICE</x:f>
        <x:v>208252</x:v>
      </x:c>
      <x:c r="P12672" s="268" t="n">
        <x:f>I12672*TOMATO_FERTILIZER+J12672*CARROT_FERTILIZER+K12672*MESCLUN_FERTILIZER</x:f>
        <x:v>28160</x:v>
      </x:c>
      <x:c r="Q12672" s="268" t="n">
        <x:f>MIN(M12672,FARMER_HOURS)*FARMER_RATE+MAX(M12672-FARMER_HOURS,0)*TEMP_RATE</x:f>
        <x:v>207005.7203810241</x:v>
      </x:c>
      <x:c r="R12672" s="268" t="n">
        <x:f>O12672-P12672-Q12672-FIXED_COST</x:f>
        <x:v>-46913.72038102409</x:v>
      </x:c>
      <x:c r="S12672" s="139" t="str">
        <x:f>IF(AND(L12672&lt;=TOTAL_BED_CAP,N12672&lt;=TEMP_WORKER_CAP),"YES","NO")</x:f>
        <x:v>NO</x:v>
      </x:c>
      <x:c r="T12672" s="139" t="n">
        <x:f>IF(S12672="YES",R12672,-1E+99)</x:f>
        <x:v>-1e+99</x:v>
      </x:c>
    </x:row>
    <x:row r="12673">
      <x:c r="A12673" s="139"/>
      <x:c r="B12673" s="139"/>
      <x:c r="C12673" s="139"/>
      <x:c r="D12673" s="139"/>
      <x:c r="E12673" s="139"/>
      <x:c r="F12673" s="139"/>
      <x:c r="G12673" s="139"/>
      <x:c r="H12673" s="139"/>
      <x:c r="I12673" s="266" t="n">
        <x:f>INT((ROW()-ROW($I$46))/((CARROT_CAP+1)*(MESCLUN_CAP+1)))</x:f>
        <x:v>19</x:v>
      </x:c>
      <x:c r="J12673" s="266" t="n">
        <x:f>MOD(INT((ROW()-ROW($I$46))/(MESCLUN_CAP+1)),CARROT_CAP+1)</x:f>
        <x:v>8</x:v>
      </x:c>
      <x:c r="K12673" s="266" t="n">
        <x:f>MOD(ROW()-ROW($I$46),MESCLUN_CAP+1)</x:f>
        <x:v>10</x:v>
      </x:c>
      <x:c r="L12673" s="266" t="n">
        <x:f>SUM(I12673:K12673)</x:f>
        <x:v>37</x:v>
      </x:c>
      <x:c r="M12673" s="267" t="n">
        <x:f>I12673*TOMATO_HOURS*WEEKS*(1+TOMATO_DIM)^I12673+J12673*CARROT_HOURS*WEEKS*(1+CARROT_DIM)^J12673+K12673*MESCLUN_HOURS*WEEKS*(1+MESCLUN_DIM)^K12673</x:f>
        <x:v>11260.1430354302</x:v>
      </x:c>
      <x:c r="N12673" s="267" t="n">
        <x:f>MAX(M12673-FARMER_HOURS,0)/TEMP_HOURS_PER_WORKER</x:f>
        <x:v>7.319543774604305</x:v>
      </x:c>
      <x:c r="O12673" s="268" t="n">
        <x:f>I12673*TOMATO_PRICE+J12673*CARROT_PRICE+K12673*MESCLUN_PRICE</x:f>
        <x:v>210952</x:v>
      </x:c>
      <x:c r="P12673" s="268" t="n">
        <x:f>I12673*TOMATO_FERTILIZER+J12673*CARROT_FERTILIZER+K12673*MESCLUN_FERTILIZER</x:f>
        <x:v>29040</x:v>
      </x:c>
      <x:c r="Q12673" s="268" t="n">
        <x:f>MIN(M12673,FARMER_HOURS)*FARMER_RATE+MAX(M12673-FARMER_HOURS,0)*TEMP_RATE</x:f>
        <x:v>207988.59436510762</x:v>
      </x:c>
      <x:c r="R12673" s="268" t="n">
        <x:f>O12673-P12673-Q12673-FIXED_COST</x:f>
        <x:v>-46076.59436510762</x:v>
      </x:c>
      <x:c r="S12673" s="139" t="str">
        <x:f>IF(AND(L12673&lt;=TOTAL_BED_CAP,N12673&lt;=TEMP_WORKER_CAP),"YES","NO")</x:f>
        <x:v>NO</x:v>
      </x:c>
      <x:c r="T12673" s="139" t="n">
        <x:f>IF(S12673="YES",R12673,-1E+99)</x:f>
        <x:v>-1e+99</x:v>
      </x:c>
    </x:row>
    <x:row r="12674">
      <x:c r="A12674" s="139"/>
      <x:c r="B12674" s="139"/>
      <x:c r="C12674" s="139"/>
      <x:c r="D12674" s="139"/>
      <x:c r="E12674" s="139"/>
      <x:c r="F12674" s="139"/>
      <x:c r="G12674" s="139"/>
      <x:c r="H12674" s="139"/>
      <x:c r="I12674" s="266" t="n">
        <x:f>INT((ROW()-ROW($I$46))/((CARROT_CAP+1)*(MESCLUN_CAP+1)))</x:f>
        <x:v>19</x:v>
      </x:c>
      <x:c r="J12674" s="266" t="n">
        <x:f>MOD(INT((ROW()-ROW($I$46))/(MESCLUN_CAP+1)),CARROT_CAP+1)</x:f>
        <x:v>8</x:v>
      </x:c>
      <x:c r="K12674" s="266" t="n">
        <x:f>MOD(ROW()-ROW($I$46),MESCLUN_CAP+1)</x:f>
        <x:v>11</x:v>
      </x:c>
      <x:c r="L12674" s="266" t="n">
        <x:f>SUM(I12674:K12674)</x:f>
        <x:v>38</x:v>
      </x:c>
      <x:c r="M12674" s="267" t="n">
        <x:f>I12674*TOMATO_HOURS*WEEKS*(1+TOMATO_DIM)^I12674+J12674*CARROT_HOURS*WEEKS*(1+CARROT_DIM)^J12674+K12674*MESCLUN_HOURS*WEEKS*(1+MESCLUN_DIM)^K12674</x:f>
        <x:v>11318.10114852364</x:v>
      </x:c>
      <x:c r="N12674" s="267" t="n">
        <x:f>MAX(M12674-FARMER_HOURS,0)/TEMP_HOURS_PER_WORKER</x:f>
        <x:v>7.359792464252528</x:v>
      </x:c>
      <x:c r="O12674" s="268" t="n">
        <x:f>I12674*TOMATO_PRICE+J12674*CARROT_PRICE+K12674*MESCLUN_PRICE</x:f>
        <x:v>213652</x:v>
      </x:c>
      <x:c r="P12674" s="268" t="n">
        <x:f>I12674*TOMATO_FERTILIZER+J12674*CARROT_FERTILIZER+K12674*MESCLUN_FERTILIZER</x:f>
        <x:v>29920</x:v>
      </x:c>
      <x:c r="Q12674" s="268" t="n">
        <x:f>MIN(M12674,FARMER_HOURS)*FARMER_RATE+MAX(M12674-FARMER_HOURS,0)*TEMP_RATE</x:f>
        <x:v>208994.8116063132</x:v>
      </x:c>
      <x:c r="R12674" s="268" t="n">
        <x:f>O12674-P12674-Q12674-FIXED_COST</x:f>
        <x:v>-45262.81160631319</x:v>
      </x:c>
      <x:c r="S12674" s="139" t="str">
        <x:f>IF(AND(L12674&lt;=TOTAL_BED_CAP,N12674&lt;=TEMP_WORKER_CAP),"YES","NO")</x:f>
        <x:v>NO</x:v>
      </x:c>
      <x:c r="T12674" s="139" t="n">
        <x:f>IF(S12674="YES",R12674,-1E+99)</x:f>
        <x:v>-1e+99</x:v>
      </x:c>
    </x:row>
    <x:row r="12675">
      <x:c r="A12675" s="139"/>
      <x:c r="B12675" s="139"/>
      <x:c r="C12675" s="139"/>
      <x:c r="D12675" s="139"/>
      <x:c r="E12675" s="139"/>
      <x:c r="F12675" s="139"/>
      <x:c r="G12675" s="139"/>
      <x:c r="H12675" s="139"/>
      <x:c r="I12675" s="266" t="n">
        <x:f>INT((ROW()-ROW($I$46))/((CARROT_CAP+1)*(MESCLUN_CAP+1)))</x:f>
        <x:v>19</x:v>
      </x:c>
      <x:c r="J12675" s="266" t="n">
        <x:f>MOD(INT((ROW()-ROW($I$46))/(MESCLUN_CAP+1)),CARROT_CAP+1)</x:f>
        <x:v>8</x:v>
      </x:c>
      <x:c r="K12675" s="266" t="n">
        <x:f>MOD(ROW()-ROW($I$46),MESCLUN_CAP+1)</x:f>
        <x:v>12</x:v>
      </x:c>
      <x:c r="L12675" s="266" t="n">
        <x:f>SUM(I12675:K12675)</x:f>
        <x:v>39</x:v>
      </x:c>
      <x:c r="M12675" s="267" t="n">
        <x:f>I12675*TOMATO_HOURS*WEEKS*(1+TOMATO_DIM)^I12675+J12675*CARROT_HOURS*WEEKS*(1+CARROT_DIM)^J12675+K12675*MESCLUN_HOURS*WEEKS*(1+MESCLUN_DIM)^K12675</x:f>
        <x:v>11377.428601651704</x:v>
      </x:c>
      <x:c r="N12675" s="267" t="n">
        <x:f>MAX(M12675-FARMER_HOURS,0)/TEMP_HOURS_PER_WORKER</x:f>
        <x:v>7.400992084480349</x:v>
      </x:c>
      <x:c r="O12675" s="268" t="n">
        <x:f>I12675*TOMATO_PRICE+J12675*CARROT_PRICE+K12675*MESCLUN_PRICE</x:f>
        <x:v>216352</x:v>
      </x:c>
      <x:c r="P12675" s="268" t="n">
        <x:f>I12675*TOMATO_FERTILIZER+J12675*CARROT_FERTILIZER+K12675*MESCLUN_FERTILIZER</x:f>
        <x:v>30800</x:v>
      </x:c>
      <x:c r="Q12675" s="268" t="n">
        <x:f>MIN(M12675,FARMER_HOURS)*FARMER_RATE+MAX(M12675-FARMER_HOURS,0)*TEMP_RATE</x:f>
        <x:v>210024.80211200874</x:v>
      </x:c>
      <x:c r="R12675" s="268" t="n">
        <x:f>O12675-P12675-Q12675-FIXED_COST</x:f>
        <x:v>-44472.802112008736</x:v>
      </x:c>
      <x:c r="S12675" s="139" t="str">
        <x:f>IF(AND(L12675&lt;=TOTAL_BED_CAP,N12675&lt;=TEMP_WORKER_CAP),"YES","NO")</x:f>
        <x:v>NO</x:v>
      </x:c>
      <x:c r="T12675" s="139" t="n">
        <x:f>IF(S12675="YES",R12675,-1E+99)</x:f>
        <x:v>-1e+99</x:v>
      </x:c>
    </x:row>
    <x:row r="12676">
      <x:c r="A12676" s="139"/>
      <x:c r="B12676" s="139"/>
      <x:c r="C12676" s="139"/>
      <x:c r="D12676" s="139"/>
      <x:c r="E12676" s="139"/>
      <x:c r="F12676" s="139"/>
      <x:c r="G12676" s="139"/>
      <x:c r="H12676" s="139"/>
      <x:c r="I12676" s="266" t="n">
        <x:f>INT((ROW()-ROW($I$46))/((CARROT_CAP+1)*(MESCLUN_CAP+1)))</x:f>
        <x:v>19</x:v>
      </x:c>
      <x:c r="J12676" s="266" t="n">
        <x:f>MOD(INT((ROW()-ROW($I$46))/(MESCLUN_CAP+1)),CARROT_CAP+1)</x:f>
        <x:v>8</x:v>
      </x:c>
      <x:c r="K12676" s="266" t="n">
        <x:f>MOD(ROW()-ROW($I$46),MESCLUN_CAP+1)</x:f>
        <x:v>13</x:v>
      </x:c>
      <x:c r="L12676" s="266" t="n">
        <x:f>SUM(I12676:K12676)</x:f>
        <x:v>40</x:v>
      </x:c>
      <x:c r="M12676" s="267" t="n">
        <x:f>I12676*TOMATO_HOURS*WEEKS*(1+TOMATO_DIM)^I12676+J12676*CARROT_HOURS*WEEKS*(1+CARROT_DIM)^J12676+K12676*MESCLUN_HOURS*WEEKS*(1+MESCLUN_DIM)^K12676</x:f>
        <x:v>11438.150572360088</x:v>
      </x:c>
      <x:c r="N12676" s="267" t="n">
        <x:f>MAX(M12676-FARMER_HOURS,0)/TEMP_HOURS_PER_WORKER</x:f>
        <x:v>7.443160119694506</x:v>
      </x:c>
      <x:c r="O12676" s="268" t="n">
        <x:f>I12676*TOMATO_PRICE+J12676*CARROT_PRICE+K12676*MESCLUN_PRICE</x:f>
        <x:v>219052</x:v>
      </x:c>
      <x:c r="P12676" s="268" t="n">
        <x:f>I12676*TOMATO_FERTILIZER+J12676*CARROT_FERTILIZER+K12676*MESCLUN_FERTILIZER</x:f>
        <x:v>31680</x:v>
      </x:c>
      <x:c r="Q12676" s="268" t="n">
        <x:f>MIN(M12676,FARMER_HOURS)*FARMER_RATE+MAX(M12676-FARMER_HOURS,0)*TEMP_RATE</x:f>
        <x:v>211079.00299236263</x:v>
      </x:c>
      <x:c r="R12676" s="268" t="n">
        <x:f>O12676-P12676-Q12676-FIXED_COST</x:f>
        <x:v>-43707.00299236263</x:v>
      </x:c>
      <x:c r="S12676" s="139" t="str">
        <x:f>IF(AND(L12676&lt;=TOTAL_BED_CAP,N12676&lt;=TEMP_WORKER_CAP),"YES","NO")</x:f>
        <x:v>NO</x:v>
      </x:c>
      <x:c r="T12676" s="139" t="n">
        <x:f>IF(S12676="YES",R12676,-1E+99)</x:f>
        <x:v>-1e+99</x:v>
      </x:c>
    </x:row>
    <x:row r="12677">
      <x:c r="A12677" s="139"/>
      <x:c r="B12677" s="139"/>
      <x:c r="C12677" s="139"/>
      <x:c r="D12677" s="139"/>
      <x:c r="E12677" s="139"/>
      <x:c r="F12677" s="139"/>
      <x:c r="G12677" s="139"/>
      <x:c r="H12677" s="139"/>
      <x:c r="I12677" s="266" t="n">
        <x:f>INT((ROW()-ROW($I$46))/((CARROT_CAP+1)*(MESCLUN_CAP+1)))</x:f>
        <x:v>19</x:v>
      </x:c>
      <x:c r="J12677" s="266" t="n">
        <x:f>MOD(INT((ROW()-ROW($I$46))/(MESCLUN_CAP+1)),CARROT_CAP+1)</x:f>
        <x:v>8</x:v>
      </x:c>
      <x:c r="K12677" s="266" t="n">
        <x:f>MOD(ROW()-ROW($I$46),MESCLUN_CAP+1)</x:f>
        <x:v>14</x:v>
      </x:c>
      <x:c r="L12677" s="266" t="n">
        <x:f>SUM(I12677:K12677)</x:f>
        <x:v>41</x:v>
      </x:c>
      <x:c r="M12677" s="267" t="n">
        <x:f>I12677*TOMATO_HOURS*WEEKS*(1+TOMATO_DIM)^I12677+J12677*CARROT_HOURS*WEEKS*(1+CARROT_DIM)^J12677+K12677*MESCLUN_HOURS*WEEKS*(1+MESCLUN_DIM)^K12677</x:f>
        <x:v>11500.292653673749</x:v>
      </x:c>
      <x:c r="N12677" s="267" t="n">
        <x:f>MAX(M12677-FARMER_HOURS,0)/TEMP_HOURS_PER_WORKER</x:f>
        <x:v>7.486314342828992</x:v>
      </x:c>
      <x:c r="O12677" s="268" t="n">
        <x:f>I12677*TOMATO_PRICE+J12677*CARROT_PRICE+K12677*MESCLUN_PRICE</x:f>
        <x:v>221752</x:v>
      </x:c>
      <x:c r="P12677" s="268" t="n">
        <x:f>I12677*TOMATO_FERTILIZER+J12677*CARROT_FERTILIZER+K12677*MESCLUN_FERTILIZER</x:f>
        <x:v>32560</x:v>
      </x:c>
      <x:c r="Q12677" s="268" t="n">
        <x:f>MIN(M12677,FARMER_HOURS)*FARMER_RATE+MAX(M12677-FARMER_HOURS,0)*TEMP_RATE</x:f>
        <x:v>212157.8585707248</x:v>
      </x:c>
      <x:c r="R12677" s="268" t="n">
        <x:f>O12677-P12677-Q12677-FIXED_COST</x:f>
        <x:v>-42965.85857072481</x:v>
      </x:c>
      <x:c r="S12677" s="139" t="str">
        <x:f>IF(AND(L12677&lt;=TOTAL_BED_CAP,N12677&lt;=TEMP_WORKER_CAP),"YES","NO")</x:f>
        <x:v>NO</x:v>
      </x:c>
      <x:c r="T12677" s="139" t="n">
        <x:f>IF(S12677="YES",R12677,-1E+99)</x:f>
        <x:v>-1e+99</x:v>
      </x:c>
    </x:row>
    <x:row r="12678">
      <x:c r="A12678" s="139"/>
      <x:c r="B12678" s="139"/>
      <x:c r="C12678" s="139"/>
      <x:c r="D12678" s="139"/>
      <x:c r="E12678" s="139"/>
      <x:c r="F12678" s="139"/>
      <x:c r="G12678" s="139"/>
      <x:c r="H12678" s="139"/>
      <x:c r="I12678" s="266" t="n">
        <x:f>INT((ROW()-ROW($I$46))/((CARROT_CAP+1)*(MESCLUN_CAP+1)))</x:f>
        <x:v>19</x:v>
      </x:c>
      <x:c r="J12678" s="266" t="n">
        <x:f>MOD(INT((ROW()-ROW($I$46))/(MESCLUN_CAP+1)),CARROT_CAP+1)</x:f>
        <x:v>8</x:v>
      </x:c>
      <x:c r="K12678" s="266" t="n">
        <x:f>MOD(ROW()-ROW($I$46),MESCLUN_CAP+1)</x:f>
        <x:v>15</x:v>
      </x:c>
      <x:c r="L12678" s="266" t="n">
        <x:f>SUM(I12678:K12678)</x:f>
        <x:v>42</x:v>
      </x:c>
      <x:c r="M12678" s="267" t="n">
        <x:f>I12678*TOMATO_HOURS*WEEKS*(1+TOMATO_DIM)^I12678+J12678*CARROT_HOURS*WEEKS*(1+CARROT_DIM)^J12678+K12678*MESCLUN_HOURS*WEEKS*(1+MESCLUN_DIM)^K12678</x:f>
        <x:v>11563.880860549896</x:v>
      </x:c>
      <x:c r="N12678" s="267" t="n">
        <x:f>MAX(M12678-FARMER_HOURS,0)/TEMP_HOURS_PER_WORKER</x:f>
        <x:v>7.530472819826317</x:v>
      </x:c>
      <x:c r="O12678" s="268" t="n">
        <x:f>I12678*TOMATO_PRICE+J12678*CARROT_PRICE+K12678*MESCLUN_PRICE</x:f>
        <x:v>224452</x:v>
      </x:c>
      <x:c r="P12678" s="268" t="n">
        <x:f>I12678*TOMATO_FERTILIZER+J12678*CARROT_FERTILIZER+K12678*MESCLUN_FERTILIZER</x:f>
        <x:v>33440</x:v>
      </x:c>
      <x:c r="Q12678" s="268" t="n">
        <x:f>MIN(M12678,FARMER_HOURS)*FARMER_RATE+MAX(M12678-FARMER_HOURS,0)*TEMP_RATE</x:f>
        <x:v>213261.8204956579</x:v>
      </x:c>
      <x:c r="R12678" s="268" t="n">
        <x:f>O12678-P12678-Q12678-FIXED_COST</x:f>
        <x:v>-42249.820495657914</x:v>
      </x:c>
      <x:c r="S12678" s="139" t="str">
        <x:f>IF(AND(L12678&lt;=TOTAL_BED_CAP,N12678&lt;=TEMP_WORKER_CAP),"YES","NO")</x:f>
        <x:v>NO</x:v>
      </x:c>
      <x:c r="T12678" s="139" t="n">
        <x:f>IF(S12678="YES",R12678,-1E+99)</x:f>
        <x:v>-1e+99</x:v>
      </x:c>
    </x:row>
    <x:row r="12679">
      <x:c r="A12679" s="139"/>
      <x:c r="B12679" s="139"/>
      <x:c r="C12679" s="139"/>
      <x:c r="D12679" s="139"/>
      <x:c r="E12679" s="139"/>
      <x:c r="F12679" s="139"/>
      <x:c r="G12679" s="139"/>
      <x:c r="H12679" s="139"/>
      <x:c r="I12679" s="266" t="n">
        <x:f>INT((ROW()-ROW($I$46))/((CARROT_CAP+1)*(MESCLUN_CAP+1)))</x:f>
        <x:v>19</x:v>
      </x:c>
      <x:c r="J12679" s="266" t="n">
        <x:f>MOD(INT((ROW()-ROW($I$46))/(MESCLUN_CAP+1)),CARROT_CAP+1)</x:f>
        <x:v>8</x:v>
      </x:c>
      <x:c r="K12679" s="266" t="n">
        <x:f>MOD(ROW()-ROW($I$46),MESCLUN_CAP+1)</x:f>
        <x:v>16</x:v>
      </x:c>
      <x:c r="L12679" s="266" t="n">
        <x:f>SUM(I12679:K12679)</x:f>
        <x:v>43</x:v>
      </x:c>
      <x:c r="M12679" s="267" t="n">
        <x:f>I12679*TOMATO_HOURS*WEEKS*(1+TOMATO_DIM)^I12679+J12679*CARROT_HOURS*WEEKS*(1+CARROT_DIM)^J12679+K12679*MESCLUN_HOURS*WEEKS*(1+MESCLUN_DIM)^K12679</x:f>
        <x:v>11628.941636427384</x:v>
      </x:c>
      <x:c r="N12679" s="267" t="n">
        <x:f>MAX(M12679-FARMER_HOURS,0)/TEMP_HOURS_PER_WORKER</x:f>
        <x:v>7.575653914185684</x:v>
      </x:c>
      <x:c r="O12679" s="268" t="n">
        <x:f>I12679*TOMATO_PRICE+J12679*CARROT_PRICE+K12679*MESCLUN_PRICE</x:f>
        <x:v>227152</x:v>
      </x:c>
      <x:c r="P12679" s="268" t="n">
        <x:f>I12679*TOMATO_FERTILIZER+J12679*CARROT_FERTILIZER+K12679*MESCLUN_FERTILIZER</x:f>
        <x:v>34320</x:v>
      </x:c>
      <x:c r="Q12679" s="268" t="n">
        <x:f>MIN(M12679,FARMER_HOURS)*FARMER_RATE+MAX(M12679-FARMER_HOURS,0)*TEMP_RATE</x:f>
        <x:v>214391.34785464208</x:v>
      </x:c>
      <x:c r="R12679" s="268" t="n">
        <x:f>O12679-P12679-Q12679-FIXED_COST</x:f>
        <x:v>-41559.34785464208</x:v>
      </x:c>
      <x:c r="S12679" s="139" t="str">
        <x:f>IF(AND(L12679&lt;=TOTAL_BED_CAP,N12679&lt;=TEMP_WORKER_CAP),"YES","NO")</x:f>
        <x:v>NO</x:v>
      </x:c>
      <x:c r="T12679" s="139" t="n">
        <x:f>IF(S12679="YES",R12679,-1E+99)</x:f>
        <x:v>-1e+99</x:v>
      </x:c>
    </x:row>
    <x:row r="12680">
      <x:c r="A12680" s="139"/>
      <x:c r="B12680" s="139"/>
      <x:c r="C12680" s="139"/>
      <x:c r="D12680" s="139"/>
      <x:c r="E12680" s="139"/>
      <x:c r="F12680" s="139"/>
      <x:c r="G12680" s="139"/>
      <x:c r="H12680" s="139"/>
      <x:c r="I12680" s="266" t="n">
        <x:f>INT((ROW()-ROW($I$46))/((CARROT_CAP+1)*(MESCLUN_CAP+1)))</x:f>
        <x:v>19</x:v>
      </x:c>
      <x:c r="J12680" s="266" t="n">
        <x:f>MOD(INT((ROW()-ROW($I$46))/(MESCLUN_CAP+1)),CARROT_CAP+1)</x:f>
        <x:v>8</x:v>
      </x:c>
      <x:c r="K12680" s="266" t="n">
        <x:f>MOD(ROW()-ROW($I$46),MESCLUN_CAP+1)</x:f>
        <x:v>17</x:v>
      </x:c>
      <x:c r="L12680" s="266" t="n">
        <x:f>SUM(I12680:K12680)</x:f>
        <x:v>44</x:v>
      </x:c>
      <x:c r="M12680" s="267" t="n">
        <x:f>I12680*TOMATO_HOURS*WEEKS*(1+TOMATO_DIM)^I12680+J12680*CARROT_HOURS*WEEKS*(1+CARROT_DIM)^J12680+K12680*MESCLUN_HOURS*WEEKS*(1+MESCLUN_DIM)^K12680</x:f>
        <x:v>11695.501859873924</x:v>
      </x:c>
      <x:c r="N12680" s="267" t="n">
        <x:f>MAX(M12680-FARMER_HOURS,0)/TEMP_HOURS_PER_WORKER</x:f>
        <x:v>7.621876291579114</x:v>
      </x:c>
      <x:c r="O12680" s="268" t="n">
        <x:f>I12680*TOMATO_PRICE+J12680*CARROT_PRICE+K12680*MESCLUN_PRICE</x:f>
        <x:v>229852</x:v>
      </x:c>
      <x:c r="P12680" s="268" t="n">
        <x:f>I12680*TOMATO_FERTILIZER+J12680*CARROT_FERTILIZER+K12680*MESCLUN_FERTILIZER</x:f>
        <x:v>35200</x:v>
      </x:c>
      <x:c r="Q12680" s="268" t="n">
        <x:f>MIN(M12680,FARMER_HOURS)*FARMER_RATE+MAX(M12680-FARMER_HOURS,0)*TEMP_RATE</x:f>
        <x:v>215546.90728947785</x:v>
      </x:c>
      <x:c r="R12680" s="268" t="n">
        <x:f>O12680-P12680-Q12680-FIXED_COST</x:f>
        <x:v>-40894.90728947785</x:v>
      </x:c>
      <x:c r="S12680" s="139" t="str">
        <x:f>IF(AND(L12680&lt;=TOTAL_BED_CAP,N12680&lt;=TEMP_WORKER_CAP),"YES","NO")</x:f>
        <x:v>NO</x:v>
      </x:c>
      <x:c r="T12680" s="139" t="n">
        <x:f>IF(S12680="YES",R12680,-1E+99)</x:f>
        <x:v>-1e+99</x:v>
      </x:c>
    </x:row>
    <x:row r="12681">
      <x:c r="A12681" s="139"/>
      <x:c r="B12681" s="139"/>
      <x:c r="C12681" s="139"/>
      <x:c r="D12681" s="139"/>
      <x:c r="E12681" s="139"/>
      <x:c r="F12681" s="139"/>
      <x:c r="G12681" s="139"/>
      <x:c r="H12681" s="139"/>
      <x:c r="I12681" s="266" t="n">
        <x:f>INT((ROW()-ROW($I$46))/((CARROT_CAP+1)*(MESCLUN_CAP+1)))</x:f>
        <x:v>19</x:v>
      </x:c>
      <x:c r="J12681" s="266" t="n">
        <x:f>MOD(INT((ROW()-ROW($I$46))/(MESCLUN_CAP+1)),CARROT_CAP+1)</x:f>
        <x:v>8</x:v>
      </x:c>
      <x:c r="K12681" s="266" t="n">
        <x:f>MOD(ROW()-ROW($I$46),MESCLUN_CAP+1)</x:f>
        <x:v>18</x:v>
      </x:c>
      <x:c r="L12681" s="266" t="n">
        <x:f>SUM(I12681:K12681)</x:f>
        <x:v>45</x:v>
      </x:c>
      <x:c r="M12681" s="267" t="n">
        <x:f>I12681*TOMATO_HOURS*WEEKS*(1+TOMATO_DIM)^I12681+J12681*CARROT_HOURS*WEEKS*(1+CARROT_DIM)^J12681+K12681*MESCLUN_HOURS*WEEKS*(1+MESCLUN_DIM)^K12681</x:f>
        <x:v>11763.588851332512</x:v>
      </x:c>
      <x:c r="N12681" s="267" t="n">
        <x:f>MAX(M12681-FARMER_HOURS,0)/TEMP_HOURS_PER_WORKER</x:f>
        <x:v>7.669158924536466</x:v>
      </x:c>
      <x:c r="O12681" s="268" t="n">
        <x:f>I12681*TOMATO_PRICE+J12681*CARROT_PRICE+K12681*MESCLUN_PRICE</x:f>
        <x:v>232552</x:v>
      </x:c>
      <x:c r="P12681" s="268" t="n">
        <x:f>I12681*TOMATO_FERTILIZER+J12681*CARROT_FERTILIZER+K12681*MESCLUN_FERTILIZER</x:f>
        <x:v>36080</x:v>
      </x:c>
      <x:c r="Q12681" s="268" t="n">
        <x:f>MIN(M12681,FARMER_HOURS)*FARMER_RATE+MAX(M12681-FARMER_HOURS,0)*TEMP_RATE</x:f>
        <x:v>216728.97311341166</x:v>
      </x:c>
      <x:c r="R12681" s="268" t="n">
        <x:f>O12681-P12681-Q12681-FIXED_COST</x:f>
        <x:v>-40256.97311341166</x:v>
      </x:c>
      <x:c r="S12681" s="139" t="str">
        <x:f>IF(AND(L12681&lt;=TOTAL_BED_CAP,N12681&lt;=TEMP_WORKER_CAP),"YES","NO")</x:f>
        <x:v>NO</x:v>
      </x:c>
      <x:c r="T12681" s="139" t="n">
        <x:f>IF(S12681="YES",R12681,-1E+99)</x:f>
        <x:v>-1e+99</x:v>
      </x:c>
    </x:row>
    <x:row r="12682">
      <x:c r="A12682" s="139"/>
      <x:c r="B12682" s="139"/>
      <x:c r="C12682" s="139"/>
      <x:c r="D12682" s="139"/>
      <x:c r="E12682" s="139"/>
      <x:c r="F12682" s="139"/>
      <x:c r="G12682" s="139"/>
      <x:c r="H12682" s="139"/>
      <x:c r="I12682" s="266" t="n">
        <x:f>INT((ROW()-ROW($I$46))/((CARROT_CAP+1)*(MESCLUN_CAP+1)))</x:f>
        <x:v>19</x:v>
      </x:c>
      <x:c r="J12682" s="266" t="n">
        <x:f>MOD(INT((ROW()-ROW($I$46))/(MESCLUN_CAP+1)),CARROT_CAP+1)</x:f>
        <x:v>8</x:v>
      </x:c>
      <x:c r="K12682" s="266" t="n">
        <x:f>MOD(ROW()-ROW($I$46),MESCLUN_CAP+1)</x:f>
        <x:v>19</x:v>
      </x:c>
      <x:c r="L12682" s="266" t="n">
        <x:f>SUM(I12682:K12682)</x:f>
        <x:v>46</x:v>
      </x:c>
      <x:c r="M12682" s="267" t="n">
        <x:f>I12682*TOMATO_HOURS*WEEKS*(1+TOMATO_DIM)^I12682+J12682*CARROT_HOURS*WEEKS*(1+CARROT_DIM)^J12682+K12682*MESCLUN_HOURS*WEEKS*(1+MESCLUN_DIM)^K12682</x:f>
        <x:v>11833.230379968534</x:v>
      </x:c>
      <x:c r="N12682" s="267" t="n">
        <x:f>MAX(M12682-FARMER_HOURS,0)/TEMP_HOURS_PER_WORKER</x:f>
        <x:v>7.717521097200371</x:v>
      </x:c>
      <x:c r="O12682" s="268" t="n">
        <x:f>I12682*TOMATO_PRICE+J12682*CARROT_PRICE+K12682*MESCLUN_PRICE</x:f>
        <x:v>235252</x:v>
      </x:c>
      <x:c r="P12682" s="268" t="n">
        <x:f>I12682*TOMATO_FERTILIZER+J12682*CARROT_FERTILIZER+K12682*MESCLUN_FERTILIZER</x:f>
        <x:v>36960</x:v>
      </x:c>
      <x:c r="Q12682" s="268" t="n">
        <x:f>MIN(M12682,FARMER_HOURS)*FARMER_RATE+MAX(M12682-FARMER_HOURS,0)*TEMP_RATE</x:f>
        <x:v>217938.02743000927</x:v>
      </x:c>
      <x:c r="R12682" s="268" t="n">
        <x:f>O12682-P12682-Q12682-FIXED_COST</x:f>
        <x:v>-39646.02743000927</x:v>
      </x:c>
      <x:c r="S12682" s="139" t="str">
        <x:f>IF(AND(L12682&lt;=TOTAL_BED_CAP,N12682&lt;=TEMP_WORKER_CAP),"YES","NO")</x:f>
        <x:v>NO</x:v>
      </x:c>
      <x:c r="T12682" s="139" t="n">
        <x:f>IF(S12682="YES",R12682,-1E+99)</x:f>
        <x:v>-1e+99</x:v>
      </x:c>
    </x:row>
    <x:row r="12683">
      <x:c r="A12683" s="139"/>
      <x:c r="B12683" s="139"/>
      <x:c r="C12683" s="139"/>
      <x:c r="D12683" s="139"/>
      <x:c r="E12683" s="139"/>
      <x:c r="F12683" s="139"/>
      <x:c r="G12683" s="139"/>
      <x:c r="H12683" s="139"/>
      <x:c r="I12683" s="266" t="n">
        <x:f>INT((ROW()-ROW($I$46))/((CARROT_CAP+1)*(MESCLUN_CAP+1)))</x:f>
        <x:v>19</x:v>
      </x:c>
      <x:c r="J12683" s="266" t="n">
        <x:f>MOD(INT((ROW()-ROW($I$46))/(MESCLUN_CAP+1)),CARROT_CAP+1)</x:f>
        <x:v>8</x:v>
      </x:c>
      <x:c r="K12683" s="266" t="n">
        <x:f>MOD(ROW()-ROW($I$46),MESCLUN_CAP+1)</x:f>
        <x:v>20</x:v>
      </x:c>
      <x:c r="L12683" s="266" t="n">
        <x:f>SUM(I12683:K12683)</x:f>
        <x:v>47</x:v>
      </x:c>
      <x:c r="M12683" s="267" t="n">
        <x:f>I12683*TOMATO_HOURS*WEEKS*(1+TOMATO_DIM)^I12683+J12683*CARROT_HOURS*WEEKS*(1+CARROT_DIM)^J12683+K12683*MESCLUN_HOURS*WEEKS*(1+MESCLUN_DIM)^K12683</x:f>
        <x:v>11904.45467061901</x:v>
      </x:c>
      <x:c r="N12683" s="267" t="n">
        <x:f>MAX(M12683-FARMER_HOURS,0)/TEMP_HOURS_PER_WORKER</x:f>
        <x:v>7.766982410152091</x:v>
      </x:c>
      <x:c r="O12683" s="268" t="n">
        <x:f>I12683*TOMATO_PRICE+J12683*CARROT_PRICE+K12683*MESCLUN_PRICE</x:f>
        <x:v>237952</x:v>
      </x:c>
      <x:c r="P12683" s="268" t="n">
        <x:f>I12683*TOMATO_FERTILIZER+J12683*CARROT_FERTILIZER+K12683*MESCLUN_FERTILIZER</x:f>
        <x:v>37840</x:v>
      </x:c>
      <x:c r="Q12683" s="268" t="n">
        <x:f>MIN(M12683,FARMER_HOURS)*FARMER_RATE+MAX(M12683-FARMER_HOURS,0)*TEMP_RATE</x:f>
        <x:v>219174.56025380225</x:v>
      </x:c>
      <x:c r="R12683" s="268" t="n">
        <x:f>O12683-P12683-Q12683-FIXED_COST</x:f>
        <x:v>-39062.56025380225</x:v>
      </x:c>
      <x:c r="S12683" s="139" t="str">
        <x:f>IF(AND(L12683&lt;=TOTAL_BED_CAP,N12683&lt;=TEMP_WORKER_CAP),"YES","NO")</x:f>
        <x:v>NO</x:v>
      </x:c>
      <x:c r="T12683" s="139" t="n">
        <x:f>IF(S12683="YES",R12683,-1E+99)</x:f>
        <x:v>-1e+99</x:v>
      </x:c>
    </x:row>
    <x:row r="12684">
      <x:c r="A12684" s="139"/>
      <x:c r="B12684" s="139"/>
      <x:c r="C12684" s="139"/>
      <x:c r="D12684" s="139"/>
      <x:c r="E12684" s="139"/>
      <x:c r="F12684" s="139"/>
      <x:c r="G12684" s="139"/>
      <x:c r="H12684" s="139"/>
      <x:c r="I12684" s="266" t="n">
        <x:f>INT((ROW()-ROW($I$46))/((CARROT_CAP+1)*(MESCLUN_CAP+1)))</x:f>
        <x:v>19</x:v>
      </x:c>
      <x:c r="J12684" s="266" t="n">
        <x:f>MOD(INT((ROW()-ROW($I$46))/(MESCLUN_CAP+1)),CARROT_CAP+1)</x:f>
        <x:v>8</x:v>
      </x:c>
      <x:c r="K12684" s="266" t="n">
        <x:f>MOD(ROW()-ROW($I$46),MESCLUN_CAP+1)</x:f>
        <x:v>21</x:v>
      </x:c>
      <x:c r="L12684" s="266" t="n">
        <x:f>SUM(I12684:K12684)</x:f>
        <x:v>48</x:v>
      </x:c>
      <x:c r="M12684" s="267" t="n">
        <x:f>I12684*TOMATO_HOURS*WEEKS*(1+TOMATO_DIM)^I12684+J12684*CARROT_HOURS*WEEKS*(1+CARROT_DIM)^J12684+K12684*MESCLUN_HOURS*WEEKS*(1+MESCLUN_DIM)^K12684</x:f>
        <x:v>11977.290410845455</x:v>
      </x:c>
      <x:c r="N12684" s="267" t="n">
        <x:f>MAX(M12684-FARMER_HOURS,0)/TEMP_HOURS_PER_WORKER</x:f>
        <x:v>7.8175627853093435</x:v>
      </x:c>
      <x:c r="O12684" s="268" t="n">
        <x:f>I12684*TOMATO_PRICE+J12684*CARROT_PRICE+K12684*MESCLUN_PRICE</x:f>
        <x:v>240652</x:v>
      </x:c>
      <x:c r="P12684" s="268" t="n">
        <x:f>I12684*TOMATO_FERTILIZER+J12684*CARROT_FERTILIZER+K12684*MESCLUN_FERTILIZER</x:f>
        <x:v>38720</x:v>
      </x:c>
      <x:c r="Q12684" s="268" t="n">
        <x:f>MIN(M12684,FARMER_HOURS)*FARMER_RATE+MAX(M12684-FARMER_HOURS,0)*TEMP_RATE</x:f>
        <x:v>220439.0696327336</x:v>
      </x:c>
      <x:c r="R12684" s="268" t="n">
        <x:f>O12684-P12684-Q12684-FIXED_COST</x:f>
        <x:v>-38507.06963273359</x:v>
      </x:c>
      <x:c r="S12684" s="139" t="str">
        <x:f>IF(AND(L12684&lt;=TOTAL_BED_CAP,N12684&lt;=TEMP_WORKER_CAP),"YES","NO")</x:f>
        <x:v>NO</x:v>
      </x:c>
      <x:c r="T12684" s="139" t="n">
        <x:f>IF(S12684="YES",R12684,-1E+99)</x:f>
        <x:v>-1e+99</x:v>
      </x:c>
    </x:row>
    <x:row r="12685">
      <x:c r="A12685" s="139"/>
      <x:c r="B12685" s="139"/>
      <x:c r="C12685" s="139"/>
      <x:c r="D12685" s="139"/>
      <x:c r="E12685" s="139"/>
      <x:c r="F12685" s="139"/>
      <x:c r="G12685" s="139"/>
      <x:c r="H12685" s="139"/>
      <x:c r="I12685" s="266" t="n">
        <x:f>INT((ROW()-ROW($I$46))/((CARROT_CAP+1)*(MESCLUN_CAP+1)))</x:f>
        <x:v>19</x:v>
      </x:c>
      <x:c r="J12685" s="266" t="n">
        <x:f>MOD(INT((ROW()-ROW($I$46))/(MESCLUN_CAP+1)),CARROT_CAP+1)</x:f>
        <x:v>8</x:v>
      </x:c>
      <x:c r="K12685" s="266" t="n">
        <x:f>MOD(ROW()-ROW($I$46),MESCLUN_CAP+1)</x:f>
        <x:v>22</x:v>
      </x:c>
      <x:c r="L12685" s="266" t="n">
        <x:f>SUM(I12685:K12685)</x:f>
        <x:v>49</x:v>
      </x:c>
      <x:c r="M12685" s="267" t="n">
        <x:f>I12685*TOMATO_HOURS*WEEKS*(1+TOMATO_DIM)^I12685+J12685*CARROT_HOURS*WEEKS*(1+CARROT_DIM)^J12685+K12685*MESCLUN_HOURS*WEEKS*(1+MESCLUN_DIM)^K12685</x:f>
        <x:v>12051.76675809185</x:v>
      </x:c>
      <x:c r="N12685" s="267" t="n">
        <x:f>MAX(M12685-FARMER_HOURS,0)/TEMP_HOURS_PER_WORKER</x:f>
        <x:v>7.869282470897118</x:v>
      </x:c>
      <x:c r="O12685" s="268" t="n">
        <x:f>I12685*TOMATO_PRICE+J12685*CARROT_PRICE+K12685*MESCLUN_PRICE</x:f>
        <x:v>243352</x:v>
      </x:c>
      <x:c r="P12685" s="268" t="n">
        <x:f>I12685*TOMATO_FERTILIZER+J12685*CARROT_FERTILIZER+K12685*MESCLUN_FERTILIZER</x:f>
        <x:v>39600</x:v>
      </x:c>
      <x:c r="Q12685" s="268" t="n">
        <x:f>MIN(M12685,FARMER_HOURS)*FARMER_RATE+MAX(M12685-FARMER_HOURS,0)*TEMP_RATE</x:f>
        <x:v>221732.06177242793</x:v>
      </x:c>
      <x:c r="R12685" s="268" t="n">
        <x:f>O12685-P12685-Q12685-FIXED_COST</x:f>
        <x:v>-37980.06177242793</x:v>
      </x:c>
      <x:c r="S12685" s="139" t="str">
        <x:f>IF(AND(L12685&lt;=TOTAL_BED_CAP,N12685&lt;=TEMP_WORKER_CAP),"YES","NO")</x:f>
        <x:v>NO</x:v>
      </x:c>
      <x:c r="T12685" s="139" t="n">
        <x:f>IF(S12685="YES",R12685,-1E+99)</x:f>
        <x:v>-1e+99</x:v>
      </x:c>
    </x:row>
    <x:row r="12686">
      <x:c r="A12686" s="139"/>
      <x:c r="B12686" s="139"/>
      <x:c r="C12686" s="139"/>
      <x:c r="D12686" s="139"/>
      <x:c r="E12686" s="139"/>
      <x:c r="F12686" s="139"/>
      <x:c r="G12686" s="139"/>
      <x:c r="H12686" s="139"/>
      <x:c r="I12686" s="266" t="n">
        <x:f>INT((ROW()-ROW($I$46))/((CARROT_CAP+1)*(MESCLUN_CAP+1)))</x:f>
        <x:v>19</x:v>
      </x:c>
      <x:c r="J12686" s="266" t="n">
        <x:f>MOD(INT((ROW()-ROW($I$46))/(MESCLUN_CAP+1)),CARROT_CAP+1)</x:f>
        <x:v>8</x:v>
      </x:c>
      <x:c r="K12686" s="266" t="n">
        <x:f>MOD(ROW()-ROW($I$46),MESCLUN_CAP+1)</x:f>
        <x:v>23</x:v>
      </x:c>
      <x:c r="L12686" s="266" t="n">
        <x:f>SUM(I12686:K12686)</x:f>
        <x:v>50</x:v>
      </x:c>
      <x:c r="M12686" s="267" t="n">
        <x:f>I12686*TOMATO_HOURS*WEEKS*(1+TOMATO_DIM)^I12686+J12686*CARROT_HOURS*WEEKS*(1+CARROT_DIM)^J12686+K12686*MESCLUN_HOURS*WEEKS*(1+MESCLUN_DIM)^K12686</x:f>
        <x:v>12127.913346949286</x:v>
      </x:c>
      <x:c r="N12686" s="267" t="n">
        <x:f>MAX(M12686-FARMER_HOURS,0)/TEMP_HOURS_PER_WORKER</x:f>
        <x:v>7.92216204649256</x:v>
      </x:c>
      <x:c r="O12686" s="268" t="n">
        <x:f>I12686*TOMATO_PRICE+J12686*CARROT_PRICE+K12686*MESCLUN_PRICE</x:f>
        <x:v>246052</x:v>
      </x:c>
      <x:c r="P12686" s="268" t="n">
        <x:f>I12686*TOMATO_FERTILIZER+J12686*CARROT_FERTILIZER+K12686*MESCLUN_FERTILIZER</x:f>
        <x:v>40480</x:v>
      </x:c>
      <x:c r="Q12686" s="268" t="n">
        <x:f>MIN(M12686,FARMER_HOURS)*FARMER_RATE+MAX(M12686-FARMER_HOURS,0)*TEMP_RATE</x:f>
        <x:v>223054.051162314</x:v>
      </x:c>
      <x:c r="R12686" s="268" t="n">
        <x:f>O12686-P12686-Q12686-FIXED_COST</x:f>
        <x:v>-37482.05116231399</x:v>
      </x:c>
      <x:c r="S12686" s="139" t="str">
        <x:f>IF(AND(L12686&lt;=TOTAL_BED_CAP,N12686&lt;=TEMP_WORKER_CAP),"YES","NO")</x:f>
        <x:v>NO</x:v>
      </x:c>
      <x:c r="T12686" s="139" t="n">
        <x:f>IF(S12686="YES",R12686,-1E+99)</x:f>
        <x:v>-1e+99</x:v>
      </x:c>
    </x:row>
    <x:row r="12687">
      <x:c r="A12687" s="139"/>
      <x:c r="B12687" s="139"/>
      <x:c r="C12687" s="139"/>
      <x:c r="D12687" s="139"/>
      <x:c r="E12687" s="139"/>
      <x:c r="F12687" s="139"/>
      <x:c r="G12687" s="139"/>
      <x:c r="H12687" s="139"/>
      <x:c r="I12687" s="266" t="n">
        <x:f>INT((ROW()-ROW($I$46))/((CARROT_CAP+1)*(MESCLUN_CAP+1)))</x:f>
        <x:v>19</x:v>
      </x:c>
      <x:c r="J12687" s="266" t="n">
        <x:f>MOD(INT((ROW()-ROW($I$46))/(MESCLUN_CAP+1)),CARROT_CAP+1)</x:f>
        <x:v>8</x:v>
      </x:c>
      <x:c r="K12687" s="266" t="n">
        <x:f>MOD(ROW()-ROW($I$46),MESCLUN_CAP+1)</x:f>
        <x:v>24</x:v>
      </x:c>
      <x:c r="L12687" s="266" t="n">
        <x:f>SUM(I12687:K12687)</x:f>
        <x:v>51</x:v>
      </x:c>
      <x:c r="M12687" s="267" t="n">
        <x:f>I12687*TOMATO_HOURS*WEEKS*(1+TOMATO_DIM)^I12687+J12687*CARROT_HOURS*WEEKS*(1+CARROT_DIM)^J12687+K12687*MESCLUN_HOURS*WEEKS*(1+MESCLUN_DIM)^K12687</x:f>
        <x:v>12205.760296528782</x:v>
      </x:c>
      <x:c r="N12687" s="267" t="n">
        <x:f>MAX(M12687-FARMER_HOURS,0)/TEMP_HOURS_PER_WORKER</x:f>
        <x:v>7.976222428144988</x:v>
      </x:c>
      <x:c r="O12687" s="268" t="n">
        <x:f>I12687*TOMATO_PRICE+J12687*CARROT_PRICE+K12687*MESCLUN_PRICE</x:f>
        <x:v>248752</x:v>
      </x:c>
      <x:c r="P12687" s="268" t="n">
        <x:f>I12687*TOMATO_FERTILIZER+J12687*CARROT_FERTILIZER+K12687*MESCLUN_FERTILIZER</x:f>
        <x:v>41360</x:v>
      </x:c>
      <x:c r="Q12687" s="268" t="n">
        <x:f>MIN(M12687,FARMER_HOURS)*FARMER_RATE+MAX(M12687-FARMER_HOURS,0)*TEMP_RATE</x:f>
        <x:v>224405.56070362468</x:v>
      </x:c>
      <x:c r="R12687" s="268" t="n">
        <x:f>O12687-P12687-Q12687-FIXED_COST</x:f>
        <x:v>-37013.56070362468</x:v>
      </x:c>
      <x:c r="S12687" s="139" t="str">
        <x:f>IF(AND(L12687&lt;=TOTAL_BED_CAP,N12687&lt;=TEMP_WORKER_CAP),"YES","NO")</x:f>
        <x:v>NO</x:v>
      </x:c>
      <x:c r="T12687" s="139" t="n">
        <x:f>IF(S12687="YES",R12687,-1E+99)</x:f>
        <x:v>-1e+99</x:v>
      </x:c>
    </x:row>
    <x:row r="12688">
      <x:c r="A12688" s="139"/>
      <x:c r="B12688" s="139"/>
      <x:c r="C12688" s="139"/>
      <x:c r="D12688" s="139"/>
      <x:c r="E12688" s="139"/>
      <x:c r="F12688" s="139"/>
      <x:c r="G12688" s="139"/>
      <x:c r="H12688" s="139"/>
      <x:c r="I12688" s="266" t="n">
        <x:f>INT((ROW()-ROW($I$46))/((CARROT_CAP+1)*(MESCLUN_CAP+1)))</x:f>
        <x:v>19</x:v>
      </x:c>
      <x:c r="J12688" s="266" t="n">
        <x:f>MOD(INT((ROW()-ROW($I$46))/(MESCLUN_CAP+1)),CARROT_CAP+1)</x:f>
        <x:v>8</x:v>
      </x:c>
      <x:c r="K12688" s="266" t="n">
        <x:f>MOD(ROW()-ROW($I$46),MESCLUN_CAP+1)</x:f>
        <x:v>25</x:v>
      </x:c>
      <x:c r="L12688" s="266" t="n">
        <x:f>SUM(I12688:K12688)</x:f>
        <x:v>52</x:v>
      </x:c>
      <x:c r="M12688" s="267" t="n">
        <x:f>I12688*TOMATO_HOURS*WEEKS*(1+TOMATO_DIM)^I12688+J12688*CARROT_HOURS*WEEKS*(1+CARROT_DIM)^J12688+K12688*MESCLUN_HOURS*WEEKS*(1+MESCLUN_DIM)^K12688</x:f>
        <x:v>12285.33821794388</x:v>
      </x:c>
      <x:c r="N12688" s="267" t="n">
        <x:f>MAX(M12688-FARMER_HOURS,0)/TEMP_HOURS_PER_WORKER</x:f>
        <x:v>8.031484873572138</x:v>
      </x:c>
      <x:c r="O12688" s="268" t="n">
        <x:f>I12688*TOMATO_PRICE+J12688*CARROT_PRICE+K12688*MESCLUN_PRICE</x:f>
        <x:v>251452</x:v>
      </x:c>
      <x:c r="P12688" s="268" t="n">
        <x:f>I12688*TOMATO_FERTILIZER+J12688*CARROT_FERTILIZER+K12688*MESCLUN_FERTILIZER</x:f>
        <x:v>42240</x:v>
      </x:c>
      <x:c r="Q12688" s="268" t="n">
        <x:f>MIN(M12688,FARMER_HOURS)*FARMER_RATE+MAX(M12688-FARMER_HOURS,0)*TEMP_RATE</x:f>
        <x:v>225787.12183930347</x:v>
      </x:c>
      <x:c r="R12688" s="268" t="n">
        <x:f>O12688-P12688-Q12688-FIXED_COST</x:f>
        <x:v>-36575.121839303465</x:v>
      </x:c>
      <x:c r="S12688" s="139" t="str">
        <x:f>IF(AND(L12688&lt;=TOTAL_BED_CAP,N12688&lt;=TEMP_WORKER_CAP),"YES","NO")</x:f>
        <x:v>NO</x:v>
      </x:c>
      <x:c r="T12688" s="139" t="n">
        <x:f>IF(S12688="YES",R12688,-1E+99)</x:f>
        <x:v>-1e+99</x:v>
      </x:c>
    </x:row>
    <x:row r="12689">
      <x:c r="A12689" s="139"/>
      <x:c r="B12689" s="139"/>
      <x:c r="C12689" s="139"/>
      <x:c r="D12689" s="139"/>
      <x:c r="E12689" s="139"/>
      <x:c r="F12689" s="139"/>
      <x:c r="G12689" s="139"/>
      <x:c r="H12689" s="139"/>
      <x:c r="I12689" s="266" t="n">
        <x:f>INT((ROW()-ROW($I$46))/((CARROT_CAP+1)*(MESCLUN_CAP+1)))</x:f>
        <x:v>19</x:v>
      </x:c>
      <x:c r="J12689" s="266" t="n">
        <x:f>MOD(INT((ROW()-ROW($I$46))/(MESCLUN_CAP+1)),CARROT_CAP+1)</x:f>
        <x:v>8</x:v>
      </x:c>
      <x:c r="K12689" s="266" t="n">
        <x:f>MOD(ROW()-ROW($I$46),MESCLUN_CAP+1)</x:f>
        <x:v>26</x:v>
      </x:c>
      <x:c r="L12689" s="266" t="n">
        <x:f>SUM(I12689:K12689)</x:f>
        <x:v>53</x:v>
      </x:c>
      <x:c r="M12689" s="267" t="n">
        <x:f>I12689*TOMATO_HOURS*WEEKS*(1+TOMATO_DIM)^I12689+J12689*CARROT_HOURS*WEEKS*(1+CARROT_DIM)^J12689+K12689*MESCLUN_HOURS*WEEKS*(1+MESCLUN_DIM)^K12689</x:f>
        <x:v>12366.678221904598</x:v>
      </x:c>
      <x:c r="N12689" s="267" t="n">
        <x:f>MAX(M12689-FARMER_HOURS,0)/TEMP_HOURS_PER_WORKER</x:f>
        <x:v>8.08797098743375</x:v>
      </x:c>
      <x:c r="O12689" s="268" t="n">
        <x:f>I12689*TOMATO_PRICE+J12689*CARROT_PRICE+K12689*MESCLUN_PRICE</x:f>
        <x:v>254152</x:v>
      </x:c>
      <x:c r="P12689" s="268" t="n">
        <x:f>I12689*TOMATO_FERTILIZER+J12689*CARROT_FERTILIZER+K12689*MESCLUN_FERTILIZER</x:f>
        <x:v>43120</x:v>
      </x:c>
      <x:c r="Q12689" s="268" t="n">
        <x:f>MIN(M12689,FARMER_HOURS)*FARMER_RATE+MAX(M12689-FARMER_HOURS,0)*TEMP_RATE</x:f>
        <x:v>227199.2746858437</x:v>
      </x:c>
      <x:c r="R12689" s="268" t="n">
        <x:f>O12689-P12689-Q12689-FIXED_COST</x:f>
        <x:v>-36167.2746858437</x:v>
      </x:c>
      <x:c r="S12689" s="139" t="str">
        <x:f>IF(AND(L12689&lt;=TOTAL_BED_CAP,N12689&lt;=TEMP_WORKER_CAP),"YES","NO")</x:f>
        <x:v>NO</x:v>
      </x:c>
      <x:c r="T12689" s="139" t="n">
        <x:f>IF(S12689="YES",R12689,-1E+99)</x:f>
        <x:v>-1e+99</x:v>
      </x:c>
    </x:row>
    <x:row r="12690">
      <x:c r="A12690" s="139"/>
      <x:c r="B12690" s="139"/>
      <x:c r="C12690" s="139"/>
      <x:c r="D12690" s="139"/>
      <x:c r="E12690" s="139"/>
      <x:c r="F12690" s="139"/>
      <x:c r="G12690" s="139"/>
      <x:c r="H12690" s="139"/>
      <x:c r="I12690" s="266" t="n">
        <x:f>INT((ROW()-ROW($I$46))/((CARROT_CAP+1)*(MESCLUN_CAP+1)))</x:f>
        <x:v>19</x:v>
      </x:c>
      <x:c r="J12690" s="266" t="n">
        <x:f>MOD(INT((ROW()-ROW($I$46))/(MESCLUN_CAP+1)),CARROT_CAP+1)</x:f>
        <x:v>8</x:v>
      </x:c>
      <x:c r="K12690" s="266" t="n">
        <x:f>MOD(ROW()-ROW($I$46),MESCLUN_CAP+1)</x:f>
        <x:v>27</x:v>
      </x:c>
      <x:c r="L12690" s="266" t="n">
        <x:f>SUM(I12690:K12690)</x:f>
        <x:v>54</x:v>
      </x:c>
      <x:c r="M12690" s="267" t="n">
        <x:f>I12690*TOMATO_HOURS*WEEKS*(1+TOMATO_DIM)^I12690+J12690*CARROT_HOURS*WEEKS*(1+CARROT_DIM)^J12690+K12690*MESCLUN_HOURS*WEEKS*(1+MESCLUN_DIM)^K12690</x:f>
        <x:v>12449.811926424354</x:v>
      </x:c>
      <x:c r="N12690" s="267" t="n">
        <x:f>MAX(M12690-FARMER_HOURS,0)/TEMP_HOURS_PER_WORKER</x:f>
        <x:v>8.145702726683579</x:v>
      </x:c>
      <x:c r="O12690" s="268" t="n">
        <x:f>I12690*TOMATO_PRICE+J12690*CARROT_PRICE+K12690*MESCLUN_PRICE</x:f>
        <x:v>256852</x:v>
      </x:c>
      <x:c r="P12690" s="268" t="n">
        <x:f>I12690*TOMATO_FERTILIZER+J12690*CARROT_FERTILIZER+K12690*MESCLUN_FERTILIZER</x:f>
        <x:v>44000</x:v>
      </x:c>
      <x:c r="Q12690" s="268" t="n">
        <x:f>MIN(M12690,FARMER_HOURS)*FARMER_RATE+MAX(M12690-FARMER_HOURS,0)*TEMP_RATE</x:f>
        <x:v>228642.56816708948</x:v>
      </x:c>
      <x:c r="R12690" s="268" t="n">
        <x:f>O12690-P12690-Q12690-FIXED_COST</x:f>
        <x:v>-35790.568167089485</x:v>
      </x:c>
      <x:c r="S12690" s="139" t="str">
        <x:f>IF(AND(L12690&lt;=TOTAL_BED_CAP,N12690&lt;=TEMP_WORKER_CAP),"YES","NO")</x:f>
        <x:v>NO</x:v>
      </x:c>
      <x:c r="T12690" s="139" t="n">
        <x:f>IF(S12690="YES",R12690,-1E+99)</x:f>
        <x:v>-1e+99</x:v>
      </x:c>
    </x:row>
    <x:row r="12691">
      <x:c r="A12691" s="139"/>
      <x:c r="B12691" s="139"/>
      <x:c r="C12691" s="139"/>
      <x:c r="D12691" s="139"/>
      <x:c r="E12691" s="139"/>
      <x:c r="F12691" s="139"/>
      <x:c r="G12691" s="139"/>
      <x:c r="H12691" s="139"/>
      <x:c r="I12691" s="266" t="n">
        <x:f>INT((ROW()-ROW($I$46))/((CARROT_CAP+1)*(MESCLUN_CAP+1)))</x:f>
        <x:v>19</x:v>
      </x:c>
      <x:c r="J12691" s="266" t="n">
        <x:f>MOD(INT((ROW()-ROW($I$46))/(MESCLUN_CAP+1)),CARROT_CAP+1)</x:f>
        <x:v>8</x:v>
      </x:c>
      <x:c r="K12691" s="266" t="n">
        <x:f>MOD(ROW()-ROW($I$46),MESCLUN_CAP+1)</x:f>
        <x:v>28</x:v>
      </x:c>
      <x:c r="L12691" s="266" t="n">
        <x:f>SUM(I12691:K12691)</x:f>
        <x:v>55</x:v>
      </x:c>
      <x:c r="M12691" s="267" t="n">
        <x:f>I12691*TOMATO_HOURS*WEEKS*(1+TOMATO_DIM)^I12691+J12691*CARROT_HOURS*WEEKS*(1+CARROT_DIM)^J12691+K12691*MESCLUN_HOURS*WEEKS*(1+MESCLUN_DIM)^K12691</x:f>
        <x:v>12534.771464641508</x:v>
      </x:c>
      <x:c r="N12691" s="267" t="n">
        <x:f>MAX(M12691-FARMER_HOURS,0)/TEMP_HOURS_PER_WORKER</x:f>
        <x:v>8.204702406001047</x:v>
      </x:c>
      <x:c r="O12691" s="268" t="n">
        <x:f>I12691*TOMATO_PRICE+J12691*CARROT_PRICE+K12691*MESCLUN_PRICE</x:f>
        <x:v>259552</x:v>
      </x:c>
      <x:c r="P12691" s="268" t="n">
        <x:f>I12691*TOMATO_FERTILIZER+J12691*CARROT_FERTILIZER+K12691*MESCLUN_FERTILIZER</x:f>
        <x:v>44880</x:v>
      </x:c>
      <x:c r="Q12691" s="268" t="n">
        <x:f>MIN(M12691,FARMER_HOURS)*FARMER_RATE+MAX(M12691-FARMER_HOURS,0)*TEMP_RATE</x:f>
        <x:v>230117.56015002617</x:v>
      </x:c>
      <x:c r="R12691" s="268" t="n">
        <x:f>O12691-P12691-Q12691-FIXED_COST</x:f>
        <x:v>-35445.56015002617</x:v>
      </x:c>
      <x:c r="S12691" s="139" t="str">
        <x:f>IF(AND(L12691&lt;=TOTAL_BED_CAP,N12691&lt;=TEMP_WORKER_CAP),"YES","NO")</x:f>
        <x:v>NO</x:v>
      </x:c>
      <x:c r="T12691" s="139" t="n">
        <x:f>IF(S12691="YES",R12691,-1E+99)</x:f>
        <x:v>-1e+99</x:v>
      </x:c>
    </x:row>
    <x:row r="12692">
      <x:c r="A12692" s="139"/>
      <x:c r="B12692" s="139"/>
      <x:c r="C12692" s="139"/>
      <x:c r="D12692" s="139"/>
      <x:c r="E12692" s="139"/>
      <x:c r="F12692" s="139"/>
      <x:c r="G12692" s="139"/>
      <x:c r="H12692" s="139"/>
      <x:c r="I12692" s="266" t="n">
        <x:f>INT((ROW()-ROW($I$46))/((CARROT_CAP+1)*(MESCLUN_CAP+1)))</x:f>
        <x:v>19</x:v>
      </x:c>
      <x:c r="J12692" s="266" t="n">
        <x:f>MOD(INT((ROW()-ROW($I$46))/(MESCLUN_CAP+1)),CARROT_CAP+1)</x:f>
        <x:v>8</x:v>
      </x:c>
      <x:c r="K12692" s="266" t="n">
        <x:f>MOD(ROW()-ROW($I$46),MESCLUN_CAP+1)</x:f>
        <x:v>29</x:v>
      </x:c>
      <x:c r="L12692" s="266" t="n">
        <x:f>SUM(I12692:K12692)</x:f>
        <x:v>56</x:v>
      </x:c>
      <x:c r="M12692" s="267" t="n">
        <x:f>I12692*TOMATO_HOURS*WEEKS*(1+TOMATO_DIM)^I12692+J12692*CARROT_HOURS*WEEKS*(1+CARROT_DIM)^J12692+K12692*MESCLUN_HOURS*WEEKS*(1+MESCLUN_DIM)^K12692</x:f>
        <x:v>12621.58949275716</x:v>
      </x:c>
      <x:c r="N12692" s="267" t="n">
        <x:f>MAX(M12692-FARMER_HOURS,0)/TEMP_HOURS_PER_WORKER</x:f>
        <x:v>8.264992703303584</x:v>
      </x:c>
      <x:c r="O12692" s="268" t="n">
        <x:f>I12692*TOMATO_PRICE+J12692*CARROT_PRICE+K12692*MESCLUN_PRICE</x:f>
        <x:v>262252</x:v>
      </x:c>
      <x:c r="P12692" s="268" t="n">
        <x:f>I12692*TOMATO_FERTILIZER+J12692*CARROT_FERTILIZER+K12692*MESCLUN_FERTILIZER</x:f>
        <x:v>45760</x:v>
      </x:c>
      <x:c r="Q12692" s="268" t="n">
        <x:f>MIN(M12692,FARMER_HOURS)*FARMER_RATE+MAX(M12692-FARMER_HOURS,0)*TEMP_RATE</x:f>
        <x:v>231624.8175825896</x:v>
      </x:c>
      <x:c r="R12692" s="268" t="n">
        <x:f>O12692-P12692-Q12692-FIXED_COST</x:f>
        <x:v>-35132.8175825896</x:v>
      </x:c>
      <x:c r="S12692" s="139" t="str">
        <x:f>IF(AND(L12692&lt;=TOTAL_BED_CAP,N12692&lt;=TEMP_WORKER_CAP),"YES","NO")</x:f>
        <x:v>NO</x:v>
      </x:c>
      <x:c r="T12692" s="139" t="n">
        <x:f>IF(S12692="YES",R12692,-1E+99)</x:f>
        <x:v>-1e+99</x:v>
      </x:c>
    </x:row>
    <x:row r="12693">
      <x:c r="A12693" s="139"/>
      <x:c r="B12693" s="139"/>
      <x:c r="C12693" s="139"/>
      <x:c r="D12693" s="139"/>
      <x:c r="E12693" s="139"/>
      <x:c r="F12693" s="139"/>
      <x:c r="G12693" s="139"/>
      <x:c r="H12693" s="139"/>
      <x:c r="I12693" s="266" t="n">
        <x:f>INT((ROW()-ROW($I$46))/((CARROT_CAP+1)*(MESCLUN_CAP+1)))</x:f>
        <x:v>19</x:v>
      </x:c>
      <x:c r="J12693" s="266" t="n">
        <x:f>MOD(INT((ROW()-ROW($I$46))/(MESCLUN_CAP+1)),CARROT_CAP+1)</x:f>
        <x:v>8</x:v>
      </x:c>
      <x:c r="K12693" s="266" t="n">
        <x:f>MOD(ROW()-ROW($I$46),MESCLUN_CAP+1)</x:f>
        <x:v>30</x:v>
      </x:c>
      <x:c r="L12693" s="266" t="n">
        <x:f>SUM(I12693:K12693)</x:f>
        <x:v>57</x:v>
      </x:c>
      <x:c r="M12693" s="267" t="n">
        <x:f>I12693*TOMATO_HOURS*WEEKS*(1+TOMATO_DIM)^I12693+J12693*CARROT_HOURS*WEEKS*(1+CARROT_DIM)^J12693+K12693*MESCLUN_HOURS*WEEKS*(1+MESCLUN_DIM)^K12693</x:f>
        <x:v>12710.299198090932</x:v>
      </x:c>
      <x:c r="N12693" s="267" t="n">
        <x:f>MAX(M12693-FARMER_HOURS,0)/TEMP_HOURS_PER_WORKER</x:f>
        <x:v>8.326596665340926</x:v>
      </x:c>
      <x:c r="O12693" s="268" t="n">
        <x:f>I12693*TOMATO_PRICE+J12693*CARROT_PRICE+K12693*MESCLUN_PRICE</x:f>
        <x:v>264952</x:v>
      </x:c>
      <x:c r="P12693" s="268" t="n">
        <x:f>I12693*TOMATO_FERTILIZER+J12693*CARROT_FERTILIZER+K12693*MESCLUN_FERTILIZER</x:f>
        <x:v>46640</x:v>
      </x:c>
      <x:c r="Q12693" s="268" t="n">
        <x:f>MIN(M12693,FARMER_HOURS)*FARMER_RATE+MAX(M12693-FARMER_HOURS,0)*TEMP_RATE</x:f>
        <x:v>233164.91663352313</x:v>
      </x:c>
      <x:c r="R12693" s="268" t="n">
        <x:f>O12693-P12693-Q12693-FIXED_COST</x:f>
        <x:v>-34852.91663352313</x:v>
      </x:c>
      <x:c r="S12693" s="139" t="str">
        <x:f>IF(AND(L12693&lt;=TOTAL_BED_CAP,N12693&lt;=TEMP_WORKER_CAP),"YES","NO")</x:f>
        <x:v>NO</x:v>
      </x:c>
      <x:c r="T12693" s="139" t="n">
        <x:f>IF(S12693="YES",R12693,-1E+99)</x:f>
        <x:v>-1e+99</x:v>
      </x:c>
    </x:row>
    <x:row r="12694">
      <x:c r="A12694" s="139"/>
      <x:c r="B12694" s="139"/>
      <x:c r="C12694" s="139"/>
      <x:c r="D12694" s="139"/>
      <x:c r="E12694" s="139"/>
      <x:c r="F12694" s="139"/>
      <x:c r="G12694" s="139"/>
      <x:c r="H12694" s="139"/>
      <x:c r="I12694" s="266" t="n">
        <x:f>INT((ROW()-ROW($I$46))/((CARROT_CAP+1)*(MESCLUN_CAP+1)))</x:f>
        <x:v>19</x:v>
      </x:c>
      <x:c r="J12694" s="266" t="n">
        <x:f>MOD(INT((ROW()-ROW($I$46))/(MESCLUN_CAP+1)),CARROT_CAP+1)</x:f>
        <x:v>9</x:v>
      </x:c>
      <x:c r="K12694" s="266" t="n">
        <x:f>MOD(ROW()-ROW($I$46),MESCLUN_CAP+1)</x:f>
        <x:v>0</x:v>
      </x:c>
      <x:c r="L12694" s="266" t="n">
        <x:f>SUM(I12694:K12694)</x:f>
        <x:v>28</x:v>
      </x:c>
      <x:c r="M12694" s="267" t="n">
        <x:f>I12694*TOMATO_HOURS*WEEKS*(1+TOMATO_DIM)^I12694+J12694*CARROT_HOURS*WEEKS*(1+CARROT_DIM)^J12694+K12694*MESCLUN_HOURS*WEEKS*(1+MESCLUN_DIM)^K12694</x:f>
        <x:v>10795.397468564774</x:v>
      </x:c>
      <x:c r="N12694" s="267" t="n">
        <x:f>MAX(M12694-FARMER_HOURS,0)/TEMP_HOURS_PER_WORKER</x:f>
        <x:v>6.996803797614426</x:v>
      </x:c>
      <x:c r="O12694" s="268" t="n">
        <x:f>I12694*TOMATO_PRICE+J12694*CARROT_PRICE+K12694*MESCLUN_PRICE</x:f>
        <x:v>186046</x:v>
      </x:c>
      <x:c r="P12694" s="268" t="n">
        <x:f>I12694*TOMATO_FERTILIZER+J12694*CARROT_FERTILIZER+K12694*MESCLUN_FERTILIZER</x:f>
        <x:v>20680</x:v>
      </x:c>
      <x:c r="Q12694" s="268" t="n">
        <x:f>MIN(M12694,FARMER_HOURS)*FARMER_RATE+MAX(M12694-FARMER_HOURS,0)*TEMP_RATE</x:f>
        <x:v>199920.09494036064</x:v>
      </x:c>
      <x:c r="R12694" s="268" t="n">
        <x:f>O12694-P12694-Q12694-FIXED_COST</x:f>
        <x:v>-54554.094940360636</x:v>
      </x:c>
      <x:c r="S12694" s="139" t="str">
        <x:f>IF(AND(L12694&lt;=TOTAL_BED_CAP,N12694&lt;=TEMP_WORKER_CAP),"YES","NO")</x:f>
        <x:v>NO</x:v>
      </x:c>
      <x:c r="T12694" s="139" t="n">
        <x:f>IF(S12694="YES",R12694,-1E+99)</x:f>
        <x:v>-1e+99</x:v>
      </x:c>
    </x:row>
    <x:row r="12695">
      <x:c r="A12695" s="139"/>
      <x:c r="B12695" s="139"/>
      <x:c r="C12695" s="139"/>
      <x:c r="D12695" s="139"/>
      <x:c r="E12695" s="139"/>
      <x:c r="F12695" s="139"/>
      <x:c r="G12695" s="139"/>
      <x:c r="H12695" s="139"/>
      <x:c r="I12695" s="266" t="n">
        <x:f>INT((ROW()-ROW($I$46))/((CARROT_CAP+1)*(MESCLUN_CAP+1)))</x:f>
        <x:v>19</x:v>
      </x:c>
      <x:c r="J12695" s="266" t="n">
        <x:f>MOD(INT((ROW()-ROW($I$46))/(MESCLUN_CAP+1)),CARROT_CAP+1)</x:f>
        <x:v>9</x:v>
      </x:c>
      <x:c r="K12695" s="266" t="n">
        <x:f>MOD(ROW()-ROW($I$46),MESCLUN_CAP+1)</x:f>
        <x:v>1</x:v>
      </x:c>
      <x:c r="L12695" s="266" t="n">
        <x:f>SUM(I12695:K12695)</x:f>
        <x:v>29</x:v>
      </x:c>
      <x:c r="M12695" s="267" t="n">
        <x:f>I12695*TOMATO_HOURS*WEEKS*(1+TOMATO_DIM)^I12695+J12695*CARROT_HOURS*WEEKS*(1+CARROT_DIM)^J12695+K12695*MESCLUN_HOURS*WEEKS*(1+MESCLUN_DIM)^K12695</x:f>
        <x:v>10840.959968564774</x:v>
      </x:c>
      <x:c r="N12695" s="267" t="n">
        <x:f>MAX(M12695-FARMER_HOURS,0)/TEMP_HOURS_PER_WORKER</x:f>
        <x:v>7.0284444226144265</x:v>
      </x:c>
      <x:c r="O12695" s="268" t="n">
        <x:f>I12695*TOMATO_PRICE+J12695*CARROT_PRICE+K12695*MESCLUN_PRICE</x:f>
        <x:v>188746</x:v>
      </x:c>
      <x:c r="P12695" s="268" t="n">
        <x:f>I12695*TOMATO_FERTILIZER+J12695*CARROT_FERTILIZER+K12695*MESCLUN_FERTILIZER</x:f>
        <x:v>21560</x:v>
      </x:c>
      <x:c r="Q12695" s="268" t="n">
        <x:f>MIN(M12695,FARMER_HOURS)*FARMER_RATE+MAX(M12695-FARMER_HOURS,0)*TEMP_RATE</x:f>
        <x:v>200711.11056536064</x:v>
      </x:c>
      <x:c r="R12695" s="268" t="n">
        <x:f>O12695-P12695-Q12695-FIXED_COST</x:f>
        <x:v>-53525.110565360636</x:v>
      </x:c>
      <x:c r="S12695" s="139" t="str">
        <x:f>IF(AND(L12695&lt;=TOTAL_BED_CAP,N12695&lt;=TEMP_WORKER_CAP),"YES","NO")</x:f>
        <x:v>NO</x:v>
      </x:c>
      <x:c r="T12695" s="139" t="n">
        <x:f>IF(S12695="YES",R12695,-1E+99)</x:f>
        <x:v>-1e+99</x:v>
      </x:c>
    </x:row>
    <x:row r="12696">
      <x:c r="A12696" s="139"/>
      <x:c r="B12696" s="139"/>
      <x:c r="C12696" s="139"/>
      <x:c r="D12696" s="139"/>
      <x:c r="E12696" s="139"/>
      <x:c r="F12696" s="139"/>
      <x:c r="G12696" s="139"/>
      <x:c r="H12696" s="139"/>
      <x:c r="I12696" s="266" t="n">
        <x:f>INT((ROW()-ROW($I$46))/((CARROT_CAP+1)*(MESCLUN_CAP+1)))</x:f>
        <x:v>19</x:v>
      </x:c>
      <x:c r="J12696" s="266" t="n">
        <x:f>MOD(INT((ROW()-ROW($I$46))/(MESCLUN_CAP+1)),CARROT_CAP+1)</x:f>
        <x:v>9</x:v>
      </x:c>
      <x:c r="K12696" s="266" t="n">
        <x:f>MOD(ROW()-ROW($I$46),MESCLUN_CAP+1)</x:f>
        <x:v>2</x:v>
      </x:c>
      <x:c r="L12696" s="266" t="n">
        <x:f>SUM(I12696:K12696)</x:f>
        <x:v>30</x:v>
      </x:c>
      <x:c r="M12696" s="267" t="n">
        <x:f>I12696*TOMATO_HOURS*WEEKS*(1+TOMATO_DIM)^I12696+J12696*CARROT_HOURS*WEEKS*(1+CARROT_DIM)^J12696+K12696*MESCLUN_HOURS*WEEKS*(1+MESCLUN_DIM)^K12696</x:f>
        <x:v>10887.661531064774</x:v>
      </x:c>
      <x:c r="N12696" s="267" t="n">
        <x:f>MAX(M12696-FARMER_HOURS,0)/TEMP_HOURS_PER_WORKER</x:f>
        <x:v>7.0608760632394265</x:v>
      </x:c>
      <x:c r="O12696" s="268" t="n">
        <x:f>I12696*TOMATO_PRICE+J12696*CARROT_PRICE+K12696*MESCLUN_PRICE</x:f>
        <x:v>191446</x:v>
      </x:c>
      <x:c r="P12696" s="268" t="n">
        <x:f>I12696*TOMATO_FERTILIZER+J12696*CARROT_FERTILIZER+K12696*MESCLUN_FERTILIZER</x:f>
        <x:v>22440</x:v>
      </x:c>
      <x:c r="Q12696" s="268" t="n">
        <x:f>MIN(M12696,FARMER_HOURS)*FARMER_RATE+MAX(M12696-FARMER_HOURS,0)*TEMP_RATE</x:f>
        <x:v>201521.90158098566</x:v>
      </x:c>
      <x:c r="R12696" s="268" t="n">
        <x:f>O12696-P12696-Q12696-FIXED_COST</x:f>
        <x:v>-52515.901580985665</x:v>
      </x:c>
      <x:c r="S12696" s="139" t="str">
        <x:f>IF(AND(L12696&lt;=TOTAL_BED_CAP,N12696&lt;=TEMP_WORKER_CAP),"YES","NO")</x:f>
        <x:v>NO</x:v>
      </x:c>
      <x:c r="T12696" s="139" t="n">
        <x:f>IF(S12696="YES",R12696,-1E+99)</x:f>
        <x:v>-1e+99</x:v>
      </x:c>
    </x:row>
    <x:row r="12697">
      <x:c r="A12697" s="139"/>
      <x:c r="B12697" s="139"/>
      <x:c r="C12697" s="139"/>
      <x:c r="D12697" s="139"/>
      <x:c r="E12697" s="139"/>
      <x:c r="F12697" s="139"/>
      <x:c r="G12697" s="139"/>
      <x:c r="H12697" s="139"/>
      <x:c r="I12697" s="266" t="n">
        <x:f>INT((ROW()-ROW($I$46))/((CARROT_CAP+1)*(MESCLUN_CAP+1)))</x:f>
        <x:v>19</x:v>
      </x:c>
      <x:c r="J12697" s="266" t="n">
        <x:f>MOD(INT((ROW()-ROW($I$46))/(MESCLUN_CAP+1)),CARROT_CAP+1)</x:f>
        <x:v>9</x:v>
      </x:c>
      <x:c r="K12697" s="266" t="n">
        <x:f>MOD(ROW()-ROW($I$46),MESCLUN_CAP+1)</x:f>
        <x:v>3</x:v>
      </x:c>
      <x:c r="L12697" s="266" t="n">
        <x:f>SUM(I12697:K12697)</x:f>
        <x:v>31</x:v>
      </x:c>
      <x:c r="M12697" s="267" t="n">
        <x:f>I12697*TOMATO_HOURS*WEEKS*(1+TOMATO_DIM)^I12697+J12697*CARROT_HOURS*WEEKS*(1+CARROT_DIM)^J12697+K12697*MESCLUN_HOURS*WEEKS*(1+MESCLUN_DIM)^K12697</x:f>
        <x:v>10935.523513486649</x:v>
      </x:c>
      <x:c r="N12697" s="267" t="n">
        <x:f>MAX(M12697-FARMER_HOURS,0)/TEMP_HOURS_PER_WORKER</x:f>
        <x:v>7.094113551032395</x:v>
      </x:c>
      <x:c r="O12697" s="268" t="n">
        <x:f>I12697*TOMATO_PRICE+J12697*CARROT_PRICE+K12697*MESCLUN_PRICE</x:f>
        <x:v>194146</x:v>
      </x:c>
      <x:c r="P12697" s="268" t="n">
        <x:f>I12697*TOMATO_FERTILIZER+J12697*CARROT_FERTILIZER+K12697*MESCLUN_FERTILIZER</x:f>
        <x:v>23320</x:v>
      </x:c>
      <x:c r="Q12697" s="268" t="n">
        <x:f>MIN(M12697,FARMER_HOURS)*FARMER_RATE+MAX(M12697-FARMER_HOURS,0)*TEMP_RATE</x:f>
        <x:v>202352.83877580988</x:v>
      </x:c>
      <x:c r="R12697" s="268" t="n">
        <x:f>O12697-P12697-Q12697-FIXED_COST</x:f>
        <x:v>-51526.83877580988</x:v>
      </x:c>
      <x:c r="S12697" s="139" t="str">
        <x:f>IF(AND(L12697&lt;=TOTAL_BED_CAP,N12697&lt;=TEMP_WORKER_CAP),"YES","NO")</x:f>
        <x:v>NO</x:v>
      </x:c>
      <x:c r="T12697" s="139" t="n">
        <x:f>IF(S12697="YES",R12697,-1E+99)</x:f>
        <x:v>-1e+99</x:v>
      </x:c>
    </x:row>
    <x:row r="12698">
      <x:c r="A12698" s="139"/>
      <x:c r="B12698" s="139"/>
      <x:c r="C12698" s="139"/>
      <x:c r="D12698" s="139"/>
      <x:c r="E12698" s="139"/>
      <x:c r="F12698" s="139"/>
      <x:c r="G12698" s="139"/>
      <x:c r="H12698" s="139"/>
      <x:c r="I12698" s="266" t="n">
        <x:f>INT((ROW()-ROW($I$46))/((CARROT_CAP+1)*(MESCLUN_CAP+1)))</x:f>
        <x:v>19</x:v>
      </x:c>
      <x:c r="J12698" s="266" t="n">
        <x:f>MOD(INT((ROW()-ROW($I$46))/(MESCLUN_CAP+1)),CARROT_CAP+1)</x:f>
        <x:v>9</x:v>
      </x:c>
      <x:c r="K12698" s="266" t="n">
        <x:f>MOD(ROW()-ROW($I$46),MESCLUN_CAP+1)</x:f>
        <x:v>4</x:v>
      </x:c>
      <x:c r="L12698" s="266" t="n">
        <x:f>SUM(I12698:K12698)</x:f>
        <x:v>32</x:v>
      </x:c>
      <x:c r="M12698" s="267" t="n">
        <x:f>I12698*TOMATO_HOURS*WEEKS*(1+TOMATO_DIM)^I12698+J12698*CARROT_HOURS*WEEKS*(1+CARROT_DIM)^J12698+K12698*MESCLUN_HOURS*WEEKS*(1+MESCLUN_DIM)^K12698</x:f>
        <x:v>10984.567629209305</x:v>
      </x:c>
      <x:c r="N12698" s="267" t="n">
        <x:f>MAX(M12698-FARMER_HOURS,0)/TEMP_HOURS_PER_WORKER</x:f>
        <x:v>7.128171964728684</x:v>
      </x:c>
      <x:c r="O12698" s="268" t="n">
        <x:f>I12698*TOMATO_PRICE+J12698*CARROT_PRICE+K12698*MESCLUN_PRICE</x:f>
        <x:v>196846</x:v>
      </x:c>
      <x:c r="P12698" s="268" t="n">
        <x:f>I12698*TOMATO_FERTILIZER+J12698*CARROT_FERTILIZER+K12698*MESCLUN_FERTILIZER</x:f>
        <x:v>24200</x:v>
      </x:c>
      <x:c r="Q12698" s="268" t="n">
        <x:f>MIN(M12698,FARMER_HOURS)*FARMER_RATE+MAX(M12698-FARMER_HOURS,0)*TEMP_RATE</x:f>
        <x:v>203204.29911821708</x:v>
      </x:c>
      <x:c r="R12698" s="268" t="n">
        <x:f>O12698-P12698-Q12698-FIXED_COST</x:f>
        <x:v>-50558.29911821708</x:v>
      </x:c>
      <x:c r="S12698" s="139" t="str">
        <x:f>IF(AND(L12698&lt;=TOTAL_BED_CAP,N12698&lt;=TEMP_WORKER_CAP),"YES","NO")</x:f>
        <x:v>NO</x:v>
      </x:c>
      <x:c r="T12698" s="139" t="n">
        <x:f>IF(S12698="YES",R12698,-1E+99)</x:f>
        <x:v>-1e+99</x:v>
      </x:c>
    </x:row>
    <x:row r="12699">
      <x:c r="A12699" s="139"/>
      <x:c r="B12699" s="139"/>
      <x:c r="C12699" s="139"/>
      <x:c r="D12699" s="139"/>
      <x:c r="E12699" s="139"/>
      <x:c r="F12699" s="139"/>
      <x:c r="G12699" s="139"/>
      <x:c r="H12699" s="139"/>
      <x:c r="I12699" s="266" t="n">
        <x:f>INT((ROW()-ROW($I$46))/((CARROT_CAP+1)*(MESCLUN_CAP+1)))</x:f>
        <x:v>19</x:v>
      </x:c>
      <x:c r="J12699" s="266" t="n">
        <x:f>MOD(INT((ROW()-ROW($I$46))/(MESCLUN_CAP+1)),CARROT_CAP+1)</x:f>
        <x:v>9</x:v>
      </x:c>
      <x:c r="K12699" s="266" t="n">
        <x:f>MOD(ROW()-ROW($I$46),MESCLUN_CAP+1)</x:f>
        <x:v>5</x:v>
      </x:c>
      <x:c r="L12699" s="266" t="n">
        <x:f>SUM(I12699:K12699)</x:f>
        <x:v>33</x:v>
      </x:c>
      <x:c r="M12699" s="267" t="n">
        <x:f>I12699*TOMATO_HOURS*WEEKS*(1+TOMATO_DIM)^I12699+J12699*CARROT_HOURS*WEEKS*(1+CARROT_DIM)^J12699+K12699*MESCLUN_HOURS*WEEKS*(1+MESCLUN_DIM)^K12699</x:f>
        <x:v>11034.815953130508</x:v>
      </x:c>
      <x:c r="N12699" s="267" t="n">
        <x:f>MAX(M12699-FARMER_HOURS,0)/TEMP_HOURS_PER_WORKER</x:f>
        <x:v>7.163066634118408</x:v>
      </x:c>
      <x:c r="O12699" s="268" t="n">
        <x:f>I12699*TOMATO_PRICE+J12699*CARROT_PRICE+K12699*MESCLUN_PRICE</x:f>
        <x:v>199546</x:v>
      </x:c>
      <x:c r="P12699" s="268" t="n">
        <x:f>I12699*TOMATO_FERTILIZER+J12699*CARROT_FERTILIZER+K12699*MESCLUN_FERTILIZER</x:f>
        <x:v>25080</x:v>
      </x:c>
      <x:c r="Q12699" s="268" t="n">
        <x:f>MIN(M12699,FARMER_HOURS)*FARMER_RATE+MAX(M12699-FARMER_HOURS,0)*TEMP_RATE</x:f>
        <x:v>204076.6658529602</x:v>
      </x:c>
      <x:c r="R12699" s="268" t="n">
        <x:f>O12699-P12699-Q12699-FIXED_COST</x:f>
        <x:v>-49610.6658529602</x:v>
      </x:c>
      <x:c r="S12699" s="139" t="str">
        <x:f>IF(AND(L12699&lt;=TOTAL_BED_CAP,N12699&lt;=TEMP_WORKER_CAP),"YES","NO")</x:f>
        <x:v>NO</x:v>
      </x:c>
      <x:c r="T12699" s="139" t="n">
        <x:f>IF(S12699="YES",R12699,-1E+99)</x:f>
        <x:v>-1e+99</x:v>
      </x:c>
    </x:row>
    <x:row r="12700">
      <x:c r="A12700" s="139"/>
      <x:c r="B12700" s="139"/>
      <x:c r="C12700" s="139"/>
      <x:c r="D12700" s="139"/>
      <x:c r="E12700" s="139"/>
      <x:c r="F12700" s="139"/>
      <x:c r="G12700" s="139"/>
      <x:c r="H12700" s="139"/>
      <x:c r="I12700" s="266" t="n">
        <x:f>INT((ROW()-ROW($I$46))/((CARROT_CAP+1)*(MESCLUN_CAP+1)))</x:f>
        <x:v>19</x:v>
      </x:c>
      <x:c r="J12700" s="266" t="n">
        <x:f>MOD(INT((ROW()-ROW($I$46))/(MESCLUN_CAP+1)),CARROT_CAP+1)</x:f>
        <x:v>9</x:v>
      </x:c>
      <x:c r="K12700" s="266" t="n">
        <x:f>MOD(ROW()-ROW($I$46),MESCLUN_CAP+1)</x:f>
        <x:v>6</x:v>
      </x:c>
      <x:c r="L12700" s="266" t="n">
        <x:f>SUM(I12700:K12700)</x:f>
        <x:v>34</x:v>
      </x:c>
      <x:c r="M12700" s="267" t="n">
        <x:f>I12700*TOMATO_HOURS*WEEKS*(1+TOMATO_DIM)^I12700+J12700*CARROT_HOURS*WEEKS*(1+CARROT_DIM)^J12700+K12700*MESCLUN_HOURS*WEEKS*(1+MESCLUN_DIM)^K12700</x:f>
        <x:v>11086.29092731214</x:v>
      </x:c>
      <x:c r="N12700" s="267" t="n">
        <x:f>MAX(M12700-FARMER_HOURS,0)/TEMP_HOURS_PER_WORKER</x:f>
        <x:v>7.198813143966764</x:v>
      </x:c>
      <x:c r="O12700" s="268" t="n">
        <x:f>I12700*TOMATO_PRICE+J12700*CARROT_PRICE+K12700*MESCLUN_PRICE</x:f>
        <x:v>202246</x:v>
      </x:c>
      <x:c r="P12700" s="268" t="n">
        <x:f>I12700*TOMATO_FERTILIZER+J12700*CARROT_FERTILIZER+K12700*MESCLUN_FERTILIZER</x:f>
        <x:v>25960</x:v>
      </x:c>
      <x:c r="Q12700" s="268" t="n">
        <x:f>MIN(M12700,FARMER_HOURS)*FARMER_RATE+MAX(M12700-FARMER_HOURS,0)*TEMP_RATE</x:f>
        <x:v>204970.3285991691</x:v>
      </x:c>
      <x:c r="R12700" s="268" t="n">
        <x:f>O12700-P12700-Q12700-FIXED_COST</x:f>
        <x:v>-48684.328599169094</x:v>
      </x:c>
      <x:c r="S12700" s="139" t="str">
        <x:f>IF(AND(L12700&lt;=TOTAL_BED_CAP,N12700&lt;=TEMP_WORKER_CAP),"YES","NO")</x:f>
        <x:v>NO</x:v>
      </x:c>
      <x:c r="T12700" s="139" t="n">
        <x:f>IF(S12700="YES",R12700,-1E+99)</x:f>
        <x:v>-1e+99</x:v>
      </x:c>
    </x:row>
    <x:row r="12701">
      <x:c r="A12701" s="139"/>
      <x:c r="B12701" s="139"/>
      <x:c r="C12701" s="139"/>
      <x:c r="D12701" s="139"/>
      <x:c r="E12701" s="139"/>
      <x:c r="F12701" s="139"/>
      <x:c r="G12701" s="139"/>
      <x:c r="H12701" s="139"/>
      <x:c r="I12701" s="266" t="n">
        <x:f>INT((ROW()-ROW($I$46))/((CARROT_CAP+1)*(MESCLUN_CAP+1)))</x:f>
        <x:v>19</x:v>
      </x:c>
      <x:c r="J12701" s="266" t="n">
        <x:f>MOD(INT((ROW()-ROW($I$46))/(MESCLUN_CAP+1)),CARROT_CAP+1)</x:f>
        <x:v>9</x:v>
      </x:c>
      <x:c r="K12701" s="266" t="n">
        <x:f>MOD(ROW()-ROW($I$46),MESCLUN_CAP+1)</x:f>
        <x:v>7</x:v>
      </x:c>
      <x:c r="L12701" s="266" t="n">
        <x:f>SUM(I12701:K12701)</x:f>
        <x:v>35</x:v>
      </x:c>
      <x:c r="M12701" s="267" t="n">
        <x:f>I12701*TOMATO_HOURS*WEEKS*(1+TOMATO_DIM)^I12701+J12701*CARROT_HOURS*WEEKS*(1+CARROT_DIM)^J12701+K12701*MESCLUN_HOURS*WEEKS*(1+MESCLUN_DIM)^K12701</x:f>
        <x:v>11139.015366710102</x:v>
      </x:c>
      <x:c r="N12701" s="267" t="n">
        <x:f>MAX(M12701-FARMER_HOURS,0)/TEMP_HOURS_PER_WORKER</x:f>
        <x:v>7.235427337993126</x:v>
      </x:c>
      <x:c r="O12701" s="268" t="n">
        <x:f>I12701*TOMATO_PRICE+J12701*CARROT_PRICE+K12701*MESCLUN_PRICE</x:f>
        <x:v>204946</x:v>
      </x:c>
      <x:c r="P12701" s="268" t="n">
        <x:f>I12701*TOMATO_FERTILIZER+J12701*CARROT_FERTILIZER+K12701*MESCLUN_FERTILIZER</x:f>
        <x:v>26840</x:v>
      </x:c>
      <x:c r="Q12701" s="268" t="n">
        <x:f>MIN(M12701,FARMER_HOURS)*FARMER_RATE+MAX(M12701-FARMER_HOURS,0)*TEMP_RATE</x:f>
        <x:v>205885.68344982815</x:v>
      </x:c>
      <x:c r="R12701" s="268" t="n">
        <x:f>O12701-P12701-Q12701-FIXED_COST</x:f>
        <x:v>-47779.68344982815</x:v>
      </x:c>
      <x:c r="S12701" s="139" t="str">
        <x:f>IF(AND(L12701&lt;=TOTAL_BED_CAP,N12701&lt;=TEMP_WORKER_CAP),"YES","NO")</x:f>
        <x:v>NO</x:v>
      </x:c>
      <x:c r="T12701" s="139" t="n">
        <x:f>IF(S12701="YES",R12701,-1E+99)</x:f>
        <x:v>-1e+99</x:v>
      </x:c>
    </x:row>
    <x:row r="12702">
      <x:c r="A12702" s="139"/>
      <x:c r="B12702" s="139"/>
      <x:c r="C12702" s="139"/>
      <x:c r="D12702" s="139"/>
      <x:c r="E12702" s="139"/>
      <x:c r="F12702" s="139"/>
      <x:c r="G12702" s="139"/>
      <x:c r="H12702" s="139"/>
      <x:c r="I12702" s="266" t="n">
        <x:f>INT((ROW()-ROW($I$46))/((CARROT_CAP+1)*(MESCLUN_CAP+1)))</x:f>
        <x:v>19</x:v>
      </x:c>
      <x:c r="J12702" s="266" t="n">
        <x:f>MOD(INT((ROW()-ROW($I$46))/(MESCLUN_CAP+1)),CARROT_CAP+1)</x:f>
        <x:v>9</x:v>
      </x:c>
      <x:c r="K12702" s="266" t="n">
        <x:f>MOD(ROW()-ROW($I$46),MESCLUN_CAP+1)</x:f>
        <x:v>8</x:v>
      </x:c>
      <x:c r="L12702" s="266" t="n">
        <x:f>SUM(I12702:K12702)</x:f>
        <x:v>36</x:v>
      </x:c>
      <x:c r="M12702" s="267" t="n">
        <x:f>I12702*TOMATO_HOURS*WEEKS*(1+TOMATO_DIM)^I12702+J12702*CARROT_HOURS*WEEKS*(1+CARROT_DIM)^J12702+K12702*MESCLUN_HOURS*WEEKS*(1+MESCLUN_DIM)^K12702</x:f>
        <x:v>11193.012464990083</x:v>
      </x:c>
      <x:c r="N12702" s="267" t="n">
        <x:f>MAX(M12702-FARMER_HOURS,0)/TEMP_HOURS_PER_WORKER</x:f>
        <x:v>7.27292532290978</x:v>
      </x:c>
      <x:c r="O12702" s="268" t="n">
        <x:f>I12702*TOMATO_PRICE+J12702*CARROT_PRICE+K12702*MESCLUN_PRICE</x:f>
        <x:v>207646</x:v>
      </x:c>
      <x:c r="P12702" s="268" t="n">
        <x:f>I12702*TOMATO_FERTILIZER+J12702*CARROT_FERTILIZER+K12702*MESCLUN_FERTILIZER</x:f>
        <x:v>27720</x:v>
      </x:c>
      <x:c r="Q12702" s="268" t="n">
        <x:f>MIN(M12702,FARMER_HOURS)*FARMER_RATE+MAX(M12702-FARMER_HOURS,0)*TEMP_RATE</x:f>
        <x:v>206823.13307274447</x:v>
      </x:c>
      <x:c r="R12702" s="268" t="n">
        <x:f>O12702-P12702-Q12702-FIXED_COST</x:f>
        <x:v>-46897.13307274447</x:v>
      </x:c>
      <x:c r="S12702" s="139" t="str">
        <x:f>IF(AND(L12702&lt;=TOTAL_BED_CAP,N12702&lt;=TEMP_WORKER_CAP),"YES","NO")</x:f>
        <x:v>NO</x:v>
      </x:c>
      <x:c r="T12702" s="139" t="n">
        <x:f>IF(S12702="YES",R12702,-1E+99)</x:f>
        <x:v>-1e+99</x:v>
      </x:c>
    </x:row>
    <x:row r="12703">
      <x:c r="A12703" s="139"/>
      <x:c r="B12703" s="139"/>
      <x:c r="C12703" s="139"/>
      <x:c r="D12703" s="139"/>
      <x:c r="E12703" s="139"/>
      <x:c r="F12703" s="139"/>
      <x:c r="G12703" s="139"/>
      <x:c r="H12703" s="139"/>
      <x:c r="I12703" s="266" t="n">
        <x:f>INT((ROW()-ROW($I$46))/((CARROT_CAP+1)*(MESCLUN_CAP+1)))</x:f>
        <x:v>19</x:v>
      </x:c>
      <x:c r="J12703" s="266" t="n">
        <x:f>MOD(INT((ROW()-ROW($I$46))/(MESCLUN_CAP+1)),CARROT_CAP+1)</x:f>
        <x:v>9</x:v>
      </x:c>
      <x:c r="K12703" s="266" t="n">
        <x:f>MOD(ROW()-ROW($I$46),MESCLUN_CAP+1)</x:f>
        <x:v>9</x:v>
      </x:c>
      <x:c r="L12703" s="266" t="n">
        <x:f>SUM(I12703:K12703)</x:f>
        <x:v>37</x:v>
      </x:c>
      <x:c r="M12703" s="267" t="n">
        <x:f>I12703*TOMATO_HOURS*WEEKS*(1+TOMATO_DIM)^I12703+J12703*CARROT_HOURS*WEEKS*(1+CARROT_DIM)^J12703+K12703*MESCLUN_HOURS*WEEKS*(1+MESCLUN_DIM)^K12703</x:f>
        <x:v>11248.305800430477</x:v>
      </x:c>
      <x:c r="N12703" s="267" t="n">
        <x:f>MAX(M12703-FARMER_HOURS,0)/TEMP_HOURS_PER_WORKER</x:f>
        <x:v>7.311323472521164</x:v>
      </x:c>
      <x:c r="O12703" s="268" t="n">
        <x:f>I12703*TOMATO_PRICE+J12703*CARROT_PRICE+K12703*MESCLUN_PRICE</x:f>
        <x:v>210346</x:v>
      </x:c>
      <x:c r="P12703" s="268" t="n">
        <x:f>I12703*TOMATO_FERTILIZER+J12703*CARROT_FERTILIZER+K12703*MESCLUN_FERTILIZER</x:f>
        <x:v>28600</x:v>
      </x:c>
      <x:c r="Q12703" s="268" t="n">
        <x:f>MIN(M12703,FARMER_HOURS)*FARMER_RATE+MAX(M12703-FARMER_HOURS,0)*TEMP_RATE</x:f>
        <x:v>207783.0868130291</x:v>
      </x:c>
      <x:c r="R12703" s="268" t="n">
        <x:f>O12703-P12703-Q12703-FIXED_COST</x:f>
        <x:v>-46037.086813029106</x:v>
      </x:c>
      <x:c r="S12703" s="139" t="str">
        <x:f>IF(AND(L12703&lt;=TOTAL_BED_CAP,N12703&lt;=TEMP_WORKER_CAP),"YES","NO")</x:f>
        <x:v>NO</x:v>
      </x:c>
      <x:c r="T12703" s="139" t="n">
        <x:f>IF(S12703="YES",R12703,-1E+99)</x:f>
        <x:v>-1e+99</x:v>
      </x:c>
    </x:row>
    <x:row r="12704">
      <x:c r="A12704" s="139"/>
      <x:c r="B12704" s="139"/>
      <x:c r="C12704" s="139"/>
      <x:c r="D12704" s="139"/>
      <x:c r="E12704" s="139"/>
      <x:c r="F12704" s="139"/>
      <x:c r="G12704" s="139"/>
      <x:c r="H12704" s="139"/>
      <x:c r="I12704" s="266" t="n">
        <x:f>INT((ROW()-ROW($I$46))/((CARROT_CAP+1)*(MESCLUN_CAP+1)))</x:f>
        <x:v>19</x:v>
      </x:c>
      <x:c r="J12704" s="266" t="n">
        <x:f>MOD(INT((ROW()-ROW($I$46))/(MESCLUN_CAP+1)),CARROT_CAP+1)</x:f>
        <x:v>9</x:v>
      </x:c>
      <x:c r="K12704" s="266" t="n">
        <x:f>MOD(ROW()-ROW($I$46),MESCLUN_CAP+1)</x:f>
        <x:v>10</x:v>
      </x:c>
      <x:c r="L12704" s="266" t="n">
        <x:f>SUM(I12704:K12704)</x:f>
        <x:v>38</x:v>
      </x:c>
      <x:c r="M12704" s="267" t="n">
        <x:f>I12704*TOMATO_HOURS*WEEKS*(1+TOMATO_DIM)^I12704+J12704*CARROT_HOURS*WEEKS*(1+CARROT_DIM)^J12704+K12704*MESCLUN_HOURS*WEEKS*(1+MESCLUN_DIM)^K12704</x:f>
        <x:v>11304.91934191369</x:v>
      </x:c>
      <x:c r="N12704" s="267" t="n">
        <x:f>MAX(M12704-FARMER_HOURS,0)/TEMP_HOURS_PER_WORKER</x:f>
        <x:v>7.350638431884507</x:v>
      </x:c>
      <x:c r="O12704" s="268" t="n">
        <x:f>I12704*TOMATO_PRICE+J12704*CARROT_PRICE+K12704*MESCLUN_PRICE</x:f>
        <x:v>213046</x:v>
      </x:c>
      <x:c r="P12704" s="268" t="n">
        <x:f>I12704*TOMATO_FERTILIZER+J12704*CARROT_FERTILIZER+K12704*MESCLUN_FERTILIZER</x:f>
        <x:v>29480</x:v>
      </x:c>
      <x:c r="Q12704" s="268" t="n">
        <x:f>MIN(M12704,FARMER_HOURS)*FARMER_RATE+MAX(M12704-FARMER_HOURS,0)*TEMP_RATE</x:f>
        <x:v>208765.96079711267</x:v>
      </x:c>
      <x:c r="R12704" s="268" t="n">
        <x:f>O12704-P12704-Q12704-FIXED_COST</x:f>
        <x:v>-45199.96079711267</x:v>
      </x:c>
      <x:c r="S12704" s="139" t="str">
        <x:f>IF(AND(L12704&lt;=TOTAL_BED_CAP,N12704&lt;=TEMP_WORKER_CAP),"YES","NO")</x:f>
        <x:v>NO</x:v>
      </x:c>
      <x:c r="T12704" s="139" t="n">
        <x:f>IF(S12704="YES",R12704,-1E+99)</x:f>
        <x:v>-1e+99</x:v>
      </x:c>
    </x:row>
    <x:row r="12705">
      <x:c r="A12705" s="139"/>
      <x:c r="B12705" s="139"/>
      <x:c r="C12705" s="139"/>
      <x:c r="D12705" s="139"/>
      <x:c r="E12705" s="139"/>
      <x:c r="F12705" s="139"/>
      <x:c r="G12705" s="139"/>
      <x:c r="H12705" s="139"/>
      <x:c r="I12705" s="266" t="n">
        <x:f>INT((ROW()-ROW($I$46))/((CARROT_CAP+1)*(MESCLUN_CAP+1)))</x:f>
        <x:v>19</x:v>
      </x:c>
      <x:c r="J12705" s="266" t="n">
        <x:f>MOD(INT((ROW()-ROW($I$46))/(MESCLUN_CAP+1)),CARROT_CAP+1)</x:f>
        <x:v>9</x:v>
      </x:c>
      <x:c r="K12705" s="266" t="n">
        <x:f>MOD(ROW()-ROW($I$46),MESCLUN_CAP+1)</x:f>
        <x:v>11</x:v>
      </x:c>
      <x:c r="L12705" s="266" t="n">
        <x:f>SUM(I12705:K12705)</x:f>
        <x:v>39</x:v>
      </x:c>
      <x:c r="M12705" s="267" t="n">
        <x:f>I12705*TOMATO_HOURS*WEEKS*(1+TOMATO_DIM)^I12705+J12705*CARROT_HOURS*WEEKS*(1+CARROT_DIM)^J12705+K12705*MESCLUN_HOURS*WEEKS*(1+MESCLUN_DIM)^K12705</x:f>
        <x:v>11362.877455007128</x:v>
      </x:c>
      <x:c r="N12705" s="267" t="n">
        <x:f>MAX(M12705-FARMER_HOURS,0)/TEMP_HOURS_PER_WORKER</x:f>
        <x:v>7.390887121532728</x:v>
      </x:c>
      <x:c r="O12705" s="268" t="n">
        <x:f>I12705*TOMATO_PRICE+J12705*CARROT_PRICE+K12705*MESCLUN_PRICE</x:f>
        <x:v>215746</x:v>
      </x:c>
      <x:c r="P12705" s="268" t="n">
        <x:f>I12705*TOMATO_FERTILIZER+J12705*CARROT_FERTILIZER+K12705*MESCLUN_FERTILIZER</x:f>
        <x:v>30360</x:v>
      </x:c>
      <x:c r="Q12705" s="268" t="n">
        <x:f>MIN(M12705,FARMER_HOURS)*FARMER_RATE+MAX(M12705-FARMER_HOURS,0)*TEMP_RATE</x:f>
        <x:v>209772.1780383182</x:v>
      </x:c>
      <x:c r="R12705" s="268" t="n">
        <x:f>O12705-P12705-Q12705-FIXED_COST</x:f>
        <x:v>-44386.178038318205</x:v>
      </x:c>
      <x:c r="S12705" s="139" t="str">
        <x:f>IF(AND(L12705&lt;=TOTAL_BED_CAP,N12705&lt;=TEMP_WORKER_CAP),"YES","NO")</x:f>
        <x:v>NO</x:v>
      </x:c>
      <x:c r="T12705" s="139" t="n">
        <x:f>IF(S12705="YES",R12705,-1E+99)</x:f>
        <x:v>-1e+99</x:v>
      </x:c>
    </x:row>
    <x:row r="12706">
      <x:c r="A12706" s="139"/>
      <x:c r="B12706" s="139"/>
      <x:c r="C12706" s="139"/>
      <x:c r="D12706" s="139"/>
      <x:c r="E12706" s="139"/>
      <x:c r="F12706" s="139"/>
      <x:c r="G12706" s="139"/>
      <x:c r="H12706" s="139"/>
      <x:c r="I12706" s="266" t="n">
        <x:f>INT((ROW()-ROW($I$46))/((CARROT_CAP+1)*(MESCLUN_CAP+1)))</x:f>
        <x:v>19</x:v>
      </x:c>
      <x:c r="J12706" s="266" t="n">
        <x:f>MOD(INT((ROW()-ROW($I$46))/(MESCLUN_CAP+1)),CARROT_CAP+1)</x:f>
        <x:v>9</x:v>
      </x:c>
      <x:c r="K12706" s="266" t="n">
        <x:f>MOD(ROW()-ROW($I$46),MESCLUN_CAP+1)</x:f>
        <x:v>12</x:v>
      </x:c>
      <x:c r="L12706" s="266" t="n">
        <x:f>SUM(I12706:K12706)</x:f>
        <x:v>40</x:v>
      </x:c>
      <x:c r="M12706" s="267" t="n">
        <x:f>I12706*TOMATO_HOURS*WEEKS*(1+TOMATO_DIM)^I12706+J12706*CARROT_HOURS*WEEKS*(1+CARROT_DIM)^J12706+K12706*MESCLUN_HOURS*WEEKS*(1+MESCLUN_DIM)^K12706</x:f>
        <x:v>11422.204908135192</x:v>
      </x:c>
      <x:c r="N12706" s="267" t="n">
        <x:f>MAX(M12706-FARMER_HOURS,0)/TEMP_HOURS_PER_WORKER</x:f>
        <x:v>7.432086741760551</x:v>
      </x:c>
      <x:c r="O12706" s="268" t="n">
        <x:f>I12706*TOMATO_PRICE+J12706*CARROT_PRICE+K12706*MESCLUN_PRICE</x:f>
        <x:v>218446</x:v>
      </x:c>
      <x:c r="P12706" s="268" t="n">
        <x:f>I12706*TOMATO_FERTILIZER+J12706*CARROT_FERTILIZER+K12706*MESCLUN_FERTILIZER</x:f>
        <x:v>31240</x:v>
      </x:c>
      <x:c r="Q12706" s="268" t="n">
        <x:f>MIN(M12706,FARMER_HOURS)*FARMER_RATE+MAX(M12706-FARMER_HOURS,0)*TEMP_RATE</x:f>
        <x:v>210802.16854401375</x:v>
      </x:c>
      <x:c r="R12706" s="268" t="n">
        <x:f>O12706-P12706-Q12706-FIXED_COST</x:f>
        <x:v>-43596.16854401375</x:v>
      </x:c>
      <x:c r="S12706" s="139" t="str">
        <x:f>IF(AND(L12706&lt;=TOTAL_BED_CAP,N12706&lt;=TEMP_WORKER_CAP),"YES","NO")</x:f>
        <x:v>NO</x:v>
      </x:c>
      <x:c r="T12706" s="139" t="n">
        <x:f>IF(S12706="YES",R12706,-1E+99)</x:f>
        <x:v>-1e+99</x:v>
      </x:c>
    </x:row>
    <x:row r="12707">
      <x:c r="A12707" s="139"/>
      <x:c r="B12707" s="139"/>
      <x:c r="C12707" s="139"/>
      <x:c r="D12707" s="139"/>
      <x:c r="E12707" s="139"/>
      <x:c r="F12707" s="139"/>
      <x:c r="G12707" s="139"/>
      <x:c r="H12707" s="139"/>
      <x:c r="I12707" s="266" t="n">
        <x:f>INT((ROW()-ROW($I$46))/((CARROT_CAP+1)*(MESCLUN_CAP+1)))</x:f>
        <x:v>19</x:v>
      </x:c>
      <x:c r="J12707" s="266" t="n">
        <x:f>MOD(INT((ROW()-ROW($I$46))/(MESCLUN_CAP+1)),CARROT_CAP+1)</x:f>
        <x:v>9</x:v>
      </x:c>
      <x:c r="K12707" s="266" t="n">
        <x:f>MOD(ROW()-ROW($I$46),MESCLUN_CAP+1)</x:f>
        <x:v>13</x:v>
      </x:c>
      <x:c r="L12707" s="266" t="n">
        <x:f>SUM(I12707:K12707)</x:f>
        <x:v>41</x:v>
      </x:c>
      <x:c r="M12707" s="267" t="n">
        <x:f>I12707*TOMATO_HOURS*WEEKS*(1+TOMATO_DIM)^I12707+J12707*CARROT_HOURS*WEEKS*(1+CARROT_DIM)^J12707+K12707*MESCLUN_HOURS*WEEKS*(1+MESCLUN_DIM)^K12707</x:f>
        <x:v>11482.926878843577</x:v>
      </x:c>
      <x:c r="N12707" s="267" t="n">
        <x:f>MAX(M12707-FARMER_HOURS,0)/TEMP_HOURS_PER_WORKER</x:f>
        <x:v>7.474254776974706</x:v>
      </x:c>
      <x:c r="O12707" s="268" t="n">
        <x:f>I12707*TOMATO_PRICE+J12707*CARROT_PRICE+K12707*MESCLUN_PRICE</x:f>
        <x:v>221146</x:v>
      </x:c>
      <x:c r="P12707" s="268" t="n">
        <x:f>I12707*TOMATO_FERTILIZER+J12707*CARROT_FERTILIZER+K12707*MESCLUN_FERTILIZER</x:f>
        <x:v>32120</x:v>
      </x:c>
      <x:c r="Q12707" s="268" t="n">
        <x:f>MIN(M12707,FARMER_HOURS)*FARMER_RATE+MAX(M12707-FARMER_HOURS,0)*TEMP_RATE</x:f>
        <x:v>211856.36942436764</x:v>
      </x:c>
      <x:c r="R12707" s="268" t="n">
        <x:f>O12707-P12707-Q12707-FIXED_COST</x:f>
        <x:v>-42830.369424367644</x:v>
      </x:c>
      <x:c r="S12707" s="139" t="str">
        <x:f>IF(AND(L12707&lt;=TOTAL_BED_CAP,N12707&lt;=TEMP_WORKER_CAP),"YES","NO")</x:f>
        <x:v>NO</x:v>
      </x:c>
      <x:c r="T12707" s="139" t="n">
        <x:f>IF(S12707="YES",R12707,-1E+99)</x:f>
        <x:v>-1e+99</x:v>
      </x:c>
    </x:row>
    <x:row r="12708">
      <x:c r="A12708" s="139"/>
      <x:c r="B12708" s="139"/>
      <x:c r="C12708" s="139"/>
      <x:c r="D12708" s="139"/>
      <x:c r="E12708" s="139"/>
      <x:c r="F12708" s="139"/>
      <x:c r="G12708" s="139"/>
      <x:c r="H12708" s="139"/>
      <x:c r="I12708" s="266" t="n">
        <x:f>INT((ROW()-ROW($I$46))/((CARROT_CAP+1)*(MESCLUN_CAP+1)))</x:f>
        <x:v>19</x:v>
      </x:c>
      <x:c r="J12708" s="266" t="n">
        <x:f>MOD(INT((ROW()-ROW($I$46))/(MESCLUN_CAP+1)),CARROT_CAP+1)</x:f>
        <x:v>9</x:v>
      </x:c>
      <x:c r="K12708" s="266" t="n">
        <x:f>MOD(ROW()-ROW($I$46),MESCLUN_CAP+1)</x:f>
        <x:v>14</x:v>
      </x:c>
      <x:c r="L12708" s="266" t="n">
        <x:f>SUM(I12708:K12708)</x:f>
        <x:v>42</x:v>
      </x:c>
      <x:c r="M12708" s="267" t="n">
        <x:f>I12708*TOMATO_HOURS*WEEKS*(1+TOMATO_DIM)^I12708+J12708*CARROT_HOURS*WEEKS*(1+CARROT_DIM)^J12708+K12708*MESCLUN_HOURS*WEEKS*(1+MESCLUN_DIM)^K12708</x:f>
        <x:v>11545.068960157238</x:v>
      </x:c>
      <x:c r="N12708" s="267" t="n">
        <x:f>MAX(M12708-FARMER_HOURS,0)/TEMP_HOURS_PER_WORKER</x:f>
        <x:v>7.517409000109192</x:v>
      </x:c>
      <x:c r="O12708" s="268" t="n">
        <x:f>I12708*TOMATO_PRICE+J12708*CARROT_PRICE+K12708*MESCLUN_PRICE</x:f>
        <x:v>223846</x:v>
      </x:c>
      <x:c r="P12708" s="268" t="n">
        <x:f>I12708*TOMATO_FERTILIZER+J12708*CARROT_FERTILIZER+K12708*MESCLUN_FERTILIZER</x:f>
        <x:v>33000</x:v>
      </x:c>
      <x:c r="Q12708" s="268" t="n">
        <x:f>MIN(M12708,FARMER_HOURS)*FARMER_RATE+MAX(M12708-FARMER_HOURS,0)*TEMP_RATE</x:f>
        <x:v>212935.22500272983</x:v>
      </x:c>
      <x:c r="R12708" s="268" t="n">
        <x:f>O12708-P12708-Q12708-FIXED_COST</x:f>
        <x:v>-42089.22500272983</x:v>
      </x:c>
      <x:c r="S12708" s="139" t="str">
        <x:f>IF(AND(L12708&lt;=TOTAL_BED_CAP,N12708&lt;=TEMP_WORKER_CAP),"YES","NO")</x:f>
        <x:v>NO</x:v>
      </x:c>
      <x:c r="T12708" s="139" t="n">
        <x:f>IF(S12708="YES",R12708,-1E+99)</x:f>
        <x:v>-1e+99</x:v>
      </x:c>
    </x:row>
    <x:row r="12709">
      <x:c r="A12709" s="139"/>
      <x:c r="B12709" s="139"/>
      <x:c r="C12709" s="139"/>
      <x:c r="D12709" s="139"/>
      <x:c r="E12709" s="139"/>
      <x:c r="F12709" s="139"/>
      <x:c r="G12709" s="139"/>
      <x:c r="H12709" s="139"/>
      <x:c r="I12709" s="266" t="n">
        <x:f>INT((ROW()-ROW($I$46))/((CARROT_CAP+1)*(MESCLUN_CAP+1)))</x:f>
        <x:v>19</x:v>
      </x:c>
      <x:c r="J12709" s="266" t="n">
        <x:f>MOD(INT((ROW()-ROW($I$46))/(MESCLUN_CAP+1)),CARROT_CAP+1)</x:f>
        <x:v>9</x:v>
      </x:c>
      <x:c r="K12709" s="266" t="n">
        <x:f>MOD(ROW()-ROW($I$46),MESCLUN_CAP+1)</x:f>
        <x:v>15</x:v>
      </x:c>
      <x:c r="L12709" s="266" t="n">
        <x:f>SUM(I12709:K12709)</x:f>
        <x:v>43</x:v>
      </x:c>
      <x:c r="M12709" s="267" t="n">
        <x:f>I12709*TOMATO_HOURS*WEEKS*(1+TOMATO_DIM)^I12709+J12709*CARROT_HOURS*WEEKS*(1+CARROT_DIM)^J12709+K12709*MESCLUN_HOURS*WEEKS*(1+MESCLUN_DIM)^K12709</x:f>
        <x:v>11608.657167033385</x:v>
      </x:c>
      <x:c r="N12709" s="267" t="n">
        <x:f>MAX(M12709-FARMER_HOURS,0)/TEMP_HOURS_PER_WORKER</x:f>
        <x:v>7.561567477106517</x:v>
      </x:c>
      <x:c r="O12709" s="268" t="n">
        <x:f>I12709*TOMATO_PRICE+J12709*CARROT_PRICE+K12709*MESCLUN_PRICE</x:f>
        <x:v>226546</x:v>
      </x:c>
      <x:c r="P12709" s="268" t="n">
        <x:f>I12709*TOMATO_FERTILIZER+J12709*CARROT_FERTILIZER+K12709*MESCLUN_FERTILIZER</x:f>
        <x:v>33880</x:v>
      </x:c>
      <x:c r="Q12709" s="268" t="n">
        <x:f>MIN(M12709,FARMER_HOURS)*FARMER_RATE+MAX(M12709-FARMER_HOURS,0)*TEMP_RATE</x:f>
        <x:v>214039.18692766293</x:v>
      </x:c>
      <x:c r="R12709" s="268" t="n">
        <x:f>O12709-P12709-Q12709-FIXED_COST</x:f>
        <x:v>-41373.18692766293</x:v>
      </x:c>
      <x:c r="S12709" s="139" t="str">
        <x:f>IF(AND(L12709&lt;=TOTAL_BED_CAP,N12709&lt;=TEMP_WORKER_CAP),"YES","NO")</x:f>
        <x:v>NO</x:v>
      </x:c>
      <x:c r="T12709" s="139" t="n">
        <x:f>IF(S12709="YES",R12709,-1E+99)</x:f>
        <x:v>-1e+99</x:v>
      </x:c>
    </x:row>
    <x:row r="12710">
      <x:c r="A12710" s="139"/>
      <x:c r="B12710" s="139"/>
      <x:c r="C12710" s="139"/>
      <x:c r="D12710" s="139"/>
      <x:c r="E12710" s="139"/>
      <x:c r="F12710" s="139"/>
      <x:c r="G12710" s="139"/>
      <x:c r="H12710" s="139"/>
      <x:c r="I12710" s="266" t="n">
        <x:f>INT((ROW()-ROW($I$46))/((CARROT_CAP+1)*(MESCLUN_CAP+1)))</x:f>
        <x:v>19</x:v>
      </x:c>
      <x:c r="J12710" s="266" t="n">
        <x:f>MOD(INT((ROW()-ROW($I$46))/(MESCLUN_CAP+1)),CARROT_CAP+1)</x:f>
        <x:v>9</x:v>
      </x:c>
      <x:c r="K12710" s="266" t="n">
        <x:f>MOD(ROW()-ROW($I$46),MESCLUN_CAP+1)</x:f>
        <x:v>16</x:v>
      </x:c>
      <x:c r="L12710" s="266" t="n">
        <x:f>SUM(I12710:K12710)</x:f>
        <x:v>44</x:v>
      </x:c>
      <x:c r="M12710" s="267" t="n">
        <x:f>I12710*TOMATO_HOURS*WEEKS*(1+TOMATO_DIM)^I12710+J12710*CARROT_HOURS*WEEKS*(1+CARROT_DIM)^J12710+K12710*MESCLUN_HOURS*WEEKS*(1+MESCLUN_DIM)^K12710</x:f>
        <x:v>11673.717942910873</x:v>
      </x:c>
      <x:c r="N12710" s="267" t="n">
        <x:f>MAX(M12710-FARMER_HOURS,0)/TEMP_HOURS_PER_WORKER</x:f>
        <x:v>7.606748571465884</x:v>
      </x:c>
      <x:c r="O12710" s="268" t="n">
        <x:f>I12710*TOMATO_PRICE+J12710*CARROT_PRICE+K12710*MESCLUN_PRICE</x:f>
        <x:v>229246</x:v>
      </x:c>
      <x:c r="P12710" s="268" t="n">
        <x:f>I12710*TOMATO_FERTILIZER+J12710*CARROT_FERTILIZER+K12710*MESCLUN_FERTILIZER</x:f>
        <x:v>34760</x:v>
      </x:c>
      <x:c r="Q12710" s="268" t="n">
        <x:f>MIN(M12710,FARMER_HOURS)*FARMER_RATE+MAX(M12710-FARMER_HOURS,0)*TEMP_RATE</x:f>
        <x:v>215168.7142866471</x:v>
      </x:c>
      <x:c r="R12710" s="268" t="n">
        <x:f>O12710-P12710-Q12710-FIXED_COST</x:f>
        <x:v>-40682.7142866471</x:v>
      </x:c>
      <x:c r="S12710" s="139" t="str">
        <x:f>IF(AND(L12710&lt;=TOTAL_BED_CAP,N12710&lt;=TEMP_WORKER_CAP),"YES","NO")</x:f>
        <x:v>NO</x:v>
      </x:c>
      <x:c r="T12710" s="139" t="n">
        <x:f>IF(S12710="YES",R12710,-1E+99)</x:f>
        <x:v>-1e+99</x:v>
      </x:c>
    </x:row>
    <x:row r="12711">
      <x:c r="A12711" s="139"/>
      <x:c r="B12711" s="139"/>
      <x:c r="C12711" s="139"/>
      <x:c r="D12711" s="139"/>
      <x:c r="E12711" s="139"/>
      <x:c r="F12711" s="139"/>
      <x:c r="G12711" s="139"/>
      <x:c r="H12711" s="139"/>
      <x:c r="I12711" s="266" t="n">
        <x:f>INT((ROW()-ROW($I$46))/((CARROT_CAP+1)*(MESCLUN_CAP+1)))</x:f>
        <x:v>19</x:v>
      </x:c>
      <x:c r="J12711" s="266" t="n">
        <x:f>MOD(INT((ROW()-ROW($I$46))/(MESCLUN_CAP+1)),CARROT_CAP+1)</x:f>
        <x:v>9</x:v>
      </x:c>
      <x:c r="K12711" s="266" t="n">
        <x:f>MOD(ROW()-ROW($I$46),MESCLUN_CAP+1)</x:f>
        <x:v>17</x:v>
      </x:c>
      <x:c r="L12711" s="266" t="n">
        <x:f>SUM(I12711:K12711)</x:f>
        <x:v>45</x:v>
      </x:c>
      <x:c r="M12711" s="267" t="n">
        <x:f>I12711*TOMATO_HOURS*WEEKS*(1+TOMATO_DIM)^I12711+J12711*CARROT_HOURS*WEEKS*(1+CARROT_DIM)^J12711+K12711*MESCLUN_HOURS*WEEKS*(1+MESCLUN_DIM)^K12711</x:f>
        <x:v>11740.278166357413</x:v>
      </x:c>
      <x:c r="N12711" s="267" t="n">
        <x:f>MAX(M12711-FARMER_HOURS,0)/TEMP_HOURS_PER_WORKER</x:f>
        <x:v>7.6529709488593145</x:v>
      </x:c>
      <x:c r="O12711" s="268" t="n">
        <x:f>I12711*TOMATO_PRICE+J12711*CARROT_PRICE+K12711*MESCLUN_PRICE</x:f>
        <x:v>231946</x:v>
      </x:c>
      <x:c r="P12711" s="268" t="n">
        <x:f>I12711*TOMATO_FERTILIZER+J12711*CARROT_FERTILIZER+K12711*MESCLUN_FERTILIZER</x:f>
        <x:v>35640</x:v>
      </x:c>
      <x:c r="Q12711" s="268" t="n">
        <x:f>MIN(M12711,FARMER_HOURS)*FARMER_RATE+MAX(M12711-FARMER_HOURS,0)*TEMP_RATE</x:f>
        <x:v>216324.27372148287</x:v>
      </x:c>
      <x:c r="R12711" s="268" t="n">
        <x:f>O12711-P12711-Q12711-FIXED_COST</x:f>
        <x:v>-40018.27372148287</x:v>
      </x:c>
      <x:c r="S12711" s="139" t="str">
        <x:f>IF(AND(L12711&lt;=TOTAL_BED_CAP,N12711&lt;=TEMP_WORKER_CAP),"YES","NO")</x:f>
        <x:v>NO</x:v>
      </x:c>
      <x:c r="T12711" s="139" t="n">
        <x:f>IF(S12711="YES",R12711,-1E+99)</x:f>
        <x:v>-1e+99</x:v>
      </x:c>
    </x:row>
    <x:row r="12712">
      <x:c r="A12712" s="139"/>
      <x:c r="B12712" s="139"/>
      <x:c r="C12712" s="139"/>
      <x:c r="D12712" s="139"/>
      <x:c r="E12712" s="139"/>
      <x:c r="F12712" s="139"/>
      <x:c r="G12712" s="139"/>
      <x:c r="H12712" s="139"/>
      <x:c r="I12712" s="266" t="n">
        <x:f>INT((ROW()-ROW($I$46))/((CARROT_CAP+1)*(MESCLUN_CAP+1)))</x:f>
        <x:v>19</x:v>
      </x:c>
      <x:c r="J12712" s="266" t="n">
        <x:f>MOD(INT((ROW()-ROW($I$46))/(MESCLUN_CAP+1)),CARROT_CAP+1)</x:f>
        <x:v>9</x:v>
      </x:c>
      <x:c r="K12712" s="266" t="n">
        <x:f>MOD(ROW()-ROW($I$46),MESCLUN_CAP+1)</x:f>
        <x:v>18</x:v>
      </x:c>
      <x:c r="L12712" s="266" t="n">
        <x:f>SUM(I12712:K12712)</x:f>
        <x:v>46</x:v>
      </x:c>
      <x:c r="M12712" s="267" t="n">
        <x:f>I12712*TOMATO_HOURS*WEEKS*(1+TOMATO_DIM)^I12712+J12712*CARROT_HOURS*WEEKS*(1+CARROT_DIM)^J12712+K12712*MESCLUN_HOURS*WEEKS*(1+MESCLUN_DIM)^K12712</x:f>
        <x:v>11808.365157816</x:v>
      </x:c>
      <x:c r="N12712" s="267" t="n">
        <x:f>MAX(M12712-FARMER_HOURS,0)/TEMP_HOURS_PER_WORKER</x:f>
        <x:v>7.700253581816667</x:v>
      </x:c>
      <x:c r="O12712" s="268" t="n">
        <x:f>I12712*TOMATO_PRICE+J12712*CARROT_PRICE+K12712*MESCLUN_PRICE</x:f>
        <x:v>234646</x:v>
      </x:c>
      <x:c r="P12712" s="268" t="n">
        <x:f>I12712*TOMATO_FERTILIZER+J12712*CARROT_FERTILIZER+K12712*MESCLUN_FERTILIZER</x:f>
        <x:v>36520</x:v>
      </x:c>
      <x:c r="Q12712" s="268" t="n">
        <x:f>MIN(M12712,FARMER_HOURS)*FARMER_RATE+MAX(M12712-FARMER_HOURS,0)*TEMP_RATE</x:f>
        <x:v>217506.33954541667</x:v>
      </x:c>
      <x:c r="R12712" s="268" t="n">
        <x:f>O12712-P12712-Q12712-FIXED_COST</x:f>
        <x:v>-39380.339545416675</x:v>
      </x:c>
      <x:c r="S12712" s="139" t="str">
        <x:f>IF(AND(L12712&lt;=TOTAL_BED_CAP,N12712&lt;=TEMP_WORKER_CAP),"YES","NO")</x:f>
        <x:v>NO</x:v>
      </x:c>
      <x:c r="T12712" s="139" t="n">
        <x:f>IF(S12712="YES",R12712,-1E+99)</x:f>
        <x:v>-1e+99</x:v>
      </x:c>
    </x:row>
    <x:row r="12713">
      <x:c r="A12713" s="139"/>
      <x:c r="B12713" s="139"/>
      <x:c r="C12713" s="139"/>
      <x:c r="D12713" s="139"/>
      <x:c r="E12713" s="139"/>
      <x:c r="F12713" s="139"/>
      <x:c r="G12713" s="139"/>
      <x:c r="H12713" s="139"/>
      <x:c r="I12713" s="266" t="n">
        <x:f>INT((ROW()-ROW($I$46))/((CARROT_CAP+1)*(MESCLUN_CAP+1)))</x:f>
        <x:v>19</x:v>
      </x:c>
      <x:c r="J12713" s="266" t="n">
        <x:f>MOD(INT((ROW()-ROW($I$46))/(MESCLUN_CAP+1)),CARROT_CAP+1)</x:f>
        <x:v>9</x:v>
      </x:c>
      <x:c r="K12713" s="266" t="n">
        <x:f>MOD(ROW()-ROW($I$46),MESCLUN_CAP+1)</x:f>
        <x:v>19</x:v>
      </x:c>
      <x:c r="L12713" s="266" t="n">
        <x:f>SUM(I12713:K12713)</x:f>
        <x:v>47</x:v>
      </x:c>
      <x:c r="M12713" s="267" t="n">
        <x:f>I12713*TOMATO_HOURS*WEEKS*(1+TOMATO_DIM)^I12713+J12713*CARROT_HOURS*WEEKS*(1+CARROT_DIM)^J12713+K12713*MESCLUN_HOURS*WEEKS*(1+MESCLUN_DIM)^K12713</x:f>
        <x:v>11878.006686452023</x:v>
      </x:c>
      <x:c r="N12713" s="267" t="n">
        <x:f>MAX(M12713-FARMER_HOURS,0)/TEMP_HOURS_PER_WORKER</x:f>
        <x:v>7.748615754480571</x:v>
      </x:c>
      <x:c r="O12713" s="268" t="n">
        <x:f>I12713*TOMATO_PRICE+J12713*CARROT_PRICE+K12713*MESCLUN_PRICE</x:f>
        <x:v>237346</x:v>
      </x:c>
      <x:c r="P12713" s="268" t="n">
        <x:f>I12713*TOMATO_FERTILIZER+J12713*CARROT_FERTILIZER+K12713*MESCLUN_FERTILIZER</x:f>
        <x:v>37400</x:v>
      </x:c>
      <x:c r="Q12713" s="268" t="n">
        <x:f>MIN(M12713,FARMER_HOURS)*FARMER_RATE+MAX(M12713-FARMER_HOURS,0)*TEMP_RATE</x:f>
        <x:v>218715.3938620143</x:v>
      </x:c>
      <x:c r="R12713" s="268" t="n">
        <x:f>O12713-P12713-Q12713-FIXED_COST</x:f>
        <x:v>-38769.39386201429</x:v>
      </x:c>
      <x:c r="S12713" s="139" t="str">
        <x:f>IF(AND(L12713&lt;=TOTAL_BED_CAP,N12713&lt;=TEMP_WORKER_CAP),"YES","NO")</x:f>
        <x:v>NO</x:v>
      </x:c>
      <x:c r="T12713" s="139" t="n">
        <x:f>IF(S12713="YES",R12713,-1E+99)</x:f>
        <x:v>-1e+99</x:v>
      </x:c>
    </x:row>
    <x:row r="12714">
      <x:c r="A12714" s="139"/>
      <x:c r="B12714" s="139"/>
      <x:c r="C12714" s="139"/>
      <x:c r="D12714" s="139"/>
      <x:c r="E12714" s="139"/>
      <x:c r="F12714" s="139"/>
      <x:c r="G12714" s="139"/>
      <x:c r="H12714" s="139"/>
      <x:c r="I12714" s="266" t="n">
        <x:f>INT((ROW()-ROW($I$46))/((CARROT_CAP+1)*(MESCLUN_CAP+1)))</x:f>
        <x:v>19</x:v>
      </x:c>
      <x:c r="J12714" s="266" t="n">
        <x:f>MOD(INT((ROW()-ROW($I$46))/(MESCLUN_CAP+1)),CARROT_CAP+1)</x:f>
        <x:v>9</x:v>
      </x:c>
      <x:c r="K12714" s="266" t="n">
        <x:f>MOD(ROW()-ROW($I$46),MESCLUN_CAP+1)</x:f>
        <x:v>20</x:v>
      </x:c>
      <x:c r="L12714" s="266" t="n">
        <x:f>SUM(I12714:K12714)</x:f>
        <x:v>48</x:v>
      </x:c>
      <x:c r="M12714" s="267" t="n">
        <x:f>I12714*TOMATO_HOURS*WEEKS*(1+TOMATO_DIM)^I12714+J12714*CARROT_HOURS*WEEKS*(1+CARROT_DIM)^J12714+K12714*MESCLUN_HOURS*WEEKS*(1+MESCLUN_DIM)^K12714</x:f>
        <x:v>11949.2309771025</x:v>
      </x:c>
      <x:c r="N12714" s="267" t="n">
        <x:f>MAX(M12714-FARMER_HOURS,0)/TEMP_HOURS_PER_WORKER</x:f>
        <x:v>7.798077067432291</x:v>
      </x:c>
      <x:c r="O12714" s="268" t="n">
        <x:f>I12714*TOMATO_PRICE+J12714*CARROT_PRICE+K12714*MESCLUN_PRICE</x:f>
        <x:v>240046</x:v>
      </x:c>
      <x:c r="P12714" s="268" t="n">
        <x:f>I12714*TOMATO_FERTILIZER+J12714*CARROT_FERTILIZER+K12714*MESCLUN_FERTILIZER</x:f>
        <x:v>38280</x:v>
      </x:c>
      <x:c r="Q12714" s="268" t="n">
        <x:f>MIN(M12714,FARMER_HOURS)*FARMER_RATE+MAX(M12714-FARMER_HOURS,0)*TEMP_RATE</x:f>
        <x:v>219951.92668580727</x:v>
      </x:c>
      <x:c r="R12714" s="268" t="n">
        <x:f>O12714-P12714-Q12714-FIXED_COST</x:f>
        <x:v>-38185.926685807266</x:v>
      </x:c>
      <x:c r="S12714" s="139" t="str">
        <x:f>IF(AND(L12714&lt;=TOTAL_BED_CAP,N12714&lt;=TEMP_WORKER_CAP),"YES","NO")</x:f>
        <x:v>NO</x:v>
      </x:c>
      <x:c r="T12714" s="139" t="n">
        <x:f>IF(S12714="YES",R12714,-1E+99)</x:f>
        <x:v>-1e+99</x:v>
      </x:c>
    </x:row>
    <x:row r="12715">
      <x:c r="A12715" s="139"/>
      <x:c r="B12715" s="139"/>
      <x:c r="C12715" s="139"/>
      <x:c r="D12715" s="139"/>
      <x:c r="E12715" s="139"/>
      <x:c r="F12715" s="139"/>
      <x:c r="G12715" s="139"/>
      <x:c r="H12715" s="139"/>
      <x:c r="I12715" s="266" t="n">
        <x:f>INT((ROW()-ROW($I$46))/((CARROT_CAP+1)*(MESCLUN_CAP+1)))</x:f>
        <x:v>19</x:v>
      </x:c>
      <x:c r="J12715" s="266" t="n">
        <x:f>MOD(INT((ROW()-ROW($I$46))/(MESCLUN_CAP+1)),CARROT_CAP+1)</x:f>
        <x:v>9</x:v>
      </x:c>
      <x:c r="K12715" s="266" t="n">
        <x:f>MOD(ROW()-ROW($I$46),MESCLUN_CAP+1)</x:f>
        <x:v>21</x:v>
      </x:c>
      <x:c r="L12715" s="266" t="n">
        <x:f>SUM(I12715:K12715)</x:f>
        <x:v>49</x:v>
      </x:c>
      <x:c r="M12715" s="267" t="n">
        <x:f>I12715*TOMATO_HOURS*WEEKS*(1+TOMATO_DIM)^I12715+J12715*CARROT_HOURS*WEEKS*(1+CARROT_DIM)^J12715+K12715*MESCLUN_HOURS*WEEKS*(1+MESCLUN_DIM)^K12715</x:f>
        <x:v>12022.066717328944</x:v>
      </x:c>
      <x:c r="N12715" s="267" t="n">
        <x:f>MAX(M12715-FARMER_HOURS,0)/TEMP_HOURS_PER_WORKER</x:f>
        <x:v>7.848657442589545</x:v>
      </x:c>
      <x:c r="O12715" s="268" t="n">
        <x:f>I12715*TOMATO_PRICE+J12715*CARROT_PRICE+K12715*MESCLUN_PRICE</x:f>
        <x:v>242746</x:v>
      </x:c>
      <x:c r="P12715" s="268" t="n">
        <x:f>I12715*TOMATO_FERTILIZER+J12715*CARROT_FERTILIZER+K12715*MESCLUN_FERTILIZER</x:f>
        <x:v>39160</x:v>
      </x:c>
      <x:c r="Q12715" s="268" t="n">
        <x:f>MIN(M12715,FARMER_HOURS)*FARMER_RATE+MAX(M12715-FARMER_HOURS,0)*TEMP_RATE</x:f>
        <x:v>221216.4360647386</x:v>
      </x:c>
      <x:c r="R12715" s="268" t="n">
        <x:f>O12715-P12715-Q12715-FIXED_COST</x:f>
        <x:v>-37630.436064738606</x:v>
      </x:c>
      <x:c r="S12715" s="139" t="str">
        <x:f>IF(AND(L12715&lt;=TOTAL_BED_CAP,N12715&lt;=TEMP_WORKER_CAP),"YES","NO")</x:f>
        <x:v>NO</x:v>
      </x:c>
      <x:c r="T12715" s="139" t="n">
        <x:f>IF(S12715="YES",R12715,-1E+99)</x:f>
        <x:v>-1e+99</x:v>
      </x:c>
    </x:row>
    <x:row r="12716">
      <x:c r="A12716" s="139"/>
      <x:c r="B12716" s="139"/>
      <x:c r="C12716" s="139"/>
      <x:c r="D12716" s="139"/>
      <x:c r="E12716" s="139"/>
      <x:c r="F12716" s="139"/>
      <x:c r="G12716" s="139"/>
      <x:c r="H12716" s="139"/>
      <x:c r="I12716" s="266" t="n">
        <x:f>INT((ROW()-ROW($I$46))/((CARROT_CAP+1)*(MESCLUN_CAP+1)))</x:f>
        <x:v>19</x:v>
      </x:c>
      <x:c r="J12716" s="266" t="n">
        <x:f>MOD(INT((ROW()-ROW($I$46))/(MESCLUN_CAP+1)),CARROT_CAP+1)</x:f>
        <x:v>9</x:v>
      </x:c>
      <x:c r="K12716" s="266" t="n">
        <x:f>MOD(ROW()-ROW($I$46),MESCLUN_CAP+1)</x:f>
        <x:v>22</x:v>
      </x:c>
      <x:c r="L12716" s="266" t="n">
        <x:f>SUM(I12716:K12716)</x:f>
        <x:v>50</x:v>
      </x:c>
      <x:c r="M12716" s="267" t="n">
        <x:f>I12716*TOMATO_HOURS*WEEKS*(1+TOMATO_DIM)^I12716+J12716*CARROT_HOURS*WEEKS*(1+CARROT_DIM)^J12716+K12716*MESCLUN_HOURS*WEEKS*(1+MESCLUN_DIM)^K12716</x:f>
        <x:v>12096.54306457534</x:v>
      </x:c>
      <x:c r="N12716" s="267" t="n">
        <x:f>MAX(M12716-FARMER_HOURS,0)/TEMP_HOURS_PER_WORKER</x:f>
        <x:v>7.90037712817732</x:v>
      </x:c>
      <x:c r="O12716" s="268" t="n">
        <x:f>I12716*TOMATO_PRICE+J12716*CARROT_PRICE+K12716*MESCLUN_PRICE</x:f>
        <x:v>245446</x:v>
      </x:c>
      <x:c r="P12716" s="268" t="n">
        <x:f>I12716*TOMATO_FERTILIZER+J12716*CARROT_FERTILIZER+K12716*MESCLUN_FERTILIZER</x:f>
        <x:v>40040</x:v>
      </x:c>
      <x:c r="Q12716" s="268" t="n">
        <x:f>MIN(M12716,FARMER_HOURS)*FARMER_RATE+MAX(M12716-FARMER_HOURS,0)*TEMP_RATE</x:f>
        <x:v>222509.428204433</x:v>
      </x:c>
      <x:c r="R12716" s="268" t="n">
        <x:f>O12716-P12716-Q12716-FIXED_COST</x:f>
        <x:v>-37103.428204433</x:v>
      </x:c>
      <x:c r="S12716" s="139" t="str">
        <x:f>IF(AND(L12716&lt;=TOTAL_BED_CAP,N12716&lt;=TEMP_WORKER_CAP),"YES","NO")</x:f>
        <x:v>NO</x:v>
      </x:c>
      <x:c r="T12716" s="139" t="n">
        <x:f>IF(S12716="YES",R12716,-1E+99)</x:f>
        <x:v>-1e+99</x:v>
      </x:c>
    </x:row>
    <x:row r="12717">
      <x:c r="A12717" s="139"/>
      <x:c r="B12717" s="139"/>
      <x:c r="C12717" s="139"/>
      <x:c r="D12717" s="139"/>
      <x:c r="E12717" s="139"/>
      <x:c r="F12717" s="139"/>
      <x:c r="G12717" s="139"/>
      <x:c r="H12717" s="139"/>
      <x:c r="I12717" s="266" t="n">
        <x:f>INT((ROW()-ROW($I$46))/((CARROT_CAP+1)*(MESCLUN_CAP+1)))</x:f>
        <x:v>19</x:v>
      </x:c>
      <x:c r="J12717" s="266" t="n">
        <x:f>MOD(INT((ROW()-ROW($I$46))/(MESCLUN_CAP+1)),CARROT_CAP+1)</x:f>
        <x:v>9</x:v>
      </x:c>
      <x:c r="K12717" s="266" t="n">
        <x:f>MOD(ROW()-ROW($I$46),MESCLUN_CAP+1)</x:f>
        <x:v>23</x:v>
      </x:c>
      <x:c r="L12717" s="266" t="n">
        <x:f>SUM(I12717:K12717)</x:f>
        <x:v>51</x:v>
      </x:c>
      <x:c r="M12717" s="267" t="n">
        <x:f>I12717*TOMATO_HOURS*WEEKS*(1+TOMATO_DIM)^I12717+J12717*CARROT_HOURS*WEEKS*(1+CARROT_DIM)^J12717+K12717*MESCLUN_HOURS*WEEKS*(1+MESCLUN_DIM)^K12717</x:f>
        <x:v>12172.689653432775</x:v>
      </x:c>
      <x:c r="N12717" s="267" t="n">
        <x:f>MAX(M12717-FARMER_HOURS,0)/TEMP_HOURS_PER_WORKER</x:f>
        <x:v>7.953256703772761</x:v>
      </x:c>
      <x:c r="O12717" s="268" t="n">
        <x:f>I12717*TOMATO_PRICE+J12717*CARROT_PRICE+K12717*MESCLUN_PRICE</x:f>
        <x:v>248146</x:v>
      </x:c>
      <x:c r="P12717" s="268" t="n">
        <x:f>I12717*TOMATO_FERTILIZER+J12717*CARROT_FERTILIZER+K12717*MESCLUN_FERTILIZER</x:f>
        <x:v>40920</x:v>
      </x:c>
      <x:c r="Q12717" s="268" t="n">
        <x:f>MIN(M12717,FARMER_HOURS)*FARMER_RATE+MAX(M12717-FARMER_HOURS,0)*TEMP_RATE</x:f>
        <x:v>223831.417594319</x:v>
      </x:c>
      <x:c r="R12717" s="268" t="n">
        <x:f>O12717-P12717-Q12717-FIXED_COST</x:f>
        <x:v>-36605.417594319006</x:v>
      </x:c>
      <x:c r="S12717" s="139" t="str">
        <x:f>IF(AND(L12717&lt;=TOTAL_BED_CAP,N12717&lt;=TEMP_WORKER_CAP),"YES","NO")</x:f>
        <x:v>NO</x:v>
      </x:c>
      <x:c r="T12717" s="139" t="n">
        <x:f>IF(S12717="YES",R12717,-1E+99)</x:f>
        <x:v>-1e+99</x:v>
      </x:c>
    </x:row>
    <x:row r="12718">
      <x:c r="A12718" s="139"/>
      <x:c r="B12718" s="139"/>
      <x:c r="C12718" s="139"/>
      <x:c r="D12718" s="139"/>
      <x:c r="E12718" s="139"/>
      <x:c r="F12718" s="139"/>
      <x:c r="G12718" s="139"/>
      <x:c r="H12718" s="139"/>
      <x:c r="I12718" s="266" t="n">
        <x:f>INT((ROW()-ROW($I$46))/((CARROT_CAP+1)*(MESCLUN_CAP+1)))</x:f>
        <x:v>19</x:v>
      </x:c>
      <x:c r="J12718" s="266" t="n">
        <x:f>MOD(INT((ROW()-ROW($I$46))/(MESCLUN_CAP+1)),CARROT_CAP+1)</x:f>
        <x:v>9</x:v>
      </x:c>
      <x:c r="K12718" s="266" t="n">
        <x:f>MOD(ROW()-ROW($I$46),MESCLUN_CAP+1)</x:f>
        <x:v>24</x:v>
      </x:c>
      <x:c r="L12718" s="266" t="n">
        <x:f>SUM(I12718:K12718)</x:f>
        <x:v>52</x:v>
      </x:c>
      <x:c r="M12718" s="267" t="n">
        <x:f>I12718*TOMATO_HOURS*WEEKS*(1+TOMATO_DIM)^I12718+J12718*CARROT_HOURS*WEEKS*(1+CARROT_DIM)^J12718+K12718*MESCLUN_HOURS*WEEKS*(1+MESCLUN_DIM)^K12718</x:f>
        <x:v>12250.536603012271</x:v>
      </x:c>
      <x:c r="N12718" s="267" t="n">
        <x:f>MAX(M12718-FARMER_HOURS,0)/TEMP_HOURS_PER_WORKER</x:f>
        <x:v>8.00731708542519</x:v>
      </x:c>
      <x:c r="O12718" s="268" t="n">
        <x:f>I12718*TOMATO_PRICE+J12718*CARROT_PRICE+K12718*MESCLUN_PRICE</x:f>
        <x:v>250846</x:v>
      </x:c>
      <x:c r="P12718" s="268" t="n">
        <x:f>I12718*TOMATO_FERTILIZER+J12718*CARROT_FERTILIZER+K12718*MESCLUN_FERTILIZER</x:f>
        <x:v>41800</x:v>
      </x:c>
      <x:c r="Q12718" s="268" t="n">
        <x:f>MIN(M12718,FARMER_HOURS)*FARMER_RATE+MAX(M12718-FARMER_HOURS,0)*TEMP_RATE</x:f>
        <x:v>225182.9271356297</x:v>
      </x:c>
      <x:c r="R12718" s="268" t="n">
        <x:f>O12718-P12718-Q12718-FIXED_COST</x:f>
        <x:v>-36136.927135629696</x:v>
      </x:c>
      <x:c r="S12718" s="139" t="str">
        <x:f>IF(AND(L12718&lt;=TOTAL_BED_CAP,N12718&lt;=TEMP_WORKER_CAP),"YES","NO")</x:f>
        <x:v>NO</x:v>
      </x:c>
      <x:c r="T12718" s="139" t="n">
        <x:f>IF(S12718="YES",R12718,-1E+99)</x:f>
        <x:v>-1e+99</x:v>
      </x:c>
    </x:row>
    <x:row r="12719">
      <x:c r="A12719" s="139"/>
      <x:c r="B12719" s="139"/>
      <x:c r="C12719" s="139"/>
      <x:c r="D12719" s="139"/>
      <x:c r="E12719" s="139"/>
      <x:c r="F12719" s="139"/>
      <x:c r="G12719" s="139"/>
      <x:c r="H12719" s="139"/>
      <x:c r="I12719" s="266" t="n">
        <x:f>INT((ROW()-ROW($I$46))/((CARROT_CAP+1)*(MESCLUN_CAP+1)))</x:f>
        <x:v>19</x:v>
      </x:c>
      <x:c r="J12719" s="266" t="n">
        <x:f>MOD(INT((ROW()-ROW($I$46))/(MESCLUN_CAP+1)),CARROT_CAP+1)</x:f>
        <x:v>9</x:v>
      </x:c>
      <x:c r="K12719" s="266" t="n">
        <x:f>MOD(ROW()-ROW($I$46),MESCLUN_CAP+1)</x:f>
        <x:v>25</x:v>
      </x:c>
      <x:c r="L12719" s="266" t="n">
        <x:f>SUM(I12719:K12719)</x:f>
        <x:v>53</x:v>
      </x:c>
      <x:c r="M12719" s="267" t="n">
        <x:f>I12719*TOMATO_HOURS*WEEKS*(1+TOMATO_DIM)^I12719+J12719*CARROT_HOURS*WEEKS*(1+CARROT_DIM)^J12719+K12719*MESCLUN_HOURS*WEEKS*(1+MESCLUN_DIM)^K12719</x:f>
        <x:v>12330.114524427368</x:v>
      </x:c>
      <x:c r="N12719" s="267" t="n">
        <x:f>MAX(M12719-FARMER_HOURS,0)/TEMP_HOURS_PER_WORKER</x:f>
        <x:v>8.06257953085234</x:v>
      </x:c>
      <x:c r="O12719" s="268" t="n">
        <x:f>I12719*TOMATO_PRICE+J12719*CARROT_PRICE+K12719*MESCLUN_PRICE</x:f>
        <x:v>253546</x:v>
      </x:c>
      <x:c r="P12719" s="268" t="n">
        <x:f>I12719*TOMATO_FERTILIZER+J12719*CARROT_FERTILIZER+K12719*MESCLUN_FERTILIZER</x:f>
        <x:v>42680</x:v>
      </x:c>
      <x:c r="Q12719" s="268" t="n">
        <x:f>MIN(M12719,FARMER_HOURS)*FARMER_RATE+MAX(M12719-FARMER_HOURS,0)*TEMP_RATE</x:f>
        <x:v>226564.48827130848</x:v>
      </x:c>
      <x:c r="R12719" s="268" t="n">
        <x:f>O12719-P12719-Q12719-FIXED_COST</x:f>
        <x:v>-35698.48827130848</x:v>
      </x:c>
      <x:c r="S12719" s="139" t="str">
        <x:f>IF(AND(L12719&lt;=TOTAL_BED_CAP,N12719&lt;=TEMP_WORKER_CAP),"YES","NO")</x:f>
        <x:v>NO</x:v>
      </x:c>
      <x:c r="T12719" s="139" t="n">
        <x:f>IF(S12719="YES",R12719,-1E+99)</x:f>
        <x:v>-1e+99</x:v>
      </x:c>
    </x:row>
    <x:row r="12720">
      <x:c r="A12720" s="139"/>
      <x:c r="B12720" s="139"/>
      <x:c r="C12720" s="139"/>
      <x:c r="D12720" s="139"/>
      <x:c r="E12720" s="139"/>
      <x:c r="F12720" s="139"/>
      <x:c r="G12720" s="139"/>
      <x:c r="H12720" s="139"/>
      <x:c r="I12720" s="266" t="n">
        <x:f>INT((ROW()-ROW($I$46))/((CARROT_CAP+1)*(MESCLUN_CAP+1)))</x:f>
        <x:v>19</x:v>
      </x:c>
      <x:c r="J12720" s="266" t="n">
        <x:f>MOD(INT((ROW()-ROW($I$46))/(MESCLUN_CAP+1)),CARROT_CAP+1)</x:f>
        <x:v>9</x:v>
      </x:c>
      <x:c r="K12720" s="266" t="n">
        <x:f>MOD(ROW()-ROW($I$46),MESCLUN_CAP+1)</x:f>
        <x:v>26</x:v>
      </x:c>
      <x:c r="L12720" s="266" t="n">
        <x:f>SUM(I12720:K12720)</x:f>
        <x:v>54</x:v>
      </x:c>
      <x:c r="M12720" s="267" t="n">
        <x:f>I12720*TOMATO_HOURS*WEEKS*(1+TOMATO_DIM)^I12720+J12720*CARROT_HOURS*WEEKS*(1+CARROT_DIM)^J12720+K12720*MESCLUN_HOURS*WEEKS*(1+MESCLUN_DIM)^K12720</x:f>
        <x:v>12411.454528388087</x:v>
      </x:c>
      <x:c r="N12720" s="267" t="n">
        <x:f>MAX(M12720-FARMER_HOURS,0)/TEMP_HOURS_PER_WORKER</x:f>
        <x:v>8.119065644713949</x:v>
      </x:c>
      <x:c r="O12720" s="268" t="n">
        <x:f>I12720*TOMATO_PRICE+J12720*CARROT_PRICE+K12720*MESCLUN_PRICE</x:f>
        <x:v>256246</x:v>
      </x:c>
      <x:c r="P12720" s="268" t="n">
        <x:f>I12720*TOMATO_FERTILIZER+J12720*CARROT_FERTILIZER+K12720*MESCLUN_FERTILIZER</x:f>
        <x:v>43560</x:v>
      </x:c>
      <x:c r="Q12720" s="268" t="n">
        <x:f>MIN(M12720,FARMER_HOURS)*FARMER_RATE+MAX(M12720-FARMER_HOURS,0)*TEMP_RATE</x:f>
        <x:v>227976.64111784872</x:v>
      </x:c>
      <x:c r="R12720" s="268" t="n">
        <x:f>O12720-P12720-Q12720-FIXED_COST</x:f>
        <x:v>-35290.64111784872</x:v>
      </x:c>
      <x:c r="S12720" s="139" t="str">
        <x:f>IF(AND(L12720&lt;=TOTAL_BED_CAP,N12720&lt;=TEMP_WORKER_CAP),"YES","NO")</x:f>
        <x:v>NO</x:v>
      </x:c>
      <x:c r="T12720" s="139" t="n">
        <x:f>IF(S12720="YES",R12720,-1E+99)</x:f>
        <x:v>-1e+99</x:v>
      </x:c>
    </x:row>
    <x:row r="12721">
      <x:c r="A12721" s="139"/>
      <x:c r="B12721" s="139"/>
      <x:c r="C12721" s="139"/>
      <x:c r="D12721" s="139"/>
      <x:c r="E12721" s="139"/>
      <x:c r="F12721" s="139"/>
      <x:c r="G12721" s="139"/>
      <x:c r="H12721" s="139"/>
      <x:c r="I12721" s="266" t="n">
        <x:f>INT((ROW()-ROW($I$46))/((CARROT_CAP+1)*(MESCLUN_CAP+1)))</x:f>
        <x:v>19</x:v>
      </x:c>
      <x:c r="J12721" s="266" t="n">
        <x:f>MOD(INT((ROW()-ROW($I$46))/(MESCLUN_CAP+1)),CARROT_CAP+1)</x:f>
        <x:v>9</x:v>
      </x:c>
      <x:c r="K12721" s="266" t="n">
        <x:f>MOD(ROW()-ROW($I$46),MESCLUN_CAP+1)</x:f>
        <x:v>27</x:v>
      </x:c>
      <x:c r="L12721" s="266" t="n">
        <x:f>SUM(I12721:K12721)</x:f>
        <x:v>55</x:v>
      </x:c>
      <x:c r="M12721" s="267" t="n">
        <x:f>I12721*TOMATO_HOURS*WEEKS*(1+TOMATO_DIM)^I12721+J12721*CARROT_HOURS*WEEKS*(1+CARROT_DIM)^J12721+K12721*MESCLUN_HOURS*WEEKS*(1+MESCLUN_DIM)^K12721</x:f>
        <x:v>12494.588232907843</x:v>
      </x:c>
      <x:c r="N12721" s="267" t="n">
        <x:f>MAX(M12721-FARMER_HOURS,0)/TEMP_HOURS_PER_WORKER</x:f>
        <x:v>8.17679738396378</x:v>
      </x:c>
      <x:c r="O12721" s="268" t="n">
        <x:f>I12721*TOMATO_PRICE+J12721*CARROT_PRICE+K12721*MESCLUN_PRICE</x:f>
        <x:v>258946</x:v>
      </x:c>
      <x:c r="P12721" s="268" t="n">
        <x:f>I12721*TOMATO_FERTILIZER+J12721*CARROT_FERTILIZER+K12721*MESCLUN_FERTILIZER</x:f>
        <x:v>44440</x:v>
      </x:c>
      <x:c r="Q12721" s="268" t="n">
        <x:f>MIN(M12721,FARMER_HOURS)*FARMER_RATE+MAX(M12721-FARMER_HOURS,0)*TEMP_RATE</x:f>
        <x:v>229419.9345990945</x:v>
      </x:c>
      <x:c r="R12721" s="268" t="n">
        <x:f>O12721-P12721-Q12721-FIXED_COST</x:f>
        <x:v>-34913.9345990945</x:v>
      </x:c>
      <x:c r="S12721" s="139" t="str">
        <x:f>IF(AND(L12721&lt;=TOTAL_BED_CAP,N12721&lt;=TEMP_WORKER_CAP),"YES","NO")</x:f>
        <x:v>NO</x:v>
      </x:c>
      <x:c r="T12721" s="139" t="n">
        <x:f>IF(S12721="YES",R12721,-1E+99)</x:f>
        <x:v>-1e+99</x:v>
      </x:c>
    </x:row>
    <x:row r="12722">
      <x:c r="A12722" s="139"/>
      <x:c r="B12722" s="139"/>
      <x:c r="C12722" s="139"/>
      <x:c r="D12722" s="139"/>
      <x:c r="E12722" s="139"/>
      <x:c r="F12722" s="139"/>
      <x:c r="G12722" s="139"/>
      <x:c r="H12722" s="139"/>
      <x:c r="I12722" s="266" t="n">
        <x:f>INT((ROW()-ROW($I$46))/((CARROT_CAP+1)*(MESCLUN_CAP+1)))</x:f>
        <x:v>19</x:v>
      </x:c>
      <x:c r="J12722" s="266" t="n">
        <x:f>MOD(INT((ROW()-ROW($I$46))/(MESCLUN_CAP+1)),CARROT_CAP+1)</x:f>
        <x:v>9</x:v>
      </x:c>
      <x:c r="K12722" s="266" t="n">
        <x:f>MOD(ROW()-ROW($I$46),MESCLUN_CAP+1)</x:f>
        <x:v>28</x:v>
      </x:c>
      <x:c r="L12722" s="266" t="n">
        <x:f>SUM(I12722:K12722)</x:f>
        <x:v>56</x:v>
      </x:c>
      <x:c r="M12722" s="267" t="n">
        <x:f>I12722*TOMATO_HOURS*WEEKS*(1+TOMATO_DIM)^I12722+J12722*CARROT_HOURS*WEEKS*(1+CARROT_DIM)^J12722+K12722*MESCLUN_HOURS*WEEKS*(1+MESCLUN_DIM)^K12722</x:f>
        <x:v>12579.547771124997</x:v>
      </x:c>
      <x:c r="N12722" s="267" t="n">
        <x:f>MAX(M12722-FARMER_HOURS,0)/TEMP_HOURS_PER_WORKER</x:f>
        <x:v>8.235797063281248</x:v>
      </x:c>
      <x:c r="O12722" s="268" t="n">
        <x:f>I12722*TOMATO_PRICE+J12722*CARROT_PRICE+K12722*MESCLUN_PRICE</x:f>
        <x:v>261646</x:v>
      </x:c>
      <x:c r="P12722" s="268" t="n">
        <x:f>I12722*TOMATO_FERTILIZER+J12722*CARROT_FERTILIZER+K12722*MESCLUN_FERTILIZER</x:f>
        <x:v>45320</x:v>
      </x:c>
      <x:c r="Q12722" s="268" t="n">
        <x:f>MIN(M12722,FARMER_HOURS)*FARMER_RATE+MAX(M12722-FARMER_HOURS,0)*TEMP_RATE</x:f>
        <x:v>230894.92658203118</x:v>
      </x:c>
      <x:c r="R12722" s="268" t="n">
        <x:f>O12722-P12722-Q12722-FIXED_COST</x:f>
        <x:v>-34568.926582031185</x:v>
      </x:c>
      <x:c r="S12722" s="139" t="str">
        <x:f>IF(AND(L12722&lt;=TOTAL_BED_CAP,N12722&lt;=TEMP_WORKER_CAP),"YES","NO")</x:f>
        <x:v>NO</x:v>
      </x:c>
      <x:c r="T12722" s="139" t="n">
        <x:f>IF(S12722="YES",R12722,-1E+99)</x:f>
        <x:v>-1e+99</x:v>
      </x:c>
    </x:row>
    <x:row r="12723">
      <x:c r="A12723" s="139"/>
      <x:c r="B12723" s="139"/>
      <x:c r="C12723" s="139"/>
      <x:c r="D12723" s="139"/>
      <x:c r="E12723" s="139"/>
      <x:c r="F12723" s="139"/>
      <x:c r="G12723" s="139"/>
      <x:c r="H12723" s="139"/>
      <x:c r="I12723" s="266" t="n">
        <x:f>INT((ROW()-ROW($I$46))/((CARROT_CAP+1)*(MESCLUN_CAP+1)))</x:f>
        <x:v>19</x:v>
      </x:c>
      <x:c r="J12723" s="266" t="n">
        <x:f>MOD(INT((ROW()-ROW($I$46))/(MESCLUN_CAP+1)),CARROT_CAP+1)</x:f>
        <x:v>9</x:v>
      </x:c>
      <x:c r="K12723" s="266" t="n">
        <x:f>MOD(ROW()-ROW($I$46),MESCLUN_CAP+1)</x:f>
        <x:v>29</x:v>
      </x:c>
      <x:c r="L12723" s="266" t="n">
        <x:f>SUM(I12723:K12723)</x:f>
        <x:v>57</x:v>
      </x:c>
      <x:c r="M12723" s="267" t="n">
        <x:f>I12723*TOMATO_HOURS*WEEKS*(1+TOMATO_DIM)^I12723+J12723*CARROT_HOURS*WEEKS*(1+CARROT_DIM)^J12723+K12723*MESCLUN_HOURS*WEEKS*(1+MESCLUN_DIM)^K12723</x:f>
        <x:v>12666.36579924065</x:v>
      </x:c>
      <x:c r="N12723" s="267" t="n">
        <x:f>MAX(M12723-FARMER_HOURS,0)/TEMP_HOURS_PER_WORKER</x:f>
        <x:v>8.296087360583785</x:v>
      </x:c>
      <x:c r="O12723" s="268" t="n">
        <x:f>I12723*TOMATO_PRICE+J12723*CARROT_PRICE+K12723*MESCLUN_PRICE</x:f>
        <x:v>264346</x:v>
      </x:c>
      <x:c r="P12723" s="268" t="n">
        <x:f>I12723*TOMATO_FERTILIZER+J12723*CARROT_FERTILIZER+K12723*MESCLUN_FERTILIZER</x:f>
        <x:v>46200</x:v>
      </x:c>
      <x:c r="Q12723" s="268" t="n">
        <x:f>MIN(M12723,FARMER_HOURS)*FARMER_RATE+MAX(M12723-FARMER_HOURS,0)*TEMP_RATE</x:f>
        <x:v>232402.18401459462</x:v>
      </x:c>
      <x:c r="R12723" s="268" t="n">
        <x:f>O12723-P12723-Q12723-FIXED_COST</x:f>
        <x:v>-34256.18401459462</x:v>
      </x:c>
      <x:c r="S12723" s="139" t="str">
        <x:f>IF(AND(L12723&lt;=TOTAL_BED_CAP,N12723&lt;=TEMP_WORKER_CAP),"YES","NO")</x:f>
        <x:v>NO</x:v>
      </x:c>
      <x:c r="T12723" s="139" t="n">
        <x:f>IF(S12723="YES",R12723,-1E+99)</x:f>
        <x:v>-1e+99</x:v>
      </x:c>
    </x:row>
    <x:row r="12724">
      <x:c r="A12724" s="139"/>
      <x:c r="B12724" s="139"/>
      <x:c r="C12724" s="139"/>
      <x:c r="D12724" s="139"/>
      <x:c r="E12724" s="139"/>
      <x:c r="F12724" s="139"/>
      <x:c r="G12724" s="139"/>
      <x:c r="H12724" s="139"/>
      <x:c r="I12724" s="266" t="n">
        <x:f>INT((ROW()-ROW($I$46))/((CARROT_CAP+1)*(MESCLUN_CAP+1)))</x:f>
        <x:v>19</x:v>
      </x:c>
      <x:c r="J12724" s="266" t="n">
        <x:f>MOD(INT((ROW()-ROW($I$46))/(MESCLUN_CAP+1)),CARROT_CAP+1)</x:f>
        <x:v>9</x:v>
      </x:c>
      <x:c r="K12724" s="266" t="n">
        <x:f>MOD(ROW()-ROW($I$46),MESCLUN_CAP+1)</x:f>
        <x:v>30</x:v>
      </x:c>
      <x:c r="L12724" s="266" t="n">
        <x:f>SUM(I12724:K12724)</x:f>
        <x:v>58</x:v>
      </x:c>
      <x:c r="M12724" s="267" t="n">
        <x:f>I12724*TOMATO_HOURS*WEEKS*(1+TOMATO_DIM)^I12724+J12724*CARROT_HOURS*WEEKS*(1+CARROT_DIM)^J12724+K12724*MESCLUN_HOURS*WEEKS*(1+MESCLUN_DIM)^K12724</x:f>
        <x:v>12755.07550457442</x:v>
      </x:c>
      <x:c r="N12724" s="267" t="n">
        <x:f>MAX(M12724-FARMER_HOURS,0)/TEMP_HOURS_PER_WORKER</x:f>
        <x:v>8.357691322621125</x:v>
      </x:c>
      <x:c r="O12724" s="268" t="n">
        <x:f>I12724*TOMATO_PRICE+J12724*CARROT_PRICE+K12724*MESCLUN_PRICE</x:f>
        <x:v>267046</x:v>
      </x:c>
      <x:c r="P12724" s="268" t="n">
        <x:f>I12724*TOMATO_FERTILIZER+J12724*CARROT_FERTILIZER+K12724*MESCLUN_FERTILIZER</x:f>
        <x:v>47080</x:v>
      </x:c>
      <x:c r="Q12724" s="268" t="n">
        <x:f>MIN(M12724,FARMER_HOURS)*FARMER_RATE+MAX(M12724-FARMER_HOURS,0)*TEMP_RATE</x:f>
        <x:v>233942.28306552814</x:v>
      </x:c>
      <x:c r="R12724" s="268" t="n">
        <x:f>O12724-P12724-Q12724-FIXED_COST</x:f>
        <x:v>-33976.28306552814</x:v>
      </x:c>
      <x:c r="S12724" s="139" t="str">
        <x:f>IF(AND(L12724&lt;=TOTAL_BED_CAP,N12724&lt;=TEMP_WORKER_CAP),"YES","NO")</x:f>
        <x:v>NO</x:v>
      </x:c>
      <x:c r="T12724" s="139" t="n">
        <x:f>IF(S12724="YES",R12724,-1E+99)</x:f>
        <x:v>-1e+99</x:v>
      </x:c>
    </x:row>
    <x:row r="12725">
      <x:c r="A12725" s="139"/>
      <x:c r="B12725" s="139"/>
      <x:c r="C12725" s="139"/>
      <x:c r="D12725" s="139"/>
      <x:c r="E12725" s="139"/>
      <x:c r="F12725" s="139"/>
      <x:c r="G12725" s="139"/>
      <x:c r="H12725" s="139"/>
      <x:c r="I12725" s="266" t="n">
        <x:f>INT((ROW()-ROW($I$46))/((CARROT_CAP+1)*(MESCLUN_CAP+1)))</x:f>
        <x:v>19</x:v>
      </x:c>
      <x:c r="J12725" s="266" t="n">
        <x:f>MOD(INT((ROW()-ROW($I$46))/(MESCLUN_CAP+1)),CARROT_CAP+1)</x:f>
        <x:v>10</x:v>
      </x:c>
      <x:c r="K12725" s="266" t="n">
        <x:f>MOD(ROW()-ROW($I$46),MESCLUN_CAP+1)</x:f>
        <x:v>0</x:v>
      </x:c>
      <x:c r="L12725" s="266" t="n">
        <x:f>SUM(I12725:K12725)</x:f>
        <x:v>29</x:v>
      </x:c>
      <x:c r="M12725" s="267" t="n">
        <x:f>I12725*TOMATO_HOURS*WEEKS*(1+TOMATO_DIM)^I12725+J12725*CARROT_HOURS*WEEKS*(1+CARROT_DIM)^J12725+K12725*MESCLUN_HOURS*WEEKS*(1+MESCLUN_DIM)^K12725</x:f>
        <x:v>10842.22982993781</x:v>
      </x:c>
      <x:c r="N12725" s="267" t="n">
        <x:f>MAX(M12725-FARMER_HOURS,0)/TEMP_HOURS_PER_WORKER</x:f>
        <x:v>7.029326270790146</x:v>
      </x:c>
      <x:c r="O12725" s="268" t="n">
        <x:f>I12725*TOMATO_PRICE+J12725*CARROT_PRICE+K12725*MESCLUN_PRICE</x:f>
        <x:v>188140</x:v>
      </x:c>
      <x:c r="P12725" s="268" t="n">
        <x:f>I12725*TOMATO_FERTILIZER+J12725*CARROT_FERTILIZER+K12725*MESCLUN_FERTILIZER</x:f>
        <x:v>21120</x:v>
      </x:c>
      <x:c r="Q12725" s="268" t="n">
        <x:f>MIN(M12725,FARMER_HOURS)*FARMER_RATE+MAX(M12725-FARMER_HOURS,0)*TEMP_RATE</x:f>
        <x:v>200733.15676975367</x:v>
      </x:c>
      <x:c r="R12725" s="268" t="n">
        <x:f>O12725-P12725-Q12725-FIXED_COST</x:f>
        <x:v>-53713.15676975367</x:v>
      </x:c>
      <x:c r="S12725" s="139" t="str">
        <x:f>IF(AND(L12725&lt;=TOTAL_BED_CAP,N12725&lt;=TEMP_WORKER_CAP),"YES","NO")</x:f>
        <x:v>NO</x:v>
      </x:c>
      <x:c r="T12725" s="139" t="n">
        <x:f>IF(S12725="YES",R12725,-1E+99)</x:f>
        <x:v>-1e+99</x:v>
      </x:c>
    </x:row>
    <x:row r="12726">
      <x:c r="A12726" s="139"/>
      <x:c r="B12726" s="139"/>
      <x:c r="C12726" s="139"/>
      <x:c r="D12726" s="139"/>
      <x:c r="E12726" s="139"/>
      <x:c r="F12726" s="139"/>
      <x:c r="G12726" s="139"/>
      <x:c r="H12726" s="139"/>
      <x:c r="I12726" s="266" t="n">
        <x:f>INT((ROW()-ROW($I$46))/((CARROT_CAP+1)*(MESCLUN_CAP+1)))</x:f>
        <x:v>19</x:v>
      </x:c>
      <x:c r="J12726" s="266" t="n">
        <x:f>MOD(INT((ROW()-ROW($I$46))/(MESCLUN_CAP+1)),CARROT_CAP+1)</x:f>
        <x:v>10</x:v>
      </x:c>
      <x:c r="K12726" s="266" t="n">
        <x:f>MOD(ROW()-ROW($I$46),MESCLUN_CAP+1)</x:f>
        <x:v>1</x:v>
      </x:c>
      <x:c r="L12726" s="266" t="n">
        <x:f>SUM(I12726:K12726)</x:f>
        <x:v>30</x:v>
      </x:c>
      <x:c r="M12726" s="267" t="n">
        <x:f>I12726*TOMATO_HOURS*WEEKS*(1+TOMATO_DIM)^I12726+J12726*CARROT_HOURS*WEEKS*(1+CARROT_DIM)^J12726+K12726*MESCLUN_HOURS*WEEKS*(1+MESCLUN_DIM)^K12726</x:f>
        <x:v>10887.79232993781</x:v>
      </x:c>
      <x:c r="N12726" s="267" t="n">
        <x:f>MAX(M12726-FARMER_HOURS,0)/TEMP_HOURS_PER_WORKER</x:f>
        <x:v>7.060966895790147</x:v>
      </x:c>
      <x:c r="O12726" s="268" t="n">
        <x:f>I12726*TOMATO_PRICE+J12726*CARROT_PRICE+K12726*MESCLUN_PRICE</x:f>
        <x:v>190840</x:v>
      </x:c>
      <x:c r="P12726" s="268" t="n">
        <x:f>I12726*TOMATO_FERTILIZER+J12726*CARROT_FERTILIZER+K12726*MESCLUN_FERTILIZER</x:f>
        <x:v>22000</x:v>
      </x:c>
      <x:c r="Q12726" s="268" t="n">
        <x:f>MIN(M12726,FARMER_HOURS)*FARMER_RATE+MAX(M12726-FARMER_HOURS,0)*TEMP_RATE</x:f>
        <x:v>201524.17239475367</x:v>
      </x:c>
      <x:c r="R12726" s="268" t="n">
        <x:f>O12726-P12726-Q12726-FIXED_COST</x:f>
        <x:v>-52684.17239475367</x:v>
      </x:c>
      <x:c r="S12726" s="139" t="str">
        <x:f>IF(AND(L12726&lt;=TOTAL_BED_CAP,N12726&lt;=TEMP_WORKER_CAP),"YES","NO")</x:f>
        <x:v>NO</x:v>
      </x:c>
      <x:c r="T12726" s="139" t="n">
        <x:f>IF(S12726="YES",R12726,-1E+99)</x:f>
        <x:v>-1e+99</x:v>
      </x:c>
    </x:row>
    <x:row r="12727">
      <x:c r="A12727" s="139"/>
      <x:c r="B12727" s="139"/>
      <x:c r="C12727" s="139"/>
      <x:c r="D12727" s="139"/>
      <x:c r="E12727" s="139"/>
      <x:c r="F12727" s="139"/>
      <x:c r="G12727" s="139"/>
      <x:c r="H12727" s="139"/>
      <x:c r="I12727" s="266" t="n">
        <x:f>INT((ROW()-ROW($I$46))/((CARROT_CAP+1)*(MESCLUN_CAP+1)))</x:f>
        <x:v>19</x:v>
      </x:c>
      <x:c r="J12727" s="266" t="n">
        <x:f>MOD(INT((ROW()-ROW($I$46))/(MESCLUN_CAP+1)),CARROT_CAP+1)</x:f>
        <x:v>10</x:v>
      </x:c>
      <x:c r="K12727" s="266" t="n">
        <x:f>MOD(ROW()-ROW($I$46),MESCLUN_CAP+1)</x:f>
        <x:v>2</x:v>
      </x:c>
      <x:c r="L12727" s="266" t="n">
        <x:f>SUM(I12727:K12727)</x:f>
        <x:v>31</x:v>
      </x:c>
      <x:c r="M12727" s="267" t="n">
        <x:f>I12727*TOMATO_HOURS*WEEKS*(1+TOMATO_DIM)^I12727+J12727*CARROT_HOURS*WEEKS*(1+CARROT_DIM)^J12727+K12727*MESCLUN_HOURS*WEEKS*(1+MESCLUN_DIM)^K12727</x:f>
        <x:v>10934.493892437811</x:v>
      </x:c>
      <x:c r="N12727" s="267" t="n">
        <x:f>MAX(M12727-FARMER_HOURS,0)/TEMP_HOURS_PER_WORKER</x:f>
        <x:v>7.093398536415147</x:v>
      </x:c>
      <x:c r="O12727" s="268" t="n">
        <x:f>I12727*TOMATO_PRICE+J12727*CARROT_PRICE+K12727*MESCLUN_PRICE</x:f>
        <x:v>193540</x:v>
      </x:c>
      <x:c r="P12727" s="268" t="n">
        <x:f>I12727*TOMATO_FERTILIZER+J12727*CARROT_FERTILIZER+K12727*MESCLUN_FERTILIZER</x:f>
        <x:v>22880</x:v>
      </x:c>
      <x:c r="Q12727" s="268" t="n">
        <x:f>MIN(M12727,FARMER_HOURS)*FARMER_RATE+MAX(M12727-FARMER_HOURS,0)*TEMP_RATE</x:f>
        <x:v>202334.96341037867</x:v>
      </x:c>
      <x:c r="R12727" s="268" t="n">
        <x:f>O12727-P12727-Q12727-FIXED_COST</x:f>
        <x:v>-51674.96341037867</x:v>
      </x:c>
      <x:c r="S12727" s="139" t="str">
        <x:f>IF(AND(L12727&lt;=TOTAL_BED_CAP,N12727&lt;=TEMP_WORKER_CAP),"YES","NO")</x:f>
        <x:v>NO</x:v>
      </x:c>
      <x:c r="T12727" s="139" t="n">
        <x:f>IF(S12727="YES",R12727,-1E+99)</x:f>
        <x:v>-1e+99</x:v>
      </x:c>
    </x:row>
    <x:row r="12728">
      <x:c r="A12728" s="139"/>
      <x:c r="B12728" s="139"/>
      <x:c r="C12728" s="139"/>
      <x:c r="D12728" s="139"/>
      <x:c r="E12728" s="139"/>
      <x:c r="F12728" s="139"/>
      <x:c r="G12728" s="139"/>
      <x:c r="H12728" s="139"/>
      <x:c r="I12728" s="266" t="n">
        <x:f>INT((ROW()-ROW($I$46))/((CARROT_CAP+1)*(MESCLUN_CAP+1)))</x:f>
        <x:v>19</x:v>
      </x:c>
      <x:c r="J12728" s="266" t="n">
        <x:f>MOD(INT((ROW()-ROW($I$46))/(MESCLUN_CAP+1)),CARROT_CAP+1)</x:f>
        <x:v>10</x:v>
      </x:c>
      <x:c r="K12728" s="266" t="n">
        <x:f>MOD(ROW()-ROW($I$46),MESCLUN_CAP+1)</x:f>
        <x:v>3</x:v>
      </x:c>
      <x:c r="L12728" s="266" t="n">
        <x:f>SUM(I12728:K12728)</x:f>
        <x:v>32</x:v>
      </x:c>
      <x:c r="M12728" s="267" t="n">
        <x:f>I12728*TOMATO_HOURS*WEEKS*(1+TOMATO_DIM)^I12728+J12728*CARROT_HOURS*WEEKS*(1+CARROT_DIM)^J12728+K12728*MESCLUN_HOURS*WEEKS*(1+MESCLUN_DIM)^K12728</x:f>
        <x:v>10982.355874859686</x:v>
      </x:c>
      <x:c r="N12728" s="267" t="n">
        <x:f>MAX(M12728-FARMER_HOURS,0)/TEMP_HOURS_PER_WORKER</x:f>
        <x:v>7.126636024208115</x:v>
      </x:c>
      <x:c r="O12728" s="268" t="n">
        <x:f>I12728*TOMATO_PRICE+J12728*CARROT_PRICE+K12728*MESCLUN_PRICE</x:f>
        <x:v>196240</x:v>
      </x:c>
      <x:c r="P12728" s="268" t="n">
        <x:f>I12728*TOMATO_FERTILIZER+J12728*CARROT_FERTILIZER+K12728*MESCLUN_FERTILIZER</x:f>
        <x:v>23760</x:v>
      </x:c>
      <x:c r="Q12728" s="268" t="n">
        <x:f>MIN(M12728,FARMER_HOURS)*FARMER_RATE+MAX(M12728-FARMER_HOURS,0)*TEMP_RATE</x:f>
        <x:v>203165.90060520289</x:v>
      </x:c>
      <x:c r="R12728" s="268" t="n">
        <x:f>O12728-P12728-Q12728-FIXED_COST</x:f>
        <x:v>-50685.900605202885</x:v>
      </x:c>
      <x:c r="S12728" s="139" t="str">
        <x:f>IF(AND(L12728&lt;=TOTAL_BED_CAP,N12728&lt;=TEMP_WORKER_CAP),"YES","NO")</x:f>
        <x:v>NO</x:v>
      </x:c>
      <x:c r="T12728" s="139" t="n">
        <x:f>IF(S12728="YES",R12728,-1E+99)</x:f>
        <x:v>-1e+99</x:v>
      </x:c>
    </x:row>
    <x:row r="12729">
      <x:c r="A12729" s="139"/>
      <x:c r="B12729" s="139"/>
      <x:c r="C12729" s="139"/>
      <x:c r="D12729" s="139"/>
      <x:c r="E12729" s="139"/>
      <x:c r="F12729" s="139"/>
      <x:c r="G12729" s="139"/>
      <x:c r="H12729" s="139"/>
      <x:c r="I12729" s="266" t="n">
        <x:f>INT((ROW()-ROW($I$46))/((CARROT_CAP+1)*(MESCLUN_CAP+1)))</x:f>
        <x:v>19</x:v>
      </x:c>
      <x:c r="J12729" s="266" t="n">
        <x:f>MOD(INT((ROW()-ROW($I$46))/(MESCLUN_CAP+1)),CARROT_CAP+1)</x:f>
        <x:v>10</x:v>
      </x:c>
      <x:c r="K12729" s="266" t="n">
        <x:f>MOD(ROW()-ROW($I$46),MESCLUN_CAP+1)</x:f>
        <x:v>4</x:v>
      </x:c>
      <x:c r="L12729" s="266" t="n">
        <x:f>SUM(I12729:K12729)</x:f>
        <x:v>33</x:v>
      </x:c>
      <x:c r="M12729" s="267" t="n">
        <x:f>I12729*TOMATO_HOURS*WEEKS*(1+TOMATO_DIM)^I12729+J12729*CARROT_HOURS*WEEKS*(1+CARROT_DIM)^J12729+K12729*MESCLUN_HOURS*WEEKS*(1+MESCLUN_DIM)^K12729</x:f>
        <x:v>11031.399990582342</x:v>
      </x:c>
      <x:c r="N12729" s="267" t="n">
        <x:f>MAX(M12729-FARMER_HOURS,0)/TEMP_HOURS_PER_WORKER</x:f>
        <x:v>7.160694437904405</x:v>
      </x:c>
      <x:c r="O12729" s="268" t="n">
        <x:f>I12729*TOMATO_PRICE+J12729*CARROT_PRICE+K12729*MESCLUN_PRICE</x:f>
        <x:v>198940</x:v>
      </x:c>
      <x:c r="P12729" s="268" t="n">
        <x:f>I12729*TOMATO_FERTILIZER+J12729*CARROT_FERTILIZER+K12729*MESCLUN_FERTILIZER</x:f>
        <x:v>24640</x:v>
      </x:c>
      <x:c r="Q12729" s="268" t="n">
        <x:f>MIN(M12729,FARMER_HOURS)*FARMER_RATE+MAX(M12729-FARMER_HOURS,0)*TEMP_RATE</x:f>
        <x:v>204017.3609476101</x:v>
      </x:c>
      <x:c r="R12729" s="268" t="n">
        <x:f>O12729-P12729-Q12729-FIXED_COST</x:f>
        <x:v>-49717.36094761011</x:v>
      </x:c>
      <x:c r="S12729" s="139" t="str">
        <x:f>IF(AND(L12729&lt;=TOTAL_BED_CAP,N12729&lt;=TEMP_WORKER_CAP),"YES","NO")</x:f>
        <x:v>NO</x:v>
      </x:c>
      <x:c r="T12729" s="139" t="n">
        <x:f>IF(S12729="YES",R12729,-1E+99)</x:f>
        <x:v>-1e+99</x:v>
      </x:c>
    </x:row>
    <x:row r="12730">
      <x:c r="A12730" s="139"/>
      <x:c r="B12730" s="139"/>
      <x:c r="C12730" s="139"/>
      <x:c r="D12730" s="139"/>
      <x:c r="E12730" s="139"/>
      <x:c r="F12730" s="139"/>
      <x:c r="G12730" s="139"/>
      <x:c r="H12730" s="139"/>
      <x:c r="I12730" s="266" t="n">
        <x:f>INT((ROW()-ROW($I$46))/((CARROT_CAP+1)*(MESCLUN_CAP+1)))</x:f>
        <x:v>19</x:v>
      </x:c>
      <x:c r="J12730" s="266" t="n">
        <x:f>MOD(INT((ROW()-ROW($I$46))/(MESCLUN_CAP+1)),CARROT_CAP+1)</x:f>
        <x:v>10</x:v>
      </x:c>
      <x:c r="K12730" s="266" t="n">
        <x:f>MOD(ROW()-ROW($I$46),MESCLUN_CAP+1)</x:f>
        <x:v>5</x:v>
      </x:c>
      <x:c r="L12730" s="266" t="n">
        <x:f>SUM(I12730:K12730)</x:f>
        <x:v>34</x:v>
      </x:c>
      <x:c r="M12730" s="267" t="n">
        <x:f>I12730*TOMATO_HOURS*WEEKS*(1+TOMATO_DIM)^I12730+J12730*CARROT_HOURS*WEEKS*(1+CARROT_DIM)^J12730+K12730*MESCLUN_HOURS*WEEKS*(1+MESCLUN_DIM)^K12730</x:f>
        <x:v>11081.648314503545</x:v>
      </x:c>
      <x:c r="N12730" s="267" t="n">
        <x:f>MAX(M12730-FARMER_HOURS,0)/TEMP_HOURS_PER_WORKER</x:f>
        <x:v>7.195589107294129</x:v>
      </x:c>
      <x:c r="O12730" s="268" t="n">
        <x:f>I12730*TOMATO_PRICE+J12730*CARROT_PRICE+K12730*MESCLUN_PRICE</x:f>
        <x:v>201640</x:v>
      </x:c>
      <x:c r="P12730" s="268" t="n">
        <x:f>I12730*TOMATO_FERTILIZER+J12730*CARROT_FERTILIZER+K12730*MESCLUN_FERTILIZER</x:f>
        <x:v>25520</x:v>
      </x:c>
      <x:c r="Q12730" s="268" t="n">
        <x:f>MIN(M12730,FARMER_HOURS)*FARMER_RATE+MAX(M12730-FARMER_HOURS,0)*TEMP_RATE</x:f>
        <x:v>204889.7276823532</x:v>
      </x:c>
      <x:c r="R12730" s="268" t="n">
        <x:f>O12730-P12730-Q12730-FIXED_COST</x:f>
        <x:v>-48769.7276823532</x:v>
      </x:c>
      <x:c r="S12730" s="139" t="str">
        <x:f>IF(AND(L12730&lt;=TOTAL_BED_CAP,N12730&lt;=TEMP_WORKER_CAP),"YES","NO")</x:f>
        <x:v>NO</x:v>
      </x:c>
      <x:c r="T12730" s="139" t="n">
        <x:f>IF(S12730="YES",R12730,-1E+99)</x:f>
        <x:v>-1e+99</x:v>
      </x:c>
    </x:row>
    <x:row r="12731">
      <x:c r="A12731" s="139"/>
      <x:c r="B12731" s="139"/>
      <x:c r="C12731" s="139"/>
      <x:c r="D12731" s="139"/>
      <x:c r="E12731" s="139"/>
      <x:c r="F12731" s="139"/>
      <x:c r="G12731" s="139"/>
      <x:c r="H12731" s="139"/>
      <x:c r="I12731" s="266" t="n">
        <x:f>INT((ROW()-ROW($I$46))/((CARROT_CAP+1)*(MESCLUN_CAP+1)))</x:f>
        <x:v>19</x:v>
      </x:c>
      <x:c r="J12731" s="266" t="n">
        <x:f>MOD(INT((ROW()-ROW($I$46))/(MESCLUN_CAP+1)),CARROT_CAP+1)</x:f>
        <x:v>10</x:v>
      </x:c>
      <x:c r="K12731" s="266" t="n">
        <x:f>MOD(ROW()-ROW($I$46),MESCLUN_CAP+1)</x:f>
        <x:v>6</x:v>
      </x:c>
      <x:c r="L12731" s="266" t="n">
        <x:f>SUM(I12731:K12731)</x:f>
        <x:v>35</x:v>
      </x:c>
      <x:c r="M12731" s="267" t="n">
        <x:f>I12731*TOMATO_HOURS*WEEKS*(1+TOMATO_DIM)^I12731+J12731*CARROT_HOURS*WEEKS*(1+CARROT_DIM)^J12731+K12731*MESCLUN_HOURS*WEEKS*(1+MESCLUN_DIM)^K12731</x:f>
        <x:v>11133.12328868518</x:v>
      </x:c>
      <x:c r="N12731" s="267" t="n">
        <x:f>MAX(M12731-FARMER_HOURS,0)/TEMP_HOURS_PER_WORKER</x:f>
        <x:v>7.231335617142486</x:v>
      </x:c>
      <x:c r="O12731" s="268" t="n">
        <x:f>I12731*TOMATO_PRICE+J12731*CARROT_PRICE+K12731*MESCLUN_PRICE</x:f>
        <x:v>204340</x:v>
      </x:c>
      <x:c r="P12731" s="268" t="n">
        <x:f>I12731*TOMATO_FERTILIZER+J12731*CARROT_FERTILIZER+K12731*MESCLUN_FERTILIZER</x:f>
        <x:v>26400</x:v>
      </x:c>
      <x:c r="Q12731" s="268" t="n">
        <x:f>MIN(M12731,FARMER_HOURS)*FARMER_RATE+MAX(M12731-FARMER_HOURS,0)*TEMP_RATE</x:f>
        <x:v>205783.39042856212</x:v>
      </x:c>
      <x:c r="R12731" s="268" t="n">
        <x:f>O12731-P12731-Q12731-FIXED_COST</x:f>
        <x:v>-47843.390428562125</x:v>
      </x:c>
      <x:c r="S12731" s="139" t="str">
        <x:f>IF(AND(L12731&lt;=TOTAL_BED_CAP,N12731&lt;=TEMP_WORKER_CAP),"YES","NO")</x:f>
        <x:v>NO</x:v>
      </x:c>
      <x:c r="T12731" s="139" t="n">
        <x:f>IF(S12731="YES",R12731,-1E+99)</x:f>
        <x:v>-1e+99</x:v>
      </x:c>
    </x:row>
    <x:row r="12732">
      <x:c r="A12732" s="139"/>
      <x:c r="B12732" s="139"/>
      <x:c r="C12732" s="139"/>
      <x:c r="D12732" s="139"/>
      <x:c r="E12732" s="139"/>
      <x:c r="F12732" s="139"/>
      <x:c r="G12732" s="139"/>
      <x:c r="H12732" s="139"/>
      <x:c r="I12732" s="266" t="n">
        <x:f>INT((ROW()-ROW($I$46))/((CARROT_CAP+1)*(MESCLUN_CAP+1)))</x:f>
        <x:v>19</x:v>
      </x:c>
      <x:c r="J12732" s="266" t="n">
        <x:f>MOD(INT((ROW()-ROW($I$46))/(MESCLUN_CAP+1)),CARROT_CAP+1)</x:f>
        <x:v>10</x:v>
      </x:c>
      <x:c r="K12732" s="266" t="n">
        <x:f>MOD(ROW()-ROW($I$46),MESCLUN_CAP+1)</x:f>
        <x:v>7</x:v>
      </x:c>
      <x:c r="L12732" s="266" t="n">
        <x:f>SUM(I12732:K12732)</x:f>
        <x:v>36</x:v>
      </x:c>
      <x:c r="M12732" s="267" t="n">
        <x:f>I12732*TOMATO_HOURS*WEEKS*(1+TOMATO_DIM)^I12732+J12732*CARROT_HOURS*WEEKS*(1+CARROT_DIM)^J12732+K12732*MESCLUN_HOURS*WEEKS*(1+MESCLUN_DIM)^K12732</x:f>
        <x:v>11185.84772808314</x:v>
      </x:c>
      <x:c r="N12732" s="267" t="n">
        <x:f>MAX(M12732-FARMER_HOURS,0)/TEMP_HOURS_PER_WORKER</x:f>
        <x:v>7.2679498111688465</x:v>
      </x:c>
      <x:c r="O12732" s="268" t="n">
        <x:f>I12732*TOMATO_PRICE+J12732*CARROT_PRICE+K12732*MESCLUN_PRICE</x:f>
        <x:v>207040</x:v>
      </x:c>
      <x:c r="P12732" s="268" t="n">
        <x:f>I12732*TOMATO_FERTILIZER+J12732*CARROT_FERTILIZER+K12732*MESCLUN_FERTILIZER</x:f>
        <x:v>27280</x:v>
      </x:c>
      <x:c r="Q12732" s="268" t="n">
        <x:f>MIN(M12732,FARMER_HOURS)*FARMER_RATE+MAX(M12732-FARMER_HOURS,0)*TEMP_RATE</x:f>
        <x:v>206698.74527922116</x:v>
      </x:c>
      <x:c r="R12732" s="268" t="n">
        <x:f>O12732-P12732-Q12732-FIXED_COST</x:f>
        <x:v>-46938.745279221155</x:v>
      </x:c>
      <x:c r="S12732" s="139" t="str">
        <x:f>IF(AND(L12732&lt;=TOTAL_BED_CAP,N12732&lt;=TEMP_WORKER_CAP),"YES","NO")</x:f>
        <x:v>NO</x:v>
      </x:c>
      <x:c r="T12732" s="139" t="n">
        <x:f>IF(S12732="YES",R12732,-1E+99)</x:f>
        <x:v>-1e+99</x:v>
      </x:c>
    </x:row>
    <x:row r="12733">
      <x:c r="A12733" s="139"/>
      <x:c r="B12733" s="139"/>
      <x:c r="C12733" s="139"/>
      <x:c r="D12733" s="139"/>
      <x:c r="E12733" s="139"/>
      <x:c r="F12733" s="139"/>
      <x:c r="G12733" s="139"/>
      <x:c r="H12733" s="139"/>
      <x:c r="I12733" s="266" t="n">
        <x:f>INT((ROW()-ROW($I$46))/((CARROT_CAP+1)*(MESCLUN_CAP+1)))</x:f>
        <x:v>19</x:v>
      </x:c>
      <x:c r="J12733" s="266" t="n">
        <x:f>MOD(INT((ROW()-ROW($I$46))/(MESCLUN_CAP+1)),CARROT_CAP+1)</x:f>
        <x:v>10</x:v>
      </x:c>
      <x:c r="K12733" s="266" t="n">
        <x:f>MOD(ROW()-ROW($I$46),MESCLUN_CAP+1)</x:f>
        <x:v>8</x:v>
      </x:c>
      <x:c r="L12733" s="266" t="n">
        <x:f>SUM(I12733:K12733)</x:f>
        <x:v>37</x:v>
      </x:c>
      <x:c r="M12733" s="267" t="n">
        <x:f>I12733*TOMATO_HOURS*WEEKS*(1+TOMATO_DIM)^I12733+J12733*CARROT_HOURS*WEEKS*(1+CARROT_DIM)^J12733+K12733*MESCLUN_HOURS*WEEKS*(1+MESCLUN_DIM)^K12733</x:f>
        <x:v>11239.84482636312</x:v>
      </x:c>
      <x:c r="N12733" s="267" t="n">
        <x:f>MAX(M12733-FARMER_HOURS,0)/TEMP_HOURS_PER_WORKER</x:f>
        <x:v>7.3054477960855</x:v>
      </x:c>
      <x:c r="O12733" s="268" t="n">
        <x:f>I12733*TOMATO_PRICE+J12733*CARROT_PRICE+K12733*MESCLUN_PRICE</x:f>
        <x:v>209740</x:v>
      </x:c>
      <x:c r="P12733" s="268" t="n">
        <x:f>I12733*TOMATO_FERTILIZER+J12733*CARROT_FERTILIZER+K12733*MESCLUN_FERTILIZER</x:f>
        <x:v>28160</x:v>
      </x:c>
      <x:c r="Q12733" s="268" t="n">
        <x:f>MIN(M12733,FARMER_HOURS)*FARMER_RATE+MAX(M12733-FARMER_HOURS,0)*TEMP_RATE</x:f>
        <x:v>207636.1949021375</x:v>
      </x:c>
      <x:c r="R12733" s="268" t="n">
        <x:f>O12733-P12733-Q12733-FIXED_COST</x:f>
        <x:v>-46056.194902137504</x:v>
      </x:c>
      <x:c r="S12733" s="139" t="str">
        <x:f>IF(AND(L12733&lt;=TOTAL_BED_CAP,N12733&lt;=TEMP_WORKER_CAP),"YES","NO")</x:f>
        <x:v>NO</x:v>
      </x:c>
      <x:c r="T12733" s="139" t="n">
        <x:f>IF(S12733="YES",R12733,-1E+99)</x:f>
        <x:v>-1e+99</x:v>
      </x:c>
    </x:row>
    <x:row r="12734">
      <x:c r="A12734" s="139"/>
      <x:c r="B12734" s="139"/>
      <x:c r="C12734" s="139"/>
      <x:c r="D12734" s="139"/>
      <x:c r="E12734" s="139"/>
      <x:c r="F12734" s="139"/>
      <x:c r="G12734" s="139"/>
      <x:c r="H12734" s="139"/>
      <x:c r="I12734" s="266" t="n">
        <x:f>INT((ROW()-ROW($I$46))/((CARROT_CAP+1)*(MESCLUN_CAP+1)))</x:f>
        <x:v>19</x:v>
      </x:c>
      <x:c r="J12734" s="266" t="n">
        <x:f>MOD(INT((ROW()-ROW($I$46))/(MESCLUN_CAP+1)),CARROT_CAP+1)</x:f>
        <x:v>10</x:v>
      </x:c>
      <x:c r="K12734" s="266" t="n">
        <x:f>MOD(ROW()-ROW($I$46),MESCLUN_CAP+1)</x:f>
        <x:v>9</x:v>
      </x:c>
      <x:c r="L12734" s="266" t="n">
        <x:f>SUM(I12734:K12734)</x:f>
        <x:v>38</x:v>
      </x:c>
      <x:c r="M12734" s="267" t="n">
        <x:f>I12734*TOMATO_HOURS*WEEKS*(1+TOMATO_DIM)^I12734+J12734*CARROT_HOURS*WEEKS*(1+CARROT_DIM)^J12734+K12734*MESCLUN_HOURS*WEEKS*(1+MESCLUN_DIM)^K12734</x:f>
        <x:v>11295.138161803514</x:v>
      </x:c>
      <x:c r="N12734" s="267" t="n">
        <x:f>MAX(M12734-FARMER_HOURS,0)/TEMP_HOURS_PER_WORKER</x:f>
        <x:v>7.343845945696884</x:v>
      </x:c>
      <x:c r="O12734" s="268" t="n">
        <x:f>I12734*TOMATO_PRICE+J12734*CARROT_PRICE+K12734*MESCLUN_PRICE</x:f>
        <x:v>212440</x:v>
      </x:c>
      <x:c r="P12734" s="268" t="n">
        <x:f>I12734*TOMATO_FERTILIZER+J12734*CARROT_FERTILIZER+K12734*MESCLUN_FERTILIZER</x:f>
        <x:v>29040</x:v>
      </x:c>
      <x:c r="Q12734" s="268" t="n">
        <x:f>MIN(M12734,FARMER_HOURS)*FARMER_RATE+MAX(M12734-FARMER_HOURS,0)*TEMP_RATE</x:f>
        <x:v>208596.1486424221</x:v>
      </x:c>
      <x:c r="R12734" s="268" t="n">
        <x:f>O12734-P12734-Q12734-FIXED_COST</x:f>
        <x:v>-45196.14864242211</x:v>
      </x:c>
      <x:c r="S12734" s="139" t="str">
        <x:f>IF(AND(L12734&lt;=TOTAL_BED_CAP,N12734&lt;=TEMP_WORKER_CAP),"YES","NO")</x:f>
        <x:v>NO</x:v>
      </x:c>
      <x:c r="T12734" s="139" t="n">
        <x:f>IF(S12734="YES",R12734,-1E+99)</x:f>
        <x:v>-1e+99</x:v>
      </x:c>
    </x:row>
    <x:row r="12735">
      <x:c r="A12735" s="139"/>
      <x:c r="B12735" s="139"/>
      <x:c r="C12735" s="139"/>
      <x:c r="D12735" s="139"/>
      <x:c r="E12735" s="139"/>
      <x:c r="F12735" s="139"/>
      <x:c r="G12735" s="139"/>
      <x:c r="H12735" s="139"/>
      <x:c r="I12735" s="266" t="n">
        <x:f>INT((ROW()-ROW($I$46))/((CARROT_CAP+1)*(MESCLUN_CAP+1)))</x:f>
        <x:v>19</x:v>
      </x:c>
      <x:c r="J12735" s="266" t="n">
        <x:f>MOD(INT((ROW()-ROW($I$46))/(MESCLUN_CAP+1)),CARROT_CAP+1)</x:f>
        <x:v>10</x:v>
      </x:c>
      <x:c r="K12735" s="266" t="n">
        <x:f>MOD(ROW()-ROW($I$46),MESCLUN_CAP+1)</x:f>
        <x:v>10</x:v>
      </x:c>
      <x:c r="L12735" s="266" t="n">
        <x:f>SUM(I12735:K12735)</x:f>
        <x:v>39</x:v>
      </x:c>
      <x:c r="M12735" s="267" t="n">
        <x:f>I12735*TOMATO_HOURS*WEEKS*(1+TOMATO_DIM)^I12735+J12735*CARROT_HOURS*WEEKS*(1+CARROT_DIM)^J12735+K12735*MESCLUN_HOURS*WEEKS*(1+MESCLUN_DIM)^K12735</x:f>
        <x:v>11351.751703286725</x:v>
      </x:c>
      <x:c r="N12735" s="267" t="n">
        <x:f>MAX(M12735-FARMER_HOURS,0)/TEMP_HOURS_PER_WORKER</x:f>
        <x:v>7.383160905060226</x:v>
      </x:c>
      <x:c r="O12735" s="268" t="n">
        <x:f>I12735*TOMATO_PRICE+J12735*CARROT_PRICE+K12735*MESCLUN_PRICE</x:f>
        <x:v>215140</x:v>
      </x:c>
      <x:c r="P12735" s="268" t="n">
        <x:f>I12735*TOMATO_FERTILIZER+J12735*CARROT_FERTILIZER+K12735*MESCLUN_FERTILIZER</x:f>
        <x:v>29920</x:v>
      </x:c>
      <x:c r="Q12735" s="268" t="n">
        <x:f>MIN(M12735,FARMER_HOURS)*FARMER_RATE+MAX(M12735-FARMER_HOURS,0)*TEMP_RATE</x:f>
        <x:v>209579.02262650564</x:v>
      </x:c>
      <x:c r="R12735" s="268" t="n">
        <x:f>O12735-P12735-Q12735-FIXED_COST</x:f>
        <x:v>-44359.02262650564</x:v>
      </x:c>
      <x:c r="S12735" s="139" t="str">
        <x:f>IF(AND(L12735&lt;=TOTAL_BED_CAP,N12735&lt;=TEMP_WORKER_CAP),"YES","NO")</x:f>
        <x:v>NO</x:v>
      </x:c>
      <x:c r="T12735" s="139" t="n">
        <x:f>IF(S12735="YES",R12735,-1E+99)</x:f>
        <x:v>-1e+99</x:v>
      </x:c>
    </x:row>
    <x:row r="12736">
      <x:c r="A12736" s="139"/>
      <x:c r="B12736" s="139"/>
      <x:c r="C12736" s="139"/>
      <x:c r="D12736" s="139"/>
      <x:c r="E12736" s="139"/>
      <x:c r="F12736" s="139"/>
      <x:c r="G12736" s="139"/>
      <x:c r="H12736" s="139"/>
      <x:c r="I12736" s="266" t="n">
        <x:f>INT((ROW()-ROW($I$46))/((CARROT_CAP+1)*(MESCLUN_CAP+1)))</x:f>
        <x:v>19</x:v>
      </x:c>
      <x:c r="J12736" s="266" t="n">
        <x:f>MOD(INT((ROW()-ROW($I$46))/(MESCLUN_CAP+1)),CARROT_CAP+1)</x:f>
        <x:v>10</x:v>
      </x:c>
      <x:c r="K12736" s="266" t="n">
        <x:f>MOD(ROW()-ROW($I$46),MESCLUN_CAP+1)</x:f>
        <x:v>11</x:v>
      </x:c>
      <x:c r="L12736" s="266" t="n">
        <x:f>SUM(I12736:K12736)</x:f>
        <x:v>40</x:v>
      </x:c>
      <x:c r="M12736" s="267" t="n">
        <x:f>I12736*TOMATO_HOURS*WEEKS*(1+TOMATO_DIM)^I12736+J12736*CARROT_HOURS*WEEKS*(1+CARROT_DIM)^J12736+K12736*MESCLUN_HOURS*WEEKS*(1+MESCLUN_DIM)^K12736</x:f>
        <x:v>11409.709816380166</x:v>
      </x:c>
      <x:c r="N12736" s="267" t="n">
        <x:f>MAX(M12736-FARMER_HOURS,0)/TEMP_HOURS_PER_WORKER</x:f>
        <x:v>7.423409594708448</x:v>
      </x:c>
      <x:c r="O12736" s="268" t="n">
        <x:f>I12736*TOMATO_PRICE+J12736*CARROT_PRICE+K12736*MESCLUN_PRICE</x:f>
        <x:v>217840</x:v>
      </x:c>
      <x:c r="P12736" s="268" t="n">
        <x:f>I12736*TOMATO_FERTILIZER+J12736*CARROT_FERTILIZER+K12736*MESCLUN_FERTILIZER</x:f>
        <x:v>30800</x:v>
      </x:c>
      <x:c r="Q12736" s="268" t="n">
        <x:f>MIN(M12736,FARMER_HOURS)*FARMER_RATE+MAX(M12736-FARMER_HOURS,0)*TEMP_RATE</x:f>
        <x:v>210585.2398677112</x:v>
      </x:c>
      <x:c r="R12736" s="268" t="n">
        <x:f>O12736-P12736-Q12736-FIXED_COST</x:f>
        <x:v>-43545.23986771121</x:v>
      </x:c>
      <x:c r="S12736" s="139" t="str">
        <x:f>IF(AND(L12736&lt;=TOTAL_BED_CAP,N12736&lt;=TEMP_WORKER_CAP),"YES","NO")</x:f>
        <x:v>NO</x:v>
      </x:c>
      <x:c r="T12736" s="139" t="n">
        <x:f>IF(S12736="YES",R12736,-1E+99)</x:f>
        <x:v>-1e+99</x:v>
      </x:c>
    </x:row>
    <x:row r="12737">
      <x:c r="A12737" s="139"/>
      <x:c r="B12737" s="139"/>
      <x:c r="C12737" s="139"/>
      <x:c r="D12737" s="139"/>
      <x:c r="E12737" s="139"/>
      <x:c r="F12737" s="139"/>
      <x:c r="G12737" s="139"/>
      <x:c r="H12737" s="139"/>
      <x:c r="I12737" s="266" t="n">
        <x:f>INT((ROW()-ROW($I$46))/((CARROT_CAP+1)*(MESCLUN_CAP+1)))</x:f>
        <x:v>19</x:v>
      </x:c>
      <x:c r="J12737" s="266" t="n">
        <x:f>MOD(INT((ROW()-ROW($I$46))/(MESCLUN_CAP+1)),CARROT_CAP+1)</x:f>
        <x:v>10</x:v>
      </x:c>
      <x:c r="K12737" s="266" t="n">
        <x:f>MOD(ROW()-ROW($I$46),MESCLUN_CAP+1)</x:f>
        <x:v>12</x:v>
      </x:c>
      <x:c r="L12737" s="266" t="n">
        <x:f>SUM(I12737:K12737)</x:f>
        <x:v>41</x:v>
      </x:c>
      <x:c r="M12737" s="267" t="n">
        <x:f>I12737*TOMATO_HOURS*WEEKS*(1+TOMATO_DIM)^I12737+J12737*CARROT_HOURS*WEEKS*(1+CARROT_DIM)^J12737+K12737*MESCLUN_HOURS*WEEKS*(1+MESCLUN_DIM)^K12737</x:f>
        <x:v>11469.03726950823</x:v>
      </x:c>
      <x:c r="N12737" s="267" t="n">
        <x:f>MAX(M12737-FARMER_HOURS,0)/TEMP_HOURS_PER_WORKER</x:f>
        <x:v>7.464609214936271</x:v>
      </x:c>
      <x:c r="O12737" s="268" t="n">
        <x:f>I12737*TOMATO_PRICE+J12737*CARROT_PRICE+K12737*MESCLUN_PRICE</x:f>
        <x:v>220540</x:v>
      </x:c>
      <x:c r="P12737" s="268" t="n">
        <x:f>I12737*TOMATO_FERTILIZER+J12737*CARROT_FERTILIZER+K12737*MESCLUN_FERTILIZER</x:f>
        <x:v>31680</x:v>
      </x:c>
      <x:c r="Q12737" s="268" t="n">
        <x:f>MIN(M12737,FARMER_HOURS)*FARMER_RATE+MAX(M12737-FARMER_HOURS,0)*TEMP_RATE</x:f>
        <x:v>211615.23037340675</x:v>
      </x:c>
      <x:c r="R12737" s="268" t="n">
        <x:f>O12737-P12737-Q12737-FIXED_COST</x:f>
        <x:v>-42755.230373406754</x:v>
      </x:c>
      <x:c r="S12737" s="139" t="str">
        <x:f>IF(AND(L12737&lt;=TOTAL_BED_CAP,N12737&lt;=TEMP_WORKER_CAP),"YES","NO")</x:f>
        <x:v>NO</x:v>
      </x:c>
      <x:c r="T12737" s="139" t="n">
        <x:f>IF(S12737="YES",R12737,-1E+99)</x:f>
        <x:v>-1e+99</x:v>
      </x:c>
    </x:row>
    <x:row r="12738">
      <x:c r="A12738" s="139"/>
      <x:c r="B12738" s="139"/>
      <x:c r="C12738" s="139"/>
      <x:c r="D12738" s="139"/>
      <x:c r="E12738" s="139"/>
      <x:c r="F12738" s="139"/>
      <x:c r="G12738" s="139"/>
      <x:c r="H12738" s="139"/>
      <x:c r="I12738" s="266" t="n">
        <x:f>INT((ROW()-ROW($I$46))/((CARROT_CAP+1)*(MESCLUN_CAP+1)))</x:f>
        <x:v>19</x:v>
      </x:c>
      <x:c r="J12738" s="266" t="n">
        <x:f>MOD(INT((ROW()-ROW($I$46))/(MESCLUN_CAP+1)),CARROT_CAP+1)</x:f>
        <x:v>10</x:v>
      </x:c>
      <x:c r="K12738" s="266" t="n">
        <x:f>MOD(ROW()-ROW($I$46),MESCLUN_CAP+1)</x:f>
        <x:v>13</x:v>
      </x:c>
      <x:c r="L12738" s="266" t="n">
        <x:f>SUM(I12738:K12738)</x:f>
        <x:v>42</x:v>
      </x:c>
      <x:c r="M12738" s="267" t="n">
        <x:f>I12738*TOMATO_HOURS*WEEKS*(1+TOMATO_DIM)^I12738+J12738*CARROT_HOURS*WEEKS*(1+CARROT_DIM)^J12738+K12738*MESCLUN_HOURS*WEEKS*(1+MESCLUN_DIM)^K12738</x:f>
        <x:v>11529.759240216614</x:v>
      </x:c>
      <x:c r="N12738" s="267" t="n">
        <x:f>MAX(M12738-FARMER_HOURS,0)/TEMP_HOURS_PER_WORKER</x:f>
        <x:v>7.506777250150426</x:v>
      </x:c>
      <x:c r="O12738" s="268" t="n">
        <x:f>I12738*TOMATO_PRICE+J12738*CARROT_PRICE+K12738*MESCLUN_PRICE</x:f>
        <x:v>223240</x:v>
      </x:c>
      <x:c r="P12738" s="268" t="n">
        <x:f>I12738*TOMATO_FERTILIZER+J12738*CARROT_FERTILIZER+K12738*MESCLUN_FERTILIZER</x:f>
        <x:v>32560</x:v>
      </x:c>
      <x:c r="Q12738" s="268" t="n">
        <x:f>MIN(M12738,FARMER_HOURS)*FARMER_RATE+MAX(M12738-FARMER_HOURS,0)*TEMP_RATE</x:f>
        <x:v>212669.43125376065</x:v>
      </x:c>
      <x:c r="R12738" s="268" t="n">
        <x:f>O12738-P12738-Q12738-FIXED_COST</x:f>
        <x:v>-41989.431253760646</x:v>
      </x:c>
      <x:c r="S12738" s="139" t="str">
        <x:f>IF(AND(L12738&lt;=TOTAL_BED_CAP,N12738&lt;=TEMP_WORKER_CAP),"YES","NO")</x:f>
        <x:v>NO</x:v>
      </x:c>
      <x:c r="T12738" s="139" t="n">
        <x:f>IF(S12738="YES",R12738,-1E+99)</x:f>
        <x:v>-1e+99</x:v>
      </x:c>
    </x:row>
    <x:row r="12739">
      <x:c r="A12739" s="139"/>
      <x:c r="B12739" s="139"/>
      <x:c r="C12739" s="139"/>
      <x:c r="D12739" s="139"/>
      <x:c r="E12739" s="139"/>
      <x:c r="F12739" s="139"/>
      <x:c r="G12739" s="139"/>
      <x:c r="H12739" s="139"/>
      <x:c r="I12739" s="266" t="n">
        <x:f>INT((ROW()-ROW($I$46))/((CARROT_CAP+1)*(MESCLUN_CAP+1)))</x:f>
        <x:v>19</x:v>
      </x:c>
      <x:c r="J12739" s="266" t="n">
        <x:f>MOD(INT((ROW()-ROW($I$46))/(MESCLUN_CAP+1)),CARROT_CAP+1)</x:f>
        <x:v>10</x:v>
      </x:c>
      <x:c r="K12739" s="266" t="n">
        <x:f>MOD(ROW()-ROW($I$46),MESCLUN_CAP+1)</x:f>
        <x:v>14</x:v>
      </x:c>
      <x:c r="L12739" s="266" t="n">
        <x:f>SUM(I12739:K12739)</x:f>
        <x:v>43</x:v>
      </x:c>
      <x:c r="M12739" s="267" t="n">
        <x:f>I12739*TOMATO_HOURS*WEEKS*(1+TOMATO_DIM)^I12739+J12739*CARROT_HOURS*WEEKS*(1+CARROT_DIM)^J12739+K12739*MESCLUN_HOURS*WEEKS*(1+MESCLUN_DIM)^K12739</x:f>
        <x:v>11591.901321530275</x:v>
      </x:c>
      <x:c r="N12739" s="267" t="n">
        <x:f>MAX(M12739-FARMER_HOURS,0)/TEMP_HOURS_PER_WORKER</x:f>
        <x:v>7.549931473284913</x:v>
      </x:c>
      <x:c r="O12739" s="268" t="n">
        <x:f>I12739*TOMATO_PRICE+J12739*CARROT_PRICE+K12739*MESCLUN_PRICE</x:f>
        <x:v>225940</x:v>
      </x:c>
      <x:c r="P12739" s="268" t="n">
        <x:f>I12739*TOMATO_FERTILIZER+J12739*CARROT_FERTILIZER+K12739*MESCLUN_FERTILIZER</x:f>
        <x:v>33440</x:v>
      </x:c>
      <x:c r="Q12739" s="268" t="n">
        <x:f>MIN(M12739,FARMER_HOURS)*FARMER_RATE+MAX(M12739-FARMER_HOURS,0)*TEMP_RATE</x:f>
        <x:v>213748.28683212283</x:v>
      </x:c>
      <x:c r="R12739" s="268" t="n">
        <x:f>O12739-P12739-Q12739-FIXED_COST</x:f>
        <x:v>-41248.28683212283</x:v>
      </x:c>
      <x:c r="S12739" s="139" t="str">
        <x:f>IF(AND(L12739&lt;=TOTAL_BED_CAP,N12739&lt;=TEMP_WORKER_CAP),"YES","NO")</x:f>
        <x:v>NO</x:v>
      </x:c>
      <x:c r="T12739" s="139" t="n">
        <x:f>IF(S12739="YES",R12739,-1E+99)</x:f>
        <x:v>-1e+99</x:v>
      </x:c>
    </x:row>
    <x:row r="12740">
      <x:c r="A12740" s="139"/>
      <x:c r="B12740" s="139"/>
      <x:c r="C12740" s="139"/>
      <x:c r="D12740" s="139"/>
      <x:c r="E12740" s="139"/>
      <x:c r="F12740" s="139"/>
      <x:c r="G12740" s="139"/>
      <x:c r="H12740" s="139"/>
      <x:c r="I12740" s="266" t="n">
        <x:f>INT((ROW()-ROW($I$46))/((CARROT_CAP+1)*(MESCLUN_CAP+1)))</x:f>
        <x:v>19</x:v>
      </x:c>
      <x:c r="J12740" s="266" t="n">
        <x:f>MOD(INT((ROW()-ROW($I$46))/(MESCLUN_CAP+1)),CARROT_CAP+1)</x:f>
        <x:v>10</x:v>
      </x:c>
      <x:c r="K12740" s="266" t="n">
        <x:f>MOD(ROW()-ROW($I$46),MESCLUN_CAP+1)</x:f>
        <x:v>15</x:v>
      </x:c>
      <x:c r="L12740" s="266" t="n">
        <x:f>SUM(I12740:K12740)</x:f>
        <x:v>44</x:v>
      </x:c>
      <x:c r="M12740" s="267" t="n">
        <x:f>I12740*TOMATO_HOURS*WEEKS*(1+TOMATO_DIM)^I12740+J12740*CARROT_HOURS*WEEKS*(1+CARROT_DIM)^J12740+K12740*MESCLUN_HOURS*WEEKS*(1+MESCLUN_DIM)^K12740</x:f>
        <x:v>11655.489528406422</x:v>
      </x:c>
      <x:c r="N12740" s="267" t="n">
        <x:f>MAX(M12740-FARMER_HOURS,0)/TEMP_HOURS_PER_WORKER</x:f>
        <x:v>7.594089950282238</x:v>
      </x:c>
      <x:c r="O12740" s="268" t="n">
        <x:f>I12740*TOMATO_PRICE+J12740*CARROT_PRICE+K12740*MESCLUN_PRICE</x:f>
        <x:v>228640</x:v>
      </x:c>
      <x:c r="P12740" s="268" t="n">
        <x:f>I12740*TOMATO_FERTILIZER+J12740*CARROT_FERTILIZER+K12740*MESCLUN_FERTILIZER</x:f>
        <x:v>34320</x:v>
      </x:c>
      <x:c r="Q12740" s="268" t="n">
        <x:f>MIN(M12740,FARMER_HOURS)*FARMER_RATE+MAX(M12740-FARMER_HOURS,0)*TEMP_RATE</x:f>
        <x:v>214852.24875705593</x:v>
      </x:c>
      <x:c r="R12740" s="268" t="n">
        <x:f>O12740-P12740-Q12740-FIXED_COST</x:f>
        <x:v>-40532.24875705593</x:v>
      </x:c>
      <x:c r="S12740" s="139" t="str">
        <x:f>IF(AND(L12740&lt;=TOTAL_BED_CAP,N12740&lt;=TEMP_WORKER_CAP),"YES","NO")</x:f>
        <x:v>NO</x:v>
      </x:c>
      <x:c r="T12740" s="139" t="n">
        <x:f>IF(S12740="YES",R12740,-1E+99)</x:f>
        <x:v>-1e+99</x:v>
      </x:c>
    </x:row>
    <x:row r="12741">
      <x:c r="A12741" s="139"/>
      <x:c r="B12741" s="139"/>
      <x:c r="C12741" s="139"/>
      <x:c r="D12741" s="139"/>
      <x:c r="E12741" s="139"/>
      <x:c r="F12741" s="139"/>
      <x:c r="G12741" s="139"/>
      <x:c r="H12741" s="139"/>
      <x:c r="I12741" s="266" t="n">
        <x:f>INT((ROW()-ROW($I$46))/((CARROT_CAP+1)*(MESCLUN_CAP+1)))</x:f>
        <x:v>19</x:v>
      </x:c>
      <x:c r="J12741" s="266" t="n">
        <x:f>MOD(INT((ROW()-ROW($I$46))/(MESCLUN_CAP+1)),CARROT_CAP+1)</x:f>
        <x:v>10</x:v>
      </x:c>
      <x:c r="K12741" s="266" t="n">
        <x:f>MOD(ROW()-ROW($I$46),MESCLUN_CAP+1)</x:f>
        <x:v>16</x:v>
      </x:c>
      <x:c r="L12741" s="266" t="n">
        <x:f>SUM(I12741:K12741)</x:f>
        <x:v>45</x:v>
      </x:c>
      <x:c r="M12741" s="267" t="n">
        <x:f>I12741*TOMATO_HOURS*WEEKS*(1+TOMATO_DIM)^I12741+J12741*CARROT_HOURS*WEEKS*(1+CARROT_DIM)^J12741+K12741*MESCLUN_HOURS*WEEKS*(1+MESCLUN_DIM)^K12741</x:f>
        <x:v>11720.55030428391</x:v>
      </x:c>
      <x:c r="N12741" s="267" t="n">
        <x:f>MAX(M12741-FARMER_HOURS,0)/TEMP_HOURS_PER_WORKER</x:f>
        <x:v>7.639271044641604</x:v>
      </x:c>
      <x:c r="O12741" s="268" t="n">
        <x:f>I12741*TOMATO_PRICE+J12741*CARROT_PRICE+K12741*MESCLUN_PRICE</x:f>
        <x:v>231340</x:v>
      </x:c>
      <x:c r="P12741" s="268" t="n">
        <x:f>I12741*TOMATO_FERTILIZER+J12741*CARROT_FERTILIZER+K12741*MESCLUN_FERTILIZER</x:f>
        <x:v>35200</x:v>
      </x:c>
      <x:c r="Q12741" s="268" t="n">
        <x:f>MIN(M12741,FARMER_HOURS)*FARMER_RATE+MAX(M12741-FARMER_HOURS,0)*TEMP_RATE</x:f>
        <x:v>215981.7761160401</x:v>
      </x:c>
      <x:c r="R12741" s="268" t="n">
        <x:f>O12741-P12741-Q12741-FIXED_COST</x:f>
        <x:v>-39841.7761160401</x:v>
      </x:c>
      <x:c r="S12741" s="139" t="str">
        <x:f>IF(AND(L12741&lt;=TOTAL_BED_CAP,N12741&lt;=TEMP_WORKER_CAP),"YES","NO")</x:f>
        <x:v>NO</x:v>
      </x:c>
      <x:c r="T12741" s="139" t="n">
        <x:f>IF(S12741="YES",R12741,-1E+99)</x:f>
        <x:v>-1e+99</x:v>
      </x:c>
    </x:row>
    <x:row r="12742">
      <x:c r="A12742" s="139"/>
      <x:c r="B12742" s="139"/>
      <x:c r="C12742" s="139"/>
      <x:c r="D12742" s="139"/>
      <x:c r="E12742" s="139"/>
      <x:c r="F12742" s="139"/>
      <x:c r="G12742" s="139"/>
      <x:c r="H12742" s="139"/>
      <x:c r="I12742" s="266" t="n">
        <x:f>INT((ROW()-ROW($I$46))/((CARROT_CAP+1)*(MESCLUN_CAP+1)))</x:f>
        <x:v>19</x:v>
      </x:c>
      <x:c r="J12742" s="266" t="n">
        <x:f>MOD(INT((ROW()-ROW($I$46))/(MESCLUN_CAP+1)),CARROT_CAP+1)</x:f>
        <x:v>10</x:v>
      </x:c>
      <x:c r="K12742" s="266" t="n">
        <x:f>MOD(ROW()-ROW($I$46),MESCLUN_CAP+1)</x:f>
        <x:v>17</x:v>
      </x:c>
      <x:c r="L12742" s="266" t="n">
        <x:f>SUM(I12742:K12742)</x:f>
        <x:v>46</x:v>
      </x:c>
      <x:c r="M12742" s="267" t="n">
        <x:f>I12742*TOMATO_HOURS*WEEKS*(1+TOMATO_DIM)^I12742+J12742*CARROT_HOURS*WEEKS*(1+CARROT_DIM)^J12742+K12742*MESCLUN_HOURS*WEEKS*(1+MESCLUN_DIM)^K12742</x:f>
        <x:v>11787.11052773045</x:v>
      </x:c>
      <x:c r="N12742" s="267" t="n">
        <x:f>MAX(M12742-FARMER_HOURS,0)/TEMP_HOURS_PER_WORKER</x:f>
        <x:v>7.6854934220350355</x:v>
      </x:c>
      <x:c r="O12742" s="268" t="n">
        <x:f>I12742*TOMATO_PRICE+J12742*CARROT_PRICE+K12742*MESCLUN_PRICE</x:f>
        <x:v>234040</x:v>
      </x:c>
      <x:c r="P12742" s="268" t="n">
        <x:f>I12742*TOMATO_FERTILIZER+J12742*CARROT_FERTILIZER+K12742*MESCLUN_FERTILIZER</x:f>
        <x:v>36080</x:v>
      </x:c>
      <x:c r="Q12742" s="268" t="n">
        <x:f>MIN(M12742,FARMER_HOURS)*FARMER_RATE+MAX(M12742-FARMER_HOURS,0)*TEMP_RATE</x:f>
        <x:v>217137.33555087587</x:v>
      </x:c>
      <x:c r="R12742" s="268" t="n">
        <x:f>O12742-P12742-Q12742-FIXED_COST</x:f>
        <x:v>-39177.33555087587</x:v>
      </x:c>
      <x:c r="S12742" s="139" t="str">
        <x:f>IF(AND(L12742&lt;=TOTAL_BED_CAP,N12742&lt;=TEMP_WORKER_CAP),"YES","NO")</x:f>
        <x:v>NO</x:v>
      </x:c>
      <x:c r="T12742" s="139" t="n">
        <x:f>IF(S12742="YES",R12742,-1E+99)</x:f>
        <x:v>-1e+99</x:v>
      </x:c>
    </x:row>
    <x:row r="12743">
      <x:c r="A12743" s="139"/>
      <x:c r="B12743" s="139"/>
      <x:c r="C12743" s="139"/>
      <x:c r="D12743" s="139"/>
      <x:c r="E12743" s="139"/>
      <x:c r="F12743" s="139"/>
      <x:c r="G12743" s="139"/>
      <x:c r="H12743" s="139"/>
      <x:c r="I12743" s="266" t="n">
        <x:f>INT((ROW()-ROW($I$46))/((CARROT_CAP+1)*(MESCLUN_CAP+1)))</x:f>
        <x:v>19</x:v>
      </x:c>
      <x:c r="J12743" s="266" t="n">
        <x:f>MOD(INT((ROW()-ROW($I$46))/(MESCLUN_CAP+1)),CARROT_CAP+1)</x:f>
        <x:v>10</x:v>
      </x:c>
      <x:c r="K12743" s="266" t="n">
        <x:f>MOD(ROW()-ROW($I$46),MESCLUN_CAP+1)</x:f>
        <x:v>18</x:v>
      </x:c>
      <x:c r="L12743" s="266" t="n">
        <x:f>SUM(I12743:K12743)</x:f>
        <x:v>47</x:v>
      </x:c>
      <x:c r="M12743" s="267" t="n">
        <x:f>I12743*TOMATO_HOURS*WEEKS*(1+TOMATO_DIM)^I12743+J12743*CARROT_HOURS*WEEKS*(1+CARROT_DIM)^J12743+K12743*MESCLUN_HOURS*WEEKS*(1+MESCLUN_DIM)^K12743</x:f>
        <x:v>11855.197519189038</x:v>
      </x:c>
      <x:c r="N12743" s="267" t="n">
        <x:f>MAX(M12743-FARMER_HOURS,0)/TEMP_HOURS_PER_WORKER</x:f>
        <x:v>7.732776054992387</x:v>
      </x:c>
      <x:c r="O12743" s="268" t="n">
        <x:f>I12743*TOMATO_PRICE+J12743*CARROT_PRICE+K12743*MESCLUN_PRICE</x:f>
        <x:v>236740</x:v>
      </x:c>
      <x:c r="P12743" s="268" t="n">
        <x:f>I12743*TOMATO_FERTILIZER+J12743*CARROT_FERTILIZER+K12743*MESCLUN_FERTILIZER</x:f>
        <x:v>36960</x:v>
      </x:c>
      <x:c r="Q12743" s="268" t="n">
        <x:f>MIN(M12743,FARMER_HOURS)*FARMER_RATE+MAX(M12743-FARMER_HOURS,0)*TEMP_RATE</x:f>
        <x:v>218319.40137480968</x:v>
      </x:c>
      <x:c r="R12743" s="268" t="n">
        <x:f>O12743-P12743-Q12743-FIXED_COST</x:f>
        <x:v>-38539.40137480968</x:v>
      </x:c>
      <x:c r="S12743" s="139" t="str">
        <x:f>IF(AND(L12743&lt;=TOTAL_BED_CAP,N12743&lt;=TEMP_WORKER_CAP),"YES","NO")</x:f>
        <x:v>NO</x:v>
      </x:c>
      <x:c r="T12743" s="139" t="n">
        <x:f>IF(S12743="YES",R12743,-1E+99)</x:f>
        <x:v>-1e+99</x:v>
      </x:c>
    </x:row>
    <x:row r="12744">
      <x:c r="A12744" s="139"/>
      <x:c r="B12744" s="139"/>
      <x:c r="C12744" s="139"/>
      <x:c r="D12744" s="139"/>
      <x:c r="E12744" s="139"/>
      <x:c r="F12744" s="139"/>
      <x:c r="G12744" s="139"/>
      <x:c r="H12744" s="139"/>
      <x:c r="I12744" s="266" t="n">
        <x:f>INT((ROW()-ROW($I$46))/((CARROT_CAP+1)*(MESCLUN_CAP+1)))</x:f>
        <x:v>19</x:v>
      </x:c>
      <x:c r="J12744" s="266" t="n">
        <x:f>MOD(INT((ROW()-ROW($I$46))/(MESCLUN_CAP+1)),CARROT_CAP+1)</x:f>
        <x:v>10</x:v>
      </x:c>
      <x:c r="K12744" s="266" t="n">
        <x:f>MOD(ROW()-ROW($I$46),MESCLUN_CAP+1)</x:f>
        <x:v>19</x:v>
      </x:c>
      <x:c r="L12744" s="266" t="n">
        <x:f>SUM(I12744:K12744)</x:f>
        <x:v>48</x:v>
      </x:c>
      <x:c r="M12744" s="267" t="n">
        <x:f>I12744*TOMATO_HOURS*WEEKS*(1+TOMATO_DIM)^I12744+J12744*CARROT_HOURS*WEEKS*(1+CARROT_DIM)^J12744+K12744*MESCLUN_HOURS*WEEKS*(1+MESCLUN_DIM)^K12744</x:f>
        <x:v>11924.83904782506</x:v>
      </x:c>
      <x:c r="N12744" s="267" t="n">
        <x:f>MAX(M12744-FARMER_HOURS,0)/TEMP_HOURS_PER_WORKER</x:f>
        <x:v>7.7811382276562915</x:v>
      </x:c>
      <x:c r="O12744" s="268" t="n">
        <x:f>I12744*TOMATO_PRICE+J12744*CARROT_PRICE+K12744*MESCLUN_PRICE</x:f>
        <x:v>239440</x:v>
      </x:c>
      <x:c r="P12744" s="268" t="n">
        <x:f>I12744*TOMATO_FERTILIZER+J12744*CARROT_FERTILIZER+K12744*MESCLUN_FERTILIZER</x:f>
        <x:v>37840</x:v>
      </x:c>
      <x:c r="Q12744" s="268" t="n">
        <x:f>MIN(M12744,FARMER_HOURS)*FARMER_RATE+MAX(M12744-FARMER_HOURS,0)*TEMP_RATE</x:f>
        <x:v>219528.4556914073</x:v>
      </x:c>
      <x:c r="R12744" s="268" t="n">
        <x:f>O12744-P12744-Q12744-FIXED_COST</x:f>
        <x:v>-37928.45569140729</x:v>
      </x:c>
      <x:c r="S12744" s="139" t="str">
        <x:f>IF(AND(L12744&lt;=TOTAL_BED_CAP,N12744&lt;=TEMP_WORKER_CAP),"YES","NO")</x:f>
        <x:v>NO</x:v>
      </x:c>
      <x:c r="T12744" s="139" t="n">
        <x:f>IF(S12744="YES",R12744,-1E+99)</x:f>
        <x:v>-1e+99</x:v>
      </x:c>
    </x:row>
    <x:row r="12745">
      <x:c r="A12745" s="139"/>
      <x:c r="B12745" s="139"/>
      <x:c r="C12745" s="139"/>
      <x:c r="D12745" s="139"/>
      <x:c r="E12745" s="139"/>
      <x:c r="F12745" s="139"/>
      <x:c r="G12745" s="139"/>
      <x:c r="H12745" s="139"/>
      <x:c r="I12745" s="266" t="n">
        <x:f>INT((ROW()-ROW($I$46))/((CARROT_CAP+1)*(MESCLUN_CAP+1)))</x:f>
        <x:v>19</x:v>
      </x:c>
      <x:c r="J12745" s="266" t="n">
        <x:f>MOD(INT((ROW()-ROW($I$46))/(MESCLUN_CAP+1)),CARROT_CAP+1)</x:f>
        <x:v>10</x:v>
      </x:c>
      <x:c r="K12745" s="266" t="n">
        <x:f>MOD(ROW()-ROW($I$46),MESCLUN_CAP+1)</x:f>
        <x:v>20</x:v>
      </x:c>
      <x:c r="L12745" s="266" t="n">
        <x:f>SUM(I12745:K12745)</x:f>
        <x:v>49</x:v>
      </x:c>
      <x:c r="M12745" s="267" t="n">
        <x:f>I12745*TOMATO_HOURS*WEEKS*(1+TOMATO_DIM)^I12745+J12745*CARROT_HOURS*WEEKS*(1+CARROT_DIM)^J12745+K12745*MESCLUN_HOURS*WEEKS*(1+MESCLUN_DIM)^K12745</x:f>
        <x:v>11996.063338475537</x:v>
      </x:c>
      <x:c r="N12745" s="267" t="n">
        <x:f>MAX(M12745-FARMER_HOURS,0)/TEMP_HOURS_PER_WORKER</x:f>
        <x:v>7.830599540608011</x:v>
      </x:c>
      <x:c r="O12745" s="268" t="n">
        <x:f>I12745*TOMATO_PRICE+J12745*CARROT_PRICE+K12745*MESCLUN_PRICE</x:f>
        <x:v>242140</x:v>
      </x:c>
      <x:c r="P12745" s="268" t="n">
        <x:f>I12745*TOMATO_FERTILIZER+J12745*CARROT_FERTILIZER+K12745*MESCLUN_FERTILIZER</x:f>
        <x:v>38720</x:v>
      </x:c>
      <x:c r="Q12745" s="268" t="n">
        <x:f>MIN(M12745,FARMER_HOURS)*FARMER_RATE+MAX(M12745-FARMER_HOURS,0)*TEMP_RATE</x:f>
        <x:v>220764.98851520027</x:v>
      </x:c>
      <x:c r="R12745" s="268" t="n">
        <x:f>O12745-P12745-Q12745-FIXED_COST</x:f>
        <x:v>-37344.98851520027</x:v>
      </x:c>
      <x:c r="S12745" s="139" t="str">
        <x:f>IF(AND(L12745&lt;=TOTAL_BED_CAP,N12745&lt;=TEMP_WORKER_CAP),"YES","NO")</x:f>
        <x:v>NO</x:v>
      </x:c>
      <x:c r="T12745" s="139" t="n">
        <x:f>IF(S12745="YES",R12745,-1E+99)</x:f>
        <x:v>-1e+99</x:v>
      </x:c>
    </x:row>
    <x:row r="12746">
      <x:c r="A12746" s="139"/>
      <x:c r="B12746" s="139"/>
      <x:c r="C12746" s="139"/>
      <x:c r="D12746" s="139"/>
      <x:c r="E12746" s="139"/>
      <x:c r="F12746" s="139"/>
      <x:c r="G12746" s="139"/>
      <x:c r="H12746" s="139"/>
      <x:c r="I12746" s="266" t="n">
        <x:f>INT((ROW()-ROW($I$46))/((CARROT_CAP+1)*(MESCLUN_CAP+1)))</x:f>
        <x:v>19</x:v>
      </x:c>
      <x:c r="J12746" s="266" t="n">
        <x:f>MOD(INT((ROW()-ROW($I$46))/(MESCLUN_CAP+1)),CARROT_CAP+1)</x:f>
        <x:v>10</x:v>
      </x:c>
      <x:c r="K12746" s="266" t="n">
        <x:f>MOD(ROW()-ROW($I$46),MESCLUN_CAP+1)</x:f>
        <x:v>21</x:v>
      </x:c>
      <x:c r="L12746" s="266" t="n">
        <x:f>SUM(I12746:K12746)</x:f>
        <x:v>50</x:v>
      </x:c>
      <x:c r="M12746" s="267" t="n">
        <x:f>I12746*TOMATO_HOURS*WEEKS*(1+TOMATO_DIM)^I12746+J12746*CARROT_HOURS*WEEKS*(1+CARROT_DIM)^J12746+K12746*MESCLUN_HOURS*WEEKS*(1+MESCLUN_DIM)^K12746</x:f>
        <x:v>12068.899078701981</x:v>
      </x:c>
      <x:c r="N12746" s="267" t="n">
        <x:f>MAX(M12746-FARMER_HOURS,0)/TEMP_HOURS_PER_WORKER</x:f>
        <x:v>7.881179915765265</x:v>
      </x:c>
      <x:c r="O12746" s="268" t="n">
        <x:f>I12746*TOMATO_PRICE+J12746*CARROT_PRICE+K12746*MESCLUN_PRICE</x:f>
        <x:v>244840</x:v>
      </x:c>
      <x:c r="P12746" s="268" t="n">
        <x:f>I12746*TOMATO_FERTILIZER+J12746*CARROT_FERTILIZER+K12746*MESCLUN_FERTILIZER</x:f>
        <x:v>39600</x:v>
      </x:c>
      <x:c r="Q12746" s="268" t="n">
        <x:f>MIN(M12746,FARMER_HOURS)*FARMER_RATE+MAX(M12746-FARMER_HOURS,0)*TEMP_RATE</x:f>
        <x:v>222029.4978941316</x:v>
      </x:c>
      <x:c r="R12746" s="268" t="n">
        <x:f>O12746-P12746-Q12746-FIXED_COST</x:f>
        <x:v>-36789.49789413161</x:v>
      </x:c>
      <x:c r="S12746" s="139" t="str">
        <x:f>IF(AND(L12746&lt;=TOTAL_BED_CAP,N12746&lt;=TEMP_WORKER_CAP),"YES","NO")</x:f>
        <x:v>NO</x:v>
      </x:c>
      <x:c r="T12746" s="139" t="n">
        <x:f>IF(S12746="YES",R12746,-1E+99)</x:f>
        <x:v>-1e+99</x:v>
      </x:c>
    </x:row>
    <x:row r="12747">
      <x:c r="A12747" s="139"/>
      <x:c r="B12747" s="139"/>
      <x:c r="C12747" s="139"/>
      <x:c r="D12747" s="139"/>
      <x:c r="E12747" s="139"/>
      <x:c r="F12747" s="139"/>
      <x:c r="G12747" s="139"/>
      <x:c r="H12747" s="139"/>
      <x:c r="I12747" s="266" t="n">
        <x:f>INT((ROW()-ROW($I$46))/((CARROT_CAP+1)*(MESCLUN_CAP+1)))</x:f>
        <x:v>19</x:v>
      </x:c>
      <x:c r="J12747" s="266" t="n">
        <x:f>MOD(INT((ROW()-ROW($I$46))/(MESCLUN_CAP+1)),CARROT_CAP+1)</x:f>
        <x:v>10</x:v>
      </x:c>
      <x:c r="K12747" s="266" t="n">
        <x:f>MOD(ROW()-ROW($I$46),MESCLUN_CAP+1)</x:f>
        <x:v>22</x:v>
      </x:c>
      <x:c r="L12747" s="266" t="n">
        <x:f>SUM(I12747:K12747)</x:f>
        <x:v>51</x:v>
      </x:c>
      <x:c r="M12747" s="267" t="n">
        <x:f>I12747*TOMATO_HOURS*WEEKS*(1+TOMATO_DIM)^I12747+J12747*CARROT_HOURS*WEEKS*(1+CARROT_DIM)^J12747+K12747*MESCLUN_HOURS*WEEKS*(1+MESCLUN_DIM)^K12747</x:f>
        <x:v>12143.375425948376</x:v>
      </x:c>
      <x:c r="N12747" s="267" t="n">
        <x:f>MAX(M12747-FARMER_HOURS,0)/TEMP_HOURS_PER_WORKER</x:f>
        <x:v>7.932899601353038</x:v>
      </x:c>
      <x:c r="O12747" s="268" t="n">
        <x:f>I12747*TOMATO_PRICE+J12747*CARROT_PRICE+K12747*MESCLUN_PRICE</x:f>
        <x:v>247540</x:v>
      </x:c>
      <x:c r="P12747" s="268" t="n">
        <x:f>I12747*TOMATO_FERTILIZER+J12747*CARROT_FERTILIZER+K12747*MESCLUN_FERTILIZER</x:f>
        <x:v>40480</x:v>
      </x:c>
      <x:c r="Q12747" s="268" t="n">
        <x:f>MIN(M12747,FARMER_HOURS)*FARMER_RATE+MAX(M12747-FARMER_HOURS,0)*TEMP_RATE</x:f>
        <x:v>223322.49003382598</x:v>
      </x:c>
      <x:c r="R12747" s="268" t="n">
        <x:f>O12747-P12747-Q12747-FIXED_COST</x:f>
        <x:v>-36262.490033825976</x:v>
      </x:c>
      <x:c r="S12747" s="139" t="str">
        <x:f>IF(AND(L12747&lt;=TOTAL_BED_CAP,N12747&lt;=TEMP_WORKER_CAP),"YES","NO")</x:f>
        <x:v>NO</x:v>
      </x:c>
      <x:c r="T12747" s="139" t="n">
        <x:f>IF(S12747="YES",R12747,-1E+99)</x:f>
        <x:v>-1e+99</x:v>
      </x:c>
    </x:row>
    <x:row r="12748">
      <x:c r="A12748" s="139"/>
      <x:c r="B12748" s="139"/>
      <x:c r="C12748" s="139"/>
      <x:c r="D12748" s="139"/>
      <x:c r="E12748" s="139"/>
      <x:c r="F12748" s="139"/>
      <x:c r="G12748" s="139"/>
      <x:c r="H12748" s="139"/>
      <x:c r="I12748" s="266" t="n">
        <x:f>INT((ROW()-ROW($I$46))/((CARROT_CAP+1)*(MESCLUN_CAP+1)))</x:f>
        <x:v>19</x:v>
      </x:c>
      <x:c r="J12748" s="266" t="n">
        <x:f>MOD(INT((ROW()-ROW($I$46))/(MESCLUN_CAP+1)),CARROT_CAP+1)</x:f>
        <x:v>10</x:v>
      </x:c>
      <x:c r="K12748" s="266" t="n">
        <x:f>MOD(ROW()-ROW($I$46),MESCLUN_CAP+1)</x:f>
        <x:v>23</x:v>
      </x:c>
      <x:c r="L12748" s="266" t="n">
        <x:f>SUM(I12748:K12748)</x:f>
        <x:v>52</x:v>
      </x:c>
      <x:c r="M12748" s="267" t="n">
        <x:f>I12748*TOMATO_HOURS*WEEKS*(1+TOMATO_DIM)^I12748+J12748*CARROT_HOURS*WEEKS*(1+CARROT_DIM)^J12748+K12748*MESCLUN_HOURS*WEEKS*(1+MESCLUN_DIM)^K12748</x:f>
        <x:v>12219.522014805812</x:v>
      </x:c>
      <x:c r="N12748" s="267" t="n">
        <x:f>MAX(M12748-FARMER_HOURS,0)/TEMP_HOURS_PER_WORKER</x:f>
        <x:v>7.985779176948481</x:v>
      </x:c>
      <x:c r="O12748" s="268" t="n">
        <x:f>I12748*TOMATO_PRICE+J12748*CARROT_PRICE+K12748*MESCLUN_PRICE</x:f>
        <x:v>250240</x:v>
      </x:c>
      <x:c r="P12748" s="268" t="n">
        <x:f>I12748*TOMATO_FERTILIZER+J12748*CARROT_FERTILIZER+K12748*MESCLUN_FERTILIZER</x:f>
        <x:v>41360</x:v>
      </x:c>
      <x:c r="Q12748" s="268" t="n">
        <x:f>MIN(M12748,FARMER_HOURS)*FARMER_RATE+MAX(M12748-FARMER_HOURS,0)*TEMP_RATE</x:f>
        <x:v>224644.479423712</x:v>
      </x:c>
      <x:c r="R12748" s="268" t="n">
        <x:f>O12748-P12748-Q12748-FIXED_COST</x:f>
        <x:v>-35764.47942371201</x:v>
      </x:c>
      <x:c r="S12748" s="139" t="str">
        <x:f>IF(AND(L12748&lt;=TOTAL_BED_CAP,N12748&lt;=TEMP_WORKER_CAP),"YES","NO")</x:f>
        <x:v>NO</x:v>
      </x:c>
      <x:c r="T12748" s="139" t="n">
        <x:f>IF(S12748="YES",R12748,-1E+99)</x:f>
        <x:v>-1e+99</x:v>
      </x:c>
    </x:row>
    <x:row r="12749">
      <x:c r="A12749" s="139"/>
      <x:c r="B12749" s="139"/>
      <x:c r="C12749" s="139"/>
      <x:c r="D12749" s="139"/>
      <x:c r="E12749" s="139"/>
      <x:c r="F12749" s="139"/>
      <x:c r="G12749" s="139"/>
      <x:c r="H12749" s="139"/>
      <x:c r="I12749" s="266" t="n">
        <x:f>INT((ROW()-ROW($I$46))/((CARROT_CAP+1)*(MESCLUN_CAP+1)))</x:f>
        <x:v>19</x:v>
      </x:c>
      <x:c r="J12749" s="266" t="n">
        <x:f>MOD(INT((ROW()-ROW($I$46))/(MESCLUN_CAP+1)),CARROT_CAP+1)</x:f>
        <x:v>10</x:v>
      </x:c>
      <x:c r="K12749" s="266" t="n">
        <x:f>MOD(ROW()-ROW($I$46),MESCLUN_CAP+1)</x:f>
        <x:v>24</x:v>
      </x:c>
      <x:c r="L12749" s="266" t="n">
        <x:f>SUM(I12749:K12749)</x:f>
        <x:v>53</x:v>
      </x:c>
      <x:c r="M12749" s="267" t="n">
        <x:f>I12749*TOMATO_HOURS*WEEKS*(1+TOMATO_DIM)^I12749+J12749*CARROT_HOURS*WEEKS*(1+CARROT_DIM)^J12749+K12749*MESCLUN_HOURS*WEEKS*(1+MESCLUN_DIM)^K12749</x:f>
        <x:v>12297.368964385309</x:v>
      </x:c>
      <x:c r="N12749" s="267" t="n">
        <x:f>MAX(M12749-FARMER_HOURS,0)/TEMP_HOURS_PER_WORKER</x:f>
        <x:v>8.039839558600908</x:v>
      </x:c>
      <x:c r="O12749" s="268" t="n">
        <x:f>I12749*TOMATO_PRICE+J12749*CARROT_PRICE+K12749*MESCLUN_PRICE</x:f>
        <x:v>252940</x:v>
      </x:c>
      <x:c r="P12749" s="268" t="n">
        <x:f>I12749*TOMATO_FERTILIZER+J12749*CARROT_FERTILIZER+K12749*MESCLUN_FERTILIZER</x:f>
        <x:v>42240</x:v>
      </x:c>
      <x:c r="Q12749" s="268" t="n">
        <x:f>MIN(M12749,FARMER_HOURS)*FARMER_RATE+MAX(M12749-FARMER_HOURS,0)*TEMP_RATE</x:f>
        <x:v>225995.98896502273</x:v>
      </x:c>
      <x:c r="R12749" s="268" t="n">
        <x:f>O12749-P12749-Q12749-FIXED_COST</x:f>
        <x:v>-35295.98896502273</x:v>
      </x:c>
      <x:c r="S12749" s="139" t="str">
        <x:f>IF(AND(L12749&lt;=TOTAL_BED_CAP,N12749&lt;=TEMP_WORKER_CAP),"YES","NO")</x:f>
        <x:v>NO</x:v>
      </x:c>
      <x:c r="T12749" s="139" t="n">
        <x:f>IF(S12749="YES",R12749,-1E+99)</x:f>
        <x:v>-1e+99</x:v>
      </x:c>
    </x:row>
    <x:row r="12750">
      <x:c r="A12750" s="139"/>
      <x:c r="B12750" s="139"/>
      <x:c r="C12750" s="139"/>
      <x:c r="D12750" s="139"/>
      <x:c r="E12750" s="139"/>
      <x:c r="F12750" s="139"/>
      <x:c r="G12750" s="139"/>
      <x:c r="H12750" s="139"/>
      <x:c r="I12750" s="266" t="n">
        <x:f>INT((ROW()-ROW($I$46))/((CARROT_CAP+1)*(MESCLUN_CAP+1)))</x:f>
        <x:v>19</x:v>
      </x:c>
      <x:c r="J12750" s="266" t="n">
        <x:f>MOD(INT((ROW()-ROW($I$46))/(MESCLUN_CAP+1)),CARROT_CAP+1)</x:f>
        <x:v>10</x:v>
      </x:c>
      <x:c r="K12750" s="266" t="n">
        <x:f>MOD(ROW()-ROW($I$46),MESCLUN_CAP+1)</x:f>
        <x:v>25</x:v>
      </x:c>
      <x:c r="L12750" s="266" t="n">
        <x:f>SUM(I12750:K12750)</x:f>
        <x:v>54</x:v>
      </x:c>
      <x:c r="M12750" s="267" t="n">
        <x:f>I12750*TOMATO_HOURS*WEEKS*(1+TOMATO_DIM)^I12750+J12750*CARROT_HOURS*WEEKS*(1+CARROT_DIM)^J12750+K12750*MESCLUN_HOURS*WEEKS*(1+MESCLUN_DIM)^K12750</x:f>
        <x:v>12376.946885800406</x:v>
      </x:c>
      <x:c r="N12750" s="267" t="n">
        <x:f>MAX(M12750-FARMER_HOURS,0)/TEMP_HOURS_PER_WORKER</x:f>
        <x:v>8.09510200402806</x:v>
      </x:c>
      <x:c r="O12750" s="268" t="n">
        <x:f>I12750*TOMATO_PRICE+J12750*CARROT_PRICE+K12750*MESCLUN_PRICE</x:f>
        <x:v>255640</x:v>
      </x:c>
      <x:c r="P12750" s="268" t="n">
        <x:f>I12750*TOMATO_FERTILIZER+J12750*CARROT_FERTILIZER+K12750*MESCLUN_FERTILIZER</x:f>
        <x:v>43120</x:v>
      </x:c>
      <x:c r="Q12750" s="268" t="n">
        <x:f>MIN(M12750,FARMER_HOURS)*FARMER_RATE+MAX(M12750-FARMER_HOURS,0)*TEMP_RATE</x:f>
        <x:v>227377.55010070148</x:v>
      </x:c>
      <x:c r="R12750" s="268" t="n">
        <x:f>O12750-P12750-Q12750-FIXED_COST</x:f>
        <x:v>-34857.55010070148</x:v>
      </x:c>
      <x:c r="S12750" s="139" t="str">
        <x:f>IF(AND(L12750&lt;=TOTAL_BED_CAP,N12750&lt;=TEMP_WORKER_CAP),"YES","NO")</x:f>
        <x:v>NO</x:v>
      </x:c>
      <x:c r="T12750" s="139" t="n">
        <x:f>IF(S12750="YES",R12750,-1E+99)</x:f>
        <x:v>-1e+99</x:v>
      </x:c>
    </x:row>
    <x:row r="12751">
      <x:c r="A12751" s="139"/>
      <x:c r="B12751" s="139"/>
      <x:c r="C12751" s="139"/>
      <x:c r="D12751" s="139"/>
      <x:c r="E12751" s="139"/>
      <x:c r="F12751" s="139"/>
      <x:c r="G12751" s="139"/>
      <x:c r="H12751" s="139"/>
      <x:c r="I12751" s="266" t="n">
        <x:f>INT((ROW()-ROW($I$46))/((CARROT_CAP+1)*(MESCLUN_CAP+1)))</x:f>
        <x:v>19</x:v>
      </x:c>
      <x:c r="J12751" s="266" t="n">
        <x:f>MOD(INT((ROW()-ROW($I$46))/(MESCLUN_CAP+1)),CARROT_CAP+1)</x:f>
        <x:v>10</x:v>
      </x:c>
      <x:c r="K12751" s="266" t="n">
        <x:f>MOD(ROW()-ROW($I$46),MESCLUN_CAP+1)</x:f>
        <x:v>26</x:v>
      </x:c>
      <x:c r="L12751" s="266" t="n">
        <x:f>SUM(I12751:K12751)</x:f>
        <x:v>55</x:v>
      </x:c>
      <x:c r="M12751" s="267" t="n">
        <x:f>I12751*TOMATO_HOURS*WEEKS*(1+TOMATO_DIM)^I12751+J12751*CARROT_HOURS*WEEKS*(1+CARROT_DIM)^J12751+K12751*MESCLUN_HOURS*WEEKS*(1+MESCLUN_DIM)^K12751</x:f>
        <x:v>12458.286889761124</x:v>
      </x:c>
      <x:c r="N12751" s="267" t="n">
        <x:f>MAX(M12751-FARMER_HOURS,0)/TEMP_HOURS_PER_WORKER</x:f>
        <x:v>8.15158811788967</x:v>
      </x:c>
      <x:c r="O12751" s="268" t="n">
        <x:f>I12751*TOMATO_PRICE+J12751*CARROT_PRICE+K12751*MESCLUN_PRICE</x:f>
        <x:v>258340</x:v>
      </x:c>
      <x:c r="P12751" s="268" t="n">
        <x:f>I12751*TOMATO_FERTILIZER+J12751*CARROT_FERTILIZER+K12751*MESCLUN_FERTILIZER</x:f>
        <x:v>44000</x:v>
      </x:c>
      <x:c r="Q12751" s="268" t="n">
        <x:f>MIN(M12751,FARMER_HOURS)*FARMER_RATE+MAX(M12751-FARMER_HOURS,0)*TEMP_RATE</x:f>
        <x:v>228789.70294724175</x:v>
      </x:c>
      <x:c r="R12751" s="268" t="n">
        <x:f>O12751-P12751-Q12751-FIXED_COST</x:f>
        <x:v>-34449.70294724175</x:v>
      </x:c>
      <x:c r="S12751" s="139" t="str">
        <x:f>IF(AND(L12751&lt;=TOTAL_BED_CAP,N12751&lt;=TEMP_WORKER_CAP),"YES","NO")</x:f>
        <x:v>NO</x:v>
      </x:c>
      <x:c r="T12751" s="139" t="n">
        <x:f>IF(S12751="YES",R12751,-1E+99)</x:f>
        <x:v>-1e+99</x:v>
      </x:c>
    </x:row>
    <x:row r="12752">
      <x:c r="A12752" s="139"/>
      <x:c r="B12752" s="139"/>
      <x:c r="C12752" s="139"/>
      <x:c r="D12752" s="139"/>
      <x:c r="E12752" s="139"/>
      <x:c r="F12752" s="139"/>
      <x:c r="G12752" s="139"/>
      <x:c r="H12752" s="139"/>
      <x:c r="I12752" s="266" t="n">
        <x:f>INT((ROW()-ROW($I$46))/((CARROT_CAP+1)*(MESCLUN_CAP+1)))</x:f>
        <x:v>19</x:v>
      </x:c>
      <x:c r="J12752" s="266" t="n">
        <x:f>MOD(INT((ROW()-ROW($I$46))/(MESCLUN_CAP+1)),CARROT_CAP+1)</x:f>
        <x:v>10</x:v>
      </x:c>
      <x:c r="K12752" s="266" t="n">
        <x:f>MOD(ROW()-ROW($I$46),MESCLUN_CAP+1)</x:f>
        <x:v>27</x:v>
      </x:c>
      <x:c r="L12752" s="266" t="n">
        <x:f>SUM(I12752:K12752)</x:f>
        <x:v>56</x:v>
      </x:c>
      <x:c r="M12752" s="267" t="n">
        <x:f>I12752*TOMATO_HOURS*WEEKS*(1+TOMATO_DIM)^I12752+J12752*CARROT_HOURS*WEEKS*(1+CARROT_DIM)^J12752+K12752*MESCLUN_HOURS*WEEKS*(1+MESCLUN_DIM)^K12752</x:f>
        <x:v>12541.42059428088</x:v>
      </x:c>
      <x:c r="N12752" s="267" t="n">
        <x:f>MAX(M12752-FARMER_HOURS,0)/TEMP_HOURS_PER_WORKER</x:f>
        <x:v>8.2093198571395</x:v>
      </x:c>
      <x:c r="O12752" s="268" t="n">
        <x:f>I12752*TOMATO_PRICE+J12752*CARROT_PRICE+K12752*MESCLUN_PRICE</x:f>
        <x:v>261040</x:v>
      </x:c>
      <x:c r="P12752" s="268" t="n">
        <x:f>I12752*TOMATO_FERTILIZER+J12752*CARROT_FERTILIZER+K12752*MESCLUN_FERTILIZER</x:f>
        <x:v>44880</x:v>
      </x:c>
      <x:c r="Q12752" s="268" t="n">
        <x:f>MIN(M12752,FARMER_HOURS)*FARMER_RATE+MAX(M12752-FARMER_HOURS,0)*TEMP_RATE</x:f>
        <x:v>230232.9964284875</x:v>
      </x:c>
      <x:c r="R12752" s="268" t="n">
        <x:f>O12752-P12752-Q12752-FIXED_COST</x:f>
        <x:v>-34072.9964284875</x:v>
      </x:c>
      <x:c r="S12752" s="139" t="str">
        <x:f>IF(AND(L12752&lt;=TOTAL_BED_CAP,N12752&lt;=TEMP_WORKER_CAP),"YES","NO")</x:f>
        <x:v>NO</x:v>
      </x:c>
      <x:c r="T12752" s="139" t="n">
        <x:f>IF(S12752="YES",R12752,-1E+99)</x:f>
        <x:v>-1e+99</x:v>
      </x:c>
    </x:row>
    <x:row r="12753">
      <x:c r="A12753" s="139"/>
      <x:c r="B12753" s="139"/>
      <x:c r="C12753" s="139"/>
      <x:c r="D12753" s="139"/>
      <x:c r="E12753" s="139"/>
      <x:c r="F12753" s="139"/>
      <x:c r="G12753" s="139"/>
      <x:c r="H12753" s="139"/>
      <x:c r="I12753" s="266" t="n">
        <x:f>INT((ROW()-ROW($I$46))/((CARROT_CAP+1)*(MESCLUN_CAP+1)))</x:f>
        <x:v>19</x:v>
      </x:c>
      <x:c r="J12753" s="266" t="n">
        <x:f>MOD(INT((ROW()-ROW($I$46))/(MESCLUN_CAP+1)),CARROT_CAP+1)</x:f>
        <x:v>10</x:v>
      </x:c>
      <x:c r="K12753" s="266" t="n">
        <x:f>MOD(ROW()-ROW($I$46),MESCLUN_CAP+1)</x:f>
        <x:v>28</x:v>
      </x:c>
      <x:c r="L12753" s="266" t="n">
        <x:f>SUM(I12753:K12753)</x:f>
        <x:v>57</x:v>
      </x:c>
      <x:c r="M12753" s="267" t="n">
        <x:f>I12753*TOMATO_HOURS*WEEKS*(1+TOMATO_DIM)^I12753+J12753*CARROT_HOURS*WEEKS*(1+CARROT_DIM)^J12753+K12753*MESCLUN_HOURS*WEEKS*(1+MESCLUN_DIM)^K12753</x:f>
        <x:v>12626.380132498034</x:v>
      </x:c>
      <x:c r="N12753" s="267" t="n">
        <x:f>MAX(M12753-FARMER_HOURS,0)/TEMP_HOURS_PER_WORKER</x:f>
        <x:v>8.268319536456968</x:v>
      </x:c>
      <x:c r="O12753" s="268" t="n">
        <x:f>I12753*TOMATO_PRICE+J12753*CARROT_PRICE+K12753*MESCLUN_PRICE</x:f>
        <x:v>263740</x:v>
      </x:c>
      <x:c r="P12753" s="268" t="n">
        <x:f>I12753*TOMATO_FERTILIZER+J12753*CARROT_FERTILIZER+K12753*MESCLUN_FERTILIZER</x:f>
        <x:v>45760</x:v>
      </x:c>
      <x:c r="Q12753" s="268" t="n">
        <x:f>MIN(M12753,FARMER_HOURS)*FARMER_RATE+MAX(M12753-FARMER_HOURS,0)*TEMP_RATE</x:f>
        <x:v>231707.9884114242</x:v>
      </x:c>
      <x:c r="R12753" s="268" t="n">
        <x:f>O12753-P12753-Q12753-FIXED_COST</x:f>
        <x:v>-33727.98841142419</x:v>
      </x:c>
      <x:c r="S12753" s="139" t="str">
        <x:f>IF(AND(L12753&lt;=TOTAL_BED_CAP,N12753&lt;=TEMP_WORKER_CAP),"YES","NO")</x:f>
        <x:v>NO</x:v>
      </x:c>
      <x:c r="T12753" s="139" t="n">
        <x:f>IF(S12753="YES",R12753,-1E+99)</x:f>
        <x:v>-1e+99</x:v>
      </x:c>
    </x:row>
    <x:row r="12754">
      <x:c r="A12754" s="139"/>
      <x:c r="B12754" s="139"/>
      <x:c r="C12754" s="139"/>
      <x:c r="D12754" s="139"/>
      <x:c r="E12754" s="139"/>
      <x:c r="F12754" s="139"/>
      <x:c r="G12754" s="139"/>
      <x:c r="H12754" s="139"/>
      <x:c r="I12754" s="266" t="n">
        <x:f>INT((ROW()-ROW($I$46))/((CARROT_CAP+1)*(MESCLUN_CAP+1)))</x:f>
        <x:v>19</x:v>
      </x:c>
      <x:c r="J12754" s="266" t="n">
        <x:f>MOD(INT((ROW()-ROW($I$46))/(MESCLUN_CAP+1)),CARROT_CAP+1)</x:f>
        <x:v>10</x:v>
      </x:c>
      <x:c r="K12754" s="266" t="n">
        <x:f>MOD(ROW()-ROW($I$46),MESCLUN_CAP+1)</x:f>
        <x:v>29</x:v>
      </x:c>
      <x:c r="L12754" s="266" t="n">
        <x:f>SUM(I12754:K12754)</x:f>
        <x:v>58</x:v>
      </x:c>
      <x:c r="M12754" s="267" t="n">
        <x:f>I12754*TOMATO_HOURS*WEEKS*(1+TOMATO_DIM)^I12754+J12754*CARROT_HOURS*WEEKS*(1+CARROT_DIM)^J12754+K12754*MESCLUN_HOURS*WEEKS*(1+MESCLUN_DIM)^K12754</x:f>
        <x:v>12713.198160613687</x:v>
      </x:c>
      <x:c r="N12754" s="267" t="n">
        <x:f>MAX(M12754-FARMER_HOURS,0)/TEMP_HOURS_PER_WORKER</x:f>
        <x:v>8.328609833759504</x:v>
      </x:c>
      <x:c r="O12754" s="268" t="n">
        <x:f>I12754*TOMATO_PRICE+J12754*CARROT_PRICE+K12754*MESCLUN_PRICE</x:f>
        <x:v>266440</x:v>
      </x:c>
      <x:c r="P12754" s="268" t="n">
        <x:f>I12754*TOMATO_FERTILIZER+J12754*CARROT_FERTILIZER+K12754*MESCLUN_FERTILIZER</x:f>
        <x:v>46640</x:v>
      </x:c>
      <x:c r="Q12754" s="268" t="n">
        <x:f>MIN(M12754,FARMER_HOURS)*FARMER_RATE+MAX(M12754-FARMER_HOURS,0)*TEMP_RATE</x:f>
        <x:v>233215.24584398762</x:v>
      </x:c>
      <x:c r="R12754" s="268" t="n">
        <x:f>O12754-P12754-Q12754-FIXED_COST</x:f>
        <x:v>-33415.24584398762</x:v>
      </x:c>
      <x:c r="S12754" s="139" t="str">
        <x:f>IF(AND(L12754&lt;=TOTAL_BED_CAP,N12754&lt;=TEMP_WORKER_CAP),"YES","NO")</x:f>
        <x:v>NO</x:v>
      </x:c>
      <x:c r="T12754" s="139" t="n">
        <x:f>IF(S12754="YES",R12754,-1E+99)</x:f>
        <x:v>-1e+99</x:v>
      </x:c>
    </x:row>
    <x:row r="12755">
      <x:c r="A12755" s="139"/>
      <x:c r="B12755" s="139"/>
      <x:c r="C12755" s="139"/>
      <x:c r="D12755" s="139"/>
      <x:c r="E12755" s="139"/>
      <x:c r="F12755" s="139"/>
      <x:c r="G12755" s="139"/>
      <x:c r="H12755" s="139"/>
      <x:c r="I12755" s="266" t="n">
        <x:f>INT((ROW()-ROW($I$46))/((CARROT_CAP+1)*(MESCLUN_CAP+1)))</x:f>
        <x:v>19</x:v>
      </x:c>
      <x:c r="J12755" s="266" t="n">
        <x:f>MOD(INT((ROW()-ROW($I$46))/(MESCLUN_CAP+1)),CARROT_CAP+1)</x:f>
        <x:v>10</x:v>
      </x:c>
      <x:c r="K12755" s="266" t="n">
        <x:f>MOD(ROW()-ROW($I$46),MESCLUN_CAP+1)</x:f>
        <x:v>30</x:v>
      </x:c>
      <x:c r="L12755" s="266" t="n">
        <x:f>SUM(I12755:K12755)</x:f>
        <x:v>59</x:v>
      </x:c>
      <x:c r="M12755" s="267" t="n">
        <x:f>I12755*TOMATO_HOURS*WEEKS*(1+TOMATO_DIM)^I12755+J12755*CARROT_HOURS*WEEKS*(1+CARROT_DIM)^J12755+K12755*MESCLUN_HOURS*WEEKS*(1+MESCLUN_DIM)^K12755</x:f>
        <x:v>12801.907865947458</x:v>
      </x:c>
      <x:c r="N12755" s="267" t="n">
        <x:f>MAX(M12755-FARMER_HOURS,0)/TEMP_HOURS_PER_WORKER</x:f>
        <x:v>8.390213795796846</x:v>
      </x:c>
      <x:c r="O12755" s="268" t="n">
        <x:f>I12755*TOMATO_PRICE+J12755*CARROT_PRICE+K12755*MESCLUN_PRICE</x:f>
        <x:v>269140</x:v>
      </x:c>
      <x:c r="P12755" s="268" t="n">
        <x:f>I12755*TOMATO_FERTILIZER+J12755*CARROT_FERTILIZER+K12755*MESCLUN_FERTILIZER</x:f>
        <x:v>47520</x:v>
      </x:c>
      <x:c r="Q12755" s="268" t="n">
        <x:f>MIN(M12755,FARMER_HOURS)*FARMER_RATE+MAX(M12755-FARMER_HOURS,0)*TEMP_RATE</x:f>
        <x:v>234755.34489492115</x:v>
      </x:c>
      <x:c r="R12755" s="268" t="n">
        <x:f>O12755-P12755-Q12755-FIXED_COST</x:f>
        <x:v>-33135.344894921145</x:v>
      </x:c>
      <x:c r="S12755" s="139" t="str">
        <x:f>IF(AND(L12755&lt;=TOTAL_BED_CAP,N12755&lt;=TEMP_WORKER_CAP),"YES","NO")</x:f>
        <x:v>NO</x:v>
      </x:c>
      <x:c r="T12755" s="139" t="n">
        <x:f>IF(S12755="YES",R12755,-1E+99)</x:f>
        <x:v>-1e+99</x:v>
      </x:c>
    </x:row>
    <x:row r="12756">
      <x:c r="A12756" s="139"/>
      <x:c r="B12756" s="139"/>
      <x:c r="C12756" s="139"/>
      <x:c r="D12756" s="139"/>
      <x:c r="E12756" s="139"/>
      <x:c r="F12756" s="139"/>
      <x:c r="G12756" s="139"/>
      <x:c r="H12756" s="139"/>
      <x:c r="I12756" s="266" t="n">
        <x:f>INT((ROW()-ROW($I$46))/((CARROT_CAP+1)*(MESCLUN_CAP+1)))</x:f>
        <x:v>19</x:v>
      </x:c>
      <x:c r="J12756" s="266" t="n">
        <x:f>MOD(INT((ROW()-ROW($I$46))/(MESCLUN_CAP+1)),CARROT_CAP+1)</x:f>
        <x:v>11</x:v>
      </x:c>
      <x:c r="K12756" s="266" t="n">
        <x:f>MOD(ROW()-ROW($I$46),MESCLUN_CAP+1)</x:f>
        <x:v>0</x:v>
      </x:c>
      <x:c r="L12756" s="266" t="n">
        <x:f>SUM(I12756:K12756)</x:f>
        <x:v>30</x:v>
      </x:c>
      <x:c r="M12756" s="267" t="n">
        <x:f>I12756*TOMATO_HOURS*WEEKS*(1+TOMATO_DIM)^I12756+J12756*CARROT_HOURS*WEEKS*(1+CARROT_DIM)^J12756+K12756*MESCLUN_HOURS*WEEKS*(1+MESCLUN_DIM)^K12756</x:f>
        <x:v>10891.193063753322</x:v>
      </x:c>
      <x:c r="N12756" s="267" t="n">
        <x:f>MAX(M12756-FARMER_HOURS,0)/TEMP_HOURS_PER_WORKER</x:f>
        <x:v>7.063328516495362</x:v>
      </x:c>
      <x:c r="O12756" s="268" t="n">
        <x:f>I12756*TOMATO_PRICE+J12756*CARROT_PRICE+K12756*MESCLUN_PRICE</x:f>
        <x:v>190234</x:v>
      </x:c>
      <x:c r="P12756" s="268" t="n">
        <x:f>I12756*TOMATO_FERTILIZER+J12756*CARROT_FERTILIZER+K12756*MESCLUN_FERTILIZER</x:f>
        <x:v>21560</x:v>
      </x:c>
      <x:c r="Q12756" s="268" t="n">
        <x:f>MIN(M12756,FARMER_HOURS)*FARMER_RATE+MAX(M12756-FARMER_HOURS,0)*TEMP_RATE</x:f>
        <x:v>201583.21291238407</x:v>
      </x:c>
      <x:c r="R12756" s="268" t="n">
        <x:f>O12756-P12756-Q12756-FIXED_COST</x:f>
        <x:v>-52909.21291238407</x:v>
      </x:c>
      <x:c r="S12756" s="139" t="str">
        <x:f>IF(AND(L12756&lt;=TOTAL_BED_CAP,N12756&lt;=TEMP_WORKER_CAP),"YES","NO")</x:f>
        <x:v>NO</x:v>
      </x:c>
      <x:c r="T12756" s="139" t="n">
        <x:f>IF(S12756="YES",R12756,-1E+99)</x:f>
        <x:v>-1e+99</x:v>
      </x:c>
    </x:row>
    <x:row r="12757">
      <x:c r="A12757" s="139"/>
      <x:c r="B12757" s="139"/>
      <x:c r="C12757" s="139"/>
      <x:c r="D12757" s="139"/>
      <x:c r="E12757" s="139"/>
      <x:c r="F12757" s="139"/>
      <x:c r="G12757" s="139"/>
      <x:c r="H12757" s="139"/>
      <x:c r="I12757" s="266" t="n">
        <x:f>INT((ROW()-ROW($I$46))/((CARROT_CAP+1)*(MESCLUN_CAP+1)))</x:f>
        <x:v>19</x:v>
      </x:c>
      <x:c r="J12757" s="266" t="n">
        <x:f>MOD(INT((ROW()-ROW($I$46))/(MESCLUN_CAP+1)),CARROT_CAP+1)</x:f>
        <x:v>11</x:v>
      </x:c>
      <x:c r="K12757" s="266" t="n">
        <x:f>MOD(ROW()-ROW($I$46),MESCLUN_CAP+1)</x:f>
        <x:v>1</x:v>
      </x:c>
      <x:c r="L12757" s="266" t="n">
        <x:f>SUM(I12757:K12757)</x:f>
        <x:v>31</x:v>
      </x:c>
      <x:c r="M12757" s="267" t="n">
        <x:f>I12757*TOMATO_HOURS*WEEKS*(1+TOMATO_DIM)^I12757+J12757*CARROT_HOURS*WEEKS*(1+CARROT_DIM)^J12757+K12757*MESCLUN_HOURS*WEEKS*(1+MESCLUN_DIM)^K12757</x:f>
        <x:v>10936.755563753322</x:v>
      </x:c>
      <x:c r="N12757" s="267" t="n">
        <x:f>MAX(M12757-FARMER_HOURS,0)/TEMP_HOURS_PER_WORKER</x:f>
        <x:v>7.094969141495363</x:v>
      </x:c>
      <x:c r="O12757" s="268" t="n">
        <x:f>I12757*TOMATO_PRICE+J12757*CARROT_PRICE+K12757*MESCLUN_PRICE</x:f>
        <x:v>192934</x:v>
      </x:c>
      <x:c r="P12757" s="268" t="n">
        <x:f>I12757*TOMATO_FERTILIZER+J12757*CARROT_FERTILIZER+K12757*MESCLUN_FERTILIZER</x:f>
        <x:v>22440</x:v>
      </x:c>
      <x:c r="Q12757" s="268" t="n">
        <x:f>MIN(M12757,FARMER_HOURS)*FARMER_RATE+MAX(M12757-FARMER_HOURS,0)*TEMP_RATE</x:f>
        <x:v>202374.22853738407</x:v>
      </x:c>
      <x:c r="R12757" s="268" t="n">
        <x:f>O12757-P12757-Q12757-FIXED_COST</x:f>
        <x:v>-51880.22853738407</x:v>
      </x:c>
      <x:c r="S12757" s="139" t="str">
        <x:f>IF(AND(L12757&lt;=TOTAL_BED_CAP,N12757&lt;=TEMP_WORKER_CAP),"YES","NO")</x:f>
        <x:v>NO</x:v>
      </x:c>
      <x:c r="T12757" s="139" t="n">
        <x:f>IF(S12757="YES",R12757,-1E+99)</x:f>
        <x:v>-1e+99</x:v>
      </x:c>
    </x:row>
    <x:row r="12758">
      <x:c r="A12758" s="139"/>
      <x:c r="B12758" s="139"/>
      <x:c r="C12758" s="139"/>
      <x:c r="D12758" s="139"/>
      <x:c r="E12758" s="139"/>
      <x:c r="F12758" s="139"/>
      <x:c r="G12758" s="139"/>
      <x:c r="H12758" s="139"/>
      <x:c r="I12758" s="266" t="n">
        <x:f>INT((ROW()-ROW($I$46))/((CARROT_CAP+1)*(MESCLUN_CAP+1)))</x:f>
        <x:v>19</x:v>
      </x:c>
      <x:c r="J12758" s="266" t="n">
        <x:f>MOD(INT((ROW()-ROW($I$46))/(MESCLUN_CAP+1)),CARROT_CAP+1)</x:f>
        <x:v>11</x:v>
      </x:c>
      <x:c r="K12758" s="266" t="n">
        <x:f>MOD(ROW()-ROW($I$46),MESCLUN_CAP+1)</x:f>
        <x:v>2</x:v>
      </x:c>
      <x:c r="L12758" s="266" t="n">
        <x:f>SUM(I12758:K12758)</x:f>
        <x:v>32</x:v>
      </x:c>
      <x:c r="M12758" s="267" t="n">
        <x:f>I12758*TOMATO_HOURS*WEEKS*(1+TOMATO_DIM)^I12758+J12758*CARROT_HOURS*WEEKS*(1+CARROT_DIM)^J12758+K12758*MESCLUN_HOURS*WEEKS*(1+MESCLUN_DIM)^K12758</x:f>
        <x:v>10983.457126253323</x:v>
      </x:c>
      <x:c r="N12758" s="267" t="n">
        <x:f>MAX(M12758-FARMER_HOURS,0)/TEMP_HOURS_PER_WORKER</x:f>
        <x:v>7.127400782120363</x:v>
      </x:c>
      <x:c r="O12758" s="268" t="n">
        <x:f>I12758*TOMATO_PRICE+J12758*CARROT_PRICE+K12758*MESCLUN_PRICE</x:f>
        <x:v>195634</x:v>
      </x:c>
      <x:c r="P12758" s="268" t="n">
        <x:f>I12758*TOMATO_FERTILIZER+J12758*CARROT_FERTILIZER+K12758*MESCLUN_FERTILIZER</x:f>
        <x:v>23320</x:v>
      </x:c>
      <x:c r="Q12758" s="268" t="n">
        <x:f>MIN(M12758,FARMER_HOURS)*FARMER_RATE+MAX(M12758-FARMER_HOURS,0)*TEMP_RATE</x:f>
        <x:v>203185.01955300907</x:v>
      </x:c>
      <x:c r="R12758" s="268" t="n">
        <x:f>O12758-P12758-Q12758-FIXED_COST</x:f>
        <x:v>-50871.01955300907</x:v>
      </x:c>
      <x:c r="S12758" s="139" t="str">
        <x:f>IF(AND(L12758&lt;=TOTAL_BED_CAP,N12758&lt;=TEMP_WORKER_CAP),"YES","NO")</x:f>
        <x:v>NO</x:v>
      </x:c>
      <x:c r="T12758" s="139" t="n">
        <x:f>IF(S12758="YES",R12758,-1E+99)</x:f>
        <x:v>-1e+99</x:v>
      </x:c>
    </x:row>
    <x:row r="12759">
      <x:c r="A12759" s="139"/>
      <x:c r="B12759" s="139"/>
      <x:c r="C12759" s="139"/>
      <x:c r="D12759" s="139"/>
      <x:c r="E12759" s="139"/>
      <x:c r="F12759" s="139"/>
      <x:c r="G12759" s="139"/>
      <x:c r="H12759" s="139"/>
      <x:c r="I12759" s="266" t="n">
        <x:f>INT((ROW()-ROW($I$46))/((CARROT_CAP+1)*(MESCLUN_CAP+1)))</x:f>
        <x:v>19</x:v>
      </x:c>
      <x:c r="J12759" s="266" t="n">
        <x:f>MOD(INT((ROW()-ROW($I$46))/(MESCLUN_CAP+1)),CARROT_CAP+1)</x:f>
        <x:v>11</x:v>
      </x:c>
      <x:c r="K12759" s="266" t="n">
        <x:f>MOD(ROW()-ROW($I$46),MESCLUN_CAP+1)</x:f>
        <x:v>3</x:v>
      </x:c>
      <x:c r="L12759" s="266" t="n">
        <x:f>SUM(I12759:K12759)</x:f>
        <x:v>33</x:v>
      </x:c>
      <x:c r="M12759" s="267" t="n">
        <x:f>I12759*TOMATO_HOURS*WEEKS*(1+TOMATO_DIM)^I12759+J12759*CARROT_HOURS*WEEKS*(1+CARROT_DIM)^J12759+K12759*MESCLUN_HOURS*WEEKS*(1+MESCLUN_DIM)^K12759</x:f>
        <x:v>11031.319108675198</x:v>
      </x:c>
      <x:c r="N12759" s="267" t="n">
        <x:f>MAX(M12759-FARMER_HOURS,0)/TEMP_HOURS_PER_WORKER</x:f>
        <x:v>7.160638269913331</x:v>
      </x:c>
      <x:c r="O12759" s="268" t="n">
        <x:f>I12759*TOMATO_PRICE+J12759*CARROT_PRICE+K12759*MESCLUN_PRICE</x:f>
        <x:v>198334</x:v>
      </x:c>
      <x:c r="P12759" s="268" t="n">
        <x:f>I12759*TOMATO_FERTILIZER+J12759*CARROT_FERTILIZER+K12759*MESCLUN_FERTILIZER</x:f>
        <x:v>24200</x:v>
      </x:c>
      <x:c r="Q12759" s="268" t="n">
        <x:f>MIN(M12759,FARMER_HOURS)*FARMER_RATE+MAX(M12759-FARMER_HOURS,0)*TEMP_RATE</x:f>
        <x:v>204015.9567478333</x:v>
      </x:c>
      <x:c r="R12759" s="268" t="n">
        <x:f>O12759-P12759-Q12759-FIXED_COST</x:f>
        <x:v>-49881.95674783329</x:v>
      </x:c>
      <x:c r="S12759" s="139" t="str">
        <x:f>IF(AND(L12759&lt;=TOTAL_BED_CAP,N12759&lt;=TEMP_WORKER_CAP),"YES","NO")</x:f>
        <x:v>NO</x:v>
      </x:c>
      <x:c r="T12759" s="139" t="n">
        <x:f>IF(S12759="YES",R12759,-1E+99)</x:f>
        <x:v>-1e+99</x:v>
      </x:c>
    </x:row>
    <x:row r="12760">
      <x:c r="A12760" s="139"/>
      <x:c r="B12760" s="139"/>
      <x:c r="C12760" s="139"/>
      <x:c r="D12760" s="139"/>
      <x:c r="E12760" s="139"/>
      <x:c r="F12760" s="139"/>
      <x:c r="G12760" s="139"/>
      <x:c r="H12760" s="139"/>
      <x:c r="I12760" s="266" t="n">
        <x:f>INT((ROW()-ROW($I$46))/((CARROT_CAP+1)*(MESCLUN_CAP+1)))</x:f>
        <x:v>19</x:v>
      </x:c>
      <x:c r="J12760" s="266" t="n">
        <x:f>MOD(INT((ROW()-ROW($I$46))/(MESCLUN_CAP+1)),CARROT_CAP+1)</x:f>
        <x:v>11</x:v>
      </x:c>
      <x:c r="K12760" s="266" t="n">
        <x:f>MOD(ROW()-ROW($I$46),MESCLUN_CAP+1)</x:f>
        <x:v>4</x:v>
      </x:c>
      <x:c r="L12760" s="266" t="n">
        <x:f>SUM(I12760:K12760)</x:f>
        <x:v>34</x:v>
      </x:c>
      <x:c r="M12760" s="267" t="n">
        <x:f>I12760*TOMATO_HOURS*WEEKS*(1+TOMATO_DIM)^I12760+J12760*CARROT_HOURS*WEEKS*(1+CARROT_DIM)^J12760+K12760*MESCLUN_HOURS*WEEKS*(1+MESCLUN_DIM)^K12760</x:f>
        <x:v>11080.363224397854</x:v>
      </x:c>
      <x:c r="N12760" s="267" t="n">
        <x:f>MAX(M12760-FARMER_HOURS,0)/TEMP_HOURS_PER_WORKER</x:f>
        <x:v>7.194696683609621</x:v>
      </x:c>
      <x:c r="O12760" s="268" t="n">
        <x:f>I12760*TOMATO_PRICE+J12760*CARROT_PRICE+K12760*MESCLUN_PRICE</x:f>
        <x:v>201034</x:v>
      </x:c>
      <x:c r="P12760" s="268" t="n">
        <x:f>I12760*TOMATO_FERTILIZER+J12760*CARROT_FERTILIZER+K12760*MESCLUN_FERTILIZER</x:f>
        <x:v>25080</x:v>
      </x:c>
      <x:c r="Q12760" s="268" t="n">
        <x:f>MIN(M12760,FARMER_HOURS)*FARMER_RATE+MAX(M12760-FARMER_HOURS,0)*TEMP_RATE</x:f>
        <x:v>204867.41709024052</x:v>
      </x:c>
      <x:c r="R12760" s="268" t="n">
        <x:f>O12760-P12760-Q12760-FIXED_COST</x:f>
        <x:v>-48913.41709024052</x:v>
      </x:c>
      <x:c r="S12760" s="139" t="str">
        <x:f>IF(AND(L12760&lt;=TOTAL_BED_CAP,N12760&lt;=TEMP_WORKER_CAP),"YES","NO")</x:f>
        <x:v>NO</x:v>
      </x:c>
      <x:c r="T12760" s="139" t="n">
        <x:f>IF(S12760="YES",R12760,-1E+99)</x:f>
        <x:v>-1e+99</x:v>
      </x:c>
    </x:row>
    <x:row r="12761">
      <x:c r="A12761" s="139"/>
      <x:c r="B12761" s="139"/>
      <x:c r="C12761" s="139"/>
      <x:c r="D12761" s="139"/>
      <x:c r="E12761" s="139"/>
      <x:c r="F12761" s="139"/>
      <x:c r="G12761" s="139"/>
      <x:c r="H12761" s="139"/>
      <x:c r="I12761" s="266" t="n">
        <x:f>INT((ROW()-ROW($I$46))/((CARROT_CAP+1)*(MESCLUN_CAP+1)))</x:f>
        <x:v>19</x:v>
      </x:c>
      <x:c r="J12761" s="266" t="n">
        <x:f>MOD(INT((ROW()-ROW($I$46))/(MESCLUN_CAP+1)),CARROT_CAP+1)</x:f>
        <x:v>11</x:v>
      </x:c>
      <x:c r="K12761" s="266" t="n">
        <x:f>MOD(ROW()-ROW($I$46),MESCLUN_CAP+1)</x:f>
        <x:v>5</x:v>
      </x:c>
      <x:c r="L12761" s="266" t="n">
        <x:f>SUM(I12761:K12761)</x:f>
        <x:v>35</x:v>
      </x:c>
      <x:c r="M12761" s="267" t="n">
        <x:f>I12761*TOMATO_HOURS*WEEKS*(1+TOMATO_DIM)^I12761+J12761*CARROT_HOURS*WEEKS*(1+CARROT_DIM)^J12761+K12761*MESCLUN_HOURS*WEEKS*(1+MESCLUN_DIM)^K12761</x:f>
        <x:v>11130.611548319057</x:v>
      </x:c>
      <x:c r="N12761" s="267" t="n">
        <x:f>MAX(M12761-FARMER_HOURS,0)/TEMP_HOURS_PER_WORKER</x:f>
        <x:v>7.229591352999345</x:v>
      </x:c>
      <x:c r="O12761" s="268" t="n">
        <x:f>I12761*TOMATO_PRICE+J12761*CARROT_PRICE+K12761*MESCLUN_PRICE</x:f>
        <x:v>203734</x:v>
      </x:c>
      <x:c r="P12761" s="268" t="n">
        <x:f>I12761*TOMATO_FERTILIZER+J12761*CARROT_FERTILIZER+K12761*MESCLUN_FERTILIZER</x:f>
        <x:v>25960</x:v>
      </x:c>
      <x:c r="Q12761" s="268" t="n">
        <x:f>MIN(M12761,FARMER_HOURS)*FARMER_RATE+MAX(M12761-FARMER_HOURS,0)*TEMP_RATE</x:f>
        <x:v>205739.78382498363</x:v>
      </x:c>
      <x:c r="R12761" s="268" t="n">
        <x:f>O12761-P12761-Q12761-FIXED_COST</x:f>
        <x:v>-47965.783824983635</x:v>
      </x:c>
      <x:c r="S12761" s="139" t="str">
        <x:f>IF(AND(L12761&lt;=TOTAL_BED_CAP,N12761&lt;=TEMP_WORKER_CAP),"YES","NO")</x:f>
        <x:v>NO</x:v>
      </x:c>
      <x:c r="T12761" s="139" t="n">
        <x:f>IF(S12761="YES",R12761,-1E+99)</x:f>
        <x:v>-1e+99</x:v>
      </x:c>
    </x:row>
    <x:row r="12762">
      <x:c r="A12762" s="139"/>
      <x:c r="B12762" s="139"/>
      <x:c r="C12762" s="139"/>
      <x:c r="D12762" s="139"/>
      <x:c r="E12762" s="139"/>
      <x:c r="F12762" s="139"/>
      <x:c r="G12762" s="139"/>
      <x:c r="H12762" s="139"/>
      <x:c r="I12762" s="266" t="n">
        <x:f>INT((ROW()-ROW($I$46))/((CARROT_CAP+1)*(MESCLUN_CAP+1)))</x:f>
        <x:v>19</x:v>
      </x:c>
      <x:c r="J12762" s="266" t="n">
        <x:f>MOD(INT((ROW()-ROW($I$46))/(MESCLUN_CAP+1)),CARROT_CAP+1)</x:f>
        <x:v>11</x:v>
      </x:c>
      <x:c r="K12762" s="266" t="n">
        <x:f>MOD(ROW()-ROW($I$46),MESCLUN_CAP+1)</x:f>
        <x:v>6</x:v>
      </x:c>
      <x:c r="L12762" s="266" t="n">
        <x:f>SUM(I12762:K12762)</x:f>
        <x:v>36</x:v>
      </x:c>
      <x:c r="M12762" s="267" t="n">
        <x:f>I12762*TOMATO_HOURS*WEEKS*(1+TOMATO_DIM)^I12762+J12762*CARROT_HOURS*WEEKS*(1+CARROT_DIM)^J12762+K12762*MESCLUN_HOURS*WEEKS*(1+MESCLUN_DIM)^K12762</x:f>
        <x:v>11182.08652250069</x:v>
      </x:c>
      <x:c r="N12762" s="267" t="n">
        <x:f>MAX(M12762-FARMER_HOURS,0)/TEMP_HOURS_PER_WORKER</x:f>
        <x:v>7.265337862847701</x:v>
      </x:c>
      <x:c r="O12762" s="268" t="n">
        <x:f>I12762*TOMATO_PRICE+J12762*CARROT_PRICE+K12762*MESCLUN_PRICE</x:f>
        <x:v>206434</x:v>
      </x:c>
      <x:c r="P12762" s="268" t="n">
        <x:f>I12762*TOMATO_FERTILIZER+J12762*CARROT_FERTILIZER+K12762*MESCLUN_FERTILIZER</x:f>
        <x:v>26840</x:v>
      </x:c>
      <x:c r="Q12762" s="268" t="n">
        <x:f>MIN(M12762,FARMER_HOURS)*FARMER_RATE+MAX(M12762-FARMER_HOURS,0)*TEMP_RATE</x:f>
        <x:v>206633.44657119253</x:v>
      </x:c>
      <x:c r="R12762" s="268" t="n">
        <x:f>O12762-P12762-Q12762-FIXED_COST</x:f>
        <x:v>-47039.44657119253</x:v>
      </x:c>
      <x:c r="S12762" s="139" t="str">
        <x:f>IF(AND(L12762&lt;=TOTAL_BED_CAP,N12762&lt;=TEMP_WORKER_CAP),"YES","NO")</x:f>
        <x:v>NO</x:v>
      </x:c>
      <x:c r="T12762" s="139" t="n">
        <x:f>IF(S12762="YES",R12762,-1E+99)</x:f>
        <x:v>-1e+99</x:v>
      </x:c>
    </x:row>
    <x:row r="12763">
      <x:c r="A12763" s="139"/>
      <x:c r="B12763" s="139"/>
      <x:c r="C12763" s="139"/>
      <x:c r="D12763" s="139"/>
      <x:c r="E12763" s="139"/>
      <x:c r="F12763" s="139"/>
      <x:c r="G12763" s="139"/>
      <x:c r="H12763" s="139"/>
      <x:c r="I12763" s="266" t="n">
        <x:f>INT((ROW()-ROW($I$46))/((CARROT_CAP+1)*(MESCLUN_CAP+1)))</x:f>
        <x:v>19</x:v>
      </x:c>
      <x:c r="J12763" s="266" t="n">
        <x:f>MOD(INT((ROW()-ROW($I$46))/(MESCLUN_CAP+1)),CARROT_CAP+1)</x:f>
        <x:v>11</x:v>
      </x:c>
      <x:c r="K12763" s="266" t="n">
        <x:f>MOD(ROW()-ROW($I$46),MESCLUN_CAP+1)</x:f>
        <x:v>7</x:v>
      </x:c>
      <x:c r="L12763" s="266" t="n">
        <x:f>SUM(I12763:K12763)</x:f>
        <x:v>37</x:v>
      </x:c>
      <x:c r="M12763" s="267" t="n">
        <x:f>I12763*TOMATO_HOURS*WEEKS*(1+TOMATO_DIM)^I12763+J12763*CARROT_HOURS*WEEKS*(1+CARROT_DIM)^J12763+K12763*MESCLUN_HOURS*WEEKS*(1+MESCLUN_DIM)^K12763</x:f>
        <x:v>11234.810961898651</x:v>
      </x:c>
      <x:c r="N12763" s="267" t="n">
        <x:f>MAX(M12763-FARMER_HOURS,0)/TEMP_HOURS_PER_WORKER</x:f>
        <x:v>7.301952056874063</x:v>
      </x:c>
      <x:c r="O12763" s="268" t="n">
        <x:f>I12763*TOMATO_PRICE+J12763*CARROT_PRICE+K12763*MESCLUN_PRICE</x:f>
        <x:v>209134</x:v>
      </x:c>
      <x:c r="P12763" s="268" t="n">
        <x:f>I12763*TOMATO_FERTILIZER+J12763*CARROT_FERTILIZER+K12763*MESCLUN_FERTILIZER</x:f>
        <x:v>27720</x:v>
      </x:c>
      <x:c r="Q12763" s="268" t="n">
        <x:f>MIN(M12763,FARMER_HOURS)*FARMER_RATE+MAX(M12763-FARMER_HOURS,0)*TEMP_RATE</x:f>
        <x:v>207548.80142185156</x:v>
      </x:c>
      <x:c r="R12763" s="268" t="n">
        <x:f>O12763-P12763-Q12763-FIXED_COST</x:f>
        <x:v>-46134.80142185156</x:v>
      </x:c>
      <x:c r="S12763" s="139" t="str">
        <x:f>IF(AND(L12763&lt;=TOTAL_BED_CAP,N12763&lt;=TEMP_WORKER_CAP),"YES","NO")</x:f>
        <x:v>NO</x:v>
      </x:c>
      <x:c r="T12763" s="139" t="n">
        <x:f>IF(S12763="YES",R12763,-1E+99)</x:f>
        <x:v>-1e+99</x:v>
      </x:c>
    </x:row>
    <x:row r="12764">
      <x:c r="A12764" s="139"/>
      <x:c r="B12764" s="139"/>
      <x:c r="C12764" s="139"/>
      <x:c r="D12764" s="139"/>
      <x:c r="E12764" s="139"/>
      <x:c r="F12764" s="139"/>
      <x:c r="G12764" s="139"/>
      <x:c r="H12764" s="139"/>
      <x:c r="I12764" s="266" t="n">
        <x:f>INT((ROW()-ROW($I$46))/((CARROT_CAP+1)*(MESCLUN_CAP+1)))</x:f>
        <x:v>19</x:v>
      </x:c>
      <x:c r="J12764" s="266" t="n">
        <x:f>MOD(INT((ROW()-ROW($I$46))/(MESCLUN_CAP+1)),CARROT_CAP+1)</x:f>
        <x:v>11</x:v>
      </x:c>
      <x:c r="K12764" s="266" t="n">
        <x:f>MOD(ROW()-ROW($I$46),MESCLUN_CAP+1)</x:f>
        <x:v>8</x:v>
      </x:c>
      <x:c r="L12764" s="266" t="n">
        <x:f>SUM(I12764:K12764)</x:f>
        <x:v>38</x:v>
      </x:c>
      <x:c r="M12764" s="267" t="n">
        <x:f>I12764*TOMATO_HOURS*WEEKS*(1+TOMATO_DIM)^I12764+J12764*CARROT_HOURS*WEEKS*(1+CARROT_DIM)^J12764+K12764*MESCLUN_HOURS*WEEKS*(1+MESCLUN_DIM)^K12764</x:f>
        <x:v>11288.808060178631</x:v>
      </x:c>
      <x:c r="N12764" s="267" t="n">
        <x:f>MAX(M12764-FARMER_HOURS,0)/TEMP_HOURS_PER_WORKER</x:f>
        <x:v>7.339450041790716</x:v>
      </x:c>
      <x:c r="O12764" s="268" t="n">
        <x:f>I12764*TOMATO_PRICE+J12764*CARROT_PRICE+K12764*MESCLUN_PRICE</x:f>
        <x:v>211834</x:v>
      </x:c>
      <x:c r="P12764" s="268" t="n">
        <x:f>I12764*TOMATO_FERTILIZER+J12764*CARROT_FERTILIZER+K12764*MESCLUN_FERTILIZER</x:f>
        <x:v>28600</x:v>
      </x:c>
      <x:c r="Q12764" s="268" t="n">
        <x:f>MIN(M12764,FARMER_HOURS)*FARMER_RATE+MAX(M12764-FARMER_HOURS,0)*TEMP_RATE</x:f>
        <x:v>208486.2510447679</x:v>
      </x:c>
      <x:c r="R12764" s="268" t="n">
        <x:f>O12764-P12764-Q12764-FIXED_COST</x:f>
        <x:v>-45252.25104476791</x:v>
      </x:c>
      <x:c r="S12764" s="139" t="str">
        <x:f>IF(AND(L12764&lt;=TOTAL_BED_CAP,N12764&lt;=TEMP_WORKER_CAP),"YES","NO")</x:f>
        <x:v>NO</x:v>
      </x:c>
      <x:c r="T12764" s="139" t="n">
        <x:f>IF(S12764="YES",R12764,-1E+99)</x:f>
        <x:v>-1e+99</x:v>
      </x:c>
    </x:row>
    <x:row r="12765">
      <x:c r="A12765" s="139"/>
      <x:c r="B12765" s="139"/>
      <x:c r="C12765" s="139"/>
      <x:c r="D12765" s="139"/>
      <x:c r="E12765" s="139"/>
      <x:c r="F12765" s="139"/>
      <x:c r="G12765" s="139"/>
      <x:c r="H12765" s="139"/>
      <x:c r="I12765" s="266" t="n">
        <x:f>INT((ROW()-ROW($I$46))/((CARROT_CAP+1)*(MESCLUN_CAP+1)))</x:f>
        <x:v>19</x:v>
      </x:c>
      <x:c r="J12765" s="266" t="n">
        <x:f>MOD(INT((ROW()-ROW($I$46))/(MESCLUN_CAP+1)),CARROT_CAP+1)</x:f>
        <x:v>11</x:v>
      </x:c>
      <x:c r="K12765" s="266" t="n">
        <x:f>MOD(ROW()-ROW($I$46),MESCLUN_CAP+1)</x:f>
        <x:v>9</x:v>
      </x:c>
      <x:c r="L12765" s="266" t="n">
        <x:f>SUM(I12765:K12765)</x:f>
        <x:v>39</x:v>
      </x:c>
      <x:c r="M12765" s="267" t="n">
        <x:f>I12765*TOMATO_HOURS*WEEKS*(1+TOMATO_DIM)^I12765+J12765*CARROT_HOURS*WEEKS*(1+CARROT_DIM)^J12765+K12765*MESCLUN_HOURS*WEEKS*(1+MESCLUN_DIM)^K12765</x:f>
        <x:v>11344.101395619025</x:v>
      </x:c>
      <x:c r="N12765" s="267" t="n">
        <x:f>MAX(M12765-FARMER_HOURS,0)/TEMP_HOURS_PER_WORKER</x:f>
        <x:v>7.377848191402101</x:v>
      </x:c>
      <x:c r="O12765" s="268" t="n">
        <x:f>I12765*TOMATO_PRICE+J12765*CARROT_PRICE+K12765*MESCLUN_PRICE</x:f>
        <x:v>214534</x:v>
      </x:c>
      <x:c r="P12765" s="268" t="n">
        <x:f>I12765*TOMATO_FERTILIZER+J12765*CARROT_FERTILIZER+K12765*MESCLUN_FERTILIZER</x:f>
        <x:v>29480</x:v>
      </x:c>
      <x:c r="Q12765" s="268" t="n">
        <x:f>MIN(M12765,FARMER_HOURS)*FARMER_RATE+MAX(M12765-FARMER_HOURS,0)*TEMP_RATE</x:f>
        <x:v>209446.2047850525</x:v>
      </x:c>
      <x:c r="R12765" s="268" t="n">
        <x:f>O12765-P12765-Q12765-FIXED_COST</x:f>
        <x:v>-44392.20478505251</x:v>
      </x:c>
      <x:c r="S12765" s="139" t="str">
        <x:f>IF(AND(L12765&lt;=TOTAL_BED_CAP,N12765&lt;=TEMP_WORKER_CAP),"YES","NO")</x:f>
        <x:v>NO</x:v>
      </x:c>
      <x:c r="T12765" s="139" t="n">
        <x:f>IF(S12765="YES",R12765,-1E+99)</x:f>
        <x:v>-1e+99</x:v>
      </x:c>
    </x:row>
    <x:row r="12766">
      <x:c r="A12766" s="139"/>
      <x:c r="B12766" s="139"/>
      <x:c r="C12766" s="139"/>
      <x:c r="D12766" s="139"/>
      <x:c r="E12766" s="139"/>
      <x:c r="F12766" s="139"/>
      <x:c r="G12766" s="139"/>
      <x:c r="H12766" s="139"/>
      <x:c r="I12766" s="266" t="n">
        <x:f>INT((ROW()-ROW($I$46))/((CARROT_CAP+1)*(MESCLUN_CAP+1)))</x:f>
        <x:v>19</x:v>
      </x:c>
      <x:c r="J12766" s="266" t="n">
        <x:f>MOD(INT((ROW()-ROW($I$46))/(MESCLUN_CAP+1)),CARROT_CAP+1)</x:f>
        <x:v>11</x:v>
      </x:c>
      <x:c r="K12766" s="266" t="n">
        <x:f>MOD(ROW()-ROW($I$46),MESCLUN_CAP+1)</x:f>
        <x:v>10</x:v>
      </x:c>
      <x:c r="L12766" s="266" t="n">
        <x:f>SUM(I12766:K12766)</x:f>
        <x:v>40</x:v>
      </x:c>
      <x:c r="M12766" s="267" t="n">
        <x:f>I12766*TOMATO_HOURS*WEEKS*(1+TOMATO_DIM)^I12766+J12766*CARROT_HOURS*WEEKS*(1+CARROT_DIM)^J12766+K12766*MESCLUN_HOURS*WEEKS*(1+MESCLUN_DIM)^K12766</x:f>
        <x:v>11400.714937102239</x:v>
      </x:c>
      <x:c r="N12766" s="267" t="n">
        <x:f>MAX(M12766-FARMER_HOURS,0)/TEMP_HOURS_PER_WORKER</x:f>
        <x:v>7.417163150765443</x:v>
      </x:c>
      <x:c r="O12766" s="268" t="n">
        <x:f>I12766*TOMATO_PRICE+J12766*CARROT_PRICE+K12766*MESCLUN_PRICE</x:f>
        <x:v>217234</x:v>
      </x:c>
      <x:c r="P12766" s="268" t="n">
        <x:f>I12766*TOMATO_FERTILIZER+J12766*CARROT_FERTILIZER+K12766*MESCLUN_FERTILIZER</x:f>
        <x:v>30360</x:v>
      </x:c>
      <x:c r="Q12766" s="268" t="n">
        <x:f>MIN(M12766,FARMER_HOURS)*FARMER_RATE+MAX(M12766-FARMER_HOURS,0)*TEMP_RATE</x:f>
        <x:v>210429.07876913607</x:v>
      </x:c>
      <x:c r="R12766" s="268" t="n">
        <x:f>O12766-P12766-Q12766-FIXED_COST</x:f>
        <x:v>-43555.078769136075</x:v>
      </x:c>
      <x:c r="S12766" s="139" t="str">
        <x:f>IF(AND(L12766&lt;=TOTAL_BED_CAP,N12766&lt;=TEMP_WORKER_CAP),"YES","NO")</x:f>
        <x:v>NO</x:v>
      </x:c>
      <x:c r="T12766" s="139" t="n">
        <x:f>IF(S12766="YES",R12766,-1E+99)</x:f>
        <x:v>-1e+99</x:v>
      </x:c>
    </x:row>
    <x:row r="12767">
      <x:c r="A12767" s="139"/>
      <x:c r="B12767" s="139"/>
      <x:c r="C12767" s="139"/>
      <x:c r="D12767" s="139"/>
      <x:c r="E12767" s="139"/>
      <x:c r="F12767" s="139"/>
      <x:c r="G12767" s="139"/>
      <x:c r="H12767" s="139"/>
      <x:c r="I12767" s="266" t="n">
        <x:f>INT((ROW()-ROW($I$46))/((CARROT_CAP+1)*(MESCLUN_CAP+1)))</x:f>
        <x:v>19</x:v>
      </x:c>
      <x:c r="J12767" s="266" t="n">
        <x:f>MOD(INT((ROW()-ROW($I$46))/(MESCLUN_CAP+1)),CARROT_CAP+1)</x:f>
        <x:v>11</x:v>
      </x:c>
      <x:c r="K12767" s="266" t="n">
        <x:f>MOD(ROW()-ROW($I$46),MESCLUN_CAP+1)</x:f>
        <x:v>11</x:v>
      </x:c>
      <x:c r="L12767" s="266" t="n">
        <x:f>SUM(I12767:K12767)</x:f>
        <x:v>41</x:v>
      </x:c>
      <x:c r="M12767" s="267" t="n">
        <x:f>I12767*TOMATO_HOURS*WEEKS*(1+TOMATO_DIM)^I12767+J12767*CARROT_HOURS*WEEKS*(1+CARROT_DIM)^J12767+K12767*MESCLUN_HOURS*WEEKS*(1+MESCLUN_DIM)^K12767</x:f>
        <x:v>11458.673050195677</x:v>
      </x:c>
      <x:c r="N12767" s="267" t="n">
        <x:f>MAX(M12767-FARMER_HOURS,0)/TEMP_HOURS_PER_WORKER</x:f>
        <x:v>7.4574118404136645</x:v>
      </x:c>
      <x:c r="O12767" s="268" t="n">
        <x:f>I12767*TOMATO_PRICE+J12767*CARROT_PRICE+K12767*MESCLUN_PRICE</x:f>
        <x:v>219934</x:v>
      </x:c>
      <x:c r="P12767" s="268" t="n">
        <x:f>I12767*TOMATO_FERTILIZER+J12767*CARROT_FERTILIZER+K12767*MESCLUN_FERTILIZER</x:f>
        <x:v>31240</x:v>
      </x:c>
      <x:c r="Q12767" s="268" t="n">
        <x:f>MIN(M12767,FARMER_HOURS)*FARMER_RATE+MAX(M12767-FARMER_HOURS,0)*TEMP_RATE</x:f>
        <x:v>211435.2960103416</x:v>
      </x:c>
      <x:c r="R12767" s="268" t="n">
        <x:f>O12767-P12767-Q12767-FIXED_COST</x:f>
        <x:v>-42741.29601034161</x:v>
      </x:c>
      <x:c r="S12767" s="139" t="str">
        <x:f>IF(AND(L12767&lt;=TOTAL_BED_CAP,N12767&lt;=TEMP_WORKER_CAP),"YES","NO")</x:f>
        <x:v>NO</x:v>
      </x:c>
      <x:c r="T12767" s="139" t="n">
        <x:f>IF(S12767="YES",R12767,-1E+99)</x:f>
        <x:v>-1e+99</x:v>
      </x:c>
    </x:row>
    <x:row r="12768">
      <x:c r="A12768" s="139"/>
      <x:c r="B12768" s="139"/>
      <x:c r="C12768" s="139"/>
      <x:c r="D12768" s="139"/>
      <x:c r="E12768" s="139"/>
      <x:c r="F12768" s="139"/>
      <x:c r="G12768" s="139"/>
      <x:c r="H12768" s="139"/>
      <x:c r="I12768" s="266" t="n">
        <x:f>INT((ROW()-ROW($I$46))/((CARROT_CAP+1)*(MESCLUN_CAP+1)))</x:f>
        <x:v>19</x:v>
      </x:c>
      <x:c r="J12768" s="266" t="n">
        <x:f>MOD(INT((ROW()-ROW($I$46))/(MESCLUN_CAP+1)),CARROT_CAP+1)</x:f>
        <x:v>11</x:v>
      </x:c>
      <x:c r="K12768" s="266" t="n">
        <x:f>MOD(ROW()-ROW($I$46),MESCLUN_CAP+1)</x:f>
        <x:v>12</x:v>
      </x:c>
      <x:c r="L12768" s="266" t="n">
        <x:f>SUM(I12768:K12768)</x:f>
        <x:v>42</x:v>
      </x:c>
      <x:c r="M12768" s="267" t="n">
        <x:f>I12768*TOMATO_HOURS*WEEKS*(1+TOMATO_DIM)^I12768+J12768*CARROT_HOURS*WEEKS*(1+CARROT_DIM)^J12768+K12768*MESCLUN_HOURS*WEEKS*(1+MESCLUN_DIM)^K12768</x:f>
        <x:v>11518.000503323741</x:v>
      </x:c>
      <x:c r="N12768" s="267" t="n">
        <x:f>MAX(M12768-FARMER_HOURS,0)/TEMP_HOURS_PER_WORKER</x:f>
        <x:v>7.498611460641487</x:v>
      </x:c>
      <x:c r="O12768" s="268" t="n">
        <x:f>I12768*TOMATO_PRICE+J12768*CARROT_PRICE+K12768*MESCLUN_PRICE</x:f>
        <x:v>222634</x:v>
      </x:c>
      <x:c r="P12768" s="268" t="n">
        <x:f>I12768*TOMATO_FERTILIZER+J12768*CARROT_FERTILIZER+K12768*MESCLUN_FERTILIZER</x:f>
        <x:v>32120</x:v>
      </x:c>
      <x:c r="Q12768" s="268" t="n">
        <x:f>MIN(M12768,FARMER_HOURS)*FARMER_RATE+MAX(M12768-FARMER_HOURS,0)*TEMP_RATE</x:f>
        <x:v>212465.28651603716</x:v>
      </x:c>
      <x:c r="R12768" s="268" t="n">
        <x:f>O12768-P12768-Q12768-FIXED_COST</x:f>
        <x:v>-41951.28651603716</x:v>
      </x:c>
      <x:c r="S12768" s="139" t="str">
        <x:f>IF(AND(L12768&lt;=TOTAL_BED_CAP,N12768&lt;=TEMP_WORKER_CAP),"YES","NO")</x:f>
        <x:v>NO</x:v>
      </x:c>
      <x:c r="T12768" s="139" t="n">
        <x:f>IF(S12768="YES",R12768,-1E+99)</x:f>
        <x:v>-1e+99</x:v>
      </x:c>
    </x:row>
    <x:row r="12769">
      <x:c r="A12769" s="139"/>
      <x:c r="B12769" s="139"/>
      <x:c r="C12769" s="139"/>
      <x:c r="D12769" s="139"/>
      <x:c r="E12769" s="139"/>
      <x:c r="F12769" s="139"/>
      <x:c r="G12769" s="139"/>
      <x:c r="H12769" s="139"/>
      <x:c r="I12769" s="266" t="n">
        <x:f>INT((ROW()-ROW($I$46))/((CARROT_CAP+1)*(MESCLUN_CAP+1)))</x:f>
        <x:v>19</x:v>
      </x:c>
      <x:c r="J12769" s="266" t="n">
        <x:f>MOD(INT((ROW()-ROW($I$46))/(MESCLUN_CAP+1)),CARROT_CAP+1)</x:f>
        <x:v>11</x:v>
      </x:c>
      <x:c r="K12769" s="266" t="n">
        <x:f>MOD(ROW()-ROW($I$46),MESCLUN_CAP+1)</x:f>
        <x:v>13</x:v>
      </x:c>
      <x:c r="L12769" s="266" t="n">
        <x:f>SUM(I12769:K12769)</x:f>
        <x:v>43</x:v>
      </x:c>
      <x:c r="M12769" s="267" t="n">
        <x:f>I12769*TOMATO_HOURS*WEEKS*(1+TOMATO_DIM)^I12769+J12769*CARROT_HOURS*WEEKS*(1+CARROT_DIM)^J12769+K12769*MESCLUN_HOURS*WEEKS*(1+MESCLUN_DIM)^K12769</x:f>
        <x:v>11578.722474032125</x:v>
      </x:c>
      <x:c r="N12769" s="267" t="n">
        <x:f>MAX(M12769-FARMER_HOURS,0)/TEMP_HOURS_PER_WORKER</x:f>
        <x:v>7.5407794958556424</x:v>
      </x:c>
      <x:c r="O12769" s="268" t="n">
        <x:f>I12769*TOMATO_PRICE+J12769*CARROT_PRICE+K12769*MESCLUN_PRICE</x:f>
        <x:v>225334</x:v>
      </x:c>
      <x:c r="P12769" s="268" t="n">
        <x:f>I12769*TOMATO_FERTILIZER+J12769*CARROT_FERTILIZER+K12769*MESCLUN_FERTILIZER</x:f>
        <x:v>33000</x:v>
      </x:c>
      <x:c r="Q12769" s="268" t="n">
        <x:f>MIN(M12769,FARMER_HOURS)*FARMER_RATE+MAX(M12769-FARMER_HOURS,0)*TEMP_RATE</x:f>
        <x:v>213519.48739639105</x:v>
      </x:c>
      <x:c r="R12769" s="268" t="n">
        <x:f>O12769-P12769-Q12769-FIXED_COST</x:f>
        <x:v>-41185.48739639105</x:v>
      </x:c>
      <x:c r="S12769" s="139" t="str">
        <x:f>IF(AND(L12769&lt;=TOTAL_BED_CAP,N12769&lt;=TEMP_WORKER_CAP),"YES","NO")</x:f>
        <x:v>NO</x:v>
      </x:c>
      <x:c r="T12769" s="139" t="n">
        <x:f>IF(S12769="YES",R12769,-1E+99)</x:f>
        <x:v>-1e+99</x:v>
      </x:c>
    </x:row>
    <x:row r="12770">
      <x:c r="A12770" s="139"/>
      <x:c r="B12770" s="139"/>
      <x:c r="C12770" s="139"/>
      <x:c r="D12770" s="139"/>
      <x:c r="E12770" s="139"/>
      <x:c r="F12770" s="139"/>
      <x:c r="G12770" s="139"/>
      <x:c r="H12770" s="139"/>
      <x:c r="I12770" s="266" t="n">
        <x:f>INT((ROW()-ROW($I$46))/((CARROT_CAP+1)*(MESCLUN_CAP+1)))</x:f>
        <x:v>19</x:v>
      </x:c>
      <x:c r="J12770" s="266" t="n">
        <x:f>MOD(INT((ROW()-ROW($I$46))/(MESCLUN_CAP+1)),CARROT_CAP+1)</x:f>
        <x:v>11</x:v>
      </x:c>
      <x:c r="K12770" s="266" t="n">
        <x:f>MOD(ROW()-ROW($I$46),MESCLUN_CAP+1)</x:f>
        <x:v>14</x:v>
      </x:c>
      <x:c r="L12770" s="266" t="n">
        <x:f>SUM(I12770:K12770)</x:f>
        <x:v>44</x:v>
      </x:c>
      <x:c r="M12770" s="267" t="n">
        <x:f>I12770*TOMATO_HOURS*WEEKS*(1+TOMATO_DIM)^I12770+J12770*CARROT_HOURS*WEEKS*(1+CARROT_DIM)^J12770+K12770*MESCLUN_HOURS*WEEKS*(1+MESCLUN_DIM)^K12770</x:f>
        <x:v>11640.864555345786</x:v>
      </x:c>
      <x:c r="N12770" s="267" t="n">
        <x:f>MAX(M12770-FARMER_HOURS,0)/TEMP_HOURS_PER_WORKER</x:f>
        <x:v>7.58393371899013</x:v>
      </x:c>
      <x:c r="O12770" s="268" t="n">
        <x:f>I12770*TOMATO_PRICE+J12770*CARROT_PRICE+K12770*MESCLUN_PRICE</x:f>
        <x:v>228034</x:v>
      </x:c>
      <x:c r="P12770" s="268" t="n">
        <x:f>I12770*TOMATO_FERTILIZER+J12770*CARROT_FERTILIZER+K12770*MESCLUN_FERTILIZER</x:f>
        <x:v>33880</x:v>
      </x:c>
      <x:c r="Q12770" s="268" t="n">
        <x:f>MIN(M12770,FARMER_HOURS)*FARMER_RATE+MAX(M12770-FARMER_HOURS,0)*TEMP_RATE</x:f>
        <x:v>214598.34297475324</x:v>
      </x:c>
      <x:c r="R12770" s="268" t="n">
        <x:f>O12770-P12770-Q12770-FIXED_COST</x:f>
        <x:v>-40444.342974753235</x:v>
      </x:c>
      <x:c r="S12770" s="139" t="str">
        <x:f>IF(AND(L12770&lt;=TOTAL_BED_CAP,N12770&lt;=TEMP_WORKER_CAP),"YES","NO")</x:f>
        <x:v>NO</x:v>
      </x:c>
      <x:c r="T12770" s="139" t="n">
        <x:f>IF(S12770="YES",R12770,-1E+99)</x:f>
        <x:v>-1e+99</x:v>
      </x:c>
    </x:row>
    <x:row r="12771">
      <x:c r="A12771" s="139"/>
      <x:c r="B12771" s="139"/>
      <x:c r="C12771" s="139"/>
      <x:c r="D12771" s="139"/>
      <x:c r="E12771" s="139"/>
      <x:c r="F12771" s="139"/>
      <x:c r="G12771" s="139"/>
      <x:c r="H12771" s="139"/>
      <x:c r="I12771" s="266" t="n">
        <x:f>INT((ROW()-ROW($I$46))/((CARROT_CAP+1)*(MESCLUN_CAP+1)))</x:f>
        <x:v>19</x:v>
      </x:c>
      <x:c r="J12771" s="266" t="n">
        <x:f>MOD(INT((ROW()-ROW($I$46))/(MESCLUN_CAP+1)),CARROT_CAP+1)</x:f>
        <x:v>11</x:v>
      </x:c>
      <x:c r="K12771" s="266" t="n">
        <x:f>MOD(ROW()-ROW($I$46),MESCLUN_CAP+1)</x:f>
        <x:v>15</x:v>
      </x:c>
      <x:c r="L12771" s="266" t="n">
        <x:f>SUM(I12771:K12771)</x:f>
        <x:v>45</x:v>
      </x:c>
      <x:c r="M12771" s="267" t="n">
        <x:f>I12771*TOMATO_HOURS*WEEKS*(1+TOMATO_DIM)^I12771+J12771*CARROT_HOURS*WEEKS*(1+CARROT_DIM)^J12771+K12771*MESCLUN_HOURS*WEEKS*(1+MESCLUN_DIM)^K12771</x:f>
        <x:v>11704.452762221934</x:v>
      </x:c>
      <x:c r="N12771" s="267" t="n">
        <x:f>MAX(M12771-FARMER_HOURS,0)/TEMP_HOURS_PER_WORKER</x:f>
        <x:v>7.628092195987454</x:v>
      </x:c>
      <x:c r="O12771" s="268" t="n">
        <x:f>I12771*TOMATO_PRICE+J12771*CARROT_PRICE+K12771*MESCLUN_PRICE</x:f>
        <x:v>230734</x:v>
      </x:c>
      <x:c r="P12771" s="268" t="n">
        <x:f>I12771*TOMATO_FERTILIZER+J12771*CARROT_FERTILIZER+K12771*MESCLUN_FERTILIZER</x:f>
        <x:v>34760</x:v>
      </x:c>
      <x:c r="Q12771" s="268" t="n">
        <x:f>MIN(M12771,FARMER_HOURS)*FARMER_RATE+MAX(M12771-FARMER_HOURS,0)*TEMP_RATE</x:f>
        <x:v>215702.30489968634</x:v>
      </x:c>
      <x:c r="R12771" s="268" t="n">
        <x:f>O12771-P12771-Q12771-FIXED_COST</x:f>
        <x:v>-39728.304899686336</x:v>
      </x:c>
      <x:c r="S12771" s="139" t="str">
        <x:f>IF(AND(L12771&lt;=TOTAL_BED_CAP,N12771&lt;=TEMP_WORKER_CAP),"YES","NO")</x:f>
        <x:v>NO</x:v>
      </x:c>
      <x:c r="T12771" s="139" t="n">
        <x:f>IF(S12771="YES",R12771,-1E+99)</x:f>
        <x:v>-1e+99</x:v>
      </x:c>
    </x:row>
    <x:row r="12772">
      <x:c r="A12772" s="139"/>
      <x:c r="B12772" s="139"/>
      <x:c r="C12772" s="139"/>
      <x:c r="D12772" s="139"/>
      <x:c r="E12772" s="139"/>
      <x:c r="F12772" s="139"/>
      <x:c r="G12772" s="139"/>
      <x:c r="H12772" s="139"/>
      <x:c r="I12772" s="266" t="n">
        <x:f>INT((ROW()-ROW($I$46))/((CARROT_CAP+1)*(MESCLUN_CAP+1)))</x:f>
        <x:v>19</x:v>
      </x:c>
      <x:c r="J12772" s="266" t="n">
        <x:f>MOD(INT((ROW()-ROW($I$46))/(MESCLUN_CAP+1)),CARROT_CAP+1)</x:f>
        <x:v>11</x:v>
      </x:c>
      <x:c r="K12772" s="266" t="n">
        <x:f>MOD(ROW()-ROW($I$46),MESCLUN_CAP+1)</x:f>
        <x:v>16</x:v>
      </x:c>
      <x:c r="L12772" s="266" t="n">
        <x:f>SUM(I12772:K12772)</x:f>
        <x:v>46</x:v>
      </x:c>
      <x:c r="M12772" s="267" t="n">
        <x:f>I12772*TOMATO_HOURS*WEEKS*(1+TOMATO_DIM)^I12772+J12772*CARROT_HOURS*WEEKS*(1+CARROT_DIM)^J12772+K12772*MESCLUN_HOURS*WEEKS*(1+MESCLUN_DIM)^K12772</x:f>
        <x:v>11769.513538099422</x:v>
      </x:c>
      <x:c r="N12772" s="267" t="n">
        <x:f>MAX(M12772-FARMER_HOURS,0)/TEMP_HOURS_PER_WORKER</x:f>
        <x:v>7.67327329034682</x:v>
      </x:c>
      <x:c r="O12772" s="268" t="n">
        <x:f>I12772*TOMATO_PRICE+J12772*CARROT_PRICE+K12772*MESCLUN_PRICE</x:f>
        <x:v>233434</x:v>
      </x:c>
      <x:c r="P12772" s="268" t="n">
        <x:f>I12772*TOMATO_FERTILIZER+J12772*CARROT_FERTILIZER+K12772*MESCLUN_FERTILIZER</x:f>
        <x:v>35640</x:v>
      </x:c>
      <x:c r="Q12772" s="268" t="n">
        <x:f>MIN(M12772,FARMER_HOURS)*FARMER_RATE+MAX(M12772-FARMER_HOURS,0)*TEMP_RATE</x:f>
        <x:v>216831.8322586705</x:v>
      </x:c>
      <x:c r="R12772" s="268" t="n">
        <x:f>O12772-P12772-Q12772-FIXED_COST</x:f>
        <x:v>-39037.8322586705</x:v>
      </x:c>
      <x:c r="S12772" s="139" t="str">
        <x:f>IF(AND(L12772&lt;=TOTAL_BED_CAP,N12772&lt;=TEMP_WORKER_CAP),"YES","NO")</x:f>
        <x:v>NO</x:v>
      </x:c>
      <x:c r="T12772" s="139" t="n">
        <x:f>IF(S12772="YES",R12772,-1E+99)</x:f>
        <x:v>-1e+99</x:v>
      </x:c>
    </x:row>
    <x:row r="12773">
      <x:c r="A12773" s="139"/>
      <x:c r="B12773" s="139"/>
      <x:c r="C12773" s="139"/>
      <x:c r="D12773" s="139"/>
      <x:c r="E12773" s="139"/>
      <x:c r="F12773" s="139"/>
      <x:c r="G12773" s="139"/>
      <x:c r="H12773" s="139"/>
      <x:c r="I12773" s="266" t="n">
        <x:f>INT((ROW()-ROW($I$46))/((CARROT_CAP+1)*(MESCLUN_CAP+1)))</x:f>
        <x:v>19</x:v>
      </x:c>
      <x:c r="J12773" s="266" t="n">
        <x:f>MOD(INT((ROW()-ROW($I$46))/(MESCLUN_CAP+1)),CARROT_CAP+1)</x:f>
        <x:v>11</x:v>
      </x:c>
      <x:c r="K12773" s="266" t="n">
        <x:f>MOD(ROW()-ROW($I$46),MESCLUN_CAP+1)</x:f>
        <x:v>17</x:v>
      </x:c>
      <x:c r="L12773" s="266" t="n">
        <x:f>SUM(I12773:K12773)</x:f>
        <x:v>47</x:v>
      </x:c>
      <x:c r="M12773" s="267" t="n">
        <x:f>I12773*TOMATO_HOURS*WEEKS*(1+TOMATO_DIM)^I12773+J12773*CARROT_HOURS*WEEKS*(1+CARROT_DIM)^J12773+K12773*MESCLUN_HOURS*WEEKS*(1+MESCLUN_DIM)^K12773</x:f>
        <x:v>11836.073761545962</x:v>
      </x:c>
      <x:c r="N12773" s="267" t="n">
        <x:f>MAX(M12773-FARMER_HOURS,0)/TEMP_HOURS_PER_WORKER</x:f>
        <x:v>7.719495667740252</x:v>
      </x:c>
      <x:c r="O12773" s="268" t="n">
        <x:f>I12773*TOMATO_PRICE+J12773*CARROT_PRICE+K12773*MESCLUN_PRICE</x:f>
        <x:v>236134</x:v>
      </x:c>
      <x:c r="P12773" s="268" t="n">
        <x:f>I12773*TOMATO_FERTILIZER+J12773*CARROT_FERTILIZER+K12773*MESCLUN_FERTILIZER</x:f>
        <x:v>36520</x:v>
      </x:c>
      <x:c r="Q12773" s="268" t="n">
        <x:f>MIN(M12773,FARMER_HOURS)*FARMER_RATE+MAX(M12773-FARMER_HOURS,0)*TEMP_RATE</x:f>
        <x:v>217987.39169350627</x:v>
      </x:c>
      <x:c r="R12773" s="268" t="n">
        <x:f>O12773-P12773-Q12773-FIXED_COST</x:f>
        <x:v>-38373.39169350627</x:v>
      </x:c>
      <x:c r="S12773" s="139" t="str">
        <x:f>IF(AND(L12773&lt;=TOTAL_BED_CAP,N12773&lt;=TEMP_WORKER_CAP),"YES","NO")</x:f>
        <x:v>NO</x:v>
      </x:c>
      <x:c r="T12773" s="139" t="n">
        <x:f>IF(S12773="YES",R12773,-1E+99)</x:f>
        <x:v>-1e+99</x:v>
      </x:c>
    </x:row>
    <x:row r="12774">
      <x:c r="A12774" s="139"/>
      <x:c r="B12774" s="139"/>
      <x:c r="C12774" s="139"/>
      <x:c r="D12774" s="139"/>
      <x:c r="E12774" s="139"/>
      <x:c r="F12774" s="139"/>
      <x:c r="G12774" s="139"/>
      <x:c r="H12774" s="139"/>
      <x:c r="I12774" s="266" t="n">
        <x:f>INT((ROW()-ROW($I$46))/((CARROT_CAP+1)*(MESCLUN_CAP+1)))</x:f>
        <x:v>19</x:v>
      </x:c>
      <x:c r="J12774" s="266" t="n">
        <x:f>MOD(INT((ROW()-ROW($I$46))/(MESCLUN_CAP+1)),CARROT_CAP+1)</x:f>
        <x:v>11</x:v>
      </x:c>
      <x:c r="K12774" s="266" t="n">
        <x:f>MOD(ROW()-ROW($I$46),MESCLUN_CAP+1)</x:f>
        <x:v>18</x:v>
      </x:c>
      <x:c r="L12774" s="266" t="n">
        <x:f>SUM(I12774:K12774)</x:f>
        <x:v>48</x:v>
      </x:c>
      <x:c r="M12774" s="267" t="n">
        <x:f>I12774*TOMATO_HOURS*WEEKS*(1+TOMATO_DIM)^I12774+J12774*CARROT_HOURS*WEEKS*(1+CARROT_DIM)^J12774+K12774*MESCLUN_HOURS*WEEKS*(1+MESCLUN_DIM)^K12774</x:f>
        <x:v>11904.16075300455</x:v>
      </x:c>
      <x:c r="N12774" s="267" t="n">
        <x:f>MAX(M12774-FARMER_HOURS,0)/TEMP_HOURS_PER_WORKER</x:f>
        <x:v>7.766778300697604</x:v>
      </x:c>
      <x:c r="O12774" s="268" t="n">
        <x:f>I12774*TOMATO_PRICE+J12774*CARROT_PRICE+K12774*MESCLUN_PRICE</x:f>
        <x:v>238834</x:v>
      </x:c>
      <x:c r="P12774" s="268" t="n">
        <x:f>I12774*TOMATO_FERTILIZER+J12774*CARROT_FERTILIZER+K12774*MESCLUN_FERTILIZER</x:f>
        <x:v>37400</x:v>
      </x:c>
      <x:c r="Q12774" s="268" t="n">
        <x:f>MIN(M12774,FARMER_HOURS)*FARMER_RATE+MAX(M12774-FARMER_HOURS,0)*TEMP_RATE</x:f>
        <x:v>219169.45751744008</x:v>
      </x:c>
      <x:c r="R12774" s="268" t="n">
        <x:f>O12774-P12774-Q12774-FIXED_COST</x:f>
        <x:v>-37735.45751744008</x:v>
      </x:c>
      <x:c r="S12774" s="139" t="str">
        <x:f>IF(AND(L12774&lt;=TOTAL_BED_CAP,N12774&lt;=TEMP_WORKER_CAP),"YES","NO")</x:f>
        <x:v>NO</x:v>
      </x:c>
      <x:c r="T12774" s="139" t="n">
        <x:f>IF(S12774="YES",R12774,-1E+99)</x:f>
        <x:v>-1e+99</x:v>
      </x:c>
    </x:row>
    <x:row r="12775">
      <x:c r="A12775" s="139"/>
      <x:c r="B12775" s="139"/>
      <x:c r="C12775" s="139"/>
      <x:c r="D12775" s="139"/>
      <x:c r="E12775" s="139"/>
      <x:c r="F12775" s="139"/>
      <x:c r="G12775" s="139"/>
      <x:c r="H12775" s="139"/>
      <x:c r="I12775" s="266" t="n">
        <x:f>INT((ROW()-ROW($I$46))/((CARROT_CAP+1)*(MESCLUN_CAP+1)))</x:f>
        <x:v>19</x:v>
      </x:c>
      <x:c r="J12775" s="266" t="n">
        <x:f>MOD(INT((ROW()-ROW($I$46))/(MESCLUN_CAP+1)),CARROT_CAP+1)</x:f>
        <x:v>11</x:v>
      </x:c>
      <x:c r="K12775" s="266" t="n">
        <x:f>MOD(ROW()-ROW($I$46),MESCLUN_CAP+1)</x:f>
        <x:v>19</x:v>
      </x:c>
      <x:c r="L12775" s="266" t="n">
        <x:f>SUM(I12775:K12775)</x:f>
        <x:v>49</x:v>
      </x:c>
      <x:c r="M12775" s="267" t="n">
        <x:f>I12775*TOMATO_HOURS*WEEKS*(1+TOMATO_DIM)^I12775+J12775*CARROT_HOURS*WEEKS*(1+CARROT_DIM)^J12775+K12775*MESCLUN_HOURS*WEEKS*(1+MESCLUN_DIM)^K12775</x:f>
        <x:v>11973.802281640572</x:v>
      </x:c>
      <x:c r="N12775" s="267" t="n">
        <x:f>MAX(M12775-FARMER_HOURS,0)/TEMP_HOURS_PER_WORKER</x:f>
        <x:v>7.815140473361509</x:v>
      </x:c>
      <x:c r="O12775" s="268" t="n">
        <x:f>I12775*TOMATO_PRICE+J12775*CARROT_PRICE+K12775*MESCLUN_PRICE</x:f>
        <x:v>241534</x:v>
      </x:c>
      <x:c r="P12775" s="268" t="n">
        <x:f>I12775*TOMATO_FERTILIZER+J12775*CARROT_FERTILIZER+K12775*MESCLUN_FERTILIZER</x:f>
        <x:v>38280</x:v>
      </x:c>
      <x:c r="Q12775" s="268" t="n">
        <x:f>MIN(M12775,FARMER_HOURS)*FARMER_RATE+MAX(M12775-FARMER_HOURS,0)*TEMP_RATE</x:f>
        <x:v>220378.5118340377</x:v>
      </x:c>
      <x:c r="R12775" s="268" t="n">
        <x:f>O12775-P12775-Q12775-FIXED_COST</x:f>
        <x:v>-37124.511834037694</x:v>
      </x:c>
      <x:c r="S12775" s="139" t="str">
        <x:f>IF(AND(L12775&lt;=TOTAL_BED_CAP,N12775&lt;=TEMP_WORKER_CAP),"YES","NO")</x:f>
        <x:v>NO</x:v>
      </x:c>
      <x:c r="T12775" s="139" t="n">
        <x:f>IF(S12775="YES",R12775,-1E+99)</x:f>
        <x:v>-1e+99</x:v>
      </x:c>
    </x:row>
    <x:row r="12776">
      <x:c r="A12776" s="139"/>
      <x:c r="B12776" s="139"/>
      <x:c r="C12776" s="139"/>
      <x:c r="D12776" s="139"/>
      <x:c r="E12776" s="139"/>
      <x:c r="F12776" s="139"/>
      <x:c r="G12776" s="139"/>
      <x:c r="H12776" s="139"/>
      <x:c r="I12776" s="266" t="n">
        <x:f>INT((ROW()-ROW($I$46))/((CARROT_CAP+1)*(MESCLUN_CAP+1)))</x:f>
        <x:v>19</x:v>
      </x:c>
      <x:c r="J12776" s="266" t="n">
        <x:f>MOD(INT((ROW()-ROW($I$46))/(MESCLUN_CAP+1)),CARROT_CAP+1)</x:f>
        <x:v>11</x:v>
      </x:c>
      <x:c r="K12776" s="266" t="n">
        <x:f>MOD(ROW()-ROW($I$46),MESCLUN_CAP+1)</x:f>
        <x:v>20</x:v>
      </x:c>
      <x:c r="L12776" s="266" t="n">
        <x:f>SUM(I12776:K12776)</x:f>
        <x:v>50</x:v>
      </x:c>
      <x:c r="M12776" s="267" t="n">
        <x:f>I12776*TOMATO_HOURS*WEEKS*(1+TOMATO_DIM)^I12776+J12776*CARROT_HOURS*WEEKS*(1+CARROT_DIM)^J12776+K12776*MESCLUN_HOURS*WEEKS*(1+MESCLUN_DIM)^K12776</x:f>
        <x:v>12045.026572291048</x:v>
      </x:c>
      <x:c r="N12776" s="267" t="n">
        <x:f>MAX(M12776-FARMER_HOURS,0)/TEMP_HOURS_PER_WORKER</x:f>
        <x:v>7.864601786313228</x:v>
      </x:c>
      <x:c r="O12776" s="268" t="n">
        <x:f>I12776*TOMATO_PRICE+J12776*CARROT_PRICE+K12776*MESCLUN_PRICE</x:f>
        <x:v>244234</x:v>
      </x:c>
      <x:c r="P12776" s="268" t="n">
        <x:f>I12776*TOMATO_FERTILIZER+J12776*CARROT_FERTILIZER+K12776*MESCLUN_FERTILIZER</x:f>
        <x:v>39160</x:v>
      </x:c>
      <x:c r="Q12776" s="268" t="n">
        <x:f>MIN(M12776,FARMER_HOURS)*FARMER_RATE+MAX(M12776-FARMER_HOURS,0)*TEMP_RATE</x:f>
        <x:v>221615.0446578307</x:v>
      </x:c>
      <x:c r="R12776" s="268" t="n">
        <x:f>O12776-P12776-Q12776-FIXED_COST</x:f>
        <x:v>-36541.0446578307</x:v>
      </x:c>
      <x:c r="S12776" s="139" t="str">
        <x:f>IF(AND(L12776&lt;=TOTAL_BED_CAP,N12776&lt;=TEMP_WORKER_CAP),"YES","NO")</x:f>
        <x:v>NO</x:v>
      </x:c>
      <x:c r="T12776" s="139" t="n">
        <x:f>IF(S12776="YES",R12776,-1E+99)</x:f>
        <x:v>-1e+99</x:v>
      </x:c>
    </x:row>
    <x:row r="12777">
      <x:c r="A12777" s="139"/>
      <x:c r="B12777" s="139"/>
      <x:c r="C12777" s="139"/>
      <x:c r="D12777" s="139"/>
      <x:c r="E12777" s="139"/>
      <x:c r="F12777" s="139"/>
      <x:c r="G12777" s="139"/>
      <x:c r="H12777" s="139"/>
      <x:c r="I12777" s="266" t="n">
        <x:f>INT((ROW()-ROW($I$46))/((CARROT_CAP+1)*(MESCLUN_CAP+1)))</x:f>
        <x:v>19</x:v>
      </x:c>
      <x:c r="J12777" s="266" t="n">
        <x:f>MOD(INT((ROW()-ROW($I$46))/(MESCLUN_CAP+1)),CARROT_CAP+1)</x:f>
        <x:v>11</x:v>
      </x:c>
      <x:c r="K12777" s="266" t="n">
        <x:f>MOD(ROW()-ROW($I$46),MESCLUN_CAP+1)</x:f>
        <x:v>21</x:v>
      </x:c>
      <x:c r="L12777" s="266" t="n">
        <x:f>SUM(I12777:K12777)</x:f>
        <x:v>51</x:v>
      </x:c>
      <x:c r="M12777" s="267" t="n">
        <x:f>I12777*TOMATO_HOURS*WEEKS*(1+TOMATO_DIM)^I12777+J12777*CARROT_HOURS*WEEKS*(1+CARROT_DIM)^J12777+K12777*MESCLUN_HOURS*WEEKS*(1+MESCLUN_DIM)^K12777</x:f>
        <x:v>12117.862312517493</x:v>
      </x:c>
      <x:c r="N12777" s="267" t="n">
        <x:f>MAX(M12777-FARMER_HOURS,0)/TEMP_HOURS_PER_WORKER</x:f>
        <x:v>7.915182161470481</x:v>
      </x:c>
      <x:c r="O12777" s="268" t="n">
        <x:f>I12777*TOMATO_PRICE+J12777*CARROT_PRICE+K12777*MESCLUN_PRICE</x:f>
        <x:v>246934</x:v>
      </x:c>
      <x:c r="P12777" s="268" t="n">
        <x:f>I12777*TOMATO_FERTILIZER+J12777*CARROT_FERTILIZER+K12777*MESCLUN_FERTILIZER</x:f>
        <x:v>40040</x:v>
      </x:c>
      <x:c r="Q12777" s="268" t="n">
        <x:f>MIN(M12777,FARMER_HOURS)*FARMER_RATE+MAX(M12777-FARMER_HOURS,0)*TEMP_RATE</x:f>
        <x:v>222879.554036762</x:v>
      </x:c>
      <x:c r="R12777" s="268" t="n">
        <x:f>O12777-P12777-Q12777-FIXED_COST</x:f>
        <x:v>-35985.55403676201</x:v>
      </x:c>
      <x:c r="S12777" s="139" t="str">
        <x:f>IF(AND(L12777&lt;=TOTAL_BED_CAP,N12777&lt;=TEMP_WORKER_CAP),"YES","NO")</x:f>
        <x:v>NO</x:v>
      </x:c>
      <x:c r="T12777" s="139" t="n">
        <x:f>IF(S12777="YES",R12777,-1E+99)</x:f>
        <x:v>-1e+99</x:v>
      </x:c>
    </x:row>
    <x:row r="12778">
      <x:c r="A12778" s="139"/>
      <x:c r="B12778" s="139"/>
      <x:c r="C12778" s="139"/>
      <x:c r="D12778" s="139"/>
      <x:c r="E12778" s="139"/>
      <x:c r="F12778" s="139"/>
      <x:c r="G12778" s="139"/>
      <x:c r="H12778" s="139"/>
      <x:c r="I12778" s="266" t="n">
        <x:f>INT((ROW()-ROW($I$46))/((CARROT_CAP+1)*(MESCLUN_CAP+1)))</x:f>
        <x:v>19</x:v>
      </x:c>
      <x:c r="J12778" s="266" t="n">
        <x:f>MOD(INT((ROW()-ROW($I$46))/(MESCLUN_CAP+1)),CARROT_CAP+1)</x:f>
        <x:v>11</x:v>
      </x:c>
      <x:c r="K12778" s="266" t="n">
        <x:f>MOD(ROW()-ROW($I$46),MESCLUN_CAP+1)</x:f>
        <x:v>22</x:v>
      </x:c>
      <x:c r="L12778" s="266" t="n">
        <x:f>SUM(I12778:K12778)</x:f>
        <x:v>52</x:v>
      </x:c>
      <x:c r="M12778" s="267" t="n">
        <x:f>I12778*TOMATO_HOURS*WEEKS*(1+TOMATO_DIM)^I12778+J12778*CARROT_HOURS*WEEKS*(1+CARROT_DIM)^J12778+K12778*MESCLUN_HOURS*WEEKS*(1+MESCLUN_DIM)^K12778</x:f>
        <x:v>12192.33865976389</x:v>
      </x:c>
      <x:c r="N12778" s="267" t="n">
        <x:f>MAX(M12778-FARMER_HOURS,0)/TEMP_HOURS_PER_WORKER</x:f>
        <x:v>7.966901847058256</x:v>
      </x:c>
      <x:c r="O12778" s="268" t="n">
        <x:f>I12778*TOMATO_PRICE+J12778*CARROT_PRICE+K12778*MESCLUN_PRICE</x:f>
        <x:v>249634</x:v>
      </x:c>
      <x:c r="P12778" s="268" t="n">
        <x:f>I12778*TOMATO_FERTILIZER+J12778*CARROT_FERTILIZER+K12778*MESCLUN_FERTILIZER</x:f>
        <x:v>40920</x:v>
      </x:c>
      <x:c r="Q12778" s="268" t="n">
        <x:f>MIN(M12778,FARMER_HOURS)*FARMER_RATE+MAX(M12778-FARMER_HOURS,0)*TEMP_RATE</x:f>
        <x:v>224172.5461764564</x:v>
      </x:c>
      <x:c r="R12778" s="268" t="n">
        <x:f>O12778-P12778-Q12778-FIXED_COST</x:f>
        <x:v>-35458.54617645641</x:v>
      </x:c>
      <x:c r="S12778" s="139" t="str">
        <x:f>IF(AND(L12778&lt;=TOTAL_BED_CAP,N12778&lt;=TEMP_WORKER_CAP),"YES","NO")</x:f>
        <x:v>NO</x:v>
      </x:c>
      <x:c r="T12778" s="139" t="n">
        <x:f>IF(S12778="YES",R12778,-1E+99)</x:f>
        <x:v>-1e+99</x:v>
      </x:c>
    </x:row>
    <x:row r="12779">
      <x:c r="A12779" s="139"/>
      <x:c r="B12779" s="139"/>
      <x:c r="C12779" s="139"/>
      <x:c r="D12779" s="139"/>
      <x:c r="E12779" s="139"/>
      <x:c r="F12779" s="139"/>
      <x:c r="G12779" s="139"/>
      <x:c r="H12779" s="139"/>
      <x:c r="I12779" s="266" t="n">
        <x:f>INT((ROW()-ROW($I$46))/((CARROT_CAP+1)*(MESCLUN_CAP+1)))</x:f>
        <x:v>19</x:v>
      </x:c>
      <x:c r="J12779" s="266" t="n">
        <x:f>MOD(INT((ROW()-ROW($I$46))/(MESCLUN_CAP+1)),CARROT_CAP+1)</x:f>
        <x:v>11</x:v>
      </x:c>
      <x:c r="K12779" s="266" t="n">
        <x:f>MOD(ROW()-ROW($I$46),MESCLUN_CAP+1)</x:f>
        <x:v>23</x:v>
      </x:c>
      <x:c r="L12779" s="266" t="n">
        <x:f>SUM(I12779:K12779)</x:f>
        <x:v>53</x:v>
      </x:c>
      <x:c r="M12779" s="267" t="n">
        <x:f>I12779*TOMATO_HOURS*WEEKS*(1+TOMATO_DIM)^I12779+J12779*CARROT_HOURS*WEEKS*(1+CARROT_DIM)^J12779+K12779*MESCLUN_HOURS*WEEKS*(1+MESCLUN_DIM)^K12779</x:f>
        <x:v>12268.485248621324</x:v>
      </x:c>
      <x:c r="N12779" s="267" t="n">
        <x:f>MAX(M12779-FARMER_HOURS,0)/TEMP_HOURS_PER_WORKER</x:f>
        <x:v>8.019781422653697</x:v>
      </x:c>
      <x:c r="O12779" s="268" t="n">
        <x:f>I12779*TOMATO_PRICE+J12779*CARROT_PRICE+K12779*MESCLUN_PRICE</x:f>
        <x:v>252334</x:v>
      </x:c>
      <x:c r="P12779" s="268" t="n">
        <x:f>I12779*TOMATO_FERTILIZER+J12779*CARROT_FERTILIZER+K12779*MESCLUN_FERTILIZER</x:f>
        <x:v>41800</x:v>
      </x:c>
      <x:c r="Q12779" s="268" t="n">
        <x:f>MIN(M12779,FARMER_HOURS)*FARMER_RATE+MAX(M12779-FARMER_HOURS,0)*TEMP_RATE</x:f>
        <x:v>225494.5355663424</x:v>
      </x:c>
      <x:c r="R12779" s="268" t="n">
        <x:f>O12779-P12779-Q12779-FIXED_COST</x:f>
        <x:v>-34960.53556634241</x:v>
      </x:c>
      <x:c r="S12779" s="139" t="str">
        <x:f>IF(AND(L12779&lt;=TOTAL_BED_CAP,N12779&lt;=TEMP_WORKER_CAP),"YES","NO")</x:f>
        <x:v>NO</x:v>
      </x:c>
      <x:c r="T12779" s="139" t="n">
        <x:f>IF(S12779="YES",R12779,-1E+99)</x:f>
        <x:v>-1e+99</x:v>
      </x:c>
    </x:row>
    <x:row r="12780">
      <x:c r="A12780" s="139"/>
      <x:c r="B12780" s="139"/>
      <x:c r="C12780" s="139"/>
      <x:c r="D12780" s="139"/>
      <x:c r="E12780" s="139"/>
      <x:c r="F12780" s="139"/>
      <x:c r="G12780" s="139"/>
      <x:c r="H12780" s="139"/>
      <x:c r="I12780" s="266" t="n">
        <x:f>INT((ROW()-ROW($I$46))/((CARROT_CAP+1)*(MESCLUN_CAP+1)))</x:f>
        <x:v>19</x:v>
      </x:c>
      <x:c r="J12780" s="266" t="n">
        <x:f>MOD(INT((ROW()-ROW($I$46))/(MESCLUN_CAP+1)),CARROT_CAP+1)</x:f>
        <x:v>11</x:v>
      </x:c>
      <x:c r="K12780" s="266" t="n">
        <x:f>MOD(ROW()-ROW($I$46),MESCLUN_CAP+1)</x:f>
        <x:v>24</x:v>
      </x:c>
      <x:c r="L12780" s="266" t="n">
        <x:f>SUM(I12780:K12780)</x:f>
        <x:v>54</x:v>
      </x:c>
      <x:c r="M12780" s="267" t="n">
        <x:f>I12780*TOMATO_HOURS*WEEKS*(1+TOMATO_DIM)^I12780+J12780*CARROT_HOURS*WEEKS*(1+CARROT_DIM)^J12780+K12780*MESCLUN_HOURS*WEEKS*(1+MESCLUN_DIM)^K12780</x:f>
        <x:v>12346.33219820082</x:v>
      </x:c>
      <x:c r="N12780" s="267" t="n">
        <x:f>MAX(M12780-FARMER_HOURS,0)/TEMP_HOURS_PER_WORKER</x:f>
        <x:v>8.073841804306126</x:v>
      </x:c>
      <x:c r="O12780" s="268" t="n">
        <x:f>I12780*TOMATO_PRICE+J12780*CARROT_PRICE+K12780*MESCLUN_PRICE</x:f>
        <x:v>255034</x:v>
      </x:c>
      <x:c r="P12780" s="268" t="n">
        <x:f>I12780*TOMATO_FERTILIZER+J12780*CARROT_FERTILIZER+K12780*MESCLUN_FERTILIZER</x:f>
        <x:v>42680</x:v>
      </x:c>
      <x:c r="Q12780" s="268" t="n">
        <x:f>MIN(M12780,FARMER_HOURS)*FARMER_RATE+MAX(M12780-FARMER_HOURS,0)*TEMP_RATE</x:f>
        <x:v>226846.04510765313</x:v>
      </x:c>
      <x:c r="R12780" s="268" t="n">
        <x:f>O12780-P12780-Q12780-FIXED_COST</x:f>
        <x:v>-34492.04510765313</x:v>
      </x:c>
      <x:c r="S12780" s="139" t="str">
        <x:f>IF(AND(L12780&lt;=TOTAL_BED_CAP,N12780&lt;=TEMP_WORKER_CAP),"YES","NO")</x:f>
        <x:v>NO</x:v>
      </x:c>
      <x:c r="T12780" s="139" t="n">
        <x:f>IF(S12780="YES",R12780,-1E+99)</x:f>
        <x:v>-1e+99</x:v>
      </x:c>
    </x:row>
    <x:row r="12781">
      <x:c r="A12781" s="139"/>
      <x:c r="B12781" s="139"/>
      <x:c r="C12781" s="139"/>
      <x:c r="D12781" s="139"/>
      <x:c r="E12781" s="139"/>
      <x:c r="F12781" s="139"/>
      <x:c r="G12781" s="139"/>
      <x:c r="H12781" s="139"/>
      <x:c r="I12781" s="266" t="n">
        <x:f>INT((ROW()-ROW($I$46))/((CARROT_CAP+1)*(MESCLUN_CAP+1)))</x:f>
        <x:v>19</x:v>
      </x:c>
      <x:c r="J12781" s="266" t="n">
        <x:f>MOD(INT((ROW()-ROW($I$46))/(MESCLUN_CAP+1)),CARROT_CAP+1)</x:f>
        <x:v>11</x:v>
      </x:c>
      <x:c r="K12781" s="266" t="n">
        <x:f>MOD(ROW()-ROW($I$46),MESCLUN_CAP+1)</x:f>
        <x:v>25</x:v>
      </x:c>
      <x:c r="L12781" s="266" t="n">
        <x:f>SUM(I12781:K12781)</x:f>
        <x:v>55</x:v>
      </x:c>
      <x:c r="M12781" s="267" t="n">
        <x:f>I12781*TOMATO_HOURS*WEEKS*(1+TOMATO_DIM)^I12781+J12781*CARROT_HOURS*WEEKS*(1+CARROT_DIM)^J12781+K12781*MESCLUN_HOURS*WEEKS*(1+MESCLUN_DIM)^K12781</x:f>
        <x:v>12425.910119615917</x:v>
      </x:c>
      <x:c r="N12781" s="267" t="n">
        <x:f>MAX(M12781-FARMER_HOURS,0)/TEMP_HOURS_PER_WORKER</x:f>
        <x:v>8.129104249733276</x:v>
      </x:c>
      <x:c r="O12781" s="268" t="n">
        <x:f>I12781*TOMATO_PRICE+J12781*CARROT_PRICE+K12781*MESCLUN_PRICE</x:f>
        <x:v>257734</x:v>
      </x:c>
      <x:c r="P12781" s="268" t="n">
        <x:f>I12781*TOMATO_FERTILIZER+J12781*CARROT_FERTILIZER+K12781*MESCLUN_FERTILIZER</x:f>
        <x:v>43560</x:v>
      </x:c>
      <x:c r="Q12781" s="268" t="n">
        <x:f>MIN(M12781,FARMER_HOURS)*FARMER_RATE+MAX(M12781-FARMER_HOURS,0)*TEMP_RATE</x:f>
        <x:v>228227.6062433319</x:v>
      </x:c>
      <x:c r="R12781" s="268" t="n">
        <x:f>O12781-P12781-Q12781-FIXED_COST</x:f>
        <x:v>-34053.60624333189</x:v>
      </x:c>
      <x:c r="S12781" s="139" t="str">
        <x:f>IF(AND(L12781&lt;=TOTAL_BED_CAP,N12781&lt;=TEMP_WORKER_CAP),"YES","NO")</x:f>
        <x:v>NO</x:v>
      </x:c>
      <x:c r="T12781" s="139" t="n">
        <x:f>IF(S12781="YES",R12781,-1E+99)</x:f>
        <x:v>-1e+99</x:v>
      </x:c>
    </x:row>
    <x:row r="12782">
      <x:c r="A12782" s="139"/>
      <x:c r="B12782" s="139"/>
      <x:c r="C12782" s="139"/>
      <x:c r="D12782" s="139"/>
      <x:c r="E12782" s="139"/>
      <x:c r="F12782" s="139"/>
      <x:c r="G12782" s="139"/>
      <x:c r="H12782" s="139"/>
      <x:c r="I12782" s="266" t="n">
        <x:f>INT((ROW()-ROW($I$46))/((CARROT_CAP+1)*(MESCLUN_CAP+1)))</x:f>
        <x:v>19</x:v>
      </x:c>
      <x:c r="J12782" s="266" t="n">
        <x:f>MOD(INT((ROW()-ROW($I$46))/(MESCLUN_CAP+1)),CARROT_CAP+1)</x:f>
        <x:v>11</x:v>
      </x:c>
      <x:c r="K12782" s="266" t="n">
        <x:f>MOD(ROW()-ROW($I$46),MESCLUN_CAP+1)</x:f>
        <x:v>26</x:v>
      </x:c>
      <x:c r="L12782" s="266" t="n">
        <x:f>SUM(I12782:K12782)</x:f>
        <x:v>56</x:v>
      </x:c>
      <x:c r="M12782" s="267" t="n">
        <x:f>I12782*TOMATO_HOURS*WEEKS*(1+TOMATO_DIM)^I12782+J12782*CARROT_HOURS*WEEKS*(1+CARROT_DIM)^J12782+K12782*MESCLUN_HOURS*WEEKS*(1+MESCLUN_DIM)^K12782</x:f>
        <x:v>12507.250123576636</x:v>
      </x:c>
      <x:c r="N12782" s="267" t="n">
        <x:f>MAX(M12782-FARMER_HOURS,0)/TEMP_HOURS_PER_WORKER</x:f>
        <x:v>8.185590363594885</x:v>
      </x:c>
      <x:c r="O12782" s="268" t="n">
        <x:f>I12782*TOMATO_PRICE+J12782*CARROT_PRICE+K12782*MESCLUN_PRICE</x:f>
        <x:v>260434</x:v>
      </x:c>
      <x:c r="P12782" s="268" t="n">
        <x:f>I12782*TOMATO_FERTILIZER+J12782*CARROT_FERTILIZER+K12782*MESCLUN_FERTILIZER</x:f>
        <x:v>44440</x:v>
      </x:c>
      <x:c r="Q12782" s="268" t="n">
        <x:f>MIN(M12782,FARMER_HOURS)*FARMER_RATE+MAX(M12782-FARMER_HOURS,0)*TEMP_RATE</x:f>
        <x:v>229639.75908987215</x:v>
      </x:c>
      <x:c r="R12782" s="268" t="n">
        <x:f>O12782-P12782-Q12782-FIXED_COST</x:f>
        <x:v>-33645.759089872154</x:v>
      </x:c>
      <x:c r="S12782" s="139" t="str">
        <x:f>IF(AND(L12782&lt;=TOTAL_BED_CAP,N12782&lt;=TEMP_WORKER_CAP),"YES","NO")</x:f>
        <x:v>NO</x:v>
      </x:c>
      <x:c r="T12782" s="139" t="n">
        <x:f>IF(S12782="YES",R12782,-1E+99)</x:f>
        <x:v>-1e+99</x:v>
      </x:c>
    </x:row>
    <x:row r="12783">
      <x:c r="A12783" s="139"/>
      <x:c r="B12783" s="139"/>
      <x:c r="C12783" s="139"/>
      <x:c r="D12783" s="139"/>
      <x:c r="E12783" s="139"/>
      <x:c r="F12783" s="139"/>
      <x:c r="G12783" s="139"/>
      <x:c r="H12783" s="139"/>
      <x:c r="I12783" s="266" t="n">
        <x:f>INT((ROW()-ROW($I$46))/((CARROT_CAP+1)*(MESCLUN_CAP+1)))</x:f>
        <x:v>19</x:v>
      </x:c>
      <x:c r="J12783" s="266" t="n">
        <x:f>MOD(INT((ROW()-ROW($I$46))/(MESCLUN_CAP+1)),CARROT_CAP+1)</x:f>
        <x:v>11</x:v>
      </x:c>
      <x:c r="K12783" s="266" t="n">
        <x:f>MOD(ROW()-ROW($I$46),MESCLUN_CAP+1)</x:f>
        <x:v>27</x:v>
      </x:c>
      <x:c r="L12783" s="266" t="n">
        <x:f>SUM(I12783:K12783)</x:f>
        <x:v>57</x:v>
      </x:c>
      <x:c r="M12783" s="267" t="n">
        <x:f>I12783*TOMATO_HOURS*WEEKS*(1+TOMATO_DIM)^I12783+J12783*CARROT_HOURS*WEEKS*(1+CARROT_DIM)^J12783+K12783*MESCLUN_HOURS*WEEKS*(1+MESCLUN_DIM)^K12783</x:f>
        <x:v>12590.383828096392</x:v>
      </x:c>
      <x:c r="N12783" s="267" t="n">
        <x:f>MAX(M12783-FARMER_HOURS,0)/TEMP_HOURS_PER_WORKER</x:f>
        <x:v>8.243322102844717</x:v>
      </x:c>
      <x:c r="O12783" s="268" t="n">
        <x:f>I12783*TOMATO_PRICE+J12783*CARROT_PRICE+K12783*MESCLUN_PRICE</x:f>
        <x:v>263134</x:v>
      </x:c>
      <x:c r="P12783" s="268" t="n">
        <x:f>I12783*TOMATO_FERTILIZER+J12783*CARROT_FERTILIZER+K12783*MESCLUN_FERTILIZER</x:f>
        <x:v>45320</x:v>
      </x:c>
      <x:c r="Q12783" s="268" t="n">
        <x:f>MIN(M12783,FARMER_HOURS)*FARMER_RATE+MAX(M12783-FARMER_HOURS,0)*TEMP_RATE</x:f>
        <x:v>231083.0525711179</x:v>
      </x:c>
      <x:c r="R12783" s="268" t="n">
        <x:f>O12783-P12783-Q12783-FIXED_COST</x:f>
        <x:v>-33269.05257111791</x:v>
      </x:c>
      <x:c r="S12783" s="139" t="str">
        <x:f>IF(AND(L12783&lt;=TOTAL_BED_CAP,N12783&lt;=TEMP_WORKER_CAP),"YES","NO")</x:f>
        <x:v>NO</x:v>
      </x:c>
      <x:c r="T12783" s="139" t="n">
        <x:f>IF(S12783="YES",R12783,-1E+99)</x:f>
        <x:v>-1e+99</x:v>
      </x:c>
    </x:row>
    <x:row r="12784">
      <x:c r="A12784" s="139"/>
      <x:c r="B12784" s="139"/>
      <x:c r="C12784" s="139"/>
      <x:c r="D12784" s="139"/>
      <x:c r="E12784" s="139"/>
      <x:c r="F12784" s="139"/>
      <x:c r="G12784" s="139"/>
      <x:c r="H12784" s="139"/>
      <x:c r="I12784" s="266" t="n">
        <x:f>INT((ROW()-ROW($I$46))/((CARROT_CAP+1)*(MESCLUN_CAP+1)))</x:f>
        <x:v>19</x:v>
      </x:c>
      <x:c r="J12784" s="266" t="n">
        <x:f>MOD(INT((ROW()-ROW($I$46))/(MESCLUN_CAP+1)),CARROT_CAP+1)</x:f>
        <x:v>11</x:v>
      </x:c>
      <x:c r="K12784" s="266" t="n">
        <x:f>MOD(ROW()-ROW($I$46),MESCLUN_CAP+1)</x:f>
        <x:v>28</x:v>
      </x:c>
      <x:c r="L12784" s="266" t="n">
        <x:f>SUM(I12784:K12784)</x:f>
        <x:v>58</x:v>
      </x:c>
      <x:c r="M12784" s="267" t="n">
        <x:f>I12784*TOMATO_HOURS*WEEKS*(1+TOMATO_DIM)^I12784+J12784*CARROT_HOURS*WEEKS*(1+CARROT_DIM)^J12784+K12784*MESCLUN_HOURS*WEEKS*(1+MESCLUN_DIM)^K12784</x:f>
        <x:v>12675.343366313546</x:v>
      </x:c>
      <x:c r="N12784" s="267" t="n">
        <x:f>MAX(M12784-FARMER_HOURS,0)/TEMP_HOURS_PER_WORKER</x:f>
        <x:v>8.302321782162185</x:v>
      </x:c>
      <x:c r="O12784" s="268" t="n">
        <x:f>I12784*TOMATO_PRICE+J12784*CARROT_PRICE+K12784*MESCLUN_PRICE</x:f>
        <x:v>265834</x:v>
      </x:c>
      <x:c r="P12784" s="268" t="n">
        <x:f>I12784*TOMATO_FERTILIZER+J12784*CARROT_FERTILIZER+K12784*MESCLUN_FERTILIZER</x:f>
        <x:v>46200</x:v>
      </x:c>
      <x:c r="Q12784" s="268" t="n">
        <x:f>MIN(M12784,FARMER_HOURS)*FARMER_RATE+MAX(M12784-FARMER_HOURS,0)*TEMP_RATE</x:f>
        <x:v>232558.04455405462</x:v>
      </x:c>
      <x:c r="R12784" s="268" t="n">
        <x:f>O12784-P12784-Q12784-FIXED_COST</x:f>
        <x:v>-32924.04455405462</x:v>
      </x:c>
      <x:c r="S12784" s="139" t="str">
        <x:f>IF(AND(L12784&lt;=TOTAL_BED_CAP,N12784&lt;=TEMP_WORKER_CAP),"YES","NO")</x:f>
        <x:v>NO</x:v>
      </x:c>
      <x:c r="T12784" s="139" t="n">
        <x:f>IF(S12784="YES",R12784,-1E+99)</x:f>
        <x:v>-1e+99</x:v>
      </x:c>
    </x:row>
    <x:row r="12785">
      <x:c r="A12785" s="139"/>
      <x:c r="B12785" s="139"/>
      <x:c r="C12785" s="139"/>
      <x:c r="D12785" s="139"/>
      <x:c r="E12785" s="139"/>
      <x:c r="F12785" s="139"/>
      <x:c r="G12785" s="139"/>
      <x:c r="H12785" s="139"/>
      <x:c r="I12785" s="266" t="n">
        <x:f>INT((ROW()-ROW($I$46))/((CARROT_CAP+1)*(MESCLUN_CAP+1)))</x:f>
        <x:v>19</x:v>
      </x:c>
      <x:c r="J12785" s="266" t="n">
        <x:f>MOD(INT((ROW()-ROW($I$46))/(MESCLUN_CAP+1)),CARROT_CAP+1)</x:f>
        <x:v>11</x:v>
      </x:c>
      <x:c r="K12785" s="266" t="n">
        <x:f>MOD(ROW()-ROW($I$46),MESCLUN_CAP+1)</x:f>
        <x:v>29</x:v>
      </x:c>
      <x:c r="L12785" s="266" t="n">
        <x:f>SUM(I12785:K12785)</x:f>
        <x:v>59</x:v>
      </x:c>
      <x:c r="M12785" s="267" t="n">
        <x:f>I12785*TOMATO_HOURS*WEEKS*(1+TOMATO_DIM)^I12785+J12785*CARROT_HOURS*WEEKS*(1+CARROT_DIM)^J12785+K12785*MESCLUN_HOURS*WEEKS*(1+MESCLUN_DIM)^K12785</x:f>
        <x:v>12762.161394429198</x:v>
      </x:c>
      <x:c r="N12785" s="267" t="n">
        <x:f>MAX(M12785-FARMER_HOURS,0)/TEMP_HOURS_PER_WORKER</x:f>
        <x:v>8.362612079464721</x:v>
      </x:c>
      <x:c r="O12785" s="268" t="n">
        <x:f>I12785*TOMATO_PRICE+J12785*CARROT_PRICE+K12785*MESCLUN_PRICE</x:f>
        <x:v>268534</x:v>
      </x:c>
      <x:c r="P12785" s="268" t="n">
        <x:f>I12785*TOMATO_FERTILIZER+J12785*CARROT_FERTILIZER+K12785*MESCLUN_FERTILIZER</x:f>
        <x:v>47080</x:v>
      </x:c>
      <x:c r="Q12785" s="268" t="n">
        <x:f>MIN(M12785,FARMER_HOURS)*FARMER_RATE+MAX(M12785-FARMER_HOURS,0)*TEMP_RATE</x:f>
        <x:v>234065.30198661803</x:v>
      </x:c>
      <x:c r="R12785" s="268" t="n">
        <x:f>O12785-P12785-Q12785-FIXED_COST</x:f>
        <x:v>-32611.301986618026</x:v>
      </x:c>
      <x:c r="S12785" s="139" t="str">
        <x:f>IF(AND(L12785&lt;=TOTAL_BED_CAP,N12785&lt;=TEMP_WORKER_CAP),"YES","NO")</x:f>
        <x:v>NO</x:v>
      </x:c>
      <x:c r="T12785" s="139" t="n">
        <x:f>IF(S12785="YES",R12785,-1E+99)</x:f>
        <x:v>-1e+99</x:v>
      </x:c>
    </x:row>
    <x:row r="12786">
      <x:c r="A12786" s="139"/>
      <x:c r="B12786" s="139"/>
      <x:c r="C12786" s="139"/>
      <x:c r="D12786" s="139"/>
      <x:c r="E12786" s="139"/>
      <x:c r="F12786" s="139"/>
      <x:c r="G12786" s="139"/>
      <x:c r="H12786" s="139"/>
      <x:c r="I12786" s="266" t="n">
        <x:f>INT((ROW()-ROW($I$46))/((CARROT_CAP+1)*(MESCLUN_CAP+1)))</x:f>
        <x:v>19</x:v>
      </x:c>
      <x:c r="J12786" s="266" t="n">
        <x:f>MOD(INT((ROW()-ROW($I$46))/(MESCLUN_CAP+1)),CARROT_CAP+1)</x:f>
        <x:v>11</x:v>
      </x:c>
      <x:c r="K12786" s="266" t="n">
        <x:f>MOD(ROW()-ROW($I$46),MESCLUN_CAP+1)</x:f>
        <x:v>30</x:v>
      </x:c>
      <x:c r="L12786" s="266" t="n">
        <x:f>SUM(I12786:K12786)</x:f>
        <x:v>60</x:v>
      </x:c>
      <x:c r="M12786" s="267" t="n">
        <x:f>I12786*TOMATO_HOURS*WEEKS*(1+TOMATO_DIM)^I12786+J12786*CARROT_HOURS*WEEKS*(1+CARROT_DIM)^J12786+K12786*MESCLUN_HOURS*WEEKS*(1+MESCLUN_DIM)^K12786</x:f>
        <x:v>12850.87109976297</x:v>
      </x:c>
      <x:c r="N12786" s="267" t="n">
        <x:f>MAX(M12786-FARMER_HOURS,0)/TEMP_HOURS_PER_WORKER</x:f>
        <x:v>8.424216041502062</x:v>
      </x:c>
      <x:c r="O12786" s="268" t="n">
        <x:f>I12786*TOMATO_PRICE+J12786*CARROT_PRICE+K12786*MESCLUN_PRICE</x:f>
        <x:v>271234</x:v>
      </x:c>
      <x:c r="P12786" s="268" t="n">
        <x:f>I12786*TOMATO_FERTILIZER+J12786*CARROT_FERTILIZER+K12786*MESCLUN_FERTILIZER</x:f>
        <x:v>47960</x:v>
      </x:c>
      <x:c r="Q12786" s="268" t="n">
        <x:f>MIN(M12786,FARMER_HOURS)*FARMER_RATE+MAX(M12786-FARMER_HOURS,0)*TEMP_RATE</x:f>
        <x:v>235605.40103755155</x:v>
      </x:c>
      <x:c r="R12786" s="268" t="n">
        <x:f>O12786-P12786-Q12786-FIXED_COST</x:f>
        <x:v>-32331.40103755155</x:v>
      </x:c>
      <x:c r="S12786" s="139" t="str">
        <x:f>IF(AND(L12786&lt;=TOTAL_BED_CAP,N12786&lt;=TEMP_WORKER_CAP),"YES","NO")</x:f>
        <x:v>NO</x:v>
      </x:c>
      <x:c r="T12786" s="139" t="n">
        <x:f>IF(S12786="YES",R12786,-1E+99)</x:f>
        <x:v>-1e+99</x:v>
      </x:c>
    </x:row>
    <x:row r="12787">
      <x:c r="A12787" s="139"/>
      <x:c r="B12787" s="139"/>
      <x:c r="C12787" s="139"/>
      <x:c r="D12787" s="139"/>
      <x:c r="E12787" s="139"/>
      <x:c r="F12787" s="139"/>
      <x:c r="G12787" s="139"/>
      <x:c r="H12787" s="139"/>
      <x:c r="I12787" s="266" t="n">
        <x:f>INT((ROW()-ROW($I$46))/((CARROT_CAP+1)*(MESCLUN_CAP+1)))</x:f>
        <x:v>19</x:v>
      </x:c>
      <x:c r="J12787" s="266" t="n">
        <x:f>MOD(INT((ROW()-ROW($I$46))/(MESCLUN_CAP+1)),CARROT_CAP+1)</x:f>
        <x:v>12</x:v>
      </x:c>
      <x:c r="K12787" s="266" t="n">
        <x:f>MOD(ROW()-ROW($I$46),MESCLUN_CAP+1)</x:f>
        <x:v>0</x:v>
      </x:c>
      <x:c r="L12787" s="266" t="n">
        <x:f>SUM(I12787:K12787)</x:f>
        <x:v>31</x:v>
      </x:c>
      <x:c r="M12787" s="267" t="n">
        <x:f>I12787*TOMATO_HOURS*WEEKS*(1+TOMATO_DIM)^I12787+J12787*CARROT_HOURS*WEEKS*(1+CARROT_DIM)^J12787+K12787*MESCLUN_HOURS*WEEKS*(1+MESCLUN_DIM)^K12787</x:f>
        <x:v>10942.36444340757</x:v>
      </x:c>
      <x:c r="N12787" s="267" t="n">
        <x:f>MAX(M12787-FARMER_HOURS,0)/TEMP_HOURS_PER_WORKER</x:f>
        <x:v>7.098864196810813</x:v>
      </x:c>
      <x:c r="O12787" s="268" t="n">
        <x:f>I12787*TOMATO_PRICE+J12787*CARROT_PRICE+K12787*MESCLUN_PRICE</x:f>
        <x:v>192328</x:v>
      </x:c>
      <x:c r="P12787" s="268" t="n">
        <x:f>I12787*TOMATO_FERTILIZER+J12787*CARROT_FERTILIZER+K12787*MESCLUN_FERTILIZER</x:f>
        <x:v>22000</x:v>
      </x:c>
      <x:c r="Q12787" s="268" t="n">
        <x:f>MIN(M12787,FARMER_HOURS)*FARMER_RATE+MAX(M12787-FARMER_HOURS,0)*TEMP_RATE</x:f>
        <x:v>202471.60492027033</x:v>
      </x:c>
      <x:c r="R12787" s="268" t="n">
        <x:f>O12787-P12787-Q12787-FIXED_COST</x:f>
        <x:v>-52143.60492027033</x:v>
      </x:c>
      <x:c r="S12787" s="139" t="str">
        <x:f>IF(AND(L12787&lt;=TOTAL_BED_CAP,N12787&lt;=TEMP_WORKER_CAP),"YES","NO")</x:f>
        <x:v>NO</x:v>
      </x:c>
      <x:c r="T12787" s="139" t="n">
        <x:f>IF(S12787="YES",R12787,-1E+99)</x:f>
        <x:v>-1e+99</x:v>
      </x:c>
    </x:row>
    <x:row r="12788">
      <x:c r="A12788" s="139"/>
      <x:c r="B12788" s="139"/>
      <x:c r="C12788" s="139"/>
      <x:c r="D12788" s="139"/>
      <x:c r="E12788" s="139"/>
      <x:c r="F12788" s="139"/>
      <x:c r="G12788" s="139"/>
      <x:c r="H12788" s="139"/>
      <x:c r="I12788" s="266" t="n">
        <x:f>INT((ROW()-ROW($I$46))/((CARROT_CAP+1)*(MESCLUN_CAP+1)))</x:f>
        <x:v>19</x:v>
      </x:c>
      <x:c r="J12788" s="266" t="n">
        <x:f>MOD(INT((ROW()-ROW($I$46))/(MESCLUN_CAP+1)),CARROT_CAP+1)</x:f>
        <x:v>12</x:v>
      </x:c>
      <x:c r="K12788" s="266" t="n">
        <x:f>MOD(ROW()-ROW($I$46),MESCLUN_CAP+1)</x:f>
        <x:v>1</x:v>
      </x:c>
      <x:c r="L12788" s="266" t="n">
        <x:f>SUM(I12788:K12788)</x:f>
        <x:v>32</x:v>
      </x:c>
      <x:c r="M12788" s="267" t="n">
        <x:f>I12788*TOMATO_HOURS*WEEKS*(1+TOMATO_DIM)^I12788+J12788*CARROT_HOURS*WEEKS*(1+CARROT_DIM)^J12788+K12788*MESCLUN_HOURS*WEEKS*(1+MESCLUN_DIM)^K12788</x:f>
        <x:v>10987.92694340757</x:v>
      </x:c>
      <x:c r="N12788" s="267" t="n">
        <x:f>MAX(M12788-FARMER_HOURS,0)/TEMP_HOURS_PER_WORKER</x:f>
        <x:v>7.1305048218108125</x:v>
      </x:c>
      <x:c r="O12788" s="268" t="n">
        <x:f>I12788*TOMATO_PRICE+J12788*CARROT_PRICE+K12788*MESCLUN_PRICE</x:f>
        <x:v>195028</x:v>
      </x:c>
      <x:c r="P12788" s="268" t="n">
        <x:f>I12788*TOMATO_FERTILIZER+J12788*CARROT_FERTILIZER+K12788*MESCLUN_FERTILIZER</x:f>
        <x:v>22880</x:v>
      </x:c>
      <x:c r="Q12788" s="268" t="n">
        <x:f>MIN(M12788,FARMER_HOURS)*FARMER_RATE+MAX(M12788-FARMER_HOURS,0)*TEMP_RATE</x:f>
        <x:v>203262.62054527033</x:v>
      </x:c>
      <x:c r="R12788" s="268" t="n">
        <x:f>O12788-P12788-Q12788-FIXED_COST</x:f>
        <x:v>-51114.62054527033</x:v>
      </x:c>
      <x:c r="S12788" s="139" t="str">
        <x:f>IF(AND(L12788&lt;=TOTAL_BED_CAP,N12788&lt;=TEMP_WORKER_CAP),"YES","NO")</x:f>
        <x:v>NO</x:v>
      </x:c>
      <x:c r="T12788" s="139" t="n">
        <x:f>IF(S12788="YES",R12788,-1E+99)</x:f>
        <x:v>-1e+99</x:v>
      </x:c>
    </x:row>
    <x:row r="12789">
      <x:c r="A12789" s="139"/>
      <x:c r="B12789" s="139"/>
      <x:c r="C12789" s="139"/>
      <x:c r="D12789" s="139"/>
      <x:c r="E12789" s="139"/>
      <x:c r="F12789" s="139"/>
      <x:c r="G12789" s="139"/>
      <x:c r="H12789" s="139"/>
      <x:c r="I12789" s="266" t="n">
        <x:f>INT((ROW()-ROW($I$46))/((CARROT_CAP+1)*(MESCLUN_CAP+1)))</x:f>
        <x:v>19</x:v>
      </x:c>
      <x:c r="J12789" s="266" t="n">
        <x:f>MOD(INT((ROW()-ROW($I$46))/(MESCLUN_CAP+1)),CARROT_CAP+1)</x:f>
        <x:v>12</x:v>
      </x:c>
      <x:c r="K12789" s="266" t="n">
        <x:f>MOD(ROW()-ROW($I$46),MESCLUN_CAP+1)</x:f>
        <x:v>2</x:v>
      </x:c>
      <x:c r="L12789" s="266" t="n">
        <x:f>SUM(I12789:K12789)</x:f>
        <x:v>33</x:v>
      </x:c>
      <x:c r="M12789" s="267" t="n">
        <x:f>I12789*TOMATO_HOURS*WEEKS*(1+TOMATO_DIM)^I12789+J12789*CARROT_HOURS*WEEKS*(1+CARROT_DIM)^J12789+K12789*MESCLUN_HOURS*WEEKS*(1+MESCLUN_DIM)^K12789</x:f>
        <x:v>11034.62850590757</x:v>
      </x:c>
      <x:c r="N12789" s="267" t="n">
        <x:f>MAX(M12789-FARMER_HOURS,0)/TEMP_HOURS_PER_WORKER</x:f>
        <x:v>7.162936462435813</x:v>
      </x:c>
      <x:c r="O12789" s="268" t="n">
        <x:f>I12789*TOMATO_PRICE+J12789*CARROT_PRICE+K12789*MESCLUN_PRICE</x:f>
        <x:v>197728</x:v>
      </x:c>
      <x:c r="P12789" s="268" t="n">
        <x:f>I12789*TOMATO_FERTILIZER+J12789*CARROT_FERTILIZER+K12789*MESCLUN_FERTILIZER</x:f>
        <x:v>23760</x:v>
      </x:c>
      <x:c r="Q12789" s="268" t="n">
        <x:f>MIN(M12789,FARMER_HOURS)*FARMER_RATE+MAX(M12789-FARMER_HOURS,0)*TEMP_RATE</x:f>
        <x:v>204073.41156089533</x:v>
      </x:c>
      <x:c r="R12789" s="268" t="n">
        <x:f>O12789-P12789-Q12789-FIXED_COST</x:f>
        <x:v>-50105.41156089533</x:v>
      </x:c>
      <x:c r="S12789" s="139" t="str">
        <x:f>IF(AND(L12789&lt;=TOTAL_BED_CAP,N12789&lt;=TEMP_WORKER_CAP),"YES","NO")</x:f>
        <x:v>NO</x:v>
      </x:c>
      <x:c r="T12789" s="139" t="n">
        <x:f>IF(S12789="YES",R12789,-1E+99)</x:f>
        <x:v>-1e+99</x:v>
      </x:c>
    </x:row>
    <x:row r="12790">
      <x:c r="A12790" s="139"/>
      <x:c r="B12790" s="139"/>
      <x:c r="C12790" s="139"/>
      <x:c r="D12790" s="139"/>
      <x:c r="E12790" s="139"/>
      <x:c r="F12790" s="139"/>
      <x:c r="G12790" s="139"/>
      <x:c r="H12790" s="139"/>
      <x:c r="I12790" s="266" t="n">
        <x:f>INT((ROW()-ROW($I$46))/((CARROT_CAP+1)*(MESCLUN_CAP+1)))</x:f>
        <x:v>19</x:v>
      </x:c>
      <x:c r="J12790" s="266" t="n">
        <x:f>MOD(INT((ROW()-ROW($I$46))/(MESCLUN_CAP+1)),CARROT_CAP+1)</x:f>
        <x:v>12</x:v>
      </x:c>
      <x:c r="K12790" s="266" t="n">
        <x:f>MOD(ROW()-ROW($I$46),MESCLUN_CAP+1)</x:f>
        <x:v>3</x:v>
      </x:c>
      <x:c r="L12790" s="266" t="n">
        <x:f>SUM(I12790:K12790)</x:f>
        <x:v>34</x:v>
      </x:c>
      <x:c r="M12790" s="267" t="n">
        <x:f>I12790*TOMATO_HOURS*WEEKS*(1+TOMATO_DIM)^I12790+J12790*CARROT_HOURS*WEEKS*(1+CARROT_DIM)^J12790+K12790*MESCLUN_HOURS*WEEKS*(1+MESCLUN_DIM)^K12790</x:f>
        <x:v>11082.490488329446</x:v>
      </x:c>
      <x:c r="N12790" s="267" t="n">
        <x:f>MAX(M12790-FARMER_HOURS,0)/TEMP_HOURS_PER_WORKER</x:f>
        <x:v>7.196173950228782</x:v>
      </x:c>
      <x:c r="O12790" s="268" t="n">
        <x:f>I12790*TOMATO_PRICE+J12790*CARROT_PRICE+K12790*MESCLUN_PRICE</x:f>
        <x:v>200428</x:v>
      </x:c>
      <x:c r="P12790" s="268" t="n">
        <x:f>I12790*TOMATO_FERTILIZER+J12790*CARROT_FERTILIZER+K12790*MESCLUN_FERTILIZER</x:f>
        <x:v>24640</x:v>
      </x:c>
      <x:c r="Q12790" s="268" t="n">
        <x:f>MIN(M12790,FARMER_HOURS)*FARMER_RATE+MAX(M12790-FARMER_HOURS,0)*TEMP_RATE</x:f>
        <x:v>204904.34875571955</x:v>
      </x:c>
      <x:c r="R12790" s="268" t="n">
        <x:f>O12790-P12790-Q12790-FIXED_COST</x:f>
        <x:v>-49116.34875571955</x:v>
      </x:c>
      <x:c r="S12790" s="139" t="str">
        <x:f>IF(AND(L12790&lt;=TOTAL_BED_CAP,N12790&lt;=TEMP_WORKER_CAP),"YES","NO")</x:f>
        <x:v>NO</x:v>
      </x:c>
      <x:c r="T12790" s="139" t="n">
        <x:f>IF(S12790="YES",R12790,-1E+99)</x:f>
        <x:v>-1e+99</x:v>
      </x:c>
    </x:row>
    <x:row r="12791">
      <x:c r="A12791" s="139"/>
      <x:c r="B12791" s="139"/>
      <x:c r="C12791" s="139"/>
      <x:c r="D12791" s="139"/>
      <x:c r="E12791" s="139"/>
      <x:c r="F12791" s="139"/>
      <x:c r="G12791" s="139"/>
      <x:c r="H12791" s="139"/>
      <x:c r="I12791" s="266" t="n">
        <x:f>INT((ROW()-ROW($I$46))/((CARROT_CAP+1)*(MESCLUN_CAP+1)))</x:f>
        <x:v>19</x:v>
      </x:c>
      <x:c r="J12791" s="266" t="n">
        <x:f>MOD(INT((ROW()-ROW($I$46))/(MESCLUN_CAP+1)),CARROT_CAP+1)</x:f>
        <x:v>12</x:v>
      </x:c>
      <x:c r="K12791" s="266" t="n">
        <x:f>MOD(ROW()-ROW($I$46),MESCLUN_CAP+1)</x:f>
        <x:v>4</x:v>
      </x:c>
      <x:c r="L12791" s="266" t="n">
        <x:f>SUM(I12791:K12791)</x:f>
        <x:v>35</x:v>
      </x:c>
      <x:c r="M12791" s="267" t="n">
        <x:f>I12791*TOMATO_HOURS*WEEKS*(1+TOMATO_DIM)^I12791+J12791*CARROT_HOURS*WEEKS*(1+CARROT_DIM)^J12791+K12791*MESCLUN_HOURS*WEEKS*(1+MESCLUN_DIM)^K12791</x:f>
        <x:v>11131.534604052102</x:v>
      </x:c>
      <x:c r="N12791" s="267" t="n">
        <x:f>MAX(M12791-FARMER_HOURS,0)/TEMP_HOURS_PER_WORKER</x:f>
        <x:v>7.2302323639250705</x:v>
      </x:c>
      <x:c r="O12791" s="268" t="n">
        <x:f>I12791*TOMATO_PRICE+J12791*CARROT_PRICE+K12791*MESCLUN_PRICE</x:f>
        <x:v>203128</x:v>
      </x:c>
      <x:c r="P12791" s="268" t="n">
        <x:f>I12791*TOMATO_FERTILIZER+J12791*CARROT_FERTILIZER+K12791*MESCLUN_FERTILIZER</x:f>
        <x:v>25520</x:v>
      </x:c>
      <x:c r="Q12791" s="268" t="n">
        <x:f>MIN(M12791,FARMER_HOURS)*FARMER_RATE+MAX(M12791-FARMER_HOURS,0)*TEMP_RATE</x:f>
        <x:v>205755.80909812677</x:v>
      </x:c>
      <x:c r="R12791" s="268" t="n">
        <x:f>O12791-P12791-Q12791-FIXED_COST</x:f>
        <x:v>-48147.809098126774</x:v>
      </x:c>
      <x:c r="S12791" s="139" t="str">
        <x:f>IF(AND(L12791&lt;=TOTAL_BED_CAP,N12791&lt;=TEMP_WORKER_CAP),"YES","NO")</x:f>
        <x:v>NO</x:v>
      </x:c>
      <x:c r="T12791" s="139" t="n">
        <x:f>IF(S12791="YES",R12791,-1E+99)</x:f>
        <x:v>-1e+99</x:v>
      </x:c>
    </x:row>
    <x:row r="12792">
      <x:c r="A12792" s="139"/>
      <x:c r="B12792" s="139"/>
      <x:c r="C12792" s="139"/>
      <x:c r="D12792" s="139"/>
      <x:c r="E12792" s="139"/>
      <x:c r="F12792" s="139"/>
      <x:c r="G12792" s="139"/>
      <x:c r="H12792" s="139"/>
      <x:c r="I12792" s="266" t="n">
        <x:f>INT((ROW()-ROW($I$46))/((CARROT_CAP+1)*(MESCLUN_CAP+1)))</x:f>
        <x:v>19</x:v>
      </x:c>
      <x:c r="J12792" s="266" t="n">
        <x:f>MOD(INT((ROW()-ROW($I$46))/(MESCLUN_CAP+1)),CARROT_CAP+1)</x:f>
        <x:v>12</x:v>
      </x:c>
      <x:c r="K12792" s="266" t="n">
        <x:f>MOD(ROW()-ROW($I$46),MESCLUN_CAP+1)</x:f>
        <x:v>5</x:v>
      </x:c>
      <x:c r="L12792" s="266" t="n">
        <x:f>SUM(I12792:K12792)</x:f>
        <x:v>36</x:v>
      </x:c>
      <x:c r="M12792" s="267" t="n">
        <x:f>I12792*TOMATO_HOURS*WEEKS*(1+TOMATO_DIM)^I12792+J12792*CARROT_HOURS*WEEKS*(1+CARROT_DIM)^J12792+K12792*MESCLUN_HOURS*WEEKS*(1+MESCLUN_DIM)^K12792</x:f>
        <x:v>11181.782927973305</x:v>
      </x:c>
      <x:c r="N12792" s="267" t="n">
        <x:f>MAX(M12792-FARMER_HOURS,0)/TEMP_HOURS_PER_WORKER</x:f>
        <x:v>7.265127033314795</x:v>
      </x:c>
      <x:c r="O12792" s="268" t="n">
        <x:f>I12792*TOMATO_PRICE+J12792*CARROT_PRICE+K12792*MESCLUN_PRICE</x:f>
        <x:v>205828</x:v>
      </x:c>
      <x:c r="P12792" s="268" t="n">
        <x:f>I12792*TOMATO_FERTILIZER+J12792*CARROT_FERTILIZER+K12792*MESCLUN_FERTILIZER</x:f>
        <x:v>26400</x:v>
      </x:c>
      <x:c r="Q12792" s="268" t="n">
        <x:f>MIN(M12792,FARMER_HOURS)*FARMER_RATE+MAX(M12792-FARMER_HOURS,0)*TEMP_RATE</x:f>
        <x:v>206628.17583286986</x:v>
      </x:c>
      <x:c r="R12792" s="268" t="n">
        <x:f>O12792-P12792-Q12792-FIXED_COST</x:f>
        <x:v>-47200.17583286986</x:v>
      </x:c>
      <x:c r="S12792" s="139" t="str">
        <x:f>IF(AND(L12792&lt;=TOTAL_BED_CAP,N12792&lt;=TEMP_WORKER_CAP),"YES","NO")</x:f>
        <x:v>NO</x:v>
      </x:c>
      <x:c r="T12792" s="139" t="n">
        <x:f>IF(S12792="YES",R12792,-1E+99)</x:f>
        <x:v>-1e+99</x:v>
      </x:c>
    </x:row>
    <x:row r="12793">
      <x:c r="A12793" s="139"/>
      <x:c r="B12793" s="139"/>
      <x:c r="C12793" s="139"/>
      <x:c r="D12793" s="139"/>
      <x:c r="E12793" s="139"/>
      <x:c r="F12793" s="139"/>
      <x:c r="G12793" s="139"/>
      <x:c r="H12793" s="139"/>
      <x:c r="I12793" s="266" t="n">
        <x:f>INT((ROW()-ROW($I$46))/((CARROT_CAP+1)*(MESCLUN_CAP+1)))</x:f>
        <x:v>19</x:v>
      </x:c>
      <x:c r="J12793" s="266" t="n">
        <x:f>MOD(INT((ROW()-ROW($I$46))/(MESCLUN_CAP+1)),CARROT_CAP+1)</x:f>
        <x:v>12</x:v>
      </x:c>
      <x:c r="K12793" s="266" t="n">
        <x:f>MOD(ROW()-ROW($I$46),MESCLUN_CAP+1)</x:f>
        <x:v>6</x:v>
      </x:c>
      <x:c r="L12793" s="266" t="n">
        <x:f>SUM(I12793:K12793)</x:f>
        <x:v>37</x:v>
      </x:c>
      <x:c r="M12793" s="267" t="n">
        <x:f>I12793*TOMATO_HOURS*WEEKS*(1+TOMATO_DIM)^I12793+J12793*CARROT_HOURS*WEEKS*(1+CARROT_DIM)^J12793+K12793*MESCLUN_HOURS*WEEKS*(1+MESCLUN_DIM)^K12793</x:f>
        <x:v>11233.257902154939</x:v>
      </x:c>
      <x:c r="N12793" s="267" t="n">
        <x:f>MAX(M12793-FARMER_HOURS,0)/TEMP_HOURS_PER_WORKER</x:f>
        <x:v>7.300873543163152</x:v>
      </x:c>
      <x:c r="O12793" s="268" t="n">
        <x:f>I12793*TOMATO_PRICE+J12793*CARROT_PRICE+K12793*MESCLUN_PRICE</x:f>
        <x:v>208528</x:v>
      </x:c>
      <x:c r="P12793" s="268" t="n">
        <x:f>I12793*TOMATO_FERTILIZER+J12793*CARROT_FERTILIZER+K12793*MESCLUN_FERTILIZER</x:f>
        <x:v>27280</x:v>
      </x:c>
      <x:c r="Q12793" s="268" t="n">
        <x:f>MIN(M12793,FARMER_HOURS)*FARMER_RATE+MAX(M12793-FARMER_HOURS,0)*TEMP_RATE</x:f>
        <x:v>207521.8385790788</x:v>
      </x:c>
      <x:c r="R12793" s="268" t="n">
        <x:f>O12793-P12793-Q12793-FIXED_COST</x:f>
        <x:v>-46273.83857907879</x:v>
      </x:c>
      <x:c r="S12793" s="139" t="str">
        <x:f>IF(AND(L12793&lt;=TOTAL_BED_CAP,N12793&lt;=TEMP_WORKER_CAP),"YES","NO")</x:f>
        <x:v>NO</x:v>
      </x:c>
      <x:c r="T12793" s="139" t="n">
        <x:f>IF(S12793="YES",R12793,-1E+99)</x:f>
        <x:v>-1e+99</x:v>
      </x:c>
    </x:row>
    <x:row r="12794">
      <x:c r="A12794" s="139"/>
      <x:c r="B12794" s="139"/>
      <x:c r="C12794" s="139"/>
      <x:c r="D12794" s="139"/>
      <x:c r="E12794" s="139"/>
      <x:c r="F12794" s="139"/>
      <x:c r="G12794" s="139"/>
      <x:c r="H12794" s="139"/>
      <x:c r="I12794" s="266" t="n">
        <x:f>INT((ROW()-ROW($I$46))/((CARROT_CAP+1)*(MESCLUN_CAP+1)))</x:f>
        <x:v>19</x:v>
      </x:c>
      <x:c r="J12794" s="266" t="n">
        <x:f>MOD(INT((ROW()-ROW($I$46))/(MESCLUN_CAP+1)),CARROT_CAP+1)</x:f>
        <x:v>12</x:v>
      </x:c>
      <x:c r="K12794" s="266" t="n">
        <x:f>MOD(ROW()-ROW($I$46),MESCLUN_CAP+1)</x:f>
        <x:v>7</x:v>
      </x:c>
      <x:c r="L12794" s="266" t="n">
        <x:f>SUM(I12794:K12794)</x:f>
        <x:v>38</x:v>
      </x:c>
      <x:c r="M12794" s="267" t="n">
        <x:f>I12794*TOMATO_HOURS*WEEKS*(1+TOMATO_DIM)^I12794+J12794*CARROT_HOURS*WEEKS*(1+CARROT_DIM)^J12794+K12794*MESCLUN_HOURS*WEEKS*(1+MESCLUN_DIM)^K12794</x:f>
        <x:v>11285.982341552899</x:v>
      </x:c>
      <x:c r="N12794" s="267" t="n">
        <x:f>MAX(M12794-FARMER_HOURS,0)/TEMP_HOURS_PER_WORKER</x:f>
        <x:v>7.337487737189513</x:v>
      </x:c>
      <x:c r="O12794" s="268" t="n">
        <x:f>I12794*TOMATO_PRICE+J12794*CARROT_PRICE+K12794*MESCLUN_PRICE</x:f>
        <x:v>211228</x:v>
      </x:c>
      <x:c r="P12794" s="268" t="n">
        <x:f>I12794*TOMATO_FERTILIZER+J12794*CARROT_FERTILIZER+K12794*MESCLUN_FERTILIZER</x:f>
        <x:v>28160</x:v>
      </x:c>
      <x:c r="Q12794" s="268" t="n">
        <x:f>MIN(M12794,FARMER_HOURS)*FARMER_RATE+MAX(M12794-FARMER_HOURS,0)*TEMP_RATE</x:f>
        <x:v>208437.19342973782</x:v>
      </x:c>
      <x:c r="R12794" s="268" t="n">
        <x:f>O12794-P12794-Q12794-FIXED_COST</x:f>
        <x:v>-45369.19342973782</x:v>
      </x:c>
      <x:c r="S12794" s="139" t="str">
        <x:f>IF(AND(L12794&lt;=TOTAL_BED_CAP,N12794&lt;=TEMP_WORKER_CAP),"YES","NO")</x:f>
        <x:v>NO</x:v>
      </x:c>
      <x:c r="T12794" s="139" t="n">
        <x:f>IF(S12794="YES",R12794,-1E+99)</x:f>
        <x:v>-1e+99</x:v>
      </x:c>
    </x:row>
    <x:row r="12795">
      <x:c r="A12795" s="139"/>
      <x:c r="B12795" s="139"/>
      <x:c r="C12795" s="139"/>
      <x:c r="D12795" s="139"/>
      <x:c r="E12795" s="139"/>
      <x:c r="F12795" s="139"/>
      <x:c r="G12795" s="139"/>
      <x:c r="H12795" s="139"/>
      <x:c r="I12795" s="266" t="n">
        <x:f>INT((ROW()-ROW($I$46))/((CARROT_CAP+1)*(MESCLUN_CAP+1)))</x:f>
        <x:v>19</x:v>
      </x:c>
      <x:c r="J12795" s="266" t="n">
        <x:f>MOD(INT((ROW()-ROW($I$46))/(MESCLUN_CAP+1)),CARROT_CAP+1)</x:f>
        <x:v>12</x:v>
      </x:c>
      <x:c r="K12795" s="266" t="n">
        <x:f>MOD(ROW()-ROW($I$46),MESCLUN_CAP+1)</x:f>
        <x:v>8</x:v>
      </x:c>
      <x:c r="L12795" s="266" t="n">
        <x:f>SUM(I12795:K12795)</x:f>
        <x:v>39</x:v>
      </x:c>
      <x:c r="M12795" s="267" t="n">
        <x:f>I12795*TOMATO_HOURS*WEEKS*(1+TOMATO_DIM)^I12795+J12795*CARROT_HOURS*WEEKS*(1+CARROT_DIM)^J12795+K12795*MESCLUN_HOURS*WEEKS*(1+MESCLUN_DIM)^K12795</x:f>
        <x:v>11339.97943983288</x:v>
      </x:c>
      <x:c r="N12795" s="267" t="n">
        <x:f>MAX(M12795-FARMER_HOURS,0)/TEMP_HOURS_PER_WORKER</x:f>
        <x:v>7.3749857221061665</x:v>
      </x:c>
      <x:c r="O12795" s="268" t="n">
        <x:f>I12795*TOMATO_PRICE+J12795*CARROT_PRICE+K12795*MESCLUN_PRICE</x:f>
        <x:v>213928</x:v>
      </x:c>
      <x:c r="P12795" s="268" t="n">
        <x:f>I12795*TOMATO_FERTILIZER+J12795*CARROT_FERTILIZER+K12795*MESCLUN_FERTILIZER</x:f>
        <x:v>29040</x:v>
      </x:c>
      <x:c r="Q12795" s="268" t="n">
        <x:f>MIN(M12795,FARMER_HOURS)*FARMER_RATE+MAX(M12795-FARMER_HOURS,0)*TEMP_RATE</x:f>
        <x:v>209374.64305265417</x:v>
      </x:c>
      <x:c r="R12795" s="268" t="n">
        <x:f>O12795-P12795-Q12795-FIXED_COST</x:f>
        <x:v>-44486.643052654166</x:v>
      </x:c>
      <x:c r="S12795" s="139" t="str">
        <x:f>IF(AND(L12795&lt;=TOTAL_BED_CAP,N12795&lt;=TEMP_WORKER_CAP),"YES","NO")</x:f>
        <x:v>NO</x:v>
      </x:c>
      <x:c r="T12795" s="139" t="n">
        <x:f>IF(S12795="YES",R12795,-1E+99)</x:f>
        <x:v>-1e+99</x:v>
      </x:c>
    </x:row>
    <x:row r="12796">
      <x:c r="A12796" s="139"/>
      <x:c r="B12796" s="139"/>
      <x:c r="C12796" s="139"/>
      <x:c r="D12796" s="139"/>
      <x:c r="E12796" s="139"/>
      <x:c r="F12796" s="139"/>
      <x:c r="G12796" s="139"/>
      <x:c r="H12796" s="139"/>
      <x:c r="I12796" s="266" t="n">
        <x:f>INT((ROW()-ROW($I$46))/((CARROT_CAP+1)*(MESCLUN_CAP+1)))</x:f>
        <x:v>19</x:v>
      </x:c>
      <x:c r="J12796" s="266" t="n">
        <x:f>MOD(INT((ROW()-ROW($I$46))/(MESCLUN_CAP+1)),CARROT_CAP+1)</x:f>
        <x:v>12</x:v>
      </x:c>
      <x:c r="K12796" s="266" t="n">
        <x:f>MOD(ROW()-ROW($I$46),MESCLUN_CAP+1)</x:f>
        <x:v>9</x:v>
      </x:c>
      <x:c r="L12796" s="266" t="n">
        <x:f>SUM(I12796:K12796)</x:f>
        <x:v>40</x:v>
      </x:c>
      <x:c r="M12796" s="267" t="n">
        <x:f>I12796*TOMATO_HOURS*WEEKS*(1+TOMATO_DIM)^I12796+J12796*CARROT_HOURS*WEEKS*(1+CARROT_DIM)^J12796+K12796*MESCLUN_HOURS*WEEKS*(1+MESCLUN_DIM)^K12796</x:f>
        <x:v>11395.272775273274</x:v>
      </x:c>
      <x:c r="N12796" s="267" t="n">
        <x:f>MAX(M12796-FARMER_HOURS,0)/TEMP_HOURS_PER_WORKER</x:f>
        <x:v>7.413383871717551</x:v>
      </x:c>
      <x:c r="O12796" s="268" t="n">
        <x:f>I12796*TOMATO_PRICE+J12796*CARROT_PRICE+K12796*MESCLUN_PRICE</x:f>
        <x:v>216628</x:v>
      </x:c>
      <x:c r="P12796" s="268" t="n">
        <x:f>I12796*TOMATO_FERTILIZER+J12796*CARROT_FERTILIZER+K12796*MESCLUN_FERTILIZER</x:f>
        <x:v>29920</x:v>
      </x:c>
      <x:c r="Q12796" s="268" t="n">
        <x:f>MIN(M12796,FARMER_HOURS)*FARMER_RATE+MAX(M12796-FARMER_HOURS,0)*TEMP_RATE</x:f>
        <x:v>210334.59679293877</x:v>
      </x:c>
      <x:c r="R12796" s="268" t="n">
        <x:f>O12796-P12796-Q12796-FIXED_COST</x:f>
        <x:v>-43626.59679293877</x:v>
      </x:c>
      <x:c r="S12796" s="139" t="str">
        <x:f>IF(AND(L12796&lt;=TOTAL_BED_CAP,N12796&lt;=TEMP_WORKER_CAP),"YES","NO")</x:f>
        <x:v>NO</x:v>
      </x:c>
      <x:c r="T12796" s="139" t="n">
        <x:f>IF(S12796="YES",R12796,-1E+99)</x:f>
        <x:v>-1e+99</x:v>
      </x:c>
    </x:row>
    <x:row r="12797">
      <x:c r="A12797" s="139"/>
      <x:c r="B12797" s="139"/>
      <x:c r="C12797" s="139"/>
      <x:c r="D12797" s="139"/>
      <x:c r="E12797" s="139"/>
      <x:c r="F12797" s="139"/>
      <x:c r="G12797" s="139"/>
      <x:c r="H12797" s="139"/>
      <x:c r="I12797" s="266" t="n">
        <x:f>INT((ROW()-ROW($I$46))/((CARROT_CAP+1)*(MESCLUN_CAP+1)))</x:f>
        <x:v>19</x:v>
      </x:c>
      <x:c r="J12797" s="266" t="n">
        <x:f>MOD(INT((ROW()-ROW($I$46))/(MESCLUN_CAP+1)),CARROT_CAP+1)</x:f>
        <x:v>12</x:v>
      </x:c>
      <x:c r="K12797" s="266" t="n">
        <x:f>MOD(ROW()-ROW($I$46),MESCLUN_CAP+1)</x:f>
        <x:v>10</x:v>
      </x:c>
      <x:c r="L12797" s="266" t="n">
        <x:f>SUM(I12797:K12797)</x:f>
        <x:v>41</x:v>
      </x:c>
      <x:c r="M12797" s="267" t="n">
        <x:f>I12797*TOMATO_HOURS*WEEKS*(1+TOMATO_DIM)^I12797+J12797*CARROT_HOURS*WEEKS*(1+CARROT_DIM)^J12797+K12797*MESCLUN_HOURS*WEEKS*(1+MESCLUN_DIM)^K12797</x:f>
        <x:v>11451.886316756485</x:v>
      </x:c>
      <x:c r="N12797" s="267" t="n">
        <x:f>MAX(M12797-FARMER_HOURS,0)/TEMP_HOURS_PER_WORKER</x:f>
        <x:v>7.452698831080893</x:v>
      </x:c>
      <x:c r="O12797" s="268" t="n">
        <x:f>I12797*TOMATO_PRICE+J12797*CARROT_PRICE+K12797*MESCLUN_PRICE</x:f>
        <x:v>219328</x:v>
      </x:c>
      <x:c r="P12797" s="268" t="n">
        <x:f>I12797*TOMATO_FERTILIZER+J12797*CARROT_FERTILIZER+K12797*MESCLUN_FERTILIZER</x:f>
        <x:v>30800</x:v>
      </x:c>
      <x:c r="Q12797" s="268" t="n">
        <x:f>MIN(M12797,FARMER_HOURS)*FARMER_RATE+MAX(M12797-FARMER_HOURS,0)*TEMP_RATE</x:f>
        <x:v>211317.4707770223</x:v>
      </x:c>
      <x:c r="R12797" s="268" t="n">
        <x:f>O12797-P12797-Q12797-FIXED_COST</x:f>
        <x:v>-42789.4707770223</x:v>
      </x:c>
      <x:c r="S12797" s="139" t="str">
        <x:f>IF(AND(L12797&lt;=TOTAL_BED_CAP,N12797&lt;=TEMP_WORKER_CAP),"YES","NO")</x:f>
        <x:v>NO</x:v>
      </x:c>
      <x:c r="T12797" s="139" t="n">
        <x:f>IF(S12797="YES",R12797,-1E+99)</x:f>
        <x:v>-1e+99</x:v>
      </x:c>
    </x:row>
    <x:row r="12798">
      <x:c r="A12798" s="139"/>
      <x:c r="B12798" s="139"/>
      <x:c r="C12798" s="139"/>
      <x:c r="D12798" s="139"/>
      <x:c r="E12798" s="139"/>
      <x:c r="F12798" s="139"/>
      <x:c r="G12798" s="139"/>
      <x:c r="H12798" s="139"/>
      <x:c r="I12798" s="266" t="n">
        <x:f>INT((ROW()-ROW($I$46))/((CARROT_CAP+1)*(MESCLUN_CAP+1)))</x:f>
        <x:v>19</x:v>
      </x:c>
      <x:c r="J12798" s="266" t="n">
        <x:f>MOD(INT((ROW()-ROW($I$46))/(MESCLUN_CAP+1)),CARROT_CAP+1)</x:f>
        <x:v>12</x:v>
      </x:c>
      <x:c r="K12798" s="266" t="n">
        <x:f>MOD(ROW()-ROW($I$46),MESCLUN_CAP+1)</x:f>
        <x:v>11</x:v>
      </x:c>
      <x:c r="L12798" s="266" t="n">
        <x:f>SUM(I12798:K12798)</x:f>
        <x:v>42</x:v>
      </x:c>
      <x:c r="M12798" s="267" t="n">
        <x:f>I12798*TOMATO_HOURS*WEEKS*(1+TOMATO_DIM)^I12798+J12798*CARROT_HOURS*WEEKS*(1+CARROT_DIM)^J12798+K12798*MESCLUN_HOURS*WEEKS*(1+MESCLUN_DIM)^K12798</x:f>
        <x:v>11509.844429849925</x:v>
      </x:c>
      <x:c r="N12798" s="267" t="n">
        <x:f>MAX(M12798-FARMER_HOURS,0)/TEMP_HOURS_PER_WORKER</x:f>
        <x:v>7.492947520729115</x:v>
      </x:c>
      <x:c r="O12798" s="268" t="n">
        <x:f>I12798*TOMATO_PRICE+J12798*CARROT_PRICE+K12798*MESCLUN_PRICE</x:f>
        <x:v>222028</x:v>
      </x:c>
      <x:c r="P12798" s="268" t="n">
        <x:f>I12798*TOMATO_FERTILIZER+J12798*CARROT_FERTILIZER+K12798*MESCLUN_FERTILIZER</x:f>
        <x:v>31680</x:v>
      </x:c>
      <x:c r="Q12798" s="268" t="n">
        <x:f>MIN(M12798,FARMER_HOURS)*FARMER_RATE+MAX(M12798-FARMER_HOURS,0)*TEMP_RATE</x:f>
        <x:v>212323.68801822787</x:v>
      </x:c>
      <x:c r="R12798" s="268" t="n">
        <x:f>O12798-P12798-Q12798-FIXED_COST</x:f>
        <x:v>-41975.68801822787</x:v>
      </x:c>
      <x:c r="S12798" s="139" t="str">
        <x:f>IF(AND(L12798&lt;=TOTAL_BED_CAP,N12798&lt;=TEMP_WORKER_CAP),"YES","NO")</x:f>
        <x:v>NO</x:v>
      </x:c>
      <x:c r="T12798" s="139" t="n">
        <x:f>IF(S12798="YES",R12798,-1E+99)</x:f>
        <x:v>-1e+99</x:v>
      </x:c>
    </x:row>
    <x:row r="12799">
      <x:c r="A12799" s="139"/>
      <x:c r="B12799" s="139"/>
      <x:c r="C12799" s="139"/>
      <x:c r="D12799" s="139"/>
      <x:c r="E12799" s="139"/>
      <x:c r="F12799" s="139"/>
      <x:c r="G12799" s="139"/>
      <x:c r="H12799" s="139"/>
      <x:c r="I12799" s="266" t="n">
        <x:f>INT((ROW()-ROW($I$46))/((CARROT_CAP+1)*(MESCLUN_CAP+1)))</x:f>
        <x:v>19</x:v>
      </x:c>
      <x:c r="J12799" s="266" t="n">
        <x:f>MOD(INT((ROW()-ROW($I$46))/(MESCLUN_CAP+1)),CARROT_CAP+1)</x:f>
        <x:v>12</x:v>
      </x:c>
      <x:c r="K12799" s="266" t="n">
        <x:f>MOD(ROW()-ROW($I$46),MESCLUN_CAP+1)</x:f>
        <x:v>12</x:v>
      </x:c>
      <x:c r="L12799" s="266" t="n">
        <x:f>SUM(I12799:K12799)</x:f>
        <x:v>43</x:v>
      </x:c>
      <x:c r="M12799" s="267" t="n">
        <x:f>I12799*TOMATO_HOURS*WEEKS*(1+TOMATO_DIM)^I12799+J12799*CARROT_HOURS*WEEKS*(1+CARROT_DIM)^J12799+K12799*MESCLUN_HOURS*WEEKS*(1+MESCLUN_DIM)^K12799</x:f>
        <x:v>11569.17188297799</x:v>
      </x:c>
      <x:c r="N12799" s="267" t="n">
        <x:f>MAX(M12799-FARMER_HOURS,0)/TEMP_HOURS_PER_WORKER</x:f>
        <x:v>7.534147140956937</x:v>
      </x:c>
      <x:c r="O12799" s="268" t="n">
        <x:f>I12799*TOMATO_PRICE+J12799*CARROT_PRICE+K12799*MESCLUN_PRICE</x:f>
        <x:v>224728</x:v>
      </x:c>
      <x:c r="P12799" s="268" t="n">
        <x:f>I12799*TOMATO_FERTILIZER+J12799*CARROT_FERTILIZER+K12799*MESCLUN_FERTILIZER</x:f>
        <x:v>32560</x:v>
      </x:c>
      <x:c r="Q12799" s="268" t="n">
        <x:f>MIN(M12799,FARMER_HOURS)*FARMER_RATE+MAX(M12799-FARMER_HOURS,0)*TEMP_RATE</x:f>
        <x:v>213353.67852392342</x:v>
      </x:c>
      <x:c r="R12799" s="268" t="n">
        <x:f>O12799-P12799-Q12799-FIXED_COST</x:f>
        <x:v>-41185.678523923416</x:v>
      </x:c>
      <x:c r="S12799" s="139" t="str">
        <x:f>IF(AND(L12799&lt;=TOTAL_BED_CAP,N12799&lt;=TEMP_WORKER_CAP),"YES","NO")</x:f>
        <x:v>NO</x:v>
      </x:c>
      <x:c r="T12799" s="139" t="n">
        <x:f>IF(S12799="YES",R12799,-1E+99)</x:f>
        <x:v>-1e+99</x:v>
      </x:c>
    </x:row>
    <x:row r="12800">
      <x:c r="A12800" s="139"/>
      <x:c r="B12800" s="139"/>
      <x:c r="C12800" s="139"/>
      <x:c r="D12800" s="139"/>
      <x:c r="E12800" s="139"/>
      <x:c r="F12800" s="139"/>
      <x:c r="G12800" s="139"/>
      <x:c r="H12800" s="139"/>
      <x:c r="I12800" s="266" t="n">
        <x:f>INT((ROW()-ROW($I$46))/((CARROT_CAP+1)*(MESCLUN_CAP+1)))</x:f>
        <x:v>19</x:v>
      </x:c>
      <x:c r="J12800" s="266" t="n">
        <x:f>MOD(INT((ROW()-ROW($I$46))/(MESCLUN_CAP+1)),CARROT_CAP+1)</x:f>
        <x:v>12</x:v>
      </x:c>
      <x:c r="K12800" s="266" t="n">
        <x:f>MOD(ROW()-ROW($I$46),MESCLUN_CAP+1)</x:f>
        <x:v>13</x:v>
      </x:c>
      <x:c r="L12800" s="266" t="n">
        <x:f>SUM(I12800:K12800)</x:f>
        <x:v>44</x:v>
      </x:c>
      <x:c r="M12800" s="267" t="n">
        <x:f>I12800*TOMATO_HOURS*WEEKS*(1+TOMATO_DIM)^I12800+J12800*CARROT_HOURS*WEEKS*(1+CARROT_DIM)^J12800+K12800*MESCLUN_HOURS*WEEKS*(1+MESCLUN_DIM)^K12800</x:f>
        <x:v>11629.893853686373</x:v>
      </x:c>
      <x:c r="N12800" s="267" t="n">
        <x:f>MAX(M12800-FARMER_HOURS,0)/TEMP_HOURS_PER_WORKER</x:f>
        <x:v>7.576315176171093</x:v>
      </x:c>
      <x:c r="O12800" s="268" t="n">
        <x:f>I12800*TOMATO_PRICE+J12800*CARROT_PRICE+K12800*MESCLUN_PRICE</x:f>
        <x:v>227428</x:v>
      </x:c>
      <x:c r="P12800" s="268" t="n">
        <x:f>I12800*TOMATO_FERTILIZER+J12800*CARROT_FERTILIZER+K12800*MESCLUN_FERTILIZER</x:f>
        <x:v>33440</x:v>
      </x:c>
      <x:c r="Q12800" s="268" t="n">
        <x:f>MIN(M12800,FARMER_HOURS)*FARMER_RATE+MAX(M12800-FARMER_HOURS,0)*TEMP_RATE</x:f>
        <x:v>214407.8794042773</x:v>
      </x:c>
      <x:c r="R12800" s="268" t="n">
        <x:f>O12800-P12800-Q12800-FIXED_COST</x:f>
        <x:v>-40419.87940427731</x:v>
      </x:c>
      <x:c r="S12800" s="139" t="str">
        <x:f>IF(AND(L12800&lt;=TOTAL_BED_CAP,N12800&lt;=TEMP_WORKER_CAP),"YES","NO")</x:f>
        <x:v>NO</x:v>
      </x:c>
      <x:c r="T12800" s="139" t="n">
        <x:f>IF(S12800="YES",R12800,-1E+99)</x:f>
        <x:v>-1e+99</x:v>
      </x:c>
    </x:row>
    <x:row r="12801">
      <x:c r="A12801" s="139"/>
      <x:c r="B12801" s="139"/>
      <x:c r="C12801" s="139"/>
      <x:c r="D12801" s="139"/>
      <x:c r="E12801" s="139"/>
      <x:c r="F12801" s="139"/>
      <x:c r="G12801" s="139"/>
      <x:c r="H12801" s="139"/>
      <x:c r="I12801" s="266" t="n">
        <x:f>INT((ROW()-ROW($I$46))/((CARROT_CAP+1)*(MESCLUN_CAP+1)))</x:f>
        <x:v>19</x:v>
      </x:c>
      <x:c r="J12801" s="266" t="n">
        <x:f>MOD(INT((ROW()-ROW($I$46))/(MESCLUN_CAP+1)),CARROT_CAP+1)</x:f>
        <x:v>12</x:v>
      </x:c>
      <x:c r="K12801" s="266" t="n">
        <x:f>MOD(ROW()-ROW($I$46),MESCLUN_CAP+1)</x:f>
        <x:v>14</x:v>
      </x:c>
      <x:c r="L12801" s="266" t="n">
        <x:f>SUM(I12801:K12801)</x:f>
        <x:v>45</x:v>
      </x:c>
      <x:c r="M12801" s="267" t="n">
        <x:f>I12801*TOMATO_HOURS*WEEKS*(1+TOMATO_DIM)^I12801+J12801*CARROT_HOURS*WEEKS*(1+CARROT_DIM)^J12801+K12801*MESCLUN_HOURS*WEEKS*(1+MESCLUN_DIM)^K12801</x:f>
        <x:v>11692.035935000034</x:v>
      </x:c>
      <x:c r="N12801" s="267" t="n">
        <x:f>MAX(M12801-FARMER_HOURS,0)/TEMP_HOURS_PER_WORKER</x:f>
        <x:v>7.619469399305579</x:v>
      </x:c>
      <x:c r="O12801" s="268" t="n">
        <x:f>I12801*TOMATO_PRICE+J12801*CARROT_PRICE+K12801*MESCLUN_PRICE</x:f>
        <x:v>230128</x:v>
      </x:c>
      <x:c r="P12801" s="268" t="n">
        <x:f>I12801*TOMATO_FERTILIZER+J12801*CARROT_FERTILIZER+K12801*MESCLUN_FERTILIZER</x:f>
        <x:v>34320</x:v>
      </x:c>
      <x:c r="Q12801" s="268" t="n">
        <x:f>MIN(M12801,FARMER_HOURS)*FARMER_RATE+MAX(M12801-FARMER_HOURS,0)*TEMP_RATE</x:f>
        <x:v>215486.7349826395</x:v>
      </x:c>
      <x:c r="R12801" s="268" t="n">
        <x:f>O12801-P12801-Q12801-FIXED_COST</x:f>
        <x:v>-39678.73498263949</x:v>
      </x:c>
      <x:c r="S12801" s="139" t="str">
        <x:f>IF(AND(L12801&lt;=TOTAL_BED_CAP,N12801&lt;=TEMP_WORKER_CAP),"YES","NO")</x:f>
        <x:v>NO</x:v>
      </x:c>
      <x:c r="T12801" s="139" t="n">
        <x:f>IF(S12801="YES",R12801,-1E+99)</x:f>
        <x:v>-1e+99</x:v>
      </x:c>
    </x:row>
    <x:row r="12802">
      <x:c r="A12802" s="139"/>
      <x:c r="B12802" s="139"/>
      <x:c r="C12802" s="139"/>
      <x:c r="D12802" s="139"/>
      <x:c r="E12802" s="139"/>
      <x:c r="F12802" s="139"/>
      <x:c r="G12802" s="139"/>
      <x:c r="H12802" s="139"/>
      <x:c r="I12802" s="266" t="n">
        <x:f>INT((ROW()-ROW($I$46))/((CARROT_CAP+1)*(MESCLUN_CAP+1)))</x:f>
        <x:v>19</x:v>
      </x:c>
      <x:c r="J12802" s="266" t="n">
        <x:f>MOD(INT((ROW()-ROW($I$46))/(MESCLUN_CAP+1)),CARROT_CAP+1)</x:f>
        <x:v>12</x:v>
      </x:c>
      <x:c r="K12802" s="266" t="n">
        <x:f>MOD(ROW()-ROW($I$46),MESCLUN_CAP+1)</x:f>
        <x:v>15</x:v>
      </x:c>
      <x:c r="L12802" s="266" t="n">
        <x:f>SUM(I12802:K12802)</x:f>
        <x:v>46</x:v>
      </x:c>
      <x:c r="M12802" s="267" t="n">
        <x:f>I12802*TOMATO_HOURS*WEEKS*(1+TOMATO_DIM)^I12802+J12802*CARROT_HOURS*WEEKS*(1+CARROT_DIM)^J12802+K12802*MESCLUN_HOURS*WEEKS*(1+MESCLUN_DIM)^K12802</x:f>
        <x:v>11755.624141876182</x:v>
      </x:c>
      <x:c r="N12802" s="267" t="n">
        <x:f>MAX(M12802-FARMER_HOURS,0)/TEMP_HOURS_PER_WORKER</x:f>
        <x:v>7.663627876302904</x:v>
      </x:c>
      <x:c r="O12802" s="268" t="n">
        <x:f>I12802*TOMATO_PRICE+J12802*CARROT_PRICE+K12802*MESCLUN_PRICE</x:f>
        <x:v>232828</x:v>
      </x:c>
      <x:c r="P12802" s="268" t="n">
        <x:f>I12802*TOMATO_FERTILIZER+J12802*CARROT_FERTILIZER+K12802*MESCLUN_FERTILIZER</x:f>
        <x:v>35200</x:v>
      </x:c>
      <x:c r="Q12802" s="268" t="n">
        <x:f>MIN(M12802,FARMER_HOURS)*FARMER_RATE+MAX(M12802-FARMER_HOURS,0)*TEMP_RATE</x:f>
        <x:v>216590.6969075726</x:v>
      </x:c>
      <x:c r="R12802" s="268" t="n">
        <x:f>O12802-P12802-Q12802-FIXED_COST</x:f>
        <x:v>-38962.696907572594</x:v>
      </x:c>
      <x:c r="S12802" s="139" t="str">
        <x:f>IF(AND(L12802&lt;=TOTAL_BED_CAP,N12802&lt;=TEMP_WORKER_CAP),"YES","NO")</x:f>
        <x:v>NO</x:v>
      </x:c>
      <x:c r="T12802" s="139" t="n">
        <x:f>IF(S12802="YES",R12802,-1E+99)</x:f>
        <x:v>-1e+99</x:v>
      </x:c>
    </x:row>
    <x:row r="12803">
      <x:c r="A12803" s="139"/>
      <x:c r="B12803" s="139"/>
      <x:c r="C12803" s="139"/>
      <x:c r="D12803" s="139"/>
      <x:c r="E12803" s="139"/>
      <x:c r="F12803" s="139"/>
      <x:c r="G12803" s="139"/>
      <x:c r="H12803" s="139"/>
      <x:c r="I12803" s="266" t="n">
        <x:f>INT((ROW()-ROW($I$46))/((CARROT_CAP+1)*(MESCLUN_CAP+1)))</x:f>
        <x:v>19</x:v>
      </x:c>
      <x:c r="J12803" s="266" t="n">
        <x:f>MOD(INT((ROW()-ROW($I$46))/(MESCLUN_CAP+1)),CARROT_CAP+1)</x:f>
        <x:v>12</x:v>
      </x:c>
      <x:c r="K12803" s="266" t="n">
        <x:f>MOD(ROW()-ROW($I$46),MESCLUN_CAP+1)</x:f>
        <x:v>16</x:v>
      </x:c>
      <x:c r="L12803" s="266" t="n">
        <x:f>SUM(I12803:K12803)</x:f>
        <x:v>47</x:v>
      </x:c>
      <x:c r="M12803" s="267" t="n">
        <x:f>I12803*TOMATO_HOURS*WEEKS*(1+TOMATO_DIM)^I12803+J12803*CARROT_HOURS*WEEKS*(1+CARROT_DIM)^J12803+K12803*MESCLUN_HOURS*WEEKS*(1+MESCLUN_DIM)^K12803</x:f>
        <x:v>11820.68491775367</x:v>
      </x:c>
      <x:c r="N12803" s="267" t="n">
        <x:f>MAX(M12803-FARMER_HOURS,0)/TEMP_HOURS_PER_WORKER</x:f>
        <x:v>7.708808970662271</x:v>
      </x:c>
      <x:c r="O12803" s="268" t="n">
        <x:f>I12803*TOMATO_PRICE+J12803*CARROT_PRICE+K12803*MESCLUN_PRICE</x:f>
        <x:v>235528</x:v>
      </x:c>
      <x:c r="P12803" s="268" t="n">
        <x:f>I12803*TOMATO_FERTILIZER+J12803*CARROT_FERTILIZER+K12803*MESCLUN_FERTILIZER</x:f>
        <x:v>36080</x:v>
      </x:c>
      <x:c r="Q12803" s="268" t="n">
        <x:f>MIN(M12803,FARMER_HOURS)*FARMER_RATE+MAX(M12803-FARMER_HOURS,0)*TEMP_RATE</x:f>
        <x:v>217720.22426655676</x:v>
      </x:c>
      <x:c r="R12803" s="268" t="n">
        <x:f>O12803-P12803-Q12803-FIXED_COST</x:f>
        <x:v>-38272.22426655676</x:v>
      </x:c>
      <x:c r="S12803" s="139" t="str">
        <x:f>IF(AND(L12803&lt;=TOTAL_BED_CAP,N12803&lt;=TEMP_WORKER_CAP),"YES","NO")</x:f>
        <x:v>NO</x:v>
      </x:c>
      <x:c r="T12803" s="139" t="n">
        <x:f>IF(S12803="YES",R12803,-1E+99)</x:f>
        <x:v>-1e+99</x:v>
      </x:c>
    </x:row>
    <x:row r="12804">
      <x:c r="A12804" s="139"/>
      <x:c r="B12804" s="139"/>
      <x:c r="C12804" s="139"/>
      <x:c r="D12804" s="139"/>
      <x:c r="E12804" s="139"/>
      <x:c r="F12804" s="139"/>
      <x:c r="G12804" s="139"/>
      <x:c r="H12804" s="139"/>
      <x:c r="I12804" s="266" t="n">
        <x:f>INT((ROW()-ROW($I$46))/((CARROT_CAP+1)*(MESCLUN_CAP+1)))</x:f>
        <x:v>19</x:v>
      </x:c>
      <x:c r="J12804" s="266" t="n">
        <x:f>MOD(INT((ROW()-ROW($I$46))/(MESCLUN_CAP+1)),CARROT_CAP+1)</x:f>
        <x:v>12</x:v>
      </x:c>
      <x:c r="K12804" s="266" t="n">
        <x:f>MOD(ROW()-ROW($I$46),MESCLUN_CAP+1)</x:f>
        <x:v>17</x:v>
      </x:c>
      <x:c r="L12804" s="266" t="n">
        <x:f>SUM(I12804:K12804)</x:f>
        <x:v>48</x:v>
      </x:c>
      <x:c r="M12804" s="267" t="n">
        <x:f>I12804*TOMATO_HOURS*WEEKS*(1+TOMATO_DIM)^I12804+J12804*CARROT_HOURS*WEEKS*(1+CARROT_DIM)^J12804+K12804*MESCLUN_HOURS*WEEKS*(1+MESCLUN_DIM)^K12804</x:f>
        <x:v>11887.24514120021</x:v>
      </x:c>
      <x:c r="N12804" s="267" t="n">
        <x:f>MAX(M12804-FARMER_HOURS,0)/TEMP_HOURS_PER_WORKER</x:f>
        <x:v>7.755031348055701</x:v>
      </x:c>
      <x:c r="O12804" s="268" t="n">
        <x:f>I12804*TOMATO_PRICE+J12804*CARROT_PRICE+K12804*MESCLUN_PRICE</x:f>
        <x:v>238228</x:v>
      </x:c>
      <x:c r="P12804" s="268" t="n">
        <x:f>I12804*TOMATO_FERTILIZER+J12804*CARROT_FERTILIZER+K12804*MESCLUN_FERTILIZER</x:f>
        <x:v>36960</x:v>
      </x:c>
      <x:c r="Q12804" s="268" t="n">
        <x:f>MIN(M12804,FARMER_HOURS)*FARMER_RATE+MAX(M12804-FARMER_HOURS,0)*TEMP_RATE</x:f>
        <x:v>218875.78370139253</x:v>
      </x:c>
      <x:c r="R12804" s="268" t="n">
        <x:f>O12804-P12804-Q12804-FIXED_COST</x:f>
        <x:v>-37607.78370139253</x:v>
      </x:c>
      <x:c r="S12804" s="139" t="str">
        <x:f>IF(AND(L12804&lt;=TOTAL_BED_CAP,N12804&lt;=TEMP_WORKER_CAP),"YES","NO")</x:f>
        <x:v>NO</x:v>
      </x:c>
      <x:c r="T12804" s="139" t="n">
        <x:f>IF(S12804="YES",R12804,-1E+99)</x:f>
        <x:v>-1e+99</x:v>
      </x:c>
    </x:row>
    <x:row r="12805">
      <x:c r="A12805" s="139"/>
      <x:c r="B12805" s="139"/>
      <x:c r="C12805" s="139"/>
      <x:c r="D12805" s="139"/>
      <x:c r="E12805" s="139"/>
      <x:c r="F12805" s="139"/>
      <x:c r="G12805" s="139"/>
      <x:c r="H12805" s="139"/>
      <x:c r="I12805" s="266" t="n">
        <x:f>INT((ROW()-ROW($I$46))/((CARROT_CAP+1)*(MESCLUN_CAP+1)))</x:f>
        <x:v>19</x:v>
      </x:c>
      <x:c r="J12805" s="266" t="n">
        <x:f>MOD(INT((ROW()-ROW($I$46))/(MESCLUN_CAP+1)),CARROT_CAP+1)</x:f>
        <x:v>12</x:v>
      </x:c>
      <x:c r="K12805" s="266" t="n">
        <x:f>MOD(ROW()-ROW($I$46),MESCLUN_CAP+1)</x:f>
        <x:v>18</x:v>
      </x:c>
      <x:c r="L12805" s="266" t="n">
        <x:f>SUM(I12805:K12805)</x:f>
        <x:v>49</x:v>
      </x:c>
      <x:c r="M12805" s="267" t="n">
        <x:f>I12805*TOMATO_HOURS*WEEKS*(1+TOMATO_DIM)^I12805+J12805*CARROT_HOURS*WEEKS*(1+CARROT_DIM)^J12805+K12805*MESCLUN_HOURS*WEEKS*(1+MESCLUN_DIM)^K12805</x:f>
        <x:v>11955.332132658797</x:v>
      </x:c>
      <x:c r="N12805" s="267" t="n">
        <x:f>MAX(M12805-FARMER_HOURS,0)/TEMP_HOURS_PER_WORKER</x:f>
        <x:v>7.802313981013054</x:v>
      </x:c>
      <x:c r="O12805" s="268" t="n">
        <x:f>I12805*TOMATO_PRICE+J12805*CARROT_PRICE+K12805*MESCLUN_PRICE</x:f>
        <x:v>240928</x:v>
      </x:c>
      <x:c r="P12805" s="268" t="n">
        <x:f>I12805*TOMATO_FERTILIZER+J12805*CARROT_FERTILIZER+K12805*MESCLUN_FERTILIZER</x:f>
        <x:v>37840</x:v>
      </x:c>
      <x:c r="Q12805" s="268" t="n">
        <x:f>MIN(M12805,FARMER_HOURS)*FARMER_RATE+MAX(M12805-FARMER_HOURS,0)*TEMP_RATE</x:f>
        <x:v>220057.84952532634</x:v>
      </x:c>
      <x:c r="R12805" s="268" t="n">
        <x:f>O12805-P12805-Q12805-FIXED_COST</x:f>
        <x:v>-36969.84952532634</x:v>
      </x:c>
      <x:c r="S12805" s="139" t="str">
        <x:f>IF(AND(L12805&lt;=TOTAL_BED_CAP,N12805&lt;=TEMP_WORKER_CAP),"YES","NO")</x:f>
        <x:v>NO</x:v>
      </x:c>
      <x:c r="T12805" s="139" t="n">
        <x:f>IF(S12805="YES",R12805,-1E+99)</x:f>
        <x:v>-1e+99</x:v>
      </x:c>
    </x:row>
    <x:row r="12806">
      <x:c r="A12806" s="139"/>
      <x:c r="B12806" s="139"/>
      <x:c r="C12806" s="139"/>
      <x:c r="D12806" s="139"/>
      <x:c r="E12806" s="139"/>
      <x:c r="F12806" s="139"/>
      <x:c r="G12806" s="139"/>
      <x:c r="H12806" s="139"/>
      <x:c r="I12806" s="266" t="n">
        <x:f>INT((ROW()-ROW($I$46))/((CARROT_CAP+1)*(MESCLUN_CAP+1)))</x:f>
        <x:v>19</x:v>
      </x:c>
      <x:c r="J12806" s="266" t="n">
        <x:f>MOD(INT((ROW()-ROW($I$46))/(MESCLUN_CAP+1)),CARROT_CAP+1)</x:f>
        <x:v>12</x:v>
      </x:c>
      <x:c r="K12806" s="266" t="n">
        <x:f>MOD(ROW()-ROW($I$46),MESCLUN_CAP+1)</x:f>
        <x:v>19</x:v>
      </x:c>
      <x:c r="L12806" s="266" t="n">
        <x:f>SUM(I12806:K12806)</x:f>
        <x:v>50</x:v>
      </x:c>
      <x:c r="M12806" s="267" t="n">
        <x:f>I12806*TOMATO_HOURS*WEEKS*(1+TOMATO_DIM)^I12806+J12806*CARROT_HOURS*WEEKS*(1+CARROT_DIM)^J12806+K12806*MESCLUN_HOURS*WEEKS*(1+MESCLUN_DIM)^K12806</x:f>
        <x:v>12024.97366129482</x:v>
      </x:c>
      <x:c r="N12806" s="267" t="n">
        <x:f>MAX(M12806-FARMER_HOURS,0)/TEMP_HOURS_PER_WORKER</x:f>
        <x:v>7.850676153676958</x:v>
      </x:c>
      <x:c r="O12806" s="268" t="n">
        <x:f>I12806*TOMATO_PRICE+J12806*CARROT_PRICE+K12806*MESCLUN_PRICE</x:f>
        <x:v>243628</x:v>
      </x:c>
      <x:c r="P12806" s="268" t="n">
        <x:f>I12806*TOMATO_FERTILIZER+J12806*CARROT_FERTILIZER+K12806*MESCLUN_FERTILIZER</x:f>
        <x:v>38720</x:v>
      </x:c>
      <x:c r="Q12806" s="268" t="n">
        <x:f>MIN(M12806,FARMER_HOURS)*FARMER_RATE+MAX(M12806-FARMER_HOURS,0)*TEMP_RATE</x:f>
        <x:v>221266.90384192395</x:v>
      </x:c>
      <x:c r="R12806" s="268" t="n">
        <x:f>O12806-P12806-Q12806-FIXED_COST</x:f>
        <x:v>-36358.90384192395</x:v>
      </x:c>
      <x:c r="S12806" s="139" t="str">
        <x:f>IF(AND(L12806&lt;=TOTAL_BED_CAP,N12806&lt;=TEMP_WORKER_CAP),"YES","NO")</x:f>
        <x:v>NO</x:v>
      </x:c>
      <x:c r="T12806" s="139" t="n">
        <x:f>IF(S12806="YES",R12806,-1E+99)</x:f>
        <x:v>-1e+99</x:v>
      </x:c>
    </x:row>
    <x:row r="12807">
      <x:c r="A12807" s="139"/>
      <x:c r="B12807" s="139"/>
      <x:c r="C12807" s="139"/>
      <x:c r="D12807" s="139"/>
      <x:c r="E12807" s="139"/>
      <x:c r="F12807" s="139"/>
      <x:c r="G12807" s="139"/>
      <x:c r="H12807" s="139"/>
      <x:c r="I12807" s="266" t="n">
        <x:f>INT((ROW()-ROW($I$46))/((CARROT_CAP+1)*(MESCLUN_CAP+1)))</x:f>
        <x:v>19</x:v>
      </x:c>
      <x:c r="J12807" s="266" t="n">
        <x:f>MOD(INT((ROW()-ROW($I$46))/(MESCLUN_CAP+1)),CARROT_CAP+1)</x:f>
        <x:v>12</x:v>
      </x:c>
      <x:c r="K12807" s="266" t="n">
        <x:f>MOD(ROW()-ROW($I$46),MESCLUN_CAP+1)</x:f>
        <x:v>20</x:v>
      </x:c>
      <x:c r="L12807" s="266" t="n">
        <x:f>SUM(I12807:K12807)</x:f>
        <x:v>51</x:v>
      </x:c>
      <x:c r="M12807" s="267" t="n">
        <x:f>I12807*TOMATO_HOURS*WEEKS*(1+TOMATO_DIM)^I12807+J12807*CARROT_HOURS*WEEKS*(1+CARROT_DIM)^J12807+K12807*MESCLUN_HOURS*WEEKS*(1+MESCLUN_DIM)^K12807</x:f>
        <x:v>12096.197951945296</x:v>
      </x:c>
      <x:c r="N12807" s="267" t="n">
        <x:f>MAX(M12807-FARMER_HOURS,0)/TEMP_HOURS_PER_WORKER</x:f>
        <x:v>7.900137466628678</x:v>
      </x:c>
      <x:c r="O12807" s="268" t="n">
        <x:f>I12807*TOMATO_PRICE+J12807*CARROT_PRICE+K12807*MESCLUN_PRICE</x:f>
        <x:v>246328</x:v>
      </x:c>
      <x:c r="P12807" s="268" t="n">
        <x:f>I12807*TOMATO_FERTILIZER+J12807*CARROT_FERTILIZER+K12807*MESCLUN_FERTILIZER</x:f>
        <x:v>39600</x:v>
      </x:c>
      <x:c r="Q12807" s="268" t="n">
        <x:f>MIN(M12807,FARMER_HOURS)*FARMER_RATE+MAX(M12807-FARMER_HOURS,0)*TEMP_RATE</x:f>
        <x:v>222503.43666571693</x:v>
      </x:c>
      <x:c r="R12807" s="268" t="n">
        <x:f>O12807-P12807-Q12807-FIXED_COST</x:f>
        <x:v>-35775.43666571693</x:v>
      </x:c>
      <x:c r="S12807" s="139" t="str">
        <x:f>IF(AND(L12807&lt;=TOTAL_BED_CAP,N12807&lt;=TEMP_WORKER_CAP),"YES","NO")</x:f>
        <x:v>NO</x:v>
      </x:c>
      <x:c r="T12807" s="139" t="n">
        <x:f>IF(S12807="YES",R12807,-1E+99)</x:f>
        <x:v>-1e+99</x:v>
      </x:c>
    </x:row>
    <x:row r="12808">
      <x:c r="A12808" s="139"/>
      <x:c r="B12808" s="139"/>
      <x:c r="C12808" s="139"/>
      <x:c r="D12808" s="139"/>
      <x:c r="E12808" s="139"/>
      <x:c r="F12808" s="139"/>
      <x:c r="G12808" s="139"/>
      <x:c r="H12808" s="139"/>
      <x:c r="I12808" s="266" t="n">
        <x:f>INT((ROW()-ROW($I$46))/((CARROT_CAP+1)*(MESCLUN_CAP+1)))</x:f>
        <x:v>19</x:v>
      </x:c>
      <x:c r="J12808" s="266" t="n">
        <x:f>MOD(INT((ROW()-ROW($I$46))/(MESCLUN_CAP+1)),CARROT_CAP+1)</x:f>
        <x:v>12</x:v>
      </x:c>
      <x:c r="K12808" s="266" t="n">
        <x:f>MOD(ROW()-ROW($I$46),MESCLUN_CAP+1)</x:f>
        <x:v>21</x:v>
      </x:c>
      <x:c r="L12808" s="266" t="n">
        <x:f>SUM(I12808:K12808)</x:f>
        <x:v>52</x:v>
      </x:c>
      <x:c r="M12808" s="267" t="n">
        <x:f>I12808*TOMATO_HOURS*WEEKS*(1+TOMATO_DIM)^I12808+J12808*CARROT_HOURS*WEEKS*(1+CARROT_DIM)^J12808+K12808*MESCLUN_HOURS*WEEKS*(1+MESCLUN_DIM)^K12808</x:f>
        <x:v>12169.03369217174</x:v>
      </x:c>
      <x:c r="N12808" s="267" t="n">
        <x:f>MAX(M12808-FARMER_HOURS,0)/TEMP_HOURS_PER_WORKER</x:f>
        <x:v>7.950717841785931</x:v>
      </x:c>
      <x:c r="O12808" s="268" t="n">
        <x:f>I12808*TOMATO_PRICE+J12808*CARROT_PRICE+K12808*MESCLUN_PRICE</x:f>
        <x:v>249028</x:v>
      </x:c>
      <x:c r="P12808" s="268" t="n">
        <x:f>I12808*TOMATO_FERTILIZER+J12808*CARROT_FERTILIZER+K12808*MESCLUN_FERTILIZER</x:f>
        <x:v>40480</x:v>
      </x:c>
      <x:c r="Q12808" s="268" t="n">
        <x:f>MIN(M12808,FARMER_HOURS)*FARMER_RATE+MAX(M12808-FARMER_HOURS,0)*TEMP_RATE</x:f>
        <x:v>223767.94604464827</x:v>
      </x:c>
      <x:c r="R12808" s="268" t="n">
        <x:f>O12808-P12808-Q12808-FIXED_COST</x:f>
        <x:v>-35219.94604464827</x:v>
      </x:c>
      <x:c r="S12808" s="139" t="str">
        <x:f>IF(AND(L12808&lt;=TOTAL_BED_CAP,N12808&lt;=TEMP_WORKER_CAP),"YES","NO")</x:f>
        <x:v>NO</x:v>
      </x:c>
      <x:c r="T12808" s="139" t="n">
        <x:f>IF(S12808="YES",R12808,-1E+99)</x:f>
        <x:v>-1e+99</x:v>
      </x:c>
    </x:row>
    <x:row r="12809">
      <x:c r="A12809" s="139"/>
      <x:c r="B12809" s="139"/>
      <x:c r="C12809" s="139"/>
      <x:c r="D12809" s="139"/>
      <x:c r="E12809" s="139"/>
      <x:c r="F12809" s="139"/>
      <x:c r="G12809" s="139"/>
      <x:c r="H12809" s="139"/>
      <x:c r="I12809" s="266" t="n">
        <x:f>INT((ROW()-ROW($I$46))/((CARROT_CAP+1)*(MESCLUN_CAP+1)))</x:f>
        <x:v>19</x:v>
      </x:c>
      <x:c r="J12809" s="266" t="n">
        <x:f>MOD(INT((ROW()-ROW($I$46))/(MESCLUN_CAP+1)),CARROT_CAP+1)</x:f>
        <x:v>12</x:v>
      </x:c>
      <x:c r="K12809" s="266" t="n">
        <x:f>MOD(ROW()-ROW($I$46),MESCLUN_CAP+1)</x:f>
        <x:v>22</x:v>
      </x:c>
      <x:c r="L12809" s="266" t="n">
        <x:f>SUM(I12809:K12809)</x:f>
        <x:v>53</x:v>
      </x:c>
      <x:c r="M12809" s="267" t="n">
        <x:f>I12809*TOMATO_HOURS*WEEKS*(1+TOMATO_DIM)^I12809+J12809*CARROT_HOURS*WEEKS*(1+CARROT_DIM)^J12809+K12809*MESCLUN_HOURS*WEEKS*(1+MESCLUN_DIM)^K12809</x:f>
        <x:v>12243.510039418135</x:v>
      </x:c>
      <x:c r="N12809" s="267" t="n">
        <x:f>MAX(M12809-FARMER_HOURS,0)/TEMP_HOURS_PER_WORKER</x:f>
        <x:v>8.002437527373704</x:v>
      </x:c>
      <x:c r="O12809" s="268" t="n">
        <x:f>I12809*TOMATO_PRICE+J12809*CARROT_PRICE+K12809*MESCLUN_PRICE</x:f>
        <x:v>251728</x:v>
      </x:c>
      <x:c r="P12809" s="268" t="n">
        <x:f>I12809*TOMATO_FERTILIZER+J12809*CARROT_FERTILIZER+K12809*MESCLUN_FERTILIZER</x:f>
        <x:v>41360</x:v>
      </x:c>
      <x:c r="Q12809" s="268" t="n">
        <x:f>MIN(M12809,FARMER_HOURS)*FARMER_RATE+MAX(M12809-FARMER_HOURS,0)*TEMP_RATE</x:f>
        <x:v>225060.93818434264</x:v>
      </x:c>
      <x:c r="R12809" s="268" t="n">
        <x:f>O12809-P12809-Q12809-FIXED_COST</x:f>
        <x:v>-34692.93818434264</x:v>
      </x:c>
      <x:c r="S12809" s="139" t="str">
        <x:f>IF(AND(L12809&lt;=TOTAL_BED_CAP,N12809&lt;=TEMP_WORKER_CAP),"YES","NO")</x:f>
        <x:v>NO</x:v>
      </x:c>
      <x:c r="T12809" s="139" t="n">
        <x:f>IF(S12809="YES",R12809,-1E+99)</x:f>
        <x:v>-1e+99</x:v>
      </x:c>
    </x:row>
    <x:row r="12810">
      <x:c r="A12810" s="139"/>
      <x:c r="B12810" s="139"/>
      <x:c r="C12810" s="139"/>
      <x:c r="D12810" s="139"/>
      <x:c r="E12810" s="139"/>
      <x:c r="F12810" s="139"/>
      <x:c r="G12810" s="139"/>
      <x:c r="H12810" s="139"/>
      <x:c r="I12810" s="266" t="n">
        <x:f>INT((ROW()-ROW($I$46))/((CARROT_CAP+1)*(MESCLUN_CAP+1)))</x:f>
        <x:v>19</x:v>
      </x:c>
      <x:c r="J12810" s="266" t="n">
        <x:f>MOD(INT((ROW()-ROW($I$46))/(MESCLUN_CAP+1)),CARROT_CAP+1)</x:f>
        <x:v>12</x:v>
      </x:c>
      <x:c r="K12810" s="266" t="n">
        <x:f>MOD(ROW()-ROW($I$46),MESCLUN_CAP+1)</x:f>
        <x:v>23</x:v>
      </x:c>
      <x:c r="L12810" s="266" t="n">
        <x:f>SUM(I12810:K12810)</x:f>
        <x:v>54</x:v>
      </x:c>
      <x:c r="M12810" s="267" t="n">
        <x:f>I12810*TOMATO_HOURS*WEEKS*(1+TOMATO_DIM)^I12810+J12810*CARROT_HOURS*WEEKS*(1+CARROT_DIM)^J12810+K12810*MESCLUN_HOURS*WEEKS*(1+MESCLUN_DIM)^K12810</x:f>
        <x:v>12319.656628275572</x:v>
      </x:c>
      <x:c r="N12810" s="267" t="n">
        <x:f>MAX(M12810-FARMER_HOURS,0)/TEMP_HOURS_PER_WORKER</x:f>
        <x:v>8.055317102969147</x:v>
      </x:c>
      <x:c r="O12810" s="268" t="n">
        <x:f>I12810*TOMATO_PRICE+J12810*CARROT_PRICE+K12810*MESCLUN_PRICE</x:f>
        <x:v>254428</x:v>
      </x:c>
      <x:c r="P12810" s="268" t="n">
        <x:f>I12810*TOMATO_FERTILIZER+J12810*CARROT_FERTILIZER+K12810*MESCLUN_FERTILIZER</x:f>
        <x:v>42240</x:v>
      </x:c>
      <x:c r="Q12810" s="268" t="n">
        <x:f>MIN(M12810,FARMER_HOURS)*FARMER_RATE+MAX(M12810-FARMER_HOURS,0)*TEMP_RATE</x:f>
        <x:v>226382.92757422867</x:v>
      </x:c>
      <x:c r="R12810" s="268" t="n">
        <x:f>O12810-P12810-Q12810-FIXED_COST</x:f>
        <x:v>-34194.92757422867</x:v>
      </x:c>
      <x:c r="S12810" s="139" t="str">
        <x:f>IF(AND(L12810&lt;=TOTAL_BED_CAP,N12810&lt;=TEMP_WORKER_CAP),"YES","NO")</x:f>
        <x:v>NO</x:v>
      </x:c>
      <x:c r="T12810" s="139" t="n">
        <x:f>IF(S12810="YES",R12810,-1E+99)</x:f>
        <x:v>-1e+99</x:v>
      </x:c>
    </x:row>
    <x:row r="12811">
      <x:c r="A12811" s="139"/>
      <x:c r="B12811" s="139"/>
      <x:c r="C12811" s="139"/>
      <x:c r="D12811" s="139"/>
      <x:c r="E12811" s="139"/>
      <x:c r="F12811" s="139"/>
      <x:c r="G12811" s="139"/>
      <x:c r="H12811" s="139"/>
      <x:c r="I12811" s="266" t="n">
        <x:f>INT((ROW()-ROW($I$46))/((CARROT_CAP+1)*(MESCLUN_CAP+1)))</x:f>
        <x:v>19</x:v>
      </x:c>
      <x:c r="J12811" s="266" t="n">
        <x:f>MOD(INT((ROW()-ROW($I$46))/(MESCLUN_CAP+1)),CARROT_CAP+1)</x:f>
        <x:v>12</x:v>
      </x:c>
      <x:c r="K12811" s="266" t="n">
        <x:f>MOD(ROW()-ROW($I$46),MESCLUN_CAP+1)</x:f>
        <x:v>24</x:v>
      </x:c>
      <x:c r="L12811" s="266" t="n">
        <x:f>SUM(I12811:K12811)</x:f>
        <x:v>55</x:v>
      </x:c>
      <x:c r="M12811" s="267" t="n">
        <x:f>I12811*TOMATO_HOURS*WEEKS*(1+TOMATO_DIM)^I12811+J12811*CARROT_HOURS*WEEKS*(1+CARROT_DIM)^J12811+K12811*MESCLUN_HOURS*WEEKS*(1+MESCLUN_DIM)^K12811</x:f>
        <x:v>12397.503577855068</x:v>
      </x:c>
      <x:c r="N12811" s="267" t="n">
        <x:f>MAX(M12811-FARMER_HOURS,0)/TEMP_HOURS_PER_WORKER</x:f>
        <x:v>8.109377484621575</x:v>
      </x:c>
      <x:c r="O12811" s="268" t="n">
        <x:f>I12811*TOMATO_PRICE+J12811*CARROT_PRICE+K12811*MESCLUN_PRICE</x:f>
        <x:v>257128</x:v>
      </x:c>
      <x:c r="P12811" s="268" t="n">
        <x:f>I12811*TOMATO_FERTILIZER+J12811*CARROT_FERTILIZER+K12811*MESCLUN_FERTILIZER</x:f>
        <x:v>43120</x:v>
      </x:c>
      <x:c r="Q12811" s="268" t="n">
        <x:f>MIN(M12811,FARMER_HOURS)*FARMER_RATE+MAX(M12811-FARMER_HOURS,0)*TEMP_RATE</x:f>
        <x:v>227734.43711553936</x:v>
      </x:c>
      <x:c r="R12811" s="268" t="n">
        <x:f>O12811-P12811-Q12811-FIXED_COST</x:f>
        <x:v>-33726.43711553936</x:v>
      </x:c>
      <x:c r="S12811" s="139" t="str">
        <x:f>IF(AND(L12811&lt;=TOTAL_BED_CAP,N12811&lt;=TEMP_WORKER_CAP),"YES","NO")</x:f>
        <x:v>NO</x:v>
      </x:c>
      <x:c r="T12811" s="139" t="n">
        <x:f>IF(S12811="YES",R12811,-1E+99)</x:f>
        <x:v>-1e+99</x:v>
      </x:c>
    </x:row>
    <x:row r="12812">
      <x:c r="A12812" s="139"/>
      <x:c r="B12812" s="139"/>
      <x:c r="C12812" s="139"/>
      <x:c r="D12812" s="139"/>
      <x:c r="E12812" s="139"/>
      <x:c r="F12812" s="139"/>
      <x:c r="G12812" s="139"/>
      <x:c r="H12812" s="139"/>
      <x:c r="I12812" s="266" t="n">
        <x:f>INT((ROW()-ROW($I$46))/((CARROT_CAP+1)*(MESCLUN_CAP+1)))</x:f>
        <x:v>19</x:v>
      </x:c>
      <x:c r="J12812" s="266" t="n">
        <x:f>MOD(INT((ROW()-ROW($I$46))/(MESCLUN_CAP+1)),CARROT_CAP+1)</x:f>
        <x:v>12</x:v>
      </x:c>
      <x:c r="K12812" s="266" t="n">
        <x:f>MOD(ROW()-ROW($I$46),MESCLUN_CAP+1)</x:f>
        <x:v>25</x:v>
      </x:c>
      <x:c r="L12812" s="266" t="n">
        <x:f>SUM(I12812:K12812)</x:f>
        <x:v>56</x:v>
      </x:c>
      <x:c r="M12812" s="267" t="n">
        <x:f>I12812*TOMATO_HOURS*WEEKS*(1+TOMATO_DIM)^I12812+J12812*CARROT_HOURS*WEEKS*(1+CARROT_DIM)^J12812+K12812*MESCLUN_HOURS*WEEKS*(1+MESCLUN_DIM)^K12812</x:f>
        <x:v>12477.081499270165</x:v>
      </x:c>
      <x:c r="N12812" s="267" t="n">
        <x:f>MAX(M12812-FARMER_HOURS,0)/TEMP_HOURS_PER_WORKER</x:f>
        <x:v>8.164639930048725</x:v>
      </x:c>
      <x:c r="O12812" s="268" t="n">
        <x:f>I12812*TOMATO_PRICE+J12812*CARROT_PRICE+K12812*MESCLUN_PRICE</x:f>
        <x:v>259828</x:v>
      </x:c>
      <x:c r="P12812" s="268" t="n">
        <x:f>I12812*TOMATO_FERTILIZER+J12812*CARROT_FERTILIZER+K12812*MESCLUN_FERTILIZER</x:f>
        <x:v>44000</x:v>
      </x:c>
      <x:c r="Q12812" s="268" t="n">
        <x:f>MIN(M12812,FARMER_HOURS)*FARMER_RATE+MAX(M12812-FARMER_HOURS,0)*TEMP_RATE</x:f>
        <x:v>229115.99825121815</x:v>
      </x:c>
      <x:c r="R12812" s="268" t="n">
        <x:f>O12812-P12812-Q12812-FIXED_COST</x:f>
        <x:v>-33287.998251218145</x:v>
      </x:c>
      <x:c r="S12812" s="139" t="str">
        <x:f>IF(AND(L12812&lt;=TOTAL_BED_CAP,N12812&lt;=TEMP_WORKER_CAP),"YES","NO")</x:f>
        <x:v>NO</x:v>
      </x:c>
      <x:c r="T12812" s="139" t="n">
        <x:f>IF(S12812="YES",R12812,-1E+99)</x:f>
        <x:v>-1e+99</x:v>
      </x:c>
    </x:row>
    <x:row r="12813">
      <x:c r="A12813" s="139"/>
      <x:c r="B12813" s="139"/>
      <x:c r="C12813" s="139"/>
      <x:c r="D12813" s="139"/>
      <x:c r="E12813" s="139"/>
      <x:c r="F12813" s="139"/>
      <x:c r="G12813" s="139"/>
      <x:c r="H12813" s="139"/>
      <x:c r="I12813" s="266" t="n">
        <x:f>INT((ROW()-ROW($I$46))/((CARROT_CAP+1)*(MESCLUN_CAP+1)))</x:f>
        <x:v>19</x:v>
      </x:c>
      <x:c r="J12813" s="266" t="n">
        <x:f>MOD(INT((ROW()-ROW($I$46))/(MESCLUN_CAP+1)),CARROT_CAP+1)</x:f>
        <x:v>12</x:v>
      </x:c>
      <x:c r="K12813" s="266" t="n">
        <x:f>MOD(ROW()-ROW($I$46),MESCLUN_CAP+1)</x:f>
        <x:v>26</x:v>
      </x:c>
      <x:c r="L12813" s="266" t="n">
        <x:f>SUM(I12813:K12813)</x:f>
        <x:v>57</x:v>
      </x:c>
      <x:c r="M12813" s="267" t="n">
        <x:f>I12813*TOMATO_HOURS*WEEKS*(1+TOMATO_DIM)^I12813+J12813*CARROT_HOURS*WEEKS*(1+CARROT_DIM)^J12813+K12813*MESCLUN_HOURS*WEEKS*(1+MESCLUN_DIM)^K12813</x:f>
        <x:v>12558.421503230884</x:v>
      </x:c>
      <x:c r="N12813" s="267" t="n">
        <x:f>MAX(M12813-FARMER_HOURS,0)/TEMP_HOURS_PER_WORKER</x:f>
        <x:v>8.221126043910337</x:v>
      </x:c>
      <x:c r="O12813" s="268" t="n">
        <x:f>I12813*TOMATO_PRICE+J12813*CARROT_PRICE+K12813*MESCLUN_PRICE</x:f>
        <x:v>262528</x:v>
      </x:c>
      <x:c r="P12813" s="268" t="n">
        <x:f>I12813*TOMATO_FERTILIZER+J12813*CARROT_FERTILIZER+K12813*MESCLUN_FERTILIZER</x:f>
        <x:v>44880</x:v>
      </x:c>
      <x:c r="Q12813" s="268" t="n">
        <x:f>MIN(M12813,FARMER_HOURS)*FARMER_RATE+MAX(M12813-FARMER_HOURS,0)*TEMP_RATE</x:f>
        <x:v>230528.15109775838</x:v>
      </x:c>
      <x:c r="R12813" s="268" t="n">
        <x:f>O12813-P12813-Q12813-FIXED_COST</x:f>
        <x:v>-32880.15109775838</x:v>
      </x:c>
      <x:c r="S12813" s="139" t="str">
        <x:f>IF(AND(L12813&lt;=TOTAL_BED_CAP,N12813&lt;=TEMP_WORKER_CAP),"YES","NO")</x:f>
        <x:v>NO</x:v>
      </x:c>
      <x:c r="T12813" s="139" t="n">
        <x:f>IF(S12813="YES",R12813,-1E+99)</x:f>
        <x:v>-1e+99</x:v>
      </x:c>
    </x:row>
    <x:row r="12814">
      <x:c r="A12814" s="139"/>
      <x:c r="B12814" s="139"/>
      <x:c r="C12814" s="139"/>
      <x:c r="D12814" s="139"/>
      <x:c r="E12814" s="139"/>
      <x:c r="F12814" s="139"/>
      <x:c r="G12814" s="139"/>
      <x:c r="H12814" s="139"/>
      <x:c r="I12814" s="266" t="n">
        <x:f>INT((ROW()-ROW($I$46))/((CARROT_CAP+1)*(MESCLUN_CAP+1)))</x:f>
        <x:v>19</x:v>
      </x:c>
      <x:c r="J12814" s="266" t="n">
        <x:f>MOD(INT((ROW()-ROW($I$46))/(MESCLUN_CAP+1)),CARROT_CAP+1)</x:f>
        <x:v>12</x:v>
      </x:c>
      <x:c r="K12814" s="266" t="n">
        <x:f>MOD(ROW()-ROW($I$46),MESCLUN_CAP+1)</x:f>
        <x:v>27</x:v>
      </x:c>
      <x:c r="L12814" s="266" t="n">
        <x:f>SUM(I12814:K12814)</x:f>
        <x:v>58</x:v>
      </x:c>
      <x:c r="M12814" s="267" t="n">
        <x:f>I12814*TOMATO_HOURS*WEEKS*(1+TOMATO_DIM)^I12814+J12814*CARROT_HOURS*WEEKS*(1+CARROT_DIM)^J12814+K12814*MESCLUN_HOURS*WEEKS*(1+MESCLUN_DIM)^K12814</x:f>
        <x:v>12641.55520775064</x:v>
      </x:c>
      <x:c r="N12814" s="267" t="n">
        <x:f>MAX(M12814-FARMER_HOURS,0)/TEMP_HOURS_PER_WORKER</x:f>
        <x:v>8.278857783160166</x:v>
      </x:c>
      <x:c r="O12814" s="268" t="n">
        <x:f>I12814*TOMATO_PRICE+J12814*CARROT_PRICE+K12814*MESCLUN_PRICE</x:f>
        <x:v>265228</x:v>
      </x:c>
      <x:c r="P12814" s="268" t="n">
        <x:f>I12814*TOMATO_FERTILIZER+J12814*CARROT_FERTILIZER+K12814*MESCLUN_FERTILIZER</x:f>
        <x:v>45760</x:v>
      </x:c>
      <x:c r="Q12814" s="268" t="n">
        <x:f>MIN(M12814,FARMER_HOURS)*FARMER_RATE+MAX(M12814-FARMER_HOURS,0)*TEMP_RATE</x:f>
        <x:v>231971.44457900416</x:v>
      </x:c>
      <x:c r="R12814" s="268" t="n">
        <x:f>O12814-P12814-Q12814-FIXED_COST</x:f>
        <x:v>-32503.444579004165</x:v>
      </x:c>
      <x:c r="S12814" s="139" t="str">
        <x:f>IF(AND(L12814&lt;=TOTAL_BED_CAP,N12814&lt;=TEMP_WORKER_CAP),"YES","NO")</x:f>
        <x:v>NO</x:v>
      </x:c>
      <x:c r="T12814" s="139" t="n">
        <x:f>IF(S12814="YES",R12814,-1E+99)</x:f>
        <x:v>-1e+99</x:v>
      </x:c>
    </x:row>
    <x:row r="12815">
      <x:c r="A12815" s="139"/>
      <x:c r="B12815" s="139"/>
      <x:c r="C12815" s="139"/>
      <x:c r="D12815" s="139"/>
      <x:c r="E12815" s="139"/>
      <x:c r="F12815" s="139"/>
      <x:c r="G12815" s="139"/>
      <x:c r="H12815" s="139"/>
      <x:c r="I12815" s="266" t="n">
        <x:f>INT((ROW()-ROW($I$46))/((CARROT_CAP+1)*(MESCLUN_CAP+1)))</x:f>
        <x:v>19</x:v>
      </x:c>
      <x:c r="J12815" s="266" t="n">
        <x:f>MOD(INT((ROW()-ROW($I$46))/(MESCLUN_CAP+1)),CARROT_CAP+1)</x:f>
        <x:v>12</x:v>
      </x:c>
      <x:c r="K12815" s="266" t="n">
        <x:f>MOD(ROW()-ROW($I$46),MESCLUN_CAP+1)</x:f>
        <x:v>28</x:v>
      </x:c>
      <x:c r="L12815" s="266" t="n">
        <x:f>SUM(I12815:K12815)</x:f>
        <x:v>59</x:v>
      </x:c>
      <x:c r="M12815" s="267" t="n">
        <x:f>I12815*TOMATO_HOURS*WEEKS*(1+TOMATO_DIM)^I12815+J12815*CARROT_HOURS*WEEKS*(1+CARROT_DIM)^J12815+K12815*MESCLUN_HOURS*WEEKS*(1+MESCLUN_DIM)^K12815</x:f>
        <x:v>12726.514745967794</x:v>
      </x:c>
      <x:c r="N12815" s="267" t="n">
        <x:f>MAX(M12815-FARMER_HOURS,0)/TEMP_HOURS_PER_WORKER</x:f>
        <x:v>8.337857462477634</x:v>
      </x:c>
      <x:c r="O12815" s="268" t="n">
        <x:f>I12815*TOMATO_PRICE+J12815*CARROT_PRICE+K12815*MESCLUN_PRICE</x:f>
        <x:v>267928</x:v>
      </x:c>
      <x:c r="P12815" s="268" t="n">
        <x:f>I12815*TOMATO_FERTILIZER+J12815*CARROT_FERTILIZER+K12815*MESCLUN_FERTILIZER</x:f>
        <x:v>46640</x:v>
      </x:c>
      <x:c r="Q12815" s="268" t="n">
        <x:f>MIN(M12815,FARMER_HOURS)*FARMER_RATE+MAX(M12815-FARMER_HOURS,0)*TEMP_RATE</x:f>
        <x:v>233446.43656194085</x:v>
      </x:c>
      <x:c r="R12815" s="268" t="n">
        <x:f>O12815-P12815-Q12815-FIXED_COST</x:f>
        <x:v>-32158.43656194085</x:v>
      </x:c>
      <x:c r="S12815" s="139" t="str">
        <x:f>IF(AND(L12815&lt;=TOTAL_BED_CAP,N12815&lt;=TEMP_WORKER_CAP),"YES","NO")</x:f>
        <x:v>NO</x:v>
      </x:c>
      <x:c r="T12815" s="139" t="n">
        <x:f>IF(S12815="YES",R12815,-1E+99)</x:f>
        <x:v>-1e+99</x:v>
      </x:c>
    </x:row>
    <x:row r="12816">
      <x:c r="A12816" s="139"/>
      <x:c r="B12816" s="139"/>
      <x:c r="C12816" s="139"/>
      <x:c r="D12816" s="139"/>
      <x:c r="E12816" s="139"/>
      <x:c r="F12816" s="139"/>
      <x:c r="G12816" s="139"/>
      <x:c r="H12816" s="139"/>
      <x:c r="I12816" s="266" t="n">
        <x:f>INT((ROW()-ROW($I$46))/((CARROT_CAP+1)*(MESCLUN_CAP+1)))</x:f>
        <x:v>19</x:v>
      </x:c>
      <x:c r="J12816" s="266" t="n">
        <x:f>MOD(INT((ROW()-ROW($I$46))/(MESCLUN_CAP+1)),CARROT_CAP+1)</x:f>
        <x:v>12</x:v>
      </x:c>
      <x:c r="K12816" s="266" t="n">
        <x:f>MOD(ROW()-ROW($I$46),MESCLUN_CAP+1)</x:f>
        <x:v>29</x:v>
      </x:c>
      <x:c r="L12816" s="266" t="n">
        <x:f>SUM(I12816:K12816)</x:f>
        <x:v>60</x:v>
      </x:c>
      <x:c r="M12816" s="267" t="n">
        <x:f>I12816*TOMATO_HOURS*WEEKS*(1+TOMATO_DIM)^I12816+J12816*CARROT_HOURS*WEEKS*(1+CARROT_DIM)^J12816+K12816*MESCLUN_HOURS*WEEKS*(1+MESCLUN_DIM)^K12816</x:f>
        <x:v>12813.332774083447</x:v>
      </x:c>
      <x:c r="N12816" s="267" t="n">
        <x:f>MAX(M12816-FARMER_HOURS,0)/TEMP_HOURS_PER_WORKER</x:f>
        <x:v>8.398147759780171</x:v>
      </x:c>
      <x:c r="O12816" s="268" t="n">
        <x:f>I12816*TOMATO_PRICE+J12816*CARROT_PRICE+K12816*MESCLUN_PRICE</x:f>
        <x:v>270628</x:v>
      </x:c>
      <x:c r="P12816" s="268" t="n">
        <x:f>I12816*TOMATO_FERTILIZER+J12816*CARROT_FERTILIZER+K12816*MESCLUN_FERTILIZER</x:f>
        <x:v>47520</x:v>
      </x:c>
      <x:c r="Q12816" s="268" t="n">
        <x:f>MIN(M12816,FARMER_HOURS)*FARMER_RATE+MAX(M12816-FARMER_HOURS,0)*TEMP_RATE</x:f>
        <x:v>234953.69399450428</x:v>
      </x:c>
      <x:c r="R12816" s="268" t="n">
        <x:f>O12816-P12816-Q12816-FIXED_COST</x:f>
        <x:v>-31845.693994504283</x:v>
      </x:c>
      <x:c r="S12816" s="139" t="str">
        <x:f>IF(AND(L12816&lt;=TOTAL_BED_CAP,N12816&lt;=TEMP_WORKER_CAP),"YES","NO")</x:f>
        <x:v>NO</x:v>
      </x:c>
      <x:c r="T12816" s="139" t="n">
        <x:f>IF(S12816="YES",R12816,-1E+99)</x:f>
        <x:v>-1e+99</x:v>
      </x:c>
    </x:row>
    <x:row r="12817">
      <x:c r="A12817" s="139"/>
      <x:c r="B12817" s="139"/>
      <x:c r="C12817" s="139"/>
      <x:c r="D12817" s="139"/>
      <x:c r="E12817" s="139"/>
      <x:c r="F12817" s="139"/>
      <x:c r="G12817" s="139"/>
      <x:c r="H12817" s="139"/>
      <x:c r="I12817" s="266" t="n">
        <x:f>INT((ROW()-ROW($I$46))/((CARROT_CAP+1)*(MESCLUN_CAP+1)))</x:f>
        <x:v>19</x:v>
      </x:c>
      <x:c r="J12817" s="266" t="n">
        <x:f>MOD(INT((ROW()-ROW($I$46))/(MESCLUN_CAP+1)),CARROT_CAP+1)</x:f>
        <x:v>12</x:v>
      </x:c>
      <x:c r="K12817" s="266" t="n">
        <x:f>MOD(ROW()-ROW($I$46),MESCLUN_CAP+1)</x:f>
        <x:v>30</x:v>
      </x:c>
      <x:c r="L12817" s="266" t="n">
        <x:f>SUM(I12817:K12817)</x:f>
        <x:v>61</x:v>
      </x:c>
      <x:c r="M12817" s="267" t="n">
        <x:f>I12817*TOMATO_HOURS*WEEKS*(1+TOMATO_DIM)^I12817+J12817*CARROT_HOURS*WEEKS*(1+CARROT_DIM)^J12817+K12817*MESCLUN_HOURS*WEEKS*(1+MESCLUN_DIM)^K12817</x:f>
        <x:v>12902.042479417218</x:v>
      </x:c>
      <x:c r="N12817" s="267" t="n">
        <x:f>MAX(M12817-FARMER_HOURS,0)/TEMP_HOURS_PER_WORKER</x:f>
        <x:v>8.459751721817513</x:v>
      </x:c>
      <x:c r="O12817" s="268" t="n">
        <x:f>I12817*TOMATO_PRICE+J12817*CARROT_PRICE+K12817*MESCLUN_PRICE</x:f>
        <x:v>273328</x:v>
      </x:c>
      <x:c r="P12817" s="268" t="n">
        <x:f>I12817*TOMATO_FERTILIZER+J12817*CARROT_FERTILIZER+K12817*MESCLUN_FERTILIZER</x:f>
        <x:v>48400</x:v>
      </x:c>
      <x:c r="Q12817" s="268" t="n">
        <x:f>MIN(M12817,FARMER_HOURS)*FARMER_RATE+MAX(M12817-FARMER_HOURS,0)*TEMP_RATE</x:f>
        <x:v>236493.7930454378</x:v>
      </x:c>
      <x:c r="R12817" s="268" t="n">
        <x:f>O12817-P12817-Q12817-FIXED_COST</x:f>
        <x:v>-31565.793045437807</x:v>
      </x:c>
      <x:c r="S12817" s="139" t="str">
        <x:f>IF(AND(L12817&lt;=TOTAL_BED_CAP,N12817&lt;=TEMP_WORKER_CAP),"YES","NO")</x:f>
        <x:v>NO</x:v>
      </x:c>
      <x:c r="T12817" s="139" t="n">
        <x:f>IF(S12817="YES",R12817,-1E+99)</x:f>
        <x:v>-1e+99</x:v>
      </x:c>
    </x:row>
    <x:row r="12818">
      <x:c r="A12818" s="139"/>
      <x:c r="B12818" s="139"/>
      <x:c r="C12818" s="139"/>
      <x:c r="D12818" s="139"/>
      <x:c r="E12818" s="139"/>
      <x:c r="F12818" s="139"/>
      <x:c r="G12818" s="139"/>
      <x:c r="H12818" s="139"/>
      <x:c r="I12818" s="266" t="n">
        <x:f>INT((ROW()-ROW($I$46))/((CARROT_CAP+1)*(MESCLUN_CAP+1)))</x:f>
        <x:v>19</x:v>
      </x:c>
      <x:c r="J12818" s="266" t="n">
        <x:f>MOD(INT((ROW()-ROW($I$46))/(MESCLUN_CAP+1)),CARROT_CAP+1)</x:f>
        <x:v>13</x:v>
      </x:c>
      <x:c r="K12818" s="266" t="n">
        <x:f>MOD(ROW()-ROW($I$46),MESCLUN_CAP+1)</x:f>
        <x:v>0</x:v>
      </x:c>
      <x:c r="L12818" s="266" t="n">
        <x:f>SUM(I12818:K12818)</x:f>
        <x:v>32</x:v>
      </x:c>
      <x:c r="M12818" s="267" t="n">
        <x:f>I12818*TOMATO_HOURS*WEEKS*(1+TOMATO_DIM)^I12818+J12818*CARROT_HOURS*WEEKS*(1+CARROT_DIM)^J12818+K12818*MESCLUN_HOURS*WEEKS*(1+MESCLUN_DIM)^K12818</x:f>
        <x:v>10995.823774171362</x:v>
      </x:c>
      <x:c r="N12818" s="267" t="n">
        <x:f>MAX(M12818-FARMER_HOURS,0)/TEMP_HOURS_PER_WORKER</x:f>
        <x:v>7.135988732063446</x:v>
      </x:c>
      <x:c r="O12818" s="268" t="n">
        <x:f>I12818*TOMATO_PRICE+J12818*CARROT_PRICE+K12818*MESCLUN_PRICE</x:f>
        <x:v>194422</x:v>
      </x:c>
      <x:c r="P12818" s="268" t="n">
        <x:f>I12818*TOMATO_FERTILIZER+J12818*CARROT_FERTILIZER+K12818*MESCLUN_FERTILIZER</x:f>
        <x:v>22440</x:v>
      </x:c>
      <x:c r="Q12818" s="268" t="n">
        <x:f>MIN(M12818,FARMER_HOURS)*FARMER_RATE+MAX(M12818-FARMER_HOURS,0)*TEMP_RATE</x:f>
        <x:v>203399.71830158614</x:v>
      </x:c>
      <x:c r="R12818" s="268" t="n">
        <x:f>O12818-P12818-Q12818-FIXED_COST</x:f>
        <x:v>-51417.71830158614</x:v>
      </x:c>
      <x:c r="S12818" s="139" t="str">
        <x:f>IF(AND(L12818&lt;=TOTAL_BED_CAP,N12818&lt;=TEMP_WORKER_CAP),"YES","NO")</x:f>
        <x:v>NO</x:v>
      </x:c>
      <x:c r="T12818" s="139" t="n">
        <x:f>IF(S12818="YES",R12818,-1E+99)</x:f>
        <x:v>-1e+99</x:v>
      </x:c>
    </x:row>
    <x:row r="12819">
      <x:c r="A12819" s="139"/>
      <x:c r="B12819" s="139"/>
      <x:c r="C12819" s="139"/>
      <x:c r="D12819" s="139"/>
      <x:c r="E12819" s="139"/>
      <x:c r="F12819" s="139"/>
      <x:c r="G12819" s="139"/>
      <x:c r="H12819" s="139"/>
      <x:c r="I12819" s="266" t="n">
        <x:f>INT((ROW()-ROW($I$46))/((CARROT_CAP+1)*(MESCLUN_CAP+1)))</x:f>
        <x:v>19</x:v>
      </x:c>
      <x:c r="J12819" s="266" t="n">
        <x:f>MOD(INT((ROW()-ROW($I$46))/(MESCLUN_CAP+1)),CARROT_CAP+1)</x:f>
        <x:v>13</x:v>
      </x:c>
      <x:c r="K12819" s="266" t="n">
        <x:f>MOD(ROW()-ROW($I$46),MESCLUN_CAP+1)</x:f>
        <x:v>1</x:v>
      </x:c>
      <x:c r="L12819" s="266" t="n">
        <x:f>SUM(I12819:K12819)</x:f>
        <x:v>33</x:v>
      </x:c>
      <x:c r="M12819" s="267" t="n">
        <x:f>I12819*TOMATO_HOURS*WEEKS*(1+TOMATO_DIM)^I12819+J12819*CARROT_HOURS*WEEKS*(1+CARROT_DIM)^J12819+K12819*MESCLUN_HOURS*WEEKS*(1+MESCLUN_DIM)^K12819</x:f>
        <x:v>11041.386274171362</x:v>
      </x:c>
      <x:c r="N12819" s="267" t="n">
        <x:f>MAX(M12819-FARMER_HOURS,0)/TEMP_HOURS_PER_WORKER</x:f>
        <x:v>7.167629357063446</x:v>
      </x:c>
      <x:c r="O12819" s="268" t="n">
        <x:f>I12819*TOMATO_PRICE+J12819*CARROT_PRICE+K12819*MESCLUN_PRICE</x:f>
        <x:v>197122</x:v>
      </x:c>
      <x:c r="P12819" s="268" t="n">
        <x:f>I12819*TOMATO_FERTILIZER+J12819*CARROT_FERTILIZER+K12819*MESCLUN_FERTILIZER</x:f>
        <x:v>23320</x:v>
      </x:c>
      <x:c r="Q12819" s="268" t="n">
        <x:f>MIN(M12819,FARMER_HOURS)*FARMER_RATE+MAX(M12819-FARMER_HOURS,0)*TEMP_RATE</x:f>
        <x:v>204190.73392658614</x:v>
      </x:c>
      <x:c r="R12819" s="268" t="n">
        <x:f>O12819-P12819-Q12819-FIXED_COST</x:f>
        <x:v>-50388.73392658614</x:v>
      </x:c>
      <x:c r="S12819" s="139" t="str">
        <x:f>IF(AND(L12819&lt;=TOTAL_BED_CAP,N12819&lt;=TEMP_WORKER_CAP),"YES","NO")</x:f>
        <x:v>NO</x:v>
      </x:c>
      <x:c r="T12819" s="139" t="n">
        <x:f>IF(S12819="YES",R12819,-1E+99)</x:f>
        <x:v>-1e+99</x:v>
      </x:c>
    </x:row>
    <x:row r="12820">
      <x:c r="A12820" s="139"/>
      <x:c r="B12820" s="139"/>
      <x:c r="C12820" s="139"/>
      <x:c r="D12820" s="139"/>
      <x:c r="E12820" s="139"/>
      <x:c r="F12820" s="139"/>
      <x:c r="G12820" s="139"/>
      <x:c r="H12820" s="139"/>
      <x:c r="I12820" s="266" t="n">
        <x:f>INT((ROW()-ROW($I$46))/((CARROT_CAP+1)*(MESCLUN_CAP+1)))</x:f>
        <x:v>19</x:v>
      </x:c>
      <x:c r="J12820" s="266" t="n">
        <x:f>MOD(INT((ROW()-ROW($I$46))/(MESCLUN_CAP+1)),CARROT_CAP+1)</x:f>
        <x:v>13</x:v>
      </x:c>
      <x:c r="K12820" s="266" t="n">
        <x:f>MOD(ROW()-ROW($I$46),MESCLUN_CAP+1)</x:f>
        <x:v>2</x:v>
      </x:c>
      <x:c r="L12820" s="266" t="n">
        <x:f>SUM(I12820:K12820)</x:f>
        <x:v>34</x:v>
      </x:c>
      <x:c r="M12820" s="267" t="n">
        <x:f>I12820*TOMATO_HOURS*WEEKS*(1+TOMATO_DIM)^I12820+J12820*CARROT_HOURS*WEEKS*(1+CARROT_DIM)^J12820+K12820*MESCLUN_HOURS*WEEKS*(1+MESCLUN_DIM)^K12820</x:f>
        <x:v>11088.087836671362</x:v>
      </x:c>
      <x:c r="N12820" s="267" t="n">
        <x:f>MAX(M12820-FARMER_HOURS,0)/TEMP_HOURS_PER_WORKER</x:f>
        <x:v>7.200060997688446</x:v>
      </x:c>
      <x:c r="O12820" s="268" t="n">
        <x:f>I12820*TOMATO_PRICE+J12820*CARROT_PRICE+K12820*MESCLUN_PRICE</x:f>
        <x:v>199822</x:v>
      </x:c>
      <x:c r="P12820" s="268" t="n">
        <x:f>I12820*TOMATO_FERTILIZER+J12820*CARROT_FERTILIZER+K12820*MESCLUN_FERTILIZER</x:f>
        <x:v>24200</x:v>
      </x:c>
      <x:c r="Q12820" s="268" t="n">
        <x:f>MIN(M12820,FARMER_HOURS)*FARMER_RATE+MAX(M12820-FARMER_HOURS,0)*TEMP_RATE</x:f>
        <x:v>205001.52494221114</x:v>
      </x:c>
      <x:c r="R12820" s="268" t="n">
        <x:f>O12820-P12820-Q12820-FIXED_COST</x:f>
        <x:v>-49379.52494221114</x:v>
      </x:c>
      <x:c r="S12820" s="139" t="str">
        <x:f>IF(AND(L12820&lt;=TOTAL_BED_CAP,N12820&lt;=TEMP_WORKER_CAP),"YES","NO")</x:f>
        <x:v>NO</x:v>
      </x:c>
      <x:c r="T12820" s="139" t="n">
        <x:f>IF(S12820="YES",R12820,-1E+99)</x:f>
        <x:v>-1e+99</x:v>
      </x:c>
    </x:row>
    <x:row r="12821">
      <x:c r="A12821" s="139"/>
      <x:c r="B12821" s="139"/>
      <x:c r="C12821" s="139"/>
      <x:c r="D12821" s="139"/>
      <x:c r="E12821" s="139"/>
      <x:c r="F12821" s="139"/>
      <x:c r="G12821" s="139"/>
      <x:c r="H12821" s="139"/>
      <x:c r="I12821" s="266" t="n">
        <x:f>INT((ROW()-ROW($I$46))/((CARROT_CAP+1)*(MESCLUN_CAP+1)))</x:f>
        <x:v>19</x:v>
      </x:c>
      <x:c r="J12821" s="266" t="n">
        <x:f>MOD(INT((ROW()-ROW($I$46))/(MESCLUN_CAP+1)),CARROT_CAP+1)</x:f>
        <x:v>13</x:v>
      </x:c>
      <x:c r="K12821" s="266" t="n">
        <x:f>MOD(ROW()-ROW($I$46),MESCLUN_CAP+1)</x:f>
        <x:v>3</x:v>
      </x:c>
      <x:c r="L12821" s="266" t="n">
        <x:f>SUM(I12821:K12821)</x:f>
        <x:v>35</x:v>
      </x:c>
      <x:c r="M12821" s="267" t="n">
        <x:f>I12821*TOMATO_HOURS*WEEKS*(1+TOMATO_DIM)^I12821+J12821*CARROT_HOURS*WEEKS*(1+CARROT_DIM)^J12821+K12821*MESCLUN_HOURS*WEEKS*(1+MESCLUN_DIM)^K12821</x:f>
        <x:v>11135.949819093237</x:v>
      </x:c>
      <x:c r="N12821" s="267" t="n">
        <x:f>MAX(M12821-FARMER_HOURS,0)/TEMP_HOURS_PER_WORKER</x:f>
        <x:v>7.233298485481415</x:v>
      </x:c>
      <x:c r="O12821" s="268" t="n">
        <x:f>I12821*TOMATO_PRICE+J12821*CARROT_PRICE+K12821*MESCLUN_PRICE</x:f>
        <x:v>202522</x:v>
      </x:c>
      <x:c r="P12821" s="268" t="n">
        <x:f>I12821*TOMATO_FERTILIZER+J12821*CARROT_FERTILIZER+K12821*MESCLUN_FERTILIZER</x:f>
        <x:v>25080</x:v>
      </x:c>
      <x:c r="Q12821" s="268" t="n">
        <x:f>MIN(M12821,FARMER_HOURS)*FARMER_RATE+MAX(M12821-FARMER_HOURS,0)*TEMP_RATE</x:f>
        <x:v>205832.46213703536</x:v>
      </x:c>
      <x:c r="R12821" s="268" t="n">
        <x:f>O12821-P12821-Q12821-FIXED_COST</x:f>
        <x:v>-48390.462137035356</x:v>
      </x:c>
      <x:c r="S12821" s="139" t="str">
        <x:f>IF(AND(L12821&lt;=TOTAL_BED_CAP,N12821&lt;=TEMP_WORKER_CAP),"YES","NO")</x:f>
        <x:v>NO</x:v>
      </x:c>
      <x:c r="T12821" s="139" t="n">
        <x:f>IF(S12821="YES",R12821,-1E+99)</x:f>
        <x:v>-1e+99</x:v>
      </x:c>
    </x:row>
    <x:row r="12822">
      <x:c r="A12822" s="139"/>
      <x:c r="B12822" s="139"/>
      <x:c r="C12822" s="139"/>
      <x:c r="D12822" s="139"/>
      <x:c r="E12822" s="139"/>
      <x:c r="F12822" s="139"/>
      <x:c r="G12822" s="139"/>
      <x:c r="H12822" s="139"/>
      <x:c r="I12822" s="266" t="n">
        <x:f>INT((ROW()-ROW($I$46))/((CARROT_CAP+1)*(MESCLUN_CAP+1)))</x:f>
        <x:v>19</x:v>
      </x:c>
      <x:c r="J12822" s="266" t="n">
        <x:f>MOD(INT((ROW()-ROW($I$46))/(MESCLUN_CAP+1)),CARROT_CAP+1)</x:f>
        <x:v>13</x:v>
      </x:c>
      <x:c r="K12822" s="266" t="n">
        <x:f>MOD(ROW()-ROW($I$46),MESCLUN_CAP+1)</x:f>
        <x:v>4</x:v>
      </x:c>
      <x:c r="L12822" s="266" t="n">
        <x:f>SUM(I12822:K12822)</x:f>
        <x:v>36</x:v>
      </x:c>
      <x:c r="M12822" s="267" t="n">
        <x:f>I12822*TOMATO_HOURS*WEEKS*(1+TOMATO_DIM)^I12822+J12822*CARROT_HOURS*WEEKS*(1+CARROT_DIM)^J12822+K12822*MESCLUN_HOURS*WEEKS*(1+MESCLUN_DIM)^K12822</x:f>
        <x:v>11184.993934815893</x:v>
      </x:c>
      <x:c r="N12822" s="267" t="n">
        <x:f>MAX(M12822-FARMER_HOURS,0)/TEMP_HOURS_PER_WORKER</x:f>
        <x:v>7.267356899177703</x:v>
      </x:c>
      <x:c r="O12822" s="268" t="n">
        <x:f>I12822*TOMATO_PRICE+J12822*CARROT_PRICE+K12822*MESCLUN_PRICE</x:f>
        <x:v>205222</x:v>
      </x:c>
      <x:c r="P12822" s="268" t="n">
        <x:f>I12822*TOMATO_FERTILIZER+J12822*CARROT_FERTILIZER+K12822*MESCLUN_FERTILIZER</x:f>
        <x:v>25960</x:v>
      </x:c>
      <x:c r="Q12822" s="268" t="n">
        <x:f>MIN(M12822,FARMER_HOURS)*FARMER_RATE+MAX(M12822-FARMER_HOURS,0)*TEMP_RATE</x:f>
        <x:v>206683.92247944258</x:v>
      </x:c>
      <x:c r="R12822" s="268" t="n">
        <x:f>O12822-P12822-Q12822-FIXED_COST</x:f>
        <x:v>-47421.92247944258</x:v>
      </x:c>
      <x:c r="S12822" s="139" t="str">
        <x:f>IF(AND(L12822&lt;=TOTAL_BED_CAP,N12822&lt;=TEMP_WORKER_CAP),"YES","NO")</x:f>
        <x:v>NO</x:v>
      </x:c>
      <x:c r="T12822" s="139" t="n">
        <x:f>IF(S12822="YES",R12822,-1E+99)</x:f>
        <x:v>-1e+99</x:v>
      </x:c>
    </x:row>
    <x:row r="12823">
      <x:c r="A12823" s="139"/>
      <x:c r="B12823" s="139"/>
      <x:c r="C12823" s="139"/>
      <x:c r="D12823" s="139"/>
      <x:c r="E12823" s="139"/>
      <x:c r="F12823" s="139"/>
      <x:c r="G12823" s="139"/>
      <x:c r="H12823" s="139"/>
      <x:c r="I12823" s="266" t="n">
        <x:f>INT((ROW()-ROW($I$46))/((CARROT_CAP+1)*(MESCLUN_CAP+1)))</x:f>
        <x:v>19</x:v>
      </x:c>
      <x:c r="J12823" s="266" t="n">
        <x:f>MOD(INT((ROW()-ROW($I$46))/(MESCLUN_CAP+1)),CARROT_CAP+1)</x:f>
        <x:v>13</x:v>
      </x:c>
      <x:c r="K12823" s="266" t="n">
        <x:f>MOD(ROW()-ROW($I$46),MESCLUN_CAP+1)</x:f>
        <x:v>5</x:v>
      </x:c>
      <x:c r="L12823" s="266" t="n">
        <x:f>SUM(I12823:K12823)</x:f>
        <x:v>37</x:v>
      </x:c>
      <x:c r="M12823" s="267" t="n">
        <x:f>I12823*TOMATO_HOURS*WEEKS*(1+TOMATO_DIM)^I12823+J12823*CARROT_HOURS*WEEKS*(1+CARROT_DIM)^J12823+K12823*MESCLUN_HOURS*WEEKS*(1+MESCLUN_DIM)^K12823</x:f>
        <x:v>11235.242258737097</x:v>
      </x:c>
      <x:c r="N12823" s="267" t="n">
        <x:f>MAX(M12823-FARMER_HOURS,0)/TEMP_HOURS_PER_WORKER</x:f>
        <x:v>7.302251568567428</x:v>
      </x:c>
      <x:c r="O12823" s="268" t="n">
        <x:f>I12823*TOMATO_PRICE+J12823*CARROT_PRICE+K12823*MESCLUN_PRICE</x:f>
        <x:v>207922</x:v>
      </x:c>
      <x:c r="P12823" s="268" t="n">
        <x:f>I12823*TOMATO_FERTILIZER+J12823*CARROT_FERTILIZER+K12823*MESCLUN_FERTILIZER</x:f>
        <x:v>26840</x:v>
      </x:c>
      <x:c r="Q12823" s="268" t="n">
        <x:f>MIN(M12823,FARMER_HOURS)*FARMER_RATE+MAX(M12823-FARMER_HOURS,0)*TEMP_RATE</x:f>
        <x:v>207556.2892141857</x:v>
      </x:c>
      <x:c r="R12823" s="268" t="n">
        <x:f>O12823-P12823-Q12823-FIXED_COST</x:f>
        <x:v>-46474.2892141857</x:v>
      </x:c>
      <x:c r="S12823" s="139" t="str">
        <x:f>IF(AND(L12823&lt;=TOTAL_BED_CAP,N12823&lt;=TEMP_WORKER_CAP),"YES","NO")</x:f>
        <x:v>NO</x:v>
      </x:c>
      <x:c r="T12823" s="139" t="n">
        <x:f>IF(S12823="YES",R12823,-1E+99)</x:f>
        <x:v>-1e+99</x:v>
      </x:c>
    </x:row>
    <x:row r="12824">
      <x:c r="A12824" s="139"/>
      <x:c r="B12824" s="139"/>
      <x:c r="C12824" s="139"/>
      <x:c r="D12824" s="139"/>
      <x:c r="E12824" s="139"/>
      <x:c r="F12824" s="139"/>
      <x:c r="G12824" s="139"/>
      <x:c r="H12824" s="139"/>
      <x:c r="I12824" s="266" t="n">
        <x:f>INT((ROW()-ROW($I$46))/((CARROT_CAP+1)*(MESCLUN_CAP+1)))</x:f>
        <x:v>19</x:v>
      </x:c>
      <x:c r="J12824" s="266" t="n">
        <x:f>MOD(INT((ROW()-ROW($I$46))/(MESCLUN_CAP+1)),CARROT_CAP+1)</x:f>
        <x:v>13</x:v>
      </x:c>
      <x:c r="K12824" s="266" t="n">
        <x:f>MOD(ROW()-ROW($I$46),MESCLUN_CAP+1)</x:f>
        <x:v>6</x:v>
      </x:c>
      <x:c r="L12824" s="266" t="n">
        <x:f>SUM(I12824:K12824)</x:f>
        <x:v>38</x:v>
      </x:c>
      <x:c r="M12824" s="267" t="n">
        <x:f>I12824*TOMATO_HOURS*WEEKS*(1+TOMATO_DIM)^I12824+J12824*CARROT_HOURS*WEEKS*(1+CARROT_DIM)^J12824+K12824*MESCLUN_HOURS*WEEKS*(1+MESCLUN_DIM)^K12824</x:f>
        <x:v>11286.71723291873</x:v>
      </x:c>
      <x:c r="N12824" s="267" t="n">
        <x:f>MAX(M12824-FARMER_HOURS,0)/TEMP_HOURS_PER_WORKER</x:f>
        <x:v>7.337998078415785</x:v>
      </x:c>
      <x:c r="O12824" s="268" t="n">
        <x:f>I12824*TOMATO_PRICE+J12824*CARROT_PRICE+K12824*MESCLUN_PRICE</x:f>
        <x:v>210622</x:v>
      </x:c>
      <x:c r="P12824" s="268" t="n">
        <x:f>I12824*TOMATO_FERTILIZER+J12824*CARROT_FERTILIZER+K12824*MESCLUN_FERTILIZER</x:f>
        <x:v>27720</x:v>
      </x:c>
      <x:c r="Q12824" s="268" t="n">
        <x:f>MIN(M12824,FARMER_HOURS)*FARMER_RATE+MAX(M12824-FARMER_HOURS,0)*TEMP_RATE</x:f>
        <x:v>208449.95196039462</x:v>
      </x:c>
      <x:c r="R12824" s="268" t="n">
        <x:f>O12824-P12824-Q12824-FIXED_COST</x:f>
        <x:v>-45547.951960394625</x:v>
      </x:c>
      <x:c r="S12824" s="139" t="str">
        <x:f>IF(AND(L12824&lt;=TOTAL_BED_CAP,N12824&lt;=TEMP_WORKER_CAP),"YES","NO")</x:f>
        <x:v>NO</x:v>
      </x:c>
      <x:c r="T12824" s="139" t="n">
        <x:f>IF(S12824="YES",R12824,-1E+99)</x:f>
        <x:v>-1e+99</x:v>
      </x:c>
    </x:row>
    <x:row r="12825">
      <x:c r="A12825" s="139"/>
      <x:c r="B12825" s="139"/>
      <x:c r="C12825" s="139"/>
      <x:c r="D12825" s="139"/>
      <x:c r="E12825" s="139"/>
      <x:c r="F12825" s="139"/>
      <x:c r="G12825" s="139"/>
      <x:c r="H12825" s="139"/>
      <x:c r="I12825" s="266" t="n">
        <x:f>INT((ROW()-ROW($I$46))/((CARROT_CAP+1)*(MESCLUN_CAP+1)))</x:f>
        <x:v>19</x:v>
      </x:c>
      <x:c r="J12825" s="266" t="n">
        <x:f>MOD(INT((ROW()-ROW($I$46))/(MESCLUN_CAP+1)),CARROT_CAP+1)</x:f>
        <x:v>13</x:v>
      </x:c>
      <x:c r="K12825" s="266" t="n">
        <x:f>MOD(ROW()-ROW($I$46),MESCLUN_CAP+1)</x:f>
        <x:v>7</x:v>
      </x:c>
      <x:c r="L12825" s="266" t="n">
        <x:f>SUM(I12825:K12825)</x:f>
        <x:v>39</x:v>
      </x:c>
      <x:c r="M12825" s="267" t="n">
        <x:f>I12825*TOMATO_HOURS*WEEKS*(1+TOMATO_DIM)^I12825+J12825*CARROT_HOURS*WEEKS*(1+CARROT_DIM)^J12825+K12825*MESCLUN_HOURS*WEEKS*(1+MESCLUN_DIM)^K12825</x:f>
        <x:v>11339.44167231669</x:v>
      </x:c>
      <x:c r="N12825" s="267" t="n">
        <x:f>MAX(M12825-FARMER_HOURS,0)/TEMP_HOURS_PER_WORKER</x:f>
        <x:v>7.374612272442146</x:v>
      </x:c>
      <x:c r="O12825" s="268" t="n">
        <x:f>I12825*TOMATO_PRICE+J12825*CARROT_PRICE+K12825*MESCLUN_PRICE</x:f>
        <x:v>213322</x:v>
      </x:c>
      <x:c r="P12825" s="268" t="n">
        <x:f>I12825*TOMATO_FERTILIZER+J12825*CARROT_FERTILIZER+K12825*MESCLUN_FERTILIZER</x:f>
        <x:v>28600</x:v>
      </x:c>
      <x:c r="Q12825" s="268" t="n">
        <x:f>MIN(M12825,FARMER_HOURS)*FARMER_RATE+MAX(M12825-FARMER_HOURS,0)*TEMP_RATE</x:f>
        <x:v>209365.30681105366</x:v>
      </x:c>
      <x:c r="R12825" s="268" t="n">
        <x:f>O12825-P12825-Q12825-FIXED_COST</x:f>
        <x:v>-44643.306811053655</x:v>
      </x:c>
      <x:c r="S12825" s="139" t="str">
        <x:f>IF(AND(L12825&lt;=TOTAL_BED_CAP,N12825&lt;=TEMP_WORKER_CAP),"YES","NO")</x:f>
        <x:v>NO</x:v>
      </x:c>
      <x:c r="T12825" s="139" t="n">
        <x:f>IF(S12825="YES",R12825,-1E+99)</x:f>
        <x:v>-1e+99</x:v>
      </x:c>
    </x:row>
    <x:row r="12826">
      <x:c r="A12826" s="139"/>
      <x:c r="B12826" s="139"/>
      <x:c r="C12826" s="139"/>
      <x:c r="D12826" s="139"/>
      <x:c r="E12826" s="139"/>
      <x:c r="F12826" s="139"/>
      <x:c r="G12826" s="139"/>
      <x:c r="H12826" s="139"/>
      <x:c r="I12826" s="266" t="n">
        <x:f>INT((ROW()-ROW($I$46))/((CARROT_CAP+1)*(MESCLUN_CAP+1)))</x:f>
        <x:v>19</x:v>
      </x:c>
      <x:c r="J12826" s="266" t="n">
        <x:f>MOD(INT((ROW()-ROW($I$46))/(MESCLUN_CAP+1)),CARROT_CAP+1)</x:f>
        <x:v>13</x:v>
      </x:c>
      <x:c r="K12826" s="266" t="n">
        <x:f>MOD(ROW()-ROW($I$46),MESCLUN_CAP+1)</x:f>
        <x:v>8</x:v>
      </x:c>
      <x:c r="L12826" s="266" t="n">
        <x:f>SUM(I12826:K12826)</x:f>
        <x:v>40</x:v>
      </x:c>
      <x:c r="M12826" s="267" t="n">
        <x:f>I12826*TOMATO_HOURS*WEEKS*(1+TOMATO_DIM)^I12826+J12826*CARROT_HOURS*WEEKS*(1+CARROT_DIM)^J12826+K12826*MESCLUN_HOURS*WEEKS*(1+MESCLUN_DIM)^K12826</x:f>
        <x:v>11393.438770596671</x:v>
      </x:c>
      <x:c r="N12826" s="267" t="n">
        <x:f>MAX(M12826-FARMER_HOURS,0)/TEMP_HOURS_PER_WORKER</x:f>
        <x:v>7.412110257358799</x:v>
      </x:c>
      <x:c r="O12826" s="268" t="n">
        <x:f>I12826*TOMATO_PRICE+J12826*CARROT_PRICE+K12826*MESCLUN_PRICE</x:f>
        <x:v>216022</x:v>
      </x:c>
      <x:c r="P12826" s="268" t="n">
        <x:f>I12826*TOMATO_FERTILIZER+J12826*CARROT_FERTILIZER+K12826*MESCLUN_FERTILIZER</x:f>
        <x:v>29480</x:v>
      </x:c>
      <x:c r="Q12826" s="268" t="n">
        <x:f>MIN(M12826,FARMER_HOURS)*FARMER_RATE+MAX(M12826-FARMER_HOURS,0)*TEMP_RATE</x:f>
        <x:v>210302.75643396997</x:v>
      </x:c>
      <x:c r="R12826" s="268" t="n">
        <x:f>O12826-P12826-Q12826-FIXED_COST</x:f>
        <x:v>-43760.756433969975</x:v>
      </x:c>
      <x:c r="S12826" s="139" t="str">
        <x:f>IF(AND(L12826&lt;=TOTAL_BED_CAP,N12826&lt;=TEMP_WORKER_CAP),"YES","NO")</x:f>
        <x:v>NO</x:v>
      </x:c>
      <x:c r="T12826" s="139" t="n">
        <x:f>IF(S12826="YES",R12826,-1E+99)</x:f>
        <x:v>-1e+99</x:v>
      </x:c>
    </x:row>
    <x:row r="12827">
      <x:c r="A12827" s="139"/>
      <x:c r="B12827" s="139"/>
      <x:c r="C12827" s="139"/>
      <x:c r="D12827" s="139"/>
      <x:c r="E12827" s="139"/>
      <x:c r="F12827" s="139"/>
      <x:c r="G12827" s="139"/>
      <x:c r="H12827" s="139"/>
      <x:c r="I12827" s="266" t="n">
        <x:f>INT((ROW()-ROW($I$46))/((CARROT_CAP+1)*(MESCLUN_CAP+1)))</x:f>
        <x:v>19</x:v>
      </x:c>
      <x:c r="J12827" s="266" t="n">
        <x:f>MOD(INT((ROW()-ROW($I$46))/(MESCLUN_CAP+1)),CARROT_CAP+1)</x:f>
        <x:v>13</x:v>
      </x:c>
      <x:c r="K12827" s="266" t="n">
        <x:f>MOD(ROW()-ROW($I$46),MESCLUN_CAP+1)</x:f>
        <x:v>9</x:v>
      </x:c>
      <x:c r="L12827" s="266" t="n">
        <x:f>SUM(I12827:K12827)</x:f>
        <x:v>41</x:v>
      </x:c>
      <x:c r="M12827" s="267" t="n">
        <x:f>I12827*TOMATO_HOURS*WEEKS*(1+TOMATO_DIM)^I12827+J12827*CARROT_HOURS*WEEKS*(1+CARROT_DIM)^J12827+K12827*MESCLUN_HOURS*WEEKS*(1+MESCLUN_DIM)^K12827</x:f>
        <x:v>11448.732106037065</x:v>
      </x:c>
      <x:c r="N12827" s="267" t="n">
        <x:f>MAX(M12827-FARMER_HOURS,0)/TEMP_HOURS_PER_WORKER</x:f>
        <x:v>7.450508406970184</x:v>
      </x:c>
      <x:c r="O12827" s="268" t="n">
        <x:f>I12827*TOMATO_PRICE+J12827*CARROT_PRICE+K12827*MESCLUN_PRICE</x:f>
        <x:v>218722</x:v>
      </x:c>
      <x:c r="P12827" s="268" t="n">
        <x:f>I12827*TOMATO_FERTILIZER+J12827*CARROT_FERTILIZER+K12827*MESCLUN_FERTILIZER</x:f>
        <x:v>30360</x:v>
      </x:c>
      <x:c r="Q12827" s="268" t="n">
        <x:f>MIN(M12827,FARMER_HOURS)*FARMER_RATE+MAX(M12827-FARMER_HOURS,0)*TEMP_RATE</x:f>
        <x:v>211262.7101742546</x:v>
      </x:c>
      <x:c r="R12827" s="268" t="n">
        <x:f>O12827-P12827-Q12827-FIXED_COST</x:f>
        <x:v>-42900.71017425461</x:v>
      </x:c>
      <x:c r="S12827" s="139" t="str">
        <x:f>IF(AND(L12827&lt;=TOTAL_BED_CAP,N12827&lt;=TEMP_WORKER_CAP),"YES","NO")</x:f>
        <x:v>NO</x:v>
      </x:c>
      <x:c r="T12827" s="139" t="n">
        <x:f>IF(S12827="YES",R12827,-1E+99)</x:f>
        <x:v>-1e+99</x:v>
      </x:c>
    </x:row>
    <x:row r="12828">
      <x:c r="A12828" s="139"/>
      <x:c r="B12828" s="139"/>
      <x:c r="C12828" s="139"/>
      <x:c r="D12828" s="139"/>
      <x:c r="E12828" s="139"/>
      <x:c r="F12828" s="139"/>
      <x:c r="G12828" s="139"/>
      <x:c r="H12828" s="139"/>
      <x:c r="I12828" s="266" t="n">
        <x:f>INT((ROW()-ROW($I$46))/((CARROT_CAP+1)*(MESCLUN_CAP+1)))</x:f>
        <x:v>19</x:v>
      </x:c>
      <x:c r="J12828" s="266" t="n">
        <x:f>MOD(INT((ROW()-ROW($I$46))/(MESCLUN_CAP+1)),CARROT_CAP+1)</x:f>
        <x:v>13</x:v>
      </x:c>
      <x:c r="K12828" s="266" t="n">
        <x:f>MOD(ROW()-ROW($I$46),MESCLUN_CAP+1)</x:f>
        <x:v>10</x:v>
      </x:c>
      <x:c r="L12828" s="266" t="n">
        <x:f>SUM(I12828:K12828)</x:f>
        <x:v>42</x:v>
      </x:c>
      <x:c r="M12828" s="267" t="n">
        <x:f>I12828*TOMATO_HOURS*WEEKS*(1+TOMATO_DIM)^I12828+J12828*CARROT_HOURS*WEEKS*(1+CARROT_DIM)^J12828+K12828*MESCLUN_HOURS*WEEKS*(1+MESCLUN_DIM)^K12828</x:f>
        <x:v>11505.345647520277</x:v>
      </x:c>
      <x:c r="N12828" s="267" t="n">
        <x:f>MAX(M12828-FARMER_HOURS,0)/TEMP_HOURS_PER_WORKER</x:f>
        <x:v>7.489823366333526</x:v>
      </x:c>
      <x:c r="O12828" s="268" t="n">
        <x:f>I12828*TOMATO_PRICE+J12828*CARROT_PRICE+K12828*MESCLUN_PRICE</x:f>
        <x:v>221422</x:v>
      </x:c>
      <x:c r="P12828" s="268" t="n">
        <x:f>I12828*TOMATO_FERTILIZER+J12828*CARROT_FERTILIZER+K12828*MESCLUN_FERTILIZER</x:f>
        <x:v>31240</x:v>
      </x:c>
      <x:c r="Q12828" s="268" t="n">
        <x:f>MIN(M12828,FARMER_HOURS)*FARMER_RATE+MAX(M12828-FARMER_HOURS,0)*TEMP_RATE</x:f>
        <x:v>212245.58415833814</x:v>
      </x:c>
      <x:c r="R12828" s="268" t="n">
        <x:f>O12828-P12828-Q12828-FIXED_COST</x:f>
        <x:v>-42063.58415833814</x:v>
      </x:c>
      <x:c r="S12828" s="139" t="str">
        <x:f>IF(AND(L12828&lt;=TOTAL_BED_CAP,N12828&lt;=TEMP_WORKER_CAP),"YES","NO")</x:f>
        <x:v>NO</x:v>
      </x:c>
      <x:c r="T12828" s="139" t="n">
        <x:f>IF(S12828="YES",R12828,-1E+99)</x:f>
        <x:v>-1e+99</x:v>
      </x:c>
    </x:row>
    <x:row r="12829">
      <x:c r="A12829" s="139"/>
      <x:c r="B12829" s="139"/>
      <x:c r="C12829" s="139"/>
      <x:c r="D12829" s="139"/>
      <x:c r="E12829" s="139"/>
      <x:c r="F12829" s="139"/>
      <x:c r="G12829" s="139"/>
      <x:c r="H12829" s="139"/>
      <x:c r="I12829" s="266" t="n">
        <x:f>INT((ROW()-ROW($I$46))/((CARROT_CAP+1)*(MESCLUN_CAP+1)))</x:f>
        <x:v>19</x:v>
      </x:c>
      <x:c r="J12829" s="266" t="n">
        <x:f>MOD(INT((ROW()-ROW($I$46))/(MESCLUN_CAP+1)),CARROT_CAP+1)</x:f>
        <x:v>13</x:v>
      </x:c>
      <x:c r="K12829" s="266" t="n">
        <x:f>MOD(ROW()-ROW($I$46),MESCLUN_CAP+1)</x:f>
        <x:v>11</x:v>
      </x:c>
      <x:c r="L12829" s="266" t="n">
        <x:f>SUM(I12829:K12829)</x:f>
        <x:v>43</x:v>
      </x:c>
      <x:c r="M12829" s="267" t="n">
        <x:f>I12829*TOMATO_HOURS*WEEKS*(1+TOMATO_DIM)^I12829+J12829*CARROT_HOURS*WEEKS*(1+CARROT_DIM)^J12829+K12829*MESCLUN_HOURS*WEEKS*(1+MESCLUN_DIM)^K12829</x:f>
        <x:v>11563.303760613717</x:v>
      </x:c>
      <x:c r="N12829" s="267" t="n">
        <x:f>MAX(M12829-FARMER_HOURS,0)/TEMP_HOURS_PER_WORKER</x:f>
        <x:v>7.530072055981748</x:v>
      </x:c>
      <x:c r="O12829" s="268" t="n">
        <x:f>I12829*TOMATO_PRICE+J12829*CARROT_PRICE+K12829*MESCLUN_PRICE</x:f>
        <x:v>224122</x:v>
      </x:c>
      <x:c r="P12829" s="268" t="n">
        <x:f>I12829*TOMATO_FERTILIZER+J12829*CARROT_FERTILIZER+K12829*MESCLUN_FERTILIZER</x:f>
        <x:v>32120</x:v>
      </x:c>
      <x:c r="Q12829" s="268" t="n">
        <x:f>MIN(M12829,FARMER_HOURS)*FARMER_RATE+MAX(M12829-FARMER_HOURS,0)*TEMP_RATE</x:f>
        <x:v>213251.80139954368</x:v>
      </x:c>
      <x:c r="R12829" s="268" t="n">
        <x:f>O12829-P12829-Q12829-FIXED_COST</x:f>
        <x:v>-41249.80139954368</x:v>
      </x:c>
      <x:c r="S12829" s="139" t="str">
        <x:f>IF(AND(L12829&lt;=TOTAL_BED_CAP,N12829&lt;=TEMP_WORKER_CAP),"YES","NO")</x:f>
        <x:v>NO</x:v>
      </x:c>
      <x:c r="T12829" s="139" t="n">
        <x:f>IF(S12829="YES",R12829,-1E+99)</x:f>
        <x:v>-1e+99</x:v>
      </x:c>
    </x:row>
    <x:row r="12830">
      <x:c r="A12830" s="139"/>
      <x:c r="B12830" s="139"/>
      <x:c r="C12830" s="139"/>
      <x:c r="D12830" s="139"/>
      <x:c r="E12830" s="139"/>
      <x:c r="F12830" s="139"/>
      <x:c r="G12830" s="139"/>
      <x:c r="H12830" s="139"/>
      <x:c r="I12830" s="266" t="n">
        <x:f>INT((ROW()-ROW($I$46))/((CARROT_CAP+1)*(MESCLUN_CAP+1)))</x:f>
        <x:v>19</x:v>
      </x:c>
      <x:c r="J12830" s="266" t="n">
        <x:f>MOD(INT((ROW()-ROW($I$46))/(MESCLUN_CAP+1)),CARROT_CAP+1)</x:f>
        <x:v>13</x:v>
      </x:c>
      <x:c r="K12830" s="266" t="n">
        <x:f>MOD(ROW()-ROW($I$46),MESCLUN_CAP+1)</x:f>
        <x:v>12</x:v>
      </x:c>
      <x:c r="L12830" s="266" t="n">
        <x:f>SUM(I12830:K12830)</x:f>
        <x:v>44</x:v>
      </x:c>
      <x:c r="M12830" s="267" t="n">
        <x:f>I12830*TOMATO_HOURS*WEEKS*(1+TOMATO_DIM)^I12830+J12830*CARROT_HOURS*WEEKS*(1+CARROT_DIM)^J12830+K12830*MESCLUN_HOURS*WEEKS*(1+MESCLUN_DIM)^K12830</x:f>
        <x:v>11622.63121374178</x:v>
      </x:c>
      <x:c r="N12830" s="267" t="n">
        <x:f>MAX(M12830-FARMER_HOURS,0)/TEMP_HOURS_PER_WORKER</x:f>
        <x:v>7.57127167620957</x:v>
      </x:c>
      <x:c r="O12830" s="268" t="n">
        <x:f>I12830*TOMATO_PRICE+J12830*CARROT_PRICE+K12830*MESCLUN_PRICE</x:f>
        <x:v>226822</x:v>
      </x:c>
      <x:c r="P12830" s="268" t="n">
        <x:f>I12830*TOMATO_FERTILIZER+J12830*CARROT_FERTILIZER+K12830*MESCLUN_FERTILIZER</x:f>
        <x:v>33000</x:v>
      </x:c>
      <x:c r="Q12830" s="268" t="n">
        <x:f>MIN(M12830,FARMER_HOURS)*FARMER_RATE+MAX(M12830-FARMER_HOURS,0)*TEMP_RATE</x:f>
        <x:v>214281.79190523925</x:v>
      </x:c>
      <x:c r="R12830" s="268" t="n">
        <x:f>O12830-P12830-Q12830-FIXED_COST</x:f>
        <x:v>-40459.79190523925</x:v>
      </x:c>
      <x:c r="S12830" s="139" t="str">
        <x:f>IF(AND(L12830&lt;=TOTAL_BED_CAP,N12830&lt;=TEMP_WORKER_CAP),"YES","NO")</x:f>
        <x:v>NO</x:v>
      </x:c>
      <x:c r="T12830" s="139" t="n">
        <x:f>IF(S12830="YES",R12830,-1E+99)</x:f>
        <x:v>-1e+99</x:v>
      </x:c>
    </x:row>
    <x:row r="12831">
      <x:c r="A12831" s="139"/>
      <x:c r="B12831" s="139"/>
      <x:c r="C12831" s="139"/>
      <x:c r="D12831" s="139"/>
      <x:c r="E12831" s="139"/>
      <x:c r="F12831" s="139"/>
      <x:c r="G12831" s="139"/>
      <x:c r="H12831" s="139"/>
      <x:c r="I12831" s="266" t="n">
        <x:f>INT((ROW()-ROW($I$46))/((CARROT_CAP+1)*(MESCLUN_CAP+1)))</x:f>
        <x:v>19</x:v>
      </x:c>
      <x:c r="J12831" s="266" t="n">
        <x:f>MOD(INT((ROW()-ROW($I$46))/(MESCLUN_CAP+1)),CARROT_CAP+1)</x:f>
        <x:v>13</x:v>
      </x:c>
      <x:c r="K12831" s="266" t="n">
        <x:f>MOD(ROW()-ROW($I$46),MESCLUN_CAP+1)</x:f>
        <x:v>13</x:v>
      </x:c>
      <x:c r="L12831" s="266" t="n">
        <x:f>SUM(I12831:K12831)</x:f>
        <x:v>45</x:v>
      </x:c>
      <x:c r="M12831" s="267" t="n">
        <x:f>I12831*TOMATO_HOURS*WEEKS*(1+TOMATO_DIM)^I12831+J12831*CARROT_HOURS*WEEKS*(1+CARROT_DIM)^J12831+K12831*MESCLUN_HOURS*WEEKS*(1+MESCLUN_DIM)^K12831</x:f>
        <x:v>11683.353184450165</x:v>
      </x:c>
      <x:c r="N12831" s="267" t="n">
        <x:f>MAX(M12831-FARMER_HOURS,0)/TEMP_HOURS_PER_WORKER</x:f>
        <x:v>7.613439711423726</x:v>
      </x:c>
      <x:c r="O12831" s="268" t="n">
        <x:f>I12831*TOMATO_PRICE+J12831*CARROT_PRICE+K12831*MESCLUN_PRICE</x:f>
        <x:v>229522</x:v>
      </x:c>
      <x:c r="P12831" s="268" t="n">
        <x:f>I12831*TOMATO_FERTILIZER+J12831*CARROT_FERTILIZER+K12831*MESCLUN_FERTILIZER</x:f>
        <x:v>33880</x:v>
      </x:c>
      <x:c r="Q12831" s="268" t="n">
        <x:f>MIN(M12831,FARMER_HOURS)*FARMER_RATE+MAX(M12831-FARMER_HOURS,0)*TEMP_RATE</x:f>
        <x:v>215335.99278559315</x:v>
      </x:c>
      <x:c r="R12831" s="268" t="n">
        <x:f>O12831-P12831-Q12831-FIXED_COST</x:f>
        <x:v>-39693.992785593146</x:v>
      </x:c>
      <x:c r="S12831" s="139" t="str">
        <x:f>IF(AND(L12831&lt;=TOTAL_BED_CAP,N12831&lt;=TEMP_WORKER_CAP),"YES","NO")</x:f>
        <x:v>NO</x:v>
      </x:c>
      <x:c r="T12831" s="139" t="n">
        <x:f>IF(S12831="YES",R12831,-1E+99)</x:f>
        <x:v>-1e+99</x:v>
      </x:c>
    </x:row>
    <x:row r="12832">
      <x:c r="A12832" s="139"/>
      <x:c r="B12832" s="139"/>
      <x:c r="C12832" s="139"/>
      <x:c r="D12832" s="139"/>
      <x:c r="E12832" s="139"/>
      <x:c r="F12832" s="139"/>
      <x:c r="G12832" s="139"/>
      <x:c r="H12832" s="139"/>
      <x:c r="I12832" s="266" t="n">
        <x:f>INT((ROW()-ROW($I$46))/((CARROT_CAP+1)*(MESCLUN_CAP+1)))</x:f>
        <x:v>19</x:v>
      </x:c>
      <x:c r="J12832" s="266" t="n">
        <x:f>MOD(INT((ROW()-ROW($I$46))/(MESCLUN_CAP+1)),CARROT_CAP+1)</x:f>
        <x:v>13</x:v>
      </x:c>
      <x:c r="K12832" s="266" t="n">
        <x:f>MOD(ROW()-ROW($I$46),MESCLUN_CAP+1)</x:f>
        <x:v>14</x:v>
      </x:c>
      <x:c r="L12832" s="266" t="n">
        <x:f>SUM(I12832:K12832)</x:f>
        <x:v>46</x:v>
      </x:c>
      <x:c r="M12832" s="267" t="n">
        <x:f>I12832*TOMATO_HOURS*WEEKS*(1+TOMATO_DIM)^I12832+J12832*CARROT_HOURS*WEEKS*(1+CARROT_DIM)^J12832+K12832*MESCLUN_HOURS*WEEKS*(1+MESCLUN_DIM)^K12832</x:f>
        <x:v>11745.495265763826</x:v>
      </x:c>
      <x:c r="N12832" s="267" t="n">
        <x:f>MAX(M12832-FARMER_HOURS,0)/TEMP_HOURS_PER_WORKER</x:f>
        <x:v>7.656593934558212</x:v>
      </x:c>
      <x:c r="O12832" s="268" t="n">
        <x:f>I12832*TOMATO_PRICE+J12832*CARROT_PRICE+K12832*MESCLUN_PRICE</x:f>
        <x:v>232222</x:v>
      </x:c>
      <x:c r="P12832" s="268" t="n">
        <x:f>I12832*TOMATO_FERTILIZER+J12832*CARROT_FERTILIZER+K12832*MESCLUN_FERTILIZER</x:f>
        <x:v>34760</x:v>
      </x:c>
      <x:c r="Q12832" s="268" t="n">
        <x:f>MIN(M12832,FARMER_HOURS)*FARMER_RATE+MAX(M12832-FARMER_HOURS,0)*TEMP_RATE</x:f>
        <x:v>216414.8483639553</x:v>
      </x:c>
      <x:c r="R12832" s="268" t="n">
        <x:f>O12832-P12832-Q12832-FIXED_COST</x:f>
        <x:v>-38952.8483639553</x:v>
      </x:c>
      <x:c r="S12832" s="139" t="str">
        <x:f>IF(AND(L12832&lt;=TOTAL_BED_CAP,N12832&lt;=TEMP_WORKER_CAP),"YES","NO")</x:f>
        <x:v>NO</x:v>
      </x:c>
      <x:c r="T12832" s="139" t="n">
        <x:f>IF(S12832="YES",R12832,-1E+99)</x:f>
        <x:v>-1e+99</x:v>
      </x:c>
    </x:row>
    <x:row r="12833">
      <x:c r="A12833" s="139"/>
      <x:c r="B12833" s="139"/>
      <x:c r="C12833" s="139"/>
      <x:c r="D12833" s="139"/>
      <x:c r="E12833" s="139"/>
      <x:c r="F12833" s="139"/>
      <x:c r="G12833" s="139"/>
      <x:c r="H12833" s="139"/>
      <x:c r="I12833" s="266" t="n">
        <x:f>INT((ROW()-ROW($I$46))/((CARROT_CAP+1)*(MESCLUN_CAP+1)))</x:f>
        <x:v>19</x:v>
      </x:c>
      <x:c r="J12833" s="266" t="n">
        <x:f>MOD(INT((ROW()-ROW($I$46))/(MESCLUN_CAP+1)),CARROT_CAP+1)</x:f>
        <x:v>13</x:v>
      </x:c>
      <x:c r="K12833" s="266" t="n">
        <x:f>MOD(ROW()-ROW($I$46),MESCLUN_CAP+1)</x:f>
        <x:v>15</x:v>
      </x:c>
      <x:c r="L12833" s="266" t="n">
        <x:f>SUM(I12833:K12833)</x:f>
        <x:v>47</x:v>
      </x:c>
      <x:c r="M12833" s="267" t="n">
        <x:f>I12833*TOMATO_HOURS*WEEKS*(1+TOMATO_DIM)^I12833+J12833*CARROT_HOURS*WEEKS*(1+CARROT_DIM)^J12833+K12833*MESCLUN_HOURS*WEEKS*(1+MESCLUN_DIM)^K12833</x:f>
        <x:v>11809.083472639973</x:v>
      </x:c>
      <x:c r="N12833" s="267" t="n">
        <x:f>MAX(M12833-FARMER_HOURS,0)/TEMP_HOURS_PER_WORKER</x:f>
        <x:v>7.700752411555537</x:v>
      </x:c>
      <x:c r="O12833" s="268" t="n">
        <x:f>I12833*TOMATO_PRICE+J12833*CARROT_PRICE+K12833*MESCLUN_PRICE</x:f>
        <x:v>234922</x:v>
      </x:c>
      <x:c r="P12833" s="268" t="n">
        <x:f>I12833*TOMATO_FERTILIZER+J12833*CARROT_FERTILIZER+K12833*MESCLUN_FERTILIZER</x:f>
        <x:v>35640</x:v>
      </x:c>
      <x:c r="Q12833" s="268" t="n">
        <x:f>MIN(M12833,FARMER_HOURS)*FARMER_RATE+MAX(M12833-FARMER_HOURS,0)*TEMP_RATE</x:f>
        <x:v>217518.81028888843</x:v>
      </x:c>
      <x:c r="R12833" s="268" t="n">
        <x:f>O12833-P12833-Q12833-FIXED_COST</x:f>
        <x:v>-38236.81028888843</x:v>
      </x:c>
      <x:c r="S12833" s="139" t="str">
        <x:f>IF(AND(L12833&lt;=TOTAL_BED_CAP,N12833&lt;=TEMP_WORKER_CAP),"YES","NO")</x:f>
        <x:v>NO</x:v>
      </x:c>
      <x:c r="T12833" s="139" t="n">
        <x:f>IF(S12833="YES",R12833,-1E+99)</x:f>
        <x:v>-1e+99</x:v>
      </x:c>
    </x:row>
    <x:row r="12834">
      <x:c r="A12834" s="139"/>
      <x:c r="B12834" s="139"/>
      <x:c r="C12834" s="139"/>
      <x:c r="D12834" s="139"/>
      <x:c r="E12834" s="139"/>
      <x:c r="F12834" s="139"/>
      <x:c r="G12834" s="139"/>
      <x:c r="H12834" s="139"/>
      <x:c r="I12834" s="266" t="n">
        <x:f>INT((ROW()-ROW($I$46))/((CARROT_CAP+1)*(MESCLUN_CAP+1)))</x:f>
        <x:v>19</x:v>
      </x:c>
      <x:c r="J12834" s="266" t="n">
        <x:f>MOD(INT((ROW()-ROW($I$46))/(MESCLUN_CAP+1)),CARROT_CAP+1)</x:f>
        <x:v>13</x:v>
      </x:c>
      <x:c r="K12834" s="266" t="n">
        <x:f>MOD(ROW()-ROW($I$46),MESCLUN_CAP+1)</x:f>
        <x:v>16</x:v>
      </x:c>
      <x:c r="L12834" s="266" t="n">
        <x:f>SUM(I12834:K12834)</x:f>
        <x:v>48</x:v>
      </x:c>
      <x:c r="M12834" s="267" t="n">
        <x:f>I12834*TOMATO_HOURS*WEEKS*(1+TOMATO_DIM)^I12834+J12834*CARROT_HOURS*WEEKS*(1+CARROT_DIM)^J12834+K12834*MESCLUN_HOURS*WEEKS*(1+MESCLUN_DIM)^K12834</x:f>
        <x:v>11874.144248517461</x:v>
      </x:c>
      <x:c r="N12834" s="267" t="n">
        <x:f>MAX(M12834-FARMER_HOURS,0)/TEMP_HOURS_PER_WORKER</x:f>
        <x:v>7.745933505914904</x:v>
      </x:c>
      <x:c r="O12834" s="268" t="n">
        <x:f>I12834*TOMATO_PRICE+J12834*CARROT_PRICE+K12834*MESCLUN_PRICE</x:f>
        <x:v>237622</x:v>
      </x:c>
      <x:c r="P12834" s="268" t="n">
        <x:f>I12834*TOMATO_FERTILIZER+J12834*CARROT_FERTILIZER+K12834*MESCLUN_FERTILIZER</x:f>
        <x:v>36520</x:v>
      </x:c>
      <x:c r="Q12834" s="268" t="n">
        <x:f>MIN(M12834,FARMER_HOURS)*FARMER_RATE+MAX(M12834-FARMER_HOURS,0)*TEMP_RATE</x:f>
        <x:v>218648.3376478726</x:v>
      </x:c>
      <x:c r="R12834" s="268" t="n">
        <x:f>O12834-P12834-Q12834-FIXED_COST</x:f>
        <x:v>-37546.3376478726</x:v>
      </x:c>
      <x:c r="S12834" s="139" t="str">
        <x:f>IF(AND(L12834&lt;=TOTAL_BED_CAP,N12834&lt;=TEMP_WORKER_CAP),"YES","NO")</x:f>
        <x:v>NO</x:v>
      </x:c>
      <x:c r="T12834" s="139" t="n">
        <x:f>IF(S12834="YES",R12834,-1E+99)</x:f>
        <x:v>-1e+99</x:v>
      </x:c>
    </x:row>
    <x:row r="12835">
      <x:c r="A12835" s="139"/>
      <x:c r="B12835" s="139"/>
      <x:c r="C12835" s="139"/>
      <x:c r="D12835" s="139"/>
      <x:c r="E12835" s="139"/>
      <x:c r="F12835" s="139"/>
      <x:c r="G12835" s="139"/>
      <x:c r="H12835" s="139"/>
      <x:c r="I12835" s="266" t="n">
        <x:f>INT((ROW()-ROW($I$46))/((CARROT_CAP+1)*(MESCLUN_CAP+1)))</x:f>
        <x:v>19</x:v>
      </x:c>
      <x:c r="J12835" s="266" t="n">
        <x:f>MOD(INT((ROW()-ROW($I$46))/(MESCLUN_CAP+1)),CARROT_CAP+1)</x:f>
        <x:v>13</x:v>
      </x:c>
      <x:c r="K12835" s="266" t="n">
        <x:f>MOD(ROW()-ROW($I$46),MESCLUN_CAP+1)</x:f>
        <x:v>17</x:v>
      </x:c>
      <x:c r="L12835" s="266" t="n">
        <x:f>SUM(I12835:K12835)</x:f>
        <x:v>49</x:v>
      </x:c>
      <x:c r="M12835" s="267" t="n">
        <x:f>I12835*TOMATO_HOURS*WEEKS*(1+TOMATO_DIM)^I12835+J12835*CARROT_HOURS*WEEKS*(1+CARROT_DIM)^J12835+K12835*MESCLUN_HOURS*WEEKS*(1+MESCLUN_DIM)^K12835</x:f>
        <x:v>11940.704471964002</x:v>
      </x:c>
      <x:c r="N12835" s="267" t="n">
        <x:f>MAX(M12835-FARMER_HOURS,0)/TEMP_HOURS_PER_WORKER</x:f>
        <x:v>7.792155883308334</x:v>
      </x:c>
      <x:c r="O12835" s="268" t="n">
        <x:f>I12835*TOMATO_PRICE+J12835*CARROT_PRICE+K12835*MESCLUN_PRICE</x:f>
        <x:v>240322</x:v>
      </x:c>
      <x:c r="P12835" s="268" t="n">
        <x:f>I12835*TOMATO_FERTILIZER+J12835*CARROT_FERTILIZER+K12835*MESCLUN_FERTILIZER</x:f>
        <x:v>37400</x:v>
      </x:c>
      <x:c r="Q12835" s="268" t="n">
        <x:f>MIN(M12835,FARMER_HOURS)*FARMER_RATE+MAX(M12835-FARMER_HOURS,0)*TEMP_RATE</x:f>
        <x:v>219803.89708270837</x:v>
      </x:c>
      <x:c r="R12835" s="268" t="n">
        <x:f>O12835-P12835-Q12835-FIXED_COST</x:f>
        <x:v>-36881.89708270837</x:v>
      </x:c>
      <x:c r="S12835" s="139" t="str">
        <x:f>IF(AND(L12835&lt;=TOTAL_BED_CAP,N12835&lt;=TEMP_WORKER_CAP),"YES","NO")</x:f>
        <x:v>NO</x:v>
      </x:c>
      <x:c r="T12835" s="139" t="n">
        <x:f>IF(S12835="YES",R12835,-1E+99)</x:f>
        <x:v>-1e+99</x:v>
      </x:c>
    </x:row>
    <x:row r="12836">
      <x:c r="A12836" s="139"/>
      <x:c r="B12836" s="139"/>
      <x:c r="C12836" s="139"/>
      <x:c r="D12836" s="139"/>
      <x:c r="E12836" s="139"/>
      <x:c r="F12836" s="139"/>
      <x:c r="G12836" s="139"/>
      <x:c r="H12836" s="139"/>
      <x:c r="I12836" s="266" t="n">
        <x:f>INT((ROW()-ROW($I$46))/((CARROT_CAP+1)*(MESCLUN_CAP+1)))</x:f>
        <x:v>19</x:v>
      </x:c>
      <x:c r="J12836" s="266" t="n">
        <x:f>MOD(INT((ROW()-ROW($I$46))/(MESCLUN_CAP+1)),CARROT_CAP+1)</x:f>
        <x:v>13</x:v>
      </x:c>
      <x:c r="K12836" s="266" t="n">
        <x:f>MOD(ROW()-ROW($I$46),MESCLUN_CAP+1)</x:f>
        <x:v>18</x:v>
      </x:c>
      <x:c r="L12836" s="266" t="n">
        <x:f>SUM(I12836:K12836)</x:f>
        <x:v>50</x:v>
      </x:c>
      <x:c r="M12836" s="267" t="n">
        <x:f>I12836*TOMATO_HOURS*WEEKS*(1+TOMATO_DIM)^I12836+J12836*CARROT_HOURS*WEEKS*(1+CARROT_DIM)^J12836+K12836*MESCLUN_HOURS*WEEKS*(1+MESCLUN_DIM)^K12836</x:f>
        <x:v>12008.791463422589</x:v>
      </x:c>
      <x:c r="N12836" s="267" t="n">
        <x:f>MAX(M12836-FARMER_HOURS,0)/TEMP_HOURS_PER_WORKER</x:f>
        <x:v>7.8394385162656866</x:v>
      </x:c>
      <x:c r="O12836" s="268" t="n">
        <x:f>I12836*TOMATO_PRICE+J12836*CARROT_PRICE+K12836*MESCLUN_PRICE</x:f>
        <x:v>243022</x:v>
      </x:c>
      <x:c r="P12836" s="268" t="n">
        <x:f>I12836*TOMATO_FERTILIZER+J12836*CARROT_FERTILIZER+K12836*MESCLUN_FERTILIZER</x:f>
        <x:v>38280</x:v>
      </x:c>
      <x:c r="Q12836" s="268" t="n">
        <x:f>MIN(M12836,FARMER_HOURS)*FARMER_RATE+MAX(M12836-FARMER_HOURS,0)*TEMP_RATE</x:f>
        <x:v>220985.96290664218</x:v>
      </x:c>
      <x:c r="R12836" s="268" t="n">
        <x:f>O12836-P12836-Q12836-FIXED_COST</x:f>
        <x:v>-36243.96290664218</x:v>
      </x:c>
      <x:c r="S12836" s="139" t="str">
        <x:f>IF(AND(L12836&lt;=TOTAL_BED_CAP,N12836&lt;=TEMP_WORKER_CAP),"YES","NO")</x:f>
        <x:v>NO</x:v>
      </x:c>
      <x:c r="T12836" s="139" t="n">
        <x:f>IF(S12836="YES",R12836,-1E+99)</x:f>
        <x:v>-1e+99</x:v>
      </x:c>
    </x:row>
    <x:row r="12837">
      <x:c r="A12837" s="139"/>
      <x:c r="B12837" s="139"/>
      <x:c r="C12837" s="139"/>
      <x:c r="D12837" s="139"/>
      <x:c r="E12837" s="139"/>
      <x:c r="F12837" s="139"/>
      <x:c r="G12837" s="139"/>
      <x:c r="H12837" s="139"/>
      <x:c r="I12837" s="266" t="n">
        <x:f>INT((ROW()-ROW($I$46))/((CARROT_CAP+1)*(MESCLUN_CAP+1)))</x:f>
        <x:v>19</x:v>
      </x:c>
      <x:c r="J12837" s="266" t="n">
        <x:f>MOD(INT((ROW()-ROW($I$46))/(MESCLUN_CAP+1)),CARROT_CAP+1)</x:f>
        <x:v>13</x:v>
      </x:c>
      <x:c r="K12837" s="266" t="n">
        <x:f>MOD(ROW()-ROW($I$46),MESCLUN_CAP+1)</x:f>
        <x:v>19</x:v>
      </x:c>
      <x:c r="L12837" s="266" t="n">
        <x:f>SUM(I12837:K12837)</x:f>
        <x:v>51</x:v>
      </x:c>
      <x:c r="M12837" s="267" t="n">
        <x:f>I12837*TOMATO_HOURS*WEEKS*(1+TOMATO_DIM)^I12837+J12837*CARROT_HOURS*WEEKS*(1+CARROT_DIM)^J12837+K12837*MESCLUN_HOURS*WEEKS*(1+MESCLUN_DIM)^K12837</x:f>
        <x:v>12078.432992058611</x:v>
      </x:c>
      <x:c r="N12837" s="267" t="n">
        <x:f>MAX(M12837-FARMER_HOURS,0)/TEMP_HOURS_PER_WORKER</x:f>
        <x:v>7.887800688929591</x:v>
      </x:c>
      <x:c r="O12837" s="268" t="n">
        <x:f>I12837*TOMATO_PRICE+J12837*CARROT_PRICE+K12837*MESCLUN_PRICE</x:f>
        <x:v>245722</x:v>
      </x:c>
      <x:c r="P12837" s="268" t="n">
        <x:f>I12837*TOMATO_FERTILIZER+J12837*CARROT_FERTILIZER+K12837*MESCLUN_FERTILIZER</x:f>
        <x:v>39160</x:v>
      </x:c>
      <x:c r="Q12837" s="268" t="n">
        <x:f>MIN(M12837,FARMER_HOURS)*FARMER_RATE+MAX(M12837-FARMER_HOURS,0)*TEMP_RATE</x:f>
        <x:v>222195.0172232398</x:v>
      </x:c>
      <x:c r="R12837" s="268" t="n">
        <x:f>O12837-P12837-Q12837-FIXED_COST</x:f>
        <x:v>-35633.01722323979</x:v>
      </x:c>
      <x:c r="S12837" s="139" t="str">
        <x:f>IF(AND(L12837&lt;=TOTAL_BED_CAP,N12837&lt;=TEMP_WORKER_CAP),"YES","NO")</x:f>
        <x:v>NO</x:v>
      </x:c>
      <x:c r="T12837" s="139" t="n">
        <x:f>IF(S12837="YES",R12837,-1E+99)</x:f>
        <x:v>-1e+99</x:v>
      </x:c>
    </x:row>
    <x:row r="12838">
      <x:c r="A12838" s="139"/>
      <x:c r="B12838" s="139"/>
      <x:c r="C12838" s="139"/>
      <x:c r="D12838" s="139"/>
      <x:c r="E12838" s="139"/>
      <x:c r="F12838" s="139"/>
      <x:c r="G12838" s="139"/>
      <x:c r="H12838" s="139"/>
      <x:c r="I12838" s="266" t="n">
        <x:f>INT((ROW()-ROW($I$46))/((CARROT_CAP+1)*(MESCLUN_CAP+1)))</x:f>
        <x:v>19</x:v>
      </x:c>
      <x:c r="J12838" s="266" t="n">
        <x:f>MOD(INT((ROW()-ROW($I$46))/(MESCLUN_CAP+1)),CARROT_CAP+1)</x:f>
        <x:v>13</x:v>
      </x:c>
      <x:c r="K12838" s="266" t="n">
        <x:f>MOD(ROW()-ROW($I$46),MESCLUN_CAP+1)</x:f>
        <x:v>20</x:v>
      </x:c>
      <x:c r="L12838" s="266" t="n">
        <x:f>SUM(I12838:K12838)</x:f>
        <x:v>52</x:v>
      </x:c>
      <x:c r="M12838" s="267" t="n">
        <x:f>I12838*TOMATO_HOURS*WEEKS*(1+TOMATO_DIM)^I12838+J12838*CARROT_HOURS*WEEKS*(1+CARROT_DIM)^J12838+K12838*MESCLUN_HOURS*WEEKS*(1+MESCLUN_DIM)^K12838</x:f>
        <x:v>12149.657282709088</x:v>
      </x:c>
      <x:c r="N12838" s="267" t="n">
        <x:f>MAX(M12838-FARMER_HOURS,0)/TEMP_HOURS_PER_WORKER</x:f>
        <x:v>7.937262001881311</x:v>
      </x:c>
      <x:c r="O12838" s="268" t="n">
        <x:f>I12838*TOMATO_PRICE+J12838*CARROT_PRICE+K12838*MESCLUN_PRICE</x:f>
        <x:v>248422</x:v>
      </x:c>
      <x:c r="P12838" s="268" t="n">
        <x:f>I12838*TOMATO_FERTILIZER+J12838*CARROT_FERTILIZER+K12838*MESCLUN_FERTILIZER</x:f>
        <x:v>40040</x:v>
      </x:c>
      <x:c r="Q12838" s="268" t="n">
        <x:f>MIN(M12838,FARMER_HOURS)*FARMER_RATE+MAX(M12838-FARMER_HOURS,0)*TEMP_RATE</x:f>
        <x:v>223431.55004703277</x:v>
      </x:c>
      <x:c r="R12838" s="268" t="n">
        <x:f>O12838-P12838-Q12838-FIXED_COST</x:f>
        <x:v>-35049.55004703277</x:v>
      </x:c>
      <x:c r="S12838" s="139" t="str">
        <x:f>IF(AND(L12838&lt;=TOTAL_BED_CAP,N12838&lt;=TEMP_WORKER_CAP),"YES","NO")</x:f>
        <x:v>NO</x:v>
      </x:c>
      <x:c r="T12838" s="139" t="n">
        <x:f>IF(S12838="YES",R12838,-1E+99)</x:f>
        <x:v>-1e+99</x:v>
      </x:c>
    </x:row>
    <x:row r="12839">
      <x:c r="A12839" s="139"/>
      <x:c r="B12839" s="139"/>
      <x:c r="C12839" s="139"/>
      <x:c r="D12839" s="139"/>
      <x:c r="E12839" s="139"/>
      <x:c r="F12839" s="139"/>
      <x:c r="G12839" s="139"/>
      <x:c r="H12839" s="139"/>
      <x:c r="I12839" s="266" t="n">
        <x:f>INT((ROW()-ROW($I$46))/((CARROT_CAP+1)*(MESCLUN_CAP+1)))</x:f>
        <x:v>19</x:v>
      </x:c>
      <x:c r="J12839" s="266" t="n">
        <x:f>MOD(INT((ROW()-ROW($I$46))/(MESCLUN_CAP+1)),CARROT_CAP+1)</x:f>
        <x:v>13</x:v>
      </x:c>
      <x:c r="K12839" s="266" t="n">
        <x:f>MOD(ROW()-ROW($I$46),MESCLUN_CAP+1)</x:f>
        <x:v>21</x:v>
      </x:c>
      <x:c r="L12839" s="266" t="n">
        <x:f>SUM(I12839:K12839)</x:f>
        <x:v>53</x:v>
      </x:c>
      <x:c r="M12839" s="267" t="n">
        <x:f>I12839*TOMATO_HOURS*WEEKS*(1+TOMATO_DIM)^I12839+J12839*CARROT_HOURS*WEEKS*(1+CARROT_DIM)^J12839+K12839*MESCLUN_HOURS*WEEKS*(1+MESCLUN_DIM)^K12839</x:f>
        <x:v>12222.493022935532</x:v>
      </x:c>
      <x:c r="N12839" s="267" t="n">
        <x:f>MAX(M12839-FARMER_HOURS,0)/TEMP_HOURS_PER_WORKER</x:f>
        <x:v>7.9878423770385645</x:v>
      </x:c>
      <x:c r="O12839" s="268" t="n">
        <x:f>I12839*TOMATO_PRICE+J12839*CARROT_PRICE+K12839*MESCLUN_PRICE</x:f>
        <x:v>251122</x:v>
      </x:c>
      <x:c r="P12839" s="268" t="n">
        <x:f>I12839*TOMATO_FERTILIZER+J12839*CARROT_FERTILIZER+K12839*MESCLUN_FERTILIZER</x:f>
        <x:v>40920</x:v>
      </x:c>
      <x:c r="Q12839" s="268" t="n">
        <x:f>MIN(M12839,FARMER_HOURS)*FARMER_RATE+MAX(M12839-FARMER_HOURS,0)*TEMP_RATE</x:f>
        <x:v>224696.0594259641</x:v>
      </x:c>
      <x:c r="R12839" s="268" t="n">
        <x:f>O12839-P12839-Q12839-FIXED_COST</x:f>
        <x:v>-34494.05942596411</x:v>
      </x:c>
      <x:c r="S12839" s="139" t="str">
        <x:f>IF(AND(L12839&lt;=TOTAL_BED_CAP,N12839&lt;=TEMP_WORKER_CAP),"YES","NO")</x:f>
        <x:v>NO</x:v>
      </x:c>
      <x:c r="T12839" s="139" t="n">
        <x:f>IF(S12839="YES",R12839,-1E+99)</x:f>
        <x:v>-1e+99</x:v>
      </x:c>
    </x:row>
    <x:row r="12840">
      <x:c r="A12840" s="139"/>
      <x:c r="B12840" s="139"/>
      <x:c r="C12840" s="139"/>
      <x:c r="D12840" s="139"/>
      <x:c r="E12840" s="139"/>
      <x:c r="F12840" s="139"/>
      <x:c r="G12840" s="139"/>
      <x:c r="H12840" s="139"/>
      <x:c r="I12840" s="266" t="n">
        <x:f>INT((ROW()-ROW($I$46))/((CARROT_CAP+1)*(MESCLUN_CAP+1)))</x:f>
        <x:v>19</x:v>
      </x:c>
      <x:c r="J12840" s="266" t="n">
        <x:f>MOD(INT((ROW()-ROW($I$46))/(MESCLUN_CAP+1)),CARROT_CAP+1)</x:f>
        <x:v>13</x:v>
      </x:c>
      <x:c r="K12840" s="266" t="n">
        <x:f>MOD(ROW()-ROW($I$46),MESCLUN_CAP+1)</x:f>
        <x:v>22</x:v>
      </x:c>
      <x:c r="L12840" s="266" t="n">
        <x:f>SUM(I12840:K12840)</x:f>
        <x:v>54</x:v>
      </x:c>
      <x:c r="M12840" s="267" t="n">
        <x:f>I12840*TOMATO_HOURS*WEEKS*(1+TOMATO_DIM)^I12840+J12840*CARROT_HOURS*WEEKS*(1+CARROT_DIM)^J12840+K12840*MESCLUN_HOURS*WEEKS*(1+MESCLUN_DIM)^K12840</x:f>
        <x:v>12296.969370181927</x:v>
      </x:c>
      <x:c r="N12840" s="267" t="n">
        <x:f>MAX(M12840-FARMER_HOURS,0)/TEMP_HOURS_PER_WORKER</x:f>
        <x:v>8.039562062626338</x:v>
      </x:c>
      <x:c r="O12840" s="268" t="n">
        <x:f>I12840*TOMATO_PRICE+J12840*CARROT_PRICE+K12840*MESCLUN_PRICE</x:f>
        <x:v>253822</x:v>
      </x:c>
      <x:c r="P12840" s="268" t="n">
        <x:f>I12840*TOMATO_FERTILIZER+J12840*CARROT_FERTILIZER+K12840*MESCLUN_FERTILIZER</x:f>
        <x:v>41800</x:v>
      </x:c>
      <x:c r="Q12840" s="268" t="n">
        <x:f>MIN(M12840,FARMER_HOURS)*FARMER_RATE+MAX(M12840-FARMER_HOURS,0)*TEMP_RATE</x:f>
        <x:v>225989.05156565845</x:v>
      </x:c>
      <x:c r="R12840" s="268" t="n">
        <x:f>O12840-P12840-Q12840-FIXED_COST</x:f>
        <x:v>-33967.05156565845</x:v>
      </x:c>
      <x:c r="S12840" s="139" t="str">
        <x:f>IF(AND(L12840&lt;=TOTAL_BED_CAP,N12840&lt;=TEMP_WORKER_CAP),"YES","NO")</x:f>
        <x:v>NO</x:v>
      </x:c>
      <x:c r="T12840" s="139" t="n">
        <x:f>IF(S12840="YES",R12840,-1E+99)</x:f>
        <x:v>-1e+99</x:v>
      </x:c>
    </x:row>
    <x:row r="12841">
      <x:c r="A12841" s="139"/>
      <x:c r="B12841" s="139"/>
      <x:c r="C12841" s="139"/>
      <x:c r="D12841" s="139"/>
      <x:c r="E12841" s="139"/>
      <x:c r="F12841" s="139"/>
      <x:c r="G12841" s="139"/>
      <x:c r="H12841" s="139"/>
      <x:c r="I12841" s="266" t="n">
        <x:f>INT((ROW()-ROW($I$46))/((CARROT_CAP+1)*(MESCLUN_CAP+1)))</x:f>
        <x:v>19</x:v>
      </x:c>
      <x:c r="J12841" s="266" t="n">
        <x:f>MOD(INT((ROW()-ROW($I$46))/(MESCLUN_CAP+1)),CARROT_CAP+1)</x:f>
        <x:v>13</x:v>
      </x:c>
      <x:c r="K12841" s="266" t="n">
        <x:f>MOD(ROW()-ROW($I$46),MESCLUN_CAP+1)</x:f>
        <x:v>23</x:v>
      </x:c>
      <x:c r="L12841" s="266" t="n">
        <x:f>SUM(I12841:K12841)</x:f>
        <x:v>55</x:v>
      </x:c>
      <x:c r="M12841" s="267" t="n">
        <x:f>I12841*TOMATO_HOURS*WEEKS*(1+TOMATO_DIM)^I12841+J12841*CARROT_HOURS*WEEKS*(1+CARROT_DIM)^J12841+K12841*MESCLUN_HOURS*WEEKS*(1+MESCLUN_DIM)^K12841</x:f>
        <x:v>12373.115959039364</x:v>
      </x:c>
      <x:c r="N12841" s="267" t="n">
        <x:f>MAX(M12841-FARMER_HOURS,0)/TEMP_HOURS_PER_WORKER</x:f>
        <x:v>8.09244163822178</x:v>
      </x:c>
      <x:c r="O12841" s="268" t="n">
        <x:f>I12841*TOMATO_PRICE+J12841*CARROT_PRICE+K12841*MESCLUN_PRICE</x:f>
        <x:v>256522</x:v>
      </x:c>
      <x:c r="P12841" s="268" t="n">
        <x:f>I12841*TOMATO_FERTILIZER+J12841*CARROT_FERTILIZER+K12841*MESCLUN_FERTILIZER</x:f>
        <x:v>42680</x:v>
      </x:c>
      <x:c r="Q12841" s="268" t="n">
        <x:f>MIN(M12841,FARMER_HOURS)*FARMER_RATE+MAX(M12841-FARMER_HOURS,0)*TEMP_RATE</x:f>
        <x:v>227311.0409555445</x:v>
      </x:c>
      <x:c r="R12841" s="268" t="n">
        <x:f>O12841-P12841-Q12841-FIXED_COST</x:f>
        <x:v>-33469.04095554451</x:v>
      </x:c>
      <x:c r="S12841" s="139" t="str">
        <x:f>IF(AND(L12841&lt;=TOTAL_BED_CAP,N12841&lt;=TEMP_WORKER_CAP),"YES","NO")</x:f>
        <x:v>NO</x:v>
      </x:c>
      <x:c r="T12841" s="139" t="n">
        <x:f>IF(S12841="YES",R12841,-1E+99)</x:f>
        <x:v>-1e+99</x:v>
      </x:c>
    </x:row>
    <x:row r="12842">
      <x:c r="A12842" s="139"/>
      <x:c r="B12842" s="139"/>
      <x:c r="C12842" s="139"/>
      <x:c r="D12842" s="139"/>
      <x:c r="E12842" s="139"/>
      <x:c r="F12842" s="139"/>
      <x:c r="G12842" s="139"/>
      <x:c r="H12842" s="139"/>
      <x:c r="I12842" s="266" t="n">
        <x:f>INT((ROW()-ROW($I$46))/((CARROT_CAP+1)*(MESCLUN_CAP+1)))</x:f>
        <x:v>19</x:v>
      </x:c>
      <x:c r="J12842" s="266" t="n">
        <x:f>MOD(INT((ROW()-ROW($I$46))/(MESCLUN_CAP+1)),CARROT_CAP+1)</x:f>
        <x:v>13</x:v>
      </x:c>
      <x:c r="K12842" s="266" t="n">
        <x:f>MOD(ROW()-ROW($I$46),MESCLUN_CAP+1)</x:f>
        <x:v>24</x:v>
      </x:c>
      <x:c r="L12842" s="266" t="n">
        <x:f>SUM(I12842:K12842)</x:f>
        <x:v>56</x:v>
      </x:c>
      <x:c r="M12842" s="267" t="n">
        <x:f>I12842*TOMATO_HOURS*WEEKS*(1+TOMATO_DIM)^I12842+J12842*CARROT_HOURS*WEEKS*(1+CARROT_DIM)^J12842+K12842*MESCLUN_HOURS*WEEKS*(1+MESCLUN_DIM)^K12842</x:f>
        <x:v>12450.96290861886</x:v>
      </x:c>
      <x:c r="N12842" s="267" t="n">
        <x:f>MAX(M12842-FARMER_HOURS,0)/TEMP_HOURS_PER_WORKER</x:f>
        <x:v>8.146502019874209</x:v>
      </x:c>
      <x:c r="O12842" s="268" t="n">
        <x:f>I12842*TOMATO_PRICE+J12842*CARROT_PRICE+K12842*MESCLUN_PRICE</x:f>
        <x:v>259222</x:v>
      </x:c>
      <x:c r="P12842" s="268" t="n">
        <x:f>I12842*TOMATO_FERTILIZER+J12842*CARROT_FERTILIZER+K12842*MESCLUN_FERTILIZER</x:f>
        <x:v>43560</x:v>
      </x:c>
      <x:c r="Q12842" s="268" t="n">
        <x:f>MIN(M12842,FARMER_HOURS)*FARMER_RATE+MAX(M12842-FARMER_HOURS,0)*TEMP_RATE</x:f>
        <x:v>228662.5504968552</x:v>
      </x:c>
      <x:c r="R12842" s="268" t="n">
        <x:f>O12842-P12842-Q12842-FIXED_COST</x:f>
        <x:v>-33000.5504968552</x:v>
      </x:c>
      <x:c r="S12842" s="139" t="str">
        <x:f>IF(AND(L12842&lt;=TOTAL_BED_CAP,N12842&lt;=TEMP_WORKER_CAP),"YES","NO")</x:f>
        <x:v>NO</x:v>
      </x:c>
      <x:c r="T12842" s="139" t="n">
        <x:f>IF(S12842="YES",R12842,-1E+99)</x:f>
        <x:v>-1e+99</x:v>
      </x:c>
    </x:row>
    <x:row r="12843">
      <x:c r="A12843" s="139"/>
      <x:c r="B12843" s="139"/>
      <x:c r="C12843" s="139"/>
      <x:c r="D12843" s="139"/>
      <x:c r="E12843" s="139"/>
      <x:c r="F12843" s="139"/>
      <x:c r="G12843" s="139"/>
      <x:c r="H12843" s="139"/>
      <x:c r="I12843" s="266" t="n">
        <x:f>INT((ROW()-ROW($I$46))/((CARROT_CAP+1)*(MESCLUN_CAP+1)))</x:f>
        <x:v>19</x:v>
      </x:c>
      <x:c r="J12843" s="266" t="n">
        <x:f>MOD(INT((ROW()-ROW($I$46))/(MESCLUN_CAP+1)),CARROT_CAP+1)</x:f>
        <x:v>13</x:v>
      </x:c>
      <x:c r="K12843" s="266" t="n">
        <x:f>MOD(ROW()-ROW($I$46),MESCLUN_CAP+1)</x:f>
        <x:v>25</x:v>
      </x:c>
      <x:c r="L12843" s="266" t="n">
        <x:f>SUM(I12843:K12843)</x:f>
        <x:v>57</x:v>
      </x:c>
      <x:c r="M12843" s="267" t="n">
        <x:f>I12843*TOMATO_HOURS*WEEKS*(1+TOMATO_DIM)^I12843+J12843*CARROT_HOURS*WEEKS*(1+CARROT_DIM)^J12843+K12843*MESCLUN_HOURS*WEEKS*(1+MESCLUN_DIM)^K12843</x:f>
        <x:v>12530.540830033957</x:v>
      </x:c>
      <x:c r="N12843" s="267" t="n">
        <x:f>MAX(M12843-FARMER_HOURS,0)/TEMP_HOURS_PER_WORKER</x:f>
        <x:v>8.201764465301359</x:v>
      </x:c>
      <x:c r="O12843" s="268" t="n">
        <x:f>I12843*TOMATO_PRICE+J12843*CARROT_PRICE+K12843*MESCLUN_PRICE</x:f>
        <x:v>261922</x:v>
      </x:c>
      <x:c r="P12843" s="268" t="n">
        <x:f>I12843*TOMATO_FERTILIZER+J12843*CARROT_FERTILIZER+K12843*MESCLUN_FERTILIZER</x:f>
        <x:v>44440</x:v>
      </x:c>
      <x:c r="Q12843" s="268" t="n">
        <x:f>MIN(M12843,FARMER_HOURS)*FARMER_RATE+MAX(M12843-FARMER_HOURS,0)*TEMP_RATE</x:f>
        <x:v>230044.11163253395</x:v>
      </x:c>
      <x:c r="R12843" s="268" t="n">
        <x:f>O12843-P12843-Q12843-FIXED_COST</x:f>
        <x:v>-32562.111632533954</x:v>
      </x:c>
      <x:c r="S12843" s="139" t="str">
        <x:f>IF(AND(L12843&lt;=TOTAL_BED_CAP,N12843&lt;=TEMP_WORKER_CAP),"YES","NO")</x:f>
        <x:v>NO</x:v>
      </x:c>
      <x:c r="T12843" s="139" t="n">
        <x:f>IF(S12843="YES",R12843,-1E+99)</x:f>
        <x:v>-1e+99</x:v>
      </x:c>
    </x:row>
    <x:row r="12844">
      <x:c r="A12844" s="139"/>
      <x:c r="B12844" s="139"/>
      <x:c r="C12844" s="139"/>
      <x:c r="D12844" s="139"/>
      <x:c r="E12844" s="139"/>
      <x:c r="F12844" s="139"/>
      <x:c r="G12844" s="139"/>
      <x:c r="H12844" s="139"/>
      <x:c r="I12844" s="266" t="n">
        <x:f>INT((ROW()-ROW($I$46))/((CARROT_CAP+1)*(MESCLUN_CAP+1)))</x:f>
        <x:v>19</x:v>
      </x:c>
      <x:c r="J12844" s="266" t="n">
        <x:f>MOD(INT((ROW()-ROW($I$46))/(MESCLUN_CAP+1)),CARROT_CAP+1)</x:f>
        <x:v>13</x:v>
      </x:c>
      <x:c r="K12844" s="266" t="n">
        <x:f>MOD(ROW()-ROW($I$46),MESCLUN_CAP+1)</x:f>
        <x:v>26</x:v>
      </x:c>
      <x:c r="L12844" s="266" t="n">
        <x:f>SUM(I12844:K12844)</x:f>
        <x:v>58</x:v>
      </x:c>
      <x:c r="M12844" s="267" t="n">
        <x:f>I12844*TOMATO_HOURS*WEEKS*(1+TOMATO_DIM)^I12844+J12844*CARROT_HOURS*WEEKS*(1+CARROT_DIM)^J12844+K12844*MESCLUN_HOURS*WEEKS*(1+MESCLUN_DIM)^K12844</x:f>
        <x:v>12611.880833994675</x:v>
      </x:c>
      <x:c r="N12844" s="267" t="n">
        <x:f>MAX(M12844-FARMER_HOURS,0)/TEMP_HOURS_PER_WORKER</x:f>
        <x:v>8.258250579162969</x:v>
      </x:c>
      <x:c r="O12844" s="268" t="n">
        <x:f>I12844*TOMATO_PRICE+J12844*CARROT_PRICE+K12844*MESCLUN_PRICE</x:f>
        <x:v>264622</x:v>
      </x:c>
      <x:c r="P12844" s="268" t="n">
        <x:f>I12844*TOMATO_FERTILIZER+J12844*CARROT_FERTILIZER+K12844*MESCLUN_FERTILIZER</x:f>
        <x:v>45320</x:v>
      </x:c>
      <x:c r="Q12844" s="268" t="n">
        <x:f>MIN(M12844,FARMER_HOURS)*FARMER_RATE+MAX(M12844-FARMER_HOURS,0)*TEMP_RATE</x:f>
        <x:v>231456.26447907422</x:v>
      </x:c>
      <x:c r="R12844" s="268" t="n">
        <x:f>O12844-P12844-Q12844-FIXED_COST</x:f>
        <x:v>-32154.26447907422</x:v>
      </x:c>
      <x:c r="S12844" s="139" t="str">
        <x:f>IF(AND(L12844&lt;=TOTAL_BED_CAP,N12844&lt;=TEMP_WORKER_CAP),"YES","NO")</x:f>
        <x:v>NO</x:v>
      </x:c>
      <x:c r="T12844" s="139" t="n">
        <x:f>IF(S12844="YES",R12844,-1E+99)</x:f>
        <x:v>-1e+99</x:v>
      </x:c>
    </x:row>
    <x:row r="12845">
      <x:c r="A12845" s="139"/>
      <x:c r="B12845" s="139"/>
      <x:c r="C12845" s="139"/>
      <x:c r="D12845" s="139"/>
      <x:c r="E12845" s="139"/>
      <x:c r="F12845" s="139"/>
      <x:c r="G12845" s="139"/>
      <x:c r="H12845" s="139"/>
      <x:c r="I12845" s="266" t="n">
        <x:f>INT((ROW()-ROW($I$46))/((CARROT_CAP+1)*(MESCLUN_CAP+1)))</x:f>
        <x:v>19</x:v>
      </x:c>
      <x:c r="J12845" s="266" t="n">
        <x:f>MOD(INT((ROW()-ROW($I$46))/(MESCLUN_CAP+1)),CARROT_CAP+1)</x:f>
        <x:v>13</x:v>
      </x:c>
      <x:c r="K12845" s="266" t="n">
        <x:f>MOD(ROW()-ROW($I$46),MESCLUN_CAP+1)</x:f>
        <x:v>27</x:v>
      </x:c>
      <x:c r="L12845" s="266" t="n">
        <x:f>SUM(I12845:K12845)</x:f>
        <x:v>59</x:v>
      </x:c>
      <x:c r="M12845" s="267" t="n">
        <x:f>I12845*TOMATO_HOURS*WEEKS*(1+TOMATO_DIM)^I12845+J12845*CARROT_HOURS*WEEKS*(1+CARROT_DIM)^J12845+K12845*MESCLUN_HOURS*WEEKS*(1+MESCLUN_DIM)^K12845</x:f>
        <x:v>12695.014538514431</x:v>
      </x:c>
      <x:c r="N12845" s="267" t="n">
        <x:f>MAX(M12845-FARMER_HOURS,0)/TEMP_HOURS_PER_WORKER</x:f>
        <x:v>8.3159823184128</x:v>
      </x:c>
      <x:c r="O12845" s="268" t="n">
        <x:f>I12845*TOMATO_PRICE+J12845*CARROT_PRICE+K12845*MESCLUN_PRICE</x:f>
        <x:v>267322</x:v>
      </x:c>
      <x:c r="P12845" s="268" t="n">
        <x:f>I12845*TOMATO_FERTILIZER+J12845*CARROT_FERTILIZER+K12845*MESCLUN_FERTILIZER</x:f>
        <x:v>46200</x:v>
      </x:c>
      <x:c r="Q12845" s="268" t="n">
        <x:f>MIN(M12845,FARMER_HOURS)*FARMER_RATE+MAX(M12845-FARMER_HOURS,0)*TEMP_RATE</x:f>
        <x:v>232899.55796031997</x:v>
      </x:c>
      <x:c r="R12845" s="268" t="n">
        <x:f>O12845-P12845-Q12845-FIXED_COST</x:f>
        <x:v>-31777.557960319973</x:v>
      </x:c>
      <x:c r="S12845" s="139" t="str">
        <x:f>IF(AND(L12845&lt;=TOTAL_BED_CAP,N12845&lt;=TEMP_WORKER_CAP),"YES","NO")</x:f>
        <x:v>NO</x:v>
      </x:c>
      <x:c r="T12845" s="139" t="n">
        <x:f>IF(S12845="YES",R12845,-1E+99)</x:f>
        <x:v>-1e+99</x:v>
      </x:c>
    </x:row>
    <x:row r="12846">
      <x:c r="A12846" s="139"/>
      <x:c r="B12846" s="139"/>
      <x:c r="C12846" s="139"/>
      <x:c r="D12846" s="139"/>
      <x:c r="E12846" s="139"/>
      <x:c r="F12846" s="139"/>
      <x:c r="G12846" s="139"/>
      <x:c r="H12846" s="139"/>
      <x:c r="I12846" s="266" t="n">
        <x:f>INT((ROW()-ROW($I$46))/((CARROT_CAP+1)*(MESCLUN_CAP+1)))</x:f>
        <x:v>19</x:v>
      </x:c>
      <x:c r="J12846" s="266" t="n">
        <x:f>MOD(INT((ROW()-ROW($I$46))/(MESCLUN_CAP+1)),CARROT_CAP+1)</x:f>
        <x:v>13</x:v>
      </x:c>
      <x:c r="K12846" s="266" t="n">
        <x:f>MOD(ROW()-ROW($I$46),MESCLUN_CAP+1)</x:f>
        <x:v>28</x:v>
      </x:c>
      <x:c r="L12846" s="266" t="n">
        <x:f>SUM(I12846:K12846)</x:f>
        <x:v>60</x:v>
      </x:c>
      <x:c r="M12846" s="267" t="n">
        <x:f>I12846*TOMATO_HOURS*WEEKS*(1+TOMATO_DIM)^I12846+J12846*CARROT_HOURS*WEEKS*(1+CARROT_DIM)^J12846+K12846*MESCLUN_HOURS*WEEKS*(1+MESCLUN_DIM)^K12846</x:f>
        <x:v>12779.974076731585</x:v>
      </x:c>
      <x:c r="N12846" s="267" t="n">
        <x:f>MAX(M12846-FARMER_HOURS,0)/TEMP_HOURS_PER_WORKER</x:f>
        <x:v>8.374981997730268</x:v>
      </x:c>
      <x:c r="O12846" s="268" t="n">
        <x:f>I12846*TOMATO_PRICE+J12846*CARROT_PRICE+K12846*MESCLUN_PRICE</x:f>
        <x:v>270022</x:v>
      </x:c>
      <x:c r="P12846" s="268" t="n">
        <x:f>I12846*TOMATO_FERTILIZER+J12846*CARROT_FERTILIZER+K12846*MESCLUN_FERTILIZER</x:f>
        <x:v>47080</x:v>
      </x:c>
      <x:c r="Q12846" s="268" t="n">
        <x:f>MIN(M12846,FARMER_HOURS)*FARMER_RATE+MAX(M12846-FARMER_HOURS,0)*TEMP_RATE</x:f>
        <x:v>234374.5499432567</x:v>
      </x:c>
      <x:c r="R12846" s="268" t="n">
        <x:f>O12846-P12846-Q12846-FIXED_COST</x:f>
        <x:v>-31432.549943256687</x:v>
      </x:c>
      <x:c r="S12846" s="139" t="str">
        <x:f>IF(AND(L12846&lt;=TOTAL_BED_CAP,N12846&lt;=TEMP_WORKER_CAP),"YES","NO")</x:f>
        <x:v>NO</x:v>
      </x:c>
      <x:c r="T12846" s="139" t="n">
        <x:f>IF(S12846="YES",R12846,-1E+99)</x:f>
        <x:v>-1e+99</x:v>
      </x:c>
    </x:row>
    <x:row r="12847">
      <x:c r="A12847" s="139"/>
      <x:c r="B12847" s="139"/>
      <x:c r="C12847" s="139"/>
      <x:c r="D12847" s="139"/>
      <x:c r="E12847" s="139"/>
      <x:c r="F12847" s="139"/>
      <x:c r="G12847" s="139"/>
      <x:c r="H12847" s="139"/>
      <x:c r="I12847" s="266" t="n">
        <x:f>INT((ROW()-ROW($I$46))/((CARROT_CAP+1)*(MESCLUN_CAP+1)))</x:f>
        <x:v>19</x:v>
      </x:c>
      <x:c r="J12847" s="266" t="n">
        <x:f>MOD(INT((ROW()-ROW($I$46))/(MESCLUN_CAP+1)),CARROT_CAP+1)</x:f>
        <x:v>13</x:v>
      </x:c>
      <x:c r="K12847" s="266" t="n">
        <x:f>MOD(ROW()-ROW($I$46),MESCLUN_CAP+1)</x:f>
        <x:v>29</x:v>
      </x:c>
      <x:c r="L12847" s="266" t="n">
        <x:f>SUM(I12847:K12847)</x:f>
        <x:v>61</x:v>
      </x:c>
      <x:c r="M12847" s="267" t="n">
        <x:f>I12847*TOMATO_HOURS*WEEKS*(1+TOMATO_DIM)^I12847+J12847*CARROT_HOURS*WEEKS*(1+CARROT_DIM)^J12847+K12847*MESCLUN_HOURS*WEEKS*(1+MESCLUN_DIM)^K12847</x:f>
        <x:v>12866.792104847238</x:v>
      </x:c>
      <x:c r="N12847" s="267" t="n">
        <x:f>MAX(M12847-FARMER_HOURS,0)/TEMP_HOURS_PER_WORKER</x:f>
        <x:v>8.435272295032805</x:v>
      </x:c>
      <x:c r="O12847" s="268" t="n">
        <x:f>I12847*TOMATO_PRICE+J12847*CARROT_PRICE+K12847*MESCLUN_PRICE</x:f>
        <x:v>272722</x:v>
      </x:c>
      <x:c r="P12847" s="268" t="n">
        <x:f>I12847*TOMATO_FERTILIZER+J12847*CARROT_FERTILIZER+K12847*MESCLUN_FERTILIZER</x:f>
        <x:v>47960</x:v>
      </x:c>
      <x:c r="Q12847" s="268" t="n">
        <x:f>MIN(M12847,FARMER_HOURS)*FARMER_RATE+MAX(M12847-FARMER_HOURS,0)*TEMP_RATE</x:f>
        <x:v>235881.8073758201</x:v>
      </x:c>
      <x:c r="R12847" s="268" t="n">
        <x:f>O12847-P12847-Q12847-FIXED_COST</x:f>
        <x:v>-31119.80737582009</x:v>
      </x:c>
      <x:c r="S12847" s="139" t="str">
        <x:f>IF(AND(L12847&lt;=TOTAL_BED_CAP,N12847&lt;=TEMP_WORKER_CAP),"YES","NO")</x:f>
        <x:v>NO</x:v>
      </x:c>
      <x:c r="T12847" s="139" t="n">
        <x:f>IF(S12847="YES",R12847,-1E+99)</x:f>
        <x:v>-1e+99</x:v>
      </x:c>
    </x:row>
    <x:row r="12848">
      <x:c r="A12848" s="139"/>
      <x:c r="B12848" s="139"/>
      <x:c r="C12848" s="139"/>
      <x:c r="D12848" s="139"/>
      <x:c r="E12848" s="139"/>
      <x:c r="F12848" s="139"/>
      <x:c r="G12848" s="139"/>
      <x:c r="H12848" s="139"/>
      <x:c r="I12848" s="266" t="n">
        <x:f>INT((ROW()-ROW($I$46))/((CARROT_CAP+1)*(MESCLUN_CAP+1)))</x:f>
        <x:v>19</x:v>
      </x:c>
      <x:c r="J12848" s="266" t="n">
        <x:f>MOD(INT((ROW()-ROW($I$46))/(MESCLUN_CAP+1)),CARROT_CAP+1)</x:f>
        <x:v>13</x:v>
      </x:c>
      <x:c r="K12848" s="266" t="n">
        <x:f>MOD(ROW()-ROW($I$46),MESCLUN_CAP+1)</x:f>
        <x:v>30</x:v>
      </x:c>
      <x:c r="L12848" s="266" t="n">
        <x:f>SUM(I12848:K12848)</x:f>
        <x:v>62</x:v>
      </x:c>
      <x:c r="M12848" s="267" t="n">
        <x:f>I12848*TOMATO_HOURS*WEEKS*(1+TOMATO_DIM)^I12848+J12848*CARROT_HOURS*WEEKS*(1+CARROT_DIM)^J12848+K12848*MESCLUN_HOURS*WEEKS*(1+MESCLUN_DIM)^K12848</x:f>
        <x:v>12955.50181018101</x:v>
      </x:c>
      <x:c r="N12848" s="267" t="n">
        <x:f>MAX(M12848-FARMER_HOURS,0)/TEMP_HOURS_PER_WORKER</x:f>
        <x:v>8.496876257070145</x:v>
      </x:c>
      <x:c r="O12848" s="268" t="n">
        <x:f>I12848*TOMATO_PRICE+J12848*CARROT_PRICE+K12848*MESCLUN_PRICE</x:f>
        <x:v>275422</x:v>
      </x:c>
      <x:c r="P12848" s="268" t="n">
        <x:f>I12848*TOMATO_FERTILIZER+J12848*CARROT_FERTILIZER+K12848*MESCLUN_FERTILIZER</x:f>
        <x:v>48840</x:v>
      </x:c>
      <x:c r="Q12848" s="268" t="n">
        <x:f>MIN(M12848,FARMER_HOURS)*FARMER_RATE+MAX(M12848-FARMER_HOURS,0)*TEMP_RATE</x:f>
        <x:v>237421.90642675362</x:v>
      </x:c>
      <x:c r="R12848" s="268" t="n">
        <x:f>O12848-P12848-Q12848-FIXED_COST</x:f>
        <x:v>-30839.906426753616</x:v>
      </x:c>
      <x:c r="S12848" s="139" t="str">
        <x:f>IF(AND(L12848&lt;=TOTAL_BED_CAP,N12848&lt;=TEMP_WORKER_CAP),"YES","NO")</x:f>
        <x:v>NO</x:v>
      </x:c>
      <x:c r="T12848" s="139" t="n">
        <x:f>IF(S12848="YES",R12848,-1E+99)</x:f>
        <x:v>-1e+99</x:v>
      </x:c>
    </x:row>
    <x:row r="12849">
      <x:c r="A12849" s="139"/>
      <x:c r="B12849" s="139"/>
      <x:c r="C12849" s="139"/>
      <x:c r="D12849" s="139"/>
      <x:c r="E12849" s="139"/>
      <x:c r="F12849" s="139"/>
      <x:c r="G12849" s="139"/>
      <x:c r="H12849" s="139"/>
      <x:c r="I12849" s="266" t="n">
        <x:f>INT((ROW()-ROW($I$46))/((CARROT_CAP+1)*(MESCLUN_CAP+1)))</x:f>
        <x:v>19</x:v>
      </x:c>
      <x:c r="J12849" s="266" t="n">
        <x:f>MOD(INT((ROW()-ROW($I$46))/(MESCLUN_CAP+1)),CARROT_CAP+1)</x:f>
        <x:v>14</x:v>
      </x:c>
      <x:c r="K12849" s="266" t="n">
        <x:f>MOD(ROW()-ROW($I$46),MESCLUN_CAP+1)</x:f>
        <x:v>0</x:v>
      </x:c>
      <x:c r="L12849" s="266" t="n">
        <x:f>SUM(I12849:K12849)</x:f>
        <x:v>33</x:v>
      </x:c>
      <x:c r="M12849" s="267" t="n">
        <x:f>I12849*TOMATO_HOURS*WEEKS*(1+TOMATO_DIM)^I12849+J12849*CARROT_HOURS*WEEKS*(1+CARROT_DIM)^J12849+K12849*MESCLUN_HOURS*WEEKS*(1+MESCLUN_DIM)^K12849</x:f>
        <x:v>11051.653471487885</x:v>
      </x:c>
      <x:c r="N12849" s="267" t="n">
        <x:f>MAX(M12849-FARMER_HOURS,0)/TEMP_HOURS_PER_WORKER</x:f>
        <x:v>7.17475935519992</x:v>
      </x:c>
      <x:c r="O12849" s="268" t="n">
        <x:f>I12849*TOMATO_PRICE+J12849*CARROT_PRICE+K12849*MESCLUN_PRICE</x:f>
        <x:v>196516</x:v>
      </x:c>
      <x:c r="P12849" s="268" t="n">
        <x:f>I12849*TOMATO_FERTILIZER+J12849*CARROT_FERTILIZER+K12849*MESCLUN_FERTILIZER</x:f>
        <x:v>22880</x:v>
      </x:c>
      <x:c r="Q12849" s="268" t="n">
        <x:f>MIN(M12849,FARMER_HOURS)*FARMER_RATE+MAX(M12849-FARMER_HOURS,0)*TEMP_RATE</x:f>
        <x:v>204368.983879998</x:v>
      </x:c>
      <x:c r="R12849" s="268" t="n">
        <x:f>O12849-P12849-Q12849-FIXED_COST</x:f>
        <x:v>-50732.983879998006</x:v>
      </x:c>
      <x:c r="S12849" s="139" t="str">
        <x:f>IF(AND(L12849&lt;=TOTAL_BED_CAP,N12849&lt;=TEMP_WORKER_CAP),"YES","NO")</x:f>
        <x:v>NO</x:v>
      </x:c>
      <x:c r="T12849" s="139" t="n">
        <x:f>IF(S12849="YES",R12849,-1E+99)</x:f>
        <x:v>-1e+99</x:v>
      </x:c>
    </x:row>
    <x:row r="12850">
      <x:c r="A12850" s="139"/>
      <x:c r="B12850" s="139"/>
      <x:c r="C12850" s="139"/>
      <x:c r="D12850" s="139"/>
      <x:c r="E12850" s="139"/>
      <x:c r="F12850" s="139"/>
      <x:c r="G12850" s="139"/>
      <x:c r="H12850" s="139"/>
      <x:c r="I12850" s="266" t="n">
        <x:f>INT((ROW()-ROW($I$46))/((CARROT_CAP+1)*(MESCLUN_CAP+1)))</x:f>
        <x:v>19</x:v>
      </x:c>
      <x:c r="J12850" s="266" t="n">
        <x:f>MOD(INT((ROW()-ROW($I$46))/(MESCLUN_CAP+1)),CARROT_CAP+1)</x:f>
        <x:v>14</x:v>
      </x:c>
      <x:c r="K12850" s="266" t="n">
        <x:f>MOD(ROW()-ROW($I$46),MESCLUN_CAP+1)</x:f>
        <x:v>1</x:v>
      </x:c>
      <x:c r="L12850" s="266" t="n">
        <x:f>SUM(I12850:K12850)</x:f>
        <x:v>34</x:v>
      </x:c>
      <x:c r="M12850" s="267" t="n">
        <x:f>I12850*TOMATO_HOURS*WEEKS*(1+TOMATO_DIM)^I12850+J12850*CARROT_HOURS*WEEKS*(1+CARROT_DIM)^J12850+K12850*MESCLUN_HOURS*WEEKS*(1+MESCLUN_DIM)^K12850</x:f>
        <x:v>11097.215971487885</x:v>
      </x:c>
      <x:c r="N12850" s="267" t="n">
        <x:f>MAX(M12850-FARMER_HOURS,0)/TEMP_HOURS_PER_WORKER</x:f>
        <x:v>7.206399980199921</x:v>
      </x:c>
      <x:c r="O12850" s="268" t="n">
        <x:f>I12850*TOMATO_PRICE+J12850*CARROT_PRICE+K12850*MESCLUN_PRICE</x:f>
        <x:v>199216</x:v>
      </x:c>
      <x:c r="P12850" s="268" t="n">
        <x:f>I12850*TOMATO_FERTILIZER+J12850*CARROT_FERTILIZER+K12850*MESCLUN_FERTILIZER</x:f>
        <x:v>23760</x:v>
      </x:c>
      <x:c r="Q12850" s="268" t="n">
        <x:f>MIN(M12850,FARMER_HOURS)*FARMER_RATE+MAX(M12850-FARMER_HOURS,0)*TEMP_RATE</x:f>
        <x:v>205159.999504998</x:v>
      </x:c>
      <x:c r="R12850" s="268" t="n">
        <x:f>O12850-P12850-Q12850-FIXED_COST</x:f>
        <x:v>-49703.999504998006</x:v>
      </x:c>
      <x:c r="S12850" s="139" t="str">
        <x:f>IF(AND(L12850&lt;=TOTAL_BED_CAP,N12850&lt;=TEMP_WORKER_CAP),"YES","NO")</x:f>
        <x:v>NO</x:v>
      </x:c>
      <x:c r="T12850" s="139" t="n">
        <x:f>IF(S12850="YES",R12850,-1E+99)</x:f>
        <x:v>-1e+99</x:v>
      </x:c>
    </x:row>
    <x:row r="12851">
      <x:c r="A12851" s="139"/>
      <x:c r="B12851" s="139"/>
      <x:c r="C12851" s="139"/>
      <x:c r="D12851" s="139"/>
      <x:c r="E12851" s="139"/>
      <x:c r="F12851" s="139"/>
      <x:c r="G12851" s="139"/>
      <x:c r="H12851" s="139"/>
      <x:c r="I12851" s="266" t="n">
        <x:f>INT((ROW()-ROW($I$46))/((CARROT_CAP+1)*(MESCLUN_CAP+1)))</x:f>
        <x:v>19</x:v>
      </x:c>
      <x:c r="J12851" s="266" t="n">
        <x:f>MOD(INT((ROW()-ROW($I$46))/(MESCLUN_CAP+1)),CARROT_CAP+1)</x:f>
        <x:v>14</x:v>
      </x:c>
      <x:c r="K12851" s="266" t="n">
        <x:f>MOD(ROW()-ROW($I$46),MESCLUN_CAP+1)</x:f>
        <x:v>2</x:v>
      </x:c>
      <x:c r="L12851" s="266" t="n">
        <x:f>SUM(I12851:K12851)</x:f>
        <x:v>35</x:v>
      </x:c>
      <x:c r="M12851" s="267" t="n">
        <x:f>I12851*TOMATO_HOURS*WEEKS*(1+TOMATO_DIM)^I12851+J12851*CARROT_HOURS*WEEKS*(1+CARROT_DIM)^J12851+K12851*MESCLUN_HOURS*WEEKS*(1+MESCLUN_DIM)^K12851</x:f>
        <x:v>11143.917533987886</x:v>
      </x:c>
      <x:c r="N12851" s="267" t="n">
        <x:f>MAX(M12851-FARMER_HOURS,0)/TEMP_HOURS_PER_WORKER</x:f>
        <x:v>7.238831620824921</x:v>
      </x:c>
      <x:c r="O12851" s="268" t="n">
        <x:f>I12851*TOMATO_PRICE+J12851*CARROT_PRICE+K12851*MESCLUN_PRICE</x:f>
        <x:v>201916</x:v>
      </x:c>
      <x:c r="P12851" s="268" t="n">
        <x:f>I12851*TOMATO_FERTILIZER+J12851*CARROT_FERTILIZER+K12851*MESCLUN_FERTILIZER</x:f>
        <x:v>24640</x:v>
      </x:c>
      <x:c r="Q12851" s="268" t="n">
        <x:f>MIN(M12851,FARMER_HOURS)*FARMER_RATE+MAX(M12851-FARMER_HOURS,0)*TEMP_RATE</x:f>
        <x:v>205970.790520623</x:v>
      </x:c>
      <x:c r="R12851" s="268" t="n">
        <x:f>O12851-P12851-Q12851-FIXED_COST</x:f>
        <x:v>-48694.790520623006</x:v>
      </x:c>
      <x:c r="S12851" s="139" t="str">
        <x:f>IF(AND(L12851&lt;=TOTAL_BED_CAP,N12851&lt;=TEMP_WORKER_CAP),"YES","NO")</x:f>
        <x:v>NO</x:v>
      </x:c>
      <x:c r="T12851" s="139" t="n">
        <x:f>IF(S12851="YES",R12851,-1E+99)</x:f>
        <x:v>-1e+99</x:v>
      </x:c>
    </x:row>
    <x:row r="12852">
      <x:c r="A12852" s="139"/>
      <x:c r="B12852" s="139"/>
      <x:c r="C12852" s="139"/>
      <x:c r="D12852" s="139"/>
      <x:c r="E12852" s="139"/>
      <x:c r="F12852" s="139"/>
      <x:c r="G12852" s="139"/>
      <x:c r="H12852" s="139"/>
      <x:c r="I12852" s="266" t="n">
        <x:f>INT((ROW()-ROW($I$46))/((CARROT_CAP+1)*(MESCLUN_CAP+1)))</x:f>
        <x:v>19</x:v>
      </x:c>
      <x:c r="J12852" s="266" t="n">
        <x:f>MOD(INT((ROW()-ROW($I$46))/(MESCLUN_CAP+1)),CARROT_CAP+1)</x:f>
        <x:v>14</x:v>
      </x:c>
      <x:c r="K12852" s="266" t="n">
        <x:f>MOD(ROW()-ROW($I$46),MESCLUN_CAP+1)</x:f>
        <x:v>3</x:v>
      </x:c>
      <x:c r="L12852" s="266" t="n">
        <x:f>SUM(I12852:K12852)</x:f>
        <x:v>36</x:v>
      </x:c>
      <x:c r="M12852" s="267" t="n">
        <x:f>I12852*TOMATO_HOURS*WEEKS*(1+TOMATO_DIM)^I12852+J12852*CARROT_HOURS*WEEKS*(1+CARROT_DIM)^J12852+K12852*MESCLUN_HOURS*WEEKS*(1+MESCLUN_DIM)^K12852</x:f>
        <x:v>11191.77951640976</x:v>
      </x:c>
      <x:c r="N12852" s="267" t="n">
        <x:f>MAX(M12852-FARMER_HOURS,0)/TEMP_HOURS_PER_WORKER</x:f>
        <x:v>7.272069108617889</x:v>
      </x:c>
      <x:c r="O12852" s="268" t="n">
        <x:f>I12852*TOMATO_PRICE+J12852*CARROT_PRICE+K12852*MESCLUN_PRICE</x:f>
        <x:v>204616</x:v>
      </x:c>
      <x:c r="P12852" s="268" t="n">
        <x:f>I12852*TOMATO_FERTILIZER+J12852*CARROT_FERTILIZER+K12852*MESCLUN_FERTILIZER</x:f>
        <x:v>25520</x:v>
      </x:c>
      <x:c r="Q12852" s="268" t="n">
        <x:f>MIN(M12852,FARMER_HOURS)*FARMER_RATE+MAX(M12852-FARMER_HOURS,0)*TEMP_RATE</x:f>
        <x:v>206801.72771544722</x:v>
      </x:c>
      <x:c r="R12852" s="268" t="n">
        <x:f>O12852-P12852-Q12852-FIXED_COST</x:f>
        <x:v>-47705.727715447225</x:v>
      </x:c>
      <x:c r="S12852" s="139" t="str">
        <x:f>IF(AND(L12852&lt;=TOTAL_BED_CAP,N12852&lt;=TEMP_WORKER_CAP),"YES","NO")</x:f>
        <x:v>NO</x:v>
      </x:c>
      <x:c r="T12852" s="139" t="n">
        <x:f>IF(S12852="YES",R12852,-1E+99)</x:f>
        <x:v>-1e+99</x:v>
      </x:c>
    </x:row>
    <x:row r="12853">
      <x:c r="A12853" s="139"/>
      <x:c r="B12853" s="139"/>
      <x:c r="C12853" s="139"/>
      <x:c r="D12853" s="139"/>
      <x:c r="E12853" s="139"/>
      <x:c r="F12853" s="139"/>
      <x:c r="G12853" s="139"/>
      <x:c r="H12853" s="139"/>
      <x:c r="I12853" s="266" t="n">
        <x:f>INT((ROW()-ROW($I$46))/((CARROT_CAP+1)*(MESCLUN_CAP+1)))</x:f>
        <x:v>19</x:v>
      </x:c>
      <x:c r="J12853" s="266" t="n">
        <x:f>MOD(INT((ROW()-ROW($I$46))/(MESCLUN_CAP+1)),CARROT_CAP+1)</x:f>
        <x:v>14</x:v>
      </x:c>
      <x:c r="K12853" s="266" t="n">
        <x:f>MOD(ROW()-ROW($I$46),MESCLUN_CAP+1)</x:f>
        <x:v>4</x:v>
      </x:c>
      <x:c r="L12853" s="266" t="n">
        <x:f>SUM(I12853:K12853)</x:f>
        <x:v>37</x:v>
      </x:c>
      <x:c r="M12853" s="267" t="n">
        <x:f>I12853*TOMATO_HOURS*WEEKS*(1+TOMATO_DIM)^I12853+J12853*CARROT_HOURS*WEEKS*(1+CARROT_DIM)^J12853+K12853*MESCLUN_HOURS*WEEKS*(1+MESCLUN_DIM)^K12853</x:f>
        <x:v>11240.823632132417</x:v>
      </x:c>
      <x:c r="N12853" s="267" t="n">
        <x:f>MAX(M12853-FARMER_HOURS,0)/TEMP_HOURS_PER_WORKER</x:f>
        <x:v>7.306127522314179</x:v>
      </x:c>
      <x:c r="O12853" s="268" t="n">
        <x:f>I12853*TOMATO_PRICE+J12853*CARROT_PRICE+K12853*MESCLUN_PRICE</x:f>
        <x:v>207316</x:v>
      </x:c>
      <x:c r="P12853" s="268" t="n">
        <x:f>I12853*TOMATO_FERTILIZER+J12853*CARROT_FERTILIZER+K12853*MESCLUN_FERTILIZER</x:f>
        <x:v>26400</x:v>
      </x:c>
      <x:c r="Q12853" s="268" t="n">
        <x:f>MIN(M12853,FARMER_HOURS)*FARMER_RATE+MAX(M12853-FARMER_HOURS,0)*TEMP_RATE</x:f>
        <x:v>207653.18805785445</x:v>
      </x:c>
      <x:c r="R12853" s="268" t="n">
        <x:f>O12853-P12853-Q12853-FIXED_COST</x:f>
        <x:v>-46737.18805785445</x:v>
      </x:c>
      <x:c r="S12853" s="139" t="str">
        <x:f>IF(AND(L12853&lt;=TOTAL_BED_CAP,N12853&lt;=TEMP_WORKER_CAP),"YES","NO")</x:f>
        <x:v>NO</x:v>
      </x:c>
      <x:c r="T12853" s="139" t="n">
        <x:f>IF(S12853="YES",R12853,-1E+99)</x:f>
        <x:v>-1e+99</x:v>
      </x:c>
    </x:row>
    <x:row r="12854">
      <x:c r="A12854" s="139"/>
      <x:c r="B12854" s="139"/>
      <x:c r="C12854" s="139"/>
      <x:c r="D12854" s="139"/>
      <x:c r="E12854" s="139"/>
      <x:c r="F12854" s="139"/>
      <x:c r="G12854" s="139"/>
      <x:c r="H12854" s="139"/>
      <x:c r="I12854" s="266" t="n">
        <x:f>INT((ROW()-ROW($I$46))/((CARROT_CAP+1)*(MESCLUN_CAP+1)))</x:f>
        <x:v>19</x:v>
      </x:c>
      <x:c r="J12854" s="266" t="n">
        <x:f>MOD(INT((ROW()-ROW($I$46))/(MESCLUN_CAP+1)),CARROT_CAP+1)</x:f>
        <x:v>14</x:v>
      </x:c>
      <x:c r="K12854" s="266" t="n">
        <x:f>MOD(ROW()-ROW($I$46),MESCLUN_CAP+1)</x:f>
        <x:v>5</x:v>
      </x:c>
      <x:c r="L12854" s="266" t="n">
        <x:f>SUM(I12854:K12854)</x:f>
        <x:v>38</x:v>
      </x:c>
      <x:c r="M12854" s="267" t="n">
        <x:f>I12854*TOMATO_HOURS*WEEKS*(1+TOMATO_DIM)^I12854+J12854*CARROT_HOURS*WEEKS*(1+CARROT_DIM)^J12854+K12854*MESCLUN_HOURS*WEEKS*(1+MESCLUN_DIM)^K12854</x:f>
        <x:v>11291.07195605362</x:v>
      </x:c>
      <x:c r="N12854" s="267" t="n">
        <x:f>MAX(M12854-FARMER_HOURS,0)/TEMP_HOURS_PER_WORKER</x:f>
        <x:v>7.341022191703903</x:v>
      </x:c>
      <x:c r="O12854" s="268" t="n">
        <x:f>I12854*TOMATO_PRICE+J12854*CARROT_PRICE+K12854*MESCLUN_PRICE</x:f>
        <x:v>210016</x:v>
      </x:c>
      <x:c r="P12854" s="268" t="n">
        <x:f>I12854*TOMATO_FERTILIZER+J12854*CARROT_FERTILIZER+K12854*MESCLUN_FERTILIZER</x:f>
        <x:v>27280</x:v>
      </x:c>
      <x:c r="Q12854" s="268" t="n">
        <x:f>MIN(M12854,FARMER_HOURS)*FARMER_RATE+MAX(M12854-FARMER_HOURS,0)*TEMP_RATE</x:f>
        <x:v>208525.55479259757</x:v>
      </x:c>
      <x:c r="R12854" s="268" t="n">
        <x:f>O12854-P12854-Q12854-FIXED_COST</x:f>
        <x:v>-45789.55479259757</x:v>
      </x:c>
      <x:c r="S12854" s="139" t="str">
        <x:f>IF(AND(L12854&lt;=TOTAL_BED_CAP,N12854&lt;=TEMP_WORKER_CAP),"YES","NO")</x:f>
        <x:v>NO</x:v>
      </x:c>
      <x:c r="T12854" s="139" t="n">
        <x:f>IF(S12854="YES",R12854,-1E+99)</x:f>
        <x:v>-1e+99</x:v>
      </x:c>
    </x:row>
    <x:row r="12855">
      <x:c r="A12855" s="139"/>
      <x:c r="B12855" s="139"/>
      <x:c r="C12855" s="139"/>
      <x:c r="D12855" s="139"/>
      <x:c r="E12855" s="139"/>
      <x:c r="F12855" s="139"/>
      <x:c r="G12855" s="139"/>
      <x:c r="H12855" s="139"/>
      <x:c r="I12855" s="266" t="n">
        <x:f>INT((ROW()-ROW($I$46))/((CARROT_CAP+1)*(MESCLUN_CAP+1)))</x:f>
        <x:v>19</x:v>
      </x:c>
      <x:c r="J12855" s="266" t="n">
        <x:f>MOD(INT((ROW()-ROW($I$46))/(MESCLUN_CAP+1)),CARROT_CAP+1)</x:f>
        <x:v>14</x:v>
      </x:c>
      <x:c r="K12855" s="266" t="n">
        <x:f>MOD(ROW()-ROW($I$46),MESCLUN_CAP+1)</x:f>
        <x:v>6</x:v>
      </x:c>
      <x:c r="L12855" s="266" t="n">
        <x:f>SUM(I12855:K12855)</x:f>
        <x:v>39</x:v>
      </x:c>
      <x:c r="M12855" s="267" t="n">
        <x:f>I12855*TOMATO_HOURS*WEEKS*(1+TOMATO_DIM)^I12855+J12855*CARROT_HOURS*WEEKS*(1+CARROT_DIM)^J12855+K12855*MESCLUN_HOURS*WEEKS*(1+MESCLUN_DIM)^K12855</x:f>
        <x:v>11342.546930235254</x:v>
      </x:c>
      <x:c r="N12855" s="267" t="n">
        <x:f>MAX(M12855-FARMER_HOURS,0)/TEMP_HOURS_PER_WORKER</x:f>
        <x:v>7.37676870155226</x:v>
      </x:c>
      <x:c r="O12855" s="268" t="n">
        <x:f>I12855*TOMATO_PRICE+J12855*CARROT_PRICE+K12855*MESCLUN_PRICE</x:f>
        <x:v>212716</x:v>
      </x:c>
      <x:c r="P12855" s="268" t="n">
        <x:f>I12855*TOMATO_FERTILIZER+J12855*CARROT_FERTILIZER+K12855*MESCLUN_FERTILIZER</x:f>
        <x:v>28160</x:v>
      </x:c>
      <x:c r="Q12855" s="268" t="n">
        <x:f>MIN(M12855,FARMER_HOURS)*FARMER_RATE+MAX(M12855-FARMER_HOURS,0)*TEMP_RATE</x:f>
        <x:v>209419.2175388065</x:v>
      </x:c>
      <x:c r="R12855" s="268" t="n">
        <x:f>O12855-P12855-Q12855-FIXED_COST</x:f>
        <x:v>-44863.21753880649</x:v>
      </x:c>
      <x:c r="S12855" s="139" t="str">
        <x:f>IF(AND(L12855&lt;=TOTAL_BED_CAP,N12855&lt;=TEMP_WORKER_CAP),"YES","NO")</x:f>
        <x:v>NO</x:v>
      </x:c>
      <x:c r="T12855" s="139" t="n">
        <x:f>IF(S12855="YES",R12855,-1E+99)</x:f>
        <x:v>-1e+99</x:v>
      </x:c>
    </x:row>
    <x:row r="12856">
      <x:c r="A12856" s="139"/>
      <x:c r="B12856" s="139"/>
      <x:c r="C12856" s="139"/>
      <x:c r="D12856" s="139"/>
      <x:c r="E12856" s="139"/>
      <x:c r="F12856" s="139"/>
      <x:c r="G12856" s="139"/>
      <x:c r="H12856" s="139"/>
      <x:c r="I12856" s="266" t="n">
        <x:f>INT((ROW()-ROW($I$46))/((CARROT_CAP+1)*(MESCLUN_CAP+1)))</x:f>
        <x:v>19</x:v>
      </x:c>
      <x:c r="J12856" s="266" t="n">
        <x:f>MOD(INT((ROW()-ROW($I$46))/(MESCLUN_CAP+1)),CARROT_CAP+1)</x:f>
        <x:v>14</x:v>
      </x:c>
      <x:c r="K12856" s="266" t="n">
        <x:f>MOD(ROW()-ROW($I$46),MESCLUN_CAP+1)</x:f>
        <x:v>7</x:v>
      </x:c>
      <x:c r="L12856" s="266" t="n">
        <x:f>SUM(I12856:K12856)</x:f>
        <x:v>40</x:v>
      </x:c>
      <x:c r="M12856" s="267" t="n">
        <x:f>I12856*TOMATO_HOURS*WEEKS*(1+TOMATO_DIM)^I12856+J12856*CARROT_HOURS*WEEKS*(1+CARROT_DIM)^J12856+K12856*MESCLUN_HOURS*WEEKS*(1+MESCLUN_DIM)^K12856</x:f>
        <x:v>11395.271369633214</x:v>
      </x:c>
      <x:c r="N12856" s="267" t="n">
        <x:f>MAX(M12856-FARMER_HOURS,0)/TEMP_HOURS_PER_WORKER</x:f>
        <x:v>7.4133828955786205</x:v>
      </x:c>
      <x:c r="O12856" s="268" t="n">
        <x:f>I12856*TOMATO_PRICE+J12856*CARROT_PRICE+K12856*MESCLUN_PRICE</x:f>
        <x:v>215416</x:v>
      </x:c>
      <x:c r="P12856" s="268" t="n">
        <x:f>I12856*TOMATO_FERTILIZER+J12856*CARROT_FERTILIZER+K12856*MESCLUN_FERTILIZER</x:f>
        <x:v>29040</x:v>
      </x:c>
      <x:c r="Q12856" s="268" t="n">
        <x:f>MIN(M12856,FARMER_HOURS)*FARMER_RATE+MAX(M12856-FARMER_HOURS,0)*TEMP_RATE</x:f>
        <x:v>210334.57238946552</x:v>
      </x:c>
      <x:c r="R12856" s="268" t="n">
        <x:f>O12856-P12856-Q12856-FIXED_COST</x:f>
        <x:v>-43958.572389465524</x:v>
      </x:c>
      <x:c r="S12856" s="139" t="str">
        <x:f>IF(AND(L12856&lt;=TOTAL_BED_CAP,N12856&lt;=TEMP_WORKER_CAP),"YES","NO")</x:f>
        <x:v>NO</x:v>
      </x:c>
      <x:c r="T12856" s="139" t="n">
        <x:f>IF(S12856="YES",R12856,-1E+99)</x:f>
        <x:v>-1e+99</x:v>
      </x:c>
    </x:row>
    <x:row r="12857">
      <x:c r="A12857" s="139"/>
      <x:c r="B12857" s="139"/>
      <x:c r="C12857" s="139"/>
      <x:c r="D12857" s="139"/>
      <x:c r="E12857" s="139"/>
      <x:c r="F12857" s="139"/>
      <x:c r="G12857" s="139"/>
      <x:c r="H12857" s="139"/>
      <x:c r="I12857" s="266" t="n">
        <x:f>INT((ROW()-ROW($I$46))/((CARROT_CAP+1)*(MESCLUN_CAP+1)))</x:f>
        <x:v>19</x:v>
      </x:c>
      <x:c r="J12857" s="266" t="n">
        <x:f>MOD(INT((ROW()-ROW($I$46))/(MESCLUN_CAP+1)),CARROT_CAP+1)</x:f>
        <x:v>14</x:v>
      </x:c>
      <x:c r="K12857" s="266" t="n">
        <x:f>MOD(ROW()-ROW($I$46),MESCLUN_CAP+1)</x:f>
        <x:v>8</x:v>
      </x:c>
      <x:c r="L12857" s="266" t="n">
        <x:f>SUM(I12857:K12857)</x:f>
        <x:v>41</x:v>
      </x:c>
      <x:c r="M12857" s="267" t="n">
        <x:f>I12857*TOMATO_HOURS*WEEKS*(1+TOMATO_DIM)^I12857+J12857*CARROT_HOURS*WEEKS*(1+CARROT_DIM)^J12857+K12857*MESCLUN_HOURS*WEEKS*(1+MESCLUN_DIM)^K12857</x:f>
        <x:v>11449.268467913194</x:v>
      </x:c>
      <x:c r="N12857" s="267" t="n">
        <x:f>MAX(M12857-FARMER_HOURS,0)/TEMP_HOURS_PER_WORKER</x:f>
        <x:v>7.450880880495274</x:v>
      </x:c>
      <x:c r="O12857" s="268" t="n">
        <x:f>I12857*TOMATO_PRICE+J12857*CARROT_PRICE+K12857*MESCLUN_PRICE</x:f>
        <x:v>218116</x:v>
      </x:c>
      <x:c r="P12857" s="268" t="n">
        <x:f>I12857*TOMATO_FERTILIZER+J12857*CARROT_FERTILIZER+K12857*MESCLUN_FERTILIZER</x:f>
        <x:v>29920</x:v>
      </x:c>
      <x:c r="Q12857" s="268" t="n">
        <x:f>MIN(M12857,FARMER_HOURS)*FARMER_RATE+MAX(M12857-FARMER_HOURS,0)*TEMP_RATE</x:f>
        <x:v>211272.02201238184</x:v>
      </x:c>
      <x:c r="R12857" s="268" t="n">
        <x:f>O12857-P12857-Q12857-FIXED_COST</x:f>
        <x:v>-43076.02201238184</x:v>
      </x:c>
      <x:c r="S12857" s="139" t="str">
        <x:f>IF(AND(L12857&lt;=TOTAL_BED_CAP,N12857&lt;=TEMP_WORKER_CAP),"YES","NO")</x:f>
        <x:v>NO</x:v>
      </x:c>
      <x:c r="T12857" s="139" t="n">
        <x:f>IF(S12857="YES",R12857,-1E+99)</x:f>
        <x:v>-1e+99</x:v>
      </x:c>
    </x:row>
    <x:row r="12858">
      <x:c r="A12858" s="139"/>
      <x:c r="B12858" s="139"/>
      <x:c r="C12858" s="139"/>
      <x:c r="D12858" s="139"/>
      <x:c r="E12858" s="139"/>
      <x:c r="F12858" s="139"/>
      <x:c r="G12858" s="139"/>
      <x:c r="H12858" s="139"/>
      <x:c r="I12858" s="266" t="n">
        <x:f>INT((ROW()-ROW($I$46))/((CARROT_CAP+1)*(MESCLUN_CAP+1)))</x:f>
        <x:v>19</x:v>
      </x:c>
      <x:c r="J12858" s="266" t="n">
        <x:f>MOD(INT((ROW()-ROW($I$46))/(MESCLUN_CAP+1)),CARROT_CAP+1)</x:f>
        <x:v>14</x:v>
      </x:c>
      <x:c r="K12858" s="266" t="n">
        <x:f>MOD(ROW()-ROW($I$46),MESCLUN_CAP+1)</x:f>
        <x:v>9</x:v>
      </x:c>
      <x:c r="L12858" s="266" t="n">
        <x:f>SUM(I12858:K12858)</x:f>
        <x:v>42</x:v>
      </x:c>
      <x:c r="M12858" s="267" t="n">
        <x:f>I12858*TOMATO_HOURS*WEEKS*(1+TOMATO_DIM)^I12858+J12858*CARROT_HOURS*WEEKS*(1+CARROT_DIM)^J12858+K12858*MESCLUN_HOURS*WEEKS*(1+MESCLUN_DIM)^K12858</x:f>
        <x:v>11504.561803353588</x:v>
      </x:c>
      <x:c r="N12858" s="267" t="n">
        <x:f>MAX(M12858-FARMER_HOURS,0)/TEMP_HOURS_PER_WORKER</x:f>
        <x:v>7.489279030106658</x:v>
      </x:c>
      <x:c r="O12858" s="268" t="n">
        <x:f>I12858*TOMATO_PRICE+J12858*CARROT_PRICE+K12858*MESCLUN_PRICE</x:f>
        <x:v>220816</x:v>
      </x:c>
      <x:c r="P12858" s="268" t="n">
        <x:f>I12858*TOMATO_FERTILIZER+J12858*CARROT_FERTILIZER+K12858*MESCLUN_FERTILIZER</x:f>
        <x:v>30800</x:v>
      </x:c>
      <x:c r="Q12858" s="268" t="n">
        <x:f>MIN(M12858,FARMER_HOURS)*FARMER_RATE+MAX(M12858-FARMER_HOURS,0)*TEMP_RATE</x:f>
        <x:v>212231.97575266645</x:v>
      </x:c>
      <x:c r="R12858" s="268" t="n">
        <x:f>O12858-P12858-Q12858-FIXED_COST</x:f>
        <x:v>-42215.97575266645</x:v>
      </x:c>
      <x:c r="S12858" s="139" t="str">
        <x:f>IF(AND(L12858&lt;=TOTAL_BED_CAP,N12858&lt;=TEMP_WORKER_CAP),"YES","NO")</x:f>
        <x:v>NO</x:v>
      </x:c>
      <x:c r="T12858" s="139" t="n">
        <x:f>IF(S12858="YES",R12858,-1E+99)</x:f>
        <x:v>-1e+99</x:v>
      </x:c>
    </x:row>
    <x:row r="12859">
      <x:c r="A12859" s="139"/>
      <x:c r="B12859" s="139"/>
      <x:c r="C12859" s="139"/>
      <x:c r="D12859" s="139"/>
      <x:c r="E12859" s="139"/>
      <x:c r="F12859" s="139"/>
      <x:c r="G12859" s="139"/>
      <x:c r="H12859" s="139"/>
      <x:c r="I12859" s="266" t="n">
        <x:f>INT((ROW()-ROW($I$46))/((CARROT_CAP+1)*(MESCLUN_CAP+1)))</x:f>
        <x:v>19</x:v>
      </x:c>
      <x:c r="J12859" s="266" t="n">
        <x:f>MOD(INT((ROW()-ROW($I$46))/(MESCLUN_CAP+1)),CARROT_CAP+1)</x:f>
        <x:v>14</x:v>
      </x:c>
      <x:c r="K12859" s="266" t="n">
        <x:f>MOD(ROW()-ROW($I$46),MESCLUN_CAP+1)</x:f>
        <x:v>10</x:v>
      </x:c>
      <x:c r="L12859" s="266" t="n">
        <x:f>SUM(I12859:K12859)</x:f>
        <x:v>43</x:v>
      </x:c>
      <x:c r="M12859" s="267" t="n">
        <x:f>I12859*TOMATO_HOURS*WEEKS*(1+TOMATO_DIM)^I12859+J12859*CARROT_HOURS*WEEKS*(1+CARROT_DIM)^J12859+K12859*MESCLUN_HOURS*WEEKS*(1+MESCLUN_DIM)^K12859</x:f>
        <x:v>11561.1753448368</x:v>
      </x:c>
      <x:c r="N12859" s="267" t="n">
        <x:f>MAX(M12859-FARMER_HOURS,0)/TEMP_HOURS_PER_WORKER</x:f>
        <x:v>7.52859398947</x:v>
      </x:c>
      <x:c r="O12859" s="268" t="n">
        <x:f>I12859*TOMATO_PRICE+J12859*CARROT_PRICE+K12859*MESCLUN_PRICE</x:f>
        <x:v>223516</x:v>
      </x:c>
      <x:c r="P12859" s="268" t="n">
        <x:f>I12859*TOMATO_FERTILIZER+J12859*CARROT_FERTILIZER+K12859*MESCLUN_FERTILIZER</x:f>
        <x:v>31680</x:v>
      </x:c>
      <x:c r="Q12859" s="268" t="n">
        <x:f>MIN(M12859,FARMER_HOURS)*FARMER_RATE+MAX(M12859-FARMER_HOURS,0)*TEMP_RATE</x:f>
        <x:v>213214.84973674998</x:v>
      </x:c>
      <x:c r="R12859" s="268" t="n">
        <x:f>O12859-P12859-Q12859-FIXED_COST</x:f>
        <x:v>-41378.84973674998</x:v>
      </x:c>
      <x:c r="S12859" s="139" t="str">
        <x:f>IF(AND(L12859&lt;=TOTAL_BED_CAP,N12859&lt;=TEMP_WORKER_CAP),"YES","NO")</x:f>
        <x:v>NO</x:v>
      </x:c>
      <x:c r="T12859" s="139" t="n">
        <x:f>IF(S12859="YES",R12859,-1E+99)</x:f>
        <x:v>-1e+99</x:v>
      </x:c>
    </x:row>
    <x:row r="12860">
      <x:c r="A12860" s="139"/>
      <x:c r="B12860" s="139"/>
      <x:c r="C12860" s="139"/>
      <x:c r="D12860" s="139"/>
      <x:c r="E12860" s="139"/>
      <x:c r="F12860" s="139"/>
      <x:c r="G12860" s="139"/>
      <x:c r="H12860" s="139"/>
      <x:c r="I12860" s="266" t="n">
        <x:f>INT((ROW()-ROW($I$46))/((CARROT_CAP+1)*(MESCLUN_CAP+1)))</x:f>
        <x:v>19</x:v>
      </x:c>
      <x:c r="J12860" s="266" t="n">
        <x:f>MOD(INT((ROW()-ROW($I$46))/(MESCLUN_CAP+1)),CARROT_CAP+1)</x:f>
        <x:v>14</x:v>
      </x:c>
      <x:c r="K12860" s="266" t="n">
        <x:f>MOD(ROW()-ROW($I$46),MESCLUN_CAP+1)</x:f>
        <x:v>11</x:v>
      </x:c>
      <x:c r="L12860" s="266" t="n">
        <x:f>SUM(I12860:K12860)</x:f>
        <x:v>44</x:v>
      </x:c>
      <x:c r="M12860" s="267" t="n">
        <x:f>I12860*TOMATO_HOURS*WEEKS*(1+TOMATO_DIM)^I12860+J12860*CARROT_HOURS*WEEKS*(1+CARROT_DIM)^J12860+K12860*MESCLUN_HOURS*WEEKS*(1+MESCLUN_DIM)^K12860</x:f>
        <x:v>11619.13345793024</x:v>
      </x:c>
      <x:c r="N12860" s="267" t="n">
        <x:f>MAX(M12860-FARMER_HOURS,0)/TEMP_HOURS_PER_WORKER</x:f>
        <x:v>7.568842679118222</x:v>
      </x:c>
      <x:c r="O12860" s="268" t="n">
        <x:f>I12860*TOMATO_PRICE+J12860*CARROT_PRICE+K12860*MESCLUN_PRICE</x:f>
        <x:v>226216</x:v>
      </x:c>
      <x:c r="P12860" s="268" t="n">
        <x:f>I12860*TOMATO_FERTILIZER+J12860*CARROT_FERTILIZER+K12860*MESCLUN_FERTILIZER</x:f>
        <x:v>32560</x:v>
      </x:c>
      <x:c r="Q12860" s="268" t="n">
        <x:f>MIN(M12860,FARMER_HOURS)*FARMER_RATE+MAX(M12860-FARMER_HOURS,0)*TEMP_RATE</x:f>
        <x:v>214221.06697795555</x:v>
      </x:c>
      <x:c r="R12860" s="268" t="n">
        <x:f>O12860-P12860-Q12860-FIXED_COST</x:f>
        <x:v>-40565.06697795555</x:v>
      </x:c>
      <x:c r="S12860" s="139" t="str">
        <x:f>IF(AND(L12860&lt;=TOTAL_BED_CAP,N12860&lt;=TEMP_WORKER_CAP),"YES","NO")</x:f>
        <x:v>NO</x:v>
      </x:c>
      <x:c r="T12860" s="139" t="n">
        <x:f>IF(S12860="YES",R12860,-1E+99)</x:f>
        <x:v>-1e+99</x:v>
      </x:c>
    </x:row>
    <x:row r="12861">
      <x:c r="A12861" s="139"/>
      <x:c r="B12861" s="139"/>
      <x:c r="C12861" s="139"/>
      <x:c r="D12861" s="139"/>
      <x:c r="E12861" s="139"/>
      <x:c r="F12861" s="139"/>
      <x:c r="G12861" s="139"/>
      <x:c r="H12861" s="139"/>
      <x:c r="I12861" s="266" t="n">
        <x:f>INT((ROW()-ROW($I$46))/((CARROT_CAP+1)*(MESCLUN_CAP+1)))</x:f>
        <x:v>19</x:v>
      </x:c>
      <x:c r="J12861" s="266" t="n">
        <x:f>MOD(INT((ROW()-ROW($I$46))/(MESCLUN_CAP+1)),CARROT_CAP+1)</x:f>
        <x:v>14</x:v>
      </x:c>
      <x:c r="K12861" s="266" t="n">
        <x:f>MOD(ROW()-ROW($I$46),MESCLUN_CAP+1)</x:f>
        <x:v>12</x:v>
      </x:c>
      <x:c r="L12861" s="266" t="n">
        <x:f>SUM(I12861:K12861)</x:f>
        <x:v>45</x:v>
      </x:c>
      <x:c r="M12861" s="267" t="n">
        <x:f>I12861*TOMATO_HOURS*WEEKS*(1+TOMATO_DIM)^I12861+J12861*CARROT_HOURS*WEEKS*(1+CARROT_DIM)^J12861+K12861*MESCLUN_HOURS*WEEKS*(1+MESCLUN_DIM)^K12861</x:f>
        <x:v>11678.460911058304</x:v>
      </x:c>
      <x:c r="N12861" s="267" t="n">
        <x:f>MAX(M12861-FARMER_HOURS,0)/TEMP_HOURS_PER_WORKER</x:f>
        <x:v>7.610042299346045</x:v>
      </x:c>
      <x:c r="O12861" s="268" t="n">
        <x:f>I12861*TOMATO_PRICE+J12861*CARROT_PRICE+K12861*MESCLUN_PRICE</x:f>
        <x:v>228916</x:v>
      </x:c>
      <x:c r="P12861" s="268" t="n">
        <x:f>I12861*TOMATO_FERTILIZER+J12861*CARROT_FERTILIZER+K12861*MESCLUN_FERTILIZER</x:f>
        <x:v>33440</x:v>
      </x:c>
      <x:c r="Q12861" s="268" t="n">
        <x:f>MIN(M12861,FARMER_HOURS)*FARMER_RATE+MAX(M12861-FARMER_HOURS,0)*TEMP_RATE</x:f>
        <x:v>215251.05748365112</x:v>
      </x:c>
      <x:c r="R12861" s="268" t="n">
        <x:f>O12861-P12861-Q12861-FIXED_COST</x:f>
        <x:v>-39775.05748365112</x:v>
      </x:c>
      <x:c r="S12861" s="139" t="str">
        <x:f>IF(AND(L12861&lt;=TOTAL_BED_CAP,N12861&lt;=TEMP_WORKER_CAP),"YES","NO")</x:f>
        <x:v>NO</x:v>
      </x:c>
      <x:c r="T12861" s="139" t="n">
        <x:f>IF(S12861="YES",R12861,-1E+99)</x:f>
        <x:v>-1e+99</x:v>
      </x:c>
    </x:row>
    <x:row r="12862">
      <x:c r="A12862" s="139"/>
      <x:c r="B12862" s="139"/>
      <x:c r="C12862" s="139"/>
      <x:c r="D12862" s="139"/>
      <x:c r="E12862" s="139"/>
      <x:c r="F12862" s="139"/>
      <x:c r="G12862" s="139"/>
      <x:c r="H12862" s="139"/>
      <x:c r="I12862" s="266" t="n">
        <x:f>INT((ROW()-ROW($I$46))/((CARROT_CAP+1)*(MESCLUN_CAP+1)))</x:f>
        <x:v>19</x:v>
      </x:c>
      <x:c r="J12862" s="266" t="n">
        <x:f>MOD(INT((ROW()-ROW($I$46))/(MESCLUN_CAP+1)),CARROT_CAP+1)</x:f>
        <x:v>14</x:v>
      </x:c>
      <x:c r="K12862" s="266" t="n">
        <x:f>MOD(ROW()-ROW($I$46),MESCLUN_CAP+1)</x:f>
        <x:v>13</x:v>
      </x:c>
      <x:c r="L12862" s="266" t="n">
        <x:f>SUM(I12862:K12862)</x:f>
        <x:v>46</x:v>
      </x:c>
      <x:c r="M12862" s="267" t="n">
        <x:f>I12862*TOMATO_HOURS*WEEKS*(1+TOMATO_DIM)^I12862+J12862*CARROT_HOURS*WEEKS*(1+CARROT_DIM)^J12862+K12862*MESCLUN_HOURS*WEEKS*(1+MESCLUN_DIM)^K12862</x:f>
        <x:v>11739.182881766688</x:v>
      </x:c>
      <x:c r="N12862" s="267" t="n">
        <x:f>MAX(M12862-FARMER_HOURS,0)/TEMP_HOURS_PER_WORKER</x:f>
        <x:v>7.6522103345602</x:v>
      </x:c>
      <x:c r="O12862" s="268" t="n">
        <x:f>I12862*TOMATO_PRICE+J12862*CARROT_PRICE+K12862*MESCLUN_PRICE</x:f>
        <x:v>231616</x:v>
      </x:c>
      <x:c r="P12862" s="268" t="n">
        <x:f>I12862*TOMATO_FERTILIZER+J12862*CARROT_FERTILIZER+K12862*MESCLUN_FERTILIZER</x:f>
        <x:v>34320</x:v>
      </x:c>
      <x:c r="Q12862" s="268" t="n">
        <x:f>MIN(M12862,FARMER_HOURS)*FARMER_RATE+MAX(M12862-FARMER_HOURS,0)*TEMP_RATE</x:f>
        <x:v>216305.258364005</x:v>
      </x:c>
      <x:c r="R12862" s="268" t="n">
        <x:f>O12862-P12862-Q12862-FIXED_COST</x:f>
        <x:v>-39009.258364005014</x:v>
      </x:c>
      <x:c r="S12862" s="139" t="str">
        <x:f>IF(AND(L12862&lt;=TOTAL_BED_CAP,N12862&lt;=TEMP_WORKER_CAP),"YES","NO")</x:f>
        <x:v>NO</x:v>
      </x:c>
      <x:c r="T12862" s="139" t="n">
        <x:f>IF(S12862="YES",R12862,-1E+99)</x:f>
        <x:v>-1e+99</x:v>
      </x:c>
    </x:row>
    <x:row r="12863">
      <x:c r="A12863" s="139"/>
      <x:c r="B12863" s="139"/>
      <x:c r="C12863" s="139"/>
      <x:c r="D12863" s="139"/>
      <x:c r="E12863" s="139"/>
      <x:c r="F12863" s="139"/>
      <x:c r="G12863" s="139"/>
      <x:c r="H12863" s="139"/>
      <x:c r="I12863" s="266" t="n">
        <x:f>INT((ROW()-ROW($I$46))/((CARROT_CAP+1)*(MESCLUN_CAP+1)))</x:f>
        <x:v>19</x:v>
      </x:c>
      <x:c r="J12863" s="266" t="n">
        <x:f>MOD(INT((ROW()-ROW($I$46))/(MESCLUN_CAP+1)),CARROT_CAP+1)</x:f>
        <x:v>14</x:v>
      </x:c>
      <x:c r="K12863" s="266" t="n">
        <x:f>MOD(ROW()-ROW($I$46),MESCLUN_CAP+1)</x:f>
        <x:v>14</x:v>
      </x:c>
      <x:c r="L12863" s="266" t="n">
        <x:f>SUM(I12863:K12863)</x:f>
        <x:v>47</x:v>
      </x:c>
      <x:c r="M12863" s="267" t="n">
        <x:f>I12863*TOMATO_HOURS*WEEKS*(1+TOMATO_DIM)^I12863+J12863*CARROT_HOURS*WEEKS*(1+CARROT_DIM)^J12863+K12863*MESCLUN_HOURS*WEEKS*(1+MESCLUN_DIM)^K12863</x:f>
        <x:v>11801.32496308035</x:v>
      </x:c>
      <x:c r="N12863" s="267" t="n">
        <x:f>MAX(M12863-FARMER_HOURS,0)/TEMP_HOURS_PER_WORKER</x:f>
        <x:v>7.695364557694687</x:v>
      </x:c>
      <x:c r="O12863" s="268" t="n">
        <x:f>I12863*TOMATO_PRICE+J12863*CARROT_PRICE+K12863*MESCLUN_PRICE</x:f>
        <x:v>234316</x:v>
      </x:c>
      <x:c r="P12863" s="268" t="n">
        <x:f>I12863*TOMATO_FERTILIZER+J12863*CARROT_FERTILIZER+K12863*MESCLUN_FERTILIZER</x:f>
        <x:v>35200</x:v>
      </x:c>
      <x:c r="Q12863" s="268" t="n">
        <x:f>MIN(M12863,FARMER_HOURS)*FARMER_RATE+MAX(M12863-FARMER_HOURS,0)*TEMP_RATE</x:f>
        <x:v>217384.11394236717</x:v>
      </x:c>
      <x:c r="R12863" s="268" t="n">
        <x:f>O12863-P12863-Q12863-FIXED_COST</x:f>
        <x:v>-38268.11394236717</x:v>
      </x:c>
      <x:c r="S12863" s="139" t="str">
        <x:f>IF(AND(L12863&lt;=TOTAL_BED_CAP,N12863&lt;=TEMP_WORKER_CAP),"YES","NO")</x:f>
        <x:v>NO</x:v>
      </x:c>
      <x:c r="T12863" s="139" t="n">
        <x:f>IF(S12863="YES",R12863,-1E+99)</x:f>
        <x:v>-1e+99</x:v>
      </x:c>
    </x:row>
    <x:row r="12864">
      <x:c r="A12864" s="139"/>
      <x:c r="B12864" s="139"/>
      <x:c r="C12864" s="139"/>
      <x:c r="D12864" s="139"/>
      <x:c r="E12864" s="139"/>
      <x:c r="F12864" s="139"/>
      <x:c r="G12864" s="139"/>
      <x:c r="H12864" s="139"/>
      <x:c r="I12864" s="266" t="n">
        <x:f>INT((ROW()-ROW($I$46))/((CARROT_CAP+1)*(MESCLUN_CAP+1)))</x:f>
        <x:v>19</x:v>
      </x:c>
      <x:c r="J12864" s="266" t="n">
        <x:f>MOD(INT((ROW()-ROW($I$46))/(MESCLUN_CAP+1)),CARROT_CAP+1)</x:f>
        <x:v>14</x:v>
      </x:c>
      <x:c r="K12864" s="266" t="n">
        <x:f>MOD(ROW()-ROW($I$46),MESCLUN_CAP+1)</x:f>
        <x:v>15</x:v>
      </x:c>
      <x:c r="L12864" s="266" t="n">
        <x:f>SUM(I12864:K12864)</x:f>
        <x:v>48</x:v>
      </x:c>
      <x:c r="M12864" s="267" t="n">
        <x:f>I12864*TOMATO_HOURS*WEEKS*(1+TOMATO_DIM)^I12864+J12864*CARROT_HOURS*WEEKS*(1+CARROT_DIM)^J12864+K12864*MESCLUN_HOURS*WEEKS*(1+MESCLUN_DIM)^K12864</x:f>
        <x:v>11864.913169956497</x:v>
      </x:c>
      <x:c r="N12864" s="267" t="n">
        <x:f>MAX(M12864-FARMER_HOURS,0)/TEMP_HOURS_PER_WORKER</x:f>
        <x:v>7.739523034692012</x:v>
      </x:c>
      <x:c r="O12864" s="268" t="n">
        <x:f>I12864*TOMATO_PRICE+J12864*CARROT_PRICE+K12864*MESCLUN_PRICE</x:f>
        <x:v>237016</x:v>
      </x:c>
      <x:c r="P12864" s="268" t="n">
        <x:f>I12864*TOMATO_FERTILIZER+J12864*CARROT_FERTILIZER+K12864*MESCLUN_FERTILIZER</x:f>
        <x:v>36080</x:v>
      </x:c>
      <x:c r="Q12864" s="268" t="n">
        <x:f>MIN(M12864,FARMER_HOURS)*FARMER_RATE+MAX(M12864-FARMER_HOURS,0)*TEMP_RATE</x:f>
        <x:v>218488.0758673003</x:v>
      </x:c>
      <x:c r="R12864" s="268" t="n">
        <x:f>O12864-P12864-Q12864-FIXED_COST</x:f>
        <x:v>-37552.0758673003</x:v>
      </x:c>
      <x:c r="S12864" s="139" t="str">
        <x:f>IF(AND(L12864&lt;=TOTAL_BED_CAP,N12864&lt;=TEMP_WORKER_CAP),"YES","NO")</x:f>
        <x:v>NO</x:v>
      </x:c>
      <x:c r="T12864" s="139" t="n">
        <x:f>IF(S12864="YES",R12864,-1E+99)</x:f>
        <x:v>-1e+99</x:v>
      </x:c>
    </x:row>
    <x:row r="12865">
      <x:c r="A12865" s="139"/>
      <x:c r="B12865" s="139"/>
      <x:c r="C12865" s="139"/>
      <x:c r="D12865" s="139"/>
      <x:c r="E12865" s="139"/>
      <x:c r="F12865" s="139"/>
      <x:c r="G12865" s="139"/>
      <x:c r="H12865" s="139"/>
      <x:c r="I12865" s="266" t="n">
        <x:f>INT((ROW()-ROW($I$46))/((CARROT_CAP+1)*(MESCLUN_CAP+1)))</x:f>
        <x:v>19</x:v>
      </x:c>
      <x:c r="J12865" s="266" t="n">
        <x:f>MOD(INT((ROW()-ROW($I$46))/(MESCLUN_CAP+1)),CARROT_CAP+1)</x:f>
        <x:v>14</x:v>
      </x:c>
      <x:c r="K12865" s="266" t="n">
        <x:f>MOD(ROW()-ROW($I$46),MESCLUN_CAP+1)</x:f>
        <x:v>16</x:v>
      </x:c>
      <x:c r="L12865" s="266" t="n">
        <x:f>SUM(I12865:K12865)</x:f>
        <x:v>49</x:v>
      </x:c>
      <x:c r="M12865" s="267" t="n">
        <x:f>I12865*TOMATO_HOURS*WEEKS*(1+TOMATO_DIM)^I12865+J12865*CARROT_HOURS*WEEKS*(1+CARROT_DIM)^J12865+K12865*MESCLUN_HOURS*WEEKS*(1+MESCLUN_DIM)^K12865</x:f>
        <x:v>11929.973945833985</x:v>
      </x:c>
      <x:c r="N12865" s="267" t="n">
        <x:f>MAX(M12865-FARMER_HOURS,0)/TEMP_HOURS_PER_WORKER</x:f>
        <x:v>7.784704129051378</x:v>
      </x:c>
      <x:c r="O12865" s="268" t="n">
        <x:f>I12865*TOMATO_PRICE+J12865*CARROT_PRICE+K12865*MESCLUN_PRICE</x:f>
        <x:v>239716</x:v>
      </x:c>
      <x:c r="P12865" s="268" t="n">
        <x:f>I12865*TOMATO_FERTILIZER+J12865*CARROT_FERTILIZER+K12865*MESCLUN_FERTILIZER</x:f>
        <x:v>36960</x:v>
      </x:c>
      <x:c r="Q12865" s="268" t="n">
        <x:f>MIN(M12865,FARMER_HOURS)*FARMER_RATE+MAX(M12865-FARMER_HOURS,0)*TEMP_RATE</x:f>
        <x:v>219617.60322628444</x:v>
      </x:c>
      <x:c r="R12865" s="268" t="n">
        <x:f>O12865-P12865-Q12865-FIXED_COST</x:f>
        <x:v>-36861.60322628444</x:v>
      </x:c>
      <x:c r="S12865" s="139" t="str">
        <x:f>IF(AND(L12865&lt;=TOTAL_BED_CAP,N12865&lt;=TEMP_WORKER_CAP),"YES","NO")</x:f>
        <x:v>NO</x:v>
      </x:c>
      <x:c r="T12865" s="139" t="n">
        <x:f>IF(S12865="YES",R12865,-1E+99)</x:f>
        <x:v>-1e+99</x:v>
      </x:c>
    </x:row>
    <x:row r="12866">
      <x:c r="A12866" s="139"/>
      <x:c r="B12866" s="139"/>
      <x:c r="C12866" s="139"/>
      <x:c r="D12866" s="139"/>
      <x:c r="E12866" s="139"/>
      <x:c r="F12866" s="139"/>
      <x:c r="G12866" s="139"/>
      <x:c r="H12866" s="139"/>
      <x:c r="I12866" s="266" t="n">
        <x:f>INT((ROW()-ROW($I$46))/((CARROT_CAP+1)*(MESCLUN_CAP+1)))</x:f>
        <x:v>19</x:v>
      </x:c>
      <x:c r="J12866" s="266" t="n">
        <x:f>MOD(INT((ROW()-ROW($I$46))/(MESCLUN_CAP+1)),CARROT_CAP+1)</x:f>
        <x:v>14</x:v>
      </x:c>
      <x:c r="K12866" s="266" t="n">
        <x:f>MOD(ROW()-ROW($I$46),MESCLUN_CAP+1)</x:f>
        <x:v>17</x:v>
      </x:c>
      <x:c r="L12866" s="266" t="n">
        <x:f>SUM(I12866:K12866)</x:f>
        <x:v>50</x:v>
      </x:c>
      <x:c r="M12866" s="267" t="n">
        <x:f>I12866*TOMATO_HOURS*WEEKS*(1+TOMATO_DIM)^I12866+J12866*CARROT_HOURS*WEEKS*(1+CARROT_DIM)^J12866+K12866*MESCLUN_HOURS*WEEKS*(1+MESCLUN_DIM)^K12866</x:f>
        <x:v>11996.534169280525</x:v>
      </x:c>
      <x:c r="N12866" s="267" t="n">
        <x:f>MAX(M12866-FARMER_HOURS,0)/TEMP_HOURS_PER_WORKER</x:f>
        <x:v>7.8309265064448095</x:v>
      </x:c>
      <x:c r="O12866" s="268" t="n">
        <x:f>I12866*TOMATO_PRICE+J12866*CARROT_PRICE+K12866*MESCLUN_PRICE</x:f>
        <x:v>242416</x:v>
      </x:c>
      <x:c r="P12866" s="268" t="n">
        <x:f>I12866*TOMATO_FERTILIZER+J12866*CARROT_FERTILIZER+K12866*MESCLUN_FERTILIZER</x:f>
        <x:v>37840</x:v>
      </x:c>
      <x:c r="Q12866" s="268" t="n">
        <x:f>MIN(M12866,FARMER_HOURS)*FARMER_RATE+MAX(M12866-FARMER_HOURS,0)*TEMP_RATE</x:f>
        <x:v>220773.1626611202</x:v>
      </x:c>
      <x:c r="R12866" s="268" t="n">
        <x:f>O12866-P12866-Q12866-FIXED_COST</x:f>
        <x:v>-36197.16266112021</x:v>
      </x:c>
      <x:c r="S12866" s="139" t="str">
        <x:f>IF(AND(L12866&lt;=TOTAL_BED_CAP,N12866&lt;=TEMP_WORKER_CAP),"YES","NO")</x:f>
        <x:v>NO</x:v>
      </x:c>
      <x:c r="T12866" s="139" t="n">
        <x:f>IF(S12866="YES",R12866,-1E+99)</x:f>
        <x:v>-1e+99</x:v>
      </x:c>
    </x:row>
    <x:row r="12867">
      <x:c r="A12867" s="139"/>
      <x:c r="B12867" s="139"/>
      <x:c r="C12867" s="139"/>
      <x:c r="D12867" s="139"/>
      <x:c r="E12867" s="139"/>
      <x:c r="F12867" s="139"/>
      <x:c r="G12867" s="139"/>
      <x:c r="H12867" s="139"/>
      <x:c r="I12867" s="266" t="n">
        <x:f>INT((ROW()-ROW($I$46))/((CARROT_CAP+1)*(MESCLUN_CAP+1)))</x:f>
        <x:v>19</x:v>
      </x:c>
      <x:c r="J12867" s="266" t="n">
        <x:f>MOD(INT((ROW()-ROW($I$46))/(MESCLUN_CAP+1)),CARROT_CAP+1)</x:f>
        <x:v>14</x:v>
      </x:c>
      <x:c r="K12867" s="266" t="n">
        <x:f>MOD(ROW()-ROW($I$46),MESCLUN_CAP+1)</x:f>
        <x:v>18</x:v>
      </x:c>
      <x:c r="L12867" s="266" t="n">
        <x:f>SUM(I12867:K12867)</x:f>
        <x:v>51</x:v>
      </x:c>
      <x:c r="M12867" s="267" t="n">
        <x:f>I12867*TOMATO_HOURS*WEEKS*(1+TOMATO_DIM)^I12867+J12867*CARROT_HOURS*WEEKS*(1+CARROT_DIM)^J12867+K12867*MESCLUN_HOURS*WEEKS*(1+MESCLUN_DIM)^K12867</x:f>
        <x:v>12064.621160739112</x:v>
      </x:c>
      <x:c r="N12867" s="267" t="n">
        <x:f>MAX(M12867-FARMER_HOURS,0)/TEMP_HOURS_PER_WORKER</x:f>
        <x:v>7.878209139402161</x:v>
      </x:c>
      <x:c r="O12867" s="268" t="n">
        <x:f>I12867*TOMATO_PRICE+J12867*CARROT_PRICE+K12867*MESCLUN_PRICE</x:f>
        <x:v>245116</x:v>
      </x:c>
      <x:c r="P12867" s="268" t="n">
        <x:f>I12867*TOMATO_FERTILIZER+J12867*CARROT_FERTILIZER+K12867*MESCLUN_FERTILIZER</x:f>
        <x:v>38720</x:v>
      </x:c>
      <x:c r="Q12867" s="268" t="n">
        <x:f>MIN(M12867,FARMER_HOURS)*FARMER_RATE+MAX(M12867-FARMER_HOURS,0)*TEMP_RATE</x:f>
        <x:v>221955.22848505402</x:v>
      </x:c>
      <x:c r="R12867" s="268" t="n">
        <x:f>O12867-P12867-Q12867-FIXED_COST</x:f>
        <x:v>-35559.228485054016</x:v>
      </x:c>
      <x:c r="S12867" s="139" t="str">
        <x:f>IF(AND(L12867&lt;=TOTAL_BED_CAP,N12867&lt;=TEMP_WORKER_CAP),"YES","NO")</x:f>
        <x:v>NO</x:v>
      </x:c>
      <x:c r="T12867" s="139" t="n">
        <x:f>IF(S12867="YES",R12867,-1E+99)</x:f>
        <x:v>-1e+99</x:v>
      </x:c>
    </x:row>
    <x:row r="12868">
      <x:c r="A12868" s="139"/>
      <x:c r="B12868" s="139"/>
      <x:c r="C12868" s="139"/>
      <x:c r="D12868" s="139"/>
      <x:c r="E12868" s="139"/>
      <x:c r="F12868" s="139"/>
      <x:c r="G12868" s="139"/>
      <x:c r="H12868" s="139"/>
      <x:c r="I12868" s="266" t="n">
        <x:f>INT((ROW()-ROW($I$46))/((CARROT_CAP+1)*(MESCLUN_CAP+1)))</x:f>
        <x:v>19</x:v>
      </x:c>
      <x:c r="J12868" s="266" t="n">
        <x:f>MOD(INT((ROW()-ROW($I$46))/(MESCLUN_CAP+1)),CARROT_CAP+1)</x:f>
        <x:v>14</x:v>
      </x:c>
      <x:c r="K12868" s="266" t="n">
        <x:f>MOD(ROW()-ROW($I$46),MESCLUN_CAP+1)</x:f>
        <x:v>19</x:v>
      </x:c>
      <x:c r="L12868" s="266" t="n">
        <x:f>SUM(I12868:K12868)</x:f>
        <x:v>52</x:v>
      </x:c>
      <x:c r="M12868" s="267" t="n">
        <x:f>I12868*TOMATO_HOURS*WEEKS*(1+TOMATO_DIM)^I12868+J12868*CARROT_HOURS*WEEKS*(1+CARROT_DIM)^J12868+K12868*MESCLUN_HOURS*WEEKS*(1+MESCLUN_DIM)^K12868</x:f>
        <x:v>12134.262689375135</x:v>
      </x:c>
      <x:c r="N12868" s="267" t="n">
        <x:f>MAX(M12868-FARMER_HOURS,0)/TEMP_HOURS_PER_WORKER</x:f>
        <x:v>7.9265713120660655</x:v>
      </x:c>
      <x:c r="O12868" s="268" t="n">
        <x:f>I12868*TOMATO_PRICE+J12868*CARROT_PRICE+K12868*MESCLUN_PRICE</x:f>
        <x:v>247816</x:v>
      </x:c>
      <x:c r="P12868" s="268" t="n">
        <x:f>I12868*TOMATO_FERTILIZER+J12868*CARROT_FERTILIZER+K12868*MESCLUN_FERTILIZER</x:f>
        <x:v>39600</x:v>
      </x:c>
      <x:c r="Q12868" s="268" t="n">
        <x:f>MIN(M12868,FARMER_HOURS)*FARMER_RATE+MAX(M12868-FARMER_HOURS,0)*TEMP_RATE</x:f>
        <x:v>223164.28280165163</x:v>
      </x:c>
      <x:c r="R12868" s="268" t="n">
        <x:f>O12868-P12868-Q12868-FIXED_COST</x:f>
        <x:v>-34948.28280165163</x:v>
      </x:c>
      <x:c r="S12868" s="139" t="str">
        <x:f>IF(AND(L12868&lt;=TOTAL_BED_CAP,N12868&lt;=TEMP_WORKER_CAP),"YES","NO")</x:f>
        <x:v>NO</x:v>
      </x:c>
      <x:c r="T12868" s="139" t="n">
        <x:f>IF(S12868="YES",R12868,-1E+99)</x:f>
        <x:v>-1e+99</x:v>
      </x:c>
    </x:row>
    <x:row r="12869">
      <x:c r="A12869" s="139"/>
      <x:c r="B12869" s="139"/>
      <x:c r="C12869" s="139"/>
      <x:c r="D12869" s="139"/>
      <x:c r="E12869" s="139"/>
      <x:c r="F12869" s="139"/>
      <x:c r="G12869" s="139"/>
      <x:c r="H12869" s="139"/>
      <x:c r="I12869" s="266" t="n">
        <x:f>INT((ROW()-ROW($I$46))/((CARROT_CAP+1)*(MESCLUN_CAP+1)))</x:f>
        <x:v>19</x:v>
      </x:c>
      <x:c r="J12869" s="266" t="n">
        <x:f>MOD(INT((ROW()-ROW($I$46))/(MESCLUN_CAP+1)),CARROT_CAP+1)</x:f>
        <x:v>14</x:v>
      </x:c>
      <x:c r="K12869" s="266" t="n">
        <x:f>MOD(ROW()-ROW($I$46),MESCLUN_CAP+1)</x:f>
        <x:v>20</x:v>
      </x:c>
      <x:c r="L12869" s="266" t="n">
        <x:f>SUM(I12869:K12869)</x:f>
        <x:v>53</x:v>
      </x:c>
      <x:c r="M12869" s="267" t="n">
        <x:f>I12869*TOMATO_HOURS*WEEKS*(1+TOMATO_DIM)^I12869+J12869*CARROT_HOURS*WEEKS*(1+CARROT_DIM)^J12869+K12869*MESCLUN_HOURS*WEEKS*(1+MESCLUN_DIM)^K12869</x:f>
        <x:v>12205.486980025611</x:v>
      </x:c>
      <x:c r="N12869" s="267" t="n">
        <x:f>MAX(M12869-FARMER_HOURS,0)/TEMP_HOURS_PER_WORKER</x:f>
        <x:v>7.976032625017785</x:v>
      </x:c>
      <x:c r="O12869" s="268" t="n">
        <x:f>I12869*TOMATO_PRICE+J12869*CARROT_PRICE+K12869*MESCLUN_PRICE</x:f>
        <x:v>250516</x:v>
      </x:c>
      <x:c r="P12869" s="268" t="n">
        <x:f>I12869*TOMATO_FERTILIZER+J12869*CARROT_FERTILIZER+K12869*MESCLUN_FERTILIZER</x:f>
        <x:v>40480</x:v>
      </x:c>
      <x:c r="Q12869" s="268" t="n">
        <x:f>MIN(M12869,FARMER_HOURS)*FARMER_RATE+MAX(M12869-FARMER_HOURS,0)*TEMP_RATE</x:f>
        <x:v>224400.81562544464</x:v>
      </x:c>
      <x:c r="R12869" s="268" t="n">
        <x:f>O12869-P12869-Q12869-FIXED_COST</x:f>
        <x:v>-34364.81562544464</x:v>
      </x:c>
      <x:c r="S12869" s="139" t="str">
        <x:f>IF(AND(L12869&lt;=TOTAL_BED_CAP,N12869&lt;=TEMP_WORKER_CAP),"YES","NO")</x:f>
        <x:v>NO</x:v>
      </x:c>
      <x:c r="T12869" s="139" t="n">
        <x:f>IF(S12869="YES",R12869,-1E+99)</x:f>
        <x:v>-1e+99</x:v>
      </x:c>
    </x:row>
    <x:row r="12870">
      <x:c r="A12870" s="139"/>
      <x:c r="B12870" s="139"/>
      <x:c r="C12870" s="139"/>
      <x:c r="D12870" s="139"/>
      <x:c r="E12870" s="139"/>
      <x:c r="F12870" s="139"/>
      <x:c r="G12870" s="139"/>
      <x:c r="H12870" s="139"/>
      <x:c r="I12870" s="266" t="n">
        <x:f>INT((ROW()-ROW($I$46))/((CARROT_CAP+1)*(MESCLUN_CAP+1)))</x:f>
        <x:v>19</x:v>
      </x:c>
      <x:c r="J12870" s="266" t="n">
        <x:f>MOD(INT((ROW()-ROW($I$46))/(MESCLUN_CAP+1)),CARROT_CAP+1)</x:f>
        <x:v>14</x:v>
      </x:c>
      <x:c r="K12870" s="266" t="n">
        <x:f>MOD(ROW()-ROW($I$46),MESCLUN_CAP+1)</x:f>
        <x:v>21</x:v>
      </x:c>
      <x:c r="L12870" s="266" t="n">
        <x:f>SUM(I12870:K12870)</x:f>
        <x:v>54</x:v>
      </x:c>
      <x:c r="M12870" s="267" t="n">
        <x:f>I12870*TOMATO_HOURS*WEEKS*(1+TOMATO_DIM)^I12870+J12870*CARROT_HOURS*WEEKS*(1+CARROT_DIM)^J12870+K12870*MESCLUN_HOURS*WEEKS*(1+MESCLUN_DIM)^K12870</x:f>
        <x:v>12278.322720252056</x:v>
      </x:c>
      <x:c r="N12870" s="267" t="n">
        <x:f>MAX(M12870-FARMER_HOURS,0)/TEMP_HOURS_PER_WORKER</x:f>
        <x:v>8.026613000175038</x:v>
      </x:c>
      <x:c r="O12870" s="268" t="n">
        <x:f>I12870*TOMATO_PRICE+J12870*CARROT_PRICE+K12870*MESCLUN_PRICE</x:f>
        <x:v>253216</x:v>
      </x:c>
      <x:c r="P12870" s="268" t="n">
        <x:f>I12870*TOMATO_FERTILIZER+J12870*CARROT_FERTILIZER+K12870*MESCLUN_FERTILIZER</x:f>
        <x:v>41360</x:v>
      </x:c>
      <x:c r="Q12870" s="268" t="n">
        <x:f>MIN(M12870,FARMER_HOURS)*FARMER_RATE+MAX(M12870-FARMER_HOURS,0)*TEMP_RATE</x:f>
        <x:v>225665.32500437598</x:v>
      </x:c>
      <x:c r="R12870" s="268" t="n">
        <x:f>O12870-P12870-Q12870-FIXED_COST</x:f>
        <x:v>-33809.325004375976</x:v>
      </x:c>
      <x:c r="S12870" s="139" t="str">
        <x:f>IF(AND(L12870&lt;=TOTAL_BED_CAP,N12870&lt;=TEMP_WORKER_CAP),"YES","NO")</x:f>
        <x:v>NO</x:v>
      </x:c>
      <x:c r="T12870" s="139" t="n">
        <x:f>IF(S12870="YES",R12870,-1E+99)</x:f>
        <x:v>-1e+99</x:v>
      </x:c>
    </x:row>
    <x:row r="12871">
      <x:c r="A12871" s="139"/>
      <x:c r="B12871" s="139"/>
      <x:c r="C12871" s="139"/>
      <x:c r="D12871" s="139"/>
      <x:c r="E12871" s="139"/>
      <x:c r="F12871" s="139"/>
      <x:c r="G12871" s="139"/>
      <x:c r="H12871" s="139"/>
      <x:c r="I12871" s="266" t="n">
        <x:f>INT((ROW()-ROW($I$46))/((CARROT_CAP+1)*(MESCLUN_CAP+1)))</x:f>
        <x:v>19</x:v>
      </x:c>
      <x:c r="J12871" s="266" t="n">
        <x:f>MOD(INT((ROW()-ROW($I$46))/(MESCLUN_CAP+1)),CARROT_CAP+1)</x:f>
        <x:v>14</x:v>
      </x:c>
      <x:c r="K12871" s="266" t="n">
        <x:f>MOD(ROW()-ROW($I$46),MESCLUN_CAP+1)</x:f>
        <x:v>22</x:v>
      </x:c>
      <x:c r="L12871" s="266" t="n">
        <x:f>SUM(I12871:K12871)</x:f>
        <x:v>55</x:v>
      </x:c>
      <x:c r="M12871" s="267" t="n">
        <x:f>I12871*TOMATO_HOURS*WEEKS*(1+TOMATO_DIM)^I12871+J12871*CARROT_HOURS*WEEKS*(1+CARROT_DIM)^J12871+K12871*MESCLUN_HOURS*WEEKS*(1+MESCLUN_DIM)^K12871</x:f>
        <x:v>12352.79906749845</x:v>
      </x:c>
      <x:c r="N12871" s="267" t="n">
        <x:f>MAX(M12871-FARMER_HOURS,0)/TEMP_HOURS_PER_WORKER</x:f>
        <x:v>8.078332685762813</x:v>
      </x:c>
      <x:c r="O12871" s="268" t="n">
        <x:f>I12871*TOMATO_PRICE+J12871*CARROT_PRICE+K12871*MESCLUN_PRICE</x:f>
        <x:v>255916</x:v>
      </x:c>
      <x:c r="P12871" s="268" t="n">
        <x:f>I12871*TOMATO_FERTILIZER+J12871*CARROT_FERTILIZER+K12871*MESCLUN_FERTILIZER</x:f>
        <x:v>42240</x:v>
      </x:c>
      <x:c r="Q12871" s="268" t="n">
        <x:f>MIN(M12871,FARMER_HOURS)*FARMER_RATE+MAX(M12871-FARMER_HOURS,0)*TEMP_RATE</x:f>
        <x:v>226958.31714407032</x:v>
      </x:c>
      <x:c r="R12871" s="268" t="n">
        <x:f>O12871-P12871-Q12871-FIXED_COST</x:f>
        <x:v>-33282.317144070315</x:v>
      </x:c>
      <x:c r="S12871" s="139" t="str">
        <x:f>IF(AND(L12871&lt;=TOTAL_BED_CAP,N12871&lt;=TEMP_WORKER_CAP),"YES","NO")</x:f>
        <x:v>NO</x:v>
      </x:c>
      <x:c r="T12871" s="139" t="n">
        <x:f>IF(S12871="YES",R12871,-1E+99)</x:f>
        <x:v>-1e+99</x:v>
      </x:c>
    </x:row>
    <x:row r="12872">
      <x:c r="A12872" s="139"/>
      <x:c r="B12872" s="139"/>
      <x:c r="C12872" s="139"/>
      <x:c r="D12872" s="139"/>
      <x:c r="E12872" s="139"/>
      <x:c r="F12872" s="139"/>
      <x:c r="G12872" s="139"/>
      <x:c r="H12872" s="139"/>
      <x:c r="I12872" s="266" t="n">
        <x:f>INT((ROW()-ROW($I$46))/((CARROT_CAP+1)*(MESCLUN_CAP+1)))</x:f>
        <x:v>19</x:v>
      </x:c>
      <x:c r="J12872" s="266" t="n">
        <x:f>MOD(INT((ROW()-ROW($I$46))/(MESCLUN_CAP+1)),CARROT_CAP+1)</x:f>
        <x:v>14</x:v>
      </x:c>
      <x:c r="K12872" s="266" t="n">
        <x:f>MOD(ROW()-ROW($I$46),MESCLUN_CAP+1)</x:f>
        <x:v>23</x:v>
      </x:c>
      <x:c r="L12872" s="266" t="n">
        <x:f>SUM(I12872:K12872)</x:f>
        <x:v>56</x:v>
      </x:c>
      <x:c r="M12872" s="267" t="n">
        <x:f>I12872*TOMATO_HOURS*WEEKS*(1+TOMATO_DIM)^I12872+J12872*CARROT_HOURS*WEEKS*(1+CARROT_DIM)^J12872+K12872*MESCLUN_HOURS*WEEKS*(1+MESCLUN_DIM)^K12872</x:f>
        <x:v>12428.945656355887</x:v>
      </x:c>
      <x:c r="N12872" s="267" t="n">
        <x:f>MAX(M12872-FARMER_HOURS,0)/TEMP_HOURS_PER_WORKER</x:f>
        <x:v>8.131212261358256</x:v>
      </x:c>
      <x:c r="O12872" s="268" t="n">
        <x:f>I12872*TOMATO_PRICE+J12872*CARROT_PRICE+K12872*MESCLUN_PRICE</x:f>
        <x:v>258616</x:v>
      </x:c>
      <x:c r="P12872" s="268" t="n">
        <x:f>I12872*TOMATO_FERTILIZER+J12872*CARROT_FERTILIZER+K12872*MESCLUN_FERTILIZER</x:f>
        <x:v>43120</x:v>
      </x:c>
      <x:c r="Q12872" s="268" t="n">
        <x:f>MIN(M12872,FARMER_HOURS)*FARMER_RATE+MAX(M12872-FARMER_HOURS,0)*TEMP_RATE</x:f>
        <x:v>228280.30653395638</x:v>
      </x:c>
      <x:c r="R12872" s="268" t="n">
        <x:f>O12872-P12872-Q12872-FIXED_COST</x:f>
        <x:v>-32784.30653395638</x:v>
      </x:c>
      <x:c r="S12872" s="139" t="str">
        <x:f>IF(AND(L12872&lt;=TOTAL_BED_CAP,N12872&lt;=TEMP_WORKER_CAP),"YES","NO")</x:f>
        <x:v>NO</x:v>
      </x:c>
      <x:c r="T12872" s="139" t="n">
        <x:f>IF(S12872="YES",R12872,-1E+99)</x:f>
        <x:v>-1e+99</x:v>
      </x:c>
    </x:row>
    <x:row r="12873">
      <x:c r="A12873" s="139"/>
      <x:c r="B12873" s="139"/>
      <x:c r="C12873" s="139"/>
      <x:c r="D12873" s="139"/>
      <x:c r="E12873" s="139"/>
      <x:c r="F12873" s="139"/>
      <x:c r="G12873" s="139"/>
      <x:c r="H12873" s="139"/>
      <x:c r="I12873" s="266" t="n">
        <x:f>INT((ROW()-ROW($I$46))/((CARROT_CAP+1)*(MESCLUN_CAP+1)))</x:f>
        <x:v>19</x:v>
      </x:c>
      <x:c r="J12873" s="266" t="n">
        <x:f>MOD(INT((ROW()-ROW($I$46))/(MESCLUN_CAP+1)),CARROT_CAP+1)</x:f>
        <x:v>14</x:v>
      </x:c>
      <x:c r="K12873" s="266" t="n">
        <x:f>MOD(ROW()-ROW($I$46),MESCLUN_CAP+1)</x:f>
        <x:v>24</x:v>
      </x:c>
      <x:c r="L12873" s="266" t="n">
        <x:f>SUM(I12873:K12873)</x:f>
        <x:v>57</x:v>
      </x:c>
      <x:c r="M12873" s="267" t="n">
        <x:f>I12873*TOMATO_HOURS*WEEKS*(1+TOMATO_DIM)^I12873+J12873*CARROT_HOURS*WEEKS*(1+CARROT_DIM)^J12873+K12873*MESCLUN_HOURS*WEEKS*(1+MESCLUN_DIM)^K12873</x:f>
        <x:v>12506.792605935383</x:v>
      </x:c>
      <x:c r="N12873" s="267" t="n">
        <x:f>MAX(M12873-FARMER_HOURS,0)/TEMP_HOURS_PER_WORKER</x:f>
        <x:v>8.185272643010682</x:v>
      </x:c>
      <x:c r="O12873" s="268" t="n">
        <x:f>I12873*TOMATO_PRICE+J12873*CARROT_PRICE+K12873*MESCLUN_PRICE</x:f>
        <x:v>261316</x:v>
      </x:c>
      <x:c r="P12873" s="268" t="n">
        <x:f>I12873*TOMATO_FERTILIZER+J12873*CARROT_FERTILIZER+K12873*MESCLUN_FERTILIZER</x:f>
        <x:v>44000</x:v>
      </x:c>
      <x:c r="Q12873" s="268" t="n">
        <x:f>MIN(M12873,FARMER_HOURS)*FARMER_RATE+MAX(M12873-FARMER_HOURS,0)*TEMP_RATE</x:f>
        <x:v>229631.81607526707</x:v>
      </x:c>
      <x:c r="R12873" s="268" t="n">
        <x:f>O12873-P12873-Q12873-FIXED_COST</x:f>
        <x:v>-32315.816075267066</x:v>
      </x:c>
      <x:c r="S12873" s="139" t="str">
        <x:f>IF(AND(L12873&lt;=TOTAL_BED_CAP,N12873&lt;=TEMP_WORKER_CAP),"YES","NO")</x:f>
        <x:v>NO</x:v>
      </x:c>
      <x:c r="T12873" s="139" t="n">
        <x:f>IF(S12873="YES",R12873,-1E+99)</x:f>
        <x:v>-1e+99</x:v>
      </x:c>
    </x:row>
    <x:row r="12874">
      <x:c r="A12874" s="139"/>
      <x:c r="B12874" s="139"/>
      <x:c r="C12874" s="139"/>
      <x:c r="D12874" s="139"/>
      <x:c r="E12874" s="139"/>
      <x:c r="F12874" s="139"/>
      <x:c r="G12874" s="139"/>
      <x:c r="H12874" s="139"/>
      <x:c r="I12874" s="266" t="n">
        <x:f>INT((ROW()-ROW($I$46))/((CARROT_CAP+1)*(MESCLUN_CAP+1)))</x:f>
        <x:v>19</x:v>
      </x:c>
      <x:c r="J12874" s="266" t="n">
        <x:f>MOD(INT((ROW()-ROW($I$46))/(MESCLUN_CAP+1)),CARROT_CAP+1)</x:f>
        <x:v>14</x:v>
      </x:c>
      <x:c r="K12874" s="266" t="n">
        <x:f>MOD(ROW()-ROW($I$46),MESCLUN_CAP+1)</x:f>
        <x:v>25</x:v>
      </x:c>
      <x:c r="L12874" s="266" t="n">
        <x:f>SUM(I12874:K12874)</x:f>
        <x:v>58</x:v>
      </x:c>
      <x:c r="M12874" s="267" t="n">
        <x:f>I12874*TOMATO_HOURS*WEEKS*(1+TOMATO_DIM)^I12874+J12874*CARROT_HOURS*WEEKS*(1+CARROT_DIM)^J12874+K12874*MESCLUN_HOURS*WEEKS*(1+MESCLUN_DIM)^K12874</x:f>
        <x:v>12586.37052735048</x:v>
      </x:c>
      <x:c r="N12874" s="267" t="n">
        <x:f>MAX(M12874-FARMER_HOURS,0)/TEMP_HOURS_PER_WORKER</x:f>
        <x:v>8.240535088437834</x:v>
      </x:c>
      <x:c r="O12874" s="268" t="n">
        <x:f>I12874*TOMATO_PRICE+J12874*CARROT_PRICE+K12874*MESCLUN_PRICE</x:f>
        <x:v>264016</x:v>
      </x:c>
      <x:c r="P12874" s="268" t="n">
        <x:f>I12874*TOMATO_FERTILIZER+J12874*CARROT_FERTILIZER+K12874*MESCLUN_FERTILIZER</x:f>
        <x:v>44880</x:v>
      </x:c>
      <x:c r="Q12874" s="268" t="n">
        <x:f>MIN(M12874,FARMER_HOURS)*FARMER_RATE+MAX(M12874-FARMER_HOURS,0)*TEMP_RATE</x:f>
        <x:v>231013.37721094582</x:v>
      </x:c>
      <x:c r="R12874" s="268" t="n">
        <x:f>O12874-P12874-Q12874-FIXED_COST</x:f>
        <x:v>-31877.377210945822</x:v>
      </x:c>
      <x:c r="S12874" s="139" t="str">
        <x:f>IF(AND(L12874&lt;=TOTAL_BED_CAP,N12874&lt;=TEMP_WORKER_CAP),"YES","NO")</x:f>
        <x:v>NO</x:v>
      </x:c>
      <x:c r="T12874" s="139" t="n">
        <x:f>IF(S12874="YES",R12874,-1E+99)</x:f>
        <x:v>-1e+99</x:v>
      </x:c>
    </x:row>
    <x:row r="12875">
      <x:c r="A12875" s="139"/>
      <x:c r="B12875" s="139"/>
      <x:c r="C12875" s="139"/>
      <x:c r="D12875" s="139"/>
      <x:c r="E12875" s="139"/>
      <x:c r="F12875" s="139"/>
      <x:c r="G12875" s="139"/>
      <x:c r="H12875" s="139"/>
      <x:c r="I12875" s="266" t="n">
        <x:f>INT((ROW()-ROW($I$46))/((CARROT_CAP+1)*(MESCLUN_CAP+1)))</x:f>
        <x:v>19</x:v>
      </x:c>
      <x:c r="J12875" s="266" t="n">
        <x:f>MOD(INT((ROW()-ROW($I$46))/(MESCLUN_CAP+1)),CARROT_CAP+1)</x:f>
        <x:v>14</x:v>
      </x:c>
      <x:c r="K12875" s="266" t="n">
        <x:f>MOD(ROW()-ROW($I$46),MESCLUN_CAP+1)</x:f>
        <x:v>26</x:v>
      </x:c>
      <x:c r="L12875" s="266" t="n">
        <x:f>SUM(I12875:K12875)</x:f>
        <x:v>59</x:v>
      </x:c>
      <x:c r="M12875" s="267" t="n">
        <x:f>I12875*TOMATO_HOURS*WEEKS*(1+TOMATO_DIM)^I12875+J12875*CARROT_HOURS*WEEKS*(1+CARROT_DIM)^J12875+K12875*MESCLUN_HOURS*WEEKS*(1+MESCLUN_DIM)^K12875</x:f>
        <x:v>12667.710531311199</x:v>
      </x:c>
      <x:c r="N12875" s="267" t="n">
        <x:f>MAX(M12875-FARMER_HOURS,0)/TEMP_HOURS_PER_WORKER</x:f>
        <x:v>8.297021202299444</x:v>
      </x:c>
      <x:c r="O12875" s="268" t="n">
        <x:f>I12875*TOMATO_PRICE+J12875*CARROT_PRICE+K12875*MESCLUN_PRICE</x:f>
        <x:v>266716</x:v>
      </x:c>
      <x:c r="P12875" s="268" t="n">
        <x:f>I12875*TOMATO_FERTILIZER+J12875*CARROT_FERTILIZER+K12875*MESCLUN_FERTILIZER</x:f>
        <x:v>45760</x:v>
      </x:c>
      <x:c r="Q12875" s="268" t="n">
        <x:f>MIN(M12875,FARMER_HOURS)*FARMER_RATE+MAX(M12875-FARMER_HOURS,0)*TEMP_RATE</x:f>
        <x:v>232425.5300574861</x:v>
      </x:c>
      <x:c r="R12875" s="268" t="n">
        <x:f>O12875-P12875-Q12875-FIXED_COST</x:f>
        <x:v>-31469.53005748609</x:v>
      </x:c>
      <x:c r="S12875" s="139" t="str">
        <x:f>IF(AND(L12875&lt;=TOTAL_BED_CAP,N12875&lt;=TEMP_WORKER_CAP),"YES","NO")</x:f>
        <x:v>NO</x:v>
      </x:c>
      <x:c r="T12875" s="139" t="n">
        <x:f>IF(S12875="YES",R12875,-1E+99)</x:f>
        <x:v>-1e+99</x:v>
      </x:c>
    </x:row>
    <x:row r="12876">
      <x:c r="A12876" s="139"/>
      <x:c r="B12876" s="139"/>
      <x:c r="C12876" s="139"/>
      <x:c r="D12876" s="139"/>
      <x:c r="E12876" s="139"/>
      <x:c r="F12876" s="139"/>
      <x:c r="G12876" s="139"/>
      <x:c r="H12876" s="139"/>
      <x:c r="I12876" s="266" t="n">
        <x:f>INT((ROW()-ROW($I$46))/((CARROT_CAP+1)*(MESCLUN_CAP+1)))</x:f>
        <x:v>19</x:v>
      </x:c>
      <x:c r="J12876" s="266" t="n">
        <x:f>MOD(INT((ROW()-ROW($I$46))/(MESCLUN_CAP+1)),CARROT_CAP+1)</x:f>
        <x:v>14</x:v>
      </x:c>
      <x:c r="K12876" s="266" t="n">
        <x:f>MOD(ROW()-ROW($I$46),MESCLUN_CAP+1)</x:f>
        <x:v>27</x:v>
      </x:c>
      <x:c r="L12876" s="266" t="n">
        <x:f>SUM(I12876:K12876)</x:f>
        <x:v>60</x:v>
      </x:c>
      <x:c r="M12876" s="267" t="n">
        <x:f>I12876*TOMATO_HOURS*WEEKS*(1+TOMATO_DIM)^I12876+J12876*CARROT_HOURS*WEEKS*(1+CARROT_DIM)^J12876+K12876*MESCLUN_HOURS*WEEKS*(1+MESCLUN_DIM)^K12876</x:f>
        <x:v>12750.844235830955</x:v>
      </x:c>
      <x:c r="N12876" s="267" t="n">
        <x:f>MAX(M12876-FARMER_HOURS,0)/TEMP_HOURS_PER_WORKER</x:f>
        <x:v>8.354752941549274</x:v>
      </x:c>
      <x:c r="O12876" s="268" t="n">
        <x:f>I12876*TOMATO_PRICE+J12876*CARROT_PRICE+K12876*MESCLUN_PRICE</x:f>
        <x:v>269416</x:v>
      </x:c>
      <x:c r="P12876" s="268" t="n">
        <x:f>I12876*TOMATO_FERTILIZER+J12876*CARROT_FERTILIZER+K12876*MESCLUN_FERTILIZER</x:f>
        <x:v>46640</x:v>
      </x:c>
      <x:c r="Q12876" s="268" t="n">
        <x:f>MIN(M12876,FARMER_HOURS)*FARMER_RATE+MAX(M12876-FARMER_HOURS,0)*TEMP_RATE</x:f>
        <x:v>233868.82353873184</x:v>
      </x:c>
      <x:c r="R12876" s="268" t="n">
        <x:f>O12876-P12876-Q12876-FIXED_COST</x:f>
        <x:v>-31092.823538731842</x:v>
      </x:c>
      <x:c r="S12876" s="139" t="str">
        <x:f>IF(AND(L12876&lt;=TOTAL_BED_CAP,N12876&lt;=TEMP_WORKER_CAP),"YES","NO")</x:f>
        <x:v>NO</x:v>
      </x:c>
      <x:c r="T12876" s="139" t="n">
        <x:f>IF(S12876="YES",R12876,-1E+99)</x:f>
        <x:v>-1e+99</x:v>
      </x:c>
    </x:row>
    <x:row r="12877">
      <x:c r="A12877" s="139"/>
      <x:c r="B12877" s="139"/>
      <x:c r="C12877" s="139"/>
      <x:c r="D12877" s="139"/>
      <x:c r="E12877" s="139"/>
      <x:c r="F12877" s="139"/>
      <x:c r="G12877" s="139"/>
      <x:c r="H12877" s="139"/>
      <x:c r="I12877" s="266" t="n">
        <x:f>INT((ROW()-ROW($I$46))/((CARROT_CAP+1)*(MESCLUN_CAP+1)))</x:f>
        <x:v>19</x:v>
      </x:c>
      <x:c r="J12877" s="266" t="n">
        <x:f>MOD(INT((ROW()-ROW($I$46))/(MESCLUN_CAP+1)),CARROT_CAP+1)</x:f>
        <x:v>14</x:v>
      </x:c>
      <x:c r="K12877" s="266" t="n">
        <x:f>MOD(ROW()-ROW($I$46),MESCLUN_CAP+1)</x:f>
        <x:v>28</x:v>
      </x:c>
      <x:c r="L12877" s="266" t="n">
        <x:f>SUM(I12877:K12877)</x:f>
        <x:v>61</x:v>
      </x:c>
      <x:c r="M12877" s="267" t="n">
        <x:f>I12877*TOMATO_HOURS*WEEKS*(1+TOMATO_DIM)^I12877+J12877*CARROT_HOURS*WEEKS*(1+CARROT_DIM)^J12877+K12877*MESCLUN_HOURS*WEEKS*(1+MESCLUN_DIM)^K12877</x:f>
        <x:v>12835.803774048109</x:v>
      </x:c>
      <x:c r="N12877" s="267" t="n">
        <x:f>MAX(M12877-FARMER_HOURS,0)/TEMP_HOURS_PER_WORKER</x:f>
        <x:v>8.413752620866742</x:v>
      </x:c>
      <x:c r="O12877" s="268" t="n">
        <x:f>I12877*TOMATO_PRICE+J12877*CARROT_PRICE+K12877*MESCLUN_PRICE</x:f>
        <x:v>272116</x:v>
      </x:c>
      <x:c r="P12877" s="268" t="n">
        <x:f>I12877*TOMATO_FERTILIZER+J12877*CARROT_FERTILIZER+K12877*MESCLUN_FERTILIZER</x:f>
        <x:v>47520</x:v>
      </x:c>
      <x:c r="Q12877" s="268" t="n">
        <x:f>MIN(M12877,FARMER_HOURS)*FARMER_RATE+MAX(M12877-FARMER_HOURS,0)*TEMP_RATE</x:f>
        <x:v>235343.81552166856</x:v>
      </x:c>
      <x:c r="R12877" s="268" t="n">
        <x:f>O12877-P12877-Q12877-FIXED_COST</x:f>
        <x:v>-30747.815521668555</x:v>
      </x:c>
      <x:c r="S12877" s="139" t="str">
        <x:f>IF(AND(L12877&lt;=TOTAL_BED_CAP,N12877&lt;=TEMP_WORKER_CAP),"YES","NO")</x:f>
        <x:v>NO</x:v>
      </x:c>
      <x:c r="T12877" s="139" t="n">
        <x:f>IF(S12877="YES",R12877,-1E+99)</x:f>
        <x:v>-1e+99</x:v>
      </x:c>
    </x:row>
    <x:row r="12878">
      <x:c r="A12878" s="139"/>
      <x:c r="B12878" s="139"/>
      <x:c r="C12878" s="139"/>
      <x:c r="D12878" s="139"/>
      <x:c r="E12878" s="139"/>
      <x:c r="F12878" s="139"/>
      <x:c r="G12878" s="139"/>
      <x:c r="H12878" s="139"/>
      <x:c r="I12878" s="266" t="n">
        <x:f>INT((ROW()-ROW($I$46))/((CARROT_CAP+1)*(MESCLUN_CAP+1)))</x:f>
        <x:v>19</x:v>
      </x:c>
      <x:c r="J12878" s="266" t="n">
        <x:f>MOD(INT((ROW()-ROW($I$46))/(MESCLUN_CAP+1)),CARROT_CAP+1)</x:f>
        <x:v>14</x:v>
      </x:c>
      <x:c r="K12878" s="266" t="n">
        <x:f>MOD(ROW()-ROW($I$46),MESCLUN_CAP+1)</x:f>
        <x:v>29</x:v>
      </x:c>
      <x:c r="L12878" s="266" t="n">
        <x:f>SUM(I12878:K12878)</x:f>
        <x:v>62</x:v>
      </x:c>
      <x:c r="M12878" s="267" t="n">
        <x:f>I12878*TOMATO_HOURS*WEEKS*(1+TOMATO_DIM)^I12878+J12878*CARROT_HOURS*WEEKS*(1+CARROT_DIM)^J12878+K12878*MESCLUN_HOURS*WEEKS*(1+MESCLUN_DIM)^K12878</x:f>
        <x:v>12922.621802163761</x:v>
      </x:c>
      <x:c r="N12878" s="267" t="n">
        <x:f>MAX(M12878-FARMER_HOURS,0)/TEMP_HOURS_PER_WORKER</x:f>
        <x:v>8.474042918169278</x:v>
      </x:c>
      <x:c r="O12878" s="268" t="n">
        <x:f>I12878*TOMATO_PRICE+J12878*CARROT_PRICE+K12878*MESCLUN_PRICE</x:f>
        <x:v>274816</x:v>
      </x:c>
      <x:c r="P12878" s="268" t="n">
        <x:f>I12878*TOMATO_FERTILIZER+J12878*CARROT_FERTILIZER+K12878*MESCLUN_FERTILIZER</x:f>
        <x:v>48400</x:v>
      </x:c>
      <x:c r="Q12878" s="268" t="n">
        <x:f>MIN(M12878,FARMER_HOURS)*FARMER_RATE+MAX(M12878-FARMER_HOURS,0)*TEMP_RATE</x:f>
        <x:v>236851.07295423196</x:v>
      </x:c>
      <x:c r="R12878" s="268" t="n">
        <x:f>O12878-P12878-Q12878-FIXED_COST</x:f>
        <x:v>-30435.07295423196</x:v>
      </x:c>
      <x:c r="S12878" s="139" t="str">
        <x:f>IF(AND(L12878&lt;=TOTAL_BED_CAP,N12878&lt;=TEMP_WORKER_CAP),"YES","NO")</x:f>
        <x:v>NO</x:v>
      </x:c>
      <x:c r="T12878" s="139" t="n">
        <x:f>IF(S12878="YES",R12878,-1E+99)</x:f>
        <x:v>-1e+99</x:v>
      </x:c>
    </x:row>
    <x:row r="12879">
      <x:c r="A12879" s="139"/>
      <x:c r="B12879" s="139"/>
      <x:c r="C12879" s="139"/>
      <x:c r="D12879" s="139"/>
      <x:c r="E12879" s="139"/>
      <x:c r="F12879" s="139"/>
      <x:c r="G12879" s="139"/>
      <x:c r="H12879" s="139"/>
      <x:c r="I12879" s="266" t="n">
        <x:f>INT((ROW()-ROW($I$46))/((CARROT_CAP+1)*(MESCLUN_CAP+1)))</x:f>
        <x:v>19</x:v>
      </x:c>
      <x:c r="J12879" s="266" t="n">
        <x:f>MOD(INT((ROW()-ROW($I$46))/(MESCLUN_CAP+1)),CARROT_CAP+1)</x:f>
        <x:v>14</x:v>
      </x:c>
      <x:c r="K12879" s="266" t="n">
        <x:f>MOD(ROW()-ROW($I$46),MESCLUN_CAP+1)</x:f>
        <x:v>30</x:v>
      </x:c>
      <x:c r="L12879" s="266" t="n">
        <x:f>SUM(I12879:K12879)</x:f>
        <x:v>63</x:v>
      </x:c>
      <x:c r="M12879" s="267" t="n">
        <x:f>I12879*TOMATO_HOURS*WEEKS*(1+TOMATO_DIM)^I12879+J12879*CARROT_HOURS*WEEKS*(1+CARROT_DIM)^J12879+K12879*MESCLUN_HOURS*WEEKS*(1+MESCLUN_DIM)^K12879</x:f>
        <x:v>13011.331507497533</x:v>
      </x:c>
      <x:c r="N12879" s="267" t="n">
        <x:f>MAX(M12879-FARMER_HOURS,0)/TEMP_HOURS_PER_WORKER</x:f>
        <x:v>8.53564688020662</x:v>
      </x:c>
      <x:c r="O12879" s="268" t="n">
        <x:f>I12879*TOMATO_PRICE+J12879*CARROT_PRICE+K12879*MESCLUN_PRICE</x:f>
        <x:v>277516</x:v>
      </x:c>
      <x:c r="P12879" s="268" t="n">
        <x:f>I12879*TOMATO_FERTILIZER+J12879*CARROT_FERTILIZER+K12879*MESCLUN_FERTILIZER</x:f>
        <x:v>49280</x:v>
      </x:c>
      <x:c r="Q12879" s="268" t="n">
        <x:f>MIN(M12879,FARMER_HOURS)*FARMER_RATE+MAX(M12879-FARMER_HOURS,0)*TEMP_RATE</x:f>
        <x:v>238391.17200516548</x:v>
      </x:c>
      <x:c r="R12879" s="268" t="n">
        <x:f>O12879-P12879-Q12879-FIXED_COST</x:f>
        <x:v>-30155.172005165485</x:v>
      </x:c>
      <x:c r="S12879" s="139" t="str">
        <x:f>IF(AND(L12879&lt;=TOTAL_BED_CAP,N12879&lt;=TEMP_WORKER_CAP),"YES","NO")</x:f>
        <x:v>NO</x:v>
      </x:c>
      <x:c r="T12879" s="139" t="n">
        <x:f>IF(S12879="YES",R12879,-1E+99)</x:f>
        <x:v>-1e+99</x:v>
      </x:c>
    </x:row>
    <x:row r="12880">
      <x:c r="A12880" s="139"/>
      <x:c r="B12880" s="139"/>
      <x:c r="C12880" s="139"/>
      <x:c r="D12880" s="139"/>
      <x:c r="E12880" s="139"/>
      <x:c r="F12880" s="139"/>
      <x:c r="G12880" s="139"/>
      <x:c r="H12880" s="139"/>
      <x:c r="I12880" s="266" t="n">
        <x:f>INT((ROW()-ROW($I$46))/((CARROT_CAP+1)*(MESCLUN_CAP+1)))</x:f>
        <x:v>19</x:v>
      </x:c>
      <x:c r="J12880" s="266" t="n">
        <x:f>MOD(INT((ROW()-ROW($I$46))/(MESCLUN_CAP+1)),CARROT_CAP+1)</x:f>
        <x:v>15</x:v>
      </x:c>
      <x:c r="K12880" s="266" t="n">
        <x:f>MOD(ROW()-ROW($I$46),MESCLUN_CAP+1)</x:f>
        <x:v>0</x:v>
      </x:c>
      <x:c r="L12880" s="266" t="n">
        <x:f>SUM(I12880:K12880)</x:f>
        <x:v>34</x:v>
      </x:c>
      <x:c r="M12880" s="267" t="n">
        <x:f>I12880*TOMATO_HOURS*WEEKS*(1+TOMATO_DIM)^I12880+J12880*CARROT_HOURS*WEEKS*(1+CARROT_DIM)^J12880+K12880*MESCLUN_HOURS*WEEKS*(1+MESCLUN_DIM)^K12880</x:f>
        <x:v>11109.938641603054</x:v>
      </x:c>
      <x:c r="N12880" s="267" t="n">
        <x:f>MAX(M12880-FARMER_HOURS,0)/TEMP_HOURS_PER_WORKER</x:f>
        <x:v>7.215235167779898</x:v>
      </x:c>
      <x:c r="O12880" s="268" t="n">
        <x:f>I12880*TOMATO_PRICE+J12880*CARROT_PRICE+K12880*MESCLUN_PRICE</x:f>
        <x:v>198610</x:v>
      </x:c>
      <x:c r="P12880" s="268" t="n">
        <x:f>I12880*TOMATO_FERTILIZER+J12880*CARROT_FERTILIZER+K12880*MESCLUN_FERTILIZER</x:f>
        <x:v>23320</x:v>
      </x:c>
      <x:c r="Q12880" s="268" t="n">
        <x:f>MIN(M12880,FARMER_HOURS)*FARMER_RATE+MAX(M12880-FARMER_HOURS,0)*TEMP_RATE</x:f>
        <x:v>205380.87919449745</x:v>
      </x:c>
      <x:c r="R12880" s="268" t="n">
        <x:f>O12880-P12880-Q12880-FIXED_COST</x:f>
        <x:v>-50090.87919449745</x:v>
      </x:c>
      <x:c r="S12880" s="139" t="str">
        <x:f>IF(AND(L12880&lt;=TOTAL_BED_CAP,N12880&lt;=TEMP_WORKER_CAP),"YES","NO")</x:f>
        <x:v>NO</x:v>
      </x:c>
      <x:c r="T12880" s="139" t="n">
        <x:f>IF(S12880="YES",R12880,-1E+99)</x:f>
        <x:v>-1e+99</x:v>
      </x:c>
    </x:row>
    <x:row r="12881">
      <x:c r="A12881" s="139"/>
      <x:c r="B12881" s="139"/>
      <x:c r="C12881" s="139"/>
      <x:c r="D12881" s="139"/>
      <x:c r="E12881" s="139"/>
      <x:c r="F12881" s="139"/>
      <x:c r="G12881" s="139"/>
      <x:c r="H12881" s="139"/>
      <x:c r="I12881" s="266" t="n">
        <x:f>INT((ROW()-ROW($I$46))/((CARROT_CAP+1)*(MESCLUN_CAP+1)))</x:f>
        <x:v>19</x:v>
      </x:c>
      <x:c r="J12881" s="266" t="n">
        <x:f>MOD(INT((ROW()-ROW($I$46))/(MESCLUN_CAP+1)),CARROT_CAP+1)</x:f>
        <x:v>15</x:v>
      </x:c>
      <x:c r="K12881" s="266" t="n">
        <x:f>MOD(ROW()-ROW($I$46),MESCLUN_CAP+1)</x:f>
        <x:v>1</x:v>
      </x:c>
      <x:c r="L12881" s="266" t="n">
        <x:f>SUM(I12881:K12881)</x:f>
        <x:v>35</x:v>
      </x:c>
      <x:c r="M12881" s="267" t="n">
        <x:f>I12881*TOMATO_HOURS*WEEKS*(1+TOMATO_DIM)^I12881+J12881*CARROT_HOURS*WEEKS*(1+CARROT_DIM)^J12881+K12881*MESCLUN_HOURS*WEEKS*(1+MESCLUN_DIM)^K12881</x:f>
        <x:v>11155.501141603054</x:v>
      </x:c>
      <x:c r="N12881" s="267" t="n">
        <x:f>MAX(M12881-FARMER_HOURS,0)/TEMP_HOURS_PER_WORKER</x:f>
        <x:v>7.246875792779899</x:v>
      </x:c>
      <x:c r="O12881" s="268" t="n">
        <x:f>I12881*TOMATO_PRICE+J12881*CARROT_PRICE+K12881*MESCLUN_PRICE</x:f>
        <x:v>201310</x:v>
      </x:c>
      <x:c r="P12881" s="268" t="n">
        <x:f>I12881*TOMATO_FERTILIZER+J12881*CARROT_FERTILIZER+K12881*MESCLUN_FERTILIZER</x:f>
        <x:v>24200</x:v>
      </x:c>
      <x:c r="Q12881" s="268" t="n">
        <x:f>MIN(M12881,FARMER_HOURS)*FARMER_RATE+MAX(M12881-FARMER_HOURS,0)*TEMP_RATE</x:f>
        <x:v>206171.89481949745</x:v>
      </x:c>
      <x:c r="R12881" s="268" t="n">
        <x:f>O12881-P12881-Q12881-FIXED_COST</x:f>
        <x:v>-49061.89481949745</x:v>
      </x:c>
      <x:c r="S12881" s="139" t="str">
        <x:f>IF(AND(L12881&lt;=TOTAL_BED_CAP,N12881&lt;=TEMP_WORKER_CAP),"YES","NO")</x:f>
        <x:v>NO</x:v>
      </x:c>
      <x:c r="T12881" s="139" t="n">
        <x:f>IF(S12881="YES",R12881,-1E+99)</x:f>
        <x:v>-1e+99</x:v>
      </x:c>
    </x:row>
    <x:row r="12882">
      <x:c r="A12882" s="139"/>
      <x:c r="B12882" s="139"/>
      <x:c r="C12882" s="139"/>
      <x:c r="D12882" s="139"/>
      <x:c r="E12882" s="139"/>
      <x:c r="F12882" s="139"/>
      <x:c r="G12882" s="139"/>
      <x:c r="H12882" s="139"/>
      <x:c r="I12882" s="266" t="n">
        <x:f>INT((ROW()-ROW($I$46))/((CARROT_CAP+1)*(MESCLUN_CAP+1)))</x:f>
        <x:v>19</x:v>
      </x:c>
      <x:c r="J12882" s="266" t="n">
        <x:f>MOD(INT((ROW()-ROW($I$46))/(MESCLUN_CAP+1)),CARROT_CAP+1)</x:f>
        <x:v>15</x:v>
      </x:c>
      <x:c r="K12882" s="266" t="n">
        <x:f>MOD(ROW()-ROW($I$46),MESCLUN_CAP+1)</x:f>
        <x:v>2</x:v>
      </x:c>
      <x:c r="L12882" s="266" t="n">
        <x:f>SUM(I12882:K12882)</x:f>
        <x:v>36</x:v>
      </x:c>
      <x:c r="M12882" s="267" t="n">
        <x:f>I12882*TOMATO_HOURS*WEEKS*(1+TOMATO_DIM)^I12882+J12882*CARROT_HOURS*WEEKS*(1+CARROT_DIM)^J12882+K12882*MESCLUN_HOURS*WEEKS*(1+MESCLUN_DIM)^K12882</x:f>
        <x:v>11202.202704103054</x:v>
      </x:c>
      <x:c r="N12882" s="267" t="n">
        <x:f>MAX(M12882-FARMER_HOURS,0)/TEMP_HOURS_PER_WORKER</x:f>
        <x:v>7.279307433404899</x:v>
      </x:c>
      <x:c r="O12882" s="268" t="n">
        <x:f>I12882*TOMATO_PRICE+J12882*CARROT_PRICE+K12882*MESCLUN_PRICE</x:f>
        <x:v>204010</x:v>
      </x:c>
      <x:c r="P12882" s="268" t="n">
        <x:f>I12882*TOMATO_FERTILIZER+J12882*CARROT_FERTILIZER+K12882*MESCLUN_FERTILIZER</x:f>
        <x:v>25080</x:v>
      </x:c>
      <x:c r="Q12882" s="268" t="n">
        <x:f>MIN(M12882,FARMER_HOURS)*FARMER_RATE+MAX(M12882-FARMER_HOURS,0)*TEMP_RATE</x:f>
        <x:v>206982.68583512245</x:v>
      </x:c>
      <x:c r="R12882" s="268" t="n">
        <x:f>O12882-P12882-Q12882-FIXED_COST</x:f>
        <x:v>-48052.68583512245</x:v>
      </x:c>
      <x:c r="S12882" s="139" t="str">
        <x:f>IF(AND(L12882&lt;=TOTAL_BED_CAP,N12882&lt;=TEMP_WORKER_CAP),"YES","NO")</x:f>
        <x:v>NO</x:v>
      </x:c>
      <x:c r="T12882" s="139" t="n">
        <x:f>IF(S12882="YES",R12882,-1E+99)</x:f>
        <x:v>-1e+99</x:v>
      </x:c>
    </x:row>
    <x:row r="12883">
      <x:c r="A12883" s="139"/>
      <x:c r="B12883" s="139"/>
      <x:c r="C12883" s="139"/>
      <x:c r="D12883" s="139"/>
      <x:c r="E12883" s="139"/>
      <x:c r="F12883" s="139"/>
      <x:c r="G12883" s="139"/>
      <x:c r="H12883" s="139"/>
      <x:c r="I12883" s="266" t="n">
        <x:f>INT((ROW()-ROW($I$46))/((CARROT_CAP+1)*(MESCLUN_CAP+1)))</x:f>
        <x:v>19</x:v>
      </x:c>
      <x:c r="J12883" s="266" t="n">
        <x:f>MOD(INT((ROW()-ROW($I$46))/(MESCLUN_CAP+1)),CARROT_CAP+1)</x:f>
        <x:v>15</x:v>
      </x:c>
      <x:c r="K12883" s="266" t="n">
        <x:f>MOD(ROW()-ROW($I$46),MESCLUN_CAP+1)</x:f>
        <x:v>3</x:v>
      </x:c>
      <x:c r="L12883" s="266" t="n">
        <x:f>SUM(I12883:K12883)</x:f>
        <x:v>37</x:v>
      </x:c>
      <x:c r="M12883" s="267" t="n">
        <x:f>I12883*TOMATO_HOURS*WEEKS*(1+TOMATO_DIM)^I12883+J12883*CARROT_HOURS*WEEKS*(1+CARROT_DIM)^J12883+K12883*MESCLUN_HOURS*WEEKS*(1+MESCLUN_DIM)^K12883</x:f>
        <x:v>11250.06468652493</x:v>
      </x:c>
      <x:c r="N12883" s="267" t="n">
        <x:f>MAX(M12883-FARMER_HOURS,0)/TEMP_HOURS_PER_WORKER</x:f>
        <x:v>7.312544921197867</x:v>
      </x:c>
      <x:c r="O12883" s="268" t="n">
        <x:f>I12883*TOMATO_PRICE+J12883*CARROT_PRICE+K12883*MESCLUN_PRICE</x:f>
        <x:v>206710</x:v>
      </x:c>
      <x:c r="P12883" s="268" t="n">
        <x:f>I12883*TOMATO_FERTILIZER+J12883*CARROT_FERTILIZER+K12883*MESCLUN_FERTILIZER</x:f>
        <x:v>25960</x:v>
      </x:c>
      <x:c r="Q12883" s="268" t="n">
        <x:f>MIN(M12883,FARMER_HOURS)*FARMER_RATE+MAX(M12883-FARMER_HOURS,0)*TEMP_RATE</x:f>
        <x:v>207813.62302994667</x:v>
      </x:c>
      <x:c r="R12883" s="268" t="n">
        <x:f>O12883-P12883-Q12883-FIXED_COST</x:f>
        <x:v>-47063.62302994667</x:v>
      </x:c>
      <x:c r="S12883" s="139" t="str">
        <x:f>IF(AND(L12883&lt;=TOTAL_BED_CAP,N12883&lt;=TEMP_WORKER_CAP),"YES","NO")</x:f>
        <x:v>NO</x:v>
      </x:c>
      <x:c r="T12883" s="139" t="n">
        <x:f>IF(S12883="YES",R12883,-1E+99)</x:f>
        <x:v>-1e+99</x:v>
      </x:c>
    </x:row>
    <x:row r="12884">
      <x:c r="A12884" s="139"/>
      <x:c r="B12884" s="139"/>
      <x:c r="C12884" s="139"/>
      <x:c r="D12884" s="139"/>
      <x:c r="E12884" s="139"/>
      <x:c r="F12884" s="139"/>
      <x:c r="G12884" s="139"/>
      <x:c r="H12884" s="139"/>
      <x:c r="I12884" s="266" t="n">
        <x:f>INT((ROW()-ROW($I$46))/((CARROT_CAP+1)*(MESCLUN_CAP+1)))</x:f>
        <x:v>19</x:v>
      </x:c>
      <x:c r="J12884" s="266" t="n">
        <x:f>MOD(INT((ROW()-ROW($I$46))/(MESCLUN_CAP+1)),CARROT_CAP+1)</x:f>
        <x:v>15</x:v>
      </x:c>
      <x:c r="K12884" s="266" t="n">
        <x:f>MOD(ROW()-ROW($I$46),MESCLUN_CAP+1)</x:f>
        <x:v>4</x:v>
      </x:c>
      <x:c r="L12884" s="266" t="n">
        <x:f>SUM(I12884:K12884)</x:f>
        <x:v>38</x:v>
      </x:c>
      <x:c r="M12884" s="267" t="n">
        <x:f>I12884*TOMATO_HOURS*WEEKS*(1+TOMATO_DIM)^I12884+J12884*CARROT_HOURS*WEEKS*(1+CARROT_DIM)^J12884+K12884*MESCLUN_HOURS*WEEKS*(1+MESCLUN_DIM)^K12884</x:f>
        <x:v>11299.108802247585</x:v>
      </x:c>
      <x:c r="N12884" s="267" t="n">
        <x:f>MAX(M12884-FARMER_HOURS,0)/TEMP_HOURS_PER_WORKER</x:f>
        <x:v>7.346603334894156</x:v>
      </x:c>
      <x:c r="O12884" s="268" t="n">
        <x:f>I12884*TOMATO_PRICE+J12884*CARROT_PRICE+K12884*MESCLUN_PRICE</x:f>
        <x:v>209410</x:v>
      </x:c>
      <x:c r="P12884" s="268" t="n">
        <x:f>I12884*TOMATO_FERTILIZER+J12884*CARROT_FERTILIZER+K12884*MESCLUN_FERTILIZER</x:f>
        <x:v>26840</x:v>
      </x:c>
      <x:c r="Q12884" s="268" t="n">
        <x:f>MIN(M12884,FARMER_HOURS)*FARMER_RATE+MAX(M12884-FARMER_HOURS,0)*TEMP_RATE</x:f>
        <x:v>208665.0833723539</x:v>
      </x:c>
      <x:c r="R12884" s="268" t="n">
        <x:f>O12884-P12884-Q12884-FIXED_COST</x:f>
        <x:v>-46095.083372353896</x:v>
      </x:c>
      <x:c r="S12884" s="139" t="str">
        <x:f>IF(AND(L12884&lt;=TOTAL_BED_CAP,N12884&lt;=TEMP_WORKER_CAP),"YES","NO")</x:f>
        <x:v>NO</x:v>
      </x:c>
      <x:c r="T12884" s="139" t="n">
        <x:f>IF(S12884="YES",R12884,-1E+99)</x:f>
        <x:v>-1e+99</x:v>
      </x:c>
    </x:row>
    <x:row r="12885">
      <x:c r="A12885" s="139"/>
      <x:c r="B12885" s="139"/>
      <x:c r="C12885" s="139"/>
      <x:c r="D12885" s="139"/>
      <x:c r="E12885" s="139"/>
      <x:c r="F12885" s="139"/>
      <x:c r="G12885" s="139"/>
      <x:c r="H12885" s="139"/>
      <x:c r="I12885" s="266" t="n">
        <x:f>INT((ROW()-ROW($I$46))/((CARROT_CAP+1)*(MESCLUN_CAP+1)))</x:f>
        <x:v>19</x:v>
      </x:c>
      <x:c r="J12885" s="266" t="n">
        <x:f>MOD(INT((ROW()-ROW($I$46))/(MESCLUN_CAP+1)),CARROT_CAP+1)</x:f>
        <x:v>15</x:v>
      </x:c>
      <x:c r="K12885" s="266" t="n">
        <x:f>MOD(ROW()-ROW($I$46),MESCLUN_CAP+1)</x:f>
        <x:v>5</x:v>
      </x:c>
      <x:c r="L12885" s="266" t="n">
        <x:f>SUM(I12885:K12885)</x:f>
        <x:v>39</x:v>
      </x:c>
      <x:c r="M12885" s="267" t="n">
        <x:f>I12885*TOMATO_HOURS*WEEKS*(1+TOMATO_DIM)^I12885+J12885*CARROT_HOURS*WEEKS*(1+CARROT_DIM)^J12885+K12885*MESCLUN_HOURS*WEEKS*(1+MESCLUN_DIM)^K12885</x:f>
        <x:v>11349.357126168788</x:v>
      </x:c>
      <x:c r="N12885" s="267" t="n">
        <x:f>MAX(M12885-FARMER_HOURS,0)/TEMP_HOURS_PER_WORKER</x:f>
        <x:v>7.3814980042838805</x:v>
      </x:c>
      <x:c r="O12885" s="268" t="n">
        <x:f>I12885*TOMATO_PRICE+J12885*CARROT_PRICE+K12885*MESCLUN_PRICE</x:f>
        <x:v>212110</x:v>
      </x:c>
      <x:c r="P12885" s="268" t="n">
        <x:f>I12885*TOMATO_FERTILIZER+J12885*CARROT_FERTILIZER+K12885*MESCLUN_FERTILIZER</x:f>
        <x:v>27720</x:v>
      </x:c>
      <x:c r="Q12885" s="268" t="n">
        <x:f>MIN(M12885,FARMER_HOURS)*FARMER_RATE+MAX(M12885-FARMER_HOURS,0)*TEMP_RATE</x:f>
        <x:v>209537.45010709701</x:v>
      </x:c>
      <x:c r="R12885" s="268" t="n">
        <x:f>O12885-P12885-Q12885-FIXED_COST</x:f>
        <x:v>-45147.450107097015</x:v>
      </x:c>
      <x:c r="S12885" s="139" t="str">
        <x:f>IF(AND(L12885&lt;=TOTAL_BED_CAP,N12885&lt;=TEMP_WORKER_CAP),"YES","NO")</x:f>
        <x:v>NO</x:v>
      </x:c>
      <x:c r="T12885" s="139" t="n">
        <x:f>IF(S12885="YES",R12885,-1E+99)</x:f>
        <x:v>-1e+99</x:v>
      </x:c>
    </x:row>
    <x:row r="12886">
      <x:c r="A12886" s="139"/>
      <x:c r="B12886" s="139"/>
      <x:c r="C12886" s="139"/>
      <x:c r="D12886" s="139"/>
      <x:c r="E12886" s="139"/>
      <x:c r="F12886" s="139"/>
      <x:c r="G12886" s="139"/>
      <x:c r="H12886" s="139"/>
      <x:c r="I12886" s="266" t="n">
        <x:f>INT((ROW()-ROW($I$46))/((CARROT_CAP+1)*(MESCLUN_CAP+1)))</x:f>
        <x:v>19</x:v>
      </x:c>
      <x:c r="J12886" s="266" t="n">
        <x:f>MOD(INT((ROW()-ROW($I$46))/(MESCLUN_CAP+1)),CARROT_CAP+1)</x:f>
        <x:v>15</x:v>
      </x:c>
      <x:c r="K12886" s="266" t="n">
        <x:f>MOD(ROW()-ROW($I$46),MESCLUN_CAP+1)</x:f>
        <x:v>6</x:v>
      </x:c>
      <x:c r="L12886" s="266" t="n">
        <x:f>SUM(I12886:K12886)</x:f>
        <x:v>40</x:v>
      </x:c>
      <x:c r="M12886" s="267" t="n">
        <x:f>I12886*TOMATO_HOURS*WEEKS*(1+TOMATO_DIM)^I12886+J12886*CARROT_HOURS*WEEKS*(1+CARROT_DIM)^J12886+K12886*MESCLUN_HOURS*WEEKS*(1+MESCLUN_DIM)^K12886</x:f>
        <x:v>11400.83210035042</x:v>
      </x:c>
      <x:c r="N12886" s="267" t="n">
        <x:f>MAX(M12886-FARMER_HOURS,0)/TEMP_HOURS_PER_WORKER</x:f>
        <x:v>7.4172445141322365</x:v>
      </x:c>
      <x:c r="O12886" s="268" t="n">
        <x:f>I12886*TOMATO_PRICE+J12886*CARROT_PRICE+K12886*MESCLUN_PRICE</x:f>
        <x:v>214810</x:v>
      </x:c>
      <x:c r="P12886" s="268" t="n">
        <x:f>I12886*TOMATO_FERTILIZER+J12886*CARROT_FERTILIZER+K12886*MESCLUN_FERTILIZER</x:f>
        <x:v>28600</x:v>
      </x:c>
      <x:c r="Q12886" s="268" t="n">
        <x:f>MIN(M12886,FARMER_HOURS)*FARMER_RATE+MAX(M12886-FARMER_HOURS,0)*TEMP_RATE</x:f>
        <x:v>210431.1128533059</x:v>
      </x:c>
      <x:c r="R12886" s="268" t="n">
        <x:f>O12886-P12886-Q12886-FIXED_COST</x:f>
        <x:v>-44221.11285330591</x:v>
      </x:c>
      <x:c r="S12886" s="139" t="str">
        <x:f>IF(AND(L12886&lt;=TOTAL_BED_CAP,N12886&lt;=TEMP_WORKER_CAP),"YES","NO")</x:f>
        <x:v>NO</x:v>
      </x:c>
      <x:c r="T12886" s="139" t="n">
        <x:f>IF(S12886="YES",R12886,-1E+99)</x:f>
        <x:v>-1e+99</x:v>
      </x:c>
    </x:row>
    <x:row r="12887">
      <x:c r="A12887" s="139"/>
      <x:c r="B12887" s="139"/>
      <x:c r="C12887" s="139"/>
      <x:c r="D12887" s="139"/>
      <x:c r="E12887" s="139"/>
      <x:c r="F12887" s="139"/>
      <x:c r="G12887" s="139"/>
      <x:c r="H12887" s="139"/>
      <x:c r="I12887" s="266" t="n">
        <x:f>INT((ROW()-ROW($I$46))/((CARROT_CAP+1)*(MESCLUN_CAP+1)))</x:f>
        <x:v>19</x:v>
      </x:c>
      <x:c r="J12887" s="266" t="n">
        <x:f>MOD(INT((ROW()-ROW($I$46))/(MESCLUN_CAP+1)),CARROT_CAP+1)</x:f>
        <x:v>15</x:v>
      </x:c>
      <x:c r="K12887" s="266" t="n">
        <x:f>MOD(ROW()-ROW($I$46),MESCLUN_CAP+1)</x:f>
        <x:v>7</x:v>
      </x:c>
      <x:c r="L12887" s="266" t="n">
        <x:f>SUM(I12887:K12887)</x:f>
        <x:v>41</x:v>
      </x:c>
      <x:c r="M12887" s="267" t="n">
        <x:f>I12887*TOMATO_HOURS*WEEKS*(1+TOMATO_DIM)^I12887+J12887*CARROT_HOURS*WEEKS*(1+CARROT_DIM)^J12887+K12887*MESCLUN_HOURS*WEEKS*(1+MESCLUN_DIM)^K12887</x:f>
        <x:v>11453.556539748382</x:v>
      </x:c>
      <x:c r="N12887" s="267" t="n">
        <x:f>MAX(M12887-FARMER_HOURS,0)/TEMP_HOURS_PER_WORKER</x:f>
        <x:v>7.453858708158599</x:v>
      </x:c>
      <x:c r="O12887" s="268" t="n">
        <x:f>I12887*TOMATO_PRICE+J12887*CARROT_PRICE+K12887*MESCLUN_PRICE</x:f>
        <x:v>217510</x:v>
      </x:c>
      <x:c r="P12887" s="268" t="n">
        <x:f>I12887*TOMATO_FERTILIZER+J12887*CARROT_FERTILIZER+K12887*MESCLUN_FERTILIZER</x:f>
        <x:v>29480</x:v>
      </x:c>
      <x:c r="Q12887" s="268" t="n">
        <x:f>MIN(M12887,FARMER_HOURS)*FARMER_RATE+MAX(M12887-FARMER_HOURS,0)*TEMP_RATE</x:f>
        <x:v>211346.46770396497</x:v>
      </x:c>
      <x:c r="R12887" s="268" t="n">
        <x:f>O12887-P12887-Q12887-FIXED_COST</x:f>
        <x:v>-43316.46770396497</x:v>
      </x:c>
      <x:c r="S12887" s="139" t="str">
        <x:f>IF(AND(L12887&lt;=TOTAL_BED_CAP,N12887&lt;=TEMP_WORKER_CAP),"YES","NO")</x:f>
        <x:v>NO</x:v>
      </x:c>
      <x:c r="T12887" s="139" t="n">
        <x:f>IF(S12887="YES",R12887,-1E+99)</x:f>
        <x:v>-1e+99</x:v>
      </x:c>
    </x:row>
    <x:row r="12888">
      <x:c r="A12888" s="139"/>
      <x:c r="B12888" s="139"/>
      <x:c r="C12888" s="139"/>
      <x:c r="D12888" s="139"/>
      <x:c r="E12888" s="139"/>
      <x:c r="F12888" s="139"/>
      <x:c r="G12888" s="139"/>
      <x:c r="H12888" s="139"/>
      <x:c r="I12888" s="266" t="n">
        <x:f>INT((ROW()-ROW($I$46))/((CARROT_CAP+1)*(MESCLUN_CAP+1)))</x:f>
        <x:v>19</x:v>
      </x:c>
      <x:c r="J12888" s="266" t="n">
        <x:f>MOD(INT((ROW()-ROW($I$46))/(MESCLUN_CAP+1)),CARROT_CAP+1)</x:f>
        <x:v>15</x:v>
      </x:c>
      <x:c r="K12888" s="266" t="n">
        <x:f>MOD(ROW()-ROW($I$46),MESCLUN_CAP+1)</x:f>
        <x:v>8</x:v>
      </x:c>
      <x:c r="L12888" s="266" t="n">
        <x:f>SUM(I12888:K12888)</x:f>
        <x:v>42</x:v>
      </x:c>
      <x:c r="M12888" s="267" t="n">
        <x:f>I12888*TOMATO_HOURS*WEEKS*(1+TOMATO_DIM)^I12888+J12888*CARROT_HOURS*WEEKS*(1+CARROT_DIM)^J12888+K12888*MESCLUN_HOURS*WEEKS*(1+MESCLUN_DIM)^K12888</x:f>
        <x:v>11507.553638028363</x:v>
      </x:c>
      <x:c r="N12888" s="267" t="n">
        <x:f>MAX(M12888-FARMER_HOURS,0)/TEMP_HOURS_PER_WORKER</x:f>
        <x:v>7.491356693075252</x:v>
      </x:c>
      <x:c r="O12888" s="268" t="n">
        <x:f>I12888*TOMATO_PRICE+J12888*CARROT_PRICE+K12888*MESCLUN_PRICE</x:f>
        <x:v>220210</x:v>
      </x:c>
      <x:c r="P12888" s="268" t="n">
        <x:f>I12888*TOMATO_FERTILIZER+J12888*CARROT_FERTILIZER+K12888*MESCLUN_FERTILIZER</x:f>
        <x:v>30360</x:v>
      </x:c>
      <x:c r="Q12888" s="268" t="n">
        <x:f>MIN(M12888,FARMER_HOURS)*FARMER_RATE+MAX(M12888-FARMER_HOURS,0)*TEMP_RATE</x:f>
        <x:v>212283.9173268813</x:v>
      </x:c>
      <x:c r="R12888" s="268" t="n">
        <x:f>O12888-P12888-Q12888-FIXED_COST</x:f>
        <x:v>-42433.91732688129</x:v>
      </x:c>
      <x:c r="S12888" s="139" t="str">
        <x:f>IF(AND(L12888&lt;=TOTAL_BED_CAP,N12888&lt;=TEMP_WORKER_CAP),"YES","NO")</x:f>
        <x:v>NO</x:v>
      </x:c>
      <x:c r="T12888" s="139" t="n">
        <x:f>IF(S12888="YES",R12888,-1E+99)</x:f>
        <x:v>-1e+99</x:v>
      </x:c>
    </x:row>
    <x:row r="12889">
      <x:c r="A12889" s="139"/>
      <x:c r="B12889" s="139"/>
      <x:c r="C12889" s="139"/>
      <x:c r="D12889" s="139"/>
      <x:c r="E12889" s="139"/>
      <x:c r="F12889" s="139"/>
      <x:c r="G12889" s="139"/>
      <x:c r="H12889" s="139"/>
      <x:c r="I12889" s="266" t="n">
        <x:f>INT((ROW()-ROW($I$46))/((CARROT_CAP+1)*(MESCLUN_CAP+1)))</x:f>
        <x:v>19</x:v>
      </x:c>
      <x:c r="J12889" s="266" t="n">
        <x:f>MOD(INT((ROW()-ROW($I$46))/(MESCLUN_CAP+1)),CARROT_CAP+1)</x:f>
        <x:v>15</x:v>
      </x:c>
      <x:c r="K12889" s="266" t="n">
        <x:f>MOD(ROW()-ROW($I$46),MESCLUN_CAP+1)</x:f>
        <x:v>9</x:v>
      </x:c>
      <x:c r="L12889" s="266" t="n">
        <x:f>SUM(I12889:K12889)</x:f>
        <x:v>43</x:v>
      </x:c>
      <x:c r="M12889" s="267" t="n">
        <x:f>I12889*TOMATO_HOURS*WEEKS*(1+TOMATO_DIM)^I12889+J12889*CARROT_HOURS*WEEKS*(1+CARROT_DIM)^J12889+K12889*MESCLUN_HOURS*WEEKS*(1+MESCLUN_DIM)^K12889</x:f>
        <x:v>11562.846973468757</x:v>
      </x:c>
      <x:c r="N12889" s="267" t="n">
        <x:f>MAX(M12889-FARMER_HOURS,0)/TEMP_HOURS_PER_WORKER</x:f>
        <x:v>7.5297548426866365</x:v>
      </x:c>
      <x:c r="O12889" s="268" t="n">
        <x:f>I12889*TOMATO_PRICE+J12889*CARROT_PRICE+K12889*MESCLUN_PRICE</x:f>
        <x:v>222910</x:v>
      </x:c>
      <x:c r="P12889" s="268" t="n">
        <x:f>I12889*TOMATO_FERTILIZER+J12889*CARROT_FERTILIZER+K12889*MESCLUN_FERTILIZER</x:f>
        <x:v>31240</x:v>
      </x:c>
      <x:c r="Q12889" s="268" t="n">
        <x:f>MIN(M12889,FARMER_HOURS)*FARMER_RATE+MAX(M12889-FARMER_HOURS,0)*TEMP_RATE</x:f>
        <x:v>213243.87106716592</x:v>
      </x:c>
      <x:c r="R12889" s="268" t="n">
        <x:f>O12889-P12889-Q12889-FIXED_COST</x:f>
        <x:v>-41573.87106716592</x:v>
      </x:c>
      <x:c r="S12889" s="139" t="str">
        <x:f>IF(AND(L12889&lt;=TOTAL_BED_CAP,N12889&lt;=TEMP_WORKER_CAP),"YES","NO")</x:f>
        <x:v>NO</x:v>
      </x:c>
      <x:c r="T12889" s="139" t="n">
        <x:f>IF(S12889="YES",R12889,-1E+99)</x:f>
        <x:v>-1e+99</x:v>
      </x:c>
    </x:row>
    <x:row r="12890">
      <x:c r="A12890" s="139"/>
      <x:c r="B12890" s="139"/>
      <x:c r="C12890" s="139"/>
      <x:c r="D12890" s="139"/>
      <x:c r="E12890" s="139"/>
      <x:c r="F12890" s="139"/>
      <x:c r="G12890" s="139"/>
      <x:c r="H12890" s="139"/>
      <x:c r="I12890" s="266" t="n">
        <x:f>INT((ROW()-ROW($I$46))/((CARROT_CAP+1)*(MESCLUN_CAP+1)))</x:f>
        <x:v>19</x:v>
      </x:c>
      <x:c r="J12890" s="266" t="n">
        <x:f>MOD(INT((ROW()-ROW($I$46))/(MESCLUN_CAP+1)),CARROT_CAP+1)</x:f>
        <x:v>15</x:v>
      </x:c>
      <x:c r="K12890" s="266" t="n">
        <x:f>MOD(ROW()-ROW($I$46),MESCLUN_CAP+1)</x:f>
        <x:v>10</x:v>
      </x:c>
      <x:c r="L12890" s="266" t="n">
        <x:f>SUM(I12890:K12890)</x:f>
        <x:v>44</x:v>
      </x:c>
      <x:c r="M12890" s="267" t="n">
        <x:f>I12890*TOMATO_HOURS*WEEKS*(1+TOMATO_DIM)^I12890+J12890*CARROT_HOURS*WEEKS*(1+CARROT_DIM)^J12890+K12890*MESCLUN_HOURS*WEEKS*(1+MESCLUN_DIM)^K12890</x:f>
        <x:v>11619.46051495197</x:v>
      </x:c>
      <x:c r="N12890" s="267" t="n">
        <x:f>MAX(M12890-FARMER_HOURS,0)/TEMP_HOURS_PER_WORKER</x:f>
        <x:v>7.569069802049979</x:v>
      </x:c>
      <x:c r="O12890" s="268" t="n">
        <x:f>I12890*TOMATO_PRICE+J12890*CARROT_PRICE+K12890*MESCLUN_PRICE</x:f>
        <x:v>225610</x:v>
      </x:c>
      <x:c r="P12890" s="268" t="n">
        <x:f>I12890*TOMATO_FERTILIZER+J12890*CARROT_FERTILIZER+K12890*MESCLUN_FERTILIZER</x:f>
        <x:v>32120</x:v>
      </x:c>
      <x:c r="Q12890" s="268" t="n">
        <x:f>MIN(M12890,FARMER_HOURS)*FARMER_RATE+MAX(M12890-FARMER_HOURS,0)*TEMP_RATE</x:f>
        <x:v>214226.74505124948</x:v>
      </x:c>
      <x:c r="R12890" s="268" t="n">
        <x:f>O12890-P12890-Q12890-FIXED_COST</x:f>
        <x:v>-40736.74505124948</x:v>
      </x:c>
      <x:c r="S12890" s="139" t="str">
        <x:f>IF(AND(L12890&lt;=TOTAL_BED_CAP,N12890&lt;=TEMP_WORKER_CAP),"YES","NO")</x:f>
        <x:v>NO</x:v>
      </x:c>
      <x:c r="T12890" s="139" t="n">
        <x:f>IF(S12890="YES",R12890,-1E+99)</x:f>
        <x:v>-1e+99</x:v>
      </x:c>
    </x:row>
    <x:row r="12891">
      <x:c r="A12891" s="139"/>
      <x:c r="B12891" s="139"/>
      <x:c r="C12891" s="139"/>
      <x:c r="D12891" s="139"/>
      <x:c r="E12891" s="139"/>
      <x:c r="F12891" s="139"/>
      <x:c r="G12891" s="139"/>
      <x:c r="H12891" s="139"/>
      <x:c r="I12891" s="266" t="n">
        <x:f>INT((ROW()-ROW($I$46))/((CARROT_CAP+1)*(MESCLUN_CAP+1)))</x:f>
        <x:v>19</x:v>
      </x:c>
      <x:c r="J12891" s="266" t="n">
        <x:f>MOD(INT((ROW()-ROW($I$46))/(MESCLUN_CAP+1)),CARROT_CAP+1)</x:f>
        <x:v>15</x:v>
      </x:c>
      <x:c r="K12891" s="266" t="n">
        <x:f>MOD(ROW()-ROW($I$46),MESCLUN_CAP+1)</x:f>
        <x:v>11</x:v>
      </x:c>
      <x:c r="L12891" s="266" t="n">
        <x:f>SUM(I12891:K12891)</x:f>
        <x:v>45</x:v>
      </x:c>
      <x:c r="M12891" s="267" t="n">
        <x:f>I12891*TOMATO_HOURS*WEEKS*(1+TOMATO_DIM)^I12891+J12891*CARROT_HOURS*WEEKS*(1+CARROT_DIM)^J12891+K12891*MESCLUN_HOURS*WEEKS*(1+MESCLUN_DIM)^K12891</x:f>
        <x:v>11677.418628045409</x:v>
      </x:c>
      <x:c r="N12891" s="267" t="n">
        <x:f>MAX(M12891-FARMER_HOURS,0)/TEMP_HOURS_PER_WORKER</x:f>
        <x:v>7.6093184916982</x:v>
      </x:c>
      <x:c r="O12891" s="268" t="n">
        <x:f>I12891*TOMATO_PRICE+J12891*CARROT_PRICE+K12891*MESCLUN_PRICE</x:f>
        <x:v>228310</x:v>
      </x:c>
      <x:c r="P12891" s="268" t="n">
        <x:f>I12891*TOMATO_FERTILIZER+J12891*CARROT_FERTILIZER+K12891*MESCLUN_FERTILIZER</x:f>
        <x:v>33000</x:v>
      </x:c>
      <x:c r="Q12891" s="268" t="n">
        <x:f>MIN(M12891,FARMER_HOURS)*FARMER_RATE+MAX(M12891-FARMER_HOURS,0)*TEMP_RATE</x:f>
        <x:v>215232.96229245502</x:v>
      </x:c>
      <x:c r="R12891" s="268" t="n">
        <x:f>O12891-P12891-Q12891-FIXED_COST</x:f>
        <x:v>-39922.96229245502</x:v>
      </x:c>
      <x:c r="S12891" s="139" t="str">
        <x:f>IF(AND(L12891&lt;=TOTAL_BED_CAP,N12891&lt;=TEMP_WORKER_CAP),"YES","NO")</x:f>
        <x:v>NO</x:v>
      </x:c>
      <x:c r="T12891" s="139" t="n">
        <x:f>IF(S12891="YES",R12891,-1E+99)</x:f>
        <x:v>-1e+99</x:v>
      </x:c>
    </x:row>
    <x:row r="12892">
      <x:c r="A12892" s="139"/>
      <x:c r="B12892" s="139"/>
      <x:c r="C12892" s="139"/>
      <x:c r="D12892" s="139"/>
      <x:c r="E12892" s="139"/>
      <x:c r="F12892" s="139"/>
      <x:c r="G12892" s="139"/>
      <x:c r="H12892" s="139"/>
      <x:c r="I12892" s="266" t="n">
        <x:f>INT((ROW()-ROW($I$46))/((CARROT_CAP+1)*(MESCLUN_CAP+1)))</x:f>
        <x:v>19</x:v>
      </x:c>
      <x:c r="J12892" s="266" t="n">
        <x:f>MOD(INT((ROW()-ROW($I$46))/(MESCLUN_CAP+1)),CARROT_CAP+1)</x:f>
        <x:v>15</x:v>
      </x:c>
      <x:c r="K12892" s="266" t="n">
        <x:f>MOD(ROW()-ROW($I$46),MESCLUN_CAP+1)</x:f>
        <x:v>12</x:v>
      </x:c>
      <x:c r="L12892" s="266" t="n">
        <x:f>SUM(I12892:K12892)</x:f>
        <x:v>46</x:v>
      </x:c>
      <x:c r="M12892" s="267" t="n">
        <x:f>I12892*TOMATO_HOURS*WEEKS*(1+TOMATO_DIM)^I12892+J12892*CARROT_HOURS*WEEKS*(1+CARROT_DIM)^J12892+K12892*MESCLUN_HOURS*WEEKS*(1+MESCLUN_DIM)^K12892</x:f>
        <x:v>11736.746081173473</x:v>
      </x:c>
      <x:c r="N12892" s="267" t="n">
        <x:f>MAX(M12892-FARMER_HOURS,0)/TEMP_HOURS_PER_WORKER</x:f>
        <x:v>7.650518111926023</x:v>
      </x:c>
      <x:c r="O12892" s="268" t="n">
        <x:f>I12892*TOMATO_PRICE+J12892*CARROT_PRICE+K12892*MESCLUN_PRICE</x:f>
        <x:v>231010</x:v>
      </x:c>
      <x:c r="P12892" s="268" t="n">
        <x:f>I12892*TOMATO_FERTILIZER+J12892*CARROT_FERTILIZER+K12892*MESCLUN_FERTILIZER</x:f>
        <x:v>33880</x:v>
      </x:c>
      <x:c r="Q12892" s="268" t="n">
        <x:f>MIN(M12892,FARMER_HOURS)*FARMER_RATE+MAX(M12892-FARMER_HOURS,0)*TEMP_RATE</x:f>
        <x:v>216262.95279815057</x:v>
      </x:c>
      <x:c r="R12892" s="268" t="n">
        <x:f>O12892-P12892-Q12892-FIXED_COST</x:f>
        <x:v>-39132.95279815057</x:v>
      </x:c>
      <x:c r="S12892" s="139" t="str">
        <x:f>IF(AND(L12892&lt;=TOTAL_BED_CAP,N12892&lt;=TEMP_WORKER_CAP),"YES","NO")</x:f>
        <x:v>NO</x:v>
      </x:c>
      <x:c r="T12892" s="139" t="n">
        <x:f>IF(S12892="YES",R12892,-1E+99)</x:f>
        <x:v>-1e+99</x:v>
      </x:c>
    </x:row>
    <x:row r="12893">
      <x:c r="A12893" s="139"/>
      <x:c r="B12893" s="139"/>
      <x:c r="C12893" s="139"/>
      <x:c r="D12893" s="139"/>
      <x:c r="E12893" s="139"/>
      <x:c r="F12893" s="139"/>
      <x:c r="G12893" s="139"/>
      <x:c r="H12893" s="139"/>
      <x:c r="I12893" s="266" t="n">
        <x:f>INT((ROW()-ROW($I$46))/((CARROT_CAP+1)*(MESCLUN_CAP+1)))</x:f>
        <x:v>19</x:v>
      </x:c>
      <x:c r="J12893" s="266" t="n">
        <x:f>MOD(INT((ROW()-ROW($I$46))/(MESCLUN_CAP+1)),CARROT_CAP+1)</x:f>
        <x:v>15</x:v>
      </x:c>
      <x:c r="K12893" s="266" t="n">
        <x:f>MOD(ROW()-ROW($I$46),MESCLUN_CAP+1)</x:f>
        <x:v>13</x:v>
      </x:c>
      <x:c r="L12893" s="266" t="n">
        <x:f>SUM(I12893:K12893)</x:f>
        <x:v>47</x:v>
      </x:c>
      <x:c r="M12893" s="267" t="n">
        <x:f>I12893*TOMATO_HOURS*WEEKS*(1+TOMATO_DIM)^I12893+J12893*CARROT_HOURS*WEEKS*(1+CARROT_DIM)^J12893+K12893*MESCLUN_HOURS*WEEKS*(1+MESCLUN_DIM)^K12893</x:f>
        <x:v>11797.468051881857</x:v>
      </x:c>
      <x:c r="N12893" s="267" t="n">
        <x:f>MAX(M12893-FARMER_HOURS,0)/TEMP_HOURS_PER_WORKER</x:f>
        <x:v>7.692686147140178</x:v>
      </x:c>
      <x:c r="O12893" s="268" t="n">
        <x:f>I12893*TOMATO_PRICE+J12893*CARROT_PRICE+K12893*MESCLUN_PRICE</x:f>
        <x:v>233710</x:v>
      </x:c>
      <x:c r="P12893" s="268" t="n">
        <x:f>I12893*TOMATO_FERTILIZER+J12893*CARROT_FERTILIZER+K12893*MESCLUN_FERTILIZER</x:f>
        <x:v>34760</x:v>
      </x:c>
      <x:c r="Q12893" s="268" t="n">
        <x:f>MIN(M12893,FARMER_HOURS)*FARMER_RATE+MAX(M12893-FARMER_HOURS,0)*TEMP_RATE</x:f>
        <x:v>217317.15367850446</x:v>
      </x:c>
      <x:c r="R12893" s="268" t="n">
        <x:f>O12893-P12893-Q12893-FIXED_COST</x:f>
        <x:v>-38367.15367850446</x:v>
      </x:c>
      <x:c r="S12893" s="139" t="str">
        <x:f>IF(AND(L12893&lt;=TOTAL_BED_CAP,N12893&lt;=TEMP_WORKER_CAP),"YES","NO")</x:f>
        <x:v>NO</x:v>
      </x:c>
      <x:c r="T12893" s="139" t="n">
        <x:f>IF(S12893="YES",R12893,-1E+99)</x:f>
        <x:v>-1e+99</x:v>
      </x:c>
    </x:row>
    <x:row r="12894">
      <x:c r="A12894" s="139"/>
      <x:c r="B12894" s="139"/>
      <x:c r="C12894" s="139"/>
      <x:c r="D12894" s="139"/>
      <x:c r="E12894" s="139"/>
      <x:c r="F12894" s="139"/>
      <x:c r="G12894" s="139"/>
      <x:c r="H12894" s="139"/>
      <x:c r="I12894" s="266" t="n">
        <x:f>INT((ROW()-ROW($I$46))/((CARROT_CAP+1)*(MESCLUN_CAP+1)))</x:f>
        <x:v>19</x:v>
      </x:c>
      <x:c r="J12894" s="266" t="n">
        <x:f>MOD(INT((ROW()-ROW($I$46))/(MESCLUN_CAP+1)),CARROT_CAP+1)</x:f>
        <x:v>15</x:v>
      </x:c>
      <x:c r="K12894" s="266" t="n">
        <x:f>MOD(ROW()-ROW($I$46),MESCLUN_CAP+1)</x:f>
        <x:v>14</x:v>
      </x:c>
      <x:c r="L12894" s="266" t="n">
        <x:f>SUM(I12894:K12894)</x:f>
        <x:v>48</x:v>
      </x:c>
      <x:c r="M12894" s="267" t="n">
        <x:f>I12894*TOMATO_HOURS*WEEKS*(1+TOMATO_DIM)^I12894+J12894*CARROT_HOURS*WEEKS*(1+CARROT_DIM)^J12894+K12894*MESCLUN_HOURS*WEEKS*(1+MESCLUN_DIM)^K12894</x:f>
        <x:v>11859.610133195518</x:v>
      </x:c>
      <x:c r="N12894" s="267" t="n">
        <x:f>MAX(M12894-FARMER_HOURS,0)/TEMP_HOURS_PER_WORKER</x:f>
        <x:v>7.735840370274665</x:v>
      </x:c>
      <x:c r="O12894" s="268" t="n">
        <x:f>I12894*TOMATO_PRICE+J12894*CARROT_PRICE+K12894*MESCLUN_PRICE</x:f>
        <x:v>236410</x:v>
      </x:c>
      <x:c r="P12894" s="268" t="n">
        <x:f>I12894*TOMATO_FERTILIZER+J12894*CARROT_FERTILIZER+K12894*MESCLUN_FERTILIZER</x:f>
        <x:v>35640</x:v>
      </x:c>
      <x:c r="Q12894" s="268" t="n">
        <x:f>MIN(M12894,FARMER_HOURS)*FARMER_RATE+MAX(M12894-FARMER_HOURS,0)*TEMP_RATE</x:f>
        <x:v>218396.00925686662</x:v>
      </x:c>
      <x:c r="R12894" s="268" t="n">
        <x:f>O12894-P12894-Q12894-FIXED_COST</x:f>
        <x:v>-37626.009256866615</x:v>
      </x:c>
      <x:c r="S12894" s="139" t="str">
        <x:f>IF(AND(L12894&lt;=TOTAL_BED_CAP,N12894&lt;=TEMP_WORKER_CAP),"YES","NO")</x:f>
        <x:v>NO</x:v>
      </x:c>
      <x:c r="T12894" s="139" t="n">
        <x:f>IF(S12894="YES",R12894,-1E+99)</x:f>
        <x:v>-1e+99</x:v>
      </x:c>
    </x:row>
    <x:row r="12895">
      <x:c r="A12895" s="139"/>
      <x:c r="B12895" s="139"/>
      <x:c r="C12895" s="139"/>
      <x:c r="D12895" s="139"/>
      <x:c r="E12895" s="139"/>
      <x:c r="F12895" s="139"/>
      <x:c r="G12895" s="139"/>
      <x:c r="H12895" s="139"/>
      <x:c r="I12895" s="266" t="n">
        <x:f>INT((ROW()-ROW($I$46))/((CARROT_CAP+1)*(MESCLUN_CAP+1)))</x:f>
        <x:v>19</x:v>
      </x:c>
      <x:c r="J12895" s="266" t="n">
        <x:f>MOD(INT((ROW()-ROW($I$46))/(MESCLUN_CAP+1)),CARROT_CAP+1)</x:f>
        <x:v>15</x:v>
      </x:c>
      <x:c r="K12895" s="266" t="n">
        <x:f>MOD(ROW()-ROW($I$46),MESCLUN_CAP+1)</x:f>
        <x:v>15</x:v>
      </x:c>
      <x:c r="L12895" s="266" t="n">
        <x:f>SUM(I12895:K12895)</x:f>
        <x:v>49</x:v>
      </x:c>
      <x:c r="M12895" s="267" t="n">
        <x:f>I12895*TOMATO_HOURS*WEEKS*(1+TOMATO_DIM)^I12895+J12895*CARROT_HOURS*WEEKS*(1+CARROT_DIM)^J12895+K12895*MESCLUN_HOURS*WEEKS*(1+MESCLUN_DIM)^K12895</x:f>
        <x:v>11923.198340071665</x:v>
      </x:c>
      <x:c r="N12895" s="267" t="n">
        <x:f>MAX(M12895-FARMER_HOURS,0)/TEMP_HOURS_PER_WORKER</x:f>
        <x:v>7.779998847271989</x:v>
      </x:c>
      <x:c r="O12895" s="268" t="n">
        <x:f>I12895*TOMATO_PRICE+J12895*CARROT_PRICE+K12895*MESCLUN_PRICE</x:f>
        <x:v>239110</x:v>
      </x:c>
      <x:c r="P12895" s="268" t="n">
        <x:f>I12895*TOMATO_FERTILIZER+J12895*CARROT_FERTILIZER+K12895*MESCLUN_FERTILIZER</x:f>
        <x:v>36520</x:v>
      </x:c>
      <x:c r="Q12895" s="268" t="n">
        <x:f>MIN(M12895,FARMER_HOURS)*FARMER_RATE+MAX(M12895-FARMER_HOURS,0)*TEMP_RATE</x:f>
        <x:v>219499.97118179974</x:v>
      </x:c>
      <x:c r="R12895" s="268" t="n">
        <x:f>O12895-P12895-Q12895-FIXED_COST</x:f>
        <x:v>-36909.971181799745</x:v>
      </x:c>
      <x:c r="S12895" s="139" t="str">
        <x:f>IF(AND(L12895&lt;=TOTAL_BED_CAP,N12895&lt;=TEMP_WORKER_CAP),"YES","NO")</x:f>
        <x:v>NO</x:v>
      </x:c>
      <x:c r="T12895" s="139" t="n">
        <x:f>IF(S12895="YES",R12895,-1E+99)</x:f>
        <x:v>-1e+99</x:v>
      </x:c>
    </x:row>
    <x:row r="12896">
      <x:c r="A12896" s="139"/>
      <x:c r="B12896" s="139"/>
      <x:c r="C12896" s="139"/>
      <x:c r="D12896" s="139"/>
      <x:c r="E12896" s="139"/>
      <x:c r="F12896" s="139"/>
      <x:c r="G12896" s="139"/>
      <x:c r="H12896" s="139"/>
      <x:c r="I12896" s="266" t="n">
        <x:f>INT((ROW()-ROW($I$46))/((CARROT_CAP+1)*(MESCLUN_CAP+1)))</x:f>
        <x:v>19</x:v>
      </x:c>
      <x:c r="J12896" s="266" t="n">
        <x:f>MOD(INT((ROW()-ROW($I$46))/(MESCLUN_CAP+1)),CARROT_CAP+1)</x:f>
        <x:v>15</x:v>
      </x:c>
      <x:c r="K12896" s="266" t="n">
        <x:f>MOD(ROW()-ROW($I$46),MESCLUN_CAP+1)</x:f>
        <x:v>16</x:v>
      </x:c>
      <x:c r="L12896" s="266" t="n">
        <x:f>SUM(I12896:K12896)</x:f>
        <x:v>50</x:v>
      </x:c>
      <x:c r="M12896" s="267" t="n">
        <x:f>I12896*TOMATO_HOURS*WEEKS*(1+TOMATO_DIM)^I12896+J12896*CARROT_HOURS*WEEKS*(1+CARROT_DIM)^J12896+K12896*MESCLUN_HOURS*WEEKS*(1+MESCLUN_DIM)^K12896</x:f>
        <x:v>11988.259115949153</x:v>
      </x:c>
      <x:c r="N12896" s="267" t="n">
        <x:f>MAX(M12896-FARMER_HOURS,0)/TEMP_HOURS_PER_WORKER</x:f>
        <x:v>7.825179941631356</x:v>
      </x:c>
      <x:c r="O12896" s="268" t="n">
        <x:f>I12896*TOMATO_PRICE+J12896*CARROT_PRICE+K12896*MESCLUN_PRICE</x:f>
        <x:v>241810</x:v>
      </x:c>
      <x:c r="P12896" s="268" t="n">
        <x:f>I12896*TOMATO_FERTILIZER+J12896*CARROT_FERTILIZER+K12896*MESCLUN_FERTILIZER</x:f>
        <x:v>37400</x:v>
      </x:c>
      <x:c r="Q12896" s="268" t="n">
        <x:f>MIN(M12896,FARMER_HOURS)*FARMER_RATE+MAX(M12896-FARMER_HOURS,0)*TEMP_RATE</x:f>
        <x:v>220629.4985407839</x:v>
      </x:c>
      <x:c r="R12896" s="268" t="n">
        <x:f>O12896-P12896-Q12896-FIXED_COST</x:f>
        <x:v>-36219.49854078391</x:v>
      </x:c>
      <x:c r="S12896" s="139" t="str">
        <x:f>IF(AND(L12896&lt;=TOTAL_BED_CAP,N12896&lt;=TEMP_WORKER_CAP),"YES","NO")</x:f>
        <x:v>NO</x:v>
      </x:c>
      <x:c r="T12896" s="139" t="n">
        <x:f>IF(S12896="YES",R12896,-1E+99)</x:f>
        <x:v>-1e+99</x:v>
      </x:c>
    </x:row>
    <x:row r="12897">
      <x:c r="A12897" s="139"/>
      <x:c r="B12897" s="139"/>
      <x:c r="C12897" s="139"/>
      <x:c r="D12897" s="139"/>
      <x:c r="E12897" s="139"/>
      <x:c r="F12897" s="139"/>
      <x:c r="G12897" s="139"/>
      <x:c r="H12897" s="139"/>
      <x:c r="I12897" s="266" t="n">
        <x:f>INT((ROW()-ROW($I$46))/((CARROT_CAP+1)*(MESCLUN_CAP+1)))</x:f>
        <x:v>19</x:v>
      </x:c>
      <x:c r="J12897" s="266" t="n">
        <x:f>MOD(INT((ROW()-ROW($I$46))/(MESCLUN_CAP+1)),CARROT_CAP+1)</x:f>
        <x:v>15</x:v>
      </x:c>
      <x:c r="K12897" s="266" t="n">
        <x:f>MOD(ROW()-ROW($I$46),MESCLUN_CAP+1)</x:f>
        <x:v>17</x:v>
      </x:c>
      <x:c r="L12897" s="266" t="n">
        <x:f>SUM(I12897:K12897)</x:f>
        <x:v>51</x:v>
      </x:c>
      <x:c r="M12897" s="267" t="n">
        <x:f>I12897*TOMATO_HOURS*WEEKS*(1+TOMATO_DIM)^I12897+J12897*CARROT_HOURS*WEEKS*(1+CARROT_DIM)^J12897+K12897*MESCLUN_HOURS*WEEKS*(1+MESCLUN_DIM)^K12897</x:f>
        <x:v>12054.819339395694</x:v>
      </x:c>
      <x:c r="N12897" s="267" t="n">
        <x:f>MAX(M12897-FARMER_HOURS,0)/TEMP_HOURS_PER_WORKER</x:f>
        <x:v>7.871402319024787</x:v>
      </x:c>
      <x:c r="O12897" s="268" t="n">
        <x:f>I12897*TOMATO_PRICE+J12897*CARROT_PRICE+K12897*MESCLUN_PRICE</x:f>
        <x:v>244510</x:v>
      </x:c>
      <x:c r="P12897" s="268" t="n">
        <x:f>I12897*TOMATO_FERTILIZER+J12897*CARROT_FERTILIZER+K12897*MESCLUN_FERTILIZER</x:f>
        <x:v>38280</x:v>
      </x:c>
      <x:c r="Q12897" s="268" t="n">
        <x:f>MIN(M12897,FARMER_HOURS)*FARMER_RATE+MAX(M12897-FARMER_HOURS,0)*TEMP_RATE</x:f>
        <x:v>221785.05797561968</x:v>
      </x:c>
      <x:c r="R12897" s="268" t="n">
        <x:f>O12897-P12897-Q12897-FIXED_COST</x:f>
        <x:v>-35555.05797561968</x:v>
      </x:c>
      <x:c r="S12897" s="139" t="str">
        <x:f>IF(AND(L12897&lt;=TOTAL_BED_CAP,N12897&lt;=TEMP_WORKER_CAP),"YES","NO")</x:f>
        <x:v>NO</x:v>
      </x:c>
      <x:c r="T12897" s="139" t="n">
        <x:f>IF(S12897="YES",R12897,-1E+99)</x:f>
        <x:v>-1e+99</x:v>
      </x:c>
    </x:row>
    <x:row r="12898">
      <x:c r="A12898" s="139"/>
      <x:c r="B12898" s="139"/>
      <x:c r="C12898" s="139"/>
      <x:c r="D12898" s="139"/>
      <x:c r="E12898" s="139"/>
      <x:c r="F12898" s="139"/>
      <x:c r="G12898" s="139"/>
      <x:c r="H12898" s="139"/>
      <x:c r="I12898" s="266" t="n">
        <x:f>INT((ROW()-ROW($I$46))/((CARROT_CAP+1)*(MESCLUN_CAP+1)))</x:f>
        <x:v>19</x:v>
      </x:c>
      <x:c r="J12898" s="266" t="n">
        <x:f>MOD(INT((ROW()-ROW($I$46))/(MESCLUN_CAP+1)),CARROT_CAP+1)</x:f>
        <x:v>15</x:v>
      </x:c>
      <x:c r="K12898" s="266" t="n">
        <x:f>MOD(ROW()-ROW($I$46),MESCLUN_CAP+1)</x:f>
        <x:v>18</x:v>
      </x:c>
      <x:c r="L12898" s="266" t="n">
        <x:f>SUM(I12898:K12898)</x:f>
        <x:v>52</x:v>
      </x:c>
      <x:c r="M12898" s="267" t="n">
        <x:f>I12898*TOMATO_HOURS*WEEKS*(1+TOMATO_DIM)^I12898+J12898*CARROT_HOURS*WEEKS*(1+CARROT_DIM)^J12898+K12898*MESCLUN_HOURS*WEEKS*(1+MESCLUN_DIM)^K12898</x:f>
        <x:v>12122.90633085428</x:v>
      </x:c>
      <x:c r="N12898" s="267" t="n">
        <x:f>MAX(M12898-FARMER_HOURS,0)/TEMP_HOURS_PER_WORKER</x:f>
        <x:v>7.918684951982139</x:v>
      </x:c>
      <x:c r="O12898" s="268" t="n">
        <x:f>I12898*TOMATO_PRICE+J12898*CARROT_PRICE+K12898*MESCLUN_PRICE</x:f>
        <x:v>247210</x:v>
      </x:c>
      <x:c r="P12898" s="268" t="n">
        <x:f>I12898*TOMATO_FERTILIZER+J12898*CARROT_FERTILIZER+K12898*MESCLUN_FERTILIZER</x:f>
        <x:v>39160</x:v>
      </x:c>
      <x:c r="Q12898" s="268" t="n">
        <x:f>MIN(M12898,FARMER_HOURS)*FARMER_RATE+MAX(M12898-FARMER_HOURS,0)*TEMP_RATE</x:f>
        <x:v>222967.1237995535</x:v>
      </x:c>
      <x:c r="R12898" s="268" t="n">
        <x:f>O12898-P12898-Q12898-FIXED_COST</x:f>
        <x:v>-34917.12379955349</x:v>
      </x:c>
      <x:c r="S12898" s="139" t="str">
        <x:f>IF(AND(L12898&lt;=TOTAL_BED_CAP,N12898&lt;=TEMP_WORKER_CAP),"YES","NO")</x:f>
        <x:v>NO</x:v>
      </x:c>
      <x:c r="T12898" s="139" t="n">
        <x:f>IF(S12898="YES",R12898,-1E+99)</x:f>
        <x:v>-1e+99</x:v>
      </x:c>
    </x:row>
    <x:row r="12899">
      <x:c r="A12899" s="139"/>
      <x:c r="B12899" s="139"/>
      <x:c r="C12899" s="139"/>
      <x:c r="D12899" s="139"/>
      <x:c r="E12899" s="139"/>
      <x:c r="F12899" s="139"/>
      <x:c r="G12899" s="139"/>
      <x:c r="H12899" s="139"/>
      <x:c r="I12899" s="266" t="n">
        <x:f>INT((ROW()-ROW($I$46))/((CARROT_CAP+1)*(MESCLUN_CAP+1)))</x:f>
        <x:v>19</x:v>
      </x:c>
      <x:c r="J12899" s="266" t="n">
        <x:f>MOD(INT((ROW()-ROW($I$46))/(MESCLUN_CAP+1)),CARROT_CAP+1)</x:f>
        <x:v>15</x:v>
      </x:c>
      <x:c r="K12899" s="266" t="n">
        <x:f>MOD(ROW()-ROW($I$46),MESCLUN_CAP+1)</x:f>
        <x:v>19</x:v>
      </x:c>
      <x:c r="L12899" s="266" t="n">
        <x:f>SUM(I12899:K12899)</x:f>
        <x:v>53</x:v>
      </x:c>
      <x:c r="M12899" s="267" t="n">
        <x:f>I12899*TOMATO_HOURS*WEEKS*(1+TOMATO_DIM)^I12899+J12899*CARROT_HOURS*WEEKS*(1+CARROT_DIM)^J12899+K12899*MESCLUN_HOURS*WEEKS*(1+MESCLUN_DIM)^K12899</x:f>
        <x:v>12192.547859490303</x:v>
      </x:c>
      <x:c r="N12899" s="267" t="n">
        <x:f>MAX(M12899-FARMER_HOURS,0)/TEMP_HOURS_PER_WORKER</x:f>
        <x:v>7.967047124646044</x:v>
      </x:c>
      <x:c r="O12899" s="268" t="n">
        <x:f>I12899*TOMATO_PRICE+J12899*CARROT_PRICE+K12899*MESCLUN_PRICE</x:f>
        <x:v>249910</x:v>
      </x:c>
      <x:c r="P12899" s="268" t="n">
        <x:f>I12899*TOMATO_FERTILIZER+J12899*CARROT_FERTILIZER+K12899*MESCLUN_FERTILIZER</x:f>
        <x:v>40040</x:v>
      </x:c>
      <x:c r="Q12899" s="268" t="n">
        <x:f>MIN(M12899,FARMER_HOURS)*FARMER_RATE+MAX(M12899-FARMER_HOURS,0)*TEMP_RATE</x:f>
        <x:v>224176.1781161511</x:v>
      </x:c>
      <x:c r="R12899" s="268" t="n">
        <x:f>O12899-P12899-Q12899-FIXED_COST</x:f>
        <x:v>-34306.1781161511</x:v>
      </x:c>
      <x:c r="S12899" s="139" t="str">
        <x:f>IF(AND(L12899&lt;=TOTAL_BED_CAP,N12899&lt;=TEMP_WORKER_CAP),"YES","NO")</x:f>
        <x:v>NO</x:v>
      </x:c>
      <x:c r="T12899" s="139" t="n">
        <x:f>IF(S12899="YES",R12899,-1E+99)</x:f>
        <x:v>-1e+99</x:v>
      </x:c>
    </x:row>
    <x:row r="12900">
      <x:c r="A12900" s="139"/>
      <x:c r="B12900" s="139"/>
      <x:c r="C12900" s="139"/>
      <x:c r="D12900" s="139"/>
      <x:c r="E12900" s="139"/>
      <x:c r="F12900" s="139"/>
      <x:c r="G12900" s="139"/>
      <x:c r="H12900" s="139"/>
      <x:c r="I12900" s="266" t="n">
        <x:f>INT((ROW()-ROW($I$46))/((CARROT_CAP+1)*(MESCLUN_CAP+1)))</x:f>
        <x:v>19</x:v>
      </x:c>
      <x:c r="J12900" s="266" t="n">
        <x:f>MOD(INT((ROW()-ROW($I$46))/(MESCLUN_CAP+1)),CARROT_CAP+1)</x:f>
        <x:v>15</x:v>
      </x:c>
      <x:c r="K12900" s="266" t="n">
        <x:f>MOD(ROW()-ROW($I$46),MESCLUN_CAP+1)</x:f>
        <x:v>20</x:v>
      </x:c>
      <x:c r="L12900" s="266" t="n">
        <x:f>SUM(I12900:K12900)</x:f>
        <x:v>54</x:v>
      </x:c>
      <x:c r="M12900" s="267" t="n">
        <x:f>I12900*TOMATO_HOURS*WEEKS*(1+TOMATO_DIM)^I12900+J12900*CARROT_HOURS*WEEKS*(1+CARROT_DIM)^J12900+K12900*MESCLUN_HOURS*WEEKS*(1+MESCLUN_DIM)^K12900</x:f>
        <x:v>12263.77215014078</x:v>
      </x:c>
      <x:c r="N12900" s="267" t="n">
        <x:f>MAX(M12900-FARMER_HOURS,0)/TEMP_HOURS_PER_WORKER</x:f>
        <x:v>8.016508437597764</x:v>
      </x:c>
      <x:c r="O12900" s="268" t="n">
        <x:f>I12900*TOMATO_PRICE+J12900*CARROT_PRICE+K12900*MESCLUN_PRICE</x:f>
        <x:v>252610</x:v>
      </x:c>
      <x:c r="P12900" s="268" t="n">
        <x:f>I12900*TOMATO_FERTILIZER+J12900*CARROT_FERTILIZER+K12900*MESCLUN_FERTILIZER</x:f>
        <x:v>40920</x:v>
      </x:c>
      <x:c r="Q12900" s="268" t="n">
        <x:f>MIN(M12900,FARMER_HOURS)*FARMER_RATE+MAX(M12900-FARMER_HOURS,0)*TEMP_RATE</x:f>
        <x:v>225412.71093994408</x:v>
      </x:c>
      <x:c r="R12900" s="268" t="n">
        <x:f>O12900-P12900-Q12900-FIXED_COST</x:f>
        <x:v>-33722.71093994408</x:v>
      </x:c>
      <x:c r="S12900" s="139" t="str">
        <x:f>IF(AND(L12900&lt;=TOTAL_BED_CAP,N12900&lt;=TEMP_WORKER_CAP),"YES","NO")</x:f>
        <x:v>NO</x:v>
      </x:c>
      <x:c r="T12900" s="139" t="n">
        <x:f>IF(S12900="YES",R12900,-1E+99)</x:f>
        <x:v>-1e+99</x:v>
      </x:c>
    </x:row>
    <x:row r="12901">
      <x:c r="A12901" s="139"/>
      <x:c r="B12901" s="139"/>
      <x:c r="C12901" s="139"/>
      <x:c r="D12901" s="139"/>
      <x:c r="E12901" s="139"/>
      <x:c r="F12901" s="139"/>
      <x:c r="G12901" s="139"/>
      <x:c r="H12901" s="139"/>
      <x:c r="I12901" s="266" t="n">
        <x:f>INT((ROW()-ROW($I$46))/((CARROT_CAP+1)*(MESCLUN_CAP+1)))</x:f>
        <x:v>19</x:v>
      </x:c>
      <x:c r="J12901" s="266" t="n">
        <x:f>MOD(INT((ROW()-ROW($I$46))/(MESCLUN_CAP+1)),CARROT_CAP+1)</x:f>
        <x:v>15</x:v>
      </x:c>
      <x:c r="K12901" s="266" t="n">
        <x:f>MOD(ROW()-ROW($I$46),MESCLUN_CAP+1)</x:f>
        <x:v>21</x:v>
      </x:c>
      <x:c r="L12901" s="266" t="n">
        <x:f>SUM(I12901:K12901)</x:f>
        <x:v>55</x:v>
      </x:c>
      <x:c r="M12901" s="267" t="n">
        <x:f>I12901*TOMATO_HOURS*WEEKS*(1+TOMATO_DIM)^I12901+J12901*CARROT_HOURS*WEEKS*(1+CARROT_DIM)^J12901+K12901*MESCLUN_HOURS*WEEKS*(1+MESCLUN_DIM)^K12901</x:f>
        <x:v>12336.607890367224</x:v>
      </x:c>
      <x:c r="N12901" s="267" t="n">
        <x:f>MAX(M12901-FARMER_HOURS,0)/TEMP_HOURS_PER_WORKER</x:f>
        <x:v>8.067088812755017</x:v>
      </x:c>
      <x:c r="O12901" s="268" t="n">
        <x:f>I12901*TOMATO_PRICE+J12901*CARROT_PRICE+K12901*MESCLUN_PRICE</x:f>
        <x:v>255310</x:v>
      </x:c>
      <x:c r="P12901" s="268" t="n">
        <x:f>I12901*TOMATO_FERTILIZER+J12901*CARROT_FERTILIZER+K12901*MESCLUN_FERTILIZER</x:f>
        <x:v>41800</x:v>
      </x:c>
      <x:c r="Q12901" s="268" t="n">
        <x:f>MIN(M12901,FARMER_HOURS)*FARMER_RATE+MAX(M12901-FARMER_HOURS,0)*TEMP_RATE</x:f>
        <x:v>226677.22031887542</x:v>
      </x:c>
      <x:c r="R12901" s="268" t="n">
        <x:f>O12901-P12901-Q12901-FIXED_COST</x:f>
        <x:v>-33167.22031887542</x:v>
      </x:c>
      <x:c r="S12901" s="139" t="str">
        <x:f>IF(AND(L12901&lt;=TOTAL_BED_CAP,N12901&lt;=TEMP_WORKER_CAP),"YES","NO")</x:f>
        <x:v>NO</x:v>
      </x:c>
      <x:c r="T12901" s="139" t="n">
        <x:f>IF(S12901="YES",R12901,-1E+99)</x:f>
        <x:v>-1e+99</x:v>
      </x:c>
    </x:row>
    <x:row r="12902">
      <x:c r="A12902" s="139"/>
      <x:c r="B12902" s="139"/>
      <x:c r="C12902" s="139"/>
      <x:c r="D12902" s="139"/>
      <x:c r="E12902" s="139"/>
      <x:c r="F12902" s="139"/>
      <x:c r="G12902" s="139"/>
      <x:c r="H12902" s="139"/>
      <x:c r="I12902" s="266" t="n">
        <x:f>INT((ROW()-ROW($I$46))/((CARROT_CAP+1)*(MESCLUN_CAP+1)))</x:f>
        <x:v>19</x:v>
      </x:c>
      <x:c r="J12902" s="266" t="n">
        <x:f>MOD(INT((ROW()-ROW($I$46))/(MESCLUN_CAP+1)),CARROT_CAP+1)</x:f>
        <x:v>15</x:v>
      </x:c>
      <x:c r="K12902" s="266" t="n">
        <x:f>MOD(ROW()-ROW($I$46),MESCLUN_CAP+1)</x:f>
        <x:v>22</x:v>
      </x:c>
      <x:c r="L12902" s="266" t="n">
        <x:f>SUM(I12902:K12902)</x:f>
        <x:v>56</x:v>
      </x:c>
      <x:c r="M12902" s="267" t="n">
        <x:f>I12902*TOMATO_HOURS*WEEKS*(1+TOMATO_DIM)^I12902+J12902*CARROT_HOURS*WEEKS*(1+CARROT_DIM)^J12902+K12902*MESCLUN_HOURS*WEEKS*(1+MESCLUN_DIM)^K12902</x:f>
        <x:v>12411.08423761362</x:v>
      </x:c>
      <x:c r="N12902" s="267" t="n">
        <x:f>MAX(M12902-FARMER_HOURS,0)/TEMP_HOURS_PER_WORKER</x:f>
        <x:v>8.118808498342792</x:v>
      </x:c>
      <x:c r="O12902" s="268" t="n">
        <x:f>I12902*TOMATO_PRICE+J12902*CARROT_PRICE+K12902*MESCLUN_PRICE</x:f>
        <x:v>258010</x:v>
      </x:c>
      <x:c r="P12902" s="268" t="n">
        <x:f>I12902*TOMATO_FERTILIZER+J12902*CARROT_FERTILIZER+K12902*MESCLUN_FERTILIZER</x:f>
        <x:v>42680</x:v>
      </x:c>
      <x:c r="Q12902" s="268" t="n">
        <x:f>MIN(M12902,FARMER_HOURS)*FARMER_RATE+MAX(M12902-FARMER_HOURS,0)*TEMP_RATE</x:f>
        <x:v>227970.2124585698</x:v>
      </x:c>
      <x:c r="R12902" s="268" t="n">
        <x:f>O12902-P12902-Q12902-FIXED_COST</x:f>
        <x:v>-32640.21245856979</x:v>
      </x:c>
      <x:c r="S12902" s="139" t="str">
        <x:f>IF(AND(L12902&lt;=TOTAL_BED_CAP,N12902&lt;=TEMP_WORKER_CAP),"YES","NO")</x:f>
        <x:v>NO</x:v>
      </x:c>
      <x:c r="T12902" s="139" t="n">
        <x:f>IF(S12902="YES",R12902,-1E+99)</x:f>
        <x:v>-1e+99</x:v>
      </x:c>
    </x:row>
    <x:row r="12903">
      <x:c r="A12903" s="139"/>
      <x:c r="B12903" s="139"/>
      <x:c r="C12903" s="139"/>
      <x:c r="D12903" s="139"/>
      <x:c r="E12903" s="139"/>
      <x:c r="F12903" s="139"/>
      <x:c r="G12903" s="139"/>
      <x:c r="H12903" s="139"/>
      <x:c r="I12903" s="266" t="n">
        <x:f>INT((ROW()-ROW($I$46))/((CARROT_CAP+1)*(MESCLUN_CAP+1)))</x:f>
        <x:v>19</x:v>
      </x:c>
      <x:c r="J12903" s="266" t="n">
        <x:f>MOD(INT((ROW()-ROW($I$46))/(MESCLUN_CAP+1)),CARROT_CAP+1)</x:f>
        <x:v>15</x:v>
      </x:c>
      <x:c r="K12903" s="266" t="n">
        <x:f>MOD(ROW()-ROW($I$46),MESCLUN_CAP+1)</x:f>
        <x:v>23</x:v>
      </x:c>
      <x:c r="L12903" s="266" t="n">
        <x:f>SUM(I12903:K12903)</x:f>
        <x:v>57</x:v>
      </x:c>
      <x:c r="M12903" s="267" t="n">
        <x:f>I12903*TOMATO_HOURS*WEEKS*(1+TOMATO_DIM)^I12903+J12903*CARROT_HOURS*WEEKS*(1+CARROT_DIM)^J12903+K12903*MESCLUN_HOURS*WEEKS*(1+MESCLUN_DIM)^K12903</x:f>
        <x:v>12487.230826471055</x:v>
      </x:c>
      <x:c r="N12903" s="267" t="n">
        <x:f>MAX(M12903-FARMER_HOURS,0)/TEMP_HOURS_PER_WORKER</x:f>
        <x:v>8.171688073938233</x:v>
      </x:c>
      <x:c r="O12903" s="268" t="n">
        <x:f>I12903*TOMATO_PRICE+J12903*CARROT_PRICE+K12903*MESCLUN_PRICE</x:f>
        <x:v>260710</x:v>
      </x:c>
      <x:c r="P12903" s="268" t="n">
        <x:f>I12903*TOMATO_FERTILIZER+J12903*CARROT_FERTILIZER+K12903*MESCLUN_FERTILIZER</x:f>
        <x:v>43560</x:v>
      </x:c>
      <x:c r="Q12903" s="268" t="n">
        <x:f>MIN(M12903,FARMER_HOURS)*FARMER_RATE+MAX(M12903-FARMER_HOURS,0)*TEMP_RATE</x:f>
        <x:v>229292.20184845582</x:v>
      </x:c>
      <x:c r="R12903" s="268" t="n">
        <x:f>O12903-P12903-Q12903-FIXED_COST</x:f>
        <x:v>-32142.20184845582</x:v>
      </x:c>
      <x:c r="S12903" s="139" t="str">
        <x:f>IF(AND(L12903&lt;=TOTAL_BED_CAP,N12903&lt;=TEMP_WORKER_CAP),"YES","NO")</x:f>
        <x:v>NO</x:v>
      </x:c>
      <x:c r="T12903" s="139" t="n">
        <x:f>IF(S12903="YES",R12903,-1E+99)</x:f>
        <x:v>-1e+99</x:v>
      </x:c>
    </x:row>
    <x:row r="12904">
      <x:c r="A12904" s="139"/>
      <x:c r="B12904" s="139"/>
      <x:c r="C12904" s="139"/>
      <x:c r="D12904" s="139"/>
      <x:c r="E12904" s="139"/>
      <x:c r="F12904" s="139"/>
      <x:c r="G12904" s="139"/>
      <x:c r="H12904" s="139"/>
      <x:c r="I12904" s="266" t="n">
        <x:f>INT((ROW()-ROW($I$46))/((CARROT_CAP+1)*(MESCLUN_CAP+1)))</x:f>
        <x:v>19</x:v>
      </x:c>
      <x:c r="J12904" s="266" t="n">
        <x:f>MOD(INT((ROW()-ROW($I$46))/(MESCLUN_CAP+1)),CARROT_CAP+1)</x:f>
        <x:v>15</x:v>
      </x:c>
      <x:c r="K12904" s="266" t="n">
        <x:f>MOD(ROW()-ROW($I$46),MESCLUN_CAP+1)</x:f>
        <x:v>24</x:v>
      </x:c>
      <x:c r="L12904" s="266" t="n">
        <x:f>SUM(I12904:K12904)</x:f>
        <x:v>58</x:v>
      </x:c>
      <x:c r="M12904" s="267" t="n">
        <x:f>I12904*TOMATO_HOURS*WEEKS*(1+TOMATO_DIM)^I12904+J12904*CARROT_HOURS*WEEKS*(1+CARROT_DIM)^J12904+K12904*MESCLUN_HOURS*WEEKS*(1+MESCLUN_DIM)^K12904</x:f>
        <x:v>12565.077776050552</x:v>
      </x:c>
      <x:c r="N12904" s="267" t="n">
        <x:f>MAX(M12904-FARMER_HOURS,0)/TEMP_HOURS_PER_WORKER</x:f>
        <x:v>8.225748455590661</x:v>
      </x:c>
      <x:c r="O12904" s="268" t="n">
        <x:f>I12904*TOMATO_PRICE+J12904*CARROT_PRICE+K12904*MESCLUN_PRICE</x:f>
        <x:v>263410</x:v>
      </x:c>
      <x:c r="P12904" s="268" t="n">
        <x:f>I12904*TOMATO_FERTILIZER+J12904*CARROT_FERTILIZER+K12904*MESCLUN_FERTILIZER</x:f>
        <x:v>44440</x:v>
      </x:c>
      <x:c r="Q12904" s="268" t="n">
        <x:f>MIN(M12904,FARMER_HOURS)*FARMER_RATE+MAX(M12904-FARMER_HOURS,0)*TEMP_RATE</x:f>
        <x:v>230643.7113897665</x:v>
      </x:c>
      <x:c r="R12904" s="268" t="n">
        <x:f>O12904-P12904-Q12904-FIXED_COST</x:f>
        <x:v>-31673.71138976651</x:v>
      </x:c>
      <x:c r="S12904" s="139" t="str">
        <x:f>IF(AND(L12904&lt;=TOTAL_BED_CAP,N12904&lt;=TEMP_WORKER_CAP),"YES","NO")</x:f>
        <x:v>NO</x:v>
      </x:c>
      <x:c r="T12904" s="139" t="n">
        <x:f>IF(S12904="YES",R12904,-1E+99)</x:f>
        <x:v>-1e+99</x:v>
      </x:c>
    </x:row>
    <x:row r="12905">
      <x:c r="A12905" s="139"/>
      <x:c r="B12905" s="139"/>
      <x:c r="C12905" s="139"/>
      <x:c r="D12905" s="139"/>
      <x:c r="E12905" s="139"/>
      <x:c r="F12905" s="139"/>
      <x:c r="G12905" s="139"/>
      <x:c r="H12905" s="139"/>
      <x:c r="I12905" s="266" t="n">
        <x:f>INT((ROW()-ROW($I$46))/((CARROT_CAP+1)*(MESCLUN_CAP+1)))</x:f>
        <x:v>19</x:v>
      </x:c>
      <x:c r="J12905" s="266" t="n">
        <x:f>MOD(INT((ROW()-ROW($I$46))/(MESCLUN_CAP+1)),CARROT_CAP+1)</x:f>
        <x:v>15</x:v>
      </x:c>
      <x:c r="K12905" s="266" t="n">
        <x:f>MOD(ROW()-ROW($I$46),MESCLUN_CAP+1)</x:f>
        <x:v>25</x:v>
      </x:c>
      <x:c r="L12905" s="266" t="n">
        <x:f>SUM(I12905:K12905)</x:f>
        <x:v>59</x:v>
      </x:c>
      <x:c r="M12905" s="267" t="n">
        <x:f>I12905*TOMATO_HOURS*WEEKS*(1+TOMATO_DIM)^I12905+J12905*CARROT_HOURS*WEEKS*(1+CARROT_DIM)^J12905+K12905*MESCLUN_HOURS*WEEKS*(1+MESCLUN_DIM)^K12905</x:f>
        <x:v>12644.655697465649</x:v>
      </x:c>
      <x:c r="N12905" s="267" t="n">
        <x:f>MAX(M12905-FARMER_HOURS,0)/TEMP_HOURS_PER_WORKER</x:f>
        <x:v>8.281010901017812</x:v>
      </x:c>
      <x:c r="O12905" s="268" t="n">
        <x:f>I12905*TOMATO_PRICE+J12905*CARROT_PRICE+K12905*MESCLUN_PRICE</x:f>
        <x:v>266110</x:v>
      </x:c>
      <x:c r="P12905" s="268" t="n">
        <x:f>I12905*TOMATO_FERTILIZER+J12905*CARROT_FERTILIZER+K12905*MESCLUN_FERTILIZER</x:f>
        <x:v>45320</x:v>
      </x:c>
      <x:c r="Q12905" s="268" t="n">
        <x:f>MIN(M12905,FARMER_HOURS)*FARMER_RATE+MAX(M12905-FARMER_HOURS,0)*TEMP_RATE</x:f>
        <x:v>232025.2725254453</x:v>
      </x:c>
      <x:c r="R12905" s="268" t="n">
        <x:f>O12905-P12905-Q12905-FIXED_COST</x:f>
        <x:v>-31235.272525445296</x:v>
      </x:c>
      <x:c r="S12905" s="139" t="str">
        <x:f>IF(AND(L12905&lt;=TOTAL_BED_CAP,N12905&lt;=TEMP_WORKER_CAP),"YES","NO")</x:f>
        <x:v>NO</x:v>
      </x:c>
      <x:c r="T12905" s="139" t="n">
        <x:f>IF(S12905="YES",R12905,-1E+99)</x:f>
        <x:v>-1e+99</x:v>
      </x:c>
    </x:row>
    <x:row r="12906">
      <x:c r="A12906" s="139"/>
      <x:c r="B12906" s="139"/>
      <x:c r="C12906" s="139"/>
      <x:c r="D12906" s="139"/>
      <x:c r="E12906" s="139"/>
      <x:c r="F12906" s="139"/>
      <x:c r="G12906" s="139"/>
      <x:c r="H12906" s="139"/>
      <x:c r="I12906" s="266" t="n">
        <x:f>INT((ROW()-ROW($I$46))/((CARROT_CAP+1)*(MESCLUN_CAP+1)))</x:f>
        <x:v>19</x:v>
      </x:c>
      <x:c r="J12906" s="266" t="n">
        <x:f>MOD(INT((ROW()-ROW($I$46))/(MESCLUN_CAP+1)),CARROT_CAP+1)</x:f>
        <x:v>15</x:v>
      </x:c>
      <x:c r="K12906" s="266" t="n">
        <x:f>MOD(ROW()-ROW($I$46),MESCLUN_CAP+1)</x:f>
        <x:v>26</x:v>
      </x:c>
      <x:c r="L12906" s="266" t="n">
        <x:f>SUM(I12906:K12906)</x:f>
        <x:v>60</x:v>
      </x:c>
      <x:c r="M12906" s="267" t="n">
        <x:f>I12906*TOMATO_HOURS*WEEKS*(1+TOMATO_DIM)^I12906+J12906*CARROT_HOURS*WEEKS*(1+CARROT_DIM)^J12906+K12906*MESCLUN_HOURS*WEEKS*(1+MESCLUN_DIM)^K12906</x:f>
        <x:v>12725.995701426367</x:v>
      </x:c>
      <x:c r="N12906" s="267" t="n">
        <x:f>MAX(M12906-FARMER_HOURS,0)/TEMP_HOURS_PER_WORKER</x:f>
        <x:v>8.337497014879421</x:v>
      </x:c>
      <x:c r="O12906" s="268" t="n">
        <x:f>I12906*TOMATO_PRICE+J12906*CARROT_PRICE+K12906*MESCLUN_PRICE</x:f>
        <x:v>268810</x:v>
      </x:c>
      <x:c r="P12906" s="268" t="n">
        <x:f>I12906*TOMATO_FERTILIZER+J12906*CARROT_FERTILIZER+K12906*MESCLUN_FERTILIZER</x:f>
        <x:v>46200</x:v>
      </x:c>
      <x:c r="Q12906" s="268" t="n">
        <x:f>MIN(M12906,FARMER_HOURS)*FARMER_RATE+MAX(M12906-FARMER_HOURS,0)*TEMP_RATE</x:f>
        <x:v>233437.42537198553</x:v>
      </x:c>
      <x:c r="R12906" s="268" t="n">
        <x:f>O12906-P12906-Q12906-FIXED_COST</x:f>
        <x:v>-30827.425371985533</x:v>
      </x:c>
      <x:c r="S12906" s="139" t="str">
        <x:f>IF(AND(L12906&lt;=TOTAL_BED_CAP,N12906&lt;=TEMP_WORKER_CAP),"YES","NO")</x:f>
        <x:v>NO</x:v>
      </x:c>
      <x:c r="T12906" s="139" t="n">
        <x:f>IF(S12906="YES",R12906,-1E+99)</x:f>
        <x:v>-1e+99</x:v>
      </x:c>
    </x:row>
    <x:row r="12907">
      <x:c r="A12907" s="139"/>
      <x:c r="B12907" s="139"/>
      <x:c r="C12907" s="139"/>
      <x:c r="D12907" s="139"/>
      <x:c r="E12907" s="139"/>
      <x:c r="F12907" s="139"/>
      <x:c r="G12907" s="139"/>
      <x:c r="H12907" s="139"/>
      <x:c r="I12907" s="266" t="n">
        <x:f>INT((ROW()-ROW($I$46))/((CARROT_CAP+1)*(MESCLUN_CAP+1)))</x:f>
        <x:v>19</x:v>
      </x:c>
      <x:c r="J12907" s="266" t="n">
        <x:f>MOD(INT((ROW()-ROW($I$46))/(MESCLUN_CAP+1)),CARROT_CAP+1)</x:f>
        <x:v>15</x:v>
      </x:c>
      <x:c r="K12907" s="266" t="n">
        <x:f>MOD(ROW()-ROW($I$46),MESCLUN_CAP+1)</x:f>
        <x:v>27</x:v>
      </x:c>
      <x:c r="L12907" s="266" t="n">
        <x:f>SUM(I12907:K12907)</x:f>
        <x:v>61</x:v>
      </x:c>
      <x:c r="M12907" s="267" t="n">
        <x:f>I12907*TOMATO_HOURS*WEEKS*(1+TOMATO_DIM)^I12907+J12907*CARROT_HOURS*WEEKS*(1+CARROT_DIM)^J12907+K12907*MESCLUN_HOURS*WEEKS*(1+MESCLUN_DIM)^K12907</x:f>
        <x:v>12809.129405946123</x:v>
      </x:c>
      <x:c r="N12907" s="267" t="n">
        <x:f>MAX(M12907-FARMER_HOURS,0)/TEMP_HOURS_PER_WORKER</x:f>
        <x:v>8.395228754129253</x:v>
      </x:c>
      <x:c r="O12907" s="268" t="n">
        <x:f>I12907*TOMATO_PRICE+J12907*CARROT_PRICE+K12907*MESCLUN_PRICE</x:f>
        <x:v>271510</x:v>
      </x:c>
      <x:c r="P12907" s="268" t="n">
        <x:f>I12907*TOMATO_FERTILIZER+J12907*CARROT_FERTILIZER+K12907*MESCLUN_FERTILIZER</x:f>
        <x:v>47080</x:v>
      </x:c>
      <x:c r="Q12907" s="268" t="n">
        <x:f>MIN(M12907,FARMER_HOURS)*FARMER_RATE+MAX(M12907-FARMER_HOURS,0)*TEMP_RATE</x:f>
        <x:v>234880.71885323132</x:v>
      </x:c>
      <x:c r="R12907" s="268" t="n">
        <x:f>O12907-P12907-Q12907-FIXED_COST</x:f>
        <x:v>-30450.718853231316</x:v>
      </x:c>
      <x:c r="S12907" s="139" t="str">
        <x:f>IF(AND(L12907&lt;=TOTAL_BED_CAP,N12907&lt;=TEMP_WORKER_CAP),"YES","NO")</x:f>
        <x:v>NO</x:v>
      </x:c>
      <x:c r="T12907" s="139" t="n">
        <x:f>IF(S12907="YES",R12907,-1E+99)</x:f>
        <x:v>-1e+99</x:v>
      </x:c>
    </x:row>
    <x:row r="12908">
      <x:c r="A12908" s="139"/>
      <x:c r="B12908" s="139"/>
      <x:c r="C12908" s="139"/>
      <x:c r="D12908" s="139"/>
      <x:c r="E12908" s="139"/>
      <x:c r="F12908" s="139"/>
      <x:c r="G12908" s="139"/>
      <x:c r="H12908" s="139"/>
      <x:c r="I12908" s="266" t="n">
        <x:f>INT((ROW()-ROW($I$46))/((CARROT_CAP+1)*(MESCLUN_CAP+1)))</x:f>
        <x:v>19</x:v>
      </x:c>
      <x:c r="J12908" s="266" t="n">
        <x:f>MOD(INT((ROW()-ROW($I$46))/(MESCLUN_CAP+1)),CARROT_CAP+1)</x:f>
        <x:v>15</x:v>
      </x:c>
      <x:c r="K12908" s="266" t="n">
        <x:f>MOD(ROW()-ROW($I$46),MESCLUN_CAP+1)</x:f>
        <x:v>28</x:v>
      </x:c>
      <x:c r="L12908" s="266" t="n">
        <x:f>SUM(I12908:K12908)</x:f>
        <x:v>62</x:v>
      </x:c>
      <x:c r="M12908" s="267" t="n">
        <x:f>I12908*TOMATO_HOURS*WEEKS*(1+TOMATO_DIM)^I12908+J12908*CARROT_HOURS*WEEKS*(1+CARROT_DIM)^J12908+K12908*MESCLUN_HOURS*WEEKS*(1+MESCLUN_DIM)^K12908</x:f>
        <x:v>12894.088944163277</x:v>
      </x:c>
      <x:c r="N12908" s="267" t="n">
        <x:f>MAX(M12908-FARMER_HOURS,0)/TEMP_HOURS_PER_WORKER</x:f>
        <x:v>8.45422843344672</x:v>
      </x:c>
      <x:c r="O12908" s="268" t="n">
        <x:f>I12908*TOMATO_PRICE+J12908*CARROT_PRICE+K12908*MESCLUN_PRICE</x:f>
        <x:v>274210</x:v>
      </x:c>
      <x:c r="P12908" s="268" t="n">
        <x:f>I12908*TOMATO_FERTILIZER+J12908*CARROT_FERTILIZER+K12908*MESCLUN_FERTILIZER</x:f>
        <x:v>47960</x:v>
      </x:c>
      <x:c r="Q12908" s="268" t="n">
        <x:f>MIN(M12908,FARMER_HOURS)*FARMER_RATE+MAX(M12908-FARMER_HOURS,0)*TEMP_RATE</x:f>
        <x:v>236355.710836168</x:v>
      </x:c>
      <x:c r="R12908" s="268" t="n">
        <x:f>O12908-P12908-Q12908-FIXED_COST</x:f>
        <x:v>-30105.710836168</x:v>
      </x:c>
      <x:c r="S12908" s="139" t="str">
        <x:f>IF(AND(L12908&lt;=TOTAL_BED_CAP,N12908&lt;=TEMP_WORKER_CAP),"YES","NO")</x:f>
        <x:v>NO</x:v>
      </x:c>
      <x:c r="T12908" s="139" t="n">
        <x:f>IF(S12908="YES",R12908,-1E+99)</x:f>
        <x:v>-1e+99</x:v>
      </x:c>
    </x:row>
    <x:row r="12909">
      <x:c r="A12909" s="139"/>
      <x:c r="B12909" s="139"/>
      <x:c r="C12909" s="139"/>
      <x:c r="D12909" s="139"/>
      <x:c r="E12909" s="139"/>
      <x:c r="F12909" s="139"/>
      <x:c r="G12909" s="139"/>
      <x:c r="H12909" s="139"/>
      <x:c r="I12909" s="266" t="n">
        <x:f>INT((ROW()-ROW($I$46))/((CARROT_CAP+1)*(MESCLUN_CAP+1)))</x:f>
        <x:v>19</x:v>
      </x:c>
      <x:c r="J12909" s="266" t="n">
        <x:f>MOD(INT((ROW()-ROW($I$46))/(MESCLUN_CAP+1)),CARROT_CAP+1)</x:f>
        <x:v>15</x:v>
      </x:c>
      <x:c r="K12909" s="266" t="n">
        <x:f>MOD(ROW()-ROW($I$46),MESCLUN_CAP+1)</x:f>
        <x:v>29</x:v>
      </x:c>
      <x:c r="L12909" s="266" t="n">
        <x:f>SUM(I12909:K12909)</x:f>
        <x:v>63</x:v>
      </x:c>
      <x:c r="M12909" s="267" t="n">
        <x:f>I12909*TOMATO_HOURS*WEEKS*(1+TOMATO_DIM)^I12909+J12909*CARROT_HOURS*WEEKS*(1+CARROT_DIM)^J12909+K12909*MESCLUN_HOURS*WEEKS*(1+MESCLUN_DIM)^K12909</x:f>
        <x:v>12980.90697227893</x:v>
      </x:c>
      <x:c r="N12909" s="267" t="n">
        <x:f>MAX(M12909-FARMER_HOURS,0)/TEMP_HOURS_PER_WORKER</x:f>
        <x:v>8.514518730749257</x:v>
      </x:c>
      <x:c r="O12909" s="268" t="n">
        <x:f>I12909*TOMATO_PRICE+J12909*CARROT_PRICE+K12909*MESCLUN_PRICE</x:f>
        <x:v>276910</x:v>
      </x:c>
      <x:c r="P12909" s="268" t="n">
        <x:f>I12909*TOMATO_FERTILIZER+J12909*CARROT_FERTILIZER+K12909*MESCLUN_FERTILIZER</x:f>
        <x:v>48840</x:v>
      </x:c>
      <x:c r="Q12909" s="268" t="n">
        <x:f>MIN(M12909,FARMER_HOURS)*FARMER_RATE+MAX(M12909-FARMER_HOURS,0)*TEMP_RATE</x:f>
        <x:v>237862.9682687314</x:v>
      </x:c>
      <x:c r="R12909" s="268" t="n">
        <x:f>O12909-P12909-Q12909-FIXED_COST</x:f>
        <x:v>-29792.968268731405</x:v>
      </x:c>
      <x:c r="S12909" s="139" t="str">
        <x:f>IF(AND(L12909&lt;=TOTAL_BED_CAP,N12909&lt;=TEMP_WORKER_CAP),"YES","NO")</x:f>
        <x:v>NO</x:v>
      </x:c>
      <x:c r="T12909" s="139" t="n">
        <x:f>IF(S12909="YES",R12909,-1E+99)</x:f>
        <x:v>-1e+99</x:v>
      </x:c>
    </x:row>
    <x:row r="12910">
      <x:c r="A12910" s="139"/>
      <x:c r="B12910" s="139"/>
      <x:c r="C12910" s="139"/>
      <x:c r="D12910" s="139"/>
      <x:c r="E12910" s="139"/>
      <x:c r="F12910" s="139"/>
      <x:c r="G12910" s="139"/>
      <x:c r="H12910" s="139"/>
      <x:c r="I12910" s="266" t="n">
        <x:f>INT((ROW()-ROW($I$46))/((CARROT_CAP+1)*(MESCLUN_CAP+1)))</x:f>
        <x:v>19</x:v>
      </x:c>
      <x:c r="J12910" s="266" t="n">
        <x:f>MOD(INT((ROW()-ROW($I$46))/(MESCLUN_CAP+1)),CARROT_CAP+1)</x:f>
        <x:v>15</x:v>
      </x:c>
      <x:c r="K12910" s="266" t="n">
        <x:f>MOD(ROW()-ROW($I$46),MESCLUN_CAP+1)</x:f>
        <x:v>30</x:v>
      </x:c>
      <x:c r="L12910" s="266" t="n">
        <x:f>SUM(I12910:K12910)</x:f>
        <x:v>64</x:v>
      </x:c>
      <x:c r="M12910" s="267" t="n">
        <x:f>I12910*TOMATO_HOURS*WEEKS*(1+TOMATO_DIM)^I12910+J12910*CARROT_HOURS*WEEKS*(1+CARROT_DIM)^J12910+K12910*MESCLUN_HOURS*WEEKS*(1+MESCLUN_DIM)^K12910</x:f>
        <x:v>13069.616677612701</x:v>
      </x:c>
      <x:c r="N12910" s="267" t="n">
        <x:f>MAX(M12910-FARMER_HOURS,0)/TEMP_HOURS_PER_WORKER</x:f>
        <x:v>8.576122692786598</x:v>
      </x:c>
      <x:c r="O12910" s="268" t="n">
        <x:f>I12910*TOMATO_PRICE+J12910*CARROT_PRICE+K12910*MESCLUN_PRICE</x:f>
        <x:v>279610</x:v>
      </x:c>
      <x:c r="P12910" s="268" t="n">
        <x:f>I12910*TOMATO_FERTILIZER+J12910*CARROT_FERTILIZER+K12910*MESCLUN_FERTILIZER</x:f>
        <x:v>49720</x:v>
      </x:c>
      <x:c r="Q12910" s="268" t="n">
        <x:f>MIN(M12910,FARMER_HOURS)*FARMER_RATE+MAX(M12910-FARMER_HOURS,0)*TEMP_RATE</x:f>
        <x:v>239403.06731966496</x:v>
      </x:c>
      <x:c r="R12910" s="268" t="n">
        <x:f>O12910-P12910-Q12910-FIXED_COST</x:f>
        <x:v>-29513.06731966496</x:v>
      </x:c>
      <x:c r="S12910" s="139" t="str">
        <x:f>IF(AND(L12910&lt;=TOTAL_BED_CAP,N12910&lt;=TEMP_WORKER_CAP),"YES","NO")</x:f>
        <x:v>NO</x:v>
      </x:c>
      <x:c r="T12910" s="139" t="n">
        <x:f>IF(S12910="YES",R12910,-1E+99)</x:f>
        <x:v>-1e+99</x:v>
      </x:c>
    </x:row>
    <x:row r="12911">
      <x:c r="A12911" s="139"/>
      <x:c r="B12911" s="139"/>
      <x:c r="C12911" s="139"/>
      <x:c r="D12911" s="139"/>
      <x:c r="E12911" s="139"/>
      <x:c r="F12911" s="139"/>
      <x:c r="G12911" s="139"/>
      <x:c r="H12911" s="139"/>
      <x:c r="I12911" s="266" t="n">
        <x:f>INT((ROW()-ROW($I$46))/((CARROT_CAP+1)*(MESCLUN_CAP+1)))</x:f>
        <x:v>19</x:v>
      </x:c>
      <x:c r="J12911" s="266" t="n">
        <x:f>MOD(INT((ROW()-ROW($I$46))/(MESCLUN_CAP+1)),CARROT_CAP+1)</x:f>
        <x:v>16</x:v>
      </x:c>
      <x:c r="K12911" s="266" t="n">
        <x:f>MOD(ROW()-ROW($I$46),MESCLUN_CAP+1)</x:f>
        <x:v>0</x:v>
      </x:c>
      <x:c r="L12911" s="266" t="n">
        <x:f>SUM(I12911:K12911)</x:f>
        <x:v>35</x:v>
      </x:c>
      <x:c r="M12911" s="267" t="n">
        <x:f>I12911*TOMATO_HOURS*WEEKS*(1+TOMATO_DIM)^I12911+J12911*CARROT_HOURS*WEEKS*(1+CARROT_DIM)^J12911+K12911*MESCLUN_HOURS*WEEKS*(1+MESCLUN_DIM)^K12911</x:f>
        <x:v>11170.767164595974</x:v>
      </x:c>
      <x:c r="N12911" s="267" t="n">
        <x:f>MAX(M12911-FARMER_HOURS,0)/TEMP_HOURS_PER_WORKER</x:f>
        <x:v>7.257477197636093</x:v>
      </x:c>
      <x:c r="O12911" s="268" t="n">
        <x:f>I12911*TOMATO_PRICE+J12911*CARROT_PRICE+K12911*MESCLUN_PRICE</x:f>
        <x:v>200704</x:v>
      </x:c>
      <x:c r="P12911" s="268" t="n">
        <x:f>I12911*TOMATO_FERTILIZER+J12911*CARROT_FERTILIZER+K12911*MESCLUN_FERTILIZER</x:f>
        <x:v>23760</x:v>
      </x:c>
      <x:c r="Q12911" s="268" t="n">
        <x:f>MIN(M12911,FARMER_HOURS)*FARMER_RATE+MAX(M12911-FARMER_HOURS,0)*TEMP_RATE</x:f>
        <x:v>206436.92994090234</x:v>
      </x:c>
      <x:c r="R12911" s="268" t="n">
        <x:f>O12911-P12911-Q12911-FIXED_COST</x:f>
        <x:v>-49492.92994090234</x:v>
      </x:c>
      <x:c r="S12911" s="139" t="str">
        <x:f>IF(AND(L12911&lt;=TOTAL_BED_CAP,N12911&lt;=TEMP_WORKER_CAP),"YES","NO")</x:f>
        <x:v>NO</x:v>
      </x:c>
      <x:c r="T12911" s="139" t="n">
        <x:f>IF(S12911="YES",R12911,-1E+99)</x:f>
        <x:v>-1e+99</x:v>
      </x:c>
    </x:row>
    <x:row r="12912">
      <x:c r="A12912" s="139"/>
      <x:c r="B12912" s="139"/>
      <x:c r="C12912" s="139"/>
      <x:c r="D12912" s="139"/>
      <x:c r="E12912" s="139"/>
      <x:c r="F12912" s="139"/>
      <x:c r="G12912" s="139"/>
      <x:c r="H12912" s="139"/>
      <x:c r="I12912" s="266" t="n">
        <x:f>INT((ROW()-ROW($I$46))/((CARROT_CAP+1)*(MESCLUN_CAP+1)))</x:f>
        <x:v>19</x:v>
      </x:c>
      <x:c r="J12912" s="266" t="n">
        <x:f>MOD(INT((ROW()-ROW($I$46))/(MESCLUN_CAP+1)),CARROT_CAP+1)</x:f>
        <x:v>16</x:v>
      </x:c>
      <x:c r="K12912" s="266" t="n">
        <x:f>MOD(ROW()-ROW($I$46),MESCLUN_CAP+1)</x:f>
        <x:v>1</x:v>
      </x:c>
      <x:c r="L12912" s="266" t="n">
        <x:f>SUM(I12912:K12912)</x:f>
        <x:v>36</x:v>
      </x:c>
      <x:c r="M12912" s="267" t="n">
        <x:f>I12912*TOMATO_HOURS*WEEKS*(1+TOMATO_DIM)^I12912+J12912*CARROT_HOURS*WEEKS*(1+CARROT_DIM)^J12912+K12912*MESCLUN_HOURS*WEEKS*(1+MESCLUN_DIM)^K12912</x:f>
        <x:v>11216.329664595974</x:v>
      </x:c>
      <x:c r="N12912" s="267" t="n">
        <x:f>MAX(M12912-FARMER_HOURS,0)/TEMP_HOURS_PER_WORKER</x:f>
        <x:v>7.2891178226360935</x:v>
      </x:c>
      <x:c r="O12912" s="268" t="n">
        <x:f>I12912*TOMATO_PRICE+J12912*CARROT_PRICE+K12912*MESCLUN_PRICE</x:f>
        <x:v>203404</x:v>
      </x:c>
      <x:c r="P12912" s="268" t="n">
        <x:f>I12912*TOMATO_FERTILIZER+J12912*CARROT_FERTILIZER+K12912*MESCLUN_FERTILIZER</x:f>
        <x:v>24640</x:v>
      </x:c>
      <x:c r="Q12912" s="268" t="n">
        <x:f>MIN(M12912,FARMER_HOURS)*FARMER_RATE+MAX(M12912-FARMER_HOURS,0)*TEMP_RATE</x:f>
        <x:v>207227.94556590234</x:v>
      </x:c>
      <x:c r="R12912" s="268" t="n">
        <x:f>O12912-P12912-Q12912-FIXED_COST</x:f>
        <x:v>-48463.94556590234</x:v>
      </x:c>
      <x:c r="S12912" s="139" t="str">
        <x:f>IF(AND(L12912&lt;=TOTAL_BED_CAP,N12912&lt;=TEMP_WORKER_CAP),"YES","NO")</x:f>
        <x:v>NO</x:v>
      </x:c>
      <x:c r="T12912" s="139" t="n">
        <x:f>IF(S12912="YES",R12912,-1E+99)</x:f>
        <x:v>-1e+99</x:v>
      </x:c>
    </x:row>
    <x:row r="12913">
      <x:c r="A12913" s="139"/>
      <x:c r="B12913" s="139"/>
      <x:c r="C12913" s="139"/>
      <x:c r="D12913" s="139"/>
      <x:c r="E12913" s="139"/>
      <x:c r="F12913" s="139"/>
      <x:c r="G12913" s="139"/>
      <x:c r="H12913" s="139"/>
      <x:c r="I12913" s="266" t="n">
        <x:f>INT((ROW()-ROW($I$46))/((CARROT_CAP+1)*(MESCLUN_CAP+1)))</x:f>
        <x:v>19</x:v>
      </x:c>
      <x:c r="J12913" s="266" t="n">
        <x:f>MOD(INT((ROW()-ROW($I$46))/(MESCLUN_CAP+1)),CARROT_CAP+1)</x:f>
        <x:v>16</x:v>
      </x:c>
      <x:c r="K12913" s="266" t="n">
        <x:f>MOD(ROW()-ROW($I$46),MESCLUN_CAP+1)</x:f>
        <x:v>2</x:v>
      </x:c>
      <x:c r="L12913" s="266" t="n">
        <x:f>SUM(I12913:K12913)</x:f>
        <x:v>37</x:v>
      </x:c>
      <x:c r="M12913" s="267" t="n">
        <x:f>I12913*TOMATO_HOURS*WEEKS*(1+TOMATO_DIM)^I12913+J12913*CARROT_HOURS*WEEKS*(1+CARROT_DIM)^J12913+K12913*MESCLUN_HOURS*WEEKS*(1+MESCLUN_DIM)^K12913</x:f>
        <x:v>11263.031227095975</x:v>
      </x:c>
      <x:c r="N12913" s="267" t="n">
        <x:f>MAX(M12913-FARMER_HOURS,0)/TEMP_HOURS_PER_WORKER</x:f>
        <x:v>7.321549463261094</x:v>
      </x:c>
      <x:c r="O12913" s="268" t="n">
        <x:f>I12913*TOMATO_PRICE+J12913*CARROT_PRICE+K12913*MESCLUN_PRICE</x:f>
        <x:v>206104</x:v>
      </x:c>
      <x:c r="P12913" s="268" t="n">
        <x:f>I12913*TOMATO_FERTILIZER+J12913*CARROT_FERTILIZER+K12913*MESCLUN_FERTILIZER</x:f>
        <x:v>25520</x:v>
      </x:c>
      <x:c r="Q12913" s="268" t="n">
        <x:f>MIN(M12913,FARMER_HOURS)*FARMER_RATE+MAX(M12913-FARMER_HOURS,0)*TEMP_RATE</x:f>
        <x:v>208038.73658152734</x:v>
      </x:c>
      <x:c r="R12913" s="268" t="n">
        <x:f>O12913-P12913-Q12913-FIXED_COST</x:f>
        <x:v>-47454.73658152734</x:v>
      </x:c>
      <x:c r="S12913" s="139" t="str">
        <x:f>IF(AND(L12913&lt;=TOTAL_BED_CAP,N12913&lt;=TEMP_WORKER_CAP),"YES","NO")</x:f>
        <x:v>NO</x:v>
      </x:c>
      <x:c r="T12913" s="139" t="n">
        <x:f>IF(S12913="YES",R12913,-1E+99)</x:f>
        <x:v>-1e+99</x:v>
      </x:c>
    </x:row>
    <x:row r="12914">
      <x:c r="A12914" s="139"/>
      <x:c r="B12914" s="139"/>
      <x:c r="C12914" s="139"/>
      <x:c r="D12914" s="139"/>
      <x:c r="E12914" s="139"/>
      <x:c r="F12914" s="139"/>
      <x:c r="G12914" s="139"/>
      <x:c r="H12914" s="139"/>
      <x:c r="I12914" s="266" t="n">
        <x:f>INT((ROW()-ROW($I$46))/((CARROT_CAP+1)*(MESCLUN_CAP+1)))</x:f>
        <x:v>19</x:v>
      </x:c>
      <x:c r="J12914" s="266" t="n">
        <x:f>MOD(INT((ROW()-ROW($I$46))/(MESCLUN_CAP+1)),CARROT_CAP+1)</x:f>
        <x:v>16</x:v>
      </x:c>
      <x:c r="K12914" s="266" t="n">
        <x:f>MOD(ROW()-ROW($I$46),MESCLUN_CAP+1)</x:f>
        <x:v>3</x:v>
      </x:c>
      <x:c r="L12914" s="266" t="n">
        <x:f>SUM(I12914:K12914)</x:f>
        <x:v>38</x:v>
      </x:c>
      <x:c r="M12914" s="267" t="n">
        <x:f>I12914*TOMATO_HOURS*WEEKS*(1+TOMATO_DIM)^I12914+J12914*CARROT_HOURS*WEEKS*(1+CARROT_DIM)^J12914+K12914*MESCLUN_HOURS*WEEKS*(1+MESCLUN_DIM)^K12914</x:f>
        <x:v>11310.89320951785</x:v>
      </x:c>
      <x:c r="N12914" s="267" t="n">
        <x:f>MAX(M12914-FARMER_HOURS,0)/TEMP_HOURS_PER_WORKER</x:f>
        <x:v>7.354786951054062</x:v>
      </x:c>
      <x:c r="O12914" s="268" t="n">
        <x:f>I12914*TOMATO_PRICE+J12914*CARROT_PRICE+K12914*MESCLUN_PRICE</x:f>
        <x:v>208804</x:v>
      </x:c>
      <x:c r="P12914" s="268" t="n">
        <x:f>I12914*TOMATO_FERTILIZER+J12914*CARROT_FERTILIZER+K12914*MESCLUN_FERTILIZER</x:f>
        <x:v>26400</x:v>
      </x:c>
      <x:c r="Q12914" s="268" t="n">
        <x:f>MIN(M12914,FARMER_HOURS)*FARMER_RATE+MAX(M12914-FARMER_HOURS,0)*TEMP_RATE</x:f>
        <x:v>208869.67377635156</x:v>
      </x:c>
      <x:c r="R12914" s="268" t="n">
        <x:f>O12914-P12914-Q12914-FIXED_COST</x:f>
        <x:v>-46465.673776351556</x:v>
      </x:c>
      <x:c r="S12914" s="139" t="str">
        <x:f>IF(AND(L12914&lt;=TOTAL_BED_CAP,N12914&lt;=TEMP_WORKER_CAP),"YES","NO")</x:f>
        <x:v>NO</x:v>
      </x:c>
      <x:c r="T12914" s="139" t="n">
        <x:f>IF(S12914="YES",R12914,-1E+99)</x:f>
        <x:v>-1e+99</x:v>
      </x:c>
    </x:row>
    <x:row r="12915">
      <x:c r="A12915" s="139"/>
      <x:c r="B12915" s="139"/>
      <x:c r="C12915" s="139"/>
      <x:c r="D12915" s="139"/>
      <x:c r="E12915" s="139"/>
      <x:c r="F12915" s="139"/>
      <x:c r="G12915" s="139"/>
      <x:c r="H12915" s="139"/>
      <x:c r="I12915" s="266" t="n">
        <x:f>INT((ROW()-ROW($I$46))/((CARROT_CAP+1)*(MESCLUN_CAP+1)))</x:f>
        <x:v>19</x:v>
      </x:c>
      <x:c r="J12915" s="266" t="n">
        <x:f>MOD(INT((ROW()-ROW($I$46))/(MESCLUN_CAP+1)),CARROT_CAP+1)</x:f>
        <x:v>16</x:v>
      </x:c>
      <x:c r="K12915" s="266" t="n">
        <x:f>MOD(ROW()-ROW($I$46),MESCLUN_CAP+1)</x:f>
        <x:v>4</x:v>
      </x:c>
      <x:c r="L12915" s="266" t="n">
        <x:f>SUM(I12915:K12915)</x:f>
        <x:v>39</x:v>
      </x:c>
      <x:c r="M12915" s="267" t="n">
        <x:f>I12915*TOMATO_HOURS*WEEKS*(1+TOMATO_DIM)^I12915+J12915*CARROT_HOURS*WEEKS*(1+CARROT_DIM)^J12915+K12915*MESCLUN_HOURS*WEEKS*(1+MESCLUN_DIM)^K12915</x:f>
        <x:v>11359.937325240506</x:v>
      </x:c>
      <x:c r="N12915" s="267" t="n">
        <x:f>MAX(M12915-FARMER_HOURS,0)/TEMP_HOURS_PER_WORKER</x:f>
        <x:v>7.388845364750352</x:v>
      </x:c>
      <x:c r="O12915" s="268" t="n">
        <x:f>I12915*TOMATO_PRICE+J12915*CARROT_PRICE+K12915*MESCLUN_PRICE</x:f>
        <x:v>211504</x:v>
      </x:c>
      <x:c r="P12915" s="268" t="n">
        <x:f>I12915*TOMATO_FERTILIZER+J12915*CARROT_FERTILIZER+K12915*MESCLUN_FERTILIZER</x:f>
        <x:v>27280</x:v>
      </x:c>
      <x:c r="Q12915" s="268" t="n">
        <x:f>MIN(M12915,FARMER_HOURS)*FARMER_RATE+MAX(M12915-FARMER_HOURS,0)*TEMP_RATE</x:f>
        <x:v>209721.13411875878</x:v>
      </x:c>
      <x:c r="R12915" s="268" t="n">
        <x:f>O12915-P12915-Q12915-FIXED_COST</x:f>
        <x:v>-45497.13411875878</x:v>
      </x:c>
      <x:c r="S12915" s="139" t="str">
        <x:f>IF(AND(L12915&lt;=TOTAL_BED_CAP,N12915&lt;=TEMP_WORKER_CAP),"YES","NO")</x:f>
        <x:v>NO</x:v>
      </x:c>
      <x:c r="T12915" s="139" t="n">
        <x:f>IF(S12915="YES",R12915,-1E+99)</x:f>
        <x:v>-1e+99</x:v>
      </x:c>
    </x:row>
    <x:row r="12916">
      <x:c r="A12916" s="139"/>
      <x:c r="B12916" s="139"/>
      <x:c r="C12916" s="139"/>
      <x:c r="D12916" s="139"/>
      <x:c r="E12916" s="139"/>
      <x:c r="F12916" s="139"/>
      <x:c r="G12916" s="139"/>
      <x:c r="H12916" s="139"/>
      <x:c r="I12916" s="266" t="n">
        <x:f>INT((ROW()-ROW($I$46))/((CARROT_CAP+1)*(MESCLUN_CAP+1)))</x:f>
        <x:v>19</x:v>
      </x:c>
      <x:c r="J12916" s="266" t="n">
        <x:f>MOD(INT((ROW()-ROW($I$46))/(MESCLUN_CAP+1)),CARROT_CAP+1)</x:f>
        <x:v>16</x:v>
      </x:c>
      <x:c r="K12916" s="266" t="n">
        <x:f>MOD(ROW()-ROW($I$46),MESCLUN_CAP+1)</x:f>
        <x:v>5</x:v>
      </x:c>
      <x:c r="L12916" s="266" t="n">
        <x:f>SUM(I12916:K12916)</x:f>
        <x:v>40</x:v>
      </x:c>
      <x:c r="M12916" s="267" t="n">
        <x:f>I12916*TOMATO_HOURS*WEEKS*(1+TOMATO_DIM)^I12916+J12916*CARROT_HOURS*WEEKS*(1+CARROT_DIM)^J12916+K12916*MESCLUN_HOURS*WEEKS*(1+MESCLUN_DIM)^K12916</x:f>
        <x:v>11410.185649161709</x:v>
      </x:c>
      <x:c r="N12916" s="267" t="n">
        <x:f>MAX(M12916-FARMER_HOURS,0)/TEMP_HOURS_PER_WORKER</x:f>
        <x:v>7.423740034140076</x:v>
      </x:c>
      <x:c r="O12916" s="268" t="n">
        <x:f>I12916*TOMATO_PRICE+J12916*CARROT_PRICE+K12916*MESCLUN_PRICE</x:f>
        <x:v>214204</x:v>
      </x:c>
      <x:c r="P12916" s="268" t="n">
        <x:f>I12916*TOMATO_FERTILIZER+J12916*CARROT_FERTILIZER+K12916*MESCLUN_FERTILIZER</x:f>
        <x:v>28160</x:v>
      </x:c>
      <x:c r="Q12916" s="268" t="n">
        <x:f>MIN(M12916,FARMER_HOURS)*FARMER_RATE+MAX(M12916-FARMER_HOURS,0)*TEMP_RATE</x:f>
        <x:v>210593.5008535019</x:v>
      </x:c>
      <x:c r="R12916" s="268" t="n">
        <x:f>O12916-P12916-Q12916-FIXED_COST</x:f>
        <x:v>-44549.5008535019</x:v>
      </x:c>
      <x:c r="S12916" s="139" t="str">
        <x:f>IF(AND(L12916&lt;=TOTAL_BED_CAP,N12916&lt;=TEMP_WORKER_CAP),"YES","NO")</x:f>
        <x:v>NO</x:v>
      </x:c>
      <x:c r="T12916" s="139" t="n">
        <x:f>IF(S12916="YES",R12916,-1E+99)</x:f>
        <x:v>-1e+99</x:v>
      </x:c>
    </x:row>
    <x:row r="12917">
      <x:c r="A12917" s="139"/>
      <x:c r="B12917" s="139"/>
      <x:c r="C12917" s="139"/>
      <x:c r="D12917" s="139"/>
      <x:c r="E12917" s="139"/>
      <x:c r="F12917" s="139"/>
      <x:c r="G12917" s="139"/>
      <x:c r="H12917" s="139"/>
      <x:c r="I12917" s="266" t="n">
        <x:f>INT((ROW()-ROW($I$46))/((CARROT_CAP+1)*(MESCLUN_CAP+1)))</x:f>
        <x:v>19</x:v>
      </x:c>
      <x:c r="J12917" s="266" t="n">
        <x:f>MOD(INT((ROW()-ROW($I$46))/(MESCLUN_CAP+1)),CARROT_CAP+1)</x:f>
        <x:v>16</x:v>
      </x:c>
      <x:c r="K12917" s="266" t="n">
        <x:f>MOD(ROW()-ROW($I$46),MESCLUN_CAP+1)</x:f>
        <x:v>6</x:v>
      </x:c>
      <x:c r="L12917" s="266" t="n">
        <x:f>SUM(I12917:K12917)</x:f>
        <x:v>41</x:v>
      </x:c>
      <x:c r="M12917" s="267" t="n">
        <x:f>I12917*TOMATO_HOURS*WEEKS*(1+TOMATO_DIM)^I12917+J12917*CARROT_HOURS*WEEKS*(1+CARROT_DIM)^J12917+K12917*MESCLUN_HOURS*WEEKS*(1+MESCLUN_DIM)^K12917</x:f>
        <x:v>11461.660623343341</x:v>
      </x:c>
      <x:c r="N12917" s="267" t="n">
        <x:f>MAX(M12917-FARMER_HOURS,0)/TEMP_HOURS_PER_WORKER</x:f>
        <x:v>7.459486543988431</x:v>
      </x:c>
      <x:c r="O12917" s="268" t="n">
        <x:f>I12917*TOMATO_PRICE+J12917*CARROT_PRICE+K12917*MESCLUN_PRICE</x:f>
        <x:v>216904</x:v>
      </x:c>
      <x:c r="P12917" s="268" t="n">
        <x:f>I12917*TOMATO_FERTILIZER+J12917*CARROT_FERTILIZER+K12917*MESCLUN_FERTILIZER</x:f>
        <x:v>29040</x:v>
      </x:c>
      <x:c r="Q12917" s="268" t="n">
        <x:f>MIN(M12917,FARMER_HOURS)*FARMER_RATE+MAX(M12917-FARMER_HOURS,0)*TEMP_RATE</x:f>
        <x:v>211487.1635997108</x:v>
      </x:c>
      <x:c r="R12917" s="268" t="n">
        <x:f>O12917-P12917-Q12917-FIXED_COST</x:f>
        <x:v>-43623.163599710795</x:v>
      </x:c>
      <x:c r="S12917" s="139" t="str">
        <x:f>IF(AND(L12917&lt;=TOTAL_BED_CAP,N12917&lt;=TEMP_WORKER_CAP),"YES","NO")</x:f>
        <x:v>NO</x:v>
      </x:c>
      <x:c r="T12917" s="139" t="n">
        <x:f>IF(S12917="YES",R12917,-1E+99)</x:f>
        <x:v>-1e+99</x:v>
      </x:c>
    </x:row>
    <x:row r="12918">
      <x:c r="A12918" s="139"/>
      <x:c r="B12918" s="139"/>
      <x:c r="C12918" s="139"/>
      <x:c r="D12918" s="139"/>
      <x:c r="E12918" s="139"/>
      <x:c r="F12918" s="139"/>
      <x:c r="G12918" s="139"/>
      <x:c r="H12918" s="139"/>
      <x:c r="I12918" s="266" t="n">
        <x:f>INT((ROW()-ROW($I$46))/((CARROT_CAP+1)*(MESCLUN_CAP+1)))</x:f>
        <x:v>19</x:v>
      </x:c>
      <x:c r="J12918" s="266" t="n">
        <x:f>MOD(INT((ROW()-ROW($I$46))/(MESCLUN_CAP+1)),CARROT_CAP+1)</x:f>
        <x:v>16</x:v>
      </x:c>
      <x:c r="K12918" s="266" t="n">
        <x:f>MOD(ROW()-ROW($I$46),MESCLUN_CAP+1)</x:f>
        <x:v>7</x:v>
      </x:c>
      <x:c r="L12918" s="266" t="n">
        <x:f>SUM(I12918:K12918)</x:f>
        <x:v>42</x:v>
      </x:c>
      <x:c r="M12918" s="267" t="n">
        <x:f>I12918*TOMATO_HOURS*WEEKS*(1+TOMATO_DIM)^I12918+J12918*CARROT_HOURS*WEEKS*(1+CARROT_DIM)^J12918+K12918*MESCLUN_HOURS*WEEKS*(1+MESCLUN_DIM)^K12918</x:f>
        <x:v>11514.385062741303</x:v>
      </x:c>
      <x:c r="N12918" s="267" t="n">
        <x:f>MAX(M12918-FARMER_HOURS,0)/TEMP_HOURS_PER_WORKER</x:f>
        <x:v>7.4961007380147935</x:v>
      </x:c>
      <x:c r="O12918" s="268" t="n">
        <x:f>I12918*TOMATO_PRICE+J12918*CARROT_PRICE+K12918*MESCLUN_PRICE</x:f>
        <x:v>219604</x:v>
      </x:c>
      <x:c r="P12918" s="268" t="n">
        <x:f>I12918*TOMATO_FERTILIZER+J12918*CARROT_FERTILIZER+K12918*MESCLUN_FERTILIZER</x:f>
        <x:v>29920</x:v>
      </x:c>
      <x:c r="Q12918" s="268" t="n">
        <x:f>MIN(M12918,FARMER_HOURS)*FARMER_RATE+MAX(M12918-FARMER_HOURS,0)*TEMP_RATE</x:f>
        <x:v>212402.51845036985</x:v>
      </x:c>
      <x:c r="R12918" s="268" t="n">
        <x:f>O12918-P12918-Q12918-FIXED_COST</x:f>
        <x:v>-42718.518450369855</x:v>
      </x:c>
      <x:c r="S12918" s="139" t="str">
        <x:f>IF(AND(L12918&lt;=TOTAL_BED_CAP,N12918&lt;=TEMP_WORKER_CAP),"YES","NO")</x:f>
        <x:v>NO</x:v>
      </x:c>
      <x:c r="T12918" s="139" t="n">
        <x:f>IF(S12918="YES",R12918,-1E+99)</x:f>
        <x:v>-1e+99</x:v>
      </x:c>
    </x:row>
    <x:row r="12919">
      <x:c r="A12919" s="139"/>
      <x:c r="B12919" s="139"/>
      <x:c r="C12919" s="139"/>
      <x:c r="D12919" s="139"/>
      <x:c r="E12919" s="139"/>
      <x:c r="F12919" s="139"/>
      <x:c r="G12919" s="139"/>
      <x:c r="H12919" s="139"/>
      <x:c r="I12919" s="266" t="n">
        <x:f>INT((ROW()-ROW($I$46))/((CARROT_CAP+1)*(MESCLUN_CAP+1)))</x:f>
        <x:v>19</x:v>
      </x:c>
      <x:c r="J12919" s="266" t="n">
        <x:f>MOD(INT((ROW()-ROW($I$46))/(MESCLUN_CAP+1)),CARROT_CAP+1)</x:f>
        <x:v>16</x:v>
      </x:c>
      <x:c r="K12919" s="266" t="n">
        <x:f>MOD(ROW()-ROW($I$46),MESCLUN_CAP+1)</x:f>
        <x:v>8</x:v>
      </x:c>
      <x:c r="L12919" s="266" t="n">
        <x:f>SUM(I12919:K12919)</x:f>
        <x:v>43</x:v>
      </x:c>
      <x:c r="M12919" s="267" t="n">
        <x:f>I12919*TOMATO_HOURS*WEEKS*(1+TOMATO_DIM)^I12919+J12919*CARROT_HOURS*WEEKS*(1+CARROT_DIM)^J12919+K12919*MESCLUN_HOURS*WEEKS*(1+MESCLUN_DIM)^K12919</x:f>
        <x:v>11568.382161021284</x:v>
      </x:c>
      <x:c r="N12919" s="267" t="n">
        <x:f>MAX(M12919-FARMER_HOURS,0)/TEMP_HOURS_PER_WORKER</x:f>
        <x:v>7.533598722931447</x:v>
      </x:c>
      <x:c r="O12919" s="268" t="n">
        <x:f>I12919*TOMATO_PRICE+J12919*CARROT_PRICE+K12919*MESCLUN_PRICE</x:f>
        <x:v>222304</x:v>
      </x:c>
      <x:c r="P12919" s="268" t="n">
        <x:f>I12919*TOMATO_FERTILIZER+J12919*CARROT_FERTILIZER+K12919*MESCLUN_FERTILIZER</x:f>
        <x:v>30800</x:v>
      </x:c>
      <x:c r="Q12919" s="268" t="n">
        <x:f>MIN(M12919,FARMER_HOURS)*FARMER_RATE+MAX(M12919-FARMER_HOURS,0)*TEMP_RATE</x:f>
        <x:v>213339.96807328617</x:v>
      </x:c>
      <x:c r="R12919" s="268" t="n">
        <x:f>O12919-P12919-Q12919-FIXED_COST</x:f>
        <x:v>-41835.968073286174</x:v>
      </x:c>
      <x:c r="S12919" s="139" t="str">
        <x:f>IF(AND(L12919&lt;=TOTAL_BED_CAP,N12919&lt;=TEMP_WORKER_CAP),"YES","NO")</x:f>
        <x:v>NO</x:v>
      </x:c>
      <x:c r="T12919" s="139" t="n">
        <x:f>IF(S12919="YES",R12919,-1E+99)</x:f>
        <x:v>-1e+99</x:v>
      </x:c>
    </x:row>
    <x:row r="12920">
      <x:c r="A12920" s="139"/>
      <x:c r="B12920" s="139"/>
      <x:c r="C12920" s="139"/>
      <x:c r="D12920" s="139"/>
      <x:c r="E12920" s="139"/>
      <x:c r="F12920" s="139"/>
      <x:c r="G12920" s="139"/>
      <x:c r="H12920" s="139"/>
      <x:c r="I12920" s="266" t="n">
        <x:f>INT((ROW()-ROW($I$46))/((CARROT_CAP+1)*(MESCLUN_CAP+1)))</x:f>
        <x:v>19</x:v>
      </x:c>
      <x:c r="J12920" s="266" t="n">
        <x:f>MOD(INT((ROW()-ROW($I$46))/(MESCLUN_CAP+1)),CARROT_CAP+1)</x:f>
        <x:v>16</x:v>
      </x:c>
      <x:c r="K12920" s="266" t="n">
        <x:f>MOD(ROW()-ROW($I$46),MESCLUN_CAP+1)</x:f>
        <x:v>9</x:v>
      </x:c>
      <x:c r="L12920" s="266" t="n">
        <x:f>SUM(I12920:K12920)</x:f>
        <x:v>44</x:v>
      </x:c>
      <x:c r="M12920" s="267" t="n">
        <x:f>I12920*TOMATO_HOURS*WEEKS*(1+TOMATO_DIM)^I12920+J12920*CARROT_HOURS*WEEKS*(1+CARROT_DIM)^J12920+K12920*MESCLUN_HOURS*WEEKS*(1+MESCLUN_DIM)^K12920</x:f>
        <x:v>11623.675496461678</x:v>
      </x:c>
      <x:c r="N12920" s="267" t="n">
        <x:f>MAX(M12920-FARMER_HOURS,0)/TEMP_HOURS_PER_WORKER</x:f>
        <x:v>7.571996872542831</x:v>
      </x:c>
      <x:c r="O12920" s="268" t="n">
        <x:f>I12920*TOMATO_PRICE+J12920*CARROT_PRICE+K12920*MESCLUN_PRICE</x:f>
        <x:v>225004</x:v>
      </x:c>
      <x:c r="P12920" s="268" t="n">
        <x:f>I12920*TOMATO_FERTILIZER+J12920*CARROT_FERTILIZER+K12920*MESCLUN_FERTILIZER</x:f>
        <x:v>31680</x:v>
      </x:c>
      <x:c r="Q12920" s="268" t="n">
        <x:f>MIN(M12920,FARMER_HOURS)*FARMER_RATE+MAX(M12920-FARMER_HOURS,0)*TEMP_RATE</x:f>
        <x:v>214299.92181357078</x:v>
      </x:c>
      <x:c r="R12920" s="268" t="n">
        <x:f>O12920-P12920-Q12920-FIXED_COST</x:f>
        <x:v>-40975.92181357078</x:v>
      </x:c>
      <x:c r="S12920" s="139" t="str">
        <x:f>IF(AND(L12920&lt;=TOTAL_BED_CAP,N12920&lt;=TEMP_WORKER_CAP),"YES","NO")</x:f>
        <x:v>NO</x:v>
      </x:c>
      <x:c r="T12920" s="139" t="n">
        <x:f>IF(S12920="YES",R12920,-1E+99)</x:f>
        <x:v>-1e+99</x:v>
      </x:c>
    </x:row>
    <x:row r="12921">
      <x:c r="A12921" s="139"/>
      <x:c r="B12921" s="139"/>
      <x:c r="C12921" s="139"/>
      <x:c r="D12921" s="139"/>
      <x:c r="E12921" s="139"/>
      <x:c r="F12921" s="139"/>
      <x:c r="G12921" s="139"/>
      <x:c r="H12921" s="139"/>
      <x:c r="I12921" s="266" t="n">
        <x:f>INT((ROW()-ROW($I$46))/((CARROT_CAP+1)*(MESCLUN_CAP+1)))</x:f>
        <x:v>19</x:v>
      </x:c>
      <x:c r="J12921" s="266" t="n">
        <x:f>MOD(INT((ROW()-ROW($I$46))/(MESCLUN_CAP+1)),CARROT_CAP+1)</x:f>
        <x:v>16</x:v>
      </x:c>
      <x:c r="K12921" s="266" t="n">
        <x:f>MOD(ROW()-ROW($I$46),MESCLUN_CAP+1)</x:f>
        <x:v>10</x:v>
      </x:c>
      <x:c r="L12921" s="266" t="n">
        <x:f>SUM(I12921:K12921)</x:f>
        <x:v>45</x:v>
      </x:c>
      <x:c r="M12921" s="267" t="n">
        <x:f>I12921*TOMATO_HOURS*WEEKS*(1+TOMATO_DIM)^I12921+J12921*CARROT_HOURS*WEEKS*(1+CARROT_DIM)^J12921+K12921*MESCLUN_HOURS*WEEKS*(1+MESCLUN_DIM)^K12921</x:f>
        <x:v>11680.28903794489</x:v>
      </x:c>
      <x:c r="N12921" s="267" t="n">
        <x:f>MAX(M12921-FARMER_HOURS,0)/TEMP_HOURS_PER_WORKER</x:f>
        <x:v>7.611311831906174</x:v>
      </x:c>
      <x:c r="O12921" s="268" t="n">
        <x:f>I12921*TOMATO_PRICE+J12921*CARROT_PRICE+K12921*MESCLUN_PRICE</x:f>
        <x:v>227704</x:v>
      </x:c>
      <x:c r="P12921" s="268" t="n">
        <x:f>I12921*TOMATO_FERTILIZER+J12921*CARROT_FERTILIZER+K12921*MESCLUN_FERTILIZER</x:f>
        <x:v>32560</x:v>
      </x:c>
      <x:c r="Q12921" s="268" t="n">
        <x:f>MIN(M12921,FARMER_HOURS)*FARMER_RATE+MAX(M12921-FARMER_HOURS,0)*TEMP_RATE</x:f>
        <x:v>215282.79579765434</x:v>
      </x:c>
      <x:c r="R12921" s="268" t="n">
        <x:f>O12921-P12921-Q12921-FIXED_COST</x:f>
        <x:v>-40138.79579765434</x:v>
      </x:c>
      <x:c r="S12921" s="139" t="str">
        <x:f>IF(AND(L12921&lt;=TOTAL_BED_CAP,N12921&lt;=TEMP_WORKER_CAP),"YES","NO")</x:f>
        <x:v>NO</x:v>
      </x:c>
      <x:c r="T12921" s="139" t="n">
        <x:f>IF(S12921="YES",R12921,-1E+99)</x:f>
        <x:v>-1e+99</x:v>
      </x:c>
    </x:row>
    <x:row r="12922">
      <x:c r="A12922" s="139"/>
      <x:c r="B12922" s="139"/>
      <x:c r="C12922" s="139"/>
      <x:c r="D12922" s="139"/>
      <x:c r="E12922" s="139"/>
      <x:c r="F12922" s="139"/>
      <x:c r="G12922" s="139"/>
      <x:c r="H12922" s="139"/>
      <x:c r="I12922" s="266" t="n">
        <x:f>INT((ROW()-ROW($I$46))/((CARROT_CAP+1)*(MESCLUN_CAP+1)))</x:f>
        <x:v>19</x:v>
      </x:c>
      <x:c r="J12922" s="266" t="n">
        <x:f>MOD(INT((ROW()-ROW($I$46))/(MESCLUN_CAP+1)),CARROT_CAP+1)</x:f>
        <x:v>16</x:v>
      </x:c>
      <x:c r="K12922" s="266" t="n">
        <x:f>MOD(ROW()-ROW($I$46),MESCLUN_CAP+1)</x:f>
        <x:v>11</x:v>
      </x:c>
      <x:c r="L12922" s="266" t="n">
        <x:f>SUM(I12922:K12922)</x:f>
        <x:v>46</x:v>
      </x:c>
      <x:c r="M12922" s="267" t="n">
        <x:f>I12922*TOMATO_HOURS*WEEKS*(1+TOMATO_DIM)^I12922+J12922*CARROT_HOURS*WEEKS*(1+CARROT_DIM)^J12922+K12922*MESCLUN_HOURS*WEEKS*(1+MESCLUN_DIM)^K12922</x:f>
        <x:v>11738.24715103833</x:v>
      </x:c>
      <x:c r="N12922" s="267" t="n">
        <x:f>MAX(M12922-FARMER_HOURS,0)/TEMP_HOURS_PER_WORKER</x:f>
        <x:v>7.651560521554395</x:v>
      </x:c>
      <x:c r="O12922" s="268" t="n">
        <x:f>I12922*TOMATO_PRICE+J12922*CARROT_PRICE+K12922*MESCLUN_PRICE</x:f>
        <x:v>230404</x:v>
      </x:c>
      <x:c r="P12922" s="268" t="n">
        <x:f>I12922*TOMATO_FERTILIZER+J12922*CARROT_FERTILIZER+K12922*MESCLUN_FERTILIZER</x:f>
        <x:v>33440</x:v>
      </x:c>
      <x:c r="Q12922" s="268" t="n">
        <x:f>MIN(M12922,FARMER_HOURS)*FARMER_RATE+MAX(M12922-FARMER_HOURS,0)*TEMP_RATE</x:f>
        <x:v>216289.01303885988</x:v>
      </x:c>
      <x:c r="R12922" s="268" t="n">
        <x:f>O12922-P12922-Q12922-FIXED_COST</x:f>
        <x:v>-39325.01303885988</x:v>
      </x:c>
      <x:c r="S12922" s="139" t="str">
        <x:f>IF(AND(L12922&lt;=TOTAL_BED_CAP,N12922&lt;=TEMP_WORKER_CAP),"YES","NO")</x:f>
        <x:v>NO</x:v>
      </x:c>
      <x:c r="T12922" s="139" t="n">
        <x:f>IF(S12922="YES",R12922,-1E+99)</x:f>
        <x:v>-1e+99</x:v>
      </x:c>
    </x:row>
    <x:row r="12923">
      <x:c r="A12923" s="139"/>
      <x:c r="B12923" s="139"/>
      <x:c r="C12923" s="139"/>
      <x:c r="D12923" s="139"/>
      <x:c r="E12923" s="139"/>
      <x:c r="F12923" s="139"/>
      <x:c r="G12923" s="139"/>
      <x:c r="H12923" s="139"/>
      <x:c r="I12923" s="266" t="n">
        <x:f>INT((ROW()-ROW($I$46))/((CARROT_CAP+1)*(MESCLUN_CAP+1)))</x:f>
        <x:v>19</x:v>
      </x:c>
      <x:c r="J12923" s="266" t="n">
        <x:f>MOD(INT((ROW()-ROW($I$46))/(MESCLUN_CAP+1)),CARROT_CAP+1)</x:f>
        <x:v>16</x:v>
      </x:c>
      <x:c r="K12923" s="266" t="n">
        <x:f>MOD(ROW()-ROW($I$46),MESCLUN_CAP+1)</x:f>
        <x:v>12</x:v>
      </x:c>
      <x:c r="L12923" s="266" t="n">
        <x:f>SUM(I12923:K12923)</x:f>
        <x:v>47</x:v>
      </x:c>
      <x:c r="M12923" s="267" t="n">
        <x:f>I12923*TOMATO_HOURS*WEEKS*(1+TOMATO_DIM)^I12923+J12923*CARROT_HOURS*WEEKS*(1+CARROT_DIM)^J12923+K12923*MESCLUN_HOURS*WEEKS*(1+MESCLUN_DIM)^K12923</x:f>
        <x:v>11797.574604166393</x:v>
      </x:c>
      <x:c r="N12923" s="267" t="n">
        <x:f>MAX(M12923-FARMER_HOURS,0)/TEMP_HOURS_PER_WORKER</x:f>
        <x:v>7.692760141782218</x:v>
      </x:c>
      <x:c r="O12923" s="268" t="n">
        <x:f>I12923*TOMATO_PRICE+J12923*CARROT_PRICE+K12923*MESCLUN_PRICE</x:f>
        <x:v>233104</x:v>
      </x:c>
      <x:c r="P12923" s="268" t="n">
        <x:f>I12923*TOMATO_FERTILIZER+J12923*CARROT_FERTILIZER+K12923*MESCLUN_FERTILIZER</x:f>
        <x:v>34320</x:v>
      </x:c>
      <x:c r="Q12923" s="268" t="n">
        <x:f>MIN(M12923,FARMER_HOURS)*FARMER_RATE+MAX(M12923-FARMER_HOURS,0)*TEMP_RATE</x:f>
        <x:v>217319.00354455542</x:v>
      </x:c>
      <x:c r="R12923" s="268" t="n">
        <x:f>O12923-P12923-Q12923-FIXED_COST</x:f>
        <x:v>-38535.003544555424</x:v>
      </x:c>
      <x:c r="S12923" s="139" t="str">
        <x:f>IF(AND(L12923&lt;=TOTAL_BED_CAP,N12923&lt;=TEMP_WORKER_CAP),"YES","NO")</x:f>
        <x:v>NO</x:v>
      </x:c>
      <x:c r="T12923" s="139" t="n">
        <x:f>IF(S12923="YES",R12923,-1E+99)</x:f>
        <x:v>-1e+99</x:v>
      </x:c>
    </x:row>
    <x:row r="12924">
      <x:c r="A12924" s="139"/>
      <x:c r="B12924" s="139"/>
      <x:c r="C12924" s="139"/>
      <x:c r="D12924" s="139"/>
      <x:c r="E12924" s="139"/>
      <x:c r="F12924" s="139"/>
      <x:c r="G12924" s="139"/>
      <x:c r="H12924" s="139"/>
      <x:c r="I12924" s="266" t="n">
        <x:f>INT((ROW()-ROW($I$46))/((CARROT_CAP+1)*(MESCLUN_CAP+1)))</x:f>
        <x:v>19</x:v>
      </x:c>
      <x:c r="J12924" s="266" t="n">
        <x:f>MOD(INT((ROW()-ROW($I$46))/(MESCLUN_CAP+1)),CARROT_CAP+1)</x:f>
        <x:v>16</x:v>
      </x:c>
      <x:c r="K12924" s="266" t="n">
        <x:f>MOD(ROW()-ROW($I$46),MESCLUN_CAP+1)</x:f>
        <x:v>13</x:v>
      </x:c>
      <x:c r="L12924" s="266" t="n">
        <x:f>SUM(I12924:K12924)</x:f>
        <x:v>48</x:v>
      </x:c>
      <x:c r="M12924" s="267" t="n">
        <x:f>I12924*TOMATO_HOURS*WEEKS*(1+TOMATO_DIM)^I12924+J12924*CARROT_HOURS*WEEKS*(1+CARROT_DIM)^J12924+K12924*MESCLUN_HOURS*WEEKS*(1+MESCLUN_DIM)^K12924</x:f>
        <x:v>11858.296574874777</x:v>
      </x:c>
      <x:c r="N12924" s="267" t="n">
        <x:f>MAX(M12924-FARMER_HOURS,0)/TEMP_HOURS_PER_WORKER</x:f>
        <x:v>7.734928176996373</x:v>
      </x:c>
      <x:c r="O12924" s="268" t="n">
        <x:f>I12924*TOMATO_PRICE+J12924*CARROT_PRICE+K12924*MESCLUN_PRICE</x:f>
        <x:v>235804</x:v>
      </x:c>
      <x:c r="P12924" s="268" t="n">
        <x:f>I12924*TOMATO_FERTILIZER+J12924*CARROT_FERTILIZER+K12924*MESCLUN_FERTILIZER</x:f>
        <x:v>35200</x:v>
      </x:c>
      <x:c r="Q12924" s="268" t="n">
        <x:f>MIN(M12924,FARMER_HOURS)*FARMER_RATE+MAX(M12924-FARMER_HOURS,0)*TEMP_RATE</x:f>
        <x:v>218373.20442490932</x:v>
      </x:c>
      <x:c r="R12924" s="268" t="n">
        <x:f>O12924-P12924-Q12924-FIXED_COST</x:f>
        <x:v>-37769.204424909316</x:v>
      </x:c>
      <x:c r="S12924" s="139" t="str">
        <x:f>IF(AND(L12924&lt;=TOTAL_BED_CAP,N12924&lt;=TEMP_WORKER_CAP),"YES","NO")</x:f>
        <x:v>NO</x:v>
      </x:c>
      <x:c r="T12924" s="139" t="n">
        <x:f>IF(S12924="YES",R12924,-1E+99)</x:f>
        <x:v>-1e+99</x:v>
      </x:c>
    </x:row>
    <x:row r="12925">
      <x:c r="A12925" s="139"/>
      <x:c r="B12925" s="139"/>
      <x:c r="C12925" s="139"/>
      <x:c r="D12925" s="139"/>
      <x:c r="E12925" s="139"/>
      <x:c r="F12925" s="139"/>
      <x:c r="G12925" s="139"/>
      <x:c r="H12925" s="139"/>
      <x:c r="I12925" s="266" t="n">
        <x:f>INT((ROW()-ROW($I$46))/((CARROT_CAP+1)*(MESCLUN_CAP+1)))</x:f>
        <x:v>19</x:v>
      </x:c>
      <x:c r="J12925" s="266" t="n">
        <x:f>MOD(INT((ROW()-ROW($I$46))/(MESCLUN_CAP+1)),CARROT_CAP+1)</x:f>
        <x:v>16</x:v>
      </x:c>
      <x:c r="K12925" s="266" t="n">
        <x:f>MOD(ROW()-ROW($I$46),MESCLUN_CAP+1)</x:f>
        <x:v>14</x:v>
      </x:c>
      <x:c r="L12925" s="266" t="n">
        <x:f>SUM(I12925:K12925)</x:f>
        <x:v>49</x:v>
      </x:c>
      <x:c r="M12925" s="267" t="n">
        <x:f>I12925*TOMATO_HOURS*WEEKS*(1+TOMATO_DIM)^I12925+J12925*CARROT_HOURS*WEEKS*(1+CARROT_DIM)^J12925+K12925*MESCLUN_HOURS*WEEKS*(1+MESCLUN_DIM)^K12925</x:f>
        <x:v>11920.438656188438</x:v>
      </x:c>
      <x:c r="N12925" s="267" t="n">
        <x:f>MAX(M12925-FARMER_HOURS,0)/TEMP_HOURS_PER_WORKER</x:f>
        <x:v>7.77808240013086</x:v>
      </x:c>
      <x:c r="O12925" s="268" t="n">
        <x:f>I12925*TOMATO_PRICE+J12925*CARROT_PRICE+K12925*MESCLUN_PRICE</x:f>
        <x:v>238504</x:v>
      </x:c>
      <x:c r="P12925" s="268" t="n">
        <x:f>I12925*TOMATO_FERTILIZER+J12925*CARROT_FERTILIZER+K12925*MESCLUN_FERTILIZER</x:f>
        <x:v>36080</x:v>
      </x:c>
      <x:c r="Q12925" s="268" t="n">
        <x:f>MIN(M12925,FARMER_HOURS)*FARMER_RATE+MAX(M12925-FARMER_HOURS,0)*TEMP_RATE</x:f>
        <x:v>219452.0600032715</x:v>
      </x:c>
      <x:c r="R12925" s="268" t="n">
        <x:f>O12925-P12925-Q12925-FIXED_COST</x:f>
        <x:v>-37028.0600032715</x:v>
      </x:c>
      <x:c r="S12925" s="139" t="str">
        <x:f>IF(AND(L12925&lt;=TOTAL_BED_CAP,N12925&lt;=TEMP_WORKER_CAP),"YES","NO")</x:f>
        <x:v>NO</x:v>
      </x:c>
      <x:c r="T12925" s="139" t="n">
        <x:f>IF(S12925="YES",R12925,-1E+99)</x:f>
        <x:v>-1e+99</x:v>
      </x:c>
    </x:row>
    <x:row r="12926">
      <x:c r="A12926" s="139"/>
      <x:c r="B12926" s="139"/>
      <x:c r="C12926" s="139"/>
      <x:c r="D12926" s="139"/>
      <x:c r="E12926" s="139"/>
      <x:c r="F12926" s="139"/>
      <x:c r="G12926" s="139"/>
      <x:c r="H12926" s="139"/>
      <x:c r="I12926" s="266" t="n">
        <x:f>INT((ROW()-ROW($I$46))/((CARROT_CAP+1)*(MESCLUN_CAP+1)))</x:f>
        <x:v>19</x:v>
      </x:c>
      <x:c r="J12926" s="266" t="n">
        <x:f>MOD(INT((ROW()-ROW($I$46))/(MESCLUN_CAP+1)),CARROT_CAP+1)</x:f>
        <x:v>16</x:v>
      </x:c>
      <x:c r="K12926" s="266" t="n">
        <x:f>MOD(ROW()-ROW($I$46),MESCLUN_CAP+1)</x:f>
        <x:v>15</x:v>
      </x:c>
      <x:c r="L12926" s="266" t="n">
        <x:f>SUM(I12926:K12926)</x:f>
        <x:v>50</x:v>
      </x:c>
      <x:c r="M12926" s="267" t="n">
        <x:f>I12926*TOMATO_HOURS*WEEKS*(1+TOMATO_DIM)^I12926+J12926*CARROT_HOURS*WEEKS*(1+CARROT_DIM)^J12926+K12926*MESCLUN_HOURS*WEEKS*(1+MESCLUN_DIM)^K12926</x:f>
        <x:v>11984.026863064586</x:v>
      </x:c>
      <x:c r="N12926" s="267" t="n">
        <x:f>MAX(M12926-FARMER_HOURS,0)/TEMP_HOURS_PER_WORKER</x:f>
        <x:v>7.822240877128185</x:v>
      </x:c>
      <x:c r="O12926" s="268" t="n">
        <x:f>I12926*TOMATO_PRICE+J12926*CARROT_PRICE+K12926*MESCLUN_PRICE</x:f>
        <x:v>241204</x:v>
      </x:c>
      <x:c r="P12926" s="268" t="n">
        <x:f>I12926*TOMATO_FERTILIZER+J12926*CARROT_FERTILIZER+K12926*MESCLUN_FERTILIZER</x:f>
        <x:v>36960</x:v>
      </x:c>
      <x:c r="Q12926" s="268" t="n">
        <x:f>MIN(M12926,FARMER_HOURS)*FARMER_RATE+MAX(M12926-FARMER_HOURS,0)*TEMP_RATE</x:f>
        <x:v>220556.0219282046</x:v>
      </x:c>
      <x:c r="R12926" s="268" t="n">
        <x:f>O12926-P12926-Q12926-FIXED_COST</x:f>
        <x:v>-36312.0219282046</x:v>
      </x:c>
      <x:c r="S12926" s="139" t="str">
        <x:f>IF(AND(L12926&lt;=TOTAL_BED_CAP,N12926&lt;=TEMP_WORKER_CAP),"YES","NO")</x:f>
        <x:v>NO</x:v>
      </x:c>
      <x:c r="T12926" s="139" t="n">
        <x:f>IF(S12926="YES",R12926,-1E+99)</x:f>
        <x:v>-1e+99</x:v>
      </x:c>
    </x:row>
    <x:row r="12927">
      <x:c r="A12927" s="139"/>
      <x:c r="B12927" s="139"/>
      <x:c r="C12927" s="139"/>
      <x:c r="D12927" s="139"/>
      <x:c r="E12927" s="139"/>
      <x:c r="F12927" s="139"/>
      <x:c r="G12927" s="139"/>
      <x:c r="H12927" s="139"/>
      <x:c r="I12927" s="266" t="n">
        <x:f>INT((ROW()-ROW($I$46))/((CARROT_CAP+1)*(MESCLUN_CAP+1)))</x:f>
        <x:v>19</x:v>
      </x:c>
      <x:c r="J12927" s="266" t="n">
        <x:f>MOD(INT((ROW()-ROW($I$46))/(MESCLUN_CAP+1)),CARROT_CAP+1)</x:f>
        <x:v>16</x:v>
      </x:c>
      <x:c r="K12927" s="266" t="n">
        <x:f>MOD(ROW()-ROW($I$46),MESCLUN_CAP+1)</x:f>
        <x:v>16</x:v>
      </x:c>
      <x:c r="L12927" s="266" t="n">
        <x:f>SUM(I12927:K12927)</x:f>
        <x:v>51</x:v>
      </x:c>
      <x:c r="M12927" s="267" t="n">
        <x:f>I12927*TOMATO_HOURS*WEEKS*(1+TOMATO_DIM)^I12927+J12927*CARROT_HOURS*WEEKS*(1+CARROT_DIM)^J12927+K12927*MESCLUN_HOURS*WEEKS*(1+MESCLUN_DIM)^K12927</x:f>
        <x:v>12049.087638942074</x:v>
      </x:c>
      <x:c r="N12927" s="267" t="n">
        <x:f>MAX(M12927-FARMER_HOURS,0)/TEMP_HOURS_PER_WORKER</x:f>
        <x:v>7.867421971487551</x:v>
      </x:c>
      <x:c r="O12927" s="268" t="n">
        <x:f>I12927*TOMATO_PRICE+J12927*CARROT_PRICE+K12927*MESCLUN_PRICE</x:f>
        <x:v>243904</x:v>
      </x:c>
      <x:c r="P12927" s="268" t="n">
        <x:f>I12927*TOMATO_FERTILIZER+J12927*CARROT_FERTILIZER+K12927*MESCLUN_FERTILIZER</x:f>
        <x:v>37840</x:v>
      </x:c>
      <x:c r="Q12927" s="268" t="n">
        <x:f>MIN(M12927,FARMER_HOURS)*FARMER_RATE+MAX(M12927-FARMER_HOURS,0)*TEMP_RATE</x:f>
        <x:v>221685.54928718877</x:v>
      </x:c>
      <x:c r="R12927" s="268" t="n">
        <x:f>O12927-P12927-Q12927-FIXED_COST</x:f>
        <x:v>-35621.54928718877</x:v>
      </x:c>
      <x:c r="S12927" s="139" t="str">
        <x:f>IF(AND(L12927&lt;=TOTAL_BED_CAP,N12927&lt;=TEMP_WORKER_CAP),"YES","NO")</x:f>
        <x:v>NO</x:v>
      </x:c>
      <x:c r="T12927" s="139" t="n">
        <x:f>IF(S12927="YES",R12927,-1E+99)</x:f>
        <x:v>-1e+99</x:v>
      </x:c>
    </x:row>
    <x:row r="12928">
      <x:c r="A12928" s="139"/>
      <x:c r="B12928" s="139"/>
      <x:c r="C12928" s="139"/>
      <x:c r="D12928" s="139"/>
      <x:c r="E12928" s="139"/>
      <x:c r="F12928" s="139"/>
      <x:c r="G12928" s="139"/>
      <x:c r="H12928" s="139"/>
      <x:c r="I12928" s="266" t="n">
        <x:f>INT((ROW()-ROW($I$46))/((CARROT_CAP+1)*(MESCLUN_CAP+1)))</x:f>
        <x:v>19</x:v>
      </x:c>
      <x:c r="J12928" s="266" t="n">
        <x:f>MOD(INT((ROW()-ROW($I$46))/(MESCLUN_CAP+1)),CARROT_CAP+1)</x:f>
        <x:v>16</x:v>
      </x:c>
      <x:c r="K12928" s="266" t="n">
        <x:f>MOD(ROW()-ROW($I$46),MESCLUN_CAP+1)</x:f>
        <x:v>17</x:v>
      </x:c>
      <x:c r="L12928" s="266" t="n">
        <x:f>SUM(I12928:K12928)</x:f>
        <x:v>52</x:v>
      </x:c>
      <x:c r="M12928" s="267" t="n">
        <x:f>I12928*TOMATO_HOURS*WEEKS*(1+TOMATO_DIM)^I12928+J12928*CARROT_HOURS*WEEKS*(1+CARROT_DIM)^J12928+K12928*MESCLUN_HOURS*WEEKS*(1+MESCLUN_DIM)^K12928</x:f>
        <x:v>12115.647862388614</x:v>
      </x:c>
      <x:c r="N12928" s="267" t="n">
        <x:f>MAX(M12928-FARMER_HOURS,0)/TEMP_HOURS_PER_WORKER</x:f>
        <x:v>7.9136443488809824</x:v>
      </x:c>
      <x:c r="O12928" s="268" t="n">
        <x:f>I12928*TOMATO_PRICE+J12928*CARROT_PRICE+K12928*MESCLUN_PRICE</x:f>
        <x:v>246604</x:v>
      </x:c>
      <x:c r="P12928" s="268" t="n">
        <x:f>I12928*TOMATO_FERTILIZER+J12928*CARROT_FERTILIZER+K12928*MESCLUN_FERTILIZER</x:f>
        <x:v>38720</x:v>
      </x:c>
      <x:c r="Q12928" s="268" t="n">
        <x:f>MIN(M12928,FARMER_HOURS)*FARMER_RATE+MAX(M12928-FARMER_HOURS,0)*TEMP_RATE</x:f>
        <x:v>222841.10872202454</x:v>
      </x:c>
      <x:c r="R12928" s="268" t="n">
        <x:f>O12928-P12928-Q12928-FIXED_COST</x:f>
        <x:v>-34957.10872202454</x:v>
      </x:c>
      <x:c r="S12928" s="139" t="str">
        <x:f>IF(AND(L12928&lt;=TOTAL_BED_CAP,N12928&lt;=TEMP_WORKER_CAP),"YES","NO")</x:f>
        <x:v>NO</x:v>
      </x:c>
      <x:c r="T12928" s="139" t="n">
        <x:f>IF(S12928="YES",R12928,-1E+99)</x:f>
        <x:v>-1e+99</x:v>
      </x:c>
    </x:row>
    <x:row r="12929">
      <x:c r="A12929" s="139"/>
      <x:c r="B12929" s="139"/>
      <x:c r="C12929" s="139"/>
      <x:c r="D12929" s="139"/>
      <x:c r="E12929" s="139"/>
      <x:c r="F12929" s="139"/>
      <x:c r="G12929" s="139"/>
      <x:c r="H12929" s="139"/>
      <x:c r="I12929" s="266" t="n">
        <x:f>INT((ROW()-ROW($I$46))/((CARROT_CAP+1)*(MESCLUN_CAP+1)))</x:f>
        <x:v>19</x:v>
      </x:c>
      <x:c r="J12929" s="266" t="n">
        <x:f>MOD(INT((ROW()-ROW($I$46))/(MESCLUN_CAP+1)),CARROT_CAP+1)</x:f>
        <x:v>16</x:v>
      </x:c>
      <x:c r="K12929" s="266" t="n">
        <x:f>MOD(ROW()-ROW($I$46),MESCLUN_CAP+1)</x:f>
        <x:v>18</x:v>
      </x:c>
      <x:c r="L12929" s="266" t="n">
        <x:f>SUM(I12929:K12929)</x:f>
        <x:v>53</x:v>
      </x:c>
      <x:c r="M12929" s="267" t="n">
        <x:f>I12929*TOMATO_HOURS*WEEKS*(1+TOMATO_DIM)^I12929+J12929*CARROT_HOURS*WEEKS*(1+CARROT_DIM)^J12929+K12929*MESCLUN_HOURS*WEEKS*(1+MESCLUN_DIM)^K12929</x:f>
        <x:v>12183.734853847202</x:v>
      </x:c>
      <x:c r="N12929" s="267" t="n">
        <x:f>MAX(M12929-FARMER_HOURS,0)/TEMP_HOURS_PER_WORKER</x:f>
        <x:v>7.960926981838335</x:v>
      </x:c>
      <x:c r="O12929" s="268" t="n">
        <x:f>I12929*TOMATO_PRICE+J12929*CARROT_PRICE+K12929*MESCLUN_PRICE</x:f>
        <x:v>249304</x:v>
      </x:c>
      <x:c r="P12929" s="268" t="n">
        <x:f>I12929*TOMATO_FERTILIZER+J12929*CARROT_FERTILIZER+K12929*MESCLUN_FERTILIZER</x:f>
        <x:v>39600</x:v>
      </x:c>
      <x:c r="Q12929" s="268" t="n">
        <x:f>MIN(M12929,FARMER_HOURS)*FARMER_RATE+MAX(M12929-FARMER_HOURS,0)*TEMP_RATE</x:f>
        <x:v>224023.17454595835</x:v>
      </x:c>
      <x:c r="R12929" s="268" t="n">
        <x:f>O12929-P12929-Q12929-FIXED_COST</x:f>
        <x:v>-34319.17454595835</x:v>
      </x:c>
      <x:c r="S12929" s="139" t="str">
        <x:f>IF(AND(L12929&lt;=TOTAL_BED_CAP,N12929&lt;=TEMP_WORKER_CAP),"YES","NO")</x:f>
        <x:v>NO</x:v>
      </x:c>
      <x:c r="T12929" s="139" t="n">
        <x:f>IF(S12929="YES",R12929,-1E+99)</x:f>
        <x:v>-1e+99</x:v>
      </x:c>
    </x:row>
    <x:row r="12930">
      <x:c r="A12930" s="139"/>
      <x:c r="B12930" s="139"/>
      <x:c r="C12930" s="139"/>
      <x:c r="D12930" s="139"/>
      <x:c r="E12930" s="139"/>
      <x:c r="F12930" s="139"/>
      <x:c r="G12930" s="139"/>
      <x:c r="H12930" s="139"/>
      <x:c r="I12930" s="266" t="n">
        <x:f>INT((ROW()-ROW($I$46))/((CARROT_CAP+1)*(MESCLUN_CAP+1)))</x:f>
        <x:v>19</x:v>
      </x:c>
      <x:c r="J12930" s="266" t="n">
        <x:f>MOD(INT((ROW()-ROW($I$46))/(MESCLUN_CAP+1)),CARROT_CAP+1)</x:f>
        <x:v>16</x:v>
      </x:c>
      <x:c r="K12930" s="266" t="n">
        <x:f>MOD(ROW()-ROW($I$46),MESCLUN_CAP+1)</x:f>
        <x:v>19</x:v>
      </x:c>
      <x:c r="L12930" s="266" t="n">
        <x:f>SUM(I12930:K12930)</x:f>
        <x:v>54</x:v>
      </x:c>
      <x:c r="M12930" s="267" t="n">
        <x:f>I12930*TOMATO_HOURS*WEEKS*(1+TOMATO_DIM)^I12930+J12930*CARROT_HOURS*WEEKS*(1+CARROT_DIM)^J12930+K12930*MESCLUN_HOURS*WEEKS*(1+MESCLUN_DIM)^K12930</x:f>
        <x:v>12253.376382483224</x:v>
      </x:c>
      <x:c r="N12930" s="267" t="n">
        <x:f>MAX(M12930-FARMER_HOURS,0)/TEMP_HOURS_PER_WORKER</x:f>
        <x:v>8.00928915450224</x:v>
      </x:c>
      <x:c r="O12930" s="268" t="n">
        <x:f>I12930*TOMATO_PRICE+J12930*CARROT_PRICE+K12930*MESCLUN_PRICE</x:f>
        <x:v>252004</x:v>
      </x:c>
      <x:c r="P12930" s="268" t="n">
        <x:f>I12930*TOMATO_FERTILIZER+J12930*CARROT_FERTILIZER+K12930*MESCLUN_FERTILIZER</x:f>
        <x:v>40480</x:v>
      </x:c>
      <x:c r="Q12930" s="268" t="n">
        <x:f>MIN(M12930,FARMER_HOURS)*FARMER_RATE+MAX(M12930-FARMER_HOURS,0)*TEMP_RATE</x:f>
        <x:v>225232.22886255596</x:v>
      </x:c>
      <x:c r="R12930" s="268" t="n">
        <x:f>O12930-P12930-Q12930-FIXED_COST</x:f>
        <x:v>-33708.22886255596</x:v>
      </x:c>
      <x:c r="S12930" s="139" t="str">
        <x:f>IF(AND(L12930&lt;=TOTAL_BED_CAP,N12930&lt;=TEMP_WORKER_CAP),"YES","NO")</x:f>
        <x:v>NO</x:v>
      </x:c>
      <x:c r="T12930" s="139" t="n">
        <x:f>IF(S12930="YES",R12930,-1E+99)</x:f>
        <x:v>-1e+99</x:v>
      </x:c>
    </x:row>
    <x:row r="12931">
      <x:c r="A12931" s="139"/>
      <x:c r="B12931" s="139"/>
      <x:c r="C12931" s="139"/>
      <x:c r="D12931" s="139"/>
      <x:c r="E12931" s="139"/>
      <x:c r="F12931" s="139"/>
      <x:c r="G12931" s="139"/>
      <x:c r="H12931" s="139"/>
      <x:c r="I12931" s="266" t="n">
        <x:f>INT((ROW()-ROW($I$46))/((CARROT_CAP+1)*(MESCLUN_CAP+1)))</x:f>
        <x:v>19</x:v>
      </x:c>
      <x:c r="J12931" s="266" t="n">
        <x:f>MOD(INT((ROW()-ROW($I$46))/(MESCLUN_CAP+1)),CARROT_CAP+1)</x:f>
        <x:v>16</x:v>
      </x:c>
      <x:c r="K12931" s="266" t="n">
        <x:f>MOD(ROW()-ROW($I$46),MESCLUN_CAP+1)</x:f>
        <x:v>20</x:v>
      </x:c>
      <x:c r="L12931" s="266" t="n">
        <x:f>SUM(I12931:K12931)</x:f>
        <x:v>55</x:v>
      </x:c>
      <x:c r="M12931" s="267" t="n">
        <x:f>I12931*TOMATO_HOURS*WEEKS*(1+TOMATO_DIM)^I12931+J12931*CARROT_HOURS*WEEKS*(1+CARROT_DIM)^J12931+K12931*MESCLUN_HOURS*WEEKS*(1+MESCLUN_DIM)^K12931</x:f>
        <x:v>12324.6006731337</x:v>
      </x:c>
      <x:c r="N12931" s="267" t="n">
        <x:f>MAX(M12931-FARMER_HOURS,0)/TEMP_HOURS_PER_WORKER</x:f>
        <x:v>8.058750467453958</x:v>
      </x:c>
      <x:c r="O12931" s="268" t="n">
        <x:f>I12931*TOMATO_PRICE+J12931*CARROT_PRICE+K12931*MESCLUN_PRICE</x:f>
        <x:v>254704</x:v>
      </x:c>
      <x:c r="P12931" s="268" t="n">
        <x:f>I12931*TOMATO_FERTILIZER+J12931*CARROT_FERTILIZER+K12931*MESCLUN_FERTILIZER</x:f>
        <x:v>41360</x:v>
      </x:c>
      <x:c r="Q12931" s="268" t="n">
        <x:f>MIN(M12931,FARMER_HOURS)*FARMER_RATE+MAX(M12931-FARMER_HOURS,0)*TEMP_RATE</x:f>
        <x:v>226468.76168634897</x:v>
      </x:c>
      <x:c r="R12931" s="268" t="n">
        <x:f>O12931-P12931-Q12931-FIXED_COST</x:f>
        <x:v>-33124.76168634897</x:v>
      </x:c>
      <x:c r="S12931" s="139" t="str">
        <x:f>IF(AND(L12931&lt;=TOTAL_BED_CAP,N12931&lt;=TEMP_WORKER_CAP),"YES","NO")</x:f>
        <x:v>NO</x:v>
      </x:c>
      <x:c r="T12931" s="139" t="n">
        <x:f>IF(S12931="YES",R12931,-1E+99)</x:f>
        <x:v>-1e+99</x:v>
      </x:c>
    </x:row>
    <x:row r="12932">
      <x:c r="A12932" s="139"/>
      <x:c r="B12932" s="139"/>
      <x:c r="C12932" s="139"/>
      <x:c r="D12932" s="139"/>
      <x:c r="E12932" s="139"/>
      <x:c r="F12932" s="139"/>
      <x:c r="G12932" s="139"/>
      <x:c r="H12932" s="139"/>
      <x:c r="I12932" s="266" t="n">
        <x:f>INT((ROW()-ROW($I$46))/((CARROT_CAP+1)*(MESCLUN_CAP+1)))</x:f>
        <x:v>19</x:v>
      </x:c>
      <x:c r="J12932" s="266" t="n">
        <x:f>MOD(INT((ROW()-ROW($I$46))/(MESCLUN_CAP+1)),CARROT_CAP+1)</x:f>
        <x:v>16</x:v>
      </x:c>
      <x:c r="K12932" s="266" t="n">
        <x:f>MOD(ROW()-ROW($I$46),MESCLUN_CAP+1)</x:f>
        <x:v>21</x:v>
      </x:c>
      <x:c r="L12932" s="266" t="n">
        <x:f>SUM(I12932:K12932)</x:f>
        <x:v>56</x:v>
      </x:c>
      <x:c r="M12932" s="267" t="n">
        <x:f>I12932*TOMATO_HOURS*WEEKS*(1+TOMATO_DIM)^I12932+J12932*CARROT_HOURS*WEEKS*(1+CARROT_DIM)^J12932+K12932*MESCLUN_HOURS*WEEKS*(1+MESCLUN_DIM)^K12932</x:f>
        <x:v>12397.436413360145</x:v>
      </x:c>
      <x:c r="N12932" s="267" t="n">
        <x:f>MAX(M12932-FARMER_HOURS,0)/TEMP_HOURS_PER_WORKER</x:f>
        <x:v>8.109330842611211</x:v>
      </x:c>
      <x:c r="O12932" s="268" t="n">
        <x:f>I12932*TOMATO_PRICE+J12932*CARROT_PRICE+K12932*MESCLUN_PRICE</x:f>
        <x:v>257404</x:v>
      </x:c>
      <x:c r="P12932" s="268" t="n">
        <x:f>I12932*TOMATO_FERTILIZER+J12932*CARROT_FERTILIZER+K12932*MESCLUN_FERTILIZER</x:f>
        <x:v>42240</x:v>
      </x:c>
      <x:c r="Q12932" s="268" t="n">
        <x:f>MIN(M12932,FARMER_HOURS)*FARMER_RATE+MAX(M12932-FARMER_HOURS,0)*TEMP_RATE</x:f>
        <x:v>227733.27106528028</x:v>
      </x:c>
      <x:c r="R12932" s="268" t="n">
        <x:f>O12932-P12932-Q12932-FIXED_COST</x:f>
        <x:v>-32569.271065280278</x:v>
      </x:c>
      <x:c r="S12932" s="139" t="str">
        <x:f>IF(AND(L12932&lt;=TOTAL_BED_CAP,N12932&lt;=TEMP_WORKER_CAP),"YES","NO")</x:f>
        <x:v>NO</x:v>
      </x:c>
      <x:c r="T12932" s="139" t="n">
        <x:f>IF(S12932="YES",R12932,-1E+99)</x:f>
        <x:v>-1e+99</x:v>
      </x:c>
    </x:row>
    <x:row r="12933">
      <x:c r="A12933" s="139"/>
      <x:c r="B12933" s="139"/>
      <x:c r="C12933" s="139"/>
      <x:c r="D12933" s="139"/>
      <x:c r="E12933" s="139"/>
      <x:c r="F12933" s="139"/>
      <x:c r="G12933" s="139"/>
      <x:c r="H12933" s="139"/>
      <x:c r="I12933" s="266" t="n">
        <x:f>INT((ROW()-ROW($I$46))/((CARROT_CAP+1)*(MESCLUN_CAP+1)))</x:f>
        <x:v>19</x:v>
      </x:c>
      <x:c r="J12933" s="266" t="n">
        <x:f>MOD(INT((ROW()-ROW($I$46))/(MESCLUN_CAP+1)),CARROT_CAP+1)</x:f>
        <x:v>16</x:v>
      </x:c>
      <x:c r="K12933" s="266" t="n">
        <x:f>MOD(ROW()-ROW($I$46),MESCLUN_CAP+1)</x:f>
        <x:v>22</x:v>
      </x:c>
      <x:c r="L12933" s="266" t="n">
        <x:f>SUM(I12933:K12933)</x:f>
        <x:v>57</x:v>
      </x:c>
      <x:c r="M12933" s="267" t="n">
        <x:f>I12933*TOMATO_HOURS*WEEKS*(1+TOMATO_DIM)^I12933+J12933*CARROT_HOURS*WEEKS*(1+CARROT_DIM)^J12933+K12933*MESCLUN_HOURS*WEEKS*(1+MESCLUN_DIM)^K12933</x:f>
        <x:v>12471.912760606541</x:v>
      </x:c>
      <x:c r="N12933" s="267" t="n">
        <x:f>MAX(M12933-FARMER_HOURS,0)/TEMP_HOURS_PER_WORKER</x:f>
        <x:v>8.161050528198986</x:v>
      </x:c>
      <x:c r="O12933" s="268" t="n">
        <x:f>I12933*TOMATO_PRICE+J12933*CARROT_PRICE+K12933*MESCLUN_PRICE</x:f>
        <x:v>260104</x:v>
      </x:c>
      <x:c r="P12933" s="268" t="n">
        <x:f>I12933*TOMATO_FERTILIZER+J12933*CARROT_FERTILIZER+K12933*MESCLUN_FERTILIZER</x:f>
        <x:v>43120</x:v>
      </x:c>
      <x:c r="Q12933" s="268" t="n">
        <x:f>MIN(M12933,FARMER_HOURS)*FARMER_RATE+MAX(M12933-FARMER_HOURS,0)*TEMP_RATE</x:f>
        <x:v>229026.26320497468</x:v>
      </x:c>
      <x:c r="R12933" s="268" t="n">
        <x:f>O12933-P12933-Q12933-FIXED_COST</x:f>
        <x:v>-32042.263204974675</x:v>
      </x:c>
      <x:c r="S12933" s="139" t="str">
        <x:f>IF(AND(L12933&lt;=TOTAL_BED_CAP,N12933&lt;=TEMP_WORKER_CAP),"YES","NO")</x:f>
        <x:v>NO</x:v>
      </x:c>
      <x:c r="T12933" s="139" t="n">
        <x:f>IF(S12933="YES",R12933,-1E+99)</x:f>
        <x:v>-1e+99</x:v>
      </x:c>
    </x:row>
    <x:row r="12934">
      <x:c r="A12934" s="139"/>
      <x:c r="B12934" s="139"/>
      <x:c r="C12934" s="139"/>
      <x:c r="D12934" s="139"/>
      <x:c r="E12934" s="139"/>
      <x:c r="F12934" s="139"/>
      <x:c r="G12934" s="139"/>
      <x:c r="H12934" s="139"/>
      <x:c r="I12934" s="266" t="n">
        <x:f>INT((ROW()-ROW($I$46))/((CARROT_CAP+1)*(MESCLUN_CAP+1)))</x:f>
        <x:v>19</x:v>
      </x:c>
      <x:c r="J12934" s="266" t="n">
        <x:f>MOD(INT((ROW()-ROW($I$46))/(MESCLUN_CAP+1)),CARROT_CAP+1)</x:f>
        <x:v>16</x:v>
      </x:c>
      <x:c r="K12934" s="266" t="n">
        <x:f>MOD(ROW()-ROW($I$46),MESCLUN_CAP+1)</x:f>
        <x:v>23</x:v>
      </x:c>
      <x:c r="L12934" s="266" t="n">
        <x:f>SUM(I12934:K12934)</x:f>
        <x:v>58</x:v>
      </x:c>
      <x:c r="M12934" s="267" t="n">
        <x:f>I12934*TOMATO_HOURS*WEEKS*(1+TOMATO_DIM)^I12934+J12934*CARROT_HOURS*WEEKS*(1+CARROT_DIM)^J12934+K12934*MESCLUN_HOURS*WEEKS*(1+MESCLUN_DIM)^K12934</x:f>
        <x:v>12548.059349463976</x:v>
      </x:c>
      <x:c r="N12934" s="267" t="n">
        <x:f>MAX(M12934-FARMER_HOURS,0)/TEMP_HOURS_PER_WORKER</x:f>
        <x:v>8.213930103794429</x:v>
      </x:c>
      <x:c r="O12934" s="268" t="n">
        <x:f>I12934*TOMATO_PRICE+J12934*CARROT_PRICE+K12934*MESCLUN_PRICE</x:f>
        <x:v>262804</x:v>
      </x:c>
      <x:c r="P12934" s="268" t="n">
        <x:f>I12934*TOMATO_FERTILIZER+J12934*CARROT_FERTILIZER+K12934*MESCLUN_FERTILIZER</x:f>
        <x:v>44000</x:v>
      </x:c>
      <x:c r="Q12934" s="268" t="n">
        <x:f>MIN(M12934,FARMER_HOURS)*FARMER_RATE+MAX(M12934-FARMER_HOURS,0)*TEMP_RATE</x:f>
        <x:v>230348.25259486068</x:v>
      </x:c>
      <x:c r="R12934" s="268" t="n">
        <x:f>O12934-P12934-Q12934-FIXED_COST</x:f>
        <x:v>-31544.252594860678</x:v>
      </x:c>
      <x:c r="S12934" s="139" t="str">
        <x:f>IF(AND(L12934&lt;=TOTAL_BED_CAP,N12934&lt;=TEMP_WORKER_CAP),"YES","NO")</x:f>
        <x:v>NO</x:v>
      </x:c>
      <x:c r="T12934" s="139" t="n">
        <x:f>IF(S12934="YES",R12934,-1E+99)</x:f>
        <x:v>-1e+99</x:v>
      </x:c>
    </x:row>
    <x:row r="12935">
      <x:c r="A12935" s="139"/>
      <x:c r="B12935" s="139"/>
      <x:c r="C12935" s="139"/>
      <x:c r="D12935" s="139"/>
      <x:c r="E12935" s="139"/>
      <x:c r="F12935" s="139"/>
      <x:c r="G12935" s="139"/>
      <x:c r="H12935" s="139"/>
      <x:c r="I12935" s="266" t="n">
        <x:f>INT((ROW()-ROW($I$46))/((CARROT_CAP+1)*(MESCLUN_CAP+1)))</x:f>
        <x:v>19</x:v>
      </x:c>
      <x:c r="J12935" s="266" t="n">
        <x:f>MOD(INT((ROW()-ROW($I$46))/(MESCLUN_CAP+1)),CARROT_CAP+1)</x:f>
        <x:v>16</x:v>
      </x:c>
      <x:c r="K12935" s="266" t="n">
        <x:f>MOD(ROW()-ROW($I$46),MESCLUN_CAP+1)</x:f>
        <x:v>24</x:v>
      </x:c>
      <x:c r="L12935" s="266" t="n">
        <x:f>SUM(I12935:K12935)</x:f>
        <x:v>59</x:v>
      </x:c>
      <x:c r="M12935" s="267" t="n">
        <x:f>I12935*TOMATO_HOURS*WEEKS*(1+TOMATO_DIM)^I12935+J12935*CARROT_HOURS*WEEKS*(1+CARROT_DIM)^J12935+K12935*MESCLUN_HOURS*WEEKS*(1+MESCLUN_DIM)^K12935</x:f>
        <x:v>12625.906299043472</x:v>
      </x:c>
      <x:c r="N12935" s="267" t="n">
        <x:f>MAX(M12935-FARMER_HOURS,0)/TEMP_HOURS_PER_WORKER</x:f>
        <x:v>8.267990485446855</x:v>
      </x:c>
      <x:c r="O12935" s="268" t="n">
        <x:f>I12935*TOMATO_PRICE+J12935*CARROT_PRICE+K12935*MESCLUN_PRICE</x:f>
        <x:v>265504</x:v>
      </x:c>
      <x:c r="P12935" s="268" t="n">
        <x:f>I12935*TOMATO_FERTILIZER+J12935*CARROT_FERTILIZER+K12935*MESCLUN_FERTILIZER</x:f>
        <x:v>44880</x:v>
      </x:c>
      <x:c r="Q12935" s="268" t="n">
        <x:f>MIN(M12935,FARMER_HOURS)*FARMER_RATE+MAX(M12935-FARMER_HOURS,0)*TEMP_RATE</x:f>
        <x:v>231699.7621361714</x:v>
      </x:c>
      <x:c r="R12935" s="268" t="n">
        <x:f>O12935-P12935-Q12935-FIXED_COST</x:f>
        <x:v>-31075.762136171397</x:v>
      </x:c>
      <x:c r="S12935" s="139" t="str">
        <x:f>IF(AND(L12935&lt;=TOTAL_BED_CAP,N12935&lt;=TEMP_WORKER_CAP),"YES","NO")</x:f>
        <x:v>NO</x:v>
      </x:c>
      <x:c r="T12935" s="139" t="n">
        <x:f>IF(S12935="YES",R12935,-1E+99)</x:f>
        <x:v>-1e+99</x:v>
      </x:c>
    </x:row>
    <x:row r="12936">
      <x:c r="A12936" s="139"/>
      <x:c r="B12936" s="139"/>
      <x:c r="C12936" s="139"/>
      <x:c r="D12936" s="139"/>
      <x:c r="E12936" s="139"/>
      <x:c r="F12936" s="139"/>
      <x:c r="G12936" s="139"/>
      <x:c r="H12936" s="139"/>
      <x:c r="I12936" s="266" t="n">
        <x:f>INT((ROW()-ROW($I$46))/((CARROT_CAP+1)*(MESCLUN_CAP+1)))</x:f>
        <x:v>19</x:v>
      </x:c>
      <x:c r="J12936" s="266" t="n">
        <x:f>MOD(INT((ROW()-ROW($I$46))/(MESCLUN_CAP+1)),CARROT_CAP+1)</x:f>
        <x:v>16</x:v>
      </x:c>
      <x:c r="K12936" s="266" t="n">
        <x:f>MOD(ROW()-ROW($I$46),MESCLUN_CAP+1)</x:f>
        <x:v>25</x:v>
      </x:c>
      <x:c r="L12936" s="266" t="n">
        <x:f>SUM(I12936:K12936)</x:f>
        <x:v>60</x:v>
      </x:c>
      <x:c r="M12936" s="267" t="n">
        <x:f>I12936*TOMATO_HOURS*WEEKS*(1+TOMATO_DIM)^I12936+J12936*CARROT_HOURS*WEEKS*(1+CARROT_DIM)^J12936+K12936*MESCLUN_HOURS*WEEKS*(1+MESCLUN_DIM)^K12936</x:f>
        <x:v>12705.48422045857</x:v>
      </x:c>
      <x:c r="N12936" s="267" t="n">
        <x:f>MAX(M12936-FARMER_HOURS,0)/TEMP_HOURS_PER_WORKER</x:f>
        <x:v>8.323252930874007</x:v>
      </x:c>
      <x:c r="O12936" s="268" t="n">
        <x:f>I12936*TOMATO_PRICE+J12936*CARROT_PRICE+K12936*MESCLUN_PRICE</x:f>
        <x:v>268204</x:v>
      </x:c>
      <x:c r="P12936" s="268" t="n">
        <x:f>I12936*TOMATO_FERTILIZER+J12936*CARROT_FERTILIZER+K12936*MESCLUN_FERTILIZER</x:f>
        <x:v>45760</x:v>
      </x:c>
      <x:c r="Q12936" s="268" t="n">
        <x:f>MIN(M12936,FARMER_HOURS)*FARMER_RATE+MAX(M12936-FARMER_HOURS,0)*TEMP_RATE</x:f>
        <x:v>233081.32327185015</x:v>
      </x:c>
      <x:c r="R12936" s="268" t="n">
        <x:f>O12936-P12936-Q12936-FIXED_COST</x:f>
        <x:v>-30637.323271850153</x:v>
      </x:c>
      <x:c r="S12936" s="139" t="str">
        <x:f>IF(AND(L12936&lt;=TOTAL_BED_CAP,N12936&lt;=TEMP_WORKER_CAP),"YES","NO")</x:f>
        <x:v>NO</x:v>
      </x:c>
      <x:c r="T12936" s="139" t="n">
        <x:f>IF(S12936="YES",R12936,-1E+99)</x:f>
        <x:v>-1e+99</x:v>
      </x:c>
    </x:row>
    <x:row r="12937">
      <x:c r="A12937" s="139"/>
      <x:c r="B12937" s="139"/>
      <x:c r="C12937" s="139"/>
      <x:c r="D12937" s="139"/>
      <x:c r="E12937" s="139"/>
      <x:c r="F12937" s="139"/>
      <x:c r="G12937" s="139"/>
      <x:c r="H12937" s="139"/>
      <x:c r="I12937" s="266" t="n">
        <x:f>INT((ROW()-ROW($I$46))/((CARROT_CAP+1)*(MESCLUN_CAP+1)))</x:f>
        <x:v>19</x:v>
      </x:c>
      <x:c r="J12937" s="266" t="n">
        <x:f>MOD(INT((ROW()-ROW($I$46))/(MESCLUN_CAP+1)),CARROT_CAP+1)</x:f>
        <x:v>16</x:v>
      </x:c>
      <x:c r="K12937" s="266" t="n">
        <x:f>MOD(ROW()-ROW($I$46),MESCLUN_CAP+1)</x:f>
        <x:v>26</x:v>
      </x:c>
      <x:c r="L12937" s="266" t="n">
        <x:f>SUM(I12937:K12937)</x:f>
        <x:v>61</x:v>
      </x:c>
      <x:c r="M12937" s="267" t="n">
        <x:f>I12937*TOMATO_HOURS*WEEKS*(1+TOMATO_DIM)^I12937+J12937*CARROT_HOURS*WEEKS*(1+CARROT_DIM)^J12937+K12937*MESCLUN_HOURS*WEEKS*(1+MESCLUN_DIM)^K12937</x:f>
        <x:v>12786.824224419288</x:v>
      </x:c>
      <x:c r="N12937" s="267" t="n">
        <x:f>MAX(M12937-FARMER_HOURS,0)/TEMP_HOURS_PER_WORKER</x:f>
        <x:v>8.379739044735617</x:v>
      </x:c>
      <x:c r="O12937" s="268" t="n">
        <x:f>I12937*TOMATO_PRICE+J12937*CARROT_PRICE+K12937*MESCLUN_PRICE</x:f>
        <x:v>270904</x:v>
      </x:c>
      <x:c r="P12937" s="268" t="n">
        <x:f>I12937*TOMATO_FERTILIZER+J12937*CARROT_FERTILIZER+K12937*MESCLUN_FERTILIZER</x:f>
        <x:v>46640</x:v>
      </x:c>
      <x:c r="Q12937" s="268" t="n">
        <x:f>MIN(M12937,FARMER_HOURS)*FARMER_RATE+MAX(M12937-FARMER_HOURS,0)*TEMP_RATE</x:f>
        <x:v>234493.47611839042</x:v>
      </x:c>
      <x:c r="R12937" s="268" t="n">
        <x:f>O12937-P12937-Q12937-FIXED_COST</x:f>
        <x:v>-30229.47611839042</x:v>
      </x:c>
      <x:c r="S12937" s="139" t="str">
        <x:f>IF(AND(L12937&lt;=TOTAL_BED_CAP,N12937&lt;=TEMP_WORKER_CAP),"YES","NO")</x:f>
        <x:v>NO</x:v>
      </x:c>
      <x:c r="T12937" s="139" t="n">
        <x:f>IF(S12937="YES",R12937,-1E+99)</x:f>
        <x:v>-1e+99</x:v>
      </x:c>
    </x:row>
    <x:row r="12938">
      <x:c r="A12938" s="139"/>
      <x:c r="B12938" s="139"/>
      <x:c r="C12938" s="139"/>
      <x:c r="D12938" s="139"/>
      <x:c r="E12938" s="139"/>
      <x:c r="F12938" s="139"/>
      <x:c r="G12938" s="139"/>
      <x:c r="H12938" s="139"/>
      <x:c r="I12938" s="266" t="n">
        <x:f>INT((ROW()-ROW($I$46))/((CARROT_CAP+1)*(MESCLUN_CAP+1)))</x:f>
        <x:v>19</x:v>
      </x:c>
      <x:c r="J12938" s="266" t="n">
        <x:f>MOD(INT((ROW()-ROW($I$46))/(MESCLUN_CAP+1)),CARROT_CAP+1)</x:f>
        <x:v>16</x:v>
      </x:c>
      <x:c r="K12938" s="266" t="n">
        <x:f>MOD(ROW()-ROW($I$46),MESCLUN_CAP+1)</x:f>
        <x:v>27</x:v>
      </x:c>
      <x:c r="L12938" s="266" t="n">
        <x:f>SUM(I12938:K12938)</x:f>
        <x:v>62</x:v>
      </x:c>
      <x:c r="M12938" s="267" t="n">
        <x:f>I12938*TOMATO_HOURS*WEEKS*(1+TOMATO_DIM)^I12938+J12938*CARROT_HOURS*WEEKS*(1+CARROT_DIM)^J12938+K12938*MESCLUN_HOURS*WEEKS*(1+MESCLUN_DIM)^K12938</x:f>
        <x:v>12869.957928939044</x:v>
      </x:c>
      <x:c r="N12938" s="267" t="n">
        <x:f>MAX(M12938-FARMER_HOURS,0)/TEMP_HOURS_PER_WORKER</x:f>
        <x:v>8.437470783985447</x:v>
      </x:c>
      <x:c r="O12938" s="268" t="n">
        <x:f>I12938*TOMATO_PRICE+J12938*CARROT_PRICE+K12938*MESCLUN_PRICE</x:f>
        <x:v>273604</x:v>
      </x:c>
      <x:c r="P12938" s="268" t="n">
        <x:f>I12938*TOMATO_FERTILIZER+J12938*CARROT_FERTILIZER+K12938*MESCLUN_FERTILIZER</x:f>
        <x:v>47520</x:v>
      </x:c>
      <x:c r="Q12938" s="268" t="n">
        <x:f>MIN(M12938,FARMER_HOURS)*FARMER_RATE+MAX(M12938-FARMER_HOURS,0)*TEMP_RATE</x:f>
        <x:v>235936.76959963617</x:v>
      </x:c>
      <x:c r="R12938" s="268" t="n">
        <x:f>O12938-P12938-Q12938-FIXED_COST</x:f>
        <x:v>-29852.769599636173</x:v>
      </x:c>
      <x:c r="S12938" s="139" t="str">
        <x:f>IF(AND(L12938&lt;=TOTAL_BED_CAP,N12938&lt;=TEMP_WORKER_CAP),"YES","NO")</x:f>
        <x:v>NO</x:v>
      </x:c>
      <x:c r="T12938" s="139" t="n">
        <x:f>IF(S12938="YES",R12938,-1E+99)</x:f>
        <x:v>-1e+99</x:v>
      </x:c>
    </x:row>
    <x:row r="12939">
      <x:c r="A12939" s="139"/>
      <x:c r="B12939" s="139"/>
      <x:c r="C12939" s="139"/>
      <x:c r="D12939" s="139"/>
      <x:c r="E12939" s="139"/>
      <x:c r="F12939" s="139"/>
      <x:c r="G12939" s="139"/>
      <x:c r="H12939" s="139"/>
      <x:c r="I12939" s="266" t="n">
        <x:f>INT((ROW()-ROW($I$46))/((CARROT_CAP+1)*(MESCLUN_CAP+1)))</x:f>
        <x:v>19</x:v>
      </x:c>
      <x:c r="J12939" s="266" t="n">
        <x:f>MOD(INT((ROW()-ROW($I$46))/(MESCLUN_CAP+1)),CARROT_CAP+1)</x:f>
        <x:v>16</x:v>
      </x:c>
      <x:c r="K12939" s="266" t="n">
        <x:f>MOD(ROW()-ROW($I$46),MESCLUN_CAP+1)</x:f>
        <x:v>28</x:v>
      </x:c>
      <x:c r="L12939" s="266" t="n">
        <x:f>SUM(I12939:K12939)</x:f>
        <x:v>63</x:v>
      </x:c>
      <x:c r="M12939" s="267" t="n">
        <x:f>I12939*TOMATO_HOURS*WEEKS*(1+TOMATO_DIM)^I12939+J12939*CARROT_HOURS*WEEKS*(1+CARROT_DIM)^J12939+K12939*MESCLUN_HOURS*WEEKS*(1+MESCLUN_DIM)^K12939</x:f>
        <x:v>12954.917467156198</x:v>
      </x:c>
      <x:c r="N12939" s="267" t="n">
        <x:f>MAX(M12939-FARMER_HOURS,0)/TEMP_HOURS_PER_WORKER</x:f>
        <x:v>8.496470463302915</x:v>
      </x:c>
      <x:c r="O12939" s="268" t="n">
        <x:f>I12939*TOMATO_PRICE+J12939*CARROT_PRICE+K12939*MESCLUN_PRICE</x:f>
        <x:v>276304</x:v>
      </x:c>
      <x:c r="P12939" s="268" t="n">
        <x:f>I12939*TOMATO_FERTILIZER+J12939*CARROT_FERTILIZER+K12939*MESCLUN_FERTILIZER</x:f>
        <x:v>48400</x:v>
      </x:c>
      <x:c r="Q12939" s="268" t="n">
        <x:f>MIN(M12939,FARMER_HOURS)*FARMER_RATE+MAX(M12939-FARMER_HOURS,0)*TEMP_RATE</x:f>
        <x:v>237411.7615825729</x:v>
      </x:c>
      <x:c r="R12939" s="268" t="n">
        <x:f>O12939-P12939-Q12939-FIXED_COST</x:f>
        <x:v>-29507.761582572886</x:v>
      </x:c>
      <x:c r="S12939" s="139" t="str">
        <x:f>IF(AND(L12939&lt;=TOTAL_BED_CAP,N12939&lt;=TEMP_WORKER_CAP),"YES","NO")</x:f>
        <x:v>NO</x:v>
      </x:c>
      <x:c r="T12939" s="139" t="n">
        <x:f>IF(S12939="YES",R12939,-1E+99)</x:f>
        <x:v>-1e+99</x:v>
      </x:c>
    </x:row>
    <x:row r="12940">
      <x:c r="A12940" s="139"/>
      <x:c r="B12940" s="139"/>
      <x:c r="C12940" s="139"/>
      <x:c r="D12940" s="139"/>
      <x:c r="E12940" s="139"/>
      <x:c r="F12940" s="139"/>
      <x:c r="G12940" s="139"/>
      <x:c r="H12940" s="139"/>
      <x:c r="I12940" s="266" t="n">
        <x:f>INT((ROW()-ROW($I$46))/((CARROT_CAP+1)*(MESCLUN_CAP+1)))</x:f>
        <x:v>19</x:v>
      </x:c>
      <x:c r="J12940" s="266" t="n">
        <x:f>MOD(INT((ROW()-ROW($I$46))/(MESCLUN_CAP+1)),CARROT_CAP+1)</x:f>
        <x:v>16</x:v>
      </x:c>
      <x:c r="K12940" s="266" t="n">
        <x:f>MOD(ROW()-ROW($I$46),MESCLUN_CAP+1)</x:f>
        <x:v>29</x:v>
      </x:c>
      <x:c r="L12940" s="266" t="n">
        <x:f>SUM(I12940:K12940)</x:f>
        <x:v>64</x:v>
      </x:c>
      <x:c r="M12940" s="267" t="n">
        <x:f>I12940*TOMATO_HOURS*WEEKS*(1+TOMATO_DIM)^I12940+J12940*CARROT_HOURS*WEEKS*(1+CARROT_DIM)^J12940+K12940*MESCLUN_HOURS*WEEKS*(1+MESCLUN_DIM)^K12940</x:f>
        <x:v>13041.73549527185</x:v>
      </x:c>
      <x:c r="N12940" s="267" t="n">
        <x:f>MAX(M12940-FARMER_HOURS,0)/TEMP_HOURS_PER_WORKER</x:f>
        <x:v>8.556760760605451</x:v>
      </x:c>
      <x:c r="O12940" s="268" t="n">
        <x:f>I12940*TOMATO_PRICE+J12940*CARROT_PRICE+K12940*MESCLUN_PRICE</x:f>
        <x:v>279004</x:v>
      </x:c>
      <x:c r="P12940" s="268" t="n">
        <x:f>I12940*TOMATO_FERTILIZER+J12940*CARROT_FERTILIZER+K12940*MESCLUN_FERTILIZER</x:f>
        <x:v>49280</x:v>
      </x:c>
      <x:c r="Q12940" s="268" t="n">
        <x:f>MIN(M12940,FARMER_HOURS)*FARMER_RATE+MAX(M12940-FARMER_HOURS,0)*TEMP_RATE</x:f>
        <x:v>238919.0190151363</x:v>
      </x:c>
      <x:c r="R12940" s="268" t="n">
        <x:f>O12940-P12940-Q12940-FIXED_COST</x:f>
        <x:v>-29195.01901513629</x:v>
      </x:c>
      <x:c r="S12940" s="139" t="str">
        <x:f>IF(AND(L12940&lt;=TOTAL_BED_CAP,N12940&lt;=TEMP_WORKER_CAP),"YES","NO")</x:f>
        <x:v>NO</x:v>
      </x:c>
      <x:c r="T12940" s="139" t="n">
        <x:f>IF(S12940="YES",R12940,-1E+99)</x:f>
        <x:v>-1e+99</x:v>
      </x:c>
    </x:row>
    <x:row r="12941">
      <x:c r="A12941" s="139"/>
      <x:c r="B12941" s="139"/>
      <x:c r="C12941" s="139"/>
      <x:c r="D12941" s="139"/>
      <x:c r="E12941" s="139"/>
      <x:c r="F12941" s="139"/>
      <x:c r="G12941" s="139"/>
      <x:c r="H12941" s="139"/>
      <x:c r="I12941" s="266" t="n">
        <x:f>INT((ROW()-ROW($I$46))/((CARROT_CAP+1)*(MESCLUN_CAP+1)))</x:f>
        <x:v>19</x:v>
      </x:c>
      <x:c r="J12941" s="266" t="n">
        <x:f>MOD(INT((ROW()-ROW($I$46))/(MESCLUN_CAP+1)),CARROT_CAP+1)</x:f>
        <x:v>16</x:v>
      </x:c>
      <x:c r="K12941" s="266" t="n">
        <x:f>MOD(ROW()-ROW($I$46),MESCLUN_CAP+1)</x:f>
        <x:v>30</x:v>
      </x:c>
      <x:c r="L12941" s="266" t="n">
        <x:f>SUM(I12941:K12941)</x:f>
        <x:v>65</x:v>
      </x:c>
      <x:c r="M12941" s="267" t="n">
        <x:f>I12941*TOMATO_HOURS*WEEKS*(1+TOMATO_DIM)^I12941+J12941*CARROT_HOURS*WEEKS*(1+CARROT_DIM)^J12941+K12941*MESCLUN_HOURS*WEEKS*(1+MESCLUN_DIM)^K12941</x:f>
        <x:v>13130.445200605622</x:v>
      </x:c>
      <x:c r="N12941" s="267" t="n">
        <x:f>MAX(M12941-FARMER_HOURS,0)/TEMP_HOURS_PER_WORKER</x:f>
        <x:v>8.618364722642793</x:v>
      </x:c>
      <x:c r="O12941" s="268" t="n">
        <x:f>I12941*TOMATO_PRICE+J12941*CARROT_PRICE+K12941*MESCLUN_PRICE</x:f>
        <x:v>281704</x:v>
      </x:c>
      <x:c r="P12941" s="268" t="n">
        <x:f>I12941*TOMATO_FERTILIZER+J12941*CARROT_FERTILIZER+K12941*MESCLUN_FERTILIZER</x:f>
        <x:v>50160</x:v>
      </x:c>
      <x:c r="Q12941" s="268" t="n">
        <x:f>MIN(M12941,FARMER_HOURS)*FARMER_RATE+MAX(M12941-FARMER_HOURS,0)*TEMP_RATE</x:f>
        <x:v>240459.11806606982</x:v>
      </x:c>
      <x:c r="R12941" s="268" t="n">
        <x:f>O12941-P12941-Q12941-FIXED_COST</x:f>
        <x:v>-28915.118066069816</x:v>
      </x:c>
      <x:c r="S12941" s="139" t="str">
        <x:f>IF(AND(L12941&lt;=TOTAL_BED_CAP,N12941&lt;=TEMP_WORKER_CAP),"YES","NO")</x:f>
        <x:v>NO</x:v>
      </x:c>
      <x:c r="T12941" s="139" t="n">
        <x:f>IF(S12941="YES",R12941,-1E+99)</x:f>
        <x:v>-1e+99</x:v>
      </x:c>
    </x:row>
    <x:row r="12942">
      <x:c r="A12942" s="139"/>
      <x:c r="B12942" s="139"/>
      <x:c r="C12942" s="139"/>
      <x:c r="D12942" s="139"/>
      <x:c r="E12942" s="139"/>
      <x:c r="F12942" s="139"/>
      <x:c r="G12942" s="139"/>
      <x:c r="H12942" s="139"/>
      <x:c r="I12942" s="266" t="n">
        <x:f>INT((ROW()-ROW($I$46))/((CARROT_CAP+1)*(MESCLUN_CAP+1)))</x:f>
        <x:v>19</x:v>
      </x:c>
      <x:c r="J12942" s="266" t="n">
        <x:f>MOD(INT((ROW()-ROW($I$46))/(MESCLUN_CAP+1)),CARROT_CAP+1)</x:f>
        <x:v>17</x:v>
      </x:c>
      <x:c r="K12942" s="266" t="n">
        <x:f>MOD(ROW()-ROW($I$46),MESCLUN_CAP+1)</x:f>
        <x:v>0</x:v>
      </x:c>
      <x:c r="L12942" s="266" t="n">
        <x:f>SUM(I12942:K12942)</x:f>
        <x:v>36</x:v>
      </x:c>
      <x:c r="M12942" s="267" t="n">
        <x:f>I12942*TOMATO_HOURS*WEEKS*(1+TOMATO_DIM)^I12942+J12942*CARROT_HOURS*WEEKS*(1+CARROT_DIM)^J12942+K12942*MESCLUN_HOURS*WEEKS*(1+MESCLUN_DIM)^K12942</x:f>
        <x:v>11234.229779879213</x:v>
      </x:c>
      <x:c r="N12942" s="267" t="n">
        <x:f>MAX(M12942-FARMER_HOURS,0)/TEMP_HOURS_PER_WORKER</x:f>
        <x:v>7.301548458249454</x:v>
      </x:c>
      <x:c r="O12942" s="268" t="n">
        <x:f>I12942*TOMATO_PRICE+J12942*CARROT_PRICE+K12942*MESCLUN_PRICE</x:f>
        <x:v>202798</x:v>
      </x:c>
      <x:c r="P12942" s="268" t="n">
        <x:f>I12942*TOMATO_FERTILIZER+J12942*CARROT_FERTILIZER+K12942*MESCLUN_FERTILIZER</x:f>
        <x:v>24200</x:v>
      </x:c>
      <x:c r="Q12942" s="268" t="n">
        <x:f>MIN(M12942,FARMER_HOURS)*FARMER_RATE+MAX(M12942-FARMER_HOURS,0)*TEMP_RATE</x:f>
        <x:v>207538.71145623634</x:v>
      </x:c>
      <x:c r="R12942" s="268" t="n">
        <x:f>O12942-P12942-Q12942-FIXED_COST</x:f>
        <x:v>-48940.71145623634</x:v>
      </x:c>
      <x:c r="S12942" s="139" t="str">
        <x:f>IF(AND(L12942&lt;=TOTAL_BED_CAP,N12942&lt;=TEMP_WORKER_CAP),"YES","NO")</x:f>
        <x:v>NO</x:v>
      </x:c>
      <x:c r="T12942" s="139" t="n">
        <x:f>IF(S12942="YES",R12942,-1E+99)</x:f>
        <x:v>-1e+99</x:v>
      </x:c>
    </x:row>
    <x:row r="12943">
      <x:c r="A12943" s="139"/>
      <x:c r="B12943" s="139"/>
      <x:c r="C12943" s="139"/>
      <x:c r="D12943" s="139"/>
      <x:c r="E12943" s="139"/>
      <x:c r="F12943" s="139"/>
      <x:c r="G12943" s="139"/>
      <x:c r="H12943" s="139"/>
      <x:c r="I12943" s="266" t="n">
        <x:f>INT((ROW()-ROW($I$46))/((CARROT_CAP+1)*(MESCLUN_CAP+1)))</x:f>
        <x:v>19</x:v>
      </x:c>
      <x:c r="J12943" s="266" t="n">
        <x:f>MOD(INT((ROW()-ROW($I$46))/(MESCLUN_CAP+1)),CARROT_CAP+1)</x:f>
        <x:v>17</x:v>
      </x:c>
      <x:c r="K12943" s="266" t="n">
        <x:f>MOD(ROW()-ROW($I$46),MESCLUN_CAP+1)</x:f>
        <x:v>1</x:v>
      </x:c>
      <x:c r="L12943" s="266" t="n">
        <x:f>SUM(I12943:K12943)</x:f>
        <x:v>37</x:v>
      </x:c>
      <x:c r="M12943" s="267" t="n">
        <x:f>I12943*TOMATO_HOURS*WEEKS*(1+TOMATO_DIM)^I12943+J12943*CARROT_HOURS*WEEKS*(1+CARROT_DIM)^J12943+K12943*MESCLUN_HOURS*WEEKS*(1+MESCLUN_DIM)^K12943</x:f>
        <x:v>11279.792279879213</x:v>
      </x:c>
      <x:c r="N12943" s="267" t="n">
        <x:f>MAX(M12943-FARMER_HOURS,0)/TEMP_HOURS_PER_WORKER</x:f>
        <x:v>7.3331890832494535</x:v>
      </x:c>
      <x:c r="O12943" s="268" t="n">
        <x:f>I12943*TOMATO_PRICE+J12943*CARROT_PRICE+K12943*MESCLUN_PRICE</x:f>
        <x:v>205498</x:v>
      </x:c>
      <x:c r="P12943" s="268" t="n">
        <x:f>I12943*TOMATO_FERTILIZER+J12943*CARROT_FERTILIZER+K12943*MESCLUN_FERTILIZER</x:f>
        <x:v>25080</x:v>
      </x:c>
      <x:c r="Q12943" s="268" t="n">
        <x:f>MIN(M12943,FARMER_HOURS)*FARMER_RATE+MAX(M12943-FARMER_HOURS,0)*TEMP_RATE</x:f>
        <x:v>208329.72708123634</x:v>
      </x:c>
      <x:c r="R12943" s="268" t="n">
        <x:f>O12943-P12943-Q12943-FIXED_COST</x:f>
        <x:v>-47911.72708123634</x:v>
      </x:c>
      <x:c r="S12943" s="139" t="str">
        <x:f>IF(AND(L12943&lt;=TOTAL_BED_CAP,N12943&lt;=TEMP_WORKER_CAP),"YES","NO")</x:f>
        <x:v>NO</x:v>
      </x:c>
      <x:c r="T12943" s="139" t="n">
        <x:f>IF(S12943="YES",R12943,-1E+99)</x:f>
        <x:v>-1e+99</x:v>
      </x:c>
    </x:row>
    <x:row r="12944">
      <x:c r="A12944" s="139"/>
      <x:c r="B12944" s="139"/>
      <x:c r="C12944" s="139"/>
      <x:c r="D12944" s="139"/>
      <x:c r="E12944" s="139"/>
      <x:c r="F12944" s="139"/>
      <x:c r="G12944" s="139"/>
      <x:c r="H12944" s="139"/>
      <x:c r="I12944" s="266" t="n">
        <x:f>INT((ROW()-ROW($I$46))/((CARROT_CAP+1)*(MESCLUN_CAP+1)))</x:f>
        <x:v>19</x:v>
      </x:c>
      <x:c r="J12944" s="266" t="n">
        <x:f>MOD(INT((ROW()-ROW($I$46))/(MESCLUN_CAP+1)),CARROT_CAP+1)</x:f>
        <x:v>17</x:v>
      </x:c>
      <x:c r="K12944" s="266" t="n">
        <x:f>MOD(ROW()-ROW($I$46),MESCLUN_CAP+1)</x:f>
        <x:v>2</x:v>
      </x:c>
      <x:c r="L12944" s="266" t="n">
        <x:f>SUM(I12944:K12944)</x:f>
        <x:v>38</x:v>
      </x:c>
      <x:c r="M12944" s="267" t="n">
        <x:f>I12944*TOMATO_HOURS*WEEKS*(1+TOMATO_DIM)^I12944+J12944*CARROT_HOURS*WEEKS*(1+CARROT_DIM)^J12944+K12944*MESCLUN_HOURS*WEEKS*(1+MESCLUN_DIM)^K12944</x:f>
        <x:v>11326.493842379214</x:v>
      </x:c>
      <x:c r="N12944" s="267" t="n">
        <x:f>MAX(M12944-FARMER_HOURS,0)/TEMP_HOURS_PER_WORKER</x:f>
        <x:v>7.3656207238744535</x:v>
      </x:c>
      <x:c r="O12944" s="268" t="n">
        <x:f>I12944*TOMATO_PRICE+J12944*CARROT_PRICE+K12944*MESCLUN_PRICE</x:f>
        <x:v>208198</x:v>
      </x:c>
      <x:c r="P12944" s="268" t="n">
        <x:f>I12944*TOMATO_FERTILIZER+J12944*CARROT_FERTILIZER+K12944*MESCLUN_FERTILIZER</x:f>
        <x:v>25960</x:v>
      </x:c>
      <x:c r="Q12944" s="268" t="n">
        <x:f>MIN(M12944,FARMER_HOURS)*FARMER_RATE+MAX(M12944-FARMER_HOURS,0)*TEMP_RATE</x:f>
        <x:v>209140.51809686134</x:v>
      </x:c>
      <x:c r="R12944" s="268" t="n">
        <x:f>O12944-P12944-Q12944-FIXED_COST</x:f>
        <x:v>-46902.51809686134</x:v>
      </x:c>
      <x:c r="S12944" s="139" t="str">
        <x:f>IF(AND(L12944&lt;=TOTAL_BED_CAP,N12944&lt;=TEMP_WORKER_CAP),"YES","NO")</x:f>
        <x:v>NO</x:v>
      </x:c>
      <x:c r="T12944" s="139" t="n">
        <x:f>IF(S12944="YES",R12944,-1E+99)</x:f>
        <x:v>-1e+99</x:v>
      </x:c>
    </x:row>
    <x:row r="12945">
      <x:c r="A12945" s="139"/>
      <x:c r="B12945" s="139"/>
      <x:c r="C12945" s="139"/>
      <x:c r="D12945" s="139"/>
      <x:c r="E12945" s="139"/>
      <x:c r="F12945" s="139"/>
      <x:c r="G12945" s="139"/>
      <x:c r="H12945" s="139"/>
      <x:c r="I12945" s="266" t="n">
        <x:f>INT((ROW()-ROW($I$46))/((CARROT_CAP+1)*(MESCLUN_CAP+1)))</x:f>
        <x:v>19</x:v>
      </x:c>
      <x:c r="J12945" s="266" t="n">
        <x:f>MOD(INT((ROW()-ROW($I$46))/(MESCLUN_CAP+1)),CARROT_CAP+1)</x:f>
        <x:v>17</x:v>
      </x:c>
      <x:c r="K12945" s="266" t="n">
        <x:f>MOD(ROW()-ROW($I$46),MESCLUN_CAP+1)</x:f>
        <x:v>3</x:v>
      </x:c>
      <x:c r="L12945" s="266" t="n">
        <x:f>SUM(I12945:K12945)</x:f>
        <x:v>39</x:v>
      </x:c>
      <x:c r="M12945" s="267" t="n">
        <x:f>I12945*TOMATO_HOURS*WEEKS*(1+TOMATO_DIM)^I12945+J12945*CARROT_HOURS*WEEKS*(1+CARROT_DIM)^J12945+K12945*MESCLUN_HOURS*WEEKS*(1+MESCLUN_DIM)^K12945</x:f>
        <x:v>11374.355824801089</x:v>
      </x:c>
      <x:c r="N12945" s="267" t="n">
        <x:f>MAX(M12945-FARMER_HOURS,0)/TEMP_HOURS_PER_WORKER</x:f>
        <x:v>7.398858211667423</x:v>
      </x:c>
      <x:c r="O12945" s="268" t="n">
        <x:f>I12945*TOMATO_PRICE+J12945*CARROT_PRICE+K12945*MESCLUN_PRICE</x:f>
        <x:v>210898</x:v>
      </x:c>
      <x:c r="P12945" s="268" t="n">
        <x:f>I12945*TOMATO_FERTILIZER+J12945*CARROT_FERTILIZER+K12945*MESCLUN_FERTILIZER</x:f>
        <x:v>26840</x:v>
      </x:c>
      <x:c r="Q12945" s="268" t="n">
        <x:f>MIN(M12945,FARMER_HOURS)*FARMER_RATE+MAX(M12945-FARMER_HOURS,0)*TEMP_RATE</x:f>
        <x:v>209971.45529168556</x:v>
      </x:c>
      <x:c r="R12945" s="268" t="n">
        <x:f>O12945-P12945-Q12945-FIXED_COST</x:f>
        <x:v>-45913.45529168556</x:v>
      </x:c>
      <x:c r="S12945" s="139" t="str">
        <x:f>IF(AND(L12945&lt;=TOTAL_BED_CAP,N12945&lt;=TEMP_WORKER_CAP),"YES","NO")</x:f>
        <x:v>NO</x:v>
      </x:c>
      <x:c r="T12945" s="139" t="n">
        <x:f>IF(S12945="YES",R12945,-1E+99)</x:f>
        <x:v>-1e+99</x:v>
      </x:c>
    </x:row>
    <x:row r="12946">
      <x:c r="A12946" s="139"/>
      <x:c r="B12946" s="139"/>
      <x:c r="C12946" s="139"/>
      <x:c r="D12946" s="139"/>
      <x:c r="E12946" s="139"/>
      <x:c r="F12946" s="139"/>
      <x:c r="G12946" s="139"/>
      <x:c r="H12946" s="139"/>
      <x:c r="I12946" s="266" t="n">
        <x:f>INT((ROW()-ROW($I$46))/((CARROT_CAP+1)*(MESCLUN_CAP+1)))</x:f>
        <x:v>19</x:v>
      </x:c>
      <x:c r="J12946" s="266" t="n">
        <x:f>MOD(INT((ROW()-ROW($I$46))/(MESCLUN_CAP+1)),CARROT_CAP+1)</x:f>
        <x:v>17</x:v>
      </x:c>
      <x:c r="K12946" s="266" t="n">
        <x:f>MOD(ROW()-ROW($I$46),MESCLUN_CAP+1)</x:f>
        <x:v>4</x:v>
      </x:c>
      <x:c r="L12946" s="266" t="n">
        <x:f>SUM(I12946:K12946)</x:f>
        <x:v>40</x:v>
      </x:c>
      <x:c r="M12946" s="267" t="n">
        <x:f>I12946*TOMATO_HOURS*WEEKS*(1+TOMATO_DIM)^I12946+J12946*CARROT_HOURS*WEEKS*(1+CARROT_DIM)^J12946+K12946*MESCLUN_HOURS*WEEKS*(1+MESCLUN_DIM)^K12946</x:f>
        <x:v>11423.399940523745</x:v>
      </x:c>
      <x:c r="N12946" s="267" t="n">
        <x:f>MAX(M12946-FARMER_HOURS,0)/TEMP_HOURS_PER_WORKER</x:f>
        <x:v>7.432916625363712</x:v>
      </x:c>
      <x:c r="O12946" s="268" t="n">
        <x:f>I12946*TOMATO_PRICE+J12946*CARROT_PRICE+K12946*MESCLUN_PRICE</x:f>
        <x:v>213598</x:v>
      </x:c>
      <x:c r="P12946" s="268" t="n">
        <x:f>I12946*TOMATO_FERTILIZER+J12946*CARROT_FERTILIZER+K12946*MESCLUN_FERTILIZER</x:f>
        <x:v>27720</x:v>
      </x:c>
      <x:c r="Q12946" s="268" t="n">
        <x:f>MIN(M12946,FARMER_HOURS)*FARMER_RATE+MAX(M12946-FARMER_HOURS,0)*TEMP_RATE</x:f>
        <x:v>210822.9156340928</x:v>
      </x:c>
      <x:c r="R12946" s="268" t="n">
        <x:f>O12946-P12946-Q12946-FIXED_COST</x:f>
        <x:v>-44944.91563409279</x:v>
      </x:c>
      <x:c r="S12946" s="139" t="str">
        <x:f>IF(AND(L12946&lt;=TOTAL_BED_CAP,N12946&lt;=TEMP_WORKER_CAP),"YES","NO")</x:f>
        <x:v>NO</x:v>
      </x:c>
      <x:c r="T12946" s="139" t="n">
        <x:f>IF(S12946="YES",R12946,-1E+99)</x:f>
        <x:v>-1e+99</x:v>
      </x:c>
    </x:row>
    <x:row r="12947">
      <x:c r="A12947" s="139"/>
      <x:c r="B12947" s="139"/>
      <x:c r="C12947" s="139"/>
      <x:c r="D12947" s="139"/>
      <x:c r="E12947" s="139"/>
      <x:c r="F12947" s="139"/>
      <x:c r="G12947" s="139"/>
      <x:c r="H12947" s="139"/>
      <x:c r="I12947" s="266" t="n">
        <x:f>INT((ROW()-ROW($I$46))/((CARROT_CAP+1)*(MESCLUN_CAP+1)))</x:f>
        <x:v>19</x:v>
      </x:c>
      <x:c r="J12947" s="266" t="n">
        <x:f>MOD(INT((ROW()-ROW($I$46))/(MESCLUN_CAP+1)),CARROT_CAP+1)</x:f>
        <x:v>17</x:v>
      </x:c>
      <x:c r="K12947" s="266" t="n">
        <x:f>MOD(ROW()-ROW($I$46),MESCLUN_CAP+1)</x:f>
        <x:v>5</x:v>
      </x:c>
      <x:c r="L12947" s="266" t="n">
        <x:f>SUM(I12947:K12947)</x:f>
        <x:v>41</x:v>
      </x:c>
      <x:c r="M12947" s="267" t="n">
        <x:f>I12947*TOMATO_HOURS*WEEKS*(1+TOMATO_DIM)^I12947+J12947*CARROT_HOURS*WEEKS*(1+CARROT_DIM)^J12947+K12947*MESCLUN_HOURS*WEEKS*(1+MESCLUN_DIM)^K12947</x:f>
        <x:v>11473.648264444948</x:v>
      </x:c>
      <x:c r="N12947" s="267" t="n">
        <x:f>MAX(M12947-FARMER_HOURS,0)/TEMP_HOURS_PER_WORKER</x:f>
        <x:v>7.467811294753436</x:v>
      </x:c>
      <x:c r="O12947" s="268" t="n">
        <x:f>I12947*TOMATO_PRICE+J12947*CARROT_PRICE+K12947*MESCLUN_PRICE</x:f>
        <x:v>216298</x:v>
      </x:c>
      <x:c r="P12947" s="268" t="n">
        <x:f>I12947*TOMATO_FERTILIZER+J12947*CARROT_FERTILIZER+K12947*MESCLUN_FERTILIZER</x:f>
        <x:v>28600</x:v>
      </x:c>
      <x:c r="Q12947" s="268" t="n">
        <x:f>MIN(M12947,FARMER_HOURS)*FARMER_RATE+MAX(M12947-FARMER_HOURS,0)*TEMP_RATE</x:f>
        <x:v>211695.2823688359</x:v>
      </x:c>
      <x:c r="R12947" s="268" t="n">
        <x:f>O12947-P12947-Q12947-FIXED_COST</x:f>
        <x:v>-43997.282368835906</x:v>
      </x:c>
      <x:c r="S12947" s="139" t="str">
        <x:f>IF(AND(L12947&lt;=TOTAL_BED_CAP,N12947&lt;=TEMP_WORKER_CAP),"YES","NO")</x:f>
        <x:v>NO</x:v>
      </x:c>
      <x:c r="T12947" s="139" t="n">
        <x:f>IF(S12947="YES",R12947,-1E+99)</x:f>
        <x:v>-1e+99</x:v>
      </x:c>
    </x:row>
    <x:row r="12948">
      <x:c r="A12948" s="139"/>
      <x:c r="B12948" s="139"/>
      <x:c r="C12948" s="139"/>
      <x:c r="D12948" s="139"/>
      <x:c r="E12948" s="139"/>
      <x:c r="F12948" s="139"/>
      <x:c r="G12948" s="139"/>
      <x:c r="H12948" s="139"/>
      <x:c r="I12948" s="266" t="n">
        <x:f>INT((ROW()-ROW($I$46))/((CARROT_CAP+1)*(MESCLUN_CAP+1)))</x:f>
        <x:v>19</x:v>
      </x:c>
      <x:c r="J12948" s="266" t="n">
        <x:f>MOD(INT((ROW()-ROW($I$46))/(MESCLUN_CAP+1)),CARROT_CAP+1)</x:f>
        <x:v>17</x:v>
      </x:c>
      <x:c r="K12948" s="266" t="n">
        <x:f>MOD(ROW()-ROW($I$46),MESCLUN_CAP+1)</x:f>
        <x:v>6</x:v>
      </x:c>
      <x:c r="L12948" s="266" t="n">
        <x:f>SUM(I12948:K12948)</x:f>
        <x:v>42</x:v>
      </x:c>
      <x:c r="M12948" s="267" t="n">
        <x:f>I12948*TOMATO_HOURS*WEEKS*(1+TOMATO_DIM)^I12948+J12948*CARROT_HOURS*WEEKS*(1+CARROT_DIM)^J12948+K12948*MESCLUN_HOURS*WEEKS*(1+MESCLUN_DIM)^K12948</x:f>
        <x:v>11525.12323862658</x:v>
      </x:c>
      <x:c r="N12948" s="267" t="n">
        <x:f>MAX(M12948-FARMER_HOURS,0)/TEMP_HOURS_PER_WORKER</x:f>
        <x:v>7.503557804601792</x:v>
      </x:c>
      <x:c r="O12948" s="268" t="n">
        <x:f>I12948*TOMATO_PRICE+J12948*CARROT_PRICE+K12948*MESCLUN_PRICE</x:f>
        <x:v>218998</x:v>
      </x:c>
      <x:c r="P12948" s="268" t="n">
        <x:f>I12948*TOMATO_FERTILIZER+J12948*CARROT_FERTILIZER+K12948*MESCLUN_FERTILIZER</x:f>
        <x:v>29480</x:v>
      </x:c>
      <x:c r="Q12948" s="268" t="n">
        <x:f>MIN(M12948,FARMER_HOURS)*FARMER_RATE+MAX(M12948-FARMER_HOURS,0)*TEMP_RATE</x:f>
        <x:v>212588.9451150448</x:v>
      </x:c>
      <x:c r="R12948" s="268" t="n">
        <x:f>O12948-P12948-Q12948-FIXED_COST</x:f>
        <x:v>-43070.9451150448</x:v>
      </x:c>
      <x:c r="S12948" s="139" t="str">
        <x:f>IF(AND(L12948&lt;=TOTAL_BED_CAP,N12948&lt;=TEMP_WORKER_CAP),"YES","NO")</x:f>
        <x:v>NO</x:v>
      </x:c>
      <x:c r="T12948" s="139" t="n">
        <x:f>IF(S12948="YES",R12948,-1E+99)</x:f>
        <x:v>-1e+99</x:v>
      </x:c>
    </x:row>
    <x:row r="12949">
      <x:c r="A12949" s="139"/>
      <x:c r="B12949" s="139"/>
      <x:c r="C12949" s="139"/>
      <x:c r="D12949" s="139"/>
      <x:c r="E12949" s="139"/>
      <x:c r="F12949" s="139"/>
      <x:c r="G12949" s="139"/>
      <x:c r="H12949" s="139"/>
      <x:c r="I12949" s="266" t="n">
        <x:f>INT((ROW()-ROW($I$46))/((CARROT_CAP+1)*(MESCLUN_CAP+1)))</x:f>
        <x:v>19</x:v>
      </x:c>
      <x:c r="J12949" s="266" t="n">
        <x:f>MOD(INT((ROW()-ROW($I$46))/(MESCLUN_CAP+1)),CARROT_CAP+1)</x:f>
        <x:v>17</x:v>
      </x:c>
      <x:c r="K12949" s="266" t="n">
        <x:f>MOD(ROW()-ROW($I$46),MESCLUN_CAP+1)</x:f>
        <x:v>7</x:v>
      </x:c>
      <x:c r="L12949" s="266" t="n">
        <x:f>SUM(I12949:K12949)</x:f>
        <x:v>43</x:v>
      </x:c>
      <x:c r="M12949" s="267" t="n">
        <x:f>I12949*TOMATO_HOURS*WEEKS*(1+TOMATO_DIM)^I12949+J12949*CARROT_HOURS*WEEKS*(1+CARROT_DIM)^J12949+K12949*MESCLUN_HOURS*WEEKS*(1+MESCLUN_DIM)^K12949</x:f>
        <x:v>11577.847678024542</x:v>
      </x:c>
      <x:c r="N12949" s="267" t="n">
        <x:f>MAX(M12949-FARMER_HOURS,0)/TEMP_HOURS_PER_WORKER</x:f>
        <x:v>7.540171998628154</x:v>
      </x:c>
      <x:c r="O12949" s="268" t="n">
        <x:f>I12949*TOMATO_PRICE+J12949*CARROT_PRICE+K12949*MESCLUN_PRICE</x:f>
        <x:v>221698</x:v>
      </x:c>
      <x:c r="P12949" s="268" t="n">
        <x:f>I12949*TOMATO_FERTILIZER+J12949*CARROT_FERTILIZER+K12949*MESCLUN_FERTILIZER</x:f>
        <x:v>30360</x:v>
      </x:c>
      <x:c r="Q12949" s="268" t="n">
        <x:f>MIN(M12949,FARMER_HOURS)*FARMER_RATE+MAX(M12949-FARMER_HOURS,0)*TEMP_RATE</x:f>
        <x:v>213504.29996570386</x:v>
      </x:c>
      <x:c r="R12949" s="268" t="n">
        <x:f>O12949-P12949-Q12949-FIXED_COST</x:f>
        <x:v>-42166.29996570386</x:v>
      </x:c>
      <x:c r="S12949" s="139" t="str">
        <x:f>IF(AND(L12949&lt;=TOTAL_BED_CAP,N12949&lt;=TEMP_WORKER_CAP),"YES","NO")</x:f>
        <x:v>NO</x:v>
      </x:c>
      <x:c r="T12949" s="139" t="n">
        <x:f>IF(S12949="YES",R12949,-1E+99)</x:f>
        <x:v>-1e+99</x:v>
      </x:c>
    </x:row>
    <x:row r="12950">
      <x:c r="A12950" s="139"/>
      <x:c r="B12950" s="139"/>
      <x:c r="C12950" s="139"/>
      <x:c r="D12950" s="139"/>
      <x:c r="E12950" s="139"/>
      <x:c r="F12950" s="139"/>
      <x:c r="G12950" s="139"/>
      <x:c r="H12950" s="139"/>
      <x:c r="I12950" s="266" t="n">
        <x:f>INT((ROW()-ROW($I$46))/((CARROT_CAP+1)*(MESCLUN_CAP+1)))</x:f>
        <x:v>19</x:v>
      </x:c>
      <x:c r="J12950" s="266" t="n">
        <x:f>MOD(INT((ROW()-ROW($I$46))/(MESCLUN_CAP+1)),CARROT_CAP+1)</x:f>
        <x:v>17</x:v>
      </x:c>
      <x:c r="K12950" s="266" t="n">
        <x:f>MOD(ROW()-ROW($I$46),MESCLUN_CAP+1)</x:f>
        <x:v>8</x:v>
      </x:c>
      <x:c r="L12950" s="266" t="n">
        <x:f>SUM(I12950:K12950)</x:f>
        <x:v>44</x:v>
      </x:c>
      <x:c r="M12950" s="267" t="n">
        <x:f>I12950*TOMATO_HOURS*WEEKS*(1+TOMATO_DIM)^I12950+J12950*CARROT_HOURS*WEEKS*(1+CARROT_DIM)^J12950+K12950*MESCLUN_HOURS*WEEKS*(1+MESCLUN_DIM)^K12950</x:f>
        <x:v>11631.844776304522</x:v>
      </x:c>
      <x:c r="N12950" s="267" t="n">
        <x:f>MAX(M12950-FARMER_HOURS,0)/TEMP_HOURS_PER_WORKER</x:f>
        <x:v>7.577669983544808</x:v>
      </x:c>
      <x:c r="O12950" s="268" t="n">
        <x:f>I12950*TOMATO_PRICE+J12950*CARROT_PRICE+K12950*MESCLUN_PRICE</x:f>
        <x:v>224398</x:v>
      </x:c>
      <x:c r="P12950" s="268" t="n">
        <x:f>I12950*TOMATO_FERTILIZER+J12950*CARROT_FERTILIZER+K12950*MESCLUN_FERTILIZER</x:f>
        <x:v>31240</x:v>
      </x:c>
      <x:c r="Q12950" s="268" t="n">
        <x:f>MIN(M12950,FARMER_HOURS)*FARMER_RATE+MAX(M12950-FARMER_HOURS,0)*TEMP_RATE</x:f>
        <x:v>214441.74958862018</x:v>
      </x:c>
      <x:c r="R12950" s="268" t="n">
        <x:f>O12950-P12950-Q12950-FIXED_COST</x:f>
        <x:v>-41283.74958862018</x:v>
      </x:c>
      <x:c r="S12950" s="139" t="str">
        <x:f>IF(AND(L12950&lt;=TOTAL_BED_CAP,N12950&lt;=TEMP_WORKER_CAP),"YES","NO")</x:f>
        <x:v>NO</x:v>
      </x:c>
      <x:c r="T12950" s="139" t="n">
        <x:f>IF(S12950="YES",R12950,-1E+99)</x:f>
        <x:v>-1e+99</x:v>
      </x:c>
    </x:row>
    <x:row r="12951">
      <x:c r="A12951" s="139"/>
      <x:c r="B12951" s="139"/>
      <x:c r="C12951" s="139"/>
      <x:c r="D12951" s="139"/>
      <x:c r="E12951" s="139"/>
      <x:c r="F12951" s="139"/>
      <x:c r="G12951" s="139"/>
      <x:c r="H12951" s="139"/>
      <x:c r="I12951" s="266" t="n">
        <x:f>INT((ROW()-ROW($I$46))/((CARROT_CAP+1)*(MESCLUN_CAP+1)))</x:f>
        <x:v>19</x:v>
      </x:c>
      <x:c r="J12951" s="266" t="n">
        <x:f>MOD(INT((ROW()-ROW($I$46))/(MESCLUN_CAP+1)),CARROT_CAP+1)</x:f>
        <x:v>17</x:v>
      </x:c>
      <x:c r="K12951" s="266" t="n">
        <x:f>MOD(ROW()-ROW($I$46),MESCLUN_CAP+1)</x:f>
        <x:v>9</x:v>
      </x:c>
      <x:c r="L12951" s="266" t="n">
        <x:f>SUM(I12951:K12951)</x:f>
        <x:v>45</x:v>
      </x:c>
      <x:c r="M12951" s="267" t="n">
        <x:f>I12951*TOMATO_HOURS*WEEKS*(1+TOMATO_DIM)^I12951+J12951*CARROT_HOURS*WEEKS*(1+CARROT_DIM)^J12951+K12951*MESCLUN_HOURS*WEEKS*(1+MESCLUN_DIM)^K12951</x:f>
        <x:v>11687.138111744916</x:v>
      </x:c>
      <x:c r="N12951" s="267" t="n">
        <x:f>MAX(M12951-FARMER_HOURS,0)/TEMP_HOURS_PER_WORKER</x:f>
        <x:v>7.616068133156192</x:v>
      </x:c>
      <x:c r="O12951" s="268" t="n">
        <x:f>I12951*TOMATO_PRICE+J12951*CARROT_PRICE+K12951*MESCLUN_PRICE</x:f>
        <x:v>227098</x:v>
      </x:c>
      <x:c r="P12951" s="268" t="n">
        <x:f>I12951*TOMATO_FERTILIZER+J12951*CARROT_FERTILIZER+K12951*MESCLUN_FERTILIZER</x:f>
        <x:v>32120</x:v>
      </x:c>
      <x:c r="Q12951" s="268" t="n">
        <x:f>MIN(M12951,FARMER_HOURS)*FARMER_RATE+MAX(M12951-FARMER_HOURS,0)*TEMP_RATE</x:f>
        <x:v>215401.70332890478</x:v>
      </x:c>
      <x:c r="R12951" s="268" t="n">
        <x:f>O12951-P12951-Q12951-FIXED_COST</x:f>
        <x:v>-40423.70332890478</x:v>
      </x:c>
      <x:c r="S12951" s="139" t="str">
        <x:f>IF(AND(L12951&lt;=TOTAL_BED_CAP,N12951&lt;=TEMP_WORKER_CAP),"YES","NO")</x:f>
        <x:v>NO</x:v>
      </x:c>
      <x:c r="T12951" s="139" t="n">
        <x:f>IF(S12951="YES",R12951,-1E+99)</x:f>
        <x:v>-1e+99</x:v>
      </x:c>
    </x:row>
    <x:row r="12952">
      <x:c r="A12952" s="139"/>
      <x:c r="B12952" s="139"/>
      <x:c r="C12952" s="139"/>
      <x:c r="D12952" s="139"/>
      <x:c r="E12952" s="139"/>
      <x:c r="F12952" s="139"/>
      <x:c r="G12952" s="139"/>
      <x:c r="H12952" s="139"/>
      <x:c r="I12952" s="266" t="n">
        <x:f>INT((ROW()-ROW($I$46))/((CARROT_CAP+1)*(MESCLUN_CAP+1)))</x:f>
        <x:v>19</x:v>
      </x:c>
      <x:c r="J12952" s="266" t="n">
        <x:f>MOD(INT((ROW()-ROW($I$46))/(MESCLUN_CAP+1)),CARROT_CAP+1)</x:f>
        <x:v>17</x:v>
      </x:c>
      <x:c r="K12952" s="266" t="n">
        <x:f>MOD(ROW()-ROW($I$46),MESCLUN_CAP+1)</x:f>
        <x:v>10</x:v>
      </x:c>
      <x:c r="L12952" s="266" t="n">
        <x:f>SUM(I12952:K12952)</x:f>
        <x:v>46</x:v>
      </x:c>
      <x:c r="M12952" s="267" t="n">
        <x:f>I12952*TOMATO_HOURS*WEEKS*(1+TOMATO_DIM)^I12952+J12952*CARROT_HOURS*WEEKS*(1+CARROT_DIM)^J12952+K12952*MESCLUN_HOURS*WEEKS*(1+MESCLUN_DIM)^K12952</x:f>
        <x:v>11743.75165322813</x:v>
      </x:c>
      <x:c r="N12952" s="267" t="n">
        <x:f>MAX(M12952-FARMER_HOURS,0)/TEMP_HOURS_PER_WORKER</x:f>
        <x:v>7.655383092519535</x:v>
      </x:c>
      <x:c r="O12952" s="268" t="n">
        <x:f>I12952*TOMATO_PRICE+J12952*CARROT_PRICE+K12952*MESCLUN_PRICE</x:f>
        <x:v>229798</x:v>
      </x:c>
      <x:c r="P12952" s="268" t="n">
        <x:f>I12952*TOMATO_FERTILIZER+J12952*CARROT_FERTILIZER+K12952*MESCLUN_FERTILIZER</x:f>
        <x:v>33000</x:v>
      </x:c>
      <x:c r="Q12952" s="268" t="n">
        <x:f>MIN(M12952,FARMER_HOURS)*FARMER_RATE+MAX(M12952-FARMER_HOURS,0)*TEMP_RATE</x:f>
        <x:v>216384.57731298835</x:v>
      </x:c>
      <x:c r="R12952" s="268" t="n">
        <x:f>O12952-P12952-Q12952-FIXED_COST</x:f>
        <x:v>-39586.577312988346</x:v>
      </x:c>
      <x:c r="S12952" s="139" t="str">
        <x:f>IF(AND(L12952&lt;=TOTAL_BED_CAP,N12952&lt;=TEMP_WORKER_CAP),"YES","NO")</x:f>
        <x:v>NO</x:v>
      </x:c>
      <x:c r="T12952" s="139" t="n">
        <x:f>IF(S12952="YES",R12952,-1E+99)</x:f>
        <x:v>-1e+99</x:v>
      </x:c>
    </x:row>
    <x:row r="12953">
      <x:c r="A12953" s="139"/>
      <x:c r="B12953" s="139"/>
      <x:c r="C12953" s="139"/>
      <x:c r="D12953" s="139"/>
      <x:c r="E12953" s="139"/>
      <x:c r="F12953" s="139"/>
      <x:c r="G12953" s="139"/>
      <x:c r="H12953" s="139"/>
      <x:c r="I12953" s="266" t="n">
        <x:f>INT((ROW()-ROW($I$46))/((CARROT_CAP+1)*(MESCLUN_CAP+1)))</x:f>
        <x:v>19</x:v>
      </x:c>
      <x:c r="J12953" s="266" t="n">
        <x:f>MOD(INT((ROW()-ROW($I$46))/(MESCLUN_CAP+1)),CARROT_CAP+1)</x:f>
        <x:v>17</x:v>
      </x:c>
      <x:c r="K12953" s="266" t="n">
        <x:f>MOD(ROW()-ROW($I$46),MESCLUN_CAP+1)</x:f>
        <x:v>11</x:v>
      </x:c>
      <x:c r="L12953" s="266" t="n">
        <x:f>SUM(I12953:K12953)</x:f>
        <x:v>47</x:v>
      </x:c>
      <x:c r="M12953" s="267" t="n">
        <x:f>I12953*TOMATO_HOURS*WEEKS*(1+TOMATO_DIM)^I12953+J12953*CARROT_HOURS*WEEKS*(1+CARROT_DIM)^J12953+K12953*MESCLUN_HOURS*WEEKS*(1+MESCLUN_DIM)^K12953</x:f>
        <x:v>11801.709766321568</x:v>
      </x:c>
      <x:c r="N12953" s="267" t="n">
        <x:f>MAX(M12953-FARMER_HOURS,0)/TEMP_HOURS_PER_WORKER</x:f>
        <x:v>7.695631782167756</x:v>
      </x:c>
      <x:c r="O12953" s="268" t="n">
        <x:f>I12953*TOMATO_PRICE+J12953*CARROT_PRICE+K12953*MESCLUN_PRICE</x:f>
        <x:v>232498</x:v>
      </x:c>
      <x:c r="P12953" s="268" t="n">
        <x:f>I12953*TOMATO_FERTILIZER+J12953*CARROT_FERTILIZER+K12953*MESCLUN_FERTILIZER</x:f>
        <x:v>33880</x:v>
      </x:c>
      <x:c r="Q12953" s="268" t="n">
        <x:f>MIN(M12953,FARMER_HOURS)*FARMER_RATE+MAX(M12953-FARMER_HOURS,0)*TEMP_RATE</x:f>
        <x:v>217390.79455419388</x:v>
      </x:c>
      <x:c r="R12953" s="268" t="n">
        <x:f>O12953-P12953-Q12953-FIXED_COST</x:f>
        <x:v>-38772.79455419388</x:v>
      </x:c>
      <x:c r="S12953" s="139" t="str">
        <x:f>IF(AND(L12953&lt;=TOTAL_BED_CAP,N12953&lt;=TEMP_WORKER_CAP),"YES","NO")</x:f>
        <x:v>NO</x:v>
      </x:c>
      <x:c r="T12953" s="139" t="n">
        <x:f>IF(S12953="YES",R12953,-1E+99)</x:f>
        <x:v>-1e+99</x:v>
      </x:c>
    </x:row>
    <x:row r="12954">
      <x:c r="A12954" s="139"/>
      <x:c r="B12954" s="139"/>
      <x:c r="C12954" s="139"/>
      <x:c r="D12954" s="139"/>
      <x:c r="E12954" s="139"/>
      <x:c r="F12954" s="139"/>
      <x:c r="G12954" s="139"/>
      <x:c r="H12954" s="139"/>
      <x:c r="I12954" s="266" t="n">
        <x:f>INT((ROW()-ROW($I$46))/((CARROT_CAP+1)*(MESCLUN_CAP+1)))</x:f>
        <x:v>19</x:v>
      </x:c>
      <x:c r="J12954" s="266" t="n">
        <x:f>MOD(INT((ROW()-ROW($I$46))/(MESCLUN_CAP+1)),CARROT_CAP+1)</x:f>
        <x:v>17</x:v>
      </x:c>
      <x:c r="K12954" s="266" t="n">
        <x:f>MOD(ROW()-ROW($I$46),MESCLUN_CAP+1)</x:f>
        <x:v>12</x:v>
      </x:c>
      <x:c r="L12954" s="266" t="n">
        <x:f>SUM(I12954:K12954)</x:f>
        <x:v>48</x:v>
      </x:c>
      <x:c r="M12954" s="267" t="n">
        <x:f>I12954*TOMATO_HOURS*WEEKS*(1+TOMATO_DIM)^I12954+J12954*CARROT_HOURS*WEEKS*(1+CARROT_DIM)^J12954+K12954*MESCLUN_HOURS*WEEKS*(1+MESCLUN_DIM)^K12954</x:f>
        <x:v>11861.037219449632</x:v>
      </x:c>
      <x:c r="N12954" s="267" t="n">
        <x:f>MAX(M12954-FARMER_HOURS,0)/TEMP_HOURS_PER_WORKER</x:f>
        <x:v>7.736831402395578</x:v>
      </x:c>
      <x:c r="O12954" s="268" t="n">
        <x:f>I12954*TOMATO_PRICE+J12954*CARROT_PRICE+K12954*MESCLUN_PRICE</x:f>
        <x:v>235198</x:v>
      </x:c>
      <x:c r="P12954" s="268" t="n">
        <x:f>I12954*TOMATO_FERTILIZER+J12954*CARROT_FERTILIZER+K12954*MESCLUN_FERTILIZER</x:f>
        <x:v>34760</x:v>
      </x:c>
      <x:c r="Q12954" s="268" t="n">
        <x:f>MIN(M12954,FARMER_HOURS)*FARMER_RATE+MAX(M12954-FARMER_HOURS,0)*TEMP_RATE</x:f>
        <x:v>218420.78505988943</x:v>
      </x:c>
      <x:c r="R12954" s="268" t="n">
        <x:f>O12954-P12954-Q12954-FIXED_COST</x:f>
        <x:v>-37982.78505988943</x:v>
      </x:c>
      <x:c r="S12954" s="139" t="str">
        <x:f>IF(AND(L12954&lt;=TOTAL_BED_CAP,N12954&lt;=TEMP_WORKER_CAP),"YES","NO")</x:f>
        <x:v>NO</x:v>
      </x:c>
      <x:c r="T12954" s="139" t="n">
        <x:f>IF(S12954="YES",R12954,-1E+99)</x:f>
        <x:v>-1e+99</x:v>
      </x:c>
    </x:row>
    <x:row r="12955">
      <x:c r="A12955" s="139"/>
      <x:c r="B12955" s="139"/>
      <x:c r="C12955" s="139"/>
      <x:c r="D12955" s="139"/>
      <x:c r="E12955" s="139"/>
      <x:c r="F12955" s="139"/>
      <x:c r="G12955" s="139"/>
      <x:c r="H12955" s="139"/>
      <x:c r="I12955" s="266" t="n">
        <x:f>INT((ROW()-ROW($I$46))/((CARROT_CAP+1)*(MESCLUN_CAP+1)))</x:f>
        <x:v>19</x:v>
      </x:c>
      <x:c r="J12955" s="266" t="n">
        <x:f>MOD(INT((ROW()-ROW($I$46))/(MESCLUN_CAP+1)),CARROT_CAP+1)</x:f>
        <x:v>17</x:v>
      </x:c>
      <x:c r="K12955" s="266" t="n">
        <x:f>MOD(ROW()-ROW($I$46),MESCLUN_CAP+1)</x:f>
        <x:v>13</x:v>
      </x:c>
      <x:c r="L12955" s="266" t="n">
        <x:f>SUM(I12955:K12955)</x:f>
        <x:v>49</x:v>
      </x:c>
      <x:c r="M12955" s="267" t="n">
        <x:f>I12955*TOMATO_HOURS*WEEKS*(1+TOMATO_DIM)^I12955+J12955*CARROT_HOURS*WEEKS*(1+CARROT_DIM)^J12955+K12955*MESCLUN_HOURS*WEEKS*(1+MESCLUN_DIM)^K12955</x:f>
        <x:v>11921.759190158016</x:v>
      </x:c>
      <x:c r="N12955" s="267" t="n">
        <x:f>MAX(M12955-FARMER_HOURS,0)/TEMP_HOURS_PER_WORKER</x:f>
        <x:v>7.778999437609733</x:v>
      </x:c>
      <x:c r="O12955" s="268" t="n">
        <x:f>I12955*TOMATO_PRICE+J12955*CARROT_PRICE+K12955*MESCLUN_PRICE</x:f>
        <x:v>237898</x:v>
      </x:c>
      <x:c r="P12955" s="268" t="n">
        <x:f>I12955*TOMATO_FERTILIZER+J12955*CARROT_FERTILIZER+K12955*MESCLUN_FERTILIZER</x:f>
        <x:v>35640</x:v>
      </x:c>
      <x:c r="Q12955" s="268" t="n">
        <x:f>MIN(M12955,FARMER_HOURS)*FARMER_RATE+MAX(M12955-FARMER_HOURS,0)*TEMP_RATE</x:f>
        <x:v>219474.98594024332</x:v>
      </x:c>
      <x:c r="R12955" s="268" t="n">
        <x:f>O12955-P12955-Q12955-FIXED_COST</x:f>
        <x:v>-37216.98594024332</x:v>
      </x:c>
      <x:c r="S12955" s="139" t="str">
        <x:f>IF(AND(L12955&lt;=TOTAL_BED_CAP,N12955&lt;=TEMP_WORKER_CAP),"YES","NO")</x:f>
        <x:v>NO</x:v>
      </x:c>
      <x:c r="T12955" s="139" t="n">
        <x:f>IF(S12955="YES",R12955,-1E+99)</x:f>
        <x:v>-1e+99</x:v>
      </x:c>
    </x:row>
    <x:row r="12956">
      <x:c r="A12956" s="139"/>
      <x:c r="B12956" s="139"/>
      <x:c r="C12956" s="139"/>
      <x:c r="D12956" s="139"/>
      <x:c r="E12956" s="139"/>
      <x:c r="F12956" s="139"/>
      <x:c r="G12956" s="139"/>
      <x:c r="H12956" s="139"/>
      <x:c r="I12956" s="266" t="n">
        <x:f>INT((ROW()-ROW($I$46))/((CARROT_CAP+1)*(MESCLUN_CAP+1)))</x:f>
        <x:v>19</x:v>
      </x:c>
      <x:c r="J12956" s="266" t="n">
        <x:f>MOD(INT((ROW()-ROW($I$46))/(MESCLUN_CAP+1)),CARROT_CAP+1)</x:f>
        <x:v>17</x:v>
      </x:c>
      <x:c r="K12956" s="266" t="n">
        <x:f>MOD(ROW()-ROW($I$46),MESCLUN_CAP+1)</x:f>
        <x:v>14</x:v>
      </x:c>
      <x:c r="L12956" s="266" t="n">
        <x:f>SUM(I12956:K12956)</x:f>
        <x:v>50</x:v>
      </x:c>
      <x:c r="M12956" s="267" t="n">
        <x:f>I12956*TOMATO_HOURS*WEEKS*(1+TOMATO_DIM)^I12956+J12956*CARROT_HOURS*WEEKS*(1+CARROT_DIM)^J12956+K12956*MESCLUN_HOURS*WEEKS*(1+MESCLUN_DIM)^K12956</x:f>
        <x:v>11983.901271471677</x:v>
      </x:c>
      <x:c r="N12956" s="267" t="n">
        <x:f>MAX(M12956-FARMER_HOURS,0)/TEMP_HOURS_PER_WORKER</x:f>
        <x:v>7.82215366074422</x:v>
      </x:c>
      <x:c r="O12956" s="268" t="n">
        <x:f>I12956*TOMATO_PRICE+J12956*CARROT_PRICE+K12956*MESCLUN_PRICE</x:f>
        <x:v>240598</x:v>
      </x:c>
      <x:c r="P12956" s="268" t="n">
        <x:f>I12956*TOMATO_FERTILIZER+J12956*CARROT_FERTILIZER+K12956*MESCLUN_FERTILIZER</x:f>
        <x:v>36520</x:v>
      </x:c>
      <x:c r="Q12956" s="268" t="n">
        <x:f>MIN(M12956,FARMER_HOURS)*FARMER_RATE+MAX(M12956-FARMER_HOURS,0)*TEMP_RATE</x:f>
        <x:v>220553.8415186055</x:v>
      </x:c>
      <x:c r="R12956" s="268" t="n">
        <x:f>O12956-P12956-Q12956-FIXED_COST</x:f>
        <x:v>-36475.841518605506</x:v>
      </x:c>
      <x:c r="S12956" s="139" t="str">
        <x:f>IF(AND(L12956&lt;=TOTAL_BED_CAP,N12956&lt;=TEMP_WORKER_CAP),"YES","NO")</x:f>
        <x:v>NO</x:v>
      </x:c>
      <x:c r="T12956" s="139" t="n">
        <x:f>IF(S12956="YES",R12956,-1E+99)</x:f>
        <x:v>-1e+99</x:v>
      </x:c>
    </x:row>
    <x:row r="12957">
      <x:c r="A12957" s="139"/>
      <x:c r="B12957" s="139"/>
      <x:c r="C12957" s="139"/>
      <x:c r="D12957" s="139"/>
      <x:c r="E12957" s="139"/>
      <x:c r="F12957" s="139"/>
      <x:c r="G12957" s="139"/>
      <x:c r="H12957" s="139"/>
      <x:c r="I12957" s="266" t="n">
        <x:f>INT((ROW()-ROW($I$46))/((CARROT_CAP+1)*(MESCLUN_CAP+1)))</x:f>
        <x:v>19</x:v>
      </x:c>
      <x:c r="J12957" s="266" t="n">
        <x:f>MOD(INT((ROW()-ROW($I$46))/(MESCLUN_CAP+1)),CARROT_CAP+1)</x:f>
        <x:v>17</x:v>
      </x:c>
      <x:c r="K12957" s="266" t="n">
        <x:f>MOD(ROW()-ROW($I$46),MESCLUN_CAP+1)</x:f>
        <x:v>15</x:v>
      </x:c>
      <x:c r="L12957" s="266" t="n">
        <x:f>SUM(I12957:K12957)</x:f>
        <x:v>51</x:v>
      </x:c>
      <x:c r="M12957" s="267" t="n">
        <x:f>I12957*TOMATO_HOURS*WEEKS*(1+TOMATO_DIM)^I12957+J12957*CARROT_HOURS*WEEKS*(1+CARROT_DIM)^J12957+K12957*MESCLUN_HOURS*WEEKS*(1+MESCLUN_DIM)^K12957</x:f>
        <x:v>12047.489478347825</x:v>
      </x:c>
      <x:c r="N12957" s="267" t="n">
        <x:f>MAX(M12957-FARMER_HOURS,0)/TEMP_HOURS_PER_WORKER</x:f>
        <x:v>7.866312137741545</x:v>
      </x:c>
      <x:c r="O12957" s="268" t="n">
        <x:f>I12957*TOMATO_PRICE+J12957*CARROT_PRICE+K12957*MESCLUN_PRICE</x:f>
        <x:v>243298</x:v>
      </x:c>
      <x:c r="P12957" s="268" t="n">
        <x:f>I12957*TOMATO_FERTILIZER+J12957*CARROT_FERTILIZER+K12957*MESCLUN_FERTILIZER</x:f>
        <x:v>37400</x:v>
      </x:c>
      <x:c r="Q12957" s="268" t="n">
        <x:f>MIN(M12957,FARMER_HOURS)*FARMER_RATE+MAX(M12957-FARMER_HOURS,0)*TEMP_RATE</x:f>
        <x:v>221657.8034435386</x:v>
      </x:c>
      <x:c r="R12957" s="268" t="n">
        <x:f>O12957-P12957-Q12957-FIXED_COST</x:f>
        <x:v>-35759.80344353861</x:v>
      </x:c>
      <x:c r="S12957" s="139" t="str">
        <x:f>IF(AND(L12957&lt;=TOTAL_BED_CAP,N12957&lt;=TEMP_WORKER_CAP),"YES","NO")</x:f>
        <x:v>NO</x:v>
      </x:c>
      <x:c r="T12957" s="139" t="n">
        <x:f>IF(S12957="YES",R12957,-1E+99)</x:f>
        <x:v>-1e+99</x:v>
      </x:c>
    </x:row>
    <x:row r="12958">
      <x:c r="A12958" s="139"/>
      <x:c r="B12958" s="139"/>
      <x:c r="C12958" s="139"/>
      <x:c r="D12958" s="139"/>
      <x:c r="E12958" s="139"/>
      <x:c r="F12958" s="139"/>
      <x:c r="G12958" s="139"/>
      <x:c r="H12958" s="139"/>
      <x:c r="I12958" s="266" t="n">
        <x:f>INT((ROW()-ROW($I$46))/((CARROT_CAP+1)*(MESCLUN_CAP+1)))</x:f>
        <x:v>19</x:v>
      </x:c>
      <x:c r="J12958" s="266" t="n">
        <x:f>MOD(INT((ROW()-ROW($I$46))/(MESCLUN_CAP+1)),CARROT_CAP+1)</x:f>
        <x:v>17</x:v>
      </x:c>
      <x:c r="K12958" s="266" t="n">
        <x:f>MOD(ROW()-ROW($I$46),MESCLUN_CAP+1)</x:f>
        <x:v>16</x:v>
      </x:c>
      <x:c r="L12958" s="266" t="n">
        <x:f>SUM(I12958:K12958)</x:f>
        <x:v>52</x:v>
      </x:c>
      <x:c r="M12958" s="267" t="n">
        <x:f>I12958*TOMATO_HOURS*WEEKS*(1+TOMATO_DIM)^I12958+J12958*CARROT_HOURS*WEEKS*(1+CARROT_DIM)^J12958+K12958*MESCLUN_HOURS*WEEKS*(1+MESCLUN_DIM)^K12958</x:f>
        <x:v>12112.550254225313</x:v>
      </x:c>
      <x:c r="N12958" s="267" t="n">
        <x:f>MAX(M12958-FARMER_HOURS,0)/TEMP_HOURS_PER_WORKER</x:f>
        <x:v>7.911493232100911</x:v>
      </x:c>
      <x:c r="O12958" s="268" t="n">
        <x:f>I12958*TOMATO_PRICE+J12958*CARROT_PRICE+K12958*MESCLUN_PRICE</x:f>
        <x:v>245998</x:v>
      </x:c>
      <x:c r="P12958" s="268" t="n">
        <x:f>I12958*TOMATO_FERTILIZER+J12958*CARROT_FERTILIZER+K12958*MESCLUN_FERTILIZER</x:f>
        <x:v>38280</x:v>
      </x:c>
      <x:c r="Q12958" s="268" t="n">
        <x:f>MIN(M12958,FARMER_HOURS)*FARMER_RATE+MAX(M12958-FARMER_HOURS,0)*TEMP_RATE</x:f>
        <x:v>222787.33080252277</x:v>
      </x:c>
      <x:c r="R12958" s="268" t="n">
        <x:f>O12958-P12958-Q12958-FIXED_COST</x:f>
        <x:v>-35069.330802522774</x:v>
      </x:c>
      <x:c r="S12958" s="139" t="str">
        <x:f>IF(AND(L12958&lt;=TOTAL_BED_CAP,N12958&lt;=TEMP_WORKER_CAP),"YES","NO")</x:f>
        <x:v>NO</x:v>
      </x:c>
      <x:c r="T12958" s="139" t="n">
        <x:f>IF(S12958="YES",R12958,-1E+99)</x:f>
        <x:v>-1e+99</x:v>
      </x:c>
    </x:row>
    <x:row r="12959">
      <x:c r="A12959" s="139"/>
      <x:c r="B12959" s="139"/>
      <x:c r="C12959" s="139"/>
      <x:c r="D12959" s="139"/>
      <x:c r="E12959" s="139"/>
      <x:c r="F12959" s="139"/>
      <x:c r="G12959" s="139"/>
      <x:c r="H12959" s="139"/>
      <x:c r="I12959" s="266" t="n">
        <x:f>INT((ROW()-ROW($I$46))/((CARROT_CAP+1)*(MESCLUN_CAP+1)))</x:f>
        <x:v>19</x:v>
      </x:c>
      <x:c r="J12959" s="266" t="n">
        <x:f>MOD(INT((ROW()-ROW($I$46))/(MESCLUN_CAP+1)),CARROT_CAP+1)</x:f>
        <x:v>17</x:v>
      </x:c>
      <x:c r="K12959" s="266" t="n">
        <x:f>MOD(ROW()-ROW($I$46),MESCLUN_CAP+1)</x:f>
        <x:v>17</x:v>
      </x:c>
      <x:c r="L12959" s="266" t="n">
        <x:f>SUM(I12959:K12959)</x:f>
        <x:v>53</x:v>
      </x:c>
      <x:c r="M12959" s="267" t="n">
        <x:f>I12959*TOMATO_HOURS*WEEKS*(1+TOMATO_DIM)^I12959+J12959*CARROT_HOURS*WEEKS*(1+CARROT_DIM)^J12959+K12959*MESCLUN_HOURS*WEEKS*(1+MESCLUN_DIM)^K12959</x:f>
        <x:v>12179.110477671853</x:v>
      </x:c>
      <x:c r="N12959" s="267" t="n">
        <x:f>MAX(M12959-FARMER_HOURS,0)/TEMP_HOURS_PER_WORKER</x:f>
        <x:v>7.957715609494342</x:v>
      </x:c>
      <x:c r="O12959" s="268" t="n">
        <x:f>I12959*TOMATO_PRICE+J12959*CARROT_PRICE+K12959*MESCLUN_PRICE</x:f>
        <x:v>248698</x:v>
      </x:c>
      <x:c r="P12959" s="268" t="n">
        <x:f>I12959*TOMATO_FERTILIZER+J12959*CARROT_FERTILIZER+K12959*MESCLUN_FERTILIZER</x:f>
        <x:v>39160</x:v>
      </x:c>
      <x:c r="Q12959" s="268" t="n">
        <x:f>MIN(M12959,FARMER_HOURS)*FARMER_RATE+MAX(M12959-FARMER_HOURS,0)*TEMP_RATE</x:f>
        <x:v>223942.89023735854</x:v>
      </x:c>
      <x:c r="R12959" s="268" t="n">
        <x:f>O12959-P12959-Q12959-FIXED_COST</x:f>
        <x:v>-34404.890237358544</x:v>
      </x:c>
      <x:c r="S12959" s="139" t="str">
        <x:f>IF(AND(L12959&lt;=TOTAL_BED_CAP,N12959&lt;=TEMP_WORKER_CAP),"YES","NO")</x:f>
        <x:v>NO</x:v>
      </x:c>
      <x:c r="T12959" s="139" t="n">
        <x:f>IF(S12959="YES",R12959,-1E+99)</x:f>
        <x:v>-1e+99</x:v>
      </x:c>
    </x:row>
    <x:row r="12960">
      <x:c r="A12960" s="139"/>
      <x:c r="B12960" s="139"/>
      <x:c r="C12960" s="139"/>
      <x:c r="D12960" s="139"/>
      <x:c r="E12960" s="139"/>
      <x:c r="F12960" s="139"/>
      <x:c r="G12960" s="139"/>
      <x:c r="H12960" s="139"/>
      <x:c r="I12960" s="266" t="n">
        <x:f>INT((ROW()-ROW($I$46))/((CARROT_CAP+1)*(MESCLUN_CAP+1)))</x:f>
        <x:v>19</x:v>
      </x:c>
      <x:c r="J12960" s="266" t="n">
        <x:f>MOD(INT((ROW()-ROW($I$46))/(MESCLUN_CAP+1)),CARROT_CAP+1)</x:f>
        <x:v>17</x:v>
      </x:c>
      <x:c r="K12960" s="266" t="n">
        <x:f>MOD(ROW()-ROW($I$46),MESCLUN_CAP+1)</x:f>
        <x:v>18</x:v>
      </x:c>
      <x:c r="L12960" s="266" t="n">
        <x:f>SUM(I12960:K12960)</x:f>
        <x:v>54</x:v>
      </x:c>
      <x:c r="M12960" s="267" t="n">
        <x:f>I12960*TOMATO_HOURS*WEEKS*(1+TOMATO_DIM)^I12960+J12960*CARROT_HOURS*WEEKS*(1+CARROT_DIM)^J12960+K12960*MESCLUN_HOURS*WEEKS*(1+MESCLUN_DIM)^K12960</x:f>
        <x:v>12247.19746913044</x:v>
      </x:c>
      <x:c r="N12960" s="267" t="n">
        <x:f>MAX(M12960-FARMER_HOURS,0)/TEMP_HOURS_PER_WORKER</x:f>
        <x:v>8.004998242451695</x:v>
      </x:c>
      <x:c r="O12960" s="268" t="n">
        <x:f>I12960*TOMATO_PRICE+J12960*CARROT_PRICE+K12960*MESCLUN_PRICE</x:f>
        <x:v>251398</x:v>
      </x:c>
      <x:c r="P12960" s="268" t="n">
        <x:f>I12960*TOMATO_FERTILIZER+J12960*CARROT_FERTILIZER+K12960*MESCLUN_FERTILIZER</x:f>
        <x:v>40040</x:v>
      </x:c>
      <x:c r="Q12960" s="268" t="n">
        <x:f>MIN(M12960,FARMER_HOURS)*FARMER_RATE+MAX(M12960-FARMER_HOURS,0)*TEMP_RATE</x:f>
        <x:v>225124.95606129235</x:v>
      </x:c>
      <x:c r="R12960" s="268" t="n">
        <x:f>O12960-P12960-Q12960-FIXED_COST</x:f>
        <x:v>-33766.95606129235</x:v>
      </x:c>
      <x:c r="S12960" s="139" t="str">
        <x:f>IF(AND(L12960&lt;=TOTAL_BED_CAP,N12960&lt;=TEMP_WORKER_CAP),"YES","NO")</x:f>
        <x:v>NO</x:v>
      </x:c>
      <x:c r="T12960" s="139" t="n">
        <x:f>IF(S12960="YES",R12960,-1E+99)</x:f>
        <x:v>-1e+99</x:v>
      </x:c>
    </x:row>
    <x:row r="12961">
      <x:c r="A12961" s="139"/>
      <x:c r="B12961" s="139"/>
      <x:c r="C12961" s="139"/>
      <x:c r="D12961" s="139"/>
      <x:c r="E12961" s="139"/>
      <x:c r="F12961" s="139"/>
      <x:c r="G12961" s="139"/>
      <x:c r="H12961" s="139"/>
      <x:c r="I12961" s="266" t="n">
        <x:f>INT((ROW()-ROW($I$46))/((CARROT_CAP+1)*(MESCLUN_CAP+1)))</x:f>
        <x:v>19</x:v>
      </x:c>
      <x:c r="J12961" s="266" t="n">
        <x:f>MOD(INT((ROW()-ROW($I$46))/(MESCLUN_CAP+1)),CARROT_CAP+1)</x:f>
        <x:v>17</x:v>
      </x:c>
      <x:c r="K12961" s="266" t="n">
        <x:f>MOD(ROW()-ROW($I$46),MESCLUN_CAP+1)</x:f>
        <x:v>19</x:v>
      </x:c>
      <x:c r="L12961" s="266" t="n">
        <x:f>SUM(I12961:K12961)</x:f>
        <x:v>55</x:v>
      </x:c>
      <x:c r="M12961" s="267" t="n">
        <x:f>I12961*TOMATO_HOURS*WEEKS*(1+TOMATO_DIM)^I12961+J12961*CARROT_HOURS*WEEKS*(1+CARROT_DIM)^J12961+K12961*MESCLUN_HOURS*WEEKS*(1+MESCLUN_DIM)^K12961</x:f>
        <x:v>12316.838997766463</x:v>
      </x:c>
      <x:c r="N12961" s="267" t="n">
        <x:f>MAX(M12961-FARMER_HOURS,0)/TEMP_HOURS_PER_WORKER</x:f>
        <x:v>8.053360415115598</x:v>
      </x:c>
      <x:c r="O12961" s="268" t="n">
        <x:f>I12961*TOMATO_PRICE+J12961*CARROT_PRICE+K12961*MESCLUN_PRICE</x:f>
        <x:v>254098</x:v>
      </x:c>
      <x:c r="P12961" s="268" t="n">
        <x:f>I12961*TOMATO_FERTILIZER+J12961*CARROT_FERTILIZER+K12961*MESCLUN_FERTILIZER</x:f>
        <x:v>40920</x:v>
      </x:c>
      <x:c r="Q12961" s="268" t="n">
        <x:f>MIN(M12961,FARMER_HOURS)*FARMER_RATE+MAX(M12961-FARMER_HOURS,0)*TEMP_RATE</x:f>
        <x:v>226334.01037788996</x:v>
      </x:c>
      <x:c r="R12961" s="268" t="n">
        <x:f>O12961-P12961-Q12961-FIXED_COST</x:f>
        <x:v>-33156.010377889965</x:v>
      </x:c>
      <x:c r="S12961" s="139" t="str">
        <x:f>IF(AND(L12961&lt;=TOTAL_BED_CAP,N12961&lt;=TEMP_WORKER_CAP),"YES","NO")</x:f>
        <x:v>NO</x:v>
      </x:c>
      <x:c r="T12961" s="139" t="n">
        <x:f>IF(S12961="YES",R12961,-1E+99)</x:f>
        <x:v>-1e+99</x:v>
      </x:c>
    </x:row>
    <x:row r="12962">
      <x:c r="A12962" s="139"/>
      <x:c r="B12962" s="139"/>
      <x:c r="C12962" s="139"/>
      <x:c r="D12962" s="139"/>
      <x:c r="E12962" s="139"/>
      <x:c r="F12962" s="139"/>
      <x:c r="G12962" s="139"/>
      <x:c r="H12962" s="139"/>
      <x:c r="I12962" s="266" t="n">
        <x:f>INT((ROW()-ROW($I$46))/((CARROT_CAP+1)*(MESCLUN_CAP+1)))</x:f>
        <x:v>19</x:v>
      </x:c>
      <x:c r="J12962" s="266" t="n">
        <x:f>MOD(INT((ROW()-ROW($I$46))/(MESCLUN_CAP+1)),CARROT_CAP+1)</x:f>
        <x:v>17</x:v>
      </x:c>
      <x:c r="K12962" s="266" t="n">
        <x:f>MOD(ROW()-ROW($I$46),MESCLUN_CAP+1)</x:f>
        <x:v>20</x:v>
      </x:c>
      <x:c r="L12962" s="266" t="n">
        <x:f>SUM(I12962:K12962)</x:f>
        <x:v>56</x:v>
      </x:c>
      <x:c r="M12962" s="267" t="n">
        <x:f>I12962*TOMATO_HOURS*WEEKS*(1+TOMATO_DIM)^I12962+J12962*CARROT_HOURS*WEEKS*(1+CARROT_DIM)^J12962+K12962*MESCLUN_HOURS*WEEKS*(1+MESCLUN_DIM)^K12962</x:f>
        <x:v>12388.063288416939</x:v>
      </x:c>
      <x:c r="N12962" s="267" t="n">
        <x:f>MAX(M12962-FARMER_HOURS,0)/TEMP_HOURS_PER_WORKER</x:f>
        <x:v>8.102821728067319</x:v>
      </x:c>
      <x:c r="O12962" s="268" t="n">
        <x:f>I12962*TOMATO_PRICE+J12962*CARROT_PRICE+K12962*MESCLUN_PRICE</x:f>
        <x:v>256798</x:v>
      </x:c>
      <x:c r="P12962" s="268" t="n">
        <x:f>I12962*TOMATO_FERTILIZER+J12962*CARROT_FERTILIZER+K12962*MESCLUN_FERTILIZER</x:f>
        <x:v>41800</x:v>
      </x:c>
      <x:c r="Q12962" s="268" t="n">
        <x:f>MIN(M12962,FARMER_HOURS)*FARMER_RATE+MAX(M12962-FARMER_HOURS,0)*TEMP_RATE</x:f>
        <x:v>227570.54320168297</x:v>
      </x:c>
      <x:c r="R12962" s="268" t="n">
        <x:f>O12962-P12962-Q12962-FIXED_COST</x:f>
        <x:v>-32572.543201682973</x:v>
      </x:c>
      <x:c r="S12962" s="139" t="str">
        <x:f>IF(AND(L12962&lt;=TOTAL_BED_CAP,N12962&lt;=TEMP_WORKER_CAP),"YES","NO")</x:f>
        <x:v>NO</x:v>
      </x:c>
      <x:c r="T12962" s="139" t="n">
        <x:f>IF(S12962="YES",R12962,-1E+99)</x:f>
        <x:v>-1e+99</x:v>
      </x:c>
    </x:row>
    <x:row r="12963">
      <x:c r="A12963" s="139"/>
      <x:c r="B12963" s="139"/>
      <x:c r="C12963" s="139"/>
      <x:c r="D12963" s="139"/>
      <x:c r="E12963" s="139"/>
      <x:c r="F12963" s="139"/>
      <x:c r="G12963" s="139"/>
      <x:c r="H12963" s="139"/>
      <x:c r="I12963" s="266" t="n">
        <x:f>INT((ROW()-ROW($I$46))/((CARROT_CAP+1)*(MESCLUN_CAP+1)))</x:f>
        <x:v>19</x:v>
      </x:c>
      <x:c r="J12963" s="266" t="n">
        <x:f>MOD(INT((ROW()-ROW($I$46))/(MESCLUN_CAP+1)),CARROT_CAP+1)</x:f>
        <x:v>17</x:v>
      </x:c>
      <x:c r="K12963" s="266" t="n">
        <x:f>MOD(ROW()-ROW($I$46),MESCLUN_CAP+1)</x:f>
        <x:v>21</x:v>
      </x:c>
      <x:c r="L12963" s="266" t="n">
        <x:f>SUM(I12963:K12963)</x:f>
        <x:v>57</x:v>
      </x:c>
      <x:c r="M12963" s="267" t="n">
        <x:f>I12963*TOMATO_HOURS*WEEKS*(1+TOMATO_DIM)^I12963+J12963*CARROT_HOURS*WEEKS*(1+CARROT_DIM)^J12963+K12963*MESCLUN_HOURS*WEEKS*(1+MESCLUN_DIM)^K12963</x:f>
        <x:v>12460.899028643384</x:v>
      </x:c>
      <x:c r="N12963" s="267" t="n">
        <x:f>MAX(M12963-FARMER_HOURS,0)/TEMP_HOURS_PER_WORKER</x:f>
        <x:v>8.153402103224572</x:v>
      </x:c>
      <x:c r="O12963" s="268" t="n">
        <x:f>I12963*TOMATO_PRICE+J12963*CARROT_PRICE+K12963*MESCLUN_PRICE</x:f>
        <x:v>259498</x:v>
      </x:c>
      <x:c r="P12963" s="268" t="n">
        <x:f>I12963*TOMATO_FERTILIZER+J12963*CARROT_FERTILIZER+K12963*MESCLUN_FERTILIZER</x:f>
        <x:v>42680</x:v>
      </x:c>
      <x:c r="Q12963" s="268" t="n">
        <x:f>MIN(M12963,FARMER_HOURS)*FARMER_RATE+MAX(M12963-FARMER_HOURS,0)*TEMP_RATE</x:f>
        <x:v>228835.05258061428</x:v>
      </x:c>
      <x:c r="R12963" s="268" t="n">
        <x:f>O12963-P12963-Q12963-FIXED_COST</x:f>
        <x:v>-32017.052580614283</x:v>
      </x:c>
      <x:c r="S12963" s="139" t="str">
        <x:f>IF(AND(L12963&lt;=TOTAL_BED_CAP,N12963&lt;=TEMP_WORKER_CAP),"YES","NO")</x:f>
        <x:v>NO</x:v>
      </x:c>
      <x:c r="T12963" s="139" t="n">
        <x:f>IF(S12963="YES",R12963,-1E+99)</x:f>
        <x:v>-1e+99</x:v>
      </x:c>
    </x:row>
    <x:row r="12964">
      <x:c r="A12964" s="139"/>
      <x:c r="B12964" s="139"/>
      <x:c r="C12964" s="139"/>
      <x:c r="D12964" s="139"/>
      <x:c r="E12964" s="139"/>
      <x:c r="F12964" s="139"/>
      <x:c r="G12964" s="139"/>
      <x:c r="H12964" s="139"/>
      <x:c r="I12964" s="266" t="n">
        <x:f>INT((ROW()-ROW($I$46))/((CARROT_CAP+1)*(MESCLUN_CAP+1)))</x:f>
        <x:v>19</x:v>
      </x:c>
      <x:c r="J12964" s="266" t="n">
        <x:f>MOD(INT((ROW()-ROW($I$46))/(MESCLUN_CAP+1)),CARROT_CAP+1)</x:f>
        <x:v>17</x:v>
      </x:c>
      <x:c r="K12964" s="266" t="n">
        <x:f>MOD(ROW()-ROW($I$46),MESCLUN_CAP+1)</x:f>
        <x:v>22</x:v>
      </x:c>
      <x:c r="L12964" s="266" t="n">
        <x:f>SUM(I12964:K12964)</x:f>
        <x:v>58</x:v>
      </x:c>
      <x:c r="M12964" s="267" t="n">
        <x:f>I12964*TOMATO_HOURS*WEEKS*(1+TOMATO_DIM)^I12964+J12964*CARROT_HOURS*WEEKS*(1+CARROT_DIM)^J12964+K12964*MESCLUN_HOURS*WEEKS*(1+MESCLUN_DIM)^K12964</x:f>
        <x:v>12535.37537588978</x:v>
      </x:c>
      <x:c r="N12964" s="267" t="n">
        <x:f>MAX(M12964-FARMER_HOURS,0)/TEMP_HOURS_PER_WORKER</x:f>
        <x:v>8.205121788812347</x:v>
      </x:c>
      <x:c r="O12964" s="268" t="n">
        <x:f>I12964*TOMATO_PRICE+J12964*CARROT_PRICE+K12964*MESCLUN_PRICE</x:f>
        <x:v>262198</x:v>
      </x:c>
      <x:c r="P12964" s="268" t="n">
        <x:f>I12964*TOMATO_FERTILIZER+J12964*CARROT_FERTILIZER+K12964*MESCLUN_FERTILIZER</x:f>
        <x:v>43560</x:v>
      </x:c>
      <x:c r="Q12964" s="268" t="n">
        <x:f>MIN(M12964,FARMER_HOURS)*FARMER_RATE+MAX(M12964-FARMER_HOURS,0)*TEMP_RATE</x:f>
        <x:v>230128.04472030868</x:v>
      </x:c>
      <x:c r="R12964" s="268" t="n">
        <x:f>O12964-P12964-Q12964-FIXED_COST</x:f>
        <x:v>-31490.04472030868</x:v>
      </x:c>
      <x:c r="S12964" s="139" t="str">
        <x:f>IF(AND(L12964&lt;=TOTAL_BED_CAP,N12964&lt;=TEMP_WORKER_CAP),"YES","NO")</x:f>
        <x:v>NO</x:v>
      </x:c>
      <x:c r="T12964" s="139" t="n">
        <x:f>IF(S12964="YES",R12964,-1E+99)</x:f>
        <x:v>-1e+99</x:v>
      </x:c>
    </x:row>
    <x:row r="12965">
      <x:c r="A12965" s="139"/>
      <x:c r="B12965" s="139"/>
      <x:c r="C12965" s="139"/>
      <x:c r="D12965" s="139"/>
      <x:c r="E12965" s="139"/>
      <x:c r="F12965" s="139"/>
      <x:c r="G12965" s="139"/>
      <x:c r="H12965" s="139"/>
      <x:c r="I12965" s="266" t="n">
        <x:f>INT((ROW()-ROW($I$46))/((CARROT_CAP+1)*(MESCLUN_CAP+1)))</x:f>
        <x:v>19</x:v>
      </x:c>
      <x:c r="J12965" s="266" t="n">
        <x:f>MOD(INT((ROW()-ROW($I$46))/(MESCLUN_CAP+1)),CARROT_CAP+1)</x:f>
        <x:v>17</x:v>
      </x:c>
      <x:c r="K12965" s="266" t="n">
        <x:f>MOD(ROW()-ROW($I$46),MESCLUN_CAP+1)</x:f>
        <x:v>23</x:v>
      </x:c>
      <x:c r="L12965" s="266" t="n">
        <x:f>SUM(I12965:K12965)</x:f>
        <x:v>59</x:v>
      </x:c>
      <x:c r="M12965" s="267" t="n">
        <x:f>I12965*TOMATO_HOURS*WEEKS*(1+TOMATO_DIM)^I12965+J12965*CARROT_HOURS*WEEKS*(1+CARROT_DIM)^J12965+K12965*MESCLUN_HOURS*WEEKS*(1+MESCLUN_DIM)^K12965</x:f>
        <x:v>12611.521964747215</x:v>
      </x:c>
      <x:c r="N12965" s="267" t="n">
        <x:f>MAX(M12965-FARMER_HOURS,0)/TEMP_HOURS_PER_WORKER</x:f>
        <x:v>8.258001364407788</x:v>
      </x:c>
      <x:c r="O12965" s="268" t="n">
        <x:f>I12965*TOMATO_PRICE+J12965*CARROT_PRICE+K12965*MESCLUN_PRICE</x:f>
        <x:v>264898</x:v>
      </x:c>
      <x:c r="P12965" s="268" t="n">
        <x:f>I12965*TOMATO_FERTILIZER+J12965*CARROT_FERTILIZER+K12965*MESCLUN_FERTILIZER</x:f>
        <x:v>44440</x:v>
      </x:c>
      <x:c r="Q12965" s="268" t="n">
        <x:f>MIN(M12965,FARMER_HOURS)*FARMER_RATE+MAX(M12965-FARMER_HOURS,0)*TEMP_RATE</x:f>
        <x:v>231450.0341101947</x:v>
      </x:c>
      <x:c r="R12965" s="268" t="n">
        <x:f>O12965-P12965-Q12965-FIXED_COST</x:f>
        <x:v>-30992.034110194712</x:v>
      </x:c>
      <x:c r="S12965" s="139" t="str">
        <x:f>IF(AND(L12965&lt;=TOTAL_BED_CAP,N12965&lt;=TEMP_WORKER_CAP),"YES","NO")</x:f>
        <x:v>NO</x:v>
      </x:c>
      <x:c r="T12965" s="139" t="n">
        <x:f>IF(S12965="YES",R12965,-1E+99)</x:f>
        <x:v>-1e+99</x:v>
      </x:c>
    </x:row>
    <x:row r="12966">
      <x:c r="A12966" s="139"/>
      <x:c r="B12966" s="139"/>
      <x:c r="C12966" s="139"/>
      <x:c r="D12966" s="139"/>
      <x:c r="E12966" s="139"/>
      <x:c r="F12966" s="139"/>
      <x:c r="G12966" s="139"/>
      <x:c r="H12966" s="139"/>
      <x:c r="I12966" s="266" t="n">
        <x:f>INT((ROW()-ROW($I$46))/((CARROT_CAP+1)*(MESCLUN_CAP+1)))</x:f>
        <x:v>19</x:v>
      </x:c>
      <x:c r="J12966" s="266" t="n">
        <x:f>MOD(INT((ROW()-ROW($I$46))/(MESCLUN_CAP+1)),CARROT_CAP+1)</x:f>
        <x:v>17</x:v>
      </x:c>
      <x:c r="K12966" s="266" t="n">
        <x:f>MOD(ROW()-ROW($I$46),MESCLUN_CAP+1)</x:f>
        <x:v>24</x:v>
      </x:c>
      <x:c r="L12966" s="266" t="n">
        <x:f>SUM(I12966:K12966)</x:f>
        <x:v>60</x:v>
      </x:c>
      <x:c r="M12966" s="267" t="n">
        <x:f>I12966*TOMATO_HOURS*WEEKS*(1+TOMATO_DIM)^I12966+J12966*CARROT_HOURS*WEEKS*(1+CARROT_DIM)^J12966+K12966*MESCLUN_HOURS*WEEKS*(1+MESCLUN_DIM)^K12966</x:f>
        <x:v>12689.368914326711</x:v>
      </x:c>
      <x:c r="N12966" s="267" t="n">
        <x:f>MAX(M12966-FARMER_HOURS,0)/TEMP_HOURS_PER_WORKER</x:f>
        <x:v>8.312061746060216</x:v>
      </x:c>
      <x:c r="O12966" s="268" t="n">
        <x:f>I12966*TOMATO_PRICE+J12966*CARROT_PRICE+K12966*MESCLUN_PRICE</x:f>
        <x:v>267598</x:v>
      </x:c>
      <x:c r="P12966" s="268" t="n">
        <x:f>I12966*TOMATO_FERTILIZER+J12966*CARROT_FERTILIZER+K12966*MESCLUN_FERTILIZER</x:f>
        <x:v>45320</x:v>
      </x:c>
      <x:c r="Q12966" s="268" t="n">
        <x:f>MIN(M12966,FARMER_HOURS)*FARMER_RATE+MAX(M12966-FARMER_HOURS,0)*TEMP_RATE</x:f>
        <x:v>232801.5436515054</x:v>
      </x:c>
      <x:c r="R12966" s="268" t="n">
        <x:f>O12966-P12966-Q12966-FIXED_COST</x:f>
        <x:v>-30523.543651505403</x:v>
      </x:c>
      <x:c r="S12966" s="139" t="str">
        <x:f>IF(AND(L12966&lt;=TOTAL_BED_CAP,N12966&lt;=TEMP_WORKER_CAP),"YES","NO")</x:f>
        <x:v>NO</x:v>
      </x:c>
      <x:c r="T12966" s="139" t="n">
        <x:f>IF(S12966="YES",R12966,-1E+99)</x:f>
        <x:v>-1e+99</x:v>
      </x:c>
    </x:row>
    <x:row r="12967">
      <x:c r="A12967" s="139"/>
      <x:c r="B12967" s="139"/>
      <x:c r="C12967" s="139"/>
      <x:c r="D12967" s="139"/>
      <x:c r="E12967" s="139"/>
      <x:c r="F12967" s="139"/>
      <x:c r="G12967" s="139"/>
      <x:c r="H12967" s="139"/>
      <x:c r="I12967" s="266" t="n">
        <x:f>INT((ROW()-ROW($I$46))/((CARROT_CAP+1)*(MESCLUN_CAP+1)))</x:f>
        <x:v>19</x:v>
      </x:c>
      <x:c r="J12967" s="266" t="n">
        <x:f>MOD(INT((ROW()-ROW($I$46))/(MESCLUN_CAP+1)),CARROT_CAP+1)</x:f>
        <x:v>17</x:v>
      </x:c>
      <x:c r="K12967" s="266" t="n">
        <x:f>MOD(ROW()-ROW($I$46),MESCLUN_CAP+1)</x:f>
        <x:v>25</x:v>
      </x:c>
      <x:c r="L12967" s="266" t="n">
        <x:f>SUM(I12967:K12967)</x:f>
        <x:v>61</x:v>
      </x:c>
      <x:c r="M12967" s="267" t="n">
        <x:f>I12967*TOMATO_HOURS*WEEKS*(1+TOMATO_DIM)^I12967+J12967*CARROT_HOURS*WEEKS*(1+CARROT_DIM)^J12967+K12967*MESCLUN_HOURS*WEEKS*(1+MESCLUN_DIM)^K12967</x:f>
        <x:v>12768.946835741808</x:v>
      </x:c>
      <x:c r="N12967" s="267" t="n">
        <x:f>MAX(M12967-FARMER_HOURS,0)/TEMP_HOURS_PER_WORKER</x:f>
        <x:v>8.367324191487366</x:v>
      </x:c>
      <x:c r="O12967" s="268" t="n">
        <x:f>I12967*TOMATO_PRICE+J12967*CARROT_PRICE+K12967*MESCLUN_PRICE</x:f>
        <x:v>270298</x:v>
      </x:c>
      <x:c r="P12967" s="268" t="n">
        <x:f>I12967*TOMATO_FERTILIZER+J12967*CARROT_FERTILIZER+K12967*MESCLUN_FERTILIZER</x:f>
        <x:v>46200</x:v>
      </x:c>
      <x:c r="Q12967" s="268" t="n">
        <x:f>MIN(M12967,FARMER_HOURS)*FARMER_RATE+MAX(M12967-FARMER_HOURS,0)*TEMP_RATE</x:f>
        <x:v>234183.10478718416</x:v>
      </x:c>
      <x:c r="R12967" s="268" t="n">
        <x:f>O12967-P12967-Q12967-FIXED_COST</x:f>
        <x:v>-30085.10478718416</x:v>
      </x:c>
      <x:c r="S12967" s="139" t="str">
        <x:f>IF(AND(L12967&lt;=TOTAL_BED_CAP,N12967&lt;=TEMP_WORKER_CAP),"YES","NO")</x:f>
        <x:v>NO</x:v>
      </x:c>
      <x:c r="T12967" s="139" t="n">
        <x:f>IF(S12967="YES",R12967,-1E+99)</x:f>
        <x:v>-1e+99</x:v>
      </x:c>
    </x:row>
    <x:row r="12968">
      <x:c r="A12968" s="139"/>
      <x:c r="B12968" s="139"/>
      <x:c r="C12968" s="139"/>
      <x:c r="D12968" s="139"/>
      <x:c r="E12968" s="139"/>
      <x:c r="F12968" s="139"/>
      <x:c r="G12968" s="139"/>
      <x:c r="H12968" s="139"/>
      <x:c r="I12968" s="266" t="n">
        <x:f>INT((ROW()-ROW($I$46))/((CARROT_CAP+1)*(MESCLUN_CAP+1)))</x:f>
        <x:v>19</x:v>
      </x:c>
      <x:c r="J12968" s="266" t="n">
        <x:f>MOD(INT((ROW()-ROW($I$46))/(MESCLUN_CAP+1)),CARROT_CAP+1)</x:f>
        <x:v>17</x:v>
      </x:c>
      <x:c r="K12968" s="266" t="n">
        <x:f>MOD(ROW()-ROW($I$46),MESCLUN_CAP+1)</x:f>
        <x:v>26</x:v>
      </x:c>
      <x:c r="L12968" s="266" t="n">
        <x:f>SUM(I12968:K12968)</x:f>
        <x:v>62</x:v>
      </x:c>
      <x:c r="M12968" s="267" t="n">
        <x:f>I12968*TOMATO_HOURS*WEEKS*(1+TOMATO_DIM)^I12968+J12968*CARROT_HOURS*WEEKS*(1+CARROT_DIM)^J12968+K12968*MESCLUN_HOURS*WEEKS*(1+MESCLUN_DIM)^K12968</x:f>
        <x:v>12850.286839702527</x:v>
      </x:c>
      <x:c r="N12968" s="267" t="n">
        <x:f>MAX(M12968-FARMER_HOURS,0)/TEMP_HOURS_PER_WORKER</x:f>
        <x:v>8.423810305348978</x:v>
      </x:c>
      <x:c r="O12968" s="268" t="n">
        <x:f>I12968*TOMATO_PRICE+J12968*CARROT_PRICE+K12968*MESCLUN_PRICE</x:f>
        <x:v>272998</x:v>
      </x:c>
      <x:c r="P12968" s="268" t="n">
        <x:f>I12968*TOMATO_FERTILIZER+J12968*CARROT_FERTILIZER+K12968*MESCLUN_FERTILIZER</x:f>
        <x:v>47080</x:v>
      </x:c>
      <x:c r="Q12968" s="268" t="n">
        <x:f>MIN(M12968,FARMER_HOURS)*FARMER_RATE+MAX(M12968-FARMER_HOURS,0)*TEMP_RATE</x:f>
        <x:v>235595.25763372442</x:v>
      </x:c>
      <x:c r="R12968" s="268" t="n">
        <x:f>O12968-P12968-Q12968-FIXED_COST</x:f>
        <x:v>-29677.257633724425</x:v>
      </x:c>
      <x:c r="S12968" s="139" t="str">
        <x:f>IF(AND(L12968&lt;=TOTAL_BED_CAP,N12968&lt;=TEMP_WORKER_CAP),"YES","NO")</x:f>
        <x:v>NO</x:v>
      </x:c>
      <x:c r="T12968" s="139" t="n">
        <x:f>IF(S12968="YES",R12968,-1E+99)</x:f>
        <x:v>-1e+99</x:v>
      </x:c>
    </x:row>
    <x:row r="12969">
      <x:c r="A12969" s="139"/>
      <x:c r="B12969" s="139"/>
      <x:c r="C12969" s="139"/>
      <x:c r="D12969" s="139"/>
      <x:c r="E12969" s="139"/>
      <x:c r="F12969" s="139"/>
      <x:c r="G12969" s="139"/>
      <x:c r="H12969" s="139"/>
      <x:c r="I12969" s="266" t="n">
        <x:f>INT((ROW()-ROW($I$46))/((CARROT_CAP+1)*(MESCLUN_CAP+1)))</x:f>
        <x:v>19</x:v>
      </x:c>
      <x:c r="J12969" s="266" t="n">
        <x:f>MOD(INT((ROW()-ROW($I$46))/(MESCLUN_CAP+1)),CARROT_CAP+1)</x:f>
        <x:v>17</x:v>
      </x:c>
      <x:c r="K12969" s="266" t="n">
        <x:f>MOD(ROW()-ROW($I$46),MESCLUN_CAP+1)</x:f>
        <x:v>27</x:v>
      </x:c>
      <x:c r="L12969" s="266" t="n">
        <x:f>SUM(I12969:K12969)</x:f>
        <x:v>63</x:v>
      </x:c>
      <x:c r="M12969" s="267" t="n">
        <x:f>I12969*TOMATO_HOURS*WEEKS*(1+TOMATO_DIM)^I12969+J12969*CARROT_HOURS*WEEKS*(1+CARROT_DIM)^J12969+K12969*MESCLUN_HOURS*WEEKS*(1+MESCLUN_DIM)^K12969</x:f>
        <x:v>12933.420544222283</x:v>
      </x:c>
      <x:c r="N12969" s="267" t="n">
        <x:f>MAX(M12969-FARMER_HOURS,0)/TEMP_HOURS_PER_WORKER</x:f>
        <x:v>8.481542044598807</x:v>
      </x:c>
      <x:c r="O12969" s="268" t="n">
        <x:f>I12969*TOMATO_PRICE+J12969*CARROT_PRICE+K12969*MESCLUN_PRICE</x:f>
        <x:v>275698</x:v>
      </x:c>
      <x:c r="P12969" s="268" t="n">
        <x:f>I12969*TOMATO_FERTILIZER+J12969*CARROT_FERTILIZER+K12969*MESCLUN_FERTILIZER</x:f>
        <x:v>47960</x:v>
      </x:c>
      <x:c r="Q12969" s="268" t="n">
        <x:f>MIN(M12969,FARMER_HOURS)*FARMER_RATE+MAX(M12969-FARMER_HOURS,0)*TEMP_RATE</x:f>
        <x:v>237038.55111497018</x:v>
      </x:c>
      <x:c r="R12969" s="268" t="n">
        <x:f>O12969-P12969-Q12969-FIXED_COST</x:f>
        <x:v>-29300.551114970178</x:v>
      </x:c>
      <x:c r="S12969" s="139" t="str">
        <x:f>IF(AND(L12969&lt;=TOTAL_BED_CAP,N12969&lt;=TEMP_WORKER_CAP),"YES","NO")</x:f>
        <x:v>NO</x:v>
      </x:c>
      <x:c r="T12969" s="139" t="n">
        <x:f>IF(S12969="YES",R12969,-1E+99)</x:f>
        <x:v>-1e+99</x:v>
      </x:c>
    </x:row>
    <x:row r="12970">
      <x:c r="A12970" s="139"/>
      <x:c r="B12970" s="139"/>
      <x:c r="C12970" s="139"/>
      <x:c r="D12970" s="139"/>
      <x:c r="E12970" s="139"/>
      <x:c r="F12970" s="139"/>
      <x:c r="G12970" s="139"/>
      <x:c r="H12970" s="139"/>
      <x:c r="I12970" s="266" t="n">
        <x:f>INT((ROW()-ROW($I$46))/((CARROT_CAP+1)*(MESCLUN_CAP+1)))</x:f>
        <x:v>19</x:v>
      </x:c>
      <x:c r="J12970" s="266" t="n">
        <x:f>MOD(INT((ROW()-ROW($I$46))/(MESCLUN_CAP+1)),CARROT_CAP+1)</x:f>
        <x:v>17</x:v>
      </x:c>
      <x:c r="K12970" s="266" t="n">
        <x:f>MOD(ROW()-ROW($I$46),MESCLUN_CAP+1)</x:f>
        <x:v>28</x:v>
      </x:c>
      <x:c r="L12970" s="266" t="n">
        <x:f>SUM(I12970:K12970)</x:f>
        <x:v>64</x:v>
      </x:c>
      <x:c r="M12970" s="267" t="n">
        <x:f>I12970*TOMATO_HOURS*WEEKS*(1+TOMATO_DIM)^I12970+J12970*CARROT_HOURS*WEEKS*(1+CARROT_DIM)^J12970+K12970*MESCLUN_HOURS*WEEKS*(1+MESCLUN_DIM)^K12970</x:f>
        <x:v>13018.380082439437</x:v>
      </x:c>
      <x:c r="N12970" s="267" t="n">
        <x:f>MAX(M12970-FARMER_HOURS,0)/TEMP_HOURS_PER_WORKER</x:f>
        <x:v>8.540541723916276</x:v>
      </x:c>
      <x:c r="O12970" s="268" t="n">
        <x:f>I12970*TOMATO_PRICE+J12970*CARROT_PRICE+K12970*MESCLUN_PRICE</x:f>
        <x:v>278398</x:v>
      </x:c>
      <x:c r="P12970" s="268" t="n">
        <x:f>I12970*TOMATO_FERTILIZER+J12970*CARROT_FERTILIZER+K12970*MESCLUN_FERTILIZER</x:f>
        <x:v>48840</x:v>
      </x:c>
      <x:c r="Q12970" s="268" t="n">
        <x:f>MIN(M12970,FARMER_HOURS)*FARMER_RATE+MAX(M12970-FARMER_HOURS,0)*TEMP_RATE</x:f>
        <x:v>238513.5430979069</x:v>
      </x:c>
      <x:c r="R12970" s="268" t="n">
        <x:f>O12970-P12970-Q12970-FIXED_COST</x:f>
        <x:v>-28955.54309790689</x:v>
      </x:c>
      <x:c r="S12970" s="139" t="str">
        <x:f>IF(AND(L12970&lt;=TOTAL_BED_CAP,N12970&lt;=TEMP_WORKER_CAP),"YES","NO")</x:f>
        <x:v>NO</x:v>
      </x:c>
      <x:c r="T12970" s="139" t="n">
        <x:f>IF(S12970="YES",R12970,-1E+99)</x:f>
        <x:v>-1e+99</x:v>
      </x:c>
    </x:row>
    <x:row r="12971">
      <x:c r="A12971" s="139"/>
      <x:c r="B12971" s="139"/>
      <x:c r="C12971" s="139"/>
      <x:c r="D12971" s="139"/>
      <x:c r="E12971" s="139"/>
      <x:c r="F12971" s="139"/>
      <x:c r="G12971" s="139"/>
      <x:c r="H12971" s="139"/>
      <x:c r="I12971" s="266" t="n">
        <x:f>INT((ROW()-ROW($I$46))/((CARROT_CAP+1)*(MESCLUN_CAP+1)))</x:f>
        <x:v>19</x:v>
      </x:c>
      <x:c r="J12971" s="266" t="n">
        <x:f>MOD(INT((ROW()-ROW($I$46))/(MESCLUN_CAP+1)),CARROT_CAP+1)</x:f>
        <x:v>17</x:v>
      </x:c>
      <x:c r="K12971" s="266" t="n">
        <x:f>MOD(ROW()-ROW($I$46),MESCLUN_CAP+1)</x:f>
        <x:v>29</x:v>
      </x:c>
      <x:c r="L12971" s="266" t="n">
        <x:f>SUM(I12971:K12971)</x:f>
        <x:v>65</x:v>
      </x:c>
      <x:c r="M12971" s="267" t="n">
        <x:f>I12971*TOMATO_HOURS*WEEKS*(1+TOMATO_DIM)^I12971+J12971*CARROT_HOURS*WEEKS*(1+CARROT_DIM)^J12971+K12971*MESCLUN_HOURS*WEEKS*(1+MESCLUN_DIM)^K12971</x:f>
        <x:v>13105.19811055509</x:v>
      </x:c>
      <x:c r="N12971" s="267" t="n">
        <x:f>MAX(M12971-FARMER_HOURS,0)/TEMP_HOURS_PER_WORKER</x:f>
        <x:v>8.600832021218812</x:v>
      </x:c>
      <x:c r="O12971" s="268" t="n">
        <x:f>I12971*TOMATO_PRICE+J12971*CARROT_PRICE+K12971*MESCLUN_PRICE</x:f>
        <x:v>281098</x:v>
      </x:c>
      <x:c r="P12971" s="268" t="n">
        <x:f>I12971*TOMATO_FERTILIZER+J12971*CARROT_FERTILIZER+K12971*MESCLUN_FERTILIZER</x:f>
        <x:v>49720</x:v>
      </x:c>
      <x:c r="Q12971" s="268" t="n">
        <x:f>MIN(M12971,FARMER_HOURS)*FARMER_RATE+MAX(M12971-FARMER_HOURS,0)*TEMP_RATE</x:f>
        <x:v>240020.8005304703</x:v>
      </x:c>
      <x:c r="R12971" s="268" t="n">
        <x:f>O12971-P12971-Q12971-FIXED_COST</x:f>
        <x:v>-28642.800530470297</x:v>
      </x:c>
      <x:c r="S12971" s="139" t="str">
        <x:f>IF(AND(L12971&lt;=TOTAL_BED_CAP,N12971&lt;=TEMP_WORKER_CAP),"YES","NO")</x:f>
        <x:v>NO</x:v>
      </x:c>
      <x:c r="T12971" s="139" t="n">
        <x:f>IF(S12971="YES",R12971,-1E+99)</x:f>
        <x:v>-1e+99</x:v>
      </x:c>
    </x:row>
    <x:row r="12972">
      <x:c r="A12972" s="139"/>
      <x:c r="B12972" s="139"/>
      <x:c r="C12972" s="139"/>
      <x:c r="D12972" s="139"/>
      <x:c r="E12972" s="139"/>
      <x:c r="F12972" s="139"/>
      <x:c r="G12972" s="139"/>
      <x:c r="H12972" s="139"/>
      <x:c r="I12972" s="266" t="n">
        <x:f>INT((ROW()-ROW($I$46))/((CARROT_CAP+1)*(MESCLUN_CAP+1)))</x:f>
        <x:v>19</x:v>
      </x:c>
      <x:c r="J12972" s="266" t="n">
        <x:f>MOD(INT((ROW()-ROW($I$46))/(MESCLUN_CAP+1)),CARROT_CAP+1)</x:f>
        <x:v>17</x:v>
      </x:c>
      <x:c r="K12972" s="266" t="n">
        <x:f>MOD(ROW()-ROW($I$46),MESCLUN_CAP+1)</x:f>
        <x:v>30</x:v>
      </x:c>
      <x:c r="L12972" s="266" t="n">
        <x:f>SUM(I12972:K12972)</x:f>
        <x:v>66</x:v>
      </x:c>
      <x:c r="M12972" s="267" t="n">
        <x:f>I12972*TOMATO_HOURS*WEEKS*(1+TOMATO_DIM)^I12972+J12972*CARROT_HOURS*WEEKS*(1+CARROT_DIM)^J12972+K12972*MESCLUN_HOURS*WEEKS*(1+MESCLUN_DIM)^K12972</x:f>
        <x:v>13193.90781588886</x:v>
      </x:c>
      <x:c r="N12972" s="267" t="n">
        <x:f>MAX(M12972-FARMER_HOURS,0)/TEMP_HOURS_PER_WORKER</x:f>
        <x:v>8.662435983256152</x:v>
      </x:c>
      <x:c r="O12972" s="268" t="n">
        <x:f>I12972*TOMATO_PRICE+J12972*CARROT_PRICE+K12972*MESCLUN_PRICE</x:f>
        <x:v>283798</x:v>
      </x:c>
      <x:c r="P12972" s="268" t="n">
        <x:f>I12972*TOMATO_FERTILIZER+J12972*CARROT_FERTILIZER+K12972*MESCLUN_FERTILIZER</x:f>
        <x:v>50600</x:v>
      </x:c>
      <x:c r="Q12972" s="268" t="n">
        <x:f>MIN(M12972,FARMER_HOURS)*FARMER_RATE+MAX(M12972-FARMER_HOURS,0)*TEMP_RATE</x:f>
        <x:v>241560.89958140382</x:v>
      </x:c>
      <x:c r="R12972" s="268" t="n">
        <x:f>O12972-P12972-Q12972-FIXED_COST</x:f>
        <x:v>-28362.89958140382</x:v>
      </x:c>
      <x:c r="S12972" s="139" t="str">
        <x:f>IF(AND(L12972&lt;=TOTAL_BED_CAP,N12972&lt;=TEMP_WORKER_CAP),"YES","NO")</x:f>
        <x:v>NO</x:v>
      </x:c>
      <x:c r="T12972" s="139" t="n">
        <x:f>IF(S12972="YES",R12972,-1E+99)</x:f>
        <x:v>-1e+99</x:v>
      </x:c>
    </x:row>
    <x:row r="12973">
      <x:c r="A12973" s="139"/>
      <x:c r="B12973" s="139"/>
      <x:c r="C12973" s="139"/>
      <x:c r="D12973" s="139"/>
      <x:c r="E12973" s="139"/>
      <x:c r="F12973" s="139"/>
      <x:c r="G12973" s="139"/>
      <x:c r="H12973" s="139"/>
      <x:c r="I12973" s="266" t="n">
        <x:f>INT((ROW()-ROW($I$46))/((CARROT_CAP+1)*(MESCLUN_CAP+1)))</x:f>
        <x:v>19</x:v>
      </x:c>
      <x:c r="J12973" s="266" t="n">
        <x:f>MOD(INT((ROW()-ROW($I$46))/(MESCLUN_CAP+1)),CARROT_CAP+1)</x:f>
        <x:v>18</x:v>
      </x:c>
      <x:c r="K12973" s="266" t="n">
        <x:f>MOD(ROW()-ROW($I$46),MESCLUN_CAP+1)</x:f>
        <x:v>0</x:v>
      </x:c>
      <x:c r="L12973" s="266" t="n">
        <x:f>SUM(I12973:K12973)</x:f>
        <x:v>37</x:v>
      </x:c>
      <x:c r="M12973" s="267" t="n">
        <x:f>I12973*TOMATO_HOURS*WEEKS*(1+TOMATO_DIM)^I12973+J12973*CARROT_HOURS*WEEKS*(1+CARROT_DIM)^J12973+K12973*MESCLUN_HOURS*WEEKS*(1+MESCLUN_DIM)^K12973</x:f>
        <x:v>11300.420174240417</x:v>
      </x:c>
      <x:c r="N12973" s="267" t="n">
        <x:f>MAX(M12973-FARMER_HOURS,0)/TEMP_HOURS_PER_WORKER</x:f>
        <x:v>7.347514009889178</x:v>
      </x:c>
      <x:c r="O12973" s="268" t="n">
        <x:f>I12973*TOMATO_PRICE+J12973*CARROT_PRICE+K12973*MESCLUN_PRICE</x:f>
        <x:v>204892</x:v>
      </x:c>
      <x:c r="P12973" s="268" t="n">
        <x:f>I12973*TOMATO_FERTILIZER+J12973*CARROT_FERTILIZER+K12973*MESCLUN_FERTILIZER</x:f>
        <x:v>24640</x:v>
      </x:c>
      <x:c r="Q12973" s="268" t="n">
        <x:f>MIN(M12973,FARMER_HOURS)*FARMER_RATE+MAX(M12973-FARMER_HOURS,0)*TEMP_RATE</x:f>
        <x:v>208687.85024722945</x:v>
      </x:c>
      <x:c r="R12973" s="268" t="n">
        <x:f>O12973-P12973-Q12973-FIXED_COST</x:f>
        <x:v>-48435.85024722945</x:v>
      </x:c>
      <x:c r="S12973" s="139" t="str">
        <x:f>IF(AND(L12973&lt;=TOTAL_BED_CAP,N12973&lt;=TEMP_WORKER_CAP),"YES","NO")</x:f>
        <x:v>NO</x:v>
      </x:c>
      <x:c r="T12973" s="139" t="n">
        <x:f>IF(S12973="YES",R12973,-1E+99)</x:f>
        <x:v>-1e+99</x:v>
      </x:c>
    </x:row>
    <x:row r="12974">
      <x:c r="A12974" s="139"/>
      <x:c r="B12974" s="139"/>
      <x:c r="C12974" s="139"/>
      <x:c r="D12974" s="139"/>
      <x:c r="E12974" s="139"/>
      <x:c r="F12974" s="139"/>
      <x:c r="G12974" s="139"/>
      <x:c r="H12974" s="139"/>
      <x:c r="I12974" s="266" t="n">
        <x:f>INT((ROW()-ROW($I$46))/((CARROT_CAP+1)*(MESCLUN_CAP+1)))</x:f>
        <x:v>19</x:v>
      </x:c>
      <x:c r="J12974" s="266" t="n">
        <x:f>MOD(INT((ROW()-ROW($I$46))/(MESCLUN_CAP+1)),CARROT_CAP+1)</x:f>
        <x:v>18</x:v>
      </x:c>
      <x:c r="K12974" s="266" t="n">
        <x:f>MOD(ROW()-ROW($I$46),MESCLUN_CAP+1)</x:f>
        <x:v>1</x:v>
      </x:c>
      <x:c r="L12974" s="266" t="n">
        <x:f>SUM(I12974:K12974)</x:f>
        <x:v>38</x:v>
      </x:c>
      <x:c r="M12974" s="267" t="n">
        <x:f>I12974*TOMATO_HOURS*WEEKS*(1+TOMATO_DIM)^I12974+J12974*CARROT_HOURS*WEEKS*(1+CARROT_DIM)^J12974+K12974*MESCLUN_HOURS*WEEKS*(1+MESCLUN_DIM)^K12974</x:f>
        <x:v>11345.982674240417</x:v>
      </x:c>
      <x:c r="N12974" s="267" t="n">
        <x:f>MAX(M12974-FARMER_HOURS,0)/TEMP_HOURS_PER_WORKER</x:f>
        <x:v>7.379154634889178</x:v>
      </x:c>
      <x:c r="O12974" s="268" t="n">
        <x:f>I12974*TOMATO_PRICE+J12974*CARROT_PRICE+K12974*MESCLUN_PRICE</x:f>
        <x:v>207592</x:v>
      </x:c>
      <x:c r="P12974" s="268" t="n">
        <x:f>I12974*TOMATO_FERTILIZER+J12974*CARROT_FERTILIZER+K12974*MESCLUN_FERTILIZER</x:f>
        <x:v>25520</x:v>
      </x:c>
      <x:c r="Q12974" s="268" t="n">
        <x:f>MIN(M12974,FARMER_HOURS)*FARMER_RATE+MAX(M12974-FARMER_HOURS,0)*TEMP_RATE</x:f>
        <x:v>209478.86587222945</x:v>
      </x:c>
      <x:c r="R12974" s="268" t="n">
        <x:f>O12974-P12974-Q12974-FIXED_COST</x:f>
        <x:v>-47406.86587222945</x:v>
      </x:c>
      <x:c r="S12974" s="139" t="str">
        <x:f>IF(AND(L12974&lt;=TOTAL_BED_CAP,N12974&lt;=TEMP_WORKER_CAP),"YES","NO")</x:f>
        <x:v>NO</x:v>
      </x:c>
      <x:c r="T12974" s="139" t="n">
        <x:f>IF(S12974="YES",R12974,-1E+99)</x:f>
        <x:v>-1e+99</x:v>
      </x:c>
    </x:row>
    <x:row r="12975">
      <x:c r="A12975" s="139"/>
      <x:c r="B12975" s="139"/>
      <x:c r="C12975" s="139"/>
      <x:c r="D12975" s="139"/>
      <x:c r="E12975" s="139"/>
      <x:c r="F12975" s="139"/>
      <x:c r="G12975" s="139"/>
      <x:c r="H12975" s="139"/>
      <x:c r="I12975" s="266" t="n">
        <x:f>INT((ROW()-ROW($I$46))/((CARROT_CAP+1)*(MESCLUN_CAP+1)))</x:f>
        <x:v>19</x:v>
      </x:c>
      <x:c r="J12975" s="266" t="n">
        <x:f>MOD(INT((ROW()-ROW($I$46))/(MESCLUN_CAP+1)),CARROT_CAP+1)</x:f>
        <x:v>18</x:v>
      </x:c>
      <x:c r="K12975" s="266" t="n">
        <x:f>MOD(ROW()-ROW($I$46),MESCLUN_CAP+1)</x:f>
        <x:v>2</x:v>
      </x:c>
      <x:c r="L12975" s="266" t="n">
        <x:f>SUM(I12975:K12975)</x:f>
        <x:v>39</x:v>
      </x:c>
      <x:c r="M12975" s="267" t="n">
        <x:f>I12975*TOMATO_HOURS*WEEKS*(1+TOMATO_DIM)^I12975+J12975*CARROT_HOURS*WEEKS*(1+CARROT_DIM)^J12975+K12975*MESCLUN_HOURS*WEEKS*(1+MESCLUN_DIM)^K12975</x:f>
        <x:v>11392.684236740417</x:v>
      </x:c>
      <x:c r="N12975" s="267" t="n">
        <x:f>MAX(M12975-FARMER_HOURS,0)/TEMP_HOURS_PER_WORKER</x:f>
        <x:v>7.411586275514178</x:v>
      </x:c>
      <x:c r="O12975" s="268" t="n">
        <x:f>I12975*TOMATO_PRICE+J12975*CARROT_PRICE+K12975*MESCLUN_PRICE</x:f>
        <x:v>210292</x:v>
      </x:c>
      <x:c r="P12975" s="268" t="n">
        <x:f>I12975*TOMATO_FERTILIZER+J12975*CARROT_FERTILIZER+K12975*MESCLUN_FERTILIZER</x:f>
        <x:v>26400</x:v>
      </x:c>
      <x:c r="Q12975" s="268" t="n">
        <x:f>MIN(M12975,FARMER_HOURS)*FARMER_RATE+MAX(M12975-FARMER_HOURS,0)*TEMP_RATE</x:f>
        <x:v>210289.65688785445</x:v>
      </x:c>
      <x:c r="R12975" s="268" t="n">
        <x:f>O12975-P12975-Q12975-FIXED_COST</x:f>
        <x:v>-46397.65688785445</x:v>
      </x:c>
      <x:c r="S12975" s="139" t="str">
        <x:f>IF(AND(L12975&lt;=TOTAL_BED_CAP,N12975&lt;=TEMP_WORKER_CAP),"YES","NO")</x:f>
        <x:v>NO</x:v>
      </x:c>
      <x:c r="T12975" s="139" t="n">
        <x:f>IF(S12975="YES",R12975,-1E+99)</x:f>
        <x:v>-1e+99</x:v>
      </x:c>
    </x:row>
    <x:row r="12976">
      <x:c r="A12976" s="139"/>
      <x:c r="B12976" s="139"/>
      <x:c r="C12976" s="139"/>
      <x:c r="D12976" s="139"/>
      <x:c r="E12976" s="139"/>
      <x:c r="F12976" s="139"/>
      <x:c r="G12976" s="139"/>
      <x:c r="H12976" s="139"/>
      <x:c r="I12976" s="266" t="n">
        <x:f>INT((ROW()-ROW($I$46))/((CARROT_CAP+1)*(MESCLUN_CAP+1)))</x:f>
        <x:v>19</x:v>
      </x:c>
      <x:c r="J12976" s="266" t="n">
        <x:f>MOD(INT((ROW()-ROW($I$46))/(MESCLUN_CAP+1)),CARROT_CAP+1)</x:f>
        <x:v>18</x:v>
      </x:c>
      <x:c r="K12976" s="266" t="n">
        <x:f>MOD(ROW()-ROW($I$46),MESCLUN_CAP+1)</x:f>
        <x:v>3</x:v>
      </x:c>
      <x:c r="L12976" s="266" t="n">
        <x:f>SUM(I12976:K12976)</x:f>
        <x:v>40</x:v>
      </x:c>
      <x:c r="M12976" s="267" t="n">
        <x:f>I12976*TOMATO_HOURS*WEEKS*(1+TOMATO_DIM)^I12976+J12976*CARROT_HOURS*WEEKS*(1+CARROT_DIM)^J12976+K12976*MESCLUN_HOURS*WEEKS*(1+MESCLUN_DIM)^K12976</x:f>
        <x:v>11440.546219162292</x:v>
      </x:c>
      <x:c r="N12976" s="267" t="n">
        <x:f>MAX(M12976-FARMER_HOURS,0)/TEMP_HOURS_PER_WORKER</x:f>
        <x:v>7.444823763307147</x:v>
      </x:c>
      <x:c r="O12976" s="268" t="n">
        <x:f>I12976*TOMATO_PRICE+J12976*CARROT_PRICE+K12976*MESCLUN_PRICE</x:f>
        <x:v>212992</x:v>
      </x:c>
      <x:c r="P12976" s="268" t="n">
        <x:f>I12976*TOMATO_FERTILIZER+J12976*CARROT_FERTILIZER+K12976*MESCLUN_FERTILIZER</x:f>
        <x:v>27280</x:v>
      </x:c>
      <x:c r="Q12976" s="268" t="n">
        <x:f>MIN(M12976,FARMER_HOURS)*FARMER_RATE+MAX(M12976-FARMER_HOURS,0)*TEMP_RATE</x:f>
        <x:v>211120.59408267867</x:v>
      </x:c>
      <x:c r="R12976" s="268" t="n">
        <x:f>O12976-P12976-Q12976-FIXED_COST</x:f>
        <x:v>-45408.59408267867</x:v>
      </x:c>
      <x:c r="S12976" s="139" t="str">
        <x:f>IF(AND(L12976&lt;=TOTAL_BED_CAP,N12976&lt;=TEMP_WORKER_CAP),"YES","NO")</x:f>
        <x:v>NO</x:v>
      </x:c>
      <x:c r="T12976" s="139" t="n">
        <x:f>IF(S12976="YES",R12976,-1E+99)</x:f>
        <x:v>-1e+99</x:v>
      </x:c>
    </x:row>
    <x:row r="12977">
      <x:c r="A12977" s="139"/>
      <x:c r="B12977" s="139"/>
      <x:c r="C12977" s="139"/>
      <x:c r="D12977" s="139"/>
      <x:c r="E12977" s="139"/>
      <x:c r="F12977" s="139"/>
      <x:c r="G12977" s="139"/>
      <x:c r="H12977" s="139"/>
      <x:c r="I12977" s="266" t="n">
        <x:f>INT((ROW()-ROW($I$46))/((CARROT_CAP+1)*(MESCLUN_CAP+1)))</x:f>
        <x:v>19</x:v>
      </x:c>
      <x:c r="J12977" s="266" t="n">
        <x:f>MOD(INT((ROW()-ROW($I$46))/(MESCLUN_CAP+1)),CARROT_CAP+1)</x:f>
        <x:v>18</x:v>
      </x:c>
      <x:c r="K12977" s="266" t="n">
        <x:f>MOD(ROW()-ROW($I$46),MESCLUN_CAP+1)</x:f>
        <x:v>4</x:v>
      </x:c>
      <x:c r="L12977" s="266" t="n">
        <x:f>SUM(I12977:K12977)</x:f>
        <x:v>41</x:v>
      </x:c>
      <x:c r="M12977" s="267" t="n">
        <x:f>I12977*TOMATO_HOURS*WEEKS*(1+TOMATO_DIM)^I12977+J12977*CARROT_HOURS*WEEKS*(1+CARROT_DIM)^J12977+K12977*MESCLUN_HOURS*WEEKS*(1+MESCLUN_DIM)^K12977</x:f>
        <x:v>11489.590334884948</x:v>
      </x:c>
      <x:c r="N12977" s="267" t="n">
        <x:f>MAX(M12977-FARMER_HOURS,0)/TEMP_HOURS_PER_WORKER</x:f>
        <x:v>7.478882177003436</x:v>
      </x:c>
      <x:c r="O12977" s="268" t="n">
        <x:f>I12977*TOMATO_PRICE+J12977*CARROT_PRICE+K12977*MESCLUN_PRICE</x:f>
        <x:v>215692</x:v>
      </x:c>
      <x:c r="P12977" s="268" t="n">
        <x:f>I12977*TOMATO_FERTILIZER+J12977*CARROT_FERTILIZER+K12977*MESCLUN_FERTILIZER</x:f>
        <x:v>28160</x:v>
      </x:c>
      <x:c r="Q12977" s="268" t="n">
        <x:f>MIN(M12977,FARMER_HOURS)*FARMER_RATE+MAX(M12977-FARMER_HOURS,0)*TEMP_RATE</x:f>
        <x:v>211972.0544250859</x:v>
      </x:c>
      <x:c r="R12977" s="268" t="n">
        <x:f>O12977-P12977-Q12977-FIXED_COST</x:f>
        <x:v>-44440.054425085895</x:v>
      </x:c>
      <x:c r="S12977" s="139" t="str">
        <x:f>IF(AND(L12977&lt;=TOTAL_BED_CAP,N12977&lt;=TEMP_WORKER_CAP),"YES","NO")</x:f>
        <x:v>NO</x:v>
      </x:c>
      <x:c r="T12977" s="139" t="n">
        <x:f>IF(S12977="YES",R12977,-1E+99)</x:f>
        <x:v>-1e+99</x:v>
      </x:c>
    </x:row>
    <x:row r="12978">
      <x:c r="A12978" s="139"/>
      <x:c r="B12978" s="139"/>
      <x:c r="C12978" s="139"/>
      <x:c r="D12978" s="139"/>
      <x:c r="E12978" s="139"/>
      <x:c r="F12978" s="139"/>
      <x:c r="G12978" s="139"/>
      <x:c r="H12978" s="139"/>
      <x:c r="I12978" s="266" t="n">
        <x:f>INT((ROW()-ROW($I$46))/((CARROT_CAP+1)*(MESCLUN_CAP+1)))</x:f>
        <x:v>19</x:v>
      </x:c>
      <x:c r="J12978" s="266" t="n">
        <x:f>MOD(INT((ROW()-ROW($I$46))/(MESCLUN_CAP+1)),CARROT_CAP+1)</x:f>
        <x:v>18</x:v>
      </x:c>
      <x:c r="K12978" s="266" t="n">
        <x:f>MOD(ROW()-ROW($I$46),MESCLUN_CAP+1)</x:f>
        <x:v>5</x:v>
      </x:c>
      <x:c r="L12978" s="266" t="n">
        <x:f>SUM(I12978:K12978)</x:f>
        <x:v>42</x:v>
      </x:c>
      <x:c r="M12978" s="267" t="n">
        <x:f>I12978*TOMATO_HOURS*WEEKS*(1+TOMATO_DIM)^I12978+J12978*CARROT_HOURS*WEEKS*(1+CARROT_DIM)^J12978+K12978*MESCLUN_HOURS*WEEKS*(1+MESCLUN_DIM)^K12978</x:f>
        <x:v>11539.838658806151</x:v>
      </x:c>
      <x:c r="N12978" s="267" t="n">
        <x:f>MAX(M12978-FARMER_HOURS,0)/TEMP_HOURS_PER_WORKER</x:f>
        <x:v>7.513776846393161</x:v>
      </x:c>
      <x:c r="O12978" s="268" t="n">
        <x:f>I12978*TOMATO_PRICE+J12978*CARROT_PRICE+K12978*MESCLUN_PRICE</x:f>
        <x:v>218392</x:v>
      </x:c>
      <x:c r="P12978" s="268" t="n">
        <x:f>I12978*TOMATO_FERTILIZER+J12978*CARROT_FERTILIZER+K12978*MESCLUN_FERTILIZER</x:f>
        <x:v>29040</x:v>
      </x:c>
      <x:c r="Q12978" s="268" t="n">
        <x:f>MIN(M12978,FARMER_HOURS)*FARMER_RATE+MAX(M12978-FARMER_HOURS,0)*TEMP_RATE</x:f>
        <x:v>212844.421159829</x:v>
      </x:c>
      <x:c r="R12978" s="268" t="n">
        <x:f>O12978-P12978-Q12978-FIXED_COST</x:f>
        <x:v>-43492.42115982901</x:v>
      </x:c>
      <x:c r="S12978" s="139" t="str">
        <x:f>IF(AND(L12978&lt;=TOTAL_BED_CAP,N12978&lt;=TEMP_WORKER_CAP),"YES","NO")</x:f>
        <x:v>NO</x:v>
      </x:c>
      <x:c r="T12978" s="139" t="n">
        <x:f>IF(S12978="YES",R12978,-1E+99)</x:f>
        <x:v>-1e+99</x:v>
      </x:c>
    </x:row>
    <x:row r="12979">
      <x:c r="A12979" s="139"/>
      <x:c r="B12979" s="139"/>
      <x:c r="C12979" s="139"/>
      <x:c r="D12979" s="139"/>
      <x:c r="E12979" s="139"/>
      <x:c r="F12979" s="139"/>
      <x:c r="G12979" s="139"/>
      <x:c r="H12979" s="139"/>
      <x:c r="I12979" s="266" t="n">
        <x:f>INT((ROW()-ROW($I$46))/((CARROT_CAP+1)*(MESCLUN_CAP+1)))</x:f>
        <x:v>19</x:v>
      </x:c>
      <x:c r="J12979" s="266" t="n">
        <x:f>MOD(INT((ROW()-ROW($I$46))/(MESCLUN_CAP+1)),CARROT_CAP+1)</x:f>
        <x:v>18</x:v>
      </x:c>
      <x:c r="K12979" s="266" t="n">
        <x:f>MOD(ROW()-ROW($I$46),MESCLUN_CAP+1)</x:f>
        <x:v>6</x:v>
      </x:c>
      <x:c r="L12979" s="266" t="n">
        <x:f>SUM(I12979:K12979)</x:f>
        <x:v>43</x:v>
      </x:c>
      <x:c r="M12979" s="267" t="n">
        <x:f>I12979*TOMATO_HOURS*WEEKS*(1+TOMATO_DIM)^I12979+J12979*CARROT_HOURS*WEEKS*(1+CARROT_DIM)^J12979+K12979*MESCLUN_HOURS*WEEKS*(1+MESCLUN_DIM)^K12979</x:f>
        <x:v>11591.313632987785</x:v>
      </x:c>
      <x:c r="N12979" s="267" t="n">
        <x:f>MAX(M12979-FARMER_HOURS,0)/TEMP_HOURS_PER_WORKER</x:f>
        <x:v>7.549523356241518</x:v>
      </x:c>
      <x:c r="O12979" s="268" t="n">
        <x:f>I12979*TOMATO_PRICE+J12979*CARROT_PRICE+K12979*MESCLUN_PRICE</x:f>
        <x:v>221092</x:v>
      </x:c>
      <x:c r="P12979" s="268" t="n">
        <x:f>I12979*TOMATO_FERTILIZER+J12979*CARROT_FERTILIZER+K12979*MESCLUN_FERTILIZER</x:f>
        <x:v>29920</x:v>
      </x:c>
      <x:c r="Q12979" s="268" t="n">
        <x:f>MIN(M12979,FARMER_HOURS)*FARMER_RATE+MAX(M12979-FARMER_HOURS,0)*TEMP_RATE</x:f>
        <x:v>213738.08390603794</x:v>
      </x:c>
      <x:c r="R12979" s="268" t="n">
        <x:f>O12979-P12979-Q12979-FIXED_COST</x:f>
        <x:v>-42566.08390603794</x:v>
      </x:c>
      <x:c r="S12979" s="139" t="str">
        <x:f>IF(AND(L12979&lt;=TOTAL_BED_CAP,N12979&lt;=TEMP_WORKER_CAP),"YES","NO")</x:f>
        <x:v>NO</x:v>
      </x:c>
      <x:c r="T12979" s="139" t="n">
        <x:f>IF(S12979="YES",R12979,-1E+99)</x:f>
        <x:v>-1e+99</x:v>
      </x:c>
    </x:row>
    <x:row r="12980">
      <x:c r="A12980" s="139"/>
      <x:c r="B12980" s="139"/>
      <x:c r="C12980" s="139"/>
      <x:c r="D12980" s="139"/>
      <x:c r="E12980" s="139"/>
      <x:c r="F12980" s="139"/>
      <x:c r="G12980" s="139"/>
      <x:c r="H12980" s="139"/>
      <x:c r="I12980" s="266" t="n">
        <x:f>INT((ROW()-ROW($I$46))/((CARROT_CAP+1)*(MESCLUN_CAP+1)))</x:f>
        <x:v>19</x:v>
      </x:c>
      <x:c r="J12980" s="266" t="n">
        <x:f>MOD(INT((ROW()-ROW($I$46))/(MESCLUN_CAP+1)),CARROT_CAP+1)</x:f>
        <x:v>18</x:v>
      </x:c>
      <x:c r="K12980" s="266" t="n">
        <x:f>MOD(ROW()-ROW($I$46),MESCLUN_CAP+1)</x:f>
        <x:v>7</x:v>
      </x:c>
      <x:c r="L12980" s="266" t="n">
        <x:f>SUM(I12980:K12980)</x:f>
        <x:v>44</x:v>
      </x:c>
      <x:c r="M12980" s="267" t="n">
        <x:f>I12980*TOMATO_HOURS*WEEKS*(1+TOMATO_DIM)^I12980+J12980*CARROT_HOURS*WEEKS*(1+CARROT_DIM)^J12980+K12980*MESCLUN_HOURS*WEEKS*(1+MESCLUN_DIM)^K12980</x:f>
        <x:v>11644.038072385745</x:v>
      </x:c>
      <x:c r="N12980" s="267" t="n">
        <x:f>MAX(M12980-FARMER_HOURS,0)/TEMP_HOURS_PER_WORKER</x:f>
        <x:v>7.586137550267878</x:v>
      </x:c>
      <x:c r="O12980" s="268" t="n">
        <x:f>I12980*TOMATO_PRICE+J12980*CARROT_PRICE+K12980*MESCLUN_PRICE</x:f>
        <x:v>223792</x:v>
      </x:c>
      <x:c r="P12980" s="268" t="n">
        <x:f>I12980*TOMATO_FERTILIZER+J12980*CARROT_FERTILIZER+K12980*MESCLUN_FERTILIZER</x:f>
        <x:v>30800</x:v>
      </x:c>
      <x:c r="Q12980" s="268" t="n">
        <x:f>MIN(M12980,FARMER_HOURS)*FARMER_RATE+MAX(M12980-FARMER_HOURS,0)*TEMP_RATE</x:f>
        <x:v>214653.43875669697</x:v>
      </x:c>
      <x:c r="R12980" s="268" t="n">
        <x:f>O12980-P12980-Q12980-FIXED_COST</x:f>
        <x:v>-41661.43875669697</x:v>
      </x:c>
      <x:c r="S12980" s="139" t="str">
        <x:f>IF(AND(L12980&lt;=TOTAL_BED_CAP,N12980&lt;=TEMP_WORKER_CAP),"YES","NO")</x:f>
        <x:v>NO</x:v>
      </x:c>
      <x:c r="T12980" s="139" t="n">
        <x:f>IF(S12980="YES",R12980,-1E+99)</x:f>
        <x:v>-1e+99</x:v>
      </x:c>
    </x:row>
    <x:row r="12981">
      <x:c r="A12981" s="139"/>
      <x:c r="B12981" s="139"/>
      <x:c r="C12981" s="139"/>
      <x:c r="D12981" s="139"/>
      <x:c r="E12981" s="139"/>
      <x:c r="F12981" s="139"/>
      <x:c r="G12981" s="139"/>
      <x:c r="H12981" s="139"/>
      <x:c r="I12981" s="266" t="n">
        <x:f>INT((ROW()-ROW($I$46))/((CARROT_CAP+1)*(MESCLUN_CAP+1)))</x:f>
        <x:v>19</x:v>
      </x:c>
      <x:c r="J12981" s="266" t="n">
        <x:f>MOD(INT((ROW()-ROW($I$46))/(MESCLUN_CAP+1)),CARROT_CAP+1)</x:f>
        <x:v>18</x:v>
      </x:c>
      <x:c r="K12981" s="266" t="n">
        <x:f>MOD(ROW()-ROW($I$46),MESCLUN_CAP+1)</x:f>
        <x:v>8</x:v>
      </x:c>
      <x:c r="L12981" s="266" t="n">
        <x:f>SUM(I12981:K12981)</x:f>
        <x:v>45</x:v>
      </x:c>
      <x:c r="M12981" s="267" t="n">
        <x:f>I12981*TOMATO_HOURS*WEEKS*(1+TOMATO_DIM)^I12981+J12981*CARROT_HOURS*WEEKS*(1+CARROT_DIM)^J12981+K12981*MESCLUN_HOURS*WEEKS*(1+MESCLUN_DIM)^K12981</x:f>
        <x:v>11698.035170665726</x:v>
      </x:c>
      <x:c r="N12981" s="267" t="n">
        <x:f>MAX(M12981-FARMER_HOURS,0)/TEMP_HOURS_PER_WORKER</x:f>
        <x:v>7.6236355351845315</x:v>
      </x:c>
      <x:c r="O12981" s="268" t="n">
        <x:f>I12981*TOMATO_PRICE+J12981*CARROT_PRICE+K12981*MESCLUN_PRICE</x:f>
        <x:v>226492</x:v>
      </x:c>
      <x:c r="P12981" s="268" t="n">
        <x:f>I12981*TOMATO_FERTILIZER+J12981*CARROT_FERTILIZER+K12981*MESCLUN_FERTILIZER</x:f>
        <x:v>31680</x:v>
      </x:c>
      <x:c r="Q12981" s="268" t="n">
        <x:f>MIN(M12981,FARMER_HOURS)*FARMER_RATE+MAX(M12981-FARMER_HOURS,0)*TEMP_RATE</x:f>
        <x:v>215590.8883796133</x:v>
      </x:c>
      <x:c r="R12981" s="268" t="n">
        <x:f>O12981-P12981-Q12981-FIXED_COST</x:f>
        <x:v>-40778.88837961329</x:v>
      </x:c>
      <x:c r="S12981" s="139" t="str">
        <x:f>IF(AND(L12981&lt;=TOTAL_BED_CAP,N12981&lt;=TEMP_WORKER_CAP),"YES","NO")</x:f>
        <x:v>NO</x:v>
      </x:c>
      <x:c r="T12981" s="139" t="n">
        <x:f>IF(S12981="YES",R12981,-1E+99)</x:f>
        <x:v>-1e+99</x:v>
      </x:c>
    </x:row>
    <x:row r="12982">
      <x:c r="A12982" s="139"/>
      <x:c r="B12982" s="139"/>
      <x:c r="C12982" s="139"/>
      <x:c r="D12982" s="139"/>
      <x:c r="E12982" s="139"/>
      <x:c r="F12982" s="139"/>
      <x:c r="G12982" s="139"/>
      <x:c r="H12982" s="139"/>
      <x:c r="I12982" s="266" t="n">
        <x:f>INT((ROW()-ROW($I$46))/((CARROT_CAP+1)*(MESCLUN_CAP+1)))</x:f>
        <x:v>19</x:v>
      </x:c>
      <x:c r="J12982" s="266" t="n">
        <x:f>MOD(INT((ROW()-ROW($I$46))/(MESCLUN_CAP+1)),CARROT_CAP+1)</x:f>
        <x:v>18</x:v>
      </x:c>
      <x:c r="K12982" s="266" t="n">
        <x:f>MOD(ROW()-ROW($I$46),MESCLUN_CAP+1)</x:f>
        <x:v>9</x:v>
      </x:c>
      <x:c r="L12982" s="266" t="n">
        <x:f>SUM(I12982:K12982)</x:f>
        <x:v>46</x:v>
      </x:c>
      <x:c r="M12982" s="267" t="n">
        <x:f>I12982*TOMATO_HOURS*WEEKS*(1+TOMATO_DIM)^I12982+J12982*CARROT_HOURS*WEEKS*(1+CARROT_DIM)^J12982+K12982*MESCLUN_HOURS*WEEKS*(1+MESCLUN_DIM)^K12982</x:f>
        <x:v>11753.32850610612</x:v>
      </x:c>
      <x:c r="N12982" s="267" t="n">
        <x:f>MAX(M12982-FARMER_HOURS,0)/TEMP_HOURS_PER_WORKER</x:f>
        <x:v>7.662033684795916</x:v>
      </x:c>
      <x:c r="O12982" s="268" t="n">
        <x:f>I12982*TOMATO_PRICE+J12982*CARROT_PRICE+K12982*MESCLUN_PRICE</x:f>
        <x:v>229192</x:v>
      </x:c>
      <x:c r="P12982" s="268" t="n">
        <x:f>I12982*TOMATO_FERTILIZER+J12982*CARROT_FERTILIZER+K12982*MESCLUN_FERTILIZER</x:f>
        <x:v>32560</x:v>
      </x:c>
      <x:c r="Q12982" s="268" t="n">
        <x:f>MIN(M12982,FARMER_HOURS)*FARMER_RATE+MAX(M12982-FARMER_HOURS,0)*TEMP_RATE</x:f>
        <x:v>216550.84211989792</x:v>
      </x:c>
      <x:c r="R12982" s="268" t="n">
        <x:f>O12982-P12982-Q12982-FIXED_COST</x:f>
        <x:v>-39918.84211989792</x:v>
      </x:c>
      <x:c r="S12982" s="139" t="str">
        <x:f>IF(AND(L12982&lt;=TOTAL_BED_CAP,N12982&lt;=TEMP_WORKER_CAP),"YES","NO")</x:f>
        <x:v>NO</x:v>
      </x:c>
      <x:c r="T12982" s="139" t="n">
        <x:f>IF(S12982="YES",R12982,-1E+99)</x:f>
        <x:v>-1e+99</x:v>
      </x:c>
    </x:row>
    <x:row r="12983">
      <x:c r="A12983" s="139"/>
      <x:c r="B12983" s="139"/>
      <x:c r="C12983" s="139"/>
      <x:c r="D12983" s="139"/>
      <x:c r="E12983" s="139"/>
      <x:c r="F12983" s="139"/>
      <x:c r="G12983" s="139"/>
      <x:c r="H12983" s="139"/>
      <x:c r="I12983" s="266" t="n">
        <x:f>INT((ROW()-ROW($I$46))/((CARROT_CAP+1)*(MESCLUN_CAP+1)))</x:f>
        <x:v>19</x:v>
      </x:c>
      <x:c r="J12983" s="266" t="n">
        <x:f>MOD(INT((ROW()-ROW($I$46))/(MESCLUN_CAP+1)),CARROT_CAP+1)</x:f>
        <x:v>18</x:v>
      </x:c>
      <x:c r="K12983" s="266" t="n">
        <x:f>MOD(ROW()-ROW($I$46),MESCLUN_CAP+1)</x:f>
        <x:v>10</x:v>
      </x:c>
      <x:c r="L12983" s="266" t="n">
        <x:f>SUM(I12983:K12983)</x:f>
        <x:v>47</x:v>
      </x:c>
      <x:c r="M12983" s="267" t="n">
        <x:f>I12983*TOMATO_HOURS*WEEKS*(1+TOMATO_DIM)^I12983+J12983*CARROT_HOURS*WEEKS*(1+CARROT_DIM)^J12983+K12983*MESCLUN_HOURS*WEEKS*(1+MESCLUN_DIM)^K12983</x:f>
        <x:v>11809.942047589331</x:v>
      </x:c>
      <x:c r="N12983" s="267" t="n">
        <x:f>MAX(M12983-FARMER_HOURS,0)/TEMP_HOURS_PER_WORKER</x:f>
        <x:v>7.701348644159258</x:v>
      </x:c>
      <x:c r="O12983" s="268" t="n">
        <x:f>I12983*TOMATO_PRICE+J12983*CARROT_PRICE+K12983*MESCLUN_PRICE</x:f>
        <x:v>231892</x:v>
      </x:c>
      <x:c r="P12983" s="268" t="n">
        <x:f>I12983*TOMATO_FERTILIZER+J12983*CARROT_FERTILIZER+K12983*MESCLUN_FERTILIZER</x:f>
        <x:v>33440</x:v>
      </x:c>
      <x:c r="Q12983" s="268" t="n">
        <x:f>MIN(M12983,FARMER_HOURS)*FARMER_RATE+MAX(M12983-FARMER_HOURS,0)*TEMP_RATE</x:f>
        <x:v>217533.71610398145</x:v>
      </x:c>
      <x:c r="R12983" s="268" t="n">
        <x:f>O12983-P12983-Q12983-FIXED_COST</x:f>
        <x:v>-39081.71610398145</x:v>
      </x:c>
      <x:c r="S12983" s="139" t="str">
        <x:f>IF(AND(L12983&lt;=TOTAL_BED_CAP,N12983&lt;=TEMP_WORKER_CAP),"YES","NO")</x:f>
        <x:v>NO</x:v>
      </x:c>
      <x:c r="T12983" s="139" t="n">
        <x:f>IF(S12983="YES",R12983,-1E+99)</x:f>
        <x:v>-1e+99</x:v>
      </x:c>
    </x:row>
    <x:row r="12984">
      <x:c r="A12984" s="139"/>
      <x:c r="B12984" s="139"/>
      <x:c r="C12984" s="139"/>
      <x:c r="D12984" s="139"/>
      <x:c r="E12984" s="139"/>
      <x:c r="F12984" s="139"/>
      <x:c r="G12984" s="139"/>
      <x:c r="H12984" s="139"/>
      <x:c r="I12984" s="266" t="n">
        <x:f>INT((ROW()-ROW($I$46))/((CARROT_CAP+1)*(MESCLUN_CAP+1)))</x:f>
        <x:v>19</x:v>
      </x:c>
      <x:c r="J12984" s="266" t="n">
        <x:f>MOD(INT((ROW()-ROW($I$46))/(MESCLUN_CAP+1)),CARROT_CAP+1)</x:f>
        <x:v>18</x:v>
      </x:c>
      <x:c r="K12984" s="266" t="n">
        <x:f>MOD(ROW()-ROW($I$46),MESCLUN_CAP+1)</x:f>
        <x:v>11</x:v>
      </x:c>
      <x:c r="L12984" s="266" t="n">
        <x:f>SUM(I12984:K12984)</x:f>
        <x:v>48</x:v>
      </x:c>
      <x:c r="M12984" s="267" t="n">
        <x:f>I12984*TOMATO_HOURS*WEEKS*(1+TOMATO_DIM)^I12984+J12984*CARROT_HOURS*WEEKS*(1+CARROT_DIM)^J12984+K12984*MESCLUN_HOURS*WEEKS*(1+MESCLUN_DIM)^K12984</x:f>
        <x:v>11867.900160682771</x:v>
      </x:c>
      <x:c r="N12984" s="267" t="n">
        <x:f>MAX(M12984-FARMER_HOURS,0)/TEMP_HOURS_PER_WORKER</x:f>
        <x:v>7.74159733380748</x:v>
      </x:c>
      <x:c r="O12984" s="268" t="n">
        <x:f>I12984*TOMATO_PRICE+J12984*CARROT_PRICE+K12984*MESCLUN_PRICE</x:f>
        <x:v>234592</x:v>
      </x:c>
      <x:c r="P12984" s="268" t="n">
        <x:f>I12984*TOMATO_FERTILIZER+J12984*CARROT_FERTILIZER+K12984*MESCLUN_FERTILIZER</x:f>
        <x:v>34320</x:v>
      </x:c>
      <x:c r="Q12984" s="268" t="n">
        <x:f>MIN(M12984,FARMER_HOURS)*FARMER_RATE+MAX(M12984-FARMER_HOURS,0)*TEMP_RATE</x:f>
        <x:v>218539.933345187</x:v>
      </x:c>
      <x:c r="R12984" s="268" t="n">
        <x:f>O12984-P12984-Q12984-FIXED_COST</x:f>
        <x:v>-38267.93334518699</x:v>
      </x:c>
      <x:c r="S12984" s="139" t="str">
        <x:f>IF(AND(L12984&lt;=TOTAL_BED_CAP,N12984&lt;=TEMP_WORKER_CAP),"YES","NO")</x:f>
        <x:v>NO</x:v>
      </x:c>
      <x:c r="T12984" s="139" t="n">
        <x:f>IF(S12984="YES",R12984,-1E+99)</x:f>
        <x:v>-1e+99</x:v>
      </x:c>
    </x:row>
    <x:row r="12985">
      <x:c r="A12985" s="139"/>
      <x:c r="B12985" s="139"/>
      <x:c r="C12985" s="139"/>
      <x:c r="D12985" s="139"/>
      <x:c r="E12985" s="139"/>
      <x:c r="F12985" s="139"/>
      <x:c r="G12985" s="139"/>
      <x:c r="H12985" s="139"/>
      <x:c r="I12985" s="266" t="n">
        <x:f>INT((ROW()-ROW($I$46))/((CARROT_CAP+1)*(MESCLUN_CAP+1)))</x:f>
        <x:v>19</x:v>
      </x:c>
      <x:c r="J12985" s="266" t="n">
        <x:f>MOD(INT((ROW()-ROW($I$46))/(MESCLUN_CAP+1)),CARROT_CAP+1)</x:f>
        <x:v>18</x:v>
      </x:c>
      <x:c r="K12985" s="266" t="n">
        <x:f>MOD(ROW()-ROW($I$46),MESCLUN_CAP+1)</x:f>
        <x:v>12</x:v>
      </x:c>
      <x:c r="L12985" s="266" t="n">
        <x:f>SUM(I12985:K12985)</x:f>
        <x:v>49</x:v>
      </x:c>
      <x:c r="M12985" s="267" t="n">
        <x:f>I12985*TOMATO_HOURS*WEEKS*(1+TOMATO_DIM)^I12985+J12985*CARROT_HOURS*WEEKS*(1+CARROT_DIM)^J12985+K12985*MESCLUN_HOURS*WEEKS*(1+MESCLUN_DIM)^K12985</x:f>
        <x:v>11927.227613810835</x:v>
      </x:c>
      <x:c r="N12985" s="267" t="n">
        <x:f>MAX(M12985-FARMER_HOURS,0)/TEMP_HOURS_PER_WORKER</x:f>
        <x:v>7.782796954035303</x:v>
      </x:c>
      <x:c r="O12985" s="268" t="n">
        <x:f>I12985*TOMATO_PRICE+J12985*CARROT_PRICE+K12985*MESCLUN_PRICE</x:f>
        <x:v>237292</x:v>
      </x:c>
      <x:c r="P12985" s="268" t="n">
        <x:f>I12985*TOMATO_FERTILIZER+J12985*CARROT_FERTILIZER+K12985*MESCLUN_FERTILIZER</x:f>
        <x:v>35200</x:v>
      </x:c>
      <x:c r="Q12985" s="268" t="n">
        <x:f>MIN(M12985,FARMER_HOURS)*FARMER_RATE+MAX(M12985-FARMER_HOURS,0)*TEMP_RATE</x:f>
        <x:v>219569.92385088257</x:v>
      </x:c>
      <x:c r="R12985" s="268" t="n">
        <x:f>O12985-P12985-Q12985-FIXED_COST</x:f>
        <x:v>-37477.923850882566</x:v>
      </x:c>
      <x:c r="S12985" s="139" t="str">
        <x:f>IF(AND(L12985&lt;=TOTAL_BED_CAP,N12985&lt;=TEMP_WORKER_CAP),"YES","NO")</x:f>
        <x:v>NO</x:v>
      </x:c>
      <x:c r="T12985" s="139" t="n">
        <x:f>IF(S12985="YES",R12985,-1E+99)</x:f>
        <x:v>-1e+99</x:v>
      </x:c>
    </x:row>
    <x:row r="12986">
      <x:c r="A12986" s="139"/>
      <x:c r="B12986" s="139"/>
      <x:c r="C12986" s="139"/>
      <x:c r="D12986" s="139"/>
      <x:c r="E12986" s="139"/>
      <x:c r="F12986" s="139"/>
      <x:c r="G12986" s="139"/>
      <x:c r="H12986" s="139"/>
      <x:c r="I12986" s="266" t="n">
        <x:f>INT((ROW()-ROW($I$46))/((CARROT_CAP+1)*(MESCLUN_CAP+1)))</x:f>
        <x:v>19</x:v>
      </x:c>
      <x:c r="J12986" s="266" t="n">
        <x:f>MOD(INT((ROW()-ROW($I$46))/(MESCLUN_CAP+1)),CARROT_CAP+1)</x:f>
        <x:v>18</x:v>
      </x:c>
      <x:c r="K12986" s="266" t="n">
        <x:f>MOD(ROW()-ROW($I$46),MESCLUN_CAP+1)</x:f>
        <x:v>13</x:v>
      </x:c>
      <x:c r="L12986" s="266" t="n">
        <x:f>SUM(I12986:K12986)</x:f>
        <x:v>50</x:v>
      </x:c>
      <x:c r="M12986" s="267" t="n">
        <x:f>I12986*TOMATO_HOURS*WEEKS*(1+TOMATO_DIM)^I12986+J12986*CARROT_HOURS*WEEKS*(1+CARROT_DIM)^J12986+K12986*MESCLUN_HOURS*WEEKS*(1+MESCLUN_DIM)^K12986</x:f>
        <x:v>11987.94958451922</x:v>
      </x:c>
      <x:c r="N12986" s="267" t="n">
        <x:f>MAX(M12986-FARMER_HOURS,0)/TEMP_HOURS_PER_WORKER</x:f>
        <x:v>7.824964989249458</x:v>
      </x:c>
      <x:c r="O12986" s="268" t="n">
        <x:f>I12986*TOMATO_PRICE+J12986*CARROT_PRICE+K12986*MESCLUN_PRICE</x:f>
        <x:v>239992</x:v>
      </x:c>
      <x:c r="P12986" s="268" t="n">
        <x:f>I12986*TOMATO_FERTILIZER+J12986*CARROT_FERTILIZER+K12986*MESCLUN_FERTILIZER</x:f>
        <x:v>36080</x:v>
      </x:c>
      <x:c r="Q12986" s="268" t="n">
        <x:f>MIN(M12986,FARMER_HOURS)*FARMER_RATE+MAX(M12986-FARMER_HOURS,0)*TEMP_RATE</x:f>
        <x:v>220624.12473123646</x:v>
      </x:c>
      <x:c r="R12986" s="268" t="n">
        <x:f>O12986-P12986-Q12986-FIXED_COST</x:f>
        <x:v>-36712.12473123646</x:v>
      </x:c>
      <x:c r="S12986" s="139" t="str">
        <x:f>IF(AND(L12986&lt;=TOTAL_BED_CAP,N12986&lt;=TEMP_WORKER_CAP),"YES","NO")</x:f>
        <x:v>NO</x:v>
      </x:c>
      <x:c r="T12986" s="139" t="n">
        <x:f>IF(S12986="YES",R12986,-1E+99)</x:f>
        <x:v>-1e+99</x:v>
      </x:c>
    </x:row>
    <x:row r="12987">
      <x:c r="A12987" s="139"/>
      <x:c r="B12987" s="139"/>
      <x:c r="C12987" s="139"/>
      <x:c r="D12987" s="139"/>
      <x:c r="E12987" s="139"/>
      <x:c r="F12987" s="139"/>
      <x:c r="G12987" s="139"/>
      <x:c r="H12987" s="139"/>
      <x:c r="I12987" s="266" t="n">
        <x:f>INT((ROW()-ROW($I$46))/((CARROT_CAP+1)*(MESCLUN_CAP+1)))</x:f>
        <x:v>19</x:v>
      </x:c>
      <x:c r="J12987" s="266" t="n">
        <x:f>MOD(INT((ROW()-ROW($I$46))/(MESCLUN_CAP+1)),CARROT_CAP+1)</x:f>
        <x:v>18</x:v>
      </x:c>
      <x:c r="K12987" s="266" t="n">
        <x:f>MOD(ROW()-ROW($I$46),MESCLUN_CAP+1)</x:f>
        <x:v>14</x:v>
      </x:c>
      <x:c r="L12987" s="266" t="n">
        <x:f>SUM(I12987:K12987)</x:f>
        <x:v>51</x:v>
      </x:c>
      <x:c r="M12987" s="267" t="n">
        <x:f>I12987*TOMATO_HOURS*WEEKS*(1+TOMATO_DIM)^I12987+J12987*CARROT_HOURS*WEEKS*(1+CARROT_DIM)^J12987+K12987*MESCLUN_HOURS*WEEKS*(1+MESCLUN_DIM)^K12987</x:f>
        <x:v>12050.09166583288</x:v>
      </x:c>
      <x:c r="N12987" s="267" t="n">
        <x:f>MAX(M12987-FARMER_HOURS,0)/TEMP_HOURS_PER_WORKER</x:f>
        <x:v>7.868119212383945</x:v>
      </x:c>
      <x:c r="O12987" s="268" t="n">
        <x:f>I12987*TOMATO_PRICE+J12987*CARROT_PRICE+K12987*MESCLUN_PRICE</x:f>
        <x:v>242692</x:v>
      </x:c>
      <x:c r="P12987" s="268" t="n">
        <x:f>I12987*TOMATO_FERTILIZER+J12987*CARROT_FERTILIZER+K12987*MESCLUN_FERTILIZER</x:f>
        <x:v>36960</x:v>
      </x:c>
      <x:c r="Q12987" s="268" t="n">
        <x:f>MIN(M12987,FARMER_HOURS)*FARMER_RATE+MAX(M12987-FARMER_HOURS,0)*TEMP_RATE</x:f>
        <x:v>221702.9803095986</x:v>
      </x:c>
      <x:c r="R12987" s="268" t="n">
        <x:f>O12987-P12987-Q12987-FIXED_COST</x:f>
        <x:v>-35970.98030959861</x:v>
      </x:c>
      <x:c r="S12987" s="139" t="str">
        <x:f>IF(AND(L12987&lt;=TOTAL_BED_CAP,N12987&lt;=TEMP_WORKER_CAP),"YES","NO")</x:f>
        <x:v>NO</x:v>
      </x:c>
      <x:c r="T12987" s="139" t="n">
        <x:f>IF(S12987="YES",R12987,-1E+99)</x:f>
        <x:v>-1e+99</x:v>
      </x:c>
    </x:row>
    <x:row r="12988">
      <x:c r="A12988" s="139"/>
      <x:c r="B12988" s="139"/>
      <x:c r="C12988" s="139"/>
      <x:c r="D12988" s="139"/>
      <x:c r="E12988" s="139"/>
      <x:c r="F12988" s="139"/>
      <x:c r="G12988" s="139"/>
      <x:c r="H12988" s="139"/>
      <x:c r="I12988" s="266" t="n">
        <x:f>INT((ROW()-ROW($I$46))/((CARROT_CAP+1)*(MESCLUN_CAP+1)))</x:f>
        <x:v>19</x:v>
      </x:c>
      <x:c r="J12988" s="266" t="n">
        <x:f>MOD(INT((ROW()-ROW($I$46))/(MESCLUN_CAP+1)),CARROT_CAP+1)</x:f>
        <x:v>18</x:v>
      </x:c>
      <x:c r="K12988" s="266" t="n">
        <x:f>MOD(ROW()-ROW($I$46),MESCLUN_CAP+1)</x:f>
        <x:v>15</x:v>
      </x:c>
      <x:c r="L12988" s="266" t="n">
        <x:f>SUM(I12988:K12988)</x:f>
        <x:v>52</x:v>
      </x:c>
      <x:c r="M12988" s="267" t="n">
        <x:f>I12988*TOMATO_HOURS*WEEKS*(1+TOMATO_DIM)^I12988+J12988*CARROT_HOURS*WEEKS*(1+CARROT_DIM)^J12988+K12988*MESCLUN_HOURS*WEEKS*(1+MESCLUN_DIM)^K12988</x:f>
        <x:v>12113.679872709028</x:v>
      </x:c>
      <x:c r="N12988" s="267" t="n">
        <x:f>MAX(M12988-FARMER_HOURS,0)/TEMP_HOURS_PER_WORKER</x:f>
        <x:v>7.91227768938127</x:v>
      </x:c>
      <x:c r="O12988" s="268" t="n">
        <x:f>I12988*TOMATO_PRICE+J12988*CARROT_PRICE+K12988*MESCLUN_PRICE</x:f>
        <x:v>245392</x:v>
      </x:c>
      <x:c r="P12988" s="268" t="n">
        <x:f>I12988*TOMATO_FERTILIZER+J12988*CARROT_FERTILIZER+K12988*MESCLUN_FERTILIZER</x:f>
        <x:v>37840</x:v>
      </x:c>
      <x:c r="Q12988" s="268" t="n">
        <x:f>MIN(M12988,FARMER_HOURS)*FARMER_RATE+MAX(M12988-FARMER_HOURS,0)*TEMP_RATE</x:f>
        <x:v>222806.94223453174</x:v>
      </x:c>
      <x:c r="R12988" s="268" t="n">
        <x:f>O12988-P12988-Q12988-FIXED_COST</x:f>
        <x:v>-35254.94223453174</x:v>
      </x:c>
      <x:c r="S12988" s="139" t="str">
        <x:f>IF(AND(L12988&lt;=TOTAL_BED_CAP,N12988&lt;=TEMP_WORKER_CAP),"YES","NO")</x:f>
        <x:v>NO</x:v>
      </x:c>
      <x:c r="T12988" s="139" t="n">
        <x:f>IF(S12988="YES",R12988,-1E+99)</x:f>
        <x:v>-1e+99</x:v>
      </x:c>
    </x:row>
    <x:row r="12989">
      <x:c r="A12989" s="139"/>
      <x:c r="B12989" s="139"/>
      <x:c r="C12989" s="139"/>
      <x:c r="D12989" s="139"/>
      <x:c r="E12989" s="139"/>
      <x:c r="F12989" s="139"/>
      <x:c r="G12989" s="139"/>
      <x:c r="H12989" s="139"/>
      <x:c r="I12989" s="266" t="n">
        <x:f>INT((ROW()-ROW($I$46))/((CARROT_CAP+1)*(MESCLUN_CAP+1)))</x:f>
        <x:v>19</x:v>
      </x:c>
      <x:c r="J12989" s="266" t="n">
        <x:f>MOD(INT((ROW()-ROW($I$46))/(MESCLUN_CAP+1)),CARROT_CAP+1)</x:f>
        <x:v>18</x:v>
      </x:c>
      <x:c r="K12989" s="266" t="n">
        <x:f>MOD(ROW()-ROW($I$46),MESCLUN_CAP+1)</x:f>
        <x:v>16</x:v>
      </x:c>
      <x:c r="L12989" s="266" t="n">
        <x:f>SUM(I12989:K12989)</x:f>
        <x:v>53</x:v>
      </x:c>
      <x:c r="M12989" s="267" t="n">
        <x:f>I12989*TOMATO_HOURS*WEEKS*(1+TOMATO_DIM)^I12989+J12989*CARROT_HOURS*WEEKS*(1+CARROT_DIM)^J12989+K12989*MESCLUN_HOURS*WEEKS*(1+MESCLUN_DIM)^K12989</x:f>
        <x:v>12178.740648586516</x:v>
      </x:c>
      <x:c r="N12989" s="267" t="n">
        <x:f>MAX(M12989-FARMER_HOURS,0)/TEMP_HOURS_PER_WORKER</x:f>
        <x:v>7.957458783740636</x:v>
      </x:c>
      <x:c r="O12989" s="268" t="n">
        <x:f>I12989*TOMATO_PRICE+J12989*CARROT_PRICE+K12989*MESCLUN_PRICE</x:f>
        <x:v>248092</x:v>
      </x:c>
      <x:c r="P12989" s="268" t="n">
        <x:f>I12989*TOMATO_FERTILIZER+J12989*CARROT_FERTILIZER+K12989*MESCLUN_FERTILIZER</x:f>
        <x:v>38720</x:v>
      </x:c>
      <x:c r="Q12989" s="268" t="n">
        <x:f>MIN(M12989,FARMER_HOURS)*FARMER_RATE+MAX(M12989-FARMER_HOURS,0)*TEMP_RATE</x:f>
        <x:v>223936.46959351588</x:v>
      </x:c>
      <x:c r="R12989" s="268" t="n">
        <x:f>O12989-P12989-Q12989-FIXED_COST</x:f>
        <x:v>-34564.46959351588</x:v>
      </x:c>
      <x:c r="S12989" s="139" t="str">
        <x:f>IF(AND(L12989&lt;=TOTAL_BED_CAP,N12989&lt;=TEMP_WORKER_CAP),"YES","NO")</x:f>
        <x:v>NO</x:v>
      </x:c>
      <x:c r="T12989" s="139" t="n">
        <x:f>IF(S12989="YES",R12989,-1E+99)</x:f>
        <x:v>-1e+99</x:v>
      </x:c>
    </x:row>
    <x:row r="12990">
      <x:c r="A12990" s="139"/>
      <x:c r="B12990" s="139"/>
      <x:c r="C12990" s="139"/>
      <x:c r="D12990" s="139"/>
      <x:c r="E12990" s="139"/>
      <x:c r="F12990" s="139"/>
      <x:c r="G12990" s="139"/>
      <x:c r="H12990" s="139"/>
      <x:c r="I12990" s="266" t="n">
        <x:f>INT((ROW()-ROW($I$46))/((CARROT_CAP+1)*(MESCLUN_CAP+1)))</x:f>
        <x:v>19</x:v>
      </x:c>
      <x:c r="J12990" s="266" t="n">
        <x:f>MOD(INT((ROW()-ROW($I$46))/(MESCLUN_CAP+1)),CARROT_CAP+1)</x:f>
        <x:v>18</x:v>
      </x:c>
      <x:c r="K12990" s="266" t="n">
        <x:f>MOD(ROW()-ROW($I$46),MESCLUN_CAP+1)</x:f>
        <x:v>17</x:v>
      </x:c>
      <x:c r="L12990" s="266" t="n">
        <x:f>SUM(I12990:K12990)</x:f>
        <x:v>54</x:v>
      </x:c>
      <x:c r="M12990" s="267" t="n">
        <x:f>I12990*TOMATO_HOURS*WEEKS*(1+TOMATO_DIM)^I12990+J12990*CARROT_HOURS*WEEKS*(1+CARROT_DIM)^J12990+K12990*MESCLUN_HOURS*WEEKS*(1+MESCLUN_DIM)^K12990</x:f>
        <x:v>12245.300872033056</x:v>
      </x:c>
      <x:c r="N12990" s="267" t="n">
        <x:f>MAX(M12990-FARMER_HOURS,0)/TEMP_HOURS_PER_WORKER</x:f>
        <x:v>8.003681161134066</x:v>
      </x:c>
      <x:c r="O12990" s="268" t="n">
        <x:f>I12990*TOMATO_PRICE+J12990*CARROT_PRICE+K12990*MESCLUN_PRICE</x:f>
        <x:v>250792</x:v>
      </x:c>
      <x:c r="P12990" s="268" t="n">
        <x:f>I12990*TOMATO_FERTILIZER+J12990*CARROT_FERTILIZER+K12990*MESCLUN_FERTILIZER</x:f>
        <x:v>39600</x:v>
      </x:c>
      <x:c r="Q12990" s="268" t="n">
        <x:f>MIN(M12990,FARMER_HOURS)*FARMER_RATE+MAX(M12990-FARMER_HOURS,0)*TEMP_RATE</x:f>
        <x:v>225092.02902835168</x:v>
      </x:c>
      <x:c r="R12990" s="268" t="n">
        <x:f>O12990-P12990-Q12990-FIXED_COST</x:f>
        <x:v>-33900.02902835168</x:v>
      </x:c>
      <x:c r="S12990" s="139" t="str">
        <x:f>IF(AND(L12990&lt;=TOTAL_BED_CAP,N12990&lt;=TEMP_WORKER_CAP),"YES","NO")</x:f>
        <x:v>NO</x:v>
      </x:c>
      <x:c r="T12990" s="139" t="n">
        <x:f>IF(S12990="YES",R12990,-1E+99)</x:f>
        <x:v>-1e+99</x:v>
      </x:c>
    </x:row>
    <x:row r="12991">
      <x:c r="A12991" s="139"/>
      <x:c r="B12991" s="139"/>
      <x:c r="C12991" s="139"/>
      <x:c r="D12991" s="139"/>
      <x:c r="E12991" s="139"/>
      <x:c r="F12991" s="139"/>
      <x:c r="G12991" s="139"/>
      <x:c r="H12991" s="139"/>
      <x:c r="I12991" s="266" t="n">
        <x:f>INT((ROW()-ROW($I$46))/((CARROT_CAP+1)*(MESCLUN_CAP+1)))</x:f>
        <x:v>19</x:v>
      </x:c>
      <x:c r="J12991" s="266" t="n">
        <x:f>MOD(INT((ROW()-ROW($I$46))/(MESCLUN_CAP+1)),CARROT_CAP+1)</x:f>
        <x:v>18</x:v>
      </x:c>
      <x:c r="K12991" s="266" t="n">
        <x:f>MOD(ROW()-ROW($I$46),MESCLUN_CAP+1)</x:f>
        <x:v>18</x:v>
      </x:c>
      <x:c r="L12991" s="266" t="n">
        <x:f>SUM(I12991:K12991)</x:f>
        <x:v>55</x:v>
      </x:c>
      <x:c r="M12991" s="267" t="n">
        <x:f>I12991*TOMATO_HOURS*WEEKS*(1+TOMATO_DIM)^I12991+J12991*CARROT_HOURS*WEEKS*(1+CARROT_DIM)^J12991+K12991*MESCLUN_HOURS*WEEKS*(1+MESCLUN_DIM)^K12991</x:f>
        <x:v>12313.387863491644</x:v>
      </x:c>
      <x:c r="N12991" s="267" t="n">
        <x:f>MAX(M12991-FARMER_HOURS,0)/TEMP_HOURS_PER_WORKER</x:f>
        <x:v>8.05096379409142</x:v>
      </x:c>
      <x:c r="O12991" s="268" t="n">
        <x:f>I12991*TOMATO_PRICE+J12991*CARROT_PRICE+K12991*MESCLUN_PRICE</x:f>
        <x:v>253492</x:v>
      </x:c>
      <x:c r="P12991" s="268" t="n">
        <x:f>I12991*TOMATO_FERTILIZER+J12991*CARROT_FERTILIZER+K12991*MESCLUN_FERTILIZER</x:f>
        <x:v>40480</x:v>
      </x:c>
      <x:c r="Q12991" s="268" t="n">
        <x:f>MIN(M12991,FARMER_HOURS)*FARMER_RATE+MAX(M12991-FARMER_HOURS,0)*TEMP_RATE</x:f>
        <x:v>226274.0948522855</x:v>
      </x:c>
      <x:c r="R12991" s="268" t="n">
        <x:f>O12991-P12991-Q12991-FIXED_COST</x:f>
        <x:v>-33262.09485228549</x:v>
      </x:c>
      <x:c r="S12991" s="139" t="str">
        <x:f>IF(AND(L12991&lt;=TOTAL_BED_CAP,N12991&lt;=TEMP_WORKER_CAP),"YES","NO")</x:f>
        <x:v>NO</x:v>
      </x:c>
      <x:c r="T12991" s="139" t="n">
        <x:f>IF(S12991="YES",R12991,-1E+99)</x:f>
        <x:v>-1e+99</x:v>
      </x:c>
    </x:row>
    <x:row r="12992">
      <x:c r="A12992" s="139"/>
      <x:c r="B12992" s="139"/>
      <x:c r="C12992" s="139"/>
      <x:c r="D12992" s="139"/>
      <x:c r="E12992" s="139"/>
      <x:c r="F12992" s="139"/>
      <x:c r="G12992" s="139"/>
      <x:c r="H12992" s="139"/>
      <x:c r="I12992" s="266" t="n">
        <x:f>INT((ROW()-ROW($I$46))/((CARROT_CAP+1)*(MESCLUN_CAP+1)))</x:f>
        <x:v>19</x:v>
      </x:c>
      <x:c r="J12992" s="266" t="n">
        <x:f>MOD(INT((ROW()-ROW($I$46))/(MESCLUN_CAP+1)),CARROT_CAP+1)</x:f>
        <x:v>18</x:v>
      </x:c>
      <x:c r="K12992" s="266" t="n">
        <x:f>MOD(ROW()-ROW($I$46),MESCLUN_CAP+1)</x:f>
        <x:v>19</x:v>
      </x:c>
      <x:c r="L12992" s="266" t="n">
        <x:f>SUM(I12992:K12992)</x:f>
        <x:v>56</x:v>
      </x:c>
      <x:c r="M12992" s="267" t="n">
        <x:f>I12992*TOMATO_HOURS*WEEKS*(1+TOMATO_DIM)^I12992+J12992*CARROT_HOURS*WEEKS*(1+CARROT_DIM)^J12992+K12992*MESCLUN_HOURS*WEEKS*(1+MESCLUN_DIM)^K12992</x:f>
        <x:v>12383.029392127666</x:v>
      </x:c>
      <x:c r="N12992" s="267" t="n">
        <x:f>MAX(M12992-FARMER_HOURS,0)/TEMP_HOURS_PER_WORKER</x:f>
        <x:v>8.099325966755323</x:v>
      </x:c>
      <x:c r="O12992" s="268" t="n">
        <x:f>I12992*TOMATO_PRICE+J12992*CARROT_PRICE+K12992*MESCLUN_PRICE</x:f>
        <x:v>256192</x:v>
      </x:c>
      <x:c r="P12992" s="268" t="n">
        <x:f>I12992*TOMATO_FERTILIZER+J12992*CARROT_FERTILIZER+K12992*MESCLUN_FERTILIZER</x:f>
        <x:v>41360</x:v>
      </x:c>
      <x:c r="Q12992" s="268" t="n">
        <x:f>MIN(M12992,FARMER_HOURS)*FARMER_RATE+MAX(M12992-FARMER_HOURS,0)*TEMP_RATE</x:f>
        <x:v>227483.1491688831</x:v>
      </x:c>
      <x:c r="R12992" s="268" t="n">
        <x:f>O12992-P12992-Q12992-FIXED_COST</x:f>
        <x:v>-32651.1491688831</x:v>
      </x:c>
      <x:c r="S12992" s="139" t="str">
        <x:f>IF(AND(L12992&lt;=TOTAL_BED_CAP,N12992&lt;=TEMP_WORKER_CAP),"YES","NO")</x:f>
        <x:v>NO</x:v>
      </x:c>
      <x:c r="T12992" s="139" t="n">
        <x:f>IF(S12992="YES",R12992,-1E+99)</x:f>
        <x:v>-1e+99</x:v>
      </x:c>
    </x:row>
    <x:row r="12993">
      <x:c r="A12993" s="139"/>
      <x:c r="B12993" s="139"/>
      <x:c r="C12993" s="139"/>
      <x:c r="D12993" s="139"/>
      <x:c r="E12993" s="139"/>
      <x:c r="F12993" s="139"/>
      <x:c r="G12993" s="139"/>
      <x:c r="H12993" s="139"/>
      <x:c r="I12993" s="266" t="n">
        <x:f>INT((ROW()-ROW($I$46))/((CARROT_CAP+1)*(MESCLUN_CAP+1)))</x:f>
        <x:v>19</x:v>
      </x:c>
      <x:c r="J12993" s="266" t="n">
        <x:f>MOD(INT((ROW()-ROW($I$46))/(MESCLUN_CAP+1)),CARROT_CAP+1)</x:f>
        <x:v>18</x:v>
      </x:c>
      <x:c r="K12993" s="266" t="n">
        <x:f>MOD(ROW()-ROW($I$46),MESCLUN_CAP+1)</x:f>
        <x:v>20</x:v>
      </x:c>
      <x:c r="L12993" s="266" t="n">
        <x:f>SUM(I12993:K12993)</x:f>
        <x:v>57</x:v>
      </x:c>
      <x:c r="M12993" s="267" t="n">
        <x:f>I12993*TOMATO_HOURS*WEEKS*(1+TOMATO_DIM)^I12993+J12993*CARROT_HOURS*WEEKS*(1+CARROT_DIM)^J12993+K12993*MESCLUN_HOURS*WEEKS*(1+MESCLUN_DIM)^K12993</x:f>
        <x:v>12454.253682778142</x:v>
      </x:c>
      <x:c r="N12993" s="267" t="n">
        <x:f>MAX(M12993-FARMER_HOURS,0)/TEMP_HOURS_PER_WORKER</x:f>
        <x:v>8.148787279707044</x:v>
      </x:c>
      <x:c r="O12993" s="268" t="n">
        <x:f>I12993*TOMATO_PRICE+J12993*CARROT_PRICE+K12993*MESCLUN_PRICE</x:f>
        <x:v>258892</x:v>
      </x:c>
      <x:c r="P12993" s="268" t="n">
        <x:f>I12993*TOMATO_FERTILIZER+J12993*CARROT_FERTILIZER+K12993*MESCLUN_FERTILIZER</x:f>
        <x:v>42240</x:v>
      </x:c>
      <x:c r="Q12993" s="268" t="n">
        <x:f>MIN(M12993,FARMER_HOURS)*FARMER_RATE+MAX(M12993-FARMER_HOURS,0)*TEMP_RATE</x:f>
        <x:v>228719.68199267608</x:v>
      </x:c>
      <x:c r="R12993" s="268" t="n">
        <x:f>O12993-P12993-Q12993-FIXED_COST</x:f>
        <x:v>-32067.68199267608</x:v>
      </x:c>
      <x:c r="S12993" s="139" t="str">
        <x:f>IF(AND(L12993&lt;=TOTAL_BED_CAP,N12993&lt;=TEMP_WORKER_CAP),"YES","NO")</x:f>
        <x:v>NO</x:v>
      </x:c>
      <x:c r="T12993" s="139" t="n">
        <x:f>IF(S12993="YES",R12993,-1E+99)</x:f>
        <x:v>-1e+99</x:v>
      </x:c>
    </x:row>
    <x:row r="12994">
      <x:c r="A12994" s="139"/>
      <x:c r="B12994" s="139"/>
      <x:c r="C12994" s="139"/>
      <x:c r="D12994" s="139"/>
      <x:c r="E12994" s="139"/>
      <x:c r="F12994" s="139"/>
      <x:c r="G12994" s="139"/>
      <x:c r="H12994" s="139"/>
      <x:c r="I12994" s="266" t="n">
        <x:f>INT((ROW()-ROW($I$46))/((CARROT_CAP+1)*(MESCLUN_CAP+1)))</x:f>
        <x:v>19</x:v>
      </x:c>
      <x:c r="J12994" s="266" t="n">
        <x:f>MOD(INT((ROW()-ROW($I$46))/(MESCLUN_CAP+1)),CARROT_CAP+1)</x:f>
        <x:v>18</x:v>
      </x:c>
      <x:c r="K12994" s="266" t="n">
        <x:f>MOD(ROW()-ROW($I$46),MESCLUN_CAP+1)</x:f>
        <x:v>21</x:v>
      </x:c>
      <x:c r="L12994" s="266" t="n">
        <x:f>SUM(I12994:K12994)</x:f>
        <x:v>58</x:v>
      </x:c>
      <x:c r="M12994" s="267" t="n">
        <x:f>I12994*TOMATO_HOURS*WEEKS*(1+TOMATO_DIM)^I12994+J12994*CARROT_HOURS*WEEKS*(1+CARROT_DIM)^J12994+K12994*MESCLUN_HOURS*WEEKS*(1+MESCLUN_DIM)^K12994</x:f>
        <x:v>12527.089423004587</x:v>
      </x:c>
      <x:c r="N12994" s="267" t="n">
        <x:f>MAX(M12994-FARMER_HOURS,0)/TEMP_HOURS_PER_WORKER</x:f>
        <x:v>8.199367654864297</x:v>
      </x:c>
      <x:c r="O12994" s="268" t="n">
        <x:f>I12994*TOMATO_PRICE+J12994*CARROT_PRICE+K12994*MESCLUN_PRICE</x:f>
        <x:v>261592</x:v>
      </x:c>
      <x:c r="P12994" s="268" t="n">
        <x:f>I12994*TOMATO_FERTILIZER+J12994*CARROT_FERTILIZER+K12994*MESCLUN_FERTILIZER</x:f>
        <x:v>43120</x:v>
      </x:c>
      <x:c r="Q12994" s="268" t="n">
        <x:f>MIN(M12994,FARMER_HOURS)*FARMER_RATE+MAX(M12994-FARMER_HOURS,0)*TEMP_RATE</x:f>
        <x:v>229984.19137160742</x:v>
      </x:c>
      <x:c r="R12994" s="268" t="n">
        <x:f>O12994-P12994-Q12994-FIXED_COST</x:f>
        <x:v>-31512.19137160742</x:v>
      </x:c>
      <x:c r="S12994" s="139" t="str">
        <x:f>IF(AND(L12994&lt;=TOTAL_BED_CAP,N12994&lt;=TEMP_WORKER_CAP),"YES","NO")</x:f>
        <x:v>NO</x:v>
      </x:c>
      <x:c r="T12994" s="139" t="n">
        <x:f>IF(S12994="YES",R12994,-1E+99)</x:f>
        <x:v>-1e+99</x:v>
      </x:c>
    </x:row>
    <x:row r="12995">
      <x:c r="A12995" s="139"/>
      <x:c r="B12995" s="139"/>
      <x:c r="C12995" s="139"/>
      <x:c r="D12995" s="139"/>
      <x:c r="E12995" s="139"/>
      <x:c r="F12995" s="139"/>
      <x:c r="G12995" s="139"/>
      <x:c r="H12995" s="139"/>
      <x:c r="I12995" s="266" t="n">
        <x:f>INT((ROW()-ROW($I$46))/((CARROT_CAP+1)*(MESCLUN_CAP+1)))</x:f>
        <x:v>19</x:v>
      </x:c>
      <x:c r="J12995" s="266" t="n">
        <x:f>MOD(INT((ROW()-ROW($I$46))/(MESCLUN_CAP+1)),CARROT_CAP+1)</x:f>
        <x:v>18</x:v>
      </x:c>
      <x:c r="K12995" s="266" t="n">
        <x:f>MOD(ROW()-ROW($I$46),MESCLUN_CAP+1)</x:f>
        <x:v>22</x:v>
      </x:c>
      <x:c r="L12995" s="266" t="n">
        <x:f>SUM(I12995:K12995)</x:f>
        <x:v>59</x:v>
      </x:c>
      <x:c r="M12995" s="267" t="n">
        <x:f>I12995*TOMATO_HOURS*WEEKS*(1+TOMATO_DIM)^I12995+J12995*CARROT_HOURS*WEEKS*(1+CARROT_DIM)^J12995+K12995*MESCLUN_HOURS*WEEKS*(1+MESCLUN_DIM)^K12995</x:f>
        <x:v>12601.565770250982</x:v>
      </x:c>
      <x:c r="N12995" s="267" t="n">
        <x:f>MAX(M12995-FARMER_HOURS,0)/TEMP_HOURS_PER_WORKER</x:f>
        <x:v>8.25108734045207</x:v>
      </x:c>
      <x:c r="O12995" s="268" t="n">
        <x:f>I12995*TOMATO_PRICE+J12995*CARROT_PRICE+K12995*MESCLUN_PRICE</x:f>
        <x:v>264292</x:v>
      </x:c>
      <x:c r="P12995" s="268" t="n">
        <x:f>I12995*TOMATO_FERTILIZER+J12995*CARROT_FERTILIZER+K12995*MESCLUN_FERTILIZER</x:f>
        <x:v>44000</x:v>
      </x:c>
      <x:c r="Q12995" s="268" t="n">
        <x:f>MIN(M12995,FARMER_HOURS)*FARMER_RATE+MAX(M12995-FARMER_HOURS,0)*TEMP_RATE</x:f>
        <x:v>231277.18351130176</x:v>
      </x:c>
      <x:c r="R12995" s="268" t="n">
        <x:f>O12995-P12995-Q12995-FIXED_COST</x:f>
        <x:v>-30985.18351130176</x:v>
      </x:c>
      <x:c r="S12995" s="139" t="str">
        <x:f>IF(AND(L12995&lt;=TOTAL_BED_CAP,N12995&lt;=TEMP_WORKER_CAP),"YES","NO")</x:f>
        <x:v>NO</x:v>
      </x:c>
      <x:c r="T12995" s="139" t="n">
        <x:f>IF(S12995="YES",R12995,-1E+99)</x:f>
        <x:v>-1e+99</x:v>
      </x:c>
    </x:row>
    <x:row r="12996">
      <x:c r="A12996" s="139"/>
      <x:c r="B12996" s="139"/>
      <x:c r="C12996" s="139"/>
      <x:c r="D12996" s="139"/>
      <x:c r="E12996" s="139"/>
      <x:c r="F12996" s="139"/>
      <x:c r="G12996" s="139"/>
      <x:c r="H12996" s="139"/>
      <x:c r="I12996" s="266" t="n">
        <x:f>INT((ROW()-ROW($I$46))/((CARROT_CAP+1)*(MESCLUN_CAP+1)))</x:f>
        <x:v>19</x:v>
      </x:c>
      <x:c r="J12996" s="266" t="n">
        <x:f>MOD(INT((ROW()-ROW($I$46))/(MESCLUN_CAP+1)),CARROT_CAP+1)</x:f>
        <x:v>18</x:v>
      </x:c>
      <x:c r="K12996" s="266" t="n">
        <x:f>MOD(ROW()-ROW($I$46),MESCLUN_CAP+1)</x:f>
        <x:v>23</x:v>
      </x:c>
      <x:c r="L12996" s="266" t="n">
        <x:f>SUM(I12996:K12996)</x:f>
        <x:v>60</x:v>
      </x:c>
      <x:c r="M12996" s="267" t="n">
        <x:f>I12996*TOMATO_HOURS*WEEKS*(1+TOMATO_DIM)^I12996+J12996*CARROT_HOURS*WEEKS*(1+CARROT_DIM)^J12996+K12996*MESCLUN_HOURS*WEEKS*(1+MESCLUN_DIM)^K12996</x:f>
        <x:v>12677.712359108418</x:v>
      </x:c>
      <x:c r="N12996" s="267" t="n">
        <x:f>MAX(M12996-FARMER_HOURS,0)/TEMP_HOURS_PER_WORKER</x:f>
        <x:v>8.303966916047512</x:v>
      </x:c>
      <x:c r="O12996" s="268" t="n">
        <x:f>I12996*TOMATO_PRICE+J12996*CARROT_PRICE+K12996*MESCLUN_PRICE</x:f>
        <x:v>266992</x:v>
      </x:c>
      <x:c r="P12996" s="268" t="n">
        <x:f>I12996*TOMATO_FERTILIZER+J12996*CARROT_FERTILIZER+K12996*MESCLUN_FERTILIZER</x:f>
        <x:v>44880</x:v>
      </x:c>
      <x:c r="Q12996" s="268" t="n">
        <x:f>MIN(M12996,FARMER_HOURS)*FARMER_RATE+MAX(M12996-FARMER_HOURS,0)*TEMP_RATE</x:f>
        <x:v>232599.17290118782</x:v>
      </x:c>
      <x:c r="R12996" s="268" t="n">
        <x:f>O12996-P12996-Q12996-FIXED_COST</x:f>
        <x:v>-30487.17290118782</x:v>
      </x:c>
      <x:c r="S12996" s="139" t="str">
        <x:f>IF(AND(L12996&lt;=TOTAL_BED_CAP,N12996&lt;=TEMP_WORKER_CAP),"YES","NO")</x:f>
        <x:v>NO</x:v>
      </x:c>
      <x:c r="T12996" s="139" t="n">
        <x:f>IF(S12996="YES",R12996,-1E+99)</x:f>
        <x:v>-1e+99</x:v>
      </x:c>
    </x:row>
    <x:row r="12997">
      <x:c r="A12997" s="139"/>
      <x:c r="B12997" s="139"/>
      <x:c r="C12997" s="139"/>
      <x:c r="D12997" s="139"/>
      <x:c r="E12997" s="139"/>
      <x:c r="F12997" s="139"/>
      <x:c r="G12997" s="139"/>
      <x:c r="H12997" s="139"/>
      <x:c r="I12997" s="266" t="n">
        <x:f>INT((ROW()-ROW($I$46))/((CARROT_CAP+1)*(MESCLUN_CAP+1)))</x:f>
        <x:v>19</x:v>
      </x:c>
      <x:c r="J12997" s="266" t="n">
        <x:f>MOD(INT((ROW()-ROW($I$46))/(MESCLUN_CAP+1)),CARROT_CAP+1)</x:f>
        <x:v>18</x:v>
      </x:c>
      <x:c r="K12997" s="266" t="n">
        <x:f>MOD(ROW()-ROW($I$46),MESCLUN_CAP+1)</x:f>
        <x:v>24</x:v>
      </x:c>
      <x:c r="L12997" s="266" t="n">
        <x:f>SUM(I12997:K12997)</x:f>
        <x:v>61</x:v>
      </x:c>
      <x:c r="M12997" s="267" t="n">
        <x:f>I12997*TOMATO_HOURS*WEEKS*(1+TOMATO_DIM)^I12997+J12997*CARROT_HOURS*WEEKS*(1+CARROT_DIM)^J12997+K12997*MESCLUN_HOURS*WEEKS*(1+MESCLUN_DIM)^K12997</x:f>
        <x:v>12755.559308687914</x:v>
      </x:c>
      <x:c r="N12997" s="267" t="n">
        <x:f>MAX(M12997-FARMER_HOURS,0)/TEMP_HOURS_PER_WORKER</x:f>
        <x:v>8.358027297699941</x:v>
      </x:c>
      <x:c r="O12997" s="268" t="n">
        <x:f>I12997*TOMATO_PRICE+J12997*CARROT_PRICE+K12997*MESCLUN_PRICE</x:f>
        <x:v>269692</x:v>
      </x:c>
      <x:c r="P12997" s="268" t="n">
        <x:f>I12997*TOMATO_FERTILIZER+J12997*CARROT_FERTILIZER+K12997*MESCLUN_FERTILIZER</x:f>
        <x:v>45760</x:v>
      </x:c>
      <x:c r="Q12997" s="268" t="n">
        <x:f>MIN(M12997,FARMER_HOURS)*FARMER_RATE+MAX(M12997-FARMER_HOURS,0)*TEMP_RATE</x:f>
        <x:v>233950.6824424985</x:v>
      </x:c>
      <x:c r="R12997" s="268" t="n">
        <x:f>O12997-P12997-Q12997-FIXED_COST</x:f>
        <x:v>-30018.68244249851</x:v>
      </x:c>
      <x:c r="S12997" s="139" t="str">
        <x:f>IF(AND(L12997&lt;=TOTAL_BED_CAP,N12997&lt;=TEMP_WORKER_CAP),"YES","NO")</x:f>
        <x:v>NO</x:v>
      </x:c>
      <x:c r="T12997" s="139" t="n">
        <x:f>IF(S12997="YES",R12997,-1E+99)</x:f>
        <x:v>-1e+99</x:v>
      </x:c>
    </x:row>
    <x:row r="12998">
      <x:c r="A12998" s="139"/>
      <x:c r="B12998" s="139"/>
      <x:c r="C12998" s="139"/>
      <x:c r="D12998" s="139"/>
      <x:c r="E12998" s="139"/>
      <x:c r="F12998" s="139"/>
      <x:c r="G12998" s="139"/>
      <x:c r="H12998" s="139"/>
      <x:c r="I12998" s="266" t="n">
        <x:f>INT((ROW()-ROW($I$46))/((CARROT_CAP+1)*(MESCLUN_CAP+1)))</x:f>
        <x:v>19</x:v>
      </x:c>
      <x:c r="J12998" s="266" t="n">
        <x:f>MOD(INT((ROW()-ROW($I$46))/(MESCLUN_CAP+1)),CARROT_CAP+1)</x:f>
        <x:v>18</x:v>
      </x:c>
      <x:c r="K12998" s="266" t="n">
        <x:f>MOD(ROW()-ROW($I$46),MESCLUN_CAP+1)</x:f>
        <x:v>25</x:v>
      </x:c>
      <x:c r="L12998" s="266" t="n">
        <x:f>SUM(I12998:K12998)</x:f>
        <x:v>62</x:v>
      </x:c>
      <x:c r="M12998" s="267" t="n">
        <x:f>I12998*TOMATO_HOURS*WEEKS*(1+TOMATO_DIM)^I12998+J12998*CARROT_HOURS*WEEKS*(1+CARROT_DIM)^J12998+K12998*MESCLUN_HOURS*WEEKS*(1+MESCLUN_DIM)^K12998</x:f>
        <x:v>12835.137230103011</x:v>
      </x:c>
      <x:c r="N12998" s="267" t="n">
        <x:f>MAX(M12998-FARMER_HOURS,0)/TEMP_HOURS_PER_WORKER</x:f>
        <x:v>8.413289743127091</x:v>
      </x:c>
      <x:c r="O12998" s="268" t="n">
        <x:f>I12998*TOMATO_PRICE+J12998*CARROT_PRICE+K12998*MESCLUN_PRICE</x:f>
        <x:v>272392</x:v>
      </x:c>
      <x:c r="P12998" s="268" t="n">
        <x:f>I12998*TOMATO_FERTILIZER+J12998*CARROT_FERTILIZER+K12998*MESCLUN_FERTILIZER</x:f>
        <x:v>46640</x:v>
      </x:c>
      <x:c r="Q12998" s="268" t="n">
        <x:f>MIN(M12998,FARMER_HOURS)*FARMER_RATE+MAX(M12998-FARMER_HOURS,0)*TEMP_RATE</x:f>
        <x:v>235332.24357817727</x:v>
      </x:c>
      <x:c r="R12998" s="268" t="n">
        <x:f>O12998-P12998-Q12998-FIXED_COST</x:f>
        <x:v>-29580.243578177266</x:v>
      </x:c>
      <x:c r="S12998" s="139" t="str">
        <x:f>IF(AND(L12998&lt;=TOTAL_BED_CAP,N12998&lt;=TEMP_WORKER_CAP),"YES","NO")</x:f>
        <x:v>NO</x:v>
      </x:c>
      <x:c r="T12998" s="139" t="n">
        <x:f>IF(S12998="YES",R12998,-1E+99)</x:f>
        <x:v>-1e+99</x:v>
      </x:c>
    </x:row>
    <x:row r="12999">
      <x:c r="A12999" s="139"/>
      <x:c r="B12999" s="139"/>
      <x:c r="C12999" s="139"/>
      <x:c r="D12999" s="139"/>
      <x:c r="E12999" s="139"/>
      <x:c r="F12999" s="139"/>
      <x:c r="G12999" s="139"/>
      <x:c r="H12999" s="139"/>
      <x:c r="I12999" s="266" t="n">
        <x:f>INT((ROW()-ROW($I$46))/((CARROT_CAP+1)*(MESCLUN_CAP+1)))</x:f>
        <x:v>19</x:v>
      </x:c>
      <x:c r="J12999" s="266" t="n">
        <x:f>MOD(INT((ROW()-ROW($I$46))/(MESCLUN_CAP+1)),CARROT_CAP+1)</x:f>
        <x:v>18</x:v>
      </x:c>
      <x:c r="K12999" s="266" t="n">
        <x:f>MOD(ROW()-ROW($I$46),MESCLUN_CAP+1)</x:f>
        <x:v>26</x:v>
      </x:c>
      <x:c r="L12999" s="266" t="n">
        <x:f>SUM(I12999:K12999)</x:f>
        <x:v>63</x:v>
      </x:c>
      <x:c r="M12999" s="267" t="n">
        <x:f>I12999*TOMATO_HOURS*WEEKS*(1+TOMATO_DIM)^I12999+J12999*CARROT_HOURS*WEEKS*(1+CARROT_DIM)^J12999+K12999*MESCLUN_HOURS*WEEKS*(1+MESCLUN_DIM)^K12999</x:f>
        <x:v>12916.47723406373</x:v>
      </x:c>
      <x:c r="N12999" s="267" t="n">
        <x:f>MAX(M12999-FARMER_HOURS,0)/TEMP_HOURS_PER_WORKER</x:f>
        <x:v>8.4697758569887</x:v>
      </x:c>
      <x:c r="O12999" s="268" t="n">
        <x:f>I12999*TOMATO_PRICE+J12999*CARROT_PRICE+K12999*MESCLUN_PRICE</x:f>
        <x:v>275092</x:v>
      </x:c>
      <x:c r="P12999" s="268" t="n">
        <x:f>I12999*TOMATO_FERTILIZER+J12999*CARROT_FERTILIZER+K12999*MESCLUN_FERTILIZER</x:f>
        <x:v>47520</x:v>
      </x:c>
      <x:c r="Q12999" s="268" t="n">
        <x:f>MIN(M12999,FARMER_HOURS)*FARMER_RATE+MAX(M12999-FARMER_HOURS,0)*TEMP_RATE</x:f>
        <x:v>236744.39642471753</x:v>
      </x:c>
      <x:c r="R12999" s="268" t="n">
        <x:f>O12999-P12999-Q12999-FIXED_COST</x:f>
        <x:v>-29172.39642471753</x:v>
      </x:c>
      <x:c r="S12999" s="139" t="str">
        <x:f>IF(AND(L12999&lt;=TOTAL_BED_CAP,N12999&lt;=TEMP_WORKER_CAP),"YES","NO")</x:f>
        <x:v>NO</x:v>
      </x:c>
      <x:c r="T12999" s="139" t="n">
        <x:f>IF(S12999="YES",R12999,-1E+99)</x:f>
        <x:v>-1e+99</x:v>
      </x:c>
    </x:row>
    <x:row r="13000">
      <x:c r="A13000" s="139"/>
      <x:c r="B13000" s="139"/>
      <x:c r="C13000" s="139"/>
      <x:c r="D13000" s="139"/>
      <x:c r="E13000" s="139"/>
      <x:c r="F13000" s="139"/>
      <x:c r="G13000" s="139"/>
      <x:c r="H13000" s="139"/>
      <x:c r="I13000" s="266" t="n">
        <x:f>INT((ROW()-ROW($I$46))/((CARROT_CAP+1)*(MESCLUN_CAP+1)))</x:f>
        <x:v>19</x:v>
      </x:c>
      <x:c r="J13000" s="266" t="n">
        <x:f>MOD(INT((ROW()-ROW($I$46))/(MESCLUN_CAP+1)),CARROT_CAP+1)</x:f>
        <x:v>18</x:v>
      </x:c>
      <x:c r="K13000" s="266" t="n">
        <x:f>MOD(ROW()-ROW($I$46),MESCLUN_CAP+1)</x:f>
        <x:v>27</x:v>
      </x:c>
      <x:c r="L13000" s="266" t="n">
        <x:f>SUM(I13000:K13000)</x:f>
        <x:v>64</x:v>
      </x:c>
      <x:c r="M13000" s="267" t="n">
        <x:f>I13000*TOMATO_HOURS*WEEKS*(1+TOMATO_DIM)^I13000+J13000*CARROT_HOURS*WEEKS*(1+CARROT_DIM)^J13000+K13000*MESCLUN_HOURS*WEEKS*(1+MESCLUN_DIM)^K13000</x:f>
        <x:v>12999.610938583486</x:v>
      </x:c>
      <x:c r="N13000" s="267" t="n">
        <x:f>MAX(M13000-FARMER_HOURS,0)/TEMP_HOURS_PER_WORKER</x:f>
        <x:v>8.527507596238532</x:v>
      </x:c>
      <x:c r="O13000" s="268" t="n">
        <x:f>I13000*TOMATO_PRICE+J13000*CARROT_PRICE+K13000*MESCLUN_PRICE</x:f>
        <x:v>277792</x:v>
      </x:c>
      <x:c r="P13000" s="268" t="n">
        <x:f>I13000*TOMATO_FERTILIZER+J13000*CARROT_FERTILIZER+K13000*MESCLUN_FERTILIZER</x:f>
        <x:v>48400</x:v>
      </x:c>
      <x:c r="Q13000" s="268" t="n">
        <x:f>MIN(M13000,FARMER_HOURS)*FARMER_RATE+MAX(M13000-FARMER_HOURS,0)*TEMP_RATE</x:f>
        <x:v>238187.68990596329</x:v>
      </x:c>
      <x:c r="R13000" s="268" t="n">
        <x:f>O13000-P13000-Q13000-FIXED_COST</x:f>
        <x:v>-28795.689905963285</x:v>
      </x:c>
      <x:c r="S13000" s="139" t="str">
        <x:f>IF(AND(L13000&lt;=TOTAL_BED_CAP,N13000&lt;=TEMP_WORKER_CAP),"YES","NO")</x:f>
        <x:v>NO</x:v>
      </x:c>
      <x:c r="T13000" s="139" t="n">
        <x:f>IF(S13000="YES",R13000,-1E+99)</x:f>
        <x:v>-1e+99</x:v>
      </x:c>
    </x:row>
    <x:row r="13001">
      <x:c r="A13001" s="139"/>
      <x:c r="B13001" s="139"/>
      <x:c r="C13001" s="139"/>
      <x:c r="D13001" s="139"/>
      <x:c r="E13001" s="139"/>
      <x:c r="F13001" s="139"/>
      <x:c r="G13001" s="139"/>
      <x:c r="H13001" s="139"/>
      <x:c r="I13001" s="266" t="n">
        <x:f>INT((ROW()-ROW($I$46))/((CARROT_CAP+1)*(MESCLUN_CAP+1)))</x:f>
        <x:v>19</x:v>
      </x:c>
      <x:c r="J13001" s="266" t="n">
        <x:f>MOD(INT((ROW()-ROW($I$46))/(MESCLUN_CAP+1)),CARROT_CAP+1)</x:f>
        <x:v>18</x:v>
      </x:c>
      <x:c r="K13001" s="266" t="n">
        <x:f>MOD(ROW()-ROW($I$46),MESCLUN_CAP+1)</x:f>
        <x:v>28</x:v>
      </x:c>
      <x:c r="L13001" s="266" t="n">
        <x:f>SUM(I13001:K13001)</x:f>
        <x:v>65</x:v>
      </x:c>
      <x:c r="M13001" s="267" t="n">
        <x:f>I13001*TOMATO_HOURS*WEEKS*(1+TOMATO_DIM)^I13001+J13001*CARROT_HOURS*WEEKS*(1+CARROT_DIM)^J13001+K13001*MESCLUN_HOURS*WEEKS*(1+MESCLUN_DIM)^K13001</x:f>
        <x:v>13084.57047680064</x:v>
      </x:c>
      <x:c r="N13001" s="267" t="n">
        <x:f>MAX(M13001-FARMER_HOURS,0)/TEMP_HOURS_PER_WORKER</x:f>
        <x:v>8.586507275556</x:v>
      </x:c>
      <x:c r="O13001" s="268" t="n">
        <x:f>I13001*TOMATO_PRICE+J13001*CARROT_PRICE+K13001*MESCLUN_PRICE</x:f>
        <x:v>280492</x:v>
      </x:c>
      <x:c r="P13001" s="268" t="n">
        <x:f>I13001*TOMATO_FERTILIZER+J13001*CARROT_FERTILIZER+K13001*MESCLUN_FERTILIZER</x:f>
        <x:v>49280</x:v>
      </x:c>
      <x:c r="Q13001" s="268" t="n">
        <x:f>MIN(M13001,FARMER_HOURS)*FARMER_RATE+MAX(M13001-FARMER_HOURS,0)*TEMP_RATE</x:f>
        <x:v>239662.6818889</x:v>
      </x:c>
      <x:c r="R13001" s="268" t="n">
        <x:f>O13001-P13001-Q13001-FIXED_COST</x:f>
        <x:v>-28450.6818889</x:v>
      </x:c>
      <x:c r="S13001" s="139" t="str">
        <x:f>IF(AND(L13001&lt;=TOTAL_BED_CAP,N13001&lt;=TEMP_WORKER_CAP),"YES","NO")</x:f>
        <x:v>NO</x:v>
      </x:c>
      <x:c r="T13001" s="139" t="n">
        <x:f>IF(S13001="YES",R13001,-1E+99)</x:f>
        <x:v>-1e+99</x:v>
      </x:c>
    </x:row>
    <x:row r="13002">
      <x:c r="A13002" s="139"/>
      <x:c r="B13002" s="139"/>
      <x:c r="C13002" s="139"/>
      <x:c r="D13002" s="139"/>
      <x:c r="E13002" s="139"/>
      <x:c r="F13002" s="139"/>
      <x:c r="G13002" s="139"/>
      <x:c r="H13002" s="139"/>
      <x:c r="I13002" s="266" t="n">
        <x:f>INT((ROW()-ROW($I$46))/((CARROT_CAP+1)*(MESCLUN_CAP+1)))</x:f>
        <x:v>19</x:v>
      </x:c>
      <x:c r="J13002" s="266" t="n">
        <x:f>MOD(INT((ROW()-ROW($I$46))/(MESCLUN_CAP+1)),CARROT_CAP+1)</x:f>
        <x:v>18</x:v>
      </x:c>
      <x:c r="K13002" s="266" t="n">
        <x:f>MOD(ROW()-ROW($I$46),MESCLUN_CAP+1)</x:f>
        <x:v>29</x:v>
      </x:c>
      <x:c r="L13002" s="266" t="n">
        <x:f>SUM(I13002:K13002)</x:f>
        <x:v>66</x:v>
      </x:c>
      <x:c r="M13002" s="267" t="n">
        <x:f>I13002*TOMATO_HOURS*WEEKS*(1+TOMATO_DIM)^I13002+J13002*CARROT_HOURS*WEEKS*(1+CARROT_DIM)^J13002+K13002*MESCLUN_HOURS*WEEKS*(1+MESCLUN_DIM)^K13002</x:f>
        <x:v>13171.388504916293</x:v>
      </x:c>
      <x:c r="N13002" s="267" t="n">
        <x:f>MAX(M13002-FARMER_HOURS,0)/TEMP_HOURS_PER_WORKER</x:f>
        <x:v>8.646797572858537</x:v>
      </x:c>
      <x:c r="O13002" s="268" t="n">
        <x:f>I13002*TOMATO_PRICE+J13002*CARROT_PRICE+K13002*MESCLUN_PRICE</x:f>
        <x:v>283192</x:v>
      </x:c>
      <x:c r="P13002" s="268" t="n">
        <x:f>I13002*TOMATO_FERTILIZER+J13002*CARROT_FERTILIZER+K13002*MESCLUN_FERTILIZER</x:f>
        <x:v>50160</x:v>
      </x:c>
      <x:c r="Q13002" s="268" t="n">
        <x:f>MIN(M13002,FARMER_HOURS)*FARMER_RATE+MAX(M13002-FARMER_HOURS,0)*TEMP_RATE</x:f>
        <x:v>241169.9393214634</x:v>
      </x:c>
      <x:c r="R13002" s="268" t="n">
        <x:f>O13002-P13002-Q13002-FIXED_COST</x:f>
        <x:v>-28137.939321463404</x:v>
      </x:c>
      <x:c r="S13002" s="139" t="str">
        <x:f>IF(AND(L13002&lt;=TOTAL_BED_CAP,N13002&lt;=TEMP_WORKER_CAP),"YES","NO")</x:f>
        <x:v>NO</x:v>
      </x:c>
      <x:c r="T13002" s="139" t="n">
        <x:f>IF(S13002="YES",R13002,-1E+99)</x:f>
        <x:v>-1e+99</x:v>
      </x:c>
    </x:row>
    <x:row r="13003">
      <x:c r="A13003" s="139"/>
      <x:c r="B13003" s="139"/>
      <x:c r="C13003" s="139"/>
      <x:c r="D13003" s="139"/>
      <x:c r="E13003" s="139"/>
      <x:c r="F13003" s="139"/>
      <x:c r="G13003" s="139"/>
      <x:c r="H13003" s="139"/>
      <x:c r="I13003" s="266" t="n">
        <x:f>INT((ROW()-ROW($I$46))/((CARROT_CAP+1)*(MESCLUN_CAP+1)))</x:f>
        <x:v>19</x:v>
      </x:c>
      <x:c r="J13003" s="266" t="n">
        <x:f>MOD(INT((ROW()-ROW($I$46))/(MESCLUN_CAP+1)),CARROT_CAP+1)</x:f>
        <x:v>18</x:v>
      </x:c>
      <x:c r="K13003" s="266" t="n">
        <x:f>MOD(ROW()-ROW($I$46),MESCLUN_CAP+1)</x:f>
        <x:v>30</x:v>
      </x:c>
      <x:c r="L13003" s="266" t="n">
        <x:f>SUM(I13003:K13003)</x:f>
        <x:v>67</x:v>
      </x:c>
      <x:c r="M13003" s="267" t="n">
        <x:f>I13003*TOMATO_HOURS*WEEKS*(1+TOMATO_DIM)^I13003+J13003*CARROT_HOURS*WEEKS*(1+CARROT_DIM)^J13003+K13003*MESCLUN_HOURS*WEEKS*(1+MESCLUN_DIM)^K13003</x:f>
        <x:v>13260.098210250064</x:v>
      </x:c>
      <x:c r="N13003" s="267" t="n">
        <x:f>MAX(M13003-FARMER_HOURS,0)/TEMP_HOURS_PER_WORKER</x:f>
        <x:v>8.708401534895877</x:v>
      </x:c>
      <x:c r="O13003" s="268" t="n">
        <x:f>I13003*TOMATO_PRICE+J13003*CARROT_PRICE+K13003*MESCLUN_PRICE</x:f>
        <x:v>285892</x:v>
      </x:c>
      <x:c r="P13003" s="268" t="n">
        <x:f>I13003*TOMATO_FERTILIZER+J13003*CARROT_FERTILIZER+K13003*MESCLUN_FERTILIZER</x:f>
        <x:v>51040</x:v>
      </x:c>
      <x:c r="Q13003" s="268" t="n">
        <x:f>MIN(M13003,FARMER_HOURS)*FARMER_RATE+MAX(M13003-FARMER_HOURS,0)*TEMP_RATE</x:f>
        <x:v>242710.03837239693</x:v>
      </x:c>
      <x:c r="R13003" s="268" t="n">
        <x:f>O13003-P13003-Q13003-FIXED_COST</x:f>
        <x:v>-27858.038372396928</x:v>
      </x:c>
      <x:c r="S13003" s="139" t="str">
        <x:f>IF(AND(L13003&lt;=TOTAL_BED_CAP,N13003&lt;=TEMP_WORKER_CAP),"YES","NO")</x:f>
        <x:v>NO</x:v>
      </x:c>
      <x:c r="T13003" s="139" t="n">
        <x:f>IF(S13003="YES",R13003,-1E+99)</x:f>
        <x:v>-1e+99</x:v>
      </x:c>
    </x:row>
    <x:row r="13004">
      <x:c r="A13004" s="139"/>
      <x:c r="B13004" s="139"/>
      <x:c r="C13004" s="139"/>
      <x:c r="D13004" s="139"/>
      <x:c r="E13004" s="139"/>
      <x:c r="F13004" s="139"/>
      <x:c r="G13004" s="139"/>
      <x:c r="H13004" s="139"/>
      <x:c r="I13004" s="266" t="n">
        <x:f>INT((ROW()-ROW($I$46))/((CARROT_CAP+1)*(MESCLUN_CAP+1)))</x:f>
        <x:v>19</x:v>
      </x:c>
      <x:c r="J13004" s="266" t="n">
        <x:f>MOD(INT((ROW()-ROW($I$46))/(MESCLUN_CAP+1)),CARROT_CAP+1)</x:f>
        <x:v>19</x:v>
      </x:c>
      <x:c r="K13004" s="266" t="n">
        <x:f>MOD(ROW()-ROW($I$46),MESCLUN_CAP+1)</x:f>
        <x:v>0</x:v>
      </x:c>
      <x:c r="L13004" s="266" t="n">
        <x:f>SUM(I13004:K13004)</x:f>
        <x:v>38</x:v>
      </x:c>
      <x:c r="M13004" s="267" t="n">
        <x:f>I13004*TOMATO_HOURS*WEEKS*(1+TOMATO_DIM)^I13004+J13004*CARROT_HOURS*WEEKS*(1+CARROT_DIM)^J13004+K13004*MESCLUN_HOURS*WEEKS*(1+MESCLUN_DIM)^K13004</x:f>
        <x:v>11369.435072498929</x:v>
      </x:c>
      <x:c r="N13004" s="267" t="n">
        <x:f>MAX(M13004-FARMER_HOURS,0)/TEMP_HOURS_PER_WORKER</x:f>
        <x:v>7.395441022568701</x:v>
      </x:c>
      <x:c r="O13004" s="268" t="n">
        <x:f>I13004*TOMATO_PRICE+J13004*CARROT_PRICE+K13004*MESCLUN_PRICE</x:f>
        <x:v>206986</x:v>
      </x:c>
      <x:c r="P13004" s="268" t="n">
        <x:f>I13004*TOMATO_FERTILIZER+J13004*CARROT_FERTILIZER+K13004*MESCLUN_FERTILIZER</x:f>
        <x:v>25080</x:v>
      </x:c>
      <x:c r="Q13004" s="268" t="n">
        <x:f>MIN(M13004,FARMER_HOURS)*FARMER_RATE+MAX(M13004-FARMER_HOURS,0)*TEMP_RATE</x:f>
        <x:v>209886.0255642175</x:v>
      </x:c>
      <x:c r="R13004" s="268" t="n">
        <x:f>O13004-P13004-Q13004-FIXED_COST</x:f>
        <x:v>-47980.0255642175</x:v>
      </x:c>
      <x:c r="S13004" s="139" t="str">
        <x:f>IF(AND(L13004&lt;=TOTAL_BED_CAP,N13004&lt;=TEMP_WORKER_CAP),"YES","NO")</x:f>
        <x:v>NO</x:v>
      </x:c>
      <x:c r="T13004" s="139" t="n">
        <x:f>IF(S13004="YES",R13004,-1E+99)</x:f>
        <x:v>-1e+99</x:v>
      </x:c>
    </x:row>
    <x:row r="13005">
      <x:c r="A13005" s="139"/>
      <x:c r="B13005" s="139"/>
      <x:c r="C13005" s="139"/>
      <x:c r="D13005" s="139"/>
      <x:c r="E13005" s="139"/>
      <x:c r="F13005" s="139"/>
      <x:c r="G13005" s="139"/>
      <x:c r="H13005" s="139"/>
      <x:c r="I13005" s="266" t="n">
        <x:f>INT((ROW()-ROW($I$46))/((CARROT_CAP+1)*(MESCLUN_CAP+1)))</x:f>
        <x:v>19</x:v>
      </x:c>
      <x:c r="J13005" s="266" t="n">
        <x:f>MOD(INT((ROW()-ROW($I$46))/(MESCLUN_CAP+1)),CARROT_CAP+1)</x:f>
        <x:v>19</x:v>
      </x:c>
      <x:c r="K13005" s="266" t="n">
        <x:f>MOD(ROW()-ROW($I$46),MESCLUN_CAP+1)</x:f>
        <x:v>1</x:v>
      </x:c>
      <x:c r="L13005" s="266" t="n">
        <x:f>SUM(I13005:K13005)</x:f>
        <x:v>39</x:v>
      </x:c>
      <x:c r="M13005" s="267" t="n">
        <x:f>I13005*TOMATO_HOURS*WEEKS*(1+TOMATO_DIM)^I13005+J13005*CARROT_HOURS*WEEKS*(1+CARROT_DIM)^J13005+K13005*MESCLUN_HOURS*WEEKS*(1+MESCLUN_DIM)^K13005</x:f>
        <x:v>11414.997572498929</x:v>
      </x:c>
      <x:c r="N13005" s="267" t="n">
        <x:f>MAX(M13005-FARMER_HOURS,0)/TEMP_HOURS_PER_WORKER</x:f>
        <x:v>7.4270816475687</x:v>
      </x:c>
      <x:c r="O13005" s="268" t="n">
        <x:f>I13005*TOMATO_PRICE+J13005*CARROT_PRICE+K13005*MESCLUN_PRICE</x:f>
        <x:v>209686</x:v>
      </x:c>
      <x:c r="P13005" s="268" t="n">
        <x:f>I13005*TOMATO_FERTILIZER+J13005*CARROT_FERTILIZER+K13005*MESCLUN_FERTILIZER</x:f>
        <x:v>25960</x:v>
      </x:c>
      <x:c r="Q13005" s="268" t="n">
        <x:f>MIN(M13005,FARMER_HOURS)*FARMER_RATE+MAX(M13005-FARMER_HOURS,0)*TEMP_RATE</x:f>
        <x:v>210677.0411892175</x:v>
      </x:c>
      <x:c r="R13005" s="268" t="n">
        <x:f>O13005-P13005-Q13005-FIXED_COST</x:f>
        <x:v>-46951.0411892175</x:v>
      </x:c>
      <x:c r="S13005" s="139" t="str">
        <x:f>IF(AND(L13005&lt;=TOTAL_BED_CAP,N13005&lt;=TEMP_WORKER_CAP),"YES","NO")</x:f>
        <x:v>NO</x:v>
      </x:c>
      <x:c r="T13005" s="139" t="n">
        <x:f>IF(S13005="YES",R13005,-1E+99)</x:f>
        <x:v>-1e+99</x:v>
      </x:c>
    </x:row>
    <x:row r="13006">
      <x:c r="A13006" s="139"/>
      <x:c r="B13006" s="139"/>
      <x:c r="C13006" s="139"/>
      <x:c r="D13006" s="139"/>
      <x:c r="E13006" s="139"/>
      <x:c r="F13006" s="139"/>
      <x:c r="G13006" s="139"/>
      <x:c r="H13006" s="139"/>
      <x:c r="I13006" s="266" t="n">
        <x:f>INT((ROW()-ROW($I$46))/((CARROT_CAP+1)*(MESCLUN_CAP+1)))</x:f>
        <x:v>19</x:v>
      </x:c>
      <x:c r="J13006" s="266" t="n">
        <x:f>MOD(INT((ROW()-ROW($I$46))/(MESCLUN_CAP+1)),CARROT_CAP+1)</x:f>
        <x:v>19</x:v>
      </x:c>
      <x:c r="K13006" s="266" t="n">
        <x:f>MOD(ROW()-ROW($I$46),MESCLUN_CAP+1)</x:f>
        <x:v>2</x:v>
      </x:c>
      <x:c r="L13006" s="266" t="n">
        <x:f>SUM(I13006:K13006)</x:f>
        <x:v>40</x:v>
      </x:c>
      <x:c r="M13006" s="267" t="n">
        <x:f>I13006*TOMATO_HOURS*WEEKS*(1+TOMATO_DIM)^I13006+J13006*CARROT_HOURS*WEEKS*(1+CARROT_DIM)^J13006+K13006*MESCLUN_HOURS*WEEKS*(1+MESCLUN_DIM)^K13006</x:f>
        <x:v>11461.69913499893</x:v>
      </x:c>
      <x:c r="N13006" s="267" t="n">
        <x:f>MAX(M13006-FARMER_HOURS,0)/TEMP_HOURS_PER_WORKER</x:f>
        <x:v>7.459513288193701</x:v>
      </x:c>
      <x:c r="O13006" s="268" t="n">
        <x:f>I13006*TOMATO_PRICE+J13006*CARROT_PRICE+K13006*MESCLUN_PRICE</x:f>
        <x:v>212386</x:v>
      </x:c>
      <x:c r="P13006" s="268" t="n">
        <x:f>I13006*TOMATO_FERTILIZER+J13006*CARROT_FERTILIZER+K13006*MESCLUN_FERTILIZER</x:f>
        <x:v>26840</x:v>
      </x:c>
      <x:c r="Q13006" s="268" t="n">
        <x:f>MIN(M13006,FARMER_HOURS)*FARMER_RATE+MAX(M13006-FARMER_HOURS,0)*TEMP_RATE</x:f>
        <x:v>211487.83220484253</x:v>
      </x:c>
      <x:c r="R13006" s="268" t="n">
        <x:f>O13006-P13006-Q13006-FIXED_COST</x:f>
        <x:v>-45941.83220484253</x:v>
      </x:c>
      <x:c r="S13006" s="139" t="str">
        <x:f>IF(AND(L13006&lt;=TOTAL_BED_CAP,N13006&lt;=TEMP_WORKER_CAP),"YES","NO")</x:f>
        <x:v>NO</x:v>
      </x:c>
      <x:c r="T13006" s="139" t="n">
        <x:f>IF(S13006="YES",R13006,-1E+99)</x:f>
        <x:v>-1e+99</x:v>
      </x:c>
    </x:row>
    <x:row r="13007">
      <x:c r="A13007" s="139"/>
      <x:c r="B13007" s="139"/>
      <x:c r="C13007" s="139"/>
      <x:c r="D13007" s="139"/>
      <x:c r="E13007" s="139"/>
      <x:c r="F13007" s="139"/>
      <x:c r="G13007" s="139"/>
      <x:c r="H13007" s="139"/>
      <x:c r="I13007" s="266" t="n">
        <x:f>INT((ROW()-ROW($I$46))/((CARROT_CAP+1)*(MESCLUN_CAP+1)))</x:f>
        <x:v>19</x:v>
      </x:c>
      <x:c r="J13007" s="266" t="n">
        <x:f>MOD(INT((ROW()-ROW($I$46))/(MESCLUN_CAP+1)),CARROT_CAP+1)</x:f>
        <x:v>19</x:v>
      </x:c>
      <x:c r="K13007" s="266" t="n">
        <x:f>MOD(ROW()-ROW($I$46),MESCLUN_CAP+1)</x:f>
        <x:v>3</x:v>
      </x:c>
      <x:c r="L13007" s="266" t="n">
        <x:f>SUM(I13007:K13007)</x:f>
        <x:v>41</x:v>
      </x:c>
      <x:c r="M13007" s="267" t="n">
        <x:f>I13007*TOMATO_HOURS*WEEKS*(1+TOMATO_DIM)^I13007+J13007*CARROT_HOURS*WEEKS*(1+CARROT_DIM)^J13007+K13007*MESCLUN_HOURS*WEEKS*(1+MESCLUN_DIM)^K13007</x:f>
        <x:v>11509.561117420804</x:v>
      </x:c>
      <x:c r="N13007" s="267" t="n">
        <x:f>MAX(M13007-FARMER_HOURS,0)/TEMP_HOURS_PER_WORKER</x:f>
        <x:v>7.49275077598667</x:v>
      </x:c>
      <x:c r="O13007" s="268" t="n">
        <x:f>I13007*TOMATO_PRICE+J13007*CARROT_PRICE+K13007*MESCLUN_PRICE</x:f>
        <x:v>215086</x:v>
      </x:c>
      <x:c r="P13007" s="268" t="n">
        <x:f>I13007*TOMATO_FERTILIZER+J13007*CARROT_FERTILIZER+K13007*MESCLUN_FERTILIZER</x:f>
        <x:v>27720</x:v>
      </x:c>
      <x:c r="Q13007" s="268" t="n">
        <x:f>MIN(M13007,FARMER_HOURS)*FARMER_RATE+MAX(M13007-FARMER_HOURS,0)*TEMP_RATE</x:f>
        <x:v>212318.76939966675</x:v>
      </x:c>
      <x:c r="R13007" s="268" t="n">
        <x:f>O13007-P13007-Q13007-FIXED_COST</x:f>
        <x:v>-44952.76939966675</x:v>
      </x:c>
      <x:c r="S13007" s="139" t="str">
        <x:f>IF(AND(L13007&lt;=TOTAL_BED_CAP,N13007&lt;=TEMP_WORKER_CAP),"YES","NO")</x:f>
        <x:v>NO</x:v>
      </x:c>
      <x:c r="T13007" s="139" t="n">
        <x:f>IF(S13007="YES",R13007,-1E+99)</x:f>
        <x:v>-1e+99</x:v>
      </x:c>
    </x:row>
    <x:row r="13008">
      <x:c r="A13008" s="139"/>
      <x:c r="B13008" s="139"/>
      <x:c r="C13008" s="139"/>
      <x:c r="D13008" s="139"/>
      <x:c r="E13008" s="139"/>
      <x:c r="F13008" s="139"/>
      <x:c r="G13008" s="139"/>
      <x:c r="H13008" s="139"/>
      <x:c r="I13008" s="266" t="n">
        <x:f>INT((ROW()-ROW($I$46))/((CARROT_CAP+1)*(MESCLUN_CAP+1)))</x:f>
        <x:v>19</x:v>
      </x:c>
      <x:c r="J13008" s="266" t="n">
        <x:f>MOD(INT((ROW()-ROW($I$46))/(MESCLUN_CAP+1)),CARROT_CAP+1)</x:f>
        <x:v>19</x:v>
      </x:c>
      <x:c r="K13008" s="266" t="n">
        <x:f>MOD(ROW()-ROW($I$46),MESCLUN_CAP+1)</x:f>
        <x:v>4</x:v>
      </x:c>
      <x:c r="L13008" s="266" t="n">
        <x:f>SUM(I13008:K13008)</x:f>
        <x:v>42</x:v>
      </x:c>
      <x:c r="M13008" s="267" t="n">
        <x:f>I13008*TOMATO_HOURS*WEEKS*(1+TOMATO_DIM)^I13008+J13008*CARROT_HOURS*WEEKS*(1+CARROT_DIM)^J13008+K13008*MESCLUN_HOURS*WEEKS*(1+MESCLUN_DIM)^K13008</x:f>
        <x:v>11558.60523314346</x:v>
      </x:c>
      <x:c r="N13008" s="267" t="n">
        <x:f>MAX(M13008-FARMER_HOURS,0)/TEMP_HOURS_PER_WORKER</x:f>
        <x:v>7.526809189682958</x:v>
      </x:c>
      <x:c r="O13008" s="268" t="n">
        <x:f>I13008*TOMATO_PRICE+J13008*CARROT_PRICE+K13008*MESCLUN_PRICE</x:f>
        <x:v>217786</x:v>
      </x:c>
      <x:c r="P13008" s="268" t="n">
        <x:f>I13008*TOMATO_FERTILIZER+J13008*CARROT_FERTILIZER+K13008*MESCLUN_FERTILIZER</x:f>
        <x:v>28600</x:v>
      </x:c>
      <x:c r="Q13008" s="268" t="n">
        <x:f>MIN(M13008,FARMER_HOURS)*FARMER_RATE+MAX(M13008-FARMER_HOURS,0)*TEMP_RATE</x:f>
        <x:v>213170.22974207395</x:v>
      </x:c>
      <x:c r="R13008" s="268" t="n">
        <x:f>O13008-P13008-Q13008-FIXED_COST</x:f>
        <x:v>-43984.22974207395</x:v>
      </x:c>
      <x:c r="S13008" s="139" t="str">
        <x:f>IF(AND(L13008&lt;=TOTAL_BED_CAP,N13008&lt;=TEMP_WORKER_CAP),"YES","NO")</x:f>
        <x:v>NO</x:v>
      </x:c>
      <x:c r="T13008" s="139" t="n">
        <x:f>IF(S13008="YES",R13008,-1E+99)</x:f>
        <x:v>-1e+99</x:v>
      </x:c>
    </x:row>
    <x:row r="13009">
      <x:c r="A13009" s="139"/>
      <x:c r="B13009" s="139"/>
      <x:c r="C13009" s="139"/>
      <x:c r="D13009" s="139"/>
      <x:c r="E13009" s="139"/>
      <x:c r="F13009" s="139"/>
      <x:c r="G13009" s="139"/>
      <x:c r="H13009" s="139"/>
      <x:c r="I13009" s="266" t="n">
        <x:f>INT((ROW()-ROW($I$46))/((CARROT_CAP+1)*(MESCLUN_CAP+1)))</x:f>
        <x:v>19</x:v>
      </x:c>
      <x:c r="J13009" s="266" t="n">
        <x:f>MOD(INT((ROW()-ROW($I$46))/(MESCLUN_CAP+1)),CARROT_CAP+1)</x:f>
        <x:v>19</x:v>
      </x:c>
      <x:c r="K13009" s="266" t="n">
        <x:f>MOD(ROW()-ROW($I$46),MESCLUN_CAP+1)</x:f>
        <x:v>5</x:v>
      </x:c>
      <x:c r="L13009" s="266" t="n">
        <x:f>SUM(I13009:K13009)</x:f>
        <x:v>43</x:v>
      </x:c>
      <x:c r="M13009" s="267" t="n">
        <x:f>I13009*TOMATO_HOURS*WEEKS*(1+TOMATO_DIM)^I13009+J13009*CARROT_HOURS*WEEKS*(1+CARROT_DIM)^J13009+K13009*MESCLUN_HOURS*WEEKS*(1+MESCLUN_DIM)^K13009</x:f>
        <x:v>11608.853557064664</x:v>
      </x:c>
      <x:c r="N13009" s="267" t="n">
        <x:f>MAX(M13009-FARMER_HOURS,0)/TEMP_HOURS_PER_WORKER</x:f>
        <x:v>7.561703859072683</x:v>
      </x:c>
      <x:c r="O13009" s="268" t="n">
        <x:f>I13009*TOMATO_PRICE+J13009*CARROT_PRICE+K13009*MESCLUN_PRICE</x:f>
        <x:v>220486</x:v>
      </x:c>
      <x:c r="P13009" s="268" t="n">
        <x:f>I13009*TOMATO_FERTILIZER+J13009*CARROT_FERTILIZER+K13009*MESCLUN_FERTILIZER</x:f>
        <x:v>29480</x:v>
      </x:c>
      <x:c r="Q13009" s="268" t="n">
        <x:f>MIN(M13009,FARMER_HOURS)*FARMER_RATE+MAX(M13009-FARMER_HOURS,0)*TEMP_RATE</x:f>
        <x:v>214042.59647681707</x:v>
      </x:c>
      <x:c r="R13009" s="268" t="n">
        <x:f>O13009-P13009-Q13009-FIXED_COST</x:f>
        <x:v>-43036.59647681707</x:v>
      </x:c>
      <x:c r="S13009" s="139" t="str">
        <x:f>IF(AND(L13009&lt;=TOTAL_BED_CAP,N13009&lt;=TEMP_WORKER_CAP),"YES","NO")</x:f>
        <x:v>NO</x:v>
      </x:c>
      <x:c r="T13009" s="139" t="n">
        <x:f>IF(S13009="YES",R13009,-1E+99)</x:f>
        <x:v>-1e+99</x:v>
      </x:c>
    </x:row>
    <x:row r="13010">
      <x:c r="A13010" s="139"/>
      <x:c r="B13010" s="139"/>
      <x:c r="C13010" s="139"/>
      <x:c r="D13010" s="139"/>
      <x:c r="E13010" s="139"/>
      <x:c r="F13010" s="139"/>
      <x:c r="G13010" s="139"/>
      <x:c r="H13010" s="139"/>
      <x:c r="I13010" s="266" t="n">
        <x:f>INT((ROW()-ROW($I$46))/((CARROT_CAP+1)*(MESCLUN_CAP+1)))</x:f>
        <x:v>19</x:v>
      </x:c>
      <x:c r="J13010" s="266" t="n">
        <x:f>MOD(INT((ROW()-ROW($I$46))/(MESCLUN_CAP+1)),CARROT_CAP+1)</x:f>
        <x:v>19</x:v>
      </x:c>
      <x:c r="K13010" s="266" t="n">
        <x:f>MOD(ROW()-ROW($I$46),MESCLUN_CAP+1)</x:f>
        <x:v>6</x:v>
      </x:c>
      <x:c r="L13010" s="266" t="n">
        <x:f>SUM(I13010:K13010)</x:f>
        <x:v>44</x:v>
      </x:c>
      <x:c r="M13010" s="267" t="n">
        <x:f>I13010*TOMATO_HOURS*WEEKS*(1+TOMATO_DIM)^I13010+J13010*CARROT_HOURS*WEEKS*(1+CARROT_DIM)^J13010+K13010*MESCLUN_HOURS*WEEKS*(1+MESCLUN_DIM)^K13010</x:f>
        <x:v>11660.328531246298</x:v>
      </x:c>
      <x:c r="N13010" s="267" t="n">
        <x:f>MAX(M13010-FARMER_HOURS,0)/TEMP_HOURS_PER_WORKER</x:f>
        <x:v>7.59745036892104</x:v>
      </x:c>
      <x:c r="O13010" s="268" t="n">
        <x:f>I13010*TOMATO_PRICE+J13010*CARROT_PRICE+K13010*MESCLUN_PRICE</x:f>
        <x:v>223186</x:v>
      </x:c>
      <x:c r="P13010" s="268" t="n">
        <x:f>I13010*TOMATO_FERTILIZER+J13010*CARROT_FERTILIZER+K13010*MESCLUN_FERTILIZER</x:f>
        <x:v>30360</x:v>
      </x:c>
      <x:c r="Q13010" s="268" t="n">
        <x:f>MIN(M13010,FARMER_HOURS)*FARMER_RATE+MAX(M13010-FARMER_HOURS,0)*TEMP_RATE</x:f>
        <x:v>214936.259223026</x:v>
      </x:c>
      <x:c r="R13010" s="268" t="n">
        <x:f>O13010-P13010-Q13010-FIXED_COST</x:f>
        <x:v>-42110.25922302599</x:v>
      </x:c>
      <x:c r="S13010" s="139" t="str">
        <x:f>IF(AND(L13010&lt;=TOTAL_BED_CAP,N13010&lt;=TEMP_WORKER_CAP),"YES","NO")</x:f>
        <x:v>NO</x:v>
      </x:c>
      <x:c r="T13010" s="139" t="n">
        <x:f>IF(S13010="YES",R13010,-1E+99)</x:f>
        <x:v>-1e+99</x:v>
      </x:c>
    </x:row>
    <x:row r="13011">
      <x:c r="A13011" s="139"/>
      <x:c r="B13011" s="139"/>
      <x:c r="C13011" s="139"/>
      <x:c r="D13011" s="139"/>
      <x:c r="E13011" s="139"/>
      <x:c r="F13011" s="139"/>
      <x:c r="G13011" s="139"/>
      <x:c r="H13011" s="139"/>
      <x:c r="I13011" s="266" t="n">
        <x:f>INT((ROW()-ROW($I$46))/((CARROT_CAP+1)*(MESCLUN_CAP+1)))</x:f>
        <x:v>19</x:v>
      </x:c>
      <x:c r="J13011" s="266" t="n">
        <x:f>MOD(INT((ROW()-ROW($I$46))/(MESCLUN_CAP+1)),CARROT_CAP+1)</x:f>
        <x:v>19</x:v>
      </x:c>
      <x:c r="K13011" s="266" t="n">
        <x:f>MOD(ROW()-ROW($I$46),MESCLUN_CAP+1)</x:f>
        <x:v>7</x:v>
      </x:c>
      <x:c r="L13011" s="266" t="n">
        <x:f>SUM(I13011:K13011)</x:f>
        <x:v>45</x:v>
      </x:c>
      <x:c r="M13011" s="267" t="n">
        <x:f>I13011*TOMATO_HOURS*WEEKS*(1+TOMATO_DIM)^I13011+J13011*CARROT_HOURS*WEEKS*(1+CARROT_DIM)^J13011+K13011*MESCLUN_HOURS*WEEKS*(1+MESCLUN_DIM)^K13011</x:f>
        <x:v>11713.052970644258</x:v>
      </x:c>
      <x:c r="N13011" s="267" t="n">
        <x:f>MAX(M13011-FARMER_HOURS,0)/TEMP_HOURS_PER_WORKER</x:f>
        <x:v>7.634064562947401</x:v>
      </x:c>
      <x:c r="O13011" s="268" t="n">
        <x:f>I13011*TOMATO_PRICE+J13011*CARROT_PRICE+K13011*MESCLUN_PRICE</x:f>
        <x:v>225886</x:v>
      </x:c>
      <x:c r="P13011" s="268" t="n">
        <x:f>I13011*TOMATO_FERTILIZER+J13011*CARROT_FERTILIZER+K13011*MESCLUN_FERTILIZER</x:f>
        <x:v>31240</x:v>
      </x:c>
      <x:c r="Q13011" s="268" t="n">
        <x:f>MIN(M13011,FARMER_HOURS)*FARMER_RATE+MAX(M13011-FARMER_HOURS,0)*TEMP_RATE</x:f>
        <x:v>215851.61407368502</x:v>
      </x:c>
      <x:c r="R13011" s="268" t="n">
        <x:f>O13011-P13011-Q13011-FIXED_COST</x:f>
        <x:v>-41205.61407368502</x:v>
      </x:c>
      <x:c r="S13011" s="139" t="str">
        <x:f>IF(AND(L13011&lt;=TOTAL_BED_CAP,N13011&lt;=TEMP_WORKER_CAP),"YES","NO")</x:f>
        <x:v>NO</x:v>
      </x:c>
      <x:c r="T13011" s="139" t="n">
        <x:f>IF(S13011="YES",R13011,-1E+99)</x:f>
        <x:v>-1e+99</x:v>
      </x:c>
    </x:row>
    <x:row r="13012">
      <x:c r="A13012" s="139"/>
      <x:c r="B13012" s="139"/>
      <x:c r="C13012" s="139"/>
      <x:c r="D13012" s="139"/>
      <x:c r="E13012" s="139"/>
      <x:c r="F13012" s="139"/>
      <x:c r="G13012" s="139"/>
      <x:c r="H13012" s="139"/>
      <x:c r="I13012" s="266" t="n">
        <x:f>INT((ROW()-ROW($I$46))/((CARROT_CAP+1)*(MESCLUN_CAP+1)))</x:f>
        <x:v>19</x:v>
      </x:c>
      <x:c r="J13012" s="266" t="n">
        <x:f>MOD(INT((ROW()-ROW($I$46))/(MESCLUN_CAP+1)),CARROT_CAP+1)</x:f>
        <x:v>19</x:v>
      </x:c>
      <x:c r="K13012" s="266" t="n">
        <x:f>MOD(ROW()-ROW($I$46),MESCLUN_CAP+1)</x:f>
        <x:v>8</x:v>
      </x:c>
      <x:c r="L13012" s="266" t="n">
        <x:f>SUM(I13012:K13012)</x:f>
        <x:v>46</x:v>
      </x:c>
      <x:c r="M13012" s="267" t="n">
        <x:f>I13012*TOMATO_HOURS*WEEKS*(1+TOMATO_DIM)^I13012+J13012*CARROT_HOURS*WEEKS*(1+CARROT_DIM)^J13012+K13012*MESCLUN_HOURS*WEEKS*(1+MESCLUN_DIM)^K13012</x:f>
        <x:v>11767.050068924238</x:v>
      </x:c>
      <x:c r="N13012" s="267" t="n">
        <x:f>MAX(M13012-FARMER_HOURS,0)/TEMP_HOURS_PER_WORKER</x:f>
        <x:v>7.671562547864054</x:v>
      </x:c>
      <x:c r="O13012" s="268" t="n">
        <x:f>I13012*TOMATO_PRICE+J13012*CARROT_PRICE+K13012*MESCLUN_PRICE</x:f>
        <x:v>228586</x:v>
      </x:c>
      <x:c r="P13012" s="268" t="n">
        <x:f>I13012*TOMATO_FERTILIZER+J13012*CARROT_FERTILIZER+K13012*MESCLUN_FERTILIZER</x:f>
        <x:v>32120</x:v>
      </x:c>
      <x:c r="Q13012" s="268" t="n">
        <x:f>MIN(M13012,FARMER_HOURS)*FARMER_RATE+MAX(M13012-FARMER_HOURS,0)*TEMP_RATE</x:f>
        <x:v>216789.06369660134</x:v>
      </x:c>
      <x:c r="R13012" s="268" t="n">
        <x:f>O13012-P13012-Q13012-FIXED_COST</x:f>
        <x:v>-40323.06369660134</x:v>
      </x:c>
      <x:c r="S13012" s="139" t="str">
        <x:f>IF(AND(L13012&lt;=TOTAL_BED_CAP,N13012&lt;=TEMP_WORKER_CAP),"YES","NO")</x:f>
        <x:v>NO</x:v>
      </x:c>
      <x:c r="T13012" s="139" t="n">
        <x:f>IF(S13012="YES",R13012,-1E+99)</x:f>
        <x:v>-1e+99</x:v>
      </x:c>
    </x:row>
    <x:row r="13013">
      <x:c r="A13013" s="139"/>
      <x:c r="B13013" s="139"/>
      <x:c r="C13013" s="139"/>
      <x:c r="D13013" s="139"/>
      <x:c r="E13013" s="139"/>
      <x:c r="F13013" s="139"/>
      <x:c r="G13013" s="139"/>
      <x:c r="H13013" s="139"/>
      <x:c r="I13013" s="266" t="n">
        <x:f>INT((ROW()-ROW($I$46))/((CARROT_CAP+1)*(MESCLUN_CAP+1)))</x:f>
        <x:v>19</x:v>
      </x:c>
      <x:c r="J13013" s="266" t="n">
        <x:f>MOD(INT((ROW()-ROW($I$46))/(MESCLUN_CAP+1)),CARROT_CAP+1)</x:f>
        <x:v>19</x:v>
      </x:c>
      <x:c r="K13013" s="266" t="n">
        <x:f>MOD(ROW()-ROW($I$46),MESCLUN_CAP+1)</x:f>
        <x:v>9</x:v>
      </x:c>
      <x:c r="L13013" s="266" t="n">
        <x:f>SUM(I13013:K13013)</x:f>
        <x:v>47</x:v>
      </x:c>
      <x:c r="M13013" s="267" t="n">
        <x:f>I13013*TOMATO_HOURS*WEEKS*(1+TOMATO_DIM)^I13013+J13013*CARROT_HOURS*WEEKS*(1+CARROT_DIM)^J13013+K13013*MESCLUN_HOURS*WEEKS*(1+MESCLUN_DIM)^K13013</x:f>
        <x:v>11822.343404364632</x:v>
      </x:c>
      <x:c r="N13013" s="267" t="n">
        <x:f>MAX(M13013-FARMER_HOURS,0)/TEMP_HOURS_PER_WORKER</x:f>
        <x:v>7.709960697475439</x:v>
      </x:c>
      <x:c r="O13013" s="268" t="n">
        <x:f>I13013*TOMATO_PRICE+J13013*CARROT_PRICE+K13013*MESCLUN_PRICE</x:f>
        <x:v>231286</x:v>
      </x:c>
      <x:c r="P13013" s="268" t="n">
        <x:f>I13013*TOMATO_FERTILIZER+J13013*CARROT_FERTILIZER+K13013*MESCLUN_FERTILIZER</x:f>
        <x:v>33000</x:v>
      </x:c>
      <x:c r="Q13013" s="268" t="n">
        <x:f>MIN(M13013,FARMER_HOURS)*FARMER_RATE+MAX(M13013-FARMER_HOURS,0)*TEMP_RATE</x:f>
        <x:v>217749.01743688597</x:v>
      </x:c>
      <x:c r="R13013" s="268" t="n">
        <x:f>O13013-P13013-Q13013-FIXED_COST</x:f>
        <x:v>-39463.01743688597</x:v>
      </x:c>
      <x:c r="S13013" s="139" t="str">
        <x:f>IF(AND(L13013&lt;=TOTAL_BED_CAP,N13013&lt;=TEMP_WORKER_CAP),"YES","NO")</x:f>
        <x:v>NO</x:v>
      </x:c>
      <x:c r="T13013" s="139" t="n">
        <x:f>IF(S13013="YES",R13013,-1E+99)</x:f>
        <x:v>-1e+99</x:v>
      </x:c>
    </x:row>
    <x:row r="13014">
      <x:c r="A13014" s="139"/>
      <x:c r="B13014" s="139"/>
      <x:c r="C13014" s="139"/>
      <x:c r="D13014" s="139"/>
      <x:c r="E13014" s="139"/>
      <x:c r="F13014" s="139"/>
      <x:c r="G13014" s="139"/>
      <x:c r="H13014" s="139"/>
      <x:c r="I13014" s="266" t="n">
        <x:f>INT((ROW()-ROW($I$46))/((CARROT_CAP+1)*(MESCLUN_CAP+1)))</x:f>
        <x:v>19</x:v>
      </x:c>
      <x:c r="J13014" s="266" t="n">
        <x:f>MOD(INT((ROW()-ROW($I$46))/(MESCLUN_CAP+1)),CARROT_CAP+1)</x:f>
        <x:v>19</x:v>
      </x:c>
      <x:c r="K13014" s="266" t="n">
        <x:f>MOD(ROW()-ROW($I$46),MESCLUN_CAP+1)</x:f>
        <x:v>10</x:v>
      </x:c>
      <x:c r="L13014" s="266" t="n">
        <x:f>SUM(I13014:K13014)</x:f>
        <x:v>48</x:v>
      </x:c>
      <x:c r="M13014" s="267" t="n">
        <x:f>I13014*TOMATO_HOURS*WEEKS*(1+TOMATO_DIM)^I13014+J13014*CARROT_HOURS*WEEKS*(1+CARROT_DIM)^J13014+K13014*MESCLUN_HOURS*WEEKS*(1+MESCLUN_DIM)^K13014</x:f>
        <x:v>11878.956945847844</x:v>
      </x:c>
      <x:c r="N13014" s="267" t="n">
        <x:f>MAX(M13014-FARMER_HOURS,0)/TEMP_HOURS_PER_WORKER</x:f>
        <x:v>7.749275656838781</x:v>
      </x:c>
      <x:c r="O13014" s="268" t="n">
        <x:f>I13014*TOMATO_PRICE+J13014*CARROT_PRICE+K13014*MESCLUN_PRICE</x:f>
        <x:v>233986</x:v>
      </x:c>
      <x:c r="P13014" s="268" t="n">
        <x:f>I13014*TOMATO_FERTILIZER+J13014*CARROT_FERTILIZER+K13014*MESCLUN_FERTILIZER</x:f>
        <x:v>33880</x:v>
      </x:c>
      <x:c r="Q13014" s="268" t="n">
        <x:f>MIN(M13014,FARMER_HOURS)*FARMER_RATE+MAX(M13014-FARMER_HOURS,0)*TEMP_RATE</x:f>
        <x:v>218731.8914209695</x:v>
      </x:c>
      <x:c r="R13014" s="268" t="n">
        <x:f>O13014-P13014-Q13014-FIXED_COST</x:f>
        <x:v>-38625.89142096951</x:v>
      </x:c>
      <x:c r="S13014" s="139" t="str">
        <x:f>IF(AND(L13014&lt;=TOTAL_BED_CAP,N13014&lt;=TEMP_WORKER_CAP),"YES","NO")</x:f>
        <x:v>NO</x:v>
      </x:c>
      <x:c r="T13014" s="139" t="n">
        <x:f>IF(S13014="YES",R13014,-1E+99)</x:f>
        <x:v>-1e+99</x:v>
      </x:c>
    </x:row>
    <x:row r="13015">
      <x:c r="A13015" s="139"/>
      <x:c r="B13015" s="139"/>
      <x:c r="C13015" s="139"/>
      <x:c r="D13015" s="139"/>
      <x:c r="E13015" s="139"/>
      <x:c r="F13015" s="139"/>
      <x:c r="G13015" s="139"/>
      <x:c r="H13015" s="139"/>
      <x:c r="I13015" s="266" t="n">
        <x:f>INT((ROW()-ROW($I$46))/((CARROT_CAP+1)*(MESCLUN_CAP+1)))</x:f>
        <x:v>19</x:v>
      </x:c>
      <x:c r="J13015" s="266" t="n">
        <x:f>MOD(INT((ROW()-ROW($I$46))/(MESCLUN_CAP+1)),CARROT_CAP+1)</x:f>
        <x:v>19</x:v>
      </x:c>
      <x:c r="K13015" s="266" t="n">
        <x:f>MOD(ROW()-ROW($I$46),MESCLUN_CAP+1)</x:f>
        <x:v>11</x:v>
      </x:c>
      <x:c r="L13015" s="266" t="n">
        <x:f>SUM(I13015:K13015)</x:f>
        <x:v>49</x:v>
      </x:c>
      <x:c r="M13015" s="267" t="n">
        <x:f>I13015*TOMATO_HOURS*WEEKS*(1+TOMATO_DIM)^I13015+J13015*CARROT_HOURS*WEEKS*(1+CARROT_DIM)^J13015+K13015*MESCLUN_HOURS*WEEKS*(1+MESCLUN_DIM)^K13015</x:f>
        <x:v>11936.915058941284</x:v>
      </x:c>
      <x:c r="N13015" s="267" t="n">
        <x:f>MAX(M13015-FARMER_HOURS,0)/TEMP_HOURS_PER_WORKER</x:f>
        <x:v>7.789524346487003</x:v>
      </x:c>
      <x:c r="O13015" s="268" t="n">
        <x:f>I13015*TOMATO_PRICE+J13015*CARROT_PRICE+K13015*MESCLUN_PRICE</x:f>
        <x:v>236686</x:v>
      </x:c>
      <x:c r="P13015" s="268" t="n">
        <x:f>I13015*TOMATO_FERTILIZER+J13015*CARROT_FERTILIZER+K13015*MESCLUN_FERTILIZER</x:f>
        <x:v>34760</x:v>
      </x:c>
      <x:c r="Q13015" s="268" t="n">
        <x:f>MIN(M13015,FARMER_HOURS)*FARMER_RATE+MAX(M13015-FARMER_HOURS,0)*TEMP_RATE</x:f>
        <x:v>219738.10866217507</x:v>
      </x:c>
      <x:c r="R13015" s="268" t="n">
        <x:f>O13015-P13015-Q13015-FIXED_COST</x:f>
        <x:v>-37812.10866217507</x:v>
      </x:c>
      <x:c r="S13015" s="139" t="str">
        <x:f>IF(AND(L13015&lt;=TOTAL_BED_CAP,N13015&lt;=TEMP_WORKER_CAP),"YES","NO")</x:f>
        <x:v>NO</x:v>
      </x:c>
      <x:c r="T13015" s="139" t="n">
        <x:f>IF(S13015="YES",R13015,-1E+99)</x:f>
        <x:v>-1e+99</x:v>
      </x:c>
    </x:row>
    <x:row r="13016">
      <x:c r="A13016" s="139"/>
      <x:c r="B13016" s="139"/>
      <x:c r="C13016" s="139"/>
      <x:c r="D13016" s="139"/>
      <x:c r="E13016" s="139"/>
      <x:c r="F13016" s="139"/>
      <x:c r="G13016" s="139"/>
      <x:c r="H13016" s="139"/>
      <x:c r="I13016" s="266" t="n">
        <x:f>INT((ROW()-ROW($I$46))/((CARROT_CAP+1)*(MESCLUN_CAP+1)))</x:f>
        <x:v>19</x:v>
      </x:c>
      <x:c r="J13016" s="266" t="n">
        <x:f>MOD(INT((ROW()-ROW($I$46))/(MESCLUN_CAP+1)),CARROT_CAP+1)</x:f>
        <x:v>19</x:v>
      </x:c>
      <x:c r="K13016" s="266" t="n">
        <x:f>MOD(ROW()-ROW($I$46),MESCLUN_CAP+1)</x:f>
        <x:v>12</x:v>
      </x:c>
      <x:c r="L13016" s="266" t="n">
        <x:f>SUM(I13016:K13016)</x:f>
        <x:v>50</x:v>
      </x:c>
      <x:c r="M13016" s="267" t="n">
        <x:f>I13016*TOMATO_HOURS*WEEKS*(1+TOMATO_DIM)^I13016+J13016*CARROT_HOURS*WEEKS*(1+CARROT_DIM)^J13016+K13016*MESCLUN_HOURS*WEEKS*(1+MESCLUN_DIM)^K13016</x:f>
        <x:v>11996.242512069348</x:v>
      </x:c>
      <x:c r="N13016" s="267" t="n">
        <x:f>MAX(M13016-FARMER_HOURS,0)/TEMP_HOURS_PER_WORKER</x:f>
        <x:v>7.8307239667148245</x:v>
      </x:c>
      <x:c r="O13016" s="268" t="n">
        <x:f>I13016*TOMATO_PRICE+J13016*CARROT_PRICE+K13016*MESCLUN_PRICE</x:f>
        <x:v>239386</x:v>
      </x:c>
      <x:c r="P13016" s="268" t="n">
        <x:f>I13016*TOMATO_FERTILIZER+J13016*CARROT_FERTILIZER+K13016*MESCLUN_FERTILIZER</x:f>
        <x:v>35640</x:v>
      </x:c>
      <x:c r="Q13016" s="268" t="n">
        <x:f>MIN(M13016,FARMER_HOURS)*FARMER_RATE+MAX(M13016-FARMER_HOURS,0)*TEMP_RATE</x:f>
        <x:v>220768.09916787062</x:v>
      </x:c>
      <x:c r="R13016" s="268" t="n">
        <x:f>O13016-P13016-Q13016-FIXED_COST</x:f>
        <x:v>-37022.09916787062</x:v>
      </x:c>
      <x:c r="S13016" s="139" t="str">
        <x:f>IF(AND(L13016&lt;=TOTAL_BED_CAP,N13016&lt;=TEMP_WORKER_CAP),"YES","NO")</x:f>
        <x:v>NO</x:v>
      </x:c>
      <x:c r="T13016" s="139" t="n">
        <x:f>IF(S13016="YES",R13016,-1E+99)</x:f>
        <x:v>-1e+99</x:v>
      </x:c>
    </x:row>
    <x:row r="13017">
      <x:c r="A13017" s="139"/>
      <x:c r="B13017" s="139"/>
      <x:c r="C13017" s="139"/>
      <x:c r="D13017" s="139"/>
      <x:c r="E13017" s="139"/>
      <x:c r="F13017" s="139"/>
      <x:c r="G13017" s="139"/>
      <x:c r="H13017" s="139"/>
      <x:c r="I13017" s="266" t="n">
        <x:f>INT((ROW()-ROW($I$46))/((CARROT_CAP+1)*(MESCLUN_CAP+1)))</x:f>
        <x:v>19</x:v>
      </x:c>
      <x:c r="J13017" s="266" t="n">
        <x:f>MOD(INT((ROW()-ROW($I$46))/(MESCLUN_CAP+1)),CARROT_CAP+1)</x:f>
        <x:v>19</x:v>
      </x:c>
      <x:c r="K13017" s="266" t="n">
        <x:f>MOD(ROW()-ROW($I$46),MESCLUN_CAP+1)</x:f>
        <x:v>13</x:v>
      </x:c>
      <x:c r="L13017" s="266" t="n">
        <x:f>SUM(I13017:K13017)</x:f>
        <x:v>51</x:v>
      </x:c>
      <x:c r="M13017" s="267" t="n">
        <x:f>I13017*TOMATO_HOURS*WEEKS*(1+TOMATO_DIM)^I13017+J13017*CARROT_HOURS*WEEKS*(1+CARROT_DIM)^J13017+K13017*MESCLUN_HOURS*WEEKS*(1+MESCLUN_DIM)^K13017</x:f>
        <x:v>12056.964482777732</x:v>
      </x:c>
      <x:c r="N13017" s="267" t="n">
        <x:f>MAX(M13017-FARMER_HOURS,0)/TEMP_HOURS_PER_WORKER</x:f>
        <x:v>7.872892001928981</x:v>
      </x:c>
      <x:c r="O13017" s="268" t="n">
        <x:f>I13017*TOMATO_PRICE+J13017*CARROT_PRICE+K13017*MESCLUN_PRICE</x:f>
        <x:v>242086</x:v>
      </x:c>
      <x:c r="P13017" s="268" t="n">
        <x:f>I13017*TOMATO_FERTILIZER+J13017*CARROT_FERTILIZER+K13017*MESCLUN_FERTILIZER</x:f>
        <x:v>36520</x:v>
      </x:c>
      <x:c r="Q13017" s="268" t="n">
        <x:f>MIN(M13017,FARMER_HOURS)*FARMER_RATE+MAX(M13017-FARMER_HOURS,0)*TEMP_RATE</x:f>
        <x:v>221822.3000482245</x:v>
      </x:c>
      <x:c r="R13017" s="268" t="n">
        <x:f>O13017-P13017-Q13017-FIXED_COST</x:f>
        <x:v>-36256.30004822451</x:v>
      </x:c>
      <x:c r="S13017" s="139" t="str">
        <x:f>IF(AND(L13017&lt;=TOTAL_BED_CAP,N13017&lt;=TEMP_WORKER_CAP),"YES","NO")</x:f>
        <x:v>NO</x:v>
      </x:c>
      <x:c r="T13017" s="139" t="n">
        <x:f>IF(S13017="YES",R13017,-1E+99)</x:f>
        <x:v>-1e+99</x:v>
      </x:c>
    </x:row>
    <x:row r="13018">
      <x:c r="A13018" s="139"/>
      <x:c r="B13018" s="139"/>
      <x:c r="C13018" s="139"/>
      <x:c r="D13018" s="139"/>
      <x:c r="E13018" s="139"/>
      <x:c r="F13018" s="139"/>
      <x:c r="G13018" s="139"/>
      <x:c r="H13018" s="139"/>
      <x:c r="I13018" s="266" t="n">
        <x:f>INT((ROW()-ROW($I$46))/((CARROT_CAP+1)*(MESCLUN_CAP+1)))</x:f>
        <x:v>19</x:v>
      </x:c>
      <x:c r="J13018" s="266" t="n">
        <x:f>MOD(INT((ROW()-ROW($I$46))/(MESCLUN_CAP+1)),CARROT_CAP+1)</x:f>
        <x:v>19</x:v>
      </x:c>
      <x:c r="K13018" s="266" t="n">
        <x:f>MOD(ROW()-ROW($I$46),MESCLUN_CAP+1)</x:f>
        <x:v>14</x:v>
      </x:c>
      <x:c r="L13018" s="266" t="n">
        <x:f>SUM(I13018:K13018)</x:f>
        <x:v>52</x:v>
      </x:c>
      <x:c r="M13018" s="267" t="n">
        <x:f>I13018*TOMATO_HOURS*WEEKS*(1+TOMATO_DIM)^I13018+J13018*CARROT_HOURS*WEEKS*(1+CARROT_DIM)^J13018+K13018*MESCLUN_HOURS*WEEKS*(1+MESCLUN_DIM)^K13018</x:f>
        <x:v>12119.106564091393</x:v>
      </x:c>
      <x:c r="N13018" s="267" t="n">
        <x:f>MAX(M13018-FARMER_HOURS,0)/TEMP_HOURS_PER_WORKER</x:f>
        <x:v>7.916046225063467</x:v>
      </x:c>
      <x:c r="O13018" s="268" t="n">
        <x:f>I13018*TOMATO_PRICE+J13018*CARROT_PRICE+K13018*MESCLUN_PRICE</x:f>
        <x:v>244786</x:v>
      </x:c>
      <x:c r="P13018" s="268" t="n">
        <x:f>I13018*TOMATO_FERTILIZER+J13018*CARROT_FERTILIZER+K13018*MESCLUN_FERTILIZER</x:f>
        <x:v>37400</x:v>
      </x:c>
      <x:c r="Q13018" s="268" t="n">
        <x:f>MIN(M13018,FARMER_HOURS)*FARMER_RATE+MAX(M13018-FARMER_HOURS,0)*TEMP_RATE</x:f>
        <x:v>222901.15562658667</x:v>
      </x:c>
      <x:c r="R13018" s="268" t="n">
        <x:f>O13018-P13018-Q13018-FIXED_COST</x:f>
        <x:v>-35515.15562658667</x:v>
      </x:c>
      <x:c r="S13018" s="139" t="str">
        <x:f>IF(AND(L13018&lt;=TOTAL_BED_CAP,N13018&lt;=TEMP_WORKER_CAP),"YES","NO")</x:f>
        <x:v>NO</x:v>
      </x:c>
      <x:c r="T13018" s="139" t="n">
        <x:f>IF(S13018="YES",R13018,-1E+99)</x:f>
        <x:v>-1e+99</x:v>
      </x:c>
    </x:row>
    <x:row r="13019">
      <x:c r="A13019" s="139"/>
      <x:c r="B13019" s="139"/>
      <x:c r="C13019" s="139"/>
      <x:c r="D13019" s="139"/>
      <x:c r="E13019" s="139"/>
      <x:c r="F13019" s="139"/>
      <x:c r="G13019" s="139"/>
      <x:c r="H13019" s="139"/>
      <x:c r="I13019" s="266" t="n">
        <x:f>INT((ROW()-ROW($I$46))/((CARROT_CAP+1)*(MESCLUN_CAP+1)))</x:f>
        <x:v>19</x:v>
      </x:c>
      <x:c r="J13019" s="266" t="n">
        <x:f>MOD(INT((ROW()-ROW($I$46))/(MESCLUN_CAP+1)),CARROT_CAP+1)</x:f>
        <x:v>19</x:v>
      </x:c>
      <x:c r="K13019" s="266" t="n">
        <x:f>MOD(ROW()-ROW($I$46),MESCLUN_CAP+1)</x:f>
        <x:v>15</x:v>
      </x:c>
      <x:c r="L13019" s="266" t="n">
        <x:f>SUM(I13019:K13019)</x:f>
        <x:v>53</x:v>
      </x:c>
      <x:c r="M13019" s="267" t="n">
        <x:f>I13019*TOMATO_HOURS*WEEKS*(1+TOMATO_DIM)^I13019+J13019*CARROT_HOURS*WEEKS*(1+CARROT_DIM)^J13019+K13019*MESCLUN_HOURS*WEEKS*(1+MESCLUN_DIM)^K13019</x:f>
        <x:v>12182.69477096754</x:v>
      </x:c>
      <x:c r="N13019" s="267" t="n">
        <x:f>MAX(M13019-FARMER_HOURS,0)/TEMP_HOURS_PER_WORKER</x:f>
        <x:v>7.960204702060792</x:v>
      </x:c>
      <x:c r="O13019" s="268" t="n">
        <x:f>I13019*TOMATO_PRICE+J13019*CARROT_PRICE+K13019*MESCLUN_PRICE</x:f>
        <x:v>247486</x:v>
      </x:c>
      <x:c r="P13019" s="268" t="n">
        <x:f>I13019*TOMATO_FERTILIZER+J13019*CARROT_FERTILIZER+K13019*MESCLUN_FERTILIZER</x:f>
        <x:v>38280</x:v>
      </x:c>
      <x:c r="Q13019" s="268" t="n">
        <x:f>MIN(M13019,FARMER_HOURS)*FARMER_RATE+MAX(M13019-FARMER_HOURS,0)*TEMP_RATE</x:f>
        <x:v>224005.1175515198</x:v>
      </x:c>
      <x:c r="R13019" s="268" t="n">
        <x:f>O13019-P13019-Q13019-FIXED_COST</x:f>
        <x:v>-34799.1175515198</x:v>
      </x:c>
      <x:c r="S13019" s="139" t="str">
        <x:f>IF(AND(L13019&lt;=TOTAL_BED_CAP,N13019&lt;=TEMP_WORKER_CAP),"YES","NO")</x:f>
        <x:v>NO</x:v>
      </x:c>
      <x:c r="T13019" s="139" t="n">
        <x:f>IF(S13019="YES",R13019,-1E+99)</x:f>
        <x:v>-1e+99</x:v>
      </x:c>
    </x:row>
    <x:row r="13020">
      <x:c r="A13020" s="139"/>
      <x:c r="B13020" s="139"/>
      <x:c r="C13020" s="139"/>
      <x:c r="D13020" s="139"/>
      <x:c r="E13020" s="139"/>
      <x:c r="F13020" s="139"/>
      <x:c r="G13020" s="139"/>
      <x:c r="H13020" s="139"/>
      <x:c r="I13020" s="266" t="n">
        <x:f>INT((ROW()-ROW($I$46))/((CARROT_CAP+1)*(MESCLUN_CAP+1)))</x:f>
        <x:v>19</x:v>
      </x:c>
      <x:c r="J13020" s="266" t="n">
        <x:f>MOD(INT((ROW()-ROW($I$46))/(MESCLUN_CAP+1)),CARROT_CAP+1)</x:f>
        <x:v>19</x:v>
      </x:c>
      <x:c r="K13020" s="266" t="n">
        <x:f>MOD(ROW()-ROW($I$46),MESCLUN_CAP+1)</x:f>
        <x:v>16</x:v>
      </x:c>
      <x:c r="L13020" s="266" t="n">
        <x:f>SUM(I13020:K13020)</x:f>
        <x:v>54</x:v>
      </x:c>
      <x:c r="M13020" s="267" t="n">
        <x:f>I13020*TOMATO_HOURS*WEEKS*(1+TOMATO_DIM)^I13020+J13020*CARROT_HOURS*WEEKS*(1+CARROT_DIM)^J13020+K13020*MESCLUN_HOURS*WEEKS*(1+MESCLUN_DIM)^K13020</x:f>
        <x:v>12247.755546845028</x:v>
      </x:c>
      <x:c r="N13020" s="267" t="n">
        <x:f>MAX(M13020-FARMER_HOURS,0)/TEMP_HOURS_PER_WORKER</x:f>
        <x:v>8.005385796420159</x:v>
      </x:c>
      <x:c r="O13020" s="268" t="n">
        <x:f>I13020*TOMATO_PRICE+J13020*CARROT_PRICE+K13020*MESCLUN_PRICE</x:f>
        <x:v>250186</x:v>
      </x:c>
      <x:c r="P13020" s="268" t="n">
        <x:f>I13020*TOMATO_FERTILIZER+J13020*CARROT_FERTILIZER+K13020*MESCLUN_FERTILIZER</x:f>
        <x:v>39160</x:v>
      </x:c>
      <x:c r="Q13020" s="268" t="n">
        <x:f>MIN(M13020,FARMER_HOURS)*FARMER_RATE+MAX(M13020-FARMER_HOURS,0)*TEMP_RATE</x:f>
        <x:v>225134.64491050396</x:v>
      </x:c>
      <x:c r="R13020" s="268" t="n">
        <x:f>O13020-P13020-Q13020-FIXED_COST</x:f>
        <x:v>-34108.644910503965</x:v>
      </x:c>
      <x:c r="S13020" s="139" t="str">
        <x:f>IF(AND(L13020&lt;=TOTAL_BED_CAP,N13020&lt;=TEMP_WORKER_CAP),"YES","NO")</x:f>
        <x:v>NO</x:v>
      </x:c>
      <x:c r="T13020" s="139" t="n">
        <x:f>IF(S13020="YES",R13020,-1E+99)</x:f>
        <x:v>-1e+99</x:v>
      </x:c>
    </x:row>
    <x:row r="13021">
      <x:c r="A13021" s="139"/>
      <x:c r="B13021" s="139"/>
      <x:c r="C13021" s="139"/>
      <x:c r="D13021" s="139"/>
      <x:c r="E13021" s="139"/>
      <x:c r="F13021" s="139"/>
      <x:c r="G13021" s="139"/>
      <x:c r="H13021" s="139"/>
      <x:c r="I13021" s="266" t="n">
        <x:f>INT((ROW()-ROW($I$46))/((CARROT_CAP+1)*(MESCLUN_CAP+1)))</x:f>
        <x:v>19</x:v>
      </x:c>
      <x:c r="J13021" s="266" t="n">
        <x:f>MOD(INT((ROW()-ROW($I$46))/(MESCLUN_CAP+1)),CARROT_CAP+1)</x:f>
        <x:v>19</x:v>
      </x:c>
      <x:c r="K13021" s="266" t="n">
        <x:f>MOD(ROW()-ROW($I$46),MESCLUN_CAP+1)</x:f>
        <x:v>17</x:v>
      </x:c>
      <x:c r="L13021" s="266" t="n">
        <x:f>SUM(I13021:K13021)</x:f>
        <x:v>55</x:v>
      </x:c>
      <x:c r="M13021" s="267" t="n">
        <x:f>I13021*TOMATO_HOURS*WEEKS*(1+TOMATO_DIM)^I13021+J13021*CARROT_HOURS*WEEKS*(1+CARROT_DIM)^J13021+K13021*MESCLUN_HOURS*WEEKS*(1+MESCLUN_DIM)^K13021</x:f>
        <x:v>12314.315770291569</x:v>
      </x:c>
      <x:c r="N13021" s="267" t="n">
        <x:f>MAX(M13021-FARMER_HOURS,0)/TEMP_HOURS_PER_WORKER</x:f>
        <x:v>8.05160817381359</x:v>
      </x:c>
      <x:c r="O13021" s="268" t="n">
        <x:f>I13021*TOMATO_PRICE+J13021*CARROT_PRICE+K13021*MESCLUN_PRICE</x:f>
        <x:v>252886</x:v>
      </x:c>
      <x:c r="P13021" s="268" t="n">
        <x:f>I13021*TOMATO_FERTILIZER+J13021*CARROT_FERTILIZER+K13021*MESCLUN_FERTILIZER</x:f>
        <x:v>40040</x:v>
      </x:c>
      <x:c r="Q13021" s="268" t="n">
        <x:f>MIN(M13021,FARMER_HOURS)*FARMER_RATE+MAX(M13021-FARMER_HOURS,0)*TEMP_RATE</x:f>
        <x:v>226290.20434533973</x:v>
      </x:c>
      <x:c r="R13021" s="268" t="n">
        <x:f>O13021-P13021-Q13021-FIXED_COST</x:f>
        <x:v>-33444.204345339735</x:v>
      </x:c>
      <x:c r="S13021" s="139" t="str">
        <x:f>IF(AND(L13021&lt;=TOTAL_BED_CAP,N13021&lt;=TEMP_WORKER_CAP),"YES","NO")</x:f>
        <x:v>NO</x:v>
      </x:c>
      <x:c r="T13021" s="139" t="n">
        <x:f>IF(S13021="YES",R13021,-1E+99)</x:f>
        <x:v>-1e+99</x:v>
      </x:c>
    </x:row>
    <x:row r="13022">
      <x:c r="A13022" s="139"/>
      <x:c r="B13022" s="139"/>
      <x:c r="C13022" s="139"/>
      <x:c r="D13022" s="139"/>
      <x:c r="E13022" s="139"/>
      <x:c r="F13022" s="139"/>
      <x:c r="G13022" s="139"/>
      <x:c r="H13022" s="139"/>
      <x:c r="I13022" s="266" t="n">
        <x:f>INT((ROW()-ROW($I$46))/((CARROT_CAP+1)*(MESCLUN_CAP+1)))</x:f>
        <x:v>19</x:v>
      </x:c>
      <x:c r="J13022" s="266" t="n">
        <x:f>MOD(INT((ROW()-ROW($I$46))/(MESCLUN_CAP+1)),CARROT_CAP+1)</x:f>
        <x:v>19</x:v>
      </x:c>
      <x:c r="K13022" s="266" t="n">
        <x:f>MOD(ROW()-ROW($I$46),MESCLUN_CAP+1)</x:f>
        <x:v>18</x:v>
      </x:c>
      <x:c r="L13022" s="266" t="n">
        <x:f>SUM(I13022:K13022)</x:f>
        <x:v>56</x:v>
      </x:c>
      <x:c r="M13022" s="267" t="n">
        <x:f>I13022*TOMATO_HOURS*WEEKS*(1+TOMATO_DIM)^I13022+J13022*CARROT_HOURS*WEEKS*(1+CARROT_DIM)^J13022+K13022*MESCLUN_HOURS*WEEKS*(1+MESCLUN_DIM)^K13022</x:f>
        <x:v>12382.402761750156</x:v>
      </x:c>
      <x:c r="N13022" s="267" t="n">
        <x:f>MAX(M13022-FARMER_HOURS,0)/TEMP_HOURS_PER_WORKER</x:f>
        <x:v>8.098890806770942</x:v>
      </x:c>
      <x:c r="O13022" s="268" t="n">
        <x:f>I13022*TOMATO_PRICE+J13022*CARROT_PRICE+K13022*MESCLUN_PRICE</x:f>
        <x:v>255586</x:v>
      </x:c>
      <x:c r="P13022" s="268" t="n">
        <x:f>I13022*TOMATO_FERTILIZER+J13022*CARROT_FERTILIZER+K13022*MESCLUN_FERTILIZER</x:f>
        <x:v>40920</x:v>
      </x:c>
      <x:c r="Q13022" s="268" t="n">
        <x:f>MIN(M13022,FARMER_HOURS)*FARMER_RATE+MAX(M13022-FARMER_HOURS,0)*TEMP_RATE</x:f>
        <x:v>227472.27016927354</x:v>
      </x:c>
      <x:c r="R13022" s="268" t="n">
        <x:f>O13022-P13022-Q13022-FIXED_COST</x:f>
        <x:v>-32806.27016927354</x:v>
      </x:c>
      <x:c r="S13022" s="139" t="str">
        <x:f>IF(AND(L13022&lt;=TOTAL_BED_CAP,N13022&lt;=TEMP_WORKER_CAP),"YES","NO")</x:f>
        <x:v>NO</x:v>
      </x:c>
      <x:c r="T13022" s="139" t="n">
        <x:f>IF(S13022="YES",R13022,-1E+99)</x:f>
        <x:v>-1e+99</x:v>
      </x:c>
    </x:row>
    <x:row r="13023">
      <x:c r="A13023" s="139"/>
      <x:c r="B13023" s="139"/>
      <x:c r="C13023" s="139"/>
      <x:c r="D13023" s="139"/>
      <x:c r="E13023" s="139"/>
      <x:c r="F13023" s="139"/>
      <x:c r="G13023" s="139"/>
      <x:c r="H13023" s="139"/>
      <x:c r="I13023" s="266" t="n">
        <x:f>INT((ROW()-ROW($I$46))/((CARROT_CAP+1)*(MESCLUN_CAP+1)))</x:f>
        <x:v>19</x:v>
      </x:c>
      <x:c r="J13023" s="266" t="n">
        <x:f>MOD(INT((ROW()-ROW($I$46))/(MESCLUN_CAP+1)),CARROT_CAP+1)</x:f>
        <x:v>19</x:v>
      </x:c>
      <x:c r="K13023" s="266" t="n">
        <x:f>MOD(ROW()-ROW($I$46),MESCLUN_CAP+1)</x:f>
        <x:v>19</x:v>
      </x:c>
      <x:c r="L13023" s="266" t="n">
        <x:f>SUM(I13023:K13023)</x:f>
        <x:v>57</x:v>
      </x:c>
      <x:c r="M13023" s="267" t="n">
        <x:f>I13023*TOMATO_HOURS*WEEKS*(1+TOMATO_DIM)^I13023+J13023*CARROT_HOURS*WEEKS*(1+CARROT_DIM)^J13023+K13023*MESCLUN_HOURS*WEEKS*(1+MESCLUN_DIM)^K13023</x:f>
        <x:v>12452.044290386179</x:v>
      </x:c>
      <x:c r="N13023" s="267" t="n">
        <x:f>MAX(M13023-FARMER_HOURS,0)/TEMP_HOURS_PER_WORKER</x:f>
        <x:v>8.147252979434846</x:v>
      </x:c>
      <x:c r="O13023" s="268" t="n">
        <x:f>I13023*TOMATO_PRICE+J13023*CARROT_PRICE+K13023*MESCLUN_PRICE</x:f>
        <x:v>258286</x:v>
      </x:c>
      <x:c r="P13023" s="268" t="n">
        <x:f>I13023*TOMATO_FERTILIZER+J13023*CARROT_FERTILIZER+K13023*MESCLUN_FERTILIZER</x:f>
        <x:v>41800</x:v>
      </x:c>
      <x:c r="Q13023" s="268" t="n">
        <x:f>MIN(M13023,FARMER_HOURS)*FARMER_RATE+MAX(M13023-FARMER_HOURS,0)*TEMP_RATE</x:f>
        <x:v>228681.32448587116</x:v>
      </x:c>
      <x:c r="R13023" s="268" t="n">
        <x:f>O13023-P13023-Q13023-FIXED_COST</x:f>
        <x:v>-32195.324485871155</x:v>
      </x:c>
      <x:c r="S13023" s="139" t="str">
        <x:f>IF(AND(L13023&lt;=TOTAL_BED_CAP,N13023&lt;=TEMP_WORKER_CAP),"YES","NO")</x:f>
        <x:v>NO</x:v>
      </x:c>
      <x:c r="T13023" s="139" t="n">
        <x:f>IF(S13023="YES",R13023,-1E+99)</x:f>
        <x:v>-1e+99</x:v>
      </x:c>
    </x:row>
    <x:row r="13024">
      <x:c r="A13024" s="139"/>
      <x:c r="B13024" s="139"/>
      <x:c r="C13024" s="139"/>
      <x:c r="D13024" s="139"/>
      <x:c r="E13024" s="139"/>
      <x:c r="F13024" s="139"/>
      <x:c r="G13024" s="139"/>
      <x:c r="H13024" s="139"/>
      <x:c r="I13024" s="266" t="n">
        <x:f>INT((ROW()-ROW($I$46))/((CARROT_CAP+1)*(MESCLUN_CAP+1)))</x:f>
        <x:v>19</x:v>
      </x:c>
      <x:c r="J13024" s="266" t="n">
        <x:f>MOD(INT((ROW()-ROW($I$46))/(MESCLUN_CAP+1)),CARROT_CAP+1)</x:f>
        <x:v>19</x:v>
      </x:c>
      <x:c r="K13024" s="266" t="n">
        <x:f>MOD(ROW()-ROW($I$46),MESCLUN_CAP+1)</x:f>
        <x:v>20</x:v>
      </x:c>
      <x:c r="L13024" s="266" t="n">
        <x:f>SUM(I13024:K13024)</x:f>
        <x:v>58</x:v>
      </x:c>
      <x:c r="M13024" s="267" t="n">
        <x:f>I13024*TOMATO_HOURS*WEEKS*(1+TOMATO_DIM)^I13024+J13024*CARROT_HOURS*WEEKS*(1+CARROT_DIM)^J13024+K13024*MESCLUN_HOURS*WEEKS*(1+MESCLUN_DIM)^K13024</x:f>
        <x:v>12523.268581036655</x:v>
      </x:c>
      <x:c r="N13024" s="267" t="n">
        <x:f>MAX(M13024-FARMER_HOURS,0)/TEMP_HOURS_PER_WORKER</x:f>
        <x:v>8.196714292386567</x:v>
      </x:c>
      <x:c r="O13024" s="268" t="n">
        <x:f>I13024*TOMATO_PRICE+J13024*CARROT_PRICE+K13024*MESCLUN_PRICE</x:f>
        <x:v>260986</x:v>
      </x:c>
      <x:c r="P13024" s="268" t="n">
        <x:f>I13024*TOMATO_FERTILIZER+J13024*CARROT_FERTILIZER+K13024*MESCLUN_FERTILIZER</x:f>
        <x:v>42680</x:v>
      </x:c>
      <x:c r="Q13024" s="268" t="n">
        <x:f>MIN(M13024,FARMER_HOURS)*FARMER_RATE+MAX(M13024-FARMER_HOURS,0)*TEMP_RATE</x:f>
        <x:v>229917.85730966413</x:v>
      </x:c>
      <x:c r="R13024" s="268" t="n">
        <x:f>O13024-P13024-Q13024-FIXED_COST</x:f>
        <x:v>-31611.857309664134</x:v>
      </x:c>
      <x:c r="S13024" s="139" t="str">
        <x:f>IF(AND(L13024&lt;=TOTAL_BED_CAP,N13024&lt;=TEMP_WORKER_CAP),"YES","NO")</x:f>
        <x:v>NO</x:v>
      </x:c>
      <x:c r="T13024" s="139" t="n">
        <x:f>IF(S13024="YES",R13024,-1E+99)</x:f>
        <x:v>-1e+99</x:v>
      </x:c>
    </x:row>
    <x:row r="13025">
      <x:c r="A13025" s="139"/>
      <x:c r="B13025" s="139"/>
      <x:c r="C13025" s="139"/>
      <x:c r="D13025" s="139"/>
      <x:c r="E13025" s="139"/>
      <x:c r="F13025" s="139"/>
      <x:c r="G13025" s="139"/>
      <x:c r="H13025" s="139"/>
      <x:c r="I13025" s="266" t="n">
        <x:f>INT((ROW()-ROW($I$46))/((CARROT_CAP+1)*(MESCLUN_CAP+1)))</x:f>
        <x:v>19</x:v>
      </x:c>
      <x:c r="J13025" s="266" t="n">
        <x:f>MOD(INT((ROW()-ROW($I$46))/(MESCLUN_CAP+1)),CARROT_CAP+1)</x:f>
        <x:v>19</x:v>
      </x:c>
      <x:c r="K13025" s="266" t="n">
        <x:f>MOD(ROW()-ROW($I$46),MESCLUN_CAP+1)</x:f>
        <x:v>21</x:v>
      </x:c>
      <x:c r="L13025" s="266" t="n">
        <x:f>SUM(I13025:K13025)</x:f>
        <x:v>59</x:v>
      </x:c>
      <x:c r="M13025" s="267" t="n">
        <x:f>I13025*TOMATO_HOURS*WEEKS*(1+TOMATO_DIM)^I13025+J13025*CARROT_HOURS*WEEKS*(1+CARROT_DIM)^J13025+K13025*MESCLUN_HOURS*WEEKS*(1+MESCLUN_DIM)^K13025</x:f>
        <x:v>12596.1043212631</x:v>
      </x:c>
      <x:c r="N13025" s="267" t="n">
        <x:f>MAX(M13025-FARMER_HOURS,0)/TEMP_HOURS_PER_WORKER</x:f>
        <x:v>8.24729466754382</x:v>
      </x:c>
      <x:c r="O13025" s="268" t="n">
        <x:f>I13025*TOMATO_PRICE+J13025*CARROT_PRICE+K13025*MESCLUN_PRICE</x:f>
        <x:v>263686</x:v>
      </x:c>
      <x:c r="P13025" s="268" t="n">
        <x:f>I13025*TOMATO_FERTILIZER+J13025*CARROT_FERTILIZER+K13025*MESCLUN_FERTILIZER</x:f>
        <x:v>43560</x:v>
      </x:c>
      <x:c r="Q13025" s="268" t="n">
        <x:f>MIN(M13025,FARMER_HOURS)*FARMER_RATE+MAX(M13025-FARMER_HOURS,0)*TEMP_RATE</x:f>
        <x:v>231182.36668859547</x:v>
      </x:c>
      <x:c r="R13025" s="268" t="n">
        <x:f>O13025-P13025-Q13025-FIXED_COST</x:f>
        <x:v>-31056.366688595474</x:v>
      </x:c>
      <x:c r="S13025" s="139" t="str">
        <x:f>IF(AND(L13025&lt;=TOTAL_BED_CAP,N13025&lt;=TEMP_WORKER_CAP),"YES","NO")</x:f>
        <x:v>NO</x:v>
      </x:c>
      <x:c r="T13025" s="139" t="n">
        <x:f>IF(S13025="YES",R13025,-1E+99)</x:f>
        <x:v>-1e+99</x:v>
      </x:c>
    </x:row>
    <x:row r="13026">
      <x:c r="A13026" s="139"/>
      <x:c r="B13026" s="139"/>
      <x:c r="C13026" s="139"/>
      <x:c r="D13026" s="139"/>
      <x:c r="E13026" s="139"/>
      <x:c r="F13026" s="139"/>
      <x:c r="G13026" s="139"/>
      <x:c r="H13026" s="139"/>
      <x:c r="I13026" s="266" t="n">
        <x:f>INT((ROW()-ROW($I$46))/((CARROT_CAP+1)*(MESCLUN_CAP+1)))</x:f>
        <x:v>19</x:v>
      </x:c>
      <x:c r="J13026" s="266" t="n">
        <x:f>MOD(INT((ROW()-ROW($I$46))/(MESCLUN_CAP+1)),CARROT_CAP+1)</x:f>
        <x:v>19</x:v>
      </x:c>
      <x:c r="K13026" s="266" t="n">
        <x:f>MOD(ROW()-ROW($I$46),MESCLUN_CAP+1)</x:f>
        <x:v>22</x:v>
      </x:c>
      <x:c r="L13026" s="266" t="n">
        <x:f>SUM(I13026:K13026)</x:f>
        <x:v>60</x:v>
      </x:c>
      <x:c r="M13026" s="267" t="n">
        <x:f>I13026*TOMATO_HOURS*WEEKS*(1+TOMATO_DIM)^I13026+J13026*CARROT_HOURS*WEEKS*(1+CARROT_DIM)^J13026+K13026*MESCLUN_HOURS*WEEKS*(1+MESCLUN_DIM)^K13026</x:f>
        <x:v>12670.580668509494</x:v>
      </x:c>
      <x:c r="N13026" s="267" t="n">
        <x:f>MAX(M13026-FARMER_HOURS,0)/TEMP_HOURS_PER_WORKER</x:f>
        <x:v>8.299014353131593</x:v>
      </x:c>
      <x:c r="O13026" s="268" t="n">
        <x:f>I13026*TOMATO_PRICE+J13026*CARROT_PRICE+K13026*MESCLUN_PRICE</x:f>
        <x:v>266386</x:v>
      </x:c>
      <x:c r="P13026" s="268" t="n">
        <x:f>I13026*TOMATO_FERTILIZER+J13026*CARROT_FERTILIZER+K13026*MESCLUN_FERTILIZER</x:f>
        <x:v>44440</x:v>
      </x:c>
      <x:c r="Q13026" s="268" t="n">
        <x:f>MIN(M13026,FARMER_HOURS)*FARMER_RATE+MAX(M13026-FARMER_HOURS,0)*TEMP_RATE</x:f>
        <x:v>232475.3588282898</x:v>
      </x:c>
      <x:c r="R13026" s="268" t="n">
        <x:f>O13026-P13026-Q13026-FIXED_COST</x:f>
        <x:v>-30529.358828289813</x:v>
      </x:c>
      <x:c r="S13026" s="139" t="str">
        <x:f>IF(AND(L13026&lt;=TOTAL_BED_CAP,N13026&lt;=TEMP_WORKER_CAP),"YES","NO")</x:f>
        <x:v>NO</x:v>
      </x:c>
      <x:c r="T13026" s="139" t="n">
        <x:f>IF(S13026="YES",R13026,-1E+99)</x:f>
        <x:v>-1e+99</x:v>
      </x:c>
    </x:row>
    <x:row r="13027">
      <x:c r="A13027" s="139"/>
      <x:c r="B13027" s="139"/>
      <x:c r="C13027" s="139"/>
      <x:c r="D13027" s="139"/>
      <x:c r="E13027" s="139"/>
      <x:c r="F13027" s="139"/>
      <x:c r="G13027" s="139"/>
      <x:c r="H13027" s="139"/>
      <x:c r="I13027" s="266" t="n">
        <x:f>INT((ROW()-ROW($I$46))/((CARROT_CAP+1)*(MESCLUN_CAP+1)))</x:f>
        <x:v>19</x:v>
      </x:c>
      <x:c r="J13027" s="266" t="n">
        <x:f>MOD(INT((ROW()-ROW($I$46))/(MESCLUN_CAP+1)),CARROT_CAP+1)</x:f>
        <x:v>19</x:v>
      </x:c>
      <x:c r="K13027" s="266" t="n">
        <x:f>MOD(ROW()-ROW($I$46),MESCLUN_CAP+1)</x:f>
        <x:v>23</x:v>
      </x:c>
      <x:c r="L13027" s="266" t="n">
        <x:f>SUM(I13027:K13027)</x:f>
        <x:v>61</x:v>
      </x:c>
      <x:c r="M13027" s="267" t="n">
        <x:f>I13027*TOMATO_HOURS*WEEKS*(1+TOMATO_DIM)^I13027+J13027*CARROT_HOURS*WEEKS*(1+CARROT_DIM)^J13027+K13027*MESCLUN_HOURS*WEEKS*(1+MESCLUN_DIM)^K13027</x:f>
        <x:v>12746.72725736693</x:v>
      </x:c>
      <x:c r="N13027" s="267" t="n">
        <x:f>MAX(M13027-FARMER_HOURS,0)/TEMP_HOURS_PER_WORKER</x:f>
        <x:v>8.351893928727035</x:v>
      </x:c>
      <x:c r="O13027" s="268" t="n">
        <x:f>I13027*TOMATO_PRICE+J13027*CARROT_PRICE+K13027*MESCLUN_PRICE</x:f>
        <x:v>269086</x:v>
      </x:c>
      <x:c r="P13027" s="268" t="n">
        <x:f>I13027*TOMATO_FERTILIZER+J13027*CARROT_FERTILIZER+K13027*MESCLUN_FERTILIZER</x:f>
        <x:v>45320</x:v>
      </x:c>
      <x:c r="Q13027" s="268" t="n">
        <x:f>MIN(M13027,FARMER_HOURS)*FARMER_RATE+MAX(M13027-FARMER_HOURS,0)*TEMP_RATE</x:f>
        <x:v>233797.34821817587</x:v>
      </x:c>
      <x:c r="R13027" s="268" t="n">
        <x:f>O13027-P13027-Q13027-FIXED_COST</x:f>
        <x:v>-30031.348218175874</x:v>
      </x:c>
      <x:c r="S13027" s="139" t="str">
        <x:f>IF(AND(L13027&lt;=TOTAL_BED_CAP,N13027&lt;=TEMP_WORKER_CAP),"YES","NO")</x:f>
        <x:v>NO</x:v>
      </x:c>
      <x:c r="T13027" s="139" t="n">
        <x:f>IF(S13027="YES",R13027,-1E+99)</x:f>
        <x:v>-1e+99</x:v>
      </x:c>
    </x:row>
    <x:row r="13028">
      <x:c r="A13028" s="139"/>
      <x:c r="B13028" s="139"/>
      <x:c r="C13028" s="139"/>
      <x:c r="D13028" s="139"/>
      <x:c r="E13028" s="139"/>
      <x:c r="F13028" s="139"/>
      <x:c r="G13028" s="139"/>
      <x:c r="H13028" s="139"/>
      <x:c r="I13028" s="266" t="n">
        <x:f>INT((ROW()-ROW($I$46))/((CARROT_CAP+1)*(MESCLUN_CAP+1)))</x:f>
        <x:v>19</x:v>
      </x:c>
      <x:c r="J13028" s="266" t="n">
        <x:f>MOD(INT((ROW()-ROW($I$46))/(MESCLUN_CAP+1)),CARROT_CAP+1)</x:f>
        <x:v>19</x:v>
      </x:c>
      <x:c r="K13028" s="266" t="n">
        <x:f>MOD(ROW()-ROW($I$46),MESCLUN_CAP+1)</x:f>
        <x:v>24</x:v>
      </x:c>
      <x:c r="L13028" s="266" t="n">
        <x:f>SUM(I13028:K13028)</x:f>
        <x:v>62</x:v>
      </x:c>
      <x:c r="M13028" s="267" t="n">
        <x:f>I13028*TOMATO_HOURS*WEEKS*(1+TOMATO_DIM)^I13028+J13028*CARROT_HOURS*WEEKS*(1+CARROT_DIM)^J13028+K13028*MESCLUN_HOURS*WEEKS*(1+MESCLUN_DIM)^K13028</x:f>
        <x:v>12824.574206946427</x:v>
      </x:c>
      <x:c r="N13028" s="267" t="n">
        <x:f>MAX(M13028-FARMER_HOURS,0)/TEMP_HOURS_PER_WORKER</x:f>
        <x:v>8.405954310379464</x:v>
      </x:c>
      <x:c r="O13028" s="268" t="n">
        <x:f>I13028*TOMATO_PRICE+J13028*CARROT_PRICE+K13028*MESCLUN_PRICE</x:f>
        <x:v>271786</x:v>
      </x:c>
      <x:c r="P13028" s="268" t="n">
        <x:f>I13028*TOMATO_FERTILIZER+J13028*CARROT_FERTILIZER+K13028*MESCLUN_FERTILIZER</x:f>
        <x:v>46200</x:v>
      </x:c>
      <x:c r="Q13028" s="268" t="n">
        <x:f>MIN(M13028,FARMER_HOURS)*FARMER_RATE+MAX(M13028-FARMER_HOURS,0)*TEMP_RATE</x:f>
        <x:v>235148.85775948656</x:v>
      </x:c>
      <x:c r="R13028" s="268" t="n">
        <x:f>O13028-P13028-Q13028-FIXED_COST</x:f>
        <x:v>-29562.857759486564</x:v>
      </x:c>
      <x:c r="S13028" s="139" t="str">
        <x:f>IF(AND(L13028&lt;=TOTAL_BED_CAP,N13028&lt;=TEMP_WORKER_CAP),"YES","NO")</x:f>
        <x:v>NO</x:v>
      </x:c>
      <x:c r="T13028" s="139" t="n">
        <x:f>IF(S13028="YES",R13028,-1E+99)</x:f>
        <x:v>-1e+99</x:v>
      </x:c>
    </x:row>
    <x:row r="13029">
      <x:c r="A13029" s="139"/>
      <x:c r="B13029" s="139"/>
      <x:c r="C13029" s="139"/>
      <x:c r="D13029" s="139"/>
      <x:c r="E13029" s="139"/>
      <x:c r="F13029" s="139"/>
      <x:c r="G13029" s="139"/>
      <x:c r="H13029" s="139"/>
      <x:c r="I13029" s="266" t="n">
        <x:f>INT((ROW()-ROW($I$46))/((CARROT_CAP+1)*(MESCLUN_CAP+1)))</x:f>
        <x:v>19</x:v>
      </x:c>
      <x:c r="J13029" s="266" t="n">
        <x:f>MOD(INT((ROW()-ROW($I$46))/(MESCLUN_CAP+1)),CARROT_CAP+1)</x:f>
        <x:v>19</x:v>
      </x:c>
      <x:c r="K13029" s="266" t="n">
        <x:f>MOD(ROW()-ROW($I$46),MESCLUN_CAP+1)</x:f>
        <x:v>25</x:v>
      </x:c>
      <x:c r="L13029" s="266" t="n">
        <x:f>SUM(I13029:K13029)</x:f>
        <x:v>63</x:v>
      </x:c>
      <x:c r="M13029" s="267" t="n">
        <x:f>I13029*TOMATO_HOURS*WEEKS*(1+TOMATO_DIM)^I13029+J13029*CARROT_HOURS*WEEKS*(1+CARROT_DIM)^J13029+K13029*MESCLUN_HOURS*WEEKS*(1+MESCLUN_DIM)^K13029</x:f>
        <x:v>12904.152128361524</x:v>
      </x:c>
      <x:c r="N13029" s="267" t="n">
        <x:f>MAX(M13029-FARMER_HOURS,0)/TEMP_HOURS_PER_WORKER</x:f>
        <x:v>8.461216755806614</x:v>
      </x:c>
      <x:c r="O13029" s="268" t="n">
        <x:f>I13029*TOMATO_PRICE+J13029*CARROT_PRICE+K13029*MESCLUN_PRICE</x:f>
        <x:v>274486</x:v>
      </x:c>
      <x:c r="P13029" s="268" t="n">
        <x:f>I13029*TOMATO_FERTILIZER+J13029*CARROT_FERTILIZER+K13029*MESCLUN_FERTILIZER</x:f>
        <x:v>47080</x:v>
      </x:c>
      <x:c r="Q13029" s="268" t="n">
        <x:f>MIN(M13029,FARMER_HOURS)*FARMER_RATE+MAX(M13029-FARMER_HOURS,0)*TEMP_RATE</x:f>
        <x:v>236530.41889516535</x:v>
      </x:c>
      <x:c r="R13029" s="268" t="n">
        <x:f>O13029-P13029-Q13029-FIXED_COST</x:f>
        <x:v>-29124.41889516535</x:v>
      </x:c>
      <x:c r="S13029" s="139" t="str">
        <x:f>IF(AND(L13029&lt;=TOTAL_BED_CAP,N13029&lt;=TEMP_WORKER_CAP),"YES","NO")</x:f>
        <x:v>NO</x:v>
      </x:c>
      <x:c r="T13029" s="139" t="n">
        <x:f>IF(S13029="YES",R13029,-1E+99)</x:f>
        <x:v>-1e+99</x:v>
      </x:c>
    </x:row>
    <x:row r="13030">
      <x:c r="A13030" s="139"/>
      <x:c r="B13030" s="139"/>
      <x:c r="C13030" s="139"/>
      <x:c r="D13030" s="139"/>
      <x:c r="E13030" s="139"/>
      <x:c r="F13030" s="139"/>
      <x:c r="G13030" s="139"/>
      <x:c r="H13030" s="139"/>
      <x:c r="I13030" s="266" t="n">
        <x:f>INT((ROW()-ROW($I$46))/((CARROT_CAP+1)*(MESCLUN_CAP+1)))</x:f>
        <x:v>19</x:v>
      </x:c>
      <x:c r="J13030" s="266" t="n">
        <x:f>MOD(INT((ROW()-ROW($I$46))/(MESCLUN_CAP+1)),CARROT_CAP+1)</x:f>
        <x:v>19</x:v>
      </x:c>
      <x:c r="K13030" s="266" t="n">
        <x:f>MOD(ROW()-ROW($I$46),MESCLUN_CAP+1)</x:f>
        <x:v>26</x:v>
      </x:c>
      <x:c r="L13030" s="266" t="n">
        <x:f>SUM(I13030:K13030)</x:f>
        <x:v>64</x:v>
      </x:c>
      <x:c r="M13030" s="267" t="n">
        <x:f>I13030*TOMATO_HOURS*WEEKS*(1+TOMATO_DIM)^I13030+J13030*CARROT_HOURS*WEEKS*(1+CARROT_DIM)^J13030+K13030*MESCLUN_HOURS*WEEKS*(1+MESCLUN_DIM)^K13030</x:f>
        <x:v>12985.492132322242</x:v>
      </x:c>
      <x:c r="N13030" s="267" t="n">
        <x:f>MAX(M13030-FARMER_HOURS,0)/TEMP_HOURS_PER_WORKER</x:f>
        <x:v>8.517702869668224</x:v>
      </x:c>
      <x:c r="O13030" s="268" t="n">
        <x:f>I13030*TOMATO_PRICE+J13030*CARROT_PRICE+K13030*MESCLUN_PRICE</x:f>
        <x:v>277186</x:v>
      </x:c>
      <x:c r="P13030" s="268" t="n">
        <x:f>I13030*TOMATO_FERTILIZER+J13030*CARROT_FERTILIZER+K13030*MESCLUN_FERTILIZER</x:f>
        <x:v>47960</x:v>
      </x:c>
      <x:c r="Q13030" s="268" t="n">
        <x:f>MIN(M13030,FARMER_HOURS)*FARMER_RATE+MAX(M13030-FARMER_HOURS,0)*TEMP_RATE</x:f>
        <x:v>237942.5717417056</x:v>
      </x:c>
      <x:c r="R13030" s="268" t="n">
        <x:f>O13030-P13030-Q13030-FIXED_COST</x:f>
        <x:v>-28716.571741705586</x:v>
      </x:c>
      <x:c r="S13030" s="139" t="str">
        <x:f>IF(AND(L13030&lt;=TOTAL_BED_CAP,N13030&lt;=TEMP_WORKER_CAP),"YES","NO")</x:f>
        <x:v>NO</x:v>
      </x:c>
      <x:c r="T13030" s="139" t="n">
        <x:f>IF(S13030="YES",R13030,-1E+99)</x:f>
        <x:v>-1e+99</x:v>
      </x:c>
    </x:row>
    <x:row r="13031">
      <x:c r="A13031" s="139"/>
      <x:c r="B13031" s="139"/>
      <x:c r="C13031" s="139"/>
      <x:c r="D13031" s="139"/>
      <x:c r="E13031" s="139"/>
      <x:c r="F13031" s="139"/>
      <x:c r="G13031" s="139"/>
      <x:c r="H13031" s="139"/>
      <x:c r="I13031" s="266" t="n">
        <x:f>INT((ROW()-ROW($I$46))/((CARROT_CAP+1)*(MESCLUN_CAP+1)))</x:f>
        <x:v>19</x:v>
      </x:c>
      <x:c r="J13031" s="266" t="n">
        <x:f>MOD(INT((ROW()-ROW($I$46))/(MESCLUN_CAP+1)),CARROT_CAP+1)</x:f>
        <x:v>19</x:v>
      </x:c>
      <x:c r="K13031" s="266" t="n">
        <x:f>MOD(ROW()-ROW($I$46),MESCLUN_CAP+1)</x:f>
        <x:v>27</x:v>
      </x:c>
      <x:c r="L13031" s="266" t="n">
        <x:f>SUM(I13031:K13031)</x:f>
        <x:v>65</x:v>
      </x:c>
      <x:c r="M13031" s="267" t="n">
        <x:f>I13031*TOMATO_HOURS*WEEKS*(1+TOMATO_DIM)^I13031+J13031*CARROT_HOURS*WEEKS*(1+CARROT_DIM)^J13031+K13031*MESCLUN_HOURS*WEEKS*(1+MESCLUN_DIM)^K13031</x:f>
        <x:v>13068.625836841999</x:v>
      </x:c>
      <x:c r="N13031" s="267" t="n">
        <x:f>MAX(M13031-FARMER_HOURS,0)/TEMP_HOURS_PER_WORKER</x:f>
        <x:v>8.575434608918055</x:v>
      </x:c>
      <x:c r="O13031" s="268" t="n">
        <x:f>I13031*TOMATO_PRICE+J13031*CARROT_PRICE+K13031*MESCLUN_PRICE</x:f>
        <x:v>279886</x:v>
      </x:c>
      <x:c r="P13031" s="268" t="n">
        <x:f>I13031*TOMATO_FERTILIZER+J13031*CARROT_FERTILIZER+K13031*MESCLUN_FERTILIZER</x:f>
        <x:v>48840</x:v>
      </x:c>
      <x:c r="Q13031" s="268" t="n">
        <x:f>MIN(M13031,FARMER_HOURS)*FARMER_RATE+MAX(M13031-FARMER_HOURS,0)*TEMP_RATE</x:f>
        <x:v>239385.86522295137</x:v>
      </x:c>
      <x:c r="R13031" s="268" t="n">
        <x:f>O13031-P13031-Q13031-FIXED_COST</x:f>
        <x:v>-28339.86522295137</x:v>
      </x:c>
      <x:c r="S13031" s="139" t="str">
        <x:f>IF(AND(L13031&lt;=TOTAL_BED_CAP,N13031&lt;=TEMP_WORKER_CAP),"YES","NO")</x:f>
        <x:v>NO</x:v>
      </x:c>
      <x:c r="T13031" s="139" t="n">
        <x:f>IF(S13031="YES",R13031,-1E+99)</x:f>
        <x:v>-1e+99</x:v>
      </x:c>
    </x:row>
    <x:row r="13032">
      <x:c r="A13032" s="139"/>
      <x:c r="B13032" s="139"/>
      <x:c r="C13032" s="139"/>
      <x:c r="D13032" s="139"/>
      <x:c r="E13032" s="139"/>
      <x:c r="F13032" s="139"/>
      <x:c r="G13032" s="139"/>
      <x:c r="H13032" s="139"/>
      <x:c r="I13032" s="266" t="n">
        <x:f>INT((ROW()-ROW($I$46))/((CARROT_CAP+1)*(MESCLUN_CAP+1)))</x:f>
        <x:v>19</x:v>
      </x:c>
      <x:c r="J13032" s="266" t="n">
        <x:f>MOD(INT((ROW()-ROW($I$46))/(MESCLUN_CAP+1)),CARROT_CAP+1)</x:f>
        <x:v>19</x:v>
      </x:c>
      <x:c r="K13032" s="266" t="n">
        <x:f>MOD(ROW()-ROW($I$46),MESCLUN_CAP+1)</x:f>
        <x:v>28</x:v>
      </x:c>
      <x:c r="L13032" s="266" t="n">
        <x:f>SUM(I13032:K13032)</x:f>
        <x:v>66</x:v>
      </x:c>
      <x:c r="M13032" s="267" t="n">
        <x:f>I13032*TOMATO_HOURS*WEEKS*(1+TOMATO_DIM)^I13032+J13032*CARROT_HOURS*WEEKS*(1+CARROT_DIM)^J13032+K13032*MESCLUN_HOURS*WEEKS*(1+MESCLUN_DIM)^K13032</x:f>
        <x:v>13153.585375059152</x:v>
      </x:c>
      <x:c r="N13032" s="267" t="n">
        <x:f>MAX(M13032-FARMER_HOURS,0)/TEMP_HOURS_PER_WORKER</x:f>
        <x:v>8.634434288235523</x:v>
      </x:c>
      <x:c r="O13032" s="268" t="n">
        <x:f>I13032*TOMATO_PRICE+J13032*CARROT_PRICE+K13032*MESCLUN_PRICE</x:f>
        <x:v>282586</x:v>
      </x:c>
      <x:c r="P13032" s="268" t="n">
        <x:f>I13032*TOMATO_FERTILIZER+J13032*CARROT_FERTILIZER+K13032*MESCLUN_FERTILIZER</x:f>
        <x:v>49720</x:v>
      </x:c>
      <x:c r="Q13032" s="268" t="n">
        <x:f>MIN(M13032,FARMER_HOURS)*FARMER_RATE+MAX(M13032-FARMER_HOURS,0)*TEMP_RATE</x:f>
        <x:v>240860.85720588805</x:v>
      </x:c>
      <x:c r="R13032" s="268" t="n">
        <x:f>O13032-P13032-Q13032-FIXED_COST</x:f>
        <x:v>-27994.857205888053</x:v>
      </x:c>
      <x:c r="S13032" s="139" t="str">
        <x:f>IF(AND(L13032&lt;=TOTAL_BED_CAP,N13032&lt;=TEMP_WORKER_CAP),"YES","NO")</x:f>
        <x:v>NO</x:v>
      </x:c>
      <x:c r="T13032" s="139" t="n">
        <x:f>IF(S13032="YES",R13032,-1E+99)</x:f>
        <x:v>-1e+99</x:v>
      </x:c>
    </x:row>
    <x:row r="13033">
      <x:c r="A13033" s="139"/>
      <x:c r="B13033" s="139"/>
      <x:c r="C13033" s="139"/>
      <x:c r="D13033" s="139"/>
      <x:c r="E13033" s="139"/>
      <x:c r="F13033" s="139"/>
      <x:c r="G13033" s="139"/>
      <x:c r="H13033" s="139"/>
      <x:c r="I13033" s="266" t="n">
        <x:f>INT((ROW()-ROW($I$46))/((CARROT_CAP+1)*(MESCLUN_CAP+1)))</x:f>
        <x:v>19</x:v>
      </x:c>
      <x:c r="J13033" s="266" t="n">
        <x:f>MOD(INT((ROW()-ROW($I$46))/(MESCLUN_CAP+1)),CARROT_CAP+1)</x:f>
        <x:v>19</x:v>
      </x:c>
      <x:c r="K13033" s="266" t="n">
        <x:f>MOD(ROW()-ROW($I$46),MESCLUN_CAP+1)</x:f>
        <x:v>29</x:v>
      </x:c>
      <x:c r="L13033" s="266" t="n">
        <x:f>SUM(I13033:K13033)</x:f>
        <x:v>67</x:v>
      </x:c>
      <x:c r="M13033" s="267" t="n">
        <x:f>I13033*TOMATO_HOURS*WEEKS*(1+TOMATO_DIM)^I13033+J13033*CARROT_HOURS*WEEKS*(1+CARROT_DIM)^J13033+K13033*MESCLUN_HOURS*WEEKS*(1+MESCLUN_DIM)^K13033</x:f>
        <x:v>13240.403403174805</x:v>
      </x:c>
      <x:c r="N13033" s="267" t="n">
        <x:f>MAX(M13033-FARMER_HOURS,0)/TEMP_HOURS_PER_WORKER</x:f>
        <x:v>8.69472458553806</x:v>
      </x:c>
      <x:c r="O13033" s="268" t="n">
        <x:f>I13033*TOMATO_PRICE+J13033*CARROT_PRICE+K13033*MESCLUN_PRICE</x:f>
        <x:v>285286</x:v>
      </x:c>
      <x:c r="P13033" s="268" t="n">
        <x:f>I13033*TOMATO_FERTILIZER+J13033*CARROT_FERTILIZER+K13033*MESCLUN_FERTILIZER</x:f>
        <x:v>50600</x:v>
      </x:c>
      <x:c r="Q13033" s="268" t="n">
        <x:f>MIN(M13033,FARMER_HOURS)*FARMER_RATE+MAX(M13033-FARMER_HOURS,0)*TEMP_RATE</x:f>
        <x:v>242368.1146384515</x:v>
      </x:c>
      <x:c r="R13033" s="268" t="n">
        <x:f>O13033-P13033-Q13033-FIXED_COST</x:f>
        <x:v>-27682.114638451487</x:v>
      </x:c>
      <x:c r="S13033" s="139" t="str">
        <x:f>IF(AND(L13033&lt;=TOTAL_BED_CAP,N13033&lt;=TEMP_WORKER_CAP),"YES","NO")</x:f>
        <x:v>NO</x:v>
      </x:c>
      <x:c r="T13033" s="139" t="n">
        <x:f>IF(S13033="YES",R13033,-1E+99)</x:f>
        <x:v>-1e+99</x:v>
      </x:c>
    </x:row>
    <x:row r="13034">
      <x:c r="A13034" s="139"/>
      <x:c r="B13034" s="139"/>
      <x:c r="C13034" s="139"/>
      <x:c r="D13034" s="139"/>
      <x:c r="E13034" s="139"/>
      <x:c r="F13034" s="139"/>
      <x:c r="G13034" s="139"/>
      <x:c r="H13034" s="139"/>
      <x:c r="I13034" s="266" t="n">
        <x:f>INT((ROW()-ROW($I$46))/((CARROT_CAP+1)*(MESCLUN_CAP+1)))</x:f>
        <x:v>19</x:v>
      </x:c>
      <x:c r="J13034" s="266" t="n">
        <x:f>MOD(INT((ROW()-ROW($I$46))/(MESCLUN_CAP+1)),CARROT_CAP+1)</x:f>
        <x:v>19</x:v>
      </x:c>
      <x:c r="K13034" s="266" t="n">
        <x:f>MOD(ROW()-ROW($I$46),MESCLUN_CAP+1)</x:f>
        <x:v>30</x:v>
      </x:c>
      <x:c r="L13034" s="266" t="n">
        <x:f>SUM(I13034:K13034)</x:f>
        <x:v>68</x:v>
      </x:c>
      <x:c r="M13034" s="267" t="n">
        <x:f>I13034*TOMATO_HOURS*WEEKS*(1+TOMATO_DIM)^I13034+J13034*CARROT_HOURS*WEEKS*(1+CARROT_DIM)^J13034+K13034*MESCLUN_HOURS*WEEKS*(1+MESCLUN_DIM)^K13034</x:f>
        <x:v>13329.113108508576</x:v>
      </x:c>
      <x:c r="N13034" s="267" t="n">
        <x:f>MAX(M13034-FARMER_HOURS,0)/TEMP_HOURS_PER_WORKER</x:f>
        <x:v>8.7563285475754</x:v>
      </x:c>
      <x:c r="O13034" s="268" t="n">
        <x:f>I13034*TOMATO_PRICE+J13034*CARROT_PRICE+K13034*MESCLUN_PRICE</x:f>
        <x:v>287986</x:v>
      </x:c>
      <x:c r="P13034" s="268" t="n">
        <x:f>I13034*TOMATO_FERTILIZER+J13034*CARROT_FERTILIZER+K13034*MESCLUN_FERTILIZER</x:f>
        <x:v>51480</x:v>
      </x:c>
      <x:c r="Q13034" s="268" t="n">
        <x:f>MIN(M13034,FARMER_HOURS)*FARMER_RATE+MAX(M13034-FARMER_HOURS,0)*TEMP_RATE</x:f>
        <x:v>243908.213689385</x:v>
      </x:c>
      <x:c r="R13034" s="268" t="n">
        <x:f>O13034-P13034-Q13034-FIXED_COST</x:f>
        <x:v>-27402.21368938501</x:v>
      </x:c>
      <x:c r="S13034" s="139" t="str">
        <x:f>IF(AND(L13034&lt;=TOTAL_BED_CAP,N13034&lt;=TEMP_WORKER_CAP),"YES","NO")</x:f>
        <x:v>NO</x:v>
      </x:c>
      <x:c r="T13034" s="139" t="n">
        <x:f>IF(S13034="YES",R13034,-1E+99)</x:f>
        <x:v>-1e+99</x:v>
      </x:c>
    </x:row>
    <x:row r="13035">
      <x:c r="A13035" s="139"/>
      <x:c r="B13035" s="139"/>
      <x:c r="C13035" s="139"/>
      <x:c r="D13035" s="139"/>
      <x:c r="E13035" s="139"/>
      <x:c r="F13035" s="139"/>
      <x:c r="G13035" s="139"/>
      <x:c r="H13035" s="139"/>
      <x:c r="I13035" s="266" t="n">
        <x:f>INT((ROW()-ROW($I$46))/((CARROT_CAP+1)*(MESCLUN_CAP+1)))</x:f>
        <x:v>19</x:v>
      </x:c>
      <x:c r="J13035" s="266" t="n">
        <x:f>MOD(INT((ROW()-ROW($I$46))/(MESCLUN_CAP+1)),CARROT_CAP+1)</x:f>
        <x:v>20</x:v>
      </x:c>
      <x:c r="K13035" s="266" t="n">
        <x:f>MOD(ROW()-ROW($I$46),MESCLUN_CAP+1)</x:f>
        <x:v>0</x:v>
      </x:c>
      <x:c r="L13035" s="266" t="n">
        <x:f>SUM(I13035:K13035)</x:f>
        <x:v>39</x:v>
      </x:c>
      <x:c r="M13035" s="267" t="n">
        <x:f>I13035*TOMATO_HOURS*WEEKS*(1+TOMATO_DIM)^I13035+J13035*CARROT_HOURS*WEEKS*(1+CARROT_DIM)^J13035+K13035*MESCLUN_HOURS*WEEKS*(1+MESCLUN_DIM)^K13035</x:f>
        <x:v>11441.374330853141</x:v>
      </x:c>
      <x:c r="N13035" s="267" t="n">
        <x:f>MAX(M13035-FARMER_HOURS,0)/TEMP_HOURS_PER_WORKER</x:f>
        <x:v>7.4453988408702365</x:v>
      </x:c>
      <x:c r="O13035" s="268" t="n">
        <x:f>I13035*TOMATO_PRICE+J13035*CARROT_PRICE+K13035*MESCLUN_PRICE</x:f>
        <x:v>209080</x:v>
      </x:c>
      <x:c r="P13035" s="268" t="n">
        <x:f>I13035*TOMATO_FERTILIZER+J13035*CARROT_FERTILIZER+K13035*MESCLUN_FERTILIZER</x:f>
        <x:v>25520</x:v>
      </x:c>
      <x:c r="Q13035" s="268" t="n">
        <x:f>MIN(M13035,FARMER_HOURS)*FARMER_RATE+MAX(M13035-FARMER_HOURS,0)*TEMP_RATE</x:f>
        <x:v>211134.97102175592</x:v>
      </x:c>
      <x:c r="R13035" s="268" t="n">
        <x:f>O13035-P13035-Q13035-FIXED_COST</x:f>
        <x:v>-47574.97102175592</x:v>
      </x:c>
      <x:c r="S13035" s="139" t="str">
        <x:f>IF(AND(L13035&lt;=TOTAL_BED_CAP,N13035&lt;=TEMP_WORKER_CAP),"YES","NO")</x:f>
        <x:v>NO</x:v>
      </x:c>
      <x:c r="T13035" s="139" t="n">
        <x:f>IF(S13035="YES",R13035,-1E+99)</x:f>
        <x:v>-1e+99</x:v>
      </x:c>
    </x:row>
    <x:row r="13036">
      <x:c r="A13036" s="139"/>
      <x:c r="B13036" s="139"/>
      <x:c r="C13036" s="139"/>
      <x:c r="D13036" s="139"/>
      <x:c r="E13036" s="139"/>
      <x:c r="F13036" s="139"/>
      <x:c r="G13036" s="139"/>
      <x:c r="H13036" s="139"/>
      <x:c r="I13036" s="266" t="n">
        <x:f>INT((ROW()-ROW($I$46))/((CARROT_CAP+1)*(MESCLUN_CAP+1)))</x:f>
        <x:v>19</x:v>
      </x:c>
      <x:c r="J13036" s="266" t="n">
        <x:f>MOD(INT((ROW()-ROW($I$46))/(MESCLUN_CAP+1)),CARROT_CAP+1)</x:f>
        <x:v>20</x:v>
      </x:c>
      <x:c r="K13036" s="266" t="n">
        <x:f>MOD(ROW()-ROW($I$46),MESCLUN_CAP+1)</x:f>
        <x:v>1</x:v>
      </x:c>
      <x:c r="L13036" s="266" t="n">
        <x:f>SUM(I13036:K13036)</x:f>
        <x:v>40</x:v>
      </x:c>
      <x:c r="M13036" s="267" t="n">
        <x:f>I13036*TOMATO_HOURS*WEEKS*(1+TOMATO_DIM)^I13036+J13036*CARROT_HOURS*WEEKS*(1+CARROT_DIM)^J13036+K13036*MESCLUN_HOURS*WEEKS*(1+MESCLUN_DIM)^K13036</x:f>
        <x:v>11486.936830853141</x:v>
      </x:c>
      <x:c r="N13036" s="267" t="n">
        <x:f>MAX(M13036-FARMER_HOURS,0)/TEMP_HOURS_PER_WORKER</x:f>
        <x:v>7.477039465870237</x:v>
      </x:c>
      <x:c r="O13036" s="268" t="n">
        <x:f>I13036*TOMATO_PRICE+J13036*CARROT_PRICE+K13036*MESCLUN_PRICE</x:f>
        <x:v>211780</x:v>
      </x:c>
      <x:c r="P13036" s="268" t="n">
        <x:f>I13036*TOMATO_FERTILIZER+J13036*CARROT_FERTILIZER+K13036*MESCLUN_FERTILIZER</x:f>
        <x:v>26400</x:v>
      </x:c>
      <x:c r="Q13036" s="268" t="n">
        <x:f>MIN(M13036,FARMER_HOURS)*FARMER_RATE+MAX(M13036-FARMER_HOURS,0)*TEMP_RATE</x:f>
        <x:v>211925.98664675592</x:v>
      </x:c>
      <x:c r="R13036" s="268" t="n">
        <x:f>O13036-P13036-Q13036-FIXED_COST</x:f>
        <x:v>-46545.98664675592</x:v>
      </x:c>
      <x:c r="S13036" s="139" t="str">
        <x:f>IF(AND(L13036&lt;=TOTAL_BED_CAP,N13036&lt;=TEMP_WORKER_CAP),"YES","NO")</x:f>
        <x:v>NO</x:v>
      </x:c>
      <x:c r="T13036" s="139" t="n">
        <x:f>IF(S13036="YES",R13036,-1E+99)</x:f>
        <x:v>-1e+99</x:v>
      </x:c>
    </x:row>
    <x:row r="13037">
      <x:c r="A13037" s="139"/>
      <x:c r="B13037" s="139"/>
      <x:c r="C13037" s="139"/>
      <x:c r="D13037" s="139"/>
      <x:c r="E13037" s="139"/>
      <x:c r="F13037" s="139"/>
      <x:c r="G13037" s="139"/>
      <x:c r="H13037" s="139"/>
      <x:c r="I13037" s="266" t="n">
        <x:f>INT((ROW()-ROW($I$46))/((CARROT_CAP+1)*(MESCLUN_CAP+1)))</x:f>
        <x:v>19</x:v>
      </x:c>
      <x:c r="J13037" s="266" t="n">
        <x:f>MOD(INT((ROW()-ROW($I$46))/(MESCLUN_CAP+1)),CARROT_CAP+1)</x:f>
        <x:v>20</x:v>
      </x:c>
      <x:c r="K13037" s="266" t="n">
        <x:f>MOD(ROW()-ROW($I$46),MESCLUN_CAP+1)</x:f>
        <x:v>2</x:v>
      </x:c>
      <x:c r="L13037" s="266" t="n">
        <x:f>SUM(I13037:K13037)</x:f>
        <x:v>41</x:v>
      </x:c>
      <x:c r="M13037" s="267" t="n">
        <x:f>I13037*TOMATO_HOURS*WEEKS*(1+TOMATO_DIM)^I13037+J13037*CARROT_HOURS*WEEKS*(1+CARROT_DIM)^J13037+K13037*MESCLUN_HOURS*WEEKS*(1+MESCLUN_DIM)^K13037</x:f>
        <x:v>11533.638393353142</x:v>
      </x:c>
      <x:c r="N13037" s="267" t="n">
        <x:f>MAX(M13037-FARMER_HOURS,0)/TEMP_HOURS_PER_WORKER</x:f>
        <x:v>7.509471106495237</x:v>
      </x:c>
      <x:c r="O13037" s="268" t="n">
        <x:f>I13037*TOMATO_PRICE+J13037*CARROT_PRICE+K13037*MESCLUN_PRICE</x:f>
        <x:v>214480</x:v>
      </x:c>
      <x:c r="P13037" s="268" t="n">
        <x:f>I13037*TOMATO_FERTILIZER+J13037*CARROT_FERTILIZER+K13037*MESCLUN_FERTILIZER</x:f>
        <x:v>27280</x:v>
      </x:c>
      <x:c r="Q13037" s="268" t="n">
        <x:f>MIN(M13037,FARMER_HOURS)*FARMER_RATE+MAX(M13037-FARMER_HOURS,0)*TEMP_RATE</x:f>
        <x:v>212736.77766238092</x:v>
      </x:c>
      <x:c r="R13037" s="268" t="n">
        <x:f>O13037-P13037-Q13037-FIXED_COST</x:f>
        <x:v>-45536.77766238092</x:v>
      </x:c>
      <x:c r="S13037" s="139" t="str">
        <x:f>IF(AND(L13037&lt;=TOTAL_BED_CAP,N13037&lt;=TEMP_WORKER_CAP),"YES","NO")</x:f>
        <x:v>NO</x:v>
      </x:c>
      <x:c r="T13037" s="139" t="n">
        <x:f>IF(S13037="YES",R13037,-1E+99)</x:f>
        <x:v>-1e+99</x:v>
      </x:c>
    </x:row>
    <x:row r="13038">
      <x:c r="A13038" s="139"/>
      <x:c r="B13038" s="139"/>
      <x:c r="C13038" s="139"/>
      <x:c r="D13038" s="139"/>
      <x:c r="E13038" s="139"/>
      <x:c r="F13038" s="139"/>
      <x:c r="G13038" s="139"/>
      <x:c r="H13038" s="139"/>
      <x:c r="I13038" s="266" t="n">
        <x:f>INT((ROW()-ROW($I$46))/((CARROT_CAP+1)*(MESCLUN_CAP+1)))</x:f>
        <x:v>19</x:v>
      </x:c>
      <x:c r="J13038" s="266" t="n">
        <x:f>MOD(INT((ROW()-ROW($I$46))/(MESCLUN_CAP+1)),CARROT_CAP+1)</x:f>
        <x:v>20</x:v>
      </x:c>
      <x:c r="K13038" s="266" t="n">
        <x:f>MOD(ROW()-ROW($I$46),MESCLUN_CAP+1)</x:f>
        <x:v>3</x:v>
      </x:c>
      <x:c r="L13038" s="266" t="n">
        <x:f>SUM(I13038:K13038)</x:f>
        <x:v>42</x:v>
      </x:c>
      <x:c r="M13038" s="267" t="n">
        <x:f>I13038*TOMATO_HOURS*WEEKS*(1+TOMATO_DIM)^I13038+J13038*CARROT_HOURS*WEEKS*(1+CARROT_DIM)^J13038+K13038*MESCLUN_HOURS*WEEKS*(1+MESCLUN_DIM)^K13038</x:f>
        <x:v>11581.500375775016</x:v>
      </x:c>
      <x:c r="N13038" s="267" t="n">
        <x:f>MAX(M13038-FARMER_HOURS,0)/TEMP_HOURS_PER_WORKER</x:f>
        <x:v>7.5427085942882055</x:v>
      </x:c>
      <x:c r="O13038" s="268" t="n">
        <x:f>I13038*TOMATO_PRICE+J13038*CARROT_PRICE+K13038*MESCLUN_PRICE</x:f>
        <x:v>217180</x:v>
      </x:c>
      <x:c r="P13038" s="268" t="n">
        <x:f>I13038*TOMATO_FERTILIZER+J13038*CARROT_FERTILIZER+K13038*MESCLUN_FERTILIZER</x:f>
        <x:v>28160</x:v>
      </x:c>
      <x:c r="Q13038" s="268" t="n">
        <x:f>MIN(M13038,FARMER_HOURS)*FARMER_RATE+MAX(M13038-FARMER_HOURS,0)*TEMP_RATE</x:f>
        <x:v>213567.71485720514</x:v>
      </x:c>
      <x:c r="R13038" s="268" t="n">
        <x:f>O13038-P13038-Q13038-FIXED_COST</x:f>
        <x:v>-44547.71485720514</x:v>
      </x:c>
      <x:c r="S13038" s="139" t="str">
        <x:f>IF(AND(L13038&lt;=TOTAL_BED_CAP,N13038&lt;=TEMP_WORKER_CAP),"YES","NO")</x:f>
        <x:v>NO</x:v>
      </x:c>
      <x:c r="T13038" s="139" t="n">
        <x:f>IF(S13038="YES",R13038,-1E+99)</x:f>
        <x:v>-1e+99</x:v>
      </x:c>
    </x:row>
    <x:row r="13039">
      <x:c r="A13039" s="139"/>
      <x:c r="B13039" s="139"/>
      <x:c r="C13039" s="139"/>
      <x:c r="D13039" s="139"/>
      <x:c r="E13039" s="139"/>
      <x:c r="F13039" s="139"/>
      <x:c r="G13039" s="139"/>
      <x:c r="H13039" s="139"/>
      <x:c r="I13039" s="266" t="n">
        <x:f>INT((ROW()-ROW($I$46))/((CARROT_CAP+1)*(MESCLUN_CAP+1)))</x:f>
        <x:v>19</x:v>
      </x:c>
      <x:c r="J13039" s="266" t="n">
        <x:f>MOD(INT((ROW()-ROW($I$46))/(MESCLUN_CAP+1)),CARROT_CAP+1)</x:f>
        <x:v>20</x:v>
      </x:c>
      <x:c r="K13039" s="266" t="n">
        <x:f>MOD(ROW()-ROW($I$46),MESCLUN_CAP+1)</x:f>
        <x:v>4</x:v>
      </x:c>
      <x:c r="L13039" s="266" t="n">
        <x:f>SUM(I13039:K13039)</x:f>
        <x:v>43</x:v>
      </x:c>
      <x:c r="M13039" s="267" t="n">
        <x:f>I13039*TOMATO_HOURS*WEEKS*(1+TOMATO_DIM)^I13039+J13039*CARROT_HOURS*WEEKS*(1+CARROT_DIM)^J13039+K13039*MESCLUN_HOURS*WEEKS*(1+MESCLUN_DIM)^K13039</x:f>
        <x:v>11630.544491497672</x:v>
      </x:c>
      <x:c r="N13039" s="267" t="n">
        <x:f>MAX(M13039-FARMER_HOURS,0)/TEMP_HOURS_PER_WORKER</x:f>
        <x:v>7.576767007984495</x:v>
      </x:c>
      <x:c r="O13039" s="268" t="n">
        <x:f>I13039*TOMATO_PRICE+J13039*CARROT_PRICE+K13039*MESCLUN_PRICE</x:f>
        <x:v>219880</x:v>
      </x:c>
      <x:c r="P13039" s="268" t="n">
        <x:f>I13039*TOMATO_FERTILIZER+J13039*CARROT_FERTILIZER+K13039*MESCLUN_FERTILIZER</x:f>
        <x:v>29040</x:v>
      </x:c>
      <x:c r="Q13039" s="268" t="n">
        <x:f>MIN(M13039,FARMER_HOURS)*FARMER_RATE+MAX(M13039-FARMER_HOURS,0)*TEMP_RATE</x:f>
        <x:v>214419.17519961236</x:v>
      </x:c>
      <x:c r="R13039" s="268" t="n">
        <x:f>O13039-P13039-Q13039-FIXED_COST</x:f>
        <x:v>-43579.175199612364</x:v>
      </x:c>
      <x:c r="S13039" s="139" t="str">
        <x:f>IF(AND(L13039&lt;=TOTAL_BED_CAP,N13039&lt;=TEMP_WORKER_CAP),"YES","NO")</x:f>
        <x:v>NO</x:v>
      </x:c>
      <x:c r="T13039" s="139" t="n">
        <x:f>IF(S13039="YES",R13039,-1E+99)</x:f>
        <x:v>-1e+99</x:v>
      </x:c>
    </x:row>
    <x:row r="13040">
      <x:c r="A13040" s="139"/>
      <x:c r="B13040" s="139"/>
      <x:c r="C13040" s="139"/>
      <x:c r="D13040" s="139"/>
      <x:c r="E13040" s="139"/>
      <x:c r="F13040" s="139"/>
      <x:c r="G13040" s="139"/>
      <x:c r="H13040" s="139"/>
      <x:c r="I13040" s="266" t="n">
        <x:f>INT((ROW()-ROW($I$46))/((CARROT_CAP+1)*(MESCLUN_CAP+1)))</x:f>
        <x:v>19</x:v>
      </x:c>
      <x:c r="J13040" s="266" t="n">
        <x:f>MOD(INT((ROW()-ROW($I$46))/(MESCLUN_CAP+1)),CARROT_CAP+1)</x:f>
        <x:v>20</x:v>
      </x:c>
      <x:c r="K13040" s="266" t="n">
        <x:f>MOD(ROW()-ROW($I$46),MESCLUN_CAP+1)</x:f>
        <x:v>5</x:v>
      </x:c>
      <x:c r="L13040" s="266" t="n">
        <x:f>SUM(I13040:K13040)</x:f>
        <x:v>44</x:v>
      </x:c>
      <x:c r="M13040" s="267" t="n">
        <x:f>I13040*TOMATO_HOURS*WEEKS*(1+TOMATO_DIM)^I13040+J13040*CARROT_HOURS*WEEKS*(1+CARROT_DIM)^J13040+K13040*MESCLUN_HOURS*WEEKS*(1+MESCLUN_DIM)^K13040</x:f>
        <x:v>11680.792815418876</x:v>
      </x:c>
      <x:c r="N13040" s="267" t="n">
        <x:f>MAX(M13040-FARMER_HOURS,0)/TEMP_HOURS_PER_WORKER</x:f>
        <x:v>7.61166167737422</x:v>
      </x:c>
      <x:c r="O13040" s="268" t="n">
        <x:f>I13040*TOMATO_PRICE+J13040*CARROT_PRICE+K13040*MESCLUN_PRICE</x:f>
        <x:v>222580</x:v>
      </x:c>
      <x:c r="P13040" s="268" t="n">
        <x:f>I13040*TOMATO_FERTILIZER+J13040*CARROT_FERTILIZER+K13040*MESCLUN_FERTILIZER</x:f>
        <x:v>29920</x:v>
      </x:c>
      <x:c r="Q13040" s="268" t="n">
        <x:f>MIN(M13040,FARMER_HOURS)*FARMER_RATE+MAX(M13040-FARMER_HOURS,0)*TEMP_RATE</x:f>
        <x:v>215291.54193435548</x:v>
      </x:c>
      <x:c r="R13040" s="268" t="n">
        <x:f>O13040-P13040-Q13040-FIXED_COST</x:f>
        <x:v>-42631.54193435548</x:v>
      </x:c>
      <x:c r="S13040" s="139" t="str">
        <x:f>IF(AND(L13040&lt;=TOTAL_BED_CAP,N13040&lt;=TEMP_WORKER_CAP),"YES","NO")</x:f>
        <x:v>NO</x:v>
      </x:c>
      <x:c r="T13040" s="139" t="n">
        <x:f>IF(S13040="YES",R13040,-1E+99)</x:f>
        <x:v>-1e+99</x:v>
      </x:c>
    </x:row>
    <x:row r="13041">
      <x:c r="A13041" s="139"/>
      <x:c r="B13041" s="139"/>
      <x:c r="C13041" s="139"/>
      <x:c r="D13041" s="139"/>
      <x:c r="E13041" s="139"/>
      <x:c r="F13041" s="139"/>
      <x:c r="G13041" s="139"/>
      <x:c r="H13041" s="139"/>
      <x:c r="I13041" s="266" t="n">
        <x:f>INT((ROW()-ROW($I$46))/((CARROT_CAP+1)*(MESCLUN_CAP+1)))</x:f>
        <x:v>19</x:v>
      </x:c>
      <x:c r="J13041" s="266" t="n">
        <x:f>MOD(INT((ROW()-ROW($I$46))/(MESCLUN_CAP+1)),CARROT_CAP+1)</x:f>
        <x:v>20</x:v>
      </x:c>
      <x:c r="K13041" s="266" t="n">
        <x:f>MOD(ROW()-ROW($I$46),MESCLUN_CAP+1)</x:f>
        <x:v>6</x:v>
      </x:c>
      <x:c r="L13041" s="266" t="n">
        <x:f>SUM(I13041:K13041)</x:f>
        <x:v>45</x:v>
      </x:c>
      <x:c r="M13041" s="267" t="n">
        <x:f>I13041*TOMATO_HOURS*WEEKS*(1+TOMATO_DIM)^I13041+J13041*CARROT_HOURS*WEEKS*(1+CARROT_DIM)^J13041+K13041*MESCLUN_HOURS*WEEKS*(1+MESCLUN_DIM)^K13041</x:f>
        <x:v>11732.267789600508</x:v>
      </x:c>
      <x:c r="N13041" s="267" t="n">
        <x:f>MAX(M13041-FARMER_HOURS,0)/TEMP_HOURS_PER_WORKER</x:f>
        <x:v>7.647408187222575</x:v>
      </x:c>
      <x:c r="O13041" s="268" t="n">
        <x:f>I13041*TOMATO_PRICE+J13041*CARROT_PRICE+K13041*MESCLUN_PRICE</x:f>
        <x:v>225280</x:v>
      </x:c>
      <x:c r="P13041" s="268" t="n">
        <x:f>I13041*TOMATO_FERTILIZER+J13041*CARROT_FERTILIZER+K13041*MESCLUN_FERTILIZER</x:f>
        <x:v>30800</x:v>
      </x:c>
      <x:c r="Q13041" s="268" t="n">
        <x:f>MIN(M13041,FARMER_HOURS)*FARMER_RATE+MAX(M13041-FARMER_HOURS,0)*TEMP_RATE</x:f>
        <x:v>216185.20468056438</x:v>
      </x:c>
      <x:c r="R13041" s="268" t="n">
        <x:f>O13041-P13041-Q13041-FIXED_COST</x:f>
        <x:v>-41705.20468056438</x:v>
      </x:c>
      <x:c r="S13041" s="139" t="str">
        <x:f>IF(AND(L13041&lt;=TOTAL_BED_CAP,N13041&lt;=TEMP_WORKER_CAP),"YES","NO")</x:f>
        <x:v>NO</x:v>
      </x:c>
      <x:c r="T13041" s="139" t="n">
        <x:f>IF(S13041="YES",R13041,-1E+99)</x:f>
        <x:v>-1e+99</x:v>
      </x:c>
    </x:row>
    <x:row r="13042">
      <x:c r="A13042" s="139"/>
      <x:c r="B13042" s="139"/>
      <x:c r="C13042" s="139"/>
      <x:c r="D13042" s="139"/>
      <x:c r="E13042" s="139"/>
      <x:c r="F13042" s="139"/>
      <x:c r="G13042" s="139"/>
      <x:c r="H13042" s="139"/>
      <x:c r="I13042" s="266" t="n">
        <x:f>INT((ROW()-ROW($I$46))/((CARROT_CAP+1)*(MESCLUN_CAP+1)))</x:f>
        <x:v>19</x:v>
      </x:c>
      <x:c r="J13042" s="266" t="n">
        <x:f>MOD(INT((ROW()-ROW($I$46))/(MESCLUN_CAP+1)),CARROT_CAP+1)</x:f>
        <x:v>20</x:v>
      </x:c>
      <x:c r="K13042" s="266" t="n">
        <x:f>MOD(ROW()-ROW($I$46),MESCLUN_CAP+1)</x:f>
        <x:v>7</x:v>
      </x:c>
      <x:c r="L13042" s="266" t="n">
        <x:f>SUM(I13042:K13042)</x:f>
        <x:v>46</x:v>
      </x:c>
      <x:c r="M13042" s="267" t="n">
        <x:f>I13042*TOMATO_HOURS*WEEKS*(1+TOMATO_DIM)^I13042+J13042*CARROT_HOURS*WEEKS*(1+CARROT_DIM)^J13042+K13042*MESCLUN_HOURS*WEEKS*(1+MESCLUN_DIM)^K13042</x:f>
        <x:v>11784.99222899847</x:v>
      </x:c>
      <x:c r="N13042" s="267" t="n">
        <x:f>MAX(M13042-FARMER_HOURS,0)/TEMP_HOURS_PER_WORKER</x:f>
        <x:v>7.684022381248937</x:v>
      </x:c>
      <x:c r="O13042" s="268" t="n">
        <x:f>I13042*TOMATO_PRICE+J13042*CARROT_PRICE+K13042*MESCLUN_PRICE</x:f>
        <x:v>227980</x:v>
      </x:c>
      <x:c r="P13042" s="268" t="n">
        <x:f>I13042*TOMATO_FERTILIZER+J13042*CARROT_FERTILIZER+K13042*MESCLUN_FERTILIZER</x:f>
        <x:v>31680</x:v>
      </x:c>
      <x:c r="Q13042" s="268" t="n">
        <x:f>MIN(M13042,FARMER_HOURS)*FARMER_RATE+MAX(M13042-FARMER_HOURS,0)*TEMP_RATE</x:f>
        <x:v>217100.55953122344</x:v>
      </x:c>
      <x:c r="R13042" s="268" t="n">
        <x:f>O13042-P13042-Q13042-FIXED_COST</x:f>
        <x:v>-40800.559531223436</x:v>
      </x:c>
      <x:c r="S13042" s="139" t="str">
        <x:f>IF(AND(L13042&lt;=TOTAL_BED_CAP,N13042&lt;=TEMP_WORKER_CAP),"YES","NO")</x:f>
        <x:v>NO</x:v>
      </x:c>
      <x:c r="T13042" s="139" t="n">
        <x:f>IF(S13042="YES",R13042,-1E+99)</x:f>
        <x:v>-1e+99</x:v>
      </x:c>
    </x:row>
    <x:row r="13043">
      <x:c r="A13043" s="139"/>
      <x:c r="B13043" s="139"/>
      <x:c r="C13043" s="139"/>
      <x:c r="D13043" s="139"/>
      <x:c r="E13043" s="139"/>
      <x:c r="F13043" s="139"/>
      <x:c r="G13043" s="139"/>
      <x:c r="H13043" s="139"/>
      <x:c r="I13043" s="266" t="n">
        <x:f>INT((ROW()-ROW($I$46))/((CARROT_CAP+1)*(MESCLUN_CAP+1)))</x:f>
        <x:v>19</x:v>
      </x:c>
      <x:c r="J13043" s="266" t="n">
        <x:f>MOD(INT((ROW()-ROW($I$46))/(MESCLUN_CAP+1)),CARROT_CAP+1)</x:f>
        <x:v>20</x:v>
      </x:c>
      <x:c r="K13043" s="266" t="n">
        <x:f>MOD(ROW()-ROW($I$46),MESCLUN_CAP+1)</x:f>
        <x:v>8</x:v>
      </x:c>
      <x:c r="L13043" s="266" t="n">
        <x:f>SUM(I13043:K13043)</x:f>
        <x:v>47</x:v>
      </x:c>
      <x:c r="M13043" s="267" t="n">
        <x:f>I13043*TOMATO_HOURS*WEEKS*(1+TOMATO_DIM)^I13043+J13043*CARROT_HOURS*WEEKS*(1+CARROT_DIM)^J13043+K13043*MESCLUN_HOURS*WEEKS*(1+MESCLUN_DIM)^K13043</x:f>
        <x:v>11838.98932727845</x:v>
      </x:c>
      <x:c r="N13043" s="267" t="n">
        <x:f>MAX(M13043-FARMER_HOURS,0)/TEMP_HOURS_PER_WORKER</x:f>
        <x:v>7.72152036616559</x:v>
      </x:c>
      <x:c r="O13043" s="268" t="n">
        <x:f>I13043*TOMATO_PRICE+J13043*CARROT_PRICE+K13043*MESCLUN_PRICE</x:f>
        <x:v>230680</x:v>
      </x:c>
      <x:c r="P13043" s="268" t="n">
        <x:f>I13043*TOMATO_FERTILIZER+J13043*CARROT_FERTILIZER+K13043*MESCLUN_FERTILIZER</x:f>
        <x:v>32560</x:v>
      </x:c>
      <x:c r="Q13043" s="268" t="n">
        <x:f>MIN(M13043,FARMER_HOURS)*FARMER_RATE+MAX(M13043-FARMER_HOURS,0)*TEMP_RATE</x:f>
        <x:v>218038.00915413976</x:v>
      </x:c>
      <x:c r="R13043" s="268" t="n">
        <x:f>O13043-P13043-Q13043-FIXED_COST</x:f>
        <x:v>-39918.009154139756</x:v>
      </x:c>
      <x:c r="S13043" s="139" t="str">
        <x:f>IF(AND(L13043&lt;=TOTAL_BED_CAP,N13043&lt;=TEMP_WORKER_CAP),"YES","NO")</x:f>
        <x:v>NO</x:v>
      </x:c>
      <x:c r="T13043" s="139" t="n">
        <x:f>IF(S13043="YES",R13043,-1E+99)</x:f>
        <x:v>-1e+99</x:v>
      </x:c>
    </x:row>
    <x:row r="13044">
      <x:c r="A13044" s="139"/>
      <x:c r="B13044" s="139"/>
      <x:c r="C13044" s="139"/>
      <x:c r="D13044" s="139"/>
      <x:c r="E13044" s="139"/>
      <x:c r="F13044" s="139"/>
      <x:c r="G13044" s="139"/>
      <x:c r="H13044" s="139"/>
      <x:c r="I13044" s="266" t="n">
        <x:f>INT((ROW()-ROW($I$46))/((CARROT_CAP+1)*(MESCLUN_CAP+1)))</x:f>
        <x:v>19</x:v>
      </x:c>
      <x:c r="J13044" s="266" t="n">
        <x:f>MOD(INT((ROW()-ROW($I$46))/(MESCLUN_CAP+1)),CARROT_CAP+1)</x:f>
        <x:v>20</x:v>
      </x:c>
      <x:c r="K13044" s="266" t="n">
        <x:f>MOD(ROW()-ROW($I$46),MESCLUN_CAP+1)</x:f>
        <x:v>9</x:v>
      </x:c>
      <x:c r="L13044" s="266" t="n">
        <x:f>SUM(I13044:K13044)</x:f>
        <x:v>48</x:v>
      </x:c>
      <x:c r="M13044" s="267" t="n">
        <x:f>I13044*TOMATO_HOURS*WEEKS*(1+TOMATO_DIM)^I13044+J13044*CARROT_HOURS*WEEKS*(1+CARROT_DIM)^J13044+K13044*MESCLUN_HOURS*WEEKS*(1+MESCLUN_DIM)^K13044</x:f>
        <x:v>11894.282662718844</x:v>
      </x:c>
      <x:c r="N13044" s="267" t="n">
        <x:f>MAX(M13044-FARMER_HOURS,0)/TEMP_HOURS_PER_WORKER</x:f>
        <x:v>7.759918515776975</x:v>
      </x:c>
      <x:c r="O13044" s="268" t="n">
        <x:f>I13044*TOMATO_PRICE+J13044*CARROT_PRICE+K13044*MESCLUN_PRICE</x:f>
        <x:v>233380</x:v>
      </x:c>
      <x:c r="P13044" s="268" t="n">
        <x:f>I13044*TOMATO_FERTILIZER+J13044*CARROT_FERTILIZER+K13044*MESCLUN_FERTILIZER</x:f>
        <x:v>33440</x:v>
      </x:c>
      <x:c r="Q13044" s="268" t="n">
        <x:f>MIN(M13044,FARMER_HOURS)*FARMER_RATE+MAX(M13044-FARMER_HOURS,0)*TEMP_RATE</x:f>
        <x:v>218997.9628944244</x:v>
      </x:c>
      <x:c r="R13044" s="268" t="n">
        <x:f>O13044-P13044-Q13044-FIXED_COST</x:f>
        <x:v>-39057.96289442439</x:v>
      </x:c>
      <x:c r="S13044" s="139" t="str">
        <x:f>IF(AND(L13044&lt;=TOTAL_BED_CAP,N13044&lt;=TEMP_WORKER_CAP),"YES","NO")</x:f>
        <x:v>NO</x:v>
      </x:c>
      <x:c r="T13044" s="139" t="n">
        <x:f>IF(S13044="YES",R13044,-1E+99)</x:f>
        <x:v>-1e+99</x:v>
      </x:c>
    </x:row>
    <x:row r="13045">
      <x:c r="A13045" s="139"/>
      <x:c r="B13045" s="139"/>
      <x:c r="C13045" s="139"/>
      <x:c r="D13045" s="139"/>
      <x:c r="E13045" s="139"/>
      <x:c r="F13045" s="139"/>
      <x:c r="G13045" s="139"/>
      <x:c r="H13045" s="139"/>
      <x:c r="I13045" s="266" t="n">
        <x:f>INT((ROW()-ROW($I$46))/((CARROT_CAP+1)*(MESCLUN_CAP+1)))</x:f>
        <x:v>19</x:v>
      </x:c>
      <x:c r="J13045" s="266" t="n">
        <x:f>MOD(INT((ROW()-ROW($I$46))/(MESCLUN_CAP+1)),CARROT_CAP+1)</x:f>
        <x:v>20</x:v>
      </x:c>
      <x:c r="K13045" s="266" t="n">
        <x:f>MOD(ROW()-ROW($I$46),MESCLUN_CAP+1)</x:f>
        <x:v>10</x:v>
      </x:c>
      <x:c r="L13045" s="266" t="n">
        <x:f>SUM(I13045:K13045)</x:f>
        <x:v>49</x:v>
      </x:c>
      <x:c r="M13045" s="267" t="n">
        <x:f>I13045*TOMATO_HOURS*WEEKS*(1+TOMATO_DIM)^I13045+J13045*CARROT_HOURS*WEEKS*(1+CARROT_DIM)^J13045+K13045*MESCLUN_HOURS*WEEKS*(1+MESCLUN_DIM)^K13045</x:f>
        <x:v>11950.896204202058</x:v>
      </x:c>
      <x:c r="N13045" s="267" t="n">
        <x:f>MAX(M13045-FARMER_HOURS,0)/TEMP_HOURS_PER_WORKER</x:f>
        <x:v>7.799233475140317</x:v>
      </x:c>
      <x:c r="O13045" s="268" t="n">
        <x:f>I13045*TOMATO_PRICE+J13045*CARROT_PRICE+K13045*MESCLUN_PRICE</x:f>
        <x:v>236080</x:v>
      </x:c>
      <x:c r="P13045" s="268" t="n">
        <x:f>I13045*TOMATO_FERTILIZER+J13045*CARROT_FERTILIZER+K13045*MESCLUN_FERTILIZER</x:f>
        <x:v>34320</x:v>
      </x:c>
      <x:c r="Q13045" s="268" t="n">
        <x:f>MIN(M13045,FARMER_HOURS)*FARMER_RATE+MAX(M13045-FARMER_HOURS,0)*TEMP_RATE</x:f>
        <x:v>219980.83687850795</x:v>
      </x:c>
      <x:c r="R13045" s="268" t="n">
        <x:f>O13045-P13045-Q13045-FIXED_COST</x:f>
        <x:v>-38220.83687850795</x:v>
      </x:c>
      <x:c r="S13045" s="139" t="str">
        <x:f>IF(AND(L13045&lt;=TOTAL_BED_CAP,N13045&lt;=TEMP_WORKER_CAP),"YES","NO")</x:f>
        <x:v>NO</x:v>
      </x:c>
      <x:c r="T13045" s="139" t="n">
        <x:f>IF(S13045="YES",R13045,-1E+99)</x:f>
        <x:v>-1e+99</x:v>
      </x:c>
    </x:row>
    <x:row r="13046">
      <x:c r="A13046" s="139"/>
      <x:c r="B13046" s="139"/>
      <x:c r="C13046" s="139"/>
      <x:c r="D13046" s="139"/>
      <x:c r="E13046" s="139"/>
      <x:c r="F13046" s="139"/>
      <x:c r="G13046" s="139"/>
      <x:c r="H13046" s="139"/>
      <x:c r="I13046" s="266" t="n">
        <x:f>INT((ROW()-ROW($I$46))/((CARROT_CAP+1)*(MESCLUN_CAP+1)))</x:f>
        <x:v>19</x:v>
      </x:c>
      <x:c r="J13046" s="266" t="n">
        <x:f>MOD(INT((ROW()-ROW($I$46))/(MESCLUN_CAP+1)),CARROT_CAP+1)</x:f>
        <x:v>20</x:v>
      </x:c>
      <x:c r="K13046" s="266" t="n">
        <x:f>MOD(ROW()-ROW($I$46),MESCLUN_CAP+1)</x:f>
        <x:v>11</x:v>
      </x:c>
      <x:c r="L13046" s="266" t="n">
        <x:f>SUM(I13046:K13046)</x:f>
        <x:v>50</x:v>
      </x:c>
      <x:c r="M13046" s="267" t="n">
        <x:f>I13046*TOMATO_HOURS*WEEKS*(1+TOMATO_DIM)^I13046+J13046*CARROT_HOURS*WEEKS*(1+CARROT_DIM)^J13046+K13046*MESCLUN_HOURS*WEEKS*(1+MESCLUN_DIM)^K13046</x:f>
        <x:v>12008.854317295496</x:v>
      </x:c>
      <x:c r="N13046" s="267" t="n">
        <x:f>MAX(M13046-FARMER_HOURS,0)/TEMP_HOURS_PER_WORKER</x:f>
        <x:v>7.839482164788539</x:v>
      </x:c>
      <x:c r="O13046" s="268" t="n">
        <x:f>I13046*TOMATO_PRICE+J13046*CARROT_PRICE+K13046*MESCLUN_PRICE</x:f>
        <x:v>238780</x:v>
      </x:c>
      <x:c r="P13046" s="268" t="n">
        <x:f>I13046*TOMATO_FERTILIZER+J13046*CARROT_FERTILIZER+K13046*MESCLUN_FERTILIZER</x:f>
        <x:v>35200</x:v>
      </x:c>
      <x:c r="Q13046" s="268" t="n">
        <x:f>MIN(M13046,FARMER_HOURS)*FARMER_RATE+MAX(M13046-FARMER_HOURS,0)*TEMP_RATE</x:f>
        <x:v>220987.05411971346</x:v>
      </x:c>
      <x:c r="R13046" s="268" t="n">
        <x:f>O13046-P13046-Q13046-FIXED_COST</x:f>
        <x:v>-37407.05411971346</x:v>
      </x:c>
      <x:c r="S13046" s="139" t="str">
        <x:f>IF(AND(L13046&lt;=TOTAL_BED_CAP,N13046&lt;=TEMP_WORKER_CAP),"YES","NO")</x:f>
        <x:v>NO</x:v>
      </x:c>
      <x:c r="T13046" s="139" t="n">
        <x:f>IF(S13046="YES",R13046,-1E+99)</x:f>
        <x:v>-1e+99</x:v>
      </x:c>
    </x:row>
    <x:row r="13047">
      <x:c r="A13047" s="139"/>
      <x:c r="B13047" s="139"/>
      <x:c r="C13047" s="139"/>
      <x:c r="D13047" s="139"/>
      <x:c r="E13047" s="139"/>
      <x:c r="F13047" s="139"/>
      <x:c r="G13047" s="139"/>
      <x:c r="H13047" s="139"/>
      <x:c r="I13047" s="266" t="n">
        <x:f>INT((ROW()-ROW($I$46))/((CARROT_CAP+1)*(MESCLUN_CAP+1)))</x:f>
        <x:v>19</x:v>
      </x:c>
      <x:c r="J13047" s="266" t="n">
        <x:f>MOD(INT((ROW()-ROW($I$46))/(MESCLUN_CAP+1)),CARROT_CAP+1)</x:f>
        <x:v>20</x:v>
      </x:c>
      <x:c r="K13047" s="266" t="n">
        <x:f>MOD(ROW()-ROW($I$46),MESCLUN_CAP+1)</x:f>
        <x:v>12</x:v>
      </x:c>
      <x:c r="L13047" s="266" t="n">
        <x:f>SUM(I13047:K13047)</x:f>
        <x:v>51</x:v>
      </x:c>
      <x:c r="M13047" s="267" t="n">
        <x:f>I13047*TOMATO_HOURS*WEEKS*(1+TOMATO_DIM)^I13047+J13047*CARROT_HOURS*WEEKS*(1+CARROT_DIM)^J13047+K13047*MESCLUN_HOURS*WEEKS*(1+MESCLUN_DIM)^K13047</x:f>
        <x:v>12068.18177042356</x:v>
      </x:c>
      <x:c r="N13047" s="267" t="n">
        <x:f>MAX(M13047-FARMER_HOURS,0)/TEMP_HOURS_PER_WORKER</x:f>
        <x:v>7.880681785016361</x:v>
      </x:c>
      <x:c r="O13047" s="268" t="n">
        <x:f>I13047*TOMATO_PRICE+J13047*CARROT_PRICE+K13047*MESCLUN_PRICE</x:f>
        <x:v>241480</x:v>
      </x:c>
      <x:c r="P13047" s="268" t="n">
        <x:f>I13047*TOMATO_FERTILIZER+J13047*CARROT_FERTILIZER+K13047*MESCLUN_FERTILIZER</x:f>
        <x:v>36080</x:v>
      </x:c>
      <x:c r="Q13047" s="268" t="n">
        <x:f>MIN(M13047,FARMER_HOURS)*FARMER_RATE+MAX(M13047-FARMER_HOURS,0)*TEMP_RATE</x:f>
        <x:v>222017.04462540903</x:v>
      </x:c>
      <x:c r="R13047" s="268" t="n">
        <x:f>O13047-P13047-Q13047-FIXED_COST</x:f>
        <x:v>-36617.044625409035</x:v>
      </x:c>
      <x:c r="S13047" s="139" t="str">
        <x:f>IF(AND(L13047&lt;=TOTAL_BED_CAP,N13047&lt;=TEMP_WORKER_CAP),"YES","NO")</x:f>
        <x:v>NO</x:v>
      </x:c>
      <x:c r="T13047" s="139" t="n">
        <x:f>IF(S13047="YES",R13047,-1E+99)</x:f>
        <x:v>-1e+99</x:v>
      </x:c>
    </x:row>
    <x:row r="13048">
      <x:c r="A13048" s="139"/>
      <x:c r="B13048" s="139"/>
      <x:c r="C13048" s="139"/>
      <x:c r="D13048" s="139"/>
      <x:c r="E13048" s="139"/>
      <x:c r="F13048" s="139"/>
      <x:c r="G13048" s="139"/>
      <x:c r="H13048" s="139"/>
      <x:c r="I13048" s="266" t="n">
        <x:f>INT((ROW()-ROW($I$46))/((CARROT_CAP+1)*(MESCLUN_CAP+1)))</x:f>
        <x:v>19</x:v>
      </x:c>
      <x:c r="J13048" s="266" t="n">
        <x:f>MOD(INT((ROW()-ROW($I$46))/(MESCLUN_CAP+1)),CARROT_CAP+1)</x:f>
        <x:v>20</x:v>
      </x:c>
      <x:c r="K13048" s="266" t="n">
        <x:f>MOD(ROW()-ROW($I$46),MESCLUN_CAP+1)</x:f>
        <x:v>13</x:v>
      </x:c>
      <x:c r="L13048" s="266" t="n">
        <x:f>SUM(I13048:K13048)</x:f>
        <x:v>52</x:v>
      </x:c>
      <x:c r="M13048" s="267" t="n">
        <x:f>I13048*TOMATO_HOURS*WEEKS*(1+TOMATO_DIM)^I13048+J13048*CARROT_HOURS*WEEKS*(1+CARROT_DIM)^J13048+K13048*MESCLUN_HOURS*WEEKS*(1+MESCLUN_DIM)^K13048</x:f>
        <x:v>12128.903741131944</x:v>
      </x:c>
      <x:c r="N13048" s="267" t="n">
        <x:f>MAX(M13048-FARMER_HOURS,0)/TEMP_HOURS_PER_WORKER</x:f>
        <x:v>7.922849820230517</x:v>
      </x:c>
      <x:c r="O13048" s="268" t="n">
        <x:f>I13048*TOMATO_PRICE+J13048*CARROT_PRICE+K13048*MESCLUN_PRICE</x:f>
        <x:v>244180</x:v>
      </x:c>
      <x:c r="P13048" s="268" t="n">
        <x:f>I13048*TOMATO_FERTILIZER+J13048*CARROT_FERTILIZER+K13048*MESCLUN_FERTILIZER</x:f>
        <x:v>36960</x:v>
      </x:c>
      <x:c r="Q13048" s="268" t="n">
        <x:f>MIN(M13048,FARMER_HOURS)*FARMER_RATE+MAX(M13048-FARMER_HOURS,0)*TEMP_RATE</x:f>
        <x:v>223071.24550576293</x:v>
      </x:c>
      <x:c r="R13048" s="268" t="n">
        <x:f>O13048-P13048-Q13048-FIXED_COST</x:f>
        <x:v>-35851.24550576293</x:v>
      </x:c>
      <x:c r="S13048" s="139" t="str">
        <x:f>IF(AND(L13048&lt;=TOTAL_BED_CAP,N13048&lt;=TEMP_WORKER_CAP),"YES","NO")</x:f>
        <x:v>NO</x:v>
      </x:c>
      <x:c r="T13048" s="139" t="n">
        <x:f>IF(S13048="YES",R13048,-1E+99)</x:f>
        <x:v>-1e+99</x:v>
      </x:c>
    </x:row>
    <x:row r="13049">
      <x:c r="A13049" s="139"/>
      <x:c r="B13049" s="139"/>
      <x:c r="C13049" s="139"/>
      <x:c r="D13049" s="139"/>
      <x:c r="E13049" s="139"/>
      <x:c r="F13049" s="139"/>
      <x:c r="G13049" s="139"/>
      <x:c r="H13049" s="139"/>
      <x:c r="I13049" s="266" t="n">
        <x:f>INT((ROW()-ROW($I$46))/((CARROT_CAP+1)*(MESCLUN_CAP+1)))</x:f>
        <x:v>19</x:v>
      </x:c>
      <x:c r="J13049" s="266" t="n">
        <x:f>MOD(INT((ROW()-ROW($I$46))/(MESCLUN_CAP+1)),CARROT_CAP+1)</x:f>
        <x:v>20</x:v>
      </x:c>
      <x:c r="K13049" s="266" t="n">
        <x:f>MOD(ROW()-ROW($I$46),MESCLUN_CAP+1)</x:f>
        <x:v>14</x:v>
      </x:c>
      <x:c r="L13049" s="266" t="n">
        <x:f>SUM(I13049:K13049)</x:f>
        <x:v>53</x:v>
      </x:c>
      <x:c r="M13049" s="267" t="n">
        <x:f>I13049*TOMATO_HOURS*WEEKS*(1+TOMATO_DIM)^I13049+J13049*CARROT_HOURS*WEEKS*(1+CARROT_DIM)^J13049+K13049*MESCLUN_HOURS*WEEKS*(1+MESCLUN_DIM)^K13049</x:f>
        <x:v>12191.045822445605</x:v>
      </x:c>
      <x:c r="N13049" s="267" t="n">
        <x:f>MAX(M13049-FARMER_HOURS,0)/TEMP_HOURS_PER_WORKER</x:f>
        <x:v>7.966004043365004</x:v>
      </x:c>
      <x:c r="O13049" s="268" t="n">
        <x:f>I13049*TOMATO_PRICE+J13049*CARROT_PRICE+K13049*MESCLUN_PRICE</x:f>
        <x:v>246880</x:v>
      </x:c>
      <x:c r="P13049" s="268" t="n">
        <x:f>I13049*TOMATO_FERTILIZER+J13049*CARROT_FERTILIZER+K13049*MESCLUN_FERTILIZER</x:f>
        <x:v>37840</x:v>
      </x:c>
      <x:c r="Q13049" s="268" t="n">
        <x:f>MIN(M13049,FARMER_HOURS)*FARMER_RATE+MAX(M13049-FARMER_HOURS,0)*TEMP_RATE</x:f>
        <x:v>224150.10108412508</x:v>
      </x:c>
      <x:c r="R13049" s="268" t="n">
        <x:f>O13049-P13049-Q13049-FIXED_COST</x:f>
        <x:v>-35110.10108412508</x:v>
      </x:c>
      <x:c r="S13049" s="139" t="str">
        <x:f>IF(AND(L13049&lt;=TOTAL_BED_CAP,N13049&lt;=TEMP_WORKER_CAP),"YES","NO")</x:f>
        <x:v>NO</x:v>
      </x:c>
      <x:c r="T13049" s="139" t="n">
        <x:f>IF(S13049="YES",R13049,-1E+99)</x:f>
        <x:v>-1e+99</x:v>
      </x:c>
    </x:row>
    <x:row r="13050">
      <x:c r="A13050" s="139"/>
      <x:c r="B13050" s="139"/>
      <x:c r="C13050" s="139"/>
      <x:c r="D13050" s="139"/>
      <x:c r="E13050" s="139"/>
      <x:c r="F13050" s="139"/>
      <x:c r="G13050" s="139"/>
      <x:c r="H13050" s="139"/>
      <x:c r="I13050" s="266" t="n">
        <x:f>INT((ROW()-ROW($I$46))/((CARROT_CAP+1)*(MESCLUN_CAP+1)))</x:f>
        <x:v>19</x:v>
      </x:c>
      <x:c r="J13050" s="266" t="n">
        <x:f>MOD(INT((ROW()-ROW($I$46))/(MESCLUN_CAP+1)),CARROT_CAP+1)</x:f>
        <x:v>20</x:v>
      </x:c>
      <x:c r="K13050" s="266" t="n">
        <x:f>MOD(ROW()-ROW($I$46),MESCLUN_CAP+1)</x:f>
        <x:v>15</x:v>
      </x:c>
      <x:c r="L13050" s="266" t="n">
        <x:f>SUM(I13050:K13050)</x:f>
        <x:v>54</x:v>
      </x:c>
      <x:c r="M13050" s="267" t="n">
        <x:f>I13050*TOMATO_HOURS*WEEKS*(1+TOMATO_DIM)^I13050+J13050*CARROT_HOURS*WEEKS*(1+CARROT_DIM)^J13050+K13050*MESCLUN_HOURS*WEEKS*(1+MESCLUN_DIM)^K13050</x:f>
        <x:v>12254.634029321753</x:v>
      </x:c>
      <x:c r="N13050" s="267" t="n">
        <x:f>MAX(M13050-FARMER_HOURS,0)/TEMP_HOURS_PER_WORKER</x:f>
        <x:v>8.010162520362329</x:v>
      </x:c>
      <x:c r="O13050" s="268" t="n">
        <x:f>I13050*TOMATO_PRICE+J13050*CARROT_PRICE+K13050*MESCLUN_PRICE</x:f>
        <x:v>249580</x:v>
      </x:c>
      <x:c r="P13050" s="268" t="n">
        <x:f>I13050*TOMATO_FERTILIZER+J13050*CARROT_FERTILIZER+K13050*MESCLUN_FERTILIZER</x:f>
        <x:v>38720</x:v>
      </x:c>
      <x:c r="Q13050" s="268" t="n">
        <x:f>MIN(M13050,FARMER_HOURS)*FARMER_RATE+MAX(M13050-FARMER_HOURS,0)*TEMP_RATE</x:f>
        <x:v>225254.0630090582</x:v>
      </x:c>
      <x:c r="R13050" s="268" t="n">
        <x:f>O13050-P13050-Q13050-FIXED_COST</x:f>
        <x:v>-34394.06300905821</x:v>
      </x:c>
      <x:c r="S13050" s="139" t="str">
        <x:f>IF(AND(L13050&lt;=TOTAL_BED_CAP,N13050&lt;=TEMP_WORKER_CAP),"YES","NO")</x:f>
        <x:v>NO</x:v>
      </x:c>
      <x:c r="T13050" s="139" t="n">
        <x:f>IF(S13050="YES",R13050,-1E+99)</x:f>
        <x:v>-1e+99</x:v>
      </x:c>
    </x:row>
    <x:row r="13051">
      <x:c r="A13051" s="139"/>
      <x:c r="B13051" s="139"/>
      <x:c r="C13051" s="139"/>
      <x:c r="D13051" s="139"/>
      <x:c r="E13051" s="139"/>
      <x:c r="F13051" s="139"/>
      <x:c r="G13051" s="139"/>
      <x:c r="H13051" s="139"/>
      <x:c r="I13051" s="266" t="n">
        <x:f>INT((ROW()-ROW($I$46))/((CARROT_CAP+1)*(MESCLUN_CAP+1)))</x:f>
        <x:v>19</x:v>
      </x:c>
      <x:c r="J13051" s="266" t="n">
        <x:f>MOD(INT((ROW()-ROW($I$46))/(MESCLUN_CAP+1)),CARROT_CAP+1)</x:f>
        <x:v>20</x:v>
      </x:c>
      <x:c r="K13051" s="266" t="n">
        <x:f>MOD(ROW()-ROW($I$46),MESCLUN_CAP+1)</x:f>
        <x:v>16</x:v>
      </x:c>
      <x:c r="L13051" s="266" t="n">
        <x:f>SUM(I13051:K13051)</x:f>
        <x:v>55</x:v>
      </x:c>
      <x:c r="M13051" s="267" t="n">
        <x:f>I13051*TOMATO_HOURS*WEEKS*(1+TOMATO_DIM)^I13051+J13051*CARROT_HOURS*WEEKS*(1+CARROT_DIM)^J13051+K13051*MESCLUN_HOURS*WEEKS*(1+MESCLUN_DIM)^K13051</x:f>
        <x:v>12319.69480519924</x:v>
      </x:c>
      <x:c r="N13051" s="267" t="n">
        <x:f>MAX(M13051-FARMER_HOURS,0)/TEMP_HOURS_PER_WORKER</x:f>
        <x:v>8.055343614721695</x:v>
      </x:c>
      <x:c r="O13051" s="268" t="n">
        <x:f>I13051*TOMATO_PRICE+J13051*CARROT_PRICE+K13051*MESCLUN_PRICE</x:f>
        <x:v>252280</x:v>
      </x:c>
      <x:c r="P13051" s="268" t="n">
        <x:f>I13051*TOMATO_FERTILIZER+J13051*CARROT_FERTILIZER+K13051*MESCLUN_FERTILIZER</x:f>
        <x:v>39600</x:v>
      </x:c>
      <x:c r="Q13051" s="268" t="n">
        <x:f>MIN(M13051,FARMER_HOURS)*FARMER_RATE+MAX(M13051-FARMER_HOURS,0)*TEMP_RATE</x:f>
        <x:v>226383.59036804235</x:v>
      </x:c>
      <x:c r="R13051" s="268" t="n">
        <x:f>O13051-P13051-Q13051-FIXED_COST</x:f>
        <x:v>-33703.59036804235</x:v>
      </x:c>
      <x:c r="S13051" s="139" t="str">
        <x:f>IF(AND(L13051&lt;=TOTAL_BED_CAP,N13051&lt;=TEMP_WORKER_CAP),"YES","NO")</x:f>
        <x:v>NO</x:v>
      </x:c>
      <x:c r="T13051" s="139" t="n">
        <x:f>IF(S13051="YES",R13051,-1E+99)</x:f>
        <x:v>-1e+99</x:v>
      </x:c>
    </x:row>
    <x:row r="13052">
      <x:c r="A13052" s="139"/>
      <x:c r="B13052" s="139"/>
      <x:c r="C13052" s="139"/>
      <x:c r="D13052" s="139"/>
      <x:c r="E13052" s="139"/>
      <x:c r="F13052" s="139"/>
      <x:c r="G13052" s="139"/>
      <x:c r="H13052" s="139"/>
      <x:c r="I13052" s="266" t="n">
        <x:f>INT((ROW()-ROW($I$46))/((CARROT_CAP+1)*(MESCLUN_CAP+1)))</x:f>
        <x:v>19</x:v>
      </x:c>
      <x:c r="J13052" s="266" t="n">
        <x:f>MOD(INT((ROW()-ROW($I$46))/(MESCLUN_CAP+1)),CARROT_CAP+1)</x:f>
        <x:v>20</x:v>
      </x:c>
      <x:c r="K13052" s="266" t="n">
        <x:f>MOD(ROW()-ROW($I$46),MESCLUN_CAP+1)</x:f>
        <x:v>17</x:v>
      </x:c>
      <x:c r="L13052" s="266" t="n">
        <x:f>SUM(I13052:K13052)</x:f>
        <x:v>56</x:v>
      </x:c>
      <x:c r="M13052" s="267" t="n">
        <x:f>I13052*TOMATO_HOURS*WEEKS*(1+TOMATO_DIM)^I13052+J13052*CARROT_HOURS*WEEKS*(1+CARROT_DIM)^J13052+K13052*MESCLUN_HOURS*WEEKS*(1+MESCLUN_DIM)^K13052</x:f>
        <x:v>12386.25502864578</x:v>
      </x:c>
      <x:c r="N13052" s="267" t="n">
        <x:f>MAX(M13052-FARMER_HOURS,0)/TEMP_HOURS_PER_WORKER</x:f>
        <x:v>8.101565992115125</x:v>
      </x:c>
      <x:c r="O13052" s="268" t="n">
        <x:f>I13052*TOMATO_PRICE+J13052*CARROT_PRICE+K13052*MESCLUN_PRICE</x:f>
        <x:v>254980</x:v>
      </x:c>
      <x:c r="P13052" s="268" t="n">
        <x:f>I13052*TOMATO_FERTILIZER+J13052*CARROT_FERTILIZER+K13052*MESCLUN_FERTILIZER</x:f>
        <x:v>40480</x:v>
      </x:c>
      <x:c r="Q13052" s="268" t="n">
        <x:f>MIN(M13052,FARMER_HOURS)*FARMER_RATE+MAX(M13052-FARMER_HOURS,0)*TEMP_RATE</x:f>
        <x:v>227539.14980287812</x:v>
      </x:c>
      <x:c r="R13052" s="268" t="n">
        <x:f>O13052-P13052-Q13052-FIXED_COST</x:f>
        <x:v>-33039.14980287812</x:v>
      </x:c>
      <x:c r="S13052" s="139" t="str">
        <x:f>IF(AND(L13052&lt;=TOTAL_BED_CAP,N13052&lt;=TEMP_WORKER_CAP),"YES","NO")</x:f>
        <x:v>NO</x:v>
      </x:c>
      <x:c r="T13052" s="139" t="n">
        <x:f>IF(S13052="YES",R13052,-1E+99)</x:f>
        <x:v>-1e+99</x:v>
      </x:c>
    </x:row>
    <x:row r="13053">
      <x:c r="A13053" s="139"/>
      <x:c r="B13053" s="139"/>
      <x:c r="C13053" s="139"/>
      <x:c r="D13053" s="139"/>
      <x:c r="E13053" s="139"/>
      <x:c r="F13053" s="139"/>
      <x:c r="G13053" s="139"/>
      <x:c r="H13053" s="139"/>
      <x:c r="I13053" s="266" t="n">
        <x:f>INT((ROW()-ROW($I$46))/((CARROT_CAP+1)*(MESCLUN_CAP+1)))</x:f>
        <x:v>19</x:v>
      </x:c>
      <x:c r="J13053" s="266" t="n">
        <x:f>MOD(INT((ROW()-ROW($I$46))/(MESCLUN_CAP+1)),CARROT_CAP+1)</x:f>
        <x:v>20</x:v>
      </x:c>
      <x:c r="K13053" s="266" t="n">
        <x:f>MOD(ROW()-ROW($I$46),MESCLUN_CAP+1)</x:f>
        <x:v>18</x:v>
      </x:c>
      <x:c r="L13053" s="266" t="n">
        <x:f>SUM(I13053:K13053)</x:f>
        <x:v>57</x:v>
      </x:c>
      <x:c r="M13053" s="267" t="n">
        <x:f>I13053*TOMATO_HOURS*WEEKS*(1+TOMATO_DIM)^I13053+J13053*CARROT_HOURS*WEEKS*(1+CARROT_DIM)^J13053+K13053*MESCLUN_HOURS*WEEKS*(1+MESCLUN_DIM)^K13053</x:f>
        <x:v>12454.342020104368</x:v>
      </x:c>
      <x:c r="N13053" s="267" t="n">
        <x:f>MAX(M13053-FARMER_HOURS,0)/TEMP_HOURS_PER_WORKER</x:f>
        <x:v>8.148848625072478</x:v>
      </x:c>
      <x:c r="O13053" s="268" t="n">
        <x:f>I13053*TOMATO_PRICE+J13053*CARROT_PRICE+K13053*MESCLUN_PRICE</x:f>
        <x:v>257680</x:v>
      </x:c>
      <x:c r="P13053" s="268" t="n">
        <x:f>I13053*TOMATO_FERTILIZER+J13053*CARROT_FERTILIZER+K13053*MESCLUN_FERTILIZER</x:f>
        <x:v>41360</x:v>
      </x:c>
      <x:c r="Q13053" s="268" t="n">
        <x:f>MIN(M13053,FARMER_HOURS)*FARMER_RATE+MAX(M13053-FARMER_HOURS,0)*TEMP_RATE</x:f>
        <x:v>228721.21562681193</x:v>
      </x:c>
      <x:c r="R13053" s="268" t="n">
        <x:f>O13053-P13053-Q13053-FIXED_COST</x:f>
        <x:v>-32401.21562681193</x:v>
      </x:c>
      <x:c r="S13053" s="139" t="str">
        <x:f>IF(AND(L13053&lt;=TOTAL_BED_CAP,N13053&lt;=TEMP_WORKER_CAP),"YES","NO")</x:f>
        <x:v>NO</x:v>
      </x:c>
      <x:c r="T13053" s="139" t="n">
        <x:f>IF(S13053="YES",R13053,-1E+99)</x:f>
        <x:v>-1e+99</x:v>
      </x:c>
    </x:row>
    <x:row r="13054">
      <x:c r="A13054" s="139"/>
      <x:c r="B13054" s="139"/>
      <x:c r="C13054" s="139"/>
      <x:c r="D13054" s="139"/>
      <x:c r="E13054" s="139"/>
      <x:c r="F13054" s="139"/>
      <x:c r="G13054" s="139"/>
      <x:c r="H13054" s="139"/>
      <x:c r="I13054" s="266" t="n">
        <x:f>INT((ROW()-ROW($I$46))/((CARROT_CAP+1)*(MESCLUN_CAP+1)))</x:f>
        <x:v>19</x:v>
      </x:c>
      <x:c r="J13054" s="266" t="n">
        <x:f>MOD(INT((ROW()-ROW($I$46))/(MESCLUN_CAP+1)),CARROT_CAP+1)</x:f>
        <x:v>20</x:v>
      </x:c>
      <x:c r="K13054" s="266" t="n">
        <x:f>MOD(ROW()-ROW($I$46),MESCLUN_CAP+1)</x:f>
        <x:v>19</x:v>
      </x:c>
      <x:c r="L13054" s="266" t="n">
        <x:f>SUM(I13054:K13054)</x:f>
        <x:v>58</x:v>
      </x:c>
      <x:c r="M13054" s="267" t="n">
        <x:f>I13054*TOMATO_HOURS*WEEKS*(1+TOMATO_DIM)^I13054+J13054*CARROT_HOURS*WEEKS*(1+CARROT_DIM)^J13054+K13054*MESCLUN_HOURS*WEEKS*(1+MESCLUN_DIM)^K13054</x:f>
        <x:v>12523.98354874039</x:v>
      </x:c>
      <x:c r="N13054" s="267" t="n">
        <x:f>MAX(M13054-FARMER_HOURS,0)/TEMP_HOURS_PER_WORKER</x:f>
        <x:v>8.197210797736382</x:v>
      </x:c>
      <x:c r="O13054" s="268" t="n">
        <x:f>I13054*TOMATO_PRICE+J13054*CARROT_PRICE+K13054*MESCLUN_PRICE</x:f>
        <x:v>260380</x:v>
      </x:c>
      <x:c r="P13054" s="268" t="n">
        <x:f>I13054*TOMATO_FERTILIZER+J13054*CARROT_FERTILIZER+K13054*MESCLUN_FERTILIZER</x:f>
        <x:v>42240</x:v>
      </x:c>
      <x:c r="Q13054" s="268" t="n">
        <x:f>MIN(M13054,FARMER_HOURS)*FARMER_RATE+MAX(M13054-FARMER_HOURS,0)*TEMP_RATE</x:f>
        <x:v>229930.26994340957</x:v>
      </x:c>
      <x:c r="R13054" s="268" t="n">
        <x:f>O13054-P13054-Q13054-FIXED_COST</x:f>
        <x:v>-31790.26994340957</x:v>
      </x:c>
      <x:c r="S13054" s="139" t="str">
        <x:f>IF(AND(L13054&lt;=TOTAL_BED_CAP,N13054&lt;=TEMP_WORKER_CAP),"YES","NO")</x:f>
        <x:v>NO</x:v>
      </x:c>
      <x:c r="T13054" s="139" t="n">
        <x:f>IF(S13054="YES",R13054,-1E+99)</x:f>
        <x:v>-1e+99</x:v>
      </x:c>
    </x:row>
    <x:row r="13055">
      <x:c r="A13055" s="139"/>
      <x:c r="B13055" s="139"/>
      <x:c r="C13055" s="139"/>
      <x:c r="D13055" s="139"/>
      <x:c r="E13055" s="139"/>
      <x:c r="F13055" s="139"/>
      <x:c r="G13055" s="139"/>
      <x:c r="H13055" s="139"/>
      <x:c r="I13055" s="266" t="n">
        <x:f>INT((ROW()-ROW($I$46))/((CARROT_CAP+1)*(MESCLUN_CAP+1)))</x:f>
        <x:v>19</x:v>
      </x:c>
      <x:c r="J13055" s="266" t="n">
        <x:f>MOD(INT((ROW()-ROW($I$46))/(MESCLUN_CAP+1)),CARROT_CAP+1)</x:f>
        <x:v>20</x:v>
      </x:c>
      <x:c r="K13055" s="266" t="n">
        <x:f>MOD(ROW()-ROW($I$46),MESCLUN_CAP+1)</x:f>
        <x:v>20</x:v>
      </x:c>
      <x:c r="L13055" s="266" t="n">
        <x:f>SUM(I13055:K13055)</x:f>
        <x:v>59</x:v>
      </x:c>
      <x:c r="M13055" s="267" t="n">
        <x:f>I13055*TOMATO_HOURS*WEEKS*(1+TOMATO_DIM)^I13055+J13055*CARROT_HOURS*WEEKS*(1+CARROT_DIM)^J13055+K13055*MESCLUN_HOURS*WEEKS*(1+MESCLUN_DIM)^K13055</x:f>
        <x:v>12595.207839390867</x:v>
      </x:c>
      <x:c r="N13055" s="267" t="n">
        <x:f>MAX(M13055-FARMER_HOURS,0)/TEMP_HOURS_PER_WORKER</x:f>
        <x:v>8.246672110688102</x:v>
      </x:c>
      <x:c r="O13055" s="268" t="n">
        <x:f>I13055*TOMATO_PRICE+J13055*CARROT_PRICE+K13055*MESCLUN_PRICE</x:f>
        <x:v>263080</x:v>
      </x:c>
      <x:c r="P13055" s="268" t="n">
        <x:f>I13055*TOMATO_FERTILIZER+J13055*CARROT_FERTILIZER+K13055*MESCLUN_FERTILIZER</x:f>
        <x:v>43120</x:v>
      </x:c>
      <x:c r="Q13055" s="268" t="n">
        <x:f>MIN(M13055,FARMER_HOURS)*FARMER_RATE+MAX(M13055-FARMER_HOURS,0)*TEMP_RATE</x:f>
        <x:v>231166.80276720255</x:v>
      </x:c>
      <x:c r="R13055" s="268" t="n">
        <x:f>O13055-P13055-Q13055-FIXED_COST</x:f>
        <x:v>-31206.80276720255</x:v>
      </x:c>
      <x:c r="S13055" s="139" t="str">
        <x:f>IF(AND(L13055&lt;=TOTAL_BED_CAP,N13055&lt;=TEMP_WORKER_CAP),"YES","NO")</x:f>
        <x:v>NO</x:v>
      </x:c>
      <x:c r="T13055" s="139" t="n">
        <x:f>IF(S13055="YES",R13055,-1E+99)</x:f>
        <x:v>-1e+99</x:v>
      </x:c>
    </x:row>
    <x:row r="13056">
      <x:c r="A13056" s="139"/>
      <x:c r="B13056" s="139"/>
      <x:c r="C13056" s="139"/>
      <x:c r="D13056" s="139"/>
      <x:c r="E13056" s="139"/>
      <x:c r="F13056" s="139"/>
      <x:c r="G13056" s="139"/>
      <x:c r="H13056" s="139"/>
      <x:c r="I13056" s="266" t="n">
        <x:f>INT((ROW()-ROW($I$46))/((CARROT_CAP+1)*(MESCLUN_CAP+1)))</x:f>
        <x:v>19</x:v>
      </x:c>
      <x:c r="J13056" s="266" t="n">
        <x:f>MOD(INT((ROW()-ROW($I$46))/(MESCLUN_CAP+1)),CARROT_CAP+1)</x:f>
        <x:v>20</x:v>
      </x:c>
      <x:c r="K13056" s="266" t="n">
        <x:f>MOD(ROW()-ROW($I$46),MESCLUN_CAP+1)</x:f>
        <x:v>21</x:v>
      </x:c>
      <x:c r="L13056" s="266" t="n">
        <x:f>SUM(I13056:K13056)</x:f>
        <x:v>60</x:v>
      </x:c>
      <x:c r="M13056" s="267" t="n">
        <x:f>I13056*TOMATO_HOURS*WEEKS*(1+TOMATO_DIM)^I13056+J13056*CARROT_HOURS*WEEKS*(1+CARROT_DIM)^J13056+K13056*MESCLUN_HOURS*WEEKS*(1+MESCLUN_DIM)^K13056</x:f>
        <x:v>12668.043579617311</x:v>
      </x:c>
      <x:c r="N13056" s="267" t="n">
        <x:f>MAX(M13056-FARMER_HOURS,0)/TEMP_HOURS_PER_WORKER</x:f>
        <x:v>8.297252485845355</x:v>
      </x:c>
      <x:c r="O13056" s="268" t="n">
        <x:f>I13056*TOMATO_PRICE+J13056*CARROT_PRICE+K13056*MESCLUN_PRICE</x:f>
        <x:v>265780</x:v>
      </x:c>
      <x:c r="P13056" s="268" t="n">
        <x:f>I13056*TOMATO_FERTILIZER+J13056*CARROT_FERTILIZER+K13056*MESCLUN_FERTILIZER</x:f>
        <x:v>44000</x:v>
      </x:c>
      <x:c r="Q13056" s="268" t="n">
        <x:f>MIN(M13056,FARMER_HOURS)*FARMER_RATE+MAX(M13056-FARMER_HOURS,0)*TEMP_RATE</x:f>
        <x:v>232431.3121461339</x:v>
      </x:c>
      <x:c r="R13056" s="268" t="n">
        <x:f>O13056-P13056-Q13056-FIXED_COST</x:f>
        <x:v>-30651.31214613389</x:v>
      </x:c>
      <x:c r="S13056" s="139" t="str">
        <x:f>IF(AND(L13056&lt;=TOTAL_BED_CAP,N13056&lt;=TEMP_WORKER_CAP),"YES","NO")</x:f>
        <x:v>NO</x:v>
      </x:c>
      <x:c r="T13056" s="139" t="n">
        <x:f>IF(S13056="YES",R13056,-1E+99)</x:f>
        <x:v>-1e+99</x:v>
      </x:c>
    </x:row>
    <x:row r="13057">
      <x:c r="A13057" s="139"/>
      <x:c r="B13057" s="139"/>
      <x:c r="C13057" s="139"/>
      <x:c r="D13057" s="139"/>
      <x:c r="E13057" s="139"/>
      <x:c r="F13057" s="139"/>
      <x:c r="G13057" s="139"/>
      <x:c r="H13057" s="139"/>
      <x:c r="I13057" s="266" t="n">
        <x:f>INT((ROW()-ROW($I$46))/((CARROT_CAP+1)*(MESCLUN_CAP+1)))</x:f>
        <x:v>19</x:v>
      </x:c>
      <x:c r="J13057" s="266" t="n">
        <x:f>MOD(INT((ROW()-ROW($I$46))/(MESCLUN_CAP+1)),CARROT_CAP+1)</x:f>
        <x:v>20</x:v>
      </x:c>
      <x:c r="K13057" s="266" t="n">
        <x:f>MOD(ROW()-ROW($I$46),MESCLUN_CAP+1)</x:f>
        <x:v>22</x:v>
      </x:c>
      <x:c r="L13057" s="266" t="n">
        <x:f>SUM(I13057:K13057)</x:f>
        <x:v>61</x:v>
      </x:c>
      <x:c r="M13057" s="267" t="n">
        <x:f>I13057*TOMATO_HOURS*WEEKS*(1+TOMATO_DIM)^I13057+J13057*CARROT_HOURS*WEEKS*(1+CARROT_DIM)^J13057+K13057*MESCLUN_HOURS*WEEKS*(1+MESCLUN_DIM)^K13057</x:f>
        <x:v>12742.519926863708</x:v>
      </x:c>
      <x:c r="N13057" s="267" t="n">
        <x:f>MAX(M13057-FARMER_HOURS,0)/TEMP_HOURS_PER_WORKER</x:f>
        <x:v>8.34897217143313</x:v>
      </x:c>
      <x:c r="O13057" s="268" t="n">
        <x:f>I13057*TOMATO_PRICE+J13057*CARROT_PRICE+K13057*MESCLUN_PRICE</x:f>
        <x:v>268480</x:v>
      </x:c>
      <x:c r="P13057" s="268" t="n">
        <x:f>I13057*TOMATO_FERTILIZER+J13057*CARROT_FERTILIZER+K13057*MESCLUN_FERTILIZER</x:f>
        <x:v>44880</x:v>
      </x:c>
      <x:c r="Q13057" s="268" t="n">
        <x:f>MIN(M13057,FARMER_HOURS)*FARMER_RATE+MAX(M13057-FARMER_HOURS,0)*TEMP_RATE</x:f>
        <x:v>233724.30428582826</x:v>
      </x:c>
      <x:c r="R13057" s="268" t="n">
        <x:f>O13057-P13057-Q13057-FIXED_COST</x:f>
        <x:v>-30124.304285828257</x:v>
      </x:c>
      <x:c r="S13057" s="139" t="str">
        <x:f>IF(AND(L13057&lt;=TOTAL_BED_CAP,N13057&lt;=TEMP_WORKER_CAP),"YES","NO")</x:f>
        <x:v>NO</x:v>
      </x:c>
      <x:c r="T13057" s="139" t="n">
        <x:f>IF(S13057="YES",R13057,-1E+99)</x:f>
        <x:v>-1e+99</x:v>
      </x:c>
    </x:row>
    <x:row r="13058">
      <x:c r="A13058" s="139"/>
      <x:c r="B13058" s="139"/>
      <x:c r="C13058" s="139"/>
      <x:c r="D13058" s="139"/>
      <x:c r="E13058" s="139"/>
      <x:c r="F13058" s="139"/>
      <x:c r="G13058" s="139"/>
      <x:c r="H13058" s="139"/>
      <x:c r="I13058" s="266" t="n">
        <x:f>INT((ROW()-ROW($I$46))/((CARROT_CAP+1)*(MESCLUN_CAP+1)))</x:f>
        <x:v>19</x:v>
      </x:c>
      <x:c r="J13058" s="266" t="n">
        <x:f>MOD(INT((ROW()-ROW($I$46))/(MESCLUN_CAP+1)),CARROT_CAP+1)</x:f>
        <x:v>20</x:v>
      </x:c>
      <x:c r="K13058" s="266" t="n">
        <x:f>MOD(ROW()-ROW($I$46),MESCLUN_CAP+1)</x:f>
        <x:v>23</x:v>
      </x:c>
      <x:c r="L13058" s="266" t="n">
        <x:f>SUM(I13058:K13058)</x:f>
        <x:v>62</x:v>
      </x:c>
      <x:c r="M13058" s="267" t="n">
        <x:f>I13058*TOMATO_HOURS*WEEKS*(1+TOMATO_DIM)^I13058+J13058*CARROT_HOURS*WEEKS*(1+CARROT_DIM)^J13058+K13058*MESCLUN_HOURS*WEEKS*(1+MESCLUN_DIM)^K13058</x:f>
        <x:v>12818.666515721143</x:v>
      </x:c>
      <x:c r="N13058" s="267" t="n">
        <x:f>MAX(M13058-FARMER_HOURS,0)/TEMP_HOURS_PER_WORKER</x:f>
        <x:v>8.401851747028571</x:v>
      </x:c>
      <x:c r="O13058" s="268" t="n">
        <x:f>I13058*TOMATO_PRICE+J13058*CARROT_PRICE+K13058*MESCLUN_PRICE</x:f>
        <x:v>271180</x:v>
      </x:c>
      <x:c r="P13058" s="268" t="n">
        <x:f>I13058*TOMATO_FERTILIZER+J13058*CARROT_FERTILIZER+K13058*MESCLUN_FERTILIZER</x:f>
        <x:v>45760</x:v>
      </x:c>
      <x:c r="Q13058" s="268" t="n">
        <x:f>MIN(M13058,FARMER_HOURS)*FARMER_RATE+MAX(M13058-FARMER_HOURS,0)*TEMP_RATE</x:f>
        <x:v>235046.2936757143</x:v>
      </x:c>
      <x:c r="R13058" s="268" t="n">
        <x:f>O13058-P13058-Q13058-FIXED_COST</x:f>
        <x:v>-29626.29367571429</x:v>
      </x:c>
      <x:c r="S13058" s="139" t="str">
        <x:f>IF(AND(L13058&lt;=TOTAL_BED_CAP,N13058&lt;=TEMP_WORKER_CAP),"YES","NO")</x:f>
        <x:v>NO</x:v>
      </x:c>
      <x:c r="T13058" s="139" t="n">
        <x:f>IF(S13058="YES",R13058,-1E+99)</x:f>
        <x:v>-1e+99</x:v>
      </x:c>
    </x:row>
    <x:row r="13059">
      <x:c r="A13059" s="139"/>
      <x:c r="B13059" s="139"/>
      <x:c r="C13059" s="139"/>
      <x:c r="D13059" s="139"/>
      <x:c r="E13059" s="139"/>
      <x:c r="F13059" s="139"/>
      <x:c r="G13059" s="139"/>
      <x:c r="H13059" s="139"/>
      <x:c r="I13059" s="266" t="n">
        <x:f>INT((ROW()-ROW($I$46))/((CARROT_CAP+1)*(MESCLUN_CAP+1)))</x:f>
        <x:v>19</x:v>
      </x:c>
      <x:c r="J13059" s="266" t="n">
        <x:f>MOD(INT((ROW()-ROW($I$46))/(MESCLUN_CAP+1)),CARROT_CAP+1)</x:f>
        <x:v>20</x:v>
      </x:c>
      <x:c r="K13059" s="266" t="n">
        <x:f>MOD(ROW()-ROW($I$46),MESCLUN_CAP+1)</x:f>
        <x:v>24</x:v>
      </x:c>
      <x:c r="L13059" s="266" t="n">
        <x:f>SUM(I13059:K13059)</x:f>
        <x:v>63</x:v>
      </x:c>
      <x:c r="M13059" s="267" t="n">
        <x:f>I13059*TOMATO_HOURS*WEEKS*(1+TOMATO_DIM)^I13059+J13059*CARROT_HOURS*WEEKS*(1+CARROT_DIM)^J13059+K13059*MESCLUN_HOURS*WEEKS*(1+MESCLUN_DIM)^K13059</x:f>
        <x:v>12896.513465300639</x:v>
      </x:c>
      <x:c r="N13059" s="267" t="n">
        <x:f>MAX(M13059-FARMER_HOURS,0)/TEMP_HOURS_PER_WORKER</x:f>
        <x:v>8.455912128681</x:v>
      </x:c>
      <x:c r="O13059" s="268" t="n">
        <x:f>I13059*TOMATO_PRICE+J13059*CARROT_PRICE+K13059*MESCLUN_PRICE</x:f>
        <x:v>273880</x:v>
      </x:c>
      <x:c r="P13059" s="268" t="n">
        <x:f>I13059*TOMATO_FERTILIZER+J13059*CARROT_FERTILIZER+K13059*MESCLUN_FERTILIZER</x:f>
        <x:v>46640</x:v>
      </x:c>
      <x:c r="Q13059" s="268" t="n">
        <x:f>MIN(M13059,FARMER_HOURS)*FARMER_RATE+MAX(M13059-FARMER_HOURS,0)*TEMP_RATE</x:f>
        <x:v>236397.80321702498</x:v>
      </x:c>
      <x:c r="R13059" s="268" t="n">
        <x:f>O13059-P13059-Q13059-FIXED_COST</x:f>
        <x:v>-29157.80321702498</x:v>
      </x:c>
      <x:c r="S13059" s="139" t="str">
        <x:f>IF(AND(L13059&lt;=TOTAL_BED_CAP,N13059&lt;=TEMP_WORKER_CAP),"YES","NO")</x:f>
        <x:v>NO</x:v>
      </x:c>
      <x:c r="T13059" s="139" t="n">
        <x:f>IF(S13059="YES",R13059,-1E+99)</x:f>
        <x:v>-1e+99</x:v>
      </x:c>
    </x:row>
    <x:row r="13060">
      <x:c r="A13060" s="139"/>
      <x:c r="B13060" s="139"/>
      <x:c r="C13060" s="139"/>
      <x:c r="D13060" s="139"/>
      <x:c r="E13060" s="139"/>
      <x:c r="F13060" s="139"/>
      <x:c r="G13060" s="139"/>
      <x:c r="H13060" s="139"/>
      <x:c r="I13060" s="266" t="n">
        <x:f>INT((ROW()-ROW($I$46))/((CARROT_CAP+1)*(MESCLUN_CAP+1)))</x:f>
        <x:v>19</x:v>
      </x:c>
      <x:c r="J13060" s="266" t="n">
        <x:f>MOD(INT((ROW()-ROW($I$46))/(MESCLUN_CAP+1)),CARROT_CAP+1)</x:f>
        <x:v>20</x:v>
      </x:c>
      <x:c r="K13060" s="266" t="n">
        <x:f>MOD(ROW()-ROW($I$46),MESCLUN_CAP+1)</x:f>
        <x:v>25</x:v>
      </x:c>
      <x:c r="L13060" s="266" t="n">
        <x:f>SUM(I13060:K13060)</x:f>
        <x:v>64</x:v>
      </x:c>
      <x:c r="M13060" s="267" t="n">
        <x:f>I13060*TOMATO_HOURS*WEEKS*(1+TOMATO_DIM)^I13060+J13060*CARROT_HOURS*WEEKS*(1+CARROT_DIM)^J13060+K13060*MESCLUN_HOURS*WEEKS*(1+MESCLUN_DIM)^K13060</x:f>
        <x:v>12976.091386715736</x:v>
      </x:c>
      <x:c r="N13060" s="267" t="n">
        <x:f>MAX(M13060-FARMER_HOURS,0)/TEMP_HOURS_PER_WORKER</x:f>
        <x:v>8.51117457410815</x:v>
      </x:c>
      <x:c r="O13060" s="268" t="n">
        <x:f>I13060*TOMATO_PRICE+J13060*CARROT_PRICE+K13060*MESCLUN_PRICE</x:f>
        <x:v>276580</x:v>
      </x:c>
      <x:c r="P13060" s="268" t="n">
        <x:f>I13060*TOMATO_FERTILIZER+J13060*CARROT_FERTILIZER+K13060*MESCLUN_FERTILIZER</x:f>
        <x:v>47520</x:v>
      </x:c>
      <x:c r="Q13060" s="268" t="n">
        <x:f>MIN(M13060,FARMER_HOURS)*FARMER_RATE+MAX(M13060-FARMER_HOURS,0)*TEMP_RATE</x:f>
        <x:v>237779.36435270373</x:v>
      </x:c>
      <x:c r="R13060" s="268" t="n">
        <x:f>O13060-P13060-Q13060-FIXED_COST</x:f>
        <x:v>-28719.364352703735</x:v>
      </x:c>
      <x:c r="S13060" s="139" t="str">
        <x:f>IF(AND(L13060&lt;=TOTAL_BED_CAP,N13060&lt;=TEMP_WORKER_CAP),"YES","NO")</x:f>
        <x:v>NO</x:v>
      </x:c>
      <x:c r="T13060" s="139" t="n">
        <x:f>IF(S13060="YES",R13060,-1E+99)</x:f>
        <x:v>-1e+99</x:v>
      </x:c>
    </x:row>
    <x:row r="13061">
      <x:c r="A13061" s="139"/>
      <x:c r="B13061" s="139"/>
      <x:c r="C13061" s="139"/>
      <x:c r="D13061" s="139"/>
      <x:c r="E13061" s="139"/>
      <x:c r="F13061" s="139"/>
      <x:c r="G13061" s="139"/>
      <x:c r="H13061" s="139"/>
      <x:c r="I13061" s="266" t="n">
        <x:f>INT((ROW()-ROW($I$46))/((CARROT_CAP+1)*(MESCLUN_CAP+1)))</x:f>
        <x:v>19</x:v>
      </x:c>
      <x:c r="J13061" s="266" t="n">
        <x:f>MOD(INT((ROW()-ROW($I$46))/(MESCLUN_CAP+1)),CARROT_CAP+1)</x:f>
        <x:v>20</x:v>
      </x:c>
      <x:c r="K13061" s="266" t="n">
        <x:f>MOD(ROW()-ROW($I$46),MESCLUN_CAP+1)</x:f>
        <x:v>26</x:v>
      </x:c>
      <x:c r="L13061" s="266" t="n">
        <x:f>SUM(I13061:K13061)</x:f>
        <x:v>65</x:v>
      </x:c>
      <x:c r="M13061" s="267" t="n">
        <x:f>I13061*TOMATO_HOURS*WEEKS*(1+TOMATO_DIM)^I13061+J13061*CARROT_HOURS*WEEKS*(1+CARROT_DIM)^J13061+K13061*MESCLUN_HOURS*WEEKS*(1+MESCLUN_DIM)^K13061</x:f>
        <x:v>13057.431390676455</x:v>
      </x:c>
      <x:c r="N13061" s="267" t="n">
        <x:f>MAX(M13061-FARMER_HOURS,0)/TEMP_HOURS_PER_WORKER</x:f>
        <x:v>8.56766068796976</x:v>
      </x:c>
      <x:c r="O13061" s="268" t="n">
        <x:f>I13061*TOMATO_PRICE+J13061*CARROT_PRICE+K13061*MESCLUN_PRICE</x:f>
        <x:v>279280</x:v>
      </x:c>
      <x:c r="P13061" s="268" t="n">
        <x:f>I13061*TOMATO_FERTILIZER+J13061*CARROT_FERTILIZER+K13061*MESCLUN_FERTILIZER</x:f>
        <x:v>48400</x:v>
      </x:c>
      <x:c r="Q13061" s="268" t="n">
        <x:f>MIN(M13061,FARMER_HOURS)*FARMER_RATE+MAX(M13061-FARMER_HOURS,0)*TEMP_RATE</x:f>
        <x:v>239191.517199244</x:v>
      </x:c>
      <x:c r="R13061" s="268" t="n">
        <x:f>O13061-P13061-Q13061-FIXED_COST</x:f>
        <x:v>-28311.517199244</x:v>
      </x:c>
      <x:c r="S13061" s="139" t="str">
        <x:f>IF(AND(L13061&lt;=TOTAL_BED_CAP,N13061&lt;=TEMP_WORKER_CAP),"YES","NO")</x:f>
        <x:v>NO</x:v>
      </x:c>
      <x:c r="T13061" s="139" t="n">
        <x:f>IF(S13061="YES",R13061,-1E+99)</x:f>
        <x:v>-1e+99</x:v>
      </x:c>
    </x:row>
    <x:row r="13062">
      <x:c r="A13062" s="139"/>
      <x:c r="B13062" s="139"/>
      <x:c r="C13062" s="139"/>
      <x:c r="D13062" s="139"/>
      <x:c r="E13062" s="139"/>
      <x:c r="F13062" s="139"/>
      <x:c r="G13062" s="139"/>
      <x:c r="H13062" s="139"/>
      <x:c r="I13062" s="266" t="n">
        <x:f>INT((ROW()-ROW($I$46))/((CARROT_CAP+1)*(MESCLUN_CAP+1)))</x:f>
        <x:v>19</x:v>
      </x:c>
      <x:c r="J13062" s="266" t="n">
        <x:f>MOD(INT((ROW()-ROW($I$46))/(MESCLUN_CAP+1)),CARROT_CAP+1)</x:f>
        <x:v>20</x:v>
      </x:c>
      <x:c r="K13062" s="266" t="n">
        <x:f>MOD(ROW()-ROW($I$46),MESCLUN_CAP+1)</x:f>
        <x:v>27</x:v>
      </x:c>
      <x:c r="L13062" s="266" t="n">
        <x:f>SUM(I13062:K13062)</x:f>
        <x:v>66</x:v>
      </x:c>
      <x:c r="M13062" s="267" t="n">
        <x:f>I13062*TOMATO_HOURS*WEEKS*(1+TOMATO_DIM)^I13062+J13062*CARROT_HOURS*WEEKS*(1+CARROT_DIM)^J13062+K13062*MESCLUN_HOURS*WEEKS*(1+MESCLUN_DIM)^K13062</x:f>
        <x:v>13140.56509519621</x:v>
      </x:c>
      <x:c r="N13062" s="267" t="n">
        <x:f>MAX(M13062-FARMER_HOURS,0)/TEMP_HOURS_PER_WORKER</x:f>
        <x:v>8.625392427219591</x:v>
      </x:c>
      <x:c r="O13062" s="268" t="n">
        <x:f>I13062*TOMATO_PRICE+J13062*CARROT_PRICE+K13062*MESCLUN_PRICE</x:f>
        <x:v>281980</x:v>
      </x:c>
      <x:c r="P13062" s="268" t="n">
        <x:f>I13062*TOMATO_FERTILIZER+J13062*CARROT_FERTILIZER+K13062*MESCLUN_FERTILIZER</x:f>
        <x:v>49280</x:v>
      </x:c>
      <x:c r="Q13062" s="268" t="n">
        <x:f>MIN(M13062,FARMER_HOURS)*FARMER_RATE+MAX(M13062-FARMER_HOURS,0)*TEMP_RATE</x:f>
        <x:v>240634.81068048975</x:v>
      </x:c>
      <x:c r="R13062" s="268" t="n">
        <x:f>O13062-P13062-Q13062-FIXED_COST</x:f>
        <x:v>-27934.810680489754</x:v>
      </x:c>
      <x:c r="S13062" s="139" t="str">
        <x:f>IF(AND(L13062&lt;=TOTAL_BED_CAP,N13062&lt;=TEMP_WORKER_CAP),"YES","NO")</x:f>
        <x:v>NO</x:v>
      </x:c>
      <x:c r="T13062" s="139" t="n">
        <x:f>IF(S13062="YES",R13062,-1E+99)</x:f>
        <x:v>-1e+99</x:v>
      </x:c>
    </x:row>
    <x:row r="13063">
      <x:c r="A13063" s="139"/>
      <x:c r="B13063" s="139"/>
      <x:c r="C13063" s="139"/>
      <x:c r="D13063" s="139"/>
      <x:c r="E13063" s="139"/>
      <x:c r="F13063" s="139"/>
      <x:c r="G13063" s="139"/>
      <x:c r="H13063" s="139"/>
      <x:c r="I13063" s="266" t="n">
        <x:f>INT((ROW()-ROW($I$46))/((CARROT_CAP+1)*(MESCLUN_CAP+1)))</x:f>
        <x:v>19</x:v>
      </x:c>
      <x:c r="J13063" s="266" t="n">
        <x:f>MOD(INT((ROW()-ROW($I$46))/(MESCLUN_CAP+1)),CARROT_CAP+1)</x:f>
        <x:v>20</x:v>
      </x:c>
      <x:c r="K13063" s="266" t="n">
        <x:f>MOD(ROW()-ROW($I$46),MESCLUN_CAP+1)</x:f>
        <x:v>28</x:v>
      </x:c>
      <x:c r="L13063" s="266" t="n">
        <x:f>SUM(I13063:K13063)</x:f>
        <x:v>67</x:v>
      </x:c>
      <x:c r="M13063" s="267" t="n">
        <x:f>I13063*TOMATO_HOURS*WEEKS*(1+TOMATO_DIM)^I13063+J13063*CARROT_HOURS*WEEKS*(1+CARROT_DIM)^J13063+K13063*MESCLUN_HOURS*WEEKS*(1+MESCLUN_DIM)^K13063</x:f>
        <x:v>13225.524633413364</x:v>
      </x:c>
      <x:c r="N13063" s="267" t="n">
        <x:f>MAX(M13063-FARMER_HOURS,0)/TEMP_HOURS_PER_WORKER</x:f>
        <x:v>8.684392106537059</x:v>
      </x:c>
      <x:c r="O13063" s="268" t="n">
        <x:f>I13063*TOMATO_PRICE+J13063*CARROT_PRICE+K13063*MESCLUN_PRICE</x:f>
        <x:v>284680</x:v>
      </x:c>
      <x:c r="P13063" s="268" t="n">
        <x:f>I13063*TOMATO_FERTILIZER+J13063*CARROT_FERTILIZER+K13063*MESCLUN_FERTILIZER</x:f>
        <x:v>50160</x:v>
      </x:c>
      <x:c r="Q13063" s="268" t="n">
        <x:f>MIN(M13063,FARMER_HOURS)*FARMER_RATE+MAX(M13063-FARMER_HOURS,0)*TEMP_RATE</x:f>
        <x:v>242109.80266342647</x:v>
      </x:c>
      <x:c r="R13063" s="268" t="n">
        <x:f>O13063-P13063-Q13063-FIXED_COST</x:f>
        <x:v>-27589.802663426468</x:v>
      </x:c>
      <x:c r="S13063" s="139" t="str">
        <x:f>IF(AND(L13063&lt;=TOTAL_BED_CAP,N13063&lt;=TEMP_WORKER_CAP),"YES","NO")</x:f>
        <x:v>NO</x:v>
      </x:c>
      <x:c r="T13063" s="139" t="n">
        <x:f>IF(S13063="YES",R13063,-1E+99)</x:f>
        <x:v>-1e+99</x:v>
      </x:c>
    </x:row>
    <x:row r="13064">
      <x:c r="A13064" s="139"/>
      <x:c r="B13064" s="139"/>
      <x:c r="C13064" s="139"/>
      <x:c r="D13064" s="139"/>
      <x:c r="E13064" s="139"/>
      <x:c r="F13064" s="139"/>
      <x:c r="G13064" s="139"/>
      <x:c r="H13064" s="139"/>
      <x:c r="I13064" s="266" t="n">
        <x:f>INT((ROW()-ROW($I$46))/((CARROT_CAP+1)*(MESCLUN_CAP+1)))</x:f>
        <x:v>19</x:v>
      </x:c>
      <x:c r="J13064" s="266" t="n">
        <x:f>MOD(INT((ROW()-ROW($I$46))/(MESCLUN_CAP+1)),CARROT_CAP+1)</x:f>
        <x:v>20</x:v>
      </x:c>
      <x:c r="K13064" s="266" t="n">
        <x:f>MOD(ROW()-ROW($I$46),MESCLUN_CAP+1)</x:f>
        <x:v>29</x:v>
      </x:c>
      <x:c r="L13064" s="266" t="n">
        <x:f>SUM(I13064:K13064)</x:f>
        <x:v>68</x:v>
      </x:c>
      <x:c r="M13064" s="267" t="n">
        <x:f>I13064*TOMATO_HOURS*WEEKS*(1+TOMATO_DIM)^I13064+J13064*CARROT_HOURS*WEEKS*(1+CARROT_DIM)^J13064+K13064*MESCLUN_HOURS*WEEKS*(1+MESCLUN_DIM)^K13064</x:f>
        <x:v>13312.342661529017</x:v>
      </x:c>
      <x:c r="N13064" s="267" t="n">
        <x:f>MAX(M13064-FARMER_HOURS,0)/TEMP_HOURS_PER_WORKER</x:f>
        <x:v>8.744682403839596</x:v>
      </x:c>
      <x:c r="O13064" s="268" t="n">
        <x:f>I13064*TOMATO_PRICE+J13064*CARROT_PRICE+K13064*MESCLUN_PRICE</x:f>
        <x:v>287380</x:v>
      </x:c>
      <x:c r="P13064" s="268" t="n">
        <x:f>I13064*TOMATO_FERTILIZER+J13064*CARROT_FERTILIZER+K13064*MESCLUN_FERTILIZER</x:f>
        <x:v>51040</x:v>
      </x:c>
      <x:c r="Q13064" s="268" t="n">
        <x:f>MIN(M13064,FARMER_HOURS)*FARMER_RATE+MAX(M13064-FARMER_HOURS,0)*TEMP_RATE</x:f>
        <x:v>243617.06009598987</x:v>
      </x:c>
      <x:c r="R13064" s="268" t="n">
        <x:f>O13064-P13064-Q13064-FIXED_COST</x:f>
        <x:v>-27277.060095989873</x:v>
      </x:c>
      <x:c r="S13064" s="139" t="str">
        <x:f>IF(AND(L13064&lt;=TOTAL_BED_CAP,N13064&lt;=TEMP_WORKER_CAP),"YES","NO")</x:f>
        <x:v>NO</x:v>
      </x:c>
      <x:c r="T13064" s="139" t="n">
        <x:f>IF(S13064="YES",R13064,-1E+99)</x:f>
        <x:v>-1e+99</x:v>
      </x:c>
    </x:row>
    <x:row r="13065">
      <x:c r="A13065" s="139"/>
      <x:c r="B13065" s="139"/>
      <x:c r="C13065" s="139"/>
      <x:c r="D13065" s="139"/>
      <x:c r="E13065" s="139"/>
      <x:c r="F13065" s="139"/>
      <x:c r="G13065" s="139"/>
      <x:c r="H13065" s="139"/>
      <x:c r="I13065" s="266" t="n">
        <x:f>INT((ROW()-ROW($I$46))/((CARROT_CAP+1)*(MESCLUN_CAP+1)))</x:f>
        <x:v>19</x:v>
      </x:c>
      <x:c r="J13065" s="266" t="n">
        <x:f>MOD(INT((ROW()-ROW($I$46))/(MESCLUN_CAP+1)),CARROT_CAP+1)</x:f>
        <x:v>20</x:v>
      </x:c>
      <x:c r="K13065" s="266" t="n">
        <x:f>MOD(ROW()-ROW($I$46),MESCLUN_CAP+1)</x:f>
        <x:v>30</x:v>
      </x:c>
      <x:c r="L13065" s="266" t="n">
        <x:f>SUM(I13065:K13065)</x:f>
        <x:v>69</x:v>
      </x:c>
      <x:c r="M13065" s="267" t="n">
        <x:f>I13065*TOMATO_HOURS*WEEKS*(1+TOMATO_DIM)^I13065+J13065*CARROT_HOURS*WEEKS*(1+CARROT_DIM)^J13065+K13065*MESCLUN_HOURS*WEEKS*(1+MESCLUN_DIM)^K13065</x:f>
        <x:v>13401.052366862788</x:v>
      </x:c>
      <x:c r="N13065" s="267" t="n">
        <x:f>MAX(M13065-FARMER_HOURS,0)/TEMP_HOURS_PER_WORKER</x:f>
        <x:v>8.806286365876936</x:v>
      </x:c>
      <x:c r="O13065" s="268" t="n">
        <x:f>I13065*TOMATO_PRICE+J13065*CARROT_PRICE+K13065*MESCLUN_PRICE</x:f>
        <x:v>290080</x:v>
      </x:c>
      <x:c r="P13065" s="268" t="n">
        <x:f>I13065*TOMATO_FERTILIZER+J13065*CARROT_FERTILIZER+K13065*MESCLUN_FERTILIZER</x:f>
        <x:v>51920</x:v>
      </x:c>
      <x:c r="Q13065" s="268" t="n">
        <x:f>MIN(M13065,FARMER_HOURS)*FARMER_RATE+MAX(M13065-FARMER_HOURS,0)*TEMP_RATE</x:f>
        <x:v>245157.1591469234</x:v>
      </x:c>
      <x:c r="R13065" s="268" t="n">
        <x:f>O13065-P13065-Q13065-FIXED_COST</x:f>
        <x:v>-26997.159146923397</x:v>
      </x:c>
      <x:c r="S13065" s="139" t="str">
        <x:f>IF(AND(L13065&lt;=TOTAL_BED_CAP,N13065&lt;=TEMP_WORKER_CAP),"YES","NO")</x:f>
        <x:v>NO</x:v>
      </x:c>
      <x:c r="T13065" s="139" t="n">
        <x:f>IF(S13065="YES",R13065,-1E+99)</x:f>
        <x:v>-1e+99</x:v>
      </x:c>
    </x:row>
    <x:row r="13066">
      <x:c r="A13066" s="139"/>
      <x:c r="B13066" s="139"/>
      <x:c r="C13066" s="139"/>
      <x:c r="D13066" s="139"/>
      <x:c r="E13066" s="139"/>
      <x:c r="F13066" s="139"/>
      <x:c r="G13066" s="139"/>
      <x:c r="H13066" s="139"/>
      <x:c r="I13066" s="266" t="n">
        <x:f>INT((ROW()-ROW($I$46))/((CARROT_CAP+1)*(MESCLUN_CAP+1)))</x:f>
        <x:v>20</x:v>
      </x:c>
      <x:c r="J13066" s="266" t="n">
        <x:f>MOD(INT((ROW()-ROW($I$46))/(MESCLUN_CAP+1)),CARROT_CAP+1)</x:f>
        <x:v>0</x:v>
      </x:c>
      <x:c r="K13066" s="266" t="n">
        <x:f>MOD(ROW()-ROW($I$46),MESCLUN_CAP+1)</x:f>
        <x:v>0</x:v>
      </x:c>
      <x:c r="L13066" s="266" t="n">
        <x:f>SUM(I13066:K13066)</x:f>
        <x:v>20</x:v>
      </x:c>
      <x:c r="M13066" s="267" t="n">
        <x:f>I13066*TOMATO_HOURS*WEEKS*(1+TOMATO_DIM)^I13066+J13066*CARROT_HOURS*WEEKS*(1+CARROT_DIM)^J13066+K13066*MESCLUN_HOURS*WEEKS*(1+MESCLUN_DIM)^K13066</x:f>
        <x:v>12109.4999087861</x:v>
      </x:c>
      <x:c r="N13066" s="267" t="n">
        <x:f>MAX(M13066-FARMER_HOURS,0)/TEMP_HOURS_PER_WORKER</x:f>
        <x:v>7.909374936657014</x:v>
      </x:c>
      <x:c r="O13066" s="268" t="n">
        <x:f>I13066*TOMATO_PRICE+J13066*CARROT_PRICE+K13066*MESCLUN_PRICE</x:f>
        <x:v>176000</x:v>
      </x:c>
      <x:c r="P13066" s="268" t="n">
        <x:f>I13066*TOMATO_FERTILIZER+J13066*CARROT_FERTILIZER+K13066*MESCLUN_FERTILIZER</x:f>
        <x:v>17600</x:v>
      </x:c>
      <x:c r="Q13066" s="268" t="n">
        <x:f>MIN(M13066,FARMER_HOURS)*FARMER_RATE+MAX(M13066-FARMER_HOURS,0)*TEMP_RATE</x:f>
        <x:v>222734.37341642534</x:v>
      </x:c>
      <x:c r="R13066" s="268" t="n">
        <x:f>O13066-P13066-Q13066-FIXED_COST</x:f>
        <x:v>-84334.37341642534</x:v>
      </x:c>
      <x:c r="S13066" s="139" t="str">
        <x:f>IF(AND(L13066&lt;=TOTAL_BED_CAP,N13066&lt;=TEMP_WORKER_CAP),"YES","NO")</x:f>
        <x:v>NO</x:v>
      </x:c>
      <x:c r="T13066" s="139" t="n">
        <x:f>IF(S13066="YES",R13066,-1E+99)</x:f>
        <x:v>-1e+99</x:v>
      </x:c>
    </x:row>
    <x:row r="13067">
      <x:c r="A13067" s="139"/>
      <x:c r="B13067" s="139"/>
      <x:c r="C13067" s="139"/>
      <x:c r="D13067" s="139"/>
      <x:c r="E13067" s="139"/>
      <x:c r="F13067" s="139"/>
      <x:c r="G13067" s="139"/>
      <x:c r="H13067" s="139"/>
      <x:c r="I13067" s="266" t="n">
        <x:f>INT((ROW()-ROW($I$46))/((CARROT_CAP+1)*(MESCLUN_CAP+1)))</x:f>
        <x:v>20</x:v>
      </x:c>
      <x:c r="J13067" s="266" t="n">
        <x:f>MOD(INT((ROW()-ROW($I$46))/(MESCLUN_CAP+1)),CARROT_CAP+1)</x:f>
        <x:v>0</x:v>
      </x:c>
      <x:c r="K13067" s="266" t="n">
        <x:f>MOD(ROW()-ROW($I$46),MESCLUN_CAP+1)</x:f>
        <x:v>1</x:v>
      </x:c>
      <x:c r="L13067" s="266" t="n">
        <x:f>SUM(I13067:K13067)</x:f>
        <x:v>21</x:v>
      </x:c>
      <x:c r="M13067" s="267" t="n">
        <x:f>I13067*TOMATO_HOURS*WEEKS*(1+TOMATO_DIM)^I13067+J13067*CARROT_HOURS*WEEKS*(1+CARROT_DIM)^J13067+K13067*MESCLUN_HOURS*WEEKS*(1+MESCLUN_DIM)^K13067</x:f>
        <x:v>12155.0624087861</x:v>
      </x:c>
      <x:c r="N13067" s="267" t="n">
        <x:f>MAX(M13067-FARMER_HOURS,0)/TEMP_HOURS_PER_WORKER</x:f>
        <x:v>7.9410155616570135</x:v>
      </x:c>
      <x:c r="O13067" s="268" t="n">
        <x:f>I13067*TOMATO_PRICE+J13067*CARROT_PRICE+K13067*MESCLUN_PRICE</x:f>
        <x:v>178700</x:v>
      </x:c>
      <x:c r="P13067" s="268" t="n">
        <x:f>I13067*TOMATO_FERTILIZER+J13067*CARROT_FERTILIZER+K13067*MESCLUN_FERTILIZER</x:f>
        <x:v>18480</x:v>
      </x:c>
      <x:c r="Q13067" s="268" t="n">
        <x:f>MIN(M13067,FARMER_HOURS)*FARMER_RATE+MAX(M13067-FARMER_HOURS,0)*TEMP_RATE</x:f>
        <x:v>223525.38904142534</x:v>
      </x:c>
      <x:c r="R13067" s="268" t="n">
        <x:f>O13067-P13067-Q13067-FIXED_COST</x:f>
        <x:v>-83305.38904142534</x:v>
      </x:c>
      <x:c r="S13067" s="139" t="str">
        <x:f>IF(AND(L13067&lt;=TOTAL_BED_CAP,N13067&lt;=TEMP_WORKER_CAP),"YES","NO")</x:f>
        <x:v>NO</x:v>
      </x:c>
      <x:c r="T13067" s="139" t="n">
        <x:f>IF(S13067="YES",R13067,-1E+99)</x:f>
        <x:v>-1e+99</x:v>
      </x:c>
    </x:row>
    <x:row r="13068">
      <x:c r="A13068" s="139"/>
      <x:c r="B13068" s="139"/>
      <x:c r="C13068" s="139"/>
      <x:c r="D13068" s="139"/>
      <x:c r="E13068" s="139"/>
      <x:c r="F13068" s="139"/>
      <x:c r="G13068" s="139"/>
      <x:c r="H13068" s="139"/>
      <x:c r="I13068" s="266" t="n">
        <x:f>INT((ROW()-ROW($I$46))/((CARROT_CAP+1)*(MESCLUN_CAP+1)))</x:f>
        <x:v>20</x:v>
      </x:c>
      <x:c r="J13068" s="266" t="n">
        <x:f>MOD(INT((ROW()-ROW($I$46))/(MESCLUN_CAP+1)),CARROT_CAP+1)</x:f>
        <x:v>0</x:v>
      </x:c>
      <x:c r="K13068" s="266" t="n">
        <x:f>MOD(ROW()-ROW($I$46),MESCLUN_CAP+1)</x:f>
        <x:v>2</x:v>
      </x:c>
      <x:c r="L13068" s="266" t="n">
        <x:f>SUM(I13068:K13068)</x:f>
        <x:v>22</x:v>
      </x:c>
      <x:c r="M13068" s="267" t="n">
        <x:f>I13068*TOMATO_HOURS*WEEKS*(1+TOMATO_DIM)^I13068+J13068*CARROT_HOURS*WEEKS*(1+CARROT_DIM)^J13068+K13068*MESCLUN_HOURS*WEEKS*(1+MESCLUN_DIM)^K13068</x:f>
        <x:v>12201.7639712861</x:v>
      </x:c>
      <x:c r="N13068" s="267" t="n">
        <x:f>MAX(M13068-FARMER_HOURS,0)/TEMP_HOURS_PER_WORKER</x:f>
        <x:v>7.9734472022820135</x:v>
      </x:c>
      <x:c r="O13068" s="268" t="n">
        <x:f>I13068*TOMATO_PRICE+J13068*CARROT_PRICE+K13068*MESCLUN_PRICE</x:f>
        <x:v>181400</x:v>
      </x:c>
      <x:c r="P13068" s="268" t="n">
        <x:f>I13068*TOMATO_FERTILIZER+J13068*CARROT_FERTILIZER+K13068*MESCLUN_FERTILIZER</x:f>
        <x:v>19360</x:v>
      </x:c>
      <x:c r="Q13068" s="268" t="n">
        <x:f>MIN(M13068,FARMER_HOURS)*FARMER_RATE+MAX(M13068-FARMER_HOURS,0)*TEMP_RATE</x:f>
        <x:v>224336.18005705034</x:v>
      </x:c>
      <x:c r="R13068" s="268" t="n">
        <x:f>O13068-P13068-Q13068-FIXED_COST</x:f>
        <x:v>-82296.18005705034</x:v>
      </x:c>
      <x:c r="S13068" s="139" t="str">
        <x:f>IF(AND(L13068&lt;=TOTAL_BED_CAP,N13068&lt;=TEMP_WORKER_CAP),"YES","NO")</x:f>
        <x:v>NO</x:v>
      </x:c>
      <x:c r="T13068" s="139" t="n">
        <x:f>IF(S13068="YES",R13068,-1E+99)</x:f>
        <x:v>-1e+99</x:v>
      </x:c>
    </x:row>
    <x:row r="13069">
      <x:c r="A13069" s="139"/>
      <x:c r="B13069" s="139"/>
      <x:c r="C13069" s="139"/>
      <x:c r="D13069" s="139"/>
      <x:c r="E13069" s="139"/>
      <x:c r="F13069" s="139"/>
      <x:c r="G13069" s="139"/>
      <x:c r="H13069" s="139"/>
      <x:c r="I13069" s="266" t="n">
        <x:f>INT((ROW()-ROW($I$46))/((CARROT_CAP+1)*(MESCLUN_CAP+1)))</x:f>
        <x:v>20</x:v>
      </x:c>
      <x:c r="J13069" s="266" t="n">
        <x:f>MOD(INT((ROW()-ROW($I$46))/(MESCLUN_CAP+1)),CARROT_CAP+1)</x:f>
        <x:v>0</x:v>
      </x:c>
      <x:c r="K13069" s="266" t="n">
        <x:f>MOD(ROW()-ROW($I$46),MESCLUN_CAP+1)</x:f>
        <x:v>3</x:v>
      </x:c>
      <x:c r="L13069" s="266" t="n">
        <x:f>SUM(I13069:K13069)</x:f>
        <x:v>23</x:v>
      </x:c>
      <x:c r="M13069" s="267" t="n">
        <x:f>I13069*TOMATO_HOURS*WEEKS*(1+TOMATO_DIM)^I13069+J13069*CARROT_HOURS*WEEKS*(1+CARROT_DIM)^J13069+K13069*MESCLUN_HOURS*WEEKS*(1+MESCLUN_DIM)^K13069</x:f>
        <x:v>12249.625953707975</x:v>
      </x:c>
      <x:c r="N13069" s="267" t="n">
        <x:f>MAX(M13069-FARMER_HOURS,0)/TEMP_HOURS_PER_WORKER</x:f>
        <x:v>8.006684690074982</x:v>
      </x:c>
      <x:c r="O13069" s="268" t="n">
        <x:f>I13069*TOMATO_PRICE+J13069*CARROT_PRICE+K13069*MESCLUN_PRICE</x:f>
        <x:v>184100</x:v>
      </x:c>
      <x:c r="P13069" s="268" t="n">
        <x:f>I13069*TOMATO_FERTILIZER+J13069*CARROT_FERTILIZER+K13069*MESCLUN_FERTILIZER</x:f>
        <x:v>20240</x:v>
      </x:c>
      <x:c r="Q13069" s="268" t="n">
        <x:f>MIN(M13069,FARMER_HOURS)*FARMER_RATE+MAX(M13069-FARMER_HOURS,0)*TEMP_RATE</x:f>
        <x:v>225167.11725187456</x:v>
      </x:c>
      <x:c r="R13069" s="268" t="n">
        <x:f>O13069-P13069-Q13069-FIXED_COST</x:f>
        <x:v>-81307.11725187456</x:v>
      </x:c>
      <x:c r="S13069" s="139" t="str">
        <x:f>IF(AND(L13069&lt;=TOTAL_BED_CAP,N13069&lt;=TEMP_WORKER_CAP),"YES","NO")</x:f>
        <x:v>NO</x:v>
      </x:c>
      <x:c r="T13069" s="139" t="n">
        <x:f>IF(S13069="YES",R13069,-1E+99)</x:f>
        <x:v>-1e+99</x:v>
      </x:c>
    </x:row>
    <x:row r="13070">
      <x:c r="A13070" s="139"/>
      <x:c r="B13070" s="139"/>
      <x:c r="C13070" s="139"/>
      <x:c r="D13070" s="139"/>
      <x:c r="E13070" s="139"/>
      <x:c r="F13070" s="139"/>
      <x:c r="G13070" s="139"/>
      <x:c r="H13070" s="139"/>
      <x:c r="I13070" s="266" t="n">
        <x:f>INT((ROW()-ROW($I$46))/((CARROT_CAP+1)*(MESCLUN_CAP+1)))</x:f>
        <x:v>20</x:v>
      </x:c>
      <x:c r="J13070" s="266" t="n">
        <x:f>MOD(INT((ROW()-ROW($I$46))/(MESCLUN_CAP+1)),CARROT_CAP+1)</x:f>
        <x:v>0</x:v>
      </x:c>
      <x:c r="K13070" s="266" t="n">
        <x:f>MOD(ROW()-ROW($I$46),MESCLUN_CAP+1)</x:f>
        <x:v>4</x:v>
      </x:c>
      <x:c r="L13070" s="266" t="n">
        <x:f>SUM(I13070:K13070)</x:f>
        <x:v>24</x:v>
      </x:c>
      <x:c r="M13070" s="267" t="n">
        <x:f>I13070*TOMATO_HOURS*WEEKS*(1+TOMATO_DIM)^I13070+J13070*CARROT_HOURS*WEEKS*(1+CARROT_DIM)^J13070+K13070*MESCLUN_HOURS*WEEKS*(1+MESCLUN_DIM)^K13070</x:f>
        <x:v>12298.670069430631</x:v>
      </x:c>
      <x:c r="N13070" s="267" t="n">
        <x:f>MAX(M13070-FARMER_HOURS,0)/TEMP_HOURS_PER_WORKER</x:f>
        <x:v>8.040743103771272</x:v>
      </x:c>
      <x:c r="O13070" s="268" t="n">
        <x:f>I13070*TOMATO_PRICE+J13070*CARROT_PRICE+K13070*MESCLUN_PRICE</x:f>
        <x:v>186800</x:v>
      </x:c>
      <x:c r="P13070" s="268" t="n">
        <x:f>I13070*TOMATO_FERTILIZER+J13070*CARROT_FERTILIZER+K13070*MESCLUN_FERTILIZER</x:f>
        <x:v>21120</x:v>
      </x:c>
      <x:c r="Q13070" s="268" t="n">
        <x:f>MIN(M13070,FARMER_HOURS)*FARMER_RATE+MAX(M13070-FARMER_HOURS,0)*TEMP_RATE</x:f>
        <x:v>226018.57759428179</x:v>
      </x:c>
      <x:c r="R13070" s="268" t="n">
        <x:f>O13070-P13070-Q13070-FIXED_COST</x:f>
        <x:v>-80338.57759428179</x:v>
      </x:c>
      <x:c r="S13070" s="139" t="str">
        <x:f>IF(AND(L13070&lt;=TOTAL_BED_CAP,N13070&lt;=TEMP_WORKER_CAP),"YES","NO")</x:f>
        <x:v>NO</x:v>
      </x:c>
      <x:c r="T13070" s="139" t="n">
        <x:f>IF(S13070="YES",R13070,-1E+99)</x:f>
        <x:v>-1e+99</x:v>
      </x:c>
    </x:row>
    <x:row r="13071">
      <x:c r="A13071" s="139"/>
      <x:c r="B13071" s="139"/>
      <x:c r="C13071" s="139"/>
      <x:c r="D13071" s="139"/>
      <x:c r="E13071" s="139"/>
      <x:c r="F13071" s="139"/>
      <x:c r="G13071" s="139"/>
      <x:c r="H13071" s="139"/>
      <x:c r="I13071" s="266" t="n">
        <x:f>INT((ROW()-ROW($I$46))/((CARROT_CAP+1)*(MESCLUN_CAP+1)))</x:f>
        <x:v>20</x:v>
      </x:c>
      <x:c r="J13071" s="266" t="n">
        <x:f>MOD(INT((ROW()-ROW($I$46))/(MESCLUN_CAP+1)),CARROT_CAP+1)</x:f>
        <x:v>0</x:v>
      </x:c>
      <x:c r="K13071" s="266" t="n">
        <x:f>MOD(ROW()-ROW($I$46),MESCLUN_CAP+1)</x:f>
        <x:v>5</x:v>
      </x:c>
      <x:c r="L13071" s="266" t="n">
        <x:f>SUM(I13071:K13071)</x:f>
        <x:v>25</x:v>
      </x:c>
      <x:c r="M13071" s="267" t="n">
        <x:f>I13071*TOMATO_HOURS*WEEKS*(1+TOMATO_DIM)^I13071+J13071*CARROT_HOURS*WEEKS*(1+CARROT_DIM)^J13071+K13071*MESCLUN_HOURS*WEEKS*(1+MESCLUN_DIM)^K13071</x:f>
        <x:v>12348.918393351834</x:v>
      </x:c>
      <x:c r="N13071" s="267" t="n">
        <x:f>MAX(M13071-FARMER_HOURS,0)/TEMP_HOURS_PER_WORKER</x:f>
        <x:v>8.075637773160995</x:v>
      </x:c>
      <x:c r="O13071" s="268" t="n">
        <x:f>I13071*TOMATO_PRICE+J13071*CARROT_PRICE+K13071*MESCLUN_PRICE</x:f>
        <x:v>189500</x:v>
      </x:c>
      <x:c r="P13071" s="268" t="n">
        <x:f>I13071*TOMATO_FERTILIZER+J13071*CARROT_FERTILIZER+K13071*MESCLUN_FERTILIZER</x:f>
        <x:v>22000</x:v>
      </x:c>
      <x:c r="Q13071" s="268" t="n">
        <x:f>MIN(M13071,FARMER_HOURS)*FARMER_RATE+MAX(M13071-FARMER_HOURS,0)*TEMP_RATE</x:f>
        <x:v>226890.9443290249</x:v>
      </x:c>
      <x:c r="R13071" s="268" t="n">
        <x:f>O13071-P13071-Q13071-FIXED_COST</x:f>
        <x:v>-79390.9443290249</x:v>
      </x:c>
      <x:c r="S13071" s="139" t="str">
        <x:f>IF(AND(L13071&lt;=TOTAL_BED_CAP,N13071&lt;=TEMP_WORKER_CAP),"YES","NO")</x:f>
        <x:v>NO</x:v>
      </x:c>
      <x:c r="T13071" s="139" t="n">
        <x:f>IF(S13071="YES",R13071,-1E+99)</x:f>
        <x:v>-1e+99</x:v>
      </x:c>
    </x:row>
    <x:row r="13072">
      <x:c r="A13072" s="139"/>
      <x:c r="B13072" s="139"/>
      <x:c r="C13072" s="139"/>
      <x:c r="D13072" s="139"/>
      <x:c r="E13072" s="139"/>
      <x:c r="F13072" s="139"/>
      <x:c r="G13072" s="139"/>
      <x:c r="H13072" s="139"/>
      <x:c r="I13072" s="266" t="n">
        <x:f>INT((ROW()-ROW($I$46))/((CARROT_CAP+1)*(MESCLUN_CAP+1)))</x:f>
        <x:v>20</x:v>
      </x:c>
      <x:c r="J13072" s="266" t="n">
        <x:f>MOD(INT((ROW()-ROW($I$46))/(MESCLUN_CAP+1)),CARROT_CAP+1)</x:f>
        <x:v>0</x:v>
      </x:c>
      <x:c r="K13072" s="266" t="n">
        <x:f>MOD(ROW()-ROW($I$46),MESCLUN_CAP+1)</x:f>
        <x:v>6</x:v>
      </x:c>
      <x:c r="L13072" s="266" t="n">
        <x:f>SUM(I13072:K13072)</x:f>
        <x:v>26</x:v>
      </x:c>
      <x:c r="M13072" s="267" t="n">
        <x:f>I13072*TOMATO_HOURS*WEEKS*(1+TOMATO_DIM)^I13072+J13072*CARROT_HOURS*WEEKS*(1+CARROT_DIM)^J13072+K13072*MESCLUN_HOURS*WEEKS*(1+MESCLUN_DIM)^K13072</x:f>
        <x:v>12400.393367533467</x:v>
      </x:c>
      <x:c r="N13072" s="267" t="n">
        <x:f>MAX(M13072-FARMER_HOURS,0)/TEMP_HOURS_PER_WORKER</x:f>
        <x:v>8.111384283009352</x:v>
      </x:c>
      <x:c r="O13072" s="268" t="n">
        <x:f>I13072*TOMATO_PRICE+J13072*CARROT_PRICE+K13072*MESCLUN_PRICE</x:f>
        <x:v>192200</x:v>
      </x:c>
      <x:c r="P13072" s="268" t="n">
        <x:f>I13072*TOMATO_FERTILIZER+J13072*CARROT_FERTILIZER+K13072*MESCLUN_FERTILIZER</x:f>
        <x:v>22880</x:v>
      </x:c>
      <x:c r="Q13072" s="268" t="n">
        <x:f>MIN(M13072,FARMER_HOURS)*FARMER_RATE+MAX(M13072-FARMER_HOURS,0)*TEMP_RATE</x:f>
        <x:v>227784.6070752338</x:v>
      </x:c>
      <x:c r="R13072" s="268" t="n">
        <x:f>O13072-P13072-Q13072-FIXED_COST</x:f>
        <x:v>-78464.6070752338</x:v>
      </x:c>
      <x:c r="S13072" s="139" t="str">
        <x:f>IF(AND(L13072&lt;=TOTAL_BED_CAP,N13072&lt;=TEMP_WORKER_CAP),"YES","NO")</x:f>
        <x:v>NO</x:v>
      </x:c>
      <x:c r="T13072" s="139" t="n">
        <x:f>IF(S13072="YES",R13072,-1E+99)</x:f>
        <x:v>-1e+99</x:v>
      </x:c>
    </x:row>
    <x:row r="13073">
      <x:c r="A13073" s="139"/>
      <x:c r="B13073" s="139"/>
      <x:c r="C13073" s="139"/>
      <x:c r="D13073" s="139"/>
      <x:c r="E13073" s="139"/>
      <x:c r="F13073" s="139"/>
      <x:c r="G13073" s="139"/>
      <x:c r="H13073" s="139"/>
      <x:c r="I13073" s="266" t="n">
        <x:f>INT((ROW()-ROW($I$46))/((CARROT_CAP+1)*(MESCLUN_CAP+1)))</x:f>
        <x:v>20</x:v>
      </x:c>
      <x:c r="J13073" s="266" t="n">
        <x:f>MOD(INT((ROW()-ROW($I$46))/(MESCLUN_CAP+1)),CARROT_CAP+1)</x:f>
        <x:v>0</x:v>
      </x:c>
      <x:c r="K13073" s="266" t="n">
        <x:f>MOD(ROW()-ROW($I$46),MESCLUN_CAP+1)</x:f>
        <x:v>7</x:v>
      </x:c>
      <x:c r="L13073" s="266" t="n">
        <x:f>SUM(I13073:K13073)</x:f>
        <x:v>27</x:v>
      </x:c>
      <x:c r="M13073" s="267" t="n">
        <x:f>I13073*TOMATO_HOURS*WEEKS*(1+TOMATO_DIM)^I13073+J13073*CARROT_HOURS*WEEKS*(1+CARROT_DIM)^J13073+K13073*MESCLUN_HOURS*WEEKS*(1+MESCLUN_DIM)^K13073</x:f>
        <x:v>12453.117806931428</x:v>
      </x:c>
      <x:c r="N13073" s="267" t="n">
        <x:f>MAX(M13073-FARMER_HOURS,0)/TEMP_HOURS_PER_WORKER</x:f>
        <x:v>8.147998477035713</x:v>
      </x:c>
      <x:c r="O13073" s="268" t="n">
        <x:f>I13073*TOMATO_PRICE+J13073*CARROT_PRICE+K13073*MESCLUN_PRICE</x:f>
        <x:v>194900</x:v>
      </x:c>
      <x:c r="P13073" s="268" t="n">
        <x:f>I13073*TOMATO_FERTILIZER+J13073*CARROT_FERTILIZER+K13073*MESCLUN_FERTILIZER</x:f>
        <x:v>23760</x:v>
      </x:c>
      <x:c r="Q13073" s="268" t="n">
        <x:f>MIN(M13073,FARMER_HOURS)*FARMER_RATE+MAX(M13073-FARMER_HOURS,0)*TEMP_RATE</x:f>
        <x:v>228699.96192589286</x:v>
      </x:c>
      <x:c r="R13073" s="268" t="n">
        <x:f>O13073-P13073-Q13073-FIXED_COST</x:f>
        <x:v>-77559.96192589286</x:v>
      </x:c>
      <x:c r="S13073" s="139" t="str">
        <x:f>IF(AND(L13073&lt;=TOTAL_BED_CAP,N13073&lt;=TEMP_WORKER_CAP),"YES","NO")</x:f>
        <x:v>NO</x:v>
      </x:c>
      <x:c r="T13073" s="139" t="n">
        <x:f>IF(S13073="YES",R13073,-1E+99)</x:f>
        <x:v>-1e+99</x:v>
      </x:c>
    </x:row>
    <x:row r="13074">
      <x:c r="A13074" s="139"/>
      <x:c r="B13074" s="139"/>
      <x:c r="C13074" s="139"/>
      <x:c r="D13074" s="139"/>
      <x:c r="E13074" s="139"/>
      <x:c r="F13074" s="139"/>
      <x:c r="G13074" s="139"/>
      <x:c r="H13074" s="139"/>
      <x:c r="I13074" s="266" t="n">
        <x:f>INT((ROW()-ROW($I$46))/((CARROT_CAP+1)*(MESCLUN_CAP+1)))</x:f>
        <x:v>20</x:v>
      </x:c>
      <x:c r="J13074" s="266" t="n">
        <x:f>MOD(INT((ROW()-ROW($I$46))/(MESCLUN_CAP+1)),CARROT_CAP+1)</x:f>
        <x:v>0</x:v>
      </x:c>
      <x:c r="K13074" s="266" t="n">
        <x:f>MOD(ROW()-ROW($I$46),MESCLUN_CAP+1)</x:f>
        <x:v>8</x:v>
      </x:c>
      <x:c r="L13074" s="266" t="n">
        <x:f>SUM(I13074:K13074)</x:f>
        <x:v>28</x:v>
      </x:c>
      <x:c r="M13074" s="267" t="n">
        <x:f>I13074*TOMATO_HOURS*WEEKS*(1+TOMATO_DIM)^I13074+J13074*CARROT_HOURS*WEEKS*(1+CARROT_DIM)^J13074+K13074*MESCLUN_HOURS*WEEKS*(1+MESCLUN_DIM)^K13074</x:f>
        <x:v>12507.114905211409</x:v>
      </x:c>
      <x:c r="N13074" s="267" t="n">
        <x:f>MAX(M13074-FARMER_HOURS,0)/TEMP_HOURS_PER_WORKER</x:f>
        <x:v>8.185496461952367</x:v>
      </x:c>
      <x:c r="O13074" s="268" t="n">
        <x:f>I13074*TOMATO_PRICE+J13074*CARROT_PRICE+K13074*MESCLUN_PRICE</x:f>
        <x:v>197600</x:v>
      </x:c>
      <x:c r="P13074" s="268" t="n">
        <x:f>I13074*TOMATO_FERTILIZER+J13074*CARROT_FERTILIZER+K13074*MESCLUN_FERTILIZER</x:f>
        <x:v>24640</x:v>
      </x:c>
      <x:c r="Q13074" s="268" t="n">
        <x:f>MIN(M13074,FARMER_HOURS)*FARMER_RATE+MAX(M13074-FARMER_HOURS,0)*TEMP_RATE</x:f>
        <x:v>229637.41154880918</x:v>
      </x:c>
      <x:c r="R13074" s="268" t="n">
        <x:f>O13074-P13074-Q13074-FIXED_COST</x:f>
        <x:v>-76677.41154880918</x:v>
      </x:c>
      <x:c r="S13074" s="139" t="str">
        <x:f>IF(AND(L13074&lt;=TOTAL_BED_CAP,N13074&lt;=TEMP_WORKER_CAP),"YES","NO")</x:f>
        <x:v>NO</x:v>
      </x:c>
      <x:c r="T13074" s="139" t="n">
        <x:f>IF(S13074="YES",R13074,-1E+99)</x:f>
        <x:v>-1e+99</x:v>
      </x:c>
    </x:row>
    <x:row r="13075">
      <x:c r="A13075" s="139"/>
      <x:c r="B13075" s="139"/>
      <x:c r="C13075" s="139"/>
      <x:c r="D13075" s="139"/>
      <x:c r="E13075" s="139"/>
      <x:c r="F13075" s="139"/>
      <x:c r="G13075" s="139"/>
      <x:c r="H13075" s="139"/>
      <x:c r="I13075" s="266" t="n">
        <x:f>INT((ROW()-ROW($I$46))/((CARROT_CAP+1)*(MESCLUN_CAP+1)))</x:f>
        <x:v>20</x:v>
      </x:c>
      <x:c r="J13075" s="266" t="n">
        <x:f>MOD(INT((ROW()-ROW($I$46))/(MESCLUN_CAP+1)),CARROT_CAP+1)</x:f>
        <x:v>0</x:v>
      </x:c>
      <x:c r="K13075" s="266" t="n">
        <x:f>MOD(ROW()-ROW($I$46),MESCLUN_CAP+1)</x:f>
        <x:v>9</x:v>
      </x:c>
      <x:c r="L13075" s="266" t="n">
        <x:f>SUM(I13075:K13075)</x:f>
        <x:v>29</x:v>
      </x:c>
      <x:c r="M13075" s="267" t="n">
        <x:f>I13075*TOMATO_HOURS*WEEKS*(1+TOMATO_DIM)^I13075+J13075*CARROT_HOURS*WEEKS*(1+CARROT_DIM)^J13075+K13075*MESCLUN_HOURS*WEEKS*(1+MESCLUN_DIM)^K13075</x:f>
        <x:v>12562.408240651803</x:v>
      </x:c>
      <x:c r="N13075" s="267" t="n">
        <x:f>MAX(M13075-FARMER_HOURS,0)/TEMP_HOURS_PER_WORKER</x:f>
        <x:v>8.223894611563752</x:v>
      </x:c>
      <x:c r="O13075" s="268" t="n">
        <x:f>I13075*TOMATO_PRICE+J13075*CARROT_PRICE+K13075*MESCLUN_PRICE</x:f>
        <x:v>200300</x:v>
      </x:c>
      <x:c r="P13075" s="268" t="n">
        <x:f>I13075*TOMATO_FERTILIZER+J13075*CARROT_FERTILIZER+K13075*MESCLUN_FERTILIZER</x:f>
        <x:v>25520</x:v>
      </x:c>
      <x:c r="Q13075" s="268" t="n">
        <x:f>MIN(M13075,FARMER_HOURS)*FARMER_RATE+MAX(M13075-FARMER_HOURS,0)*TEMP_RATE</x:f>
        <x:v>230597.36528909378</x:v>
      </x:c>
      <x:c r="R13075" s="268" t="n">
        <x:f>O13075-P13075-Q13075-FIXED_COST</x:f>
        <x:v>-75817.36528909378</x:v>
      </x:c>
      <x:c r="S13075" s="139" t="str">
        <x:f>IF(AND(L13075&lt;=TOTAL_BED_CAP,N13075&lt;=TEMP_WORKER_CAP),"YES","NO")</x:f>
        <x:v>NO</x:v>
      </x:c>
      <x:c r="T13075" s="139" t="n">
        <x:f>IF(S13075="YES",R13075,-1E+99)</x:f>
        <x:v>-1e+99</x:v>
      </x:c>
    </x:row>
    <x:row r="13076">
      <x:c r="A13076" s="139"/>
      <x:c r="B13076" s="139"/>
      <x:c r="C13076" s="139"/>
      <x:c r="D13076" s="139"/>
      <x:c r="E13076" s="139"/>
      <x:c r="F13076" s="139"/>
      <x:c r="G13076" s="139"/>
      <x:c r="H13076" s="139"/>
      <x:c r="I13076" s="266" t="n">
        <x:f>INT((ROW()-ROW($I$46))/((CARROT_CAP+1)*(MESCLUN_CAP+1)))</x:f>
        <x:v>20</x:v>
      </x:c>
      <x:c r="J13076" s="266" t="n">
        <x:f>MOD(INT((ROW()-ROW($I$46))/(MESCLUN_CAP+1)),CARROT_CAP+1)</x:f>
        <x:v>0</x:v>
      </x:c>
      <x:c r="K13076" s="266" t="n">
        <x:f>MOD(ROW()-ROW($I$46),MESCLUN_CAP+1)</x:f>
        <x:v>10</x:v>
      </x:c>
      <x:c r="L13076" s="266" t="n">
        <x:f>SUM(I13076:K13076)</x:f>
        <x:v>30</x:v>
      </x:c>
      <x:c r="M13076" s="267" t="n">
        <x:f>I13076*TOMATO_HOURS*WEEKS*(1+TOMATO_DIM)^I13076+J13076*CARROT_HOURS*WEEKS*(1+CARROT_DIM)^J13076+K13076*MESCLUN_HOURS*WEEKS*(1+MESCLUN_DIM)^K13076</x:f>
        <x:v>12619.021782135016</x:v>
      </x:c>
      <x:c r="N13076" s="267" t="n">
        <x:f>MAX(M13076-FARMER_HOURS,0)/TEMP_HOURS_PER_WORKER</x:f>
        <x:v>8.263209570927094</x:v>
      </x:c>
      <x:c r="O13076" s="268" t="n">
        <x:f>I13076*TOMATO_PRICE+J13076*CARROT_PRICE+K13076*MESCLUN_PRICE</x:f>
        <x:v>203000</x:v>
      </x:c>
      <x:c r="P13076" s="268" t="n">
        <x:f>I13076*TOMATO_FERTILIZER+J13076*CARROT_FERTILIZER+K13076*MESCLUN_FERTILIZER</x:f>
        <x:v>26400</x:v>
      </x:c>
      <x:c r="Q13076" s="268" t="n">
        <x:f>MIN(M13076,FARMER_HOURS)*FARMER_RATE+MAX(M13076-FARMER_HOURS,0)*TEMP_RATE</x:f>
        <x:v>231580.23927317737</x:v>
      </x:c>
      <x:c r="R13076" s="268" t="n">
        <x:f>O13076-P13076-Q13076-FIXED_COST</x:f>
        <x:v>-74980.23927317737</x:v>
      </x:c>
      <x:c r="S13076" s="139" t="str">
        <x:f>IF(AND(L13076&lt;=TOTAL_BED_CAP,N13076&lt;=TEMP_WORKER_CAP),"YES","NO")</x:f>
        <x:v>NO</x:v>
      </x:c>
      <x:c r="T13076" s="139" t="n">
        <x:f>IF(S13076="YES",R13076,-1E+99)</x:f>
        <x:v>-1e+99</x:v>
      </x:c>
    </x:row>
    <x:row r="13077">
      <x:c r="A13077" s="139"/>
      <x:c r="B13077" s="139"/>
      <x:c r="C13077" s="139"/>
      <x:c r="D13077" s="139"/>
      <x:c r="E13077" s="139"/>
      <x:c r="F13077" s="139"/>
      <x:c r="G13077" s="139"/>
      <x:c r="H13077" s="139"/>
      <x:c r="I13077" s="266" t="n">
        <x:f>INT((ROW()-ROW($I$46))/((CARROT_CAP+1)*(MESCLUN_CAP+1)))</x:f>
        <x:v>20</x:v>
      </x:c>
      <x:c r="J13077" s="266" t="n">
        <x:f>MOD(INT((ROW()-ROW($I$46))/(MESCLUN_CAP+1)),CARROT_CAP+1)</x:f>
        <x:v>0</x:v>
      </x:c>
      <x:c r="K13077" s="266" t="n">
        <x:f>MOD(ROW()-ROW($I$46),MESCLUN_CAP+1)</x:f>
        <x:v>11</x:v>
      </x:c>
      <x:c r="L13077" s="266" t="n">
        <x:f>SUM(I13077:K13077)</x:f>
        <x:v>31</x:v>
      </x:c>
      <x:c r="M13077" s="267" t="n">
        <x:f>I13077*TOMATO_HOURS*WEEKS*(1+TOMATO_DIM)^I13077+J13077*CARROT_HOURS*WEEKS*(1+CARROT_DIM)^J13077+K13077*MESCLUN_HOURS*WEEKS*(1+MESCLUN_DIM)^K13077</x:f>
        <x:v>12676.979895228455</x:v>
      </x:c>
      <x:c r="N13077" s="267" t="n">
        <x:f>MAX(M13077-FARMER_HOURS,0)/TEMP_HOURS_PER_WORKER</x:f>
        <x:v>8.303458260575315</x:v>
      </x:c>
      <x:c r="O13077" s="268" t="n">
        <x:f>I13077*TOMATO_PRICE+J13077*CARROT_PRICE+K13077*MESCLUN_PRICE</x:f>
        <x:v>205700</x:v>
      </x:c>
      <x:c r="P13077" s="268" t="n">
        <x:f>I13077*TOMATO_FERTILIZER+J13077*CARROT_FERTILIZER+K13077*MESCLUN_FERTILIZER</x:f>
        <x:v>27280</x:v>
      </x:c>
      <x:c r="Q13077" s="268" t="n">
        <x:f>MIN(M13077,FARMER_HOURS)*FARMER_RATE+MAX(M13077-FARMER_HOURS,0)*TEMP_RATE</x:f>
        <x:v>232586.45651438288</x:v>
      </x:c>
      <x:c r="R13077" s="268" t="n">
        <x:f>O13077-P13077-Q13077-FIXED_COST</x:f>
        <x:v>-74166.45651438288</x:v>
      </x:c>
      <x:c r="S13077" s="139" t="str">
        <x:f>IF(AND(L13077&lt;=TOTAL_BED_CAP,N13077&lt;=TEMP_WORKER_CAP),"YES","NO")</x:f>
        <x:v>NO</x:v>
      </x:c>
      <x:c r="T13077" s="139" t="n">
        <x:f>IF(S13077="YES",R13077,-1E+99)</x:f>
        <x:v>-1e+99</x:v>
      </x:c>
    </x:row>
    <x:row r="13078">
      <x:c r="A13078" s="139"/>
      <x:c r="B13078" s="139"/>
      <x:c r="C13078" s="139"/>
      <x:c r="D13078" s="139"/>
      <x:c r="E13078" s="139"/>
      <x:c r="F13078" s="139"/>
      <x:c r="G13078" s="139"/>
      <x:c r="H13078" s="139"/>
      <x:c r="I13078" s="266" t="n">
        <x:f>INT((ROW()-ROW($I$46))/((CARROT_CAP+1)*(MESCLUN_CAP+1)))</x:f>
        <x:v>20</x:v>
      </x:c>
      <x:c r="J13078" s="266" t="n">
        <x:f>MOD(INT((ROW()-ROW($I$46))/(MESCLUN_CAP+1)),CARROT_CAP+1)</x:f>
        <x:v>0</x:v>
      </x:c>
      <x:c r="K13078" s="266" t="n">
        <x:f>MOD(ROW()-ROW($I$46),MESCLUN_CAP+1)</x:f>
        <x:v>12</x:v>
      </x:c>
      <x:c r="L13078" s="266" t="n">
        <x:f>SUM(I13078:K13078)</x:f>
        <x:v>32</x:v>
      </x:c>
      <x:c r="M13078" s="267" t="n">
        <x:f>I13078*TOMATO_HOURS*WEEKS*(1+TOMATO_DIM)^I13078+J13078*CARROT_HOURS*WEEKS*(1+CARROT_DIM)^J13078+K13078*MESCLUN_HOURS*WEEKS*(1+MESCLUN_DIM)^K13078</x:f>
        <x:v>12736.307348356519</x:v>
      </x:c>
      <x:c r="N13078" s="267" t="n">
        <x:f>MAX(M13078-FARMER_HOURS,0)/TEMP_HOURS_PER_WORKER</x:f>
        <x:v>8.344657880803139</x:v>
      </x:c>
      <x:c r="O13078" s="268" t="n">
        <x:f>I13078*TOMATO_PRICE+J13078*CARROT_PRICE+K13078*MESCLUN_PRICE</x:f>
        <x:v>208400</x:v>
      </x:c>
      <x:c r="P13078" s="268" t="n">
        <x:f>I13078*TOMATO_FERTILIZER+J13078*CARROT_FERTILIZER+K13078*MESCLUN_FERTILIZER</x:f>
        <x:v>28160</x:v>
      </x:c>
      <x:c r="Q13078" s="268" t="n">
        <x:f>MIN(M13078,FARMER_HOURS)*FARMER_RATE+MAX(M13078-FARMER_HOURS,0)*TEMP_RATE</x:f>
        <x:v>233616.44702007846</x:v>
      </x:c>
      <x:c r="R13078" s="268" t="n">
        <x:f>O13078-P13078-Q13078-FIXED_COST</x:f>
        <x:v>-73376.44702007846</x:v>
      </x:c>
      <x:c r="S13078" s="139" t="str">
        <x:f>IF(AND(L13078&lt;=TOTAL_BED_CAP,N13078&lt;=TEMP_WORKER_CAP),"YES","NO")</x:f>
        <x:v>NO</x:v>
      </x:c>
      <x:c r="T13078" s="139" t="n">
        <x:f>IF(S13078="YES",R13078,-1E+99)</x:f>
        <x:v>-1e+99</x:v>
      </x:c>
    </x:row>
    <x:row r="13079">
      <x:c r="A13079" s="139"/>
      <x:c r="B13079" s="139"/>
      <x:c r="C13079" s="139"/>
      <x:c r="D13079" s="139"/>
      <x:c r="E13079" s="139"/>
      <x:c r="F13079" s="139"/>
      <x:c r="G13079" s="139"/>
      <x:c r="H13079" s="139"/>
      <x:c r="I13079" s="266" t="n">
        <x:f>INT((ROW()-ROW($I$46))/((CARROT_CAP+1)*(MESCLUN_CAP+1)))</x:f>
        <x:v>20</x:v>
      </x:c>
      <x:c r="J13079" s="266" t="n">
        <x:f>MOD(INT((ROW()-ROW($I$46))/(MESCLUN_CAP+1)),CARROT_CAP+1)</x:f>
        <x:v>0</x:v>
      </x:c>
      <x:c r="K13079" s="266" t="n">
        <x:f>MOD(ROW()-ROW($I$46),MESCLUN_CAP+1)</x:f>
        <x:v>13</x:v>
      </x:c>
      <x:c r="L13079" s="266" t="n">
        <x:f>SUM(I13079:K13079)</x:f>
        <x:v>33</x:v>
      </x:c>
      <x:c r="M13079" s="267" t="n">
        <x:f>I13079*TOMATO_HOURS*WEEKS*(1+TOMATO_DIM)^I13079+J13079*CARROT_HOURS*WEEKS*(1+CARROT_DIM)^J13079+K13079*MESCLUN_HOURS*WEEKS*(1+MESCLUN_DIM)^K13079</x:f>
        <x:v>12797.029319064903</x:v>
      </x:c>
      <x:c r="N13079" s="267" t="n">
        <x:f>MAX(M13079-FARMER_HOURS,0)/TEMP_HOURS_PER_WORKER</x:f>
        <x:v>8.386825916017294</x:v>
      </x:c>
      <x:c r="O13079" s="268" t="n">
        <x:f>I13079*TOMATO_PRICE+J13079*CARROT_PRICE+K13079*MESCLUN_PRICE</x:f>
        <x:v>211100</x:v>
      </x:c>
      <x:c r="P13079" s="268" t="n">
        <x:f>I13079*TOMATO_FERTILIZER+J13079*CARROT_FERTILIZER+K13079*MESCLUN_FERTILIZER</x:f>
        <x:v>29040</x:v>
      </x:c>
      <x:c r="Q13079" s="268" t="n">
        <x:f>MIN(M13079,FARMER_HOURS)*FARMER_RATE+MAX(M13079-FARMER_HOURS,0)*TEMP_RATE</x:f>
        <x:v>234670.64790043232</x:v>
      </x:c>
      <x:c r="R13079" s="268" t="n">
        <x:f>O13079-P13079-Q13079-FIXED_COST</x:f>
        <x:v>-72610.64790043232</x:v>
      </x:c>
      <x:c r="S13079" s="139" t="str">
        <x:f>IF(AND(L13079&lt;=TOTAL_BED_CAP,N13079&lt;=TEMP_WORKER_CAP),"YES","NO")</x:f>
        <x:v>NO</x:v>
      </x:c>
      <x:c r="T13079" s="139" t="n">
        <x:f>IF(S13079="YES",R13079,-1E+99)</x:f>
        <x:v>-1e+99</x:v>
      </x:c>
    </x:row>
    <x:row r="13080">
      <x:c r="A13080" s="139"/>
      <x:c r="B13080" s="139"/>
      <x:c r="C13080" s="139"/>
      <x:c r="D13080" s="139"/>
      <x:c r="E13080" s="139"/>
      <x:c r="F13080" s="139"/>
      <x:c r="G13080" s="139"/>
      <x:c r="H13080" s="139"/>
      <x:c r="I13080" s="266" t="n">
        <x:f>INT((ROW()-ROW($I$46))/((CARROT_CAP+1)*(MESCLUN_CAP+1)))</x:f>
        <x:v>20</x:v>
      </x:c>
      <x:c r="J13080" s="266" t="n">
        <x:f>MOD(INT((ROW()-ROW($I$46))/(MESCLUN_CAP+1)),CARROT_CAP+1)</x:f>
        <x:v>0</x:v>
      </x:c>
      <x:c r="K13080" s="266" t="n">
        <x:f>MOD(ROW()-ROW($I$46),MESCLUN_CAP+1)</x:f>
        <x:v>14</x:v>
      </x:c>
      <x:c r="L13080" s="266" t="n">
        <x:f>SUM(I13080:K13080)</x:f>
        <x:v>34</x:v>
      </x:c>
      <x:c r="M13080" s="267" t="n">
        <x:f>I13080*TOMATO_HOURS*WEEKS*(1+TOMATO_DIM)^I13080+J13080*CARROT_HOURS*WEEKS*(1+CARROT_DIM)^J13080+K13080*MESCLUN_HOURS*WEEKS*(1+MESCLUN_DIM)^K13080</x:f>
        <x:v>12859.171400378564</x:v>
      </x:c>
      <x:c r="N13080" s="267" t="n">
        <x:f>MAX(M13080-FARMER_HOURS,0)/TEMP_HOURS_PER_WORKER</x:f>
        <x:v>8.42998013915178</x:v>
      </x:c>
      <x:c r="O13080" s="268" t="n">
        <x:f>I13080*TOMATO_PRICE+J13080*CARROT_PRICE+K13080*MESCLUN_PRICE</x:f>
        <x:v>213800</x:v>
      </x:c>
      <x:c r="P13080" s="268" t="n">
        <x:f>I13080*TOMATO_FERTILIZER+J13080*CARROT_FERTILIZER+K13080*MESCLUN_FERTILIZER</x:f>
        <x:v>29920</x:v>
      </x:c>
      <x:c r="Q13080" s="268" t="n">
        <x:f>MIN(M13080,FARMER_HOURS)*FARMER_RATE+MAX(M13080-FARMER_HOURS,0)*TEMP_RATE</x:f>
        <x:v>235749.5034787945</x:v>
      </x:c>
      <x:c r="R13080" s="268" t="n">
        <x:f>O13080-P13080-Q13080-FIXED_COST</x:f>
        <x:v>-71869.5034787945</x:v>
      </x:c>
      <x:c r="S13080" s="139" t="str">
        <x:f>IF(AND(L13080&lt;=TOTAL_BED_CAP,N13080&lt;=TEMP_WORKER_CAP),"YES","NO")</x:f>
        <x:v>NO</x:v>
      </x:c>
      <x:c r="T13080" s="139" t="n">
        <x:f>IF(S13080="YES",R13080,-1E+99)</x:f>
        <x:v>-1e+99</x:v>
      </x:c>
    </x:row>
    <x:row r="13081">
      <x:c r="A13081" s="139"/>
      <x:c r="B13081" s="139"/>
      <x:c r="C13081" s="139"/>
      <x:c r="D13081" s="139"/>
      <x:c r="E13081" s="139"/>
      <x:c r="F13081" s="139"/>
      <x:c r="G13081" s="139"/>
      <x:c r="H13081" s="139"/>
      <x:c r="I13081" s="266" t="n">
        <x:f>INT((ROW()-ROW($I$46))/((CARROT_CAP+1)*(MESCLUN_CAP+1)))</x:f>
        <x:v>20</x:v>
      </x:c>
      <x:c r="J13081" s="266" t="n">
        <x:f>MOD(INT((ROW()-ROW($I$46))/(MESCLUN_CAP+1)),CARROT_CAP+1)</x:f>
        <x:v>0</x:v>
      </x:c>
      <x:c r="K13081" s="266" t="n">
        <x:f>MOD(ROW()-ROW($I$46),MESCLUN_CAP+1)</x:f>
        <x:v>15</x:v>
      </x:c>
      <x:c r="L13081" s="266" t="n">
        <x:f>SUM(I13081:K13081)</x:f>
        <x:v>35</x:v>
      </x:c>
      <x:c r="M13081" s="267" t="n">
        <x:f>I13081*TOMATO_HOURS*WEEKS*(1+TOMATO_DIM)^I13081+J13081*CARROT_HOURS*WEEKS*(1+CARROT_DIM)^J13081+K13081*MESCLUN_HOURS*WEEKS*(1+MESCLUN_DIM)^K13081</x:f>
        <x:v>12922.759607254711</x:v>
      </x:c>
      <x:c r="N13081" s="267" t="n">
        <x:f>MAX(M13081-FARMER_HOURS,0)/TEMP_HOURS_PER_WORKER</x:f>
        <x:v>8.474138616149105</x:v>
      </x:c>
      <x:c r="O13081" s="268" t="n">
        <x:f>I13081*TOMATO_PRICE+J13081*CARROT_PRICE+K13081*MESCLUN_PRICE</x:f>
        <x:v>216500</x:v>
      </x:c>
      <x:c r="P13081" s="268" t="n">
        <x:f>I13081*TOMATO_FERTILIZER+J13081*CARROT_FERTILIZER+K13081*MESCLUN_FERTILIZER</x:f>
        <x:v>30800</x:v>
      </x:c>
      <x:c r="Q13081" s="268" t="n">
        <x:f>MIN(M13081,FARMER_HOURS)*FARMER_RATE+MAX(M13081-FARMER_HOURS,0)*TEMP_RATE</x:f>
        <x:v>236853.46540372763</x:v>
      </x:c>
      <x:c r="R13081" s="268" t="n">
        <x:f>O13081-P13081-Q13081-FIXED_COST</x:f>
        <x:v>-71153.46540372763</x:v>
      </x:c>
      <x:c r="S13081" s="139" t="str">
        <x:f>IF(AND(L13081&lt;=TOTAL_BED_CAP,N13081&lt;=TEMP_WORKER_CAP),"YES","NO")</x:f>
        <x:v>NO</x:v>
      </x:c>
      <x:c r="T13081" s="139" t="n">
        <x:f>IF(S13081="YES",R13081,-1E+99)</x:f>
        <x:v>-1e+99</x:v>
      </x:c>
    </x:row>
    <x:row r="13082">
      <x:c r="A13082" s="139"/>
      <x:c r="B13082" s="139"/>
      <x:c r="C13082" s="139"/>
      <x:c r="D13082" s="139"/>
      <x:c r="E13082" s="139"/>
      <x:c r="F13082" s="139"/>
      <x:c r="G13082" s="139"/>
      <x:c r="H13082" s="139"/>
      <x:c r="I13082" s="266" t="n">
        <x:f>INT((ROW()-ROW($I$46))/((CARROT_CAP+1)*(MESCLUN_CAP+1)))</x:f>
        <x:v>20</x:v>
      </x:c>
      <x:c r="J13082" s="266" t="n">
        <x:f>MOD(INT((ROW()-ROW($I$46))/(MESCLUN_CAP+1)),CARROT_CAP+1)</x:f>
        <x:v>0</x:v>
      </x:c>
      <x:c r="K13082" s="266" t="n">
        <x:f>MOD(ROW()-ROW($I$46),MESCLUN_CAP+1)</x:f>
        <x:v>16</x:v>
      </x:c>
      <x:c r="L13082" s="266" t="n">
        <x:f>SUM(I13082:K13082)</x:f>
        <x:v>36</x:v>
      </x:c>
      <x:c r="M13082" s="267" t="n">
        <x:f>I13082*TOMATO_HOURS*WEEKS*(1+TOMATO_DIM)^I13082+J13082*CARROT_HOURS*WEEKS*(1+CARROT_DIM)^J13082+K13082*MESCLUN_HOURS*WEEKS*(1+MESCLUN_DIM)^K13082</x:f>
        <x:v>12987.820383132199</x:v>
      </x:c>
      <x:c r="N13082" s="267" t="n">
        <x:f>MAX(M13082-FARMER_HOURS,0)/TEMP_HOURS_PER_WORKER</x:f>
        <x:v>8.519319710508471</x:v>
      </x:c>
      <x:c r="O13082" s="268" t="n">
        <x:f>I13082*TOMATO_PRICE+J13082*CARROT_PRICE+K13082*MESCLUN_PRICE</x:f>
        <x:v>219200</x:v>
      </x:c>
      <x:c r="P13082" s="268" t="n">
        <x:f>I13082*TOMATO_FERTILIZER+J13082*CARROT_FERTILIZER+K13082*MESCLUN_FERTILIZER</x:f>
        <x:v>31680</x:v>
      </x:c>
      <x:c r="Q13082" s="268" t="n">
        <x:f>MIN(M13082,FARMER_HOURS)*FARMER_RATE+MAX(M13082-FARMER_HOURS,0)*TEMP_RATE</x:f>
        <x:v>237982.99276271177</x:v>
      </x:c>
      <x:c r="R13082" s="268" t="n">
        <x:f>O13082-P13082-Q13082-FIXED_COST</x:f>
        <x:v>-70462.99276271177</x:v>
      </x:c>
      <x:c r="S13082" s="139" t="str">
        <x:f>IF(AND(L13082&lt;=TOTAL_BED_CAP,N13082&lt;=TEMP_WORKER_CAP),"YES","NO")</x:f>
        <x:v>NO</x:v>
      </x:c>
      <x:c r="T13082" s="139" t="n">
        <x:f>IF(S13082="YES",R13082,-1E+99)</x:f>
        <x:v>-1e+99</x:v>
      </x:c>
    </x:row>
    <x:row r="13083">
      <x:c r="A13083" s="139"/>
      <x:c r="B13083" s="139"/>
      <x:c r="C13083" s="139"/>
      <x:c r="D13083" s="139"/>
      <x:c r="E13083" s="139"/>
      <x:c r="F13083" s="139"/>
      <x:c r="G13083" s="139"/>
      <x:c r="H13083" s="139"/>
      <x:c r="I13083" s="266" t="n">
        <x:f>INT((ROW()-ROW($I$46))/((CARROT_CAP+1)*(MESCLUN_CAP+1)))</x:f>
        <x:v>20</x:v>
      </x:c>
      <x:c r="J13083" s="266" t="n">
        <x:f>MOD(INT((ROW()-ROW($I$46))/(MESCLUN_CAP+1)),CARROT_CAP+1)</x:f>
        <x:v>0</x:v>
      </x:c>
      <x:c r="K13083" s="266" t="n">
        <x:f>MOD(ROW()-ROW($I$46),MESCLUN_CAP+1)</x:f>
        <x:v>17</x:v>
      </x:c>
      <x:c r="L13083" s="266" t="n">
        <x:f>SUM(I13083:K13083)</x:f>
        <x:v>37</x:v>
      </x:c>
      <x:c r="M13083" s="267" t="n">
        <x:f>I13083*TOMATO_HOURS*WEEKS*(1+TOMATO_DIM)^I13083+J13083*CARROT_HOURS*WEEKS*(1+CARROT_DIM)^J13083+K13083*MESCLUN_HOURS*WEEKS*(1+MESCLUN_DIM)^K13083</x:f>
        <x:v>13054.38060657874</x:v>
      </x:c>
      <x:c r="N13083" s="267" t="n">
        <x:f>MAX(M13083-FARMER_HOURS,0)/TEMP_HOURS_PER_WORKER</x:f>
        <x:v>8.565542087901902</x:v>
      </x:c>
      <x:c r="O13083" s="268" t="n">
        <x:f>I13083*TOMATO_PRICE+J13083*CARROT_PRICE+K13083*MESCLUN_PRICE</x:f>
        <x:v>221900</x:v>
      </x:c>
      <x:c r="P13083" s="268" t="n">
        <x:f>I13083*TOMATO_FERTILIZER+J13083*CARROT_FERTILIZER+K13083*MESCLUN_FERTILIZER</x:f>
        <x:v>32560</x:v>
      </x:c>
      <x:c r="Q13083" s="268" t="n">
        <x:f>MIN(M13083,FARMER_HOURS)*FARMER_RATE+MAX(M13083-FARMER_HOURS,0)*TEMP_RATE</x:f>
        <x:v>239138.55219754754</x:v>
      </x:c>
      <x:c r="R13083" s="268" t="n">
        <x:f>O13083-P13083-Q13083-FIXED_COST</x:f>
        <x:v>-69798.55219754754</x:v>
      </x:c>
      <x:c r="S13083" s="139" t="str">
        <x:f>IF(AND(L13083&lt;=TOTAL_BED_CAP,N13083&lt;=TEMP_WORKER_CAP),"YES","NO")</x:f>
        <x:v>NO</x:v>
      </x:c>
      <x:c r="T13083" s="139" t="n">
        <x:f>IF(S13083="YES",R13083,-1E+99)</x:f>
        <x:v>-1e+99</x:v>
      </x:c>
    </x:row>
    <x:row r="13084">
      <x:c r="A13084" s="139"/>
      <x:c r="B13084" s="139"/>
      <x:c r="C13084" s="139"/>
      <x:c r="D13084" s="139"/>
      <x:c r="E13084" s="139"/>
      <x:c r="F13084" s="139"/>
      <x:c r="G13084" s="139"/>
      <x:c r="H13084" s="139"/>
      <x:c r="I13084" s="266" t="n">
        <x:f>INT((ROW()-ROW($I$46))/((CARROT_CAP+1)*(MESCLUN_CAP+1)))</x:f>
        <x:v>20</x:v>
      </x:c>
      <x:c r="J13084" s="266" t="n">
        <x:f>MOD(INT((ROW()-ROW($I$46))/(MESCLUN_CAP+1)),CARROT_CAP+1)</x:f>
        <x:v>0</x:v>
      </x:c>
      <x:c r="K13084" s="266" t="n">
        <x:f>MOD(ROW()-ROW($I$46),MESCLUN_CAP+1)</x:f>
        <x:v>18</x:v>
      </x:c>
      <x:c r="L13084" s="266" t="n">
        <x:f>SUM(I13084:K13084)</x:f>
        <x:v>38</x:v>
      </x:c>
      <x:c r="M13084" s="267" t="n">
        <x:f>I13084*TOMATO_HOURS*WEEKS*(1+TOMATO_DIM)^I13084+J13084*CARROT_HOURS*WEEKS*(1+CARROT_DIM)^J13084+K13084*MESCLUN_HOURS*WEEKS*(1+MESCLUN_DIM)^K13084</x:f>
        <x:v>13122.467598037327</x:v>
      </x:c>
      <x:c r="N13084" s="267" t="n">
        <x:f>MAX(M13084-FARMER_HOURS,0)/TEMP_HOURS_PER_WORKER</x:f>
        <x:v>8.612824720859255</x:v>
      </x:c>
      <x:c r="O13084" s="268" t="n">
        <x:f>I13084*TOMATO_PRICE+J13084*CARROT_PRICE+K13084*MESCLUN_PRICE</x:f>
        <x:v>224600</x:v>
      </x:c>
      <x:c r="P13084" s="268" t="n">
        <x:f>I13084*TOMATO_FERTILIZER+J13084*CARROT_FERTILIZER+K13084*MESCLUN_FERTILIZER</x:f>
        <x:v>33440</x:v>
      </x:c>
      <x:c r="Q13084" s="268" t="n">
        <x:f>MIN(M13084,FARMER_HOURS)*FARMER_RATE+MAX(M13084-FARMER_HOURS,0)*TEMP_RATE</x:f>
        <x:v>240320.61802148135</x:v>
      </x:c>
      <x:c r="R13084" s="268" t="n">
        <x:f>O13084-P13084-Q13084-FIXED_COST</x:f>
        <x:v>-69160.61802148135</x:v>
      </x:c>
      <x:c r="S13084" s="139" t="str">
        <x:f>IF(AND(L13084&lt;=TOTAL_BED_CAP,N13084&lt;=TEMP_WORKER_CAP),"YES","NO")</x:f>
        <x:v>NO</x:v>
      </x:c>
      <x:c r="T13084" s="139" t="n">
        <x:f>IF(S13084="YES",R13084,-1E+99)</x:f>
        <x:v>-1e+99</x:v>
      </x:c>
    </x:row>
    <x:row r="13085">
      <x:c r="A13085" s="139"/>
      <x:c r="B13085" s="139"/>
      <x:c r="C13085" s="139"/>
      <x:c r="D13085" s="139"/>
      <x:c r="E13085" s="139"/>
      <x:c r="F13085" s="139"/>
      <x:c r="G13085" s="139"/>
      <x:c r="H13085" s="139"/>
      <x:c r="I13085" s="266" t="n">
        <x:f>INT((ROW()-ROW($I$46))/((CARROT_CAP+1)*(MESCLUN_CAP+1)))</x:f>
        <x:v>20</x:v>
      </x:c>
      <x:c r="J13085" s="266" t="n">
        <x:f>MOD(INT((ROW()-ROW($I$46))/(MESCLUN_CAP+1)),CARROT_CAP+1)</x:f>
        <x:v>0</x:v>
      </x:c>
      <x:c r="K13085" s="266" t="n">
        <x:f>MOD(ROW()-ROW($I$46),MESCLUN_CAP+1)</x:f>
        <x:v>19</x:v>
      </x:c>
      <x:c r="L13085" s="266" t="n">
        <x:f>SUM(I13085:K13085)</x:f>
        <x:v>39</x:v>
      </x:c>
      <x:c r="M13085" s="267" t="n">
        <x:f>I13085*TOMATO_HOURS*WEEKS*(1+TOMATO_DIM)^I13085+J13085*CARROT_HOURS*WEEKS*(1+CARROT_DIM)^J13085+K13085*MESCLUN_HOURS*WEEKS*(1+MESCLUN_DIM)^K13085</x:f>
        <x:v>13192.10912667335</x:v>
      </x:c>
      <x:c r="N13085" s="267" t="n">
        <x:f>MAX(M13085-FARMER_HOURS,0)/TEMP_HOURS_PER_WORKER</x:f>
        <x:v>8.661186893523158</x:v>
      </x:c>
      <x:c r="O13085" s="268" t="n">
        <x:f>I13085*TOMATO_PRICE+J13085*CARROT_PRICE+K13085*MESCLUN_PRICE</x:f>
        <x:v>227300</x:v>
      </x:c>
      <x:c r="P13085" s="268" t="n">
        <x:f>I13085*TOMATO_FERTILIZER+J13085*CARROT_FERTILIZER+K13085*MESCLUN_FERTILIZER</x:f>
        <x:v>34320</x:v>
      </x:c>
      <x:c r="Q13085" s="268" t="n">
        <x:f>MIN(M13085,FARMER_HOURS)*FARMER_RATE+MAX(M13085-FARMER_HOURS,0)*TEMP_RATE</x:f>
        <x:v>241529.67233807896</x:v>
      </x:c>
      <x:c r="R13085" s="268" t="n">
        <x:f>O13085-P13085-Q13085-FIXED_COST</x:f>
        <x:v>-68549.67233807896</x:v>
      </x:c>
      <x:c r="S13085" s="139" t="str">
        <x:f>IF(AND(L13085&lt;=TOTAL_BED_CAP,N13085&lt;=TEMP_WORKER_CAP),"YES","NO")</x:f>
        <x:v>NO</x:v>
      </x:c>
      <x:c r="T13085" s="139" t="n">
        <x:f>IF(S13085="YES",R13085,-1E+99)</x:f>
        <x:v>-1e+99</x:v>
      </x:c>
    </x:row>
    <x:row r="13086">
      <x:c r="A13086" s="139"/>
      <x:c r="B13086" s="139"/>
      <x:c r="C13086" s="139"/>
      <x:c r="D13086" s="139"/>
      <x:c r="E13086" s="139"/>
      <x:c r="F13086" s="139"/>
      <x:c r="G13086" s="139"/>
      <x:c r="H13086" s="139"/>
      <x:c r="I13086" s="266" t="n">
        <x:f>INT((ROW()-ROW($I$46))/((CARROT_CAP+1)*(MESCLUN_CAP+1)))</x:f>
        <x:v>20</x:v>
      </x:c>
      <x:c r="J13086" s="266" t="n">
        <x:f>MOD(INT((ROW()-ROW($I$46))/(MESCLUN_CAP+1)),CARROT_CAP+1)</x:f>
        <x:v>0</x:v>
      </x:c>
      <x:c r="K13086" s="266" t="n">
        <x:f>MOD(ROW()-ROW($I$46),MESCLUN_CAP+1)</x:f>
        <x:v>20</x:v>
      </x:c>
      <x:c r="L13086" s="266" t="n">
        <x:f>SUM(I13086:K13086)</x:f>
        <x:v>40</x:v>
      </x:c>
      <x:c r="M13086" s="267" t="n">
        <x:f>I13086*TOMATO_HOURS*WEEKS*(1+TOMATO_DIM)^I13086+J13086*CARROT_HOURS*WEEKS*(1+CARROT_DIM)^J13086+K13086*MESCLUN_HOURS*WEEKS*(1+MESCLUN_DIM)^K13086</x:f>
        <x:v>13263.333417323825</x:v>
      </x:c>
      <x:c r="N13086" s="267" t="n">
        <x:f>MAX(M13086-FARMER_HOURS,0)/TEMP_HOURS_PER_WORKER</x:f>
        <x:v>8.710648206474879</x:v>
      </x:c>
      <x:c r="O13086" s="268" t="n">
        <x:f>I13086*TOMATO_PRICE+J13086*CARROT_PRICE+K13086*MESCLUN_PRICE</x:f>
        <x:v>230000</x:v>
      </x:c>
      <x:c r="P13086" s="268" t="n">
        <x:f>I13086*TOMATO_FERTILIZER+J13086*CARROT_FERTILIZER+K13086*MESCLUN_FERTILIZER</x:f>
        <x:v>35200</x:v>
      </x:c>
      <x:c r="Q13086" s="268" t="n">
        <x:f>MIN(M13086,FARMER_HOURS)*FARMER_RATE+MAX(M13086-FARMER_HOURS,0)*TEMP_RATE</x:f>
        <x:v>242766.20516187197</x:v>
      </x:c>
      <x:c r="R13086" s="268" t="n">
        <x:f>O13086-P13086-Q13086-FIXED_COST</x:f>
        <x:v>-67966.20516187197</x:v>
      </x:c>
      <x:c r="S13086" s="139" t="str">
        <x:f>IF(AND(L13086&lt;=TOTAL_BED_CAP,N13086&lt;=TEMP_WORKER_CAP),"YES","NO")</x:f>
        <x:v>NO</x:v>
      </x:c>
      <x:c r="T13086" s="139" t="n">
        <x:f>IF(S13086="YES",R13086,-1E+99)</x:f>
        <x:v>-1e+99</x:v>
      </x:c>
    </x:row>
    <x:row r="13087">
      <x:c r="A13087" s="139"/>
      <x:c r="B13087" s="139"/>
      <x:c r="C13087" s="139"/>
      <x:c r="D13087" s="139"/>
      <x:c r="E13087" s="139"/>
      <x:c r="F13087" s="139"/>
      <x:c r="G13087" s="139"/>
      <x:c r="H13087" s="139"/>
      <x:c r="I13087" s="266" t="n">
        <x:f>INT((ROW()-ROW($I$46))/((CARROT_CAP+1)*(MESCLUN_CAP+1)))</x:f>
        <x:v>20</x:v>
      </x:c>
      <x:c r="J13087" s="266" t="n">
        <x:f>MOD(INT((ROW()-ROW($I$46))/(MESCLUN_CAP+1)),CARROT_CAP+1)</x:f>
        <x:v>0</x:v>
      </x:c>
      <x:c r="K13087" s="266" t="n">
        <x:f>MOD(ROW()-ROW($I$46),MESCLUN_CAP+1)</x:f>
        <x:v>21</x:v>
      </x:c>
      <x:c r="L13087" s="266" t="n">
        <x:f>SUM(I13087:K13087)</x:f>
        <x:v>41</x:v>
      </x:c>
      <x:c r="M13087" s="267" t="n">
        <x:f>I13087*TOMATO_HOURS*WEEKS*(1+TOMATO_DIM)^I13087+J13087*CARROT_HOURS*WEEKS*(1+CARROT_DIM)^J13087+K13087*MESCLUN_HOURS*WEEKS*(1+MESCLUN_DIM)^K13087</x:f>
        <x:v>13336.16915755027</x:v>
      </x:c>
      <x:c r="N13087" s="267" t="n">
        <x:f>MAX(M13087-FARMER_HOURS,0)/TEMP_HOURS_PER_WORKER</x:f>
        <x:v>8.761228581632132</x:v>
      </x:c>
      <x:c r="O13087" s="268" t="n">
        <x:f>I13087*TOMATO_PRICE+J13087*CARROT_PRICE+K13087*MESCLUN_PRICE</x:f>
        <x:v>232700</x:v>
      </x:c>
      <x:c r="P13087" s="268" t="n">
        <x:f>I13087*TOMATO_FERTILIZER+J13087*CARROT_FERTILIZER+K13087*MESCLUN_FERTILIZER</x:f>
        <x:v>36080</x:v>
      </x:c>
      <x:c r="Q13087" s="268" t="n">
        <x:f>MIN(M13087,FARMER_HOURS)*FARMER_RATE+MAX(M13087-FARMER_HOURS,0)*TEMP_RATE</x:f>
        <x:v>244030.71454080328</x:v>
      </x:c>
      <x:c r="R13087" s="268" t="n">
        <x:f>O13087-P13087-Q13087-FIXED_COST</x:f>
        <x:v>-67410.71454080328</x:v>
      </x:c>
      <x:c r="S13087" s="139" t="str">
        <x:f>IF(AND(L13087&lt;=TOTAL_BED_CAP,N13087&lt;=TEMP_WORKER_CAP),"YES","NO")</x:f>
        <x:v>NO</x:v>
      </x:c>
      <x:c r="T13087" s="139" t="n">
        <x:f>IF(S13087="YES",R13087,-1E+99)</x:f>
        <x:v>-1e+99</x:v>
      </x:c>
    </x:row>
    <x:row r="13088">
      <x:c r="A13088" s="139"/>
      <x:c r="B13088" s="139"/>
      <x:c r="C13088" s="139"/>
      <x:c r="D13088" s="139"/>
      <x:c r="E13088" s="139"/>
      <x:c r="F13088" s="139"/>
      <x:c r="G13088" s="139"/>
      <x:c r="H13088" s="139"/>
      <x:c r="I13088" s="266" t="n">
        <x:f>INT((ROW()-ROW($I$46))/((CARROT_CAP+1)*(MESCLUN_CAP+1)))</x:f>
        <x:v>20</x:v>
      </x:c>
      <x:c r="J13088" s="266" t="n">
        <x:f>MOD(INT((ROW()-ROW($I$46))/(MESCLUN_CAP+1)),CARROT_CAP+1)</x:f>
        <x:v>0</x:v>
      </x:c>
      <x:c r="K13088" s="266" t="n">
        <x:f>MOD(ROW()-ROW($I$46),MESCLUN_CAP+1)</x:f>
        <x:v>22</x:v>
      </x:c>
      <x:c r="L13088" s="266" t="n">
        <x:f>SUM(I13088:K13088)</x:f>
        <x:v>42</x:v>
      </x:c>
      <x:c r="M13088" s="267" t="n">
        <x:f>I13088*TOMATO_HOURS*WEEKS*(1+TOMATO_DIM)^I13088+J13088*CARROT_HOURS*WEEKS*(1+CARROT_DIM)^J13088+K13088*MESCLUN_HOURS*WEEKS*(1+MESCLUN_DIM)^K13088</x:f>
        <x:v>13410.645504796667</x:v>
      </x:c>
      <x:c r="N13088" s="267" t="n">
        <x:f>MAX(M13088-FARMER_HOURS,0)/TEMP_HOURS_PER_WORKER</x:f>
        <x:v>8.812948267219907</x:v>
      </x:c>
      <x:c r="O13088" s="268" t="n">
        <x:f>I13088*TOMATO_PRICE+J13088*CARROT_PRICE+K13088*MESCLUN_PRICE</x:f>
        <x:v>235400</x:v>
      </x:c>
      <x:c r="P13088" s="268" t="n">
        <x:f>I13088*TOMATO_FERTILIZER+J13088*CARROT_FERTILIZER+K13088*MESCLUN_FERTILIZER</x:f>
        <x:v>36960</x:v>
      </x:c>
      <x:c r="Q13088" s="268" t="n">
        <x:f>MIN(M13088,FARMER_HOURS)*FARMER_RATE+MAX(M13088-FARMER_HOURS,0)*TEMP_RATE</x:f>
        <x:v>245323.70668049768</x:v>
      </x:c>
      <x:c r="R13088" s="268" t="n">
        <x:f>O13088-P13088-Q13088-FIXED_COST</x:f>
        <x:v>-66883.70668049768</x:v>
      </x:c>
      <x:c r="S13088" s="139" t="str">
        <x:f>IF(AND(L13088&lt;=TOTAL_BED_CAP,N13088&lt;=TEMP_WORKER_CAP),"YES","NO")</x:f>
        <x:v>NO</x:v>
      </x:c>
      <x:c r="T13088" s="139" t="n">
        <x:f>IF(S13088="YES",R13088,-1E+99)</x:f>
        <x:v>-1e+99</x:v>
      </x:c>
    </x:row>
    <x:row r="13089">
      <x:c r="A13089" s="139"/>
      <x:c r="B13089" s="139"/>
      <x:c r="C13089" s="139"/>
      <x:c r="D13089" s="139"/>
      <x:c r="E13089" s="139"/>
      <x:c r="F13089" s="139"/>
      <x:c r="G13089" s="139"/>
      <x:c r="H13089" s="139"/>
      <x:c r="I13089" s="266" t="n">
        <x:f>INT((ROW()-ROW($I$46))/((CARROT_CAP+1)*(MESCLUN_CAP+1)))</x:f>
        <x:v>20</x:v>
      </x:c>
      <x:c r="J13089" s="266" t="n">
        <x:f>MOD(INT((ROW()-ROW($I$46))/(MESCLUN_CAP+1)),CARROT_CAP+1)</x:f>
        <x:v>0</x:v>
      </x:c>
      <x:c r="K13089" s="266" t="n">
        <x:f>MOD(ROW()-ROW($I$46),MESCLUN_CAP+1)</x:f>
        <x:v>23</x:v>
      </x:c>
      <x:c r="L13089" s="266" t="n">
        <x:f>SUM(I13089:K13089)</x:f>
        <x:v>43</x:v>
      </x:c>
      <x:c r="M13089" s="267" t="n">
        <x:f>I13089*TOMATO_HOURS*WEEKS*(1+TOMATO_DIM)^I13089+J13089*CARROT_HOURS*WEEKS*(1+CARROT_DIM)^J13089+K13089*MESCLUN_HOURS*WEEKS*(1+MESCLUN_DIM)^K13089</x:f>
        <x:v>13486.792093654101</x:v>
      </x:c>
      <x:c r="N13089" s="267" t="n">
        <x:f>MAX(M13089-FARMER_HOURS,0)/TEMP_HOURS_PER_WORKER</x:f>
        <x:v>8.865827842815348</x:v>
      </x:c>
      <x:c r="O13089" s="268" t="n">
        <x:f>I13089*TOMATO_PRICE+J13089*CARROT_PRICE+K13089*MESCLUN_PRICE</x:f>
        <x:v>238100</x:v>
      </x:c>
      <x:c r="P13089" s="268" t="n">
        <x:f>I13089*TOMATO_FERTILIZER+J13089*CARROT_FERTILIZER+K13089*MESCLUN_FERTILIZER</x:f>
        <x:v>37840</x:v>
      </x:c>
      <x:c r="Q13089" s="268" t="n">
        <x:f>MIN(M13089,FARMER_HOURS)*FARMER_RATE+MAX(M13089-FARMER_HOURS,0)*TEMP_RATE</x:f>
        <x:v>246645.6960703837</x:v>
      </x:c>
      <x:c r="R13089" s="268" t="n">
        <x:f>O13089-P13089-Q13089-FIXED_COST</x:f>
        <x:v>-66385.69607038371</x:v>
      </x:c>
      <x:c r="S13089" s="139" t="str">
        <x:f>IF(AND(L13089&lt;=TOTAL_BED_CAP,N13089&lt;=TEMP_WORKER_CAP),"YES","NO")</x:f>
        <x:v>NO</x:v>
      </x:c>
      <x:c r="T13089" s="139" t="n">
        <x:f>IF(S13089="YES",R13089,-1E+99)</x:f>
        <x:v>-1e+99</x:v>
      </x:c>
    </x:row>
    <x:row r="13090">
      <x:c r="A13090" s="139"/>
      <x:c r="B13090" s="139"/>
      <x:c r="C13090" s="139"/>
      <x:c r="D13090" s="139"/>
      <x:c r="E13090" s="139"/>
      <x:c r="F13090" s="139"/>
      <x:c r="G13090" s="139"/>
      <x:c r="H13090" s="139"/>
      <x:c r="I13090" s="266" t="n">
        <x:f>INT((ROW()-ROW($I$46))/((CARROT_CAP+1)*(MESCLUN_CAP+1)))</x:f>
        <x:v>20</x:v>
      </x:c>
      <x:c r="J13090" s="266" t="n">
        <x:f>MOD(INT((ROW()-ROW($I$46))/(MESCLUN_CAP+1)),CARROT_CAP+1)</x:f>
        <x:v>0</x:v>
      </x:c>
      <x:c r="K13090" s="266" t="n">
        <x:f>MOD(ROW()-ROW($I$46),MESCLUN_CAP+1)</x:f>
        <x:v>24</x:v>
      </x:c>
      <x:c r="L13090" s="266" t="n">
        <x:f>SUM(I13090:K13090)</x:f>
        <x:v>44</x:v>
      </x:c>
      <x:c r="M13090" s="267" t="n">
        <x:f>I13090*TOMATO_HOURS*WEEKS*(1+TOMATO_DIM)^I13090+J13090*CARROT_HOURS*WEEKS*(1+CARROT_DIM)^J13090+K13090*MESCLUN_HOURS*WEEKS*(1+MESCLUN_DIM)^K13090</x:f>
        <x:v>13564.639043233597</x:v>
      </x:c>
      <x:c r="N13090" s="267" t="n">
        <x:f>MAX(M13090-FARMER_HOURS,0)/TEMP_HOURS_PER_WORKER</x:f>
        <x:v>8.919888224467776</x:v>
      </x:c>
      <x:c r="O13090" s="268" t="n">
        <x:f>I13090*TOMATO_PRICE+J13090*CARROT_PRICE+K13090*MESCLUN_PRICE</x:f>
        <x:v>240800</x:v>
      </x:c>
      <x:c r="P13090" s="268" t="n">
        <x:f>I13090*TOMATO_FERTILIZER+J13090*CARROT_FERTILIZER+K13090*MESCLUN_FERTILIZER</x:f>
        <x:v>38720</x:v>
      </x:c>
      <x:c r="Q13090" s="268" t="n">
        <x:f>MIN(M13090,FARMER_HOURS)*FARMER_RATE+MAX(M13090-FARMER_HOURS,0)*TEMP_RATE</x:f>
        <x:v>247997.2056116944</x:v>
      </x:c>
      <x:c r="R13090" s="268" t="n">
        <x:f>O13090-P13090-Q13090-FIXED_COST</x:f>
        <x:v>-65917.2056116944</x:v>
      </x:c>
      <x:c r="S13090" s="139" t="str">
        <x:f>IF(AND(L13090&lt;=TOTAL_BED_CAP,N13090&lt;=TEMP_WORKER_CAP),"YES","NO")</x:f>
        <x:v>NO</x:v>
      </x:c>
      <x:c r="T13090" s="139" t="n">
        <x:f>IF(S13090="YES",R13090,-1E+99)</x:f>
        <x:v>-1e+99</x:v>
      </x:c>
    </x:row>
    <x:row r="13091">
      <x:c r="A13091" s="139"/>
      <x:c r="B13091" s="139"/>
      <x:c r="C13091" s="139"/>
      <x:c r="D13091" s="139"/>
      <x:c r="E13091" s="139"/>
      <x:c r="F13091" s="139"/>
      <x:c r="G13091" s="139"/>
      <x:c r="H13091" s="139"/>
      <x:c r="I13091" s="266" t="n">
        <x:f>INT((ROW()-ROW($I$46))/((CARROT_CAP+1)*(MESCLUN_CAP+1)))</x:f>
        <x:v>20</x:v>
      </x:c>
      <x:c r="J13091" s="266" t="n">
        <x:f>MOD(INT((ROW()-ROW($I$46))/(MESCLUN_CAP+1)),CARROT_CAP+1)</x:f>
        <x:v>0</x:v>
      </x:c>
      <x:c r="K13091" s="266" t="n">
        <x:f>MOD(ROW()-ROW($I$46),MESCLUN_CAP+1)</x:f>
        <x:v>25</x:v>
      </x:c>
      <x:c r="L13091" s="266" t="n">
        <x:f>SUM(I13091:K13091)</x:f>
        <x:v>45</x:v>
      </x:c>
      <x:c r="M13091" s="267" t="n">
        <x:f>I13091*TOMATO_HOURS*WEEKS*(1+TOMATO_DIM)^I13091+J13091*CARROT_HOURS*WEEKS*(1+CARROT_DIM)^J13091+K13091*MESCLUN_HOURS*WEEKS*(1+MESCLUN_DIM)^K13091</x:f>
        <x:v>13644.216964648695</x:v>
      </x:c>
      <x:c r="N13091" s="267" t="n">
        <x:f>MAX(M13091-FARMER_HOURS,0)/TEMP_HOURS_PER_WORKER</x:f>
        <x:v>8.975150669894926</x:v>
      </x:c>
      <x:c r="O13091" s="268" t="n">
        <x:f>I13091*TOMATO_PRICE+J13091*CARROT_PRICE+K13091*MESCLUN_PRICE</x:f>
        <x:v>243500</x:v>
      </x:c>
      <x:c r="P13091" s="268" t="n">
        <x:f>I13091*TOMATO_FERTILIZER+J13091*CARROT_FERTILIZER+K13091*MESCLUN_FERTILIZER</x:f>
        <x:v>39600</x:v>
      </x:c>
      <x:c r="Q13091" s="268" t="n">
        <x:f>MIN(M13091,FARMER_HOURS)*FARMER_RATE+MAX(M13091-FARMER_HOURS,0)*TEMP_RATE</x:f>
        <x:v>249378.76674737316</x:v>
      </x:c>
      <x:c r="R13091" s="268" t="n">
        <x:f>O13091-P13091-Q13091-FIXED_COST</x:f>
        <x:v>-65478.766747373156</x:v>
      </x:c>
      <x:c r="S13091" s="139" t="str">
        <x:f>IF(AND(L13091&lt;=TOTAL_BED_CAP,N13091&lt;=TEMP_WORKER_CAP),"YES","NO")</x:f>
        <x:v>NO</x:v>
      </x:c>
      <x:c r="T13091" s="139" t="n">
        <x:f>IF(S13091="YES",R13091,-1E+99)</x:f>
        <x:v>-1e+99</x:v>
      </x:c>
    </x:row>
    <x:row r="13092">
      <x:c r="A13092" s="139"/>
      <x:c r="B13092" s="139"/>
      <x:c r="C13092" s="139"/>
      <x:c r="D13092" s="139"/>
      <x:c r="E13092" s="139"/>
      <x:c r="F13092" s="139"/>
      <x:c r="G13092" s="139"/>
      <x:c r="H13092" s="139"/>
      <x:c r="I13092" s="266" t="n">
        <x:f>INT((ROW()-ROW($I$46))/((CARROT_CAP+1)*(MESCLUN_CAP+1)))</x:f>
        <x:v>20</x:v>
      </x:c>
      <x:c r="J13092" s="266" t="n">
        <x:f>MOD(INT((ROW()-ROW($I$46))/(MESCLUN_CAP+1)),CARROT_CAP+1)</x:f>
        <x:v>0</x:v>
      </x:c>
      <x:c r="K13092" s="266" t="n">
        <x:f>MOD(ROW()-ROW($I$46),MESCLUN_CAP+1)</x:f>
        <x:v>26</x:v>
      </x:c>
      <x:c r="L13092" s="266" t="n">
        <x:f>SUM(I13092:K13092)</x:f>
        <x:v>46</x:v>
      </x:c>
      <x:c r="M13092" s="267" t="n">
        <x:f>I13092*TOMATO_HOURS*WEEKS*(1+TOMATO_DIM)^I13092+J13092*CARROT_HOURS*WEEKS*(1+CARROT_DIM)^J13092+K13092*MESCLUN_HOURS*WEEKS*(1+MESCLUN_DIM)^K13092</x:f>
        <x:v>13725.556968609413</x:v>
      </x:c>
      <x:c r="N13092" s="267" t="n">
        <x:f>MAX(M13092-FARMER_HOURS,0)/TEMP_HOURS_PER_WORKER</x:f>
        <x:v>9.031636783756538</x:v>
      </x:c>
      <x:c r="O13092" s="268" t="n">
        <x:f>I13092*TOMATO_PRICE+J13092*CARROT_PRICE+K13092*MESCLUN_PRICE</x:f>
        <x:v>246200</x:v>
      </x:c>
      <x:c r="P13092" s="268" t="n">
        <x:f>I13092*TOMATO_FERTILIZER+J13092*CARROT_FERTILIZER+K13092*MESCLUN_FERTILIZER</x:f>
        <x:v>40480</x:v>
      </x:c>
      <x:c r="Q13092" s="268" t="n">
        <x:f>MIN(M13092,FARMER_HOURS)*FARMER_RATE+MAX(M13092-FARMER_HOURS,0)*TEMP_RATE</x:f>
        <x:v>250790.91959391342</x:v>
      </x:c>
      <x:c r="R13092" s="268" t="n">
        <x:f>O13092-P13092-Q13092-FIXED_COST</x:f>
        <x:v>-65070.91959391342</x:v>
      </x:c>
      <x:c r="S13092" s="139" t="str">
        <x:f>IF(AND(L13092&lt;=TOTAL_BED_CAP,N13092&lt;=TEMP_WORKER_CAP),"YES","NO")</x:f>
        <x:v>NO</x:v>
      </x:c>
      <x:c r="T13092" s="139" t="n">
        <x:f>IF(S13092="YES",R13092,-1E+99)</x:f>
        <x:v>-1e+99</x:v>
      </x:c>
    </x:row>
    <x:row r="13093">
      <x:c r="A13093" s="139"/>
      <x:c r="B13093" s="139"/>
      <x:c r="C13093" s="139"/>
      <x:c r="D13093" s="139"/>
      <x:c r="E13093" s="139"/>
      <x:c r="F13093" s="139"/>
      <x:c r="G13093" s="139"/>
      <x:c r="H13093" s="139"/>
      <x:c r="I13093" s="266" t="n">
        <x:f>INT((ROW()-ROW($I$46))/((CARROT_CAP+1)*(MESCLUN_CAP+1)))</x:f>
        <x:v>20</x:v>
      </x:c>
      <x:c r="J13093" s="266" t="n">
        <x:f>MOD(INT((ROW()-ROW($I$46))/(MESCLUN_CAP+1)),CARROT_CAP+1)</x:f>
        <x:v>0</x:v>
      </x:c>
      <x:c r="K13093" s="266" t="n">
        <x:f>MOD(ROW()-ROW($I$46),MESCLUN_CAP+1)</x:f>
        <x:v>27</x:v>
      </x:c>
      <x:c r="L13093" s="266" t="n">
        <x:f>SUM(I13093:K13093)</x:f>
        <x:v>47</x:v>
      </x:c>
      <x:c r="M13093" s="267" t="n">
        <x:f>I13093*TOMATO_HOURS*WEEKS*(1+TOMATO_DIM)^I13093+J13093*CARROT_HOURS*WEEKS*(1+CARROT_DIM)^J13093+K13093*MESCLUN_HOURS*WEEKS*(1+MESCLUN_DIM)^K13093</x:f>
        <x:v>13808.69067312917</x:v>
      </x:c>
      <x:c r="N13093" s="267" t="n">
        <x:f>MAX(M13093-FARMER_HOURS,0)/TEMP_HOURS_PER_WORKER</x:f>
        <x:v>9.089368523006367</x:v>
      </x:c>
      <x:c r="O13093" s="268" t="n">
        <x:f>I13093*TOMATO_PRICE+J13093*CARROT_PRICE+K13093*MESCLUN_PRICE</x:f>
        <x:v>248900</x:v>
      </x:c>
      <x:c r="P13093" s="268" t="n">
        <x:f>I13093*TOMATO_FERTILIZER+J13093*CARROT_FERTILIZER+K13093*MESCLUN_FERTILIZER</x:f>
        <x:v>41360</x:v>
      </x:c>
      <x:c r="Q13093" s="268" t="n">
        <x:f>MIN(M13093,FARMER_HOURS)*FARMER_RATE+MAX(M13093-FARMER_HOURS,0)*TEMP_RATE</x:f>
        <x:v>252234.21307515918</x:v>
      </x:c>
      <x:c r="R13093" s="268" t="n">
        <x:f>O13093-P13093-Q13093-FIXED_COST</x:f>
        <x:v>-64694.213075159176</x:v>
      </x:c>
      <x:c r="S13093" s="139" t="str">
        <x:f>IF(AND(L13093&lt;=TOTAL_BED_CAP,N13093&lt;=TEMP_WORKER_CAP),"YES","NO")</x:f>
        <x:v>NO</x:v>
      </x:c>
      <x:c r="T13093" s="139" t="n">
        <x:f>IF(S13093="YES",R13093,-1E+99)</x:f>
        <x:v>-1e+99</x:v>
      </x:c>
    </x:row>
    <x:row r="13094">
      <x:c r="A13094" s="139"/>
      <x:c r="B13094" s="139"/>
      <x:c r="C13094" s="139"/>
      <x:c r="D13094" s="139"/>
      <x:c r="E13094" s="139"/>
      <x:c r="F13094" s="139"/>
      <x:c r="G13094" s="139"/>
      <x:c r="H13094" s="139"/>
      <x:c r="I13094" s="266" t="n">
        <x:f>INT((ROW()-ROW($I$46))/((CARROT_CAP+1)*(MESCLUN_CAP+1)))</x:f>
        <x:v>20</x:v>
      </x:c>
      <x:c r="J13094" s="266" t="n">
        <x:f>MOD(INT((ROW()-ROW($I$46))/(MESCLUN_CAP+1)),CARROT_CAP+1)</x:f>
        <x:v>0</x:v>
      </x:c>
      <x:c r="K13094" s="266" t="n">
        <x:f>MOD(ROW()-ROW($I$46),MESCLUN_CAP+1)</x:f>
        <x:v>28</x:v>
      </x:c>
      <x:c r="L13094" s="266" t="n">
        <x:f>SUM(I13094:K13094)</x:f>
        <x:v>48</x:v>
      </x:c>
      <x:c r="M13094" s="267" t="n">
        <x:f>I13094*TOMATO_HOURS*WEEKS*(1+TOMATO_DIM)^I13094+J13094*CARROT_HOURS*WEEKS*(1+CARROT_DIM)^J13094+K13094*MESCLUN_HOURS*WEEKS*(1+MESCLUN_DIM)^K13094</x:f>
        <x:v>13893.650211346323</x:v>
      </x:c>
      <x:c r="N13094" s="267" t="n">
        <x:f>MAX(M13094-FARMER_HOURS,0)/TEMP_HOURS_PER_WORKER</x:f>
        <x:v>9.148368202323836</x:v>
      </x:c>
      <x:c r="O13094" s="268" t="n">
        <x:f>I13094*TOMATO_PRICE+J13094*CARROT_PRICE+K13094*MESCLUN_PRICE</x:f>
        <x:v>251600</x:v>
      </x:c>
      <x:c r="P13094" s="268" t="n">
        <x:f>I13094*TOMATO_FERTILIZER+J13094*CARROT_FERTILIZER+K13094*MESCLUN_FERTILIZER</x:f>
        <x:v>42240</x:v>
      </x:c>
      <x:c r="Q13094" s="268" t="n">
        <x:f>MIN(M13094,FARMER_HOURS)*FARMER_RATE+MAX(M13094-FARMER_HOURS,0)*TEMP_RATE</x:f>
        <x:v>253709.2050580959</x:v>
      </x:c>
      <x:c r="R13094" s="268" t="n">
        <x:f>O13094-P13094-Q13094-FIXED_COST</x:f>
        <x:v>-64349.20505809589</x:v>
      </x:c>
      <x:c r="S13094" s="139" t="str">
        <x:f>IF(AND(L13094&lt;=TOTAL_BED_CAP,N13094&lt;=TEMP_WORKER_CAP),"YES","NO")</x:f>
        <x:v>NO</x:v>
      </x:c>
      <x:c r="T13094" s="139" t="n">
        <x:f>IF(S13094="YES",R13094,-1E+99)</x:f>
        <x:v>-1e+99</x:v>
      </x:c>
    </x:row>
    <x:row r="13095">
      <x:c r="A13095" s="139"/>
      <x:c r="B13095" s="139"/>
      <x:c r="C13095" s="139"/>
      <x:c r="D13095" s="139"/>
      <x:c r="E13095" s="139"/>
      <x:c r="F13095" s="139"/>
      <x:c r="G13095" s="139"/>
      <x:c r="H13095" s="139"/>
      <x:c r="I13095" s="266" t="n">
        <x:f>INT((ROW()-ROW($I$46))/((CARROT_CAP+1)*(MESCLUN_CAP+1)))</x:f>
        <x:v>20</x:v>
      </x:c>
      <x:c r="J13095" s="266" t="n">
        <x:f>MOD(INT((ROW()-ROW($I$46))/(MESCLUN_CAP+1)),CARROT_CAP+1)</x:f>
        <x:v>0</x:v>
      </x:c>
      <x:c r="K13095" s="266" t="n">
        <x:f>MOD(ROW()-ROW($I$46),MESCLUN_CAP+1)</x:f>
        <x:v>29</x:v>
      </x:c>
      <x:c r="L13095" s="266" t="n">
        <x:f>SUM(I13095:K13095)</x:f>
        <x:v>49</x:v>
      </x:c>
      <x:c r="M13095" s="267" t="n">
        <x:f>I13095*TOMATO_HOURS*WEEKS*(1+TOMATO_DIM)^I13095+J13095*CARROT_HOURS*WEEKS*(1+CARROT_DIM)^J13095+K13095*MESCLUN_HOURS*WEEKS*(1+MESCLUN_DIM)^K13095</x:f>
        <x:v>13980.468239461976</x:v>
      </x:c>
      <x:c r="N13095" s="267" t="n">
        <x:f>MAX(M13095-FARMER_HOURS,0)/TEMP_HOURS_PER_WORKER</x:f>
        <x:v>9.208658499626372</x:v>
      </x:c>
      <x:c r="O13095" s="268" t="n">
        <x:f>I13095*TOMATO_PRICE+J13095*CARROT_PRICE+K13095*MESCLUN_PRICE</x:f>
        <x:v>254300</x:v>
      </x:c>
      <x:c r="P13095" s="268" t="n">
        <x:f>I13095*TOMATO_FERTILIZER+J13095*CARROT_FERTILIZER+K13095*MESCLUN_FERTILIZER</x:f>
        <x:v>43120</x:v>
      </x:c>
      <x:c r="Q13095" s="268" t="n">
        <x:f>MIN(M13095,FARMER_HOURS)*FARMER_RATE+MAX(M13095-FARMER_HOURS,0)*TEMP_RATE</x:f>
        <x:v>255216.4624906593</x:v>
      </x:c>
      <x:c r="R13095" s="268" t="n">
        <x:f>O13095-P13095-Q13095-FIXED_COST</x:f>
        <x:v>-64036.462490659294</x:v>
      </x:c>
      <x:c r="S13095" s="139" t="str">
        <x:f>IF(AND(L13095&lt;=TOTAL_BED_CAP,N13095&lt;=TEMP_WORKER_CAP),"YES","NO")</x:f>
        <x:v>NO</x:v>
      </x:c>
      <x:c r="T13095" s="139" t="n">
        <x:f>IF(S13095="YES",R13095,-1E+99)</x:f>
        <x:v>-1e+99</x:v>
      </x:c>
    </x:row>
    <x:row r="13096">
      <x:c r="A13096" s="139"/>
      <x:c r="B13096" s="139"/>
      <x:c r="C13096" s="139"/>
      <x:c r="D13096" s="139"/>
      <x:c r="E13096" s="139"/>
      <x:c r="F13096" s="139"/>
      <x:c r="G13096" s="139"/>
      <x:c r="H13096" s="139"/>
      <x:c r="I13096" s="266" t="n">
        <x:f>INT((ROW()-ROW($I$46))/((CARROT_CAP+1)*(MESCLUN_CAP+1)))</x:f>
        <x:v>20</x:v>
      </x:c>
      <x:c r="J13096" s="266" t="n">
        <x:f>MOD(INT((ROW()-ROW($I$46))/(MESCLUN_CAP+1)),CARROT_CAP+1)</x:f>
        <x:v>0</x:v>
      </x:c>
      <x:c r="K13096" s="266" t="n">
        <x:f>MOD(ROW()-ROW($I$46),MESCLUN_CAP+1)</x:f>
        <x:v>30</x:v>
      </x:c>
      <x:c r="L13096" s="266" t="n">
        <x:f>SUM(I13096:K13096)</x:f>
        <x:v>50</x:v>
      </x:c>
      <x:c r="M13096" s="267" t="n">
        <x:f>I13096*TOMATO_HOURS*WEEKS*(1+TOMATO_DIM)^I13096+J13096*CARROT_HOURS*WEEKS*(1+CARROT_DIM)^J13096+K13096*MESCLUN_HOURS*WEEKS*(1+MESCLUN_DIM)^K13096</x:f>
        <x:v>14069.177944795747</x:v>
      </x:c>
      <x:c r="N13096" s="267" t="n">
        <x:f>MAX(M13096-FARMER_HOURS,0)/TEMP_HOURS_PER_WORKER</x:f>
        <x:v>9.270262461663712</x:v>
      </x:c>
      <x:c r="O13096" s="268" t="n">
        <x:f>I13096*TOMATO_PRICE+J13096*CARROT_PRICE+K13096*MESCLUN_PRICE</x:f>
        <x:v>257000</x:v>
      </x:c>
      <x:c r="P13096" s="268" t="n">
        <x:f>I13096*TOMATO_FERTILIZER+J13096*CARROT_FERTILIZER+K13096*MESCLUN_FERTILIZER</x:f>
        <x:v>44000</x:v>
      </x:c>
      <x:c r="Q13096" s="268" t="n">
        <x:f>MIN(M13096,FARMER_HOURS)*FARMER_RATE+MAX(M13096-FARMER_HOURS,0)*TEMP_RATE</x:f>
        <x:v>256756.56154159282</x:v>
      </x:c>
      <x:c r="R13096" s="268" t="n">
        <x:f>O13096-P13096-Q13096-FIXED_COST</x:f>
        <x:v>-63756.56154159282</x:v>
      </x:c>
      <x:c r="S13096" s="139" t="str">
        <x:f>IF(AND(L13096&lt;=TOTAL_BED_CAP,N13096&lt;=TEMP_WORKER_CAP),"YES","NO")</x:f>
        <x:v>NO</x:v>
      </x:c>
      <x:c r="T13096" s="139" t="n">
        <x:f>IF(S13096="YES",R13096,-1E+99)</x:f>
        <x:v>-1e+99</x:v>
      </x:c>
    </x:row>
    <x:row r="13097">
      <x:c r="A13097" s="139"/>
      <x:c r="B13097" s="139"/>
      <x:c r="C13097" s="139"/>
      <x:c r="D13097" s="139"/>
      <x:c r="E13097" s="139"/>
      <x:c r="F13097" s="139"/>
      <x:c r="G13097" s="139"/>
      <x:c r="H13097" s="139"/>
      <x:c r="I13097" s="266" t="n">
        <x:f>INT((ROW()-ROW($I$46))/((CARROT_CAP+1)*(MESCLUN_CAP+1)))</x:f>
        <x:v>20</x:v>
      </x:c>
      <x:c r="J13097" s="266" t="n">
        <x:f>MOD(INT((ROW()-ROW($I$46))/(MESCLUN_CAP+1)),CARROT_CAP+1)</x:f>
        <x:v>1</x:v>
      </x:c>
      <x:c r="K13097" s="266" t="n">
        <x:f>MOD(ROW()-ROW($I$46),MESCLUN_CAP+1)</x:f>
        <x:v>0</x:v>
      </x:c>
      <x:c r="L13097" s="266" t="n">
        <x:f>SUM(I13097:K13097)</x:f>
        <x:v>21</x:v>
      </x:c>
      <x:c r="M13097" s="267" t="n">
        <x:f>I13097*TOMATO_HOURS*WEEKS*(1+TOMATO_DIM)^I13097+J13097*CARROT_HOURS*WEEKS*(1+CARROT_DIM)^J13097+K13097*MESCLUN_HOURS*WEEKS*(1+MESCLUN_DIM)^K13097</x:f>
        <x:v>12140.2499087861</x:v>
      </x:c>
      <x:c r="N13097" s="267" t="n">
        <x:f>MAX(M13097-FARMER_HOURS,0)/TEMP_HOURS_PER_WORKER</x:f>
        <x:v>7.930729103323681</x:v>
      </x:c>
      <x:c r="O13097" s="268" t="n">
        <x:f>I13097*TOMATO_PRICE+J13097*CARROT_PRICE+K13097*MESCLUN_PRICE</x:f>
        <x:v>178094</x:v>
      </x:c>
      <x:c r="P13097" s="268" t="n">
        <x:f>I13097*TOMATO_FERTILIZER+J13097*CARROT_FERTILIZER+K13097*MESCLUN_FERTILIZER</x:f>
        <x:v>18040</x:v>
      </x:c>
      <x:c r="Q13097" s="268" t="n">
        <x:f>MIN(M13097,FARMER_HOURS)*FARMER_RATE+MAX(M13097-FARMER_HOURS,0)*TEMP_RATE</x:f>
        <x:v>223268.227583092</x:v>
      </x:c>
      <x:c r="R13097" s="268" t="n">
        <x:f>O13097-P13097-Q13097-FIXED_COST</x:f>
        <x:v>-83214.227583092</x:v>
      </x:c>
      <x:c r="S13097" s="139" t="str">
        <x:f>IF(AND(L13097&lt;=TOTAL_BED_CAP,N13097&lt;=TEMP_WORKER_CAP),"YES","NO")</x:f>
        <x:v>NO</x:v>
      </x:c>
      <x:c r="T13097" s="139" t="n">
        <x:f>IF(S13097="YES",R13097,-1E+99)</x:f>
        <x:v>-1e+99</x:v>
      </x:c>
    </x:row>
    <x:row r="13098">
      <x:c r="A13098" s="139"/>
      <x:c r="B13098" s="139"/>
      <x:c r="C13098" s="139"/>
      <x:c r="D13098" s="139"/>
      <x:c r="E13098" s="139"/>
      <x:c r="F13098" s="139"/>
      <x:c r="G13098" s="139"/>
      <x:c r="H13098" s="139"/>
      <x:c r="I13098" s="266" t="n">
        <x:f>INT((ROW()-ROW($I$46))/((CARROT_CAP+1)*(MESCLUN_CAP+1)))</x:f>
        <x:v>20</x:v>
      </x:c>
      <x:c r="J13098" s="266" t="n">
        <x:f>MOD(INT((ROW()-ROW($I$46))/(MESCLUN_CAP+1)),CARROT_CAP+1)</x:f>
        <x:v>1</x:v>
      </x:c>
      <x:c r="K13098" s="266" t="n">
        <x:f>MOD(ROW()-ROW($I$46),MESCLUN_CAP+1)</x:f>
        <x:v>1</x:v>
      </x:c>
      <x:c r="L13098" s="266" t="n">
        <x:f>SUM(I13098:K13098)</x:f>
        <x:v>22</x:v>
      </x:c>
      <x:c r="M13098" s="267" t="n">
        <x:f>I13098*TOMATO_HOURS*WEEKS*(1+TOMATO_DIM)^I13098+J13098*CARROT_HOURS*WEEKS*(1+CARROT_DIM)^J13098+K13098*MESCLUN_HOURS*WEEKS*(1+MESCLUN_DIM)^K13098</x:f>
        <x:v>12185.8124087861</x:v>
      </x:c>
      <x:c r="N13098" s="267" t="n">
        <x:f>MAX(M13098-FARMER_HOURS,0)/TEMP_HOURS_PER_WORKER</x:f>
        <x:v>7.96236972832368</x:v>
      </x:c>
      <x:c r="O13098" s="268" t="n">
        <x:f>I13098*TOMATO_PRICE+J13098*CARROT_PRICE+K13098*MESCLUN_PRICE</x:f>
        <x:v>180794</x:v>
      </x:c>
      <x:c r="P13098" s="268" t="n">
        <x:f>I13098*TOMATO_FERTILIZER+J13098*CARROT_FERTILIZER+K13098*MESCLUN_FERTILIZER</x:f>
        <x:v>18920</x:v>
      </x:c>
      <x:c r="Q13098" s="268" t="n">
        <x:f>MIN(M13098,FARMER_HOURS)*FARMER_RATE+MAX(M13098-FARMER_HOURS,0)*TEMP_RATE</x:f>
        <x:v>224059.243208092</x:v>
      </x:c>
      <x:c r="R13098" s="268" t="n">
        <x:f>O13098-P13098-Q13098-FIXED_COST</x:f>
        <x:v>-82185.243208092</x:v>
      </x:c>
      <x:c r="S13098" s="139" t="str">
        <x:f>IF(AND(L13098&lt;=TOTAL_BED_CAP,N13098&lt;=TEMP_WORKER_CAP),"YES","NO")</x:f>
        <x:v>NO</x:v>
      </x:c>
      <x:c r="T13098" s="139" t="n">
        <x:f>IF(S13098="YES",R13098,-1E+99)</x:f>
        <x:v>-1e+99</x:v>
      </x:c>
    </x:row>
    <x:row r="13099">
      <x:c r="A13099" s="139"/>
      <x:c r="B13099" s="139"/>
      <x:c r="C13099" s="139"/>
      <x:c r="D13099" s="139"/>
      <x:c r="E13099" s="139"/>
      <x:c r="F13099" s="139"/>
      <x:c r="G13099" s="139"/>
      <x:c r="H13099" s="139"/>
      <x:c r="I13099" s="266" t="n">
        <x:f>INT((ROW()-ROW($I$46))/((CARROT_CAP+1)*(MESCLUN_CAP+1)))</x:f>
        <x:v>20</x:v>
      </x:c>
      <x:c r="J13099" s="266" t="n">
        <x:f>MOD(INT((ROW()-ROW($I$46))/(MESCLUN_CAP+1)),CARROT_CAP+1)</x:f>
        <x:v>1</x:v>
      </x:c>
      <x:c r="K13099" s="266" t="n">
        <x:f>MOD(ROW()-ROW($I$46),MESCLUN_CAP+1)</x:f>
        <x:v>2</x:v>
      </x:c>
      <x:c r="L13099" s="266" t="n">
        <x:f>SUM(I13099:K13099)</x:f>
        <x:v>23</x:v>
      </x:c>
      <x:c r="M13099" s="267" t="n">
        <x:f>I13099*TOMATO_HOURS*WEEKS*(1+TOMATO_DIM)^I13099+J13099*CARROT_HOURS*WEEKS*(1+CARROT_DIM)^J13099+K13099*MESCLUN_HOURS*WEEKS*(1+MESCLUN_DIM)^K13099</x:f>
        <x:v>12232.5139712861</x:v>
      </x:c>
      <x:c r="N13099" s="267" t="n">
        <x:f>MAX(M13099-FARMER_HOURS,0)/TEMP_HOURS_PER_WORKER</x:f>
        <x:v>7.99480136894868</x:v>
      </x:c>
      <x:c r="O13099" s="268" t="n">
        <x:f>I13099*TOMATO_PRICE+J13099*CARROT_PRICE+K13099*MESCLUN_PRICE</x:f>
        <x:v>183494</x:v>
      </x:c>
      <x:c r="P13099" s="268" t="n">
        <x:f>I13099*TOMATO_FERTILIZER+J13099*CARROT_FERTILIZER+K13099*MESCLUN_FERTILIZER</x:f>
        <x:v>19800</x:v>
      </x:c>
      <x:c r="Q13099" s="268" t="n">
        <x:f>MIN(M13099,FARMER_HOURS)*FARMER_RATE+MAX(M13099-FARMER_HOURS,0)*TEMP_RATE</x:f>
        <x:v>224870.034223717</x:v>
      </x:c>
      <x:c r="R13099" s="268" t="n">
        <x:f>O13099-P13099-Q13099-FIXED_COST</x:f>
        <x:v>-81176.034223717</x:v>
      </x:c>
      <x:c r="S13099" s="139" t="str">
        <x:f>IF(AND(L13099&lt;=TOTAL_BED_CAP,N13099&lt;=TEMP_WORKER_CAP),"YES","NO")</x:f>
        <x:v>NO</x:v>
      </x:c>
      <x:c r="T13099" s="139" t="n">
        <x:f>IF(S13099="YES",R13099,-1E+99)</x:f>
        <x:v>-1e+99</x:v>
      </x:c>
    </x:row>
    <x:row r="13100">
      <x:c r="A13100" s="139"/>
      <x:c r="B13100" s="139"/>
      <x:c r="C13100" s="139"/>
      <x:c r="D13100" s="139"/>
      <x:c r="E13100" s="139"/>
      <x:c r="F13100" s="139"/>
      <x:c r="G13100" s="139"/>
      <x:c r="H13100" s="139"/>
      <x:c r="I13100" s="266" t="n">
        <x:f>INT((ROW()-ROW($I$46))/((CARROT_CAP+1)*(MESCLUN_CAP+1)))</x:f>
        <x:v>20</x:v>
      </x:c>
      <x:c r="J13100" s="266" t="n">
        <x:f>MOD(INT((ROW()-ROW($I$46))/(MESCLUN_CAP+1)),CARROT_CAP+1)</x:f>
        <x:v>1</x:v>
      </x:c>
      <x:c r="K13100" s="266" t="n">
        <x:f>MOD(ROW()-ROW($I$46),MESCLUN_CAP+1)</x:f>
        <x:v>3</x:v>
      </x:c>
      <x:c r="L13100" s="266" t="n">
        <x:f>SUM(I13100:K13100)</x:f>
        <x:v>24</x:v>
      </x:c>
      <x:c r="M13100" s="267" t="n">
        <x:f>I13100*TOMATO_HOURS*WEEKS*(1+TOMATO_DIM)^I13100+J13100*CARROT_HOURS*WEEKS*(1+CARROT_DIM)^J13100+K13100*MESCLUN_HOURS*WEEKS*(1+MESCLUN_DIM)^K13100</x:f>
        <x:v>12280.375953707975</x:v>
      </x:c>
      <x:c r="N13100" s="267" t="n">
        <x:f>MAX(M13100-FARMER_HOURS,0)/TEMP_HOURS_PER_WORKER</x:f>
        <x:v>8.028038856741649</x:v>
      </x:c>
      <x:c r="O13100" s="268" t="n">
        <x:f>I13100*TOMATO_PRICE+J13100*CARROT_PRICE+K13100*MESCLUN_PRICE</x:f>
        <x:v>186194</x:v>
      </x:c>
      <x:c r="P13100" s="268" t="n">
        <x:f>I13100*TOMATO_FERTILIZER+J13100*CARROT_FERTILIZER+K13100*MESCLUN_FERTILIZER</x:f>
        <x:v>20680</x:v>
      </x:c>
      <x:c r="Q13100" s="268" t="n">
        <x:f>MIN(M13100,FARMER_HOURS)*FARMER_RATE+MAX(M13100-FARMER_HOURS,0)*TEMP_RATE</x:f>
        <x:v>225700.97141854122</x:v>
      </x:c>
      <x:c r="R13100" s="268" t="n">
        <x:f>O13100-P13100-Q13100-FIXED_COST</x:f>
        <x:v>-80186.97141854122</x:v>
      </x:c>
      <x:c r="S13100" s="139" t="str">
        <x:f>IF(AND(L13100&lt;=TOTAL_BED_CAP,N13100&lt;=TEMP_WORKER_CAP),"YES","NO")</x:f>
        <x:v>NO</x:v>
      </x:c>
      <x:c r="T13100" s="139" t="n">
        <x:f>IF(S13100="YES",R13100,-1E+99)</x:f>
        <x:v>-1e+99</x:v>
      </x:c>
    </x:row>
    <x:row r="13101">
      <x:c r="A13101" s="139"/>
      <x:c r="B13101" s="139"/>
      <x:c r="C13101" s="139"/>
      <x:c r="D13101" s="139"/>
      <x:c r="E13101" s="139"/>
      <x:c r="F13101" s="139"/>
      <x:c r="G13101" s="139"/>
      <x:c r="H13101" s="139"/>
      <x:c r="I13101" s="266" t="n">
        <x:f>INT((ROW()-ROW($I$46))/((CARROT_CAP+1)*(MESCLUN_CAP+1)))</x:f>
        <x:v>20</x:v>
      </x:c>
      <x:c r="J13101" s="266" t="n">
        <x:f>MOD(INT((ROW()-ROW($I$46))/(MESCLUN_CAP+1)),CARROT_CAP+1)</x:f>
        <x:v>1</x:v>
      </x:c>
      <x:c r="K13101" s="266" t="n">
        <x:f>MOD(ROW()-ROW($I$46),MESCLUN_CAP+1)</x:f>
        <x:v>4</x:v>
      </x:c>
      <x:c r="L13101" s="266" t="n">
        <x:f>SUM(I13101:K13101)</x:f>
        <x:v>25</x:v>
      </x:c>
      <x:c r="M13101" s="267" t="n">
        <x:f>I13101*TOMATO_HOURS*WEEKS*(1+TOMATO_DIM)^I13101+J13101*CARROT_HOURS*WEEKS*(1+CARROT_DIM)^J13101+K13101*MESCLUN_HOURS*WEEKS*(1+MESCLUN_DIM)^K13101</x:f>
        <x:v>12329.420069430631</x:v>
      </x:c>
      <x:c r="N13101" s="267" t="n">
        <x:f>MAX(M13101-FARMER_HOURS,0)/TEMP_HOURS_PER_WORKER</x:f>
        <x:v>8.062097270437938</x:v>
      </x:c>
      <x:c r="O13101" s="268" t="n">
        <x:f>I13101*TOMATO_PRICE+J13101*CARROT_PRICE+K13101*MESCLUN_PRICE</x:f>
        <x:v>188894</x:v>
      </x:c>
      <x:c r="P13101" s="268" t="n">
        <x:f>I13101*TOMATO_FERTILIZER+J13101*CARROT_FERTILIZER+K13101*MESCLUN_FERTILIZER</x:f>
        <x:v>21560</x:v>
      </x:c>
      <x:c r="Q13101" s="268" t="n">
        <x:f>MIN(M13101,FARMER_HOURS)*FARMER_RATE+MAX(M13101-FARMER_HOURS,0)*TEMP_RATE</x:f>
        <x:v>226552.43176094844</x:v>
      </x:c>
      <x:c r="R13101" s="268" t="n">
        <x:f>O13101-P13101-Q13101-FIXED_COST</x:f>
        <x:v>-79218.43176094844</x:v>
      </x:c>
      <x:c r="S13101" s="139" t="str">
        <x:f>IF(AND(L13101&lt;=TOTAL_BED_CAP,N13101&lt;=TEMP_WORKER_CAP),"YES","NO")</x:f>
        <x:v>NO</x:v>
      </x:c>
      <x:c r="T13101" s="139" t="n">
        <x:f>IF(S13101="YES",R13101,-1E+99)</x:f>
        <x:v>-1e+99</x:v>
      </x:c>
    </x:row>
    <x:row r="13102">
      <x:c r="A13102" s="139"/>
      <x:c r="B13102" s="139"/>
      <x:c r="C13102" s="139"/>
      <x:c r="D13102" s="139"/>
      <x:c r="E13102" s="139"/>
      <x:c r="F13102" s="139"/>
      <x:c r="G13102" s="139"/>
      <x:c r="H13102" s="139"/>
      <x:c r="I13102" s="266" t="n">
        <x:f>INT((ROW()-ROW($I$46))/((CARROT_CAP+1)*(MESCLUN_CAP+1)))</x:f>
        <x:v>20</x:v>
      </x:c>
      <x:c r="J13102" s="266" t="n">
        <x:f>MOD(INT((ROW()-ROW($I$46))/(MESCLUN_CAP+1)),CARROT_CAP+1)</x:f>
        <x:v>1</x:v>
      </x:c>
      <x:c r="K13102" s="266" t="n">
        <x:f>MOD(ROW()-ROW($I$46),MESCLUN_CAP+1)</x:f>
        <x:v>5</x:v>
      </x:c>
      <x:c r="L13102" s="266" t="n">
        <x:f>SUM(I13102:K13102)</x:f>
        <x:v>26</x:v>
      </x:c>
      <x:c r="M13102" s="267" t="n">
        <x:f>I13102*TOMATO_HOURS*WEEKS*(1+TOMATO_DIM)^I13102+J13102*CARROT_HOURS*WEEKS*(1+CARROT_DIM)^J13102+K13102*MESCLUN_HOURS*WEEKS*(1+MESCLUN_DIM)^K13102</x:f>
        <x:v>12379.668393351834</x:v>
      </x:c>
      <x:c r="N13102" s="267" t="n">
        <x:f>MAX(M13102-FARMER_HOURS,0)/TEMP_HOURS_PER_WORKER</x:f>
        <x:v>8.096991939827662</x:v>
      </x:c>
      <x:c r="O13102" s="268" t="n">
        <x:f>I13102*TOMATO_PRICE+J13102*CARROT_PRICE+K13102*MESCLUN_PRICE</x:f>
        <x:v>191594</x:v>
      </x:c>
      <x:c r="P13102" s="268" t="n">
        <x:f>I13102*TOMATO_FERTILIZER+J13102*CARROT_FERTILIZER+K13102*MESCLUN_FERTILIZER</x:f>
        <x:v>22440</x:v>
      </x:c>
      <x:c r="Q13102" s="268" t="n">
        <x:f>MIN(M13102,FARMER_HOURS)*FARMER_RATE+MAX(M13102-FARMER_HOURS,0)*TEMP_RATE</x:f>
        <x:v>227424.79849569156</x:v>
      </x:c>
      <x:c r="R13102" s="268" t="n">
        <x:f>O13102-P13102-Q13102-FIXED_COST</x:f>
        <x:v>-78270.79849569156</x:v>
      </x:c>
      <x:c r="S13102" s="139" t="str">
        <x:f>IF(AND(L13102&lt;=TOTAL_BED_CAP,N13102&lt;=TEMP_WORKER_CAP),"YES","NO")</x:f>
        <x:v>NO</x:v>
      </x:c>
      <x:c r="T13102" s="139" t="n">
        <x:f>IF(S13102="YES",R13102,-1E+99)</x:f>
        <x:v>-1e+99</x:v>
      </x:c>
    </x:row>
    <x:row r="13103">
      <x:c r="A13103" s="139"/>
      <x:c r="B13103" s="139"/>
      <x:c r="C13103" s="139"/>
      <x:c r="D13103" s="139"/>
      <x:c r="E13103" s="139"/>
      <x:c r="F13103" s="139"/>
      <x:c r="G13103" s="139"/>
      <x:c r="H13103" s="139"/>
      <x:c r="I13103" s="266" t="n">
        <x:f>INT((ROW()-ROW($I$46))/((CARROT_CAP+1)*(MESCLUN_CAP+1)))</x:f>
        <x:v>20</x:v>
      </x:c>
      <x:c r="J13103" s="266" t="n">
        <x:f>MOD(INT((ROW()-ROW($I$46))/(MESCLUN_CAP+1)),CARROT_CAP+1)</x:f>
        <x:v>1</x:v>
      </x:c>
      <x:c r="K13103" s="266" t="n">
        <x:f>MOD(ROW()-ROW($I$46),MESCLUN_CAP+1)</x:f>
        <x:v>6</x:v>
      </x:c>
      <x:c r="L13103" s="266" t="n">
        <x:f>SUM(I13103:K13103)</x:f>
        <x:v>27</x:v>
      </x:c>
      <x:c r="M13103" s="267" t="n">
        <x:f>I13103*TOMATO_HOURS*WEEKS*(1+TOMATO_DIM)^I13103+J13103*CARROT_HOURS*WEEKS*(1+CARROT_DIM)^J13103+K13103*MESCLUN_HOURS*WEEKS*(1+MESCLUN_DIM)^K13103</x:f>
        <x:v>12431.143367533467</x:v>
      </x:c>
      <x:c r="N13103" s="267" t="n">
        <x:f>MAX(M13103-FARMER_HOURS,0)/TEMP_HOURS_PER_WORKER</x:f>
        <x:v>8.132738449676019</x:v>
      </x:c>
      <x:c r="O13103" s="268" t="n">
        <x:f>I13103*TOMATO_PRICE+J13103*CARROT_PRICE+K13103*MESCLUN_PRICE</x:f>
        <x:v>194294</x:v>
      </x:c>
      <x:c r="P13103" s="268" t="n">
        <x:f>I13103*TOMATO_FERTILIZER+J13103*CARROT_FERTILIZER+K13103*MESCLUN_FERTILIZER</x:f>
        <x:v>23320</x:v>
      </x:c>
      <x:c r="Q13103" s="268" t="n">
        <x:f>MIN(M13103,FARMER_HOURS)*FARMER_RATE+MAX(M13103-FARMER_HOURS,0)*TEMP_RATE</x:f>
        <x:v>228318.46124190046</x:v>
      </x:c>
      <x:c r="R13103" s="268" t="n">
        <x:f>O13103-P13103-Q13103-FIXED_COST</x:f>
        <x:v>-77344.46124190046</x:v>
      </x:c>
      <x:c r="S13103" s="139" t="str">
        <x:f>IF(AND(L13103&lt;=TOTAL_BED_CAP,N13103&lt;=TEMP_WORKER_CAP),"YES","NO")</x:f>
        <x:v>NO</x:v>
      </x:c>
      <x:c r="T13103" s="139" t="n">
        <x:f>IF(S13103="YES",R13103,-1E+99)</x:f>
        <x:v>-1e+99</x:v>
      </x:c>
    </x:row>
    <x:row r="13104">
      <x:c r="A13104" s="139"/>
      <x:c r="B13104" s="139"/>
      <x:c r="C13104" s="139"/>
      <x:c r="D13104" s="139"/>
      <x:c r="E13104" s="139"/>
      <x:c r="F13104" s="139"/>
      <x:c r="G13104" s="139"/>
      <x:c r="H13104" s="139"/>
      <x:c r="I13104" s="266" t="n">
        <x:f>INT((ROW()-ROW($I$46))/((CARROT_CAP+1)*(MESCLUN_CAP+1)))</x:f>
        <x:v>20</x:v>
      </x:c>
      <x:c r="J13104" s="266" t="n">
        <x:f>MOD(INT((ROW()-ROW($I$46))/(MESCLUN_CAP+1)),CARROT_CAP+1)</x:f>
        <x:v>1</x:v>
      </x:c>
      <x:c r="K13104" s="266" t="n">
        <x:f>MOD(ROW()-ROW($I$46),MESCLUN_CAP+1)</x:f>
        <x:v>7</x:v>
      </x:c>
      <x:c r="L13104" s="266" t="n">
        <x:f>SUM(I13104:K13104)</x:f>
        <x:v>28</x:v>
      </x:c>
      <x:c r="M13104" s="267" t="n">
        <x:f>I13104*TOMATO_HOURS*WEEKS*(1+TOMATO_DIM)^I13104+J13104*CARROT_HOURS*WEEKS*(1+CARROT_DIM)^J13104+K13104*MESCLUN_HOURS*WEEKS*(1+MESCLUN_DIM)^K13104</x:f>
        <x:v>12483.867806931428</x:v>
      </x:c>
      <x:c r="N13104" s="267" t="n">
        <x:f>MAX(M13104-FARMER_HOURS,0)/TEMP_HOURS_PER_WORKER</x:f>
        <x:v>8.16935264370238</x:v>
      </x:c>
      <x:c r="O13104" s="268" t="n">
        <x:f>I13104*TOMATO_PRICE+J13104*CARROT_PRICE+K13104*MESCLUN_PRICE</x:f>
        <x:v>196994</x:v>
      </x:c>
      <x:c r="P13104" s="268" t="n">
        <x:f>I13104*TOMATO_FERTILIZER+J13104*CARROT_FERTILIZER+K13104*MESCLUN_FERTILIZER</x:f>
        <x:v>24200</x:v>
      </x:c>
      <x:c r="Q13104" s="268" t="n">
        <x:f>MIN(M13104,FARMER_HOURS)*FARMER_RATE+MAX(M13104-FARMER_HOURS,0)*TEMP_RATE</x:f>
        <x:v>229233.81609255951</x:v>
      </x:c>
      <x:c r="R13104" s="268" t="n">
        <x:f>O13104-P13104-Q13104-FIXED_COST</x:f>
        <x:v>-76439.81609255951</x:v>
      </x:c>
      <x:c r="S13104" s="139" t="str">
        <x:f>IF(AND(L13104&lt;=TOTAL_BED_CAP,N13104&lt;=TEMP_WORKER_CAP),"YES","NO")</x:f>
        <x:v>NO</x:v>
      </x:c>
      <x:c r="T13104" s="139" t="n">
        <x:f>IF(S13104="YES",R13104,-1E+99)</x:f>
        <x:v>-1e+99</x:v>
      </x:c>
    </x:row>
    <x:row r="13105">
      <x:c r="A13105" s="139"/>
      <x:c r="B13105" s="139"/>
      <x:c r="C13105" s="139"/>
      <x:c r="D13105" s="139"/>
      <x:c r="E13105" s="139"/>
      <x:c r="F13105" s="139"/>
      <x:c r="G13105" s="139"/>
      <x:c r="H13105" s="139"/>
      <x:c r="I13105" s="266" t="n">
        <x:f>INT((ROW()-ROW($I$46))/((CARROT_CAP+1)*(MESCLUN_CAP+1)))</x:f>
        <x:v>20</x:v>
      </x:c>
      <x:c r="J13105" s="266" t="n">
        <x:f>MOD(INT((ROW()-ROW($I$46))/(MESCLUN_CAP+1)),CARROT_CAP+1)</x:f>
        <x:v>1</x:v>
      </x:c>
      <x:c r="K13105" s="266" t="n">
        <x:f>MOD(ROW()-ROW($I$46),MESCLUN_CAP+1)</x:f>
        <x:v>8</x:v>
      </x:c>
      <x:c r="L13105" s="266" t="n">
        <x:f>SUM(I13105:K13105)</x:f>
        <x:v>29</x:v>
      </x:c>
      <x:c r="M13105" s="267" t="n">
        <x:f>I13105*TOMATO_HOURS*WEEKS*(1+TOMATO_DIM)^I13105+J13105*CARROT_HOURS*WEEKS*(1+CARROT_DIM)^J13105+K13105*MESCLUN_HOURS*WEEKS*(1+MESCLUN_DIM)^K13105</x:f>
        <x:v>12537.864905211409</x:v>
      </x:c>
      <x:c r="N13105" s="267" t="n">
        <x:f>MAX(M13105-FARMER_HOURS,0)/TEMP_HOURS_PER_WORKER</x:f>
        <x:v>8.206850628619033</x:v>
      </x:c>
      <x:c r="O13105" s="268" t="n">
        <x:f>I13105*TOMATO_PRICE+J13105*CARROT_PRICE+K13105*MESCLUN_PRICE</x:f>
        <x:v>199694</x:v>
      </x:c>
      <x:c r="P13105" s="268" t="n">
        <x:f>I13105*TOMATO_FERTILIZER+J13105*CARROT_FERTILIZER+K13105*MESCLUN_FERTILIZER</x:f>
        <x:v>25080</x:v>
      </x:c>
      <x:c r="Q13105" s="268" t="n">
        <x:f>MIN(M13105,FARMER_HOURS)*FARMER_RATE+MAX(M13105-FARMER_HOURS,0)*TEMP_RATE</x:f>
        <x:v>230171.26571547583</x:v>
      </x:c>
      <x:c r="R13105" s="268" t="n">
        <x:f>O13105-P13105-Q13105-FIXED_COST</x:f>
        <x:v>-75557.26571547583</x:v>
      </x:c>
      <x:c r="S13105" s="139" t="str">
        <x:f>IF(AND(L13105&lt;=TOTAL_BED_CAP,N13105&lt;=TEMP_WORKER_CAP),"YES","NO")</x:f>
        <x:v>NO</x:v>
      </x:c>
      <x:c r="T13105" s="139" t="n">
        <x:f>IF(S13105="YES",R13105,-1E+99)</x:f>
        <x:v>-1e+99</x:v>
      </x:c>
    </x:row>
    <x:row r="13106">
      <x:c r="A13106" s="139"/>
      <x:c r="B13106" s="139"/>
      <x:c r="C13106" s="139"/>
      <x:c r="D13106" s="139"/>
      <x:c r="E13106" s="139"/>
      <x:c r="F13106" s="139"/>
      <x:c r="G13106" s="139"/>
      <x:c r="H13106" s="139"/>
      <x:c r="I13106" s="266" t="n">
        <x:f>INT((ROW()-ROW($I$46))/((CARROT_CAP+1)*(MESCLUN_CAP+1)))</x:f>
        <x:v>20</x:v>
      </x:c>
      <x:c r="J13106" s="266" t="n">
        <x:f>MOD(INT((ROW()-ROW($I$46))/(MESCLUN_CAP+1)),CARROT_CAP+1)</x:f>
        <x:v>1</x:v>
      </x:c>
      <x:c r="K13106" s="266" t="n">
        <x:f>MOD(ROW()-ROW($I$46),MESCLUN_CAP+1)</x:f>
        <x:v>9</x:v>
      </x:c>
      <x:c r="L13106" s="266" t="n">
        <x:f>SUM(I13106:K13106)</x:f>
        <x:v>30</x:v>
      </x:c>
      <x:c r="M13106" s="267" t="n">
        <x:f>I13106*TOMATO_HOURS*WEEKS*(1+TOMATO_DIM)^I13106+J13106*CARROT_HOURS*WEEKS*(1+CARROT_DIM)^J13106+K13106*MESCLUN_HOURS*WEEKS*(1+MESCLUN_DIM)^K13106</x:f>
        <x:v>12593.158240651803</x:v>
      </x:c>
      <x:c r="N13106" s="267" t="n">
        <x:f>MAX(M13106-FARMER_HOURS,0)/TEMP_HOURS_PER_WORKER</x:f>
        <x:v>8.245248778230419</x:v>
      </x:c>
      <x:c r="O13106" s="268" t="n">
        <x:f>I13106*TOMATO_PRICE+J13106*CARROT_PRICE+K13106*MESCLUN_PRICE</x:f>
        <x:v>202394</x:v>
      </x:c>
      <x:c r="P13106" s="268" t="n">
        <x:f>I13106*TOMATO_FERTILIZER+J13106*CARROT_FERTILIZER+K13106*MESCLUN_FERTILIZER</x:f>
        <x:v>25960</x:v>
      </x:c>
      <x:c r="Q13106" s="268" t="n">
        <x:f>MIN(M13106,FARMER_HOURS)*FARMER_RATE+MAX(M13106-FARMER_HOURS,0)*TEMP_RATE</x:f>
        <x:v>231131.21945576047</x:v>
      </x:c>
      <x:c r="R13106" s="268" t="n">
        <x:f>O13106-P13106-Q13106-FIXED_COST</x:f>
        <x:v>-74697.21945576047</x:v>
      </x:c>
      <x:c r="S13106" s="139" t="str">
        <x:f>IF(AND(L13106&lt;=TOTAL_BED_CAP,N13106&lt;=TEMP_WORKER_CAP),"YES","NO")</x:f>
        <x:v>NO</x:v>
      </x:c>
      <x:c r="T13106" s="139" t="n">
        <x:f>IF(S13106="YES",R13106,-1E+99)</x:f>
        <x:v>-1e+99</x:v>
      </x:c>
    </x:row>
    <x:row r="13107">
      <x:c r="A13107" s="139"/>
      <x:c r="B13107" s="139"/>
      <x:c r="C13107" s="139"/>
      <x:c r="D13107" s="139"/>
      <x:c r="E13107" s="139"/>
      <x:c r="F13107" s="139"/>
      <x:c r="G13107" s="139"/>
      <x:c r="H13107" s="139"/>
      <x:c r="I13107" s="266" t="n">
        <x:f>INT((ROW()-ROW($I$46))/((CARROT_CAP+1)*(MESCLUN_CAP+1)))</x:f>
        <x:v>20</x:v>
      </x:c>
      <x:c r="J13107" s="266" t="n">
        <x:f>MOD(INT((ROW()-ROW($I$46))/(MESCLUN_CAP+1)),CARROT_CAP+1)</x:f>
        <x:v>1</x:v>
      </x:c>
      <x:c r="K13107" s="266" t="n">
        <x:f>MOD(ROW()-ROW($I$46),MESCLUN_CAP+1)</x:f>
        <x:v>10</x:v>
      </x:c>
      <x:c r="L13107" s="266" t="n">
        <x:f>SUM(I13107:K13107)</x:f>
        <x:v>31</x:v>
      </x:c>
      <x:c r="M13107" s="267" t="n">
        <x:f>I13107*TOMATO_HOURS*WEEKS*(1+TOMATO_DIM)^I13107+J13107*CARROT_HOURS*WEEKS*(1+CARROT_DIM)^J13107+K13107*MESCLUN_HOURS*WEEKS*(1+MESCLUN_DIM)^K13107</x:f>
        <x:v>12649.771782135016</x:v>
      </x:c>
      <x:c r="N13107" s="267" t="n">
        <x:f>MAX(M13107-FARMER_HOURS,0)/TEMP_HOURS_PER_WORKER</x:f>
        <x:v>8.28456373759376</x:v>
      </x:c>
      <x:c r="O13107" s="268" t="n">
        <x:f>I13107*TOMATO_PRICE+J13107*CARROT_PRICE+K13107*MESCLUN_PRICE</x:f>
        <x:v>205094</x:v>
      </x:c>
      <x:c r="P13107" s="268" t="n">
        <x:f>I13107*TOMATO_FERTILIZER+J13107*CARROT_FERTILIZER+K13107*MESCLUN_FERTILIZER</x:f>
        <x:v>26840</x:v>
      </x:c>
      <x:c r="Q13107" s="268" t="n">
        <x:f>MIN(M13107,FARMER_HOURS)*FARMER_RATE+MAX(M13107-FARMER_HOURS,0)*TEMP_RATE</x:f>
        <x:v>232114.09343984403</x:v>
      </x:c>
      <x:c r="R13107" s="268" t="n">
        <x:f>O13107-P13107-Q13107-FIXED_COST</x:f>
        <x:v>-73860.09343984403</x:v>
      </x:c>
      <x:c r="S13107" s="139" t="str">
        <x:f>IF(AND(L13107&lt;=TOTAL_BED_CAP,N13107&lt;=TEMP_WORKER_CAP),"YES","NO")</x:f>
        <x:v>NO</x:v>
      </x:c>
      <x:c r="T13107" s="139" t="n">
        <x:f>IF(S13107="YES",R13107,-1E+99)</x:f>
        <x:v>-1e+99</x:v>
      </x:c>
    </x:row>
    <x:row r="13108">
      <x:c r="A13108" s="139"/>
      <x:c r="B13108" s="139"/>
      <x:c r="C13108" s="139"/>
      <x:c r="D13108" s="139"/>
      <x:c r="E13108" s="139"/>
      <x:c r="F13108" s="139"/>
      <x:c r="G13108" s="139"/>
      <x:c r="H13108" s="139"/>
      <x:c r="I13108" s="266" t="n">
        <x:f>INT((ROW()-ROW($I$46))/((CARROT_CAP+1)*(MESCLUN_CAP+1)))</x:f>
        <x:v>20</x:v>
      </x:c>
      <x:c r="J13108" s="266" t="n">
        <x:f>MOD(INT((ROW()-ROW($I$46))/(MESCLUN_CAP+1)),CARROT_CAP+1)</x:f>
        <x:v>1</x:v>
      </x:c>
      <x:c r="K13108" s="266" t="n">
        <x:f>MOD(ROW()-ROW($I$46),MESCLUN_CAP+1)</x:f>
        <x:v>11</x:v>
      </x:c>
      <x:c r="L13108" s="266" t="n">
        <x:f>SUM(I13108:K13108)</x:f>
        <x:v>32</x:v>
      </x:c>
      <x:c r="M13108" s="267" t="n">
        <x:f>I13108*TOMATO_HOURS*WEEKS*(1+TOMATO_DIM)^I13108+J13108*CARROT_HOURS*WEEKS*(1+CARROT_DIM)^J13108+K13108*MESCLUN_HOURS*WEEKS*(1+MESCLUN_DIM)^K13108</x:f>
        <x:v>12707.729895228455</x:v>
      </x:c>
      <x:c r="N13108" s="267" t="n">
        <x:f>MAX(M13108-FARMER_HOURS,0)/TEMP_HOURS_PER_WORKER</x:f>
        <x:v>8.324812427241982</x:v>
      </x:c>
      <x:c r="O13108" s="268" t="n">
        <x:f>I13108*TOMATO_PRICE+J13108*CARROT_PRICE+K13108*MESCLUN_PRICE</x:f>
        <x:v>207794</x:v>
      </x:c>
      <x:c r="P13108" s="268" t="n">
        <x:f>I13108*TOMATO_FERTILIZER+J13108*CARROT_FERTILIZER+K13108*MESCLUN_FERTILIZER</x:f>
        <x:v>27720</x:v>
      </x:c>
      <x:c r="Q13108" s="268" t="n">
        <x:f>MIN(M13108,FARMER_HOURS)*FARMER_RATE+MAX(M13108-FARMER_HOURS,0)*TEMP_RATE</x:f>
        <x:v>233120.31068104957</x:v>
      </x:c>
      <x:c r="R13108" s="268" t="n">
        <x:f>O13108-P13108-Q13108-FIXED_COST</x:f>
        <x:v>-73046.31068104957</x:v>
      </x:c>
      <x:c r="S13108" s="139" t="str">
        <x:f>IF(AND(L13108&lt;=TOTAL_BED_CAP,N13108&lt;=TEMP_WORKER_CAP),"YES","NO")</x:f>
        <x:v>NO</x:v>
      </x:c>
      <x:c r="T13108" s="139" t="n">
        <x:f>IF(S13108="YES",R13108,-1E+99)</x:f>
        <x:v>-1e+99</x:v>
      </x:c>
    </x:row>
    <x:row r="13109">
      <x:c r="A13109" s="139"/>
      <x:c r="B13109" s="139"/>
      <x:c r="C13109" s="139"/>
      <x:c r="D13109" s="139"/>
      <x:c r="E13109" s="139"/>
      <x:c r="F13109" s="139"/>
      <x:c r="G13109" s="139"/>
      <x:c r="H13109" s="139"/>
      <x:c r="I13109" s="266" t="n">
        <x:f>INT((ROW()-ROW($I$46))/((CARROT_CAP+1)*(MESCLUN_CAP+1)))</x:f>
        <x:v>20</x:v>
      </x:c>
      <x:c r="J13109" s="266" t="n">
        <x:f>MOD(INT((ROW()-ROW($I$46))/(MESCLUN_CAP+1)),CARROT_CAP+1)</x:f>
        <x:v>1</x:v>
      </x:c>
      <x:c r="K13109" s="266" t="n">
        <x:f>MOD(ROW()-ROW($I$46),MESCLUN_CAP+1)</x:f>
        <x:v>12</x:v>
      </x:c>
      <x:c r="L13109" s="266" t="n">
        <x:f>SUM(I13109:K13109)</x:f>
        <x:v>33</x:v>
      </x:c>
      <x:c r="M13109" s="267" t="n">
        <x:f>I13109*TOMATO_HOURS*WEEKS*(1+TOMATO_DIM)^I13109+J13109*CARROT_HOURS*WEEKS*(1+CARROT_DIM)^J13109+K13109*MESCLUN_HOURS*WEEKS*(1+MESCLUN_DIM)^K13109</x:f>
        <x:v>12767.057348356519</x:v>
      </x:c>
      <x:c r="N13109" s="267" t="n">
        <x:f>MAX(M13109-FARMER_HOURS,0)/TEMP_HOURS_PER_WORKER</x:f>
        <x:v>8.366012047469805</x:v>
      </x:c>
      <x:c r="O13109" s="268" t="n">
        <x:f>I13109*TOMATO_PRICE+J13109*CARROT_PRICE+K13109*MESCLUN_PRICE</x:f>
        <x:v>210494</x:v>
      </x:c>
      <x:c r="P13109" s="268" t="n">
        <x:f>I13109*TOMATO_FERTILIZER+J13109*CARROT_FERTILIZER+K13109*MESCLUN_FERTILIZER</x:f>
        <x:v>28600</x:v>
      </x:c>
      <x:c r="Q13109" s="268" t="n">
        <x:f>MIN(M13109,FARMER_HOURS)*FARMER_RATE+MAX(M13109-FARMER_HOURS,0)*TEMP_RATE</x:f>
        <x:v>234150.3011867451</x:v>
      </x:c>
      <x:c r="R13109" s="268" t="n">
        <x:f>O13109-P13109-Q13109-FIXED_COST</x:f>
        <x:v>-72256.30118674511</x:v>
      </x:c>
      <x:c r="S13109" s="139" t="str">
        <x:f>IF(AND(L13109&lt;=TOTAL_BED_CAP,N13109&lt;=TEMP_WORKER_CAP),"YES","NO")</x:f>
        <x:v>NO</x:v>
      </x:c>
      <x:c r="T13109" s="139" t="n">
        <x:f>IF(S13109="YES",R13109,-1E+99)</x:f>
        <x:v>-1e+99</x:v>
      </x:c>
    </x:row>
    <x:row r="13110">
      <x:c r="A13110" s="139"/>
      <x:c r="B13110" s="139"/>
      <x:c r="C13110" s="139"/>
      <x:c r="D13110" s="139"/>
      <x:c r="E13110" s="139"/>
      <x:c r="F13110" s="139"/>
      <x:c r="G13110" s="139"/>
      <x:c r="H13110" s="139"/>
      <x:c r="I13110" s="266" t="n">
        <x:f>INT((ROW()-ROW($I$46))/((CARROT_CAP+1)*(MESCLUN_CAP+1)))</x:f>
        <x:v>20</x:v>
      </x:c>
      <x:c r="J13110" s="266" t="n">
        <x:f>MOD(INT((ROW()-ROW($I$46))/(MESCLUN_CAP+1)),CARROT_CAP+1)</x:f>
        <x:v>1</x:v>
      </x:c>
      <x:c r="K13110" s="266" t="n">
        <x:f>MOD(ROW()-ROW($I$46),MESCLUN_CAP+1)</x:f>
        <x:v>13</x:v>
      </x:c>
      <x:c r="L13110" s="266" t="n">
        <x:f>SUM(I13110:K13110)</x:f>
        <x:v>34</x:v>
      </x:c>
      <x:c r="M13110" s="267" t="n">
        <x:f>I13110*TOMATO_HOURS*WEEKS*(1+TOMATO_DIM)^I13110+J13110*CARROT_HOURS*WEEKS*(1+CARROT_DIM)^J13110+K13110*MESCLUN_HOURS*WEEKS*(1+MESCLUN_DIM)^K13110</x:f>
        <x:v>12827.779319064903</x:v>
      </x:c>
      <x:c r="N13110" s="267" t="n">
        <x:f>MAX(M13110-FARMER_HOURS,0)/TEMP_HOURS_PER_WORKER</x:f>
        <x:v>8.40818008268396</x:v>
      </x:c>
      <x:c r="O13110" s="268" t="n">
        <x:f>I13110*TOMATO_PRICE+J13110*CARROT_PRICE+K13110*MESCLUN_PRICE</x:f>
        <x:v>213194</x:v>
      </x:c>
      <x:c r="P13110" s="268" t="n">
        <x:f>I13110*TOMATO_FERTILIZER+J13110*CARROT_FERTILIZER+K13110*MESCLUN_FERTILIZER</x:f>
        <x:v>29480</x:v>
      </x:c>
      <x:c r="Q13110" s="268" t="n">
        <x:f>MIN(M13110,FARMER_HOURS)*FARMER_RATE+MAX(M13110-FARMER_HOURS,0)*TEMP_RATE</x:f>
        <x:v>235204.502067099</x:v>
      </x:c>
      <x:c r="R13110" s="268" t="n">
        <x:f>O13110-P13110-Q13110-FIXED_COST</x:f>
        <x:v>-71490.502067099</x:v>
      </x:c>
      <x:c r="S13110" s="139" t="str">
        <x:f>IF(AND(L13110&lt;=TOTAL_BED_CAP,N13110&lt;=TEMP_WORKER_CAP),"YES","NO")</x:f>
        <x:v>NO</x:v>
      </x:c>
      <x:c r="T13110" s="139" t="n">
        <x:f>IF(S13110="YES",R13110,-1E+99)</x:f>
        <x:v>-1e+99</x:v>
      </x:c>
    </x:row>
    <x:row r="13111">
      <x:c r="A13111" s="139"/>
      <x:c r="B13111" s="139"/>
      <x:c r="C13111" s="139"/>
      <x:c r="D13111" s="139"/>
      <x:c r="E13111" s="139"/>
      <x:c r="F13111" s="139"/>
      <x:c r="G13111" s="139"/>
      <x:c r="H13111" s="139"/>
      <x:c r="I13111" s="266" t="n">
        <x:f>INT((ROW()-ROW($I$46))/((CARROT_CAP+1)*(MESCLUN_CAP+1)))</x:f>
        <x:v>20</x:v>
      </x:c>
      <x:c r="J13111" s="266" t="n">
        <x:f>MOD(INT((ROW()-ROW($I$46))/(MESCLUN_CAP+1)),CARROT_CAP+1)</x:f>
        <x:v>1</x:v>
      </x:c>
      <x:c r="K13111" s="266" t="n">
        <x:f>MOD(ROW()-ROW($I$46),MESCLUN_CAP+1)</x:f>
        <x:v>14</x:v>
      </x:c>
      <x:c r="L13111" s="266" t="n">
        <x:f>SUM(I13111:K13111)</x:f>
        <x:v>35</x:v>
      </x:c>
      <x:c r="M13111" s="267" t="n">
        <x:f>I13111*TOMATO_HOURS*WEEKS*(1+TOMATO_DIM)^I13111+J13111*CARROT_HOURS*WEEKS*(1+CARROT_DIM)^J13111+K13111*MESCLUN_HOURS*WEEKS*(1+MESCLUN_DIM)^K13111</x:f>
        <x:v>12889.921400378564</x:v>
      </x:c>
      <x:c r="N13111" s="267" t="n">
        <x:f>MAX(M13111-FARMER_HOURS,0)/TEMP_HOURS_PER_WORKER</x:f>
        <x:v>8.451334305818447</x:v>
      </x:c>
      <x:c r="O13111" s="268" t="n">
        <x:f>I13111*TOMATO_PRICE+J13111*CARROT_PRICE+K13111*MESCLUN_PRICE</x:f>
        <x:v>215894</x:v>
      </x:c>
      <x:c r="P13111" s="268" t="n">
        <x:f>I13111*TOMATO_FERTILIZER+J13111*CARROT_FERTILIZER+K13111*MESCLUN_FERTILIZER</x:f>
        <x:v>30360</x:v>
      </x:c>
      <x:c r="Q13111" s="268" t="n">
        <x:f>MIN(M13111,FARMER_HOURS)*FARMER_RATE+MAX(M13111-FARMER_HOURS,0)*TEMP_RATE</x:f>
        <x:v>236283.35764546116</x:v>
      </x:c>
      <x:c r="R13111" s="268" t="n">
        <x:f>O13111-P13111-Q13111-FIXED_COST</x:f>
        <x:v>-70749.35764546116</x:v>
      </x:c>
      <x:c r="S13111" s="139" t="str">
        <x:f>IF(AND(L13111&lt;=TOTAL_BED_CAP,N13111&lt;=TEMP_WORKER_CAP),"YES","NO")</x:f>
        <x:v>NO</x:v>
      </x:c>
      <x:c r="T13111" s="139" t="n">
        <x:f>IF(S13111="YES",R13111,-1E+99)</x:f>
        <x:v>-1e+99</x:v>
      </x:c>
    </x:row>
    <x:row r="13112">
      <x:c r="A13112" s="139"/>
      <x:c r="B13112" s="139"/>
      <x:c r="C13112" s="139"/>
      <x:c r="D13112" s="139"/>
      <x:c r="E13112" s="139"/>
      <x:c r="F13112" s="139"/>
      <x:c r="G13112" s="139"/>
      <x:c r="H13112" s="139"/>
      <x:c r="I13112" s="266" t="n">
        <x:f>INT((ROW()-ROW($I$46))/((CARROT_CAP+1)*(MESCLUN_CAP+1)))</x:f>
        <x:v>20</x:v>
      </x:c>
      <x:c r="J13112" s="266" t="n">
        <x:f>MOD(INT((ROW()-ROW($I$46))/(MESCLUN_CAP+1)),CARROT_CAP+1)</x:f>
        <x:v>1</x:v>
      </x:c>
      <x:c r="K13112" s="266" t="n">
        <x:f>MOD(ROW()-ROW($I$46),MESCLUN_CAP+1)</x:f>
        <x:v>15</x:v>
      </x:c>
      <x:c r="L13112" s="266" t="n">
        <x:f>SUM(I13112:K13112)</x:f>
        <x:v>36</x:v>
      </x:c>
      <x:c r="M13112" s="267" t="n">
        <x:f>I13112*TOMATO_HOURS*WEEKS*(1+TOMATO_DIM)^I13112+J13112*CARROT_HOURS*WEEKS*(1+CARROT_DIM)^J13112+K13112*MESCLUN_HOURS*WEEKS*(1+MESCLUN_DIM)^K13112</x:f>
        <x:v>12953.509607254711</x:v>
      </x:c>
      <x:c r="N13112" s="267" t="n">
        <x:f>MAX(M13112-FARMER_HOURS,0)/TEMP_HOURS_PER_WORKER</x:f>
        <x:v>8.495492782815772</x:v>
      </x:c>
      <x:c r="O13112" s="268" t="n">
        <x:f>I13112*TOMATO_PRICE+J13112*CARROT_PRICE+K13112*MESCLUN_PRICE</x:f>
        <x:v>218594</x:v>
      </x:c>
      <x:c r="P13112" s="268" t="n">
        <x:f>I13112*TOMATO_FERTILIZER+J13112*CARROT_FERTILIZER+K13112*MESCLUN_FERTILIZER</x:f>
        <x:v>31240</x:v>
      </x:c>
      <x:c r="Q13112" s="268" t="n">
        <x:f>MIN(M13112,FARMER_HOURS)*FARMER_RATE+MAX(M13112-FARMER_HOURS,0)*TEMP_RATE</x:f>
        <x:v>237387.3195703943</x:v>
      </x:c>
      <x:c r="R13112" s="268" t="n">
        <x:f>O13112-P13112-Q13112-FIXED_COST</x:f>
        <x:v>-70033.31957039429</x:v>
      </x:c>
      <x:c r="S13112" s="139" t="str">
        <x:f>IF(AND(L13112&lt;=TOTAL_BED_CAP,N13112&lt;=TEMP_WORKER_CAP),"YES","NO")</x:f>
        <x:v>NO</x:v>
      </x:c>
      <x:c r="T13112" s="139" t="n">
        <x:f>IF(S13112="YES",R13112,-1E+99)</x:f>
        <x:v>-1e+99</x:v>
      </x:c>
    </x:row>
    <x:row r="13113">
      <x:c r="A13113" s="139"/>
      <x:c r="B13113" s="139"/>
      <x:c r="C13113" s="139"/>
      <x:c r="D13113" s="139"/>
      <x:c r="E13113" s="139"/>
      <x:c r="F13113" s="139"/>
      <x:c r="G13113" s="139"/>
      <x:c r="H13113" s="139"/>
      <x:c r="I13113" s="266" t="n">
        <x:f>INT((ROW()-ROW($I$46))/((CARROT_CAP+1)*(MESCLUN_CAP+1)))</x:f>
        <x:v>20</x:v>
      </x:c>
      <x:c r="J13113" s="266" t="n">
        <x:f>MOD(INT((ROW()-ROW($I$46))/(MESCLUN_CAP+1)),CARROT_CAP+1)</x:f>
        <x:v>1</x:v>
      </x:c>
      <x:c r="K13113" s="266" t="n">
        <x:f>MOD(ROW()-ROW($I$46),MESCLUN_CAP+1)</x:f>
        <x:v>16</x:v>
      </x:c>
      <x:c r="L13113" s="266" t="n">
        <x:f>SUM(I13113:K13113)</x:f>
        <x:v>37</x:v>
      </x:c>
      <x:c r="M13113" s="267" t="n">
        <x:f>I13113*TOMATO_HOURS*WEEKS*(1+TOMATO_DIM)^I13113+J13113*CARROT_HOURS*WEEKS*(1+CARROT_DIM)^J13113+K13113*MESCLUN_HOURS*WEEKS*(1+MESCLUN_DIM)^K13113</x:f>
        <x:v>13018.570383132199</x:v>
      </x:c>
      <x:c r="N13113" s="267" t="n">
        <x:f>MAX(M13113-FARMER_HOURS,0)/TEMP_HOURS_PER_WORKER</x:f>
        <x:v>8.540673877175138</x:v>
      </x:c>
      <x:c r="O13113" s="268" t="n">
        <x:f>I13113*TOMATO_PRICE+J13113*CARROT_PRICE+K13113*MESCLUN_PRICE</x:f>
        <x:v>221294</x:v>
      </x:c>
      <x:c r="P13113" s="268" t="n">
        <x:f>I13113*TOMATO_FERTILIZER+J13113*CARROT_FERTILIZER+K13113*MESCLUN_FERTILIZER</x:f>
        <x:v>32120</x:v>
      </x:c>
      <x:c r="Q13113" s="268" t="n">
        <x:f>MIN(M13113,FARMER_HOURS)*FARMER_RATE+MAX(M13113-FARMER_HOURS,0)*TEMP_RATE</x:f>
        <x:v>238516.84692937846</x:v>
      </x:c>
      <x:c r="R13113" s="268" t="n">
        <x:f>O13113-P13113-Q13113-FIXED_COST</x:f>
        <x:v>-69342.84692937846</x:v>
      </x:c>
      <x:c r="S13113" s="139" t="str">
        <x:f>IF(AND(L13113&lt;=TOTAL_BED_CAP,N13113&lt;=TEMP_WORKER_CAP),"YES","NO")</x:f>
        <x:v>NO</x:v>
      </x:c>
      <x:c r="T13113" s="139" t="n">
        <x:f>IF(S13113="YES",R13113,-1E+99)</x:f>
        <x:v>-1e+99</x:v>
      </x:c>
    </x:row>
    <x:row r="13114">
      <x:c r="A13114" s="139"/>
      <x:c r="B13114" s="139"/>
      <x:c r="C13114" s="139"/>
      <x:c r="D13114" s="139"/>
      <x:c r="E13114" s="139"/>
      <x:c r="F13114" s="139"/>
      <x:c r="G13114" s="139"/>
      <x:c r="H13114" s="139"/>
      <x:c r="I13114" s="266" t="n">
        <x:f>INT((ROW()-ROW($I$46))/((CARROT_CAP+1)*(MESCLUN_CAP+1)))</x:f>
        <x:v>20</x:v>
      </x:c>
      <x:c r="J13114" s="266" t="n">
        <x:f>MOD(INT((ROW()-ROW($I$46))/(MESCLUN_CAP+1)),CARROT_CAP+1)</x:f>
        <x:v>1</x:v>
      </x:c>
      <x:c r="K13114" s="266" t="n">
        <x:f>MOD(ROW()-ROW($I$46),MESCLUN_CAP+1)</x:f>
        <x:v>17</x:v>
      </x:c>
      <x:c r="L13114" s="266" t="n">
        <x:f>SUM(I13114:K13114)</x:f>
        <x:v>38</x:v>
      </x:c>
      <x:c r="M13114" s="267" t="n">
        <x:f>I13114*TOMATO_HOURS*WEEKS*(1+TOMATO_DIM)^I13114+J13114*CARROT_HOURS*WEEKS*(1+CARROT_DIM)^J13114+K13114*MESCLUN_HOURS*WEEKS*(1+MESCLUN_DIM)^K13114</x:f>
        <x:v>13085.13060657874</x:v>
      </x:c>
      <x:c r="N13114" s="267" t="n">
        <x:f>MAX(M13114-FARMER_HOURS,0)/TEMP_HOURS_PER_WORKER</x:f>
        <x:v>8.586896254568568</x:v>
      </x:c>
      <x:c r="O13114" s="268" t="n">
        <x:f>I13114*TOMATO_PRICE+J13114*CARROT_PRICE+K13114*MESCLUN_PRICE</x:f>
        <x:v>223994</x:v>
      </x:c>
      <x:c r="P13114" s="268" t="n">
        <x:f>I13114*TOMATO_FERTILIZER+J13114*CARROT_FERTILIZER+K13114*MESCLUN_FERTILIZER</x:f>
        <x:v>33000</x:v>
      </x:c>
      <x:c r="Q13114" s="268" t="n">
        <x:f>MIN(M13114,FARMER_HOURS)*FARMER_RATE+MAX(M13114-FARMER_HOURS,0)*TEMP_RATE</x:f>
        <x:v>239672.40636421423</x:v>
      </x:c>
      <x:c r="R13114" s="268" t="n">
        <x:f>O13114-P13114-Q13114-FIXED_COST</x:f>
        <x:v>-68678.40636421423</x:v>
      </x:c>
      <x:c r="S13114" s="139" t="str">
        <x:f>IF(AND(L13114&lt;=TOTAL_BED_CAP,N13114&lt;=TEMP_WORKER_CAP),"YES","NO")</x:f>
        <x:v>NO</x:v>
      </x:c>
      <x:c r="T13114" s="139" t="n">
        <x:f>IF(S13114="YES",R13114,-1E+99)</x:f>
        <x:v>-1e+99</x:v>
      </x:c>
    </x:row>
    <x:row r="13115">
      <x:c r="A13115" s="139"/>
      <x:c r="B13115" s="139"/>
      <x:c r="C13115" s="139"/>
      <x:c r="D13115" s="139"/>
      <x:c r="E13115" s="139"/>
      <x:c r="F13115" s="139"/>
      <x:c r="G13115" s="139"/>
      <x:c r="H13115" s="139"/>
      <x:c r="I13115" s="266" t="n">
        <x:f>INT((ROW()-ROW($I$46))/((CARROT_CAP+1)*(MESCLUN_CAP+1)))</x:f>
        <x:v>20</x:v>
      </x:c>
      <x:c r="J13115" s="266" t="n">
        <x:f>MOD(INT((ROW()-ROW($I$46))/(MESCLUN_CAP+1)),CARROT_CAP+1)</x:f>
        <x:v>1</x:v>
      </x:c>
      <x:c r="K13115" s="266" t="n">
        <x:f>MOD(ROW()-ROW($I$46),MESCLUN_CAP+1)</x:f>
        <x:v>18</x:v>
      </x:c>
      <x:c r="L13115" s="266" t="n">
        <x:f>SUM(I13115:K13115)</x:f>
        <x:v>39</x:v>
      </x:c>
      <x:c r="M13115" s="267" t="n">
        <x:f>I13115*TOMATO_HOURS*WEEKS*(1+TOMATO_DIM)^I13115+J13115*CARROT_HOURS*WEEKS*(1+CARROT_DIM)^J13115+K13115*MESCLUN_HOURS*WEEKS*(1+MESCLUN_DIM)^K13115</x:f>
        <x:v>13153.217598037327</x:v>
      </x:c>
      <x:c r="N13115" s="267" t="n">
        <x:f>MAX(M13115-FARMER_HOURS,0)/TEMP_HOURS_PER_WORKER</x:f>
        <x:v>8.634178887525922</x:v>
      </x:c>
      <x:c r="O13115" s="268" t="n">
        <x:f>I13115*TOMATO_PRICE+J13115*CARROT_PRICE+K13115*MESCLUN_PRICE</x:f>
        <x:v>226694</x:v>
      </x:c>
      <x:c r="P13115" s="268" t="n">
        <x:f>I13115*TOMATO_FERTILIZER+J13115*CARROT_FERTILIZER+K13115*MESCLUN_FERTILIZER</x:f>
        <x:v>33880</x:v>
      </x:c>
      <x:c r="Q13115" s="268" t="n">
        <x:f>MIN(M13115,FARMER_HOURS)*FARMER_RATE+MAX(M13115-FARMER_HOURS,0)*TEMP_RATE</x:f>
        <x:v>240854.47218814804</x:v>
      </x:c>
      <x:c r="R13115" s="268" t="n">
        <x:f>O13115-P13115-Q13115-FIXED_COST</x:f>
        <x:v>-68040.47218814804</x:v>
      </x:c>
      <x:c r="S13115" s="139" t="str">
        <x:f>IF(AND(L13115&lt;=TOTAL_BED_CAP,N13115&lt;=TEMP_WORKER_CAP),"YES","NO")</x:f>
        <x:v>NO</x:v>
      </x:c>
      <x:c r="T13115" s="139" t="n">
        <x:f>IF(S13115="YES",R13115,-1E+99)</x:f>
        <x:v>-1e+99</x:v>
      </x:c>
    </x:row>
    <x:row r="13116">
      <x:c r="A13116" s="139"/>
      <x:c r="B13116" s="139"/>
      <x:c r="C13116" s="139"/>
      <x:c r="D13116" s="139"/>
      <x:c r="E13116" s="139"/>
      <x:c r="F13116" s="139"/>
      <x:c r="G13116" s="139"/>
      <x:c r="H13116" s="139"/>
      <x:c r="I13116" s="266" t="n">
        <x:f>INT((ROW()-ROW($I$46))/((CARROT_CAP+1)*(MESCLUN_CAP+1)))</x:f>
        <x:v>20</x:v>
      </x:c>
      <x:c r="J13116" s="266" t="n">
        <x:f>MOD(INT((ROW()-ROW($I$46))/(MESCLUN_CAP+1)),CARROT_CAP+1)</x:f>
        <x:v>1</x:v>
      </x:c>
      <x:c r="K13116" s="266" t="n">
        <x:f>MOD(ROW()-ROW($I$46),MESCLUN_CAP+1)</x:f>
        <x:v>19</x:v>
      </x:c>
      <x:c r="L13116" s="266" t="n">
        <x:f>SUM(I13116:K13116)</x:f>
        <x:v>40</x:v>
      </x:c>
      <x:c r="M13116" s="267" t="n">
        <x:f>I13116*TOMATO_HOURS*WEEKS*(1+TOMATO_DIM)^I13116+J13116*CARROT_HOURS*WEEKS*(1+CARROT_DIM)^J13116+K13116*MESCLUN_HOURS*WEEKS*(1+MESCLUN_DIM)^K13116</x:f>
        <x:v>13222.85912667335</x:v>
      </x:c>
      <x:c r="N13116" s="267" t="n">
        <x:f>MAX(M13116-FARMER_HOURS,0)/TEMP_HOURS_PER_WORKER</x:f>
        <x:v>8.682541060189825</x:v>
      </x:c>
      <x:c r="O13116" s="268" t="n">
        <x:f>I13116*TOMATO_PRICE+J13116*CARROT_PRICE+K13116*MESCLUN_PRICE</x:f>
        <x:v>229394</x:v>
      </x:c>
      <x:c r="P13116" s="268" t="n">
        <x:f>I13116*TOMATO_FERTILIZER+J13116*CARROT_FERTILIZER+K13116*MESCLUN_FERTILIZER</x:f>
        <x:v>34760</x:v>
      </x:c>
      <x:c r="Q13116" s="268" t="n">
        <x:f>MIN(M13116,FARMER_HOURS)*FARMER_RATE+MAX(M13116-FARMER_HOURS,0)*TEMP_RATE</x:f>
        <x:v>242063.52650474565</x:v>
      </x:c>
      <x:c r="R13116" s="268" t="n">
        <x:f>O13116-P13116-Q13116-FIXED_COST</x:f>
        <x:v>-67429.52650474565</x:v>
      </x:c>
      <x:c r="S13116" s="139" t="str">
        <x:f>IF(AND(L13116&lt;=TOTAL_BED_CAP,N13116&lt;=TEMP_WORKER_CAP),"YES","NO")</x:f>
        <x:v>NO</x:v>
      </x:c>
      <x:c r="T13116" s="139" t="n">
        <x:f>IF(S13116="YES",R13116,-1E+99)</x:f>
        <x:v>-1e+99</x:v>
      </x:c>
    </x:row>
    <x:row r="13117">
      <x:c r="A13117" s="139"/>
      <x:c r="B13117" s="139"/>
      <x:c r="C13117" s="139"/>
      <x:c r="D13117" s="139"/>
      <x:c r="E13117" s="139"/>
      <x:c r="F13117" s="139"/>
      <x:c r="G13117" s="139"/>
      <x:c r="H13117" s="139"/>
      <x:c r="I13117" s="266" t="n">
        <x:f>INT((ROW()-ROW($I$46))/((CARROT_CAP+1)*(MESCLUN_CAP+1)))</x:f>
        <x:v>20</x:v>
      </x:c>
      <x:c r="J13117" s="266" t="n">
        <x:f>MOD(INT((ROW()-ROW($I$46))/(MESCLUN_CAP+1)),CARROT_CAP+1)</x:f>
        <x:v>1</x:v>
      </x:c>
      <x:c r="K13117" s="266" t="n">
        <x:f>MOD(ROW()-ROW($I$46),MESCLUN_CAP+1)</x:f>
        <x:v>20</x:v>
      </x:c>
      <x:c r="L13117" s="266" t="n">
        <x:f>SUM(I13117:K13117)</x:f>
        <x:v>41</x:v>
      </x:c>
      <x:c r="M13117" s="267" t="n">
        <x:f>I13117*TOMATO_HOURS*WEEKS*(1+TOMATO_DIM)^I13117+J13117*CARROT_HOURS*WEEKS*(1+CARROT_DIM)^J13117+K13117*MESCLUN_HOURS*WEEKS*(1+MESCLUN_DIM)^K13117</x:f>
        <x:v>13294.083417323825</x:v>
      </x:c>
      <x:c r="N13117" s="267" t="n">
        <x:f>MAX(M13117-FARMER_HOURS,0)/TEMP_HOURS_PER_WORKER</x:f>
        <x:v>8.732002373141546</x:v>
      </x:c>
      <x:c r="O13117" s="268" t="n">
        <x:f>I13117*TOMATO_PRICE+J13117*CARROT_PRICE+K13117*MESCLUN_PRICE</x:f>
        <x:v>232094</x:v>
      </x:c>
      <x:c r="P13117" s="268" t="n">
        <x:f>I13117*TOMATO_FERTILIZER+J13117*CARROT_FERTILIZER+K13117*MESCLUN_FERTILIZER</x:f>
        <x:v>35640</x:v>
      </x:c>
      <x:c r="Q13117" s="268" t="n">
        <x:f>MIN(M13117,FARMER_HOURS)*FARMER_RATE+MAX(M13117-FARMER_HOURS,0)*TEMP_RATE</x:f>
        <x:v>243300.05932853863</x:v>
      </x:c>
      <x:c r="R13117" s="268" t="n">
        <x:f>O13117-P13117-Q13117-FIXED_COST</x:f>
        <x:v>-66846.05932853863</x:v>
      </x:c>
      <x:c r="S13117" s="139" t="str">
        <x:f>IF(AND(L13117&lt;=TOTAL_BED_CAP,N13117&lt;=TEMP_WORKER_CAP),"YES","NO")</x:f>
        <x:v>NO</x:v>
      </x:c>
      <x:c r="T13117" s="139" t="n">
        <x:f>IF(S13117="YES",R13117,-1E+99)</x:f>
        <x:v>-1e+99</x:v>
      </x:c>
    </x:row>
    <x:row r="13118">
      <x:c r="A13118" s="139"/>
      <x:c r="B13118" s="139"/>
      <x:c r="C13118" s="139"/>
      <x:c r="D13118" s="139"/>
      <x:c r="E13118" s="139"/>
      <x:c r="F13118" s="139"/>
      <x:c r="G13118" s="139"/>
      <x:c r="H13118" s="139"/>
      <x:c r="I13118" s="266" t="n">
        <x:f>INT((ROW()-ROW($I$46))/((CARROT_CAP+1)*(MESCLUN_CAP+1)))</x:f>
        <x:v>20</x:v>
      </x:c>
      <x:c r="J13118" s="266" t="n">
        <x:f>MOD(INT((ROW()-ROW($I$46))/(MESCLUN_CAP+1)),CARROT_CAP+1)</x:f>
        <x:v>1</x:v>
      </x:c>
      <x:c r="K13118" s="266" t="n">
        <x:f>MOD(ROW()-ROW($I$46),MESCLUN_CAP+1)</x:f>
        <x:v>21</x:v>
      </x:c>
      <x:c r="L13118" s="266" t="n">
        <x:f>SUM(I13118:K13118)</x:f>
        <x:v>42</x:v>
      </x:c>
      <x:c r="M13118" s="267" t="n">
        <x:f>I13118*TOMATO_HOURS*WEEKS*(1+TOMATO_DIM)^I13118+J13118*CARROT_HOURS*WEEKS*(1+CARROT_DIM)^J13118+K13118*MESCLUN_HOURS*WEEKS*(1+MESCLUN_DIM)^K13118</x:f>
        <x:v>13366.91915755027</x:v>
      </x:c>
      <x:c r="N13118" s="267" t="n">
        <x:f>MAX(M13118-FARMER_HOURS,0)/TEMP_HOURS_PER_WORKER</x:f>
        <x:v>8.782582748298799</x:v>
      </x:c>
      <x:c r="O13118" s="268" t="n">
        <x:f>I13118*TOMATO_PRICE+J13118*CARROT_PRICE+K13118*MESCLUN_PRICE</x:f>
        <x:v>234794</x:v>
      </x:c>
      <x:c r="P13118" s="268" t="n">
        <x:f>I13118*TOMATO_FERTILIZER+J13118*CARROT_FERTILIZER+K13118*MESCLUN_FERTILIZER</x:f>
        <x:v>36520</x:v>
      </x:c>
      <x:c r="Q13118" s="268" t="n">
        <x:f>MIN(M13118,FARMER_HOURS)*FARMER_RATE+MAX(M13118-FARMER_HOURS,0)*TEMP_RATE</x:f>
        <x:v>244564.56870746997</x:v>
      </x:c>
      <x:c r="R13118" s="268" t="n">
        <x:f>O13118-P13118-Q13118-FIXED_COST</x:f>
        <x:v>-66290.56870746997</x:v>
      </x:c>
      <x:c r="S13118" s="139" t="str">
        <x:f>IF(AND(L13118&lt;=TOTAL_BED_CAP,N13118&lt;=TEMP_WORKER_CAP),"YES","NO")</x:f>
        <x:v>NO</x:v>
      </x:c>
      <x:c r="T13118" s="139" t="n">
        <x:f>IF(S13118="YES",R13118,-1E+99)</x:f>
        <x:v>-1e+99</x:v>
      </x:c>
    </x:row>
    <x:row r="13119">
      <x:c r="A13119" s="139"/>
      <x:c r="B13119" s="139"/>
      <x:c r="C13119" s="139"/>
      <x:c r="D13119" s="139"/>
      <x:c r="E13119" s="139"/>
      <x:c r="F13119" s="139"/>
      <x:c r="G13119" s="139"/>
      <x:c r="H13119" s="139"/>
      <x:c r="I13119" s="266" t="n">
        <x:f>INT((ROW()-ROW($I$46))/((CARROT_CAP+1)*(MESCLUN_CAP+1)))</x:f>
        <x:v>20</x:v>
      </x:c>
      <x:c r="J13119" s="266" t="n">
        <x:f>MOD(INT((ROW()-ROW($I$46))/(MESCLUN_CAP+1)),CARROT_CAP+1)</x:f>
        <x:v>1</x:v>
      </x:c>
      <x:c r="K13119" s="266" t="n">
        <x:f>MOD(ROW()-ROW($I$46),MESCLUN_CAP+1)</x:f>
        <x:v>22</x:v>
      </x:c>
      <x:c r="L13119" s="266" t="n">
        <x:f>SUM(I13119:K13119)</x:f>
        <x:v>43</x:v>
      </x:c>
      <x:c r="M13119" s="267" t="n">
        <x:f>I13119*TOMATO_HOURS*WEEKS*(1+TOMATO_DIM)^I13119+J13119*CARROT_HOURS*WEEKS*(1+CARROT_DIM)^J13119+K13119*MESCLUN_HOURS*WEEKS*(1+MESCLUN_DIM)^K13119</x:f>
        <x:v>13441.395504796667</x:v>
      </x:c>
      <x:c r="N13119" s="267" t="n">
        <x:f>MAX(M13119-FARMER_HOURS,0)/TEMP_HOURS_PER_WORKER</x:f>
        <x:v>8.834302433886574</x:v>
      </x:c>
      <x:c r="O13119" s="268" t="n">
        <x:f>I13119*TOMATO_PRICE+J13119*CARROT_PRICE+K13119*MESCLUN_PRICE</x:f>
        <x:v>237494</x:v>
      </x:c>
      <x:c r="P13119" s="268" t="n">
        <x:f>I13119*TOMATO_FERTILIZER+J13119*CARROT_FERTILIZER+K13119*MESCLUN_FERTILIZER</x:f>
        <x:v>37400</x:v>
      </x:c>
      <x:c r="Q13119" s="268" t="n">
        <x:f>MIN(M13119,FARMER_HOURS)*FARMER_RATE+MAX(M13119-FARMER_HOURS,0)*TEMP_RATE</x:f>
        <x:v>245857.56084716434</x:v>
      </x:c>
      <x:c r="R13119" s="268" t="n">
        <x:f>O13119-P13119-Q13119-FIXED_COST</x:f>
        <x:v>-65763.56084716434</x:v>
      </x:c>
      <x:c r="S13119" s="139" t="str">
        <x:f>IF(AND(L13119&lt;=TOTAL_BED_CAP,N13119&lt;=TEMP_WORKER_CAP),"YES","NO")</x:f>
        <x:v>NO</x:v>
      </x:c>
      <x:c r="T13119" s="139" t="n">
        <x:f>IF(S13119="YES",R13119,-1E+99)</x:f>
        <x:v>-1e+99</x:v>
      </x:c>
    </x:row>
    <x:row r="13120">
      <x:c r="A13120" s="139"/>
      <x:c r="B13120" s="139"/>
      <x:c r="C13120" s="139"/>
      <x:c r="D13120" s="139"/>
      <x:c r="E13120" s="139"/>
      <x:c r="F13120" s="139"/>
      <x:c r="G13120" s="139"/>
      <x:c r="H13120" s="139"/>
      <x:c r="I13120" s="266" t="n">
        <x:f>INT((ROW()-ROW($I$46))/((CARROT_CAP+1)*(MESCLUN_CAP+1)))</x:f>
        <x:v>20</x:v>
      </x:c>
      <x:c r="J13120" s="266" t="n">
        <x:f>MOD(INT((ROW()-ROW($I$46))/(MESCLUN_CAP+1)),CARROT_CAP+1)</x:f>
        <x:v>1</x:v>
      </x:c>
      <x:c r="K13120" s="266" t="n">
        <x:f>MOD(ROW()-ROW($I$46),MESCLUN_CAP+1)</x:f>
        <x:v>23</x:v>
      </x:c>
      <x:c r="L13120" s="266" t="n">
        <x:f>SUM(I13120:K13120)</x:f>
        <x:v>44</x:v>
      </x:c>
      <x:c r="M13120" s="267" t="n">
        <x:f>I13120*TOMATO_HOURS*WEEKS*(1+TOMATO_DIM)^I13120+J13120*CARROT_HOURS*WEEKS*(1+CARROT_DIM)^J13120+K13120*MESCLUN_HOURS*WEEKS*(1+MESCLUN_DIM)^K13120</x:f>
        <x:v>13517.542093654101</x:v>
      </x:c>
      <x:c r="N13120" s="267" t="n">
        <x:f>MAX(M13120-FARMER_HOURS,0)/TEMP_HOURS_PER_WORKER</x:f>
        <x:v>8.887182009482014</x:v>
      </x:c>
      <x:c r="O13120" s="268" t="n">
        <x:f>I13120*TOMATO_PRICE+J13120*CARROT_PRICE+K13120*MESCLUN_PRICE</x:f>
        <x:v>240194</x:v>
      </x:c>
      <x:c r="P13120" s="268" t="n">
        <x:f>I13120*TOMATO_FERTILIZER+J13120*CARROT_FERTILIZER+K13120*MESCLUN_FERTILIZER</x:f>
        <x:v>38280</x:v>
      </x:c>
      <x:c r="Q13120" s="268" t="n">
        <x:f>MIN(M13120,FARMER_HOURS)*FARMER_RATE+MAX(M13120-FARMER_HOURS,0)*TEMP_RATE</x:f>
        <x:v>247179.55023705037</x:v>
      </x:c>
      <x:c r="R13120" s="268" t="n">
        <x:f>O13120-P13120-Q13120-FIXED_COST</x:f>
        <x:v>-65265.55023705037</x:v>
      </x:c>
      <x:c r="S13120" s="139" t="str">
        <x:f>IF(AND(L13120&lt;=TOTAL_BED_CAP,N13120&lt;=TEMP_WORKER_CAP),"YES","NO")</x:f>
        <x:v>NO</x:v>
      </x:c>
      <x:c r="T13120" s="139" t="n">
        <x:f>IF(S13120="YES",R13120,-1E+99)</x:f>
        <x:v>-1e+99</x:v>
      </x:c>
    </x:row>
    <x:row r="13121">
      <x:c r="A13121" s="139"/>
      <x:c r="B13121" s="139"/>
      <x:c r="C13121" s="139"/>
      <x:c r="D13121" s="139"/>
      <x:c r="E13121" s="139"/>
      <x:c r="F13121" s="139"/>
      <x:c r="G13121" s="139"/>
      <x:c r="H13121" s="139"/>
      <x:c r="I13121" s="266" t="n">
        <x:f>INT((ROW()-ROW($I$46))/((CARROT_CAP+1)*(MESCLUN_CAP+1)))</x:f>
        <x:v>20</x:v>
      </x:c>
      <x:c r="J13121" s="266" t="n">
        <x:f>MOD(INT((ROW()-ROW($I$46))/(MESCLUN_CAP+1)),CARROT_CAP+1)</x:f>
        <x:v>1</x:v>
      </x:c>
      <x:c r="K13121" s="266" t="n">
        <x:f>MOD(ROW()-ROW($I$46),MESCLUN_CAP+1)</x:f>
        <x:v>24</x:v>
      </x:c>
      <x:c r="L13121" s="266" t="n">
        <x:f>SUM(I13121:K13121)</x:f>
        <x:v>45</x:v>
      </x:c>
      <x:c r="M13121" s="267" t="n">
        <x:f>I13121*TOMATO_HOURS*WEEKS*(1+TOMATO_DIM)^I13121+J13121*CARROT_HOURS*WEEKS*(1+CARROT_DIM)^J13121+K13121*MESCLUN_HOURS*WEEKS*(1+MESCLUN_DIM)^K13121</x:f>
        <x:v>13595.389043233597</x:v>
      </x:c>
      <x:c r="N13121" s="267" t="n">
        <x:f>MAX(M13121-FARMER_HOURS,0)/TEMP_HOURS_PER_WORKER</x:f>
        <x:v>8.941242391134443</x:v>
      </x:c>
      <x:c r="O13121" s="268" t="n">
        <x:f>I13121*TOMATO_PRICE+J13121*CARROT_PRICE+K13121*MESCLUN_PRICE</x:f>
        <x:v>242894</x:v>
      </x:c>
      <x:c r="P13121" s="268" t="n">
        <x:f>I13121*TOMATO_FERTILIZER+J13121*CARROT_FERTILIZER+K13121*MESCLUN_FERTILIZER</x:f>
        <x:v>39160</x:v>
      </x:c>
      <x:c r="Q13121" s="268" t="n">
        <x:f>MIN(M13121,FARMER_HOURS)*FARMER_RATE+MAX(M13121-FARMER_HOURS,0)*TEMP_RATE</x:f>
        <x:v>248531.05977836106</x:v>
      </x:c>
      <x:c r="R13121" s="268" t="n">
        <x:f>O13121-P13121-Q13121-FIXED_COST</x:f>
        <x:v>-64797.05977836106</x:v>
      </x:c>
      <x:c r="S13121" s="139" t="str">
        <x:f>IF(AND(L13121&lt;=TOTAL_BED_CAP,N13121&lt;=TEMP_WORKER_CAP),"YES","NO")</x:f>
        <x:v>NO</x:v>
      </x:c>
      <x:c r="T13121" s="139" t="n">
        <x:f>IF(S13121="YES",R13121,-1E+99)</x:f>
        <x:v>-1e+99</x:v>
      </x:c>
    </x:row>
    <x:row r="13122">
      <x:c r="A13122" s="139"/>
      <x:c r="B13122" s="139"/>
      <x:c r="C13122" s="139"/>
      <x:c r="D13122" s="139"/>
      <x:c r="E13122" s="139"/>
      <x:c r="F13122" s="139"/>
      <x:c r="G13122" s="139"/>
      <x:c r="H13122" s="139"/>
      <x:c r="I13122" s="266" t="n">
        <x:f>INT((ROW()-ROW($I$46))/((CARROT_CAP+1)*(MESCLUN_CAP+1)))</x:f>
        <x:v>20</x:v>
      </x:c>
      <x:c r="J13122" s="266" t="n">
        <x:f>MOD(INT((ROW()-ROW($I$46))/(MESCLUN_CAP+1)),CARROT_CAP+1)</x:f>
        <x:v>1</x:v>
      </x:c>
      <x:c r="K13122" s="266" t="n">
        <x:f>MOD(ROW()-ROW($I$46),MESCLUN_CAP+1)</x:f>
        <x:v>25</x:v>
      </x:c>
      <x:c r="L13122" s="266" t="n">
        <x:f>SUM(I13122:K13122)</x:f>
        <x:v>46</x:v>
      </x:c>
      <x:c r="M13122" s="267" t="n">
        <x:f>I13122*TOMATO_HOURS*WEEKS*(1+TOMATO_DIM)^I13122+J13122*CARROT_HOURS*WEEKS*(1+CARROT_DIM)^J13122+K13122*MESCLUN_HOURS*WEEKS*(1+MESCLUN_DIM)^K13122</x:f>
        <x:v>13674.966964648695</x:v>
      </x:c>
      <x:c r="N13122" s="267" t="n">
        <x:f>MAX(M13122-FARMER_HOURS,0)/TEMP_HOURS_PER_WORKER</x:f>
        <x:v>8.996504836561593</x:v>
      </x:c>
      <x:c r="O13122" s="268" t="n">
        <x:f>I13122*TOMATO_PRICE+J13122*CARROT_PRICE+K13122*MESCLUN_PRICE</x:f>
        <x:v>245594</x:v>
      </x:c>
      <x:c r="P13122" s="268" t="n">
        <x:f>I13122*TOMATO_FERTILIZER+J13122*CARROT_FERTILIZER+K13122*MESCLUN_FERTILIZER</x:f>
        <x:v>40040</x:v>
      </x:c>
      <x:c r="Q13122" s="268" t="n">
        <x:f>MIN(M13122,FARMER_HOURS)*FARMER_RATE+MAX(M13122-FARMER_HOURS,0)*TEMP_RATE</x:f>
        <x:v>249912.62091403984</x:v>
      </x:c>
      <x:c r="R13122" s="268" t="n">
        <x:f>O13122-P13122-Q13122-FIXED_COST</x:f>
        <x:v>-64358.62091403984</x:v>
      </x:c>
      <x:c r="S13122" s="139" t="str">
        <x:f>IF(AND(L13122&lt;=TOTAL_BED_CAP,N13122&lt;=TEMP_WORKER_CAP),"YES","NO")</x:f>
        <x:v>NO</x:v>
      </x:c>
      <x:c r="T13122" s="139" t="n">
        <x:f>IF(S13122="YES",R13122,-1E+99)</x:f>
        <x:v>-1e+99</x:v>
      </x:c>
    </x:row>
    <x:row r="13123">
      <x:c r="A13123" s="139"/>
      <x:c r="B13123" s="139"/>
      <x:c r="C13123" s="139"/>
      <x:c r="D13123" s="139"/>
      <x:c r="E13123" s="139"/>
      <x:c r="F13123" s="139"/>
      <x:c r="G13123" s="139"/>
      <x:c r="H13123" s="139"/>
      <x:c r="I13123" s="266" t="n">
        <x:f>INT((ROW()-ROW($I$46))/((CARROT_CAP+1)*(MESCLUN_CAP+1)))</x:f>
        <x:v>20</x:v>
      </x:c>
      <x:c r="J13123" s="266" t="n">
        <x:f>MOD(INT((ROW()-ROW($I$46))/(MESCLUN_CAP+1)),CARROT_CAP+1)</x:f>
        <x:v>1</x:v>
      </x:c>
      <x:c r="K13123" s="266" t="n">
        <x:f>MOD(ROW()-ROW($I$46),MESCLUN_CAP+1)</x:f>
        <x:v>26</x:v>
      </x:c>
      <x:c r="L13123" s="266" t="n">
        <x:f>SUM(I13123:K13123)</x:f>
        <x:v>47</x:v>
      </x:c>
      <x:c r="M13123" s="267" t="n">
        <x:f>I13123*TOMATO_HOURS*WEEKS*(1+TOMATO_DIM)^I13123+J13123*CARROT_HOURS*WEEKS*(1+CARROT_DIM)^J13123+K13123*MESCLUN_HOURS*WEEKS*(1+MESCLUN_DIM)^K13123</x:f>
        <x:v>13756.306968609413</x:v>
      </x:c>
      <x:c r="N13123" s="267" t="n">
        <x:f>MAX(M13123-FARMER_HOURS,0)/TEMP_HOURS_PER_WORKER</x:f>
        <x:v>9.052990950423204</x:v>
      </x:c>
      <x:c r="O13123" s="268" t="n">
        <x:f>I13123*TOMATO_PRICE+J13123*CARROT_PRICE+K13123*MESCLUN_PRICE</x:f>
        <x:v>248294</x:v>
      </x:c>
      <x:c r="P13123" s="268" t="n">
        <x:f>I13123*TOMATO_FERTILIZER+J13123*CARROT_FERTILIZER+K13123*MESCLUN_FERTILIZER</x:f>
        <x:v>40920</x:v>
      </x:c>
      <x:c r="Q13123" s="268" t="n">
        <x:f>MIN(M13123,FARMER_HOURS)*FARMER_RATE+MAX(M13123-FARMER_HOURS,0)*TEMP_RATE</x:f>
        <x:v>251324.77376058008</x:v>
      </x:c>
      <x:c r="R13123" s="268" t="n">
        <x:f>O13123-P13123-Q13123-FIXED_COST</x:f>
        <x:v>-63950.77376058008</x:v>
      </x:c>
      <x:c r="S13123" s="139" t="str">
        <x:f>IF(AND(L13123&lt;=TOTAL_BED_CAP,N13123&lt;=TEMP_WORKER_CAP),"YES","NO")</x:f>
        <x:v>NO</x:v>
      </x:c>
      <x:c r="T13123" s="139" t="n">
        <x:f>IF(S13123="YES",R13123,-1E+99)</x:f>
        <x:v>-1e+99</x:v>
      </x:c>
    </x:row>
    <x:row r="13124">
      <x:c r="A13124" s="139"/>
      <x:c r="B13124" s="139"/>
      <x:c r="C13124" s="139"/>
      <x:c r="D13124" s="139"/>
      <x:c r="E13124" s="139"/>
      <x:c r="F13124" s="139"/>
      <x:c r="G13124" s="139"/>
      <x:c r="H13124" s="139"/>
      <x:c r="I13124" s="266" t="n">
        <x:f>INT((ROW()-ROW($I$46))/((CARROT_CAP+1)*(MESCLUN_CAP+1)))</x:f>
        <x:v>20</x:v>
      </x:c>
      <x:c r="J13124" s="266" t="n">
        <x:f>MOD(INT((ROW()-ROW($I$46))/(MESCLUN_CAP+1)),CARROT_CAP+1)</x:f>
        <x:v>1</x:v>
      </x:c>
      <x:c r="K13124" s="266" t="n">
        <x:f>MOD(ROW()-ROW($I$46),MESCLUN_CAP+1)</x:f>
        <x:v>27</x:v>
      </x:c>
      <x:c r="L13124" s="266" t="n">
        <x:f>SUM(I13124:K13124)</x:f>
        <x:v>48</x:v>
      </x:c>
      <x:c r="M13124" s="267" t="n">
        <x:f>I13124*TOMATO_HOURS*WEEKS*(1+TOMATO_DIM)^I13124+J13124*CARROT_HOURS*WEEKS*(1+CARROT_DIM)^J13124+K13124*MESCLUN_HOURS*WEEKS*(1+MESCLUN_DIM)^K13124</x:f>
        <x:v>13839.44067312917</x:v>
      </x:c>
      <x:c r="N13124" s="267" t="n">
        <x:f>MAX(M13124-FARMER_HOURS,0)/TEMP_HOURS_PER_WORKER</x:f>
        <x:v>9.110722689673034</x:v>
      </x:c>
      <x:c r="O13124" s="268" t="n">
        <x:f>I13124*TOMATO_PRICE+J13124*CARROT_PRICE+K13124*MESCLUN_PRICE</x:f>
        <x:v>250994</x:v>
      </x:c>
      <x:c r="P13124" s="268" t="n">
        <x:f>I13124*TOMATO_FERTILIZER+J13124*CARROT_FERTILIZER+K13124*MESCLUN_FERTILIZER</x:f>
        <x:v>41800</x:v>
      </x:c>
      <x:c r="Q13124" s="268" t="n">
        <x:f>MIN(M13124,FARMER_HOURS)*FARMER_RATE+MAX(M13124-FARMER_HOURS,0)*TEMP_RATE</x:f>
        <x:v>252768.06724182586</x:v>
      </x:c>
      <x:c r="R13124" s="268" t="n">
        <x:f>O13124-P13124-Q13124-FIXED_COST</x:f>
        <x:v>-63574.06724182586</x:v>
      </x:c>
      <x:c r="S13124" s="139" t="str">
        <x:f>IF(AND(L13124&lt;=TOTAL_BED_CAP,N13124&lt;=TEMP_WORKER_CAP),"YES","NO")</x:f>
        <x:v>NO</x:v>
      </x:c>
      <x:c r="T13124" s="139" t="n">
        <x:f>IF(S13124="YES",R13124,-1E+99)</x:f>
        <x:v>-1e+99</x:v>
      </x:c>
    </x:row>
    <x:row r="13125">
      <x:c r="A13125" s="139"/>
      <x:c r="B13125" s="139"/>
      <x:c r="C13125" s="139"/>
      <x:c r="D13125" s="139"/>
      <x:c r="E13125" s="139"/>
      <x:c r="F13125" s="139"/>
      <x:c r="G13125" s="139"/>
      <x:c r="H13125" s="139"/>
      <x:c r="I13125" s="266" t="n">
        <x:f>INT((ROW()-ROW($I$46))/((CARROT_CAP+1)*(MESCLUN_CAP+1)))</x:f>
        <x:v>20</x:v>
      </x:c>
      <x:c r="J13125" s="266" t="n">
        <x:f>MOD(INT((ROW()-ROW($I$46))/(MESCLUN_CAP+1)),CARROT_CAP+1)</x:f>
        <x:v>1</x:v>
      </x:c>
      <x:c r="K13125" s="266" t="n">
        <x:f>MOD(ROW()-ROW($I$46),MESCLUN_CAP+1)</x:f>
        <x:v>28</x:v>
      </x:c>
      <x:c r="L13125" s="266" t="n">
        <x:f>SUM(I13125:K13125)</x:f>
        <x:v>49</x:v>
      </x:c>
      <x:c r="M13125" s="267" t="n">
        <x:f>I13125*TOMATO_HOURS*WEEKS*(1+TOMATO_DIM)^I13125+J13125*CARROT_HOURS*WEEKS*(1+CARROT_DIM)^J13125+K13125*MESCLUN_HOURS*WEEKS*(1+MESCLUN_DIM)^K13125</x:f>
        <x:v>13924.400211346323</x:v>
      </x:c>
      <x:c r="N13125" s="267" t="n">
        <x:f>MAX(M13125-FARMER_HOURS,0)/TEMP_HOURS_PER_WORKER</x:f>
        <x:v>9.169722368990502</x:v>
      </x:c>
      <x:c r="O13125" s="268" t="n">
        <x:f>I13125*TOMATO_PRICE+J13125*CARROT_PRICE+K13125*MESCLUN_PRICE</x:f>
        <x:v>253694</x:v>
      </x:c>
      <x:c r="P13125" s="268" t="n">
        <x:f>I13125*TOMATO_FERTILIZER+J13125*CARROT_FERTILIZER+K13125*MESCLUN_FERTILIZER</x:f>
        <x:v>42680</x:v>
      </x:c>
      <x:c r="Q13125" s="268" t="n">
        <x:f>MIN(M13125,FARMER_HOURS)*FARMER_RATE+MAX(M13125-FARMER_HOURS,0)*TEMP_RATE</x:f>
        <x:v>254243.05922476255</x:v>
      </x:c>
      <x:c r="R13125" s="268" t="n">
        <x:f>O13125-P13125-Q13125-FIXED_COST</x:f>
        <x:v>-63229.05922476255</x:v>
      </x:c>
      <x:c r="S13125" s="139" t="str">
        <x:f>IF(AND(L13125&lt;=TOTAL_BED_CAP,N13125&lt;=TEMP_WORKER_CAP),"YES","NO")</x:f>
        <x:v>NO</x:v>
      </x:c>
      <x:c r="T13125" s="139" t="n">
        <x:f>IF(S13125="YES",R13125,-1E+99)</x:f>
        <x:v>-1e+99</x:v>
      </x:c>
    </x:row>
    <x:row r="13126">
      <x:c r="A13126" s="139"/>
      <x:c r="B13126" s="139"/>
      <x:c r="C13126" s="139"/>
      <x:c r="D13126" s="139"/>
      <x:c r="E13126" s="139"/>
      <x:c r="F13126" s="139"/>
      <x:c r="G13126" s="139"/>
      <x:c r="H13126" s="139"/>
      <x:c r="I13126" s="266" t="n">
        <x:f>INT((ROW()-ROW($I$46))/((CARROT_CAP+1)*(MESCLUN_CAP+1)))</x:f>
        <x:v>20</x:v>
      </x:c>
      <x:c r="J13126" s="266" t="n">
        <x:f>MOD(INT((ROW()-ROW($I$46))/(MESCLUN_CAP+1)),CARROT_CAP+1)</x:f>
        <x:v>1</x:v>
      </x:c>
      <x:c r="K13126" s="266" t="n">
        <x:f>MOD(ROW()-ROW($I$46),MESCLUN_CAP+1)</x:f>
        <x:v>29</x:v>
      </x:c>
      <x:c r="L13126" s="266" t="n">
        <x:f>SUM(I13126:K13126)</x:f>
        <x:v>50</x:v>
      </x:c>
      <x:c r="M13126" s="267" t="n">
        <x:f>I13126*TOMATO_HOURS*WEEKS*(1+TOMATO_DIM)^I13126+J13126*CARROT_HOURS*WEEKS*(1+CARROT_DIM)^J13126+K13126*MESCLUN_HOURS*WEEKS*(1+MESCLUN_DIM)^K13126</x:f>
        <x:v>14011.218239461976</x:v>
      </x:c>
      <x:c r="N13126" s="267" t="n">
        <x:f>MAX(M13126-FARMER_HOURS,0)/TEMP_HOURS_PER_WORKER</x:f>
        <x:v>9.230012666293039</x:v>
      </x:c>
      <x:c r="O13126" s="268" t="n">
        <x:f>I13126*TOMATO_PRICE+J13126*CARROT_PRICE+K13126*MESCLUN_PRICE</x:f>
        <x:v>256394</x:v>
      </x:c>
      <x:c r="P13126" s="268" t="n">
        <x:f>I13126*TOMATO_FERTILIZER+J13126*CARROT_FERTILIZER+K13126*MESCLUN_FERTILIZER</x:f>
        <x:v>43560</x:v>
      </x:c>
      <x:c r="Q13126" s="268" t="n">
        <x:f>MIN(M13126,FARMER_HOURS)*FARMER_RATE+MAX(M13126-FARMER_HOURS,0)*TEMP_RATE</x:f>
        <x:v>255750.31665732595</x:v>
      </x:c>
      <x:c r="R13126" s="268" t="n">
        <x:f>O13126-P13126-Q13126-FIXED_COST</x:f>
        <x:v>-62916.31665732595</x:v>
      </x:c>
      <x:c r="S13126" s="139" t="str">
        <x:f>IF(AND(L13126&lt;=TOTAL_BED_CAP,N13126&lt;=TEMP_WORKER_CAP),"YES","NO")</x:f>
        <x:v>NO</x:v>
      </x:c>
      <x:c r="T13126" s="139" t="n">
        <x:f>IF(S13126="YES",R13126,-1E+99)</x:f>
        <x:v>-1e+99</x:v>
      </x:c>
    </x:row>
    <x:row r="13127">
      <x:c r="A13127" s="139"/>
      <x:c r="B13127" s="139"/>
      <x:c r="C13127" s="139"/>
      <x:c r="D13127" s="139"/>
      <x:c r="E13127" s="139"/>
      <x:c r="F13127" s="139"/>
      <x:c r="G13127" s="139"/>
      <x:c r="H13127" s="139"/>
      <x:c r="I13127" s="266" t="n">
        <x:f>INT((ROW()-ROW($I$46))/((CARROT_CAP+1)*(MESCLUN_CAP+1)))</x:f>
        <x:v>20</x:v>
      </x:c>
      <x:c r="J13127" s="266" t="n">
        <x:f>MOD(INT((ROW()-ROW($I$46))/(MESCLUN_CAP+1)),CARROT_CAP+1)</x:f>
        <x:v>1</x:v>
      </x:c>
      <x:c r="K13127" s="266" t="n">
        <x:f>MOD(ROW()-ROW($I$46),MESCLUN_CAP+1)</x:f>
        <x:v>30</x:v>
      </x:c>
      <x:c r="L13127" s="266" t="n">
        <x:f>SUM(I13127:K13127)</x:f>
        <x:v>51</x:v>
      </x:c>
      <x:c r="M13127" s="267" t="n">
        <x:f>I13127*TOMATO_HOURS*WEEKS*(1+TOMATO_DIM)^I13127+J13127*CARROT_HOURS*WEEKS*(1+CARROT_DIM)^J13127+K13127*MESCLUN_HOURS*WEEKS*(1+MESCLUN_DIM)^K13127</x:f>
        <x:v>14099.927944795747</x:v>
      </x:c>
      <x:c r="N13127" s="267" t="n">
        <x:f>MAX(M13127-FARMER_HOURS,0)/TEMP_HOURS_PER_WORKER</x:f>
        <x:v>9.29161662833038</x:v>
      </x:c>
      <x:c r="O13127" s="268" t="n">
        <x:f>I13127*TOMATO_PRICE+J13127*CARROT_PRICE+K13127*MESCLUN_PRICE</x:f>
        <x:v>259094</x:v>
      </x:c>
      <x:c r="P13127" s="268" t="n">
        <x:f>I13127*TOMATO_FERTILIZER+J13127*CARROT_FERTILIZER+K13127*MESCLUN_FERTILIZER</x:f>
        <x:v>44440</x:v>
      </x:c>
      <x:c r="Q13127" s="268" t="n">
        <x:f>MIN(M13127,FARMER_HOURS)*FARMER_RATE+MAX(M13127-FARMER_HOURS,0)*TEMP_RATE</x:f>
        <x:v>257290.4157082595</x:v>
      </x:c>
      <x:c r="R13127" s="268" t="n">
        <x:f>O13127-P13127-Q13127-FIXED_COST</x:f>
        <x:v>-62636.415708259505</x:v>
      </x:c>
      <x:c r="S13127" s="139" t="str">
        <x:f>IF(AND(L13127&lt;=TOTAL_BED_CAP,N13127&lt;=TEMP_WORKER_CAP),"YES","NO")</x:f>
        <x:v>NO</x:v>
      </x:c>
      <x:c r="T13127" s="139" t="n">
        <x:f>IF(S13127="YES",R13127,-1E+99)</x:f>
        <x:v>-1e+99</x:v>
      </x:c>
    </x:row>
    <x:row r="13128">
      <x:c r="A13128" s="139"/>
      <x:c r="B13128" s="139"/>
      <x:c r="C13128" s="139"/>
      <x:c r="D13128" s="139"/>
      <x:c r="E13128" s="139"/>
      <x:c r="F13128" s="139"/>
      <x:c r="G13128" s="139"/>
      <x:c r="H13128" s="139"/>
      <x:c r="I13128" s="266" t="n">
        <x:f>INT((ROW()-ROW($I$46))/((CARROT_CAP+1)*(MESCLUN_CAP+1)))</x:f>
        <x:v>20</x:v>
      </x:c>
      <x:c r="J13128" s="266" t="n">
        <x:f>MOD(INT((ROW()-ROW($I$46))/(MESCLUN_CAP+1)),CARROT_CAP+1)</x:f>
        <x:v>2</x:v>
      </x:c>
      <x:c r="K13128" s="266" t="n">
        <x:f>MOD(ROW()-ROW($I$46),MESCLUN_CAP+1)</x:f>
        <x:v>0</x:v>
      </x:c>
      <x:c r="L13128" s="266" t="n">
        <x:f>SUM(I13128:K13128)</x:f>
        <x:v>22</x:v>
      </x:c>
      <x:c r="M13128" s="267" t="n">
        <x:f>I13128*TOMATO_HOURS*WEEKS*(1+TOMATO_DIM)^I13128+J13128*CARROT_HOURS*WEEKS*(1+CARROT_DIM)^J13128+K13128*MESCLUN_HOURS*WEEKS*(1+MESCLUN_DIM)^K13128</x:f>
        <x:v>12172.5374087861</x:v>
      </x:c>
      <x:c r="N13128" s="267" t="n">
        <x:f>MAX(M13128-FARMER_HOURS,0)/TEMP_HOURS_PER_WORKER</x:f>
        <x:v>7.953150978323681</x:v>
      </x:c>
      <x:c r="O13128" s="268" t="n">
        <x:f>I13128*TOMATO_PRICE+J13128*CARROT_PRICE+K13128*MESCLUN_PRICE</x:f>
        <x:v>180188</x:v>
      </x:c>
      <x:c r="P13128" s="268" t="n">
        <x:f>I13128*TOMATO_FERTILIZER+J13128*CARROT_FERTILIZER+K13128*MESCLUN_FERTILIZER</x:f>
        <x:v>18480</x:v>
      </x:c>
      <x:c r="Q13128" s="268" t="n">
        <x:f>MIN(M13128,FARMER_HOURS)*FARMER_RATE+MAX(M13128-FARMER_HOURS,0)*TEMP_RATE</x:f>
        <x:v>223828.774458092</x:v>
      </x:c>
      <x:c r="R13128" s="268" t="n">
        <x:f>O13128-P13128-Q13128-FIXED_COST</x:f>
        <x:v>-82120.774458092</x:v>
      </x:c>
      <x:c r="S13128" s="139" t="str">
        <x:f>IF(AND(L13128&lt;=TOTAL_BED_CAP,N13128&lt;=TEMP_WORKER_CAP),"YES","NO")</x:f>
        <x:v>NO</x:v>
      </x:c>
      <x:c r="T13128" s="139" t="n">
        <x:f>IF(S13128="YES",R13128,-1E+99)</x:f>
        <x:v>-1e+99</x:v>
      </x:c>
    </x:row>
    <x:row r="13129">
      <x:c r="A13129" s="139"/>
      <x:c r="B13129" s="139"/>
      <x:c r="C13129" s="139"/>
      <x:c r="D13129" s="139"/>
      <x:c r="E13129" s="139"/>
      <x:c r="F13129" s="139"/>
      <x:c r="G13129" s="139"/>
      <x:c r="H13129" s="139"/>
      <x:c r="I13129" s="266" t="n">
        <x:f>INT((ROW()-ROW($I$46))/((CARROT_CAP+1)*(MESCLUN_CAP+1)))</x:f>
        <x:v>20</x:v>
      </x:c>
      <x:c r="J13129" s="266" t="n">
        <x:f>MOD(INT((ROW()-ROW($I$46))/(MESCLUN_CAP+1)),CARROT_CAP+1)</x:f>
        <x:v>2</x:v>
      </x:c>
      <x:c r="K13129" s="266" t="n">
        <x:f>MOD(ROW()-ROW($I$46),MESCLUN_CAP+1)</x:f>
        <x:v>1</x:v>
      </x:c>
      <x:c r="L13129" s="266" t="n">
        <x:f>SUM(I13129:K13129)</x:f>
        <x:v>23</x:v>
      </x:c>
      <x:c r="M13129" s="267" t="n">
        <x:f>I13129*TOMATO_HOURS*WEEKS*(1+TOMATO_DIM)^I13129+J13129*CARROT_HOURS*WEEKS*(1+CARROT_DIM)^J13129+K13129*MESCLUN_HOURS*WEEKS*(1+MESCLUN_DIM)^K13129</x:f>
        <x:v>12218.0999087861</x:v>
      </x:c>
      <x:c r="N13129" s="267" t="n">
        <x:f>MAX(M13129-FARMER_HOURS,0)/TEMP_HOURS_PER_WORKER</x:f>
        <x:v>7.98479160332368</x:v>
      </x:c>
      <x:c r="O13129" s="268" t="n">
        <x:f>I13129*TOMATO_PRICE+J13129*CARROT_PRICE+K13129*MESCLUN_PRICE</x:f>
        <x:v>182888</x:v>
      </x:c>
      <x:c r="P13129" s="268" t="n">
        <x:f>I13129*TOMATO_FERTILIZER+J13129*CARROT_FERTILIZER+K13129*MESCLUN_FERTILIZER</x:f>
        <x:v>19360</x:v>
      </x:c>
      <x:c r="Q13129" s="268" t="n">
        <x:f>MIN(M13129,FARMER_HOURS)*FARMER_RATE+MAX(M13129-FARMER_HOURS,0)*TEMP_RATE</x:f>
        <x:v>224619.790083092</x:v>
      </x:c>
      <x:c r="R13129" s="268" t="n">
        <x:f>O13129-P13129-Q13129-FIXED_COST</x:f>
        <x:v>-81091.790083092</x:v>
      </x:c>
      <x:c r="S13129" s="139" t="str">
        <x:f>IF(AND(L13129&lt;=TOTAL_BED_CAP,N13129&lt;=TEMP_WORKER_CAP),"YES","NO")</x:f>
        <x:v>NO</x:v>
      </x:c>
      <x:c r="T13129" s="139" t="n">
        <x:f>IF(S13129="YES",R13129,-1E+99)</x:f>
        <x:v>-1e+99</x:v>
      </x:c>
    </x:row>
    <x:row r="13130">
      <x:c r="A13130" s="139"/>
      <x:c r="B13130" s="139"/>
      <x:c r="C13130" s="139"/>
      <x:c r="D13130" s="139"/>
      <x:c r="E13130" s="139"/>
      <x:c r="F13130" s="139"/>
      <x:c r="G13130" s="139"/>
      <x:c r="H13130" s="139"/>
      <x:c r="I13130" s="266" t="n">
        <x:f>INT((ROW()-ROW($I$46))/((CARROT_CAP+1)*(MESCLUN_CAP+1)))</x:f>
        <x:v>20</x:v>
      </x:c>
      <x:c r="J13130" s="266" t="n">
        <x:f>MOD(INT((ROW()-ROW($I$46))/(MESCLUN_CAP+1)),CARROT_CAP+1)</x:f>
        <x:v>2</x:v>
      </x:c>
      <x:c r="K13130" s="266" t="n">
        <x:f>MOD(ROW()-ROW($I$46),MESCLUN_CAP+1)</x:f>
        <x:v>2</x:v>
      </x:c>
      <x:c r="L13130" s="266" t="n">
        <x:f>SUM(I13130:K13130)</x:f>
        <x:v>24</x:v>
      </x:c>
      <x:c r="M13130" s="267" t="n">
        <x:f>I13130*TOMATO_HOURS*WEEKS*(1+TOMATO_DIM)^I13130+J13130*CARROT_HOURS*WEEKS*(1+CARROT_DIM)^J13130+K13130*MESCLUN_HOURS*WEEKS*(1+MESCLUN_DIM)^K13130</x:f>
        <x:v>12264.8014712861</x:v>
      </x:c>
      <x:c r="N13130" s="267" t="n">
        <x:f>MAX(M13130-FARMER_HOURS,0)/TEMP_HOURS_PER_WORKER</x:f>
        <x:v>8.017223243948681</x:v>
      </x:c>
      <x:c r="O13130" s="268" t="n">
        <x:f>I13130*TOMATO_PRICE+J13130*CARROT_PRICE+K13130*MESCLUN_PRICE</x:f>
        <x:v>185588</x:v>
      </x:c>
      <x:c r="P13130" s="268" t="n">
        <x:f>I13130*TOMATO_FERTILIZER+J13130*CARROT_FERTILIZER+K13130*MESCLUN_FERTILIZER</x:f>
        <x:v>20240</x:v>
      </x:c>
      <x:c r="Q13130" s="268" t="n">
        <x:f>MIN(M13130,FARMER_HOURS)*FARMER_RATE+MAX(M13130-FARMER_HOURS,0)*TEMP_RATE</x:f>
        <x:v>225430.58109871703</x:v>
      </x:c>
      <x:c r="R13130" s="268" t="n">
        <x:f>O13130-P13130-Q13130-FIXED_COST</x:f>
        <x:v>-80082.58109871703</x:v>
      </x:c>
      <x:c r="S13130" s="139" t="str">
        <x:f>IF(AND(L13130&lt;=TOTAL_BED_CAP,N13130&lt;=TEMP_WORKER_CAP),"YES","NO")</x:f>
        <x:v>NO</x:v>
      </x:c>
      <x:c r="T13130" s="139" t="n">
        <x:f>IF(S13130="YES",R13130,-1E+99)</x:f>
        <x:v>-1e+99</x:v>
      </x:c>
    </x:row>
    <x:row r="13131">
      <x:c r="A13131" s="139"/>
      <x:c r="B13131" s="139"/>
      <x:c r="C13131" s="139"/>
      <x:c r="D13131" s="139"/>
      <x:c r="E13131" s="139"/>
      <x:c r="F13131" s="139"/>
      <x:c r="G13131" s="139"/>
      <x:c r="H13131" s="139"/>
      <x:c r="I13131" s="266" t="n">
        <x:f>INT((ROW()-ROW($I$46))/((CARROT_CAP+1)*(MESCLUN_CAP+1)))</x:f>
        <x:v>20</x:v>
      </x:c>
      <x:c r="J13131" s="266" t="n">
        <x:f>MOD(INT((ROW()-ROW($I$46))/(MESCLUN_CAP+1)),CARROT_CAP+1)</x:f>
        <x:v>2</x:v>
      </x:c>
      <x:c r="K13131" s="266" t="n">
        <x:f>MOD(ROW()-ROW($I$46),MESCLUN_CAP+1)</x:f>
        <x:v>3</x:v>
      </x:c>
      <x:c r="L13131" s="266" t="n">
        <x:f>SUM(I13131:K13131)</x:f>
        <x:v>25</x:v>
      </x:c>
      <x:c r="M13131" s="267" t="n">
        <x:f>I13131*TOMATO_HOURS*WEEKS*(1+TOMATO_DIM)^I13131+J13131*CARROT_HOURS*WEEKS*(1+CARROT_DIM)^J13131+K13131*MESCLUN_HOURS*WEEKS*(1+MESCLUN_DIM)^K13131</x:f>
        <x:v>12312.663453707975</x:v>
      </x:c>
      <x:c r="N13131" s="267" t="n">
        <x:f>MAX(M13131-FARMER_HOURS,0)/TEMP_HOURS_PER_WORKER</x:f>
        <x:v>8.05046073174165</x:v>
      </x:c>
      <x:c r="O13131" s="268" t="n">
        <x:f>I13131*TOMATO_PRICE+J13131*CARROT_PRICE+K13131*MESCLUN_PRICE</x:f>
        <x:v>188288</x:v>
      </x:c>
      <x:c r="P13131" s="268" t="n">
        <x:f>I13131*TOMATO_FERTILIZER+J13131*CARROT_FERTILIZER+K13131*MESCLUN_FERTILIZER</x:f>
        <x:v>21120</x:v>
      </x:c>
      <x:c r="Q13131" s="268" t="n">
        <x:f>MIN(M13131,FARMER_HOURS)*FARMER_RATE+MAX(M13131-FARMER_HOURS,0)*TEMP_RATE</x:f>
        <x:v>226261.51829354124</x:v>
      </x:c>
      <x:c r="R13131" s="268" t="n">
        <x:f>O13131-P13131-Q13131-FIXED_COST</x:f>
        <x:v>-79093.51829354124</x:v>
      </x:c>
      <x:c r="S13131" s="139" t="str">
        <x:f>IF(AND(L13131&lt;=TOTAL_BED_CAP,N13131&lt;=TEMP_WORKER_CAP),"YES","NO")</x:f>
        <x:v>NO</x:v>
      </x:c>
      <x:c r="T13131" s="139" t="n">
        <x:f>IF(S13131="YES",R13131,-1E+99)</x:f>
        <x:v>-1e+99</x:v>
      </x:c>
    </x:row>
    <x:row r="13132">
      <x:c r="A13132" s="139"/>
      <x:c r="B13132" s="139"/>
      <x:c r="C13132" s="139"/>
      <x:c r="D13132" s="139"/>
      <x:c r="E13132" s="139"/>
      <x:c r="F13132" s="139"/>
      <x:c r="G13132" s="139"/>
      <x:c r="H13132" s="139"/>
      <x:c r="I13132" s="266" t="n">
        <x:f>INT((ROW()-ROW($I$46))/((CARROT_CAP+1)*(MESCLUN_CAP+1)))</x:f>
        <x:v>20</x:v>
      </x:c>
      <x:c r="J13132" s="266" t="n">
        <x:f>MOD(INT((ROW()-ROW($I$46))/(MESCLUN_CAP+1)),CARROT_CAP+1)</x:f>
        <x:v>2</x:v>
      </x:c>
      <x:c r="K13132" s="266" t="n">
        <x:f>MOD(ROW()-ROW($I$46),MESCLUN_CAP+1)</x:f>
        <x:v>4</x:v>
      </x:c>
      <x:c r="L13132" s="266" t="n">
        <x:f>SUM(I13132:K13132)</x:f>
        <x:v>26</x:v>
      </x:c>
      <x:c r="M13132" s="267" t="n">
        <x:f>I13132*TOMATO_HOURS*WEEKS*(1+TOMATO_DIM)^I13132+J13132*CARROT_HOURS*WEEKS*(1+CARROT_DIM)^J13132+K13132*MESCLUN_HOURS*WEEKS*(1+MESCLUN_DIM)^K13132</x:f>
        <x:v>12361.707569430631</x:v>
      </x:c>
      <x:c r="N13132" s="267" t="n">
        <x:f>MAX(M13132-FARMER_HOURS,0)/TEMP_HOURS_PER_WORKER</x:f>
        <x:v>8.08451914543794</x:v>
      </x:c>
      <x:c r="O13132" s="268" t="n">
        <x:f>I13132*TOMATO_PRICE+J13132*CARROT_PRICE+K13132*MESCLUN_PRICE</x:f>
        <x:v>190988</x:v>
      </x:c>
      <x:c r="P13132" s="268" t="n">
        <x:f>I13132*TOMATO_FERTILIZER+J13132*CARROT_FERTILIZER+K13132*MESCLUN_FERTILIZER</x:f>
        <x:v>22000</x:v>
      </x:c>
      <x:c r="Q13132" s="268" t="n">
        <x:f>MIN(M13132,FARMER_HOURS)*FARMER_RATE+MAX(M13132-FARMER_HOURS,0)*TEMP_RATE</x:f>
        <x:v>227112.97863594844</x:v>
      </x:c>
      <x:c r="R13132" s="268" t="n">
        <x:f>O13132-P13132-Q13132-FIXED_COST</x:f>
        <x:v>-78124.97863594844</x:v>
      </x:c>
      <x:c r="S13132" s="139" t="str">
        <x:f>IF(AND(L13132&lt;=TOTAL_BED_CAP,N13132&lt;=TEMP_WORKER_CAP),"YES","NO")</x:f>
        <x:v>NO</x:v>
      </x:c>
      <x:c r="T13132" s="139" t="n">
        <x:f>IF(S13132="YES",R13132,-1E+99)</x:f>
        <x:v>-1e+99</x:v>
      </x:c>
    </x:row>
    <x:row r="13133">
      <x:c r="A13133" s="139"/>
      <x:c r="B13133" s="139"/>
      <x:c r="C13133" s="139"/>
      <x:c r="D13133" s="139"/>
      <x:c r="E13133" s="139"/>
      <x:c r="F13133" s="139"/>
      <x:c r="G13133" s="139"/>
      <x:c r="H13133" s="139"/>
      <x:c r="I13133" s="266" t="n">
        <x:f>INT((ROW()-ROW($I$46))/((CARROT_CAP+1)*(MESCLUN_CAP+1)))</x:f>
        <x:v>20</x:v>
      </x:c>
      <x:c r="J13133" s="266" t="n">
        <x:f>MOD(INT((ROW()-ROW($I$46))/(MESCLUN_CAP+1)),CARROT_CAP+1)</x:f>
        <x:v>2</x:v>
      </x:c>
      <x:c r="K13133" s="266" t="n">
        <x:f>MOD(ROW()-ROW($I$46),MESCLUN_CAP+1)</x:f>
        <x:v>5</x:v>
      </x:c>
      <x:c r="L13133" s="266" t="n">
        <x:f>SUM(I13133:K13133)</x:f>
        <x:v>27</x:v>
      </x:c>
      <x:c r="M13133" s="267" t="n">
        <x:f>I13133*TOMATO_HOURS*WEEKS*(1+TOMATO_DIM)^I13133+J13133*CARROT_HOURS*WEEKS*(1+CARROT_DIM)^J13133+K13133*MESCLUN_HOURS*WEEKS*(1+MESCLUN_DIM)^K13133</x:f>
        <x:v>12411.955893351835</x:v>
      </x:c>
      <x:c r="N13133" s="267" t="n">
        <x:f>MAX(M13133-FARMER_HOURS,0)/TEMP_HOURS_PER_WORKER</x:f>
        <x:v>8.119413814827663</x:v>
      </x:c>
      <x:c r="O13133" s="268" t="n">
        <x:f>I13133*TOMATO_PRICE+J13133*CARROT_PRICE+K13133*MESCLUN_PRICE</x:f>
        <x:v>193688</x:v>
      </x:c>
      <x:c r="P13133" s="268" t="n">
        <x:f>I13133*TOMATO_FERTILIZER+J13133*CARROT_FERTILIZER+K13133*MESCLUN_FERTILIZER</x:f>
        <x:v>22880</x:v>
      </x:c>
      <x:c r="Q13133" s="268" t="n">
        <x:f>MIN(M13133,FARMER_HOURS)*FARMER_RATE+MAX(M13133-FARMER_HOURS,0)*TEMP_RATE</x:f>
        <x:v>227985.34537069156</x:v>
      </x:c>
      <x:c r="R13133" s="268" t="n">
        <x:f>O13133-P13133-Q13133-FIXED_COST</x:f>
        <x:v>-77177.34537069156</x:v>
      </x:c>
      <x:c r="S13133" s="139" t="str">
        <x:f>IF(AND(L13133&lt;=TOTAL_BED_CAP,N13133&lt;=TEMP_WORKER_CAP),"YES","NO")</x:f>
        <x:v>NO</x:v>
      </x:c>
      <x:c r="T13133" s="139" t="n">
        <x:f>IF(S13133="YES",R13133,-1E+99)</x:f>
        <x:v>-1e+99</x:v>
      </x:c>
    </x:row>
    <x:row r="13134">
      <x:c r="A13134" s="139"/>
      <x:c r="B13134" s="139"/>
      <x:c r="C13134" s="139"/>
      <x:c r="D13134" s="139"/>
      <x:c r="E13134" s="139"/>
      <x:c r="F13134" s="139"/>
      <x:c r="G13134" s="139"/>
      <x:c r="H13134" s="139"/>
      <x:c r="I13134" s="266" t="n">
        <x:f>INT((ROW()-ROW($I$46))/((CARROT_CAP+1)*(MESCLUN_CAP+1)))</x:f>
        <x:v>20</x:v>
      </x:c>
      <x:c r="J13134" s="266" t="n">
        <x:f>MOD(INT((ROW()-ROW($I$46))/(MESCLUN_CAP+1)),CARROT_CAP+1)</x:f>
        <x:v>2</x:v>
      </x:c>
      <x:c r="K13134" s="266" t="n">
        <x:f>MOD(ROW()-ROW($I$46),MESCLUN_CAP+1)</x:f>
        <x:v>6</x:v>
      </x:c>
      <x:c r="L13134" s="266" t="n">
        <x:f>SUM(I13134:K13134)</x:f>
        <x:v>28</x:v>
      </x:c>
      <x:c r="M13134" s="267" t="n">
        <x:f>I13134*TOMATO_HOURS*WEEKS*(1+TOMATO_DIM)^I13134+J13134*CARROT_HOURS*WEEKS*(1+CARROT_DIM)^J13134+K13134*MESCLUN_HOURS*WEEKS*(1+MESCLUN_DIM)^K13134</x:f>
        <x:v>12463.430867533469</x:v>
      </x:c>
      <x:c r="N13134" s="267" t="n">
        <x:f>MAX(M13134-FARMER_HOURS,0)/TEMP_HOURS_PER_WORKER</x:f>
        <x:v>8.15516032467602</x:v>
      </x:c>
      <x:c r="O13134" s="268" t="n">
        <x:f>I13134*TOMATO_PRICE+J13134*CARROT_PRICE+K13134*MESCLUN_PRICE</x:f>
        <x:v>196388</x:v>
      </x:c>
      <x:c r="P13134" s="268" t="n">
        <x:f>I13134*TOMATO_FERTILIZER+J13134*CARROT_FERTILIZER+K13134*MESCLUN_FERTILIZER</x:f>
        <x:v>23760</x:v>
      </x:c>
      <x:c r="Q13134" s="268" t="n">
        <x:f>MIN(M13134,FARMER_HOURS)*FARMER_RATE+MAX(M13134-FARMER_HOURS,0)*TEMP_RATE</x:f>
        <x:v>228879.00811690048</x:v>
      </x:c>
      <x:c r="R13134" s="268" t="n">
        <x:f>O13134-P13134-Q13134-FIXED_COST</x:f>
        <x:v>-76251.00811690048</x:v>
      </x:c>
      <x:c r="S13134" s="139" t="str">
        <x:f>IF(AND(L13134&lt;=TOTAL_BED_CAP,N13134&lt;=TEMP_WORKER_CAP),"YES","NO")</x:f>
        <x:v>NO</x:v>
      </x:c>
      <x:c r="T13134" s="139" t="n">
        <x:f>IF(S13134="YES",R13134,-1E+99)</x:f>
        <x:v>-1e+99</x:v>
      </x:c>
    </x:row>
    <x:row r="13135">
      <x:c r="A13135" s="139"/>
      <x:c r="B13135" s="139"/>
      <x:c r="C13135" s="139"/>
      <x:c r="D13135" s="139"/>
      <x:c r="E13135" s="139"/>
      <x:c r="F13135" s="139"/>
      <x:c r="G13135" s="139"/>
      <x:c r="H13135" s="139"/>
      <x:c r="I13135" s="266" t="n">
        <x:f>INT((ROW()-ROW($I$46))/((CARROT_CAP+1)*(MESCLUN_CAP+1)))</x:f>
        <x:v>20</x:v>
      </x:c>
      <x:c r="J13135" s="266" t="n">
        <x:f>MOD(INT((ROW()-ROW($I$46))/(MESCLUN_CAP+1)),CARROT_CAP+1)</x:f>
        <x:v>2</x:v>
      </x:c>
      <x:c r="K13135" s="266" t="n">
        <x:f>MOD(ROW()-ROW($I$46),MESCLUN_CAP+1)</x:f>
        <x:v>7</x:v>
      </x:c>
      <x:c r="L13135" s="266" t="n">
        <x:f>SUM(I13135:K13135)</x:f>
        <x:v>29</x:v>
      </x:c>
      <x:c r="M13135" s="267" t="n">
        <x:f>I13135*TOMATO_HOURS*WEEKS*(1+TOMATO_DIM)^I13135+J13135*CARROT_HOURS*WEEKS*(1+CARROT_DIM)^J13135+K13135*MESCLUN_HOURS*WEEKS*(1+MESCLUN_DIM)^K13135</x:f>
        <x:v>12516.155306931429</x:v>
      </x:c>
      <x:c r="N13135" s="267" t="n">
        <x:f>MAX(M13135-FARMER_HOURS,0)/TEMP_HOURS_PER_WORKER</x:f>
        <x:v>8.191774518702381</x:v>
      </x:c>
      <x:c r="O13135" s="268" t="n">
        <x:f>I13135*TOMATO_PRICE+J13135*CARROT_PRICE+K13135*MESCLUN_PRICE</x:f>
        <x:v>199088</x:v>
      </x:c>
      <x:c r="P13135" s="268" t="n">
        <x:f>I13135*TOMATO_FERTILIZER+J13135*CARROT_FERTILIZER+K13135*MESCLUN_FERTILIZER</x:f>
        <x:v>24640</x:v>
      </x:c>
      <x:c r="Q13135" s="268" t="n">
        <x:f>MIN(M13135,FARMER_HOURS)*FARMER_RATE+MAX(M13135-FARMER_HOURS,0)*TEMP_RATE</x:f>
        <x:v>229794.36296755951</x:v>
      </x:c>
      <x:c r="R13135" s="268" t="n">
        <x:f>O13135-P13135-Q13135-FIXED_COST</x:f>
        <x:v>-75346.36296755951</x:v>
      </x:c>
      <x:c r="S13135" s="139" t="str">
        <x:f>IF(AND(L13135&lt;=TOTAL_BED_CAP,N13135&lt;=TEMP_WORKER_CAP),"YES","NO")</x:f>
        <x:v>NO</x:v>
      </x:c>
      <x:c r="T13135" s="139" t="n">
        <x:f>IF(S13135="YES",R13135,-1E+99)</x:f>
        <x:v>-1e+99</x:v>
      </x:c>
    </x:row>
    <x:row r="13136">
      <x:c r="A13136" s="139"/>
      <x:c r="B13136" s="139"/>
      <x:c r="C13136" s="139"/>
      <x:c r="D13136" s="139"/>
      <x:c r="E13136" s="139"/>
      <x:c r="F13136" s="139"/>
      <x:c r="G13136" s="139"/>
      <x:c r="H13136" s="139"/>
      <x:c r="I13136" s="266" t="n">
        <x:f>INT((ROW()-ROW($I$46))/((CARROT_CAP+1)*(MESCLUN_CAP+1)))</x:f>
        <x:v>20</x:v>
      </x:c>
      <x:c r="J13136" s="266" t="n">
        <x:f>MOD(INT((ROW()-ROW($I$46))/(MESCLUN_CAP+1)),CARROT_CAP+1)</x:f>
        <x:v>2</x:v>
      </x:c>
      <x:c r="K13136" s="266" t="n">
        <x:f>MOD(ROW()-ROW($I$46),MESCLUN_CAP+1)</x:f>
        <x:v>8</x:v>
      </x:c>
      <x:c r="L13136" s="266" t="n">
        <x:f>SUM(I13136:K13136)</x:f>
        <x:v>30</x:v>
      </x:c>
      <x:c r="M13136" s="267" t="n">
        <x:f>I13136*TOMATO_HOURS*WEEKS*(1+TOMATO_DIM)^I13136+J13136*CARROT_HOURS*WEEKS*(1+CARROT_DIM)^J13136+K13136*MESCLUN_HOURS*WEEKS*(1+MESCLUN_DIM)^K13136</x:f>
        <x:v>12570.15240521141</x:v>
      </x:c>
      <x:c r="N13136" s="267" t="n">
        <x:f>MAX(M13136-FARMER_HOURS,0)/TEMP_HOURS_PER_WORKER</x:f>
        <x:v>8.229272503619034</x:v>
      </x:c>
      <x:c r="O13136" s="268" t="n">
        <x:f>I13136*TOMATO_PRICE+J13136*CARROT_PRICE+K13136*MESCLUN_PRICE</x:f>
        <x:v>201788</x:v>
      </x:c>
      <x:c r="P13136" s="268" t="n">
        <x:f>I13136*TOMATO_FERTILIZER+J13136*CARROT_FERTILIZER+K13136*MESCLUN_FERTILIZER</x:f>
        <x:v>25520</x:v>
      </x:c>
      <x:c r="Q13136" s="268" t="n">
        <x:f>MIN(M13136,FARMER_HOURS)*FARMER_RATE+MAX(M13136-FARMER_HOURS,0)*TEMP_RATE</x:f>
        <x:v>230731.81259047583</x:v>
      </x:c>
      <x:c r="R13136" s="268" t="n">
        <x:f>O13136-P13136-Q13136-FIXED_COST</x:f>
        <x:v>-74463.81259047583</x:v>
      </x:c>
      <x:c r="S13136" s="139" t="str">
        <x:f>IF(AND(L13136&lt;=TOTAL_BED_CAP,N13136&lt;=TEMP_WORKER_CAP),"YES","NO")</x:f>
        <x:v>NO</x:v>
      </x:c>
      <x:c r="T13136" s="139" t="n">
        <x:f>IF(S13136="YES",R13136,-1E+99)</x:f>
        <x:v>-1e+99</x:v>
      </x:c>
    </x:row>
    <x:row r="13137">
      <x:c r="A13137" s="139"/>
      <x:c r="B13137" s="139"/>
      <x:c r="C13137" s="139"/>
      <x:c r="D13137" s="139"/>
      <x:c r="E13137" s="139"/>
      <x:c r="F13137" s="139"/>
      <x:c r="G13137" s="139"/>
      <x:c r="H13137" s="139"/>
      <x:c r="I13137" s="266" t="n">
        <x:f>INT((ROW()-ROW($I$46))/((CARROT_CAP+1)*(MESCLUN_CAP+1)))</x:f>
        <x:v>20</x:v>
      </x:c>
      <x:c r="J13137" s="266" t="n">
        <x:f>MOD(INT((ROW()-ROW($I$46))/(MESCLUN_CAP+1)),CARROT_CAP+1)</x:f>
        <x:v>2</x:v>
      </x:c>
      <x:c r="K13137" s="266" t="n">
        <x:f>MOD(ROW()-ROW($I$46),MESCLUN_CAP+1)</x:f>
        <x:v>9</x:v>
      </x:c>
      <x:c r="L13137" s="266" t="n">
        <x:f>SUM(I13137:K13137)</x:f>
        <x:v>31</x:v>
      </x:c>
      <x:c r="M13137" s="267" t="n">
        <x:f>I13137*TOMATO_HOURS*WEEKS*(1+TOMATO_DIM)^I13137+J13137*CARROT_HOURS*WEEKS*(1+CARROT_DIM)^J13137+K13137*MESCLUN_HOURS*WEEKS*(1+MESCLUN_DIM)^K13137</x:f>
        <x:v>12625.445740651803</x:v>
      </x:c>
      <x:c r="N13137" s="267" t="n">
        <x:f>MAX(M13137-FARMER_HOURS,0)/TEMP_HOURS_PER_WORKER</x:f>
        <x:v>8.267670653230418</x:v>
      </x:c>
      <x:c r="O13137" s="268" t="n">
        <x:f>I13137*TOMATO_PRICE+J13137*CARROT_PRICE+K13137*MESCLUN_PRICE</x:f>
        <x:v>204488</x:v>
      </x:c>
      <x:c r="P13137" s="268" t="n">
        <x:f>I13137*TOMATO_FERTILIZER+J13137*CARROT_FERTILIZER+K13137*MESCLUN_FERTILIZER</x:f>
        <x:v>26400</x:v>
      </x:c>
      <x:c r="Q13137" s="268" t="n">
        <x:f>MIN(M13137,FARMER_HOURS)*FARMER_RATE+MAX(M13137-FARMER_HOURS,0)*TEMP_RATE</x:f>
        <x:v>231691.76633076047</x:v>
      </x:c>
      <x:c r="R13137" s="268" t="n">
        <x:f>O13137-P13137-Q13137-FIXED_COST</x:f>
        <x:v>-73603.76633076047</x:v>
      </x:c>
      <x:c r="S13137" s="139" t="str">
        <x:f>IF(AND(L13137&lt;=TOTAL_BED_CAP,N13137&lt;=TEMP_WORKER_CAP),"YES","NO")</x:f>
        <x:v>NO</x:v>
      </x:c>
      <x:c r="T13137" s="139" t="n">
        <x:f>IF(S13137="YES",R13137,-1E+99)</x:f>
        <x:v>-1e+99</x:v>
      </x:c>
    </x:row>
    <x:row r="13138">
      <x:c r="A13138" s="139"/>
      <x:c r="B13138" s="139"/>
      <x:c r="C13138" s="139"/>
      <x:c r="D13138" s="139"/>
      <x:c r="E13138" s="139"/>
      <x:c r="F13138" s="139"/>
      <x:c r="G13138" s="139"/>
      <x:c r="H13138" s="139"/>
      <x:c r="I13138" s="266" t="n">
        <x:f>INT((ROW()-ROW($I$46))/((CARROT_CAP+1)*(MESCLUN_CAP+1)))</x:f>
        <x:v>20</x:v>
      </x:c>
      <x:c r="J13138" s="266" t="n">
        <x:f>MOD(INT((ROW()-ROW($I$46))/(MESCLUN_CAP+1)),CARROT_CAP+1)</x:f>
        <x:v>2</x:v>
      </x:c>
      <x:c r="K13138" s="266" t="n">
        <x:f>MOD(ROW()-ROW($I$46),MESCLUN_CAP+1)</x:f>
        <x:v>10</x:v>
      </x:c>
      <x:c r="L13138" s="266" t="n">
        <x:f>SUM(I13138:K13138)</x:f>
        <x:v>32</x:v>
      </x:c>
      <x:c r="M13138" s="267" t="n">
        <x:f>I13138*TOMATO_HOURS*WEEKS*(1+TOMATO_DIM)^I13138+J13138*CARROT_HOURS*WEEKS*(1+CARROT_DIM)^J13138+K13138*MESCLUN_HOURS*WEEKS*(1+MESCLUN_DIM)^K13138</x:f>
        <x:v>12682.059282135015</x:v>
      </x:c>
      <x:c r="N13138" s="267" t="n">
        <x:f>MAX(M13138-FARMER_HOURS,0)/TEMP_HOURS_PER_WORKER</x:f>
        <x:v>8.30698561259376</x:v>
      </x:c>
      <x:c r="O13138" s="268" t="n">
        <x:f>I13138*TOMATO_PRICE+J13138*CARROT_PRICE+K13138*MESCLUN_PRICE</x:f>
        <x:v>207188</x:v>
      </x:c>
      <x:c r="P13138" s="268" t="n">
        <x:f>I13138*TOMATO_FERTILIZER+J13138*CARROT_FERTILIZER+K13138*MESCLUN_FERTILIZER</x:f>
        <x:v>27280</x:v>
      </x:c>
      <x:c r="Q13138" s="268" t="n">
        <x:f>MIN(M13138,FARMER_HOURS)*FARMER_RATE+MAX(M13138-FARMER_HOURS,0)*TEMP_RATE</x:f>
        <x:v>232674.640314844</x:v>
      </x:c>
      <x:c r="R13138" s="268" t="n">
        <x:f>O13138-P13138-Q13138-FIXED_COST</x:f>
        <x:v>-72766.640314844</x:v>
      </x:c>
      <x:c r="S13138" s="139" t="str">
        <x:f>IF(AND(L13138&lt;=TOTAL_BED_CAP,N13138&lt;=TEMP_WORKER_CAP),"YES","NO")</x:f>
        <x:v>NO</x:v>
      </x:c>
      <x:c r="T13138" s="139" t="n">
        <x:f>IF(S13138="YES",R13138,-1E+99)</x:f>
        <x:v>-1e+99</x:v>
      </x:c>
    </x:row>
    <x:row r="13139">
      <x:c r="A13139" s="139"/>
      <x:c r="B13139" s="139"/>
      <x:c r="C13139" s="139"/>
      <x:c r="D13139" s="139"/>
      <x:c r="E13139" s="139"/>
      <x:c r="F13139" s="139"/>
      <x:c r="G13139" s="139"/>
      <x:c r="H13139" s="139"/>
      <x:c r="I13139" s="266" t="n">
        <x:f>INT((ROW()-ROW($I$46))/((CARROT_CAP+1)*(MESCLUN_CAP+1)))</x:f>
        <x:v>20</x:v>
      </x:c>
      <x:c r="J13139" s="266" t="n">
        <x:f>MOD(INT((ROW()-ROW($I$46))/(MESCLUN_CAP+1)),CARROT_CAP+1)</x:f>
        <x:v>2</x:v>
      </x:c>
      <x:c r="K13139" s="266" t="n">
        <x:f>MOD(ROW()-ROW($I$46),MESCLUN_CAP+1)</x:f>
        <x:v>11</x:v>
      </x:c>
      <x:c r="L13139" s="266" t="n">
        <x:f>SUM(I13139:K13139)</x:f>
        <x:v>33</x:v>
      </x:c>
      <x:c r="M13139" s="267" t="n">
        <x:f>I13139*TOMATO_HOURS*WEEKS*(1+TOMATO_DIM)^I13139+J13139*CARROT_HOURS*WEEKS*(1+CARROT_DIM)^J13139+K13139*MESCLUN_HOURS*WEEKS*(1+MESCLUN_DIM)^K13139</x:f>
        <x:v>12740.017395228455</x:v>
      </x:c>
      <x:c r="N13139" s="267" t="n">
        <x:f>MAX(M13139-FARMER_HOURS,0)/TEMP_HOURS_PER_WORKER</x:f>
        <x:v>8.347234302241983</x:v>
      </x:c>
      <x:c r="O13139" s="268" t="n">
        <x:f>I13139*TOMATO_PRICE+J13139*CARROT_PRICE+K13139*MESCLUN_PRICE</x:f>
        <x:v>209888</x:v>
      </x:c>
      <x:c r="P13139" s="268" t="n">
        <x:f>I13139*TOMATO_FERTILIZER+J13139*CARROT_FERTILIZER+K13139*MESCLUN_FERTILIZER</x:f>
        <x:v>28160</x:v>
      </x:c>
      <x:c r="Q13139" s="268" t="n">
        <x:f>MIN(M13139,FARMER_HOURS)*FARMER_RATE+MAX(M13139-FARMER_HOURS,0)*TEMP_RATE</x:f>
        <x:v>233680.85755604957</x:v>
      </x:c>
      <x:c r="R13139" s="268" t="n">
        <x:f>O13139-P13139-Q13139-FIXED_COST</x:f>
        <x:v>-71952.85755604957</x:v>
      </x:c>
      <x:c r="S13139" s="139" t="str">
        <x:f>IF(AND(L13139&lt;=TOTAL_BED_CAP,N13139&lt;=TEMP_WORKER_CAP),"YES","NO")</x:f>
        <x:v>NO</x:v>
      </x:c>
      <x:c r="T13139" s="139" t="n">
        <x:f>IF(S13139="YES",R13139,-1E+99)</x:f>
        <x:v>-1e+99</x:v>
      </x:c>
    </x:row>
    <x:row r="13140">
      <x:c r="A13140" s="139"/>
      <x:c r="B13140" s="139"/>
      <x:c r="C13140" s="139"/>
      <x:c r="D13140" s="139"/>
      <x:c r="E13140" s="139"/>
      <x:c r="F13140" s="139"/>
      <x:c r="G13140" s="139"/>
      <x:c r="H13140" s="139"/>
      <x:c r="I13140" s="266" t="n">
        <x:f>INT((ROW()-ROW($I$46))/((CARROT_CAP+1)*(MESCLUN_CAP+1)))</x:f>
        <x:v>20</x:v>
      </x:c>
      <x:c r="J13140" s="266" t="n">
        <x:f>MOD(INT((ROW()-ROW($I$46))/(MESCLUN_CAP+1)),CARROT_CAP+1)</x:f>
        <x:v>2</x:v>
      </x:c>
      <x:c r="K13140" s="266" t="n">
        <x:f>MOD(ROW()-ROW($I$46),MESCLUN_CAP+1)</x:f>
        <x:v>12</x:v>
      </x:c>
      <x:c r="L13140" s="266" t="n">
        <x:f>SUM(I13140:K13140)</x:f>
        <x:v>34</x:v>
      </x:c>
      <x:c r="M13140" s="267" t="n">
        <x:f>I13140*TOMATO_HOURS*WEEKS*(1+TOMATO_DIM)^I13140+J13140*CARROT_HOURS*WEEKS*(1+CARROT_DIM)^J13140+K13140*MESCLUN_HOURS*WEEKS*(1+MESCLUN_DIM)^K13140</x:f>
        <x:v>12799.344848356519</x:v>
      </x:c>
      <x:c r="N13140" s="267" t="n">
        <x:f>MAX(M13140-FARMER_HOURS,0)/TEMP_HOURS_PER_WORKER</x:f>
        <x:v>8.388433922469805</x:v>
      </x:c>
      <x:c r="O13140" s="268" t="n">
        <x:f>I13140*TOMATO_PRICE+J13140*CARROT_PRICE+K13140*MESCLUN_PRICE</x:f>
        <x:v>212588</x:v>
      </x:c>
      <x:c r="P13140" s="268" t="n">
        <x:f>I13140*TOMATO_FERTILIZER+J13140*CARROT_FERTILIZER+K13140*MESCLUN_FERTILIZER</x:f>
        <x:v>29040</x:v>
      </x:c>
      <x:c r="Q13140" s="268" t="n">
        <x:f>MIN(M13140,FARMER_HOURS)*FARMER_RATE+MAX(M13140-FARMER_HOURS,0)*TEMP_RATE</x:f>
        <x:v>234710.8480617451</x:v>
      </x:c>
      <x:c r="R13140" s="268" t="n">
        <x:f>O13140-P13140-Q13140-FIXED_COST</x:f>
        <x:v>-71162.84806174511</x:v>
      </x:c>
      <x:c r="S13140" s="139" t="str">
        <x:f>IF(AND(L13140&lt;=TOTAL_BED_CAP,N13140&lt;=TEMP_WORKER_CAP),"YES","NO")</x:f>
        <x:v>NO</x:v>
      </x:c>
      <x:c r="T13140" s="139" t="n">
        <x:f>IF(S13140="YES",R13140,-1E+99)</x:f>
        <x:v>-1e+99</x:v>
      </x:c>
    </x:row>
    <x:row r="13141">
      <x:c r="A13141" s="139"/>
      <x:c r="B13141" s="139"/>
      <x:c r="C13141" s="139"/>
      <x:c r="D13141" s="139"/>
      <x:c r="E13141" s="139"/>
      <x:c r="F13141" s="139"/>
      <x:c r="G13141" s="139"/>
      <x:c r="H13141" s="139"/>
      <x:c r="I13141" s="266" t="n">
        <x:f>INT((ROW()-ROW($I$46))/((CARROT_CAP+1)*(MESCLUN_CAP+1)))</x:f>
        <x:v>20</x:v>
      </x:c>
      <x:c r="J13141" s="266" t="n">
        <x:f>MOD(INT((ROW()-ROW($I$46))/(MESCLUN_CAP+1)),CARROT_CAP+1)</x:f>
        <x:v>2</x:v>
      </x:c>
      <x:c r="K13141" s="266" t="n">
        <x:f>MOD(ROW()-ROW($I$46),MESCLUN_CAP+1)</x:f>
        <x:v>13</x:v>
      </x:c>
      <x:c r="L13141" s="266" t="n">
        <x:f>SUM(I13141:K13141)</x:f>
        <x:v>35</x:v>
      </x:c>
      <x:c r="M13141" s="267" t="n">
        <x:f>I13141*TOMATO_HOURS*WEEKS*(1+TOMATO_DIM)^I13141+J13141*CARROT_HOURS*WEEKS*(1+CARROT_DIM)^J13141+K13141*MESCLUN_HOURS*WEEKS*(1+MESCLUN_DIM)^K13141</x:f>
        <x:v>12860.066819064903</x:v>
      </x:c>
      <x:c r="N13141" s="267" t="n">
        <x:f>MAX(M13141-FARMER_HOURS,0)/TEMP_HOURS_PER_WORKER</x:f>
        <x:v>8.43060195768396</x:v>
      </x:c>
      <x:c r="O13141" s="268" t="n">
        <x:f>I13141*TOMATO_PRICE+J13141*CARROT_PRICE+K13141*MESCLUN_PRICE</x:f>
        <x:v>215288</x:v>
      </x:c>
      <x:c r="P13141" s="268" t="n">
        <x:f>I13141*TOMATO_FERTILIZER+J13141*CARROT_FERTILIZER+K13141*MESCLUN_FERTILIZER</x:f>
        <x:v>29920</x:v>
      </x:c>
      <x:c r="Q13141" s="268" t="n">
        <x:f>MIN(M13141,FARMER_HOURS)*FARMER_RATE+MAX(M13141-FARMER_HOURS,0)*TEMP_RATE</x:f>
        <x:v>235765.048942099</x:v>
      </x:c>
      <x:c r="R13141" s="268" t="n">
        <x:f>O13141-P13141-Q13141-FIXED_COST</x:f>
        <x:v>-70397.048942099</x:v>
      </x:c>
      <x:c r="S13141" s="139" t="str">
        <x:f>IF(AND(L13141&lt;=TOTAL_BED_CAP,N13141&lt;=TEMP_WORKER_CAP),"YES","NO")</x:f>
        <x:v>NO</x:v>
      </x:c>
      <x:c r="T13141" s="139" t="n">
        <x:f>IF(S13141="YES",R13141,-1E+99)</x:f>
        <x:v>-1e+99</x:v>
      </x:c>
    </x:row>
    <x:row r="13142">
      <x:c r="A13142" s="139"/>
      <x:c r="B13142" s="139"/>
      <x:c r="C13142" s="139"/>
      <x:c r="D13142" s="139"/>
      <x:c r="E13142" s="139"/>
      <x:c r="F13142" s="139"/>
      <x:c r="G13142" s="139"/>
      <x:c r="H13142" s="139"/>
      <x:c r="I13142" s="266" t="n">
        <x:f>INT((ROW()-ROW($I$46))/((CARROT_CAP+1)*(MESCLUN_CAP+1)))</x:f>
        <x:v>20</x:v>
      </x:c>
      <x:c r="J13142" s="266" t="n">
        <x:f>MOD(INT((ROW()-ROW($I$46))/(MESCLUN_CAP+1)),CARROT_CAP+1)</x:f>
        <x:v>2</x:v>
      </x:c>
      <x:c r="K13142" s="266" t="n">
        <x:f>MOD(ROW()-ROW($I$46),MESCLUN_CAP+1)</x:f>
        <x:v>14</x:v>
      </x:c>
      <x:c r="L13142" s="266" t="n">
        <x:f>SUM(I13142:K13142)</x:f>
        <x:v>36</x:v>
      </x:c>
      <x:c r="M13142" s="267" t="n">
        <x:f>I13142*TOMATO_HOURS*WEEKS*(1+TOMATO_DIM)^I13142+J13142*CARROT_HOURS*WEEKS*(1+CARROT_DIM)^J13142+K13142*MESCLUN_HOURS*WEEKS*(1+MESCLUN_DIM)^K13142</x:f>
        <x:v>12922.208900378564</x:v>
      </x:c>
      <x:c r="N13142" s="267" t="n">
        <x:f>MAX(M13142-FARMER_HOURS,0)/TEMP_HOURS_PER_WORKER</x:f>
        <x:v>8.473756180818448</x:v>
      </x:c>
      <x:c r="O13142" s="268" t="n">
        <x:f>I13142*TOMATO_PRICE+J13142*CARROT_PRICE+K13142*MESCLUN_PRICE</x:f>
        <x:v>217988</x:v>
      </x:c>
      <x:c r="P13142" s="268" t="n">
        <x:f>I13142*TOMATO_FERTILIZER+J13142*CARROT_FERTILIZER+K13142*MESCLUN_FERTILIZER</x:f>
        <x:v>30800</x:v>
      </x:c>
      <x:c r="Q13142" s="268" t="n">
        <x:f>MIN(M13142,FARMER_HOURS)*FARMER_RATE+MAX(M13142-FARMER_HOURS,0)*TEMP_RATE</x:f>
        <x:v>236843.9045204612</x:v>
      </x:c>
      <x:c r="R13142" s="268" t="n">
        <x:f>O13142-P13142-Q13142-FIXED_COST</x:f>
        <x:v>-69655.90452046119</x:v>
      </x:c>
      <x:c r="S13142" s="139" t="str">
        <x:f>IF(AND(L13142&lt;=TOTAL_BED_CAP,N13142&lt;=TEMP_WORKER_CAP),"YES","NO")</x:f>
        <x:v>NO</x:v>
      </x:c>
      <x:c r="T13142" s="139" t="n">
        <x:f>IF(S13142="YES",R13142,-1E+99)</x:f>
        <x:v>-1e+99</x:v>
      </x:c>
    </x:row>
    <x:row r="13143">
      <x:c r="A13143" s="139"/>
      <x:c r="B13143" s="139"/>
      <x:c r="C13143" s="139"/>
      <x:c r="D13143" s="139"/>
      <x:c r="E13143" s="139"/>
      <x:c r="F13143" s="139"/>
      <x:c r="G13143" s="139"/>
      <x:c r="H13143" s="139"/>
      <x:c r="I13143" s="266" t="n">
        <x:f>INT((ROW()-ROW($I$46))/((CARROT_CAP+1)*(MESCLUN_CAP+1)))</x:f>
        <x:v>20</x:v>
      </x:c>
      <x:c r="J13143" s="266" t="n">
        <x:f>MOD(INT((ROW()-ROW($I$46))/(MESCLUN_CAP+1)),CARROT_CAP+1)</x:f>
        <x:v>2</x:v>
      </x:c>
      <x:c r="K13143" s="266" t="n">
        <x:f>MOD(ROW()-ROW($I$46),MESCLUN_CAP+1)</x:f>
        <x:v>15</x:v>
      </x:c>
      <x:c r="L13143" s="266" t="n">
        <x:f>SUM(I13143:K13143)</x:f>
        <x:v>37</x:v>
      </x:c>
      <x:c r="M13143" s="267" t="n">
        <x:f>I13143*TOMATO_HOURS*WEEKS*(1+TOMATO_DIM)^I13143+J13143*CARROT_HOURS*WEEKS*(1+CARROT_DIM)^J13143+K13143*MESCLUN_HOURS*WEEKS*(1+MESCLUN_DIM)^K13143</x:f>
        <x:v>12985.797107254712</x:v>
      </x:c>
      <x:c r="N13143" s="267" t="n">
        <x:f>MAX(M13143-FARMER_HOURS,0)/TEMP_HOURS_PER_WORKER</x:f>
        <x:v>8.517914657815773</x:v>
      </x:c>
      <x:c r="O13143" s="268" t="n">
        <x:f>I13143*TOMATO_PRICE+J13143*CARROT_PRICE+K13143*MESCLUN_PRICE</x:f>
        <x:v>220688</x:v>
      </x:c>
      <x:c r="P13143" s="268" t="n">
        <x:f>I13143*TOMATO_FERTILIZER+J13143*CARROT_FERTILIZER+K13143*MESCLUN_FERTILIZER</x:f>
        <x:v>31680</x:v>
      </x:c>
      <x:c r="Q13143" s="268" t="n">
        <x:f>MIN(M13143,FARMER_HOURS)*FARMER_RATE+MAX(M13143-FARMER_HOURS,0)*TEMP_RATE</x:f>
        <x:v>237947.8664453943</x:v>
      </x:c>
      <x:c r="R13143" s="268" t="n">
        <x:f>O13143-P13143-Q13143-FIXED_COST</x:f>
        <x:v>-68939.86644539429</x:v>
      </x:c>
      <x:c r="S13143" s="139" t="str">
        <x:f>IF(AND(L13143&lt;=TOTAL_BED_CAP,N13143&lt;=TEMP_WORKER_CAP),"YES","NO")</x:f>
        <x:v>NO</x:v>
      </x:c>
      <x:c r="T13143" s="139" t="n">
        <x:f>IF(S13143="YES",R13143,-1E+99)</x:f>
        <x:v>-1e+99</x:v>
      </x:c>
    </x:row>
    <x:row r="13144">
      <x:c r="A13144" s="139"/>
      <x:c r="B13144" s="139"/>
      <x:c r="C13144" s="139"/>
      <x:c r="D13144" s="139"/>
      <x:c r="E13144" s="139"/>
      <x:c r="F13144" s="139"/>
      <x:c r="G13144" s="139"/>
      <x:c r="H13144" s="139"/>
      <x:c r="I13144" s="266" t="n">
        <x:f>INT((ROW()-ROW($I$46))/((CARROT_CAP+1)*(MESCLUN_CAP+1)))</x:f>
        <x:v>20</x:v>
      </x:c>
      <x:c r="J13144" s="266" t="n">
        <x:f>MOD(INT((ROW()-ROW($I$46))/(MESCLUN_CAP+1)),CARROT_CAP+1)</x:f>
        <x:v>2</x:v>
      </x:c>
      <x:c r="K13144" s="266" t="n">
        <x:f>MOD(ROW()-ROW($I$46),MESCLUN_CAP+1)</x:f>
        <x:v>16</x:v>
      </x:c>
      <x:c r="L13144" s="266" t="n">
        <x:f>SUM(I13144:K13144)</x:f>
        <x:v>38</x:v>
      </x:c>
      <x:c r="M13144" s="267" t="n">
        <x:f>I13144*TOMATO_HOURS*WEEKS*(1+TOMATO_DIM)^I13144+J13144*CARROT_HOURS*WEEKS*(1+CARROT_DIM)^J13144+K13144*MESCLUN_HOURS*WEEKS*(1+MESCLUN_DIM)^K13144</x:f>
        <x:v>13050.8578831322</x:v>
      </x:c>
      <x:c r="N13144" s="267" t="n">
        <x:f>MAX(M13144-FARMER_HOURS,0)/TEMP_HOURS_PER_WORKER</x:f>
        <x:v>8.563095752175139</x:v>
      </x:c>
      <x:c r="O13144" s="268" t="n">
        <x:f>I13144*TOMATO_PRICE+J13144*CARROT_PRICE+K13144*MESCLUN_PRICE</x:f>
        <x:v>223388</x:v>
      </x:c>
      <x:c r="P13144" s="268" t="n">
        <x:f>I13144*TOMATO_FERTILIZER+J13144*CARROT_FERTILIZER+K13144*MESCLUN_FERTILIZER</x:f>
        <x:v>32560</x:v>
      </x:c>
      <x:c r="Q13144" s="268" t="n">
        <x:f>MIN(M13144,FARMER_HOURS)*FARMER_RATE+MAX(M13144-FARMER_HOURS,0)*TEMP_RATE</x:f>
        <x:v>239077.39380437846</x:v>
      </x:c>
      <x:c r="R13144" s="268" t="n">
        <x:f>O13144-P13144-Q13144-FIXED_COST</x:f>
        <x:v>-68249.39380437846</x:v>
      </x:c>
      <x:c r="S13144" s="139" t="str">
        <x:f>IF(AND(L13144&lt;=TOTAL_BED_CAP,N13144&lt;=TEMP_WORKER_CAP),"YES","NO")</x:f>
        <x:v>NO</x:v>
      </x:c>
      <x:c r="T13144" s="139" t="n">
        <x:f>IF(S13144="YES",R13144,-1E+99)</x:f>
        <x:v>-1e+99</x:v>
      </x:c>
    </x:row>
    <x:row r="13145">
      <x:c r="A13145" s="139"/>
      <x:c r="B13145" s="139"/>
      <x:c r="C13145" s="139"/>
      <x:c r="D13145" s="139"/>
      <x:c r="E13145" s="139"/>
      <x:c r="F13145" s="139"/>
      <x:c r="G13145" s="139"/>
      <x:c r="H13145" s="139"/>
      <x:c r="I13145" s="266" t="n">
        <x:f>INT((ROW()-ROW($I$46))/((CARROT_CAP+1)*(MESCLUN_CAP+1)))</x:f>
        <x:v>20</x:v>
      </x:c>
      <x:c r="J13145" s="266" t="n">
        <x:f>MOD(INT((ROW()-ROW($I$46))/(MESCLUN_CAP+1)),CARROT_CAP+1)</x:f>
        <x:v>2</x:v>
      </x:c>
      <x:c r="K13145" s="266" t="n">
        <x:f>MOD(ROW()-ROW($I$46),MESCLUN_CAP+1)</x:f>
        <x:v>17</x:v>
      </x:c>
      <x:c r="L13145" s="266" t="n">
        <x:f>SUM(I13145:K13145)</x:f>
        <x:v>39</x:v>
      </x:c>
      <x:c r="M13145" s="267" t="n">
        <x:f>I13145*TOMATO_HOURS*WEEKS*(1+TOMATO_DIM)^I13145+J13145*CARROT_HOURS*WEEKS*(1+CARROT_DIM)^J13145+K13145*MESCLUN_HOURS*WEEKS*(1+MESCLUN_DIM)^K13145</x:f>
        <x:v>13117.41810657874</x:v>
      </x:c>
      <x:c r="N13145" s="267" t="n">
        <x:f>MAX(M13145-FARMER_HOURS,0)/TEMP_HOURS_PER_WORKER</x:f>
        <x:v>8.60931812956857</x:v>
      </x:c>
      <x:c r="O13145" s="268" t="n">
        <x:f>I13145*TOMATO_PRICE+J13145*CARROT_PRICE+K13145*MESCLUN_PRICE</x:f>
        <x:v>226088</x:v>
      </x:c>
      <x:c r="P13145" s="268" t="n">
        <x:f>I13145*TOMATO_FERTILIZER+J13145*CARROT_FERTILIZER+K13145*MESCLUN_FERTILIZER</x:f>
        <x:v>33440</x:v>
      </x:c>
      <x:c r="Q13145" s="268" t="n">
        <x:f>MIN(M13145,FARMER_HOURS)*FARMER_RATE+MAX(M13145-FARMER_HOURS,0)*TEMP_RATE</x:f>
        <x:v>240232.95323921423</x:v>
      </x:c>
      <x:c r="R13145" s="268" t="n">
        <x:f>O13145-P13145-Q13145-FIXED_COST</x:f>
        <x:v>-67584.95323921423</x:v>
      </x:c>
      <x:c r="S13145" s="139" t="str">
        <x:f>IF(AND(L13145&lt;=TOTAL_BED_CAP,N13145&lt;=TEMP_WORKER_CAP),"YES","NO")</x:f>
        <x:v>NO</x:v>
      </x:c>
      <x:c r="T13145" s="139" t="n">
        <x:f>IF(S13145="YES",R13145,-1E+99)</x:f>
        <x:v>-1e+99</x:v>
      </x:c>
    </x:row>
    <x:row r="13146">
      <x:c r="A13146" s="139"/>
      <x:c r="B13146" s="139"/>
      <x:c r="C13146" s="139"/>
      <x:c r="D13146" s="139"/>
      <x:c r="E13146" s="139"/>
      <x:c r="F13146" s="139"/>
      <x:c r="G13146" s="139"/>
      <x:c r="H13146" s="139"/>
      <x:c r="I13146" s="266" t="n">
        <x:f>INT((ROW()-ROW($I$46))/((CARROT_CAP+1)*(MESCLUN_CAP+1)))</x:f>
        <x:v>20</x:v>
      </x:c>
      <x:c r="J13146" s="266" t="n">
        <x:f>MOD(INT((ROW()-ROW($I$46))/(MESCLUN_CAP+1)),CARROT_CAP+1)</x:f>
        <x:v>2</x:v>
      </x:c>
      <x:c r="K13146" s="266" t="n">
        <x:f>MOD(ROW()-ROW($I$46),MESCLUN_CAP+1)</x:f>
        <x:v>18</x:v>
      </x:c>
      <x:c r="L13146" s="266" t="n">
        <x:f>SUM(I13146:K13146)</x:f>
        <x:v>40</x:v>
      </x:c>
      <x:c r="M13146" s="267" t="n">
        <x:f>I13146*TOMATO_HOURS*WEEKS*(1+TOMATO_DIM)^I13146+J13146*CARROT_HOURS*WEEKS*(1+CARROT_DIM)^J13146+K13146*MESCLUN_HOURS*WEEKS*(1+MESCLUN_DIM)^K13146</x:f>
        <x:v>13185.505098037327</x:v>
      </x:c>
      <x:c r="N13146" s="267" t="n">
        <x:f>MAX(M13146-FARMER_HOURS,0)/TEMP_HOURS_PER_WORKER</x:f>
        <x:v>8.656600762525922</x:v>
      </x:c>
      <x:c r="O13146" s="268" t="n">
        <x:f>I13146*TOMATO_PRICE+J13146*CARROT_PRICE+K13146*MESCLUN_PRICE</x:f>
        <x:v>228788</x:v>
      </x:c>
      <x:c r="P13146" s="268" t="n">
        <x:f>I13146*TOMATO_FERTILIZER+J13146*CARROT_FERTILIZER+K13146*MESCLUN_FERTILIZER</x:f>
        <x:v>34320</x:v>
      </x:c>
      <x:c r="Q13146" s="268" t="n">
        <x:f>MIN(M13146,FARMER_HOURS)*FARMER_RATE+MAX(M13146-FARMER_HOURS,0)*TEMP_RATE</x:f>
        <x:v>241415.01906314804</x:v>
      </x:c>
      <x:c r="R13146" s="268" t="n">
        <x:f>O13146-P13146-Q13146-FIXED_COST</x:f>
        <x:v>-66947.01906314804</x:v>
      </x:c>
      <x:c r="S13146" s="139" t="str">
        <x:f>IF(AND(L13146&lt;=TOTAL_BED_CAP,N13146&lt;=TEMP_WORKER_CAP),"YES","NO")</x:f>
        <x:v>NO</x:v>
      </x:c>
      <x:c r="T13146" s="139" t="n">
        <x:f>IF(S13146="YES",R13146,-1E+99)</x:f>
        <x:v>-1e+99</x:v>
      </x:c>
    </x:row>
    <x:row r="13147">
      <x:c r="A13147" s="139"/>
      <x:c r="B13147" s="139"/>
      <x:c r="C13147" s="139"/>
      <x:c r="D13147" s="139"/>
      <x:c r="E13147" s="139"/>
      <x:c r="F13147" s="139"/>
      <x:c r="G13147" s="139"/>
      <x:c r="H13147" s="139"/>
      <x:c r="I13147" s="266" t="n">
        <x:f>INT((ROW()-ROW($I$46))/((CARROT_CAP+1)*(MESCLUN_CAP+1)))</x:f>
        <x:v>20</x:v>
      </x:c>
      <x:c r="J13147" s="266" t="n">
        <x:f>MOD(INT((ROW()-ROW($I$46))/(MESCLUN_CAP+1)),CARROT_CAP+1)</x:f>
        <x:v>2</x:v>
      </x:c>
      <x:c r="K13147" s="266" t="n">
        <x:f>MOD(ROW()-ROW($I$46),MESCLUN_CAP+1)</x:f>
        <x:v>19</x:v>
      </x:c>
      <x:c r="L13147" s="266" t="n">
        <x:f>SUM(I13147:K13147)</x:f>
        <x:v>41</x:v>
      </x:c>
      <x:c r="M13147" s="267" t="n">
        <x:f>I13147*TOMATO_HOURS*WEEKS*(1+TOMATO_DIM)^I13147+J13147*CARROT_HOURS*WEEKS*(1+CARROT_DIM)^J13147+K13147*MESCLUN_HOURS*WEEKS*(1+MESCLUN_DIM)^K13147</x:f>
        <x:v>13255.14662667335</x:v>
      </x:c>
      <x:c r="N13147" s="267" t="n">
        <x:f>MAX(M13147-FARMER_HOURS,0)/TEMP_HOURS_PER_WORKER</x:f>
        <x:v>8.704962935189826</x:v>
      </x:c>
      <x:c r="O13147" s="268" t="n">
        <x:f>I13147*TOMATO_PRICE+J13147*CARROT_PRICE+K13147*MESCLUN_PRICE</x:f>
        <x:v>231488</x:v>
      </x:c>
      <x:c r="P13147" s="268" t="n">
        <x:f>I13147*TOMATO_FERTILIZER+J13147*CARROT_FERTILIZER+K13147*MESCLUN_FERTILIZER</x:f>
        <x:v>35200</x:v>
      </x:c>
      <x:c r="Q13147" s="268" t="n">
        <x:f>MIN(M13147,FARMER_HOURS)*FARMER_RATE+MAX(M13147-FARMER_HOURS,0)*TEMP_RATE</x:f>
        <x:v>242624.07337974565</x:v>
      </x:c>
      <x:c r="R13147" s="268" t="n">
        <x:f>O13147-P13147-Q13147-FIXED_COST</x:f>
        <x:v>-66336.07337974565</x:v>
      </x:c>
      <x:c r="S13147" s="139" t="str">
        <x:f>IF(AND(L13147&lt;=TOTAL_BED_CAP,N13147&lt;=TEMP_WORKER_CAP),"YES","NO")</x:f>
        <x:v>NO</x:v>
      </x:c>
      <x:c r="T13147" s="139" t="n">
        <x:f>IF(S13147="YES",R13147,-1E+99)</x:f>
        <x:v>-1e+99</x:v>
      </x:c>
    </x:row>
    <x:row r="13148">
      <x:c r="A13148" s="139"/>
      <x:c r="B13148" s="139"/>
      <x:c r="C13148" s="139"/>
      <x:c r="D13148" s="139"/>
      <x:c r="E13148" s="139"/>
      <x:c r="F13148" s="139"/>
      <x:c r="G13148" s="139"/>
      <x:c r="H13148" s="139"/>
      <x:c r="I13148" s="266" t="n">
        <x:f>INT((ROW()-ROW($I$46))/((CARROT_CAP+1)*(MESCLUN_CAP+1)))</x:f>
        <x:v>20</x:v>
      </x:c>
      <x:c r="J13148" s="266" t="n">
        <x:f>MOD(INT((ROW()-ROW($I$46))/(MESCLUN_CAP+1)),CARROT_CAP+1)</x:f>
        <x:v>2</x:v>
      </x:c>
      <x:c r="K13148" s="266" t="n">
        <x:f>MOD(ROW()-ROW($I$46),MESCLUN_CAP+1)</x:f>
        <x:v>20</x:v>
      </x:c>
      <x:c r="L13148" s="266" t="n">
        <x:f>SUM(I13148:K13148)</x:f>
        <x:v>42</x:v>
      </x:c>
      <x:c r="M13148" s="267" t="n">
        <x:f>I13148*TOMATO_HOURS*WEEKS*(1+TOMATO_DIM)^I13148+J13148*CARROT_HOURS*WEEKS*(1+CARROT_DIM)^J13148+K13148*MESCLUN_HOURS*WEEKS*(1+MESCLUN_DIM)^K13148</x:f>
        <x:v>13326.370917323826</x:v>
      </x:c>
      <x:c r="N13148" s="267" t="n">
        <x:f>MAX(M13148-FARMER_HOURS,0)/TEMP_HOURS_PER_WORKER</x:f>
        <x:v>8.754424248141545</x:v>
      </x:c>
      <x:c r="O13148" s="268" t="n">
        <x:f>I13148*TOMATO_PRICE+J13148*CARROT_PRICE+K13148*MESCLUN_PRICE</x:f>
        <x:v>234188</x:v>
      </x:c>
      <x:c r="P13148" s="268" t="n">
        <x:f>I13148*TOMATO_FERTILIZER+J13148*CARROT_FERTILIZER+K13148*MESCLUN_FERTILIZER</x:f>
        <x:v>36080</x:v>
      </x:c>
      <x:c r="Q13148" s="268" t="n">
        <x:f>MIN(M13148,FARMER_HOURS)*FARMER_RATE+MAX(M13148-FARMER_HOURS,0)*TEMP_RATE</x:f>
        <x:v>243860.60620353863</x:v>
      </x:c>
      <x:c r="R13148" s="268" t="n">
        <x:f>O13148-P13148-Q13148-FIXED_COST</x:f>
        <x:v>-65752.60620353863</x:v>
      </x:c>
      <x:c r="S13148" s="139" t="str">
        <x:f>IF(AND(L13148&lt;=TOTAL_BED_CAP,N13148&lt;=TEMP_WORKER_CAP),"YES","NO")</x:f>
        <x:v>NO</x:v>
      </x:c>
      <x:c r="T13148" s="139" t="n">
        <x:f>IF(S13148="YES",R13148,-1E+99)</x:f>
        <x:v>-1e+99</x:v>
      </x:c>
    </x:row>
    <x:row r="13149">
      <x:c r="A13149" s="139"/>
      <x:c r="B13149" s="139"/>
      <x:c r="C13149" s="139"/>
      <x:c r="D13149" s="139"/>
      <x:c r="E13149" s="139"/>
      <x:c r="F13149" s="139"/>
      <x:c r="G13149" s="139"/>
      <x:c r="H13149" s="139"/>
      <x:c r="I13149" s="266" t="n">
        <x:f>INT((ROW()-ROW($I$46))/((CARROT_CAP+1)*(MESCLUN_CAP+1)))</x:f>
        <x:v>20</x:v>
      </x:c>
      <x:c r="J13149" s="266" t="n">
        <x:f>MOD(INT((ROW()-ROW($I$46))/(MESCLUN_CAP+1)),CARROT_CAP+1)</x:f>
        <x:v>2</x:v>
      </x:c>
      <x:c r="K13149" s="266" t="n">
        <x:f>MOD(ROW()-ROW($I$46),MESCLUN_CAP+1)</x:f>
        <x:v>21</x:v>
      </x:c>
      <x:c r="L13149" s="266" t="n">
        <x:f>SUM(I13149:K13149)</x:f>
        <x:v>43</x:v>
      </x:c>
      <x:c r="M13149" s="267" t="n">
        <x:f>I13149*TOMATO_HOURS*WEEKS*(1+TOMATO_DIM)^I13149+J13149*CARROT_HOURS*WEEKS*(1+CARROT_DIM)^J13149+K13149*MESCLUN_HOURS*WEEKS*(1+MESCLUN_DIM)^K13149</x:f>
        <x:v>13399.20665755027</x:v>
      </x:c>
      <x:c r="N13149" s="267" t="n">
        <x:f>MAX(M13149-FARMER_HOURS,0)/TEMP_HOURS_PER_WORKER</x:f>
        <x:v>8.8050046232988</x:v>
      </x:c>
      <x:c r="O13149" s="268" t="n">
        <x:f>I13149*TOMATO_PRICE+J13149*CARROT_PRICE+K13149*MESCLUN_PRICE</x:f>
        <x:v>236888</x:v>
      </x:c>
      <x:c r="P13149" s="268" t="n">
        <x:f>I13149*TOMATO_FERTILIZER+J13149*CARROT_FERTILIZER+K13149*MESCLUN_FERTILIZER</x:f>
        <x:v>36960</x:v>
      </x:c>
      <x:c r="Q13149" s="268" t="n">
        <x:f>MIN(M13149,FARMER_HOURS)*FARMER_RATE+MAX(M13149-FARMER_HOURS,0)*TEMP_RATE</x:f>
        <x:v>245125.11558246997</x:v>
      </x:c>
      <x:c r="R13149" s="268" t="n">
        <x:f>O13149-P13149-Q13149-FIXED_COST</x:f>
        <x:v>-65197.11558246997</x:v>
      </x:c>
      <x:c r="S13149" s="139" t="str">
        <x:f>IF(AND(L13149&lt;=TOTAL_BED_CAP,N13149&lt;=TEMP_WORKER_CAP),"YES","NO")</x:f>
        <x:v>NO</x:v>
      </x:c>
      <x:c r="T13149" s="139" t="n">
        <x:f>IF(S13149="YES",R13149,-1E+99)</x:f>
        <x:v>-1e+99</x:v>
      </x:c>
    </x:row>
    <x:row r="13150">
      <x:c r="A13150" s="139"/>
      <x:c r="B13150" s="139"/>
      <x:c r="C13150" s="139"/>
      <x:c r="D13150" s="139"/>
      <x:c r="E13150" s="139"/>
      <x:c r="F13150" s="139"/>
      <x:c r="G13150" s="139"/>
      <x:c r="H13150" s="139"/>
      <x:c r="I13150" s="266" t="n">
        <x:f>INT((ROW()-ROW($I$46))/((CARROT_CAP+1)*(MESCLUN_CAP+1)))</x:f>
        <x:v>20</x:v>
      </x:c>
      <x:c r="J13150" s="266" t="n">
        <x:f>MOD(INT((ROW()-ROW($I$46))/(MESCLUN_CAP+1)),CARROT_CAP+1)</x:f>
        <x:v>2</x:v>
      </x:c>
      <x:c r="K13150" s="266" t="n">
        <x:f>MOD(ROW()-ROW($I$46),MESCLUN_CAP+1)</x:f>
        <x:v>22</x:v>
      </x:c>
      <x:c r="L13150" s="266" t="n">
        <x:f>SUM(I13150:K13150)</x:f>
        <x:v>44</x:v>
      </x:c>
      <x:c r="M13150" s="267" t="n">
        <x:f>I13150*TOMATO_HOURS*WEEKS*(1+TOMATO_DIM)^I13150+J13150*CARROT_HOURS*WEEKS*(1+CARROT_DIM)^J13150+K13150*MESCLUN_HOURS*WEEKS*(1+MESCLUN_DIM)^K13150</x:f>
        <x:v>13473.683004796665</x:v>
      </x:c>
      <x:c r="N13150" s="267" t="n">
        <x:f>MAX(M13150-FARMER_HOURS,0)/TEMP_HOURS_PER_WORKER</x:f>
        <x:v>8.856724308886573</x:v>
      </x:c>
      <x:c r="O13150" s="268" t="n">
        <x:f>I13150*TOMATO_PRICE+J13150*CARROT_PRICE+K13150*MESCLUN_PRICE</x:f>
        <x:v>239588</x:v>
      </x:c>
      <x:c r="P13150" s="268" t="n">
        <x:f>I13150*TOMATO_FERTILIZER+J13150*CARROT_FERTILIZER+K13150*MESCLUN_FERTILIZER</x:f>
        <x:v>37840</x:v>
      </x:c>
      <x:c r="Q13150" s="268" t="n">
        <x:f>MIN(M13150,FARMER_HOURS)*FARMER_RATE+MAX(M13150-FARMER_HOURS,0)*TEMP_RATE</x:f>
        <x:v>246418.1077221643</x:v>
      </x:c>
      <x:c r="R13150" s="268" t="n">
        <x:f>O13150-P13150-Q13150-FIXED_COST</x:f>
        <x:v>-64670.107722164306</x:v>
      </x:c>
      <x:c r="S13150" s="139" t="str">
        <x:f>IF(AND(L13150&lt;=TOTAL_BED_CAP,N13150&lt;=TEMP_WORKER_CAP),"YES","NO")</x:f>
        <x:v>NO</x:v>
      </x:c>
      <x:c r="T13150" s="139" t="n">
        <x:f>IF(S13150="YES",R13150,-1E+99)</x:f>
        <x:v>-1e+99</x:v>
      </x:c>
    </x:row>
    <x:row r="13151">
      <x:c r="A13151" s="139"/>
      <x:c r="B13151" s="139"/>
      <x:c r="C13151" s="139"/>
      <x:c r="D13151" s="139"/>
      <x:c r="E13151" s="139"/>
      <x:c r="F13151" s="139"/>
      <x:c r="G13151" s="139"/>
      <x:c r="H13151" s="139"/>
      <x:c r="I13151" s="266" t="n">
        <x:f>INT((ROW()-ROW($I$46))/((CARROT_CAP+1)*(MESCLUN_CAP+1)))</x:f>
        <x:v>20</x:v>
      </x:c>
      <x:c r="J13151" s="266" t="n">
        <x:f>MOD(INT((ROW()-ROW($I$46))/(MESCLUN_CAP+1)),CARROT_CAP+1)</x:f>
        <x:v>2</x:v>
      </x:c>
      <x:c r="K13151" s="266" t="n">
        <x:f>MOD(ROW()-ROW($I$46),MESCLUN_CAP+1)</x:f>
        <x:v>23</x:v>
      </x:c>
      <x:c r="L13151" s="266" t="n">
        <x:f>SUM(I13151:K13151)</x:f>
        <x:v>45</x:v>
      </x:c>
      <x:c r="M13151" s="267" t="n">
        <x:f>I13151*TOMATO_HOURS*WEEKS*(1+TOMATO_DIM)^I13151+J13151*CARROT_HOURS*WEEKS*(1+CARROT_DIM)^J13151+K13151*MESCLUN_HOURS*WEEKS*(1+MESCLUN_DIM)^K13151</x:f>
        <x:v>13549.829593654102</x:v>
      </x:c>
      <x:c r="N13151" s="267" t="n">
        <x:f>MAX(M13151-FARMER_HOURS,0)/TEMP_HOURS_PER_WORKER</x:f>
        <x:v>8.909603884482015</x:v>
      </x:c>
      <x:c r="O13151" s="268" t="n">
        <x:f>I13151*TOMATO_PRICE+J13151*CARROT_PRICE+K13151*MESCLUN_PRICE</x:f>
        <x:v>242288</x:v>
      </x:c>
      <x:c r="P13151" s="268" t="n">
        <x:f>I13151*TOMATO_FERTILIZER+J13151*CARROT_FERTILIZER+K13151*MESCLUN_FERTILIZER</x:f>
        <x:v>38720</x:v>
      </x:c>
      <x:c r="Q13151" s="268" t="n">
        <x:f>MIN(M13151,FARMER_HOURS)*FARMER_RATE+MAX(M13151-FARMER_HOURS,0)*TEMP_RATE</x:f>
        <x:v>247740.09711205037</x:v>
      </x:c>
      <x:c r="R13151" s="268" t="n">
        <x:f>O13151-P13151-Q13151-FIXED_COST</x:f>
        <x:v>-64172.09711205037</x:v>
      </x:c>
      <x:c r="S13151" s="139" t="str">
        <x:f>IF(AND(L13151&lt;=TOTAL_BED_CAP,N13151&lt;=TEMP_WORKER_CAP),"YES","NO")</x:f>
        <x:v>NO</x:v>
      </x:c>
      <x:c r="T13151" s="139" t="n">
        <x:f>IF(S13151="YES",R13151,-1E+99)</x:f>
        <x:v>-1e+99</x:v>
      </x:c>
    </x:row>
    <x:row r="13152">
      <x:c r="A13152" s="139"/>
      <x:c r="B13152" s="139"/>
      <x:c r="C13152" s="139"/>
      <x:c r="D13152" s="139"/>
      <x:c r="E13152" s="139"/>
      <x:c r="F13152" s="139"/>
      <x:c r="G13152" s="139"/>
      <x:c r="H13152" s="139"/>
      <x:c r="I13152" s="266" t="n">
        <x:f>INT((ROW()-ROW($I$46))/((CARROT_CAP+1)*(MESCLUN_CAP+1)))</x:f>
        <x:v>20</x:v>
      </x:c>
      <x:c r="J13152" s="266" t="n">
        <x:f>MOD(INT((ROW()-ROW($I$46))/(MESCLUN_CAP+1)),CARROT_CAP+1)</x:f>
        <x:v>2</x:v>
      </x:c>
      <x:c r="K13152" s="266" t="n">
        <x:f>MOD(ROW()-ROW($I$46),MESCLUN_CAP+1)</x:f>
        <x:v>24</x:v>
      </x:c>
      <x:c r="L13152" s="266" t="n">
        <x:f>SUM(I13152:K13152)</x:f>
        <x:v>46</x:v>
      </x:c>
      <x:c r="M13152" s="267" t="n">
        <x:f>I13152*TOMATO_HOURS*WEEKS*(1+TOMATO_DIM)^I13152+J13152*CARROT_HOURS*WEEKS*(1+CARROT_DIM)^J13152+K13152*MESCLUN_HOURS*WEEKS*(1+MESCLUN_DIM)^K13152</x:f>
        <x:v>13627.676543233598</x:v>
      </x:c>
      <x:c r="N13152" s="267" t="n">
        <x:f>MAX(M13152-FARMER_HOURS,0)/TEMP_HOURS_PER_WORKER</x:f>
        <x:v>8.963664266134442</x:v>
      </x:c>
      <x:c r="O13152" s="268" t="n">
        <x:f>I13152*TOMATO_PRICE+J13152*CARROT_PRICE+K13152*MESCLUN_PRICE</x:f>
        <x:v>244988</x:v>
      </x:c>
      <x:c r="P13152" s="268" t="n">
        <x:f>I13152*TOMATO_FERTILIZER+J13152*CARROT_FERTILIZER+K13152*MESCLUN_FERTILIZER</x:f>
        <x:v>39600</x:v>
      </x:c>
      <x:c r="Q13152" s="268" t="n">
        <x:f>MIN(M13152,FARMER_HOURS)*FARMER_RATE+MAX(M13152-FARMER_HOURS,0)*TEMP_RATE</x:f>
        <x:v>249091.60665336106</x:v>
      </x:c>
      <x:c r="R13152" s="268" t="n">
        <x:f>O13152-P13152-Q13152-FIXED_COST</x:f>
        <x:v>-63703.60665336106</x:v>
      </x:c>
      <x:c r="S13152" s="139" t="str">
        <x:f>IF(AND(L13152&lt;=TOTAL_BED_CAP,N13152&lt;=TEMP_WORKER_CAP),"YES","NO")</x:f>
        <x:v>NO</x:v>
      </x:c>
      <x:c r="T13152" s="139" t="n">
        <x:f>IF(S13152="YES",R13152,-1E+99)</x:f>
        <x:v>-1e+99</x:v>
      </x:c>
    </x:row>
    <x:row r="13153">
      <x:c r="A13153" s="139"/>
      <x:c r="B13153" s="139"/>
      <x:c r="C13153" s="139"/>
      <x:c r="D13153" s="139"/>
      <x:c r="E13153" s="139"/>
      <x:c r="F13153" s="139"/>
      <x:c r="G13153" s="139"/>
      <x:c r="H13153" s="139"/>
      <x:c r="I13153" s="266" t="n">
        <x:f>INT((ROW()-ROW($I$46))/((CARROT_CAP+1)*(MESCLUN_CAP+1)))</x:f>
        <x:v>20</x:v>
      </x:c>
      <x:c r="J13153" s="266" t="n">
        <x:f>MOD(INT((ROW()-ROW($I$46))/(MESCLUN_CAP+1)),CARROT_CAP+1)</x:f>
        <x:v>2</x:v>
      </x:c>
      <x:c r="K13153" s="266" t="n">
        <x:f>MOD(ROW()-ROW($I$46),MESCLUN_CAP+1)</x:f>
        <x:v>25</x:v>
      </x:c>
      <x:c r="L13153" s="266" t="n">
        <x:f>SUM(I13153:K13153)</x:f>
        <x:v>47</x:v>
      </x:c>
      <x:c r="M13153" s="267" t="n">
        <x:f>I13153*TOMATO_HOURS*WEEKS*(1+TOMATO_DIM)^I13153+J13153*CARROT_HOURS*WEEKS*(1+CARROT_DIM)^J13153+K13153*MESCLUN_HOURS*WEEKS*(1+MESCLUN_DIM)^K13153</x:f>
        <x:v>13707.254464648695</x:v>
      </x:c>
      <x:c r="N13153" s="267" t="n">
        <x:f>MAX(M13153-FARMER_HOURS,0)/TEMP_HOURS_PER_WORKER</x:f>
        <x:v>9.018926711561594</x:v>
      </x:c>
      <x:c r="O13153" s="268" t="n">
        <x:f>I13153*TOMATO_PRICE+J13153*CARROT_PRICE+K13153*MESCLUN_PRICE</x:f>
        <x:v>247688</x:v>
      </x:c>
      <x:c r="P13153" s="268" t="n">
        <x:f>I13153*TOMATO_FERTILIZER+J13153*CARROT_FERTILIZER+K13153*MESCLUN_FERTILIZER</x:f>
        <x:v>40480</x:v>
      </x:c>
      <x:c r="Q13153" s="268" t="n">
        <x:f>MIN(M13153,FARMER_HOURS)*FARMER_RATE+MAX(M13153-FARMER_HOURS,0)*TEMP_RATE</x:f>
        <x:v>250473.16778903984</x:v>
      </x:c>
      <x:c r="R13153" s="268" t="n">
        <x:f>O13153-P13153-Q13153-FIXED_COST</x:f>
        <x:v>-63265.16778903984</x:v>
      </x:c>
      <x:c r="S13153" s="139" t="str">
        <x:f>IF(AND(L13153&lt;=TOTAL_BED_CAP,N13153&lt;=TEMP_WORKER_CAP),"YES","NO")</x:f>
        <x:v>NO</x:v>
      </x:c>
      <x:c r="T13153" s="139" t="n">
        <x:f>IF(S13153="YES",R13153,-1E+99)</x:f>
        <x:v>-1e+99</x:v>
      </x:c>
    </x:row>
    <x:row r="13154">
      <x:c r="A13154" s="139"/>
      <x:c r="B13154" s="139"/>
      <x:c r="C13154" s="139"/>
      <x:c r="D13154" s="139"/>
      <x:c r="E13154" s="139"/>
      <x:c r="F13154" s="139"/>
      <x:c r="G13154" s="139"/>
      <x:c r="H13154" s="139"/>
      <x:c r="I13154" s="266" t="n">
        <x:f>INT((ROW()-ROW($I$46))/((CARROT_CAP+1)*(MESCLUN_CAP+1)))</x:f>
        <x:v>20</x:v>
      </x:c>
      <x:c r="J13154" s="266" t="n">
        <x:f>MOD(INT((ROW()-ROW($I$46))/(MESCLUN_CAP+1)),CARROT_CAP+1)</x:f>
        <x:v>2</x:v>
      </x:c>
      <x:c r="K13154" s="266" t="n">
        <x:f>MOD(ROW()-ROW($I$46),MESCLUN_CAP+1)</x:f>
        <x:v>26</x:v>
      </x:c>
      <x:c r="L13154" s="266" t="n">
        <x:f>SUM(I13154:K13154)</x:f>
        <x:v>48</x:v>
      </x:c>
      <x:c r="M13154" s="267" t="n">
        <x:f>I13154*TOMATO_HOURS*WEEKS*(1+TOMATO_DIM)^I13154+J13154*CARROT_HOURS*WEEKS*(1+CARROT_DIM)^J13154+K13154*MESCLUN_HOURS*WEEKS*(1+MESCLUN_DIM)^K13154</x:f>
        <x:v>13788.594468609414</x:v>
      </x:c>
      <x:c r="N13154" s="267" t="n">
        <x:f>MAX(M13154-FARMER_HOURS,0)/TEMP_HOURS_PER_WORKER</x:f>
        <x:v>9.075412825423204</x:v>
      </x:c>
      <x:c r="O13154" s="268" t="n">
        <x:f>I13154*TOMATO_PRICE+J13154*CARROT_PRICE+K13154*MESCLUN_PRICE</x:f>
        <x:v>250388</x:v>
      </x:c>
      <x:c r="P13154" s="268" t="n">
        <x:f>I13154*TOMATO_FERTILIZER+J13154*CARROT_FERTILIZER+K13154*MESCLUN_FERTILIZER</x:f>
        <x:v>41360</x:v>
      </x:c>
      <x:c r="Q13154" s="268" t="n">
        <x:f>MIN(M13154,FARMER_HOURS)*FARMER_RATE+MAX(M13154-FARMER_HOURS,0)*TEMP_RATE</x:f>
        <x:v>251885.32063558008</x:v>
      </x:c>
      <x:c r="R13154" s="268" t="n">
        <x:f>O13154-P13154-Q13154-FIXED_COST</x:f>
        <x:v>-62857.32063558008</x:v>
      </x:c>
      <x:c r="S13154" s="139" t="str">
        <x:f>IF(AND(L13154&lt;=TOTAL_BED_CAP,N13154&lt;=TEMP_WORKER_CAP),"YES","NO")</x:f>
        <x:v>NO</x:v>
      </x:c>
      <x:c r="T13154" s="139" t="n">
        <x:f>IF(S13154="YES",R13154,-1E+99)</x:f>
        <x:v>-1e+99</x:v>
      </x:c>
    </x:row>
    <x:row r="13155">
      <x:c r="A13155" s="139"/>
      <x:c r="B13155" s="139"/>
      <x:c r="C13155" s="139"/>
      <x:c r="D13155" s="139"/>
      <x:c r="E13155" s="139"/>
      <x:c r="F13155" s="139"/>
      <x:c r="G13155" s="139"/>
      <x:c r="H13155" s="139"/>
      <x:c r="I13155" s="266" t="n">
        <x:f>INT((ROW()-ROW($I$46))/((CARROT_CAP+1)*(MESCLUN_CAP+1)))</x:f>
        <x:v>20</x:v>
      </x:c>
      <x:c r="J13155" s="266" t="n">
        <x:f>MOD(INT((ROW()-ROW($I$46))/(MESCLUN_CAP+1)),CARROT_CAP+1)</x:f>
        <x:v>2</x:v>
      </x:c>
      <x:c r="K13155" s="266" t="n">
        <x:f>MOD(ROW()-ROW($I$46),MESCLUN_CAP+1)</x:f>
        <x:v>27</x:v>
      </x:c>
      <x:c r="L13155" s="266" t="n">
        <x:f>SUM(I13155:K13155)</x:f>
        <x:v>49</x:v>
      </x:c>
      <x:c r="M13155" s="267" t="n">
        <x:f>I13155*TOMATO_HOURS*WEEKS*(1+TOMATO_DIM)^I13155+J13155*CARROT_HOURS*WEEKS*(1+CARROT_DIM)^J13155+K13155*MESCLUN_HOURS*WEEKS*(1+MESCLUN_DIM)^K13155</x:f>
        <x:v>13871.72817312917</x:v>
      </x:c>
      <x:c r="N13155" s="267" t="n">
        <x:f>MAX(M13155-FARMER_HOURS,0)/TEMP_HOURS_PER_WORKER</x:f>
        <x:v>9.133144564673035</x:v>
      </x:c>
      <x:c r="O13155" s="268" t="n">
        <x:f>I13155*TOMATO_PRICE+J13155*CARROT_PRICE+K13155*MESCLUN_PRICE</x:f>
        <x:v>253088</x:v>
      </x:c>
      <x:c r="P13155" s="268" t="n">
        <x:f>I13155*TOMATO_FERTILIZER+J13155*CARROT_FERTILIZER+K13155*MESCLUN_FERTILIZER</x:f>
        <x:v>42240</x:v>
      </x:c>
      <x:c r="Q13155" s="268" t="n">
        <x:f>MIN(M13155,FARMER_HOURS)*FARMER_RATE+MAX(M13155-FARMER_HOURS,0)*TEMP_RATE</x:f>
        <x:v>253328.61411682586</x:v>
      </x:c>
      <x:c r="R13155" s="268" t="n">
        <x:f>O13155-P13155-Q13155-FIXED_COST</x:f>
        <x:v>-62480.61411682586</x:v>
      </x:c>
      <x:c r="S13155" s="139" t="str">
        <x:f>IF(AND(L13155&lt;=TOTAL_BED_CAP,N13155&lt;=TEMP_WORKER_CAP),"YES","NO")</x:f>
        <x:v>NO</x:v>
      </x:c>
      <x:c r="T13155" s="139" t="n">
        <x:f>IF(S13155="YES",R13155,-1E+99)</x:f>
        <x:v>-1e+99</x:v>
      </x:c>
    </x:row>
    <x:row r="13156">
      <x:c r="A13156" s="139"/>
      <x:c r="B13156" s="139"/>
      <x:c r="C13156" s="139"/>
      <x:c r="D13156" s="139"/>
      <x:c r="E13156" s="139"/>
      <x:c r="F13156" s="139"/>
      <x:c r="G13156" s="139"/>
      <x:c r="H13156" s="139"/>
      <x:c r="I13156" s="266" t="n">
        <x:f>INT((ROW()-ROW($I$46))/((CARROT_CAP+1)*(MESCLUN_CAP+1)))</x:f>
        <x:v>20</x:v>
      </x:c>
      <x:c r="J13156" s="266" t="n">
        <x:f>MOD(INT((ROW()-ROW($I$46))/(MESCLUN_CAP+1)),CARROT_CAP+1)</x:f>
        <x:v>2</x:v>
      </x:c>
      <x:c r="K13156" s="266" t="n">
        <x:f>MOD(ROW()-ROW($I$46),MESCLUN_CAP+1)</x:f>
        <x:v>28</x:v>
      </x:c>
      <x:c r="L13156" s="266" t="n">
        <x:f>SUM(I13156:K13156)</x:f>
        <x:v>50</x:v>
      </x:c>
      <x:c r="M13156" s="267" t="n">
        <x:f>I13156*TOMATO_HOURS*WEEKS*(1+TOMATO_DIM)^I13156+J13156*CARROT_HOURS*WEEKS*(1+CARROT_DIM)^J13156+K13156*MESCLUN_HOURS*WEEKS*(1+MESCLUN_DIM)^K13156</x:f>
        <x:v>13956.687711346323</x:v>
      </x:c>
      <x:c r="N13156" s="267" t="n">
        <x:f>MAX(M13156-FARMER_HOURS,0)/TEMP_HOURS_PER_WORKER</x:f>
        <x:v>9.192144243990501</x:v>
      </x:c>
      <x:c r="O13156" s="268" t="n">
        <x:f>I13156*TOMATO_PRICE+J13156*CARROT_PRICE+K13156*MESCLUN_PRICE</x:f>
        <x:v>255788</x:v>
      </x:c>
      <x:c r="P13156" s="268" t="n">
        <x:f>I13156*TOMATO_FERTILIZER+J13156*CARROT_FERTILIZER+K13156*MESCLUN_FERTILIZER</x:f>
        <x:v>43120</x:v>
      </x:c>
      <x:c r="Q13156" s="268" t="n">
        <x:f>MIN(M13156,FARMER_HOURS)*FARMER_RATE+MAX(M13156-FARMER_HOURS,0)*TEMP_RATE</x:f>
        <x:v>254803.60609976255</x:v>
      </x:c>
      <x:c r="R13156" s="268" t="n">
        <x:f>O13156-P13156-Q13156-FIXED_COST</x:f>
        <x:v>-62135.60609976255</x:v>
      </x:c>
      <x:c r="S13156" s="139" t="str">
        <x:f>IF(AND(L13156&lt;=TOTAL_BED_CAP,N13156&lt;=TEMP_WORKER_CAP),"YES","NO")</x:f>
        <x:v>NO</x:v>
      </x:c>
      <x:c r="T13156" s="139" t="n">
        <x:f>IF(S13156="YES",R13156,-1E+99)</x:f>
        <x:v>-1e+99</x:v>
      </x:c>
    </x:row>
    <x:row r="13157">
      <x:c r="A13157" s="139"/>
      <x:c r="B13157" s="139"/>
      <x:c r="C13157" s="139"/>
      <x:c r="D13157" s="139"/>
      <x:c r="E13157" s="139"/>
      <x:c r="F13157" s="139"/>
      <x:c r="G13157" s="139"/>
      <x:c r="H13157" s="139"/>
      <x:c r="I13157" s="266" t="n">
        <x:f>INT((ROW()-ROW($I$46))/((CARROT_CAP+1)*(MESCLUN_CAP+1)))</x:f>
        <x:v>20</x:v>
      </x:c>
      <x:c r="J13157" s="266" t="n">
        <x:f>MOD(INT((ROW()-ROW($I$46))/(MESCLUN_CAP+1)),CARROT_CAP+1)</x:f>
        <x:v>2</x:v>
      </x:c>
      <x:c r="K13157" s="266" t="n">
        <x:f>MOD(ROW()-ROW($I$46),MESCLUN_CAP+1)</x:f>
        <x:v>29</x:v>
      </x:c>
      <x:c r="L13157" s="266" t="n">
        <x:f>SUM(I13157:K13157)</x:f>
        <x:v>51</x:v>
      </x:c>
      <x:c r="M13157" s="267" t="n">
        <x:f>I13157*TOMATO_HOURS*WEEKS*(1+TOMATO_DIM)^I13157+J13157*CARROT_HOURS*WEEKS*(1+CARROT_DIM)^J13157+K13157*MESCLUN_HOURS*WEEKS*(1+MESCLUN_DIM)^K13157</x:f>
        <x:v>14043.505739461976</x:v>
      </x:c>
      <x:c r="N13157" s="267" t="n">
        <x:f>MAX(M13157-FARMER_HOURS,0)/TEMP_HOURS_PER_WORKER</x:f>
        <x:v>9.25243454129304</x:v>
      </x:c>
      <x:c r="O13157" s="268" t="n">
        <x:f>I13157*TOMATO_PRICE+J13157*CARROT_PRICE+K13157*MESCLUN_PRICE</x:f>
        <x:v>258488</x:v>
      </x:c>
      <x:c r="P13157" s="268" t="n">
        <x:f>I13157*TOMATO_FERTILIZER+J13157*CARROT_FERTILIZER+K13157*MESCLUN_FERTILIZER</x:f>
        <x:v>44000</x:v>
      </x:c>
      <x:c r="Q13157" s="268" t="n">
        <x:f>MIN(M13157,FARMER_HOURS)*FARMER_RATE+MAX(M13157-FARMER_HOURS,0)*TEMP_RATE</x:f>
        <x:v>256310.86353232598</x:v>
      </x:c>
      <x:c r="R13157" s="268" t="n">
        <x:f>O13157-P13157-Q13157-FIXED_COST</x:f>
        <x:v>-61822.86353232598</x:v>
      </x:c>
      <x:c r="S13157" s="139" t="str">
        <x:f>IF(AND(L13157&lt;=TOTAL_BED_CAP,N13157&lt;=TEMP_WORKER_CAP),"YES","NO")</x:f>
        <x:v>NO</x:v>
      </x:c>
      <x:c r="T13157" s="139" t="n">
        <x:f>IF(S13157="YES",R13157,-1E+99)</x:f>
        <x:v>-1e+99</x:v>
      </x:c>
    </x:row>
    <x:row r="13158">
      <x:c r="A13158" s="139"/>
      <x:c r="B13158" s="139"/>
      <x:c r="C13158" s="139"/>
      <x:c r="D13158" s="139"/>
      <x:c r="E13158" s="139"/>
      <x:c r="F13158" s="139"/>
      <x:c r="G13158" s="139"/>
      <x:c r="H13158" s="139"/>
      <x:c r="I13158" s="266" t="n">
        <x:f>INT((ROW()-ROW($I$46))/((CARROT_CAP+1)*(MESCLUN_CAP+1)))</x:f>
        <x:v>20</x:v>
      </x:c>
      <x:c r="J13158" s="266" t="n">
        <x:f>MOD(INT((ROW()-ROW($I$46))/(MESCLUN_CAP+1)),CARROT_CAP+1)</x:f>
        <x:v>2</x:v>
      </x:c>
      <x:c r="K13158" s="266" t="n">
        <x:f>MOD(ROW()-ROW($I$46),MESCLUN_CAP+1)</x:f>
        <x:v>30</x:v>
      </x:c>
      <x:c r="L13158" s="266" t="n">
        <x:f>SUM(I13158:K13158)</x:f>
        <x:v>52</x:v>
      </x:c>
      <x:c r="M13158" s="267" t="n">
        <x:f>I13158*TOMATO_HOURS*WEEKS*(1+TOMATO_DIM)^I13158+J13158*CARROT_HOURS*WEEKS*(1+CARROT_DIM)^J13158+K13158*MESCLUN_HOURS*WEEKS*(1+MESCLUN_DIM)^K13158</x:f>
        <x:v>14132.215444795747</x:v>
      </x:c>
      <x:c r="N13158" s="267" t="n">
        <x:f>MAX(M13158-FARMER_HOURS,0)/TEMP_HOURS_PER_WORKER</x:f>
        <x:v>9.31403850333038</x:v>
      </x:c>
      <x:c r="O13158" s="268" t="n">
        <x:f>I13158*TOMATO_PRICE+J13158*CARROT_PRICE+K13158*MESCLUN_PRICE</x:f>
        <x:v>261188</x:v>
      </x:c>
      <x:c r="P13158" s="268" t="n">
        <x:f>I13158*TOMATO_FERTILIZER+J13158*CARROT_FERTILIZER+K13158*MESCLUN_FERTILIZER</x:f>
        <x:v>44880</x:v>
      </x:c>
      <x:c r="Q13158" s="268" t="n">
        <x:f>MIN(M13158,FARMER_HOURS)*FARMER_RATE+MAX(M13158-FARMER_HOURS,0)*TEMP_RATE</x:f>
        <x:v>257850.9625832595</x:v>
      </x:c>
      <x:c r="R13158" s="268" t="n">
        <x:f>O13158-P13158-Q13158-FIXED_COST</x:f>
        <x:v>-61542.962583259505</x:v>
      </x:c>
      <x:c r="S13158" s="139" t="str">
        <x:f>IF(AND(L13158&lt;=TOTAL_BED_CAP,N13158&lt;=TEMP_WORKER_CAP),"YES","NO")</x:f>
        <x:v>NO</x:v>
      </x:c>
      <x:c r="T13158" s="139" t="n">
        <x:f>IF(S13158="YES",R13158,-1E+99)</x:f>
        <x:v>-1e+99</x:v>
      </x:c>
    </x:row>
    <x:row r="13159">
      <x:c r="A13159" s="139"/>
      <x:c r="B13159" s="139"/>
      <x:c r="C13159" s="139"/>
      <x:c r="D13159" s="139"/>
      <x:c r="E13159" s="139"/>
      <x:c r="F13159" s="139"/>
      <x:c r="G13159" s="139"/>
      <x:c r="H13159" s="139"/>
      <x:c r="I13159" s="266" t="n">
        <x:f>INT((ROW()-ROW($I$46))/((CARROT_CAP+1)*(MESCLUN_CAP+1)))</x:f>
        <x:v>20</x:v>
      </x:c>
      <x:c r="J13159" s="266" t="n">
        <x:f>MOD(INT((ROW()-ROW($I$46))/(MESCLUN_CAP+1)),CARROT_CAP+1)</x:f>
        <x:v>3</x:v>
      </x:c>
      <x:c r="K13159" s="266" t="n">
        <x:f>MOD(ROW()-ROW($I$46),MESCLUN_CAP+1)</x:f>
        <x:v>0</x:v>
      </x:c>
      <x:c r="L13159" s="266" t="n">
        <x:f>SUM(I13159:K13159)</x:f>
        <x:v>23</x:v>
      </x:c>
      <x:c r="M13159" s="267" t="n">
        <x:f>I13159*TOMATO_HOURS*WEEKS*(1+TOMATO_DIM)^I13159+J13159*CARROT_HOURS*WEEKS*(1+CARROT_DIM)^J13159+K13159*MESCLUN_HOURS*WEEKS*(1+MESCLUN_DIM)^K13159</x:f>
        <x:v>12206.4200650361</x:v>
      </x:c>
      <x:c r="N13159" s="267" t="n">
        <x:f>MAX(M13159-FARMER_HOURS,0)/TEMP_HOURS_PER_WORKER</x:f>
        <x:v>7.976680600719514</x:v>
      </x:c>
      <x:c r="O13159" s="268" t="n">
        <x:f>I13159*TOMATO_PRICE+J13159*CARROT_PRICE+K13159*MESCLUN_PRICE</x:f>
        <x:v>182282</x:v>
      </x:c>
      <x:c r="P13159" s="268" t="n">
        <x:f>I13159*TOMATO_FERTILIZER+J13159*CARROT_FERTILIZER+K13159*MESCLUN_FERTILIZER</x:f>
        <x:v>18920</x:v>
      </x:c>
      <x:c r="Q13159" s="268" t="n">
        <x:f>MIN(M13159,FARMER_HOURS)*FARMER_RATE+MAX(M13159-FARMER_HOURS,0)*TEMP_RATE</x:f>
        <x:v>224417.01501798784</x:v>
      </x:c>
      <x:c r="R13159" s="268" t="n">
        <x:f>O13159-P13159-Q13159-FIXED_COST</x:f>
        <x:v>-81055.01501798784</x:v>
      </x:c>
      <x:c r="S13159" s="139" t="str">
        <x:f>IF(AND(L13159&lt;=TOTAL_BED_CAP,N13159&lt;=TEMP_WORKER_CAP),"YES","NO")</x:f>
        <x:v>NO</x:v>
      </x:c>
      <x:c r="T13159" s="139" t="n">
        <x:f>IF(S13159="YES",R13159,-1E+99)</x:f>
        <x:v>-1e+99</x:v>
      </x:c>
    </x:row>
    <x:row r="13160">
      <x:c r="A13160" s="139"/>
      <x:c r="B13160" s="139"/>
      <x:c r="C13160" s="139"/>
      <x:c r="D13160" s="139"/>
      <x:c r="E13160" s="139"/>
      <x:c r="F13160" s="139"/>
      <x:c r="G13160" s="139"/>
      <x:c r="H13160" s="139"/>
      <x:c r="I13160" s="266" t="n">
        <x:f>INT((ROW()-ROW($I$46))/((CARROT_CAP+1)*(MESCLUN_CAP+1)))</x:f>
        <x:v>20</x:v>
      </x:c>
      <x:c r="J13160" s="266" t="n">
        <x:f>MOD(INT((ROW()-ROW($I$46))/(MESCLUN_CAP+1)),CARROT_CAP+1)</x:f>
        <x:v>3</x:v>
      </x:c>
      <x:c r="K13160" s="266" t="n">
        <x:f>MOD(ROW()-ROW($I$46),MESCLUN_CAP+1)</x:f>
        <x:v>1</x:v>
      </x:c>
      <x:c r="L13160" s="266" t="n">
        <x:f>SUM(I13160:K13160)</x:f>
        <x:v>24</x:v>
      </x:c>
      <x:c r="M13160" s="267" t="n">
        <x:f>I13160*TOMATO_HOURS*WEEKS*(1+TOMATO_DIM)^I13160+J13160*CARROT_HOURS*WEEKS*(1+CARROT_DIM)^J13160+K13160*MESCLUN_HOURS*WEEKS*(1+MESCLUN_DIM)^K13160</x:f>
        <x:v>12251.9825650361</x:v>
      </x:c>
      <x:c r="N13160" s="267" t="n">
        <x:f>MAX(M13160-FARMER_HOURS,0)/TEMP_HOURS_PER_WORKER</x:f>
        <x:v>8.008321225719515</x:v>
      </x:c>
      <x:c r="O13160" s="268" t="n">
        <x:f>I13160*TOMATO_PRICE+J13160*CARROT_PRICE+K13160*MESCLUN_PRICE</x:f>
        <x:v>184982</x:v>
      </x:c>
      <x:c r="P13160" s="268" t="n">
        <x:f>I13160*TOMATO_FERTILIZER+J13160*CARROT_FERTILIZER+K13160*MESCLUN_FERTILIZER</x:f>
        <x:v>19800</x:v>
      </x:c>
      <x:c r="Q13160" s="268" t="n">
        <x:f>MIN(M13160,FARMER_HOURS)*FARMER_RATE+MAX(M13160-FARMER_HOURS,0)*TEMP_RATE</x:f>
        <x:v>225208.03064298784</x:v>
      </x:c>
      <x:c r="R13160" s="268" t="n">
        <x:f>O13160-P13160-Q13160-FIXED_COST</x:f>
        <x:v>-80026.03064298784</x:v>
      </x:c>
      <x:c r="S13160" s="139" t="str">
        <x:f>IF(AND(L13160&lt;=TOTAL_BED_CAP,N13160&lt;=TEMP_WORKER_CAP),"YES","NO")</x:f>
        <x:v>NO</x:v>
      </x:c>
      <x:c r="T13160" s="139" t="n">
        <x:f>IF(S13160="YES",R13160,-1E+99)</x:f>
        <x:v>-1e+99</x:v>
      </x:c>
    </x:row>
    <x:row r="13161">
      <x:c r="A13161" s="139"/>
      <x:c r="B13161" s="139"/>
      <x:c r="C13161" s="139"/>
      <x:c r="D13161" s="139"/>
      <x:c r="E13161" s="139"/>
      <x:c r="F13161" s="139"/>
      <x:c r="G13161" s="139"/>
      <x:c r="H13161" s="139"/>
      <x:c r="I13161" s="266" t="n">
        <x:f>INT((ROW()-ROW($I$46))/((CARROT_CAP+1)*(MESCLUN_CAP+1)))</x:f>
        <x:v>20</x:v>
      </x:c>
      <x:c r="J13161" s="266" t="n">
        <x:f>MOD(INT((ROW()-ROW($I$46))/(MESCLUN_CAP+1)),CARROT_CAP+1)</x:f>
        <x:v>3</x:v>
      </x:c>
      <x:c r="K13161" s="266" t="n">
        <x:f>MOD(ROW()-ROW($I$46),MESCLUN_CAP+1)</x:f>
        <x:v>2</x:v>
      </x:c>
      <x:c r="L13161" s="266" t="n">
        <x:f>SUM(I13161:K13161)</x:f>
        <x:v>25</x:v>
      </x:c>
      <x:c r="M13161" s="267" t="n">
        <x:f>I13161*TOMATO_HOURS*WEEKS*(1+TOMATO_DIM)^I13161+J13161*CARROT_HOURS*WEEKS*(1+CARROT_DIM)^J13161+K13161*MESCLUN_HOURS*WEEKS*(1+MESCLUN_DIM)^K13161</x:f>
        <x:v>12298.6841275361</x:v>
      </x:c>
      <x:c r="N13161" s="267" t="n">
        <x:f>MAX(M13161-FARMER_HOURS,0)/TEMP_HOURS_PER_WORKER</x:f>
        <x:v>8.040752866344514</x:v>
      </x:c>
      <x:c r="O13161" s="268" t="n">
        <x:f>I13161*TOMATO_PRICE+J13161*CARROT_PRICE+K13161*MESCLUN_PRICE</x:f>
        <x:v>187682</x:v>
      </x:c>
      <x:c r="P13161" s="268" t="n">
        <x:f>I13161*TOMATO_FERTILIZER+J13161*CARROT_FERTILIZER+K13161*MESCLUN_FERTILIZER</x:f>
        <x:v>20680</x:v>
      </x:c>
      <x:c r="Q13161" s="268" t="n">
        <x:f>MIN(M13161,FARMER_HOURS)*FARMER_RATE+MAX(M13161-FARMER_HOURS,0)*TEMP_RATE</x:f>
        <x:v>226018.82165861284</x:v>
      </x:c>
      <x:c r="R13161" s="268" t="n">
        <x:f>O13161-P13161-Q13161-FIXED_COST</x:f>
        <x:v>-79016.82165861284</x:v>
      </x:c>
      <x:c r="S13161" s="139" t="str">
        <x:f>IF(AND(L13161&lt;=TOTAL_BED_CAP,N13161&lt;=TEMP_WORKER_CAP),"YES","NO")</x:f>
        <x:v>NO</x:v>
      </x:c>
      <x:c r="T13161" s="139" t="n">
        <x:f>IF(S13161="YES",R13161,-1E+99)</x:f>
        <x:v>-1e+99</x:v>
      </x:c>
    </x:row>
    <x:row r="13162">
      <x:c r="A13162" s="139"/>
      <x:c r="B13162" s="139"/>
      <x:c r="C13162" s="139"/>
      <x:c r="D13162" s="139"/>
      <x:c r="E13162" s="139"/>
      <x:c r="F13162" s="139"/>
      <x:c r="G13162" s="139"/>
      <x:c r="H13162" s="139"/>
      <x:c r="I13162" s="266" t="n">
        <x:f>INT((ROW()-ROW($I$46))/((CARROT_CAP+1)*(MESCLUN_CAP+1)))</x:f>
        <x:v>20</x:v>
      </x:c>
      <x:c r="J13162" s="266" t="n">
        <x:f>MOD(INT((ROW()-ROW($I$46))/(MESCLUN_CAP+1)),CARROT_CAP+1)</x:f>
        <x:v>3</x:v>
      </x:c>
      <x:c r="K13162" s="266" t="n">
        <x:f>MOD(ROW()-ROW($I$46),MESCLUN_CAP+1)</x:f>
        <x:v>3</x:v>
      </x:c>
      <x:c r="L13162" s="266" t="n">
        <x:f>SUM(I13162:K13162)</x:f>
        <x:v>26</x:v>
      </x:c>
      <x:c r="M13162" s="267" t="n">
        <x:f>I13162*TOMATO_HOURS*WEEKS*(1+TOMATO_DIM)^I13162+J13162*CARROT_HOURS*WEEKS*(1+CARROT_DIM)^J13162+K13162*MESCLUN_HOURS*WEEKS*(1+MESCLUN_DIM)^K13162</x:f>
        <x:v>12346.546109957975</x:v>
      </x:c>
      <x:c r="N13162" s="267" t="n">
        <x:f>MAX(M13162-FARMER_HOURS,0)/TEMP_HOURS_PER_WORKER</x:f>
        <x:v>8.073990354137482</x:v>
      </x:c>
      <x:c r="O13162" s="268" t="n">
        <x:f>I13162*TOMATO_PRICE+J13162*CARROT_PRICE+K13162*MESCLUN_PRICE</x:f>
        <x:v>190382</x:v>
      </x:c>
      <x:c r="P13162" s="268" t="n">
        <x:f>I13162*TOMATO_FERTILIZER+J13162*CARROT_FERTILIZER+K13162*MESCLUN_FERTILIZER</x:f>
        <x:v>21560</x:v>
      </x:c>
      <x:c r="Q13162" s="268" t="n">
        <x:f>MIN(M13162,FARMER_HOURS)*FARMER_RATE+MAX(M13162-FARMER_HOURS,0)*TEMP_RATE</x:f>
        <x:v>226849.75885343706</x:v>
      </x:c>
      <x:c r="R13162" s="268" t="n">
        <x:f>O13162-P13162-Q13162-FIXED_COST</x:f>
        <x:v>-78027.75885343706</x:v>
      </x:c>
      <x:c r="S13162" s="139" t="str">
        <x:f>IF(AND(L13162&lt;=TOTAL_BED_CAP,N13162&lt;=TEMP_WORKER_CAP),"YES","NO")</x:f>
        <x:v>NO</x:v>
      </x:c>
      <x:c r="T13162" s="139" t="n">
        <x:f>IF(S13162="YES",R13162,-1E+99)</x:f>
        <x:v>-1e+99</x:v>
      </x:c>
    </x:row>
    <x:row r="13163">
      <x:c r="A13163" s="139"/>
      <x:c r="B13163" s="139"/>
      <x:c r="C13163" s="139"/>
      <x:c r="D13163" s="139"/>
      <x:c r="E13163" s="139"/>
      <x:c r="F13163" s="139"/>
      <x:c r="G13163" s="139"/>
      <x:c r="H13163" s="139"/>
      <x:c r="I13163" s="266" t="n">
        <x:f>INT((ROW()-ROW($I$46))/((CARROT_CAP+1)*(MESCLUN_CAP+1)))</x:f>
        <x:v>20</x:v>
      </x:c>
      <x:c r="J13163" s="266" t="n">
        <x:f>MOD(INT((ROW()-ROW($I$46))/(MESCLUN_CAP+1)),CARROT_CAP+1)</x:f>
        <x:v>3</x:v>
      </x:c>
      <x:c r="K13163" s="266" t="n">
        <x:f>MOD(ROW()-ROW($I$46),MESCLUN_CAP+1)</x:f>
        <x:v>4</x:v>
      </x:c>
      <x:c r="L13163" s="266" t="n">
        <x:f>SUM(I13163:K13163)</x:f>
        <x:v>27</x:v>
      </x:c>
      <x:c r="M13163" s="267" t="n">
        <x:f>I13163*TOMATO_HOURS*WEEKS*(1+TOMATO_DIM)^I13163+J13163*CARROT_HOURS*WEEKS*(1+CARROT_DIM)^J13163+K13163*MESCLUN_HOURS*WEEKS*(1+MESCLUN_DIM)^K13163</x:f>
        <x:v>12395.590225680631</x:v>
      </x:c>
      <x:c r="N13163" s="267" t="n">
        <x:f>MAX(M13163-FARMER_HOURS,0)/TEMP_HOURS_PER_WORKER</x:f>
        <x:v>8.108048767833772</x:v>
      </x:c>
      <x:c r="O13163" s="268" t="n">
        <x:f>I13163*TOMATO_PRICE+J13163*CARROT_PRICE+K13163*MESCLUN_PRICE</x:f>
        <x:v>193082</x:v>
      </x:c>
      <x:c r="P13163" s="268" t="n">
        <x:f>I13163*TOMATO_FERTILIZER+J13163*CARROT_FERTILIZER+K13163*MESCLUN_FERTILIZER</x:f>
        <x:v>22440</x:v>
      </x:c>
      <x:c r="Q13163" s="268" t="n">
        <x:f>MIN(M13163,FARMER_HOURS)*FARMER_RATE+MAX(M13163-FARMER_HOURS,0)*TEMP_RATE</x:f>
        <x:v>227701.21919584429</x:v>
      </x:c>
      <x:c r="R13163" s="268" t="n">
        <x:f>O13163-P13163-Q13163-FIXED_COST</x:f>
        <x:v>-77059.21919584429</x:v>
      </x:c>
      <x:c r="S13163" s="139" t="str">
        <x:f>IF(AND(L13163&lt;=TOTAL_BED_CAP,N13163&lt;=TEMP_WORKER_CAP),"YES","NO")</x:f>
        <x:v>NO</x:v>
      </x:c>
      <x:c r="T13163" s="139" t="n">
        <x:f>IF(S13163="YES",R13163,-1E+99)</x:f>
        <x:v>-1e+99</x:v>
      </x:c>
    </x:row>
    <x:row r="13164">
      <x:c r="A13164" s="139"/>
      <x:c r="B13164" s="139"/>
      <x:c r="C13164" s="139"/>
      <x:c r="D13164" s="139"/>
      <x:c r="E13164" s="139"/>
      <x:c r="F13164" s="139"/>
      <x:c r="G13164" s="139"/>
      <x:c r="H13164" s="139"/>
      <x:c r="I13164" s="266" t="n">
        <x:f>INT((ROW()-ROW($I$46))/((CARROT_CAP+1)*(MESCLUN_CAP+1)))</x:f>
        <x:v>20</x:v>
      </x:c>
      <x:c r="J13164" s="266" t="n">
        <x:f>MOD(INT((ROW()-ROW($I$46))/(MESCLUN_CAP+1)),CARROT_CAP+1)</x:f>
        <x:v>3</x:v>
      </x:c>
      <x:c r="K13164" s="266" t="n">
        <x:f>MOD(ROW()-ROW($I$46),MESCLUN_CAP+1)</x:f>
        <x:v>5</x:v>
      </x:c>
      <x:c r="L13164" s="266" t="n">
        <x:f>SUM(I13164:K13164)</x:f>
        <x:v>28</x:v>
      </x:c>
      <x:c r="M13164" s="267" t="n">
        <x:f>I13164*TOMATO_HOURS*WEEKS*(1+TOMATO_DIM)^I13164+J13164*CARROT_HOURS*WEEKS*(1+CARROT_DIM)^J13164+K13164*MESCLUN_HOURS*WEEKS*(1+MESCLUN_DIM)^K13164</x:f>
        <x:v>12445.838549601835</x:v>
      </x:c>
      <x:c r="N13164" s="267" t="n">
        <x:f>MAX(M13164-FARMER_HOURS,0)/TEMP_HOURS_PER_WORKER</x:f>
        <x:v>8.142943437223495</x:v>
      </x:c>
      <x:c r="O13164" s="268" t="n">
        <x:f>I13164*TOMATO_PRICE+J13164*CARROT_PRICE+K13164*MESCLUN_PRICE</x:f>
        <x:v>195782</x:v>
      </x:c>
      <x:c r="P13164" s="268" t="n">
        <x:f>I13164*TOMATO_FERTILIZER+J13164*CARROT_FERTILIZER+K13164*MESCLUN_FERTILIZER</x:f>
        <x:v>23320</x:v>
      </x:c>
      <x:c r="Q13164" s="268" t="n">
        <x:f>MIN(M13164,FARMER_HOURS)*FARMER_RATE+MAX(M13164-FARMER_HOURS,0)*TEMP_RATE</x:f>
        <x:v>228573.5859305874</x:v>
      </x:c>
      <x:c r="R13164" s="268" t="n">
        <x:f>O13164-P13164-Q13164-FIXED_COST</x:f>
        <x:v>-76111.5859305874</x:v>
      </x:c>
      <x:c r="S13164" s="139" t="str">
        <x:f>IF(AND(L13164&lt;=TOTAL_BED_CAP,N13164&lt;=TEMP_WORKER_CAP),"YES","NO")</x:f>
        <x:v>NO</x:v>
      </x:c>
      <x:c r="T13164" s="139" t="n">
        <x:f>IF(S13164="YES",R13164,-1E+99)</x:f>
        <x:v>-1e+99</x:v>
      </x:c>
    </x:row>
    <x:row r="13165">
      <x:c r="A13165" s="139"/>
      <x:c r="B13165" s="139"/>
      <x:c r="C13165" s="139"/>
      <x:c r="D13165" s="139"/>
      <x:c r="E13165" s="139"/>
      <x:c r="F13165" s="139"/>
      <x:c r="G13165" s="139"/>
      <x:c r="H13165" s="139"/>
      <x:c r="I13165" s="266" t="n">
        <x:f>INT((ROW()-ROW($I$46))/((CARROT_CAP+1)*(MESCLUN_CAP+1)))</x:f>
        <x:v>20</x:v>
      </x:c>
      <x:c r="J13165" s="266" t="n">
        <x:f>MOD(INT((ROW()-ROW($I$46))/(MESCLUN_CAP+1)),CARROT_CAP+1)</x:f>
        <x:v>3</x:v>
      </x:c>
      <x:c r="K13165" s="266" t="n">
        <x:f>MOD(ROW()-ROW($I$46),MESCLUN_CAP+1)</x:f>
        <x:v>6</x:v>
      </x:c>
      <x:c r="L13165" s="266" t="n">
        <x:f>SUM(I13165:K13165)</x:f>
        <x:v>29</x:v>
      </x:c>
      <x:c r="M13165" s="267" t="n">
        <x:f>I13165*TOMATO_HOURS*WEEKS*(1+TOMATO_DIM)^I13165+J13165*CARROT_HOURS*WEEKS*(1+CARROT_DIM)^J13165+K13165*MESCLUN_HOURS*WEEKS*(1+MESCLUN_DIM)^K13165</x:f>
        <x:v>12497.313523783469</x:v>
      </x:c>
      <x:c r="N13165" s="267" t="n">
        <x:f>MAX(M13165-FARMER_HOURS,0)/TEMP_HOURS_PER_WORKER</x:f>
        <x:v>8.178689947071852</x:v>
      </x:c>
      <x:c r="O13165" s="268" t="n">
        <x:f>I13165*TOMATO_PRICE+J13165*CARROT_PRICE+K13165*MESCLUN_PRICE</x:f>
        <x:v>198482</x:v>
      </x:c>
      <x:c r="P13165" s="268" t="n">
        <x:f>I13165*TOMATO_FERTILIZER+J13165*CARROT_FERTILIZER+K13165*MESCLUN_FERTILIZER</x:f>
        <x:v>24200</x:v>
      </x:c>
      <x:c r="Q13165" s="268" t="n">
        <x:f>MIN(M13165,FARMER_HOURS)*FARMER_RATE+MAX(M13165-FARMER_HOURS,0)*TEMP_RATE</x:f>
        <x:v>229467.24867679633</x:v>
      </x:c>
      <x:c r="R13165" s="268" t="n">
        <x:f>O13165-P13165-Q13165-FIXED_COST</x:f>
        <x:v>-75185.24867679633</x:v>
      </x:c>
      <x:c r="S13165" s="139" t="str">
        <x:f>IF(AND(L13165&lt;=TOTAL_BED_CAP,N13165&lt;=TEMP_WORKER_CAP),"YES","NO")</x:f>
        <x:v>NO</x:v>
      </x:c>
      <x:c r="T13165" s="139" t="n">
        <x:f>IF(S13165="YES",R13165,-1E+99)</x:f>
        <x:v>-1e+99</x:v>
      </x:c>
    </x:row>
    <x:row r="13166">
      <x:c r="A13166" s="139"/>
      <x:c r="B13166" s="139"/>
      <x:c r="C13166" s="139"/>
      <x:c r="D13166" s="139"/>
      <x:c r="E13166" s="139"/>
      <x:c r="F13166" s="139"/>
      <x:c r="G13166" s="139"/>
      <x:c r="H13166" s="139"/>
      <x:c r="I13166" s="266" t="n">
        <x:f>INT((ROW()-ROW($I$46))/((CARROT_CAP+1)*(MESCLUN_CAP+1)))</x:f>
        <x:v>20</x:v>
      </x:c>
      <x:c r="J13166" s="266" t="n">
        <x:f>MOD(INT((ROW()-ROW($I$46))/(MESCLUN_CAP+1)),CARROT_CAP+1)</x:f>
        <x:v>3</x:v>
      </x:c>
      <x:c r="K13166" s="266" t="n">
        <x:f>MOD(ROW()-ROW($I$46),MESCLUN_CAP+1)</x:f>
        <x:v>7</x:v>
      </x:c>
      <x:c r="L13166" s="266" t="n">
        <x:f>SUM(I13166:K13166)</x:f>
        <x:v>30</x:v>
      </x:c>
      <x:c r="M13166" s="267" t="n">
        <x:f>I13166*TOMATO_HOURS*WEEKS*(1+TOMATO_DIM)^I13166+J13166*CARROT_HOURS*WEEKS*(1+CARROT_DIM)^J13166+K13166*MESCLUN_HOURS*WEEKS*(1+MESCLUN_DIM)^K13166</x:f>
        <x:v>12550.037963181428</x:v>
      </x:c>
      <x:c r="N13166" s="267" t="n">
        <x:f>MAX(M13166-FARMER_HOURS,0)/TEMP_HOURS_PER_WORKER</x:f>
        <x:v>8.215304141098214</x:v>
      </x:c>
      <x:c r="O13166" s="268" t="n">
        <x:f>I13166*TOMATO_PRICE+J13166*CARROT_PRICE+K13166*MESCLUN_PRICE</x:f>
        <x:v>201182</x:v>
      </x:c>
      <x:c r="P13166" s="268" t="n">
        <x:f>I13166*TOMATO_FERTILIZER+J13166*CARROT_FERTILIZER+K13166*MESCLUN_FERTILIZER</x:f>
        <x:v>25080</x:v>
      </x:c>
      <x:c r="Q13166" s="268" t="n">
        <x:f>MIN(M13166,FARMER_HOURS)*FARMER_RATE+MAX(M13166-FARMER_HOURS,0)*TEMP_RATE</x:f>
        <x:v>230382.60352745536</x:v>
      </x:c>
      <x:c r="R13166" s="268" t="n">
        <x:f>O13166-P13166-Q13166-FIXED_COST</x:f>
        <x:v>-74280.60352745536</x:v>
      </x:c>
      <x:c r="S13166" s="139" t="str">
        <x:f>IF(AND(L13166&lt;=TOTAL_BED_CAP,N13166&lt;=TEMP_WORKER_CAP),"YES","NO")</x:f>
        <x:v>NO</x:v>
      </x:c>
      <x:c r="T13166" s="139" t="n">
        <x:f>IF(S13166="YES",R13166,-1E+99)</x:f>
        <x:v>-1e+99</x:v>
      </x:c>
    </x:row>
    <x:row r="13167">
      <x:c r="A13167" s="139"/>
      <x:c r="B13167" s="139"/>
      <x:c r="C13167" s="139"/>
      <x:c r="D13167" s="139"/>
      <x:c r="E13167" s="139"/>
      <x:c r="F13167" s="139"/>
      <x:c r="G13167" s="139"/>
      <x:c r="H13167" s="139"/>
      <x:c r="I13167" s="266" t="n">
        <x:f>INT((ROW()-ROW($I$46))/((CARROT_CAP+1)*(MESCLUN_CAP+1)))</x:f>
        <x:v>20</x:v>
      </x:c>
      <x:c r="J13167" s="266" t="n">
        <x:f>MOD(INT((ROW()-ROW($I$46))/(MESCLUN_CAP+1)),CARROT_CAP+1)</x:f>
        <x:v>3</x:v>
      </x:c>
      <x:c r="K13167" s="266" t="n">
        <x:f>MOD(ROW()-ROW($I$46),MESCLUN_CAP+1)</x:f>
        <x:v>8</x:v>
      </x:c>
      <x:c r="L13167" s="266" t="n">
        <x:f>SUM(I13167:K13167)</x:f>
        <x:v>31</x:v>
      </x:c>
      <x:c r="M13167" s="267" t="n">
        <x:f>I13167*TOMATO_HOURS*WEEKS*(1+TOMATO_DIM)^I13167+J13167*CARROT_HOURS*WEEKS*(1+CARROT_DIM)^J13167+K13167*MESCLUN_HOURS*WEEKS*(1+MESCLUN_DIM)^K13167</x:f>
        <x:v>12604.035061461409</x:v>
      </x:c>
      <x:c r="N13167" s="267" t="n">
        <x:f>MAX(M13167-FARMER_HOURS,0)/TEMP_HOURS_PER_WORKER</x:f>
        <x:v>8.252802126014867</x:v>
      </x:c>
      <x:c r="O13167" s="268" t="n">
        <x:f>I13167*TOMATO_PRICE+J13167*CARROT_PRICE+K13167*MESCLUN_PRICE</x:f>
        <x:v>203882</x:v>
      </x:c>
      <x:c r="P13167" s="268" t="n">
        <x:f>I13167*TOMATO_FERTILIZER+J13167*CARROT_FERTILIZER+K13167*MESCLUN_FERTILIZER</x:f>
        <x:v>25960</x:v>
      </x:c>
      <x:c r="Q13167" s="268" t="n">
        <x:f>MIN(M13167,FARMER_HOURS)*FARMER_RATE+MAX(M13167-FARMER_HOURS,0)*TEMP_RATE</x:f>
        <x:v>231320.05315037168</x:v>
      </x:c>
      <x:c r="R13167" s="268" t="n">
        <x:f>O13167-P13167-Q13167-FIXED_COST</x:f>
        <x:v>-73398.05315037168</x:v>
      </x:c>
      <x:c r="S13167" s="139" t="str">
        <x:f>IF(AND(L13167&lt;=TOTAL_BED_CAP,N13167&lt;=TEMP_WORKER_CAP),"YES","NO")</x:f>
        <x:v>NO</x:v>
      </x:c>
      <x:c r="T13167" s="139" t="n">
        <x:f>IF(S13167="YES",R13167,-1E+99)</x:f>
        <x:v>-1e+99</x:v>
      </x:c>
    </x:row>
    <x:row r="13168">
      <x:c r="A13168" s="139"/>
      <x:c r="B13168" s="139"/>
      <x:c r="C13168" s="139"/>
      <x:c r="D13168" s="139"/>
      <x:c r="E13168" s="139"/>
      <x:c r="F13168" s="139"/>
      <x:c r="G13168" s="139"/>
      <x:c r="H13168" s="139"/>
      <x:c r="I13168" s="266" t="n">
        <x:f>INT((ROW()-ROW($I$46))/((CARROT_CAP+1)*(MESCLUN_CAP+1)))</x:f>
        <x:v>20</x:v>
      </x:c>
      <x:c r="J13168" s="266" t="n">
        <x:f>MOD(INT((ROW()-ROW($I$46))/(MESCLUN_CAP+1)),CARROT_CAP+1)</x:f>
        <x:v>3</x:v>
      </x:c>
      <x:c r="K13168" s="266" t="n">
        <x:f>MOD(ROW()-ROW($I$46),MESCLUN_CAP+1)</x:f>
        <x:v>9</x:v>
      </x:c>
      <x:c r="L13168" s="266" t="n">
        <x:f>SUM(I13168:K13168)</x:f>
        <x:v>32</x:v>
      </x:c>
      <x:c r="M13168" s="267" t="n">
        <x:f>I13168*TOMATO_HOURS*WEEKS*(1+TOMATO_DIM)^I13168+J13168*CARROT_HOURS*WEEKS*(1+CARROT_DIM)^J13168+K13168*MESCLUN_HOURS*WEEKS*(1+MESCLUN_DIM)^K13168</x:f>
        <x:v>12659.328396901803</x:v>
      </x:c>
      <x:c r="N13168" s="267" t="n">
        <x:f>MAX(M13168-FARMER_HOURS,0)/TEMP_HOURS_PER_WORKER</x:f>
        <x:v>8.291200275626252</x:v>
      </x:c>
      <x:c r="O13168" s="268" t="n">
        <x:f>I13168*TOMATO_PRICE+J13168*CARROT_PRICE+K13168*MESCLUN_PRICE</x:f>
        <x:v>206582</x:v>
      </x:c>
      <x:c r="P13168" s="268" t="n">
        <x:f>I13168*TOMATO_FERTILIZER+J13168*CARROT_FERTILIZER+K13168*MESCLUN_FERTILIZER</x:f>
        <x:v>26840</x:v>
      </x:c>
      <x:c r="Q13168" s="268" t="n">
        <x:f>MIN(M13168,FARMER_HOURS)*FARMER_RATE+MAX(M13168-FARMER_HOURS,0)*TEMP_RATE</x:f>
        <x:v>232280.0068906563</x:v>
      </x:c>
      <x:c r="R13168" s="268" t="n">
        <x:f>O13168-P13168-Q13168-FIXED_COST</x:f>
        <x:v>-72538.00689065631</x:v>
      </x:c>
      <x:c r="S13168" s="139" t="str">
        <x:f>IF(AND(L13168&lt;=TOTAL_BED_CAP,N13168&lt;=TEMP_WORKER_CAP),"YES","NO")</x:f>
        <x:v>NO</x:v>
      </x:c>
      <x:c r="T13168" s="139" t="n">
        <x:f>IF(S13168="YES",R13168,-1E+99)</x:f>
        <x:v>-1e+99</x:v>
      </x:c>
    </x:row>
    <x:row r="13169">
      <x:c r="A13169" s="139"/>
      <x:c r="B13169" s="139"/>
      <x:c r="C13169" s="139"/>
      <x:c r="D13169" s="139"/>
      <x:c r="E13169" s="139"/>
      <x:c r="F13169" s="139"/>
      <x:c r="G13169" s="139"/>
      <x:c r="H13169" s="139"/>
      <x:c r="I13169" s="266" t="n">
        <x:f>INT((ROW()-ROW($I$46))/((CARROT_CAP+1)*(MESCLUN_CAP+1)))</x:f>
        <x:v>20</x:v>
      </x:c>
      <x:c r="J13169" s="266" t="n">
        <x:f>MOD(INT((ROW()-ROW($I$46))/(MESCLUN_CAP+1)),CARROT_CAP+1)</x:f>
        <x:v>3</x:v>
      </x:c>
      <x:c r="K13169" s="266" t="n">
        <x:f>MOD(ROW()-ROW($I$46),MESCLUN_CAP+1)</x:f>
        <x:v>10</x:v>
      </x:c>
      <x:c r="L13169" s="266" t="n">
        <x:f>SUM(I13169:K13169)</x:f>
        <x:v>33</x:v>
      </x:c>
      <x:c r="M13169" s="267" t="n">
        <x:f>I13169*TOMATO_HOURS*WEEKS*(1+TOMATO_DIM)^I13169+J13169*CARROT_HOURS*WEEKS*(1+CARROT_DIM)^J13169+K13169*MESCLUN_HOURS*WEEKS*(1+MESCLUN_DIM)^K13169</x:f>
        <x:v>12715.941938385015</x:v>
      </x:c>
      <x:c r="N13169" s="267" t="n">
        <x:f>MAX(M13169-FARMER_HOURS,0)/TEMP_HOURS_PER_WORKER</x:f>
        <x:v>8.330515234989594</x:v>
      </x:c>
      <x:c r="O13169" s="268" t="n">
        <x:f>I13169*TOMATO_PRICE+J13169*CARROT_PRICE+K13169*MESCLUN_PRICE</x:f>
        <x:v>209282</x:v>
      </x:c>
      <x:c r="P13169" s="268" t="n">
        <x:f>I13169*TOMATO_FERTILIZER+J13169*CARROT_FERTILIZER+K13169*MESCLUN_FERTILIZER</x:f>
        <x:v>27720</x:v>
      </x:c>
      <x:c r="Q13169" s="268" t="n">
        <x:f>MIN(M13169,FARMER_HOURS)*FARMER_RATE+MAX(M13169-FARMER_HOURS,0)*TEMP_RATE</x:f>
        <x:v>233262.88087473984</x:v>
      </x:c>
      <x:c r="R13169" s="268" t="n">
        <x:f>O13169-P13169-Q13169-FIXED_COST</x:f>
        <x:v>-71700.88087473984</x:v>
      </x:c>
      <x:c r="S13169" s="139" t="str">
        <x:f>IF(AND(L13169&lt;=TOTAL_BED_CAP,N13169&lt;=TEMP_WORKER_CAP),"YES","NO")</x:f>
        <x:v>NO</x:v>
      </x:c>
      <x:c r="T13169" s="139" t="n">
        <x:f>IF(S13169="YES",R13169,-1E+99)</x:f>
        <x:v>-1e+99</x:v>
      </x:c>
    </x:row>
    <x:row r="13170">
      <x:c r="A13170" s="139"/>
      <x:c r="B13170" s="139"/>
      <x:c r="C13170" s="139"/>
      <x:c r="D13170" s="139"/>
      <x:c r="E13170" s="139"/>
      <x:c r="F13170" s="139"/>
      <x:c r="G13170" s="139"/>
      <x:c r="H13170" s="139"/>
      <x:c r="I13170" s="266" t="n">
        <x:f>INT((ROW()-ROW($I$46))/((CARROT_CAP+1)*(MESCLUN_CAP+1)))</x:f>
        <x:v>20</x:v>
      </x:c>
      <x:c r="J13170" s="266" t="n">
        <x:f>MOD(INT((ROW()-ROW($I$46))/(MESCLUN_CAP+1)),CARROT_CAP+1)</x:f>
        <x:v>3</x:v>
      </x:c>
      <x:c r="K13170" s="266" t="n">
        <x:f>MOD(ROW()-ROW($I$46),MESCLUN_CAP+1)</x:f>
        <x:v>11</x:v>
      </x:c>
      <x:c r="L13170" s="266" t="n">
        <x:f>SUM(I13170:K13170)</x:f>
        <x:v>34</x:v>
      </x:c>
      <x:c r="M13170" s="267" t="n">
        <x:f>I13170*TOMATO_HOURS*WEEKS*(1+TOMATO_DIM)^I13170+J13170*CARROT_HOURS*WEEKS*(1+CARROT_DIM)^J13170+K13170*MESCLUN_HOURS*WEEKS*(1+MESCLUN_DIM)^K13170</x:f>
        <x:v>12773.900051478455</x:v>
      </x:c>
      <x:c r="N13170" s="267" t="n">
        <x:f>MAX(M13170-FARMER_HOURS,0)/TEMP_HOURS_PER_WORKER</x:f>
        <x:v>8.370763924637815</x:v>
      </x:c>
      <x:c r="O13170" s="268" t="n">
        <x:f>I13170*TOMATO_PRICE+J13170*CARROT_PRICE+K13170*MESCLUN_PRICE</x:f>
        <x:v>211982</x:v>
      </x:c>
      <x:c r="P13170" s="268" t="n">
        <x:f>I13170*TOMATO_FERTILIZER+J13170*CARROT_FERTILIZER+K13170*MESCLUN_FERTILIZER</x:f>
        <x:v>28600</x:v>
      </x:c>
      <x:c r="Q13170" s="268" t="n">
        <x:f>MIN(M13170,FARMER_HOURS)*FARMER_RATE+MAX(M13170-FARMER_HOURS,0)*TEMP_RATE</x:f>
        <x:v>234269.09811594538</x:v>
      </x:c>
      <x:c r="R13170" s="268" t="n">
        <x:f>O13170-P13170-Q13170-FIXED_COST</x:f>
        <x:v>-70887.09811594538</x:v>
      </x:c>
      <x:c r="S13170" s="139" t="str">
        <x:f>IF(AND(L13170&lt;=TOTAL_BED_CAP,N13170&lt;=TEMP_WORKER_CAP),"YES","NO")</x:f>
        <x:v>NO</x:v>
      </x:c>
      <x:c r="T13170" s="139" t="n">
        <x:f>IF(S13170="YES",R13170,-1E+99)</x:f>
        <x:v>-1e+99</x:v>
      </x:c>
    </x:row>
    <x:row r="13171">
      <x:c r="A13171" s="139"/>
      <x:c r="B13171" s="139"/>
      <x:c r="C13171" s="139"/>
      <x:c r="D13171" s="139"/>
      <x:c r="E13171" s="139"/>
      <x:c r="F13171" s="139"/>
      <x:c r="G13171" s="139"/>
      <x:c r="H13171" s="139"/>
      <x:c r="I13171" s="266" t="n">
        <x:f>INT((ROW()-ROW($I$46))/((CARROT_CAP+1)*(MESCLUN_CAP+1)))</x:f>
        <x:v>20</x:v>
      </x:c>
      <x:c r="J13171" s="266" t="n">
        <x:f>MOD(INT((ROW()-ROW($I$46))/(MESCLUN_CAP+1)),CARROT_CAP+1)</x:f>
        <x:v>3</x:v>
      </x:c>
      <x:c r="K13171" s="266" t="n">
        <x:f>MOD(ROW()-ROW($I$46),MESCLUN_CAP+1)</x:f>
        <x:v>12</x:v>
      </x:c>
      <x:c r="L13171" s="266" t="n">
        <x:f>SUM(I13171:K13171)</x:f>
        <x:v>35</x:v>
      </x:c>
      <x:c r="M13171" s="267" t="n">
        <x:f>I13171*TOMATO_HOURS*WEEKS*(1+TOMATO_DIM)^I13171+J13171*CARROT_HOURS*WEEKS*(1+CARROT_DIM)^J13171+K13171*MESCLUN_HOURS*WEEKS*(1+MESCLUN_DIM)^K13171</x:f>
        <x:v>12833.227504606519</x:v>
      </x:c>
      <x:c r="N13171" s="267" t="n">
        <x:f>MAX(M13171-FARMER_HOURS,0)/TEMP_HOURS_PER_WORKER</x:f>
        <x:v>8.411963544865639</x:v>
      </x:c>
      <x:c r="O13171" s="268" t="n">
        <x:f>I13171*TOMATO_PRICE+J13171*CARROT_PRICE+K13171*MESCLUN_PRICE</x:f>
        <x:v>214682</x:v>
      </x:c>
      <x:c r="P13171" s="268" t="n">
        <x:f>I13171*TOMATO_FERTILIZER+J13171*CARROT_FERTILIZER+K13171*MESCLUN_FERTILIZER</x:f>
        <x:v>29480</x:v>
      </x:c>
      <x:c r="Q13171" s="268" t="n">
        <x:f>MIN(M13171,FARMER_HOURS)*FARMER_RATE+MAX(M13171-FARMER_HOURS,0)*TEMP_RATE</x:f>
        <x:v>235299.08862164096</x:v>
      </x:c>
      <x:c r="R13171" s="268" t="n">
        <x:f>O13171-P13171-Q13171-FIXED_COST</x:f>
        <x:v>-70097.08862164096</x:v>
      </x:c>
      <x:c r="S13171" s="139" t="str">
        <x:f>IF(AND(L13171&lt;=TOTAL_BED_CAP,N13171&lt;=TEMP_WORKER_CAP),"YES","NO")</x:f>
        <x:v>NO</x:v>
      </x:c>
      <x:c r="T13171" s="139" t="n">
        <x:f>IF(S13171="YES",R13171,-1E+99)</x:f>
        <x:v>-1e+99</x:v>
      </x:c>
    </x:row>
    <x:row r="13172">
      <x:c r="A13172" s="139"/>
      <x:c r="B13172" s="139"/>
      <x:c r="C13172" s="139"/>
      <x:c r="D13172" s="139"/>
      <x:c r="E13172" s="139"/>
      <x:c r="F13172" s="139"/>
      <x:c r="G13172" s="139"/>
      <x:c r="H13172" s="139"/>
      <x:c r="I13172" s="266" t="n">
        <x:f>INT((ROW()-ROW($I$46))/((CARROT_CAP+1)*(MESCLUN_CAP+1)))</x:f>
        <x:v>20</x:v>
      </x:c>
      <x:c r="J13172" s="266" t="n">
        <x:f>MOD(INT((ROW()-ROW($I$46))/(MESCLUN_CAP+1)),CARROT_CAP+1)</x:f>
        <x:v>3</x:v>
      </x:c>
      <x:c r="K13172" s="266" t="n">
        <x:f>MOD(ROW()-ROW($I$46),MESCLUN_CAP+1)</x:f>
        <x:v>13</x:v>
      </x:c>
      <x:c r="L13172" s="266" t="n">
        <x:f>SUM(I13172:K13172)</x:f>
        <x:v>36</x:v>
      </x:c>
      <x:c r="M13172" s="267" t="n">
        <x:f>I13172*TOMATO_HOURS*WEEKS*(1+TOMATO_DIM)^I13172+J13172*CARROT_HOURS*WEEKS*(1+CARROT_DIM)^J13172+K13172*MESCLUN_HOURS*WEEKS*(1+MESCLUN_DIM)^K13172</x:f>
        <x:v>12893.949475314903</x:v>
      </x:c>
      <x:c r="N13172" s="267" t="n">
        <x:f>MAX(M13172-FARMER_HOURS,0)/TEMP_HOURS_PER_WORKER</x:f>
        <x:v>8.454131580079794</x:v>
      </x:c>
      <x:c r="O13172" s="268" t="n">
        <x:f>I13172*TOMATO_PRICE+J13172*CARROT_PRICE+K13172*MESCLUN_PRICE</x:f>
        <x:v>217382</x:v>
      </x:c>
      <x:c r="P13172" s="268" t="n">
        <x:f>I13172*TOMATO_FERTILIZER+J13172*CARROT_FERTILIZER+K13172*MESCLUN_FERTILIZER</x:f>
        <x:v>30360</x:v>
      </x:c>
      <x:c r="Q13172" s="268" t="n">
        <x:f>MIN(M13172,FARMER_HOURS)*FARMER_RATE+MAX(M13172-FARMER_HOURS,0)*TEMP_RATE</x:f>
        <x:v>236353.28950199485</x:v>
      </x:c>
      <x:c r="R13172" s="268" t="n">
        <x:f>O13172-P13172-Q13172-FIXED_COST</x:f>
        <x:v>-69331.28950199485</x:v>
      </x:c>
      <x:c r="S13172" s="139" t="str">
        <x:f>IF(AND(L13172&lt;=TOTAL_BED_CAP,N13172&lt;=TEMP_WORKER_CAP),"YES","NO")</x:f>
        <x:v>NO</x:v>
      </x:c>
      <x:c r="T13172" s="139" t="n">
        <x:f>IF(S13172="YES",R13172,-1E+99)</x:f>
        <x:v>-1e+99</x:v>
      </x:c>
    </x:row>
    <x:row r="13173">
      <x:c r="A13173" s="139"/>
      <x:c r="B13173" s="139"/>
      <x:c r="C13173" s="139"/>
      <x:c r="D13173" s="139"/>
      <x:c r="E13173" s="139"/>
      <x:c r="F13173" s="139"/>
      <x:c r="G13173" s="139"/>
      <x:c r="H13173" s="139"/>
      <x:c r="I13173" s="266" t="n">
        <x:f>INT((ROW()-ROW($I$46))/((CARROT_CAP+1)*(MESCLUN_CAP+1)))</x:f>
        <x:v>20</x:v>
      </x:c>
      <x:c r="J13173" s="266" t="n">
        <x:f>MOD(INT((ROW()-ROW($I$46))/(MESCLUN_CAP+1)),CARROT_CAP+1)</x:f>
        <x:v>3</x:v>
      </x:c>
      <x:c r="K13173" s="266" t="n">
        <x:f>MOD(ROW()-ROW($I$46),MESCLUN_CAP+1)</x:f>
        <x:v>14</x:v>
      </x:c>
      <x:c r="L13173" s="266" t="n">
        <x:f>SUM(I13173:K13173)</x:f>
        <x:v>37</x:v>
      </x:c>
      <x:c r="M13173" s="267" t="n">
        <x:f>I13173*TOMATO_HOURS*WEEKS*(1+TOMATO_DIM)^I13173+J13173*CARROT_HOURS*WEEKS*(1+CARROT_DIM)^J13173+K13173*MESCLUN_HOURS*WEEKS*(1+MESCLUN_DIM)^K13173</x:f>
        <x:v>12956.091556628564</x:v>
      </x:c>
      <x:c r="N13173" s="267" t="n">
        <x:f>MAX(M13173-FARMER_HOURS,0)/TEMP_HOURS_PER_WORKER</x:f>
        <x:v>8.49728580321428</x:v>
      </x:c>
      <x:c r="O13173" s="268" t="n">
        <x:f>I13173*TOMATO_PRICE+J13173*CARROT_PRICE+K13173*MESCLUN_PRICE</x:f>
        <x:v>220082</x:v>
      </x:c>
      <x:c r="P13173" s="268" t="n">
        <x:f>I13173*TOMATO_FERTILIZER+J13173*CARROT_FERTILIZER+K13173*MESCLUN_FERTILIZER</x:f>
        <x:v>31240</x:v>
      </x:c>
      <x:c r="Q13173" s="268" t="n">
        <x:f>MIN(M13173,FARMER_HOURS)*FARMER_RATE+MAX(M13173-FARMER_HOURS,0)*TEMP_RATE</x:f>
        <x:v>237432.145080357</x:v>
      </x:c>
      <x:c r="R13173" s="268" t="n">
        <x:f>O13173-P13173-Q13173-FIXED_COST</x:f>
        <x:v>-68590.145080357</x:v>
      </x:c>
      <x:c r="S13173" s="139" t="str">
        <x:f>IF(AND(L13173&lt;=TOTAL_BED_CAP,N13173&lt;=TEMP_WORKER_CAP),"YES","NO")</x:f>
        <x:v>NO</x:v>
      </x:c>
      <x:c r="T13173" s="139" t="n">
        <x:f>IF(S13173="YES",R13173,-1E+99)</x:f>
        <x:v>-1e+99</x:v>
      </x:c>
    </x:row>
    <x:row r="13174">
      <x:c r="A13174" s="139"/>
      <x:c r="B13174" s="139"/>
      <x:c r="C13174" s="139"/>
      <x:c r="D13174" s="139"/>
      <x:c r="E13174" s="139"/>
      <x:c r="F13174" s="139"/>
      <x:c r="G13174" s="139"/>
      <x:c r="H13174" s="139"/>
      <x:c r="I13174" s="266" t="n">
        <x:f>INT((ROW()-ROW($I$46))/((CARROT_CAP+1)*(MESCLUN_CAP+1)))</x:f>
        <x:v>20</x:v>
      </x:c>
      <x:c r="J13174" s="266" t="n">
        <x:f>MOD(INT((ROW()-ROW($I$46))/(MESCLUN_CAP+1)),CARROT_CAP+1)</x:f>
        <x:v>3</x:v>
      </x:c>
      <x:c r="K13174" s="266" t="n">
        <x:f>MOD(ROW()-ROW($I$46),MESCLUN_CAP+1)</x:f>
        <x:v>15</x:v>
      </x:c>
      <x:c r="L13174" s="266" t="n">
        <x:f>SUM(I13174:K13174)</x:f>
        <x:v>38</x:v>
      </x:c>
      <x:c r="M13174" s="267" t="n">
        <x:f>I13174*TOMATO_HOURS*WEEKS*(1+TOMATO_DIM)^I13174+J13174*CARROT_HOURS*WEEKS*(1+CARROT_DIM)^J13174+K13174*MESCLUN_HOURS*WEEKS*(1+MESCLUN_DIM)^K13174</x:f>
        <x:v>13019.679763504711</x:v>
      </x:c>
      <x:c r="N13174" s="267" t="n">
        <x:f>MAX(M13174-FARMER_HOURS,0)/TEMP_HOURS_PER_WORKER</x:f>
        <x:v>8.541444280211605</x:v>
      </x:c>
      <x:c r="O13174" s="268" t="n">
        <x:f>I13174*TOMATO_PRICE+J13174*CARROT_PRICE+K13174*MESCLUN_PRICE</x:f>
        <x:v>222782</x:v>
      </x:c>
      <x:c r="P13174" s="268" t="n">
        <x:f>I13174*TOMATO_FERTILIZER+J13174*CARROT_FERTILIZER+K13174*MESCLUN_FERTILIZER</x:f>
        <x:v>32120</x:v>
      </x:c>
      <x:c r="Q13174" s="268" t="n">
        <x:f>MIN(M13174,FARMER_HOURS)*FARMER_RATE+MAX(M13174-FARMER_HOURS,0)*TEMP_RATE</x:f>
        <x:v>238536.10700529013</x:v>
      </x:c>
      <x:c r="R13174" s="268" t="n">
        <x:f>O13174-P13174-Q13174-FIXED_COST</x:f>
        <x:v>-67874.10700529013</x:v>
      </x:c>
      <x:c r="S13174" s="139" t="str">
        <x:f>IF(AND(L13174&lt;=TOTAL_BED_CAP,N13174&lt;=TEMP_WORKER_CAP),"YES","NO")</x:f>
        <x:v>NO</x:v>
      </x:c>
      <x:c r="T13174" s="139" t="n">
        <x:f>IF(S13174="YES",R13174,-1E+99)</x:f>
        <x:v>-1e+99</x:v>
      </x:c>
    </x:row>
    <x:row r="13175">
      <x:c r="A13175" s="139"/>
      <x:c r="B13175" s="139"/>
      <x:c r="C13175" s="139"/>
      <x:c r="D13175" s="139"/>
      <x:c r="E13175" s="139"/>
      <x:c r="F13175" s="139"/>
      <x:c r="G13175" s="139"/>
      <x:c r="H13175" s="139"/>
      <x:c r="I13175" s="266" t="n">
        <x:f>INT((ROW()-ROW($I$46))/((CARROT_CAP+1)*(MESCLUN_CAP+1)))</x:f>
        <x:v>20</x:v>
      </x:c>
      <x:c r="J13175" s="266" t="n">
        <x:f>MOD(INT((ROW()-ROW($I$46))/(MESCLUN_CAP+1)),CARROT_CAP+1)</x:f>
        <x:v>3</x:v>
      </x:c>
      <x:c r="K13175" s="266" t="n">
        <x:f>MOD(ROW()-ROW($I$46),MESCLUN_CAP+1)</x:f>
        <x:v>16</x:v>
      </x:c>
      <x:c r="L13175" s="266" t="n">
        <x:f>SUM(I13175:K13175)</x:f>
        <x:v>39</x:v>
      </x:c>
      <x:c r="M13175" s="267" t="n">
        <x:f>I13175*TOMATO_HOURS*WEEKS*(1+TOMATO_DIM)^I13175+J13175*CARROT_HOURS*WEEKS*(1+CARROT_DIM)^J13175+K13175*MESCLUN_HOURS*WEEKS*(1+MESCLUN_DIM)^K13175</x:f>
        <x:v>13084.7405393822</x:v>
      </x:c>
      <x:c r="N13175" s="267" t="n">
        <x:f>MAX(M13175-FARMER_HOURS,0)/TEMP_HOURS_PER_WORKER</x:f>
        <x:v>8.586625374570971</x:v>
      </x:c>
      <x:c r="O13175" s="268" t="n">
        <x:f>I13175*TOMATO_PRICE+J13175*CARROT_PRICE+K13175*MESCLUN_PRICE</x:f>
        <x:v>225482</x:v>
      </x:c>
      <x:c r="P13175" s="268" t="n">
        <x:f>I13175*TOMATO_FERTILIZER+J13175*CARROT_FERTILIZER+K13175*MESCLUN_FERTILIZER</x:f>
        <x:v>33000</x:v>
      </x:c>
      <x:c r="Q13175" s="268" t="n">
        <x:f>MIN(M13175,FARMER_HOURS)*FARMER_RATE+MAX(M13175-FARMER_HOURS,0)*TEMP_RATE</x:f>
        <x:v>239665.63436427427</x:v>
      </x:c>
      <x:c r="R13175" s="268" t="n">
        <x:f>O13175-P13175-Q13175-FIXED_COST</x:f>
        <x:v>-67183.63436427427</x:v>
      </x:c>
      <x:c r="S13175" s="139" t="str">
        <x:f>IF(AND(L13175&lt;=TOTAL_BED_CAP,N13175&lt;=TEMP_WORKER_CAP),"YES","NO")</x:f>
        <x:v>NO</x:v>
      </x:c>
      <x:c r="T13175" s="139" t="n">
        <x:f>IF(S13175="YES",R13175,-1E+99)</x:f>
        <x:v>-1e+99</x:v>
      </x:c>
    </x:row>
    <x:row r="13176">
      <x:c r="A13176" s="139"/>
      <x:c r="B13176" s="139"/>
      <x:c r="C13176" s="139"/>
      <x:c r="D13176" s="139"/>
      <x:c r="E13176" s="139"/>
      <x:c r="F13176" s="139"/>
      <x:c r="G13176" s="139"/>
      <x:c r="H13176" s="139"/>
      <x:c r="I13176" s="266" t="n">
        <x:f>INT((ROW()-ROW($I$46))/((CARROT_CAP+1)*(MESCLUN_CAP+1)))</x:f>
        <x:v>20</x:v>
      </x:c>
      <x:c r="J13176" s="266" t="n">
        <x:f>MOD(INT((ROW()-ROW($I$46))/(MESCLUN_CAP+1)),CARROT_CAP+1)</x:f>
        <x:v>3</x:v>
      </x:c>
      <x:c r="K13176" s="266" t="n">
        <x:f>MOD(ROW()-ROW($I$46),MESCLUN_CAP+1)</x:f>
        <x:v>17</x:v>
      </x:c>
      <x:c r="L13176" s="266" t="n">
        <x:f>SUM(I13176:K13176)</x:f>
        <x:v>40</x:v>
      </x:c>
      <x:c r="M13176" s="267" t="n">
        <x:f>I13176*TOMATO_HOURS*WEEKS*(1+TOMATO_DIM)^I13176+J13176*CARROT_HOURS*WEEKS*(1+CARROT_DIM)^J13176+K13176*MESCLUN_HOURS*WEEKS*(1+MESCLUN_DIM)^K13176</x:f>
        <x:v>13151.30076282874</x:v>
      </x:c>
      <x:c r="N13176" s="267" t="n">
        <x:f>MAX(M13176-FARMER_HOURS,0)/TEMP_HOURS_PER_WORKER</x:f>
        <x:v>8.632847751964402</x:v>
      </x:c>
      <x:c r="O13176" s="268" t="n">
        <x:f>I13176*TOMATO_PRICE+J13176*CARROT_PRICE+K13176*MESCLUN_PRICE</x:f>
        <x:v>228182</x:v>
      </x:c>
      <x:c r="P13176" s="268" t="n">
        <x:f>I13176*TOMATO_FERTILIZER+J13176*CARROT_FERTILIZER+K13176*MESCLUN_FERTILIZER</x:f>
        <x:v>33880</x:v>
      </x:c>
      <x:c r="Q13176" s="268" t="n">
        <x:f>MIN(M13176,FARMER_HOURS)*FARMER_RATE+MAX(M13176-FARMER_HOURS,0)*TEMP_RATE</x:f>
        <x:v>240821.19379911007</x:v>
      </x:c>
      <x:c r="R13176" s="268" t="n">
        <x:f>O13176-P13176-Q13176-FIXED_COST</x:f>
        <x:v>-66519.19379911007</x:v>
      </x:c>
      <x:c r="S13176" s="139" t="str">
        <x:f>IF(AND(L13176&lt;=TOTAL_BED_CAP,N13176&lt;=TEMP_WORKER_CAP),"YES","NO")</x:f>
        <x:v>NO</x:v>
      </x:c>
      <x:c r="T13176" s="139" t="n">
        <x:f>IF(S13176="YES",R13176,-1E+99)</x:f>
        <x:v>-1e+99</x:v>
      </x:c>
    </x:row>
    <x:row r="13177">
      <x:c r="A13177" s="139"/>
      <x:c r="B13177" s="139"/>
      <x:c r="C13177" s="139"/>
      <x:c r="D13177" s="139"/>
      <x:c r="E13177" s="139"/>
      <x:c r="F13177" s="139"/>
      <x:c r="G13177" s="139"/>
      <x:c r="H13177" s="139"/>
      <x:c r="I13177" s="266" t="n">
        <x:f>INT((ROW()-ROW($I$46))/((CARROT_CAP+1)*(MESCLUN_CAP+1)))</x:f>
        <x:v>20</x:v>
      </x:c>
      <x:c r="J13177" s="266" t="n">
        <x:f>MOD(INT((ROW()-ROW($I$46))/(MESCLUN_CAP+1)),CARROT_CAP+1)</x:f>
        <x:v>3</x:v>
      </x:c>
      <x:c r="K13177" s="266" t="n">
        <x:f>MOD(ROW()-ROW($I$46),MESCLUN_CAP+1)</x:f>
        <x:v>18</x:v>
      </x:c>
      <x:c r="L13177" s="266" t="n">
        <x:f>SUM(I13177:K13177)</x:f>
        <x:v>41</x:v>
      </x:c>
      <x:c r="M13177" s="267" t="n">
        <x:f>I13177*TOMATO_HOURS*WEEKS*(1+TOMATO_DIM)^I13177+J13177*CARROT_HOURS*WEEKS*(1+CARROT_DIM)^J13177+K13177*MESCLUN_HOURS*WEEKS*(1+MESCLUN_DIM)^K13177</x:f>
        <x:v>13219.387754287327</x:v>
      </x:c>
      <x:c r="N13177" s="267" t="n">
        <x:f>MAX(M13177-FARMER_HOURS,0)/TEMP_HOURS_PER_WORKER</x:f>
        <x:v>8.680130384921755</x:v>
      </x:c>
      <x:c r="O13177" s="268" t="n">
        <x:f>I13177*TOMATO_PRICE+J13177*CARROT_PRICE+K13177*MESCLUN_PRICE</x:f>
        <x:v>230882</x:v>
      </x:c>
      <x:c r="P13177" s="268" t="n">
        <x:f>I13177*TOMATO_FERTILIZER+J13177*CARROT_FERTILIZER+K13177*MESCLUN_FERTILIZER</x:f>
        <x:v>34760</x:v>
      </x:c>
      <x:c r="Q13177" s="268" t="n">
        <x:f>MIN(M13177,FARMER_HOURS)*FARMER_RATE+MAX(M13177-FARMER_HOURS,0)*TEMP_RATE</x:f>
        <x:v>242003.25962304388</x:v>
      </x:c>
      <x:c r="R13177" s="268" t="n">
        <x:f>O13177-P13177-Q13177-FIXED_COST</x:f>
        <x:v>-65881.25962304388</x:v>
      </x:c>
      <x:c r="S13177" s="139" t="str">
        <x:f>IF(AND(L13177&lt;=TOTAL_BED_CAP,N13177&lt;=TEMP_WORKER_CAP),"YES","NO")</x:f>
        <x:v>NO</x:v>
      </x:c>
      <x:c r="T13177" s="139" t="n">
        <x:f>IF(S13177="YES",R13177,-1E+99)</x:f>
        <x:v>-1e+99</x:v>
      </x:c>
    </x:row>
    <x:row r="13178">
      <x:c r="A13178" s="139"/>
      <x:c r="B13178" s="139"/>
      <x:c r="C13178" s="139"/>
      <x:c r="D13178" s="139"/>
      <x:c r="E13178" s="139"/>
      <x:c r="F13178" s="139"/>
      <x:c r="G13178" s="139"/>
      <x:c r="H13178" s="139"/>
      <x:c r="I13178" s="266" t="n">
        <x:f>INT((ROW()-ROW($I$46))/((CARROT_CAP+1)*(MESCLUN_CAP+1)))</x:f>
        <x:v>20</x:v>
      </x:c>
      <x:c r="J13178" s="266" t="n">
        <x:f>MOD(INT((ROW()-ROW($I$46))/(MESCLUN_CAP+1)),CARROT_CAP+1)</x:f>
        <x:v>3</x:v>
      </x:c>
      <x:c r="K13178" s="266" t="n">
        <x:f>MOD(ROW()-ROW($I$46),MESCLUN_CAP+1)</x:f>
        <x:v>19</x:v>
      </x:c>
      <x:c r="L13178" s="266" t="n">
        <x:f>SUM(I13178:K13178)</x:f>
        <x:v>42</x:v>
      </x:c>
      <x:c r="M13178" s="267" t="n">
        <x:f>I13178*TOMATO_HOURS*WEEKS*(1+TOMATO_DIM)^I13178+J13178*CARROT_HOURS*WEEKS*(1+CARROT_DIM)^J13178+K13178*MESCLUN_HOURS*WEEKS*(1+MESCLUN_DIM)^K13178</x:f>
        <x:v>13289.02928292335</x:v>
      </x:c>
      <x:c r="N13178" s="267" t="n">
        <x:f>MAX(M13178-FARMER_HOURS,0)/TEMP_HOURS_PER_WORKER</x:f>
        <x:v>8.728492557585659</x:v>
      </x:c>
      <x:c r="O13178" s="268" t="n">
        <x:f>I13178*TOMATO_PRICE+J13178*CARROT_PRICE+K13178*MESCLUN_PRICE</x:f>
        <x:v>233582</x:v>
      </x:c>
      <x:c r="P13178" s="268" t="n">
        <x:f>I13178*TOMATO_FERTILIZER+J13178*CARROT_FERTILIZER+K13178*MESCLUN_FERTILIZER</x:f>
        <x:v>35640</x:v>
      </x:c>
      <x:c r="Q13178" s="268" t="n">
        <x:f>MIN(M13178,FARMER_HOURS)*FARMER_RATE+MAX(M13178-FARMER_HOURS,0)*TEMP_RATE</x:f>
        <x:v>243212.3139396415</x:v>
      </x:c>
      <x:c r="R13178" s="268" t="n">
        <x:f>O13178-P13178-Q13178-FIXED_COST</x:f>
        <x:v>-65270.31393964149</x:v>
      </x:c>
      <x:c r="S13178" s="139" t="str">
        <x:f>IF(AND(L13178&lt;=TOTAL_BED_CAP,N13178&lt;=TEMP_WORKER_CAP),"YES","NO")</x:f>
        <x:v>NO</x:v>
      </x:c>
      <x:c r="T13178" s="139" t="n">
        <x:f>IF(S13178="YES",R13178,-1E+99)</x:f>
        <x:v>-1e+99</x:v>
      </x:c>
    </x:row>
    <x:row r="13179">
      <x:c r="A13179" s="139"/>
      <x:c r="B13179" s="139"/>
      <x:c r="C13179" s="139"/>
      <x:c r="D13179" s="139"/>
      <x:c r="E13179" s="139"/>
      <x:c r="F13179" s="139"/>
      <x:c r="G13179" s="139"/>
      <x:c r="H13179" s="139"/>
      <x:c r="I13179" s="266" t="n">
        <x:f>INT((ROW()-ROW($I$46))/((CARROT_CAP+1)*(MESCLUN_CAP+1)))</x:f>
        <x:v>20</x:v>
      </x:c>
      <x:c r="J13179" s="266" t="n">
        <x:f>MOD(INT((ROW()-ROW($I$46))/(MESCLUN_CAP+1)),CARROT_CAP+1)</x:f>
        <x:v>3</x:v>
      </x:c>
      <x:c r="K13179" s="266" t="n">
        <x:f>MOD(ROW()-ROW($I$46),MESCLUN_CAP+1)</x:f>
        <x:v>20</x:v>
      </x:c>
      <x:c r="L13179" s="266" t="n">
        <x:f>SUM(I13179:K13179)</x:f>
        <x:v>43</x:v>
      </x:c>
      <x:c r="M13179" s="267" t="n">
        <x:f>I13179*TOMATO_HOURS*WEEKS*(1+TOMATO_DIM)^I13179+J13179*CARROT_HOURS*WEEKS*(1+CARROT_DIM)^J13179+K13179*MESCLUN_HOURS*WEEKS*(1+MESCLUN_DIM)^K13179</x:f>
        <x:v>13360.253573573826</x:v>
      </x:c>
      <x:c r="N13179" s="267" t="n">
        <x:f>MAX(M13179-FARMER_HOURS,0)/TEMP_HOURS_PER_WORKER</x:f>
        <x:v>8.77795387053738</x:v>
      </x:c>
      <x:c r="O13179" s="268" t="n">
        <x:f>I13179*TOMATO_PRICE+J13179*CARROT_PRICE+K13179*MESCLUN_PRICE</x:f>
        <x:v>236282</x:v>
      </x:c>
      <x:c r="P13179" s="268" t="n">
        <x:f>I13179*TOMATO_FERTILIZER+J13179*CARROT_FERTILIZER+K13179*MESCLUN_FERTILIZER</x:f>
        <x:v>36520</x:v>
      </x:c>
      <x:c r="Q13179" s="268" t="n">
        <x:f>MIN(M13179,FARMER_HOURS)*FARMER_RATE+MAX(M13179-FARMER_HOURS,0)*TEMP_RATE</x:f>
        <x:v>244448.84676343447</x:v>
      </x:c>
      <x:c r="R13179" s="268" t="n">
        <x:f>O13179-P13179-Q13179-FIXED_COST</x:f>
        <x:v>-64686.84676343447</x:v>
      </x:c>
      <x:c r="S13179" s="139" t="str">
        <x:f>IF(AND(L13179&lt;=TOTAL_BED_CAP,N13179&lt;=TEMP_WORKER_CAP),"YES","NO")</x:f>
        <x:v>NO</x:v>
      </x:c>
      <x:c r="T13179" s="139" t="n">
        <x:f>IF(S13179="YES",R13179,-1E+99)</x:f>
        <x:v>-1e+99</x:v>
      </x:c>
    </x:row>
    <x:row r="13180">
      <x:c r="A13180" s="139"/>
      <x:c r="B13180" s="139"/>
      <x:c r="C13180" s="139"/>
      <x:c r="D13180" s="139"/>
      <x:c r="E13180" s="139"/>
      <x:c r="F13180" s="139"/>
      <x:c r="G13180" s="139"/>
      <x:c r="H13180" s="139"/>
      <x:c r="I13180" s="266" t="n">
        <x:f>INT((ROW()-ROW($I$46))/((CARROT_CAP+1)*(MESCLUN_CAP+1)))</x:f>
        <x:v>20</x:v>
      </x:c>
      <x:c r="J13180" s="266" t="n">
        <x:f>MOD(INT((ROW()-ROW($I$46))/(MESCLUN_CAP+1)),CARROT_CAP+1)</x:f>
        <x:v>3</x:v>
      </x:c>
      <x:c r="K13180" s="266" t="n">
        <x:f>MOD(ROW()-ROW($I$46),MESCLUN_CAP+1)</x:f>
        <x:v>21</x:v>
      </x:c>
      <x:c r="L13180" s="266" t="n">
        <x:f>SUM(I13180:K13180)</x:f>
        <x:v>44</x:v>
      </x:c>
      <x:c r="M13180" s="267" t="n">
        <x:f>I13180*TOMATO_HOURS*WEEKS*(1+TOMATO_DIM)^I13180+J13180*CARROT_HOURS*WEEKS*(1+CARROT_DIM)^J13180+K13180*MESCLUN_HOURS*WEEKS*(1+MESCLUN_DIM)^K13180</x:f>
        <x:v>13433.08931380027</x:v>
      </x:c>
      <x:c r="N13180" s="267" t="n">
        <x:f>MAX(M13180-FARMER_HOURS,0)/TEMP_HOURS_PER_WORKER</x:f>
        <x:v>8.828534245694632</x:v>
      </x:c>
      <x:c r="O13180" s="268" t="n">
        <x:f>I13180*TOMATO_PRICE+J13180*CARROT_PRICE+K13180*MESCLUN_PRICE</x:f>
        <x:v>238982</x:v>
      </x:c>
      <x:c r="P13180" s="268" t="n">
        <x:f>I13180*TOMATO_FERTILIZER+J13180*CARROT_FERTILIZER+K13180*MESCLUN_FERTILIZER</x:f>
        <x:v>37400</x:v>
      </x:c>
      <x:c r="Q13180" s="268" t="n">
        <x:f>MIN(M13180,FARMER_HOURS)*FARMER_RATE+MAX(M13180-FARMER_HOURS,0)*TEMP_RATE</x:f>
        <x:v>245713.3561423658</x:v>
      </x:c>
      <x:c r="R13180" s="268" t="n">
        <x:f>O13180-P13180-Q13180-FIXED_COST</x:f>
        <x:v>-64131.35614236581</x:v>
      </x:c>
      <x:c r="S13180" s="139" t="str">
        <x:f>IF(AND(L13180&lt;=TOTAL_BED_CAP,N13180&lt;=TEMP_WORKER_CAP),"YES","NO")</x:f>
        <x:v>NO</x:v>
      </x:c>
      <x:c r="T13180" s="139" t="n">
        <x:f>IF(S13180="YES",R13180,-1E+99)</x:f>
        <x:v>-1e+99</x:v>
      </x:c>
    </x:row>
    <x:row r="13181">
      <x:c r="A13181" s="139"/>
      <x:c r="B13181" s="139"/>
      <x:c r="C13181" s="139"/>
      <x:c r="D13181" s="139"/>
      <x:c r="E13181" s="139"/>
      <x:c r="F13181" s="139"/>
      <x:c r="G13181" s="139"/>
      <x:c r="H13181" s="139"/>
      <x:c r="I13181" s="266" t="n">
        <x:f>INT((ROW()-ROW($I$46))/((CARROT_CAP+1)*(MESCLUN_CAP+1)))</x:f>
        <x:v>20</x:v>
      </x:c>
      <x:c r="J13181" s="266" t="n">
        <x:f>MOD(INT((ROW()-ROW($I$46))/(MESCLUN_CAP+1)),CARROT_CAP+1)</x:f>
        <x:v>3</x:v>
      </x:c>
      <x:c r="K13181" s="266" t="n">
        <x:f>MOD(ROW()-ROW($I$46),MESCLUN_CAP+1)</x:f>
        <x:v>22</x:v>
      </x:c>
      <x:c r="L13181" s="266" t="n">
        <x:f>SUM(I13181:K13181)</x:f>
        <x:v>45</x:v>
      </x:c>
      <x:c r="M13181" s="267" t="n">
        <x:f>I13181*TOMATO_HOURS*WEEKS*(1+TOMATO_DIM)^I13181+J13181*CARROT_HOURS*WEEKS*(1+CARROT_DIM)^J13181+K13181*MESCLUN_HOURS*WEEKS*(1+MESCLUN_DIM)^K13181</x:f>
        <x:v>13507.565661046665</x:v>
      </x:c>
      <x:c r="N13181" s="267" t="n">
        <x:f>MAX(M13181-FARMER_HOURS,0)/TEMP_HOURS_PER_WORKER</x:f>
        <x:v>8.880253931282406</x:v>
      </x:c>
      <x:c r="O13181" s="268" t="n">
        <x:f>I13181*TOMATO_PRICE+J13181*CARROT_PRICE+K13181*MESCLUN_PRICE</x:f>
        <x:v>241682</x:v>
      </x:c>
      <x:c r="P13181" s="268" t="n">
        <x:f>I13181*TOMATO_FERTILIZER+J13181*CARROT_FERTILIZER+K13181*MESCLUN_FERTILIZER</x:f>
        <x:v>38280</x:v>
      </x:c>
      <x:c r="Q13181" s="268" t="n">
        <x:f>MIN(M13181,FARMER_HOURS)*FARMER_RATE+MAX(M13181-FARMER_HOURS,0)*TEMP_RATE</x:f>
        <x:v>247006.34828206015</x:v>
      </x:c>
      <x:c r="R13181" s="268" t="n">
        <x:f>O13181-P13181-Q13181-FIXED_COST</x:f>
        <x:v>-63604.34828206015</x:v>
      </x:c>
      <x:c r="S13181" s="139" t="str">
        <x:f>IF(AND(L13181&lt;=TOTAL_BED_CAP,N13181&lt;=TEMP_WORKER_CAP),"YES","NO")</x:f>
        <x:v>NO</x:v>
      </x:c>
      <x:c r="T13181" s="139" t="n">
        <x:f>IF(S13181="YES",R13181,-1E+99)</x:f>
        <x:v>-1e+99</x:v>
      </x:c>
    </x:row>
    <x:row r="13182">
      <x:c r="A13182" s="139"/>
      <x:c r="B13182" s="139"/>
      <x:c r="C13182" s="139"/>
      <x:c r="D13182" s="139"/>
      <x:c r="E13182" s="139"/>
      <x:c r="F13182" s="139"/>
      <x:c r="G13182" s="139"/>
      <x:c r="H13182" s="139"/>
      <x:c r="I13182" s="266" t="n">
        <x:f>INT((ROW()-ROW($I$46))/((CARROT_CAP+1)*(MESCLUN_CAP+1)))</x:f>
        <x:v>20</x:v>
      </x:c>
      <x:c r="J13182" s="266" t="n">
        <x:f>MOD(INT((ROW()-ROW($I$46))/(MESCLUN_CAP+1)),CARROT_CAP+1)</x:f>
        <x:v>3</x:v>
      </x:c>
      <x:c r="K13182" s="266" t="n">
        <x:f>MOD(ROW()-ROW($I$46),MESCLUN_CAP+1)</x:f>
        <x:v>23</x:v>
      </x:c>
      <x:c r="L13182" s="266" t="n">
        <x:f>SUM(I13182:K13182)</x:f>
        <x:v>46</x:v>
      </x:c>
      <x:c r="M13182" s="267" t="n">
        <x:f>I13182*TOMATO_HOURS*WEEKS*(1+TOMATO_DIM)^I13182+J13182*CARROT_HOURS*WEEKS*(1+CARROT_DIM)^J13182+K13182*MESCLUN_HOURS*WEEKS*(1+MESCLUN_DIM)^K13182</x:f>
        <x:v>13583.712249904102</x:v>
      </x:c>
      <x:c r="N13182" s="267" t="n">
        <x:f>MAX(M13182-FARMER_HOURS,0)/TEMP_HOURS_PER_WORKER</x:f>
        <x:v>8.933133506877848</x:v>
      </x:c>
      <x:c r="O13182" s="268" t="n">
        <x:f>I13182*TOMATO_PRICE+J13182*CARROT_PRICE+K13182*MESCLUN_PRICE</x:f>
        <x:v>244382</x:v>
      </x:c>
      <x:c r="P13182" s="268" t="n">
        <x:f>I13182*TOMATO_FERTILIZER+J13182*CARROT_FERTILIZER+K13182*MESCLUN_FERTILIZER</x:f>
        <x:v>39160</x:v>
      </x:c>
      <x:c r="Q13182" s="268" t="n">
        <x:f>MIN(M13182,FARMER_HOURS)*FARMER_RATE+MAX(M13182-FARMER_HOURS,0)*TEMP_RATE</x:f>
        <x:v>248328.3376719462</x:v>
      </x:c>
      <x:c r="R13182" s="268" t="n">
        <x:f>O13182-P13182-Q13182-FIXED_COST</x:f>
        <x:v>-63106.33767194621</x:v>
      </x:c>
      <x:c r="S13182" s="139" t="str">
        <x:f>IF(AND(L13182&lt;=TOTAL_BED_CAP,N13182&lt;=TEMP_WORKER_CAP),"YES","NO")</x:f>
        <x:v>NO</x:v>
      </x:c>
      <x:c r="T13182" s="139" t="n">
        <x:f>IF(S13182="YES",R13182,-1E+99)</x:f>
        <x:v>-1e+99</x:v>
      </x:c>
    </x:row>
    <x:row r="13183">
      <x:c r="A13183" s="139"/>
      <x:c r="B13183" s="139"/>
      <x:c r="C13183" s="139"/>
      <x:c r="D13183" s="139"/>
      <x:c r="E13183" s="139"/>
      <x:c r="F13183" s="139"/>
      <x:c r="G13183" s="139"/>
      <x:c r="H13183" s="139"/>
      <x:c r="I13183" s="266" t="n">
        <x:f>INT((ROW()-ROW($I$46))/((CARROT_CAP+1)*(MESCLUN_CAP+1)))</x:f>
        <x:v>20</x:v>
      </x:c>
      <x:c r="J13183" s="266" t="n">
        <x:f>MOD(INT((ROW()-ROW($I$46))/(MESCLUN_CAP+1)),CARROT_CAP+1)</x:f>
        <x:v>3</x:v>
      </x:c>
      <x:c r="K13183" s="266" t="n">
        <x:f>MOD(ROW()-ROW($I$46),MESCLUN_CAP+1)</x:f>
        <x:v>24</x:v>
      </x:c>
      <x:c r="L13183" s="266" t="n">
        <x:f>SUM(I13183:K13183)</x:f>
        <x:v>47</x:v>
      </x:c>
      <x:c r="M13183" s="267" t="n">
        <x:f>I13183*TOMATO_HOURS*WEEKS*(1+TOMATO_DIM)^I13183+J13183*CARROT_HOURS*WEEKS*(1+CARROT_DIM)^J13183+K13183*MESCLUN_HOURS*WEEKS*(1+MESCLUN_DIM)^K13183</x:f>
        <x:v>13661.559199483598</x:v>
      </x:c>
      <x:c r="N13183" s="267" t="n">
        <x:f>MAX(M13183-FARMER_HOURS,0)/TEMP_HOURS_PER_WORKER</x:f>
        <x:v>8.987193888530276</x:v>
      </x:c>
      <x:c r="O13183" s="268" t="n">
        <x:f>I13183*TOMATO_PRICE+J13183*CARROT_PRICE+K13183*MESCLUN_PRICE</x:f>
        <x:v>247082</x:v>
      </x:c>
      <x:c r="P13183" s="268" t="n">
        <x:f>I13183*TOMATO_FERTILIZER+J13183*CARROT_FERTILIZER+K13183*MESCLUN_FERTILIZER</x:f>
        <x:v>40040</x:v>
      </x:c>
      <x:c r="Q13183" s="268" t="n">
        <x:f>MIN(M13183,FARMER_HOURS)*FARMER_RATE+MAX(M13183-FARMER_HOURS,0)*TEMP_RATE</x:f>
        <x:v>249679.8472132569</x:v>
      </x:c>
      <x:c r="R13183" s="268" t="n">
        <x:f>O13183-P13183-Q13183-FIXED_COST</x:f>
        <x:v>-62637.8472132569</x:v>
      </x:c>
      <x:c r="S13183" s="139" t="str">
        <x:f>IF(AND(L13183&lt;=TOTAL_BED_CAP,N13183&lt;=TEMP_WORKER_CAP),"YES","NO")</x:f>
        <x:v>NO</x:v>
      </x:c>
      <x:c r="T13183" s="139" t="n">
        <x:f>IF(S13183="YES",R13183,-1E+99)</x:f>
        <x:v>-1e+99</x:v>
      </x:c>
    </x:row>
    <x:row r="13184">
      <x:c r="A13184" s="139"/>
      <x:c r="B13184" s="139"/>
      <x:c r="C13184" s="139"/>
      <x:c r="D13184" s="139"/>
      <x:c r="E13184" s="139"/>
      <x:c r="F13184" s="139"/>
      <x:c r="G13184" s="139"/>
      <x:c r="H13184" s="139"/>
      <x:c r="I13184" s="266" t="n">
        <x:f>INT((ROW()-ROW($I$46))/((CARROT_CAP+1)*(MESCLUN_CAP+1)))</x:f>
        <x:v>20</x:v>
      </x:c>
      <x:c r="J13184" s="266" t="n">
        <x:f>MOD(INT((ROW()-ROW($I$46))/(MESCLUN_CAP+1)),CARROT_CAP+1)</x:f>
        <x:v>3</x:v>
      </x:c>
      <x:c r="K13184" s="266" t="n">
        <x:f>MOD(ROW()-ROW($I$46),MESCLUN_CAP+1)</x:f>
        <x:v>25</x:v>
      </x:c>
      <x:c r="L13184" s="266" t="n">
        <x:f>SUM(I13184:K13184)</x:f>
        <x:v>48</x:v>
      </x:c>
      <x:c r="M13184" s="267" t="n">
        <x:f>I13184*TOMATO_HOURS*WEEKS*(1+TOMATO_DIM)^I13184+J13184*CARROT_HOURS*WEEKS*(1+CARROT_DIM)^J13184+K13184*MESCLUN_HOURS*WEEKS*(1+MESCLUN_DIM)^K13184</x:f>
        <x:v>13741.137120898695</x:v>
      </x:c>
      <x:c r="N13184" s="267" t="n">
        <x:f>MAX(M13184-FARMER_HOURS,0)/TEMP_HOURS_PER_WORKER</x:f>
        <x:v>9.042456333957427</x:v>
      </x:c>
      <x:c r="O13184" s="268" t="n">
        <x:f>I13184*TOMATO_PRICE+J13184*CARROT_PRICE+K13184*MESCLUN_PRICE</x:f>
        <x:v>249782</x:v>
      </x:c>
      <x:c r="P13184" s="268" t="n">
        <x:f>I13184*TOMATO_FERTILIZER+J13184*CARROT_FERTILIZER+K13184*MESCLUN_FERTILIZER</x:f>
        <x:v>40920</x:v>
      </x:c>
      <x:c r="Q13184" s="268" t="n">
        <x:f>MIN(M13184,FARMER_HOURS)*FARMER_RATE+MAX(M13184-FARMER_HOURS,0)*TEMP_RATE</x:f>
        <x:v>251061.40834893566</x:v>
      </x:c>
      <x:c r="R13184" s="268" t="n">
        <x:f>O13184-P13184-Q13184-FIXED_COST</x:f>
        <x:v>-62199.408348935656</x:v>
      </x:c>
      <x:c r="S13184" s="139" t="str">
        <x:f>IF(AND(L13184&lt;=TOTAL_BED_CAP,N13184&lt;=TEMP_WORKER_CAP),"YES","NO")</x:f>
        <x:v>NO</x:v>
      </x:c>
      <x:c r="T13184" s="139" t="n">
        <x:f>IF(S13184="YES",R13184,-1E+99)</x:f>
        <x:v>-1e+99</x:v>
      </x:c>
    </x:row>
    <x:row r="13185">
      <x:c r="A13185" s="139"/>
      <x:c r="B13185" s="139"/>
      <x:c r="C13185" s="139"/>
      <x:c r="D13185" s="139"/>
      <x:c r="E13185" s="139"/>
      <x:c r="F13185" s="139"/>
      <x:c r="G13185" s="139"/>
      <x:c r="H13185" s="139"/>
      <x:c r="I13185" s="266" t="n">
        <x:f>INT((ROW()-ROW($I$46))/((CARROT_CAP+1)*(MESCLUN_CAP+1)))</x:f>
        <x:v>20</x:v>
      </x:c>
      <x:c r="J13185" s="266" t="n">
        <x:f>MOD(INT((ROW()-ROW($I$46))/(MESCLUN_CAP+1)),CARROT_CAP+1)</x:f>
        <x:v>3</x:v>
      </x:c>
      <x:c r="K13185" s="266" t="n">
        <x:f>MOD(ROW()-ROW($I$46),MESCLUN_CAP+1)</x:f>
        <x:v>26</x:v>
      </x:c>
      <x:c r="L13185" s="266" t="n">
        <x:f>SUM(I13185:K13185)</x:f>
        <x:v>49</x:v>
      </x:c>
      <x:c r="M13185" s="267" t="n">
        <x:f>I13185*TOMATO_HOURS*WEEKS*(1+TOMATO_DIM)^I13185+J13185*CARROT_HOURS*WEEKS*(1+CARROT_DIM)^J13185+K13185*MESCLUN_HOURS*WEEKS*(1+MESCLUN_DIM)^K13185</x:f>
        <x:v>13822.477124859413</x:v>
      </x:c>
      <x:c r="N13185" s="267" t="n">
        <x:f>MAX(M13185-FARMER_HOURS,0)/TEMP_HOURS_PER_WORKER</x:f>
        <x:v>9.098942447819038</x:v>
      </x:c>
      <x:c r="O13185" s="268" t="n">
        <x:f>I13185*TOMATO_PRICE+J13185*CARROT_PRICE+K13185*MESCLUN_PRICE</x:f>
        <x:v>252482</x:v>
      </x:c>
      <x:c r="P13185" s="268" t="n">
        <x:f>I13185*TOMATO_FERTILIZER+J13185*CARROT_FERTILIZER+K13185*MESCLUN_FERTILIZER</x:f>
        <x:v>41800</x:v>
      </x:c>
      <x:c r="Q13185" s="268" t="n">
        <x:f>MIN(M13185,FARMER_HOURS)*FARMER_RATE+MAX(M13185-FARMER_HOURS,0)*TEMP_RATE</x:f>
        <x:v>252473.56119547592</x:v>
      </x:c>
      <x:c r="R13185" s="268" t="n">
        <x:f>O13185-P13185-Q13185-FIXED_COST</x:f>
        <x:v>-61791.56119547592</x:v>
      </x:c>
      <x:c r="S13185" s="139" t="str">
        <x:f>IF(AND(L13185&lt;=TOTAL_BED_CAP,N13185&lt;=TEMP_WORKER_CAP),"YES","NO")</x:f>
        <x:v>NO</x:v>
      </x:c>
      <x:c r="T13185" s="139" t="n">
        <x:f>IF(S13185="YES",R13185,-1E+99)</x:f>
        <x:v>-1e+99</x:v>
      </x:c>
    </x:row>
    <x:row r="13186">
      <x:c r="A13186" s="139"/>
      <x:c r="B13186" s="139"/>
      <x:c r="C13186" s="139"/>
      <x:c r="D13186" s="139"/>
      <x:c r="E13186" s="139"/>
      <x:c r="F13186" s="139"/>
      <x:c r="G13186" s="139"/>
      <x:c r="H13186" s="139"/>
      <x:c r="I13186" s="266" t="n">
        <x:f>INT((ROW()-ROW($I$46))/((CARROT_CAP+1)*(MESCLUN_CAP+1)))</x:f>
        <x:v>20</x:v>
      </x:c>
      <x:c r="J13186" s="266" t="n">
        <x:f>MOD(INT((ROW()-ROW($I$46))/(MESCLUN_CAP+1)),CARROT_CAP+1)</x:f>
        <x:v>3</x:v>
      </x:c>
      <x:c r="K13186" s="266" t="n">
        <x:f>MOD(ROW()-ROW($I$46),MESCLUN_CAP+1)</x:f>
        <x:v>27</x:v>
      </x:c>
      <x:c r="L13186" s="266" t="n">
        <x:f>SUM(I13186:K13186)</x:f>
        <x:v>50</x:v>
      </x:c>
      <x:c r="M13186" s="267" t="n">
        <x:f>I13186*TOMATO_HOURS*WEEKS*(1+TOMATO_DIM)^I13186+J13186*CARROT_HOURS*WEEKS*(1+CARROT_DIM)^J13186+K13186*MESCLUN_HOURS*WEEKS*(1+MESCLUN_DIM)^K13186</x:f>
        <x:v>13905.61082937917</x:v>
      </x:c>
      <x:c r="N13186" s="267" t="n">
        <x:f>MAX(M13186-FARMER_HOURS,0)/TEMP_HOURS_PER_WORKER</x:f>
        <x:v>9.156674187068868</x:v>
      </x:c>
      <x:c r="O13186" s="268" t="n">
        <x:f>I13186*TOMATO_PRICE+J13186*CARROT_PRICE+K13186*MESCLUN_PRICE</x:f>
        <x:v>255182</x:v>
      </x:c>
      <x:c r="P13186" s="268" t="n">
        <x:f>I13186*TOMATO_FERTILIZER+J13186*CARROT_FERTILIZER+K13186*MESCLUN_FERTILIZER</x:f>
        <x:v>42680</x:v>
      </x:c>
      <x:c r="Q13186" s="268" t="n">
        <x:f>MIN(M13186,FARMER_HOURS)*FARMER_RATE+MAX(M13186-FARMER_HOURS,0)*TEMP_RATE</x:f>
        <x:v>253916.85467672168</x:v>
      </x:c>
      <x:c r="R13186" s="268" t="n">
        <x:f>O13186-P13186-Q13186-FIXED_COST</x:f>
        <x:v>-61414.854676721676</x:v>
      </x:c>
      <x:c r="S13186" s="139" t="str">
        <x:f>IF(AND(L13186&lt;=TOTAL_BED_CAP,N13186&lt;=TEMP_WORKER_CAP),"YES","NO")</x:f>
        <x:v>NO</x:v>
      </x:c>
      <x:c r="T13186" s="139" t="n">
        <x:f>IF(S13186="YES",R13186,-1E+99)</x:f>
        <x:v>-1e+99</x:v>
      </x:c>
    </x:row>
    <x:row r="13187">
      <x:c r="A13187" s="139"/>
      <x:c r="B13187" s="139"/>
      <x:c r="C13187" s="139"/>
      <x:c r="D13187" s="139"/>
      <x:c r="E13187" s="139"/>
      <x:c r="F13187" s="139"/>
      <x:c r="G13187" s="139"/>
      <x:c r="H13187" s="139"/>
      <x:c r="I13187" s="266" t="n">
        <x:f>INT((ROW()-ROW($I$46))/((CARROT_CAP+1)*(MESCLUN_CAP+1)))</x:f>
        <x:v>20</x:v>
      </x:c>
      <x:c r="J13187" s="266" t="n">
        <x:f>MOD(INT((ROW()-ROW($I$46))/(MESCLUN_CAP+1)),CARROT_CAP+1)</x:f>
        <x:v>3</x:v>
      </x:c>
      <x:c r="K13187" s="266" t="n">
        <x:f>MOD(ROW()-ROW($I$46),MESCLUN_CAP+1)</x:f>
        <x:v>28</x:v>
      </x:c>
      <x:c r="L13187" s="266" t="n">
        <x:f>SUM(I13187:K13187)</x:f>
        <x:v>51</x:v>
      </x:c>
      <x:c r="M13187" s="267" t="n">
        <x:f>I13187*TOMATO_HOURS*WEEKS*(1+TOMATO_DIM)^I13187+J13187*CARROT_HOURS*WEEKS*(1+CARROT_DIM)^J13187+K13187*MESCLUN_HOURS*WEEKS*(1+MESCLUN_DIM)^K13187</x:f>
        <x:v>13990.570367596323</x:v>
      </x:c>
      <x:c r="N13187" s="267" t="n">
        <x:f>MAX(M13187-FARMER_HOURS,0)/TEMP_HOURS_PER_WORKER</x:f>
        <x:v>9.215673866386336</x:v>
      </x:c>
      <x:c r="O13187" s="268" t="n">
        <x:f>I13187*TOMATO_PRICE+J13187*CARROT_PRICE+K13187*MESCLUN_PRICE</x:f>
        <x:v>257882</x:v>
      </x:c>
      <x:c r="P13187" s="268" t="n">
        <x:f>I13187*TOMATO_FERTILIZER+J13187*CARROT_FERTILIZER+K13187*MESCLUN_FERTILIZER</x:f>
        <x:v>43560</x:v>
      </x:c>
      <x:c r="Q13187" s="268" t="n">
        <x:f>MIN(M13187,FARMER_HOURS)*FARMER_RATE+MAX(M13187-FARMER_HOURS,0)*TEMP_RATE</x:f>
        <x:v>255391.8466596584</x:v>
      </x:c>
      <x:c r="R13187" s="268" t="n">
        <x:f>O13187-P13187-Q13187-FIXED_COST</x:f>
        <x:v>-61069.84665965839</x:v>
      </x:c>
      <x:c r="S13187" s="139" t="str">
        <x:f>IF(AND(L13187&lt;=TOTAL_BED_CAP,N13187&lt;=TEMP_WORKER_CAP),"YES","NO")</x:f>
        <x:v>NO</x:v>
      </x:c>
      <x:c r="T13187" s="139" t="n">
        <x:f>IF(S13187="YES",R13187,-1E+99)</x:f>
        <x:v>-1e+99</x:v>
      </x:c>
    </x:row>
    <x:row r="13188">
      <x:c r="A13188" s="139"/>
      <x:c r="B13188" s="139"/>
      <x:c r="C13188" s="139"/>
      <x:c r="D13188" s="139"/>
      <x:c r="E13188" s="139"/>
      <x:c r="F13188" s="139"/>
      <x:c r="G13188" s="139"/>
      <x:c r="H13188" s="139"/>
      <x:c r="I13188" s="266" t="n">
        <x:f>INT((ROW()-ROW($I$46))/((CARROT_CAP+1)*(MESCLUN_CAP+1)))</x:f>
        <x:v>20</x:v>
      </x:c>
      <x:c r="J13188" s="266" t="n">
        <x:f>MOD(INT((ROW()-ROW($I$46))/(MESCLUN_CAP+1)),CARROT_CAP+1)</x:f>
        <x:v>3</x:v>
      </x:c>
      <x:c r="K13188" s="266" t="n">
        <x:f>MOD(ROW()-ROW($I$46),MESCLUN_CAP+1)</x:f>
        <x:v>29</x:v>
      </x:c>
      <x:c r="L13188" s="266" t="n">
        <x:f>SUM(I13188:K13188)</x:f>
        <x:v>52</x:v>
      </x:c>
      <x:c r="M13188" s="267" t="n">
        <x:f>I13188*TOMATO_HOURS*WEEKS*(1+TOMATO_DIM)^I13188+J13188*CARROT_HOURS*WEEKS*(1+CARROT_DIM)^J13188+K13188*MESCLUN_HOURS*WEEKS*(1+MESCLUN_DIM)^K13188</x:f>
        <x:v>14077.388395711976</x:v>
      </x:c>
      <x:c r="N13188" s="267" t="n">
        <x:f>MAX(M13188-FARMER_HOURS,0)/TEMP_HOURS_PER_WORKER</x:f>
        <x:v>9.275964163688872</x:v>
      </x:c>
      <x:c r="O13188" s="268" t="n">
        <x:f>I13188*TOMATO_PRICE+J13188*CARROT_PRICE+K13188*MESCLUN_PRICE</x:f>
        <x:v>260582</x:v>
      </x:c>
      <x:c r="P13188" s="268" t="n">
        <x:f>I13188*TOMATO_FERTILIZER+J13188*CARROT_FERTILIZER+K13188*MESCLUN_FERTILIZER</x:f>
        <x:v>44440</x:v>
      </x:c>
      <x:c r="Q13188" s="268" t="n">
        <x:f>MIN(M13188,FARMER_HOURS)*FARMER_RATE+MAX(M13188-FARMER_HOURS,0)*TEMP_RATE</x:f>
        <x:v>256899.1040922218</x:v>
      </x:c>
      <x:c r="R13188" s="268" t="n">
        <x:f>O13188-P13188-Q13188-FIXED_COST</x:f>
        <x:v>-60757.104092221794</x:v>
      </x:c>
      <x:c r="S13188" s="139" t="str">
        <x:f>IF(AND(L13188&lt;=TOTAL_BED_CAP,N13188&lt;=TEMP_WORKER_CAP),"YES","NO")</x:f>
        <x:v>NO</x:v>
      </x:c>
      <x:c r="T13188" s="139" t="n">
        <x:f>IF(S13188="YES",R13188,-1E+99)</x:f>
        <x:v>-1e+99</x:v>
      </x:c>
    </x:row>
    <x:row r="13189">
      <x:c r="A13189" s="139"/>
      <x:c r="B13189" s="139"/>
      <x:c r="C13189" s="139"/>
      <x:c r="D13189" s="139"/>
      <x:c r="E13189" s="139"/>
      <x:c r="F13189" s="139"/>
      <x:c r="G13189" s="139"/>
      <x:c r="H13189" s="139"/>
      <x:c r="I13189" s="266" t="n">
        <x:f>INT((ROW()-ROW($I$46))/((CARROT_CAP+1)*(MESCLUN_CAP+1)))</x:f>
        <x:v>20</x:v>
      </x:c>
      <x:c r="J13189" s="266" t="n">
        <x:f>MOD(INT((ROW()-ROW($I$46))/(MESCLUN_CAP+1)),CARROT_CAP+1)</x:f>
        <x:v>3</x:v>
      </x:c>
      <x:c r="K13189" s="266" t="n">
        <x:f>MOD(ROW()-ROW($I$46),MESCLUN_CAP+1)</x:f>
        <x:v>30</x:v>
      </x:c>
      <x:c r="L13189" s="266" t="n">
        <x:f>SUM(I13189:K13189)</x:f>
        <x:v>53</x:v>
      </x:c>
      <x:c r="M13189" s="267" t="n">
        <x:f>I13189*TOMATO_HOURS*WEEKS*(1+TOMATO_DIM)^I13189+J13189*CARROT_HOURS*WEEKS*(1+CARROT_DIM)^J13189+K13189*MESCLUN_HOURS*WEEKS*(1+MESCLUN_DIM)^K13189</x:f>
        <x:v>14166.098101045747</x:v>
      </x:c>
      <x:c r="N13189" s="267" t="n">
        <x:f>MAX(M13189-FARMER_HOURS,0)/TEMP_HOURS_PER_WORKER</x:f>
        <x:v>9.337568125726213</x:v>
      </x:c>
      <x:c r="O13189" s="268" t="n">
        <x:f>I13189*TOMATO_PRICE+J13189*CARROT_PRICE+K13189*MESCLUN_PRICE</x:f>
        <x:v>263282</x:v>
      </x:c>
      <x:c r="P13189" s="268" t="n">
        <x:f>I13189*TOMATO_FERTILIZER+J13189*CARROT_FERTILIZER+K13189*MESCLUN_FERTILIZER</x:f>
        <x:v>45320</x:v>
      </x:c>
      <x:c r="Q13189" s="268" t="n">
        <x:f>MIN(M13189,FARMER_HOURS)*FARMER_RATE+MAX(M13189-FARMER_HOURS,0)*TEMP_RATE</x:f>
        <x:v>258439.20314315532</x:v>
      </x:c>
      <x:c r="R13189" s="268" t="n">
        <x:f>O13189-P13189-Q13189-FIXED_COST</x:f>
        <x:v>-60477.20314315532</x:v>
      </x:c>
      <x:c r="S13189" s="139" t="str">
        <x:f>IF(AND(L13189&lt;=TOTAL_BED_CAP,N13189&lt;=TEMP_WORKER_CAP),"YES","NO")</x:f>
        <x:v>NO</x:v>
      </x:c>
      <x:c r="T13189" s="139" t="n">
        <x:f>IF(S13189="YES",R13189,-1E+99)</x:f>
        <x:v>-1e+99</x:v>
      </x:c>
    </x:row>
    <x:row r="13190">
      <x:c r="A13190" s="139"/>
      <x:c r="B13190" s="139"/>
      <x:c r="C13190" s="139"/>
      <x:c r="D13190" s="139"/>
      <x:c r="E13190" s="139"/>
      <x:c r="F13190" s="139"/>
      <x:c r="G13190" s="139"/>
      <x:c r="H13190" s="139"/>
      <x:c r="I13190" s="266" t="n">
        <x:f>INT((ROW()-ROW($I$46))/((CARROT_CAP+1)*(MESCLUN_CAP+1)))</x:f>
        <x:v>20</x:v>
      </x:c>
      <x:c r="J13190" s="266" t="n">
        <x:f>MOD(INT((ROW()-ROW($I$46))/(MESCLUN_CAP+1)),CARROT_CAP+1)</x:f>
        <x:v>4</x:v>
      </x:c>
      <x:c r="K13190" s="266" t="n">
        <x:f>MOD(ROW()-ROW($I$46),MESCLUN_CAP+1)</x:f>
        <x:v>0</x:v>
      </x:c>
      <x:c r="L13190" s="266" t="n">
        <x:f>SUM(I13190:K13190)</x:f>
        <x:v>24</x:v>
      </x:c>
      <x:c r="M13190" s="267" t="n">
        <x:f>I13190*TOMATO_HOURS*WEEKS*(1+TOMATO_DIM)^I13190+J13190*CARROT_HOURS*WEEKS*(1+CARROT_DIM)^J13190+K13190*MESCLUN_HOURS*WEEKS*(1+MESCLUN_DIM)^K13190</x:f>
        <x:v>12241.9574556611</x:v>
      </x:c>
      <x:c r="N13190" s="267" t="n">
        <x:f>MAX(M13190-FARMER_HOURS,0)/TEMP_HOURS_PER_WORKER</x:f>
        <x:v>8.001359344209098</x:v>
      </x:c>
      <x:c r="O13190" s="268" t="n">
        <x:f>I13190*TOMATO_PRICE+J13190*CARROT_PRICE+K13190*MESCLUN_PRICE</x:f>
        <x:v>184376</x:v>
      </x:c>
      <x:c r="P13190" s="268" t="n">
        <x:f>I13190*TOMATO_FERTILIZER+J13190*CARROT_FERTILIZER+K13190*MESCLUN_FERTILIZER</x:f>
        <x:v>19360</x:v>
      </x:c>
      <x:c r="Q13190" s="268" t="n">
        <x:f>MIN(M13190,FARMER_HOURS)*FARMER_RATE+MAX(M13190-FARMER_HOURS,0)*TEMP_RATE</x:f>
        <x:v>225033.98360522743</x:v>
      </x:c>
      <x:c r="R13190" s="268" t="n">
        <x:f>O13190-P13190-Q13190-FIXED_COST</x:f>
        <x:v>-80017.98360522743</x:v>
      </x:c>
      <x:c r="S13190" s="139" t="str">
        <x:f>IF(AND(L13190&lt;=TOTAL_BED_CAP,N13190&lt;=TEMP_WORKER_CAP),"YES","NO")</x:f>
        <x:v>NO</x:v>
      </x:c>
      <x:c r="T13190" s="139" t="n">
        <x:f>IF(S13190="YES",R13190,-1E+99)</x:f>
        <x:v>-1e+99</x:v>
      </x:c>
    </x:row>
    <x:row r="13191">
      <x:c r="A13191" s="139"/>
      <x:c r="B13191" s="139"/>
      <x:c r="C13191" s="139"/>
      <x:c r="D13191" s="139"/>
      <x:c r="E13191" s="139"/>
      <x:c r="F13191" s="139"/>
      <x:c r="G13191" s="139"/>
      <x:c r="H13191" s="139"/>
      <x:c r="I13191" s="266" t="n">
        <x:f>INT((ROW()-ROW($I$46))/((CARROT_CAP+1)*(MESCLUN_CAP+1)))</x:f>
        <x:v>20</x:v>
      </x:c>
      <x:c r="J13191" s="266" t="n">
        <x:f>MOD(INT((ROW()-ROW($I$46))/(MESCLUN_CAP+1)),CARROT_CAP+1)</x:f>
        <x:v>4</x:v>
      </x:c>
      <x:c r="K13191" s="266" t="n">
        <x:f>MOD(ROW()-ROW($I$46),MESCLUN_CAP+1)</x:f>
        <x:v>1</x:v>
      </x:c>
      <x:c r="L13191" s="266" t="n">
        <x:f>SUM(I13191:K13191)</x:f>
        <x:v>25</x:v>
      </x:c>
      <x:c r="M13191" s="267" t="n">
        <x:f>I13191*TOMATO_HOURS*WEEKS*(1+TOMATO_DIM)^I13191+J13191*CARROT_HOURS*WEEKS*(1+CARROT_DIM)^J13191+K13191*MESCLUN_HOURS*WEEKS*(1+MESCLUN_DIM)^K13191</x:f>
        <x:v>12287.5199556611</x:v>
      </x:c>
      <x:c r="N13191" s="267" t="n">
        <x:f>MAX(M13191-FARMER_HOURS,0)/TEMP_HOURS_PER_WORKER</x:f>
        <x:v>8.032999969209097</x:v>
      </x:c>
      <x:c r="O13191" s="268" t="n">
        <x:f>I13191*TOMATO_PRICE+J13191*CARROT_PRICE+K13191*MESCLUN_PRICE</x:f>
        <x:v>187076</x:v>
      </x:c>
      <x:c r="P13191" s="268" t="n">
        <x:f>I13191*TOMATO_FERTILIZER+J13191*CARROT_FERTILIZER+K13191*MESCLUN_FERTILIZER</x:f>
        <x:v>20240</x:v>
      </x:c>
      <x:c r="Q13191" s="268" t="n">
        <x:f>MIN(M13191,FARMER_HOURS)*FARMER_RATE+MAX(M13191-FARMER_HOURS,0)*TEMP_RATE</x:f>
        <x:v>225824.99923022743</x:v>
      </x:c>
      <x:c r="R13191" s="268" t="n">
        <x:f>O13191-P13191-Q13191-FIXED_COST</x:f>
        <x:v>-78988.99923022743</x:v>
      </x:c>
      <x:c r="S13191" s="139" t="str">
        <x:f>IF(AND(L13191&lt;=TOTAL_BED_CAP,N13191&lt;=TEMP_WORKER_CAP),"YES","NO")</x:f>
        <x:v>NO</x:v>
      </x:c>
      <x:c r="T13191" s="139" t="n">
        <x:f>IF(S13191="YES",R13191,-1E+99)</x:f>
        <x:v>-1e+99</x:v>
      </x:c>
    </x:row>
    <x:row r="13192">
      <x:c r="A13192" s="139"/>
      <x:c r="B13192" s="139"/>
      <x:c r="C13192" s="139"/>
      <x:c r="D13192" s="139"/>
      <x:c r="E13192" s="139"/>
      <x:c r="F13192" s="139"/>
      <x:c r="G13192" s="139"/>
      <x:c r="H13192" s="139"/>
      <x:c r="I13192" s="266" t="n">
        <x:f>INT((ROW()-ROW($I$46))/((CARROT_CAP+1)*(MESCLUN_CAP+1)))</x:f>
        <x:v>20</x:v>
      </x:c>
      <x:c r="J13192" s="266" t="n">
        <x:f>MOD(INT((ROW()-ROW($I$46))/(MESCLUN_CAP+1)),CARROT_CAP+1)</x:f>
        <x:v>4</x:v>
      </x:c>
      <x:c r="K13192" s="266" t="n">
        <x:f>MOD(ROW()-ROW($I$46),MESCLUN_CAP+1)</x:f>
        <x:v>2</x:v>
      </x:c>
      <x:c r="L13192" s="266" t="n">
        <x:f>SUM(I13192:K13192)</x:f>
        <x:v>26</x:v>
      </x:c>
      <x:c r="M13192" s="267" t="n">
        <x:f>I13192*TOMATO_HOURS*WEEKS*(1+TOMATO_DIM)^I13192+J13192*CARROT_HOURS*WEEKS*(1+CARROT_DIM)^J13192+K13192*MESCLUN_HOURS*WEEKS*(1+MESCLUN_DIM)^K13192</x:f>
        <x:v>12334.2215181611</x:v>
      </x:c>
      <x:c r="N13192" s="267" t="n">
        <x:f>MAX(M13192-FARMER_HOURS,0)/TEMP_HOURS_PER_WORKER</x:f>
        <x:v>8.065431609834098</x:v>
      </x:c>
      <x:c r="O13192" s="268" t="n">
        <x:f>I13192*TOMATO_PRICE+J13192*CARROT_PRICE+K13192*MESCLUN_PRICE</x:f>
        <x:v>189776</x:v>
      </x:c>
      <x:c r="P13192" s="268" t="n">
        <x:f>I13192*TOMATO_FERTILIZER+J13192*CARROT_FERTILIZER+K13192*MESCLUN_FERTILIZER</x:f>
        <x:v>21120</x:v>
      </x:c>
      <x:c r="Q13192" s="268" t="n">
        <x:f>MIN(M13192,FARMER_HOURS)*FARMER_RATE+MAX(M13192-FARMER_HOURS,0)*TEMP_RATE</x:f>
        <x:v>226635.79024585243</x:v>
      </x:c>
      <x:c r="R13192" s="268" t="n">
        <x:f>O13192-P13192-Q13192-FIXED_COST</x:f>
        <x:v>-77979.79024585243</x:v>
      </x:c>
      <x:c r="S13192" s="139" t="str">
        <x:f>IF(AND(L13192&lt;=TOTAL_BED_CAP,N13192&lt;=TEMP_WORKER_CAP),"YES","NO")</x:f>
        <x:v>NO</x:v>
      </x:c>
      <x:c r="T13192" s="139" t="n">
        <x:f>IF(S13192="YES",R13192,-1E+99)</x:f>
        <x:v>-1e+99</x:v>
      </x:c>
    </x:row>
    <x:row r="13193">
      <x:c r="A13193" s="139"/>
      <x:c r="B13193" s="139"/>
      <x:c r="C13193" s="139"/>
      <x:c r="D13193" s="139"/>
      <x:c r="E13193" s="139"/>
      <x:c r="F13193" s="139"/>
      <x:c r="G13193" s="139"/>
      <x:c r="H13193" s="139"/>
      <x:c r="I13193" s="266" t="n">
        <x:f>INT((ROW()-ROW($I$46))/((CARROT_CAP+1)*(MESCLUN_CAP+1)))</x:f>
        <x:v>20</x:v>
      </x:c>
      <x:c r="J13193" s="266" t="n">
        <x:f>MOD(INT((ROW()-ROW($I$46))/(MESCLUN_CAP+1)),CARROT_CAP+1)</x:f>
        <x:v>4</x:v>
      </x:c>
      <x:c r="K13193" s="266" t="n">
        <x:f>MOD(ROW()-ROW($I$46),MESCLUN_CAP+1)</x:f>
        <x:v>3</x:v>
      </x:c>
      <x:c r="L13193" s="266" t="n">
        <x:f>SUM(I13193:K13193)</x:f>
        <x:v>27</x:v>
      </x:c>
      <x:c r="M13193" s="267" t="n">
        <x:f>I13193*TOMATO_HOURS*WEEKS*(1+TOMATO_DIM)^I13193+J13193*CARROT_HOURS*WEEKS*(1+CARROT_DIM)^J13193+K13193*MESCLUN_HOURS*WEEKS*(1+MESCLUN_DIM)^K13193</x:f>
        <x:v>12382.083500582976</x:v>
      </x:c>
      <x:c r="N13193" s="267" t="n">
        <x:f>MAX(M13193-FARMER_HOURS,0)/TEMP_HOURS_PER_WORKER</x:f>
        <x:v>8.098669097627067</x:v>
      </x:c>
      <x:c r="O13193" s="268" t="n">
        <x:f>I13193*TOMATO_PRICE+J13193*CARROT_PRICE+K13193*MESCLUN_PRICE</x:f>
        <x:v>192476</x:v>
      </x:c>
      <x:c r="P13193" s="268" t="n">
        <x:f>I13193*TOMATO_FERTILIZER+J13193*CARROT_FERTILIZER+K13193*MESCLUN_FERTILIZER</x:f>
        <x:v>22000</x:v>
      </x:c>
      <x:c r="Q13193" s="268" t="n">
        <x:f>MIN(M13193,FARMER_HOURS)*FARMER_RATE+MAX(M13193-FARMER_HOURS,0)*TEMP_RATE</x:f>
        <x:v>227466.72744067665</x:v>
      </x:c>
      <x:c r="R13193" s="268" t="n">
        <x:f>O13193-P13193-Q13193-FIXED_COST</x:f>
        <x:v>-76990.72744067665</x:v>
      </x:c>
      <x:c r="S13193" s="139" t="str">
        <x:f>IF(AND(L13193&lt;=TOTAL_BED_CAP,N13193&lt;=TEMP_WORKER_CAP),"YES","NO")</x:f>
        <x:v>NO</x:v>
      </x:c>
      <x:c r="T13193" s="139" t="n">
        <x:f>IF(S13193="YES",R13193,-1E+99)</x:f>
        <x:v>-1e+99</x:v>
      </x:c>
    </x:row>
    <x:row r="13194">
      <x:c r="A13194" s="139"/>
      <x:c r="B13194" s="139"/>
      <x:c r="C13194" s="139"/>
      <x:c r="D13194" s="139"/>
      <x:c r="E13194" s="139"/>
      <x:c r="F13194" s="139"/>
      <x:c r="G13194" s="139"/>
      <x:c r="H13194" s="139"/>
      <x:c r="I13194" s="266" t="n">
        <x:f>INT((ROW()-ROW($I$46))/((CARROT_CAP+1)*(MESCLUN_CAP+1)))</x:f>
        <x:v>20</x:v>
      </x:c>
      <x:c r="J13194" s="266" t="n">
        <x:f>MOD(INT((ROW()-ROW($I$46))/(MESCLUN_CAP+1)),CARROT_CAP+1)</x:f>
        <x:v>4</x:v>
      </x:c>
      <x:c r="K13194" s="266" t="n">
        <x:f>MOD(ROW()-ROW($I$46),MESCLUN_CAP+1)</x:f>
        <x:v>4</x:v>
      </x:c>
      <x:c r="L13194" s="266" t="n">
        <x:f>SUM(I13194:K13194)</x:f>
        <x:v>28</x:v>
      </x:c>
      <x:c r="M13194" s="267" t="n">
        <x:f>I13194*TOMATO_HOURS*WEEKS*(1+TOMATO_DIM)^I13194+J13194*CARROT_HOURS*WEEKS*(1+CARROT_DIM)^J13194+K13194*MESCLUN_HOURS*WEEKS*(1+MESCLUN_DIM)^K13194</x:f>
        <x:v>12431.127616305632</x:v>
      </x:c>
      <x:c r="N13194" s="267" t="n">
        <x:f>MAX(M13194-FARMER_HOURS,0)/TEMP_HOURS_PER_WORKER</x:f>
        <x:v>8.132727511323356</x:v>
      </x:c>
      <x:c r="O13194" s="268" t="n">
        <x:f>I13194*TOMATO_PRICE+J13194*CARROT_PRICE+K13194*MESCLUN_PRICE</x:f>
        <x:v>195176</x:v>
      </x:c>
      <x:c r="P13194" s="268" t="n">
        <x:f>I13194*TOMATO_FERTILIZER+J13194*CARROT_FERTILIZER+K13194*MESCLUN_FERTILIZER</x:f>
        <x:v>22880</x:v>
      </x:c>
      <x:c r="Q13194" s="268" t="n">
        <x:f>MIN(M13194,FARMER_HOURS)*FARMER_RATE+MAX(M13194-FARMER_HOURS,0)*TEMP_RATE</x:f>
        <x:v>228318.18778308388</x:v>
      </x:c>
      <x:c r="R13194" s="268" t="n">
        <x:f>O13194-P13194-Q13194-FIXED_COST</x:f>
        <x:v>-76022.18778308388</x:v>
      </x:c>
      <x:c r="S13194" s="139" t="str">
        <x:f>IF(AND(L13194&lt;=TOTAL_BED_CAP,N13194&lt;=TEMP_WORKER_CAP),"YES","NO")</x:f>
        <x:v>NO</x:v>
      </x:c>
      <x:c r="T13194" s="139" t="n">
        <x:f>IF(S13194="YES",R13194,-1E+99)</x:f>
        <x:v>-1e+99</x:v>
      </x:c>
    </x:row>
    <x:row r="13195">
      <x:c r="A13195" s="139"/>
      <x:c r="B13195" s="139"/>
      <x:c r="C13195" s="139"/>
      <x:c r="D13195" s="139"/>
      <x:c r="E13195" s="139"/>
      <x:c r="F13195" s="139"/>
      <x:c r="G13195" s="139"/>
      <x:c r="H13195" s="139"/>
      <x:c r="I13195" s="266" t="n">
        <x:f>INT((ROW()-ROW($I$46))/((CARROT_CAP+1)*(MESCLUN_CAP+1)))</x:f>
        <x:v>20</x:v>
      </x:c>
      <x:c r="J13195" s="266" t="n">
        <x:f>MOD(INT((ROW()-ROW($I$46))/(MESCLUN_CAP+1)),CARROT_CAP+1)</x:f>
        <x:v>4</x:v>
      </x:c>
      <x:c r="K13195" s="266" t="n">
        <x:f>MOD(ROW()-ROW($I$46),MESCLUN_CAP+1)</x:f>
        <x:v>5</x:v>
      </x:c>
      <x:c r="L13195" s="266" t="n">
        <x:f>SUM(I13195:K13195)</x:f>
        <x:v>29</x:v>
      </x:c>
      <x:c r="M13195" s="267" t="n">
        <x:f>I13195*TOMATO_HOURS*WEEKS*(1+TOMATO_DIM)^I13195+J13195*CARROT_HOURS*WEEKS*(1+CARROT_DIM)^J13195+K13195*MESCLUN_HOURS*WEEKS*(1+MESCLUN_DIM)^K13195</x:f>
        <x:v>12481.375940226835</x:v>
      </x:c>
      <x:c r="N13195" s="267" t="n">
        <x:f>MAX(M13195-FARMER_HOURS,0)/TEMP_HOURS_PER_WORKER</x:f>
        <x:v>8.16762218071308</x:v>
      </x:c>
      <x:c r="O13195" s="268" t="n">
        <x:f>I13195*TOMATO_PRICE+J13195*CARROT_PRICE+K13195*MESCLUN_PRICE</x:f>
        <x:v>197876</x:v>
      </x:c>
      <x:c r="P13195" s="268" t="n">
        <x:f>I13195*TOMATO_FERTILIZER+J13195*CARROT_FERTILIZER+K13195*MESCLUN_FERTILIZER</x:f>
        <x:v>23760</x:v>
      </x:c>
      <x:c r="Q13195" s="268" t="n">
        <x:f>MIN(M13195,FARMER_HOURS)*FARMER_RATE+MAX(M13195-FARMER_HOURS,0)*TEMP_RATE</x:f>
        <x:v>229190.554517827</x:v>
      </x:c>
      <x:c r="R13195" s="268" t="n">
        <x:f>O13195-P13195-Q13195-FIXED_COST</x:f>
        <x:v>-75074.554517827</x:v>
      </x:c>
      <x:c r="S13195" s="139" t="str">
        <x:f>IF(AND(L13195&lt;=TOTAL_BED_CAP,N13195&lt;=TEMP_WORKER_CAP),"YES","NO")</x:f>
        <x:v>NO</x:v>
      </x:c>
      <x:c r="T13195" s="139" t="n">
        <x:f>IF(S13195="YES",R13195,-1E+99)</x:f>
        <x:v>-1e+99</x:v>
      </x:c>
    </x:row>
    <x:row r="13196">
      <x:c r="A13196" s="139"/>
      <x:c r="B13196" s="139"/>
      <x:c r="C13196" s="139"/>
      <x:c r="D13196" s="139"/>
      <x:c r="E13196" s="139"/>
      <x:c r="F13196" s="139"/>
      <x:c r="G13196" s="139"/>
      <x:c r="H13196" s="139"/>
      <x:c r="I13196" s="266" t="n">
        <x:f>INT((ROW()-ROW($I$46))/((CARROT_CAP+1)*(MESCLUN_CAP+1)))</x:f>
        <x:v>20</x:v>
      </x:c>
      <x:c r="J13196" s="266" t="n">
        <x:f>MOD(INT((ROW()-ROW($I$46))/(MESCLUN_CAP+1)),CARROT_CAP+1)</x:f>
        <x:v>4</x:v>
      </x:c>
      <x:c r="K13196" s="266" t="n">
        <x:f>MOD(ROW()-ROW($I$46),MESCLUN_CAP+1)</x:f>
        <x:v>6</x:v>
      </x:c>
      <x:c r="L13196" s="266" t="n">
        <x:f>SUM(I13196:K13196)</x:f>
        <x:v>30</x:v>
      </x:c>
      <x:c r="M13196" s="267" t="n">
        <x:f>I13196*TOMATO_HOURS*WEEKS*(1+TOMATO_DIM)^I13196+J13196*CARROT_HOURS*WEEKS*(1+CARROT_DIM)^J13196+K13196*MESCLUN_HOURS*WEEKS*(1+MESCLUN_DIM)^K13196</x:f>
        <x:v>12532.850914408467</x:v>
      </x:c>
      <x:c r="N13196" s="267" t="n">
        <x:f>MAX(M13196-FARMER_HOURS,0)/TEMP_HOURS_PER_WORKER</x:f>
        <x:v>8.203368690561435</x:v>
      </x:c>
      <x:c r="O13196" s="268" t="n">
        <x:f>I13196*TOMATO_PRICE+J13196*CARROT_PRICE+K13196*MESCLUN_PRICE</x:f>
        <x:v>200576</x:v>
      </x:c>
      <x:c r="P13196" s="268" t="n">
        <x:f>I13196*TOMATO_FERTILIZER+J13196*CARROT_FERTILIZER+K13196*MESCLUN_FERTILIZER</x:f>
        <x:v>24640</x:v>
      </x:c>
      <x:c r="Q13196" s="268" t="n">
        <x:f>MIN(M13196,FARMER_HOURS)*FARMER_RATE+MAX(M13196-FARMER_HOURS,0)*TEMP_RATE</x:f>
        <x:v>230084.2172640359</x:v>
      </x:c>
      <x:c r="R13196" s="268" t="n">
        <x:f>O13196-P13196-Q13196-FIXED_COST</x:f>
        <x:v>-74148.21726403589</x:v>
      </x:c>
      <x:c r="S13196" s="139" t="str">
        <x:f>IF(AND(L13196&lt;=TOTAL_BED_CAP,N13196&lt;=TEMP_WORKER_CAP),"YES","NO")</x:f>
        <x:v>NO</x:v>
      </x:c>
      <x:c r="T13196" s="139" t="n">
        <x:f>IF(S13196="YES",R13196,-1E+99)</x:f>
        <x:v>-1e+99</x:v>
      </x:c>
    </x:row>
    <x:row r="13197">
      <x:c r="A13197" s="139"/>
      <x:c r="B13197" s="139"/>
      <x:c r="C13197" s="139"/>
      <x:c r="D13197" s="139"/>
      <x:c r="E13197" s="139"/>
      <x:c r="F13197" s="139"/>
      <x:c r="G13197" s="139"/>
      <x:c r="H13197" s="139"/>
      <x:c r="I13197" s="266" t="n">
        <x:f>INT((ROW()-ROW($I$46))/((CARROT_CAP+1)*(MESCLUN_CAP+1)))</x:f>
        <x:v>20</x:v>
      </x:c>
      <x:c r="J13197" s="266" t="n">
        <x:f>MOD(INT((ROW()-ROW($I$46))/(MESCLUN_CAP+1)),CARROT_CAP+1)</x:f>
        <x:v>4</x:v>
      </x:c>
      <x:c r="K13197" s="266" t="n">
        <x:f>MOD(ROW()-ROW($I$46),MESCLUN_CAP+1)</x:f>
        <x:v>7</x:v>
      </x:c>
      <x:c r="L13197" s="266" t="n">
        <x:f>SUM(I13197:K13197)</x:f>
        <x:v>31</x:v>
      </x:c>
      <x:c r="M13197" s="267" t="n">
        <x:f>I13197*TOMATO_HOURS*WEEKS*(1+TOMATO_DIM)^I13197+J13197*CARROT_HOURS*WEEKS*(1+CARROT_DIM)^J13197+K13197*MESCLUN_HOURS*WEEKS*(1+MESCLUN_DIM)^K13197</x:f>
        <x:v>12585.57535380643</x:v>
      </x:c>
      <x:c r="N13197" s="267" t="n">
        <x:f>MAX(M13197-FARMER_HOURS,0)/TEMP_HOURS_PER_WORKER</x:f>
        <x:v>8.239982884587798</x:v>
      </x:c>
      <x:c r="O13197" s="268" t="n">
        <x:f>I13197*TOMATO_PRICE+J13197*CARROT_PRICE+K13197*MESCLUN_PRICE</x:f>
        <x:v>203276</x:v>
      </x:c>
      <x:c r="P13197" s="268" t="n">
        <x:f>I13197*TOMATO_FERTILIZER+J13197*CARROT_FERTILIZER+K13197*MESCLUN_FERTILIZER</x:f>
        <x:v>25520</x:v>
      </x:c>
      <x:c r="Q13197" s="268" t="n">
        <x:f>MIN(M13197,FARMER_HOURS)*FARMER_RATE+MAX(M13197-FARMER_HOURS,0)*TEMP_RATE</x:f>
        <x:v>230999.57211469495</x:v>
      </x:c>
      <x:c r="R13197" s="268" t="n">
        <x:f>O13197-P13197-Q13197-FIXED_COST</x:f>
        <x:v>-73243.57211469495</x:v>
      </x:c>
      <x:c r="S13197" s="139" t="str">
        <x:f>IF(AND(L13197&lt;=TOTAL_BED_CAP,N13197&lt;=TEMP_WORKER_CAP),"YES","NO")</x:f>
        <x:v>NO</x:v>
      </x:c>
      <x:c r="T13197" s="139" t="n">
        <x:f>IF(S13197="YES",R13197,-1E+99)</x:f>
        <x:v>-1e+99</x:v>
      </x:c>
    </x:row>
    <x:row r="13198">
      <x:c r="A13198" s="139"/>
      <x:c r="B13198" s="139"/>
      <x:c r="C13198" s="139"/>
      <x:c r="D13198" s="139"/>
      <x:c r="E13198" s="139"/>
      <x:c r="F13198" s="139"/>
      <x:c r="G13198" s="139"/>
      <x:c r="H13198" s="139"/>
      <x:c r="I13198" s="266" t="n">
        <x:f>INT((ROW()-ROW($I$46))/((CARROT_CAP+1)*(MESCLUN_CAP+1)))</x:f>
        <x:v>20</x:v>
      </x:c>
      <x:c r="J13198" s="266" t="n">
        <x:f>MOD(INT((ROW()-ROW($I$46))/(MESCLUN_CAP+1)),CARROT_CAP+1)</x:f>
        <x:v>4</x:v>
      </x:c>
      <x:c r="K13198" s="266" t="n">
        <x:f>MOD(ROW()-ROW($I$46),MESCLUN_CAP+1)</x:f>
        <x:v>8</x:v>
      </x:c>
      <x:c r="L13198" s="266" t="n">
        <x:f>SUM(I13198:K13198)</x:f>
        <x:v>32</x:v>
      </x:c>
      <x:c r="M13198" s="267" t="n">
        <x:f>I13198*TOMATO_HOURS*WEEKS*(1+TOMATO_DIM)^I13198+J13198*CARROT_HOURS*WEEKS*(1+CARROT_DIM)^J13198+K13198*MESCLUN_HOURS*WEEKS*(1+MESCLUN_DIM)^K13198</x:f>
        <x:v>12639.57245208641</x:v>
      </x:c>
      <x:c r="N13198" s="267" t="n">
        <x:f>MAX(M13198-FARMER_HOURS,0)/TEMP_HOURS_PER_WORKER</x:f>
        <x:v>8.277480869504451</x:v>
      </x:c>
      <x:c r="O13198" s="268" t="n">
        <x:f>I13198*TOMATO_PRICE+J13198*CARROT_PRICE+K13198*MESCLUN_PRICE</x:f>
        <x:v>205976</x:v>
      </x:c>
      <x:c r="P13198" s="268" t="n">
        <x:f>I13198*TOMATO_FERTILIZER+J13198*CARROT_FERTILIZER+K13198*MESCLUN_FERTILIZER</x:f>
        <x:v>26400</x:v>
      </x:c>
      <x:c r="Q13198" s="268" t="n">
        <x:f>MIN(M13198,FARMER_HOURS)*FARMER_RATE+MAX(M13198-FARMER_HOURS,0)*TEMP_RATE</x:f>
        <x:v>231937.02173761127</x:v>
      </x:c>
      <x:c r="R13198" s="268" t="n">
        <x:f>O13198-P13198-Q13198-FIXED_COST</x:f>
        <x:v>-72361.02173761127</x:v>
      </x:c>
      <x:c r="S13198" s="139" t="str">
        <x:f>IF(AND(L13198&lt;=TOTAL_BED_CAP,N13198&lt;=TEMP_WORKER_CAP),"YES","NO")</x:f>
        <x:v>NO</x:v>
      </x:c>
      <x:c r="T13198" s="139" t="n">
        <x:f>IF(S13198="YES",R13198,-1E+99)</x:f>
        <x:v>-1e+99</x:v>
      </x:c>
    </x:row>
    <x:row r="13199">
      <x:c r="A13199" s="139"/>
      <x:c r="B13199" s="139"/>
      <x:c r="C13199" s="139"/>
      <x:c r="D13199" s="139"/>
      <x:c r="E13199" s="139"/>
      <x:c r="F13199" s="139"/>
      <x:c r="G13199" s="139"/>
      <x:c r="H13199" s="139"/>
      <x:c r="I13199" s="266" t="n">
        <x:f>INT((ROW()-ROW($I$46))/((CARROT_CAP+1)*(MESCLUN_CAP+1)))</x:f>
        <x:v>20</x:v>
      </x:c>
      <x:c r="J13199" s="266" t="n">
        <x:f>MOD(INT((ROW()-ROW($I$46))/(MESCLUN_CAP+1)),CARROT_CAP+1)</x:f>
        <x:v>4</x:v>
      </x:c>
      <x:c r="K13199" s="266" t="n">
        <x:f>MOD(ROW()-ROW($I$46),MESCLUN_CAP+1)</x:f>
        <x:v>9</x:v>
      </x:c>
      <x:c r="L13199" s="266" t="n">
        <x:f>SUM(I13199:K13199)</x:f>
        <x:v>33</x:v>
      </x:c>
      <x:c r="M13199" s="267" t="n">
        <x:f>I13199*TOMATO_HOURS*WEEKS*(1+TOMATO_DIM)^I13199+J13199*CARROT_HOURS*WEEKS*(1+CARROT_DIM)^J13199+K13199*MESCLUN_HOURS*WEEKS*(1+MESCLUN_DIM)^K13199</x:f>
        <x:v>12694.865787526804</x:v>
      </x:c>
      <x:c r="N13199" s="267" t="n">
        <x:f>MAX(M13199-FARMER_HOURS,0)/TEMP_HOURS_PER_WORKER</x:f>
        <x:v>8.315879019115837</x:v>
      </x:c>
      <x:c r="O13199" s="268" t="n">
        <x:f>I13199*TOMATO_PRICE+J13199*CARROT_PRICE+K13199*MESCLUN_PRICE</x:f>
        <x:v>208676</x:v>
      </x:c>
      <x:c r="P13199" s="268" t="n">
        <x:f>I13199*TOMATO_FERTILIZER+J13199*CARROT_FERTILIZER+K13199*MESCLUN_FERTILIZER</x:f>
        <x:v>27280</x:v>
      </x:c>
      <x:c r="Q13199" s="268" t="n">
        <x:f>MIN(M13199,FARMER_HOURS)*FARMER_RATE+MAX(M13199-FARMER_HOURS,0)*TEMP_RATE</x:f>
        <x:v>232896.9754778959</x:v>
      </x:c>
      <x:c r="R13199" s="268" t="n">
        <x:f>O13199-P13199-Q13199-FIXED_COST</x:f>
        <x:v>-71500.9754778959</x:v>
      </x:c>
      <x:c r="S13199" s="139" t="str">
        <x:f>IF(AND(L13199&lt;=TOTAL_BED_CAP,N13199&lt;=TEMP_WORKER_CAP),"YES","NO")</x:f>
        <x:v>NO</x:v>
      </x:c>
      <x:c r="T13199" s="139" t="n">
        <x:f>IF(S13199="YES",R13199,-1E+99)</x:f>
        <x:v>-1e+99</x:v>
      </x:c>
    </x:row>
    <x:row r="13200">
      <x:c r="A13200" s="139"/>
      <x:c r="B13200" s="139"/>
      <x:c r="C13200" s="139"/>
      <x:c r="D13200" s="139"/>
      <x:c r="E13200" s="139"/>
      <x:c r="F13200" s="139"/>
      <x:c r="G13200" s="139"/>
      <x:c r="H13200" s="139"/>
      <x:c r="I13200" s="266" t="n">
        <x:f>INT((ROW()-ROW($I$46))/((CARROT_CAP+1)*(MESCLUN_CAP+1)))</x:f>
        <x:v>20</x:v>
      </x:c>
      <x:c r="J13200" s="266" t="n">
        <x:f>MOD(INT((ROW()-ROW($I$46))/(MESCLUN_CAP+1)),CARROT_CAP+1)</x:f>
        <x:v>4</x:v>
      </x:c>
      <x:c r="K13200" s="266" t="n">
        <x:f>MOD(ROW()-ROW($I$46),MESCLUN_CAP+1)</x:f>
        <x:v>10</x:v>
      </x:c>
      <x:c r="L13200" s="266" t="n">
        <x:f>SUM(I13200:K13200)</x:f>
        <x:v>34</x:v>
      </x:c>
      <x:c r="M13200" s="267" t="n">
        <x:f>I13200*TOMATO_HOURS*WEEKS*(1+TOMATO_DIM)^I13200+J13200*CARROT_HOURS*WEEKS*(1+CARROT_DIM)^J13200+K13200*MESCLUN_HOURS*WEEKS*(1+MESCLUN_DIM)^K13200</x:f>
        <x:v>12751.479329010017</x:v>
      </x:c>
      <x:c r="N13200" s="267" t="n">
        <x:f>MAX(M13200-FARMER_HOURS,0)/TEMP_HOURS_PER_WORKER</x:f>
        <x:v>8.355193978479178</x:v>
      </x:c>
      <x:c r="O13200" s="268" t="n">
        <x:f>I13200*TOMATO_PRICE+J13200*CARROT_PRICE+K13200*MESCLUN_PRICE</x:f>
        <x:v>211376</x:v>
      </x:c>
      <x:c r="P13200" s="268" t="n">
        <x:f>I13200*TOMATO_FERTILIZER+J13200*CARROT_FERTILIZER+K13200*MESCLUN_FERTILIZER</x:f>
        <x:v>28160</x:v>
      </x:c>
      <x:c r="Q13200" s="268" t="n">
        <x:f>MIN(M13200,FARMER_HOURS)*FARMER_RATE+MAX(M13200-FARMER_HOURS,0)*TEMP_RATE</x:f>
        <x:v>233879.84946197947</x:v>
      </x:c>
      <x:c r="R13200" s="268" t="n">
        <x:f>O13200-P13200-Q13200-FIXED_COST</x:f>
        <x:v>-70663.84946197947</x:v>
      </x:c>
      <x:c r="S13200" s="139" t="str">
        <x:f>IF(AND(L13200&lt;=TOTAL_BED_CAP,N13200&lt;=TEMP_WORKER_CAP),"YES","NO")</x:f>
        <x:v>NO</x:v>
      </x:c>
      <x:c r="T13200" s="139" t="n">
        <x:f>IF(S13200="YES",R13200,-1E+99)</x:f>
        <x:v>-1e+99</x:v>
      </x:c>
    </x:row>
    <x:row r="13201">
      <x:c r="A13201" s="139"/>
      <x:c r="B13201" s="139"/>
      <x:c r="C13201" s="139"/>
      <x:c r="D13201" s="139"/>
      <x:c r="E13201" s="139"/>
      <x:c r="F13201" s="139"/>
      <x:c r="G13201" s="139"/>
      <x:c r="H13201" s="139"/>
      <x:c r="I13201" s="266" t="n">
        <x:f>INT((ROW()-ROW($I$46))/((CARROT_CAP+1)*(MESCLUN_CAP+1)))</x:f>
        <x:v>20</x:v>
      </x:c>
      <x:c r="J13201" s="266" t="n">
        <x:f>MOD(INT((ROW()-ROW($I$46))/(MESCLUN_CAP+1)),CARROT_CAP+1)</x:f>
        <x:v>4</x:v>
      </x:c>
      <x:c r="K13201" s="266" t="n">
        <x:f>MOD(ROW()-ROW($I$46),MESCLUN_CAP+1)</x:f>
        <x:v>11</x:v>
      </x:c>
      <x:c r="L13201" s="266" t="n">
        <x:f>SUM(I13201:K13201)</x:f>
        <x:v>35</x:v>
      </x:c>
      <x:c r="M13201" s="267" t="n">
        <x:f>I13201*TOMATO_HOURS*WEEKS*(1+TOMATO_DIM)^I13201+J13201*CARROT_HOURS*WEEKS*(1+CARROT_DIM)^J13201+K13201*MESCLUN_HOURS*WEEKS*(1+MESCLUN_DIM)^K13201</x:f>
        <x:v>12809.437442103455</x:v>
      </x:c>
      <x:c r="N13201" s="267" t="n">
        <x:f>MAX(M13201-FARMER_HOURS,0)/TEMP_HOURS_PER_WORKER</x:f>
        <x:v>8.3954426681274</x:v>
      </x:c>
      <x:c r="O13201" s="268" t="n">
        <x:f>I13201*TOMATO_PRICE+J13201*CARROT_PRICE+K13201*MESCLUN_PRICE</x:f>
        <x:v>214076</x:v>
      </x:c>
      <x:c r="P13201" s="268" t="n">
        <x:f>I13201*TOMATO_FERTILIZER+J13201*CARROT_FERTILIZER+K13201*MESCLUN_FERTILIZER</x:f>
        <x:v>29040</x:v>
      </x:c>
      <x:c r="Q13201" s="268" t="n">
        <x:f>MIN(M13201,FARMER_HOURS)*FARMER_RATE+MAX(M13201-FARMER_HOURS,0)*TEMP_RATE</x:f>
        <x:v>234886.06670318497</x:v>
      </x:c>
      <x:c r="R13201" s="268" t="n">
        <x:f>O13201-P13201-Q13201-FIXED_COST</x:f>
        <x:v>-69850.06670318497</x:v>
      </x:c>
      <x:c r="S13201" s="139" t="str">
        <x:f>IF(AND(L13201&lt;=TOTAL_BED_CAP,N13201&lt;=TEMP_WORKER_CAP),"YES","NO")</x:f>
        <x:v>NO</x:v>
      </x:c>
      <x:c r="T13201" s="139" t="n">
        <x:f>IF(S13201="YES",R13201,-1E+99)</x:f>
        <x:v>-1e+99</x:v>
      </x:c>
    </x:row>
    <x:row r="13202">
      <x:c r="A13202" s="139"/>
      <x:c r="B13202" s="139"/>
      <x:c r="C13202" s="139"/>
      <x:c r="D13202" s="139"/>
      <x:c r="E13202" s="139"/>
      <x:c r="F13202" s="139"/>
      <x:c r="G13202" s="139"/>
      <x:c r="H13202" s="139"/>
      <x:c r="I13202" s="266" t="n">
        <x:f>INT((ROW()-ROW($I$46))/((CARROT_CAP+1)*(MESCLUN_CAP+1)))</x:f>
        <x:v>20</x:v>
      </x:c>
      <x:c r="J13202" s="266" t="n">
        <x:f>MOD(INT((ROW()-ROW($I$46))/(MESCLUN_CAP+1)),CARROT_CAP+1)</x:f>
        <x:v>4</x:v>
      </x:c>
      <x:c r="K13202" s="266" t="n">
        <x:f>MOD(ROW()-ROW($I$46),MESCLUN_CAP+1)</x:f>
        <x:v>12</x:v>
      </x:c>
      <x:c r="L13202" s="266" t="n">
        <x:f>SUM(I13202:K13202)</x:f>
        <x:v>36</x:v>
      </x:c>
      <x:c r="M13202" s="267" t="n">
        <x:f>I13202*TOMATO_HOURS*WEEKS*(1+TOMATO_DIM)^I13202+J13202*CARROT_HOURS*WEEKS*(1+CARROT_DIM)^J13202+K13202*MESCLUN_HOURS*WEEKS*(1+MESCLUN_DIM)^K13202</x:f>
        <x:v>12868.76489523152</x:v>
      </x:c>
      <x:c r="N13202" s="267" t="n">
        <x:f>MAX(M13202-FARMER_HOURS,0)/TEMP_HOURS_PER_WORKER</x:f>
        <x:v>8.436642288355221</x:v>
      </x:c>
      <x:c r="O13202" s="268" t="n">
        <x:f>I13202*TOMATO_PRICE+J13202*CARROT_PRICE+K13202*MESCLUN_PRICE</x:f>
        <x:v>216776</x:v>
      </x:c>
      <x:c r="P13202" s="268" t="n">
        <x:f>I13202*TOMATO_FERTILIZER+J13202*CARROT_FERTILIZER+K13202*MESCLUN_FERTILIZER</x:f>
        <x:v>29920</x:v>
      </x:c>
      <x:c r="Q13202" s="268" t="n">
        <x:f>MIN(M13202,FARMER_HOURS)*FARMER_RATE+MAX(M13202-FARMER_HOURS,0)*TEMP_RATE</x:f>
        <x:v>235916.05720888055</x:v>
      </x:c>
      <x:c r="R13202" s="268" t="n">
        <x:f>O13202-P13202-Q13202-FIXED_COST</x:f>
        <x:v>-69060.05720888055</x:v>
      </x:c>
      <x:c r="S13202" s="139" t="str">
        <x:f>IF(AND(L13202&lt;=TOTAL_BED_CAP,N13202&lt;=TEMP_WORKER_CAP),"YES","NO")</x:f>
        <x:v>NO</x:v>
      </x:c>
      <x:c r="T13202" s="139" t="n">
        <x:f>IF(S13202="YES",R13202,-1E+99)</x:f>
        <x:v>-1e+99</x:v>
      </x:c>
    </x:row>
    <x:row r="13203">
      <x:c r="A13203" s="139"/>
      <x:c r="B13203" s="139"/>
      <x:c r="C13203" s="139"/>
      <x:c r="D13203" s="139"/>
      <x:c r="E13203" s="139"/>
      <x:c r="F13203" s="139"/>
      <x:c r="G13203" s="139"/>
      <x:c r="H13203" s="139"/>
      <x:c r="I13203" s="266" t="n">
        <x:f>INT((ROW()-ROW($I$46))/((CARROT_CAP+1)*(MESCLUN_CAP+1)))</x:f>
        <x:v>20</x:v>
      </x:c>
      <x:c r="J13203" s="266" t="n">
        <x:f>MOD(INT((ROW()-ROW($I$46))/(MESCLUN_CAP+1)),CARROT_CAP+1)</x:f>
        <x:v>4</x:v>
      </x:c>
      <x:c r="K13203" s="266" t="n">
        <x:f>MOD(ROW()-ROW($I$46),MESCLUN_CAP+1)</x:f>
        <x:v>13</x:v>
      </x:c>
      <x:c r="L13203" s="266" t="n">
        <x:f>SUM(I13203:K13203)</x:f>
        <x:v>37</x:v>
      </x:c>
      <x:c r="M13203" s="267" t="n">
        <x:f>I13203*TOMATO_HOURS*WEEKS*(1+TOMATO_DIM)^I13203+J13203*CARROT_HOURS*WEEKS*(1+CARROT_DIM)^J13203+K13203*MESCLUN_HOURS*WEEKS*(1+MESCLUN_DIM)^K13203</x:f>
        <x:v>12929.486865939904</x:v>
      </x:c>
      <x:c r="N13203" s="267" t="n">
        <x:f>MAX(M13203-FARMER_HOURS,0)/TEMP_HOURS_PER_WORKER</x:f>
        <x:v>8.478810323569377</x:v>
      </x:c>
      <x:c r="O13203" s="268" t="n">
        <x:f>I13203*TOMATO_PRICE+J13203*CARROT_PRICE+K13203*MESCLUN_PRICE</x:f>
        <x:v>219476</x:v>
      </x:c>
      <x:c r="P13203" s="268" t="n">
        <x:f>I13203*TOMATO_FERTILIZER+J13203*CARROT_FERTILIZER+K13203*MESCLUN_FERTILIZER</x:f>
        <x:v>30800</x:v>
      </x:c>
      <x:c r="Q13203" s="268" t="n">
        <x:f>MIN(M13203,FARMER_HOURS)*FARMER_RATE+MAX(M13203-FARMER_HOURS,0)*TEMP_RATE</x:f>
        <x:v>236970.25808923444</x:v>
      </x:c>
      <x:c r="R13203" s="268" t="n">
        <x:f>O13203-P13203-Q13203-FIXED_COST</x:f>
        <x:v>-68294.25808923444</x:v>
      </x:c>
      <x:c r="S13203" s="139" t="str">
        <x:f>IF(AND(L13203&lt;=TOTAL_BED_CAP,N13203&lt;=TEMP_WORKER_CAP),"YES","NO")</x:f>
        <x:v>NO</x:v>
      </x:c>
      <x:c r="T13203" s="139" t="n">
        <x:f>IF(S13203="YES",R13203,-1E+99)</x:f>
        <x:v>-1e+99</x:v>
      </x:c>
    </x:row>
    <x:row r="13204">
      <x:c r="A13204" s="139"/>
      <x:c r="B13204" s="139"/>
      <x:c r="C13204" s="139"/>
      <x:c r="D13204" s="139"/>
      <x:c r="E13204" s="139"/>
      <x:c r="F13204" s="139"/>
      <x:c r="G13204" s="139"/>
      <x:c r="H13204" s="139"/>
      <x:c r="I13204" s="266" t="n">
        <x:f>INT((ROW()-ROW($I$46))/((CARROT_CAP+1)*(MESCLUN_CAP+1)))</x:f>
        <x:v>20</x:v>
      </x:c>
      <x:c r="J13204" s="266" t="n">
        <x:f>MOD(INT((ROW()-ROW($I$46))/(MESCLUN_CAP+1)),CARROT_CAP+1)</x:f>
        <x:v>4</x:v>
      </x:c>
      <x:c r="K13204" s="266" t="n">
        <x:f>MOD(ROW()-ROW($I$46),MESCLUN_CAP+1)</x:f>
        <x:v>14</x:v>
      </x:c>
      <x:c r="L13204" s="266" t="n">
        <x:f>SUM(I13204:K13204)</x:f>
        <x:v>38</x:v>
      </x:c>
      <x:c r="M13204" s="267" t="n">
        <x:f>I13204*TOMATO_HOURS*WEEKS*(1+TOMATO_DIM)^I13204+J13204*CARROT_HOURS*WEEKS*(1+CARROT_DIM)^J13204+K13204*MESCLUN_HOURS*WEEKS*(1+MESCLUN_DIM)^K13204</x:f>
        <x:v>12991.628947253565</x:v>
      </x:c>
      <x:c r="N13204" s="267" t="n">
        <x:f>MAX(M13204-FARMER_HOURS,0)/TEMP_HOURS_PER_WORKER</x:f>
        <x:v>8.521964546703865</x:v>
      </x:c>
      <x:c r="O13204" s="268" t="n">
        <x:f>I13204*TOMATO_PRICE+J13204*CARROT_PRICE+K13204*MESCLUN_PRICE</x:f>
        <x:v>222176</x:v>
      </x:c>
      <x:c r="P13204" s="268" t="n">
        <x:f>I13204*TOMATO_FERTILIZER+J13204*CARROT_FERTILIZER+K13204*MESCLUN_FERTILIZER</x:f>
        <x:v>31680</x:v>
      </x:c>
      <x:c r="Q13204" s="268" t="n">
        <x:f>MIN(M13204,FARMER_HOURS)*FARMER_RATE+MAX(M13204-FARMER_HOURS,0)*TEMP_RATE</x:f>
        <x:v>238049.1136675966</x:v>
      </x:c>
      <x:c r="R13204" s="268" t="n">
        <x:f>O13204-P13204-Q13204-FIXED_COST</x:f>
        <x:v>-67553.1136675966</x:v>
      </x:c>
      <x:c r="S13204" s="139" t="str">
        <x:f>IF(AND(L13204&lt;=TOTAL_BED_CAP,N13204&lt;=TEMP_WORKER_CAP),"YES","NO")</x:f>
        <x:v>NO</x:v>
      </x:c>
      <x:c r="T13204" s="139" t="n">
        <x:f>IF(S13204="YES",R13204,-1E+99)</x:f>
        <x:v>-1e+99</x:v>
      </x:c>
    </x:row>
    <x:row r="13205">
      <x:c r="A13205" s="139"/>
      <x:c r="B13205" s="139"/>
      <x:c r="C13205" s="139"/>
      <x:c r="D13205" s="139"/>
      <x:c r="E13205" s="139"/>
      <x:c r="F13205" s="139"/>
      <x:c r="G13205" s="139"/>
      <x:c r="H13205" s="139"/>
      <x:c r="I13205" s="266" t="n">
        <x:f>INT((ROW()-ROW($I$46))/((CARROT_CAP+1)*(MESCLUN_CAP+1)))</x:f>
        <x:v>20</x:v>
      </x:c>
      <x:c r="J13205" s="266" t="n">
        <x:f>MOD(INT((ROW()-ROW($I$46))/(MESCLUN_CAP+1)),CARROT_CAP+1)</x:f>
        <x:v>4</x:v>
      </x:c>
      <x:c r="K13205" s="266" t="n">
        <x:f>MOD(ROW()-ROW($I$46),MESCLUN_CAP+1)</x:f>
        <x:v>15</x:v>
      </x:c>
      <x:c r="L13205" s="266" t="n">
        <x:f>SUM(I13205:K13205)</x:f>
        <x:v>39</x:v>
      </x:c>
      <x:c r="M13205" s="267" t="n">
        <x:f>I13205*TOMATO_HOURS*WEEKS*(1+TOMATO_DIM)^I13205+J13205*CARROT_HOURS*WEEKS*(1+CARROT_DIM)^J13205+K13205*MESCLUN_HOURS*WEEKS*(1+MESCLUN_DIM)^K13205</x:f>
        <x:v>13055.217154129712</x:v>
      </x:c>
      <x:c r="N13205" s="267" t="n">
        <x:f>MAX(M13205-FARMER_HOURS,0)/TEMP_HOURS_PER_WORKER</x:f>
        <x:v>8.56612302370119</x:v>
      </x:c>
      <x:c r="O13205" s="268" t="n">
        <x:f>I13205*TOMATO_PRICE+J13205*CARROT_PRICE+K13205*MESCLUN_PRICE</x:f>
        <x:v>224876</x:v>
      </x:c>
      <x:c r="P13205" s="268" t="n">
        <x:f>I13205*TOMATO_FERTILIZER+J13205*CARROT_FERTILIZER+K13205*MESCLUN_FERTILIZER</x:f>
        <x:v>32560</x:v>
      </x:c>
      <x:c r="Q13205" s="268" t="n">
        <x:f>MIN(M13205,FARMER_HOURS)*FARMER_RATE+MAX(M13205-FARMER_HOURS,0)*TEMP_RATE</x:f>
        <x:v>239153.07559252973</x:v>
      </x:c>
      <x:c r="R13205" s="268" t="n">
        <x:f>O13205-P13205-Q13205-FIXED_COST</x:f>
        <x:v>-66837.07559252973</x:v>
      </x:c>
      <x:c r="S13205" s="139" t="str">
        <x:f>IF(AND(L13205&lt;=TOTAL_BED_CAP,N13205&lt;=TEMP_WORKER_CAP),"YES","NO")</x:f>
        <x:v>NO</x:v>
      </x:c>
      <x:c r="T13205" s="139" t="n">
        <x:f>IF(S13205="YES",R13205,-1E+99)</x:f>
        <x:v>-1e+99</x:v>
      </x:c>
    </x:row>
    <x:row r="13206">
      <x:c r="A13206" s="139"/>
      <x:c r="B13206" s="139"/>
      <x:c r="C13206" s="139"/>
      <x:c r="D13206" s="139"/>
      <x:c r="E13206" s="139"/>
      <x:c r="F13206" s="139"/>
      <x:c r="G13206" s="139"/>
      <x:c r="H13206" s="139"/>
      <x:c r="I13206" s="266" t="n">
        <x:f>INT((ROW()-ROW($I$46))/((CARROT_CAP+1)*(MESCLUN_CAP+1)))</x:f>
        <x:v>20</x:v>
      </x:c>
      <x:c r="J13206" s="266" t="n">
        <x:f>MOD(INT((ROW()-ROW($I$46))/(MESCLUN_CAP+1)),CARROT_CAP+1)</x:f>
        <x:v>4</x:v>
      </x:c>
      <x:c r="K13206" s="266" t="n">
        <x:f>MOD(ROW()-ROW($I$46),MESCLUN_CAP+1)</x:f>
        <x:v>16</x:v>
      </x:c>
      <x:c r="L13206" s="266" t="n">
        <x:f>SUM(I13206:K13206)</x:f>
        <x:v>40</x:v>
      </x:c>
      <x:c r="M13206" s="267" t="n">
        <x:f>I13206*TOMATO_HOURS*WEEKS*(1+TOMATO_DIM)^I13206+J13206*CARROT_HOURS*WEEKS*(1+CARROT_DIM)^J13206+K13206*MESCLUN_HOURS*WEEKS*(1+MESCLUN_DIM)^K13206</x:f>
        <x:v>13120.2779300072</x:v>
      </x:c>
      <x:c r="N13206" s="267" t="n">
        <x:f>MAX(M13206-FARMER_HOURS,0)/TEMP_HOURS_PER_WORKER</x:f>
        <x:v>8.611304118060556</x:v>
      </x:c>
      <x:c r="O13206" s="268" t="n">
        <x:f>I13206*TOMATO_PRICE+J13206*CARROT_PRICE+K13206*MESCLUN_PRICE</x:f>
        <x:v>227576</x:v>
      </x:c>
      <x:c r="P13206" s="268" t="n">
        <x:f>I13206*TOMATO_FERTILIZER+J13206*CARROT_FERTILIZER+K13206*MESCLUN_FERTILIZER</x:f>
        <x:v>33440</x:v>
      </x:c>
      <x:c r="Q13206" s="268" t="n">
        <x:f>MIN(M13206,FARMER_HOURS)*FARMER_RATE+MAX(M13206-FARMER_HOURS,0)*TEMP_RATE</x:f>
        <x:v>240282.60295151387</x:v>
      </x:c>
      <x:c r="R13206" s="268" t="n">
        <x:f>O13206-P13206-Q13206-FIXED_COST</x:f>
        <x:v>-66146.60295151387</x:v>
      </x:c>
      <x:c r="S13206" s="139" t="str">
        <x:f>IF(AND(L13206&lt;=TOTAL_BED_CAP,N13206&lt;=TEMP_WORKER_CAP),"YES","NO")</x:f>
        <x:v>NO</x:v>
      </x:c>
      <x:c r="T13206" s="139" t="n">
        <x:f>IF(S13206="YES",R13206,-1E+99)</x:f>
        <x:v>-1e+99</x:v>
      </x:c>
    </x:row>
    <x:row r="13207">
      <x:c r="A13207" s="139"/>
      <x:c r="B13207" s="139"/>
      <x:c r="C13207" s="139"/>
      <x:c r="D13207" s="139"/>
      <x:c r="E13207" s="139"/>
      <x:c r="F13207" s="139"/>
      <x:c r="G13207" s="139"/>
      <x:c r="H13207" s="139"/>
      <x:c r="I13207" s="266" t="n">
        <x:f>INT((ROW()-ROW($I$46))/((CARROT_CAP+1)*(MESCLUN_CAP+1)))</x:f>
        <x:v>20</x:v>
      </x:c>
      <x:c r="J13207" s="266" t="n">
        <x:f>MOD(INT((ROW()-ROW($I$46))/(MESCLUN_CAP+1)),CARROT_CAP+1)</x:f>
        <x:v>4</x:v>
      </x:c>
      <x:c r="K13207" s="266" t="n">
        <x:f>MOD(ROW()-ROW($I$46),MESCLUN_CAP+1)</x:f>
        <x:v>17</x:v>
      </x:c>
      <x:c r="L13207" s="266" t="n">
        <x:f>SUM(I13207:K13207)</x:f>
        <x:v>41</x:v>
      </x:c>
      <x:c r="M13207" s="267" t="n">
        <x:f>I13207*TOMATO_HOURS*WEEKS*(1+TOMATO_DIM)^I13207+J13207*CARROT_HOURS*WEEKS*(1+CARROT_DIM)^J13207+K13207*MESCLUN_HOURS*WEEKS*(1+MESCLUN_DIM)^K13207</x:f>
        <x:v>13186.83815345374</x:v>
      </x:c>
      <x:c r="N13207" s="267" t="n">
        <x:f>MAX(M13207-FARMER_HOURS,0)/TEMP_HOURS_PER_WORKER</x:f>
        <x:v>8.657526495453986</x:v>
      </x:c>
      <x:c r="O13207" s="268" t="n">
        <x:f>I13207*TOMATO_PRICE+J13207*CARROT_PRICE+K13207*MESCLUN_PRICE</x:f>
        <x:v>230276</x:v>
      </x:c>
      <x:c r="P13207" s="268" t="n">
        <x:f>I13207*TOMATO_FERTILIZER+J13207*CARROT_FERTILIZER+K13207*MESCLUN_FERTILIZER</x:f>
        <x:v>34320</x:v>
      </x:c>
      <x:c r="Q13207" s="268" t="n">
        <x:f>MIN(M13207,FARMER_HOURS)*FARMER_RATE+MAX(M13207-FARMER_HOURS,0)*TEMP_RATE</x:f>
        <x:v>241438.16238634966</x:v>
      </x:c>
      <x:c r="R13207" s="268" t="n">
        <x:f>O13207-P13207-Q13207-FIXED_COST</x:f>
        <x:v>-65482.162386349664</x:v>
      </x:c>
      <x:c r="S13207" s="139" t="str">
        <x:f>IF(AND(L13207&lt;=TOTAL_BED_CAP,N13207&lt;=TEMP_WORKER_CAP),"YES","NO")</x:f>
        <x:v>NO</x:v>
      </x:c>
      <x:c r="T13207" s="139" t="n">
        <x:f>IF(S13207="YES",R13207,-1E+99)</x:f>
        <x:v>-1e+99</x:v>
      </x:c>
    </x:row>
    <x:row r="13208">
      <x:c r="A13208" s="139"/>
      <x:c r="B13208" s="139"/>
      <x:c r="C13208" s="139"/>
      <x:c r="D13208" s="139"/>
      <x:c r="E13208" s="139"/>
      <x:c r="F13208" s="139"/>
      <x:c r="G13208" s="139"/>
      <x:c r="H13208" s="139"/>
      <x:c r="I13208" s="266" t="n">
        <x:f>INT((ROW()-ROW($I$46))/((CARROT_CAP+1)*(MESCLUN_CAP+1)))</x:f>
        <x:v>20</x:v>
      </x:c>
      <x:c r="J13208" s="266" t="n">
        <x:f>MOD(INT((ROW()-ROW($I$46))/(MESCLUN_CAP+1)),CARROT_CAP+1)</x:f>
        <x:v>4</x:v>
      </x:c>
      <x:c r="K13208" s="266" t="n">
        <x:f>MOD(ROW()-ROW($I$46),MESCLUN_CAP+1)</x:f>
        <x:v>18</x:v>
      </x:c>
      <x:c r="L13208" s="266" t="n">
        <x:f>SUM(I13208:K13208)</x:f>
        <x:v>42</x:v>
      </x:c>
      <x:c r="M13208" s="267" t="n">
        <x:f>I13208*TOMATO_HOURS*WEEKS*(1+TOMATO_DIM)^I13208+J13208*CARROT_HOURS*WEEKS*(1+CARROT_DIM)^J13208+K13208*MESCLUN_HOURS*WEEKS*(1+MESCLUN_DIM)^K13208</x:f>
        <x:v>13254.925144912328</x:v>
      </x:c>
      <x:c r="N13208" s="267" t="n">
        <x:f>MAX(M13208-FARMER_HOURS,0)/TEMP_HOURS_PER_WORKER</x:f>
        <x:v>8.70480912841134</x:v>
      </x:c>
      <x:c r="O13208" s="268" t="n">
        <x:f>I13208*TOMATO_PRICE+J13208*CARROT_PRICE+K13208*MESCLUN_PRICE</x:f>
        <x:v>232976</x:v>
      </x:c>
      <x:c r="P13208" s="268" t="n">
        <x:f>I13208*TOMATO_FERTILIZER+J13208*CARROT_FERTILIZER+K13208*MESCLUN_FERTILIZER</x:f>
        <x:v>35200</x:v>
      </x:c>
      <x:c r="Q13208" s="268" t="n">
        <x:f>MIN(M13208,FARMER_HOURS)*FARMER_RATE+MAX(M13208-FARMER_HOURS,0)*TEMP_RATE</x:f>
        <x:v>242620.22821028347</x:v>
      </x:c>
      <x:c r="R13208" s="268" t="n">
        <x:f>O13208-P13208-Q13208-FIXED_COST</x:f>
        <x:v>-64844.22821028347</x:v>
      </x:c>
      <x:c r="S13208" s="139" t="str">
        <x:f>IF(AND(L13208&lt;=TOTAL_BED_CAP,N13208&lt;=TEMP_WORKER_CAP),"YES","NO")</x:f>
        <x:v>NO</x:v>
      </x:c>
      <x:c r="T13208" s="139" t="n">
        <x:f>IF(S13208="YES",R13208,-1E+99)</x:f>
        <x:v>-1e+99</x:v>
      </x:c>
    </x:row>
    <x:row r="13209">
      <x:c r="A13209" s="139"/>
      <x:c r="B13209" s="139"/>
      <x:c r="C13209" s="139"/>
      <x:c r="D13209" s="139"/>
      <x:c r="E13209" s="139"/>
      <x:c r="F13209" s="139"/>
      <x:c r="G13209" s="139"/>
      <x:c r="H13209" s="139"/>
      <x:c r="I13209" s="266" t="n">
        <x:f>INT((ROW()-ROW($I$46))/((CARROT_CAP+1)*(MESCLUN_CAP+1)))</x:f>
        <x:v>20</x:v>
      </x:c>
      <x:c r="J13209" s="266" t="n">
        <x:f>MOD(INT((ROW()-ROW($I$46))/(MESCLUN_CAP+1)),CARROT_CAP+1)</x:f>
        <x:v>4</x:v>
      </x:c>
      <x:c r="K13209" s="266" t="n">
        <x:f>MOD(ROW()-ROW($I$46),MESCLUN_CAP+1)</x:f>
        <x:v>19</x:v>
      </x:c>
      <x:c r="L13209" s="266" t="n">
        <x:f>SUM(I13209:K13209)</x:f>
        <x:v>43</x:v>
      </x:c>
      <x:c r="M13209" s="267" t="n">
        <x:f>I13209*TOMATO_HOURS*WEEKS*(1+TOMATO_DIM)^I13209+J13209*CARROT_HOURS*WEEKS*(1+CARROT_DIM)^J13209+K13209*MESCLUN_HOURS*WEEKS*(1+MESCLUN_DIM)^K13209</x:f>
        <x:v>13324.56667354835</x:v>
      </x:c>
      <x:c r="N13209" s="267" t="n">
        <x:f>MAX(M13209-FARMER_HOURS,0)/TEMP_HOURS_PER_WORKER</x:f>
        <x:v>8.753171301075243</x:v>
      </x:c>
      <x:c r="O13209" s="268" t="n">
        <x:f>I13209*TOMATO_PRICE+J13209*CARROT_PRICE+K13209*MESCLUN_PRICE</x:f>
        <x:v>235676</x:v>
      </x:c>
      <x:c r="P13209" s="268" t="n">
        <x:f>I13209*TOMATO_FERTILIZER+J13209*CARROT_FERTILIZER+K13209*MESCLUN_FERTILIZER</x:f>
        <x:v>36080</x:v>
      </x:c>
      <x:c r="Q13209" s="268" t="n">
        <x:f>MIN(M13209,FARMER_HOURS)*FARMER_RATE+MAX(M13209-FARMER_HOURS,0)*TEMP_RATE</x:f>
        <x:v>243829.28252688108</x:v>
      </x:c>
      <x:c r="R13209" s="268" t="n">
        <x:f>O13209-P13209-Q13209-FIXED_COST</x:f>
        <x:v>-64233.282526881085</x:v>
      </x:c>
      <x:c r="S13209" s="139" t="str">
        <x:f>IF(AND(L13209&lt;=TOTAL_BED_CAP,N13209&lt;=TEMP_WORKER_CAP),"YES","NO")</x:f>
        <x:v>NO</x:v>
      </x:c>
      <x:c r="T13209" s="139" t="n">
        <x:f>IF(S13209="YES",R13209,-1E+99)</x:f>
        <x:v>-1e+99</x:v>
      </x:c>
    </x:row>
    <x:row r="13210">
      <x:c r="A13210" s="139"/>
      <x:c r="B13210" s="139"/>
      <x:c r="C13210" s="139"/>
      <x:c r="D13210" s="139"/>
      <x:c r="E13210" s="139"/>
      <x:c r="F13210" s="139"/>
      <x:c r="G13210" s="139"/>
      <x:c r="H13210" s="139"/>
      <x:c r="I13210" s="266" t="n">
        <x:f>INT((ROW()-ROW($I$46))/((CARROT_CAP+1)*(MESCLUN_CAP+1)))</x:f>
        <x:v>20</x:v>
      </x:c>
      <x:c r="J13210" s="266" t="n">
        <x:f>MOD(INT((ROW()-ROW($I$46))/(MESCLUN_CAP+1)),CARROT_CAP+1)</x:f>
        <x:v>4</x:v>
      </x:c>
      <x:c r="K13210" s="266" t="n">
        <x:f>MOD(ROW()-ROW($I$46),MESCLUN_CAP+1)</x:f>
        <x:v>20</x:v>
      </x:c>
      <x:c r="L13210" s="266" t="n">
        <x:f>SUM(I13210:K13210)</x:f>
        <x:v>44</x:v>
      </x:c>
      <x:c r="M13210" s="267" t="n">
        <x:f>I13210*TOMATO_HOURS*WEEKS*(1+TOMATO_DIM)^I13210+J13210*CARROT_HOURS*WEEKS*(1+CARROT_DIM)^J13210+K13210*MESCLUN_HOURS*WEEKS*(1+MESCLUN_DIM)^K13210</x:f>
        <x:v>13395.790964198826</x:v>
      </x:c>
      <x:c r="N13210" s="267" t="n">
        <x:f>MAX(M13210-FARMER_HOURS,0)/TEMP_HOURS_PER_WORKER</x:f>
        <x:v>8.802632614026964</x:v>
      </x:c>
      <x:c r="O13210" s="268" t="n">
        <x:f>I13210*TOMATO_PRICE+J13210*CARROT_PRICE+K13210*MESCLUN_PRICE</x:f>
        <x:v>238376</x:v>
      </x:c>
      <x:c r="P13210" s="268" t="n">
        <x:f>I13210*TOMATO_FERTILIZER+J13210*CARROT_FERTILIZER+K13210*MESCLUN_FERTILIZER</x:f>
        <x:v>36960</x:v>
      </x:c>
      <x:c r="Q13210" s="268" t="n">
        <x:f>MIN(M13210,FARMER_HOURS)*FARMER_RATE+MAX(M13210-FARMER_HOURS,0)*TEMP_RATE</x:f>
        <x:v>245065.81535067406</x:v>
      </x:c>
      <x:c r="R13210" s="268" t="n">
        <x:f>O13210-P13210-Q13210-FIXED_COST</x:f>
        <x:v>-63649.815350674064</x:v>
      </x:c>
      <x:c r="S13210" s="139" t="str">
        <x:f>IF(AND(L13210&lt;=TOTAL_BED_CAP,N13210&lt;=TEMP_WORKER_CAP),"YES","NO")</x:f>
        <x:v>NO</x:v>
      </x:c>
      <x:c r="T13210" s="139" t="n">
        <x:f>IF(S13210="YES",R13210,-1E+99)</x:f>
        <x:v>-1e+99</x:v>
      </x:c>
    </x:row>
    <x:row r="13211">
      <x:c r="A13211" s="139"/>
      <x:c r="B13211" s="139"/>
      <x:c r="C13211" s="139"/>
      <x:c r="D13211" s="139"/>
      <x:c r="E13211" s="139"/>
      <x:c r="F13211" s="139"/>
      <x:c r="G13211" s="139"/>
      <x:c r="H13211" s="139"/>
      <x:c r="I13211" s="266" t="n">
        <x:f>INT((ROW()-ROW($I$46))/((CARROT_CAP+1)*(MESCLUN_CAP+1)))</x:f>
        <x:v>20</x:v>
      </x:c>
      <x:c r="J13211" s="266" t="n">
        <x:f>MOD(INT((ROW()-ROW($I$46))/(MESCLUN_CAP+1)),CARROT_CAP+1)</x:f>
        <x:v>4</x:v>
      </x:c>
      <x:c r="K13211" s="266" t="n">
        <x:f>MOD(ROW()-ROW($I$46),MESCLUN_CAP+1)</x:f>
        <x:v>21</x:v>
      </x:c>
      <x:c r="L13211" s="266" t="n">
        <x:f>SUM(I13211:K13211)</x:f>
        <x:v>45</x:v>
      </x:c>
      <x:c r="M13211" s="267" t="n">
        <x:f>I13211*TOMATO_HOURS*WEEKS*(1+TOMATO_DIM)^I13211+J13211*CARROT_HOURS*WEEKS*(1+CARROT_DIM)^J13211+K13211*MESCLUN_HOURS*WEEKS*(1+MESCLUN_DIM)^K13211</x:f>
        <x:v>13468.62670442527</x:v>
      </x:c>
      <x:c r="N13211" s="267" t="n">
        <x:f>MAX(M13211-FARMER_HOURS,0)/TEMP_HOURS_PER_WORKER</x:f>
        <x:v>8.853212989184216</x:v>
      </x:c>
      <x:c r="O13211" s="268" t="n">
        <x:f>I13211*TOMATO_PRICE+J13211*CARROT_PRICE+K13211*MESCLUN_PRICE</x:f>
        <x:v>241076</x:v>
      </x:c>
      <x:c r="P13211" s="268" t="n">
        <x:f>I13211*TOMATO_FERTILIZER+J13211*CARROT_FERTILIZER+K13211*MESCLUN_FERTILIZER</x:f>
        <x:v>37840</x:v>
      </x:c>
      <x:c r="Q13211" s="268" t="n">
        <x:f>MIN(M13211,FARMER_HOURS)*FARMER_RATE+MAX(M13211-FARMER_HOURS,0)*TEMP_RATE</x:f>
        <x:v>246330.3247296054</x:v>
      </x:c>
      <x:c r="R13211" s="268" t="n">
        <x:f>O13211-P13211-Q13211-FIXED_COST</x:f>
        <x:v>-63094.3247296054</x:v>
      </x:c>
      <x:c r="S13211" s="139" t="str">
        <x:f>IF(AND(L13211&lt;=TOTAL_BED_CAP,N13211&lt;=TEMP_WORKER_CAP),"YES","NO")</x:f>
        <x:v>NO</x:v>
      </x:c>
      <x:c r="T13211" s="139" t="n">
        <x:f>IF(S13211="YES",R13211,-1E+99)</x:f>
        <x:v>-1e+99</x:v>
      </x:c>
    </x:row>
    <x:row r="13212">
      <x:c r="A13212" s="139"/>
      <x:c r="B13212" s="139"/>
      <x:c r="C13212" s="139"/>
      <x:c r="D13212" s="139"/>
      <x:c r="E13212" s="139"/>
      <x:c r="F13212" s="139"/>
      <x:c r="G13212" s="139"/>
      <x:c r="H13212" s="139"/>
      <x:c r="I13212" s="266" t="n">
        <x:f>INT((ROW()-ROW($I$46))/((CARROT_CAP+1)*(MESCLUN_CAP+1)))</x:f>
        <x:v>20</x:v>
      </x:c>
      <x:c r="J13212" s="266" t="n">
        <x:f>MOD(INT((ROW()-ROW($I$46))/(MESCLUN_CAP+1)),CARROT_CAP+1)</x:f>
        <x:v>4</x:v>
      </x:c>
      <x:c r="K13212" s="266" t="n">
        <x:f>MOD(ROW()-ROW($I$46),MESCLUN_CAP+1)</x:f>
        <x:v>22</x:v>
      </x:c>
      <x:c r="L13212" s="266" t="n">
        <x:f>SUM(I13212:K13212)</x:f>
        <x:v>46</x:v>
      </x:c>
      <x:c r="M13212" s="267" t="n">
        <x:f>I13212*TOMATO_HOURS*WEEKS*(1+TOMATO_DIM)^I13212+J13212*CARROT_HOURS*WEEKS*(1+CARROT_DIM)^J13212+K13212*MESCLUN_HOURS*WEEKS*(1+MESCLUN_DIM)^K13212</x:f>
        <x:v>13543.103051671667</x:v>
      </x:c>
      <x:c r="N13212" s="267" t="n">
        <x:f>MAX(M13212-FARMER_HOURS,0)/TEMP_HOURS_PER_WORKER</x:f>
        <x:v>8.904932674771992</x:v>
      </x:c>
      <x:c r="O13212" s="268" t="n">
        <x:f>I13212*TOMATO_PRICE+J13212*CARROT_PRICE+K13212*MESCLUN_PRICE</x:f>
        <x:v>243776</x:v>
      </x:c>
      <x:c r="P13212" s="268" t="n">
        <x:f>I13212*TOMATO_FERTILIZER+J13212*CARROT_FERTILIZER+K13212*MESCLUN_FERTILIZER</x:f>
        <x:v>38720</x:v>
      </x:c>
      <x:c r="Q13212" s="268" t="n">
        <x:f>MIN(M13212,FARMER_HOURS)*FARMER_RATE+MAX(M13212-FARMER_HOURS,0)*TEMP_RATE</x:f>
        <x:v>247623.31686929977</x:v>
      </x:c>
      <x:c r="R13212" s="268" t="n">
        <x:f>O13212-P13212-Q13212-FIXED_COST</x:f>
        <x:v>-62567.31686929977</x:v>
      </x:c>
      <x:c r="S13212" s="139" t="str">
        <x:f>IF(AND(L13212&lt;=TOTAL_BED_CAP,N13212&lt;=TEMP_WORKER_CAP),"YES","NO")</x:f>
        <x:v>NO</x:v>
      </x:c>
      <x:c r="T13212" s="139" t="n">
        <x:f>IF(S13212="YES",R13212,-1E+99)</x:f>
        <x:v>-1e+99</x:v>
      </x:c>
    </x:row>
    <x:row r="13213">
      <x:c r="A13213" s="139"/>
      <x:c r="B13213" s="139"/>
      <x:c r="C13213" s="139"/>
      <x:c r="D13213" s="139"/>
      <x:c r="E13213" s="139"/>
      <x:c r="F13213" s="139"/>
      <x:c r="G13213" s="139"/>
      <x:c r="H13213" s="139"/>
      <x:c r="I13213" s="266" t="n">
        <x:f>INT((ROW()-ROW($I$46))/((CARROT_CAP+1)*(MESCLUN_CAP+1)))</x:f>
        <x:v>20</x:v>
      </x:c>
      <x:c r="J13213" s="266" t="n">
        <x:f>MOD(INT((ROW()-ROW($I$46))/(MESCLUN_CAP+1)),CARROT_CAP+1)</x:f>
        <x:v>4</x:v>
      </x:c>
      <x:c r="K13213" s="266" t="n">
        <x:f>MOD(ROW()-ROW($I$46),MESCLUN_CAP+1)</x:f>
        <x:v>23</x:v>
      </x:c>
      <x:c r="L13213" s="266" t="n">
        <x:f>SUM(I13213:K13213)</x:f>
        <x:v>47</x:v>
      </x:c>
      <x:c r="M13213" s="267" t="n">
        <x:f>I13213*TOMATO_HOURS*WEEKS*(1+TOMATO_DIM)^I13213+J13213*CARROT_HOURS*WEEKS*(1+CARROT_DIM)^J13213+K13213*MESCLUN_HOURS*WEEKS*(1+MESCLUN_DIM)^K13213</x:f>
        <x:v>13619.249640529102</x:v>
      </x:c>
      <x:c r="N13213" s="267" t="n">
        <x:f>MAX(M13213-FARMER_HOURS,0)/TEMP_HOURS_PER_WORKER</x:f>
        <x:v>8.957812250367432</x:v>
      </x:c>
      <x:c r="O13213" s="268" t="n">
        <x:f>I13213*TOMATO_PRICE+J13213*CARROT_PRICE+K13213*MESCLUN_PRICE</x:f>
        <x:v>246476</x:v>
      </x:c>
      <x:c r="P13213" s="268" t="n">
        <x:f>I13213*TOMATO_FERTILIZER+J13213*CARROT_FERTILIZER+K13213*MESCLUN_FERTILIZER</x:f>
        <x:v>39600</x:v>
      </x:c>
      <x:c r="Q13213" s="268" t="n">
        <x:f>MIN(M13213,FARMER_HOURS)*FARMER_RATE+MAX(M13213-FARMER_HOURS,0)*TEMP_RATE</x:f>
        <x:v>248945.3062591858</x:v>
      </x:c>
      <x:c r="R13213" s="268" t="n">
        <x:f>O13213-P13213-Q13213-FIXED_COST</x:f>
        <x:v>-62069.3062591858</x:v>
      </x:c>
      <x:c r="S13213" s="139" t="str">
        <x:f>IF(AND(L13213&lt;=TOTAL_BED_CAP,N13213&lt;=TEMP_WORKER_CAP),"YES","NO")</x:f>
        <x:v>NO</x:v>
      </x:c>
      <x:c r="T13213" s="139" t="n">
        <x:f>IF(S13213="YES",R13213,-1E+99)</x:f>
        <x:v>-1e+99</x:v>
      </x:c>
    </x:row>
    <x:row r="13214">
      <x:c r="A13214" s="139"/>
      <x:c r="B13214" s="139"/>
      <x:c r="C13214" s="139"/>
      <x:c r="D13214" s="139"/>
      <x:c r="E13214" s="139"/>
      <x:c r="F13214" s="139"/>
      <x:c r="G13214" s="139"/>
      <x:c r="H13214" s="139"/>
      <x:c r="I13214" s="266" t="n">
        <x:f>INT((ROW()-ROW($I$46))/((CARROT_CAP+1)*(MESCLUN_CAP+1)))</x:f>
        <x:v>20</x:v>
      </x:c>
      <x:c r="J13214" s="266" t="n">
        <x:f>MOD(INT((ROW()-ROW($I$46))/(MESCLUN_CAP+1)),CARROT_CAP+1)</x:f>
        <x:v>4</x:v>
      </x:c>
      <x:c r="K13214" s="266" t="n">
        <x:f>MOD(ROW()-ROW($I$46),MESCLUN_CAP+1)</x:f>
        <x:v>24</x:v>
      </x:c>
      <x:c r="L13214" s="266" t="n">
        <x:f>SUM(I13214:K13214)</x:f>
        <x:v>48</x:v>
      </x:c>
      <x:c r="M13214" s="267" t="n">
        <x:f>I13214*TOMATO_HOURS*WEEKS*(1+TOMATO_DIM)^I13214+J13214*CARROT_HOURS*WEEKS*(1+CARROT_DIM)^J13214+K13214*MESCLUN_HOURS*WEEKS*(1+MESCLUN_DIM)^K13214</x:f>
        <x:v>13697.096590108598</x:v>
      </x:c>
      <x:c r="N13214" s="267" t="n">
        <x:f>MAX(M13214-FARMER_HOURS,0)/TEMP_HOURS_PER_WORKER</x:f>
        <x:v>9.01187263201986</x:v>
      </x:c>
      <x:c r="O13214" s="268" t="n">
        <x:f>I13214*TOMATO_PRICE+J13214*CARROT_PRICE+K13214*MESCLUN_PRICE</x:f>
        <x:v>249176</x:v>
      </x:c>
      <x:c r="P13214" s="268" t="n">
        <x:f>I13214*TOMATO_FERTILIZER+J13214*CARROT_FERTILIZER+K13214*MESCLUN_FERTILIZER</x:f>
        <x:v>40480</x:v>
      </x:c>
      <x:c r="Q13214" s="268" t="n">
        <x:f>MIN(M13214,FARMER_HOURS)*FARMER_RATE+MAX(M13214-FARMER_HOURS,0)*TEMP_RATE</x:f>
        <x:v>250296.8158004965</x:v>
      </x:c>
      <x:c r="R13214" s="268" t="n">
        <x:f>O13214-P13214-Q13214-FIXED_COST</x:f>
        <x:v>-61600.81580049649</x:v>
      </x:c>
      <x:c r="S13214" s="139" t="str">
        <x:f>IF(AND(L13214&lt;=TOTAL_BED_CAP,N13214&lt;=TEMP_WORKER_CAP),"YES","NO")</x:f>
        <x:v>NO</x:v>
      </x:c>
      <x:c r="T13214" s="139" t="n">
        <x:f>IF(S13214="YES",R13214,-1E+99)</x:f>
        <x:v>-1e+99</x:v>
      </x:c>
    </x:row>
    <x:row r="13215">
      <x:c r="A13215" s="139"/>
      <x:c r="B13215" s="139"/>
      <x:c r="C13215" s="139"/>
      <x:c r="D13215" s="139"/>
      <x:c r="E13215" s="139"/>
      <x:c r="F13215" s="139"/>
      <x:c r="G13215" s="139"/>
      <x:c r="H13215" s="139"/>
      <x:c r="I13215" s="266" t="n">
        <x:f>INT((ROW()-ROW($I$46))/((CARROT_CAP+1)*(MESCLUN_CAP+1)))</x:f>
        <x:v>20</x:v>
      </x:c>
      <x:c r="J13215" s="266" t="n">
        <x:f>MOD(INT((ROW()-ROW($I$46))/(MESCLUN_CAP+1)),CARROT_CAP+1)</x:f>
        <x:v>4</x:v>
      </x:c>
      <x:c r="K13215" s="266" t="n">
        <x:f>MOD(ROW()-ROW($I$46),MESCLUN_CAP+1)</x:f>
        <x:v>25</x:v>
      </x:c>
      <x:c r="L13215" s="266" t="n">
        <x:f>SUM(I13215:K13215)</x:f>
        <x:v>49</x:v>
      </x:c>
      <x:c r="M13215" s="267" t="n">
        <x:f>I13215*TOMATO_HOURS*WEEKS*(1+TOMATO_DIM)^I13215+J13215*CARROT_HOURS*WEEKS*(1+CARROT_DIM)^J13215+K13215*MESCLUN_HOURS*WEEKS*(1+MESCLUN_DIM)^K13215</x:f>
        <x:v>13776.674511523695</x:v>
      </x:c>
      <x:c r="N13215" s="267" t="n">
        <x:f>MAX(M13215-FARMER_HOURS,0)/TEMP_HOURS_PER_WORKER</x:f>
        <x:v>9.067135077447011</x:v>
      </x:c>
      <x:c r="O13215" s="268" t="n">
        <x:f>I13215*TOMATO_PRICE+J13215*CARROT_PRICE+K13215*MESCLUN_PRICE</x:f>
        <x:v>251876</x:v>
      </x:c>
      <x:c r="P13215" s="268" t="n">
        <x:f>I13215*TOMATO_FERTILIZER+J13215*CARROT_FERTILIZER+K13215*MESCLUN_FERTILIZER</x:f>
        <x:v>41360</x:v>
      </x:c>
      <x:c r="Q13215" s="268" t="n">
        <x:f>MIN(M13215,FARMER_HOURS)*FARMER_RATE+MAX(M13215-FARMER_HOURS,0)*TEMP_RATE</x:f>
        <x:v>251678.37693617525</x:v>
      </x:c>
      <x:c r="R13215" s="268" t="n">
        <x:f>O13215-P13215-Q13215-FIXED_COST</x:f>
        <x:v>-61162.37693617525</x:v>
      </x:c>
      <x:c r="S13215" s="139" t="str">
        <x:f>IF(AND(L13215&lt;=TOTAL_BED_CAP,N13215&lt;=TEMP_WORKER_CAP),"YES","NO")</x:f>
        <x:v>NO</x:v>
      </x:c>
      <x:c r="T13215" s="139" t="n">
        <x:f>IF(S13215="YES",R13215,-1E+99)</x:f>
        <x:v>-1e+99</x:v>
      </x:c>
    </x:row>
    <x:row r="13216">
      <x:c r="A13216" s="139"/>
      <x:c r="B13216" s="139"/>
      <x:c r="C13216" s="139"/>
      <x:c r="D13216" s="139"/>
      <x:c r="E13216" s="139"/>
      <x:c r="F13216" s="139"/>
      <x:c r="G13216" s="139"/>
      <x:c r="H13216" s="139"/>
      <x:c r="I13216" s="266" t="n">
        <x:f>INT((ROW()-ROW($I$46))/((CARROT_CAP+1)*(MESCLUN_CAP+1)))</x:f>
        <x:v>20</x:v>
      </x:c>
      <x:c r="J13216" s="266" t="n">
        <x:f>MOD(INT((ROW()-ROW($I$46))/(MESCLUN_CAP+1)),CARROT_CAP+1)</x:f>
        <x:v>4</x:v>
      </x:c>
      <x:c r="K13216" s="266" t="n">
        <x:f>MOD(ROW()-ROW($I$46),MESCLUN_CAP+1)</x:f>
        <x:v>26</x:v>
      </x:c>
      <x:c r="L13216" s="266" t="n">
        <x:f>SUM(I13216:K13216)</x:f>
        <x:v>50</x:v>
      </x:c>
      <x:c r="M13216" s="267" t="n">
        <x:f>I13216*TOMATO_HOURS*WEEKS*(1+TOMATO_DIM)^I13216+J13216*CARROT_HOURS*WEEKS*(1+CARROT_DIM)^J13216+K13216*MESCLUN_HOURS*WEEKS*(1+MESCLUN_DIM)^K13216</x:f>
        <x:v>13858.014515484414</x:v>
      </x:c>
      <x:c r="N13216" s="267" t="n">
        <x:f>MAX(M13216-FARMER_HOURS,0)/TEMP_HOURS_PER_WORKER</x:f>
        <x:v>9.12362119130862</x:v>
      </x:c>
      <x:c r="O13216" s="268" t="n">
        <x:f>I13216*TOMATO_PRICE+J13216*CARROT_PRICE+K13216*MESCLUN_PRICE</x:f>
        <x:v>254576</x:v>
      </x:c>
      <x:c r="P13216" s="268" t="n">
        <x:f>I13216*TOMATO_FERTILIZER+J13216*CARROT_FERTILIZER+K13216*MESCLUN_FERTILIZER</x:f>
        <x:v>42240</x:v>
      </x:c>
      <x:c r="Q13216" s="268" t="n">
        <x:f>MIN(M13216,FARMER_HOURS)*FARMER_RATE+MAX(M13216-FARMER_HOURS,0)*TEMP_RATE</x:f>
        <x:v>253090.52978271552</x:v>
      </x:c>
      <x:c r="R13216" s="268" t="n">
        <x:f>O13216-P13216-Q13216-FIXED_COST</x:f>
        <x:v>-60754.529782715515</x:v>
      </x:c>
      <x:c r="S13216" s="139" t="str">
        <x:f>IF(AND(L13216&lt;=TOTAL_BED_CAP,N13216&lt;=TEMP_WORKER_CAP),"YES","NO")</x:f>
        <x:v>NO</x:v>
      </x:c>
      <x:c r="T13216" s="139" t="n">
        <x:f>IF(S13216="YES",R13216,-1E+99)</x:f>
        <x:v>-1e+99</x:v>
      </x:c>
    </x:row>
    <x:row r="13217">
      <x:c r="A13217" s="139"/>
      <x:c r="B13217" s="139"/>
      <x:c r="C13217" s="139"/>
      <x:c r="D13217" s="139"/>
      <x:c r="E13217" s="139"/>
      <x:c r="F13217" s="139"/>
      <x:c r="G13217" s="139"/>
      <x:c r="H13217" s="139"/>
      <x:c r="I13217" s="266" t="n">
        <x:f>INT((ROW()-ROW($I$46))/((CARROT_CAP+1)*(MESCLUN_CAP+1)))</x:f>
        <x:v>20</x:v>
      </x:c>
      <x:c r="J13217" s="266" t="n">
        <x:f>MOD(INT((ROW()-ROW($I$46))/(MESCLUN_CAP+1)),CARROT_CAP+1)</x:f>
        <x:v>4</x:v>
      </x:c>
      <x:c r="K13217" s="266" t="n">
        <x:f>MOD(ROW()-ROW($I$46),MESCLUN_CAP+1)</x:f>
        <x:v>27</x:v>
      </x:c>
      <x:c r="L13217" s="266" t="n">
        <x:f>SUM(I13217:K13217)</x:f>
        <x:v>51</x:v>
      </x:c>
      <x:c r="M13217" s="267" t="n">
        <x:f>I13217*TOMATO_HOURS*WEEKS*(1+TOMATO_DIM)^I13217+J13217*CARROT_HOURS*WEEKS*(1+CARROT_DIM)^J13217+K13217*MESCLUN_HOURS*WEEKS*(1+MESCLUN_DIM)^K13217</x:f>
        <x:v>13941.14822000417</x:v>
      </x:c>
      <x:c r="N13217" s="267" t="n">
        <x:f>MAX(M13217-FARMER_HOURS,0)/TEMP_HOURS_PER_WORKER</x:f>
        <x:v>9.181352930558452</x:v>
      </x:c>
      <x:c r="O13217" s="268" t="n">
        <x:f>I13217*TOMATO_PRICE+J13217*CARROT_PRICE+K13217*MESCLUN_PRICE</x:f>
        <x:v>257276</x:v>
      </x:c>
      <x:c r="P13217" s="268" t="n">
        <x:f>I13217*TOMATO_FERTILIZER+J13217*CARROT_FERTILIZER+K13217*MESCLUN_FERTILIZER</x:f>
        <x:v>43120</x:v>
      </x:c>
      <x:c r="Q13217" s="268" t="n">
        <x:f>MIN(M13217,FARMER_HOURS)*FARMER_RATE+MAX(M13217-FARMER_HOURS,0)*TEMP_RATE</x:f>
        <x:v>254533.82326396127</x:v>
      </x:c>
      <x:c r="R13217" s="268" t="n">
        <x:f>O13217-P13217-Q13217-FIXED_COST</x:f>
        <x:v>-60377.82326396127</x:v>
      </x:c>
      <x:c r="S13217" s="139" t="str">
        <x:f>IF(AND(L13217&lt;=TOTAL_BED_CAP,N13217&lt;=TEMP_WORKER_CAP),"YES","NO")</x:f>
        <x:v>NO</x:v>
      </x:c>
      <x:c r="T13217" s="139" t="n">
        <x:f>IF(S13217="YES",R13217,-1E+99)</x:f>
        <x:v>-1e+99</x:v>
      </x:c>
    </x:row>
    <x:row r="13218">
      <x:c r="A13218" s="139"/>
      <x:c r="B13218" s="139"/>
      <x:c r="C13218" s="139"/>
      <x:c r="D13218" s="139"/>
      <x:c r="E13218" s="139"/>
      <x:c r="F13218" s="139"/>
      <x:c r="G13218" s="139"/>
      <x:c r="H13218" s="139"/>
      <x:c r="I13218" s="266" t="n">
        <x:f>INT((ROW()-ROW($I$46))/((CARROT_CAP+1)*(MESCLUN_CAP+1)))</x:f>
        <x:v>20</x:v>
      </x:c>
      <x:c r="J13218" s="266" t="n">
        <x:f>MOD(INT((ROW()-ROW($I$46))/(MESCLUN_CAP+1)),CARROT_CAP+1)</x:f>
        <x:v>4</x:v>
      </x:c>
      <x:c r="K13218" s="266" t="n">
        <x:f>MOD(ROW()-ROW($I$46),MESCLUN_CAP+1)</x:f>
        <x:v>28</x:v>
      </x:c>
      <x:c r="L13218" s="266" t="n">
        <x:f>SUM(I13218:K13218)</x:f>
        <x:v>52</x:v>
      </x:c>
      <x:c r="M13218" s="267" t="n">
        <x:f>I13218*TOMATO_HOURS*WEEKS*(1+TOMATO_DIM)^I13218+J13218*CARROT_HOURS*WEEKS*(1+CARROT_DIM)^J13218+K13218*MESCLUN_HOURS*WEEKS*(1+MESCLUN_DIM)^K13218</x:f>
        <x:v>14026.107758221324</x:v>
      </x:c>
      <x:c r="N13218" s="267" t="n">
        <x:f>MAX(M13218-FARMER_HOURS,0)/TEMP_HOURS_PER_WORKER</x:f>
        <x:v>9.24035260987592</x:v>
      </x:c>
      <x:c r="O13218" s="268" t="n">
        <x:f>I13218*TOMATO_PRICE+J13218*CARROT_PRICE+K13218*MESCLUN_PRICE</x:f>
        <x:v>259976</x:v>
      </x:c>
      <x:c r="P13218" s="268" t="n">
        <x:f>I13218*TOMATO_FERTILIZER+J13218*CARROT_FERTILIZER+K13218*MESCLUN_FERTILIZER</x:f>
        <x:v>44000</x:v>
      </x:c>
      <x:c r="Q13218" s="268" t="n">
        <x:f>MIN(M13218,FARMER_HOURS)*FARMER_RATE+MAX(M13218-FARMER_HOURS,0)*TEMP_RATE</x:f>
        <x:v>256008.81524689798</x:v>
      </x:c>
      <x:c r="R13218" s="268" t="n">
        <x:f>O13218-P13218-Q13218-FIXED_COST</x:f>
        <x:v>-60032.81524689798</x:v>
      </x:c>
      <x:c r="S13218" s="139" t="str">
        <x:f>IF(AND(L13218&lt;=TOTAL_BED_CAP,N13218&lt;=TEMP_WORKER_CAP),"YES","NO")</x:f>
        <x:v>NO</x:v>
      </x:c>
      <x:c r="T13218" s="139" t="n">
        <x:f>IF(S13218="YES",R13218,-1E+99)</x:f>
        <x:v>-1e+99</x:v>
      </x:c>
    </x:row>
    <x:row r="13219">
      <x:c r="A13219" s="139"/>
      <x:c r="B13219" s="139"/>
      <x:c r="C13219" s="139"/>
      <x:c r="D13219" s="139"/>
      <x:c r="E13219" s="139"/>
      <x:c r="F13219" s="139"/>
      <x:c r="G13219" s="139"/>
      <x:c r="H13219" s="139"/>
      <x:c r="I13219" s="266" t="n">
        <x:f>INT((ROW()-ROW($I$46))/((CARROT_CAP+1)*(MESCLUN_CAP+1)))</x:f>
        <x:v>20</x:v>
      </x:c>
      <x:c r="J13219" s="266" t="n">
        <x:f>MOD(INT((ROW()-ROW($I$46))/(MESCLUN_CAP+1)),CARROT_CAP+1)</x:f>
        <x:v>4</x:v>
      </x:c>
      <x:c r="K13219" s="266" t="n">
        <x:f>MOD(ROW()-ROW($I$46),MESCLUN_CAP+1)</x:f>
        <x:v>29</x:v>
      </x:c>
      <x:c r="L13219" s="266" t="n">
        <x:f>SUM(I13219:K13219)</x:f>
        <x:v>53</x:v>
      </x:c>
      <x:c r="M13219" s="267" t="n">
        <x:f>I13219*TOMATO_HOURS*WEEKS*(1+TOMATO_DIM)^I13219+J13219*CARROT_HOURS*WEEKS*(1+CARROT_DIM)^J13219+K13219*MESCLUN_HOURS*WEEKS*(1+MESCLUN_DIM)^K13219</x:f>
        <x:v>14112.925786336977</x:v>
      </x:c>
      <x:c r="N13219" s="267" t="n">
        <x:f>MAX(M13219-FARMER_HOURS,0)/TEMP_HOURS_PER_WORKER</x:f>
        <x:v>9.300642907178457</x:v>
      </x:c>
      <x:c r="O13219" s="268" t="n">
        <x:f>I13219*TOMATO_PRICE+J13219*CARROT_PRICE+K13219*MESCLUN_PRICE</x:f>
        <x:v>262676</x:v>
      </x:c>
      <x:c r="P13219" s="268" t="n">
        <x:f>I13219*TOMATO_FERTILIZER+J13219*CARROT_FERTILIZER+K13219*MESCLUN_FERTILIZER</x:f>
        <x:v>44880</x:v>
      </x:c>
      <x:c r="Q13219" s="268" t="n">
        <x:f>MIN(M13219,FARMER_HOURS)*FARMER_RATE+MAX(M13219-FARMER_HOURS,0)*TEMP_RATE</x:f>
        <x:v>257516.0726794614</x:v>
      </x:c>
      <x:c r="R13219" s="268" t="n">
        <x:f>O13219-P13219-Q13219-FIXED_COST</x:f>
        <x:v>-59720.07267946139</x:v>
      </x:c>
      <x:c r="S13219" s="139" t="str">
        <x:f>IF(AND(L13219&lt;=TOTAL_BED_CAP,N13219&lt;=TEMP_WORKER_CAP),"YES","NO")</x:f>
        <x:v>NO</x:v>
      </x:c>
      <x:c r="T13219" s="139" t="n">
        <x:f>IF(S13219="YES",R13219,-1E+99)</x:f>
        <x:v>-1e+99</x:v>
      </x:c>
    </x:row>
    <x:row r="13220">
      <x:c r="A13220" s="139"/>
      <x:c r="B13220" s="139"/>
      <x:c r="C13220" s="139"/>
      <x:c r="D13220" s="139"/>
      <x:c r="E13220" s="139"/>
      <x:c r="F13220" s="139"/>
      <x:c r="G13220" s="139"/>
      <x:c r="H13220" s="139"/>
      <x:c r="I13220" s="266" t="n">
        <x:f>INT((ROW()-ROW($I$46))/((CARROT_CAP+1)*(MESCLUN_CAP+1)))</x:f>
        <x:v>20</x:v>
      </x:c>
      <x:c r="J13220" s="266" t="n">
        <x:f>MOD(INT((ROW()-ROW($I$46))/(MESCLUN_CAP+1)),CARROT_CAP+1)</x:f>
        <x:v>4</x:v>
      </x:c>
      <x:c r="K13220" s="266" t="n">
        <x:f>MOD(ROW()-ROW($I$46),MESCLUN_CAP+1)</x:f>
        <x:v>30</x:v>
      </x:c>
      <x:c r="L13220" s="266" t="n">
        <x:f>SUM(I13220:K13220)</x:f>
        <x:v>54</x:v>
      </x:c>
      <x:c r="M13220" s="267" t="n">
        <x:f>I13220*TOMATO_HOURS*WEEKS*(1+TOMATO_DIM)^I13220+J13220*CARROT_HOURS*WEEKS*(1+CARROT_DIM)^J13220+K13220*MESCLUN_HOURS*WEEKS*(1+MESCLUN_DIM)^K13220</x:f>
        <x:v>14201.635491670748</x:v>
      </x:c>
      <x:c r="N13220" s="267" t="n">
        <x:f>MAX(M13220-FARMER_HOURS,0)/TEMP_HOURS_PER_WORKER</x:f>
        <x:v>9.362246869215797</x:v>
      </x:c>
      <x:c r="O13220" s="268" t="n">
        <x:f>I13220*TOMATO_PRICE+J13220*CARROT_PRICE+K13220*MESCLUN_PRICE</x:f>
        <x:v>265376</x:v>
      </x:c>
      <x:c r="P13220" s="268" t="n">
        <x:f>I13220*TOMATO_FERTILIZER+J13220*CARROT_FERTILIZER+K13220*MESCLUN_FERTILIZER</x:f>
        <x:v>45760</x:v>
      </x:c>
      <x:c r="Q13220" s="268" t="n">
        <x:f>MIN(M13220,FARMER_HOURS)*FARMER_RATE+MAX(M13220-FARMER_HOURS,0)*TEMP_RATE</x:f>
        <x:v>259056.1717303949</x:v>
      </x:c>
      <x:c r="R13220" s="268" t="n">
        <x:f>O13220-P13220-Q13220-FIXED_COST</x:f>
        <x:v>-59440.17173039491</x:v>
      </x:c>
      <x:c r="S13220" s="139" t="str">
        <x:f>IF(AND(L13220&lt;=TOTAL_BED_CAP,N13220&lt;=TEMP_WORKER_CAP),"YES","NO")</x:f>
        <x:v>NO</x:v>
      </x:c>
      <x:c r="T13220" s="139" t="n">
        <x:f>IF(S13220="YES",R13220,-1E+99)</x:f>
        <x:v>-1e+99</x:v>
      </x:c>
    </x:row>
    <x:row r="13221">
      <x:c r="A13221" s="139"/>
      <x:c r="B13221" s="139"/>
      <x:c r="C13221" s="139"/>
      <x:c r="D13221" s="139"/>
      <x:c r="E13221" s="139"/>
      <x:c r="F13221" s="139"/>
      <x:c r="G13221" s="139"/>
      <x:c r="H13221" s="139"/>
      <x:c r="I13221" s="266" t="n">
        <x:f>INT((ROW()-ROW($I$46))/((CARROT_CAP+1)*(MESCLUN_CAP+1)))</x:f>
        <x:v>20</x:v>
      </x:c>
      <x:c r="J13221" s="266" t="n">
        <x:f>MOD(INT((ROW()-ROW($I$46))/(MESCLUN_CAP+1)),CARROT_CAP+1)</x:f>
        <x:v>5</x:v>
      </x:c>
      <x:c r="K13221" s="266" t="n">
        <x:f>MOD(ROW()-ROW($I$46),MESCLUN_CAP+1)</x:f>
        <x:v>0</x:v>
      </x:c>
      <x:c r="L13221" s="266" t="n">
        <x:f>SUM(I13221:K13221)</x:f>
        <x:v>25</x:v>
      </x:c>
      <x:c r="M13221" s="267" t="n">
        <x:f>I13221*TOMATO_HOURS*WEEKS*(1+TOMATO_DIM)^I13221+J13221*CARROT_HOURS*WEEKS*(1+CARROT_DIM)^J13221+K13221*MESCLUN_HOURS*WEEKS*(1+MESCLUN_DIM)^K13221</x:f>
        <x:v>12279.211140719694</x:v>
      </x:c>
      <x:c r="N13221" s="267" t="n">
        <x:f>MAX(M13221-FARMER_HOURS,0)/TEMP_HOURS_PER_WORKER</x:f>
        <x:v>8.02722995883312</x:v>
      </x:c>
      <x:c r="O13221" s="268" t="n">
        <x:f>I13221*TOMATO_PRICE+J13221*CARROT_PRICE+K13221*MESCLUN_PRICE</x:f>
        <x:v>186470</x:v>
      </x:c>
      <x:c r="P13221" s="268" t="n">
        <x:f>I13221*TOMATO_FERTILIZER+J13221*CARROT_FERTILIZER+K13221*MESCLUN_FERTILIZER</x:f>
        <x:v>19800</x:v>
      </x:c>
      <x:c r="Q13221" s="268" t="n">
        <x:f>MIN(M13221,FARMER_HOURS)*FARMER_RATE+MAX(M13221-FARMER_HOURS,0)*TEMP_RATE</x:f>
        <x:v>225680.74897082802</x:v>
      </x:c>
      <x:c r="R13221" s="268" t="n">
        <x:f>O13221-P13221-Q13221-FIXED_COST</x:f>
        <x:v>-79010.74897082802</x:v>
      </x:c>
      <x:c r="S13221" s="139" t="str">
        <x:f>IF(AND(L13221&lt;=TOTAL_BED_CAP,N13221&lt;=TEMP_WORKER_CAP),"YES","NO")</x:f>
        <x:v>NO</x:v>
      </x:c>
      <x:c r="T13221" s="139" t="n">
        <x:f>IF(S13221="YES",R13221,-1E+99)</x:f>
        <x:v>-1e+99</x:v>
      </x:c>
    </x:row>
    <x:row r="13222">
      <x:c r="A13222" s="139"/>
      <x:c r="B13222" s="139"/>
      <x:c r="C13222" s="139"/>
      <x:c r="D13222" s="139"/>
      <x:c r="E13222" s="139"/>
      <x:c r="F13222" s="139"/>
      <x:c r="G13222" s="139"/>
      <x:c r="H13222" s="139"/>
      <x:c r="I13222" s="266" t="n">
        <x:f>INT((ROW()-ROW($I$46))/((CARROT_CAP+1)*(MESCLUN_CAP+1)))</x:f>
        <x:v>20</x:v>
      </x:c>
      <x:c r="J13222" s="266" t="n">
        <x:f>MOD(INT((ROW()-ROW($I$46))/(MESCLUN_CAP+1)),CARROT_CAP+1)</x:f>
        <x:v>5</x:v>
      </x:c>
      <x:c r="K13222" s="266" t="n">
        <x:f>MOD(ROW()-ROW($I$46),MESCLUN_CAP+1)</x:f>
        <x:v>1</x:v>
      </x:c>
      <x:c r="L13222" s="266" t="n">
        <x:f>SUM(I13222:K13222)</x:f>
        <x:v>26</x:v>
      </x:c>
      <x:c r="M13222" s="267" t="n">
        <x:f>I13222*TOMATO_HOURS*WEEKS*(1+TOMATO_DIM)^I13222+J13222*CARROT_HOURS*WEEKS*(1+CARROT_DIM)^J13222+K13222*MESCLUN_HOURS*WEEKS*(1+MESCLUN_DIM)^K13222</x:f>
        <x:v>12324.773640719694</x:v>
      </x:c>
      <x:c r="N13222" s="267" t="n">
        <x:f>MAX(M13222-FARMER_HOURS,0)/TEMP_HOURS_PER_WORKER</x:f>
        <x:v>8.058870583833121</x:v>
      </x:c>
      <x:c r="O13222" s="268" t="n">
        <x:f>I13222*TOMATO_PRICE+J13222*CARROT_PRICE+K13222*MESCLUN_PRICE</x:f>
        <x:v>189170</x:v>
      </x:c>
      <x:c r="P13222" s="268" t="n">
        <x:f>I13222*TOMATO_FERTILIZER+J13222*CARROT_FERTILIZER+K13222*MESCLUN_FERTILIZER</x:f>
        <x:v>20680</x:v>
      </x:c>
      <x:c r="Q13222" s="268" t="n">
        <x:f>MIN(M13222,FARMER_HOURS)*FARMER_RATE+MAX(M13222-FARMER_HOURS,0)*TEMP_RATE</x:f>
        <x:v>226471.76459582802</x:v>
      </x:c>
      <x:c r="R13222" s="268" t="n">
        <x:f>O13222-P13222-Q13222-FIXED_COST</x:f>
        <x:v>-77981.76459582802</x:v>
      </x:c>
      <x:c r="S13222" s="139" t="str">
        <x:f>IF(AND(L13222&lt;=TOTAL_BED_CAP,N13222&lt;=TEMP_WORKER_CAP),"YES","NO")</x:f>
        <x:v>NO</x:v>
      </x:c>
      <x:c r="T13222" s="139" t="n">
        <x:f>IF(S13222="YES",R13222,-1E+99)</x:f>
        <x:v>-1e+99</x:v>
      </x:c>
    </x:row>
    <x:row r="13223">
      <x:c r="A13223" s="139"/>
      <x:c r="B13223" s="139"/>
      <x:c r="C13223" s="139"/>
      <x:c r="D13223" s="139"/>
      <x:c r="E13223" s="139"/>
      <x:c r="F13223" s="139"/>
      <x:c r="G13223" s="139"/>
      <x:c r="H13223" s="139"/>
      <x:c r="I13223" s="266" t="n">
        <x:f>INT((ROW()-ROW($I$46))/((CARROT_CAP+1)*(MESCLUN_CAP+1)))</x:f>
        <x:v>20</x:v>
      </x:c>
      <x:c r="J13223" s="266" t="n">
        <x:f>MOD(INT((ROW()-ROW($I$46))/(MESCLUN_CAP+1)),CARROT_CAP+1)</x:f>
        <x:v>5</x:v>
      </x:c>
      <x:c r="K13223" s="266" t="n">
        <x:f>MOD(ROW()-ROW($I$46),MESCLUN_CAP+1)</x:f>
        <x:v>2</x:v>
      </x:c>
      <x:c r="L13223" s="266" t="n">
        <x:f>SUM(I13223:K13223)</x:f>
        <x:v>27</x:v>
      </x:c>
      <x:c r="M13223" s="267" t="n">
        <x:f>I13223*TOMATO_HOURS*WEEKS*(1+TOMATO_DIM)^I13223+J13223*CARROT_HOURS*WEEKS*(1+CARROT_DIM)^J13223+K13223*MESCLUN_HOURS*WEEKS*(1+MESCLUN_DIM)^K13223</x:f>
        <x:v>12371.475203219694</x:v>
      </x:c>
      <x:c r="N13223" s="267" t="n">
        <x:f>MAX(M13223-FARMER_HOURS,0)/TEMP_HOURS_PER_WORKER</x:f>
        <x:v>8.09130222445812</x:v>
      </x:c>
      <x:c r="O13223" s="268" t="n">
        <x:f>I13223*TOMATO_PRICE+J13223*CARROT_PRICE+K13223*MESCLUN_PRICE</x:f>
        <x:v>191870</x:v>
      </x:c>
      <x:c r="P13223" s="268" t="n">
        <x:f>I13223*TOMATO_FERTILIZER+J13223*CARROT_FERTILIZER+K13223*MESCLUN_FERTILIZER</x:f>
        <x:v>21560</x:v>
      </x:c>
      <x:c r="Q13223" s="268" t="n">
        <x:f>MIN(M13223,FARMER_HOURS)*FARMER_RATE+MAX(M13223-FARMER_HOURS,0)*TEMP_RATE</x:f>
        <x:v>227282.55561145302</x:v>
      </x:c>
      <x:c r="R13223" s="268" t="n">
        <x:f>O13223-P13223-Q13223-FIXED_COST</x:f>
        <x:v>-76972.55561145302</x:v>
      </x:c>
      <x:c r="S13223" s="139" t="str">
        <x:f>IF(AND(L13223&lt;=TOTAL_BED_CAP,N13223&lt;=TEMP_WORKER_CAP),"YES","NO")</x:f>
        <x:v>NO</x:v>
      </x:c>
      <x:c r="T13223" s="139" t="n">
        <x:f>IF(S13223="YES",R13223,-1E+99)</x:f>
        <x:v>-1e+99</x:v>
      </x:c>
    </x:row>
    <x:row r="13224">
      <x:c r="A13224" s="139"/>
      <x:c r="B13224" s="139"/>
      <x:c r="C13224" s="139"/>
      <x:c r="D13224" s="139"/>
      <x:c r="E13224" s="139"/>
      <x:c r="F13224" s="139"/>
      <x:c r="G13224" s="139"/>
      <x:c r="H13224" s="139"/>
      <x:c r="I13224" s="266" t="n">
        <x:f>INT((ROW()-ROW($I$46))/((CARROT_CAP+1)*(MESCLUN_CAP+1)))</x:f>
        <x:v>20</x:v>
      </x:c>
      <x:c r="J13224" s="266" t="n">
        <x:f>MOD(INT((ROW()-ROW($I$46))/(MESCLUN_CAP+1)),CARROT_CAP+1)</x:f>
        <x:v>5</x:v>
      </x:c>
      <x:c r="K13224" s="266" t="n">
        <x:f>MOD(ROW()-ROW($I$46),MESCLUN_CAP+1)</x:f>
        <x:v>3</x:v>
      </x:c>
      <x:c r="L13224" s="266" t="n">
        <x:f>SUM(I13224:K13224)</x:f>
        <x:v>28</x:v>
      </x:c>
      <x:c r="M13224" s="267" t="n">
        <x:f>I13224*TOMATO_HOURS*WEEKS*(1+TOMATO_DIM)^I13224+J13224*CARROT_HOURS*WEEKS*(1+CARROT_DIM)^J13224+K13224*MESCLUN_HOURS*WEEKS*(1+MESCLUN_DIM)^K13224</x:f>
        <x:v>12419.337185641569</x:v>
      </x:c>
      <x:c r="N13224" s="267" t="n">
        <x:f>MAX(M13224-FARMER_HOURS,0)/TEMP_HOURS_PER_WORKER</x:f>
        <x:v>8.124539712251089</x:v>
      </x:c>
      <x:c r="O13224" s="268" t="n">
        <x:f>I13224*TOMATO_PRICE+J13224*CARROT_PRICE+K13224*MESCLUN_PRICE</x:f>
        <x:v>194570</x:v>
      </x:c>
      <x:c r="P13224" s="268" t="n">
        <x:f>I13224*TOMATO_FERTILIZER+J13224*CARROT_FERTILIZER+K13224*MESCLUN_FERTILIZER</x:f>
        <x:v>22440</x:v>
      </x:c>
      <x:c r="Q13224" s="268" t="n">
        <x:f>MIN(M13224,FARMER_HOURS)*FARMER_RATE+MAX(M13224-FARMER_HOURS,0)*TEMP_RATE</x:f>
        <x:v>228113.49280627724</x:v>
      </x:c>
      <x:c r="R13224" s="268" t="n">
        <x:f>O13224-P13224-Q13224-FIXED_COST</x:f>
        <x:v>-75983.49280627724</x:v>
      </x:c>
      <x:c r="S13224" s="139" t="str">
        <x:f>IF(AND(L13224&lt;=TOTAL_BED_CAP,N13224&lt;=TEMP_WORKER_CAP),"YES","NO")</x:f>
        <x:v>NO</x:v>
      </x:c>
      <x:c r="T13224" s="139" t="n">
        <x:f>IF(S13224="YES",R13224,-1E+99)</x:f>
        <x:v>-1e+99</x:v>
      </x:c>
    </x:row>
    <x:row r="13225">
      <x:c r="A13225" s="139"/>
      <x:c r="B13225" s="139"/>
      <x:c r="C13225" s="139"/>
      <x:c r="D13225" s="139"/>
      <x:c r="E13225" s="139"/>
      <x:c r="F13225" s="139"/>
      <x:c r="G13225" s="139"/>
      <x:c r="H13225" s="139"/>
      <x:c r="I13225" s="266" t="n">
        <x:f>INT((ROW()-ROW($I$46))/((CARROT_CAP+1)*(MESCLUN_CAP+1)))</x:f>
        <x:v>20</x:v>
      </x:c>
      <x:c r="J13225" s="266" t="n">
        <x:f>MOD(INT((ROW()-ROW($I$46))/(MESCLUN_CAP+1)),CARROT_CAP+1)</x:f>
        <x:v>5</x:v>
      </x:c>
      <x:c r="K13225" s="266" t="n">
        <x:f>MOD(ROW()-ROW($I$46),MESCLUN_CAP+1)</x:f>
        <x:v>4</x:v>
      </x:c>
      <x:c r="L13225" s="266" t="n">
        <x:f>SUM(I13225:K13225)</x:f>
        <x:v>29</x:v>
      </x:c>
      <x:c r="M13225" s="267" t="n">
        <x:f>I13225*TOMATO_HOURS*WEEKS*(1+TOMATO_DIM)^I13225+J13225*CARROT_HOURS*WEEKS*(1+CARROT_DIM)^J13225+K13225*MESCLUN_HOURS*WEEKS*(1+MESCLUN_DIM)^K13225</x:f>
        <x:v>12468.381301364225</x:v>
      </x:c>
      <x:c r="N13225" s="267" t="n">
        <x:f>MAX(M13225-FARMER_HOURS,0)/TEMP_HOURS_PER_WORKER</x:f>
        <x:v>8.158598125947378</x:v>
      </x:c>
      <x:c r="O13225" s="268" t="n">
        <x:f>I13225*TOMATO_PRICE+J13225*CARROT_PRICE+K13225*MESCLUN_PRICE</x:f>
        <x:v>197270</x:v>
      </x:c>
      <x:c r="P13225" s="268" t="n">
        <x:f>I13225*TOMATO_FERTILIZER+J13225*CARROT_FERTILIZER+K13225*MESCLUN_FERTILIZER</x:f>
        <x:v>23320</x:v>
      </x:c>
      <x:c r="Q13225" s="268" t="n">
        <x:f>MIN(M13225,FARMER_HOURS)*FARMER_RATE+MAX(M13225-FARMER_HOURS,0)*TEMP_RATE</x:f>
        <x:v>228964.95314868446</x:v>
      </x:c>
      <x:c r="R13225" s="268" t="n">
        <x:f>O13225-P13225-Q13225-FIXED_COST</x:f>
        <x:v>-75014.95314868446</x:v>
      </x:c>
      <x:c r="S13225" s="139" t="str">
        <x:f>IF(AND(L13225&lt;=TOTAL_BED_CAP,N13225&lt;=TEMP_WORKER_CAP),"YES","NO")</x:f>
        <x:v>NO</x:v>
      </x:c>
      <x:c r="T13225" s="139" t="n">
        <x:f>IF(S13225="YES",R13225,-1E+99)</x:f>
        <x:v>-1e+99</x:v>
      </x:c>
    </x:row>
    <x:row r="13226">
      <x:c r="A13226" s="139"/>
      <x:c r="B13226" s="139"/>
      <x:c r="C13226" s="139"/>
      <x:c r="D13226" s="139"/>
      <x:c r="E13226" s="139"/>
      <x:c r="F13226" s="139"/>
      <x:c r="G13226" s="139"/>
      <x:c r="H13226" s="139"/>
      <x:c r="I13226" s="266" t="n">
        <x:f>INT((ROW()-ROW($I$46))/((CARROT_CAP+1)*(MESCLUN_CAP+1)))</x:f>
        <x:v>20</x:v>
      </x:c>
      <x:c r="J13226" s="266" t="n">
        <x:f>MOD(INT((ROW()-ROW($I$46))/(MESCLUN_CAP+1)),CARROT_CAP+1)</x:f>
        <x:v>5</x:v>
      </x:c>
      <x:c r="K13226" s="266" t="n">
        <x:f>MOD(ROW()-ROW($I$46),MESCLUN_CAP+1)</x:f>
        <x:v>5</x:v>
      </x:c>
      <x:c r="L13226" s="266" t="n">
        <x:f>SUM(I13226:K13226)</x:f>
        <x:v>30</x:v>
      </x:c>
      <x:c r="M13226" s="267" t="n">
        <x:f>I13226*TOMATO_HOURS*WEEKS*(1+TOMATO_DIM)^I13226+J13226*CARROT_HOURS*WEEKS*(1+CARROT_DIM)^J13226+K13226*MESCLUN_HOURS*WEEKS*(1+MESCLUN_DIM)^K13226</x:f>
        <x:v>12518.629625285428</x:v>
      </x:c>
      <x:c r="N13226" s="267" t="n">
        <x:f>MAX(M13226-FARMER_HOURS,0)/TEMP_HOURS_PER_WORKER</x:f>
        <x:v>8.193492795337104</x:v>
      </x:c>
      <x:c r="O13226" s="268" t="n">
        <x:f>I13226*TOMATO_PRICE+J13226*CARROT_PRICE+K13226*MESCLUN_PRICE</x:f>
        <x:v>199970</x:v>
      </x:c>
      <x:c r="P13226" s="268" t="n">
        <x:f>I13226*TOMATO_FERTILIZER+J13226*CARROT_FERTILIZER+K13226*MESCLUN_FERTILIZER</x:f>
        <x:v>24200</x:v>
      </x:c>
      <x:c r="Q13226" s="268" t="n">
        <x:f>MIN(M13226,FARMER_HOURS)*FARMER_RATE+MAX(M13226-FARMER_HOURS,0)*TEMP_RATE</x:f>
        <x:v>229837.31988342755</x:v>
      </x:c>
      <x:c r="R13226" s="268" t="n">
        <x:f>O13226-P13226-Q13226-FIXED_COST</x:f>
        <x:v>-74067.31988342755</x:v>
      </x:c>
      <x:c r="S13226" s="139" t="str">
        <x:f>IF(AND(L13226&lt;=TOTAL_BED_CAP,N13226&lt;=TEMP_WORKER_CAP),"YES","NO")</x:f>
        <x:v>NO</x:v>
      </x:c>
      <x:c r="T13226" s="139" t="n">
        <x:f>IF(S13226="YES",R13226,-1E+99)</x:f>
        <x:v>-1e+99</x:v>
      </x:c>
    </x:row>
    <x:row r="13227">
      <x:c r="A13227" s="139"/>
      <x:c r="B13227" s="139"/>
      <x:c r="C13227" s="139"/>
      <x:c r="D13227" s="139"/>
      <x:c r="E13227" s="139"/>
      <x:c r="F13227" s="139"/>
      <x:c r="G13227" s="139"/>
      <x:c r="H13227" s="139"/>
      <x:c r="I13227" s="266" t="n">
        <x:f>INT((ROW()-ROW($I$46))/((CARROT_CAP+1)*(MESCLUN_CAP+1)))</x:f>
        <x:v>20</x:v>
      </x:c>
      <x:c r="J13227" s="266" t="n">
        <x:f>MOD(INT((ROW()-ROW($I$46))/(MESCLUN_CAP+1)),CARROT_CAP+1)</x:f>
        <x:v>5</x:v>
      </x:c>
      <x:c r="K13227" s="266" t="n">
        <x:f>MOD(ROW()-ROW($I$46),MESCLUN_CAP+1)</x:f>
        <x:v>6</x:v>
      </x:c>
      <x:c r="L13227" s="266" t="n">
        <x:f>SUM(I13227:K13227)</x:f>
        <x:v>31</x:v>
      </x:c>
      <x:c r="M13227" s="267" t="n">
        <x:f>I13227*TOMATO_HOURS*WEEKS*(1+TOMATO_DIM)^I13227+J13227*CARROT_HOURS*WEEKS*(1+CARROT_DIM)^J13227+K13227*MESCLUN_HOURS*WEEKS*(1+MESCLUN_DIM)^K13227</x:f>
        <x:v>12570.10459946706</x:v>
      </x:c>
      <x:c r="N13227" s="267" t="n">
        <x:f>MAX(M13227-FARMER_HOURS,0)/TEMP_HOURS_PER_WORKER</x:f>
        <x:v>8.229239305185459</x:v>
      </x:c>
      <x:c r="O13227" s="268" t="n">
        <x:f>I13227*TOMATO_PRICE+J13227*CARROT_PRICE+K13227*MESCLUN_PRICE</x:f>
        <x:v>202670</x:v>
      </x:c>
      <x:c r="P13227" s="268" t="n">
        <x:f>I13227*TOMATO_FERTILIZER+J13227*CARROT_FERTILIZER+K13227*MESCLUN_FERTILIZER</x:f>
        <x:v>25080</x:v>
      </x:c>
      <x:c r="Q13227" s="268" t="n">
        <x:f>MIN(M13227,FARMER_HOURS)*FARMER_RATE+MAX(M13227-FARMER_HOURS,0)*TEMP_RATE</x:f>
        <x:v>230730.98262963645</x:v>
      </x:c>
      <x:c r="R13227" s="268" t="n">
        <x:f>O13227-P13227-Q13227-FIXED_COST</x:f>
        <x:v>-73140.98262963645</x:v>
      </x:c>
      <x:c r="S13227" s="139" t="str">
        <x:f>IF(AND(L13227&lt;=TOTAL_BED_CAP,N13227&lt;=TEMP_WORKER_CAP),"YES","NO")</x:f>
        <x:v>NO</x:v>
      </x:c>
      <x:c r="T13227" s="139" t="n">
        <x:f>IF(S13227="YES",R13227,-1E+99)</x:f>
        <x:v>-1e+99</x:v>
      </x:c>
    </x:row>
    <x:row r="13228">
      <x:c r="A13228" s="139"/>
      <x:c r="B13228" s="139"/>
      <x:c r="C13228" s="139"/>
      <x:c r="D13228" s="139"/>
      <x:c r="E13228" s="139"/>
      <x:c r="F13228" s="139"/>
      <x:c r="G13228" s="139"/>
      <x:c r="H13228" s="139"/>
      <x:c r="I13228" s="266" t="n">
        <x:f>INT((ROW()-ROW($I$46))/((CARROT_CAP+1)*(MESCLUN_CAP+1)))</x:f>
        <x:v>20</x:v>
      </x:c>
      <x:c r="J13228" s="266" t="n">
        <x:f>MOD(INT((ROW()-ROW($I$46))/(MESCLUN_CAP+1)),CARROT_CAP+1)</x:f>
        <x:v>5</x:v>
      </x:c>
      <x:c r="K13228" s="266" t="n">
        <x:f>MOD(ROW()-ROW($I$46),MESCLUN_CAP+1)</x:f>
        <x:v>7</x:v>
      </x:c>
      <x:c r="L13228" s="266" t="n">
        <x:f>SUM(I13228:K13228)</x:f>
        <x:v>32</x:v>
      </x:c>
      <x:c r="M13228" s="267" t="n">
        <x:f>I13228*TOMATO_HOURS*WEEKS*(1+TOMATO_DIM)^I13228+J13228*CARROT_HOURS*WEEKS*(1+CARROT_DIM)^J13228+K13228*MESCLUN_HOURS*WEEKS*(1+MESCLUN_DIM)^K13228</x:f>
        <x:v>12622.829038865022</x:v>
      </x:c>
      <x:c r="N13228" s="267" t="n">
        <x:f>MAX(M13228-FARMER_HOURS,0)/TEMP_HOURS_PER_WORKER</x:f>
        <x:v>8.26585349921182</x:v>
      </x:c>
      <x:c r="O13228" s="268" t="n">
        <x:f>I13228*TOMATO_PRICE+J13228*CARROT_PRICE+K13228*MESCLUN_PRICE</x:f>
        <x:v>205370</x:v>
      </x:c>
      <x:c r="P13228" s="268" t="n">
        <x:f>I13228*TOMATO_FERTILIZER+J13228*CARROT_FERTILIZER+K13228*MESCLUN_FERTILIZER</x:f>
        <x:v>25960</x:v>
      </x:c>
      <x:c r="Q13228" s="268" t="n">
        <x:f>MIN(M13228,FARMER_HOURS)*FARMER_RATE+MAX(M13228-FARMER_HOURS,0)*TEMP_RATE</x:f>
        <x:v>231646.3374802955</x:v>
      </x:c>
      <x:c r="R13228" s="268" t="n">
        <x:f>O13228-P13228-Q13228-FIXED_COST</x:f>
        <x:v>-72236.33748029551</x:v>
      </x:c>
      <x:c r="S13228" s="139" t="str">
        <x:f>IF(AND(L13228&lt;=TOTAL_BED_CAP,N13228&lt;=TEMP_WORKER_CAP),"YES","NO")</x:f>
        <x:v>NO</x:v>
      </x:c>
      <x:c r="T13228" s="139" t="n">
        <x:f>IF(S13228="YES",R13228,-1E+99)</x:f>
        <x:v>-1e+99</x:v>
      </x:c>
    </x:row>
    <x:row r="13229">
      <x:c r="A13229" s="139"/>
      <x:c r="B13229" s="139"/>
      <x:c r="C13229" s="139"/>
      <x:c r="D13229" s="139"/>
      <x:c r="E13229" s="139"/>
      <x:c r="F13229" s="139"/>
      <x:c r="G13229" s="139"/>
      <x:c r="H13229" s="139"/>
      <x:c r="I13229" s="266" t="n">
        <x:f>INT((ROW()-ROW($I$46))/((CARROT_CAP+1)*(MESCLUN_CAP+1)))</x:f>
        <x:v>20</x:v>
      </x:c>
      <x:c r="J13229" s="266" t="n">
        <x:f>MOD(INT((ROW()-ROW($I$46))/(MESCLUN_CAP+1)),CARROT_CAP+1)</x:f>
        <x:v>5</x:v>
      </x:c>
      <x:c r="K13229" s="266" t="n">
        <x:f>MOD(ROW()-ROW($I$46),MESCLUN_CAP+1)</x:f>
        <x:v>8</x:v>
      </x:c>
      <x:c r="L13229" s="266" t="n">
        <x:f>SUM(I13229:K13229)</x:f>
        <x:v>33</x:v>
      </x:c>
      <x:c r="M13229" s="267" t="n">
        <x:f>I13229*TOMATO_HOURS*WEEKS*(1+TOMATO_DIM)^I13229+J13229*CARROT_HOURS*WEEKS*(1+CARROT_DIM)^J13229+K13229*MESCLUN_HOURS*WEEKS*(1+MESCLUN_DIM)^K13229</x:f>
        <x:v>12676.826137145003</x:v>
      </x:c>
      <x:c r="N13229" s="267" t="n">
        <x:f>MAX(M13229-FARMER_HOURS,0)/TEMP_HOURS_PER_WORKER</x:f>
        <x:v>8.303351484128473</x:v>
      </x:c>
      <x:c r="O13229" s="268" t="n">
        <x:f>I13229*TOMATO_PRICE+J13229*CARROT_PRICE+K13229*MESCLUN_PRICE</x:f>
        <x:v>208070</x:v>
      </x:c>
      <x:c r="P13229" s="268" t="n">
        <x:f>I13229*TOMATO_FERTILIZER+J13229*CARROT_FERTILIZER+K13229*MESCLUN_FERTILIZER</x:f>
        <x:v>26840</x:v>
      </x:c>
      <x:c r="Q13229" s="268" t="n">
        <x:f>MIN(M13229,FARMER_HOURS)*FARMER_RATE+MAX(M13229-FARMER_HOURS,0)*TEMP_RATE</x:f>
        <x:v>232583.78710321186</x:v>
      </x:c>
      <x:c r="R13229" s="268" t="n">
        <x:f>O13229-P13229-Q13229-FIXED_COST</x:f>
        <x:v>-71353.78710321186</x:v>
      </x:c>
      <x:c r="S13229" s="139" t="str">
        <x:f>IF(AND(L13229&lt;=TOTAL_BED_CAP,N13229&lt;=TEMP_WORKER_CAP),"YES","NO")</x:f>
        <x:v>NO</x:v>
      </x:c>
      <x:c r="T13229" s="139" t="n">
        <x:f>IF(S13229="YES",R13229,-1E+99)</x:f>
        <x:v>-1e+99</x:v>
      </x:c>
    </x:row>
    <x:row r="13230">
      <x:c r="A13230" s="139"/>
      <x:c r="B13230" s="139"/>
      <x:c r="C13230" s="139"/>
      <x:c r="D13230" s="139"/>
      <x:c r="E13230" s="139"/>
      <x:c r="F13230" s="139"/>
      <x:c r="G13230" s="139"/>
      <x:c r="H13230" s="139"/>
      <x:c r="I13230" s="266" t="n">
        <x:f>INT((ROW()-ROW($I$46))/((CARROT_CAP+1)*(MESCLUN_CAP+1)))</x:f>
        <x:v>20</x:v>
      </x:c>
      <x:c r="J13230" s="266" t="n">
        <x:f>MOD(INT((ROW()-ROW($I$46))/(MESCLUN_CAP+1)),CARROT_CAP+1)</x:f>
        <x:v>5</x:v>
      </x:c>
      <x:c r="K13230" s="266" t="n">
        <x:f>MOD(ROW()-ROW($I$46),MESCLUN_CAP+1)</x:f>
        <x:v>9</x:v>
      </x:c>
      <x:c r="L13230" s="266" t="n">
        <x:f>SUM(I13230:K13230)</x:f>
        <x:v>34</x:v>
      </x:c>
      <x:c r="M13230" s="267" t="n">
        <x:f>I13230*TOMATO_HOURS*WEEKS*(1+TOMATO_DIM)^I13230+J13230*CARROT_HOURS*WEEKS*(1+CARROT_DIM)^J13230+K13230*MESCLUN_HOURS*WEEKS*(1+MESCLUN_DIM)^K13230</x:f>
        <x:v>12732.119472585397</x:v>
      </x:c>
      <x:c r="N13230" s="267" t="n">
        <x:f>MAX(M13230-FARMER_HOURS,0)/TEMP_HOURS_PER_WORKER</x:f>
        <x:v>8.341749633739859</x:v>
      </x:c>
      <x:c r="O13230" s="268" t="n">
        <x:f>I13230*TOMATO_PRICE+J13230*CARROT_PRICE+K13230*MESCLUN_PRICE</x:f>
        <x:v>210770</x:v>
      </x:c>
      <x:c r="P13230" s="268" t="n">
        <x:f>I13230*TOMATO_FERTILIZER+J13230*CARROT_FERTILIZER+K13230*MESCLUN_FERTILIZER</x:f>
        <x:v>27720</x:v>
      </x:c>
      <x:c r="Q13230" s="268" t="n">
        <x:f>MIN(M13230,FARMER_HOURS)*FARMER_RATE+MAX(M13230-FARMER_HOURS,0)*TEMP_RATE</x:f>
        <x:v>233543.74084349646</x:v>
      </x:c>
      <x:c r="R13230" s="268" t="n">
        <x:f>O13230-P13230-Q13230-FIXED_COST</x:f>
        <x:v>-70493.74084349646</x:v>
      </x:c>
      <x:c r="S13230" s="139" t="str">
        <x:f>IF(AND(L13230&lt;=TOTAL_BED_CAP,N13230&lt;=TEMP_WORKER_CAP),"YES","NO")</x:f>
        <x:v>NO</x:v>
      </x:c>
      <x:c r="T13230" s="139" t="n">
        <x:f>IF(S13230="YES",R13230,-1E+99)</x:f>
        <x:v>-1e+99</x:v>
      </x:c>
    </x:row>
    <x:row r="13231">
      <x:c r="A13231" s="139"/>
      <x:c r="B13231" s="139"/>
      <x:c r="C13231" s="139"/>
      <x:c r="D13231" s="139"/>
      <x:c r="E13231" s="139"/>
      <x:c r="F13231" s="139"/>
      <x:c r="G13231" s="139"/>
      <x:c r="H13231" s="139"/>
      <x:c r="I13231" s="266" t="n">
        <x:f>INT((ROW()-ROW($I$46))/((CARROT_CAP+1)*(MESCLUN_CAP+1)))</x:f>
        <x:v>20</x:v>
      </x:c>
      <x:c r="J13231" s="266" t="n">
        <x:f>MOD(INT((ROW()-ROW($I$46))/(MESCLUN_CAP+1)),CARROT_CAP+1)</x:f>
        <x:v>5</x:v>
      </x:c>
      <x:c r="K13231" s="266" t="n">
        <x:f>MOD(ROW()-ROW($I$46),MESCLUN_CAP+1)</x:f>
        <x:v>10</x:v>
      </x:c>
      <x:c r="L13231" s="266" t="n">
        <x:f>SUM(I13231:K13231)</x:f>
        <x:v>35</x:v>
      </x:c>
      <x:c r="M13231" s="267" t="n">
        <x:f>I13231*TOMATO_HOURS*WEEKS*(1+TOMATO_DIM)^I13231+J13231*CARROT_HOURS*WEEKS*(1+CARROT_DIM)^J13231+K13231*MESCLUN_HOURS*WEEKS*(1+MESCLUN_DIM)^K13231</x:f>
        <x:v>12788.73301406861</x:v>
      </x:c>
      <x:c r="N13231" s="267" t="n">
        <x:f>MAX(M13231-FARMER_HOURS,0)/TEMP_HOURS_PER_WORKER</x:f>
        <x:v>8.3810645931032</x:v>
      </x:c>
      <x:c r="O13231" s="268" t="n">
        <x:f>I13231*TOMATO_PRICE+J13231*CARROT_PRICE+K13231*MESCLUN_PRICE</x:f>
        <x:v>213470</x:v>
      </x:c>
      <x:c r="P13231" s="268" t="n">
        <x:f>I13231*TOMATO_FERTILIZER+J13231*CARROT_FERTILIZER+K13231*MESCLUN_FERTILIZER</x:f>
        <x:v>28600</x:v>
      </x:c>
      <x:c r="Q13231" s="268" t="n">
        <x:f>MIN(M13231,FARMER_HOURS)*FARMER_RATE+MAX(M13231-FARMER_HOURS,0)*TEMP_RATE</x:f>
        <x:v>234526.61482758002</x:v>
      </x:c>
      <x:c r="R13231" s="268" t="n">
        <x:f>O13231-P13231-Q13231-FIXED_COST</x:f>
        <x:v>-69656.61482758002</x:v>
      </x:c>
      <x:c r="S13231" s="139" t="str">
        <x:f>IF(AND(L13231&lt;=TOTAL_BED_CAP,N13231&lt;=TEMP_WORKER_CAP),"YES","NO")</x:f>
        <x:v>NO</x:v>
      </x:c>
      <x:c r="T13231" s="139" t="n">
        <x:f>IF(S13231="YES",R13231,-1E+99)</x:f>
        <x:v>-1e+99</x:v>
      </x:c>
    </x:row>
    <x:row r="13232">
      <x:c r="A13232" s="139"/>
      <x:c r="B13232" s="139"/>
      <x:c r="C13232" s="139"/>
      <x:c r="D13232" s="139"/>
      <x:c r="E13232" s="139"/>
      <x:c r="F13232" s="139"/>
      <x:c r="G13232" s="139"/>
      <x:c r="H13232" s="139"/>
      <x:c r="I13232" s="266" t="n">
        <x:f>INT((ROW()-ROW($I$46))/((CARROT_CAP+1)*(MESCLUN_CAP+1)))</x:f>
        <x:v>20</x:v>
      </x:c>
      <x:c r="J13232" s="266" t="n">
        <x:f>MOD(INT((ROW()-ROW($I$46))/(MESCLUN_CAP+1)),CARROT_CAP+1)</x:f>
        <x:v>5</x:v>
      </x:c>
      <x:c r="K13232" s="266" t="n">
        <x:f>MOD(ROW()-ROW($I$46),MESCLUN_CAP+1)</x:f>
        <x:v>11</x:v>
      </x:c>
      <x:c r="L13232" s="266" t="n">
        <x:f>SUM(I13232:K13232)</x:f>
        <x:v>36</x:v>
      </x:c>
      <x:c r="M13232" s="267" t="n">
        <x:f>I13232*TOMATO_HOURS*WEEKS*(1+TOMATO_DIM)^I13232+J13232*CARROT_HOURS*WEEKS*(1+CARROT_DIM)^J13232+K13232*MESCLUN_HOURS*WEEKS*(1+MESCLUN_DIM)^K13232</x:f>
        <x:v>12846.691127162048</x:v>
      </x:c>
      <x:c r="N13232" s="267" t="n">
        <x:f>MAX(M13232-FARMER_HOURS,0)/TEMP_HOURS_PER_WORKER</x:f>
        <x:v>8.421313282751422</x:v>
      </x:c>
      <x:c r="O13232" s="268" t="n">
        <x:f>I13232*TOMATO_PRICE+J13232*CARROT_PRICE+K13232*MESCLUN_PRICE</x:f>
        <x:v>216170</x:v>
      </x:c>
      <x:c r="P13232" s="268" t="n">
        <x:f>I13232*TOMATO_FERTILIZER+J13232*CARROT_FERTILIZER+K13232*MESCLUN_FERTILIZER</x:f>
        <x:v>29480</x:v>
      </x:c>
      <x:c r="Q13232" s="268" t="n">
        <x:f>MIN(M13232,FARMER_HOURS)*FARMER_RATE+MAX(M13232-FARMER_HOURS,0)*TEMP_RATE</x:f>
        <x:v>235532.83206878556</x:v>
      </x:c>
      <x:c r="R13232" s="268" t="n">
        <x:f>O13232-P13232-Q13232-FIXED_COST</x:f>
        <x:v>-68842.83206878556</x:v>
      </x:c>
      <x:c r="S13232" s="139" t="str">
        <x:f>IF(AND(L13232&lt;=TOTAL_BED_CAP,N13232&lt;=TEMP_WORKER_CAP),"YES","NO")</x:f>
        <x:v>NO</x:v>
      </x:c>
      <x:c r="T13232" s="139" t="n">
        <x:f>IF(S13232="YES",R13232,-1E+99)</x:f>
        <x:v>-1e+99</x:v>
      </x:c>
    </x:row>
    <x:row r="13233">
      <x:c r="A13233" s="139"/>
      <x:c r="B13233" s="139"/>
      <x:c r="C13233" s="139"/>
      <x:c r="D13233" s="139"/>
      <x:c r="E13233" s="139"/>
      <x:c r="F13233" s="139"/>
      <x:c r="G13233" s="139"/>
      <x:c r="H13233" s="139"/>
      <x:c r="I13233" s="266" t="n">
        <x:f>INT((ROW()-ROW($I$46))/((CARROT_CAP+1)*(MESCLUN_CAP+1)))</x:f>
        <x:v>20</x:v>
      </x:c>
      <x:c r="J13233" s="266" t="n">
        <x:f>MOD(INT((ROW()-ROW($I$46))/(MESCLUN_CAP+1)),CARROT_CAP+1)</x:f>
        <x:v>5</x:v>
      </x:c>
      <x:c r="K13233" s="266" t="n">
        <x:f>MOD(ROW()-ROW($I$46),MESCLUN_CAP+1)</x:f>
        <x:v>12</x:v>
      </x:c>
      <x:c r="L13233" s="266" t="n">
        <x:f>SUM(I13233:K13233)</x:f>
        <x:v>37</x:v>
      </x:c>
      <x:c r="M13233" s="267" t="n">
        <x:f>I13233*TOMATO_HOURS*WEEKS*(1+TOMATO_DIM)^I13233+J13233*CARROT_HOURS*WEEKS*(1+CARROT_DIM)^J13233+K13233*MESCLUN_HOURS*WEEKS*(1+MESCLUN_DIM)^K13233</x:f>
        <x:v>12906.018580290112</x:v>
      </x:c>
      <x:c r="N13233" s="267" t="n">
        <x:f>MAX(M13233-FARMER_HOURS,0)/TEMP_HOURS_PER_WORKER</x:f>
        <x:v>8.462512902979245</x:v>
      </x:c>
      <x:c r="O13233" s="268" t="n">
        <x:f>I13233*TOMATO_PRICE+J13233*CARROT_PRICE+K13233*MESCLUN_PRICE</x:f>
        <x:v>218870</x:v>
      </x:c>
      <x:c r="P13233" s="268" t="n">
        <x:f>I13233*TOMATO_FERTILIZER+J13233*CARROT_FERTILIZER+K13233*MESCLUN_FERTILIZER</x:f>
        <x:v>30360</x:v>
      </x:c>
      <x:c r="Q13233" s="268" t="n">
        <x:f>MIN(M13233,FARMER_HOURS)*FARMER_RATE+MAX(M13233-FARMER_HOURS,0)*TEMP_RATE</x:f>
        <x:v>236562.8225744811</x:v>
      </x:c>
      <x:c r="R13233" s="268" t="n">
        <x:f>O13233-P13233-Q13233-FIXED_COST</x:f>
        <x:v>-68052.8225744811</x:v>
      </x:c>
      <x:c r="S13233" s="139" t="str">
        <x:f>IF(AND(L13233&lt;=TOTAL_BED_CAP,N13233&lt;=TEMP_WORKER_CAP),"YES","NO")</x:f>
        <x:v>NO</x:v>
      </x:c>
      <x:c r="T13233" s="139" t="n">
        <x:f>IF(S13233="YES",R13233,-1E+99)</x:f>
        <x:v>-1e+99</x:v>
      </x:c>
    </x:row>
    <x:row r="13234">
      <x:c r="A13234" s="139"/>
      <x:c r="B13234" s="139"/>
      <x:c r="C13234" s="139"/>
      <x:c r="D13234" s="139"/>
      <x:c r="E13234" s="139"/>
      <x:c r="F13234" s="139"/>
      <x:c r="G13234" s="139"/>
      <x:c r="H13234" s="139"/>
      <x:c r="I13234" s="266" t="n">
        <x:f>INT((ROW()-ROW($I$46))/((CARROT_CAP+1)*(MESCLUN_CAP+1)))</x:f>
        <x:v>20</x:v>
      </x:c>
      <x:c r="J13234" s="266" t="n">
        <x:f>MOD(INT((ROW()-ROW($I$46))/(MESCLUN_CAP+1)),CARROT_CAP+1)</x:f>
        <x:v>5</x:v>
      </x:c>
      <x:c r="K13234" s="266" t="n">
        <x:f>MOD(ROW()-ROW($I$46),MESCLUN_CAP+1)</x:f>
        <x:v>13</x:v>
      </x:c>
      <x:c r="L13234" s="266" t="n">
        <x:f>SUM(I13234:K13234)</x:f>
        <x:v>38</x:v>
      </x:c>
      <x:c r="M13234" s="267" t="n">
        <x:f>I13234*TOMATO_HOURS*WEEKS*(1+TOMATO_DIM)^I13234+J13234*CARROT_HOURS*WEEKS*(1+CARROT_DIM)^J13234+K13234*MESCLUN_HOURS*WEEKS*(1+MESCLUN_DIM)^K13234</x:f>
        <x:v>12966.740550998496</x:v>
      </x:c>
      <x:c r="N13234" s="267" t="n">
        <x:f>MAX(M13234-FARMER_HOURS,0)/TEMP_HOURS_PER_WORKER</x:f>
        <x:v>8.5046809381934</x:v>
      </x:c>
      <x:c r="O13234" s="268" t="n">
        <x:f>I13234*TOMATO_PRICE+J13234*CARROT_PRICE+K13234*MESCLUN_PRICE</x:f>
        <x:v>221570</x:v>
      </x:c>
      <x:c r="P13234" s="268" t="n">
        <x:f>I13234*TOMATO_FERTILIZER+J13234*CARROT_FERTILIZER+K13234*MESCLUN_FERTILIZER</x:f>
        <x:v>31240</x:v>
      </x:c>
      <x:c r="Q13234" s="268" t="n">
        <x:f>MIN(M13234,FARMER_HOURS)*FARMER_RATE+MAX(M13234-FARMER_HOURS,0)*TEMP_RATE</x:f>
        <x:v>237617.023454835</x:v>
      </x:c>
      <x:c r="R13234" s="268" t="n">
        <x:f>O13234-P13234-Q13234-FIXED_COST</x:f>
        <x:v>-67287.023454835</x:v>
      </x:c>
      <x:c r="S13234" s="139" t="str">
        <x:f>IF(AND(L13234&lt;=TOTAL_BED_CAP,N13234&lt;=TEMP_WORKER_CAP),"YES","NO")</x:f>
        <x:v>NO</x:v>
      </x:c>
      <x:c r="T13234" s="139" t="n">
        <x:f>IF(S13234="YES",R13234,-1E+99)</x:f>
        <x:v>-1e+99</x:v>
      </x:c>
    </x:row>
    <x:row r="13235">
      <x:c r="A13235" s="139"/>
      <x:c r="B13235" s="139"/>
      <x:c r="C13235" s="139"/>
      <x:c r="D13235" s="139"/>
      <x:c r="E13235" s="139"/>
      <x:c r="F13235" s="139"/>
      <x:c r="G13235" s="139"/>
      <x:c r="H13235" s="139"/>
      <x:c r="I13235" s="266" t="n">
        <x:f>INT((ROW()-ROW($I$46))/((CARROT_CAP+1)*(MESCLUN_CAP+1)))</x:f>
        <x:v>20</x:v>
      </x:c>
      <x:c r="J13235" s="266" t="n">
        <x:f>MOD(INT((ROW()-ROW($I$46))/(MESCLUN_CAP+1)),CARROT_CAP+1)</x:f>
        <x:v>5</x:v>
      </x:c>
      <x:c r="K13235" s="266" t="n">
        <x:f>MOD(ROW()-ROW($I$46),MESCLUN_CAP+1)</x:f>
        <x:v>14</x:v>
      </x:c>
      <x:c r="L13235" s="266" t="n">
        <x:f>SUM(I13235:K13235)</x:f>
        <x:v>39</x:v>
      </x:c>
      <x:c r="M13235" s="267" t="n">
        <x:f>I13235*TOMATO_HOURS*WEEKS*(1+TOMATO_DIM)^I13235+J13235*CARROT_HOURS*WEEKS*(1+CARROT_DIM)^J13235+K13235*MESCLUN_HOURS*WEEKS*(1+MESCLUN_DIM)^K13235</x:f>
        <x:v>13028.882632312158</x:v>
      </x:c>
      <x:c r="N13235" s="267" t="n">
        <x:f>MAX(M13235-FARMER_HOURS,0)/TEMP_HOURS_PER_WORKER</x:f>
        <x:v>8.547835161327887</x:v>
      </x:c>
      <x:c r="O13235" s="268" t="n">
        <x:f>I13235*TOMATO_PRICE+J13235*CARROT_PRICE+K13235*MESCLUN_PRICE</x:f>
        <x:v>224270</x:v>
      </x:c>
      <x:c r="P13235" s="268" t="n">
        <x:f>I13235*TOMATO_FERTILIZER+J13235*CARROT_FERTILIZER+K13235*MESCLUN_FERTILIZER</x:f>
        <x:v>32120</x:v>
      </x:c>
      <x:c r="Q13235" s="268" t="n">
        <x:f>MIN(M13235,FARMER_HOURS)*FARMER_RATE+MAX(M13235-FARMER_HOURS,0)*TEMP_RATE</x:f>
        <x:v>238695.87903319718</x:v>
      </x:c>
      <x:c r="R13235" s="268" t="n">
        <x:f>O13235-P13235-Q13235-FIXED_COST</x:f>
        <x:v>-66545.87903319718</x:v>
      </x:c>
      <x:c r="S13235" s="139" t="str">
        <x:f>IF(AND(L13235&lt;=TOTAL_BED_CAP,N13235&lt;=TEMP_WORKER_CAP),"YES","NO")</x:f>
        <x:v>NO</x:v>
      </x:c>
      <x:c r="T13235" s="139" t="n">
        <x:f>IF(S13235="YES",R13235,-1E+99)</x:f>
        <x:v>-1e+99</x:v>
      </x:c>
    </x:row>
    <x:row r="13236">
      <x:c r="A13236" s="139"/>
      <x:c r="B13236" s="139"/>
      <x:c r="C13236" s="139"/>
      <x:c r="D13236" s="139"/>
      <x:c r="E13236" s="139"/>
      <x:c r="F13236" s="139"/>
      <x:c r="G13236" s="139"/>
      <x:c r="H13236" s="139"/>
      <x:c r="I13236" s="266" t="n">
        <x:f>INT((ROW()-ROW($I$46))/((CARROT_CAP+1)*(MESCLUN_CAP+1)))</x:f>
        <x:v>20</x:v>
      </x:c>
      <x:c r="J13236" s="266" t="n">
        <x:f>MOD(INT((ROW()-ROW($I$46))/(MESCLUN_CAP+1)),CARROT_CAP+1)</x:f>
        <x:v>5</x:v>
      </x:c>
      <x:c r="K13236" s="266" t="n">
        <x:f>MOD(ROW()-ROW($I$46),MESCLUN_CAP+1)</x:f>
        <x:v>15</x:v>
      </x:c>
      <x:c r="L13236" s="266" t="n">
        <x:f>SUM(I13236:K13236)</x:f>
        <x:v>40</x:v>
      </x:c>
      <x:c r="M13236" s="267" t="n">
        <x:f>I13236*TOMATO_HOURS*WEEKS*(1+TOMATO_DIM)^I13236+J13236*CARROT_HOURS*WEEKS*(1+CARROT_DIM)^J13236+K13236*MESCLUN_HOURS*WEEKS*(1+MESCLUN_DIM)^K13236</x:f>
        <x:v>13092.470839188305</x:v>
      </x:c>
      <x:c r="N13236" s="267" t="n">
        <x:f>MAX(M13236-FARMER_HOURS,0)/TEMP_HOURS_PER_WORKER</x:f>
        <x:v>8.591993638325212</x:v>
      </x:c>
      <x:c r="O13236" s="268" t="n">
        <x:f>I13236*TOMATO_PRICE+J13236*CARROT_PRICE+K13236*MESCLUN_PRICE</x:f>
        <x:v>226970</x:v>
      </x:c>
      <x:c r="P13236" s="268" t="n">
        <x:f>I13236*TOMATO_FERTILIZER+J13236*CARROT_FERTILIZER+K13236*MESCLUN_FERTILIZER</x:f>
        <x:v>33000</x:v>
      </x:c>
      <x:c r="Q13236" s="268" t="n">
        <x:f>MIN(M13236,FARMER_HOURS)*FARMER_RATE+MAX(M13236-FARMER_HOURS,0)*TEMP_RATE</x:f>
        <x:v>239799.84095813028</x:v>
      </x:c>
      <x:c r="R13236" s="268" t="n">
        <x:f>O13236-P13236-Q13236-FIXED_COST</x:f>
        <x:v>-65829.84095813028</x:v>
      </x:c>
      <x:c r="S13236" s="139" t="str">
        <x:f>IF(AND(L13236&lt;=TOTAL_BED_CAP,N13236&lt;=TEMP_WORKER_CAP),"YES","NO")</x:f>
        <x:v>NO</x:v>
      </x:c>
      <x:c r="T13236" s="139" t="n">
        <x:f>IF(S13236="YES",R13236,-1E+99)</x:f>
        <x:v>-1e+99</x:v>
      </x:c>
    </x:row>
    <x:row r="13237">
      <x:c r="A13237" s="139"/>
      <x:c r="B13237" s="139"/>
      <x:c r="C13237" s="139"/>
      <x:c r="D13237" s="139"/>
      <x:c r="E13237" s="139"/>
      <x:c r="F13237" s="139"/>
      <x:c r="G13237" s="139"/>
      <x:c r="H13237" s="139"/>
      <x:c r="I13237" s="266" t="n">
        <x:f>INT((ROW()-ROW($I$46))/((CARROT_CAP+1)*(MESCLUN_CAP+1)))</x:f>
        <x:v>20</x:v>
      </x:c>
      <x:c r="J13237" s="266" t="n">
        <x:f>MOD(INT((ROW()-ROW($I$46))/(MESCLUN_CAP+1)),CARROT_CAP+1)</x:f>
        <x:v>5</x:v>
      </x:c>
      <x:c r="K13237" s="266" t="n">
        <x:f>MOD(ROW()-ROW($I$46),MESCLUN_CAP+1)</x:f>
        <x:v>16</x:v>
      </x:c>
      <x:c r="L13237" s="266" t="n">
        <x:f>SUM(I13237:K13237)</x:f>
        <x:v>41</x:v>
      </x:c>
      <x:c r="M13237" s="267" t="n">
        <x:f>I13237*TOMATO_HOURS*WEEKS*(1+TOMATO_DIM)^I13237+J13237*CARROT_HOURS*WEEKS*(1+CARROT_DIM)^J13237+K13237*MESCLUN_HOURS*WEEKS*(1+MESCLUN_DIM)^K13237</x:f>
        <x:v>13157.531615065793</x:v>
      </x:c>
      <x:c r="N13237" s="267" t="n">
        <x:f>MAX(M13237-FARMER_HOURS,0)/TEMP_HOURS_PER_WORKER</x:f>
        <x:v>8.637174732684578</x:v>
      </x:c>
      <x:c r="O13237" s="268" t="n">
        <x:f>I13237*TOMATO_PRICE+J13237*CARROT_PRICE+K13237*MESCLUN_PRICE</x:f>
        <x:v>229670</x:v>
      </x:c>
      <x:c r="P13237" s="268" t="n">
        <x:f>I13237*TOMATO_FERTILIZER+J13237*CARROT_FERTILIZER+K13237*MESCLUN_FERTILIZER</x:f>
        <x:v>33880</x:v>
      </x:c>
      <x:c r="Q13237" s="268" t="n">
        <x:f>MIN(M13237,FARMER_HOURS)*FARMER_RATE+MAX(M13237-FARMER_HOURS,0)*TEMP_RATE</x:f>
        <x:v>240929.36831711445</x:v>
      </x:c>
      <x:c r="R13237" s="268" t="n">
        <x:f>O13237-P13237-Q13237-FIXED_COST</x:f>
        <x:v>-65139.36831711445</x:v>
      </x:c>
      <x:c r="S13237" s="139" t="str">
        <x:f>IF(AND(L13237&lt;=TOTAL_BED_CAP,N13237&lt;=TEMP_WORKER_CAP),"YES","NO")</x:f>
        <x:v>NO</x:v>
      </x:c>
      <x:c r="T13237" s="139" t="n">
        <x:f>IF(S13237="YES",R13237,-1E+99)</x:f>
        <x:v>-1e+99</x:v>
      </x:c>
    </x:row>
    <x:row r="13238">
      <x:c r="A13238" s="139"/>
      <x:c r="B13238" s="139"/>
      <x:c r="C13238" s="139"/>
      <x:c r="D13238" s="139"/>
      <x:c r="E13238" s="139"/>
      <x:c r="F13238" s="139"/>
      <x:c r="G13238" s="139"/>
      <x:c r="H13238" s="139"/>
      <x:c r="I13238" s="266" t="n">
        <x:f>INT((ROW()-ROW($I$46))/((CARROT_CAP+1)*(MESCLUN_CAP+1)))</x:f>
        <x:v>20</x:v>
      </x:c>
      <x:c r="J13238" s="266" t="n">
        <x:f>MOD(INT((ROW()-ROW($I$46))/(MESCLUN_CAP+1)),CARROT_CAP+1)</x:f>
        <x:v>5</x:v>
      </x:c>
      <x:c r="K13238" s="266" t="n">
        <x:f>MOD(ROW()-ROW($I$46),MESCLUN_CAP+1)</x:f>
        <x:v>17</x:v>
      </x:c>
      <x:c r="L13238" s="266" t="n">
        <x:f>SUM(I13238:K13238)</x:f>
        <x:v>42</x:v>
      </x:c>
      <x:c r="M13238" s="267" t="n">
        <x:f>I13238*TOMATO_HOURS*WEEKS*(1+TOMATO_DIM)^I13238+J13238*CARROT_HOURS*WEEKS*(1+CARROT_DIM)^J13238+K13238*MESCLUN_HOURS*WEEKS*(1+MESCLUN_DIM)^K13238</x:f>
        <x:v>13224.091838512333</x:v>
      </x:c>
      <x:c r="N13238" s="267" t="n">
        <x:f>MAX(M13238-FARMER_HOURS,0)/TEMP_HOURS_PER_WORKER</x:f>
        <x:v>8.683397110078008</x:v>
      </x:c>
      <x:c r="O13238" s="268" t="n">
        <x:f>I13238*TOMATO_PRICE+J13238*CARROT_PRICE+K13238*MESCLUN_PRICE</x:f>
        <x:v>232370</x:v>
      </x:c>
      <x:c r="P13238" s="268" t="n">
        <x:f>I13238*TOMATO_FERTILIZER+J13238*CARROT_FERTILIZER+K13238*MESCLUN_FERTILIZER</x:f>
        <x:v>34760</x:v>
      </x:c>
      <x:c r="Q13238" s="268" t="n">
        <x:f>MIN(M13238,FARMER_HOURS)*FARMER_RATE+MAX(M13238-FARMER_HOURS,0)*TEMP_RATE</x:f>
        <x:v>242084.92775195022</x:v>
      </x:c>
      <x:c r="R13238" s="268" t="n">
        <x:f>O13238-P13238-Q13238-FIXED_COST</x:f>
        <x:v>-64474.92775195022</x:v>
      </x:c>
      <x:c r="S13238" s="139" t="str">
        <x:f>IF(AND(L13238&lt;=TOTAL_BED_CAP,N13238&lt;=TEMP_WORKER_CAP),"YES","NO")</x:f>
        <x:v>NO</x:v>
      </x:c>
      <x:c r="T13238" s="139" t="n">
        <x:f>IF(S13238="YES",R13238,-1E+99)</x:f>
        <x:v>-1e+99</x:v>
      </x:c>
    </x:row>
    <x:row r="13239">
      <x:c r="A13239" s="139"/>
      <x:c r="B13239" s="139"/>
      <x:c r="C13239" s="139"/>
      <x:c r="D13239" s="139"/>
      <x:c r="E13239" s="139"/>
      <x:c r="F13239" s="139"/>
      <x:c r="G13239" s="139"/>
      <x:c r="H13239" s="139"/>
      <x:c r="I13239" s="266" t="n">
        <x:f>INT((ROW()-ROW($I$46))/((CARROT_CAP+1)*(MESCLUN_CAP+1)))</x:f>
        <x:v>20</x:v>
      </x:c>
      <x:c r="J13239" s="266" t="n">
        <x:f>MOD(INT((ROW()-ROW($I$46))/(MESCLUN_CAP+1)),CARROT_CAP+1)</x:f>
        <x:v>5</x:v>
      </x:c>
      <x:c r="K13239" s="266" t="n">
        <x:f>MOD(ROW()-ROW($I$46),MESCLUN_CAP+1)</x:f>
        <x:v>18</x:v>
      </x:c>
      <x:c r="L13239" s="266" t="n">
        <x:f>SUM(I13239:K13239)</x:f>
        <x:v>43</x:v>
      </x:c>
      <x:c r="M13239" s="267" t="n">
        <x:f>I13239*TOMATO_HOURS*WEEKS*(1+TOMATO_DIM)^I13239+J13239*CARROT_HOURS*WEEKS*(1+CARROT_DIM)^J13239+K13239*MESCLUN_HOURS*WEEKS*(1+MESCLUN_DIM)^K13239</x:f>
        <x:v>13292.17882997092</x:v>
      </x:c>
      <x:c r="N13239" s="267" t="n">
        <x:f>MAX(M13239-FARMER_HOURS,0)/TEMP_HOURS_PER_WORKER</x:f>
        <x:v>8.730679743035362</x:v>
      </x:c>
      <x:c r="O13239" s="268" t="n">
        <x:f>I13239*TOMATO_PRICE+J13239*CARROT_PRICE+K13239*MESCLUN_PRICE</x:f>
        <x:v>235070</x:v>
      </x:c>
      <x:c r="P13239" s="268" t="n">
        <x:f>I13239*TOMATO_FERTILIZER+J13239*CARROT_FERTILIZER+K13239*MESCLUN_FERTILIZER</x:f>
        <x:v>35640</x:v>
      </x:c>
      <x:c r="Q13239" s="268" t="n">
        <x:f>MIN(M13239,FARMER_HOURS)*FARMER_RATE+MAX(M13239-FARMER_HOURS,0)*TEMP_RATE</x:f>
        <x:v>243266.99357588403</x:v>
      </x:c>
      <x:c r="R13239" s="268" t="n">
        <x:f>O13239-P13239-Q13239-FIXED_COST</x:f>
        <x:v>-63836.99357588403</x:v>
      </x:c>
      <x:c r="S13239" s="139" t="str">
        <x:f>IF(AND(L13239&lt;=TOTAL_BED_CAP,N13239&lt;=TEMP_WORKER_CAP),"YES","NO")</x:f>
        <x:v>NO</x:v>
      </x:c>
      <x:c r="T13239" s="139" t="n">
        <x:f>IF(S13239="YES",R13239,-1E+99)</x:f>
        <x:v>-1e+99</x:v>
      </x:c>
    </x:row>
    <x:row r="13240">
      <x:c r="A13240" s="139"/>
      <x:c r="B13240" s="139"/>
      <x:c r="C13240" s="139"/>
      <x:c r="D13240" s="139"/>
      <x:c r="E13240" s="139"/>
      <x:c r="F13240" s="139"/>
      <x:c r="G13240" s="139"/>
      <x:c r="H13240" s="139"/>
      <x:c r="I13240" s="266" t="n">
        <x:f>INT((ROW()-ROW($I$46))/((CARROT_CAP+1)*(MESCLUN_CAP+1)))</x:f>
        <x:v>20</x:v>
      </x:c>
      <x:c r="J13240" s="266" t="n">
        <x:f>MOD(INT((ROW()-ROW($I$46))/(MESCLUN_CAP+1)),CARROT_CAP+1)</x:f>
        <x:v>5</x:v>
      </x:c>
      <x:c r="K13240" s="266" t="n">
        <x:f>MOD(ROW()-ROW($I$46),MESCLUN_CAP+1)</x:f>
        <x:v>19</x:v>
      </x:c>
      <x:c r="L13240" s="266" t="n">
        <x:f>SUM(I13240:K13240)</x:f>
        <x:v>44</x:v>
      </x:c>
      <x:c r="M13240" s="267" t="n">
        <x:f>I13240*TOMATO_HOURS*WEEKS*(1+TOMATO_DIM)^I13240+J13240*CARROT_HOURS*WEEKS*(1+CARROT_DIM)^J13240+K13240*MESCLUN_HOURS*WEEKS*(1+MESCLUN_DIM)^K13240</x:f>
        <x:v>13361.820358606943</x:v>
      </x:c>
      <x:c r="N13240" s="267" t="n">
        <x:f>MAX(M13240-FARMER_HOURS,0)/TEMP_HOURS_PER_WORKER</x:f>
        <x:v>8.779041915699265</x:v>
      </x:c>
      <x:c r="O13240" s="268" t="n">
        <x:f>I13240*TOMATO_PRICE+J13240*CARROT_PRICE+K13240*MESCLUN_PRICE</x:f>
        <x:v>237770</x:v>
      </x:c>
      <x:c r="P13240" s="268" t="n">
        <x:f>I13240*TOMATO_FERTILIZER+J13240*CARROT_FERTILIZER+K13240*MESCLUN_FERTILIZER</x:f>
        <x:v>36520</x:v>
      </x:c>
      <x:c r="Q13240" s="268" t="n">
        <x:f>MIN(M13240,FARMER_HOURS)*FARMER_RATE+MAX(M13240-FARMER_HOURS,0)*TEMP_RATE</x:f>
        <x:v>244476.04789248164</x:v>
      </x:c>
      <x:c r="R13240" s="268" t="n">
        <x:f>O13240-P13240-Q13240-FIXED_COST</x:f>
        <x:v>-63226.04789248164</x:v>
      </x:c>
      <x:c r="S13240" s="139" t="str">
        <x:f>IF(AND(L13240&lt;=TOTAL_BED_CAP,N13240&lt;=TEMP_WORKER_CAP),"YES","NO")</x:f>
        <x:v>NO</x:v>
      </x:c>
      <x:c r="T13240" s="139" t="n">
        <x:f>IF(S13240="YES",R13240,-1E+99)</x:f>
        <x:v>-1e+99</x:v>
      </x:c>
    </x:row>
    <x:row r="13241">
      <x:c r="A13241" s="139"/>
      <x:c r="B13241" s="139"/>
      <x:c r="C13241" s="139"/>
      <x:c r="D13241" s="139"/>
      <x:c r="E13241" s="139"/>
      <x:c r="F13241" s="139"/>
      <x:c r="G13241" s="139"/>
      <x:c r="H13241" s="139"/>
      <x:c r="I13241" s="266" t="n">
        <x:f>INT((ROW()-ROW($I$46))/((CARROT_CAP+1)*(MESCLUN_CAP+1)))</x:f>
        <x:v>20</x:v>
      </x:c>
      <x:c r="J13241" s="266" t="n">
        <x:f>MOD(INT((ROW()-ROW($I$46))/(MESCLUN_CAP+1)),CARROT_CAP+1)</x:f>
        <x:v>5</x:v>
      </x:c>
      <x:c r="K13241" s="266" t="n">
        <x:f>MOD(ROW()-ROW($I$46),MESCLUN_CAP+1)</x:f>
        <x:v>20</x:v>
      </x:c>
      <x:c r="L13241" s="266" t="n">
        <x:f>SUM(I13241:K13241)</x:f>
        <x:v>45</x:v>
      </x:c>
      <x:c r="M13241" s="267" t="n">
        <x:f>I13241*TOMATO_HOURS*WEEKS*(1+TOMATO_DIM)^I13241+J13241*CARROT_HOURS*WEEKS*(1+CARROT_DIM)^J13241+K13241*MESCLUN_HOURS*WEEKS*(1+MESCLUN_DIM)^K13241</x:f>
        <x:v>13433.04464925742</x:v>
      </x:c>
      <x:c r="N13241" s="267" t="n">
        <x:f>MAX(M13241-FARMER_HOURS,0)/TEMP_HOURS_PER_WORKER</x:f>
        <x:v>8.828503228650986</x:v>
      </x:c>
      <x:c r="O13241" s="268" t="n">
        <x:f>I13241*TOMATO_PRICE+J13241*CARROT_PRICE+K13241*MESCLUN_PRICE</x:f>
        <x:v>240470</x:v>
      </x:c>
      <x:c r="P13241" s="268" t="n">
        <x:f>I13241*TOMATO_FERTILIZER+J13241*CARROT_FERTILIZER+K13241*MESCLUN_FERTILIZER</x:f>
        <x:v>37400</x:v>
      </x:c>
      <x:c r="Q13241" s="268" t="n">
        <x:f>MIN(M13241,FARMER_HOURS)*FARMER_RATE+MAX(M13241-FARMER_HOURS,0)*TEMP_RATE</x:f>
        <x:v>245712.58071627462</x:v>
      </x:c>
      <x:c r="R13241" s="268" t="n">
        <x:f>O13241-P13241-Q13241-FIXED_COST</x:f>
        <x:v>-62642.58071627462</x:v>
      </x:c>
      <x:c r="S13241" s="139" t="str">
        <x:f>IF(AND(L13241&lt;=TOTAL_BED_CAP,N13241&lt;=TEMP_WORKER_CAP),"YES","NO")</x:f>
        <x:v>NO</x:v>
      </x:c>
      <x:c r="T13241" s="139" t="n">
        <x:f>IF(S13241="YES",R13241,-1E+99)</x:f>
        <x:v>-1e+99</x:v>
      </x:c>
    </x:row>
    <x:row r="13242">
      <x:c r="A13242" s="139"/>
      <x:c r="B13242" s="139"/>
      <x:c r="C13242" s="139"/>
      <x:c r="D13242" s="139"/>
      <x:c r="E13242" s="139"/>
      <x:c r="F13242" s="139"/>
      <x:c r="G13242" s="139"/>
      <x:c r="H13242" s="139"/>
      <x:c r="I13242" s="266" t="n">
        <x:f>INT((ROW()-ROW($I$46))/((CARROT_CAP+1)*(MESCLUN_CAP+1)))</x:f>
        <x:v>20</x:v>
      </x:c>
      <x:c r="J13242" s="266" t="n">
        <x:f>MOD(INT((ROW()-ROW($I$46))/(MESCLUN_CAP+1)),CARROT_CAP+1)</x:f>
        <x:v>5</x:v>
      </x:c>
      <x:c r="K13242" s="266" t="n">
        <x:f>MOD(ROW()-ROW($I$46),MESCLUN_CAP+1)</x:f>
        <x:v>21</x:v>
      </x:c>
      <x:c r="L13242" s="266" t="n">
        <x:f>SUM(I13242:K13242)</x:f>
        <x:v>46</x:v>
      </x:c>
      <x:c r="M13242" s="267" t="n">
        <x:f>I13242*TOMATO_HOURS*WEEKS*(1+TOMATO_DIM)^I13242+J13242*CARROT_HOURS*WEEKS*(1+CARROT_DIM)^J13242+K13242*MESCLUN_HOURS*WEEKS*(1+MESCLUN_DIM)^K13242</x:f>
        <x:v>13505.880389483864</x:v>
      </x:c>
      <x:c r="N13242" s="267" t="n">
        <x:f>MAX(M13242-FARMER_HOURS,0)/TEMP_HOURS_PER_WORKER</x:f>
        <x:v>8.879083603808239</x:v>
      </x:c>
      <x:c r="O13242" s="268" t="n">
        <x:f>I13242*TOMATO_PRICE+J13242*CARROT_PRICE+K13242*MESCLUN_PRICE</x:f>
        <x:v>243170</x:v>
      </x:c>
      <x:c r="P13242" s="268" t="n">
        <x:f>I13242*TOMATO_FERTILIZER+J13242*CARROT_FERTILIZER+K13242*MESCLUN_FERTILIZER</x:f>
        <x:v>38280</x:v>
      </x:c>
      <x:c r="Q13242" s="268" t="n">
        <x:f>MIN(M13242,FARMER_HOURS)*FARMER_RATE+MAX(M13242-FARMER_HOURS,0)*TEMP_RATE</x:f>
        <x:v>246977.09009520596</x:v>
      </x:c>
      <x:c r="R13242" s="268" t="n">
        <x:f>O13242-P13242-Q13242-FIXED_COST</x:f>
        <x:v>-62087.09009520596</x:v>
      </x:c>
      <x:c r="S13242" s="139" t="str">
        <x:f>IF(AND(L13242&lt;=TOTAL_BED_CAP,N13242&lt;=TEMP_WORKER_CAP),"YES","NO")</x:f>
        <x:v>NO</x:v>
      </x:c>
      <x:c r="T13242" s="139" t="n">
        <x:f>IF(S13242="YES",R13242,-1E+99)</x:f>
        <x:v>-1e+99</x:v>
      </x:c>
    </x:row>
    <x:row r="13243">
      <x:c r="A13243" s="139"/>
      <x:c r="B13243" s="139"/>
      <x:c r="C13243" s="139"/>
      <x:c r="D13243" s="139"/>
      <x:c r="E13243" s="139"/>
      <x:c r="F13243" s="139"/>
      <x:c r="G13243" s="139"/>
      <x:c r="H13243" s="139"/>
      <x:c r="I13243" s="266" t="n">
        <x:f>INT((ROW()-ROW($I$46))/((CARROT_CAP+1)*(MESCLUN_CAP+1)))</x:f>
        <x:v>20</x:v>
      </x:c>
      <x:c r="J13243" s="266" t="n">
        <x:f>MOD(INT((ROW()-ROW($I$46))/(MESCLUN_CAP+1)),CARROT_CAP+1)</x:f>
        <x:v>5</x:v>
      </x:c>
      <x:c r="K13243" s="266" t="n">
        <x:f>MOD(ROW()-ROW($I$46),MESCLUN_CAP+1)</x:f>
        <x:v>22</x:v>
      </x:c>
      <x:c r="L13243" s="266" t="n">
        <x:f>SUM(I13243:K13243)</x:f>
        <x:v>47</x:v>
      </x:c>
      <x:c r="M13243" s="267" t="n">
        <x:f>I13243*TOMATO_HOURS*WEEKS*(1+TOMATO_DIM)^I13243+J13243*CARROT_HOURS*WEEKS*(1+CARROT_DIM)^J13243+K13243*MESCLUN_HOURS*WEEKS*(1+MESCLUN_DIM)^K13243</x:f>
        <x:v>13580.35673673026</x:v>
      </x:c>
      <x:c r="N13243" s="267" t="n">
        <x:f>MAX(M13243-FARMER_HOURS,0)/TEMP_HOURS_PER_WORKER</x:f>
        <x:v>8.930803289396014</x:v>
      </x:c>
      <x:c r="O13243" s="268" t="n">
        <x:f>I13243*TOMATO_PRICE+J13243*CARROT_PRICE+K13243*MESCLUN_PRICE</x:f>
        <x:v>245870</x:v>
      </x:c>
      <x:c r="P13243" s="268" t="n">
        <x:f>I13243*TOMATO_FERTILIZER+J13243*CARROT_FERTILIZER+K13243*MESCLUN_FERTILIZER</x:f>
        <x:v>39160</x:v>
      </x:c>
      <x:c r="Q13243" s="268" t="n">
        <x:f>MIN(M13243,FARMER_HOURS)*FARMER_RATE+MAX(M13243-FARMER_HOURS,0)*TEMP_RATE</x:f>
        <x:v>248270.08223490036</x:v>
      </x:c>
      <x:c r="R13243" s="268" t="n">
        <x:f>O13243-P13243-Q13243-FIXED_COST</x:f>
        <x:v>-61560.08223490036</x:v>
      </x:c>
      <x:c r="S13243" s="139" t="str">
        <x:f>IF(AND(L13243&lt;=TOTAL_BED_CAP,N13243&lt;=TEMP_WORKER_CAP),"YES","NO")</x:f>
        <x:v>NO</x:v>
      </x:c>
      <x:c r="T13243" s="139" t="n">
        <x:f>IF(S13243="YES",R13243,-1E+99)</x:f>
        <x:v>-1e+99</x:v>
      </x:c>
    </x:row>
    <x:row r="13244">
      <x:c r="A13244" s="139"/>
      <x:c r="B13244" s="139"/>
      <x:c r="C13244" s="139"/>
      <x:c r="D13244" s="139"/>
      <x:c r="E13244" s="139"/>
      <x:c r="F13244" s="139"/>
      <x:c r="G13244" s="139"/>
      <x:c r="H13244" s="139"/>
      <x:c r="I13244" s="266" t="n">
        <x:f>INT((ROW()-ROW($I$46))/((CARROT_CAP+1)*(MESCLUN_CAP+1)))</x:f>
        <x:v>20</x:v>
      </x:c>
      <x:c r="J13244" s="266" t="n">
        <x:f>MOD(INT((ROW()-ROW($I$46))/(MESCLUN_CAP+1)),CARROT_CAP+1)</x:f>
        <x:v>5</x:v>
      </x:c>
      <x:c r="K13244" s="266" t="n">
        <x:f>MOD(ROW()-ROW($I$46),MESCLUN_CAP+1)</x:f>
        <x:v>23</x:v>
      </x:c>
      <x:c r="L13244" s="266" t="n">
        <x:f>SUM(I13244:K13244)</x:f>
        <x:v>48</x:v>
      </x:c>
      <x:c r="M13244" s="267" t="n">
        <x:f>I13244*TOMATO_HOURS*WEEKS*(1+TOMATO_DIM)^I13244+J13244*CARROT_HOURS*WEEKS*(1+CARROT_DIM)^J13244+K13244*MESCLUN_HOURS*WEEKS*(1+MESCLUN_DIM)^K13244</x:f>
        <x:v>13656.503325587695</x:v>
      </x:c>
      <x:c r="N13244" s="267" t="n">
        <x:f>MAX(M13244-FARMER_HOURS,0)/TEMP_HOURS_PER_WORKER</x:f>
        <x:v>8.983682864991454</x:v>
      </x:c>
      <x:c r="O13244" s="268" t="n">
        <x:f>I13244*TOMATO_PRICE+J13244*CARROT_PRICE+K13244*MESCLUN_PRICE</x:f>
        <x:v>248570</x:v>
      </x:c>
      <x:c r="P13244" s="268" t="n">
        <x:f>I13244*TOMATO_FERTILIZER+J13244*CARROT_FERTILIZER+K13244*MESCLUN_FERTILIZER</x:f>
        <x:v>40040</x:v>
      </x:c>
      <x:c r="Q13244" s="268" t="n">
        <x:f>MIN(M13244,FARMER_HOURS)*FARMER_RATE+MAX(M13244-FARMER_HOURS,0)*TEMP_RATE</x:f>
        <x:v>249592.07162478636</x:v>
      </x:c>
      <x:c r="R13244" s="268" t="n">
        <x:f>O13244-P13244-Q13244-FIXED_COST</x:f>
        <x:v>-61062.07162478636</x:v>
      </x:c>
      <x:c r="S13244" s="139" t="str">
        <x:f>IF(AND(L13244&lt;=TOTAL_BED_CAP,N13244&lt;=TEMP_WORKER_CAP),"YES","NO")</x:f>
        <x:v>NO</x:v>
      </x:c>
      <x:c r="T13244" s="139" t="n">
        <x:f>IF(S13244="YES",R13244,-1E+99)</x:f>
        <x:v>-1e+99</x:v>
      </x:c>
    </x:row>
    <x:row r="13245">
      <x:c r="A13245" s="139"/>
      <x:c r="B13245" s="139"/>
      <x:c r="C13245" s="139"/>
      <x:c r="D13245" s="139"/>
      <x:c r="E13245" s="139"/>
      <x:c r="F13245" s="139"/>
      <x:c r="G13245" s="139"/>
      <x:c r="H13245" s="139"/>
      <x:c r="I13245" s="266" t="n">
        <x:f>INT((ROW()-ROW($I$46))/((CARROT_CAP+1)*(MESCLUN_CAP+1)))</x:f>
        <x:v>20</x:v>
      </x:c>
      <x:c r="J13245" s="266" t="n">
        <x:f>MOD(INT((ROW()-ROW($I$46))/(MESCLUN_CAP+1)),CARROT_CAP+1)</x:f>
        <x:v>5</x:v>
      </x:c>
      <x:c r="K13245" s="266" t="n">
        <x:f>MOD(ROW()-ROW($I$46),MESCLUN_CAP+1)</x:f>
        <x:v>24</x:v>
      </x:c>
      <x:c r="L13245" s="266" t="n">
        <x:f>SUM(I13245:K13245)</x:f>
        <x:v>49</x:v>
      </x:c>
      <x:c r="M13245" s="267" t="n">
        <x:f>I13245*TOMATO_HOURS*WEEKS*(1+TOMATO_DIM)^I13245+J13245*CARROT_HOURS*WEEKS*(1+CARROT_DIM)^J13245+K13245*MESCLUN_HOURS*WEEKS*(1+MESCLUN_DIM)^K13245</x:f>
        <x:v>13734.350275167191</x:v>
      </x:c>
      <x:c r="N13245" s="267" t="n">
        <x:f>MAX(M13245-FARMER_HOURS,0)/TEMP_HOURS_PER_WORKER</x:f>
        <x:v>9.037743246643883</x:v>
      </x:c>
      <x:c r="O13245" s="268" t="n">
        <x:f>I13245*TOMATO_PRICE+J13245*CARROT_PRICE+K13245*MESCLUN_PRICE</x:f>
        <x:v>251270</x:v>
      </x:c>
      <x:c r="P13245" s="268" t="n">
        <x:f>I13245*TOMATO_FERTILIZER+J13245*CARROT_FERTILIZER+K13245*MESCLUN_FERTILIZER</x:f>
        <x:v>40920</x:v>
      </x:c>
      <x:c r="Q13245" s="268" t="n">
        <x:f>MIN(M13245,FARMER_HOURS)*FARMER_RATE+MAX(M13245-FARMER_HOURS,0)*TEMP_RATE</x:f>
        <x:v>250943.58116609708</x:v>
      </x:c>
      <x:c r="R13245" s="268" t="n">
        <x:f>O13245-P13245-Q13245-FIXED_COST</x:f>
        <x:v>-60593.58116609708</x:v>
      </x:c>
      <x:c r="S13245" s="139" t="str">
        <x:f>IF(AND(L13245&lt;=TOTAL_BED_CAP,N13245&lt;=TEMP_WORKER_CAP),"YES","NO")</x:f>
        <x:v>NO</x:v>
      </x:c>
      <x:c r="T13245" s="139" t="n">
        <x:f>IF(S13245="YES",R13245,-1E+99)</x:f>
        <x:v>-1e+99</x:v>
      </x:c>
    </x:row>
    <x:row r="13246">
      <x:c r="A13246" s="139"/>
      <x:c r="B13246" s="139"/>
      <x:c r="C13246" s="139"/>
      <x:c r="D13246" s="139"/>
      <x:c r="E13246" s="139"/>
      <x:c r="F13246" s="139"/>
      <x:c r="G13246" s="139"/>
      <x:c r="H13246" s="139"/>
      <x:c r="I13246" s="266" t="n">
        <x:f>INT((ROW()-ROW($I$46))/((CARROT_CAP+1)*(MESCLUN_CAP+1)))</x:f>
        <x:v>20</x:v>
      </x:c>
      <x:c r="J13246" s="266" t="n">
        <x:f>MOD(INT((ROW()-ROW($I$46))/(MESCLUN_CAP+1)),CARROT_CAP+1)</x:f>
        <x:v>5</x:v>
      </x:c>
      <x:c r="K13246" s="266" t="n">
        <x:f>MOD(ROW()-ROW($I$46),MESCLUN_CAP+1)</x:f>
        <x:v>25</x:v>
      </x:c>
      <x:c r="L13246" s="266" t="n">
        <x:f>SUM(I13246:K13246)</x:f>
        <x:v>50</x:v>
      </x:c>
      <x:c r="M13246" s="267" t="n">
        <x:f>I13246*TOMATO_HOURS*WEEKS*(1+TOMATO_DIM)^I13246+J13246*CARROT_HOURS*WEEKS*(1+CARROT_DIM)^J13246+K13246*MESCLUN_HOURS*WEEKS*(1+MESCLUN_DIM)^K13246</x:f>
        <x:v>13813.928196582288</x:v>
      </x:c>
      <x:c r="N13246" s="267" t="n">
        <x:f>MAX(M13246-FARMER_HOURS,0)/TEMP_HOURS_PER_WORKER</x:f>
        <x:v>9.093005692071033</x:v>
      </x:c>
      <x:c r="O13246" s="268" t="n">
        <x:f>I13246*TOMATO_PRICE+J13246*CARROT_PRICE+K13246*MESCLUN_PRICE</x:f>
        <x:v>253970</x:v>
      </x:c>
      <x:c r="P13246" s="268" t="n">
        <x:f>I13246*TOMATO_FERTILIZER+J13246*CARROT_FERTILIZER+K13246*MESCLUN_FERTILIZER</x:f>
        <x:v>41800</x:v>
      </x:c>
      <x:c r="Q13246" s="268" t="n">
        <x:f>MIN(M13246,FARMER_HOURS)*FARMER_RATE+MAX(M13246-FARMER_HOURS,0)*TEMP_RATE</x:f>
        <x:v>252325.14230177584</x:v>
      </x:c>
      <x:c r="R13246" s="268" t="n">
        <x:f>O13246-P13246-Q13246-FIXED_COST</x:f>
        <x:v>-60155.142301775835</x:v>
      </x:c>
      <x:c r="S13246" s="139" t="str">
        <x:f>IF(AND(L13246&lt;=TOTAL_BED_CAP,N13246&lt;=TEMP_WORKER_CAP),"YES","NO")</x:f>
        <x:v>NO</x:v>
      </x:c>
      <x:c r="T13246" s="139" t="n">
        <x:f>IF(S13246="YES",R13246,-1E+99)</x:f>
        <x:v>-1e+99</x:v>
      </x:c>
    </x:row>
    <x:row r="13247">
      <x:c r="A13247" s="139"/>
      <x:c r="B13247" s="139"/>
      <x:c r="C13247" s="139"/>
      <x:c r="D13247" s="139"/>
      <x:c r="E13247" s="139"/>
      <x:c r="F13247" s="139"/>
      <x:c r="G13247" s="139"/>
      <x:c r="H13247" s="139"/>
      <x:c r="I13247" s="266" t="n">
        <x:f>INT((ROW()-ROW($I$46))/((CARROT_CAP+1)*(MESCLUN_CAP+1)))</x:f>
        <x:v>20</x:v>
      </x:c>
      <x:c r="J13247" s="266" t="n">
        <x:f>MOD(INT((ROW()-ROW($I$46))/(MESCLUN_CAP+1)),CARROT_CAP+1)</x:f>
        <x:v>5</x:v>
      </x:c>
      <x:c r="K13247" s="266" t="n">
        <x:f>MOD(ROW()-ROW($I$46),MESCLUN_CAP+1)</x:f>
        <x:v>26</x:v>
      </x:c>
      <x:c r="L13247" s="266" t="n">
        <x:f>SUM(I13247:K13247)</x:f>
        <x:v>51</x:v>
      </x:c>
      <x:c r="M13247" s="267" t="n">
        <x:f>I13247*TOMATO_HOURS*WEEKS*(1+TOMATO_DIM)^I13247+J13247*CARROT_HOURS*WEEKS*(1+CARROT_DIM)^J13247+K13247*MESCLUN_HOURS*WEEKS*(1+MESCLUN_DIM)^K13247</x:f>
        <x:v>13895.268200543007</x:v>
      </x:c>
      <x:c r="N13247" s="267" t="n">
        <x:f>MAX(M13247-FARMER_HOURS,0)/TEMP_HOURS_PER_WORKER</x:f>
        <x:v>9.149491805932644</x:v>
      </x:c>
      <x:c r="O13247" s="268" t="n">
        <x:f>I13247*TOMATO_PRICE+J13247*CARROT_PRICE+K13247*MESCLUN_PRICE</x:f>
        <x:v>256670</x:v>
      </x:c>
      <x:c r="P13247" s="268" t="n">
        <x:f>I13247*TOMATO_FERTILIZER+J13247*CARROT_FERTILIZER+K13247*MESCLUN_FERTILIZER</x:f>
        <x:v>42680</x:v>
      </x:c>
      <x:c r="Q13247" s="268" t="n">
        <x:f>MIN(M13247,FARMER_HOURS)*FARMER_RATE+MAX(M13247-FARMER_HOURS,0)*TEMP_RATE</x:f>
        <x:v>253737.2951483161</x:v>
      </x:c>
      <x:c r="R13247" s="268" t="n">
        <x:f>O13247-P13247-Q13247-FIXED_COST</x:f>
        <x:v>-59747.2951483161</x:v>
      </x:c>
      <x:c r="S13247" s="139" t="str">
        <x:f>IF(AND(L13247&lt;=TOTAL_BED_CAP,N13247&lt;=TEMP_WORKER_CAP),"YES","NO")</x:f>
        <x:v>NO</x:v>
      </x:c>
      <x:c r="T13247" s="139" t="n">
        <x:f>IF(S13247="YES",R13247,-1E+99)</x:f>
        <x:v>-1e+99</x:v>
      </x:c>
    </x:row>
    <x:row r="13248">
      <x:c r="A13248" s="139"/>
      <x:c r="B13248" s="139"/>
      <x:c r="C13248" s="139"/>
      <x:c r="D13248" s="139"/>
      <x:c r="E13248" s="139"/>
      <x:c r="F13248" s="139"/>
      <x:c r="G13248" s="139"/>
      <x:c r="H13248" s="139"/>
      <x:c r="I13248" s="266" t="n">
        <x:f>INT((ROW()-ROW($I$46))/((CARROT_CAP+1)*(MESCLUN_CAP+1)))</x:f>
        <x:v>20</x:v>
      </x:c>
      <x:c r="J13248" s="266" t="n">
        <x:f>MOD(INT((ROW()-ROW($I$46))/(MESCLUN_CAP+1)),CARROT_CAP+1)</x:f>
        <x:v>5</x:v>
      </x:c>
      <x:c r="K13248" s="266" t="n">
        <x:f>MOD(ROW()-ROW($I$46),MESCLUN_CAP+1)</x:f>
        <x:v>27</x:v>
      </x:c>
      <x:c r="L13248" s="266" t="n">
        <x:f>SUM(I13248:K13248)</x:f>
        <x:v>52</x:v>
      </x:c>
      <x:c r="M13248" s="267" t="n">
        <x:f>I13248*TOMATO_HOURS*WEEKS*(1+TOMATO_DIM)^I13248+J13248*CARROT_HOURS*WEEKS*(1+CARROT_DIM)^J13248+K13248*MESCLUN_HOURS*WEEKS*(1+MESCLUN_DIM)^K13248</x:f>
        <x:v>13978.401905062763</x:v>
      </x:c>
      <x:c r="N13248" s="267" t="n">
        <x:f>MAX(M13248-FARMER_HOURS,0)/TEMP_HOURS_PER_WORKER</x:f>
        <x:v>9.207223545182474</x:v>
      </x:c>
      <x:c r="O13248" s="268" t="n">
        <x:f>I13248*TOMATO_PRICE+J13248*CARROT_PRICE+K13248*MESCLUN_PRICE</x:f>
        <x:v>259370</x:v>
      </x:c>
      <x:c r="P13248" s="268" t="n">
        <x:f>I13248*TOMATO_FERTILIZER+J13248*CARROT_FERTILIZER+K13248*MESCLUN_FERTILIZER</x:f>
        <x:v>43560</x:v>
      </x:c>
      <x:c r="Q13248" s="268" t="n">
        <x:f>MIN(M13248,FARMER_HOURS)*FARMER_RATE+MAX(M13248-FARMER_HOURS,0)*TEMP_RATE</x:f>
        <x:v>255180.58862956185</x:v>
      </x:c>
      <x:c r="R13248" s="268" t="n">
        <x:f>O13248-P13248-Q13248-FIXED_COST</x:f>
        <x:v>-59370.588629561855</x:v>
      </x:c>
      <x:c r="S13248" s="139" t="str">
        <x:f>IF(AND(L13248&lt;=TOTAL_BED_CAP,N13248&lt;=TEMP_WORKER_CAP),"YES","NO")</x:f>
        <x:v>NO</x:v>
      </x:c>
      <x:c r="T13248" s="139" t="n">
        <x:f>IF(S13248="YES",R13248,-1E+99)</x:f>
        <x:v>-1e+99</x:v>
      </x:c>
    </x:row>
    <x:row r="13249">
      <x:c r="A13249" s="139"/>
      <x:c r="B13249" s="139"/>
      <x:c r="C13249" s="139"/>
      <x:c r="D13249" s="139"/>
      <x:c r="E13249" s="139"/>
      <x:c r="F13249" s="139"/>
      <x:c r="G13249" s="139"/>
      <x:c r="H13249" s="139"/>
      <x:c r="I13249" s="266" t="n">
        <x:f>INT((ROW()-ROW($I$46))/((CARROT_CAP+1)*(MESCLUN_CAP+1)))</x:f>
        <x:v>20</x:v>
      </x:c>
      <x:c r="J13249" s="266" t="n">
        <x:f>MOD(INT((ROW()-ROW($I$46))/(MESCLUN_CAP+1)),CARROT_CAP+1)</x:f>
        <x:v>5</x:v>
      </x:c>
      <x:c r="K13249" s="266" t="n">
        <x:f>MOD(ROW()-ROW($I$46),MESCLUN_CAP+1)</x:f>
        <x:v>28</x:v>
      </x:c>
      <x:c r="L13249" s="266" t="n">
        <x:f>SUM(I13249:K13249)</x:f>
        <x:v>53</x:v>
      </x:c>
      <x:c r="M13249" s="267" t="n">
        <x:f>I13249*TOMATO_HOURS*WEEKS*(1+TOMATO_DIM)^I13249+J13249*CARROT_HOURS*WEEKS*(1+CARROT_DIM)^J13249+K13249*MESCLUN_HOURS*WEEKS*(1+MESCLUN_DIM)^K13249</x:f>
        <x:v>14063.361443279917</x:v>
      </x:c>
      <x:c r="N13249" s="267" t="n">
        <x:f>MAX(M13249-FARMER_HOURS,0)/TEMP_HOURS_PER_WORKER</x:f>
        <x:v>9.266223224499942</x:v>
      </x:c>
      <x:c r="O13249" s="268" t="n">
        <x:f>I13249*TOMATO_PRICE+J13249*CARROT_PRICE+K13249*MESCLUN_PRICE</x:f>
        <x:v>262070</x:v>
      </x:c>
      <x:c r="P13249" s="268" t="n">
        <x:f>I13249*TOMATO_FERTILIZER+J13249*CARROT_FERTILIZER+K13249*MESCLUN_FERTILIZER</x:f>
        <x:v>44440</x:v>
      </x:c>
      <x:c r="Q13249" s="268" t="n">
        <x:f>MIN(M13249,FARMER_HOURS)*FARMER_RATE+MAX(M13249-FARMER_HOURS,0)*TEMP_RATE</x:f>
        <x:v>256655.58061249854</x:v>
      </x:c>
      <x:c r="R13249" s="268" t="n">
        <x:f>O13249-P13249-Q13249-FIXED_COST</x:f>
        <x:v>-59025.58061249854</x:v>
      </x:c>
      <x:c r="S13249" s="139" t="str">
        <x:f>IF(AND(L13249&lt;=TOTAL_BED_CAP,N13249&lt;=TEMP_WORKER_CAP),"YES","NO")</x:f>
        <x:v>NO</x:v>
      </x:c>
      <x:c r="T13249" s="139" t="n">
        <x:f>IF(S13249="YES",R13249,-1E+99)</x:f>
        <x:v>-1e+99</x:v>
      </x:c>
    </x:row>
    <x:row r="13250">
      <x:c r="A13250" s="139"/>
      <x:c r="B13250" s="139"/>
      <x:c r="C13250" s="139"/>
      <x:c r="D13250" s="139"/>
      <x:c r="E13250" s="139"/>
      <x:c r="F13250" s="139"/>
      <x:c r="G13250" s="139"/>
      <x:c r="H13250" s="139"/>
      <x:c r="I13250" s="266" t="n">
        <x:f>INT((ROW()-ROW($I$46))/((CARROT_CAP+1)*(MESCLUN_CAP+1)))</x:f>
        <x:v>20</x:v>
      </x:c>
      <x:c r="J13250" s="266" t="n">
        <x:f>MOD(INT((ROW()-ROW($I$46))/(MESCLUN_CAP+1)),CARROT_CAP+1)</x:f>
        <x:v>5</x:v>
      </x:c>
      <x:c r="K13250" s="266" t="n">
        <x:f>MOD(ROW()-ROW($I$46),MESCLUN_CAP+1)</x:f>
        <x:v>29</x:v>
      </x:c>
      <x:c r="L13250" s="266" t="n">
        <x:f>SUM(I13250:K13250)</x:f>
        <x:v>54</x:v>
      </x:c>
      <x:c r="M13250" s="267" t="n">
        <x:f>I13250*TOMATO_HOURS*WEEKS*(1+TOMATO_DIM)^I13250+J13250*CARROT_HOURS*WEEKS*(1+CARROT_DIM)^J13250+K13250*MESCLUN_HOURS*WEEKS*(1+MESCLUN_DIM)^K13250</x:f>
        <x:v>14150.17947139557</x:v>
      </x:c>
      <x:c r="N13250" s="267" t="n">
        <x:f>MAX(M13250-FARMER_HOURS,0)/TEMP_HOURS_PER_WORKER</x:f>
        <x:v>9.326513521802479</x:v>
      </x:c>
      <x:c r="O13250" s="268" t="n">
        <x:f>I13250*TOMATO_PRICE+J13250*CARROT_PRICE+K13250*MESCLUN_PRICE</x:f>
        <x:v>264770</x:v>
      </x:c>
      <x:c r="P13250" s="268" t="n">
        <x:f>I13250*TOMATO_FERTILIZER+J13250*CARROT_FERTILIZER+K13250*MESCLUN_FERTILIZER</x:f>
        <x:v>45320</x:v>
      </x:c>
      <x:c r="Q13250" s="268" t="n">
        <x:f>MIN(M13250,FARMER_HOURS)*FARMER_RATE+MAX(M13250-FARMER_HOURS,0)*TEMP_RATE</x:f>
        <x:v>258162.83804506197</x:v>
      </x:c>
      <x:c r="R13250" s="268" t="n">
        <x:f>O13250-P13250-Q13250-FIXED_COST</x:f>
        <x:v>-58712.83804506197</x:v>
      </x:c>
      <x:c r="S13250" s="139" t="str">
        <x:f>IF(AND(L13250&lt;=TOTAL_BED_CAP,N13250&lt;=TEMP_WORKER_CAP),"YES","NO")</x:f>
        <x:v>NO</x:v>
      </x:c>
      <x:c r="T13250" s="139" t="n">
        <x:f>IF(S13250="YES",R13250,-1E+99)</x:f>
        <x:v>-1e+99</x:v>
      </x:c>
    </x:row>
    <x:row r="13251">
      <x:c r="A13251" s="139"/>
      <x:c r="B13251" s="139"/>
      <x:c r="C13251" s="139"/>
      <x:c r="D13251" s="139"/>
      <x:c r="E13251" s="139"/>
      <x:c r="F13251" s="139"/>
      <x:c r="G13251" s="139"/>
      <x:c r="H13251" s="139"/>
      <x:c r="I13251" s="266" t="n">
        <x:f>INT((ROW()-ROW($I$46))/((CARROT_CAP+1)*(MESCLUN_CAP+1)))</x:f>
        <x:v>20</x:v>
      </x:c>
      <x:c r="J13251" s="266" t="n">
        <x:f>MOD(INT((ROW()-ROW($I$46))/(MESCLUN_CAP+1)),CARROT_CAP+1)</x:f>
        <x:v>5</x:v>
      </x:c>
      <x:c r="K13251" s="266" t="n">
        <x:f>MOD(ROW()-ROW($I$46),MESCLUN_CAP+1)</x:f>
        <x:v>30</x:v>
      </x:c>
      <x:c r="L13251" s="266" t="n">
        <x:f>SUM(I13251:K13251)</x:f>
        <x:v>55</x:v>
      </x:c>
      <x:c r="M13251" s="267" t="n">
        <x:f>I13251*TOMATO_HOURS*WEEKS*(1+TOMATO_DIM)^I13251+J13251*CARROT_HOURS*WEEKS*(1+CARROT_DIM)^J13251+K13251*MESCLUN_HOURS*WEEKS*(1+MESCLUN_DIM)^K13251</x:f>
        <x:v>14238.88917672934</x:v>
      </x:c>
      <x:c r="N13251" s="267" t="n">
        <x:f>MAX(M13251-FARMER_HOURS,0)/TEMP_HOURS_PER_WORKER</x:f>
        <x:v>9.38811748383982</x:v>
      </x:c>
      <x:c r="O13251" s="268" t="n">
        <x:f>I13251*TOMATO_PRICE+J13251*CARROT_PRICE+K13251*MESCLUN_PRICE</x:f>
        <x:v>267470</x:v>
      </x:c>
      <x:c r="P13251" s="268" t="n">
        <x:f>I13251*TOMATO_FERTILIZER+J13251*CARROT_FERTILIZER+K13251*MESCLUN_FERTILIZER</x:f>
        <x:v>46200</x:v>
      </x:c>
      <x:c r="Q13251" s="268" t="n">
        <x:f>MIN(M13251,FARMER_HOURS)*FARMER_RATE+MAX(M13251-FARMER_HOURS,0)*TEMP_RATE</x:f>
        <x:v>259702.9370959955</x:v>
      </x:c>
      <x:c r="R13251" s="268" t="n">
        <x:f>O13251-P13251-Q13251-FIXED_COST</x:f>
        <x:v>-58432.9370959955</x:v>
      </x:c>
      <x:c r="S13251" s="139" t="str">
        <x:f>IF(AND(L13251&lt;=TOTAL_BED_CAP,N13251&lt;=TEMP_WORKER_CAP),"YES","NO")</x:f>
        <x:v>NO</x:v>
      </x:c>
      <x:c r="T13251" s="139" t="n">
        <x:f>IF(S13251="YES",R13251,-1E+99)</x:f>
        <x:v>-1e+99</x:v>
      </x:c>
    </x:row>
    <x:row r="13252">
      <x:c r="A13252" s="139"/>
      <x:c r="B13252" s="139"/>
      <x:c r="C13252" s="139"/>
      <x:c r="D13252" s="139"/>
      <x:c r="E13252" s="139"/>
      <x:c r="F13252" s="139"/>
      <x:c r="G13252" s="139"/>
      <x:c r="H13252" s="139"/>
      <x:c r="I13252" s="266" t="n">
        <x:f>INT((ROW()-ROW($I$46))/((CARROT_CAP+1)*(MESCLUN_CAP+1)))</x:f>
        <x:v>20</x:v>
      </x:c>
      <x:c r="J13252" s="266" t="n">
        <x:f>MOD(INT((ROW()-ROW($I$46))/(MESCLUN_CAP+1)),CARROT_CAP+1)</x:f>
        <x:v>6</x:v>
      </x:c>
      <x:c r="K13252" s="266" t="n">
        <x:f>MOD(ROW()-ROW($I$46),MESCLUN_CAP+1)</x:f>
        <x:v>0</x:v>
      </x:c>
      <x:c r="L13252" s="266" t="n">
        <x:f>SUM(I13252:K13252)</x:f>
        <x:v>26</x:v>
      </x:c>
      <x:c r="M13252" s="267" t="n">
        <x:f>I13252*TOMATO_HOURS*WEEKS*(1+TOMATO_DIM)^I13252+J13252*CARROT_HOURS*WEEKS*(1+CARROT_DIM)^J13252+K13252*MESCLUN_HOURS*WEEKS*(1+MESCLUN_DIM)^K13252</x:f>
        <x:v>12318.24472406442</x:v>
      </x:c>
      <x:c r="N13252" s="267" t="n">
        <x:f>MAX(M13252-FARMER_HOURS,0)/TEMP_HOURS_PER_WORKER</x:f>
        <x:v>8.054336613933625</x:v>
      </x:c>
      <x:c r="O13252" s="268" t="n">
        <x:f>I13252*TOMATO_PRICE+J13252*CARROT_PRICE+K13252*MESCLUN_PRICE</x:f>
        <x:v>188564</x:v>
      </x:c>
      <x:c r="P13252" s="268" t="n">
        <x:f>I13252*TOMATO_FERTILIZER+J13252*CARROT_FERTILIZER+K13252*MESCLUN_FERTILIZER</x:f>
        <x:v>20240</x:v>
      </x:c>
      <x:c r="Q13252" s="268" t="n">
        <x:f>MIN(M13252,FARMER_HOURS)*FARMER_RATE+MAX(M13252-FARMER_HOURS,0)*TEMP_RATE</x:f>
        <x:v>226358.4153483406</x:v>
      </x:c>
      <x:c r="R13252" s="268" t="n">
        <x:f>O13252-P13252-Q13252-FIXED_COST</x:f>
        <x:v>-78034.41534834061</x:v>
      </x:c>
      <x:c r="S13252" s="139" t="str">
        <x:f>IF(AND(L13252&lt;=TOTAL_BED_CAP,N13252&lt;=TEMP_WORKER_CAP),"YES","NO")</x:f>
        <x:v>NO</x:v>
      </x:c>
      <x:c r="T13252" s="139" t="n">
        <x:f>IF(S13252="YES",R13252,-1E+99)</x:f>
        <x:v>-1e+99</x:v>
      </x:c>
    </x:row>
    <x:row r="13253">
      <x:c r="A13253" s="139"/>
      <x:c r="B13253" s="139"/>
      <x:c r="C13253" s="139"/>
      <x:c r="D13253" s="139"/>
      <x:c r="E13253" s="139"/>
      <x:c r="F13253" s="139"/>
      <x:c r="G13253" s="139"/>
      <x:c r="H13253" s="139"/>
      <x:c r="I13253" s="266" t="n">
        <x:f>INT((ROW()-ROW($I$46))/((CARROT_CAP+1)*(MESCLUN_CAP+1)))</x:f>
        <x:v>20</x:v>
      </x:c>
      <x:c r="J13253" s="266" t="n">
        <x:f>MOD(INT((ROW()-ROW($I$46))/(MESCLUN_CAP+1)),CARROT_CAP+1)</x:f>
        <x:v>6</x:v>
      </x:c>
      <x:c r="K13253" s="266" t="n">
        <x:f>MOD(ROW()-ROW($I$46),MESCLUN_CAP+1)</x:f>
        <x:v>1</x:v>
      </x:c>
      <x:c r="L13253" s="266" t="n">
        <x:f>SUM(I13253:K13253)</x:f>
        <x:v>27</x:v>
      </x:c>
      <x:c r="M13253" s="267" t="n">
        <x:f>I13253*TOMATO_HOURS*WEEKS*(1+TOMATO_DIM)^I13253+J13253*CARROT_HOURS*WEEKS*(1+CARROT_DIM)^J13253+K13253*MESCLUN_HOURS*WEEKS*(1+MESCLUN_DIM)^K13253</x:f>
        <x:v>12363.80722406442</x:v>
      </x:c>
      <x:c r="N13253" s="267" t="n">
        <x:f>MAX(M13253-FARMER_HOURS,0)/TEMP_HOURS_PER_WORKER</x:f>
        <x:v>8.085977238933625</x:v>
      </x:c>
      <x:c r="O13253" s="268" t="n">
        <x:f>I13253*TOMATO_PRICE+J13253*CARROT_PRICE+K13253*MESCLUN_PRICE</x:f>
        <x:v>191264</x:v>
      </x:c>
      <x:c r="P13253" s="268" t="n">
        <x:f>I13253*TOMATO_FERTILIZER+J13253*CARROT_FERTILIZER+K13253*MESCLUN_FERTILIZER</x:f>
        <x:v>21120</x:v>
      </x:c>
      <x:c r="Q13253" s="268" t="n">
        <x:f>MIN(M13253,FARMER_HOURS)*FARMER_RATE+MAX(M13253-FARMER_HOURS,0)*TEMP_RATE</x:f>
        <x:v>227149.4309733406</x:v>
      </x:c>
      <x:c r="R13253" s="268" t="n">
        <x:f>O13253-P13253-Q13253-FIXED_COST</x:f>
        <x:v>-77005.43097334061</x:v>
      </x:c>
      <x:c r="S13253" s="139" t="str">
        <x:f>IF(AND(L13253&lt;=TOTAL_BED_CAP,N13253&lt;=TEMP_WORKER_CAP),"YES","NO")</x:f>
        <x:v>NO</x:v>
      </x:c>
      <x:c r="T13253" s="139" t="n">
        <x:f>IF(S13253="YES",R13253,-1E+99)</x:f>
        <x:v>-1e+99</x:v>
      </x:c>
    </x:row>
    <x:row r="13254">
      <x:c r="A13254" s="139"/>
      <x:c r="B13254" s="139"/>
      <x:c r="C13254" s="139"/>
      <x:c r="D13254" s="139"/>
      <x:c r="E13254" s="139"/>
      <x:c r="F13254" s="139"/>
      <x:c r="G13254" s="139"/>
      <x:c r="H13254" s="139"/>
      <x:c r="I13254" s="266" t="n">
        <x:f>INT((ROW()-ROW($I$46))/((CARROT_CAP+1)*(MESCLUN_CAP+1)))</x:f>
        <x:v>20</x:v>
      </x:c>
      <x:c r="J13254" s="266" t="n">
        <x:f>MOD(INT((ROW()-ROW($I$46))/(MESCLUN_CAP+1)),CARROT_CAP+1)</x:f>
        <x:v>6</x:v>
      </x:c>
      <x:c r="K13254" s="266" t="n">
        <x:f>MOD(ROW()-ROW($I$46),MESCLUN_CAP+1)</x:f>
        <x:v>2</x:v>
      </x:c>
      <x:c r="L13254" s="266" t="n">
        <x:f>SUM(I13254:K13254)</x:f>
        <x:v>28</x:v>
      </x:c>
      <x:c r="M13254" s="267" t="n">
        <x:f>I13254*TOMATO_HOURS*WEEKS*(1+TOMATO_DIM)^I13254+J13254*CARROT_HOURS*WEEKS*(1+CARROT_DIM)^J13254+K13254*MESCLUN_HOURS*WEEKS*(1+MESCLUN_DIM)^K13254</x:f>
        <x:v>12410.50878656442</x:v>
      </x:c>
      <x:c r="N13254" s="267" t="n">
        <x:f>MAX(M13254-FARMER_HOURS,0)/TEMP_HOURS_PER_WORKER</x:f>
        <x:v>8.118408879558626</x:v>
      </x:c>
      <x:c r="O13254" s="268" t="n">
        <x:f>I13254*TOMATO_PRICE+J13254*CARROT_PRICE+K13254*MESCLUN_PRICE</x:f>
        <x:v>193964</x:v>
      </x:c>
      <x:c r="P13254" s="268" t="n">
        <x:f>I13254*TOMATO_FERTILIZER+J13254*CARROT_FERTILIZER+K13254*MESCLUN_FERTILIZER</x:f>
        <x:v>22000</x:v>
      </x:c>
      <x:c r="Q13254" s="268" t="n">
        <x:f>MIN(M13254,FARMER_HOURS)*FARMER_RATE+MAX(M13254-FARMER_HOURS,0)*TEMP_RATE</x:f>
        <x:v>227960.2219889656</x:v>
      </x:c>
      <x:c r="R13254" s="268" t="n">
        <x:f>O13254-P13254-Q13254-FIXED_COST</x:f>
        <x:v>-75996.22198896561</x:v>
      </x:c>
      <x:c r="S13254" s="139" t="str">
        <x:f>IF(AND(L13254&lt;=TOTAL_BED_CAP,N13254&lt;=TEMP_WORKER_CAP),"YES","NO")</x:f>
        <x:v>NO</x:v>
      </x:c>
      <x:c r="T13254" s="139" t="n">
        <x:f>IF(S13254="YES",R13254,-1E+99)</x:f>
        <x:v>-1e+99</x:v>
      </x:c>
    </x:row>
    <x:row r="13255">
      <x:c r="A13255" s="139"/>
      <x:c r="B13255" s="139"/>
      <x:c r="C13255" s="139"/>
      <x:c r="D13255" s="139"/>
      <x:c r="E13255" s="139"/>
      <x:c r="F13255" s="139"/>
      <x:c r="G13255" s="139"/>
      <x:c r="H13255" s="139"/>
      <x:c r="I13255" s="266" t="n">
        <x:f>INT((ROW()-ROW($I$46))/((CARROT_CAP+1)*(MESCLUN_CAP+1)))</x:f>
        <x:v>20</x:v>
      </x:c>
      <x:c r="J13255" s="266" t="n">
        <x:f>MOD(INT((ROW()-ROW($I$46))/(MESCLUN_CAP+1)),CARROT_CAP+1)</x:f>
        <x:v>6</x:v>
      </x:c>
      <x:c r="K13255" s="266" t="n">
        <x:f>MOD(ROW()-ROW($I$46),MESCLUN_CAP+1)</x:f>
        <x:v>3</x:v>
      </x:c>
      <x:c r="L13255" s="266" t="n">
        <x:f>SUM(I13255:K13255)</x:f>
        <x:v>29</x:v>
      </x:c>
      <x:c r="M13255" s="267" t="n">
        <x:f>I13255*TOMATO_HOURS*WEEKS*(1+TOMATO_DIM)^I13255+J13255*CARROT_HOURS*WEEKS*(1+CARROT_DIM)^J13255+K13255*MESCLUN_HOURS*WEEKS*(1+MESCLUN_DIM)^K13255</x:f>
        <x:v>12458.370768986295</x:v>
      </x:c>
      <x:c r="N13255" s="267" t="n">
        <x:f>MAX(M13255-FARMER_HOURS,0)/TEMP_HOURS_PER_WORKER</x:f>
        <x:v>8.151646367351594</x:v>
      </x:c>
      <x:c r="O13255" s="268" t="n">
        <x:f>I13255*TOMATO_PRICE+J13255*CARROT_PRICE+K13255*MESCLUN_PRICE</x:f>
        <x:v>196664</x:v>
      </x:c>
      <x:c r="P13255" s="268" t="n">
        <x:f>I13255*TOMATO_FERTILIZER+J13255*CARROT_FERTILIZER+K13255*MESCLUN_FERTILIZER</x:f>
        <x:v>22880</x:v>
      </x:c>
      <x:c r="Q13255" s="268" t="n">
        <x:f>MIN(M13255,FARMER_HOURS)*FARMER_RATE+MAX(M13255-FARMER_HOURS,0)*TEMP_RATE</x:f>
        <x:v>228791.15918378983</x:v>
      </x:c>
      <x:c r="R13255" s="268" t="n">
        <x:f>O13255-P13255-Q13255-FIXED_COST</x:f>
        <x:v>-75007.15918378983</x:v>
      </x:c>
      <x:c r="S13255" s="139" t="str">
        <x:f>IF(AND(L13255&lt;=TOTAL_BED_CAP,N13255&lt;=TEMP_WORKER_CAP),"YES","NO")</x:f>
        <x:v>NO</x:v>
      </x:c>
      <x:c r="T13255" s="139" t="n">
        <x:f>IF(S13255="YES",R13255,-1E+99)</x:f>
        <x:v>-1e+99</x:v>
      </x:c>
    </x:row>
    <x:row r="13256">
      <x:c r="A13256" s="139"/>
      <x:c r="B13256" s="139"/>
      <x:c r="C13256" s="139"/>
      <x:c r="D13256" s="139"/>
      <x:c r="E13256" s="139"/>
      <x:c r="F13256" s="139"/>
      <x:c r="G13256" s="139"/>
      <x:c r="H13256" s="139"/>
      <x:c r="I13256" s="266" t="n">
        <x:f>INT((ROW()-ROW($I$46))/((CARROT_CAP+1)*(MESCLUN_CAP+1)))</x:f>
        <x:v>20</x:v>
      </x:c>
      <x:c r="J13256" s="266" t="n">
        <x:f>MOD(INT((ROW()-ROW($I$46))/(MESCLUN_CAP+1)),CARROT_CAP+1)</x:f>
        <x:v>6</x:v>
      </x:c>
      <x:c r="K13256" s="266" t="n">
        <x:f>MOD(ROW()-ROW($I$46),MESCLUN_CAP+1)</x:f>
        <x:v>4</x:v>
      </x:c>
      <x:c r="L13256" s="266" t="n">
        <x:f>SUM(I13256:K13256)</x:f>
        <x:v>30</x:v>
      </x:c>
      <x:c r="M13256" s="267" t="n">
        <x:f>I13256*TOMATO_HOURS*WEEKS*(1+TOMATO_DIM)^I13256+J13256*CARROT_HOURS*WEEKS*(1+CARROT_DIM)^J13256+K13256*MESCLUN_HOURS*WEEKS*(1+MESCLUN_DIM)^K13256</x:f>
        <x:v>12507.414884708951</x:v>
      </x:c>
      <x:c r="N13256" s="267" t="n">
        <x:f>MAX(M13256-FARMER_HOURS,0)/TEMP_HOURS_PER_WORKER</x:f>
        <x:v>8.185704781047882</x:v>
      </x:c>
      <x:c r="O13256" s="268" t="n">
        <x:f>I13256*TOMATO_PRICE+J13256*CARROT_PRICE+K13256*MESCLUN_PRICE</x:f>
        <x:v>199364</x:v>
      </x:c>
      <x:c r="P13256" s="268" t="n">
        <x:f>I13256*TOMATO_FERTILIZER+J13256*CARROT_FERTILIZER+K13256*MESCLUN_FERTILIZER</x:f>
        <x:v>23760</x:v>
      </x:c>
      <x:c r="Q13256" s="268" t="n">
        <x:f>MIN(M13256,FARMER_HOURS)*FARMER_RATE+MAX(M13256-FARMER_HOURS,0)*TEMP_RATE</x:f>
        <x:v>229642.61952619706</x:v>
      </x:c>
      <x:c r="R13256" s="268" t="n">
        <x:f>O13256-P13256-Q13256-FIXED_COST</x:f>
        <x:v>-74038.61952619706</x:v>
      </x:c>
      <x:c r="S13256" s="139" t="str">
        <x:f>IF(AND(L13256&lt;=TOTAL_BED_CAP,N13256&lt;=TEMP_WORKER_CAP),"YES","NO")</x:f>
        <x:v>NO</x:v>
      </x:c>
      <x:c r="T13256" s="139" t="n">
        <x:f>IF(S13256="YES",R13256,-1E+99)</x:f>
        <x:v>-1e+99</x:v>
      </x:c>
    </x:row>
    <x:row r="13257">
      <x:c r="A13257" s="139"/>
      <x:c r="B13257" s="139"/>
      <x:c r="C13257" s="139"/>
      <x:c r="D13257" s="139"/>
      <x:c r="E13257" s="139"/>
      <x:c r="F13257" s="139"/>
      <x:c r="G13257" s="139"/>
      <x:c r="H13257" s="139"/>
      <x:c r="I13257" s="266" t="n">
        <x:f>INT((ROW()-ROW($I$46))/((CARROT_CAP+1)*(MESCLUN_CAP+1)))</x:f>
        <x:v>20</x:v>
      </x:c>
      <x:c r="J13257" s="266" t="n">
        <x:f>MOD(INT((ROW()-ROW($I$46))/(MESCLUN_CAP+1)),CARROT_CAP+1)</x:f>
        <x:v>6</x:v>
      </x:c>
      <x:c r="K13257" s="266" t="n">
        <x:f>MOD(ROW()-ROW($I$46),MESCLUN_CAP+1)</x:f>
        <x:v>5</x:v>
      </x:c>
      <x:c r="L13257" s="266" t="n">
        <x:f>SUM(I13257:K13257)</x:f>
        <x:v>31</x:v>
      </x:c>
      <x:c r="M13257" s="267" t="n">
        <x:f>I13257*TOMATO_HOURS*WEEKS*(1+TOMATO_DIM)^I13257+J13257*CARROT_HOURS*WEEKS*(1+CARROT_DIM)^J13257+K13257*MESCLUN_HOURS*WEEKS*(1+MESCLUN_DIM)^K13257</x:f>
        <x:v>12557.663208630154</x:v>
      </x:c>
      <x:c r="N13257" s="267" t="n">
        <x:f>MAX(M13257-FARMER_HOURS,0)/TEMP_HOURS_PER_WORKER</x:f>
        <x:v>8.220599450437607</x:v>
      </x:c>
      <x:c r="O13257" s="268" t="n">
        <x:f>I13257*TOMATO_PRICE+J13257*CARROT_PRICE+K13257*MESCLUN_PRICE</x:f>
        <x:v>202064</x:v>
      </x:c>
      <x:c r="P13257" s="268" t="n">
        <x:f>I13257*TOMATO_FERTILIZER+J13257*CARROT_FERTILIZER+K13257*MESCLUN_FERTILIZER</x:f>
        <x:v>24640</x:v>
      </x:c>
      <x:c r="Q13257" s="268" t="n">
        <x:f>MIN(M13257,FARMER_HOURS)*FARMER_RATE+MAX(M13257-FARMER_HOURS,0)*TEMP_RATE</x:f>
        <x:v>230514.98626094018</x:v>
      </x:c>
      <x:c r="R13257" s="268" t="n">
        <x:f>O13257-P13257-Q13257-FIXED_COST</x:f>
        <x:v>-73090.98626094018</x:v>
      </x:c>
      <x:c r="S13257" s="139" t="str">
        <x:f>IF(AND(L13257&lt;=TOTAL_BED_CAP,N13257&lt;=TEMP_WORKER_CAP),"YES","NO")</x:f>
        <x:v>NO</x:v>
      </x:c>
      <x:c r="T13257" s="139" t="n">
        <x:f>IF(S13257="YES",R13257,-1E+99)</x:f>
        <x:v>-1e+99</x:v>
      </x:c>
    </x:row>
    <x:row r="13258">
      <x:c r="A13258" s="139"/>
      <x:c r="B13258" s="139"/>
      <x:c r="C13258" s="139"/>
      <x:c r="D13258" s="139"/>
      <x:c r="E13258" s="139"/>
      <x:c r="F13258" s="139"/>
      <x:c r="G13258" s="139"/>
      <x:c r="H13258" s="139"/>
      <x:c r="I13258" s="266" t="n">
        <x:f>INT((ROW()-ROW($I$46))/((CARROT_CAP+1)*(MESCLUN_CAP+1)))</x:f>
        <x:v>20</x:v>
      </x:c>
      <x:c r="J13258" s="266" t="n">
        <x:f>MOD(INT((ROW()-ROW($I$46))/(MESCLUN_CAP+1)),CARROT_CAP+1)</x:f>
        <x:v>6</x:v>
      </x:c>
      <x:c r="K13258" s="266" t="n">
        <x:f>MOD(ROW()-ROW($I$46),MESCLUN_CAP+1)</x:f>
        <x:v>6</x:v>
      </x:c>
      <x:c r="L13258" s="266" t="n">
        <x:f>SUM(I13258:K13258)</x:f>
        <x:v>32</x:v>
      </x:c>
      <x:c r="M13258" s="267" t="n">
        <x:f>I13258*TOMATO_HOURS*WEEKS*(1+TOMATO_DIM)^I13258+J13258*CARROT_HOURS*WEEKS*(1+CARROT_DIM)^J13258+K13258*MESCLUN_HOURS*WEEKS*(1+MESCLUN_DIM)^K13258</x:f>
        <x:v>12609.138182811788</x:v>
      </x:c>
      <x:c r="N13258" s="267" t="n">
        <x:f>MAX(M13258-FARMER_HOURS,0)/TEMP_HOURS_PER_WORKER</x:f>
        <x:v>8.256345960285964</x:v>
      </x:c>
      <x:c r="O13258" s="268" t="n">
        <x:f>I13258*TOMATO_PRICE+J13258*CARROT_PRICE+K13258*MESCLUN_PRICE</x:f>
        <x:v>204764</x:v>
      </x:c>
      <x:c r="P13258" s="268" t="n">
        <x:f>I13258*TOMATO_FERTILIZER+J13258*CARROT_FERTILIZER+K13258*MESCLUN_FERTILIZER</x:f>
        <x:v>25520</x:v>
      </x:c>
      <x:c r="Q13258" s="268" t="n">
        <x:f>MIN(M13258,FARMER_HOURS)*FARMER_RATE+MAX(M13258-FARMER_HOURS,0)*TEMP_RATE</x:f>
        <x:v>231408.6490071491</x:v>
      </x:c>
      <x:c r="R13258" s="268" t="n">
        <x:f>O13258-P13258-Q13258-FIXED_COST</x:f>
        <x:v>-72164.6490071491</x:v>
      </x:c>
      <x:c r="S13258" s="139" t="str">
        <x:f>IF(AND(L13258&lt;=TOTAL_BED_CAP,N13258&lt;=TEMP_WORKER_CAP),"YES","NO")</x:f>
        <x:v>NO</x:v>
      </x:c>
      <x:c r="T13258" s="139" t="n">
        <x:f>IF(S13258="YES",R13258,-1E+99)</x:f>
        <x:v>-1e+99</x:v>
      </x:c>
    </x:row>
    <x:row r="13259">
      <x:c r="A13259" s="139"/>
      <x:c r="B13259" s="139"/>
      <x:c r="C13259" s="139"/>
      <x:c r="D13259" s="139"/>
      <x:c r="E13259" s="139"/>
      <x:c r="F13259" s="139"/>
      <x:c r="G13259" s="139"/>
      <x:c r="H13259" s="139"/>
      <x:c r="I13259" s="266" t="n">
        <x:f>INT((ROW()-ROW($I$46))/((CARROT_CAP+1)*(MESCLUN_CAP+1)))</x:f>
        <x:v>20</x:v>
      </x:c>
      <x:c r="J13259" s="266" t="n">
        <x:f>MOD(INT((ROW()-ROW($I$46))/(MESCLUN_CAP+1)),CARROT_CAP+1)</x:f>
        <x:v>6</x:v>
      </x:c>
      <x:c r="K13259" s="266" t="n">
        <x:f>MOD(ROW()-ROW($I$46),MESCLUN_CAP+1)</x:f>
        <x:v>7</x:v>
      </x:c>
      <x:c r="L13259" s="266" t="n">
        <x:f>SUM(I13259:K13259)</x:f>
        <x:v>33</x:v>
      </x:c>
      <x:c r="M13259" s="267" t="n">
        <x:f>I13259*TOMATO_HOURS*WEEKS*(1+TOMATO_DIM)^I13259+J13259*CARROT_HOURS*WEEKS*(1+CARROT_DIM)^J13259+K13259*MESCLUN_HOURS*WEEKS*(1+MESCLUN_DIM)^K13259</x:f>
        <x:v>12661.862622209748</x:v>
      </x:c>
      <x:c r="N13259" s="267" t="n">
        <x:f>MAX(M13259-FARMER_HOURS,0)/TEMP_HOURS_PER_WORKER</x:f>
        <x:v>8.292960154312325</x:v>
      </x:c>
      <x:c r="O13259" s="268" t="n">
        <x:f>I13259*TOMATO_PRICE+J13259*CARROT_PRICE+K13259*MESCLUN_PRICE</x:f>
        <x:v>207464</x:v>
      </x:c>
      <x:c r="P13259" s="268" t="n">
        <x:f>I13259*TOMATO_FERTILIZER+J13259*CARROT_FERTILIZER+K13259*MESCLUN_FERTILIZER</x:f>
        <x:v>26400</x:v>
      </x:c>
      <x:c r="Q13259" s="268" t="n">
        <x:f>MIN(M13259,FARMER_HOURS)*FARMER_RATE+MAX(M13259-FARMER_HOURS,0)*TEMP_RATE</x:f>
        <x:v>232324.00385780813</x:v>
      </x:c>
      <x:c r="R13259" s="268" t="n">
        <x:f>O13259-P13259-Q13259-FIXED_COST</x:f>
        <x:v>-71260.00385780813</x:v>
      </x:c>
      <x:c r="S13259" s="139" t="str">
        <x:f>IF(AND(L13259&lt;=TOTAL_BED_CAP,N13259&lt;=TEMP_WORKER_CAP),"YES","NO")</x:f>
        <x:v>NO</x:v>
      </x:c>
      <x:c r="T13259" s="139" t="n">
        <x:f>IF(S13259="YES",R13259,-1E+99)</x:f>
        <x:v>-1e+99</x:v>
      </x:c>
    </x:row>
    <x:row r="13260">
      <x:c r="A13260" s="139"/>
      <x:c r="B13260" s="139"/>
      <x:c r="C13260" s="139"/>
      <x:c r="D13260" s="139"/>
      <x:c r="E13260" s="139"/>
      <x:c r="F13260" s="139"/>
      <x:c r="G13260" s="139"/>
      <x:c r="H13260" s="139"/>
      <x:c r="I13260" s="266" t="n">
        <x:f>INT((ROW()-ROW($I$46))/((CARROT_CAP+1)*(MESCLUN_CAP+1)))</x:f>
        <x:v>20</x:v>
      </x:c>
      <x:c r="J13260" s="266" t="n">
        <x:f>MOD(INT((ROW()-ROW($I$46))/(MESCLUN_CAP+1)),CARROT_CAP+1)</x:f>
        <x:v>6</x:v>
      </x:c>
      <x:c r="K13260" s="266" t="n">
        <x:f>MOD(ROW()-ROW($I$46),MESCLUN_CAP+1)</x:f>
        <x:v>8</x:v>
      </x:c>
      <x:c r="L13260" s="266" t="n">
        <x:f>SUM(I13260:K13260)</x:f>
        <x:v>34</x:v>
      </x:c>
      <x:c r="M13260" s="267" t="n">
        <x:f>I13260*TOMATO_HOURS*WEEKS*(1+TOMATO_DIM)^I13260+J13260*CARROT_HOURS*WEEKS*(1+CARROT_DIM)^J13260+K13260*MESCLUN_HOURS*WEEKS*(1+MESCLUN_DIM)^K13260</x:f>
        <x:v>12715.859720489729</x:v>
      </x:c>
      <x:c r="N13260" s="267" t="n">
        <x:f>MAX(M13260-FARMER_HOURS,0)/TEMP_HOURS_PER_WORKER</x:f>
        <x:v>8.330458139228979</x:v>
      </x:c>
      <x:c r="O13260" s="268" t="n">
        <x:f>I13260*TOMATO_PRICE+J13260*CARROT_PRICE+K13260*MESCLUN_PRICE</x:f>
        <x:v>210164</x:v>
      </x:c>
      <x:c r="P13260" s="268" t="n">
        <x:f>I13260*TOMATO_FERTILIZER+J13260*CARROT_FERTILIZER+K13260*MESCLUN_FERTILIZER</x:f>
        <x:v>27280</x:v>
      </x:c>
      <x:c r="Q13260" s="268" t="n">
        <x:f>MIN(M13260,FARMER_HOURS)*FARMER_RATE+MAX(M13260-FARMER_HOURS,0)*TEMP_RATE</x:f>
        <x:v>233261.45348072445</x:v>
      </x:c>
      <x:c r="R13260" s="268" t="n">
        <x:f>O13260-P13260-Q13260-FIXED_COST</x:f>
        <x:v>-70377.45348072445</x:v>
      </x:c>
      <x:c r="S13260" s="139" t="str">
        <x:f>IF(AND(L13260&lt;=TOTAL_BED_CAP,N13260&lt;=TEMP_WORKER_CAP),"YES","NO")</x:f>
        <x:v>NO</x:v>
      </x:c>
      <x:c r="T13260" s="139" t="n">
        <x:f>IF(S13260="YES",R13260,-1E+99)</x:f>
        <x:v>-1e+99</x:v>
      </x:c>
    </x:row>
    <x:row r="13261">
      <x:c r="A13261" s="139"/>
      <x:c r="B13261" s="139"/>
      <x:c r="C13261" s="139"/>
      <x:c r="D13261" s="139"/>
      <x:c r="E13261" s="139"/>
      <x:c r="F13261" s="139"/>
      <x:c r="G13261" s="139"/>
      <x:c r="H13261" s="139"/>
      <x:c r="I13261" s="266" t="n">
        <x:f>INT((ROW()-ROW($I$46))/((CARROT_CAP+1)*(MESCLUN_CAP+1)))</x:f>
        <x:v>20</x:v>
      </x:c>
      <x:c r="J13261" s="266" t="n">
        <x:f>MOD(INT((ROW()-ROW($I$46))/(MESCLUN_CAP+1)),CARROT_CAP+1)</x:f>
        <x:v>6</x:v>
      </x:c>
      <x:c r="K13261" s="266" t="n">
        <x:f>MOD(ROW()-ROW($I$46),MESCLUN_CAP+1)</x:f>
        <x:v>9</x:v>
      </x:c>
      <x:c r="L13261" s="266" t="n">
        <x:f>SUM(I13261:K13261)</x:f>
        <x:v>35</x:v>
      </x:c>
      <x:c r="M13261" s="267" t="n">
        <x:f>I13261*TOMATO_HOURS*WEEKS*(1+TOMATO_DIM)^I13261+J13261*CARROT_HOURS*WEEKS*(1+CARROT_DIM)^J13261+K13261*MESCLUN_HOURS*WEEKS*(1+MESCLUN_DIM)^K13261</x:f>
        <x:v>12771.153055930123</x:v>
      </x:c>
      <x:c r="N13261" s="267" t="n">
        <x:f>MAX(M13261-FARMER_HOURS,0)/TEMP_HOURS_PER_WORKER</x:f>
        <x:v>8.368856288840362</x:v>
      </x:c>
      <x:c r="O13261" s="268" t="n">
        <x:f>I13261*TOMATO_PRICE+J13261*CARROT_PRICE+K13261*MESCLUN_PRICE</x:f>
        <x:v>212864</x:v>
      </x:c>
      <x:c r="P13261" s="268" t="n">
        <x:f>I13261*TOMATO_FERTILIZER+J13261*CARROT_FERTILIZER+K13261*MESCLUN_FERTILIZER</x:f>
        <x:v>28160</x:v>
      </x:c>
      <x:c r="Q13261" s="268" t="n">
        <x:f>MIN(M13261,FARMER_HOURS)*FARMER_RATE+MAX(M13261-FARMER_HOURS,0)*TEMP_RATE</x:f>
        <x:v>234221.40722100908</x:v>
      </x:c>
      <x:c r="R13261" s="268" t="n">
        <x:f>O13261-P13261-Q13261-FIXED_COST</x:f>
        <x:v>-69517.40722100908</x:v>
      </x:c>
      <x:c r="S13261" s="139" t="str">
        <x:f>IF(AND(L13261&lt;=TOTAL_BED_CAP,N13261&lt;=TEMP_WORKER_CAP),"YES","NO")</x:f>
        <x:v>NO</x:v>
      </x:c>
      <x:c r="T13261" s="139" t="n">
        <x:f>IF(S13261="YES",R13261,-1E+99)</x:f>
        <x:v>-1e+99</x:v>
      </x:c>
    </x:row>
    <x:row r="13262">
      <x:c r="A13262" s="139"/>
      <x:c r="B13262" s="139"/>
      <x:c r="C13262" s="139"/>
      <x:c r="D13262" s="139"/>
      <x:c r="E13262" s="139"/>
      <x:c r="F13262" s="139"/>
      <x:c r="G13262" s="139"/>
      <x:c r="H13262" s="139"/>
      <x:c r="I13262" s="266" t="n">
        <x:f>INT((ROW()-ROW($I$46))/((CARROT_CAP+1)*(MESCLUN_CAP+1)))</x:f>
        <x:v>20</x:v>
      </x:c>
      <x:c r="J13262" s="266" t="n">
        <x:f>MOD(INT((ROW()-ROW($I$46))/(MESCLUN_CAP+1)),CARROT_CAP+1)</x:f>
        <x:v>6</x:v>
      </x:c>
      <x:c r="K13262" s="266" t="n">
        <x:f>MOD(ROW()-ROW($I$46),MESCLUN_CAP+1)</x:f>
        <x:v>10</x:v>
      </x:c>
      <x:c r="L13262" s="266" t="n">
        <x:f>SUM(I13262:K13262)</x:f>
        <x:v>36</x:v>
      </x:c>
      <x:c r="M13262" s="267" t="n">
        <x:f>I13262*TOMATO_HOURS*WEEKS*(1+TOMATO_DIM)^I13262+J13262*CARROT_HOURS*WEEKS*(1+CARROT_DIM)^J13262+K13262*MESCLUN_HOURS*WEEKS*(1+MESCLUN_DIM)^K13262</x:f>
        <x:v>12827.766597413334</x:v>
      </x:c>
      <x:c r="N13262" s="267" t="n">
        <x:f>MAX(M13262-FARMER_HOURS,0)/TEMP_HOURS_PER_WORKER</x:f>
        <x:v>8.408171248203704</x:v>
      </x:c>
      <x:c r="O13262" s="268" t="n">
        <x:f>I13262*TOMATO_PRICE+J13262*CARROT_PRICE+K13262*MESCLUN_PRICE</x:f>
        <x:v>215564</x:v>
      </x:c>
      <x:c r="P13262" s="268" t="n">
        <x:f>I13262*TOMATO_FERTILIZER+J13262*CARROT_FERTILIZER+K13262*MESCLUN_FERTILIZER</x:f>
        <x:v>29040</x:v>
      </x:c>
      <x:c r="Q13262" s="268" t="n">
        <x:f>MIN(M13262,FARMER_HOURS)*FARMER_RATE+MAX(M13262-FARMER_HOURS,0)*TEMP_RATE</x:f>
        <x:v>235204.28120509261</x:v>
      </x:c>
      <x:c r="R13262" s="268" t="n">
        <x:f>O13262-P13262-Q13262-FIXED_COST</x:f>
        <x:v>-68680.28120509261</x:v>
      </x:c>
      <x:c r="S13262" s="139" t="str">
        <x:f>IF(AND(L13262&lt;=TOTAL_BED_CAP,N13262&lt;=TEMP_WORKER_CAP),"YES","NO")</x:f>
        <x:v>NO</x:v>
      </x:c>
      <x:c r="T13262" s="139" t="n">
        <x:f>IF(S13262="YES",R13262,-1E+99)</x:f>
        <x:v>-1e+99</x:v>
      </x:c>
    </x:row>
    <x:row r="13263">
      <x:c r="A13263" s="139"/>
      <x:c r="B13263" s="139"/>
      <x:c r="C13263" s="139"/>
      <x:c r="D13263" s="139"/>
      <x:c r="E13263" s="139"/>
      <x:c r="F13263" s="139"/>
      <x:c r="G13263" s="139"/>
      <x:c r="H13263" s="139"/>
      <x:c r="I13263" s="266" t="n">
        <x:f>INT((ROW()-ROW($I$46))/((CARROT_CAP+1)*(MESCLUN_CAP+1)))</x:f>
        <x:v>20</x:v>
      </x:c>
      <x:c r="J13263" s="266" t="n">
        <x:f>MOD(INT((ROW()-ROW($I$46))/(MESCLUN_CAP+1)),CARROT_CAP+1)</x:f>
        <x:v>6</x:v>
      </x:c>
      <x:c r="K13263" s="266" t="n">
        <x:f>MOD(ROW()-ROW($I$46),MESCLUN_CAP+1)</x:f>
        <x:v>11</x:v>
      </x:c>
      <x:c r="L13263" s="266" t="n">
        <x:f>SUM(I13263:K13263)</x:f>
        <x:v>37</x:v>
      </x:c>
      <x:c r="M13263" s="267" t="n">
        <x:f>I13263*TOMATO_HOURS*WEEKS*(1+TOMATO_DIM)^I13263+J13263*CARROT_HOURS*WEEKS*(1+CARROT_DIM)^J13263+K13263*MESCLUN_HOURS*WEEKS*(1+MESCLUN_DIM)^K13263</x:f>
        <x:v>12885.724710506774</x:v>
      </x:c>
      <x:c r="N13263" s="267" t="n">
        <x:f>MAX(M13263-FARMER_HOURS,0)/TEMP_HOURS_PER_WORKER</x:f>
        <x:v>8.448419937851927</x:v>
      </x:c>
      <x:c r="O13263" s="268" t="n">
        <x:f>I13263*TOMATO_PRICE+J13263*CARROT_PRICE+K13263*MESCLUN_PRICE</x:f>
        <x:v>218264</x:v>
      </x:c>
      <x:c r="P13263" s="268" t="n">
        <x:f>I13263*TOMATO_FERTILIZER+J13263*CARROT_FERTILIZER+K13263*MESCLUN_FERTILIZER</x:f>
        <x:v>29920</x:v>
      </x:c>
      <x:c r="Q13263" s="268" t="n">
        <x:f>MIN(M13263,FARMER_HOURS)*FARMER_RATE+MAX(M13263-FARMER_HOURS,0)*TEMP_RATE</x:f>
        <x:v>236210.49844629815</x:v>
      </x:c>
      <x:c r="R13263" s="268" t="n">
        <x:f>O13263-P13263-Q13263-FIXED_COST</x:f>
        <x:v>-67866.49844629815</x:v>
      </x:c>
      <x:c r="S13263" s="139" t="str">
        <x:f>IF(AND(L13263&lt;=TOTAL_BED_CAP,N13263&lt;=TEMP_WORKER_CAP),"YES","NO")</x:f>
        <x:v>NO</x:v>
      </x:c>
      <x:c r="T13263" s="139" t="n">
        <x:f>IF(S13263="YES",R13263,-1E+99)</x:f>
        <x:v>-1e+99</x:v>
      </x:c>
    </x:row>
    <x:row r="13264">
      <x:c r="A13264" s="139"/>
      <x:c r="B13264" s="139"/>
      <x:c r="C13264" s="139"/>
      <x:c r="D13264" s="139"/>
      <x:c r="E13264" s="139"/>
      <x:c r="F13264" s="139"/>
      <x:c r="G13264" s="139"/>
      <x:c r="H13264" s="139"/>
      <x:c r="I13264" s="266" t="n">
        <x:f>INT((ROW()-ROW($I$46))/((CARROT_CAP+1)*(MESCLUN_CAP+1)))</x:f>
        <x:v>20</x:v>
      </x:c>
      <x:c r="J13264" s="266" t="n">
        <x:f>MOD(INT((ROW()-ROW($I$46))/(MESCLUN_CAP+1)),CARROT_CAP+1)</x:f>
        <x:v>6</x:v>
      </x:c>
      <x:c r="K13264" s="266" t="n">
        <x:f>MOD(ROW()-ROW($I$46),MESCLUN_CAP+1)</x:f>
        <x:v>12</x:v>
      </x:c>
      <x:c r="L13264" s="266" t="n">
        <x:f>SUM(I13264:K13264)</x:f>
        <x:v>38</x:v>
      </x:c>
      <x:c r="M13264" s="267" t="n">
        <x:f>I13264*TOMATO_HOURS*WEEKS*(1+TOMATO_DIM)^I13264+J13264*CARROT_HOURS*WEEKS*(1+CARROT_DIM)^J13264+K13264*MESCLUN_HOURS*WEEKS*(1+MESCLUN_DIM)^K13264</x:f>
        <x:v>12945.052163634839</x:v>
      </x:c>
      <x:c r="N13264" s="267" t="n">
        <x:f>MAX(M13264-FARMER_HOURS,0)/TEMP_HOURS_PER_WORKER</x:f>
        <x:v>8.489619558079749</x:v>
      </x:c>
      <x:c r="O13264" s="268" t="n">
        <x:f>I13264*TOMATO_PRICE+J13264*CARROT_PRICE+K13264*MESCLUN_PRICE</x:f>
        <x:v>220964</x:v>
      </x:c>
      <x:c r="P13264" s="268" t="n">
        <x:f>I13264*TOMATO_FERTILIZER+J13264*CARROT_FERTILIZER+K13264*MESCLUN_FERTILIZER</x:f>
        <x:v>30800</x:v>
      </x:c>
      <x:c r="Q13264" s="268" t="n">
        <x:f>MIN(M13264,FARMER_HOURS)*FARMER_RATE+MAX(M13264-FARMER_HOURS,0)*TEMP_RATE</x:f>
        <x:v>237240.48895199373</x:v>
      </x:c>
      <x:c r="R13264" s="268" t="n">
        <x:f>O13264-P13264-Q13264-FIXED_COST</x:f>
        <x:v>-67076.48895199373</x:v>
      </x:c>
      <x:c r="S13264" s="139" t="str">
        <x:f>IF(AND(L13264&lt;=TOTAL_BED_CAP,N13264&lt;=TEMP_WORKER_CAP),"YES","NO")</x:f>
        <x:v>NO</x:v>
      </x:c>
      <x:c r="T13264" s="139" t="n">
        <x:f>IF(S13264="YES",R13264,-1E+99)</x:f>
        <x:v>-1e+99</x:v>
      </x:c>
    </x:row>
    <x:row r="13265">
      <x:c r="A13265" s="139"/>
      <x:c r="B13265" s="139"/>
      <x:c r="C13265" s="139"/>
      <x:c r="D13265" s="139"/>
      <x:c r="E13265" s="139"/>
      <x:c r="F13265" s="139"/>
      <x:c r="G13265" s="139"/>
      <x:c r="H13265" s="139"/>
      <x:c r="I13265" s="266" t="n">
        <x:f>INT((ROW()-ROW($I$46))/((CARROT_CAP+1)*(MESCLUN_CAP+1)))</x:f>
        <x:v>20</x:v>
      </x:c>
      <x:c r="J13265" s="266" t="n">
        <x:f>MOD(INT((ROW()-ROW($I$46))/(MESCLUN_CAP+1)),CARROT_CAP+1)</x:f>
        <x:v>6</x:v>
      </x:c>
      <x:c r="K13265" s="266" t="n">
        <x:f>MOD(ROW()-ROW($I$46),MESCLUN_CAP+1)</x:f>
        <x:v>13</x:v>
      </x:c>
      <x:c r="L13265" s="266" t="n">
        <x:f>SUM(I13265:K13265)</x:f>
        <x:v>39</x:v>
      </x:c>
      <x:c r="M13265" s="267" t="n">
        <x:f>I13265*TOMATO_HOURS*WEEKS*(1+TOMATO_DIM)^I13265+J13265*CARROT_HOURS*WEEKS*(1+CARROT_DIM)^J13265+K13265*MESCLUN_HOURS*WEEKS*(1+MESCLUN_DIM)^K13265</x:f>
        <x:v>13005.774134343223</x:v>
      </x:c>
      <x:c r="N13265" s="267" t="n">
        <x:f>MAX(M13265-FARMER_HOURS,0)/TEMP_HOURS_PER_WORKER</x:f>
        <x:v>8.531787593293904</x:v>
      </x:c>
      <x:c r="O13265" s="268" t="n">
        <x:f>I13265*TOMATO_PRICE+J13265*CARROT_PRICE+K13265*MESCLUN_PRICE</x:f>
        <x:v>223664</x:v>
      </x:c>
      <x:c r="P13265" s="268" t="n">
        <x:f>I13265*TOMATO_FERTILIZER+J13265*CARROT_FERTILIZER+K13265*MESCLUN_FERTILIZER</x:f>
        <x:v>31680</x:v>
      </x:c>
      <x:c r="Q13265" s="268" t="n">
        <x:f>MIN(M13265,FARMER_HOURS)*FARMER_RATE+MAX(M13265-FARMER_HOURS,0)*TEMP_RATE</x:f>
        <x:v>238294.68983234762</x:v>
      </x:c>
      <x:c r="R13265" s="268" t="n">
        <x:f>O13265-P13265-Q13265-FIXED_COST</x:f>
        <x:v>-66310.68983234762</x:v>
      </x:c>
      <x:c r="S13265" s="139" t="str">
        <x:f>IF(AND(L13265&lt;=TOTAL_BED_CAP,N13265&lt;=TEMP_WORKER_CAP),"YES","NO")</x:f>
        <x:v>NO</x:v>
      </x:c>
      <x:c r="T13265" s="139" t="n">
        <x:f>IF(S13265="YES",R13265,-1E+99)</x:f>
        <x:v>-1e+99</x:v>
      </x:c>
    </x:row>
    <x:row r="13266">
      <x:c r="A13266" s="139"/>
      <x:c r="B13266" s="139"/>
      <x:c r="C13266" s="139"/>
      <x:c r="D13266" s="139"/>
      <x:c r="E13266" s="139"/>
      <x:c r="F13266" s="139"/>
      <x:c r="G13266" s="139"/>
      <x:c r="H13266" s="139"/>
      <x:c r="I13266" s="266" t="n">
        <x:f>INT((ROW()-ROW($I$46))/((CARROT_CAP+1)*(MESCLUN_CAP+1)))</x:f>
        <x:v>20</x:v>
      </x:c>
      <x:c r="J13266" s="266" t="n">
        <x:f>MOD(INT((ROW()-ROW($I$46))/(MESCLUN_CAP+1)),CARROT_CAP+1)</x:f>
        <x:v>6</x:v>
      </x:c>
      <x:c r="K13266" s="266" t="n">
        <x:f>MOD(ROW()-ROW($I$46),MESCLUN_CAP+1)</x:f>
        <x:v>14</x:v>
      </x:c>
      <x:c r="L13266" s="266" t="n">
        <x:f>SUM(I13266:K13266)</x:f>
        <x:v>40</x:v>
      </x:c>
      <x:c r="M13266" s="267" t="n">
        <x:f>I13266*TOMATO_HOURS*WEEKS*(1+TOMATO_DIM)^I13266+J13266*CARROT_HOURS*WEEKS*(1+CARROT_DIM)^J13266+K13266*MESCLUN_HOURS*WEEKS*(1+MESCLUN_DIM)^K13266</x:f>
        <x:v>13067.916215656884</x:v>
      </x:c>
      <x:c r="N13266" s="267" t="n">
        <x:f>MAX(M13266-FARMER_HOURS,0)/TEMP_HOURS_PER_WORKER</x:f>
        <x:v>8.57494181642839</x:v>
      </x:c>
      <x:c r="O13266" s="268" t="n">
        <x:f>I13266*TOMATO_PRICE+J13266*CARROT_PRICE+K13266*MESCLUN_PRICE</x:f>
        <x:v>226364</x:v>
      </x:c>
      <x:c r="P13266" s="268" t="n">
        <x:f>I13266*TOMATO_FERTILIZER+J13266*CARROT_FERTILIZER+K13266*MESCLUN_FERTILIZER</x:f>
        <x:v>32560</x:v>
      </x:c>
      <x:c r="Q13266" s="268" t="n">
        <x:f>MIN(M13266,FARMER_HOURS)*FARMER_RATE+MAX(M13266-FARMER_HOURS,0)*TEMP_RATE</x:f>
        <x:v>239373.54541070978</x:v>
      </x:c>
      <x:c r="R13266" s="268" t="n">
        <x:f>O13266-P13266-Q13266-FIXED_COST</x:f>
        <x:v>-65569.54541070978</x:v>
      </x:c>
      <x:c r="S13266" s="139" t="str">
        <x:f>IF(AND(L13266&lt;=TOTAL_BED_CAP,N13266&lt;=TEMP_WORKER_CAP),"YES","NO")</x:f>
        <x:v>NO</x:v>
      </x:c>
      <x:c r="T13266" s="139" t="n">
        <x:f>IF(S13266="YES",R13266,-1E+99)</x:f>
        <x:v>-1e+99</x:v>
      </x:c>
    </x:row>
    <x:row r="13267">
      <x:c r="A13267" s="139"/>
      <x:c r="B13267" s="139"/>
      <x:c r="C13267" s="139"/>
      <x:c r="D13267" s="139"/>
      <x:c r="E13267" s="139"/>
      <x:c r="F13267" s="139"/>
      <x:c r="G13267" s="139"/>
      <x:c r="H13267" s="139"/>
      <x:c r="I13267" s="266" t="n">
        <x:f>INT((ROW()-ROW($I$46))/((CARROT_CAP+1)*(MESCLUN_CAP+1)))</x:f>
        <x:v>20</x:v>
      </x:c>
      <x:c r="J13267" s="266" t="n">
        <x:f>MOD(INT((ROW()-ROW($I$46))/(MESCLUN_CAP+1)),CARROT_CAP+1)</x:f>
        <x:v>6</x:v>
      </x:c>
      <x:c r="K13267" s="266" t="n">
        <x:f>MOD(ROW()-ROW($I$46),MESCLUN_CAP+1)</x:f>
        <x:v>15</x:v>
      </x:c>
      <x:c r="L13267" s="266" t="n">
        <x:f>SUM(I13267:K13267)</x:f>
        <x:v>41</x:v>
      </x:c>
      <x:c r="M13267" s="267" t="n">
        <x:f>I13267*TOMATO_HOURS*WEEKS*(1+TOMATO_DIM)^I13267+J13267*CARROT_HOURS*WEEKS*(1+CARROT_DIM)^J13267+K13267*MESCLUN_HOURS*WEEKS*(1+MESCLUN_DIM)^K13267</x:f>
        <x:v>13131.504422533031</x:v>
      </x:c>
      <x:c r="N13267" s="267" t="n">
        <x:f>MAX(M13267-FARMER_HOURS,0)/TEMP_HOURS_PER_WORKER</x:f>
        <x:v>8.619100293425715</x:v>
      </x:c>
      <x:c r="O13267" s="268" t="n">
        <x:f>I13267*TOMATO_PRICE+J13267*CARROT_PRICE+K13267*MESCLUN_PRICE</x:f>
        <x:v>229064</x:v>
      </x:c>
      <x:c r="P13267" s="268" t="n">
        <x:f>I13267*TOMATO_FERTILIZER+J13267*CARROT_FERTILIZER+K13267*MESCLUN_FERTILIZER</x:f>
        <x:v>33440</x:v>
      </x:c>
      <x:c r="Q13267" s="268" t="n">
        <x:f>MIN(M13267,FARMER_HOURS)*FARMER_RATE+MAX(M13267-FARMER_HOURS,0)*TEMP_RATE</x:f>
        <x:v>240477.5073356429</x:v>
      </x:c>
      <x:c r="R13267" s="268" t="n">
        <x:f>O13267-P13267-Q13267-FIXED_COST</x:f>
        <x:v>-64853.507335642906</x:v>
      </x:c>
      <x:c r="S13267" s="139" t="str">
        <x:f>IF(AND(L13267&lt;=TOTAL_BED_CAP,N13267&lt;=TEMP_WORKER_CAP),"YES","NO")</x:f>
        <x:v>NO</x:v>
      </x:c>
      <x:c r="T13267" s="139" t="n">
        <x:f>IF(S13267="YES",R13267,-1E+99)</x:f>
        <x:v>-1e+99</x:v>
      </x:c>
    </x:row>
    <x:row r="13268">
      <x:c r="A13268" s="139"/>
      <x:c r="B13268" s="139"/>
      <x:c r="C13268" s="139"/>
      <x:c r="D13268" s="139"/>
      <x:c r="E13268" s="139"/>
      <x:c r="F13268" s="139"/>
      <x:c r="G13268" s="139"/>
      <x:c r="H13268" s="139"/>
      <x:c r="I13268" s="266" t="n">
        <x:f>INT((ROW()-ROW($I$46))/((CARROT_CAP+1)*(MESCLUN_CAP+1)))</x:f>
        <x:v>20</x:v>
      </x:c>
      <x:c r="J13268" s="266" t="n">
        <x:f>MOD(INT((ROW()-ROW($I$46))/(MESCLUN_CAP+1)),CARROT_CAP+1)</x:f>
        <x:v>6</x:v>
      </x:c>
      <x:c r="K13268" s="266" t="n">
        <x:f>MOD(ROW()-ROW($I$46),MESCLUN_CAP+1)</x:f>
        <x:v>16</x:v>
      </x:c>
      <x:c r="L13268" s="266" t="n">
        <x:f>SUM(I13268:K13268)</x:f>
        <x:v>42</x:v>
      </x:c>
      <x:c r="M13268" s="267" t="n">
        <x:f>I13268*TOMATO_HOURS*WEEKS*(1+TOMATO_DIM)^I13268+J13268*CARROT_HOURS*WEEKS*(1+CARROT_DIM)^J13268+K13268*MESCLUN_HOURS*WEEKS*(1+MESCLUN_DIM)^K13268</x:f>
        <x:v>13196.565198410519</x:v>
      </x:c>
      <x:c r="N13268" s="267" t="n">
        <x:f>MAX(M13268-FARMER_HOURS,0)/TEMP_HOURS_PER_WORKER</x:f>
        <x:v>8.664281387785083</x:v>
      </x:c>
      <x:c r="O13268" s="268" t="n">
        <x:f>I13268*TOMATO_PRICE+J13268*CARROT_PRICE+K13268*MESCLUN_PRICE</x:f>
        <x:v>231764</x:v>
      </x:c>
      <x:c r="P13268" s="268" t="n">
        <x:f>I13268*TOMATO_FERTILIZER+J13268*CARROT_FERTILIZER+K13268*MESCLUN_FERTILIZER</x:f>
        <x:v>34320</x:v>
      </x:c>
      <x:c r="Q13268" s="268" t="n">
        <x:f>MIN(M13268,FARMER_HOURS)*FARMER_RATE+MAX(M13268-FARMER_HOURS,0)*TEMP_RATE</x:f>
        <x:v>241607.03469462707</x:v>
      </x:c>
      <x:c r="R13268" s="268" t="n">
        <x:f>O13268-P13268-Q13268-FIXED_COST</x:f>
        <x:v>-64163.03469462707</x:v>
      </x:c>
      <x:c r="S13268" s="139" t="str">
        <x:f>IF(AND(L13268&lt;=TOTAL_BED_CAP,N13268&lt;=TEMP_WORKER_CAP),"YES","NO")</x:f>
        <x:v>NO</x:v>
      </x:c>
      <x:c r="T13268" s="139" t="n">
        <x:f>IF(S13268="YES",R13268,-1E+99)</x:f>
        <x:v>-1e+99</x:v>
      </x:c>
    </x:row>
    <x:row r="13269">
      <x:c r="A13269" s="139"/>
      <x:c r="B13269" s="139"/>
      <x:c r="C13269" s="139"/>
      <x:c r="D13269" s="139"/>
      <x:c r="E13269" s="139"/>
      <x:c r="F13269" s="139"/>
      <x:c r="G13269" s="139"/>
      <x:c r="H13269" s="139"/>
      <x:c r="I13269" s="266" t="n">
        <x:f>INT((ROW()-ROW($I$46))/((CARROT_CAP+1)*(MESCLUN_CAP+1)))</x:f>
        <x:v>20</x:v>
      </x:c>
      <x:c r="J13269" s="266" t="n">
        <x:f>MOD(INT((ROW()-ROW($I$46))/(MESCLUN_CAP+1)),CARROT_CAP+1)</x:f>
        <x:v>6</x:v>
      </x:c>
      <x:c r="K13269" s="266" t="n">
        <x:f>MOD(ROW()-ROW($I$46),MESCLUN_CAP+1)</x:f>
        <x:v>17</x:v>
      </x:c>
      <x:c r="L13269" s="266" t="n">
        <x:f>SUM(I13269:K13269)</x:f>
        <x:v>43</x:v>
      </x:c>
      <x:c r="M13269" s="267" t="n">
        <x:f>I13269*TOMATO_HOURS*WEEKS*(1+TOMATO_DIM)^I13269+J13269*CARROT_HOURS*WEEKS*(1+CARROT_DIM)^J13269+K13269*MESCLUN_HOURS*WEEKS*(1+MESCLUN_DIM)^K13269</x:f>
        <x:v>13263.12542185706</x:v>
      </x:c>
      <x:c r="N13269" s="267" t="n">
        <x:f>MAX(M13269-FARMER_HOURS,0)/TEMP_HOURS_PER_WORKER</x:f>
        <x:v>8.710503765178514</x:v>
      </x:c>
      <x:c r="O13269" s="268" t="n">
        <x:f>I13269*TOMATO_PRICE+J13269*CARROT_PRICE+K13269*MESCLUN_PRICE</x:f>
        <x:v>234464</x:v>
      </x:c>
      <x:c r="P13269" s="268" t="n">
        <x:f>I13269*TOMATO_FERTILIZER+J13269*CARROT_FERTILIZER+K13269*MESCLUN_FERTILIZER</x:f>
        <x:v>35200</x:v>
      </x:c>
      <x:c r="Q13269" s="268" t="n">
        <x:f>MIN(M13269,FARMER_HOURS)*FARMER_RATE+MAX(M13269-FARMER_HOURS,0)*TEMP_RATE</x:f>
        <x:v>242762.59412946284</x:v>
      </x:c>
      <x:c r="R13269" s="268" t="n">
        <x:f>O13269-P13269-Q13269-FIXED_COST</x:f>
        <x:v>-63498.59412946284</x:v>
      </x:c>
      <x:c r="S13269" s="139" t="str">
        <x:f>IF(AND(L13269&lt;=TOTAL_BED_CAP,N13269&lt;=TEMP_WORKER_CAP),"YES","NO")</x:f>
        <x:v>NO</x:v>
      </x:c>
      <x:c r="T13269" s="139" t="n">
        <x:f>IF(S13269="YES",R13269,-1E+99)</x:f>
        <x:v>-1e+99</x:v>
      </x:c>
    </x:row>
    <x:row r="13270">
      <x:c r="A13270" s="139"/>
      <x:c r="B13270" s="139"/>
      <x:c r="C13270" s="139"/>
      <x:c r="D13270" s="139"/>
      <x:c r="E13270" s="139"/>
      <x:c r="F13270" s="139"/>
      <x:c r="G13270" s="139"/>
      <x:c r="H13270" s="139"/>
      <x:c r="I13270" s="266" t="n">
        <x:f>INT((ROW()-ROW($I$46))/((CARROT_CAP+1)*(MESCLUN_CAP+1)))</x:f>
        <x:v>20</x:v>
      </x:c>
      <x:c r="J13270" s="266" t="n">
        <x:f>MOD(INT((ROW()-ROW($I$46))/(MESCLUN_CAP+1)),CARROT_CAP+1)</x:f>
        <x:v>6</x:v>
      </x:c>
      <x:c r="K13270" s="266" t="n">
        <x:f>MOD(ROW()-ROW($I$46),MESCLUN_CAP+1)</x:f>
        <x:v>18</x:v>
      </x:c>
      <x:c r="L13270" s="266" t="n">
        <x:f>SUM(I13270:K13270)</x:f>
        <x:v>44</x:v>
      </x:c>
      <x:c r="M13270" s="267" t="n">
        <x:f>I13270*TOMATO_HOURS*WEEKS*(1+TOMATO_DIM)^I13270+J13270*CARROT_HOURS*WEEKS*(1+CARROT_DIM)^J13270+K13270*MESCLUN_HOURS*WEEKS*(1+MESCLUN_DIM)^K13270</x:f>
        <x:v>13331.212413315647</x:v>
      </x:c>
      <x:c r="N13270" s="267" t="n">
        <x:f>MAX(M13270-FARMER_HOURS,0)/TEMP_HOURS_PER_WORKER</x:f>
        <x:v>8.757786398135865</x:v>
      </x:c>
      <x:c r="O13270" s="268" t="n">
        <x:f>I13270*TOMATO_PRICE+J13270*CARROT_PRICE+K13270*MESCLUN_PRICE</x:f>
        <x:v>237164</x:v>
      </x:c>
      <x:c r="P13270" s="268" t="n">
        <x:f>I13270*TOMATO_FERTILIZER+J13270*CARROT_FERTILIZER+K13270*MESCLUN_FERTILIZER</x:f>
        <x:v>36080</x:v>
      </x:c>
      <x:c r="Q13270" s="268" t="n">
        <x:f>MIN(M13270,FARMER_HOURS)*FARMER_RATE+MAX(M13270-FARMER_HOURS,0)*TEMP_RATE</x:f>
        <x:v>243944.65995339665</x:v>
      </x:c>
      <x:c r="R13270" s="268" t="n">
        <x:f>O13270-P13270-Q13270-FIXED_COST</x:f>
        <x:v>-62860.65995339665</x:v>
      </x:c>
      <x:c r="S13270" s="139" t="str">
        <x:f>IF(AND(L13270&lt;=TOTAL_BED_CAP,N13270&lt;=TEMP_WORKER_CAP),"YES","NO")</x:f>
        <x:v>NO</x:v>
      </x:c>
      <x:c r="T13270" s="139" t="n">
        <x:f>IF(S13270="YES",R13270,-1E+99)</x:f>
        <x:v>-1e+99</x:v>
      </x:c>
    </x:row>
    <x:row r="13271">
      <x:c r="A13271" s="139"/>
      <x:c r="B13271" s="139"/>
      <x:c r="C13271" s="139"/>
      <x:c r="D13271" s="139"/>
      <x:c r="E13271" s="139"/>
      <x:c r="F13271" s="139"/>
      <x:c r="G13271" s="139"/>
      <x:c r="H13271" s="139"/>
      <x:c r="I13271" s="266" t="n">
        <x:f>INT((ROW()-ROW($I$46))/((CARROT_CAP+1)*(MESCLUN_CAP+1)))</x:f>
        <x:v>20</x:v>
      </x:c>
      <x:c r="J13271" s="266" t="n">
        <x:f>MOD(INT((ROW()-ROW($I$46))/(MESCLUN_CAP+1)),CARROT_CAP+1)</x:f>
        <x:v>6</x:v>
      </x:c>
      <x:c r="K13271" s="266" t="n">
        <x:f>MOD(ROW()-ROW($I$46),MESCLUN_CAP+1)</x:f>
        <x:v>19</x:v>
      </x:c>
      <x:c r="L13271" s="266" t="n">
        <x:f>SUM(I13271:K13271)</x:f>
        <x:v>45</x:v>
      </x:c>
      <x:c r="M13271" s="267" t="n">
        <x:f>I13271*TOMATO_HOURS*WEEKS*(1+TOMATO_DIM)^I13271+J13271*CARROT_HOURS*WEEKS*(1+CARROT_DIM)^J13271+K13271*MESCLUN_HOURS*WEEKS*(1+MESCLUN_DIM)^K13271</x:f>
        <x:v>13400.85394195167</x:v>
      </x:c>
      <x:c r="N13271" s="267" t="n">
        <x:f>MAX(M13271-FARMER_HOURS,0)/TEMP_HOURS_PER_WORKER</x:f>
        <x:v>8.80614857079977</x:v>
      </x:c>
      <x:c r="O13271" s="268" t="n">
        <x:f>I13271*TOMATO_PRICE+J13271*CARROT_PRICE+K13271*MESCLUN_PRICE</x:f>
        <x:v>239864</x:v>
      </x:c>
      <x:c r="P13271" s="268" t="n">
        <x:f>I13271*TOMATO_FERTILIZER+J13271*CARROT_FERTILIZER+K13271*MESCLUN_FERTILIZER</x:f>
        <x:v>36960</x:v>
      </x:c>
      <x:c r="Q13271" s="268" t="n">
        <x:f>MIN(M13271,FARMER_HOURS)*FARMER_RATE+MAX(M13271-FARMER_HOURS,0)*TEMP_RATE</x:f>
        <x:v>245153.71426999426</x:v>
      </x:c>
      <x:c r="R13271" s="268" t="n">
        <x:f>O13271-P13271-Q13271-FIXED_COST</x:f>
        <x:v>-62249.71426999426</x:v>
      </x:c>
      <x:c r="S13271" s="139" t="str">
        <x:f>IF(AND(L13271&lt;=TOTAL_BED_CAP,N13271&lt;=TEMP_WORKER_CAP),"YES","NO")</x:f>
        <x:v>NO</x:v>
      </x:c>
      <x:c r="T13271" s="139" t="n">
        <x:f>IF(S13271="YES",R13271,-1E+99)</x:f>
        <x:v>-1e+99</x:v>
      </x:c>
    </x:row>
    <x:row r="13272">
      <x:c r="A13272" s="139"/>
      <x:c r="B13272" s="139"/>
      <x:c r="C13272" s="139"/>
      <x:c r="D13272" s="139"/>
      <x:c r="E13272" s="139"/>
      <x:c r="F13272" s="139"/>
      <x:c r="G13272" s="139"/>
      <x:c r="H13272" s="139"/>
      <x:c r="I13272" s="266" t="n">
        <x:f>INT((ROW()-ROW($I$46))/((CARROT_CAP+1)*(MESCLUN_CAP+1)))</x:f>
        <x:v>20</x:v>
      </x:c>
      <x:c r="J13272" s="266" t="n">
        <x:f>MOD(INT((ROW()-ROW($I$46))/(MESCLUN_CAP+1)),CARROT_CAP+1)</x:f>
        <x:v>6</x:v>
      </x:c>
      <x:c r="K13272" s="266" t="n">
        <x:f>MOD(ROW()-ROW($I$46),MESCLUN_CAP+1)</x:f>
        <x:v>20</x:v>
      </x:c>
      <x:c r="L13272" s="266" t="n">
        <x:f>SUM(I13272:K13272)</x:f>
        <x:v>46</x:v>
      </x:c>
      <x:c r="M13272" s="267" t="n">
        <x:f>I13272*TOMATO_HOURS*WEEKS*(1+TOMATO_DIM)^I13272+J13272*CARROT_HOURS*WEEKS*(1+CARROT_DIM)^J13272+K13272*MESCLUN_HOURS*WEEKS*(1+MESCLUN_DIM)^K13272</x:f>
        <x:v>13472.078232602145</x:v>
      </x:c>
      <x:c r="N13272" s="267" t="n">
        <x:f>MAX(M13272-FARMER_HOURS,0)/TEMP_HOURS_PER_WORKER</x:f>
        <x:v>8.85560988375149</x:v>
      </x:c>
      <x:c r="O13272" s="268" t="n">
        <x:f>I13272*TOMATO_PRICE+J13272*CARROT_PRICE+K13272*MESCLUN_PRICE</x:f>
        <x:v>242564</x:v>
      </x:c>
      <x:c r="P13272" s="268" t="n">
        <x:f>I13272*TOMATO_FERTILIZER+J13272*CARROT_FERTILIZER+K13272*MESCLUN_FERTILIZER</x:f>
        <x:v>37840</x:v>
      </x:c>
      <x:c r="Q13272" s="268" t="n">
        <x:f>MIN(M13272,FARMER_HOURS)*FARMER_RATE+MAX(M13272-FARMER_HOURS,0)*TEMP_RATE</x:f>
        <x:v>246390.24709378724</x:v>
      </x:c>
      <x:c r="R13272" s="268" t="n">
        <x:f>O13272-P13272-Q13272-FIXED_COST</x:f>
        <x:v>-61666.24709378724</x:v>
      </x:c>
      <x:c r="S13272" s="139" t="str">
        <x:f>IF(AND(L13272&lt;=TOTAL_BED_CAP,N13272&lt;=TEMP_WORKER_CAP),"YES","NO")</x:f>
        <x:v>NO</x:v>
      </x:c>
      <x:c r="T13272" s="139" t="n">
        <x:f>IF(S13272="YES",R13272,-1E+99)</x:f>
        <x:v>-1e+99</x:v>
      </x:c>
    </x:row>
    <x:row r="13273">
      <x:c r="A13273" s="139"/>
      <x:c r="B13273" s="139"/>
      <x:c r="C13273" s="139"/>
      <x:c r="D13273" s="139"/>
      <x:c r="E13273" s="139"/>
      <x:c r="F13273" s="139"/>
      <x:c r="G13273" s="139"/>
      <x:c r="H13273" s="139"/>
      <x:c r="I13273" s="266" t="n">
        <x:f>INT((ROW()-ROW($I$46))/((CARROT_CAP+1)*(MESCLUN_CAP+1)))</x:f>
        <x:v>20</x:v>
      </x:c>
      <x:c r="J13273" s="266" t="n">
        <x:f>MOD(INT((ROW()-ROW($I$46))/(MESCLUN_CAP+1)),CARROT_CAP+1)</x:f>
        <x:v>6</x:v>
      </x:c>
      <x:c r="K13273" s="266" t="n">
        <x:f>MOD(ROW()-ROW($I$46),MESCLUN_CAP+1)</x:f>
        <x:v>21</x:v>
      </x:c>
      <x:c r="L13273" s="266" t="n">
        <x:f>SUM(I13273:K13273)</x:f>
        <x:v>47</x:v>
      </x:c>
      <x:c r="M13273" s="267" t="n">
        <x:f>I13273*TOMATO_HOURS*WEEKS*(1+TOMATO_DIM)^I13273+J13273*CARROT_HOURS*WEEKS*(1+CARROT_DIM)^J13273+K13273*MESCLUN_HOURS*WEEKS*(1+MESCLUN_DIM)^K13273</x:f>
        <x:v>13544.91397282859</x:v>
      </x:c>
      <x:c r="N13273" s="267" t="n">
        <x:f>MAX(M13273-FARMER_HOURS,0)/TEMP_HOURS_PER_WORKER</x:f>
        <x:v>8.906190258908744</x:v>
      </x:c>
      <x:c r="O13273" s="268" t="n">
        <x:f>I13273*TOMATO_PRICE+J13273*CARROT_PRICE+K13273*MESCLUN_PRICE</x:f>
        <x:v>245264</x:v>
      </x:c>
      <x:c r="P13273" s="268" t="n">
        <x:f>I13273*TOMATO_FERTILIZER+J13273*CARROT_FERTILIZER+K13273*MESCLUN_FERTILIZER</x:f>
        <x:v>38720</x:v>
      </x:c>
      <x:c r="Q13273" s="268" t="n">
        <x:f>MIN(M13273,FARMER_HOURS)*FARMER_RATE+MAX(M13273-FARMER_HOURS,0)*TEMP_RATE</x:f>
        <x:v>247654.75647271858</x:v>
      </x:c>
      <x:c r="R13273" s="268" t="n">
        <x:f>O13273-P13273-Q13273-FIXED_COST</x:f>
        <x:v>-61110.75647271858</x:v>
      </x:c>
      <x:c r="S13273" s="139" t="str">
        <x:f>IF(AND(L13273&lt;=TOTAL_BED_CAP,N13273&lt;=TEMP_WORKER_CAP),"YES","NO")</x:f>
        <x:v>NO</x:v>
      </x:c>
      <x:c r="T13273" s="139" t="n">
        <x:f>IF(S13273="YES",R13273,-1E+99)</x:f>
        <x:v>-1e+99</x:v>
      </x:c>
    </x:row>
    <x:row r="13274">
      <x:c r="A13274" s="139"/>
      <x:c r="B13274" s="139"/>
      <x:c r="C13274" s="139"/>
      <x:c r="D13274" s="139"/>
      <x:c r="E13274" s="139"/>
      <x:c r="F13274" s="139"/>
      <x:c r="G13274" s="139"/>
      <x:c r="H13274" s="139"/>
      <x:c r="I13274" s="266" t="n">
        <x:f>INT((ROW()-ROW($I$46))/((CARROT_CAP+1)*(MESCLUN_CAP+1)))</x:f>
        <x:v>20</x:v>
      </x:c>
      <x:c r="J13274" s="266" t="n">
        <x:f>MOD(INT((ROW()-ROW($I$46))/(MESCLUN_CAP+1)),CARROT_CAP+1)</x:f>
        <x:v>6</x:v>
      </x:c>
      <x:c r="K13274" s="266" t="n">
        <x:f>MOD(ROW()-ROW($I$46),MESCLUN_CAP+1)</x:f>
        <x:v>22</x:v>
      </x:c>
      <x:c r="L13274" s="266" t="n">
        <x:f>SUM(I13274:K13274)</x:f>
        <x:v>48</x:v>
      </x:c>
      <x:c r="M13274" s="267" t="n">
        <x:f>I13274*TOMATO_HOURS*WEEKS*(1+TOMATO_DIM)^I13274+J13274*CARROT_HOURS*WEEKS*(1+CARROT_DIM)^J13274+K13274*MESCLUN_HOURS*WEEKS*(1+MESCLUN_DIM)^K13274</x:f>
        <x:v>13619.390320074985</x:v>
      </x:c>
      <x:c r="N13274" s="267" t="n">
        <x:f>MAX(M13274-FARMER_HOURS,0)/TEMP_HOURS_PER_WORKER</x:f>
        <x:v>8.957909944496517</x:v>
      </x:c>
      <x:c r="O13274" s="268" t="n">
        <x:f>I13274*TOMATO_PRICE+J13274*CARROT_PRICE+K13274*MESCLUN_PRICE</x:f>
        <x:v>247964</x:v>
      </x:c>
      <x:c r="P13274" s="268" t="n">
        <x:f>I13274*TOMATO_FERTILIZER+J13274*CARROT_FERTILIZER+K13274*MESCLUN_FERTILIZER</x:f>
        <x:v>39600</x:v>
      </x:c>
      <x:c r="Q13274" s="268" t="n">
        <x:f>MIN(M13274,FARMER_HOURS)*FARMER_RATE+MAX(M13274-FARMER_HOURS,0)*TEMP_RATE</x:f>
        <x:v>248947.74861241292</x:v>
      </x:c>
      <x:c r="R13274" s="268" t="n">
        <x:f>O13274-P13274-Q13274-FIXED_COST</x:f>
        <x:v>-60583.74861241292</x:v>
      </x:c>
      <x:c r="S13274" s="139" t="str">
        <x:f>IF(AND(L13274&lt;=TOTAL_BED_CAP,N13274&lt;=TEMP_WORKER_CAP),"YES","NO")</x:f>
        <x:v>NO</x:v>
      </x:c>
      <x:c r="T13274" s="139" t="n">
        <x:f>IF(S13274="YES",R13274,-1E+99)</x:f>
        <x:v>-1e+99</x:v>
      </x:c>
    </x:row>
    <x:row r="13275">
      <x:c r="A13275" s="139"/>
      <x:c r="B13275" s="139"/>
      <x:c r="C13275" s="139"/>
      <x:c r="D13275" s="139"/>
      <x:c r="E13275" s="139"/>
      <x:c r="F13275" s="139"/>
      <x:c r="G13275" s="139"/>
      <x:c r="H13275" s="139"/>
      <x:c r="I13275" s="266" t="n">
        <x:f>INT((ROW()-ROW($I$46))/((CARROT_CAP+1)*(MESCLUN_CAP+1)))</x:f>
        <x:v>20</x:v>
      </x:c>
      <x:c r="J13275" s="266" t="n">
        <x:f>MOD(INT((ROW()-ROW($I$46))/(MESCLUN_CAP+1)),CARROT_CAP+1)</x:f>
        <x:v>6</x:v>
      </x:c>
      <x:c r="K13275" s="266" t="n">
        <x:f>MOD(ROW()-ROW($I$46),MESCLUN_CAP+1)</x:f>
        <x:v>23</x:v>
      </x:c>
      <x:c r="L13275" s="266" t="n">
        <x:f>SUM(I13275:K13275)</x:f>
        <x:v>49</x:v>
      </x:c>
      <x:c r="M13275" s="267" t="n">
        <x:f>I13275*TOMATO_HOURS*WEEKS*(1+TOMATO_DIM)^I13275+J13275*CARROT_HOURS*WEEKS*(1+CARROT_DIM)^J13275+K13275*MESCLUN_HOURS*WEEKS*(1+MESCLUN_DIM)^K13275</x:f>
        <x:v>13695.536908932421</x:v>
      </x:c>
      <x:c r="N13275" s="267" t="n">
        <x:f>MAX(M13275-FARMER_HOURS,0)/TEMP_HOURS_PER_WORKER</x:f>
        <x:v>9.01078952009196</x:v>
      </x:c>
      <x:c r="O13275" s="268" t="n">
        <x:f>I13275*TOMATO_PRICE+J13275*CARROT_PRICE+K13275*MESCLUN_PRICE</x:f>
        <x:v>250664</x:v>
      </x:c>
      <x:c r="P13275" s="268" t="n">
        <x:f>I13275*TOMATO_FERTILIZER+J13275*CARROT_FERTILIZER+K13275*MESCLUN_FERTILIZER</x:f>
        <x:v>40480</x:v>
      </x:c>
      <x:c r="Q13275" s="268" t="n">
        <x:f>MIN(M13275,FARMER_HOURS)*FARMER_RATE+MAX(M13275-FARMER_HOURS,0)*TEMP_RATE</x:f>
        <x:v>250269.73800229898</x:v>
      </x:c>
      <x:c r="R13275" s="268" t="n">
        <x:f>O13275-P13275-Q13275-FIXED_COST</x:f>
        <x:v>-60085.73800229898</x:v>
      </x:c>
      <x:c r="S13275" s="139" t="str">
        <x:f>IF(AND(L13275&lt;=TOTAL_BED_CAP,N13275&lt;=TEMP_WORKER_CAP),"YES","NO")</x:f>
        <x:v>NO</x:v>
      </x:c>
      <x:c r="T13275" s="139" t="n">
        <x:f>IF(S13275="YES",R13275,-1E+99)</x:f>
        <x:v>-1e+99</x:v>
      </x:c>
    </x:row>
    <x:row r="13276">
      <x:c r="A13276" s="139"/>
      <x:c r="B13276" s="139"/>
      <x:c r="C13276" s="139"/>
      <x:c r="D13276" s="139"/>
      <x:c r="E13276" s="139"/>
      <x:c r="F13276" s="139"/>
      <x:c r="G13276" s="139"/>
      <x:c r="H13276" s="139"/>
      <x:c r="I13276" s="266" t="n">
        <x:f>INT((ROW()-ROW($I$46))/((CARROT_CAP+1)*(MESCLUN_CAP+1)))</x:f>
        <x:v>20</x:v>
      </x:c>
      <x:c r="J13276" s="266" t="n">
        <x:f>MOD(INT((ROW()-ROW($I$46))/(MESCLUN_CAP+1)),CARROT_CAP+1)</x:f>
        <x:v>6</x:v>
      </x:c>
      <x:c r="K13276" s="266" t="n">
        <x:f>MOD(ROW()-ROW($I$46),MESCLUN_CAP+1)</x:f>
        <x:v>24</x:v>
      </x:c>
      <x:c r="L13276" s="266" t="n">
        <x:f>SUM(I13276:K13276)</x:f>
        <x:v>50</x:v>
      </x:c>
      <x:c r="M13276" s="267" t="n">
        <x:f>I13276*TOMATO_HOURS*WEEKS*(1+TOMATO_DIM)^I13276+J13276*CARROT_HOURS*WEEKS*(1+CARROT_DIM)^J13276+K13276*MESCLUN_HOURS*WEEKS*(1+MESCLUN_DIM)^K13276</x:f>
        <x:v>13773.383858511917</x:v>
      </x:c>
      <x:c r="N13276" s="267" t="n">
        <x:f>MAX(M13276-FARMER_HOURS,0)/TEMP_HOURS_PER_WORKER</x:f>
        <x:v>9.064849901744386</x:v>
      </x:c>
      <x:c r="O13276" s="268" t="n">
        <x:f>I13276*TOMATO_PRICE+J13276*CARROT_PRICE+K13276*MESCLUN_PRICE</x:f>
        <x:v>253364</x:v>
      </x:c>
      <x:c r="P13276" s="268" t="n">
        <x:f>I13276*TOMATO_FERTILIZER+J13276*CARROT_FERTILIZER+K13276*MESCLUN_FERTILIZER</x:f>
        <x:v>41360</x:v>
      </x:c>
      <x:c r="Q13276" s="268" t="n">
        <x:f>MIN(M13276,FARMER_HOURS)*FARMER_RATE+MAX(M13276-FARMER_HOURS,0)*TEMP_RATE</x:f>
        <x:v>251621.24754360967</x:v>
      </x:c>
      <x:c r="R13276" s="268" t="n">
        <x:f>O13276-P13276-Q13276-FIXED_COST</x:f>
        <x:v>-59617.24754360967</x:v>
      </x:c>
      <x:c r="S13276" s="139" t="str">
        <x:f>IF(AND(L13276&lt;=TOTAL_BED_CAP,N13276&lt;=TEMP_WORKER_CAP),"YES","NO")</x:f>
        <x:v>NO</x:v>
      </x:c>
      <x:c r="T13276" s="139" t="n">
        <x:f>IF(S13276="YES",R13276,-1E+99)</x:f>
        <x:v>-1e+99</x:v>
      </x:c>
    </x:row>
    <x:row r="13277">
      <x:c r="A13277" s="139"/>
      <x:c r="B13277" s="139"/>
      <x:c r="C13277" s="139"/>
      <x:c r="D13277" s="139"/>
      <x:c r="E13277" s="139"/>
      <x:c r="F13277" s="139"/>
      <x:c r="G13277" s="139"/>
      <x:c r="H13277" s="139"/>
      <x:c r="I13277" s="266" t="n">
        <x:f>INT((ROW()-ROW($I$46))/((CARROT_CAP+1)*(MESCLUN_CAP+1)))</x:f>
        <x:v>20</x:v>
      </x:c>
      <x:c r="J13277" s="266" t="n">
        <x:f>MOD(INT((ROW()-ROW($I$46))/(MESCLUN_CAP+1)),CARROT_CAP+1)</x:f>
        <x:v>6</x:v>
      </x:c>
      <x:c r="K13277" s="266" t="n">
        <x:f>MOD(ROW()-ROW($I$46),MESCLUN_CAP+1)</x:f>
        <x:v>25</x:v>
      </x:c>
      <x:c r="L13277" s="266" t="n">
        <x:f>SUM(I13277:K13277)</x:f>
        <x:v>51</x:v>
      </x:c>
      <x:c r="M13277" s="267" t="n">
        <x:f>I13277*TOMATO_HOURS*WEEKS*(1+TOMATO_DIM)^I13277+J13277*CARROT_HOURS*WEEKS*(1+CARROT_DIM)^J13277+K13277*MESCLUN_HOURS*WEEKS*(1+MESCLUN_DIM)^K13277</x:f>
        <x:v>13852.961779927015</x:v>
      </x:c>
      <x:c r="N13277" s="267" t="n">
        <x:f>MAX(M13277-FARMER_HOURS,0)/TEMP_HOURS_PER_WORKER</x:f>
        <x:v>9.120112347171538</x:v>
      </x:c>
      <x:c r="O13277" s="268" t="n">
        <x:f>I13277*TOMATO_PRICE+J13277*CARROT_PRICE+K13277*MESCLUN_PRICE</x:f>
        <x:v>256064</x:v>
      </x:c>
      <x:c r="P13277" s="268" t="n">
        <x:f>I13277*TOMATO_FERTILIZER+J13277*CARROT_FERTILIZER+K13277*MESCLUN_FERTILIZER</x:f>
        <x:v>42240</x:v>
      </x:c>
      <x:c r="Q13277" s="268" t="n">
        <x:f>MIN(M13277,FARMER_HOURS)*FARMER_RATE+MAX(M13277-FARMER_HOURS,0)*TEMP_RATE</x:f>
        <x:v>253002.80867928843</x:v>
      </x:c>
      <x:c r="R13277" s="268" t="n">
        <x:f>O13277-P13277-Q13277-FIXED_COST</x:f>
        <x:v>-59178.80867928843</x:v>
      </x:c>
      <x:c r="S13277" s="139" t="str">
        <x:f>IF(AND(L13277&lt;=TOTAL_BED_CAP,N13277&lt;=TEMP_WORKER_CAP),"YES","NO")</x:f>
        <x:v>NO</x:v>
      </x:c>
      <x:c r="T13277" s="139" t="n">
        <x:f>IF(S13277="YES",R13277,-1E+99)</x:f>
        <x:v>-1e+99</x:v>
      </x:c>
    </x:row>
    <x:row r="13278">
      <x:c r="A13278" s="139"/>
      <x:c r="B13278" s="139"/>
      <x:c r="C13278" s="139"/>
      <x:c r="D13278" s="139"/>
      <x:c r="E13278" s="139"/>
      <x:c r="F13278" s="139"/>
      <x:c r="G13278" s="139"/>
      <x:c r="H13278" s="139"/>
      <x:c r="I13278" s="266" t="n">
        <x:f>INT((ROW()-ROW($I$46))/((CARROT_CAP+1)*(MESCLUN_CAP+1)))</x:f>
        <x:v>20</x:v>
      </x:c>
      <x:c r="J13278" s="266" t="n">
        <x:f>MOD(INT((ROW()-ROW($I$46))/(MESCLUN_CAP+1)),CARROT_CAP+1)</x:f>
        <x:v>6</x:v>
      </x:c>
      <x:c r="K13278" s="266" t="n">
        <x:f>MOD(ROW()-ROW($I$46),MESCLUN_CAP+1)</x:f>
        <x:v>26</x:v>
      </x:c>
      <x:c r="L13278" s="266" t="n">
        <x:f>SUM(I13278:K13278)</x:f>
        <x:v>52</x:v>
      </x:c>
      <x:c r="M13278" s="267" t="n">
        <x:f>I13278*TOMATO_HOURS*WEEKS*(1+TOMATO_DIM)^I13278+J13278*CARROT_HOURS*WEEKS*(1+CARROT_DIM)^J13278+K13278*MESCLUN_HOURS*WEEKS*(1+MESCLUN_DIM)^K13278</x:f>
        <x:v>13934.301783887733</x:v>
      </x:c>
      <x:c r="N13278" s="267" t="n">
        <x:f>MAX(M13278-FARMER_HOURS,0)/TEMP_HOURS_PER_WORKER</x:f>
        <x:v>9.176598461033148</x:v>
      </x:c>
      <x:c r="O13278" s="268" t="n">
        <x:f>I13278*TOMATO_PRICE+J13278*CARROT_PRICE+K13278*MESCLUN_PRICE</x:f>
        <x:v>258764</x:v>
      </x:c>
      <x:c r="P13278" s="268" t="n">
        <x:f>I13278*TOMATO_FERTILIZER+J13278*CARROT_FERTILIZER+K13278*MESCLUN_FERTILIZER</x:f>
        <x:v>43120</x:v>
      </x:c>
      <x:c r="Q13278" s="268" t="n">
        <x:f>MIN(M13278,FARMER_HOURS)*FARMER_RATE+MAX(M13278-FARMER_HOURS,0)*TEMP_RATE</x:f>
        <x:v>254414.9615258287</x:v>
      </x:c>
      <x:c r="R13278" s="268" t="n">
        <x:f>O13278-P13278-Q13278-FIXED_COST</x:f>
        <x:v>-58770.961525828694</x:v>
      </x:c>
      <x:c r="S13278" s="139" t="str">
        <x:f>IF(AND(L13278&lt;=TOTAL_BED_CAP,N13278&lt;=TEMP_WORKER_CAP),"YES","NO")</x:f>
        <x:v>NO</x:v>
      </x:c>
      <x:c r="T13278" s="139" t="n">
        <x:f>IF(S13278="YES",R13278,-1E+99)</x:f>
        <x:v>-1e+99</x:v>
      </x:c>
    </x:row>
    <x:row r="13279">
      <x:c r="A13279" s="139"/>
      <x:c r="B13279" s="139"/>
      <x:c r="C13279" s="139"/>
      <x:c r="D13279" s="139"/>
      <x:c r="E13279" s="139"/>
      <x:c r="F13279" s="139"/>
      <x:c r="G13279" s="139"/>
      <x:c r="H13279" s="139"/>
      <x:c r="I13279" s="266" t="n">
        <x:f>INT((ROW()-ROW($I$46))/((CARROT_CAP+1)*(MESCLUN_CAP+1)))</x:f>
        <x:v>20</x:v>
      </x:c>
      <x:c r="J13279" s="266" t="n">
        <x:f>MOD(INT((ROW()-ROW($I$46))/(MESCLUN_CAP+1)),CARROT_CAP+1)</x:f>
        <x:v>6</x:v>
      </x:c>
      <x:c r="K13279" s="266" t="n">
        <x:f>MOD(ROW()-ROW($I$46),MESCLUN_CAP+1)</x:f>
        <x:v>27</x:v>
      </x:c>
      <x:c r="L13279" s="266" t="n">
        <x:f>SUM(I13279:K13279)</x:f>
        <x:v>53</x:v>
      </x:c>
      <x:c r="M13279" s="267" t="n">
        <x:f>I13279*TOMATO_HOURS*WEEKS*(1+TOMATO_DIM)^I13279+J13279*CARROT_HOURS*WEEKS*(1+CARROT_DIM)^J13279+K13279*MESCLUN_HOURS*WEEKS*(1+MESCLUN_DIM)^K13279</x:f>
        <x:v>14017.43548840749</x:v>
      </x:c>
      <x:c r="N13279" s="267" t="n">
        <x:f>MAX(M13279-FARMER_HOURS,0)/TEMP_HOURS_PER_WORKER</x:f>
        <x:v>9.23433020028298</x:v>
      </x:c>
      <x:c r="O13279" s="268" t="n">
        <x:f>I13279*TOMATO_PRICE+J13279*CARROT_PRICE+K13279*MESCLUN_PRICE</x:f>
        <x:v>261464</x:v>
      </x:c>
      <x:c r="P13279" s="268" t="n">
        <x:f>I13279*TOMATO_FERTILIZER+J13279*CARROT_FERTILIZER+K13279*MESCLUN_FERTILIZER</x:f>
        <x:v>44000</x:v>
      </x:c>
      <x:c r="Q13279" s="268" t="n">
        <x:f>MIN(M13279,FARMER_HOURS)*FARMER_RATE+MAX(M13279-FARMER_HOURS,0)*TEMP_RATE</x:f>
        <x:v>255858.25500707445</x:v>
      </x:c>
      <x:c r="R13279" s="268" t="n">
        <x:f>O13279-P13279-Q13279-FIXED_COST</x:f>
        <x:v>-58394.25500707445</x:v>
      </x:c>
      <x:c r="S13279" s="139" t="str">
        <x:f>IF(AND(L13279&lt;=TOTAL_BED_CAP,N13279&lt;=TEMP_WORKER_CAP),"YES","NO")</x:f>
        <x:v>NO</x:v>
      </x:c>
      <x:c r="T13279" s="139" t="n">
        <x:f>IF(S13279="YES",R13279,-1E+99)</x:f>
        <x:v>-1e+99</x:v>
      </x:c>
    </x:row>
    <x:row r="13280">
      <x:c r="A13280" s="139"/>
      <x:c r="B13280" s="139"/>
      <x:c r="C13280" s="139"/>
      <x:c r="D13280" s="139"/>
      <x:c r="E13280" s="139"/>
      <x:c r="F13280" s="139"/>
      <x:c r="G13280" s="139"/>
      <x:c r="H13280" s="139"/>
      <x:c r="I13280" s="266" t="n">
        <x:f>INT((ROW()-ROW($I$46))/((CARROT_CAP+1)*(MESCLUN_CAP+1)))</x:f>
        <x:v>20</x:v>
      </x:c>
      <x:c r="J13280" s="266" t="n">
        <x:f>MOD(INT((ROW()-ROW($I$46))/(MESCLUN_CAP+1)),CARROT_CAP+1)</x:f>
        <x:v>6</x:v>
      </x:c>
      <x:c r="K13280" s="266" t="n">
        <x:f>MOD(ROW()-ROW($I$46),MESCLUN_CAP+1)</x:f>
        <x:v>28</x:v>
      </x:c>
      <x:c r="L13280" s="266" t="n">
        <x:f>SUM(I13280:K13280)</x:f>
        <x:v>54</x:v>
      </x:c>
      <x:c r="M13280" s="267" t="n">
        <x:f>I13280*TOMATO_HOURS*WEEKS*(1+TOMATO_DIM)^I13280+J13280*CARROT_HOURS*WEEKS*(1+CARROT_DIM)^J13280+K13280*MESCLUN_HOURS*WEEKS*(1+MESCLUN_DIM)^K13280</x:f>
        <x:v>14102.395026624643</x:v>
      </x:c>
      <x:c r="N13280" s="267" t="n">
        <x:f>MAX(M13280-FARMER_HOURS,0)/TEMP_HOURS_PER_WORKER</x:f>
        <x:v>9.293329879600446</x:v>
      </x:c>
      <x:c r="O13280" s="268" t="n">
        <x:f>I13280*TOMATO_PRICE+J13280*CARROT_PRICE+K13280*MESCLUN_PRICE</x:f>
        <x:v>264164</x:v>
      </x:c>
      <x:c r="P13280" s="268" t="n">
        <x:f>I13280*TOMATO_FERTILIZER+J13280*CARROT_FERTILIZER+K13280*MESCLUN_FERTILIZER</x:f>
        <x:v>44880</x:v>
      </x:c>
      <x:c r="Q13280" s="268" t="n">
        <x:f>MIN(M13280,FARMER_HOURS)*FARMER_RATE+MAX(M13280-FARMER_HOURS,0)*TEMP_RATE</x:f>
        <x:v>257333.24699001116</x:v>
      </x:c>
      <x:c r="R13280" s="268" t="n">
        <x:f>O13280-P13280-Q13280-FIXED_COST</x:f>
        <x:v>-58049.24699001116</x:v>
      </x:c>
      <x:c r="S13280" s="139" t="str">
        <x:f>IF(AND(L13280&lt;=TOTAL_BED_CAP,N13280&lt;=TEMP_WORKER_CAP),"YES","NO")</x:f>
        <x:v>NO</x:v>
      </x:c>
      <x:c r="T13280" s="139" t="n">
        <x:f>IF(S13280="YES",R13280,-1E+99)</x:f>
        <x:v>-1e+99</x:v>
      </x:c>
    </x:row>
    <x:row r="13281">
      <x:c r="A13281" s="139"/>
      <x:c r="B13281" s="139"/>
      <x:c r="C13281" s="139"/>
      <x:c r="D13281" s="139"/>
      <x:c r="E13281" s="139"/>
      <x:c r="F13281" s="139"/>
      <x:c r="G13281" s="139"/>
      <x:c r="H13281" s="139"/>
      <x:c r="I13281" s="266" t="n">
        <x:f>INT((ROW()-ROW($I$46))/((CARROT_CAP+1)*(MESCLUN_CAP+1)))</x:f>
        <x:v>20</x:v>
      </x:c>
      <x:c r="J13281" s="266" t="n">
        <x:f>MOD(INT((ROW()-ROW($I$46))/(MESCLUN_CAP+1)),CARROT_CAP+1)</x:f>
        <x:v>6</x:v>
      </x:c>
      <x:c r="K13281" s="266" t="n">
        <x:f>MOD(ROW()-ROW($I$46),MESCLUN_CAP+1)</x:f>
        <x:v>29</x:v>
      </x:c>
      <x:c r="L13281" s="266" t="n">
        <x:f>SUM(I13281:K13281)</x:f>
        <x:v>55</x:v>
      </x:c>
      <x:c r="M13281" s="267" t="n">
        <x:f>I13281*TOMATO_HOURS*WEEKS*(1+TOMATO_DIM)^I13281+J13281*CARROT_HOURS*WEEKS*(1+CARROT_DIM)^J13281+K13281*MESCLUN_HOURS*WEEKS*(1+MESCLUN_DIM)^K13281</x:f>
        <x:v>14189.213054740296</x:v>
      </x:c>
      <x:c r="N13281" s="267" t="n">
        <x:f>MAX(M13281-FARMER_HOURS,0)/TEMP_HOURS_PER_WORKER</x:f>
        <x:v>9.353620176902982</x:v>
      </x:c>
      <x:c r="O13281" s="268" t="n">
        <x:f>I13281*TOMATO_PRICE+J13281*CARROT_PRICE+K13281*MESCLUN_PRICE</x:f>
        <x:v>266864</x:v>
      </x:c>
      <x:c r="P13281" s="268" t="n">
        <x:f>I13281*TOMATO_FERTILIZER+J13281*CARROT_FERTILIZER+K13281*MESCLUN_FERTILIZER</x:f>
        <x:v>45760</x:v>
      </x:c>
      <x:c r="Q13281" s="268" t="n">
        <x:f>MIN(M13281,FARMER_HOURS)*FARMER_RATE+MAX(M13281-FARMER_HOURS,0)*TEMP_RATE</x:f>
        <x:v>258840.50442257457</x:v>
      </x:c>
      <x:c r="R13281" s="268" t="n">
        <x:f>O13281-P13281-Q13281-FIXED_COST</x:f>
        <x:v>-57736.504422574566</x:v>
      </x:c>
      <x:c r="S13281" s="139" t="str">
        <x:f>IF(AND(L13281&lt;=TOTAL_BED_CAP,N13281&lt;=TEMP_WORKER_CAP),"YES","NO")</x:f>
        <x:v>NO</x:v>
      </x:c>
      <x:c r="T13281" s="139" t="n">
        <x:f>IF(S13281="YES",R13281,-1E+99)</x:f>
        <x:v>-1e+99</x:v>
      </x:c>
    </x:row>
    <x:row r="13282">
      <x:c r="A13282" s="139"/>
      <x:c r="B13282" s="139"/>
      <x:c r="C13282" s="139"/>
      <x:c r="D13282" s="139"/>
      <x:c r="E13282" s="139"/>
      <x:c r="F13282" s="139"/>
      <x:c r="G13282" s="139"/>
      <x:c r="H13282" s="139"/>
      <x:c r="I13282" s="266" t="n">
        <x:f>INT((ROW()-ROW($I$46))/((CARROT_CAP+1)*(MESCLUN_CAP+1)))</x:f>
        <x:v>20</x:v>
      </x:c>
      <x:c r="J13282" s="266" t="n">
        <x:f>MOD(INT((ROW()-ROW($I$46))/(MESCLUN_CAP+1)),CARROT_CAP+1)</x:f>
        <x:v>6</x:v>
      </x:c>
      <x:c r="K13282" s="266" t="n">
        <x:f>MOD(ROW()-ROW($I$46),MESCLUN_CAP+1)</x:f>
        <x:v>30</x:v>
      </x:c>
      <x:c r="L13282" s="266" t="n">
        <x:f>SUM(I13282:K13282)</x:f>
        <x:v>56</x:v>
      </x:c>
      <x:c r="M13282" s="267" t="n">
        <x:f>I13282*TOMATO_HOURS*WEEKS*(1+TOMATO_DIM)^I13282+J13282*CARROT_HOURS*WEEKS*(1+CARROT_DIM)^J13282+K13282*MESCLUN_HOURS*WEEKS*(1+MESCLUN_DIM)^K13282</x:f>
        <x:v>14277.922760074067</x:v>
      </x:c>
      <x:c r="N13282" s="267" t="n">
        <x:f>MAX(M13282-FARMER_HOURS,0)/TEMP_HOURS_PER_WORKER</x:f>
        <x:v>9.415224138940324</x:v>
      </x:c>
      <x:c r="O13282" s="268" t="n">
        <x:f>I13282*TOMATO_PRICE+J13282*CARROT_PRICE+K13282*MESCLUN_PRICE</x:f>
        <x:v>269564</x:v>
      </x:c>
      <x:c r="P13282" s="268" t="n">
        <x:f>I13282*TOMATO_FERTILIZER+J13282*CARROT_FERTILIZER+K13282*MESCLUN_FERTILIZER</x:f>
        <x:v>46640</x:v>
      </x:c>
      <x:c r="Q13282" s="268" t="n">
        <x:f>MIN(M13282,FARMER_HOURS)*FARMER_RATE+MAX(M13282-FARMER_HOURS,0)*TEMP_RATE</x:f>
        <x:v>260380.6034735081</x:v>
      </x:c>
      <x:c r="R13282" s="268" t="n">
        <x:f>O13282-P13282-Q13282-FIXED_COST</x:f>
        <x:v>-57456.60347350809</x:v>
      </x:c>
      <x:c r="S13282" s="139" t="str">
        <x:f>IF(AND(L13282&lt;=TOTAL_BED_CAP,N13282&lt;=TEMP_WORKER_CAP),"YES","NO")</x:f>
        <x:v>NO</x:v>
      </x:c>
      <x:c r="T13282" s="139" t="n">
        <x:f>IF(S13282="YES",R13282,-1E+99)</x:f>
        <x:v>-1e+99</x:v>
      </x:c>
    </x:row>
    <x:row r="13283">
      <x:c r="A13283" s="139"/>
      <x:c r="B13283" s="139"/>
      <x:c r="C13283" s="139"/>
      <x:c r="D13283" s="139"/>
      <x:c r="E13283" s="139"/>
      <x:c r="F13283" s="139"/>
      <x:c r="G13283" s="139"/>
      <x:c r="H13283" s="139"/>
      <x:c r="I13283" s="266" t="n">
        <x:f>INT((ROW()-ROW($I$46))/((CARROT_CAP+1)*(MESCLUN_CAP+1)))</x:f>
        <x:v>20</x:v>
      </x:c>
      <x:c r="J13283" s="266" t="n">
        <x:f>MOD(INT((ROW()-ROW($I$46))/(MESCLUN_CAP+1)),CARROT_CAP+1)</x:f>
        <x:v>7</x:v>
      </x:c>
      <x:c r="K13283" s="266" t="n">
        <x:f>MOD(ROW()-ROW($I$46),MESCLUN_CAP+1)</x:f>
        <x:v>0</x:v>
      </x:c>
      <x:c r="L13283" s="266" t="n">
        <x:f>SUM(I13283:K13283)</x:f>
        <x:v>27</x:v>
      </x:c>
      <x:c r="M13283" s="267" t="n">
        <x:f>I13283*TOMATO_HOURS*WEEKS*(1+TOMATO_DIM)^I13283+J13283*CARROT_HOURS*WEEKS*(1+CARROT_DIM)^J13283+K13283*MESCLUN_HOURS*WEEKS*(1+MESCLUN_DIM)^K13283</x:f>
        <x:v>12359.123917056424</x:v>
      </x:c>
      <x:c r="N13283" s="267" t="n">
        <x:f>MAX(M13283-FARMER_HOURS,0)/TEMP_HOURS_PER_WORKER</x:f>
        <x:v>8.082724942400294</x:v>
      </x:c>
      <x:c r="O13283" s="268" t="n">
        <x:f>I13283*TOMATO_PRICE+J13283*CARROT_PRICE+K13283*MESCLUN_PRICE</x:f>
        <x:v>190658</x:v>
      </x:c>
      <x:c r="P13283" s="268" t="n">
        <x:f>I13283*TOMATO_FERTILIZER+J13283*CARROT_FERTILIZER+K13283*MESCLUN_FERTILIZER</x:f>
        <x:v>20680</x:v>
      </x:c>
      <x:c r="Q13283" s="268" t="n">
        <x:f>MIN(M13283,FARMER_HOURS)*FARMER_RATE+MAX(M13283-FARMER_HOURS,0)*TEMP_RATE</x:f>
        <x:v>227068.12356000737</x:v>
      </x:c>
      <x:c r="R13283" s="268" t="n">
        <x:f>O13283-P13283-Q13283-FIXED_COST</x:f>
        <x:v>-77090.12356000737</x:v>
      </x:c>
      <x:c r="S13283" s="139" t="str">
        <x:f>IF(AND(L13283&lt;=TOTAL_BED_CAP,N13283&lt;=TEMP_WORKER_CAP),"YES","NO")</x:f>
        <x:v>NO</x:v>
      </x:c>
      <x:c r="T13283" s="139" t="n">
        <x:f>IF(S13283="YES",R13283,-1E+99)</x:f>
        <x:v>-1e+99</x:v>
      </x:c>
    </x:row>
    <x:row r="13284">
      <x:c r="A13284" s="139"/>
      <x:c r="B13284" s="139"/>
      <x:c r="C13284" s="139"/>
      <x:c r="D13284" s="139"/>
      <x:c r="E13284" s="139"/>
      <x:c r="F13284" s="139"/>
      <x:c r="G13284" s="139"/>
      <x:c r="H13284" s="139"/>
      <x:c r="I13284" s="266" t="n">
        <x:f>INT((ROW()-ROW($I$46))/((CARROT_CAP+1)*(MESCLUN_CAP+1)))</x:f>
        <x:v>20</x:v>
      </x:c>
      <x:c r="J13284" s="266" t="n">
        <x:f>MOD(INT((ROW()-ROW($I$46))/(MESCLUN_CAP+1)),CARROT_CAP+1)</x:f>
        <x:v>7</x:v>
      </x:c>
      <x:c r="K13284" s="266" t="n">
        <x:f>MOD(ROW()-ROW($I$46),MESCLUN_CAP+1)</x:f>
        <x:v>1</x:v>
      </x:c>
      <x:c r="L13284" s="266" t="n">
        <x:f>SUM(I13284:K13284)</x:f>
        <x:v>28</x:v>
      </x:c>
      <x:c r="M13284" s="267" t="n">
        <x:f>I13284*TOMATO_HOURS*WEEKS*(1+TOMATO_DIM)^I13284+J13284*CARROT_HOURS*WEEKS*(1+CARROT_DIM)^J13284+K13284*MESCLUN_HOURS*WEEKS*(1+MESCLUN_DIM)^K13284</x:f>
        <x:v>12404.686417056424</x:v>
      </x:c>
      <x:c r="N13284" s="267" t="n">
        <x:f>MAX(M13284-FARMER_HOURS,0)/TEMP_HOURS_PER_WORKER</x:f>
        <x:v>8.114365567400295</x:v>
      </x:c>
      <x:c r="O13284" s="268" t="n">
        <x:f>I13284*TOMATO_PRICE+J13284*CARROT_PRICE+K13284*MESCLUN_PRICE</x:f>
        <x:v>193358</x:v>
      </x:c>
      <x:c r="P13284" s="268" t="n">
        <x:f>I13284*TOMATO_FERTILIZER+J13284*CARROT_FERTILIZER+K13284*MESCLUN_FERTILIZER</x:f>
        <x:v>21560</x:v>
      </x:c>
      <x:c r="Q13284" s="268" t="n">
        <x:f>MIN(M13284,FARMER_HOURS)*FARMER_RATE+MAX(M13284-FARMER_HOURS,0)*TEMP_RATE</x:f>
        <x:v>227859.13918500737</x:v>
      </x:c>
      <x:c r="R13284" s="268" t="n">
        <x:f>O13284-P13284-Q13284-FIXED_COST</x:f>
        <x:v>-76061.13918500737</x:v>
      </x:c>
      <x:c r="S13284" s="139" t="str">
        <x:f>IF(AND(L13284&lt;=TOTAL_BED_CAP,N13284&lt;=TEMP_WORKER_CAP),"YES","NO")</x:f>
        <x:v>NO</x:v>
      </x:c>
      <x:c r="T13284" s="139" t="n">
        <x:f>IF(S13284="YES",R13284,-1E+99)</x:f>
        <x:v>-1e+99</x:v>
      </x:c>
    </x:row>
    <x:row r="13285">
      <x:c r="A13285" s="139"/>
      <x:c r="B13285" s="139"/>
      <x:c r="C13285" s="139"/>
      <x:c r="D13285" s="139"/>
      <x:c r="E13285" s="139"/>
      <x:c r="F13285" s="139"/>
      <x:c r="G13285" s="139"/>
      <x:c r="H13285" s="139"/>
      <x:c r="I13285" s="266" t="n">
        <x:f>INT((ROW()-ROW($I$46))/((CARROT_CAP+1)*(MESCLUN_CAP+1)))</x:f>
        <x:v>20</x:v>
      </x:c>
      <x:c r="J13285" s="266" t="n">
        <x:f>MOD(INT((ROW()-ROW($I$46))/(MESCLUN_CAP+1)),CARROT_CAP+1)</x:f>
        <x:v>7</x:v>
      </x:c>
      <x:c r="K13285" s="266" t="n">
        <x:f>MOD(ROW()-ROW($I$46),MESCLUN_CAP+1)</x:f>
        <x:v>2</x:v>
      </x:c>
      <x:c r="L13285" s="266" t="n">
        <x:f>SUM(I13285:K13285)</x:f>
        <x:v>29</x:v>
      </x:c>
      <x:c r="M13285" s="267" t="n">
        <x:f>I13285*TOMATO_HOURS*WEEKS*(1+TOMATO_DIM)^I13285+J13285*CARROT_HOURS*WEEKS*(1+CARROT_DIM)^J13285+K13285*MESCLUN_HOURS*WEEKS*(1+MESCLUN_DIM)^K13285</x:f>
        <x:v>12451.387979556424</x:v>
      </x:c>
      <x:c r="N13285" s="267" t="n">
        <x:f>MAX(M13285-FARMER_HOURS,0)/TEMP_HOURS_PER_WORKER</x:f>
        <x:v>8.146797208025294</x:v>
      </x:c>
      <x:c r="O13285" s="268" t="n">
        <x:f>I13285*TOMATO_PRICE+J13285*CARROT_PRICE+K13285*MESCLUN_PRICE</x:f>
        <x:v>196058</x:v>
      </x:c>
      <x:c r="P13285" s="268" t="n">
        <x:f>I13285*TOMATO_FERTILIZER+J13285*CARROT_FERTILIZER+K13285*MESCLUN_FERTILIZER</x:f>
        <x:v>22440</x:v>
      </x:c>
      <x:c r="Q13285" s="268" t="n">
        <x:f>MIN(M13285,FARMER_HOURS)*FARMER_RATE+MAX(M13285-FARMER_HOURS,0)*TEMP_RATE</x:f>
        <x:v>228669.93020063237</x:v>
      </x:c>
      <x:c r="R13285" s="268" t="n">
        <x:f>O13285-P13285-Q13285-FIXED_COST</x:f>
        <x:v>-75051.93020063237</x:v>
      </x:c>
      <x:c r="S13285" s="139" t="str">
        <x:f>IF(AND(L13285&lt;=TOTAL_BED_CAP,N13285&lt;=TEMP_WORKER_CAP),"YES","NO")</x:f>
        <x:v>NO</x:v>
      </x:c>
      <x:c r="T13285" s="139" t="n">
        <x:f>IF(S13285="YES",R13285,-1E+99)</x:f>
        <x:v>-1e+99</x:v>
      </x:c>
    </x:row>
    <x:row r="13286">
      <x:c r="A13286" s="139"/>
      <x:c r="B13286" s="139"/>
      <x:c r="C13286" s="139"/>
      <x:c r="D13286" s="139"/>
      <x:c r="E13286" s="139"/>
      <x:c r="F13286" s="139"/>
      <x:c r="G13286" s="139"/>
      <x:c r="H13286" s="139"/>
      <x:c r="I13286" s="266" t="n">
        <x:f>INT((ROW()-ROW($I$46))/((CARROT_CAP+1)*(MESCLUN_CAP+1)))</x:f>
        <x:v>20</x:v>
      </x:c>
      <x:c r="J13286" s="266" t="n">
        <x:f>MOD(INT((ROW()-ROW($I$46))/(MESCLUN_CAP+1)),CARROT_CAP+1)</x:f>
        <x:v>7</x:v>
      </x:c>
      <x:c r="K13286" s="266" t="n">
        <x:f>MOD(ROW()-ROW($I$46),MESCLUN_CAP+1)</x:f>
        <x:v>3</x:v>
      </x:c>
      <x:c r="L13286" s="266" t="n">
        <x:f>SUM(I13286:K13286)</x:f>
        <x:v>30</x:v>
      </x:c>
      <x:c r="M13286" s="267" t="n">
        <x:f>I13286*TOMATO_HOURS*WEEKS*(1+TOMATO_DIM)^I13286+J13286*CARROT_HOURS*WEEKS*(1+CARROT_DIM)^J13286+K13286*MESCLUN_HOURS*WEEKS*(1+MESCLUN_DIM)^K13286</x:f>
        <x:v>12499.2499619783</x:v>
      </x:c>
      <x:c r="N13286" s="267" t="n">
        <x:f>MAX(M13286-FARMER_HOURS,0)/TEMP_HOURS_PER_WORKER</x:f>
        <x:v>8.180034695818263</x:v>
      </x:c>
      <x:c r="O13286" s="268" t="n">
        <x:f>I13286*TOMATO_PRICE+J13286*CARROT_PRICE+K13286*MESCLUN_PRICE</x:f>
        <x:v>198758</x:v>
      </x:c>
      <x:c r="P13286" s="268" t="n">
        <x:f>I13286*TOMATO_FERTILIZER+J13286*CARROT_FERTILIZER+K13286*MESCLUN_FERTILIZER</x:f>
        <x:v>23320</x:v>
      </x:c>
      <x:c r="Q13286" s="268" t="n">
        <x:f>MIN(M13286,FARMER_HOURS)*FARMER_RATE+MAX(M13286-FARMER_HOURS,0)*TEMP_RATE</x:f>
        <x:v>229500.8673954566</x:v>
      </x:c>
      <x:c r="R13286" s="268" t="n">
        <x:f>O13286-P13286-Q13286-FIXED_COST</x:f>
        <x:v>-74062.86739545659</x:v>
      </x:c>
      <x:c r="S13286" s="139" t="str">
        <x:f>IF(AND(L13286&lt;=TOTAL_BED_CAP,N13286&lt;=TEMP_WORKER_CAP),"YES","NO")</x:f>
        <x:v>NO</x:v>
      </x:c>
      <x:c r="T13286" s="139" t="n">
        <x:f>IF(S13286="YES",R13286,-1E+99)</x:f>
        <x:v>-1e+99</x:v>
      </x:c>
    </x:row>
    <x:row r="13287">
      <x:c r="A13287" s="139"/>
      <x:c r="B13287" s="139"/>
      <x:c r="C13287" s="139"/>
      <x:c r="D13287" s="139"/>
      <x:c r="E13287" s="139"/>
      <x:c r="F13287" s="139"/>
      <x:c r="G13287" s="139"/>
      <x:c r="H13287" s="139"/>
      <x:c r="I13287" s="266" t="n">
        <x:f>INT((ROW()-ROW($I$46))/((CARROT_CAP+1)*(MESCLUN_CAP+1)))</x:f>
        <x:v>20</x:v>
      </x:c>
      <x:c r="J13287" s="266" t="n">
        <x:f>MOD(INT((ROW()-ROW($I$46))/(MESCLUN_CAP+1)),CARROT_CAP+1)</x:f>
        <x:v>7</x:v>
      </x:c>
      <x:c r="K13287" s="266" t="n">
        <x:f>MOD(ROW()-ROW($I$46),MESCLUN_CAP+1)</x:f>
        <x:v>4</x:v>
      </x:c>
      <x:c r="L13287" s="266" t="n">
        <x:f>SUM(I13287:K13287)</x:f>
        <x:v>31</x:v>
      </x:c>
      <x:c r="M13287" s="267" t="n">
        <x:f>I13287*TOMATO_HOURS*WEEKS*(1+TOMATO_DIM)^I13287+J13287*CARROT_HOURS*WEEKS*(1+CARROT_DIM)^J13287+K13287*MESCLUN_HOURS*WEEKS*(1+MESCLUN_DIM)^K13287</x:f>
        <x:v>12548.294077700955</x:v>
      </x:c>
      <x:c r="N13287" s="267" t="n">
        <x:f>MAX(M13287-FARMER_HOURS,0)/TEMP_HOURS_PER_WORKER</x:f>
        <x:v>8.214093109514552</x:v>
      </x:c>
      <x:c r="O13287" s="268" t="n">
        <x:f>I13287*TOMATO_PRICE+J13287*CARROT_PRICE+K13287*MESCLUN_PRICE</x:f>
        <x:v>201458</x:v>
      </x:c>
      <x:c r="P13287" s="268" t="n">
        <x:f>I13287*TOMATO_FERTILIZER+J13287*CARROT_FERTILIZER+K13287*MESCLUN_FERTILIZER</x:f>
        <x:v>24200</x:v>
      </x:c>
      <x:c r="Q13287" s="268" t="n">
        <x:f>MIN(M13287,FARMER_HOURS)*FARMER_RATE+MAX(M13287-FARMER_HOURS,0)*TEMP_RATE</x:f>
        <x:v>230352.32773786382</x:v>
      </x:c>
      <x:c r="R13287" s="268" t="n">
        <x:f>O13287-P13287-Q13287-FIXED_COST</x:f>
        <x:v>-73094.32773786382</x:v>
      </x:c>
      <x:c r="S13287" s="139" t="str">
        <x:f>IF(AND(L13287&lt;=TOTAL_BED_CAP,N13287&lt;=TEMP_WORKER_CAP),"YES","NO")</x:f>
        <x:v>NO</x:v>
      </x:c>
      <x:c r="T13287" s="139" t="n">
        <x:f>IF(S13287="YES",R13287,-1E+99)</x:f>
        <x:v>-1e+99</x:v>
      </x:c>
    </x:row>
    <x:row r="13288">
      <x:c r="A13288" s="139"/>
      <x:c r="B13288" s="139"/>
      <x:c r="C13288" s="139"/>
      <x:c r="D13288" s="139"/>
      <x:c r="E13288" s="139"/>
      <x:c r="F13288" s="139"/>
      <x:c r="G13288" s="139"/>
      <x:c r="H13288" s="139"/>
      <x:c r="I13288" s="266" t="n">
        <x:f>INT((ROW()-ROW($I$46))/((CARROT_CAP+1)*(MESCLUN_CAP+1)))</x:f>
        <x:v>20</x:v>
      </x:c>
      <x:c r="J13288" s="266" t="n">
        <x:f>MOD(INT((ROW()-ROW($I$46))/(MESCLUN_CAP+1)),CARROT_CAP+1)</x:f>
        <x:v>7</x:v>
      </x:c>
      <x:c r="K13288" s="266" t="n">
        <x:f>MOD(ROW()-ROW($I$46),MESCLUN_CAP+1)</x:f>
        <x:v>5</x:v>
      </x:c>
      <x:c r="L13288" s="266" t="n">
        <x:f>SUM(I13288:K13288)</x:f>
        <x:v>32</x:v>
      </x:c>
      <x:c r="M13288" s="267" t="n">
        <x:f>I13288*TOMATO_HOURS*WEEKS*(1+TOMATO_DIM)^I13288+J13288*CARROT_HOURS*WEEKS*(1+CARROT_DIM)^J13288+K13288*MESCLUN_HOURS*WEEKS*(1+MESCLUN_DIM)^K13288</x:f>
        <x:v>12598.542401622159</x:v>
      </x:c>
      <x:c r="N13288" s="267" t="n">
        <x:f>MAX(M13288-FARMER_HOURS,0)/TEMP_HOURS_PER_WORKER</x:f>
        <x:v>8.248987778904278</x:v>
      </x:c>
      <x:c r="O13288" s="268" t="n">
        <x:f>I13288*TOMATO_PRICE+J13288*CARROT_PRICE+K13288*MESCLUN_PRICE</x:f>
        <x:v>204158</x:v>
      </x:c>
      <x:c r="P13288" s="268" t="n">
        <x:f>I13288*TOMATO_FERTILIZER+J13288*CARROT_FERTILIZER+K13288*MESCLUN_FERTILIZER</x:f>
        <x:v>25080</x:v>
      </x:c>
      <x:c r="Q13288" s="268" t="n">
        <x:f>MIN(M13288,FARMER_HOURS)*FARMER_RATE+MAX(M13288-FARMER_HOURS,0)*TEMP_RATE</x:f>
        <x:v>231224.6944726069</x:v>
      </x:c>
      <x:c r="R13288" s="268" t="n">
        <x:f>O13288-P13288-Q13288-FIXED_COST</x:f>
        <x:v>-72146.6944726069</x:v>
      </x:c>
      <x:c r="S13288" s="139" t="str">
        <x:f>IF(AND(L13288&lt;=TOTAL_BED_CAP,N13288&lt;=TEMP_WORKER_CAP),"YES","NO")</x:f>
        <x:v>NO</x:v>
      </x:c>
      <x:c r="T13288" s="139" t="n">
        <x:f>IF(S13288="YES",R13288,-1E+99)</x:f>
        <x:v>-1e+99</x:v>
      </x:c>
    </x:row>
    <x:row r="13289">
      <x:c r="A13289" s="139"/>
      <x:c r="B13289" s="139"/>
      <x:c r="C13289" s="139"/>
      <x:c r="D13289" s="139"/>
      <x:c r="E13289" s="139"/>
      <x:c r="F13289" s="139"/>
      <x:c r="G13289" s="139"/>
      <x:c r="H13289" s="139"/>
      <x:c r="I13289" s="266" t="n">
        <x:f>INT((ROW()-ROW($I$46))/((CARROT_CAP+1)*(MESCLUN_CAP+1)))</x:f>
        <x:v>20</x:v>
      </x:c>
      <x:c r="J13289" s="266" t="n">
        <x:f>MOD(INT((ROW()-ROW($I$46))/(MESCLUN_CAP+1)),CARROT_CAP+1)</x:f>
        <x:v>7</x:v>
      </x:c>
      <x:c r="K13289" s="266" t="n">
        <x:f>MOD(ROW()-ROW($I$46),MESCLUN_CAP+1)</x:f>
        <x:v>6</x:v>
      </x:c>
      <x:c r="L13289" s="266" t="n">
        <x:f>SUM(I13289:K13289)</x:f>
        <x:v>33</x:v>
      </x:c>
      <x:c r="M13289" s="267" t="n">
        <x:f>I13289*TOMATO_HOURS*WEEKS*(1+TOMATO_DIM)^I13289+J13289*CARROT_HOURS*WEEKS*(1+CARROT_DIM)^J13289+K13289*MESCLUN_HOURS*WEEKS*(1+MESCLUN_DIM)^K13289</x:f>
        <x:v>12650.017375803793</x:v>
      </x:c>
      <x:c r="N13289" s="267" t="n">
        <x:f>MAX(M13289-FARMER_HOURS,0)/TEMP_HOURS_PER_WORKER</x:f>
        <x:v>8.284734288752635</x:v>
      </x:c>
      <x:c r="O13289" s="268" t="n">
        <x:f>I13289*TOMATO_PRICE+J13289*CARROT_PRICE+K13289*MESCLUN_PRICE</x:f>
        <x:v>206858</x:v>
      </x:c>
      <x:c r="P13289" s="268" t="n">
        <x:f>I13289*TOMATO_FERTILIZER+J13289*CARROT_FERTILIZER+K13289*MESCLUN_FERTILIZER</x:f>
        <x:v>25960</x:v>
      </x:c>
      <x:c r="Q13289" s="268" t="n">
        <x:f>MIN(M13289,FARMER_HOURS)*FARMER_RATE+MAX(M13289-FARMER_HOURS,0)*TEMP_RATE</x:f>
        <x:v>232118.35721881583</x:v>
      </x:c>
      <x:c r="R13289" s="268" t="n">
        <x:f>O13289-P13289-Q13289-FIXED_COST</x:f>
        <x:v>-71220.35721881583</x:v>
      </x:c>
      <x:c r="S13289" s="139" t="str">
        <x:f>IF(AND(L13289&lt;=TOTAL_BED_CAP,N13289&lt;=TEMP_WORKER_CAP),"YES","NO")</x:f>
        <x:v>NO</x:v>
      </x:c>
      <x:c r="T13289" s="139" t="n">
        <x:f>IF(S13289="YES",R13289,-1E+99)</x:f>
        <x:v>-1e+99</x:v>
      </x:c>
    </x:row>
    <x:row r="13290">
      <x:c r="A13290" s="139"/>
      <x:c r="B13290" s="139"/>
      <x:c r="C13290" s="139"/>
      <x:c r="D13290" s="139"/>
      <x:c r="E13290" s="139"/>
      <x:c r="F13290" s="139"/>
      <x:c r="G13290" s="139"/>
      <x:c r="H13290" s="139"/>
      <x:c r="I13290" s="266" t="n">
        <x:f>INT((ROW()-ROW($I$46))/((CARROT_CAP+1)*(MESCLUN_CAP+1)))</x:f>
        <x:v>20</x:v>
      </x:c>
      <x:c r="J13290" s="266" t="n">
        <x:f>MOD(INT((ROW()-ROW($I$46))/(MESCLUN_CAP+1)),CARROT_CAP+1)</x:f>
        <x:v>7</x:v>
      </x:c>
      <x:c r="K13290" s="266" t="n">
        <x:f>MOD(ROW()-ROW($I$46),MESCLUN_CAP+1)</x:f>
        <x:v>7</x:v>
      </x:c>
      <x:c r="L13290" s="266" t="n">
        <x:f>SUM(I13290:K13290)</x:f>
        <x:v>34</x:v>
      </x:c>
      <x:c r="M13290" s="267" t="n">
        <x:f>I13290*TOMATO_HOURS*WEEKS*(1+TOMATO_DIM)^I13290+J13290*CARROT_HOURS*WEEKS*(1+CARROT_DIM)^J13290+K13290*MESCLUN_HOURS*WEEKS*(1+MESCLUN_DIM)^K13290</x:f>
        <x:v>12702.741815201753</x:v>
      </x:c>
      <x:c r="N13290" s="267" t="n">
        <x:f>MAX(M13290-FARMER_HOURS,0)/TEMP_HOURS_PER_WORKER</x:f>
        <x:v>8.321348482778994</x:v>
      </x:c>
      <x:c r="O13290" s="268" t="n">
        <x:f>I13290*TOMATO_PRICE+J13290*CARROT_PRICE+K13290*MESCLUN_PRICE</x:f>
        <x:v>209558</x:v>
      </x:c>
      <x:c r="P13290" s="268" t="n">
        <x:f>I13290*TOMATO_FERTILIZER+J13290*CARROT_FERTILIZER+K13290*MESCLUN_FERTILIZER</x:f>
        <x:v>26840</x:v>
      </x:c>
      <x:c r="Q13290" s="268" t="n">
        <x:f>MIN(M13290,FARMER_HOURS)*FARMER_RATE+MAX(M13290-FARMER_HOURS,0)*TEMP_RATE</x:f>
        <x:v>233033.71206947486</x:v>
      </x:c>
      <x:c r="R13290" s="268" t="n">
        <x:f>O13290-P13290-Q13290-FIXED_COST</x:f>
        <x:v>-70315.71206947486</x:v>
      </x:c>
      <x:c r="S13290" s="139" t="str">
        <x:f>IF(AND(L13290&lt;=TOTAL_BED_CAP,N13290&lt;=TEMP_WORKER_CAP),"YES","NO")</x:f>
        <x:v>NO</x:v>
      </x:c>
      <x:c r="T13290" s="139" t="n">
        <x:f>IF(S13290="YES",R13290,-1E+99)</x:f>
        <x:v>-1e+99</x:v>
      </x:c>
    </x:row>
    <x:row r="13291">
      <x:c r="A13291" s="139"/>
      <x:c r="B13291" s="139"/>
      <x:c r="C13291" s="139"/>
      <x:c r="D13291" s="139"/>
      <x:c r="E13291" s="139"/>
      <x:c r="F13291" s="139"/>
      <x:c r="G13291" s="139"/>
      <x:c r="H13291" s="139"/>
      <x:c r="I13291" s="266" t="n">
        <x:f>INT((ROW()-ROW($I$46))/((CARROT_CAP+1)*(MESCLUN_CAP+1)))</x:f>
        <x:v>20</x:v>
      </x:c>
      <x:c r="J13291" s="266" t="n">
        <x:f>MOD(INT((ROW()-ROW($I$46))/(MESCLUN_CAP+1)),CARROT_CAP+1)</x:f>
        <x:v>7</x:v>
      </x:c>
      <x:c r="K13291" s="266" t="n">
        <x:f>MOD(ROW()-ROW($I$46),MESCLUN_CAP+1)</x:f>
        <x:v>8</x:v>
      </x:c>
      <x:c r="L13291" s="266" t="n">
        <x:f>SUM(I13291:K13291)</x:f>
        <x:v>35</x:v>
      </x:c>
      <x:c r="M13291" s="267" t="n">
        <x:f>I13291*TOMATO_HOURS*WEEKS*(1+TOMATO_DIM)^I13291+J13291*CARROT_HOURS*WEEKS*(1+CARROT_DIM)^J13291+K13291*MESCLUN_HOURS*WEEKS*(1+MESCLUN_DIM)^K13291</x:f>
        <x:v>12756.738913481733</x:v>
      </x:c>
      <x:c r="N13291" s="267" t="n">
        <x:f>MAX(M13291-FARMER_HOURS,0)/TEMP_HOURS_PER_WORKER</x:f>
        <x:v>8.358846467695647</x:v>
      </x:c>
      <x:c r="O13291" s="268" t="n">
        <x:f>I13291*TOMATO_PRICE+J13291*CARROT_PRICE+K13291*MESCLUN_PRICE</x:f>
        <x:v>212258</x:v>
      </x:c>
      <x:c r="P13291" s="268" t="n">
        <x:f>I13291*TOMATO_FERTILIZER+J13291*CARROT_FERTILIZER+K13291*MESCLUN_FERTILIZER</x:f>
        <x:v>27720</x:v>
      </x:c>
      <x:c r="Q13291" s="268" t="n">
        <x:f>MIN(M13291,FARMER_HOURS)*FARMER_RATE+MAX(M13291-FARMER_HOURS,0)*TEMP_RATE</x:f>
        <x:v>233971.1616923912</x:v>
      </x:c>
      <x:c r="R13291" s="268" t="n">
        <x:f>O13291-P13291-Q13291-FIXED_COST</x:f>
        <x:v>-69433.16169239121</x:v>
      </x:c>
      <x:c r="S13291" s="139" t="str">
        <x:f>IF(AND(L13291&lt;=TOTAL_BED_CAP,N13291&lt;=TEMP_WORKER_CAP),"YES","NO")</x:f>
        <x:v>NO</x:v>
      </x:c>
      <x:c r="T13291" s="139" t="n">
        <x:f>IF(S13291="YES",R13291,-1E+99)</x:f>
        <x:v>-1e+99</x:v>
      </x:c>
    </x:row>
    <x:row r="13292">
      <x:c r="A13292" s="139"/>
      <x:c r="B13292" s="139"/>
      <x:c r="C13292" s="139"/>
      <x:c r="D13292" s="139"/>
      <x:c r="E13292" s="139"/>
      <x:c r="F13292" s="139"/>
      <x:c r="G13292" s="139"/>
      <x:c r="H13292" s="139"/>
      <x:c r="I13292" s="266" t="n">
        <x:f>INT((ROW()-ROW($I$46))/((CARROT_CAP+1)*(MESCLUN_CAP+1)))</x:f>
        <x:v>20</x:v>
      </x:c>
      <x:c r="J13292" s="266" t="n">
        <x:f>MOD(INT((ROW()-ROW($I$46))/(MESCLUN_CAP+1)),CARROT_CAP+1)</x:f>
        <x:v>7</x:v>
      </x:c>
      <x:c r="K13292" s="266" t="n">
        <x:f>MOD(ROW()-ROW($I$46),MESCLUN_CAP+1)</x:f>
        <x:v>9</x:v>
      </x:c>
      <x:c r="L13292" s="266" t="n">
        <x:f>SUM(I13292:K13292)</x:f>
        <x:v>36</x:v>
      </x:c>
      <x:c r="M13292" s="267" t="n">
        <x:f>I13292*TOMATO_HOURS*WEEKS*(1+TOMATO_DIM)^I13292+J13292*CARROT_HOURS*WEEKS*(1+CARROT_DIM)^J13292+K13292*MESCLUN_HOURS*WEEKS*(1+MESCLUN_DIM)^K13292</x:f>
        <x:v>12812.032248922127</x:v>
      </x:c>
      <x:c r="N13292" s="267" t="n">
        <x:f>MAX(M13292-FARMER_HOURS,0)/TEMP_HOURS_PER_WORKER</x:f>
        <x:v>8.397244617307033</x:v>
      </x:c>
      <x:c r="O13292" s="268" t="n">
        <x:f>I13292*TOMATO_PRICE+J13292*CARROT_PRICE+K13292*MESCLUN_PRICE</x:f>
        <x:v>214958</x:v>
      </x:c>
      <x:c r="P13292" s="268" t="n">
        <x:f>I13292*TOMATO_FERTILIZER+J13292*CARROT_FERTILIZER+K13292*MESCLUN_FERTILIZER</x:f>
        <x:v>28600</x:v>
      </x:c>
      <x:c r="Q13292" s="268" t="n">
        <x:f>MIN(M13292,FARMER_HOURS)*FARMER_RATE+MAX(M13292-FARMER_HOURS,0)*TEMP_RATE</x:f>
        <x:v>234931.1154326758</x:v>
      </x:c>
      <x:c r="R13292" s="268" t="n">
        <x:f>O13292-P13292-Q13292-FIXED_COST</x:f>
        <x:v>-68573.11543267581</x:v>
      </x:c>
      <x:c r="S13292" s="139" t="str">
        <x:f>IF(AND(L13292&lt;=TOTAL_BED_CAP,N13292&lt;=TEMP_WORKER_CAP),"YES","NO")</x:f>
        <x:v>NO</x:v>
      </x:c>
      <x:c r="T13292" s="139" t="n">
        <x:f>IF(S13292="YES",R13292,-1E+99)</x:f>
        <x:v>-1e+99</x:v>
      </x:c>
    </x:row>
    <x:row r="13293">
      <x:c r="A13293" s="139"/>
      <x:c r="B13293" s="139"/>
      <x:c r="C13293" s="139"/>
      <x:c r="D13293" s="139"/>
      <x:c r="E13293" s="139"/>
      <x:c r="F13293" s="139"/>
      <x:c r="G13293" s="139"/>
      <x:c r="H13293" s="139"/>
      <x:c r="I13293" s="266" t="n">
        <x:f>INT((ROW()-ROW($I$46))/((CARROT_CAP+1)*(MESCLUN_CAP+1)))</x:f>
        <x:v>20</x:v>
      </x:c>
      <x:c r="J13293" s="266" t="n">
        <x:f>MOD(INT((ROW()-ROW($I$46))/(MESCLUN_CAP+1)),CARROT_CAP+1)</x:f>
        <x:v>7</x:v>
      </x:c>
      <x:c r="K13293" s="266" t="n">
        <x:f>MOD(ROW()-ROW($I$46),MESCLUN_CAP+1)</x:f>
        <x:v>10</x:v>
      </x:c>
      <x:c r="L13293" s="266" t="n">
        <x:f>SUM(I13293:K13293)</x:f>
        <x:v>37</x:v>
      </x:c>
      <x:c r="M13293" s="267" t="n">
        <x:f>I13293*TOMATO_HOURS*WEEKS*(1+TOMATO_DIM)^I13293+J13293*CARROT_HOURS*WEEKS*(1+CARROT_DIM)^J13293+K13293*MESCLUN_HOURS*WEEKS*(1+MESCLUN_DIM)^K13293</x:f>
        <x:v>12868.645790405339</x:v>
      </x:c>
      <x:c r="N13293" s="267" t="n">
        <x:f>MAX(M13293-FARMER_HOURS,0)/TEMP_HOURS_PER_WORKER</x:f>
        <x:v>8.436559576670374</x:v>
      </x:c>
      <x:c r="O13293" s="268" t="n">
        <x:f>I13293*TOMATO_PRICE+J13293*CARROT_PRICE+K13293*MESCLUN_PRICE</x:f>
        <x:v>217658</x:v>
      </x:c>
      <x:c r="P13293" s="268" t="n">
        <x:f>I13293*TOMATO_FERTILIZER+J13293*CARROT_FERTILIZER+K13293*MESCLUN_FERTILIZER</x:f>
        <x:v>29480</x:v>
      </x:c>
      <x:c r="Q13293" s="268" t="n">
        <x:f>MIN(M13293,FARMER_HOURS)*FARMER_RATE+MAX(M13293-FARMER_HOURS,0)*TEMP_RATE</x:f>
        <x:v>235913.98941675934</x:v>
      </x:c>
      <x:c r="R13293" s="268" t="n">
        <x:f>O13293-P13293-Q13293-FIXED_COST</x:f>
        <x:v>-67735.98941675934</x:v>
      </x:c>
      <x:c r="S13293" s="139" t="str">
        <x:f>IF(AND(L13293&lt;=TOTAL_BED_CAP,N13293&lt;=TEMP_WORKER_CAP),"YES","NO")</x:f>
        <x:v>NO</x:v>
      </x:c>
      <x:c r="T13293" s="139" t="n">
        <x:f>IF(S13293="YES",R13293,-1E+99)</x:f>
        <x:v>-1e+99</x:v>
      </x:c>
    </x:row>
    <x:row r="13294">
      <x:c r="A13294" s="139"/>
      <x:c r="B13294" s="139"/>
      <x:c r="C13294" s="139"/>
      <x:c r="D13294" s="139"/>
      <x:c r="E13294" s="139"/>
      <x:c r="F13294" s="139"/>
      <x:c r="G13294" s="139"/>
      <x:c r="H13294" s="139"/>
      <x:c r="I13294" s="266" t="n">
        <x:f>INT((ROW()-ROW($I$46))/((CARROT_CAP+1)*(MESCLUN_CAP+1)))</x:f>
        <x:v>20</x:v>
      </x:c>
      <x:c r="J13294" s="266" t="n">
        <x:f>MOD(INT((ROW()-ROW($I$46))/(MESCLUN_CAP+1)),CARROT_CAP+1)</x:f>
        <x:v>7</x:v>
      </x:c>
      <x:c r="K13294" s="266" t="n">
        <x:f>MOD(ROW()-ROW($I$46),MESCLUN_CAP+1)</x:f>
        <x:v>11</x:v>
      </x:c>
      <x:c r="L13294" s="266" t="n">
        <x:f>SUM(I13294:K13294)</x:f>
        <x:v>38</x:v>
      </x:c>
      <x:c r="M13294" s="267" t="n">
        <x:f>I13294*TOMATO_HOURS*WEEKS*(1+TOMATO_DIM)^I13294+J13294*CARROT_HOURS*WEEKS*(1+CARROT_DIM)^J13294+K13294*MESCLUN_HOURS*WEEKS*(1+MESCLUN_DIM)^K13294</x:f>
        <x:v>12926.603903498779</x:v>
      </x:c>
      <x:c r="N13294" s="267" t="n">
        <x:f>MAX(M13294-FARMER_HOURS,0)/TEMP_HOURS_PER_WORKER</x:f>
        <x:v>8.476808266318596</x:v>
      </x:c>
      <x:c r="O13294" s="268" t="n">
        <x:f>I13294*TOMATO_PRICE+J13294*CARROT_PRICE+K13294*MESCLUN_PRICE</x:f>
        <x:v>220358</x:v>
      </x:c>
      <x:c r="P13294" s="268" t="n">
        <x:f>I13294*TOMATO_FERTILIZER+J13294*CARROT_FERTILIZER+K13294*MESCLUN_FERTILIZER</x:f>
        <x:v>30360</x:v>
      </x:c>
      <x:c r="Q13294" s="268" t="n">
        <x:f>MIN(M13294,FARMER_HOURS)*FARMER_RATE+MAX(M13294-FARMER_HOURS,0)*TEMP_RATE</x:f>
        <x:v>236920.2066579649</x:v>
      </x:c>
      <x:c r="R13294" s="268" t="n">
        <x:f>O13294-P13294-Q13294-FIXED_COST</x:f>
        <x:v>-66922.20665796491</x:v>
      </x:c>
      <x:c r="S13294" s="139" t="str">
        <x:f>IF(AND(L13294&lt;=TOTAL_BED_CAP,N13294&lt;=TEMP_WORKER_CAP),"YES","NO")</x:f>
        <x:v>NO</x:v>
      </x:c>
      <x:c r="T13294" s="139" t="n">
        <x:f>IF(S13294="YES",R13294,-1E+99)</x:f>
        <x:v>-1e+99</x:v>
      </x:c>
    </x:row>
    <x:row r="13295">
      <x:c r="A13295" s="139"/>
      <x:c r="B13295" s="139"/>
      <x:c r="C13295" s="139"/>
      <x:c r="D13295" s="139"/>
      <x:c r="E13295" s="139"/>
      <x:c r="F13295" s="139"/>
      <x:c r="G13295" s="139"/>
      <x:c r="H13295" s="139"/>
      <x:c r="I13295" s="266" t="n">
        <x:f>INT((ROW()-ROW($I$46))/((CARROT_CAP+1)*(MESCLUN_CAP+1)))</x:f>
        <x:v>20</x:v>
      </x:c>
      <x:c r="J13295" s="266" t="n">
        <x:f>MOD(INT((ROW()-ROW($I$46))/(MESCLUN_CAP+1)),CARROT_CAP+1)</x:f>
        <x:v>7</x:v>
      </x:c>
      <x:c r="K13295" s="266" t="n">
        <x:f>MOD(ROW()-ROW($I$46),MESCLUN_CAP+1)</x:f>
        <x:v>12</x:v>
      </x:c>
      <x:c r="L13295" s="266" t="n">
        <x:f>SUM(I13295:K13295)</x:f>
        <x:v>39</x:v>
      </x:c>
      <x:c r="M13295" s="267" t="n">
        <x:f>I13295*TOMATO_HOURS*WEEKS*(1+TOMATO_DIM)^I13295+J13295*CARROT_HOURS*WEEKS*(1+CARROT_DIM)^J13295+K13295*MESCLUN_HOURS*WEEKS*(1+MESCLUN_DIM)^K13295</x:f>
        <x:v>12985.931356626843</x:v>
      </x:c>
      <x:c r="N13295" s="267" t="n">
        <x:f>MAX(M13295-FARMER_HOURS,0)/TEMP_HOURS_PER_WORKER</x:f>
        <x:v>8.51800788654642</x:v>
      </x:c>
      <x:c r="O13295" s="268" t="n">
        <x:f>I13295*TOMATO_PRICE+J13295*CARROT_PRICE+K13295*MESCLUN_PRICE</x:f>
        <x:v>223058</x:v>
      </x:c>
      <x:c r="P13295" s="268" t="n">
        <x:f>I13295*TOMATO_FERTILIZER+J13295*CARROT_FERTILIZER+K13295*MESCLUN_FERTILIZER</x:f>
        <x:v>31240</x:v>
      </x:c>
      <x:c r="Q13295" s="268" t="n">
        <x:f>MIN(M13295,FARMER_HOURS)*FARMER_RATE+MAX(M13295-FARMER_HOURS,0)*TEMP_RATE</x:f>
        <x:v>237950.19716366046</x:v>
      </x:c>
      <x:c r="R13295" s="268" t="n">
        <x:f>O13295-P13295-Q13295-FIXED_COST</x:f>
        <x:v>-66132.19716366046</x:v>
      </x:c>
      <x:c r="S13295" s="139" t="str">
        <x:f>IF(AND(L13295&lt;=TOTAL_BED_CAP,N13295&lt;=TEMP_WORKER_CAP),"YES","NO")</x:f>
        <x:v>NO</x:v>
      </x:c>
      <x:c r="T13295" s="139" t="n">
        <x:f>IF(S13295="YES",R13295,-1E+99)</x:f>
        <x:v>-1e+99</x:v>
      </x:c>
    </x:row>
    <x:row r="13296">
      <x:c r="A13296" s="139"/>
      <x:c r="B13296" s="139"/>
      <x:c r="C13296" s="139"/>
      <x:c r="D13296" s="139"/>
      <x:c r="E13296" s="139"/>
      <x:c r="F13296" s="139"/>
      <x:c r="G13296" s="139"/>
      <x:c r="H13296" s="139"/>
      <x:c r="I13296" s="266" t="n">
        <x:f>INT((ROW()-ROW($I$46))/((CARROT_CAP+1)*(MESCLUN_CAP+1)))</x:f>
        <x:v>20</x:v>
      </x:c>
      <x:c r="J13296" s="266" t="n">
        <x:f>MOD(INT((ROW()-ROW($I$46))/(MESCLUN_CAP+1)),CARROT_CAP+1)</x:f>
        <x:v>7</x:v>
      </x:c>
      <x:c r="K13296" s="266" t="n">
        <x:f>MOD(ROW()-ROW($I$46),MESCLUN_CAP+1)</x:f>
        <x:v>13</x:v>
      </x:c>
      <x:c r="L13296" s="266" t="n">
        <x:f>SUM(I13296:K13296)</x:f>
        <x:v>40</x:v>
      </x:c>
      <x:c r="M13296" s="267" t="n">
        <x:f>I13296*TOMATO_HOURS*WEEKS*(1+TOMATO_DIM)^I13296+J13296*CARROT_HOURS*WEEKS*(1+CARROT_DIM)^J13296+K13296*MESCLUN_HOURS*WEEKS*(1+MESCLUN_DIM)^K13296</x:f>
        <x:v>13046.653327335227</x:v>
      </x:c>
      <x:c r="N13296" s="267" t="n">
        <x:f>MAX(M13296-FARMER_HOURS,0)/TEMP_HOURS_PER_WORKER</x:f>
        <x:v>8.560175921760575</x:v>
      </x:c>
      <x:c r="O13296" s="268" t="n">
        <x:f>I13296*TOMATO_PRICE+J13296*CARROT_PRICE+K13296*MESCLUN_PRICE</x:f>
        <x:v>225758</x:v>
      </x:c>
      <x:c r="P13296" s="268" t="n">
        <x:f>I13296*TOMATO_FERTILIZER+J13296*CARROT_FERTILIZER+K13296*MESCLUN_FERTILIZER</x:f>
        <x:v>32120</x:v>
      </x:c>
      <x:c r="Q13296" s="268" t="n">
        <x:f>MIN(M13296,FARMER_HOURS)*FARMER_RATE+MAX(M13296-FARMER_HOURS,0)*TEMP_RATE</x:f>
        <x:v>239004.39804401435</x:v>
      </x:c>
      <x:c r="R13296" s="268" t="n">
        <x:f>O13296-P13296-Q13296-FIXED_COST</x:f>
        <x:v>-65366.39804401435</x:v>
      </x:c>
      <x:c r="S13296" s="139" t="str">
        <x:f>IF(AND(L13296&lt;=TOTAL_BED_CAP,N13296&lt;=TEMP_WORKER_CAP),"YES","NO")</x:f>
        <x:v>NO</x:v>
      </x:c>
      <x:c r="T13296" s="139" t="n">
        <x:f>IF(S13296="YES",R13296,-1E+99)</x:f>
        <x:v>-1e+99</x:v>
      </x:c>
    </x:row>
    <x:row r="13297">
      <x:c r="A13297" s="139"/>
      <x:c r="B13297" s="139"/>
      <x:c r="C13297" s="139"/>
      <x:c r="D13297" s="139"/>
      <x:c r="E13297" s="139"/>
      <x:c r="F13297" s="139"/>
      <x:c r="G13297" s="139"/>
      <x:c r="H13297" s="139"/>
      <x:c r="I13297" s="266" t="n">
        <x:f>INT((ROW()-ROW($I$46))/((CARROT_CAP+1)*(MESCLUN_CAP+1)))</x:f>
        <x:v>20</x:v>
      </x:c>
      <x:c r="J13297" s="266" t="n">
        <x:f>MOD(INT((ROW()-ROW($I$46))/(MESCLUN_CAP+1)),CARROT_CAP+1)</x:f>
        <x:v>7</x:v>
      </x:c>
      <x:c r="K13297" s="266" t="n">
        <x:f>MOD(ROW()-ROW($I$46),MESCLUN_CAP+1)</x:f>
        <x:v>14</x:v>
      </x:c>
      <x:c r="L13297" s="266" t="n">
        <x:f>SUM(I13297:K13297)</x:f>
        <x:v>41</x:v>
      </x:c>
      <x:c r="M13297" s="267" t="n">
        <x:f>I13297*TOMATO_HOURS*WEEKS*(1+TOMATO_DIM)^I13297+J13297*CARROT_HOURS*WEEKS*(1+CARROT_DIM)^J13297+K13297*MESCLUN_HOURS*WEEKS*(1+MESCLUN_DIM)^K13297</x:f>
        <x:v>13108.795408648888</x:v>
      </x:c>
      <x:c r="N13297" s="267" t="n">
        <x:f>MAX(M13297-FARMER_HOURS,0)/TEMP_HOURS_PER_WORKER</x:f>
        <x:v>8.603330144895061</x:v>
      </x:c>
      <x:c r="O13297" s="268" t="n">
        <x:f>I13297*TOMATO_PRICE+J13297*CARROT_PRICE+K13297*MESCLUN_PRICE</x:f>
        <x:v>228458</x:v>
      </x:c>
      <x:c r="P13297" s="268" t="n">
        <x:f>I13297*TOMATO_FERTILIZER+J13297*CARROT_FERTILIZER+K13297*MESCLUN_FERTILIZER</x:f>
        <x:v>33000</x:v>
      </x:c>
      <x:c r="Q13297" s="268" t="n">
        <x:f>MIN(M13297,FARMER_HOURS)*FARMER_RATE+MAX(M13297-FARMER_HOURS,0)*TEMP_RATE</x:f>
        <x:v>240083.25362237653</x:v>
      </x:c>
      <x:c r="R13297" s="268" t="n">
        <x:f>O13297-P13297-Q13297-FIXED_COST</x:f>
        <x:v>-64625.253622376535</x:v>
      </x:c>
      <x:c r="S13297" s="139" t="str">
        <x:f>IF(AND(L13297&lt;=TOTAL_BED_CAP,N13297&lt;=TEMP_WORKER_CAP),"YES","NO")</x:f>
        <x:v>NO</x:v>
      </x:c>
      <x:c r="T13297" s="139" t="n">
        <x:f>IF(S13297="YES",R13297,-1E+99)</x:f>
        <x:v>-1e+99</x:v>
      </x:c>
    </x:row>
    <x:row r="13298">
      <x:c r="A13298" s="139"/>
      <x:c r="B13298" s="139"/>
      <x:c r="C13298" s="139"/>
      <x:c r="D13298" s="139"/>
      <x:c r="E13298" s="139"/>
      <x:c r="F13298" s="139"/>
      <x:c r="G13298" s="139"/>
      <x:c r="H13298" s="139"/>
      <x:c r="I13298" s="266" t="n">
        <x:f>INT((ROW()-ROW($I$46))/((CARROT_CAP+1)*(MESCLUN_CAP+1)))</x:f>
        <x:v>20</x:v>
      </x:c>
      <x:c r="J13298" s="266" t="n">
        <x:f>MOD(INT((ROW()-ROW($I$46))/(MESCLUN_CAP+1)),CARROT_CAP+1)</x:f>
        <x:v>7</x:v>
      </x:c>
      <x:c r="K13298" s="266" t="n">
        <x:f>MOD(ROW()-ROW($I$46),MESCLUN_CAP+1)</x:f>
        <x:v>15</x:v>
      </x:c>
      <x:c r="L13298" s="266" t="n">
        <x:f>SUM(I13298:K13298)</x:f>
        <x:v>42</x:v>
      </x:c>
      <x:c r="M13298" s="267" t="n">
        <x:f>I13298*TOMATO_HOURS*WEEKS*(1+TOMATO_DIM)^I13298+J13298*CARROT_HOURS*WEEKS*(1+CARROT_DIM)^J13298+K13298*MESCLUN_HOURS*WEEKS*(1+MESCLUN_DIM)^K13298</x:f>
        <x:v>13172.383615525036</x:v>
      </x:c>
      <x:c r="N13298" s="267" t="n">
        <x:f>MAX(M13298-FARMER_HOURS,0)/TEMP_HOURS_PER_WORKER</x:f>
        <x:v>8.647488621892386</x:v>
      </x:c>
      <x:c r="O13298" s="268" t="n">
        <x:f>I13298*TOMATO_PRICE+J13298*CARROT_PRICE+K13298*MESCLUN_PRICE</x:f>
        <x:v>231158</x:v>
      </x:c>
      <x:c r="P13298" s="268" t="n">
        <x:f>I13298*TOMATO_FERTILIZER+J13298*CARROT_FERTILIZER+K13298*MESCLUN_FERTILIZER</x:f>
        <x:v>33880</x:v>
      </x:c>
      <x:c r="Q13298" s="268" t="n">
        <x:f>MIN(M13298,FARMER_HOURS)*FARMER_RATE+MAX(M13298-FARMER_HOURS,0)*TEMP_RATE</x:f>
        <x:v>241187.21554730964</x:v>
      </x:c>
      <x:c r="R13298" s="268" t="n">
        <x:f>O13298-P13298-Q13298-FIXED_COST</x:f>
        <x:v>-63909.215547309635</x:v>
      </x:c>
      <x:c r="S13298" s="139" t="str">
        <x:f>IF(AND(L13298&lt;=TOTAL_BED_CAP,N13298&lt;=TEMP_WORKER_CAP),"YES","NO")</x:f>
        <x:v>NO</x:v>
      </x:c>
      <x:c r="T13298" s="139" t="n">
        <x:f>IF(S13298="YES",R13298,-1E+99)</x:f>
        <x:v>-1e+99</x:v>
      </x:c>
    </x:row>
    <x:row r="13299">
      <x:c r="A13299" s="139"/>
      <x:c r="B13299" s="139"/>
      <x:c r="C13299" s="139"/>
      <x:c r="D13299" s="139"/>
      <x:c r="E13299" s="139"/>
      <x:c r="F13299" s="139"/>
      <x:c r="G13299" s="139"/>
      <x:c r="H13299" s="139"/>
      <x:c r="I13299" s="266" t="n">
        <x:f>INT((ROW()-ROW($I$46))/((CARROT_CAP+1)*(MESCLUN_CAP+1)))</x:f>
        <x:v>20</x:v>
      </x:c>
      <x:c r="J13299" s="266" t="n">
        <x:f>MOD(INT((ROW()-ROW($I$46))/(MESCLUN_CAP+1)),CARROT_CAP+1)</x:f>
        <x:v>7</x:v>
      </x:c>
      <x:c r="K13299" s="266" t="n">
        <x:f>MOD(ROW()-ROW($I$46),MESCLUN_CAP+1)</x:f>
        <x:v>16</x:v>
      </x:c>
      <x:c r="L13299" s="266" t="n">
        <x:f>SUM(I13299:K13299)</x:f>
        <x:v>43</x:v>
      </x:c>
      <x:c r="M13299" s="267" t="n">
        <x:f>I13299*TOMATO_HOURS*WEEKS*(1+TOMATO_DIM)^I13299+J13299*CARROT_HOURS*WEEKS*(1+CARROT_DIM)^J13299+K13299*MESCLUN_HOURS*WEEKS*(1+MESCLUN_DIM)^K13299</x:f>
        <x:v>13237.444391402523</x:v>
      </x:c>
      <x:c r="N13299" s="267" t="n">
        <x:f>MAX(M13299-FARMER_HOURS,0)/TEMP_HOURS_PER_WORKER</x:f>
        <x:v>8.692669716251752</x:v>
      </x:c>
      <x:c r="O13299" s="268" t="n">
        <x:f>I13299*TOMATO_PRICE+J13299*CARROT_PRICE+K13299*MESCLUN_PRICE</x:f>
        <x:v>233858</x:v>
      </x:c>
      <x:c r="P13299" s="268" t="n">
        <x:f>I13299*TOMATO_FERTILIZER+J13299*CARROT_FERTILIZER+K13299*MESCLUN_FERTILIZER</x:f>
        <x:v>34760</x:v>
      </x:c>
      <x:c r="Q13299" s="268" t="n">
        <x:f>MIN(M13299,FARMER_HOURS)*FARMER_RATE+MAX(M13299-FARMER_HOURS,0)*TEMP_RATE</x:f>
        <x:v>242316.7429062938</x:v>
      </x:c>
      <x:c r="R13299" s="268" t="n">
        <x:f>O13299-P13299-Q13299-FIXED_COST</x:f>
        <x:v>-63218.7429062938</x:v>
      </x:c>
      <x:c r="S13299" s="139" t="str">
        <x:f>IF(AND(L13299&lt;=TOTAL_BED_CAP,N13299&lt;=TEMP_WORKER_CAP),"YES","NO")</x:f>
        <x:v>NO</x:v>
      </x:c>
      <x:c r="T13299" s="139" t="n">
        <x:f>IF(S13299="YES",R13299,-1E+99)</x:f>
        <x:v>-1e+99</x:v>
      </x:c>
    </x:row>
    <x:row r="13300">
      <x:c r="A13300" s="139"/>
      <x:c r="B13300" s="139"/>
      <x:c r="C13300" s="139"/>
      <x:c r="D13300" s="139"/>
      <x:c r="E13300" s="139"/>
      <x:c r="F13300" s="139"/>
      <x:c r="G13300" s="139"/>
      <x:c r="H13300" s="139"/>
      <x:c r="I13300" s="266" t="n">
        <x:f>INT((ROW()-ROW($I$46))/((CARROT_CAP+1)*(MESCLUN_CAP+1)))</x:f>
        <x:v>20</x:v>
      </x:c>
      <x:c r="J13300" s="266" t="n">
        <x:f>MOD(INT((ROW()-ROW($I$46))/(MESCLUN_CAP+1)),CARROT_CAP+1)</x:f>
        <x:v>7</x:v>
      </x:c>
      <x:c r="K13300" s="266" t="n">
        <x:f>MOD(ROW()-ROW($I$46),MESCLUN_CAP+1)</x:f>
        <x:v>17</x:v>
      </x:c>
      <x:c r="L13300" s="266" t="n">
        <x:f>SUM(I13300:K13300)</x:f>
        <x:v>44</x:v>
      </x:c>
      <x:c r="M13300" s="267" t="n">
        <x:f>I13300*TOMATO_HOURS*WEEKS*(1+TOMATO_DIM)^I13300+J13300*CARROT_HOURS*WEEKS*(1+CARROT_DIM)^J13300+K13300*MESCLUN_HOURS*WEEKS*(1+MESCLUN_DIM)^K13300</x:f>
        <x:v>13304.004614849064</x:v>
      </x:c>
      <x:c r="N13300" s="267" t="n">
        <x:f>MAX(M13300-FARMER_HOURS,0)/TEMP_HOURS_PER_WORKER</x:f>
        <x:v>8.738892093645184</x:v>
      </x:c>
      <x:c r="O13300" s="268" t="n">
        <x:f>I13300*TOMATO_PRICE+J13300*CARROT_PRICE+K13300*MESCLUN_PRICE</x:f>
        <x:v>236558</x:v>
      </x:c>
      <x:c r="P13300" s="268" t="n">
        <x:f>I13300*TOMATO_FERTILIZER+J13300*CARROT_FERTILIZER+K13300*MESCLUN_FERTILIZER</x:f>
        <x:v>35640</x:v>
      </x:c>
      <x:c r="Q13300" s="268" t="n">
        <x:f>MIN(M13300,FARMER_HOURS)*FARMER_RATE+MAX(M13300-FARMER_HOURS,0)*TEMP_RATE</x:f>
        <x:v>243472.30234112957</x:v>
      </x:c>
      <x:c r="R13300" s="268" t="n">
        <x:f>O13300-P13300-Q13300-FIXED_COST</x:f>
        <x:v>-62554.30234112957</x:v>
      </x:c>
      <x:c r="S13300" s="139" t="str">
        <x:f>IF(AND(L13300&lt;=TOTAL_BED_CAP,N13300&lt;=TEMP_WORKER_CAP),"YES","NO")</x:f>
        <x:v>NO</x:v>
      </x:c>
      <x:c r="T13300" s="139" t="n">
        <x:f>IF(S13300="YES",R13300,-1E+99)</x:f>
        <x:v>-1e+99</x:v>
      </x:c>
    </x:row>
    <x:row r="13301">
      <x:c r="A13301" s="139"/>
      <x:c r="B13301" s="139"/>
      <x:c r="C13301" s="139"/>
      <x:c r="D13301" s="139"/>
      <x:c r="E13301" s="139"/>
      <x:c r="F13301" s="139"/>
      <x:c r="G13301" s="139"/>
      <x:c r="H13301" s="139"/>
      <x:c r="I13301" s="266" t="n">
        <x:f>INT((ROW()-ROW($I$46))/((CARROT_CAP+1)*(MESCLUN_CAP+1)))</x:f>
        <x:v>20</x:v>
      </x:c>
      <x:c r="J13301" s="266" t="n">
        <x:f>MOD(INT((ROW()-ROW($I$46))/(MESCLUN_CAP+1)),CARROT_CAP+1)</x:f>
        <x:v>7</x:v>
      </x:c>
      <x:c r="K13301" s="266" t="n">
        <x:f>MOD(ROW()-ROW($I$46),MESCLUN_CAP+1)</x:f>
        <x:v>18</x:v>
      </x:c>
      <x:c r="L13301" s="266" t="n">
        <x:f>SUM(I13301:K13301)</x:f>
        <x:v>45</x:v>
      </x:c>
      <x:c r="M13301" s="267" t="n">
        <x:f>I13301*TOMATO_HOURS*WEEKS*(1+TOMATO_DIM)^I13301+J13301*CARROT_HOURS*WEEKS*(1+CARROT_DIM)^J13301+K13301*MESCLUN_HOURS*WEEKS*(1+MESCLUN_DIM)^K13301</x:f>
        <x:v>13372.091606307651</x:v>
      </x:c>
      <x:c r="N13301" s="267" t="n">
        <x:f>MAX(M13301-FARMER_HOURS,0)/TEMP_HOURS_PER_WORKER</x:f>
        <x:v>8.786174726602535</x:v>
      </x:c>
      <x:c r="O13301" s="268" t="n">
        <x:f>I13301*TOMATO_PRICE+J13301*CARROT_PRICE+K13301*MESCLUN_PRICE</x:f>
        <x:v>239258</x:v>
      </x:c>
      <x:c r="P13301" s="268" t="n">
        <x:f>I13301*TOMATO_FERTILIZER+J13301*CARROT_FERTILIZER+K13301*MESCLUN_FERTILIZER</x:f>
        <x:v>36520</x:v>
      </x:c>
      <x:c r="Q13301" s="268" t="n">
        <x:f>MIN(M13301,FARMER_HOURS)*FARMER_RATE+MAX(M13301-FARMER_HOURS,0)*TEMP_RATE</x:f>
        <x:v>244654.36816506338</x:v>
      </x:c>
      <x:c r="R13301" s="268" t="n">
        <x:f>O13301-P13301-Q13301-FIXED_COST</x:f>
        <x:v>-61916.36816506338</x:v>
      </x:c>
      <x:c r="S13301" s="139" t="str">
        <x:f>IF(AND(L13301&lt;=TOTAL_BED_CAP,N13301&lt;=TEMP_WORKER_CAP),"YES","NO")</x:f>
        <x:v>NO</x:v>
      </x:c>
      <x:c r="T13301" s="139" t="n">
        <x:f>IF(S13301="YES",R13301,-1E+99)</x:f>
        <x:v>-1e+99</x:v>
      </x:c>
    </x:row>
    <x:row r="13302">
      <x:c r="A13302" s="139"/>
      <x:c r="B13302" s="139"/>
      <x:c r="C13302" s="139"/>
      <x:c r="D13302" s="139"/>
      <x:c r="E13302" s="139"/>
      <x:c r="F13302" s="139"/>
      <x:c r="G13302" s="139"/>
      <x:c r="H13302" s="139"/>
      <x:c r="I13302" s="266" t="n">
        <x:f>INT((ROW()-ROW($I$46))/((CARROT_CAP+1)*(MESCLUN_CAP+1)))</x:f>
        <x:v>20</x:v>
      </x:c>
      <x:c r="J13302" s="266" t="n">
        <x:f>MOD(INT((ROW()-ROW($I$46))/(MESCLUN_CAP+1)),CARROT_CAP+1)</x:f>
        <x:v>7</x:v>
      </x:c>
      <x:c r="K13302" s="266" t="n">
        <x:f>MOD(ROW()-ROW($I$46),MESCLUN_CAP+1)</x:f>
        <x:v>19</x:v>
      </x:c>
      <x:c r="L13302" s="266" t="n">
        <x:f>SUM(I13302:K13302)</x:f>
        <x:v>46</x:v>
      </x:c>
      <x:c r="M13302" s="267" t="n">
        <x:f>I13302*TOMATO_HOURS*WEEKS*(1+TOMATO_DIM)^I13302+J13302*CARROT_HOURS*WEEKS*(1+CARROT_DIM)^J13302+K13302*MESCLUN_HOURS*WEEKS*(1+MESCLUN_DIM)^K13302</x:f>
        <x:v>13441.733134943674</x:v>
      </x:c>
      <x:c r="N13302" s="267" t="n">
        <x:f>MAX(M13302-FARMER_HOURS,0)/TEMP_HOURS_PER_WORKER</x:f>
        <x:v>8.83453689926644</x:v>
      </x:c>
      <x:c r="O13302" s="268" t="n">
        <x:f>I13302*TOMATO_PRICE+J13302*CARROT_PRICE+K13302*MESCLUN_PRICE</x:f>
        <x:v>241958</x:v>
      </x:c>
      <x:c r="P13302" s="268" t="n">
        <x:f>I13302*TOMATO_FERTILIZER+J13302*CARROT_FERTILIZER+K13302*MESCLUN_FERTILIZER</x:f>
        <x:v>37400</x:v>
      </x:c>
      <x:c r="Q13302" s="268" t="n">
        <x:f>MIN(M13302,FARMER_HOURS)*FARMER_RATE+MAX(M13302-FARMER_HOURS,0)*TEMP_RATE</x:f>
        <x:v>245863.422481661</x:v>
      </x:c>
      <x:c r="R13302" s="268" t="n">
        <x:f>O13302-P13302-Q13302-FIXED_COST</x:f>
        <x:v>-61305.42248166099</x:v>
      </x:c>
      <x:c r="S13302" s="139" t="str">
        <x:f>IF(AND(L13302&lt;=TOTAL_BED_CAP,N13302&lt;=TEMP_WORKER_CAP),"YES","NO")</x:f>
        <x:v>NO</x:v>
      </x:c>
      <x:c r="T13302" s="139" t="n">
        <x:f>IF(S13302="YES",R13302,-1E+99)</x:f>
        <x:v>-1e+99</x:v>
      </x:c>
    </x:row>
    <x:row r="13303">
      <x:c r="A13303" s="139"/>
      <x:c r="B13303" s="139"/>
      <x:c r="C13303" s="139"/>
      <x:c r="D13303" s="139"/>
      <x:c r="E13303" s="139"/>
      <x:c r="F13303" s="139"/>
      <x:c r="G13303" s="139"/>
      <x:c r="H13303" s="139"/>
      <x:c r="I13303" s="266" t="n">
        <x:f>INT((ROW()-ROW($I$46))/((CARROT_CAP+1)*(MESCLUN_CAP+1)))</x:f>
        <x:v>20</x:v>
      </x:c>
      <x:c r="J13303" s="266" t="n">
        <x:f>MOD(INT((ROW()-ROW($I$46))/(MESCLUN_CAP+1)),CARROT_CAP+1)</x:f>
        <x:v>7</x:v>
      </x:c>
      <x:c r="K13303" s="266" t="n">
        <x:f>MOD(ROW()-ROW($I$46),MESCLUN_CAP+1)</x:f>
        <x:v>20</x:v>
      </x:c>
      <x:c r="L13303" s="266" t="n">
        <x:f>SUM(I13303:K13303)</x:f>
        <x:v>47</x:v>
      </x:c>
      <x:c r="M13303" s="267" t="n">
        <x:f>I13303*TOMATO_HOURS*WEEKS*(1+TOMATO_DIM)^I13303+J13303*CARROT_HOURS*WEEKS*(1+CARROT_DIM)^J13303+K13303*MESCLUN_HOURS*WEEKS*(1+MESCLUN_DIM)^K13303</x:f>
        <x:v>13512.95742559415</x:v>
      </x:c>
      <x:c r="N13303" s="267" t="n">
        <x:f>MAX(M13303-FARMER_HOURS,0)/TEMP_HOURS_PER_WORKER</x:f>
        <x:v>8.88399821221816</x:v>
      </x:c>
      <x:c r="O13303" s="268" t="n">
        <x:f>I13303*TOMATO_PRICE+J13303*CARROT_PRICE+K13303*MESCLUN_PRICE</x:f>
        <x:v>244658</x:v>
      </x:c>
      <x:c r="P13303" s="268" t="n">
        <x:f>I13303*TOMATO_FERTILIZER+J13303*CARROT_FERTILIZER+K13303*MESCLUN_FERTILIZER</x:f>
        <x:v>38280</x:v>
      </x:c>
      <x:c r="Q13303" s="268" t="n">
        <x:f>MIN(M13303,FARMER_HOURS)*FARMER_RATE+MAX(M13303-FARMER_HOURS,0)*TEMP_RATE</x:f>
        <x:v>247099.95530545397</x:v>
      </x:c>
      <x:c r="R13303" s="268" t="n">
        <x:f>O13303-P13303-Q13303-FIXED_COST</x:f>
        <x:v>-60721.95530545397</x:v>
      </x:c>
      <x:c r="S13303" s="139" t="str">
        <x:f>IF(AND(L13303&lt;=TOTAL_BED_CAP,N13303&lt;=TEMP_WORKER_CAP),"YES","NO")</x:f>
        <x:v>NO</x:v>
      </x:c>
      <x:c r="T13303" s="139" t="n">
        <x:f>IF(S13303="YES",R13303,-1E+99)</x:f>
        <x:v>-1e+99</x:v>
      </x:c>
    </x:row>
    <x:row r="13304">
      <x:c r="A13304" s="139"/>
      <x:c r="B13304" s="139"/>
      <x:c r="C13304" s="139"/>
      <x:c r="D13304" s="139"/>
      <x:c r="E13304" s="139"/>
      <x:c r="F13304" s="139"/>
      <x:c r="G13304" s="139"/>
      <x:c r="H13304" s="139"/>
      <x:c r="I13304" s="266" t="n">
        <x:f>INT((ROW()-ROW($I$46))/((CARROT_CAP+1)*(MESCLUN_CAP+1)))</x:f>
        <x:v>20</x:v>
      </x:c>
      <x:c r="J13304" s="266" t="n">
        <x:f>MOD(INT((ROW()-ROW($I$46))/(MESCLUN_CAP+1)),CARROT_CAP+1)</x:f>
        <x:v>7</x:v>
      </x:c>
      <x:c r="K13304" s="266" t="n">
        <x:f>MOD(ROW()-ROW($I$46),MESCLUN_CAP+1)</x:f>
        <x:v>21</x:v>
      </x:c>
      <x:c r="L13304" s="266" t="n">
        <x:f>SUM(I13304:K13304)</x:f>
        <x:v>48</x:v>
      </x:c>
      <x:c r="M13304" s="267" t="n">
        <x:f>I13304*TOMATO_HOURS*WEEKS*(1+TOMATO_DIM)^I13304+J13304*CARROT_HOURS*WEEKS*(1+CARROT_DIM)^J13304+K13304*MESCLUN_HOURS*WEEKS*(1+MESCLUN_DIM)^K13304</x:f>
        <x:v>13585.793165820594</x:v>
      </x:c>
      <x:c r="N13304" s="267" t="n">
        <x:f>MAX(M13304-FARMER_HOURS,0)/TEMP_HOURS_PER_WORKER</x:f>
        <x:v>8.934578587375412</x:v>
      </x:c>
      <x:c r="O13304" s="268" t="n">
        <x:f>I13304*TOMATO_PRICE+J13304*CARROT_PRICE+K13304*MESCLUN_PRICE</x:f>
        <x:v>247358</x:v>
      </x:c>
      <x:c r="P13304" s="268" t="n">
        <x:f>I13304*TOMATO_FERTILIZER+J13304*CARROT_FERTILIZER+K13304*MESCLUN_FERTILIZER</x:f>
        <x:v>39160</x:v>
      </x:c>
      <x:c r="Q13304" s="268" t="n">
        <x:f>MIN(M13304,FARMER_HOURS)*FARMER_RATE+MAX(M13304-FARMER_HOURS,0)*TEMP_RATE</x:f>
        <x:v>248364.4646843853</x:v>
      </x:c>
      <x:c r="R13304" s="268" t="n">
        <x:f>O13304-P13304-Q13304-FIXED_COST</x:f>
        <x:v>-60166.46468438531</x:v>
      </x:c>
      <x:c r="S13304" s="139" t="str">
        <x:f>IF(AND(L13304&lt;=TOTAL_BED_CAP,N13304&lt;=TEMP_WORKER_CAP),"YES","NO")</x:f>
        <x:v>NO</x:v>
      </x:c>
      <x:c r="T13304" s="139" t="n">
        <x:f>IF(S13304="YES",R13304,-1E+99)</x:f>
        <x:v>-1e+99</x:v>
      </x:c>
    </x:row>
    <x:row r="13305">
      <x:c r="A13305" s="139"/>
      <x:c r="B13305" s="139"/>
      <x:c r="C13305" s="139"/>
      <x:c r="D13305" s="139"/>
      <x:c r="E13305" s="139"/>
      <x:c r="F13305" s="139"/>
      <x:c r="G13305" s="139"/>
      <x:c r="H13305" s="139"/>
      <x:c r="I13305" s="266" t="n">
        <x:f>INT((ROW()-ROW($I$46))/((CARROT_CAP+1)*(MESCLUN_CAP+1)))</x:f>
        <x:v>20</x:v>
      </x:c>
      <x:c r="J13305" s="266" t="n">
        <x:f>MOD(INT((ROW()-ROW($I$46))/(MESCLUN_CAP+1)),CARROT_CAP+1)</x:f>
        <x:v>7</x:v>
      </x:c>
      <x:c r="K13305" s="266" t="n">
        <x:f>MOD(ROW()-ROW($I$46),MESCLUN_CAP+1)</x:f>
        <x:v>22</x:v>
      </x:c>
      <x:c r="L13305" s="266" t="n">
        <x:f>SUM(I13305:K13305)</x:f>
        <x:v>49</x:v>
      </x:c>
      <x:c r="M13305" s="267" t="n">
        <x:f>I13305*TOMATO_HOURS*WEEKS*(1+TOMATO_DIM)^I13305+J13305*CARROT_HOURS*WEEKS*(1+CARROT_DIM)^J13305+K13305*MESCLUN_HOURS*WEEKS*(1+MESCLUN_DIM)^K13305</x:f>
        <x:v>13660.269513066989</x:v>
      </x:c>
      <x:c r="N13305" s="267" t="n">
        <x:f>MAX(M13305-FARMER_HOURS,0)/TEMP_HOURS_PER_WORKER</x:f>
        <x:v>8.986298272963186</x:v>
      </x:c>
      <x:c r="O13305" s="268" t="n">
        <x:f>I13305*TOMATO_PRICE+J13305*CARROT_PRICE+K13305*MESCLUN_PRICE</x:f>
        <x:v>250058</x:v>
      </x:c>
      <x:c r="P13305" s="268" t="n">
        <x:f>I13305*TOMATO_FERTILIZER+J13305*CARROT_FERTILIZER+K13305*MESCLUN_FERTILIZER</x:f>
        <x:v>40040</x:v>
      </x:c>
      <x:c r="Q13305" s="268" t="n">
        <x:f>MIN(M13305,FARMER_HOURS)*FARMER_RATE+MAX(M13305-FARMER_HOURS,0)*TEMP_RATE</x:f>
        <x:v>249657.45682407968</x:v>
      </x:c>
      <x:c r="R13305" s="268" t="n">
        <x:f>O13305-P13305-Q13305-FIXED_COST</x:f>
        <x:v>-59639.45682407968</x:v>
      </x:c>
      <x:c r="S13305" s="139" t="str">
        <x:f>IF(AND(L13305&lt;=TOTAL_BED_CAP,N13305&lt;=TEMP_WORKER_CAP),"YES","NO")</x:f>
        <x:v>NO</x:v>
      </x:c>
      <x:c r="T13305" s="139" t="n">
        <x:f>IF(S13305="YES",R13305,-1E+99)</x:f>
        <x:v>-1e+99</x:v>
      </x:c>
    </x:row>
    <x:row r="13306">
      <x:c r="A13306" s="139"/>
      <x:c r="B13306" s="139"/>
      <x:c r="C13306" s="139"/>
      <x:c r="D13306" s="139"/>
      <x:c r="E13306" s="139"/>
      <x:c r="F13306" s="139"/>
      <x:c r="G13306" s="139"/>
      <x:c r="H13306" s="139"/>
      <x:c r="I13306" s="266" t="n">
        <x:f>INT((ROW()-ROW($I$46))/((CARROT_CAP+1)*(MESCLUN_CAP+1)))</x:f>
        <x:v>20</x:v>
      </x:c>
      <x:c r="J13306" s="266" t="n">
        <x:f>MOD(INT((ROW()-ROW($I$46))/(MESCLUN_CAP+1)),CARROT_CAP+1)</x:f>
        <x:v>7</x:v>
      </x:c>
      <x:c r="K13306" s="266" t="n">
        <x:f>MOD(ROW()-ROW($I$46),MESCLUN_CAP+1)</x:f>
        <x:v>23</x:v>
      </x:c>
      <x:c r="L13306" s="266" t="n">
        <x:f>SUM(I13306:K13306)</x:f>
        <x:v>50</x:v>
      </x:c>
      <x:c r="M13306" s="267" t="n">
        <x:f>I13306*TOMATO_HOURS*WEEKS*(1+TOMATO_DIM)^I13306+J13306*CARROT_HOURS*WEEKS*(1+CARROT_DIM)^J13306+K13306*MESCLUN_HOURS*WEEKS*(1+MESCLUN_DIM)^K13306</x:f>
        <x:v>13736.416101924426</x:v>
      </x:c>
      <x:c r="N13306" s="267" t="n">
        <x:f>MAX(M13306-FARMER_HOURS,0)/TEMP_HOURS_PER_WORKER</x:f>
        <x:v>9.039177848558628</x:v>
      </x:c>
      <x:c r="O13306" s="268" t="n">
        <x:f>I13306*TOMATO_PRICE+J13306*CARROT_PRICE+K13306*MESCLUN_PRICE</x:f>
        <x:v>252758</x:v>
      </x:c>
      <x:c r="P13306" s="268" t="n">
        <x:f>I13306*TOMATO_FERTILIZER+J13306*CARROT_FERTILIZER+K13306*MESCLUN_FERTILIZER</x:f>
        <x:v>40920</x:v>
      </x:c>
      <x:c r="Q13306" s="268" t="n">
        <x:f>MIN(M13306,FARMER_HOURS)*FARMER_RATE+MAX(M13306-FARMER_HOURS,0)*TEMP_RATE</x:f>
        <x:v>250979.4462139657</x:v>
      </x:c>
      <x:c r="R13306" s="268" t="n">
        <x:f>O13306-P13306-Q13306-FIXED_COST</x:f>
        <x:v>-59141.44621396571</x:v>
      </x:c>
      <x:c r="S13306" s="139" t="str">
        <x:f>IF(AND(L13306&lt;=TOTAL_BED_CAP,N13306&lt;=TEMP_WORKER_CAP),"YES","NO")</x:f>
        <x:v>NO</x:v>
      </x:c>
      <x:c r="T13306" s="139" t="n">
        <x:f>IF(S13306="YES",R13306,-1E+99)</x:f>
        <x:v>-1e+99</x:v>
      </x:c>
    </x:row>
    <x:row r="13307">
      <x:c r="A13307" s="139"/>
      <x:c r="B13307" s="139"/>
      <x:c r="C13307" s="139"/>
      <x:c r="D13307" s="139"/>
      <x:c r="E13307" s="139"/>
      <x:c r="F13307" s="139"/>
      <x:c r="G13307" s="139"/>
      <x:c r="H13307" s="139"/>
      <x:c r="I13307" s="266" t="n">
        <x:f>INT((ROW()-ROW($I$46))/((CARROT_CAP+1)*(MESCLUN_CAP+1)))</x:f>
        <x:v>20</x:v>
      </x:c>
      <x:c r="J13307" s="266" t="n">
        <x:f>MOD(INT((ROW()-ROW($I$46))/(MESCLUN_CAP+1)),CARROT_CAP+1)</x:f>
        <x:v>7</x:v>
      </x:c>
      <x:c r="K13307" s="266" t="n">
        <x:f>MOD(ROW()-ROW($I$46),MESCLUN_CAP+1)</x:f>
        <x:v>24</x:v>
      </x:c>
      <x:c r="L13307" s="266" t="n">
        <x:f>SUM(I13307:K13307)</x:f>
        <x:v>51</x:v>
      </x:c>
      <x:c r="M13307" s="267" t="n">
        <x:f>I13307*TOMATO_HOURS*WEEKS*(1+TOMATO_DIM)^I13307+J13307*CARROT_HOURS*WEEKS*(1+CARROT_DIM)^J13307+K13307*MESCLUN_HOURS*WEEKS*(1+MESCLUN_DIM)^K13307</x:f>
        <x:v>13814.263051503922</x:v>
      </x:c>
      <x:c r="N13307" s="267" t="n">
        <x:f>MAX(M13307-FARMER_HOURS,0)/TEMP_HOURS_PER_WORKER</x:f>
        <x:v>9.093238230211057</x:v>
      </x:c>
      <x:c r="O13307" s="268" t="n">
        <x:f>I13307*TOMATO_PRICE+J13307*CARROT_PRICE+K13307*MESCLUN_PRICE</x:f>
        <x:v>255458</x:v>
      </x:c>
      <x:c r="P13307" s="268" t="n">
        <x:f>I13307*TOMATO_FERTILIZER+J13307*CARROT_FERTILIZER+K13307*MESCLUN_FERTILIZER</x:f>
        <x:v>41800</x:v>
      </x:c>
      <x:c r="Q13307" s="268" t="n">
        <x:f>MIN(M13307,FARMER_HOURS)*FARMER_RATE+MAX(M13307-FARMER_HOURS,0)*TEMP_RATE</x:f>
        <x:v>252330.9557552764</x:v>
      </x:c>
      <x:c r="R13307" s="268" t="n">
        <x:f>O13307-P13307-Q13307-FIXED_COST</x:f>
        <x:v>-58672.9557552764</x:v>
      </x:c>
      <x:c r="S13307" s="139" t="str">
        <x:f>IF(AND(L13307&lt;=TOTAL_BED_CAP,N13307&lt;=TEMP_WORKER_CAP),"YES","NO")</x:f>
        <x:v>NO</x:v>
      </x:c>
      <x:c r="T13307" s="139" t="n">
        <x:f>IF(S13307="YES",R13307,-1E+99)</x:f>
        <x:v>-1e+99</x:v>
      </x:c>
    </x:row>
    <x:row r="13308">
      <x:c r="A13308" s="139"/>
      <x:c r="B13308" s="139"/>
      <x:c r="C13308" s="139"/>
      <x:c r="D13308" s="139"/>
      <x:c r="E13308" s="139"/>
      <x:c r="F13308" s="139"/>
      <x:c r="G13308" s="139"/>
      <x:c r="H13308" s="139"/>
      <x:c r="I13308" s="266" t="n">
        <x:f>INT((ROW()-ROW($I$46))/((CARROT_CAP+1)*(MESCLUN_CAP+1)))</x:f>
        <x:v>20</x:v>
      </x:c>
      <x:c r="J13308" s="266" t="n">
        <x:f>MOD(INT((ROW()-ROW($I$46))/(MESCLUN_CAP+1)),CARROT_CAP+1)</x:f>
        <x:v>7</x:v>
      </x:c>
      <x:c r="K13308" s="266" t="n">
        <x:f>MOD(ROW()-ROW($I$46),MESCLUN_CAP+1)</x:f>
        <x:v>25</x:v>
      </x:c>
      <x:c r="L13308" s="266" t="n">
        <x:f>SUM(I13308:K13308)</x:f>
        <x:v>52</x:v>
      </x:c>
      <x:c r="M13308" s="267" t="n">
        <x:f>I13308*TOMATO_HOURS*WEEKS*(1+TOMATO_DIM)^I13308+J13308*CARROT_HOURS*WEEKS*(1+CARROT_DIM)^J13308+K13308*MESCLUN_HOURS*WEEKS*(1+MESCLUN_DIM)^K13308</x:f>
        <x:v>13893.840972919019</x:v>
      </x:c>
      <x:c r="N13308" s="267" t="n">
        <x:f>MAX(M13308-FARMER_HOURS,0)/TEMP_HOURS_PER_WORKER</x:f>
        <x:v>9.148500675638207</x:v>
      </x:c>
      <x:c r="O13308" s="268" t="n">
        <x:f>I13308*TOMATO_PRICE+J13308*CARROT_PRICE+K13308*MESCLUN_PRICE</x:f>
        <x:v>258158</x:v>
      </x:c>
      <x:c r="P13308" s="268" t="n">
        <x:f>I13308*TOMATO_FERTILIZER+J13308*CARROT_FERTILIZER+K13308*MESCLUN_FERTILIZER</x:f>
        <x:v>42680</x:v>
      </x:c>
      <x:c r="Q13308" s="268" t="n">
        <x:f>MIN(M13308,FARMER_HOURS)*FARMER_RATE+MAX(M13308-FARMER_HOURS,0)*TEMP_RATE</x:f>
        <x:v>253712.5168909552</x:v>
      </x:c>
      <x:c r="R13308" s="268" t="n">
        <x:f>O13308-P13308-Q13308-FIXED_COST</x:f>
        <x:v>-58234.51689095519</x:v>
      </x:c>
      <x:c r="S13308" s="139" t="str">
        <x:f>IF(AND(L13308&lt;=TOTAL_BED_CAP,N13308&lt;=TEMP_WORKER_CAP),"YES","NO")</x:f>
        <x:v>NO</x:v>
      </x:c>
      <x:c r="T13308" s="139" t="n">
        <x:f>IF(S13308="YES",R13308,-1E+99)</x:f>
        <x:v>-1e+99</x:v>
      </x:c>
    </x:row>
    <x:row r="13309">
      <x:c r="A13309" s="139"/>
      <x:c r="B13309" s="139"/>
      <x:c r="C13309" s="139"/>
      <x:c r="D13309" s="139"/>
      <x:c r="E13309" s="139"/>
      <x:c r="F13309" s="139"/>
      <x:c r="G13309" s="139"/>
      <x:c r="H13309" s="139"/>
      <x:c r="I13309" s="266" t="n">
        <x:f>INT((ROW()-ROW($I$46))/((CARROT_CAP+1)*(MESCLUN_CAP+1)))</x:f>
        <x:v>20</x:v>
      </x:c>
      <x:c r="J13309" s="266" t="n">
        <x:f>MOD(INT((ROW()-ROW($I$46))/(MESCLUN_CAP+1)),CARROT_CAP+1)</x:f>
        <x:v>7</x:v>
      </x:c>
      <x:c r="K13309" s="266" t="n">
        <x:f>MOD(ROW()-ROW($I$46),MESCLUN_CAP+1)</x:f>
        <x:v>26</x:v>
      </x:c>
      <x:c r="L13309" s="266" t="n">
        <x:f>SUM(I13309:K13309)</x:f>
        <x:v>53</x:v>
      </x:c>
      <x:c r="M13309" s="267" t="n">
        <x:f>I13309*TOMATO_HOURS*WEEKS*(1+TOMATO_DIM)^I13309+J13309*CARROT_HOURS*WEEKS*(1+CARROT_DIM)^J13309+K13309*MESCLUN_HOURS*WEEKS*(1+MESCLUN_DIM)^K13309</x:f>
        <x:v>13975.180976879737</x:v>
      </x:c>
      <x:c r="N13309" s="267" t="n">
        <x:f>MAX(M13309-FARMER_HOURS,0)/TEMP_HOURS_PER_WORKER</x:f>
        <x:v>9.204986789499818</x:v>
      </x:c>
      <x:c r="O13309" s="268" t="n">
        <x:f>I13309*TOMATO_PRICE+J13309*CARROT_PRICE+K13309*MESCLUN_PRICE</x:f>
        <x:v>260858</x:v>
      </x:c>
      <x:c r="P13309" s="268" t="n">
        <x:f>I13309*TOMATO_FERTILIZER+J13309*CARROT_FERTILIZER+K13309*MESCLUN_FERTILIZER</x:f>
        <x:v>43560</x:v>
      </x:c>
      <x:c r="Q13309" s="268" t="n">
        <x:f>MIN(M13309,FARMER_HOURS)*FARMER_RATE+MAX(M13309-FARMER_HOURS,0)*TEMP_RATE</x:f>
        <x:v>255124.66973749542</x:v>
      </x:c>
      <x:c r="R13309" s="268" t="n">
        <x:f>O13309-P13309-Q13309-FIXED_COST</x:f>
        <x:v>-57826.669737495424</x:v>
      </x:c>
      <x:c r="S13309" s="139" t="str">
        <x:f>IF(AND(L13309&lt;=TOTAL_BED_CAP,N13309&lt;=TEMP_WORKER_CAP),"YES","NO")</x:f>
        <x:v>NO</x:v>
      </x:c>
      <x:c r="T13309" s="139" t="n">
        <x:f>IF(S13309="YES",R13309,-1E+99)</x:f>
        <x:v>-1e+99</x:v>
      </x:c>
    </x:row>
    <x:row r="13310">
      <x:c r="A13310" s="139"/>
      <x:c r="B13310" s="139"/>
      <x:c r="C13310" s="139"/>
      <x:c r="D13310" s="139"/>
      <x:c r="E13310" s="139"/>
      <x:c r="F13310" s="139"/>
      <x:c r="G13310" s="139"/>
      <x:c r="H13310" s="139"/>
      <x:c r="I13310" s="266" t="n">
        <x:f>INT((ROW()-ROW($I$46))/((CARROT_CAP+1)*(MESCLUN_CAP+1)))</x:f>
        <x:v>20</x:v>
      </x:c>
      <x:c r="J13310" s="266" t="n">
        <x:f>MOD(INT((ROW()-ROW($I$46))/(MESCLUN_CAP+1)),CARROT_CAP+1)</x:f>
        <x:v>7</x:v>
      </x:c>
      <x:c r="K13310" s="266" t="n">
        <x:f>MOD(ROW()-ROW($I$46),MESCLUN_CAP+1)</x:f>
        <x:v>27</x:v>
      </x:c>
      <x:c r="L13310" s="266" t="n">
        <x:f>SUM(I13310:K13310)</x:f>
        <x:v>54</x:v>
      </x:c>
      <x:c r="M13310" s="267" t="n">
        <x:f>I13310*TOMATO_HOURS*WEEKS*(1+TOMATO_DIM)^I13310+J13310*CARROT_HOURS*WEEKS*(1+CARROT_DIM)^J13310+K13310*MESCLUN_HOURS*WEEKS*(1+MESCLUN_DIM)^K13310</x:f>
        <x:v>14058.314681399494</x:v>
      </x:c>
      <x:c r="N13310" s="267" t="n">
        <x:f>MAX(M13310-FARMER_HOURS,0)/TEMP_HOURS_PER_WORKER</x:f>
        <x:v>9.262718528749648</x:v>
      </x:c>
      <x:c r="O13310" s="268" t="n">
        <x:f>I13310*TOMATO_PRICE+J13310*CARROT_PRICE+K13310*MESCLUN_PRICE</x:f>
        <x:v>263558</x:v>
      </x:c>
      <x:c r="P13310" s="268" t="n">
        <x:f>I13310*TOMATO_FERTILIZER+J13310*CARROT_FERTILIZER+K13310*MESCLUN_FERTILIZER</x:f>
        <x:v>44440</x:v>
      </x:c>
      <x:c r="Q13310" s="268" t="n">
        <x:f>MIN(M13310,FARMER_HOURS)*FARMER_RATE+MAX(M13310-FARMER_HOURS,0)*TEMP_RATE</x:f>
        <x:v>256567.9632187412</x:v>
      </x:c>
      <x:c r="R13310" s="268" t="n">
        <x:f>O13310-P13310-Q13310-FIXED_COST</x:f>
        <x:v>-57449.963218741206</x:v>
      </x:c>
      <x:c r="S13310" s="139" t="str">
        <x:f>IF(AND(L13310&lt;=TOTAL_BED_CAP,N13310&lt;=TEMP_WORKER_CAP),"YES","NO")</x:f>
        <x:v>NO</x:v>
      </x:c>
      <x:c r="T13310" s="139" t="n">
        <x:f>IF(S13310="YES",R13310,-1E+99)</x:f>
        <x:v>-1e+99</x:v>
      </x:c>
    </x:row>
    <x:row r="13311">
      <x:c r="A13311" s="139"/>
      <x:c r="B13311" s="139"/>
      <x:c r="C13311" s="139"/>
      <x:c r="D13311" s="139"/>
      <x:c r="E13311" s="139"/>
      <x:c r="F13311" s="139"/>
      <x:c r="G13311" s="139"/>
      <x:c r="H13311" s="139"/>
      <x:c r="I13311" s="266" t="n">
        <x:f>INT((ROW()-ROW($I$46))/((CARROT_CAP+1)*(MESCLUN_CAP+1)))</x:f>
        <x:v>20</x:v>
      </x:c>
      <x:c r="J13311" s="266" t="n">
        <x:f>MOD(INT((ROW()-ROW($I$46))/(MESCLUN_CAP+1)),CARROT_CAP+1)</x:f>
        <x:v>7</x:v>
      </x:c>
      <x:c r="K13311" s="266" t="n">
        <x:f>MOD(ROW()-ROW($I$46),MESCLUN_CAP+1)</x:f>
        <x:v>28</x:v>
      </x:c>
      <x:c r="L13311" s="266" t="n">
        <x:f>SUM(I13311:K13311)</x:f>
        <x:v>55</x:v>
      </x:c>
      <x:c r="M13311" s="267" t="n">
        <x:f>I13311*TOMATO_HOURS*WEEKS*(1+TOMATO_DIM)^I13311+J13311*CARROT_HOURS*WEEKS*(1+CARROT_DIM)^J13311+K13311*MESCLUN_HOURS*WEEKS*(1+MESCLUN_DIM)^K13311</x:f>
        <x:v>14143.274219616647</x:v>
      </x:c>
      <x:c r="N13311" s="267" t="n">
        <x:f>MAX(M13311-FARMER_HOURS,0)/TEMP_HOURS_PER_WORKER</x:f>
        <x:v>9.321718208067116</x:v>
      </x:c>
      <x:c r="O13311" s="268" t="n">
        <x:f>I13311*TOMATO_PRICE+J13311*CARROT_PRICE+K13311*MESCLUN_PRICE</x:f>
        <x:v>266258</x:v>
      </x:c>
      <x:c r="P13311" s="268" t="n">
        <x:f>I13311*TOMATO_FERTILIZER+J13311*CARROT_FERTILIZER+K13311*MESCLUN_FERTILIZER</x:f>
        <x:v>45320</x:v>
      </x:c>
      <x:c r="Q13311" s="268" t="n">
        <x:f>MIN(M13311,FARMER_HOURS)*FARMER_RATE+MAX(M13311-FARMER_HOURS,0)*TEMP_RATE</x:f>
        <x:v>258042.9552016779</x:v>
      </x:c>
      <x:c r="R13311" s="268" t="n">
        <x:f>O13311-P13311-Q13311-FIXED_COST</x:f>
        <x:v>-57104.95520167789</x:v>
      </x:c>
      <x:c r="S13311" s="139" t="str">
        <x:f>IF(AND(L13311&lt;=TOTAL_BED_CAP,N13311&lt;=TEMP_WORKER_CAP),"YES","NO")</x:f>
        <x:v>NO</x:v>
      </x:c>
      <x:c r="T13311" s="139" t="n">
        <x:f>IF(S13311="YES",R13311,-1E+99)</x:f>
        <x:v>-1e+99</x:v>
      </x:c>
    </x:row>
    <x:row r="13312">
      <x:c r="A13312" s="139"/>
      <x:c r="B13312" s="139"/>
      <x:c r="C13312" s="139"/>
      <x:c r="D13312" s="139"/>
      <x:c r="E13312" s="139"/>
      <x:c r="F13312" s="139"/>
      <x:c r="G13312" s="139"/>
      <x:c r="H13312" s="139"/>
      <x:c r="I13312" s="266" t="n">
        <x:f>INT((ROW()-ROW($I$46))/((CARROT_CAP+1)*(MESCLUN_CAP+1)))</x:f>
        <x:v>20</x:v>
      </x:c>
      <x:c r="J13312" s="266" t="n">
        <x:f>MOD(INT((ROW()-ROW($I$46))/(MESCLUN_CAP+1)),CARROT_CAP+1)</x:f>
        <x:v>7</x:v>
      </x:c>
      <x:c r="K13312" s="266" t="n">
        <x:f>MOD(ROW()-ROW($I$46),MESCLUN_CAP+1)</x:f>
        <x:v>29</x:v>
      </x:c>
      <x:c r="L13312" s="266" t="n">
        <x:f>SUM(I13312:K13312)</x:f>
        <x:v>56</x:v>
      </x:c>
      <x:c r="M13312" s="267" t="n">
        <x:f>I13312*TOMATO_HOURS*WEEKS*(1+TOMATO_DIM)^I13312+J13312*CARROT_HOURS*WEEKS*(1+CARROT_DIM)^J13312+K13312*MESCLUN_HOURS*WEEKS*(1+MESCLUN_DIM)^K13312</x:f>
        <x:v>14230.0922477323</x:v>
      </x:c>
      <x:c r="N13312" s="267" t="n">
        <x:f>MAX(M13312-FARMER_HOURS,0)/TEMP_HOURS_PER_WORKER</x:f>
        <x:v>9.382008505369653</x:v>
      </x:c>
      <x:c r="O13312" s="268" t="n">
        <x:f>I13312*TOMATO_PRICE+J13312*CARROT_PRICE+K13312*MESCLUN_PRICE</x:f>
        <x:v>268958</x:v>
      </x:c>
      <x:c r="P13312" s="268" t="n">
        <x:f>I13312*TOMATO_FERTILIZER+J13312*CARROT_FERTILIZER+K13312*MESCLUN_FERTILIZER</x:f>
        <x:v>46200</x:v>
      </x:c>
      <x:c r="Q13312" s="268" t="n">
        <x:f>MIN(M13312,FARMER_HOURS)*FARMER_RATE+MAX(M13312-FARMER_HOURS,0)*TEMP_RATE</x:f>
        <x:v>259550.21263424132</x:v>
      </x:c>
      <x:c r="R13312" s="268" t="n">
        <x:f>O13312-P13312-Q13312-FIXED_COST</x:f>
        <x:v>-56792.212634241325</x:v>
      </x:c>
      <x:c r="S13312" s="139" t="str">
        <x:f>IF(AND(L13312&lt;=TOTAL_BED_CAP,N13312&lt;=TEMP_WORKER_CAP),"YES","NO")</x:f>
        <x:v>NO</x:v>
      </x:c>
      <x:c r="T13312" s="139" t="n">
        <x:f>IF(S13312="YES",R13312,-1E+99)</x:f>
        <x:v>-1e+99</x:v>
      </x:c>
    </x:row>
    <x:row r="13313">
      <x:c r="A13313" s="139"/>
      <x:c r="B13313" s="139"/>
      <x:c r="C13313" s="139"/>
      <x:c r="D13313" s="139"/>
      <x:c r="E13313" s="139"/>
      <x:c r="F13313" s="139"/>
      <x:c r="G13313" s="139"/>
      <x:c r="H13313" s="139"/>
      <x:c r="I13313" s="266" t="n">
        <x:f>INT((ROW()-ROW($I$46))/((CARROT_CAP+1)*(MESCLUN_CAP+1)))</x:f>
        <x:v>20</x:v>
      </x:c>
      <x:c r="J13313" s="266" t="n">
        <x:f>MOD(INT((ROW()-ROW($I$46))/(MESCLUN_CAP+1)),CARROT_CAP+1)</x:f>
        <x:v>7</x:v>
      </x:c>
      <x:c r="K13313" s="266" t="n">
        <x:f>MOD(ROW()-ROW($I$46),MESCLUN_CAP+1)</x:f>
        <x:v>30</x:v>
      </x:c>
      <x:c r="L13313" s="266" t="n">
        <x:f>SUM(I13313:K13313)</x:f>
        <x:v>57</x:v>
      </x:c>
      <x:c r="M13313" s="267" t="n">
        <x:f>I13313*TOMATO_HOURS*WEEKS*(1+TOMATO_DIM)^I13313+J13313*CARROT_HOURS*WEEKS*(1+CARROT_DIM)^J13313+K13313*MESCLUN_HOURS*WEEKS*(1+MESCLUN_DIM)^K13313</x:f>
        <x:v>14318.801953066071</x:v>
      </x:c>
      <x:c r="N13313" s="267" t="n">
        <x:f>MAX(M13313-FARMER_HOURS,0)/TEMP_HOURS_PER_WORKER</x:f>
        <x:v>9.443612467406995</x:v>
      </x:c>
      <x:c r="O13313" s="268" t="n">
        <x:f>I13313*TOMATO_PRICE+J13313*CARROT_PRICE+K13313*MESCLUN_PRICE</x:f>
        <x:v>271658</x:v>
      </x:c>
      <x:c r="P13313" s="268" t="n">
        <x:f>I13313*TOMATO_FERTILIZER+J13313*CARROT_FERTILIZER+K13313*MESCLUN_FERTILIZER</x:f>
        <x:v>47080</x:v>
      </x:c>
      <x:c r="Q13313" s="268" t="n">
        <x:f>MIN(M13313,FARMER_HOURS)*FARMER_RATE+MAX(M13313-FARMER_HOURS,0)*TEMP_RATE</x:f>
        <x:v>261090.31168517485</x:v>
      </x:c>
      <x:c r="R13313" s="268" t="n">
        <x:f>O13313-P13313-Q13313-FIXED_COST</x:f>
        <x:v>-56512.31168517485</x:v>
      </x:c>
      <x:c r="S13313" s="139" t="str">
        <x:f>IF(AND(L13313&lt;=TOTAL_BED_CAP,N13313&lt;=TEMP_WORKER_CAP),"YES","NO")</x:f>
        <x:v>NO</x:v>
      </x:c>
      <x:c r="T13313" s="139" t="n">
        <x:f>IF(S13313="YES",R13313,-1E+99)</x:f>
        <x:v>-1e+99</x:v>
      </x:c>
    </x:row>
    <x:row r="13314">
      <x:c r="A13314" s="139"/>
      <x:c r="B13314" s="139"/>
      <x:c r="C13314" s="139"/>
      <x:c r="D13314" s="139"/>
      <x:c r="E13314" s="139"/>
      <x:c r="F13314" s="139"/>
      <x:c r="G13314" s="139"/>
      <x:c r="H13314" s="139"/>
      <x:c r="I13314" s="266" t="n">
        <x:f>INT((ROW()-ROW($I$46))/((CARROT_CAP+1)*(MESCLUN_CAP+1)))</x:f>
        <x:v>20</x:v>
      </x:c>
      <x:c r="J13314" s="266" t="n">
        <x:f>MOD(INT((ROW()-ROW($I$46))/(MESCLUN_CAP+1)),CARROT_CAP+1)</x:f>
        <x:v>8</x:v>
      </x:c>
      <x:c r="K13314" s="266" t="n">
        <x:f>MOD(ROW()-ROW($I$46),MESCLUN_CAP+1)</x:f>
        <x:v>0</x:v>
      </x:c>
      <x:c r="L13314" s="266" t="n">
        <x:f>SUM(I13314:K13314)</x:f>
        <x:v>28</x:v>
      </x:c>
      <x:c r="M13314" s="267" t="n">
        <x:f>I13314*TOMATO_HOURS*WEEKS*(1+TOMATO_DIM)^I13314+J13314*CARROT_HOURS*WEEKS*(1+CARROT_DIM)^J13314+K13314*MESCLUN_HOURS*WEEKS*(1+MESCLUN_DIM)^K13314</x:f>
        <x:v>12401.91660418848</x:v>
      </x:c>
      <x:c r="N13314" s="267" t="n">
        <x:f>MAX(M13314-FARMER_HOURS,0)/TEMP_HOURS_PER_WORKER</x:f>
        <x:v>8.112442086242</x:v>
      </x:c>
      <x:c r="O13314" s="268" t="n">
        <x:f>I13314*TOMATO_PRICE+J13314*CARROT_PRICE+K13314*MESCLUN_PRICE</x:f>
        <x:v>192752</x:v>
      </x:c>
      <x:c r="P13314" s="268" t="n">
        <x:f>I13314*TOMATO_FERTILIZER+J13314*CARROT_FERTILIZER+K13314*MESCLUN_FERTILIZER</x:f>
        <x:v>21120</x:v>
      </x:c>
      <x:c r="Q13314" s="268" t="n">
        <x:f>MIN(M13314,FARMER_HOURS)*FARMER_RATE+MAX(M13314-FARMER_HOURS,0)*TEMP_RATE</x:f>
        <x:v>227811.05215605</x:v>
      </x:c>
      <x:c r="R13314" s="268" t="n">
        <x:f>O13314-P13314-Q13314-FIXED_COST</x:f>
        <x:v>-76179.05215604999</x:v>
      </x:c>
      <x:c r="S13314" s="139" t="str">
        <x:f>IF(AND(L13314&lt;=TOTAL_BED_CAP,N13314&lt;=TEMP_WORKER_CAP),"YES","NO")</x:f>
        <x:v>NO</x:v>
      </x:c>
      <x:c r="T13314" s="139" t="n">
        <x:f>IF(S13314="YES",R13314,-1E+99)</x:f>
        <x:v>-1e+99</x:v>
      </x:c>
    </x:row>
    <x:row r="13315">
      <x:c r="A13315" s="139"/>
      <x:c r="B13315" s="139"/>
      <x:c r="C13315" s="139"/>
      <x:c r="D13315" s="139"/>
      <x:c r="E13315" s="139"/>
      <x:c r="F13315" s="139"/>
      <x:c r="G13315" s="139"/>
      <x:c r="H13315" s="139"/>
      <x:c r="I13315" s="266" t="n">
        <x:f>INT((ROW()-ROW($I$46))/((CARROT_CAP+1)*(MESCLUN_CAP+1)))</x:f>
        <x:v>20</x:v>
      </x:c>
      <x:c r="J13315" s="266" t="n">
        <x:f>MOD(INT((ROW()-ROW($I$46))/(MESCLUN_CAP+1)),CARROT_CAP+1)</x:f>
        <x:v>8</x:v>
      </x:c>
      <x:c r="K13315" s="266" t="n">
        <x:f>MOD(ROW()-ROW($I$46),MESCLUN_CAP+1)</x:f>
        <x:v>1</x:v>
      </x:c>
      <x:c r="L13315" s="266" t="n">
        <x:f>SUM(I13315:K13315)</x:f>
        <x:v>29</x:v>
      </x:c>
      <x:c r="M13315" s="267" t="n">
        <x:f>I13315*TOMATO_HOURS*WEEKS*(1+TOMATO_DIM)^I13315+J13315*CARROT_HOURS*WEEKS*(1+CARROT_DIM)^J13315+K13315*MESCLUN_HOURS*WEEKS*(1+MESCLUN_DIM)^K13315</x:f>
        <x:v>12447.47910418848</x:v>
      </x:c>
      <x:c r="N13315" s="267" t="n">
        <x:f>MAX(M13315-FARMER_HOURS,0)/TEMP_HOURS_PER_WORKER</x:f>
        <x:v>8.144082711242</x:v>
      </x:c>
      <x:c r="O13315" s="268" t="n">
        <x:f>I13315*TOMATO_PRICE+J13315*CARROT_PRICE+K13315*MESCLUN_PRICE</x:f>
        <x:v>195452</x:v>
      </x:c>
      <x:c r="P13315" s="268" t="n">
        <x:f>I13315*TOMATO_FERTILIZER+J13315*CARROT_FERTILIZER+K13315*MESCLUN_FERTILIZER</x:f>
        <x:v>22000</x:v>
      </x:c>
      <x:c r="Q13315" s="268" t="n">
        <x:f>MIN(M13315,FARMER_HOURS)*FARMER_RATE+MAX(M13315-FARMER_HOURS,0)*TEMP_RATE</x:f>
        <x:v>228602.06778105</x:v>
      </x:c>
      <x:c r="R13315" s="268" t="n">
        <x:f>O13315-P13315-Q13315-FIXED_COST</x:f>
        <x:v>-75150.06778104999</x:v>
      </x:c>
      <x:c r="S13315" s="139" t="str">
        <x:f>IF(AND(L13315&lt;=TOTAL_BED_CAP,N13315&lt;=TEMP_WORKER_CAP),"YES","NO")</x:f>
        <x:v>NO</x:v>
      </x:c>
      <x:c r="T13315" s="139" t="n">
        <x:f>IF(S13315="YES",R13315,-1E+99)</x:f>
        <x:v>-1e+99</x:v>
      </x:c>
    </x:row>
    <x:row r="13316">
      <x:c r="A13316" s="139"/>
      <x:c r="B13316" s="139"/>
      <x:c r="C13316" s="139"/>
      <x:c r="D13316" s="139"/>
      <x:c r="E13316" s="139"/>
      <x:c r="F13316" s="139"/>
      <x:c r="G13316" s="139"/>
      <x:c r="H13316" s="139"/>
      <x:c r="I13316" s="266" t="n">
        <x:f>INT((ROW()-ROW($I$46))/((CARROT_CAP+1)*(MESCLUN_CAP+1)))</x:f>
        <x:v>20</x:v>
      </x:c>
      <x:c r="J13316" s="266" t="n">
        <x:f>MOD(INT((ROW()-ROW($I$46))/(MESCLUN_CAP+1)),CARROT_CAP+1)</x:f>
        <x:v>8</x:v>
      </x:c>
      <x:c r="K13316" s="266" t="n">
        <x:f>MOD(ROW()-ROW($I$46),MESCLUN_CAP+1)</x:f>
        <x:v>2</x:v>
      </x:c>
      <x:c r="L13316" s="266" t="n">
        <x:f>SUM(I13316:K13316)</x:f>
        <x:v>30</x:v>
      </x:c>
      <x:c r="M13316" s="267" t="n">
        <x:f>I13316*TOMATO_HOURS*WEEKS*(1+TOMATO_DIM)^I13316+J13316*CARROT_HOURS*WEEKS*(1+CARROT_DIM)^J13316+K13316*MESCLUN_HOURS*WEEKS*(1+MESCLUN_DIM)^K13316</x:f>
        <x:v>12494.18066668848</x:v>
      </x:c>
      <x:c r="N13316" s="267" t="n">
        <x:f>MAX(M13316-FARMER_HOURS,0)/TEMP_HOURS_PER_WORKER</x:f>
        <x:v>8.176514351867</x:v>
      </x:c>
      <x:c r="O13316" s="268" t="n">
        <x:f>I13316*TOMATO_PRICE+J13316*CARROT_PRICE+K13316*MESCLUN_PRICE</x:f>
        <x:v>198152</x:v>
      </x:c>
      <x:c r="P13316" s="268" t="n">
        <x:f>I13316*TOMATO_FERTILIZER+J13316*CARROT_FERTILIZER+K13316*MESCLUN_FERTILIZER</x:f>
        <x:v>22880</x:v>
      </x:c>
      <x:c r="Q13316" s="268" t="n">
        <x:f>MIN(M13316,FARMER_HOURS)*FARMER_RATE+MAX(M13316-FARMER_HOURS,0)*TEMP_RATE</x:f>
        <x:v>229412.858796675</x:v>
      </x:c>
      <x:c r="R13316" s="268" t="n">
        <x:f>O13316-P13316-Q13316-FIXED_COST</x:f>
        <x:v>-74140.85879667499</x:v>
      </x:c>
      <x:c r="S13316" s="139" t="str">
        <x:f>IF(AND(L13316&lt;=TOTAL_BED_CAP,N13316&lt;=TEMP_WORKER_CAP),"YES","NO")</x:f>
        <x:v>NO</x:v>
      </x:c>
      <x:c r="T13316" s="139" t="n">
        <x:f>IF(S13316="YES",R13316,-1E+99)</x:f>
        <x:v>-1e+99</x:v>
      </x:c>
    </x:row>
    <x:row r="13317">
      <x:c r="A13317" s="139"/>
      <x:c r="B13317" s="139"/>
      <x:c r="C13317" s="139"/>
      <x:c r="D13317" s="139"/>
      <x:c r="E13317" s="139"/>
      <x:c r="F13317" s="139"/>
      <x:c r="G13317" s="139"/>
      <x:c r="H13317" s="139"/>
      <x:c r="I13317" s="266" t="n">
        <x:f>INT((ROW()-ROW($I$46))/((CARROT_CAP+1)*(MESCLUN_CAP+1)))</x:f>
        <x:v>20</x:v>
      </x:c>
      <x:c r="J13317" s="266" t="n">
        <x:f>MOD(INT((ROW()-ROW($I$46))/(MESCLUN_CAP+1)),CARROT_CAP+1)</x:f>
        <x:v>8</x:v>
      </x:c>
      <x:c r="K13317" s="266" t="n">
        <x:f>MOD(ROW()-ROW($I$46),MESCLUN_CAP+1)</x:f>
        <x:v>3</x:v>
      </x:c>
      <x:c r="L13317" s="266" t="n">
        <x:f>SUM(I13317:K13317)</x:f>
        <x:v>31</x:v>
      </x:c>
      <x:c r="M13317" s="267" t="n">
        <x:f>I13317*TOMATO_HOURS*WEEKS*(1+TOMATO_DIM)^I13317+J13317*CARROT_HOURS*WEEKS*(1+CARROT_DIM)^J13317+K13317*MESCLUN_HOURS*WEEKS*(1+MESCLUN_DIM)^K13317</x:f>
        <x:v>12542.042649110355</x:v>
      </x:c>
      <x:c r="N13317" s="267" t="n">
        <x:f>MAX(M13317-FARMER_HOURS,0)/TEMP_HOURS_PER_WORKER</x:f>
        <x:v>8.209751839659969</x:v>
      </x:c>
      <x:c r="O13317" s="268" t="n">
        <x:f>I13317*TOMATO_PRICE+J13317*CARROT_PRICE+K13317*MESCLUN_PRICE</x:f>
        <x:v>200852</x:v>
      </x:c>
      <x:c r="P13317" s="268" t="n">
        <x:f>I13317*TOMATO_FERTILIZER+J13317*CARROT_FERTILIZER+K13317*MESCLUN_FERTILIZER</x:f>
        <x:v>23760</x:v>
      </x:c>
      <x:c r="Q13317" s="268" t="n">
        <x:f>MIN(M13317,FARMER_HOURS)*FARMER_RATE+MAX(M13317-FARMER_HOURS,0)*TEMP_RATE</x:f>
        <x:v>230243.7959914992</x:v>
      </x:c>
      <x:c r="R13317" s="268" t="n">
        <x:f>O13317-P13317-Q13317-FIXED_COST</x:f>
        <x:v>-73151.79599149921</x:v>
      </x:c>
      <x:c r="S13317" s="139" t="str">
        <x:f>IF(AND(L13317&lt;=TOTAL_BED_CAP,N13317&lt;=TEMP_WORKER_CAP),"YES","NO")</x:f>
        <x:v>NO</x:v>
      </x:c>
      <x:c r="T13317" s="139" t="n">
        <x:f>IF(S13317="YES",R13317,-1E+99)</x:f>
        <x:v>-1e+99</x:v>
      </x:c>
    </x:row>
    <x:row r="13318">
      <x:c r="A13318" s="139"/>
      <x:c r="B13318" s="139"/>
      <x:c r="C13318" s="139"/>
      <x:c r="D13318" s="139"/>
      <x:c r="E13318" s="139"/>
      <x:c r="F13318" s="139"/>
      <x:c r="G13318" s="139"/>
      <x:c r="H13318" s="139"/>
      <x:c r="I13318" s="266" t="n">
        <x:f>INT((ROW()-ROW($I$46))/((CARROT_CAP+1)*(MESCLUN_CAP+1)))</x:f>
        <x:v>20</x:v>
      </x:c>
      <x:c r="J13318" s="266" t="n">
        <x:f>MOD(INT((ROW()-ROW($I$46))/(MESCLUN_CAP+1)),CARROT_CAP+1)</x:f>
        <x:v>8</x:v>
      </x:c>
      <x:c r="K13318" s="266" t="n">
        <x:f>MOD(ROW()-ROW($I$46),MESCLUN_CAP+1)</x:f>
        <x:v>4</x:v>
      </x:c>
      <x:c r="L13318" s="266" t="n">
        <x:f>SUM(I13318:K13318)</x:f>
        <x:v>32</x:v>
      </x:c>
      <x:c r="M13318" s="267" t="n">
        <x:f>I13318*TOMATO_HOURS*WEEKS*(1+TOMATO_DIM)^I13318+J13318*CARROT_HOURS*WEEKS*(1+CARROT_DIM)^J13318+K13318*MESCLUN_HOURS*WEEKS*(1+MESCLUN_DIM)^K13318</x:f>
        <x:v>12591.086764833011</x:v>
      </x:c>
      <x:c r="N13318" s="267" t="n">
        <x:f>MAX(M13318-FARMER_HOURS,0)/TEMP_HOURS_PER_WORKER</x:f>
        <x:v>8.243810253356258</x:v>
      </x:c>
      <x:c r="O13318" s="268" t="n">
        <x:f>I13318*TOMATO_PRICE+J13318*CARROT_PRICE+K13318*MESCLUN_PRICE</x:f>
        <x:v>203552</x:v>
      </x:c>
      <x:c r="P13318" s="268" t="n">
        <x:f>I13318*TOMATO_FERTILIZER+J13318*CARROT_FERTILIZER+K13318*MESCLUN_FERTILIZER</x:f>
        <x:v>24640</x:v>
      </x:c>
      <x:c r="Q13318" s="268" t="n">
        <x:f>MIN(M13318,FARMER_HOURS)*FARMER_RATE+MAX(M13318-FARMER_HOURS,0)*TEMP_RATE</x:f>
        <x:v>231095.25633390644</x:v>
      </x:c>
      <x:c r="R13318" s="268" t="n">
        <x:f>O13318-P13318-Q13318-FIXED_COST</x:f>
        <x:v>-72183.25633390644</x:v>
      </x:c>
      <x:c r="S13318" s="139" t="str">
        <x:f>IF(AND(L13318&lt;=TOTAL_BED_CAP,N13318&lt;=TEMP_WORKER_CAP),"YES","NO")</x:f>
        <x:v>NO</x:v>
      </x:c>
      <x:c r="T13318" s="139" t="n">
        <x:f>IF(S13318="YES",R13318,-1E+99)</x:f>
        <x:v>-1e+99</x:v>
      </x:c>
    </x:row>
    <x:row r="13319">
      <x:c r="A13319" s="139"/>
      <x:c r="B13319" s="139"/>
      <x:c r="C13319" s="139"/>
      <x:c r="D13319" s="139"/>
      <x:c r="E13319" s="139"/>
      <x:c r="F13319" s="139"/>
      <x:c r="G13319" s="139"/>
      <x:c r="H13319" s="139"/>
      <x:c r="I13319" s="266" t="n">
        <x:f>INT((ROW()-ROW($I$46))/((CARROT_CAP+1)*(MESCLUN_CAP+1)))</x:f>
        <x:v>20</x:v>
      </x:c>
      <x:c r="J13319" s="266" t="n">
        <x:f>MOD(INT((ROW()-ROW($I$46))/(MESCLUN_CAP+1)),CARROT_CAP+1)</x:f>
        <x:v>8</x:v>
      </x:c>
      <x:c r="K13319" s="266" t="n">
        <x:f>MOD(ROW()-ROW($I$46),MESCLUN_CAP+1)</x:f>
        <x:v>5</x:v>
      </x:c>
      <x:c r="L13319" s="266" t="n">
        <x:f>SUM(I13319:K13319)</x:f>
        <x:v>33</x:v>
      </x:c>
      <x:c r="M13319" s="267" t="n">
        <x:f>I13319*TOMATO_HOURS*WEEKS*(1+TOMATO_DIM)^I13319+J13319*CARROT_HOURS*WEEKS*(1+CARROT_DIM)^J13319+K13319*MESCLUN_HOURS*WEEKS*(1+MESCLUN_DIM)^K13319</x:f>
        <x:v>12641.335088754215</x:v>
      </x:c>
      <x:c r="N13319" s="267" t="n">
        <x:f>MAX(M13319-FARMER_HOURS,0)/TEMP_HOURS_PER_WORKER</x:f>
        <x:v>8.278704922745982</x:v>
      </x:c>
      <x:c r="O13319" s="268" t="n">
        <x:f>I13319*TOMATO_PRICE+J13319*CARROT_PRICE+K13319*MESCLUN_PRICE</x:f>
        <x:v>206252</x:v>
      </x:c>
      <x:c r="P13319" s="268" t="n">
        <x:f>I13319*TOMATO_FERTILIZER+J13319*CARROT_FERTILIZER+K13319*MESCLUN_FERTILIZER</x:f>
        <x:v>25520</x:v>
      </x:c>
      <x:c r="Q13319" s="268" t="n">
        <x:f>MIN(M13319,FARMER_HOURS)*FARMER_RATE+MAX(M13319-FARMER_HOURS,0)*TEMP_RATE</x:f>
        <x:v>231967.62306864955</x:v>
      </x:c>
      <x:c r="R13319" s="268" t="n">
        <x:f>O13319-P13319-Q13319-FIXED_COST</x:f>
        <x:v>-71235.62306864955</x:v>
      </x:c>
      <x:c r="S13319" s="139" t="str">
        <x:f>IF(AND(L13319&lt;=TOTAL_BED_CAP,N13319&lt;=TEMP_WORKER_CAP),"YES","NO")</x:f>
        <x:v>NO</x:v>
      </x:c>
      <x:c r="T13319" s="139" t="n">
        <x:f>IF(S13319="YES",R13319,-1E+99)</x:f>
        <x:v>-1e+99</x:v>
      </x:c>
    </x:row>
    <x:row r="13320">
      <x:c r="A13320" s="139"/>
      <x:c r="B13320" s="139"/>
      <x:c r="C13320" s="139"/>
      <x:c r="D13320" s="139"/>
      <x:c r="E13320" s="139"/>
      <x:c r="F13320" s="139"/>
      <x:c r="G13320" s="139"/>
      <x:c r="H13320" s="139"/>
      <x:c r="I13320" s="266" t="n">
        <x:f>INT((ROW()-ROW($I$46))/((CARROT_CAP+1)*(MESCLUN_CAP+1)))</x:f>
        <x:v>20</x:v>
      </x:c>
      <x:c r="J13320" s="266" t="n">
        <x:f>MOD(INT((ROW()-ROW($I$46))/(MESCLUN_CAP+1)),CARROT_CAP+1)</x:f>
        <x:v>8</x:v>
      </x:c>
      <x:c r="K13320" s="266" t="n">
        <x:f>MOD(ROW()-ROW($I$46),MESCLUN_CAP+1)</x:f>
        <x:v>6</x:v>
      </x:c>
      <x:c r="L13320" s="266" t="n">
        <x:f>SUM(I13320:K13320)</x:f>
        <x:v>34</x:v>
      </x:c>
      <x:c r="M13320" s="267" t="n">
        <x:f>I13320*TOMATO_HOURS*WEEKS*(1+TOMATO_DIM)^I13320+J13320*CARROT_HOURS*WEEKS*(1+CARROT_DIM)^J13320+K13320*MESCLUN_HOURS*WEEKS*(1+MESCLUN_DIM)^K13320</x:f>
        <x:v>12692.810062935849</x:v>
      </x:c>
      <x:c r="N13320" s="267" t="n">
        <x:f>MAX(M13320-FARMER_HOURS,0)/TEMP_HOURS_PER_WORKER</x:f>
        <x:v>8.314451432594339</x:v>
      </x:c>
      <x:c r="O13320" s="268" t="n">
        <x:f>I13320*TOMATO_PRICE+J13320*CARROT_PRICE+K13320*MESCLUN_PRICE</x:f>
        <x:v>208952</x:v>
      </x:c>
      <x:c r="P13320" s="268" t="n">
        <x:f>I13320*TOMATO_FERTILIZER+J13320*CARROT_FERTILIZER+K13320*MESCLUN_FERTILIZER</x:f>
        <x:v>26400</x:v>
      </x:c>
      <x:c r="Q13320" s="268" t="n">
        <x:f>MIN(M13320,FARMER_HOURS)*FARMER_RATE+MAX(M13320-FARMER_HOURS,0)*TEMP_RATE</x:f>
        <x:v>232861.28581485848</x:v>
      </x:c>
      <x:c r="R13320" s="268" t="n">
        <x:f>O13320-P13320-Q13320-FIXED_COST</x:f>
        <x:v>-70309.28581485848</x:v>
      </x:c>
      <x:c r="S13320" s="139" t="str">
        <x:f>IF(AND(L13320&lt;=TOTAL_BED_CAP,N13320&lt;=TEMP_WORKER_CAP),"YES","NO")</x:f>
        <x:v>NO</x:v>
      </x:c>
      <x:c r="T13320" s="139" t="n">
        <x:f>IF(S13320="YES",R13320,-1E+99)</x:f>
        <x:v>-1e+99</x:v>
      </x:c>
    </x:row>
    <x:row r="13321">
      <x:c r="A13321" s="139"/>
      <x:c r="B13321" s="139"/>
      <x:c r="C13321" s="139"/>
      <x:c r="D13321" s="139"/>
      <x:c r="E13321" s="139"/>
      <x:c r="F13321" s="139"/>
      <x:c r="G13321" s="139"/>
      <x:c r="H13321" s="139"/>
      <x:c r="I13321" s="266" t="n">
        <x:f>INT((ROW()-ROW($I$46))/((CARROT_CAP+1)*(MESCLUN_CAP+1)))</x:f>
        <x:v>20</x:v>
      </x:c>
      <x:c r="J13321" s="266" t="n">
        <x:f>MOD(INT((ROW()-ROW($I$46))/(MESCLUN_CAP+1)),CARROT_CAP+1)</x:f>
        <x:v>8</x:v>
      </x:c>
      <x:c r="K13321" s="266" t="n">
        <x:f>MOD(ROW()-ROW($I$46),MESCLUN_CAP+1)</x:f>
        <x:v>7</x:v>
      </x:c>
      <x:c r="L13321" s="266" t="n">
        <x:f>SUM(I13321:K13321)</x:f>
        <x:v>35</x:v>
      </x:c>
      <x:c r="M13321" s="267" t="n">
        <x:f>I13321*TOMATO_HOURS*WEEKS*(1+TOMATO_DIM)^I13321+J13321*CARROT_HOURS*WEEKS*(1+CARROT_DIM)^J13321+K13321*MESCLUN_HOURS*WEEKS*(1+MESCLUN_DIM)^K13321</x:f>
        <x:v>12745.534502333809</x:v>
      </x:c>
      <x:c r="N13321" s="267" t="n">
        <x:f>MAX(M13321-FARMER_HOURS,0)/TEMP_HOURS_PER_WORKER</x:f>
        <x:v>8.3510656266207</x:v>
      </x:c>
      <x:c r="O13321" s="268" t="n">
        <x:f>I13321*TOMATO_PRICE+J13321*CARROT_PRICE+K13321*MESCLUN_PRICE</x:f>
        <x:v>211652</x:v>
      </x:c>
      <x:c r="P13321" s="268" t="n">
        <x:f>I13321*TOMATO_FERTILIZER+J13321*CARROT_FERTILIZER+K13321*MESCLUN_FERTILIZER</x:f>
        <x:v>27280</x:v>
      </x:c>
      <x:c r="Q13321" s="268" t="n">
        <x:f>MIN(M13321,FARMER_HOURS)*FARMER_RATE+MAX(M13321-FARMER_HOURS,0)*TEMP_RATE</x:f>
        <x:v>233776.6406655175</x:v>
      </x:c>
      <x:c r="R13321" s="268" t="n">
        <x:f>O13321-P13321-Q13321-FIXED_COST</x:f>
        <x:v>-69404.64066551751</x:v>
      </x:c>
      <x:c r="S13321" s="139" t="str">
        <x:f>IF(AND(L13321&lt;=TOTAL_BED_CAP,N13321&lt;=TEMP_WORKER_CAP),"YES","NO")</x:f>
        <x:v>NO</x:v>
      </x:c>
      <x:c r="T13321" s="139" t="n">
        <x:f>IF(S13321="YES",R13321,-1E+99)</x:f>
        <x:v>-1e+99</x:v>
      </x:c>
    </x:row>
    <x:row r="13322">
      <x:c r="A13322" s="139"/>
      <x:c r="B13322" s="139"/>
      <x:c r="C13322" s="139"/>
      <x:c r="D13322" s="139"/>
      <x:c r="E13322" s="139"/>
      <x:c r="F13322" s="139"/>
      <x:c r="G13322" s="139"/>
      <x:c r="H13322" s="139"/>
      <x:c r="I13322" s="266" t="n">
        <x:f>INT((ROW()-ROW($I$46))/((CARROT_CAP+1)*(MESCLUN_CAP+1)))</x:f>
        <x:v>20</x:v>
      </x:c>
      <x:c r="J13322" s="266" t="n">
        <x:f>MOD(INT((ROW()-ROW($I$46))/(MESCLUN_CAP+1)),CARROT_CAP+1)</x:f>
        <x:v>8</x:v>
      </x:c>
      <x:c r="K13322" s="266" t="n">
        <x:f>MOD(ROW()-ROW($I$46),MESCLUN_CAP+1)</x:f>
        <x:v>8</x:v>
      </x:c>
      <x:c r="L13322" s="266" t="n">
        <x:f>SUM(I13322:K13322)</x:f>
        <x:v>36</x:v>
      </x:c>
      <x:c r="M13322" s="267" t="n">
        <x:f>I13322*TOMATO_HOURS*WEEKS*(1+TOMATO_DIM)^I13322+J13322*CARROT_HOURS*WEEKS*(1+CARROT_DIM)^J13322+K13322*MESCLUN_HOURS*WEEKS*(1+MESCLUN_DIM)^K13322</x:f>
        <x:v>12799.53160061379</x:v>
      </x:c>
      <x:c r="N13322" s="267" t="n">
        <x:f>MAX(M13322-FARMER_HOURS,0)/TEMP_HOURS_PER_WORKER</x:f>
        <x:v>8.388563611537354</x:v>
      </x:c>
      <x:c r="O13322" s="268" t="n">
        <x:f>I13322*TOMATO_PRICE+J13322*CARROT_PRICE+K13322*MESCLUN_PRICE</x:f>
        <x:v>214352</x:v>
      </x:c>
      <x:c r="P13322" s="268" t="n">
        <x:f>I13322*TOMATO_FERTILIZER+J13322*CARROT_FERTILIZER+K13322*MESCLUN_FERTILIZER</x:f>
        <x:v>28160</x:v>
      </x:c>
      <x:c r="Q13322" s="268" t="n">
        <x:f>MIN(M13322,FARMER_HOURS)*FARMER_RATE+MAX(M13322-FARMER_HOURS,0)*TEMP_RATE</x:f>
        <x:v>234714.09028843383</x:v>
      </x:c>
      <x:c r="R13322" s="268" t="n">
        <x:f>O13322-P13322-Q13322-FIXED_COST</x:f>
        <x:v>-68522.09028843383</x:v>
      </x:c>
      <x:c r="S13322" s="139" t="str">
        <x:f>IF(AND(L13322&lt;=TOTAL_BED_CAP,N13322&lt;=TEMP_WORKER_CAP),"YES","NO")</x:f>
        <x:v>NO</x:v>
      </x:c>
      <x:c r="T13322" s="139" t="n">
        <x:f>IF(S13322="YES",R13322,-1E+99)</x:f>
        <x:v>-1e+99</x:v>
      </x:c>
    </x:row>
    <x:row r="13323">
      <x:c r="A13323" s="139"/>
      <x:c r="B13323" s="139"/>
      <x:c r="C13323" s="139"/>
      <x:c r="D13323" s="139"/>
      <x:c r="E13323" s="139"/>
      <x:c r="F13323" s="139"/>
      <x:c r="G13323" s="139"/>
      <x:c r="H13323" s="139"/>
      <x:c r="I13323" s="266" t="n">
        <x:f>INT((ROW()-ROW($I$46))/((CARROT_CAP+1)*(MESCLUN_CAP+1)))</x:f>
        <x:v>20</x:v>
      </x:c>
      <x:c r="J13323" s="266" t="n">
        <x:f>MOD(INT((ROW()-ROW($I$46))/(MESCLUN_CAP+1)),CARROT_CAP+1)</x:f>
        <x:v>8</x:v>
      </x:c>
      <x:c r="K13323" s="266" t="n">
        <x:f>MOD(ROW()-ROW($I$46),MESCLUN_CAP+1)</x:f>
        <x:v>9</x:v>
      </x:c>
      <x:c r="L13323" s="266" t="n">
        <x:f>SUM(I13323:K13323)</x:f>
        <x:v>37</x:v>
      </x:c>
      <x:c r="M13323" s="267" t="n">
        <x:f>I13323*TOMATO_HOURS*WEEKS*(1+TOMATO_DIM)^I13323+J13323*CARROT_HOURS*WEEKS*(1+CARROT_DIM)^J13323+K13323*MESCLUN_HOURS*WEEKS*(1+MESCLUN_DIM)^K13323</x:f>
        <x:v>12854.824936054183</x:v>
      </x:c>
      <x:c r="N13323" s="267" t="n">
        <x:f>MAX(M13323-FARMER_HOURS,0)/TEMP_HOURS_PER_WORKER</x:f>
        <x:v>8.426961761148739</x:v>
      </x:c>
      <x:c r="O13323" s="268" t="n">
        <x:f>I13323*TOMATO_PRICE+J13323*CARROT_PRICE+K13323*MESCLUN_PRICE</x:f>
        <x:v>217052</x:v>
      </x:c>
      <x:c r="P13323" s="268" t="n">
        <x:f>I13323*TOMATO_FERTILIZER+J13323*CARROT_FERTILIZER+K13323*MESCLUN_FERTILIZER</x:f>
        <x:v>29040</x:v>
      </x:c>
      <x:c r="Q13323" s="268" t="n">
        <x:f>MIN(M13323,FARMER_HOURS)*FARMER_RATE+MAX(M13323-FARMER_HOURS,0)*TEMP_RATE</x:f>
        <x:v>235674.04402871846</x:v>
      </x:c>
      <x:c r="R13323" s="268" t="n">
        <x:f>O13323-P13323-Q13323-FIXED_COST</x:f>
        <x:v>-67662.04402871846</x:v>
      </x:c>
      <x:c r="S13323" s="139" t="str">
        <x:f>IF(AND(L13323&lt;=TOTAL_BED_CAP,N13323&lt;=TEMP_WORKER_CAP),"YES","NO")</x:f>
        <x:v>NO</x:v>
      </x:c>
      <x:c r="T13323" s="139" t="n">
        <x:f>IF(S13323="YES",R13323,-1E+99)</x:f>
        <x:v>-1e+99</x:v>
      </x:c>
    </x:row>
    <x:row r="13324">
      <x:c r="A13324" s="139"/>
      <x:c r="B13324" s="139"/>
      <x:c r="C13324" s="139"/>
      <x:c r="D13324" s="139"/>
      <x:c r="E13324" s="139"/>
      <x:c r="F13324" s="139"/>
      <x:c r="G13324" s="139"/>
      <x:c r="H13324" s="139"/>
      <x:c r="I13324" s="266" t="n">
        <x:f>INT((ROW()-ROW($I$46))/((CARROT_CAP+1)*(MESCLUN_CAP+1)))</x:f>
        <x:v>20</x:v>
      </x:c>
      <x:c r="J13324" s="266" t="n">
        <x:f>MOD(INT((ROW()-ROW($I$46))/(MESCLUN_CAP+1)),CARROT_CAP+1)</x:f>
        <x:v>8</x:v>
      </x:c>
      <x:c r="K13324" s="266" t="n">
        <x:f>MOD(ROW()-ROW($I$46),MESCLUN_CAP+1)</x:f>
        <x:v>10</x:v>
      </x:c>
      <x:c r="L13324" s="266" t="n">
        <x:f>SUM(I13324:K13324)</x:f>
        <x:v>38</x:v>
      </x:c>
      <x:c r="M13324" s="267" t="n">
        <x:f>I13324*TOMATO_HOURS*WEEKS*(1+TOMATO_DIM)^I13324+J13324*CARROT_HOURS*WEEKS*(1+CARROT_DIM)^J13324+K13324*MESCLUN_HOURS*WEEKS*(1+MESCLUN_DIM)^K13324</x:f>
        <x:v>12911.438477537395</x:v>
      </x:c>
      <x:c r="N13324" s="267" t="n">
        <x:f>MAX(M13324-FARMER_HOURS,0)/TEMP_HOURS_PER_WORKER</x:f>
        <x:v>8.466276720512079</x:v>
      </x:c>
      <x:c r="O13324" s="268" t="n">
        <x:f>I13324*TOMATO_PRICE+J13324*CARROT_PRICE+K13324*MESCLUN_PRICE</x:f>
        <x:v>219752</x:v>
      </x:c>
      <x:c r="P13324" s="268" t="n">
        <x:f>I13324*TOMATO_FERTILIZER+J13324*CARROT_FERTILIZER+K13324*MESCLUN_FERTILIZER</x:f>
        <x:v>29920</x:v>
      </x:c>
      <x:c r="Q13324" s="268" t="n">
        <x:f>MIN(M13324,FARMER_HOURS)*FARMER_RATE+MAX(M13324-FARMER_HOURS,0)*TEMP_RATE</x:f>
        <x:v>236656.918012802</x:v>
      </x:c>
      <x:c r="R13324" s="268" t="n">
        <x:f>O13324-P13324-Q13324-FIXED_COST</x:f>
        <x:v>-66824.918012802</x:v>
      </x:c>
      <x:c r="S13324" s="139" t="str">
        <x:f>IF(AND(L13324&lt;=TOTAL_BED_CAP,N13324&lt;=TEMP_WORKER_CAP),"YES","NO")</x:f>
        <x:v>NO</x:v>
      </x:c>
      <x:c r="T13324" s="139" t="n">
        <x:f>IF(S13324="YES",R13324,-1E+99)</x:f>
        <x:v>-1e+99</x:v>
      </x:c>
    </x:row>
    <x:row r="13325">
      <x:c r="A13325" s="139"/>
      <x:c r="B13325" s="139"/>
      <x:c r="C13325" s="139"/>
      <x:c r="D13325" s="139"/>
      <x:c r="E13325" s="139"/>
      <x:c r="F13325" s="139"/>
      <x:c r="G13325" s="139"/>
      <x:c r="H13325" s="139"/>
      <x:c r="I13325" s="266" t="n">
        <x:f>INT((ROW()-ROW($I$46))/((CARROT_CAP+1)*(MESCLUN_CAP+1)))</x:f>
        <x:v>20</x:v>
      </x:c>
      <x:c r="J13325" s="266" t="n">
        <x:f>MOD(INT((ROW()-ROW($I$46))/(MESCLUN_CAP+1)),CARROT_CAP+1)</x:f>
        <x:v>8</x:v>
      </x:c>
      <x:c r="K13325" s="266" t="n">
        <x:f>MOD(ROW()-ROW($I$46),MESCLUN_CAP+1)</x:f>
        <x:v>11</x:v>
      </x:c>
      <x:c r="L13325" s="266" t="n">
        <x:f>SUM(I13325:K13325)</x:f>
        <x:v>39</x:v>
      </x:c>
      <x:c r="M13325" s="267" t="n">
        <x:f>I13325*TOMATO_HOURS*WEEKS*(1+TOMATO_DIM)^I13325+J13325*CARROT_HOURS*WEEKS*(1+CARROT_DIM)^J13325+K13325*MESCLUN_HOURS*WEEKS*(1+MESCLUN_DIM)^K13325</x:f>
        <x:v>12969.396590630835</x:v>
      </x:c>
      <x:c r="N13325" s="267" t="n">
        <x:f>MAX(M13325-FARMER_HOURS,0)/TEMP_HOURS_PER_WORKER</x:f>
        <x:v>8.506525410160302</x:v>
      </x:c>
      <x:c r="O13325" s="268" t="n">
        <x:f>I13325*TOMATO_PRICE+J13325*CARROT_PRICE+K13325*MESCLUN_PRICE</x:f>
        <x:v>222452</x:v>
      </x:c>
      <x:c r="P13325" s="268" t="n">
        <x:f>I13325*TOMATO_FERTILIZER+J13325*CARROT_FERTILIZER+K13325*MESCLUN_FERTILIZER</x:f>
        <x:v>30800</x:v>
      </x:c>
      <x:c r="Q13325" s="268" t="n">
        <x:f>MIN(M13325,FARMER_HOURS)*FARMER_RATE+MAX(M13325-FARMER_HOURS,0)*TEMP_RATE</x:f>
        <x:v>237663.13525400753</x:v>
      </x:c>
      <x:c r="R13325" s="268" t="n">
        <x:f>O13325-P13325-Q13325-FIXED_COST</x:f>
        <x:v>-66011.13525400753</x:v>
      </x:c>
      <x:c r="S13325" s="139" t="str">
        <x:f>IF(AND(L13325&lt;=TOTAL_BED_CAP,N13325&lt;=TEMP_WORKER_CAP),"YES","NO")</x:f>
        <x:v>NO</x:v>
      </x:c>
      <x:c r="T13325" s="139" t="n">
        <x:f>IF(S13325="YES",R13325,-1E+99)</x:f>
        <x:v>-1e+99</x:v>
      </x:c>
    </x:row>
    <x:row r="13326">
      <x:c r="A13326" s="139"/>
      <x:c r="B13326" s="139"/>
      <x:c r="C13326" s="139"/>
      <x:c r="D13326" s="139"/>
      <x:c r="E13326" s="139"/>
      <x:c r="F13326" s="139"/>
      <x:c r="G13326" s="139"/>
      <x:c r="H13326" s="139"/>
      <x:c r="I13326" s="266" t="n">
        <x:f>INT((ROW()-ROW($I$46))/((CARROT_CAP+1)*(MESCLUN_CAP+1)))</x:f>
        <x:v>20</x:v>
      </x:c>
      <x:c r="J13326" s="266" t="n">
        <x:f>MOD(INT((ROW()-ROW($I$46))/(MESCLUN_CAP+1)),CARROT_CAP+1)</x:f>
        <x:v>8</x:v>
      </x:c>
      <x:c r="K13326" s="266" t="n">
        <x:f>MOD(ROW()-ROW($I$46),MESCLUN_CAP+1)</x:f>
        <x:v>12</x:v>
      </x:c>
      <x:c r="L13326" s="266" t="n">
        <x:f>SUM(I13326:K13326)</x:f>
        <x:v>40</x:v>
      </x:c>
      <x:c r="M13326" s="267" t="n">
        <x:f>I13326*TOMATO_HOURS*WEEKS*(1+TOMATO_DIM)^I13326+J13326*CARROT_HOURS*WEEKS*(1+CARROT_DIM)^J13326+K13326*MESCLUN_HOURS*WEEKS*(1+MESCLUN_DIM)^K13326</x:f>
        <x:v>13028.724043758899</x:v>
      </x:c>
      <x:c r="N13326" s="267" t="n">
        <x:f>MAX(M13326-FARMER_HOURS,0)/TEMP_HOURS_PER_WORKER</x:f>
        <x:v>8.547725030388124</x:v>
      </x:c>
      <x:c r="O13326" s="268" t="n">
        <x:f>I13326*TOMATO_PRICE+J13326*CARROT_PRICE+K13326*MESCLUN_PRICE</x:f>
        <x:v>225152</x:v>
      </x:c>
      <x:c r="P13326" s="268" t="n">
        <x:f>I13326*TOMATO_FERTILIZER+J13326*CARROT_FERTILIZER+K13326*MESCLUN_FERTILIZER</x:f>
        <x:v>31680</x:v>
      </x:c>
      <x:c r="Q13326" s="268" t="n">
        <x:f>MIN(M13326,FARMER_HOURS)*FARMER_RATE+MAX(M13326-FARMER_HOURS,0)*TEMP_RATE</x:f>
        <x:v>238693.1257597031</x:v>
      </x:c>
      <x:c r="R13326" s="268" t="n">
        <x:f>O13326-P13326-Q13326-FIXED_COST</x:f>
        <x:v>-65221.12575970311</x:v>
      </x:c>
      <x:c r="S13326" s="139" t="str">
        <x:f>IF(AND(L13326&lt;=TOTAL_BED_CAP,N13326&lt;=TEMP_WORKER_CAP),"YES","NO")</x:f>
        <x:v>NO</x:v>
      </x:c>
      <x:c r="T13326" s="139" t="n">
        <x:f>IF(S13326="YES",R13326,-1E+99)</x:f>
        <x:v>-1e+99</x:v>
      </x:c>
    </x:row>
    <x:row r="13327">
      <x:c r="A13327" s="139"/>
      <x:c r="B13327" s="139"/>
      <x:c r="C13327" s="139"/>
      <x:c r="D13327" s="139"/>
      <x:c r="E13327" s="139"/>
      <x:c r="F13327" s="139"/>
      <x:c r="G13327" s="139"/>
      <x:c r="H13327" s="139"/>
      <x:c r="I13327" s="266" t="n">
        <x:f>INT((ROW()-ROW($I$46))/((CARROT_CAP+1)*(MESCLUN_CAP+1)))</x:f>
        <x:v>20</x:v>
      </x:c>
      <x:c r="J13327" s="266" t="n">
        <x:f>MOD(INT((ROW()-ROW($I$46))/(MESCLUN_CAP+1)),CARROT_CAP+1)</x:f>
        <x:v>8</x:v>
      </x:c>
      <x:c r="K13327" s="266" t="n">
        <x:f>MOD(ROW()-ROW($I$46),MESCLUN_CAP+1)</x:f>
        <x:v>13</x:v>
      </x:c>
      <x:c r="L13327" s="266" t="n">
        <x:f>SUM(I13327:K13327)</x:f>
        <x:v>41</x:v>
      </x:c>
      <x:c r="M13327" s="267" t="n">
        <x:f>I13327*TOMATO_HOURS*WEEKS*(1+TOMATO_DIM)^I13327+J13327*CARROT_HOURS*WEEKS*(1+CARROT_DIM)^J13327+K13327*MESCLUN_HOURS*WEEKS*(1+MESCLUN_DIM)^K13327</x:f>
        <x:v>13089.446014467283</x:v>
      </x:c>
      <x:c r="N13327" s="267" t="n">
        <x:f>MAX(M13327-FARMER_HOURS,0)/TEMP_HOURS_PER_WORKER</x:f>
        <x:v>8.58989306560228</x:v>
      </x:c>
      <x:c r="O13327" s="268" t="n">
        <x:f>I13327*TOMATO_PRICE+J13327*CARROT_PRICE+K13327*MESCLUN_PRICE</x:f>
        <x:v>227852</x:v>
      </x:c>
      <x:c r="P13327" s="268" t="n">
        <x:f>I13327*TOMATO_FERTILIZER+J13327*CARROT_FERTILIZER+K13327*MESCLUN_FERTILIZER</x:f>
        <x:v>32560</x:v>
      </x:c>
      <x:c r="Q13327" s="268" t="n">
        <x:f>MIN(M13327,FARMER_HOURS)*FARMER_RATE+MAX(M13327-FARMER_HOURS,0)*TEMP_RATE</x:f>
        <x:v>239747.326640057</x:v>
      </x:c>
      <x:c r="R13327" s="268" t="n">
        <x:f>O13327-P13327-Q13327-FIXED_COST</x:f>
        <x:v>-64455.326640057</x:v>
      </x:c>
      <x:c r="S13327" s="139" t="str">
        <x:f>IF(AND(L13327&lt;=TOTAL_BED_CAP,N13327&lt;=TEMP_WORKER_CAP),"YES","NO")</x:f>
        <x:v>NO</x:v>
      </x:c>
      <x:c r="T13327" s="139" t="n">
        <x:f>IF(S13327="YES",R13327,-1E+99)</x:f>
        <x:v>-1e+99</x:v>
      </x:c>
    </x:row>
    <x:row r="13328">
      <x:c r="A13328" s="139"/>
      <x:c r="B13328" s="139"/>
      <x:c r="C13328" s="139"/>
      <x:c r="D13328" s="139"/>
      <x:c r="E13328" s="139"/>
      <x:c r="F13328" s="139"/>
      <x:c r="G13328" s="139"/>
      <x:c r="H13328" s="139"/>
      <x:c r="I13328" s="266" t="n">
        <x:f>INT((ROW()-ROW($I$46))/((CARROT_CAP+1)*(MESCLUN_CAP+1)))</x:f>
        <x:v>20</x:v>
      </x:c>
      <x:c r="J13328" s="266" t="n">
        <x:f>MOD(INT((ROW()-ROW($I$46))/(MESCLUN_CAP+1)),CARROT_CAP+1)</x:f>
        <x:v>8</x:v>
      </x:c>
      <x:c r="K13328" s="266" t="n">
        <x:f>MOD(ROW()-ROW($I$46),MESCLUN_CAP+1)</x:f>
        <x:v>14</x:v>
      </x:c>
      <x:c r="L13328" s="266" t="n">
        <x:f>SUM(I13328:K13328)</x:f>
        <x:v>42</x:v>
      </x:c>
      <x:c r="M13328" s="267" t="n">
        <x:f>I13328*TOMATO_HOURS*WEEKS*(1+TOMATO_DIM)^I13328+J13328*CARROT_HOURS*WEEKS*(1+CARROT_DIM)^J13328+K13328*MESCLUN_HOURS*WEEKS*(1+MESCLUN_DIM)^K13328</x:f>
        <x:v>13151.588095780944</x:v>
      </x:c>
      <x:c r="N13328" s="267" t="n">
        <x:f>MAX(M13328-FARMER_HOURS,0)/TEMP_HOURS_PER_WORKER</x:f>
        <x:v>8.633047288736767</x:v>
      </x:c>
      <x:c r="O13328" s="268" t="n">
        <x:f>I13328*TOMATO_PRICE+J13328*CARROT_PRICE+K13328*MESCLUN_PRICE</x:f>
        <x:v>230552</x:v>
      </x:c>
      <x:c r="P13328" s="268" t="n">
        <x:f>I13328*TOMATO_FERTILIZER+J13328*CARROT_FERTILIZER+K13328*MESCLUN_FERTILIZER</x:f>
        <x:v>33440</x:v>
      </x:c>
      <x:c r="Q13328" s="268" t="n">
        <x:f>MIN(M13328,FARMER_HOURS)*FARMER_RATE+MAX(M13328-FARMER_HOURS,0)*TEMP_RATE</x:f>
        <x:v>240826.18221841916</x:v>
      </x:c>
      <x:c r="R13328" s="268" t="n">
        <x:f>O13328-P13328-Q13328-FIXED_COST</x:f>
        <x:v>-63714.182218419155</x:v>
      </x:c>
      <x:c r="S13328" s="139" t="str">
        <x:f>IF(AND(L13328&lt;=TOTAL_BED_CAP,N13328&lt;=TEMP_WORKER_CAP),"YES","NO")</x:f>
        <x:v>NO</x:v>
      </x:c>
      <x:c r="T13328" s="139" t="n">
        <x:f>IF(S13328="YES",R13328,-1E+99)</x:f>
        <x:v>-1e+99</x:v>
      </x:c>
    </x:row>
    <x:row r="13329">
      <x:c r="A13329" s="139"/>
      <x:c r="B13329" s="139"/>
      <x:c r="C13329" s="139"/>
      <x:c r="D13329" s="139"/>
      <x:c r="E13329" s="139"/>
      <x:c r="F13329" s="139"/>
      <x:c r="G13329" s="139"/>
      <x:c r="H13329" s="139"/>
      <x:c r="I13329" s="266" t="n">
        <x:f>INT((ROW()-ROW($I$46))/((CARROT_CAP+1)*(MESCLUN_CAP+1)))</x:f>
        <x:v>20</x:v>
      </x:c>
      <x:c r="J13329" s="266" t="n">
        <x:f>MOD(INT((ROW()-ROW($I$46))/(MESCLUN_CAP+1)),CARROT_CAP+1)</x:f>
        <x:v>8</x:v>
      </x:c>
      <x:c r="K13329" s="266" t="n">
        <x:f>MOD(ROW()-ROW($I$46),MESCLUN_CAP+1)</x:f>
        <x:v>15</x:v>
      </x:c>
      <x:c r="L13329" s="266" t="n">
        <x:f>SUM(I13329:K13329)</x:f>
        <x:v>43</x:v>
      </x:c>
      <x:c r="M13329" s="267" t="n">
        <x:f>I13329*TOMATO_HOURS*WEEKS*(1+TOMATO_DIM)^I13329+J13329*CARROT_HOURS*WEEKS*(1+CARROT_DIM)^J13329+K13329*MESCLUN_HOURS*WEEKS*(1+MESCLUN_DIM)^K13329</x:f>
        <x:v>13215.176302657092</x:v>
      </x:c>
      <x:c r="N13329" s="267" t="n">
        <x:f>MAX(M13329-FARMER_HOURS,0)/TEMP_HOURS_PER_WORKER</x:f>
        <x:v>8.677205765734092</x:v>
      </x:c>
      <x:c r="O13329" s="268" t="n">
        <x:f>I13329*TOMATO_PRICE+J13329*CARROT_PRICE+K13329*MESCLUN_PRICE</x:f>
        <x:v>233252</x:v>
      </x:c>
      <x:c r="P13329" s="268" t="n">
        <x:f>I13329*TOMATO_FERTILIZER+J13329*CARROT_FERTILIZER+K13329*MESCLUN_FERTILIZER</x:f>
        <x:v>34320</x:v>
      </x:c>
      <x:c r="Q13329" s="268" t="n">
        <x:f>MIN(M13329,FARMER_HOURS)*FARMER_RATE+MAX(M13329-FARMER_HOURS,0)*TEMP_RATE</x:f>
        <x:v>241930.14414335229</x:v>
      </x:c>
      <x:c r="R13329" s="268" t="n">
        <x:f>O13329-P13329-Q13329-FIXED_COST</x:f>
        <x:v>-62998.144143352285</x:v>
      </x:c>
      <x:c r="S13329" s="139" t="str">
        <x:f>IF(AND(L13329&lt;=TOTAL_BED_CAP,N13329&lt;=TEMP_WORKER_CAP),"YES","NO")</x:f>
        <x:v>NO</x:v>
      </x:c>
      <x:c r="T13329" s="139" t="n">
        <x:f>IF(S13329="YES",R13329,-1E+99)</x:f>
        <x:v>-1e+99</x:v>
      </x:c>
    </x:row>
    <x:row r="13330">
      <x:c r="A13330" s="139"/>
      <x:c r="B13330" s="139"/>
      <x:c r="C13330" s="139"/>
      <x:c r="D13330" s="139"/>
      <x:c r="E13330" s="139"/>
      <x:c r="F13330" s="139"/>
      <x:c r="G13330" s="139"/>
      <x:c r="H13330" s="139"/>
      <x:c r="I13330" s="266" t="n">
        <x:f>INT((ROW()-ROW($I$46))/((CARROT_CAP+1)*(MESCLUN_CAP+1)))</x:f>
        <x:v>20</x:v>
      </x:c>
      <x:c r="J13330" s="266" t="n">
        <x:f>MOD(INT((ROW()-ROW($I$46))/(MESCLUN_CAP+1)),CARROT_CAP+1)</x:f>
        <x:v>8</x:v>
      </x:c>
      <x:c r="K13330" s="266" t="n">
        <x:f>MOD(ROW()-ROW($I$46),MESCLUN_CAP+1)</x:f>
        <x:v>16</x:v>
      </x:c>
      <x:c r="L13330" s="266" t="n">
        <x:f>SUM(I13330:K13330)</x:f>
        <x:v>44</x:v>
      </x:c>
      <x:c r="M13330" s="267" t="n">
        <x:f>I13330*TOMATO_HOURS*WEEKS*(1+TOMATO_DIM)^I13330+J13330*CARROT_HOURS*WEEKS*(1+CARROT_DIM)^J13330+K13330*MESCLUN_HOURS*WEEKS*(1+MESCLUN_DIM)^K13330</x:f>
        <x:v>13280.23707853458</x:v>
      </x:c>
      <x:c r="N13330" s="267" t="n">
        <x:f>MAX(M13330-FARMER_HOURS,0)/TEMP_HOURS_PER_WORKER</x:f>
        <x:v>8.722386860093458</x:v>
      </x:c>
      <x:c r="O13330" s="268" t="n">
        <x:f>I13330*TOMATO_PRICE+J13330*CARROT_PRICE+K13330*MESCLUN_PRICE</x:f>
        <x:v>235952</x:v>
      </x:c>
      <x:c r="P13330" s="268" t="n">
        <x:f>I13330*TOMATO_FERTILIZER+J13330*CARROT_FERTILIZER+K13330*MESCLUN_FERTILIZER</x:f>
        <x:v>35200</x:v>
      </x:c>
      <x:c r="Q13330" s="268" t="n">
        <x:f>MIN(M13330,FARMER_HOURS)*FARMER_RATE+MAX(M13330-FARMER_HOURS,0)*TEMP_RATE</x:f>
        <x:v>243059.67150233645</x:v>
      </x:c>
      <x:c r="R13330" s="268" t="n">
        <x:f>O13330-P13330-Q13330-FIXED_COST</x:f>
        <x:v>-62307.67150233645</x:v>
      </x:c>
      <x:c r="S13330" s="139" t="str">
        <x:f>IF(AND(L13330&lt;=TOTAL_BED_CAP,N13330&lt;=TEMP_WORKER_CAP),"YES","NO")</x:f>
        <x:v>NO</x:v>
      </x:c>
      <x:c r="T13330" s="139" t="n">
        <x:f>IF(S13330="YES",R13330,-1E+99)</x:f>
        <x:v>-1e+99</x:v>
      </x:c>
    </x:row>
    <x:row r="13331">
      <x:c r="A13331" s="139"/>
      <x:c r="B13331" s="139"/>
      <x:c r="C13331" s="139"/>
      <x:c r="D13331" s="139"/>
      <x:c r="E13331" s="139"/>
      <x:c r="F13331" s="139"/>
      <x:c r="G13331" s="139"/>
      <x:c r="H13331" s="139"/>
      <x:c r="I13331" s="266" t="n">
        <x:f>INT((ROW()-ROW($I$46))/((CARROT_CAP+1)*(MESCLUN_CAP+1)))</x:f>
        <x:v>20</x:v>
      </x:c>
      <x:c r="J13331" s="266" t="n">
        <x:f>MOD(INT((ROW()-ROW($I$46))/(MESCLUN_CAP+1)),CARROT_CAP+1)</x:f>
        <x:v>8</x:v>
      </x:c>
      <x:c r="K13331" s="266" t="n">
        <x:f>MOD(ROW()-ROW($I$46),MESCLUN_CAP+1)</x:f>
        <x:v>17</x:v>
      </x:c>
      <x:c r="L13331" s="266" t="n">
        <x:f>SUM(I13331:K13331)</x:f>
        <x:v>45</x:v>
      </x:c>
      <x:c r="M13331" s="267" t="n">
        <x:f>I13331*TOMATO_HOURS*WEEKS*(1+TOMATO_DIM)^I13331+J13331*CARROT_HOURS*WEEKS*(1+CARROT_DIM)^J13331+K13331*MESCLUN_HOURS*WEEKS*(1+MESCLUN_DIM)^K13331</x:f>
        <x:v>13346.79730198112</x:v>
      </x:c>
      <x:c r="N13331" s="267" t="n">
        <x:f>MAX(M13331-FARMER_HOURS,0)/TEMP_HOURS_PER_WORKER</x:f>
        <x:v>8.768609237486888</x:v>
      </x:c>
      <x:c r="O13331" s="268" t="n">
        <x:f>I13331*TOMATO_PRICE+J13331*CARROT_PRICE+K13331*MESCLUN_PRICE</x:f>
        <x:v>238652</x:v>
      </x:c>
      <x:c r="P13331" s="268" t="n">
        <x:f>I13331*TOMATO_FERTILIZER+J13331*CARROT_FERTILIZER+K13331*MESCLUN_FERTILIZER</x:f>
        <x:v>36080</x:v>
      </x:c>
      <x:c r="Q13331" s="268" t="n">
        <x:f>MIN(M13331,FARMER_HOURS)*FARMER_RATE+MAX(M13331-FARMER_HOURS,0)*TEMP_RATE</x:f>
        <x:v>244215.23093717222</x:v>
      </x:c>
      <x:c r="R13331" s="268" t="n">
        <x:f>O13331-P13331-Q13331-FIXED_COST</x:f>
        <x:v>-61643.23093717222</x:v>
      </x:c>
      <x:c r="S13331" s="139" t="str">
        <x:f>IF(AND(L13331&lt;=TOTAL_BED_CAP,N13331&lt;=TEMP_WORKER_CAP),"YES","NO")</x:f>
        <x:v>NO</x:v>
      </x:c>
      <x:c r="T13331" s="139" t="n">
        <x:f>IF(S13331="YES",R13331,-1E+99)</x:f>
        <x:v>-1e+99</x:v>
      </x:c>
    </x:row>
    <x:row r="13332">
      <x:c r="A13332" s="139"/>
      <x:c r="B13332" s="139"/>
      <x:c r="C13332" s="139"/>
      <x:c r="D13332" s="139"/>
      <x:c r="E13332" s="139"/>
      <x:c r="F13332" s="139"/>
      <x:c r="G13332" s="139"/>
      <x:c r="H13332" s="139"/>
      <x:c r="I13332" s="266" t="n">
        <x:f>INT((ROW()-ROW($I$46))/((CARROT_CAP+1)*(MESCLUN_CAP+1)))</x:f>
        <x:v>20</x:v>
      </x:c>
      <x:c r="J13332" s="266" t="n">
        <x:f>MOD(INT((ROW()-ROW($I$46))/(MESCLUN_CAP+1)),CARROT_CAP+1)</x:f>
        <x:v>8</x:v>
      </x:c>
      <x:c r="K13332" s="266" t="n">
        <x:f>MOD(ROW()-ROW($I$46),MESCLUN_CAP+1)</x:f>
        <x:v>18</x:v>
      </x:c>
      <x:c r="L13332" s="266" t="n">
        <x:f>SUM(I13332:K13332)</x:f>
        <x:v>46</x:v>
      </x:c>
      <x:c r="M13332" s="267" t="n">
        <x:f>I13332*TOMATO_HOURS*WEEKS*(1+TOMATO_DIM)^I13332+J13332*CARROT_HOURS*WEEKS*(1+CARROT_DIM)^J13332+K13332*MESCLUN_HOURS*WEEKS*(1+MESCLUN_DIM)^K13332</x:f>
        <x:v>13414.884293439707</x:v>
      </x:c>
      <x:c r="N13332" s="267" t="n">
        <x:f>MAX(M13332-FARMER_HOURS,0)/TEMP_HOURS_PER_WORKER</x:f>
        <x:v>8.815891870444242</x:v>
      </x:c>
      <x:c r="O13332" s="268" t="n">
        <x:f>I13332*TOMATO_PRICE+J13332*CARROT_PRICE+K13332*MESCLUN_PRICE</x:f>
        <x:v>241352</x:v>
      </x:c>
      <x:c r="P13332" s="268" t="n">
        <x:f>I13332*TOMATO_FERTILIZER+J13332*CARROT_FERTILIZER+K13332*MESCLUN_FERTILIZER</x:f>
        <x:v>36960</x:v>
      </x:c>
      <x:c r="Q13332" s="268" t="n">
        <x:f>MIN(M13332,FARMER_HOURS)*FARMER_RATE+MAX(M13332-FARMER_HOURS,0)*TEMP_RATE</x:f>
        <x:v>245397.29676110603</x:v>
      </x:c>
      <x:c r="R13332" s="268" t="n">
        <x:f>O13332-P13332-Q13332-FIXED_COST</x:f>
        <x:v>-61005.29676110603</x:v>
      </x:c>
      <x:c r="S13332" s="139" t="str">
        <x:f>IF(AND(L13332&lt;=TOTAL_BED_CAP,N13332&lt;=TEMP_WORKER_CAP),"YES","NO")</x:f>
        <x:v>NO</x:v>
      </x:c>
      <x:c r="T13332" s="139" t="n">
        <x:f>IF(S13332="YES",R13332,-1E+99)</x:f>
        <x:v>-1e+99</x:v>
      </x:c>
    </x:row>
    <x:row r="13333">
      <x:c r="A13333" s="139"/>
      <x:c r="B13333" s="139"/>
      <x:c r="C13333" s="139"/>
      <x:c r="D13333" s="139"/>
      <x:c r="E13333" s="139"/>
      <x:c r="F13333" s="139"/>
      <x:c r="G13333" s="139"/>
      <x:c r="H13333" s="139"/>
      <x:c r="I13333" s="266" t="n">
        <x:f>INT((ROW()-ROW($I$46))/((CARROT_CAP+1)*(MESCLUN_CAP+1)))</x:f>
        <x:v>20</x:v>
      </x:c>
      <x:c r="J13333" s="266" t="n">
        <x:f>MOD(INT((ROW()-ROW($I$46))/(MESCLUN_CAP+1)),CARROT_CAP+1)</x:f>
        <x:v>8</x:v>
      </x:c>
      <x:c r="K13333" s="266" t="n">
        <x:f>MOD(ROW()-ROW($I$46),MESCLUN_CAP+1)</x:f>
        <x:v>19</x:v>
      </x:c>
      <x:c r="L13333" s="266" t="n">
        <x:f>SUM(I13333:K13333)</x:f>
        <x:v>47</x:v>
      </x:c>
      <x:c r="M13333" s="267" t="n">
        <x:f>I13333*TOMATO_HOURS*WEEKS*(1+TOMATO_DIM)^I13333+J13333*CARROT_HOURS*WEEKS*(1+CARROT_DIM)^J13333+K13333*MESCLUN_HOURS*WEEKS*(1+MESCLUN_DIM)^K13333</x:f>
        <x:v>13484.52582207573</x:v>
      </x:c>
      <x:c r="N13333" s="267" t="n">
        <x:f>MAX(M13333-FARMER_HOURS,0)/TEMP_HOURS_PER_WORKER</x:f>
        <x:v>8.864254043108145</x:v>
      </x:c>
      <x:c r="O13333" s="268" t="n">
        <x:f>I13333*TOMATO_PRICE+J13333*CARROT_PRICE+K13333*MESCLUN_PRICE</x:f>
        <x:v>244052</x:v>
      </x:c>
      <x:c r="P13333" s="268" t="n">
        <x:f>I13333*TOMATO_FERTILIZER+J13333*CARROT_FERTILIZER+K13333*MESCLUN_FERTILIZER</x:f>
        <x:v>37840</x:v>
      </x:c>
      <x:c r="Q13333" s="268" t="n">
        <x:f>MIN(M13333,FARMER_HOURS)*FARMER_RATE+MAX(M13333-FARMER_HOURS,0)*TEMP_RATE</x:f>
        <x:v>246606.35107770364</x:v>
      </x:c>
      <x:c r="R13333" s="268" t="n">
        <x:f>O13333-P13333-Q13333-FIXED_COST</x:f>
        <x:v>-60394.35107770364</x:v>
      </x:c>
      <x:c r="S13333" s="139" t="str">
        <x:f>IF(AND(L13333&lt;=TOTAL_BED_CAP,N13333&lt;=TEMP_WORKER_CAP),"YES","NO")</x:f>
        <x:v>NO</x:v>
      </x:c>
      <x:c r="T13333" s="139" t="n">
        <x:f>IF(S13333="YES",R13333,-1E+99)</x:f>
        <x:v>-1e+99</x:v>
      </x:c>
    </x:row>
    <x:row r="13334">
      <x:c r="A13334" s="139"/>
      <x:c r="B13334" s="139"/>
      <x:c r="C13334" s="139"/>
      <x:c r="D13334" s="139"/>
      <x:c r="E13334" s="139"/>
      <x:c r="F13334" s="139"/>
      <x:c r="G13334" s="139"/>
      <x:c r="H13334" s="139"/>
      <x:c r="I13334" s="266" t="n">
        <x:f>INT((ROW()-ROW($I$46))/((CARROT_CAP+1)*(MESCLUN_CAP+1)))</x:f>
        <x:v>20</x:v>
      </x:c>
      <x:c r="J13334" s="266" t="n">
        <x:f>MOD(INT((ROW()-ROW($I$46))/(MESCLUN_CAP+1)),CARROT_CAP+1)</x:f>
        <x:v>8</x:v>
      </x:c>
      <x:c r="K13334" s="266" t="n">
        <x:f>MOD(ROW()-ROW($I$46),MESCLUN_CAP+1)</x:f>
        <x:v>20</x:v>
      </x:c>
      <x:c r="L13334" s="266" t="n">
        <x:f>SUM(I13334:K13334)</x:f>
        <x:v>48</x:v>
      </x:c>
      <x:c r="M13334" s="267" t="n">
        <x:f>I13334*TOMATO_HOURS*WEEKS*(1+TOMATO_DIM)^I13334+J13334*CARROT_HOURS*WEEKS*(1+CARROT_DIM)^J13334+K13334*MESCLUN_HOURS*WEEKS*(1+MESCLUN_DIM)^K13334</x:f>
        <x:v>13555.750112726206</x:v>
      </x:c>
      <x:c r="N13334" s="267" t="n">
        <x:f>MAX(M13334-FARMER_HOURS,0)/TEMP_HOURS_PER_WORKER</x:f>
        <x:v>8.913715356059866</x:v>
      </x:c>
      <x:c r="O13334" s="268" t="n">
        <x:f>I13334*TOMATO_PRICE+J13334*CARROT_PRICE+K13334*MESCLUN_PRICE</x:f>
        <x:v>246752</x:v>
      </x:c>
      <x:c r="P13334" s="268" t="n">
        <x:f>I13334*TOMATO_FERTILIZER+J13334*CARROT_FERTILIZER+K13334*MESCLUN_FERTILIZER</x:f>
        <x:v>38720</x:v>
      </x:c>
      <x:c r="Q13334" s="268" t="n">
        <x:f>MIN(M13334,FARMER_HOURS)*FARMER_RATE+MAX(M13334-FARMER_HOURS,0)*TEMP_RATE</x:f>
        <x:v>247842.88390149662</x:v>
      </x:c>
      <x:c r="R13334" s="268" t="n">
        <x:f>O13334-P13334-Q13334-FIXED_COST</x:f>
        <x:v>-59810.88390149662</x:v>
      </x:c>
      <x:c r="S13334" s="139" t="str">
        <x:f>IF(AND(L13334&lt;=TOTAL_BED_CAP,N13334&lt;=TEMP_WORKER_CAP),"YES","NO")</x:f>
        <x:v>NO</x:v>
      </x:c>
      <x:c r="T13334" s="139" t="n">
        <x:f>IF(S13334="YES",R13334,-1E+99)</x:f>
        <x:v>-1e+99</x:v>
      </x:c>
    </x:row>
    <x:row r="13335">
      <x:c r="A13335" s="139"/>
      <x:c r="B13335" s="139"/>
      <x:c r="C13335" s="139"/>
      <x:c r="D13335" s="139"/>
      <x:c r="E13335" s="139"/>
      <x:c r="F13335" s="139"/>
      <x:c r="G13335" s="139"/>
      <x:c r="H13335" s="139"/>
      <x:c r="I13335" s="266" t="n">
        <x:f>INT((ROW()-ROW($I$46))/((CARROT_CAP+1)*(MESCLUN_CAP+1)))</x:f>
        <x:v>20</x:v>
      </x:c>
      <x:c r="J13335" s="266" t="n">
        <x:f>MOD(INT((ROW()-ROW($I$46))/(MESCLUN_CAP+1)),CARROT_CAP+1)</x:f>
        <x:v>8</x:v>
      </x:c>
      <x:c r="K13335" s="266" t="n">
        <x:f>MOD(ROW()-ROW($I$46),MESCLUN_CAP+1)</x:f>
        <x:v>21</x:v>
      </x:c>
      <x:c r="L13335" s="266" t="n">
        <x:f>SUM(I13335:K13335)</x:f>
        <x:v>49</x:v>
      </x:c>
      <x:c r="M13335" s="267" t="n">
        <x:f>I13335*TOMATO_HOURS*WEEKS*(1+TOMATO_DIM)^I13335+J13335*CARROT_HOURS*WEEKS*(1+CARROT_DIM)^J13335+K13335*MESCLUN_HOURS*WEEKS*(1+MESCLUN_DIM)^K13335</x:f>
        <x:v>13628.58585295265</x:v>
      </x:c>
      <x:c r="N13335" s="267" t="n">
        <x:f>MAX(M13335-FARMER_HOURS,0)/TEMP_HOURS_PER_WORKER</x:f>
        <x:v>8.964295731217119</x:v>
      </x:c>
      <x:c r="O13335" s="268" t="n">
        <x:f>I13335*TOMATO_PRICE+J13335*CARROT_PRICE+K13335*MESCLUN_PRICE</x:f>
        <x:v>249452</x:v>
      </x:c>
      <x:c r="P13335" s="268" t="n">
        <x:f>I13335*TOMATO_FERTILIZER+J13335*CARROT_FERTILIZER+K13335*MESCLUN_FERTILIZER</x:f>
        <x:v>39600</x:v>
      </x:c>
      <x:c r="Q13335" s="268" t="n">
        <x:f>MIN(M13335,FARMER_HOURS)*FARMER_RATE+MAX(M13335-FARMER_HOURS,0)*TEMP_RATE</x:f>
        <x:v>249107.39328042796</x:v>
      </x:c>
      <x:c r="R13335" s="268" t="n">
        <x:f>O13335-P13335-Q13335-FIXED_COST</x:f>
        <x:v>-59255.39328042796</x:v>
      </x:c>
      <x:c r="S13335" s="139" t="str">
        <x:f>IF(AND(L13335&lt;=TOTAL_BED_CAP,N13335&lt;=TEMP_WORKER_CAP),"YES","NO")</x:f>
        <x:v>NO</x:v>
      </x:c>
      <x:c r="T13335" s="139" t="n">
        <x:f>IF(S13335="YES",R13335,-1E+99)</x:f>
        <x:v>-1e+99</x:v>
      </x:c>
    </x:row>
    <x:row r="13336">
      <x:c r="A13336" s="139"/>
      <x:c r="B13336" s="139"/>
      <x:c r="C13336" s="139"/>
      <x:c r="D13336" s="139"/>
      <x:c r="E13336" s="139"/>
      <x:c r="F13336" s="139"/>
      <x:c r="G13336" s="139"/>
      <x:c r="H13336" s="139"/>
      <x:c r="I13336" s="266" t="n">
        <x:f>INT((ROW()-ROW($I$46))/((CARROT_CAP+1)*(MESCLUN_CAP+1)))</x:f>
        <x:v>20</x:v>
      </x:c>
      <x:c r="J13336" s="266" t="n">
        <x:f>MOD(INT((ROW()-ROW($I$46))/(MESCLUN_CAP+1)),CARROT_CAP+1)</x:f>
        <x:v>8</x:v>
      </x:c>
      <x:c r="K13336" s="266" t="n">
        <x:f>MOD(ROW()-ROW($I$46),MESCLUN_CAP+1)</x:f>
        <x:v>22</x:v>
      </x:c>
      <x:c r="L13336" s="266" t="n">
        <x:f>SUM(I13336:K13336)</x:f>
        <x:v>50</x:v>
      </x:c>
      <x:c r="M13336" s="267" t="n">
        <x:f>I13336*TOMATO_HOURS*WEEKS*(1+TOMATO_DIM)^I13336+J13336*CARROT_HOURS*WEEKS*(1+CARROT_DIM)^J13336+K13336*MESCLUN_HOURS*WEEKS*(1+MESCLUN_DIM)^K13336</x:f>
        <x:v>13703.062200199045</x:v>
      </x:c>
      <x:c r="N13336" s="267" t="n">
        <x:f>MAX(M13336-FARMER_HOURS,0)/TEMP_HOURS_PER_WORKER</x:f>
        <x:v>9.016015416804892</x:v>
      </x:c>
      <x:c r="O13336" s="268" t="n">
        <x:f>I13336*TOMATO_PRICE+J13336*CARROT_PRICE+K13336*MESCLUN_PRICE</x:f>
        <x:v>252152</x:v>
      </x:c>
      <x:c r="P13336" s="268" t="n">
        <x:f>I13336*TOMATO_FERTILIZER+J13336*CARROT_FERTILIZER+K13336*MESCLUN_FERTILIZER</x:f>
        <x:v>40480</x:v>
      </x:c>
      <x:c r="Q13336" s="268" t="n">
        <x:f>MIN(M13336,FARMER_HOURS)*FARMER_RATE+MAX(M13336-FARMER_HOURS,0)*TEMP_RATE</x:f>
        <x:v>250400.3854201223</x:v>
      </x:c>
      <x:c r="R13336" s="268" t="n">
        <x:f>O13336-P13336-Q13336-FIXED_COST</x:f>
        <x:v>-58728.3854201223</x:v>
      </x:c>
      <x:c r="S13336" s="139" t="str">
        <x:f>IF(AND(L13336&lt;=TOTAL_BED_CAP,N13336&lt;=TEMP_WORKER_CAP),"YES","NO")</x:f>
        <x:v>NO</x:v>
      </x:c>
      <x:c r="T13336" s="139" t="n">
        <x:f>IF(S13336="YES",R13336,-1E+99)</x:f>
        <x:v>-1e+99</x:v>
      </x:c>
    </x:row>
    <x:row r="13337">
      <x:c r="A13337" s="139"/>
      <x:c r="B13337" s="139"/>
      <x:c r="C13337" s="139"/>
      <x:c r="D13337" s="139"/>
      <x:c r="E13337" s="139"/>
      <x:c r="F13337" s="139"/>
      <x:c r="G13337" s="139"/>
      <x:c r="H13337" s="139"/>
      <x:c r="I13337" s="266" t="n">
        <x:f>INT((ROW()-ROW($I$46))/((CARROT_CAP+1)*(MESCLUN_CAP+1)))</x:f>
        <x:v>20</x:v>
      </x:c>
      <x:c r="J13337" s="266" t="n">
        <x:f>MOD(INT((ROW()-ROW($I$46))/(MESCLUN_CAP+1)),CARROT_CAP+1)</x:f>
        <x:v>8</x:v>
      </x:c>
      <x:c r="K13337" s="266" t="n">
        <x:f>MOD(ROW()-ROW($I$46),MESCLUN_CAP+1)</x:f>
        <x:v>23</x:v>
      </x:c>
      <x:c r="L13337" s="266" t="n">
        <x:f>SUM(I13337:K13337)</x:f>
        <x:v>51</x:v>
      </x:c>
      <x:c r="M13337" s="267" t="n">
        <x:f>I13337*TOMATO_HOURS*WEEKS*(1+TOMATO_DIM)^I13337+J13337*CARROT_HOURS*WEEKS*(1+CARROT_DIM)^J13337+K13337*MESCLUN_HOURS*WEEKS*(1+MESCLUN_DIM)^K13337</x:f>
        <x:v>13779.208789056482</x:v>
      </x:c>
      <x:c r="N13337" s="267" t="n">
        <x:f>MAX(M13337-FARMER_HOURS,0)/TEMP_HOURS_PER_WORKER</x:f>
        <x:v>9.068894992400335</x:v>
      </x:c>
      <x:c r="O13337" s="268" t="n">
        <x:f>I13337*TOMATO_PRICE+J13337*CARROT_PRICE+K13337*MESCLUN_PRICE</x:f>
        <x:v>254852</x:v>
      </x:c>
      <x:c r="P13337" s="268" t="n">
        <x:f>I13337*TOMATO_FERTILIZER+J13337*CARROT_FERTILIZER+K13337*MESCLUN_FERTILIZER</x:f>
        <x:v>41360</x:v>
      </x:c>
      <x:c r="Q13337" s="268" t="n">
        <x:f>MIN(M13337,FARMER_HOURS)*FARMER_RATE+MAX(M13337-FARMER_HOURS,0)*TEMP_RATE</x:f>
        <x:v>251722.37481000836</x:v>
      </x:c>
      <x:c r="R13337" s="268" t="n">
        <x:f>O13337-P13337-Q13337-FIXED_COST</x:f>
        <x:v>-58230.37481000836</x:v>
      </x:c>
      <x:c r="S13337" s="139" t="str">
        <x:f>IF(AND(L13337&lt;=TOTAL_BED_CAP,N13337&lt;=TEMP_WORKER_CAP),"YES","NO")</x:f>
        <x:v>NO</x:v>
      </x:c>
      <x:c r="T13337" s="139" t="n">
        <x:f>IF(S13337="YES",R13337,-1E+99)</x:f>
        <x:v>-1e+99</x:v>
      </x:c>
    </x:row>
    <x:row r="13338">
      <x:c r="A13338" s="139"/>
      <x:c r="B13338" s="139"/>
      <x:c r="C13338" s="139"/>
      <x:c r="D13338" s="139"/>
      <x:c r="E13338" s="139"/>
      <x:c r="F13338" s="139"/>
      <x:c r="G13338" s="139"/>
      <x:c r="H13338" s="139"/>
      <x:c r="I13338" s="266" t="n">
        <x:f>INT((ROW()-ROW($I$46))/((CARROT_CAP+1)*(MESCLUN_CAP+1)))</x:f>
        <x:v>20</x:v>
      </x:c>
      <x:c r="J13338" s="266" t="n">
        <x:f>MOD(INT((ROW()-ROW($I$46))/(MESCLUN_CAP+1)),CARROT_CAP+1)</x:f>
        <x:v>8</x:v>
      </x:c>
      <x:c r="K13338" s="266" t="n">
        <x:f>MOD(ROW()-ROW($I$46),MESCLUN_CAP+1)</x:f>
        <x:v>24</x:v>
      </x:c>
      <x:c r="L13338" s="266" t="n">
        <x:f>SUM(I13338:K13338)</x:f>
        <x:v>52</x:v>
      </x:c>
      <x:c r="M13338" s="267" t="n">
        <x:f>I13338*TOMATO_HOURS*WEEKS*(1+TOMATO_DIM)^I13338+J13338*CARROT_HOURS*WEEKS*(1+CARROT_DIM)^J13338+K13338*MESCLUN_HOURS*WEEKS*(1+MESCLUN_DIM)^K13338</x:f>
        <x:v>13857.055738635978</x:v>
      </x:c>
      <x:c r="N13338" s="267" t="n">
        <x:f>MAX(M13338-FARMER_HOURS,0)/TEMP_HOURS_PER_WORKER</x:f>
        <x:v>9.122955374052763</x:v>
      </x:c>
      <x:c r="O13338" s="268" t="n">
        <x:f>I13338*TOMATO_PRICE+J13338*CARROT_PRICE+K13338*MESCLUN_PRICE</x:f>
        <x:v>257552</x:v>
      </x:c>
      <x:c r="P13338" s="268" t="n">
        <x:f>I13338*TOMATO_FERTILIZER+J13338*CARROT_FERTILIZER+K13338*MESCLUN_FERTILIZER</x:f>
        <x:v>42240</x:v>
      </x:c>
      <x:c r="Q13338" s="268" t="n">
        <x:f>MIN(M13338,FARMER_HOURS)*FARMER_RATE+MAX(M13338-FARMER_HOURS,0)*TEMP_RATE</x:f>
        <x:v>253073.88435131905</x:v>
      </x:c>
      <x:c r="R13338" s="268" t="n">
        <x:f>O13338-P13338-Q13338-FIXED_COST</x:f>
        <x:v>-57761.88435131905</x:v>
      </x:c>
      <x:c r="S13338" s="139" t="str">
        <x:f>IF(AND(L13338&lt;=TOTAL_BED_CAP,N13338&lt;=TEMP_WORKER_CAP),"YES","NO")</x:f>
        <x:v>NO</x:v>
      </x:c>
      <x:c r="T13338" s="139" t="n">
        <x:f>IF(S13338="YES",R13338,-1E+99)</x:f>
        <x:v>-1e+99</x:v>
      </x:c>
    </x:row>
    <x:row r="13339">
      <x:c r="A13339" s="139"/>
      <x:c r="B13339" s="139"/>
      <x:c r="C13339" s="139"/>
      <x:c r="D13339" s="139"/>
      <x:c r="E13339" s="139"/>
      <x:c r="F13339" s="139"/>
      <x:c r="G13339" s="139"/>
      <x:c r="H13339" s="139"/>
      <x:c r="I13339" s="266" t="n">
        <x:f>INT((ROW()-ROW($I$46))/((CARROT_CAP+1)*(MESCLUN_CAP+1)))</x:f>
        <x:v>20</x:v>
      </x:c>
      <x:c r="J13339" s="266" t="n">
        <x:f>MOD(INT((ROW()-ROW($I$46))/(MESCLUN_CAP+1)),CARROT_CAP+1)</x:f>
        <x:v>8</x:v>
      </x:c>
      <x:c r="K13339" s="266" t="n">
        <x:f>MOD(ROW()-ROW($I$46),MESCLUN_CAP+1)</x:f>
        <x:v>25</x:v>
      </x:c>
      <x:c r="L13339" s="266" t="n">
        <x:f>SUM(I13339:K13339)</x:f>
        <x:v>53</x:v>
      </x:c>
      <x:c r="M13339" s="267" t="n">
        <x:f>I13339*TOMATO_HOURS*WEEKS*(1+TOMATO_DIM)^I13339+J13339*CARROT_HOURS*WEEKS*(1+CARROT_DIM)^J13339+K13339*MESCLUN_HOURS*WEEKS*(1+MESCLUN_DIM)^K13339</x:f>
        <x:v>13936.633660051075</x:v>
      </x:c>
      <x:c r="N13339" s="267" t="n">
        <x:f>MAX(M13339-FARMER_HOURS,0)/TEMP_HOURS_PER_WORKER</x:f>
        <x:v>9.178217819479913</x:v>
      </x:c>
      <x:c r="O13339" s="268" t="n">
        <x:f>I13339*TOMATO_PRICE+J13339*CARROT_PRICE+K13339*MESCLUN_PRICE</x:f>
        <x:v>260252</x:v>
      </x:c>
      <x:c r="P13339" s="268" t="n">
        <x:f>I13339*TOMATO_FERTILIZER+J13339*CARROT_FERTILIZER+K13339*MESCLUN_FERTILIZER</x:f>
        <x:v>43120</x:v>
      </x:c>
      <x:c r="Q13339" s="268" t="n">
        <x:f>MIN(M13339,FARMER_HOURS)*FARMER_RATE+MAX(M13339-FARMER_HOURS,0)*TEMP_RATE</x:f>
        <x:v>254455.44548699784</x:v>
      </x:c>
      <x:c r="R13339" s="268" t="n">
        <x:f>O13339-P13339-Q13339-FIXED_COST</x:f>
        <x:v>-57323.445486997836</x:v>
      </x:c>
      <x:c r="S13339" s="139" t="str">
        <x:f>IF(AND(L13339&lt;=TOTAL_BED_CAP,N13339&lt;=TEMP_WORKER_CAP),"YES","NO")</x:f>
        <x:v>NO</x:v>
      </x:c>
      <x:c r="T13339" s="139" t="n">
        <x:f>IF(S13339="YES",R13339,-1E+99)</x:f>
        <x:v>-1e+99</x:v>
      </x:c>
    </x:row>
    <x:row r="13340">
      <x:c r="A13340" s="139"/>
      <x:c r="B13340" s="139"/>
      <x:c r="C13340" s="139"/>
      <x:c r="D13340" s="139"/>
      <x:c r="E13340" s="139"/>
      <x:c r="F13340" s="139"/>
      <x:c r="G13340" s="139"/>
      <x:c r="H13340" s="139"/>
      <x:c r="I13340" s="266" t="n">
        <x:f>INT((ROW()-ROW($I$46))/((CARROT_CAP+1)*(MESCLUN_CAP+1)))</x:f>
        <x:v>20</x:v>
      </x:c>
      <x:c r="J13340" s="266" t="n">
        <x:f>MOD(INT((ROW()-ROW($I$46))/(MESCLUN_CAP+1)),CARROT_CAP+1)</x:f>
        <x:v>8</x:v>
      </x:c>
      <x:c r="K13340" s="266" t="n">
        <x:f>MOD(ROW()-ROW($I$46),MESCLUN_CAP+1)</x:f>
        <x:v>26</x:v>
      </x:c>
      <x:c r="L13340" s="266" t="n">
        <x:f>SUM(I13340:K13340)</x:f>
        <x:v>54</x:v>
      </x:c>
      <x:c r="M13340" s="267" t="n">
        <x:f>I13340*TOMATO_HOURS*WEEKS*(1+TOMATO_DIM)^I13340+J13340*CARROT_HOURS*WEEKS*(1+CARROT_DIM)^J13340+K13340*MESCLUN_HOURS*WEEKS*(1+MESCLUN_DIM)^K13340</x:f>
        <x:v>14017.973664011794</x:v>
      </x:c>
      <x:c r="N13340" s="267" t="n">
        <x:f>MAX(M13340-FARMER_HOURS,0)/TEMP_HOURS_PER_WORKER</x:f>
        <x:v>9.234703933341523</x:v>
      </x:c>
      <x:c r="O13340" s="268" t="n">
        <x:f>I13340*TOMATO_PRICE+J13340*CARROT_PRICE+K13340*MESCLUN_PRICE</x:f>
        <x:v>262952</x:v>
      </x:c>
      <x:c r="P13340" s="268" t="n">
        <x:f>I13340*TOMATO_FERTILIZER+J13340*CARROT_FERTILIZER+K13340*MESCLUN_FERTILIZER</x:f>
        <x:v>44000</x:v>
      </x:c>
      <x:c r="Q13340" s="268" t="n">
        <x:f>MIN(M13340,FARMER_HOURS)*FARMER_RATE+MAX(M13340-FARMER_HOURS,0)*TEMP_RATE</x:f>
        <x:v>255867.59833353807</x:v>
      </x:c>
      <x:c r="R13340" s="268" t="n">
        <x:f>O13340-P13340-Q13340-FIXED_COST</x:f>
        <x:v>-56915.59833353807</x:v>
      </x:c>
      <x:c r="S13340" s="139" t="str">
        <x:f>IF(AND(L13340&lt;=TOTAL_BED_CAP,N13340&lt;=TEMP_WORKER_CAP),"YES","NO")</x:f>
        <x:v>NO</x:v>
      </x:c>
      <x:c r="T13340" s="139" t="n">
        <x:f>IF(S13340="YES",R13340,-1E+99)</x:f>
        <x:v>-1e+99</x:v>
      </x:c>
    </x:row>
    <x:row r="13341">
      <x:c r="A13341" s="139"/>
      <x:c r="B13341" s="139"/>
      <x:c r="C13341" s="139"/>
      <x:c r="D13341" s="139"/>
      <x:c r="E13341" s="139"/>
      <x:c r="F13341" s="139"/>
      <x:c r="G13341" s="139"/>
      <x:c r="H13341" s="139"/>
      <x:c r="I13341" s="266" t="n">
        <x:f>INT((ROW()-ROW($I$46))/((CARROT_CAP+1)*(MESCLUN_CAP+1)))</x:f>
        <x:v>20</x:v>
      </x:c>
      <x:c r="J13341" s="266" t="n">
        <x:f>MOD(INT((ROW()-ROW($I$46))/(MESCLUN_CAP+1)),CARROT_CAP+1)</x:f>
        <x:v>8</x:v>
      </x:c>
      <x:c r="K13341" s="266" t="n">
        <x:f>MOD(ROW()-ROW($I$46),MESCLUN_CAP+1)</x:f>
        <x:v>27</x:v>
      </x:c>
      <x:c r="L13341" s="266" t="n">
        <x:f>SUM(I13341:K13341)</x:f>
        <x:v>55</x:v>
      </x:c>
      <x:c r="M13341" s="267" t="n">
        <x:f>I13341*TOMATO_HOURS*WEEKS*(1+TOMATO_DIM)^I13341+J13341*CARROT_HOURS*WEEKS*(1+CARROT_DIM)^J13341+K13341*MESCLUN_HOURS*WEEKS*(1+MESCLUN_DIM)^K13341</x:f>
        <x:v>14101.10736853155</x:v>
      </x:c>
      <x:c r="N13341" s="267" t="n">
        <x:f>MAX(M13341-FARMER_HOURS,0)/TEMP_HOURS_PER_WORKER</x:f>
        <x:v>9.292435672591354</x:v>
      </x:c>
      <x:c r="O13341" s="268" t="n">
        <x:f>I13341*TOMATO_PRICE+J13341*CARROT_PRICE+K13341*MESCLUN_PRICE</x:f>
        <x:v>265652</x:v>
      </x:c>
      <x:c r="P13341" s="268" t="n">
        <x:f>I13341*TOMATO_FERTILIZER+J13341*CARROT_FERTILIZER+K13341*MESCLUN_FERTILIZER</x:f>
        <x:v>44880</x:v>
      </x:c>
      <x:c r="Q13341" s="268" t="n">
        <x:f>MIN(M13341,FARMER_HOURS)*FARMER_RATE+MAX(M13341-FARMER_HOURS,0)*TEMP_RATE</x:f>
        <x:v>257310.89181478386</x:v>
      </x:c>
      <x:c r="R13341" s="268" t="n">
        <x:f>O13341-P13341-Q13341-FIXED_COST</x:f>
        <x:v>-56538.891814783856</x:v>
      </x:c>
      <x:c r="S13341" s="139" t="str">
        <x:f>IF(AND(L13341&lt;=TOTAL_BED_CAP,N13341&lt;=TEMP_WORKER_CAP),"YES","NO")</x:f>
        <x:v>NO</x:v>
      </x:c>
      <x:c r="T13341" s="139" t="n">
        <x:f>IF(S13341="YES",R13341,-1E+99)</x:f>
        <x:v>-1e+99</x:v>
      </x:c>
    </x:row>
    <x:row r="13342">
      <x:c r="A13342" s="139"/>
      <x:c r="B13342" s="139"/>
      <x:c r="C13342" s="139"/>
      <x:c r="D13342" s="139"/>
      <x:c r="E13342" s="139"/>
      <x:c r="F13342" s="139"/>
      <x:c r="G13342" s="139"/>
      <x:c r="H13342" s="139"/>
      <x:c r="I13342" s="266" t="n">
        <x:f>INT((ROW()-ROW($I$46))/((CARROT_CAP+1)*(MESCLUN_CAP+1)))</x:f>
        <x:v>20</x:v>
      </x:c>
      <x:c r="J13342" s="266" t="n">
        <x:f>MOD(INT((ROW()-ROW($I$46))/(MESCLUN_CAP+1)),CARROT_CAP+1)</x:f>
        <x:v>8</x:v>
      </x:c>
      <x:c r="K13342" s="266" t="n">
        <x:f>MOD(ROW()-ROW($I$46),MESCLUN_CAP+1)</x:f>
        <x:v>28</x:v>
      </x:c>
      <x:c r="L13342" s="266" t="n">
        <x:f>SUM(I13342:K13342)</x:f>
        <x:v>56</x:v>
      </x:c>
      <x:c r="M13342" s="267" t="n">
        <x:f>I13342*TOMATO_HOURS*WEEKS*(1+TOMATO_DIM)^I13342+J13342*CARROT_HOURS*WEEKS*(1+CARROT_DIM)^J13342+K13342*MESCLUN_HOURS*WEEKS*(1+MESCLUN_DIM)^K13342</x:f>
        <x:v>14186.066906748703</x:v>
      </x:c>
      <x:c r="N13342" s="267" t="n">
        <x:f>MAX(M13342-FARMER_HOURS,0)/TEMP_HOURS_PER_WORKER</x:f>
        <x:v>9.351435351908822</x:v>
      </x:c>
      <x:c r="O13342" s="268" t="n">
        <x:f>I13342*TOMATO_PRICE+J13342*CARROT_PRICE+K13342*MESCLUN_PRICE</x:f>
        <x:v>268352</x:v>
      </x:c>
      <x:c r="P13342" s="268" t="n">
        <x:f>I13342*TOMATO_FERTILIZER+J13342*CARROT_FERTILIZER+K13342*MESCLUN_FERTILIZER</x:f>
        <x:v>45760</x:v>
      </x:c>
      <x:c r="Q13342" s="268" t="n">
        <x:f>MIN(M13342,FARMER_HOURS)*FARMER_RATE+MAX(M13342-FARMER_HOURS,0)*TEMP_RATE</x:f>
        <x:v>258785.88379772054</x:v>
      </x:c>
      <x:c r="R13342" s="268" t="n">
        <x:f>O13342-P13342-Q13342-FIXED_COST</x:f>
        <x:v>-56193.88379772054</x:v>
      </x:c>
      <x:c r="S13342" s="139" t="str">
        <x:f>IF(AND(L13342&lt;=TOTAL_BED_CAP,N13342&lt;=TEMP_WORKER_CAP),"YES","NO")</x:f>
        <x:v>NO</x:v>
      </x:c>
      <x:c r="T13342" s="139" t="n">
        <x:f>IF(S13342="YES",R13342,-1E+99)</x:f>
        <x:v>-1e+99</x:v>
      </x:c>
    </x:row>
    <x:row r="13343">
      <x:c r="A13343" s="139"/>
      <x:c r="B13343" s="139"/>
      <x:c r="C13343" s="139"/>
      <x:c r="D13343" s="139"/>
      <x:c r="E13343" s="139"/>
      <x:c r="F13343" s="139"/>
      <x:c r="G13343" s="139"/>
      <x:c r="H13343" s="139"/>
      <x:c r="I13343" s="266" t="n">
        <x:f>INT((ROW()-ROW($I$46))/((CARROT_CAP+1)*(MESCLUN_CAP+1)))</x:f>
        <x:v>20</x:v>
      </x:c>
      <x:c r="J13343" s="266" t="n">
        <x:f>MOD(INT((ROW()-ROW($I$46))/(MESCLUN_CAP+1)),CARROT_CAP+1)</x:f>
        <x:v>8</x:v>
      </x:c>
      <x:c r="K13343" s="266" t="n">
        <x:f>MOD(ROW()-ROW($I$46),MESCLUN_CAP+1)</x:f>
        <x:v>29</x:v>
      </x:c>
      <x:c r="L13343" s="266" t="n">
        <x:f>SUM(I13343:K13343)</x:f>
        <x:v>57</x:v>
      </x:c>
      <x:c r="M13343" s="267" t="n">
        <x:f>I13343*TOMATO_HOURS*WEEKS*(1+TOMATO_DIM)^I13343+J13343*CARROT_HOURS*WEEKS*(1+CARROT_DIM)^J13343+K13343*MESCLUN_HOURS*WEEKS*(1+MESCLUN_DIM)^K13343</x:f>
        <x:v>14272.884934864356</x:v>
      </x:c>
      <x:c r="N13343" s="267" t="n">
        <x:f>MAX(M13343-FARMER_HOURS,0)/TEMP_HOURS_PER_WORKER</x:f>
        <x:v>9.411725649211359</x:v>
      </x:c>
      <x:c r="O13343" s="268" t="n">
        <x:f>I13343*TOMATO_PRICE+J13343*CARROT_PRICE+K13343*MESCLUN_PRICE</x:f>
        <x:v>271052</x:v>
      </x:c>
      <x:c r="P13343" s="268" t="n">
        <x:f>I13343*TOMATO_FERTILIZER+J13343*CARROT_FERTILIZER+K13343*MESCLUN_FERTILIZER</x:f>
        <x:v>46640</x:v>
      </x:c>
      <x:c r="Q13343" s="268" t="n">
        <x:f>MIN(M13343,FARMER_HOURS)*FARMER_RATE+MAX(M13343-FARMER_HOURS,0)*TEMP_RATE</x:f>
        <x:v>260293.14123028395</x:v>
      </x:c>
      <x:c r="R13343" s="268" t="n">
        <x:f>O13343-P13343-Q13343-FIXED_COST</x:f>
        <x:v>-55881.141230283945</x:v>
      </x:c>
      <x:c r="S13343" s="139" t="str">
        <x:f>IF(AND(L13343&lt;=TOTAL_BED_CAP,N13343&lt;=TEMP_WORKER_CAP),"YES","NO")</x:f>
        <x:v>NO</x:v>
      </x:c>
      <x:c r="T13343" s="139" t="n">
        <x:f>IF(S13343="YES",R13343,-1E+99)</x:f>
        <x:v>-1e+99</x:v>
      </x:c>
    </x:row>
    <x:row r="13344">
      <x:c r="A13344" s="139"/>
      <x:c r="B13344" s="139"/>
      <x:c r="C13344" s="139"/>
      <x:c r="D13344" s="139"/>
      <x:c r="E13344" s="139"/>
      <x:c r="F13344" s="139"/>
      <x:c r="G13344" s="139"/>
      <x:c r="H13344" s="139"/>
      <x:c r="I13344" s="266" t="n">
        <x:f>INT((ROW()-ROW($I$46))/((CARROT_CAP+1)*(MESCLUN_CAP+1)))</x:f>
        <x:v>20</x:v>
      </x:c>
      <x:c r="J13344" s="266" t="n">
        <x:f>MOD(INT((ROW()-ROW($I$46))/(MESCLUN_CAP+1)),CARROT_CAP+1)</x:f>
        <x:v>8</x:v>
      </x:c>
      <x:c r="K13344" s="266" t="n">
        <x:f>MOD(ROW()-ROW($I$46),MESCLUN_CAP+1)</x:f>
        <x:v>30</x:v>
      </x:c>
      <x:c r="L13344" s="266" t="n">
        <x:f>SUM(I13344:K13344)</x:f>
        <x:v>58</x:v>
      </x:c>
      <x:c r="M13344" s="267" t="n">
        <x:f>I13344*TOMATO_HOURS*WEEKS*(1+TOMATO_DIM)^I13344+J13344*CARROT_HOURS*WEEKS*(1+CARROT_DIM)^J13344+K13344*MESCLUN_HOURS*WEEKS*(1+MESCLUN_DIM)^K13344</x:f>
        <x:v>14361.594640198127</x:v>
      </x:c>
      <x:c r="N13344" s="267" t="n">
        <x:f>MAX(M13344-FARMER_HOURS,0)/TEMP_HOURS_PER_WORKER</x:f>
        <x:v>9.4733296112487</x:v>
      </x:c>
      <x:c r="O13344" s="268" t="n">
        <x:f>I13344*TOMATO_PRICE+J13344*CARROT_PRICE+K13344*MESCLUN_PRICE</x:f>
        <x:v>273752</x:v>
      </x:c>
      <x:c r="P13344" s="268" t="n">
        <x:f>I13344*TOMATO_FERTILIZER+J13344*CARROT_FERTILIZER+K13344*MESCLUN_FERTILIZER</x:f>
        <x:v>47520</x:v>
      </x:c>
      <x:c r="Q13344" s="268" t="n">
        <x:f>MIN(M13344,FARMER_HOURS)*FARMER_RATE+MAX(M13344-FARMER_HOURS,0)*TEMP_RATE</x:f>
        <x:v>261833.24028121747</x:v>
      </x:c>
      <x:c r="R13344" s="268" t="n">
        <x:f>O13344-P13344-Q13344-FIXED_COST</x:f>
        <x:v>-55601.24028121747</x:v>
      </x:c>
      <x:c r="S13344" s="139" t="str">
        <x:f>IF(AND(L13344&lt;=TOTAL_BED_CAP,N13344&lt;=TEMP_WORKER_CAP),"YES","NO")</x:f>
        <x:v>NO</x:v>
      </x:c>
      <x:c r="T13344" s="139" t="n">
        <x:f>IF(S13344="YES",R13344,-1E+99)</x:f>
        <x:v>-1e+99</x:v>
      </x:c>
    </x:row>
    <x:row r="13345">
      <x:c r="A13345" s="139"/>
      <x:c r="B13345" s="139"/>
      <x:c r="C13345" s="139"/>
      <x:c r="D13345" s="139"/>
      <x:c r="E13345" s="139"/>
      <x:c r="F13345" s="139"/>
      <x:c r="G13345" s="139"/>
      <x:c r="H13345" s="139"/>
      <x:c r="I13345" s="266" t="n">
        <x:f>INT((ROW()-ROW($I$46))/((CARROT_CAP+1)*(MESCLUN_CAP+1)))</x:f>
        <x:v>20</x:v>
      </x:c>
      <x:c r="J13345" s="266" t="n">
        <x:f>MOD(INT((ROW()-ROW($I$46))/(MESCLUN_CAP+1)),CARROT_CAP+1)</x:f>
        <x:v>9</x:v>
      </x:c>
      <x:c r="K13345" s="266" t="n">
        <x:f>MOD(ROW()-ROW($I$46),MESCLUN_CAP+1)</x:f>
        <x:v>0</x:v>
      </x:c>
      <x:c r="L13345" s="266" t="n">
        <x:f>SUM(I13345:K13345)</x:f>
        <x:v>29</x:v>
      </x:c>
      <x:c r="M13345" s="267" t="n">
        <x:f>I13345*TOMATO_HOURS*WEEKS*(1+TOMATO_DIM)^I13345+J13345*CARROT_HOURS*WEEKS*(1+CARROT_DIM)^J13345+K13345*MESCLUN_HOURS*WEEKS*(1+MESCLUN_DIM)^K13345</x:f>
        <x:v>12446.692910671969</x:v>
      </x:c>
      <x:c r="N13345" s="267" t="n">
        <x:f>MAX(M13345-FARMER_HOURS,0)/TEMP_HOURS_PER_WORKER</x:f>
        <x:v>8.143536743522201</x:v>
      </x:c>
      <x:c r="O13345" s="268" t="n">
        <x:f>I13345*TOMATO_PRICE+J13345*CARROT_PRICE+K13345*MESCLUN_PRICE</x:f>
        <x:v>194846</x:v>
      </x:c>
      <x:c r="P13345" s="268" t="n">
        <x:f>I13345*TOMATO_FERTILIZER+J13345*CARROT_FERTILIZER+K13345*MESCLUN_FERTILIZER</x:f>
        <x:v>21560</x:v>
      </x:c>
      <x:c r="Q13345" s="268" t="n">
        <x:f>MIN(M13345,FARMER_HOURS)*FARMER_RATE+MAX(M13345-FARMER_HOURS,0)*TEMP_RATE</x:f>
        <x:v>228588.418588055</x:v>
      </x:c>
      <x:c r="R13345" s="268" t="n">
        <x:f>O13345-P13345-Q13345-FIXED_COST</x:f>
        <x:v>-75302.418588055</x:v>
      </x:c>
      <x:c r="S13345" s="139" t="str">
        <x:f>IF(AND(L13345&lt;=TOTAL_BED_CAP,N13345&lt;=TEMP_WORKER_CAP),"YES","NO")</x:f>
        <x:v>NO</x:v>
      </x:c>
      <x:c r="T13345" s="139" t="n">
        <x:f>IF(S13345="YES",R13345,-1E+99)</x:f>
        <x:v>-1e+99</x:v>
      </x:c>
    </x:row>
    <x:row r="13346">
      <x:c r="A13346" s="139"/>
      <x:c r="B13346" s="139"/>
      <x:c r="C13346" s="139"/>
      <x:c r="D13346" s="139"/>
      <x:c r="E13346" s="139"/>
      <x:c r="F13346" s="139"/>
      <x:c r="G13346" s="139"/>
      <x:c r="H13346" s="139"/>
      <x:c r="I13346" s="266" t="n">
        <x:f>INT((ROW()-ROW($I$46))/((CARROT_CAP+1)*(MESCLUN_CAP+1)))</x:f>
        <x:v>20</x:v>
      </x:c>
      <x:c r="J13346" s="266" t="n">
        <x:f>MOD(INT((ROW()-ROW($I$46))/(MESCLUN_CAP+1)),CARROT_CAP+1)</x:f>
        <x:v>9</x:v>
      </x:c>
      <x:c r="K13346" s="266" t="n">
        <x:f>MOD(ROW()-ROW($I$46),MESCLUN_CAP+1)</x:f>
        <x:v>1</x:v>
      </x:c>
      <x:c r="L13346" s="266" t="n">
        <x:f>SUM(I13346:K13346)</x:f>
        <x:v>30</x:v>
      </x:c>
      <x:c r="M13346" s="267" t="n">
        <x:f>I13346*TOMATO_HOURS*WEEKS*(1+TOMATO_DIM)^I13346+J13346*CARROT_HOURS*WEEKS*(1+CARROT_DIM)^J13346+K13346*MESCLUN_HOURS*WEEKS*(1+MESCLUN_DIM)^K13346</x:f>
        <x:v>12492.255410671969</x:v>
      </x:c>
      <x:c r="N13346" s="267" t="n">
        <x:f>MAX(M13346-FARMER_HOURS,0)/TEMP_HOURS_PER_WORKER</x:f>
        <x:v>8.175177368522201</x:v>
      </x:c>
      <x:c r="O13346" s="268" t="n">
        <x:f>I13346*TOMATO_PRICE+J13346*CARROT_PRICE+K13346*MESCLUN_PRICE</x:f>
        <x:v>197546</x:v>
      </x:c>
      <x:c r="P13346" s="268" t="n">
        <x:f>I13346*TOMATO_FERTILIZER+J13346*CARROT_FERTILIZER+K13346*MESCLUN_FERTILIZER</x:f>
        <x:v>22440</x:v>
      </x:c>
      <x:c r="Q13346" s="268" t="n">
        <x:f>MIN(M13346,FARMER_HOURS)*FARMER_RATE+MAX(M13346-FARMER_HOURS,0)*TEMP_RATE</x:f>
        <x:v>229379.434213055</x:v>
      </x:c>
      <x:c r="R13346" s="268" t="n">
        <x:f>O13346-P13346-Q13346-FIXED_COST</x:f>
        <x:v>-74273.434213055</x:v>
      </x:c>
      <x:c r="S13346" s="139" t="str">
        <x:f>IF(AND(L13346&lt;=TOTAL_BED_CAP,N13346&lt;=TEMP_WORKER_CAP),"YES","NO")</x:f>
        <x:v>NO</x:v>
      </x:c>
      <x:c r="T13346" s="139" t="n">
        <x:f>IF(S13346="YES",R13346,-1E+99)</x:f>
        <x:v>-1e+99</x:v>
      </x:c>
    </x:row>
    <x:row r="13347">
      <x:c r="A13347" s="139"/>
      <x:c r="B13347" s="139"/>
      <x:c r="C13347" s="139"/>
      <x:c r="D13347" s="139"/>
      <x:c r="E13347" s="139"/>
      <x:c r="F13347" s="139"/>
      <x:c r="G13347" s="139"/>
      <x:c r="H13347" s="139"/>
      <x:c r="I13347" s="266" t="n">
        <x:f>INT((ROW()-ROW($I$46))/((CARROT_CAP+1)*(MESCLUN_CAP+1)))</x:f>
        <x:v>20</x:v>
      </x:c>
      <x:c r="J13347" s="266" t="n">
        <x:f>MOD(INT((ROW()-ROW($I$46))/(MESCLUN_CAP+1)),CARROT_CAP+1)</x:f>
        <x:v>9</x:v>
      </x:c>
      <x:c r="K13347" s="266" t="n">
        <x:f>MOD(ROW()-ROW($I$46),MESCLUN_CAP+1)</x:f>
        <x:v>2</x:v>
      </x:c>
      <x:c r="L13347" s="266" t="n">
        <x:f>SUM(I13347:K13347)</x:f>
        <x:v>31</x:v>
      </x:c>
      <x:c r="M13347" s="267" t="n">
        <x:f>I13347*TOMATO_HOURS*WEEKS*(1+TOMATO_DIM)^I13347+J13347*CARROT_HOURS*WEEKS*(1+CARROT_DIM)^J13347+K13347*MESCLUN_HOURS*WEEKS*(1+MESCLUN_DIM)^K13347</x:f>
        <x:v>12538.95697317197</x:v>
      </x:c>
      <x:c r="N13347" s="267" t="n">
        <x:f>MAX(M13347-FARMER_HOURS,0)/TEMP_HOURS_PER_WORKER</x:f>
        <x:v>8.207609009147202</x:v>
      </x:c>
      <x:c r="O13347" s="268" t="n">
        <x:f>I13347*TOMATO_PRICE+J13347*CARROT_PRICE+K13347*MESCLUN_PRICE</x:f>
        <x:v>200246</x:v>
      </x:c>
      <x:c r="P13347" s="268" t="n">
        <x:f>I13347*TOMATO_FERTILIZER+J13347*CARROT_FERTILIZER+K13347*MESCLUN_FERTILIZER</x:f>
        <x:v>23320</x:v>
      </x:c>
      <x:c r="Q13347" s="268" t="n">
        <x:f>MIN(M13347,FARMER_HOURS)*FARMER_RATE+MAX(M13347-FARMER_HOURS,0)*TEMP_RATE</x:f>
        <x:v>230190.22522868</x:v>
      </x:c>
      <x:c r="R13347" s="268" t="n">
        <x:f>O13347-P13347-Q13347-FIXED_COST</x:f>
        <x:v>-73264.22522868</x:v>
      </x:c>
      <x:c r="S13347" s="139" t="str">
        <x:f>IF(AND(L13347&lt;=TOTAL_BED_CAP,N13347&lt;=TEMP_WORKER_CAP),"YES","NO")</x:f>
        <x:v>NO</x:v>
      </x:c>
      <x:c r="T13347" s="139" t="n">
        <x:f>IF(S13347="YES",R13347,-1E+99)</x:f>
        <x:v>-1e+99</x:v>
      </x:c>
    </x:row>
    <x:row r="13348">
      <x:c r="A13348" s="139"/>
      <x:c r="B13348" s="139"/>
      <x:c r="C13348" s="139"/>
      <x:c r="D13348" s="139"/>
      <x:c r="E13348" s="139"/>
      <x:c r="F13348" s="139"/>
      <x:c r="G13348" s="139"/>
      <x:c r="H13348" s="139"/>
      <x:c r="I13348" s="266" t="n">
        <x:f>INT((ROW()-ROW($I$46))/((CARROT_CAP+1)*(MESCLUN_CAP+1)))</x:f>
        <x:v>20</x:v>
      </x:c>
      <x:c r="J13348" s="266" t="n">
        <x:f>MOD(INT((ROW()-ROW($I$46))/(MESCLUN_CAP+1)),CARROT_CAP+1)</x:f>
        <x:v>9</x:v>
      </x:c>
      <x:c r="K13348" s="266" t="n">
        <x:f>MOD(ROW()-ROW($I$46),MESCLUN_CAP+1)</x:f>
        <x:v>3</x:v>
      </x:c>
      <x:c r="L13348" s="266" t="n">
        <x:f>SUM(I13348:K13348)</x:f>
        <x:v>32</x:v>
      </x:c>
      <x:c r="M13348" s="267" t="n">
        <x:f>I13348*TOMATO_HOURS*WEEKS*(1+TOMATO_DIM)^I13348+J13348*CARROT_HOURS*WEEKS*(1+CARROT_DIM)^J13348+K13348*MESCLUN_HOURS*WEEKS*(1+MESCLUN_DIM)^K13348</x:f>
        <x:v>12586.818955593844</x:v>
      </x:c>
      <x:c r="N13348" s="267" t="n">
        <x:f>MAX(M13348-FARMER_HOURS,0)/TEMP_HOURS_PER_WORKER</x:f>
        <x:v>8.24084649694017</x:v>
      </x:c>
      <x:c r="O13348" s="268" t="n">
        <x:f>I13348*TOMATO_PRICE+J13348*CARROT_PRICE+K13348*MESCLUN_PRICE</x:f>
        <x:v>202946</x:v>
      </x:c>
      <x:c r="P13348" s="268" t="n">
        <x:f>I13348*TOMATO_FERTILIZER+J13348*CARROT_FERTILIZER+K13348*MESCLUN_FERTILIZER</x:f>
        <x:v>24200</x:v>
      </x:c>
      <x:c r="Q13348" s="268" t="n">
        <x:f>MIN(M13348,FARMER_HOURS)*FARMER_RATE+MAX(M13348-FARMER_HOURS,0)*TEMP_RATE</x:f>
        <x:v>231021.16242350423</x:v>
      </x:c>
      <x:c r="R13348" s="268" t="n">
        <x:f>O13348-P13348-Q13348-FIXED_COST</x:f>
        <x:v>-72275.16242350423</x:v>
      </x:c>
      <x:c r="S13348" s="139" t="str">
        <x:f>IF(AND(L13348&lt;=TOTAL_BED_CAP,N13348&lt;=TEMP_WORKER_CAP),"YES","NO")</x:f>
        <x:v>NO</x:v>
      </x:c>
      <x:c r="T13348" s="139" t="n">
        <x:f>IF(S13348="YES",R13348,-1E+99)</x:f>
        <x:v>-1e+99</x:v>
      </x:c>
    </x:row>
    <x:row r="13349">
      <x:c r="A13349" s="139"/>
      <x:c r="B13349" s="139"/>
      <x:c r="C13349" s="139"/>
      <x:c r="D13349" s="139"/>
      <x:c r="E13349" s="139"/>
      <x:c r="F13349" s="139"/>
      <x:c r="G13349" s="139"/>
      <x:c r="H13349" s="139"/>
      <x:c r="I13349" s="266" t="n">
        <x:f>INT((ROW()-ROW($I$46))/((CARROT_CAP+1)*(MESCLUN_CAP+1)))</x:f>
        <x:v>20</x:v>
      </x:c>
      <x:c r="J13349" s="266" t="n">
        <x:f>MOD(INT((ROW()-ROW($I$46))/(MESCLUN_CAP+1)),CARROT_CAP+1)</x:f>
        <x:v>9</x:v>
      </x:c>
      <x:c r="K13349" s="266" t="n">
        <x:f>MOD(ROW()-ROW($I$46),MESCLUN_CAP+1)</x:f>
        <x:v>4</x:v>
      </x:c>
      <x:c r="L13349" s="266" t="n">
        <x:f>SUM(I13349:K13349)</x:f>
        <x:v>33</x:v>
      </x:c>
      <x:c r="M13349" s="267" t="n">
        <x:f>I13349*TOMATO_HOURS*WEEKS*(1+TOMATO_DIM)^I13349+J13349*CARROT_HOURS*WEEKS*(1+CARROT_DIM)^J13349+K13349*MESCLUN_HOURS*WEEKS*(1+MESCLUN_DIM)^K13349</x:f>
        <x:v>12635.8630713165</x:v>
      </x:c>
      <x:c r="N13349" s="267" t="n">
        <x:f>MAX(M13349-FARMER_HOURS,0)/TEMP_HOURS_PER_WORKER</x:f>
        <x:v>8.274904910636458</x:v>
      </x:c>
      <x:c r="O13349" s="268" t="n">
        <x:f>I13349*TOMATO_PRICE+J13349*CARROT_PRICE+K13349*MESCLUN_PRICE</x:f>
        <x:v>205646</x:v>
      </x:c>
      <x:c r="P13349" s="268" t="n">
        <x:f>I13349*TOMATO_FERTILIZER+J13349*CARROT_FERTILIZER+K13349*MESCLUN_FERTILIZER</x:f>
        <x:v>25080</x:v>
      </x:c>
      <x:c r="Q13349" s="268" t="n">
        <x:f>MIN(M13349,FARMER_HOURS)*FARMER_RATE+MAX(M13349-FARMER_HOURS,0)*TEMP_RATE</x:f>
        <x:v>231872.62276591145</x:v>
      </x:c>
      <x:c r="R13349" s="268" t="n">
        <x:f>O13349-P13349-Q13349-FIXED_COST</x:f>
        <x:v>-71306.62276591145</x:v>
      </x:c>
      <x:c r="S13349" s="139" t="str">
        <x:f>IF(AND(L13349&lt;=TOTAL_BED_CAP,N13349&lt;=TEMP_WORKER_CAP),"YES","NO")</x:f>
        <x:v>NO</x:v>
      </x:c>
      <x:c r="T13349" s="139" t="n">
        <x:f>IF(S13349="YES",R13349,-1E+99)</x:f>
        <x:v>-1e+99</x:v>
      </x:c>
    </x:row>
    <x:row r="13350">
      <x:c r="A13350" s="139"/>
      <x:c r="B13350" s="139"/>
      <x:c r="C13350" s="139"/>
      <x:c r="D13350" s="139"/>
      <x:c r="E13350" s="139"/>
      <x:c r="F13350" s="139"/>
      <x:c r="G13350" s="139"/>
      <x:c r="H13350" s="139"/>
      <x:c r="I13350" s="266" t="n">
        <x:f>INT((ROW()-ROW($I$46))/((CARROT_CAP+1)*(MESCLUN_CAP+1)))</x:f>
        <x:v>20</x:v>
      </x:c>
      <x:c r="J13350" s="266" t="n">
        <x:f>MOD(INT((ROW()-ROW($I$46))/(MESCLUN_CAP+1)),CARROT_CAP+1)</x:f>
        <x:v>9</x:v>
      </x:c>
      <x:c r="K13350" s="266" t="n">
        <x:f>MOD(ROW()-ROW($I$46),MESCLUN_CAP+1)</x:f>
        <x:v>5</x:v>
      </x:c>
      <x:c r="L13350" s="266" t="n">
        <x:f>SUM(I13350:K13350)</x:f>
        <x:v>34</x:v>
      </x:c>
      <x:c r="M13350" s="267" t="n">
        <x:f>I13350*TOMATO_HOURS*WEEKS*(1+TOMATO_DIM)^I13350+J13350*CARROT_HOURS*WEEKS*(1+CARROT_DIM)^J13350+K13350*MESCLUN_HOURS*WEEKS*(1+MESCLUN_DIM)^K13350</x:f>
        <x:v>12686.111395237704</x:v>
      </x:c>
      <x:c r="N13350" s="267" t="n">
        <x:f>MAX(M13350-FARMER_HOURS,0)/TEMP_HOURS_PER_WORKER</x:f>
        <x:v>8.309799580026183</x:v>
      </x:c>
      <x:c r="O13350" s="268" t="n">
        <x:f>I13350*TOMATO_PRICE+J13350*CARROT_PRICE+K13350*MESCLUN_PRICE</x:f>
        <x:v>208346</x:v>
      </x:c>
      <x:c r="P13350" s="268" t="n">
        <x:f>I13350*TOMATO_FERTILIZER+J13350*CARROT_FERTILIZER+K13350*MESCLUN_FERTILIZER</x:f>
        <x:v>25960</x:v>
      </x:c>
      <x:c r="Q13350" s="268" t="n">
        <x:f>MIN(M13350,FARMER_HOURS)*FARMER_RATE+MAX(M13350-FARMER_HOURS,0)*TEMP_RATE</x:f>
        <x:v>232744.98950065457</x:v>
      </x:c>
      <x:c r="R13350" s="268" t="n">
        <x:f>O13350-P13350-Q13350-FIXED_COST</x:f>
        <x:v>-70358.98950065457</x:v>
      </x:c>
      <x:c r="S13350" s="139" t="str">
        <x:f>IF(AND(L13350&lt;=TOTAL_BED_CAP,N13350&lt;=TEMP_WORKER_CAP),"YES","NO")</x:f>
        <x:v>NO</x:v>
      </x:c>
      <x:c r="T13350" s="139" t="n">
        <x:f>IF(S13350="YES",R13350,-1E+99)</x:f>
        <x:v>-1e+99</x:v>
      </x:c>
    </x:row>
    <x:row r="13351">
      <x:c r="A13351" s="139"/>
      <x:c r="B13351" s="139"/>
      <x:c r="C13351" s="139"/>
      <x:c r="D13351" s="139"/>
      <x:c r="E13351" s="139"/>
      <x:c r="F13351" s="139"/>
      <x:c r="G13351" s="139"/>
      <x:c r="H13351" s="139"/>
      <x:c r="I13351" s="266" t="n">
        <x:f>INT((ROW()-ROW($I$46))/((CARROT_CAP+1)*(MESCLUN_CAP+1)))</x:f>
        <x:v>20</x:v>
      </x:c>
      <x:c r="J13351" s="266" t="n">
        <x:f>MOD(INT((ROW()-ROW($I$46))/(MESCLUN_CAP+1)),CARROT_CAP+1)</x:f>
        <x:v>9</x:v>
      </x:c>
      <x:c r="K13351" s="266" t="n">
        <x:f>MOD(ROW()-ROW($I$46),MESCLUN_CAP+1)</x:f>
        <x:v>6</x:v>
      </x:c>
      <x:c r="L13351" s="266" t="n">
        <x:f>SUM(I13351:K13351)</x:f>
        <x:v>35</x:v>
      </x:c>
      <x:c r="M13351" s="267" t="n">
        <x:f>I13351*TOMATO_HOURS*WEEKS*(1+TOMATO_DIM)^I13351+J13351*CARROT_HOURS*WEEKS*(1+CARROT_DIM)^J13351+K13351*MESCLUN_HOURS*WEEKS*(1+MESCLUN_DIM)^K13351</x:f>
        <x:v>12737.586369419336</x:v>
      </x:c>
      <x:c r="N13351" s="267" t="n">
        <x:f>MAX(M13351-FARMER_HOURS,0)/TEMP_HOURS_PER_WORKER</x:f>
        <x:v>8.345546089874539</x:v>
      </x:c>
      <x:c r="O13351" s="268" t="n">
        <x:f>I13351*TOMATO_PRICE+J13351*CARROT_PRICE+K13351*MESCLUN_PRICE</x:f>
        <x:v>211046</x:v>
      </x:c>
      <x:c r="P13351" s="268" t="n">
        <x:f>I13351*TOMATO_FERTILIZER+J13351*CARROT_FERTILIZER+K13351*MESCLUN_FERTILIZER</x:f>
        <x:v>26840</x:v>
      </x:c>
      <x:c r="Q13351" s="268" t="n">
        <x:f>MIN(M13351,FARMER_HOURS)*FARMER_RATE+MAX(M13351-FARMER_HOURS,0)*TEMP_RATE</x:f>
        <x:v>233638.65224686346</x:v>
      </x:c>
      <x:c r="R13351" s="268" t="n">
        <x:f>O13351-P13351-Q13351-FIXED_COST</x:f>
        <x:v>-69432.65224686346</x:v>
      </x:c>
      <x:c r="S13351" s="139" t="str">
        <x:f>IF(AND(L13351&lt;=TOTAL_BED_CAP,N13351&lt;=TEMP_WORKER_CAP),"YES","NO")</x:f>
        <x:v>NO</x:v>
      </x:c>
      <x:c r="T13351" s="139" t="n">
        <x:f>IF(S13351="YES",R13351,-1E+99)</x:f>
        <x:v>-1e+99</x:v>
      </x:c>
    </x:row>
    <x:row r="13352">
      <x:c r="A13352" s="139"/>
      <x:c r="B13352" s="139"/>
      <x:c r="C13352" s="139"/>
      <x:c r="D13352" s="139"/>
      <x:c r="E13352" s="139"/>
      <x:c r="F13352" s="139"/>
      <x:c r="G13352" s="139"/>
      <x:c r="H13352" s="139"/>
      <x:c r="I13352" s="266" t="n">
        <x:f>INT((ROW()-ROW($I$46))/((CARROT_CAP+1)*(MESCLUN_CAP+1)))</x:f>
        <x:v>20</x:v>
      </x:c>
      <x:c r="J13352" s="266" t="n">
        <x:f>MOD(INT((ROW()-ROW($I$46))/(MESCLUN_CAP+1)),CARROT_CAP+1)</x:f>
        <x:v>9</x:v>
      </x:c>
      <x:c r="K13352" s="266" t="n">
        <x:f>MOD(ROW()-ROW($I$46),MESCLUN_CAP+1)</x:f>
        <x:v>7</x:v>
      </x:c>
      <x:c r="L13352" s="266" t="n">
        <x:f>SUM(I13352:K13352)</x:f>
        <x:v>36</x:v>
      </x:c>
      <x:c r="M13352" s="267" t="n">
        <x:f>I13352*TOMATO_HOURS*WEEKS*(1+TOMATO_DIM)^I13352+J13352*CARROT_HOURS*WEEKS*(1+CARROT_DIM)^J13352+K13352*MESCLUN_HOURS*WEEKS*(1+MESCLUN_DIM)^K13352</x:f>
        <x:v>12790.310808817298</x:v>
      </x:c>
      <x:c r="N13352" s="267" t="n">
        <x:f>MAX(M13352-FARMER_HOURS,0)/TEMP_HOURS_PER_WORKER</x:f>
        <x:v>8.382160283900902</x:v>
      </x:c>
      <x:c r="O13352" s="268" t="n">
        <x:f>I13352*TOMATO_PRICE+J13352*CARROT_PRICE+K13352*MESCLUN_PRICE</x:f>
        <x:v>213746</x:v>
      </x:c>
      <x:c r="P13352" s="268" t="n">
        <x:f>I13352*TOMATO_FERTILIZER+J13352*CARROT_FERTILIZER+K13352*MESCLUN_FERTILIZER</x:f>
        <x:v>27720</x:v>
      </x:c>
      <x:c r="Q13352" s="268" t="n">
        <x:f>MIN(M13352,FARMER_HOURS)*FARMER_RATE+MAX(M13352-FARMER_HOURS,0)*TEMP_RATE</x:f>
        <x:v>234554.00709752252</x:v>
      </x:c>
      <x:c r="R13352" s="268" t="n">
        <x:f>O13352-P13352-Q13352-FIXED_COST</x:f>
        <x:v>-68528.00709752252</x:v>
      </x:c>
      <x:c r="S13352" s="139" t="str">
        <x:f>IF(AND(L13352&lt;=TOTAL_BED_CAP,N13352&lt;=TEMP_WORKER_CAP),"YES","NO")</x:f>
        <x:v>NO</x:v>
      </x:c>
      <x:c r="T13352" s="139" t="n">
        <x:f>IF(S13352="YES",R13352,-1E+99)</x:f>
        <x:v>-1e+99</x:v>
      </x:c>
    </x:row>
    <x:row r="13353">
      <x:c r="A13353" s="139"/>
      <x:c r="B13353" s="139"/>
      <x:c r="C13353" s="139"/>
      <x:c r="D13353" s="139"/>
      <x:c r="E13353" s="139"/>
      <x:c r="F13353" s="139"/>
      <x:c r="G13353" s="139"/>
      <x:c r="H13353" s="139"/>
      <x:c r="I13353" s="266" t="n">
        <x:f>INT((ROW()-ROW($I$46))/((CARROT_CAP+1)*(MESCLUN_CAP+1)))</x:f>
        <x:v>20</x:v>
      </x:c>
      <x:c r="J13353" s="266" t="n">
        <x:f>MOD(INT((ROW()-ROW($I$46))/(MESCLUN_CAP+1)),CARROT_CAP+1)</x:f>
        <x:v>9</x:v>
      </x:c>
      <x:c r="K13353" s="266" t="n">
        <x:f>MOD(ROW()-ROW($I$46),MESCLUN_CAP+1)</x:f>
        <x:v>8</x:v>
      </x:c>
      <x:c r="L13353" s="266" t="n">
        <x:f>SUM(I13353:K13353)</x:f>
        <x:v>37</x:v>
      </x:c>
      <x:c r="M13353" s="267" t="n">
        <x:f>I13353*TOMATO_HOURS*WEEKS*(1+TOMATO_DIM)^I13353+J13353*CARROT_HOURS*WEEKS*(1+CARROT_DIM)^J13353+K13353*MESCLUN_HOURS*WEEKS*(1+MESCLUN_DIM)^K13353</x:f>
        <x:v>12844.307907097278</x:v>
      </x:c>
      <x:c r="N13353" s="267" t="n">
        <x:f>MAX(M13353-FARMER_HOURS,0)/TEMP_HOURS_PER_WORKER</x:f>
        <x:v>8.419658268817555</x:v>
      </x:c>
      <x:c r="O13353" s="268" t="n">
        <x:f>I13353*TOMATO_PRICE+J13353*CARROT_PRICE+K13353*MESCLUN_PRICE</x:f>
        <x:v>216446</x:v>
      </x:c>
      <x:c r="P13353" s="268" t="n">
        <x:f>I13353*TOMATO_FERTILIZER+J13353*CARROT_FERTILIZER+K13353*MESCLUN_FERTILIZER</x:f>
        <x:v>28600</x:v>
      </x:c>
      <x:c r="Q13353" s="268" t="n">
        <x:f>MIN(M13353,FARMER_HOURS)*FARMER_RATE+MAX(M13353-FARMER_HOURS,0)*TEMP_RATE</x:f>
        <x:v>235491.45672043884</x:v>
      </x:c>
      <x:c r="R13353" s="268" t="n">
        <x:f>O13353-P13353-Q13353-FIXED_COST</x:f>
        <x:v>-67645.45672043884</x:v>
      </x:c>
      <x:c r="S13353" s="139" t="str">
        <x:f>IF(AND(L13353&lt;=TOTAL_BED_CAP,N13353&lt;=TEMP_WORKER_CAP),"YES","NO")</x:f>
        <x:v>NO</x:v>
      </x:c>
      <x:c r="T13353" s="139" t="n">
        <x:f>IF(S13353="YES",R13353,-1E+99)</x:f>
        <x:v>-1e+99</x:v>
      </x:c>
    </x:row>
    <x:row r="13354">
      <x:c r="A13354" s="139"/>
      <x:c r="B13354" s="139"/>
      <x:c r="C13354" s="139"/>
      <x:c r="D13354" s="139"/>
      <x:c r="E13354" s="139"/>
      <x:c r="F13354" s="139"/>
      <x:c r="G13354" s="139"/>
      <x:c r="H13354" s="139"/>
      <x:c r="I13354" s="266" t="n">
        <x:f>INT((ROW()-ROW($I$46))/((CARROT_CAP+1)*(MESCLUN_CAP+1)))</x:f>
        <x:v>20</x:v>
      </x:c>
      <x:c r="J13354" s="266" t="n">
        <x:f>MOD(INT((ROW()-ROW($I$46))/(MESCLUN_CAP+1)),CARROT_CAP+1)</x:f>
        <x:v>9</x:v>
      </x:c>
      <x:c r="K13354" s="266" t="n">
        <x:f>MOD(ROW()-ROW($I$46),MESCLUN_CAP+1)</x:f>
        <x:v>9</x:v>
      </x:c>
      <x:c r="L13354" s="266" t="n">
        <x:f>SUM(I13354:K13354)</x:f>
        <x:v>38</x:v>
      </x:c>
      <x:c r="M13354" s="267" t="n">
        <x:f>I13354*TOMATO_HOURS*WEEKS*(1+TOMATO_DIM)^I13354+J13354*CARROT_HOURS*WEEKS*(1+CARROT_DIM)^J13354+K13354*MESCLUN_HOURS*WEEKS*(1+MESCLUN_DIM)^K13354</x:f>
        <x:v>12899.601242537672</x:v>
      </x:c>
      <x:c r="N13354" s="267" t="n">
        <x:f>MAX(M13354-FARMER_HOURS,0)/TEMP_HOURS_PER_WORKER</x:f>
        <x:v>8.458056418428939</x:v>
      </x:c>
      <x:c r="O13354" s="268" t="n">
        <x:f>I13354*TOMATO_PRICE+J13354*CARROT_PRICE+K13354*MESCLUN_PRICE</x:f>
        <x:v>219146</x:v>
      </x:c>
      <x:c r="P13354" s="268" t="n">
        <x:f>I13354*TOMATO_FERTILIZER+J13354*CARROT_FERTILIZER+K13354*MESCLUN_FERTILIZER</x:f>
        <x:v>29480</x:v>
      </x:c>
      <x:c r="Q13354" s="268" t="n">
        <x:f>MIN(M13354,FARMER_HOURS)*FARMER_RATE+MAX(M13354-FARMER_HOURS,0)*TEMP_RATE</x:f>
        <x:v>236451.41046072348</x:v>
      </x:c>
      <x:c r="R13354" s="268" t="n">
        <x:f>O13354-P13354-Q13354-FIXED_COST</x:f>
        <x:v>-66785.41046072348</x:v>
      </x:c>
      <x:c r="S13354" s="139" t="str">
        <x:f>IF(AND(L13354&lt;=TOTAL_BED_CAP,N13354&lt;=TEMP_WORKER_CAP),"YES","NO")</x:f>
        <x:v>NO</x:v>
      </x:c>
      <x:c r="T13354" s="139" t="n">
        <x:f>IF(S13354="YES",R13354,-1E+99)</x:f>
        <x:v>-1e+99</x:v>
      </x:c>
    </x:row>
    <x:row r="13355">
      <x:c r="A13355" s="139"/>
      <x:c r="B13355" s="139"/>
      <x:c r="C13355" s="139"/>
      <x:c r="D13355" s="139"/>
      <x:c r="E13355" s="139"/>
      <x:c r="F13355" s="139"/>
      <x:c r="G13355" s="139"/>
      <x:c r="H13355" s="139"/>
      <x:c r="I13355" s="266" t="n">
        <x:f>INT((ROW()-ROW($I$46))/((CARROT_CAP+1)*(MESCLUN_CAP+1)))</x:f>
        <x:v>20</x:v>
      </x:c>
      <x:c r="J13355" s="266" t="n">
        <x:f>MOD(INT((ROW()-ROW($I$46))/(MESCLUN_CAP+1)),CARROT_CAP+1)</x:f>
        <x:v>9</x:v>
      </x:c>
      <x:c r="K13355" s="266" t="n">
        <x:f>MOD(ROW()-ROW($I$46),MESCLUN_CAP+1)</x:f>
        <x:v>10</x:v>
      </x:c>
      <x:c r="L13355" s="266" t="n">
        <x:f>SUM(I13355:K13355)</x:f>
        <x:v>39</x:v>
      </x:c>
      <x:c r="M13355" s="267" t="n">
        <x:f>I13355*TOMATO_HOURS*WEEKS*(1+TOMATO_DIM)^I13355+J13355*CARROT_HOURS*WEEKS*(1+CARROT_DIM)^J13355+K13355*MESCLUN_HOURS*WEEKS*(1+MESCLUN_DIM)^K13355</x:f>
        <x:v>12956.214784020885</x:v>
      </x:c>
      <x:c r="N13355" s="267" t="n">
        <x:f>MAX(M13355-FARMER_HOURS,0)/TEMP_HOURS_PER_WORKER</x:f>
        <x:v>8.497371377792282</x:v>
      </x:c>
      <x:c r="O13355" s="268" t="n">
        <x:f>I13355*TOMATO_PRICE+J13355*CARROT_PRICE+K13355*MESCLUN_PRICE</x:f>
        <x:v>221846</x:v>
      </x:c>
      <x:c r="P13355" s="268" t="n">
        <x:f>I13355*TOMATO_FERTILIZER+J13355*CARROT_FERTILIZER+K13355*MESCLUN_FERTILIZER</x:f>
        <x:v>30360</x:v>
      </x:c>
      <x:c r="Q13355" s="268" t="n">
        <x:f>MIN(M13355,FARMER_HOURS)*FARMER_RATE+MAX(M13355-FARMER_HOURS,0)*TEMP_RATE</x:f>
        <x:v>237434.28444480704</x:v>
      </x:c>
      <x:c r="R13355" s="268" t="n">
        <x:f>O13355-P13355-Q13355-FIXED_COST</x:f>
        <x:v>-65948.28444480704</x:v>
      </x:c>
      <x:c r="S13355" s="139" t="str">
        <x:f>IF(AND(L13355&lt;=TOTAL_BED_CAP,N13355&lt;=TEMP_WORKER_CAP),"YES","NO")</x:f>
        <x:v>NO</x:v>
      </x:c>
      <x:c r="T13355" s="139" t="n">
        <x:f>IF(S13355="YES",R13355,-1E+99)</x:f>
        <x:v>-1e+99</x:v>
      </x:c>
    </x:row>
    <x:row r="13356">
      <x:c r="A13356" s="139"/>
      <x:c r="B13356" s="139"/>
      <x:c r="C13356" s="139"/>
      <x:c r="D13356" s="139"/>
      <x:c r="E13356" s="139"/>
      <x:c r="F13356" s="139"/>
      <x:c r="G13356" s="139"/>
      <x:c r="H13356" s="139"/>
      <x:c r="I13356" s="266" t="n">
        <x:f>INT((ROW()-ROW($I$46))/((CARROT_CAP+1)*(MESCLUN_CAP+1)))</x:f>
        <x:v>20</x:v>
      </x:c>
      <x:c r="J13356" s="266" t="n">
        <x:f>MOD(INT((ROW()-ROW($I$46))/(MESCLUN_CAP+1)),CARROT_CAP+1)</x:f>
        <x:v>9</x:v>
      </x:c>
      <x:c r="K13356" s="266" t="n">
        <x:f>MOD(ROW()-ROW($I$46),MESCLUN_CAP+1)</x:f>
        <x:v>11</x:v>
      </x:c>
      <x:c r="L13356" s="266" t="n">
        <x:f>SUM(I13356:K13356)</x:f>
        <x:v>40</x:v>
      </x:c>
      <x:c r="M13356" s="267" t="n">
        <x:f>I13356*TOMATO_HOURS*WEEKS*(1+TOMATO_DIM)^I13356+J13356*CARROT_HOURS*WEEKS*(1+CARROT_DIM)^J13356+K13356*MESCLUN_HOURS*WEEKS*(1+MESCLUN_DIM)^K13356</x:f>
        <x:v>13014.172897114324</x:v>
      </x:c>
      <x:c r="N13356" s="267" t="n">
        <x:f>MAX(M13356-FARMER_HOURS,0)/TEMP_HOURS_PER_WORKER</x:f>
        <x:v>8.537620067440503</x:v>
      </x:c>
      <x:c r="O13356" s="268" t="n">
        <x:f>I13356*TOMATO_PRICE+J13356*CARROT_PRICE+K13356*MESCLUN_PRICE</x:f>
        <x:v>224546</x:v>
      </x:c>
      <x:c r="P13356" s="268" t="n">
        <x:f>I13356*TOMATO_FERTILIZER+J13356*CARROT_FERTILIZER+K13356*MESCLUN_FERTILIZER</x:f>
        <x:v>31240</x:v>
      </x:c>
      <x:c r="Q13356" s="268" t="n">
        <x:f>MIN(M13356,FARMER_HOURS)*FARMER_RATE+MAX(M13356-FARMER_HOURS,0)*TEMP_RATE</x:f>
        <x:v>238440.50168601258</x:v>
      </x:c>
      <x:c r="R13356" s="268" t="n">
        <x:f>O13356-P13356-Q13356-FIXED_COST</x:f>
        <x:v>-65134.501686012576</x:v>
      </x:c>
      <x:c r="S13356" s="139" t="str">
        <x:f>IF(AND(L13356&lt;=TOTAL_BED_CAP,N13356&lt;=TEMP_WORKER_CAP),"YES","NO")</x:f>
        <x:v>NO</x:v>
      </x:c>
      <x:c r="T13356" s="139" t="n">
        <x:f>IF(S13356="YES",R13356,-1E+99)</x:f>
        <x:v>-1e+99</x:v>
      </x:c>
    </x:row>
    <x:row r="13357">
      <x:c r="A13357" s="139"/>
      <x:c r="B13357" s="139"/>
      <x:c r="C13357" s="139"/>
      <x:c r="D13357" s="139"/>
      <x:c r="E13357" s="139"/>
      <x:c r="F13357" s="139"/>
      <x:c r="G13357" s="139"/>
      <x:c r="H13357" s="139"/>
      <x:c r="I13357" s="266" t="n">
        <x:f>INT((ROW()-ROW($I$46))/((CARROT_CAP+1)*(MESCLUN_CAP+1)))</x:f>
        <x:v>20</x:v>
      </x:c>
      <x:c r="J13357" s="266" t="n">
        <x:f>MOD(INT((ROW()-ROW($I$46))/(MESCLUN_CAP+1)),CARROT_CAP+1)</x:f>
        <x:v>9</x:v>
      </x:c>
      <x:c r="K13357" s="266" t="n">
        <x:f>MOD(ROW()-ROW($I$46),MESCLUN_CAP+1)</x:f>
        <x:v>12</x:v>
      </x:c>
      <x:c r="L13357" s="266" t="n">
        <x:f>SUM(I13357:K13357)</x:f>
        <x:v>41</x:v>
      </x:c>
      <x:c r="M13357" s="267" t="n">
        <x:f>I13357*TOMATO_HOURS*WEEKS*(1+TOMATO_DIM)^I13357+J13357*CARROT_HOURS*WEEKS*(1+CARROT_DIM)^J13357+K13357*MESCLUN_HOURS*WEEKS*(1+MESCLUN_DIM)^K13357</x:f>
        <x:v>13073.500350242388</x:v>
      </x:c>
      <x:c r="N13357" s="267" t="n">
        <x:f>MAX(M13357-FARMER_HOURS,0)/TEMP_HOURS_PER_WORKER</x:f>
        <x:v>8.578819687668325</x:v>
      </x:c>
      <x:c r="O13357" s="268" t="n">
        <x:f>I13357*TOMATO_PRICE+J13357*CARROT_PRICE+K13357*MESCLUN_PRICE</x:f>
        <x:v>227246</x:v>
      </x:c>
      <x:c r="P13357" s="268" t="n">
        <x:f>I13357*TOMATO_FERTILIZER+J13357*CARROT_FERTILIZER+K13357*MESCLUN_FERTILIZER</x:f>
        <x:v>32120</x:v>
      </x:c>
      <x:c r="Q13357" s="268" t="n">
        <x:f>MIN(M13357,FARMER_HOURS)*FARMER_RATE+MAX(M13357-FARMER_HOURS,0)*TEMP_RATE</x:f>
        <x:v>239470.49219170812</x:v>
      </x:c>
      <x:c r="R13357" s="268" t="n">
        <x:f>O13357-P13357-Q13357-FIXED_COST</x:f>
        <x:v>-64344.49219170812</x:v>
      </x:c>
      <x:c r="S13357" s="139" t="str">
        <x:f>IF(AND(L13357&lt;=TOTAL_BED_CAP,N13357&lt;=TEMP_WORKER_CAP),"YES","NO")</x:f>
        <x:v>NO</x:v>
      </x:c>
      <x:c r="T13357" s="139" t="n">
        <x:f>IF(S13357="YES",R13357,-1E+99)</x:f>
        <x:v>-1e+99</x:v>
      </x:c>
    </x:row>
    <x:row r="13358">
      <x:c r="A13358" s="139"/>
      <x:c r="B13358" s="139"/>
      <x:c r="C13358" s="139"/>
      <x:c r="D13358" s="139"/>
      <x:c r="E13358" s="139"/>
      <x:c r="F13358" s="139"/>
      <x:c r="G13358" s="139"/>
      <x:c r="H13358" s="139"/>
      <x:c r="I13358" s="266" t="n">
        <x:f>INT((ROW()-ROW($I$46))/((CARROT_CAP+1)*(MESCLUN_CAP+1)))</x:f>
        <x:v>20</x:v>
      </x:c>
      <x:c r="J13358" s="266" t="n">
        <x:f>MOD(INT((ROW()-ROW($I$46))/(MESCLUN_CAP+1)),CARROT_CAP+1)</x:f>
        <x:v>9</x:v>
      </x:c>
      <x:c r="K13358" s="266" t="n">
        <x:f>MOD(ROW()-ROW($I$46),MESCLUN_CAP+1)</x:f>
        <x:v>13</x:v>
      </x:c>
      <x:c r="L13358" s="266" t="n">
        <x:f>SUM(I13358:K13358)</x:f>
        <x:v>42</x:v>
      </x:c>
      <x:c r="M13358" s="267" t="n">
        <x:f>I13358*TOMATO_HOURS*WEEKS*(1+TOMATO_DIM)^I13358+J13358*CARROT_HOURS*WEEKS*(1+CARROT_DIM)^J13358+K13358*MESCLUN_HOURS*WEEKS*(1+MESCLUN_DIM)^K13358</x:f>
        <x:v>13134.222320950772</x:v>
      </x:c>
      <x:c r="N13358" s="267" t="n">
        <x:f>MAX(M13358-FARMER_HOURS,0)/TEMP_HOURS_PER_WORKER</x:f>
        <x:v>8.62098772288248</x:v>
      </x:c>
      <x:c r="O13358" s="268" t="n">
        <x:f>I13358*TOMATO_PRICE+J13358*CARROT_PRICE+K13358*MESCLUN_PRICE</x:f>
        <x:v>229946</x:v>
      </x:c>
      <x:c r="P13358" s="268" t="n">
        <x:f>I13358*TOMATO_FERTILIZER+J13358*CARROT_FERTILIZER+K13358*MESCLUN_FERTILIZER</x:f>
        <x:v>33000</x:v>
      </x:c>
      <x:c r="Q13358" s="268" t="n">
        <x:f>MIN(M13358,FARMER_HOURS)*FARMER_RATE+MAX(M13358-FARMER_HOURS,0)*TEMP_RATE</x:f>
        <x:v>240524.69307206201</x:v>
      </x:c>
      <x:c r="R13358" s="268" t="n">
        <x:f>O13358-P13358-Q13358-FIXED_COST</x:f>
        <x:v>-63578.693072062015</x:v>
      </x:c>
      <x:c r="S13358" s="139" t="str">
        <x:f>IF(AND(L13358&lt;=TOTAL_BED_CAP,N13358&lt;=TEMP_WORKER_CAP),"YES","NO")</x:f>
        <x:v>NO</x:v>
      </x:c>
      <x:c r="T13358" s="139" t="n">
        <x:f>IF(S13358="YES",R13358,-1E+99)</x:f>
        <x:v>-1e+99</x:v>
      </x:c>
    </x:row>
    <x:row r="13359">
      <x:c r="A13359" s="139"/>
      <x:c r="B13359" s="139"/>
      <x:c r="C13359" s="139"/>
      <x:c r="D13359" s="139"/>
      <x:c r="E13359" s="139"/>
      <x:c r="F13359" s="139"/>
      <x:c r="G13359" s="139"/>
      <x:c r="H13359" s="139"/>
      <x:c r="I13359" s="266" t="n">
        <x:f>INT((ROW()-ROW($I$46))/((CARROT_CAP+1)*(MESCLUN_CAP+1)))</x:f>
        <x:v>20</x:v>
      </x:c>
      <x:c r="J13359" s="266" t="n">
        <x:f>MOD(INT((ROW()-ROW($I$46))/(MESCLUN_CAP+1)),CARROT_CAP+1)</x:f>
        <x:v>9</x:v>
      </x:c>
      <x:c r="K13359" s="266" t="n">
        <x:f>MOD(ROW()-ROW($I$46),MESCLUN_CAP+1)</x:f>
        <x:v>14</x:v>
      </x:c>
      <x:c r="L13359" s="266" t="n">
        <x:f>SUM(I13359:K13359)</x:f>
        <x:v>43</x:v>
      </x:c>
      <x:c r="M13359" s="267" t="n">
        <x:f>I13359*TOMATO_HOURS*WEEKS*(1+TOMATO_DIM)^I13359+J13359*CARROT_HOURS*WEEKS*(1+CARROT_DIM)^J13359+K13359*MESCLUN_HOURS*WEEKS*(1+MESCLUN_DIM)^K13359</x:f>
        <x:v>13196.364402264433</x:v>
      </x:c>
      <x:c r="N13359" s="267" t="n">
        <x:f>MAX(M13359-FARMER_HOURS,0)/TEMP_HOURS_PER_WORKER</x:f>
        <x:v>8.664141946016967</x:v>
      </x:c>
      <x:c r="O13359" s="268" t="n">
        <x:f>I13359*TOMATO_PRICE+J13359*CARROT_PRICE+K13359*MESCLUN_PRICE</x:f>
        <x:v>232646</x:v>
      </x:c>
      <x:c r="P13359" s="268" t="n">
        <x:f>I13359*TOMATO_FERTILIZER+J13359*CARROT_FERTILIZER+K13359*MESCLUN_FERTILIZER</x:f>
        <x:v>33880</x:v>
      </x:c>
      <x:c r="Q13359" s="268" t="n">
        <x:f>MIN(M13359,FARMER_HOURS)*FARMER_RATE+MAX(M13359-FARMER_HOURS,0)*TEMP_RATE</x:f>
        <x:v>241603.54865042417</x:v>
      </x:c>
      <x:c r="R13359" s="268" t="n">
        <x:f>O13359-P13359-Q13359-FIXED_COST</x:f>
        <x:v>-62837.54865042417</x:v>
      </x:c>
      <x:c r="S13359" s="139" t="str">
        <x:f>IF(AND(L13359&lt;=TOTAL_BED_CAP,N13359&lt;=TEMP_WORKER_CAP),"YES","NO")</x:f>
        <x:v>NO</x:v>
      </x:c>
      <x:c r="T13359" s="139" t="n">
        <x:f>IF(S13359="YES",R13359,-1E+99)</x:f>
        <x:v>-1e+99</x:v>
      </x:c>
    </x:row>
    <x:row r="13360">
      <x:c r="A13360" s="139"/>
      <x:c r="B13360" s="139"/>
      <x:c r="C13360" s="139"/>
      <x:c r="D13360" s="139"/>
      <x:c r="E13360" s="139"/>
      <x:c r="F13360" s="139"/>
      <x:c r="G13360" s="139"/>
      <x:c r="H13360" s="139"/>
      <x:c r="I13360" s="266" t="n">
        <x:f>INT((ROW()-ROW($I$46))/((CARROT_CAP+1)*(MESCLUN_CAP+1)))</x:f>
        <x:v>20</x:v>
      </x:c>
      <x:c r="J13360" s="266" t="n">
        <x:f>MOD(INT((ROW()-ROW($I$46))/(MESCLUN_CAP+1)),CARROT_CAP+1)</x:f>
        <x:v>9</x:v>
      </x:c>
      <x:c r="K13360" s="266" t="n">
        <x:f>MOD(ROW()-ROW($I$46),MESCLUN_CAP+1)</x:f>
        <x:v>15</x:v>
      </x:c>
      <x:c r="L13360" s="266" t="n">
        <x:f>SUM(I13360:K13360)</x:f>
        <x:v>44</x:v>
      </x:c>
      <x:c r="M13360" s="267" t="n">
        <x:f>I13360*TOMATO_HOURS*WEEKS*(1+TOMATO_DIM)^I13360+J13360*CARROT_HOURS*WEEKS*(1+CARROT_DIM)^J13360+K13360*MESCLUN_HOURS*WEEKS*(1+MESCLUN_DIM)^K13360</x:f>
        <x:v>13259.95260914058</x:v>
      </x:c>
      <x:c r="N13360" s="267" t="n">
        <x:f>MAX(M13360-FARMER_HOURS,0)/TEMP_HOURS_PER_WORKER</x:f>
        <x:v>8.708300423014292</x:v>
      </x:c>
      <x:c r="O13360" s="268" t="n">
        <x:f>I13360*TOMATO_PRICE+J13360*CARROT_PRICE+K13360*MESCLUN_PRICE</x:f>
        <x:v>235346</x:v>
      </x:c>
      <x:c r="P13360" s="268" t="n">
        <x:f>I13360*TOMATO_FERTILIZER+J13360*CARROT_FERTILIZER+K13360*MESCLUN_FERTILIZER</x:f>
        <x:v>34760</x:v>
      </x:c>
      <x:c r="Q13360" s="268" t="n">
        <x:f>MIN(M13360,FARMER_HOURS)*FARMER_RATE+MAX(M13360-FARMER_HOURS,0)*TEMP_RATE</x:f>
        <x:v>242707.5105753573</x:v>
      </x:c>
      <x:c r="R13360" s="268" t="n">
        <x:f>O13360-P13360-Q13360-FIXED_COST</x:f>
        <x:v>-62121.5105753573</x:v>
      </x:c>
      <x:c r="S13360" s="139" t="str">
        <x:f>IF(AND(L13360&lt;=TOTAL_BED_CAP,N13360&lt;=TEMP_WORKER_CAP),"YES","NO")</x:f>
        <x:v>NO</x:v>
      </x:c>
      <x:c r="T13360" s="139" t="n">
        <x:f>IF(S13360="YES",R13360,-1E+99)</x:f>
        <x:v>-1e+99</x:v>
      </x:c>
    </x:row>
    <x:row r="13361">
      <x:c r="A13361" s="139"/>
      <x:c r="B13361" s="139"/>
      <x:c r="C13361" s="139"/>
      <x:c r="D13361" s="139"/>
      <x:c r="E13361" s="139"/>
      <x:c r="F13361" s="139"/>
      <x:c r="G13361" s="139"/>
      <x:c r="H13361" s="139"/>
      <x:c r="I13361" s="266" t="n">
        <x:f>INT((ROW()-ROW($I$46))/((CARROT_CAP+1)*(MESCLUN_CAP+1)))</x:f>
        <x:v>20</x:v>
      </x:c>
      <x:c r="J13361" s="266" t="n">
        <x:f>MOD(INT((ROW()-ROW($I$46))/(MESCLUN_CAP+1)),CARROT_CAP+1)</x:f>
        <x:v>9</x:v>
      </x:c>
      <x:c r="K13361" s="266" t="n">
        <x:f>MOD(ROW()-ROW($I$46),MESCLUN_CAP+1)</x:f>
        <x:v>16</x:v>
      </x:c>
      <x:c r="L13361" s="266" t="n">
        <x:f>SUM(I13361:K13361)</x:f>
        <x:v>45</x:v>
      </x:c>
      <x:c r="M13361" s="267" t="n">
        <x:f>I13361*TOMATO_HOURS*WEEKS*(1+TOMATO_DIM)^I13361+J13361*CARROT_HOURS*WEEKS*(1+CARROT_DIM)^J13361+K13361*MESCLUN_HOURS*WEEKS*(1+MESCLUN_DIM)^K13361</x:f>
        <x:v>13325.013385018068</x:v>
      </x:c>
      <x:c r="N13361" s="267" t="n">
        <x:f>MAX(M13361-FARMER_HOURS,0)/TEMP_HOURS_PER_WORKER</x:f>
        <x:v>8.75348151737366</x:v>
      </x:c>
      <x:c r="O13361" s="268" t="n">
        <x:f>I13361*TOMATO_PRICE+J13361*CARROT_PRICE+K13361*MESCLUN_PRICE</x:f>
        <x:v>238046</x:v>
      </x:c>
      <x:c r="P13361" s="268" t="n">
        <x:f>I13361*TOMATO_FERTILIZER+J13361*CARROT_FERTILIZER+K13361*MESCLUN_FERTILIZER</x:f>
        <x:v>35640</x:v>
      </x:c>
      <x:c r="Q13361" s="268" t="n">
        <x:f>MIN(M13361,FARMER_HOURS)*FARMER_RATE+MAX(M13361-FARMER_HOURS,0)*TEMP_RATE</x:f>
        <x:v>243837.03793434147</x:v>
      </x:c>
      <x:c r="R13361" s="268" t="n">
        <x:f>O13361-P13361-Q13361-FIXED_COST</x:f>
        <x:v>-61431.03793434147</x:v>
      </x:c>
      <x:c r="S13361" s="139" t="str">
        <x:f>IF(AND(L13361&lt;=TOTAL_BED_CAP,N13361&lt;=TEMP_WORKER_CAP),"YES","NO")</x:f>
        <x:v>NO</x:v>
      </x:c>
      <x:c r="T13361" s="139" t="n">
        <x:f>IF(S13361="YES",R13361,-1E+99)</x:f>
        <x:v>-1e+99</x:v>
      </x:c>
    </x:row>
    <x:row r="13362">
      <x:c r="A13362" s="139"/>
      <x:c r="B13362" s="139"/>
      <x:c r="C13362" s="139"/>
      <x:c r="D13362" s="139"/>
      <x:c r="E13362" s="139"/>
      <x:c r="F13362" s="139"/>
      <x:c r="G13362" s="139"/>
      <x:c r="H13362" s="139"/>
      <x:c r="I13362" s="266" t="n">
        <x:f>INT((ROW()-ROW($I$46))/((CARROT_CAP+1)*(MESCLUN_CAP+1)))</x:f>
        <x:v>20</x:v>
      </x:c>
      <x:c r="J13362" s="266" t="n">
        <x:f>MOD(INT((ROW()-ROW($I$46))/(MESCLUN_CAP+1)),CARROT_CAP+1)</x:f>
        <x:v>9</x:v>
      </x:c>
      <x:c r="K13362" s="266" t="n">
        <x:f>MOD(ROW()-ROW($I$46),MESCLUN_CAP+1)</x:f>
        <x:v>17</x:v>
      </x:c>
      <x:c r="L13362" s="266" t="n">
        <x:f>SUM(I13362:K13362)</x:f>
        <x:v>46</x:v>
      </x:c>
      <x:c r="M13362" s="267" t="n">
        <x:f>I13362*TOMATO_HOURS*WEEKS*(1+TOMATO_DIM)^I13362+J13362*CARROT_HOURS*WEEKS*(1+CARROT_DIM)^J13362+K13362*MESCLUN_HOURS*WEEKS*(1+MESCLUN_DIM)^K13362</x:f>
        <x:v>13391.573608464609</x:v>
      </x:c>
      <x:c r="N13362" s="267" t="n">
        <x:f>MAX(M13362-FARMER_HOURS,0)/TEMP_HOURS_PER_WORKER</x:f>
        <x:v>8.79970389476709</x:v>
      </x:c>
      <x:c r="O13362" s="268" t="n">
        <x:f>I13362*TOMATO_PRICE+J13362*CARROT_PRICE+K13362*MESCLUN_PRICE</x:f>
        <x:v>240746</x:v>
      </x:c>
      <x:c r="P13362" s="268" t="n">
        <x:f>I13362*TOMATO_FERTILIZER+J13362*CARROT_FERTILIZER+K13362*MESCLUN_FERTILIZER</x:f>
        <x:v>36520</x:v>
      </x:c>
      <x:c r="Q13362" s="268" t="n">
        <x:f>MIN(M13362,FARMER_HOURS)*FARMER_RATE+MAX(M13362-FARMER_HOURS,0)*TEMP_RATE</x:f>
        <x:v>244992.59736917724</x:v>
      </x:c>
      <x:c r="R13362" s="268" t="n">
        <x:f>O13362-P13362-Q13362-FIXED_COST</x:f>
        <x:v>-60766.59736917724</x:v>
      </x:c>
      <x:c r="S13362" s="139" t="str">
        <x:f>IF(AND(L13362&lt;=TOTAL_BED_CAP,N13362&lt;=TEMP_WORKER_CAP),"YES","NO")</x:f>
        <x:v>NO</x:v>
      </x:c>
      <x:c r="T13362" s="139" t="n">
        <x:f>IF(S13362="YES",R13362,-1E+99)</x:f>
        <x:v>-1e+99</x:v>
      </x:c>
    </x:row>
    <x:row r="13363">
      <x:c r="A13363" s="139"/>
      <x:c r="B13363" s="139"/>
      <x:c r="C13363" s="139"/>
      <x:c r="D13363" s="139"/>
      <x:c r="E13363" s="139"/>
      <x:c r="F13363" s="139"/>
      <x:c r="G13363" s="139"/>
      <x:c r="H13363" s="139"/>
      <x:c r="I13363" s="266" t="n">
        <x:f>INT((ROW()-ROW($I$46))/((CARROT_CAP+1)*(MESCLUN_CAP+1)))</x:f>
        <x:v>20</x:v>
      </x:c>
      <x:c r="J13363" s="266" t="n">
        <x:f>MOD(INT((ROW()-ROW($I$46))/(MESCLUN_CAP+1)),CARROT_CAP+1)</x:f>
        <x:v>9</x:v>
      </x:c>
      <x:c r="K13363" s="266" t="n">
        <x:f>MOD(ROW()-ROW($I$46),MESCLUN_CAP+1)</x:f>
        <x:v>18</x:v>
      </x:c>
      <x:c r="L13363" s="266" t="n">
        <x:f>SUM(I13363:K13363)</x:f>
        <x:v>47</x:v>
      </x:c>
      <x:c r="M13363" s="267" t="n">
        <x:f>I13363*TOMATO_HOURS*WEEKS*(1+TOMATO_DIM)^I13363+J13363*CARROT_HOURS*WEEKS*(1+CARROT_DIM)^J13363+K13363*MESCLUN_HOURS*WEEKS*(1+MESCLUN_DIM)^K13363</x:f>
        <x:v>13459.660599923196</x:v>
      </x:c>
      <x:c r="N13363" s="267" t="n">
        <x:f>MAX(M13363-FARMER_HOURS,0)/TEMP_HOURS_PER_WORKER</x:f>
        <x:v>8.846986527724441</x:v>
      </x:c>
      <x:c r="O13363" s="268" t="n">
        <x:f>I13363*TOMATO_PRICE+J13363*CARROT_PRICE+K13363*MESCLUN_PRICE</x:f>
        <x:v>243446</x:v>
      </x:c>
      <x:c r="P13363" s="268" t="n">
        <x:f>I13363*TOMATO_FERTILIZER+J13363*CARROT_FERTILIZER+K13363*MESCLUN_FERTILIZER</x:f>
        <x:v>37400</x:v>
      </x:c>
      <x:c r="Q13363" s="268" t="n">
        <x:f>MIN(M13363,FARMER_HOURS)*FARMER_RATE+MAX(M13363-FARMER_HOURS,0)*TEMP_RATE</x:f>
        <x:v>246174.66319311105</x:v>
      </x:c>
      <x:c r="R13363" s="268" t="n">
        <x:f>O13363-P13363-Q13363-FIXED_COST</x:f>
        <x:v>-60128.663193111046</x:v>
      </x:c>
      <x:c r="S13363" s="139" t="str">
        <x:f>IF(AND(L13363&lt;=TOTAL_BED_CAP,N13363&lt;=TEMP_WORKER_CAP),"YES","NO")</x:f>
        <x:v>NO</x:v>
      </x:c>
      <x:c r="T13363" s="139" t="n">
        <x:f>IF(S13363="YES",R13363,-1E+99)</x:f>
        <x:v>-1e+99</x:v>
      </x:c>
    </x:row>
    <x:row r="13364">
      <x:c r="A13364" s="139"/>
      <x:c r="B13364" s="139"/>
      <x:c r="C13364" s="139"/>
      <x:c r="D13364" s="139"/>
      <x:c r="E13364" s="139"/>
      <x:c r="F13364" s="139"/>
      <x:c r="G13364" s="139"/>
      <x:c r="H13364" s="139"/>
      <x:c r="I13364" s="266" t="n">
        <x:f>INT((ROW()-ROW($I$46))/((CARROT_CAP+1)*(MESCLUN_CAP+1)))</x:f>
        <x:v>20</x:v>
      </x:c>
      <x:c r="J13364" s="266" t="n">
        <x:f>MOD(INT((ROW()-ROW($I$46))/(MESCLUN_CAP+1)),CARROT_CAP+1)</x:f>
        <x:v>9</x:v>
      </x:c>
      <x:c r="K13364" s="266" t="n">
        <x:f>MOD(ROW()-ROW($I$46),MESCLUN_CAP+1)</x:f>
        <x:v>19</x:v>
      </x:c>
      <x:c r="L13364" s="266" t="n">
        <x:f>SUM(I13364:K13364)</x:f>
        <x:v>48</x:v>
      </x:c>
      <x:c r="M13364" s="267" t="n">
        <x:f>I13364*TOMATO_HOURS*WEEKS*(1+TOMATO_DIM)^I13364+J13364*CARROT_HOURS*WEEKS*(1+CARROT_DIM)^J13364+K13364*MESCLUN_HOURS*WEEKS*(1+MESCLUN_DIM)^K13364</x:f>
        <x:v>13529.302128559219</x:v>
      </x:c>
      <x:c r="N13364" s="267" t="n">
        <x:f>MAX(M13364-FARMER_HOURS,0)/TEMP_HOURS_PER_WORKER</x:f>
        <x:v>8.895348700388347</x:v>
      </x:c>
      <x:c r="O13364" s="268" t="n">
        <x:f>I13364*TOMATO_PRICE+J13364*CARROT_PRICE+K13364*MESCLUN_PRICE</x:f>
        <x:v>246146</x:v>
      </x:c>
      <x:c r="P13364" s="268" t="n">
        <x:f>I13364*TOMATO_FERTILIZER+J13364*CARROT_FERTILIZER+K13364*MESCLUN_FERTILIZER</x:f>
        <x:v>38280</x:v>
      </x:c>
      <x:c r="Q13364" s="268" t="n">
        <x:f>MIN(M13364,FARMER_HOURS)*FARMER_RATE+MAX(M13364-FARMER_HOURS,0)*TEMP_RATE</x:f>
        <x:v>247383.71750970866</x:v>
      </x:c>
      <x:c r="R13364" s="268" t="n">
        <x:f>O13364-P13364-Q13364-FIXED_COST</x:f>
        <x:v>-59517.71750970866</x:v>
      </x:c>
      <x:c r="S13364" s="139" t="str">
        <x:f>IF(AND(L13364&lt;=TOTAL_BED_CAP,N13364&lt;=TEMP_WORKER_CAP),"YES","NO")</x:f>
        <x:v>NO</x:v>
      </x:c>
      <x:c r="T13364" s="139" t="n">
        <x:f>IF(S13364="YES",R13364,-1E+99)</x:f>
        <x:v>-1e+99</x:v>
      </x:c>
    </x:row>
    <x:row r="13365">
      <x:c r="A13365" s="139"/>
      <x:c r="B13365" s="139"/>
      <x:c r="C13365" s="139"/>
      <x:c r="D13365" s="139"/>
      <x:c r="E13365" s="139"/>
      <x:c r="F13365" s="139"/>
      <x:c r="G13365" s="139"/>
      <x:c r="H13365" s="139"/>
      <x:c r="I13365" s="266" t="n">
        <x:f>INT((ROW()-ROW($I$46))/((CARROT_CAP+1)*(MESCLUN_CAP+1)))</x:f>
        <x:v>20</x:v>
      </x:c>
      <x:c r="J13365" s="266" t="n">
        <x:f>MOD(INT((ROW()-ROW($I$46))/(MESCLUN_CAP+1)),CARROT_CAP+1)</x:f>
        <x:v>9</x:v>
      </x:c>
      <x:c r="K13365" s="266" t="n">
        <x:f>MOD(ROW()-ROW($I$46),MESCLUN_CAP+1)</x:f>
        <x:v>20</x:v>
      </x:c>
      <x:c r="L13365" s="266" t="n">
        <x:f>SUM(I13365:K13365)</x:f>
        <x:v>49</x:v>
      </x:c>
      <x:c r="M13365" s="267" t="n">
        <x:f>I13365*TOMATO_HOURS*WEEKS*(1+TOMATO_DIM)^I13365+J13365*CARROT_HOURS*WEEKS*(1+CARROT_DIM)^J13365+K13365*MESCLUN_HOURS*WEEKS*(1+MESCLUN_DIM)^K13365</x:f>
        <x:v>13600.526419209695</x:v>
      </x:c>
      <x:c r="N13365" s="267" t="n">
        <x:f>MAX(M13365-FARMER_HOURS,0)/TEMP_HOURS_PER_WORKER</x:f>
        <x:v>8.944810013340065</x:v>
      </x:c>
      <x:c r="O13365" s="268" t="n">
        <x:f>I13365*TOMATO_PRICE+J13365*CARROT_PRICE+K13365*MESCLUN_PRICE</x:f>
        <x:v>248846</x:v>
      </x:c>
      <x:c r="P13365" s="268" t="n">
        <x:f>I13365*TOMATO_FERTILIZER+J13365*CARROT_FERTILIZER+K13365*MESCLUN_FERTILIZER</x:f>
        <x:v>39160</x:v>
      </x:c>
      <x:c r="Q13365" s="268" t="n">
        <x:f>MIN(M13365,FARMER_HOURS)*FARMER_RATE+MAX(M13365-FARMER_HOURS,0)*TEMP_RATE</x:f>
        <x:v>248620.25033350164</x:v>
      </x:c>
      <x:c r="R13365" s="268" t="n">
        <x:f>O13365-P13365-Q13365-FIXED_COST</x:f>
        <x:v>-58934.25033350164</x:v>
      </x:c>
      <x:c r="S13365" s="139" t="str">
        <x:f>IF(AND(L13365&lt;=TOTAL_BED_CAP,N13365&lt;=TEMP_WORKER_CAP),"YES","NO")</x:f>
        <x:v>NO</x:v>
      </x:c>
      <x:c r="T13365" s="139" t="n">
        <x:f>IF(S13365="YES",R13365,-1E+99)</x:f>
        <x:v>-1e+99</x:v>
      </x:c>
    </x:row>
    <x:row r="13366">
      <x:c r="A13366" s="139"/>
      <x:c r="B13366" s="139"/>
      <x:c r="C13366" s="139"/>
      <x:c r="D13366" s="139"/>
      <x:c r="E13366" s="139"/>
      <x:c r="F13366" s="139"/>
      <x:c r="G13366" s="139"/>
      <x:c r="H13366" s="139"/>
      <x:c r="I13366" s="266" t="n">
        <x:f>INT((ROW()-ROW($I$46))/((CARROT_CAP+1)*(MESCLUN_CAP+1)))</x:f>
        <x:v>20</x:v>
      </x:c>
      <x:c r="J13366" s="266" t="n">
        <x:f>MOD(INT((ROW()-ROW($I$46))/(MESCLUN_CAP+1)),CARROT_CAP+1)</x:f>
        <x:v>9</x:v>
      </x:c>
      <x:c r="K13366" s="266" t="n">
        <x:f>MOD(ROW()-ROW($I$46),MESCLUN_CAP+1)</x:f>
        <x:v>21</x:v>
      </x:c>
      <x:c r="L13366" s="266" t="n">
        <x:f>SUM(I13366:K13366)</x:f>
        <x:v>50</x:v>
      </x:c>
      <x:c r="M13366" s="267" t="n">
        <x:f>I13366*TOMATO_HOURS*WEEKS*(1+TOMATO_DIM)^I13366+J13366*CARROT_HOURS*WEEKS*(1+CARROT_DIM)^J13366+K13366*MESCLUN_HOURS*WEEKS*(1+MESCLUN_DIM)^K13366</x:f>
        <x:v>13673.36215943614</x:v>
      </x:c>
      <x:c r="N13366" s="267" t="n">
        <x:f>MAX(M13366-FARMER_HOURS,0)/TEMP_HOURS_PER_WORKER</x:f>
        <x:v>8.995390388497318</x:v>
      </x:c>
      <x:c r="O13366" s="268" t="n">
        <x:f>I13366*TOMATO_PRICE+J13366*CARROT_PRICE+K13366*MESCLUN_PRICE</x:f>
        <x:v>251546</x:v>
      </x:c>
      <x:c r="P13366" s="268" t="n">
        <x:f>I13366*TOMATO_FERTILIZER+J13366*CARROT_FERTILIZER+K13366*MESCLUN_FERTILIZER</x:f>
        <x:v>40040</x:v>
      </x:c>
      <x:c r="Q13366" s="268" t="n">
        <x:f>MIN(M13366,FARMER_HOURS)*FARMER_RATE+MAX(M13366-FARMER_HOURS,0)*TEMP_RATE</x:f>
        <x:v>249884.75971243298</x:v>
      </x:c>
      <x:c r="R13366" s="268" t="n">
        <x:f>O13366-P13366-Q13366-FIXED_COST</x:f>
        <x:v>-58378.75971243298</x:v>
      </x:c>
      <x:c r="S13366" s="139" t="str">
        <x:f>IF(AND(L13366&lt;=TOTAL_BED_CAP,N13366&lt;=TEMP_WORKER_CAP),"YES","NO")</x:f>
        <x:v>NO</x:v>
      </x:c>
      <x:c r="T13366" s="139" t="n">
        <x:f>IF(S13366="YES",R13366,-1E+99)</x:f>
        <x:v>-1e+99</x:v>
      </x:c>
    </x:row>
    <x:row r="13367">
      <x:c r="A13367" s="139"/>
      <x:c r="B13367" s="139"/>
      <x:c r="C13367" s="139"/>
      <x:c r="D13367" s="139"/>
      <x:c r="E13367" s="139"/>
      <x:c r="F13367" s="139"/>
      <x:c r="G13367" s="139"/>
      <x:c r="H13367" s="139"/>
      <x:c r="I13367" s="266" t="n">
        <x:f>INT((ROW()-ROW($I$46))/((CARROT_CAP+1)*(MESCLUN_CAP+1)))</x:f>
        <x:v>20</x:v>
      </x:c>
      <x:c r="J13367" s="266" t="n">
        <x:f>MOD(INT((ROW()-ROW($I$46))/(MESCLUN_CAP+1)),CARROT_CAP+1)</x:f>
        <x:v>9</x:v>
      </x:c>
      <x:c r="K13367" s="266" t="n">
        <x:f>MOD(ROW()-ROW($I$46),MESCLUN_CAP+1)</x:f>
        <x:v>22</x:v>
      </x:c>
      <x:c r="L13367" s="266" t="n">
        <x:f>SUM(I13367:K13367)</x:f>
        <x:v>51</x:v>
      </x:c>
      <x:c r="M13367" s="267" t="n">
        <x:f>I13367*TOMATO_HOURS*WEEKS*(1+TOMATO_DIM)^I13367+J13367*CARROT_HOURS*WEEKS*(1+CARROT_DIM)^J13367+K13367*MESCLUN_HOURS*WEEKS*(1+MESCLUN_DIM)^K13367</x:f>
        <x:v>13747.838506682536</x:v>
      </x:c>
      <x:c r="N13367" s="267" t="n">
        <x:f>MAX(M13367-FARMER_HOURS,0)/TEMP_HOURS_PER_WORKER</x:f>
        <x:v>9.047110074085094</x:v>
      </x:c>
      <x:c r="O13367" s="268" t="n">
        <x:f>I13367*TOMATO_PRICE+J13367*CARROT_PRICE+K13367*MESCLUN_PRICE</x:f>
        <x:v>254246</x:v>
      </x:c>
      <x:c r="P13367" s="268" t="n">
        <x:f>I13367*TOMATO_FERTILIZER+J13367*CARROT_FERTILIZER+K13367*MESCLUN_FERTILIZER</x:f>
        <x:v>40920</x:v>
      </x:c>
      <x:c r="Q13367" s="268" t="n">
        <x:f>MIN(M13367,FARMER_HOURS)*FARMER_RATE+MAX(M13367-FARMER_HOURS,0)*TEMP_RATE</x:f>
        <x:v>251177.75185212735</x:v>
      </x:c>
      <x:c r="R13367" s="268" t="n">
        <x:f>O13367-P13367-Q13367-FIXED_COST</x:f>
        <x:v>-57851.751852127345</x:v>
      </x:c>
      <x:c r="S13367" s="139" t="str">
        <x:f>IF(AND(L13367&lt;=TOTAL_BED_CAP,N13367&lt;=TEMP_WORKER_CAP),"YES","NO")</x:f>
        <x:v>NO</x:v>
      </x:c>
      <x:c r="T13367" s="139" t="n">
        <x:f>IF(S13367="YES",R13367,-1E+99)</x:f>
        <x:v>-1e+99</x:v>
      </x:c>
    </x:row>
    <x:row r="13368">
      <x:c r="A13368" s="139"/>
      <x:c r="B13368" s="139"/>
      <x:c r="C13368" s="139"/>
      <x:c r="D13368" s="139"/>
      <x:c r="E13368" s="139"/>
      <x:c r="F13368" s="139"/>
      <x:c r="G13368" s="139"/>
      <x:c r="H13368" s="139"/>
      <x:c r="I13368" s="266" t="n">
        <x:f>INT((ROW()-ROW($I$46))/((CARROT_CAP+1)*(MESCLUN_CAP+1)))</x:f>
        <x:v>20</x:v>
      </x:c>
      <x:c r="J13368" s="266" t="n">
        <x:f>MOD(INT((ROW()-ROW($I$46))/(MESCLUN_CAP+1)),CARROT_CAP+1)</x:f>
        <x:v>9</x:v>
      </x:c>
      <x:c r="K13368" s="266" t="n">
        <x:f>MOD(ROW()-ROW($I$46),MESCLUN_CAP+1)</x:f>
        <x:v>23</x:v>
      </x:c>
      <x:c r="L13368" s="266" t="n">
        <x:f>SUM(I13368:K13368)</x:f>
        <x:v>52</x:v>
      </x:c>
      <x:c r="M13368" s="267" t="n">
        <x:f>I13368*TOMATO_HOURS*WEEKS*(1+TOMATO_DIM)^I13368+J13368*CARROT_HOURS*WEEKS*(1+CARROT_DIM)^J13368+K13368*MESCLUN_HOURS*WEEKS*(1+MESCLUN_DIM)^K13368</x:f>
        <x:v>13823.98509553997</x:v>
      </x:c>
      <x:c r="N13368" s="267" t="n">
        <x:f>MAX(M13368-FARMER_HOURS,0)/TEMP_HOURS_PER_WORKER</x:f>
        <x:v>9.099989649680536</x:v>
      </x:c>
      <x:c r="O13368" s="268" t="n">
        <x:f>I13368*TOMATO_PRICE+J13368*CARROT_PRICE+K13368*MESCLUN_PRICE</x:f>
        <x:v>256946</x:v>
      </x:c>
      <x:c r="P13368" s="268" t="n">
        <x:f>I13368*TOMATO_FERTILIZER+J13368*CARROT_FERTILIZER+K13368*MESCLUN_FERTILIZER</x:f>
        <x:v>41800</x:v>
      </x:c>
      <x:c r="Q13368" s="268" t="n">
        <x:f>MIN(M13368,FARMER_HOURS)*FARMER_RATE+MAX(M13368-FARMER_HOURS,0)*TEMP_RATE</x:f>
        <x:v>252499.74124201338</x:v>
      </x:c>
      <x:c r="R13368" s="268" t="n">
        <x:f>O13368-P13368-Q13368-FIXED_COST</x:f>
        <x:v>-57353.74124201338</x:v>
      </x:c>
      <x:c r="S13368" s="139" t="str">
        <x:f>IF(AND(L13368&lt;=TOTAL_BED_CAP,N13368&lt;=TEMP_WORKER_CAP),"YES","NO")</x:f>
        <x:v>NO</x:v>
      </x:c>
      <x:c r="T13368" s="139" t="n">
        <x:f>IF(S13368="YES",R13368,-1E+99)</x:f>
        <x:v>-1e+99</x:v>
      </x:c>
    </x:row>
    <x:row r="13369">
      <x:c r="A13369" s="139"/>
      <x:c r="B13369" s="139"/>
      <x:c r="C13369" s="139"/>
      <x:c r="D13369" s="139"/>
      <x:c r="E13369" s="139"/>
      <x:c r="F13369" s="139"/>
      <x:c r="G13369" s="139"/>
      <x:c r="H13369" s="139"/>
      <x:c r="I13369" s="266" t="n">
        <x:f>INT((ROW()-ROW($I$46))/((CARROT_CAP+1)*(MESCLUN_CAP+1)))</x:f>
        <x:v>20</x:v>
      </x:c>
      <x:c r="J13369" s="266" t="n">
        <x:f>MOD(INT((ROW()-ROW($I$46))/(MESCLUN_CAP+1)),CARROT_CAP+1)</x:f>
        <x:v>9</x:v>
      </x:c>
      <x:c r="K13369" s="266" t="n">
        <x:f>MOD(ROW()-ROW($I$46),MESCLUN_CAP+1)</x:f>
        <x:v>24</x:v>
      </x:c>
      <x:c r="L13369" s="266" t="n">
        <x:f>SUM(I13369:K13369)</x:f>
        <x:v>53</x:v>
      </x:c>
      <x:c r="M13369" s="267" t="n">
        <x:f>I13369*TOMATO_HOURS*WEEKS*(1+TOMATO_DIM)^I13369+J13369*CARROT_HOURS*WEEKS*(1+CARROT_DIM)^J13369+K13369*MESCLUN_HOURS*WEEKS*(1+MESCLUN_DIM)^K13369</x:f>
        <x:v>13901.832045119467</x:v>
      </x:c>
      <x:c r="N13369" s="267" t="n">
        <x:f>MAX(M13369-FARMER_HOURS,0)/TEMP_HOURS_PER_WORKER</x:f>
        <x:v>9.154050031332963</x:v>
      </x:c>
      <x:c r="O13369" s="268" t="n">
        <x:f>I13369*TOMATO_PRICE+J13369*CARROT_PRICE+K13369*MESCLUN_PRICE</x:f>
        <x:v>259646</x:v>
      </x:c>
      <x:c r="P13369" s="268" t="n">
        <x:f>I13369*TOMATO_FERTILIZER+J13369*CARROT_FERTILIZER+K13369*MESCLUN_FERTILIZER</x:f>
        <x:v>42680</x:v>
      </x:c>
      <x:c r="Q13369" s="268" t="n">
        <x:f>MIN(M13369,FARMER_HOURS)*FARMER_RATE+MAX(M13369-FARMER_HOURS,0)*TEMP_RATE</x:f>
        <x:v>253851.25078332407</x:v>
      </x:c>
      <x:c r="R13369" s="268" t="n">
        <x:f>O13369-P13369-Q13369-FIXED_COST</x:f>
        <x:v>-56885.25078332407</x:v>
      </x:c>
      <x:c r="S13369" s="139" t="str">
        <x:f>IF(AND(L13369&lt;=TOTAL_BED_CAP,N13369&lt;=TEMP_WORKER_CAP),"YES","NO")</x:f>
        <x:v>NO</x:v>
      </x:c>
      <x:c r="T13369" s="139" t="n">
        <x:f>IF(S13369="YES",R13369,-1E+99)</x:f>
        <x:v>-1e+99</x:v>
      </x:c>
    </x:row>
    <x:row r="13370">
      <x:c r="A13370" s="139"/>
      <x:c r="B13370" s="139"/>
      <x:c r="C13370" s="139"/>
      <x:c r="D13370" s="139"/>
      <x:c r="E13370" s="139"/>
      <x:c r="F13370" s="139"/>
      <x:c r="G13370" s="139"/>
      <x:c r="H13370" s="139"/>
      <x:c r="I13370" s="266" t="n">
        <x:f>INT((ROW()-ROW($I$46))/((CARROT_CAP+1)*(MESCLUN_CAP+1)))</x:f>
        <x:v>20</x:v>
      </x:c>
      <x:c r="J13370" s="266" t="n">
        <x:f>MOD(INT((ROW()-ROW($I$46))/(MESCLUN_CAP+1)),CARROT_CAP+1)</x:f>
        <x:v>9</x:v>
      </x:c>
      <x:c r="K13370" s="266" t="n">
        <x:f>MOD(ROW()-ROW($I$46),MESCLUN_CAP+1)</x:f>
        <x:v>25</x:v>
      </x:c>
      <x:c r="L13370" s="266" t="n">
        <x:f>SUM(I13370:K13370)</x:f>
        <x:v>54</x:v>
      </x:c>
      <x:c r="M13370" s="267" t="n">
        <x:f>I13370*TOMATO_HOURS*WEEKS*(1+TOMATO_DIM)^I13370+J13370*CARROT_HOURS*WEEKS*(1+CARROT_DIM)^J13370+K13370*MESCLUN_HOURS*WEEKS*(1+MESCLUN_DIM)^K13370</x:f>
        <x:v>13981.409966534564</x:v>
      </x:c>
      <x:c r="N13370" s="267" t="n">
        <x:f>MAX(M13370-FARMER_HOURS,0)/TEMP_HOURS_PER_WORKER</x:f>
        <x:v>9.209312476760115</x:v>
      </x:c>
      <x:c r="O13370" s="268" t="n">
        <x:f>I13370*TOMATO_PRICE+J13370*CARROT_PRICE+K13370*MESCLUN_PRICE</x:f>
        <x:v>262346</x:v>
      </x:c>
      <x:c r="P13370" s="268" t="n">
        <x:f>I13370*TOMATO_FERTILIZER+J13370*CARROT_FERTILIZER+K13370*MESCLUN_FERTILIZER</x:f>
        <x:v>43560</x:v>
      </x:c>
      <x:c r="Q13370" s="268" t="n">
        <x:f>MIN(M13370,FARMER_HOURS)*FARMER_RATE+MAX(M13370-FARMER_HOURS,0)*TEMP_RATE</x:f>
        <x:v>255232.81191900285</x:v>
      </x:c>
      <x:c r="R13370" s="268" t="n">
        <x:f>O13370-P13370-Q13370-FIXED_COST</x:f>
        <x:v>-56446.81191900285</x:v>
      </x:c>
      <x:c r="S13370" s="139" t="str">
        <x:f>IF(AND(L13370&lt;=TOTAL_BED_CAP,N13370&lt;=TEMP_WORKER_CAP),"YES","NO")</x:f>
        <x:v>NO</x:v>
      </x:c>
      <x:c r="T13370" s="139" t="n">
        <x:f>IF(S13370="YES",R13370,-1E+99)</x:f>
        <x:v>-1e+99</x:v>
      </x:c>
    </x:row>
    <x:row r="13371">
      <x:c r="A13371" s="139"/>
      <x:c r="B13371" s="139"/>
      <x:c r="C13371" s="139"/>
      <x:c r="D13371" s="139"/>
      <x:c r="E13371" s="139"/>
      <x:c r="F13371" s="139"/>
      <x:c r="G13371" s="139"/>
      <x:c r="H13371" s="139"/>
      <x:c r="I13371" s="266" t="n">
        <x:f>INT((ROW()-ROW($I$46))/((CARROT_CAP+1)*(MESCLUN_CAP+1)))</x:f>
        <x:v>20</x:v>
      </x:c>
      <x:c r="J13371" s="266" t="n">
        <x:f>MOD(INT((ROW()-ROW($I$46))/(MESCLUN_CAP+1)),CARROT_CAP+1)</x:f>
        <x:v>9</x:v>
      </x:c>
      <x:c r="K13371" s="266" t="n">
        <x:f>MOD(ROW()-ROW($I$46),MESCLUN_CAP+1)</x:f>
        <x:v>26</x:v>
      </x:c>
      <x:c r="L13371" s="266" t="n">
        <x:f>SUM(I13371:K13371)</x:f>
        <x:v>55</x:v>
      </x:c>
      <x:c r="M13371" s="267" t="n">
        <x:f>I13371*TOMATO_HOURS*WEEKS*(1+TOMATO_DIM)^I13371+J13371*CARROT_HOURS*WEEKS*(1+CARROT_DIM)^J13371+K13371*MESCLUN_HOURS*WEEKS*(1+MESCLUN_DIM)^K13371</x:f>
        <x:v>14062.749970495282</x:v>
      </x:c>
      <x:c r="N13371" s="267" t="n">
        <x:f>MAX(M13371-FARMER_HOURS,0)/TEMP_HOURS_PER_WORKER</x:f>
        <x:v>9.265798590621724</x:v>
      </x:c>
      <x:c r="O13371" s="268" t="n">
        <x:f>I13371*TOMATO_PRICE+J13371*CARROT_PRICE+K13371*MESCLUN_PRICE</x:f>
        <x:v>265046</x:v>
      </x:c>
      <x:c r="P13371" s="268" t="n">
        <x:f>I13371*TOMATO_FERTILIZER+J13371*CARROT_FERTILIZER+K13371*MESCLUN_FERTILIZER</x:f>
        <x:v>44440</x:v>
      </x:c>
      <x:c r="Q13371" s="268" t="n">
        <x:f>MIN(M13371,FARMER_HOURS)*FARMER_RATE+MAX(M13371-FARMER_HOURS,0)*TEMP_RATE</x:f>
        <x:v>256644.9647655431</x:v>
      </x:c>
      <x:c r="R13371" s="268" t="n">
        <x:f>O13371-P13371-Q13371-FIXED_COST</x:f>
        <x:v>-56038.96476554309</x:v>
      </x:c>
      <x:c r="S13371" s="139" t="str">
        <x:f>IF(AND(L13371&lt;=TOTAL_BED_CAP,N13371&lt;=TEMP_WORKER_CAP),"YES","NO")</x:f>
        <x:v>NO</x:v>
      </x:c>
      <x:c r="T13371" s="139" t="n">
        <x:f>IF(S13371="YES",R13371,-1E+99)</x:f>
        <x:v>-1e+99</x:v>
      </x:c>
    </x:row>
    <x:row r="13372">
      <x:c r="A13372" s="139"/>
      <x:c r="B13372" s="139"/>
      <x:c r="C13372" s="139"/>
      <x:c r="D13372" s="139"/>
      <x:c r="E13372" s="139"/>
      <x:c r="F13372" s="139"/>
      <x:c r="G13372" s="139"/>
      <x:c r="H13372" s="139"/>
      <x:c r="I13372" s="266" t="n">
        <x:f>INT((ROW()-ROW($I$46))/((CARROT_CAP+1)*(MESCLUN_CAP+1)))</x:f>
        <x:v>20</x:v>
      </x:c>
      <x:c r="J13372" s="266" t="n">
        <x:f>MOD(INT((ROW()-ROW($I$46))/(MESCLUN_CAP+1)),CARROT_CAP+1)</x:f>
        <x:v>9</x:v>
      </x:c>
      <x:c r="K13372" s="266" t="n">
        <x:f>MOD(ROW()-ROW($I$46),MESCLUN_CAP+1)</x:f>
        <x:v>27</x:v>
      </x:c>
      <x:c r="L13372" s="266" t="n">
        <x:f>SUM(I13372:K13372)</x:f>
        <x:v>56</x:v>
      </x:c>
      <x:c r="M13372" s="267" t="n">
        <x:f>I13372*TOMATO_HOURS*WEEKS*(1+TOMATO_DIM)^I13372+J13372*CARROT_HOURS*WEEKS*(1+CARROT_DIM)^J13372+K13372*MESCLUN_HOURS*WEEKS*(1+MESCLUN_DIM)^K13372</x:f>
        <x:v>14145.883675015039</x:v>
      </x:c>
      <x:c r="N13372" s="267" t="n">
        <x:f>MAX(M13372-FARMER_HOURS,0)/TEMP_HOURS_PER_WORKER</x:f>
        <x:v>9.323530329871554</x:v>
      </x:c>
      <x:c r="O13372" s="268" t="n">
        <x:f>I13372*TOMATO_PRICE+J13372*CARROT_PRICE+K13372*MESCLUN_PRICE</x:f>
        <x:v>267746</x:v>
      </x:c>
      <x:c r="P13372" s="268" t="n">
        <x:f>I13372*TOMATO_FERTILIZER+J13372*CARROT_FERTILIZER+K13372*MESCLUN_FERTILIZER</x:f>
        <x:v>45320</x:v>
      </x:c>
      <x:c r="Q13372" s="268" t="n">
        <x:f>MIN(M13372,FARMER_HOURS)*FARMER_RATE+MAX(M13372-FARMER_HOURS,0)*TEMP_RATE</x:f>
        <x:v>258088.25824678887</x:v>
      </x:c>
      <x:c r="R13372" s="268" t="n">
        <x:f>O13372-P13372-Q13372-FIXED_COST</x:f>
        <x:v>-55662.25824678887</x:v>
      </x:c>
      <x:c r="S13372" s="139" t="str">
        <x:f>IF(AND(L13372&lt;=TOTAL_BED_CAP,N13372&lt;=TEMP_WORKER_CAP),"YES","NO")</x:f>
        <x:v>NO</x:v>
      </x:c>
      <x:c r="T13372" s="139" t="n">
        <x:f>IF(S13372="YES",R13372,-1E+99)</x:f>
        <x:v>-1e+99</x:v>
      </x:c>
    </x:row>
    <x:row r="13373">
      <x:c r="A13373" s="139"/>
      <x:c r="B13373" s="139"/>
      <x:c r="C13373" s="139"/>
      <x:c r="D13373" s="139"/>
      <x:c r="E13373" s="139"/>
      <x:c r="F13373" s="139"/>
      <x:c r="G13373" s="139"/>
      <x:c r="H13373" s="139"/>
      <x:c r="I13373" s="266" t="n">
        <x:f>INT((ROW()-ROW($I$46))/((CARROT_CAP+1)*(MESCLUN_CAP+1)))</x:f>
        <x:v>20</x:v>
      </x:c>
      <x:c r="J13373" s="266" t="n">
        <x:f>MOD(INT((ROW()-ROW($I$46))/(MESCLUN_CAP+1)),CARROT_CAP+1)</x:f>
        <x:v>9</x:v>
      </x:c>
      <x:c r="K13373" s="266" t="n">
        <x:f>MOD(ROW()-ROW($I$46),MESCLUN_CAP+1)</x:f>
        <x:v>28</x:v>
      </x:c>
      <x:c r="L13373" s="266" t="n">
        <x:f>SUM(I13373:K13373)</x:f>
        <x:v>57</x:v>
      </x:c>
      <x:c r="M13373" s="267" t="n">
        <x:f>I13373*TOMATO_HOURS*WEEKS*(1+TOMATO_DIM)^I13373+J13373*CARROT_HOURS*WEEKS*(1+CARROT_DIM)^J13373+K13373*MESCLUN_HOURS*WEEKS*(1+MESCLUN_DIM)^K13373</x:f>
        <x:v>14230.843213232192</x:v>
      </x:c>
      <x:c r="N13373" s="267" t="n">
        <x:f>MAX(M13373-FARMER_HOURS,0)/TEMP_HOURS_PER_WORKER</x:f>
        <x:v>9.382530009189022</x:v>
      </x:c>
      <x:c r="O13373" s="268" t="n">
        <x:f>I13373*TOMATO_PRICE+J13373*CARROT_PRICE+K13373*MESCLUN_PRICE</x:f>
        <x:v>270446</x:v>
      </x:c>
      <x:c r="P13373" s="268" t="n">
        <x:f>I13373*TOMATO_FERTILIZER+J13373*CARROT_FERTILIZER+K13373*MESCLUN_FERTILIZER</x:f>
        <x:v>46200</x:v>
      </x:c>
      <x:c r="Q13373" s="268" t="n">
        <x:f>MIN(M13373,FARMER_HOURS)*FARMER_RATE+MAX(M13373-FARMER_HOURS,0)*TEMP_RATE</x:f>
        <x:v>259563.25022972556</x:v>
      </x:c>
      <x:c r="R13373" s="268" t="n">
        <x:f>O13373-P13373-Q13373-FIXED_COST</x:f>
        <x:v>-55317.250229725556</x:v>
      </x:c>
      <x:c r="S13373" s="139" t="str">
        <x:f>IF(AND(L13373&lt;=TOTAL_BED_CAP,N13373&lt;=TEMP_WORKER_CAP),"YES","NO")</x:f>
        <x:v>NO</x:v>
      </x:c>
      <x:c r="T13373" s="139" t="n">
        <x:f>IF(S13373="YES",R13373,-1E+99)</x:f>
        <x:v>-1e+99</x:v>
      </x:c>
    </x:row>
    <x:row r="13374">
      <x:c r="A13374" s="139"/>
      <x:c r="B13374" s="139"/>
      <x:c r="C13374" s="139"/>
      <x:c r="D13374" s="139"/>
      <x:c r="E13374" s="139"/>
      <x:c r="F13374" s="139"/>
      <x:c r="G13374" s="139"/>
      <x:c r="H13374" s="139"/>
      <x:c r="I13374" s="266" t="n">
        <x:f>INT((ROW()-ROW($I$46))/((CARROT_CAP+1)*(MESCLUN_CAP+1)))</x:f>
        <x:v>20</x:v>
      </x:c>
      <x:c r="J13374" s="266" t="n">
        <x:f>MOD(INT((ROW()-ROW($I$46))/(MESCLUN_CAP+1)),CARROT_CAP+1)</x:f>
        <x:v>9</x:v>
      </x:c>
      <x:c r="K13374" s="266" t="n">
        <x:f>MOD(ROW()-ROW($I$46),MESCLUN_CAP+1)</x:f>
        <x:v>29</x:v>
      </x:c>
      <x:c r="L13374" s="266" t="n">
        <x:f>SUM(I13374:K13374)</x:f>
        <x:v>58</x:v>
      </x:c>
      <x:c r="M13374" s="267" t="n">
        <x:f>I13374*TOMATO_HOURS*WEEKS*(1+TOMATO_DIM)^I13374+J13374*CARROT_HOURS*WEEKS*(1+CARROT_DIM)^J13374+K13374*MESCLUN_HOURS*WEEKS*(1+MESCLUN_DIM)^K13374</x:f>
        <x:v>14317.661241347845</x:v>
      </x:c>
      <x:c r="N13374" s="267" t="n">
        <x:f>MAX(M13374-FARMER_HOURS,0)/TEMP_HOURS_PER_WORKER</x:f>
        <x:v>9.442820306491559</x:v>
      </x:c>
      <x:c r="O13374" s="268" t="n">
        <x:f>I13374*TOMATO_PRICE+J13374*CARROT_PRICE+K13374*MESCLUN_PRICE</x:f>
        <x:v>273146</x:v>
      </x:c>
      <x:c r="P13374" s="268" t="n">
        <x:f>I13374*TOMATO_FERTILIZER+J13374*CARROT_FERTILIZER+K13374*MESCLUN_FERTILIZER</x:f>
        <x:v>47080</x:v>
      </x:c>
      <x:c r="Q13374" s="268" t="n">
        <x:f>MIN(M13374,FARMER_HOURS)*FARMER_RATE+MAX(M13374-FARMER_HOURS,0)*TEMP_RATE</x:f>
        <x:v>261070.50766228896</x:v>
      </x:c>
      <x:c r="R13374" s="268" t="n">
        <x:f>O13374-P13374-Q13374-FIXED_COST</x:f>
        <x:v>-55004.50766228896</x:v>
      </x:c>
      <x:c r="S13374" s="139" t="str">
        <x:f>IF(AND(L13374&lt;=TOTAL_BED_CAP,N13374&lt;=TEMP_WORKER_CAP),"YES","NO")</x:f>
        <x:v>NO</x:v>
      </x:c>
      <x:c r="T13374" s="139" t="n">
        <x:f>IF(S13374="YES",R13374,-1E+99)</x:f>
        <x:v>-1e+99</x:v>
      </x:c>
    </x:row>
    <x:row r="13375">
      <x:c r="A13375" s="139"/>
      <x:c r="B13375" s="139"/>
      <x:c r="C13375" s="139"/>
      <x:c r="D13375" s="139"/>
      <x:c r="E13375" s="139"/>
      <x:c r="F13375" s="139"/>
      <x:c r="G13375" s="139"/>
      <x:c r="H13375" s="139"/>
      <x:c r="I13375" s="266" t="n">
        <x:f>INT((ROW()-ROW($I$46))/((CARROT_CAP+1)*(MESCLUN_CAP+1)))</x:f>
        <x:v>20</x:v>
      </x:c>
      <x:c r="J13375" s="266" t="n">
        <x:f>MOD(INT((ROW()-ROW($I$46))/(MESCLUN_CAP+1)),CARROT_CAP+1)</x:f>
        <x:v>9</x:v>
      </x:c>
      <x:c r="K13375" s="266" t="n">
        <x:f>MOD(ROW()-ROW($I$46),MESCLUN_CAP+1)</x:f>
        <x:v>30</x:v>
      </x:c>
      <x:c r="L13375" s="266" t="n">
        <x:f>SUM(I13375:K13375)</x:f>
        <x:v>59</x:v>
      </x:c>
      <x:c r="M13375" s="267" t="n">
        <x:f>I13375*TOMATO_HOURS*WEEKS*(1+TOMATO_DIM)^I13375+J13375*CARROT_HOURS*WEEKS*(1+CARROT_DIM)^J13375+K13375*MESCLUN_HOURS*WEEKS*(1+MESCLUN_DIM)^K13375</x:f>
        <x:v>14406.370946681616</x:v>
      </x:c>
      <x:c r="N13375" s="267" t="n">
        <x:f>MAX(M13375-FARMER_HOURS,0)/TEMP_HOURS_PER_WORKER</x:f>
        <x:v>9.5044242685289</x:v>
      </x:c>
      <x:c r="O13375" s="268" t="n">
        <x:f>I13375*TOMATO_PRICE+J13375*CARROT_PRICE+K13375*MESCLUN_PRICE</x:f>
        <x:v>275846</x:v>
      </x:c>
      <x:c r="P13375" s="268" t="n">
        <x:f>I13375*TOMATO_FERTILIZER+J13375*CARROT_FERTILIZER+K13375*MESCLUN_FERTILIZER</x:f>
        <x:v>47960</x:v>
      </x:c>
      <x:c r="Q13375" s="268" t="n">
        <x:f>MIN(M13375,FARMER_HOURS)*FARMER_RATE+MAX(M13375-FARMER_HOURS,0)*TEMP_RATE</x:f>
        <x:v>262610.60671322246</x:v>
      </x:c>
      <x:c r="R13375" s="268" t="n">
        <x:f>O13375-P13375-Q13375-FIXED_COST</x:f>
        <x:v>-54724.606713222456</x:v>
      </x:c>
      <x:c r="S13375" s="139" t="str">
        <x:f>IF(AND(L13375&lt;=TOTAL_BED_CAP,N13375&lt;=TEMP_WORKER_CAP),"YES","NO")</x:f>
        <x:v>NO</x:v>
      </x:c>
      <x:c r="T13375" s="139" t="n">
        <x:f>IF(S13375="YES",R13375,-1E+99)</x:f>
        <x:v>-1e+99</x:v>
      </x:c>
    </x:row>
    <x:row r="13376">
      <x:c r="A13376" s="139"/>
      <x:c r="B13376" s="139"/>
      <x:c r="C13376" s="139"/>
      <x:c r="D13376" s="139"/>
      <x:c r="E13376" s="139"/>
      <x:c r="F13376" s="139"/>
      <x:c r="G13376" s="139"/>
      <x:c r="H13376" s="139"/>
      <x:c r="I13376" s="266" t="n">
        <x:f>INT((ROW()-ROW($I$46))/((CARROT_CAP+1)*(MESCLUN_CAP+1)))</x:f>
        <x:v>20</x:v>
      </x:c>
      <x:c r="J13376" s="266" t="n">
        <x:f>MOD(INT((ROW()-ROW($I$46))/(MESCLUN_CAP+1)),CARROT_CAP+1)</x:f>
        <x:v>10</x:v>
      </x:c>
      <x:c r="K13376" s="266" t="n">
        <x:f>MOD(ROW()-ROW($I$46),MESCLUN_CAP+1)</x:f>
        <x:v>0</x:v>
      </x:c>
      <x:c r="L13376" s="266" t="n">
        <x:f>SUM(I13376:K13376)</x:f>
        <x:v>30</x:v>
      </x:c>
      <x:c r="M13376" s="267" t="n">
        <x:f>I13376*TOMATO_HOURS*WEEKS*(1+TOMATO_DIM)^I13376+J13376*CARROT_HOURS*WEEKS*(1+CARROT_DIM)^J13376+K13376*MESCLUN_HOURS*WEEKS*(1+MESCLUN_DIM)^K13376</x:f>
        <x:v>12493.525272045006</x:v>
      </x:c>
      <x:c r="N13376" s="267" t="n">
        <x:f>MAX(M13376-FARMER_HOURS,0)/TEMP_HOURS_PER_WORKER</x:f>
        <x:v>8.17605921669792</x:v>
      </x:c>
      <x:c r="O13376" s="268" t="n">
        <x:f>I13376*TOMATO_PRICE+J13376*CARROT_PRICE+K13376*MESCLUN_PRICE</x:f>
        <x:v>196940</x:v>
      </x:c>
      <x:c r="P13376" s="268" t="n">
        <x:f>I13376*TOMATO_FERTILIZER+J13376*CARROT_FERTILIZER+K13376*MESCLUN_FERTILIZER</x:f>
        <x:v>22000</x:v>
      </x:c>
      <x:c r="Q13376" s="268" t="n">
        <x:f>MIN(M13376,FARMER_HOURS)*FARMER_RATE+MAX(M13376-FARMER_HOURS,0)*TEMP_RATE</x:f>
        <x:v>229401.480417448</x:v>
      </x:c>
      <x:c r="R13376" s="268" t="n">
        <x:f>O13376-P13376-Q13376-FIXED_COST</x:f>
        <x:v>-74461.48041744801</x:v>
      </x:c>
      <x:c r="S13376" s="139" t="str">
        <x:f>IF(AND(L13376&lt;=TOTAL_BED_CAP,N13376&lt;=TEMP_WORKER_CAP),"YES","NO")</x:f>
        <x:v>NO</x:v>
      </x:c>
      <x:c r="T13376" s="139" t="n">
        <x:f>IF(S13376="YES",R13376,-1E+99)</x:f>
        <x:v>-1e+99</x:v>
      </x:c>
    </x:row>
    <x:row r="13377">
      <x:c r="A13377" s="139"/>
      <x:c r="B13377" s="139"/>
      <x:c r="C13377" s="139"/>
      <x:c r="D13377" s="139"/>
      <x:c r="E13377" s="139"/>
      <x:c r="F13377" s="139"/>
      <x:c r="G13377" s="139"/>
      <x:c r="H13377" s="139"/>
      <x:c r="I13377" s="266" t="n">
        <x:f>INT((ROW()-ROW($I$46))/((CARROT_CAP+1)*(MESCLUN_CAP+1)))</x:f>
        <x:v>20</x:v>
      </x:c>
      <x:c r="J13377" s="266" t="n">
        <x:f>MOD(INT((ROW()-ROW($I$46))/(MESCLUN_CAP+1)),CARROT_CAP+1)</x:f>
        <x:v>10</x:v>
      </x:c>
      <x:c r="K13377" s="266" t="n">
        <x:f>MOD(ROW()-ROW($I$46),MESCLUN_CAP+1)</x:f>
        <x:v>1</x:v>
      </x:c>
      <x:c r="L13377" s="266" t="n">
        <x:f>SUM(I13377:K13377)</x:f>
        <x:v>31</x:v>
      </x:c>
      <x:c r="M13377" s="267" t="n">
        <x:f>I13377*TOMATO_HOURS*WEEKS*(1+TOMATO_DIM)^I13377+J13377*CARROT_HOURS*WEEKS*(1+CARROT_DIM)^J13377+K13377*MESCLUN_HOURS*WEEKS*(1+MESCLUN_DIM)^K13377</x:f>
        <x:v>12539.087772045006</x:v>
      </x:c>
      <x:c r="N13377" s="267" t="n">
        <x:f>MAX(M13377-FARMER_HOURS,0)/TEMP_HOURS_PER_WORKER</x:f>
        <x:v>8.20769984169792</x:v>
      </x:c>
      <x:c r="O13377" s="268" t="n">
        <x:f>I13377*TOMATO_PRICE+J13377*CARROT_PRICE+K13377*MESCLUN_PRICE</x:f>
        <x:v>199640</x:v>
      </x:c>
      <x:c r="P13377" s="268" t="n">
        <x:f>I13377*TOMATO_FERTILIZER+J13377*CARROT_FERTILIZER+K13377*MESCLUN_FERTILIZER</x:f>
        <x:v>22880</x:v>
      </x:c>
      <x:c r="Q13377" s="268" t="n">
        <x:f>MIN(M13377,FARMER_HOURS)*FARMER_RATE+MAX(M13377-FARMER_HOURS,0)*TEMP_RATE</x:f>
        <x:v>230192.496042448</x:v>
      </x:c>
      <x:c r="R13377" s="268" t="n">
        <x:f>O13377-P13377-Q13377-FIXED_COST</x:f>
        <x:v>-73432.49604244801</x:v>
      </x:c>
      <x:c r="S13377" s="139" t="str">
        <x:f>IF(AND(L13377&lt;=TOTAL_BED_CAP,N13377&lt;=TEMP_WORKER_CAP),"YES","NO")</x:f>
        <x:v>NO</x:v>
      </x:c>
      <x:c r="T13377" s="139" t="n">
        <x:f>IF(S13377="YES",R13377,-1E+99)</x:f>
        <x:v>-1e+99</x:v>
      </x:c>
    </x:row>
    <x:row r="13378">
      <x:c r="A13378" s="139"/>
      <x:c r="B13378" s="139"/>
      <x:c r="C13378" s="139"/>
      <x:c r="D13378" s="139"/>
      <x:c r="E13378" s="139"/>
      <x:c r="F13378" s="139"/>
      <x:c r="G13378" s="139"/>
      <x:c r="H13378" s="139"/>
      <x:c r="I13378" s="266" t="n">
        <x:f>INT((ROW()-ROW($I$46))/((CARROT_CAP+1)*(MESCLUN_CAP+1)))</x:f>
        <x:v>20</x:v>
      </x:c>
      <x:c r="J13378" s="266" t="n">
        <x:f>MOD(INT((ROW()-ROW($I$46))/(MESCLUN_CAP+1)),CARROT_CAP+1)</x:f>
        <x:v>10</x:v>
      </x:c>
      <x:c r="K13378" s="266" t="n">
        <x:f>MOD(ROW()-ROW($I$46),MESCLUN_CAP+1)</x:f>
        <x:v>2</x:v>
      </x:c>
      <x:c r="L13378" s="266" t="n">
        <x:f>SUM(I13378:K13378)</x:f>
        <x:v>32</x:v>
      </x:c>
      <x:c r="M13378" s="267" t="n">
        <x:f>I13378*TOMATO_HOURS*WEEKS*(1+TOMATO_DIM)^I13378+J13378*CARROT_HOURS*WEEKS*(1+CARROT_DIM)^J13378+K13378*MESCLUN_HOURS*WEEKS*(1+MESCLUN_DIM)^K13378</x:f>
        <x:v>12585.789334545007</x:v>
      </x:c>
      <x:c r="N13378" s="267" t="n">
        <x:f>MAX(M13378-FARMER_HOURS,0)/TEMP_HOURS_PER_WORKER</x:f>
        <x:v>8.240131482322921</x:v>
      </x:c>
      <x:c r="O13378" s="268" t="n">
        <x:f>I13378*TOMATO_PRICE+J13378*CARROT_PRICE+K13378*MESCLUN_PRICE</x:f>
        <x:v>202340</x:v>
      </x:c>
      <x:c r="P13378" s="268" t="n">
        <x:f>I13378*TOMATO_FERTILIZER+J13378*CARROT_FERTILIZER+K13378*MESCLUN_FERTILIZER</x:f>
        <x:v>23760</x:v>
      </x:c>
      <x:c r="Q13378" s="268" t="n">
        <x:f>MIN(M13378,FARMER_HOURS)*FARMER_RATE+MAX(M13378-FARMER_HOURS,0)*TEMP_RATE</x:f>
        <x:v>231003.28705807304</x:v>
      </x:c>
      <x:c r="R13378" s="268" t="n">
        <x:f>O13378-P13378-Q13378-FIXED_COST</x:f>
        <x:v>-72423.28705807304</x:v>
      </x:c>
      <x:c r="S13378" s="139" t="str">
        <x:f>IF(AND(L13378&lt;=TOTAL_BED_CAP,N13378&lt;=TEMP_WORKER_CAP),"YES","NO")</x:f>
        <x:v>NO</x:v>
      </x:c>
      <x:c r="T13378" s="139" t="n">
        <x:f>IF(S13378="YES",R13378,-1E+99)</x:f>
        <x:v>-1e+99</x:v>
      </x:c>
    </x:row>
    <x:row r="13379">
      <x:c r="A13379" s="139"/>
      <x:c r="B13379" s="139"/>
      <x:c r="C13379" s="139"/>
      <x:c r="D13379" s="139"/>
      <x:c r="E13379" s="139"/>
      <x:c r="F13379" s="139"/>
      <x:c r="G13379" s="139"/>
      <x:c r="H13379" s="139"/>
      <x:c r="I13379" s="266" t="n">
        <x:f>INT((ROW()-ROW($I$46))/((CARROT_CAP+1)*(MESCLUN_CAP+1)))</x:f>
        <x:v>20</x:v>
      </x:c>
      <x:c r="J13379" s="266" t="n">
        <x:f>MOD(INT((ROW()-ROW($I$46))/(MESCLUN_CAP+1)),CARROT_CAP+1)</x:f>
        <x:v>10</x:v>
      </x:c>
      <x:c r="K13379" s="266" t="n">
        <x:f>MOD(ROW()-ROW($I$46),MESCLUN_CAP+1)</x:f>
        <x:v>3</x:v>
      </x:c>
      <x:c r="L13379" s="266" t="n">
        <x:f>SUM(I13379:K13379)</x:f>
        <x:v>33</x:v>
      </x:c>
      <x:c r="M13379" s="267" t="n">
        <x:f>I13379*TOMATO_HOURS*WEEKS*(1+TOMATO_DIM)^I13379+J13379*CARROT_HOURS*WEEKS*(1+CARROT_DIM)^J13379+K13379*MESCLUN_HOURS*WEEKS*(1+MESCLUN_DIM)^K13379</x:f>
        <x:v>12633.651316966881</x:v>
      </x:c>
      <x:c r="N13379" s="267" t="n">
        <x:f>MAX(M13379-FARMER_HOURS,0)/TEMP_HOURS_PER_WORKER</x:f>
        <x:v>8.27336897011589</x:v>
      </x:c>
      <x:c r="O13379" s="268" t="n">
        <x:f>I13379*TOMATO_PRICE+J13379*CARROT_PRICE+K13379*MESCLUN_PRICE</x:f>
        <x:v>205040</x:v>
      </x:c>
      <x:c r="P13379" s="268" t="n">
        <x:f>I13379*TOMATO_FERTILIZER+J13379*CARROT_FERTILIZER+K13379*MESCLUN_FERTILIZER</x:f>
        <x:v>24640</x:v>
      </x:c>
      <x:c r="Q13379" s="268" t="n">
        <x:f>MIN(M13379,FARMER_HOURS)*FARMER_RATE+MAX(M13379-FARMER_HOURS,0)*TEMP_RATE</x:f>
        <x:v>231834.22425289726</x:v>
      </x:c>
      <x:c r="R13379" s="268" t="n">
        <x:f>O13379-P13379-Q13379-FIXED_COST</x:f>
        <x:v>-71434.22425289726</x:v>
      </x:c>
      <x:c r="S13379" s="139" t="str">
        <x:f>IF(AND(L13379&lt;=TOTAL_BED_CAP,N13379&lt;=TEMP_WORKER_CAP),"YES","NO")</x:f>
        <x:v>NO</x:v>
      </x:c>
      <x:c r="T13379" s="139" t="n">
        <x:f>IF(S13379="YES",R13379,-1E+99)</x:f>
        <x:v>-1e+99</x:v>
      </x:c>
    </x:row>
    <x:row r="13380">
      <x:c r="A13380" s="139"/>
      <x:c r="B13380" s="139"/>
      <x:c r="C13380" s="139"/>
      <x:c r="D13380" s="139"/>
      <x:c r="E13380" s="139"/>
      <x:c r="F13380" s="139"/>
      <x:c r="G13380" s="139"/>
      <x:c r="H13380" s="139"/>
      <x:c r="I13380" s="266" t="n">
        <x:f>INT((ROW()-ROW($I$46))/((CARROT_CAP+1)*(MESCLUN_CAP+1)))</x:f>
        <x:v>20</x:v>
      </x:c>
      <x:c r="J13380" s="266" t="n">
        <x:f>MOD(INT((ROW()-ROW($I$46))/(MESCLUN_CAP+1)),CARROT_CAP+1)</x:f>
        <x:v>10</x:v>
      </x:c>
      <x:c r="K13380" s="266" t="n">
        <x:f>MOD(ROW()-ROW($I$46),MESCLUN_CAP+1)</x:f>
        <x:v>4</x:v>
      </x:c>
      <x:c r="L13380" s="266" t="n">
        <x:f>SUM(I13380:K13380)</x:f>
        <x:v>34</x:v>
      </x:c>
      <x:c r="M13380" s="267" t="n">
        <x:f>I13380*TOMATO_HOURS*WEEKS*(1+TOMATO_DIM)^I13380+J13380*CARROT_HOURS*WEEKS*(1+CARROT_DIM)^J13380+K13380*MESCLUN_HOURS*WEEKS*(1+MESCLUN_DIM)^K13380</x:f>
        <x:v>12682.695432689537</x:v>
      </x:c>
      <x:c r="N13380" s="267" t="n">
        <x:f>MAX(M13380-FARMER_HOURS,0)/TEMP_HOURS_PER_WORKER</x:f>
        <x:v>8.307427383812179</x:v>
      </x:c>
      <x:c r="O13380" s="268" t="n">
        <x:f>I13380*TOMATO_PRICE+J13380*CARROT_PRICE+K13380*MESCLUN_PRICE</x:f>
        <x:v>207740</x:v>
      </x:c>
      <x:c r="P13380" s="268" t="n">
        <x:f>I13380*TOMATO_FERTILIZER+J13380*CARROT_FERTILIZER+K13380*MESCLUN_FERTILIZER</x:f>
        <x:v>25520</x:v>
      </x:c>
      <x:c r="Q13380" s="268" t="n">
        <x:f>MIN(M13380,FARMER_HOURS)*FARMER_RATE+MAX(M13380-FARMER_HOURS,0)*TEMP_RATE</x:f>
        <x:v>232685.68459530445</x:v>
      </x:c>
      <x:c r="R13380" s="268" t="n">
        <x:f>O13380-P13380-Q13380-FIXED_COST</x:f>
        <x:v>-70465.68459530445</x:v>
      </x:c>
      <x:c r="S13380" s="139" t="str">
        <x:f>IF(AND(L13380&lt;=TOTAL_BED_CAP,N13380&lt;=TEMP_WORKER_CAP),"YES","NO")</x:f>
        <x:v>NO</x:v>
      </x:c>
      <x:c r="T13380" s="139" t="n">
        <x:f>IF(S13380="YES",R13380,-1E+99)</x:f>
        <x:v>-1e+99</x:v>
      </x:c>
    </x:row>
    <x:row r="13381">
      <x:c r="A13381" s="139"/>
      <x:c r="B13381" s="139"/>
      <x:c r="C13381" s="139"/>
      <x:c r="D13381" s="139"/>
      <x:c r="E13381" s="139"/>
      <x:c r="F13381" s="139"/>
      <x:c r="G13381" s="139"/>
      <x:c r="H13381" s="139"/>
      <x:c r="I13381" s="266" t="n">
        <x:f>INT((ROW()-ROW($I$46))/((CARROT_CAP+1)*(MESCLUN_CAP+1)))</x:f>
        <x:v>20</x:v>
      </x:c>
      <x:c r="J13381" s="266" t="n">
        <x:f>MOD(INT((ROW()-ROW($I$46))/(MESCLUN_CAP+1)),CARROT_CAP+1)</x:f>
        <x:v>10</x:v>
      </x:c>
      <x:c r="K13381" s="266" t="n">
        <x:f>MOD(ROW()-ROW($I$46),MESCLUN_CAP+1)</x:f>
        <x:v>5</x:v>
      </x:c>
      <x:c r="L13381" s="266" t="n">
        <x:f>SUM(I13381:K13381)</x:f>
        <x:v>35</x:v>
      </x:c>
      <x:c r="M13381" s="267" t="n">
        <x:f>I13381*TOMATO_HOURS*WEEKS*(1+TOMATO_DIM)^I13381+J13381*CARROT_HOURS*WEEKS*(1+CARROT_DIM)^J13381+K13381*MESCLUN_HOURS*WEEKS*(1+MESCLUN_DIM)^K13381</x:f>
        <x:v>12732.94375661074</x:v>
      </x:c>
      <x:c r="N13381" s="267" t="n">
        <x:f>MAX(M13381-FARMER_HOURS,0)/TEMP_HOURS_PER_WORKER</x:f>
        <x:v>8.342322053201903</x:v>
      </x:c>
      <x:c r="O13381" s="268" t="n">
        <x:f>I13381*TOMATO_PRICE+J13381*CARROT_PRICE+K13381*MESCLUN_PRICE</x:f>
        <x:v>210440</x:v>
      </x:c>
      <x:c r="P13381" s="268" t="n">
        <x:f>I13381*TOMATO_FERTILIZER+J13381*CARROT_FERTILIZER+K13381*MESCLUN_FERTILIZER</x:f>
        <x:v>26400</x:v>
      </x:c>
      <x:c r="Q13381" s="268" t="n">
        <x:f>MIN(M13381,FARMER_HOURS)*FARMER_RATE+MAX(M13381-FARMER_HOURS,0)*TEMP_RATE</x:f>
        <x:v>233558.05133004757</x:v>
      </x:c>
      <x:c r="R13381" s="268" t="n">
        <x:f>O13381-P13381-Q13381-FIXED_COST</x:f>
        <x:v>-69518.05133004757</x:v>
      </x:c>
      <x:c r="S13381" s="139" t="str">
        <x:f>IF(AND(L13381&lt;=TOTAL_BED_CAP,N13381&lt;=TEMP_WORKER_CAP),"YES","NO")</x:f>
        <x:v>NO</x:v>
      </x:c>
      <x:c r="T13381" s="139" t="n">
        <x:f>IF(S13381="YES",R13381,-1E+99)</x:f>
        <x:v>-1e+99</x:v>
      </x:c>
    </x:row>
    <x:row r="13382">
      <x:c r="A13382" s="139"/>
      <x:c r="B13382" s="139"/>
      <x:c r="C13382" s="139"/>
      <x:c r="D13382" s="139"/>
      <x:c r="E13382" s="139"/>
      <x:c r="F13382" s="139"/>
      <x:c r="G13382" s="139"/>
      <x:c r="H13382" s="139"/>
      <x:c r="I13382" s="266" t="n">
        <x:f>INT((ROW()-ROW($I$46))/((CARROT_CAP+1)*(MESCLUN_CAP+1)))</x:f>
        <x:v>20</x:v>
      </x:c>
      <x:c r="J13382" s="266" t="n">
        <x:f>MOD(INT((ROW()-ROW($I$46))/(MESCLUN_CAP+1)),CARROT_CAP+1)</x:f>
        <x:v>10</x:v>
      </x:c>
      <x:c r="K13382" s="266" t="n">
        <x:f>MOD(ROW()-ROW($I$46),MESCLUN_CAP+1)</x:f>
        <x:v>6</x:v>
      </x:c>
      <x:c r="L13382" s="266" t="n">
        <x:f>SUM(I13382:K13382)</x:f>
        <x:v>36</x:v>
      </x:c>
      <x:c r="M13382" s="267" t="n">
        <x:f>I13382*TOMATO_HOURS*WEEKS*(1+TOMATO_DIM)^I13382+J13382*CARROT_HOURS*WEEKS*(1+CARROT_DIM)^J13382+K13382*MESCLUN_HOURS*WEEKS*(1+MESCLUN_DIM)^K13382</x:f>
        <x:v>12784.418730792375</x:v>
      </x:c>
      <x:c r="N13382" s="267" t="n">
        <x:f>MAX(M13382-FARMER_HOURS,0)/TEMP_HOURS_PER_WORKER</x:f>
        <x:v>8.37806856305026</x:v>
      </x:c>
      <x:c r="O13382" s="268" t="n">
        <x:f>I13382*TOMATO_PRICE+J13382*CARROT_PRICE+K13382*MESCLUN_PRICE</x:f>
        <x:v>213140</x:v>
      </x:c>
      <x:c r="P13382" s="268" t="n">
        <x:f>I13382*TOMATO_FERTILIZER+J13382*CARROT_FERTILIZER+K13382*MESCLUN_FERTILIZER</x:f>
        <x:v>27280</x:v>
      </x:c>
      <x:c r="Q13382" s="268" t="n">
        <x:f>MIN(M13382,FARMER_HOURS)*FARMER_RATE+MAX(M13382-FARMER_HOURS,0)*TEMP_RATE</x:f>
        <x:v>234451.7140762565</x:v>
      </x:c>
      <x:c r="R13382" s="268" t="n">
        <x:f>O13382-P13382-Q13382-FIXED_COST</x:f>
        <x:v>-68591.7140762565</x:v>
      </x:c>
      <x:c r="S13382" s="139" t="str">
        <x:f>IF(AND(L13382&lt;=TOTAL_BED_CAP,N13382&lt;=TEMP_WORKER_CAP),"YES","NO")</x:f>
        <x:v>NO</x:v>
      </x:c>
      <x:c r="T13382" s="139" t="n">
        <x:f>IF(S13382="YES",R13382,-1E+99)</x:f>
        <x:v>-1e+99</x:v>
      </x:c>
    </x:row>
    <x:row r="13383">
      <x:c r="A13383" s="139"/>
      <x:c r="B13383" s="139"/>
      <x:c r="C13383" s="139"/>
      <x:c r="D13383" s="139"/>
      <x:c r="E13383" s="139"/>
      <x:c r="F13383" s="139"/>
      <x:c r="G13383" s="139"/>
      <x:c r="H13383" s="139"/>
      <x:c r="I13383" s="266" t="n">
        <x:f>INT((ROW()-ROW($I$46))/((CARROT_CAP+1)*(MESCLUN_CAP+1)))</x:f>
        <x:v>20</x:v>
      </x:c>
      <x:c r="J13383" s="266" t="n">
        <x:f>MOD(INT((ROW()-ROW($I$46))/(MESCLUN_CAP+1)),CARROT_CAP+1)</x:f>
        <x:v>10</x:v>
      </x:c>
      <x:c r="K13383" s="266" t="n">
        <x:f>MOD(ROW()-ROW($I$46),MESCLUN_CAP+1)</x:f>
        <x:v>7</x:v>
      </x:c>
      <x:c r="L13383" s="266" t="n">
        <x:f>SUM(I13383:K13383)</x:f>
        <x:v>37</x:v>
      </x:c>
      <x:c r="M13383" s="267" t="n">
        <x:f>I13383*TOMATO_HOURS*WEEKS*(1+TOMATO_DIM)^I13383+J13383*CARROT_HOURS*WEEKS*(1+CARROT_DIM)^J13383+K13383*MESCLUN_HOURS*WEEKS*(1+MESCLUN_DIM)^K13383</x:f>
        <x:v>12837.143170190335</x:v>
      </x:c>
      <x:c r="N13383" s="267" t="n">
        <x:f>MAX(M13383-FARMER_HOURS,0)/TEMP_HOURS_PER_WORKER</x:f>
        <x:v>8.414682757076621</x:v>
      </x:c>
      <x:c r="O13383" s="268" t="n">
        <x:f>I13383*TOMATO_PRICE+J13383*CARROT_PRICE+K13383*MESCLUN_PRICE</x:f>
        <x:v>215840</x:v>
      </x:c>
      <x:c r="P13383" s="268" t="n">
        <x:f>I13383*TOMATO_FERTILIZER+J13383*CARROT_FERTILIZER+K13383*MESCLUN_FERTILIZER</x:f>
        <x:v>28160</x:v>
      </x:c>
      <x:c r="Q13383" s="268" t="n">
        <x:f>MIN(M13383,FARMER_HOURS)*FARMER_RATE+MAX(M13383-FARMER_HOURS,0)*TEMP_RATE</x:f>
        <x:v>235367.06892691553</x:v>
      </x:c>
      <x:c r="R13383" s="268" t="n">
        <x:f>O13383-P13383-Q13383-FIXED_COST</x:f>
        <x:v>-67687.06892691553</x:v>
      </x:c>
      <x:c r="S13383" s="139" t="str">
        <x:f>IF(AND(L13383&lt;=TOTAL_BED_CAP,N13383&lt;=TEMP_WORKER_CAP),"YES","NO")</x:f>
        <x:v>NO</x:v>
      </x:c>
      <x:c r="T13383" s="139" t="n">
        <x:f>IF(S13383="YES",R13383,-1E+99)</x:f>
        <x:v>-1e+99</x:v>
      </x:c>
    </x:row>
    <x:row r="13384">
      <x:c r="A13384" s="139"/>
      <x:c r="B13384" s="139"/>
      <x:c r="C13384" s="139"/>
      <x:c r="D13384" s="139"/>
      <x:c r="E13384" s="139"/>
      <x:c r="F13384" s="139"/>
      <x:c r="G13384" s="139"/>
      <x:c r="H13384" s="139"/>
      <x:c r="I13384" s="266" t="n">
        <x:f>INT((ROW()-ROW($I$46))/((CARROT_CAP+1)*(MESCLUN_CAP+1)))</x:f>
        <x:v>20</x:v>
      </x:c>
      <x:c r="J13384" s="266" t="n">
        <x:f>MOD(INT((ROW()-ROW($I$46))/(MESCLUN_CAP+1)),CARROT_CAP+1)</x:f>
        <x:v>10</x:v>
      </x:c>
      <x:c r="K13384" s="266" t="n">
        <x:f>MOD(ROW()-ROW($I$46),MESCLUN_CAP+1)</x:f>
        <x:v>8</x:v>
      </x:c>
      <x:c r="L13384" s="266" t="n">
        <x:f>SUM(I13384:K13384)</x:f>
        <x:v>38</x:v>
      </x:c>
      <x:c r="M13384" s="267" t="n">
        <x:f>I13384*TOMATO_HOURS*WEEKS*(1+TOMATO_DIM)^I13384+J13384*CARROT_HOURS*WEEKS*(1+CARROT_DIM)^J13384+K13384*MESCLUN_HOURS*WEEKS*(1+MESCLUN_DIM)^K13384</x:f>
        <x:v>12891.140268470315</x:v>
      </x:c>
      <x:c r="N13384" s="267" t="n">
        <x:f>MAX(M13384-FARMER_HOURS,0)/TEMP_HOURS_PER_WORKER</x:f>
        <x:v>8.452180741993274</x:v>
      </x:c>
      <x:c r="O13384" s="268" t="n">
        <x:f>I13384*TOMATO_PRICE+J13384*CARROT_PRICE+K13384*MESCLUN_PRICE</x:f>
        <x:v>218540</x:v>
      </x:c>
      <x:c r="P13384" s="268" t="n">
        <x:f>I13384*TOMATO_FERTILIZER+J13384*CARROT_FERTILIZER+K13384*MESCLUN_FERTILIZER</x:f>
        <x:v>29040</x:v>
      </x:c>
      <x:c r="Q13384" s="268" t="n">
        <x:f>MIN(M13384,FARMER_HOURS)*FARMER_RATE+MAX(M13384-FARMER_HOURS,0)*TEMP_RATE</x:f>
        <x:v>236304.51854983185</x:v>
      </x:c>
      <x:c r="R13384" s="268" t="n">
        <x:f>O13384-P13384-Q13384-FIXED_COST</x:f>
        <x:v>-66804.51854983185</x:v>
      </x:c>
      <x:c r="S13384" s="139" t="str">
        <x:f>IF(AND(L13384&lt;=TOTAL_BED_CAP,N13384&lt;=TEMP_WORKER_CAP),"YES","NO")</x:f>
        <x:v>NO</x:v>
      </x:c>
      <x:c r="T13384" s="139" t="n">
        <x:f>IF(S13384="YES",R13384,-1E+99)</x:f>
        <x:v>-1e+99</x:v>
      </x:c>
    </x:row>
    <x:row r="13385">
      <x:c r="A13385" s="139"/>
      <x:c r="B13385" s="139"/>
      <x:c r="C13385" s="139"/>
      <x:c r="D13385" s="139"/>
      <x:c r="E13385" s="139"/>
      <x:c r="F13385" s="139"/>
      <x:c r="G13385" s="139"/>
      <x:c r="H13385" s="139"/>
      <x:c r="I13385" s="266" t="n">
        <x:f>INT((ROW()-ROW($I$46))/((CARROT_CAP+1)*(MESCLUN_CAP+1)))</x:f>
        <x:v>20</x:v>
      </x:c>
      <x:c r="J13385" s="266" t="n">
        <x:f>MOD(INT((ROW()-ROW($I$46))/(MESCLUN_CAP+1)),CARROT_CAP+1)</x:f>
        <x:v>10</x:v>
      </x:c>
      <x:c r="K13385" s="266" t="n">
        <x:f>MOD(ROW()-ROW($I$46),MESCLUN_CAP+1)</x:f>
        <x:v>9</x:v>
      </x:c>
      <x:c r="L13385" s="266" t="n">
        <x:f>SUM(I13385:K13385)</x:f>
        <x:v>39</x:v>
      </x:c>
      <x:c r="M13385" s="267" t="n">
        <x:f>I13385*TOMATO_HOURS*WEEKS*(1+TOMATO_DIM)^I13385+J13385*CARROT_HOURS*WEEKS*(1+CARROT_DIM)^J13385+K13385*MESCLUN_HOURS*WEEKS*(1+MESCLUN_DIM)^K13385</x:f>
        <x:v>12946.43360391071</x:v>
      </x:c>
      <x:c r="N13385" s="267" t="n">
        <x:f>MAX(M13385-FARMER_HOURS,0)/TEMP_HOURS_PER_WORKER</x:f>
        <x:v>8.49057889160466</x:v>
      </x:c>
      <x:c r="O13385" s="268" t="n">
        <x:f>I13385*TOMATO_PRICE+J13385*CARROT_PRICE+K13385*MESCLUN_PRICE</x:f>
        <x:v>221240</x:v>
      </x:c>
      <x:c r="P13385" s="268" t="n">
        <x:f>I13385*TOMATO_FERTILIZER+J13385*CARROT_FERTILIZER+K13385*MESCLUN_FERTILIZER</x:f>
        <x:v>29920</x:v>
      </x:c>
      <x:c r="Q13385" s="268" t="n">
        <x:f>MIN(M13385,FARMER_HOURS)*FARMER_RATE+MAX(M13385-FARMER_HOURS,0)*TEMP_RATE</x:f>
        <x:v>237264.47229011648</x:v>
      </x:c>
      <x:c r="R13385" s="268" t="n">
        <x:f>O13385-P13385-Q13385-FIXED_COST</x:f>
        <x:v>-65944.47229011648</x:v>
      </x:c>
      <x:c r="S13385" s="139" t="str">
        <x:f>IF(AND(L13385&lt;=TOTAL_BED_CAP,N13385&lt;=TEMP_WORKER_CAP),"YES","NO")</x:f>
        <x:v>NO</x:v>
      </x:c>
      <x:c r="T13385" s="139" t="n">
        <x:f>IF(S13385="YES",R13385,-1E+99)</x:f>
        <x:v>-1e+99</x:v>
      </x:c>
    </x:row>
    <x:row r="13386">
      <x:c r="A13386" s="139"/>
      <x:c r="B13386" s="139"/>
      <x:c r="C13386" s="139"/>
      <x:c r="D13386" s="139"/>
      <x:c r="E13386" s="139"/>
      <x:c r="F13386" s="139"/>
      <x:c r="G13386" s="139"/>
      <x:c r="H13386" s="139"/>
      <x:c r="I13386" s="266" t="n">
        <x:f>INT((ROW()-ROW($I$46))/((CARROT_CAP+1)*(MESCLUN_CAP+1)))</x:f>
        <x:v>20</x:v>
      </x:c>
      <x:c r="J13386" s="266" t="n">
        <x:f>MOD(INT((ROW()-ROW($I$46))/(MESCLUN_CAP+1)),CARROT_CAP+1)</x:f>
        <x:v>10</x:v>
      </x:c>
      <x:c r="K13386" s="266" t="n">
        <x:f>MOD(ROW()-ROW($I$46),MESCLUN_CAP+1)</x:f>
        <x:v>10</x:v>
      </x:c>
      <x:c r="L13386" s="266" t="n">
        <x:f>SUM(I13386:K13386)</x:f>
        <x:v>40</x:v>
      </x:c>
      <x:c r="M13386" s="267" t="n">
        <x:f>I13386*TOMATO_HOURS*WEEKS*(1+TOMATO_DIM)^I13386+J13386*CARROT_HOURS*WEEKS*(1+CARROT_DIM)^J13386+K13386*MESCLUN_HOURS*WEEKS*(1+MESCLUN_DIM)^K13386</x:f>
        <x:v>13003.04714539392</x:v>
      </x:c>
      <x:c r="N13386" s="267" t="n">
        <x:f>MAX(M13386-FARMER_HOURS,0)/TEMP_HOURS_PER_WORKER</x:f>
        <x:v>8.529893850968001</x:v>
      </x:c>
      <x:c r="O13386" s="268" t="n">
        <x:f>I13386*TOMATO_PRICE+J13386*CARROT_PRICE+K13386*MESCLUN_PRICE</x:f>
        <x:v>223940</x:v>
      </x:c>
      <x:c r="P13386" s="268" t="n">
        <x:f>I13386*TOMATO_FERTILIZER+J13386*CARROT_FERTILIZER+K13386*MESCLUN_FERTILIZER</x:f>
        <x:v>30800</x:v>
      </x:c>
      <x:c r="Q13386" s="268" t="n">
        <x:f>MIN(M13386,FARMER_HOURS)*FARMER_RATE+MAX(M13386-FARMER_HOURS,0)*TEMP_RATE</x:f>
        <x:v>238247.3462742</x:v>
      </x:c>
      <x:c r="R13386" s="268" t="n">
        <x:f>O13386-P13386-Q13386-FIXED_COST</x:f>
        <x:v>-65107.34627420001</x:v>
      </x:c>
      <x:c r="S13386" s="139" t="str">
        <x:f>IF(AND(L13386&lt;=TOTAL_BED_CAP,N13386&lt;=TEMP_WORKER_CAP),"YES","NO")</x:f>
        <x:v>NO</x:v>
      </x:c>
      <x:c r="T13386" s="139" t="n">
        <x:f>IF(S13386="YES",R13386,-1E+99)</x:f>
        <x:v>-1e+99</x:v>
      </x:c>
    </x:row>
    <x:row r="13387">
      <x:c r="A13387" s="139"/>
      <x:c r="B13387" s="139"/>
      <x:c r="C13387" s="139"/>
      <x:c r="D13387" s="139"/>
      <x:c r="E13387" s="139"/>
      <x:c r="F13387" s="139"/>
      <x:c r="G13387" s="139"/>
      <x:c r="H13387" s="139"/>
      <x:c r="I13387" s="266" t="n">
        <x:f>INT((ROW()-ROW($I$46))/((CARROT_CAP+1)*(MESCLUN_CAP+1)))</x:f>
        <x:v>20</x:v>
      </x:c>
      <x:c r="J13387" s="266" t="n">
        <x:f>MOD(INT((ROW()-ROW($I$46))/(MESCLUN_CAP+1)),CARROT_CAP+1)</x:f>
        <x:v>10</x:v>
      </x:c>
      <x:c r="K13387" s="266" t="n">
        <x:f>MOD(ROW()-ROW($I$46),MESCLUN_CAP+1)</x:f>
        <x:v>11</x:v>
      </x:c>
      <x:c r="L13387" s="266" t="n">
        <x:f>SUM(I13387:K13387)</x:f>
        <x:v>41</x:v>
      </x:c>
      <x:c r="M13387" s="267" t="n">
        <x:f>I13387*TOMATO_HOURS*WEEKS*(1+TOMATO_DIM)^I13387+J13387*CARROT_HOURS*WEEKS*(1+CARROT_DIM)^J13387+K13387*MESCLUN_HOURS*WEEKS*(1+MESCLUN_DIM)^K13387</x:f>
        <x:v>13061.005258487361</x:v>
      </x:c>
      <x:c r="N13387" s="267" t="n">
        <x:f>MAX(M13387-FARMER_HOURS,0)/TEMP_HOURS_PER_WORKER</x:f>
        <x:v>8.570142540616223</x:v>
      </x:c>
      <x:c r="O13387" s="268" t="n">
        <x:f>I13387*TOMATO_PRICE+J13387*CARROT_PRICE+K13387*MESCLUN_PRICE</x:f>
        <x:v>226640</x:v>
      </x:c>
      <x:c r="P13387" s="268" t="n">
        <x:f>I13387*TOMATO_FERTILIZER+J13387*CARROT_FERTILIZER+K13387*MESCLUN_FERTILIZER</x:f>
        <x:v>31680</x:v>
      </x:c>
      <x:c r="Q13387" s="268" t="n">
        <x:f>MIN(M13387,FARMER_HOURS)*FARMER_RATE+MAX(M13387-FARMER_HOURS,0)*TEMP_RATE</x:f>
        <x:v>239253.56351540558</x:v>
      </x:c>
      <x:c r="R13387" s="268" t="n">
        <x:f>O13387-P13387-Q13387-FIXED_COST</x:f>
        <x:v>-64293.56351540558</x:v>
      </x:c>
      <x:c r="S13387" s="139" t="str">
        <x:f>IF(AND(L13387&lt;=TOTAL_BED_CAP,N13387&lt;=TEMP_WORKER_CAP),"YES","NO")</x:f>
        <x:v>NO</x:v>
      </x:c>
      <x:c r="T13387" s="139" t="n">
        <x:f>IF(S13387="YES",R13387,-1E+99)</x:f>
        <x:v>-1e+99</x:v>
      </x:c>
    </x:row>
    <x:row r="13388">
      <x:c r="A13388" s="139"/>
      <x:c r="B13388" s="139"/>
      <x:c r="C13388" s="139"/>
      <x:c r="D13388" s="139"/>
      <x:c r="E13388" s="139"/>
      <x:c r="F13388" s="139"/>
      <x:c r="G13388" s="139"/>
      <x:c r="H13388" s="139"/>
      <x:c r="I13388" s="266" t="n">
        <x:f>INT((ROW()-ROW($I$46))/((CARROT_CAP+1)*(MESCLUN_CAP+1)))</x:f>
        <x:v>20</x:v>
      </x:c>
      <x:c r="J13388" s="266" t="n">
        <x:f>MOD(INT((ROW()-ROW($I$46))/(MESCLUN_CAP+1)),CARROT_CAP+1)</x:f>
        <x:v>10</x:v>
      </x:c>
      <x:c r="K13388" s="266" t="n">
        <x:f>MOD(ROW()-ROW($I$46),MESCLUN_CAP+1)</x:f>
        <x:v>12</x:v>
      </x:c>
      <x:c r="L13388" s="266" t="n">
        <x:f>SUM(I13388:K13388)</x:f>
        <x:v>42</x:v>
      </x:c>
      <x:c r="M13388" s="267" t="n">
        <x:f>I13388*TOMATO_HOURS*WEEKS*(1+TOMATO_DIM)^I13388+J13388*CARROT_HOURS*WEEKS*(1+CARROT_DIM)^J13388+K13388*MESCLUN_HOURS*WEEKS*(1+MESCLUN_DIM)^K13388</x:f>
        <x:v>13120.332711615425</x:v>
      </x:c>
      <x:c r="N13388" s="267" t="n">
        <x:f>MAX(M13388-FARMER_HOURS,0)/TEMP_HOURS_PER_WORKER</x:f>
        <x:v>8.611342160844044</x:v>
      </x:c>
      <x:c r="O13388" s="268" t="n">
        <x:f>I13388*TOMATO_PRICE+J13388*CARROT_PRICE+K13388*MESCLUN_PRICE</x:f>
        <x:v>229340</x:v>
      </x:c>
      <x:c r="P13388" s="268" t="n">
        <x:f>I13388*TOMATO_FERTILIZER+J13388*CARROT_FERTILIZER+K13388*MESCLUN_FERTILIZER</x:f>
        <x:v>32560</x:v>
      </x:c>
      <x:c r="Q13388" s="268" t="n">
        <x:f>MIN(M13388,FARMER_HOURS)*FARMER_RATE+MAX(M13388-FARMER_HOURS,0)*TEMP_RATE</x:f>
        <x:v>240283.55402110112</x:v>
      </x:c>
      <x:c r="R13388" s="268" t="n">
        <x:f>O13388-P13388-Q13388-FIXED_COST</x:f>
        <x:v>-63503.554021101125</x:v>
      </x:c>
      <x:c r="S13388" s="139" t="str">
        <x:f>IF(AND(L13388&lt;=TOTAL_BED_CAP,N13388&lt;=TEMP_WORKER_CAP),"YES","NO")</x:f>
        <x:v>NO</x:v>
      </x:c>
      <x:c r="T13388" s="139" t="n">
        <x:f>IF(S13388="YES",R13388,-1E+99)</x:f>
        <x:v>-1e+99</x:v>
      </x:c>
    </x:row>
    <x:row r="13389">
      <x:c r="A13389" s="139"/>
      <x:c r="B13389" s="139"/>
      <x:c r="C13389" s="139"/>
      <x:c r="D13389" s="139"/>
      <x:c r="E13389" s="139"/>
      <x:c r="F13389" s="139"/>
      <x:c r="G13389" s="139"/>
      <x:c r="H13389" s="139"/>
      <x:c r="I13389" s="266" t="n">
        <x:f>INT((ROW()-ROW($I$46))/((CARROT_CAP+1)*(MESCLUN_CAP+1)))</x:f>
        <x:v>20</x:v>
      </x:c>
      <x:c r="J13389" s="266" t="n">
        <x:f>MOD(INT((ROW()-ROW($I$46))/(MESCLUN_CAP+1)),CARROT_CAP+1)</x:f>
        <x:v>10</x:v>
      </x:c>
      <x:c r="K13389" s="266" t="n">
        <x:f>MOD(ROW()-ROW($I$46),MESCLUN_CAP+1)</x:f>
        <x:v>13</x:v>
      </x:c>
      <x:c r="L13389" s="266" t="n">
        <x:f>SUM(I13389:K13389)</x:f>
        <x:v>43</x:v>
      </x:c>
      <x:c r="M13389" s="267" t="n">
        <x:f>I13389*TOMATO_HOURS*WEEKS*(1+TOMATO_DIM)^I13389+J13389*CARROT_HOURS*WEEKS*(1+CARROT_DIM)^J13389+K13389*MESCLUN_HOURS*WEEKS*(1+MESCLUN_DIM)^K13389</x:f>
        <x:v>13181.05468232381</x:v>
      </x:c>
      <x:c r="N13389" s="267" t="n">
        <x:f>MAX(M13389-FARMER_HOURS,0)/TEMP_HOURS_PER_WORKER</x:f>
        <x:v>8.653510196058201</x:v>
      </x:c>
      <x:c r="O13389" s="268" t="n">
        <x:f>I13389*TOMATO_PRICE+J13389*CARROT_PRICE+K13389*MESCLUN_PRICE</x:f>
        <x:v>232040</x:v>
      </x:c>
      <x:c r="P13389" s="268" t="n">
        <x:f>I13389*TOMATO_FERTILIZER+J13389*CARROT_FERTILIZER+K13389*MESCLUN_FERTILIZER</x:f>
        <x:v>33440</x:v>
      </x:c>
      <x:c r="Q13389" s="268" t="n">
        <x:f>MIN(M13389,FARMER_HOURS)*FARMER_RATE+MAX(M13389-FARMER_HOURS,0)*TEMP_RATE</x:f>
        <x:v>241337.75490145502</x:v>
      </x:c>
      <x:c r="R13389" s="268" t="n">
        <x:f>O13389-P13389-Q13389-FIXED_COST</x:f>
        <x:v>-62737.75490145502</x:v>
      </x:c>
      <x:c r="S13389" s="139" t="str">
        <x:f>IF(AND(L13389&lt;=TOTAL_BED_CAP,N13389&lt;=TEMP_WORKER_CAP),"YES","NO")</x:f>
        <x:v>NO</x:v>
      </x:c>
      <x:c r="T13389" s="139" t="n">
        <x:f>IF(S13389="YES",R13389,-1E+99)</x:f>
        <x:v>-1e+99</x:v>
      </x:c>
    </x:row>
    <x:row r="13390">
      <x:c r="A13390" s="139"/>
      <x:c r="B13390" s="139"/>
      <x:c r="C13390" s="139"/>
      <x:c r="D13390" s="139"/>
      <x:c r="E13390" s="139"/>
      <x:c r="F13390" s="139"/>
      <x:c r="G13390" s="139"/>
      <x:c r="H13390" s="139"/>
      <x:c r="I13390" s="266" t="n">
        <x:f>INT((ROW()-ROW($I$46))/((CARROT_CAP+1)*(MESCLUN_CAP+1)))</x:f>
        <x:v>20</x:v>
      </x:c>
      <x:c r="J13390" s="266" t="n">
        <x:f>MOD(INT((ROW()-ROW($I$46))/(MESCLUN_CAP+1)),CARROT_CAP+1)</x:f>
        <x:v>10</x:v>
      </x:c>
      <x:c r="K13390" s="266" t="n">
        <x:f>MOD(ROW()-ROW($I$46),MESCLUN_CAP+1)</x:f>
        <x:v>14</x:v>
      </x:c>
      <x:c r="L13390" s="266" t="n">
        <x:f>SUM(I13390:K13390)</x:f>
        <x:v>44</x:v>
      </x:c>
      <x:c r="M13390" s="267" t="n">
        <x:f>I13390*TOMATO_HOURS*WEEKS*(1+TOMATO_DIM)^I13390+J13390*CARROT_HOURS*WEEKS*(1+CARROT_DIM)^J13390+K13390*MESCLUN_HOURS*WEEKS*(1+MESCLUN_DIM)^K13390</x:f>
        <x:v>13243.19676363747</x:v>
      </x:c>
      <x:c r="N13390" s="267" t="n">
        <x:f>MAX(M13390-FARMER_HOURS,0)/TEMP_HOURS_PER_WORKER</x:f>
        <x:v>8.696664419192688</x:v>
      </x:c>
      <x:c r="O13390" s="268" t="n">
        <x:f>I13390*TOMATO_PRICE+J13390*CARROT_PRICE+K13390*MESCLUN_PRICE</x:f>
        <x:v>234740</x:v>
      </x:c>
      <x:c r="P13390" s="268" t="n">
        <x:f>I13390*TOMATO_FERTILIZER+J13390*CARROT_FERTILIZER+K13390*MESCLUN_FERTILIZER</x:f>
        <x:v>34320</x:v>
      </x:c>
      <x:c r="Q13390" s="268" t="n">
        <x:f>MIN(M13390,FARMER_HOURS)*FARMER_RATE+MAX(M13390-FARMER_HOURS,0)*TEMP_RATE</x:f>
        <x:v>242416.61047981717</x:v>
      </x:c>
      <x:c r="R13390" s="268" t="n">
        <x:f>O13390-P13390-Q13390-FIXED_COST</x:f>
        <x:v>-61996.61047981717</x:v>
      </x:c>
      <x:c r="S13390" s="139" t="str">
        <x:f>IF(AND(L13390&lt;=TOTAL_BED_CAP,N13390&lt;=TEMP_WORKER_CAP),"YES","NO")</x:f>
        <x:v>NO</x:v>
      </x:c>
      <x:c r="T13390" s="139" t="n">
        <x:f>IF(S13390="YES",R13390,-1E+99)</x:f>
        <x:v>-1e+99</x:v>
      </x:c>
    </x:row>
    <x:row r="13391">
      <x:c r="A13391" s="139"/>
      <x:c r="B13391" s="139"/>
      <x:c r="C13391" s="139"/>
      <x:c r="D13391" s="139"/>
      <x:c r="E13391" s="139"/>
      <x:c r="F13391" s="139"/>
      <x:c r="G13391" s="139"/>
      <x:c r="H13391" s="139"/>
      <x:c r="I13391" s="266" t="n">
        <x:f>INT((ROW()-ROW($I$46))/((CARROT_CAP+1)*(MESCLUN_CAP+1)))</x:f>
        <x:v>20</x:v>
      </x:c>
      <x:c r="J13391" s="266" t="n">
        <x:f>MOD(INT((ROW()-ROW($I$46))/(MESCLUN_CAP+1)),CARROT_CAP+1)</x:f>
        <x:v>10</x:v>
      </x:c>
      <x:c r="K13391" s="266" t="n">
        <x:f>MOD(ROW()-ROW($I$46),MESCLUN_CAP+1)</x:f>
        <x:v>15</x:v>
      </x:c>
      <x:c r="L13391" s="266" t="n">
        <x:f>SUM(I13391:K13391)</x:f>
        <x:v>45</x:v>
      </x:c>
      <x:c r="M13391" s="267" t="n">
        <x:f>I13391*TOMATO_HOURS*WEEKS*(1+TOMATO_DIM)^I13391+J13391*CARROT_HOURS*WEEKS*(1+CARROT_DIM)^J13391+K13391*MESCLUN_HOURS*WEEKS*(1+MESCLUN_DIM)^K13391</x:f>
        <x:v>13306.784970513618</x:v>
      </x:c>
      <x:c r="N13391" s="267" t="n">
        <x:f>MAX(M13391-FARMER_HOURS,0)/TEMP_HOURS_PER_WORKER</x:f>
        <x:v>8.740822896190013</x:v>
      </x:c>
      <x:c r="O13391" s="268" t="n">
        <x:f>I13391*TOMATO_PRICE+J13391*CARROT_PRICE+K13391*MESCLUN_PRICE</x:f>
        <x:v>237440</x:v>
      </x:c>
      <x:c r="P13391" s="268" t="n">
        <x:f>I13391*TOMATO_FERTILIZER+J13391*CARROT_FERTILIZER+K13391*MESCLUN_FERTILIZER</x:f>
        <x:v>35200</x:v>
      </x:c>
      <x:c r="Q13391" s="268" t="n">
        <x:f>MIN(M13391,FARMER_HOURS)*FARMER_RATE+MAX(M13391-FARMER_HOURS,0)*TEMP_RATE</x:f>
        <x:v>243520.5724047503</x:v>
      </x:c>
      <x:c r="R13391" s="268" t="n">
        <x:f>O13391-P13391-Q13391-FIXED_COST</x:f>
        <x:v>-61280.5724047503</x:v>
      </x:c>
      <x:c r="S13391" s="139" t="str">
        <x:f>IF(AND(L13391&lt;=TOTAL_BED_CAP,N13391&lt;=TEMP_WORKER_CAP),"YES","NO")</x:f>
        <x:v>NO</x:v>
      </x:c>
      <x:c r="T13391" s="139" t="n">
        <x:f>IF(S13391="YES",R13391,-1E+99)</x:f>
        <x:v>-1e+99</x:v>
      </x:c>
    </x:row>
    <x:row r="13392">
      <x:c r="A13392" s="139"/>
      <x:c r="B13392" s="139"/>
      <x:c r="C13392" s="139"/>
      <x:c r="D13392" s="139"/>
      <x:c r="E13392" s="139"/>
      <x:c r="F13392" s="139"/>
      <x:c r="G13392" s="139"/>
      <x:c r="H13392" s="139"/>
      <x:c r="I13392" s="266" t="n">
        <x:f>INT((ROW()-ROW($I$46))/((CARROT_CAP+1)*(MESCLUN_CAP+1)))</x:f>
        <x:v>20</x:v>
      </x:c>
      <x:c r="J13392" s="266" t="n">
        <x:f>MOD(INT((ROW()-ROW($I$46))/(MESCLUN_CAP+1)),CARROT_CAP+1)</x:f>
        <x:v>10</x:v>
      </x:c>
      <x:c r="K13392" s="266" t="n">
        <x:f>MOD(ROW()-ROW($I$46),MESCLUN_CAP+1)</x:f>
        <x:v>16</x:v>
      </x:c>
      <x:c r="L13392" s="266" t="n">
        <x:f>SUM(I13392:K13392)</x:f>
        <x:v>46</x:v>
      </x:c>
      <x:c r="M13392" s="267" t="n">
        <x:f>I13392*TOMATO_HOURS*WEEKS*(1+TOMATO_DIM)^I13392+J13392*CARROT_HOURS*WEEKS*(1+CARROT_DIM)^J13392+K13392*MESCLUN_HOURS*WEEKS*(1+MESCLUN_DIM)^K13392</x:f>
        <x:v>13371.845746391105</x:v>
      </x:c>
      <x:c r="N13392" s="267" t="n">
        <x:f>MAX(M13392-FARMER_HOURS,0)/TEMP_HOURS_PER_WORKER</x:f>
        <x:v>8.786003990549379</x:v>
      </x:c>
      <x:c r="O13392" s="268" t="n">
        <x:f>I13392*TOMATO_PRICE+J13392*CARROT_PRICE+K13392*MESCLUN_PRICE</x:f>
        <x:v>240140</x:v>
      </x:c>
      <x:c r="P13392" s="268" t="n">
        <x:f>I13392*TOMATO_FERTILIZER+J13392*CARROT_FERTILIZER+K13392*MESCLUN_FERTILIZER</x:f>
        <x:v>36080</x:v>
      </x:c>
      <x:c r="Q13392" s="268" t="n">
        <x:f>MIN(M13392,FARMER_HOURS)*FARMER_RATE+MAX(M13392-FARMER_HOURS,0)*TEMP_RATE</x:f>
        <x:v>244650.09976373447</x:v>
      </x:c>
      <x:c r="R13392" s="268" t="n">
        <x:f>O13392-P13392-Q13392-FIXED_COST</x:f>
        <x:v>-60590.09976373447</x:v>
      </x:c>
      <x:c r="S13392" s="139" t="str">
        <x:f>IF(AND(L13392&lt;=TOTAL_BED_CAP,N13392&lt;=TEMP_WORKER_CAP),"YES","NO")</x:f>
        <x:v>NO</x:v>
      </x:c>
      <x:c r="T13392" s="139" t="n">
        <x:f>IF(S13392="YES",R13392,-1E+99)</x:f>
        <x:v>-1e+99</x:v>
      </x:c>
    </x:row>
    <x:row r="13393">
      <x:c r="A13393" s="139"/>
      <x:c r="B13393" s="139"/>
      <x:c r="C13393" s="139"/>
      <x:c r="D13393" s="139"/>
      <x:c r="E13393" s="139"/>
      <x:c r="F13393" s="139"/>
      <x:c r="G13393" s="139"/>
      <x:c r="H13393" s="139"/>
      <x:c r="I13393" s="266" t="n">
        <x:f>INT((ROW()-ROW($I$46))/((CARROT_CAP+1)*(MESCLUN_CAP+1)))</x:f>
        <x:v>20</x:v>
      </x:c>
      <x:c r="J13393" s="266" t="n">
        <x:f>MOD(INT((ROW()-ROW($I$46))/(MESCLUN_CAP+1)),CARROT_CAP+1)</x:f>
        <x:v>10</x:v>
      </x:c>
      <x:c r="K13393" s="266" t="n">
        <x:f>MOD(ROW()-ROW($I$46),MESCLUN_CAP+1)</x:f>
        <x:v>17</x:v>
      </x:c>
      <x:c r="L13393" s="266" t="n">
        <x:f>SUM(I13393:K13393)</x:f>
        <x:v>47</x:v>
      </x:c>
      <x:c r="M13393" s="267" t="n">
        <x:f>I13393*TOMATO_HOURS*WEEKS*(1+TOMATO_DIM)^I13393+J13393*CARROT_HOURS*WEEKS*(1+CARROT_DIM)^J13393+K13393*MESCLUN_HOURS*WEEKS*(1+MESCLUN_DIM)^K13393</x:f>
        <x:v>13438.405969837646</x:v>
      </x:c>
      <x:c r="N13393" s="267" t="n">
        <x:f>MAX(M13393-FARMER_HOURS,0)/TEMP_HOURS_PER_WORKER</x:f>
        <x:v>8.832226367942809</x:v>
      </x:c>
      <x:c r="O13393" s="268" t="n">
        <x:f>I13393*TOMATO_PRICE+J13393*CARROT_PRICE+K13393*MESCLUN_PRICE</x:f>
        <x:v>242840</x:v>
      </x:c>
      <x:c r="P13393" s="268" t="n">
        <x:f>I13393*TOMATO_FERTILIZER+J13393*CARROT_FERTILIZER+K13393*MESCLUN_FERTILIZER</x:f>
        <x:v>36960</x:v>
      </x:c>
      <x:c r="Q13393" s="268" t="n">
        <x:f>MIN(M13393,FARMER_HOURS)*FARMER_RATE+MAX(M13393-FARMER_HOURS,0)*TEMP_RATE</x:f>
        <x:v>245805.65919857024</x:v>
      </x:c>
      <x:c r="R13393" s="268" t="n">
        <x:f>O13393-P13393-Q13393-FIXED_COST</x:f>
        <x:v>-59925.65919857024</x:v>
      </x:c>
      <x:c r="S13393" s="139" t="str">
        <x:f>IF(AND(L13393&lt;=TOTAL_BED_CAP,N13393&lt;=TEMP_WORKER_CAP),"YES","NO")</x:f>
        <x:v>NO</x:v>
      </x:c>
      <x:c r="T13393" s="139" t="n">
        <x:f>IF(S13393="YES",R13393,-1E+99)</x:f>
        <x:v>-1e+99</x:v>
      </x:c>
    </x:row>
    <x:row r="13394">
      <x:c r="A13394" s="139"/>
      <x:c r="B13394" s="139"/>
      <x:c r="C13394" s="139"/>
      <x:c r="D13394" s="139"/>
      <x:c r="E13394" s="139"/>
      <x:c r="F13394" s="139"/>
      <x:c r="G13394" s="139"/>
      <x:c r="H13394" s="139"/>
      <x:c r="I13394" s="266" t="n">
        <x:f>INT((ROW()-ROW($I$46))/((CARROT_CAP+1)*(MESCLUN_CAP+1)))</x:f>
        <x:v>20</x:v>
      </x:c>
      <x:c r="J13394" s="266" t="n">
        <x:f>MOD(INT((ROW()-ROW($I$46))/(MESCLUN_CAP+1)),CARROT_CAP+1)</x:f>
        <x:v>10</x:v>
      </x:c>
      <x:c r="K13394" s="266" t="n">
        <x:f>MOD(ROW()-ROW($I$46),MESCLUN_CAP+1)</x:f>
        <x:v>18</x:v>
      </x:c>
      <x:c r="L13394" s="266" t="n">
        <x:f>SUM(I13394:K13394)</x:f>
        <x:v>48</x:v>
      </x:c>
      <x:c r="M13394" s="267" t="n">
        <x:f>I13394*TOMATO_HOURS*WEEKS*(1+TOMATO_DIM)^I13394+J13394*CARROT_HOURS*WEEKS*(1+CARROT_DIM)^J13394+K13394*MESCLUN_HOURS*WEEKS*(1+MESCLUN_DIM)^K13394</x:f>
        <x:v>13506.492961296233</x:v>
      </x:c>
      <x:c r="N13394" s="267" t="n">
        <x:f>MAX(M13394-FARMER_HOURS,0)/TEMP_HOURS_PER_WORKER</x:f>
        <x:v>8.879509000900162</x:v>
      </x:c>
      <x:c r="O13394" s="268" t="n">
        <x:f>I13394*TOMATO_PRICE+J13394*CARROT_PRICE+K13394*MESCLUN_PRICE</x:f>
        <x:v>245540</x:v>
      </x:c>
      <x:c r="P13394" s="268" t="n">
        <x:f>I13394*TOMATO_FERTILIZER+J13394*CARROT_FERTILIZER+K13394*MESCLUN_FERTILIZER</x:f>
        <x:v>37840</x:v>
      </x:c>
      <x:c r="Q13394" s="268" t="n">
        <x:f>MIN(M13394,FARMER_HOURS)*FARMER_RATE+MAX(M13394-FARMER_HOURS,0)*TEMP_RATE</x:f>
        <x:v>246987.72502250405</x:v>
      </x:c>
      <x:c r="R13394" s="268" t="n">
        <x:f>O13394-P13394-Q13394-FIXED_COST</x:f>
        <x:v>-59287.72502250405</x:v>
      </x:c>
      <x:c r="S13394" s="139" t="str">
        <x:f>IF(AND(L13394&lt;=TOTAL_BED_CAP,N13394&lt;=TEMP_WORKER_CAP),"YES","NO")</x:f>
        <x:v>NO</x:v>
      </x:c>
      <x:c r="T13394" s="139" t="n">
        <x:f>IF(S13394="YES",R13394,-1E+99)</x:f>
        <x:v>-1e+99</x:v>
      </x:c>
    </x:row>
    <x:row r="13395">
      <x:c r="A13395" s="139"/>
      <x:c r="B13395" s="139"/>
      <x:c r="C13395" s="139"/>
      <x:c r="D13395" s="139"/>
      <x:c r="E13395" s="139"/>
      <x:c r="F13395" s="139"/>
      <x:c r="G13395" s="139"/>
      <x:c r="H13395" s="139"/>
      <x:c r="I13395" s="266" t="n">
        <x:f>INT((ROW()-ROW($I$46))/((CARROT_CAP+1)*(MESCLUN_CAP+1)))</x:f>
        <x:v>20</x:v>
      </x:c>
      <x:c r="J13395" s="266" t="n">
        <x:f>MOD(INT((ROW()-ROW($I$46))/(MESCLUN_CAP+1)),CARROT_CAP+1)</x:f>
        <x:v>10</x:v>
      </x:c>
      <x:c r="K13395" s="266" t="n">
        <x:f>MOD(ROW()-ROW($I$46),MESCLUN_CAP+1)</x:f>
        <x:v>19</x:v>
      </x:c>
      <x:c r="L13395" s="266" t="n">
        <x:f>SUM(I13395:K13395)</x:f>
        <x:v>49</x:v>
      </x:c>
      <x:c r="M13395" s="267" t="n">
        <x:f>I13395*TOMATO_HOURS*WEEKS*(1+TOMATO_DIM)^I13395+J13395*CARROT_HOURS*WEEKS*(1+CARROT_DIM)^J13395+K13395*MESCLUN_HOURS*WEEKS*(1+MESCLUN_DIM)^K13395</x:f>
        <x:v>13576.134489932256</x:v>
      </x:c>
      <x:c r="N13395" s="267" t="n">
        <x:f>MAX(M13395-FARMER_HOURS,0)/TEMP_HOURS_PER_WORKER</x:f>
        <x:v>8.927871173564066</x:v>
      </x:c>
      <x:c r="O13395" s="268" t="n">
        <x:f>I13395*TOMATO_PRICE+J13395*CARROT_PRICE+K13395*MESCLUN_PRICE</x:f>
        <x:v>248240</x:v>
      </x:c>
      <x:c r="P13395" s="268" t="n">
        <x:f>I13395*TOMATO_FERTILIZER+J13395*CARROT_FERTILIZER+K13395*MESCLUN_FERTILIZER</x:f>
        <x:v>38720</x:v>
      </x:c>
      <x:c r="Q13395" s="268" t="n">
        <x:f>MIN(M13395,FARMER_HOURS)*FARMER_RATE+MAX(M13395-FARMER_HOURS,0)*TEMP_RATE</x:f>
        <x:v>248196.77933910166</x:v>
      </x:c>
      <x:c r="R13395" s="268" t="n">
        <x:f>O13395-P13395-Q13395-FIXED_COST</x:f>
        <x:v>-58676.77933910166</x:v>
      </x:c>
      <x:c r="S13395" s="139" t="str">
        <x:f>IF(AND(L13395&lt;=TOTAL_BED_CAP,N13395&lt;=TEMP_WORKER_CAP),"YES","NO")</x:f>
        <x:v>NO</x:v>
      </x:c>
      <x:c r="T13395" s="139" t="n">
        <x:f>IF(S13395="YES",R13395,-1E+99)</x:f>
        <x:v>-1e+99</x:v>
      </x:c>
    </x:row>
    <x:row r="13396">
      <x:c r="A13396" s="139"/>
      <x:c r="B13396" s="139"/>
      <x:c r="C13396" s="139"/>
      <x:c r="D13396" s="139"/>
      <x:c r="E13396" s="139"/>
      <x:c r="F13396" s="139"/>
      <x:c r="G13396" s="139"/>
      <x:c r="H13396" s="139"/>
      <x:c r="I13396" s="266" t="n">
        <x:f>INT((ROW()-ROW($I$46))/((CARROT_CAP+1)*(MESCLUN_CAP+1)))</x:f>
        <x:v>20</x:v>
      </x:c>
      <x:c r="J13396" s="266" t="n">
        <x:f>MOD(INT((ROW()-ROW($I$46))/(MESCLUN_CAP+1)),CARROT_CAP+1)</x:f>
        <x:v>10</x:v>
      </x:c>
      <x:c r="K13396" s="266" t="n">
        <x:f>MOD(ROW()-ROW($I$46),MESCLUN_CAP+1)</x:f>
        <x:v>20</x:v>
      </x:c>
      <x:c r="L13396" s="266" t="n">
        <x:f>SUM(I13396:K13396)</x:f>
        <x:v>50</x:v>
      </x:c>
      <x:c r="M13396" s="267" t="n">
        <x:f>I13396*TOMATO_HOURS*WEEKS*(1+TOMATO_DIM)^I13396+J13396*CARROT_HOURS*WEEKS*(1+CARROT_DIM)^J13396+K13396*MESCLUN_HOURS*WEEKS*(1+MESCLUN_DIM)^K13396</x:f>
        <x:v>13647.358780582732</x:v>
      </x:c>
      <x:c r="N13396" s="267" t="n">
        <x:f>MAX(M13396-FARMER_HOURS,0)/TEMP_HOURS_PER_WORKER</x:f>
        <x:v>8.977332486515786</x:v>
      </x:c>
      <x:c r="O13396" s="268" t="n">
        <x:f>I13396*TOMATO_PRICE+J13396*CARROT_PRICE+K13396*MESCLUN_PRICE</x:f>
        <x:v>250940</x:v>
      </x:c>
      <x:c r="P13396" s="268" t="n">
        <x:f>I13396*TOMATO_FERTILIZER+J13396*CARROT_FERTILIZER+K13396*MESCLUN_FERTILIZER</x:f>
        <x:v>39600</x:v>
      </x:c>
      <x:c r="Q13396" s="268" t="n">
        <x:f>MIN(M13396,FARMER_HOURS)*FARMER_RATE+MAX(M13396-FARMER_HOURS,0)*TEMP_RATE</x:f>
        <x:v>249433.31216289464</x:v>
      </x:c>
      <x:c r="R13396" s="268" t="n">
        <x:f>O13396-P13396-Q13396-FIXED_COST</x:f>
        <x:v>-58093.31216289464</x:v>
      </x:c>
      <x:c r="S13396" s="139" t="str">
        <x:f>IF(AND(L13396&lt;=TOTAL_BED_CAP,N13396&lt;=TEMP_WORKER_CAP),"YES","NO")</x:f>
        <x:v>NO</x:v>
      </x:c>
      <x:c r="T13396" s="139" t="n">
        <x:f>IF(S13396="YES",R13396,-1E+99)</x:f>
        <x:v>-1e+99</x:v>
      </x:c>
    </x:row>
    <x:row r="13397">
      <x:c r="A13397" s="139"/>
      <x:c r="B13397" s="139"/>
      <x:c r="C13397" s="139"/>
      <x:c r="D13397" s="139"/>
      <x:c r="E13397" s="139"/>
      <x:c r="F13397" s="139"/>
      <x:c r="G13397" s="139"/>
      <x:c r="H13397" s="139"/>
      <x:c r="I13397" s="266" t="n">
        <x:f>INT((ROW()-ROW($I$46))/((CARROT_CAP+1)*(MESCLUN_CAP+1)))</x:f>
        <x:v>20</x:v>
      </x:c>
      <x:c r="J13397" s="266" t="n">
        <x:f>MOD(INT((ROW()-ROW($I$46))/(MESCLUN_CAP+1)),CARROT_CAP+1)</x:f>
        <x:v>10</x:v>
      </x:c>
      <x:c r="K13397" s="266" t="n">
        <x:f>MOD(ROW()-ROW($I$46),MESCLUN_CAP+1)</x:f>
        <x:v>21</x:v>
      </x:c>
      <x:c r="L13397" s="266" t="n">
        <x:f>SUM(I13397:K13397)</x:f>
        <x:v>51</x:v>
      </x:c>
      <x:c r="M13397" s="267" t="n">
        <x:f>I13397*TOMATO_HOURS*WEEKS*(1+TOMATO_DIM)^I13397+J13397*CARROT_HOURS*WEEKS*(1+CARROT_DIM)^J13397+K13397*MESCLUN_HOURS*WEEKS*(1+MESCLUN_DIM)^K13397</x:f>
        <x:v>13720.194520809177</x:v>
      </x:c>
      <x:c r="N13397" s="267" t="n">
        <x:f>MAX(M13397-FARMER_HOURS,0)/TEMP_HOURS_PER_WORKER</x:f>
        <x:v>9.02791286167304</x:v>
      </x:c>
      <x:c r="O13397" s="268" t="n">
        <x:f>I13397*TOMATO_PRICE+J13397*CARROT_PRICE+K13397*MESCLUN_PRICE</x:f>
        <x:v>253640</x:v>
      </x:c>
      <x:c r="P13397" s="268" t="n">
        <x:f>I13397*TOMATO_FERTILIZER+J13397*CARROT_FERTILIZER+K13397*MESCLUN_FERTILIZER</x:f>
        <x:v>40480</x:v>
      </x:c>
      <x:c r="Q13397" s="268" t="n">
        <x:f>MIN(M13397,FARMER_HOURS)*FARMER_RATE+MAX(M13397-FARMER_HOURS,0)*TEMP_RATE</x:f>
        <x:v>250697.82154182598</x:v>
      </x:c>
      <x:c r="R13397" s="268" t="n">
        <x:f>O13397-P13397-Q13397-FIXED_COST</x:f>
        <x:v>-57537.82154182598</x:v>
      </x:c>
      <x:c r="S13397" s="139" t="str">
        <x:f>IF(AND(L13397&lt;=TOTAL_BED_CAP,N13397&lt;=TEMP_WORKER_CAP),"YES","NO")</x:f>
        <x:v>NO</x:v>
      </x:c>
      <x:c r="T13397" s="139" t="n">
        <x:f>IF(S13397="YES",R13397,-1E+99)</x:f>
        <x:v>-1e+99</x:v>
      </x:c>
    </x:row>
    <x:row r="13398">
      <x:c r="A13398" s="139"/>
      <x:c r="B13398" s="139"/>
      <x:c r="C13398" s="139"/>
      <x:c r="D13398" s="139"/>
      <x:c r="E13398" s="139"/>
      <x:c r="F13398" s="139"/>
      <x:c r="G13398" s="139"/>
      <x:c r="H13398" s="139"/>
      <x:c r="I13398" s="266" t="n">
        <x:f>INT((ROW()-ROW($I$46))/((CARROT_CAP+1)*(MESCLUN_CAP+1)))</x:f>
        <x:v>20</x:v>
      </x:c>
      <x:c r="J13398" s="266" t="n">
        <x:f>MOD(INT((ROW()-ROW($I$46))/(MESCLUN_CAP+1)),CARROT_CAP+1)</x:f>
        <x:v>10</x:v>
      </x:c>
      <x:c r="K13398" s="266" t="n">
        <x:f>MOD(ROW()-ROW($I$46),MESCLUN_CAP+1)</x:f>
        <x:v>22</x:v>
      </x:c>
      <x:c r="L13398" s="266" t="n">
        <x:f>SUM(I13398:K13398)</x:f>
        <x:v>52</x:v>
      </x:c>
      <x:c r="M13398" s="267" t="n">
        <x:f>I13398*TOMATO_HOURS*WEEKS*(1+TOMATO_DIM)^I13398+J13398*CARROT_HOURS*WEEKS*(1+CARROT_DIM)^J13398+K13398*MESCLUN_HOURS*WEEKS*(1+MESCLUN_DIM)^K13398</x:f>
        <x:v>13794.670868055571</x:v>
      </x:c>
      <x:c r="N13398" s="267" t="n">
        <x:f>MAX(M13398-FARMER_HOURS,0)/TEMP_HOURS_PER_WORKER</x:f>
        <x:v>9.079632547260813</x:v>
      </x:c>
      <x:c r="O13398" s="268" t="n">
        <x:f>I13398*TOMATO_PRICE+J13398*CARROT_PRICE+K13398*MESCLUN_PRICE</x:f>
        <x:v>256340</x:v>
      </x:c>
      <x:c r="P13398" s="268" t="n">
        <x:f>I13398*TOMATO_FERTILIZER+J13398*CARROT_FERTILIZER+K13398*MESCLUN_FERTILIZER</x:f>
        <x:v>41360</x:v>
      </x:c>
      <x:c r="Q13398" s="268" t="n">
        <x:f>MIN(M13398,FARMER_HOURS)*FARMER_RATE+MAX(M13398-FARMER_HOURS,0)*TEMP_RATE</x:f>
        <x:v>251990.81368152032</x:v>
      </x:c>
      <x:c r="R13398" s="268" t="n">
        <x:f>O13398-P13398-Q13398-FIXED_COST</x:f>
        <x:v>-57010.81368152032</x:v>
      </x:c>
      <x:c r="S13398" s="139" t="str">
        <x:f>IF(AND(L13398&lt;=TOTAL_BED_CAP,N13398&lt;=TEMP_WORKER_CAP),"YES","NO")</x:f>
        <x:v>NO</x:v>
      </x:c>
      <x:c r="T13398" s="139" t="n">
        <x:f>IF(S13398="YES",R13398,-1E+99)</x:f>
        <x:v>-1e+99</x:v>
      </x:c>
    </x:row>
    <x:row r="13399">
      <x:c r="A13399" s="139"/>
      <x:c r="B13399" s="139"/>
      <x:c r="C13399" s="139"/>
      <x:c r="D13399" s="139"/>
      <x:c r="E13399" s="139"/>
      <x:c r="F13399" s="139"/>
      <x:c r="G13399" s="139"/>
      <x:c r="H13399" s="139"/>
      <x:c r="I13399" s="266" t="n">
        <x:f>INT((ROW()-ROW($I$46))/((CARROT_CAP+1)*(MESCLUN_CAP+1)))</x:f>
        <x:v>20</x:v>
      </x:c>
      <x:c r="J13399" s="266" t="n">
        <x:f>MOD(INT((ROW()-ROW($I$46))/(MESCLUN_CAP+1)),CARROT_CAP+1)</x:f>
        <x:v>10</x:v>
      </x:c>
      <x:c r="K13399" s="266" t="n">
        <x:f>MOD(ROW()-ROW($I$46),MESCLUN_CAP+1)</x:f>
        <x:v>23</x:v>
      </x:c>
      <x:c r="L13399" s="266" t="n">
        <x:f>SUM(I13399:K13399)</x:f>
        <x:v>53</x:v>
      </x:c>
      <x:c r="M13399" s="267" t="n">
        <x:f>I13399*TOMATO_HOURS*WEEKS*(1+TOMATO_DIM)^I13399+J13399*CARROT_HOURS*WEEKS*(1+CARROT_DIM)^J13399+K13399*MESCLUN_HOURS*WEEKS*(1+MESCLUN_DIM)^K13399</x:f>
        <x:v>13870.817456913008</x:v>
      </x:c>
      <x:c r="N13399" s="267" t="n">
        <x:f>MAX(M13399-FARMER_HOURS,0)/TEMP_HOURS_PER_WORKER</x:f>
        <x:v>9.132512122856255</x:v>
      </x:c>
      <x:c r="O13399" s="268" t="n">
        <x:f>I13399*TOMATO_PRICE+J13399*CARROT_PRICE+K13399*MESCLUN_PRICE</x:f>
        <x:v>259040</x:v>
      </x:c>
      <x:c r="P13399" s="268" t="n">
        <x:f>I13399*TOMATO_FERTILIZER+J13399*CARROT_FERTILIZER+K13399*MESCLUN_FERTILIZER</x:f>
        <x:v>42240</x:v>
      </x:c>
      <x:c r="Q13399" s="268" t="n">
        <x:f>MIN(M13399,FARMER_HOURS)*FARMER_RATE+MAX(M13399-FARMER_HOURS,0)*TEMP_RATE</x:f>
        <x:v>253312.80307140638</x:v>
      </x:c>
      <x:c r="R13399" s="268" t="n">
        <x:f>O13399-P13399-Q13399-FIXED_COST</x:f>
        <x:v>-56512.80307140638</x:v>
      </x:c>
      <x:c r="S13399" s="139" t="str">
        <x:f>IF(AND(L13399&lt;=TOTAL_BED_CAP,N13399&lt;=TEMP_WORKER_CAP),"YES","NO")</x:f>
        <x:v>NO</x:v>
      </x:c>
      <x:c r="T13399" s="139" t="n">
        <x:f>IF(S13399="YES",R13399,-1E+99)</x:f>
        <x:v>-1e+99</x:v>
      </x:c>
    </x:row>
    <x:row r="13400">
      <x:c r="A13400" s="139"/>
      <x:c r="B13400" s="139"/>
      <x:c r="C13400" s="139"/>
      <x:c r="D13400" s="139"/>
      <x:c r="E13400" s="139"/>
      <x:c r="F13400" s="139"/>
      <x:c r="G13400" s="139"/>
      <x:c r="H13400" s="139"/>
      <x:c r="I13400" s="266" t="n">
        <x:f>INT((ROW()-ROW($I$46))/((CARROT_CAP+1)*(MESCLUN_CAP+1)))</x:f>
        <x:v>20</x:v>
      </x:c>
      <x:c r="J13400" s="266" t="n">
        <x:f>MOD(INT((ROW()-ROW($I$46))/(MESCLUN_CAP+1)),CARROT_CAP+1)</x:f>
        <x:v>10</x:v>
      </x:c>
      <x:c r="K13400" s="266" t="n">
        <x:f>MOD(ROW()-ROW($I$46),MESCLUN_CAP+1)</x:f>
        <x:v>24</x:v>
      </x:c>
      <x:c r="L13400" s="266" t="n">
        <x:f>SUM(I13400:K13400)</x:f>
        <x:v>54</x:v>
      </x:c>
      <x:c r="M13400" s="267" t="n">
        <x:f>I13400*TOMATO_HOURS*WEEKS*(1+TOMATO_DIM)^I13400+J13400*CARROT_HOURS*WEEKS*(1+CARROT_DIM)^J13400+K13400*MESCLUN_HOURS*WEEKS*(1+MESCLUN_DIM)^K13400</x:f>
        <x:v>13948.664406492504</x:v>
      </x:c>
      <x:c r="N13400" s="267" t="n">
        <x:f>MAX(M13400-FARMER_HOURS,0)/TEMP_HOURS_PER_WORKER</x:f>
        <x:v>9.186572504508684</x:v>
      </x:c>
      <x:c r="O13400" s="268" t="n">
        <x:f>I13400*TOMATO_PRICE+J13400*CARROT_PRICE+K13400*MESCLUN_PRICE</x:f>
        <x:v>261740</x:v>
      </x:c>
      <x:c r="P13400" s="268" t="n">
        <x:f>I13400*TOMATO_FERTILIZER+J13400*CARROT_FERTILIZER+K13400*MESCLUN_FERTILIZER</x:f>
        <x:v>43120</x:v>
      </x:c>
      <x:c r="Q13400" s="268" t="n">
        <x:f>MIN(M13400,FARMER_HOURS)*FARMER_RATE+MAX(M13400-FARMER_HOURS,0)*TEMP_RATE</x:f>
        <x:v>254664.31261271707</x:v>
      </x:c>
      <x:c r="R13400" s="268" t="n">
        <x:f>O13400-P13400-Q13400-FIXED_COST</x:f>
        <x:v>-56044.31261271707</x:v>
      </x:c>
      <x:c r="S13400" s="139" t="str">
        <x:f>IF(AND(L13400&lt;=TOTAL_BED_CAP,N13400&lt;=TEMP_WORKER_CAP),"YES","NO")</x:f>
        <x:v>NO</x:v>
      </x:c>
      <x:c r="T13400" s="139" t="n">
        <x:f>IF(S13400="YES",R13400,-1E+99)</x:f>
        <x:v>-1e+99</x:v>
      </x:c>
    </x:row>
    <x:row r="13401">
      <x:c r="A13401" s="139"/>
      <x:c r="B13401" s="139"/>
      <x:c r="C13401" s="139"/>
      <x:c r="D13401" s="139"/>
      <x:c r="E13401" s="139"/>
      <x:c r="F13401" s="139"/>
      <x:c r="G13401" s="139"/>
      <x:c r="H13401" s="139"/>
      <x:c r="I13401" s="266" t="n">
        <x:f>INT((ROW()-ROW($I$46))/((CARROT_CAP+1)*(MESCLUN_CAP+1)))</x:f>
        <x:v>20</x:v>
      </x:c>
      <x:c r="J13401" s="266" t="n">
        <x:f>MOD(INT((ROW()-ROW($I$46))/(MESCLUN_CAP+1)),CARROT_CAP+1)</x:f>
        <x:v>10</x:v>
      </x:c>
      <x:c r="K13401" s="266" t="n">
        <x:f>MOD(ROW()-ROW($I$46),MESCLUN_CAP+1)</x:f>
        <x:v>25</x:v>
      </x:c>
      <x:c r="L13401" s="266" t="n">
        <x:f>SUM(I13401:K13401)</x:f>
        <x:v>55</x:v>
      </x:c>
      <x:c r="M13401" s="267" t="n">
        <x:f>I13401*TOMATO_HOURS*WEEKS*(1+TOMATO_DIM)^I13401+J13401*CARROT_HOURS*WEEKS*(1+CARROT_DIM)^J13401+K13401*MESCLUN_HOURS*WEEKS*(1+MESCLUN_DIM)^K13401</x:f>
        <x:v>14028.242327907601</x:v>
      </x:c>
      <x:c r="N13401" s="267" t="n">
        <x:f>MAX(M13401-FARMER_HOURS,0)/TEMP_HOURS_PER_WORKER</x:f>
        <x:v>9.241834949935834</x:v>
      </x:c>
      <x:c r="O13401" s="268" t="n">
        <x:f>I13401*TOMATO_PRICE+J13401*CARROT_PRICE+K13401*MESCLUN_PRICE</x:f>
        <x:v>264440</x:v>
      </x:c>
      <x:c r="P13401" s="268" t="n">
        <x:f>I13401*TOMATO_FERTILIZER+J13401*CARROT_FERTILIZER+K13401*MESCLUN_FERTILIZER</x:f>
        <x:v>44000</x:v>
      </x:c>
      <x:c r="Q13401" s="268" t="n">
        <x:f>MIN(M13401,FARMER_HOURS)*FARMER_RATE+MAX(M13401-FARMER_HOURS,0)*TEMP_RATE</x:f>
        <x:v>256045.87374839585</x:v>
      </x:c>
      <x:c r="R13401" s="268" t="n">
        <x:f>O13401-P13401-Q13401-FIXED_COST</x:f>
        <x:v>-55605.873748395854</x:v>
      </x:c>
      <x:c r="S13401" s="139" t="str">
        <x:f>IF(AND(L13401&lt;=TOTAL_BED_CAP,N13401&lt;=TEMP_WORKER_CAP),"YES","NO")</x:f>
        <x:v>NO</x:v>
      </x:c>
      <x:c r="T13401" s="139" t="n">
        <x:f>IF(S13401="YES",R13401,-1E+99)</x:f>
        <x:v>-1e+99</x:v>
      </x:c>
    </x:row>
    <x:row r="13402">
      <x:c r="A13402" s="139"/>
      <x:c r="B13402" s="139"/>
      <x:c r="C13402" s="139"/>
      <x:c r="D13402" s="139"/>
      <x:c r="E13402" s="139"/>
      <x:c r="F13402" s="139"/>
      <x:c r="G13402" s="139"/>
      <x:c r="H13402" s="139"/>
      <x:c r="I13402" s="266" t="n">
        <x:f>INT((ROW()-ROW($I$46))/((CARROT_CAP+1)*(MESCLUN_CAP+1)))</x:f>
        <x:v>20</x:v>
      </x:c>
      <x:c r="J13402" s="266" t="n">
        <x:f>MOD(INT((ROW()-ROW($I$46))/(MESCLUN_CAP+1)),CARROT_CAP+1)</x:f>
        <x:v>10</x:v>
      </x:c>
      <x:c r="K13402" s="266" t="n">
        <x:f>MOD(ROW()-ROW($I$46),MESCLUN_CAP+1)</x:f>
        <x:v>26</x:v>
      </x:c>
      <x:c r="L13402" s="266" t="n">
        <x:f>SUM(I13402:K13402)</x:f>
        <x:v>56</x:v>
      </x:c>
      <x:c r="M13402" s="267" t="n">
        <x:f>I13402*TOMATO_HOURS*WEEKS*(1+TOMATO_DIM)^I13402+J13402*CARROT_HOURS*WEEKS*(1+CARROT_DIM)^J13402+K13402*MESCLUN_HOURS*WEEKS*(1+MESCLUN_DIM)^K13402</x:f>
        <x:v>14109.58233186832</x:v>
      </x:c>
      <x:c r="N13402" s="267" t="n">
        <x:f>MAX(M13402-FARMER_HOURS,0)/TEMP_HOURS_PER_WORKER</x:f>
        <x:v>9.298321063797443</x:v>
      </x:c>
      <x:c r="O13402" s="268" t="n">
        <x:f>I13402*TOMATO_PRICE+J13402*CARROT_PRICE+K13402*MESCLUN_PRICE</x:f>
        <x:v>267140</x:v>
      </x:c>
      <x:c r="P13402" s="268" t="n">
        <x:f>I13402*TOMATO_FERTILIZER+J13402*CARROT_FERTILIZER+K13402*MESCLUN_FERTILIZER</x:f>
        <x:v>44880</x:v>
      </x:c>
      <x:c r="Q13402" s="268" t="n">
        <x:f>MIN(M13402,FARMER_HOURS)*FARMER_RATE+MAX(M13402-FARMER_HOURS,0)*TEMP_RATE</x:f>
        <x:v>257458.0265949361</x:v>
      </x:c>
      <x:c r="R13402" s="268" t="n">
        <x:f>O13402-P13402-Q13402-FIXED_COST</x:f>
        <x:v>-55198.02659493609</x:v>
      </x:c>
      <x:c r="S13402" s="139" t="str">
        <x:f>IF(AND(L13402&lt;=TOTAL_BED_CAP,N13402&lt;=TEMP_WORKER_CAP),"YES","NO")</x:f>
        <x:v>NO</x:v>
      </x:c>
      <x:c r="T13402" s="139" t="n">
        <x:f>IF(S13402="YES",R13402,-1E+99)</x:f>
        <x:v>-1e+99</x:v>
      </x:c>
    </x:row>
    <x:row r="13403">
      <x:c r="A13403" s="139"/>
      <x:c r="B13403" s="139"/>
      <x:c r="C13403" s="139"/>
      <x:c r="D13403" s="139"/>
      <x:c r="E13403" s="139"/>
      <x:c r="F13403" s="139"/>
      <x:c r="G13403" s="139"/>
      <x:c r="H13403" s="139"/>
      <x:c r="I13403" s="266" t="n">
        <x:f>INT((ROW()-ROW($I$46))/((CARROT_CAP+1)*(MESCLUN_CAP+1)))</x:f>
        <x:v>20</x:v>
      </x:c>
      <x:c r="J13403" s="266" t="n">
        <x:f>MOD(INT((ROW()-ROW($I$46))/(MESCLUN_CAP+1)),CARROT_CAP+1)</x:f>
        <x:v>10</x:v>
      </x:c>
      <x:c r="K13403" s="266" t="n">
        <x:f>MOD(ROW()-ROW($I$46),MESCLUN_CAP+1)</x:f>
        <x:v>27</x:v>
      </x:c>
      <x:c r="L13403" s="266" t="n">
        <x:f>SUM(I13403:K13403)</x:f>
        <x:v>57</x:v>
      </x:c>
      <x:c r="M13403" s="267" t="n">
        <x:f>I13403*TOMATO_HOURS*WEEKS*(1+TOMATO_DIM)^I13403+J13403*CARROT_HOURS*WEEKS*(1+CARROT_DIM)^J13403+K13403*MESCLUN_HOURS*WEEKS*(1+MESCLUN_DIM)^K13403</x:f>
        <x:v>14192.716036388076</x:v>
      </x:c>
      <x:c r="N13403" s="267" t="n">
        <x:f>MAX(M13403-FARMER_HOURS,0)/TEMP_HOURS_PER_WORKER</x:f>
        <x:v>9.356052803047275</x:v>
      </x:c>
      <x:c r="O13403" s="268" t="n">
        <x:f>I13403*TOMATO_PRICE+J13403*CARROT_PRICE+K13403*MESCLUN_PRICE</x:f>
        <x:v>269840</x:v>
      </x:c>
      <x:c r="P13403" s="268" t="n">
        <x:f>I13403*TOMATO_FERTILIZER+J13403*CARROT_FERTILIZER+K13403*MESCLUN_FERTILIZER</x:f>
        <x:v>45760</x:v>
      </x:c>
      <x:c r="Q13403" s="268" t="n">
        <x:f>MIN(M13403,FARMER_HOURS)*FARMER_RATE+MAX(M13403-FARMER_HOURS,0)*TEMP_RATE</x:f>
        <x:v>258901.32007618187</x:v>
      </x:c>
      <x:c r="R13403" s="268" t="n">
        <x:f>O13403-P13403-Q13403-FIXED_COST</x:f>
        <x:v>-54821.32007618187</x:v>
      </x:c>
      <x:c r="S13403" s="139" t="str">
        <x:f>IF(AND(L13403&lt;=TOTAL_BED_CAP,N13403&lt;=TEMP_WORKER_CAP),"YES","NO")</x:f>
        <x:v>NO</x:v>
      </x:c>
      <x:c r="T13403" s="139" t="n">
        <x:f>IF(S13403="YES",R13403,-1E+99)</x:f>
        <x:v>-1e+99</x:v>
      </x:c>
    </x:row>
    <x:row r="13404">
      <x:c r="A13404" s="139"/>
      <x:c r="B13404" s="139"/>
      <x:c r="C13404" s="139"/>
      <x:c r="D13404" s="139"/>
      <x:c r="E13404" s="139"/>
      <x:c r="F13404" s="139"/>
      <x:c r="G13404" s="139"/>
      <x:c r="H13404" s="139"/>
      <x:c r="I13404" s="266" t="n">
        <x:f>INT((ROW()-ROW($I$46))/((CARROT_CAP+1)*(MESCLUN_CAP+1)))</x:f>
        <x:v>20</x:v>
      </x:c>
      <x:c r="J13404" s="266" t="n">
        <x:f>MOD(INT((ROW()-ROW($I$46))/(MESCLUN_CAP+1)),CARROT_CAP+1)</x:f>
        <x:v>10</x:v>
      </x:c>
      <x:c r="K13404" s="266" t="n">
        <x:f>MOD(ROW()-ROW($I$46),MESCLUN_CAP+1)</x:f>
        <x:v>28</x:v>
      </x:c>
      <x:c r="L13404" s="266" t="n">
        <x:f>SUM(I13404:K13404)</x:f>
        <x:v>58</x:v>
      </x:c>
      <x:c r="M13404" s="267" t="n">
        <x:f>I13404*TOMATO_HOURS*WEEKS*(1+TOMATO_DIM)^I13404+J13404*CARROT_HOURS*WEEKS*(1+CARROT_DIM)^J13404+K13404*MESCLUN_HOURS*WEEKS*(1+MESCLUN_DIM)^K13404</x:f>
        <x:v>14277.67557460523</x:v>
      </x:c>
      <x:c r="N13404" s="267" t="n">
        <x:f>MAX(M13404-FARMER_HOURS,0)/TEMP_HOURS_PER_WORKER</x:f>
        <x:v>9.415052482364743</x:v>
      </x:c>
      <x:c r="O13404" s="268" t="n">
        <x:f>I13404*TOMATO_PRICE+J13404*CARROT_PRICE+K13404*MESCLUN_PRICE</x:f>
        <x:v>272540</x:v>
      </x:c>
      <x:c r="P13404" s="268" t="n">
        <x:f>I13404*TOMATO_FERTILIZER+J13404*CARROT_FERTILIZER+K13404*MESCLUN_FERTILIZER</x:f>
        <x:v>46640</x:v>
      </x:c>
      <x:c r="Q13404" s="268" t="n">
        <x:f>MIN(M13404,FARMER_HOURS)*FARMER_RATE+MAX(M13404-FARMER_HOURS,0)*TEMP_RATE</x:f>
        <x:v>260376.31205911856</x:v>
      </x:c>
      <x:c r="R13404" s="268" t="n">
        <x:f>O13404-P13404-Q13404-FIXED_COST</x:f>
        <x:v>-54476.31205911856</x:v>
      </x:c>
      <x:c r="S13404" s="139" t="str">
        <x:f>IF(AND(L13404&lt;=TOTAL_BED_CAP,N13404&lt;=TEMP_WORKER_CAP),"YES","NO")</x:f>
        <x:v>NO</x:v>
      </x:c>
      <x:c r="T13404" s="139" t="n">
        <x:f>IF(S13404="YES",R13404,-1E+99)</x:f>
        <x:v>-1e+99</x:v>
      </x:c>
    </x:row>
    <x:row r="13405">
      <x:c r="A13405" s="139"/>
      <x:c r="B13405" s="139"/>
      <x:c r="C13405" s="139"/>
      <x:c r="D13405" s="139"/>
      <x:c r="E13405" s="139"/>
      <x:c r="F13405" s="139"/>
      <x:c r="G13405" s="139"/>
      <x:c r="H13405" s="139"/>
      <x:c r="I13405" s="266" t="n">
        <x:f>INT((ROW()-ROW($I$46))/((CARROT_CAP+1)*(MESCLUN_CAP+1)))</x:f>
        <x:v>20</x:v>
      </x:c>
      <x:c r="J13405" s="266" t="n">
        <x:f>MOD(INT((ROW()-ROW($I$46))/(MESCLUN_CAP+1)),CARROT_CAP+1)</x:f>
        <x:v>10</x:v>
      </x:c>
      <x:c r="K13405" s="266" t="n">
        <x:f>MOD(ROW()-ROW($I$46),MESCLUN_CAP+1)</x:f>
        <x:v>29</x:v>
      </x:c>
      <x:c r="L13405" s="266" t="n">
        <x:f>SUM(I13405:K13405)</x:f>
        <x:v>59</x:v>
      </x:c>
      <x:c r="M13405" s="267" t="n">
        <x:f>I13405*TOMATO_HOURS*WEEKS*(1+TOMATO_DIM)^I13405+J13405*CARROT_HOURS*WEEKS*(1+CARROT_DIM)^J13405+K13405*MESCLUN_HOURS*WEEKS*(1+MESCLUN_DIM)^K13405</x:f>
        <x:v>14364.493602720882</x:v>
      </x:c>
      <x:c r="N13405" s="267" t="n">
        <x:f>MAX(M13405-FARMER_HOURS,0)/TEMP_HOURS_PER_WORKER</x:f>
        <x:v>9.47534277966728</x:v>
      </x:c>
      <x:c r="O13405" s="268" t="n">
        <x:f>I13405*TOMATO_PRICE+J13405*CARROT_PRICE+K13405*MESCLUN_PRICE</x:f>
        <x:v>275240</x:v>
      </x:c>
      <x:c r="P13405" s="268" t="n">
        <x:f>I13405*TOMATO_FERTILIZER+J13405*CARROT_FERTILIZER+K13405*MESCLUN_FERTILIZER</x:f>
        <x:v>47520</x:v>
      </x:c>
      <x:c r="Q13405" s="268" t="n">
        <x:f>MIN(M13405,FARMER_HOURS)*FARMER_RATE+MAX(M13405-FARMER_HOURS,0)*TEMP_RATE</x:f>
        <x:v>261883.569491682</x:v>
      </x:c>
      <x:c r="R13405" s="268" t="n">
        <x:f>O13405-P13405-Q13405-FIXED_COST</x:f>
        <x:v>-54163.56949168199</x:v>
      </x:c>
      <x:c r="S13405" s="139" t="str">
        <x:f>IF(AND(L13405&lt;=TOTAL_BED_CAP,N13405&lt;=TEMP_WORKER_CAP),"YES","NO")</x:f>
        <x:v>NO</x:v>
      </x:c>
      <x:c r="T13405" s="139" t="n">
        <x:f>IF(S13405="YES",R13405,-1E+99)</x:f>
        <x:v>-1e+99</x:v>
      </x:c>
    </x:row>
    <x:row r="13406">
      <x:c r="A13406" s="139"/>
      <x:c r="B13406" s="139"/>
      <x:c r="C13406" s="139"/>
      <x:c r="D13406" s="139"/>
      <x:c r="E13406" s="139"/>
      <x:c r="F13406" s="139"/>
      <x:c r="G13406" s="139"/>
      <x:c r="H13406" s="139"/>
      <x:c r="I13406" s="266" t="n">
        <x:f>INT((ROW()-ROW($I$46))/((CARROT_CAP+1)*(MESCLUN_CAP+1)))</x:f>
        <x:v>20</x:v>
      </x:c>
      <x:c r="J13406" s="266" t="n">
        <x:f>MOD(INT((ROW()-ROW($I$46))/(MESCLUN_CAP+1)),CARROT_CAP+1)</x:f>
        <x:v>10</x:v>
      </x:c>
      <x:c r="K13406" s="266" t="n">
        <x:f>MOD(ROW()-ROW($I$46),MESCLUN_CAP+1)</x:f>
        <x:v>30</x:v>
      </x:c>
      <x:c r="L13406" s="266" t="n">
        <x:f>SUM(I13406:K13406)</x:f>
        <x:v>60</x:v>
      </x:c>
      <x:c r="M13406" s="267" t="n">
        <x:f>I13406*TOMATO_HOURS*WEEKS*(1+TOMATO_DIM)^I13406+J13406*CARROT_HOURS*WEEKS*(1+CARROT_DIM)^J13406+K13406*MESCLUN_HOURS*WEEKS*(1+MESCLUN_DIM)^K13406</x:f>
        <x:v>14453.203308054653</x:v>
      </x:c>
      <x:c r="N13406" s="267" t="n">
        <x:f>MAX(M13406-FARMER_HOURS,0)/TEMP_HOURS_PER_WORKER</x:f>
        <x:v>9.53694674170462</x:v>
      </x:c>
      <x:c r="O13406" s="268" t="n">
        <x:f>I13406*TOMATO_PRICE+J13406*CARROT_PRICE+K13406*MESCLUN_PRICE</x:f>
        <x:v>277940</x:v>
      </x:c>
      <x:c r="P13406" s="268" t="n">
        <x:f>I13406*TOMATO_FERTILIZER+J13406*CARROT_FERTILIZER+K13406*MESCLUN_FERTILIZER</x:f>
        <x:v>48400</x:v>
      </x:c>
      <x:c r="Q13406" s="268" t="n">
        <x:f>MIN(M13406,FARMER_HOURS)*FARMER_RATE+MAX(M13406-FARMER_HOURS,0)*TEMP_RATE</x:f>
        <x:v>263423.6685426155</x:v>
      </x:c>
      <x:c r="R13406" s="268" t="n">
        <x:f>O13406-P13406-Q13406-FIXED_COST</x:f>
        <x:v>-53883.66854261549</x:v>
      </x:c>
      <x:c r="S13406" s="139" t="str">
        <x:f>IF(AND(L13406&lt;=TOTAL_BED_CAP,N13406&lt;=TEMP_WORKER_CAP),"YES","NO")</x:f>
        <x:v>NO</x:v>
      </x:c>
      <x:c r="T13406" s="139" t="n">
        <x:f>IF(S13406="YES",R13406,-1E+99)</x:f>
        <x:v>-1e+99</x:v>
      </x:c>
    </x:row>
    <x:row r="13407">
      <x:c r="A13407" s="139"/>
      <x:c r="B13407" s="139"/>
      <x:c r="C13407" s="139"/>
      <x:c r="D13407" s="139"/>
      <x:c r="E13407" s="139"/>
      <x:c r="F13407" s="139"/>
      <x:c r="G13407" s="139"/>
      <x:c r="H13407" s="139"/>
      <x:c r="I13407" s="266" t="n">
        <x:f>INT((ROW()-ROW($I$46))/((CARROT_CAP+1)*(MESCLUN_CAP+1)))</x:f>
        <x:v>20</x:v>
      </x:c>
      <x:c r="J13407" s="266" t="n">
        <x:f>MOD(INT((ROW()-ROW($I$46))/(MESCLUN_CAP+1)),CARROT_CAP+1)</x:f>
        <x:v>11</x:v>
      </x:c>
      <x:c r="K13407" s="266" t="n">
        <x:f>MOD(ROW()-ROW($I$46),MESCLUN_CAP+1)</x:f>
        <x:v>0</x:v>
      </x:c>
      <x:c r="L13407" s="266" t="n">
        <x:f>SUM(I13407:K13407)</x:f>
        <x:v>31</x:v>
      </x:c>
      <x:c r="M13407" s="267" t="n">
        <x:f>I13407*TOMATO_HOURS*WEEKS*(1+TOMATO_DIM)^I13407+J13407*CARROT_HOURS*WEEKS*(1+CARROT_DIM)^J13407+K13407*MESCLUN_HOURS*WEEKS*(1+MESCLUN_DIM)^K13407</x:f>
        <x:v>12542.488505860518</x:v>
      </x:c>
      <x:c r="N13407" s="267" t="n">
        <x:f>MAX(M13407-FARMER_HOURS,0)/TEMP_HOURS_PER_WORKER</x:f>
        <x:v>8.210061462403138</x:v>
      </x:c>
      <x:c r="O13407" s="268" t="n">
        <x:f>I13407*TOMATO_PRICE+J13407*CARROT_PRICE+K13407*MESCLUN_PRICE</x:f>
        <x:v>199034</x:v>
      </x:c>
      <x:c r="P13407" s="268" t="n">
        <x:f>I13407*TOMATO_FERTILIZER+J13407*CARROT_FERTILIZER+K13407*MESCLUN_FERTILIZER</x:f>
        <x:v>22440</x:v>
      </x:c>
      <x:c r="Q13407" s="268" t="n">
        <x:f>MIN(M13407,FARMER_HOURS)*FARMER_RATE+MAX(M13407-FARMER_HOURS,0)*TEMP_RATE</x:f>
        <x:v>230251.53656007844</x:v>
      </x:c>
      <x:c r="R13407" s="268" t="n">
        <x:f>O13407-P13407-Q13407-FIXED_COST</x:f>
        <x:v>-73657.53656007844</x:v>
      </x:c>
      <x:c r="S13407" s="139" t="str">
        <x:f>IF(AND(L13407&lt;=TOTAL_BED_CAP,N13407&lt;=TEMP_WORKER_CAP),"YES","NO")</x:f>
        <x:v>NO</x:v>
      </x:c>
      <x:c r="T13407" s="139" t="n">
        <x:f>IF(S13407="YES",R13407,-1E+99)</x:f>
        <x:v>-1e+99</x:v>
      </x:c>
    </x:row>
    <x:row r="13408">
      <x:c r="A13408" s="139"/>
      <x:c r="B13408" s="139"/>
      <x:c r="C13408" s="139"/>
      <x:c r="D13408" s="139"/>
      <x:c r="E13408" s="139"/>
      <x:c r="F13408" s="139"/>
      <x:c r="G13408" s="139"/>
      <x:c r="H13408" s="139"/>
      <x:c r="I13408" s="266" t="n">
        <x:f>INT((ROW()-ROW($I$46))/((CARROT_CAP+1)*(MESCLUN_CAP+1)))</x:f>
        <x:v>20</x:v>
      </x:c>
      <x:c r="J13408" s="266" t="n">
        <x:f>MOD(INT((ROW()-ROW($I$46))/(MESCLUN_CAP+1)),CARROT_CAP+1)</x:f>
        <x:v>11</x:v>
      </x:c>
      <x:c r="K13408" s="266" t="n">
        <x:f>MOD(ROW()-ROW($I$46),MESCLUN_CAP+1)</x:f>
        <x:v>1</x:v>
      </x:c>
      <x:c r="L13408" s="266" t="n">
        <x:f>SUM(I13408:K13408)</x:f>
        <x:v>32</x:v>
      </x:c>
      <x:c r="M13408" s="267" t="n">
        <x:f>I13408*TOMATO_HOURS*WEEKS*(1+TOMATO_DIM)^I13408+J13408*CARROT_HOURS*WEEKS*(1+CARROT_DIM)^J13408+K13408*MESCLUN_HOURS*WEEKS*(1+MESCLUN_DIM)^K13408</x:f>
        <x:v>12588.051005860518</x:v>
      </x:c>
      <x:c r="N13408" s="267" t="n">
        <x:f>MAX(M13408-FARMER_HOURS,0)/TEMP_HOURS_PER_WORKER</x:f>
        <x:v>8.241702087403137</x:v>
      </x:c>
      <x:c r="O13408" s="268" t="n">
        <x:f>I13408*TOMATO_PRICE+J13408*CARROT_PRICE+K13408*MESCLUN_PRICE</x:f>
        <x:v>201734</x:v>
      </x:c>
      <x:c r="P13408" s="268" t="n">
        <x:f>I13408*TOMATO_FERTILIZER+J13408*CARROT_FERTILIZER+K13408*MESCLUN_FERTILIZER</x:f>
        <x:v>23320</x:v>
      </x:c>
      <x:c r="Q13408" s="268" t="n">
        <x:f>MIN(M13408,FARMER_HOURS)*FARMER_RATE+MAX(M13408-FARMER_HOURS,0)*TEMP_RATE</x:f>
        <x:v>231042.55218507844</x:v>
      </x:c>
      <x:c r="R13408" s="268" t="n">
        <x:f>O13408-P13408-Q13408-FIXED_COST</x:f>
        <x:v>-72628.55218507844</x:v>
      </x:c>
      <x:c r="S13408" s="139" t="str">
        <x:f>IF(AND(L13408&lt;=TOTAL_BED_CAP,N13408&lt;=TEMP_WORKER_CAP),"YES","NO")</x:f>
        <x:v>NO</x:v>
      </x:c>
      <x:c r="T13408" s="139" t="n">
        <x:f>IF(S13408="YES",R13408,-1E+99)</x:f>
        <x:v>-1e+99</x:v>
      </x:c>
    </x:row>
    <x:row r="13409">
      <x:c r="A13409" s="139"/>
      <x:c r="B13409" s="139"/>
      <x:c r="C13409" s="139"/>
      <x:c r="D13409" s="139"/>
      <x:c r="E13409" s="139"/>
      <x:c r="F13409" s="139"/>
      <x:c r="G13409" s="139"/>
      <x:c r="H13409" s="139"/>
      <x:c r="I13409" s="266" t="n">
        <x:f>INT((ROW()-ROW($I$46))/((CARROT_CAP+1)*(MESCLUN_CAP+1)))</x:f>
        <x:v>20</x:v>
      </x:c>
      <x:c r="J13409" s="266" t="n">
        <x:f>MOD(INT((ROW()-ROW($I$46))/(MESCLUN_CAP+1)),CARROT_CAP+1)</x:f>
        <x:v>11</x:v>
      </x:c>
      <x:c r="K13409" s="266" t="n">
        <x:f>MOD(ROW()-ROW($I$46),MESCLUN_CAP+1)</x:f>
        <x:v>2</x:v>
      </x:c>
      <x:c r="L13409" s="266" t="n">
        <x:f>SUM(I13409:K13409)</x:f>
        <x:v>33</x:v>
      </x:c>
      <x:c r="M13409" s="267" t="n">
        <x:f>I13409*TOMATO_HOURS*WEEKS*(1+TOMATO_DIM)^I13409+J13409*CARROT_HOURS*WEEKS*(1+CARROT_DIM)^J13409+K13409*MESCLUN_HOURS*WEEKS*(1+MESCLUN_DIM)^K13409</x:f>
        <x:v>12634.752568360518</x:v>
      </x:c>
      <x:c r="N13409" s="267" t="n">
        <x:f>MAX(M13409-FARMER_HOURS,0)/TEMP_HOURS_PER_WORKER</x:f>
        <x:v>8.274133728028138</x:v>
      </x:c>
      <x:c r="O13409" s="268" t="n">
        <x:f>I13409*TOMATO_PRICE+J13409*CARROT_PRICE+K13409*MESCLUN_PRICE</x:f>
        <x:v>204434</x:v>
      </x:c>
      <x:c r="P13409" s="268" t="n">
        <x:f>I13409*TOMATO_FERTILIZER+J13409*CARROT_FERTILIZER+K13409*MESCLUN_FERTILIZER</x:f>
        <x:v>24200</x:v>
      </x:c>
      <x:c r="Q13409" s="268" t="n">
        <x:f>MIN(M13409,FARMER_HOURS)*FARMER_RATE+MAX(M13409-FARMER_HOURS,0)*TEMP_RATE</x:f>
        <x:v>231853.34320070344</x:v>
      </x:c>
      <x:c r="R13409" s="268" t="n">
        <x:f>O13409-P13409-Q13409-FIXED_COST</x:f>
        <x:v>-71619.34320070344</x:v>
      </x:c>
      <x:c r="S13409" s="139" t="str">
        <x:f>IF(AND(L13409&lt;=TOTAL_BED_CAP,N13409&lt;=TEMP_WORKER_CAP),"YES","NO")</x:f>
        <x:v>NO</x:v>
      </x:c>
      <x:c r="T13409" s="139" t="n">
        <x:f>IF(S13409="YES",R13409,-1E+99)</x:f>
        <x:v>-1e+99</x:v>
      </x:c>
    </x:row>
    <x:row r="13410">
      <x:c r="A13410" s="139"/>
      <x:c r="B13410" s="139"/>
      <x:c r="C13410" s="139"/>
      <x:c r="D13410" s="139"/>
      <x:c r="E13410" s="139"/>
      <x:c r="F13410" s="139"/>
      <x:c r="G13410" s="139"/>
      <x:c r="H13410" s="139"/>
      <x:c r="I13410" s="266" t="n">
        <x:f>INT((ROW()-ROW($I$46))/((CARROT_CAP+1)*(MESCLUN_CAP+1)))</x:f>
        <x:v>20</x:v>
      </x:c>
      <x:c r="J13410" s="266" t="n">
        <x:f>MOD(INT((ROW()-ROW($I$46))/(MESCLUN_CAP+1)),CARROT_CAP+1)</x:f>
        <x:v>11</x:v>
      </x:c>
      <x:c r="K13410" s="266" t="n">
        <x:f>MOD(ROW()-ROW($I$46),MESCLUN_CAP+1)</x:f>
        <x:v>3</x:v>
      </x:c>
      <x:c r="L13410" s="266" t="n">
        <x:f>SUM(I13410:K13410)</x:f>
        <x:v>34</x:v>
      </x:c>
      <x:c r="M13410" s="267" t="n">
        <x:f>I13410*TOMATO_HOURS*WEEKS*(1+TOMATO_DIM)^I13410+J13410*CARROT_HOURS*WEEKS*(1+CARROT_DIM)^J13410+K13410*MESCLUN_HOURS*WEEKS*(1+MESCLUN_DIM)^K13410</x:f>
        <x:v>12682.614550782393</x:v>
      </x:c>
      <x:c r="N13410" s="267" t="n">
        <x:f>MAX(M13410-FARMER_HOURS,0)/TEMP_HOURS_PER_WORKER</x:f>
        <x:v>8.307371215821107</x:v>
      </x:c>
      <x:c r="O13410" s="268" t="n">
        <x:f>I13410*TOMATO_PRICE+J13410*CARROT_PRICE+K13410*MESCLUN_PRICE</x:f>
        <x:v>207134</x:v>
      </x:c>
      <x:c r="P13410" s="268" t="n">
        <x:f>I13410*TOMATO_FERTILIZER+J13410*CARROT_FERTILIZER+K13410*MESCLUN_FERTILIZER</x:f>
        <x:v>25080</x:v>
      </x:c>
      <x:c r="Q13410" s="268" t="n">
        <x:f>MIN(M13410,FARMER_HOURS)*FARMER_RATE+MAX(M13410-FARMER_HOURS,0)*TEMP_RATE</x:f>
        <x:v>232684.28039552766</x:v>
      </x:c>
      <x:c r="R13410" s="268" t="n">
        <x:f>O13410-P13410-Q13410-FIXED_COST</x:f>
        <x:v>-70630.28039552766</x:v>
      </x:c>
      <x:c r="S13410" s="139" t="str">
        <x:f>IF(AND(L13410&lt;=TOTAL_BED_CAP,N13410&lt;=TEMP_WORKER_CAP),"YES","NO")</x:f>
        <x:v>NO</x:v>
      </x:c>
      <x:c r="T13410" s="139" t="n">
        <x:f>IF(S13410="YES",R13410,-1E+99)</x:f>
        <x:v>-1e+99</x:v>
      </x:c>
    </x:row>
    <x:row r="13411">
      <x:c r="A13411" s="139"/>
      <x:c r="B13411" s="139"/>
      <x:c r="C13411" s="139"/>
      <x:c r="D13411" s="139"/>
      <x:c r="E13411" s="139"/>
      <x:c r="F13411" s="139"/>
      <x:c r="G13411" s="139"/>
      <x:c r="H13411" s="139"/>
      <x:c r="I13411" s="266" t="n">
        <x:f>INT((ROW()-ROW($I$46))/((CARROT_CAP+1)*(MESCLUN_CAP+1)))</x:f>
        <x:v>20</x:v>
      </x:c>
      <x:c r="J13411" s="266" t="n">
        <x:f>MOD(INT((ROW()-ROW($I$46))/(MESCLUN_CAP+1)),CARROT_CAP+1)</x:f>
        <x:v>11</x:v>
      </x:c>
      <x:c r="K13411" s="266" t="n">
        <x:f>MOD(ROW()-ROW($I$46),MESCLUN_CAP+1)</x:f>
        <x:v>4</x:v>
      </x:c>
      <x:c r="L13411" s="266" t="n">
        <x:f>SUM(I13411:K13411)</x:f>
        <x:v>35</x:v>
      </x:c>
      <x:c r="M13411" s="267" t="n">
        <x:f>I13411*TOMATO_HOURS*WEEKS*(1+TOMATO_DIM)^I13411+J13411*CARROT_HOURS*WEEKS*(1+CARROT_DIM)^J13411+K13411*MESCLUN_HOURS*WEEKS*(1+MESCLUN_DIM)^K13411</x:f>
        <x:v>12731.658666505049</x:v>
      </x:c>
      <x:c r="N13411" s="267" t="n">
        <x:f>MAX(M13411-FARMER_HOURS,0)/TEMP_HOURS_PER_WORKER</x:f>
        <x:v>8.341429629517394</x:v>
      </x:c>
      <x:c r="O13411" s="268" t="n">
        <x:f>I13411*TOMATO_PRICE+J13411*CARROT_PRICE+K13411*MESCLUN_PRICE</x:f>
        <x:v>209834</x:v>
      </x:c>
      <x:c r="P13411" s="268" t="n">
        <x:f>I13411*TOMATO_FERTILIZER+J13411*CARROT_FERTILIZER+K13411*MESCLUN_FERTILIZER</x:f>
        <x:v>25960</x:v>
      </x:c>
      <x:c r="Q13411" s="268" t="n">
        <x:f>MIN(M13411,FARMER_HOURS)*FARMER_RATE+MAX(M13411-FARMER_HOURS,0)*TEMP_RATE</x:f>
        <x:v>233535.7407379349</x:v>
      </x:c>
      <x:c r="R13411" s="268" t="n">
        <x:f>O13411-P13411-Q13411-FIXED_COST</x:f>
        <x:v>-69661.74073793489</x:v>
      </x:c>
      <x:c r="S13411" s="139" t="str">
        <x:f>IF(AND(L13411&lt;=TOTAL_BED_CAP,N13411&lt;=TEMP_WORKER_CAP),"YES","NO")</x:f>
        <x:v>NO</x:v>
      </x:c>
      <x:c r="T13411" s="139" t="n">
        <x:f>IF(S13411="YES",R13411,-1E+99)</x:f>
        <x:v>-1e+99</x:v>
      </x:c>
    </x:row>
    <x:row r="13412">
      <x:c r="A13412" s="139"/>
      <x:c r="B13412" s="139"/>
      <x:c r="C13412" s="139"/>
      <x:c r="D13412" s="139"/>
      <x:c r="E13412" s="139"/>
      <x:c r="F13412" s="139"/>
      <x:c r="G13412" s="139"/>
      <x:c r="H13412" s="139"/>
      <x:c r="I13412" s="266" t="n">
        <x:f>INT((ROW()-ROW($I$46))/((CARROT_CAP+1)*(MESCLUN_CAP+1)))</x:f>
        <x:v>20</x:v>
      </x:c>
      <x:c r="J13412" s="266" t="n">
        <x:f>MOD(INT((ROW()-ROW($I$46))/(MESCLUN_CAP+1)),CARROT_CAP+1)</x:f>
        <x:v>11</x:v>
      </x:c>
      <x:c r="K13412" s="266" t="n">
        <x:f>MOD(ROW()-ROW($I$46),MESCLUN_CAP+1)</x:f>
        <x:v>5</x:v>
      </x:c>
      <x:c r="L13412" s="266" t="n">
        <x:f>SUM(I13412:K13412)</x:f>
        <x:v>36</x:v>
      </x:c>
      <x:c r="M13412" s="267" t="n">
        <x:f>I13412*TOMATO_HOURS*WEEKS*(1+TOMATO_DIM)^I13412+J13412*CARROT_HOURS*WEEKS*(1+CARROT_DIM)^J13412+K13412*MESCLUN_HOURS*WEEKS*(1+MESCLUN_DIM)^K13412</x:f>
        <x:v>12781.906990426252</x:v>
      </x:c>
      <x:c r="N13412" s="267" t="n">
        <x:f>MAX(M13412-FARMER_HOURS,0)/TEMP_HOURS_PER_WORKER</x:f>
        <x:v>8.37632429890712</x:v>
      </x:c>
      <x:c r="O13412" s="268" t="n">
        <x:f>I13412*TOMATO_PRICE+J13412*CARROT_PRICE+K13412*MESCLUN_PRICE</x:f>
        <x:v>212534</x:v>
      </x:c>
      <x:c r="P13412" s="268" t="n">
        <x:f>I13412*TOMATO_FERTILIZER+J13412*CARROT_FERTILIZER+K13412*MESCLUN_FERTILIZER</x:f>
        <x:v>26840</x:v>
      </x:c>
      <x:c r="Q13412" s="268" t="n">
        <x:f>MIN(M13412,FARMER_HOURS)*FARMER_RATE+MAX(M13412-FARMER_HOURS,0)*TEMP_RATE</x:f>
        <x:v>234408.10747267798</x:v>
      </x:c>
      <x:c r="R13412" s="268" t="n">
        <x:f>O13412-P13412-Q13412-FIXED_COST</x:f>
        <x:v>-68714.10747267798</x:v>
      </x:c>
      <x:c r="S13412" s="139" t="str">
        <x:f>IF(AND(L13412&lt;=TOTAL_BED_CAP,N13412&lt;=TEMP_WORKER_CAP),"YES","NO")</x:f>
        <x:v>NO</x:v>
      </x:c>
      <x:c r="T13412" s="139" t="n">
        <x:f>IF(S13412="YES",R13412,-1E+99)</x:f>
        <x:v>-1e+99</x:v>
      </x:c>
    </x:row>
    <x:row r="13413">
      <x:c r="A13413" s="139"/>
      <x:c r="B13413" s="139"/>
      <x:c r="C13413" s="139"/>
      <x:c r="D13413" s="139"/>
      <x:c r="E13413" s="139"/>
      <x:c r="F13413" s="139"/>
      <x:c r="G13413" s="139"/>
      <x:c r="H13413" s="139"/>
      <x:c r="I13413" s="266" t="n">
        <x:f>INT((ROW()-ROW($I$46))/((CARROT_CAP+1)*(MESCLUN_CAP+1)))</x:f>
        <x:v>20</x:v>
      </x:c>
      <x:c r="J13413" s="266" t="n">
        <x:f>MOD(INT((ROW()-ROW($I$46))/(MESCLUN_CAP+1)),CARROT_CAP+1)</x:f>
        <x:v>11</x:v>
      </x:c>
      <x:c r="K13413" s="266" t="n">
        <x:f>MOD(ROW()-ROW($I$46),MESCLUN_CAP+1)</x:f>
        <x:v>6</x:v>
      </x:c>
      <x:c r="L13413" s="266" t="n">
        <x:f>SUM(I13413:K13413)</x:f>
        <x:v>37</x:v>
      </x:c>
      <x:c r="M13413" s="267" t="n">
        <x:f>I13413*TOMATO_HOURS*WEEKS*(1+TOMATO_DIM)^I13413+J13413*CARROT_HOURS*WEEKS*(1+CARROT_DIM)^J13413+K13413*MESCLUN_HOURS*WEEKS*(1+MESCLUN_DIM)^K13413</x:f>
        <x:v>12833.381964607885</x:v>
      </x:c>
      <x:c r="N13413" s="267" t="n">
        <x:f>MAX(M13413-FARMER_HOURS,0)/TEMP_HOURS_PER_WORKER</x:f>
        <x:v>8.412070808755475</x:v>
      </x:c>
      <x:c r="O13413" s="268" t="n">
        <x:f>I13413*TOMATO_PRICE+J13413*CARROT_PRICE+K13413*MESCLUN_PRICE</x:f>
        <x:v>215234</x:v>
      </x:c>
      <x:c r="P13413" s="268" t="n">
        <x:f>I13413*TOMATO_FERTILIZER+J13413*CARROT_FERTILIZER+K13413*MESCLUN_FERTILIZER</x:f>
        <x:v>27720</x:v>
      </x:c>
      <x:c r="Q13413" s="268" t="n">
        <x:f>MIN(M13413,FARMER_HOURS)*FARMER_RATE+MAX(M13413-FARMER_HOURS,0)*TEMP_RATE</x:f>
        <x:v>235301.77021888687</x:v>
      </x:c>
      <x:c r="R13413" s="268" t="n">
        <x:f>O13413-P13413-Q13413-FIXED_COST</x:f>
        <x:v>-67787.77021888687</x:v>
      </x:c>
      <x:c r="S13413" s="139" t="str">
        <x:f>IF(AND(L13413&lt;=TOTAL_BED_CAP,N13413&lt;=TEMP_WORKER_CAP),"YES","NO")</x:f>
        <x:v>NO</x:v>
      </x:c>
      <x:c r="T13413" s="139" t="n">
        <x:f>IF(S13413="YES",R13413,-1E+99)</x:f>
        <x:v>-1e+99</x:v>
      </x:c>
    </x:row>
    <x:row r="13414">
      <x:c r="A13414" s="139"/>
      <x:c r="B13414" s="139"/>
      <x:c r="C13414" s="139"/>
      <x:c r="D13414" s="139"/>
      <x:c r="E13414" s="139"/>
      <x:c r="F13414" s="139"/>
      <x:c r="G13414" s="139"/>
      <x:c r="H13414" s="139"/>
      <x:c r="I13414" s="266" t="n">
        <x:f>INT((ROW()-ROW($I$46))/((CARROT_CAP+1)*(MESCLUN_CAP+1)))</x:f>
        <x:v>20</x:v>
      </x:c>
      <x:c r="J13414" s="266" t="n">
        <x:f>MOD(INT((ROW()-ROW($I$46))/(MESCLUN_CAP+1)),CARROT_CAP+1)</x:f>
        <x:v>11</x:v>
      </x:c>
      <x:c r="K13414" s="266" t="n">
        <x:f>MOD(ROW()-ROW($I$46),MESCLUN_CAP+1)</x:f>
        <x:v>7</x:v>
      </x:c>
      <x:c r="L13414" s="266" t="n">
        <x:f>SUM(I13414:K13414)</x:f>
        <x:v>38</x:v>
      </x:c>
      <x:c r="M13414" s="267" t="n">
        <x:f>I13414*TOMATO_HOURS*WEEKS*(1+TOMATO_DIM)^I13414+J13414*CARROT_HOURS*WEEKS*(1+CARROT_DIM)^J13414+K13414*MESCLUN_HOURS*WEEKS*(1+MESCLUN_DIM)^K13414</x:f>
        <x:v>12886.106404005846</x:v>
      </x:c>
      <x:c r="N13414" s="267" t="n">
        <x:f>MAX(M13414-FARMER_HOURS,0)/TEMP_HOURS_PER_WORKER</x:f>
        <x:v>8.448685002781838</x:v>
      </x:c>
      <x:c r="O13414" s="268" t="n">
        <x:f>I13414*TOMATO_PRICE+J13414*CARROT_PRICE+K13414*MESCLUN_PRICE</x:f>
        <x:v>217934</x:v>
      </x:c>
      <x:c r="P13414" s="268" t="n">
        <x:f>I13414*TOMATO_FERTILIZER+J13414*CARROT_FERTILIZER+K13414*MESCLUN_FERTILIZER</x:f>
        <x:v>28600</x:v>
      </x:c>
      <x:c r="Q13414" s="268" t="n">
        <x:f>MIN(M13414,FARMER_HOURS)*FARMER_RATE+MAX(M13414-FARMER_HOURS,0)*TEMP_RATE</x:f>
        <x:v>236217.12506954593</x:v>
      </x:c>
      <x:c r="R13414" s="268" t="n">
        <x:f>O13414-P13414-Q13414-FIXED_COST</x:f>
        <x:v>-66883.12506954593</x:v>
      </x:c>
      <x:c r="S13414" s="139" t="str">
        <x:f>IF(AND(L13414&lt;=TOTAL_BED_CAP,N13414&lt;=TEMP_WORKER_CAP),"YES","NO")</x:f>
        <x:v>NO</x:v>
      </x:c>
      <x:c r="T13414" s="139" t="n">
        <x:f>IF(S13414="YES",R13414,-1E+99)</x:f>
        <x:v>-1e+99</x:v>
      </x:c>
    </x:row>
    <x:row r="13415">
      <x:c r="A13415" s="139"/>
      <x:c r="B13415" s="139"/>
      <x:c r="C13415" s="139"/>
      <x:c r="D13415" s="139"/>
      <x:c r="E13415" s="139"/>
      <x:c r="F13415" s="139"/>
      <x:c r="G13415" s="139"/>
      <x:c r="H13415" s="139"/>
      <x:c r="I13415" s="266" t="n">
        <x:f>INT((ROW()-ROW($I$46))/((CARROT_CAP+1)*(MESCLUN_CAP+1)))</x:f>
        <x:v>20</x:v>
      </x:c>
      <x:c r="J13415" s="266" t="n">
        <x:f>MOD(INT((ROW()-ROW($I$46))/(MESCLUN_CAP+1)),CARROT_CAP+1)</x:f>
        <x:v>11</x:v>
      </x:c>
      <x:c r="K13415" s="266" t="n">
        <x:f>MOD(ROW()-ROW($I$46),MESCLUN_CAP+1)</x:f>
        <x:v>8</x:v>
      </x:c>
      <x:c r="L13415" s="266" t="n">
        <x:f>SUM(I13415:K13415)</x:f>
        <x:v>39</x:v>
      </x:c>
      <x:c r="M13415" s="267" t="n">
        <x:f>I13415*TOMATO_HOURS*WEEKS*(1+TOMATO_DIM)^I13415+J13415*CARROT_HOURS*WEEKS*(1+CARROT_DIM)^J13415+K13415*MESCLUN_HOURS*WEEKS*(1+MESCLUN_DIM)^K13415</x:f>
        <x:v>12940.103502285827</x:v>
      </x:c>
      <x:c r="N13415" s="267" t="n">
        <x:f>MAX(M13415-FARMER_HOURS,0)/TEMP_HOURS_PER_WORKER</x:f>
        <x:v>8.486182987698491</x:v>
      </x:c>
      <x:c r="O13415" s="268" t="n">
        <x:f>I13415*TOMATO_PRICE+J13415*CARROT_PRICE+K13415*MESCLUN_PRICE</x:f>
        <x:v>220634</x:v>
      </x:c>
      <x:c r="P13415" s="268" t="n">
        <x:f>I13415*TOMATO_FERTILIZER+J13415*CARROT_FERTILIZER+K13415*MESCLUN_FERTILIZER</x:f>
        <x:v>29480</x:v>
      </x:c>
      <x:c r="Q13415" s="268" t="n">
        <x:f>MIN(M13415,FARMER_HOURS)*FARMER_RATE+MAX(M13415-FARMER_HOURS,0)*TEMP_RATE</x:f>
        <x:v>237154.57469246228</x:v>
      </x:c>
      <x:c r="R13415" s="268" t="n">
        <x:f>O13415-P13415-Q13415-FIXED_COST</x:f>
        <x:v>-66000.57469246228</x:v>
      </x:c>
      <x:c r="S13415" s="139" t="str">
        <x:f>IF(AND(L13415&lt;=TOTAL_BED_CAP,N13415&lt;=TEMP_WORKER_CAP),"YES","NO")</x:f>
        <x:v>NO</x:v>
      </x:c>
      <x:c r="T13415" s="139" t="n">
        <x:f>IF(S13415="YES",R13415,-1E+99)</x:f>
        <x:v>-1e+99</x:v>
      </x:c>
    </x:row>
    <x:row r="13416">
      <x:c r="A13416" s="139"/>
      <x:c r="B13416" s="139"/>
      <x:c r="C13416" s="139"/>
      <x:c r="D13416" s="139"/>
      <x:c r="E13416" s="139"/>
      <x:c r="F13416" s="139"/>
      <x:c r="G13416" s="139"/>
      <x:c r="H13416" s="139"/>
      <x:c r="I13416" s="266" t="n">
        <x:f>INT((ROW()-ROW($I$46))/((CARROT_CAP+1)*(MESCLUN_CAP+1)))</x:f>
        <x:v>20</x:v>
      </x:c>
      <x:c r="J13416" s="266" t="n">
        <x:f>MOD(INT((ROW()-ROW($I$46))/(MESCLUN_CAP+1)),CARROT_CAP+1)</x:f>
        <x:v>11</x:v>
      </x:c>
      <x:c r="K13416" s="266" t="n">
        <x:f>MOD(ROW()-ROW($I$46),MESCLUN_CAP+1)</x:f>
        <x:v>9</x:v>
      </x:c>
      <x:c r="L13416" s="266" t="n">
        <x:f>SUM(I13416:K13416)</x:f>
        <x:v>40</x:v>
      </x:c>
      <x:c r="M13416" s="267" t="n">
        <x:f>I13416*TOMATO_HOURS*WEEKS*(1+TOMATO_DIM)^I13416+J13416*CARROT_HOURS*WEEKS*(1+CARROT_DIM)^J13416+K13416*MESCLUN_HOURS*WEEKS*(1+MESCLUN_DIM)^K13416</x:f>
        <x:v>12995.39683772622</x:v>
      </x:c>
      <x:c r="N13416" s="267" t="n">
        <x:f>MAX(M13416-FARMER_HOURS,0)/TEMP_HOURS_PER_WORKER</x:f>
        <x:v>8.524581137309875</x:v>
      </x:c>
      <x:c r="O13416" s="268" t="n">
        <x:f>I13416*TOMATO_PRICE+J13416*CARROT_PRICE+K13416*MESCLUN_PRICE</x:f>
        <x:v>223334</x:v>
      </x:c>
      <x:c r="P13416" s="268" t="n">
        <x:f>I13416*TOMATO_FERTILIZER+J13416*CARROT_FERTILIZER+K13416*MESCLUN_FERTILIZER</x:f>
        <x:v>30360</x:v>
      </x:c>
      <x:c r="Q13416" s="268" t="n">
        <x:f>MIN(M13416,FARMER_HOURS)*FARMER_RATE+MAX(M13416-FARMER_HOURS,0)*TEMP_RATE</x:f>
        <x:v>238114.52843274688</x:v>
      </x:c>
      <x:c r="R13416" s="268" t="n">
        <x:f>O13416-P13416-Q13416-FIXED_COST</x:f>
        <x:v>-65140.52843274688</x:v>
      </x:c>
      <x:c r="S13416" s="139" t="str">
        <x:f>IF(AND(L13416&lt;=TOTAL_BED_CAP,N13416&lt;=TEMP_WORKER_CAP),"YES","NO")</x:f>
        <x:v>NO</x:v>
      </x:c>
      <x:c r="T13416" s="139" t="n">
        <x:f>IF(S13416="YES",R13416,-1E+99)</x:f>
        <x:v>-1e+99</x:v>
      </x:c>
    </x:row>
    <x:row r="13417">
      <x:c r="A13417" s="139"/>
      <x:c r="B13417" s="139"/>
      <x:c r="C13417" s="139"/>
      <x:c r="D13417" s="139"/>
      <x:c r="E13417" s="139"/>
      <x:c r="F13417" s="139"/>
      <x:c r="G13417" s="139"/>
      <x:c r="H13417" s="139"/>
      <x:c r="I13417" s="266" t="n">
        <x:f>INT((ROW()-ROW($I$46))/((CARROT_CAP+1)*(MESCLUN_CAP+1)))</x:f>
        <x:v>20</x:v>
      </x:c>
      <x:c r="J13417" s="266" t="n">
        <x:f>MOD(INT((ROW()-ROW($I$46))/(MESCLUN_CAP+1)),CARROT_CAP+1)</x:f>
        <x:v>11</x:v>
      </x:c>
      <x:c r="K13417" s="266" t="n">
        <x:f>MOD(ROW()-ROW($I$46),MESCLUN_CAP+1)</x:f>
        <x:v>10</x:v>
      </x:c>
      <x:c r="L13417" s="266" t="n">
        <x:f>SUM(I13417:K13417)</x:f>
        <x:v>41</x:v>
      </x:c>
      <x:c r="M13417" s="267" t="n">
        <x:f>I13417*TOMATO_HOURS*WEEKS*(1+TOMATO_DIM)^I13417+J13417*CARROT_HOURS*WEEKS*(1+CARROT_DIM)^J13417+K13417*MESCLUN_HOURS*WEEKS*(1+MESCLUN_DIM)^K13417</x:f>
        <x:v>13052.010379209434</x:v>
      </x:c>
      <x:c r="N13417" s="267" t="n">
        <x:f>MAX(M13417-FARMER_HOURS,0)/TEMP_HOURS_PER_WORKER</x:f>
        <x:v>8.563896096673218</x:v>
      </x:c>
      <x:c r="O13417" s="268" t="n">
        <x:f>I13417*TOMATO_PRICE+J13417*CARROT_PRICE+K13417*MESCLUN_PRICE</x:f>
        <x:v>226034</x:v>
      </x:c>
      <x:c r="P13417" s="268" t="n">
        <x:f>I13417*TOMATO_FERTILIZER+J13417*CARROT_FERTILIZER+K13417*MESCLUN_FERTILIZER</x:f>
        <x:v>31240</x:v>
      </x:c>
      <x:c r="Q13417" s="268" t="n">
        <x:f>MIN(M13417,FARMER_HOURS)*FARMER_RATE+MAX(M13417-FARMER_HOURS,0)*TEMP_RATE</x:f>
        <x:v>239097.40241683045</x:v>
      </x:c>
      <x:c r="R13417" s="268" t="n">
        <x:f>O13417-P13417-Q13417-FIXED_COST</x:f>
        <x:v>-64303.402416830446</x:v>
      </x:c>
      <x:c r="S13417" s="139" t="str">
        <x:f>IF(AND(L13417&lt;=TOTAL_BED_CAP,N13417&lt;=TEMP_WORKER_CAP),"YES","NO")</x:f>
        <x:v>NO</x:v>
      </x:c>
      <x:c r="T13417" s="139" t="n">
        <x:f>IF(S13417="YES",R13417,-1E+99)</x:f>
        <x:v>-1e+99</x:v>
      </x:c>
    </x:row>
    <x:row r="13418">
      <x:c r="A13418" s="139"/>
      <x:c r="B13418" s="139"/>
      <x:c r="C13418" s="139"/>
      <x:c r="D13418" s="139"/>
      <x:c r="E13418" s="139"/>
      <x:c r="F13418" s="139"/>
      <x:c r="G13418" s="139"/>
      <x:c r="H13418" s="139"/>
      <x:c r="I13418" s="266" t="n">
        <x:f>INT((ROW()-ROW($I$46))/((CARROT_CAP+1)*(MESCLUN_CAP+1)))</x:f>
        <x:v>20</x:v>
      </x:c>
      <x:c r="J13418" s="266" t="n">
        <x:f>MOD(INT((ROW()-ROW($I$46))/(MESCLUN_CAP+1)),CARROT_CAP+1)</x:f>
        <x:v>11</x:v>
      </x:c>
      <x:c r="K13418" s="266" t="n">
        <x:f>MOD(ROW()-ROW($I$46),MESCLUN_CAP+1)</x:f>
        <x:v>11</x:v>
      </x:c>
      <x:c r="L13418" s="266" t="n">
        <x:f>SUM(I13418:K13418)</x:f>
        <x:v>42</x:v>
      </x:c>
      <x:c r="M13418" s="267" t="n">
        <x:f>I13418*TOMATO_HOURS*WEEKS*(1+TOMATO_DIM)^I13418+J13418*CARROT_HOURS*WEEKS*(1+CARROT_DIM)^J13418+K13418*MESCLUN_HOURS*WEEKS*(1+MESCLUN_DIM)^K13418</x:f>
        <x:v>13109.968492302873</x:v>
      </x:c>
      <x:c r="N13418" s="267" t="n">
        <x:f>MAX(M13418-FARMER_HOURS,0)/TEMP_HOURS_PER_WORKER</x:f>
        <x:v>8.60414478632144</x:v>
      </x:c>
      <x:c r="O13418" s="268" t="n">
        <x:f>I13418*TOMATO_PRICE+J13418*CARROT_PRICE+K13418*MESCLUN_PRICE</x:f>
        <x:v>228734</x:v>
      </x:c>
      <x:c r="P13418" s="268" t="n">
        <x:f>I13418*TOMATO_FERTILIZER+J13418*CARROT_FERTILIZER+K13418*MESCLUN_FERTILIZER</x:f>
        <x:v>32120</x:v>
      </x:c>
      <x:c r="Q13418" s="268" t="n">
        <x:f>MIN(M13418,FARMER_HOURS)*FARMER_RATE+MAX(M13418-FARMER_HOURS,0)*TEMP_RATE</x:f>
        <x:v>240103.61965803598</x:v>
      </x:c>
      <x:c r="R13418" s="268" t="n">
        <x:f>O13418-P13418-Q13418-FIXED_COST</x:f>
        <x:v>-63489.61965803598</x:v>
      </x:c>
      <x:c r="S13418" s="139" t="str">
        <x:f>IF(AND(L13418&lt;=TOTAL_BED_CAP,N13418&lt;=TEMP_WORKER_CAP),"YES","NO")</x:f>
        <x:v>NO</x:v>
      </x:c>
      <x:c r="T13418" s="139" t="n">
        <x:f>IF(S13418="YES",R13418,-1E+99)</x:f>
        <x:v>-1e+99</x:v>
      </x:c>
    </x:row>
    <x:row r="13419">
      <x:c r="A13419" s="139"/>
      <x:c r="B13419" s="139"/>
      <x:c r="C13419" s="139"/>
      <x:c r="D13419" s="139"/>
      <x:c r="E13419" s="139"/>
      <x:c r="F13419" s="139"/>
      <x:c r="G13419" s="139"/>
      <x:c r="H13419" s="139"/>
      <x:c r="I13419" s="266" t="n">
        <x:f>INT((ROW()-ROW($I$46))/((CARROT_CAP+1)*(MESCLUN_CAP+1)))</x:f>
        <x:v>20</x:v>
      </x:c>
      <x:c r="J13419" s="266" t="n">
        <x:f>MOD(INT((ROW()-ROW($I$46))/(MESCLUN_CAP+1)),CARROT_CAP+1)</x:f>
        <x:v>11</x:v>
      </x:c>
      <x:c r="K13419" s="266" t="n">
        <x:f>MOD(ROW()-ROW($I$46),MESCLUN_CAP+1)</x:f>
        <x:v>12</x:v>
      </x:c>
      <x:c r="L13419" s="266" t="n">
        <x:f>SUM(I13419:K13419)</x:f>
        <x:v>43</x:v>
      </x:c>
      <x:c r="M13419" s="267" t="n">
        <x:f>I13419*TOMATO_HOURS*WEEKS*(1+TOMATO_DIM)^I13419+J13419*CARROT_HOURS*WEEKS*(1+CARROT_DIM)^J13419+K13419*MESCLUN_HOURS*WEEKS*(1+MESCLUN_DIM)^K13419</x:f>
        <x:v>13169.295945430937</x:v>
      </x:c>
      <x:c r="N13419" s="267" t="n">
        <x:f>MAX(M13419-FARMER_HOURS,0)/TEMP_HOURS_PER_WORKER</x:f>
        <x:v>8.645344406549262</x:v>
      </x:c>
      <x:c r="O13419" s="268" t="n">
        <x:f>I13419*TOMATO_PRICE+J13419*CARROT_PRICE+K13419*MESCLUN_PRICE</x:f>
        <x:v>231434</x:v>
      </x:c>
      <x:c r="P13419" s="268" t="n">
        <x:f>I13419*TOMATO_FERTILIZER+J13419*CARROT_FERTILIZER+K13419*MESCLUN_FERTILIZER</x:f>
        <x:v>33000</x:v>
      </x:c>
      <x:c r="Q13419" s="268" t="n">
        <x:f>MIN(M13419,FARMER_HOURS)*FARMER_RATE+MAX(M13419-FARMER_HOURS,0)*TEMP_RATE</x:f>
        <x:v>241133.61016373153</x:v>
      </x:c>
      <x:c r="R13419" s="268" t="n">
        <x:f>O13419-P13419-Q13419-FIXED_COST</x:f>
        <x:v>-62699.61016373153</x:v>
      </x:c>
      <x:c r="S13419" s="139" t="str">
        <x:f>IF(AND(L13419&lt;=TOTAL_BED_CAP,N13419&lt;=TEMP_WORKER_CAP),"YES","NO")</x:f>
        <x:v>NO</x:v>
      </x:c>
      <x:c r="T13419" s="139" t="n">
        <x:f>IF(S13419="YES",R13419,-1E+99)</x:f>
        <x:v>-1e+99</x:v>
      </x:c>
    </x:row>
    <x:row r="13420">
      <x:c r="A13420" s="139"/>
      <x:c r="B13420" s="139"/>
      <x:c r="C13420" s="139"/>
      <x:c r="D13420" s="139"/>
      <x:c r="E13420" s="139"/>
      <x:c r="F13420" s="139"/>
      <x:c r="G13420" s="139"/>
      <x:c r="H13420" s="139"/>
      <x:c r="I13420" s="266" t="n">
        <x:f>INT((ROW()-ROW($I$46))/((CARROT_CAP+1)*(MESCLUN_CAP+1)))</x:f>
        <x:v>20</x:v>
      </x:c>
      <x:c r="J13420" s="266" t="n">
        <x:f>MOD(INT((ROW()-ROW($I$46))/(MESCLUN_CAP+1)),CARROT_CAP+1)</x:f>
        <x:v>11</x:v>
      </x:c>
      <x:c r="K13420" s="266" t="n">
        <x:f>MOD(ROW()-ROW($I$46),MESCLUN_CAP+1)</x:f>
        <x:v>13</x:v>
      </x:c>
      <x:c r="L13420" s="266" t="n">
        <x:f>SUM(I13420:K13420)</x:f>
        <x:v>44</x:v>
      </x:c>
      <x:c r="M13420" s="267" t="n">
        <x:f>I13420*TOMATO_HOURS*WEEKS*(1+TOMATO_DIM)^I13420+J13420*CARROT_HOURS*WEEKS*(1+CARROT_DIM)^J13420+K13420*MESCLUN_HOURS*WEEKS*(1+MESCLUN_DIM)^K13420</x:f>
        <x:v>13230.01791613932</x:v>
      </x:c>
      <x:c r="N13420" s="267" t="n">
        <x:f>MAX(M13420-FARMER_HOURS,0)/TEMP_HOURS_PER_WORKER</x:f>
        <x:v>8.687512441763417</x:v>
      </x:c>
      <x:c r="O13420" s="268" t="n">
        <x:f>I13420*TOMATO_PRICE+J13420*CARROT_PRICE+K13420*MESCLUN_PRICE</x:f>
        <x:v>234134</x:v>
      </x:c>
      <x:c r="P13420" s="268" t="n">
        <x:f>I13420*TOMATO_FERTILIZER+J13420*CARROT_FERTILIZER+K13420*MESCLUN_FERTILIZER</x:f>
        <x:v>33880</x:v>
      </x:c>
      <x:c r="Q13420" s="268" t="n">
        <x:f>MIN(M13420,FARMER_HOURS)*FARMER_RATE+MAX(M13420-FARMER_HOURS,0)*TEMP_RATE</x:f>
        <x:v>242187.81104408542</x:v>
      </x:c>
      <x:c r="R13420" s="268" t="n">
        <x:f>O13420-P13420-Q13420-FIXED_COST</x:f>
        <x:v>-61933.81104408542</x:v>
      </x:c>
      <x:c r="S13420" s="139" t="str">
        <x:f>IF(AND(L13420&lt;=TOTAL_BED_CAP,N13420&lt;=TEMP_WORKER_CAP),"YES","NO")</x:f>
        <x:v>NO</x:v>
      </x:c>
      <x:c r="T13420" s="139" t="n">
        <x:f>IF(S13420="YES",R13420,-1E+99)</x:f>
        <x:v>-1e+99</x:v>
      </x:c>
    </x:row>
    <x:row r="13421">
      <x:c r="A13421" s="139"/>
      <x:c r="B13421" s="139"/>
      <x:c r="C13421" s="139"/>
      <x:c r="D13421" s="139"/>
      <x:c r="E13421" s="139"/>
      <x:c r="F13421" s="139"/>
      <x:c r="G13421" s="139"/>
      <x:c r="H13421" s="139"/>
      <x:c r="I13421" s="266" t="n">
        <x:f>INT((ROW()-ROW($I$46))/((CARROT_CAP+1)*(MESCLUN_CAP+1)))</x:f>
        <x:v>20</x:v>
      </x:c>
      <x:c r="J13421" s="266" t="n">
        <x:f>MOD(INT((ROW()-ROW($I$46))/(MESCLUN_CAP+1)),CARROT_CAP+1)</x:f>
        <x:v>11</x:v>
      </x:c>
      <x:c r="K13421" s="266" t="n">
        <x:f>MOD(ROW()-ROW($I$46),MESCLUN_CAP+1)</x:f>
        <x:v>14</x:v>
      </x:c>
      <x:c r="L13421" s="266" t="n">
        <x:f>SUM(I13421:K13421)</x:f>
        <x:v>45</x:v>
      </x:c>
      <x:c r="M13421" s="267" t="n">
        <x:f>I13421*TOMATO_HOURS*WEEKS*(1+TOMATO_DIM)^I13421+J13421*CARROT_HOURS*WEEKS*(1+CARROT_DIM)^J13421+K13421*MESCLUN_HOURS*WEEKS*(1+MESCLUN_DIM)^K13421</x:f>
        <x:v>13292.159997452982</x:v>
      </x:c>
      <x:c r="N13421" s="267" t="n">
        <x:f>MAX(M13421-FARMER_HOURS,0)/TEMP_HOURS_PER_WORKER</x:f>
        <x:v>8.730666664897903</x:v>
      </x:c>
      <x:c r="O13421" s="268" t="n">
        <x:f>I13421*TOMATO_PRICE+J13421*CARROT_PRICE+K13421*MESCLUN_PRICE</x:f>
        <x:v>236834</x:v>
      </x:c>
      <x:c r="P13421" s="268" t="n">
        <x:f>I13421*TOMATO_FERTILIZER+J13421*CARROT_FERTILIZER+K13421*MESCLUN_FERTILIZER</x:f>
        <x:v>34760</x:v>
      </x:c>
      <x:c r="Q13421" s="268" t="n">
        <x:f>MIN(M13421,FARMER_HOURS)*FARMER_RATE+MAX(M13421-FARMER_HOURS,0)*TEMP_RATE</x:f>
        <x:v>243266.6666224476</x:v>
      </x:c>
      <x:c r="R13421" s="268" t="n">
        <x:f>O13421-P13421-Q13421-FIXED_COST</x:f>
        <x:v>-61192.66662244761</x:v>
      </x:c>
      <x:c r="S13421" s="139" t="str">
        <x:f>IF(AND(L13421&lt;=TOTAL_BED_CAP,N13421&lt;=TEMP_WORKER_CAP),"YES","NO")</x:f>
        <x:v>NO</x:v>
      </x:c>
      <x:c r="T13421" s="139" t="n">
        <x:f>IF(S13421="YES",R13421,-1E+99)</x:f>
        <x:v>-1e+99</x:v>
      </x:c>
    </x:row>
    <x:row r="13422">
      <x:c r="A13422" s="139"/>
      <x:c r="B13422" s="139"/>
      <x:c r="C13422" s="139"/>
      <x:c r="D13422" s="139"/>
      <x:c r="E13422" s="139"/>
      <x:c r="F13422" s="139"/>
      <x:c r="G13422" s="139"/>
      <x:c r="H13422" s="139"/>
      <x:c r="I13422" s="266" t="n">
        <x:f>INT((ROW()-ROW($I$46))/((CARROT_CAP+1)*(MESCLUN_CAP+1)))</x:f>
        <x:v>20</x:v>
      </x:c>
      <x:c r="J13422" s="266" t="n">
        <x:f>MOD(INT((ROW()-ROW($I$46))/(MESCLUN_CAP+1)),CARROT_CAP+1)</x:f>
        <x:v>11</x:v>
      </x:c>
      <x:c r="K13422" s="266" t="n">
        <x:f>MOD(ROW()-ROW($I$46),MESCLUN_CAP+1)</x:f>
        <x:v>15</x:v>
      </x:c>
      <x:c r="L13422" s="266" t="n">
        <x:f>SUM(I13422:K13422)</x:f>
        <x:v>46</x:v>
      </x:c>
      <x:c r="M13422" s="267" t="n">
        <x:f>I13422*TOMATO_HOURS*WEEKS*(1+TOMATO_DIM)^I13422+J13422*CARROT_HOURS*WEEKS*(1+CARROT_DIM)^J13422+K13422*MESCLUN_HOURS*WEEKS*(1+MESCLUN_DIM)^K13422</x:f>
        <x:v>13355.74820432913</x:v>
      </x:c>
      <x:c r="N13422" s="267" t="n">
        <x:f>MAX(M13422-FARMER_HOURS,0)/TEMP_HOURS_PER_WORKER</x:f>
        <x:v>8.774825141895228</x:v>
      </x:c>
      <x:c r="O13422" s="268" t="n">
        <x:f>I13422*TOMATO_PRICE+J13422*CARROT_PRICE+K13422*MESCLUN_PRICE</x:f>
        <x:v>239534</x:v>
      </x:c>
      <x:c r="P13422" s="268" t="n">
        <x:f>I13422*TOMATO_FERTILIZER+J13422*CARROT_FERTILIZER+K13422*MESCLUN_FERTILIZER</x:f>
        <x:v>35640</x:v>
      </x:c>
      <x:c r="Q13422" s="268" t="n">
        <x:f>MIN(M13422,FARMER_HOURS)*FARMER_RATE+MAX(M13422-FARMER_HOURS,0)*TEMP_RATE</x:f>
        <x:v>244370.6285473807</x:v>
      </x:c>
      <x:c r="R13422" s="268" t="n">
        <x:f>O13422-P13422-Q13422-FIXED_COST</x:f>
        <x:v>-60476.62854738071</x:v>
      </x:c>
      <x:c r="S13422" s="139" t="str">
        <x:f>IF(AND(L13422&lt;=TOTAL_BED_CAP,N13422&lt;=TEMP_WORKER_CAP),"YES","NO")</x:f>
        <x:v>NO</x:v>
      </x:c>
      <x:c r="T13422" s="139" t="n">
        <x:f>IF(S13422="YES",R13422,-1E+99)</x:f>
        <x:v>-1e+99</x:v>
      </x:c>
    </x:row>
    <x:row r="13423">
      <x:c r="A13423" s="139"/>
      <x:c r="B13423" s="139"/>
      <x:c r="C13423" s="139"/>
      <x:c r="D13423" s="139"/>
      <x:c r="E13423" s="139"/>
      <x:c r="F13423" s="139"/>
      <x:c r="G13423" s="139"/>
      <x:c r="H13423" s="139"/>
      <x:c r="I13423" s="266" t="n">
        <x:f>INT((ROW()-ROW($I$46))/((CARROT_CAP+1)*(MESCLUN_CAP+1)))</x:f>
        <x:v>20</x:v>
      </x:c>
      <x:c r="J13423" s="266" t="n">
        <x:f>MOD(INT((ROW()-ROW($I$46))/(MESCLUN_CAP+1)),CARROT_CAP+1)</x:f>
        <x:v>11</x:v>
      </x:c>
      <x:c r="K13423" s="266" t="n">
        <x:f>MOD(ROW()-ROW($I$46),MESCLUN_CAP+1)</x:f>
        <x:v>16</x:v>
      </x:c>
      <x:c r="L13423" s="266" t="n">
        <x:f>SUM(I13423:K13423)</x:f>
        <x:v>47</x:v>
      </x:c>
      <x:c r="M13423" s="267" t="n">
        <x:f>I13423*TOMATO_HOURS*WEEKS*(1+TOMATO_DIM)^I13423+J13423*CARROT_HOURS*WEEKS*(1+CARROT_DIM)^J13423+K13423*MESCLUN_HOURS*WEEKS*(1+MESCLUN_DIM)^K13423</x:f>
        <x:v>13420.808980206617</x:v>
      </x:c>
      <x:c r="N13423" s="267" t="n">
        <x:f>MAX(M13423-FARMER_HOURS,0)/TEMP_HOURS_PER_WORKER</x:f>
        <x:v>8.820006236254596</x:v>
      </x:c>
      <x:c r="O13423" s="268" t="n">
        <x:f>I13423*TOMATO_PRICE+J13423*CARROT_PRICE+K13423*MESCLUN_PRICE</x:f>
        <x:v>242234</x:v>
      </x:c>
      <x:c r="P13423" s="268" t="n">
        <x:f>I13423*TOMATO_FERTILIZER+J13423*CARROT_FERTILIZER+K13423*MESCLUN_FERTILIZER</x:f>
        <x:v>36520</x:v>
      </x:c>
      <x:c r="Q13423" s="268" t="n">
        <x:f>MIN(M13423,FARMER_HOURS)*FARMER_RATE+MAX(M13423-FARMER_HOURS,0)*TEMP_RATE</x:f>
        <x:v>245500.15590636487</x:v>
      </x:c>
      <x:c r="R13423" s="268" t="n">
        <x:f>O13423-P13423-Q13423-FIXED_COST</x:f>
        <x:v>-59786.155906364875</x:v>
      </x:c>
      <x:c r="S13423" s="139" t="str">
        <x:f>IF(AND(L13423&lt;=TOTAL_BED_CAP,N13423&lt;=TEMP_WORKER_CAP),"YES","NO")</x:f>
        <x:v>NO</x:v>
      </x:c>
      <x:c r="T13423" s="139" t="n">
        <x:f>IF(S13423="YES",R13423,-1E+99)</x:f>
        <x:v>-1e+99</x:v>
      </x:c>
    </x:row>
    <x:row r="13424">
      <x:c r="A13424" s="139"/>
      <x:c r="B13424" s="139"/>
      <x:c r="C13424" s="139"/>
      <x:c r="D13424" s="139"/>
      <x:c r="E13424" s="139"/>
      <x:c r="F13424" s="139"/>
      <x:c r="G13424" s="139"/>
      <x:c r="H13424" s="139"/>
      <x:c r="I13424" s="266" t="n">
        <x:f>INT((ROW()-ROW($I$46))/((CARROT_CAP+1)*(MESCLUN_CAP+1)))</x:f>
        <x:v>20</x:v>
      </x:c>
      <x:c r="J13424" s="266" t="n">
        <x:f>MOD(INT((ROW()-ROW($I$46))/(MESCLUN_CAP+1)),CARROT_CAP+1)</x:f>
        <x:v>11</x:v>
      </x:c>
      <x:c r="K13424" s="266" t="n">
        <x:f>MOD(ROW()-ROW($I$46),MESCLUN_CAP+1)</x:f>
        <x:v>17</x:v>
      </x:c>
      <x:c r="L13424" s="266" t="n">
        <x:f>SUM(I13424:K13424)</x:f>
        <x:v>48</x:v>
      </x:c>
      <x:c r="M13424" s="267" t="n">
        <x:f>I13424*TOMATO_HOURS*WEEKS*(1+TOMATO_DIM)^I13424+J13424*CARROT_HOURS*WEEKS*(1+CARROT_DIM)^J13424+K13424*MESCLUN_HOURS*WEEKS*(1+MESCLUN_DIM)^K13424</x:f>
        <x:v>13487.369203653157</x:v>
      </x:c>
      <x:c r="N13424" s="267" t="n">
        <x:f>MAX(M13424-FARMER_HOURS,0)/TEMP_HOURS_PER_WORKER</x:f>
        <x:v>8.866228613648026</x:v>
      </x:c>
      <x:c r="O13424" s="268" t="n">
        <x:f>I13424*TOMATO_PRICE+J13424*CARROT_PRICE+K13424*MESCLUN_PRICE</x:f>
        <x:v>244934</x:v>
      </x:c>
      <x:c r="P13424" s="268" t="n">
        <x:f>I13424*TOMATO_FERTILIZER+J13424*CARROT_FERTILIZER+K13424*MESCLUN_FERTILIZER</x:f>
        <x:v>37400</x:v>
      </x:c>
      <x:c r="Q13424" s="268" t="n">
        <x:f>MIN(M13424,FARMER_HOURS)*FARMER_RATE+MAX(M13424-FARMER_HOURS,0)*TEMP_RATE</x:f>
        <x:v>246655.71534120064</x:v>
      </x:c>
      <x:c r="R13424" s="268" t="n">
        <x:f>O13424-P13424-Q13424-FIXED_COST</x:f>
        <x:v>-59121.715341200645</x:v>
      </x:c>
      <x:c r="S13424" s="139" t="str">
        <x:f>IF(AND(L13424&lt;=TOTAL_BED_CAP,N13424&lt;=TEMP_WORKER_CAP),"YES","NO")</x:f>
        <x:v>NO</x:v>
      </x:c>
      <x:c r="T13424" s="139" t="n">
        <x:f>IF(S13424="YES",R13424,-1E+99)</x:f>
        <x:v>-1e+99</x:v>
      </x:c>
    </x:row>
    <x:row r="13425">
      <x:c r="A13425" s="139"/>
      <x:c r="B13425" s="139"/>
      <x:c r="C13425" s="139"/>
      <x:c r="D13425" s="139"/>
      <x:c r="E13425" s="139"/>
      <x:c r="F13425" s="139"/>
      <x:c r="G13425" s="139"/>
      <x:c r="H13425" s="139"/>
      <x:c r="I13425" s="266" t="n">
        <x:f>INT((ROW()-ROW($I$46))/((CARROT_CAP+1)*(MESCLUN_CAP+1)))</x:f>
        <x:v>20</x:v>
      </x:c>
      <x:c r="J13425" s="266" t="n">
        <x:f>MOD(INT((ROW()-ROW($I$46))/(MESCLUN_CAP+1)),CARROT_CAP+1)</x:f>
        <x:v>11</x:v>
      </x:c>
      <x:c r="K13425" s="266" t="n">
        <x:f>MOD(ROW()-ROW($I$46),MESCLUN_CAP+1)</x:f>
        <x:v>18</x:v>
      </x:c>
      <x:c r="L13425" s="266" t="n">
        <x:f>SUM(I13425:K13425)</x:f>
        <x:v>49</x:v>
      </x:c>
      <x:c r="M13425" s="267" t="n">
        <x:f>I13425*TOMATO_HOURS*WEEKS*(1+TOMATO_DIM)^I13425+J13425*CARROT_HOURS*WEEKS*(1+CARROT_DIM)^J13425+K13425*MESCLUN_HOURS*WEEKS*(1+MESCLUN_DIM)^K13425</x:f>
        <x:v>13555.456195111745</x:v>
      </x:c>
      <x:c r="N13425" s="267" t="n">
        <x:f>MAX(M13425-FARMER_HOURS,0)/TEMP_HOURS_PER_WORKER</x:f>
        <x:v>8.913511246605378</x:v>
      </x:c>
      <x:c r="O13425" s="268" t="n">
        <x:f>I13425*TOMATO_PRICE+J13425*CARROT_PRICE+K13425*MESCLUN_PRICE</x:f>
        <x:v>247634</x:v>
      </x:c>
      <x:c r="P13425" s="268" t="n">
        <x:f>I13425*TOMATO_FERTILIZER+J13425*CARROT_FERTILIZER+K13425*MESCLUN_FERTILIZER</x:f>
        <x:v>38280</x:v>
      </x:c>
      <x:c r="Q13425" s="268" t="n">
        <x:f>MIN(M13425,FARMER_HOURS)*FARMER_RATE+MAX(M13425-FARMER_HOURS,0)*TEMP_RATE</x:f>
        <x:v>247837.78116513445</x:v>
      </x:c>
      <x:c r="R13425" s="268" t="n">
        <x:f>O13425-P13425-Q13425-FIXED_COST</x:f>
        <x:v>-58483.78116513445</x:v>
      </x:c>
      <x:c r="S13425" s="139" t="str">
        <x:f>IF(AND(L13425&lt;=TOTAL_BED_CAP,N13425&lt;=TEMP_WORKER_CAP),"YES","NO")</x:f>
        <x:v>NO</x:v>
      </x:c>
      <x:c r="T13425" s="139" t="n">
        <x:f>IF(S13425="YES",R13425,-1E+99)</x:f>
        <x:v>-1e+99</x:v>
      </x:c>
    </x:row>
    <x:row r="13426">
      <x:c r="A13426" s="139"/>
      <x:c r="B13426" s="139"/>
      <x:c r="C13426" s="139"/>
      <x:c r="D13426" s="139"/>
      <x:c r="E13426" s="139"/>
      <x:c r="F13426" s="139"/>
      <x:c r="G13426" s="139"/>
      <x:c r="H13426" s="139"/>
      <x:c r="I13426" s="266" t="n">
        <x:f>INT((ROW()-ROW($I$46))/((CARROT_CAP+1)*(MESCLUN_CAP+1)))</x:f>
        <x:v>20</x:v>
      </x:c>
      <x:c r="J13426" s="266" t="n">
        <x:f>MOD(INT((ROW()-ROW($I$46))/(MESCLUN_CAP+1)),CARROT_CAP+1)</x:f>
        <x:v>11</x:v>
      </x:c>
      <x:c r="K13426" s="266" t="n">
        <x:f>MOD(ROW()-ROW($I$46),MESCLUN_CAP+1)</x:f>
        <x:v>19</x:v>
      </x:c>
      <x:c r="L13426" s="266" t="n">
        <x:f>SUM(I13426:K13426)</x:f>
        <x:v>50</x:v>
      </x:c>
      <x:c r="M13426" s="267" t="n">
        <x:f>I13426*TOMATO_HOURS*WEEKS*(1+TOMATO_DIM)^I13426+J13426*CARROT_HOURS*WEEKS*(1+CARROT_DIM)^J13426+K13426*MESCLUN_HOURS*WEEKS*(1+MESCLUN_DIM)^K13426</x:f>
        <x:v>13625.097723747767</x:v>
      </x:c>
      <x:c r="N13426" s="267" t="n">
        <x:f>MAX(M13426-FARMER_HOURS,0)/TEMP_HOURS_PER_WORKER</x:f>
        <x:v>8.961873419269283</x:v>
      </x:c>
      <x:c r="O13426" s="268" t="n">
        <x:f>I13426*TOMATO_PRICE+J13426*CARROT_PRICE+K13426*MESCLUN_PRICE</x:f>
        <x:v>250334</x:v>
      </x:c>
      <x:c r="P13426" s="268" t="n">
        <x:f>I13426*TOMATO_FERTILIZER+J13426*CARROT_FERTILIZER+K13426*MESCLUN_FERTILIZER</x:f>
        <x:v>39160</x:v>
      </x:c>
      <x:c r="Q13426" s="268" t="n">
        <x:f>MIN(M13426,FARMER_HOURS)*FARMER_RATE+MAX(M13426-FARMER_HOURS,0)*TEMP_RATE</x:f>
        <x:v>249046.83548173207</x:v>
      </x:c>
      <x:c r="R13426" s="268" t="n">
        <x:f>O13426-P13426-Q13426-FIXED_COST</x:f>
        <x:v>-57872.835481732065</x:v>
      </x:c>
      <x:c r="S13426" s="139" t="str">
        <x:f>IF(AND(L13426&lt;=TOTAL_BED_CAP,N13426&lt;=TEMP_WORKER_CAP),"YES","NO")</x:f>
        <x:v>NO</x:v>
      </x:c>
      <x:c r="T13426" s="139" t="n">
        <x:f>IF(S13426="YES",R13426,-1E+99)</x:f>
        <x:v>-1e+99</x:v>
      </x:c>
    </x:row>
    <x:row r="13427">
      <x:c r="A13427" s="139"/>
      <x:c r="B13427" s="139"/>
      <x:c r="C13427" s="139"/>
      <x:c r="D13427" s="139"/>
      <x:c r="E13427" s="139"/>
      <x:c r="F13427" s="139"/>
      <x:c r="G13427" s="139"/>
      <x:c r="H13427" s="139"/>
      <x:c r="I13427" s="266" t="n">
        <x:f>INT((ROW()-ROW($I$46))/((CARROT_CAP+1)*(MESCLUN_CAP+1)))</x:f>
        <x:v>20</x:v>
      </x:c>
      <x:c r="J13427" s="266" t="n">
        <x:f>MOD(INT((ROW()-ROW($I$46))/(MESCLUN_CAP+1)),CARROT_CAP+1)</x:f>
        <x:v>11</x:v>
      </x:c>
      <x:c r="K13427" s="266" t="n">
        <x:f>MOD(ROW()-ROW($I$46),MESCLUN_CAP+1)</x:f>
        <x:v>20</x:v>
      </x:c>
      <x:c r="L13427" s="266" t="n">
        <x:f>SUM(I13427:K13427)</x:f>
        <x:v>51</x:v>
      </x:c>
      <x:c r="M13427" s="267" t="n">
        <x:f>I13427*TOMATO_HOURS*WEEKS*(1+TOMATO_DIM)^I13427+J13427*CARROT_HOURS*WEEKS*(1+CARROT_DIM)^J13427+K13427*MESCLUN_HOURS*WEEKS*(1+MESCLUN_DIM)^K13427</x:f>
        <x:v>13696.322014398243</x:v>
      </x:c>
      <x:c r="N13427" s="267" t="n">
        <x:f>MAX(M13427-FARMER_HOURS,0)/TEMP_HOURS_PER_WORKER</x:f>
        <x:v>9.011334732221002</x:v>
      </x:c>
      <x:c r="O13427" s="268" t="n">
        <x:f>I13427*TOMATO_PRICE+J13427*CARROT_PRICE+K13427*MESCLUN_PRICE</x:f>
        <x:v>253034</x:v>
      </x:c>
      <x:c r="P13427" s="268" t="n">
        <x:f>I13427*TOMATO_FERTILIZER+J13427*CARROT_FERTILIZER+K13427*MESCLUN_FERTILIZER</x:f>
        <x:v>40040</x:v>
      </x:c>
      <x:c r="Q13427" s="268" t="n">
        <x:f>MIN(M13427,FARMER_HOURS)*FARMER_RATE+MAX(M13427-FARMER_HOURS,0)*TEMP_RATE</x:f>
        <x:v>250283.36830552504</x:v>
      </x:c>
      <x:c r="R13427" s="268" t="n">
        <x:f>O13427-P13427-Q13427-FIXED_COST</x:f>
        <x:v>-57289.368305525044</x:v>
      </x:c>
      <x:c r="S13427" s="139" t="str">
        <x:f>IF(AND(L13427&lt;=TOTAL_BED_CAP,N13427&lt;=TEMP_WORKER_CAP),"YES","NO")</x:f>
        <x:v>NO</x:v>
      </x:c>
      <x:c r="T13427" s="139" t="n">
        <x:f>IF(S13427="YES",R13427,-1E+99)</x:f>
        <x:v>-1e+99</x:v>
      </x:c>
    </x:row>
    <x:row r="13428">
      <x:c r="A13428" s="139"/>
      <x:c r="B13428" s="139"/>
      <x:c r="C13428" s="139"/>
      <x:c r="D13428" s="139"/>
      <x:c r="E13428" s="139"/>
      <x:c r="F13428" s="139"/>
      <x:c r="G13428" s="139"/>
      <x:c r="H13428" s="139"/>
      <x:c r="I13428" s="266" t="n">
        <x:f>INT((ROW()-ROW($I$46))/((CARROT_CAP+1)*(MESCLUN_CAP+1)))</x:f>
        <x:v>20</x:v>
      </x:c>
      <x:c r="J13428" s="266" t="n">
        <x:f>MOD(INT((ROW()-ROW($I$46))/(MESCLUN_CAP+1)),CARROT_CAP+1)</x:f>
        <x:v>11</x:v>
      </x:c>
      <x:c r="K13428" s="266" t="n">
        <x:f>MOD(ROW()-ROW($I$46),MESCLUN_CAP+1)</x:f>
        <x:v>21</x:v>
      </x:c>
      <x:c r="L13428" s="266" t="n">
        <x:f>SUM(I13428:K13428)</x:f>
        <x:v>52</x:v>
      </x:c>
      <x:c r="M13428" s="267" t="n">
        <x:f>I13428*TOMATO_HOURS*WEEKS*(1+TOMATO_DIM)^I13428+J13428*CARROT_HOURS*WEEKS*(1+CARROT_DIM)^J13428+K13428*MESCLUN_HOURS*WEEKS*(1+MESCLUN_DIM)^K13428</x:f>
        <x:v>13769.157754624688</x:v>
      </x:c>
      <x:c r="N13428" s="267" t="n">
        <x:f>MAX(M13428-FARMER_HOURS,0)/TEMP_HOURS_PER_WORKER</x:f>
        <x:v>9.061915107378256</x:v>
      </x:c>
      <x:c r="O13428" s="268" t="n">
        <x:f>I13428*TOMATO_PRICE+J13428*CARROT_PRICE+K13428*MESCLUN_PRICE</x:f>
        <x:v>255734</x:v>
      </x:c>
      <x:c r="P13428" s="268" t="n">
        <x:f>I13428*TOMATO_FERTILIZER+J13428*CARROT_FERTILIZER+K13428*MESCLUN_FERTILIZER</x:f>
        <x:v>40920</x:v>
      </x:c>
      <x:c r="Q13428" s="268" t="n">
        <x:f>MIN(M13428,FARMER_HOURS)*FARMER_RATE+MAX(M13428-FARMER_HOURS,0)*TEMP_RATE</x:f>
        <x:v>251547.87768445638</x:v>
      </x:c>
      <x:c r="R13428" s="268" t="n">
        <x:f>O13428-P13428-Q13428-FIXED_COST</x:f>
        <x:v>-56733.87768445638</x:v>
      </x:c>
      <x:c r="S13428" s="139" t="str">
        <x:f>IF(AND(L13428&lt;=TOTAL_BED_CAP,N13428&lt;=TEMP_WORKER_CAP),"YES","NO")</x:f>
        <x:v>NO</x:v>
      </x:c>
      <x:c r="T13428" s="139" t="n">
        <x:f>IF(S13428="YES",R13428,-1E+99)</x:f>
        <x:v>-1e+99</x:v>
      </x:c>
    </x:row>
    <x:row r="13429">
      <x:c r="A13429" s="139"/>
      <x:c r="B13429" s="139"/>
      <x:c r="C13429" s="139"/>
      <x:c r="D13429" s="139"/>
      <x:c r="E13429" s="139"/>
      <x:c r="F13429" s="139"/>
      <x:c r="G13429" s="139"/>
      <x:c r="H13429" s="139"/>
      <x:c r="I13429" s="266" t="n">
        <x:f>INT((ROW()-ROW($I$46))/((CARROT_CAP+1)*(MESCLUN_CAP+1)))</x:f>
        <x:v>20</x:v>
      </x:c>
      <x:c r="J13429" s="266" t="n">
        <x:f>MOD(INT((ROW()-ROW($I$46))/(MESCLUN_CAP+1)),CARROT_CAP+1)</x:f>
        <x:v>11</x:v>
      </x:c>
      <x:c r="K13429" s="266" t="n">
        <x:f>MOD(ROW()-ROW($I$46),MESCLUN_CAP+1)</x:f>
        <x:v>22</x:v>
      </x:c>
      <x:c r="L13429" s="266" t="n">
        <x:f>SUM(I13429:K13429)</x:f>
        <x:v>53</x:v>
      </x:c>
      <x:c r="M13429" s="267" t="n">
        <x:f>I13429*TOMATO_HOURS*WEEKS*(1+TOMATO_DIM)^I13429+J13429*CARROT_HOURS*WEEKS*(1+CARROT_DIM)^J13429+K13429*MESCLUN_HOURS*WEEKS*(1+MESCLUN_DIM)^K13429</x:f>
        <x:v>13843.634101871085</x:v>
      </x:c>
      <x:c r="N13429" s="267" t="n">
        <x:f>MAX(M13429-FARMER_HOURS,0)/TEMP_HOURS_PER_WORKER</x:f>
        <x:v>9.113634792966032</x:v>
      </x:c>
      <x:c r="O13429" s="268" t="n">
        <x:f>I13429*TOMATO_PRICE+J13429*CARROT_PRICE+K13429*MESCLUN_PRICE</x:f>
        <x:v>258434</x:v>
      </x:c>
      <x:c r="P13429" s="268" t="n">
        <x:f>I13429*TOMATO_FERTILIZER+J13429*CARROT_FERTILIZER+K13429*MESCLUN_FERTILIZER</x:f>
        <x:v>41800</x:v>
      </x:c>
      <x:c r="Q13429" s="268" t="n">
        <x:f>MIN(M13429,FARMER_HOURS)*FARMER_RATE+MAX(M13429-FARMER_HOURS,0)*TEMP_RATE</x:f>
        <x:v>252840.86982415078</x:v>
      </x:c>
      <x:c r="R13429" s="268" t="n">
        <x:f>O13429-P13429-Q13429-FIXED_COST</x:f>
        <x:v>-56206.86982415078</x:v>
      </x:c>
      <x:c r="S13429" s="139" t="str">
        <x:f>IF(AND(L13429&lt;=TOTAL_BED_CAP,N13429&lt;=TEMP_WORKER_CAP),"YES","NO")</x:f>
        <x:v>NO</x:v>
      </x:c>
      <x:c r="T13429" s="139" t="n">
        <x:f>IF(S13429="YES",R13429,-1E+99)</x:f>
        <x:v>-1e+99</x:v>
      </x:c>
    </x:row>
    <x:row r="13430">
      <x:c r="A13430" s="139"/>
      <x:c r="B13430" s="139"/>
      <x:c r="C13430" s="139"/>
      <x:c r="D13430" s="139"/>
      <x:c r="E13430" s="139"/>
      <x:c r="F13430" s="139"/>
      <x:c r="G13430" s="139"/>
      <x:c r="H13430" s="139"/>
      <x:c r="I13430" s="266" t="n">
        <x:f>INT((ROW()-ROW($I$46))/((CARROT_CAP+1)*(MESCLUN_CAP+1)))</x:f>
        <x:v>20</x:v>
      </x:c>
      <x:c r="J13430" s="266" t="n">
        <x:f>MOD(INT((ROW()-ROW($I$46))/(MESCLUN_CAP+1)),CARROT_CAP+1)</x:f>
        <x:v>11</x:v>
      </x:c>
      <x:c r="K13430" s="266" t="n">
        <x:f>MOD(ROW()-ROW($I$46),MESCLUN_CAP+1)</x:f>
        <x:v>23</x:v>
      </x:c>
      <x:c r="L13430" s="266" t="n">
        <x:f>SUM(I13430:K13430)</x:f>
        <x:v>54</x:v>
      </x:c>
      <x:c r="M13430" s="267" t="n">
        <x:f>I13430*TOMATO_HOURS*WEEKS*(1+TOMATO_DIM)^I13430+J13430*CARROT_HOURS*WEEKS*(1+CARROT_DIM)^J13430+K13430*MESCLUN_HOURS*WEEKS*(1+MESCLUN_DIM)^K13430</x:f>
        <x:v>13919.78069072852</x:v>
      </x:c>
      <x:c r="N13430" s="267" t="n">
        <x:f>MAX(M13430-FARMER_HOURS,0)/TEMP_HOURS_PER_WORKER</x:f>
        <x:v>9.166514368561472</x:v>
      </x:c>
      <x:c r="O13430" s="268" t="n">
        <x:f>I13430*TOMATO_PRICE+J13430*CARROT_PRICE+K13430*MESCLUN_PRICE</x:f>
        <x:v>261134</x:v>
      </x:c>
      <x:c r="P13430" s="268" t="n">
        <x:f>I13430*TOMATO_FERTILIZER+J13430*CARROT_FERTILIZER+K13430*MESCLUN_FERTILIZER</x:f>
        <x:v>42680</x:v>
      </x:c>
      <x:c r="Q13430" s="268" t="n">
        <x:f>MIN(M13430,FARMER_HOURS)*FARMER_RATE+MAX(M13430-FARMER_HOURS,0)*TEMP_RATE</x:f>
        <x:v>254162.85921403678</x:v>
      </x:c>
      <x:c r="R13430" s="268" t="n">
        <x:f>O13430-P13430-Q13430-FIXED_COST</x:f>
        <x:v>-55708.859214036784</x:v>
      </x:c>
      <x:c r="S13430" s="139" t="str">
        <x:f>IF(AND(L13430&lt;=TOTAL_BED_CAP,N13430&lt;=TEMP_WORKER_CAP),"YES","NO")</x:f>
        <x:v>NO</x:v>
      </x:c>
      <x:c r="T13430" s="139" t="n">
        <x:f>IF(S13430="YES",R13430,-1E+99)</x:f>
        <x:v>-1e+99</x:v>
      </x:c>
    </x:row>
    <x:row r="13431">
      <x:c r="A13431" s="139"/>
      <x:c r="B13431" s="139"/>
      <x:c r="C13431" s="139"/>
      <x:c r="D13431" s="139"/>
      <x:c r="E13431" s="139"/>
      <x:c r="F13431" s="139"/>
      <x:c r="G13431" s="139"/>
      <x:c r="H13431" s="139"/>
      <x:c r="I13431" s="266" t="n">
        <x:f>INT((ROW()-ROW($I$46))/((CARROT_CAP+1)*(MESCLUN_CAP+1)))</x:f>
        <x:v>20</x:v>
      </x:c>
      <x:c r="J13431" s="266" t="n">
        <x:f>MOD(INT((ROW()-ROW($I$46))/(MESCLUN_CAP+1)),CARROT_CAP+1)</x:f>
        <x:v>11</x:v>
      </x:c>
      <x:c r="K13431" s="266" t="n">
        <x:f>MOD(ROW()-ROW($I$46),MESCLUN_CAP+1)</x:f>
        <x:v>24</x:v>
      </x:c>
      <x:c r="L13431" s="266" t="n">
        <x:f>SUM(I13431:K13431)</x:f>
        <x:v>55</x:v>
      </x:c>
      <x:c r="M13431" s="267" t="n">
        <x:f>I13431*TOMATO_HOURS*WEEKS*(1+TOMATO_DIM)^I13431+J13431*CARROT_HOURS*WEEKS*(1+CARROT_DIM)^J13431+K13431*MESCLUN_HOURS*WEEKS*(1+MESCLUN_DIM)^K13431</x:f>
        <x:v>13997.627640308016</x:v>
      </x:c>
      <x:c r="N13431" s="267" t="n">
        <x:f>MAX(M13431-FARMER_HOURS,0)/TEMP_HOURS_PER_WORKER</x:f>
        <x:v>9.220574750213899</x:v>
      </x:c>
      <x:c r="O13431" s="268" t="n">
        <x:f>I13431*TOMATO_PRICE+J13431*CARROT_PRICE+K13431*MESCLUN_PRICE</x:f>
        <x:v>263834</x:v>
      </x:c>
      <x:c r="P13431" s="268" t="n">
        <x:f>I13431*TOMATO_FERTILIZER+J13431*CARROT_FERTILIZER+K13431*MESCLUN_FERTILIZER</x:f>
        <x:v>43560</x:v>
      </x:c>
      <x:c r="Q13431" s="268" t="n">
        <x:f>MIN(M13431,FARMER_HOURS)*FARMER_RATE+MAX(M13431-FARMER_HOURS,0)*TEMP_RATE</x:f>
        <x:v>255514.36875534747</x:v>
      </x:c>
      <x:c r="R13431" s="268" t="n">
        <x:f>O13431-P13431-Q13431-FIXED_COST</x:f>
        <x:v>-55240.368755347474</x:v>
      </x:c>
      <x:c r="S13431" s="139" t="str">
        <x:f>IF(AND(L13431&lt;=TOTAL_BED_CAP,N13431&lt;=TEMP_WORKER_CAP),"YES","NO")</x:f>
        <x:v>NO</x:v>
      </x:c>
      <x:c r="T13431" s="139" t="n">
        <x:f>IF(S13431="YES",R13431,-1E+99)</x:f>
        <x:v>-1e+99</x:v>
      </x:c>
    </x:row>
    <x:row r="13432">
      <x:c r="A13432" s="139"/>
      <x:c r="B13432" s="139"/>
      <x:c r="C13432" s="139"/>
      <x:c r="D13432" s="139"/>
      <x:c r="E13432" s="139"/>
      <x:c r="F13432" s="139"/>
      <x:c r="G13432" s="139"/>
      <x:c r="H13432" s="139"/>
      <x:c r="I13432" s="266" t="n">
        <x:f>INT((ROW()-ROW($I$46))/((CARROT_CAP+1)*(MESCLUN_CAP+1)))</x:f>
        <x:v>20</x:v>
      </x:c>
      <x:c r="J13432" s="266" t="n">
        <x:f>MOD(INT((ROW()-ROW($I$46))/(MESCLUN_CAP+1)),CARROT_CAP+1)</x:f>
        <x:v>11</x:v>
      </x:c>
      <x:c r="K13432" s="266" t="n">
        <x:f>MOD(ROW()-ROW($I$46),MESCLUN_CAP+1)</x:f>
        <x:v>25</x:v>
      </x:c>
      <x:c r="L13432" s="266" t="n">
        <x:f>SUM(I13432:K13432)</x:f>
        <x:v>56</x:v>
      </x:c>
      <x:c r="M13432" s="267" t="n">
        <x:f>I13432*TOMATO_HOURS*WEEKS*(1+TOMATO_DIM)^I13432+J13432*CARROT_HOURS*WEEKS*(1+CARROT_DIM)^J13432+K13432*MESCLUN_HOURS*WEEKS*(1+MESCLUN_DIM)^K13432</x:f>
        <x:v>14077.205561723113</x:v>
      </x:c>
      <x:c r="N13432" s="267" t="n">
        <x:f>MAX(M13432-FARMER_HOURS,0)/TEMP_HOURS_PER_WORKER</x:f>
        <x:v>9.275837195641051</x:v>
      </x:c>
      <x:c r="O13432" s="268" t="n">
        <x:f>I13432*TOMATO_PRICE+J13432*CARROT_PRICE+K13432*MESCLUN_PRICE</x:f>
        <x:v>266534</x:v>
      </x:c>
      <x:c r="P13432" s="268" t="n">
        <x:f>I13432*TOMATO_FERTILIZER+J13432*CARROT_FERTILIZER+K13432*MESCLUN_FERTILIZER</x:f>
        <x:v>44440</x:v>
      </x:c>
      <x:c r="Q13432" s="268" t="n">
        <x:f>MIN(M13432,FARMER_HOURS)*FARMER_RATE+MAX(M13432-FARMER_HOURS,0)*TEMP_RATE</x:f>
        <x:v>256895.92989102626</x:v>
      </x:c>
      <x:c r="R13432" s="268" t="n">
        <x:f>O13432-P13432-Q13432-FIXED_COST</x:f>
        <x:v>-54801.92989102626</x:v>
      </x:c>
      <x:c r="S13432" s="139" t="str">
        <x:f>IF(AND(L13432&lt;=TOTAL_BED_CAP,N13432&lt;=TEMP_WORKER_CAP),"YES","NO")</x:f>
        <x:v>NO</x:v>
      </x:c>
      <x:c r="T13432" s="139" t="n">
        <x:f>IF(S13432="YES",R13432,-1E+99)</x:f>
        <x:v>-1e+99</x:v>
      </x:c>
    </x:row>
    <x:row r="13433">
      <x:c r="A13433" s="139"/>
      <x:c r="B13433" s="139"/>
      <x:c r="C13433" s="139"/>
      <x:c r="D13433" s="139"/>
      <x:c r="E13433" s="139"/>
      <x:c r="F13433" s="139"/>
      <x:c r="G13433" s="139"/>
      <x:c r="H13433" s="139"/>
      <x:c r="I13433" s="266" t="n">
        <x:f>INT((ROW()-ROW($I$46))/((CARROT_CAP+1)*(MESCLUN_CAP+1)))</x:f>
        <x:v>20</x:v>
      </x:c>
      <x:c r="J13433" s="266" t="n">
        <x:f>MOD(INT((ROW()-ROW($I$46))/(MESCLUN_CAP+1)),CARROT_CAP+1)</x:f>
        <x:v>11</x:v>
      </x:c>
      <x:c r="K13433" s="266" t="n">
        <x:f>MOD(ROW()-ROW($I$46),MESCLUN_CAP+1)</x:f>
        <x:v>26</x:v>
      </x:c>
      <x:c r="L13433" s="266" t="n">
        <x:f>SUM(I13433:K13433)</x:f>
        <x:v>57</x:v>
      </x:c>
      <x:c r="M13433" s="267" t="n">
        <x:f>I13433*TOMATO_HOURS*WEEKS*(1+TOMATO_DIM)^I13433+J13433*CARROT_HOURS*WEEKS*(1+CARROT_DIM)^J13433+K13433*MESCLUN_HOURS*WEEKS*(1+MESCLUN_DIM)^K13433</x:f>
        <x:v>14158.545565683831</x:v>
      </x:c>
      <x:c r="N13433" s="267" t="n">
        <x:f>MAX(M13433-FARMER_HOURS,0)/TEMP_HOURS_PER_WORKER</x:f>
        <x:v>9.33232330950266</x:v>
      </x:c>
      <x:c r="O13433" s="268" t="n">
        <x:f>I13433*TOMATO_PRICE+J13433*CARROT_PRICE+K13433*MESCLUN_PRICE</x:f>
        <x:v>269234</x:v>
      </x:c>
      <x:c r="P13433" s="268" t="n">
        <x:f>I13433*TOMATO_FERTILIZER+J13433*CARROT_FERTILIZER+K13433*MESCLUN_FERTILIZER</x:f>
        <x:v>45320</x:v>
      </x:c>
      <x:c r="Q13433" s="268" t="n">
        <x:f>MIN(M13433,FARMER_HOURS)*FARMER_RATE+MAX(M13433-FARMER_HOURS,0)*TEMP_RATE</x:f>
        <x:v>258308.0827375665</x:v>
      </x:c>
      <x:c r="R13433" s="268" t="n">
        <x:f>O13433-P13433-Q13433-FIXED_COST</x:f>
        <x:v>-54394.082737566496</x:v>
      </x:c>
      <x:c r="S13433" s="139" t="str">
        <x:f>IF(AND(L13433&lt;=TOTAL_BED_CAP,N13433&lt;=TEMP_WORKER_CAP),"YES","NO")</x:f>
        <x:v>NO</x:v>
      </x:c>
      <x:c r="T13433" s="139" t="n">
        <x:f>IF(S13433="YES",R13433,-1E+99)</x:f>
        <x:v>-1e+99</x:v>
      </x:c>
    </x:row>
    <x:row r="13434">
      <x:c r="A13434" s="139"/>
      <x:c r="B13434" s="139"/>
      <x:c r="C13434" s="139"/>
      <x:c r="D13434" s="139"/>
      <x:c r="E13434" s="139"/>
      <x:c r="F13434" s="139"/>
      <x:c r="G13434" s="139"/>
      <x:c r="H13434" s="139"/>
      <x:c r="I13434" s="266" t="n">
        <x:f>INT((ROW()-ROW($I$46))/((CARROT_CAP+1)*(MESCLUN_CAP+1)))</x:f>
        <x:v>20</x:v>
      </x:c>
      <x:c r="J13434" s="266" t="n">
        <x:f>MOD(INT((ROW()-ROW($I$46))/(MESCLUN_CAP+1)),CARROT_CAP+1)</x:f>
        <x:v>11</x:v>
      </x:c>
      <x:c r="K13434" s="266" t="n">
        <x:f>MOD(ROW()-ROW($I$46),MESCLUN_CAP+1)</x:f>
        <x:v>27</x:v>
      </x:c>
      <x:c r="L13434" s="266" t="n">
        <x:f>SUM(I13434:K13434)</x:f>
        <x:v>58</x:v>
      </x:c>
      <x:c r="M13434" s="267" t="n">
        <x:f>I13434*TOMATO_HOURS*WEEKS*(1+TOMATO_DIM)^I13434+J13434*CARROT_HOURS*WEEKS*(1+CARROT_DIM)^J13434+K13434*MESCLUN_HOURS*WEEKS*(1+MESCLUN_DIM)^K13434</x:f>
        <x:v>14241.679270203587</x:v>
      </x:c>
      <x:c r="N13434" s="267" t="n">
        <x:f>MAX(M13434-FARMER_HOURS,0)/TEMP_HOURS_PER_WORKER</x:f>
        <x:v>9.39005504875249</x:v>
      </x:c>
      <x:c r="O13434" s="268" t="n">
        <x:f>I13434*TOMATO_PRICE+J13434*CARROT_PRICE+K13434*MESCLUN_PRICE</x:f>
        <x:v>271934</x:v>
      </x:c>
      <x:c r="P13434" s="268" t="n">
        <x:f>I13434*TOMATO_FERTILIZER+J13434*CARROT_FERTILIZER+K13434*MESCLUN_FERTILIZER</x:f>
        <x:v>46200</x:v>
      </x:c>
      <x:c r="Q13434" s="268" t="n">
        <x:f>MIN(M13434,FARMER_HOURS)*FARMER_RATE+MAX(M13434-FARMER_HOURS,0)*TEMP_RATE</x:f>
        <x:v>259751.37621881228</x:v>
      </x:c>
      <x:c r="R13434" s="268" t="n">
        <x:f>O13434-P13434-Q13434-FIXED_COST</x:f>
        <x:v>-54017.37621881228</x:v>
      </x:c>
      <x:c r="S13434" s="139" t="str">
        <x:f>IF(AND(L13434&lt;=TOTAL_BED_CAP,N13434&lt;=TEMP_WORKER_CAP),"YES","NO")</x:f>
        <x:v>NO</x:v>
      </x:c>
      <x:c r="T13434" s="139" t="n">
        <x:f>IF(S13434="YES",R13434,-1E+99)</x:f>
        <x:v>-1e+99</x:v>
      </x:c>
    </x:row>
    <x:row r="13435">
      <x:c r="A13435" s="139"/>
      <x:c r="B13435" s="139"/>
      <x:c r="C13435" s="139"/>
      <x:c r="D13435" s="139"/>
      <x:c r="E13435" s="139"/>
      <x:c r="F13435" s="139"/>
      <x:c r="G13435" s="139"/>
      <x:c r="H13435" s="139"/>
      <x:c r="I13435" s="266" t="n">
        <x:f>INT((ROW()-ROW($I$46))/((CARROT_CAP+1)*(MESCLUN_CAP+1)))</x:f>
        <x:v>20</x:v>
      </x:c>
      <x:c r="J13435" s="266" t="n">
        <x:f>MOD(INT((ROW()-ROW($I$46))/(MESCLUN_CAP+1)),CARROT_CAP+1)</x:f>
        <x:v>11</x:v>
      </x:c>
      <x:c r="K13435" s="266" t="n">
        <x:f>MOD(ROW()-ROW($I$46),MESCLUN_CAP+1)</x:f>
        <x:v>28</x:v>
      </x:c>
      <x:c r="L13435" s="266" t="n">
        <x:f>SUM(I13435:K13435)</x:f>
        <x:v>59</x:v>
      </x:c>
      <x:c r="M13435" s="267" t="n">
        <x:f>I13435*TOMATO_HOURS*WEEKS*(1+TOMATO_DIM)^I13435+J13435*CARROT_HOURS*WEEKS*(1+CARROT_DIM)^J13435+K13435*MESCLUN_HOURS*WEEKS*(1+MESCLUN_DIM)^K13435</x:f>
        <x:v>14326.638808420741</x:v>
      </x:c>
      <x:c r="N13435" s="267" t="n">
        <x:f>MAX(M13435-FARMER_HOURS,0)/TEMP_HOURS_PER_WORKER</x:f>
        <x:v>9.449054728069958</x:v>
      </x:c>
      <x:c r="O13435" s="268" t="n">
        <x:f>I13435*TOMATO_PRICE+J13435*CARROT_PRICE+K13435*MESCLUN_PRICE</x:f>
        <x:v>274634</x:v>
      </x:c>
      <x:c r="P13435" s="268" t="n">
        <x:f>I13435*TOMATO_FERTILIZER+J13435*CARROT_FERTILIZER+K13435*MESCLUN_FERTILIZER</x:f>
        <x:v>47080</x:v>
      </x:c>
      <x:c r="Q13435" s="268" t="n">
        <x:f>MIN(M13435,FARMER_HOURS)*FARMER_RATE+MAX(M13435-FARMER_HOURS,0)*TEMP_RATE</x:f>
        <x:v>261226.36820174896</x:v>
      </x:c>
      <x:c r="R13435" s="268" t="n">
        <x:f>O13435-P13435-Q13435-FIXED_COST</x:f>
        <x:v>-53672.36820174896</x:v>
      </x:c>
      <x:c r="S13435" s="139" t="str">
        <x:f>IF(AND(L13435&lt;=TOTAL_BED_CAP,N13435&lt;=TEMP_WORKER_CAP),"YES","NO")</x:f>
        <x:v>NO</x:v>
      </x:c>
      <x:c r="T13435" s="139" t="n">
        <x:f>IF(S13435="YES",R13435,-1E+99)</x:f>
        <x:v>-1e+99</x:v>
      </x:c>
    </x:row>
    <x:row r="13436">
      <x:c r="A13436" s="139"/>
      <x:c r="B13436" s="139"/>
      <x:c r="C13436" s="139"/>
      <x:c r="D13436" s="139"/>
      <x:c r="E13436" s="139"/>
      <x:c r="F13436" s="139"/>
      <x:c r="G13436" s="139"/>
      <x:c r="H13436" s="139"/>
      <x:c r="I13436" s="266" t="n">
        <x:f>INT((ROW()-ROW($I$46))/((CARROT_CAP+1)*(MESCLUN_CAP+1)))</x:f>
        <x:v>20</x:v>
      </x:c>
      <x:c r="J13436" s="266" t="n">
        <x:f>MOD(INT((ROW()-ROW($I$46))/(MESCLUN_CAP+1)),CARROT_CAP+1)</x:f>
        <x:v>11</x:v>
      </x:c>
      <x:c r="K13436" s="266" t="n">
        <x:f>MOD(ROW()-ROW($I$46),MESCLUN_CAP+1)</x:f>
        <x:v>29</x:v>
      </x:c>
      <x:c r="L13436" s="266" t="n">
        <x:f>SUM(I13436:K13436)</x:f>
        <x:v>60</x:v>
      </x:c>
      <x:c r="M13436" s="267" t="n">
        <x:f>I13436*TOMATO_HOURS*WEEKS*(1+TOMATO_DIM)^I13436+J13436*CARROT_HOURS*WEEKS*(1+CARROT_DIM)^J13436+K13436*MESCLUN_HOURS*WEEKS*(1+MESCLUN_DIM)^K13436</x:f>
        <x:v>14413.456836536394</x:v>
      </x:c>
      <x:c r="N13436" s="267" t="n">
        <x:f>MAX(M13436-FARMER_HOURS,0)/TEMP_HOURS_PER_WORKER</x:f>
        <x:v>9.509345025372495</x:v>
      </x:c>
      <x:c r="O13436" s="268" t="n">
        <x:f>I13436*TOMATO_PRICE+J13436*CARROT_PRICE+K13436*MESCLUN_PRICE</x:f>
        <x:v>277334</x:v>
      </x:c>
      <x:c r="P13436" s="268" t="n">
        <x:f>I13436*TOMATO_FERTILIZER+J13436*CARROT_FERTILIZER+K13436*MESCLUN_FERTILIZER</x:f>
        <x:v>47960</x:v>
      </x:c>
      <x:c r="Q13436" s="268" t="n">
        <x:f>MIN(M13436,FARMER_HOURS)*FARMER_RATE+MAX(M13436-FARMER_HOURS,0)*TEMP_RATE</x:f>
        <x:v>262733.6256343124</x:v>
      </x:c>
      <x:c r="R13436" s="268" t="n">
        <x:f>O13436-P13436-Q13436-FIXED_COST</x:f>
        <x:v>-53359.6256343124</x:v>
      </x:c>
      <x:c r="S13436" s="139" t="str">
        <x:f>IF(AND(L13436&lt;=TOTAL_BED_CAP,N13436&lt;=TEMP_WORKER_CAP),"YES","NO")</x:f>
        <x:v>NO</x:v>
      </x:c>
      <x:c r="T13436" s="139" t="n">
        <x:f>IF(S13436="YES",R13436,-1E+99)</x:f>
        <x:v>-1e+99</x:v>
      </x:c>
    </x:row>
    <x:row r="13437">
      <x:c r="A13437" s="139"/>
      <x:c r="B13437" s="139"/>
      <x:c r="C13437" s="139"/>
      <x:c r="D13437" s="139"/>
      <x:c r="E13437" s="139"/>
      <x:c r="F13437" s="139"/>
      <x:c r="G13437" s="139"/>
      <x:c r="H13437" s="139"/>
      <x:c r="I13437" s="266" t="n">
        <x:f>INT((ROW()-ROW($I$46))/((CARROT_CAP+1)*(MESCLUN_CAP+1)))</x:f>
        <x:v>20</x:v>
      </x:c>
      <x:c r="J13437" s="266" t="n">
        <x:f>MOD(INT((ROW()-ROW($I$46))/(MESCLUN_CAP+1)),CARROT_CAP+1)</x:f>
        <x:v>11</x:v>
      </x:c>
      <x:c r="K13437" s="266" t="n">
        <x:f>MOD(ROW()-ROW($I$46),MESCLUN_CAP+1)</x:f>
        <x:v>30</x:v>
      </x:c>
      <x:c r="L13437" s="266" t="n">
        <x:f>SUM(I13437:K13437)</x:f>
        <x:v>61</x:v>
      </x:c>
      <x:c r="M13437" s="267" t="n">
        <x:f>I13437*TOMATO_HOURS*WEEKS*(1+TOMATO_DIM)^I13437+J13437*CARROT_HOURS*WEEKS*(1+CARROT_DIM)^J13437+K13437*MESCLUN_HOURS*WEEKS*(1+MESCLUN_DIM)^K13437</x:f>
        <x:v>14502.166541870165</x:v>
      </x:c>
      <x:c r="N13437" s="267" t="n">
        <x:f>MAX(M13437-FARMER_HOURS,0)/TEMP_HOURS_PER_WORKER</x:f>
        <x:v>9.570948987409837</x:v>
      </x:c>
      <x:c r="O13437" s="268" t="n">
        <x:f>I13437*TOMATO_PRICE+J13437*CARROT_PRICE+K13437*MESCLUN_PRICE</x:f>
        <x:v>280034</x:v>
      </x:c>
      <x:c r="P13437" s="268" t="n">
        <x:f>I13437*TOMATO_FERTILIZER+J13437*CARROT_FERTILIZER+K13437*MESCLUN_FERTILIZER</x:f>
        <x:v>48840</x:v>
      </x:c>
      <x:c r="Q13437" s="268" t="n">
        <x:f>MIN(M13437,FARMER_HOURS)*FARMER_RATE+MAX(M13437-FARMER_HOURS,0)*TEMP_RATE</x:f>
        <x:v>264273.7246852459</x:v>
      </x:c>
      <x:c r="R13437" s="268" t="n">
        <x:f>O13437-P13437-Q13437-FIXED_COST</x:f>
        <x:v>-53079.72468524589</x:v>
      </x:c>
      <x:c r="S13437" s="139" t="str">
        <x:f>IF(AND(L13437&lt;=TOTAL_BED_CAP,N13437&lt;=TEMP_WORKER_CAP),"YES","NO")</x:f>
        <x:v>NO</x:v>
      </x:c>
      <x:c r="T13437" s="139" t="n">
        <x:f>IF(S13437="YES",R13437,-1E+99)</x:f>
        <x:v>-1e+99</x:v>
      </x:c>
    </x:row>
    <x:row r="13438">
      <x:c r="A13438" s="139"/>
      <x:c r="B13438" s="139"/>
      <x:c r="C13438" s="139"/>
      <x:c r="D13438" s="139"/>
      <x:c r="E13438" s="139"/>
      <x:c r="F13438" s="139"/>
      <x:c r="G13438" s="139"/>
      <x:c r="H13438" s="139"/>
      <x:c r="I13438" s="266" t="n">
        <x:f>INT((ROW()-ROW($I$46))/((CARROT_CAP+1)*(MESCLUN_CAP+1)))</x:f>
        <x:v>20</x:v>
      </x:c>
      <x:c r="J13438" s="266" t="n">
        <x:f>MOD(INT((ROW()-ROW($I$46))/(MESCLUN_CAP+1)),CARROT_CAP+1)</x:f>
        <x:v>12</x:v>
      </x:c>
      <x:c r="K13438" s="266" t="n">
        <x:f>MOD(ROW()-ROW($I$46),MESCLUN_CAP+1)</x:f>
        <x:v>0</x:v>
      </x:c>
      <x:c r="L13438" s="266" t="n">
        <x:f>SUM(I13438:K13438)</x:f>
        <x:v>32</x:v>
      </x:c>
      <x:c r="M13438" s="267" t="n">
        <x:f>I13438*TOMATO_HOURS*WEEKS*(1+TOMATO_DIM)^I13438+J13438*CARROT_HOURS*WEEKS*(1+CARROT_DIM)^J13438+K13438*MESCLUN_HOURS*WEEKS*(1+MESCLUN_DIM)^K13438</x:f>
        <x:v>12593.659885514766</x:v>
      </x:c>
      <x:c r="N13438" s="267" t="n">
        <x:f>MAX(M13438-FARMER_HOURS,0)/TEMP_HOURS_PER_WORKER</x:f>
        <x:v>8.245597142718587</x:v>
      </x:c>
      <x:c r="O13438" s="268" t="n">
        <x:f>I13438*TOMATO_PRICE+J13438*CARROT_PRICE+K13438*MESCLUN_PRICE</x:f>
        <x:v>201128</x:v>
      </x:c>
      <x:c r="P13438" s="268" t="n">
        <x:f>I13438*TOMATO_FERTILIZER+J13438*CARROT_FERTILIZER+K13438*MESCLUN_FERTILIZER</x:f>
        <x:v>22880</x:v>
      </x:c>
      <x:c r="Q13438" s="268" t="n">
        <x:f>MIN(M13438,FARMER_HOURS)*FARMER_RATE+MAX(M13438-FARMER_HOURS,0)*TEMP_RATE</x:f>
        <x:v>231139.92856796467</x:v>
      </x:c>
      <x:c r="R13438" s="268" t="n">
        <x:f>O13438-P13438-Q13438-FIXED_COST</x:f>
        <x:v>-72891.92856796467</x:v>
      </x:c>
      <x:c r="S13438" s="139" t="str">
        <x:f>IF(AND(L13438&lt;=TOTAL_BED_CAP,N13438&lt;=TEMP_WORKER_CAP),"YES","NO")</x:f>
        <x:v>NO</x:v>
      </x:c>
      <x:c r="T13438" s="139" t="n">
        <x:f>IF(S13438="YES",R13438,-1E+99)</x:f>
        <x:v>-1e+99</x:v>
      </x:c>
    </x:row>
    <x:row r="13439">
      <x:c r="A13439" s="139"/>
      <x:c r="B13439" s="139"/>
      <x:c r="C13439" s="139"/>
      <x:c r="D13439" s="139"/>
      <x:c r="E13439" s="139"/>
      <x:c r="F13439" s="139"/>
      <x:c r="G13439" s="139"/>
      <x:c r="H13439" s="139"/>
      <x:c r="I13439" s="266" t="n">
        <x:f>INT((ROW()-ROW($I$46))/((CARROT_CAP+1)*(MESCLUN_CAP+1)))</x:f>
        <x:v>20</x:v>
      </x:c>
      <x:c r="J13439" s="266" t="n">
        <x:f>MOD(INT((ROW()-ROW($I$46))/(MESCLUN_CAP+1)),CARROT_CAP+1)</x:f>
        <x:v>12</x:v>
      </x:c>
      <x:c r="K13439" s="266" t="n">
        <x:f>MOD(ROW()-ROW($I$46),MESCLUN_CAP+1)</x:f>
        <x:v>1</x:v>
      </x:c>
      <x:c r="L13439" s="266" t="n">
        <x:f>SUM(I13439:K13439)</x:f>
        <x:v>33</x:v>
      </x:c>
      <x:c r="M13439" s="267" t="n">
        <x:f>I13439*TOMATO_HOURS*WEEKS*(1+TOMATO_DIM)^I13439+J13439*CARROT_HOURS*WEEKS*(1+CARROT_DIM)^J13439+K13439*MESCLUN_HOURS*WEEKS*(1+MESCLUN_DIM)^K13439</x:f>
        <x:v>12639.222385514766</x:v>
      </x:c>
      <x:c r="N13439" s="267" t="n">
        <x:f>MAX(M13439-FARMER_HOURS,0)/TEMP_HOURS_PER_WORKER</x:f>
        <x:v>8.277237767718587</x:v>
      </x:c>
      <x:c r="O13439" s="268" t="n">
        <x:f>I13439*TOMATO_PRICE+J13439*CARROT_PRICE+K13439*MESCLUN_PRICE</x:f>
        <x:v>203828</x:v>
      </x:c>
      <x:c r="P13439" s="268" t="n">
        <x:f>I13439*TOMATO_FERTILIZER+J13439*CARROT_FERTILIZER+K13439*MESCLUN_FERTILIZER</x:f>
        <x:v>23760</x:v>
      </x:c>
      <x:c r="Q13439" s="268" t="n">
        <x:f>MIN(M13439,FARMER_HOURS)*FARMER_RATE+MAX(M13439-FARMER_HOURS,0)*TEMP_RATE</x:f>
        <x:v>231930.94419296467</x:v>
      </x:c>
      <x:c r="R13439" s="268" t="n">
        <x:f>O13439-P13439-Q13439-FIXED_COST</x:f>
        <x:v>-71862.94419296467</x:v>
      </x:c>
      <x:c r="S13439" s="139" t="str">
        <x:f>IF(AND(L13439&lt;=TOTAL_BED_CAP,N13439&lt;=TEMP_WORKER_CAP),"YES","NO")</x:f>
        <x:v>NO</x:v>
      </x:c>
      <x:c r="T13439" s="139" t="n">
        <x:f>IF(S13439="YES",R13439,-1E+99)</x:f>
        <x:v>-1e+99</x:v>
      </x:c>
    </x:row>
    <x:row r="13440">
      <x:c r="A13440" s="139"/>
      <x:c r="B13440" s="139"/>
      <x:c r="C13440" s="139"/>
      <x:c r="D13440" s="139"/>
      <x:c r="E13440" s="139"/>
      <x:c r="F13440" s="139"/>
      <x:c r="G13440" s="139"/>
      <x:c r="H13440" s="139"/>
      <x:c r="I13440" s="266" t="n">
        <x:f>INT((ROW()-ROW($I$46))/((CARROT_CAP+1)*(MESCLUN_CAP+1)))</x:f>
        <x:v>20</x:v>
      </x:c>
      <x:c r="J13440" s="266" t="n">
        <x:f>MOD(INT((ROW()-ROW($I$46))/(MESCLUN_CAP+1)),CARROT_CAP+1)</x:f>
        <x:v>12</x:v>
      </x:c>
      <x:c r="K13440" s="266" t="n">
        <x:f>MOD(ROW()-ROW($I$46),MESCLUN_CAP+1)</x:f>
        <x:v>2</x:v>
      </x:c>
      <x:c r="L13440" s="266" t="n">
        <x:f>SUM(I13440:K13440)</x:f>
        <x:v>34</x:v>
      </x:c>
      <x:c r="M13440" s="267" t="n">
        <x:f>I13440*TOMATO_HOURS*WEEKS*(1+TOMATO_DIM)^I13440+J13440*CARROT_HOURS*WEEKS*(1+CARROT_DIM)^J13440+K13440*MESCLUN_HOURS*WEEKS*(1+MESCLUN_DIM)^K13440</x:f>
        <x:v>12685.923948014766</x:v>
      </x:c>
      <x:c r="N13440" s="267" t="n">
        <x:f>MAX(M13440-FARMER_HOURS,0)/TEMP_HOURS_PER_WORKER</x:f>
        <x:v>8.309669408343588</x:v>
      </x:c>
      <x:c r="O13440" s="268" t="n">
        <x:f>I13440*TOMATO_PRICE+J13440*CARROT_PRICE+K13440*MESCLUN_PRICE</x:f>
        <x:v>206528</x:v>
      </x:c>
      <x:c r="P13440" s="268" t="n">
        <x:f>I13440*TOMATO_FERTILIZER+J13440*CARROT_FERTILIZER+K13440*MESCLUN_FERTILIZER</x:f>
        <x:v>24640</x:v>
      </x:c>
      <x:c r="Q13440" s="268" t="n">
        <x:f>MIN(M13440,FARMER_HOURS)*FARMER_RATE+MAX(M13440-FARMER_HOURS,0)*TEMP_RATE</x:f>
        <x:v>232741.7352085897</x:v>
      </x:c>
      <x:c r="R13440" s="268" t="n">
        <x:f>O13440-P13440-Q13440-FIXED_COST</x:f>
        <x:v>-70853.7352085897</x:v>
      </x:c>
      <x:c r="S13440" s="139" t="str">
        <x:f>IF(AND(L13440&lt;=TOTAL_BED_CAP,N13440&lt;=TEMP_WORKER_CAP),"YES","NO")</x:f>
        <x:v>NO</x:v>
      </x:c>
      <x:c r="T13440" s="139" t="n">
        <x:f>IF(S13440="YES",R13440,-1E+99)</x:f>
        <x:v>-1e+99</x:v>
      </x:c>
    </x:row>
    <x:row r="13441">
      <x:c r="A13441" s="139"/>
      <x:c r="B13441" s="139"/>
      <x:c r="C13441" s="139"/>
      <x:c r="D13441" s="139"/>
      <x:c r="E13441" s="139"/>
      <x:c r="F13441" s="139"/>
      <x:c r="G13441" s="139"/>
      <x:c r="H13441" s="139"/>
      <x:c r="I13441" s="266" t="n">
        <x:f>INT((ROW()-ROW($I$46))/((CARROT_CAP+1)*(MESCLUN_CAP+1)))</x:f>
        <x:v>20</x:v>
      </x:c>
      <x:c r="J13441" s="266" t="n">
        <x:f>MOD(INT((ROW()-ROW($I$46))/(MESCLUN_CAP+1)),CARROT_CAP+1)</x:f>
        <x:v>12</x:v>
      </x:c>
      <x:c r="K13441" s="266" t="n">
        <x:f>MOD(ROW()-ROW($I$46),MESCLUN_CAP+1)</x:f>
        <x:v>3</x:v>
      </x:c>
      <x:c r="L13441" s="266" t="n">
        <x:f>SUM(I13441:K13441)</x:f>
        <x:v>35</x:v>
      </x:c>
      <x:c r="M13441" s="267" t="n">
        <x:f>I13441*TOMATO_HOURS*WEEKS*(1+TOMATO_DIM)^I13441+J13441*CARROT_HOURS*WEEKS*(1+CARROT_DIM)^J13441+K13441*MESCLUN_HOURS*WEEKS*(1+MESCLUN_DIM)^K13441</x:f>
        <x:v>12733.785930436641</x:v>
      </x:c>
      <x:c r="N13441" s="267" t="n">
        <x:f>MAX(M13441-FARMER_HOURS,0)/TEMP_HOURS_PER_WORKER</x:f>
        <x:v>8.342906896136556</x:v>
      </x:c>
      <x:c r="O13441" s="268" t="n">
        <x:f>I13441*TOMATO_PRICE+J13441*CARROT_PRICE+K13441*MESCLUN_PRICE</x:f>
        <x:v>209228</x:v>
      </x:c>
      <x:c r="P13441" s="268" t="n">
        <x:f>I13441*TOMATO_FERTILIZER+J13441*CARROT_FERTILIZER+K13441*MESCLUN_FERTILIZER</x:f>
        <x:v>25520</x:v>
      </x:c>
      <x:c r="Q13441" s="268" t="n">
        <x:f>MIN(M13441,FARMER_HOURS)*FARMER_RATE+MAX(M13441-FARMER_HOURS,0)*TEMP_RATE</x:f>
        <x:v>233572.6724034139</x:v>
      </x:c>
      <x:c r="R13441" s="268" t="n">
        <x:f>O13441-P13441-Q13441-FIXED_COST</x:f>
        <x:v>-69864.67240341389</x:v>
      </x:c>
      <x:c r="S13441" s="139" t="str">
        <x:f>IF(AND(L13441&lt;=TOTAL_BED_CAP,N13441&lt;=TEMP_WORKER_CAP),"YES","NO")</x:f>
        <x:v>NO</x:v>
      </x:c>
      <x:c r="T13441" s="139" t="n">
        <x:f>IF(S13441="YES",R13441,-1E+99)</x:f>
        <x:v>-1e+99</x:v>
      </x:c>
    </x:row>
    <x:row r="13442">
      <x:c r="A13442" s="139"/>
      <x:c r="B13442" s="139"/>
      <x:c r="C13442" s="139"/>
      <x:c r="D13442" s="139"/>
      <x:c r="E13442" s="139"/>
      <x:c r="F13442" s="139"/>
      <x:c r="G13442" s="139"/>
      <x:c r="H13442" s="139"/>
      <x:c r="I13442" s="266" t="n">
        <x:f>INT((ROW()-ROW($I$46))/((CARROT_CAP+1)*(MESCLUN_CAP+1)))</x:f>
        <x:v>20</x:v>
      </x:c>
      <x:c r="J13442" s="266" t="n">
        <x:f>MOD(INT((ROW()-ROW($I$46))/(MESCLUN_CAP+1)),CARROT_CAP+1)</x:f>
        <x:v>12</x:v>
      </x:c>
      <x:c r="K13442" s="266" t="n">
        <x:f>MOD(ROW()-ROW($I$46),MESCLUN_CAP+1)</x:f>
        <x:v>4</x:v>
      </x:c>
      <x:c r="L13442" s="266" t="n">
        <x:f>SUM(I13442:K13442)</x:f>
        <x:v>36</x:v>
      </x:c>
      <x:c r="M13442" s="267" t="n">
        <x:f>I13442*TOMATO_HOURS*WEEKS*(1+TOMATO_DIM)^I13442+J13442*CARROT_HOURS*WEEKS*(1+CARROT_DIM)^J13442+K13442*MESCLUN_HOURS*WEEKS*(1+MESCLUN_DIM)^K13442</x:f>
        <x:v>12782.830046159297</x:v>
      </x:c>
      <x:c r="N13442" s="267" t="n">
        <x:f>MAX(M13442-FARMER_HOURS,0)/TEMP_HOURS_PER_WORKER</x:f>
        <x:v>8.376965309832846</x:v>
      </x:c>
      <x:c r="O13442" s="268" t="n">
        <x:f>I13442*TOMATO_PRICE+J13442*CARROT_PRICE+K13442*MESCLUN_PRICE</x:f>
        <x:v>211928</x:v>
      </x:c>
      <x:c r="P13442" s="268" t="n">
        <x:f>I13442*TOMATO_FERTILIZER+J13442*CARROT_FERTILIZER+K13442*MESCLUN_FERTILIZER</x:f>
        <x:v>26400</x:v>
      </x:c>
      <x:c r="Q13442" s="268" t="n">
        <x:f>MIN(M13442,FARMER_HOURS)*FARMER_RATE+MAX(M13442-FARMER_HOURS,0)*TEMP_RATE</x:f>
        <x:v>234424.13274582112</x:v>
      </x:c>
      <x:c r="R13442" s="268" t="n">
        <x:f>O13442-P13442-Q13442-FIXED_COST</x:f>
        <x:v>-68896.13274582112</x:v>
      </x:c>
      <x:c r="S13442" s="139" t="str">
        <x:f>IF(AND(L13442&lt;=TOTAL_BED_CAP,N13442&lt;=TEMP_WORKER_CAP),"YES","NO")</x:f>
        <x:v>NO</x:v>
      </x:c>
      <x:c r="T13442" s="139" t="n">
        <x:f>IF(S13442="YES",R13442,-1E+99)</x:f>
        <x:v>-1e+99</x:v>
      </x:c>
    </x:row>
    <x:row r="13443">
      <x:c r="A13443" s="139"/>
      <x:c r="B13443" s="139"/>
      <x:c r="C13443" s="139"/>
      <x:c r="D13443" s="139"/>
      <x:c r="E13443" s="139"/>
      <x:c r="F13443" s="139"/>
      <x:c r="G13443" s="139"/>
      <x:c r="H13443" s="139"/>
      <x:c r="I13443" s="266" t="n">
        <x:f>INT((ROW()-ROW($I$46))/((CARROT_CAP+1)*(MESCLUN_CAP+1)))</x:f>
        <x:v>20</x:v>
      </x:c>
      <x:c r="J13443" s="266" t="n">
        <x:f>MOD(INT((ROW()-ROW($I$46))/(MESCLUN_CAP+1)),CARROT_CAP+1)</x:f>
        <x:v>12</x:v>
      </x:c>
      <x:c r="K13443" s="266" t="n">
        <x:f>MOD(ROW()-ROW($I$46),MESCLUN_CAP+1)</x:f>
        <x:v>5</x:v>
      </x:c>
      <x:c r="L13443" s="266" t="n">
        <x:f>SUM(I13443:K13443)</x:f>
        <x:v>37</x:v>
      </x:c>
      <x:c r="M13443" s="267" t="n">
        <x:f>I13443*TOMATO_HOURS*WEEKS*(1+TOMATO_DIM)^I13443+J13443*CARROT_HOURS*WEEKS*(1+CARROT_DIM)^J13443+K13443*MESCLUN_HOURS*WEEKS*(1+MESCLUN_DIM)^K13443</x:f>
        <x:v>12833.0783700805</x:v>
      </x:c>
      <x:c r="N13443" s="267" t="n">
        <x:f>MAX(M13443-FARMER_HOURS,0)/TEMP_HOURS_PER_WORKER</x:f>
        <x:v>8.41185997922257</x:v>
      </x:c>
      <x:c r="O13443" s="268" t="n">
        <x:f>I13443*TOMATO_PRICE+J13443*CARROT_PRICE+K13443*MESCLUN_PRICE</x:f>
        <x:v>214628</x:v>
      </x:c>
      <x:c r="P13443" s="268" t="n">
        <x:f>I13443*TOMATO_FERTILIZER+J13443*CARROT_FERTILIZER+K13443*MESCLUN_FERTILIZER</x:f>
        <x:v>27280</x:v>
      </x:c>
      <x:c r="Q13443" s="268" t="n">
        <x:f>MIN(M13443,FARMER_HOURS)*FARMER_RATE+MAX(M13443-FARMER_HOURS,0)*TEMP_RATE</x:f>
        <x:v>235296.49948056423</x:v>
      </x:c>
      <x:c r="R13443" s="268" t="n">
        <x:f>O13443-P13443-Q13443-FIXED_COST</x:f>
        <x:v>-67948.49948056423</x:v>
      </x:c>
      <x:c r="S13443" s="139" t="str">
        <x:f>IF(AND(L13443&lt;=TOTAL_BED_CAP,N13443&lt;=TEMP_WORKER_CAP),"YES","NO")</x:f>
        <x:v>NO</x:v>
      </x:c>
      <x:c r="T13443" s="139" t="n">
        <x:f>IF(S13443="YES",R13443,-1E+99)</x:f>
        <x:v>-1e+99</x:v>
      </x:c>
    </x:row>
    <x:row r="13444">
      <x:c r="A13444" s="139"/>
      <x:c r="B13444" s="139"/>
      <x:c r="C13444" s="139"/>
      <x:c r="D13444" s="139"/>
      <x:c r="E13444" s="139"/>
      <x:c r="F13444" s="139"/>
      <x:c r="G13444" s="139"/>
      <x:c r="H13444" s="139"/>
      <x:c r="I13444" s="266" t="n">
        <x:f>INT((ROW()-ROW($I$46))/((CARROT_CAP+1)*(MESCLUN_CAP+1)))</x:f>
        <x:v>20</x:v>
      </x:c>
      <x:c r="J13444" s="266" t="n">
        <x:f>MOD(INT((ROW()-ROW($I$46))/(MESCLUN_CAP+1)),CARROT_CAP+1)</x:f>
        <x:v>12</x:v>
      </x:c>
      <x:c r="K13444" s="266" t="n">
        <x:f>MOD(ROW()-ROW($I$46),MESCLUN_CAP+1)</x:f>
        <x:v>6</x:v>
      </x:c>
      <x:c r="L13444" s="266" t="n">
        <x:f>SUM(I13444:K13444)</x:f>
        <x:v>38</x:v>
      </x:c>
      <x:c r="M13444" s="267" t="n">
        <x:f>I13444*TOMATO_HOURS*WEEKS*(1+TOMATO_DIM)^I13444+J13444*CARROT_HOURS*WEEKS*(1+CARROT_DIM)^J13444+K13444*MESCLUN_HOURS*WEEKS*(1+MESCLUN_DIM)^K13444</x:f>
        <x:v>12884.553344262134</x:v>
      </x:c>
      <x:c r="N13444" s="267" t="n">
        <x:f>MAX(M13444-FARMER_HOURS,0)/TEMP_HOURS_PER_WORKER</x:f>
        <x:v>8.447606489070926</x:v>
      </x:c>
      <x:c r="O13444" s="268" t="n">
        <x:f>I13444*TOMATO_PRICE+J13444*CARROT_PRICE+K13444*MESCLUN_PRICE</x:f>
        <x:v>217328</x:v>
      </x:c>
      <x:c r="P13444" s="268" t="n">
        <x:f>I13444*TOMATO_FERTILIZER+J13444*CARROT_FERTILIZER+K13444*MESCLUN_FERTILIZER</x:f>
        <x:v>28160</x:v>
      </x:c>
      <x:c r="Q13444" s="268" t="n">
        <x:f>MIN(M13444,FARMER_HOURS)*FARMER_RATE+MAX(M13444-FARMER_HOURS,0)*TEMP_RATE</x:f>
        <x:v>236190.16222677316</x:v>
      </x:c>
      <x:c r="R13444" s="268" t="n">
        <x:f>O13444-P13444-Q13444-FIXED_COST</x:f>
        <x:v>-67022.16222677316</x:v>
      </x:c>
      <x:c r="S13444" s="139" t="str">
        <x:f>IF(AND(L13444&lt;=TOTAL_BED_CAP,N13444&lt;=TEMP_WORKER_CAP),"YES","NO")</x:f>
        <x:v>NO</x:v>
      </x:c>
      <x:c r="T13444" s="139" t="n">
        <x:f>IF(S13444="YES",R13444,-1E+99)</x:f>
        <x:v>-1e+99</x:v>
      </x:c>
    </x:row>
    <x:row r="13445">
      <x:c r="A13445" s="139"/>
      <x:c r="B13445" s="139"/>
      <x:c r="C13445" s="139"/>
      <x:c r="D13445" s="139"/>
      <x:c r="E13445" s="139"/>
      <x:c r="F13445" s="139"/>
      <x:c r="G13445" s="139"/>
      <x:c r="H13445" s="139"/>
      <x:c r="I13445" s="266" t="n">
        <x:f>INT((ROW()-ROW($I$46))/((CARROT_CAP+1)*(MESCLUN_CAP+1)))</x:f>
        <x:v>20</x:v>
      </x:c>
      <x:c r="J13445" s="266" t="n">
        <x:f>MOD(INT((ROW()-ROW($I$46))/(MESCLUN_CAP+1)),CARROT_CAP+1)</x:f>
        <x:v>12</x:v>
      </x:c>
      <x:c r="K13445" s="266" t="n">
        <x:f>MOD(ROW()-ROW($I$46),MESCLUN_CAP+1)</x:f>
        <x:v>7</x:v>
      </x:c>
      <x:c r="L13445" s="266" t="n">
        <x:f>SUM(I13445:K13445)</x:f>
        <x:v>39</x:v>
      </x:c>
      <x:c r="M13445" s="267" t="n">
        <x:f>I13445*TOMATO_HOURS*WEEKS*(1+TOMATO_DIM)^I13445+J13445*CARROT_HOURS*WEEKS*(1+CARROT_DIM)^J13445+K13445*MESCLUN_HOURS*WEEKS*(1+MESCLUN_DIM)^K13445</x:f>
        <x:v>12937.277783660094</x:v>
      </x:c>
      <x:c r="N13445" s="267" t="n">
        <x:f>MAX(M13445-FARMER_HOURS,0)/TEMP_HOURS_PER_WORKER</x:f>
        <x:v>8.484220683097288</x:v>
      </x:c>
      <x:c r="O13445" s="268" t="n">
        <x:f>I13445*TOMATO_PRICE+J13445*CARROT_PRICE+K13445*MESCLUN_PRICE</x:f>
        <x:v>220028</x:v>
      </x:c>
      <x:c r="P13445" s="268" t="n">
        <x:f>I13445*TOMATO_FERTILIZER+J13445*CARROT_FERTILIZER+K13445*MESCLUN_FERTILIZER</x:f>
        <x:v>29040</x:v>
      </x:c>
      <x:c r="Q13445" s="268" t="n">
        <x:f>MIN(M13445,FARMER_HOURS)*FARMER_RATE+MAX(M13445-FARMER_HOURS,0)*TEMP_RATE</x:f>
        <x:v>237105.5170774322</x:v>
      </x:c>
      <x:c r="R13445" s="268" t="n">
        <x:f>O13445-P13445-Q13445-FIXED_COST</x:f>
        <x:v>-66117.51707743219</x:v>
      </x:c>
      <x:c r="S13445" s="139" t="str">
        <x:f>IF(AND(L13445&lt;=TOTAL_BED_CAP,N13445&lt;=TEMP_WORKER_CAP),"YES","NO")</x:f>
        <x:v>NO</x:v>
      </x:c>
      <x:c r="T13445" s="139" t="n">
        <x:f>IF(S13445="YES",R13445,-1E+99)</x:f>
        <x:v>-1e+99</x:v>
      </x:c>
    </x:row>
    <x:row r="13446">
      <x:c r="A13446" s="139"/>
      <x:c r="B13446" s="139"/>
      <x:c r="C13446" s="139"/>
      <x:c r="D13446" s="139"/>
      <x:c r="E13446" s="139"/>
      <x:c r="F13446" s="139"/>
      <x:c r="G13446" s="139"/>
      <x:c r="H13446" s="139"/>
      <x:c r="I13446" s="266" t="n">
        <x:f>INT((ROW()-ROW($I$46))/((CARROT_CAP+1)*(MESCLUN_CAP+1)))</x:f>
        <x:v>20</x:v>
      </x:c>
      <x:c r="J13446" s="266" t="n">
        <x:f>MOD(INT((ROW()-ROW($I$46))/(MESCLUN_CAP+1)),CARROT_CAP+1)</x:f>
        <x:v>12</x:v>
      </x:c>
      <x:c r="K13446" s="266" t="n">
        <x:f>MOD(ROW()-ROW($I$46),MESCLUN_CAP+1)</x:f>
        <x:v>8</x:v>
      </x:c>
      <x:c r="L13446" s="266" t="n">
        <x:f>SUM(I13446:K13446)</x:f>
        <x:v>40</x:v>
      </x:c>
      <x:c r="M13446" s="267" t="n">
        <x:f>I13446*TOMATO_HOURS*WEEKS*(1+TOMATO_DIM)^I13446+J13446*CARROT_HOURS*WEEKS*(1+CARROT_DIM)^J13446+K13446*MESCLUN_HOURS*WEEKS*(1+MESCLUN_DIM)^K13446</x:f>
        <x:v>12991.274881940075</x:v>
      </x:c>
      <x:c r="N13446" s="267" t="n">
        <x:f>MAX(M13446-FARMER_HOURS,0)/TEMP_HOURS_PER_WORKER</x:f>
        <x:v>8.521718668013941</x:v>
      </x:c>
      <x:c r="O13446" s="268" t="n">
        <x:f>I13446*TOMATO_PRICE+J13446*CARROT_PRICE+K13446*MESCLUN_PRICE</x:f>
        <x:v>222728</x:v>
      </x:c>
      <x:c r="P13446" s="268" t="n">
        <x:f>I13446*TOMATO_FERTILIZER+J13446*CARROT_FERTILIZER+K13446*MESCLUN_FERTILIZER</x:f>
        <x:v>29920</x:v>
      </x:c>
      <x:c r="Q13446" s="268" t="n">
        <x:f>MIN(M13446,FARMER_HOURS)*FARMER_RATE+MAX(M13446-FARMER_HOURS,0)*TEMP_RATE</x:f>
        <x:v>238042.9667003485</x:v>
      </x:c>
      <x:c r="R13446" s="268" t="n">
        <x:f>O13446-P13446-Q13446-FIXED_COST</x:f>
        <x:v>-65234.96670034851</x:v>
      </x:c>
      <x:c r="S13446" s="139" t="str">
        <x:f>IF(AND(L13446&lt;=TOTAL_BED_CAP,N13446&lt;=TEMP_WORKER_CAP),"YES","NO")</x:f>
        <x:v>NO</x:v>
      </x:c>
      <x:c r="T13446" s="139" t="n">
        <x:f>IF(S13446="YES",R13446,-1E+99)</x:f>
        <x:v>-1e+99</x:v>
      </x:c>
    </x:row>
    <x:row r="13447">
      <x:c r="A13447" s="139"/>
      <x:c r="B13447" s="139"/>
      <x:c r="C13447" s="139"/>
      <x:c r="D13447" s="139"/>
      <x:c r="E13447" s="139"/>
      <x:c r="F13447" s="139"/>
      <x:c r="G13447" s="139"/>
      <x:c r="H13447" s="139"/>
      <x:c r="I13447" s="266" t="n">
        <x:f>INT((ROW()-ROW($I$46))/((CARROT_CAP+1)*(MESCLUN_CAP+1)))</x:f>
        <x:v>20</x:v>
      </x:c>
      <x:c r="J13447" s="266" t="n">
        <x:f>MOD(INT((ROW()-ROW($I$46))/(MESCLUN_CAP+1)),CARROT_CAP+1)</x:f>
        <x:v>12</x:v>
      </x:c>
      <x:c r="K13447" s="266" t="n">
        <x:f>MOD(ROW()-ROW($I$46),MESCLUN_CAP+1)</x:f>
        <x:v>9</x:v>
      </x:c>
      <x:c r="L13447" s="266" t="n">
        <x:f>SUM(I13447:K13447)</x:f>
        <x:v>41</x:v>
      </x:c>
      <x:c r="M13447" s="267" t="n">
        <x:f>I13447*TOMATO_HOURS*WEEKS*(1+TOMATO_DIM)^I13447+J13447*CARROT_HOURS*WEEKS*(1+CARROT_DIM)^J13447+K13447*MESCLUN_HOURS*WEEKS*(1+MESCLUN_DIM)^K13447</x:f>
        <x:v>13046.568217380469</x:v>
      </x:c>
      <x:c r="N13447" s="267" t="n">
        <x:f>MAX(M13447-FARMER_HOURS,0)/TEMP_HOURS_PER_WORKER</x:f>
        <x:v>8.560116817625326</x:v>
      </x:c>
      <x:c r="O13447" s="268" t="n">
        <x:f>I13447*TOMATO_PRICE+J13447*CARROT_PRICE+K13447*MESCLUN_PRICE</x:f>
        <x:v>225428</x:v>
      </x:c>
      <x:c r="P13447" s="268" t="n">
        <x:f>I13447*TOMATO_FERTILIZER+J13447*CARROT_FERTILIZER+K13447*MESCLUN_FERTILIZER</x:f>
        <x:v>30800</x:v>
      </x:c>
      <x:c r="Q13447" s="268" t="n">
        <x:f>MIN(M13447,FARMER_HOURS)*FARMER_RATE+MAX(M13447-FARMER_HOURS,0)*TEMP_RATE</x:f>
        <x:v>239002.92044063314</x:v>
      </x:c>
      <x:c r="R13447" s="268" t="n">
        <x:f>O13447-P13447-Q13447-FIXED_COST</x:f>
        <x:v>-64374.92044063314</x:v>
      </x:c>
      <x:c r="S13447" s="139" t="str">
        <x:f>IF(AND(L13447&lt;=TOTAL_BED_CAP,N13447&lt;=TEMP_WORKER_CAP),"YES","NO")</x:f>
        <x:v>NO</x:v>
      </x:c>
      <x:c r="T13447" s="139" t="n">
        <x:f>IF(S13447="YES",R13447,-1E+99)</x:f>
        <x:v>-1e+99</x:v>
      </x:c>
    </x:row>
    <x:row r="13448">
      <x:c r="A13448" s="139"/>
      <x:c r="B13448" s="139"/>
      <x:c r="C13448" s="139"/>
      <x:c r="D13448" s="139"/>
      <x:c r="E13448" s="139"/>
      <x:c r="F13448" s="139"/>
      <x:c r="G13448" s="139"/>
      <x:c r="H13448" s="139"/>
      <x:c r="I13448" s="266" t="n">
        <x:f>INT((ROW()-ROW($I$46))/((CARROT_CAP+1)*(MESCLUN_CAP+1)))</x:f>
        <x:v>20</x:v>
      </x:c>
      <x:c r="J13448" s="266" t="n">
        <x:f>MOD(INT((ROW()-ROW($I$46))/(MESCLUN_CAP+1)),CARROT_CAP+1)</x:f>
        <x:v>12</x:v>
      </x:c>
      <x:c r="K13448" s="266" t="n">
        <x:f>MOD(ROW()-ROW($I$46),MESCLUN_CAP+1)</x:f>
        <x:v>10</x:v>
      </x:c>
      <x:c r="L13448" s="266" t="n">
        <x:f>SUM(I13448:K13448)</x:f>
        <x:v>42</x:v>
      </x:c>
      <x:c r="M13448" s="267" t="n">
        <x:f>I13448*TOMATO_HOURS*WEEKS*(1+TOMATO_DIM)^I13448+J13448*CARROT_HOURS*WEEKS*(1+CARROT_DIM)^J13448+K13448*MESCLUN_HOURS*WEEKS*(1+MESCLUN_DIM)^K13448</x:f>
        <x:v>13103.18175886368</x:v>
      </x:c>
      <x:c r="N13448" s="267" t="n">
        <x:f>MAX(M13448-FARMER_HOURS,0)/TEMP_HOURS_PER_WORKER</x:f>
        <x:v>8.599431776988666</x:v>
      </x:c>
      <x:c r="O13448" s="268" t="n">
        <x:f>I13448*TOMATO_PRICE+J13448*CARROT_PRICE+K13448*MESCLUN_PRICE</x:f>
        <x:v>228128</x:v>
      </x:c>
      <x:c r="P13448" s="268" t="n">
        <x:f>I13448*TOMATO_FERTILIZER+J13448*CARROT_FERTILIZER+K13448*MESCLUN_FERTILIZER</x:f>
        <x:v>31680</x:v>
      </x:c>
      <x:c r="Q13448" s="268" t="n">
        <x:f>MIN(M13448,FARMER_HOURS)*FARMER_RATE+MAX(M13448-FARMER_HOURS,0)*TEMP_RATE</x:f>
        <x:v>239985.79442471667</x:v>
      </x:c>
      <x:c r="R13448" s="268" t="n">
        <x:f>O13448-P13448-Q13448-FIXED_COST</x:f>
        <x:v>-63537.794424716674</x:v>
      </x:c>
      <x:c r="S13448" s="139" t="str">
        <x:f>IF(AND(L13448&lt;=TOTAL_BED_CAP,N13448&lt;=TEMP_WORKER_CAP),"YES","NO")</x:f>
        <x:v>NO</x:v>
      </x:c>
      <x:c r="T13448" s="139" t="n">
        <x:f>IF(S13448="YES",R13448,-1E+99)</x:f>
        <x:v>-1e+99</x:v>
      </x:c>
    </x:row>
    <x:row r="13449">
      <x:c r="A13449" s="139"/>
      <x:c r="B13449" s="139"/>
      <x:c r="C13449" s="139"/>
      <x:c r="D13449" s="139"/>
      <x:c r="E13449" s="139"/>
      <x:c r="F13449" s="139"/>
      <x:c r="G13449" s="139"/>
      <x:c r="H13449" s="139"/>
      <x:c r="I13449" s="266" t="n">
        <x:f>INT((ROW()-ROW($I$46))/((CARROT_CAP+1)*(MESCLUN_CAP+1)))</x:f>
        <x:v>20</x:v>
      </x:c>
      <x:c r="J13449" s="266" t="n">
        <x:f>MOD(INT((ROW()-ROW($I$46))/(MESCLUN_CAP+1)),CARROT_CAP+1)</x:f>
        <x:v>12</x:v>
      </x:c>
      <x:c r="K13449" s="266" t="n">
        <x:f>MOD(ROW()-ROW($I$46),MESCLUN_CAP+1)</x:f>
        <x:v>11</x:v>
      </x:c>
      <x:c r="L13449" s="266" t="n">
        <x:f>SUM(I13449:K13449)</x:f>
        <x:v>43</x:v>
      </x:c>
      <x:c r="M13449" s="267" t="n">
        <x:f>I13449*TOMATO_HOURS*WEEKS*(1+TOMATO_DIM)^I13449+J13449*CARROT_HOURS*WEEKS*(1+CARROT_DIM)^J13449+K13449*MESCLUN_HOURS*WEEKS*(1+MESCLUN_DIM)^K13449</x:f>
        <x:v>13161.13987195712</x:v>
      </x:c>
      <x:c r="N13449" s="267" t="n">
        <x:f>MAX(M13449-FARMER_HOURS,0)/TEMP_HOURS_PER_WORKER</x:f>
        <x:v>8.63968046663689</x:v>
      </x:c>
      <x:c r="O13449" s="268" t="n">
        <x:f>I13449*TOMATO_PRICE+J13449*CARROT_PRICE+K13449*MESCLUN_PRICE</x:f>
        <x:v>230828</x:v>
      </x:c>
      <x:c r="P13449" s="268" t="n">
        <x:f>I13449*TOMATO_FERTILIZER+J13449*CARROT_FERTILIZER+K13449*MESCLUN_FERTILIZER</x:f>
        <x:v>32560</x:v>
      </x:c>
      <x:c r="Q13449" s="268" t="n">
        <x:f>MIN(M13449,FARMER_HOURS)*FARMER_RATE+MAX(M13449-FARMER_HOURS,0)*TEMP_RATE</x:f>
        <x:v>240992.01166592224</x:v>
      </x:c>
      <x:c r="R13449" s="268" t="n">
        <x:f>O13449-P13449-Q13449-FIXED_COST</x:f>
        <x:v>-62724.01166592224</x:v>
      </x:c>
      <x:c r="S13449" s="139" t="str">
        <x:f>IF(AND(L13449&lt;=TOTAL_BED_CAP,N13449&lt;=TEMP_WORKER_CAP),"YES","NO")</x:f>
        <x:v>NO</x:v>
      </x:c>
      <x:c r="T13449" s="139" t="n">
        <x:f>IF(S13449="YES",R13449,-1E+99)</x:f>
        <x:v>-1e+99</x:v>
      </x:c>
    </x:row>
    <x:row r="13450">
      <x:c r="A13450" s="139"/>
      <x:c r="B13450" s="139"/>
      <x:c r="C13450" s="139"/>
      <x:c r="D13450" s="139"/>
      <x:c r="E13450" s="139"/>
      <x:c r="F13450" s="139"/>
      <x:c r="G13450" s="139"/>
      <x:c r="H13450" s="139"/>
      <x:c r="I13450" s="266" t="n">
        <x:f>INT((ROW()-ROW($I$46))/((CARROT_CAP+1)*(MESCLUN_CAP+1)))</x:f>
        <x:v>20</x:v>
      </x:c>
      <x:c r="J13450" s="266" t="n">
        <x:f>MOD(INT((ROW()-ROW($I$46))/(MESCLUN_CAP+1)),CARROT_CAP+1)</x:f>
        <x:v>12</x:v>
      </x:c>
      <x:c r="K13450" s="266" t="n">
        <x:f>MOD(ROW()-ROW($I$46),MESCLUN_CAP+1)</x:f>
        <x:v>12</x:v>
      </x:c>
      <x:c r="L13450" s="266" t="n">
        <x:f>SUM(I13450:K13450)</x:f>
        <x:v>44</x:v>
      </x:c>
      <x:c r="M13450" s="267" t="n">
        <x:f>I13450*TOMATO_HOURS*WEEKS*(1+TOMATO_DIM)^I13450+J13450*CARROT_HOURS*WEEKS*(1+CARROT_DIM)^J13450+K13450*MESCLUN_HOURS*WEEKS*(1+MESCLUN_DIM)^K13450</x:f>
        <x:v>13220.467325085185</x:v>
      </x:c>
      <x:c r="N13450" s="267" t="n">
        <x:f>MAX(M13450-FARMER_HOURS,0)/TEMP_HOURS_PER_WORKER</x:f>
        <x:v>8.680880086864711</x:v>
      </x:c>
      <x:c r="O13450" s="268" t="n">
        <x:f>I13450*TOMATO_PRICE+J13450*CARROT_PRICE+K13450*MESCLUN_PRICE</x:f>
        <x:v>233528</x:v>
      </x:c>
      <x:c r="P13450" s="268" t="n">
        <x:f>I13450*TOMATO_FERTILIZER+J13450*CARROT_FERTILIZER+K13450*MESCLUN_FERTILIZER</x:f>
        <x:v>33440</x:v>
      </x:c>
      <x:c r="Q13450" s="268" t="n">
        <x:f>MIN(M13450,FARMER_HOURS)*FARMER_RATE+MAX(M13450-FARMER_HOURS,0)*TEMP_RATE</x:f>
        <x:v>242022.0021716178</x:v>
      </x:c>
      <x:c r="R13450" s="268" t="n">
        <x:f>O13450-P13450-Q13450-FIXED_COST</x:f>
        <x:v>-61934.00217161779</x:v>
      </x:c>
      <x:c r="S13450" s="139" t="str">
        <x:f>IF(AND(L13450&lt;=TOTAL_BED_CAP,N13450&lt;=TEMP_WORKER_CAP),"YES","NO")</x:f>
        <x:v>NO</x:v>
      </x:c>
      <x:c r="T13450" s="139" t="n">
        <x:f>IF(S13450="YES",R13450,-1E+99)</x:f>
        <x:v>-1e+99</x:v>
      </x:c>
    </x:row>
    <x:row r="13451">
      <x:c r="A13451" s="139"/>
      <x:c r="B13451" s="139"/>
      <x:c r="C13451" s="139"/>
      <x:c r="D13451" s="139"/>
      <x:c r="E13451" s="139"/>
      <x:c r="F13451" s="139"/>
      <x:c r="G13451" s="139"/>
      <x:c r="H13451" s="139"/>
      <x:c r="I13451" s="266" t="n">
        <x:f>INT((ROW()-ROW($I$46))/((CARROT_CAP+1)*(MESCLUN_CAP+1)))</x:f>
        <x:v>20</x:v>
      </x:c>
      <x:c r="J13451" s="266" t="n">
        <x:f>MOD(INT((ROW()-ROW($I$46))/(MESCLUN_CAP+1)),CARROT_CAP+1)</x:f>
        <x:v>12</x:v>
      </x:c>
      <x:c r="K13451" s="266" t="n">
        <x:f>MOD(ROW()-ROW($I$46),MESCLUN_CAP+1)</x:f>
        <x:v>13</x:v>
      </x:c>
      <x:c r="L13451" s="266" t="n">
        <x:f>SUM(I13451:K13451)</x:f>
        <x:v>45</x:v>
      </x:c>
      <x:c r="M13451" s="267" t="n">
        <x:f>I13451*TOMATO_HOURS*WEEKS*(1+TOMATO_DIM)^I13451+J13451*CARROT_HOURS*WEEKS*(1+CARROT_DIM)^J13451+K13451*MESCLUN_HOURS*WEEKS*(1+MESCLUN_DIM)^K13451</x:f>
        <x:v>13281.189295793569</x:v>
      </x:c>
      <x:c r="N13451" s="267" t="n">
        <x:f>MAX(M13451-FARMER_HOURS,0)/TEMP_HOURS_PER_WORKER</x:f>
        <x:v>8.723048122078866</x:v>
      </x:c>
      <x:c r="O13451" s="268" t="n">
        <x:f>I13451*TOMATO_PRICE+J13451*CARROT_PRICE+K13451*MESCLUN_PRICE</x:f>
        <x:v>236228</x:v>
      </x:c>
      <x:c r="P13451" s="268" t="n">
        <x:f>I13451*TOMATO_FERTILIZER+J13451*CARROT_FERTILIZER+K13451*MESCLUN_FERTILIZER</x:f>
        <x:v>34320</x:v>
      </x:c>
      <x:c r="Q13451" s="268" t="n">
        <x:f>MIN(M13451,FARMER_HOURS)*FARMER_RATE+MAX(M13451-FARMER_HOURS,0)*TEMP_RATE</x:f>
        <x:v>243076.20305197168</x:v>
      </x:c>
      <x:c r="R13451" s="268" t="n">
        <x:f>O13451-P13451-Q13451-FIXED_COST</x:f>
        <x:v>-61168.20305197168</x:v>
      </x:c>
      <x:c r="S13451" s="139" t="str">
        <x:f>IF(AND(L13451&lt;=TOTAL_BED_CAP,N13451&lt;=TEMP_WORKER_CAP),"YES","NO")</x:f>
        <x:v>NO</x:v>
      </x:c>
      <x:c r="T13451" s="139" t="n">
        <x:f>IF(S13451="YES",R13451,-1E+99)</x:f>
        <x:v>-1e+99</x:v>
      </x:c>
    </x:row>
    <x:row r="13452">
      <x:c r="A13452" s="139"/>
      <x:c r="B13452" s="139"/>
      <x:c r="C13452" s="139"/>
      <x:c r="D13452" s="139"/>
      <x:c r="E13452" s="139"/>
      <x:c r="F13452" s="139"/>
      <x:c r="G13452" s="139"/>
      <x:c r="H13452" s="139"/>
      <x:c r="I13452" s="266" t="n">
        <x:f>INT((ROW()-ROW($I$46))/((CARROT_CAP+1)*(MESCLUN_CAP+1)))</x:f>
        <x:v>20</x:v>
      </x:c>
      <x:c r="J13452" s="266" t="n">
        <x:f>MOD(INT((ROW()-ROW($I$46))/(MESCLUN_CAP+1)),CARROT_CAP+1)</x:f>
        <x:v>12</x:v>
      </x:c>
      <x:c r="K13452" s="266" t="n">
        <x:f>MOD(ROW()-ROW($I$46),MESCLUN_CAP+1)</x:f>
        <x:v>14</x:v>
      </x:c>
      <x:c r="L13452" s="266" t="n">
        <x:f>SUM(I13452:K13452)</x:f>
        <x:v>46</x:v>
      </x:c>
      <x:c r="M13452" s="267" t="n">
        <x:f>I13452*TOMATO_HOURS*WEEKS*(1+TOMATO_DIM)^I13452+J13452*CARROT_HOURS*WEEKS*(1+CARROT_DIM)^J13452+K13452*MESCLUN_HOURS*WEEKS*(1+MESCLUN_DIM)^K13452</x:f>
        <x:v>13343.33137710723</x:v>
      </x:c>
      <x:c r="N13452" s="267" t="n">
        <x:f>MAX(M13452-FARMER_HOURS,0)/TEMP_HOURS_PER_WORKER</x:f>
        <x:v>8.766202345213355</x:v>
      </x:c>
      <x:c r="O13452" s="268" t="n">
        <x:f>I13452*TOMATO_PRICE+J13452*CARROT_PRICE+K13452*MESCLUN_PRICE</x:f>
        <x:v>238928</x:v>
      </x:c>
      <x:c r="P13452" s="268" t="n">
        <x:f>I13452*TOMATO_FERTILIZER+J13452*CARROT_FERTILIZER+K13452*MESCLUN_FERTILIZER</x:f>
        <x:v>35200</x:v>
      </x:c>
      <x:c r="Q13452" s="268" t="n">
        <x:f>MIN(M13452,FARMER_HOURS)*FARMER_RATE+MAX(M13452-FARMER_HOURS,0)*TEMP_RATE</x:f>
        <x:v>244155.05863033384</x:v>
      </x:c>
      <x:c r="R13452" s="268" t="n">
        <x:f>O13452-P13452-Q13452-FIXED_COST</x:f>
        <x:v>-60427.058630333835</x:v>
      </x:c>
      <x:c r="S13452" s="139" t="str">
        <x:f>IF(AND(L13452&lt;=TOTAL_BED_CAP,N13452&lt;=TEMP_WORKER_CAP),"YES","NO")</x:f>
        <x:v>NO</x:v>
      </x:c>
      <x:c r="T13452" s="139" t="n">
        <x:f>IF(S13452="YES",R13452,-1E+99)</x:f>
        <x:v>-1e+99</x:v>
      </x:c>
    </x:row>
    <x:row r="13453">
      <x:c r="A13453" s="139"/>
      <x:c r="B13453" s="139"/>
      <x:c r="C13453" s="139"/>
      <x:c r="D13453" s="139"/>
      <x:c r="E13453" s="139"/>
      <x:c r="F13453" s="139"/>
      <x:c r="G13453" s="139"/>
      <x:c r="H13453" s="139"/>
      <x:c r="I13453" s="266" t="n">
        <x:f>INT((ROW()-ROW($I$46))/((CARROT_CAP+1)*(MESCLUN_CAP+1)))</x:f>
        <x:v>20</x:v>
      </x:c>
      <x:c r="J13453" s="266" t="n">
        <x:f>MOD(INT((ROW()-ROW($I$46))/(MESCLUN_CAP+1)),CARROT_CAP+1)</x:f>
        <x:v>12</x:v>
      </x:c>
      <x:c r="K13453" s="266" t="n">
        <x:f>MOD(ROW()-ROW($I$46),MESCLUN_CAP+1)</x:f>
        <x:v>15</x:v>
      </x:c>
      <x:c r="L13453" s="266" t="n">
        <x:f>SUM(I13453:K13453)</x:f>
        <x:v>47</x:v>
      </x:c>
      <x:c r="M13453" s="267" t="n">
        <x:f>I13453*TOMATO_HOURS*WEEKS*(1+TOMATO_DIM)^I13453+J13453*CARROT_HOURS*WEEKS*(1+CARROT_DIM)^J13453+K13453*MESCLUN_HOURS*WEEKS*(1+MESCLUN_DIM)^K13453</x:f>
        <x:v>13406.919583983377</x:v>
      </x:c>
      <x:c r="N13453" s="267" t="n">
        <x:f>MAX(M13453-FARMER_HOURS,0)/TEMP_HOURS_PER_WORKER</x:f>
        <x:v>8.81036082221068</x:v>
      </x:c>
      <x:c r="O13453" s="268" t="n">
        <x:f>I13453*TOMATO_PRICE+J13453*CARROT_PRICE+K13453*MESCLUN_PRICE</x:f>
        <x:v>241628</x:v>
      </x:c>
      <x:c r="P13453" s="268" t="n">
        <x:f>I13453*TOMATO_FERTILIZER+J13453*CARROT_FERTILIZER+K13453*MESCLUN_FERTILIZER</x:f>
        <x:v>36080</x:v>
      </x:c>
      <x:c r="Q13453" s="268" t="n">
        <x:f>MIN(M13453,FARMER_HOURS)*FARMER_RATE+MAX(M13453-FARMER_HOURS,0)*TEMP_RATE</x:f>
        <x:v>245259.02055526696</x:v>
      </x:c>
      <x:c r="R13453" s="268" t="n">
        <x:f>O13453-P13453-Q13453-FIXED_COST</x:f>
        <x:v>-59711.020555266965</x:v>
      </x:c>
      <x:c r="S13453" s="139" t="str">
        <x:f>IF(AND(L13453&lt;=TOTAL_BED_CAP,N13453&lt;=TEMP_WORKER_CAP),"YES","NO")</x:f>
        <x:v>NO</x:v>
      </x:c>
      <x:c r="T13453" s="139" t="n">
        <x:f>IF(S13453="YES",R13453,-1E+99)</x:f>
        <x:v>-1e+99</x:v>
      </x:c>
    </x:row>
    <x:row r="13454">
      <x:c r="A13454" s="139"/>
      <x:c r="B13454" s="139"/>
      <x:c r="C13454" s="139"/>
      <x:c r="D13454" s="139"/>
      <x:c r="E13454" s="139"/>
      <x:c r="F13454" s="139"/>
      <x:c r="G13454" s="139"/>
      <x:c r="H13454" s="139"/>
      <x:c r="I13454" s="266" t="n">
        <x:f>INT((ROW()-ROW($I$46))/((CARROT_CAP+1)*(MESCLUN_CAP+1)))</x:f>
        <x:v>20</x:v>
      </x:c>
      <x:c r="J13454" s="266" t="n">
        <x:f>MOD(INT((ROW()-ROW($I$46))/(MESCLUN_CAP+1)),CARROT_CAP+1)</x:f>
        <x:v>12</x:v>
      </x:c>
      <x:c r="K13454" s="266" t="n">
        <x:f>MOD(ROW()-ROW($I$46),MESCLUN_CAP+1)</x:f>
        <x:v>16</x:v>
      </x:c>
      <x:c r="L13454" s="266" t="n">
        <x:f>SUM(I13454:K13454)</x:f>
        <x:v>48</x:v>
      </x:c>
      <x:c r="M13454" s="267" t="n">
        <x:f>I13454*TOMATO_HOURS*WEEKS*(1+TOMATO_DIM)^I13454+J13454*CARROT_HOURS*WEEKS*(1+CARROT_DIM)^J13454+K13454*MESCLUN_HOURS*WEEKS*(1+MESCLUN_DIM)^K13454</x:f>
        <x:v>13471.980359860865</x:v>
      </x:c>
      <x:c r="N13454" s="267" t="n">
        <x:f>MAX(M13454-FARMER_HOURS,0)/TEMP_HOURS_PER_WORKER</x:f>
        <x:v>8.855541916570045</x:v>
      </x:c>
      <x:c r="O13454" s="268" t="n">
        <x:f>I13454*TOMATO_PRICE+J13454*CARROT_PRICE+K13454*MESCLUN_PRICE</x:f>
        <x:v>244328</x:v>
      </x:c>
      <x:c r="P13454" s="268" t="n">
        <x:f>I13454*TOMATO_FERTILIZER+J13454*CARROT_FERTILIZER+K13454*MESCLUN_FERTILIZER</x:f>
        <x:v>36960</x:v>
      </x:c>
      <x:c r="Q13454" s="268" t="n">
        <x:f>MIN(M13454,FARMER_HOURS)*FARMER_RATE+MAX(M13454-FARMER_HOURS,0)*TEMP_RATE</x:f>
        <x:v>246388.54791425113</x:v>
      </x:c>
      <x:c r="R13454" s="268" t="n">
        <x:f>O13454-P13454-Q13454-FIXED_COST</x:f>
        <x:v>-59020.54791425113</x:v>
      </x:c>
      <x:c r="S13454" s="139" t="str">
        <x:f>IF(AND(L13454&lt;=TOTAL_BED_CAP,N13454&lt;=TEMP_WORKER_CAP),"YES","NO")</x:f>
        <x:v>NO</x:v>
      </x:c>
      <x:c r="T13454" s="139" t="n">
        <x:f>IF(S13454="YES",R13454,-1E+99)</x:f>
        <x:v>-1e+99</x:v>
      </x:c>
    </x:row>
    <x:row r="13455">
      <x:c r="A13455" s="139"/>
      <x:c r="B13455" s="139"/>
      <x:c r="C13455" s="139"/>
      <x:c r="D13455" s="139"/>
      <x:c r="E13455" s="139"/>
      <x:c r="F13455" s="139"/>
      <x:c r="G13455" s="139"/>
      <x:c r="H13455" s="139"/>
      <x:c r="I13455" s="266" t="n">
        <x:f>INT((ROW()-ROW($I$46))/((CARROT_CAP+1)*(MESCLUN_CAP+1)))</x:f>
        <x:v>20</x:v>
      </x:c>
      <x:c r="J13455" s="266" t="n">
        <x:f>MOD(INT((ROW()-ROW($I$46))/(MESCLUN_CAP+1)),CARROT_CAP+1)</x:f>
        <x:v>12</x:v>
      </x:c>
      <x:c r="K13455" s="266" t="n">
        <x:f>MOD(ROW()-ROW($I$46),MESCLUN_CAP+1)</x:f>
        <x:v>17</x:v>
      </x:c>
      <x:c r="L13455" s="266" t="n">
        <x:f>SUM(I13455:K13455)</x:f>
        <x:v>49</x:v>
      </x:c>
      <x:c r="M13455" s="267" t="n">
        <x:f>I13455*TOMATO_HOURS*WEEKS*(1+TOMATO_DIM)^I13455+J13455*CARROT_HOURS*WEEKS*(1+CARROT_DIM)^J13455+K13455*MESCLUN_HOURS*WEEKS*(1+MESCLUN_DIM)^K13455</x:f>
        <x:v>13538.540583307406</x:v>
      </x:c>
      <x:c r="N13455" s="267" t="n">
        <x:f>MAX(M13455-FARMER_HOURS,0)/TEMP_HOURS_PER_WORKER</x:f>
        <x:v>8.901764293963476</x:v>
      </x:c>
      <x:c r="O13455" s="268" t="n">
        <x:f>I13455*TOMATO_PRICE+J13455*CARROT_PRICE+K13455*MESCLUN_PRICE</x:f>
        <x:v>247028</x:v>
      </x:c>
      <x:c r="P13455" s="268" t="n">
        <x:f>I13455*TOMATO_FERTILIZER+J13455*CARROT_FERTILIZER+K13455*MESCLUN_FERTILIZER</x:f>
        <x:v>37840</x:v>
      </x:c>
      <x:c r="Q13455" s="268" t="n">
        <x:f>MIN(M13455,FARMER_HOURS)*FARMER_RATE+MAX(M13455-FARMER_HOURS,0)*TEMP_RATE</x:f>
        <x:v>247544.1073490869</x:v>
      </x:c>
      <x:c r="R13455" s="268" t="n">
        <x:f>O13455-P13455-Q13455-FIXED_COST</x:f>
        <x:v>-58356.1073490869</x:v>
      </x:c>
      <x:c r="S13455" s="139" t="str">
        <x:f>IF(AND(L13455&lt;=TOTAL_BED_CAP,N13455&lt;=TEMP_WORKER_CAP),"YES","NO")</x:f>
        <x:v>NO</x:v>
      </x:c>
      <x:c r="T13455" s="139" t="n">
        <x:f>IF(S13455="YES",R13455,-1E+99)</x:f>
        <x:v>-1e+99</x:v>
      </x:c>
    </x:row>
    <x:row r="13456">
      <x:c r="A13456" s="139"/>
      <x:c r="B13456" s="139"/>
      <x:c r="C13456" s="139"/>
      <x:c r="D13456" s="139"/>
      <x:c r="E13456" s="139"/>
      <x:c r="F13456" s="139"/>
      <x:c r="G13456" s="139"/>
      <x:c r="H13456" s="139"/>
      <x:c r="I13456" s="266" t="n">
        <x:f>INT((ROW()-ROW($I$46))/((CARROT_CAP+1)*(MESCLUN_CAP+1)))</x:f>
        <x:v>20</x:v>
      </x:c>
      <x:c r="J13456" s="266" t="n">
        <x:f>MOD(INT((ROW()-ROW($I$46))/(MESCLUN_CAP+1)),CARROT_CAP+1)</x:f>
        <x:v>12</x:v>
      </x:c>
      <x:c r="K13456" s="266" t="n">
        <x:f>MOD(ROW()-ROW($I$46),MESCLUN_CAP+1)</x:f>
        <x:v>18</x:v>
      </x:c>
      <x:c r="L13456" s="266" t="n">
        <x:f>SUM(I13456:K13456)</x:f>
        <x:v>50</x:v>
      </x:c>
      <x:c r="M13456" s="267" t="n">
        <x:f>I13456*TOMATO_HOURS*WEEKS*(1+TOMATO_DIM)^I13456+J13456*CARROT_HOURS*WEEKS*(1+CARROT_DIM)^J13456+K13456*MESCLUN_HOURS*WEEKS*(1+MESCLUN_DIM)^K13456</x:f>
        <x:v>13606.627574765993</x:v>
      </x:c>
      <x:c r="N13456" s="267" t="n">
        <x:f>MAX(M13456-FARMER_HOURS,0)/TEMP_HOURS_PER_WORKER</x:f>
        <x:v>8.949046926920829</x:v>
      </x:c>
      <x:c r="O13456" s="268" t="n">
        <x:f>I13456*TOMATO_PRICE+J13456*CARROT_PRICE+K13456*MESCLUN_PRICE</x:f>
        <x:v>249728</x:v>
      </x:c>
      <x:c r="P13456" s="268" t="n">
        <x:f>I13456*TOMATO_FERTILIZER+J13456*CARROT_FERTILIZER+K13456*MESCLUN_FERTILIZER</x:f>
        <x:v>38720</x:v>
      </x:c>
      <x:c r="Q13456" s="268" t="n">
        <x:f>MIN(M13456,FARMER_HOURS)*FARMER_RATE+MAX(M13456-FARMER_HOURS,0)*TEMP_RATE</x:f>
        <x:v>248726.1731730207</x:v>
      </x:c>
      <x:c r="R13456" s="268" t="n">
        <x:f>O13456-P13456-Q13456-FIXED_COST</x:f>
        <x:v>-57718.17317302071</x:v>
      </x:c>
      <x:c r="S13456" s="139" t="str">
        <x:f>IF(AND(L13456&lt;=TOTAL_BED_CAP,N13456&lt;=TEMP_WORKER_CAP),"YES","NO")</x:f>
        <x:v>NO</x:v>
      </x:c>
      <x:c r="T13456" s="139" t="n">
        <x:f>IF(S13456="YES",R13456,-1E+99)</x:f>
        <x:v>-1e+99</x:v>
      </x:c>
    </x:row>
    <x:row r="13457">
      <x:c r="A13457" s="139"/>
      <x:c r="B13457" s="139"/>
      <x:c r="C13457" s="139"/>
      <x:c r="D13457" s="139"/>
      <x:c r="E13457" s="139"/>
      <x:c r="F13457" s="139"/>
      <x:c r="G13457" s="139"/>
      <x:c r="H13457" s="139"/>
      <x:c r="I13457" s="266" t="n">
        <x:f>INT((ROW()-ROW($I$46))/((CARROT_CAP+1)*(MESCLUN_CAP+1)))</x:f>
        <x:v>20</x:v>
      </x:c>
      <x:c r="J13457" s="266" t="n">
        <x:f>MOD(INT((ROW()-ROW($I$46))/(MESCLUN_CAP+1)),CARROT_CAP+1)</x:f>
        <x:v>12</x:v>
      </x:c>
      <x:c r="K13457" s="266" t="n">
        <x:f>MOD(ROW()-ROW($I$46),MESCLUN_CAP+1)</x:f>
        <x:v>19</x:v>
      </x:c>
      <x:c r="L13457" s="266" t="n">
        <x:f>SUM(I13457:K13457)</x:f>
        <x:v>51</x:v>
      </x:c>
      <x:c r="M13457" s="267" t="n">
        <x:f>I13457*TOMATO_HOURS*WEEKS*(1+TOMATO_DIM)^I13457+J13457*CARROT_HOURS*WEEKS*(1+CARROT_DIM)^J13457+K13457*MESCLUN_HOURS*WEEKS*(1+MESCLUN_DIM)^K13457</x:f>
        <x:v>13676.269103402015</x:v>
      </x:c>
      <x:c r="N13457" s="267" t="n">
        <x:f>MAX(M13457-FARMER_HOURS,0)/TEMP_HOURS_PER_WORKER</x:f>
        <x:v>8.997409099584733</x:v>
      </x:c>
      <x:c r="O13457" s="268" t="n">
        <x:f>I13457*TOMATO_PRICE+J13457*CARROT_PRICE+K13457*MESCLUN_PRICE</x:f>
        <x:v>252428</x:v>
      </x:c>
      <x:c r="P13457" s="268" t="n">
        <x:f>I13457*TOMATO_FERTILIZER+J13457*CARROT_FERTILIZER+K13457*MESCLUN_FERTILIZER</x:f>
        <x:v>39600</x:v>
      </x:c>
      <x:c r="Q13457" s="268" t="n">
        <x:f>MIN(M13457,FARMER_HOURS)*FARMER_RATE+MAX(M13457-FARMER_HOURS,0)*TEMP_RATE</x:f>
        <x:v>249935.22748961832</x:v>
      </x:c>
      <x:c r="R13457" s="268" t="n">
        <x:f>O13457-P13457-Q13457-FIXED_COST</x:f>
        <x:v>-57107.22748961832</x:v>
      </x:c>
      <x:c r="S13457" s="139" t="str">
        <x:f>IF(AND(L13457&lt;=TOTAL_BED_CAP,N13457&lt;=TEMP_WORKER_CAP),"YES","NO")</x:f>
        <x:v>NO</x:v>
      </x:c>
      <x:c r="T13457" s="139" t="n">
        <x:f>IF(S13457="YES",R13457,-1E+99)</x:f>
        <x:v>-1e+99</x:v>
      </x:c>
    </x:row>
    <x:row r="13458">
      <x:c r="A13458" s="139"/>
      <x:c r="B13458" s="139"/>
      <x:c r="C13458" s="139"/>
      <x:c r="D13458" s="139"/>
      <x:c r="E13458" s="139"/>
      <x:c r="F13458" s="139"/>
      <x:c r="G13458" s="139"/>
      <x:c r="H13458" s="139"/>
      <x:c r="I13458" s="266" t="n">
        <x:f>INT((ROW()-ROW($I$46))/((CARROT_CAP+1)*(MESCLUN_CAP+1)))</x:f>
        <x:v>20</x:v>
      </x:c>
      <x:c r="J13458" s="266" t="n">
        <x:f>MOD(INT((ROW()-ROW($I$46))/(MESCLUN_CAP+1)),CARROT_CAP+1)</x:f>
        <x:v>12</x:v>
      </x:c>
      <x:c r="K13458" s="266" t="n">
        <x:f>MOD(ROW()-ROW($I$46),MESCLUN_CAP+1)</x:f>
        <x:v>20</x:v>
      </x:c>
      <x:c r="L13458" s="266" t="n">
        <x:f>SUM(I13458:K13458)</x:f>
        <x:v>52</x:v>
      </x:c>
      <x:c r="M13458" s="267" t="n">
        <x:f>I13458*TOMATO_HOURS*WEEKS*(1+TOMATO_DIM)^I13458+J13458*CARROT_HOURS*WEEKS*(1+CARROT_DIM)^J13458+K13458*MESCLUN_HOURS*WEEKS*(1+MESCLUN_DIM)^K13458</x:f>
        <x:v>13747.493394052492</x:v>
      </x:c>
      <x:c r="N13458" s="267" t="n">
        <x:f>MAX(M13458-FARMER_HOURS,0)/TEMP_HOURS_PER_WORKER</x:f>
        <x:v>9.046870412536453</x:v>
      </x:c>
      <x:c r="O13458" s="268" t="n">
        <x:f>I13458*TOMATO_PRICE+J13458*CARROT_PRICE+K13458*MESCLUN_PRICE</x:f>
        <x:v>255128</x:v>
      </x:c>
      <x:c r="P13458" s="268" t="n">
        <x:f>I13458*TOMATO_FERTILIZER+J13458*CARROT_FERTILIZER+K13458*MESCLUN_FERTILIZER</x:f>
        <x:v>40480</x:v>
      </x:c>
      <x:c r="Q13458" s="268" t="n">
        <x:f>MIN(M13458,FARMER_HOURS)*FARMER_RATE+MAX(M13458-FARMER_HOURS,0)*TEMP_RATE</x:f>
        <x:v>251171.7603134113</x:v>
      </x:c>
      <x:c r="R13458" s="268" t="n">
        <x:f>O13458-P13458-Q13458-FIXED_COST</x:f>
        <x:v>-56523.7603134113</x:v>
      </x:c>
      <x:c r="S13458" s="139" t="str">
        <x:f>IF(AND(L13458&lt;=TOTAL_BED_CAP,N13458&lt;=TEMP_WORKER_CAP),"YES","NO")</x:f>
        <x:v>NO</x:v>
      </x:c>
      <x:c r="T13458" s="139" t="n">
        <x:f>IF(S13458="YES",R13458,-1E+99)</x:f>
        <x:v>-1e+99</x:v>
      </x:c>
    </x:row>
    <x:row r="13459">
      <x:c r="A13459" s="139"/>
      <x:c r="B13459" s="139"/>
      <x:c r="C13459" s="139"/>
      <x:c r="D13459" s="139"/>
      <x:c r="E13459" s="139"/>
      <x:c r="F13459" s="139"/>
      <x:c r="G13459" s="139"/>
      <x:c r="H13459" s="139"/>
      <x:c r="I13459" s="266" t="n">
        <x:f>INT((ROW()-ROW($I$46))/((CARROT_CAP+1)*(MESCLUN_CAP+1)))</x:f>
        <x:v>20</x:v>
      </x:c>
      <x:c r="J13459" s="266" t="n">
        <x:f>MOD(INT((ROW()-ROW($I$46))/(MESCLUN_CAP+1)),CARROT_CAP+1)</x:f>
        <x:v>12</x:v>
      </x:c>
      <x:c r="K13459" s="266" t="n">
        <x:f>MOD(ROW()-ROW($I$46),MESCLUN_CAP+1)</x:f>
        <x:v>21</x:v>
      </x:c>
      <x:c r="L13459" s="266" t="n">
        <x:f>SUM(I13459:K13459)</x:f>
        <x:v>53</x:v>
      </x:c>
      <x:c r="M13459" s="267" t="n">
        <x:f>I13459*TOMATO_HOURS*WEEKS*(1+TOMATO_DIM)^I13459+J13459*CARROT_HOURS*WEEKS*(1+CARROT_DIM)^J13459+K13459*MESCLUN_HOURS*WEEKS*(1+MESCLUN_DIM)^K13459</x:f>
        <x:v>13820.329134278936</x:v>
      </x:c>
      <x:c r="N13459" s="267" t="n">
        <x:f>MAX(M13459-FARMER_HOURS,0)/TEMP_HOURS_PER_WORKER</x:f>
        <x:v>9.097450787693706</x:v>
      </x:c>
      <x:c r="O13459" s="268" t="n">
        <x:f>I13459*TOMATO_PRICE+J13459*CARROT_PRICE+K13459*MESCLUN_PRICE</x:f>
        <x:v>257828</x:v>
      </x:c>
      <x:c r="P13459" s="268" t="n">
        <x:f>I13459*TOMATO_FERTILIZER+J13459*CARROT_FERTILIZER+K13459*MESCLUN_FERTILIZER</x:f>
        <x:v>41360</x:v>
      </x:c>
      <x:c r="Q13459" s="268" t="n">
        <x:f>MIN(M13459,FARMER_HOURS)*FARMER_RATE+MAX(M13459-FARMER_HOURS,0)*TEMP_RATE</x:f>
        <x:v>252436.26969234264</x:v>
      </x:c>
      <x:c r="R13459" s="268" t="n">
        <x:f>O13459-P13459-Q13459-FIXED_COST</x:f>
        <x:v>-55968.26969234264</x:v>
      </x:c>
      <x:c r="S13459" s="139" t="str">
        <x:f>IF(AND(L13459&lt;=TOTAL_BED_CAP,N13459&lt;=TEMP_WORKER_CAP),"YES","NO")</x:f>
        <x:v>NO</x:v>
      </x:c>
      <x:c r="T13459" s="139" t="n">
        <x:f>IF(S13459="YES",R13459,-1E+99)</x:f>
        <x:v>-1e+99</x:v>
      </x:c>
    </x:row>
    <x:row r="13460">
      <x:c r="A13460" s="139"/>
      <x:c r="B13460" s="139"/>
      <x:c r="C13460" s="139"/>
      <x:c r="D13460" s="139"/>
      <x:c r="E13460" s="139"/>
      <x:c r="F13460" s="139"/>
      <x:c r="G13460" s="139"/>
      <x:c r="H13460" s="139"/>
      <x:c r="I13460" s="266" t="n">
        <x:f>INT((ROW()-ROW($I$46))/((CARROT_CAP+1)*(MESCLUN_CAP+1)))</x:f>
        <x:v>20</x:v>
      </x:c>
      <x:c r="J13460" s="266" t="n">
        <x:f>MOD(INT((ROW()-ROW($I$46))/(MESCLUN_CAP+1)),CARROT_CAP+1)</x:f>
        <x:v>12</x:v>
      </x:c>
      <x:c r="K13460" s="266" t="n">
        <x:f>MOD(ROW()-ROW($I$46),MESCLUN_CAP+1)</x:f>
        <x:v>22</x:v>
      </x:c>
      <x:c r="L13460" s="266" t="n">
        <x:f>SUM(I13460:K13460)</x:f>
        <x:v>54</x:v>
      </x:c>
      <x:c r="M13460" s="267" t="n">
        <x:f>I13460*TOMATO_HOURS*WEEKS*(1+TOMATO_DIM)^I13460+J13460*CARROT_HOURS*WEEKS*(1+CARROT_DIM)^J13460+K13460*MESCLUN_HOURS*WEEKS*(1+MESCLUN_DIM)^K13460</x:f>
        <x:v>13894.80548152533</x:v>
      </x:c>
      <x:c r="N13460" s="267" t="n">
        <x:f>MAX(M13460-FARMER_HOURS,0)/TEMP_HOURS_PER_WORKER</x:f>
        <x:v>9.14917047328148</x:v>
      </x:c>
      <x:c r="O13460" s="268" t="n">
        <x:f>I13460*TOMATO_PRICE+J13460*CARROT_PRICE+K13460*MESCLUN_PRICE</x:f>
        <x:v>260528</x:v>
      </x:c>
      <x:c r="P13460" s="268" t="n">
        <x:f>I13460*TOMATO_FERTILIZER+J13460*CARROT_FERTILIZER+K13460*MESCLUN_FERTILIZER</x:f>
        <x:v>42240</x:v>
      </x:c>
      <x:c r="Q13460" s="268" t="n">
        <x:f>MIN(M13460,FARMER_HOURS)*FARMER_RATE+MAX(M13460-FARMER_HOURS,0)*TEMP_RATE</x:f>
        <x:v>253729.26183203698</x:v>
      </x:c>
      <x:c r="R13460" s="268" t="n">
        <x:f>O13460-P13460-Q13460-FIXED_COST</x:f>
        <x:v>-55441.26183203698</x:v>
      </x:c>
      <x:c r="S13460" s="139" t="str">
        <x:f>IF(AND(L13460&lt;=TOTAL_BED_CAP,N13460&lt;=TEMP_WORKER_CAP),"YES","NO")</x:f>
        <x:v>NO</x:v>
      </x:c>
      <x:c r="T13460" s="139" t="n">
        <x:f>IF(S13460="YES",R13460,-1E+99)</x:f>
        <x:v>-1e+99</x:v>
      </x:c>
    </x:row>
    <x:row r="13461">
      <x:c r="A13461" s="139"/>
      <x:c r="B13461" s="139"/>
      <x:c r="C13461" s="139"/>
      <x:c r="D13461" s="139"/>
      <x:c r="E13461" s="139"/>
      <x:c r="F13461" s="139"/>
      <x:c r="G13461" s="139"/>
      <x:c r="H13461" s="139"/>
      <x:c r="I13461" s="266" t="n">
        <x:f>INT((ROW()-ROW($I$46))/((CARROT_CAP+1)*(MESCLUN_CAP+1)))</x:f>
        <x:v>20</x:v>
      </x:c>
      <x:c r="J13461" s="266" t="n">
        <x:f>MOD(INT((ROW()-ROW($I$46))/(MESCLUN_CAP+1)),CARROT_CAP+1)</x:f>
        <x:v>12</x:v>
      </x:c>
      <x:c r="K13461" s="266" t="n">
        <x:f>MOD(ROW()-ROW($I$46),MESCLUN_CAP+1)</x:f>
        <x:v>23</x:v>
      </x:c>
      <x:c r="L13461" s="266" t="n">
        <x:f>SUM(I13461:K13461)</x:f>
        <x:v>55</x:v>
      </x:c>
      <x:c r="M13461" s="267" t="n">
        <x:f>I13461*TOMATO_HOURS*WEEKS*(1+TOMATO_DIM)^I13461+J13461*CARROT_HOURS*WEEKS*(1+CARROT_DIM)^J13461+K13461*MESCLUN_HOURS*WEEKS*(1+MESCLUN_DIM)^K13461</x:f>
        <x:v>13970.952070382767</x:v>
      </x:c>
      <x:c r="N13461" s="267" t="n">
        <x:f>MAX(M13461-FARMER_HOURS,0)/TEMP_HOURS_PER_WORKER</x:f>
        <x:v>9.202050048876922</x:v>
      </x:c>
      <x:c r="O13461" s="268" t="n">
        <x:f>I13461*TOMATO_PRICE+J13461*CARROT_PRICE+K13461*MESCLUN_PRICE</x:f>
        <x:v>263228</x:v>
      </x:c>
      <x:c r="P13461" s="268" t="n">
        <x:f>I13461*TOMATO_FERTILIZER+J13461*CARROT_FERTILIZER+K13461*MESCLUN_FERTILIZER</x:f>
        <x:v>43120</x:v>
      </x:c>
      <x:c r="Q13461" s="268" t="n">
        <x:f>MIN(M13461,FARMER_HOURS)*FARMER_RATE+MAX(M13461-FARMER_HOURS,0)*TEMP_RATE</x:f>
        <x:v>255051.25122192304</x:v>
      </x:c>
      <x:c r="R13461" s="268" t="n">
        <x:f>O13461-P13461-Q13461-FIXED_COST</x:f>
        <x:v>-54943.25122192304</x:v>
      </x:c>
      <x:c r="S13461" s="139" t="str">
        <x:f>IF(AND(L13461&lt;=TOTAL_BED_CAP,N13461&lt;=TEMP_WORKER_CAP),"YES","NO")</x:f>
        <x:v>NO</x:v>
      </x:c>
      <x:c r="T13461" s="139" t="n">
        <x:f>IF(S13461="YES",R13461,-1E+99)</x:f>
        <x:v>-1e+99</x:v>
      </x:c>
    </x:row>
    <x:row r="13462">
      <x:c r="A13462" s="139"/>
      <x:c r="B13462" s="139"/>
      <x:c r="C13462" s="139"/>
      <x:c r="D13462" s="139"/>
      <x:c r="E13462" s="139"/>
      <x:c r="F13462" s="139"/>
      <x:c r="G13462" s="139"/>
      <x:c r="H13462" s="139"/>
      <x:c r="I13462" s="266" t="n">
        <x:f>INT((ROW()-ROW($I$46))/((CARROT_CAP+1)*(MESCLUN_CAP+1)))</x:f>
        <x:v>20</x:v>
      </x:c>
      <x:c r="J13462" s="266" t="n">
        <x:f>MOD(INT((ROW()-ROW($I$46))/(MESCLUN_CAP+1)),CARROT_CAP+1)</x:f>
        <x:v>12</x:v>
      </x:c>
      <x:c r="K13462" s="266" t="n">
        <x:f>MOD(ROW()-ROW($I$46),MESCLUN_CAP+1)</x:f>
        <x:v>24</x:v>
      </x:c>
      <x:c r="L13462" s="266" t="n">
        <x:f>SUM(I13462:K13462)</x:f>
        <x:v>56</x:v>
      </x:c>
      <x:c r="M13462" s="267" t="n">
        <x:f>I13462*TOMATO_HOURS*WEEKS*(1+TOMATO_DIM)^I13462+J13462*CARROT_HOURS*WEEKS*(1+CARROT_DIM)^J13462+K13462*MESCLUN_HOURS*WEEKS*(1+MESCLUN_DIM)^K13462</x:f>
        <x:v>14048.799019962264</x:v>
      </x:c>
      <x:c r="N13462" s="267" t="n">
        <x:f>MAX(M13462-FARMER_HOURS,0)/TEMP_HOURS_PER_WORKER</x:f>
        <x:v>9.25611043052935</x:v>
      </x:c>
      <x:c r="O13462" s="268" t="n">
        <x:f>I13462*TOMATO_PRICE+J13462*CARROT_PRICE+K13462*MESCLUN_PRICE</x:f>
        <x:v>265928</x:v>
      </x:c>
      <x:c r="P13462" s="268" t="n">
        <x:f>I13462*TOMATO_FERTILIZER+J13462*CARROT_FERTILIZER+K13462*MESCLUN_FERTILIZER</x:f>
        <x:v>44000</x:v>
      </x:c>
      <x:c r="Q13462" s="268" t="n">
        <x:f>MIN(M13462,FARMER_HOURS)*FARMER_RATE+MAX(M13462-FARMER_HOURS,0)*TEMP_RATE</x:f>
        <x:v>256402.76076323373</x:v>
      </x:c>
      <x:c r="R13462" s="268" t="n">
        <x:f>O13462-P13462-Q13462-FIXED_COST</x:f>
        <x:v>-54474.76076323373</x:v>
      </x:c>
      <x:c r="S13462" s="139" t="str">
        <x:f>IF(AND(L13462&lt;=TOTAL_BED_CAP,N13462&lt;=TEMP_WORKER_CAP),"YES","NO")</x:f>
        <x:v>NO</x:v>
      </x:c>
      <x:c r="T13462" s="139" t="n">
        <x:f>IF(S13462="YES",R13462,-1E+99)</x:f>
        <x:v>-1e+99</x:v>
      </x:c>
    </x:row>
    <x:row r="13463">
      <x:c r="A13463" s="139"/>
      <x:c r="B13463" s="139"/>
      <x:c r="C13463" s="139"/>
      <x:c r="D13463" s="139"/>
      <x:c r="E13463" s="139"/>
      <x:c r="F13463" s="139"/>
      <x:c r="G13463" s="139"/>
      <x:c r="H13463" s="139"/>
      <x:c r="I13463" s="266" t="n">
        <x:f>INT((ROW()-ROW($I$46))/((CARROT_CAP+1)*(MESCLUN_CAP+1)))</x:f>
        <x:v>20</x:v>
      </x:c>
      <x:c r="J13463" s="266" t="n">
        <x:f>MOD(INT((ROW()-ROW($I$46))/(MESCLUN_CAP+1)),CARROT_CAP+1)</x:f>
        <x:v>12</x:v>
      </x:c>
      <x:c r="K13463" s="266" t="n">
        <x:f>MOD(ROW()-ROW($I$46),MESCLUN_CAP+1)</x:f>
        <x:v>25</x:v>
      </x:c>
      <x:c r="L13463" s="266" t="n">
        <x:f>SUM(I13463:K13463)</x:f>
        <x:v>57</x:v>
      </x:c>
      <x:c r="M13463" s="267" t="n">
        <x:f>I13463*TOMATO_HOURS*WEEKS*(1+TOMATO_DIM)^I13463+J13463*CARROT_HOURS*WEEKS*(1+CARROT_DIM)^J13463+K13463*MESCLUN_HOURS*WEEKS*(1+MESCLUN_DIM)^K13463</x:f>
        <x:v>14128.37694137736</x:v>
      </x:c>
      <x:c r="N13463" s="267" t="n">
        <x:f>MAX(M13463-FARMER_HOURS,0)/TEMP_HOURS_PER_WORKER</x:f>
        <x:v>9.3113728759565</x:v>
      </x:c>
      <x:c r="O13463" s="268" t="n">
        <x:f>I13463*TOMATO_PRICE+J13463*CARROT_PRICE+K13463*MESCLUN_PRICE</x:f>
        <x:v>268628</x:v>
      </x:c>
      <x:c r="P13463" s="268" t="n">
        <x:f>I13463*TOMATO_FERTILIZER+J13463*CARROT_FERTILIZER+K13463*MESCLUN_FERTILIZER</x:f>
        <x:v>44880</x:v>
      </x:c>
      <x:c r="Q13463" s="268" t="n">
        <x:f>MIN(M13463,FARMER_HOURS)*FARMER_RATE+MAX(M13463-FARMER_HOURS,0)*TEMP_RATE</x:f>
        <x:v>257784.32189891252</x:v>
      </x:c>
      <x:c r="R13463" s="268" t="n">
        <x:f>O13463-P13463-Q13463-FIXED_COST</x:f>
        <x:v>-54036.321898912516</x:v>
      </x:c>
      <x:c r="S13463" s="139" t="str">
        <x:f>IF(AND(L13463&lt;=TOTAL_BED_CAP,N13463&lt;=TEMP_WORKER_CAP),"YES","NO")</x:f>
        <x:v>NO</x:v>
      </x:c>
      <x:c r="T13463" s="139" t="n">
        <x:f>IF(S13463="YES",R13463,-1E+99)</x:f>
        <x:v>-1e+99</x:v>
      </x:c>
    </x:row>
    <x:row r="13464">
      <x:c r="A13464" s="139"/>
      <x:c r="B13464" s="139"/>
      <x:c r="C13464" s="139"/>
      <x:c r="D13464" s="139"/>
      <x:c r="E13464" s="139"/>
      <x:c r="F13464" s="139"/>
      <x:c r="G13464" s="139"/>
      <x:c r="H13464" s="139"/>
      <x:c r="I13464" s="266" t="n">
        <x:f>INT((ROW()-ROW($I$46))/((CARROT_CAP+1)*(MESCLUN_CAP+1)))</x:f>
        <x:v>20</x:v>
      </x:c>
      <x:c r="J13464" s="266" t="n">
        <x:f>MOD(INT((ROW()-ROW($I$46))/(MESCLUN_CAP+1)),CARROT_CAP+1)</x:f>
        <x:v>12</x:v>
      </x:c>
      <x:c r="K13464" s="266" t="n">
        <x:f>MOD(ROW()-ROW($I$46),MESCLUN_CAP+1)</x:f>
        <x:v>26</x:v>
      </x:c>
      <x:c r="L13464" s="266" t="n">
        <x:f>SUM(I13464:K13464)</x:f>
        <x:v>58</x:v>
      </x:c>
      <x:c r="M13464" s="267" t="n">
        <x:f>I13464*TOMATO_HOURS*WEEKS*(1+TOMATO_DIM)^I13464+J13464*CARROT_HOURS*WEEKS*(1+CARROT_DIM)^J13464+K13464*MESCLUN_HOURS*WEEKS*(1+MESCLUN_DIM)^K13464</x:f>
        <x:v>14209.71694533808</x:v>
      </x:c>
      <x:c r="N13464" s="267" t="n">
        <x:f>MAX(M13464-FARMER_HOURS,0)/TEMP_HOURS_PER_WORKER</x:f>
        <x:v>9.36785898981811</x:v>
      </x:c>
      <x:c r="O13464" s="268" t="n">
        <x:f>I13464*TOMATO_PRICE+J13464*CARROT_PRICE+K13464*MESCLUN_PRICE</x:f>
        <x:v>271328</x:v>
      </x:c>
      <x:c r="P13464" s="268" t="n">
        <x:f>I13464*TOMATO_FERTILIZER+J13464*CARROT_FERTILIZER+K13464*MESCLUN_FERTILIZER</x:f>
        <x:v>45760</x:v>
      </x:c>
      <x:c r="Q13464" s="268" t="n">
        <x:f>MIN(M13464,FARMER_HOURS)*FARMER_RATE+MAX(M13464-FARMER_HOURS,0)*TEMP_RATE</x:f>
        <x:v>259196.47474545275</x:v>
      </x:c>
      <x:c r="R13464" s="268" t="n">
        <x:f>O13464-P13464-Q13464-FIXED_COST</x:f>
        <x:v>-53628.47474545275</x:v>
      </x:c>
      <x:c r="S13464" s="139" t="str">
        <x:f>IF(AND(L13464&lt;=TOTAL_BED_CAP,N13464&lt;=TEMP_WORKER_CAP),"YES","NO")</x:f>
        <x:v>NO</x:v>
      </x:c>
      <x:c r="T13464" s="139" t="n">
        <x:f>IF(S13464="YES",R13464,-1E+99)</x:f>
        <x:v>-1e+99</x:v>
      </x:c>
    </x:row>
    <x:row r="13465">
      <x:c r="A13465" s="139"/>
      <x:c r="B13465" s="139"/>
      <x:c r="C13465" s="139"/>
      <x:c r="D13465" s="139"/>
      <x:c r="E13465" s="139"/>
      <x:c r="F13465" s="139"/>
      <x:c r="G13465" s="139"/>
      <x:c r="H13465" s="139"/>
      <x:c r="I13465" s="266" t="n">
        <x:f>INT((ROW()-ROW($I$46))/((CARROT_CAP+1)*(MESCLUN_CAP+1)))</x:f>
        <x:v>20</x:v>
      </x:c>
      <x:c r="J13465" s="266" t="n">
        <x:f>MOD(INT((ROW()-ROW($I$46))/(MESCLUN_CAP+1)),CARROT_CAP+1)</x:f>
        <x:v>12</x:v>
      </x:c>
      <x:c r="K13465" s="266" t="n">
        <x:f>MOD(ROW()-ROW($I$46),MESCLUN_CAP+1)</x:f>
        <x:v>27</x:v>
      </x:c>
      <x:c r="L13465" s="266" t="n">
        <x:f>SUM(I13465:K13465)</x:f>
        <x:v>59</x:v>
      </x:c>
      <x:c r="M13465" s="267" t="n">
        <x:f>I13465*TOMATO_HOURS*WEEKS*(1+TOMATO_DIM)^I13465+J13465*CARROT_HOURS*WEEKS*(1+CARROT_DIM)^J13465+K13465*MESCLUN_HOURS*WEEKS*(1+MESCLUN_DIM)^K13465</x:f>
        <x:v>14292.850649857835</x:v>
      </x:c>
      <x:c r="N13465" s="267" t="n">
        <x:f>MAX(M13465-FARMER_HOURS,0)/TEMP_HOURS_PER_WORKER</x:f>
        <x:v>9.425590729067942</x:v>
      </x:c>
      <x:c r="O13465" s="268" t="n">
        <x:f>I13465*TOMATO_PRICE+J13465*CARROT_PRICE+K13465*MESCLUN_PRICE</x:f>
        <x:v>274028</x:v>
      </x:c>
      <x:c r="P13465" s="268" t="n">
        <x:f>I13465*TOMATO_FERTILIZER+J13465*CARROT_FERTILIZER+K13465*MESCLUN_FERTILIZER</x:f>
        <x:v>46640</x:v>
      </x:c>
      <x:c r="Q13465" s="268" t="n">
        <x:f>MIN(M13465,FARMER_HOURS)*FARMER_RATE+MAX(M13465-FARMER_HOURS,0)*TEMP_RATE</x:f>
        <x:v>260639.76822669854</x:v>
      </x:c>
      <x:c r="R13465" s="268" t="n">
        <x:f>O13465-P13465-Q13465-FIXED_COST</x:f>
        <x:v>-53251.768226698536</x:v>
      </x:c>
      <x:c r="S13465" s="139" t="str">
        <x:f>IF(AND(L13465&lt;=TOTAL_BED_CAP,N13465&lt;=TEMP_WORKER_CAP),"YES","NO")</x:f>
        <x:v>NO</x:v>
      </x:c>
      <x:c r="T13465" s="139" t="n">
        <x:f>IF(S13465="YES",R13465,-1E+99)</x:f>
        <x:v>-1e+99</x:v>
      </x:c>
    </x:row>
    <x:row r="13466">
      <x:c r="A13466" s="139"/>
      <x:c r="B13466" s="139"/>
      <x:c r="C13466" s="139"/>
      <x:c r="D13466" s="139"/>
      <x:c r="E13466" s="139"/>
      <x:c r="F13466" s="139"/>
      <x:c r="G13466" s="139"/>
      <x:c r="H13466" s="139"/>
      <x:c r="I13466" s="266" t="n">
        <x:f>INT((ROW()-ROW($I$46))/((CARROT_CAP+1)*(MESCLUN_CAP+1)))</x:f>
        <x:v>20</x:v>
      </x:c>
      <x:c r="J13466" s="266" t="n">
        <x:f>MOD(INT((ROW()-ROW($I$46))/(MESCLUN_CAP+1)),CARROT_CAP+1)</x:f>
        <x:v>12</x:v>
      </x:c>
      <x:c r="K13466" s="266" t="n">
        <x:f>MOD(ROW()-ROW($I$46),MESCLUN_CAP+1)</x:f>
        <x:v>28</x:v>
      </x:c>
      <x:c r="L13466" s="266" t="n">
        <x:f>SUM(I13466:K13466)</x:f>
        <x:v>60</x:v>
      </x:c>
      <x:c r="M13466" s="267" t="n">
        <x:f>I13466*TOMATO_HOURS*WEEKS*(1+TOMATO_DIM)^I13466+J13466*CARROT_HOURS*WEEKS*(1+CARROT_DIM)^J13466+K13466*MESCLUN_HOURS*WEEKS*(1+MESCLUN_DIM)^K13466</x:f>
        <x:v>14377.81018807499</x:v>
      </x:c>
      <x:c r="N13466" s="267" t="n">
        <x:f>MAX(M13466-FARMER_HOURS,0)/TEMP_HOURS_PER_WORKER</x:f>
        <x:v>9.48459040838541</x:v>
      </x:c>
      <x:c r="O13466" s="268" t="n">
        <x:f>I13466*TOMATO_PRICE+J13466*CARROT_PRICE+K13466*MESCLUN_PRICE</x:f>
        <x:v>276728</x:v>
      </x:c>
      <x:c r="P13466" s="268" t="n">
        <x:f>I13466*TOMATO_FERTILIZER+J13466*CARROT_FERTILIZER+K13466*MESCLUN_FERTILIZER</x:f>
        <x:v>47520</x:v>
      </x:c>
      <x:c r="Q13466" s="268" t="n">
        <x:f>MIN(M13466,FARMER_HOURS)*FARMER_RATE+MAX(M13466-FARMER_HOURS,0)*TEMP_RATE</x:f>
        <x:v>262114.76020963522</x:v>
      </x:c>
      <x:c r="R13466" s="268" t="n">
        <x:f>O13466-P13466-Q13466-FIXED_COST</x:f>
        <x:v>-52906.76020963522</x:v>
      </x:c>
      <x:c r="S13466" s="139" t="str">
        <x:f>IF(AND(L13466&lt;=TOTAL_BED_CAP,N13466&lt;=TEMP_WORKER_CAP),"YES","NO")</x:f>
        <x:v>NO</x:v>
      </x:c>
      <x:c r="T13466" s="139" t="n">
        <x:f>IF(S13466="YES",R13466,-1E+99)</x:f>
        <x:v>-1e+99</x:v>
      </x:c>
    </x:row>
    <x:row r="13467">
      <x:c r="A13467" s="139"/>
      <x:c r="B13467" s="139"/>
      <x:c r="C13467" s="139"/>
      <x:c r="D13467" s="139"/>
      <x:c r="E13467" s="139"/>
      <x:c r="F13467" s="139"/>
      <x:c r="G13467" s="139"/>
      <x:c r="H13467" s="139"/>
      <x:c r="I13467" s="266" t="n">
        <x:f>INT((ROW()-ROW($I$46))/((CARROT_CAP+1)*(MESCLUN_CAP+1)))</x:f>
        <x:v>20</x:v>
      </x:c>
      <x:c r="J13467" s="266" t="n">
        <x:f>MOD(INT((ROW()-ROW($I$46))/(MESCLUN_CAP+1)),CARROT_CAP+1)</x:f>
        <x:v>12</x:v>
      </x:c>
      <x:c r="K13467" s="266" t="n">
        <x:f>MOD(ROW()-ROW($I$46),MESCLUN_CAP+1)</x:f>
        <x:v>29</x:v>
      </x:c>
      <x:c r="L13467" s="266" t="n">
        <x:f>SUM(I13467:K13467)</x:f>
        <x:v>61</x:v>
      </x:c>
      <x:c r="M13467" s="267" t="n">
        <x:f>I13467*TOMATO_HOURS*WEEKS*(1+TOMATO_DIM)^I13467+J13467*CARROT_HOURS*WEEKS*(1+CARROT_DIM)^J13467+K13467*MESCLUN_HOURS*WEEKS*(1+MESCLUN_DIM)^K13467</x:f>
        <x:v>14464.628216190642</x:v>
      </x:c>
      <x:c r="N13467" s="267" t="n">
        <x:f>MAX(M13467-FARMER_HOURS,0)/TEMP_HOURS_PER_WORKER</x:f>
        <x:v>9.544880705687946</x:v>
      </x:c>
      <x:c r="O13467" s="268" t="n">
        <x:f>I13467*TOMATO_PRICE+J13467*CARROT_PRICE+K13467*MESCLUN_PRICE</x:f>
        <x:v>279428</x:v>
      </x:c>
      <x:c r="P13467" s="268" t="n">
        <x:f>I13467*TOMATO_FERTILIZER+J13467*CARROT_FERTILIZER+K13467*MESCLUN_FERTILIZER</x:f>
        <x:v>48400</x:v>
      </x:c>
      <x:c r="Q13467" s="268" t="n">
        <x:f>MIN(M13467,FARMER_HOURS)*FARMER_RATE+MAX(M13467-FARMER_HOURS,0)*TEMP_RATE</x:f>
        <x:v>263622.01764219865</x:v>
      </x:c>
      <x:c r="R13467" s="268" t="n">
        <x:f>O13467-P13467-Q13467-FIXED_COST</x:f>
        <x:v>-52594.017642198654</x:v>
      </x:c>
      <x:c r="S13467" s="139" t="str">
        <x:f>IF(AND(L13467&lt;=TOTAL_BED_CAP,N13467&lt;=TEMP_WORKER_CAP),"YES","NO")</x:f>
        <x:v>NO</x:v>
      </x:c>
      <x:c r="T13467" s="139" t="n">
        <x:f>IF(S13467="YES",R13467,-1E+99)</x:f>
        <x:v>-1e+99</x:v>
      </x:c>
    </x:row>
    <x:row r="13468">
      <x:c r="A13468" s="139"/>
      <x:c r="B13468" s="139"/>
      <x:c r="C13468" s="139"/>
      <x:c r="D13468" s="139"/>
      <x:c r="E13468" s="139"/>
      <x:c r="F13468" s="139"/>
      <x:c r="G13468" s="139"/>
      <x:c r="H13468" s="139"/>
      <x:c r="I13468" s="266" t="n">
        <x:f>INT((ROW()-ROW($I$46))/((CARROT_CAP+1)*(MESCLUN_CAP+1)))</x:f>
        <x:v>20</x:v>
      </x:c>
      <x:c r="J13468" s="266" t="n">
        <x:f>MOD(INT((ROW()-ROW($I$46))/(MESCLUN_CAP+1)),CARROT_CAP+1)</x:f>
        <x:v>12</x:v>
      </x:c>
      <x:c r="K13468" s="266" t="n">
        <x:f>MOD(ROW()-ROW($I$46),MESCLUN_CAP+1)</x:f>
        <x:v>30</x:v>
      </x:c>
      <x:c r="L13468" s="266" t="n">
        <x:f>SUM(I13468:K13468)</x:f>
        <x:v>62</x:v>
      </x:c>
      <x:c r="M13468" s="267" t="n">
        <x:f>I13468*TOMATO_HOURS*WEEKS*(1+TOMATO_DIM)^I13468+J13468*CARROT_HOURS*WEEKS*(1+CARROT_DIM)^J13468+K13468*MESCLUN_HOURS*WEEKS*(1+MESCLUN_DIM)^K13468</x:f>
        <x:v>14553.337921524413</x:v>
      </x:c>
      <x:c r="N13468" s="267" t="n">
        <x:f>MAX(M13468-FARMER_HOURS,0)/TEMP_HOURS_PER_WORKER</x:f>
        <x:v>9.606484667725287</x:v>
      </x:c>
      <x:c r="O13468" s="268" t="n">
        <x:f>I13468*TOMATO_PRICE+J13468*CARROT_PRICE+K13468*MESCLUN_PRICE</x:f>
        <x:v>282128</x:v>
      </x:c>
      <x:c r="P13468" s="268" t="n">
        <x:f>I13468*TOMATO_FERTILIZER+J13468*CARROT_FERTILIZER+K13468*MESCLUN_FERTILIZER</x:f>
        <x:v>49280</x:v>
      </x:c>
      <x:c r="Q13468" s="268" t="n">
        <x:f>MIN(M13468,FARMER_HOURS)*FARMER_RATE+MAX(M13468-FARMER_HOURS,0)*TEMP_RATE</x:f>
        <x:v>265162.1166931322</x:v>
      </x:c>
      <x:c r="R13468" s="268" t="n">
        <x:f>O13468-P13468-Q13468-FIXED_COST</x:f>
        <x:v>-52314.11669313221</x:v>
      </x:c>
      <x:c r="S13468" s="139" t="str">
        <x:f>IF(AND(L13468&lt;=TOTAL_BED_CAP,N13468&lt;=TEMP_WORKER_CAP),"YES","NO")</x:f>
        <x:v>NO</x:v>
      </x:c>
      <x:c r="T13468" s="139" t="n">
        <x:f>IF(S13468="YES",R13468,-1E+99)</x:f>
        <x:v>-1e+99</x:v>
      </x:c>
    </x:row>
    <x:row r="13469">
      <x:c r="A13469" s="139"/>
      <x:c r="B13469" s="139"/>
      <x:c r="C13469" s="139"/>
      <x:c r="D13469" s="139"/>
      <x:c r="E13469" s="139"/>
      <x:c r="F13469" s="139"/>
      <x:c r="G13469" s="139"/>
      <x:c r="H13469" s="139"/>
      <x:c r="I13469" s="266" t="n">
        <x:f>INT((ROW()-ROW($I$46))/((CARROT_CAP+1)*(MESCLUN_CAP+1)))</x:f>
        <x:v>20</x:v>
      </x:c>
      <x:c r="J13469" s="266" t="n">
        <x:f>MOD(INT((ROW()-ROW($I$46))/(MESCLUN_CAP+1)),CARROT_CAP+1)</x:f>
        <x:v>13</x:v>
      </x:c>
      <x:c r="K13469" s="266" t="n">
        <x:f>MOD(ROW()-ROW($I$46),MESCLUN_CAP+1)</x:f>
        <x:v>0</x:v>
      </x:c>
      <x:c r="L13469" s="266" t="n">
        <x:f>SUM(I13469:K13469)</x:f>
        <x:v>33</x:v>
      </x:c>
      <x:c r="M13469" s="267" t="n">
        <x:f>I13469*TOMATO_HOURS*WEEKS*(1+TOMATO_DIM)^I13469+J13469*CARROT_HOURS*WEEKS*(1+CARROT_DIM)^J13469+K13469*MESCLUN_HOURS*WEEKS*(1+MESCLUN_DIM)^K13469</x:f>
        <x:v>12647.119216278557</x:v>
      </x:c>
      <x:c r="N13469" s="267" t="n">
        <x:f>MAX(M13469-FARMER_HOURS,0)/TEMP_HOURS_PER_WORKER</x:f>
        <x:v>8.282721677971221</x:v>
      </x:c>
      <x:c r="O13469" s="268" t="n">
        <x:f>I13469*TOMATO_PRICE+J13469*CARROT_PRICE+K13469*MESCLUN_PRICE</x:f>
        <x:v>203222</x:v>
      </x:c>
      <x:c r="P13469" s="268" t="n">
        <x:f>I13469*TOMATO_FERTILIZER+J13469*CARROT_FERTILIZER+K13469*MESCLUN_FERTILIZER</x:f>
        <x:v>23320</x:v>
      </x:c>
      <x:c r="Q13469" s="268" t="n">
        <x:f>MIN(M13469,FARMER_HOURS)*FARMER_RATE+MAX(M13469-FARMER_HOURS,0)*TEMP_RATE</x:f>
        <x:v>232068.0419492805</x:v>
      </x:c>
      <x:c r="R13469" s="268" t="n">
        <x:f>O13469-P13469-Q13469-FIXED_COST</x:f>
        <x:v>-72166.04194928051</x:v>
      </x:c>
      <x:c r="S13469" s="139" t="str">
        <x:f>IF(AND(L13469&lt;=TOTAL_BED_CAP,N13469&lt;=TEMP_WORKER_CAP),"YES","NO")</x:f>
        <x:v>NO</x:v>
      </x:c>
      <x:c r="T13469" s="139" t="n">
        <x:f>IF(S13469="YES",R13469,-1E+99)</x:f>
        <x:v>-1e+99</x:v>
      </x:c>
    </x:row>
    <x:row r="13470">
      <x:c r="A13470" s="139"/>
      <x:c r="B13470" s="139"/>
      <x:c r="C13470" s="139"/>
      <x:c r="D13470" s="139"/>
      <x:c r="E13470" s="139"/>
      <x:c r="F13470" s="139"/>
      <x:c r="G13470" s="139"/>
      <x:c r="H13470" s="139"/>
      <x:c r="I13470" s="266" t="n">
        <x:f>INT((ROW()-ROW($I$46))/((CARROT_CAP+1)*(MESCLUN_CAP+1)))</x:f>
        <x:v>20</x:v>
      </x:c>
      <x:c r="J13470" s="266" t="n">
        <x:f>MOD(INT((ROW()-ROW($I$46))/(MESCLUN_CAP+1)),CARROT_CAP+1)</x:f>
        <x:v>13</x:v>
      </x:c>
      <x:c r="K13470" s="266" t="n">
        <x:f>MOD(ROW()-ROW($I$46),MESCLUN_CAP+1)</x:f>
        <x:v>1</x:v>
      </x:c>
      <x:c r="L13470" s="266" t="n">
        <x:f>SUM(I13470:K13470)</x:f>
        <x:v>34</x:v>
      </x:c>
      <x:c r="M13470" s="267" t="n">
        <x:f>I13470*TOMATO_HOURS*WEEKS*(1+TOMATO_DIM)^I13470+J13470*CARROT_HOURS*WEEKS*(1+CARROT_DIM)^J13470+K13470*MESCLUN_HOURS*WEEKS*(1+MESCLUN_DIM)^K13470</x:f>
        <x:v>12692.681716278557</x:v>
      </x:c>
      <x:c r="N13470" s="267" t="n">
        <x:f>MAX(M13470-FARMER_HOURS,0)/TEMP_HOURS_PER_WORKER</x:f>
        <x:v>8.31436230297122</x:v>
      </x:c>
      <x:c r="O13470" s="268" t="n">
        <x:f>I13470*TOMATO_PRICE+J13470*CARROT_PRICE+K13470*MESCLUN_PRICE</x:f>
        <x:v>205922</x:v>
      </x:c>
      <x:c r="P13470" s="268" t="n">
        <x:f>I13470*TOMATO_FERTILIZER+J13470*CARROT_FERTILIZER+K13470*MESCLUN_FERTILIZER</x:f>
        <x:v>24200</x:v>
      </x:c>
      <x:c r="Q13470" s="268" t="n">
        <x:f>MIN(M13470,FARMER_HOURS)*FARMER_RATE+MAX(M13470-FARMER_HOURS,0)*TEMP_RATE</x:f>
        <x:v>232859.0575742805</x:v>
      </x:c>
      <x:c r="R13470" s="268" t="n">
        <x:f>O13470-P13470-Q13470-FIXED_COST</x:f>
        <x:v>-71137.05757428051</x:v>
      </x:c>
      <x:c r="S13470" s="139" t="str">
        <x:f>IF(AND(L13470&lt;=TOTAL_BED_CAP,N13470&lt;=TEMP_WORKER_CAP),"YES","NO")</x:f>
        <x:v>NO</x:v>
      </x:c>
      <x:c r="T13470" s="139" t="n">
        <x:f>IF(S13470="YES",R13470,-1E+99)</x:f>
        <x:v>-1e+99</x:v>
      </x:c>
    </x:row>
    <x:row r="13471">
      <x:c r="A13471" s="139"/>
      <x:c r="B13471" s="139"/>
      <x:c r="C13471" s="139"/>
      <x:c r="D13471" s="139"/>
      <x:c r="E13471" s="139"/>
      <x:c r="F13471" s="139"/>
      <x:c r="G13471" s="139"/>
      <x:c r="H13471" s="139"/>
      <x:c r="I13471" s="266" t="n">
        <x:f>INT((ROW()-ROW($I$46))/((CARROT_CAP+1)*(MESCLUN_CAP+1)))</x:f>
        <x:v>20</x:v>
      </x:c>
      <x:c r="J13471" s="266" t="n">
        <x:f>MOD(INT((ROW()-ROW($I$46))/(MESCLUN_CAP+1)),CARROT_CAP+1)</x:f>
        <x:v>13</x:v>
      </x:c>
      <x:c r="K13471" s="266" t="n">
        <x:f>MOD(ROW()-ROW($I$46),MESCLUN_CAP+1)</x:f>
        <x:v>2</x:v>
      </x:c>
      <x:c r="L13471" s="266" t="n">
        <x:f>SUM(I13471:K13471)</x:f>
        <x:v>35</x:v>
      </x:c>
      <x:c r="M13471" s="267" t="n">
        <x:f>I13471*TOMATO_HOURS*WEEKS*(1+TOMATO_DIM)^I13471+J13471*CARROT_HOURS*WEEKS*(1+CARROT_DIM)^J13471+K13471*MESCLUN_HOURS*WEEKS*(1+MESCLUN_DIM)^K13471</x:f>
        <x:v>12739.383278778558</x:v>
      </x:c>
      <x:c r="N13471" s="267" t="n">
        <x:f>MAX(M13471-FARMER_HOURS,0)/TEMP_HOURS_PER_WORKER</x:f>
        <x:v>8.346793943596222</x:v>
      </x:c>
      <x:c r="O13471" s="268" t="n">
        <x:f>I13471*TOMATO_PRICE+J13471*CARROT_PRICE+K13471*MESCLUN_PRICE</x:f>
        <x:v>208622</x:v>
      </x:c>
      <x:c r="P13471" s="268" t="n">
        <x:f>I13471*TOMATO_FERTILIZER+J13471*CARROT_FERTILIZER+K13471*MESCLUN_FERTILIZER</x:f>
        <x:v>25080</x:v>
      </x:c>
      <x:c r="Q13471" s="268" t="n">
        <x:f>MIN(M13471,FARMER_HOURS)*FARMER_RATE+MAX(M13471-FARMER_HOURS,0)*TEMP_RATE</x:f>
        <x:v>233669.8485899055</x:v>
      </x:c>
      <x:c r="R13471" s="268" t="n">
        <x:f>O13471-P13471-Q13471-FIXED_COST</x:f>
        <x:v>-70127.84858990551</x:v>
      </x:c>
      <x:c r="S13471" s="139" t="str">
        <x:f>IF(AND(L13471&lt;=TOTAL_BED_CAP,N13471&lt;=TEMP_WORKER_CAP),"YES","NO")</x:f>
        <x:v>NO</x:v>
      </x:c>
      <x:c r="T13471" s="139" t="n">
        <x:f>IF(S13471="YES",R13471,-1E+99)</x:f>
        <x:v>-1e+99</x:v>
      </x:c>
    </x:row>
    <x:row r="13472">
      <x:c r="A13472" s="139"/>
      <x:c r="B13472" s="139"/>
      <x:c r="C13472" s="139"/>
      <x:c r="D13472" s="139"/>
      <x:c r="E13472" s="139"/>
      <x:c r="F13472" s="139"/>
      <x:c r="G13472" s="139"/>
      <x:c r="H13472" s="139"/>
      <x:c r="I13472" s="266" t="n">
        <x:f>INT((ROW()-ROW($I$46))/((CARROT_CAP+1)*(MESCLUN_CAP+1)))</x:f>
        <x:v>20</x:v>
      </x:c>
      <x:c r="J13472" s="266" t="n">
        <x:f>MOD(INT((ROW()-ROW($I$46))/(MESCLUN_CAP+1)),CARROT_CAP+1)</x:f>
        <x:v>13</x:v>
      </x:c>
      <x:c r="K13472" s="266" t="n">
        <x:f>MOD(ROW()-ROW($I$46),MESCLUN_CAP+1)</x:f>
        <x:v>3</x:v>
      </x:c>
      <x:c r="L13472" s="266" t="n">
        <x:f>SUM(I13472:K13472)</x:f>
        <x:v>36</x:v>
      </x:c>
      <x:c r="M13472" s="267" t="n">
        <x:f>I13472*TOMATO_HOURS*WEEKS*(1+TOMATO_DIM)^I13472+J13472*CARROT_HOURS*WEEKS*(1+CARROT_DIM)^J13472+K13472*MESCLUN_HOURS*WEEKS*(1+MESCLUN_DIM)^K13472</x:f>
        <x:v>12787.245261200433</x:v>
      </x:c>
      <x:c r="N13472" s="267" t="n">
        <x:f>MAX(M13472-FARMER_HOURS,0)/TEMP_HOURS_PER_WORKER</x:f>
        <x:v>8.38003143138919</x:v>
      </x:c>
      <x:c r="O13472" s="268" t="n">
        <x:f>I13472*TOMATO_PRICE+J13472*CARROT_PRICE+K13472*MESCLUN_PRICE</x:f>
        <x:v>211322</x:v>
      </x:c>
      <x:c r="P13472" s="268" t="n">
        <x:f>I13472*TOMATO_FERTILIZER+J13472*CARROT_FERTILIZER+K13472*MESCLUN_FERTILIZER</x:f>
        <x:v>25960</x:v>
      </x:c>
      <x:c r="Q13472" s="268" t="n">
        <x:f>MIN(M13472,FARMER_HOURS)*FARMER_RATE+MAX(M13472-FARMER_HOURS,0)*TEMP_RATE</x:f>
        <x:v>234500.78578472973</x:v>
      </x:c>
      <x:c r="R13472" s="268" t="n">
        <x:f>O13472-P13472-Q13472-FIXED_COST</x:f>
        <x:v>-69138.78578472973</x:v>
      </x:c>
      <x:c r="S13472" s="139" t="str">
        <x:f>IF(AND(L13472&lt;=TOTAL_BED_CAP,N13472&lt;=TEMP_WORKER_CAP),"YES","NO")</x:f>
        <x:v>NO</x:v>
      </x:c>
      <x:c r="T13472" s="139" t="n">
        <x:f>IF(S13472="YES",R13472,-1E+99)</x:f>
        <x:v>-1e+99</x:v>
      </x:c>
    </x:row>
    <x:row r="13473">
      <x:c r="A13473" s="139"/>
      <x:c r="B13473" s="139"/>
      <x:c r="C13473" s="139"/>
      <x:c r="D13473" s="139"/>
      <x:c r="E13473" s="139"/>
      <x:c r="F13473" s="139"/>
      <x:c r="G13473" s="139"/>
      <x:c r="H13473" s="139"/>
      <x:c r="I13473" s="266" t="n">
        <x:f>INT((ROW()-ROW($I$46))/((CARROT_CAP+1)*(MESCLUN_CAP+1)))</x:f>
        <x:v>20</x:v>
      </x:c>
      <x:c r="J13473" s="266" t="n">
        <x:f>MOD(INT((ROW()-ROW($I$46))/(MESCLUN_CAP+1)),CARROT_CAP+1)</x:f>
        <x:v>13</x:v>
      </x:c>
      <x:c r="K13473" s="266" t="n">
        <x:f>MOD(ROW()-ROW($I$46),MESCLUN_CAP+1)</x:f>
        <x:v>4</x:v>
      </x:c>
      <x:c r="L13473" s="266" t="n">
        <x:f>SUM(I13473:K13473)</x:f>
        <x:v>37</x:v>
      </x:c>
      <x:c r="M13473" s="267" t="n">
        <x:f>I13473*TOMATO_HOURS*WEEKS*(1+TOMATO_DIM)^I13473+J13473*CARROT_HOURS*WEEKS*(1+CARROT_DIM)^J13473+K13473*MESCLUN_HOURS*WEEKS*(1+MESCLUN_DIM)^K13473</x:f>
        <x:v>12836.289376923089</x:v>
      </x:c>
      <x:c r="N13473" s="267" t="n">
        <x:f>MAX(M13473-FARMER_HOURS,0)/TEMP_HOURS_PER_WORKER</x:f>
        <x:v>8.414089845085478</x:v>
      </x:c>
      <x:c r="O13473" s="268" t="n">
        <x:f>I13473*TOMATO_PRICE+J13473*CARROT_PRICE+K13473*MESCLUN_PRICE</x:f>
        <x:v>214022</x:v>
      </x:c>
      <x:c r="P13473" s="268" t="n">
        <x:f>I13473*TOMATO_FERTILIZER+J13473*CARROT_FERTILIZER+K13473*MESCLUN_FERTILIZER</x:f>
        <x:v>26840</x:v>
      </x:c>
      <x:c r="Q13473" s="268" t="n">
        <x:f>MIN(M13473,FARMER_HOURS)*FARMER_RATE+MAX(M13473-FARMER_HOURS,0)*TEMP_RATE</x:f>
        <x:v>235352.24612713695</x:v>
      </x:c>
      <x:c r="R13473" s="268" t="n">
        <x:f>O13473-P13473-Q13473-FIXED_COST</x:f>
        <x:v>-68170.24612713695</x:v>
      </x:c>
      <x:c r="S13473" s="139" t="str">
        <x:f>IF(AND(L13473&lt;=TOTAL_BED_CAP,N13473&lt;=TEMP_WORKER_CAP),"YES","NO")</x:f>
        <x:v>NO</x:v>
      </x:c>
      <x:c r="T13473" s="139" t="n">
        <x:f>IF(S13473="YES",R13473,-1E+99)</x:f>
        <x:v>-1e+99</x:v>
      </x:c>
    </x:row>
    <x:row r="13474">
      <x:c r="A13474" s="139"/>
      <x:c r="B13474" s="139"/>
      <x:c r="C13474" s="139"/>
      <x:c r="D13474" s="139"/>
      <x:c r="E13474" s="139"/>
      <x:c r="F13474" s="139"/>
      <x:c r="G13474" s="139"/>
      <x:c r="H13474" s="139"/>
      <x:c r="I13474" s="266" t="n">
        <x:f>INT((ROW()-ROW($I$46))/((CARROT_CAP+1)*(MESCLUN_CAP+1)))</x:f>
        <x:v>20</x:v>
      </x:c>
      <x:c r="J13474" s="266" t="n">
        <x:f>MOD(INT((ROW()-ROW($I$46))/(MESCLUN_CAP+1)),CARROT_CAP+1)</x:f>
        <x:v>13</x:v>
      </x:c>
      <x:c r="K13474" s="266" t="n">
        <x:f>MOD(ROW()-ROW($I$46),MESCLUN_CAP+1)</x:f>
        <x:v>5</x:v>
      </x:c>
      <x:c r="L13474" s="266" t="n">
        <x:f>SUM(I13474:K13474)</x:f>
        <x:v>38</x:v>
      </x:c>
      <x:c r="M13474" s="267" t="n">
        <x:f>I13474*TOMATO_HOURS*WEEKS*(1+TOMATO_DIM)^I13474+J13474*CARROT_HOURS*WEEKS*(1+CARROT_DIM)^J13474+K13474*MESCLUN_HOURS*WEEKS*(1+MESCLUN_DIM)^K13474</x:f>
        <x:v>12886.537700844292</x:v>
      </x:c>
      <x:c r="N13474" s="267" t="n">
        <x:f>MAX(M13474-FARMER_HOURS,0)/TEMP_HOURS_PER_WORKER</x:f>
        <x:v>8.448984514475203</x:v>
      </x:c>
      <x:c r="O13474" s="268" t="n">
        <x:f>I13474*TOMATO_PRICE+J13474*CARROT_PRICE+K13474*MESCLUN_PRICE</x:f>
        <x:v>216722</x:v>
      </x:c>
      <x:c r="P13474" s="268" t="n">
        <x:f>I13474*TOMATO_FERTILIZER+J13474*CARROT_FERTILIZER+K13474*MESCLUN_FERTILIZER</x:f>
        <x:v>27720</x:v>
      </x:c>
      <x:c r="Q13474" s="268" t="n">
        <x:f>MIN(M13474,FARMER_HOURS)*FARMER_RATE+MAX(M13474-FARMER_HOURS,0)*TEMP_RATE</x:f>
        <x:v>236224.61286188007</x:v>
      </x:c>
      <x:c r="R13474" s="268" t="n">
        <x:f>O13474-P13474-Q13474-FIXED_COST</x:f>
        <x:v>-67222.61286188007</x:v>
      </x:c>
      <x:c r="S13474" s="139" t="str">
        <x:f>IF(AND(L13474&lt;=TOTAL_BED_CAP,N13474&lt;=TEMP_WORKER_CAP),"YES","NO")</x:f>
        <x:v>NO</x:v>
      </x:c>
      <x:c r="T13474" s="139" t="n">
        <x:f>IF(S13474="YES",R13474,-1E+99)</x:f>
        <x:v>-1e+99</x:v>
      </x:c>
    </x:row>
    <x:row r="13475">
      <x:c r="A13475" s="139"/>
      <x:c r="B13475" s="139"/>
      <x:c r="C13475" s="139"/>
      <x:c r="D13475" s="139"/>
      <x:c r="E13475" s="139"/>
      <x:c r="F13475" s="139"/>
      <x:c r="G13475" s="139"/>
      <x:c r="H13475" s="139"/>
      <x:c r="I13475" s="266" t="n">
        <x:f>INT((ROW()-ROW($I$46))/((CARROT_CAP+1)*(MESCLUN_CAP+1)))</x:f>
        <x:v>20</x:v>
      </x:c>
      <x:c r="J13475" s="266" t="n">
        <x:f>MOD(INT((ROW()-ROW($I$46))/(MESCLUN_CAP+1)),CARROT_CAP+1)</x:f>
        <x:v>13</x:v>
      </x:c>
      <x:c r="K13475" s="266" t="n">
        <x:f>MOD(ROW()-ROW($I$46),MESCLUN_CAP+1)</x:f>
        <x:v>6</x:v>
      </x:c>
      <x:c r="L13475" s="266" t="n">
        <x:f>SUM(I13475:K13475)</x:f>
        <x:v>39</x:v>
      </x:c>
      <x:c r="M13475" s="267" t="n">
        <x:f>I13475*TOMATO_HOURS*WEEKS*(1+TOMATO_DIM)^I13475+J13475*CARROT_HOURS*WEEKS*(1+CARROT_DIM)^J13475+K13475*MESCLUN_HOURS*WEEKS*(1+MESCLUN_DIM)^K13475</x:f>
        <x:v>12938.012675025926</x:v>
      </x:c>
      <x:c r="N13475" s="267" t="n">
        <x:f>MAX(M13475-FARMER_HOURS,0)/TEMP_HOURS_PER_WORKER</x:f>
        <x:v>8.48473102432356</x:v>
      </x:c>
      <x:c r="O13475" s="268" t="n">
        <x:f>I13475*TOMATO_PRICE+J13475*CARROT_PRICE+K13475*MESCLUN_PRICE</x:f>
        <x:v>219422</x:v>
      </x:c>
      <x:c r="P13475" s="268" t="n">
        <x:f>I13475*TOMATO_FERTILIZER+J13475*CARROT_FERTILIZER+K13475*MESCLUN_FERTILIZER</x:f>
        <x:v>28600</x:v>
      </x:c>
      <x:c r="Q13475" s="268" t="n">
        <x:f>MIN(M13475,FARMER_HOURS)*FARMER_RATE+MAX(M13475-FARMER_HOURS,0)*TEMP_RATE</x:f>
        <x:v>237118.275608089</x:v>
      </x:c>
      <x:c r="R13475" s="268" t="n">
        <x:f>O13475-P13475-Q13475-FIXED_COST</x:f>
        <x:v>-66296.275608089</x:v>
      </x:c>
      <x:c r="S13475" s="139" t="str">
        <x:f>IF(AND(L13475&lt;=TOTAL_BED_CAP,N13475&lt;=TEMP_WORKER_CAP),"YES","NO")</x:f>
        <x:v>NO</x:v>
      </x:c>
      <x:c r="T13475" s="139" t="n">
        <x:f>IF(S13475="YES",R13475,-1E+99)</x:f>
        <x:v>-1e+99</x:v>
      </x:c>
    </x:row>
    <x:row r="13476">
      <x:c r="A13476" s="139"/>
      <x:c r="B13476" s="139"/>
      <x:c r="C13476" s="139"/>
      <x:c r="D13476" s="139"/>
      <x:c r="E13476" s="139"/>
      <x:c r="F13476" s="139"/>
      <x:c r="G13476" s="139"/>
      <x:c r="H13476" s="139"/>
      <x:c r="I13476" s="266" t="n">
        <x:f>INT((ROW()-ROW($I$46))/((CARROT_CAP+1)*(MESCLUN_CAP+1)))</x:f>
        <x:v>20</x:v>
      </x:c>
      <x:c r="J13476" s="266" t="n">
        <x:f>MOD(INT((ROW()-ROW($I$46))/(MESCLUN_CAP+1)),CARROT_CAP+1)</x:f>
        <x:v>13</x:v>
      </x:c>
      <x:c r="K13476" s="266" t="n">
        <x:f>MOD(ROW()-ROW($I$46),MESCLUN_CAP+1)</x:f>
        <x:v>7</x:v>
      </x:c>
      <x:c r="L13476" s="266" t="n">
        <x:f>SUM(I13476:K13476)</x:f>
        <x:v>40</x:v>
      </x:c>
      <x:c r="M13476" s="267" t="n">
        <x:f>I13476*TOMATO_HOURS*WEEKS*(1+TOMATO_DIM)^I13476+J13476*CARROT_HOURS*WEEKS*(1+CARROT_DIM)^J13476+K13476*MESCLUN_HOURS*WEEKS*(1+MESCLUN_DIM)^K13476</x:f>
        <x:v>12990.737114423886</x:v>
      </x:c>
      <x:c r="N13476" s="267" t="n">
        <x:f>MAX(M13476-FARMER_HOURS,0)/TEMP_HOURS_PER_WORKER</x:f>
        <x:v>8.521345218349921</x:v>
      </x:c>
      <x:c r="O13476" s="268" t="n">
        <x:f>I13476*TOMATO_PRICE+J13476*CARROT_PRICE+K13476*MESCLUN_PRICE</x:f>
        <x:v>222122</x:v>
      </x:c>
      <x:c r="P13476" s="268" t="n">
        <x:f>I13476*TOMATO_FERTILIZER+J13476*CARROT_FERTILIZER+K13476*MESCLUN_FERTILIZER</x:f>
        <x:v>29480</x:v>
      </x:c>
      <x:c r="Q13476" s="268" t="n">
        <x:f>MIN(M13476,FARMER_HOURS)*FARMER_RATE+MAX(M13476-FARMER_HOURS,0)*TEMP_RATE</x:f>
        <x:v>238033.63045874803</x:v>
      </x:c>
      <x:c r="R13476" s="268" t="n">
        <x:f>O13476-P13476-Q13476-FIXED_COST</x:f>
        <x:v>-65391.630458748026</x:v>
      </x:c>
      <x:c r="S13476" s="139" t="str">
        <x:f>IF(AND(L13476&lt;=TOTAL_BED_CAP,N13476&lt;=TEMP_WORKER_CAP),"YES","NO")</x:f>
        <x:v>NO</x:v>
      </x:c>
      <x:c r="T13476" s="139" t="n">
        <x:f>IF(S13476="YES",R13476,-1E+99)</x:f>
        <x:v>-1e+99</x:v>
      </x:c>
    </x:row>
    <x:row r="13477">
      <x:c r="A13477" s="139"/>
      <x:c r="B13477" s="139"/>
      <x:c r="C13477" s="139"/>
      <x:c r="D13477" s="139"/>
      <x:c r="E13477" s="139"/>
      <x:c r="F13477" s="139"/>
      <x:c r="G13477" s="139"/>
      <x:c r="H13477" s="139"/>
      <x:c r="I13477" s="266" t="n">
        <x:f>INT((ROW()-ROW($I$46))/((CARROT_CAP+1)*(MESCLUN_CAP+1)))</x:f>
        <x:v>20</x:v>
      </x:c>
      <x:c r="J13477" s="266" t="n">
        <x:f>MOD(INT((ROW()-ROW($I$46))/(MESCLUN_CAP+1)),CARROT_CAP+1)</x:f>
        <x:v>13</x:v>
      </x:c>
      <x:c r="K13477" s="266" t="n">
        <x:f>MOD(ROW()-ROW($I$46),MESCLUN_CAP+1)</x:f>
        <x:v>8</x:v>
      </x:c>
      <x:c r="L13477" s="266" t="n">
        <x:f>SUM(I13477:K13477)</x:f>
        <x:v>41</x:v>
      </x:c>
      <x:c r="M13477" s="267" t="n">
        <x:f>I13477*TOMATO_HOURS*WEEKS*(1+TOMATO_DIM)^I13477+J13477*CARROT_HOURS*WEEKS*(1+CARROT_DIM)^J13477+K13477*MESCLUN_HOURS*WEEKS*(1+MESCLUN_DIM)^K13477</x:f>
        <x:v>13044.734212703866</x:v>
      </x:c>
      <x:c r="N13477" s="267" t="n">
        <x:f>MAX(M13477-FARMER_HOURS,0)/TEMP_HOURS_PER_WORKER</x:f>
        <x:v>8.558843203266575</x:v>
      </x:c>
      <x:c r="O13477" s="268" t="n">
        <x:f>I13477*TOMATO_PRICE+J13477*CARROT_PRICE+K13477*MESCLUN_PRICE</x:f>
        <x:v>224822</x:v>
      </x:c>
      <x:c r="P13477" s="268" t="n">
        <x:f>I13477*TOMATO_FERTILIZER+J13477*CARROT_FERTILIZER+K13477*MESCLUN_FERTILIZER</x:f>
        <x:v>30360</x:v>
      </x:c>
      <x:c r="Q13477" s="268" t="n">
        <x:f>MIN(M13477,FARMER_HOURS)*FARMER_RATE+MAX(M13477-FARMER_HOURS,0)*TEMP_RATE</x:f>
        <x:v>238971.08008166435</x:v>
      </x:c>
      <x:c r="R13477" s="268" t="n">
        <x:f>O13477-P13477-Q13477-FIXED_COST</x:f>
        <x:v>-64509.080081664346</x:v>
      </x:c>
      <x:c r="S13477" s="139" t="str">
        <x:f>IF(AND(L13477&lt;=TOTAL_BED_CAP,N13477&lt;=TEMP_WORKER_CAP),"YES","NO")</x:f>
        <x:v>NO</x:v>
      </x:c>
      <x:c r="T13477" s="139" t="n">
        <x:f>IF(S13477="YES",R13477,-1E+99)</x:f>
        <x:v>-1e+99</x:v>
      </x:c>
    </x:row>
    <x:row r="13478">
      <x:c r="A13478" s="139"/>
      <x:c r="B13478" s="139"/>
      <x:c r="C13478" s="139"/>
      <x:c r="D13478" s="139"/>
      <x:c r="E13478" s="139"/>
      <x:c r="F13478" s="139"/>
      <x:c r="G13478" s="139"/>
      <x:c r="H13478" s="139"/>
      <x:c r="I13478" s="266" t="n">
        <x:f>INT((ROW()-ROW($I$46))/((CARROT_CAP+1)*(MESCLUN_CAP+1)))</x:f>
        <x:v>20</x:v>
      </x:c>
      <x:c r="J13478" s="266" t="n">
        <x:f>MOD(INT((ROW()-ROW($I$46))/(MESCLUN_CAP+1)),CARROT_CAP+1)</x:f>
        <x:v>13</x:v>
      </x:c>
      <x:c r="K13478" s="266" t="n">
        <x:f>MOD(ROW()-ROW($I$46),MESCLUN_CAP+1)</x:f>
        <x:v>9</x:v>
      </x:c>
      <x:c r="L13478" s="266" t="n">
        <x:f>SUM(I13478:K13478)</x:f>
        <x:v>42</x:v>
      </x:c>
      <x:c r="M13478" s="267" t="n">
        <x:f>I13478*TOMATO_HOURS*WEEKS*(1+TOMATO_DIM)^I13478+J13478*CARROT_HOURS*WEEKS*(1+CARROT_DIM)^J13478+K13478*MESCLUN_HOURS*WEEKS*(1+MESCLUN_DIM)^K13478</x:f>
        <x:v>13100.02754814426</x:v>
      </x:c>
      <x:c r="N13478" s="267" t="n">
        <x:f>MAX(M13478-FARMER_HOURS,0)/TEMP_HOURS_PER_WORKER</x:f>
        <x:v>8.597241352877958</x:v>
      </x:c>
      <x:c r="O13478" s="268" t="n">
        <x:f>I13478*TOMATO_PRICE+J13478*CARROT_PRICE+K13478*MESCLUN_PRICE</x:f>
        <x:v>227522</x:v>
      </x:c>
      <x:c r="P13478" s="268" t="n">
        <x:f>I13478*TOMATO_FERTILIZER+J13478*CARROT_FERTILIZER+K13478*MESCLUN_FERTILIZER</x:f>
        <x:v>31240</x:v>
      </x:c>
      <x:c r="Q13478" s="268" t="n">
        <x:f>MIN(M13478,FARMER_HOURS)*FARMER_RATE+MAX(M13478-FARMER_HOURS,0)*TEMP_RATE</x:f>
        <x:v>239931.03382194895</x:v>
      </x:c>
      <x:c r="R13478" s="268" t="n">
        <x:f>O13478-P13478-Q13478-FIXED_COST</x:f>
        <x:v>-63649.03382194895</x:v>
      </x:c>
      <x:c r="S13478" s="139" t="str">
        <x:f>IF(AND(L13478&lt;=TOTAL_BED_CAP,N13478&lt;=TEMP_WORKER_CAP),"YES","NO")</x:f>
        <x:v>NO</x:v>
      </x:c>
      <x:c r="T13478" s="139" t="n">
        <x:f>IF(S13478="YES",R13478,-1E+99)</x:f>
        <x:v>-1e+99</x:v>
      </x:c>
    </x:row>
    <x:row r="13479">
      <x:c r="A13479" s="139"/>
      <x:c r="B13479" s="139"/>
      <x:c r="C13479" s="139"/>
      <x:c r="D13479" s="139"/>
      <x:c r="E13479" s="139"/>
      <x:c r="F13479" s="139"/>
      <x:c r="G13479" s="139"/>
      <x:c r="H13479" s="139"/>
      <x:c r="I13479" s="266" t="n">
        <x:f>INT((ROW()-ROW($I$46))/((CARROT_CAP+1)*(MESCLUN_CAP+1)))</x:f>
        <x:v>20</x:v>
      </x:c>
      <x:c r="J13479" s="266" t="n">
        <x:f>MOD(INT((ROW()-ROW($I$46))/(MESCLUN_CAP+1)),CARROT_CAP+1)</x:f>
        <x:v>13</x:v>
      </x:c>
      <x:c r="K13479" s="266" t="n">
        <x:f>MOD(ROW()-ROW($I$46),MESCLUN_CAP+1)</x:f>
        <x:v>10</x:v>
      </x:c>
      <x:c r="L13479" s="266" t="n">
        <x:f>SUM(I13479:K13479)</x:f>
        <x:v>43</x:v>
      </x:c>
      <x:c r="M13479" s="267" t="n">
        <x:f>I13479*TOMATO_HOURS*WEEKS*(1+TOMATO_DIM)^I13479+J13479*CARROT_HOURS*WEEKS*(1+CARROT_DIM)^J13479+K13479*MESCLUN_HOURS*WEEKS*(1+MESCLUN_DIM)^K13479</x:f>
        <x:v>13156.641089627472</x:v>
      </x:c>
      <x:c r="N13479" s="267" t="n">
        <x:f>MAX(M13479-FARMER_HOURS,0)/TEMP_HOURS_PER_WORKER</x:f>
        <x:v>8.6365563122413</x:v>
      </x:c>
      <x:c r="O13479" s="268" t="n">
        <x:f>I13479*TOMATO_PRICE+J13479*CARROT_PRICE+K13479*MESCLUN_PRICE</x:f>
        <x:v>230222</x:v>
      </x:c>
      <x:c r="P13479" s="268" t="n">
        <x:f>I13479*TOMATO_FERTILIZER+J13479*CARROT_FERTILIZER+K13479*MESCLUN_FERTILIZER</x:f>
        <x:v>32120</x:v>
      </x:c>
      <x:c r="Q13479" s="268" t="n">
        <x:f>MIN(M13479,FARMER_HOURS)*FARMER_RATE+MAX(M13479-FARMER_HOURS,0)*TEMP_RATE</x:f>
        <x:v>240913.90780603248</x:v>
      </x:c>
      <x:c r="R13479" s="268" t="n">
        <x:f>O13479-P13479-Q13479-FIXED_COST</x:f>
        <x:v>-62811.90780603248</x:v>
      </x:c>
      <x:c r="S13479" s="139" t="str">
        <x:f>IF(AND(L13479&lt;=TOTAL_BED_CAP,N13479&lt;=TEMP_WORKER_CAP),"YES","NO")</x:f>
        <x:v>NO</x:v>
      </x:c>
      <x:c r="T13479" s="139" t="n">
        <x:f>IF(S13479="YES",R13479,-1E+99)</x:f>
        <x:v>-1e+99</x:v>
      </x:c>
    </x:row>
    <x:row r="13480">
      <x:c r="A13480" s="139"/>
      <x:c r="B13480" s="139"/>
      <x:c r="C13480" s="139"/>
      <x:c r="D13480" s="139"/>
      <x:c r="E13480" s="139"/>
      <x:c r="F13480" s="139"/>
      <x:c r="G13480" s="139"/>
      <x:c r="H13480" s="139"/>
      <x:c r="I13480" s="266" t="n">
        <x:f>INT((ROW()-ROW($I$46))/((CARROT_CAP+1)*(MESCLUN_CAP+1)))</x:f>
        <x:v>20</x:v>
      </x:c>
      <x:c r="J13480" s="266" t="n">
        <x:f>MOD(INT((ROW()-ROW($I$46))/(MESCLUN_CAP+1)),CARROT_CAP+1)</x:f>
        <x:v>13</x:v>
      </x:c>
      <x:c r="K13480" s="266" t="n">
        <x:f>MOD(ROW()-ROW($I$46),MESCLUN_CAP+1)</x:f>
        <x:v>11</x:v>
      </x:c>
      <x:c r="L13480" s="266" t="n">
        <x:f>SUM(I13480:K13480)</x:f>
        <x:v>44</x:v>
      </x:c>
      <x:c r="M13480" s="267" t="n">
        <x:f>I13480*TOMATO_HOURS*WEEKS*(1+TOMATO_DIM)^I13480+J13480*CARROT_HOURS*WEEKS*(1+CARROT_DIM)^J13480+K13480*MESCLUN_HOURS*WEEKS*(1+MESCLUN_DIM)^K13480</x:f>
        <x:v>13214.599202720912</x:v>
      </x:c>
      <x:c r="N13480" s="267" t="n">
        <x:f>MAX(M13480-FARMER_HOURS,0)/TEMP_HOURS_PER_WORKER</x:f>
        <x:v>8.676805001889523</x:v>
      </x:c>
      <x:c r="O13480" s="268" t="n">
        <x:f>I13480*TOMATO_PRICE+J13480*CARROT_PRICE+K13480*MESCLUN_PRICE</x:f>
        <x:v>232922</x:v>
      </x:c>
      <x:c r="P13480" s="268" t="n">
        <x:f>I13480*TOMATO_FERTILIZER+J13480*CARROT_FERTILIZER+K13480*MESCLUN_FERTILIZER</x:f>
        <x:v>33000</x:v>
      </x:c>
      <x:c r="Q13480" s="268" t="n">
        <x:f>MIN(M13480,FARMER_HOURS)*FARMER_RATE+MAX(M13480-FARMER_HOURS,0)*TEMP_RATE</x:f>
        <x:v>241920.12504723805</x:v>
      </x:c>
      <x:c r="R13480" s="268" t="n">
        <x:f>O13480-P13480-Q13480-FIXED_COST</x:f>
        <x:v>-61998.12504723805</x:v>
      </x:c>
      <x:c r="S13480" s="139" t="str">
        <x:f>IF(AND(L13480&lt;=TOTAL_BED_CAP,N13480&lt;=TEMP_WORKER_CAP),"YES","NO")</x:f>
        <x:v>NO</x:v>
      </x:c>
      <x:c r="T13480" s="139" t="n">
        <x:f>IF(S13480="YES",R13480,-1E+99)</x:f>
        <x:v>-1e+99</x:v>
      </x:c>
    </x:row>
    <x:row r="13481">
      <x:c r="A13481" s="139"/>
      <x:c r="B13481" s="139"/>
      <x:c r="C13481" s="139"/>
      <x:c r="D13481" s="139"/>
      <x:c r="E13481" s="139"/>
      <x:c r="F13481" s="139"/>
      <x:c r="G13481" s="139"/>
      <x:c r="H13481" s="139"/>
      <x:c r="I13481" s="266" t="n">
        <x:f>INT((ROW()-ROW($I$46))/((CARROT_CAP+1)*(MESCLUN_CAP+1)))</x:f>
        <x:v>20</x:v>
      </x:c>
      <x:c r="J13481" s="266" t="n">
        <x:f>MOD(INT((ROW()-ROW($I$46))/(MESCLUN_CAP+1)),CARROT_CAP+1)</x:f>
        <x:v>13</x:v>
      </x:c>
      <x:c r="K13481" s="266" t="n">
        <x:f>MOD(ROW()-ROW($I$46),MESCLUN_CAP+1)</x:f>
        <x:v>12</x:v>
      </x:c>
      <x:c r="L13481" s="266" t="n">
        <x:f>SUM(I13481:K13481)</x:f>
        <x:v>45</x:v>
      </x:c>
      <x:c r="M13481" s="267" t="n">
        <x:f>I13481*TOMATO_HOURS*WEEKS*(1+TOMATO_DIM)^I13481+J13481*CARROT_HOURS*WEEKS*(1+CARROT_DIM)^J13481+K13481*MESCLUN_HOURS*WEEKS*(1+MESCLUN_DIM)^K13481</x:f>
        <x:v>13273.926655848976</x:v>
      </x:c>
      <x:c r="N13481" s="267" t="n">
        <x:f>MAX(M13481-FARMER_HOURS,0)/TEMP_HOURS_PER_WORKER</x:f>
        <x:v>8.718004622117345</x:v>
      </x:c>
      <x:c r="O13481" s="268" t="n">
        <x:f>I13481*TOMATO_PRICE+J13481*CARROT_PRICE+K13481*MESCLUN_PRICE</x:f>
        <x:v>235622</x:v>
      </x:c>
      <x:c r="P13481" s="268" t="n">
        <x:f>I13481*TOMATO_FERTILIZER+J13481*CARROT_FERTILIZER+K13481*MESCLUN_FERTILIZER</x:f>
        <x:v>33880</x:v>
      </x:c>
      <x:c r="Q13481" s="268" t="n">
        <x:f>MIN(M13481,FARMER_HOURS)*FARMER_RATE+MAX(M13481-FARMER_HOURS,0)*TEMP_RATE</x:f>
        <x:v>242950.1155529336</x:v>
      </x:c>
      <x:c r="R13481" s="268" t="n">
        <x:f>O13481-P13481-Q13481-FIXED_COST</x:f>
        <x:v>-61208.115552933596</x:v>
      </x:c>
      <x:c r="S13481" s="139" t="str">
        <x:f>IF(AND(L13481&lt;=TOTAL_BED_CAP,N13481&lt;=TEMP_WORKER_CAP),"YES","NO")</x:f>
        <x:v>NO</x:v>
      </x:c>
      <x:c r="T13481" s="139" t="n">
        <x:f>IF(S13481="YES",R13481,-1E+99)</x:f>
        <x:v>-1e+99</x:v>
      </x:c>
    </x:row>
    <x:row r="13482">
      <x:c r="A13482" s="139"/>
      <x:c r="B13482" s="139"/>
      <x:c r="C13482" s="139"/>
      <x:c r="D13482" s="139"/>
      <x:c r="E13482" s="139"/>
      <x:c r="F13482" s="139"/>
      <x:c r="G13482" s="139"/>
      <x:c r="H13482" s="139"/>
      <x:c r="I13482" s="266" t="n">
        <x:f>INT((ROW()-ROW($I$46))/((CARROT_CAP+1)*(MESCLUN_CAP+1)))</x:f>
        <x:v>20</x:v>
      </x:c>
      <x:c r="J13482" s="266" t="n">
        <x:f>MOD(INT((ROW()-ROW($I$46))/(MESCLUN_CAP+1)),CARROT_CAP+1)</x:f>
        <x:v>13</x:v>
      </x:c>
      <x:c r="K13482" s="266" t="n">
        <x:f>MOD(ROW()-ROW($I$46),MESCLUN_CAP+1)</x:f>
        <x:v>13</x:v>
      </x:c>
      <x:c r="L13482" s="266" t="n">
        <x:f>SUM(I13482:K13482)</x:f>
        <x:v>46</x:v>
      </x:c>
      <x:c r="M13482" s="267" t="n">
        <x:f>I13482*TOMATO_HOURS*WEEKS*(1+TOMATO_DIM)^I13482+J13482*CARROT_HOURS*WEEKS*(1+CARROT_DIM)^J13482+K13482*MESCLUN_HOURS*WEEKS*(1+MESCLUN_DIM)^K13482</x:f>
        <x:v>13334.64862655736</x:v>
      </x:c>
      <x:c r="N13482" s="267" t="n">
        <x:f>MAX(M13482-FARMER_HOURS,0)/TEMP_HOURS_PER_WORKER</x:f>
        <x:v>8.7601726573315</x:v>
      </x:c>
      <x:c r="O13482" s="268" t="n">
        <x:f>I13482*TOMATO_PRICE+J13482*CARROT_PRICE+K13482*MESCLUN_PRICE</x:f>
        <x:v>238322</x:v>
      </x:c>
      <x:c r="P13482" s="268" t="n">
        <x:f>I13482*TOMATO_FERTILIZER+J13482*CARROT_FERTILIZER+K13482*MESCLUN_FERTILIZER</x:f>
        <x:v>34760</x:v>
      </x:c>
      <x:c r="Q13482" s="268" t="n">
        <x:f>MIN(M13482,FARMER_HOURS)*FARMER_RATE+MAX(M13482-FARMER_HOURS,0)*TEMP_RATE</x:f>
        <x:v>244004.3164332875</x:v>
      </x:c>
      <x:c r="R13482" s="268" t="n">
        <x:f>O13482-P13482-Q13482-FIXED_COST</x:f>
        <x:v>-60442.31643328749</x:v>
      </x:c>
      <x:c r="S13482" s="139" t="str">
        <x:f>IF(AND(L13482&lt;=TOTAL_BED_CAP,N13482&lt;=TEMP_WORKER_CAP),"YES","NO")</x:f>
        <x:v>NO</x:v>
      </x:c>
      <x:c r="T13482" s="139" t="n">
        <x:f>IF(S13482="YES",R13482,-1E+99)</x:f>
        <x:v>-1e+99</x:v>
      </x:c>
    </x:row>
    <x:row r="13483">
      <x:c r="A13483" s="139"/>
      <x:c r="B13483" s="139"/>
      <x:c r="C13483" s="139"/>
      <x:c r="D13483" s="139"/>
      <x:c r="E13483" s="139"/>
      <x:c r="F13483" s="139"/>
      <x:c r="G13483" s="139"/>
      <x:c r="H13483" s="139"/>
      <x:c r="I13483" s="266" t="n">
        <x:f>INT((ROW()-ROW($I$46))/((CARROT_CAP+1)*(MESCLUN_CAP+1)))</x:f>
        <x:v>20</x:v>
      </x:c>
      <x:c r="J13483" s="266" t="n">
        <x:f>MOD(INT((ROW()-ROW($I$46))/(MESCLUN_CAP+1)),CARROT_CAP+1)</x:f>
        <x:v>13</x:v>
      </x:c>
      <x:c r="K13483" s="266" t="n">
        <x:f>MOD(ROW()-ROW($I$46),MESCLUN_CAP+1)</x:f>
        <x:v>14</x:v>
      </x:c>
      <x:c r="L13483" s="266" t="n">
        <x:f>SUM(I13483:K13483)</x:f>
        <x:v>47</x:v>
      </x:c>
      <x:c r="M13483" s="267" t="n">
        <x:f>I13483*TOMATO_HOURS*WEEKS*(1+TOMATO_DIM)^I13483+J13483*CARROT_HOURS*WEEKS*(1+CARROT_DIM)^J13483+K13483*MESCLUN_HOURS*WEEKS*(1+MESCLUN_DIM)^K13483</x:f>
        <x:v>13396.790707871021</x:v>
      </x:c>
      <x:c r="N13483" s="267" t="n">
        <x:f>MAX(M13483-FARMER_HOURS,0)/TEMP_HOURS_PER_WORKER</x:f>
        <x:v>8.803326880465987</x:v>
      </x:c>
      <x:c r="O13483" s="268" t="n">
        <x:f>I13483*TOMATO_PRICE+J13483*CARROT_PRICE+K13483*MESCLUN_PRICE</x:f>
        <x:v>241022</x:v>
      </x:c>
      <x:c r="P13483" s="268" t="n">
        <x:f>I13483*TOMATO_FERTILIZER+J13483*CARROT_FERTILIZER+K13483*MESCLUN_FERTILIZER</x:f>
        <x:v>35640</x:v>
      </x:c>
      <x:c r="Q13483" s="268" t="n">
        <x:f>MIN(M13483,FARMER_HOURS)*FARMER_RATE+MAX(M13483-FARMER_HOURS,0)*TEMP_RATE</x:f>
        <x:v>245083.17201164967</x:v>
      </x:c>
      <x:c r="R13483" s="268" t="n">
        <x:f>O13483-P13483-Q13483-FIXED_COST</x:f>
        <x:v>-59701.17201164967</x:v>
      </x:c>
      <x:c r="S13483" s="139" t="str">
        <x:f>IF(AND(L13483&lt;=TOTAL_BED_CAP,N13483&lt;=TEMP_WORKER_CAP),"YES","NO")</x:f>
        <x:v>NO</x:v>
      </x:c>
      <x:c r="T13483" s="139" t="n">
        <x:f>IF(S13483="YES",R13483,-1E+99)</x:f>
        <x:v>-1e+99</x:v>
      </x:c>
    </x:row>
    <x:row r="13484">
      <x:c r="A13484" s="139"/>
      <x:c r="B13484" s="139"/>
      <x:c r="C13484" s="139"/>
      <x:c r="D13484" s="139"/>
      <x:c r="E13484" s="139"/>
      <x:c r="F13484" s="139"/>
      <x:c r="G13484" s="139"/>
      <x:c r="H13484" s="139"/>
      <x:c r="I13484" s="266" t="n">
        <x:f>INT((ROW()-ROW($I$46))/((CARROT_CAP+1)*(MESCLUN_CAP+1)))</x:f>
        <x:v>20</x:v>
      </x:c>
      <x:c r="J13484" s="266" t="n">
        <x:f>MOD(INT((ROW()-ROW($I$46))/(MESCLUN_CAP+1)),CARROT_CAP+1)</x:f>
        <x:v>13</x:v>
      </x:c>
      <x:c r="K13484" s="266" t="n">
        <x:f>MOD(ROW()-ROW($I$46),MESCLUN_CAP+1)</x:f>
        <x:v>15</x:v>
      </x:c>
      <x:c r="L13484" s="266" t="n">
        <x:f>SUM(I13484:K13484)</x:f>
        <x:v>48</x:v>
      </x:c>
      <x:c r="M13484" s="267" t="n">
        <x:f>I13484*TOMATO_HOURS*WEEKS*(1+TOMATO_DIM)^I13484+J13484*CARROT_HOURS*WEEKS*(1+CARROT_DIM)^J13484+K13484*MESCLUN_HOURS*WEEKS*(1+MESCLUN_DIM)^K13484</x:f>
        <x:v>13460.378914747169</x:v>
      </x:c>
      <x:c r="N13484" s="267" t="n">
        <x:f>MAX(M13484-FARMER_HOURS,0)/TEMP_HOURS_PER_WORKER</x:f>
        <x:v>8.847485357463311</x:v>
      </x:c>
      <x:c r="O13484" s="268" t="n">
        <x:f>I13484*TOMATO_PRICE+J13484*CARROT_PRICE+K13484*MESCLUN_PRICE</x:f>
        <x:v>243722</x:v>
      </x:c>
      <x:c r="P13484" s="268" t="n">
        <x:f>I13484*TOMATO_FERTILIZER+J13484*CARROT_FERTILIZER+K13484*MESCLUN_FERTILIZER</x:f>
        <x:v>36520</x:v>
      </x:c>
      <x:c r="Q13484" s="268" t="n">
        <x:f>MIN(M13484,FARMER_HOURS)*FARMER_RATE+MAX(M13484-FARMER_HOURS,0)*TEMP_RATE</x:f>
        <x:v>246187.1339365828</x:v>
      </x:c>
      <x:c r="R13484" s="268" t="n">
        <x:f>O13484-P13484-Q13484-FIXED_COST</x:f>
        <x:v>-58985.1339365828</x:v>
      </x:c>
      <x:c r="S13484" s="139" t="str">
        <x:f>IF(AND(L13484&lt;=TOTAL_BED_CAP,N13484&lt;=TEMP_WORKER_CAP),"YES","NO")</x:f>
        <x:v>NO</x:v>
      </x:c>
      <x:c r="T13484" s="139" t="n">
        <x:f>IF(S13484="YES",R13484,-1E+99)</x:f>
        <x:v>-1e+99</x:v>
      </x:c>
    </x:row>
    <x:row r="13485">
      <x:c r="A13485" s="139"/>
      <x:c r="B13485" s="139"/>
      <x:c r="C13485" s="139"/>
      <x:c r="D13485" s="139"/>
      <x:c r="E13485" s="139"/>
      <x:c r="F13485" s="139"/>
      <x:c r="G13485" s="139"/>
      <x:c r="H13485" s="139"/>
      <x:c r="I13485" s="266" t="n">
        <x:f>INT((ROW()-ROW($I$46))/((CARROT_CAP+1)*(MESCLUN_CAP+1)))</x:f>
        <x:v>20</x:v>
      </x:c>
      <x:c r="J13485" s="266" t="n">
        <x:f>MOD(INT((ROW()-ROW($I$46))/(MESCLUN_CAP+1)),CARROT_CAP+1)</x:f>
        <x:v>13</x:v>
      </x:c>
      <x:c r="K13485" s="266" t="n">
        <x:f>MOD(ROW()-ROW($I$46),MESCLUN_CAP+1)</x:f>
        <x:v>16</x:v>
      </x:c>
      <x:c r="L13485" s="266" t="n">
        <x:f>SUM(I13485:K13485)</x:f>
        <x:v>49</x:v>
      </x:c>
      <x:c r="M13485" s="267" t="n">
        <x:f>I13485*TOMATO_HOURS*WEEKS*(1+TOMATO_DIM)^I13485+J13485*CARROT_HOURS*WEEKS*(1+CARROT_DIM)^J13485+K13485*MESCLUN_HOURS*WEEKS*(1+MESCLUN_DIM)^K13485</x:f>
        <x:v>13525.439690624657</x:v>
      </x:c>
      <x:c r="N13485" s="267" t="n">
        <x:f>MAX(M13485-FARMER_HOURS,0)/TEMP_HOURS_PER_WORKER</x:f>
        <x:v>8.892666451822679</x:v>
      </x:c>
      <x:c r="O13485" s="268" t="n">
        <x:f>I13485*TOMATO_PRICE+J13485*CARROT_PRICE+K13485*MESCLUN_PRICE</x:f>
        <x:v>246422</x:v>
      </x:c>
      <x:c r="P13485" s="268" t="n">
        <x:f>I13485*TOMATO_FERTILIZER+J13485*CARROT_FERTILIZER+K13485*MESCLUN_FERTILIZER</x:f>
        <x:v>37400</x:v>
      </x:c>
      <x:c r="Q13485" s="268" t="n">
        <x:f>MIN(M13485,FARMER_HOURS)*FARMER_RATE+MAX(M13485-FARMER_HOURS,0)*TEMP_RATE</x:f>
        <x:v>247316.66129556694</x:v>
      </x:c>
      <x:c r="R13485" s="268" t="n">
        <x:f>O13485-P13485-Q13485-FIXED_COST</x:f>
        <x:v>-58294.66129556694</x:v>
      </x:c>
      <x:c r="S13485" s="139" t="str">
        <x:f>IF(AND(L13485&lt;=TOTAL_BED_CAP,N13485&lt;=TEMP_WORKER_CAP),"YES","NO")</x:f>
        <x:v>NO</x:v>
      </x:c>
      <x:c r="T13485" s="139" t="n">
        <x:f>IF(S13485="YES",R13485,-1E+99)</x:f>
        <x:v>-1e+99</x:v>
      </x:c>
    </x:row>
    <x:row r="13486">
      <x:c r="A13486" s="139"/>
      <x:c r="B13486" s="139"/>
      <x:c r="C13486" s="139"/>
      <x:c r="D13486" s="139"/>
      <x:c r="E13486" s="139"/>
      <x:c r="F13486" s="139"/>
      <x:c r="G13486" s="139"/>
      <x:c r="H13486" s="139"/>
      <x:c r="I13486" s="266" t="n">
        <x:f>INT((ROW()-ROW($I$46))/((CARROT_CAP+1)*(MESCLUN_CAP+1)))</x:f>
        <x:v>20</x:v>
      </x:c>
      <x:c r="J13486" s="266" t="n">
        <x:f>MOD(INT((ROW()-ROW($I$46))/(MESCLUN_CAP+1)),CARROT_CAP+1)</x:f>
        <x:v>13</x:v>
      </x:c>
      <x:c r="K13486" s="266" t="n">
        <x:f>MOD(ROW()-ROW($I$46),MESCLUN_CAP+1)</x:f>
        <x:v>17</x:v>
      </x:c>
      <x:c r="L13486" s="266" t="n">
        <x:f>SUM(I13486:K13486)</x:f>
        <x:v>50</x:v>
      </x:c>
      <x:c r="M13486" s="267" t="n">
        <x:f>I13486*TOMATO_HOURS*WEEKS*(1+TOMATO_DIM)^I13486+J13486*CARROT_HOURS*WEEKS*(1+CARROT_DIM)^J13486+K13486*MESCLUN_HOURS*WEEKS*(1+MESCLUN_DIM)^K13486</x:f>
        <x:v>13591.999914071197</x:v>
      </x:c>
      <x:c r="N13486" s="267" t="n">
        <x:f>MAX(M13486-FARMER_HOURS,0)/TEMP_HOURS_PER_WORKER</x:f>
        <x:v>8.93888882921611</x:v>
      </x:c>
      <x:c r="O13486" s="268" t="n">
        <x:f>I13486*TOMATO_PRICE+J13486*CARROT_PRICE+K13486*MESCLUN_PRICE</x:f>
        <x:v>249122</x:v>
      </x:c>
      <x:c r="P13486" s="268" t="n">
        <x:f>I13486*TOMATO_FERTILIZER+J13486*CARROT_FERTILIZER+K13486*MESCLUN_FERTILIZER</x:f>
        <x:v>38280</x:v>
      </x:c>
      <x:c r="Q13486" s="268" t="n">
        <x:f>MIN(M13486,FARMER_HOURS)*FARMER_RATE+MAX(M13486-FARMER_HOURS,0)*TEMP_RATE</x:f>
        <x:v>248472.2207304027</x:v>
      </x:c>
      <x:c r="R13486" s="268" t="n">
        <x:f>O13486-P13486-Q13486-FIXED_COST</x:f>
        <x:v>-57630.22073040271</x:v>
      </x:c>
      <x:c r="S13486" s="139" t="str">
        <x:f>IF(AND(L13486&lt;=TOTAL_BED_CAP,N13486&lt;=TEMP_WORKER_CAP),"YES","NO")</x:f>
        <x:v>NO</x:v>
      </x:c>
      <x:c r="T13486" s="139" t="n">
        <x:f>IF(S13486="YES",R13486,-1E+99)</x:f>
        <x:v>-1e+99</x:v>
      </x:c>
    </x:row>
    <x:row r="13487">
      <x:c r="A13487" s="139"/>
      <x:c r="B13487" s="139"/>
      <x:c r="C13487" s="139"/>
      <x:c r="D13487" s="139"/>
      <x:c r="E13487" s="139"/>
      <x:c r="F13487" s="139"/>
      <x:c r="G13487" s="139"/>
      <x:c r="H13487" s="139"/>
      <x:c r="I13487" s="266" t="n">
        <x:f>INT((ROW()-ROW($I$46))/((CARROT_CAP+1)*(MESCLUN_CAP+1)))</x:f>
        <x:v>20</x:v>
      </x:c>
      <x:c r="J13487" s="266" t="n">
        <x:f>MOD(INT((ROW()-ROW($I$46))/(MESCLUN_CAP+1)),CARROT_CAP+1)</x:f>
        <x:v>13</x:v>
      </x:c>
      <x:c r="K13487" s="266" t="n">
        <x:f>MOD(ROW()-ROW($I$46),MESCLUN_CAP+1)</x:f>
        <x:v>18</x:v>
      </x:c>
      <x:c r="L13487" s="266" t="n">
        <x:f>SUM(I13487:K13487)</x:f>
        <x:v>51</x:v>
      </x:c>
      <x:c r="M13487" s="267" t="n">
        <x:f>I13487*TOMATO_HOURS*WEEKS*(1+TOMATO_DIM)^I13487+J13487*CARROT_HOURS*WEEKS*(1+CARROT_DIM)^J13487+K13487*MESCLUN_HOURS*WEEKS*(1+MESCLUN_DIM)^K13487</x:f>
        <x:v>13660.086905529784</x:v>
      </x:c>
      <x:c r="N13487" s="267" t="n">
        <x:f>MAX(M13487-FARMER_HOURS,0)/TEMP_HOURS_PER_WORKER</x:f>
        <x:v>8.986171462173461</x:v>
      </x:c>
      <x:c r="O13487" s="268" t="n">
        <x:f>I13487*TOMATO_PRICE+J13487*CARROT_PRICE+K13487*MESCLUN_PRICE</x:f>
        <x:v>251822</x:v>
      </x:c>
      <x:c r="P13487" s="268" t="n">
        <x:f>I13487*TOMATO_FERTILIZER+J13487*CARROT_FERTILIZER+K13487*MESCLUN_FERTILIZER</x:f>
        <x:v>39160</x:v>
      </x:c>
      <x:c r="Q13487" s="268" t="n">
        <x:f>MIN(M13487,FARMER_HOURS)*FARMER_RATE+MAX(M13487-FARMER_HOURS,0)*TEMP_RATE</x:f>
        <x:v>249654.28655433652</x:v>
      </x:c>
      <x:c r="R13487" s="268" t="n">
        <x:f>O13487-P13487-Q13487-FIXED_COST</x:f>
        <x:v>-56992.28655433652</x:v>
      </x:c>
      <x:c r="S13487" s="139" t="str">
        <x:f>IF(AND(L13487&lt;=TOTAL_BED_CAP,N13487&lt;=TEMP_WORKER_CAP),"YES","NO")</x:f>
        <x:v>NO</x:v>
      </x:c>
      <x:c r="T13487" s="139" t="n">
        <x:f>IF(S13487="YES",R13487,-1E+99)</x:f>
        <x:v>-1e+99</x:v>
      </x:c>
    </x:row>
    <x:row r="13488">
      <x:c r="A13488" s="139"/>
      <x:c r="B13488" s="139"/>
      <x:c r="C13488" s="139"/>
      <x:c r="D13488" s="139"/>
      <x:c r="E13488" s="139"/>
      <x:c r="F13488" s="139"/>
      <x:c r="G13488" s="139"/>
      <x:c r="H13488" s="139"/>
      <x:c r="I13488" s="266" t="n">
        <x:f>INT((ROW()-ROW($I$46))/((CARROT_CAP+1)*(MESCLUN_CAP+1)))</x:f>
        <x:v>20</x:v>
      </x:c>
      <x:c r="J13488" s="266" t="n">
        <x:f>MOD(INT((ROW()-ROW($I$46))/(MESCLUN_CAP+1)),CARROT_CAP+1)</x:f>
        <x:v>13</x:v>
      </x:c>
      <x:c r="K13488" s="266" t="n">
        <x:f>MOD(ROW()-ROW($I$46),MESCLUN_CAP+1)</x:f>
        <x:v>19</x:v>
      </x:c>
      <x:c r="L13488" s="266" t="n">
        <x:f>SUM(I13488:K13488)</x:f>
        <x:v>52</x:v>
      </x:c>
      <x:c r="M13488" s="267" t="n">
        <x:f>I13488*TOMATO_HOURS*WEEKS*(1+TOMATO_DIM)^I13488+J13488*CARROT_HOURS*WEEKS*(1+CARROT_DIM)^J13488+K13488*MESCLUN_HOURS*WEEKS*(1+MESCLUN_DIM)^K13488</x:f>
        <x:v>13729.728434165807</x:v>
      </x:c>
      <x:c r="N13488" s="267" t="n">
        <x:f>MAX(M13488-FARMER_HOURS,0)/TEMP_HOURS_PER_WORKER</x:f>
        <x:v>9.034533634837366</x:v>
      </x:c>
      <x:c r="O13488" s="268" t="n">
        <x:f>I13488*TOMATO_PRICE+J13488*CARROT_PRICE+K13488*MESCLUN_PRICE</x:f>
        <x:v>254522</x:v>
      </x:c>
      <x:c r="P13488" s="268" t="n">
        <x:f>I13488*TOMATO_FERTILIZER+J13488*CARROT_FERTILIZER+K13488*MESCLUN_FERTILIZER</x:f>
        <x:v>40040</x:v>
      </x:c>
      <x:c r="Q13488" s="268" t="n">
        <x:f>MIN(M13488,FARMER_HOURS)*FARMER_RATE+MAX(M13488-FARMER_HOURS,0)*TEMP_RATE</x:f>
        <x:v>250863.34087093413</x:v>
      </x:c>
      <x:c r="R13488" s="268" t="n">
        <x:f>O13488-P13488-Q13488-FIXED_COST</x:f>
        <x:v>-56381.34087093413</x:v>
      </x:c>
      <x:c r="S13488" s="139" t="str">
        <x:f>IF(AND(L13488&lt;=TOTAL_BED_CAP,N13488&lt;=TEMP_WORKER_CAP),"YES","NO")</x:f>
        <x:v>NO</x:v>
      </x:c>
      <x:c r="T13488" s="139" t="n">
        <x:f>IF(S13488="YES",R13488,-1E+99)</x:f>
        <x:v>-1e+99</x:v>
      </x:c>
    </x:row>
    <x:row r="13489">
      <x:c r="A13489" s="139"/>
      <x:c r="B13489" s="139"/>
      <x:c r="C13489" s="139"/>
      <x:c r="D13489" s="139"/>
      <x:c r="E13489" s="139"/>
      <x:c r="F13489" s="139"/>
      <x:c r="G13489" s="139"/>
      <x:c r="H13489" s="139"/>
      <x:c r="I13489" s="266" t="n">
        <x:f>INT((ROW()-ROW($I$46))/((CARROT_CAP+1)*(MESCLUN_CAP+1)))</x:f>
        <x:v>20</x:v>
      </x:c>
      <x:c r="J13489" s="266" t="n">
        <x:f>MOD(INT((ROW()-ROW($I$46))/(MESCLUN_CAP+1)),CARROT_CAP+1)</x:f>
        <x:v>13</x:v>
      </x:c>
      <x:c r="K13489" s="266" t="n">
        <x:f>MOD(ROW()-ROW($I$46),MESCLUN_CAP+1)</x:f>
        <x:v>20</x:v>
      </x:c>
      <x:c r="L13489" s="266" t="n">
        <x:f>SUM(I13489:K13489)</x:f>
        <x:v>53</x:v>
      </x:c>
      <x:c r="M13489" s="267" t="n">
        <x:f>I13489*TOMATO_HOURS*WEEKS*(1+TOMATO_DIM)^I13489+J13489*CARROT_HOURS*WEEKS*(1+CARROT_DIM)^J13489+K13489*MESCLUN_HOURS*WEEKS*(1+MESCLUN_DIM)^K13489</x:f>
        <x:v>13800.952724816283</x:v>
      </x:c>
      <x:c r="N13489" s="267" t="n">
        <x:f>MAX(M13489-FARMER_HOURS,0)/TEMP_HOURS_PER_WORKER</x:f>
        <x:v>9.083994947789085</x:v>
      </x:c>
      <x:c r="O13489" s="268" t="n">
        <x:f>I13489*TOMATO_PRICE+J13489*CARROT_PRICE+K13489*MESCLUN_PRICE</x:f>
        <x:v>257222</x:v>
      </x:c>
      <x:c r="P13489" s="268" t="n">
        <x:f>I13489*TOMATO_FERTILIZER+J13489*CARROT_FERTILIZER+K13489*MESCLUN_FERTILIZER</x:f>
        <x:v>40920</x:v>
      </x:c>
      <x:c r="Q13489" s="268" t="n">
        <x:f>MIN(M13489,FARMER_HOURS)*FARMER_RATE+MAX(M13489-FARMER_HOURS,0)*TEMP_RATE</x:f>
        <x:v>252099.87369472714</x:v>
      </x:c>
      <x:c r="R13489" s="268" t="n">
        <x:f>O13489-P13489-Q13489-FIXED_COST</x:f>
        <x:v>-55797.87369472714</x:v>
      </x:c>
      <x:c r="S13489" s="139" t="str">
        <x:f>IF(AND(L13489&lt;=TOTAL_BED_CAP,N13489&lt;=TEMP_WORKER_CAP),"YES","NO")</x:f>
        <x:v>NO</x:v>
      </x:c>
      <x:c r="T13489" s="139" t="n">
        <x:f>IF(S13489="YES",R13489,-1E+99)</x:f>
        <x:v>-1e+99</x:v>
      </x:c>
    </x:row>
    <x:row r="13490">
      <x:c r="A13490" s="139"/>
      <x:c r="B13490" s="139"/>
      <x:c r="C13490" s="139"/>
      <x:c r="D13490" s="139"/>
      <x:c r="E13490" s="139"/>
      <x:c r="F13490" s="139"/>
      <x:c r="G13490" s="139"/>
      <x:c r="H13490" s="139"/>
      <x:c r="I13490" s="266" t="n">
        <x:f>INT((ROW()-ROW($I$46))/((CARROT_CAP+1)*(MESCLUN_CAP+1)))</x:f>
        <x:v>20</x:v>
      </x:c>
      <x:c r="J13490" s="266" t="n">
        <x:f>MOD(INT((ROW()-ROW($I$46))/(MESCLUN_CAP+1)),CARROT_CAP+1)</x:f>
        <x:v>13</x:v>
      </x:c>
      <x:c r="K13490" s="266" t="n">
        <x:f>MOD(ROW()-ROW($I$46),MESCLUN_CAP+1)</x:f>
        <x:v>21</x:v>
      </x:c>
      <x:c r="L13490" s="266" t="n">
        <x:f>SUM(I13490:K13490)</x:f>
        <x:v>54</x:v>
      </x:c>
      <x:c r="M13490" s="267" t="n">
        <x:f>I13490*TOMATO_HOURS*WEEKS*(1+TOMATO_DIM)^I13490+J13490*CARROT_HOURS*WEEKS*(1+CARROT_DIM)^J13490+K13490*MESCLUN_HOURS*WEEKS*(1+MESCLUN_DIM)^K13490</x:f>
        <x:v>13873.788465042728</x:v>
      </x:c>
      <x:c r="N13490" s="267" t="n">
        <x:f>MAX(M13490-FARMER_HOURS,0)/TEMP_HOURS_PER_WORKER</x:f>
        <x:v>9.134575322946338</x:v>
      </x:c>
      <x:c r="O13490" s="268" t="n">
        <x:f>I13490*TOMATO_PRICE+J13490*CARROT_PRICE+K13490*MESCLUN_PRICE</x:f>
        <x:v>259922</x:v>
      </x:c>
      <x:c r="P13490" s="268" t="n">
        <x:f>I13490*TOMATO_FERTILIZER+J13490*CARROT_FERTILIZER+K13490*MESCLUN_FERTILIZER</x:f>
        <x:v>41800</x:v>
      </x:c>
      <x:c r="Q13490" s="268" t="n">
        <x:f>MIN(M13490,FARMER_HOURS)*FARMER_RATE+MAX(M13490-FARMER_HOURS,0)*TEMP_RATE</x:f>
        <x:v>253364.38307365845</x:v>
      </x:c>
      <x:c r="R13490" s="268" t="n">
        <x:f>O13490-P13490-Q13490-FIXED_COST</x:f>
        <x:v>-55242.38307365845</x:v>
      </x:c>
      <x:c r="S13490" s="139" t="str">
        <x:f>IF(AND(L13490&lt;=TOTAL_BED_CAP,N13490&lt;=TEMP_WORKER_CAP),"YES","NO")</x:f>
        <x:v>NO</x:v>
      </x:c>
      <x:c r="T13490" s="139" t="n">
        <x:f>IF(S13490="YES",R13490,-1E+99)</x:f>
        <x:v>-1e+99</x:v>
      </x:c>
    </x:row>
    <x:row r="13491">
      <x:c r="A13491" s="139"/>
      <x:c r="B13491" s="139"/>
      <x:c r="C13491" s="139"/>
      <x:c r="D13491" s="139"/>
      <x:c r="E13491" s="139"/>
      <x:c r="F13491" s="139"/>
      <x:c r="G13491" s="139"/>
      <x:c r="H13491" s="139"/>
      <x:c r="I13491" s="266" t="n">
        <x:f>INT((ROW()-ROW($I$46))/((CARROT_CAP+1)*(MESCLUN_CAP+1)))</x:f>
        <x:v>20</x:v>
      </x:c>
      <x:c r="J13491" s="266" t="n">
        <x:f>MOD(INT((ROW()-ROW($I$46))/(MESCLUN_CAP+1)),CARROT_CAP+1)</x:f>
        <x:v>13</x:v>
      </x:c>
      <x:c r="K13491" s="266" t="n">
        <x:f>MOD(ROW()-ROW($I$46),MESCLUN_CAP+1)</x:f>
        <x:v>22</x:v>
      </x:c>
      <x:c r="L13491" s="266" t="n">
        <x:f>SUM(I13491:K13491)</x:f>
        <x:v>55</x:v>
      </x:c>
      <x:c r="M13491" s="267" t="n">
        <x:f>I13491*TOMATO_HOURS*WEEKS*(1+TOMATO_DIM)^I13491+J13491*CARROT_HOURS*WEEKS*(1+CARROT_DIM)^J13491+K13491*MESCLUN_HOURS*WEEKS*(1+MESCLUN_DIM)^K13491</x:f>
        <x:v>13948.264812289122</x:v>
      </x:c>
      <x:c r="N13491" s="267" t="n">
        <x:f>MAX(M13491-FARMER_HOURS,0)/TEMP_HOURS_PER_WORKER</x:f>
        <x:v>9.186295008534113</x:v>
      </x:c>
      <x:c r="O13491" s="268" t="n">
        <x:f>I13491*TOMATO_PRICE+J13491*CARROT_PRICE+K13491*MESCLUN_PRICE</x:f>
        <x:v>262622</x:v>
      </x:c>
      <x:c r="P13491" s="268" t="n">
        <x:f>I13491*TOMATO_FERTILIZER+J13491*CARROT_FERTILIZER+K13491*MESCLUN_FERTILIZER</x:f>
        <x:v>42680</x:v>
      </x:c>
      <x:c r="Q13491" s="268" t="n">
        <x:f>MIN(M13491,FARMER_HOURS)*FARMER_RATE+MAX(M13491-FARMER_HOURS,0)*TEMP_RATE</x:f>
        <x:v>254657.37521335282</x:v>
      </x:c>
      <x:c r="R13491" s="268" t="n">
        <x:f>O13491-P13491-Q13491-FIXED_COST</x:f>
        <x:v>-54715.37521335282</x:v>
      </x:c>
      <x:c r="S13491" s="139" t="str">
        <x:f>IF(AND(L13491&lt;=TOTAL_BED_CAP,N13491&lt;=TEMP_WORKER_CAP),"YES","NO")</x:f>
        <x:v>NO</x:v>
      </x:c>
      <x:c r="T13491" s="139" t="n">
        <x:f>IF(S13491="YES",R13491,-1E+99)</x:f>
        <x:v>-1e+99</x:v>
      </x:c>
    </x:row>
    <x:row r="13492">
      <x:c r="A13492" s="139"/>
      <x:c r="B13492" s="139"/>
      <x:c r="C13492" s="139"/>
      <x:c r="D13492" s="139"/>
      <x:c r="E13492" s="139"/>
      <x:c r="F13492" s="139"/>
      <x:c r="G13492" s="139"/>
      <x:c r="H13492" s="139"/>
      <x:c r="I13492" s="266" t="n">
        <x:f>INT((ROW()-ROW($I$46))/((CARROT_CAP+1)*(MESCLUN_CAP+1)))</x:f>
        <x:v>20</x:v>
      </x:c>
      <x:c r="J13492" s="266" t="n">
        <x:f>MOD(INT((ROW()-ROW($I$46))/(MESCLUN_CAP+1)),CARROT_CAP+1)</x:f>
        <x:v>13</x:v>
      </x:c>
      <x:c r="K13492" s="266" t="n">
        <x:f>MOD(ROW()-ROW($I$46),MESCLUN_CAP+1)</x:f>
        <x:v>23</x:v>
      </x:c>
      <x:c r="L13492" s="266" t="n">
        <x:f>SUM(I13492:K13492)</x:f>
        <x:v>56</x:v>
      </x:c>
      <x:c r="M13492" s="267" t="n">
        <x:f>I13492*TOMATO_HOURS*WEEKS*(1+TOMATO_DIM)^I13492+J13492*CARROT_HOURS*WEEKS*(1+CARROT_DIM)^J13492+K13492*MESCLUN_HOURS*WEEKS*(1+MESCLUN_DIM)^K13492</x:f>
        <x:v>14024.411401146559</x:v>
      </x:c>
      <x:c r="N13492" s="267" t="n">
        <x:f>MAX(M13492-FARMER_HOURS,0)/TEMP_HOURS_PER_WORKER</x:f>
        <x:v>9.239174584129556</x:v>
      </x:c>
      <x:c r="O13492" s="268" t="n">
        <x:f>I13492*TOMATO_PRICE+J13492*CARROT_PRICE+K13492*MESCLUN_PRICE</x:f>
        <x:v>265322</x:v>
      </x:c>
      <x:c r="P13492" s="268" t="n">
        <x:f>I13492*TOMATO_FERTILIZER+J13492*CARROT_FERTILIZER+K13492*MESCLUN_FERTILIZER</x:f>
        <x:v>43560</x:v>
      </x:c>
      <x:c r="Q13492" s="268" t="n">
        <x:f>MIN(M13492,FARMER_HOURS)*FARMER_RATE+MAX(M13492-FARMER_HOURS,0)*TEMP_RATE</x:f>
        <x:v>255979.36460323888</x:v>
      </x:c>
      <x:c r="R13492" s="268" t="n">
        <x:f>O13492-P13492-Q13492-FIXED_COST</x:f>
        <x:v>-54217.36460323888</x:v>
      </x:c>
      <x:c r="S13492" s="139" t="str">
        <x:f>IF(AND(L13492&lt;=TOTAL_BED_CAP,N13492&lt;=TEMP_WORKER_CAP),"YES","NO")</x:f>
        <x:v>NO</x:v>
      </x:c>
      <x:c r="T13492" s="139" t="n">
        <x:f>IF(S13492="YES",R13492,-1E+99)</x:f>
        <x:v>-1e+99</x:v>
      </x:c>
    </x:row>
    <x:row r="13493">
      <x:c r="A13493" s="139"/>
      <x:c r="B13493" s="139"/>
      <x:c r="C13493" s="139"/>
      <x:c r="D13493" s="139"/>
      <x:c r="E13493" s="139"/>
      <x:c r="F13493" s="139"/>
      <x:c r="G13493" s="139"/>
      <x:c r="H13493" s="139"/>
      <x:c r="I13493" s="266" t="n">
        <x:f>INT((ROW()-ROW($I$46))/((CARROT_CAP+1)*(MESCLUN_CAP+1)))</x:f>
        <x:v>20</x:v>
      </x:c>
      <x:c r="J13493" s="266" t="n">
        <x:f>MOD(INT((ROW()-ROW($I$46))/(MESCLUN_CAP+1)),CARROT_CAP+1)</x:f>
        <x:v>13</x:v>
      </x:c>
      <x:c r="K13493" s="266" t="n">
        <x:f>MOD(ROW()-ROW($I$46),MESCLUN_CAP+1)</x:f>
        <x:v>24</x:v>
      </x:c>
      <x:c r="L13493" s="266" t="n">
        <x:f>SUM(I13493:K13493)</x:f>
        <x:v>57</x:v>
      </x:c>
      <x:c r="M13493" s="267" t="n">
        <x:f>I13493*TOMATO_HOURS*WEEKS*(1+TOMATO_DIM)^I13493+J13493*CARROT_HOURS*WEEKS*(1+CARROT_DIM)^J13493+K13493*MESCLUN_HOURS*WEEKS*(1+MESCLUN_DIM)^K13493</x:f>
        <x:v>14102.258350726055</x:v>
      </x:c>
      <x:c r="N13493" s="267" t="n">
        <x:f>MAX(M13493-FARMER_HOURS,0)/TEMP_HOURS_PER_WORKER</x:f>
        <x:v>9.293234965781982</x:v>
      </x:c>
      <x:c r="O13493" s="268" t="n">
        <x:f>I13493*TOMATO_PRICE+J13493*CARROT_PRICE+K13493*MESCLUN_PRICE</x:f>
        <x:v>268022</x:v>
      </x:c>
      <x:c r="P13493" s="268" t="n">
        <x:f>I13493*TOMATO_FERTILIZER+J13493*CARROT_FERTILIZER+K13493*MESCLUN_FERTILIZER</x:f>
        <x:v>44440</x:v>
      </x:c>
      <x:c r="Q13493" s="268" t="n">
        <x:f>MIN(M13493,FARMER_HOURS)*FARMER_RATE+MAX(M13493-FARMER_HOURS,0)*TEMP_RATE</x:f>
        <x:v>257330.87414454957</x:v>
      </x:c>
      <x:c r="R13493" s="268" t="n">
        <x:f>O13493-P13493-Q13493-FIXED_COST</x:f>
        <x:v>-53748.87414454957</x:v>
      </x:c>
      <x:c r="S13493" s="139" t="str">
        <x:f>IF(AND(L13493&lt;=TOTAL_BED_CAP,N13493&lt;=TEMP_WORKER_CAP),"YES","NO")</x:f>
        <x:v>NO</x:v>
      </x:c>
      <x:c r="T13493" s="139" t="n">
        <x:f>IF(S13493="YES",R13493,-1E+99)</x:f>
        <x:v>-1e+99</x:v>
      </x:c>
    </x:row>
    <x:row r="13494">
      <x:c r="A13494" s="139"/>
      <x:c r="B13494" s="139"/>
      <x:c r="C13494" s="139"/>
      <x:c r="D13494" s="139"/>
      <x:c r="E13494" s="139"/>
      <x:c r="F13494" s="139"/>
      <x:c r="G13494" s="139"/>
      <x:c r="H13494" s="139"/>
      <x:c r="I13494" s="266" t="n">
        <x:f>INT((ROW()-ROW($I$46))/((CARROT_CAP+1)*(MESCLUN_CAP+1)))</x:f>
        <x:v>20</x:v>
      </x:c>
      <x:c r="J13494" s="266" t="n">
        <x:f>MOD(INT((ROW()-ROW($I$46))/(MESCLUN_CAP+1)),CARROT_CAP+1)</x:f>
        <x:v>13</x:v>
      </x:c>
      <x:c r="K13494" s="266" t="n">
        <x:f>MOD(ROW()-ROW($I$46),MESCLUN_CAP+1)</x:f>
        <x:v>25</x:v>
      </x:c>
      <x:c r="L13494" s="266" t="n">
        <x:f>SUM(I13494:K13494)</x:f>
        <x:v>58</x:v>
      </x:c>
      <x:c r="M13494" s="267" t="n">
        <x:f>I13494*TOMATO_HOURS*WEEKS*(1+TOMATO_DIM)^I13494+J13494*CARROT_HOURS*WEEKS*(1+CARROT_DIM)^J13494+K13494*MESCLUN_HOURS*WEEKS*(1+MESCLUN_DIM)^K13494</x:f>
        <x:v>14181.836272141152</x:v>
      </x:c>
      <x:c r="N13494" s="267" t="n">
        <x:f>MAX(M13494-FARMER_HOURS,0)/TEMP_HOURS_PER_WORKER</x:f>
        <x:v>9.348497411209134</x:v>
      </x:c>
      <x:c r="O13494" s="268" t="n">
        <x:f>I13494*TOMATO_PRICE+J13494*CARROT_PRICE+K13494*MESCLUN_PRICE</x:f>
        <x:v>270722</x:v>
      </x:c>
      <x:c r="P13494" s="268" t="n">
        <x:f>I13494*TOMATO_FERTILIZER+J13494*CARROT_FERTILIZER+K13494*MESCLUN_FERTILIZER</x:f>
        <x:v>45320</x:v>
      </x:c>
      <x:c r="Q13494" s="268" t="n">
        <x:f>MIN(M13494,FARMER_HOURS)*FARMER_RATE+MAX(M13494-FARMER_HOURS,0)*TEMP_RATE</x:f>
        <x:v>258712.43528022832</x:v>
      </x:c>
      <x:c r="R13494" s="268" t="n">
        <x:f>O13494-P13494-Q13494-FIXED_COST</x:f>
        <x:v>-53310.435280228325</x:v>
      </x:c>
      <x:c r="S13494" s="139" t="str">
        <x:f>IF(AND(L13494&lt;=TOTAL_BED_CAP,N13494&lt;=TEMP_WORKER_CAP),"YES","NO")</x:f>
        <x:v>NO</x:v>
      </x:c>
      <x:c r="T13494" s="139" t="n">
        <x:f>IF(S13494="YES",R13494,-1E+99)</x:f>
        <x:v>-1e+99</x:v>
      </x:c>
    </x:row>
    <x:row r="13495">
      <x:c r="A13495" s="139"/>
      <x:c r="B13495" s="139"/>
      <x:c r="C13495" s="139"/>
      <x:c r="D13495" s="139"/>
      <x:c r="E13495" s="139"/>
      <x:c r="F13495" s="139"/>
      <x:c r="G13495" s="139"/>
      <x:c r="H13495" s="139"/>
      <x:c r="I13495" s="266" t="n">
        <x:f>INT((ROW()-ROW($I$46))/((CARROT_CAP+1)*(MESCLUN_CAP+1)))</x:f>
        <x:v>20</x:v>
      </x:c>
      <x:c r="J13495" s="266" t="n">
        <x:f>MOD(INT((ROW()-ROW($I$46))/(MESCLUN_CAP+1)),CARROT_CAP+1)</x:f>
        <x:v>13</x:v>
      </x:c>
      <x:c r="K13495" s="266" t="n">
        <x:f>MOD(ROW()-ROW($I$46),MESCLUN_CAP+1)</x:f>
        <x:v>26</x:v>
      </x:c>
      <x:c r="L13495" s="266" t="n">
        <x:f>SUM(I13495:K13495)</x:f>
        <x:v>59</x:v>
      </x:c>
      <x:c r="M13495" s="267" t="n">
        <x:f>I13495*TOMATO_HOURS*WEEKS*(1+TOMATO_DIM)^I13495+J13495*CARROT_HOURS*WEEKS*(1+CARROT_DIM)^J13495+K13495*MESCLUN_HOURS*WEEKS*(1+MESCLUN_DIM)^K13495</x:f>
        <x:v>14263.17627610187</x:v>
      </x:c>
      <x:c r="N13495" s="267" t="n">
        <x:f>MAX(M13495-FARMER_HOURS,0)/TEMP_HOURS_PER_WORKER</x:f>
        <x:v>9.404983525070744</x:v>
      </x:c>
      <x:c r="O13495" s="268" t="n">
        <x:f>I13495*TOMATO_PRICE+J13495*CARROT_PRICE+K13495*MESCLUN_PRICE</x:f>
        <x:v>273422</x:v>
      </x:c>
      <x:c r="P13495" s="268" t="n">
        <x:f>I13495*TOMATO_FERTILIZER+J13495*CARROT_FERTILIZER+K13495*MESCLUN_FERTILIZER</x:f>
        <x:v>46200</x:v>
      </x:c>
      <x:c r="Q13495" s="268" t="n">
        <x:f>MIN(M13495,FARMER_HOURS)*FARMER_RATE+MAX(M13495-FARMER_HOURS,0)*TEMP_RATE</x:f>
        <x:v>260124.5881267686</x:v>
      </x:c>
      <x:c r="R13495" s="268" t="n">
        <x:f>O13495-P13495-Q13495-FIXED_COST</x:f>
        <x:v>-52902.58812676859</x:v>
      </x:c>
      <x:c r="S13495" s="139" t="str">
        <x:f>IF(AND(L13495&lt;=TOTAL_BED_CAP,N13495&lt;=TEMP_WORKER_CAP),"YES","NO")</x:f>
        <x:v>NO</x:v>
      </x:c>
      <x:c r="T13495" s="139" t="n">
        <x:f>IF(S13495="YES",R13495,-1E+99)</x:f>
        <x:v>-1e+99</x:v>
      </x:c>
    </x:row>
    <x:row r="13496">
      <x:c r="A13496" s="139"/>
      <x:c r="B13496" s="139"/>
      <x:c r="C13496" s="139"/>
      <x:c r="D13496" s="139"/>
      <x:c r="E13496" s="139"/>
      <x:c r="F13496" s="139"/>
      <x:c r="G13496" s="139"/>
      <x:c r="H13496" s="139"/>
      <x:c r="I13496" s="266" t="n">
        <x:f>INT((ROW()-ROW($I$46))/((CARROT_CAP+1)*(MESCLUN_CAP+1)))</x:f>
        <x:v>20</x:v>
      </x:c>
      <x:c r="J13496" s="266" t="n">
        <x:f>MOD(INT((ROW()-ROW($I$46))/(MESCLUN_CAP+1)),CARROT_CAP+1)</x:f>
        <x:v>13</x:v>
      </x:c>
      <x:c r="K13496" s="266" t="n">
        <x:f>MOD(ROW()-ROW($I$46),MESCLUN_CAP+1)</x:f>
        <x:v>27</x:v>
      </x:c>
      <x:c r="L13496" s="266" t="n">
        <x:f>SUM(I13496:K13496)</x:f>
        <x:v>60</x:v>
      </x:c>
      <x:c r="M13496" s="267" t="n">
        <x:f>I13496*TOMATO_HOURS*WEEKS*(1+TOMATO_DIM)^I13496+J13496*CARROT_HOURS*WEEKS*(1+CARROT_DIM)^J13496+K13496*MESCLUN_HOURS*WEEKS*(1+MESCLUN_DIM)^K13496</x:f>
        <x:v>14346.309980621627</x:v>
      </x:c>
      <x:c r="N13496" s="267" t="n">
        <x:f>MAX(M13496-FARMER_HOURS,0)/TEMP_HOURS_PER_WORKER</x:f>
        <x:v>9.462715264320574</x:v>
      </x:c>
      <x:c r="O13496" s="268" t="n">
        <x:f>I13496*TOMATO_PRICE+J13496*CARROT_PRICE+K13496*MESCLUN_PRICE</x:f>
        <x:v>276122</x:v>
      </x:c>
      <x:c r="P13496" s="268" t="n">
        <x:f>I13496*TOMATO_FERTILIZER+J13496*CARROT_FERTILIZER+K13496*MESCLUN_FERTILIZER</x:f>
        <x:v>47080</x:v>
      </x:c>
      <x:c r="Q13496" s="268" t="n">
        <x:f>MIN(M13496,FARMER_HOURS)*FARMER_RATE+MAX(M13496-FARMER_HOURS,0)*TEMP_RATE</x:f>
        <x:v>261567.88160801434</x:v>
      </x:c>
      <x:c r="R13496" s="268" t="n">
        <x:f>O13496-P13496-Q13496-FIXED_COST</x:f>
        <x:v>-52525.881608014344</x:v>
      </x:c>
      <x:c r="S13496" s="139" t="str">
        <x:f>IF(AND(L13496&lt;=TOTAL_BED_CAP,N13496&lt;=TEMP_WORKER_CAP),"YES","NO")</x:f>
        <x:v>NO</x:v>
      </x:c>
      <x:c r="T13496" s="139" t="n">
        <x:f>IF(S13496="YES",R13496,-1E+99)</x:f>
        <x:v>-1e+99</x:v>
      </x:c>
    </x:row>
    <x:row r="13497">
      <x:c r="A13497" s="139"/>
      <x:c r="B13497" s="139"/>
      <x:c r="C13497" s="139"/>
      <x:c r="D13497" s="139"/>
      <x:c r="E13497" s="139"/>
      <x:c r="F13497" s="139"/>
      <x:c r="G13497" s="139"/>
      <x:c r="H13497" s="139"/>
      <x:c r="I13497" s="266" t="n">
        <x:f>INT((ROW()-ROW($I$46))/((CARROT_CAP+1)*(MESCLUN_CAP+1)))</x:f>
        <x:v>20</x:v>
      </x:c>
      <x:c r="J13497" s="266" t="n">
        <x:f>MOD(INT((ROW()-ROW($I$46))/(MESCLUN_CAP+1)),CARROT_CAP+1)</x:f>
        <x:v>13</x:v>
      </x:c>
      <x:c r="K13497" s="266" t="n">
        <x:f>MOD(ROW()-ROW($I$46),MESCLUN_CAP+1)</x:f>
        <x:v>28</x:v>
      </x:c>
      <x:c r="L13497" s="266" t="n">
        <x:f>SUM(I13497:K13497)</x:f>
        <x:v>61</x:v>
      </x:c>
      <x:c r="M13497" s="267" t="n">
        <x:f>I13497*TOMATO_HOURS*WEEKS*(1+TOMATO_DIM)^I13497+J13497*CARROT_HOURS*WEEKS*(1+CARROT_DIM)^J13497+K13497*MESCLUN_HOURS*WEEKS*(1+MESCLUN_DIM)^K13497</x:f>
        <x:v>14431.26951883878</x:v>
      </x:c>
      <x:c r="N13497" s="267" t="n">
        <x:f>MAX(M13497-FARMER_HOURS,0)/TEMP_HOURS_PER_WORKER</x:f>
        <x:v>9.521714943638042</x:v>
      </x:c>
      <x:c r="O13497" s="268" t="n">
        <x:f>I13497*TOMATO_PRICE+J13497*CARROT_PRICE+K13497*MESCLUN_PRICE</x:f>
        <x:v>278822</x:v>
      </x:c>
      <x:c r="P13497" s="268" t="n">
        <x:f>I13497*TOMATO_FERTILIZER+J13497*CARROT_FERTILIZER+K13497*MESCLUN_FERTILIZER</x:f>
        <x:v>47960</x:v>
      </x:c>
      <x:c r="Q13497" s="268" t="n">
        <x:f>MIN(M13497,FARMER_HOURS)*FARMER_RATE+MAX(M13497-FARMER_HOURS,0)*TEMP_RATE</x:f>
        <x:v>263042.8735909511</x:v>
      </x:c>
      <x:c r="R13497" s="268" t="n">
        <x:f>O13497-P13497-Q13497-FIXED_COST</x:f>
        <x:v>-52180.87359095109</x:v>
      </x:c>
      <x:c r="S13497" s="139" t="str">
        <x:f>IF(AND(L13497&lt;=TOTAL_BED_CAP,N13497&lt;=TEMP_WORKER_CAP),"YES","NO")</x:f>
        <x:v>NO</x:v>
      </x:c>
      <x:c r="T13497" s="139" t="n">
        <x:f>IF(S13497="YES",R13497,-1E+99)</x:f>
        <x:v>-1e+99</x:v>
      </x:c>
    </x:row>
    <x:row r="13498">
      <x:c r="A13498" s="139"/>
      <x:c r="B13498" s="139"/>
      <x:c r="C13498" s="139"/>
      <x:c r="D13498" s="139"/>
      <x:c r="E13498" s="139"/>
      <x:c r="F13498" s="139"/>
      <x:c r="G13498" s="139"/>
      <x:c r="H13498" s="139"/>
      <x:c r="I13498" s="266" t="n">
        <x:f>INT((ROW()-ROW($I$46))/((CARROT_CAP+1)*(MESCLUN_CAP+1)))</x:f>
        <x:v>20</x:v>
      </x:c>
      <x:c r="J13498" s="266" t="n">
        <x:f>MOD(INT((ROW()-ROW($I$46))/(MESCLUN_CAP+1)),CARROT_CAP+1)</x:f>
        <x:v>13</x:v>
      </x:c>
      <x:c r="K13498" s="266" t="n">
        <x:f>MOD(ROW()-ROW($I$46),MESCLUN_CAP+1)</x:f>
        <x:v>29</x:v>
      </x:c>
      <x:c r="L13498" s="266" t="n">
        <x:f>SUM(I13498:K13498)</x:f>
        <x:v>62</x:v>
      </x:c>
      <x:c r="M13498" s="267" t="n">
        <x:f>I13498*TOMATO_HOURS*WEEKS*(1+TOMATO_DIM)^I13498+J13498*CARROT_HOURS*WEEKS*(1+CARROT_DIM)^J13498+K13498*MESCLUN_HOURS*WEEKS*(1+MESCLUN_DIM)^K13498</x:f>
        <x:v>14518.087546954433</x:v>
      </x:c>
      <x:c r="N13498" s="267" t="n">
        <x:f>MAX(M13498-FARMER_HOURS,0)/TEMP_HOURS_PER_WORKER</x:f>
        <x:v>9.582005240940578</x:v>
      </x:c>
      <x:c r="O13498" s="268" t="n">
        <x:f>I13498*TOMATO_PRICE+J13498*CARROT_PRICE+K13498*MESCLUN_PRICE</x:f>
        <x:v>281522</x:v>
      </x:c>
      <x:c r="P13498" s="268" t="n">
        <x:f>I13498*TOMATO_FERTILIZER+J13498*CARROT_FERTILIZER+K13498*MESCLUN_FERTILIZER</x:f>
        <x:v>48840</x:v>
      </x:c>
      <x:c r="Q13498" s="268" t="n">
        <x:f>MIN(M13498,FARMER_HOURS)*FARMER_RATE+MAX(M13498-FARMER_HOURS,0)*TEMP_RATE</x:f>
        <x:v>264550.13102351443</x:v>
      </x:c>
      <x:c r="R13498" s="268" t="n">
        <x:f>O13498-P13498-Q13498-FIXED_COST</x:f>
        <x:v>-51868.131023514434</x:v>
      </x:c>
      <x:c r="S13498" s="139" t="str">
        <x:f>IF(AND(L13498&lt;=TOTAL_BED_CAP,N13498&lt;=TEMP_WORKER_CAP),"YES","NO")</x:f>
        <x:v>NO</x:v>
      </x:c>
      <x:c r="T13498" s="139" t="n">
        <x:f>IF(S13498="YES",R13498,-1E+99)</x:f>
        <x:v>-1e+99</x:v>
      </x:c>
    </x:row>
    <x:row r="13499">
      <x:c r="A13499" s="139"/>
      <x:c r="B13499" s="139"/>
      <x:c r="C13499" s="139"/>
      <x:c r="D13499" s="139"/>
      <x:c r="E13499" s="139"/>
      <x:c r="F13499" s="139"/>
      <x:c r="G13499" s="139"/>
      <x:c r="H13499" s="139"/>
      <x:c r="I13499" s="266" t="n">
        <x:f>INT((ROW()-ROW($I$46))/((CARROT_CAP+1)*(MESCLUN_CAP+1)))</x:f>
        <x:v>20</x:v>
      </x:c>
      <x:c r="J13499" s="266" t="n">
        <x:f>MOD(INT((ROW()-ROW($I$46))/(MESCLUN_CAP+1)),CARROT_CAP+1)</x:f>
        <x:v>13</x:v>
      </x:c>
      <x:c r="K13499" s="266" t="n">
        <x:f>MOD(ROW()-ROW($I$46),MESCLUN_CAP+1)</x:f>
        <x:v>30</x:v>
      </x:c>
      <x:c r="L13499" s="266" t="n">
        <x:f>SUM(I13499:K13499)</x:f>
        <x:v>63</x:v>
      </x:c>
      <x:c r="M13499" s="267" t="n">
        <x:f>I13499*TOMATO_HOURS*WEEKS*(1+TOMATO_DIM)^I13499+J13499*CARROT_HOURS*WEEKS*(1+CARROT_DIM)^J13499+K13499*MESCLUN_HOURS*WEEKS*(1+MESCLUN_DIM)^K13499</x:f>
        <x:v>14606.797252288205</x:v>
      </x:c>
      <x:c r="N13499" s="267" t="n">
        <x:f>MAX(M13499-FARMER_HOURS,0)/TEMP_HOURS_PER_WORKER</x:f>
        <x:v>9.64360920297792</x:v>
      </x:c>
      <x:c r="O13499" s="268" t="n">
        <x:f>I13499*TOMATO_PRICE+J13499*CARROT_PRICE+K13499*MESCLUN_PRICE</x:f>
        <x:v>284222</x:v>
      </x:c>
      <x:c r="P13499" s="268" t="n">
        <x:f>I13499*TOMATO_FERTILIZER+J13499*CARROT_FERTILIZER+K13499*MESCLUN_FERTILIZER</x:f>
        <x:v>49720</x:v>
      </x:c>
      <x:c r="Q13499" s="268" t="n">
        <x:f>MIN(M13499,FARMER_HOURS)*FARMER_RATE+MAX(M13499-FARMER_HOURS,0)*TEMP_RATE</x:f>
        <x:v>266090.230074448</x:v>
      </x:c>
      <x:c r="R13499" s="268" t="n">
        <x:f>O13499-P13499-Q13499-FIXED_COST</x:f>
        <x:v>-51588.23007444799</x:v>
      </x:c>
      <x:c r="S13499" s="139" t="str">
        <x:f>IF(AND(L13499&lt;=TOTAL_BED_CAP,N13499&lt;=TEMP_WORKER_CAP),"YES","NO")</x:f>
        <x:v>NO</x:v>
      </x:c>
      <x:c r="T13499" s="139" t="n">
        <x:f>IF(S13499="YES",R13499,-1E+99)</x:f>
        <x:v>-1e+99</x:v>
      </x:c>
    </x:row>
    <x:row r="13500">
      <x:c r="A13500" s="139"/>
      <x:c r="B13500" s="139"/>
      <x:c r="C13500" s="139"/>
      <x:c r="D13500" s="139"/>
      <x:c r="E13500" s="139"/>
      <x:c r="F13500" s="139"/>
      <x:c r="G13500" s="139"/>
      <x:c r="H13500" s="139"/>
      <x:c r="I13500" s="266" t="n">
        <x:f>INT((ROW()-ROW($I$46))/((CARROT_CAP+1)*(MESCLUN_CAP+1)))</x:f>
        <x:v>20</x:v>
      </x:c>
      <x:c r="J13500" s="266" t="n">
        <x:f>MOD(INT((ROW()-ROW($I$46))/(MESCLUN_CAP+1)),CARROT_CAP+1)</x:f>
        <x:v>14</x:v>
      </x:c>
      <x:c r="K13500" s="266" t="n">
        <x:f>MOD(ROW()-ROW($I$46),MESCLUN_CAP+1)</x:f>
        <x:v>0</x:v>
      </x:c>
      <x:c r="L13500" s="266" t="n">
        <x:f>SUM(I13500:K13500)</x:f>
        <x:v>34</x:v>
      </x:c>
      <x:c r="M13500" s="267" t="n">
        <x:f>I13500*TOMATO_HOURS*WEEKS*(1+TOMATO_DIM)^I13500+J13500*CARROT_HOURS*WEEKS*(1+CARROT_DIM)^J13500+K13500*MESCLUN_HOURS*WEEKS*(1+MESCLUN_DIM)^K13500</x:f>
        <x:v>12702.94891359508</x:v>
      </x:c>
      <x:c r="N13500" s="267" t="n">
        <x:f>MAX(M13500-FARMER_HOURS,0)/TEMP_HOURS_PER_WORKER</x:f>
        <x:v>8.321492301107694</x:v>
      </x:c>
      <x:c r="O13500" s="268" t="n">
        <x:f>I13500*TOMATO_PRICE+J13500*CARROT_PRICE+K13500*MESCLUN_PRICE</x:f>
        <x:v>205316</x:v>
      </x:c>
      <x:c r="P13500" s="268" t="n">
        <x:f>I13500*TOMATO_FERTILIZER+J13500*CARROT_FERTILIZER+K13500*MESCLUN_FERTILIZER</x:f>
        <x:v>23760</x:v>
      </x:c>
      <x:c r="Q13500" s="268" t="n">
        <x:f>MIN(M13500,FARMER_HOURS)*FARMER_RATE+MAX(M13500-FARMER_HOURS,0)*TEMP_RATE</x:f>
        <x:v>233037.30752769238</x:v>
      </x:c>
      <x:c r="R13500" s="268" t="n">
        <x:f>O13500-P13500-Q13500-FIXED_COST</x:f>
        <x:v>-71481.30752769238</x:v>
      </x:c>
      <x:c r="S13500" s="139" t="str">
        <x:f>IF(AND(L13500&lt;=TOTAL_BED_CAP,N13500&lt;=TEMP_WORKER_CAP),"YES","NO")</x:f>
        <x:v>NO</x:v>
      </x:c>
      <x:c r="T13500" s="139" t="n">
        <x:f>IF(S13500="YES",R13500,-1E+99)</x:f>
        <x:v>-1e+99</x:v>
      </x:c>
    </x:row>
    <x:row r="13501">
      <x:c r="A13501" s="139"/>
      <x:c r="B13501" s="139"/>
      <x:c r="C13501" s="139"/>
      <x:c r="D13501" s="139"/>
      <x:c r="E13501" s="139"/>
      <x:c r="F13501" s="139"/>
      <x:c r="G13501" s="139"/>
      <x:c r="H13501" s="139"/>
      <x:c r="I13501" s="266" t="n">
        <x:f>INT((ROW()-ROW($I$46))/((CARROT_CAP+1)*(MESCLUN_CAP+1)))</x:f>
        <x:v>20</x:v>
      </x:c>
      <x:c r="J13501" s="266" t="n">
        <x:f>MOD(INT((ROW()-ROW($I$46))/(MESCLUN_CAP+1)),CARROT_CAP+1)</x:f>
        <x:v>14</x:v>
      </x:c>
      <x:c r="K13501" s="266" t="n">
        <x:f>MOD(ROW()-ROW($I$46),MESCLUN_CAP+1)</x:f>
        <x:v>1</x:v>
      </x:c>
      <x:c r="L13501" s="266" t="n">
        <x:f>SUM(I13501:K13501)</x:f>
        <x:v>35</x:v>
      </x:c>
      <x:c r="M13501" s="267" t="n">
        <x:f>I13501*TOMATO_HOURS*WEEKS*(1+TOMATO_DIM)^I13501+J13501*CARROT_HOURS*WEEKS*(1+CARROT_DIM)^J13501+K13501*MESCLUN_HOURS*WEEKS*(1+MESCLUN_DIM)^K13501</x:f>
        <x:v>12748.51141359508</x:v>
      </x:c>
      <x:c r="N13501" s="267" t="n">
        <x:f>MAX(M13501-FARMER_HOURS,0)/TEMP_HOURS_PER_WORKER</x:f>
        <x:v>8.353132926107694</x:v>
      </x:c>
      <x:c r="O13501" s="268" t="n">
        <x:f>I13501*TOMATO_PRICE+J13501*CARROT_PRICE+K13501*MESCLUN_PRICE</x:f>
        <x:v>208016</x:v>
      </x:c>
      <x:c r="P13501" s="268" t="n">
        <x:f>I13501*TOMATO_FERTILIZER+J13501*CARROT_FERTILIZER+K13501*MESCLUN_FERTILIZER</x:f>
        <x:v>24640</x:v>
      </x:c>
      <x:c r="Q13501" s="268" t="n">
        <x:f>MIN(M13501,FARMER_HOURS)*FARMER_RATE+MAX(M13501-FARMER_HOURS,0)*TEMP_RATE</x:f>
        <x:v>233828.32315269238</x:v>
      </x:c>
      <x:c r="R13501" s="268" t="n">
        <x:f>O13501-P13501-Q13501-FIXED_COST</x:f>
        <x:v>-70452.32315269238</x:v>
      </x:c>
      <x:c r="S13501" s="139" t="str">
        <x:f>IF(AND(L13501&lt;=TOTAL_BED_CAP,N13501&lt;=TEMP_WORKER_CAP),"YES","NO")</x:f>
        <x:v>NO</x:v>
      </x:c>
      <x:c r="T13501" s="139" t="n">
        <x:f>IF(S13501="YES",R13501,-1E+99)</x:f>
        <x:v>-1e+99</x:v>
      </x:c>
    </x:row>
    <x:row r="13502">
      <x:c r="A13502" s="139"/>
      <x:c r="B13502" s="139"/>
      <x:c r="C13502" s="139"/>
      <x:c r="D13502" s="139"/>
      <x:c r="E13502" s="139"/>
      <x:c r="F13502" s="139"/>
      <x:c r="G13502" s="139"/>
      <x:c r="H13502" s="139"/>
      <x:c r="I13502" s="266" t="n">
        <x:f>INT((ROW()-ROW($I$46))/((CARROT_CAP+1)*(MESCLUN_CAP+1)))</x:f>
        <x:v>20</x:v>
      </x:c>
      <x:c r="J13502" s="266" t="n">
        <x:f>MOD(INT((ROW()-ROW($I$46))/(MESCLUN_CAP+1)),CARROT_CAP+1)</x:f>
        <x:v>14</x:v>
      </x:c>
      <x:c r="K13502" s="266" t="n">
        <x:f>MOD(ROW()-ROW($I$46),MESCLUN_CAP+1)</x:f>
        <x:v>2</x:v>
      </x:c>
      <x:c r="L13502" s="266" t="n">
        <x:f>SUM(I13502:K13502)</x:f>
        <x:v>36</x:v>
      </x:c>
      <x:c r="M13502" s="267" t="n">
        <x:f>I13502*TOMATO_HOURS*WEEKS*(1+TOMATO_DIM)^I13502+J13502*CARROT_HOURS*WEEKS*(1+CARROT_DIM)^J13502+K13502*MESCLUN_HOURS*WEEKS*(1+MESCLUN_DIM)^K13502</x:f>
        <x:v>12795.212976095081</x:v>
      </x:c>
      <x:c r="N13502" s="267" t="n">
        <x:f>MAX(M13502-FARMER_HOURS,0)/TEMP_HOURS_PER_WORKER</x:f>
        <x:v>8.385564566732695</x:v>
      </x:c>
      <x:c r="O13502" s="268" t="n">
        <x:f>I13502*TOMATO_PRICE+J13502*CARROT_PRICE+K13502*MESCLUN_PRICE</x:f>
        <x:v>210716</x:v>
      </x:c>
      <x:c r="P13502" s="268" t="n">
        <x:f>I13502*TOMATO_FERTILIZER+J13502*CARROT_FERTILIZER+K13502*MESCLUN_FERTILIZER</x:f>
        <x:v>25520</x:v>
      </x:c>
      <x:c r="Q13502" s="268" t="n">
        <x:f>MIN(M13502,FARMER_HOURS)*FARMER_RATE+MAX(M13502-FARMER_HOURS,0)*TEMP_RATE</x:f>
        <x:v>234639.11416831738</x:v>
      </x:c>
      <x:c r="R13502" s="268" t="n">
        <x:f>O13502-P13502-Q13502-FIXED_COST</x:f>
        <x:v>-69443.11416831738</x:v>
      </x:c>
      <x:c r="S13502" s="139" t="str">
        <x:f>IF(AND(L13502&lt;=TOTAL_BED_CAP,N13502&lt;=TEMP_WORKER_CAP),"YES","NO")</x:f>
        <x:v>NO</x:v>
      </x:c>
      <x:c r="T13502" s="139" t="n">
        <x:f>IF(S13502="YES",R13502,-1E+99)</x:f>
        <x:v>-1e+99</x:v>
      </x:c>
    </x:row>
    <x:row r="13503">
      <x:c r="A13503" s="139"/>
      <x:c r="B13503" s="139"/>
      <x:c r="C13503" s="139"/>
      <x:c r="D13503" s="139"/>
      <x:c r="E13503" s="139"/>
      <x:c r="F13503" s="139"/>
      <x:c r="G13503" s="139"/>
      <x:c r="H13503" s="139"/>
      <x:c r="I13503" s="266" t="n">
        <x:f>INT((ROW()-ROW($I$46))/((CARROT_CAP+1)*(MESCLUN_CAP+1)))</x:f>
        <x:v>20</x:v>
      </x:c>
      <x:c r="J13503" s="266" t="n">
        <x:f>MOD(INT((ROW()-ROW($I$46))/(MESCLUN_CAP+1)),CARROT_CAP+1)</x:f>
        <x:v>14</x:v>
      </x:c>
      <x:c r="K13503" s="266" t="n">
        <x:f>MOD(ROW()-ROW($I$46),MESCLUN_CAP+1)</x:f>
        <x:v>3</x:v>
      </x:c>
      <x:c r="L13503" s="266" t="n">
        <x:f>SUM(I13503:K13503)</x:f>
        <x:v>37</x:v>
      </x:c>
      <x:c r="M13503" s="267" t="n">
        <x:f>I13503*TOMATO_HOURS*WEEKS*(1+TOMATO_DIM)^I13503+J13503*CARROT_HOURS*WEEKS*(1+CARROT_DIM)^J13503+K13503*MESCLUN_HOURS*WEEKS*(1+MESCLUN_DIM)^K13503</x:f>
        <x:v>12843.074958516956</x:v>
      </x:c>
      <x:c r="N13503" s="267" t="n">
        <x:f>MAX(M13503-FARMER_HOURS,0)/TEMP_HOURS_PER_WORKER</x:f>
        <x:v>8.418802054525663</x:v>
      </x:c>
      <x:c r="O13503" s="268" t="n">
        <x:f>I13503*TOMATO_PRICE+J13503*CARROT_PRICE+K13503*MESCLUN_PRICE</x:f>
        <x:v>213416</x:v>
      </x:c>
      <x:c r="P13503" s="268" t="n">
        <x:f>I13503*TOMATO_FERTILIZER+J13503*CARROT_FERTILIZER+K13503*MESCLUN_FERTILIZER</x:f>
        <x:v>26400</x:v>
      </x:c>
      <x:c r="Q13503" s="268" t="n">
        <x:f>MIN(M13503,FARMER_HOURS)*FARMER_RATE+MAX(M13503-FARMER_HOURS,0)*TEMP_RATE</x:f>
        <x:v>235470.0513631416</x:v>
      </x:c>
      <x:c r="R13503" s="268" t="n">
        <x:f>O13503-P13503-Q13503-FIXED_COST</x:f>
        <x:v>-68454.0513631416</x:v>
      </x:c>
      <x:c r="S13503" s="139" t="str">
        <x:f>IF(AND(L13503&lt;=TOTAL_BED_CAP,N13503&lt;=TEMP_WORKER_CAP),"YES","NO")</x:f>
        <x:v>NO</x:v>
      </x:c>
      <x:c r="T13503" s="139" t="n">
        <x:f>IF(S13503="YES",R13503,-1E+99)</x:f>
        <x:v>-1e+99</x:v>
      </x:c>
    </x:row>
    <x:row r="13504">
      <x:c r="A13504" s="139"/>
      <x:c r="B13504" s="139"/>
      <x:c r="C13504" s="139"/>
      <x:c r="D13504" s="139"/>
      <x:c r="E13504" s="139"/>
      <x:c r="F13504" s="139"/>
      <x:c r="G13504" s="139"/>
      <x:c r="H13504" s="139"/>
      <x:c r="I13504" s="266" t="n">
        <x:f>INT((ROW()-ROW($I$46))/((CARROT_CAP+1)*(MESCLUN_CAP+1)))</x:f>
        <x:v>20</x:v>
      </x:c>
      <x:c r="J13504" s="266" t="n">
        <x:f>MOD(INT((ROW()-ROW($I$46))/(MESCLUN_CAP+1)),CARROT_CAP+1)</x:f>
        <x:v>14</x:v>
      </x:c>
      <x:c r="K13504" s="266" t="n">
        <x:f>MOD(ROW()-ROW($I$46),MESCLUN_CAP+1)</x:f>
        <x:v>4</x:v>
      </x:c>
      <x:c r="L13504" s="266" t="n">
        <x:f>SUM(I13504:K13504)</x:f>
        <x:v>38</x:v>
      </x:c>
      <x:c r="M13504" s="267" t="n">
        <x:f>I13504*TOMATO_HOURS*WEEKS*(1+TOMATO_DIM)^I13504+J13504*CARROT_HOURS*WEEKS*(1+CARROT_DIM)^J13504+K13504*MESCLUN_HOURS*WEEKS*(1+MESCLUN_DIM)^K13504</x:f>
        <x:v>12892.119074239612</x:v>
      </x:c>
      <x:c r="N13504" s="267" t="n">
        <x:f>MAX(M13504-FARMER_HOURS,0)/TEMP_HOURS_PER_WORKER</x:f>
        <x:v>8.452860468221953</x:v>
      </x:c>
      <x:c r="O13504" s="268" t="n">
        <x:f>I13504*TOMATO_PRICE+J13504*CARROT_PRICE+K13504*MESCLUN_PRICE</x:f>
        <x:v>216116</x:v>
      </x:c>
      <x:c r="P13504" s="268" t="n">
        <x:f>I13504*TOMATO_FERTILIZER+J13504*CARROT_FERTILIZER+K13504*MESCLUN_FERTILIZER</x:f>
        <x:v>27280</x:v>
      </x:c>
      <x:c r="Q13504" s="268" t="n">
        <x:f>MIN(M13504,FARMER_HOURS)*FARMER_RATE+MAX(M13504-FARMER_HOURS,0)*TEMP_RATE</x:f>
        <x:v>236321.51170554882</x:v>
      </x:c>
      <x:c r="R13504" s="268" t="n">
        <x:f>O13504-P13504-Q13504-FIXED_COST</x:f>
        <x:v>-67485.51170554882</x:v>
      </x:c>
      <x:c r="S13504" s="139" t="str">
        <x:f>IF(AND(L13504&lt;=TOTAL_BED_CAP,N13504&lt;=TEMP_WORKER_CAP),"YES","NO")</x:f>
        <x:v>NO</x:v>
      </x:c>
      <x:c r="T13504" s="139" t="n">
        <x:f>IF(S13504="YES",R13504,-1E+99)</x:f>
        <x:v>-1e+99</x:v>
      </x:c>
    </x:row>
    <x:row r="13505">
      <x:c r="A13505" s="139"/>
      <x:c r="B13505" s="139"/>
      <x:c r="C13505" s="139"/>
      <x:c r="D13505" s="139"/>
      <x:c r="E13505" s="139"/>
      <x:c r="F13505" s="139"/>
      <x:c r="G13505" s="139"/>
      <x:c r="H13505" s="139"/>
      <x:c r="I13505" s="266" t="n">
        <x:f>INT((ROW()-ROW($I$46))/((CARROT_CAP+1)*(MESCLUN_CAP+1)))</x:f>
        <x:v>20</x:v>
      </x:c>
      <x:c r="J13505" s="266" t="n">
        <x:f>MOD(INT((ROW()-ROW($I$46))/(MESCLUN_CAP+1)),CARROT_CAP+1)</x:f>
        <x:v>14</x:v>
      </x:c>
      <x:c r="K13505" s="266" t="n">
        <x:f>MOD(ROW()-ROW($I$46),MESCLUN_CAP+1)</x:f>
        <x:v>5</x:v>
      </x:c>
      <x:c r="L13505" s="266" t="n">
        <x:f>SUM(I13505:K13505)</x:f>
        <x:v>39</x:v>
      </x:c>
      <x:c r="M13505" s="267" t="n">
        <x:f>I13505*TOMATO_HOURS*WEEKS*(1+TOMATO_DIM)^I13505+J13505*CARROT_HOURS*WEEKS*(1+CARROT_DIM)^J13505+K13505*MESCLUN_HOURS*WEEKS*(1+MESCLUN_DIM)^K13505</x:f>
        <x:v>12942.367398160815</x:v>
      </x:c>
      <x:c r="N13505" s="267" t="n">
        <x:f>MAX(M13505-FARMER_HOURS,0)/TEMP_HOURS_PER_WORKER</x:f>
        <x:v>8.487755137611677</x:v>
      </x:c>
      <x:c r="O13505" s="268" t="n">
        <x:f>I13505*TOMATO_PRICE+J13505*CARROT_PRICE+K13505*MESCLUN_PRICE</x:f>
        <x:v>218816</x:v>
      </x:c>
      <x:c r="P13505" s="268" t="n">
        <x:f>I13505*TOMATO_FERTILIZER+J13505*CARROT_FERTILIZER+K13505*MESCLUN_FERTILIZER</x:f>
        <x:v>28160</x:v>
      </x:c>
      <x:c r="Q13505" s="268" t="n">
        <x:f>MIN(M13505,FARMER_HOURS)*FARMER_RATE+MAX(M13505-FARMER_HOURS,0)*TEMP_RATE</x:f>
        <x:v>237193.87844029194</x:v>
      </x:c>
      <x:c r="R13505" s="268" t="n">
        <x:f>O13505-P13505-Q13505-FIXED_COST</x:f>
        <x:v>-66537.87844029194</x:v>
      </x:c>
      <x:c r="S13505" s="139" t="str">
        <x:f>IF(AND(L13505&lt;=TOTAL_BED_CAP,N13505&lt;=TEMP_WORKER_CAP),"YES","NO")</x:f>
        <x:v>NO</x:v>
      </x:c>
      <x:c r="T13505" s="139" t="n">
        <x:f>IF(S13505="YES",R13505,-1E+99)</x:f>
        <x:v>-1e+99</x:v>
      </x:c>
    </x:row>
    <x:row r="13506">
      <x:c r="A13506" s="139"/>
      <x:c r="B13506" s="139"/>
      <x:c r="C13506" s="139"/>
      <x:c r="D13506" s="139"/>
      <x:c r="E13506" s="139"/>
      <x:c r="F13506" s="139"/>
      <x:c r="G13506" s="139"/>
      <x:c r="H13506" s="139"/>
      <x:c r="I13506" s="266" t="n">
        <x:f>INT((ROW()-ROW($I$46))/((CARROT_CAP+1)*(MESCLUN_CAP+1)))</x:f>
        <x:v>20</x:v>
      </x:c>
      <x:c r="J13506" s="266" t="n">
        <x:f>MOD(INT((ROW()-ROW($I$46))/(MESCLUN_CAP+1)),CARROT_CAP+1)</x:f>
        <x:v>14</x:v>
      </x:c>
      <x:c r="K13506" s="266" t="n">
        <x:f>MOD(ROW()-ROW($I$46),MESCLUN_CAP+1)</x:f>
        <x:v>6</x:v>
      </x:c>
      <x:c r="L13506" s="266" t="n">
        <x:f>SUM(I13506:K13506)</x:f>
        <x:v>40</x:v>
      </x:c>
      <x:c r="M13506" s="267" t="n">
        <x:f>I13506*TOMATO_HOURS*WEEKS*(1+TOMATO_DIM)^I13506+J13506*CARROT_HOURS*WEEKS*(1+CARROT_DIM)^J13506+K13506*MESCLUN_HOURS*WEEKS*(1+MESCLUN_DIM)^K13506</x:f>
        <x:v>12993.84237234245</x:v>
      </x:c>
      <x:c r="N13506" s="267" t="n">
        <x:f>MAX(M13506-FARMER_HOURS,0)/TEMP_HOURS_PER_WORKER</x:f>
        <x:v>8.523501647460034</x:v>
      </x:c>
      <x:c r="O13506" s="268" t="n">
        <x:f>I13506*TOMATO_PRICE+J13506*CARROT_PRICE+K13506*MESCLUN_PRICE</x:f>
        <x:v>221516</x:v>
      </x:c>
      <x:c r="P13506" s="268" t="n">
        <x:f>I13506*TOMATO_FERTILIZER+J13506*CARROT_FERTILIZER+K13506*MESCLUN_FERTILIZER</x:f>
        <x:v>29040</x:v>
      </x:c>
      <x:c r="Q13506" s="268" t="n">
        <x:f>MIN(M13506,FARMER_HOURS)*FARMER_RATE+MAX(M13506-FARMER_HOURS,0)*TEMP_RATE</x:f>
        <x:v>238087.54118650086</x:v>
      </x:c>
      <x:c r="R13506" s="268" t="n">
        <x:f>O13506-P13506-Q13506-FIXED_COST</x:f>
        <x:v>-65611.54118650086</x:v>
      </x:c>
      <x:c r="S13506" s="139" t="str">
        <x:f>IF(AND(L13506&lt;=TOTAL_BED_CAP,N13506&lt;=TEMP_WORKER_CAP),"YES","NO")</x:f>
        <x:v>NO</x:v>
      </x:c>
      <x:c r="T13506" s="139" t="n">
        <x:f>IF(S13506="YES",R13506,-1E+99)</x:f>
        <x:v>-1e+99</x:v>
      </x:c>
    </x:row>
    <x:row r="13507">
      <x:c r="A13507" s="139"/>
      <x:c r="B13507" s="139"/>
      <x:c r="C13507" s="139"/>
      <x:c r="D13507" s="139"/>
      <x:c r="E13507" s="139"/>
      <x:c r="F13507" s="139"/>
      <x:c r="G13507" s="139"/>
      <x:c r="H13507" s="139"/>
      <x:c r="I13507" s="266" t="n">
        <x:f>INT((ROW()-ROW($I$46))/((CARROT_CAP+1)*(MESCLUN_CAP+1)))</x:f>
        <x:v>20</x:v>
      </x:c>
      <x:c r="J13507" s="266" t="n">
        <x:f>MOD(INT((ROW()-ROW($I$46))/(MESCLUN_CAP+1)),CARROT_CAP+1)</x:f>
        <x:v>14</x:v>
      </x:c>
      <x:c r="K13507" s="266" t="n">
        <x:f>MOD(ROW()-ROW($I$46),MESCLUN_CAP+1)</x:f>
        <x:v>7</x:v>
      </x:c>
      <x:c r="L13507" s="266" t="n">
        <x:f>SUM(I13507:K13507)</x:f>
        <x:v>41</x:v>
      </x:c>
      <x:c r="M13507" s="267" t="n">
        <x:f>I13507*TOMATO_HOURS*WEEKS*(1+TOMATO_DIM)^I13507+J13507*CARROT_HOURS*WEEKS*(1+CARROT_DIM)^J13507+K13507*MESCLUN_HOURS*WEEKS*(1+MESCLUN_DIM)^K13507</x:f>
        <x:v>13046.56681174041</x:v>
      </x:c>
      <x:c r="N13507" s="267" t="n">
        <x:f>MAX(M13507-FARMER_HOURS,0)/TEMP_HOURS_PER_WORKER</x:f>
        <x:v>8.560115841486395</x:v>
      </x:c>
      <x:c r="O13507" s="268" t="n">
        <x:f>I13507*TOMATO_PRICE+J13507*CARROT_PRICE+K13507*MESCLUN_PRICE</x:f>
        <x:v>224216</x:v>
      </x:c>
      <x:c r="P13507" s="268" t="n">
        <x:f>I13507*TOMATO_FERTILIZER+J13507*CARROT_FERTILIZER+K13507*MESCLUN_FERTILIZER</x:f>
        <x:v>29920</x:v>
      </x:c>
      <x:c r="Q13507" s="268" t="n">
        <x:f>MIN(M13507,FARMER_HOURS)*FARMER_RATE+MAX(M13507-FARMER_HOURS,0)*TEMP_RATE</x:f>
        <x:v>239002.89603715987</x:v>
      </x:c>
      <x:c r="R13507" s="268" t="n">
        <x:f>O13507-P13507-Q13507-FIXED_COST</x:f>
        <x:v>-64706.896037159866</x:v>
      </x:c>
      <x:c r="S13507" s="139" t="str">
        <x:f>IF(AND(L13507&lt;=TOTAL_BED_CAP,N13507&lt;=TEMP_WORKER_CAP),"YES","NO")</x:f>
        <x:v>NO</x:v>
      </x:c>
      <x:c r="T13507" s="139" t="n">
        <x:f>IF(S13507="YES",R13507,-1E+99)</x:f>
        <x:v>-1e+99</x:v>
      </x:c>
    </x:row>
    <x:row r="13508">
      <x:c r="A13508" s="139"/>
      <x:c r="B13508" s="139"/>
      <x:c r="C13508" s="139"/>
      <x:c r="D13508" s="139"/>
      <x:c r="E13508" s="139"/>
      <x:c r="F13508" s="139"/>
      <x:c r="G13508" s="139"/>
      <x:c r="H13508" s="139"/>
      <x:c r="I13508" s="266" t="n">
        <x:f>INT((ROW()-ROW($I$46))/((CARROT_CAP+1)*(MESCLUN_CAP+1)))</x:f>
        <x:v>20</x:v>
      </x:c>
      <x:c r="J13508" s="266" t="n">
        <x:f>MOD(INT((ROW()-ROW($I$46))/(MESCLUN_CAP+1)),CARROT_CAP+1)</x:f>
        <x:v>14</x:v>
      </x:c>
      <x:c r="K13508" s="266" t="n">
        <x:f>MOD(ROW()-ROW($I$46),MESCLUN_CAP+1)</x:f>
        <x:v>8</x:v>
      </x:c>
      <x:c r="L13508" s="266" t="n">
        <x:f>SUM(I13508:K13508)</x:f>
        <x:v>42</x:v>
      </x:c>
      <x:c r="M13508" s="267" t="n">
        <x:f>I13508*TOMATO_HOURS*WEEKS*(1+TOMATO_DIM)^I13508+J13508*CARROT_HOURS*WEEKS*(1+CARROT_DIM)^J13508+K13508*MESCLUN_HOURS*WEEKS*(1+MESCLUN_DIM)^K13508</x:f>
        <x:v>13100.56391002039</x:v>
      </x:c>
      <x:c r="N13508" s="267" t="n">
        <x:f>MAX(M13508-FARMER_HOURS,0)/TEMP_HOURS_PER_WORKER</x:f>
        <x:v>8.597613826403048</x:v>
      </x:c>
      <x:c r="O13508" s="268" t="n">
        <x:f>I13508*TOMATO_PRICE+J13508*CARROT_PRICE+K13508*MESCLUN_PRICE</x:f>
        <x:v>226916</x:v>
      </x:c>
      <x:c r="P13508" s="268" t="n">
        <x:f>I13508*TOMATO_FERTILIZER+J13508*CARROT_FERTILIZER+K13508*MESCLUN_FERTILIZER</x:f>
        <x:v>30800</x:v>
      </x:c>
      <x:c r="Q13508" s="268" t="n">
        <x:f>MIN(M13508,FARMER_HOURS)*FARMER_RATE+MAX(M13508-FARMER_HOURS,0)*TEMP_RATE</x:f>
        <x:v>239940.34566007621</x:v>
      </x:c>
      <x:c r="R13508" s="268" t="n">
        <x:f>O13508-P13508-Q13508-FIXED_COST</x:f>
        <x:v>-63824.345660076215</x:v>
      </x:c>
      <x:c r="S13508" s="139" t="str">
        <x:f>IF(AND(L13508&lt;=TOTAL_BED_CAP,N13508&lt;=TEMP_WORKER_CAP),"YES","NO")</x:f>
        <x:v>NO</x:v>
      </x:c>
      <x:c r="T13508" s="139" t="n">
        <x:f>IF(S13508="YES",R13508,-1E+99)</x:f>
        <x:v>-1e+99</x:v>
      </x:c>
    </x:row>
    <x:row r="13509">
      <x:c r="A13509" s="139"/>
      <x:c r="B13509" s="139"/>
      <x:c r="C13509" s="139"/>
      <x:c r="D13509" s="139"/>
      <x:c r="E13509" s="139"/>
      <x:c r="F13509" s="139"/>
      <x:c r="G13509" s="139"/>
      <x:c r="H13509" s="139"/>
      <x:c r="I13509" s="266" t="n">
        <x:f>INT((ROW()-ROW($I$46))/((CARROT_CAP+1)*(MESCLUN_CAP+1)))</x:f>
        <x:v>20</x:v>
      </x:c>
      <x:c r="J13509" s="266" t="n">
        <x:f>MOD(INT((ROW()-ROW($I$46))/(MESCLUN_CAP+1)),CARROT_CAP+1)</x:f>
        <x:v>14</x:v>
      </x:c>
      <x:c r="K13509" s="266" t="n">
        <x:f>MOD(ROW()-ROW($I$46),MESCLUN_CAP+1)</x:f>
        <x:v>9</x:v>
      </x:c>
      <x:c r="L13509" s="266" t="n">
        <x:f>SUM(I13509:K13509)</x:f>
        <x:v>43</x:v>
      </x:c>
      <x:c r="M13509" s="267" t="n">
        <x:f>I13509*TOMATO_HOURS*WEEKS*(1+TOMATO_DIM)^I13509+J13509*CARROT_HOURS*WEEKS*(1+CARROT_DIM)^J13509+K13509*MESCLUN_HOURS*WEEKS*(1+MESCLUN_DIM)^K13509</x:f>
        <x:v>13155.857245460784</x:v>
      </x:c>
      <x:c r="N13509" s="267" t="n">
        <x:f>MAX(M13509-FARMER_HOURS,0)/TEMP_HOURS_PER_WORKER</x:f>
        <x:v>8.636011976014434</x:v>
      </x:c>
      <x:c r="O13509" s="268" t="n">
        <x:f>I13509*TOMATO_PRICE+J13509*CARROT_PRICE+K13509*MESCLUN_PRICE</x:f>
        <x:v>229616</x:v>
      </x:c>
      <x:c r="P13509" s="268" t="n">
        <x:f>I13509*TOMATO_FERTILIZER+J13509*CARROT_FERTILIZER+K13509*MESCLUN_FERTILIZER</x:f>
        <x:v>31680</x:v>
      </x:c>
      <x:c r="Q13509" s="268" t="n">
        <x:f>MIN(M13509,FARMER_HOURS)*FARMER_RATE+MAX(M13509-FARMER_HOURS,0)*TEMP_RATE</x:f>
        <x:v>240900.29940036082</x:v>
      </x:c>
      <x:c r="R13509" s="268" t="n">
        <x:f>O13509-P13509-Q13509-FIXED_COST</x:f>
        <x:v>-62964.29940036082</x:v>
      </x:c>
      <x:c r="S13509" s="139" t="str">
        <x:f>IF(AND(L13509&lt;=TOTAL_BED_CAP,N13509&lt;=TEMP_WORKER_CAP),"YES","NO")</x:f>
        <x:v>NO</x:v>
      </x:c>
      <x:c r="T13509" s="139" t="n">
        <x:f>IF(S13509="YES",R13509,-1E+99)</x:f>
        <x:v>-1e+99</x:v>
      </x:c>
    </x:row>
    <x:row r="13510">
      <x:c r="A13510" s="139"/>
      <x:c r="B13510" s="139"/>
      <x:c r="C13510" s="139"/>
      <x:c r="D13510" s="139"/>
      <x:c r="E13510" s="139"/>
      <x:c r="F13510" s="139"/>
      <x:c r="G13510" s="139"/>
      <x:c r="H13510" s="139"/>
      <x:c r="I13510" s="266" t="n">
        <x:f>INT((ROW()-ROW($I$46))/((CARROT_CAP+1)*(MESCLUN_CAP+1)))</x:f>
        <x:v>20</x:v>
      </x:c>
      <x:c r="J13510" s="266" t="n">
        <x:f>MOD(INT((ROW()-ROW($I$46))/(MESCLUN_CAP+1)),CARROT_CAP+1)</x:f>
        <x:v>14</x:v>
      </x:c>
      <x:c r="K13510" s="266" t="n">
        <x:f>MOD(ROW()-ROW($I$46),MESCLUN_CAP+1)</x:f>
        <x:v>10</x:v>
      </x:c>
      <x:c r="L13510" s="266" t="n">
        <x:f>SUM(I13510:K13510)</x:f>
        <x:v>44</x:v>
      </x:c>
      <x:c r="M13510" s="267" t="n">
        <x:f>I13510*TOMATO_HOURS*WEEKS*(1+TOMATO_DIM)^I13510+J13510*CARROT_HOURS*WEEKS*(1+CARROT_DIM)^J13510+K13510*MESCLUN_HOURS*WEEKS*(1+MESCLUN_DIM)^K13510</x:f>
        <x:v>13212.470786943995</x:v>
      </x:c>
      <x:c r="N13510" s="267" t="n">
        <x:f>MAX(M13510-FARMER_HOURS,0)/TEMP_HOURS_PER_WORKER</x:f>
        <x:v>8.675326935377775</x:v>
      </x:c>
      <x:c r="O13510" s="268" t="n">
        <x:f>I13510*TOMATO_PRICE+J13510*CARROT_PRICE+K13510*MESCLUN_PRICE</x:f>
        <x:v>232316</x:v>
      </x:c>
      <x:c r="P13510" s="268" t="n">
        <x:f>I13510*TOMATO_FERTILIZER+J13510*CARROT_FERTILIZER+K13510*MESCLUN_FERTILIZER</x:f>
        <x:v>32560</x:v>
      </x:c>
      <x:c r="Q13510" s="268" t="n">
        <x:f>MIN(M13510,FARMER_HOURS)*FARMER_RATE+MAX(M13510-FARMER_HOURS,0)*TEMP_RATE</x:f>
        <x:v>241883.17338444435</x:v>
      </x:c>
      <x:c r="R13510" s="268" t="n">
        <x:f>O13510-P13510-Q13510-FIXED_COST</x:f>
        <x:v>-62127.17338444435</x:v>
      </x:c>
      <x:c r="S13510" s="139" t="str">
        <x:f>IF(AND(L13510&lt;=TOTAL_BED_CAP,N13510&lt;=TEMP_WORKER_CAP),"YES","NO")</x:f>
        <x:v>NO</x:v>
      </x:c>
      <x:c r="T13510" s="139" t="n">
        <x:f>IF(S13510="YES",R13510,-1E+99)</x:f>
        <x:v>-1e+99</x:v>
      </x:c>
    </x:row>
    <x:row r="13511">
      <x:c r="A13511" s="139"/>
      <x:c r="B13511" s="139"/>
      <x:c r="C13511" s="139"/>
      <x:c r="D13511" s="139"/>
      <x:c r="E13511" s="139"/>
      <x:c r="F13511" s="139"/>
      <x:c r="G13511" s="139"/>
      <x:c r="H13511" s="139"/>
      <x:c r="I13511" s="266" t="n">
        <x:f>INT((ROW()-ROW($I$46))/((CARROT_CAP+1)*(MESCLUN_CAP+1)))</x:f>
        <x:v>20</x:v>
      </x:c>
      <x:c r="J13511" s="266" t="n">
        <x:f>MOD(INT((ROW()-ROW($I$46))/(MESCLUN_CAP+1)),CARROT_CAP+1)</x:f>
        <x:v>14</x:v>
      </x:c>
      <x:c r="K13511" s="266" t="n">
        <x:f>MOD(ROW()-ROW($I$46),MESCLUN_CAP+1)</x:f>
        <x:v>11</x:v>
      </x:c>
      <x:c r="L13511" s="266" t="n">
        <x:f>SUM(I13511:K13511)</x:f>
        <x:v>45</x:v>
      </x:c>
      <x:c r="M13511" s="267" t="n">
        <x:f>I13511*TOMATO_HOURS*WEEKS*(1+TOMATO_DIM)^I13511+J13511*CARROT_HOURS*WEEKS*(1+CARROT_DIM)^J13511+K13511*MESCLUN_HOURS*WEEKS*(1+MESCLUN_DIM)^K13511</x:f>
        <x:v>13270.428900037436</x:v>
      </x:c>
      <x:c r="N13511" s="267" t="n">
        <x:f>MAX(M13511-FARMER_HOURS,0)/TEMP_HOURS_PER_WORKER</x:f>
        <x:v>8.715575625025997</x:v>
      </x:c>
      <x:c r="O13511" s="268" t="n">
        <x:f>I13511*TOMATO_PRICE+J13511*CARROT_PRICE+K13511*MESCLUN_PRICE</x:f>
        <x:v>235016</x:v>
      </x:c>
      <x:c r="P13511" s="268" t="n">
        <x:f>I13511*TOMATO_FERTILIZER+J13511*CARROT_FERTILIZER+K13511*MESCLUN_FERTILIZER</x:f>
        <x:v>33440</x:v>
      </x:c>
      <x:c r="Q13511" s="268" t="n">
        <x:f>MIN(M13511,FARMER_HOURS)*FARMER_RATE+MAX(M13511-FARMER_HOURS,0)*TEMP_RATE</x:f>
        <x:v>242889.39062564992</x:v>
      </x:c>
      <x:c r="R13511" s="268" t="n">
        <x:f>O13511-P13511-Q13511-FIXED_COST</x:f>
        <x:v>-61313.39062564992</x:v>
      </x:c>
      <x:c r="S13511" s="139" t="str">
        <x:f>IF(AND(L13511&lt;=TOTAL_BED_CAP,N13511&lt;=TEMP_WORKER_CAP),"YES","NO")</x:f>
        <x:v>NO</x:v>
      </x:c>
      <x:c r="T13511" s="139" t="n">
        <x:f>IF(S13511="YES",R13511,-1E+99)</x:f>
        <x:v>-1e+99</x:v>
      </x:c>
    </x:row>
    <x:row r="13512">
      <x:c r="A13512" s="139"/>
      <x:c r="B13512" s="139"/>
      <x:c r="C13512" s="139"/>
      <x:c r="D13512" s="139"/>
      <x:c r="E13512" s="139"/>
      <x:c r="F13512" s="139"/>
      <x:c r="G13512" s="139"/>
      <x:c r="H13512" s="139"/>
      <x:c r="I13512" s="266" t="n">
        <x:f>INT((ROW()-ROW($I$46))/((CARROT_CAP+1)*(MESCLUN_CAP+1)))</x:f>
        <x:v>20</x:v>
      </x:c>
      <x:c r="J13512" s="266" t="n">
        <x:f>MOD(INT((ROW()-ROW($I$46))/(MESCLUN_CAP+1)),CARROT_CAP+1)</x:f>
        <x:v>14</x:v>
      </x:c>
      <x:c r="K13512" s="266" t="n">
        <x:f>MOD(ROW()-ROW($I$46),MESCLUN_CAP+1)</x:f>
        <x:v>12</x:v>
      </x:c>
      <x:c r="L13512" s="266" t="n">
        <x:f>SUM(I13512:K13512)</x:f>
        <x:v>46</x:v>
      </x:c>
      <x:c r="M13512" s="267" t="n">
        <x:f>I13512*TOMATO_HOURS*WEEKS*(1+TOMATO_DIM)^I13512+J13512*CARROT_HOURS*WEEKS*(1+CARROT_DIM)^J13512+K13512*MESCLUN_HOURS*WEEKS*(1+MESCLUN_DIM)^K13512</x:f>
        <x:v>13329.7563531655</x:v>
      </x:c>
      <x:c r="N13512" s="267" t="n">
        <x:f>MAX(M13512-FARMER_HOURS,0)/TEMP_HOURS_PER_WORKER</x:f>
        <x:v>8.756775245253818</x:v>
      </x:c>
      <x:c r="O13512" s="268" t="n">
        <x:f>I13512*TOMATO_PRICE+J13512*CARROT_PRICE+K13512*MESCLUN_PRICE</x:f>
        <x:v>237716</x:v>
      </x:c>
      <x:c r="P13512" s="268" t="n">
        <x:f>I13512*TOMATO_FERTILIZER+J13512*CARROT_FERTILIZER+K13512*MESCLUN_FERTILIZER</x:f>
        <x:v>34320</x:v>
      </x:c>
      <x:c r="Q13512" s="268" t="n">
        <x:f>MIN(M13512,FARMER_HOURS)*FARMER_RATE+MAX(M13512-FARMER_HOURS,0)*TEMP_RATE</x:f>
        <x:v>243919.38113134546</x:v>
      </x:c>
      <x:c r="R13512" s="268" t="n">
        <x:f>O13512-P13512-Q13512-FIXED_COST</x:f>
        <x:v>-60523.381131345464</x:v>
      </x:c>
      <x:c r="S13512" s="139" t="str">
        <x:f>IF(AND(L13512&lt;=TOTAL_BED_CAP,N13512&lt;=TEMP_WORKER_CAP),"YES","NO")</x:f>
        <x:v>NO</x:v>
      </x:c>
      <x:c r="T13512" s="139" t="n">
        <x:f>IF(S13512="YES",R13512,-1E+99)</x:f>
        <x:v>-1e+99</x:v>
      </x:c>
    </x:row>
    <x:row r="13513">
      <x:c r="A13513" s="139"/>
      <x:c r="B13513" s="139"/>
      <x:c r="C13513" s="139"/>
      <x:c r="D13513" s="139"/>
      <x:c r="E13513" s="139"/>
      <x:c r="F13513" s="139"/>
      <x:c r="G13513" s="139"/>
      <x:c r="H13513" s="139"/>
      <x:c r="I13513" s="266" t="n">
        <x:f>INT((ROW()-ROW($I$46))/((CARROT_CAP+1)*(MESCLUN_CAP+1)))</x:f>
        <x:v>20</x:v>
      </x:c>
      <x:c r="J13513" s="266" t="n">
        <x:f>MOD(INT((ROW()-ROW($I$46))/(MESCLUN_CAP+1)),CARROT_CAP+1)</x:f>
        <x:v>14</x:v>
      </x:c>
      <x:c r="K13513" s="266" t="n">
        <x:f>MOD(ROW()-ROW($I$46),MESCLUN_CAP+1)</x:f>
        <x:v>13</x:v>
      </x:c>
      <x:c r="L13513" s="266" t="n">
        <x:f>SUM(I13513:K13513)</x:f>
        <x:v>47</x:v>
      </x:c>
      <x:c r="M13513" s="267" t="n">
        <x:f>I13513*TOMATO_HOURS*WEEKS*(1+TOMATO_DIM)^I13513+J13513*CARROT_HOURS*WEEKS*(1+CARROT_DIM)^J13513+K13513*MESCLUN_HOURS*WEEKS*(1+MESCLUN_DIM)^K13513</x:f>
        <x:v>13390.478323873884</x:v>
      </x:c>
      <x:c r="N13513" s="267" t="n">
        <x:f>MAX(M13513-FARMER_HOURS,0)/TEMP_HOURS_PER_WORKER</x:f>
        <x:v>8.798943280467975</x:v>
      </x:c>
      <x:c r="O13513" s="268" t="n">
        <x:f>I13513*TOMATO_PRICE+J13513*CARROT_PRICE+K13513*MESCLUN_PRICE</x:f>
        <x:v>240416</x:v>
      </x:c>
      <x:c r="P13513" s="268" t="n">
        <x:f>I13513*TOMATO_FERTILIZER+J13513*CARROT_FERTILIZER+K13513*MESCLUN_FERTILIZER</x:f>
        <x:v>35200</x:v>
      </x:c>
      <x:c r="Q13513" s="268" t="n">
        <x:f>MIN(M13513,FARMER_HOURS)*FARMER_RATE+MAX(M13513-FARMER_HOURS,0)*TEMP_RATE</x:f>
        <x:v>244973.58201169936</x:v>
      </x:c>
      <x:c r="R13513" s="268" t="n">
        <x:f>O13513-P13513-Q13513-FIXED_COST</x:f>
        <x:v>-59757.58201169936</x:v>
      </x:c>
      <x:c r="S13513" s="139" t="str">
        <x:f>IF(AND(L13513&lt;=TOTAL_BED_CAP,N13513&lt;=TEMP_WORKER_CAP),"YES","NO")</x:f>
        <x:v>NO</x:v>
      </x:c>
      <x:c r="T13513" s="139" t="n">
        <x:f>IF(S13513="YES",R13513,-1E+99)</x:f>
        <x:v>-1e+99</x:v>
      </x:c>
    </x:row>
    <x:row r="13514">
      <x:c r="A13514" s="139"/>
      <x:c r="B13514" s="139"/>
      <x:c r="C13514" s="139"/>
      <x:c r="D13514" s="139"/>
      <x:c r="E13514" s="139"/>
      <x:c r="F13514" s="139"/>
      <x:c r="G13514" s="139"/>
      <x:c r="H13514" s="139"/>
      <x:c r="I13514" s="266" t="n">
        <x:f>INT((ROW()-ROW($I$46))/((CARROT_CAP+1)*(MESCLUN_CAP+1)))</x:f>
        <x:v>20</x:v>
      </x:c>
      <x:c r="J13514" s="266" t="n">
        <x:f>MOD(INT((ROW()-ROW($I$46))/(MESCLUN_CAP+1)),CARROT_CAP+1)</x:f>
        <x:v>14</x:v>
      </x:c>
      <x:c r="K13514" s="266" t="n">
        <x:f>MOD(ROW()-ROW($I$46),MESCLUN_CAP+1)</x:f>
        <x:v>14</x:v>
      </x:c>
      <x:c r="L13514" s="266" t="n">
        <x:f>SUM(I13514:K13514)</x:f>
        <x:v>48</x:v>
      </x:c>
      <x:c r="M13514" s="267" t="n">
        <x:f>I13514*TOMATO_HOURS*WEEKS*(1+TOMATO_DIM)^I13514+J13514*CARROT_HOURS*WEEKS*(1+CARROT_DIM)^J13514+K13514*MESCLUN_HOURS*WEEKS*(1+MESCLUN_DIM)^K13514</x:f>
        <x:v>13452.620405187545</x:v>
      </x:c>
      <x:c r="N13514" s="267" t="n">
        <x:f>MAX(M13514-FARMER_HOURS,0)/TEMP_HOURS_PER_WORKER</x:f>
        <x:v>8.842097503602462</x:v>
      </x:c>
      <x:c r="O13514" s="268" t="n">
        <x:f>I13514*TOMATO_PRICE+J13514*CARROT_PRICE+K13514*MESCLUN_PRICE</x:f>
        <x:v>243116</x:v>
      </x:c>
      <x:c r="P13514" s="268" t="n">
        <x:f>I13514*TOMATO_FERTILIZER+J13514*CARROT_FERTILIZER+K13514*MESCLUN_FERTILIZER</x:f>
        <x:v>36080</x:v>
      </x:c>
      <x:c r="Q13514" s="268" t="n">
        <x:f>MIN(M13514,FARMER_HOURS)*FARMER_RATE+MAX(M13514-FARMER_HOURS,0)*TEMP_RATE</x:f>
        <x:v>246052.43759006154</x:v>
      </x:c>
      <x:c r="R13514" s="268" t="n">
        <x:f>O13514-P13514-Q13514-FIXED_COST</x:f>
        <x:v>-59016.43759006154</x:v>
      </x:c>
      <x:c r="S13514" s="139" t="str">
        <x:f>IF(AND(L13514&lt;=TOTAL_BED_CAP,N13514&lt;=TEMP_WORKER_CAP),"YES","NO")</x:f>
        <x:v>NO</x:v>
      </x:c>
      <x:c r="T13514" s="139" t="n">
        <x:f>IF(S13514="YES",R13514,-1E+99)</x:f>
        <x:v>-1e+99</x:v>
      </x:c>
    </x:row>
    <x:row r="13515">
      <x:c r="A13515" s="139"/>
      <x:c r="B13515" s="139"/>
      <x:c r="C13515" s="139"/>
      <x:c r="D13515" s="139"/>
      <x:c r="E13515" s="139"/>
      <x:c r="F13515" s="139"/>
      <x:c r="G13515" s="139"/>
      <x:c r="H13515" s="139"/>
      <x:c r="I13515" s="266" t="n">
        <x:f>INT((ROW()-ROW($I$46))/((CARROT_CAP+1)*(MESCLUN_CAP+1)))</x:f>
        <x:v>20</x:v>
      </x:c>
      <x:c r="J13515" s="266" t="n">
        <x:f>MOD(INT((ROW()-ROW($I$46))/(MESCLUN_CAP+1)),CARROT_CAP+1)</x:f>
        <x:v>14</x:v>
      </x:c>
      <x:c r="K13515" s="266" t="n">
        <x:f>MOD(ROW()-ROW($I$46),MESCLUN_CAP+1)</x:f>
        <x:v>15</x:v>
      </x:c>
      <x:c r="L13515" s="266" t="n">
        <x:f>SUM(I13515:K13515)</x:f>
        <x:v>49</x:v>
      </x:c>
      <x:c r="M13515" s="267" t="n">
        <x:f>I13515*TOMATO_HOURS*WEEKS*(1+TOMATO_DIM)^I13515+J13515*CARROT_HOURS*WEEKS*(1+CARROT_DIM)^J13515+K13515*MESCLUN_HOURS*WEEKS*(1+MESCLUN_DIM)^K13515</x:f>
        <x:v>13516.208612063692</x:v>
      </x:c>
      <x:c r="N13515" s="267" t="n">
        <x:f>MAX(M13515-FARMER_HOURS,0)/TEMP_HOURS_PER_WORKER</x:f>
        <x:v>8.886255980599786</x:v>
      </x:c>
      <x:c r="O13515" s="268" t="n">
        <x:f>I13515*TOMATO_PRICE+J13515*CARROT_PRICE+K13515*MESCLUN_PRICE</x:f>
        <x:v>245816</x:v>
      </x:c>
      <x:c r="P13515" s="268" t="n">
        <x:f>I13515*TOMATO_FERTILIZER+J13515*CARROT_FERTILIZER+K13515*MESCLUN_FERTILIZER</x:f>
        <x:v>36960</x:v>
      </x:c>
      <x:c r="Q13515" s="268" t="n">
        <x:f>MIN(M13515,FARMER_HOURS)*FARMER_RATE+MAX(M13515-FARMER_HOURS,0)*TEMP_RATE</x:f>
        <x:v>247156.39951499464</x:v>
      </x:c>
      <x:c r="R13515" s="268" t="n">
        <x:f>O13515-P13515-Q13515-FIXED_COST</x:f>
        <x:v>-58300.39951499464</x:v>
      </x:c>
      <x:c r="S13515" s="139" t="str">
        <x:f>IF(AND(L13515&lt;=TOTAL_BED_CAP,N13515&lt;=TEMP_WORKER_CAP),"YES","NO")</x:f>
        <x:v>NO</x:v>
      </x:c>
      <x:c r="T13515" s="139" t="n">
        <x:f>IF(S13515="YES",R13515,-1E+99)</x:f>
        <x:v>-1e+99</x:v>
      </x:c>
    </x:row>
    <x:row r="13516">
      <x:c r="A13516" s="139"/>
      <x:c r="B13516" s="139"/>
      <x:c r="C13516" s="139"/>
      <x:c r="D13516" s="139"/>
      <x:c r="E13516" s="139"/>
      <x:c r="F13516" s="139"/>
      <x:c r="G13516" s="139"/>
      <x:c r="H13516" s="139"/>
      <x:c r="I13516" s="266" t="n">
        <x:f>INT((ROW()-ROW($I$46))/((CARROT_CAP+1)*(MESCLUN_CAP+1)))</x:f>
        <x:v>20</x:v>
      </x:c>
      <x:c r="J13516" s="266" t="n">
        <x:f>MOD(INT((ROW()-ROW($I$46))/(MESCLUN_CAP+1)),CARROT_CAP+1)</x:f>
        <x:v>14</x:v>
      </x:c>
      <x:c r="K13516" s="266" t="n">
        <x:f>MOD(ROW()-ROW($I$46),MESCLUN_CAP+1)</x:f>
        <x:v>16</x:v>
      </x:c>
      <x:c r="L13516" s="266" t="n">
        <x:f>SUM(I13516:K13516)</x:f>
        <x:v>50</x:v>
      </x:c>
      <x:c r="M13516" s="267" t="n">
        <x:f>I13516*TOMATO_HOURS*WEEKS*(1+TOMATO_DIM)^I13516+J13516*CARROT_HOURS*WEEKS*(1+CARROT_DIM)^J13516+K13516*MESCLUN_HOURS*WEEKS*(1+MESCLUN_DIM)^K13516</x:f>
        <x:v>13581.26938794118</x:v>
      </x:c>
      <x:c r="N13516" s="267" t="n">
        <x:f>MAX(M13516-FARMER_HOURS,0)/TEMP_HOURS_PER_WORKER</x:f>
        <x:v>8.931437074959153</x:v>
      </x:c>
      <x:c r="O13516" s="268" t="n">
        <x:f>I13516*TOMATO_PRICE+J13516*CARROT_PRICE+K13516*MESCLUN_PRICE</x:f>
        <x:v>248516</x:v>
      </x:c>
      <x:c r="P13516" s="268" t="n">
        <x:f>I13516*TOMATO_FERTILIZER+J13516*CARROT_FERTILIZER+K13516*MESCLUN_FERTILIZER</x:f>
        <x:v>37840</x:v>
      </x:c>
      <x:c r="Q13516" s="268" t="n">
        <x:f>MIN(M13516,FARMER_HOURS)*FARMER_RATE+MAX(M13516-FARMER_HOURS,0)*TEMP_RATE</x:f>
        <x:v>248285.9268739788</x:v>
      </x:c>
      <x:c r="R13516" s="268" t="n">
        <x:f>O13516-P13516-Q13516-FIXED_COST</x:f>
        <x:v>-57609.92687397881</x:v>
      </x:c>
      <x:c r="S13516" s="139" t="str">
        <x:f>IF(AND(L13516&lt;=TOTAL_BED_CAP,N13516&lt;=TEMP_WORKER_CAP),"YES","NO")</x:f>
        <x:v>NO</x:v>
      </x:c>
      <x:c r="T13516" s="139" t="n">
        <x:f>IF(S13516="YES",R13516,-1E+99)</x:f>
        <x:v>-1e+99</x:v>
      </x:c>
    </x:row>
    <x:row r="13517">
      <x:c r="A13517" s="139"/>
      <x:c r="B13517" s="139"/>
      <x:c r="C13517" s="139"/>
      <x:c r="D13517" s="139"/>
      <x:c r="E13517" s="139"/>
      <x:c r="F13517" s="139"/>
      <x:c r="G13517" s="139"/>
      <x:c r="H13517" s="139"/>
      <x:c r="I13517" s="266" t="n">
        <x:f>INT((ROW()-ROW($I$46))/((CARROT_CAP+1)*(MESCLUN_CAP+1)))</x:f>
        <x:v>20</x:v>
      </x:c>
      <x:c r="J13517" s="266" t="n">
        <x:f>MOD(INT((ROW()-ROW($I$46))/(MESCLUN_CAP+1)),CARROT_CAP+1)</x:f>
        <x:v>14</x:v>
      </x:c>
      <x:c r="K13517" s="266" t="n">
        <x:f>MOD(ROW()-ROW($I$46),MESCLUN_CAP+1)</x:f>
        <x:v>17</x:v>
      </x:c>
      <x:c r="L13517" s="266" t="n">
        <x:f>SUM(I13517:K13517)</x:f>
        <x:v>51</x:v>
      </x:c>
      <x:c r="M13517" s="267" t="n">
        <x:f>I13517*TOMATO_HOURS*WEEKS*(1+TOMATO_DIM)^I13517+J13517*CARROT_HOURS*WEEKS*(1+CARROT_DIM)^J13517+K13517*MESCLUN_HOURS*WEEKS*(1+MESCLUN_DIM)^K13517</x:f>
        <x:v>13647.82961138772</x:v>
      </x:c>
      <x:c r="N13517" s="267" t="n">
        <x:f>MAX(M13517-FARMER_HOURS,0)/TEMP_HOURS_PER_WORKER</x:f>
        <x:v>8.977659452352583</x:v>
      </x:c>
      <x:c r="O13517" s="268" t="n">
        <x:f>I13517*TOMATO_PRICE+J13517*CARROT_PRICE+K13517*MESCLUN_PRICE</x:f>
        <x:v>251216</x:v>
      </x:c>
      <x:c r="P13517" s="268" t="n">
        <x:f>I13517*TOMATO_FERTILIZER+J13517*CARROT_FERTILIZER+K13517*MESCLUN_FERTILIZER</x:f>
        <x:v>38720</x:v>
      </x:c>
      <x:c r="Q13517" s="268" t="n">
        <x:f>MIN(M13517,FARMER_HOURS)*FARMER_RATE+MAX(M13517-FARMER_HOURS,0)*TEMP_RATE</x:f>
        <x:v>249441.48630881458</x:v>
      </x:c>
      <x:c r="R13517" s="268" t="n">
        <x:f>O13517-P13517-Q13517-FIXED_COST</x:f>
        <x:v>-56945.48630881458</x:v>
      </x:c>
      <x:c r="S13517" s="139" t="str">
        <x:f>IF(AND(L13517&lt;=TOTAL_BED_CAP,N13517&lt;=TEMP_WORKER_CAP),"YES","NO")</x:f>
        <x:v>NO</x:v>
      </x:c>
      <x:c r="T13517" s="139" t="n">
        <x:f>IF(S13517="YES",R13517,-1E+99)</x:f>
        <x:v>-1e+99</x:v>
      </x:c>
    </x:row>
    <x:row r="13518">
      <x:c r="A13518" s="139"/>
      <x:c r="B13518" s="139"/>
      <x:c r="C13518" s="139"/>
      <x:c r="D13518" s="139"/>
      <x:c r="E13518" s="139"/>
      <x:c r="F13518" s="139"/>
      <x:c r="G13518" s="139"/>
      <x:c r="H13518" s="139"/>
      <x:c r="I13518" s="266" t="n">
        <x:f>INT((ROW()-ROW($I$46))/((CARROT_CAP+1)*(MESCLUN_CAP+1)))</x:f>
        <x:v>20</x:v>
      </x:c>
      <x:c r="J13518" s="266" t="n">
        <x:f>MOD(INT((ROW()-ROW($I$46))/(MESCLUN_CAP+1)),CARROT_CAP+1)</x:f>
        <x:v>14</x:v>
      </x:c>
      <x:c r="K13518" s="266" t="n">
        <x:f>MOD(ROW()-ROW($I$46),MESCLUN_CAP+1)</x:f>
        <x:v>18</x:v>
      </x:c>
      <x:c r="L13518" s="266" t="n">
        <x:f>SUM(I13518:K13518)</x:f>
        <x:v>52</x:v>
      </x:c>
      <x:c r="M13518" s="267" t="n">
        <x:f>I13518*TOMATO_HOURS*WEEKS*(1+TOMATO_DIM)^I13518+J13518*CARROT_HOURS*WEEKS*(1+CARROT_DIM)^J13518+K13518*MESCLUN_HOURS*WEEKS*(1+MESCLUN_DIM)^K13518</x:f>
        <x:v>13715.916602846308</x:v>
      </x:c>
      <x:c r="N13518" s="267" t="n">
        <x:f>MAX(M13518-FARMER_HOURS,0)/TEMP_HOURS_PER_WORKER</x:f>
        <x:v>9.024942085309936</x:v>
      </x:c>
      <x:c r="O13518" s="268" t="n">
        <x:f>I13518*TOMATO_PRICE+J13518*CARROT_PRICE+K13518*MESCLUN_PRICE</x:f>
        <x:v>253916</x:v>
      </x:c>
      <x:c r="P13518" s="268" t="n">
        <x:f>I13518*TOMATO_FERTILIZER+J13518*CARROT_FERTILIZER+K13518*MESCLUN_FERTILIZER</x:f>
        <x:v>39600</x:v>
      </x:c>
      <x:c r="Q13518" s="268" t="n">
        <x:f>MIN(M13518,FARMER_HOURS)*FARMER_RATE+MAX(M13518-FARMER_HOURS,0)*TEMP_RATE</x:f>
        <x:v>250623.5521327484</x:v>
      </x:c>
      <x:c r="R13518" s="268" t="n">
        <x:f>O13518-P13518-Q13518-FIXED_COST</x:f>
        <x:v>-56307.55213274839</x:v>
      </x:c>
      <x:c r="S13518" s="139" t="str">
        <x:f>IF(AND(L13518&lt;=TOTAL_BED_CAP,N13518&lt;=TEMP_WORKER_CAP),"YES","NO")</x:f>
        <x:v>NO</x:v>
      </x:c>
      <x:c r="T13518" s="139" t="n">
        <x:f>IF(S13518="YES",R13518,-1E+99)</x:f>
        <x:v>-1e+99</x:v>
      </x:c>
    </x:row>
    <x:row r="13519">
      <x:c r="A13519" s="139"/>
      <x:c r="B13519" s="139"/>
      <x:c r="C13519" s="139"/>
      <x:c r="D13519" s="139"/>
      <x:c r="E13519" s="139"/>
      <x:c r="F13519" s="139"/>
      <x:c r="G13519" s="139"/>
      <x:c r="H13519" s="139"/>
      <x:c r="I13519" s="266" t="n">
        <x:f>INT((ROW()-ROW($I$46))/((CARROT_CAP+1)*(MESCLUN_CAP+1)))</x:f>
        <x:v>20</x:v>
      </x:c>
      <x:c r="J13519" s="266" t="n">
        <x:f>MOD(INT((ROW()-ROW($I$46))/(MESCLUN_CAP+1)),CARROT_CAP+1)</x:f>
        <x:v>14</x:v>
      </x:c>
      <x:c r="K13519" s="266" t="n">
        <x:f>MOD(ROW()-ROW($I$46),MESCLUN_CAP+1)</x:f>
        <x:v>19</x:v>
      </x:c>
      <x:c r="L13519" s="266" t="n">
        <x:f>SUM(I13519:K13519)</x:f>
        <x:v>53</x:v>
      </x:c>
      <x:c r="M13519" s="267" t="n">
        <x:f>I13519*TOMATO_HOURS*WEEKS*(1+TOMATO_DIM)^I13519+J13519*CARROT_HOURS*WEEKS*(1+CARROT_DIM)^J13519+K13519*MESCLUN_HOURS*WEEKS*(1+MESCLUN_DIM)^K13519</x:f>
        <x:v>13785.55813148233</x:v>
      </x:c>
      <x:c r="N13519" s="267" t="n">
        <x:f>MAX(M13519-FARMER_HOURS,0)/TEMP_HOURS_PER_WORKER</x:f>
        <x:v>9.07330425797384</x:v>
      </x:c>
      <x:c r="O13519" s="268" t="n">
        <x:f>I13519*TOMATO_PRICE+J13519*CARROT_PRICE+K13519*MESCLUN_PRICE</x:f>
        <x:v>256616</x:v>
      </x:c>
      <x:c r="P13519" s="268" t="n">
        <x:f>I13519*TOMATO_FERTILIZER+J13519*CARROT_FERTILIZER+K13519*MESCLUN_FERTILIZER</x:f>
        <x:v>40480</x:v>
      </x:c>
      <x:c r="Q13519" s="268" t="n">
        <x:f>MIN(M13519,FARMER_HOURS)*FARMER_RATE+MAX(M13519-FARMER_HOURS,0)*TEMP_RATE</x:f>
        <x:v>251832.606449346</x:v>
      </x:c>
      <x:c r="R13519" s="268" t="n">
        <x:f>O13519-P13519-Q13519-FIXED_COST</x:f>
        <x:v>-55696.606449346</x:v>
      </x:c>
      <x:c r="S13519" s="139" t="str">
        <x:f>IF(AND(L13519&lt;=TOTAL_BED_CAP,N13519&lt;=TEMP_WORKER_CAP),"YES","NO")</x:f>
        <x:v>NO</x:v>
      </x:c>
      <x:c r="T13519" s="139" t="n">
        <x:f>IF(S13519="YES",R13519,-1E+99)</x:f>
        <x:v>-1e+99</x:v>
      </x:c>
    </x:row>
    <x:row r="13520">
      <x:c r="A13520" s="139"/>
      <x:c r="B13520" s="139"/>
      <x:c r="C13520" s="139"/>
      <x:c r="D13520" s="139"/>
      <x:c r="E13520" s="139"/>
      <x:c r="F13520" s="139"/>
      <x:c r="G13520" s="139"/>
      <x:c r="H13520" s="139"/>
      <x:c r="I13520" s="266" t="n">
        <x:f>INT((ROW()-ROW($I$46))/((CARROT_CAP+1)*(MESCLUN_CAP+1)))</x:f>
        <x:v>20</x:v>
      </x:c>
      <x:c r="J13520" s="266" t="n">
        <x:f>MOD(INT((ROW()-ROW($I$46))/(MESCLUN_CAP+1)),CARROT_CAP+1)</x:f>
        <x:v>14</x:v>
      </x:c>
      <x:c r="K13520" s="266" t="n">
        <x:f>MOD(ROW()-ROW($I$46),MESCLUN_CAP+1)</x:f>
        <x:v>20</x:v>
      </x:c>
      <x:c r="L13520" s="266" t="n">
        <x:f>SUM(I13520:K13520)</x:f>
        <x:v>54</x:v>
      </x:c>
      <x:c r="M13520" s="267" t="n">
        <x:f>I13520*TOMATO_HOURS*WEEKS*(1+TOMATO_DIM)^I13520+J13520*CARROT_HOURS*WEEKS*(1+CARROT_DIM)^J13520+K13520*MESCLUN_HOURS*WEEKS*(1+MESCLUN_DIM)^K13520</x:f>
        <x:v>13856.782422132806</x:v>
      </x:c>
      <x:c r="N13520" s="267" t="n">
        <x:f>MAX(M13520-FARMER_HOURS,0)/TEMP_HOURS_PER_WORKER</x:f>
        <x:v>9.12276557092556</x:v>
      </x:c>
      <x:c r="O13520" s="268" t="n">
        <x:f>I13520*TOMATO_PRICE+J13520*CARROT_PRICE+K13520*MESCLUN_PRICE</x:f>
        <x:v>259316</x:v>
      </x:c>
      <x:c r="P13520" s="268" t="n">
        <x:f>I13520*TOMATO_FERTILIZER+J13520*CARROT_FERTILIZER+K13520*MESCLUN_FERTILIZER</x:f>
        <x:v>41360</x:v>
      </x:c>
      <x:c r="Q13520" s="268" t="n">
        <x:f>MIN(M13520,FARMER_HOURS)*FARMER_RATE+MAX(M13520-FARMER_HOURS,0)*TEMP_RATE</x:f>
        <x:v>253069.139273139</x:v>
      </x:c>
      <x:c r="R13520" s="268" t="n">
        <x:f>O13520-P13520-Q13520-FIXED_COST</x:f>
        <x:v>-55113.13927313901</x:v>
      </x:c>
      <x:c r="S13520" s="139" t="str">
        <x:f>IF(AND(L13520&lt;=TOTAL_BED_CAP,N13520&lt;=TEMP_WORKER_CAP),"YES","NO")</x:f>
        <x:v>NO</x:v>
      </x:c>
      <x:c r="T13520" s="139" t="n">
        <x:f>IF(S13520="YES",R13520,-1E+99)</x:f>
        <x:v>-1e+99</x:v>
      </x:c>
    </x:row>
    <x:row r="13521">
      <x:c r="A13521" s="139"/>
      <x:c r="B13521" s="139"/>
      <x:c r="C13521" s="139"/>
      <x:c r="D13521" s="139"/>
      <x:c r="E13521" s="139"/>
      <x:c r="F13521" s="139"/>
      <x:c r="G13521" s="139"/>
      <x:c r="H13521" s="139"/>
      <x:c r="I13521" s="266" t="n">
        <x:f>INT((ROW()-ROW($I$46))/((CARROT_CAP+1)*(MESCLUN_CAP+1)))</x:f>
        <x:v>20</x:v>
      </x:c>
      <x:c r="J13521" s="266" t="n">
        <x:f>MOD(INT((ROW()-ROW($I$46))/(MESCLUN_CAP+1)),CARROT_CAP+1)</x:f>
        <x:v>14</x:v>
      </x:c>
      <x:c r="K13521" s="266" t="n">
        <x:f>MOD(ROW()-ROW($I$46),MESCLUN_CAP+1)</x:f>
        <x:v>21</x:v>
      </x:c>
      <x:c r="L13521" s="266" t="n">
        <x:f>SUM(I13521:K13521)</x:f>
        <x:v>55</x:v>
      </x:c>
      <x:c r="M13521" s="267" t="n">
        <x:f>I13521*TOMATO_HOURS*WEEKS*(1+TOMATO_DIM)^I13521+J13521*CARROT_HOURS*WEEKS*(1+CARROT_DIM)^J13521+K13521*MESCLUN_HOURS*WEEKS*(1+MESCLUN_DIM)^K13521</x:f>
        <x:v>13929.618162359251</x:v>
      </x:c>
      <x:c r="N13521" s="267" t="n">
        <x:f>MAX(M13521-FARMER_HOURS,0)/TEMP_HOURS_PER_WORKER</x:f>
        <x:v>9.173345946082813</x:v>
      </x:c>
      <x:c r="O13521" s="268" t="n">
        <x:f>I13521*TOMATO_PRICE+J13521*CARROT_PRICE+K13521*MESCLUN_PRICE</x:f>
        <x:v>262016</x:v>
      </x:c>
      <x:c r="P13521" s="268" t="n">
        <x:f>I13521*TOMATO_FERTILIZER+J13521*CARROT_FERTILIZER+K13521*MESCLUN_FERTILIZER</x:f>
        <x:v>42240</x:v>
      </x:c>
      <x:c r="Q13521" s="268" t="n">
        <x:f>MIN(M13521,FARMER_HOURS)*FARMER_RATE+MAX(M13521-FARMER_HOURS,0)*TEMP_RATE</x:f>
        <x:v>254333.64865207032</x:v>
      </x:c>
      <x:c r="R13521" s="268" t="n">
        <x:f>O13521-P13521-Q13521-FIXED_COST</x:f>
        <x:v>-54557.64865207032</x:v>
      </x:c>
      <x:c r="S13521" s="139" t="str">
        <x:f>IF(AND(L13521&lt;=TOTAL_BED_CAP,N13521&lt;=TEMP_WORKER_CAP),"YES","NO")</x:f>
        <x:v>NO</x:v>
      </x:c>
      <x:c r="T13521" s="139" t="n">
        <x:f>IF(S13521="YES",R13521,-1E+99)</x:f>
        <x:v>-1e+99</x:v>
      </x:c>
    </x:row>
    <x:row r="13522">
      <x:c r="A13522" s="139"/>
      <x:c r="B13522" s="139"/>
      <x:c r="C13522" s="139"/>
      <x:c r="D13522" s="139"/>
      <x:c r="E13522" s="139"/>
      <x:c r="F13522" s="139"/>
      <x:c r="G13522" s="139"/>
      <x:c r="H13522" s="139"/>
      <x:c r="I13522" s="266" t="n">
        <x:f>INT((ROW()-ROW($I$46))/((CARROT_CAP+1)*(MESCLUN_CAP+1)))</x:f>
        <x:v>20</x:v>
      </x:c>
      <x:c r="J13522" s="266" t="n">
        <x:f>MOD(INT((ROW()-ROW($I$46))/(MESCLUN_CAP+1)),CARROT_CAP+1)</x:f>
        <x:v>14</x:v>
      </x:c>
      <x:c r="K13522" s="266" t="n">
        <x:f>MOD(ROW()-ROW($I$46),MESCLUN_CAP+1)</x:f>
        <x:v>22</x:v>
      </x:c>
      <x:c r="L13522" s="266" t="n">
        <x:f>SUM(I13522:K13522)</x:f>
        <x:v>56</x:v>
      </x:c>
      <x:c r="M13522" s="267" t="n">
        <x:f>I13522*TOMATO_HOURS*WEEKS*(1+TOMATO_DIM)^I13522+J13522*CARROT_HOURS*WEEKS*(1+CARROT_DIM)^J13522+K13522*MESCLUN_HOURS*WEEKS*(1+MESCLUN_DIM)^K13522</x:f>
        <x:v>14004.094509605646</x:v>
      </x:c>
      <x:c r="N13522" s="267" t="n">
        <x:f>MAX(M13522-FARMER_HOURS,0)/TEMP_HOURS_PER_WORKER</x:f>
        <x:v>9.225065631670587</x:v>
      </x:c>
      <x:c r="O13522" s="268" t="n">
        <x:f>I13522*TOMATO_PRICE+J13522*CARROT_PRICE+K13522*MESCLUN_PRICE</x:f>
        <x:v>264716</x:v>
      </x:c>
      <x:c r="P13522" s="268" t="n">
        <x:f>I13522*TOMATO_FERTILIZER+J13522*CARROT_FERTILIZER+K13522*MESCLUN_FERTILIZER</x:f>
        <x:v>43120</x:v>
      </x:c>
      <x:c r="Q13522" s="268" t="n">
        <x:f>MIN(M13522,FARMER_HOURS)*FARMER_RATE+MAX(M13522-FARMER_HOURS,0)*TEMP_RATE</x:f>
        <x:v>255626.6407917647</x:v>
      </x:c>
      <x:c r="R13522" s="268" t="n">
        <x:f>O13522-P13522-Q13522-FIXED_COST</x:f>
        <x:v>-54030.64079176469</x:v>
      </x:c>
      <x:c r="S13522" s="139" t="str">
        <x:f>IF(AND(L13522&lt;=TOTAL_BED_CAP,N13522&lt;=TEMP_WORKER_CAP),"YES","NO")</x:f>
        <x:v>NO</x:v>
      </x:c>
      <x:c r="T13522" s="139" t="n">
        <x:f>IF(S13522="YES",R13522,-1E+99)</x:f>
        <x:v>-1e+99</x:v>
      </x:c>
    </x:row>
    <x:row r="13523">
      <x:c r="A13523" s="139"/>
      <x:c r="B13523" s="139"/>
      <x:c r="C13523" s="139"/>
      <x:c r="D13523" s="139"/>
      <x:c r="E13523" s="139"/>
      <x:c r="F13523" s="139"/>
      <x:c r="G13523" s="139"/>
      <x:c r="H13523" s="139"/>
      <x:c r="I13523" s="266" t="n">
        <x:f>INT((ROW()-ROW($I$46))/((CARROT_CAP+1)*(MESCLUN_CAP+1)))</x:f>
        <x:v>20</x:v>
      </x:c>
      <x:c r="J13523" s="266" t="n">
        <x:f>MOD(INT((ROW()-ROW($I$46))/(MESCLUN_CAP+1)),CARROT_CAP+1)</x:f>
        <x:v>14</x:v>
      </x:c>
      <x:c r="K13523" s="266" t="n">
        <x:f>MOD(ROW()-ROW($I$46),MESCLUN_CAP+1)</x:f>
        <x:v>23</x:v>
      </x:c>
      <x:c r="L13523" s="266" t="n">
        <x:f>SUM(I13523:K13523)</x:f>
        <x:v>57</x:v>
      </x:c>
      <x:c r="M13523" s="267" t="n">
        <x:f>I13523*TOMATO_HOURS*WEEKS*(1+TOMATO_DIM)^I13523+J13523*CARROT_HOURS*WEEKS*(1+CARROT_DIM)^J13523+K13523*MESCLUN_HOURS*WEEKS*(1+MESCLUN_DIM)^K13523</x:f>
        <x:v>14080.241098463082</x:v>
      </x:c>
      <x:c r="N13523" s="267" t="n">
        <x:f>MAX(M13523-FARMER_HOURS,0)/TEMP_HOURS_PER_WORKER</x:f>
        <x:v>9.27794520726603</x:v>
      </x:c>
      <x:c r="O13523" s="268" t="n">
        <x:f>I13523*TOMATO_PRICE+J13523*CARROT_PRICE+K13523*MESCLUN_PRICE</x:f>
        <x:v>267416</x:v>
      </x:c>
      <x:c r="P13523" s="268" t="n">
        <x:f>I13523*TOMATO_FERTILIZER+J13523*CARROT_FERTILIZER+K13523*MESCLUN_FERTILIZER</x:f>
        <x:v>44000</x:v>
      </x:c>
      <x:c r="Q13523" s="268" t="n">
        <x:f>MIN(M13523,FARMER_HOURS)*FARMER_RATE+MAX(M13523-FARMER_HOURS,0)*TEMP_RATE</x:f>
        <x:v>256948.63018165072</x:v>
      </x:c>
      <x:c r="R13523" s="268" t="n">
        <x:f>O13523-P13523-Q13523-FIXED_COST</x:f>
        <x:v>-53532.63018165072</x:v>
      </x:c>
      <x:c r="S13523" s="139" t="str">
        <x:f>IF(AND(L13523&lt;=TOTAL_BED_CAP,N13523&lt;=TEMP_WORKER_CAP),"YES","NO")</x:f>
        <x:v>NO</x:v>
      </x:c>
      <x:c r="T13523" s="139" t="n">
        <x:f>IF(S13523="YES",R13523,-1E+99)</x:f>
        <x:v>-1e+99</x:v>
      </x:c>
    </x:row>
    <x:row r="13524">
      <x:c r="A13524" s="139"/>
      <x:c r="B13524" s="139"/>
      <x:c r="C13524" s="139"/>
      <x:c r="D13524" s="139"/>
      <x:c r="E13524" s="139"/>
      <x:c r="F13524" s="139"/>
      <x:c r="G13524" s="139"/>
      <x:c r="H13524" s="139"/>
      <x:c r="I13524" s="266" t="n">
        <x:f>INT((ROW()-ROW($I$46))/((CARROT_CAP+1)*(MESCLUN_CAP+1)))</x:f>
        <x:v>20</x:v>
      </x:c>
      <x:c r="J13524" s="266" t="n">
        <x:f>MOD(INT((ROW()-ROW($I$46))/(MESCLUN_CAP+1)),CARROT_CAP+1)</x:f>
        <x:v>14</x:v>
      </x:c>
      <x:c r="K13524" s="266" t="n">
        <x:f>MOD(ROW()-ROW($I$46),MESCLUN_CAP+1)</x:f>
        <x:v>24</x:v>
      </x:c>
      <x:c r="L13524" s="266" t="n">
        <x:f>SUM(I13524:K13524)</x:f>
        <x:v>58</x:v>
      </x:c>
      <x:c r="M13524" s="267" t="n">
        <x:f>I13524*TOMATO_HOURS*WEEKS*(1+TOMATO_DIM)^I13524+J13524*CARROT_HOURS*WEEKS*(1+CARROT_DIM)^J13524+K13524*MESCLUN_HOURS*WEEKS*(1+MESCLUN_DIM)^K13524</x:f>
        <x:v>14158.088048042579</x:v>
      </x:c>
      <x:c r="N13524" s="267" t="n">
        <x:f>MAX(M13524-FARMER_HOURS,0)/TEMP_HOURS_PER_WORKER</x:f>
        <x:v>9.332005588918458</x:v>
      </x:c>
      <x:c r="O13524" s="268" t="n">
        <x:f>I13524*TOMATO_PRICE+J13524*CARROT_PRICE+K13524*MESCLUN_PRICE</x:f>
        <x:v>270116</x:v>
      </x:c>
      <x:c r="P13524" s="268" t="n">
        <x:f>I13524*TOMATO_FERTILIZER+J13524*CARROT_FERTILIZER+K13524*MESCLUN_FERTILIZER</x:f>
        <x:v>44880</x:v>
      </x:c>
      <x:c r="Q13524" s="268" t="n">
        <x:f>MIN(M13524,FARMER_HOURS)*FARMER_RATE+MAX(M13524-FARMER_HOURS,0)*TEMP_RATE</x:f>
        <x:v>258300.13972296144</x:v>
      </x:c>
      <x:c r="R13524" s="268" t="n">
        <x:f>O13524-P13524-Q13524-FIXED_COST</x:f>
        <x:v>-53064.13972296144</x:v>
      </x:c>
      <x:c r="S13524" s="139" t="str">
        <x:f>IF(AND(L13524&lt;=TOTAL_BED_CAP,N13524&lt;=TEMP_WORKER_CAP),"YES","NO")</x:f>
        <x:v>NO</x:v>
      </x:c>
      <x:c r="T13524" s="139" t="n">
        <x:f>IF(S13524="YES",R13524,-1E+99)</x:f>
        <x:v>-1e+99</x:v>
      </x:c>
    </x:row>
    <x:row r="13525">
      <x:c r="A13525" s="139"/>
      <x:c r="B13525" s="139"/>
      <x:c r="C13525" s="139"/>
      <x:c r="D13525" s="139"/>
      <x:c r="E13525" s="139"/>
      <x:c r="F13525" s="139"/>
      <x:c r="G13525" s="139"/>
      <x:c r="H13525" s="139"/>
      <x:c r="I13525" s="266" t="n">
        <x:f>INT((ROW()-ROW($I$46))/((CARROT_CAP+1)*(MESCLUN_CAP+1)))</x:f>
        <x:v>20</x:v>
      </x:c>
      <x:c r="J13525" s="266" t="n">
        <x:f>MOD(INT((ROW()-ROW($I$46))/(MESCLUN_CAP+1)),CARROT_CAP+1)</x:f>
        <x:v>14</x:v>
      </x:c>
      <x:c r="K13525" s="266" t="n">
        <x:f>MOD(ROW()-ROW($I$46),MESCLUN_CAP+1)</x:f>
        <x:v>25</x:v>
      </x:c>
      <x:c r="L13525" s="266" t="n">
        <x:f>SUM(I13525:K13525)</x:f>
        <x:v>59</x:v>
      </x:c>
      <x:c r="M13525" s="267" t="n">
        <x:f>I13525*TOMATO_HOURS*WEEKS*(1+TOMATO_DIM)^I13525+J13525*CARROT_HOURS*WEEKS*(1+CARROT_DIM)^J13525+K13525*MESCLUN_HOURS*WEEKS*(1+MESCLUN_DIM)^K13525</x:f>
        <x:v>14237.665969457676</x:v>
      </x:c>
      <x:c r="N13525" s="267" t="n">
        <x:f>MAX(M13525-FARMER_HOURS,0)/TEMP_HOURS_PER_WORKER</x:f>
        <x:v>9.387268034345608</x:v>
      </x:c>
      <x:c r="O13525" s="268" t="n">
        <x:f>I13525*TOMATO_PRICE+J13525*CARROT_PRICE+K13525*MESCLUN_PRICE</x:f>
        <x:v>272816</x:v>
      </x:c>
      <x:c r="P13525" s="268" t="n">
        <x:f>I13525*TOMATO_FERTILIZER+J13525*CARROT_FERTILIZER+K13525*MESCLUN_FERTILIZER</x:f>
        <x:v>45760</x:v>
      </x:c>
      <x:c r="Q13525" s="268" t="n">
        <x:f>MIN(M13525,FARMER_HOURS)*FARMER_RATE+MAX(M13525-FARMER_HOURS,0)*TEMP_RATE</x:f>
        <x:v>259681.7008586402</x:v>
      </x:c>
      <x:c r="R13525" s="268" t="n">
        <x:f>O13525-P13525-Q13525-FIXED_COST</x:f>
        <x:v>-52625.70085864019</x:v>
      </x:c>
      <x:c r="S13525" s="139" t="str">
        <x:f>IF(AND(L13525&lt;=TOTAL_BED_CAP,N13525&lt;=TEMP_WORKER_CAP),"YES","NO")</x:f>
        <x:v>NO</x:v>
      </x:c>
      <x:c r="T13525" s="139" t="n">
        <x:f>IF(S13525="YES",R13525,-1E+99)</x:f>
        <x:v>-1e+99</x:v>
      </x:c>
    </x:row>
    <x:row r="13526">
      <x:c r="A13526" s="139"/>
      <x:c r="B13526" s="139"/>
      <x:c r="C13526" s="139"/>
      <x:c r="D13526" s="139"/>
      <x:c r="E13526" s="139"/>
      <x:c r="F13526" s="139"/>
      <x:c r="G13526" s="139"/>
      <x:c r="H13526" s="139"/>
      <x:c r="I13526" s="266" t="n">
        <x:f>INT((ROW()-ROW($I$46))/((CARROT_CAP+1)*(MESCLUN_CAP+1)))</x:f>
        <x:v>20</x:v>
      </x:c>
      <x:c r="J13526" s="266" t="n">
        <x:f>MOD(INT((ROW()-ROW($I$46))/(MESCLUN_CAP+1)),CARROT_CAP+1)</x:f>
        <x:v>14</x:v>
      </x:c>
      <x:c r="K13526" s="266" t="n">
        <x:f>MOD(ROW()-ROW($I$46),MESCLUN_CAP+1)</x:f>
        <x:v>26</x:v>
      </x:c>
      <x:c r="L13526" s="266" t="n">
        <x:f>SUM(I13526:K13526)</x:f>
        <x:v>60</x:v>
      </x:c>
      <x:c r="M13526" s="267" t="n">
        <x:f>I13526*TOMATO_HOURS*WEEKS*(1+TOMATO_DIM)^I13526+J13526*CARROT_HOURS*WEEKS*(1+CARROT_DIM)^J13526+K13526*MESCLUN_HOURS*WEEKS*(1+MESCLUN_DIM)^K13526</x:f>
        <x:v>14319.005973418394</x:v>
      </x:c>
      <x:c r="N13526" s="267" t="n">
        <x:f>MAX(M13526-FARMER_HOURS,0)/TEMP_HOURS_PER_WORKER</x:f>
        <x:v>9.443754148207217</x:v>
      </x:c>
      <x:c r="O13526" s="268" t="n">
        <x:f>I13526*TOMATO_PRICE+J13526*CARROT_PRICE+K13526*MESCLUN_PRICE</x:f>
        <x:v>275516</x:v>
      </x:c>
      <x:c r="P13526" s="268" t="n">
        <x:f>I13526*TOMATO_FERTILIZER+J13526*CARROT_FERTILIZER+K13526*MESCLUN_FERTILIZER</x:f>
        <x:v>46640</x:v>
      </x:c>
      <x:c r="Q13526" s="268" t="n">
        <x:f>MIN(M13526,FARMER_HOURS)*FARMER_RATE+MAX(M13526-FARMER_HOURS,0)*TEMP_RATE</x:f>
        <x:v>261093.85370518046</x:v>
      </x:c>
      <x:c r="R13526" s="268" t="n">
        <x:f>O13526-P13526-Q13526-FIXED_COST</x:f>
        <x:v>-52217.85370518046</x:v>
      </x:c>
      <x:c r="S13526" s="139" t="str">
        <x:f>IF(AND(L13526&lt;=TOTAL_BED_CAP,N13526&lt;=TEMP_WORKER_CAP),"YES","NO")</x:f>
        <x:v>NO</x:v>
      </x:c>
      <x:c r="T13526" s="139" t="n">
        <x:f>IF(S13526="YES",R13526,-1E+99)</x:f>
        <x:v>-1e+99</x:v>
      </x:c>
    </x:row>
    <x:row r="13527">
      <x:c r="A13527" s="139"/>
      <x:c r="B13527" s="139"/>
      <x:c r="C13527" s="139"/>
      <x:c r="D13527" s="139"/>
      <x:c r="E13527" s="139"/>
      <x:c r="F13527" s="139"/>
      <x:c r="G13527" s="139"/>
      <x:c r="H13527" s="139"/>
      <x:c r="I13527" s="266" t="n">
        <x:f>INT((ROW()-ROW($I$46))/((CARROT_CAP+1)*(MESCLUN_CAP+1)))</x:f>
        <x:v>20</x:v>
      </x:c>
      <x:c r="J13527" s="266" t="n">
        <x:f>MOD(INT((ROW()-ROW($I$46))/(MESCLUN_CAP+1)),CARROT_CAP+1)</x:f>
        <x:v>14</x:v>
      </x:c>
      <x:c r="K13527" s="266" t="n">
        <x:f>MOD(ROW()-ROW($I$46),MESCLUN_CAP+1)</x:f>
        <x:v>27</x:v>
      </x:c>
      <x:c r="L13527" s="266" t="n">
        <x:f>SUM(I13527:K13527)</x:f>
        <x:v>61</x:v>
      </x:c>
      <x:c r="M13527" s="267" t="n">
        <x:f>I13527*TOMATO_HOURS*WEEKS*(1+TOMATO_DIM)^I13527+J13527*CARROT_HOURS*WEEKS*(1+CARROT_DIM)^J13527+K13527*MESCLUN_HOURS*WEEKS*(1+MESCLUN_DIM)^K13527</x:f>
        <x:v>14402.13967793815</x:v>
      </x:c>
      <x:c r="N13527" s="267" t="n">
        <x:f>MAX(M13527-FARMER_HOURS,0)/TEMP_HOURS_PER_WORKER</x:f>
        <x:v>9.501485887457049</x:v>
      </x:c>
      <x:c r="O13527" s="268" t="n">
        <x:f>I13527*TOMATO_PRICE+J13527*CARROT_PRICE+K13527*MESCLUN_PRICE</x:f>
        <x:v>278216</x:v>
      </x:c>
      <x:c r="P13527" s="268" t="n">
        <x:f>I13527*TOMATO_FERTILIZER+J13527*CARROT_FERTILIZER+K13527*MESCLUN_FERTILIZER</x:f>
        <x:v>47520</x:v>
      </x:c>
      <x:c r="Q13527" s="268" t="n">
        <x:f>MIN(M13527,FARMER_HOURS)*FARMER_RATE+MAX(M13527-FARMER_HOURS,0)*TEMP_RATE</x:f>
        <x:v>262537.1471864262</x:v>
      </x:c>
      <x:c r="R13527" s="268" t="n">
        <x:f>O13527-P13527-Q13527-FIXED_COST</x:f>
        <x:v>-51841.14718642621</x:v>
      </x:c>
      <x:c r="S13527" s="139" t="str">
        <x:f>IF(AND(L13527&lt;=TOTAL_BED_CAP,N13527&lt;=TEMP_WORKER_CAP),"YES","NO")</x:f>
        <x:v>NO</x:v>
      </x:c>
      <x:c r="T13527" s="139" t="n">
        <x:f>IF(S13527="YES",R13527,-1E+99)</x:f>
        <x:v>-1e+99</x:v>
      </x:c>
    </x:row>
    <x:row r="13528">
      <x:c r="A13528" s="139"/>
      <x:c r="B13528" s="139"/>
      <x:c r="C13528" s="139"/>
      <x:c r="D13528" s="139"/>
      <x:c r="E13528" s="139"/>
      <x:c r="F13528" s="139"/>
      <x:c r="G13528" s="139"/>
      <x:c r="H13528" s="139"/>
      <x:c r="I13528" s="266" t="n">
        <x:f>INT((ROW()-ROW($I$46))/((CARROT_CAP+1)*(MESCLUN_CAP+1)))</x:f>
        <x:v>20</x:v>
      </x:c>
      <x:c r="J13528" s="266" t="n">
        <x:f>MOD(INT((ROW()-ROW($I$46))/(MESCLUN_CAP+1)),CARROT_CAP+1)</x:f>
        <x:v>14</x:v>
      </x:c>
      <x:c r="K13528" s="266" t="n">
        <x:f>MOD(ROW()-ROW($I$46),MESCLUN_CAP+1)</x:f>
        <x:v>28</x:v>
      </x:c>
      <x:c r="L13528" s="266" t="n">
        <x:f>SUM(I13528:K13528)</x:f>
        <x:v>62</x:v>
      </x:c>
      <x:c r="M13528" s="267" t="n">
        <x:f>I13528*TOMATO_HOURS*WEEKS*(1+TOMATO_DIM)^I13528+J13528*CARROT_HOURS*WEEKS*(1+CARROT_DIM)^J13528+K13528*MESCLUN_HOURS*WEEKS*(1+MESCLUN_DIM)^K13528</x:f>
        <x:v>14487.099216155304</x:v>
      </x:c>
      <x:c r="N13528" s="267" t="n">
        <x:f>MAX(M13528-FARMER_HOURS,0)/TEMP_HOURS_PER_WORKER</x:f>
        <x:v>9.560485566774517</x:v>
      </x:c>
      <x:c r="O13528" s="268" t="n">
        <x:f>I13528*TOMATO_PRICE+J13528*CARROT_PRICE+K13528*MESCLUN_PRICE</x:f>
        <x:v>280916</x:v>
      </x:c>
      <x:c r="P13528" s="268" t="n">
        <x:f>I13528*TOMATO_FERTILIZER+J13528*CARROT_FERTILIZER+K13528*MESCLUN_FERTILIZER</x:f>
        <x:v>48400</x:v>
      </x:c>
      <x:c r="Q13528" s="268" t="n">
        <x:f>MIN(M13528,FARMER_HOURS)*FARMER_RATE+MAX(M13528-FARMER_HOURS,0)*TEMP_RATE</x:f>
        <x:v>264012.1391693629</x:v>
      </x:c>
      <x:c r="R13528" s="268" t="n">
        <x:f>O13528-P13528-Q13528-FIXED_COST</x:f>
        <x:v>-51496.1391693629</x:v>
      </x:c>
      <x:c r="S13528" s="139" t="str">
        <x:f>IF(AND(L13528&lt;=TOTAL_BED_CAP,N13528&lt;=TEMP_WORKER_CAP),"YES","NO")</x:f>
        <x:v>NO</x:v>
      </x:c>
      <x:c r="T13528" s="139" t="n">
        <x:f>IF(S13528="YES",R13528,-1E+99)</x:f>
        <x:v>-1e+99</x:v>
      </x:c>
    </x:row>
    <x:row r="13529">
      <x:c r="A13529" s="139"/>
      <x:c r="B13529" s="139"/>
      <x:c r="C13529" s="139"/>
      <x:c r="D13529" s="139"/>
      <x:c r="E13529" s="139"/>
      <x:c r="F13529" s="139"/>
      <x:c r="G13529" s="139"/>
      <x:c r="H13529" s="139"/>
      <x:c r="I13529" s="266" t="n">
        <x:f>INT((ROW()-ROW($I$46))/((CARROT_CAP+1)*(MESCLUN_CAP+1)))</x:f>
        <x:v>20</x:v>
      </x:c>
      <x:c r="J13529" s="266" t="n">
        <x:f>MOD(INT((ROW()-ROW($I$46))/(MESCLUN_CAP+1)),CARROT_CAP+1)</x:f>
        <x:v>14</x:v>
      </x:c>
      <x:c r="K13529" s="266" t="n">
        <x:f>MOD(ROW()-ROW($I$46),MESCLUN_CAP+1)</x:f>
        <x:v>29</x:v>
      </x:c>
      <x:c r="L13529" s="266" t="n">
        <x:f>SUM(I13529:K13529)</x:f>
        <x:v>63</x:v>
      </x:c>
      <x:c r="M13529" s="267" t="n">
        <x:f>I13529*TOMATO_HOURS*WEEKS*(1+TOMATO_DIM)^I13529+J13529*CARROT_HOURS*WEEKS*(1+CARROT_DIM)^J13529+K13529*MESCLUN_HOURS*WEEKS*(1+MESCLUN_DIM)^K13529</x:f>
        <x:v>14573.917244270957</x:v>
      </x:c>
      <x:c r="N13529" s="267" t="n">
        <x:f>MAX(M13529-FARMER_HOURS,0)/TEMP_HOURS_PER_WORKER</x:f>
        <x:v>9.620775864077054</x:v>
      </x:c>
      <x:c r="O13529" s="268" t="n">
        <x:f>I13529*TOMATO_PRICE+J13529*CARROT_PRICE+K13529*MESCLUN_PRICE</x:f>
        <x:v>283616</x:v>
      </x:c>
      <x:c r="P13529" s="268" t="n">
        <x:f>I13529*TOMATO_FERTILIZER+J13529*CARROT_FERTILIZER+K13529*MESCLUN_FERTILIZER</x:f>
        <x:v>49280</x:v>
      </x:c>
      <x:c r="Q13529" s="268" t="n">
        <x:f>MIN(M13529,FARMER_HOURS)*FARMER_RATE+MAX(M13529-FARMER_HOURS,0)*TEMP_RATE</x:f>
        <x:v>265519.3966019263</x:v>
      </x:c>
      <x:c r="R13529" s="268" t="n">
        <x:f>O13529-P13529-Q13529-FIXED_COST</x:f>
        <x:v>-51183.3966019263</x:v>
      </x:c>
      <x:c r="S13529" s="139" t="str">
        <x:f>IF(AND(L13529&lt;=TOTAL_BED_CAP,N13529&lt;=TEMP_WORKER_CAP),"YES","NO")</x:f>
        <x:v>NO</x:v>
      </x:c>
      <x:c r="T13529" s="139" t="n">
        <x:f>IF(S13529="YES",R13529,-1E+99)</x:f>
        <x:v>-1e+99</x:v>
      </x:c>
    </x:row>
    <x:row r="13530">
      <x:c r="A13530" s="139"/>
      <x:c r="B13530" s="139"/>
      <x:c r="C13530" s="139"/>
      <x:c r="D13530" s="139"/>
      <x:c r="E13530" s="139"/>
      <x:c r="F13530" s="139"/>
      <x:c r="G13530" s="139"/>
      <x:c r="H13530" s="139"/>
      <x:c r="I13530" s="266" t="n">
        <x:f>INT((ROW()-ROW($I$46))/((CARROT_CAP+1)*(MESCLUN_CAP+1)))</x:f>
        <x:v>20</x:v>
      </x:c>
      <x:c r="J13530" s="266" t="n">
        <x:f>MOD(INT((ROW()-ROW($I$46))/(MESCLUN_CAP+1)),CARROT_CAP+1)</x:f>
        <x:v>14</x:v>
      </x:c>
      <x:c r="K13530" s="266" t="n">
        <x:f>MOD(ROW()-ROW($I$46),MESCLUN_CAP+1)</x:f>
        <x:v>30</x:v>
      </x:c>
      <x:c r="L13530" s="266" t="n">
        <x:f>SUM(I13530:K13530)</x:f>
        <x:v>64</x:v>
      </x:c>
      <x:c r="M13530" s="267" t="n">
        <x:f>I13530*TOMATO_HOURS*WEEKS*(1+TOMATO_DIM)^I13530+J13530*CARROT_HOURS*WEEKS*(1+CARROT_DIM)^J13530+K13530*MESCLUN_HOURS*WEEKS*(1+MESCLUN_DIM)^K13530</x:f>
        <x:v>14662.626949604728</x:v>
      </x:c>
      <x:c r="N13530" s="267" t="n">
        <x:f>MAX(M13530-FARMER_HOURS,0)/TEMP_HOURS_PER_WORKER</x:f>
        <x:v>9.682379826114394</x:v>
      </x:c>
      <x:c r="O13530" s="268" t="n">
        <x:f>I13530*TOMATO_PRICE+J13530*CARROT_PRICE+K13530*MESCLUN_PRICE</x:f>
        <x:v>286316</x:v>
      </x:c>
      <x:c r="P13530" s="268" t="n">
        <x:f>I13530*TOMATO_FERTILIZER+J13530*CARROT_FERTILIZER+K13530*MESCLUN_FERTILIZER</x:f>
        <x:v>50160</x:v>
      </x:c>
      <x:c r="Q13530" s="268" t="n">
        <x:f>MIN(M13530,FARMER_HOURS)*FARMER_RATE+MAX(M13530-FARMER_HOURS,0)*TEMP_RATE</x:f>
        <x:v>267059.49565285986</x:v>
      </x:c>
      <x:c r="R13530" s="268" t="n">
        <x:f>O13530-P13530-Q13530-FIXED_COST</x:f>
        <x:v>-50903.495652859856</x:v>
      </x:c>
      <x:c r="S13530" s="139" t="str">
        <x:f>IF(AND(L13530&lt;=TOTAL_BED_CAP,N13530&lt;=TEMP_WORKER_CAP),"YES","NO")</x:f>
        <x:v>NO</x:v>
      </x:c>
      <x:c r="T13530" s="139" t="n">
        <x:f>IF(S13530="YES",R13530,-1E+99)</x:f>
        <x:v>-1e+99</x:v>
      </x:c>
    </x:row>
    <x:row r="13531">
      <x:c r="A13531" s="139"/>
      <x:c r="B13531" s="139"/>
      <x:c r="C13531" s="139"/>
      <x:c r="D13531" s="139"/>
      <x:c r="E13531" s="139"/>
      <x:c r="F13531" s="139"/>
      <x:c r="G13531" s="139"/>
      <x:c r="H13531" s="139"/>
      <x:c r="I13531" s="266" t="n">
        <x:f>INT((ROW()-ROW($I$46))/((CARROT_CAP+1)*(MESCLUN_CAP+1)))</x:f>
        <x:v>20</x:v>
      </x:c>
      <x:c r="J13531" s="266" t="n">
        <x:f>MOD(INT((ROW()-ROW($I$46))/(MESCLUN_CAP+1)),CARROT_CAP+1)</x:f>
        <x:v>15</x:v>
      </x:c>
      <x:c r="K13531" s="266" t="n">
        <x:f>MOD(ROW()-ROW($I$46),MESCLUN_CAP+1)</x:f>
        <x:v>0</x:v>
      </x:c>
      <x:c r="L13531" s="266" t="n">
        <x:f>SUM(I13531:K13531)</x:f>
        <x:v>35</x:v>
      </x:c>
      <x:c r="M13531" s="267" t="n">
        <x:f>I13531*TOMATO_HOURS*WEEKS*(1+TOMATO_DIM)^I13531+J13531*CARROT_HOURS*WEEKS*(1+CARROT_DIM)^J13531+K13531*MESCLUN_HOURS*WEEKS*(1+MESCLUN_DIM)^K13531</x:f>
        <x:v>12761.23408371025</x:v>
      </x:c>
      <x:c r="N13531" s="267" t="n">
        <x:f>MAX(M13531-FARMER_HOURS,0)/TEMP_HOURS_PER_WORKER</x:f>
        <x:v>8.361968113687674</x:v>
      </x:c>
      <x:c r="O13531" s="268" t="n">
        <x:f>I13531*TOMATO_PRICE+J13531*CARROT_PRICE+K13531*MESCLUN_PRICE</x:f>
        <x:v>207410</x:v>
      </x:c>
      <x:c r="P13531" s="268" t="n">
        <x:f>I13531*TOMATO_FERTILIZER+J13531*CARROT_FERTILIZER+K13531*MESCLUN_FERTILIZER</x:f>
        <x:v>24200</x:v>
      </x:c>
      <x:c r="Q13531" s="268" t="n">
        <x:f>MIN(M13531,FARMER_HOURS)*FARMER_RATE+MAX(M13531-FARMER_HOURS,0)*TEMP_RATE</x:f>
        <x:v>234049.20284219182</x:v>
      </x:c>
      <x:c r="R13531" s="268" t="n">
        <x:f>O13531-P13531-Q13531-FIXED_COST</x:f>
        <x:v>-70839.20284219182</x:v>
      </x:c>
      <x:c r="S13531" s="139" t="str">
        <x:f>IF(AND(L13531&lt;=TOTAL_BED_CAP,N13531&lt;=TEMP_WORKER_CAP),"YES","NO")</x:f>
        <x:v>NO</x:v>
      </x:c>
      <x:c r="T13531" s="139" t="n">
        <x:f>IF(S13531="YES",R13531,-1E+99)</x:f>
        <x:v>-1e+99</x:v>
      </x:c>
    </x:row>
    <x:row r="13532">
      <x:c r="A13532" s="139"/>
      <x:c r="B13532" s="139"/>
      <x:c r="C13532" s="139"/>
      <x:c r="D13532" s="139"/>
      <x:c r="E13532" s="139"/>
      <x:c r="F13532" s="139"/>
      <x:c r="G13532" s="139"/>
      <x:c r="H13532" s="139"/>
      <x:c r="I13532" s="266" t="n">
        <x:f>INT((ROW()-ROW($I$46))/((CARROT_CAP+1)*(MESCLUN_CAP+1)))</x:f>
        <x:v>20</x:v>
      </x:c>
      <x:c r="J13532" s="266" t="n">
        <x:f>MOD(INT((ROW()-ROW($I$46))/(MESCLUN_CAP+1)),CARROT_CAP+1)</x:f>
        <x:v>15</x:v>
      </x:c>
      <x:c r="K13532" s="266" t="n">
        <x:f>MOD(ROW()-ROW($I$46),MESCLUN_CAP+1)</x:f>
        <x:v>1</x:v>
      </x:c>
      <x:c r="L13532" s="266" t="n">
        <x:f>SUM(I13532:K13532)</x:f>
        <x:v>36</x:v>
      </x:c>
      <x:c r="M13532" s="267" t="n">
        <x:f>I13532*TOMATO_HOURS*WEEKS*(1+TOMATO_DIM)^I13532+J13532*CARROT_HOURS*WEEKS*(1+CARROT_DIM)^J13532+K13532*MESCLUN_HOURS*WEEKS*(1+MESCLUN_DIM)^K13532</x:f>
        <x:v>12806.79658371025</x:v>
      </x:c>
      <x:c r="N13532" s="267" t="n">
        <x:f>MAX(M13532-FARMER_HOURS,0)/TEMP_HOURS_PER_WORKER</x:f>
        <x:v>8.393608738687673</x:v>
      </x:c>
      <x:c r="O13532" s="268" t="n">
        <x:f>I13532*TOMATO_PRICE+J13532*CARROT_PRICE+K13532*MESCLUN_PRICE</x:f>
        <x:v>210110</x:v>
      </x:c>
      <x:c r="P13532" s="268" t="n">
        <x:f>I13532*TOMATO_FERTILIZER+J13532*CARROT_FERTILIZER+K13532*MESCLUN_FERTILIZER</x:f>
        <x:v>25080</x:v>
      </x:c>
      <x:c r="Q13532" s="268" t="n">
        <x:f>MIN(M13532,FARMER_HOURS)*FARMER_RATE+MAX(M13532-FARMER_HOURS,0)*TEMP_RATE</x:f>
        <x:v>234840.21846719182</x:v>
      </x:c>
      <x:c r="R13532" s="268" t="n">
        <x:f>O13532-P13532-Q13532-FIXED_COST</x:f>
        <x:v>-69810.21846719182</x:v>
      </x:c>
      <x:c r="S13532" s="139" t="str">
        <x:f>IF(AND(L13532&lt;=TOTAL_BED_CAP,N13532&lt;=TEMP_WORKER_CAP),"YES","NO")</x:f>
        <x:v>NO</x:v>
      </x:c>
      <x:c r="T13532" s="139" t="n">
        <x:f>IF(S13532="YES",R13532,-1E+99)</x:f>
        <x:v>-1e+99</x:v>
      </x:c>
    </x:row>
    <x:row r="13533">
      <x:c r="A13533" s="139"/>
      <x:c r="B13533" s="139"/>
      <x:c r="C13533" s="139"/>
      <x:c r="D13533" s="139"/>
      <x:c r="E13533" s="139"/>
      <x:c r="F13533" s="139"/>
      <x:c r="G13533" s="139"/>
      <x:c r="H13533" s="139"/>
      <x:c r="I13533" s="266" t="n">
        <x:f>INT((ROW()-ROW($I$46))/((CARROT_CAP+1)*(MESCLUN_CAP+1)))</x:f>
        <x:v>20</x:v>
      </x:c>
      <x:c r="J13533" s="266" t="n">
        <x:f>MOD(INT((ROW()-ROW($I$46))/(MESCLUN_CAP+1)),CARROT_CAP+1)</x:f>
        <x:v>15</x:v>
      </x:c>
      <x:c r="K13533" s="266" t="n">
        <x:f>MOD(ROW()-ROW($I$46),MESCLUN_CAP+1)</x:f>
        <x:v>2</x:v>
      </x:c>
      <x:c r="L13533" s="266" t="n">
        <x:f>SUM(I13533:K13533)</x:f>
        <x:v>37</x:v>
      </x:c>
      <x:c r="M13533" s="267" t="n">
        <x:f>I13533*TOMATO_HOURS*WEEKS*(1+TOMATO_DIM)^I13533+J13533*CARROT_HOURS*WEEKS*(1+CARROT_DIM)^J13533+K13533*MESCLUN_HOURS*WEEKS*(1+MESCLUN_DIM)^K13533</x:f>
        <x:v>12853.49814621025</x:v>
      </x:c>
      <x:c r="N13533" s="267" t="n">
        <x:f>MAX(M13533-FARMER_HOURS,0)/TEMP_HOURS_PER_WORKER</x:f>
        <x:v>8.426040379312674</x:v>
      </x:c>
      <x:c r="O13533" s="268" t="n">
        <x:f>I13533*TOMATO_PRICE+J13533*CARROT_PRICE+K13533*MESCLUN_PRICE</x:f>
        <x:v>212810</x:v>
      </x:c>
      <x:c r="P13533" s="268" t="n">
        <x:f>I13533*TOMATO_FERTILIZER+J13533*CARROT_FERTILIZER+K13533*MESCLUN_FERTILIZER</x:f>
        <x:v>25960</x:v>
      </x:c>
      <x:c r="Q13533" s="268" t="n">
        <x:f>MIN(M13533,FARMER_HOURS)*FARMER_RATE+MAX(M13533-FARMER_HOURS,0)*TEMP_RATE</x:f>
        <x:v>235651.00948281682</x:v>
      </x:c>
      <x:c r="R13533" s="268" t="n">
        <x:f>O13533-P13533-Q13533-FIXED_COST</x:f>
        <x:v>-68801.00948281682</x:v>
      </x:c>
      <x:c r="S13533" s="139" t="str">
        <x:f>IF(AND(L13533&lt;=TOTAL_BED_CAP,N13533&lt;=TEMP_WORKER_CAP),"YES","NO")</x:f>
        <x:v>NO</x:v>
      </x:c>
      <x:c r="T13533" s="139" t="n">
        <x:f>IF(S13533="YES",R13533,-1E+99)</x:f>
        <x:v>-1e+99</x:v>
      </x:c>
    </x:row>
    <x:row r="13534">
      <x:c r="A13534" s="139"/>
      <x:c r="B13534" s="139"/>
      <x:c r="C13534" s="139"/>
      <x:c r="D13534" s="139"/>
      <x:c r="E13534" s="139"/>
      <x:c r="F13534" s="139"/>
      <x:c r="G13534" s="139"/>
      <x:c r="H13534" s="139"/>
      <x:c r="I13534" s="266" t="n">
        <x:f>INT((ROW()-ROW($I$46))/((CARROT_CAP+1)*(MESCLUN_CAP+1)))</x:f>
        <x:v>20</x:v>
      </x:c>
      <x:c r="J13534" s="266" t="n">
        <x:f>MOD(INT((ROW()-ROW($I$46))/(MESCLUN_CAP+1)),CARROT_CAP+1)</x:f>
        <x:v>15</x:v>
      </x:c>
      <x:c r="K13534" s="266" t="n">
        <x:f>MOD(ROW()-ROW($I$46),MESCLUN_CAP+1)</x:f>
        <x:v>3</x:v>
      </x:c>
      <x:c r="L13534" s="266" t="n">
        <x:f>SUM(I13534:K13534)</x:f>
        <x:v>38</x:v>
      </x:c>
      <x:c r="M13534" s="267" t="n">
        <x:f>I13534*TOMATO_HOURS*WEEKS*(1+TOMATO_DIM)^I13534+J13534*CARROT_HOURS*WEEKS*(1+CARROT_DIM)^J13534+K13534*MESCLUN_HOURS*WEEKS*(1+MESCLUN_DIM)^K13534</x:f>
        <x:v>12901.360128632125</x:v>
      </x:c>
      <x:c r="N13534" s="267" t="n">
        <x:f>MAX(M13534-FARMER_HOURS,0)/TEMP_HOURS_PER_WORKER</x:f>
        <x:v>8.459277867105643</x:v>
      </x:c>
      <x:c r="O13534" s="268" t="n">
        <x:f>I13534*TOMATO_PRICE+J13534*CARROT_PRICE+K13534*MESCLUN_PRICE</x:f>
        <x:v>215510</x:v>
      </x:c>
      <x:c r="P13534" s="268" t="n">
        <x:f>I13534*TOMATO_FERTILIZER+J13534*CARROT_FERTILIZER+K13534*MESCLUN_FERTILIZER</x:f>
        <x:v>26840</x:v>
      </x:c>
      <x:c r="Q13534" s="268" t="n">
        <x:f>MIN(M13534,FARMER_HOURS)*FARMER_RATE+MAX(M13534-FARMER_HOURS,0)*TEMP_RATE</x:f>
        <x:v>236481.94667764104</x:v>
      </x:c>
      <x:c r="R13534" s="268" t="n">
        <x:f>O13534-P13534-Q13534-FIXED_COST</x:f>
        <x:v>-67811.94667764104</x:v>
      </x:c>
      <x:c r="S13534" s="139" t="str">
        <x:f>IF(AND(L13534&lt;=TOTAL_BED_CAP,N13534&lt;=TEMP_WORKER_CAP),"YES","NO")</x:f>
        <x:v>NO</x:v>
      </x:c>
      <x:c r="T13534" s="139" t="n">
        <x:f>IF(S13534="YES",R13534,-1E+99)</x:f>
        <x:v>-1e+99</x:v>
      </x:c>
    </x:row>
    <x:row r="13535">
      <x:c r="A13535" s="139"/>
      <x:c r="B13535" s="139"/>
      <x:c r="C13535" s="139"/>
      <x:c r="D13535" s="139"/>
      <x:c r="E13535" s="139"/>
      <x:c r="F13535" s="139"/>
      <x:c r="G13535" s="139"/>
      <x:c r="H13535" s="139"/>
      <x:c r="I13535" s="266" t="n">
        <x:f>INT((ROW()-ROW($I$46))/((CARROT_CAP+1)*(MESCLUN_CAP+1)))</x:f>
        <x:v>20</x:v>
      </x:c>
      <x:c r="J13535" s="266" t="n">
        <x:f>MOD(INT((ROW()-ROW($I$46))/(MESCLUN_CAP+1)),CARROT_CAP+1)</x:f>
        <x:v>15</x:v>
      </x:c>
      <x:c r="K13535" s="266" t="n">
        <x:f>MOD(ROW()-ROW($I$46),MESCLUN_CAP+1)</x:f>
        <x:v>4</x:v>
      </x:c>
      <x:c r="L13535" s="266" t="n">
        <x:f>SUM(I13535:K13535)</x:f>
        <x:v>39</x:v>
      </x:c>
      <x:c r="M13535" s="267" t="n">
        <x:f>I13535*TOMATO_HOURS*WEEKS*(1+TOMATO_DIM)^I13535+J13535*CARROT_HOURS*WEEKS*(1+CARROT_DIM)^J13535+K13535*MESCLUN_HOURS*WEEKS*(1+MESCLUN_DIM)^K13535</x:f>
        <x:v>12950.40424435478</x:v>
      </x:c>
      <x:c r="N13535" s="267" t="n">
        <x:f>MAX(M13535-FARMER_HOURS,0)/TEMP_HOURS_PER_WORKER</x:f>
        <x:v>8.49333628080193</x:v>
      </x:c>
      <x:c r="O13535" s="268" t="n">
        <x:f>I13535*TOMATO_PRICE+J13535*CARROT_PRICE+K13535*MESCLUN_PRICE</x:f>
        <x:v>218210</x:v>
      </x:c>
      <x:c r="P13535" s="268" t="n">
        <x:f>I13535*TOMATO_FERTILIZER+J13535*CARROT_FERTILIZER+K13535*MESCLUN_FERTILIZER</x:f>
        <x:v>27720</x:v>
      </x:c>
      <x:c r="Q13535" s="268" t="n">
        <x:f>MIN(M13535,FARMER_HOURS)*FARMER_RATE+MAX(M13535-FARMER_HOURS,0)*TEMP_RATE</x:f>
        <x:v>237333.40702004827</x:v>
      </x:c>
      <x:c r="R13535" s="268" t="n">
        <x:f>O13535-P13535-Q13535-FIXED_COST</x:f>
        <x:v>-66843.40702004827</x:v>
      </x:c>
      <x:c r="S13535" s="139" t="str">
        <x:f>IF(AND(L13535&lt;=TOTAL_BED_CAP,N13535&lt;=TEMP_WORKER_CAP),"YES","NO")</x:f>
        <x:v>NO</x:v>
      </x:c>
      <x:c r="T13535" s="139" t="n">
        <x:f>IF(S13535="YES",R13535,-1E+99)</x:f>
        <x:v>-1e+99</x:v>
      </x:c>
    </x:row>
    <x:row r="13536">
      <x:c r="A13536" s="139"/>
      <x:c r="B13536" s="139"/>
      <x:c r="C13536" s="139"/>
      <x:c r="D13536" s="139"/>
      <x:c r="E13536" s="139"/>
      <x:c r="F13536" s="139"/>
      <x:c r="G13536" s="139"/>
      <x:c r="H13536" s="139"/>
      <x:c r="I13536" s="266" t="n">
        <x:f>INT((ROW()-ROW($I$46))/((CARROT_CAP+1)*(MESCLUN_CAP+1)))</x:f>
        <x:v>20</x:v>
      </x:c>
      <x:c r="J13536" s="266" t="n">
        <x:f>MOD(INT((ROW()-ROW($I$46))/(MESCLUN_CAP+1)),CARROT_CAP+1)</x:f>
        <x:v>15</x:v>
      </x:c>
      <x:c r="K13536" s="266" t="n">
        <x:f>MOD(ROW()-ROW($I$46),MESCLUN_CAP+1)</x:f>
        <x:v>5</x:v>
      </x:c>
      <x:c r="L13536" s="266" t="n">
        <x:f>SUM(I13536:K13536)</x:f>
        <x:v>40</x:v>
      </x:c>
      <x:c r="M13536" s="267" t="n">
        <x:f>I13536*TOMATO_HOURS*WEEKS*(1+TOMATO_DIM)^I13536+J13536*CARROT_HOURS*WEEKS*(1+CARROT_DIM)^J13536+K13536*MESCLUN_HOURS*WEEKS*(1+MESCLUN_DIM)^K13536</x:f>
        <x:v>13000.652568275984</x:v>
      </x:c>
      <x:c r="N13536" s="267" t="n">
        <x:f>MAX(M13536-FARMER_HOURS,0)/TEMP_HOURS_PER_WORKER</x:f>
        <x:v>8.528230950191656</x:v>
      </x:c>
      <x:c r="O13536" s="268" t="n">
        <x:f>I13536*TOMATO_PRICE+J13536*CARROT_PRICE+K13536*MESCLUN_PRICE</x:f>
        <x:v>220910</x:v>
      </x:c>
      <x:c r="P13536" s="268" t="n">
        <x:f>I13536*TOMATO_FERTILIZER+J13536*CARROT_FERTILIZER+K13536*MESCLUN_FERTILIZER</x:f>
        <x:v>28600</x:v>
      </x:c>
      <x:c r="Q13536" s="268" t="n">
        <x:f>MIN(M13536,FARMER_HOURS)*FARMER_RATE+MAX(M13536-FARMER_HOURS,0)*TEMP_RATE</x:f>
        <x:v>238205.7737547914</x:v>
      </x:c>
      <x:c r="R13536" s="268" t="n">
        <x:f>O13536-P13536-Q13536-FIXED_COST</x:f>
        <x:v>-65895.77375479139</x:v>
      </x:c>
      <x:c r="S13536" s="139" t="str">
        <x:f>IF(AND(L13536&lt;=TOTAL_BED_CAP,N13536&lt;=TEMP_WORKER_CAP),"YES","NO")</x:f>
        <x:v>NO</x:v>
      </x:c>
      <x:c r="T13536" s="139" t="n">
        <x:f>IF(S13536="YES",R13536,-1E+99)</x:f>
        <x:v>-1e+99</x:v>
      </x:c>
    </x:row>
    <x:row r="13537">
      <x:c r="A13537" s="139"/>
      <x:c r="B13537" s="139"/>
      <x:c r="C13537" s="139"/>
      <x:c r="D13537" s="139"/>
      <x:c r="E13537" s="139"/>
      <x:c r="F13537" s="139"/>
      <x:c r="G13537" s="139"/>
      <x:c r="H13537" s="139"/>
      <x:c r="I13537" s="266" t="n">
        <x:f>INT((ROW()-ROW($I$46))/((CARROT_CAP+1)*(MESCLUN_CAP+1)))</x:f>
        <x:v>20</x:v>
      </x:c>
      <x:c r="J13537" s="266" t="n">
        <x:f>MOD(INT((ROW()-ROW($I$46))/(MESCLUN_CAP+1)),CARROT_CAP+1)</x:f>
        <x:v>15</x:v>
      </x:c>
      <x:c r="K13537" s="266" t="n">
        <x:f>MOD(ROW()-ROW($I$46),MESCLUN_CAP+1)</x:f>
        <x:v>6</x:v>
      </x:c>
      <x:c r="L13537" s="266" t="n">
        <x:f>SUM(I13537:K13537)</x:f>
        <x:v>41</x:v>
      </x:c>
      <x:c r="M13537" s="267" t="n">
        <x:f>I13537*TOMATO_HOURS*WEEKS*(1+TOMATO_DIM)^I13537+J13537*CARROT_HOURS*WEEKS*(1+CARROT_DIM)^J13537+K13537*MESCLUN_HOURS*WEEKS*(1+MESCLUN_DIM)^K13537</x:f>
        <x:v>13052.127542457616</x:v>
      </x:c>
      <x:c r="N13537" s="267" t="n">
        <x:f>MAX(M13537-FARMER_HOURS,0)/TEMP_HOURS_PER_WORKER</x:f>
        <x:v>8.563977460040011</x:v>
      </x:c>
      <x:c r="O13537" s="268" t="n">
        <x:f>I13537*TOMATO_PRICE+J13537*CARROT_PRICE+K13537*MESCLUN_PRICE</x:f>
        <x:v>223610</x:v>
      </x:c>
      <x:c r="P13537" s="268" t="n">
        <x:f>I13537*TOMATO_FERTILIZER+J13537*CARROT_FERTILIZER+K13537*MESCLUN_FERTILIZER</x:f>
        <x:v>29480</x:v>
      </x:c>
      <x:c r="Q13537" s="268" t="n">
        <x:f>MIN(M13537,FARMER_HOURS)*FARMER_RATE+MAX(M13537-FARMER_HOURS,0)*TEMP_RATE</x:f>
        <x:v>239099.43650100028</x:v>
      </x:c>
      <x:c r="R13537" s="268" t="n">
        <x:f>O13537-P13537-Q13537-FIXED_COST</x:f>
        <x:v>-64969.43650100028</x:v>
      </x:c>
      <x:c r="S13537" s="139" t="str">
        <x:f>IF(AND(L13537&lt;=TOTAL_BED_CAP,N13537&lt;=TEMP_WORKER_CAP),"YES","NO")</x:f>
        <x:v>NO</x:v>
      </x:c>
      <x:c r="T13537" s="139" t="n">
        <x:f>IF(S13537="YES",R13537,-1E+99)</x:f>
        <x:v>-1e+99</x:v>
      </x:c>
    </x:row>
    <x:row r="13538">
      <x:c r="A13538" s="139"/>
      <x:c r="B13538" s="139"/>
      <x:c r="C13538" s="139"/>
      <x:c r="D13538" s="139"/>
      <x:c r="E13538" s="139"/>
      <x:c r="F13538" s="139"/>
      <x:c r="G13538" s="139"/>
      <x:c r="H13538" s="139"/>
      <x:c r="I13538" s="266" t="n">
        <x:f>INT((ROW()-ROW($I$46))/((CARROT_CAP+1)*(MESCLUN_CAP+1)))</x:f>
        <x:v>20</x:v>
      </x:c>
      <x:c r="J13538" s="266" t="n">
        <x:f>MOD(INT((ROW()-ROW($I$46))/(MESCLUN_CAP+1)),CARROT_CAP+1)</x:f>
        <x:v>15</x:v>
      </x:c>
      <x:c r="K13538" s="266" t="n">
        <x:f>MOD(ROW()-ROW($I$46),MESCLUN_CAP+1)</x:f>
        <x:v>7</x:v>
      </x:c>
      <x:c r="L13538" s="266" t="n">
        <x:f>SUM(I13538:K13538)</x:f>
        <x:v>42</x:v>
      </x:c>
      <x:c r="M13538" s="267" t="n">
        <x:f>I13538*TOMATO_HOURS*WEEKS*(1+TOMATO_DIM)^I13538+J13538*CARROT_HOURS*WEEKS*(1+CARROT_DIM)^J13538+K13538*MESCLUN_HOURS*WEEKS*(1+MESCLUN_DIM)^K13538</x:f>
        <x:v>13104.851981855578</x:v>
      </x:c>
      <x:c r="N13538" s="267" t="n">
        <x:f>MAX(M13538-FARMER_HOURS,0)/TEMP_HOURS_PER_WORKER</x:f>
        <x:v>8.600591654066374</x:v>
      </x:c>
      <x:c r="O13538" s="268" t="n">
        <x:f>I13538*TOMATO_PRICE+J13538*CARROT_PRICE+K13538*MESCLUN_PRICE</x:f>
        <x:v>226310</x:v>
      </x:c>
      <x:c r="P13538" s="268" t="n">
        <x:f>I13538*TOMATO_FERTILIZER+J13538*CARROT_FERTILIZER+K13538*MESCLUN_FERTILIZER</x:f>
        <x:v>30360</x:v>
      </x:c>
      <x:c r="Q13538" s="268" t="n">
        <x:f>MIN(M13538,FARMER_HOURS)*FARMER_RATE+MAX(M13538-FARMER_HOURS,0)*TEMP_RATE</x:f>
        <x:v>240014.79135165934</x:v>
      </x:c>
      <x:c r="R13538" s="268" t="n">
        <x:f>O13538-P13538-Q13538-FIXED_COST</x:f>
        <x:v>-64064.79135165934</x:v>
      </x:c>
      <x:c r="S13538" s="139" t="str">
        <x:f>IF(AND(L13538&lt;=TOTAL_BED_CAP,N13538&lt;=TEMP_WORKER_CAP),"YES","NO")</x:f>
        <x:v>NO</x:v>
      </x:c>
      <x:c r="T13538" s="139" t="n">
        <x:f>IF(S13538="YES",R13538,-1E+99)</x:f>
        <x:v>-1e+99</x:v>
      </x:c>
    </x:row>
    <x:row r="13539">
      <x:c r="A13539" s="139"/>
      <x:c r="B13539" s="139"/>
      <x:c r="C13539" s="139"/>
      <x:c r="D13539" s="139"/>
      <x:c r="E13539" s="139"/>
      <x:c r="F13539" s="139"/>
      <x:c r="G13539" s="139"/>
      <x:c r="H13539" s="139"/>
      <x:c r="I13539" s="266" t="n">
        <x:f>INT((ROW()-ROW($I$46))/((CARROT_CAP+1)*(MESCLUN_CAP+1)))</x:f>
        <x:v>20</x:v>
      </x:c>
      <x:c r="J13539" s="266" t="n">
        <x:f>MOD(INT((ROW()-ROW($I$46))/(MESCLUN_CAP+1)),CARROT_CAP+1)</x:f>
        <x:v>15</x:v>
      </x:c>
      <x:c r="K13539" s="266" t="n">
        <x:f>MOD(ROW()-ROW($I$46),MESCLUN_CAP+1)</x:f>
        <x:v>8</x:v>
      </x:c>
      <x:c r="L13539" s="266" t="n">
        <x:f>SUM(I13539:K13539)</x:f>
        <x:v>43</x:v>
      </x:c>
      <x:c r="M13539" s="267" t="n">
        <x:f>I13539*TOMATO_HOURS*WEEKS*(1+TOMATO_DIM)^I13539+J13539*CARROT_HOURS*WEEKS*(1+CARROT_DIM)^J13539+K13539*MESCLUN_HOURS*WEEKS*(1+MESCLUN_DIM)^K13539</x:f>
        <x:v>13158.849080135558</x:v>
      </x:c>
      <x:c r="N13539" s="267" t="n">
        <x:f>MAX(M13539-FARMER_HOURS,0)/TEMP_HOURS_PER_WORKER</x:f>
        <x:v>8.638089638983027</x:v>
      </x:c>
      <x:c r="O13539" s="268" t="n">
        <x:f>I13539*TOMATO_PRICE+J13539*CARROT_PRICE+K13539*MESCLUN_PRICE</x:f>
        <x:v>229010</x:v>
      </x:c>
      <x:c r="P13539" s="268" t="n">
        <x:f>I13539*TOMATO_FERTILIZER+J13539*CARROT_FERTILIZER+K13539*MESCLUN_FERTILIZER</x:f>
        <x:v>31240</x:v>
      </x:c>
      <x:c r="Q13539" s="268" t="n">
        <x:f>MIN(M13539,FARMER_HOURS)*FARMER_RATE+MAX(M13539-FARMER_HOURS,0)*TEMP_RATE</x:f>
        <x:v>240952.24097457566</x:v>
      </x:c>
      <x:c r="R13539" s="268" t="n">
        <x:f>O13539-P13539-Q13539-FIXED_COST</x:f>
        <x:v>-63182.24097457566</x:v>
      </x:c>
      <x:c r="S13539" s="139" t="str">
        <x:f>IF(AND(L13539&lt;=TOTAL_BED_CAP,N13539&lt;=TEMP_WORKER_CAP),"YES","NO")</x:f>
        <x:v>NO</x:v>
      </x:c>
      <x:c r="T13539" s="139" t="n">
        <x:f>IF(S13539="YES",R13539,-1E+99)</x:f>
        <x:v>-1e+99</x:v>
      </x:c>
    </x:row>
    <x:row r="13540">
      <x:c r="A13540" s="139"/>
      <x:c r="B13540" s="139"/>
      <x:c r="C13540" s="139"/>
      <x:c r="D13540" s="139"/>
      <x:c r="E13540" s="139"/>
      <x:c r="F13540" s="139"/>
      <x:c r="G13540" s="139"/>
      <x:c r="H13540" s="139"/>
      <x:c r="I13540" s="266" t="n">
        <x:f>INT((ROW()-ROW($I$46))/((CARROT_CAP+1)*(MESCLUN_CAP+1)))</x:f>
        <x:v>20</x:v>
      </x:c>
      <x:c r="J13540" s="266" t="n">
        <x:f>MOD(INT((ROW()-ROW($I$46))/(MESCLUN_CAP+1)),CARROT_CAP+1)</x:f>
        <x:v>15</x:v>
      </x:c>
      <x:c r="K13540" s="266" t="n">
        <x:f>MOD(ROW()-ROW($I$46),MESCLUN_CAP+1)</x:f>
        <x:v>9</x:v>
      </x:c>
      <x:c r="L13540" s="266" t="n">
        <x:f>SUM(I13540:K13540)</x:f>
        <x:v>44</x:v>
      </x:c>
      <x:c r="M13540" s="267" t="n">
        <x:f>I13540*TOMATO_HOURS*WEEKS*(1+TOMATO_DIM)^I13540+J13540*CARROT_HOURS*WEEKS*(1+CARROT_DIM)^J13540+K13540*MESCLUN_HOURS*WEEKS*(1+MESCLUN_DIM)^K13540</x:f>
        <x:v>13214.142415575952</x:v>
      </x:c>
      <x:c r="N13540" s="267" t="n">
        <x:f>MAX(M13540-FARMER_HOURS,0)/TEMP_HOURS_PER_WORKER</x:f>
        <x:v>8.676487788594411</x:v>
      </x:c>
      <x:c r="O13540" s="268" t="n">
        <x:f>I13540*TOMATO_PRICE+J13540*CARROT_PRICE+K13540*MESCLUN_PRICE</x:f>
        <x:v>231710</x:v>
      </x:c>
      <x:c r="P13540" s="268" t="n">
        <x:f>I13540*TOMATO_FERTILIZER+J13540*CARROT_FERTILIZER+K13540*MESCLUN_FERTILIZER</x:f>
        <x:v>32120</x:v>
      </x:c>
      <x:c r="Q13540" s="268" t="n">
        <x:f>MIN(M13540,FARMER_HOURS)*FARMER_RATE+MAX(M13540-FARMER_HOURS,0)*TEMP_RATE</x:f>
        <x:v>241912.1947148603</x:v>
      </x:c>
      <x:c r="R13540" s="268" t="n">
        <x:f>O13540-P13540-Q13540-FIXED_COST</x:f>
        <x:v>-62322.19471486029</x:v>
      </x:c>
      <x:c r="S13540" s="139" t="str">
        <x:f>IF(AND(L13540&lt;=TOTAL_BED_CAP,N13540&lt;=TEMP_WORKER_CAP),"YES","NO")</x:f>
        <x:v>NO</x:v>
      </x:c>
      <x:c r="T13540" s="139" t="n">
        <x:f>IF(S13540="YES",R13540,-1E+99)</x:f>
        <x:v>-1e+99</x:v>
      </x:c>
    </x:row>
    <x:row r="13541">
      <x:c r="A13541" s="139"/>
      <x:c r="B13541" s="139"/>
      <x:c r="C13541" s="139"/>
      <x:c r="D13541" s="139"/>
      <x:c r="E13541" s="139"/>
      <x:c r="F13541" s="139"/>
      <x:c r="G13541" s="139"/>
      <x:c r="H13541" s="139"/>
      <x:c r="I13541" s="266" t="n">
        <x:f>INT((ROW()-ROW($I$46))/((CARROT_CAP+1)*(MESCLUN_CAP+1)))</x:f>
        <x:v>20</x:v>
      </x:c>
      <x:c r="J13541" s="266" t="n">
        <x:f>MOD(INT((ROW()-ROW($I$46))/(MESCLUN_CAP+1)),CARROT_CAP+1)</x:f>
        <x:v>15</x:v>
      </x:c>
      <x:c r="K13541" s="266" t="n">
        <x:f>MOD(ROW()-ROW($I$46),MESCLUN_CAP+1)</x:f>
        <x:v>10</x:v>
      </x:c>
      <x:c r="L13541" s="266" t="n">
        <x:f>SUM(I13541:K13541)</x:f>
        <x:v>45</x:v>
      </x:c>
      <x:c r="M13541" s="267" t="n">
        <x:f>I13541*TOMATO_HOURS*WEEKS*(1+TOMATO_DIM)^I13541+J13541*CARROT_HOURS*WEEKS*(1+CARROT_DIM)^J13541+K13541*MESCLUN_HOURS*WEEKS*(1+MESCLUN_DIM)^K13541</x:f>
        <x:v>13270.755957059166</x:v>
      </x:c>
      <x:c r="N13541" s="267" t="n">
        <x:f>MAX(M13541-FARMER_HOURS,0)/TEMP_HOURS_PER_WORKER</x:f>
        <x:v>8.715802747957754</x:v>
      </x:c>
      <x:c r="O13541" s="268" t="n">
        <x:f>I13541*TOMATO_PRICE+J13541*CARROT_PRICE+K13541*MESCLUN_PRICE</x:f>
        <x:v>234410</x:v>
      </x:c>
      <x:c r="P13541" s="268" t="n">
        <x:f>I13541*TOMATO_FERTILIZER+J13541*CARROT_FERTILIZER+K13541*MESCLUN_FERTILIZER</x:f>
        <x:v>33000</x:v>
      </x:c>
      <x:c r="Q13541" s="268" t="n">
        <x:f>MIN(M13541,FARMER_HOURS)*FARMER_RATE+MAX(M13541-FARMER_HOURS,0)*TEMP_RATE</x:f>
        <x:v>242895.06869894385</x:v>
      </x:c>
      <x:c r="R13541" s="268" t="n">
        <x:f>O13541-P13541-Q13541-FIXED_COST</x:f>
        <x:v>-61485.068698943855</x:v>
      </x:c>
      <x:c r="S13541" s="139" t="str">
        <x:f>IF(AND(L13541&lt;=TOTAL_BED_CAP,N13541&lt;=TEMP_WORKER_CAP),"YES","NO")</x:f>
        <x:v>NO</x:v>
      </x:c>
      <x:c r="T13541" s="139" t="n">
        <x:f>IF(S13541="YES",R13541,-1E+99)</x:f>
        <x:v>-1e+99</x:v>
      </x:c>
    </x:row>
    <x:row r="13542">
      <x:c r="A13542" s="139"/>
      <x:c r="B13542" s="139"/>
      <x:c r="C13542" s="139"/>
      <x:c r="D13542" s="139"/>
      <x:c r="E13542" s="139"/>
      <x:c r="F13542" s="139"/>
      <x:c r="G13542" s="139"/>
      <x:c r="H13542" s="139"/>
      <x:c r="I13542" s="266" t="n">
        <x:f>INT((ROW()-ROW($I$46))/((CARROT_CAP+1)*(MESCLUN_CAP+1)))</x:f>
        <x:v>20</x:v>
      </x:c>
      <x:c r="J13542" s="266" t="n">
        <x:f>MOD(INT((ROW()-ROW($I$46))/(MESCLUN_CAP+1)),CARROT_CAP+1)</x:f>
        <x:v>15</x:v>
      </x:c>
      <x:c r="K13542" s="266" t="n">
        <x:f>MOD(ROW()-ROW($I$46),MESCLUN_CAP+1)</x:f>
        <x:v>11</x:v>
      </x:c>
      <x:c r="L13542" s="266" t="n">
        <x:f>SUM(I13542:K13542)</x:f>
        <x:v>46</x:v>
      </x:c>
      <x:c r="M13542" s="267" t="n">
        <x:f>I13542*TOMATO_HOURS*WEEKS*(1+TOMATO_DIM)^I13542+J13542*CARROT_HOURS*WEEKS*(1+CARROT_DIM)^J13542+K13542*MESCLUN_HOURS*WEEKS*(1+MESCLUN_DIM)^K13542</x:f>
        <x:v>13328.714070152604</x:v>
      </x:c>
      <x:c r="N13542" s="267" t="n">
        <x:f>MAX(M13542-FARMER_HOURS,0)/TEMP_HOURS_PER_WORKER</x:f>
        <x:v>8.756051437605976</x:v>
      </x:c>
      <x:c r="O13542" s="268" t="n">
        <x:f>I13542*TOMATO_PRICE+J13542*CARROT_PRICE+K13542*MESCLUN_PRICE</x:f>
        <x:v>237110</x:v>
      </x:c>
      <x:c r="P13542" s="268" t="n">
        <x:f>I13542*TOMATO_FERTILIZER+J13542*CARROT_FERTILIZER+K13542*MESCLUN_FERTILIZER</x:f>
        <x:v>33880</x:v>
      </x:c>
      <x:c r="Q13542" s="268" t="n">
        <x:f>MIN(M13542,FARMER_HOURS)*FARMER_RATE+MAX(M13542-FARMER_HOURS,0)*TEMP_RATE</x:f>
        <x:v>243901.28594014936</x:v>
      </x:c>
      <x:c r="R13542" s="268" t="n">
        <x:f>O13542-P13542-Q13542-FIXED_COST</x:f>
        <x:v>-60671.28594014936</x:v>
      </x:c>
      <x:c r="S13542" s="139" t="str">
        <x:f>IF(AND(L13542&lt;=TOTAL_BED_CAP,N13542&lt;=TEMP_WORKER_CAP),"YES","NO")</x:f>
        <x:v>NO</x:v>
      </x:c>
      <x:c r="T13542" s="139" t="n">
        <x:f>IF(S13542="YES",R13542,-1E+99)</x:f>
        <x:v>-1e+99</x:v>
      </x:c>
    </x:row>
    <x:row r="13543">
      <x:c r="A13543" s="139"/>
      <x:c r="B13543" s="139"/>
      <x:c r="C13543" s="139"/>
      <x:c r="D13543" s="139"/>
      <x:c r="E13543" s="139"/>
      <x:c r="F13543" s="139"/>
      <x:c r="G13543" s="139"/>
      <x:c r="H13543" s="139"/>
      <x:c r="I13543" s="266" t="n">
        <x:f>INT((ROW()-ROW($I$46))/((CARROT_CAP+1)*(MESCLUN_CAP+1)))</x:f>
        <x:v>20</x:v>
      </x:c>
      <x:c r="J13543" s="266" t="n">
        <x:f>MOD(INT((ROW()-ROW($I$46))/(MESCLUN_CAP+1)),CARROT_CAP+1)</x:f>
        <x:v>15</x:v>
      </x:c>
      <x:c r="K13543" s="266" t="n">
        <x:f>MOD(ROW()-ROW($I$46),MESCLUN_CAP+1)</x:f>
        <x:v>12</x:v>
      </x:c>
      <x:c r="L13543" s="266" t="n">
        <x:f>SUM(I13543:K13543)</x:f>
        <x:v>47</x:v>
      </x:c>
      <x:c r="M13543" s="267" t="n">
        <x:f>I13543*TOMATO_HOURS*WEEKS*(1+TOMATO_DIM)^I13543+J13543*CARROT_HOURS*WEEKS*(1+CARROT_DIM)^J13543+K13543*MESCLUN_HOURS*WEEKS*(1+MESCLUN_DIM)^K13543</x:f>
        <x:v>13388.041523280668</x:v>
      </x:c>
      <x:c r="N13543" s="267" t="n">
        <x:f>MAX(M13543-FARMER_HOURS,0)/TEMP_HOURS_PER_WORKER</x:f>
        <x:v>8.797251057833797</x:v>
      </x:c>
      <x:c r="O13543" s="268" t="n">
        <x:f>I13543*TOMATO_PRICE+J13543*CARROT_PRICE+K13543*MESCLUN_PRICE</x:f>
        <x:v>239810</x:v>
      </x:c>
      <x:c r="P13543" s="268" t="n">
        <x:f>I13543*TOMATO_FERTILIZER+J13543*CARROT_FERTILIZER+K13543*MESCLUN_FERTILIZER</x:f>
        <x:v>34760</x:v>
      </x:c>
      <x:c r="Q13543" s="268" t="n">
        <x:f>MIN(M13543,FARMER_HOURS)*FARMER_RATE+MAX(M13543-FARMER_HOURS,0)*TEMP_RATE</x:f>
        <x:v>244931.27644584494</x:v>
      </x:c>
      <x:c r="R13543" s="268" t="n">
        <x:f>O13543-P13543-Q13543-FIXED_COST</x:f>
        <x:v>-59881.27644584494</x:v>
      </x:c>
      <x:c r="S13543" s="139" t="str">
        <x:f>IF(AND(L13543&lt;=TOTAL_BED_CAP,N13543&lt;=TEMP_WORKER_CAP),"YES","NO")</x:f>
        <x:v>NO</x:v>
      </x:c>
      <x:c r="T13543" s="139" t="n">
        <x:f>IF(S13543="YES",R13543,-1E+99)</x:f>
        <x:v>-1e+99</x:v>
      </x:c>
    </x:row>
    <x:row r="13544">
      <x:c r="A13544" s="139"/>
      <x:c r="B13544" s="139"/>
      <x:c r="C13544" s="139"/>
      <x:c r="D13544" s="139"/>
      <x:c r="E13544" s="139"/>
      <x:c r="F13544" s="139"/>
      <x:c r="G13544" s="139"/>
      <x:c r="H13544" s="139"/>
      <x:c r="I13544" s="266" t="n">
        <x:f>INT((ROW()-ROW($I$46))/((CARROT_CAP+1)*(MESCLUN_CAP+1)))</x:f>
        <x:v>20</x:v>
      </x:c>
      <x:c r="J13544" s="266" t="n">
        <x:f>MOD(INT((ROW()-ROW($I$46))/(MESCLUN_CAP+1)),CARROT_CAP+1)</x:f>
        <x:v>15</x:v>
      </x:c>
      <x:c r="K13544" s="266" t="n">
        <x:f>MOD(ROW()-ROW($I$46),MESCLUN_CAP+1)</x:f>
        <x:v>13</x:v>
      </x:c>
      <x:c r="L13544" s="266" t="n">
        <x:f>SUM(I13544:K13544)</x:f>
        <x:v>48</x:v>
      </x:c>
      <x:c r="M13544" s="267" t="n">
        <x:f>I13544*TOMATO_HOURS*WEEKS*(1+TOMATO_DIM)^I13544+J13544*CARROT_HOURS*WEEKS*(1+CARROT_DIM)^J13544+K13544*MESCLUN_HOURS*WEEKS*(1+MESCLUN_DIM)^K13544</x:f>
        <x:v>13448.763493989052</x:v>
      </x:c>
      <x:c r="N13544" s="267" t="n">
        <x:f>MAX(M13544-FARMER_HOURS,0)/TEMP_HOURS_PER_WORKER</x:f>
        <x:v>8.839419093047953</x:v>
      </x:c>
      <x:c r="O13544" s="268" t="n">
        <x:f>I13544*TOMATO_PRICE+J13544*CARROT_PRICE+K13544*MESCLUN_PRICE</x:f>
        <x:v>242510</x:v>
      </x:c>
      <x:c r="P13544" s="268" t="n">
        <x:f>I13544*TOMATO_FERTILIZER+J13544*CARROT_FERTILIZER+K13544*MESCLUN_FERTILIZER</x:f>
        <x:v>35640</x:v>
      </x:c>
      <x:c r="Q13544" s="268" t="n">
        <x:f>MIN(M13544,FARMER_HOURS)*FARMER_RATE+MAX(M13544-FARMER_HOURS,0)*TEMP_RATE</x:f>
        <x:v>245985.47732619883</x:v>
      </x:c>
      <x:c r="R13544" s="268" t="n">
        <x:f>O13544-P13544-Q13544-FIXED_COST</x:f>
        <x:v>-59115.47732619883</x:v>
      </x:c>
      <x:c r="S13544" s="139" t="str">
        <x:f>IF(AND(L13544&lt;=TOTAL_BED_CAP,N13544&lt;=TEMP_WORKER_CAP),"YES","NO")</x:f>
        <x:v>NO</x:v>
      </x:c>
      <x:c r="T13544" s="139" t="n">
        <x:f>IF(S13544="YES",R13544,-1E+99)</x:f>
        <x:v>-1e+99</x:v>
      </x:c>
    </x:row>
    <x:row r="13545">
      <x:c r="A13545" s="139"/>
      <x:c r="B13545" s="139"/>
      <x:c r="C13545" s="139"/>
      <x:c r="D13545" s="139"/>
      <x:c r="E13545" s="139"/>
      <x:c r="F13545" s="139"/>
      <x:c r="G13545" s="139"/>
      <x:c r="H13545" s="139"/>
      <x:c r="I13545" s="266" t="n">
        <x:f>INT((ROW()-ROW($I$46))/((CARROT_CAP+1)*(MESCLUN_CAP+1)))</x:f>
        <x:v>20</x:v>
      </x:c>
      <x:c r="J13545" s="266" t="n">
        <x:f>MOD(INT((ROW()-ROW($I$46))/(MESCLUN_CAP+1)),CARROT_CAP+1)</x:f>
        <x:v>15</x:v>
      </x:c>
      <x:c r="K13545" s="266" t="n">
        <x:f>MOD(ROW()-ROW($I$46),MESCLUN_CAP+1)</x:f>
        <x:v>14</x:v>
      </x:c>
      <x:c r="L13545" s="266" t="n">
        <x:f>SUM(I13545:K13545)</x:f>
        <x:v>49</x:v>
      </x:c>
      <x:c r="M13545" s="267" t="n">
        <x:f>I13545*TOMATO_HOURS*WEEKS*(1+TOMATO_DIM)^I13545+J13545*CARROT_HOURS*WEEKS*(1+CARROT_DIM)^J13545+K13545*MESCLUN_HOURS*WEEKS*(1+MESCLUN_DIM)^K13545</x:f>
        <x:v>13510.905575302713</x:v>
      </x:c>
      <x:c r="N13545" s="267" t="n">
        <x:f>MAX(M13545-FARMER_HOURS,0)/TEMP_HOURS_PER_WORKER</x:f>
        <x:v>8.88257331618244</x:v>
      </x:c>
      <x:c r="O13545" s="268" t="n">
        <x:f>I13545*TOMATO_PRICE+J13545*CARROT_PRICE+K13545*MESCLUN_PRICE</x:f>
        <x:v>245210</x:v>
      </x:c>
      <x:c r="P13545" s="268" t="n">
        <x:f>I13545*TOMATO_FERTILIZER+J13545*CARROT_FERTILIZER+K13545*MESCLUN_FERTILIZER</x:f>
        <x:v>36520</x:v>
      </x:c>
      <x:c r="Q13545" s="268" t="n">
        <x:f>MIN(M13545,FARMER_HOURS)*FARMER_RATE+MAX(M13545-FARMER_HOURS,0)*TEMP_RATE</x:f>
        <x:v>247064.332904561</x:v>
      </x:c>
      <x:c r="R13545" s="268" t="n">
        <x:f>O13545-P13545-Q13545-FIXED_COST</x:f>
        <x:v>-58374.332904560986</x:v>
      </x:c>
      <x:c r="S13545" s="139" t="str">
        <x:f>IF(AND(L13545&lt;=TOTAL_BED_CAP,N13545&lt;=TEMP_WORKER_CAP),"YES","NO")</x:f>
        <x:v>NO</x:v>
      </x:c>
      <x:c r="T13545" s="139" t="n">
        <x:f>IF(S13545="YES",R13545,-1E+99)</x:f>
        <x:v>-1e+99</x:v>
      </x:c>
    </x:row>
    <x:row r="13546">
      <x:c r="A13546" s="139"/>
      <x:c r="B13546" s="139"/>
      <x:c r="C13546" s="139"/>
      <x:c r="D13546" s="139"/>
      <x:c r="E13546" s="139"/>
      <x:c r="F13546" s="139"/>
      <x:c r="G13546" s="139"/>
      <x:c r="H13546" s="139"/>
      <x:c r="I13546" s="266" t="n">
        <x:f>INT((ROW()-ROW($I$46))/((CARROT_CAP+1)*(MESCLUN_CAP+1)))</x:f>
        <x:v>20</x:v>
      </x:c>
      <x:c r="J13546" s="266" t="n">
        <x:f>MOD(INT((ROW()-ROW($I$46))/(MESCLUN_CAP+1)),CARROT_CAP+1)</x:f>
        <x:v>15</x:v>
      </x:c>
      <x:c r="K13546" s="266" t="n">
        <x:f>MOD(ROW()-ROW($I$46),MESCLUN_CAP+1)</x:f>
        <x:v>15</x:v>
      </x:c>
      <x:c r="L13546" s="266" t="n">
        <x:f>SUM(I13546:K13546)</x:f>
        <x:v>50</x:v>
      </x:c>
      <x:c r="M13546" s="267" t="n">
        <x:f>I13546*TOMATO_HOURS*WEEKS*(1+TOMATO_DIM)^I13546+J13546*CARROT_HOURS*WEEKS*(1+CARROT_DIM)^J13546+K13546*MESCLUN_HOURS*WEEKS*(1+MESCLUN_DIM)^K13546</x:f>
        <x:v>13574.49378217886</x:v>
      </x:c>
      <x:c r="N13546" s="267" t="n">
        <x:f>MAX(M13546-FARMER_HOURS,0)/TEMP_HOURS_PER_WORKER</x:f>
        <x:v>8.926731793179764</x:v>
      </x:c>
      <x:c r="O13546" s="268" t="n">
        <x:f>I13546*TOMATO_PRICE+J13546*CARROT_PRICE+K13546*MESCLUN_PRICE</x:f>
        <x:v>247910</x:v>
      </x:c>
      <x:c r="P13546" s="268" t="n">
        <x:f>I13546*TOMATO_FERTILIZER+J13546*CARROT_FERTILIZER+K13546*MESCLUN_FERTILIZER</x:f>
        <x:v>37400</x:v>
      </x:c>
      <x:c r="Q13546" s="268" t="n">
        <x:f>MIN(M13546,FARMER_HOURS)*FARMER_RATE+MAX(M13546-FARMER_HOURS,0)*TEMP_RATE</x:f>
        <x:v>248168.29482949412</x:v>
      </x:c>
      <x:c r="R13546" s="268" t="n">
        <x:f>O13546-P13546-Q13546-FIXED_COST</x:f>
        <x:v>-57658.294829494116</x:v>
      </x:c>
      <x:c r="S13546" s="139" t="str">
        <x:f>IF(AND(L13546&lt;=TOTAL_BED_CAP,N13546&lt;=TEMP_WORKER_CAP),"YES","NO")</x:f>
        <x:v>NO</x:v>
      </x:c>
      <x:c r="T13546" s="139" t="n">
        <x:f>IF(S13546="YES",R13546,-1E+99)</x:f>
        <x:v>-1e+99</x:v>
      </x:c>
    </x:row>
    <x:row r="13547">
      <x:c r="A13547" s="139"/>
      <x:c r="B13547" s="139"/>
      <x:c r="C13547" s="139"/>
      <x:c r="D13547" s="139"/>
      <x:c r="E13547" s="139"/>
      <x:c r="F13547" s="139"/>
      <x:c r="G13547" s="139"/>
      <x:c r="H13547" s="139"/>
      <x:c r="I13547" s="266" t="n">
        <x:f>INT((ROW()-ROW($I$46))/((CARROT_CAP+1)*(MESCLUN_CAP+1)))</x:f>
        <x:v>20</x:v>
      </x:c>
      <x:c r="J13547" s="266" t="n">
        <x:f>MOD(INT((ROW()-ROW($I$46))/(MESCLUN_CAP+1)),CARROT_CAP+1)</x:f>
        <x:v>15</x:v>
      </x:c>
      <x:c r="K13547" s="266" t="n">
        <x:f>MOD(ROW()-ROW($I$46),MESCLUN_CAP+1)</x:f>
        <x:v>16</x:v>
      </x:c>
      <x:c r="L13547" s="266" t="n">
        <x:f>SUM(I13547:K13547)</x:f>
        <x:v>51</x:v>
      </x:c>
      <x:c r="M13547" s="267" t="n">
        <x:f>I13547*TOMATO_HOURS*WEEKS*(1+TOMATO_DIM)^I13547+J13547*CARROT_HOURS*WEEKS*(1+CARROT_DIM)^J13547+K13547*MESCLUN_HOURS*WEEKS*(1+MESCLUN_DIM)^K13547</x:f>
        <x:v>13639.554558056348</x:v>
      </x:c>
      <x:c r="N13547" s="267" t="n">
        <x:f>MAX(M13547-FARMER_HOURS,0)/TEMP_HOURS_PER_WORKER</x:f>
        <x:v>8.971912887539132</x:v>
      </x:c>
      <x:c r="O13547" s="268" t="n">
        <x:f>I13547*TOMATO_PRICE+J13547*CARROT_PRICE+K13547*MESCLUN_PRICE</x:f>
        <x:v>250610</x:v>
      </x:c>
      <x:c r="P13547" s="268" t="n">
        <x:f>I13547*TOMATO_FERTILIZER+J13547*CARROT_FERTILIZER+K13547*MESCLUN_FERTILIZER</x:f>
        <x:v>38280</x:v>
      </x:c>
      <x:c r="Q13547" s="268" t="n">
        <x:f>MIN(M13547,FARMER_HOURS)*FARMER_RATE+MAX(M13547-FARMER_HOURS,0)*TEMP_RATE</x:f>
        <x:v>249297.82218847825</x:v>
      </x:c>
      <x:c r="R13547" s="268" t="n">
        <x:f>O13547-P13547-Q13547-FIXED_COST</x:f>
        <x:v>-56967.822188478254</x:v>
      </x:c>
      <x:c r="S13547" s="139" t="str">
        <x:f>IF(AND(L13547&lt;=TOTAL_BED_CAP,N13547&lt;=TEMP_WORKER_CAP),"YES","NO")</x:f>
        <x:v>NO</x:v>
      </x:c>
      <x:c r="T13547" s="139" t="n">
        <x:f>IF(S13547="YES",R13547,-1E+99)</x:f>
        <x:v>-1e+99</x:v>
      </x:c>
    </x:row>
    <x:row r="13548">
      <x:c r="A13548" s="139"/>
      <x:c r="B13548" s="139"/>
      <x:c r="C13548" s="139"/>
      <x:c r="D13548" s="139"/>
      <x:c r="E13548" s="139"/>
      <x:c r="F13548" s="139"/>
      <x:c r="G13548" s="139"/>
      <x:c r="H13548" s="139"/>
      <x:c r="I13548" s="266" t="n">
        <x:f>INT((ROW()-ROW($I$46))/((CARROT_CAP+1)*(MESCLUN_CAP+1)))</x:f>
        <x:v>20</x:v>
      </x:c>
      <x:c r="J13548" s="266" t="n">
        <x:f>MOD(INT((ROW()-ROW($I$46))/(MESCLUN_CAP+1)),CARROT_CAP+1)</x:f>
        <x:v>15</x:v>
      </x:c>
      <x:c r="K13548" s="266" t="n">
        <x:f>MOD(ROW()-ROW($I$46),MESCLUN_CAP+1)</x:f>
        <x:v>17</x:v>
      </x:c>
      <x:c r="L13548" s="266" t="n">
        <x:f>SUM(I13548:K13548)</x:f>
        <x:v>52</x:v>
      </x:c>
      <x:c r="M13548" s="267" t="n">
        <x:f>I13548*TOMATO_HOURS*WEEKS*(1+TOMATO_DIM)^I13548+J13548*CARROT_HOURS*WEEKS*(1+CARROT_DIM)^J13548+K13548*MESCLUN_HOURS*WEEKS*(1+MESCLUN_DIM)^K13548</x:f>
        <x:v>13706.114781502889</x:v>
      </x:c>
      <x:c r="N13548" s="267" t="n">
        <x:f>MAX(M13548-FARMER_HOURS,0)/TEMP_HOURS_PER_WORKER</x:f>
        <x:v>9.018135264932562</x:v>
      </x:c>
      <x:c r="O13548" s="268" t="n">
        <x:f>I13548*TOMATO_PRICE+J13548*CARROT_PRICE+K13548*MESCLUN_PRICE</x:f>
        <x:v>253310</x:v>
      </x:c>
      <x:c r="P13548" s="268" t="n">
        <x:f>I13548*TOMATO_FERTILIZER+J13548*CARROT_FERTILIZER+K13548*MESCLUN_FERTILIZER</x:f>
        <x:v>39160</x:v>
      </x:c>
      <x:c r="Q13548" s="268" t="n">
        <x:f>MIN(M13548,FARMER_HOURS)*FARMER_RATE+MAX(M13548-FARMER_HOURS,0)*TEMP_RATE</x:f>
        <x:v>250453.38162331405</x:v>
      </x:c>
      <x:c r="R13548" s="268" t="n">
        <x:f>O13548-P13548-Q13548-FIXED_COST</x:f>
        <x:v>-56303.38162331405</x:v>
      </x:c>
      <x:c r="S13548" s="139" t="str">
        <x:f>IF(AND(L13548&lt;=TOTAL_BED_CAP,N13548&lt;=TEMP_WORKER_CAP),"YES","NO")</x:f>
        <x:v>NO</x:v>
      </x:c>
      <x:c r="T13548" s="139" t="n">
        <x:f>IF(S13548="YES",R13548,-1E+99)</x:f>
        <x:v>-1e+99</x:v>
      </x:c>
    </x:row>
    <x:row r="13549">
      <x:c r="A13549" s="139"/>
      <x:c r="B13549" s="139"/>
      <x:c r="C13549" s="139"/>
      <x:c r="D13549" s="139"/>
      <x:c r="E13549" s="139"/>
      <x:c r="F13549" s="139"/>
      <x:c r="G13549" s="139"/>
      <x:c r="H13549" s="139"/>
      <x:c r="I13549" s="266" t="n">
        <x:f>INT((ROW()-ROW($I$46))/((CARROT_CAP+1)*(MESCLUN_CAP+1)))</x:f>
        <x:v>20</x:v>
      </x:c>
      <x:c r="J13549" s="266" t="n">
        <x:f>MOD(INT((ROW()-ROW($I$46))/(MESCLUN_CAP+1)),CARROT_CAP+1)</x:f>
        <x:v>15</x:v>
      </x:c>
      <x:c r="K13549" s="266" t="n">
        <x:f>MOD(ROW()-ROW($I$46),MESCLUN_CAP+1)</x:f>
        <x:v>18</x:v>
      </x:c>
      <x:c r="L13549" s="266" t="n">
        <x:f>SUM(I13549:K13549)</x:f>
        <x:v>53</x:v>
      </x:c>
      <x:c r="M13549" s="267" t="n">
        <x:f>I13549*TOMATO_HOURS*WEEKS*(1+TOMATO_DIM)^I13549+J13549*CARROT_HOURS*WEEKS*(1+CARROT_DIM)^J13549+K13549*MESCLUN_HOURS*WEEKS*(1+MESCLUN_DIM)^K13549</x:f>
        <x:v>13774.201772961476</x:v>
      </x:c>
      <x:c r="N13549" s="267" t="n">
        <x:f>MAX(M13549-FARMER_HOURS,0)/TEMP_HOURS_PER_WORKER</x:f>
        <x:v>9.065417897889914</x:v>
      </x:c>
      <x:c r="O13549" s="268" t="n">
        <x:f>I13549*TOMATO_PRICE+J13549*CARROT_PRICE+K13549*MESCLUN_PRICE</x:f>
        <x:v>256010</x:v>
      </x:c>
      <x:c r="P13549" s="268" t="n">
        <x:f>I13549*TOMATO_FERTILIZER+J13549*CARROT_FERTILIZER+K13549*MESCLUN_FERTILIZER</x:f>
        <x:v>40040</x:v>
      </x:c>
      <x:c r="Q13549" s="268" t="n">
        <x:f>MIN(M13549,FARMER_HOURS)*FARMER_RATE+MAX(M13549-FARMER_HOURS,0)*TEMP_RATE</x:f>
        <x:v>251635.44744724786</x:v>
      </x:c>
      <x:c r="R13549" s="268" t="n">
        <x:f>O13549-P13549-Q13549-FIXED_COST</x:f>
        <x:v>-55665.44744724786</x:v>
      </x:c>
      <x:c r="S13549" s="139" t="str">
        <x:f>IF(AND(L13549&lt;=TOTAL_BED_CAP,N13549&lt;=TEMP_WORKER_CAP),"YES","NO")</x:f>
        <x:v>NO</x:v>
      </x:c>
      <x:c r="T13549" s="139" t="n">
        <x:f>IF(S13549="YES",R13549,-1E+99)</x:f>
        <x:v>-1e+99</x:v>
      </x:c>
    </x:row>
    <x:row r="13550">
      <x:c r="A13550" s="139"/>
      <x:c r="B13550" s="139"/>
      <x:c r="C13550" s="139"/>
      <x:c r="D13550" s="139"/>
      <x:c r="E13550" s="139"/>
      <x:c r="F13550" s="139"/>
      <x:c r="G13550" s="139"/>
      <x:c r="H13550" s="139"/>
      <x:c r="I13550" s="266" t="n">
        <x:f>INT((ROW()-ROW($I$46))/((CARROT_CAP+1)*(MESCLUN_CAP+1)))</x:f>
        <x:v>20</x:v>
      </x:c>
      <x:c r="J13550" s="266" t="n">
        <x:f>MOD(INT((ROW()-ROW($I$46))/(MESCLUN_CAP+1)),CARROT_CAP+1)</x:f>
        <x:v>15</x:v>
      </x:c>
      <x:c r="K13550" s="266" t="n">
        <x:f>MOD(ROW()-ROW($I$46),MESCLUN_CAP+1)</x:f>
        <x:v>19</x:v>
      </x:c>
      <x:c r="L13550" s="266" t="n">
        <x:f>SUM(I13550:K13550)</x:f>
        <x:v>54</x:v>
      </x:c>
      <x:c r="M13550" s="267" t="n">
        <x:f>I13550*TOMATO_HOURS*WEEKS*(1+TOMATO_DIM)^I13550+J13550*CARROT_HOURS*WEEKS*(1+CARROT_DIM)^J13550+K13550*MESCLUN_HOURS*WEEKS*(1+MESCLUN_DIM)^K13550</x:f>
        <x:v>13843.843301597499</x:v>
      </x:c>
      <x:c r="N13550" s="267" t="n">
        <x:f>MAX(M13550-FARMER_HOURS,0)/TEMP_HOURS_PER_WORKER</x:f>
        <x:v>9.113780070553819</x:v>
      </x:c>
      <x:c r="O13550" s="268" t="n">
        <x:f>I13550*TOMATO_PRICE+J13550*CARROT_PRICE+K13550*MESCLUN_PRICE</x:f>
        <x:v>258710</x:v>
      </x:c>
      <x:c r="P13550" s="268" t="n">
        <x:f>I13550*TOMATO_FERTILIZER+J13550*CARROT_FERTILIZER+K13550*MESCLUN_FERTILIZER</x:f>
        <x:v>40920</x:v>
      </x:c>
      <x:c r="Q13550" s="268" t="n">
        <x:f>MIN(M13550,FARMER_HOURS)*FARMER_RATE+MAX(M13550-FARMER_HOURS,0)*TEMP_RATE</x:f>
        <x:v>252844.50176384547</x:v>
      </x:c>
      <x:c r="R13550" s="268" t="n">
        <x:f>O13550-P13550-Q13550-FIXED_COST</x:f>
        <x:v>-55054.501763845474</x:v>
      </x:c>
      <x:c r="S13550" s="139" t="str">
        <x:f>IF(AND(L13550&lt;=TOTAL_BED_CAP,N13550&lt;=TEMP_WORKER_CAP),"YES","NO")</x:f>
        <x:v>NO</x:v>
      </x:c>
      <x:c r="T13550" s="139" t="n">
        <x:f>IF(S13550="YES",R13550,-1E+99)</x:f>
        <x:v>-1e+99</x:v>
      </x:c>
    </x:row>
    <x:row r="13551">
      <x:c r="A13551" s="139"/>
      <x:c r="B13551" s="139"/>
      <x:c r="C13551" s="139"/>
      <x:c r="D13551" s="139"/>
      <x:c r="E13551" s="139"/>
      <x:c r="F13551" s="139"/>
      <x:c r="G13551" s="139"/>
      <x:c r="H13551" s="139"/>
      <x:c r="I13551" s="266" t="n">
        <x:f>INT((ROW()-ROW($I$46))/((CARROT_CAP+1)*(MESCLUN_CAP+1)))</x:f>
        <x:v>20</x:v>
      </x:c>
      <x:c r="J13551" s="266" t="n">
        <x:f>MOD(INT((ROW()-ROW($I$46))/(MESCLUN_CAP+1)),CARROT_CAP+1)</x:f>
        <x:v>15</x:v>
      </x:c>
      <x:c r="K13551" s="266" t="n">
        <x:f>MOD(ROW()-ROW($I$46),MESCLUN_CAP+1)</x:f>
        <x:v>20</x:v>
      </x:c>
      <x:c r="L13551" s="266" t="n">
        <x:f>SUM(I13551:K13551)</x:f>
        <x:v>55</x:v>
      </x:c>
      <x:c r="M13551" s="267" t="n">
        <x:f>I13551*TOMATO_HOURS*WEEKS*(1+TOMATO_DIM)^I13551+J13551*CARROT_HOURS*WEEKS*(1+CARROT_DIM)^J13551+K13551*MESCLUN_HOURS*WEEKS*(1+MESCLUN_DIM)^K13551</x:f>
        <x:v>13915.067592247975</x:v>
      </x:c>
      <x:c r="N13551" s="267" t="n">
        <x:f>MAX(M13551-FARMER_HOURS,0)/TEMP_HOURS_PER_WORKER</x:f>
        <x:v>9.163241383505538</x:v>
      </x:c>
      <x:c r="O13551" s="268" t="n">
        <x:f>I13551*TOMATO_PRICE+J13551*CARROT_PRICE+K13551*MESCLUN_PRICE</x:f>
        <x:v>261410</x:v>
      </x:c>
      <x:c r="P13551" s="268" t="n">
        <x:f>I13551*TOMATO_FERTILIZER+J13551*CARROT_FERTILIZER+K13551*MESCLUN_FERTILIZER</x:f>
        <x:v>41800</x:v>
      </x:c>
      <x:c r="Q13551" s="268" t="n">
        <x:f>MIN(M13551,FARMER_HOURS)*FARMER_RATE+MAX(M13551-FARMER_HOURS,0)*TEMP_RATE</x:f>
        <x:v>254081.03458763845</x:v>
      </x:c>
      <x:c r="R13551" s="268" t="n">
        <x:f>O13551-P13551-Q13551-FIXED_COST</x:f>
        <x:v>-54471.03458763845</x:v>
      </x:c>
      <x:c r="S13551" s="139" t="str">
        <x:f>IF(AND(L13551&lt;=TOTAL_BED_CAP,N13551&lt;=TEMP_WORKER_CAP),"YES","NO")</x:f>
        <x:v>NO</x:v>
      </x:c>
      <x:c r="T13551" s="139" t="n">
        <x:f>IF(S13551="YES",R13551,-1E+99)</x:f>
        <x:v>-1e+99</x:v>
      </x:c>
    </x:row>
    <x:row r="13552">
      <x:c r="A13552" s="139"/>
      <x:c r="B13552" s="139"/>
      <x:c r="C13552" s="139"/>
      <x:c r="D13552" s="139"/>
      <x:c r="E13552" s="139"/>
      <x:c r="F13552" s="139"/>
      <x:c r="G13552" s="139"/>
      <x:c r="H13552" s="139"/>
      <x:c r="I13552" s="266" t="n">
        <x:f>INT((ROW()-ROW($I$46))/((CARROT_CAP+1)*(MESCLUN_CAP+1)))</x:f>
        <x:v>20</x:v>
      </x:c>
      <x:c r="J13552" s="266" t="n">
        <x:f>MOD(INT((ROW()-ROW($I$46))/(MESCLUN_CAP+1)),CARROT_CAP+1)</x:f>
        <x:v>15</x:v>
      </x:c>
      <x:c r="K13552" s="266" t="n">
        <x:f>MOD(ROW()-ROW($I$46),MESCLUN_CAP+1)</x:f>
        <x:v>21</x:v>
      </x:c>
      <x:c r="L13552" s="266" t="n">
        <x:f>SUM(I13552:K13552)</x:f>
        <x:v>56</x:v>
      </x:c>
      <x:c r="M13552" s="267" t="n">
        <x:f>I13552*TOMATO_HOURS*WEEKS*(1+TOMATO_DIM)^I13552+J13552*CARROT_HOURS*WEEKS*(1+CARROT_DIM)^J13552+K13552*MESCLUN_HOURS*WEEKS*(1+MESCLUN_DIM)^K13552</x:f>
        <x:v>13987.90333247442</x:v>
      </x:c>
      <x:c r="N13552" s="267" t="n">
        <x:f>MAX(M13552-FARMER_HOURS,0)/TEMP_HOURS_PER_WORKER</x:f>
        <x:v>9.21382175866279</x:v>
      </x:c>
      <x:c r="O13552" s="268" t="n">
        <x:f>I13552*TOMATO_PRICE+J13552*CARROT_PRICE+K13552*MESCLUN_PRICE</x:f>
        <x:v>264110</x:v>
      </x:c>
      <x:c r="P13552" s="268" t="n">
        <x:f>I13552*TOMATO_FERTILIZER+J13552*CARROT_FERTILIZER+K13552*MESCLUN_FERTILIZER</x:f>
        <x:v>42680</x:v>
      </x:c>
      <x:c r="Q13552" s="268" t="n">
        <x:f>MIN(M13552,FARMER_HOURS)*FARMER_RATE+MAX(M13552-FARMER_HOURS,0)*TEMP_RATE</x:f>
        <x:v>255345.5439665698</x:v>
      </x:c>
      <x:c r="R13552" s="268" t="n">
        <x:f>O13552-P13552-Q13552-FIXED_COST</x:f>
        <x:v>-53915.54396656979</x:v>
      </x:c>
      <x:c r="S13552" s="139" t="str">
        <x:f>IF(AND(L13552&lt;=TOTAL_BED_CAP,N13552&lt;=TEMP_WORKER_CAP),"YES","NO")</x:f>
        <x:v>NO</x:v>
      </x:c>
      <x:c r="T13552" s="139" t="n">
        <x:f>IF(S13552="YES",R13552,-1E+99)</x:f>
        <x:v>-1e+99</x:v>
      </x:c>
    </x:row>
    <x:row r="13553">
      <x:c r="A13553" s="139"/>
      <x:c r="B13553" s="139"/>
      <x:c r="C13553" s="139"/>
      <x:c r="D13553" s="139"/>
      <x:c r="E13553" s="139"/>
      <x:c r="F13553" s="139"/>
      <x:c r="G13553" s="139"/>
      <x:c r="H13553" s="139"/>
      <x:c r="I13553" s="266" t="n">
        <x:f>INT((ROW()-ROW($I$46))/((CARROT_CAP+1)*(MESCLUN_CAP+1)))</x:f>
        <x:v>20</x:v>
      </x:c>
      <x:c r="J13553" s="266" t="n">
        <x:f>MOD(INT((ROW()-ROW($I$46))/(MESCLUN_CAP+1)),CARROT_CAP+1)</x:f>
        <x:v>15</x:v>
      </x:c>
      <x:c r="K13553" s="266" t="n">
        <x:f>MOD(ROW()-ROW($I$46),MESCLUN_CAP+1)</x:f>
        <x:v>22</x:v>
      </x:c>
      <x:c r="L13553" s="266" t="n">
        <x:f>SUM(I13553:K13553)</x:f>
        <x:v>57</x:v>
      </x:c>
      <x:c r="M13553" s="267" t="n">
        <x:f>I13553*TOMATO_HOURS*WEEKS*(1+TOMATO_DIM)^I13553+J13553*CARROT_HOURS*WEEKS*(1+CARROT_DIM)^J13553+K13553*MESCLUN_HOURS*WEEKS*(1+MESCLUN_DIM)^K13553</x:f>
        <x:v>14062.379679720816</x:v>
      </x:c>
      <x:c r="N13553" s="267" t="n">
        <x:f>MAX(M13553-FARMER_HOURS,0)/TEMP_HOURS_PER_WORKER</x:f>
        <x:v>9.265541444250566</x:v>
      </x:c>
      <x:c r="O13553" s="268" t="n">
        <x:f>I13553*TOMATO_PRICE+J13553*CARROT_PRICE+K13553*MESCLUN_PRICE</x:f>
        <x:v>266810</x:v>
      </x:c>
      <x:c r="P13553" s="268" t="n">
        <x:f>I13553*TOMATO_FERTILIZER+J13553*CARROT_FERTILIZER+K13553*MESCLUN_FERTILIZER</x:f>
        <x:v>43560</x:v>
      </x:c>
      <x:c r="Q13553" s="268" t="n">
        <x:f>MIN(M13553,FARMER_HOURS)*FARMER_RATE+MAX(M13553-FARMER_HOURS,0)*TEMP_RATE</x:f>
        <x:v>256638.53610626416</x:v>
      </x:c>
      <x:c r="R13553" s="268" t="n">
        <x:f>O13553-P13553-Q13553-FIXED_COST</x:f>
        <x:v>-53388.53610626416</x:v>
      </x:c>
      <x:c r="S13553" s="139" t="str">
        <x:f>IF(AND(L13553&lt;=TOTAL_BED_CAP,N13553&lt;=TEMP_WORKER_CAP),"YES","NO")</x:f>
        <x:v>NO</x:v>
      </x:c>
      <x:c r="T13553" s="139" t="n">
        <x:f>IF(S13553="YES",R13553,-1E+99)</x:f>
        <x:v>-1e+99</x:v>
      </x:c>
    </x:row>
    <x:row r="13554">
      <x:c r="A13554" s="139"/>
      <x:c r="B13554" s="139"/>
      <x:c r="C13554" s="139"/>
      <x:c r="D13554" s="139"/>
      <x:c r="E13554" s="139"/>
      <x:c r="F13554" s="139"/>
      <x:c r="G13554" s="139"/>
      <x:c r="H13554" s="139"/>
      <x:c r="I13554" s="266" t="n">
        <x:f>INT((ROW()-ROW($I$46))/((CARROT_CAP+1)*(MESCLUN_CAP+1)))</x:f>
        <x:v>20</x:v>
      </x:c>
      <x:c r="J13554" s="266" t="n">
        <x:f>MOD(INT((ROW()-ROW($I$46))/(MESCLUN_CAP+1)),CARROT_CAP+1)</x:f>
        <x:v>15</x:v>
      </x:c>
      <x:c r="K13554" s="266" t="n">
        <x:f>MOD(ROW()-ROW($I$46),MESCLUN_CAP+1)</x:f>
        <x:v>23</x:v>
      </x:c>
      <x:c r="L13554" s="266" t="n">
        <x:f>SUM(I13554:K13554)</x:f>
        <x:v>58</x:v>
      </x:c>
      <x:c r="M13554" s="267" t="n">
        <x:f>I13554*TOMATO_HOURS*WEEKS*(1+TOMATO_DIM)^I13554+J13554*CARROT_HOURS*WEEKS*(1+CARROT_DIM)^J13554+K13554*MESCLUN_HOURS*WEEKS*(1+MESCLUN_DIM)^K13554</x:f>
        <x:v>14138.52626857825</x:v>
      </x:c>
      <x:c r="N13554" s="267" t="n">
        <x:f>MAX(M13554-FARMER_HOURS,0)/TEMP_HOURS_PER_WORKER</x:f>
        <x:v>9.318421019846008</x:v>
      </x:c>
      <x:c r="O13554" s="268" t="n">
        <x:f>I13554*TOMATO_PRICE+J13554*CARROT_PRICE+K13554*MESCLUN_PRICE</x:f>
        <x:v>269510</x:v>
      </x:c>
      <x:c r="P13554" s="268" t="n">
        <x:f>I13554*TOMATO_FERTILIZER+J13554*CARROT_FERTILIZER+K13554*MESCLUN_FERTILIZER</x:f>
        <x:v>44440</x:v>
      </x:c>
      <x:c r="Q13554" s="268" t="n">
        <x:f>MIN(M13554,FARMER_HOURS)*FARMER_RATE+MAX(M13554-FARMER_HOURS,0)*TEMP_RATE</x:f>
        <x:v>257960.5254961502</x:v>
      </x:c>
      <x:c r="R13554" s="268" t="n">
        <x:f>O13554-P13554-Q13554-FIXED_COST</x:f>
        <x:v>-52890.52549615019</x:v>
      </x:c>
      <x:c r="S13554" s="139" t="str">
        <x:f>IF(AND(L13554&lt;=TOTAL_BED_CAP,N13554&lt;=TEMP_WORKER_CAP),"YES","NO")</x:f>
        <x:v>NO</x:v>
      </x:c>
      <x:c r="T13554" s="139" t="n">
        <x:f>IF(S13554="YES",R13554,-1E+99)</x:f>
        <x:v>-1e+99</x:v>
      </x:c>
    </x:row>
    <x:row r="13555">
      <x:c r="A13555" s="139"/>
      <x:c r="B13555" s="139"/>
      <x:c r="C13555" s="139"/>
      <x:c r="D13555" s="139"/>
      <x:c r="E13555" s="139"/>
      <x:c r="F13555" s="139"/>
      <x:c r="G13555" s="139"/>
      <x:c r="H13555" s="139"/>
      <x:c r="I13555" s="266" t="n">
        <x:f>INT((ROW()-ROW($I$46))/((CARROT_CAP+1)*(MESCLUN_CAP+1)))</x:f>
        <x:v>20</x:v>
      </x:c>
      <x:c r="J13555" s="266" t="n">
        <x:f>MOD(INT((ROW()-ROW($I$46))/(MESCLUN_CAP+1)),CARROT_CAP+1)</x:f>
        <x:v>15</x:v>
      </x:c>
      <x:c r="K13555" s="266" t="n">
        <x:f>MOD(ROW()-ROW($I$46),MESCLUN_CAP+1)</x:f>
        <x:v>24</x:v>
      </x:c>
      <x:c r="L13555" s="266" t="n">
        <x:f>SUM(I13555:K13555)</x:f>
        <x:v>59</x:v>
      </x:c>
      <x:c r="M13555" s="267" t="n">
        <x:f>I13555*TOMATO_HOURS*WEEKS*(1+TOMATO_DIM)^I13555+J13555*CARROT_HOURS*WEEKS*(1+CARROT_DIM)^J13555+K13555*MESCLUN_HOURS*WEEKS*(1+MESCLUN_DIM)^K13555</x:f>
        <x:v>14216.373218157747</x:v>
      </x:c>
      <x:c r="N13555" s="267" t="n">
        <x:f>MAX(M13555-FARMER_HOURS,0)/TEMP_HOURS_PER_WORKER</x:f>
        <x:v>9.372481401498435</x:v>
      </x:c>
      <x:c r="O13555" s="268" t="n">
        <x:f>I13555*TOMATO_PRICE+J13555*CARROT_PRICE+K13555*MESCLUN_PRICE</x:f>
        <x:v>272210</x:v>
      </x:c>
      <x:c r="P13555" s="268" t="n">
        <x:f>I13555*TOMATO_FERTILIZER+J13555*CARROT_FERTILIZER+K13555*MESCLUN_FERTILIZER</x:f>
        <x:v>45320</x:v>
      </x:c>
      <x:c r="Q13555" s="268" t="n">
        <x:f>MIN(M13555,FARMER_HOURS)*FARMER_RATE+MAX(M13555-FARMER_HOURS,0)*TEMP_RATE</x:f>
        <x:v>259312.03503746088</x:v>
      </x:c>
      <x:c r="R13555" s="268" t="n">
        <x:f>O13555-P13555-Q13555-FIXED_COST</x:f>
        <x:v>-52422.03503746088</x:v>
      </x:c>
      <x:c r="S13555" s="139" t="str">
        <x:f>IF(AND(L13555&lt;=TOTAL_BED_CAP,N13555&lt;=TEMP_WORKER_CAP),"YES","NO")</x:f>
        <x:v>NO</x:v>
      </x:c>
      <x:c r="T13555" s="139" t="n">
        <x:f>IF(S13555="YES",R13555,-1E+99)</x:f>
        <x:v>-1e+99</x:v>
      </x:c>
    </x:row>
    <x:row r="13556">
      <x:c r="A13556" s="139"/>
      <x:c r="B13556" s="139"/>
      <x:c r="C13556" s="139"/>
      <x:c r="D13556" s="139"/>
      <x:c r="E13556" s="139"/>
      <x:c r="F13556" s="139"/>
      <x:c r="G13556" s="139"/>
      <x:c r="H13556" s="139"/>
      <x:c r="I13556" s="266" t="n">
        <x:f>INT((ROW()-ROW($I$46))/((CARROT_CAP+1)*(MESCLUN_CAP+1)))</x:f>
        <x:v>20</x:v>
      </x:c>
      <x:c r="J13556" s="266" t="n">
        <x:f>MOD(INT((ROW()-ROW($I$46))/(MESCLUN_CAP+1)),CARROT_CAP+1)</x:f>
        <x:v>15</x:v>
      </x:c>
      <x:c r="K13556" s="266" t="n">
        <x:f>MOD(ROW()-ROW($I$46),MESCLUN_CAP+1)</x:f>
        <x:v>25</x:v>
      </x:c>
      <x:c r="L13556" s="266" t="n">
        <x:f>SUM(I13556:K13556)</x:f>
        <x:v>60</x:v>
      </x:c>
      <x:c r="M13556" s="267" t="n">
        <x:f>I13556*TOMATO_HOURS*WEEKS*(1+TOMATO_DIM)^I13556+J13556*CARROT_HOURS*WEEKS*(1+CARROT_DIM)^J13556+K13556*MESCLUN_HOURS*WEEKS*(1+MESCLUN_DIM)^K13556</x:f>
        <x:v>14295.951139572844</x:v>
      </x:c>
      <x:c r="N13556" s="267" t="n">
        <x:f>MAX(M13556-FARMER_HOURS,0)/TEMP_HOURS_PER_WORKER</x:f>
        <x:v>9.427743846925587</x:v>
      </x:c>
      <x:c r="O13556" s="268" t="n">
        <x:f>I13556*TOMATO_PRICE+J13556*CARROT_PRICE+K13556*MESCLUN_PRICE</x:f>
        <x:v>274910</x:v>
      </x:c>
      <x:c r="P13556" s="268" t="n">
        <x:f>I13556*TOMATO_FERTILIZER+J13556*CARROT_FERTILIZER+K13556*MESCLUN_FERTILIZER</x:f>
        <x:v>46200</x:v>
      </x:c>
      <x:c r="Q13556" s="268" t="n">
        <x:f>MIN(M13556,FARMER_HOURS)*FARMER_RATE+MAX(M13556-FARMER_HOURS,0)*TEMP_RATE</x:f>
        <x:v>260693.59617313964</x:v>
      </x:c>
      <x:c r="R13556" s="268" t="n">
        <x:f>O13556-P13556-Q13556-FIXED_COST</x:f>
        <x:v>-51983.59617313964</x:v>
      </x:c>
      <x:c r="S13556" s="139" t="str">
        <x:f>IF(AND(L13556&lt;=TOTAL_BED_CAP,N13556&lt;=TEMP_WORKER_CAP),"YES","NO")</x:f>
        <x:v>NO</x:v>
      </x:c>
      <x:c r="T13556" s="139" t="n">
        <x:f>IF(S13556="YES",R13556,-1E+99)</x:f>
        <x:v>-1e+99</x:v>
      </x:c>
    </x:row>
    <x:row r="13557">
      <x:c r="A13557" s="139"/>
      <x:c r="B13557" s="139"/>
      <x:c r="C13557" s="139"/>
      <x:c r="D13557" s="139"/>
      <x:c r="E13557" s="139"/>
      <x:c r="F13557" s="139"/>
      <x:c r="G13557" s="139"/>
      <x:c r="H13557" s="139"/>
      <x:c r="I13557" s="266" t="n">
        <x:f>INT((ROW()-ROW($I$46))/((CARROT_CAP+1)*(MESCLUN_CAP+1)))</x:f>
        <x:v>20</x:v>
      </x:c>
      <x:c r="J13557" s="266" t="n">
        <x:f>MOD(INT((ROW()-ROW($I$46))/(MESCLUN_CAP+1)),CARROT_CAP+1)</x:f>
        <x:v>15</x:v>
      </x:c>
      <x:c r="K13557" s="266" t="n">
        <x:f>MOD(ROW()-ROW($I$46),MESCLUN_CAP+1)</x:f>
        <x:v>26</x:v>
      </x:c>
      <x:c r="L13557" s="266" t="n">
        <x:f>SUM(I13557:K13557)</x:f>
        <x:v>61</x:v>
      </x:c>
      <x:c r="M13557" s="267" t="n">
        <x:f>I13557*TOMATO_HOURS*WEEKS*(1+TOMATO_DIM)^I13557+J13557*CARROT_HOURS*WEEKS*(1+CARROT_DIM)^J13557+K13557*MESCLUN_HOURS*WEEKS*(1+MESCLUN_DIM)^K13557</x:f>
        <x:v>14377.291143533563</x:v>
      </x:c>
      <x:c r="N13557" s="267" t="n">
        <x:f>MAX(M13557-FARMER_HOURS,0)/TEMP_HOURS_PER_WORKER</x:f>
        <x:v>9.484229960787196</x:v>
      </x:c>
      <x:c r="O13557" s="268" t="n">
        <x:f>I13557*TOMATO_PRICE+J13557*CARROT_PRICE+K13557*MESCLUN_PRICE</x:f>
        <x:v>277610</x:v>
      </x:c>
      <x:c r="P13557" s="268" t="n">
        <x:f>I13557*TOMATO_FERTILIZER+J13557*CARROT_FERTILIZER+K13557*MESCLUN_FERTILIZER</x:f>
        <x:v>47080</x:v>
      </x:c>
      <x:c r="Q13557" s="268" t="n">
        <x:f>MIN(M13557,FARMER_HOURS)*FARMER_RATE+MAX(M13557-FARMER_HOURS,0)*TEMP_RATE</x:f>
        <x:v>262105.7490196799</x:v>
      </x:c>
      <x:c r="R13557" s="268" t="n">
        <x:f>O13557-P13557-Q13557-FIXED_COST</x:f>
        <x:v>-51575.749019679904</x:v>
      </x:c>
      <x:c r="S13557" s="139" t="str">
        <x:f>IF(AND(L13557&lt;=TOTAL_BED_CAP,N13557&lt;=TEMP_WORKER_CAP),"YES","NO")</x:f>
        <x:v>NO</x:v>
      </x:c>
      <x:c r="T13557" s="139" t="n">
        <x:f>IF(S13557="YES",R13557,-1E+99)</x:f>
        <x:v>-1e+99</x:v>
      </x:c>
    </x:row>
    <x:row r="13558">
      <x:c r="A13558" s="139"/>
      <x:c r="B13558" s="139"/>
      <x:c r="C13558" s="139"/>
      <x:c r="D13558" s="139"/>
      <x:c r="E13558" s="139"/>
      <x:c r="F13558" s="139"/>
      <x:c r="G13558" s="139"/>
      <x:c r="H13558" s="139"/>
      <x:c r="I13558" s="266" t="n">
        <x:f>INT((ROW()-ROW($I$46))/((CARROT_CAP+1)*(MESCLUN_CAP+1)))</x:f>
        <x:v>20</x:v>
      </x:c>
      <x:c r="J13558" s="266" t="n">
        <x:f>MOD(INT((ROW()-ROW($I$46))/(MESCLUN_CAP+1)),CARROT_CAP+1)</x:f>
        <x:v>15</x:v>
      </x:c>
      <x:c r="K13558" s="266" t="n">
        <x:f>MOD(ROW()-ROW($I$46),MESCLUN_CAP+1)</x:f>
        <x:v>27</x:v>
      </x:c>
      <x:c r="L13558" s="266" t="n">
        <x:f>SUM(I13558:K13558)</x:f>
        <x:v>62</x:v>
      </x:c>
      <x:c r="M13558" s="267" t="n">
        <x:f>I13558*TOMATO_HOURS*WEEKS*(1+TOMATO_DIM)^I13558+J13558*CARROT_HOURS*WEEKS*(1+CARROT_DIM)^J13558+K13558*MESCLUN_HOURS*WEEKS*(1+MESCLUN_DIM)^K13558</x:f>
        <x:v>14460.424848053319</x:v>
      </x:c>
      <x:c r="N13558" s="267" t="n">
        <x:f>MAX(M13558-FARMER_HOURS,0)/TEMP_HOURS_PER_WORKER</x:f>
        <x:v>9.541961700037026</x:v>
      </x:c>
      <x:c r="O13558" s="268" t="n">
        <x:f>I13558*TOMATO_PRICE+J13558*CARROT_PRICE+K13558*MESCLUN_PRICE</x:f>
        <x:v>280310</x:v>
      </x:c>
      <x:c r="P13558" s="268" t="n">
        <x:f>I13558*TOMATO_FERTILIZER+J13558*CARROT_FERTILIZER+K13558*MESCLUN_FERTILIZER</x:f>
        <x:v>47960</x:v>
      </x:c>
      <x:c r="Q13558" s="268" t="n">
        <x:f>MIN(M13558,FARMER_HOURS)*FARMER_RATE+MAX(M13558-FARMER_HOURS,0)*TEMP_RATE</x:f>
        <x:v>263549.04250092566</x:v>
      </x:c>
      <x:c r="R13558" s="268" t="n">
        <x:f>O13558-P13558-Q13558-FIXED_COST</x:f>
        <x:v>-51199.04250092566</x:v>
      </x:c>
      <x:c r="S13558" s="139" t="str">
        <x:f>IF(AND(L13558&lt;=TOTAL_BED_CAP,N13558&lt;=TEMP_WORKER_CAP),"YES","NO")</x:f>
        <x:v>NO</x:v>
      </x:c>
      <x:c r="T13558" s="139" t="n">
        <x:f>IF(S13558="YES",R13558,-1E+99)</x:f>
        <x:v>-1e+99</x:v>
      </x:c>
    </x:row>
    <x:row r="13559">
      <x:c r="A13559" s="139"/>
      <x:c r="B13559" s="139"/>
      <x:c r="C13559" s="139"/>
      <x:c r="D13559" s="139"/>
      <x:c r="E13559" s="139"/>
      <x:c r="F13559" s="139"/>
      <x:c r="G13559" s="139"/>
      <x:c r="H13559" s="139"/>
      <x:c r="I13559" s="266" t="n">
        <x:f>INT((ROW()-ROW($I$46))/((CARROT_CAP+1)*(MESCLUN_CAP+1)))</x:f>
        <x:v>20</x:v>
      </x:c>
      <x:c r="J13559" s="266" t="n">
        <x:f>MOD(INT((ROW()-ROW($I$46))/(MESCLUN_CAP+1)),CARROT_CAP+1)</x:f>
        <x:v>15</x:v>
      </x:c>
      <x:c r="K13559" s="266" t="n">
        <x:f>MOD(ROW()-ROW($I$46),MESCLUN_CAP+1)</x:f>
        <x:v>28</x:v>
      </x:c>
      <x:c r="L13559" s="266" t="n">
        <x:f>SUM(I13559:K13559)</x:f>
        <x:v>63</x:v>
      </x:c>
      <x:c r="M13559" s="267" t="n">
        <x:f>I13559*TOMATO_HOURS*WEEKS*(1+TOMATO_DIM)^I13559+J13559*CARROT_HOURS*WEEKS*(1+CARROT_DIM)^J13559+K13559*MESCLUN_HOURS*WEEKS*(1+MESCLUN_DIM)^K13559</x:f>
        <x:v>14545.384386270473</x:v>
      </x:c>
      <x:c r="N13559" s="267" t="n">
        <x:f>MAX(M13559-FARMER_HOURS,0)/TEMP_HOURS_PER_WORKER</x:f>
        <x:v>9.600961379354494</x:v>
      </x:c>
      <x:c r="O13559" s="268" t="n">
        <x:f>I13559*TOMATO_PRICE+J13559*CARROT_PRICE+K13559*MESCLUN_PRICE</x:f>
        <x:v>283010</x:v>
      </x:c>
      <x:c r="P13559" s="268" t="n">
        <x:f>I13559*TOMATO_FERTILIZER+J13559*CARROT_FERTILIZER+K13559*MESCLUN_FERTILIZER</x:f>
        <x:v>48840</x:v>
      </x:c>
      <x:c r="Q13559" s="268" t="n">
        <x:f>MIN(M13559,FARMER_HOURS)*FARMER_RATE+MAX(M13559-FARMER_HOURS,0)*TEMP_RATE</x:f>
        <x:v>265024.03448386234</x:v>
      </x:c>
      <x:c r="R13559" s="268" t="n">
        <x:f>O13559-P13559-Q13559-FIXED_COST</x:f>
        <x:v>-50854.03448386234</x:v>
      </x:c>
      <x:c r="S13559" s="139" t="str">
        <x:f>IF(AND(L13559&lt;=TOTAL_BED_CAP,N13559&lt;=TEMP_WORKER_CAP),"YES","NO")</x:f>
        <x:v>NO</x:v>
      </x:c>
      <x:c r="T13559" s="139" t="n">
        <x:f>IF(S13559="YES",R13559,-1E+99)</x:f>
        <x:v>-1e+99</x:v>
      </x:c>
    </x:row>
    <x:row r="13560">
      <x:c r="A13560" s="139"/>
      <x:c r="B13560" s="139"/>
      <x:c r="C13560" s="139"/>
      <x:c r="D13560" s="139"/>
      <x:c r="E13560" s="139"/>
      <x:c r="F13560" s="139"/>
      <x:c r="G13560" s="139"/>
      <x:c r="H13560" s="139"/>
      <x:c r="I13560" s="266" t="n">
        <x:f>INT((ROW()-ROW($I$46))/((CARROT_CAP+1)*(MESCLUN_CAP+1)))</x:f>
        <x:v>20</x:v>
      </x:c>
      <x:c r="J13560" s="266" t="n">
        <x:f>MOD(INT((ROW()-ROW($I$46))/(MESCLUN_CAP+1)),CARROT_CAP+1)</x:f>
        <x:v>15</x:v>
      </x:c>
      <x:c r="K13560" s="266" t="n">
        <x:f>MOD(ROW()-ROW($I$46),MESCLUN_CAP+1)</x:f>
        <x:v>29</x:v>
      </x:c>
      <x:c r="L13560" s="266" t="n">
        <x:f>SUM(I13560:K13560)</x:f>
        <x:v>64</x:v>
      </x:c>
      <x:c r="M13560" s="267" t="n">
        <x:f>I13560*TOMATO_HOURS*WEEKS*(1+TOMATO_DIM)^I13560+J13560*CARROT_HOURS*WEEKS*(1+CARROT_DIM)^J13560+K13560*MESCLUN_HOURS*WEEKS*(1+MESCLUN_DIM)^K13560</x:f>
        <x:v>14632.202414386125</x:v>
      </x:c>
      <x:c r="N13560" s="267" t="n">
        <x:f>MAX(M13560-FARMER_HOURS,0)/TEMP_HOURS_PER_WORKER</x:f>
        <x:v>9.66125167665703</x:v>
      </x:c>
      <x:c r="O13560" s="268" t="n">
        <x:f>I13560*TOMATO_PRICE+J13560*CARROT_PRICE+K13560*MESCLUN_PRICE</x:f>
        <x:v>285710</x:v>
      </x:c>
      <x:c r="P13560" s="268" t="n">
        <x:f>I13560*TOMATO_FERTILIZER+J13560*CARROT_FERTILIZER+K13560*MESCLUN_FERTILIZER</x:f>
        <x:v>49720</x:v>
      </x:c>
      <x:c r="Q13560" s="268" t="n">
        <x:f>MIN(M13560,FARMER_HOURS)*FARMER_RATE+MAX(M13560-FARMER_HOURS,0)*TEMP_RATE</x:f>
        <x:v>266531.2919164258</x:v>
      </x:c>
      <x:c r="R13560" s="268" t="n">
        <x:f>O13560-P13560-Q13560-FIXED_COST</x:f>
        <x:v>-50541.291916425806</x:v>
      </x:c>
      <x:c r="S13560" s="139" t="str">
        <x:f>IF(AND(L13560&lt;=TOTAL_BED_CAP,N13560&lt;=TEMP_WORKER_CAP),"YES","NO")</x:f>
        <x:v>NO</x:v>
      </x:c>
      <x:c r="T13560" s="139" t="n">
        <x:f>IF(S13560="YES",R13560,-1E+99)</x:f>
        <x:v>-1e+99</x:v>
      </x:c>
    </x:row>
    <x:row r="13561">
      <x:c r="A13561" s="139"/>
      <x:c r="B13561" s="139"/>
      <x:c r="C13561" s="139"/>
      <x:c r="D13561" s="139"/>
      <x:c r="E13561" s="139"/>
      <x:c r="F13561" s="139"/>
      <x:c r="G13561" s="139"/>
      <x:c r="H13561" s="139"/>
      <x:c r="I13561" s="266" t="n">
        <x:f>INT((ROW()-ROW($I$46))/((CARROT_CAP+1)*(MESCLUN_CAP+1)))</x:f>
        <x:v>20</x:v>
      </x:c>
      <x:c r="J13561" s="266" t="n">
        <x:f>MOD(INT((ROW()-ROW($I$46))/(MESCLUN_CAP+1)),CARROT_CAP+1)</x:f>
        <x:v>15</x:v>
      </x:c>
      <x:c r="K13561" s="266" t="n">
        <x:f>MOD(ROW()-ROW($I$46),MESCLUN_CAP+1)</x:f>
        <x:v>30</x:v>
      </x:c>
      <x:c r="L13561" s="266" t="n">
        <x:f>SUM(I13561:K13561)</x:f>
        <x:v>65</x:v>
      </x:c>
      <x:c r="M13561" s="267" t="n">
        <x:f>I13561*TOMATO_HOURS*WEEKS*(1+TOMATO_DIM)^I13561+J13561*CARROT_HOURS*WEEKS*(1+CARROT_DIM)^J13561+K13561*MESCLUN_HOURS*WEEKS*(1+MESCLUN_DIM)^K13561</x:f>
        <x:v>14720.912119719897</x:v>
      </x:c>
      <x:c r="N13561" s="267" t="n">
        <x:f>MAX(M13561-FARMER_HOURS,0)/TEMP_HOURS_PER_WORKER</x:f>
        <x:v>9.722855638694373</x:v>
      </x:c>
      <x:c r="O13561" s="268" t="n">
        <x:f>I13561*TOMATO_PRICE+J13561*CARROT_PRICE+K13561*MESCLUN_PRICE</x:f>
        <x:v>288410</x:v>
      </x:c>
      <x:c r="P13561" s="268" t="n">
        <x:f>I13561*TOMATO_FERTILIZER+J13561*CARROT_FERTILIZER+K13561*MESCLUN_FERTILIZER</x:f>
        <x:v>50600</x:v>
      </x:c>
      <x:c r="Q13561" s="268" t="n">
        <x:f>MIN(M13561,FARMER_HOURS)*FARMER_RATE+MAX(M13561-FARMER_HOURS,0)*TEMP_RATE</x:f>
        <x:v>268071.3909673593</x:v>
      </x:c>
      <x:c r="R13561" s="268" t="n">
        <x:f>O13561-P13561-Q13561-FIXED_COST</x:f>
        <x:v>-50261.3909673593</x:v>
      </x:c>
      <x:c r="S13561" s="139" t="str">
        <x:f>IF(AND(L13561&lt;=TOTAL_BED_CAP,N13561&lt;=TEMP_WORKER_CAP),"YES","NO")</x:f>
        <x:v>NO</x:v>
      </x:c>
      <x:c r="T13561" s="139" t="n">
        <x:f>IF(S13561="YES",R13561,-1E+99)</x:f>
        <x:v>-1e+99</x:v>
      </x:c>
    </x:row>
    <x:row r="13562">
      <x:c r="A13562" s="139"/>
      <x:c r="B13562" s="139"/>
      <x:c r="C13562" s="139"/>
      <x:c r="D13562" s="139"/>
      <x:c r="E13562" s="139"/>
      <x:c r="F13562" s="139"/>
      <x:c r="G13562" s="139"/>
      <x:c r="H13562" s="139"/>
      <x:c r="I13562" s="266" t="n">
        <x:f>INT((ROW()-ROW($I$46))/((CARROT_CAP+1)*(MESCLUN_CAP+1)))</x:f>
        <x:v>20</x:v>
      </x:c>
      <x:c r="J13562" s="266" t="n">
        <x:f>MOD(INT((ROW()-ROW($I$46))/(MESCLUN_CAP+1)),CARROT_CAP+1)</x:f>
        <x:v>16</x:v>
      </x:c>
      <x:c r="K13562" s="266" t="n">
        <x:f>MOD(ROW()-ROW($I$46),MESCLUN_CAP+1)</x:f>
        <x:v>0</x:v>
      </x:c>
      <x:c r="L13562" s="266" t="n">
        <x:f>SUM(I13562:K13562)</x:f>
        <x:v>36</x:v>
      </x:c>
      <x:c r="M13562" s="267" t="n">
        <x:f>I13562*TOMATO_HOURS*WEEKS*(1+TOMATO_DIM)^I13562+J13562*CARROT_HOURS*WEEKS*(1+CARROT_DIM)^J13562+K13562*MESCLUN_HOURS*WEEKS*(1+MESCLUN_DIM)^K13562</x:f>
        <x:v>12822.06260670317</x:v>
      </x:c>
      <x:c r="N13562" s="267" t="n">
        <x:f>MAX(M13562-FARMER_HOURS,0)/TEMP_HOURS_PER_WORKER</x:f>
        <x:v>8.404210143543867</x:v>
      </x:c>
      <x:c r="O13562" s="268" t="n">
        <x:f>I13562*TOMATO_PRICE+J13562*CARROT_PRICE+K13562*MESCLUN_PRICE</x:f>
        <x:v>209504</x:v>
      </x:c>
      <x:c r="P13562" s="268" t="n">
        <x:f>I13562*TOMATO_FERTILIZER+J13562*CARROT_FERTILIZER+K13562*MESCLUN_FERTILIZER</x:f>
        <x:v>24640</x:v>
      </x:c>
      <x:c r="Q13562" s="268" t="n">
        <x:f>MIN(M13562,FARMER_HOURS)*FARMER_RATE+MAX(M13562-FARMER_HOURS,0)*TEMP_RATE</x:f>
        <x:v>235105.2535885967</x:v>
      </x:c>
      <x:c r="R13562" s="268" t="n">
        <x:f>O13562-P13562-Q13562-FIXED_COST</x:f>
        <x:v>-70241.25358859671</x:v>
      </x:c>
      <x:c r="S13562" s="139" t="str">
        <x:f>IF(AND(L13562&lt;=TOTAL_BED_CAP,N13562&lt;=TEMP_WORKER_CAP),"YES","NO")</x:f>
        <x:v>NO</x:v>
      </x:c>
      <x:c r="T13562" s="139" t="n">
        <x:f>IF(S13562="YES",R13562,-1E+99)</x:f>
        <x:v>-1e+99</x:v>
      </x:c>
    </x:row>
    <x:row r="13563">
      <x:c r="A13563" s="139"/>
      <x:c r="B13563" s="139"/>
      <x:c r="C13563" s="139"/>
      <x:c r="D13563" s="139"/>
      <x:c r="E13563" s="139"/>
      <x:c r="F13563" s="139"/>
      <x:c r="G13563" s="139"/>
      <x:c r="H13563" s="139"/>
      <x:c r="I13563" s="266" t="n">
        <x:f>INT((ROW()-ROW($I$46))/((CARROT_CAP+1)*(MESCLUN_CAP+1)))</x:f>
        <x:v>20</x:v>
      </x:c>
      <x:c r="J13563" s="266" t="n">
        <x:f>MOD(INT((ROW()-ROW($I$46))/(MESCLUN_CAP+1)),CARROT_CAP+1)</x:f>
        <x:v>16</x:v>
      </x:c>
      <x:c r="K13563" s="266" t="n">
        <x:f>MOD(ROW()-ROW($I$46),MESCLUN_CAP+1)</x:f>
        <x:v>1</x:v>
      </x:c>
      <x:c r="L13563" s="266" t="n">
        <x:f>SUM(I13563:K13563)</x:f>
        <x:v>37</x:v>
      </x:c>
      <x:c r="M13563" s="267" t="n">
        <x:f>I13563*TOMATO_HOURS*WEEKS*(1+TOMATO_DIM)^I13563+J13563*CARROT_HOURS*WEEKS*(1+CARROT_DIM)^J13563+K13563*MESCLUN_HOURS*WEEKS*(1+MESCLUN_DIM)^K13563</x:f>
        <x:v>12867.62510670317</x:v>
      </x:c>
      <x:c r="N13563" s="267" t="n">
        <x:f>MAX(M13563-FARMER_HOURS,0)/TEMP_HOURS_PER_WORKER</x:f>
        <x:v>8.435850768543869</x:v>
      </x:c>
      <x:c r="O13563" s="268" t="n">
        <x:f>I13563*TOMATO_PRICE+J13563*CARROT_PRICE+K13563*MESCLUN_PRICE</x:f>
        <x:v>212204</x:v>
      </x:c>
      <x:c r="P13563" s="268" t="n">
        <x:f>I13563*TOMATO_FERTILIZER+J13563*CARROT_FERTILIZER+K13563*MESCLUN_FERTILIZER</x:f>
        <x:v>25520</x:v>
      </x:c>
      <x:c r="Q13563" s="268" t="n">
        <x:f>MIN(M13563,FARMER_HOURS)*FARMER_RATE+MAX(M13563-FARMER_HOURS,0)*TEMP_RATE</x:f>
        <x:v>235896.2692135967</x:v>
      </x:c>
      <x:c r="R13563" s="268" t="n">
        <x:f>O13563-P13563-Q13563-FIXED_COST</x:f>
        <x:v>-69212.26921359671</x:v>
      </x:c>
      <x:c r="S13563" s="139" t="str">
        <x:f>IF(AND(L13563&lt;=TOTAL_BED_CAP,N13563&lt;=TEMP_WORKER_CAP),"YES","NO")</x:f>
        <x:v>NO</x:v>
      </x:c>
      <x:c r="T13563" s="139" t="n">
        <x:f>IF(S13563="YES",R13563,-1E+99)</x:f>
        <x:v>-1e+99</x:v>
      </x:c>
    </x:row>
    <x:row r="13564">
      <x:c r="A13564" s="139"/>
      <x:c r="B13564" s="139"/>
      <x:c r="C13564" s="139"/>
      <x:c r="D13564" s="139"/>
      <x:c r="E13564" s="139"/>
      <x:c r="F13564" s="139"/>
      <x:c r="G13564" s="139"/>
      <x:c r="H13564" s="139"/>
      <x:c r="I13564" s="266" t="n">
        <x:f>INT((ROW()-ROW($I$46))/((CARROT_CAP+1)*(MESCLUN_CAP+1)))</x:f>
        <x:v>20</x:v>
      </x:c>
      <x:c r="J13564" s="266" t="n">
        <x:f>MOD(INT((ROW()-ROW($I$46))/(MESCLUN_CAP+1)),CARROT_CAP+1)</x:f>
        <x:v>16</x:v>
      </x:c>
      <x:c r="K13564" s="266" t="n">
        <x:f>MOD(ROW()-ROW($I$46),MESCLUN_CAP+1)</x:f>
        <x:v>2</x:v>
      </x:c>
      <x:c r="L13564" s="266" t="n">
        <x:f>SUM(I13564:K13564)</x:f>
        <x:v>38</x:v>
      </x:c>
      <x:c r="M13564" s="267" t="n">
        <x:f>I13564*TOMATO_HOURS*WEEKS*(1+TOMATO_DIM)^I13564+J13564*CARROT_HOURS*WEEKS*(1+CARROT_DIM)^J13564+K13564*MESCLUN_HOURS*WEEKS*(1+MESCLUN_DIM)^K13564</x:f>
        <x:v>12914.32666920317</x:v>
      </x:c>
      <x:c r="N13564" s="267" t="n">
        <x:f>MAX(M13564-FARMER_HOURS,0)/TEMP_HOURS_PER_WORKER</x:f>
        <x:v>8.468282409168868</x:v>
      </x:c>
      <x:c r="O13564" s="268" t="n">
        <x:f>I13564*TOMATO_PRICE+J13564*CARROT_PRICE+K13564*MESCLUN_PRICE</x:f>
        <x:v>214904</x:v>
      </x:c>
      <x:c r="P13564" s="268" t="n">
        <x:f>I13564*TOMATO_FERTILIZER+J13564*CARROT_FERTILIZER+K13564*MESCLUN_FERTILIZER</x:f>
        <x:v>26400</x:v>
      </x:c>
      <x:c r="Q13564" s="268" t="n">
        <x:f>MIN(M13564,FARMER_HOURS)*FARMER_RATE+MAX(M13564-FARMER_HOURS,0)*TEMP_RATE</x:f>
        <x:v>236707.0602292217</x:v>
      </x:c>
      <x:c r="R13564" s="268" t="n">
        <x:f>O13564-P13564-Q13564-FIXED_COST</x:f>
        <x:v>-68203.06022922171</x:v>
      </x:c>
      <x:c r="S13564" s="139" t="str">
        <x:f>IF(AND(L13564&lt;=TOTAL_BED_CAP,N13564&lt;=TEMP_WORKER_CAP),"YES","NO")</x:f>
        <x:v>NO</x:v>
      </x:c>
      <x:c r="T13564" s="139" t="n">
        <x:f>IF(S13564="YES",R13564,-1E+99)</x:f>
        <x:v>-1e+99</x:v>
      </x:c>
    </x:row>
    <x:row r="13565">
      <x:c r="A13565" s="139"/>
      <x:c r="B13565" s="139"/>
      <x:c r="C13565" s="139"/>
      <x:c r="D13565" s="139"/>
      <x:c r="E13565" s="139"/>
      <x:c r="F13565" s="139"/>
      <x:c r="G13565" s="139"/>
      <x:c r="H13565" s="139"/>
      <x:c r="I13565" s="266" t="n">
        <x:f>INT((ROW()-ROW($I$46))/((CARROT_CAP+1)*(MESCLUN_CAP+1)))</x:f>
        <x:v>20</x:v>
      </x:c>
      <x:c r="J13565" s="266" t="n">
        <x:f>MOD(INT((ROW()-ROW($I$46))/(MESCLUN_CAP+1)),CARROT_CAP+1)</x:f>
        <x:v>16</x:v>
      </x:c>
      <x:c r="K13565" s="266" t="n">
        <x:f>MOD(ROW()-ROW($I$46),MESCLUN_CAP+1)</x:f>
        <x:v>3</x:v>
      </x:c>
      <x:c r="L13565" s="266" t="n">
        <x:f>SUM(I13565:K13565)</x:f>
        <x:v>39</x:v>
      </x:c>
      <x:c r="M13565" s="267" t="n">
        <x:f>I13565*TOMATO_HOURS*WEEKS*(1+TOMATO_DIM)^I13565+J13565*CARROT_HOURS*WEEKS*(1+CARROT_DIM)^J13565+K13565*MESCLUN_HOURS*WEEKS*(1+MESCLUN_DIM)^K13565</x:f>
        <x:v>12962.188651625045</x:v>
      </x:c>
      <x:c r="N13565" s="267" t="n">
        <x:f>MAX(M13565-FARMER_HOURS,0)/TEMP_HOURS_PER_WORKER</x:f>
        <x:v>8.501519896961836</x:v>
      </x:c>
      <x:c r="O13565" s="268" t="n">
        <x:f>I13565*TOMATO_PRICE+J13565*CARROT_PRICE+K13565*MESCLUN_PRICE</x:f>
        <x:v>217604</x:v>
      </x:c>
      <x:c r="P13565" s="268" t="n">
        <x:f>I13565*TOMATO_FERTILIZER+J13565*CARROT_FERTILIZER+K13565*MESCLUN_FERTILIZER</x:f>
        <x:v>27280</x:v>
      </x:c>
      <x:c r="Q13565" s="268" t="n">
        <x:f>MIN(M13565,FARMER_HOURS)*FARMER_RATE+MAX(M13565-FARMER_HOURS,0)*TEMP_RATE</x:f>
        <x:v>237537.99742404593</x:v>
      </x:c>
      <x:c r="R13565" s="268" t="n">
        <x:f>O13565-P13565-Q13565-FIXED_COST</x:f>
        <x:v>-67213.99742404593</x:v>
      </x:c>
      <x:c r="S13565" s="139" t="str">
        <x:f>IF(AND(L13565&lt;=TOTAL_BED_CAP,N13565&lt;=TEMP_WORKER_CAP),"YES","NO")</x:f>
        <x:v>NO</x:v>
      </x:c>
      <x:c r="T13565" s="139" t="n">
        <x:f>IF(S13565="YES",R13565,-1E+99)</x:f>
        <x:v>-1e+99</x:v>
      </x:c>
    </x:row>
    <x:row r="13566">
      <x:c r="A13566" s="139"/>
      <x:c r="B13566" s="139"/>
      <x:c r="C13566" s="139"/>
      <x:c r="D13566" s="139"/>
      <x:c r="E13566" s="139"/>
      <x:c r="F13566" s="139"/>
      <x:c r="G13566" s="139"/>
      <x:c r="H13566" s="139"/>
      <x:c r="I13566" s="266" t="n">
        <x:f>INT((ROW()-ROW($I$46))/((CARROT_CAP+1)*(MESCLUN_CAP+1)))</x:f>
        <x:v>20</x:v>
      </x:c>
      <x:c r="J13566" s="266" t="n">
        <x:f>MOD(INT((ROW()-ROW($I$46))/(MESCLUN_CAP+1)),CARROT_CAP+1)</x:f>
        <x:v>16</x:v>
      </x:c>
      <x:c r="K13566" s="266" t="n">
        <x:f>MOD(ROW()-ROW($I$46),MESCLUN_CAP+1)</x:f>
        <x:v>4</x:v>
      </x:c>
      <x:c r="L13566" s="266" t="n">
        <x:f>SUM(I13566:K13566)</x:f>
        <x:v>40</x:v>
      </x:c>
      <x:c r="M13566" s="267" t="n">
        <x:f>I13566*TOMATO_HOURS*WEEKS*(1+TOMATO_DIM)^I13566+J13566*CARROT_HOURS*WEEKS*(1+CARROT_DIM)^J13566+K13566*MESCLUN_HOURS*WEEKS*(1+MESCLUN_DIM)^K13566</x:f>
        <x:v>13011.232767347701</x:v>
      </x:c>
      <x:c r="N13566" s="267" t="n">
        <x:f>MAX(M13566-FARMER_HOURS,0)/TEMP_HOURS_PER_WORKER</x:f>
        <x:v>8.535578310658126</x:v>
      </x:c>
      <x:c r="O13566" s="268" t="n">
        <x:f>I13566*TOMATO_PRICE+J13566*CARROT_PRICE+K13566*MESCLUN_PRICE</x:f>
        <x:v>220304</x:v>
      </x:c>
      <x:c r="P13566" s="268" t="n">
        <x:f>I13566*TOMATO_FERTILIZER+J13566*CARROT_FERTILIZER+K13566*MESCLUN_FERTILIZER</x:f>
        <x:v>28160</x:v>
      </x:c>
      <x:c r="Q13566" s="268" t="n">
        <x:f>MIN(M13566,FARMER_HOURS)*FARMER_RATE+MAX(M13566-FARMER_HOURS,0)*TEMP_RATE</x:f>
        <x:v>238389.45776645315</x:v>
      </x:c>
      <x:c r="R13566" s="268" t="n">
        <x:f>O13566-P13566-Q13566-FIXED_COST</x:f>
        <x:v>-66245.45776645315</x:v>
      </x:c>
      <x:c r="S13566" s="139" t="str">
        <x:f>IF(AND(L13566&lt;=TOTAL_BED_CAP,N13566&lt;=TEMP_WORKER_CAP),"YES","NO")</x:f>
        <x:v>NO</x:v>
      </x:c>
      <x:c r="T13566" s="139" t="n">
        <x:f>IF(S13566="YES",R13566,-1E+99)</x:f>
        <x:v>-1e+99</x:v>
      </x:c>
    </x:row>
    <x:row r="13567">
      <x:c r="A13567" s="139"/>
      <x:c r="B13567" s="139"/>
      <x:c r="C13567" s="139"/>
      <x:c r="D13567" s="139"/>
      <x:c r="E13567" s="139"/>
      <x:c r="F13567" s="139"/>
      <x:c r="G13567" s="139"/>
      <x:c r="H13567" s="139"/>
      <x:c r="I13567" s="266" t="n">
        <x:f>INT((ROW()-ROW($I$46))/((CARROT_CAP+1)*(MESCLUN_CAP+1)))</x:f>
        <x:v>20</x:v>
      </x:c>
      <x:c r="J13567" s="266" t="n">
        <x:f>MOD(INT((ROW()-ROW($I$46))/(MESCLUN_CAP+1)),CARROT_CAP+1)</x:f>
        <x:v>16</x:v>
      </x:c>
      <x:c r="K13567" s="266" t="n">
        <x:f>MOD(ROW()-ROW($I$46),MESCLUN_CAP+1)</x:f>
        <x:v>5</x:v>
      </x:c>
      <x:c r="L13567" s="266" t="n">
        <x:f>SUM(I13567:K13567)</x:f>
        <x:v>41</x:v>
      </x:c>
      <x:c r="M13567" s="267" t="n">
        <x:f>I13567*TOMATO_HOURS*WEEKS*(1+TOMATO_DIM)^I13567+J13567*CARROT_HOURS*WEEKS*(1+CARROT_DIM)^J13567+K13567*MESCLUN_HOURS*WEEKS*(1+MESCLUN_DIM)^K13567</x:f>
        <x:v>13061.481091268904</x:v>
      </x:c>
      <x:c r="N13567" s="267" t="n">
        <x:f>MAX(M13567-FARMER_HOURS,0)/TEMP_HOURS_PER_WORKER</x:f>
        <x:v>8.57047298004785</x:v>
      </x:c>
      <x:c r="O13567" s="268" t="n">
        <x:f>I13567*TOMATO_PRICE+J13567*CARROT_PRICE+K13567*MESCLUN_PRICE</x:f>
        <x:v>223004</x:v>
      </x:c>
      <x:c r="P13567" s="268" t="n">
        <x:f>I13567*TOMATO_FERTILIZER+J13567*CARROT_FERTILIZER+K13567*MESCLUN_FERTILIZER</x:f>
        <x:v>29040</x:v>
      </x:c>
      <x:c r="Q13567" s="268" t="n">
        <x:f>MIN(M13567,FARMER_HOURS)*FARMER_RATE+MAX(M13567-FARMER_HOURS,0)*TEMP_RATE</x:f>
        <x:v>239261.82450119624</x:v>
      </x:c>
      <x:c r="R13567" s="268" t="n">
        <x:f>O13567-P13567-Q13567-FIXED_COST</x:f>
        <x:v>-65297.82450119624</x:v>
      </x:c>
      <x:c r="S13567" s="139" t="str">
        <x:f>IF(AND(L13567&lt;=TOTAL_BED_CAP,N13567&lt;=TEMP_WORKER_CAP),"YES","NO")</x:f>
        <x:v>NO</x:v>
      </x:c>
      <x:c r="T13567" s="139" t="n">
        <x:f>IF(S13567="YES",R13567,-1E+99)</x:f>
        <x:v>-1e+99</x:v>
      </x:c>
    </x:row>
    <x:row r="13568">
      <x:c r="A13568" s="139"/>
      <x:c r="B13568" s="139"/>
      <x:c r="C13568" s="139"/>
      <x:c r="D13568" s="139"/>
      <x:c r="E13568" s="139"/>
      <x:c r="F13568" s="139"/>
      <x:c r="G13568" s="139"/>
      <x:c r="H13568" s="139"/>
      <x:c r="I13568" s="266" t="n">
        <x:f>INT((ROW()-ROW($I$46))/((CARROT_CAP+1)*(MESCLUN_CAP+1)))</x:f>
        <x:v>20</x:v>
      </x:c>
      <x:c r="J13568" s="266" t="n">
        <x:f>MOD(INT((ROW()-ROW($I$46))/(MESCLUN_CAP+1)),CARROT_CAP+1)</x:f>
        <x:v>16</x:v>
      </x:c>
      <x:c r="K13568" s="266" t="n">
        <x:f>MOD(ROW()-ROW($I$46),MESCLUN_CAP+1)</x:f>
        <x:v>6</x:v>
      </x:c>
      <x:c r="L13568" s="266" t="n">
        <x:f>SUM(I13568:K13568)</x:f>
        <x:v>42</x:v>
      </x:c>
      <x:c r="M13568" s="267" t="n">
        <x:f>I13568*TOMATO_HOURS*WEEKS*(1+TOMATO_DIM)^I13568+J13568*CARROT_HOURS*WEEKS*(1+CARROT_DIM)^J13568+K13568*MESCLUN_HOURS*WEEKS*(1+MESCLUN_DIM)^K13568</x:f>
        <x:v>13112.956065450537</x:v>
      </x:c>
      <x:c r="N13568" s="267" t="n">
        <x:f>MAX(M13568-FARMER_HOURS,0)/TEMP_HOURS_PER_WORKER</x:f>
        <x:v>8.606219489896207</x:v>
      </x:c>
      <x:c r="O13568" s="268" t="n">
        <x:f>I13568*TOMATO_PRICE+J13568*CARROT_PRICE+K13568*MESCLUN_PRICE</x:f>
        <x:v>225704</x:v>
      </x:c>
      <x:c r="P13568" s="268" t="n">
        <x:f>I13568*TOMATO_FERTILIZER+J13568*CARROT_FERTILIZER+K13568*MESCLUN_FERTILIZER</x:f>
        <x:v>29920</x:v>
      </x:c>
      <x:c r="Q13568" s="268" t="n">
        <x:f>MIN(M13568,FARMER_HOURS)*FARMER_RATE+MAX(M13568-FARMER_HOURS,0)*TEMP_RATE</x:f>
        <x:v>240155.48724740514</x:v>
      </x:c>
      <x:c r="R13568" s="268" t="n">
        <x:f>O13568-P13568-Q13568-FIXED_COST</x:f>
        <x:v>-64371.48724740514</x:v>
      </x:c>
      <x:c r="S13568" s="139" t="str">
        <x:f>IF(AND(L13568&lt;=TOTAL_BED_CAP,N13568&lt;=TEMP_WORKER_CAP),"YES","NO")</x:f>
        <x:v>NO</x:v>
      </x:c>
      <x:c r="T13568" s="139" t="n">
        <x:f>IF(S13568="YES",R13568,-1E+99)</x:f>
        <x:v>-1e+99</x:v>
      </x:c>
    </x:row>
    <x:row r="13569">
      <x:c r="A13569" s="139"/>
      <x:c r="B13569" s="139"/>
      <x:c r="C13569" s="139"/>
      <x:c r="D13569" s="139"/>
      <x:c r="E13569" s="139"/>
      <x:c r="F13569" s="139"/>
      <x:c r="G13569" s="139"/>
      <x:c r="H13569" s="139"/>
      <x:c r="I13569" s="266" t="n">
        <x:f>INT((ROW()-ROW($I$46))/((CARROT_CAP+1)*(MESCLUN_CAP+1)))</x:f>
        <x:v>20</x:v>
      </x:c>
      <x:c r="J13569" s="266" t="n">
        <x:f>MOD(INT((ROW()-ROW($I$46))/(MESCLUN_CAP+1)),CARROT_CAP+1)</x:f>
        <x:v>16</x:v>
      </x:c>
      <x:c r="K13569" s="266" t="n">
        <x:f>MOD(ROW()-ROW($I$46),MESCLUN_CAP+1)</x:f>
        <x:v>7</x:v>
      </x:c>
      <x:c r="L13569" s="266" t="n">
        <x:f>SUM(I13569:K13569)</x:f>
        <x:v>43</x:v>
      </x:c>
      <x:c r="M13569" s="267" t="n">
        <x:f>I13569*TOMATO_HOURS*WEEKS*(1+TOMATO_DIM)^I13569+J13569*CARROT_HOURS*WEEKS*(1+CARROT_DIM)^J13569+K13569*MESCLUN_HOURS*WEEKS*(1+MESCLUN_DIM)^K13569</x:f>
        <x:v>13165.680504848498</x:v>
      </x:c>
      <x:c r="N13569" s="267" t="n">
        <x:f>MAX(M13569-FARMER_HOURS,0)/TEMP_HOURS_PER_WORKER</x:f>
        <x:v>8.642833683922568</x:v>
      </x:c>
      <x:c r="O13569" s="268" t="n">
        <x:f>I13569*TOMATO_PRICE+J13569*CARROT_PRICE+K13569*MESCLUN_PRICE</x:f>
        <x:v>228404</x:v>
      </x:c>
      <x:c r="P13569" s="268" t="n">
        <x:f>I13569*TOMATO_FERTILIZER+J13569*CARROT_FERTILIZER+K13569*MESCLUN_FERTILIZER</x:f>
        <x:v>30800</x:v>
      </x:c>
      <x:c r="Q13569" s="268" t="n">
        <x:f>MIN(M13569,FARMER_HOURS)*FARMER_RATE+MAX(M13569-FARMER_HOURS,0)*TEMP_RATE</x:f>
        <x:v>241070.8420980642</x:v>
      </x:c>
      <x:c r="R13569" s="268" t="n">
        <x:f>O13569-P13569-Q13569-FIXED_COST</x:f>
        <x:v>-63466.8420980642</x:v>
      </x:c>
      <x:c r="S13569" s="139" t="str">
        <x:f>IF(AND(L13569&lt;=TOTAL_BED_CAP,N13569&lt;=TEMP_WORKER_CAP),"YES","NO")</x:f>
        <x:v>NO</x:v>
      </x:c>
      <x:c r="T13569" s="139" t="n">
        <x:f>IF(S13569="YES",R13569,-1E+99)</x:f>
        <x:v>-1e+99</x:v>
      </x:c>
    </x:row>
    <x:row r="13570">
      <x:c r="A13570" s="139"/>
      <x:c r="B13570" s="139"/>
      <x:c r="C13570" s="139"/>
      <x:c r="D13570" s="139"/>
      <x:c r="E13570" s="139"/>
      <x:c r="F13570" s="139"/>
      <x:c r="G13570" s="139"/>
      <x:c r="H13570" s="139"/>
      <x:c r="I13570" s="266" t="n">
        <x:f>INT((ROW()-ROW($I$46))/((CARROT_CAP+1)*(MESCLUN_CAP+1)))</x:f>
        <x:v>20</x:v>
      </x:c>
      <x:c r="J13570" s="266" t="n">
        <x:f>MOD(INT((ROW()-ROW($I$46))/(MESCLUN_CAP+1)),CARROT_CAP+1)</x:f>
        <x:v>16</x:v>
      </x:c>
      <x:c r="K13570" s="266" t="n">
        <x:f>MOD(ROW()-ROW($I$46),MESCLUN_CAP+1)</x:f>
        <x:v>8</x:v>
      </x:c>
      <x:c r="L13570" s="266" t="n">
        <x:f>SUM(I13570:K13570)</x:f>
        <x:v>44</x:v>
      </x:c>
      <x:c r="M13570" s="267" t="n">
        <x:f>I13570*TOMATO_HOURS*WEEKS*(1+TOMATO_DIM)^I13570+J13570*CARROT_HOURS*WEEKS*(1+CARROT_DIM)^J13570+K13570*MESCLUN_HOURS*WEEKS*(1+MESCLUN_DIM)^K13570</x:f>
        <x:v>13219.677603128479</x:v>
      </x:c>
      <x:c r="N13570" s="267" t="n">
        <x:f>MAX(M13570-FARMER_HOURS,0)/TEMP_HOURS_PER_WORKER</x:f>
        <x:v>8.680331668839221</x:v>
      </x:c>
      <x:c r="O13570" s="268" t="n">
        <x:f>I13570*TOMATO_PRICE+J13570*CARROT_PRICE+K13570*MESCLUN_PRICE</x:f>
        <x:v>231104</x:v>
      </x:c>
      <x:c r="P13570" s="268" t="n">
        <x:f>I13570*TOMATO_FERTILIZER+J13570*CARROT_FERTILIZER+K13570*MESCLUN_FERTILIZER</x:f>
        <x:v>31680</x:v>
      </x:c>
      <x:c r="Q13570" s="268" t="n">
        <x:f>MIN(M13570,FARMER_HOURS)*FARMER_RATE+MAX(M13570-FARMER_HOURS,0)*TEMP_RATE</x:f>
        <x:v>242008.29172098055</x:v>
      </x:c>
      <x:c r="R13570" s="268" t="n">
        <x:f>O13570-P13570-Q13570-FIXED_COST</x:f>
        <x:v>-62584.291720980546</x:v>
      </x:c>
      <x:c r="S13570" s="139" t="str">
        <x:f>IF(AND(L13570&lt;=TOTAL_BED_CAP,N13570&lt;=TEMP_WORKER_CAP),"YES","NO")</x:f>
        <x:v>NO</x:v>
      </x:c>
      <x:c r="T13570" s="139" t="n">
        <x:f>IF(S13570="YES",R13570,-1E+99)</x:f>
        <x:v>-1e+99</x:v>
      </x:c>
    </x:row>
    <x:row r="13571">
      <x:c r="A13571" s="139"/>
      <x:c r="B13571" s="139"/>
      <x:c r="C13571" s="139"/>
      <x:c r="D13571" s="139"/>
      <x:c r="E13571" s="139"/>
      <x:c r="F13571" s="139"/>
      <x:c r="G13571" s="139"/>
      <x:c r="H13571" s="139"/>
      <x:c r="I13571" s="266" t="n">
        <x:f>INT((ROW()-ROW($I$46))/((CARROT_CAP+1)*(MESCLUN_CAP+1)))</x:f>
        <x:v>20</x:v>
      </x:c>
      <x:c r="J13571" s="266" t="n">
        <x:f>MOD(INT((ROW()-ROW($I$46))/(MESCLUN_CAP+1)),CARROT_CAP+1)</x:f>
        <x:v>16</x:v>
      </x:c>
      <x:c r="K13571" s="266" t="n">
        <x:f>MOD(ROW()-ROW($I$46),MESCLUN_CAP+1)</x:f>
        <x:v>9</x:v>
      </x:c>
      <x:c r="L13571" s="266" t="n">
        <x:f>SUM(I13571:K13571)</x:f>
        <x:v>45</x:v>
      </x:c>
      <x:c r="M13571" s="267" t="n">
        <x:f>I13571*TOMATO_HOURS*WEEKS*(1+TOMATO_DIM)^I13571+J13571*CARROT_HOURS*WEEKS*(1+CARROT_DIM)^J13571+K13571*MESCLUN_HOURS*WEEKS*(1+MESCLUN_DIM)^K13571</x:f>
        <x:v>13274.970938568873</x:v>
      </x:c>
      <x:c r="N13571" s="267" t="n">
        <x:f>MAX(M13571-FARMER_HOURS,0)/TEMP_HOURS_PER_WORKER</x:f>
        <x:v>8.718729818450607</x:v>
      </x:c>
      <x:c r="O13571" s="268" t="n">
        <x:f>I13571*TOMATO_PRICE+J13571*CARROT_PRICE+K13571*MESCLUN_PRICE</x:f>
        <x:v>233804</x:v>
      </x:c>
      <x:c r="P13571" s="268" t="n">
        <x:f>I13571*TOMATO_FERTILIZER+J13571*CARROT_FERTILIZER+K13571*MESCLUN_FERTILIZER</x:f>
        <x:v>32560</x:v>
      </x:c>
      <x:c r="Q13571" s="268" t="n">
        <x:f>MIN(M13571,FARMER_HOURS)*FARMER_RATE+MAX(M13571-FARMER_HOURS,0)*TEMP_RATE</x:f>
        <x:v>242968.24546126515</x:v>
      </x:c>
      <x:c r="R13571" s="268" t="n">
        <x:f>O13571-P13571-Q13571-FIXED_COST</x:f>
        <x:v>-61724.24546126515</x:v>
      </x:c>
      <x:c r="S13571" s="139" t="str">
        <x:f>IF(AND(L13571&lt;=TOTAL_BED_CAP,N13571&lt;=TEMP_WORKER_CAP),"YES","NO")</x:f>
        <x:v>NO</x:v>
      </x:c>
      <x:c r="T13571" s="139" t="n">
        <x:f>IF(S13571="YES",R13571,-1E+99)</x:f>
        <x:v>-1e+99</x:v>
      </x:c>
    </x:row>
    <x:row r="13572">
      <x:c r="A13572" s="139"/>
      <x:c r="B13572" s="139"/>
      <x:c r="C13572" s="139"/>
      <x:c r="D13572" s="139"/>
      <x:c r="E13572" s="139"/>
      <x:c r="F13572" s="139"/>
      <x:c r="G13572" s="139"/>
      <x:c r="H13572" s="139"/>
      <x:c r="I13572" s="266" t="n">
        <x:f>INT((ROW()-ROW($I$46))/((CARROT_CAP+1)*(MESCLUN_CAP+1)))</x:f>
        <x:v>20</x:v>
      </x:c>
      <x:c r="J13572" s="266" t="n">
        <x:f>MOD(INT((ROW()-ROW($I$46))/(MESCLUN_CAP+1)),CARROT_CAP+1)</x:f>
        <x:v>16</x:v>
      </x:c>
      <x:c r="K13572" s="266" t="n">
        <x:f>MOD(ROW()-ROW($I$46),MESCLUN_CAP+1)</x:f>
        <x:v>10</x:v>
      </x:c>
      <x:c r="L13572" s="266" t="n">
        <x:f>SUM(I13572:K13572)</x:f>
        <x:v>46</x:v>
      </x:c>
      <x:c r="M13572" s="267" t="n">
        <x:f>I13572*TOMATO_HOURS*WEEKS*(1+TOMATO_DIM)^I13572+J13572*CARROT_HOURS*WEEKS*(1+CARROT_DIM)^J13572+K13572*MESCLUN_HOURS*WEEKS*(1+MESCLUN_DIM)^K13572</x:f>
        <x:v>13331.584480052086</x:v>
      </x:c>
      <x:c r="N13572" s="267" t="n">
        <x:f>MAX(M13572-FARMER_HOURS,0)/TEMP_HOURS_PER_WORKER</x:f>
        <x:v>8.758044777813948</x:v>
      </x:c>
      <x:c r="O13572" s="268" t="n">
        <x:f>I13572*TOMATO_PRICE+J13572*CARROT_PRICE+K13572*MESCLUN_PRICE</x:f>
        <x:v>236504</x:v>
      </x:c>
      <x:c r="P13572" s="268" t="n">
        <x:f>I13572*TOMATO_FERTILIZER+J13572*CARROT_FERTILIZER+K13572*MESCLUN_FERTILIZER</x:f>
        <x:v>33440</x:v>
      </x:c>
      <x:c r="Q13572" s="268" t="n">
        <x:f>MIN(M13572,FARMER_HOURS)*FARMER_RATE+MAX(M13572-FARMER_HOURS,0)*TEMP_RATE</x:f>
        <x:v>243951.1194453487</x:v>
      </x:c>
      <x:c r="R13572" s="268" t="n">
        <x:f>O13572-P13572-Q13572-FIXED_COST</x:f>
        <x:v>-60887.11944534871</x:v>
      </x:c>
      <x:c r="S13572" s="139" t="str">
        <x:f>IF(AND(L13572&lt;=TOTAL_BED_CAP,N13572&lt;=TEMP_WORKER_CAP),"YES","NO")</x:f>
        <x:v>NO</x:v>
      </x:c>
      <x:c r="T13572" s="139" t="n">
        <x:f>IF(S13572="YES",R13572,-1E+99)</x:f>
        <x:v>-1e+99</x:v>
      </x:c>
    </x:row>
    <x:row r="13573">
      <x:c r="A13573" s="139"/>
      <x:c r="B13573" s="139"/>
      <x:c r="C13573" s="139"/>
      <x:c r="D13573" s="139"/>
      <x:c r="E13573" s="139"/>
      <x:c r="F13573" s="139"/>
      <x:c r="G13573" s="139"/>
      <x:c r="H13573" s="139"/>
      <x:c r="I13573" s="266" t="n">
        <x:f>INT((ROW()-ROW($I$46))/((CARROT_CAP+1)*(MESCLUN_CAP+1)))</x:f>
        <x:v>20</x:v>
      </x:c>
      <x:c r="J13573" s="266" t="n">
        <x:f>MOD(INT((ROW()-ROW($I$46))/(MESCLUN_CAP+1)),CARROT_CAP+1)</x:f>
        <x:v>16</x:v>
      </x:c>
      <x:c r="K13573" s="266" t="n">
        <x:f>MOD(ROW()-ROW($I$46),MESCLUN_CAP+1)</x:f>
        <x:v>11</x:v>
      </x:c>
      <x:c r="L13573" s="266" t="n">
        <x:f>SUM(I13573:K13573)</x:f>
        <x:v>47</x:v>
      </x:c>
      <x:c r="M13573" s="267" t="n">
        <x:f>I13573*TOMATO_HOURS*WEEKS*(1+TOMATO_DIM)^I13573+J13573*CARROT_HOURS*WEEKS*(1+CARROT_DIM)^J13573+K13573*MESCLUN_HOURS*WEEKS*(1+MESCLUN_DIM)^K13573</x:f>
        <x:v>13389.542593145525</x:v>
      </x:c>
      <x:c r="N13573" s="267" t="n">
        <x:f>MAX(M13573-FARMER_HOURS,0)/TEMP_HOURS_PER_WORKER</x:f>
        <x:v>8.79829346746217</x:v>
      </x:c>
      <x:c r="O13573" s="268" t="n">
        <x:f>I13573*TOMATO_PRICE+J13573*CARROT_PRICE+K13573*MESCLUN_PRICE</x:f>
        <x:v>239204</x:v>
      </x:c>
      <x:c r="P13573" s="268" t="n">
        <x:f>I13573*TOMATO_FERTILIZER+J13573*CARROT_FERTILIZER+K13573*MESCLUN_FERTILIZER</x:f>
        <x:v>34320</x:v>
      </x:c>
      <x:c r="Q13573" s="268" t="n">
        <x:f>MIN(M13573,FARMER_HOURS)*FARMER_RATE+MAX(M13573-FARMER_HOURS,0)*TEMP_RATE</x:f>
        <x:v>244957.33668655425</x:v>
      </x:c>
      <x:c r="R13573" s="268" t="n">
        <x:f>O13573-P13573-Q13573-FIXED_COST</x:f>
        <x:v>-60073.33668655425</x:v>
      </x:c>
      <x:c r="S13573" s="139" t="str">
        <x:f>IF(AND(L13573&lt;=TOTAL_BED_CAP,N13573&lt;=TEMP_WORKER_CAP),"YES","NO")</x:f>
        <x:v>NO</x:v>
      </x:c>
      <x:c r="T13573" s="139" t="n">
        <x:f>IF(S13573="YES",R13573,-1E+99)</x:f>
        <x:v>-1e+99</x:v>
      </x:c>
    </x:row>
    <x:row r="13574">
      <x:c r="A13574" s="139"/>
      <x:c r="B13574" s="139"/>
      <x:c r="C13574" s="139"/>
      <x:c r="D13574" s="139"/>
      <x:c r="E13574" s="139"/>
      <x:c r="F13574" s="139"/>
      <x:c r="G13574" s="139"/>
      <x:c r="H13574" s="139"/>
      <x:c r="I13574" s="266" t="n">
        <x:f>INT((ROW()-ROW($I$46))/((CARROT_CAP+1)*(MESCLUN_CAP+1)))</x:f>
        <x:v>20</x:v>
      </x:c>
      <x:c r="J13574" s="266" t="n">
        <x:f>MOD(INT((ROW()-ROW($I$46))/(MESCLUN_CAP+1)),CARROT_CAP+1)</x:f>
        <x:v>16</x:v>
      </x:c>
      <x:c r="K13574" s="266" t="n">
        <x:f>MOD(ROW()-ROW($I$46),MESCLUN_CAP+1)</x:f>
        <x:v>12</x:v>
      </x:c>
      <x:c r="L13574" s="266" t="n">
        <x:f>SUM(I13574:K13574)</x:f>
        <x:v>48</x:v>
      </x:c>
      <x:c r="M13574" s="267" t="n">
        <x:f>I13574*TOMATO_HOURS*WEEKS*(1+TOMATO_DIM)^I13574+J13574*CARROT_HOURS*WEEKS*(1+CARROT_DIM)^J13574+K13574*MESCLUN_HOURS*WEEKS*(1+MESCLUN_DIM)^K13574</x:f>
        <x:v>13448.870046273589</x:v>
      </x:c>
      <x:c r="N13574" s="267" t="n">
        <x:f>MAX(M13574-FARMER_HOURS,0)/TEMP_HOURS_PER_WORKER</x:f>
        <x:v>8.839493087689991</x:v>
      </x:c>
      <x:c r="O13574" s="268" t="n">
        <x:f>I13574*TOMATO_PRICE+J13574*CARROT_PRICE+K13574*MESCLUN_PRICE</x:f>
        <x:v>241904</x:v>
      </x:c>
      <x:c r="P13574" s="268" t="n">
        <x:f>I13574*TOMATO_FERTILIZER+J13574*CARROT_FERTILIZER+K13574*MESCLUN_FERTILIZER</x:f>
        <x:v>35200</x:v>
      </x:c>
      <x:c r="Q13574" s="268" t="n">
        <x:f>MIN(M13574,FARMER_HOURS)*FARMER_RATE+MAX(M13574-FARMER_HOURS,0)*TEMP_RATE</x:f>
        <x:v>245987.3271922498</x:v>
      </x:c>
      <x:c r="R13574" s="268" t="n">
        <x:f>O13574-P13574-Q13574-FIXED_COST</x:f>
        <x:v>-59283.327192249795</x:v>
      </x:c>
      <x:c r="S13574" s="139" t="str">
        <x:f>IF(AND(L13574&lt;=TOTAL_BED_CAP,N13574&lt;=TEMP_WORKER_CAP),"YES","NO")</x:f>
        <x:v>NO</x:v>
      </x:c>
      <x:c r="T13574" s="139" t="n">
        <x:f>IF(S13574="YES",R13574,-1E+99)</x:f>
        <x:v>-1e+99</x:v>
      </x:c>
    </x:row>
    <x:row r="13575">
      <x:c r="A13575" s="139"/>
      <x:c r="B13575" s="139"/>
      <x:c r="C13575" s="139"/>
      <x:c r="D13575" s="139"/>
      <x:c r="E13575" s="139"/>
      <x:c r="F13575" s="139"/>
      <x:c r="G13575" s="139"/>
      <x:c r="H13575" s="139"/>
      <x:c r="I13575" s="266" t="n">
        <x:f>INT((ROW()-ROW($I$46))/((CARROT_CAP+1)*(MESCLUN_CAP+1)))</x:f>
        <x:v>20</x:v>
      </x:c>
      <x:c r="J13575" s="266" t="n">
        <x:f>MOD(INT((ROW()-ROW($I$46))/(MESCLUN_CAP+1)),CARROT_CAP+1)</x:f>
        <x:v>16</x:v>
      </x:c>
      <x:c r="K13575" s="266" t="n">
        <x:f>MOD(ROW()-ROW($I$46),MESCLUN_CAP+1)</x:f>
        <x:v>13</x:v>
      </x:c>
      <x:c r="L13575" s="266" t="n">
        <x:f>SUM(I13575:K13575)</x:f>
        <x:v>49</x:v>
      </x:c>
      <x:c r="M13575" s="267" t="n">
        <x:f>I13575*TOMATO_HOURS*WEEKS*(1+TOMATO_DIM)^I13575+J13575*CARROT_HOURS*WEEKS*(1+CARROT_DIM)^J13575+K13575*MESCLUN_HOURS*WEEKS*(1+MESCLUN_DIM)^K13575</x:f>
        <x:v>13509.592016981973</x:v>
      </x:c>
      <x:c r="N13575" s="267" t="n">
        <x:f>MAX(M13575-FARMER_HOURS,0)/TEMP_HOURS_PER_WORKER</x:f>
        <x:v>8.881661122904148</x:v>
      </x:c>
      <x:c r="O13575" s="268" t="n">
        <x:f>I13575*TOMATO_PRICE+J13575*CARROT_PRICE+K13575*MESCLUN_PRICE</x:f>
        <x:v>244604</x:v>
      </x:c>
      <x:c r="P13575" s="268" t="n">
        <x:f>I13575*TOMATO_FERTILIZER+J13575*CARROT_FERTILIZER+K13575*MESCLUN_FERTILIZER</x:f>
        <x:v>36080</x:v>
      </x:c>
      <x:c r="Q13575" s="268" t="n">
        <x:f>MIN(M13575,FARMER_HOURS)*FARMER_RATE+MAX(M13575-FARMER_HOURS,0)*TEMP_RATE</x:f>
        <x:v>247041.5280726037</x:v>
      </x:c>
      <x:c r="R13575" s="268" t="n">
        <x:f>O13575-P13575-Q13575-FIXED_COST</x:f>
        <x:v>-58517.52807260369</x:v>
      </x:c>
      <x:c r="S13575" s="139" t="str">
        <x:f>IF(AND(L13575&lt;=TOTAL_BED_CAP,N13575&lt;=TEMP_WORKER_CAP),"YES","NO")</x:f>
        <x:v>NO</x:v>
      </x:c>
      <x:c r="T13575" s="139" t="n">
        <x:f>IF(S13575="YES",R13575,-1E+99)</x:f>
        <x:v>-1e+99</x:v>
      </x:c>
    </x:row>
    <x:row r="13576">
      <x:c r="A13576" s="139"/>
      <x:c r="B13576" s="139"/>
      <x:c r="C13576" s="139"/>
      <x:c r="D13576" s="139"/>
      <x:c r="E13576" s="139"/>
      <x:c r="F13576" s="139"/>
      <x:c r="G13576" s="139"/>
      <x:c r="H13576" s="139"/>
      <x:c r="I13576" s="266" t="n">
        <x:f>INT((ROW()-ROW($I$46))/((CARROT_CAP+1)*(MESCLUN_CAP+1)))</x:f>
        <x:v>20</x:v>
      </x:c>
      <x:c r="J13576" s="266" t="n">
        <x:f>MOD(INT((ROW()-ROW($I$46))/(MESCLUN_CAP+1)),CARROT_CAP+1)</x:f>
        <x:v>16</x:v>
      </x:c>
      <x:c r="K13576" s="266" t="n">
        <x:f>MOD(ROW()-ROW($I$46),MESCLUN_CAP+1)</x:f>
        <x:v>14</x:v>
      </x:c>
      <x:c r="L13576" s="266" t="n">
        <x:f>SUM(I13576:K13576)</x:f>
        <x:v>50</x:v>
      </x:c>
      <x:c r="M13576" s="267" t="n">
        <x:f>I13576*TOMATO_HOURS*WEEKS*(1+TOMATO_DIM)^I13576+J13576*CARROT_HOURS*WEEKS*(1+CARROT_DIM)^J13576+K13576*MESCLUN_HOURS*WEEKS*(1+MESCLUN_DIM)^K13576</x:f>
        <x:v>13571.734098295634</x:v>
      </x:c>
      <x:c r="N13576" s="267" t="n">
        <x:f>MAX(M13576-FARMER_HOURS,0)/TEMP_HOURS_PER_WORKER</x:f>
        <x:v>8.924815346038635</x:v>
      </x:c>
      <x:c r="O13576" s="268" t="n">
        <x:f>I13576*TOMATO_PRICE+J13576*CARROT_PRICE+K13576*MESCLUN_PRICE</x:f>
        <x:v>247304</x:v>
      </x:c>
      <x:c r="P13576" s="268" t="n">
        <x:f>I13576*TOMATO_FERTILIZER+J13576*CARROT_FERTILIZER+K13576*MESCLUN_FERTILIZER</x:f>
        <x:v>36960</x:v>
      </x:c>
      <x:c r="Q13576" s="268" t="n">
        <x:f>MIN(M13576,FARMER_HOURS)*FARMER_RATE+MAX(M13576-FARMER_HOURS,0)*TEMP_RATE</x:f>
        <x:v>248120.38365096587</x:v>
      </x:c>
      <x:c r="R13576" s="268" t="n">
        <x:f>O13576-P13576-Q13576-FIXED_COST</x:f>
        <x:v>-57776.38365096587</x:v>
      </x:c>
      <x:c r="S13576" s="139" t="str">
        <x:f>IF(AND(L13576&lt;=TOTAL_BED_CAP,N13576&lt;=TEMP_WORKER_CAP),"YES","NO")</x:f>
        <x:v>NO</x:v>
      </x:c>
      <x:c r="T13576" s="139" t="n">
        <x:f>IF(S13576="YES",R13576,-1E+99)</x:f>
        <x:v>-1e+99</x:v>
      </x:c>
    </x:row>
    <x:row r="13577">
      <x:c r="A13577" s="139"/>
      <x:c r="B13577" s="139"/>
      <x:c r="C13577" s="139"/>
      <x:c r="D13577" s="139"/>
      <x:c r="E13577" s="139"/>
      <x:c r="F13577" s="139"/>
      <x:c r="G13577" s="139"/>
      <x:c r="H13577" s="139"/>
      <x:c r="I13577" s="266" t="n">
        <x:f>INT((ROW()-ROW($I$46))/((CARROT_CAP+1)*(MESCLUN_CAP+1)))</x:f>
        <x:v>20</x:v>
      </x:c>
      <x:c r="J13577" s="266" t="n">
        <x:f>MOD(INT((ROW()-ROW($I$46))/(MESCLUN_CAP+1)),CARROT_CAP+1)</x:f>
        <x:v>16</x:v>
      </x:c>
      <x:c r="K13577" s="266" t="n">
        <x:f>MOD(ROW()-ROW($I$46),MESCLUN_CAP+1)</x:f>
        <x:v>15</x:v>
      </x:c>
      <x:c r="L13577" s="266" t="n">
        <x:f>SUM(I13577:K13577)</x:f>
        <x:v>51</x:v>
      </x:c>
      <x:c r="M13577" s="267" t="n">
        <x:f>I13577*TOMATO_HOURS*WEEKS*(1+TOMATO_DIM)^I13577+J13577*CARROT_HOURS*WEEKS*(1+CARROT_DIM)^J13577+K13577*MESCLUN_HOURS*WEEKS*(1+MESCLUN_DIM)^K13577</x:f>
        <x:v>13635.322305171781</x:v>
      </x:c>
      <x:c r="N13577" s="267" t="n">
        <x:f>MAX(M13577-FARMER_HOURS,0)/TEMP_HOURS_PER_WORKER</x:f>
        <x:v>8.96897382303596</x:v>
      </x:c>
      <x:c r="O13577" s="268" t="n">
        <x:f>I13577*TOMATO_PRICE+J13577*CARROT_PRICE+K13577*MESCLUN_PRICE</x:f>
        <x:v>250004</x:v>
      </x:c>
      <x:c r="P13577" s="268" t="n">
        <x:f>I13577*TOMATO_FERTILIZER+J13577*CARROT_FERTILIZER+K13577*MESCLUN_FERTILIZER</x:f>
        <x:v>37840</x:v>
      </x:c>
      <x:c r="Q13577" s="268" t="n">
        <x:f>MIN(M13577,FARMER_HOURS)*FARMER_RATE+MAX(M13577-FARMER_HOURS,0)*TEMP_RATE</x:f>
        <x:v>249224.34557589897</x:v>
      </x:c>
      <x:c r="R13577" s="268" t="n">
        <x:f>O13577-P13577-Q13577-FIXED_COST</x:f>
        <x:v>-57060.34557589897</x:v>
      </x:c>
      <x:c r="S13577" s="139" t="str">
        <x:f>IF(AND(L13577&lt;=TOTAL_BED_CAP,N13577&lt;=TEMP_WORKER_CAP),"YES","NO")</x:f>
        <x:v>NO</x:v>
      </x:c>
      <x:c r="T13577" s="139" t="n">
        <x:f>IF(S13577="YES",R13577,-1E+99)</x:f>
        <x:v>-1e+99</x:v>
      </x:c>
    </x:row>
    <x:row r="13578">
      <x:c r="A13578" s="139"/>
      <x:c r="B13578" s="139"/>
      <x:c r="C13578" s="139"/>
      <x:c r="D13578" s="139"/>
      <x:c r="E13578" s="139"/>
      <x:c r="F13578" s="139"/>
      <x:c r="G13578" s="139"/>
      <x:c r="H13578" s="139"/>
      <x:c r="I13578" s="266" t="n">
        <x:f>INT((ROW()-ROW($I$46))/((CARROT_CAP+1)*(MESCLUN_CAP+1)))</x:f>
        <x:v>20</x:v>
      </x:c>
      <x:c r="J13578" s="266" t="n">
        <x:f>MOD(INT((ROW()-ROW($I$46))/(MESCLUN_CAP+1)),CARROT_CAP+1)</x:f>
        <x:v>16</x:v>
      </x:c>
      <x:c r="K13578" s="266" t="n">
        <x:f>MOD(ROW()-ROW($I$46),MESCLUN_CAP+1)</x:f>
        <x:v>16</x:v>
      </x:c>
      <x:c r="L13578" s="266" t="n">
        <x:f>SUM(I13578:K13578)</x:f>
        <x:v>52</x:v>
      </x:c>
      <x:c r="M13578" s="267" t="n">
        <x:f>I13578*TOMATO_HOURS*WEEKS*(1+TOMATO_DIM)^I13578+J13578*CARROT_HOURS*WEEKS*(1+CARROT_DIM)^J13578+K13578*MESCLUN_HOURS*WEEKS*(1+MESCLUN_DIM)^K13578</x:f>
        <x:v>13700.38308104927</x:v>
      </x:c>
      <x:c r="N13578" s="267" t="n">
        <x:f>MAX(M13578-FARMER_HOURS,0)/TEMP_HOURS_PER_WORKER</x:f>
        <x:v>9.014154917395325</x:v>
      </x:c>
      <x:c r="O13578" s="268" t="n">
        <x:f>I13578*TOMATO_PRICE+J13578*CARROT_PRICE+K13578*MESCLUN_PRICE</x:f>
        <x:v>252704</x:v>
      </x:c>
      <x:c r="P13578" s="268" t="n">
        <x:f>I13578*TOMATO_FERTILIZER+J13578*CARROT_FERTILIZER+K13578*MESCLUN_FERTILIZER</x:f>
        <x:v>38720</x:v>
      </x:c>
      <x:c r="Q13578" s="268" t="n">
        <x:f>MIN(M13578,FARMER_HOURS)*FARMER_RATE+MAX(M13578-FARMER_HOURS,0)*TEMP_RATE</x:f>
        <x:v>250353.87293488314</x:v>
      </x:c>
      <x:c r="R13578" s="268" t="n">
        <x:f>O13578-P13578-Q13578-FIXED_COST</x:f>
        <x:v>-56369.87293488314</x:v>
      </x:c>
      <x:c r="S13578" s="139" t="str">
        <x:f>IF(AND(L13578&lt;=TOTAL_BED_CAP,N13578&lt;=TEMP_WORKER_CAP),"YES","NO")</x:f>
        <x:v>NO</x:v>
      </x:c>
      <x:c r="T13578" s="139" t="n">
        <x:f>IF(S13578="YES",R13578,-1E+99)</x:f>
        <x:v>-1e+99</x:v>
      </x:c>
    </x:row>
    <x:row r="13579">
      <x:c r="A13579" s="139"/>
      <x:c r="B13579" s="139"/>
      <x:c r="C13579" s="139"/>
      <x:c r="D13579" s="139"/>
      <x:c r="E13579" s="139"/>
      <x:c r="F13579" s="139"/>
      <x:c r="G13579" s="139"/>
      <x:c r="H13579" s="139"/>
      <x:c r="I13579" s="266" t="n">
        <x:f>INT((ROW()-ROW($I$46))/((CARROT_CAP+1)*(MESCLUN_CAP+1)))</x:f>
        <x:v>20</x:v>
      </x:c>
      <x:c r="J13579" s="266" t="n">
        <x:f>MOD(INT((ROW()-ROW($I$46))/(MESCLUN_CAP+1)),CARROT_CAP+1)</x:f>
        <x:v>16</x:v>
      </x:c>
      <x:c r="K13579" s="266" t="n">
        <x:f>MOD(ROW()-ROW($I$46),MESCLUN_CAP+1)</x:f>
        <x:v>17</x:v>
      </x:c>
      <x:c r="L13579" s="266" t="n">
        <x:f>SUM(I13579:K13579)</x:f>
        <x:v>53</x:v>
      </x:c>
      <x:c r="M13579" s="267" t="n">
        <x:f>I13579*TOMATO_HOURS*WEEKS*(1+TOMATO_DIM)^I13579+J13579*CARROT_HOURS*WEEKS*(1+CARROT_DIM)^J13579+K13579*MESCLUN_HOURS*WEEKS*(1+MESCLUN_DIM)^K13579</x:f>
        <x:v>13766.94330449581</x:v>
      </x:c>
      <x:c r="N13579" s="267" t="n">
        <x:f>MAX(M13579-FARMER_HOURS,0)/TEMP_HOURS_PER_WORKER</x:f>
        <x:v>9.060377294788756</x:v>
      </x:c>
      <x:c r="O13579" s="268" t="n">
        <x:f>I13579*TOMATO_PRICE+J13579*CARROT_PRICE+K13579*MESCLUN_PRICE</x:f>
        <x:v>255404</x:v>
      </x:c>
      <x:c r="P13579" s="268" t="n">
        <x:f>I13579*TOMATO_FERTILIZER+J13579*CARROT_FERTILIZER+K13579*MESCLUN_FERTILIZER</x:f>
        <x:v>39600</x:v>
      </x:c>
      <x:c r="Q13579" s="268" t="n">
        <x:f>MIN(M13579,FARMER_HOURS)*FARMER_RATE+MAX(M13579-FARMER_HOURS,0)*TEMP_RATE</x:f>
        <x:v>251509.4323697189</x:v>
      </x:c>
      <x:c r="R13579" s="268" t="n">
        <x:f>O13579-P13579-Q13579-FIXED_COST</x:f>
        <x:v>-55705.43236971891</x:v>
      </x:c>
      <x:c r="S13579" s="139" t="str">
        <x:f>IF(AND(L13579&lt;=TOTAL_BED_CAP,N13579&lt;=TEMP_WORKER_CAP),"YES","NO")</x:f>
        <x:v>NO</x:v>
      </x:c>
      <x:c r="T13579" s="139" t="n">
        <x:f>IF(S13579="YES",R13579,-1E+99)</x:f>
        <x:v>-1e+99</x:v>
      </x:c>
    </x:row>
    <x:row r="13580">
      <x:c r="A13580" s="139"/>
      <x:c r="B13580" s="139"/>
      <x:c r="C13580" s="139"/>
      <x:c r="D13580" s="139"/>
      <x:c r="E13580" s="139"/>
      <x:c r="F13580" s="139"/>
      <x:c r="G13580" s="139"/>
      <x:c r="H13580" s="139"/>
      <x:c r="I13580" s="266" t="n">
        <x:f>INT((ROW()-ROW($I$46))/((CARROT_CAP+1)*(MESCLUN_CAP+1)))</x:f>
        <x:v>20</x:v>
      </x:c>
      <x:c r="J13580" s="266" t="n">
        <x:f>MOD(INT((ROW()-ROW($I$46))/(MESCLUN_CAP+1)),CARROT_CAP+1)</x:f>
        <x:v>16</x:v>
      </x:c>
      <x:c r="K13580" s="266" t="n">
        <x:f>MOD(ROW()-ROW($I$46),MESCLUN_CAP+1)</x:f>
        <x:v>18</x:v>
      </x:c>
      <x:c r="L13580" s="266" t="n">
        <x:f>SUM(I13580:K13580)</x:f>
        <x:v>54</x:v>
      </x:c>
      <x:c r="M13580" s="267" t="n">
        <x:f>I13580*TOMATO_HOURS*WEEKS*(1+TOMATO_DIM)^I13580+J13580*CARROT_HOURS*WEEKS*(1+CARROT_DIM)^J13580+K13580*MESCLUN_HOURS*WEEKS*(1+MESCLUN_DIM)^K13580</x:f>
        <x:v>13835.030295954397</x:v>
      </x:c>
      <x:c r="N13580" s="267" t="n">
        <x:f>MAX(M13580-FARMER_HOURS,0)/TEMP_HOURS_PER_WORKER</x:f>
        <x:v>9.10765992774611</x:v>
      </x:c>
      <x:c r="O13580" s="268" t="n">
        <x:f>I13580*TOMATO_PRICE+J13580*CARROT_PRICE+K13580*MESCLUN_PRICE</x:f>
        <x:v>258104</x:v>
      </x:c>
      <x:c r="P13580" s="268" t="n">
        <x:f>I13580*TOMATO_FERTILIZER+J13580*CARROT_FERTILIZER+K13580*MESCLUN_FERTILIZER</x:f>
        <x:v>40480</x:v>
      </x:c>
      <x:c r="Q13580" s="268" t="n">
        <x:f>MIN(M13580,FARMER_HOURS)*FARMER_RATE+MAX(M13580-FARMER_HOURS,0)*TEMP_RATE</x:f>
        <x:v>252691.49819365272</x:v>
      </x:c>
      <x:c r="R13580" s="268" t="n">
        <x:f>O13580-P13580-Q13580-FIXED_COST</x:f>
        <x:v>-55067.49819365272</x:v>
      </x:c>
      <x:c r="S13580" s="139" t="str">
        <x:f>IF(AND(L13580&lt;=TOTAL_BED_CAP,N13580&lt;=TEMP_WORKER_CAP),"YES","NO")</x:f>
        <x:v>NO</x:v>
      </x:c>
      <x:c r="T13580" s="139" t="n">
        <x:f>IF(S13580="YES",R13580,-1E+99)</x:f>
        <x:v>-1e+99</x:v>
      </x:c>
    </x:row>
    <x:row r="13581">
      <x:c r="A13581" s="139"/>
      <x:c r="B13581" s="139"/>
      <x:c r="C13581" s="139"/>
      <x:c r="D13581" s="139"/>
      <x:c r="E13581" s="139"/>
      <x:c r="F13581" s="139"/>
      <x:c r="G13581" s="139"/>
      <x:c r="H13581" s="139"/>
      <x:c r="I13581" s="266" t="n">
        <x:f>INT((ROW()-ROW($I$46))/((CARROT_CAP+1)*(MESCLUN_CAP+1)))</x:f>
        <x:v>20</x:v>
      </x:c>
      <x:c r="J13581" s="266" t="n">
        <x:f>MOD(INT((ROW()-ROW($I$46))/(MESCLUN_CAP+1)),CARROT_CAP+1)</x:f>
        <x:v>16</x:v>
      </x:c>
      <x:c r="K13581" s="266" t="n">
        <x:f>MOD(ROW()-ROW($I$46),MESCLUN_CAP+1)</x:f>
        <x:v>19</x:v>
      </x:c>
      <x:c r="L13581" s="266" t="n">
        <x:f>SUM(I13581:K13581)</x:f>
        <x:v>55</x:v>
      </x:c>
      <x:c r="M13581" s="267" t="n">
        <x:f>I13581*TOMATO_HOURS*WEEKS*(1+TOMATO_DIM)^I13581+J13581*CARROT_HOURS*WEEKS*(1+CARROT_DIM)^J13581+K13581*MESCLUN_HOURS*WEEKS*(1+MESCLUN_DIM)^K13581</x:f>
        <x:v>13904.67182459042</x:v>
      </x:c>
      <x:c r="N13581" s="267" t="n">
        <x:f>MAX(M13581-FARMER_HOURS,0)/TEMP_HOURS_PER_WORKER</x:f>
        <x:v>9.156022100410013</x:v>
      </x:c>
      <x:c r="O13581" s="268" t="n">
        <x:f>I13581*TOMATO_PRICE+J13581*CARROT_PRICE+K13581*MESCLUN_PRICE</x:f>
        <x:v>260804</x:v>
      </x:c>
      <x:c r="P13581" s="268" t="n">
        <x:f>I13581*TOMATO_FERTILIZER+J13581*CARROT_FERTILIZER+K13581*MESCLUN_FERTILIZER</x:f>
        <x:v>41360</x:v>
      </x:c>
      <x:c r="Q13581" s="268" t="n">
        <x:f>MIN(M13581,FARMER_HOURS)*FARMER_RATE+MAX(M13581-FARMER_HOURS,0)*TEMP_RATE</x:f>
        <x:v>253900.55251025033</x:v>
      </x:c>
      <x:c r="R13581" s="268" t="n">
        <x:f>O13581-P13581-Q13581-FIXED_COST</x:f>
        <x:v>-54456.55251025033</x:v>
      </x:c>
      <x:c r="S13581" s="139" t="str">
        <x:f>IF(AND(L13581&lt;=TOTAL_BED_CAP,N13581&lt;=TEMP_WORKER_CAP),"YES","NO")</x:f>
        <x:v>NO</x:v>
      </x:c>
      <x:c r="T13581" s="139" t="n">
        <x:f>IF(S13581="YES",R13581,-1E+99)</x:f>
        <x:v>-1e+99</x:v>
      </x:c>
    </x:row>
    <x:row r="13582">
      <x:c r="A13582" s="139"/>
      <x:c r="B13582" s="139"/>
      <x:c r="C13582" s="139"/>
      <x:c r="D13582" s="139"/>
      <x:c r="E13582" s="139"/>
      <x:c r="F13582" s="139"/>
      <x:c r="G13582" s="139"/>
      <x:c r="H13582" s="139"/>
      <x:c r="I13582" s="266" t="n">
        <x:f>INT((ROW()-ROW($I$46))/((CARROT_CAP+1)*(MESCLUN_CAP+1)))</x:f>
        <x:v>20</x:v>
      </x:c>
      <x:c r="J13582" s="266" t="n">
        <x:f>MOD(INT((ROW()-ROW($I$46))/(MESCLUN_CAP+1)),CARROT_CAP+1)</x:f>
        <x:v>16</x:v>
      </x:c>
      <x:c r="K13582" s="266" t="n">
        <x:f>MOD(ROW()-ROW($I$46),MESCLUN_CAP+1)</x:f>
        <x:v>20</x:v>
      </x:c>
      <x:c r="L13582" s="266" t="n">
        <x:f>SUM(I13582:K13582)</x:f>
        <x:v>56</x:v>
      </x:c>
      <x:c r="M13582" s="267" t="n">
        <x:f>I13582*TOMATO_HOURS*WEEKS*(1+TOMATO_DIM)^I13582+J13582*CARROT_HOURS*WEEKS*(1+CARROT_DIM)^J13582+K13582*MESCLUN_HOURS*WEEKS*(1+MESCLUN_DIM)^K13582</x:f>
        <x:v>13975.896115240896</x:v>
      </x:c>
      <x:c r="N13582" s="267" t="n">
        <x:f>MAX(M13582-FARMER_HOURS,0)/TEMP_HOURS_PER_WORKER</x:f>
        <x:v>9.205483413361733</x:v>
      </x:c>
      <x:c r="O13582" s="268" t="n">
        <x:f>I13582*TOMATO_PRICE+J13582*CARROT_PRICE+K13582*MESCLUN_PRICE</x:f>
        <x:v>263504</x:v>
      </x:c>
      <x:c r="P13582" s="268" t="n">
        <x:f>I13582*TOMATO_FERTILIZER+J13582*CARROT_FERTILIZER+K13582*MESCLUN_FERTILIZER</x:f>
        <x:v>42240</x:v>
      </x:c>
      <x:c r="Q13582" s="268" t="n">
        <x:f>MIN(M13582,FARMER_HOURS)*FARMER_RATE+MAX(M13582-FARMER_HOURS,0)*TEMP_RATE</x:f>
        <x:v>255137.0853340433</x:v>
      </x:c>
      <x:c r="R13582" s="268" t="n">
        <x:f>O13582-P13582-Q13582-FIXED_COST</x:f>
        <x:v>-53873.08533404331</x:v>
      </x:c>
      <x:c r="S13582" s="139" t="str">
        <x:f>IF(AND(L13582&lt;=TOTAL_BED_CAP,N13582&lt;=TEMP_WORKER_CAP),"YES","NO")</x:f>
        <x:v>NO</x:v>
      </x:c>
      <x:c r="T13582" s="139" t="n">
        <x:f>IF(S13582="YES",R13582,-1E+99)</x:f>
        <x:v>-1e+99</x:v>
      </x:c>
    </x:row>
    <x:row r="13583">
      <x:c r="A13583" s="139"/>
      <x:c r="B13583" s="139"/>
      <x:c r="C13583" s="139"/>
      <x:c r="D13583" s="139"/>
      <x:c r="E13583" s="139"/>
      <x:c r="F13583" s="139"/>
      <x:c r="G13583" s="139"/>
      <x:c r="H13583" s="139"/>
      <x:c r="I13583" s="266" t="n">
        <x:f>INT((ROW()-ROW($I$46))/((CARROT_CAP+1)*(MESCLUN_CAP+1)))</x:f>
        <x:v>20</x:v>
      </x:c>
      <x:c r="J13583" s="266" t="n">
        <x:f>MOD(INT((ROW()-ROW($I$46))/(MESCLUN_CAP+1)),CARROT_CAP+1)</x:f>
        <x:v>16</x:v>
      </x:c>
      <x:c r="K13583" s="266" t="n">
        <x:f>MOD(ROW()-ROW($I$46),MESCLUN_CAP+1)</x:f>
        <x:v>21</x:v>
      </x:c>
      <x:c r="L13583" s="266" t="n">
        <x:f>SUM(I13583:K13583)</x:f>
        <x:v>57</x:v>
      </x:c>
      <x:c r="M13583" s="267" t="n">
        <x:f>I13583*TOMATO_HOURS*WEEKS*(1+TOMATO_DIM)^I13583+J13583*CARROT_HOURS*WEEKS*(1+CARROT_DIM)^J13583+K13583*MESCLUN_HOURS*WEEKS*(1+MESCLUN_DIM)^K13583</x:f>
        <x:v>14048.73185546734</x:v>
      </x:c>
      <x:c r="N13583" s="267" t="n">
        <x:f>MAX(M13583-FARMER_HOURS,0)/TEMP_HOURS_PER_WORKER</x:f>
        <x:v>9.256063788518986</x:v>
      </x:c>
      <x:c r="O13583" s="268" t="n">
        <x:f>I13583*TOMATO_PRICE+J13583*CARROT_PRICE+K13583*MESCLUN_PRICE</x:f>
        <x:v>266204</x:v>
      </x:c>
      <x:c r="P13583" s="268" t="n">
        <x:f>I13583*TOMATO_FERTILIZER+J13583*CARROT_FERTILIZER+K13583*MESCLUN_FERTILIZER</x:f>
        <x:v>43120</x:v>
      </x:c>
      <x:c r="Q13583" s="268" t="n">
        <x:f>MIN(M13583,FARMER_HOURS)*FARMER_RATE+MAX(M13583-FARMER_HOURS,0)*TEMP_RATE</x:f>
        <x:v>256401.59471297465</x:v>
      </x:c>
      <x:c r="R13583" s="268" t="n">
        <x:f>O13583-P13583-Q13583-FIXED_COST</x:f>
        <x:v>-53317.59471297465</x:v>
      </x:c>
      <x:c r="S13583" s="139" t="str">
        <x:f>IF(AND(L13583&lt;=TOTAL_BED_CAP,N13583&lt;=TEMP_WORKER_CAP),"YES","NO")</x:f>
        <x:v>NO</x:v>
      </x:c>
      <x:c r="T13583" s="139" t="n">
        <x:f>IF(S13583="YES",R13583,-1E+99)</x:f>
        <x:v>-1e+99</x:v>
      </x:c>
    </x:row>
    <x:row r="13584">
      <x:c r="A13584" s="139"/>
      <x:c r="B13584" s="139"/>
      <x:c r="C13584" s="139"/>
      <x:c r="D13584" s="139"/>
      <x:c r="E13584" s="139"/>
      <x:c r="F13584" s="139"/>
      <x:c r="G13584" s="139"/>
      <x:c r="H13584" s="139"/>
      <x:c r="I13584" s="266" t="n">
        <x:f>INT((ROW()-ROW($I$46))/((CARROT_CAP+1)*(MESCLUN_CAP+1)))</x:f>
        <x:v>20</x:v>
      </x:c>
      <x:c r="J13584" s="266" t="n">
        <x:f>MOD(INT((ROW()-ROW($I$46))/(MESCLUN_CAP+1)),CARROT_CAP+1)</x:f>
        <x:v>16</x:v>
      </x:c>
      <x:c r="K13584" s="266" t="n">
        <x:f>MOD(ROW()-ROW($I$46),MESCLUN_CAP+1)</x:f>
        <x:v>22</x:v>
      </x:c>
      <x:c r="L13584" s="266" t="n">
        <x:f>SUM(I13584:K13584)</x:f>
        <x:v>58</x:v>
      </x:c>
      <x:c r="M13584" s="267" t="n">
        <x:f>I13584*TOMATO_HOURS*WEEKS*(1+TOMATO_DIM)^I13584+J13584*CARROT_HOURS*WEEKS*(1+CARROT_DIM)^J13584+K13584*MESCLUN_HOURS*WEEKS*(1+MESCLUN_DIM)^K13584</x:f>
        <x:v>14123.208202713737</x:v>
      </x:c>
      <x:c r="N13584" s="267" t="n">
        <x:f>MAX(M13584-FARMER_HOURS,0)/TEMP_HOURS_PER_WORKER</x:f>
        <x:v>9.307783474106762</x:v>
      </x:c>
      <x:c r="O13584" s="268" t="n">
        <x:f>I13584*TOMATO_PRICE+J13584*CARROT_PRICE+K13584*MESCLUN_PRICE</x:f>
        <x:v>268904</x:v>
      </x:c>
      <x:c r="P13584" s="268" t="n">
        <x:f>I13584*TOMATO_FERTILIZER+J13584*CARROT_FERTILIZER+K13584*MESCLUN_FERTILIZER</x:f>
        <x:v>44000</x:v>
      </x:c>
      <x:c r="Q13584" s="268" t="n">
        <x:f>MIN(M13584,FARMER_HOURS)*FARMER_RATE+MAX(M13584-FARMER_HOURS,0)*TEMP_RATE</x:f>
        <x:v>257694.58685266905</x:v>
      </x:c>
      <x:c r="R13584" s="268" t="n">
        <x:f>O13584-P13584-Q13584-FIXED_COST</x:f>
        <x:v>-52790.58685266905</x:v>
      </x:c>
      <x:c r="S13584" s="139" t="str">
        <x:f>IF(AND(L13584&lt;=TOTAL_BED_CAP,N13584&lt;=TEMP_WORKER_CAP),"YES","NO")</x:f>
        <x:v>NO</x:v>
      </x:c>
      <x:c r="T13584" s="139" t="n">
        <x:f>IF(S13584="YES",R13584,-1E+99)</x:f>
        <x:v>-1e+99</x:v>
      </x:c>
    </x:row>
    <x:row r="13585">
      <x:c r="A13585" s="139"/>
      <x:c r="B13585" s="139"/>
      <x:c r="C13585" s="139"/>
      <x:c r="D13585" s="139"/>
      <x:c r="E13585" s="139"/>
      <x:c r="F13585" s="139"/>
      <x:c r="G13585" s="139"/>
      <x:c r="H13585" s="139"/>
      <x:c r="I13585" s="266" t="n">
        <x:f>INT((ROW()-ROW($I$46))/((CARROT_CAP+1)*(MESCLUN_CAP+1)))</x:f>
        <x:v>20</x:v>
      </x:c>
      <x:c r="J13585" s="266" t="n">
        <x:f>MOD(INT((ROW()-ROW($I$46))/(MESCLUN_CAP+1)),CARROT_CAP+1)</x:f>
        <x:v>16</x:v>
      </x:c>
      <x:c r="K13585" s="266" t="n">
        <x:f>MOD(ROW()-ROW($I$46),MESCLUN_CAP+1)</x:f>
        <x:v>23</x:v>
      </x:c>
      <x:c r="L13585" s="266" t="n">
        <x:f>SUM(I13585:K13585)</x:f>
        <x:v>59</x:v>
      </x:c>
      <x:c r="M13585" s="267" t="n">
        <x:f>I13585*TOMATO_HOURS*WEEKS*(1+TOMATO_DIM)^I13585+J13585*CARROT_HOURS*WEEKS*(1+CARROT_DIM)^J13585+K13585*MESCLUN_HOURS*WEEKS*(1+MESCLUN_DIM)^K13585</x:f>
        <x:v>14199.354791571172</x:v>
      </x:c>
      <x:c r="N13585" s="267" t="n">
        <x:f>MAX(M13585-FARMER_HOURS,0)/TEMP_HOURS_PER_WORKER</x:f>
        <x:v>9.360663049702202</x:v>
      </x:c>
      <x:c r="O13585" s="268" t="n">
        <x:f>I13585*TOMATO_PRICE+J13585*CARROT_PRICE+K13585*MESCLUN_PRICE</x:f>
        <x:v>271604</x:v>
      </x:c>
      <x:c r="P13585" s="268" t="n">
        <x:f>I13585*TOMATO_FERTILIZER+J13585*CARROT_FERTILIZER+K13585*MESCLUN_FERTILIZER</x:f>
        <x:v>44880</x:v>
      </x:c>
      <x:c r="Q13585" s="268" t="n">
        <x:f>MIN(M13585,FARMER_HOURS)*FARMER_RATE+MAX(M13585-FARMER_HOURS,0)*TEMP_RATE</x:f>
        <x:v>259016.57624255505</x:v>
      </x:c>
      <x:c r="R13585" s="268" t="n">
        <x:f>O13585-P13585-Q13585-FIXED_COST</x:f>
        <x:v>-52292.57624255505</x:v>
      </x:c>
      <x:c r="S13585" s="139" t="str">
        <x:f>IF(AND(L13585&lt;=TOTAL_BED_CAP,N13585&lt;=TEMP_WORKER_CAP),"YES","NO")</x:f>
        <x:v>NO</x:v>
      </x:c>
      <x:c r="T13585" s="139" t="n">
        <x:f>IF(S13585="YES",R13585,-1E+99)</x:f>
        <x:v>-1e+99</x:v>
      </x:c>
    </x:row>
    <x:row r="13586">
      <x:c r="A13586" s="139"/>
      <x:c r="B13586" s="139"/>
      <x:c r="C13586" s="139"/>
      <x:c r="D13586" s="139"/>
      <x:c r="E13586" s="139"/>
      <x:c r="F13586" s="139"/>
      <x:c r="G13586" s="139"/>
      <x:c r="H13586" s="139"/>
      <x:c r="I13586" s="266" t="n">
        <x:f>INT((ROW()-ROW($I$46))/((CARROT_CAP+1)*(MESCLUN_CAP+1)))</x:f>
        <x:v>20</x:v>
      </x:c>
      <x:c r="J13586" s="266" t="n">
        <x:f>MOD(INT((ROW()-ROW($I$46))/(MESCLUN_CAP+1)),CARROT_CAP+1)</x:f>
        <x:v>16</x:v>
      </x:c>
      <x:c r="K13586" s="266" t="n">
        <x:f>MOD(ROW()-ROW($I$46),MESCLUN_CAP+1)</x:f>
        <x:v>24</x:v>
      </x:c>
      <x:c r="L13586" s="266" t="n">
        <x:f>SUM(I13586:K13586)</x:f>
        <x:v>60</x:v>
      </x:c>
      <x:c r="M13586" s="267" t="n">
        <x:f>I13586*TOMATO_HOURS*WEEKS*(1+TOMATO_DIM)^I13586+J13586*CARROT_HOURS*WEEKS*(1+CARROT_DIM)^J13586+K13586*MESCLUN_HOURS*WEEKS*(1+MESCLUN_DIM)^K13586</x:f>
        <x:v>14277.201741150668</x:v>
      </x:c>
      <x:c r="N13586" s="267" t="n">
        <x:f>MAX(M13586-FARMER_HOURS,0)/TEMP_HOURS_PER_WORKER</x:f>
        <x:v>9.41472343135463</x:v>
      </x:c>
      <x:c r="O13586" s="268" t="n">
        <x:f>I13586*TOMATO_PRICE+J13586*CARROT_PRICE+K13586*MESCLUN_PRICE</x:f>
        <x:v>274304</x:v>
      </x:c>
      <x:c r="P13586" s="268" t="n">
        <x:f>I13586*TOMATO_FERTILIZER+J13586*CARROT_FERTILIZER+K13586*MESCLUN_FERTILIZER</x:f>
        <x:v>45760</x:v>
      </x:c>
      <x:c r="Q13586" s="268" t="n">
        <x:f>MIN(M13586,FARMER_HOURS)*FARMER_RATE+MAX(M13586-FARMER_HOURS,0)*TEMP_RATE</x:f>
        <x:v>260368.08578386574</x:v>
      </x:c>
      <x:c r="R13586" s="268" t="n">
        <x:f>O13586-P13586-Q13586-FIXED_COST</x:f>
        <x:v>-51824.08578386574</x:v>
      </x:c>
      <x:c r="S13586" s="139" t="str">
        <x:f>IF(AND(L13586&lt;=TOTAL_BED_CAP,N13586&lt;=TEMP_WORKER_CAP),"YES","NO")</x:f>
        <x:v>NO</x:v>
      </x:c>
      <x:c r="T13586" s="139" t="n">
        <x:f>IF(S13586="YES",R13586,-1E+99)</x:f>
        <x:v>-1e+99</x:v>
      </x:c>
    </x:row>
    <x:row r="13587">
      <x:c r="A13587" s="139"/>
      <x:c r="B13587" s="139"/>
      <x:c r="C13587" s="139"/>
      <x:c r="D13587" s="139"/>
      <x:c r="E13587" s="139"/>
      <x:c r="F13587" s="139"/>
      <x:c r="G13587" s="139"/>
      <x:c r="H13587" s="139"/>
      <x:c r="I13587" s="266" t="n">
        <x:f>INT((ROW()-ROW($I$46))/((CARROT_CAP+1)*(MESCLUN_CAP+1)))</x:f>
        <x:v>20</x:v>
      </x:c>
      <x:c r="J13587" s="266" t="n">
        <x:f>MOD(INT((ROW()-ROW($I$46))/(MESCLUN_CAP+1)),CARROT_CAP+1)</x:f>
        <x:v>16</x:v>
      </x:c>
      <x:c r="K13587" s="266" t="n">
        <x:f>MOD(ROW()-ROW($I$46),MESCLUN_CAP+1)</x:f>
        <x:v>25</x:v>
      </x:c>
      <x:c r="L13587" s="266" t="n">
        <x:f>SUM(I13587:K13587)</x:f>
        <x:v>61</x:v>
      </x:c>
      <x:c r="M13587" s="267" t="n">
        <x:f>I13587*TOMATO_HOURS*WEEKS*(1+TOMATO_DIM)^I13587+J13587*CARROT_HOURS*WEEKS*(1+CARROT_DIM)^J13587+K13587*MESCLUN_HOURS*WEEKS*(1+MESCLUN_DIM)^K13587</x:f>
        <x:v>14356.779662565765</x:v>
      </x:c>
      <x:c r="N13587" s="267" t="n">
        <x:f>MAX(M13587-FARMER_HOURS,0)/TEMP_HOURS_PER_WORKER</x:f>
        <x:v>9.46998587678178</x:v>
      </x:c>
      <x:c r="O13587" s="268" t="n">
        <x:f>I13587*TOMATO_PRICE+J13587*CARROT_PRICE+K13587*MESCLUN_PRICE</x:f>
        <x:v>277004</x:v>
      </x:c>
      <x:c r="P13587" s="268" t="n">
        <x:f>I13587*TOMATO_FERTILIZER+J13587*CARROT_FERTILIZER+K13587*MESCLUN_FERTILIZER</x:f>
        <x:v>46640</x:v>
      </x:c>
      <x:c r="Q13587" s="268" t="n">
        <x:f>MIN(M13587,FARMER_HOURS)*FARMER_RATE+MAX(M13587-FARMER_HOURS,0)*TEMP_RATE</x:f>
        <x:v>261749.64691954452</x:v>
      </x:c>
      <x:c r="R13587" s="268" t="n">
        <x:f>O13587-P13587-Q13587-FIXED_COST</x:f>
        <x:v>-51385.646919544524</x:v>
      </x:c>
      <x:c r="S13587" s="139" t="str">
        <x:f>IF(AND(L13587&lt;=TOTAL_BED_CAP,N13587&lt;=TEMP_WORKER_CAP),"YES","NO")</x:f>
        <x:v>NO</x:v>
      </x:c>
      <x:c r="T13587" s="139" t="n">
        <x:f>IF(S13587="YES",R13587,-1E+99)</x:f>
        <x:v>-1e+99</x:v>
      </x:c>
    </x:row>
    <x:row r="13588">
      <x:c r="A13588" s="139"/>
      <x:c r="B13588" s="139"/>
      <x:c r="C13588" s="139"/>
      <x:c r="D13588" s="139"/>
      <x:c r="E13588" s="139"/>
      <x:c r="F13588" s="139"/>
      <x:c r="G13588" s="139"/>
      <x:c r="H13588" s="139"/>
      <x:c r="I13588" s="266" t="n">
        <x:f>INT((ROW()-ROW($I$46))/((CARROT_CAP+1)*(MESCLUN_CAP+1)))</x:f>
        <x:v>20</x:v>
      </x:c>
      <x:c r="J13588" s="266" t="n">
        <x:f>MOD(INT((ROW()-ROW($I$46))/(MESCLUN_CAP+1)),CARROT_CAP+1)</x:f>
        <x:v>16</x:v>
      </x:c>
      <x:c r="K13588" s="266" t="n">
        <x:f>MOD(ROW()-ROW($I$46),MESCLUN_CAP+1)</x:f>
        <x:v>26</x:v>
      </x:c>
      <x:c r="L13588" s="266" t="n">
        <x:f>SUM(I13588:K13588)</x:f>
        <x:v>62</x:v>
      </x:c>
      <x:c r="M13588" s="267" t="n">
        <x:f>I13588*TOMATO_HOURS*WEEKS*(1+TOMATO_DIM)^I13588+J13588*CARROT_HOURS*WEEKS*(1+CARROT_DIM)^J13588+K13588*MESCLUN_HOURS*WEEKS*(1+MESCLUN_DIM)^K13588</x:f>
        <x:v>14438.119666526483</x:v>
      </x:c>
      <x:c r="N13588" s="267" t="n">
        <x:f>MAX(M13588-FARMER_HOURS,0)/TEMP_HOURS_PER_WORKER</x:f>
        <x:v>9.52647199064339</x:v>
      </x:c>
      <x:c r="O13588" s="268" t="n">
        <x:f>I13588*TOMATO_PRICE+J13588*CARROT_PRICE+K13588*MESCLUN_PRICE</x:f>
        <x:v>279704</x:v>
      </x:c>
      <x:c r="P13588" s="268" t="n">
        <x:f>I13588*TOMATO_FERTILIZER+J13588*CARROT_FERTILIZER+K13588*MESCLUN_FERTILIZER</x:f>
        <x:v>47520</x:v>
      </x:c>
      <x:c r="Q13588" s="268" t="n">
        <x:f>MIN(M13588,FARMER_HOURS)*FARMER_RATE+MAX(M13588-FARMER_HOURS,0)*TEMP_RATE</x:f>
        <x:v>263161.79976608476</x:v>
      </x:c>
      <x:c r="R13588" s="268" t="n">
        <x:f>O13588-P13588-Q13588-FIXED_COST</x:f>
        <x:v>-50977.79976608476</x:v>
      </x:c>
      <x:c r="S13588" s="139" t="str">
        <x:f>IF(AND(L13588&lt;=TOTAL_BED_CAP,N13588&lt;=TEMP_WORKER_CAP),"YES","NO")</x:f>
        <x:v>NO</x:v>
      </x:c>
      <x:c r="T13588" s="139" t="n">
        <x:f>IF(S13588="YES",R13588,-1E+99)</x:f>
        <x:v>-1e+99</x:v>
      </x:c>
    </x:row>
    <x:row r="13589">
      <x:c r="A13589" s="139"/>
      <x:c r="B13589" s="139"/>
      <x:c r="C13589" s="139"/>
      <x:c r="D13589" s="139"/>
      <x:c r="E13589" s="139"/>
      <x:c r="F13589" s="139"/>
      <x:c r="G13589" s="139"/>
      <x:c r="H13589" s="139"/>
      <x:c r="I13589" s="266" t="n">
        <x:f>INT((ROW()-ROW($I$46))/((CARROT_CAP+1)*(MESCLUN_CAP+1)))</x:f>
        <x:v>20</x:v>
      </x:c>
      <x:c r="J13589" s="266" t="n">
        <x:f>MOD(INT((ROW()-ROW($I$46))/(MESCLUN_CAP+1)),CARROT_CAP+1)</x:f>
        <x:v>16</x:v>
      </x:c>
      <x:c r="K13589" s="266" t="n">
        <x:f>MOD(ROW()-ROW($I$46),MESCLUN_CAP+1)</x:f>
        <x:v>27</x:v>
      </x:c>
      <x:c r="L13589" s="266" t="n">
        <x:f>SUM(I13589:K13589)</x:f>
        <x:v>63</x:v>
      </x:c>
      <x:c r="M13589" s="267" t="n">
        <x:f>I13589*TOMATO_HOURS*WEEKS*(1+TOMATO_DIM)^I13589+J13589*CARROT_HOURS*WEEKS*(1+CARROT_DIM)^J13589+K13589*MESCLUN_HOURS*WEEKS*(1+MESCLUN_DIM)^K13589</x:f>
        <x:v>14521.25337104624</x:v>
      </x:c>
      <x:c r="N13589" s="267" t="n">
        <x:f>MAX(M13589-FARMER_HOURS,0)/TEMP_HOURS_PER_WORKER</x:f>
        <x:v>9.584203729893222</x:v>
      </x:c>
      <x:c r="O13589" s="268" t="n">
        <x:f>I13589*TOMATO_PRICE+J13589*CARROT_PRICE+K13589*MESCLUN_PRICE</x:f>
        <x:v>282404</x:v>
      </x:c>
      <x:c r="P13589" s="268" t="n">
        <x:f>I13589*TOMATO_FERTILIZER+J13589*CARROT_FERTILIZER+K13589*MESCLUN_FERTILIZER</x:f>
        <x:v>48400</x:v>
      </x:c>
      <x:c r="Q13589" s="268" t="n">
        <x:f>MIN(M13589,FARMER_HOURS)*FARMER_RATE+MAX(M13589-FARMER_HOURS,0)*TEMP_RATE</x:f>
        <x:v>264605.0932473305</x:v>
      </x:c>
      <x:c r="R13589" s="268" t="n">
        <x:f>O13589-P13589-Q13589-FIXED_COST</x:f>
        <x:v>-50601.093247330515</x:v>
      </x:c>
      <x:c r="S13589" s="139" t="str">
        <x:f>IF(AND(L13589&lt;=TOTAL_BED_CAP,N13589&lt;=TEMP_WORKER_CAP),"YES","NO")</x:f>
        <x:v>NO</x:v>
      </x:c>
      <x:c r="T13589" s="139" t="n">
        <x:f>IF(S13589="YES",R13589,-1E+99)</x:f>
        <x:v>-1e+99</x:v>
      </x:c>
    </x:row>
    <x:row r="13590">
      <x:c r="A13590" s="139"/>
      <x:c r="B13590" s="139"/>
      <x:c r="C13590" s="139"/>
      <x:c r="D13590" s="139"/>
      <x:c r="E13590" s="139"/>
      <x:c r="F13590" s="139"/>
      <x:c r="G13590" s="139"/>
      <x:c r="H13590" s="139"/>
      <x:c r="I13590" s="266" t="n">
        <x:f>INT((ROW()-ROW($I$46))/((CARROT_CAP+1)*(MESCLUN_CAP+1)))</x:f>
        <x:v>20</x:v>
      </x:c>
      <x:c r="J13590" s="266" t="n">
        <x:f>MOD(INT((ROW()-ROW($I$46))/(MESCLUN_CAP+1)),CARROT_CAP+1)</x:f>
        <x:v>16</x:v>
      </x:c>
      <x:c r="K13590" s="266" t="n">
        <x:f>MOD(ROW()-ROW($I$46),MESCLUN_CAP+1)</x:f>
        <x:v>28</x:v>
      </x:c>
      <x:c r="L13590" s="266" t="n">
        <x:f>SUM(I13590:K13590)</x:f>
        <x:v>64</x:v>
      </x:c>
      <x:c r="M13590" s="267" t="n">
        <x:f>I13590*TOMATO_HOURS*WEEKS*(1+TOMATO_DIM)^I13590+J13590*CARROT_HOURS*WEEKS*(1+CARROT_DIM)^J13590+K13590*MESCLUN_HOURS*WEEKS*(1+MESCLUN_DIM)^K13590</x:f>
        <x:v>14606.212909263393</x:v>
      </x:c>
      <x:c r="N13590" s="267" t="n">
        <x:f>MAX(M13590-FARMER_HOURS,0)/TEMP_HOURS_PER_WORKER</x:f>
        <x:v>9.64320340921069</x:v>
      </x:c>
      <x:c r="O13590" s="268" t="n">
        <x:f>I13590*TOMATO_PRICE+J13590*CARROT_PRICE+K13590*MESCLUN_PRICE</x:f>
        <x:v>285104</x:v>
      </x:c>
      <x:c r="P13590" s="268" t="n">
        <x:f>I13590*TOMATO_FERTILIZER+J13590*CARROT_FERTILIZER+K13590*MESCLUN_FERTILIZER</x:f>
        <x:v>49280</x:v>
      </x:c>
      <x:c r="Q13590" s="268" t="n">
        <x:f>MIN(M13590,FARMER_HOURS)*FARMER_RATE+MAX(M13590-FARMER_HOURS,0)*TEMP_RATE</x:f>
        <x:v>266080.08523026726</x:v>
      </x:c>
      <x:c r="R13590" s="268" t="n">
        <x:f>O13590-P13590-Q13590-FIXED_COST</x:f>
        <x:v>-50256.08523026726</x:v>
      </x:c>
      <x:c r="S13590" s="139" t="str">
        <x:f>IF(AND(L13590&lt;=TOTAL_BED_CAP,N13590&lt;=TEMP_WORKER_CAP),"YES","NO")</x:f>
        <x:v>NO</x:v>
      </x:c>
      <x:c r="T13590" s="139" t="n">
        <x:f>IF(S13590="YES",R13590,-1E+99)</x:f>
        <x:v>-1e+99</x:v>
      </x:c>
    </x:row>
    <x:row r="13591">
      <x:c r="A13591" s="139"/>
      <x:c r="B13591" s="139"/>
      <x:c r="C13591" s="139"/>
      <x:c r="D13591" s="139"/>
      <x:c r="E13591" s="139"/>
      <x:c r="F13591" s="139"/>
      <x:c r="G13591" s="139"/>
      <x:c r="H13591" s="139"/>
      <x:c r="I13591" s="266" t="n">
        <x:f>INT((ROW()-ROW($I$46))/((CARROT_CAP+1)*(MESCLUN_CAP+1)))</x:f>
        <x:v>20</x:v>
      </x:c>
      <x:c r="J13591" s="266" t="n">
        <x:f>MOD(INT((ROW()-ROW($I$46))/(MESCLUN_CAP+1)),CARROT_CAP+1)</x:f>
        <x:v>16</x:v>
      </x:c>
      <x:c r="K13591" s="266" t="n">
        <x:f>MOD(ROW()-ROW($I$46),MESCLUN_CAP+1)</x:f>
        <x:v>29</x:v>
      </x:c>
      <x:c r="L13591" s="266" t="n">
        <x:f>SUM(I13591:K13591)</x:f>
        <x:v>65</x:v>
      </x:c>
      <x:c r="M13591" s="267" t="n">
        <x:f>I13591*TOMATO_HOURS*WEEKS*(1+TOMATO_DIM)^I13591+J13591*CARROT_HOURS*WEEKS*(1+CARROT_DIM)^J13591+K13591*MESCLUN_HOURS*WEEKS*(1+MESCLUN_DIM)^K13591</x:f>
        <x:v>14693.030937379046</x:v>
      </x:c>
      <x:c r="N13591" s="267" t="n">
        <x:f>MAX(M13591-FARMER_HOURS,0)/TEMP_HOURS_PER_WORKER</x:f>
        <x:v>9.703493706513227</x:v>
      </x:c>
      <x:c r="O13591" s="268" t="n">
        <x:f>I13591*TOMATO_PRICE+J13591*CARROT_PRICE+K13591*MESCLUN_PRICE</x:f>
        <x:v>287804</x:v>
      </x:c>
      <x:c r="P13591" s="268" t="n">
        <x:f>I13591*TOMATO_FERTILIZER+J13591*CARROT_FERTILIZER+K13591*MESCLUN_FERTILIZER</x:f>
        <x:v>50160</x:v>
      </x:c>
      <x:c r="Q13591" s="268" t="n">
        <x:f>MIN(M13591,FARMER_HOURS)*FARMER_RATE+MAX(M13591-FARMER_HOURS,0)*TEMP_RATE</x:f>
        <x:v>267587.34266283066</x:v>
      </x:c>
      <x:c r="R13591" s="268" t="n">
        <x:f>O13591-P13591-Q13591-FIXED_COST</x:f>
        <x:v>-49943.34266283066</x:v>
      </x:c>
      <x:c r="S13591" s="139" t="str">
        <x:f>IF(AND(L13591&lt;=TOTAL_BED_CAP,N13591&lt;=TEMP_WORKER_CAP),"YES","NO")</x:f>
        <x:v>NO</x:v>
      </x:c>
      <x:c r="T13591" s="139" t="n">
        <x:f>IF(S13591="YES",R13591,-1E+99)</x:f>
        <x:v>-1e+99</x:v>
      </x:c>
    </x:row>
    <x:row r="13592">
      <x:c r="A13592" s="139"/>
      <x:c r="B13592" s="139"/>
      <x:c r="C13592" s="139"/>
      <x:c r="D13592" s="139"/>
      <x:c r="E13592" s="139"/>
      <x:c r="F13592" s="139"/>
      <x:c r="G13592" s="139"/>
      <x:c r="H13592" s="139"/>
      <x:c r="I13592" s="266" t="n">
        <x:f>INT((ROW()-ROW($I$46))/((CARROT_CAP+1)*(MESCLUN_CAP+1)))</x:f>
        <x:v>20</x:v>
      </x:c>
      <x:c r="J13592" s="266" t="n">
        <x:f>MOD(INT((ROW()-ROW($I$46))/(MESCLUN_CAP+1)),CARROT_CAP+1)</x:f>
        <x:v>16</x:v>
      </x:c>
      <x:c r="K13592" s="266" t="n">
        <x:f>MOD(ROW()-ROW($I$46),MESCLUN_CAP+1)</x:f>
        <x:v>30</x:v>
      </x:c>
      <x:c r="L13592" s="266" t="n">
        <x:f>SUM(I13592:K13592)</x:f>
        <x:v>66</x:v>
      </x:c>
      <x:c r="M13592" s="267" t="n">
        <x:f>I13592*TOMATO_HOURS*WEEKS*(1+TOMATO_DIM)^I13592+J13592*CARROT_HOURS*WEEKS*(1+CARROT_DIM)^J13592+K13592*MESCLUN_HOURS*WEEKS*(1+MESCLUN_DIM)^K13592</x:f>
        <x:v>14781.740642712817</x:v>
      </x:c>
      <x:c r="N13592" s="267" t="n">
        <x:f>MAX(M13592-FARMER_HOURS,0)/TEMP_HOURS_PER_WORKER</x:f>
        <x:v>9.765097668550567</x:v>
      </x:c>
      <x:c r="O13592" s="268" t="n">
        <x:f>I13592*TOMATO_PRICE+J13592*CARROT_PRICE+K13592*MESCLUN_PRICE</x:f>
        <x:v>290504</x:v>
      </x:c>
      <x:c r="P13592" s="268" t="n">
        <x:f>I13592*TOMATO_FERTILIZER+J13592*CARROT_FERTILIZER+K13592*MESCLUN_FERTILIZER</x:f>
        <x:v>51040</x:v>
      </x:c>
      <x:c r="Q13592" s="268" t="n">
        <x:f>MIN(M13592,FARMER_HOURS)*FARMER_RATE+MAX(M13592-FARMER_HOURS,0)*TEMP_RATE</x:f>
        <x:v>269127.4417137642</x:v>
      </x:c>
      <x:c r="R13592" s="268" t="n">
        <x:f>O13592-P13592-Q13592-FIXED_COST</x:f>
        <x:v>-49663.441713764216</x:v>
      </x:c>
      <x:c r="S13592" s="139" t="str">
        <x:f>IF(AND(L13592&lt;=TOTAL_BED_CAP,N13592&lt;=TEMP_WORKER_CAP),"YES","NO")</x:f>
        <x:v>NO</x:v>
      </x:c>
      <x:c r="T13592" s="139" t="n">
        <x:f>IF(S13592="YES",R13592,-1E+99)</x:f>
        <x:v>-1e+99</x:v>
      </x:c>
    </x:row>
    <x:row r="13593">
      <x:c r="A13593" s="139"/>
      <x:c r="B13593" s="139"/>
      <x:c r="C13593" s="139"/>
      <x:c r="D13593" s="139"/>
      <x:c r="E13593" s="139"/>
      <x:c r="F13593" s="139"/>
      <x:c r="G13593" s="139"/>
      <x:c r="H13593" s="139"/>
      <x:c r="I13593" s="266" t="n">
        <x:f>INT((ROW()-ROW($I$46))/((CARROT_CAP+1)*(MESCLUN_CAP+1)))</x:f>
        <x:v>20</x:v>
      </x:c>
      <x:c r="J13593" s="266" t="n">
        <x:f>MOD(INT((ROW()-ROW($I$46))/(MESCLUN_CAP+1)),CARROT_CAP+1)</x:f>
        <x:v>17</x:v>
      </x:c>
      <x:c r="K13593" s="266" t="n">
        <x:f>MOD(ROW()-ROW($I$46),MESCLUN_CAP+1)</x:f>
        <x:v>0</x:v>
      </x:c>
      <x:c r="L13593" s="266" t="n">
        <x:f>SUM(I13593:K13593)</x:f>
        <x:v>37</x:v>
      </x:c>
      <x:c r="M13593" s="267" t="n">
        <x:f>I13593*TOMATO_HOURS*WEEKS*(1+TOMATO_DIM)^I13593+J13593*CARROT_HOURS*WEEKS*(1+CARROT_DIM)^J13593+K13593*MESCLUN_HOURS*WEEKS*(1+MESCLUN_DIM)^K13593</x:f>
        <x:v>12885.525221986409</x:v>
      </x:c>
      <x:c r="N13593" s="267" t="n">
        <x:f>MAX(M13593-FARMER_HOURS,0)/TEMP_HOURS_PER_WORKER</x:f>
        <x:v>8.448281404157228</x:v>
      </x:c>
      <x:c r="O13593" s="268" t="n">
        <x:f>I13593*TOMATO_PRICE+J13593*CARROT_PRICE+K13593*MESCLUN_PRICE</x:f>
        <x:v>211598</x:v>
      </x:c>
      <x:c r="P13593" s="268" t="n">
        <x:f>I13593*TOMATO_FERTILIZER+J13593*CARROT_FERTILIZER+K13593*MESCLUN_FERTILIZER</x:f>
        <x:v>25080</x:v>
      </x:c>
      <x:c r="Q13593" s="268" t="n">
        <x:f>MIN(M13593,FARMER_HOURS)*FARMER_RATE+MAX(M13593-FARMER_HOURS,0)*TEMP_RATE</x:f>
        <x:v>236207.0351039307</x:v>
      </x:c>
      <x:c r="R13593" s="268" t="n">
        <x:f>O13593-P13593-Q13593-FIXED_COST</x:f>
        <x:v>-69689.03510393071</x:v>
      </x:c>
      <x:c r="S13593" s="139" t="str">
        <x:f>IF(AND(L13593&lt;=TOTAL_BED_CAP,N13593&lt;=TEMP_WORKER_CAP),"YES","NO")</x:f>
        <x:v>NO</x:v>
      </x:c>
      <x:c r="T13593" s="139" t="n">
        <x:f>IF(S13593="YES",R13593,-1E+99)</x:f>
        <x:v>-1e+99</x:v>
      </x:c>
    </x:row>
    <x:row r="13594">
      <x:c r="A13594" s="139"/>
      <x:c r="B13594" s="139"/>
      <x:c r="C13594" s="139"/>
      <x:c r="D13594" s="139"/>
      <x:c r="E13594" s="139"/>
      <x:c r="F13594" s="139"/>
      <x:c r="G13594" s="139"/>
      <x:c r="H13594" s="139"/>
      <x:c r="I13594" s="266" t="n">
        <x:f>INT((ROW()-ROW($I$46))/((CARROT_CAP+1)*(MESCLUN_CAP+1)))</x:f>
        <x:v>20</x:v>
      </x:c>
      <x:c r="J13594" s="266" t="n">
        <x:f>MOD(INT((ROW()-ROW($I$46))/(MESCLUN_CAP+1)),CARROT_CAP+1)</x:f>
        <x:v>17</x:v>
      </x:c>
      <x:c r="K13594" s="266" t="n">
        <x:f>MOD(ROW()-ROW($I$46),MESCLUN_CAP+1)</x:f>
        <x:v>1</x:v>
      </x:c>
      <x:c r="L13594" s="266" t="n">
        <x:f>SUM(I13594:K13594)</x:f>
        <x:v>38</x:v>
      </x:c>
      <x:c r="M13594" s="267" t="n">
        <x:f>I13594*TOMATO_HOURS*WEEKS*(1+TOMATO_DIM)^I13594+J13594*CARROT_HOURS*WEEKS*(1+CARROT_DIM)^J13594+K13594*MESCLUN_HOURS*WEEKS*(1+MESCLUN_DIM)^K13594</x:f>
        <x:v>12931.087721986409</x:v>
      </x:c>
      <x:c r="N13594" s="267" t="n">
        <x:f>MAX(M13594-FARMER_HOURS,0)/TEMP_HOURS_PER_WORKER</x:f>
        <x:v>8.479922029157228</x:v>
      </x:c>
      <x:c r="O13594" s="268" t="n">
        <x:f>I13594*TOMATO_PRICE+J13594*CARROT_PRICE+K13594*MESCLUN_PRICE</x:f>
        <x:v>214298</x:v>
      </x:c>
      <x:c r="P13594" s="268" t="n">
        <x:f>I13594*TOMATO_FERTILIZER+J13594*CARROT_FERTILIZER+K13594*MESCLUN_FERTILIZER</x:f>
        <x:v>25960</x:v>
      </x:c>
      <x:c r="Q13594" s="268" t="n">
        <x:f>MIN(M13594,FARMER_HOURS)*FARMER_RATE+MAX(M13594-FARMER_HOURS,0)*TEMP_RATE</x:f>
        <x:v>236998.0507289307</x:v>
      </x:c>
      <x:c r="R13594" s="268" t="n">
        <x:f>O13594-P13594-Q13594-FIXED_COST</x:f>
        <x:v>-68660.05072893071</x:v>
      </x:c>
      <x:c r="S13594" s="139" t="str">
        <x:f>IF(AND(L13594&lt;=TOTAL_BED_CAP,N13594&lt;=TEMP_WORKER_CAP),"YES","NO")</x:f>
        <x:v>NO</x:v>
      </x:c>
      <x:c r="T13594" s="139" t="n">
        <x:f>IF(S13594="YES",R13594,-1E+99)</x:f>
        <x:v>-1e+99</x:v>
      </x:c>
    </x:row>
    <x:row r="13595">
      <x:c r="A13595" s="139"/>
      <x:c r="B13595" s="139"/>
      <x:c r="C13595" s="139"/>
      <x:c r="D13595" s="139"/>
      <x:c r="E13595" s="139"/>
      <x:c r="F13595" s="139"/>
      <x:c r="G13595" s="139"/>
      <x:c r="H13595" s="139"/>
      <x:c r="I13595" s="266" t="n">
        <x:f>INT((ROW()-ROW($I$46))/((CARROT_CAP+1)*(MESCLUN_CAP+1)))</x:f>
        <x:v>20</x:v>
      </x:c>
      <x:c r="J13595" s="266" t="n">
        <x:f>MOD(INT((ROW()-ROW($I$46))/(MESCLUN_CAP+1)),CARROT_CAP+1)</x:f>
        <x:v>17</x:v>
      </x:c>
      <x:c r="K13595" s="266" t="n">
        <x:f>MOD(ROW()-ROW($I$46),MESCLUN_CAP+1)</x:f>
        <x:v>2</x:v>
      </x:c>
      <x:c r="L13595" s="266" t="n">
        <x:f>SUM(I13595:K13595)</x:f>
        <x:v>39</x:v>
      </x:c>
      <x:c r="M13595" s="267" t="n">
        <x:f>I13595*TOMATO_HOURS*WEEKS*(1+TOMATO_DIM)^I13595+J13595*CARROT_HOURS*WEEKS*(1+CARROT_DIM)^J13595+K13595*MESCLUN_HOURS*WEEKS*(1+MESCLUN_DIM)^K13595</x:f>
        <x:v>12977.789284486409</x:v>
      </x:c>
      <x:c r="N13595" s="267" t="n">
        <x:f>MAX(M13595-FARMER_HOURS,0)/TEMP_HOURS_PER_WORKER</x:f>
        <x:v>8.512353669782229</x:v>
      </x:c>
      <x:c r="O13595" s="268" t="n">
        <x:f>I13595*TOMATO_PRICE+J13595*CARROT_PRICE+K13595*MESCLUN_PRICE</x:f>
        <x:v>216998</x:v>
      </x:c>
      <x:c r="P13595" s="268" t="n">
        <x:f>I13595*TOMATO_FERTILIZER+J13595*CARROT_FERTILIZER+K13595*MESCLUN_FERTILIZER</x:f>
        <x:v>26840</x:v>
      </x:c>
      <x:c r="Q13595" s="268" t="n">
        <x:f>MIN(M13595,FARMER_HOURS)*FARMER_RATE+MAX(M13595-FARMER_HOURS,0)*TEMP_RATE</x:f>
        <x:v>237808.8417445557</x:v>
      </x:c>
      <x:c r="R13595" s="268" t="n">
        <x:f>O13595-P13595-Q13595-FIXED_COST</x:f>
        <x:v>-67650.84174455571</x:v>
      </x:c>
      <x:c r="S13595" s="139" t="str">
        <x:f>IF(AND(L13595&lt;=TOTAL_BED_CAP,N13595&lt;=TEMP_WORKER_CAP),"YES","NO")</x:f>
        <x:v>NO</x:v>
      </x:c>
      <x:c r="T13595" s="139" t="n">
        <x:f>IF(S13595="YES",R13595,-1E+99)</x:f>
        <x:v>-1e+99</x:v>
      </x:c>
    </x:row>
    <x:row r="13596">
      <x:c r="A13596" s="139"/>
      <x:c r="B13596" s="139"/>
      <x:c r="C13596" s="139"/>
      <x:c r="D13596" s="139"/>
      <x:c r="E13596" s="139"/>
      <x:c r="F13596" s="139"/>
      <x:c r="G13596" s="139"/>
      <x:c r="H13596" s="139"/>
      <x:c r="I13596" s="266" t="n">
        <x:f>INT((ROW()-ROW($I$46))/((CARROT_CAP+1)*(MESCLUN_CAP+1)))</x:f>
        <x:v>20</x:v>
      </x:c>
      <x:c r="J13596" s="266" t="n">
        <x:f>MOD(INT((ROW()-ROW($I$46))/(MESCLUN_CAP+1)),CARROT_CAP+1)</x:f>
        <x:v>17</x:v>
      </x:c>
      <x:c r="K13596" s="266" t="n">
        <x:f>MOD(ROW()-ROW($I$46),MESCLUN_CAP+1)</x:f>
        <x:v>3</x:v>
      </x:c>
      <x:c r="L13596" s="266" t="n">
        <x:f>SUM(I13596:K13596)</x:f>
        <x:v>40</x:v>
      </x:c>
      <x:c r="M13596" s="267" t="n">
        <x:f>I13596*TOMATO_HOURS*WEEKS*(1+TOMATO_DIM)^I13596+J13596*CARROT_HOURS*WEEKS*(1+CARROT_DIM)^J13596+K13596*MESCLUN_HOURS*WEEKS*(1+MESCLUN_DIM)^K13596</x:f>
        <x:v>13025.651266908284</x:v>
      </x:c>
      <x:c r="N13596" s="267" t="n">
        <x:f>MAX(M13596-FARMER_HOURS,0)/TEMP_HOURS_PER_WORKER</x:f>
        <x:v>8.545591157575197</x:v>
      </x:c>
      <x:c r="O13596" s="268" t="n">
        <x:f>I13596*TOMATO_PRICE+J13596*CARROT_PRICE+K13596*MESCLUN_PRICE</x:f>
        <x:v>219698</x:v>
      </x:c>
      <x:c r="P13596" s="268" t="n">
        <x:f>I13596*TOMATO_FERTILIZER+J13596*CARROT_FERTILIZER+K13596*MESCLUN_FERTILIZER</x:f>
        <x:v>27720</x:v>
      </x:c>
      <x:c r="Q13596" s="268" t="n">
        <x:f>MIN(M13596,FARMER_HOURS)*FARMER_RATE+MAX(M13596-FARMER_HOURS,0)*TEMP_RATE</x:f>
        <x:v>238639.77893937993</x:v>
      </x:c>
      <x:c r="R13596" s="268" t="n">
        <x:f>O13596-P13596-Q13596-FIXED_COST</x:f>
        <x:v>-66661.77893937993</x:v>
      </x:c>
      <x:c r="S13596" s="139" t="str">
        <x:f>IF(AND(L13596&lt;=TOTAL_BED_CAP,N13596&lt;=TEMP_WORKER_CAP),"YES","NO")</x:f>
        <x:v>NO</x:v>
      </x:c>
      <x:c r="T13596" s="139" t="n">
        <x:f>IF(S13596="YES",R13596,-1E+99)</x:f>
        <x:v>-1e+99</x:v>
      </x:c>
    </x:row>
    <x:row r="13597">
      <x:c r="A13597" s="139"/>
      <x:c r="B13597" s="139"/>
      <x:c r="C13597" s="139"/>
      <x:c r="D13597" s="139"/>
      <x:c r="E13597" s="139"/>
      <x:c r="F13597" s="139"/>
      <x:c r="G13597" s="139"/>
      <x:c r="H13597" s="139"/>
      <x:c r="I13597" s="266" t="n">
        <x:f>INT((ROW()-ROW($I$46))/((CARROT_CAP+1)*(MESCLUN_CAP+1)))</x:f>
        <x:v>20</x:v>
      </x:c>
      <x:c r="J13597" s="266" t="n">
        <x:f>MOD(INT((ROW()-ROW($I$46))/(MESCLUN_CAP+1)),CARROT_CAP+1)</x:f>
        <x:v>17</x:v>
      </x:c>
      <x:c r="K13597" s="266" t="n">
        <x:f>MOD(ROW()-ROW($I$46),MESCLUN_CAP+1)</x:f>
        <x:v>4</x:v>
      </x:c>
      <x:c r="L13597" s="266" t="n">
        <x:f>SUM(I13597:K13597)</x:f>
        <x:v>41</x:v>
      </x:c>
      <x:c r="M13597" s="267" t="n">
        <x:f>I13597*TOMATO_HOURS*WEEKS*(1+TOMATO_DIM)^I13597+J13597*CARROT_HOURS*WEEKS*(1+CARROT_DIM)^J13597+K13597*MESCLUN_HOURS*WEEKS*(1+MESCLUN_DIM)^K13597</x:f>
        <x:v>13074.69538263094</x:v>
      </x:c>
      <x:c r="N13597" s="267" t="n">
        <x:f>MAX(M13597-FARMER_HOURS,0)/TEMP_HOURS_PER_WORKER</x:f>
        <x:v>8.579649571271487</x:v>
      </x:c>
      <x:c r="O13597" s="268" t="n">
        <x:f>I13597*TOMATO_PRICE+J13597*CARROT_PRICE+K13597*MESCLUN_PRICE</x:f>
        <x:v>222398</x:v>
      </x:c>
      <x:c r="P13597" s="268" t="n">
        <x:f>I13597*TOMATO_FERTILIZER+J13597*CARROT_FERTILIZER+K13597*MESCLUN_FERTILIZER</x:f>
        <x:v>28600</x:v>
      </x:c>
      <x:c r="Q13597" s="268" t="n">
        <x:f>MIN(M13597,FARMER_HOURS)*FARMER_RATE+MAX(M13597-FARMER_HOURS,0)*TEMP_RATE</x:f>
        <x:v>239491.23928178716</x:v>
      </x:c>
      <x:c r="R13597" s="268" t="n">
        <x:f>O13597-P13597-Q13597-FIXED_COST</x:f>
        <x:v>-65693.23928178716</x:v>
      </x:c>
      <x:c r="S13597" s="139" t="str">
        <x:f>IF(AND(L13597&lt;=TOTAL_BED_CAP,N13597&lt;=TEMP_WORKER_CAP),"YES","NO")</x:f>
        <x:v>NO</x:v>
      </x:c>
      <x:c r="T13597" s="139" t="n">
        <x:f>IF(S13597="YES",R13597,-1E+99)</x:f>
        <x:v>-1e+99</x:v>
      </x:c>
    </x:row>
    <x:row r="13598">
      <x:c r="A13598" s="139"/>
      <x:c r="B13598" s="139"/>
      <x:c r="C13598" s="139"/>
      <x:c r="D13598" s="139"/>
      <x:c r="E13598" s="139"/>
      <x:c r="F13598" s="139"/>
      <x:c r="G13598" s="139"/>
      <x:c r="H13598" s="139"/>
      <x:c r="I13598" s="266" t="n">
        <x:f>INT((ROW()-ROW($I$46))/((CARROT_CAP+1)*(MESCLUN_CAP+1)))</x:f>
        <x:v>20</x:v>
      </x:c>
      <x:c r="J13598" s="266" t="n">
        <x:f>MOD(INT((ROW()-ROW($I$46))/(MESCLUN_CAP+1)),CARROT_CAP+1)</x:f>
        <x:v>17</x:v>
      </x:c>
      <x:c r="K13598" s="266" t="n">
        <x:f>MOD(ROW()-ROW($I$46),MESCLUN_CAP+1)</x:f>
        <x:v>5</x:v>
      </x:c>
      <x:c r="L13598" s="266" t="n">
        <x:f>SUM(I13598:K13598)</x:f>
        <x:v>42</x:v>
      </x:c>
      <x:c r="M13598" s="267" t="n">
        <x:f>I13598*TOMATO_HOURS*WEEKS*(1+TOMATO_DIM)^I13598+J13598*CARROT_HOURS*WEEKS*(1+CARROT_DIM)^J13598+K13598*MESCLUN_HOURS*WEEKS*(1+MESCLUN_DIM)^K13598</x:f>
        <x:v>13124.943706552143</x:v>
      </x:c>
      <x:c r="N13598" s="267" t="n">
        <x:f>MAX(M13598-FARMER_HOURS,0)/TEMP_HOURS_PER_WORKER</x:f>
        <x:v>8.61454424066121</x:v>
      </x:c>
      <x:c r="O13598" s="268" t="n">
        <x:f>I13598*TOMATO_PRICE+J13598*CARROT_PRICE+K13598*MESCLUN_PRICE</x:f>
        <x:v>225098</x:v>
      </x:c>
      <x:c r="P13598" s="268" t="n">
        <x:f>I13598*TOMATO_FERTILIZER+J13598*CARROT_FERTILIZER+K13598*MESCLUN_FERTILIZER</x:f>
        <x:v>29480</x:v>
      </x:c>
      <x:c r="Q13598" s="268" t="n">
        <x:f>MIN(M13598,FARMER_HOURS)*FARMER_RATE+MAX(M13598-FARMER_HOURS,0)*TEMP_RATE</x:f>
        <x:v>240363.60601653025</x:v>
      </x:c>
      <x:c r="R13598" s="268" t="n">
        <x:f>O13598-P13598-Q13598-FIXED_COST</x:f>
        <x:v>-64745.60601653025</x:v>
      </x:c>
      <x:c r="S13598" s="139" t="str">
        <x:f>IF(AND(L13598&lt;=TOTAL_BED_CAP,N13598&lt;=TEMP_WORKER_CAP),"YES","NO")</x:f>
        <x:v>NO</x:v>
      </x:c>
      <x:c r="T13598" s="139" t="n">
        <x:f>IF(S13598="YES",R13598,-1E+99)</x:f>
        <x:v>-1e+99</x:v>
      </x:c>
    </x:row>
    <x:row r="13599">
      <x:c r="A13599" s="139"/>
      <x:c r="B13599" s="139"/>
      <x:c r="C13599" s="139"/>
      <x:c r="D13599" s="139"/>
      <x:c r="E13599" s="139"/>
      <x:c r="F13599" s="139"/>
      <x:c r="G13599" s="139"/>
      <x:c r="H13599" s="139"/>
      <x:c r="I13599" s="266" t="n">
        <x:f>INT((ROW()-ROW($I$46))/((CARROT_CAP+1)*(MESCLUN_CAP+1)))</x:f>
        <x:v>20</x:v>
      </x:c>
      <x:c r="J13599" s="266" t="n">
        <x:f>MOD(INT((ROW()-ROW($I$46))/(MESCLUN_CAP+1)),CARROT_CAP+1)</x:f>
        <x:v>17</x:v>
      </x:c>
      <x:c r="K13599" s="266" t="n">
        <x:f>MOD(ROW()-ROW($I$46),MESCLUN_CAP+1)</x:f>
        <x:v>6</x:v>
      </x:c>
      <x:c r="L13599" s="266" t="n">
        <x:f>SUM(I13599:K13599)</x:f>
        <x:v>43</x:v>
      </x:c>
      <x:c r="M13599" s="267" t="n">
        <x:f>I13599*TOMATO_HOURS*WEEKS*(1+TOMATO_DIM)^I13599+J13599*CARROT_HOURS*WEEKS*(1+CARROT_DIM)^J13599+K13599*MESCLUN_HOURS*WEEKS*(1+MESCLUN_DIM)^K13599</x:f>
        <x:v>13176.418680733776</x:v>
      </x:c>
      <x:c r="N13599" s="267" t="n">
        <x:f>MAX(M13599-FARMER_HOURS,0)/TEMP_HOURS_PER_WORKER</x:f>
        <x:v>8.650290750509566</x:v>
      </x:c>
      <x:c r="O13599" s="268" t="n">
        <x:f>I13599*TOMATO_PRICE+J13599*CARROT_PRICE+K13599*MESCLUN_PRICE</x:f>
        <x:v>227798</x:v>
      </x:c>
      <x:c r="P13599" s="268" t="n">
        <x:f>I13599*TOMATO_FERTILIZER+J13599*CARROT_FERTILIZER+K13599*MESCLUN_FERTILIZER</x:f>
        <x:v>30360</x:v>
      </x:c>
      <x:c r="Q13599" s="268" t="n">
        <x:f>MIN(M13599,FARMER_HOURS)*FARMER_RATE+MAX(M13599-FARMER_HOURS,0)*TEMP_RATE</x:f>
        <x:v>241257.26876273914</x:v>
      </x:c>
      <x:c r="R13599" s="268" t="n">
        <x:f>O13599-P13599-Q13599-FIXED_COST</x:f>
        <x:v>-63819.26876273914</x:v>
      </x:c>
      <x:c r="S13599" s="139" t="str">
        <x:f>IF(AND(L13599&lt;=TOTAL_BED_CAP,N13599&lt;=TEMP_WORKER_CAP),"YES","NO")</x:f>
        <x:v>NO</x:v>
      </x:c>
      <x:c r="T13599" s="139" t="n">
        <x:f>IF(S13599="YES",R13599,-1E+99)</x:f>
        <x:v>-1e+99</x:v>
      </x:c>
    </x:row>
    <x:row r="13600">
      <x:c r="A13600" s="139"/>
      <x:c r="B13600" s="139"/>
      <x:c r="C13600" s="139"/>
      <x:c r="D13600" s="139"/>
      <x:c r="E13600" s="139"/>
      <x:c r="F13600" s="139"/>
      <x:c r="G13600" s="139"/>
      <x:c r="H13600" s="139"/>
      <x:c r="I13600" s="266" t="n">
        <x:f>INT((ROW()-ROW($I$46))/((CARROT_CAP+1)*(MESCLUN_CAP+1)))</x:f>
        <x:v>20</x:v>
      </x:c>
      <x:c r="J13600" s="266" t="n">
        <x:f>MOD(INT((ROW()-ROW($I$46))/(MESCLUN_CAP+1)),CARROT_CAP+1)</x:f>
        <x:v>17</x:v>
      </x:c>
      <x:c r="K13600" s="266" t="n">
        <x:f>MOD(ROW()-ROW($I$46),MESCLUN_CAP+1)</x:f>
        <x:v>7</x:v>
      </x:c>
      <x:c r="L13600" s="266" t="n">
        <x:f>SUM(I13600:K13600)</x:f>
        <x:v>44</x:v>
      </x:c>
      <x:c r="M13600" s="267" t="n">
        <x:f>I13600*TOMATO_HOURS*WEEKS*(1+TOMATO_DIM)^I13600+J13600*CARROT_HOURS*WEEKS*(1+CARROT_DIM)^J13600+K13600*MESCLUN_HOURS*WEEKS*(1+MESCLUN_DIM)^K13600</x:f>
        <x:v>13229.143120131737</x:v>
      </x:c>
      <x:c r="N13600" s="267" t="n">
        <x:f>MAX(M13600-FARMER_HOURS,0)/TEMP_HOURS_PER_WORKER</x:f>
        <x:v>8.686904944535929</x:v>
      </x:c>
      <x:c r="O13600" s="268" t="n">
        <x:f>I13600*TOMATO_PRICE+J13600*CARROT_PRICE+K13600*MESCLUN_PRICE</x:f>
        <x:v>230498</x:v>
      </x:c>
      <x:c r="P13600" s="268" t="n">
        <x:f>I13600*TOMATO_FERTILIZER+J13600*CARROT_FERTILIZER+K13600*MESCLUN_FERTILIZER</x:f>
        <x:v>31240</x:v>
      </x:c>
      <x:c r="Q13600" s="268" t="n">
        <x:f>MIN(M13600,FARMER_HOURS)*FARMER_RATE+MAX(M13600-FARMER_HOURS,0)*TEMP_RATE</x:f>
        <x:v>242172.6236133982</x:v>
      </x:c>
      <x:c r="R13600" s="268" t="n">
        <x:f>O13600-P13600-Q13600-FIXED_COST</x:f>
        <x:v>-62914.6236133982</x:v>
      </x:c>
      <x:c r="S13600" s="139" t="str">
        <x:f>IF(AND(L13600&lt;=TOTAL_BED_CAP,N13600&lt;=TEMP_WORKER_CAP),"YES","NO")</x:f>
        <x:v>NO</x:v>
      </x:c>
      <x:c r="T13600" s="139" t="n">
        <x:f>IF(S13600="YES",R13600,-1E+99)</x:f>
        <x:v>-1e+99</x:v>
      </x:c>
    </x:row>
    <x:row r="13601">
      <x:c r="A13601" s="139"/>
      <x:c r="B13601" s="139"/>
      <x:c r="C13601" s="139"/>
      <x:c r="D13601" s="139"/>
      <x:c r="E13601" s="139"/>
      <x:c r="F13601" s="139"/>
      <x:c r="G13601" s="139"/>
      <x:c r="H13601" s="139"/>
      <x:c r="I13601" s="266" t="n">
        <x:f>INT((ROW()-ROW($I$46))/((CARROT_CAP+1)*(MESCLUN_CAP+1)))</x:f>
        <x:v>20</x:v>
      </x:c>
      <x:c r="J13601" s="266" t="n">
        <x:f>MOD(INT((ROW()-ROW($I$46))/(MESCLUN_CAP+1)),CARROT_CAP+1)</x:f>
        <x:v>17</x:v>
      </x:c>
      <x:c r="K13601" s="266" t="n">
        <x:f>MOD(ROW()-ROW($I$46),MESCLUN_CAP+1)</x:f>
        <x:v>8</x:v>
      </x:c>
      <x:c r="L13601" s="266" t="n">
        <x:f>SUM(I13601:K13601)</x:f>
        <x:v>45</x:v>
      </x:c>
      <x:c r="M13601" s="267" t="n">
        <x:f>I13601*TOMATO_HOURS*WEEKS*(1+TOMATO_DIM)^I13601+J13601*CARROT_HOURS*WEEKS*(1+CARROT_DIM)^J13601+K13601*MESCLUN_HOURS*WEEKS*(1+MESCLUN_DIM)^K13601</x:f>
        <x:v>13283.140218411718</x:v>
      </x:c>
      <x:c r="N13601" s="267" t="n">
        <x:f>MAX(M13601-FARMER_HOURS,0)/TEMP_HOURS_PER_WORKER</x:f>
        <x:v>8.724402929452582</x:v>
      </x:c>
      <x:c r="O13601" s="268" t="n">
        <x:f>I13601*TOMATO_PRICE+J13601*CARROT_PRICE+K13601*MESCLUN_PRICE</x:f>
        <x:v>233198</x:v>
      </x:c>
      <x:c r="P13601" s="268" t="n">
        <x:f>I13601*TOMATO_FERTILIZER+J13601*CARROT_FERTILIZER+K13601*MESCLUN_FERTILIZER</x:f>
        <x:v>32120</x:v>
      </x:c>
      <x:c r="Q13601" s="268" t="n">
        <x:f>MIN(M13601,FARMER_HOURS)*FARMER_RATE+MAX(M13601-FARMER_HOURS,0)*TEMP_RATE</x:f>
        <x:v>243110.07323631455</x:v>
      </x:c>
      <x:c r="R13601" s="268" t="n">
        <x:f>O13601-P13601-Q13601-FIXED_COST</x:f>
        <x:v>-62032.07323631455</x:v>
      </x:c>
      <x:c r="S13601" s="139" t="str">
        <x:f>IF(AND(L13601&lt;=TOTAL_BED_CAP,N13601&lt;=TEMP_WORKER_CAP),"YES","NO")</x:f>
        <x:v>NO</x:v>
      </x:c>
      <x:c r="T13601" s="139" t="n">
        <x:f>IF(S13601="YES",R13601,-1E+99)</x:f>
        <x:v>-1e+99</x:v>
      </x:c>
    </x:row>
    <x:row r="13602">
      <x:c r="A13602" s="139"/>
      <x:c r="B13602" s="139"/>
      <x:c r="C13602" s="139"/>
      <x:c r="D13602" s="139"/>
      <x:c r="E13602" s="139"/>
      <x:c r="F13602" s="139"/>
      <x:c r="G13602" s="139"/>
      <x:c r="H13602" s="139"/>
      <x:c r="I13602" s="266" t="n">
        <x:f>INT((ROW()-ROW($I$46))/((CARROT_CAP+1)*(MESCLUN_CAP+1)))</x:f>
        <x:v>20</x:v>
      </x:c>
      <x:c r="J13602" s="266" t="n">
        <x:f>MOD(INT((ROW()-ROW($I$46))/(MESCLUN_CAP+1)),CARROT_CAP+1)</x:f>
        <x:v>17</x:v>
      </x:c>
      <x:c r="K13602" s="266" t="n">
        <x:f>MOD(ROW()-ROW($I$46),MESCLUN_CAP+1)</x:f>
        <x:v>9</x:v>
      </x:c>
      <x:c r="L13602" s="266" t="n">
        <x:f>SUM(I13602:K13602)</x:f>
        <x:v>46</x:v>
      </x:c>
      <x:c r="M13602" s="267" t="n">
        <x:f>I13602*TOMATO_HOURS*WEEKS*(1+TOMATO_DIM)^I13602+J13602*CARROT_HOURS*WEEKS*(1+CARROT_DIM)^J13602+K13602*MESCLUN_HOURS*WEEKS*(1+MESCLUN_DIM)^K13602</x:f>
        <x:v>13338.433553852112</x:v>
      </x:c>
      <x:c r="N13602" s="267" t="n">
        <x:f>MAX(M13602-FARMER_HOURS,0)/TEMP_HOURS_PER_WORKER</x:f>
        <x:v>8.762801079063966</x:v>
      </x:c>
      <x:c r="O13602" s="268" t="n">
        <x:f>I13602*TOMATO_PRICE+J13602*CARROT_PRICE+K13602*MESCLUN_PRICE</x:f>
        <x:v>235898</x:v>
      </x:c>
      <x:c r="P13602" s="268" t="n">
        <x:f>I13602*TOMATO_FERTILIZER+J13602*CARROT_FERTILIZER+K13602*MESCLUN_FERTILIZER</x:f>
        <x:v>33000</x:v>
      </x:c>
      <x:c r="Q13602" s="268" t="n">
        <x:f>MIN(M13602,FARMER_HOURS)*FARMER_RATE+MAX(M13602-FARMER_HOURS,0)*TEMP_RATE</x:f>
        <x:v>244070.02697659915</x:v>
      </x:c>
      <x:c r="R13602" s="268" t="n">
        <x:f>O13602-P13602-Q13602-FIXED_COST</x:f>
        <x:v>-61172.026976599154</x:v>
      </x:c>
      <x:c r="S13602" s="139" t="str">
        <x:f>IF(AND(L13602&lt;=TOTAL_BED_CAP,N13602&lt;=TEMP_WORKER_CAP),"YES","NO")</x:f>
        <x:v>NO</x:v>
      </x:c>
      <x:c r="T13602" s="139" t="n">
        <x:f>IF(S13602="YES",R13602,-1E+99)</x:f>
        <x:v>-1e+99</x:v>
      </x:c>
    </x:row>
    <x:row r="13603">
      <x:c r="A13603" s="139"/>
      <x:c r="B13603" s="139"/>
      <x:c r="C13603" s="139"/>
      <x:c r="D13603" s="139"/>
      <x:c r="E13603" s="139"/>
      <x:c r="F13603" s="139"/>
      <x:c r="G13603" s="139"/>
      <x:c r="H13603" s="139"/>
      <x:c r="I13603" s="266" t="n">
        <x:f>INT((ROW()-ROW($I$46))/((CARROT_CAP+1)*(MESCLUN_CAP+1)))</x:f>
        <x:v>20</x:v>
      </x:c>
      <x:c r="J13603" s="266" t="n">
        <x:f>MOD(INT((ROW()-ROW($I$46))/(MESCLUN_CAP+1)),CARROT_CAP+1)</x:f>
        <x:v>17</x:v>
      </x:c>
      <x:c r="K13603" s="266" t="n">
        <x:f>MOD(ROW()-ROW($I$46),MESCLUN_CAP+1)</x:f>
        <x:v>10</x:v>
      </x:c>
      <x:c r="L13603" s="266" t="n">
        <x:f>SUM(I13603:K13603)</x:f>
        <x:v>47</x:v>
      </x:c>
      <x:c r="M13603" s="267" t="n">
        <x:f>I13603*TOMATO_HOURS*WEEKS*(1+TOMATO_DIM)^I13603+J13603*CARROT_HOURS*WEEKS*(1+CARROT_DIM)^J13603+K13603*MESCLUN_HOURS*WEEKS*(1+MESCLUN_DIM)^K13603</x:f>
        <x:v>13395.047095335325</x:v>
      </x:c>
      <x:c r="N13603" s="267" t="n">
        <x:f>MAX(M13603-FARMER_HOURS,0)/TEMP_HOURS_PER_WORKER</x:f>
        <x:v>8.80211603842731</x:v>
      </x:c>
      <x:c r="O13603" s="268" t="n">
        <x:f>I13603*TOMATO_PRICE+J13603*CARROT_PRICE+K13603*MESCLUN_PRICE</x:f>
        <x:v>238598</x:v>
      </x:c>
      <x:c r="P13603" s="268" t="n">
        <x:f>I13603*TOMATO_FERTILIZER+J13603*CARROT_FERTILIZER+K13603*MESCLUN_FERTILIZER</x:f>
        <x:v>33880</x:v>
      </x:c>
      <x:c r="Q13603" s="268" t="n">
        <x:f>MIN(M13603,FARMER_HOURS)*FARMER_RATE+MAX(M13603-FARMER_HOURS,0)*TEMP_RATE</x:f>
        <x:v>245052.90096068272</x:v>
      </x:c>
      <x:c r="R13603" s="268" t="n">
        <x:f>O13603-P13603-Q13603-FIXED_COST</x:f>
        <x:v>-60334.90096068272</x:v>
      </x:c>
      <x:c r="S13603" s="139" t="str">
        <x:f>IF(AND(L13603&lt;=TOTAL_BED_CAP,N13603&lt;=TEMP_WORKER_CAP),"YES","NO")</x:f>
        <x:v>NO</x:v>
      </x:c>
      <x:c r="T13603" s="139" t="n">
        <x:f>IF(S13603="YES",R13603,-1E+99)</x:f>
        <x:v>-1e+99</x:v>
      </x:c>
    </x:row>
    <x:row r="13604">
      <x:c r="A13604" s="139"/>
      <x:c r="B13604" s="139"/>
      <x:c r="C13604" s="139"/>
      <x:c r="D13604" s="139"/>
      <x:c r="E13604" s="139"/>
      <x:c r="F13604" s="139"/>
      <x:c r="G13604" s="139"/>
      <x:c r="H13604" s="139"/>
      <x:c r="I13604" s="266" t="n">
        <x:f>INT((ROW()-ROW($I$46))/((CARROT_CAP+1)*(MESCLUN_CAP+1)))</x:f>
        <x:v>20</x:v>
      </x:c>
      <x:c r="J13604" s="266" t="n">
        <x:f>MOD(INT((ROW()-ROW($I$46))/(MESCLUN_CAP+1)),CARROT_CAP+1)</x:f>
        <x:v>17</x:v>
      </x:c>
      <x:c r="K13604" s="266" t="n">
        <x:f>MOD(ROW()-ROW($I$46),MESCLUN_CAP+1)</x:f>
        <x:v>11</x:v>
      </x:c>
      <x:c r="L13604" s="266" t="n">
        <x:f>SUM(I13604:K13604)</x:f>
        <x:v>48</x:v>
      </x:c>
      <x:c r="M13604" s="267" t="n">
        <x:f>I13604*TOMATO_HOURS*WEEKS*(1+TOMATO_DIM)^I13604+J13604*CARROT_HOURS*WEEKS*(1+CARROT_DIM)^J13604+K13604*MESCLUN_HOURS*WEEKS*(1+MESCLUN_DIM)^K13604</x:f>
        <x:v>13453.005208428764</x:v>
      </x:c>
      <x:c r="N13604" s="267" t="n">
        <x:f>MAX(M13604-FARMER_HOURS,0)/TEMP_HOURS_PER_WORKER</x:f>
        <x:v>8.84236472807553</x:v>
      </x:c>
      <x:c r="O13604" s="268" t="n">
        <x:f>I13604*TOMATO_PRICE+J13604*CARROT_PRICE+K13604*MESCLUN_PRICE</x:f>
        <x:v>241298</x:v>
      </x:c>
      <x:c r="P13604" s="268" t="n">
        <x:f>I13604*TOMATO_FERTILIZER+J13604*CARROT_FERTILIZER+K13604*MESCLUN_FERTILIZER</x:f>
        <x:v>34760</x:v>
      </x:c>
      <x:c r="Q13604" s="268" t="n">
        <x:f>MIN(M13604,FARMER_HOURS)*FARMER_RATE+MAX(M13604-FARMER_HOURS,0)*TEMP_RATE</x:f>
        <x:v>246059.11820188825</x:v>
      </x:c>
      <x:c r="R13604" s="268" t="n">
        <x:f>O13604-P13604-Q13604-FIXED_COST</x:f>
        <x:v>-59521.118201888254</x:v>
      </x:c>
      <x:c r="S13604" s="139" t="str">
        <x:f>IF(AND(L13604&lt;=TOTAL_BED_CAP,N13604&lt;=TEMP_WORKER_CAP),"YES","NO")</x:f>
        <x:v>NO</x:v>
      </x:c>
      <x:c r="T13604" s="139" t="n">
        <x:f>IF(S13604="YES",R13604,-1E+99)</x:f>
        <x:v>-1e+99</x:v>
      </x:c>
    </x:row>
    <x:row r="13605">
      <x:c r="A13605" s="139"/>
      <x:c r="B13605" s="139"/>
      <x:c r="C13605" s="139"/>
      <x:c r="D13605" s="139"/>
      <x:c r="E13605" s="139"/>
      <x:c r="F13605" s="139"/>
      <x:c r="G13605" s="139"/>
      <x:c r="H13605" s="139"/>
      <x:c r="I13605" s="266" t="n">
        <x:f>INT((ROW()-ROW($I$46))/((CARROT_CAP+1)*(MESCLUN_CAP+1)))</x:f>
        <x:v>20</x:v>
      </x:c>
      <x:c r="J13605" s="266" t="n">
        <x:f>MOD(INT((ROW()-ROW($I$46))/(MESCLUN_CAP+1)),CARROT_CAP+1)</x:f>
        <x:v>17</x:v>
      </x:c>
      <x:c r="K13605" s="266" t="n">
        <x:f>MOD(ROW()-ROW($I$46),MESCLUN_CAP+1)</x:f>
        <x:v>12</x:v>
      </x:c>
      <x:c r="L13605" s="266" t="n">
        <x:f>SUM(I13605:K13605)</x:f>
        <x:v>49</x:v>
      </x:c>
      <x:c r="M13605" s="267" t="n">
        <x:f>I13605*TOMATO_HOURS*WEEKS*(1+TOMATO_DIM)^I13605+J13605*CARROT_HOURS*WEEKS*(1+CARROT_DIM)^J13605+K13605*MESCLUN_HOURS*WEEKS*(1+MESCLUN_DIM)^K13605</x:f>
        <x:v>13512.332661556828</x:v>
      </x:c>
      <x:c r="N13605" s="267" t="n">
        <x:f>MAX(M13605-FARMER_HOURS,0)/TEMP_HOURS_PER_WORKER</x:f>
        <x:v>8.883564348303352</x:v>
      </x:c>
      <x:c r="O13605" s="268" t="n">
        <x:f>I13605*TOMATO_PRICE+J13605*CARROT_PRICE+K13605*MESCLUN_PRICE</x:f>
        <x:v>243998</x:v>
      </x:c>
      <x:c r="P13605" s="268" t="n">
        <x:f>I13605*TOMATO_FERTILIZER+J13605*CARROT_FERTILIZER+K13605*MESCLUN_FERTILIZER</x:f>
        <x:v>35640</x:v>
      </x:c>
      <x:c r="Q13605" s="268" t="n">
        <x:f>MIN(M13605,FARMER_HOURS)*FARMER_RATE+MAX(M13605-FARMER_HOURS,0)*TEMP_RATE</x:f>
        <x:v>247089.1087075838</x:v>
      </x:c>
      <x:c r="R13605" s="268" t="n">
        <x:f>O13605-P13605-Q13605-FIXED_COST</x:f>
        <x:v>-58731.1087075838</x:v>
      </x:c>
      <x:c r="S13605" s="139" t="str">
        <x:f>IF(AND(L13605&lt;=TOTAL_BED_CAP,N13605&lt;=TEMP_WORKER_CAP),"YES","NO")</x:f>
        <x:v>NO</x:v>
      </x:c>
      <x:c r="T13605" s="139" t="n">
        <x:f>IF(S13605="YES",R13605,-1E+99)</x:f>
        <x:v>-1e+99</x:v>
      </x:c>
    </x:row>
    <x:row r="13606">
      <x:c r="A13606" s="139"/>
      <x:c r="B13606" s="139"/>
      <x:c r="C13606" s="139"/>
      <x:c r="D13606" s="139"/>
      <x:c r="E13606" s="139"/>
      <x:c r="F13606" s="139"/>
      <x:c r="G13606" s="139"/>
      <x:c r="H13606" s="139"/>
      <x:c r="I13606" s="266" t="n">
        <x:f>INT((ROW()-ROW($I$46))/((CARROT_CAP+1)*(MESCLUN_CAP+1)))</x:f>
        <x:v>20</x:v>
      </x:c>
      <x:c r="J13606" s="266" t="n">
        <x:f>MOD(INT((ROW()-ROW($I$46))/(MESCLUN_CAP+1)),CARROT_CAP+1)</x:f>
        <x:v>17</x:v>
      </x:c>
      <x:c r="K13606" s="266" t="n">
        <x:f>MOD(ROW()-ROW($I$46),MESCLUN_CAP+1)</x:f>
        <x:v>13</x:v>
      </x:c>
      <x:c r="L13606" s="266" t="n">
        <x:f>SUM(I13606:K13606)</x:f>
        <x:v>50</x:v>
      </x:c>
      <x:c r="M13606" s="267" t="n">
        <x:f>I13606*TOMATO_HOURS*WEEKS*(1+TOMATO_DIM)^I13606+J13606*CARROT_HOURS*WEEKS*(1+CARROT_DIM)^J13606+K13606*MESCLUN_HOURS*WEEKS*(1+MESCLUN_DIM)^K13606</x:f>
        <x:v>13573.054632265212</x:v>
      </x:c>
      <x:c r="N13606" s="267" t="n">
        <x:f>MAX(M13606-FARMER_HOURS,0)/TEMP_HOURS_PER_WORKER</x:f>
        <x:v>8.925732383517508</x:v>
      </x:c>
      <x:c r="O13606" s="268" t="n">
        <x:f>I13606*TOMATO_PRICE+J13606*CARROT_PRICE+K13606*MESCLUN_PRICE</x:f>
        <x:v>246698</x:v>
      </x:c>
      <x:c r="P13606" s="268" t="n">
        <x:f>I13606*TOMATO_FERTILIZER+J13606*CARROT_FERTILIZER+K13606*MESCLUN_FERTILIZER</x:f>
        <x:v>36520</x:v>
      </x:c>
      <x:c r="Q13606" s="268" t="n">
        <x:f>MIN(M13606,FARMER_HOURS)*FARMER_RATE+MAX(M13606-FARMER_HOURS,0)*TEMP_RATE</x:f>
        <x:v>248143.3095879377</x:v>
      </x:c>
      <x:c r="R13606" s="268" t="n">
        <x:f>O13606-P13606-Q13606-FIXED_COST</x:f>
        <x:v>-57965.30958793769</x:v>
      </x:c>
      <x:c r="S13606" s="139" t="str">
        <x:f>IF(AND(L13606&lt;=TOTAL_BED_CAP,N13606&lt;=TEMP_WORKER_CAP),"YES","NO")</x:f>
        <x:v>NO</x:v>
      </x:c>
      <x:c r="T13606" s="139" t="n">
        <x:f>IF(S13606="YES",R13606,-1E+99)</x:f>
        <x:v>-1e+99</x:v>
      </x:c>
    </x:row>
    <x:row r="13607">
      <x:c r="A13607" s="139"/>
      <x:c r="B13607" s="139"/>
      <x:c r="C13607" s="139"/>
      <x:c r="D13607" s="139"/>
      <x:c r="E13607" s="139"/>
      <x:c r="F13607" s="139"/>
      <x:c r="G13607" s="139"/>
      <x:c r="H13607" s="139"/>
      <x:c r="I13607" s="266" t="n">
        <x:f>INT((ROW()-ROW($I$46))/((CARROT_CAP+1)*(MESCLUN_CAP+1)))</x:f>
        <x:v>20</x:v>
      </x:c>
      <x:c r="J13607" s="266" t="n">
        <x:f>MOD(INT((ROW()-ROW($I$46))/(MESCLUN_CAP+1)),CARROT_CAP+1)</x:f>
        <x:v>17</x:v>
      </x:c>
      <x:c r="K13607" s="266" t="n">
        <x:f>MOD(ROW()-ROW($I$46),MESCLUN_CAP+1)</x:f>
        <x:v>14</x:v>
      </x:c>
      <x:c r="L13607" s="266" t="n">
        <x:f>SUM(I13607:K13607)</x:f>
        <x:v>51</x:v>
      </x:c>
      <x:c r="M13607" s="267" t="n">
        <x:f>I13607*TOMATO_HOURS*WEEKS*(1+TOMATO_DIM)^I13607+J13607*CARROT_HOURS*WEEKS*(1+CARROT_DIM)^J13607+K13607*MESCLUN_HOURS*WEEKS*(1+MESCLUN_DIM)^K13607</x:f>
        <x:v>13635.196713578873</x:v>
      </x:c>
      <x:c r="N13607" s="267" t="n">
        <x:f>MAX(M13607-FARMER_HOURS,0)/TEMP_HOURS_PER_WORKER</x:f>
        <x:v>8.968886606651996</x:v>
      </x:c>
      <x:c r="O13607" s="268" t="n">
        <x:f>I13607*TOMATO_PRICE+J13607*CARROT_PRICE+K13607*MESCLUN_PRICE</x:f>
        <x:v>249398</x:v>
      </x:c>
      <x:c r="P13607" s="268" t="n">
        <x:f>I13607*TOMATO_FERTILIZER+J13607*CARROT_FERTILIZER+K13607*MESCLUN_FERTILIZER</x:f>
        <x:v>37400</x:v>
      </x:c>
      <x:c r="Q13607" s="268" t="n">
        <x:f>MIN(M13607,FARMER_HOURS)*FARMER_RATE+MAX(M13607-FARMER_HOURS,0)*TEMP_RATE</x:f>
        <x:v>249222.16516629988</x:v>
      </x:c>
      <x:c r="R13607" s="268" t="n">
        <x:f>O13607-P13607-Q13607-FIXED_COST</x:f>
        <x:v>-57224.16516629988</x:v>
      </x:c>
      <x:c r="S13607" s="139" t="str">
        <x:f>IF(AND(L13607&lt;=TOTAL_BED_CAP,N13607&lt;=TEMP_WORKER_CAP),"YES","NO")</x:f>
        <x:v>NO</x:v>
      </x:c>
      <x:c r="T13607" s="139" t="n">
        <x:f>IF(S13607="YES",R13607,-1E+99)</x:f>
        <x:v>-1e+99</x:v>
      </x:c>
    </x:row>
    <x:row r="13608">
      <x:c r="A13608" s="139"/>
      <x:c r="B13608" s="139"/>
      <x:c r="C13608" s="139"/>
      <x:c r="D13608" s="139"/>
      <x:c r="E13608" s="139"/>
      <x:c r="F13608" s="139"/>
      <x:c r="G13608" s="139"/>
      <x:c r="H13608" s="139"/>
      <x:c r="I13608" s="266" t="n">
        <x:f>INT((ROW()-ROW($I$46))/((CARROT_CAP+1)*(MESCLUN_CAP+1)))</x:f>
        <x:v>20</x:v>
      </x:c>
      <x:c r="J13608" s="266" t="n">
        <x:f>MOD(INT((ROW()-ROW($I$46))/(MESCLUN_CAP+1)),CARROT_CAP+1)</x:f>
        <x:v>17</x:v>
      </x:c>
      <x:c r="K13608" s="266" t="n">
        <x:f>MOD(ROW()-ROW($I$46),MESCLUN_CAP+1)</x:f>
        <x:v>15</x:v>
      </x:c>
      <x:c r="L13608" s="266" t="n">
        <x:f>SUM(I13608:K13608)</x:f>
        <x:v>52</x:v>
      </x:c>
      <x:c r="M13608" s="267" t="n">
        <x:f>I13608*TOMATO_HOURS*WEEKS*(1+TOMATO_DIM)^I13608+J13608*CARROT_HOURS*WEEKS*(1+CARROT_DIM)^J13608+K13608*MESCLUN_HOURS*WEEKS*(1+MESCLUN_DIM)^K13608</x:f>
        <x:v>13698.78492045502</x:v>
      </x:c>
      <x:c r="N13608" s="267" t="n">
        <x:f>MAX(M13608-FARMER_HOURS,0)/TEMP_HOURS_PER_WORKER</x:f>
        <x:v>9.01304508364932</x:v>
      </x:c>
      <x:c r="O13608" s="268" t="n">
        <x:f>I13608*TOMATO_PRICE+J13608*CARROT_PRICE+K13608*MESCLUN_PRICE</x:f>
        <x:v>252098</x:v>
      </x:c>
      <x:c r="P13608" s="268" t="n">
        <x:f>I13608*TOMATO_FERTILIZER+J13608*CARROT_FERTILIZER+K13608*MESCLUN_FERTILIZER</x:f>
        <x:v>38280</x:v>
      </x:c>
      <x:c r="Q13608" s="268" t="n">
        <x:f>MIN(M13608,FARMER_HOURS)*FARMER_RATE+MAX(M13608-FARMER_HOURS,0)*TEMP_RATE</x:f>
        <x:v>250326.12709123298</x:v>
      </x:c>
      <x:c r="R13608" s="268" t="n">
        <x:f>O13608-P13608-Q13608-FIXED_COST</x:f>
        <x:v>-56508.12709123298</x:v>
      </x:c>
      <x:c r="S13608" s="139" t="str">
        <x:f>IF(AND(L13608&lt;=TOTAL_BED_CAP,N13608&lt;=TEMP_WORKER_CAP),"YES","NO")</x:f>
        <x:v>NO</x:v>
      </x:c>
      <x:c r="T13608" s="139" t="n">
        <x:f>IF(S13608="YES",R13608,-1E+99)</x:f>
        <x:v>-1e+99</x:v>
      </x:c>
    </x:row>
    <x:row r="13609">
      <x:c r="A13609" s="139"/>
      <x:c r="B13609" s="139"/>
      <x:c r="C13609" s="139"/>
      <x:c r="D13609" s="139"/>
      <x:c r="E13609" s="139"/>
      <x:c r="F13609" s="139"/>
      <x:c r="G13609" s="139"/>
      <x:c r="H13609" s="139"/>
      <x:c r="I13609" s="266" t="n">
        <x:f>INT((ROW()-ROW($I$46))/((CARROT_CAP+1)*(MESCLUN_CAP+1)))</x:f>
        <x:v>20</x:v>
      </x:c>
      <x:c r="J13609" s="266" t="n">
        <x:f>MOD(INT((ROW()-ROW($I$46))/(MESCLUN_CAP+1)),CARROT_CAP+1)</x:f>
        <x:v>17</x:v>
      </x:c>
      <x:c r="K13609" s="266" t="n">
        <x:f>MOD(ROW()-ROW($I$46),MESCLUN_CAP+1)</x:f>
        <x:v>16</x:v>
      </x:c>
      <x:c r="L13609" s="266" t="n">
        <x:f>SUM(I13609:K13609)</x:f>
        <x:v>53</x:v>
      </x:c>
      <x:c r="M13609" s="267" t="n">
        <x:f>I13609*TOMATO_HOURS*WEEKS*(1+TOMATO_DIM)^I13609+J13609*CARROT_HOURS*WEEKS*(1+CARROT_DIM)^J13609+K13609*MESCLUN_HOURS*WEEKS*(1+MESCLUN_DIM)^K13609</x:f>
        <x:v>13763.845696332508</x:v>
      </x:c>
      <x:c r="N13609" s="267" t="n">
        <x:f>MAX(M13609-FARMER_HOURS,0)/TEMP_HOURS_PER_WORKER</x:f>
        <x:v>9.058226178008686</x:v>
      </x:c>
      <x:c r="O13609" s="268" t="n">
        <x:f>I13609*TOMATO_PRICE+J13609*CARROT_PRICE+K13609*MESCLUN_PRICE</x:f>
        <x:v>254798</x:v>
      </x:c>
      <x:c r="P13609" s="268" t="n">
        <x:f>I13609*TOMATO_FERTILIZER+J13609*CARROT_FERTILIZER+K13609*MESCLUN_FERTILIZER</x:f>
        <x:v>39160</x:v>
      </x:c>
      <x:c r="Q13609" s="268" t="n">
        <x:f>MIN(M13609,FARMER_HOURS)*FARMER_RATE+MAX(M13609-FARMER_HOURS,0)*TEMP_RATE</x:f>
        <x:v>251455.65445021715</x:v>
      </x:c>
      <x:c r="R13609" s="268" t="n">
        <x:f>O13609-P13609-Q13609-FIXED_COST</x:f>
        <x:v>-55817.654450217145</x:v>
      </x:c>
      <x:c r="S13609" s="139" t="str">
        <x:f>IF(AND(L13609&lt;=TOTAL_BED_CAP,N13609&lt;=TEMP_WORKER_CAP),"YES","NO")</x:f>
        <x:v>NO</x:v>
      </x:c>
      <x:c r="T13609" s="139" t="n">
        <x:f>IF(S13609="YES",R13609,-1E+99)</x:f>
        <x:v>-1e+99</x:v>
      </x:c>
    </x:row>
    <x:row r="13610">
      <x:c r="A13610" s="139"/>
      <x:c r="B13610" s="139"/>
      <x:c r="C13610" s="139"/>
      <x:c r="D13610" s="139"/>
      <x:c r="E13610" s="139"/>
      <x:c r="F13610" s="139"/>
      <x:c r="G13610" s="139"/>
      <x:c r="H13610" s="139"/>
      <x:c r="I13610" s="266" t="n">
        <x:f>INT((ROW()-ROW($I$46))/((CARROT_CAP+1)*(MESCLUN_CAP+1)))</x:f>
        <x:v>20</x:v>
      </x:c>
      <x:c r="J13610" s="266" t="n">
        <x:f>MOD(INT((ROW()-ROW($I$46))/(MESCLUN_CAP+1)),CARROT_CAP+1)</x:f>
        <x:v>17</x:v>
      </x:c>
      <x:c r="K13610" s="266" t="n">
        <x:f>MOD(ROW()-ROW($I$46),MESCLUN_CAP+1)</x:f>
        <x:v>17</x:v>
      </x:c>
      <x:c r="L13610" s="266" t="n">
        <x:f>SUM(I13610:K13610)</x:f>
        <x:v>54</x:v>
      </x:c>
      <x:c r="M13610" s="267" t="n">
        <x:f>I13610*TOMATO_HOURS*WEEKS*(1+TOMATO_DIM)^I13610+J13610*CARROT_HOURS*WEEKS*(1+CARROT_DIM)^J13610+K13610*MESCLUN_HOURS*WEEKS*(1+MESCLUN_DIM)^K13610</x:f>
        <x:v>13830.405919779048</x:v>
      </x:c>
      <x:c r="N13610" s="267" t="n">
        <x:f>MAX(M13610-FARMER_HOURS,0)/TEMP_HOURS_PER_WORKER</x:f>
        <x:v>9.104448555402117</x:v>
      </x:c>
      <x:c r="O13610" s="268" t="n">
        <x:f>I13610*TOMATO_PRICE+J13610*CARROT_PRICE+K13610*MESCLUN_PRICE</x:f>
        <x:v>257498</x:v>
      </x:c>
      <x:c r="P13610" s="268" t="n">
        <x:f>I13610*TOMATO_FERTILIZER+J13610*CARROT_FERTILIZER+K13610*MESCLUN_FERTILIZER</x:f>
        <x:v>40040</x:v>
      </x:c>
      <x:c r="Q13610" s="268" t="n">
        <x:f>MIN(M13610,FARMER_HOURS)*FARMER_RATE+MAX(M13610-FARMER_HOURS,0)*TEMP_RATE</x:f>
        <x:v>252611.21388505292</x:v>
      </x:c>
      <x:c r="R13610" s="268" t="n">
        <x:f>O13610-P13610-Q13610-FIXED_COST</x:f>
        <x:v>-55153.213885052915</x:v>
      </x:c>
      <x:c r="S13610" s="139" t="str">
        <x:f>IF(AND(L13610&lt;=TOTAL_BED_CAP,N13610&lt;=TEMP_WORKER_CAP),"YES","NO")</x:f>
        <x:v>NO</x:v>
      </x:c>
      <x:c r="T13610" s="139" t="n">
        <x:f>IF(S13610="YES",R13610,-1E+99)</x:f>
        <x:v>-1e+99</x:v>
      </x:c>
    </x:row>
    <x:row r="13611">
      <x:c r="A13611" s="139"/>
      <x:c r="B13611" s="139"/>
      <x:c r="C13611" s="139"/>
      <x:c r="D13611" s="139"/>
      <x:c r="E13611" s="139"/>
      <x:c r="F13611" s="139"/>
      <x:c r="G13611" s="139"/>
      <x:c r="H13611" s="139"/>
      <x:c r="I13611" s="266" t="n">
        <x:f>INT((ROW()-ROW($I$46))/((CARROT_CAP+1)*(MESCLUN_CAP+1)))</x:f>
        <x:v>20</x:v>
      </x:c>
      <x:c r="J13611" s="266" t="n">
        <x:f>MOD(INT((ROW()-ROW($I$46))/(MESCLUN_CAP+1)),CARROT_CAP+1)</x:f>
        <x:v>17</x:v>
      </x:c>
      <x:c r="K13611" s="266" t="n">
        <x:f>MOD(ROW()-ROW($I$46),MESCLUN_CAP+1)</x:f>
        <x:v>18</x:v>
      </x:c>
      <x:c r="L13611" s="266" t="n">
        <x:f>SUM(I13611:K13611)</x:f>
        <x:v>55</x:v>
      </x:c>
      <x:c r="M13611" s="267" t="n">
        <x:f>I13611*TOMATO_HOURS*WEEKS*(1+TOMATO_DIM)^I13611+J13611*CARROT_HOURS*WEEKS*(1+CARROT_DIM)^J13611+K13611*MESCLUN_HOURS*WEEKS*(1+MESCLUN_DIM)^K13611</x:f>
        <x:v>13898.492911237636</x:v>
      </x:c>
      <x:c r="N13611" s="267" t="n">
        <x:f>MAX(M13611-FARMER_HOURS,0)/TEMP_HOURS_PER_WORKER</x:f>
        <x:v>9.15173118835947</x:v>
      </x:c>
      <x:c r="O13611" s="268" t="n">
        <x:f>I13611*TOMATO_PRICE+J13611*CARROT_PRICE+K13611*MESCLUN_PRICE</x:f>
        <x:v>260198</x:v>
      </x:c>
      <x:c r="P13611" s="268" t="n">
        <x:f>I13611*TOMATO_FERTILIZER+J13611*CARROT_FERTILIZER+K13611*MESCLUN_FERTILIZER</x:f>
        <x:v>40920</x:v>
      </x:c>
      <x:c r="Q13611" s="268" t="n">
        <x:f>MIN(M13611,FARMER_HOURS)*FARMER_RATE+MAX(M13611-FARMER_HOURS,0)*TEMP_RATE</x:f>
        <x:v>253793.27970898672</x:v>
      </x:c>
      <x:c r="R13611" s="268" t="n">
        <x:f>O13611-P13611-Q13611-FIXED_COST</x:f>
        <x:v>-54515.27970898672</x:v>
      </x:c>
      <x:c r="S13611" s="139" t="str">
        <x:f>IF(AND(L13611&lt;=TOTAL_BED_CAP,N13611&lt;=TEMP_WORKER_CAP),"YES","NO")</x:f>
        <x:v>NO</x:v>
      </x:c>
      <x:c r="T13611" s="139" t="n">
        <x:f>IF(S13611="YES",R13611,-1E+99)</x:f>
        <x:v>-1e+99</x:v>
      </x:c>
    </x:row>
    <x:row r="13612">
      <x:c r="A13612" s="139"/>
      <x:c r="B13612" s="139"/>
      <x:c r="C13612" s="139"/>
      <x:c r="D13612" s="139"/>
      <x:c r="E13612" s="139"/>
      <x:c r="F13612" s="139"/>
      <x:c r="G13612" s="139"/>
      <x:c r="H13612" s="139"/>
      <x:c r="I13612" s="266" t="n">
        <x:f>INT((ROW()-ROW($I$46))/((CARROT_CAP+1)*(MESCLUN_CAP+1)))</x:f>
        <x:v>20</x:v>
      </x:c>
      <x:c r="J13612" s="266" t="n">
        <x:f>MOD(INT((ROW()-ROW($I$46))/(MESCLUN_CAP+1)),CARROT_CAP+1)</x:f>
        <x:v>17</x:v>
      </x:c>
      <x:c r="K13612" s="266" t="n">
        <x:f>MOD(ROW()-ROW($I$46),MESCLUN_CAP+1)</x:f>
        <x:v>19</x:v>
      </x:c>
      <x:c r="L13612" s="266" t="n">
        <x:f>SUM(I13612:K13612)</x:f>
        <x:v>56</x:v>
      </x:c>
      <x:c r="M13612" s="267" t="n">
        <x:f>I13612*TOMATO_HOURS*WEEKS*(1+TOMATO_DIM)^I13612+J13612*CARROT_HOURS*WEEKS*(1+CARROT_DIM)^J13612+K13612*MESCLUN_HOURS*WEEKS*(1+MESCLUN_DIM)^K13612</x:f>
        <x:v>13968.134439873658</x:v>
      </x:c>
      <x:c r="N13612" s="267" t="n">
        <x:f>MAX(M13612-FARMER_HOURS,0)/TEMP_HOURS_PER_WORKER</x:f>
        <x:v>9.200093361023374</x:v>
      </x:c>
      <x:c r="O13612" s="268" t="n">
        <x:f>I13612*TOMATO_PRICE+J13612*CARROT_PRICE+K13612*MESCLUN_PRICE</x:f>
        <x:v>262898</x:v>
      </x:c>
      <x:c r="P13612" s="268" t="n">
        <x:f>I13612*TOMATO_FERTILIZER+J13612*CARROT_FERTILIZER+K13612*MESCLUN_FERTILIZER</x:f>
        <x:v>41800</x:v>
      </x:c>
      <x:c r="Q13612" s="268" t="n">
        <x:f>MIN(M13612,FARMER_HOURS)*FARMER_RATE+MAX(M13612-FARMER_HOURS,0)*TEMP_RATE</x:f>
        <x:v>255002.33402558434</x:v>
      </x:c>
      <x:c r="R13612" s="268" t="n">
        <x:f>O13612-P13612-Q13612-FIXED_COST</x:f>
        <x:v>-53904.334025584336</x:v>
      </x:c>
      <x:c r="S13612" s="139" t="str">
        <x:f>IF(AND(L13612&lt;=TOTAL_BED_CAP,N13612&lt;=TEMP_WORKER_CAP),"YES","NO")</x:f>
        <x:v>NO</x:v>
      </x:c>
      <x:c r="T13612" s="139" t="n">
        <x:f>IF(S13612="YES",R13612,-1E+99)</x:f>
        <x:v>-1e+99</x:v>
      </x:c>
    </x:row>
    <x:row r="13613">
      <x:c r="A13613" s="139"/>
      <x:c r="B13613" s="139"/>
      <x:c r="C13613" s="139"/>
      <x:c r="D13613" s="139"/>
      <x:c r="E13613" s="139"/>
      <x:c r="F13613" s="139"/>
      <x:c r="G13613" s="139"/>
      <x:c r="H13613" s="139"/>
      <x:c r="I13613" s="266" t="n">
        <x:f>INT((ROW()-ROW($I$46))/((CARROT_CAP+1)*(MESCLUN_CAP+1)))</x:f>
        <x:v>20</x:v>
      </x:c>
      <x:c r="J13613" s="266" t="n">
        <x:f>MOD(INT((ROW()-ROW($I$46))/(MESCLUN_CAP+1)),CARROT_CAP+1)</x:f>
        <x:v>17</x:v>
      </x:c>
      <x:c r="K13613" s="266" t="n">
        <x:f>MOD(ROW()-ROW($I$46),MESCLUN_CAP+1)</x:f>
        <x:v>20</x:v>
      </x:c>
      <x:c r="L13613" s="266" t="n">
        <x:f>SUM(I13613:K13613)</x:f>
        <x:v>57</x:v>
      </x:c>
      <x:c r="M13613" s="267" t="n">
        <x:f>I13613*TOMATO_HOURS*WEEKS*(1+TOMATO_DIM)^I13613+J13613*CARROT_HOURS*WEEKS*(1+CARROT_DIM)^J13613+K13613*MESCLUN_HOURS*WEEKS*(1+MESCLUN_DIM)^K13613</x:f>
        <x:v>14039.358730524134</x:v>
      </x:c>
      <x:c r="N13613" s="267" t="n">
        <x:f>MAX(M13613-FARMER_HOURS,0)/TEMP_HOURS_PER_WORKER</x:f>
        <x:v>9.249554673975094</x:v>
      </x:c>
      <x:c r="O13613" s="268" t="n">
        <x:f>I13613*TOMATO_PRICE+J13613*CARROT_PRICE+K13613*MESCLUN_PRICE</x:f>
        <x:v>265598</x:v>
      </x:c>
      <x:c r="P13613" s="268" t="n">
        <x:f>I13613*TOMATO_FERTILIZER+J13613*CARROT_FERTILIZER+K13613*MESCLUN_FERTILIZER</x:f>
        <x:v>42680</x:v>
      </x:c>
      <x:c r="Q13613" s="268" t="n">
        <x:f>MIN(M13613,FARMER_HOURS)*FARMER_RATE+MAX(M13613-FARMER_HOURS,0)*TEMP_RATE</x:f>
        <x:v>256238.86684937731</x:v>
      </x:c>
      <x:c r="R13613" s="268" t="n">
        <x:f>O13613-P13613-Q13613-FIXED_COST</x:f>
        <x:v>-53320.866849377315</x:v>
      </x:c>
      <x:c r="S13613" s="139" t="str">
        <x:f>IF(AND(L13613&lt;=TOTAL_BED_CAP,N13613&lt;=TEMP_WORKER_CAP),"YES","NO")</x:f>
        <x:v>NO</x:v>
      </x:c>
      <x:c r="T13613" s="139" t="n">
        <x:f>IF(S13613="YES",R13613,-1E+99)</x:f>
        <x:v>-1e+99</x:v>
      </x:c>
    </x:row>
    <x:row r="13614">
      <x:c r="A13614" s="139"/>
      <x:c r="B13614" s="139"/>
      <x:c r="C13614" s="139"/>
      <x:c r="D13614" s="139"/>
      <x:c r="E13614" s="139"/>
      <x:c r="F13614" s="139"/>
      <x:c r="G13614" s="139"/>
      <x:c r="H13614" s="139"/>
      <x:c r="I13614" s="266" t="n">
        <x:f>INT((ROW()-ROW($I$46))/((CARROT_CAP+1)*(MESCLUN_CAP+1)))</x:f>
        <x:v>20</x:v>
      </x:c>
      <x:c r="J13614" s="266" t="n">
        <x:f>MOD(INT((ROW()-ROW($I$46))/(MESCLUN_CAP+1)),CARROT_CAP+1)</x:f>
        <x:v>17</x:v>
      </x:c>
      <x:c r="K13614" s="266" t="n">
        <x:f>MOD(ROW()-ROW($I$46),MESCLUN_CAP+1)</x:f>
        <x:v>21</x:v>
      </x:c>
      <x:c r="L13614" s="266" t="n">
        <x:f>SUM(I13614:K13614)</x:f>
        <x:v>58</x:v>
      </x:c>
      <x:c r="M13614" s="267" t="n">
        <x:f>I13614*TOMATO_HOURS*WEEKS*(1+TOMATO_DIM)^I13614+J13614*CARROT_HOURS*WEEKS*(1+CARROT_DIM)^J13614+K13614*MESCLUN_HOURS*WEEKS*(1+MESCLUN_DIM)^K13614</x:f>
        <x:v>14112.194470750579</x:v>
      </x:c>
      <x:c r="N13614" s="267" t="n">
        <x:f>MAX(M13614-FARMER_HOURS,0)/TEMP_HOURS_PER_WORKER</x:f>
        <x:v>9.300135049132347</x:v>
      </x:c>
      <x:c r="O13614" s="268" t="n">
        <x:f>I13614*TOMATO_PRICE+J13614*CARROT_PRICE+K13614*MESCLUN_PRICE</x:f>
        <x:v>268298</x:v>
      </x:c>
      <x:c r="P13614" s="268" t="n">
        <x:f>I13614*TOMATO_FERTILIZER+J13614*CARROT_FERTILIZER+K13614*MESCLUN_FERTILIZER</x:f>
        <x:v>43560</x:v>
      </x:c>
      <x:c r="Q13614" s="268" t="n">
        <x:f>MIN(M13614,FARMER_HOURS)*FARMER_RATE+MAX(M13614-FARMER_HOURS,0)*TEMP_RATE</x:f>
        <x:v>257503.37622830865</x:v>
      </x:c>
      <x:c r="R13614" s="268" t="n">
        <x:f>O13614-P13614-Q13614-FIXED_COST</x:f>
        <x:v>-52765.376228308654</x:v>
      </x:c>
      <x:c r="S13614" s="139" t="str">
        <x:f>IF(AND(L13614&lt;=TOTAL_BED_CAP,N13614&lt;=TEMP_WORKER_CAP),"YES","NO")</x:f>
        <x:v>NO</x:v>
      </x:c>
      <x:c r="T13614" s="139" t="n">
        <x:f>IF(S13614="YES",R13614,-1E+99)</x:f>
        <x:v>-1e+99</x:v>
      </x:c>
    </x:row>
    <x:row r="13615">
      <x:c r="A13615" s="139"/>
      <x:c r="B13615" s="139"/>
      <x:c r="C13615" s="139"/>
      <x:c r="D13615" s="139"/>
      <x:c r="E13615" s="139"/>
      <x:c r="F13615" s="139"/>
      <x:c r="G13615" s="139"/>
      <x:c r="H13615" s="139"/>
      <x:c r="I13615" s="266" t="n">
        <x:f>INT((ROW()-ROW($I$46))/((CARROT_CAP+1)*(MESCLUN_CAP+1)))</x:f>
        <x:v>20</x:v>
      </x:c>
      <x:c r="J13615" s="266" t="n">
        <x:f>MOD(INT((ROW()-ROW($I$46))/(MESCLUN_CAP+1)),CARROT_CAP+1)</x:f>
        <x:v>17</x:v>
      </x:c>
      <x:c r="K13615" s="266" t="n">
        <x:f>MOD(ROW()-ROW($I$46),MESCLUN_CAP+1)</x:f>
        <x:v>22</x:v>
      </x:c>
      <x:c r="L13615" s="266" t="n">
        <x:f>SUM(I13615:K13615)</x:f>
        <x:v>59</x:v>
      </x:c>
      <x:c r="M13615" s="267" t="n">
        <x:f>I13615*TOMATO_HOURS*WEEKS*(1+TOMATO_DIM)^I13615+J13615*CARROT_HOURS*WEEKS*(1+CARROT_DIM)^J13615+K13615*MESCLUN_HOURS*WEEKS*(1+MESCLUN_DIM)^K13615</x:f>
        <x:v>14186.670817996976</x:v>
      </x:c>
      <x:c r="N13615" s="267" t="n">
        <x:f>MAX(M13615-FARMER_HOURS,0)/TEMP_HOURS_PER_WORKER</x:f>
        <x:v>9.351854734720122</x:v>
      </x:c>
      <x:c r="O13615" s="268" t="n">
        <x:f>I13615*TOMATO_PRICE+J13615*CARROT_PRICE+K13615*MESCLUN_PRICE</x:f>
        <x:v>270998</x:v>
      </x:c>
      <x:c r="P13615" s="268" t="n">
        <x:f>I13615*TOMATO_FERTILIZER+J13615*CARROT_FERTILIZER+K13615*MESCLUN_FERTILIZER</x:f>
        <x:v>44440</x:v>
      </x:c>
      <x:c r="Q13615" s="268" t="n">
        <x:f>MIN(M13615,FARMER_HOURS)*FARMER_RATE+MAX(M13615-FARMER_HOURS,0)*TEMP_RATE</x:f>
        <x:v>258796.36836800305</x:v>
      </x:c>
      <x:c r="R13615" s="268" t="n">
        <x:f>O13615-P13615-Q13615-FIXED_COST</x:f>
        <x:v>-52238.36836800305</x:v>
      </x:c>
      <x:c r="S13615" s="139" t="str">
        <x:f>IF(AND(L13615&lt;=TOTAL_BED_CAP,N13615&lt;=TEMP_WORKER_CAP),"YES","NO")</x:f>
        <x:v>NO</x:v>
      </x:c>
      <x:c r="T13615" s="139" t="n">
        <x:f>IF(S13615="YES",R13615,-1E+99)</x:f>
        <x:v>-1e+99</x:v>
      </x:c>
    </x:row>
    <x:row r="13616">
      <x:c r="A13616" s="139"/>
      <x:c r="B13616" s="139"/>
      <x:c r="C13616" s="139"/>
      <x:c r="D13616" s="139"/>
      <x:c r="E13616" s="139"/>
      <x:c r="F13616" s="139"/>
      <x:c r="G13616" s="139"/>
      <x:c r="H13616" s="139"/>
      <x:c r="I13616" s="266" t="n">
        <x:f>INT((ROW()-ROW($I$46))/((CARROT_CAP+1)*(MESCLUN_CAP+1)))</x:f>
        <x:v>20</x:v>
      </x:c>
      <x:c r="J13616" s="266" t="n">
        <x:f>MOD(INT((ROW()-ROW($I$46))/(MESCLUN_CAP+1)),CARROT_CAP+1)</x:f>
        <x:v>17</x:v>
      </x:c>
      <x:c r="K13616" s="266" t="n">
        <x:f>MOD(ROW()-ROW($I$46),MESCLUN_CAP+1)</x:f>
        <x:v>23</x:v>
      </x:c>
      <x:c r="L13616" s="266" t="n">
        <x:f>SUM(I13616:K13616)</x:f>
        <x:v>60</x:v>
      </x:c>
      <x:c r="M13616" s="267" t="n">
        <x:f>I13616*TOMATO_HOURS*WEEKS*(1+TOMATO_DIM)^I13616+J13616*CARROT_HOURS*WEEKS*(1+CARROT_DIM)^J13616+K13616*MESCLUN_HOURS*WEEKS*(1+MESCLUN_DIM)^K13616</x:f>
        <x:v>14262.81740685441</x:v>
      </x:c>
      <x:c r="N13616" s="267" t="n">
        <x:f>MAX(M13616-FARMER_HOURS,0)/TEMP_HOURS_PER_WORKER</x:f>
        <x:v>9.404734310315563</x:v>
      </x:c>
      <x:c r="O13616" s="268" t="n">
        <x:f>I13616*TOMATO_PRICE+J13616*CARROT_PRICE+K13616*MESCLUN_PRICE</x:f>
        <x:v>273698</x:v>
      </x:c>
      <x:c r="P13616" s="268" t="n">
        <x:f>I13616*TOMATO_FERTILIZER+J13616*CARROT_FERTILIZER+K13616*MESCLUN_FERTILIZER</x:f>
        <x:v>45320</x:v>
      </x:c>
      <x:c r="Q13616" s="268" t="n">
        <x:f>MIN(M13616,FARMER_HOURS)*FARMER_RATE+MAX(M13616-FARMER_HOURS,0)*TEMP_RATE</x:f>
        <x:v>260118.35775788905</x:v>
      </x:c>
      <x:c r="R13616" s="268" t="n">
        <x:f>O13616-P13616-Q13616-FIXED_COST</x:f>
        <x:v>-51740.357757889054</x:v>
      </x:c>
      <x:c r="S13616" s="139" t="str">
        <x:f>IF(AND(L13616&lt;=TOTAL_BED_CAP,N13616&lt;=TEMP_WORKER_CAP),"YES","NO")</x:f>
        <x:v>NO</x:v>
      </x:c>
      <x:c r="T13616" s="139" t="n">
        <x:f>IF(S13616="YES",R13616,-1E+99)</x:f>
        <x:v>-1e+99</x:v>
      </x:c>
    </x:row>
    <x:row r="13617">
      <x:c r="A13617" s="139"/>
      <x:c r="B13617" s="139"/>
      <x:c r="C13617" s="139"/>
      <x:c r="D13617" s="139"/>
      <x:c r="E13617" s="139"/>
      <x:c r="F13617" s="139"/>
      <x:c r="G13617" s="139"/>
      <x:c r="H13617" s="139"/>
      <x:c r="I13617" s="266" t="n">
        <x:f>INT((ROW()-ROW($I$46))/((CARROT_CAP+1)*(MESCLUN_CAP+1)))</x:f>
        <x:v>20</x:v>
      </x:c>
      <x:c r="J13617" s="266" t="n">
        <x:f>MOD(INT((ROW()-ROW($I$46))/(MESCLUN_CAP+1)),CARROT_CAP+1)</x:f>
        <x:v>17</x:v>
      </x:c>
      <x:c r="K13617" s="266" t="n">
        <x:f>MOD(ROW()-ROW($I$46),MESCLUN_CAP+1)</x:f>
        <x:v>24</x:v>
      </x:c>
      <x:c r="L13617" s="266" t="n">
        <x:f>SUM(I13617:K13617)</x:f>
        <x:v>61</x:v>
      </x:c>
      <x:c r="M13617" s="267" t="n">
        <x:f>I13617*TOMATO_HOURS*WEEKS*(1+TOMATO_DIM)^I13617+J13617*CARROT_HOURS*WEEKS*(1+CARROT_DIM)^J13617+K13617*MESCLUN_HOURS*WEEKS*(1+MESCLUN_DIM)^K13617</x:f>
        <x:v>14340.664356433907</x:v>
      </x:c>
      <x:c r="N13617" s="267" t="n">
        <x:f>MAX(M13617-FARMER_HOURS,0)/TEMP_HOURS_PER_WORKER</x:f>
        <x:v>9.458794691967991</x:v>
      </x:c>
      <x:c r="O13617" s="268" t="n">
        <x:f>I13617*TOMATO_PRICE+J13617*CARROT_PRICE+K13617*MESCLUN_PRICE</x:f>
        <x:v>276398</x:v>
      </x:c>
      <x:c r="P13617" s="268" t="n">
        <x:f>I13617*TOMATO_FERTILIZER+J13617*CARROT_FERTILIZER+K13617*MESCLUN_FERTILIZER</x:f>
        <x:v>46200</x:v>
      </x:c>
      <x:c r="Q13617" s="268" t="n">
        <x:f>MIN(M13617,FARMER_HOURS)*FARMER_RATE+MAX(M13617-FARMER_HOURS,0)*TEMP_RATE</x:f>
        <x:v>261469.86729919977</x:v>
      </x:c>
      <x:c r="R13617" s="268" t="n">
        <x:f>O13617-P13617-Q13617-FIXED_COST</x:f>
        <x:v>-51271.867299199774</x:v>
      </x:c>
      <x:c r="S13617" s="139" t="str">
        <x:f>IF(AND(L13617&lt;=TOTAL_BED_CAP,N13617&lt;=TEMP_WORKER_CAP),"YES","NO")</x:f>
        <x:v>NO</x:v>
      </x:c>
      <x:c r="T13617" s="139" t="n">
        <x:f>IF(S13617="YES",R13617,-1E+99)</x:f>
        <x:v>-1e+99</x:v>
      </x:c>
    </x:row>
    <x:row r="13618">
      <x:c r="A13618" s="139"/>
      <x:c r="B13618" s="139"/>
      <x:c r="C13618" s="139"/>
      <x:c r="D13618" s="139"/>
      <x:c r="E13618" s="139"/>
      <x:c r="F13618" s="139"/>
      <x:c r="G13618" s="139"/>
      <x:c r="H13618" s="139"/>
      <x:c r="I13618" s="266" t="n">
        <x:f>INT((ROW()-ROW($I$46))/((CARROT_CAP+1)*(MESCLUN_CAP+1)))</x:f>
        <x:v>20</x:v>
      </x:c>
      <x:c r="J13618" s="266" t="n">
        <x:f>MOD(INT((ROW()-ROW($I$46))/(MESCLUN_CAP+1)),CARROT_CAP+1)</x:f>
        <x:v>17</x:v>
      </x:c>
      <x:c r="K13618" s="266" t="n">
        <x:f>MOD(ROW()-ROW($I$46),MESCLUN_CAP+1)</x:f>
        <x:v>25</x:v>
      </x:c>
      <x:c r="L13618" s="266" t="n">
        <x:f>SUM(I13618:K13618)</x:f>
        <x:v>62</x:v>
      </x:c>
      <x:c r="M13618" s="267" t="n">
        <x:f>I13618*TOMATO_HOURS*WEEKS*(1+TOMATO_DIM)^I13618+J13618*CARROT_HOURS*WEEKS*(1+CARROT_DIM)^J13618+K13618*MESCLUN_HOURS*WEEKS*(1+MESCLUN_DIM)^K13618</x:f>
        <x:v>14420.242277849004</x:v>
      </x:c>
      <x:c r="N13618" s="267" t="n">
        <x:f>MAX(M13618-FARMER_HOURS,0)/TEMP_HOURS_PER_WORKER</x:f>
        <x:v>9.514057137395142</x:v>
      </x:c>
      <x:c r="O13618" s="268" t="n">
        <x:f>I13618*TOMATO_PRICE+J13618*CARROT_PRICE+K13618*MESCLUN_PRICE</x:f>
        <x:v>279098</x:v>
      </x:c>
      <x:c r="P13618" s="268" t="n">
        <x:f>I13618*TOMATO_FERTILIZER+J13618*CARROT_FERTILIZER+K13618*MESCLUN_FERTILIZER</x:f>
        <x:v>47080</x:v>
      </x:c>
      <x:c r="Q13618" s="268" t="n">
        <x:f>MIN(M13618,FARMER_HOURS)*FARMER_RATE+MAX(M13618-FARMER_HOURS,0)*TEMP_RATE</x:f>
        <x:v>262851.42843487853</x:v>
      </x:c>
      <x:c r="R13618" s="268" t="n">
        <x:f>O13618-P13618-Q13618-FIXED_COST</x:f>
        <x:v>-50833.42843487853</x:v>
      </x:c>
      <x:c r="S13618" s="139" t="str">
        <x:f>IF(AND(L13618&lt;=TOTAL_BED_CAP,N13618&lt;=TEMP_WORKER_CAP),"YES","NO")</x:f>
        <x:v>NO</x:v>
      </x:c>
      <x:c r="T13618" s="139" t="n">
        <x:f>IF(S13618="YES",R13618,-1E+99)</x:f>
        <x:v>-1e+99</x:v>
      </x:c>
    </x:row>
    <x:row r="13619">
      <x:c r="A13619" s="139"/>
      <x:c r="B13619" s="139"/>
      <x:c r="C13619" s="139"/>
      <x:c r="D13619" s="139"/>
      <x:c r="E13619" s="139"/>
      <x:c r="F13619" s="139"/>
      <x:c r="G13619" s="139"/>
      <x:c r="H13619" s="139"/>
      <x:c r="I13619" s="266" t="n">
        <x:f>INT((ROW()-ROW($I$46))/((CARROT_CAP+1)*(MESCLUN_CAP+1)))</x:f>
        <x:v>20</x:v>
      </x:c>
      <x:c r="J13619" s="266" t="n">
        <x:f>MOD(INT((ROW()-ROW($I$46))/(MESCLUN_CAP+1)),CARROT_CAP+1)</x:f>
        <x:v>17</x:v>
      </x:c>
      <x:c r="K13619" s="266" t="n">
        <x:f>MOD(ROW()-ROW($I$46),MESCLUN_CAP+1)</x:f>
        <x:v>26</x:v>
      </x:c>
      <x:c r="L13619" s="266" t="n">
        <x:f>SUM(I13619:K13619)</x:f>
        <x:v>63</x:v>
      </x:c>
      <x:c r="M13619" s="267" t="n">
        <x:f>I13619*TOMATO_HOURS*WEEKS*(1+TOMATO_DIM)^I13619+J13619*CARROT_HOURS*WEEKS*(1+CARROT_DIM)^J13619+K13619*MESCLUN_HOURS*WEEKS*(1+MESCLUN_DIM)^K13619</x:f>
        <x:v>14501.582281809722</x:v>
      </x:c>
      <x:c r="N13619" s="267" t="n">
        <x:f>MAX(M13619-FARMER_HOURS,0)/TEMP_HOURS_PER_WORKER</x:f>
        <x:v>9.570543251256751</x:v>
      </x:c>
      <x:c r="O13619" s="268" t="n">
        <x:f>I13619*TOMATO_PRICE+J13619*CARROT_PRICE+K13619*MESCLUN_PRICE</x:f>
        <x:v>281798</x:v>
      </x:c>
      <x:c r="P13619" s="268" t="n">
        <x:f>I13619*TOMATO_FERTILIZER+J13619*CARROT_FERTILIZER+K13619*MESCLUN_FERTILIZER</x:f>
        <x:v>47960</x:v>
      </x:c>
      <x:c r="Q13619" s="268" t="n">
        <x:f>MIN(M13619,FARMER_HOURS)*FARMER_RATE+MAX(M13619-FARMER_HOURS,0)*TEMP_RATE</x:f>
        <x:v>264263.5812814188</x:v>
      </x:c>
      <x:c r="R13619" s="268" t="n">
        <x:f>O13619-P13619-Q13619-FIXED_COST</x:f>
        <x:v>-50425.581281418796</x:v>
      </x:c>
      <x:c r="S13619" s="139" t="str">
        <x:f>IF(AND(L13619&lt;=TOTAL_BED_CAP,N13619&lt;=TEMP_WORKER_CAP),"YES","NO")</x:f>
        <x:v>NO</x:v>
      </x:c>
      <x:c r="T13619" s="139" t="n">
        <x:f>IF(S13619="YES",R13619,-1E+99)</x:f>
        <x:v>-1e+99</x:v>
      </x:c>
    </x:row>
    <x:row r="13620">
      <x:c r="A13620" s="139"/>
      <x:c r="B13620" s="139"/>
      <x:c r="C13620" s="139"/>
      <x:c r="D13620" s="139"/>
      <x:c r="E13620" s="139"/>
      <x:c r="F13620" s="139"/>
      <x:c r="G13620" s="139"/>
      <x:c r="H13620" s="139"/>
      <x:c r="I13620" s="266" t="n">
        <x:f>INT((ROW()-ROW($I$46))/((CARROT_CAP+1)*(MESCLUN_CAP+1)))</x:f>
        <x:v>20</x:v>
      </x:c>
      <x:c r="J13620" s="266" t="n">
        <x:f>MOD(INT((ROW()-ROW($I$46))/(MESCLUN_CAP+1)),CARROT_CAP+1)</x:f>
        <x:v>17</x:v>
      </x:c>
      <x:c r="K13620" s="266" t="n">
        <x:f>MOD(ROW()-ROW($I$46),MESCLUN_CAP+1)</x:f>
        <x:v>27</x:v>
      </x:c>
      <x:c r="L13620" s="266" t="n">
        <x:f>SUM(I13620:K13620)</x:f>
        <x:v>64</x:v>
      </x:c>
      <x:c r="M13620" s="267" t="n">
        <x:f>I13620*TOMATO_HOURS*WEEKS*(1+TOMATO_DIM)^I13620+J13620*CARROT_HOURS*WEEKS*(1+CARROT_DIM)^J13620+K13620*MESCLUN_HOURS*WEEKS*(1+MESCLUN_DIM)^K13620</x:f>
        <x:v>14584.715986329478</x:v>
      </x:c>
      <x:c r="N13620" s="267" t="n">
        <x:f>MAX(M13620-FARMER_HOURS,0)/TEMP_HOURS_PER_WORKER</x:f>
        <x:v>9.628274990506583</x:v>
      </x:c>
      <x:c r="O13620" s="268" t="n">
        <x:f>I13620*TOMATO_PRICE+J13620*CARROT_PRICE+K13620*MESCLUN_PRICE</x:f>
        <x:v>284498</x:v>
      </x:c>
      <x:c r="P13620" s="268" t="n">
        <x:f>I13620*TOMATO_FERTILIZER+J13620*CARROT_FERTILIZER+K13620*MESCLUN_FERTILIZER</x:f>
        <x:v>48840</x:v>
      </x:c>
      <x:c r="Q13620" s="268" t="n">
        <x:f>MIN(M13620,FARMER_HOURS)*FARMER_RATE+MAX(M13620-FARMER_HOURS,0)*TEMP_RATE</x:f>
        <x:v>265706.87476266455</x:v>
      </x:c>
      <x:c r="R13620" s="268" t="n">
        <x:f>O13620-P13620-Q13620-FIXED_COST</x:f>
        <x:v>-50048.87476266455</x:v>
      </x:c>
      <x:c r="S13620" s="139" t="str">
        <x:f>IF(AND(L13620&lt;=TOTAL_BED_CAP,N13620&lt;=TEMP_WORKER_CAP),"YES","NO")</x:f>
        <x:v>NO</x:v>
      </x:c>
      <x:c r="T13620" s="139" t="n">
        <x:f>IF(S13620="YES",R13620,-1E+99)</x:f>
        <x:v>-1e+99</x:v>
      </x:c>
    </x:row>
    <x:row r="13621">
      <x:c r="A13621" s="139"/>
      <x:c r="B13621" s="139"/>
      <x:c r="C13621" s="139"/>
      <x:c r="D13621" s="139"/>
      <x:c r="E13621" s="139"/>
      <x:c r="F13621" s="139"/>
      <x:c r="G13621" s="139"/>
      <x:c r="H13621" s="139"/>
      <x:c r="I13621" s="266" t="n">
        <x:f>INT((ROW()-ROW($I$46))/((CARROT_CAP+1)*(MESCLUN_CAP+1)))</x:f>
        <x:v>20</x:v>
      </x:c>
      <x:c r="J13621" s="266" t="n">
        <x:f>MOD(INT((ROW()-ROW($I$46))/(MESCLUN_CAP+1)),CARROT_CAP+1)</x:f>
        <x:v>17</x:v>
      </x:c>
      <x:c r="K13621" s="266" t="n">
        <x:f>MOD(ROW()-ROW($I$46),MESCLUN_CAP+1)</x:f>
        <x:v>28</x:v>
      </x:c>
      <x:c r="L13621" s="266" t="n">
        <x:f>SUM(I13621:K13621)</x:f>
        <x:v>65</x:v>
      </x:c>
      <x:c r="M13621" s="267" t="n">
        <x:f>I13621*TOMATO_HOURS*WEEKS*(1+TOMATO_DIM)^I13621+J13621*CARROT_HOURS*WEEKS*(1+CARROT_DIM)^J13621+K13621*MESCLUN_HOURS*WEEKS*(1+MESCLUN_DIM)^K13621</x:f>
        <x:v>14669.675524546632</x:v>
      </x:c>
      <x:c r="N13621" s="267" t="n">
        <x:f>MAX(M13621-FARMER_HOURS,0)/TEMP_HOURS_PER_WORKER</x:f>
        <x:v>9.68727466982405</x:v>
      </x:c>
      <x:c r="O13621" s="268" t="n">
        <x:f>I13621*TOMATO_PRICE+J13621*CARROT_PRICE+K13621*MESCLUN_PRICE</x:f>
        <x:v>287198</x:v>
      </x:c>
      <x:c r="P13621" s="268" t="n">
        <x:f>I13621*TOMATO_FERTILIZER+J13621*CARROT_FERTILIZER+K13621*MESCLUN_FERTILIZER</x:f>
        <x:v>49720</x:v>
      </x:c>
      <x:c r="Q13621" s="268" t="n">
        <x:f>MIN(M13621,FARMER_HOURS)*FARMER_RATE+MAX(M13621-FARMER_HOURS,0)*TEMP_RATE</x:f>
        <x:v>267181.86674560123</x:v>
      </x:c>
      <x:c r="R13621" s="268" t="n">
        <x:f>O13621-P13621-Q13621-FIXED_COST</x:f>
        <x:v>-49703.86674560123</x:v>
      </x:c>
      <x:c r="S13621" s="139" t="str">
        <x:f>IF(AND(L13621&lt;=TOTAL_BED_CAP,N13621&lt;=TEMP_WORKER_CAP),"YES","NO")</x:f>
        <x:v>NO</x:v>
      </x:c>
      <x:c r="T13621" s="139" t="n">
        <x:f>IF(S13621="YES",R13621,-1E+99)</x:f>
        <x:v>-1e+99</x:v>
      </x:c>
    </x:row>
    <x:row r="13622">
      <x:c r="A13622" s="139"/>
      <x:c r="B13622" s="139"/>
      <x:c r="C13622" s="139"/>
      <x:c r="D13622" s="139"/>
      <x:c r="E13622" s="139"/>
      <x:c r="F13622" s="139"/>
      <x:c r="G13622" s="139"/>
      <x:c r="H13622" s="139"/>
      <x:c r="I13622" s="266" t="n">
        <x:f>INT((ROW()-ROW($I$46))/((CARROT_CAP+1)*(MESCLUN_CAP+1)))</x:f>
        <x:v>20</x:v>
      </x:c>
      <x:c r="J13622" s="266" t="n">
        <x:f>MOD(INT((ROW()-ROW($I$46))/(MESCLUN_CAP+1)),CARROT_CAP+1)</x:f>
        <x:v>17</x:v>
      </x:c>
      <x:c r="K13622" s="266" t="n">
        <x:f>MOD(ROW()-ROW($I$46),MESCLUN_CAP+1)</x:f>
        <x:v>29</x:v>
      </x:c>
      <x:c r="L13622" s="266" t="n">
        <x:f>SUM(I13622:K13622)</x:f>
        <x:v>66</x:v>
      </x:c>
      <x:c r="M13622" s="267" t="n">
        <x:f>I13622*TOMATO_HOURS*WEEKS*(1+TOMATO_DIM)^I13622+J13622*CARROT_HOURS*WEEKS*(1+CARROT_DIM)^J13622+K13622*MESCLUN_HOURS*WEEKS*(1+MESCLUN_DIM)^K13622</x:f>
        <x:v>14756.493552662285</x:v>
      </x:c>
      <x:c r="N13622" s="267" t="n">
        <x:f>MAX(M13622-FARMER_HOURS,0)/TEMP_HOURS_PER_WORKER</x:f>
        <x:v>9.747564967126587</x:v>
      </x:c>
      <x:c r="O13622" s="268" t="n">
        <x:f>I13622*TOMATO_PRICE+J13622*CARROT_PRICE+K13622*MESCLUN_PRICE</x:f>
        <x:v>289898</x:v>
      </x:c>
      <x:c r="P13622" s="268" t="n">
        <x:f>I13622*TOMATO_FERTILIZER+J13622*CARROT_FERTILIZER+K13622*MESCLUN_FERTILIZER</x:f>
        <x:v>50600</x:v>
      </x:c>
      <x:c r="Q13622" s="268" t="n">
        <x:f>MIN(M13622,FARMER_HOURS)*FARMER_RATE+MAX(M13622-FARMER_HOURS,0)*TEMP_RATE</x:f>
        <x:v>268689.12417816464</x:v>
      </x:c>
      <x:c r="R13622" s="268" t="n">
        <x:f>O13622-P13622-Q13622-FIXED_COST</x:f>
        <x:v>-49391.12417816464</x:v>
      </x:c>
      <x:c r="S13622" s="139" t="str">
        <x:f>IF(AND(L13622&lt;=TOTAL_BED_CAP,N13622&lt;=TEMP_WORKER_CAP),"YES","NO")</x:f>
        <x:v>NO</x:v>
      </x:c>
      <x:c r="T13622" s="139" t="n">
        <x:f>IF(S13622="YES",R13622,-1E+99)</x:f>
        <x:v>-1e+99</x:v>
      </x:c>
    </x:row>
    <x:row r="13623">
      <x:c r="A13623" s="139"/>
      <x:c r="B13623" s="139"/>
      <x:c r="C13623" s="139"/>
      <x:c r="D13623" s="139"/>
      <x:c r="E13623" s="139"/>
      <x:c r="F13623" s="139"/>
      <x:c r="G13623" s="139"/>
      <x:c r="H13623" s="139"/>
      <x:c r="I13623" s="266" t="n">
        <x:f>INT((ROW()-ROW($I$46))/((CARROT_CAP+1)*(MESCLUN_CAP+1)))</x:f>
        <x:v>20</x:v>
      </x:c>
      <x:c r="J13623" s="266" t="n">
        <x:f>MOD(INT((ROW()-ROW($I$46))/(MESCLUN_CAP+1)),CARROT_CAP+1)</x:f>
        <x:v>17</x:v>
      </x:c>
      <x:c r="K13623" s="266" t="n">
        <x:f>MOD(ROW()-ROW($I$46),MESCLUN_CAP+1)</x:f>
        <x:v>30</x:v>
      </x:c>
      <x:c r="L13623" s="266" t="n">
        <x:f>SUM(I13623:K13623)</x:f>
        <x:v>67</x:v>
      </x:c>
      <x:c r="M13623" s="267" t="n">
        <x:f>I13623*TOMATO_HOURS*WEEKS*(1+TOMATO_DIM)^I13623+J13623*CARROT_HOURS*WEEKS*(1+CARROT_DIM)^J13623+K13623*MESCLUN_HOURS*WEEKS*(1+MESCLUN_DIM)^K13623</x:f>
        <x:v>14845.203257996056</x:v>
      </x:c>
      <x:c r="N13623" s="267" t="n">
        <x:f>MAX(M13623-FARMER_HOURS,0)/TEMP_HOURS_PER_WORKER</x:f>
        <x:v>9.809168929163928</x:v>
      </x:c>
      <x:c r="O13623" s="268" t="n">
        <x:f>I13623*TOMATO_PRICE+J13623*CARROT_PRICE+K13623*MESCLUN_PRICE</x:f>
        <x:v>292598</x:v>
      </x:c>
      <x:c r="P13623" s="268" t="n">
        <x:f>I13623*TOMATO_FERTILIZER+J13623*CARROT_FERTILIZER+K13623*MESCLUN_FERTILIZER</x:f>
        <x:v>51480</x:v>
      </x:c>
      <x:c r="Q13623" s="268" t="n">
        <x:f>MIN(M13623,FARMER_HOURS)*FARMER_RATE+MAX(M13623-FARMER_HOURS,0)*TEMP_RATE</x:f>
        <x:v>270229.2232290982</x:v>
      </x:c>
      <x:c r="R13623" s="268" t="n">
        <x:f>O13623-P13623-Q13623-FIXED_COST</x:f>
        <x:v>-49111.22322909819</x:v>
      </x:c>
      <x:c r="S13623" s="139" t="str">
        <x:f>IF(AND(L13623&lt;=TOTAL_BED_CAP,N13623&lt;=TEMP_WORKER_CAP),"YES","NO")</x:f>
        <x:v>NO</x:v>
      </x:c>
      <x:c r="T13623" s="139" t="n">
        <x:f>IF(S13623="YES",R13623,-1E+99)</x:f>
        <x:v>-1e+99</x:v>
      </x:c>
    </x:row>
    <x:row r="13624">
      <x:c r="A13624" s="139"/>
      <x:c r="B13624" s="139"/>
      <x:c r="C13624" s="139"/>
      <x:c r="D13624" s="139"/>
      <x:c r="E13624" s="139"/>
      <x:c r="F13624" s="139"/>
      <x:c r="G13624" s="139"/>
      <x:c r="H13624" s="139"/>
      <x:c r="I13624" s="266" t="n">
        <x:f>INT((ROW()-ROW($I$46))/((CARROT_CAP+1)*(MESCLUN_CAP+1)))</x:f>
        <x:v>20</x:v>
      </x:c>
      <x:c r="J13624" s="266" t="n">
        <x:f>MOD(INT((ROW()-ROW($I$46))/(MESCLUN_CAP+1)),CARROT_CAP+1)</x:f>
        <x:v>18</x:v>
      </x:c>
      <x:c r="K13624" s="266" t="n">
        <x:f>MOD(ROW()-ROW($I$46),MESCLUN_CAP+1)</x:f>
        <x:v>0</x:v>
      </x:c>
      <x:c r="L13624" s="266" t="n">
        <x:f>SUM(I13624:K13624)</x:f>
        <x:v>38</x:v>
      </x:c>
      <x:c r="M13624" s="267" t="n">
        <x:f>I13624*TOMATO_HOURS*WEEKS*(1+TOMATO_DIM)^I13624+J13624*CARROT_HOURS*WEEKS*(1+CARROT_DIM)^J13624+K13624*MESCLUN_HOURS*WEEKS*(1+MESCLUN_DIM)^K13624</x:f>
        <x:v>12951.715616347612</x:v>
      </x:c>
      <x:c r="N13624" s="267" t="n">
        <x:f>MAX(M13624-FARMER_HOURS,0)/TEMP_HOURS_PER_WORKER</x:f>
        <x:v>8.494246955796953</x:v>
      </x:c>
      <x:c r="O13624" s="268" t="n">
        <x:f>I13624*TOMATO_PRICE+J13624*CARROT_PRICE+K13624*MESCLUN_PRICE</x:f>
        <x:v>213692</x:v>
      </x:c>
      <x:c r="P13624" s="268" t="n">
        <x:f>I13624*TOMATO_FERTILIZER+J13624*CARROT_FERTILIZER+K13624*MESCLUN_FERTILIZER</x:f>
        <x:v>25520</x:v>
      </x:c>
      <x:c r="Q13624" s="268" t="n">
        <x:f>MIN(M13624,FARMER_HOURS)*FARMER_RATE+MAX(M13624-FARMER_HOURS,0)*TEMP_RATE</x:f>
        <x:v>237356.17389492382</x:v>
      </x:c>
      <x:c r="R13624" s="268" t="n">
        <x:f>O13624-P13624-Q13624-FIXED_COST</x:f>
        <x:v>-69184.17389492382</x:v>
      </x:c>
      <x:c r="S13624" s="139" t="str">
        <x:f>IF(AND(L13624&lt;=TOTAL_BED_CAP,N13624&lt;=TEMP_WORKER_CAP),"YES","NO")</x:f>
        <x:v>NO</x:v>
      </x:c>
      <x:c r="T13624" s="139" t="n">
        <x:f>IF(S13624="YES",R13624,-1E+99)</x:f>
        <x:v>-1e+99</x:v>
      </x:c>
    </x:row>
    <x:row r="13625">
      <x:c r="A13625" s="139"/>
      <x:c r="B13625" s="139"/>
      <x:c r="C13625" s="139"/>
      <x:c r="D13625" s="139"/>
      <x:c r="E13625" s="139"/>
      <x:c r="F13625" s="139"/>
      <x:c r="G13625" s="139"/>
      <x:c r="H13625" s="139"/>
      <x:c r="I13625" s="266" t="n">
        <x:f>INT((ROW()-ROW($I$46))/((CARROT_CAP+1)*(MESCLUN_CAP+1)))</x:f>
        <x:v>20</x:v>
      </x:c>
      <x:c r="J13625" s="266" t="n">
        <x:f>MOD(INT((ROW()-ROW($I$46))/(MESCLUN_CAP+1)),CARROT_CAP+1)</x:f>
        <x:v>18</x:v>
      </x:c>
      <x:c r="K13625" s="266" t="n">
        <x:f>MOD(ROW()-ROW($I$46),MESCLUN_CAP+1)</x:f>
        <x:v>1</x:v>
      </x:c>
      <x:c r="L13625" s="266" t="n">
        <x:f>SUM(I13625:K13625)</x:f>
        <x:v>39</x:v>
      </x:c>
      <x:c r="M13625" s="267" t="n">
        <x:f>I13625*TOMATO_HOURS*WEEKS*(1+TOMATO_DIM)^I13625+J13625*CARROT_HOURS*WEEKS*(1+CARROT_DIM)^J13625+K13625*MESCLUN_HOURS*WEEKS*(1+MESCLUN_DIM)^K13625</x:f>
        <x:v>12997.278116347612</x:v>
      </x:c>
      <x:c r="N13625" s="267" t="n">
        <x:f>MAX(M13625-FARMER_HOURS,0)/TEMP_HOURS_PER_WORKER</x:f>
        <x:v>8.525887580796953</x:v>
      </x:c>
      <x:c r="O13625" s="268" t="n">
        <x:f>I13625*TOMATO_PRICE+J13625*CARROT_PRICE+K13625*MESCLUN_PRICE</x:f>
        <x:v>216392</x:v>
      </x:c>
      <x:c r="P13625" s="268" t="n">
        <x:f>I13625*TOMATO_FERTILIZER+J13625*CARROT_FERTILIZER+K13625*MESCLUN_FERTILIZER</x:f>
        <x:v>26400</x:v>
      </x:c>
      <x:c r="Q13625" s="268" t="n">
        <x:f>MIN(M13625,FARMER_HOURS)*FARMER_RATE+MAX(M13625-FARMER_HOURS,0)*TEMP_RATE</x:f>
        <x:v>238147.18951992382</x:v>
      </x:c>
      <x:c r="R13625" s="268" t="n">
        <x:f>O13625-P13625-Q13625-FIXED_COST</x:f>
        <x:v>-68155.18951992382</x:v>
      </x:c>
      <x:c r="S13625" s="139" t="str">
        <x:f>IF(AND(L13625&lt;=TOTAL_BED_CAP,N13625&lt;=TEMP_WORKER_CAP),"YES","NO")</x:f>
        <x:v>NO</x:v>
      </x:c>
      <x:c r="T13625" s="139" t="n">
        <x:f>IF(S13625="YES",R13625,-1E+99)</x:f>
        <x:v>-1e+99</x:v>
      </x:c>
    </x:row>
    <x:row r="13626">
      <x:c r="A13626" s="139"/>
      <x:c r="B13626" s="139"/>
      <x:c r="C13626" s="139"/>
      <x:c r="D13626" s="139"/>
      <x:c r="E13626" s="139"/>
      <x:c r="F13626" s="139"/>
      <x:c r="G13626" s="139"/>
      <x:c r="H13626" s="139"/>
      <x:c r="I13626" s="266" t="n">
        <x:f>INT((ROW()-ROW($I$46))/((CARROT_CAP+1)*(MESCLUN_CAP+1)))</x:f>
        <x:v>20</x:v>
      </x:c>
      <x:c r="J13626" s="266" t="n">
        <x:f>MOD(INT((ROW()-ROW($I$46))/(MESCLUN_CAP+1)),CARROT_CAP+1)</x:f>
        <x:v>18</x:v>
      </x:c>
      <x:c r="K13626" s="266" t="n">
        <x:f>MOD(ROW()-ROW($I$46),MESCLUN_CAP+1)</x:f>
        <x:v>2</x:v>
      </x:c>
      <x:c r="L13626" s="266" t="n">
        <x:f>SUM(I13626:K13626)</x:f>
        <x:v>40</x:v>
      </x:c>
      <x:c r="M13626" s="267" t="n">
        <x:f>I13626*TOMATO_HOURS*WEEKS*(1+TOMATO_DIM)^I13626+J13626*CARROT_HOURS*WEEKS*(1+CARROT_DIM)^J13626+K13626*MESCLUN_HOURS*WEEKS*(1+MESCLUN_DIM)^K13626</x:f>
        <x:v>13043.979678847612</x:v>
      </x:c>
      <x:c r="N13626" s="267" t="n">
        <x:f>MAX(M13626-FARMER_HOURS,0)/TEMP_HOURS_PER_WORKER</x:f>
        <x:v>8.558319221421954</x:v>
      </x:c>
      <x:c r="O13626" s="268" t="n">
        <x:f>I13626*TOMATO_PRICE+J13626*CARROT_PRICE+K13626*MESCLUN_PRICE</x:f>
        <x:v>219092</x:v>
      </x:c>
      <x:c r="P13626" s="268" t="n">
        <x:f>I13626*TOMATO_FERTILIZER+J13626*CARROT_FERTILIZER+K13626*MESCLUN_FERTILIZER</x:f>
        <x:v>27280</x:v>
      </x:c>
      <x:c r="Q13626" s="268" t="n">
        <x:f>MIN(M13626,FARMER_HOURS)*FARMER_RATE+MAX(M13626-FARMER_HOURS,0)*TEMP_RATE</x:f>
        <x:v>238957.98053554882</x:v>
      </x:c>
      <x:c r="R13626" s="268" t="n">
        <x:f>O13626-P13626-Q13626-FIXED_COST</x:f>
        <x:v>-67145.98053554882</x:v>
      </x:c>
      <x:c r="S13626" s="139" t="str">
        <x:f>IF(AND(L13626&lt;=TOTAL_BED_CAP,N13626&lt;=TEMP_WORKER_CAP),"YES","NO")</x:f>
        <x:v>NO</x:v>
      </x:c>
      <x:c r="T13626" s="139" t="n">
        <x:f>IF(S13626="YES",R13626,-1E+99)</x:f>
        <x:v>-1e+99</x:v>
      </x:c>
    </x:row>
    <x:row r="13627">
      <x:c r="A13627" s="139"/>
      <x:c r="B13627" s="139"/>
      <x:c r="C13627" s="139"/>
      <x:c r="D13627" s="139"/>
      <x:c r="E13627" s="139"/>
      <x:c r="F13627" s="139"/>
      <x:c r="G13627" s="139"/>
      <x:c r="H13627" s="139"/>
      <x:c r="I13627" s="266" t="n">
        <x:f>INT((ROW()-ROW($I$46))/((CARROT_CAP+1)*(MESCLUN_CAP+1)))</x:f>
        <x:v>20</x:v>
      </x:c>
      <x:c r="J13627" s="266" t="n">
        <x:f>MOD(INT((ROW()-ROW($I$46))/(MESCLUN_CAP+1)),CARROT_CAP+1)</x:f>
        <x:v>18</x:v>
      </x:c>
      <x:c r="K13627" s="266" t="n">
        <x:f>MOD(ROW()-ROW($I$46),MESCLUN_CAP+1)</x:f>
        <x:v>3</x:v>
      </x:c>
      <x:c r="L13627" s="266" t="n">
        <x:f>SUM(I13627:K13627)</x:f>
        <x:v>41</x:v>
      </x:c>
      <x:c r="M13627" s="267" t="n">
        <x:f>I13627*TOMATO_HOURS*WEEKS*(1+TOMATO_DIM)^I13627+J13627*CARROT_HOURS*WEEKS*(1+CARROT_DIM)^J13627+K13627*MESCLUN_HOURS*WEEKS*(1+MESCLUN_DIM)^K13627</x:f>
        <x:v>13091.841661269487</x:v>
      </x:c>
      <x:c r="N13627" s="267" t="n">
        <x:f>MAX(M13627-FARMER_HOURS,0)/TEMP_HOURS_PER_WORKER</x:f>
        <x:v>8.591556709214922</x:v>
      </x:c>
      <x:c r="O13627" s="268" t="n">
        <x:f>I13627*TOMATO_PRICE+J13627*CARROT_PRICE+K13627*MESCLUN_PRICE</x:f>
        <x:v>221792</x:v>
      </x:c>
      <x:c r="P13627" s="268" t="n">
        <x:f>I13627*TOMATO_FERTILIZER+J13627*CARROT_FERTILIZER+K13627*MESCLUN_FERTILIZER</x:f>
        <x:v>28160</x:v>
      </x:c>
      <x:c r="Q13627" s="268" t="n">
        <x:f>MIN(M13627,FARMER_HOURS)*FARMER_RATE+MAX(M13627-FARMER_HOURS,0)*TEMP_RATE</x:f>
        <x:v>239788.91773037304</x:v>
      </x:c>
      <x:c r="R13627" s="268" t="n">
        <x:f>O13627-P13627-Q13627-FIXED_COST</x:f>
        <x:v>-66156.91773037304</x:v>
      </x:c>
      <x:c r="S13627" s="139" t="str">
        <x:f>IF(AND(L13627&lt;=TOTAL_BED_CAP,N13627&lt;=TEMP_WORKER_CAP),"YES","NO")</x:f>
        <x:v>NO</x:v>
      </x:c>
      <x:c r="T13627" s="139" t="n">
        <x:f>IF(S13627="YES",R13627,-1E+99)</x:f>
        <x:v>-1e+99</x:v>
      </x:c>
    </x:row>
    <x:row r="13628">
      <x:c r="A13628" s="139"/>
      <x:c r="B13628" s="139"/>
      <x:c r="C13628" s="139"/>
      <x:c r="D13628" s="139"/>
      <x:c r="E13628" s="139"/>
      <x:c r="F13628" s="139"/>
      <x:c r="G13628" s="139"/>
      <x:c r="H13628" s="139"/>
      <x:c r="I13628" s="266" t="n">
        <x:f>INT((ROW()-ROW($I$46))/((CARROT_CAP+1)*(MESCLUN_CAP+1)))</x:f>
        <x:v>20</x:v>
      </x:c>
      <x:c r="J13628" s="266" t="n">
        <x:f>MOD(INT((ROW()-ROW($I$46))/(MESCLUN_CAP+1)),CARROT_CAP+1)</x:f>
        <x:v>18</x:v>
      </x:c>
      <x:c r="K13628" s="266" t="n">
        <x:f>MOD(ROW()-ROW($I$46),MESCLUN_CAP+1)</x:f>
        <x:v>4</x:v>
      </x:c>
      <x:c r="L13628" s="266" t="n">
        <x:f>SUM(I13628:K13628)</x:f>
        <x:v>42</x:v>
      </x:c>
      <x:c r="M13628" s="267" t="n">
        <x:f>I13628*TOMATO_HOURS*WEEKS*(1+TOMATO_DIM)^I13628+J13628*CARROT_HOURS*WEEKS*(1+CARROT_DIM)^J13628+K13628*MESCLUN_HOURS*WEEKS*(1+MESCLUN_DIM)^K13628</x:f>
        <x:v>13140.885776992143</x:v>
      </x:c>
      <x:c r="N13628" s="267" t="n">
        <x:f>MAX(M13628-FARMER_HOURS,0)/TEMP_HOURS_PER_WORKER</x:f>
        <x:v>8.62561512291121</x:v>
      </x:c>
      <x:c r="O13628" s="268" t="n">
        <x:f>I13628*TOMATO_PRICE+J13628*CARROT_PRICE+K13628*MESCLUN_PRICE</x:f>
        <x:v>224492</x:v>
      </x:c>
      <x:c r="P13628" s="268" t="n">
        <x:f>I13628*TOMATO_FERTILIZER+J13628*CARROT_FERTILIZER+K13628*MESCLUN_FERTILIZER</x:f>
        <x:v>29040</x:v>
      </x:c>
      <x:c r="Q13628" s="268" t="n">
        <x:f>MIN(M13628,FARMER_HOURS)*FARMER_RATE+MAX(M13628-FARMER_HOURS,0)*TEMP_RATE</x:f>
        <x:v>240640.37807278027</x:v>
      </x:c>
      <x:c r="R13628" s="268" t="n">
        <x:f>O13628-P13628-Q13628-FIXED_COST</x:f>
        <x:v>-65188.378072780266</x:v>
      </x:c>
      <x:c r="S13628" s="139" t="str">
        <x:f>IF(AND(L13628&lt;=TOTAL_BED_CAP,N13628&lt;=TEMP_WORKER_CAP),"YES","NO")</x:f>
        <x:v>NO</x:v>
      </x:c>
      <x:c r="T13628" s="139" t="n">
        <x:f>IF(S13628="YES",R13628,-1E+99)</x:f>
        <x:v>-1e+99</x:v>
      </x:c>
    </x:row>
    <x:row r="13629">
      <x:c r="A13629" s="139"/>
      <x:c r="B13629" s="139"/>
      <x:c r="C13629" s="139"/>
      <x:c r="D13629" s="139"/>
      <x:c r="E13629" s="139"/>
      <x:c r="F13629" s="139"/>
      <x:c r="G13629" s="139"/>
      <x:c r="H13629" s="139"/>
      <x:c r="I13629" s="266" t="n">
        <x:f>INT((ROW()-ROW($I$46))/((CARROT_CAP+1)*(MESCLUN_CAP+1)))</x:f>
        <x:v>20</x:v>
      </x:c>
      <x:c r="J13629" s="266" t="n">
        <x:f>MOD(INT((ROW()-ROW($I$46))/(MESCLUN_CAP+1)),CARROT_CAP+1)</x:f>
        <x:v>18</x:v>
      </x:c>
      <x:c r="K13629" s="266" t="n">
        <x:f>MOD(ROW()-ROW($I$46),MESCLUN_CAP+1)</x:f>
        <x:v>5</x:v>
      </x:c>
      <x:c r="L13629" s="266" t="n">
        <x:f>SUM(I13629:K13629)</x:f>
        <x:v>43</x:v>
      </x:c>
      <x:c r="M13629" s="267" t="n">
        <x:f>I13629*TOMATO_HOURS*WEEKS*(1+TOMATO_DIM)^I13629+J13629*CARROT_HOURS*WEEKS*(1+CARROT_DIM)^J13629+K13629*MESCLUN_HOURS*WEEKS*(1+MESCLUN_DIM)^K13629</x:f>
        <x:v>13191.134100913347</x:v>
      </x:c>
      <x:c r="N13629" s="267" t="n">
        <x:f>MAX(M13629-FARMER_HOURS,0)/TEMP_HOURS_PER_WORKER</x:f>
        <x:v>8.660509792300935</x:v>
      </x:c>
      <x:c r="O13629" s="268" t="n">
        <x:f>I13629*TOMATO_PRICE+J13629*CARROT_PRICE+K13629*MESCLUN_PRICE</x:f>
        <x:v>227192</x:v>
      </x:c>
      <x:c r="P13629" s="268" t="n">
        <x:f>I13629*TOMATO_FERTILIZER+J13629*CARROT_FERTILIZER+K13629*MESCLUN_FERTILIZER</x:f>
        <x:v>29920</x:v>
      </x:c>
      <x:c r="Q13629" s="268" t="n">
        <x:f>MIN(M13629,FARMER_HOURS)*FARMER_RATE+MAX(M13629-FARMER_HOURS,0)*TEMP_RATE</x:f>
        <x:v>241512.74480752338</x:v>
      </x:c>
      <x:c r="R13629" s="268" t="n">
        <x:f>O13629-P13629-Q13629-FIXED_COST</x:f>
        <x:v>-64240.744807523384</x:v>
      </x:c>
      <x:c r="S13629" s="139" t="str">
        <x:f>IF(AND(L13629&lt;=TOTAL_BED_CAP,N13629&lt;=TEMP_WORKER_CAP),"YES","NO")</x:f>
        <x:v>NO</x:v>
      </x:c>
      <x:c r="T13629" s="139" t="n">
        <x:f>IF(S13629="YES",R13629,-1E+99)</x:f>
        <x:v>-1e+99</x:v>
      </x:c>
    </x:row>
    <x:row r="13630">
      <x:c r="A13630" s="139"/>
      <x:c r="B13630" s="139"/>
      <x:c r="C13630" s="139"/>
      <x:c r="D13630" s="139"/>
      <x:c r="E13630" s="139"/>
      <x:c r="F13630" s="139"/>
      <x:c r="G13630" s="139"/>
      <x:c r="H13630" s="139"/>
      <x:c r="I13630" s="266" t="n">
        <x:f>INT((ROW()-ROW($I$46))/((CARROT_CAP+1)*(MESCLUN_CAP+1)))</x:f>
        <x:v>20</x:v>
      </x:c>
      <x:c r="J13630" s="266" t="n">
        <x:f>MOD(INT((ROW()-ROW($I$46))/(MESCLUN_CAP+1)),CARROT_CAP+1)</x:f>
        <x:v>18</x:v>
      </x:c>
      <x:c r="K13630" s="266" t="n">
        <x:f>MOD(ROW()-ROW($I$46),MESCLUN_CAP+1)</x:f>
        <x:v>6</x:v>
      </x:c>
      <x:c r="L13630" s="266" t="n">
        <x:f>SUM(I13630:K13630)</x:f>
        <x:v>44</x:v>
      </x:c>
      <x:c r="M13630" s="267" t="n">
        <x:f>I13630*TOMATO_HOURS*WEEKS*(1+TOMATO_DIM)^I13630+J13630*CARROT_HOURS*WEEKS*(1+CARROT_DIM)^J13630+K13630*MESCLUN_HOURS*WEEKS*(1+MESCLUN_DIM)^K13630</x:f>
        <x:v>13242.60907509498</x:v>
      </x:c>
      <x:c r="N13630" s="267" t="n">
        <x:f>MAX(M13630-FARMER_HOURS,0)/TEMP_HOURS_PER_WORKER</x:f>
        <x:v>8.696256302149292</x:v>
      </x:c>
      <x:c r="O13630" s="268" t="n">
        <x:f>I13630*TOMATO_PRICE+J13630*CARROT_PRICE+K13630*MESCLUN_PRICE</x:f>
        <x:v>229892</x:v>
      </x:c>
      <x:c r="P13630" s="268" t="n">
        <x:f>I13630*TOMATO_FERTILIZER+J13630*CARROT_FERTILIZER+K13630*MESCLUN_FERTILIZER</x:f>
        <x:v>30800</x:v>
      </x:c>
      <x:c r="Q13630" s="268" t="n">
        <x:f>MIN(M13630,FARMER_HOURS)*FARMER_RATE+MAX(M13630-FARMER_HOURS,0)*TEMP_RATE</x:f>
        <x:v>242406.4075537323</x:v>
      </x:c>
      <x:c r="R13630" s="268" t="n">
        <x:f>O13630-P13630-Q13630-FIXED_COST</x:f>
        <x:v>-63314.40755373231</x:v>
      </x:c>
      <x:c r="S13630" s="139" t="str">
        <x:f>IF(AND(L13630&lt;=TOTAL_BED_CAP,N13630&lt;=TEMP_WORKER_CAP),"YES","NO")</x:f>
        <x:v>NO</x:v>
      </x:c>
      <x:c r="T13630" s="139" t="n">
        <x:f>IF(S13630="YES",R13630,-1E+99)</x:f>
        <x:v>-1e+99</x:v>
      </x:c>
    </x:row>
    <x:row r="13631">
      <x:c r="A13631" s="139"/>
      <x:c r="B13631" s="139"/>
      <x:c r="C13631" s="139"/>
      <x:c r="D13631" s="139"/>
      <x:c r="E13631" s="139"/>
      <x:c r="F13631" s="139"/>
      <x:c r="G13631" s="139"/>
      <x:c r="H13631" s="139"/>
      <x:c r="I13631" s="266" t="n">
        <x:f>INT((ROW()-ROW($I$46))/((CARROT_CAP+1)*(MESCLUN_CAP+1)))</x:f>
        <x:v>20</x:v>
      </x:c>
      <x:c r="J13631" s="266" t="n">
        <x:f>MOD(INT((ROW()-ROW($I$46))/(MESCLUN_CAP+1)),CARROT_CAP+1)</x:f>
        <x:v>18</x:v>
      </x:c>
      <x:c r="K13631" s="266" t="n">
        <x:f>MOD(ROW()-ROW($I$46),MESCLUN_CAP+1)</x:f>
        <x:v>7</x:v>
      </x:c>
      <x:c r="L13631" s="266" t="n">
        <x:f>SUM(I13631:K13631)</x:f>
        <x:v>45</x:v>
      </x:c>
      <x:c r="M13631" s="267" t="n">
        <x:f>I13631*TOMATO_HOURS*WEEKS*(1+TOMATO_DIM)^I13631+J13631*CARROT_HOURS*WEEKS*(1+CARROT_DIM)^J13631+K13631*MESCLUN_HOURS*WEEKS*(1+MESCLUN_DIM)^K13631</x:f>
        <x:v>13295.33351449294</x:v>
      </x:c>
      <x:c r="N13631" s="267" t="n">
        <x:f>MAX(M13631-FARMER_HOURS,0)/TEMP_HOURS_PER_WORKER</x:f>
        <x:v>8.732870496175654</x:v>
      </x:c>
      <x:c r="O13631" s="268" t="n">
        <x:f>I13631*TOMATO_PRICE+J13631*CARROT_PRICE+K13631*MESCLUN_PRICE</x:f>
        <x:v>232592</x:v>
      </x:c>
      <x:c r="P13631" s="268" t="n">
        <x:f>I13631*TOMATO_FERTILIZER+J13631*CARROT_FERTILIZER+K13631*MESCLUN_FERTILIZER</x:f>
        <x:v>31680</x:v>
      </x:c>
      <x:c r="Q13631" s="268" t="n">
        <x:f>MIN(M13631,FARMER_HOURS)*FARMER_RATE+MAX(M13631-FARMER_HOURS,0)*TEMP_RATE</x:f>
        <x:v>243321.76240439134</x:v>
      </x:c>
      <x:c r="R13631" s="268" t="n">
        <x:f>O13631-P13631-Q13631-FIXED_COST</x:f>
        <x:v>-62409.76240439134</x:v>
      </x:c>
      <x:c r="S13631" s="139" t="str">
        <x:f>IF(AND(L13631&lt;=TOTAL_BED_CAP,N13631&lt;=TEMP_WORKER_CAP),"YES","NO")</x:f>
        <x:v>NO</x:v>
      </x:c>
      <x:c r="T13631" s="139" t="n">
        <x:f>IF(S13631="YES",R13631,-1E+99)</x:f>
        <x:v>-1e+99</x:v>
      </x:c>
    </x:row>
    <x:row r="13632">
      <x:c r="A13632" s="139"/>
      <x:c r="B13632" s="139"/>
      <x:c r="C13632" s="139"/>
      <x:c r="D13632" s="139"/>
      <x:c r="E13632" s="139"/>
      <x:c r="F13632" s="139"/>
      <x:c r="G13632" s="139"/>
      <x:c r="H13632" s="139"/>
      <x:c r="I13632" s="266" t="n">
        <x:f>INT((ROW()-ROW($I$46))/((CARROT_CAP+1)*(MESCLUN_CAP+1)))</x:f>
        <x:v>20</x:v>
      </x:c>
      <x:c r="J13632" s="266" t="n">
        <x:f>MOD(INT((ROW()-ROW($I$46))/(MESCLUN_CAP+1)),CARROT_CAP+1)</x:f>
        <x:v>18</x:v>
      </x:c>
      <x:c r="K13632" s="266" t="n">
        <x:f>MOD(ROW()-ROW($I$46),MESCLUN_CAP+1)</x:f>
        <x:v>8</x:v>
      </x:c>
      <x:c r="L13632" s="266" t="n">
        <x:f>SUM(I13632:K13632)</x:f>
        <x:v>46</x:v>
      </x:c>
      <x:c r="M13632" s="267" t="n">
        <x:f>I13632*TOMATO_HOURS*WEEKS*(1+TOMATO_DIM)^I13632+J13632*CARROT_HOURS*WEEKS*(1+CARROT_DIM)^J13632+K13632*MESCLUN_HOURS*WEEKS*(1+MESCLUN_DIM)^K13632</x:f>
        <x:v>13349.330612772921</x:v>
      </x:c>
      <x:c r="N13632" s="267" t="n">
        <x:f>MAX(M13632-FARMER_HOURS,0)/TEMP_HOURS_PER_WORKER</x:f>
        <x:v>8.770368481092307</x:v>
      </x:c>
      <x:c r="O13632" s="268" t="n">
        <x:f>I13632*TOMATO_PRICE+J13632*CARROT_PRICE+K13632*MESCLUN_PRICE</x:f>
        <x:v>235292</x:v>
      </x:c>
      <x:c r="P13632" s="268" t="n">
        <x:f>I13632*TOMATO_FERTILIZER+J13632*CARROT_FERTILIZER+K13632*MESCLUN_FERTILIZER</x:f>
        <x:v>32560</x:v>
      </x:c>
      <x:c r="Q13632" s="268" t="n">
        <x:f>MIN(M13632,FARMER_HOURS)*FARMER_RATE+MAX(M13632-FARMER_HOURS,0)*TEMP_RATE</x:f>
        <x:v>244259.21202730766</x:v>
      </x:c>
      <x:c r="R13632" s="268" t="n">
        <x:f>O13632-P13632-Q13632-FIXED_COST</x:f>
        <x:v>-61527.21202730766</x:v>
      </x:c>
      <x:c r="S13632" s="139" t="str">
        <x:f>IF(AND(L13632&lt;=TOTAL_BED_CAP,N13632&lt;=TEMP_WORKER_CAP),"YES","NO")</x:f>
        <x:v>NO</x:v>
      </x:c>
      <x:c r="T13632" s="139" t="n">
        <x:f>IF(S13632="YES",R13632,-1E+99)</x:f>
        <x:v>-1e+99</x:v>
      </x:c>
    </x:row>
    <x:row r="13633">
      <x:c r="A13633" s="139"/>
      <x:c r="B13633" s="139"/>
      <x:c r="C13633" s="139"/>
      <x:c r="D13633" s="139"/>
      <x:c r="E13633" s="139"/>
      <x:c r="F13633" s="139"/>
      <x:c r="G13633" s="139"/>
      <x:c r="H13633" s="139"/>
      <x:c r="I13633" s="266" t="n">
        <x:f>INT((ROW()-ROW($I$46))/((CARROT_CAP+1)*(MESCLUN_CAP+1)))</x:f>
        <x:v>20</x:v>
      </x:c>
      <x:c r="J13633" s="266" t="n">
        <x:f>MOD(INT((ROW()-ROW($I$46))/(MESCLUN_CAP+1)),CARROT_CAP+1)</x:f>
        <x:v>18</x:v>
      </x:c>
      <x:c r="K13633" s="266" t="n">
        <x:f>MOD(ROW()-ROW($I$46),MESCLUN_CAP+1)</x:f>
        <x:v>9</x:v>
      </x:c>
      <x:c r="L13633" s="266" t="n">
        <x:f>SUM(I13633:K13633)</x:f>
        <x:v>47</x:v>
      </x:c>
      <x:c r="M13633" s="267" t="n">
        <x:f>I13633*TOMATO_HOURS*WEEKS*(1+TOMATO_DIM)^I13633+J13633*CARROT_HOURS*WEEKS*(1+CARROT_DIM)^J13633+K13633*MESCLUN_HOURS*WEEKS*(1+MESCLUN_DIM)^K13633</x:f>
        <x:v>13404.623948213315</x:v>
      </x:c>
      <x:c r="N13633" s="267" t="n">
        <x:f>MAX(M13633-FARMER_HOURS,0)/TEMP_HOURS_PER_WORKER</x:f>
        <x:v>8.80876663070369</x:v>
      </x:c>
      <x:c r="O13633" s="268" t="n">
        <x:f>I13633*TOMATO_PRICE+J13633*CARROT_PRICE+K13633*MESCLUN_PRICE</x:f>
        <x:v>237992</x:v>
      </x:c>
      <x:c r="P13633" s="268" t="n">
        <x:f>I13633*TOMATO_FERTILIZER+J13633*CARROT_FERTILIZER+K13633*MESCLUN_FERTILIZER</x:f>
        <x:v>33440</x:v>
      </x:c>
      <x:c r="Q13633" s="268" t="n">
        <x:f>MIN(M13633,FARMER_HOURS)*FARMER_RATE+MAX(M13633-FARMER_HOURS,0)*TEMP_RATE</x:f>
        <x:v>245219.16576759226</x:v>
      </x:c>
      <x:c r="R13633" s="268" t="n">
        <x:f>O13633-P13633-Q13633-FIXED_COST</x:f>
        <x:v>-60667.16576759226</x:v>
      </x:c>
      <x:c r="S13633" s="139" t="str">
        <x:f>IF(AND(L13633&lt;=TOTAL_BED_CAP,N13633&lt;=TEMP_WORKER_CAP),"YES","NO")</x:f>
        <x:v>NO</x:v>
      </x:c>
      <x:c r="T13633" s="139" t="n">
        <x:f>IF(S13633="YES",R13633,-1E+99)</x:f>
        <x:v>-1e+99</x:v>
      </x:c>
    </x:row>
    <x:row r="13634">
      <x:c r="A13634" s="139"/>
      <x:c r="B13634" s="139"/>
      <x:c r="C13634" s="139"/>
      <x:c r="D13634" s="139"/>
      <x:c r="E13634" s="139"/>
      <x:c r="F13634" s="139"/>
      <x:c r="G13634" s="139"/>
      <x:c r="H13634" s="139"/>
      <x:c r="I13634" s="266" t="n">
        <x:f>INT((ROW()-ROW($I$46))/((CARROT_CAP+1)*(MESCLUN_CAP+1)))</x:f>
        <x:v>20</x:v>
      </x:c>
      <x:c r="J13634" s="266" t="n">
        <x:f>MOD(INT((ROW()-ROW($I$46))/(MESCLUN_CAP+1)),CARROT_CAP+1)</x:f>
        <x:v>18</x:v>
      </x:c>
      <x:c r="K13634" s="266" t="n">
        <x:f>MOD(ROW()-ROW($I$46),MESCLUN_CAP+1)</x:f>
        <x:v>10</x:v>
      </x:c>
      <x:c r="L13634" s="266" t="n">
        <x:f>SUM(I13634:K13634)</x:f>
        <x:v>48</x:v>
      </x:c>
      <x:c r="M13634" s="267" t="n">
        <x:f>I13634*TOMATO_HOURS*WEEKS*(1+TOMATO_DIM)^I13634+J13634*CARROT_HOURS*WEEKS*(1+CARROT_DIM)^J13634+K13634*MESCLUN_HOURS*WEEKS*(1+MESCLUN_DIM)^K13634</x:f>
        <x:v>13461.237489696527</x:v>
      </x:c>
      <x:c r="N13634" s="267" t="n">
        <x:f>MAX(M13634-FARMER_HOURS,0)/TEMP_HOURS_PER_WORKER</x:f>
        <x:v>8.848081590067032</x:v>
      </x:c>
      <x:c r="O13634" s="268" t="n">
        <x:f>I13634*TOMATO_PRICE+J13634*CARROT_PRICE+K13634*MESCLUN_PRICE</x:f>
        <x:v>240692</x:v>
      </x:c>
      <x:c r="P13634" s="268" t="n">
        <x:f>I13634*TOMATO_FERTILIZER+J13634*CARROT_FERTILIZER+K13634*MESCLUN_FERTILIZER</x:f>
        <x:v>34320</x:v>
      </x:c>
      <x:c r="Q13634" s="268" t="n">
        <x:f>MIN(M13634,FARMER_HOURS)*FARMER_RATE+MAX(M13634-FARMER_HOURS,0)*TEMP_RATE</x:f>
        <x:v>246202.0397516758</x:v>
      </x:c>
      <x:c r="R13634" s="268" t="n">
        <x:f>O13634-P13634-Q13634-FIXED_COST</x:f>
        <x:v>-59830.039751675795</x:v>
      </x:c>
      <x:c r="S13634" s="139" t="str">
        <x:f>IF(AND(L13634&lt;=TOTAL_BED_CAP,N13634&lt;=TEMP_WORKER_CAP),"YES","NO")</x:f>
        <x:v>NO</x:v>
      </x:c>
      <x:c r="T13634" s="139" t="n">
        <x:f>IF(S13634="YES",R13634,-1E+99)</x:f>
        <x:v>-1e+99</x:v>
      </x:c>
    </x:row>
    <x:row r="13635">
      <x:c r="A13635" s="139"/>
      <x:c r="B13635" s="139"/>
      <x:c r="C13635" s="139"/>
      <x:c r="D13635" s="139"/>
      <x:c r="E13635" s="139"/>
      <x:c r="F13635" s="139"/>
      <x:c r="G13635" s="139"/>
      <x:c r="H13635" s="139"/>
      <x:c r="I13635" s="266" t="n">
        <x:f>INT((ROW()-ROW($I$46))/((CARROT_CAP+1)*(MESCLUN_CAP+1)))</x:f>
        <x:v>20</x:v>
      </x:c>
      <x:c r="J13635" s="266" t="n">
        <x:f>MOD(INT((ROW()-ROW($I$46))/(MESCLUN_CAP+1)),CARROT_CAP+1)</x:f>
        <x:v>18</x:v>
      </x:c>
      <x:c r="K13635" s="266" t="n">
        <x:f>MOD(ROW()-ROW($I$46),MESCLUN_CAP+1)</x:f>
        <x:v>11</x:v>
      </x:c>
      <x:c r="L13635" s="266" t="n">
        <x:f>SUM(I13635:K13635)</x:f>
        <x:v>49</x:v>
      </x:c>
      <x:c r="M13635" s="267" t="n">
        <x:f>I13635*TOMATO_HOURS*WEEKS*(1+TOMATO_DIM)^I13635+J13635*CARROT_HOURS*WEEKS*(1+CARROT_DIM)^J13635+K13635*MESCLUN_HOURS*WEEKS*(1+MESCLUN_DIM)^K13635</x:f>
        <x:v>13519.195602789967</x:v>
      </x:c>
      <x:c r="N13635" s="267" t="n">
        <x:f>MAX(M13635-FARMER_HOURS,0)/TEMP_HOURS_PER_WORKER</x:f>
        <x:v>8.888330279715255</x:v>
      </x:c>
      <x:c r="O13635" s="268" t="n">
        <x:f>I13635*TOMATO_PRICE+J13635*CARROT_PRICE+K13635*MESCLUN_PRICE</x:f>
        <x:v>243392</x:v>
      </x:c>
      <x:c r="P13635" s="268" t="n">
        <x:f>I13635*TOMATO_FERTILIZER+J13635*CARROT_FERTILIZER+K13635*MESCLUN_FERTILIZER</x:f>
        <x:v>35200</x:v>
      </x:c>
      <x:c r="Q13635" s="268" t="n">
        <x:f>MIN(M13635,FARMER_HOURS)*FARMER_RATE+MAX(M13635-FARMER_HOURS,0)*TEMP_RATE</x:f>
        <x:v>247208.25699288136</x:v>
      </x:c>
      <x:c r="R13635" s="268" t="n">
        <x:f>O13635-P13635-Q13635-FIXED_COST</x:f>
        <x:v>-59016.25699288136</x:v>
      </x:c>
      <x:c r="S13635" s="139" t="str">
        <x:f>IF(AND(L13635&lt;=TOTAL_BED_CAP,N13635&lt;=TEMP_WORKER_CAP),"YES","NO")</x:f>
        <x:v>NO</x:v>
      </x:c>
      <x:c r="T13635" s="139" t="n">
        <x:f>IF(S13635="YES",R13635,-1E+99)</x:f>
        <x:v>-1e+99</x:v>
      </x:c>
    </x:row>
    <x:row r="13636">
      <x:c r="A13636" s="139"/>
      <x:c r="B13636" s="139"/>
      <x:c r="C13636" s="139"/>
      <x:c r="D13636" s="139"/>
      <x:c r="E13636" s="139"/>
      <x:c r="F13636" s="139"/>
      <x:c r="G13636" s="139"/>
      <x:c r="H13636" s="139"/>
      <x:c r="I13636" s="266" t="n">
        <x:f>INT((ROW()-ROW($I$46))/((CARROT_CAP+1)*(MESCLUN_CAP+1)))</x:f>
        <x:v>20</x:v>
      </x:c>
      <x:c r="J13636" s="266" t="n">
        <x:f>MOD(INT((ROW()-ROW($I$46))/(MESCLUN_CAP+1)),CARROT_CAP+1)</x:f>
        <x:v>18</x:v>
      </x:c>
      <x:c r="K13636" s="266" t="n">
        <x:f>MOD(ROW()-ROW($I$46),MESCLUN_CAP+1)</x:f>
        <x:v>12</x:v>
      </x:c>
      <x:c r="L13636" s="266" t="n">
        <x:f>SUM(I13636:K13636)</x:f>
        <x:v>50</x:v>
      </x:c>
      <x:c r="M13636" s="267" t="n">
        <x:f>I13636*TOMATO_HOURS*WEEKS*(1+TOMATO_DIM)^I13636+J13636*CARROT_HOURS*WEEKS*(1+CARROT_DIM)^J13636+K13636*MESCLUN_HOURS*WEEKS*(1+MESCLUN_DIM)^K13636</x:f>
        <x:v>13578.52305591803</x:v>
      </x:c>
      <x:c r="N13636" s="267" t="n">
        <x:f>MAX(M13636-FARMER_HOURS,0)/TEMP_HOURS_PER_WORKER</x:f>
        <x:v>8.929529899943077</x:v>
      </x:c>
      <x:c r="O13636" s="268" t="n">
        <x:f>I13636*TOMATO_PRICE+J13636*CARROT_PRICE+K13636*MESCLUN_PRICE</x:f>
        <x:v>246092</x:v>
      </x:c>
      <x:c r="P13636" s="268" t="n">
        <x:f>I13636*TOMATO_FERTILIZER+J13636*CARROT_FERTILIZER+K13636*MESCLUN_FERTILIZER</x:f>
        <x:v>36080</x:v>
      </x:c>
      <x:c r="Q13636" s="268" t="n">
        <x:f>MIN(M13636,FARMER_HOURS)*FARMER_RATE+MAX(M13636-FARMER_HOURS,0)*TEMP_RATE</x:f>
        <x:v>248238.2474985769</x:v>
      </x:c>
      <x:c r="R13636" s="268" t="n">
        <x:f>O13636-P13636-Q13636-FIXED_COST</x:f>
        <x:v>-58226.24749857691</x:v>
      </x:c>
      <x:c r="S13636" s="139" t="str">
        <x:f>IF(AND(L13636&lt;=TOTAL_BED_CAP,N13636&lt;=TEMP_WORKER_CAP),"YES","NO")</x:f>
        <x:v>NO</x:v>
      </x:c>
      <x:c r="T13636" s="139" t="n">
        <x:f>IF(S13636="YES",R13636,-1E+99)</x:f>
        <x:v>-1e+99</x:v>
      </x:c>
    </x:row>
    <x:row r="13637">
      <x:c r="A13637" s="139"/>
      <x:c r="B13637" s="139"/>
      <x:c r="C13637" s="139"/>
      <x:c r="D13637" s="139"/>
      <x:c r="E13637" s="139"/>
      <x:c r="F13637" s="139"/>
      <x:c r="G13637" s="139"/>
      <x:c r="H13637" s="139"/>
      <x:c r="I13637" s="266" t="n">
        <x:f>INT((ROW()-ROW($I$46))/((CARROT_CAP+1)*(MESCLUN_CAP+1)))</x:f>
        <x:v>20</x:v>
      </x:c>
      <x:c r="J13637" s="266" t="n">
        <x:f>MOD(INT((ROW()-ROW($I$46))/(MESCLUN_CAP+1)),CARROT_CAP+1)</x:f>
        <x:v>18</x:v>
      </x:c>
      <x:c r="K13637" s="266" t="n">
        <x:f>MOD(ROW()-ROW($I$46),MESCLUN_CAP+1)</x:f>
        <x:v>13</x:v>
      </x:c>
      <x:c r="L13637" s="266" t="n">
        <x:f>SUM(I13637:K13637)</x:f>
        <x:v>51</x:v>
      </x:c>
      <x:c r="M13637" s="267" t="n">
        <x:f>I13637*TOMATO_HOURS*WEEKS*(1+TOMATO_DIM)^I13637+J13637*CARROT_HOURS*WEEKS*(1+CARROT_DIM)^J13637+K13637*MESCLUN_HOURS*WEEKS*(1+MESCLUN_DIM)^K13637</x:f>
        <x:v>13639.245026626415</x:v>
      </x:c>
      <x:c r="N13637" s="267" t="n">
        <x:f>MAX(M13637-FARMER_HOURS,0)/TEMP_HOURS_PER_WORKER</x:f>
        <x:v>8.971697935157232</x:v>
      </x:c>
      <x:c r="O13637" s="268" t="n">
        <x:f>I13637*TOMATO_PRICE+J13637*CARROT_PRICE+K13637*MESCLUN_PRICE</x:f>
        <x:v>248792</x:v>
      </x:c>
      <x:c r="P13637" s="268" t="n">
        <x:f>I13637*TOMATO_FERTILIZER+J13637*CARROT_FERTILIZER+K13637*MESCLUN_FERTILIZER</x:f>
        <x:v>36960</x:v>
      </x:c>
      <x:c r="Q13637" s="268" t="n">
        <x:f>MIN(M13637,FARMER_HOURS)*FARMER_RATE+MAX(M13637-FARMER_HOURS,0)*TEMP_RATE</x:f>
        <x:v>249292.4483789308</x:v>
      </x:c>
      <x:c r="R13637" s="268" t="n">
        <x:f>O13637-P13637-Q13637-FIXED_COST</x:f>
        <x:v>-57460.4483789308</x:v>
      </x:c>
      <x:c r="S13637" s="139" t="str">
        <x:f>IF(AND(L13637&lt;=TOTAL_BED_CAP,N13637&lt;=TEMP_WORKER_CAP),"YES","NO")</x:f>
        <x:v>NO</x:v>
      </x:c>
      <x:c r="T13637" s="139" t="n">
        <x:f>IF(S13637="YES",R13637,-1E+99)</x:f>
        <x:v>-1e+99</x:v>
      </x:c>
    </x:row>
    <x:row r="13638">
      <x:c r="A13638" s="139"/>
      <x:c r="B13638" s="139"/>
      <x:c r="C13638" s="139"/>
      <x:c r="D13638" s="139"/>
      <x:c r="E13638" s="139"/>
      <x:c r="F13638" s="139"/>
      <x:c r="G13638" s="139"/>
      <x:c r="H13638" s="139"/>
      <x:c r="I13638" s="266" t="n">
        <x:f>INT((ROW()-ROW($I$46))/((CARROT_CAP+1)*(MESCLUN_CAP+1)))</x:f>
        <x:v>20</x:v>
      </x:c>
      <x:c r="J13638" s="266" t="n">
        <x:f>MOD(INT((ROW()-ROW($I$46))/(MESCLUN_CAP+1)),CARROT_CAP+1)</x:f>
        <x:v>18</x:v>
      </x:c>
      <x:c r="K13638" s="266" t="n">
        <x:f>MOD(ROW()-ROW($I$46),MESCLUN_CAP+1)</x:f>
        <x:v>14</x:v>
      </x:c>
      <x:c r="L13638" s="266" t="n">
        <x:f>SUM(I13638:K13638)</x:f>
        <x:v>52</x:v>
      </x:c>
      <x:c r="M13638" s="267" t="n">
        <x:f>I13638*TOMATO_HOURS*WEEKS*(1+TOMATO_DIM)^I13638+J13638*CARROT_HOURS*WEEKS*(1+CARROT_DIM)^J13638+K13638*MESCLUN_HOURS*WEEKS*(1+MESCLUN_DIM)^K13638</x:f>
        <x:v>13701.387107940076</x:v>
      </x:c>
      <x:c r="N13638" s="267" t="n">
        <x:f>MAX(M13638-FARMER_HOURS,0)/TEMP_HOURS_PER_WORKER</x:f>
        <x:v>9.014852158291719</x:v>
      </x:c>
      <x:c r="O13638" s="268" t="n">
        <x:f>I13638*TOMATO_PRICE+J13638*CARROT_PRICE+K13638*MESCLUN_PRICE</x:f>
        <x:v>251492</x:v>
      </x:c>
      <x:c r="P13638" s="268" t="n">
        <x:f>I13638*TOMATO_FERTILIZER+J13638*CARROT_FERTILIZER+K13638*MESCLUN_FERTILIZER</x:f>
        <x:v>37840</x:v>
      </x:c>
      <x:c r="Q13638" s="268" t="n">
        <x:f>MIN(M13638,FARMER_HOURS)*FARMER_RATE+MAX(M13638-FARMER_HOURS,0)*TEMP_RATE</x:f>
        <x:v>250371.30395729298</x:v>
      </x:c>
      <x:c r="R13638" s="268" t="n">
        <x:f>O13638-P13638-Q13638-FIXED_COST</x:f>
        <x:v>-56719.303957292985</x:v>
      </x:c>
      <x:c r="S13638" s="139" t="str">
        <x:f>IF(AND(L13638&lt;=TOTAL_BED_CAP,N13638&lt;=TEMP_WORKER_CAP),"YES","NO")</x:f>
        <x:v>NO</x:v>
      </x:c>
      <x:c r="T13638" s="139" t="n">
        <x:f>IF(S13638="YES",R13638,-1E+99)</x:f>
        <x:v>-1e+99</x:v>
      </x:c>
    </x:row>
    <x:row r="13639">
      <x:c r="A13639" s="139"/>
      <x:c r="B13639" s="139"/>
      <x:c r="C13639" s="139"/>
      <x:c r="D13639" s="139"/>
      <x:c r="E13639" s="139"/>
      <x:c r="F13639" s="139"/>
      <x:c r="G13639" s="139"/>
      <x:c r="H13639" s="139"/>
      <x:c r="I13639" s="266" t="n">
        <x:f>INT((ROW()-ROW($I$46))/((CARROT_CAP+1)*(MESCLUN_CAP+1)))</x:f>
        <x:v>20</x:v>
      </x:c>
      <x:c r="J13639" s="266" t="n">
        <x:f>MOD(INT((ROW()-ROW($I$46))/(MESCLUN_CAP+1)),CARROT_CAP+1)</x:f>
        <x:v>18</x:v>
      </x:c>
      <x:c r="K13639" s="266" t="n">
        <x:f>MOD(ROW()-ROW($I$46),MESCLUN_CAP+1)</x:f>
        <x:v>15</x:v>
      </x:c>
      <x:c r="L13639" s="266" t="n">
        <x:f>SUM(I13639:K13639)</x:f>
        <x:v>53</x:v>
      </x:c>
      <x:c r="M13639" s="267" t="n">
        <x:f>I13639*TOMATO_HOURS*WEEKS*(1+TOMATO_DIM)^I13639+J13639*CARROT_HOURS*WEEKS*(1+CARROT_DIM)^J13639+K13639*MESCLUN_HOURS*WEEKS*(1+MESCLUN_DIM)^K13639</x:f>
        <x:v>13764.975314816224</x:v>
      </x:c>
      <x:c r="N13639" s="267" t="n">
        <x:f>MAX(M13639-FARMER_HOURS,0)/TEMP_HOURS_PER_WORKER</x:f>
        <x:v>9.059010635289043</x:v>
      </x:c>
      <x:c r="O13639" s="268" t="n">
        <x:f>I13639*TOMATO_PRICE+J13639*CARROT_PRICE+K13639*MESCLUN_PRICE</x:f>
        <x:v>254192</x:v>
      </x:c>
      <x:c r="P13639" s="268" t="n">
        <x:f>I13639*TOMATO_FERTILIZER+J13639*CARROT_FERTILIZER+K13639*MESCLUN_FERTILIZER</x:f>
        <x:v>38720</x:v>
      </x:c>
      <x:c r="Q13639" s="268" t="n">
        <x:f>MIN(M13639,FARMER_HOURS)*FARMER_RATE+MAX(M13639-FARMER_HOURS,0)*TEMP_RATE</x:f>
        <x:v>251475.2658822261</x:v>
      </x:c>
      <x:c r="R13639" s="268" t="n">
        <x:f>O13639-P13639-Q13639-FIXED_COST</x:f>
        <x:v>-56003.265882226086</x:v>
      </x:c>
      <x:c r="S13639" s="139" t="str">
        <x:f>IF(AND(L13639&lt;=TOTAL_BED_CAP,N13639&lt;=TEMP_WORKER_CAP),"YES","NO")</x:f>
        <x:v>NO</x:v>
      </x:c>
      <x:c r="T13639" s="139" t="n">
        <x:f>IF(S13639="YES",R13639,-1E+99)</x:f>
        <x:v>-1e+99</x:v>
      </x:c>
    </x:row>
    <x:row r="13640">
      <x:c r="A13640" s="139"/>
      <x:c r="B13640" s="139"/>
      <x:c r="C13640" s="139"/>
      <x:c r="D13640" s="139"/>
      <x:c r="E13640" s="139"/>
      <x:c r="F13640" s="139"/>
      <x:c r="G13640" s="139"/>
      <x:c r="H13640" s="139"/>
      <x:c r="I13640" s="266" t="n">
        <x:f>INT((ROW()-ROW($I$46))/((CARROT_CAP+1)*(MESCLUN_CAP+1)))</x:f>
        <x:v>20</x:v>
      </x:c>
      <x:c r="J13640" s="266" t="n">
        <x:f>MOD(INT((ROW()-ROW($I$46))/(MESCLUN_CAP+1)),CARROT_CAP+1)</x:f>
        <x:v>18</x:v>
      </x:c>
      <x:c r="K13640" s="266" t="n">
        <x:f>MOD(ROW()-ROW($I$46),MESCLUN_CAP+1)</x:f>
        <x:v>16</x:v>
      </x:c>
      <x:c r="L13640" s="266" t="n">
        <x:f>SUM(I13640:K13640)</x:f>
        <x:v>54</x:v>
      </x:c>
      <x:c r="M13640" s="267" t="n">
        <x:f>I13640*TOMATO_HOURS*WEEKS*(1+TOMATO_DIM)^I13640+J13640*CARROT_HOURS*WEEKS*(1+CARROT_DIM)^J13640+K13640*MESCLUN_HOURS*WEEKS*(1+MESCLUN_DIM)^K13640</x:f>
        <x:v>13830.036090693711</x:v>
      </x:c>
      <x:c r="N13640" s="267" t="n">
        <x:f>MAX(M13640-FARMER_HOURS,0)/TEMP_HOURS_PER_WORKER</x:f>
        <x:v>9.104191729648411</x:v>
      </x:c>
      <x:c r="O13640" s="268" t="n">
        <x:f>I13640*TOMATO_PRICE+J13640*CARROT_PRICE+K13640*MESCLUN_PRICE</x:f>
        <x:v>256892</x:v>
      </x:c>
      <x:c r="P13640" s="268" t="n">
        <x:f>I13640*TOMATO_FERTILIZER+J13640*CARROT_FERTILIZER+K13640*MESCLUN_FERTILIZER</x:f>
        <x:v>39600</x:v>
      </x:c>
      <x:c r="Q13640" s="268" t="n">
        <x:f>MIN(M13640,FARMER_HOURS)*FARMER_RATE+MAX(M13640-FARMER_HOURS,0)*TEMP_RATE</x:f>
        <x:v>252604.79324121025</x:v>
      </x:c>
      <x:c r="R13640" s="268" t="n">
        <x:f>O13640-P13640-Q13640-FIXED_COST</x:f>
        <x:v>-55312.79324121025</x:v>
      </x:c>
      <x:c r="S13640" s="139" t="str">
        <x:f>IF(AND(L13640&lt;=TOTAL_BED_CAP,N13640&lt;=TEMP_WORKER_CAP),"YES","NO")</x:f>
        <x:v>NO</x:v>
      </x:c>
      <x:c r="T13640" s="139" t="n">
        <x:f>IF(S13640="YES",R13640,-1E+99)</x:f>
        <x:v>-1e+99</x:v>
      </x:c>
    </x:row>
    <x:row r="13641">
      <x:c r="A13641" s="139"/>
      <x:c r="B13641" s="139"/>
      <x:c r="C13641" s="139"/>
      <x:c r="D13641" s="139"/>
      <x:c r="E13641" s="139"/>
      <x:c r="F13641" s="139"/>
      <x:c r="G13641" s="139"/>
      <x:c r="H13641" s="139"/>
      <x:c r="I13641" s="266" t="n">
        <x:f>INT((ROW()-ROW($I$46))/((CARROT_CAP+1)*(MESCLUN_CAP+1)))</x:f>
        <x:v>20</x:v>
      </x:c>
      <x:c r="J13641" s="266" t="n">
        <x:f>MOD(INT((ROW()-ROW($I$46))/(MESCLUN_CAP+1)),CARROT_CAP+1)</x:f>
        <x:v>18</x:v>
      </x:c>
      <x:c r="K13641" s="266" t="n">
        <x:f>MOD(ROW()-ROW($I$46),MESCLUN_CAP+1)</x:f>
        <x:v>17</x:v>
      </x:c>
      <x:c r="L13641" s="266" t="n">
        <x:f>SUM(I13641:K13641)</x:f>
        <x:v>55</x:v>
      </x:c>
      <x:c r="M13641" s="267" t="n">
        <x:f>I13641*TOMATO_HOURS*WEEKS*(1+TOMATO_DIM)^I13641+J13641*CARROT_HOURS*WEEKS*(1+CARROT_DIM)^J13641+K13641*MESCLUN_HOURS*WEEKS*(1+MESCLUN_DIM)^K13641</x:f>
        <x:v>13896.596314140252</x:v>
      </x:c>
      <x:c r="N13641" s="267" t="n">
        <x:f>MAX(M13641-FARMER_HOURS,0)/TEMP_HOURS_PER_WORKER</x:f>
        <x:v>9.150414107041842</x:v>
      </x:c>
      <x:c r="O13641" s="268" t="n">
        <x:f>I13641*TOMATO_PRICE+J13641*CARROT_PRICE+K13641*MESCLUN_PRICE</x:f>
        <x:v>259592</x:v>
      </x:c>
      <x:c r="P13641" s="268" t="n">
        <x:f>I13641*TOMATO_FERTILIZER+J13641*CARROT_FERTILIZER+K13641*MESCLUN_FERTILIZER</x:f>
        <x:v>40480</x:v>
      </x:c>
      <x:c r="Q13641" s="268" t="n">
        <x:f>MIN(M13641,FARMER_HOURS)*FARMER_RATE+MAX(M13641-FARMER_HOURS,0)*TEMP_RATE</x:f>
        <x:v>253760.35267604602</x:v>
      </x:c>
      <x:c r="R13641" s="268" t="n">
        <x:f>O13641-P13641-Q13641-FIXED_COST</x:f>
        <x:v>-54648.35267604602</x:v>
      </x:c>
      <x:c r="S13641" s="139" t="str">
        <x:f>IF(AND(L13641&lt;=TOTAL_BED_CAP,N13641&lt;=TEMP_WORKER_CAP),"YES","NO")</x:f>
        <x:v>NO</x:v>
      </x:c>
      <x:c r="T13641" s="139" t="n">
        <x:f>IF(S13641="YES",R13641,-1E+99)</x:f>
        <x:v>-1e+99</x:v>
      </x:c>
    </x:row>
    <x:row r="13642">
      <x:c r="A13642" s="139"/>
      <x:c r="B13642" s="139"/>
      <x:c r="C13642" s="139"/>
      <x:c r="D13642" s="139"/>
      <x:c r="E13642" s="139"/>
      <x:c r="F13642" s="139"/>
      <x:c r="G13642" s="139"/>
      <x:c r="H13642" s="139"/>
      <x:c r="I13642" s="266" t="n">
        <x:f>INT((ROW()-ROW($I$46))/((CARROT_CAP+1)*(MESCLUN_CAP+1)))</x:f>
        <x:v>20</x:v>
      </x:c>
      <x:c r="J13642" s="266" t="n">
        <x:f>MOD(INT((ROW()-ROW($I$46))/(MESCLUN_CAP+1)),CARROT_CAP+1)</x:f>
        <x:v>18</x:v>
      </x:c>
      <x:c r="K13642" s="266" t="n">
        <x:f>MOD(ROW()-ROW($I$46),MESCLUN_CAP+1)</x:f>
        <x:v>18</x:v>
      </x:c>
      <x:c r="L13642" s="266" t="n">
        <x:f>SUM(I13642:K13642)</x:f>
        <x:v>56</x:v>
      </x:c>
      <x:c r="M13642" s="267" t="n">
        <x:f>I13642*TOMATO_HOURS*WEEKS*(1+TOMATO_DIM)^I13642+J13642*CARROT_HOURS*WEEKS*(1+CARROT_DIM)^J13642+K13642*MESCLUN_HOURS*WEEKS*(1+MESCLUN_DIM)^K13642</x:f>
        <x:v>13964.683305598839</x:v>
      </x:c>
      <x:c r="N13642" s="267" t="n">
        <x:f>MAX(M13642-FARMER_HOURS,0)/TEMP_HOURS_PER_WORKER</x:f>
        <x:v>9.197696739999193</x:v>
      </x:c>
      <x:c r="O13642" s="268" t="n">
        <x:f>I13642*TOMATO_PRICE+J13642*CARROT_PRICE+K13642*MESCLUN_PRICE</x:f>
        <x:v>262292</x:v>
      </x:c>
      <x:c r="P13642" s="268" t="n">
        <x:f>I13642*TOMATO_FERTILIZER+J13642*CARROT_FERTILIZER+K13642*MESCLUN_FERTILIZER</x:f>
        <x:v>41360</x:v>
      </x:c>
      <x:c r="Q13642" s="268" t="n">
        <x:f>MIN(M13642,FARMER_HOURS)*FARMER_RATE+MAX(M13642-FARMER_HOURS,0)*TEMP_RATE</x:f>
        <x:v>254942.41849997983</x:v>
      </x:c>
      <x:c r="R13642" s="268" t="n">
        <x:f>O13642-P13642-Q13642-FIXED_COST</x:f>
        <x:v>-54010.41849997983</x:v>
      </x:c>
      <x:c r="S13642" s="139" t="str">
        <x:f>IF(AND(L13642&lt;=TOTAL_BED_CAP,N13642&lt;=TEMP_WORKER_CAP),"YES","NO")</x:f>
        <x:v>NO</x:v>
      </x:c>
      <x:c r="T13642" s="139" t="n">
        <x:f>IF(S13642="YES",R13642,-1E+99)</x:f>
        <x:v>-1e+99</x:v>
      </x:c>
    </x:row>
    <x:row r="13643">
      <x:c r="A13643" s="139"/>
      <x:c r="B13643" s="139"/>
      <x:c r="C13643" s="139"/>
      <x:c r="D13643" s="139"/>
      <x:c r="E13643" s="139"/>
      <x:c r="F13643" s="139"/>
      <x:c r="G13643" s="139"/>
      <x:c r="H13643" s="139"/>
      <x:c r="I13643" s="266" t="n">
        <x:f>INT((ROW()-ROW($I$46))/((CARROT_CAP+1)*(MESCLUN_CAP+1)))</x:f>
        <x:v>20</x:v>
      </x:c>
      <x:c r="J13643" s="266" t="n">
        <x:f>MOD(INT((ROW()-ROW($I$46))/(MESCLUN_CAP+1)),CARROT_CAP+1)</x:f>
        <x:v>18</x:v>
      </x:c>
      <x:c r="K13643" s="266" t="n">
        <x:f>MOD(ROW()-ROW($I$46),MESCLUN_CAP+1)</x:f>
        <x:v>19</x:v>
      </x:c>
      <x:c r="L13643" s="266" t="n">
        <x:f>SUM(I13643:K13643)</x:f>
        <x:v>57</x:v>
      </x:c>
      <x:c r="M13643" s="267" t="n">
        <x:f>I13643*TOMATO_HOURS*WEEKS*(1+TOMATO_DIM)^I13643+J13643*CARROT_HOURS*WEEKS*(1+CARROT_DIM)^J13643+K13643*MESCLUN_HOURS*WEEKS*(1+MESCLUN_DIM)^K13643</x:f>
        <x:v>14034.324834234862</x:v>
      </x:c>
      <x:c r="N13643" s="267" t="n">
        <x:f>MAX(M13643-FARMER_HOURS,0)/TEMP_HOURS_PER_WORKER</x:f>
        <x:v>9.246058912663099</x:v>
      </x:c>
      <x:c r="O13643" s="268" t="n">
        <x:f>I13643*TOMATO_PRICE+J13643*CARROT_PRICE+K13643*MESCLUN_PRICE</x:f>
        <x:v>264992</x:v>
      </x:c>
      <x:c r="P13643" s="268" t="n">
        <x:f>I13643*TOMATO_FERTILIZER+J13643*CARROT_FERTILIZER+K13643*MESCLUN_FERTILIZER</x:f>
        <x:v>42240</x:v>
      </x:c>
      <x:c r="Q13643" s="268" t="n">
        <x:f>MIN(M13643,FARMER_HOURS)*FARMER_RATE+MAX(M13643-FARMER_HOURS,0)*TEMP_RATE</x:f>
        <x:v>256151.47281657744</x:v>
      </x:c>
      <x:c r="R13643" s="268" t="n">
        <x:f>O13643-P13643-Q13643-FIXED_COST</x:f>
        <x:v>-53399.47281657744</x:v>
      </x:c>
      <x:c r="S13643" s="139" t="str">
        <x:f>IF(AND(L13643&lt;=TOTAL_BED_CAP,N13643&lt;=TEMP_WORKER_CAP),"YES","NO")</x:f>
        <x:v>NO</x:v>
      </x:c>
      <x:c r="T13643" s="139" t="n">
        <x:f>IF(S13643="YES",R13643,-1E+99)</x:f>
        <x:v>-1e+99</x:v>
      </x:c>
    </x:row>
    <x:row r="13644">
      <x:c r="A13644" s="139"/>
      <x:c r="B13644" s="139"/>
      <x:c r="C13644" s="139"/>
      <x:c r="D13644" s="139"/>
      <x:c r="E13644" s="139"/>
      <x:c r="F13644" s="139"/>
      <x:c r="G13644" s="139"/>
      <x:c r="H13644" s="139"/>
      <x:c r="I13644" s="266" t="n">
        <x:f>INT((ROW()-ROW($I$46))/((CARROT_CAP+1)*(MESCLUN_CAP+1)))</x:f>
        <x:v>20</x:v>
      </x:c>
      <x:c r="J13644" s="266" t="n">
        <x:f>MOD(INT((ROW()-ROW($I$46))/(MESCLUN_CAP+1)),CARROT_CAP+1)</x:f>
        <x:v>18</x:v>
      </x:c>
      <x:c r="K13644" s="266" t="n">
        <x:f>MOD(ROW()-ROW($I$46),MESCLUN_CAP+1)</x:f>
        <x:v>20</x:v>
      </x:c>
      <x:c r="L13644" s="266" t="n">
        <x:f>SUM(I13644:K13644)</x:f>
        <x:v>58</x:v>
      </x:c>
      <x:c r="M13644" s="267" t="n">
        <x:f>I13644*TOMATO_HOURS*WEEKS*(1+TOMATO_DIM)^I13644+J13644*CARROT_HOURS*WEEKS*(1+CARROT_DIM)^J13644+K13644*MESCLUN_HOURS*WEEKS*(1+MESCLUN_DIM)^K13644</x:f>
        <x:v>14105.549124885338</x:v>
      </x:c>
      <x:c r="N13644" s="267" t="n">
        <x:f>MAX(M13644-FARMER_HOURS,0)/TEMP_HOURS_PER_WORKER</x:f>
        <x:v>9.295520225614817</x:v>
      </x:c>
      <x:c r="O13644" s="268" t="n">
        <x:f>I13644*TOMATO_PRICE+J13644*CARROT_PRICE+K13644*MESCLUN_PRICE</x:f>
        <x:v>267692</x:v>
      </x:c>
      <x:c r="P13644" s="268" t="n">
        <x:f>I13644*TOMATO_FERTILIZER+J13644*CARROT_FERTILIZER+K13644*MESCLUN_FERTILIZER</x:f>
        <x:v>43120</x:v>
      </x:c>
      <x:c r="Q13644" s="268" t="n">
        <x:f>MIN(M13644,FARMER_HOURS)*FARMER_RATE+MAX(M13644-FARMER_HOURS,0)*TEMP_RATE</x:f>
        <x:v>257388.00564037045</x:v>
      </x:c>
      <x:c r="R13644" s="268" t="n">
        <x:f>O13644-P13644-Q13644-FIXED_COST</x:f>
        <x:v>-52816.00564037045</x:v>
      </x:c>
      <x:c r="S13644" s="139" t="str">
        <x:f>IF(AND(L13644&lt;=TOTAL_BED_CAP,N13644&lt;=TEMP_WORKER_CAP),"YES","NO")</x:f>
        <x:v>NO</x:v>
      </x:c>
      <x:c r="T13644" s="139" t="n">
        <x:f>IF(S13644="YES",R13644,-1E+99)</x:f>
        <x:v>-1e+99</x:v>
      </x:c>
    </x:row>
    <x:row r="13645">
      <x:c r="A13645" s="139"/>
      <x:c r="B13645" s="139"/>
      <x:c r="C13645" s="139"/>
      <x:c r="D13645" s="139"/>
      <x:c r="E13645" s="139"/>
      <x:c r="F13645" s="139"/>
      <x:c r="G13645" s="139"/>
      <x:c r="H13645" s="139"/>
      <x:c r="I13645" s="266" t="n">
        <x:f>INT((ROW()-ROW($I$46))/((CARROT_CAP+1)*(MESCLUN_CAP+1)))</x:f>
        <x:v>20</x:v>
      </x:c>
      <x:c r="J13645" s="266" t="n">
        <x:f>MOD(INT((ROW()-ROW($I$46))/(MESCLUN_CAP+1)),CARROT_CAP+1)</x:f>
        <x:v>18</x:v>
      </x:c>
      <x:c r="K13645" s="266" t="n">
        <x:f>MOD(ROW()-ROW($I$46),MESCLUN_CAP+1)</x:f>
        <x:v>21</x:v>
      </x:c>
      <x:c r="L13645" s="266" t="n">
        <x:f>SUM(I13645:K13645)</x:f>
        <x:v>59</x:v>
      </x:c>
      <x:c r="M13645" s="267" t="n">
        <x:f>I13645*TOMATO_HOURS*WEEKS*(1+TOMATO_DIM)^I13645+J13645*CARROT_HOURS*WEEKS*(1+CARROT_DIM)^J13645+K13645*MESCLUN_HOURS*WEEKS*(1+MESCLUN_DIM)^K13645</x:f>
        <x:v>14178.384865111782</x:v>
      </x:c>
      <x:c r="N13645" s="267" t="n">
        <x:f>MAX(M13645-FARMER_HOURS,0)/TEMP_HOURS_PER_WORKER</x:f>
        <x:v>9.346100600772072</x:v>
      </x:c>
      <x:c r="O13645" s="268" t="n">
        <x:f>I13645*TOMATO_PRICE+J13645*CARROT_PRICE+K13645*MESCLUN_PRICE</x:f>
        <x:v>270392</x:v>
      </x:c>
      <x:c r="P13645" s="268" t="n">
        <x:f>I13645*TOMATO_FERTILIZER+J13645*CARROT_FERTILIZER+K13645*MESCLUN_FERTILIZER</x:f>
        <x:v>44000</x:v>
      </x:c>
      <x:c r="Q13645" s="268" t="n">
        <x:f>MIN(M13645,FARMER_HOURS)*FARMER_RATE+MAX(M13645-FARMER_HOURS,0)*TEMP_RATE</x:f>
        <x:v>258652.51501930176</x:v>
      </x:c>
      <x:c r="R13645" s="268" t="n">
        <x:f>O13645-P13645-Q13645-FIXED_COST</x:f>
        <x:v>-52260.51501930176</x:v>
      </x:c>
      <x:c r="S13645" s="139" t="str">
        <x:f>IF(AND(L13645&lt;=TOTAL_BED_CAP,N13645&lt;=TEMP_WORKER_CAP),"YES","NO")</x:f>
        <x:v>NO</x:v>
      </x:c>
      <x:c r="T13645" s="139" t="n">
        <x:f>IF(S13645="YES",R13645,-1E+99)</x:f>
        <x:v>-1e+99</x:v>
      </x:c>
    </x:row>
    <x:row r="13646">
      <x:c r="A13646" s="139"/>
      <x:c r="B13646" s="139"/>
      <x:c r="C13646" s="139"/>
      <x:c r="D13646" s="139"/>
      <x:c r="E13646" s="139"/>
      <x:c r="F13646" s="139"/>
      <x:c r="G13646" s="139"/>
      <x:c r="H13646" s="139"/>
      <x:c r="I13646" s="266" t="n">
        <x:f>INT((ROW()-ROW($I$46))/((CARROT_CAP+1)*(MESCLUN_CAP+1)))</x:f>
        <x:v>20</x:v>
      </x:c>
      <x:c r="J13646" s="266" t="n">
        <x:f>MOD(INT((ROW()-ROW($I$46))/(MESCLUN_CAP+1)),CARROT_CAP+1)</x:f>
        <x:v>18</x:v>
      </x:c>
      <x:c r="K13646" s="266" t="n">
        <x:f>MOD(ROW()-ROW($I$46),MESCLUN_CAP+1)</x:f>
        <x:v>22</x:v>
      </x:c>
      <x:c r="L13646" s="266" t="n">
        <x:f>SUM(I13646:K13646)</x:f>
        <x:v>60</x:v>
      </x:c>
      <x:c r="M13646" s="267" t="n">
        <x:f>I13646*TOMATO_HOURS*WEEKS*(1+TOMATO_DIM)^I13646+J13646*CARROT_HOURS*WEEKS*(1+CARROT_DIM)^J13646+K13646*MESCLUN_HOURS*WEEKS*(1+MESCLUN_DIM)^K13646</x:f>
        <x:v>14252.861212358177</x:v>
      </x:c>
      <x:c r="N13646" s="267" t="n">
        <x:f>MAX(M13646-FARMER_HOURS,0)/TEMP_HOURS_PER_WORKER</x:f>
        <x:v>9.397820286359845</x:v>
      </x:c>
      <x:c r="O13646" s="268" t="n">
        <x:f>I13646*TOMATO_PRICE+J13646*CARROT_PRICE+K13646*MESCLUN_PRICE</x:f>
        <x:v>273092</x:v>
      </x:c>
      <x:c r="P13646" s="268" t="n">
        <x:f>I13646*TOMATO_FERTILIZER+J13646*CARROT_FERTILIZER+K13646*MESCLUN_FERTILIZER</x:f>
        <x:v>44880</x:v>
      </x:c>
      <x:c r="Q13646" s="268" t="n">
        <x:f>MIN(M13646,FARMER_HOURS)*FARMER_RATE+MAX(M13646-FARMER_HOURS,0)*TEMP_RATE</x:f>
        <x:v>259945.50715899613</x:v>
      </x:c>
      <x:c r="R13646" s="268" t="n">
        <x:f>O13646-P13646-Q13646-FIXED_COST</x:f>
        <x:v>-51733.50715899613</x:v>
      </x:c>
      <x:c r="S13646" s="139" t="str">
        <x:f>IF(AND(L13646&lt;=TOTAL_BED_CAP,N13646&lt;=TEMP_WORKER_CAP),"YES","NO")</x:f>
        <x:v>NO</x:v>
      </x:c>
      <x:c r="T13646" s="139" t="n">
        <x:f>IF(S13646="YES",R13646,-1E+99)</x:f>
        <x:v>-1e+99</x:v>
      </x:c>
    </x:row>
    <x:row r="13647">
      <x:c r="A13647" s="139"/>
      <x:c r="B13647" s="139"/>
      <x:c r="C13647" s="139"/>
      <x:c r="D13647" s="139"/>
      <x:c r="E13647" s="139"/>
      <x:c r="F13647" s="139"/>
      <x:c r="G13647" s="139"/>
      <x:c r="H13647" s="139"/>
      <x:c r="I13647" s="266" t="n">
        <x:f>INT((ROW()-ROW($I$46))/((CARROT_CAP+1)*(MESCLUN_CAP+1)))</x:f>
        <x:v>20</x:v>
      </x:c>
      <x:c r="J13647" s="266" t="n">
        <x:f>MOD(INT((ROW()-ROW($I$46))/(MESCLUN_CAP+1)),CARROT_CAP+1)</x:f>
        <x:v>18</x:v>
      </x:c>
      <x:c r="K13647" s="266" t="n">
        <x:f>MOD(ROW()-ROW($I$46),MESCLUN_CAP+1)</x:f>
        <x:v>23</x:v>
      </x:c>
      <x:c r="L13647" s="266" t="n">
        <x:f>SUM(I13647:K13647)</x:f>
        <x:v>61</x:v>
      </x:c>
      <x:c r="M13647" s="267" t="n">
        <x:f>I13647*TOMATO_HOURS*WEEKS*(1+TOMATO_DIM)^I13647+J13647*CARROT_HOURS*WEEKS*(1+CARROT_DIM)^J13647+K13647*MESCLUN_HOURS*WEEKS*(1+MESCLUN_DIM)^K13647</x:f>
        <x:v>14329.007801215614</x:v>
      </x:c>
      <x:c r="N13647" s="267" t="n">
        <x:f>MAX(M13647-FARMER_HOURS,0)/TEMP_HOURS_PER_WORKER</x:f>
        <x:v>9.450699861955288</x:v>
      </x:c>
      <x:c r="O13647" s="268" t="n">
        <x:f>I13647*TOMATO_PRICE+J13647*CARROT_PRICE+K13647*MESCLUN_PRICE</x:f>
        <x:v>275792</x:v>
      </x:c>
      <x:c r="P13647" s="268" t="n">
        <x:f>I13647*TOMATO_FERTILIZER+J13647*CARROT_FERTILIZER+K13647*MESCLUN_FERTILIZER</x:f>
        <x:v>45760</x:v>
      </x:c>
      <x:c r="Q13647" s="268" t="n">
        <x:f>MIN(M13647,FARMER_HOURS)*FARMER_RATE+MAX(M13647-FARMER_HOURS,0)*TEMP_RATE</x:f>
        <x:v>261267.49654888216</x:v>
      </x:c>
      <x:c r="R13647" s="268" t="n">
        <x:f>O13647-P13647-Q13647-FIXED_COST</x:f>
        <x:v>-51235.49654888216</x:v>
      </x:c>
      <x:c r="S13647" s="139" t="str">
        <x:f>IF(AND(L13647&lt;=TOTAL_BED_CAP,N13647&lt;=TEMP_WORKER_CAP),"YES","NO")</x:f>
        <x:v>NO</x:v>
      </x:c>
      <x:c r="T13647" s="139" t="n">
        <x:f>IF(S13647="YES",R13647,-1E+99)</x:f>
        <x:v>-1e+99</x:v>
      </x:c>
    </x:row>
    <x:row r="13648">
      <x:c r="A13648" s="139"/>
      <x:c r="B13648" s="139"/>
      <x:c r="C13648" s="139"/>
      <x:c r="D13648" s="139"/>
      <x:c r="E13648" s="139"/>
      <x:c r="F13648" s="139"/>
      <x:c r="G13648" s="139"/>
      <x:c r="H13648" s="139"/>
      <x:c r="I13648" s="266" t="n">
        <x:f>INT((ROW()-ROW($I$46))/((CARROT_CAP+1)*(MESCLUN_CAP+1)))</x:f>
        <x:v>20</x:v>
      </x:c>
      <x:c r="J13648" s="266" t="n">
        <x:f>MOD(INT((ROW()-ROW($I$46))/(MESCLUN_CAP+1)),CARROT_CAP+1)</x:f>
        <x:v>18</x:v>
      </x:c>
      <x:c r="K13648" s="266" t="n">
        <x:f>MOD(ROW()-ROW($I$46),MESCLUN_CAP+1)</x:f>
        <x:v>24</x:v>
      </x:c>
      <x:c r="L13648" s="266" t="n">
        <x:f>SUM(I13648:K13648)</x:f>
        <x:v>62</x:v>
      </x:c>
      <x:c r="M13648" s="267" t="n">
        <x:f>I13648*TOMATO_HOURS*WEEKS*(1+TOMATO_DIM)^I13648+J13648*CARROT_HOURS*WEEKS*(1+CARROT_DIM)^J13648+K13648*MESCLUN_HOURS*WEEKS*(1+MESCLUN_DIM)^K13648</x:f>
        <x:v>14406.85475079511</x:v>
      </x:c>
      <x:c r="N13648" s="267" t="n">
        <x:f>MAX(M13648-FARMER_HOURS,0)/TEMP_HOURS_PER_WORKER</x:f>
        <x:v>9.504760243607715</x:v>
      </x:c>
      <x:c r="O13648" s="268" t="n">
        <x:f>I13648*TOMATO_PRICE+J13648*CARROT_PRICE+K13648*MESCLUN_PRICE</x:f>
        <x:v>278492</x:v>
      </x:c>
      <x:c r="P13648" s="268" t="n">
        <x:f>I13648*TOMATO_FERTILIZER+J13648*CARROT_FERTILIZER+K13648*MESCLUN_FERTILIZER</x:f>
        <x:v>46640</x:v>
      </x:c>
      <x:c r="Q13648" s="268" t="n">
        <x:f>MIN(M13648,FARMER_HOURS)*FARMER_RATE+MAX(M13648-FARMER_HOURS,0)*TEMP_RATE</x:f>
        <x:v>262619.0060901929</x:v>
      </x:c>
      <x:c r="R13648" s="268" t="n">
        <x:f>O13648-P13648-Q13648-FIXED_COST</x:f>
        <x:v>-50767.00609019288</x:v>
      </x:c>
      <x:c r="S13648" s="139" t="str">
        <x:f>IF(AND(L13648&lt;=TOTAL_BED_CAP,N13648&lt;=TEMP_WORKER_CAP),"YES","NO")</x:f>
        <x:v>NO</x:v>
      </x:c>
      <x:c r="T13648" s="139" t="n">
        <x:f>IF(S13648="YES",R13648,-1E+99)</x:f>
        <x:v>-1e+99</x:v>
      </x:c>
    </x:row>
    <x:row r="13649">
      <x:c r="A13649" s="139"/>
      <x:c r="B13649" s="139"/>
      <x:c r="C13649" s="139"/>
      <x:c r="D13649" s="139"/>
      <x:c r="E13649" s="139"/>
      <x:c r="F13649" s="139"/>
      <x:c r="G13649" s="139"/>
      <x:c r="H13649" s="139"/>
      <x:c r="I13649" s="266" t="n">
        <x:f>INT((ROW()-ROW($I$46))/((CARROT_CAP+1)*(MESCLUN_CAP+1)))</x:f>
        <x:v>20</x:v>
      </x:c>
      <x:c r="J13649" s="266" t="n">
        <x:f>MOD(INT((ROW()-ROW($I$46))/(MESCLUN_CAP+1)),CARROT_CAP+1)</x:f>
        <x:v>18</x:v>
      </x:c>
      <x:c r="K13649" s="266" t="n">
        <x:f>MOD(ROW()-ROW($I$46),MESCLUN_CAP+1)</x:f>
        <x:v>25</x:v>
      </x:c>
      <x:c r="L13649" s="266" t="n">
        <x:f>SUM(I13649:K13649)</x:f>
        <x:v>63</x:v>
      </x:c>
      <x:c r="M13649" s="267" t="n">
        <x:f>I13649*TOMATO_HOURS*WEEKS*(1+TOMATO_DIM)^I13649+J13649*CARROT_HOURS*WEEKS*(1+CARROT_DIM)^J13649+K13649*MESCLUN_HOURS*WEEKS*(1+MESCLUN_DIM)^K13649</x:f>
        <x:v>14486.432672210207</x:v>
      </x:c>
      <x:c r="N13649" s="267" t="n">
        <x:f>MAX(M13649-FARMER_HOURS,0)/TEMP_HOURS_PER_WORKER</x:f>
        <x:v>9.560022689034867</x:v>
      </x:c>
      <x:c r="O13649" s="268" t="n">
        <x:f>I13649*TOMATO_PRICE+J13649*CARROT_PRICE+K13649*MESCLUN_PRICE</x:f>
        <x:v>281192</x:v>
      </x:c>
      <x:c r="P13649" s="268" t="n">
        <x:f>I13649*TOMATO_FERTILIZER+J13649*CARROT_FERTILIZER+K13649*MESCLUN_FERTILIZER</x:f>
        <x:v>47520</x:v>
      </x:c>
      <x:c r="Q13649" s="268" t="n">
        <x:f>MIN(M13649,FARMER_HOURS)*FARMER_RATE+MAX(M13649-FARMER_HOURS,0)*TEMP_RATE</x:f>
        <x:v>264000.5672258716</x:v>
      </x:c>
      <x:c r="R13649" s="268" t="n">
        <x:f>O13649-P13649-Q13649-FIXED_COST</x:f>
        <x:v>-50328.56722587161</x:v>
      </x:c>
      <x:c r="S13649" s="139" t="str">
        <x:f>IF(AND(L13649&lt;=TOTAL_BED_CAP,N13649&lt;=TEMP_WORKER_CAP),"YES","NO")</x:f>
        <x:v>NO</x:v>
      </x:c>
      <x:c r="T13649" s="139" t="n">
        <x:f>IF(S13649="YES",R13649,-1E+99)</x:f>
        <x:v>-1e+99</x:v>
      </x:c>
    </x:row>
    <x:row r="13650">
      <x:c r="A13650" s="139"/>
      <x:c r="B13650" s="139"/>
      <x:c r="C13650" s="139"/>
      <x:c r="D13650" s="139"/>
      <x:c r="E13650" s="139"/>
      <x:c r="F13650" s="139"/>
      <x:c r="G13650" s="139"/>
      <x:c r="H13650" s="139"/>
      <x:c r="I13650" s="266" t="n">
        <x:f>INT((ROW()-ROW($I$46))/((CARROT_CAP+1)*(MESCLUN_CAP+1)))</x:f>
        <x:v>20</x:v>
      </x:c>
      <x:c r="J13650" s="266" t="n">
        <x:f>MOD(INT((ROW()-ROW($I$46))/(MESCLUN_CAP+1)),CARROT_CAP+1)</x:f>
        <x:v>18</x:v>
      </x:c>
      <x:c r="K13650" s="266" t="n">
        <x:f>MOD(ROW()-ROW($I$46),MESCLUN_CAP+1)</x:f>
        <x:v>26</x:v>
      </x:c>
      <x:c r="L13650" s="266" t="n">
        <x:f>SUM(I13650:K13650)</x:f>
        <x:v>64</x:v>
      </x:c>
      <x:c r="M13650" s="267" t="n">
        <x:f>I13650*TOMATO_HOURS*WEEKS*(1+TOMATO_DIM)^I13650+J13650*CARROT_HOURS*WEEKS*(1+CARROT_DIM)^J13650+K13650*MESCLUN_HOURS*WEEKS*(1+MESCLUN_DIM)^K13650</x:f>
        <x:v>14567.772676170925</x:v>
      </x:c>
      <x:c r="N13650" s="267" t="n">
        <x:f>MAX(M13650-FARMER_HOURS,0)/TEMP_HOURS_PER_WORKER</x:f>
        <x:v>9.616508802896476</x:v>
      </x:c>
      <x:c r="O13650" s="268" t="n">
        <x:f>I13650*TOMATO_PRICE+J13650*CARROT_PRICE+K13650*MESCLUN_PRICE</x:f>
        <x:v>283892</x:v>
      </x:c>
      <x:c r="P13650" s="268" t="n">
        <x:f>I13650*TOMATO_FERTILIZER+J13650*CARROT_FERTILIZER+K13650*MESCLUN_FERTILIZER</x:f>
        <x:v>48400</x:v>
      </x:c>
      <x:c r="Q13650" s="268" t="n">
        <x:f>MIN(M13650,FARMER_HOURS)*FARMER_RATE+MAX(M13650-FARMER_HOURS,0)*TEMP_RATE</x:f>
        <x:v>265412.72007241193</x:v>
      </x:c>
      <x:c r="R13650" s="268" t="n">
        <x:f>O13650-P13650-Q13650-FIXED_COST</x:f>
        <x:v>-49920.72007241193</x:v>
      </x:c>
      <x:c r="S13650" s="139" t="str">
        <x:f>IF(AND(L13650&lt;=TOTAL_BED_CAP,N13650&lt;=TEMP_WORKER_CAP),"YES","NO")</x:f>
        <x:v>NO</x:v>
      </x:c>
      <x:c r="T13650" s="139" t="n">
        <x:f>IF(S13650="YES",R13650,-1E+99)</x:f>
        <x:v>-1e+99</x:v>
      </x:c>
    </x:row>
    <x:row r="13651">
      <x:c r="A13651" s="139"/>
      <x:c r="B13651" s="139"/>
      <x:c r="C13651" s="139"/>
      <x:c r="D13651" s="139"/>
      <x:c r="E13651" s="139"/>
      <x:c r="F13651" s="139"/>
      <x:c r="G13651" s="139"/>
      <x:c r="H13651" s="139"/>
      <x:c r="I13651" s="266" t="n">
        <x:f>INT((ROW()-ROW($I$46))/((CARROT_CAP+1)*(MESCLUN_CAP+1)))</x:f>
        <x:v>20</x:v>
      </x:c>
      <x:c r="J13651" s="266" t="n">
        <x:f>MOD(INT((ROW()-ROW($I$46))/(MESCLUN_CAP+1)),CARROT_CAP+1)</x:f>
        <x:v>18</x:v>
      </x:c>
      <x:c r="K13651" s="266" t="n">
        <x:f>MOD(ROW()-ROW($I$46),MESCLUN_CAP+1)</x:f>
        <x:v>27</x:v>
      </x:c>
      <x:c r="L13651" s="266" t="n">
        <x:f>SUM(I13651:K13651)</x:f>
        <x:v>65</x:v>
      </x:c>
      <x:c r="M13651" s="267" t="n">
        <x:f>I13651*TOMATO_HOURS*WEEKS*(1+TOMATO_DIM)^I13651+J13651*CARROT_HOURS*WEEKS*(1+CARROT_DIM)^J13651+K13651*MESCLUN_HOURS*WEEKS*(1+MESCLUN_DIM)^K13651</x:f>
        <x:v>14650.906380690682</x:v>
      </x:c>
      <x:c r="N13651" s="267" t="n">
        <x:f>MAX(M13651-FARMER_HOURS,0)/TEMP_HOURS_PER_WORKER</x:f>
        <x:v>9.674240542146306</x:v>
      </x:c>
      <x:c r="O13651" s="268" t="n">
        <x:f>I13651*TOMATO_PRICE+J13651*CARROT_PRICE+K13651*MESCLUN_PRICE</x:f>
        <x:v>286592</x:v>
      </x:c>
      <x:c r="P13651" s="268" t="n">
        <x:f>I13651*TOMATO_FERTILIZER+J13651*CARROT_FERTILIZER+K13651*MESCLUN_FERTILIZER</x:f>
        <x:v>49280</x:v>
      </x:c>
      <x:c r="Q13651" s="268" t="n">
        <x:f>MIN(M13651,FARMER_HOURS)*FARMER_RATE+MAX(M13651-FARMER_HOURS,0)*TEMP_RATE</x:f>
        <x:v>266856.0135536577</x:v>
      </x:c>
      <x:c r="R13651" s="268" t="n">
        <x:f>O13651-P13651-Q13651-FIXED_COST</x:f>
        <x:v>-49544.013553657685</x:v>
      </x:c>
      <x:c r="S13651" s="139" t="str">
        <x:f>IF(AND(L13651&lt;=TOTAL_BED_CAP,N13651&lt;=TEMP_WORKER_CAP),"YES","NO")</x:f>
        <x:v>NO</x:v>
      </x:c>
      <x:c r="T13651" s="139" t="n">
        <x:f>IF(S13651="YES",R13651,-1E+99)</x:f>
        <x:v>-1e+99</x:v>
      </x:c>
    </x:row>
    <x:row r="13652">
      <x:c r="A13652" s="139"/>
      <x:c r="B13652" s="139"/>
      <x:c r="C13652" s="139"/>
      <x:c r="D13652" s="139"/>
      <x:c r="E13652" s="139"/>
      <x:c r="F13652" s="139"/>
      <x:c r="G13652" s="139"/>
      <x:c r="H13652" s="139"/>
      <x:c r="I13652" s="266" t="n">
        <x:f>INT((ROW()-ROW($I$46))/((CARROT_CAP+1)*(MESCLUN_CAP+1)))</x:f>
        <x:v>20</x:v>
      </x:c>
      <x:c r="J13652" s="266" t="n">
        <x:f>MOD(INT((ROW()-ROW($I$46))/(MESCLUN_CAP+1)),CARROT_CAP+1)</x:f>
        <x:v>18</x:v>
      </x:c>
      <x:c r="K13652" s="266" t="n">
        <x:f>MOD(ROW()-ROW($I$46),MESCLUN_CAP+1)</x:f>
        <x:v>28</x:v>
      </x:c>
      <x:c r="L13652" s="266" t="n">
        <x:f>SUM(I13652:K13652)</x:f>
        <x:v>66</x:v>
      </x:c>
      <x:c r="M13652" s="267" t="n">
        <x:f>I13652*TOMATO_HOURS*WEEKS*(1+TOMATO_DIM)^I13652+J13652*CARROT_HOURS*WEEKS*(1+CARROT_DIM)^J13652+K13652*MESCLUN_HOURS*WEEKS*(1+MESCLUN_DIM)^K13652</x:f>
        <x:v>14735.865918907835</x:v>
      </x:c>
      <x:c r="N13652" s="267" t="n">
        <x:f>MAX(M13652-FARMER_HOURS,0)/TEMP_HOURS_PER_WORKER</x:f>
        <x:v>9.733240221463774</x:v>
      </x:c>
      <x:c r="O13652" s="268" t="n">
        <x:f>I13652*TOMATO_PRICE+J13652*CARROT_PRICE+K13652*MESCLUN_PRICE</x:f>
        <x:v>289292</x:v>
      </x:c>
      <x:c r="P13652" s="268" t="n">
        <x:f>I13652*TOMATO_FERTILIZER+J13652*CARROT_FERTILIZER+K13652*MESCLUN_FERTILIZER</x:f>
        <x:v>50160</x:v>
      </x:c>
      <x:c r="Q13652" s="268" t="n">
        <x:f>MIN(M13652,FARMER_HOURS)*FARMER_RATE+MAX(M13652-FARMER_HOURS,0)*TEMP_RATE</x:f>
        <x:v>268331.00553659437</x:v>
      </x:c>
      <x:c r="R13652" s="268" t="n">
        <x:f>O13652-P13652-Q13652-FIXED_COST</x:f>
        <x:v>-49199.00553659437</x:v>
      </x:c>
      <x:c r="S13652" s="139" t="str">
        <x:f>IF(AND(L13652&lt;=TOTAL_BED_CAP,N13652&lt;=TEMP_WORKER_CAP),"YES","NO")</x:f>
        <x:v>NO</x:v>
      </x:c>
      <x:c r="T13652" s="139" t="n">
        <x:f>IF(S13652="YES",R13652,-1E+99)</x:f>
        <x:v>-1e+99</x:v>
      </x:c>
    </x:row>
    <x:row r="13653">
      <x:c r="A13653" s="139"/>
      <x:c r="B13653" s="139"/>
      <x:c r="C13653" s="139"/>
      <x:c r="D13653" s="139"/>
      <x:c r="E13653" s="139"/>
      <x:c r="F13653" s="139"/>
      <x:c r="G13653" s="139"/>
      <x:c r="H13653" s="139"/>
      <x:c r="I13653" s="266" t="n">
        <x:f>INT((ROW()-ROW($I$46))/((CARROT_CAP+1)*(MESCLUN_CAP+1)))</x:f>
        <x:v>20</x:v>
      </x:c>
      <x:c r="J13653" s="266" t="n">
        <x:f>MOD(INT((ROW()-ROW($I$46))/(MESCLUN_CAP+1)),CARROT_CAP+1)</x:f>
        <x:v>18</x:v>
      </x:c>
      <x:c r="K13653" s="266" t="n">
        <x:f>MOD(ROW()-ROW($I$46),MESCLUN_CAP+1)</x:f>
        <x:v>29</x:v>
      </x:c>
      <x:c r="L13653" s="266" t="n">
        <x:f>SUM(I13653:K13653)</x:f>
        <x:v>67</x:v>
      </x:c>
      <x:c r="M13653" s="267" t="n">
        <x:f>I13653*TOMATO_HOURS*WEEKS*(1+TOMATO_DIM)^I13653+J13653*CARROT_HOURS*WEEKS*(1+CARROT_DIM)^J13653+K13653*MESCLUN_HOURS*WEEKS*(1+MESCLUN_DIM)^K13653</x:f>
        <x:v>14822.683947023488</x:v>
      </x:c>
      <x:c r="N13653" s="267" t="n">
        <x:f>MAX(M13653-FARMER_HOURS,0)/TEMP_HOURS_PER_WORKER</x:f>
        <x:v>9.79353051876631</x:v>
      </x:c>
      <x:c r="O13653" s="268" t="n">
        <x:f>I13653*TOMATO_PRICE+J13653*CARROT_PRICE+K13653*MESCLUN_PRICE</x:f>
        <x:v>291992</x:v>
      </x:c>
      <x:c r="P13653" s="268" t="n">
        <x:f>I13653*TOMATO_FERTILIZER+J13653*CARROT_FERTILIZER+K13653*MESCLUN_FERTILIZER</x:f>
        <x:v>51040</x:v>
      </x:c>
      <x:c r="Q13653" s="268" t="n">
        <x:f>MIN(M13653,FARMER_HOURS)*FARMER_RATE+MAX(M13653-FARMER_HOURS,0)*TEMP_RATE</x:f>
        <x:v>269838.2629691578</x:v>
      </x:c>
      <x:c r="R13653" s="268" t="n">
        <x:f>O13653-P13653-Q13653-FIXED_COST</x:f>
        <x:v>-48886.262969157775</x:v>
      </x:c>
      <x:c r="S13653" s="139" t="str">
        <x:f>IF(AND(L13653&lt;=TOTAL_BED_CAP,N13653&lt;=TEMP_WORKER_CAP),"YES","NO")</x:f>
        <x:v>NO</x:v>
      </x:c>
      <x:c r="T13653" s="139" t="n">
        <x:f>IF(S13653="YES",R13653,-1E+99)</x:f>
        <x:v>-1e+99</x:v>
      </x:c>
    </x:row>
    <x:row r="13654">
      <x:c r="A13654" s="139"/>
      <x:c r="B13654" s="139"/>
      <x:c r="C13654" s="139"/>
      <x:c r="D13654" s="139"/>
      <x:c r="E13654" s="139"/>
      <x:c r="F13654" s="139"/>
      <x:c r="G13654" s="139"/>
      <x:c r="H13654" s="139"/>
      <x:c r="I13654" s="266" t="n">
        <x:f>INT((ROW()-ROW($I$46))/((CARROT_CAP+1)*(MESCLUN_CAP+1)))</x:f>
        <x:v>20</x:v>
      </x:c>
      <x:c r="J13654" s="266" t="n">
        <x:f>MOD(INT((ROW()-ROW($I$46))/(MESCLUN_CAP+1)),CARROT_CAP+1)</x:f>
        <x:v>18</x:v>
      </x:c>
      <x:c r="K13654" s="266" t="n">
        <x:f>MOD(ROW()-ROW($I$46),MESCLUN_CAP+1)</x:f>
        <x:v>30</x:v>
      </x:c>
      <x:c r="L13654" s="266" t="n">
        <x:f>SUM(I13654:K13654)</x:f>
        <x:v>68</x:v>
      </x:c>
      <x:c r="M13654" s="267" t="n">
        <x:f>I13654*TOMATO_HOURS*WEEKS*(1+TOMATO_DIM)^I13654+J13654*CARROT_HOURS*WEEKS*(1+CARROT_DIM)^J13654+K13654*MESCLUN_HOURS*WEEKS*(1+MESCLUN_DIM)^K13654</x:f>
        <x:v>14911.39365235726</x:v>
      </x:c>
      <x:c r="N13654" s="267" t="n">
        <x:f>MAX(M13654-FARMER_HOURS,0)/TEMP_HOURS_PER_WORKER</x:f>
        <x:v>9.855134480803653</x:v>
      </x:c>
      <x:c r="O13654" s="268" t="n">
        <x:f>I13654*TOMATO_PRICE+J13654*CARROT_PRICE+K13654*MESCLUN_PRICE</x:f>
        <x:v>294692</x:v>
      </x:c>
      <x:c r="P13654" s="268" t="n">
        <x:f>I13654*TOMATO_FERTILIZER+J13654*CARROT_FERTILIZER+K13654*MESCLUN_FERTILIZER</x:f>
        <x:v>51920</x:v>
      </x:c>
      <x:c r="Q13654" s="268" t="n">
        <x:f>MIN(M13654,FARMER_HOURS)*FARMER_RATE+MAX(M13654-FARMER_HOURS,0)*TEMP_RATE</x:f>
        <x:v>271378.36202009127</x:v>
      </x:c>
      <x:c r="R13654" s="268" t="n">
        <x:f>O13654-P13654-Q13654-FIXED_COST</x:f>
        <x:v>-48606.36202009127</x:v>
      </x:c>
      <x:c r="S13654" s="139" t="str">
        <x:f>IF(AND(L13654&lt;=TOTAL_BED_CAP,N13654&lt;=TEMP_WORKER_CAP),"YES","NO")</x:f>
        <x:v>NO</x:v>
      </x:c>
      <x:c r="T13654" s="139" t="n">
        <x:f>IF(S13654="YES",R13654,-1E+99)</x:f>
        <x:v>-1e+99</x:v>
      </x:c>
    </x:row>
    <x:row r="13655">
      <x:c r="A13655" s="139"/>
      <x:c r="B13655" s="139"/>
      <x:c r="C13655" s="139"/>
      <x:c r="D13655" s="139"/>
      <x:c r="E13655" s="139"/>
      <x:c r="F13655" s="139"/>
      <x:c r="G13655" s="139"/>
      <x:c r="H13655" s="139"/>
      <x:c r="I13655" s="266" t="n">
        <x:f>INT((ROW()-ROW($I$46))/((CARROT_CAP+1)*(MESCLUN_CAP+1)))</x:f>
        <x:v>20</x:v>
      </x:c>
      <x:c r="J13655" s="266" t="n">
        <x:f>MOD(INT((ROW()-ROW($I$46))/(MESCLUN_CAP+1)),CARROT_CAP+1)</x:f>
        <x:v>19</x:v>
      </x:c>
      <x:c r="K13655" s="266" t="n">
        <x:f>MOD(ROW()-ROW($I$46),MESCLUN_CAP+1)</x:f>
        <x:v>0</x:v>
      </x:c>
      <x:c r="L13655" s="266" t="n">
        <x:f>SUM(I13655:K13655)</x:f>
        <x:v>39</x:v>
      </x:c>
      <x:c r="M13655" s="267" t="n">
        <x:f>I13655*TOMATO_HOURS*WEEKS*(1+TOMATO_DIM)^I13655+J13655*CARROT_HOURS*WEEKS*(1+CARROT_DIM)^J13655+K13655*MESCLUN_HOURS*WEEKS*(1+MESCLUN_DIM)^K13655</x:f>
        <x:v>13020.730514606124</x:v>
      </x:c>
      <x:c r="N13655" s="267" t="n">
        <x:f>MAX(M13655-FARMER_HOURS,0)/TEMP_HOURS_PER_WORKER</x:f>
        <x:v>8.542173968476476</x:v>
      </x:c>
      <x:c r="O13655" s="268" t="n">
        <x:f>I13655*TOMATO_PRICE+J13655*CARROT_PRICE+K13655*MESCLUN_PRICE</x:f>
        <x:v>215786</x:v>
      </x:c>
      <x:c r="P13655" s="268" t="n">
        <x:f>I13655*TOMATO_FERTILIZER+J13655*CARROT_FERTILIZER+K13655*MESCLUN_FERTILIZER</x:f>
        <x:v>25960</x:v>
      </x:c>
      <x:c r="Q13655" s="268" t="n">
        <x:f>MIN(M13655,FARMER_HOURS)*FARMER_RATE+MAX(M13655-FARMER_HOURS,0)*TEMP_RATE</x:f>
        <x:v>238554.34921191187</x:v>
      </x:c>
      <x:c r="R13655" s="268" t="n">
        <x:f>O13655-P13655-Q13655-FIXED_COST</x:f>
        <x:v>-68728.34921191187</x:v>
      </x:c>
      <x:c r="S13655" s="139" t="str">
        <x:f>IF(AND(L13655&lt;=TOTAL_BED_CAP,N13655&lt;=TEMP_WORKER_CAP),"YES","NO")</x:f>
        <x:v>NO</x:v>
      </x:c>
      <x:c r="T13655" s="139" t="n">
        <x:f>IF(S13655="YES",R13655,-1E+99)</x:f>
        <x:v>-1e+99</x:v>
      </x:c>
    </x:row>
    <x:row r="13656">
      <x:c r="A13656" s="139"/>
      <x:c r="B13656" s="139"/>
      <x:c r="C13656" s="139"/>
      <x:c r="D13656" s="139"/>
      <x:c r="E13656" s="139"/>
      <x:c r="F13656" s="139"/>
      <x:c r="G13656" s="139"/>
      <x:c r="H13656" s="139"/>
      <x:c r="I13656" s="266" t="n">
        <x:f>INT((ROW()-ROW($I$46))/((CARROT_CAP+1)*(MESCLUN_CAP+1)))</x:f>
        <x:v>20</x:v>
      </x:c>
      <x:c r="J13656" s="266" t="n">
        <x:f>MOD(INT((ROW()-ROW($I$46))/(MESCLUN_CAP+1)),CARROT_CAP+1)</x:f>
        <x:v>19</x:v>
      </x:c>
      <x:c r="K13656" s="266" t="n">
        <x:f>MOD(ROW()-ROW($I$46),MESCLUN_CAP+1)</x:f>
        <x:v>1</x:v>
      </x:c>
      <x:c r="L13656" s="266" t="n">
        <x:f>SUM(I13656:K13656)</x:f>
        <x:v>40</x:v>
      </x:c>
      <x:c r="M13656" s="267" t="n">
        <x:f>I13656*TOMATO_HOURS*WEEKS*(1+TOMATO_DIM)^I13656+J13656*CARROT_HOURS*WEEKS*(1+CARROT_DIM)^J13656+K13656*MESCLUN_HOURS*WEEKS*(1+MESCLUN_DIM)^K13656</x:f>
        <x:v>13066.293014606124</x:v>
      </x:c>
      <x:c r="N13656" s="267" t="n">
        <x:f>MAX(M13656-FARMER_HOURS,0)/TEMP_HOURS_PER_WORKER</x:f>
        <x:v>8.573814593476476</x:v>
      </x:c>
      <x:c r="O13656" s="268" t="n">
        <x:f>I13656*TOMATO_PRICE+J13656*CARROT_PRICE+K13656*MESCLUN_PRICE</x:f>
        <x:v>218486</x:v>
      </x:c>
      <x:c r="P13656" s="268" t="n">
        <x:f>I13656*TOMATO_FERTILIZER+J13656*CARROT_FERTILIZER+K13656*MESCLUN_FERTILIZER</x:f>
        <x:v>26840</x:v>
      </x:c>
      <x:c r="Q13656" s="268" t="n">
        <x:f>MIN(M13656,FARMER_HOURS)*FARMER_RATE+MAX(M13656-FARMER_HOURS,0)*TEMP_RATE</x:f>
        <x:v>239345.36483691187</x:v>
      </x:c>
      <x:c r="R13656" s="268" t="n">
        <x:f>O13656-P13656-Q13656-FIXED_COST</x:f>
        <x:v>-67699.36483691187</x:v>
      </x:c>
      <x:c r="S13656" s="139" t="str">
        <x:f>IF(AND(L13656&lt;=TOTAL_BED_CAP,N13656&lt;=TEMP_WORKER_CAP),"YES","NO")</x:f>
        <x:v>NO</x:v>
      </x:c>
      <x:c r="T13656" s="139" t="n">
        <x:f>IF(S13656="YES",R13656,-1E+99)</x:f>
        <x:v>-1e+99</x:v>
      </x:c>
    </x:row>
    <x:row r="13657">
      <x:c r="A13657" s="139"/>
      <x:c r="B13657" s="139"/>
      <x:c r="C13657" s="139"/>
      <x:c r="D13657" s="139"/>
      <x:c r="E13657" s="139"/>
      <x:c r="F13657" s="139"/>
      <x:c r="G13657" s="139"/>
      <x:c r="H13657" s="139"/>
      <x:c r="I13657" s="266" t="n">
        <x:f>INT((ROW()-ROW($I$46))/((CARROT_CAP+1)*(MESCLUN_CAP+1)))</x:f>
        <x:v>20</x:v>
      </x:c>
      <x:c r="J13657" s="266" t="n">
        <x:f>MOD(INT((ROW()-ROW($I$46))/(MESCLUN_CAP+1)),CARROT_CAP+1)</x:f>
        <x:v>19</x:v>
      </x:c>
      <x:c r="K13657" s="266" t="n">
        <x:f>MOD(ROW()-ROW($I$46),MESCLUN_CAP+1)</x:f>
        <x:v>2</x:v>
      </x:c>
      <x:c r="L13657" s="266" t="n">
        <x:f>SUM(I13657:K13657)</x:f>
        <x:v>41</x:v>
      </x:c>
      <x:c r="M13657" s="267" t="n">
        <x:f>I13657*TOMATO_HOURS*WEEKS*(1+TOMATO_DIM)^I13657+J13657*CARROT_HOURS*WEEKS*(1+CARROT_DIM)^J13657+K13657*MESCLUN_HOURS*WEEKS*(1+MESCLUN_DIM)^K13657</x:f>
        <x:v>13112.994577106125</x:v>
      </x:c>
      <x:c r="N13657" s="267" t="n">
        <x:f>MAX(M13657-FARMER_HOURS,0)/TEMP_HOURS_PER_WORKER</x:f>
        <x:v>8.606246234101475</x:v>
      </x:c>
      <x:c r="O13657" s="268" t="n">
        <x:f>I13657*TOMATO_PRICE+J13657*CARROT_PRICE+K13657*MESCLUN_PRICE</x:f>
        <x:v>221186</x:v>
      </x:c>
      <x:c r="P13657" s="268" t="n">
        <x:f>I13657*TOMATO_FERTILIZER+J13657*CARROT_FERTILIZER+K13657*MESCLUN_FERTILIZER</x:f>
        <x:v>27720</x:v>
      </x:c>
      <x:c r="Q13657" s="268" t="n">
        <x:f>MIN(M13657,FARMER_HOURS)*FARMER_RATE+MAX(M13657-FARMER_HOURS,0)*TEMP_RATE</x:f>
        <x:v>240156.15585253687</x:v>
      </x:c>
      <x:c r="R13657" s="268" t="n">
        <x:f>O13657-P13657-Q13657-FIXED_COST</x:f>
        <x:v>-66690.15585253687</x:v>
      </x:c>
      <x:c r="S13657" s="139" t="str">
        <x:f>IF(AND(L13657&lt;=TOTAL_BED_CAP,N13657&lt;=TEMP_WORKER_CAP),"YES","NO")</x:f>
        <x:v>NO</x:v>
      </x:c>
      <x:c r="T13657" s="139" t="n">
        <x:f>IF(S13657="YES",R13657,-1E+99)</x:f>
        <x:v>-1e+99</x:v>
      </x:c>
    </x:row>
    <x:row r="13658">
      <x:c r="A13658" s="139"/>
      <x:c r="B13658" s="139"/>
      <x:c r="C13658" s="139"/>
      <x:c r="D13658" s="139"/>
      <x:c r="E13658" s="139"/>
      <x:c r="F13658" s="139"/>
      <x:c r="G13658" s="139"/>
      <x:c r="H13658" s="139"/>
      <x:c r="I13658" s="266" t="n">
        <x:f>INT((ROW()-ROW($I$46))/((CARROT_CAP+1)*(MESCLUN_CAP+1)))</x:f>
        <x:v>20</x:v>
      </x:c>
      <x:c r="J13658" s="266" t="n">
        <x:f>MOD(INT((ROW()-ROW($I$46))/(MESCLUN_CAP+1)),CARROT_CAP+1)</x:f>
        <x:v>19</x:v>
      </x:c>
      <x:c r="K13658" s="266" t="n">
        <x:f>MOD(ROW()-ROW($I$46),MESCLUN_CAP+1)</x:f>
        <x:v>3</x:v>
      </x:c>
      <x:c r="L13658" s="266" t="n">
        <x:f>SUM(I13658:K13658)</x:f>
        <x:v>42</x:v>
      </x:c>
      <x:c r="M13658" s="267" t="n">
        <x:f>I13658*TOMATO_HOURS*WEEKS*(1+TOMATO_DIM)^I13658+J13658*CARROT_HOURS*WEEKS*(1+CARROT_DIM)^J13658+K13658*MESCLUN_HOURS*WEEKS*(1+MESCLUN_DIM)^K13658</x:f>
        <x:v>13160.856559528</x:v>
      </x:c>
      <x:c r="N13658" s="267" t="n">
        <x:f>MAX(M13658-FARMER_HOURS,0)/TEMP_HOURS_PER_WORKER</x:f>
        <x:v>8.639483721894445</x:v>
      </x:c>
      <x:c r="O13658" s="268" t="n">
        <x:f>I13658*TOMATO_PRICE+J13658*CARROT_PRICE+K13658*MESCLUN_PRICE</x:f>
        <x:v>223886</x:v>
      </x:c>
      <x:c r="P13658" s="268" t="n">
        <x:f>I13658*TOMATO_FERTILIZER+J13658*CARROT_FERTILIZER+K13658*MESCLUN_FERTILIZER</x:f>
        <x:v>28600</x:v>
      </x:c>
      <x:c r="Q13658" s="268" t="n">
        <x:f>MIN(M13658,FARMER_HOURS)*FARMER_RATE+MAX(M13658-FARMER_HOURS,0)*TEMP_RATE</x:f>
        <x:v>240987.0930473611</x:v>
      </x:c>
      <x:c r="R13658" s="268" t="n">
        <x:f>O13658-P13658-Q13658-FIXED_COST</x:f>
        <x:v>-65701.0930473611</x:v>
      </x:c>
      <x:c r="S13658" s="139" t="str">
        <x:f>IF(AND(L13658&lt;=TOTAL_BED_CAP,N13658&lt;=TEMP_WORKER_CAP),"YES","NO")</x:f>
        <x:v>NO</x:v>
      </x:c>
      <x:c r="T13658" s="139" t="n">
        <x:f>IF(S13658="YES",R13658,-1E+99)</x:f>
        <x:v>-1e+99</x:v>
      </x:c>
    </x:row>
    <x:row r="13659">
      <x:c r="A13659" s="139"/>
      <x:c r="B13659" s="139"/>
      <x:c r="C13659" s="139"/>
      <x:c r="D13659" s="139"/>
      <x:c r="E13659" s="139"/>
      <x:c r="F13659" s="139"/>
      <x:c r="G13659" s="139"/>
      <x:c r="H13659" s="139"/>
      <x:c r="I13659" s="266" t="n">
        <x:f>INT((ROW()-ROW($I$46))/((CARROT_CAP+1)*(MESCLUN_CAP+1)))</x:f>
        <x:v>20</x:v>
      </x:c>
      <x:c r="J13659" s="266" t="n">
        <x:f>MOD(INT((ROW()-ROW($I$46))/(MESCLUN_CAP+1)),CARROT_CAP+1)</x:f>
        <x:v>19</x:v>
      </x:c>
      <x:c r="K13659" s="266" t="n">
        <x:f>MOD(ROW()-ROW($I$46),MESCLUN_CAP+1)</x:f>
        <x:v>4</x:v>
      </x:c>
      <x:c r="L13659" s="266" t="n">
        <x:f>SUM(I13659:K13659)</x:f>
        <x:v>43</x:v>
      </x:c>
      <x:c r="M13659" s="267" t="n">
        <x:f>I13659*TOMATO_HOURS*WEEKS*(1+TOMATO_DIM)^I13659+J13659*CARROT_HOURS*WEEKS*(1+CARROT_DIM)^J13659+K13659*MESCLUN_HOURS*WEEKS*(1+MESCLUN_DIM)^K13659</x:f>
        <x:v>13209.900675250656</x:v>
      </x:c>
      <x:c r="N13659" s="267" t="n">
        <x:f>MAX(M13659-FARMER_HOURS,0)/TEMP_HOURS_PER_WORKER</x:f>
        <x:v>8.673542135590733</x:v>
      </x:c>
      <x:c r="O13659" s="268" t="n">
        <x:f>I13659*TOMATO_PRICE+J13659*CARROT_PRICE+K13659*MESCLUN_PRICE</x:f>
        <x:v>226586</x:v>
      </x:c>
      <x:c r="P13659" s="268" t="n">
        <x:f>I13659*TOMATO_FERTILIZER+J13659*CARROT_FERTILIZER+K13659*MESCLUN_FERTILIZER</x:f>
        <x:v>29480</x:v>
      </x:c>
      <x:c r="Q13659" s="268" t="n">
        <x:f>MIN(M13659,FARMER_HOURS)*FARMER_RATE+MAX(M13659-FARMER_HOURS,0)*TEMP_RATE</x:f>
        <x:v>241838.55338976832</x:v>
      </x:c>
      <x:c r="R13659" s="268" t="n">
        <x:f>O13659-P13659-Q13659-FIXED_COST</x:f>
        <x:v>-64732.55338976832</x:v>
      </x:c>
      <x:c r="S13659" s="139" t="str">
        <x:f>IF(AND(L13659&lt;=TOTAL_BED_CAP,N13659&lt;=TEMP_WORKER_CAP),"YES","NO")</x:f>
        <x:v>NO</x:v>
      </x:c>
      <x:c r="T13659" s="139" t="n">
        <x:f>IF(S13659="YES",R13659,-1E+99)</x:f>
        <x:v>-1e+99</x:v>
      </x:c>
    </x:row>
    <x:row r="13660">
      <x:c r="A13660" s="139"/>
      <x:c r="B13660" s="139"/>
      <x:c r="C13660" s="139"/>
      <x:c r="D13660" s="139"/>
      <x:c r="E13660" s="139"/>
      <x:c r="F13660" s="139"/>
      <x:c r="G13660" s="139"/>
      <x:c r="H13660" s="139"/>
      <x:c r="I13660" s="266" t="n">
        <x:f>INT((ROW()-ROW($I$46))/((CARROT_CAP+1)*(MESCLUN_CAP+1)))</x:f>
        <x:v>20</x:v>
      </x:c>
      <x:c r="J13660" s="266" t="n">
        <x:f>MOD(INT((ROW()-ROW($I$46))/(MESCLUN_CAP+1)),CARROT_CAP+1)</x:f>
        <x:v>19</x:v>
      </x:c>
      <x:c r="K13660" s="266" t="n">
        <x:f>MOD(ROW()-ROW($I$46),MESCLUN_CAP+1)</x:f>
        <x:v>5</x:v>
      </x:c>
      <x:c r="L13660" s="266" t="n">
        <x:f>SUM(I13660:K13660)</x:f>
        <x:v>44</x:v>
      </x:c>
      <x:c r="M13660" s="267" t="n">
        <x:f>I13660*TOMATO_HOURS*WEEKS*(1+TOMATO_DIM)^I13660+J13660*CARROT_HOURS*WEEKS*(1+CARROT_DIM)^J13660+K13660*MESCLUN_HOURS*WEEKS*(1+MESCLUN_DIM)^K13660</x:f>
        <x:v>13260.148999171859</x:v>
      </x:c>
      <x:c r="N13660" s="267" t="n">
        <x:f>MAX(M13660-FARMER_HOURS,0)/TEMP_HOURS_PER_WORKER</x:f>
        <x:v>8.708436804980458</x:v>
      </x:c>
      <x:c r="O13660" s="268" t="n">
        <x:f>I13660*TOMATO_PRICE+J13660*CARROT_PRICE+K13660*MESCLUN_PRICE</x:f>
        <x:v>229286</x:v>
      </x:c>
      <x:c r="P13660" s="268" t="n">
        <x:f>I13660*TOMATO_FERTILIZER+J13660*CARROT_FERTILIZER+K13660*MESCLUN_FERTILIZER</x:f>
        <x:v>30360</x:v>
      </x:c>
      <x:c r="Q13660" s="268" t="n">
        <x:f>MIN(M13660,FARMER_HOURS)*FARMER_RATE+MAX(M13660-FARMER_HOURS,0)*TEMP_RATE</x:f>
        <x:v>242710.92012451144</x:v>
      </x:c>
      <x:c r="R13660" s="268" t="n">
        <x:f>O13660-P13660-Q13660-FIXED_COST</x:f>
        <x:v>-63784.92012451144</x:v>
      </x:c>
      <x:c r="S13660" s="139" t="str">
        <x:f>IF(AND(L13660&lt;=TOTAL_BED_CAP,N13660&lt;=TEMP_WORKER_CAP),"YES","NO")</x:f>
        <x:v>NO</x:v>
      </x:c>
      <x:c r="T13660" s="139" t="n">
        <x:f>IF(S13660="YES",R13660,-1E+99)</x:f>
        <x:v>-1e+99</x:v>
      </x:c>
    </x:row>
    <x:row r="13661">
      <x:c r="A13661" s="139"/>
      <x:c r="B13661" s="139"/>
      <x:c r="C13661" s="139"/>
      <x:c r="D13661" s="139"/>
      <x:c r="E13661" s="139"/>
      <x:c r="F13661" s="139"/>
      <x:c r="G13661" s="139"/>
      <x:c r="H13661" s="139"/>
      <x:c r="I13661" s="266" t="n">
        <x:f>INT((ROW()-ROW($I$46))/((CARROT_CAP+1)*(MESCLUN_CAP+1)))</x:f>
        <x:v>20</x:v>
      </x:c>
      <x:c r="J13661" s="266" t="n">
        <x:f>MOD(INT((ROW()-ROW($I$46))/(MESCLUN_CAP+1)),CARROT_CAP+1)</x:f>
        <x:v>19</x:v>
      </x:c>
      <x:c r="K13661" s="266" t="n">
        <x:f>MOD(ROW()-ROW($I$46),MESCLUN_CAP+1)</x:f>
        <x:v>6</x:v>
      </x:c>
      <x:c r="L13661" s="266" t="n">
        <x:f>SUM(I13661:K13661)</x:f>
        <x:v>45</x:v>
      </x:c>
      <x:c r="M13661" s="267" t="n">
        <x:f>I13661*TOMATO_HOURS*WEEKS*(1+TOMATO_DIM)^I13661+J13661*CARROT_HOURS*WEEKS*(1+CARROT_DIM)^J13661+K13661*MESCLUN_HOURS*WEEKS*(1+MESCLUN_DIM)^K13661</x:f>
        <x:v>13311.623973353493</x:v>
      </x:c>
      <x:c r="N13661" s="267" t="n">
        <x:f>MAX(M13661-FARMER_HOURS,0)/TEMP_HOURS_PER_WORKER</x:f>
        <x:v>8.744183314828815</x:v>
      </x:c>
      <x:c r="O13661" s="268" t="n">
        <x:f>I13661*TOMATO_PRICE+J13661*CARROT_PRICE+K13661*MESCLUN_PRICE</x:f>
        <x:v>231986</x:v>
      </x:c>
      <x:c r="P13661" s="268" t="n">
        <x:f>I13661*TOMATO_FERTILIZER+J13661*CARROT_FERTILIZER+K13661*MESCLUN_FERTILIZER</x:f>
        <x:v>31240</x:v>
      </x:c>
      <x:c r="Q13661" s="268" t="n">
        <x:f>MIN(M13661,FARMER_HOURS)*FARMER_RATE+MAX(M13661-FARMER_HOURS,0)*TEMP_RATE</x:f>
        <x:v>243604.58287072036</x:v>
      </x:c>
      <x:c r="R13661" s="268" t="n">
        <x:f>O13661-P13661-Q13661-FIXED_COST</x:f>
        <x:v>-62858.58287072036</x:v>
      </x:c>
      <x:c r="S13661" s="139" t="str">
        <x:f>IF(AND(L13661&lt;=TOTAL_BED_CAP,N13661&lt;=TEMP_WORKER_CAP),"YES","NO")</x:f>
        <x:v>NO</x:v>
      </x:c>
      <x:c r="T13661" s="139" t="n">
        <x:f>IF(S13661="YES",R13661,-1E+99)</x:f>
        <x:v>-1e+99</x:v>
      </x:c>
    </x:row>
    <x:row r="13662">
      <x:c r="A13662" s="139"/>
      <x:c r="B13662" s="139"/>
      <x:c r="C13662" s="139"/>
      <x:c r="D13662" s="139"/>
      <x:c r="E13662" s="139"/>
      <x:c r="F13662" s="139"/>
      <x:c r="G13662" s="139"/>
      <x:c r="H13662" s="139"/>
      <x:c r="I13662" s="266" t="n">
        <x:f>INT((ROW()-ROW($I$46))/((CARROT_CAP+1)*(MESCLUN_CAP+1)))</x:f>
        <x:v>20</x:v>
      </x:c>
      <x:c r="J13662" s="266" t="n">
        <x:f>MOD(INT((ROW()-ROW($I$46))/(MESCLUN_CAP+1)),CARROT_CAP+1)</x:f>
        <x:v>19</x:v>
      </x:c>
      <x:c r="K13662" s="266" t="n">
        <x:f>MOD(ROW()-ROW($I$46),MESCLUN_CAP+1)</x:f>
        <x:v>7</x:v>
      </x:c>
      <x:c r="L13662" s="266" t="n">
        <x:f>SUM(I13662:K13662)</x:f>
        <x:v>46</x:v>
      </x:c>
      <x:c r="M13662" s="267" t="n">
        <x:f>I13662*TOMATO_HOURS*WEEKS*(1+TOMATO_DIM)^I13662+J13662*CARROT_HOURS*WEEKS*(1+CARROT_DIM)^J13662+K13662*MESCLUN_HOURS*WEEKS*(1+MESCLUN_DIM)^K13662</x:f>
        <x:v>13364.348412751453</x:v>
      </x:c>
      <x:c r="N13662" s="267" t="n">
        <x:f>MAX(M13662-FARMER_HOURS,0)/TEMP_HOURS_PER_WORKER</x:f>
        <x:v>8.780797508855176</x:v>
      </x:c>
      <x:c r="O13662" s="268" t="n">
        <x:f>I13662*TOMATO_PRICE+J13662*CARROT_PRICE+K13662*MESCLUN_PRICE</x:f>
        <x:v>234686</x:v>
      </x:c>
      <x:c r="P13662" s="268" t="n">
        <x:f>I13662*TOMATO_FERTILIZER+J13662*CARROT_FERTILIZER+K13662*MESCLUN_FERTILIZER</x:f>
        <x:v>32120</x:v>
      </x:c>
      <x:c r="Q13662" s="268" t="n">
        <x:f>MIN(M13662,FARMER_HOURS)*FARMER_RATE+MAX(M13662-FARMER_HOURS,0)*TEMP_RATE</x:f>
        <x:v>244519.9377213794</x:v>
      </x:c>
      <x:c r="R13662" s="268" t="n">
        <x:f>O13662-P13662-Q13662-FIXED_COST</x:f>
        <x:v>-61953.93772137939</x:v>
      </x:c>
      <x:c r="S13662" s="139" t="str">
        <x:f>IF(AND(L13662&lt;=TOTAL_BED_CAP,N13662&lt;=TEMP_WORKER_CAP),"YES","NO")</x:f>
        <x:v>NO</x:v>
      </x:c>
      <x:c r="T13662" s="139" t="n">
        <x:f>IF(S13662="YES",R13662,-1E+99)</x:f>
        <x:v>-1e+99</x:v>
      </x:c>
    </x:row>
    <x:row r="13663">
      <x:c r="A13663" s="139"/>
      <x:c r="B13663" s="139"/>
      <x:c r="C13663" s="139"/>
      <x:c r="D13663" s="139"/>
      <x:c r="E13663" s="139"/>
      <x:c r="F13663" s="139"/>
      <x:c r="G13663" s="139"/>
      <x:c r="H13663" s="139"/>
      <x:c r="I13663" s="266" t="n">
        <x:f>INT((ROW()-ROW($I$46))/((CARROT_CAP+1)*(MESCLUN_CAP+1)))</x:f>
        <x:v>20</x:v>
      </x:c>
      <x:c r="J13663" s="266" t="n">
        <x:f>MOD(INT((ROW()-ROW($I$46))/(MESCLUN_CAP+1)),CARROT_CAP+1)</x:f>
        <x:v>19</x:v>
      </x:c>
      <x:c r="K13663" s="266" t="n">
        <x:f>MOD(ROW()-ROW($I$46),MESCLUN_CAP+1)</x:f>
        <x:v>8</x:v>
      </x:c>
      <x:c r="L13663" s="266" t="n">
        <x:f>SUM(I13663:K13663)</x:f>
        <x:v>47</x:v>
      </x:c>
      <x:c r="M13663" s="267" t="n">
        <x:f>I13663*TOMATO_HOURS*WEEKS*(1+TOMATO_DIM)^I13663+J13663*CARROT_HOURS*WEEKS*(1+CARROT_DIM)^J13663+K13663*MESCLUN_HOURS*WEEKS*(1+MESCLUN_DIM)^K13663</x:f>
        <x:v>13418.345511031433</x:v>
      </x:c>
      <x:c r="N13663" s="267" t="n">
        <x:f>MAX(M13663-FARMER_HOURS,0)/TEMP_HOURS_PER_WORKER</x:f>
        <x:v>8.81829549377183</x:v>
      </x:c>
      <x:c r="O13663" s="268" t="n">
        <x:f>I13663*TOMATO_PRICE+J13663*CARROT_PRICE+K13663*MESCLUN_PRICE</x:f>
        <x:v>237386</x:v>
      </x:c>
      <x:c r="P13663" s="268" t="n">
        <x:f>I13663*TOMATO_FERTILIZER+J13663*CARROT_FERTILIZER+K13663*MESCLUN_FERTILIZER</x:f>
        <x:v>33000</x:v>
      </x:c>
      <x:c r="Q13663" s="268" t="n">
        <x:f>MIN(M13663,FARMER_HOURS)*FARMER_RATE+MAX(M13663-FARMER_HOURS,0)*TEMP_RATE</x:f>
        <x:v>245457.3873442957</x:v>
      </x:c>
      <x:c r="R13663" s="268" t="n">
        <x:f>O13663-P13663-Q13663-FIXED_COST</x:f>
        <x:v>-61071.38734429571</x:v>
      </x:c>
      <x:c r="S13663" s="139" t="str">
        <x:f>IF(AND(L13663&lt;=TOTAL_BED_CAP,N13663&lt;=TEMP_WORKER_CAP),"YES","NO")</x:f>
        <x:v>NO</x:v>
      </x:c>
      <x:c r="T13663" s="139" t="n">
        <x:f>IF(S13663="YES",R13663,-1E+99)</x:f>
        <x:v>-1e+99</x:v>
      </x:c>
    </x:row>
    <x:row r="13664">
      <x:c r="A13664" s="139"/>
      <x:c r="B13664" s="139"/>
      <x:c r="C13664" s="139"/>
      <x:c r="D13664" s="139"/>
      <x:c r="E13664" s="139"/>
      <x:c r="F13664" s="139"/>
      <x:c r="G13664" s="139"/>
      <x:c r="H13664" s="139"/>
      <x:c r="I13664" s="266" t="n">
        <x:f>INT((ROW()-ROW($I$46))/((CARROT_CAP+1)*(MESCLUN_CAP+1)))</x:f>
        <x:v>20</x:v>
      </x:c>
      <x:c r="J13664" s="266" t="n">
        <x:f>MOD(INT((ROW()-ROW($I$46))/(MESCLUN_CAP+1)),CARROT_CAP+1)</x:f>
        <x:v>19</x:v>
      </x:c>
      <x:c r="K13664" s="266" t="n">
        <x:f>MOD(ROW()-ROW($I$46),MESCLUN_CAP+1)</x:f>
        <x:v>9</x:v>
      </x:c>
      <x:c r="L13664" s="266" t="n">
        <x:f>SUM(I13664:K13664)</x:f>
        <x:v>48</x:v>
      </x:c>
      <x:c r="M13664" s="267" t="n">
        <x:f>I13664*TOMATO_HOURS*WEEKS*(1+TOMATO_DIM)^I13664+J13664*CARROT_HOURS*WEEKS*(1+CARROT_DIM)^J13664+K13664*MESCLUN_HOURS*WEEKS*(1+MESCLUN_DIM)^K13664</x:f>
        <x:v>13473.638846471827</x:v>
      </x:c>
      <x:c r="N13664" s="267" t="n">
        <x:f>MAX(M13664-FARMER_HOURS,0)/TEMP_HOURS_PER_WORKER</x:f>
        <x:v>8.856693643383213</x:v>
      </x:c>
      <x:c r="O13664" s="268" t="n">
        <x:f>I13664*TOMATO_PRICE+J13664*CARROT_PRICE+K13664*MESCLUN_PRICE</x:f>
        <x:v>240086</x:v>
      </x:c>
      <x:c r="P13664" s="268" t="n">
        <x:f>I13664*TOMATO_FERTILIZER+J13664*CARROT_FERTILIZER+K13664*MESCLUN_FERTILIZER</x:f>
        <x:v>33880</x:v>
      </x:c>
      <x:c r="Q13664" s="268" t="n">
        <x:f>MIN(M13664,FARMER_HOURS)*FARMER_RATE+MAX(M13664-FARMER_HOURS,0)*TEMP_RATE</x:f>
        <x:v>246417.34108458034</x:v>
      </x:c>
      <x:c r="R13664" s="268" t="n">
        <x:f>O13664-P13664-Q13664-FIXED_COST</x:f>
        <x:v>-60211.341084580345</x:v>
      </x:c>
      <x:c r="S13664" s="139" t="str">
        <x:f>IF(AND(L13664&lt;=TOTAL_BED_CAP,N13664&lt;=TEMP_WORKER_CAP),"YES","NO")</x:f>
        <x:v>NO</x:v>
      </x:c>
      <x:c r="T13664" s="139" t="n">
        <x:f>IF(S13664="YES",R13664,-1E+99)</x:f>
        <x:v>-1e+99</x:v>
      </x:c>
    </x:row>
    <x:row r="13665">
      <x:c r="A13665" s="139"/>
      <x:c r="B13665" s="139"/>
      <x:c r="C13665" s="139"/>
      <x:c r="D13665" s="139"/>
      <x:c r="E13665" s="139"/>
      <x:c r="F13665" s="139"/>
      <x:c r="G13665" s="139"/>
      <x:c r="H13665" s="139"/>
      <x:c r="I13665" s="266" t="n">
        <x:f>INT((ROW()-ROW($I$46))/((CARROT_CAP+1)*(MESCLUN_CAP+1)))</x:f>
        <x:v>20</x:v>
      </x:c>
      <x:c r="J13665" s="266" t="n">
        <x:f>MOD(INT((ROW()-ROW($I$46))/(MESCLUN_CAP+1)),CARROT_CAP+1)</x:f>
        <x:v>19</x:v>
      </x:c>
      <x:c r="K13665" s="266" t="n">
        <x:f>MOD(ROW()-ROW($I$46),MESCLUN_CAP+1)</x:f>
        <x:v>10</x:v>
      </x:c>
      <x:c r="L13665" s="266" t="n">
        <x:f>SUM(I13665:K13665)</x:f>
        <x:v>49</x:v>
      </x:c>
      <x:c r="M13665" s="267" t="n">
        <x:f>I13665*TOMATO_HOURS*WEEKS*(1+TOMATO_DIM)^I13665+J13665*CARROT_HOURS*WEEKS*(1+CARROT_DIM)^J13665+K13665*MESCLUN_HOURS*WEEKS*(1+MESCLUN_DIM)^K13665</x:f>
        <x:v>13530.252387955039</x:v>
      </x:c>
      <x:c r="N13665" s="267" t="n">
        <x:f>MAX(M13665-FARMER_HOURS,0)/TEMP_HOURS_PER_WORKER</x:f>
        <x:v>8.896008602746555</x:v>
      </x:c>
      <x:c r="O13665" s="268" t="n">
        <x:f>I13665*TOMATO_PRICE+J13665*CARROT_PRICE+K13665*MESCLUN_PRICE</x:f>
        <x:v>242786</x:v>
      </x:c>
      <x:c r="P13665" s="268" t="n">
        <x:f>I13665*TOMATO_FERTILIZER+J13665*CARROT_FERTILIZER+K13665*MESCLUN_FERTILIZER</x:f>
        <x:v>34760</x:v>
      </x:c>
      <x:c r="Q13665" s="268" t="n">
        <x:f>MIN(M13665,FARMER_HOURS)*FARMER_RATE+MAX(M13665-FARMER_HOURS,0)*TEMP_RATE</x:f>
        <x:v>247400.21506866388</x:v>
      </x:c>
      <x:c r="R13665" s="268" t="n">
        <x:f>O13665-P13665-Q13665-FIXED_COST</x:f>
        <x:v>-59374.21506866388</x:v>
      </x:c>
      <x:c r="S13665" s="139" t="str">
        <x:f>IF(AND(L13665&lt;=TOTAL_BED_CAP,N13665&lt;=TEMP_WORKER_CAP),"YES","NO")</x:f>
        <x:v>NO</x:v>
      </x:c>
      <x:c r="T13665" s="139" t="n">
        <x:f>IF(S13665="YES",R13665,-1E+99)</x:f>
        <x:v>-1e+99</x:v>
      </x:c>
    </x:row>
    <x:row r="13666">
      <x:c r="A13666" s="139"/>
      <x:c r="B13666" s="139"/>
      <x:c r="C13666" s="139"/>
      <x:c r="D13666" s="139"/>
      <x:c r="E13666" s="139"/>
      <x:c r="F13666" s="139"/>
      <x:c r="G13666" s="139"/>
      <x:c r="H13666" s="139"/>
      <x:c r="I13666" s="266" t="n">
        <x:f>INT((ROW()-ROW($I$46))/((CARROT_CAP+1)*(MESCLUN_CAP+1)))</x:f>
        <x:v>20</x:v>
      </x:c>
      <x:c r="J13666" s="266" t="n">
        <x:f>MOD(INT((ROW()-ROW($I$46))/(MESCLUN_CAP+1)),CARROT_CAP+1)</x:f>
        <x:v>19</x:v>
      </x:c>
      <x:c r="K13666" s="266" t="n">
        <x:f>MOD(ROW()-ROW($I$46),MESCLUN_CAP+1)</x:f>
        <x:v>11</x:v>
      </x:c>
      <x:c r="L13666" s="266" t="n">
        <x:f>SUM(I13666:K13666)</x:f>
        <x:v>50</x:v>
      </x:c>
      <x:c r="M13666" s="267" t="n">
        <x:f>I13666*TOMATO_HOURS*WEEKS*(1+TOMATO_DIM)^I13666+J13666*CARROT_HOURS*WEEKS*(1+CARROT_DIM)^J13666+K13666*MESCLUN_HOURS*WEEKS*(1+MESCLUN_DIM)^K13666</x:f>
        <x:v>13588.21050104848</x:v>
      </x:c>
      <x:c r="N13666" s="267" t="n">
        <x:f>MAX(M13666-FARMER_HOURS,0)/TEMP_HOURS_PER_WORKER</x:f>
        <x:v>8.936257292394778</x:v>
      </x:c>
      <x:c r="O13666" s="268" t="n">
        <x:f>I13666*TOMATO_PRICE+J13666*CARROT_PRICE+K13666*MESCLUN_PRICE</x:f>
        <x:v>245486</x:v>
      </x:c>
      <x:c r="P13666" s="268" t="n">
        <x:f>I13666*TOMATO_FERTILIZER+J13666*CARROT_FERTILIZER+K13666*MESCLUN_FERTILIZER</x:f>
        <x:v>35640</x:v>
      </x:c>
      <x:c r="Q13666" s="268" t="n">
        <x:f>MIN(M13666,FARMER_HOURS)*FARMER_RATE+MAX(M13666-FARMER_HOURS,0)*TEMP_RATE</x:f>
        <x:v>248406.43230986941</x:v>
      </x:c>
      <x:c r="R13666" s="268" t="n">
        <x:f>O13666-P13666-Q13666-FIXED_COST</x:f>
        <x:v>-58560.432309869415</x:v>
      </x:c>
      <x:c r="S13666" s="139" t="str">
        <x:f>IF(AND(L13666&lt;=TOTAL_BED_CAP,N13666&lt;=TEMP_WORKER_CAP),"YES","NO")</x:f>
        <x:v>NO</x:v>
      </x:c>
      <x:c r="T13666" s="139" t="n">
        <x:f>IF(S13666="YES",R13666,-1E+99)</x:f>
        <x:v>-1e+99</x:v>
      </x:c>
    </x:row>
    <x:row r="13667">
      <x:c r="A13667" s="139"/>
      <x:c r="B13667" s="139"/>
      <x:c r="C13667" s="139"/>
      <x:c r="D13667" s="139"/>
      <x:c r="E13667" s="139"/>
      <x:c r="F13667" s="139"/>
      <x:c r="G13667" s="139"/>
      <x:c r="H13667" s="139"/>
      <x:c r="I13667" s="266" t="n">
        <x:f>INT((ROW()-ROW($I$46))/((CARROT_CAP+1)*(MESCLUN_CAP+1)))</x:f>
        <x:v>20</x:v>
      </x:c>
      <x:c r="J13667" s="266" t="n">
        <x:f>MOD(INT((ROW()-ROW($I$46))/(MESCLUN_CAP+1)),CARROT_CAP+1)</x:f>
        <x:v>19</x:v>
      </x:c>
      <x:c r="K13667" s="266" t="n">
        <x:f>MOD(ROW()-ROW($I$46),MESCLUN_CAP+1)</x:f>
        <x:v>12</x:v>
      </x:c>
      <x:c r="L13667" s="266" t="n">
        <x:f>SUM(I13667:K13667)</x:f>
        <x:v>51</x:v>
      </x:c>
      <x:c r="M13667" s="267" t="n">
        <x:f>I13667*TOMATO_HOURS*WEEKS*(1+TOMATO_DIM)^I13667+J13667*CARROT_HOURS*WEEKS*(1+CARROT_DIM)^J13667+K13667*MESCLUN_HOURS*WEEKS*(1+MESCLUN_DIM)^K13667</x:f>
        <x:v>13647.537954176543</x:v>
      </x:c>
      <x:c r="N13667" s="267" t="n">
        <x:f>MAX(M13667-FARMER_HOURS,0)/TEMP_HOURS_PER_WORKER</x:f>
        <x:v>8.9774569126226</x:v>
      </x:c>
      <x:c r="O13667" s="268" t="n">
        <x:f>I13667*TOMATO_PRICE+J13667*CARROT_PRICE+K13667*MESCLUN_PRICE</x:f>
        <x:v>248186</x:v>
      </x:c>
      <x:c r="P13667" s="268" t="n">
        <x:f>I13667*TOMATO_FERTILIZER+J13667*CARROT_FERTILIZER+K13667*MESCLUN_FERTILIZER</x:f>
        <x:v>36520</x:v>
      </x:c>
      <x:c r="Q13667" s="268" t="n">
        <x:f>MIN(M13667,FARMER_HOURS)*FARMER_RATE+MAX(M13667-FARMER_HOURS,0)*TEMP_RATE</x:f>
        <x:v>249436.422815565</x:v>
      </x:c>
      <x:c r="R13667" s="268" t="n">
        <x:f>O13667-P13667-Q13667-FIXED_COST</x:f>
        <x:v>-57770.42281556499</x:v>
      </x:c>
      <x:c r="S13667" s="139" t="str">
        <x:f>IF(AND(L13667&lt;=TOTAL_BED_CAP,N13667&lt;=TEMP_WORKER_CAP),"YES","NO")</x:f>
        <x:v>NO</x:v>
      </x:c>
      <x:c r="T13667" s="139" t="n">
        <x:f>IF(S13667="YES",R13667,-1E+99)</x:f>
        <x:v>-1e+99</x:v>
      </x:c>
    </x:row>
    <x:row r="13668">
      <x:c r="A13668" s="139"/>
      <x:c r="B13668" s="139"/>
      <x:c r="C13668" s="139"/>
      <x:c r="D13668" s="139"/>
      <x:c r="E13668" s="139"/>
      <x:c r="F13668" s="139"/>
      <x:c r="G13668" s="139"/>
      <x:c r="H13668" s="139"/>
      <x:c r="I13668" s="266" t="n">
        <x:f>INT((ROW()-ROW($I$46))/((CARROT_CAP+1)*(MESCLUN_CAP+1)))</x:f>
        <x:v>20</x:v>
      </x:c>
      <x:c r="J13668" s="266" t="n">
        <x:f>MOD(INT((ROW()-ROW($I$46))/(MESCLUN_CAP+1)),CARROT_CAP+1)</x:f>
        <x:v>19</x:v>
      </x:c>
      <x:c r="K13668" s="266" t="n">
        <x:f>MOD(ROW()-ROW($I$46),MESCLUN_CAP+1)</x:f>
        <x:v>13</x:v>
      </x:c>
      <x:c r="L13668" s="266" t="n">
        <x:f>SUM(I13668:K13668)</x:f>
        <x:v>52</x:v>
      </x:c>
      <x:c r="M13668" s="267" t="n">
        <x:f>I13668*TOMATO_HOURS*WEEKS*(1+TOMATO_DIM)^I13668+J13668*CARROT_HOURS*WEEKS*(1+CARROT_DIM)^J13668+K13668*MESCLUN_HOURS*WEEKS*(1+MESCLUN_DIM)^K13668</x:f>
        <x:v>13708.259924884927</x:v>
      </x:c>
      <x:c r="N13668" s="267" t="n">
        <x:f>MAX(M13668-FARMER_HOURS,0)/TEMP_HOURS_PER_WORKER</x:f>
        <x:v>9.019624947836755</x:v>
      </x:c>
      <x:c r="O13668" s="268" t="n">
        <x:f>I13668*TOMATO_PRICE+J13668*CARROT_PRICE+K13668*MESCLUN_PRICE</x:f>
        <x:v>250886</x:v>
      </x:c>
      <x:c r="P13668" s="268" t="n">
        <x:f>I13668*TOMATO_FERTILIZER+J13668*CARROT_FERTILIZER+K13668*MESCLUN_FERTILIZER</x:f>
        <x:v>37400</x:v>
      </x:c>
      <x:c r="Q13668" s="268" t="n">
        <x:f>MIN(M13668,FARMER_HOURS)*FARMER_RATE+MAX(M13668-FARMER_HOURS,0)*TEMP_RATE</x:f>
        <x:v>250490.62369591888</x:v>
      </x:c>
      <x:c r="R13668" s="268" t="n">
        <x:f>O13668-P13668-Q13668-FIXED_COST</x:f>
        <x:v>-57004.62369591888</x:v>
      </x:c>
      <x:c r="S13668" s="139" t="str">
        <x:f>IF(AND(L13668&lt;=TOTAL_BED_CAP,N13668&lt;=TEMP_WORKER_CAP),"YES","NO")</x:f>
        <x:v>NO</x:v>
      </x:c>
      <x:c r="T13668" s="139" t="n">
        <x:f>IF(S13668="YES",R13668,-1E+99)</x:f>
        <x:v>-1e+99</x:v>
      </x:c>
    </x:row>
    <x:row r="13669">
      <x:c r="A13669" s="139"/>
      <x:c r="B13669" s="139"/>
      <x:c r="C13669" s="139"/>
      <x:c r="D13669" s="139"/>
      <x:c r="E13669" s="139"/>
      <x:c r="F13669" s="139"/>
      <x:c r="G13669" s="139"/>
      <x:c r="H13669" s="139"/>
      <x:c r="I13669" s="266" t="n">
        <x:f>INT((ROW()-ROW($I$46))/((CARROT_CAP+1)*(MESCLUN_CAP+1)))</x:f>
        <x:v>20</x:v>
      </x:c>
      <x:c r="J13669" s="266" t="n">
        <x:f>MOD(INT((ROW()-ROW($I$46))/(MESCLUN_CAP+1)),CARROT_CAP+1)</x:f>
        <x:v>19</x:v>
      </x:c>
      <x:c r="K13669" s="266" t="n">
        <x:f>MOD(ROW()-ROW($I$46),MESCLUN_CAP+1)</x:f>
        <x:v>14</x:v>
      </x:c>
      <x:c r="L13669" s="266" t="n">
        <x:f>SUM(I13669:K13669)</x:f>
        <x:v>53</x:v>
      </x:c>
      <x:c r="M13669" s="267" t="n">
        <x:f>I13669*TOMATO_HOURS*WEEKS*(1+TOMATO_DIM)^I13669+J13669*CARROT_HOURS*WEEKS*(1+CARROT_DIM)^J13669+K13669*MESCLUN_HOURS*WEEKS*(1+MESCLUN_DIM)^K13669</x:f>
        <x:v>13770.402006198588</x:v>
      </x:c>
      <x:c r="N13669" s="267" t="n">
        <x:f>MAX(M13669-FARMER_HOURS,0)/TEMP_HOURS_PER_WORKER</x:f>
        <x:v>9.062779170971242</x:v>
      </x:c>
      <x:c r="O13669" s="268" t="n">
        <x:f>I13669*TOMATO_PRICE+J13669*CARROT_PRICE+K13669*MESCLUN_PRICE</x:f>
        <x:v>253586</x:v>
      </x:c>
      <x:c r="P13669" s="268" t="n">
        <x:f>I13669*TOMATO_FERTILIZER+J13669*CARROT_FERTILIZER+K13669*MESCLUN_FERTILIZER</x:f>
        <x:v>38280</x:v>
      </x:c>
      <x:c r="Q13669" s="268" t="n">
        <x:f>MIN(M13669,FARMER_HOURS)*FARMER_RATE+MAX(M13669-FARMER_HOURS,0)*TEMP_RATE</x:f>
        <x:v>251569.47927428104</x:v>
      </x:c>
      <x:c r="R13669" s="268" t="n">
        <x:f>O13669-P13669-Q13669-FIXED_COST</x:f>
        <x:v>-56263.47927428104</x:v>
      </x:c>
      <x:c r="S13669" s="139" t="str">
        <x:f>IF(AND(L13669&lt;=TOTAL_BED_CAP,N13669&lt;=TEMP_WORKER_CAP),"YES","NO")</x:f>
        <x:v>NO</x:v>
      </x:c>
      <x:c r="T13669" s="139" t="n">
        <x:f>IF(S13669="YES",R13669,-1E+99)</x:f>
        <x:v>-1e+99</x:v>
      </x:c>
    </x:row>
    <x:row r="13670">
      <x:c r="A13670" s="139"/>
      <x:c r="B13670" s="139"/>
      <x:c r="C13670" s="139"/>
      <x:c r="D13670" s="139"/>
      <x:c r="E13670" s="139"/>
      <x:c r="F13670" s="139"/>
      <x:c r="G13670" s="139"/>
      <x:c r="H13670" s="139"/>
      <x:c r="I13670" s="266" t="n">
        <x:f>INT((ROW()-ROW($I$46))/((CARROT_CAP+1)*(MESCLUN_CAP+1)))</x:f>
        <x:v>20</x:v>
      </x:c>
      <x:c r="J13670" s="266" t="n">
        <x:f>MOD(INT((ROW()-ROW($I$46))/(MESCLUN_CAP+1)),CARROT_CAP+1)</x:f>
        <x:v>19</x:v>
      </x:c>
      <x:c r="K13670" s="266" t="n">
        <x:f>MOD(ROW()-ROW($I$46),MESCLUN_CAP+1)</x:f>
        <x:v>15</x:v>
      </x:c>
      <x:c r="L13670" s="266" t="n">
        <x:f>SUM(I13670:K13670)</x:f>
        <x:v>54</x:v>
      </x:c>
      <x:c r="M13670" s="267" t="n">
        <x:f>I13670*TOMATO_HOURS*WEEKS*(1+TOMATO_DIM)^I13670+J13670*CARROT_HOURS*WEEKS*(1+CARROT_DIM)^J13670+K13670*MESCLUN_HOURS*WEEKS*(1+MESCLUN_DIM)^K13670</x:f>
        <x:v>13833.990213074736</x:v>
      </x:c>
      <x:c r="N13670" s="267" t="n">
        <x:f>MAX(M13670-FARMER_HOURS,0)/TEMP_HOURS_PER_WORKER</x:f>
        <x:v>9.106937647968566</x:v>
      </x:c>
      <x:c r="O13670" s="268" t="n">
        <x:f>I13670*TOMATO_PRICE+J13670*CARROT_PRICE+K13670*MESCLUN_PRICE</x:f>
        <x:v>256286</x:v>
      </x:c>
      <x:c r="P13670" s="268" t="n">
        <x:f>I13670*TOMATO_FERTILIZER+J13670*CARROT_FERTILIZER+K13670*MESCLUN_FERTILIZER</x:f>
        <x:v>39160</x:v>
      </x:c>
      <x:c r="Q13670" s="268" t="n">
        <x:f>MIN(M13670,FARMER_HOURS)*FARMER_RATE+MAX(M13670-FARMER_HOURS,0)*TEMP_RATE</x:f>
        <x:v>252673.44119921417</x:v>
      </x:c>
      <x:c r="R13670" s="268" t="n">
        <x:f>O13670-P13670-Q13670-FIXED_COST</x:f>
        <x:v>-55547.44119921417</x:v>
      </x:c>
      <x:c r="S13670" s="139" t="str">
        <x:f>IF(AND(L13670&lt;=TOTAL_BED_CAP,N13670&lt;=TEMP_WORKER_CAP),"YES","NO")</x:f>
        <x:v>NO</x:v>
      </x:c>
      <x:c r="T13670" s="139" t="n">
        <x:f>IF(S13670="YES",R13670,-1E+99)</x:f>
        <x:v>-1e+99</x:v>
      </x:c>
    </x:row>
    <x:row r="13671">
      <x:c r="A13671" s="139"/>
      <x:c r="B13671" s="139"/>
      <x:c r="C13671" s="139"/>
      <x:c r="D13671" s="139"/>
      <x:c r="E13671" s="139"/>
      <x:c r="F13671" s="139"/>
      <x:c r="G13671" s="139"/>
      <x:c r="H13671" s="139"/>
      <x:c r="I13671" s="266" t="n">
        <x:f>INT((ROW()-ROW($I$46))/((CARROT_CAP+1)*(MESCLUN_CAP+1)))</x:f>
        <x:v>20</x:v>
      </x:c>
      <x:c r="J13671" s="266" t="n">
        <x:f>MOD(INT((ROW()-ROW($I$46))/(MESCLUN_CAP+1)),CARROT_CAP+1)</x:f>
        <x:v>19</x:v>
      </x:c>
      <x:c r="K13671" s="266" t="n">
        <x:f>MOD(ROW()-ROW($I$46),MESCLUN_CAP+1)</x:f>
        <x:v>16</x:v>
      </x:c>
      <x:c r="L13671" s="266" t="n">
        <x:f>SUM(I13671:K13671)</x:f>
        <x:v>55</x:v>
      </x:c>
      <x:c r="M13671" s="267" t="n">
        <x:f>I13671*TOMATO_HOURS*WEEKS*(1+TOMATO_DIM)^I13671+J13671*CARROT_HOURS*WEEKS*(1+CARROT_DIM)^J13671+K13671*MESCLUN_HOURS*WEEKS*(1+MESCLUN_DIM)^K13671</x:f>
        <x:v>13899.050988952224</x:v>
      </x:c>
      <x:c r="N13671" s="267" t="n">
        <x:f>MAX(M13671-FARMER_HOURS,0)/TEMP_HOURS_PER_WORKER</x:f>
        <x:v>9.152118742327932</x:v>
      </x:c>
      <x:c r="O13671" s="268" t="n">
        <x:f>I13671*TOMATO_PRICE+J13671*CARROT_PRICE+K13671*MESCLUN_PRICE</x:f>
        <x:v>258986</x:v>
      </x:c>
      <x:c r="P13671" s="268" t="n">
        <x:f>I13671*TOMATO_FERTILIZER+J13671*CARROT_FERTILIZER+K13671*MESCLUN_FERTILIZER</x:f>
        <x:v>40040</x:v>
      </x:c>
      <x:c r="Q13671" s="268" t="n">
        <x:f>MIN(M13671,FARMER_HOURS)*FARMER_RATE+MAX(M13671-FARMER_HOURS,0)*TEMP_RATE</x:f>
        <x:v>253802.96855819834</x:v>
      </x:c>
      <x:c r="R13671" s="268" t="n">
        <x:f>O13671-P13671-Q13671-FIXED_COST</x:f>
        <x:v>-54856.968558198336</x:v>
      </x:c>
      <x:c r="S13671" s="139" t="str">
        <x:f>IF(AND(L13671&lt;=TOTAL_BED_CAP,N13671&lt;=TEMP_WORKER_CAP),"YES","NO")</x:f>
        <x:v>NO</x:v>
      </x:c>
      <x:c r="T13671" s="139" t="n">
        <x:f>IF(S13671="YES",R13671,-1E+99)</x:f>
        <x:v>-1e+99</x:v>
      </x:c>
    </x:row>
    <x:row r="13672">
      <x:c r="A13672" s="139"/>
      <x:c r="B13672" s="139"/>
      <x:c r="C13672" s="139"/>
      <x:c r="D13672" s="139"/>
      <x:c r="E13672" s="139"/>
      <x:c r="F13672" s="139"/>
      <x:c r="G13672" s="139"/>
      <x:c r="H13672" s="139"/>
      <x:c r="I13672" s="266" t="n">
        <x:f>INT((ROW()-ROW($I$46))/((CARROT_CAP+1)*(MESCLUN_CAP+1)))</x:f>
        <x:v>20</x:v>
      </x:c>
      <x:c r="J13672" s="266" t="n">
        <x:f>MOD(INT((ROW()-ROW($I$46))/(MESCLUN_CAP+1)),CARROT_CAP+1)</x:f>
        <x:v>19</x:v>
      </x:c>
      <x:c r="K13672" s="266" t="n">
        <x:f>MOD(ROW()-ROW($I$46),MESCLUN_CAP+1)</x:f>
        <x:v>17</x:v>
      </x:c>
      <x:c r="L13672" s="266" t="n">
        <x:f>SUM(I13672:K13672)</x:f>
        <x:v>56</x:v>
      </x:c>
      <x:c r="M13672" s="267" t="n">
        <x:f>I13672*TOMATO_HOURS*WEEKS*(1+TOMATO_DIM)^I13672+J13672*CARROT_HOURS*WEEKS*(1+CARROT_DIM)^J13672+K13672*MESCLUN_HOURS*WEEKS*(1+MESCLUN_DIM)^K13672</x:f>
        <x:v>13965.611212398764</x:v>
      </x:c>
      <x:c r="N13672" s="267" t="n">
        <x:f>MAX(M13672-FARMER_HOURS,0)/TEMP_HOURS_PER_WORKER</x:f>
        <x:v>9.198341119721364</x:v>
      </x:c>
      <x:c r="O13672" s="268" t="n">
        <x:f>I13672*TOMATO_PRICE+J13672*CARROT_PRICE+K13672*MESCLUN_PRICE</x:f>
        <x:v>261686</x:v>
      </x:c>
      <x:c r="P13672" s="268" t="n">
        <x:f>I13672*TOMATO_FERTILIZER+J13672*CARROT_FERTILIZER+K13672*MESCLUN_FERTILIZER</x:f>
        <x:v>40920</x:v>
      </x:c>
      <x:c r="Q13672" s="268" t="n">
        <x:f>MIN(M13672,FARMER_HOURS)*FARMER_RATE+MAX(M13672-FARMER_HOURS,0)*TEMP_RATE</x:f>
        <x:v>254958.5279930341</x:v>
      </x:c>
      <x:c r="R13672" s="268" t="n">
        <x:f>O13672-P13672-Q13672-FIXED_COST</x:f>
        <x:v>-54192.527993034106</x:v>
      </x:c>
      <x:c r="S13672" s="139" t="str">
        <x:f>IF(AND(L13672&lt;=TOTAL_BED_CAP,N13672&lt;=TEMP_WORKER_CAP),"YES","NO")</x:f>
        <x:v>NO</x:v>
      </x:c>
      <x:c r="T13672" s="139" t="n">
        <x:f>IF(S13672="YES",R13672,-1E+99)</x:f>
        <x:v>-1e+99</x:v>
      </x:c>
    </x:row>
    <x:row r="13673">
      <x:c r="A13673" s="139"/>
      <x:c r="B13673" s="139"/>
      <x:c r="C13673" s="139"/>
      <x:c r="D13673" s="139"/>
      <x:c r="E13673" s="139"/>
      <x:c r="F13673" s="139"/>
      <x:c r="G13673" s="139"/>
      <x:c r="H13673" s="139"/>
      <x:c r="I13673" s="266" t="n">
        <x:f>INT((ROW()-ROW($I$46))/((CARROT_CAP+1)*(MESCLUN_CAP+1)))</x:f>
        <x:v>20</x:v>
      </x:c>
      <x:c r="J13673" s="266" t="n">
        <x:f>MOD(INT((ROW()-ROW($I$46))/(MESCLUN_CAP+1)),CARROT_CAP+1)</x:f>
        <x:v>19</x:v>
      </x:c>
      <x:c r="K13673" s="266" t="n">
        <x:f>MOD(ROW()-ROW($I$46),MESCLUN_CAP+1)</x:f>
        <x:v>18</x:v>
      </x:c>
      <x:c r="L13673" s="266" t="n">
        <x:f>SUM(I13673:K13673)</x:f>
        <x:v>57</x:v>
      </x:c>
      <x:c r="M13673" s="267" t="n">
        <x:f>I13673*TOMATO_HOURS*WEEKS*(1+TOMATO_DIM)^I13673+J13673*CARROT_HOURS*WEEKS*(1+CARROT_DIM)^J13673+K13673*MESCLUN_HOURS*WEEKS*(1+MESCLUN_DIM)^K13673</x:f>
        <x:v>14033.698203857351</x:v>
      </x:c>
      <x:c r="N13673" s="267" t="n">
        <x:f>MAX(M13673-FARMER_HOURS,0)/TEMP_HOURS_PER_WORKER</x:f>
        <x:v>9.245623752678716</x:v>
      </x:c>
      <x:c r="O13673" s="268" t="n">
        <x:f>I13673*TOMATO_PRICE+J13673*CARROT_PRICE+K13673*MESCLUN_PRICE</x:f>
        <x:v>264386</x:v>
      </x:c>
      <x:c r="P13673" s="268" t="n">
        <x:f>I13673*TOMATO_FERTILIZER+J13673*CARROT_FERTILIZER+K13673*MESCLUN_FERTILIZER</x:f>
        <x:v>41800</x:v>
      </x:c>
      <x:c r="Q13673" s="268" t="n">
        <x:f>MIN(M13673,FARMER_HOURS)*FARMER_RATE+MAX(M13673-FARMER_HOURS,0)*TEMP_RATE</x:f>
        <x:v>256140.5938169679</x:v>
      </x:c>
      <x:c r="R13673" s="268" t="n">
        <x:f>O13673-P13673-Q13673-FIXED_COST</x:f>
        <x:v>-53554.593816967914</x:v>
      </x:c>
      <x:c r="S13673" s="139" t="str">
        <x:f>IF(AND(L13673&lt;=TOTAL_BED_CAP,N13673&lt;=TEMP_WORKER_CAP),"YES","NO")</x:f>
        <x:v>NO</x:v>
      </x:c>
      <x:c r="T13673" s="139" t="n">
        <x:f>IF(S13673="YES",R13673,-1E+99)</x:f>
        <x:v>-1e+99</x:v>
      </x:c>
    </x:row>
    <x:row r="13674">
      <x:c r="A13674" s="139"/>
      <x:c r="B13674" s="139"/>
      <x:c r="C13674" s="139"/>
      <x:c r="D13674" s="139"/>
      <x:c r="E13674" s="139"/>
      <x:c r="F13674" s="139"/>
      <x:c r="G13674" s="139"/>
      <x:c r="H13674" s="139"/>
      <x:c r="I13674" s="266" t="n">
        <x:f>INT((ROW()-ROW($I$46))/((CARROT_CAP+1)*(MESCLUN_CAP+1)))</x:f>
        <x:v>20</x:v>
      </x:c>
      <x:c r="J13674" s="266" t="n">
        <x:f>MOD(INT((ROW()-ROW($I$46))/(MESCLUN_CAP+1)),CARROT_CAP+1)</x:f>
        <x:v>19</x:v>
      </x:c>
      <x:c r="K13674" s="266" t="n">
        <x:f>MOD(ROW()-ROW($I$46),MESCLUN_CAP+1)</x:f>
        <x:v>19</x:v>
      </x:c>
      <x:c r="L13674" s="266" t="n">
        <x:f>SUM(I13674:K13674)</x:f>
        <x:v>58</x:v>
      </x:c>
      <x:c r="M13674" s="267" t="n">
        <x:f>I13674*TOMATO_HOURS*WEEKS*(1+TOMATO_DIM)^I13674+J13674*CARROT_HOURS*WEEKS*(1+CARROT_DIM)^J13674+K13674*MESCLUN_HOURS*WEEKS*(1+MESCLUN_DIM)^K13674</x:f>
        <x:v>14103.339732493374</x:v>
      </x:c>
      <x:c r="N13674" s="267" t="n">
        <x:f>MAX(M13674-FARMER_HOURS,0)/TEMP_HOURS_PER_WORKER</x:f>
        <x:v>9.293985925342621</x:v>
      </x:c>
      <x:c r="O13674" s="268" t="n">
        <x:f>I13674*TOMATO_PRICE+J13674*CARROT_PRICE+K13674*MESCLUN_PRICE</x:f>
        <x:v>267086</x:v>
      </x:c>
      <x:c r="P13674" s="268" t="n">
        <x:f>I13674*TOMATO_FERTILIZER+J13674*CARROT_FERTILIZER+K13674*MESCLUN_FERTILIZER</x:f>
        <x:v>42680</x:v>
      </x:c>
      <x:c r="Q13674" s="268" t="n">
        <x:f>MIN(M13674,FARMER_HOURS)*FARMER_RATE+MAX(M13674-FARMER_HOURS,0)*TEMP_RATE</x:f>
        <x:v>257349.64813356553</x:v>
      </x:c>
      <x:c r="R13674" s="268" t="n">
        <x:f>O13674-P13674-Q13674-FIXED_COST</x:f>
        <x:v>-52943.648133565526</x:v>
      </x:c>
      <x:c r="S13674" s="139" t="str">
        <x:f>IF(AND(L13674&lt;=TOTAL_BED_CAP,N13674&lt;=TEMP_WORKER_CAP),"YES","NO")</x:f>
        <x:v>NO</x:v>
      </x:c>
      <x:c r="T13674" s="139" t="n">
        <x:f>IF(S13674="YES",R13674,-1E+99)</x:f>
        <x:v>-1e+99</x:v>
      </x:c>
    </x:row>
    <x:row r="13675">
      <x:c r="A13675" s="139"/>
      <x:c r="B13675" s="139"/>
      <x:c r="C13675" s="139"/>
      <x:c r="D13675" s="139"/>
      <x:c r="E13675" s="139"/>
      <x:c r="F13675" s="139"/>
      <x:c r="G13675" s="139"/>
      <x:c r="H13675" s="139"/>
      <x:c r="I13675" s="266" t="n">
        <x:f>INT((ROW()-ROW($I$46))/((CARROT_CAP+1)*(MESCLUN_CAP+1)))</x:f>
        <x:v>20</x:v>
      </x:c>
      <x:c r="J13675" s="266" t="n">
        <x:f>MOD(INT((ROW()-ROW($I$46))/(MESCLUN_CAP+1)),CARROT_CAP+1)</x:f>
        <x:v>19</x:v>
      </x:c>
      <x:c r="K13675" s="266" t="n">
        <x:f>MOD(ROW()-ROW($I$46),MESCLUN_CAP+1)</x:f>
        <x:v>20</x:v>
      </x:c>
      <x:c r="L13675" s="266" t="n">
        <x:f>SUM(I13675:K13675)</x:f>
        <x:v>59</x:v>
      </x:c>
      <x:c r="M13675" s="267" t="n">
        <x:f>I13675*TOMATO_HOURS*WEEKS*(1+TOMATO_DIM)^I13675+J13675*CARROT_HOURS*WEEKS*(1+CARROT_DIM)^J13675+K13675*MESCLUN_HOURS*WEEKS*(1+MESCLUN_DIM)^K13675</x:f>
        <x:v>14174.56402314385</x:v>
      </x:c>
      <x:c r="N13675" s="267" t="n">
        <x:f>MAX(M13675-FARMER_HOURS,0)/TEMP_HOURS_PER_WORKER</x:f>
        <x:v>9.34344723829434</x:v>
      </x:c>
      <x:c r="O13675" s="268" t="n">
        <x:f>I13675*TOMATO_PRICE+J13675*CARROT_PRICE+K13675*MESCLUN_PRICE</x:f>
        <x:v>269786</x:v>
      </x:c>
      <x:c r="P13675" s="268" t="n">
        <x:f>I13675*TOMATO_FERTILIZER+J13675*CARROT_FERTILIZER+K13675*MESCLUN_FERTILIZER</x:f>
        <x:v>43560</x:v>
      </x:c>
      <x:c r="Q13675" s="268" t="n">
        <x:f>MIN(M13675,FARMER_HOURS)*FARMER_RATE+MAX(M13675-FARMER_HOURS,0)*TEMP_RATE</x:f>
        <x:v>258586.1809573585</x:v>
      </x:c>
      <x:c r="R13675" s="268" t="n">
        <x:f>O13675-P13675-Q13675-FIXED_COST</x:f>
        <x:v>-52360.180957358505</x:v>
      </x:c>
      <x:c r="S13675" s="139" t="str">
        <x:f>IF(AND(L13675&lt;=TOTAL_BED_CAP,N13675&lt;=TEMP_WORKER_CAP),"YES","NO")</x:f>
        <x:v>NO</x:v>
      </x:c>
      <x:c r="T13675" s="139" t="n">
        <x:f>IF(S13675="YES",R13675,-1E+99)</x:f>
        <x:v>-1e+99</x:v>
      </x:c>
    </x:row>
    <x:row r="13676">
      <x:c r="A13676" s="139"/>
      <x:c r="B13676" s="139"/>
      <x:c r="C13676" s="139"/>
      <x:c r="D13676" s="139"/>
      <x:c r="E13676" s="139"/>
      <x:c r="F13676" s="139"/>
      <x:c r="G13676" s="139"/>
      <x:c r="H13676" s="139"/>
      <x:c r="I13676" s="266" t="n">
        <x:f>INT((ROW()-ROW($I$46))/((CARROT_CAP+1)*(MESCLUN_CAP+1)))</x:f>
        <x:v>20</x:v>
      </x:c>
      <x:c r="J13676" s="266" t="n">
        <x:f>MOD(INT((ROW()-ROW($I$46))/(MESCLUN_CAP+1)),CARROT_CAP+1)</x:f>
        <x:v>19</x:v>
      </x:c>
      <x:c r="K13676" s="266" t="n">
        <x:f>MOD(ROW()-ROW($I$46),MESCLUN_CAP+1)</x:f>
        <x:v>21</x:v>
      </x:c>
      <x:c r="L13676" s="266" t="n">
        <x:f>SUM(I13676:K13676)</x:f>
        <x:v>60</x:v>
      </x:c>
      <x:c r="M13676" s="267" t="n">
        <x:f>I13676*TOMATO_HOURS*WEEKS*(1+TOMATO_DIM)^I13676+J13676*CARROT_HOURS*WEEKS*(1+CARROT_DIM)^J13676+K13676*MESCLUN_HOURS*WEEKS*(1+MESCLUN_DIM)^K13676</x:f>
        <x:v>14247.399763370295</x:v>
      </x:c>
      <x:c r="N13676" s="267" t="n">
        <x:f>MAX(M13676-FARMER_HOURS,0)/TEMP_HOURS_PER_WORKER</x:f>
        <x:v>9.394027613451593</x:v>
      </x:c>
      <x:c r="O13676" s="268" t="n">
        <x:f>I13676*TOMATO_PRICE+J13676*CARROT_PRICE+K13676*MESCLUN_PRICE</x:f>
        <x:v>272486</x:v>
      </x:c>
      <x:c r="P13676" s="268" t="n">
        <x:f>I13676*TOMATO_FERTILIZER+J13676*CARROT_FERTILIZER+K13676*MESCLUN_FERTILIZER</x:f>
        <x:v>44440</x:v>
      </x:c>
      <x:c r="Q13676" s="268" t="n">
        <x:f>MIN(M13676,FARMER_HOURS)*FARMER_RATE+MAX(M13676-FARMER_HOURS,0)*TEMP_RATE</x:f>
        <x:v>259850.69033628984</x:v>
      </x:c>
      <x:c r="R13676" s="268" t="n">
        <x:f>O13676-P13676-Q13676-FIXED_COST</x:f>
        <x:v>-51804.690336289845</x:v>
      </x:c>
      <x:c r="S13676" s="139" t="str">
        <x:f>IF(AND(L13676&lt;=TOTAL_BED_CAP,N13676&lt;=TEMP_WORKER_CAP),"YES","NO")</x:f>
        <x:v>NO</x:v>
      </x:c>
      <x:c r="T13676" s="139" t="n">
        <x:f>IF(S13676="YES",R13676,-1E+99)</x:f>
        <x:v>-1e+99</x:v>
      </x:c>
    </x:row>
    <x:row r="13677">
      <x:c r="A13677" s="139"/>
      <x:c r="B13677" s="139"/>
      <x:c r="C13677" s="139"/>
      <x:c r="D13677" s="139"/>
      <x:c r="E13677" s="139"/>
      <x:c r="F13677" s="139"/>
      <x:c r="G13677" s="139"/>
      <x:c r="H13677" s="139"/>
      <x:c r="I13677" s="266" t="n">
        <x:f>INT((ROW()-ROW($I$46))/((CARROT_CAP+1)*(MESCLUN_CAP+1)))</x:f>
        <x:v>20</x:v>
      </x:c>
      <x:c r="J13677" s="266" t="n">
        <x:f>MOD(INT((ROW()-ROW($I$46))/(MESCLUN_CAP+1)),CARROT_CAP+1)</x:f>
        <x:v>19</x:v>
      </x:c>
      <x:c r="K13677" s="266" t="n">
        <x:f>MOD(ROW()-ROW($I$46),MESCLUN_CAP+1)</x:f>
        <x:v>22</x:v>
      </x:c>
      <x:c r="L13677" s="266" t="n">
        <x:f>SUM(I13677:K13677)</x:f>
        <x:v>61</x:v>
      </x:c>
      <x:c r="M13677" s="267" t="n">
        <x:f>I13677*TOMATO_HOURS*WEEKS*(1+TOMATO_DIM)^I13677+J13677*CARROT_HOURS*WEEKS*(1+CARROT_DIM)^J13677+K13677*MESCLUN_HOURS*WEEKS*(1+MESCLUN_DIM)^K13677</x:f>
        <x:v>14321.87611061669</x:v>
      </x:c>
      <x:c r="N13677" s="267" t="n">
        <x:f>MAX(M13677-FARMER_HOURS,0)/TEMP_HOURS_PER_WORKER</x:f>
        <x:v>9.445747299039368</x:v>
      </x:c>
      <x:c r="O13677" s="268" t="n">
        <x:f>I13677*TOMATO_PRICE+J13677*CARROT_PRICE+K13677*MESCLUN_PRICE</x:f>
        <x:v>275186</x:v>
      </x:c>
      <x:c r="P13677" s="268" t="n">
        <x:f>I13677*TOMATO_FERTILIZER+J13677*CARROT_FERTILIZER+K13677*MESCLUN_FERTILIZER</x:f>
        <x:v>45320</x:v>
      </x:c>
      <x:c r="Q13677" s="268" t="n">
        <x:f>MIN(M13677,FARMER_HOURS)*FARMER_RATE+MAX(M13677-FARMER_HOURS,0)*TEMP_RATE</x:f>
        <x:v>261143.68247598418</x:v>
      </x:c>
      <x:c r="R13677" s="268" t="n">
        <x:f>O13677-P13677-Q13677-FIXED_COST</x:f>
        <x:v>-51277.682475984184</x:v>
      </x:c>
      <x:c r="S13677" s="139" t="str">
        <x:f>IF(AND(L13677&lt;=TOTAL_BED_CAP,N13677&lt;=TEMP_WORKER_CAP),"YES","NO")</x:f>
        <x:v>NO</x:v>
      </x:c>
      <x:c r="T13677" s="139" t="n">
        <x:f>IF(S13677="YES",R13677,-1E+99)</x:f>
        <x:v>-1e+99</x:v>
      </x:c>
    </x:row>
    <x:row r="13678">
      <x:c r="A13678" s="139"/>
      <x:c r="B13678" s="139"/>
      <x:c r="C13678" s="139"/>
      <x:c r="D13678" s="139"/>
      <x:c r="E13678" s="139"/>
      <x:c r="F13678" s="139"/>
      <x:c r="G13678" s="139"/>
      <x:c r="H13678" s="139"/>
      <x:c r="I13678" s="266" t="n">
        <x:f>INT((ROW()-ROW($I$46))/((CARROT_CAP+1)*(MESCLUN_CAP+1)))</x:f>
        <x:v>20</x:v>
      </x:c>
      <x:c r="J13678" s="266" t="n">
        <x:f>MOD(INT((ROW()-ROW($I$46))/(MESCLUN_CAP+1)),CARROT_CAP+1)</x:f>
        <x:v>19</x:v>
      </x:c>
      <x:c r="K13678" s="266" t="n">
        <x:f>MOD(ROW()-ROW($I$46),MESCLUN_CAP+1)</x:f>
        <x:v>23</x:v>
      </x:c>
      <x:c r="L13678" s="266" t="n">
        <x:f>SUM(I13678:K13678)</x:f>
        <x:v>62</x:v>
      </x:c>
      <x:c r="M13678" s="267" t="n">
        <x:f>I13678*TOMATO_HOURS*WEEKS*(1+TOMATO_DIM)^I13678+J13678*CARROT_HOURS*WEEKS*(1+CARROT_DIM)^J13678+K13678*MESCLUN_HOURS*WEEKS*(1+MESCLUN_DIM)^K13678</x:f>
        <x:v>14398.022699474126</x:v>
      </x:c>
      <x:c r="N13678" s="267" t="n">
        <x:f>MAX(M13678-FARMER_HOURS,0)/TEMP_HOURS_PER_WORKER</x:f>
        <x:v>9.49862687463481</x:v>
      </x:c>
      <x:c r="O13678" s="268" t="n">
        <x:f>I13678*TOMATO_PRICE+J13678*CARROT_PRICE+K13678*MESCLUN_PRICE</x:f>
        <x:v>277886</x:v>
      </x:c>
      <x:c r="P13678" s="268" t="n">
        <x:f>I13678*TOMATO_FERTILIZER+J13678*CARROT_FERTILIZER+K13678*MESCLUN_FERTILIZER</x:f>
        <x:v>46200</x:v>
      </x:c>
      <x:c r="Q13678" s="268" t="n">
        <x:f>MIN(M13678,FARMER_HOURS)*FARMER_RATE+MAX(M13678-FARMER_HOURS,0)*TEMP_RATE</x:f>
        <x:v>262465.67186587024</x:v>
      </x:c>
      <x:c r="R13678" s="268" t="n">
        <x:f>O13678-P13678-Q13678-FIXED_COST</x:f>
        <x:v>-50779.671865870245</x:v>
      </x:c>
      <x:c r="S13678" s="139" t="str">
        <x:f>IF(AND(L13678&lt;=TOTAL_BED_CAP,N13678&lt;=TEMP_WORKER_CAP),"YES","NO")</x:f>
        <x:v>NO</x:v>
      </x:c>
      <x:c r="T13678" s="139" t="n">
        <x:f>IF(S13678="YES",R13678,-1E+99)</x:f>
        <x:v>-1e+99</x:v>
      </x:c>
    </x:row>
    <x:row r="13679">
      <x:c r="A13679" s="139"/>
      <x:c r="B13679" s="139"/>
      <x:c r="C13679" s="139"/>
      <x:c r="D13679" s="139"/>
      <x:c r="E13679" s="139"/>
      <x:c r="F13679" s="139"/>
      <x:c r="G13679" s="139"/>
      <x:c r="H13679" s="139"/>
      <x:c r="I13679" s="266" t="n">
        <x:f>INT((ROW()-ROW($I$46))/((CARROT_CAP+1)*(MESCLUN_CAP+1)))</x:f>
        <x:v>20</x:v>
      </x:c>
      <x:c r="J13679" s="266" t="n">
        <x:f>MOD(INT((ROW()-ROW($I$46))/(MESCLUN_CAP+1)),CARROT_CAP+1)</x:f>
        <x:v>19</x:v>
      </x:c>
      <x:c r="K13679" s="266" t="n">
        <x:f>MOD(ROW()-ROW($I$46),MESCLUN_CAP+1)</x:f>
        <x:v>24</x:v>
      </x:c>
      <x:c r="L13679" s="266" t="n">
        <x:f>SUM(I13679:K13679)</x:f>
        <x:v>63</x:v>
      </x:c>
      <x:c r="M13679" s="267" t="n">
        <x:f>I13679*TOMATO_HOURS*WEEKS*(1+TOMATO_DIM)^I13679+J13679*CARROT_HOURS*WEEKS*(1+CARROT_DIM)^J13679+K13679*MESCLUN_HOURS*WEEKS*(1+MESCLUN_DIM)^K13679</x:f>
        <x:v>14475.869649053622</x:v>
      </x:c>
      <x:c r="N13679" s="267" t="n">
        <x:f>MAX(M13679-FARMER_HOURS,0)/TEMP_HOURS_PER_WORKER</x:f>
        <x:v>9.552687256287237</x:v>
      </x:c>
      <x:c r="O13679" s="268" t="n">
        <x:f>I13679*TOMATO_PRICE+J13679*CARROT_PRICE+K13679*MESCLUN_PRICE</x:f>
        <x:v>280586</x:v>
      </x:c>
      <x:c r="P13679" s="268" t="n">
        <x:f>I13679*TOMATO_FERTILIZER+J13679*CARROT_FERTILIZER+K13679*MESCLUN_FERTILIZER</x:f>
        <x:v>47080</x:v>
      </x:c>
      <x:c r="Q13679" s="268" t="n">
        <x:f>MIN(M13679,FARMER_HOURS)*FARMER_RATE+MAX(M13679-FARMER_HOURS,0)*TEMP_RATE</x:f>
        <x:v>263817.18140718096</x:v>
      </x:c>
      <x:c r="R13679" s="268" t="n">
        <x:f>O13679-P13679-Q13679-FIXED_COST</x:f>
        <x:v>-50311.181407180964</x:v>
      </x:c>
      <x:c r="S13679" s="139" t="str">
        <x:f>IF(AND(L13679&lt;=TOTAL_BED_CAP,N13679&lt;=TEMP_WORKER_CAP),"YES","NO")</x:f>
        <x:v>NO</x:v>
      </x:c>
      <x:c r="T13679" s="139" t="n">
        <x:f>IF(S13679="YES",R13679,-1E+99)</x:f>
        <x:v>-1e+99</x:v>
      </x:c>
    </x:row>
    <x:row r="13680">
      <x:c r="A13680" s="139"/>
      <x:c r="B13680" s="139"/>
      <x:c r="C13680" s="139"/>
      <x:c r="D13680" s="139"/>
      <x:c r="E13680" s="139"/>
      <x:c r="F13680" s="139"/>
      <x:c r="G13680" s="139"/>
      <x:c r="H13680" s="139"/>
      <x:c r="I13680" s="266" t="n">
        <x:f>INT((ROW()-ROW($I$46))/((CARROT_CAP+1)*(MESCLUN_CAP+1)))</x:f>
        <x:v>20</x:v>
      </x:c>
      <x:c r="J13680" s="266" t="n">
        <x:f>MOD(INT((ROW()-ROW($I$46))/(MESCLUN_CAP+1)),CARROT_CAP+1)</x:f>
        <x:v>19</x:v>
      </x:c>
      <x:c r="K13680" s="266" t="n">
        <x:f>MOD(ROW()-ROW($I$46),MESCLUN_CAP+1)</x:f>
        <x:v>25</x:v>
      </x:c>
      <x:c r="L13680" s="266" t="n">
        <x:f>SUM(I13680:K13680)</x:f>
        <x:v>64</x:v>
      </x:c>
      <x:c r="M13680" s="267" t="n">
        <x:f>I13680*TOMATO_HOURS*WEEKS*(1+TOMATO_DIM)^I13680+J13680*CARROT_HOURS*WEEKS*(1+CARROT_DIM)^J13680+K13680*MESCLUN_HOURS*WEEKS*(1+MESCLUN_DIM)^K13680</x:f>
        <x:v>14555.44757046872</x:v>
      </x:c>
      <x:c r="N13680" s="267" t="n">
        <x:f>MAX(M13680-FARMER_HOURS,0)/TEMP_HOURS_PER_WORKER</x:f>
        <x:v>9.607949701714388</x:v>
      </x:c>
      <x:c r="O13680" s="268" t="n">
        <x:f>I13680*TOMATO_PRICE+J13680*CARROT_PRICE+K13680*MESCLUN_PRICE</x:f>
        <x:v>283286</x:v>
      </x:c>
      <x:c r="P13680" s="268" t="n">
        <x:f>I13680*TOMATO_FERTILIZER+J13680*CARROT_FERTILIZER+K13680*MESCLUN_FERTILIZER</x:f>
        <x:v>47960</x:v>
      </x:c>
      <x:c r="Q13680" s="268" t="n">
        <x:f>MIN(M13680,FARMER_HOURS)*FARMER_RATE+MAX(M13680-FARMER_HOURS,0)*TEMP_RATE</x:f>
        <x:v>265198.7425428597</x:v>
      </x:c>
      <x:c r="R13680" s="268" t="n">
        <x:f>O13680-P13680-Q13680-FIXED_COST</x:f>
        <x:v>-49872.74254285969</x:v>
      </x:c>
      <x:c r="S13680" s="139" t="str">
        <x:f>IF(AND(L13680&lt;=TOTAL_BED_CAP,N13680&lt;=TEMP_WORKER_CAP),"YES","NO")</x:f>
        <x:v>NO</x:v>
      </x:c>
      <x:c r="T13680" s="139" t="n">
        <x:f>IF(S13680="YES",R13680,-1E+99)</x:f>
        <x:v>-1e+99</x:v>
      </x:c>
    </x:row>
    <x:row r="13681">
      <x:c r="A13681" s="139"/>
      <x:c r="B13681" s="139"/>
      <x:c r="C13681" s="139"/>
      <x:c r="D13681" s="139"/>
      <x:c r="E13681" s="139"/>
      <x:c r="F13681" s="139"/>
      <x:c r="G13681" s="139"/>
      <x:c r="H13681" s="139"/>
      <x:c r="I13681" s="266" t="n">
        <x:f>INT((ROW()-ROW($I$46))/((CARROT_CAP+1)*(MESCLUN_CAP+1)))</x:f>
        <x:v>20</x:v>
      </x:c>
      <x:c r="J13681" s="266" t="n">
        <x:f>MOD(INT((ROW()-ROW($I$46))/(MESCLUN_CAP+1)),CARROT_CAP+1)</x:f>
        <x:v>19</x:v>
      </x:c>
      <x:c r="K13681" s="266" t="n">
        <x:f>MOD(ROW()-ROW($I$46),MESCLUN_CAP+1)</x:f>
        <x:v>26</x:v>
      </x:c>
      <x:c r="L13681" s="266" t="n">
        <x:f>SUM(I13681:K13681)</x:f>
        <x:v>65</x:v>
      </x:c>
      <x:c r="M13681" s="267" t="n">
        <x:f>I13681*TOMATO_HOURS*WEEKS*(1+TOMATO_DIM)^I13681+J13681*CARROT_HOURS*WEEKS*(1+CARROT_DIM)^J13681+K13681*MESCLUN_HOURS*WEEKS*(1+MESCLUN_DIM)^K13681</x:f>
        <x:v>14636.787574429438</x:v>
      </x:c>
      <x:c r="N13681" s="267" t="n">
        <x:f>MAX(M13681-FARMER_HOURS,0)/TEMP_HOURS_PER_WORKER</x:f>
        <x:v>9.664435815575999</x:v>
      </x:c>
      <x:c r="O13681" s="268" t="n">
        <x:f>I13681*TOMATO_PRICE+J13681*CARROT_PRICE+K13681*MESCLUN_PRICE</x:f>
        <x:v>285986</x:v>
      </x:c>
      <x:c r="P13681" s="268" t="n">
        <x:f>I13681*TOMATO_FERTILIZER+J13681*CARROT_FERTILIZER+K13681*MESCLUN_FERTILIZER</x:f>
        <x:v>48840</x:v>
      </x:c>
      <x:c r="Q13681" s="268" t="n">
        <x:f>MIN(M13681,FARMER_HOURS)*FARMER_RATE+MAX(M13681-FARMER_HOURS,0)*TEMP_RATE</x:f>
        <x:v>266610.89538939996</x:v>
      </x:c>
      <x:c r="R13681" s="268" t="n">
        <x:f>O13681-P13681-Q13681-FIXED_COST</x:f>
        <x:v>-49464.89538939996</x:v>
      </x:c>
      <x:c r="S13681" s="139" t="str">
        <x:f>IF(AND(L13681&lt;=TOTAL_BED_CAP,N13681&lt;=TEMP_WORKER_CAP),"YES","NO")</x:f>
        <x:v>NO</x:v>
      </x:c>
      <x:c r="T13681" s="139" t="n">
        <x:f>IF(S13681="YES",R13681,-1E+99)</x:f>
        <x:v>-1e+99</x:v>
      </x:c>
    </x:row>
    <x:row r="13682">
      <x:c r="A13682" s="139"/>
      <x:c r="B13682" s="139"/>
      <x:c r="C13682" s="139"/>
      <x:c r="D13682" s="139"/>
      <x:c r="E13682" s="139"/>
      <x:c r="F13682" s="139"/>
      <x:c r="G13682" s="139"/>
      <x:c r="H13682" s="139"/>
      <x:c r="I13682" s="266" t="n">
        <x:f>INT((ROW()-ROW($I$46))/((CARROT_CAP+1)*(MESCLUN_CAP+1)))</x:f>
        <x:v>20</x:v>
      </x:c>
      <x:c r="J13682" s="266" t="n">
        <x:f>MOD(INT((ROW()-ROW($I$46))/(MESCLUN_CAP+1)),CARROT_CAP+1)</x:f>
        <x:v>19</x:v>
      </x:c>
      <x:c r="K13682" s="266" t="n">
        <x:f>MOD(ROW()-ROW($I$46),MESCLUN_CAP+1)</x:f>
        <x:v>27</x:v>
      </x:c>
      <x:c r="L13682" s="266" t="n">
        <x:f>SUM(I13682:K13682)</x:f>
        <x:v>66</x:v>
      </x:c>
      <x:c r="M13682" s="267" t="n">
        <x:f>I13682*TOMATO_HOURS*WEEKS*(1+TOMATO_DIM)^I13682+J13682*CARROT_HOURS*WEEKS*(1+CARROT_DIM)^J13682+K13682*MESCLUN_HOURS*WEEKS*(1+MESCLUN_DIM)^K13682</x:f>
        <x:v>14719.921278949194</x:v>
      </x:c>
      <x:c r="N13682" s="267" t="n">
        <x:f>MAX(M13682-FARMER_HOURS,0)/TEMP_HOURS_PER_WORKER</x:f>
        <x:v>9.722167554825829</x:v>
      </x:c>
      <x:c r="O13682" s="268" t="n">
        <x:f>I13682*TOMATO_PRICE+J13682*CARROT_PRICE+K13682*MESCLUN_PRICE</x:f>
        <x:v>288686</x:v>
      </x:c>
      <x:c r="P13682" s="268" t="n">
        <x:f>I13682*TOMATO_FERTILIZER+J13682*CARROT_FERTILIZER+K13682*MESCLUN_FERTILIZER</x:f>
        <x:v>49720</x:v>
      </x:c>
      <x:c r="Q13682" s="268" t="n">
        <x:f>MIN(M13682,FARMER_HOURS)*FARMER_RATE+MAX(M13682-FARMER_HOURS,0)*TEMP_RATE</x:f>
        <x:v>268054.1888706457</x:v>
      </x:c>
      <x:c r="R13682" s="268" t="n">
        <x:f>O13682-P13682-Q13682-FIXED_COST</x:f>
        <x:v>-49088.18887064571</x:v>
      </x:c>
      <x:c r="S13682" s="139" t="str">
        <x:f>IF(AND(L13682&lt;=TOTAL_BED_CAP,N13682&lt;=TEMP_WORKER_CAP),"YES","NO")</x:f>
        <x:v>NO</x:v>
      </x:c>
      <x:c r="T13682" s="139" t="n">
        <x:f>IF(S13682="YES",R13682,-1E+99)</x:f>
        <x:v>-1e+99</x:v>
      </x:c>
    </x:row>
    <x:row r="13683">
      <x:c r="A13683" s="139"/>
      <x:c r="B13683" s="139"/>
      <x:c r="C13683" s="139"/>
      <x:c r="D13683" s="139"/>
      <x:c r="E13683" s="139"/>
      <x:c r="F13683" s="139"/>
      <x:c r="G13683" s="139"/>
      <x:c r="H13683" s="139"/>
      <x:c r="I13683" s="266" t="n">
        <x:f>INT((ROW()-ROW($I$46))/((CARROT_CAP+1)*(MESCLUN_CAP+1)))</x:f>
        <x:v>20</x:v>
      </x:c>
      <x:c r="J13683" s="266" t="n">
        <x:f>MOD(INT((ROW()-ROW($I$46))/(MESCLUN_CAP+1)),CARROT_CAP+1)</x:f>
        <x:v>19</x:v>
      </x:c>
      <x:c r="K13683" s="266" t="n">
        <x:f>MOD(ROW()-ROW($I$46),MESCLUN_CAP+1)</x:f>
        <x:v>28</x:v>
      </x:c>
      <x:c r="L13683" s="266" t="n">
        <x:f>SUM(I13683:K13683)</x:f>
        <x:v>67</x:v>
      </x:c>
      <x:c r="M13683" s="267" t="n">
        <x:f>I13683*TOMATO_HOURS*WEEKS*(1+TOMATO_DIM)^I13683+J13683*CARROT_HOURS*WEEKS*(1+CARROT_DIM)^J13683+K13683*MESCLUN_HOURS*WEEKS*(1+MESCLUN_DIM)^K13683</x:f>
        <x:v>14804.880817166348</x:v>
      </x:c>
      <x:c r="N13683" s="267" t="n">
        <x:f>MAX(M13683-FARMER_HOURS,0)/TEMP_HOURS_PER_WORKER</x:f>
        <x:v>9.781167234143297</x:v>
      </x:c>
      <x:c r="O13683" s="268" t="n">
        <x:f>I13683*TOMATO_PRICE+J13683*CARROT_PRICE+K13683*MESCLUN_PRICE</x:f>
        <x:v>291386</x:v>
      </x:c>
      <x:c r="P13683" s="268" t="n">
        <x:f>I13683*TOMATO_FERTILIZER+J13683*CARROT_FERTILIZER+K13683*MESCLUN_FERTILIZER</x:f>
        <x:v>50600</x:v>
      </x:c>
      <x:c r="Q13683" s="268" t="n">
        <x:f>MIN(M13683,FARMER_HOURS)*FARMER_RATE+MAX(M13683-FARMER_HOURS,0)*TEMP_RATE</x:f>
        <x:v>269529.18085358245</x:v>
      </x:c>
      <x:c r="R13683" s="268" t="n">
        <x:f>O13683-P13683-Q13683-FIXED_COST</x:f>
        <x:v>-48743.18085358245</x:v>
      </x:c>
      <x:c r="S13683" s="139" t="str">
        <x:f>IF(AND(L13683&lt;=TOTAL_BED_CAP,N13683&lt;=TEMP_WORKER_CAP),"YES","NO")</x:f>
        <x:v>NO</x:v>
      </x:c>
      <x:c r="T13683" s="139" t="n">
        <x:f>IF(S13683="YES",R13683,-1E+99)</x:f>
        <x:v>-1e+99</x:v>
      </x:c>
    </x:row>
    <x:row r="13684">
      <x:c r="A13684" s="139"/>
      <x:c r="B13684" s="139"/>
      <x:c r="C13684" s="139"/>
      <x:c r="D13684" s="139"/>
      <x:c r="E13684" s="139"/>
      <x:c r="F13684" s="139"/>
      <x:c r="G13684" s="139"/>
      <x:c r="H13684" s="139"/>
      <x:c r="I13684" s="266" t="n">
        <x:f>INT((ROW()-ROW($I$46))/((CARROT_CAP+1)*(MESCLUN_CAP+1)))</x:f>
        <x:v>20</x:v>
      </x:c>
      <x:c r="J13684" s="266" t="n">
        <x:f>MOD(INT((ROW()-ROW($I$46))/(MESCLUN_CAP+1)),CARROT_CAP+1)</x:f>
        <x:v>19</x:v>
      </x:c>
      <x:c r="K13684" s="266" t="n">
        <x:f>MOD(ROW()-ROW($I$46),MESCLUN_CAP+1)</x:f>
        <x:v>29</x:v>
      </x:c>
      <x:c r="L13684" s="266" t="n">
        <x:f>SUM(I13684:K13684)</x:f>
        <x:v>68</x:v>
      </x:c>
      <x:c r="M13684" s="267" t="n">
        <x:f>I13684*TOMATO_HOURS*WEEKS*(1+TOMATO_DIM)^I13684+J13684*CARROT_HOURS*WEEKS*(1+CARROT_DIM)^J13684+K13684*MESCLUN_HOURS*WEEKS*(1+MESCLUN_DIM)^K13684</x:f>
        <x:v>14891.698845282</x:v>
      </x:c>
      <x:c r="N13684" s="267" t="n">
        <x:f>MAX(M13684-FARMER_HOURS,0)/TEMP_HOURS_PER_WORKER</x:f>
        <x:v>9.841457531445833</x:v>
      </x:c>
      <x:c r="O13684" s="268" t="n">
        <x:f>I13684*TOMATO_PRICE+J13684*CARROT_PRICE+K13684*MESCLUN_PRICE</x:f>
        <x:v>294086</x:v>
      </x:c>
      <x:c r="P13684" s="268" t="n">
        <x:f>I13684*TOMATO_FERTILIZER+J13684*CARROT_FERTILIZER+K13684*MESCLUN_FERTILIZER</x:f>
        <x:v>51480</x:v>
      </x:c>
      <x:c r="Q13684" s="268" t="n">
        <x:f>MIN(M13684,FARMER_HOURS)*FARMER_RATE+MAX(M13684-FARMER_HOURS,0)*TEMP_RATE</x:f>
        <x:v>271036.4382861458</x:v>
      </x:c>
      <x:c r="R13684" s="268" t="n">
        <x:f>O13684-P13684-Q13684-FIXED_COST</x:f>
        <x:v>-48430.4382861458</x:v>
      </x:c>
      <x:c r="S13684" s="139" t="str">
        <x:f>IF(AND(L13684&lt;=TOTAL_BED_CAP,N13684&lt;=TEMP_WORKER_CAP),"YES","NO")</x:f>
        <x:v>NO</x:v>
      </x:c>
      <x:c r="T13684" s="139" t="n">
        <x:f>IF(S13684="YES",R13684,-1E+99)</x:f>
        <x:v>-1e+99</x:v>
      </x:c>
    </x:row>
    <x:row r="13685">
      <x:c r="A13685" s="139"/>
      <x:c r="B13685" s="139"/>
      <x:c r="C13685" s="139"/>
      <x:c r="D13685" s="139"/>
      <x:c r="E13685" s="139"/>
      <x:c r="F13685" s="139"/>
      <x:c r="G13685" s="139"/>
      <x:c r="H13685" s="139"/>
      <x:c r="I13685" s="266" t="n">
        <x:f>INT((ROW()-ROW($I$46))/((CARROT_CAP+1)*(MESCLUN_CAP+1)))</x:f>
        <x:v>20</x:v>
      </x:c>
      <x:c r="J13685" s="266" t="n">
        <x:f>MOD(INT((ROW()-ROW($I$46))/(MESCLUN_CAP+1)),CARROT_CAP+1)</x:f>
        <x:v>19</x:v>
      </x:c>
      <x:c r="K13685" s="266" t="n">
        <x:f>MOD(ROW()-ROW($I$46),MESCLUN_CAP+1)</x:f>
        <x:v>30</x:v>
      </x:c>
      <x:c r="L13685" s="266" t="n">
        <x:f>SUM(I13685:K13685)</x:f>
        <x:v>69</x:v>
      </x:c>
      <x:c r="M13685" s="267" t="n">
        <x:f>I13685*TOMATO_HOURS*WEEKS*(1+TOMATO_DIM)^I13685+J13685*CARROT_HOURS*WEEKS*(1+CARROT_DIM)^J13685+K13685*MESCLUN_HOURS*WEEKS*(1+MESCLUN_DIM)^K13685</x:f>
        <x:v>14980.408550615772</x:v>
      </x:c>
      <x:c r="N13685" s="267" t="n">
        <x:f>MAX(M13685-FARMER_HOURS,0)/TEMP_HOURS_PER_WORKER</x:f>
        <x:v>9.903061493483175</x:v>
      </x:c>
      <x:c r="O13685" s="268" t="n">
        <x:f>I13685*TOMATO_PRICE+J13685*CARROT_PRICE+K13685*MESCLUN_PRICE</x:f>
        <x:v>296786</x:v>
      </x:c>
      <x:c r="P13685" s="268" t="n">
        <x:f>I13685*TOMATO_FERTILIZER+J13685*CARROT_FERTILIZER+K13685*MESCLUN_FERTILIZER</x:f>
        <x:v>52360</x:v>
      </x:c>
      <x:c r="Q13685" s="268" t="n">
        <x:f>MIN(M13685,FARMER_HOURS)*FARMER_RATE+MAX(M13685-FARMER_HOURS,0)*TEMP_RATE</x:f>
        <x:v>272576.53733707935</x:v>
      </x:c>
      <x:c r="R13685" s="268" t="n">
        <x:f>O13685-P13685-Q13685-FIXED_COST</x:f>
        <x:v>-48150.53733707935</x:v>
      </x:c>
      <x:c r="S13685" s="139" t="str">
        <x:f>IF(AND(L13685&lt;=TOTAL_BED_CAP,N13685&lt;=TEMP_WORKER_CAP),"YES","NO")</x:f>
        <x:v>NO</x:v>
      </x:c>
      <x:c r="T13685" s="139" t="n">
        <x:f>IF(S13685="YES",R13685,-1E+99)</x:f>
        <x:v>-1e+99</x:v>
      </x:c>
    </x:row>
    <x:row r="13686">
      <x:c r="A13686" s="139"/>
      <x:c r="B13686" s="139"/>
      <x:c r="C13686" s="139"/>
      <x:c r="D13686" s="139"/>
      <x:c r="E13686" s="139"/>
      <x:c r="F13686" s="139"/>
      <x:c r="G13686" s="139"/>
      <x:c r="H13686" s="139"/>
      <x:c r="I13686" s="266" t="n">
        <x:f>INT((ROW()-ROW($I$46))/((CARROT_CAP+1)*(MESCLUN_CAP+1)))</x:f>
        <x:v>20</x:v>
      </x:c>
      <x:c r="J13686" s="266" t="n">
        <x:f>MOD(INT((ROW()-ROW($I$46))/(MESCLUN_CAP+1)),CARROT_CAP+1)</x:f>
        <x:v>20</x:v>
      </x:c>
      <x:c r="K13686" s="266" t="n">
        <x:f>MOD(ROW()-ROW($I$46),MESCLUN_CAP+1)</x:f>
        <x:v>0</x:v>
      </x:c>
      <x:c r="L13686" s="266" t="n">
        <x:f>SUM(I13686:K13686)</x:f>
        <x:v>40</x:v>
      </x:c>
      <x:c r="M13686" s="267" t="n">
        <x:f>I13686*TOMATO_HOURS*WEEKS*(1+TOMATO_DIM)^I13686+J13686*CARROT_HOURS*WEEKS*(1+CARROT_DIM)^J13686+K13686*MESCLUN_HOURS*WEEKS*(1+MESCLUN_DIM)^K13686</x:f>
        <x:v>13092.669772960337</x:v>
      </x:c>
      <x:c r="N13686" s="267" t="n">
        <x:f>MAX(M13686-FARMER_HOURS,0)/TEMP_HOURS_PER_WORKER</x:f>
        <x:v>8.592131786778012</x:v>
      </x:c>
      <x:c r="O13686" s="268" t="n">
        <x:f>I13686*TOMATO_PRICE+J13686*CARROT_PRICE+K13686*MESCLUN_PRICE</x:f>
        <x:v>217880</x:v>
      </x:c>
      <x:c r="P13686" s="268" t="n">
        <x:f>I13686*TOMATO_FERTILIZER+J13686*CARROT_FERTILIZER+K13686*MESCLUN_FERTILIZER</x:f>
        <x:v>26400</x:v>
      </x:c>
      <x:c r="Q13686" s="268" t="n">
        <x:f>MIN(M13686,FARMER_HOURS)*FARMER_RATE+MAX(M13686-FARMER_HOURS,0)*TEMP_RATE</x:f>
        <x:v>239803.2946694503</x:v>
      </x:c>
      <x:c r="R13686" s="268" t="n">
        <x:f>O13686-P13686-Q13686-FIXED_COST</x:f>
        <x:v>-68323.29466945029</x:v>
      </x:c>
      <x:c r="S13686" s="139" t="str">
        <x:f>IF(AND(L13686&lt;=TOTAL_BED_CAP,N13686&lt;=TEMP_WORKER_CAP),"YES","NO")</x:f>
        <x:v>NO</x:v>
      </x:c>
      <x:c r="T13686" s="139" t="n">
        <x:f>IF(S13686="YES",R13686,-1E+99)</x:f>
        <x:v>-1e+99</x:v>
      </x:c>
    </x:row>
    <x:row r="13687">
      <x:c r="A13687" s="139"/>
      <x:c r="B13687" s="139"/>
      <x:c r="C13687" s="139"/>
      <x:c r="D13687" s="139"/>
      <x:c r="E13687" s="139"/>
      <x:c r="F13687" s="139"/>
      <x:c r="G13687" s="139"/>
      <x:c r="H13687" s="139"/>
      <x:c r="I13687" s="266" t="n">
        <x:f>INT((ROW()-ROW($I$46))/((CARROT_CAP+1)*(MESCLUN_CAP+1)))</x:f>
        <x:v>20</x:v>
      </x:c>
      <x:c r="J13687" s="266" t="n">
        <x:f>MOD(INT((ROW()-ROW($I$46))/(MESCLUN_CAP+1)),CARROT_CAP+1)</x:f>
        <x:v>20</x:v>
      </x:c>
      <x:c r="K13687" s="266" t="n">
        <x:f>MOD(ROW()-ROW($I$46),MESCLUN_CAP+1)</x:f>
        <x:v>1</x:v>
      </x:c>
      <x:c r="L13687" s="266" t="n">
        <x:f>SUM(I13687:K13687)</x:f>
        <x:v>41</x:v>
      </x:c>
      <x:c r="M13687" s="267" t="n">
        <x:f>I13687*TOMATO_HOURS*WEEKS*(1+TOMATO_DIM)^I13687+J13687*CARROT_HOURS*WEEKS*(1+CARROT_DIM)^J13687+K13687*MESCLUN_HOURS*WEEKS*(1+MESCLUN_DIM)^K13687</x:f>
        <x:v>13138.232272960337</x:v>
      </x:c>
      <x:c r="N13687" s="267" t="n">
        <x:f>MAX(M13687-FARMER_HOURS,0)/TEMP_HOURS_PER_WORKER</x:f>
        <x:v>8.623772411778011</x:v>
      </x:c>
      <x:c r="O13687" s="268" t="n">
        <x:f>I13687*TOMATO_PRICE+J13687*CARROT_PRICE+K13687*MESCLUN_PRICE</x:f>
        <x:v>220580</x:v>
      </x:c>
      <x:c r="P13687" s="268" t="n">
        <x:f>I13687*TOMATO_FERTILIZER+J13687*CARROT_FERTILIZER+K13687*MESCLUN_FERTILIZER</x:f>
        <x:v>27280</x:v>
      </x:c>
      <x:c r="Q13687" s="268" t="n">
        <x:f>MIN(M13687,FARMER_HOURS)*FARMER_RATE+MAX(M13687-FARMER_HOURS,0)*TEMP_RATE</x:f>
        <x:v>240594.3102944503</x:v>
      </x:c>
      <x:c r="R13687" s="268" t="n">
        <x:f>O13687-P13687-Q13687-FIXED_COST</x:f>
        <x:v>-67294.31029445029</x:v>
      </x:c>
      <x:c r="S13687" s="139" t="str">
        <x:f>IF(AND(L13687&lt;=TOTAL_BED_CAP,N13687&lt;=TEMP_WORKER_CAP),"YES","NO")</x:f>
        <x:v>NO</x:v>
      </x:c>
      <x:c r="T13687" s="139" t="n">
        <x:f>IF(S13687="YES",R13687,-1E+99)</x:f>
        <x:v>-1e+99</x:v>
      </x:c>
    </x:row>
    <x:row r="13688">
      <x:c r="A13688" s="139"/>
      <x:c r="B13688" s="139"/>
      <x:c r="C13688" s="139"/>
      <x:c r="D13688" s="139"/>
      <x:c r="E13688" s="139"/>
      <x:c r="F13688" s="139"/>
      <x:c r="G13688" s="139"/>
      <x:c r="H13688" s="139"/>
      <x:c r="I13688" s="266" t="n">
        <x:f>INT((ROW()-ROW($I$46))/((CARROT_CAP+1)*(MESCLUN_CAP+1)))</x:f>
        <x:v>20</x:v>
      </x:c>
      <x:c r="J13688" s="266" t="n">
        <x:f>MOD(INT((ROW()-ROW($I$46))/(MESCLUN_CAP+1)),CARROT_CAP+1)</x:f>
        <x:v>20</x:v>
      </x:c>
      <x:c r="K13688" s="266" t="n">
        <x:f>MOD(ROW()-ROW($I$46),MESCLUN_CAP+1)</x:f>
        <x:v>2</x:v>
      </x:c>
      <x:c r="L13688" s="266" t="n">
        <x:f>SUM(I13688:K13688)</x:f>
        <x:v>42</x:v>
      </x:c>
      <x:c r="M13688" s="267" t="n">
        <x:f>I13688*TOMATO_HOURS*WEEKS*(1+TOMATO_DIM)^I13688+J13688*CARROT_HOURS*WEEKS*(1+CARROT_DIM)^J13688+K13688*MESCLUN_HOURS*WEEKS*(1+MESCLUN_DIM)^K13688</x:f>
        <x:v>13184.933835460337</x:v>
      </x:c>
      <x:c r="N13688" s="267" t="n">
        <x:f>MAX(M13688-FARMER_HOURS,0)/TEMP_HOURS_PER_WORKER</x:f>
        <x:v>8.656204052403012</x:v>
      </x:c>
      <x:c r="O13688" s="268" t="n">
        <x:f>I13688*TOMATO_PRICE+J13688*CARROT_PRICE+K13688*MESCLUN_PRICE</x:f>
        <x:v>223280</x:v>
      </x:c>
      <x:c r="P13688" s="268" t="n">
        <x:f>I13688*TOMATO_FERTILIZER+J13688*CARROT_FERTILIZER+K13688*MESCLUN_FERTILIZER</x:f>
        <x:v>28160</x:v>
      </x:c>
      <x:c r="Q13688" s="268" t="n">
        <x:f>MIN(M13688,FARMER_HOURS)*FARMER_RATE+MAX(M13688-FARMER_HOURS,0)*TEMP_RATE</x:f>
        <x:v>241405.1013100753</x:v>
      </x:c>
      <x:c r="R13688" s="268" t="n">
        <x:f>O13688-P13688-Q13688-FIXED_COST</x:f>
        <x:v>-66285.10131007529</x:v>
      </x:c>
      <x:c r="S13688" s="139" t="str">
        <x:f>IF(AND(L13688&lt;=TOTAL_BED_CAP,N13688&lt;=TEMP_WORKER_CAP),"YES","NO")</x:f>
        <x:v>NO</x:v>
      </x:c>
      <x:c r="T13688" s="139" t="n">
        <x:f>IF(S13688="YES",R13688,-1E+99)</x:f>
        <x:v>-1e+99</x:v>
      </x:c>
    </x:row>
    <x:row r="13689">
      <x:c r="A13689" s="139"/>
      <x:c r="B13689" s="139"/>
      <x:c r="C13689" s="139"/>
      <x:c r="D13689" s="139"/>
      <x:c r="E13689" s="139"/>
      <x:c r="F13689" s="139"/>
      <x:c r="G13689" s="139"/>
      <x:c r="H13689" s="139"/>
      <x:c r="I13689" s="266" t="n">
        <x:f>INT((ROW()-ROW($I$46))/((CARROT_CAP+1)*(MESCLUN_CAP+1)))</x:f>
        <x:v>20</x:v>
      </x:c>
      <x:c r="J13689" s="266" t="n">
        <x:f>MOD(INT((ROW()-ROW($I$46))/(MESCLUN_CAP+1)),CARROT_CAP+1)</x:f>
        <x:v>20</x:v>
      </x:c>
      <x:c r="K13689" s="266" t="n">
        <x:f>MOD(ROW()-ROW($I$46),MESCLUN_CAP+1)</x:f>
        <x:v>3</x:v>
      </x:c>
      <x:c r="L13689" s="266" t="n">
        <x:f>SUM(I13689:K13689)</x:f>
        <x:v>43</x:v>
      </x:c>
      <x:c r="M13689" s="267" t="n">
        <x:f>I13689*TOMATO_HOURS*WEEKS*(1+TOMATO_DIM)^I13689+J13689*CARROT_HOURS*WEEKS*(1+CARROT_DIM)^J13689+K13689*MESCLUN_HOURS*WEEKS*(1+MESCLUN_DIM)^K13689</x:f>
        <x:v>13232.795817882212</x:v>
      </x:c>
      <x:c r="N13689" s="267" t="n">
        <x:f>MAX(M13689-FARMER_HOURS,0)/TEMP_HOURS_PER_WORKER</x:f>
        <x:v>8.68944154019598</x:v>
      </x:c>
      <x:c r="O13689" s="268" t="n">
        <x:f>I13689*TOMATO_PRICE+J13689*CARROT_PRICE+K13689*MESCLUN_PRICE</x:f>
        <x:v>225980</x:v>
      </x:c>
      <x:c r="P13689" s="268" t="n">
        <x:f>I13689*TOMATO_FERTILIZER+J13689*CARROT_FERTILIZER+K13689*MESCLUN_FERTILIZER</x:f>
        <x:v>29040</x:v>
      </x:c>
      <x:c r="Q13689" s="268" t="n">
        <x:f>MIN(M13689,FARMER_HOURS)*FARMER_RATE+MAX(M13689-FARMER_HOURS,0)*TEMP_RATE</x:f>
        <x:v>242236.0385048995</x:v>
      </x:c>
      <x:c r="R13689" s="268" t="n">
        <x:f>O13689-P13689-Q13689-FIXED_COST</x:f>
        <x:v>-65296.03850489951</x:v>
      </x:c>
      <x:c r="S13689" s="139" t="str">
        <x:f>IF(AND(L13689&lt;=TOTAL_BED_CAP,N13689&lt;=TEMP_WORKER_CAP),"YES","NO")</x:f>
        <x:v>NO</x:v>
      </x:c>
      <x:c r="T13689" s="139" t="n">
        <x:f>IF(S13689="YES",R13689,-1E+99)</x:f>
        <x:v>-1e+99</x:v>
      </x:c>
    </x:row>
    <x:row r="13690">
      <x:c r="A13690" s="139"/>
      <x:c r="B13690" s="139"/>
      <x:c r="C13690" s="139"/>
      <x:c r="D13690" s="139"/>
      <x:c r="E13690" s="139"/>
      <x:c r="F13690" s="139"/>
      <x:c r="G13690" s="139"/>
      <x:c r="H13690" s="139"/>
      <x:c r="I13690" s="266" t="n">
        <x:f>INT((ROW()-ROW($I$46))/((CARROT_CAP+1)*(MESCLUN_CAP+1)))</x:f>
        <x:v>20</x:v>
      </x:c>
      <x:c r="J13690" s="266" t="n">
        <x:f>MOD(INT((ROW()-ROW($I$46))/(MESCLUN_CAP+1)),CARROT_CAP+1)</x:f>
        <x:v>20</x:v>
      </x:c>
      <x:c r="K13690" s="266" t="n">
        <x:f>MOD(ROW()-ROW($I$46),MESCLUN_CAP+1)</x:f>
        <x:v>4</x:v>
      </x:c>
      <x:c r="L13690" s="266" t="n">
        <x:f>SUM(I13690:K13690)</x:f>
        <x:v>44</x:v>
      </x:c>
      <x:c r="M13690" s="267" t="n">
        <x:f>I13690*TOMATO_HOURS*WEEKS*(1+TOMATO_DIM)^I13690+J13690*CARROT_HOURS*WEEKS*(1+CARROT_DIM)^J13690+K13690*MESCLUN_HOURS*WEEKS*(1+MESCLUN_DIM)^K13690</x:f>
        <x:v>13281.839933604868</x:v>
      </x:c>
      <x:c r="N13690" s="267" t="n">
        <x:f>MAX(M13690-FARMER_HOURS,0)/TEMP_HOURS_PER_WORKER</x:f>
        <x:v>8.723499953892269</x:v>
      </x:c>
      <x:c r="O13690" s="268" t="n">
        <x:f>I13690*TOMATO_PRICE+J13690*CARROT_PRICE+K13690*MESCLUN_PRICE</x:f>
        <x:v>228680</x:v>
      </x:c>
      <x:c r="P13690" s="268" t="n">
        <x:f>I13690*TOMATO_FERTILIZER+J13690*CARROT_FERTILIZER+K13690*MESCLUN_FERTILIZER</x:f>
        <x:v>29920</x:v>
      </x:c>
      <x:c r="Q13690" s="268" t="n">
        <x:f>MIN(M13690,FARMER_HOURS)*FARMER_RATE+MAX(M13690-FARMER_HOURS,0)*TEMP_RATE</x:f>
        <x:v>243087.49884730674</x:v>
      </x:c>
      <x:c r="R13690" s="268" t="n">
        <x:f>O13690-P13690-Q13690-FIXED_COST</x:f>
        <x:v>-64327.498847306735</x:v>
      </x:c>
      <x:c r="S13690" s="139" t="str">
        <x:f>IF(AND(L13690&lt;=TOTAL_BED_CAP,N13690&lt;=TEMP_WORKER_CAP),"YES","NO")</x:f>
        <x:v>NO</x:v>
      </x:c>
      <x:c r="T13690" s="139" t="n">
        <x:f>IF(S13690="YES",R13690,-1E+99)</x:f>
        <x:v>-1e+99</x:v>
      </x:c>
    </x:row>
    <x:row r="13691">
      <x:c r="A13691" s="139"/>
      <x:c r="B13691" s="139"/>
      <x:c r="C13691" s="139"/>
      <x:c r="D13691" s="139"/>
      <x:c r="E13691" s="139"/>
      <x:c r="F13691" s="139"/>
      <x:c r="G13691" s="139"/>
      <x:c r="H13691" s="139"/>
      <x:c r="I13691" s="266" t="n">
        <x:f>INT((ROW()-ROW($I$46))/((CARROT_CAP+1)*(MESCLUN_CAP+1)))</x:f>
        <x:v>20</x:v>
      </x:c>
      <x:c r="J13691" s="266" t="n">
        <x:f>MOD(INT((ROW()-ROW($I$46))/(MESCLUN_CAP+1)),CARROT_CAP+1)</x:f>
        <x:v>20</x:v>
      </x:c>
      <x:c r="K13691" s="266" t="n">
        <x:f>MOD(ROW()-ROW($I$46),MESCLUN_CAP+1)</x:f>
        <x:v>5</x:v>
      </x:c>
      <x:c r="L13691" s="266" t="n">
        <x:f>SUM(I13691:K13691)</x:f>
        <x:v>45</x:v>
      </x:c>
      <x:c r="M13691" s="267" t="n">
        <x:f>I13691*TOMATO_HOURS*WEEKS*(1+TOMATO_DIM)^I13691+J13691*CARROT_HOURS*WEEKS*(1+CARROT_DIM)^J13691+K13691*MESCLUN_HOURS*WEEKS*(1+MESCLUN_DIM)^K13691</x:f>
        <x:v>13332.088257526071</x:v>
      </x:c>
      <x:c r="N13691" s="267" t="n">
        <x:f>MAX(M13691-FARMER_HOURS,0)/TEMP_HOURS_PER_WORKER</x:f>
        <x:v>8.758394623281994</x:v>
      </x:c>
      <x:c r="O13691" s="268" t="n">
        <x:f>I13691*TOMATO_PRICE+J13691*CARROT_PRICE+K13691*MESCLUN_PRICE</x:f>
        <x:v>231380</x:v>
      </x:c>
      <x:c r="P13691" s="268" t="n">
        <x:f>I13691*TOMATO_FERTILIZER+J13691*CARROT_FERTILIZER+K13691*MESCLUN_FERTILIZER</x:f>
        <x:v>30800</x:v>
      </x:c>
      <x:c r="Q13691" s="268" t="n">
        <x:f>MIN(M13691,FARMER_HOURS)*FARMER_RATE+MAX(M13691-FARMER_HOURS,0)*TEMP_RATE</x:f>
        <x:v>243959.86558204985</x:v>
      </x:c>
      <x:c r="R13691" s="268" t="n">
        <x:f>O13691-P13691-Q13691-FIXED_COST</x:f>
        <x:v>-63379.86558204985</x:v>
      </x:c>
      <x:c r="S13691" s="139" t="str">
        <x:f>IF(AND(L13691&lt;=TOTAL_BED_CAP,N13691&lt;=TEMP_WORKER_CAP),"YES","NO")</x:f>
        <x:v>NO</x:v>
      </x:c>
      <x:c r="T13691" s="139" t="n">
        <x:f>IF(S13691="YES",R13691,-1E+99)</x:f>
        <x:v>-1e+99</x:v>
      </x:c>
    </x:row>
    <x:row r="13692">
      <x:c r="A13692" s="139"/>
      <x:c r="B13692" s="139"/>
      <x:c r="C13692" s="139"/>
      <x:c r="D13692" s="139"/>
      <x:c r="E13692" s="139"/>
      <x:c r="F13692" s="139"/>
      <x:c r="G13692" s="139"/>
      <x:c r="H13692" s="139"/>
      <x:c r="I13692" s="266" t="n">
        <x:f>INT((ROW()-ROW($I$46))/((CARROT_CAP+1)*(MESCLUN_CAP+1)))</x:f>
        <x:v>20</x:v>
      </x:c>
      <x:c r="J13692" s="266" t="n">
        <x:f>MOD(INT((ROW()-ROW($I$46))/(MESCLUN_CAP+1)),CARROT_CAP+1)</x:f>
        <x:v>20</x:v>
      </x:c>
      <x:c r="K13692" s="266" t="n">
        <x:f>MOD(ROW()-ROW($I$46),MESCLUN_CAP+1)</x:f>
        <x:v>6</x:v>
      </x:c>
      <x:c r="L13692" s="266" t="n">
        <x:f>SUM(I13692:K13692)</x:f>
        <x:v>46</x:v>
      </x:c>
      <x:c r="M13692" s="267" t="n">
        <x:f>I13692*TOMATO_HOURS*WEEKS*(1+TOMATO_DIM)^I13692+J13692*CARROT_HOURS*WEEKS*(1+CARROT_DIM)^J13692+K13692*MESCLUN_HOURS*WEEKS*(1+MESCLUN_DIM)^K13692</x:f>
        <x:v>13383.563231707703</x:v>
      </x:c>
      <x:c r="N13692" s="267" t="n">
        <x:f>MAX(M13692-FARMER_HOURS,0)/TEMP_HOURS_PER_WORKER</x:f>
        <x:v>8.79414113313035</x:v>
      </x:c>
      <x:c r="O13692" s="268" t="n">
        <x:f>I13692*TOMATO_PRICE+J13692*CARROT_PRICE+K13692*MESCLUN_PRICE</x:f>
        <x:v>234080</x:v>
      </x:c>
      <x:c r="P13692" s="268" t="n">
        <x:f>I13692*TOMATO_FERTILIZER+J13692*CARROT_FERTILIZER+K13692*MESCLUN_FERTILIZER</x:f>
        <x:v>31680</x:v>
      </x:c>
      <x:c r="Q13692" s="268" t="n">
        <x:f>MIN(M13692,FARMER_HOURS)*FARMER_RATE+MAX(M13692-FARMER_HOURS,0)*TEMP_RATE</x:f>
        <x:v>244853.52832825875</x:v>
      </x:c>
      <x:c r="R13692" s="268" t="n">
        <x:f>O13692-P13692-Q13692-FIXED_COST</x:f>
        <x:v>-62453.52832825875</x:v>
      </x:c>
      <x:c r="S13692" s="139" t="str">
        <x:f>IF(AND(L13692&lt;=TOTAL_BED_CAP,N13692&lt;=TEMP_WORKER_CAP),"YES","NO")</x:f>
        <x:v>NO</x:v>
      </x:c>
      <x:c r="T13692" s="139" t="n">
        <x:f>IF(S13692="YES",R13692,-1E+99)</x:f>
        <x:v>-1e+99</x:v>
      </x:c>
    </x:row>
    <x:row r="13693">
      <x:c r="A13693" s="139"/>
      <x:c r="B13693" s="139"/>
      <x:c r="C13693" s="139"/>
      <x:c r="D13693" s="139"/>
      <x:c r="E13693" s="139"/>
      <x:c r="F13693" s="139"/>
      <x:c r="G13693" s="139"/>
      <x:c r="H13693" s="139"/>
      <x:c r="I13693" s="266" t="n">
        <x:f>INT((ROW()-ROW($I$46))/((CARROT_CAP+1)*(MESCLUN_CAP+1)))</x:f>
        <x:v>20</x:v>
      </x:c>
      <x:c r="J13693" s="266" t="n">
        <x:f>MOD(INT((ROW()-ROW($I$46))/(MESCLUN_CAP+1)),CARROT_CAP+1)</x:f>
        <x:v>20</x:v>
      </x:c>
      <x:c r="K13693" s="266" t="n">
        <x:f>MOD(ROW()-ROW($I$46),MESCLUN_CAP+1)</x:f>
        <x:v>7</x:v>
      </x:c>
      <x:c r="L13693" s="266" t="n">
        <x:f>SUM(I13693:K13693)</x:f>
        <x:v>47</x:v>
      </x:c>
      <x:c r="M13693" s="267" t="n">
        <x:f>I13693*TOMATO_HOURS*WEEKS*(1+TOMATO_DIM)^I13693+J13693*CARROT_HOURS*WEEKS*(1+CARROT_DIM)^J13693+K13693*MESCLUN_HOURS*WEEKS*(1+MESCLUN_DIM)^K13693</x:f>
        <x:v>13436.287671105665</x:v>
      </x:c>
      <x:c r="N13693" s="267" t="n">
        <x:f>MAX(M13693-FARMER_HOURS,0)/TEMP_HOURS_PER_WORKER</x:f>
        <x:v>8.830755327156712</x:v>
      </x:c>
      <x:c r="O13693" s="268" t="n">
        <x:f>I13693*TOMATO_PRICE+J13693*CARROT_PRICE+K13693*MESCLUN_PRICE</x:f>
        <x:v>236780</x:v>
      </x:c>
      <x:c r="P13693" s="268" t="n">
        <x:f>I13693*TOMATO_FERTILIZER+J13693*CARROT_FERTILIZER+K13693*MESCLUN_FERTILIZER</x:f>
        <x:v>32560</x:v>
      </x:c>
      <x:c r="Q13693" s="268" t="n">
        <x:f>MIN(M13693,FARMER_HOURS)*FARMER_RATE+MAX(M13693-FARMER_HOURS,0)*TEMP_RATE</x:f>
        <x:v>245768.88317891778</x:v>
      </x:c>
      <x:c r="R13693" s="268" t="n">
        <x:f>O13693-P13693-Q13693-FIXED_COST</x:f>
        <x:v>-61548.88317891778</x:v>
      </x:c>
      <x:c r="S13693" s="139" t="str">
        <x:f>IF(AND(L13693&lt;=TOTAL_BED_CAP,N13693&lt;=TEMP_WORKER_CAP),"YES","NO")</x:f>
        <x:v>NO</x:v>
      </x:c>
      <x:c r="T13693" s="139" t="n">
        <x:f>IF(S13693="YES",R13693,-1E+99)</x:f>
        <x:v>-1e+99</x:v>
      </x:c>
    </x:row>
    <x:row r="13694">
      <x:c r="A13694" s="139"/>
      <x:c r="B13694" s="139"/>
      <x:c r="C13694" s="139"/>
      <x:c r="D13694" s="139"/>
      <x:c r="E13694" s="139"/>
      <x:c r="F13694" s="139"/>
      <x:c r="G13694" s="139"/>
      <x:c r="H13694" s="139"/>
      <x:c r="I13694" s="266" t="n">
        <x:f>INT((ROW()-ROW($I$46))/((CARROT_CAP+1)*(MESCLUN_CAP+1)))</x:f>
        <x:v>20</x:v>
      </x:c>
      <x:c r="J13694" s="266" t="n">
        <x:f>MOD(INT((ROW()-ROW($I$46))/(MESCLUN_CAP+1)),CARROT_CAP+1)</x:f>
        <x:v>20</x:v>
      </x:c>
      <x:c r="K13694" s="266" t="n">
        <x:f>MOD(ROW()-ROW($I$46),MESCLUN_CAP+1)</x:f>
        <x:v>8</x:v>
      </x:c>
      <x:c r="L13694" s="266" t="n">
        <x:f>SUM(I13694:K13694)</x:f>
        <x:v>48</x:v>
      </x:c>
      <x:c r="M13694" s="267" t="n">
        <x:f>I13694*TOMATO_HOURS*WEEKS*(1+TOMATO_DIM)^I13694+J13694*CARROT_HOURS*WEEKS*(1+CARROT_DIM)^J13694+K13694*MESCLUN_HOURS*WEEKS*(1+MESCLUN_DIM)^K13694</x:f>
        <x:v>13490.284769385646</x:v>
      </x:c>
      <x:c r="N13694" s="267" t="n">
        <x:f>MAX(M13694-FARMER_HOURS,0)/TEMP_HOURS_PER_WORKER</x:f>
        <x:v>8.868253312073366</x:v>
      </x:c>
      <x:c r="O13694" s="268" t="n">
        <x:f>I13694*TOMATO_PRICE+J13694*CARROT_PRICE+K13694*MESCLUN_PRICE</x:f>
        <x:v>239480</x:v>
      </x:c>
      <x:c r="P13694" s="268" t="n">
        <x:f>I13694*TOMATO_FERTILIZER+J13694*CARROT_FERTILIZER+K13694*MESCLUN_FERTILIZER</x:f>
        <x:v>33440</x:v>
      </x:c>
      <x:c r="Q13694" s="268" t="n">
        <x:f>MIN(M13694,FARMER_HOURS)*FARMER_RATE+MAX(M13694-FARMER_HOURS,0)*TEMP_RATE</x:f>
        <x:v>246706.33280183413</x:v>
      </x:c>
      <x:c r="R13694" s="268" t="n">
        <x:f>O13694-P13694-Q13694-FIXED_COST</x:f>
        <x:v>-60666.33280183413</x:v>
      </x:c>
      <x:c r="S13694" s="139" t="str">
        <x:f>IF(AND(L13694&lt;=TOTAL_BED_CAP,N13694&lt;=TEMP_WORKER_CAP),"YES","NO")</x:f>
        <x:v>NO</x:v>
      </x:c>
      <x:c r="T13694" s="139" t="n">
        <x:f>IF(S13694="YES",R13694,-1E+99)</x:f>
        <x:v>-1e+99</x:v>
      </x:c>
    </x:row>
    <x:row r="13695">
      <x:c r="A13695" s="139"/>
      <x:c r="B13695" s="139"/>
      <x:c r="C13695" s="139"/>
      <x:c r="D13695" s="139"/>
      <x:c r="E13695" s="139"/>
      <x:c r="F13695" s="139"/>
      <x:c r="G13695" s="139"/>
      <x:c r="H13695" s="139"/>
      <x:c r="I13695" s="266" t="n">
        <x:f>INT((ROW()-ROW($I$46))/((CARROT_CAP+1)*(MESCLUN_CAP+1)))</x:f>
        <x:v>20</x:v>
      </x:c>
      <x:c r="J13695" s="266" t="n">
        <x:f>MOD(INT((ROW()-ROW($I$46))/(MESCLUN_CAP+1)),CARROT_CAP+1)</x:f>
        <x:v>20</x:v>
      </x:c>
      <x:c r="K13695" s="266" t="n">
        <x:f>MOD(ROW()-ROW($I$46),MESCLUN_CAP+1)</x:f>
        <x:v>9</x:v>
      </x:c>
      <x:c r="L13695" s="266" t="n">
        <x:f>SUM(I13695:K13695)</x:f>
        <x:v>49</x:v>
      </x:c>
      <x:c r="M13695" s="267" t="n">
        <x:f>I13695*TOMATO_HOURS*WEEKS*(1+TOMATO_DIM)^I13695+J13695*CARROT_HOURS*WEEKS*(1+CARROT_DIM)^J13695+K13695*MESCLUN_HOURS*WEEKS*(1+MESCLUN_DIM)^K13695</x:f>
        <x:v>13545.57810482604</x:v>
      </x:c>
      <x:c r="N13695" s="267" t="n">
        <x:f>MAX(M13695-FARMER_HOURS,0)/TEMP_HOURS_PER_WORKER</x:f>
        <x:v>8.90665146168475</x:v>
      </x:c>
      <x:c r="O13695" s="268" t="n">
        <x:f>I13695*TOMATO_PRICE+J13695*CARROT_PRICE+K13695*MESCLUN_PRICE</x:f>
        <x:v>242180</x:v>
      </x:c>
      <x:c r="P13695" s="268" t="n">
        <x:f>I13695*TOMATO_FERTILIZER+J13695*CARROT_FERTILIZER+K13695*MESCLUN_FERTILIZER</x:f>
        <x:v>34320</x:v>
      </x:c>
      <x:c r="Q13695" s="268" t="n">
        <x:f>MIN(M13695,FARMER_HOURS)*FARMER_RATE+MAX(M13695-FARMER_HOURS,0)*TEMP_RATE</x:f>
        <x:v>247666.28654211873</x:v>
      </x:c>
      <x:c r="R13695" s="268" t="n">
        <x:f>O13695-P13695-Q13695-FIXED_COST</x:f>
        <x:v>-59806.28654211873</x:v>
      </x:c>
      <x:c r="S13695" s="139" t="str">
        <x:f>IF(AND(L13695&lt;=TOTAL_BED_CAP,N13695&lt;=TEMP_WORKER_CAP),"YES","NO")</x:f>
        <x:v>NO</x:v>
      </x:c>
      <x:c r="T13695" s="139" t="n">
        <x:f>IF(S13695="YES",R13695,-1E+99)</x:f>
        <x:v>-1e+99</x:v>
      </x:c>
    </x:row>
    <x:row r="13696">
      <x:c r="A13696" s="139"/>
      <x:c r="B13696" s="139"/>
      <x:c r="C13696" s="139"/>
      <x:c r="D13696" s="139"/>
      <x:c r="E13696" s="139"/>
      <x:c r="F13696" s="139"/>
      <x:c r="G13696" s="139"/>
      <x:c r="H13696" s="139"/>
      <x:c r="I13696" s="266" t="n">
        <x:f>INT((ROW()-ROW($I$46))/((CARROT_CAP+1)*(MESCLUN_CAP+1)))</x:f>
        <x:v>20</x:v>
      </x:c>
      <x:c r="J13696" s="266" t="n">
        <x:f>MOD(INT((ROW()-ROW($I$46))/(MESCLUN_CAP+1)),CARROT_CAP+1)</x:f>
        <x:v>20</x:v>
      </x:c>
      <x:c r="K13696" s="266" t="n">
        <x:f>MOD(ROW()-ROW($I$46),MESCLUN_CAP+1)</x:f>
        <x:v>10</x:v>
      </x:c>
      <x:c r="L13696" s="266" t="n">
        <x:f>SUM(I13696:K13696)</x:f>
        <x:v>50</x:v>
      </x:c>
      <x:c r="M13696" s="267" t="n">
        <x:f>I13696*TOMATO_HOURS*WEEKS*(1+TOMATO_DIM)^I13696+J13696*CARROT_HOURS*WEEKS*(1+CARROT_DIM)^J13696+K13696*MESCLUN_HOURS*WEEKS*(1+MESCLUN_DIM)^K13696</x:f>
        <x:v>13602.191646309253</x:v>
      </x:c>
      <x:c r="N13696" s="267" t="n">
        <x:f>MAX(M13696-FARMER_HOURS,0)/TEMP_HOURS_PER_WORKER</x:f>
        <x:v>8.945966421048093</x:v>
      </x:c>
      <x:c r="O13696" s="268" t="n">
        <x:f>I13696*TOMATO_PRICE+J13696*CARROT_PRICE+K13696*MESCLUN_PRICE</x:f>
        <x:v>244880</x:v>
      </x:c>
      <x:c r="P13696" s="268" t="n">
        <x:f>I13696*TOMATO_FERTILIZER+J13696*CARROT_FERTILIZER+K13696*MESCLUN_FERTILIZER</x:f>
        <x:v>35200</x:v>
      </x:c>
      <x:c r="Q13696" s="268" t="n">
        <x:f>MIN(M13696,FARMER_HOURS)*FARMER_RATE+MAX(M13696-FARMER_HOURS,0)*TEMP_RATE</x:f>
        <x:v>248649.1605262023</x:v>
      </x:c>
      <x:c r="R13696" s="268" t="n">
        <x:f>O13696-P13696-Q13696-FIXED_COST</x:f>
        <x:v>-58969.16052620229</x:v>
      </x:c>
      <x:c r="S13696" s="139" t="str">
        <x:f>IF(AND(L13696&lt;=TOTAL_BED_CAP,N13696&lt;=TEMP_WORKER_CAP),"YES","NO")</x:f>
        <x:v>NO</x:v>
      </x:c>
      <x:c r="T13696" s="139" t="n">
        <x:f>IF(S13696="YES",R13696,-1E+99)</x:f>
        <x:v>-1e+99</x:v>
      </x:c>
    </x:row>
    <x:row r="13697">
      <x:c r="A13697" s="139"/>
      <x:c r="B13697" s="139"/>
      <x:c r="C13697" s="139"/>
      <x:c r="D13697" s="139"/>
      <x:c r="E13697" s="139"/>
      <x:c r="F13697" s="139"/>
      <x:c r="G13697" s="139"/>
      <x:c r="H13697" s="139"/>
      <x:c r="I13697" s="266" t="n">
        <x:f>INT((ROW()-ROW($I$46))/((CARROT_CAP+1)*(MESCLUN_CAP+1)))</x:f>
        <x:v>20</x:v>
      </x:c>
      <x:c r="J13697" s="266" t="n">
        <x:f>MOD(INT((ROW()-ROW($I$46))/(MESCLUN_CAP+1)),CARROT_CAP+1)</x:f>
        <x:v>20</x:v>
      </x:c>
      <x:c r="K13697" s="266" t="n">
        <x:f>MOD(ROW()-ROW($I$46),MESCLUN_CAP+1)</x:f>
        <x:v>11</x:v>
      </x:c>
      <x:c r="L13697" s="266" t="n">
        <x:f>SUM(I13697:K13697)</x:f>
        <x:v>51</x:v>
      </x:c>
      <x:c r="M13697" s="267" t="n">
        <x:f>I13697*TOMATO_HOURS*WEEKS*(1+TOMATO_DIM)^I13697+J13697*CARROT_HOURS*WEEKS*(1+CARROT_DIM)^J13697+K13697*MESCLUN_HOURS*WEEKS*(1+MESCLUN_DIM)^K13697</x:f>
        <x:v>13660.149759402691</x:v>
      </x:c>
      <x:c r="N13697" s="267" t="n">
        <x:f>MAX(M13697-FARMER_HOURS,0)/TEMP_HOURS_PER_WORKER</x:f>
        <x:v>8.986215110696314</x:v>
      </x:c>
      <x:c r="O13697" s="268" t="n">
        <x:f>I13697*TOMATO_PRICE+J13697*CARROT_PRICE+K13697*MESCLUN_PRICE</x:f>
        <x:v>247580</x:v>
      </x:c>
      <x:c r="P13697" s="268" t="n">
        <x:f>I13697*TOMATO_FERTILIZER+J13697*CARROT_FERTILIZER+K13697*MESCLUN_FERTILIZER</x:f>
        <x:v>36080</x:v>
      </x:c>
      <x:c r="Q13697" s="268" t="n">
        <x:f>MIN(M13697,FARMER_HOURS)*FARMER_RATE+MAX(M13697-FARMER_HOURS,0)*TEMP_RATE</x:f>
        <x:v>249655.37776740783</x:v>
      </x:c>
      <x:c r="R13697" s="268" t="n">
        <x:f>O13697-P13697-Q13697-FIXED_COST</x:f>
        <x:v>-58155.37776740783</x:v>
      </x:c>
      <x:c r="S13697" s="139" t="str">
        <x:f>IF(AND(L13697&lt;=TOTAL_BED_CAP,N13697&lt;=TEMP_WORKER_CAP),"YES","NO")</x:f>
        <x:v>NO</x:v>
      </x:c>
      <x:c r="T13697" s="139" t="n">
        <x:f>IF(S13697="YES",R13697,-1E+99)</x:f>
        <x:v>-1e+99</x:v>
      </x:c>
    </x:row>
    <x:row r="13698">
      <x:c r="A13698" s="139"/>
      <x:c r="B13698" s="139"/>
      <x:c r="C13698" s="139"/>
      <x:c r="D13698" s="139"/>
      <x:c r="E13698" s="139"/>
      <x:c r="F13698" s="139"/>
      <x:c r="G13698" s="139"/>
      <x:c r="H13698" s="139"/>
      <x:c r="I13698" s="266" t="n">
        <x:f>INT((ROW()-ROW($I$46))/((CARROT_CAP+1)*(MESCLUN_CAP+1)))</x:f>
        <x:v>20</x:v>
      </x:c>
      <x:c r="J13698" s="266" t="n">
        <x:f>MOD(INT((ROW()-ROW($I$46))/(MESCLUN_CAP+1)),CARROT_CAP+1)</x:f>
        <x:v>20</x:v>
      </x:c>
      <x:c r="K13698" s="266" t="n">
        <x:f>MOD(ROW()-ROW($I$46),MESCLUN_CAP+1)</x:f>
        <x:v>12</x:v>
      </x:c>
      <x:c r="L13698" s="266" t="n">
        <x:f>SUM(I13698:K13698)</x:f>
        <x:v>52</x:v>
      </x:c>
      <x:c r="M13698" s="267" t="n">
        <x:f>I13698*TOMATO_HOURS*WEEKS*(1+TOMATO_DIM)^I13698+J13698*CARROT_HOURS*WEEKS*(1+CARROT_DIM)^J13698+K13698*MESCLUN_HOURS*WEEKS*(1+MESCLUN_DIM)^K13698</x:f>
        <x:v>13719.477212530755</x:v>
      </x:c>
      <x:c r="N13698" s="267" t="n">
        <x:f>MAX(M13698-FARMER_HOURS,0)/TEMP_HOURS_PER_WORKER</x:f>
        <x:v>9.027414730924136</x:v>
      </x:c>
      <x:c r="O13698" s="268" t="n">
        <x:f>I13698*TOMATO_PRICE+J13698*CARROT_PRICE+K13698*MESCLUN_PRICE</x:f>
        <x:v>250280</x:v>
      </x:c>
      <x:c r="P13698" s="268" t="n">
        <x:f>I13698*TOMATO_FERTILIZER+J13698*CARROT_FERTILIZER+K13698*MESCLUN_FERTILIZER</x:f>
        <x:v>36960</x:v>
      </x:c>
      <x:c r="Q13698" s="268" t="n">
        <x:f>MIN(M13698,FARMER_HOURS)*FARMER_RATE+MAX(M13698-FARMER_HOURS,0)*TEMP_RATE</x:f>
        <x:v>250685.36827310338</x:v>
      </x:c>
      <x:c r="R13698" s="268" t="n">
        <x:f>O13698-P13698-Q13698-FIXED_COST</x:f>
        <x:v>-57365.36827310338</x:v>
      </x:c>
      <x:c r="S13698" s="139" t="str">
        <x:f>IF(AND(L13698&lt;=TOTAL_BED_CAP,N13698&lt;=TEMP_WORKER_CAP),"YES","NO")</x:f>
        <x:v>NO</x:v>
      </x:c>
      <x:c r="T13698" s="139" t="n">
        <x:f>IF(S13698="YES",R13698,-1E+99)</x:f>
        <x:v>-1e+99</x:v>
      </x:c>
    </x:row>
    <x:row r="13699">
      <x:c r="A13699" s="139"/>
      <x:c r="B13699" s="139"/>
      <x:c r="C13699" s="139"/>
      <x:c r="D13699" s="139"/>
      <x:c r="E13699" s="139"/>
      <x:c r="F13699" s="139"/>
      <x:c r="G13699" s="139"/>
      <x:c r="H13699" s="139"/>
      <x:c r="I13699" s="266" t="n">
        <x:f>INT((ROW()-ROW($I$46))/((CARROT_CAP+1)*(MESCLUN_CAP+1)))</x:f>
        <x:v>20</x:v>
      </x:c>
      <x:c r="J13699" s="266" t="n">
        <x:f>MOD(INT((ROW()-ROW($I$46))/(MESCLUN_CAP+1)),CARROT_CAP+1)</x:f>
        <x:v>20</x:v>
      </x:c>
      <x:c r="K13699" s="266" t="n">
        <x:f>MOD(ROW()-ROW($I$46),MESCLUN_CAP+1)</x:f>
        <x:v>13</x:v>
      </x:c>
      <x:c r="L13699" s="266" t="n">
        <x:f>SUM(I13699:K13699)</x:f>
        <x:v>53</x:v>
      </x:c>
      <x:c r="M13699" s="267" t="n">
        <x:f>I13699*TOMATO_HOURS*WEEKS*(1+TOMATO_DIM)^I13699+J13699*CARROT_HOURS*WEEKS*(1+CARROT_DIM)^J13699+K13699*MESCLUN_HOURS*WEEKS*(1+MESCLUN_DIM)^K13699</x:f>
        <x:v>13780.19918323914</x:v>
      </x:c>
      <x:c r="N13699" s="267" t="n">
        <x:f>MAX(M13699-FARMER_HOURS,0)/TEMP_HOURS_PER_WORKER</x:f>
        <x:v>9.069582766138291</x:v>
      </x:c>
      <x:c r="O13699" s="268" t="n">
        <x:f>I13699*TOMATO_PRICE+J13699*CARROT_PRICE+K13699*MESCLUN_PRICE</x:f>
        <x:v>252980</x:v>
      </x:c>
      <x:c r="P13699" s="268" t="n">
        <x:f>I13699*TOMATO_FERTILIZER+J13699*CARROT_FERTILIZER+K13699*MESCLUN_FERTILIZER</x:f>
        <x:v>37840</x:v>
      </x:c>
      <x:c r="Q13699" s="268" t="n">
        <x:f>MIN(M13699,FARMER_HOURS)*FARMER_RATE+MAX(M13699-FARMER_HOURS,0)*TEMP_RATE</x:f>
        <x:v>251739.56915345727</x:v>
      </x:c>
      <x:c r="R13699" s="268" t="n">
        <x:f>O13699-P13699-Q13699-FIXED_COST</x:f>
        <x:v>-56599.56915345727</x:v>
      </x:c>
      <x:c r="S13699" s="139" t="str">
        <x:f>IF(AND(L13699&lt;=TOTAL_BED_CAP,N13699&lt;=TEMP_WORKER_CAP),"YES","NO")</x:f>
        <x:v>NO</x:v>
      </x:c>
      <x:c r="T13699" s="139" t="n">
        <x:f>IF(S13699="YES",R13699,-1E+99)</x:f>
        <x:v>-1e+99</x:v>
      </x:c>
    </x:row>
    <x:row r="13700">
      <x:c r="A13700" s="139"/>
      <x:c r="B13700" s="139"/>
      <x:c r="C13700" s="139"/>
      <x:c r="D13700" s="139"/>
      <x:c r="E13700" s="139"/>
      <x:c r="F13700" s="139"/>
      <x:c r="G13700" s="139"/>
      <x:c r="H13700" s="139"/>
      <x:c r="I13700" s="266" t="n">
        <x:f>INT((ROW()-ROW($I$46))/((CARROT_CAP+1)*(MESCLUN_CAP+1)))</x:f>
        <x:v>20</x:v>
      </x:c>
      <x:c r="J13700" s="266" t="n">
        <x:f>MOD(INT((ROW()-ROW($I$46))/(MESCLUN_CAP+1)),CARROT_CAP+1)</x:f>
        <x:v>20</x:v>
      </x:c>
      <x:c r="K13700" s="266" t="n">
        <x:f>MOD(ROW()-ROW($I$46),MESCLUN_CAP+1)</x:f>
        <x:v>14</x:v>
      </x:c>
      <x:c r="L13700" s="266" t="n">
        <x:f>SUM(I13700:K13700)</x:f>
        <x:v>54</x:v>
      </x:c>
      <x:c r="M13700" s="267" t="n">
        <x:f>I13700*TOMATO_HOURS*WEEKS*(1+TOMATO_DIM)^I13700+J13700*CARROT_HOURS*WEEKS*(1+CARROT_DIM)^J13700+K13700*MESCLUN_HOURS*WEEKS*(1+MESCLUN_DIM)^K13700</x:f>
        <x:v>13842.3412645528</x:v>
      </x:c>
      <x:c r="N13700" s="267" t="n">
        <x:f>MAX(M13700-FARMER_HOURS,0)/TEMP_HOURS_PER_WORKER</x:f>
        <x:v>9.112736989272777</x:v>
      </x:c>
      <x:c r="O13700" s="268" t="n">
        <x:f>I13700*TOMATO_PRICE+J13700*CARROT_PRICE+K13700*MESCLUN_PRICE</x:f>
        <x:v>255680</x:v>
      </x:c>
      <x:c r="P13700" s="268" t="n">
        <x:f>I13700*TOMATO_FERTILIZER+J13700*CARROT_FERTILIZER+K13700*MESCLUN_FERTILIZER</x:f>
        <x:v>38720</x:v>
      </x:c>
      <x:c r="Q13700" s="268" t="n">
        <x:f>MIN(M13700,FARMER_HOURS)*FARMER_RATE+MAX(M13700-FARMER_HOURS,0)*TEMP_RATE</x:f>
        <x:v>252818.42473181945</x:v>
      </x:c>
      <x:c r="R13700" s="268" t="n">
        <x:f>O13700-P13700-Q13700-FIXED_COST</x:f>
        <x:v>-55858.424731819454</x:v>
      </x:c>
      <x:c r="S13700" s="139" t="str">
        <x:f>IF(AND(L13700&lt;=TOTAL_BED_CAP,N13700&lt;=TEMP_WORKER_CAP),"YES","NO")</x:f>
        <x:v>NO</x:v>
      </x:c>
      <x:c r="T13700" s="139" t="n">
        <x:f>IF(S13700="YES",R13700,-1E+99)</x:f>
        <x:v>-1e+99</x:v>
      </x:c>
    </x:row>
    <x:row r="13701">
      <x:c r="A13701" s="139"/>
      <x:c r="B13701" s="139"/>
      <x:c r="C13701" s="139"/>
      <x:c r="D13701" s="139"/>
      <x:c r="E13701" s="139"/>
      <x:c r="F13701" s="139"/>
      <x:c r="G13701" s="139"/>
      <x:c r="H13701" s="139"/>
      <x:c r="I13701" s="266" t="n">
        <x:f>INT((ROW()-ROW($I$46))/((CARROT_CAP+1)*(MESCLUN_CAP+1)))</x:f>
        <x:v>20</x:v>
      </x:c>
      <x:c r="J13701" s="266" t="n">
        <x:f>MOD(INT((ROW()-ROW($I$46))/(MESCLUN_CAP+1)),CARROT_CAP+1)</x:f>
        <x:v>20</x:v>
      </x:c>
      <x:c r="K13701" s="266" t="n">
        <x:f>MOD(ROW()-ROW($I$46),MESCLUN_CAP+1)</x:f>
        <x:v>15</x:v>
      </x:c>
      <x:c r="L13701" s="266" t="n">
        <x:f>SUM(I13701:K13701)</x:f>
        <x:v>55</x:v>
      </x:c>
      <x:c r="M13701" s="267" t="n">
        <x:f>I13701*TOMATO_HOURS*WEEKS*(1+TOMATO_DIM)^I13701+J13701*CARROT_HOURS*WEEKS*(1+CARROT_DIM)^J13701+K13701*MESCLUN_HOURS*WEEKS*(1+MESCLUN_DIM)^K13701</x:f>
        <x:v>13905.929471428948</x:v>
      </x:c>
      <x:c r="N13701" s="267" t="n">
        <x:f>MAX(M13701-FARMER_HOURS,0)/TEMP_HOURS_PER_WORKER</x:f>
        <x:v>9.156895466270102</x:v>
      </x:c>
      <x:c r="O13701" s="268" t="n">
        <x:f>I13701*TOMATO_PRICE+J13701*CARROT_PRICE+K13701*MESCLUN_PRICE</x:f>
        <x:v>258380</x:v>
      </x:c>
      <x:c r="P13701" s="268" t="n">
        <x:f>I13701*TOMATO_FERTILIZER+J13701*CARROT_FERTILIZER+K13701*MESCLUN_FERTILIZER</x:f>
        <x:v>39600</x:v>
      </x:c>
      <x:c r="Q13701" s="268" t="n">
        <x:f>MIN(M13701,FARMER_HOURS)*FARMER_RATE+MAX(M13701-FARMER_HOURS,0)*TEMP_RATE</x:f>
        <x:v>253922.38665675255</x:v>
      </x:c>
      <x:c r="R13701" s="268" t="n">
        <x:f>O13701-P13701-Q13701-FIXED_COST</x:f>
        <x:v>-55142.386656752555</x:v>
      </x:c>
      <x:c r="S13701" s="139" t="str">
        <x:f>IF(AND(L13701&lt;=TOTAL_BED_CAP,N13701&lt;=TEMP_WORKER_CAP),"YES","NO")</x:f>
        <x:v>NO</x:v>
      </x:c>
      <x:c r="T13701" s="139" t="n">
        <x:f>IF(S13701="YES",R13701,-1E+99)</x:f>
        <x:v>-1e+99</x:v>
      </x:c>
    </x:row>
    <x:row r="13702">
      <x:c r="A13702" s="139"/>
      <x:c r="B13702" s="139"/>
      <x:c r="C13702" s="139"/>
      <x:c r="D13702" s="139"/>
      <x:c r="E13702" s="139"/>
      <x:c r="F13702" s="139"/>
      <x:c r="G13702" s="139"/>
      <x:c r="H13702" s="139"/>
      <x:c r="I13702" s="266" t="n">
        <x:f>INT((ROW()-ROW($I$46))/((CARROT_CAP+1)*(MESCLUN_CAP+1)))</x:f>
        <x:v>20</x:v>
      </x:c>
      <x:c r="J13702" s="266" t="n">
        <x:f>MOD(INT((ROW()-ROW($I$46))/(MESCLUN_CAP+1)),CARROT_CAP+1)</x:f>
        <x:v>20</x:v>
      </x:c>
      <x:c r="K13702" s="266" t="n">
        <x:f>MOD(ROW()-ROW($I$46),MESCLUN_CAP+1)</x:f>
        <x:v>16</x:v>
      </x:c>
      <x:c r="L13702" s="266" t="n">
        <x:f>SUM(I13702:K13702)</x:f>
        <x:v>56</x:v>
      </x:c>
      <x:c r="M13702" s="267" t="n">
        <x:f>I13702*TOMATO_HOURS*WEEKS*(1+TOMATO_DIM)^I13702+J13702*CARROT_HOURS*WEEKS*(1+CARROT_DIM)^J13702+K13702*MESCLUN_HOURS*WEEKS*(1+MESCLUN_DIM)^K13702</x:f>
        <x:v>13970.990247306436</x:v>
      </x:c>
      <x:c r="N13702" s="267" t="n">
        <x:f>MAX(M13702-FARMER_HOURS,0)/TEMP_HOURS_PER_WORKER</x:f>
        <x:v>9.20207656062947</x:v>
      </x:c>
      <x:c r="O13702" s="268" t="n">
        <x:f>I13702*TOMATO_PRICE+J13702*CARROT_PRICE+K13702*MESCLUN_PRICE</x:f>
        <x:v>261080</x:v>
      </x:c>
      <x:c r="P13702" s="268" t="n">
        <x:f>I13702*TOMATO_FERTILIZER+J13702*CARROT_FERTILIZER+K13702*MESCLUN_FERTILIZER</x:f>
        <x:v>40480</x:v>
      </x:c>
      <x:c r="Q13702" s="268" t="n">
        <x:f>MIN(M13702,FARMER_HOURS)*FARMER_RATE+MAX(M13702-FARMER_HOURS,0)*TEMP_RATE</x:f>
        <x:v>255051.91401573672</x:v>
      </x:c>
      <x:c r="R13702" s="268" t="n">
        <x:f>O13702-P13702-Q13702-FIXED_COST</x:f>
        <x:v>-54451.91401573672</x:v>
      </x:c>
      <x:c r="S13702" s="139" t="str">
        <x:f>IF(AND(L13702&lt;=TOTAL_BED_CAP,N13702&lt;=TEMP_WORKER_CAP),"YES","NO")</x:f>
        <x:v>NO</x:v>
      </x:c>
      <x:c r="T13702" s="139" t="n">
        <x:f>IF(S13702="YES",R13702,-1E+99)</x:f>
        <x:v>-1e+99</x:v>
      </x:c>
    </x:row>
    <x:row r="13703">
      <x:c r="A13703" s="139"/>
      <x:c r="B13703" s="139"/>
      <x:c r="C13703" s="139"/>
      <x:c r="D13703" s="139"/>
      <x:c r="E13703" s="139"/>
      <x:c r="F13703" s="139"/>
      <x:c r="G13703" s="139"/>
      <x:c r="H13703" s="139"/>
      <x:c r="I13703" s="266" t="n">
        <x:f>INT((ROW()-ROW($I$46))/((CARROT_CAP+1)*(MESCLUN_CAP+1)))</x:f>
        <x:v>20</x:v>
      </x:c>
      <x:c r="J13703" s="266" t="n">
        <x:f>MOD(INT((ROW()-ROW($I$46))/(MESCLUN_CAP+1)),CARROT_CAP+1)</x:f>
        <x:v>20</x:v>
      </x:c>
      <x:c r="K13703" s="266" t="n">
        <x:f>MOD(ROW()-ROW($I$46),MESCLUN_CAP+1)</x:f>
        <x:v>17</x:v>
      </x:c>
      <x:c r="L13703" s="266" t="n">
        <x:f>SUM(I13703:K13703)</x:f>
        <x:v>57</x:v>
      </x:c>
      <x:c r="M13703" s="267" t="n">
        <x:f>I13703*TOMATO_HOURS*WEEKS*(1+TOMATO_DIM)^I13703+J13703*CARROT_HOURS*WEEKS*(1+CARROT_DIM)^J13703+K13703*MESCLUN_HOURS*WEEKS*(1+MESCLUN_DIM)^K13703</x:f>
        <x:v>14037.550470752976</x:v>
      </x:c>
      <x:c r="N13703" s="267" t="n">
        <x:f>MAX(M13703-FARMER_HOURS,0)/TEMP_HOURS_PER_WORKER</x:f>
        <x:v>9.2482989380229</x:v>
      </x:c>
      <x:c r="O13703" s="268" t="n">
        <x:f>I13703*TOMATO_PRICE+J13703*CARROT_PRICE+K13703*MESCLUN_PRICE</x:f>
        <x:v>263780</x:v>
      </x:c>
      <x:c r="P13703" s="268" t="n">
        <x:f>I13703*TOMATO_FERTILIZER+J13703*CARROT_FERTILIZER+K13703*MESCLUN_FERTILIZER</x:f>
        <x:v>41360</x:v>
      </x:c>
      <x:c r="Q13703" s="268" t="n">
        <x:f>MIN(M13703,FARMER_HOURS)*FARMER_RATE+MAX(M13703-FARMER_HOURS,0)*TEMP_RATE</x:f>
        <x:v>256207.4734505725</x:v>
      </x:c>
      <x:c r="R13703" s="268" t="n">
        <x:f>O13703-P13703-Q13703-FIXED_COST</x:f>
        <x:v>-53787.47345057249</x:v>
      </x:c>
      <x:c r="S13703" s="139" t="str">
        <x:f>IF(AND(L13703&lt;=TOTAL_BED_CAP,N13703&lt;=TEMP_WORKER_CAP),"YES","NO")</x:f>
        <x:v>NO</x:v>
      </x:c>
      <x:c r="T13703" s="139" t="n">
        <x:f>IF(S13703="YES",R13703,-1E+99)</x:f>
        <x:v>-1e+99</x:v>
      </x:c>
    </x:row>
    <x:row r="13704">
      <x:c r="A13704" s="139"/>
      <x:c r="B13704" s="139"/>
      <x:c r="C13704" s="139"/>
      <x:c r="D13704" s="139"/>
      <x:c r="E13704" s="139"/>
      <x:c r="F13704" s="139"/>
      <x:c r="G13704" s="139"/>
      <x:c r="H13704" s="139"/>
      <x:c r="I13704" s="266" t="n">
        <x:f>INT((ROW()-ROW($I$46))/((CARROT_CAP+1)*(MESCLUN_CAP+1)))</x:f>
        <x:v>20</x:v>
      </x:c>
      <x:c r="J13704" s="266" t="n">
        <x:f>MOD(INT((ROW()-ROW($I$46))/(MESCLUN_CAP+1)),CARROT_CAP+1)</x:f>
        <x:v>20</x:v>
      </x:c>
      <x:c r="K13704" s="266" t="n">
        <x:f>MOD(ROW()-ROW($I$46),MESCLUN_CAP+1)</x:f>
        <x:v>18</x:v>
      </x:c>
      <x:c r="L13704" s="266" t="n">
        <x:f>SUM(I13704:K13704)</x:f>
        <x:v>58</x:v>
      </x:c>
      <x:c r="M13704" s="267" t="n">
        <x:f>I13704*TOMATO_HOURS*WEEKS*(1+TOMATO_DIM)^I13704+J13704*CARROT_HOURS*WEEKS*(1+CARROT_DIM)^J13704+K13704*MESCLUN_HOURS*WEEKS*(1+MESCLUN_DIM)^K13704</x:f>
        <x:v>14105.637462211564</x:v>
      </x:c>
      <x:c r="N13704" s="267" t="n">
        <x:f>MAX(M13704-FARMER_HOURS,0)/TEMP_HOURS_PER_WORKER</x:f>
        <x:v>9.295581570980252</x:v>
      </x:c>
      <x:c r="O13704" s="268" t="n">
        <x:f>I13704*TOMATO_PRICE+J13704*CARROT_PRICE+K13704*MESCLUN_PRICE</x:f>
        <x:v>266480</x:v>
      </x:c>
      <x:c r="P13704" s="268" t="n">
        <x:f>I13704*TOMATO_FERTILIZER+J13704*CARROT_FERTILIZER+K13704*MESCLUN_FERTILIZER</x:f>
        <x:v>42240</x:v>
      </x:c>
      <x:c r="Q13704" s="268" t="n">
        <x:f>MIN(M13704,FARMER_HOURS)*FARMER_RATE+MAX(M13704-FARMER_HOURS,0)*TEMP_RATE</x:f>
        <x:v>257389.5392745063</x:v>
      </x:c>
      <x:c r="R13704" s="268" t="n">
        <x:f>O13704-P13704-Q13704-FIXED_COST</x:f>
        <x:v>-53149.5392745063</x:v>
      </x:c>
      <x:c r="S13704" s="139" t="str">
        <x:f>IF(AND(L13704&lt;=TOTAL_BED_CAP,N13704&lt;=TEMP_WORKER_CAP),"YES","NO")</x:f>
        <x:v>NO</x:v>
      </x:c>
      <x:c r="T13704" s="139" t="n">
        <x:f>IF(S13704="YES",R13704,-1E+99)</x:f>
        <x:v>-1e+99</x:v>
      </x:c>
    </x:row>
    <x:row r="13705">
      <x:c r="A13705" s="139"/>
      <x:c r="B13705" s="139"/>
      <x:c r="C13705" s="139"/>
      <x:c r="D13705" s="139"/>
      <x:c r="E13705" s="139"/>
      <x:c r="F13705" s="139"/>
      <x:c r="G13705" s="139"/>
      <x:c r="H13705" s="139"/>
      <x:c r="I13705" s="266" t="n">
        <x:f>INT((ROW()-ROW($I$46))/((CARROT_CAP+1)*(MESCLUN_CAP+1)))</x:f>
        <x:v>20</x:v>
      </x:c>
      <x:c r="J13705" s="266" t="n">
        <x:f>MOD(INT((ROW()-ROW($I$46))/(MESCLUN_CAP+1)),CARROT_CAP+1)</x:f>
        <x:v>20</x:v>
      </x:c>
      <x:c r="K13705" s="266" t="n">
        <x:f>MOD(ROW()-ROW($I$46),MESCLUN_CAP+1)</x:f>
        <x:v>19</x:v>
      </x:c>
      <x:c r="L13705" s="266" t="n">
        <x:f>SUM(I13705:K13705)</x:f>
        <x:v>59</x:v>
      </x:c>
      <x:c r="M13705" s="267" t="n">
        <x:f>I13705*TOMATO_HOURS*WEEKS*(1+TOMATO_DIM)^I13705+J13705*CARROT_HOURS*WEEKS*(1+CARROT_DIM)^J13705+K13705*MESCLUN_HOURS*WEEKS*(1+MESCLUN_DIM)^K13705</x:f>
        <x:v>14175.278990847586</x:v>
      </x:c>
      <x:c r="N13705" s="267" t="n">
        <x:f>MAX(M13705-FARMER_HOURS,0)/TEMP_HOURS_PER_WORKER</x:f>
        <x:v>9.343943743644157</x:v>
      </x:c>
      <x:c r="O13705" s="268" t="n">
        <x:f>I13705*TOMATO_PRICE+J13705*CARROT_PRICE+K13705*MESCLUN_PRICE</x:f>
        <x:v>269180</x:v>
      </x:c>
      <x:c r="P13705" s="268" t="n">
        <x:f>I13705*TOMATO_FERTILIZER+J13705*CARROT_FERTILIZER+K13705*MESCLUN_FERTILIZER</x:f>
        <x:v>43120</x:v>
      </x:c>
      <x:c r="Q13705" s="268" t="n">
        <x:f>MIN(M13705,FARMER_HOURS)*FARMER_RATE+MAX(M13705-FARMER_HOURS,0)*TEMP_RATE</x:f>
        <x:v>258598.5935911039</x:v>
      </x:c>
      <x:c r="R13705" s="268" t="n">
        <x:f>O13705-P13705-Q13705-FIXED_COST</x:f>
        <x:v>-52538.59359110391</x:v>
      </x:c>
      <x:c r="S13705" s="139" t="str">
        <x:f>IF(AND(L13705&lt;=TOTAL_BED_CAP,N13705&lt;=TEMP_WORKER_CAP),"YES","NO")</x:f>
        <x:v>NO</x:v>
      </x:c>
      <x:c r="T13705" s="139" t="n">
        <x:f>IF(S13705="YES",R13705,-1E+99)</x:f>
        <x:v>-1e+99</x:v>
      </x:c>
    </x:row>
    <x:row r="13706">
      <x:c r="A13706" s="139"/>
      <x:c r="B13706" s="139"/>
      <x:c r="C13706" s="139"/>
      <x:c r="D13706" s="139"/>
      <x:c r="E13706" s="139"/>
      <x:c r="F13706" s="139"/>
      <x:c r="G13706" s="139"/>
      <x:c r="H13706" s="139"/>
      <x:c r="I13706" s="266" t="n">
        <x:f>INT((ROW()-ROW($I$46))/((CARROT_CAP+1)*(MESCLUN_CAP+1)))</x:f>
        <x:v>20</x:v>
      </x:c>
      <x:c r="J13706" s="266" t="n">
        <x:f>MOD(INT((ROW()-ROW($I$46))/(MESCLUN_CAP+1)),CARROT_CAP+1)</x:f>
        <x:v>20</x:v>
      </x:c>
      <x:c r="K13706" s="266" t="n">
        <x:f>MOD(ROW()-ROW($I$46),MESCLUN_CAP+1)</x:f>
        <x:v>20</x:v>
      </x:c>
      <x:c r="L13706" s="266" t="n">
        <x:f>SUM(I13706:K13706)</x:f>
        <x:v>60</x:v>
      </x:c>
      <x:c r="M13706" s="267" t="n">
        <x:f>I13706*TOMATO_HOURS*WEEKS*(1+TOMATO_DIM)^I13706+J13706*CARROT_HOURS*WEEKS*(1+CARROT_DIM)^J13706+K13706*MESCLUN_HOURS*WEEKS*(1+MESCLUN_DIM)^K13706</x:f>
        <x:v>14246.503281498062</x:v>
      </x:c>
      <x:c r="N13706" s="267" t="n">
        <x:f>MAX(M13706-FARMER_HOURS,0)/TEMP_HOURS_PER_WORKER</x:f>
        <x:v>9.393405056595876</x:v>
      </x:c>
      <x:c r="O13706" s="268" t="n">
        <x:f>I13706*TOMATO_PRICE+J13706*CARROT_PRICE+K13706*MESCLUN_PRICE</x:f>
        <x:v>271880</x:v>
      </x:c>
      <x:c r="P13706" s="268" t="n">
        <x:f>I13706*TOMATO_FERTILIZER+J13706*CARROT_FERTILIZER+K13706*MESCLUN_FERTILIZER</x:f>
        <x:v>44000</x:v>
      </x:c>
      <x:c r="Q13706" s="268" t="n">
        <x:f>MIN(M13706,FARMER_HOURS)*FARMER_RATE+MAX(M13706-FARMER_HOURS,0)*TEMP_RATE</x:f>
        <x:v>259835.12641489692</x:v>
      </x:c>
      <x:c r="R13706" s="268" t="n">
        <x:f>O13706-P13706-Q13706-FIXED_COST</x:f>
        <x:v>-51955.12641489692</x:v>
      </x:c>
      <x:c r="S13706" s="139" t="str">
        <x:f>IF(AND(L13706&lt;=TOTAL_BED_CAP,N13706&lt;=TEMP_WORKER_CAP),"YES","NO")</x:f>
        <x:v>NO</x:v>
      </x:c>
      <x:c r="T13706" s="139" t="n">
        <x:f>IF(S13706="YES",R13706,-1E+99)</x:f>
        <x:v>-1e+99</x:v>
      </x:c>
    </x:row>
    <x:row r="13707">
      <x:c r="A13707" s="139"/>
      <x:c r="B13707" s="139"/>
      <x:c r="C13707" s="139"/>
      <x:c r="D13707" s="139"/>
      <x:c r="E13707" s="139"/>
      <x:c r="F13707" s="139"/>
      <x:c r="G13707" s="139"/>
      <x:c r="H13707" s="139"/>
      <x:c r="I13707" s="266" t="n">
        <x:f>INT((ROW()-ROW($I$46))/((CARROT_CAP+1)*(MESCLUN_CAP+1)))</x:f>
        <x:v>20</x:v>
      </x:c>
      <x:c r="J13707" s="266" t="n">
        <x:f>MOD(INT((ROW()-ROW($I$46))/(MESCLUN_CAP+1)),CARROT_CAP+1)</x:f>
        <x:v>20</x:v>
      </x:c>
      <x:c r="K13707" s="266" t="n">
        <x:f>MOD(ROW()-ROW($I$46),MESCLUN_CAP+1)</x:f>
        <x:v>21</x:v>
      </x:c>
      <x:c r="L13707" s="266" t="n">
        <x:f>SUM(I13707:K13707)</x:f>
        <x:v>61</x:v>
      </x:c>
      <x:c r="M13707" s="267" t="n">
        <x:f>I13707*TOMATO_HOURS*WEEKS*(1+TOMATO_DIM)^I13707+J13707*CARROT_HOURS*WEEKS*(1+CARROT_DIM)^J13707+K13707*MESCLUN_HOURS*WEEKS*(1+MESCLUN_DIM)^K13707</x:f>
        <x:v>14319.339021724507</x:v>
      </x:c>
      <x:c r="N13707" s="267" t="n">
        <x:f>MAX(M13707-FARMER_HOURS,0)/TEMP_HOURS_PER_WORKER</x:f>
        <x:v>9.44398543175313</x:v>
      </x:c>
      <x:c r="O13707" s="268" t="n">
        <x:f>I13707*TOMATO_PRICE+J13707*CARROT_PRICE+K13707*MESCLUN_PRICE</x:f>
        <x:v>274580</x:v>
      </x:c>
      <x:c r="P13707" s="268" t="n">
        <x:f>I13707*TOMATO_FERTILIZER+J13707*CARROT_FERTILIZER+K13707*MESCLUN_FERTILIZER</x:f>
        <x:v>44880</x:v>
      </x:c>
      <x:c r="Q13707" s="268" t="n">
        <x:f>MIN(M13707,FARMER_HOURS)*FARMER_RATE+MAX(M13707-FARMER_HOURS,0)*TEMP_RATE</x:f>
        <x:v>261099.63579382823</x:v>
      </x:c>
      <x:c r="R13707" s="268" t="n">
        <x:f>O13707-P13707-Q13707-FIXED_COST</x:f>
        <x:v>-51399.63579382823</x:v>
      </x:c>
      <x:c r="S13707" s="139" t="str">
        <x:f>IF(AND(L13707&lt;=TOTAL_BED_CAP,N13707&lt;=TEMP_WORKER_CAP),"YES","NO")</x:f>
        <x:v>NO</x:v>
      </x:c>
      <x:c r="T13707" s="139" t="n">
        <x:f>IF(S13707="YES",R13707,-1E+99)</x:f>
        <x:v>-1e+99</x:v>
      </x:c>
    </x:row>
    <x:row r="13708">
      <x:c r="A13708" s="139"/>
      <x:c r="B13708" s="139"/>
      <x:c r="C13708" s="139"/>
      <x:c r="D13708" s="139"/>
      <x:c r="E13708" s="139"/>
      <x:c r="F13708" s="139"/>
      <x:c r="G13708" s="139"/>
      <x:c r="H13708" s="139"/>
      <x:c r="I13708" s="266" t="n">
        <x:f>INT((ROW()-ROW($I$46))/((CARROT_CAP+1)*(MESCLUN_CAP+1)))</x:f>
        <x:v>20</x:v>
      </x:c>
      <x:c r="J13708" s="266" t="n">
        <x:f>MOD(INT((ROW()-ROW($I$46))/(MESCLUN_CAP+1)),CARROT_CAP+1)</x:f>
        <x:v>20</x:v>
      </x:c>
      <x:c r="K13708" s="266" t="n">
        <x:f>MOD(ROW()-ROW($I$46),MESCLUN_CAP+1)</x:f>
        <x:v>22</x:v>
      </x:c>
      <x:c r="L13708" s="266" t="n">
        <x:f>SUM(I13708:K13708)</x:f>
        <x:v>62</x:v>
      </x:c>
      <x:c r="M13708" s="267" t="n">
        <x:f>I13708*TOMATO_HOURS*WEEKS*(1+TOMATO_DIM)^I13708+J13708*CARROT_HOURS*WEEKS*(1+CARROT_DIM)^J13708+K13708*MESCLUN_HOURS*WEEKS*(1+MESCLUN_DIM)^K13708</x:f>
        <x:v>14393.815368970903</x:v>
      </x:c>
      <x:c r="N13708" s="267" t="n">
        <x:f>MAX(M13708-FARMER_HOURS,0)/TEMP_HOURS_PER_WORKER</x:f>
        <x:v>9.495705117340906</x:v>
      </x:c>
      <x:c r="O13708" s="268" t="n">
        <x:f>I13708*TOMATO_PRICE+J13708*CARROT_PRICE+K13708*MESCLUN_PRICE</x:f>
        <x:v>277280</x:v>
      </x:c>
      <x:c r="P13708" s="268" t="n">
        <x:f>I13708*TOMATO_FERTILIZER+J13708*CARROT_FERTILIZER+K13708*MESCLUN_FERTILIZER</x:f>
        <x:v>45760</x:v>
      </x:c>
      <x:c r="Q13708" s="268" t="n">
        <x:f>MIN(M13708,FARMER_HOURS)*FARMER_RATE+MAX(M13708-FARMER_HOURS,0)*TEMP_RATE</x:f>
        <x:v>262392.6279335226</x:v>
      </x:c>
      <x:c r="R13708" s="268" t="n">
        <x:f>O13708-P13708-Q13708-FIXED_COST</x:f>
        <x:v>-50872.62793352263</x:v>
      </x:c>
      <x:c r="S13708" s="139" t="str">
        <x:f>IF(AND(L13708&lt;=TOTAL_BED_CAP,N13708&lt;=TEMP_WORKER_CAP),"YES","NO")</x:f>
        <x:v>NO</x:v>
      </x:c>
      <x:c r="T13708" s="139" t="n">
        <x:f>IF(S13708="YES",R13708,-1E+99)</x:f>
        <x:v>-1e+99</x:v>
      </x:c>
    </x:row>
    <x:row r="13709">
      <x:c r="A13709" s="139"/>
      <x:c r="B13709" s="139"/>
      <x:c r="C13709" s="139"/>
      <x:c r="D13709" s="139"/>
      <x:c r="E13709" s="139"/>
      <x:c r="F13709" s="139"/>
      <x:c r="G13709" s="139"/>
      <x:c r="H13709" s="139"/>
      <x:c r="I13709" s="266" t="n">
        <x:f>INT((ROW()-ROW($I$46))/((CARROT_CAP+1)*(MESCLUN_CAP+1)))</x:f>
        <x:v>20</x:v>
      </x:c>
      <x:c r="J13709" s="266" t="n">
        <x:f>MOD(INT((ROW()-ROW($I$46))/(MESCLUN_CAP+1)),CARROT_CAP+1)</x:f>
        <x:v>20</x:v>
      </x:c>
      <x:c r="K13709" s="266" t="n">
        <x:f>MOD(ROW()-ROW($I$46),MESCLUN_CAP+1)</x:f>
        <x:v>23</x:v>
      </x:c>
      <x:c r="L13709" s="266" t="n">
        <x:f>SUM(I13709:K13709)</x:f>
        <x:v>63</x:v>
      </x:c>
      <x:c r="M13709" s="267" t="n">
        <x:f>I13709*TOMATO_HOURS*WEEKS*(1+TOMATO_DIM)^I13709+J13709*CARROT_HOURS*WEEKS*(1+CARROT_DIM)^J13709+K13709*MESCLUN_HOURS*WEEKS*(1+MESCLUN_DIM)^K13709</x:f>
        <x:v>14469.961957828338</x:v>
      </x:c>
      <x:c r="N13709" s="267" t="n">
        <x:f>MAX(M13709-FARMER_HOURS,0)/TEMP_HOURS_PER_WORKER</x:f>
        <x:v>9.548584692936346</x:v>
      </x:c>
      <x:c r="O13709" s="268" t="n">
        <x:f>I13709*TOMATO_PRICE+J13709*CARROT_PRICE+K13709*MESCLUN_PRICE</x:f>
        <x:v>279980</x:v>
      </x:c>
      <x:c r="P13709" s="268" t="n">
        <x:f>I13709*TOMATO_FERTILIZER+J13709*CARROT_FERTILIZER+K13709*MESCLUN_FERTILIZER</x:f>
        <x:v>46640</x:v>
      </x:c>
      <x:c r="Q13709" s="268" t="n">
        <x:f>MIN(M13709,FARMER_HOURS)*FARMER_RATE+MAX(M13709-FARMER_HOURS,0)*TEMP_RATE</x:f>
        <x:v>263714.6173234086</x:v>
      </x:c>
      <x:c r="R13709" s="268" t="n">
        <x:f>O13709-P13709-Q13709-FIXED_COST</x:f>
        <x:v>-50374.6173234086</x:v>
      </x:c>
      <x:c r="S13709" s="139" t="str">
        <x:f>IF(AND(L13709&lt;=TOTAL_BED_CAP,N13709&lt;=TEMP_WORKER_CAP),"YES","NO")</x:f>
        <x:v>NO</x:v>
      </x:c>
      <x:c r="T13709" s="139" t="n">
        <x:f>IF(S13709="YES",R13709,-1E+99)</x:f>
        <x:v>-1e+99</x:v>
      </x:c>
    </x:row>
    <x:row r="13710">
      <x:c r="A13710" s="139"/>
      <x:c r="B13710" s="139"/>
      <x:c r="C13710" s="139"/>
      <x:c r="D13710" s="139"/>
      <x:c r="E13710" s="139"/>
      <x:c r="F13710" s="139"/>
      <x:c r="G13710" s="139"/>
      <x:c r="H13710" s="139"/>
      <x:c r="I13710" s="266" t="n">
        <x:f>INT((ROW()-ROW($I$46))/((CARROT_CAP+1)*(MESCLUN_CAP+1)))</x:f>
        <x:v>20</x:v>
      </x:c>
      <x:c r="J13710" s="266" t="n">
        <x:f>MOD(INT((ROW()-ROW($I$46))/(MESCLUN_CAP+1)),CARROT_CAP+1)</x:f>
        <x:v>20</x:v>
      </x:c>
      <x:c r="K13710" s="266" t="n">
        <x:f>MOD(ROW()-ROW($I$46),MESCLUN_CAP+1)</x:f>
        <x:v>24</x:v>
      </x:c>
      <x:c r="L13710" s="266" t="n">
        <x:f>SUM(I13710:K13710)</x:f>
        <x:v>64</x:v>
      </x:c>
      <x:c r="M13710" s="267" t="n">
        <x:f>I13710*TOMATO_HOURS*WEEKS*(1+TOMATO_DIM)^I13710+J13710*CARROT_HOURS*WEEKS*(1+CARROT_DIM)^J13710+K13710*MESCLUN_HOURS*WEEKS*(1+MESCLUN_DIM)^K13710</x:f>
        <x:v>14547.808907407834</x:v>
      </x:c>
      <x:c r="N13710" s="267" t="n">
        <x:f>MAX(M13710-FARMER_HOURS,0)/TEMP_HOURS_PER_WORKER</x:f>
        <x:v>9.602645074588773</x:v>
      </x:c>
      <x:c r="O13710" s="268" t="n">
        <x:f>I13710*TOMATO_PRICE+J13710*CARROT_PRICE+K13710*MESCLUN_PRICE</x:f>
        <x:v>282680</x:v>
      </x:c>
      <x:c r="P13710" s="268" t="n">
        <x:f>I13710*TOMATO_FERTILIZER+J13710*CARROT_FERTILIZER+K13710*MESCLUN_FERTILIZER</x:f>
        <x:v>47520</x:v>
      </x:c>
      <x:c r="Q13710" s="268" t="n">
        <x:f>MIN(M13710,FARMER_HOURS)*FARMER_RATE+MAX(M13710-FARMER_HOURS,0)*TEMP_RATE</x:f>
        <x:v>265066.1268647193</x:v>
      </x:c>
      <x:c r="R13710" s="268" t="n">
        <x:f>O13710-P13710-Q13710-FIXED_COST</x:f>
        <x:v>-49906.12686471932</x:v>
      </x:c>
      <x:c r="S13710" s="139" t="str">
        <x:f>IF(AND(L13710&lt;=TOTAL_BED_CAP,N13710&lt;=TEMP_WORKER_CAP),"YES","NO")</x:f>
        <x:v>NO</x:v>
      </x:c>
      <x:c r="T13710" s="139" t="n">
        <x:f>IF(S13710="YES",R13710,-1E+99)</x:f>
        <x:v>-1e+99</x:v>
      </x:c>
    </x:row>
    <x:row r="13711">
      <x:c r="A13711" s="139"/>
      <x:c r="B13711" s="139"/>
      <x:c r="C13711" s="139"/>
      <x:c r="D13711" s="139"/>
      <x:c r="E13711" s="139"/>
      <x:c r="F13711" s="139"/>
      <x:c r="G13711" s="139"/>
      <x:c r="H13711" s="139"/>
      <x:c r="I13711" s="266" t="n">
        <x:f>INT((ROW()-ROW($I$46))/((CARROT_CAP+1)*(MESCLUN_CAP+1)))</x:f>
        <x:v>20</x:v>
      </x:c>
      <x:c r="J13711" s="266" t="n">
        <x:f>MOD(INT((ROW()-ROW($I$46))/(MESCLUN_CAP+1)),CARROT_CAP+1)</x:f>
        <x:v>20</x:v>
      </x:c>
      <x:c r="K13711" s="266" t="n">
        <x:f>MOD(ROW()-ROW($I$46),MESCLUN_CAP+1)</x:f>
        <x:v>25</x:v>
      </x:c>
      <x:c r="L13711" s="266" t="n">
        <x:f>SUM(I13711:K13711)</x:f>
        <x:v>65</x:v>
      </x:c>
      <x:c r="M13711" s="267" t="n">
        <x:f>I13711*TOMATO_HOURS*WEEKS*(1+TOMATO_DIM)^I13711+J13711*CARROT_HOURS*WEEKS*(1+CARROT_DIM)^J13711+K13711*MESCLUN_HOURS*WEEKS*(1+MESCLUN_DIM)^K13711</x:f>
        <x:v>14627.386828822931</x:v>
      </x:c>
      <x:c r="N13711" s="267" t="n">
        <x:f>MAX(M13711-FARMER_HOURS,0)/TEMP_HOURS_PER_WORKER</x:f>
        <x:v>9.657907520015925</x:v>
      </x:c>
      <x:c r="O13711" s="268" t="n">
        <x:f>I13711*TOMATO_PRICE+J13711*CARROT_PRICE+K13711*MESCLUN_PRICE</x:f>
        <x:v>285380</x:v>
      </x:c>
      <x:c r="P13711" s="268" t="n">
        <x:f>I13711*TOMATO_FERTILIZER+J13711*CARROT_FERTILIZER+K13711*MESCLUN_FERTILIZER</x:f>
        <x:v>48400</x:v>
      </x:c>
      <x:c r="Q13711" s="268" t="n">
        <x:f>MIN(M13711,FARMER_HOURS)*FARMER_RATE+MAX(M13711-FARMER_HOURS,0)*TEMP_RATE</x:f>
        <x:v>266447.6880003981</x:v>
      </x:c>
      <x:c r="R13711" s="268" t="n">
        <x:f>O13711-P13711-Q13711-FIXED_COST</x:f>
        <x:v>-49467.688000398106</x:v>
      </x:c>
      <x:c r="S13711" s="139" t="str">
        <x:f>IF(AND(L13711&lt;=TOTAL_BED_CAP,N13711&lt;=TEMP_WORKER_CAP),"YES","NO")</x:f>
        <x:v>NO</x:v>
      </x:c>
      <x:c r="T13711" s="139" t="n">
        <x:f>IF(S13711="YES",R13711,-1E+99)</x:f>
        <x:v>-1e+99</x:v>
      </x:c>
    </x:row>
    <x:row r="13712">
      <x:c r="A13712" s="139"/>
      <x:c r="B13712" s="139"/>
      <x:c r="C13712" s="139"/>
      <x:c r="D13712" s="139"/>
      <x:c r="E13712" s="139"/>
      <x:c r="F13712" s="139"/>
      <x:c r="G13712" s="139"/>
      <x:c r="H13712" s="139"/>
      <x:c r="I13712" s="266" t="n">
        <x:f>INT((ROW()-ROW($I$46))/((CARROT_CAP+1)*(MESCLUN_CAP+1)))</x:f>
        <x:v>20</x:v>
      </x:c>
      <x:c r="J13712" s="266" t="n">
        <x:f>MOD(INT((ROW()-ROW($I$46))/(MESCLUN_CAP+1)),CARROT_CAP+1)</x:f>
        <x:v>20</x:v>
      </x:c>
      <x:c r="K13712" s="266" t="n">
        <x:f>MOD(ROW()-ROW($I$46),MESCLUN_CAP+1)</x:f>
        <x:v>26</x:v>
      </x:c>
      <x:c r="L13712" s="266" t="n">
        <x:f>SUM(I13712:K13712)</x:f>
        <x:v>66</x:v>
      </x:c>
      <x:c r="M13712" s="267" t="n">
        <x:f>I13712*TOMATO_HOURS*WEEKS*(1+TOMATO_DIM)^I13712+J13712*CARROT_HOURS*WEEKS*(1+CARROT_DIM)^J13712+K13712*MESCLUN_HOURS*WEEKS*(1+MESCLUN_DIM)^K13712</x:f>
        <x:v>14708.72683278365</x:v>
      </x:c>
      <x:c r="N13712" s="267" t="n">
        <x:f>MAX(M13712-FARMER_HOURS,0)/TEMP_HOURS_PER_WORKER</x:f>
        <x:v>9.714393633877535</x:v>
      </x:c>
      <x:c r="O13712" s="268" t="n">
        <x:f>I13712*TOMATO_PRICE+J13712*CARROT_PRICE+K13712*MESCLUN_PRICE</x:f>
        <x:v>288080</x:v>
      </x:c>
      <x:c r="P13712" s="268" t="n">
        <x:f>I13712*TOMATO_FERTILIZER+J13712*CARROT_FERTILIZER+K13712*MESCLUN_FERTILIZER</x:f>
        <x:v>49280</x:v>
      </x:c>
      <x:c r="Q13712" s="268" t="n">
        <x:f>MIN(M13712,FARMER_HOURS)*FARMER_RATE+MAX(M13712-FARMER_HOURS,0)*TEMP_RATE</x:f>
        <x:v>267859.8408469384</x:v>
      </x:c>
      <x:c r="R13712" s="268" t="n">
        <x:f>O13712-P13712-Q13712-FIXED_COST</x:f>
        <x:v>-49059.84084693837</x:v>
      </x:c>
      <x:c r="S13712" s="139" t="str">
        <x:f>IF(AND(L13712&lt;=TOTAL_BED_CAP,N13712&lt;=TEMP_WORKER_CAP),"YES","NO")</x:f>
        <x:v>NO</x:v>
      </x:c>
      <x:c r="T13712" s="139" t="n">
        <x:f>IF(S13712="YES",R13712,-1E+99)</x:f>
        <x:v>-1e+99</x:v>
      </x:c>
    </x:row>
    <x:row r="13713">
      <x:c r="A13713" s="139"/>
      <x:c r="B13713" s="139"/>
      <x:c r="C13713" s="139"/>
      <x:c r="D13713" s="139"/>
      <x:c r="E13713" s="139"/>
      <x:c r="F13713" s="139"/>
      <x:c r="G13713" s="139"/>
      <x:c r="H13713" s="139"/>
      <x:c r="I13713" s="266" t="n">
        <x:f>INT((ROW()-ROW($I$46))/((CARROT_CAP+1)*(MESCLUN_CAP+1)))</x:f>
        <x:v>20</x:v>
      </x:c>
      <x:c r="J13713" s="266" t="n">
        <x:f>MOD(INT((ROW()-ROW($I$46))/(MESCLUN_CAP+1)),CARROT_CAP+1)</x:f>
        <x:v>20</x:v>
      </x:c>
      <x:c r="K13713" s="266" t="n">
        <x:f>MOD(ROW()-ROW($I$46),MESCLUN_CAP+1)</x:f>
        <x:v>27</x:v>
      </x:c>
      <x:c r="L13713" s="266" t="n">
        <x:f>SUM(I13713:K13713)</x:f>
        <x:v>67</x:v>
      </x:c>
      <x:c r="M13713" s="267" t="n">
        <x:f>I13713*TOMATO_HOURS*WEEKS*(1+TOMATO_DIM)^I13713+J13713*CARROT_HOURS*WEEKS*(1+CARROT_DIM)^J13713+K13713*MESCLUN_HOURS*WEEKS*(1+MESCLUN_DIM)^K13713</x:f>
        <x:v>14791.860537303406</x:v>
      </x:c>
      <x:c r="N13713" s="267" t="n">
        <x:f>MAX(M13713-FARMER_HOURS,0)/TEMP_HOURS_PER_WORKER</x:f>
        <x:v>9.772125373127365</x:v>
      </x:c>
      <x:c r="O13713" s="268" t="n">
        <x:f>I13713*TOMATO_PRICE+J13713*CARROT_PRICE+K13713*MESCLUN_PRICE</x:f>
        <x:v>290780</x:v>
      </x:c>
      <x:c r="P13713" s="268" t="n">
        <x:f>I13713*TOMATO_FERTILIZER+J13713*CARROT_FERTILIZER+K13713*MESCLUN_FERTILIZER</x:f>
        <x:v>50160</x:v>
      </x:c>
      <x:c r="Q13713" s="268" t="n">
        <x:f>MIN(M13713,FARMER_HOURS)*FARMER_RATE+MAX(M13713-FARMER_HOURS,0)*TEMP_RATE</x:f>
        <x:v>269303.1343281841</x:v>
      </x:c>
      <x:c r="R13713" s="268" t="n">
        <x:f>O13713-P13713-Q13713-FIXED_COST</x:f>
        <x:v>-48683.134328184125</x:v>
      </x:c>
      <x:c r="S13713" s="139" t="str">
        <x:f>IF(AND(L13713&lt;=TOTAL_BED_CAP,N13713&lt;=TEMP_WORKER_CAP),"YES","NO")</x:f>
        <x:v>NO</x:v>
      </x:c>
      <x:c r="T13713" s="139" t="n">
        <x:f>IF(S13713="YES",R13713,-1E+99)</x:f>
        <x:v>-1e+99</x:v>
      </x:c>
    </x:row>
    <x:row r="13714">
      <x:c r="A13714" s="139"/>
      <x:c r="B13714" s="139"/>
      <x:c r="C13714" s="139"/>
      <x:c r="D13714" s="139"/>
      <x:c r="E13714" s="139"/>
      <x:c r="F13714" s="139"/>
      <x:c r="G13714" s="139"/>
      <x:c r="H13714" s="139"/>
      <x:c r="I13714" s="266" t="n">
        <x:f>INT((ROW()-ROW($I$46))/((CARROT_CAP+1)*(MESCLUN_CAP+1)))</x:f>
        <x:v>20</x:v>
      </x:c>
      <x:c r="J13714" s="266" t="n">
        <x:f>MOD(INT((ROW()-ROW($I$46))/(MESCLUN_CAP+1)),CARROT_CAP+1)</x:f>
        <x:v>20</x:v>
      </x:c>
      <x:c r="K13714" s="266" t="n">
        <x:f>MOD(ROW()-ROW($I$46),MESCLUN_CAP+1)</x:f>
        <x:v>28</x:v>
      </x:c>
      <x:c r="L13714" s="266" t="n">
        <x:f>SUM(I13714:K13714)</x:f>
        <x:v>68</x:v>
      </x:c>
      <x:c r="M13714" s="267" t="n">
        <x:f>I13714*TOMATO_HOURS*WEEKS*(1+TOMATO_DIM)^I13714+J13714*CARROT_HOURS*WEEKS*(1+CARROT_DIM)^J13714+K13714*MESCLUN_HOURS*WEEKS*(1+MESCLUN_DIM)^K13714</x:f>
        <x:v>14876.82007552056</x:v>
      </x:c>
      <x:c r="N13714" s="267" t="n">
        <x:f>MAX(M13714-FARMER_HOURS,0)/TEMP_HOURS_PER_WORKER</x:f>
        <x:v>9.831125052444833</x:v>
      </x:c>
      <x:c r="O13714" s="268" t="n">
        <x:f>I13714*TOMATO_PRICE+J13714*CARROT_PRICE+K13714*MESCLUN_PRICE</x:f>
        <x:v>293480</x:v>
      </x:c>
      <x:c r="P13714" s="268" t="n">
        <x:f>I13714*TOMATO_FERTILIZER+J13714*CARROT_FERTILIZER+K13714*MESCLUN_FERTILIZER</x:f>
        <x:v>51040</x:v>
      </x:c>
      <x:c r="Q13714" s="268" t="n">
        <x:f>MIN(M13714,FARMER_HOURS)*FARMER_RATE+MAX(M13714-FARMER_HOURS,0)*TEMP_RATE</x:f>
        <x:v>270778.1263111208</x:v>
      </x:c>
      <x:c r="R13714" s="268" t="n">
        <x:f>O13714-P13714-Q13714-FIXED_COST</x:f>
        <x:v>-48338.12631112081</x:v>
      </x:c>
      <x:c r="S13714" s="139" t="str">
        <x:f>IF(AND(L13714&lt;=TOTAL_BED_CAP,N13714&lt;=TEMP_WORKER_CAP),"YES","NO")</x:f>
        <x:v>NO</x:v>
      </x:c>
      <x:c r="T13714" s="139" t="n">
        <x:f>IF(S13714="YES",R13714,-1E+99)</x:f>
        <x:v>-1e+99</x:v>
      </x:c>
    </x:row>
    <x:row r="13715">
      <x:c r="A13715" s="139"/>
      <x:c r="B13715" s="139"/>
      <x:c r="C13715" s="139"/>
      <x:c r="D13715" s="139"/>
      <x:c r="E13715" s="139"/>
      <x:c r="F13715" s="139"/>
      <x:c r="G13715" s="139"/>
      <x:c r="H13715" s="139"/>
      <x:c r="I13715" s="266" t="n">
        <x:f>INT((ROW()-ROW($I$46))/((CARROT_CAP+1)*(MESCLUN_CAP+1)))</x:f>
        <x:v>20</x:v>
      </x:c>
      <x:c r="J13715" s="266" t="n">
        <x:f>MOD(INT((ROW()-ROW($I$46))/(MESCLUN_CAP+1)),CARROT_CAP+1)</x:f>
        <x:v>20</x:v>
      </x:c>
      <x:c r="K13715" s="266" t="n">
        <x:f>MOD(ROW()-ROW($I$46),MESCLUN_CAP+1)</x:f>
        <x:v>29</x:v>
      </x:c>
      <x:c r="L13715" s="266" t="n">
        <x:f>SUM(I13715:K13715)</x:f>
        <x:v>69</x:v>
      </x:c>
      <x:c r="M13715" s="267" t="n">
        <x:f>I13715*TOMATO_HOURS*WEEKS*(1+TOMATO_DIM)^I13715+J13715*CARROT_HOURS*WEEKS*(1+CARROT_DIM)^J13715+K13715*MESCLUN_HOURS*WEEKS*(1+MESCLUN_DIM)^K13715</x:f>
        <x:v>14963.638103636213</x:v>
      </x:c>
      <x:c r="N13715" s="267" t="n">
        <x:f>MAX(M13715-FARMER_HOURS,0)/TEMP_HOURS_PER_WORKER</x:f>
        <x:v>9.89141534974737</x:v>
      </x:c>
      <x:c r="O13715" s="268" t="n">
        <x:f>I13715*TOMATO_PRICE+J13715*CARROT_PRICE+K13715*MESCLUN_PRICE</x:f>
        <x:v>296180</x:v>
      </x:c>
      <x:c r="P13715" s="268" t="n">
        <x:f>I13715*TOMATO_FERTILIZER+J13715*CARROT_FERTILIZER+K13715*MESCLUN_FERTILIZER</x:f>
        <x:v>51920</x:v>
      </x:c>
      <x:c r="Q13715" s="268" t="n">
        <x:f>MIN(M13715,FARMER_HOURS)*FARMER_RATE+MAX(M13715-FARMER_HOURS,0)*TEMP_RATE</x:f>
        <x:v>272285.3837436843</x:v>
      </x:c>
      <x:c r="R13715" s="268" t="n">
        <x:f>O13715-P13715-Q13715-FIXED_COST</x:f>
        <x:v>-48025.38374368427</x:v>
      </x:c>
      <x:c r="S13715" s="139" t="str">
        <x:f>IF(AND(L13715&lt;=TOTAL_BED_CAP,N13715&lt;=TEMP_WORKER_CAP),"YES","NO")</x:f>
        <x:v>NO</x:v>
      </x:c>
      <x:c r="T13715" s="139" t="n">
        <x:f>IF(S13715="YES",R13715,-1E+99)</x:f>
        <x:v>-1e+99</x:v>
      </x:c>
    </x:row>
    <x:row r="13716">
      <x:c r="A13716" s="139"/>
      <x:c r="B13716" s="139"/>
      <x:c r="C13716" s="139"/>
      <x:c r="D13716" s="139"/>
      <x:c r="E13716" s="139"/>
      <x:c r="F13716" s="139"/>
      <x:c r="G13716" s="139"/>
      <x:c r="H13716" s="139"/>
      <x:c r="I13716" s="266" t="n">
        <x:f>INT((ROW()-ROW($I$46))/((CARROT_CAP+1)*(MESCLUN_CAP+1)))</x:f>
        <x:v>20</x:v>
      </x:c>
      <x:c r="J13716" s="266" t="n">
        <x:f>MOD(INT((ROW()-ROW($I$46))/(MESCLUN_CAP+1)),CARROT_CAP+1)</x:f>
        <x:v>20</x:v>
      </x:c>
      <x:c r="K13716" s="266" t="n">
        <x:f>MOD(ROW()-ROW($I$46),MESCLUN_CAP+1)</x:f>
        <x:v>30</x:v>
      </x:c>
      <x:c r="L13716" s="266" t="n">
        <x:f>SUM(I13716:K13716)</x:f>
        <x:v>70</x:v>
      </x:c>
      <x:c r="M13716" s="267" t="n">
        <x:f>I13716*TOMATO_HOURS*WEEKS*(1+TOMATO_DIM)^I13716+J13716*CARROT_HOURS*WEEKS*(1+CARROT_DIM)^J13716+K13716*MESCLUN_HOURS*WEEKS*(1+MESCLUN_DIM)^K13716</x:f>
        <x:v>15052.347808969984</x:v>
      </x:c>
      <x:c r="N13716" s="267" t="n">
        <x:f>MAX(M13716-FARMER_HOURS,0)/TEMP_HOURS_PER_WORKER</x:f>
        <x:v>9.953019311784711</x:v>
      </x:c>
      <x:c r="O13716" s="268" t="n">
        <x:f>I13716*TOMATO_PRICE+J13716*CARROT_PRICE+K13716*MESCLUN_PRICE</x:f>
        <x:v>298880</x:v>
      </x:c>
      <x:c r="P13716" s="268" t="n">
        <x:f>I13716*TOMATO_FERTILIZER+J13716*CARROT_FERTILIZER+K13716*MESCLUN_FERTILIZER</x:f>
        <x:v>52800</x:v>
      </x:c>
      <x:c r="Q13716" s="268" t="n">
        <x:f>MIN(M13716,FARMER_HOURS)*FARMER_RATE+MAX(M13716-FARMER_HOURS,0)*TEMP_RATE</x:f>
        <x:v>273825.48279461777</x:v>
      </x:c>
      <x:c r="R13716" s="268" t="n">
        <x:f>O13716-P13716-Q13716-FIXED_COST</x:f>
        <x:v>-47745.48279461777</x:v>
      </x:c>
      <x:c r="S13716" s="139" t="str">
        <x:f>IF(AND(L13716&lt;=TOTAL_BED_CAP,N13716&lt;=TEMP_WORKER_CAP),"YES","NO")</x:f>
        <x:v>NO</x:v>
      </x:c>
      <x:c r="T13716" s="139" t="n">
        <x:f>IF(S13716="YES",R13716,-1E+99)</x:f>
        <x:v>-1e+99</x:v>
      </x:c>
    </x:row>
  </x:sheetData>
  <x:mergeCells>
    <x:mergeCell ref="A1:G1"/>
    <x:mergeCell ref="A20:G20"/>
    <x:mergeCell ref="A30:G30"/>
    <x:mergeCell ref="A39:G39"/>
    <x:mergeCell ref="A40:G40"/>
    <x:mergeCell ref="A41:G41"/>
    <x:mergeCell ref="I44:T44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6" hidden="0" customWidth="1"/>
    <x:col min="3" max="3" width="16" hidden="0" customWidth="1"/>
    <x:col min="4" max="4" width="14" hidden="0" customWidth="1"/>
    <x:col min="5" max="5" width="14" hidden="0" customWidth="1"/>
    <x:col min="6" max="6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  <x:col min="22" max="22" width="16" hidden="0" customWidth="1"/>
    <x:col min="23" max="23" width="14" hidden="0" customWidth="1"/>
  </x:cols>
  <x:sheetData>
    <x:row r="1" ht="28" customHeight="1">
      <x:c r="A1" s="137" t="str">
        <x:v>Optimum Quantity and Profit Curves</x:v>
      </x:c>
      <x:c r="B1" s="138"/>
      <x:c r="C1" s="138"/>
      <x:c r="D1" s="138"/>
      <x:c r="E1" s="138"/>
      <x:c r="F1" s="138"/>
      <x:c r="G1" s="138"/>
      <x:c r="H1" s="138"/>
      <x:c r="I1" s="138"/>
      <x:c r="J1" s="138"/>
      <x:c r="K1" s="138"/>
      <x:c r="L1" s="138"/>
      <x:c r="M1" s="138"/>
      <x:c r="N1" s="138"/>
      <x:c r="O1" s="138"/>
      <x:c r="P1" s="138"/>
      <x:c r="Q1" s="138"/>
      <x:c r="R1" s="138"/>
      <x:c r="S1" s="138"/>
      <x:c r="T1" s="138"/>
      <x:c r="U1" s="138"/>
      <x:c r="V1" s="138"/>
      <x:c r="W1" s="138"/>
      <x:c r="X1" s="138"/>
      <x:c r="Y1" s="138"/>
      <x:c r="Z1" s="138"/>
      <x:c r="AA1" s="138"/>
      <x:c r="AB1" s="138"/>
      <x:c r="AC1" s="138"/>
      <x:c r="AD1" s="138"/>
    </x:row>
    <x:row r="2">
      <x:c r="A2" s="139"/>
      <x:c r="B2" s="139"/>
      <x:c r="C2" s="139"/>
      <x:c r="D2" s="139"/>
      <x:c r="E2" s="139"/>
      <x:c r="F2" s="139"/>
      <x:c r="G2" s="139"/>
      <x:c r="H2" s="139"/>
      <x:c r="I2" s="139"/>
      <x:c r="J2" s="139"/>
      <x:c r="K2" s="139"/>
      <x:c r="L2" s="139"/>
      <x:c r="M2" s="139"/>
      <x:c r="N2" s="139"/>
      <x:c r="O2" s="139"/>
      <x:c r="P2" s="139"/>
      <x:c r="Q2" s="139"/>
      <x:c r="R2" s="139"/>
      <x:c r="S2" s="139"/>
      <x:c r="T2" s="139"/>
      <x:c r="U2" s="139"/>
      <x:c r="V2" s="139"/>
      <x:c r="W2" s="139"/>
      <x:c r="X2" s="139"/>
      <x:c r="Y2" s="139"/>
      <x:c r="Z2" s="139"/>
      <x:c r="AA2" s="139"/>
      <x:c r="AB2" s="139"/>
      <x:c r="AC2" s="139"/>
      <x:c r="AD2" s="139"/>
    </x:row>
    <x:row r="3">
      <x:c r="A3" s="220" t="str">
        <x:v>Each curve varies one crop while holding the other two at their calculated optimal quantities. Blank points violate the land or temporary-worker constraint.</x:v>
      </x:c>
      <x:c r="B3" s="220"/>
      <x:c r="C3" s="220"/>
      <x:c r="D3" s="220"/>
      <x:c r="E3" s="220"/>
      <x:c r="F3" s="220"/>
      <x:c r="G3" s="220"/>
      <x:c r="H3" s="220"/>
      <x:c r="I3" s="220"/>
      <x:c r="J3" s="220"/>
      <x:c r="K3" s="220"/>
      <x:c r="L3" s="220"/>
      <x:c r="M3" s="220"/>
      <x:c r="N3" s="220"/>
      <x:c r="O3" s="220"/>
      <x:c r="P3" s="220"/>
      <x:c r="Q3" s="220"/>
      <x:c r="R3" s="220"/>
      <x:c r="S3" s="220"/>
      <x:c r="T3" s="220"/>
      <x:c r="U3" s="220"/>
      <x:c r="V3" s="220"/>
      <x:c r="W3" s="220"/>
      <x:c r="X3" s="220"/>
      <x:c r="Y3" s="220"/>
      <x:c r="Z3" s="220"/>
      <x:c r="AA3" s="220"/>
      <x:c r="AB3" s="220"/>
      <x:c r="AC3" s="220"/>
      <x:c r="AD3" s="220"/>
    </x:row>
    <x:row r="4">
      <x:c r="A4" s="139"/>
      <x:c r="B4" s="139"/>
      <x:c r="C4" s="139"/>
      <x:c r="D4" s="139"/>
      <x:c r="E4" s="139"/>
      <x:c r="F4" s="139"/>
      <x:c r="G4" s="139"/>
      <x:c r="H4" s="139"/>
      <x:c r="I4" s="139"/>
      <x:c r="J4" s="139"/>
      <x:c r="K4" s="139"/>
      <x:c r="L4" s="139"/>
      <x:c r="M4" s="139"/>
      <x:c r="N4" s="139"/>
      <x:c r="O4" s="139"/>
      <x:c r="P4" s="139"/>
      <x:c r="Q4" s="139"/>
      <x:c r="R4" s="139"/>
      <x:c r="S4" s="139"/>
      <x:c r="T4" s="139"/>
      <x:c r="U4" s="139"/>
      <x:c r="V4" s="139"/>
      <x:c r="W4" s="139"/>
      <x:c r="X4" s="139"/>
      <x:c r="Y4" s="139"/>
      <x:c r="Z4" s="139"/>
      <x:c r="AA4" s="139"/>
      <x:c r="AB4" s="139"/>
      <x:c r="AC4" s="139"/>
      <x:c r="AD4" s="139"/>
    </x:row>
    <x:row r="5">
      <x:c r="A5" s="140" t="str">
        <x:v>Beds</x:v>
      </x:c>
      <x:c r="B5" s="140" t="str">
        <x:v>Total labor</x:v>
      </x:c>
      <x:c r="C5" s="140" t="str">
        <x:v>Temp workers</x:v>
      </x:c>
      <x:c r="D5" s="140" t="str">
        <x:v>Profit</x:v>
      </x:c>
      <x:c r="E5" s="140" t="str">
        <x:v>Feasible profit</x:v>
      </x:c>
      <x:c r="F5" s="140" t="str">
        <x:v>Optimum point</x:v>
      </x:c>
      <x:c r="G5" s="139"/>
      <x:c r="H5" s="140" t="str">
        <x:v>Beds</x:v>
      </x:c>
      <x:c r="I5" s="140" t="str">
        <x:v>Total labor</x:v>
      </x:c>
      <x:c r="J5" s="140" t="str">
        <x:v>Temp workers</x:v>
      </x:c>
      <x:c r="K5" s="140" t="str">
        <x:v>Profit</x:v>
      </x:c>
      <x:c r="L5" s="140" t="str">
        <x:v>Feasible profit</x:v>
      </x:c>
      <x:c r="M5" s="140" t="str">
        <x:v>Optimum point</x:v>
      </x:c>
      <x:c r="N5" s="139"/>
      <x:c r="O5" s="140" t="str">
        <x:v>Beds</x:v>
      </x:c>
      <x:c r="P5" s="140" t="str">
        <x:v>Total labor</x:v>
      </x:c>
      <x:c r="Q5" s="140" t="str">
        <x:v>Temp workers</x:v>
      </x:c>
      <x:c r="R5" s="140" t="str">
        <x:v>Profit</x:v>
      </x:c>
      <x:c r="S5" s="140" t="str">
        <x:v>Feasible profit</x:v>
      </x:c>
      <x:c r="T5" s="140" t="str">
        <x:v>Optimum point</x:v>
      </x:c>
      <x:c r="U5" s="139"/>
      <x:c r="V5" s="140" t="str">
        <x:v>Crop</x:v>
      </x:c>
      <x:c r="W5" s="140" t="str">
        <x:v>Optimal beds</x:v>
      </x:c>
      <x:c r="X5" s="139"/>
      <x:c r="Y5" s="139"/>
      <x:c r="Z5" s="139"/>
      <x:c r="AA5" s="139"/>
      <x:c r="AB5" s="139"/>
      <x:c r="AC5" s="139"/>
      <x:c r="AD5" s="139"/>
    </x:row>
    <x:row r="6">
      <x:c r="A6" s="266" t="n">
        <x:f>0</x:f>
        <x:v>0</x:v>
      </x:c>
      <x:c r="B6" s="267" t="n">
        <x:f>A6*TOMATO_HOURS*WEEKS*(1+TOMATO_DIM)^A6+OPTIMAL_CARROT_BEDS*CARROT_HOURS*WEEKS*(1+CARROT_DIM)^OPTIMAL_CARROT_BEDS+OPTIMAL_MESCLUN_BEDS*MESCLUN_HOURS*WEEKS*(1+MESCLUN_DIM)^OPTIMAL_MESCLUN_BEDS</x:f>
        <x:v>2942.847900183883</x:v>
      </x:c>
      <x:c r="C6" s="267" t="n">
        <x:f>MAX(B6-FARMER_HOURS,0)/TEMP_HOURS_PER_WORKER</x:f>
        <x:v>1.5436443751276967</x:v>
      </x:c>
      <x:c r="D6" s="268" t="n">
        <x:f>A6*TOMATO_PRICE+OPTIMAL_CARROT_BEDS*CARROT_PRICE+OPTIMAL_MESCLUN_BEDS*MESCLUN_PRICE-A6*TOMATO_FERTILIZER-OPTIMAL_CARROT_BEDS*CARROT_FERTILIZER-OPTIMAL_MESCLUN_BEDS*MESCLUN_FERTILIZER-MIN(B6,FARMER_HOURS)*FARMER_RATE-MAX(B6-FARMER_HOURS,0)*TEMP_RATE-FIXED_COST</x:f>
        <x:v>4088.8906218075863</x:v>
      </x:c>
      <x:c r="E6" s="268" t="n">
        <x:f>IF(AND(A6+OPTIMAL_CARROT_BEDS+OPTIMAL_MESCLUN_BEDS&lt;=TOTAL_BED_CAP,C6&lt;=TEMP_WORKER_CAP),D6,"")</x:f>
        <x:v>4088.8906218075863</x:v>
      </x:c>
      <x:c r="F6" s="268" t="str">
        <x:f>IF(A6=OPTIMAL_TOMATO_BEDS,E6,"")</x:f>
      </x:c>
      <x:c r="G6" s="139"/>
      <x:c r="H6" s="266" t="n">
        <x:f>0</x:f>
        <x:v>0</x:v>
      </x:c>
      <x:c r="I6" s="267" t="n">
        <x:f>H6*CARROT_HOURS*WEEKS*(1+CARROT_DIM)^H6+OPTIMAL_TOMATO_BEDS*TOMATO_HOURS*WEEKS*(1+TOMATO_DIM)^OPTIMAL_TOMATO_BEDS+OPTIMAL_MESCLUN_BEDS*MESCLUN_HOURS*WEEKS*(1+MESCLUN_DIM)^OPTIMAL_MESCLUN_BEDS</x:f>
        <x:v>4294.046250099648</x:v>
      </x:c>
      <x:c r="J6" s="267" t="n">
        <x:f>MAX(I6-FARMER_HOURS,0)/TEMP_HOURS_PER_WORKER</x:f>
        <x:v>2.4819765625692</x:v>
      </x:c>
      <x:c r="K6" s="268" t="n">
        <x:f>H6*CARROT_PRICE+OPTIMAL_TOMATO_BEDS*TOMATO_PRICE+OPTIMAL_MESCLUN_BEDS*MESCLUN_PRICE-H6*CARROT_FERTILIZER-OPTIMAL_TOMATO_BEDS*TOMATO_FERTILIZER-OPTIMAL_MESCLUN_BEDS*MESCLUN_FERTILIZER-MIN(I6,FARMER_HOURS)*FARMER_RATE-MAX(I6-FARMER_HOURS,0)*TEMP_RATE-FIXED_COST</x:f>
        <x:v>26750.585935769996</x:v>
      </x:c>
      <x:c r="L6" s="268" t="n">
        <x:f>IF(AND(H6+OPTIMAL_TOMATO_BEDS+OPTIMAL_MESCLUN_BEDS&lt;=TOTAL_BED_CAP,J6&lt;=TEMP_WORKER_CAP),K6,"")</x:f>
        <x:v>26750.585935769996</x:v>
      </x:c>
      <x:c r="M6" s="268" t="str">
        <x:f>IF(H6=OPTIMAL_CARROT_BEDS,L6,"")</x:f>
      </x:c>
      <x:c r="N6" s="139"/>
      <x:c r="O6" s="266" t="n">
        <x:f>0</x:f>
        <x:v>0</x:v>
      </x:c>
      <x:c r="P6" s="267" t="n">
        <x:f>O6*MESCLUN_HOURS*WEEKS*(1+MESCLUN_DIM)^O6+OPTIMAL_TOMATO_BEDS*TOMATO_HOURS*WEEKS*(1+TOMATO_DIM)^OPTIMAL_TOMATO_BEDS+OPTIMAL_CARROT_BEDS*CARROT_HOURS*WEEKS*(1+CARROT_DIM)^OPTIMAL_CARROT_BEDS</x:f>
        <x:v>3317.5380782642383</x:v>
      </x:c>
      <x:c r="Q6" s="267" t="n">
        <x:f>MAX(P6-FARMER_HOURS,0)/TEMP_HOURS_PER_WORKER</x:f>
        <x:v>1.8038458876834988</x:v>
      </x:c>
      <x:c r="R6" s="268" t="n">
        <x:f>O6*MESCLUN_PRICE+OPTIMAL_TOMATO_BEDS*TOMATO_PRICE+OPTIMAL_CARROT_BEDS*CARROT_PRICE-O6*MESCLUN_FERTILIZER-OPTIMAL_TOMATO_BEDS*TOMATO_FERTILIZER-OPTIMAL_CARROT_BEDS*CARROT_FERTILIZER-MIN(P6,FARMER_HOURS)*FARMER_RATE-MAX(P6-FARMER_HOURS,0)*TEMP_RATE-FIXED_COST</x:f>
        <x:v>22183.85280791253</x:v>
      </x:c>
      <x:c r="S6" s="268" t="n">
        <x:f>IF(AND(O6+OPTIMAL_TOMATO_BEDS+OPTIMAL_CARROT_BEDS&lt;=TOTAL_BED_CAP,Q6&lt;=TEMP_WORKER_CAP),R6,"")</x:f>
        <x:v>22183.85280791253</x:v>
      </x:c>
      <x:c r="T6" s="268" t="str">
        <x:f>IF(O6=OPTIMAL_MESCLUN_BEDS,S6,"")</x:f>
      </x:c>
      <x:c r="U6" s="139"/>
      <x:c r="V6" s="139" t="str">
        <x:v>Tomatoes</x:v>
      </x:c>
      <x:c r="W6" s="272" t="n">
        <x:f>OPTIMAL_TOMATO_BEDS</x:f>
        <x:v>10</x:v>
      </x:c>
      <x:c r="X6" s="139"/>
      <x:c r="Y6" s="139"/>
      <x:c r="Z6" s="139"/>
      <x:c r="AA6" s="139"/>
      <x:c r="AB6" s="139"/>
      <x:c r="AC6" s="139"/>
      <x:c r="AD6" s="139"/>
    </x:row>
    <x:row r="7">
      <x:c r="A7" s="266" t="n">
        <x:f>1</x:f>
        <x:v>1</x:v>
      </x:c>
      <x:c r="B7" s="267" t="n">
        <x:f>A7*TOMATO_HOURS*WEEKS*(1+TOMATO_DIM)^A7+OPTIMAL_CARROT_BEDS*CARROT_HOURS*WEEKS*(1+CARROT_DIM)^OPTIMAL_CARROT_BEDS+OPTIMAL_MESCLUN_BEDS*MESCLUN_HOURS*WEEKS*(1+MESCLUN_DIM)^OPTIMAL_MESCLUN_BEDS</x:f>
        <x:v>3041.847900183883</x:v>
      </x:c>
      <x:c r="C7" s="267" t="n">
        <x:f>MAX(B7-FARMER_HOURS,0)/TEMP_HOURS_PER_WORKER</x:f>
        <x:v>1.6123943751276966</x:v>
      </x:c>
      <x:c r="D7" s="268" t="n">
        <x:f>A7*TOMATO_PRICE+OPTIMAL_CARROT_BEDS*CARROT_PRICE+OPTIMAL_MESCLUN_BEDS*MESCLUN_PRICE-A7*TOMATO_FERTILIZER-OPTIMAL_CARROT_BEDS*CARROT_FERTILIZER-OPTIMAL_MESCLUN_BEDS*MESCLUN_FERTILIZER-MIN(B7,FARMER_HOURS)*FARMER_RATE-MAX(B7-FARMER_HOURS,0)*TEMP_RATE-FIXED_COST</x:f>
        <x:v>10290.140621807586</x:v>
      </x:c>
      <x:c r="E7" s="268" t="n">
        <x:f>IF(AND(A7+OPTIMAL_CARROT_BEDS+OPTIMAL_MESCLUN_BEDS&lt;=TOTAL_BED_CAP,C7&lt;=TEMP_WORKER_CAP),D7,"")</x:f>
        <x:v>10290.140621807586</x:v>
      </x:c>
      <x:c r="F7" s="268" t="str">
        <x:f>IF(A7=OPTIMAL_TOMATO_BEDS,E7,"")</x:f>
      </x:c>
      <x:c r="G7" s="139"/>
      <x:c r="H7" s="266" t="n">
        <x:f>1</x:f>
        <x:v>1</x:v>
      </x:c>
      <x:c r="I7" s="267" t="n">
        <x:f>H7*CARROT_HOURS*WEEKS*(1+CARROT_DIM)^H7+OPTIMAL_TOMATO_BEDS*TOMATO_HOURS*WEEKS*(1+TOMATO_DIM)^OPTIMAL_TOMATO_BEDS+OPTIMAL_MESCLUN_BEDS*MESCLUN_HOURS*WEEKS*(1+MESCLUN_DIM)^OPTIMAL_MESCLUN_BEDS</x:f>
        <x:v>4324.796250099648</x:v>
      </x:c>
      <x:c r="J7" s="267" t="n">
        <x:f>MAX(I7-FARMER_HOURS,0)/TEMP_HOURS_PER_WORKER</x:f>
        <x:v>2.503330729235867</x:v>
      </x:c>
      <x:c r="K7" s="268" t="n">
        <x:f>H7*CARROT_PRICE+OPTIMAL_TOMATO_BEDS*TOMATO_PRICE+OPTIMAL_MESCLUN_BEDS*MESCLUN_PRICE-H7*CARROT_FERTILIZER-OPTIMAL_TOMATO_BEDS*TOMATO_FERTILIZER-OPTIMAL_MESCLUN_BEDS*MESCLUN_FERTILIZER-MIN(I7,FARMER_HOURS)*FARMER_RATE-MAX(I7-FARMER_HOURS,0)*TEMP_RATE-FIXED_COST</x:f>
        <x:v>27870.73176910333</x:v>
      </x:c>
      <x:c r="L7" s="268" t="n">
        <x:f>IF(AND(H7+OPTIMAL_TOMATO_BEDS+OPTIMAL_MESCLUN_BEDS&lt;=TOTAL_BED_CAP,J7&lt;=TEMP_WORKER_CAP),K7,"")</x:f>
        <x:v>27870.73176910333</x:v>
      </x:c>
      <x:c r="M7" s="268" t="str">
        <x:f>IF(H7=OPTIMAL_CARROT_BEDS,L7,"")</x:f>
      </x:c>
      <x:c r="N7" s="139"/>
      <x:c r="O7" s="266" t="n">
        <x:f>1</x:f>
        <x:v>1</x:v>
      </x:c>
      <x:c r="P7" s="267" t="n">
        <x:f>O7*MESCLUN_HOURS*WEEKS*(1+MESCLUN_DIM)^O7+OPTIMAL_TOMATO_BEDS*TOMATO_HOURS*WEEKS*(1+TOMATO_DIM)^OPTIMAL_TOMATO_BEDS+OPTIMAL_CARROT_BEDS*CARROT_HOURS*WEEKS*(1+CARROT_DIM)^OPTIMAL_CARROT_BEDS</x:f>
        <x:v>3363.1005782642383</x:v>
      </x:c>
      <x:c r="Q7" s="267" t="n">
        <x:f>MAX(P7-FARMER_HOURS,0)/TEMP_HOURS_PER_WORKER</x:f>
        <x:v>1.8354865126834987</x:v>
      </x:c>
      <x:c r="R7" s="268" t="n">
        <x:f>O7*MESCLUN_PRICE+OPTIMAL_TOMATO_BEDS*TOMATO_PRICE+OPTIMAL_CARROT_BEDS*CARROT_PRICE-O7*MESCLUN_FERTILIZER-OPTIMAL_TOMATO_BEDS*TOMATO_FERTILIZER-OPTIMAL_CARROT_BEDS*CARROT_FERTILIZER-MIN(P7,FARMER_HOURS)*FARMER_RATE-MAX(P7-FARMER_HOURS,0)*TEMP_RATE-FIXED_COST</x:f>
        <x:v>23212.83718291253</x:v>
      </x:c>
      <x:c r="S7" s="268" t="n">
        <x:f>IF(AND(O7+OPTIMAL_TOMATO_BEDS+OPTIMAL_CARROT_BEDS&lt;=TOTAL_BED_CAP,Q7&lt;=TEMP_WORKER_CAP),R7,"")</x:f>
        <x:v>23212.83718291253</x:v>
      </x:c>
      <x:c r="T7" s="268" t="str">
        <x:f>IF(O7=OPTIMAL_MESCLUN_BEDS,S7,"")</x:f>
      </x:c>
      <x:c r="U7" s="139"/>
      <x:c r="V7" s="139" t="str">
        <x:v>Carrots</x:v>
      </x:c>
      <x:c r="W7" s="272" t="n">
        <x:f>OPTIMAL_CARROT_BEDS</x:f>
        <x:v>20</x:v>
      </x:c>
      <x:c r="X7" s="139"/>
      <x:c r="Y7" s="139"/>
      <x:c r="Z7" s="139"/>
      <x:c r="AA7" s="139"/>
      <x:c r="AB7" s="139"/>
      <x:c r="AC7" s="139"/>
      <x:c r="AD7" s="139"/>
    </x:row>
    <x:row r="8">
      <x:c r="A8" s="266" t="n">
        <x:f>2</x:f>
        <x:v>2</x:v>
      </x:c>
      <x:c r="B8" s="267" t="n">
        <x:f>A8*TOMATO_HOURS*WEEKS*(1+TOMATO_DIM)^A8+OPTIMAL_CARROT_BEDS*CARROT_HOURS*WEEKS*(1+CARROT_DIM)^OPTIMAL_CARROT_BEDS+OPTIMAL_MESCLUN_BEDS*MESCLUN_HOURS*WEEKS*(1+MESCLUN_DIM)^OPTIMAL_MESCLUN_BEDS</x:f>
        <x:v>3160.6479001838834</x:v>
      </x:c>
      <x:c r="C8" s="267" t="n">
        <x:f>MAX(B8-FARMER_HOURS,0)/TEMP_HOURS_PER_WORKER</x:f>
        <x:v>1.6948943751276968</x:v>
      </x:c>
      <x:c r="D8" s="268" t="n">
        <x:f>A8*TOMATO_PRICE+OPTIMAL_CARROT_BEDS*CARROT_PRICE+OPTIMAL_MESCLUN_BEDS*MESCLUN_PRICE-A8*TOMATO_FERTILIZER-OPTIMAL_CARROT_BEDS*CARROT_FERTILIZER-OPTIMAL_MESCLUN_BEDS*MESCLUN_FERTILIZER-MIN(B8,FARMER_HOURS)*FARMER_RATE-MAX(B8-FARMER_HOURS,0)*TEMP_RATE-FIXED_COST</x:f>
        <x:v>16147.640621807579</x:v>
      </x:c>
      <x:c r="E8" s="268" t="n">
        <x:f>IF(AND(A8+OPTIMAL_CARROT_BEDS+OPTIMAL_MESCLUN_BEDS&lt;=TOTAL_BED_CAP,C8&lt;=TEMP_WORKER_CAP),D8,"")</x:f>
        <x:v>16147.640621807579</x:v>
      </x:c>
      <x:c r="F8" s="268" t="str">
        <x:f>IF(A8=OPTIMAL_TOMATO_BEDS,E8,"")</x:f>
      </x:c>
      <x:c r="G8" s="139"/>
      <x:c r="H8" s="266" t="n">
        <x:f>2</x:f>
        <x:v>2</x:v>
      </x:c>
      <x:c r="I8" s="267" t="n">
        <x:f>H8*CARROT_HOURS*WEEKS*(1+CARROT_DIM)^H8+OPTIMAL_TOMATO_BEDS*TOMATO_HOURS*WEEKS*(1+TOMATO_DIM)^OPTIMAL_TOMATO_BEDS+OPTIMAL_MESCLUN_BEDS*MESCLUN_HOURS*WEEKS*(1+MESCLUN_DIM)^OPTIMAL_MESCLUN_BEDS</x:f>
        <x:v>4357.083750099649</x:v>
      </x:c>
      <x:c r="J8" s="267" t="n">
        <x:f>MAX(I8-FARMER_HOURS,0)/TEMP_HOURS_PER_WORKER</x:f>
        <x:v>2.525752604235867</x:v>
      </x:c>
      <x:c r="K8" s="268" t="n">
        <x:f>H8*CARROT_PRICE+OPTIMAL_TOMATO_BEDS*TOMATO_PRICE+OPTIMAL_MESCLUN_BEDS*MESCLUN_PRICE-H8*CARROT_FERTILIZER-OPTIMAL_TOMATO_BEDS*TOMATO_FERTILIZER-OPTIMAL_MESCLUN_BEDS*MESCLUN_FERTILIZER-MIN(I8,FARMER_HOURS)*FARMER_RATE-MAX(I8-FARMER_HOURS,0)*TEMP_RATE-FIXED_COST</x:f>
        <x:v>28964.184894103324</x:v>
      </x:c>
      <x:c r="L8" s="268" t="n">
        <x:f>IF(AND(H8+OPTIMAL_TOMATO_BEDS+OPTIMAL_MESCLUN_BEDS&lt;=TOTAL_BED_CAP,J8&lt;=TEMP_WORKER_CAP),K8,"")</x:f>
        <x:v>28964.184894103324</x:v>
      </x:c>
      <x:c r="M8" s="268" t="str">
        <x:f>IF(H8=OPTIMAL_CARROT_BEDS,L8,"")</x:f>
      </x:c>
      <x:c r="N8" s="139"/>
      <x:c r="O8" s="266" t="n">
        <x:f>2</x:f>
        <x:v>2</x:v>
      </x:c>
      <x:c r="P8" s="267" t="n">
        <x:f>O8*MESCLUN_HOURS*WEEKS*(1+MESCLUN_DIM)^O8+OPTIMAL_TOMATO_BEDS*TOMATO_HOURS*WEEKS*(1+TOMATO_DIM)^OPTIMAL_TOMATO_BEDS+OPTIMAL_CARROT_BEDS*CARROT_HOURS*WEEKS*(1+CARROT_DIM)^OPTIMAL_CARROT_BEDS</x:f>
        <x:v>3409.802140764238</x:v>
      </x:c>
      <x:c r="Q8" s="267" t="n">
        <x:f>MAX(P8-FARMER_HOURS,0)/TEMP_HOURS_PER_WORKER</x:f>
        <x:v>1.8679181533084988</x:v>
      </x:c>
      <x:c r="R8" s="268" t="n">
        <x:f>O8*MESCLUN_PRICE+OPTIMAL_TOMATO_BEDS*TOMATO_PRICE+OPTIMAL_CARROT_BEDS*CARROT_PRICE-O8*MESCLUN_FERTILIZER-OPTIMAL_TOMATO_BEDS*TOMATO_FERTILIZER-OPTIMAL_CARROT_BEDS*CARROT_FERTILIZER-MIN(P8,FARMER_HOURS)*FARMER_RATE-MAX(P8-FARMER_HOURS,0)*TEMP_RATE-FIXED_COST</x:f>
        <x:v>24222.04616728753</x:v>
      </x:c>
      <x:c r="S8" s="268" t="n">
        <x:f>IF(AND(O8+OPTIMAL_TOMATO_BEDS+OPTIMAL_CARROT_BEDS&lt;=TOTAL_BED_CAP,Q8&lt;=TEMP_WORKER_CAP),R8,"")</x:f>
        <x:v>24222.04616728753</x:v>
      </x:c>
      <x:c r="T8" s="268" t="str">
        <x:f>IF(O8=OPTIMAL_MESCLUN_BEDS,S8,"")</x:f>
      </x:c>
      <x:c r="U8" s="139"/>
      <x:c r="V8" s="139" t="str">
        <x:v>Mesclun</x:v>
      </x:c>
      <x:c r="W8" s="272" t="n">
        <x:f>OPTIMAL_MESCLUN_BEDS</x:f>
        <x:v>30</x:v>
      </x:c>
      <x:c r="X8" s="139"/>
      <x:c r="Y8" s="139"/>
      <x:c r="Z8" s="139"/>
      <x:c r="AA8" s="139"/>
      <x:c r="AB8" s="139"/>
      <x:c r="AC8" s="139"/>
      <x:c r="AD8" s="139"/>
    </x:row>
    <x:row r="9">
      <x:c r="A9" s="266" t="n">
        <x:f>3</x:f>
        <x:v>3</x:v>
      </x:c>
      <x:c r="B9" s="267" t="n">
        <x:f>A9*TOMATO_HOURS*WEEKS*(1+TOMATO_DIM)^A9+OPTIMAL_CARROT_BEDS*CARROT_HOURS*WEEKS*(1+CARROT_DIM)^OPTIMAL_CARROT_BEDS+OPTIMAL_MESCLUN_BEDS*MESCLUN_HOURS*WEEKS*(1+MESCLUN_DIM)^OPTIMAL_MESCLUN_BEDS</x:f>
        <x:v>3302.217900183883</x:v>
      </x:c>
      <x:c r="C9" s="267" t="n">
        <x:f>MAX(B9-FARMER_HOURS,0)/TEMP_HOURS_PER_WORKER</x:f>
        <x:v>1.7932068751276966</x:v>
      </x:c>
      <x:c r="D9" s="268" t="n">
        <x:f>A9*TOMATO_PRICE+OPTIMAL_CARROT_BEDS*CARROT_PRICE+OPTIMAL_MESCLUN_BEDS*MESCLUN_PRICE-A9*TOMATO_FERTILIZER-OPTIMAL_CARROT_BEDS*CARROT_FERTILIZER-OPTIMAL_MESCLUN_BEDS*MESCLUN_FERTILIZER-MIN(B9,FARMER_HOURS)*FARMER_RATE-MAX(B9-FARMER_HOURS,0)*TEMP_RATE-FIXED_COST</x:f>
        <x:v>21609.828121807586</x:v>
      </x:c>
      <x:c r="E9" s="268" t="n">
        <x:f>IF(AND(A9+OPTIMAL_CARROT_BEDS+OPTIMAL_MESCLUN_BEDS&lt;=TOTAL_BED_CAP,C9&lt;=TEMP_WORKER_CAP),D9,"")</x:f>
        <x:v>21609.828121807586</x:v>
      </x:c>
      <x:c r="F9" s="268" t="str">
        <x:f>IF(A9=OPTIMAL_TOMATO_BEDS,E9,"")</x:f>
      </x:c>
      <x:c r="G9" s="139"/>
      <x:c r="H9" s="266" t="n">
        <x:f>3</x:f>
        <x:v>3</x:v>
      </x:c>
      <x:c r="I9" s="267" t="n">
        <x:f>H9*CARROT_HOURS*WEEKS*(1+CARROT_DIM)^H9+OPTIMAL_TOMATO_BEDS*TOMATO_HOURS*WEEKS*(1+TOMATO_DIM)^OPTIMAL_TOMATO_BEDS+OPTIMAL_MESCLUN_BEDS*MESCLUN_HOURS*WEEKS*(1+MESCLUN_DIM)^OPTIMAL_MESCLUN_BEDS</x:f>
        <x:v>4390.966406349648</x:v>
      </x:c>
      <x:c r="J9" s="267" t="n">
        <x:f>MAX(I9-FARMER_HOURS,0)/TEMP_HOURS_PER_WORKER</x:f>
        <x:v>2.5492822266317003</x:v>
      </x:c>
      <x:c r="K9" s="268" t="n">
        <x:f>H9*CARROT_PRICE+OPTIMAL_TOMATO_BEDS*TOMATO_PRICE+OPTIMAL_MESCLUN_BEDS*MESCLUN_PRICE-H9*CARROT_FERTILIZER-OPTIMAL_TOMATO_BEDS*TOMATO_FERTILIZER-OPTIMAL_MESCLUN_BEDS*MESCLUN_FERTILIZER-MIN(I9,FARMER_HOURS)*FARMER_RATE-MAX(I9-FARMER_HOURS,0)*TEMP_RATE-FIXED_COST</x:f>
        <x:v>30029.944334207496</x:v>
      </x:c>
      <x:c r="L9" s="268" t="n">
        <x:f>IF(AND(H9+OPTIMAL_TOMATO_BEDS+OPTIMAL_MESCLUN_BEDS&lt;=TOTAL_BED_CAP,J9&lt;=TEMP_WORKER_CAP),K9,"")</x:f>
        <x:v>30029.944334207496</x:v>
      </x:c>
      <x:c r="M9" s="268" t="str">
        <x:f>IF(H9=OPTIMAL_CARROT_BEDS,L9,"")</x:f>
      </x:c>
      <x:c r="N9" s="139"/>
      <x:c r="O9" s="266" t="n">
        <x:f>3</x:f>
        <x:v>3</x:v>
      </x:c>
      <x:c r="P9" s="267" t="n">
        <x:f>O9*MESCLUN_HOURS*WEEKS*(1+MESCLUN_DIM)^O9+OPTIMAL_TOMATO_BEDS*TOMATO_HOURS*WEEKS*(1+TOMATO_DIM)^OPTIMAL_TOMATO_BEDS+OPTIMAL_CARROT_BEDS*CARROT_HOURS*WEEKS*(1+CARROT_DIM)^OPTIMAL_CARROT_BEDS</x:f>
        <x:v>3457.664123186113</x:v>
      </x:c>
      <x:c r="Q9" s="267" t="n">
        <x:f>MAX(P9-FARMER_HOURS,0)/TEMP_HOURS_PER_WORKER</x:f>
        <x:v>1.9011556411014674</x:v>
      </x:c>
      <x:c r="R9" s="268" t="n">
        <x:f>O9*MESCLUN_PRICE+OPTIMAL_TOMATO_BEDS*TOMATO_PRICE+OPTIMAL_CARROT_BEDS*CARROT_PRICE-O9*MESCLUN_FERTILIZER-OPTIMAL_TOMATO_BEDS*TOMATO_FERTILIZER-OPTIMAL_CARROT_BEDS*CARROT_FERTILIZER-MIN(P9,FARMER_HOURS)*FARMER_RATE-MAX(P9-FARMER_HOURS,0)*TEMP_RATE-FIXED_COST</x:f>
        <x:v>25211.108972463313</x:v>
      </x:c>
      <x:c r="S9" s="268" t="n">
        <x:f>IF(AND(O9+OPTIMAL_TOMATO_BEDS+OPTIMAL_CARROT_BEDS&lt;=TOTAL_BED_CAP,Q9&lt;=TEMP_WORKER_CAP),R9,"")</x:f>
        <x:v>25211.108972463313</x:v>
      </x:c>
      <x:c r="T9" s="268" t="str">
        <x:f>IF(O9=OPTIMAL_MESCLUN_BEDS,S9,"")</x:f>
      </x:c>
      <x:c r="U9" s="139"/>
      <x:c r="V9" s="139"/>
      <x:c r="W9" s="139"/>
      <x:c r="X9" s="139"/>
      <x:c r="Y9" s="139"/>
      <x:c r="Z9" s="139"/>
      <x:c r="AA9" s="139"/>
      <x:c r="AB9" s="139"/>
      <x:c r="AC9" s="139"/>
      <x:c r="AD9" s="139"/>
    </x:row>
    <x:row r="10">
      <x:c r="A10" s="266" t="n">
        <x:f>4</x:f>
        <x:v>4</x:v>
      </x:c>
      <x:c r="B10" s="267" t="n">
        <x:f>A10*TOMATO_HOURS*WEEKS*(1+TOMATO_DIM)^A10+OPTIMAL_CARROT_BEDS*CARROT_HOURS*WEEKS*(1+CARROT_DIM)^OPTIMAL_CARROT_BEDS+OPTIMAL_MESCLUN_BEDS*MESCLUN_HOURS*WEEKS*(1+MESCLUN_DIM)^OPTIMAL_MESCLUN_BEDS</x:f>
        <x:v>3469.9239001838832</x:v>
      </x:c>
      <x:c r="C10" s="267" t="n">
        <x:f>MAX(B10-FARMER_HOURS,0)/TEMP_HOURS_PER_WORKER</x:f>
        <x:v>1.9096693751276967</x:v>
      </x:c>
      <x:c r="D10" s="268" t="n">
        <x:f>A10*TOMATO_PRICE+OPTIMAL_CARROT_BEDS*CARROT_PRICE+OPTIMAL_MESCLUN_BEDS*MESCLUN_PRICE-A10*TOMATO_FERTILIZER-OPTIMAL_CARROT_BEDS*CARROT_FERTILIZER-OPTIMAL_MESCLUN_BEDS*MESCLUN_FERTILIZER-MIN(B10,FARMER_HOURS)*FARMER_RATE-MAX(B10-FARMER_HOURS,0)*TEMP_RATE-FIXED_COST</x:f>
        <x:v>26618.265621807586</x:v>
      </x:c>
      <x:c r="E10" s="268" t="n">
        <x:f>IF(AND(A10+OPTIMAL_CARROT_BEDS+OPTIMAL_MESCLUN_BEDS&lt;=TOTAL_BED_CAP,C10&lt;=TEMP_WORKER_CAP),D10,"")</x:f>
        <x:v>26618.265621807586</x:v>
      </x:c>
      <x:c r="F10" s="268" t="str">
        <x:f>IF(A10=OPTIMAL_TOMATO_BEDS,E10,"")</x:f>
      </x:c>
      <x:c r="G10" s="139"/>
      <x:c r="H10" s="266" t="n">
        <x:f>4</x:f>
        <x:v>4</x:v>
      </x:c>
      <x:c r="I10" s="267" t="n">
        <x:f>H10*CARROT_HOURS*WEEKS*(1+CARROT_DIM)^H10+OPTIMAL_TOMATO_BEDS*TOMATO_HOURS*WEEKS*(1+TOMATO_DIM)^OPTIMAL_TOMATO_BEDS+OPTIMAL_MESCLUN_BEDS*MESCLUN_HOURS*WEEKS*(1+MESCLUN_DIM)^OPTIMAL_MESCLUN_BEDS</x:f>
        <x:v>4426.503796974648</x:v>
      </x:c>
      <x:c r="J10" s="267" t="n">
        <x:f>MAX(I10-FARMER_HOURS,0)/TEMP_HOURS_PER_WORKER</x:f>
        <x:v>2.5739609701212833</x:v>
      </x:c>
      <x:c r="K10" s="268" t="n">
        <x:f>H10*CARROT_PRICE+OPTIMAL_TOMATO_BEDS*TOMATO_PRICE+OPTIMAL_MESCLUN_BEDS*MESCLUN_PRICE-H10*CARROT_FERTILIZER-OPTIMAL_TOMATO_BEDS*TOMATO_FERTILIZER-OPTIMAL_MESCLUN_BEDS*MESCLUN_FERTILIZER-MIN(I10,FARMER_HOURS)*FARMER_RATE-MAX(I10-FARMER_HOURS,0)*TEMP_RATE-FIXED_COST</x:f>
        <x:v>31066.975746967917</x:v>
      </x:c>
      <x:c r="L10" s="268" t="n">
        <x:f>IF(AND(H10+OPTIMAL_TOMATO_BEDS+OPTIMAL_MESCLUN_BEDS&lt;=TOTAL_BED_CAP,J10&lt;=TEMP_WORKER_CAP),K10,"")</x:f>
        <x:v>31066.975746967917</x:v>
      </x:c>
      <x:c r="M10" s="268" t="str">
        <x:f>IF(H10=OPTIMAL_CARROT_BEDS,L10,"")</x:f>
      </x:c>
      <x:c r="N10" s="139"/>
      <x:c r="O10" s="266" t="n">
        <x:f>4</x:f>
        <x:v>4</x:v>
      </x:c>
      <x:c r="P10" s="267" t="n">
        <x:f>O10*MESCLUN_HOURS*WEEKS*(1+MESCLUN_DIM)^O10+OPTIMAL_TOMATO_BEDS*TOMATO_HOURS*WEEKS*(1+TOMATO_DIM)^OPTIMAL_TOMATO_BEDS+OPTIMAL_CARROT_BEDS*CARROT_HOURS*WEEKS*(1+CARROT_DIM)^OPTIMAL_CARROT_BEDS</x:f>
        <x:v>3506.7082389087695</x:v>
      </x:c>
      <x:c r="Q10" s="267" t="n">
        <x:f>MAX(P10-FARMER_HOURS,0)/TEMP_HOURS_PER_WORKER</x:f>
        <x:v>1.9352140547977565</x:v>
      </x:c>
      <x:c r="R10" s="268" t="n">
        <x:f>O10*MESCLUN_PRICE+OPTIMAL_TOMATO_BEDS*TOMATO_PRICE+OPTIMAL_CARROT_BEDS*CARROT_PRICE-O10*MESCLUN_FERTILIZER-OPTIMAL_TOMATO_BEDS*TOMATO_FERTILIZER-OPTIMAL_CARROT_BEDS*CARROT_FERTILIZER-MIN(P10,FARMER_HOURS)*FARMER_RATE-MAX(P10-FARMER_HOURS,0)*TEMP_RATE-FIXED_COST</x:f>
        <x:v>26179.648630056086</x:v>
      </x:c>
      <x:c r="S10" s="268" t="n">
        <x:f>IF(AND(O10+OPTIMAL_TOMATO_BEDS+OPTIMAL_CARROT_BEDS&lt;=TOTAL_BED_CAP,Q10&lt;=TEMP_WORKER_CAP),R10,"")</x:f>
        <x:v>26179.648630056086</x:v>
      </x:c>
      <x:c r="T10" s="268" t="str">
        <x:f>IF(O10=OPTIMAL_MESCLUN_BEDS,S10,"")</x:f>
      </x:c>
      <x:c r="U10" s="139"/>
      <x:c r="V10" s="139"/>
      <x:c r="W10" s="139"/>
      <x:c r="X10" s="139"/>
      <x:c r="Y10" s="139"/>
      <x:c r="Z10" s="139"/>
      <x:c r="AA10" s="139"/>
      <x:c r="AB10" s="139"/>
      <x:c r="AC10" s="139"/>
      <x:c r="AD10" s="139"/>
    </x:row>
    <x:row r="11">
      <x:c r="A11" s="266" t="n">
        <x:f>5</x:f>
        <x:v>5</x:v>
      </x:c>
      <x:c r="B11" s="267" t="n">
        <x:f>A11*TOMATO_HOURS*WEEKS*(1+TOMATO_DIM)^A11+OPTIMAL_CARROT_BEDS*CARROT_HOURS*WEEKS*(1+CARROT_DIM)^OPTIMAL_CARROT_BEDS+OPTIMAL_MESCLUN_BEDS*MESCLUN_HOURS*WEEKS*(1+MESCLUN_DIM)^OPTIMAL_MESCLUN_BEDS</x:f>
        <x:v>3667.5774001838836</x:v>
      </x:c>
      <x:c r="C11" s="267" t="n">
        <x:f>MAX(B11-FARMER_HOURS,0)/TEMP_HOURS_PER_WORKER</x:f>
        <x:v>2.046928750127697</x:v>
      </x:c>
      <x:c r="D11" s="268" t="n">
        <x:f>A11*TOMATO_PRICE+OPTIMAL_CARROT_BEDS*CARROT_PRICE+OPTIMAL_MESCLUN_BEDS*MESCLUN_PRICE-A11*TOMATO_FERTILIZER-OPTIMAL_CARROT_BEDS*CARROT_FERTILIZER-OPTIMAL_MESCLUN_BEDS*MESCLUN_FERTILIZER-MIN(B11,FARMER_HOURS)*FARMER_RATE-MAX(B11-FARMER_HOURS,0)*TEMP_RATE-FIXED_COST</x:f>
        <x:v>31106.78124680758</x:v>
      </x:c>
      <x:c r="E11" s="268" t="n">
        <x:f>IF(AND(A11+OPTIMAL_CARROT_BEDS+OPTIMAL_MESCLUN_BEDS&lt;=TOTAL_BED_CAP,C11&lt;=TEMP_WORKER_CAP),D11,"")</x:f>
        <x:v>31106.78124680758</x:v>
      </x:c>
      <x:c r="F11" s="268" t="str">
        <x:f>IF(A11=OPTIMAL_TOMATO_BEDS,E11,"")</x:f>
      </x:c>
      <x:c r="G11" s="139"/>
      <x:c r="H11" s="266" t="n">
        <x:f>5</x:f>
        <x:v>5</x:v>
      </x:c>
      <x:c r="I11" s="267" t="n">
        <x:f>H11*CARROT_HOURS*WEEKS*(1+CARROT_DIM)^H11+OPTIMAL_TOMATO_BEDS*TOMATO_HOURS*WEEKS*(1+TOMATO_DIM)^OPTIMAL_TOMATO_BEDS+OPTIMAL_MESCLUN_BEDS*MESCLUN_HOURS*WEEKS*(1+MESCLUN_DIM)^OPTIMAL_MESCLUN_BEDS</x:f>
        <x:v>4463.757482033242</x:v>
      </x:c>
      <x:c r="J11" s="267" t="n">
        <x:f>MAX(I11-FARMER_HOURS,0)/TEMP_HOURS_PER_WORKER</x:f>
        <x:v>2.599831584745307</x:v>
      </x:c>
      <x:c r="K11" s="268" t="n">
        <x:f>H11*CARROT_PRICE+OPTIMAL_TOMATO_BEDS*TOMATO_PRICE+OPTIMAL_MESCLUN_BEDS*MESCLUN_PRICE-H11*CARROT_FERTILIZER-OPTIMAL_TOMATO_BEDS*TOMATO_FERTILIZER-OPTIMAL_MESCLUN_BEDS*MESCLUN_FERTILIZER-MIN(I11,FARMER_HOURS)*FARMER_RATE-MAX(I11-FARMER_HOURS,0)*TEMP_RATE-FIXED_COST</x:f>
        <x:v>32074.21038136733</x:v>
      </x:c>
      <x:c r="L11" s="268" t="n">
        <x:f>IF(AND(H11+OPTIMAL_TOMATO_BEDS+OPTIMAL_MESCLUN_BEDS&lt;=TOTAL_BED_CAP,J11&lt;=TEMP_WORKER_CAP),K11,"")</x:f>
        <x:v>32074.21038136733</x:v>
      </x:c>
      <x:c r="M11" s="268" t="str">
        <x:f>IF(H11=OPTIMAL_CARROT_BEDS,L11,"")</x:f>
      </x:c>
      <x:c r="N11" s="139"/>
      <x:c r="O11" s="266" t="n">
        <x:f>5</x:f>
        <x:v>5</x:v>
      </x:c>
      <x:c r="P11" s="267" t="n">
        <x:f>O11*MESCLUN_HOURS*WEEKS*(1+MESCLUN_DIM)^O11+OPTIMAL_TOMATO_BEDS*TOMATO_HOURS*WEEKS*(1+TOMATO_DIM)^OPTIMAL_TOMATO_BEDS+OPTIMAL_CARROT_BEDS*CARROT_HOURS*WEEKS*(1+CARROT_DIM)^OPTIMAL_CARROT_BEDS</x:f>
        <x:v>3556.956562829973</x:v>
      </x:c>
      <x:c r="Q11" s="267" t="n">
        <x:f>MAX(P11-FARMER_HOURS,0)/TEMP_HOURS_PER_WORKER</x:f>
        <x:v>1.970108724187481</x:v>
      </x:c>
      <x:c r="R11" s="268" t="n">
        <x:f>O11*MESCLUN_PRICE+OPTIMAL_TOMATO_BEDS*TOMATO_PRICE+OPTIMAL_CARROT_BEDS*CARROT_PRICE-O11*MESCLUN_FERTILIZER-OPTIMAL_TOMATO_BEDS*TOMATO_FERTILIZER-OPTIMAL_CARROT_BEDS*CARROT_FERTILIZER-MIN(P11,FARMER_HOURS)*FARMER_RATE-MAX(P11-FARMER_HOURS,0)*TEMP_RATE-FIXED_COST</x:f>
        <x:v>27127.281895312975</x:v>
      </x:c>
      <x:c r="S11" s="268" t="n">
        <x:f>IF(AND(O11+OPTIMAL_TOMATO_BEDS+OPTIMAL_CARROT_BEDS&lt;=TOTAL_BED_CAP,Q11&lt;=TEMP_WORKER_CAP),R11,"")</x:f>
        <x:v>27127.281895312975</x:v>
      </x:c>
      <x:c r="T11" s="268" t="str">
        <x:f>IF(O11=OPTIMAL_MESCLUN_BEDS,S11,"")</x:f>
      </x:c>
      <x:c r="U11" s="139"/>
      <x:c r="V11" s="139"/>
      <x:c r="W11" s="139"/>
      <x:c r="X11" s="139"/>
      <x:c r="Y11" s="139"/>
      <x:c r="Z11" s="139"/>
      <x:c r="AA11" s="139"/>
      <x:c r="AB11" s="139"/>
      <x:c r="AC11" s="139"/>
      <x:c r="AD11" s="139"/>
    </x:row>
    <x:row r="12">
      <x:c r="A12" s="266" t="n">
        <x:f>6</x:f>
        <x:v>6</x:v>
      </x:c>
      <x:c r="B12" s="267" t="n">
        <x:f>A12*TOMATO_HOURS*WEEKS*(1+TOMATO_DIM)^A12+OPTIMAL_CARROT_BEDS*CARROT_HOURS*WEEKS*(1+CARROT_DIM)^OPTIMAL_CARROT_BEDS+OPTIMAL_MESCLUN_BEDS*MESCLUN_HOURS*WEEKS*(1+MESCLUN_DIM)^OPTIMAL_MESCLUN_BEDS</x:f>
        <x:v>3899.490840183884</x:v>
      </x:c>
      <x:c r="C12" s="267" t="n">
        <x:f>MAX(B12-FARMER_HOURS,0)/TEMP_HOURS_PER_WORKER</x:f>
        <x:v>2.207979750127697</x:v>
      </x:c>
      <x:c r="D12" s="268" t="n">
        <x:f>A12*TOMATO_PRICE+OPTIMAL_CARROT_BEDS*CARROT_PRICE+OPTIMAL_MESCLUN_BEDS*MESCLUN_PRICE-A12*TOMATO_FERTILIZER-OPTIMAL_CARROT_BEDS*CARROT_FERTILIZER-OPTIMAL_MESCLUN_BEDS*MESCLUN_FERTILIZER-MIN(B12,FARMER_HOURS)*FARMER_RATE-MAX(B12-FARMER_HOURS,0)*TEMP_RATE-FIXED_COST</x:f>
        <x:v>35000.50624680757</x:v>
      </x:c>
      <x:c r="E12" s="268" t="n">
        <x:f>IF(AND(A12+OPTIMAL_CARROT_BEDS+OPTIMAL_MESCLUN_BEDS&lt;=TOTAL_BED_CAP,C12&lt;=TEMP_WORKER_CAP),D12,"")</x:f>
        <x:v>35000.50624680757</x:v>
      </x:c>
      <x:c r="F12" s="268" t="str">
        <x:f>IF(A12=OPTIMAL_TOMATO_BEDS,E12,"")</x:f>
      </x:c>
      <x:c r="G12" s="139"/>
      <x:c r="H12" s="266" t="n">
        <x:f>6</x:f>
        <x:v>6</x:v>
      </x:c>
      <x:c r="I12" s="267" t="n">
        <x:f>H12*CARROT_HOURS*WEEKS*(1+CARROT_DIM)^H12+OPTIMAL_TOMATO_BEDS*TOMATO_HOURS*WEEKS*(1+TOMATO_DIM)^OPTIMAL_TOMATO_BEDS+OPTIMAL_MESCLUN_BEDS*MESCLUN_HOURS*WEEKS*(1+MESCLUN_DIM)^OPTIMAL_MESCLUN_BEDS</x:f>
        <x:v>4502.791065377969</x:v>
      </x:c>
      <x:c r="J12" s="267" t="n">
        <x:f>MAX(I12-FARMER_HOURS,0)/TEMP_HOURS_PER_WORKER</x:f>
        <x:v>2.6269382398458117</x:v>
      </x:c>
      <x:c r="K12" s="268" t="n">
        <x:f>H12*CARROT_PRICE+OPTIMAL_TOMATO_BEDS*TOMATO_PRICE+OPTIMAL_MESCLUN_BEDS*MESCLUN_PRICE-H12*CARROT_FERTILIZER-OPTIMAL_TOMATO_BEDS*TOMATO_FERTILIZER-OPTIMAL_MESCLUN_BEDS*MESCLUN_FERTILIZER-MIN(I12,FARMER_HOURS)*FARMER_RATE-MAX(I12-FARMER_HOURS,0)*TEMP_RATE-FIXED_COST</x:f>
        <x:v>33050.54400385471</x:v>
      </x:c>
      <x:c r="L12" s="268" t="n">
        <x:f>IF(AND(H12+OPTIMAL_TOMATO_BEDS+OPTIMAL_MESCLUN_BEDS&lt;=TOTAL_BED_CAP,J12&lt;=TEMP_WORKER_CAP),K12,"")</x:f>
        <x:v>33050.54400385471</x:v>
      </x:c>
      <x:c r="M12" s="268" t="str">
        <x:f>IF(H12=OPTIMAL_CARROT_BEDS,L12,"")</x:f>
      </x:c>
      <x:c r="N12" s="139"/>
      <x:c r="O12" s="266" t="n">
        <x:f>6</x:f>
        <x:v>6</x:v>
      </x:c>
      <x:c r="P12" s="267" t="n">
        <x:f>O12*MESCLUN_HOURS*WEEKS*(1+MESCLUN_DIM)^O12+OPTIMAL_TOMATO_BEDS*TOMATO_HOURS*WEEKS*(1+TOMATO_DIM)^OPTIMAL_TOMATO_BEDS+OPTIMAL_CARROT_BEDS*CARROT_HOURS*WEEKS*(1+CARROT_DIM)^OPTIMAL_CARROT_BEDS</x:f>
        <x:v>3608.431537011606</x:v>
      </x:c>
      <x:c r="Q12" s="267" t="n">
        <x:f>MAX(P12-FARMER_HOURS,0)/TEMP_HOURS_PER_WORKER</x:f>
        <x:v>2.0058552340358373</x:v>
      </x:c>
      <x:c r="R12" s="268" t="n">
        <x:f>O12*MESCLUN_PRICE+OPTIMAL_TOMATO_BEDS*TOMATO_PRICE+OPTIMAL_CARROT_BEDS*CARROT_PRICE-O12*MESCLUN_FERTILIZER-OPTIMAL_TOMATO_BEDS*TOMATO_FERTILIZER-OPTIMAL_CARROT_BEDS*CARROT_FERTILIZER-MIN(P12,FARMER_HOURS)*FARMER_RATE-MAX(P12-FARMER_HOURS,0)*TEMP_RATE-FIXED_COST</x:f>
        <x:v>28053.619149104066</x:v>
      </x:c>
      <x:c r="S12" s="268" t="n">
        <x:f>IF(AND(O12+OPTIMAL_TOMATO_BEDS+OPTIMAL_CARROT_BEDS&lt;=TOTAL_BED_CAP,Q12&lt;=TEMP_WORKER_CAP),R12,"")</x:f>
        <x:v>28053.619149104066</x:v>
      </x:c>
      <x:c r="T12" s="268" t="str">
        <x:f>IF(O12=OPTIMAL_MESCLUN_BEDS,S12,"")</x:f>
      </x:c>
      <x:c r="U12" s="139"/>
      <x:c r="V12" s="139"/>
      <x:c r="W12" s="139"/>
      <x:c r="X12" s="139"/>
      <x:c r="Y12" s="139"/>
      <x:c r="Z12" s="139"/>
      <x:c r="AA12" s="139"/>
      <x:c r="AB12" s="139"/>
      <x:c r="AC12" s="139"/>
      <x:c r="AD12" s="139"/>
    </x:row>
    <x:row r="13">
      <x:c r="A13" s="266" t="n">
        <x:f>7</x:f>
        <x:v>7</x:v>
      </x:c>
      <x:c r="B13" s="267" t="n">
        <x:f>A13*TOMATO_HOURS*WEEKS*(1+TOMATO_DIM)^A13+OPTIMAL_CARROT_BEDS*CARROT_HOURS*WEEKS*(1+CARROT_DIM)^OPTIMAL_CARROT_BEDS+OPTIMAL_MESCLUN_BEDS*MESCLUN_HOURS*WEEKS*(1+MESCLUN_DIM)^OPTIMAL_MESCLUN_BEDS</x:f>
        <x:v>4170.539673183884</x:v>
      </x:c>
      <x:c r="C13" s="267" t="n">
        <x:f>MAX(B13-FARMER_HOURS,0)/TEMP_HOURS_PER_WORKER</x:f>
        <x:v>2.396208106377697</x:v>
      </x:c>
      <x:c r="D13" s="268" t="n">
        <x:f>A13*TOMATO_PRICE+OPTIMAL_CARROT_BEDS*CARROT_PRICE+OPTIMAL_MESCLUN_BEDS*MESCLUN_PRICE-A13*TOMATO_FERTILIZER-OPTIMAL_CARROT_BEDS*CARROT_FERTILIZER-OPTIMAL_MESCLUN_BEDS*MESCLUN_FERTILIZER-MIN(B13,FARMER_HOURS)*FARMER_RATE-MAX(B13-FARMER_HOURS,0)*TEMP_RATE-FIXED_COST</x:f>
        <x:v>38214.797340557576</x:v>
      </x:c>
      <x:c r="E13" s="268" t="n">
        <x:f>IF(AND(A13+OPTIMAL_CARROT_BEDS+OPTIMAL_MESCLUN_BEDS&lt;=TOTAL_BED_CAP,C13&lt;=TEMP_WORKER_CAP),D13,"")</x:f>
        <x:v>38214.797340557576</x:v>
      </x:c>
      <x:c r="F13" s="268" t="str">
        <x:f>IF(A13=OPTIMAL_TOMATO_BEDS,E13,"")</x:f>
      </x:c>
      <x:c r="G13" s="139"/>
      <x:c r="H13" s="266" t="n">
        <x:f>7</x:f>
        <x:v>7</x:v>
      </x:c>
      <x:c r="I13" s="267" t="n">
        <x:f>H13*CARROT_HOURS*WEEKS*(1+CARROT_DIM)^H13+OPTIMAL_TOMATO_BEDS*TOMATO_HOURS*WEEKS*(1+TOMATO_DIM)^OPTIMAL_TOMATO_BEDS+OPTIMAL_MESCLUN_BEDS*MESCLUN_HOURS*WEEKS*(1+MESCLUN_DIM)^OPTIMAL_MESCLUN_BEDS</x:f>
        <x:v>4543.670258369973</x:v>
      </x:c>
      <x:c r="J13" s="267" t="n">
        <x:f>MAX(I13-FARMER_HOURS,0)/TEMP_HOURS_PER_WORKER</x:f>
        <x:v>2.6553265683124816</x:v>
      </x:c>
      <x:c r="K13" s="268" t="n">
        <x:f>H13*CARROT_PRICE+OPTIMAL_TOMATO_BEDS*TOMATO_PRICE+OPTIMAL_MESCLUN_BEDS*MESCLUN_PRICE-H13*CARROT_FERTILIZER-OPTIMAL_TOMATO_BEDS*TOMATO_FERTILIZER-OPTIMAL_MESCLUN_BEDS*MESCLUN_FERTILIZER-MIN(I13,FARMER_HOURS)*FARMER_RATE-MAX(I13-FARMER_HOURS,0)*TEMP_RATE-FIXED_COST</x:f>
        <x:v>33994.835792187965</x:v>
      </x:c>
      <x:c r="L13" s="268" t="n">
        <x:f>IF(AND(H13+OPTIMAL_TOMATO_BEDS+OPTIMAL_MESCLUN_BEDS&lt;=TOTAL_BED_CAP,J13&lt;=TEMP_WORKER_CAP),K13,"")</x:f>
        <x:v>33994.835792187965</x:v>
      </x:c>
      <x:c r="M13" s="268" t="str">
        <x:f>IF(H13=OPTIMAL_CARROT_BEDS,L13,"")</x:f>
      </x:c>
      <x:c r="N13" s="139"/>
      <x:c r="O13" s="266" t="n">
        <x:f>7</x:f>
        <x:v>7</x:v>
      </x:c>
      <x:c r="P13" s="267" t="n">
        <x:f>O13*MESCLUN_HOURS*WEEKS*(1+MESCLUN_DIM)^O13+OPTIMAL_TOMATO_BEDS*TOMATO_HOURS*WEEKS*(1+TOMATO_DIM)^OPTIMAL_TOMATO_BEDS+OPTIMAL_CARROT_BEDS*CARROT_HOURS*WEEKS*(1+CARROT_DIM)^OPTIMAL_CARROT_BEDS</x:f>
        <x:v>3661.1559764095664</x:v>
      </x:c>
      <x:c r="Q13" s="267" t="n">
        <x:f>MAX(P13-FARMER_HOURS,0)/TEMP_HOURS_PER_WORKER</x:f>
        <x:v>2.0424694280621987</x:v>
      </x:c>
      <x:c r="R13" s="268" t="n">
        <x:f>O13*MESCLUN_PRICE+OPTIMAL_TOMATO_BEDS*TOMATO_PRICE+OPTIMAL_CARROT_BEDS*CARROT_PRICE-O13*MESCLUN_FERTILIZER-OPTIMAL_TOMATO_BEDS*TOMATO_FERTILIZER-OPTIMAL_CARROT_BEDS*CARROT_FERTILIZER-MIN(P13,FARMER_HOURS)*FARMER_RATE-MAX(P13-FARMER_HOURS,0)*TEMP_RATE-FIXED_COST</x:f>
        <x:v>28958.26429844503</x:v>
      </x:c>
      <x:c r="S13" s="268" t="n">
        <x:f>IF(AND(O13+OPTIMAL_TOMATO_BEDS+OPTIMAL_CARROT_BEDS&lt;=TOTAL_BED_CAP,Q13&lt;=TEMP_WORKER_CAP),R13,"")</x:f>
        <x:v>28958.26429844503</x:v>
      </x:c>
      <x:c r="T13" s="268" t="str">
        <x:f>IF(O13=OPTIMAL_MESCLUN_BEDS,S13,"")</x:f>
      </x:c>
      <x:c r="U13" s="139"/>
      <x:c r="V13" s="139"/>
      <x:c r="W13" s="139"/>
      <x:c r="X13" s="139"/>
      <x:c r="Y13" s="139"/>
      <x:c r="Z13" s="139"/>
      <x:c r="AA13" s="139"/>
      <x:c r="AB13" s="139"/>
      <x:c r="AC13" s="139"/>
      <x:c r="AD13" s="139"/>
    </x:row>
    <x:row r="14">
      <x:c r="A14" s="266" t="n">
        <x:f>8</x:f>
        <x:v>8</x:v>
      </x:c>
      <x:c r="B14" s="267" t="n">
        <x:f>A14*TOMATO_HOURS*WEEKS*(1+TOMATO_DIM)^A14+OPTIMAL_CARROT_BEDS*CARROT_HOURS*WEEKS*(1+CARROT_DIM)^OPTIMAL_CARROT_BEDS+OPTIMAL_MESCLUN_BEDS*MESCLUN_HOURS*WEEKS*(1+MESCLUN_DIM)^OPTIMAL_MESCLUN_BEDS</x:f>
        <x:v>4486.231843383885</x:v>
      </x:c>
      <x:c r="C14" s="267" t="n">
        <x:f>MAX(B14-FARMER_HOURS,0)/TEMP_HOURS_PER_WORKER</x:f>
        <x:v>2.6154387801276977</x:v>
      </x:c>
      <x:c r="D14" s="268" t="n">
        <x:f>A14*TOMATO_PRICE+OPTIMAL_CARROT_BEDS*CARROT_PRICE+OPTIMAL_MESCLUN_BEDS*MESCLUN_PRICE-A14*TOMATO_FERTILIZER-OPTIMAL_CARROT_BEDS*CARROT_FERTILIZER-OPTIMAL_MESCLUN_BEDS*MESCLUN_FERTILIZER-MIN(B14,FARMER_HOURS)*FARMER_RATE-MAX(B14-FARMER_HOURS,0)*TEMP_RATE-FIXED_COST</x:f>
        <x:v>40654.03049680756</x:v>
      </x:c>
      <x:c r="E14" s="268" t="n">
        <x:f>IF(AND(A14+OPTIMAL_CARROT_BEDS+OPTIMAL_MESCLUN_BEDS&lt;=TOTAL_BED_CAP,C14&lt;=TEMP_WORKER_CAP),D14,"")</x:f>
        <x:v>40654.03049680756</x:v>
      </x:c>
      <x:c r="F14" s="268" t="str">
        <x:f>IF(A14=OPTIMAL_TOMATO_BEDS,E14,"")</x:f>
      </x:c>
      <x:c r="G14" s="139"/>
      <x:c r="H14" s="266" t="n">
        <x:f>8</x:f>
        <x:v>8</x:v>
      </x:c>
      <x:c r="I14" s="267" t="n">
        <x:f>H14*CARROT_HOURS*WEEKS*(1+CARROT_DIM)^H14+OPTIMAL_TOMATO_BEDS*TOMATO_HOURS*WEEKS*(1+TOMATO_DIM)^OPTIMAL_TOMATO_BEDS+OPTIMAL_MESCLUN_BEDS*MESCLUN_HOURS*WEEKS*(1+MESCLUN_DIM)^OPTIMAL_MESCLUN_BEDS</x:f>
        <x:v>4586.462945502029</x:v>
      </x:c>
      <x:c r="J14" s="267" t="n">
        <x:f>MAX(I14-FARMER_HOURS,0)/TEMP_HOURS_PER_WORKER</x:f>
        <x:v>2.6850437121541866</x:v>
      </x:c>
      <x:c r="K14" s="268" t="n">
        <x:f>H14*CARROT_PRICE+OPTIMAL_TOMATO_BEDS*TOMATO_PRICE+OPTIMAL_MESCLUN_BEDS*MESCLUN_PRICE-H14*CARROT_FERTILIZER-OPTIMAL_TOMATO_BEDS*TOMATO_FERTILIZER-OPTIMAL_MESCLUN_BEDS*MESCLUN_FERTILIZER-MIN(I14,FARMER_HOURS)*FARMER_RATE-MAX(I14-FARMER_HOURS,0)*TEMP_RATE-FIXED_COST</x:f>
        <x:v>34905.907196145345</x:v>
      </x:c>
      <x:c r="L14" s="268" t="n">
        <x:f>IF(AND(H14+OPTIMAL_TOMATO_BEDS+OPTIMAL_MESCLUN_BEDS&lt;=TOTAL_BED_CAP,J14&lt;=TEMP_WORKER_CAP),K14,"")</x:f>
        <x:v>34905.907196145345</x:v>
      </x:c>
      <x:c r="M14" s="268" t="str">
        <x:f>IF(H14=OPTIMAL_CARROT_BEDS,L14,"")</x:f>
      </x:c>
      <x:c r="N14" s="139"/>
      <x:c r="O14" s="266" t="n">
        <x:f>8</x:f>
        <x:v>8</x:v>
      </x:c>
      <x:c r="P14" s="267" t="n">
        <x:f>O14*MESCLUN_HOURS*WEEKS*(1+MESCLUN_DIM)^O14+OPTIMAL_TOMATO_BEDS*TOMATO_HOURS*WEEKS*(1+TOMATO_DIM)^OPTIMAL_TOMATO_BEDS+OPTIMAL_CARROT_BEDS*CARROT_HOURS*WEEKS*(1+CARROT_DIM)^OPTIMAL_CARROT_BEDS</x:f>
        <x:v>3715.1530746895464</x:v>
      </x:c>
      <x:c r="Q14" s="267" t="n">
        <x:f>MAX(P14-FARMER_HOURS,0)/TEMP_HOURS_PER_WORKER</x:f>
        <x:v>2.079967412978852</x:v>
      </x:c>
      <x:c r="R14" s="268" t="n">
        <x:f>O14*MESCLUN_PRICE+OPTIMAL_TOMATO_BEDS*TOMATO_PRICE+OPTIMAL_CARROT_BEDS*CARROT_PRICE-O14*MESCLUN_FERTILIZER-OPTIMAL_TOMATO_BEDS*TOMATO_FERTILIZER-OPTIMAL_CARROT_BEDS*CARROT_FERTILIZER-MIN(P14,FARMER_HOURS)*FARMER_RATE-MAX(P14-FARMER_HOURS,0)*TEMP_RATE-FIXED_COST</x:f>
        <x:v>29840.81467552871</x:v>
      </x:c>
      <x:c r="S14" s="268" t="n">
        <x:f>IF(AND(O14+OPTIMAL_TOMATO_BEDS+OPTIMAL_CARROT_BEDS&lt;=TOTAL_BED_CAP,Q14&lt;=TEMP_WORKER_CAP),R14,"")</x:f>
        <x:v>29840.81467552871</x:v>
      </x:c>
      <x:c r="T14" s="268" t="str">
        <x:f>IF(O14=OPTIMAL_MESCLUN_BEDS,S14,"")</x:f>
      </x:c>
      <x:c r="U14" s="139"/>
      <x:c r="V14" s="139"/>
      <x:c r="W14" s="139"/>
      <x:c r="X14" s="139"/>
      <x:c r="Y14" s="139"/>
      <x:c r="Z14" s="139"/>
      <x:c r="AA14" s="139"/>
      <x:c r="AB14" s="139"/>
      <x:c r="AC14" s="139"/>
      <x:c r="AD14" s="139"/>
    </x:row>
    <x:row r="15">
      <x:c r="A15" s="266" t="n">
        <x:f>9</x:f>
        <x:v>9</x:v>
      </x:c>
      <x:c r="B15" s="267" t="n">
        <x:f>A15*TOMATO_HOURS*WEEKS*(1+TOMATO_DIM)^A15+OPTIMAL_CARROT_BEDS*CARROT_HOURS*WEEKS*(1+CARROT_DIM)^OPTIMAL_CARROT_BEDS+OPTIMAL_MESCLUN_BEDS*MESCLUN_HOURS*WEEKS*(1+MESCLUN_DIM)^OPTIMAL_MESCLUN_BEDS</x:f>
        <x:v>4852.785529893885</x:v>
      </x:c>
      <x:c r="C15" s="267" t="n">
        <x:f>MAX(B15-FARMER_HOURS,0)/TEMP_HOURS_PER_WORKER</x:f>
        <x:v>2.8699899513151976</x:v>
      </x:c>
      <x:c r="D15" s="268" t="n">
        <x:f>A15*TOMATO_PRICE+OPTIMAL_CARROT_BEDS*CARROT_PRICE+OPTIMAL_MESCLUN_BEDS*MESCLUN_PRICE-A15*TOMATO_FERTILIZER-OPTIMAL_CARROT_BEDS*CARROT_FERTILIZER-OPTIMAL_MESCLUN_BEDS*MESCLUN_FERTILIZER-MIN(B15,FARMER_HOURS)*FARMER_RATE-MAX(B15-FARMER_HOURS,0)*TEMP_RATE-FIXED_COST</x:f>
        <x:v>42210.25121712005</x:v>
      </x:c>
      <x:c r="E15" s="268" t="n">
        <x:f>IF(AND(A15+OPTIMAL_CARROT_BEDS+OPTIMAL_MESCLUN_BEDS&lt;=TOTAL_BED_CAP,C15&lt;=TEMP_WORKER_CAP),D15,"")</x:f>
        <x:v>42210.25121712005</x:v>
      </x:c>
      <x:c r="F15" s="268" t="str">
        <x:f>IF(A15=OPTIMAL_TOMATO_BEDS,E15,"")</x:f>
      </x:c>
      <x:c r="G15" s="139"/>
      <x:c r="H15" s="266" t="n">
        <x:f>9</x:f>
        <x:v>9</x:v>
      </x:c>
      <x:c r="I15" s="267" t="n">
        <x:f>H15*CARROT_HOURS*WEEKS*(1+CARROT_DIM)^H15+OPTIMAL_TOMATO_BEDS*TOMATO_HOURS*WEEKS*(1+TOMATO_DIM)^OPTIMAL_TOMATO_BEDS+OPTIMAL_MESCLUN_BEDS*MESCLUN_HOURS*WEEKS*(1+MESCLUN_DIM)^OPTIMAL_MESCLUN_BEDS</x:f>
        <x:v>4631.239251985518</x:v>
      </x:c>
      <x:c r="J15" s="267" t="n">
        <x:f>MAX(I15-FARMER_HOURS,0)/TEMP_HOURS_PER_WORKER</x:f>
        <x:v>2.716138369434388</x:v>
      </x:c>
      <x:c r="K15" s="268" t="n">
        <x:f>H15*CARROT_PRICE+OPTIMAL_TOMATO_BEDS*TOMATO_PRICE+OPTIMAL_MESCLUN_BEDS*MESCLUN_PRICE-H15*CARROT_FERTILIZER-OPTIMAL_TOMATO_BEDS*TOMATO_FERTILIZER-OPTIMAL_MESCLUN_BEDS*MESCLUN_FERTILIZER-MIN(I15,FARMER_HOURS)*FARMER_RATE-MAX(I15-FARMER_HOURS,0)*TEMP_RATE-FIXED_COST</x:f>
        <x:v>35782.5407641403</x:v>
      </x:c>
      <x:c r="L15" s="268" t="n">
        <x:f>IF(AND(H15+OPTIMAL_TOMATO_BEDS+OPTIMAL_MESCLUN_BEDS&lt;=TOTAL_BED_CAP,J15&lt;=TEMP_WORKER_CAP),K15,"")</x:f>
        <x:v>35782.5407641403</x:v>
      </x:c>
      <x:c r="M15" s="268" t="str">
        <x:f>IF(H15=OPTIMAL_CARROT_BEDS,L15,"")</x:f>
      </x:c>
      <x:c r="N15" s="139"/>
      <x:c r="O15" s="266" t="n">
        <x:f>9</x:f>
        <x:v>9</x:v>
      </x:c>
      <x:c r="P15" s="267" t="n">
        <x:f>O15*MESCLUN_HOURS*WEEKS*(1+MESCLUN_DIM)^O15+OPTIMAL_TOMATO_BEDS*TOMATO_HOURS*WEEKS*(1+TOMATO_DIM)^OPTIMAL_TOMATO_BEDS+OPTIMAL_CARROT_BEDS*CARROT_HOURS*WEEKS*(1+CARROT_DIM)^OPTIMAL_CARROT_BEDS</x:f>
        <x:v>3770.446410129941</x:v>
      </x:c>
      <x:c r="Q15" s="267" t="n">
        <x:f>MAX(P15-FARMER_HOURS,0)/TEMP_HOURS_PER_WORKER</x:f>
        <x:v>2.118365562590237</x:v>
      </x:c>
      <x:c r="R15" s="268" t="n">
        <x:f>O15*MESCLUN_PRICE+OPTIMAL_TOMATO_BEDS*TOMATO_PRICE+OPTIMAL_CARROT_BEDS*CARROT_PRICE-O15*MESCLUN_FERTILIZER-OPTIMAL_TOMATO_BEDS*TOMATO_FERTILIZER-OPTIMAL_CARROT_BEDS*CARROT_FERTILIZER-MIN(P15,FARMER_HOURS)*FARMER_RATE-MAX(P15-FARMER_HOURS,0)*TEMP_RATE-FIXED_COST</x:f>
        <x:v>30700.860935244084</x:v>
      </x:c>
      <x:c r="S15" s="268" t="n">
        <x:f>IF(AND(O15+OPTIMAL_TOMATO_BEDS+OPTIMAL_CARROT_BEDS&lt;=TOTAL_BED_CAP,Q15&lt;=TEMP_WORKER_CAP),R15,"")</x:f>
        <x:v>30700.860935244084</x:v>
      </x:c>
      <x:c r="T15" s="268" t="str">
        <x:f>IF(O15=OPTIMAL_MESCLUN_BEDS,S15,"")</x:f>
      </x:c>
      <x:c r="U15" s="139"/>
      <x:c r="V15" s="139"/>
      <x:c r="W15" s="139"/>
      <x:c r="X15" s="139"/>
      <x:c r="Y15" s="139"/>
      <x:c r="Z15" s="139"/>
      <x:c r="AA15" s="139"/>
      <x:c r="AB15" s="139"/>
      <x:c r="AC15" s="139"/>
      <x:c r="AD15" s="139"/>
    </x:row>
    <x:row r="16">
      <x:c r="A16" s="266" t="n">
        <x:f>10</x:f>
        <x:v>10</x:v>
      </x:c>
      <x:c r="B16" s="267" t="n">
        <x:f>A16*TOMATO_HOURS*WEEKS*(1+TOMATO_DIM)^A16+OPTIMAL_CARROT_BEDS*CARROT_HOURS*WEEKS*(1+CARROT_DIM)^OPTIMAL_CARROT_BEDS+OPTIMAL_MESCLUN_BEDS*MESCLUN_HOURS*WEEKS*(1+MESCLUN_DIM)^OPTIMAL_MESCLUN_BEDS</x:f>
        <x:v>5277.216114273885</x:v>
      </x:c>
      <x:c r="C16" s="267" t="n">
        <x:f>MAX(B16-FARMER_HOURS,0)/TEMP_HOURS_PER_WORKER</x:f>
        <x:v>3.164733412690198</x:v>
      </x:c>
      <x:c r="D16" s="268" t="n">
        <x:f>A16*TOMATO_PRICE+OPTIMAL_CARROT_BEDS*CARROT_PRICE+OPTIMAL_MESCLUN_BEDS*MESCLUN_PRICE-A16*TOMATO_FERTILIZER-OPTIMAL_CARROT_BEDS*CARROT_FERTILIZER-OPTIMAL_MESCLUN_BEDS*MESCLUN_FERTILIZER-MIN(B16,FARMER_HOURS)*FARMER_RATE-MAX(B16-FARMER_HOURS,0)*TEMP_RATE-FIXED_COST</x:f>
        <x:v>42761.664682745046</x:v>
      </x:c>
      <x:c r="E16" s="268" t="n">
        <x:f>IF(AND(A16+OPTIMAL_CARROT_BEDS+OPTIMAL_MESCLUN_BEDS&lt;=TOTAL_BED_CAP,C16&lt;=TEMP_WORKER_CAP),D16,"")</x:f>
        <x:v>42761.664682745046</x:v>
      </x:c>
      <x:c r="F16" s="268" t="n">
        <x:f>IF(A16=OPTIMAL_TOMATO_BEDS,E16,"")</x:f>
        <x:v>42761.664682745046</x:v>
      </x:c>
      <x:c r="G16" s="139"/>
      <x:c r="H16" s="266" t="n">
        <x:f>10</x:f>
        <x:v>10</x:v>
      </x:c>
      <x:c r="I16" s="267" t="n">
        <x:f>H16*CARROT_HOURS*WEEKS*(1+CARROT_DIM)^H16+OPTIMAL_TOMATO_BEDS*TOMATO_HOURS*WEEKS*(1+TOMATO_DIM)^OPTIMAL_TOMATO_BEDS+OPTIMAL_MESCLUN_BEDS*MESCLUN_HOURS*WEEKS*(1+MESCLUN_DIM)^OPTIMAL_MESCLUN_BEDS</x:f>
        <x:v>4678.071613358556</x:v>
      </x:c>
      <x:c r="J16" s="267" t="n">
        <x:f>MAX(I16-FARMER_HOURS,0)/TEMP_HOURS_PER_WORKER</x:f>
        <x:v>2.748660842610108</x:v>
      </x:c>
      <x:c r="K16" s="268" t="n">
        <x:f>H16*CARROT_PRICE+OPTIMAL_TOMATO_BEDS*TOMATO_PRICE+OPTIMAL_MESCLUN_BEDS*MESCLUN_PRICE-H16*CARROT_FERTILIZER-OPTIMAL_TOMATO_BEDS*TOMATO_FERTILIZER-OPTIMAL_MESCLUN_BEDS*MESCLUN_FERTILIZER-MIN(I16,FARMER_HOURS)*FARMER_RATE-MAX(I16-FARMER_HOURS,0)*TEMP_RATE-FIXED_COST</x:f>
        <x:v>36623.4789347473</x:v>
      </x:c>
      <x:c r="L16" s="268" t="n">
        <x:f>IF(AND(H16+OPTIMAL_TOMATO_BEDS+OPTIMAL_MESCLUN_BEDS&lt;=TOTAL_BED_CAP,J16&lt;=TEMP_WORKER_CAP),K16,"")</x:f>
        <x:v>36623.4789347473</x:v>
      </x:c>
      <x:c r="M16" s="268" t="str">
        <x:f>IF(H16=OPTIMAL_CARROT_BEDS,L16,"")</x:f>
      </x:c>
      <x:c r="N16" s="139"/>
      <x:c r="O16" s="266" t="n">
        <x:f>10</x:f>
        <x:v>10</x:v>
      </x:c>
      <x:c r="P16" s="267" t="n">
        <x:f>O16*MESCLUN_HOURS*WEEKS*(1+MESCLUN_DIM)^O16+OPTIMAL_TOMATO_BEDS*TOMATO_HOURS*WEEKS*(1+TOMATO_DIM)^OPTIMAL_TOMATO_BEDS+OPTIMAL_CARROT_BEDS*CARROT_HOURS*WEEKS*(1+CARROT_DIM)^OPTIMAL_CARROT_BEDS</x:f>
        <x:v>3827.0599516131538</x:v>
      </x:c>
      <x:c r="Q16" s="267" t="n">
        <x:f>MAX(P16-FARMER_HOURS,0)/TEMP_HOURS_PER_WORKER</x:f>
        <x:v>2.157680521953579</x:v>
      </x:c>
      <x:c r="R16" s="268" t="n">
        <x:f>O16*MESCLUN_PRICE+OPTIMAL_TOMATO_BEDS*TOMATO_PRICE+OPTIMAL_CARROT_BEDS*CARROT_PRICE-O16*MESCLUN_FERTILIZER-OPTIMAL_TOMATO_BEDS*TOMATO_FERTILIZER-OPTIMAL_CARROT_BEDS*CARROT_FERTILIZER-MIN(P16,FARMER_HOURS)*FARMER_RATE-MAX(P16-FARMER_HOURS,0)*TEMP_RATE-FIXED_COST</x:f>
        <x:v>31537.98695116053</x:v>
      </x:c>
      <x:c r="S16" s="268" t="n">
        <x:f>IF(AND(O16+OPTIMAL_TOMATO_BEDS+OPTIMAL_CARROT_BEDS&lt;=TOTAL_BED_CAP,Q16&lt;=TEMP_WORKER_CAP),R16,"")</x:f>
        <x:v>31537.98695116053</x:v>
      </x:c>
      <x:c r="T16" s="268" t="str">
        <x:f>IF(O16=OPTIMAL_MESCLUN_BEDS,S16,"")</x:f>
      </x:c>
      <x:c r="U16" s="139"/>
      <x:c r="V16" s="139"/>
      <x:c r="W16" s="139"/>
      <x:c r="X16" s="139"/>
      <x:c r="Y16" s="139"/>
      <x:c r="Z16" s="139"/>
      <x:c r="AA16" s="139"/>
      <x:c r="AB16" s="139"/>
      <x:c r="AC16" s="139"/>
      <x:c r="AD16" s="139"/>
    </x:row>
    <x:row r="17">
      <x:c r="A17" s="266" t="n">
        <x:f>11</x:f>
        <x:v>11</x:v>
      </x:c>
      <x:c r="B17" s="267" t="n">
        <x:f>A17*TOMATO_HOURS*WEEKS*(1+TOMATO_DIM)^A17+OPTIMAL_CARROT_BEDS*CARROT_HOURS*WEEKS*(1+CARROT_DIM)^OPTIMAL_CARROT_BEDS+OPTIMAL_MESCLUN_BEDS*MESCLUN_HOURS*WEEKS*(1+MESCLUN_DIM)^OPTIMAL_MESCLUN_BEDS</x:f>
        <x:v>5767.4334392327855</x:v>
      </x:c>
      <x:c r="C17" s="267" t="n">
        <x:f>MAX(B17-FARMER_HOURS,0)/TEMP_HOURS_PER_WORKER</x:f>
        <x:v>3.5051621105783233</x:v>
      </x:c>
      <x:c r="D17" s="268" t="n">
        <x:f>A17*TOMATO_PRICE+OPTIMAL_CARROT_BEDS*CARROT_PRICE+OPTIMAL_MESCLUN_BEDS*MESCLUN_PRICE-A17*TOMATO_FERTILIZER-OPTIMAL_CARROT_BEDS*CARROT_FERTILIZER-OPTIMAL_MESCLUN_BEDS*MESCLUN_FERTILIZER-MIN(B17,FARMER_HOURS)*FARMER_RATE-MAX(B17-FARMER_HOURS,0)*TEMP_RATE-FIXED_COST</x:f>
        <x:v>42170.94723554191</x:v>
      </x:c>
      <x:c r="E17" s="268" t="n">
        <x:f>IF(AND(A17+OPTIMAL_CARROT_BEDS+OPTIMAL_MESCLUN_BEDS&lt;=TOTAL_BED_CAP,C17&lt;=TEMP_WORKER_CAP),D17,"")</x:f>
        <x:v>42170.94723554191</x:v>
      </x:c>
      <x:c r="F17" s="268" t="str">
        <x:f>IF(A17=OPTIMAL_TOMATO_BEDS,E17,"")</x:f>
      </x:c>
      <x:c r="G17" s="139"/>
      <x:c r="H17" s="266" t="n">
        <x:f>11</x:f>
        <x:v>11</x:v>
      </x:c>
      <x:c r="I17" s="267" t="n">
        <x:f>H17*CARROT_HOURS*WEEKS*(1+CARROT_DIM)^H17+OPTIMAL_TOMATO_BEDS*TOMATO_HOURS*WEEKS*(1+TOMATO_DIM)^OPTIMAL_TOMATO_BEDS+OPTIMAL_MESCLUN_BEDS*MESCLUN_HOURS*WEEKS*(1+MESCLUN_DIM)^OPTIMAL_MESCLUN_BEDS</x:f>
        <x:v>4727.034847174066</x:v>
      </x:c>
      <x:c r="J17" s="267" t="n">
        <x:f>MAX(I17-FARMER_HOURS,0)/TEMP_HOURS_PER_WORKER</x:f>
        <x:v>2.782663088315324</x:v>
      </x:c>
      <x:c r="K17" s="268" t="n">
        <x:f>H17*CARROT_PRICE+OPTIMAL_TOMATO_BEDS*TOMATO_PRICE+OPTIMAL_MESCLUN_BEDS*MESCLUN_PRICE-H17*CARROT_FERTILIZER-OPTIMAL_TOMATO_BEDS*TOMATO_FERTILIZER-OPTIMAL_MESCLUN_BEDS*MESCLUN_FERTILIZER-MIN(I17,FARMER_HOURS)*FARMER_RATE-MAX(I17-FARMER_HOURS,0)*TEMP_RATE-FIXED_COST</x:f>
        <x:v>37427.42279211691</x:v>
      </x:c>
      <x:c r="L17" s="268" t="n">
        <x:f>IF(AND(H17+OPTIMAL_TOMATO_BEDS+OPTIMAL_MESCLUN_BEDS&lt;=TOTAL_BED_CAP,J17&lt;=TEMP_WORKER_CAP),K17,"")</x:f>
        <x:v>37427.42279211691</x:v>
      </x:c>
      <x:c r="M17" s="268" t="str">
        <x:f>IF(H17=OPTIMAL_CARROT_BEDS,L17,"")</x:f>
      </x:c>
      <x:c r="N17" s="139"/>
      <x:c r="O17" s="266" t="n">
        <x:f>11</x:f>
        <x:v>11</x:v>
      </x:c>
      <x:c r="P17" s="267" t="n">
        <x:f>O17*MESCLUN_HOURS*WEEKS*(1+MESCLUN_DIM)^O17+OPTIMAL_TOMATO_BEDS*TOMATO_HOURS*WEEKS*(1+TOMATO_DIM)^OPTIMAL_TOMATO_BEDS+OPTIMAL_CARROT_BEDS*CARROT_HOURS*WEEKS*(1+CARROT_DIM)^OPTIMAL_CARROT_BEDS</x:f>
        <x:v>3885.018064706593</x:v>
      </x:c>
      <x:c r="Q17" s="267" t="n">
        <x:f>MAX(P17-FARMER_HOURS,0)/TEMP_HOURS_PER_WORKER</x:f>
        <x:v>2.1979292116018008</x:v>
      </x:c>
      <x:c r="R17" s="268" t="n">
        <x:f>O17*MESCLUN_PRICE+OPTIMAL_TOMATO_BEDS*TOMATO_PRICE+OPTIMAL_CARROT_BEDS*CARROT_PRICE-O17*MESCLUN_FERTILIZER-OPTIMAL_TOMATO_BEDS*TOMATO_FERTILIZER-OPTIMAL_CARROT_BEDS*CARROT_FERTILIZER-MIN(P17,FARMER_HOURS)*FARMER_RATE-MAX(P17-FARMER_HOURS,0)*TEMP_RATE-FIXED_COST</x:f>
        <x:v>32351.769709954984</x:v>
      </x:c>
      <x:c r="S17" s="268" t="n">
        <x:f>IF(AND(O17+OPTIMAL_TOMATO_BEDS+OPTIMAL_CARROT_BEDS&lt;=TOTAL_BED_CAP,Q17&lt;=TEMP_WORKER_CAP),R17,"")</x:f>
        <x:v>32351.769709954984</x:v>
      </x:c>
      <x:c r="T17" s="268" t="str">
        <x:f>IF(O17=OPTIMAL_MESCLUN_BEDS,S17,"")</x:f>
      </x:c>
      <x:c r="U17" s="139"/>
      <x:c r="V17" s="139"/>
      <x:c r="W17" s="139"/>
      <x:c r="X17" s="139"/>
      <x:c r="Y17" s="139"/>
      <x:c r="Z17" s="139"/>
      <x:c r="AA17" s="139"/>
      <x:c r="AB17" s="139"/>
      <x:c r="AC17" s="139"/>
      <x:c r="AD17" s="139"/>
    </x:row>
    <x:row r="18">
      <x:c r="A18" s="266" t="n">
        <x:f>12</x:f>
        <x:v>12</x:v>
      </x:c>
      <x:c r="B18" s="267" t="n">
        <x:f>A18*TOMATO_HOURS*WEEKS*(1+TOMATO_DIM)^A18+OPTIMAL_CARROT_BEDS*CARROT_HOURS*WEEKS*(1+CARROT_DIM)^OPTIMAL_CARROT_BEDS+OPTIMAL_MESCLUN_BEDS*MESCLUN_HOURS*WEEKS*(1+MESCLUN_DIM)^OPTIMAL_MESCLUN_BEDS</x:f>
        <x:v>6332.350547042566</x:v>
      </x:c>
      <x:c r="C18" s="267" t="n">
        <x:f>MAX(B18-FARMER_HOURS,0)/TEMP_HOURS_PER_WORKER</x:f>
        <x:v>3.8974656576684485</x:v>
      </x:c>
      <x:c r="D18" s="268" t="n">
        <x:f>A18*TOMATO_PRICE+OPTIMAL_CARROT_BEDS*CARROT_PRICE+OPTIMAL_MESCLUN_BEDS*MESCLUN_PRICE-A18*TOMATO_FERTILIZER-OPTIMAL_CARROT_BEDS*CARROT_FERTILIZER-OPTIMAL_MESCLUN_BEDS*MESCLUN_FERTILIZER-MIN(B18,FARMER_HOURS)*FARMER_RATE-MAX(B18-FARMER_HOURS,0)*TEMP_RATE-FIXED_COST</x:f>
        <x:v>40283.35855828879</x:v>
      </x:c>
      <x:c r="E18" s="268" t="n">
        <x:f>IF(AND(A18+OPTIMAL_CARROT_BEDS+OPTIMAL_MESCLUN_BEDS&lt;=TOTAL_BED_CAP,C18&lt;=TEMP_WORKER_CAP),D18,"")</x:f>
        <x:v>40283.35855828879</x:v>
      </x:c>
      <x:c r="F18" s="268" t="str">
        <x:f>IF(A18=OPTIMAL_TOMATO_BEDS,E18,"")</x:f>
      </x:c>
      <x:c r="G18" s="139"/>
      <x:c r="H18" s="266" t="n">
        <x:f>12</x:f>
        <x:v>12</x:v>
      </x:c>
      <x:c r="I18" s="267" t="n">
        <x:f>H18*CARROT_HOURS*WEEKS*(1+CARROT_DIM)^H18+OPTIMAL_TOMATO_BEDS*TOMATO_HOURS*WEEKS*(1+TOMATO_DIM)^OPTIMAL_TOMATO_BEDS+OPTIMAL_MESCLUN_BEDS*MESCLUN_HOURS*WEEKS*(1+MESCLUN_DIM)^OPTIMAL_MESCLUN_BEDS</x:f>
        <x:v>4778.206226828315</x:v>
      </x:c>
      <x:c r="J18" s="267" t="n">
        <x:f>MAX(I18-FARMER_HOURS,0)/TEMP_HOURS_PER_WORKER</x:f>
        <x:v>2.8181987686307743</x:v>
      </x:c>
      <x:c r="K18" s="268" t="n">
        <x:f>H18*CARROT_PRICE+OPTIMAL_TOMATO_BEDS*TOMATO_PRICE+OPTIMAL_MESCLUN_BEDS*MESCLUN_PRICE-H18*CARROT_FERTILIZER-OPTIMAL_TOMATO_BEDS*TOMATO_FERTILIZER-OPTIMAL_MESCLUN_BEDS*MESCLUN_FERTILIZER-MIN(I18,FARMER_HOURS)*FARMER_RATE-MAX(I18-FARMER_HOURS,0)*TEMP_RATE-FIXED_COST</x:f>
        <x:v>38193.030784230636</x:v>
      </x:c>
      <x:c r="L18" s="268" t="n">
        <x:f>IF(AND(H18+OPTIMAL_TOMATO_BEDS+OPTIMAL_MESCLUN_BEDS&lt;=TOTAL_BED_CAP,J18&lt;=TEMP_WORKER_CAP),K18,"")</x:f>
        <x:v>38193.030784230636</x:v>
      </x:c>
      <x:c r="M18" s="268" t="str">
        <x:f>IF(H18=OPTIMAL_CARROT_BEDS,L18,"")</x:f>
      </x:c>
      <x:c r="N18" s="139"/>
      <x:c r="O18" s="266" t="n">
        <x:f>12</x:f>
        <x:v>12</x:v>
      </x:c>
      <x:c r="P18" s="267" t="n">
        <x:f>O18*MESCLUN_HOURS*WEEKS*(1+MESCLUN_DIM)^O18+OPTIMAL_TOMATO_BEDS*TOMATO_HOURS*WEEKS*(1+TOMATO_DIM)^OPTIMAL_TOMATO_BEDS+OPTIMAL_CARROT_BEDS*CARROT_HOURS*WEEKS*(1+CARROT_DIM)^OPTIMAL_CARROT_BEDS</x:f>
        <x:v>3944.345517834657</x:v>
      </x:c>
      <x:c r="Q18" s="267" t="n">
        <x:f>MAX(P18-FARMER_HOURS,0)/TEMP_HOURS_PER_WORKER</x:f>
        <x:v>2.239128831829623</x:v>
      </x:c>
      <x:c r="R18" s="268" t="n">
        <x:f>O18*MESCLUN_PRICE+OPTIMAL_TOMATO_BEDS*TOMATO_PRICE+OPTIMAL_CARROT_BEDS*CARROT_PRICE-O18*MESCLUN_FERTILIZER-OPTIMAL_TOMATO_BEDS*TOMATO_FERTILIZER-OPTIMAL_CARROT_BEDS*CARROT_FERTILIZER-MIN(P18,FARMER_HOURS)*FARMER_RATE-MAX(P18-FARMER_HOURS,0)*TEMP_RATE-FIXED_COST</x:f>
        <x:v>33141.77920425942</x:v>
      </x:c>
      <x:c r="S18" s="268" t="n">
        <x:f>IF(AND(O18+OPTIMAL_TOMATO_BEDS+OPTIMAL_CARROT_BEDS&lt;=TOTAL_BED_CAP,Q18&lt;=TEMP_WORKER_CAP),R18,"")</x:f>
        <x:v>33141.77920425942</x:v>
      </x:c>
      <x:c r="T18" s="268" t="str">
        <x:f>IF(O18=OPTIMAL_MESCLUN_BEDS,S18,"")</x:f>
      </x:c>
      <x:c r="U18" s="139"/>
      <x:c r="V18" s="139"/>
      <x:c r="W18" s="139"/>
      <x:c r="X18" s="139"/>
      <x:c r="Y18" s="139"/>
      <x:c r="Z18" s="139"/>
      <x:c r="AA18" s="139"/>
      <x:c r="AB18" s="139"/>
      <x:c r="AC18" s="139"/>
      <x:c r="AD18" s="139"/>
    </x:row>
    <x:row r="19">
      <x:c r="A19" s="266" t="n">
        <x:f>13</x:f>
        <x:v>13</x:v>
      </x:c>
      <x:c r="B19" s="267" t="n">
        <x:f>A19*TOMATO_HOURS*WEEKS*(1+TOMATO_DIM)^A19+OPTIMAL_CARROT_BEDS*CARROT_HOURS*WEEKS*(1+CARROT_DIM)^OPTIMAL_CARROT_BEDS+OPTIMAL_MESCLUN_BEDS*MESCLUN_HOURS*WEEKS*(1+MESCLUN_DIM)^OPTIMAL_MESCLUN_BEDS</x:f>
        <x:v>6982.005221023815</x:v>
      </x:c>
      <x:c r="C19" s="267" t="n">
        <x:f>MAX(B19-FARMER_HOURS,0)/TEMP_HOURS_PER_WORKER</x:f>
        <x:v>4.3486147368220935</x:v>
      </x:c>
      <x:c r="D19" s="268" t="n">
        <x:f>A19*TOMATO_PRICE+OPTIMAL_CARROT_BEDS*CARROT_PRICE+OPTIMAL_MESCLUN_BEDS*MESCLUN_PRICE-A19*TOMATO_FERTILIZER-OPTIMAL_CARROT_BEDS*CARROT_FERTILIZER-OPTIMAL_MESCLUN_BEDS*MESCLUN_FERTILIZER-MIN(B19,FARMER_HOURS)*FARMER_RATE-MAX(B19-FARMER_HOURS,0)*TEMP_RATE-FIXED_COST</x:f>
        <x:v>36924.63157944767</x:v>
      </x:c>
      <x:c r="E19" s="268" t="str">
        <x:f>IF(AND(A19+OPTIMAL_CARROT_BEDS+OPTIMAL_MESCLUN_BEDS&lt;=TOTAL_BED_CAP,C19&lt;=TEMP_WORKER_CAP),D19,"")</x:f>
      </x:c>
      <x:c r="F19" s="268" t="str">
        <x:f>IF(A19=OPTIMAL_TOMATO_BEDS,E19,"")</x:f>
      </x:c>
      <x:c r="G19" s="139"/>
      <x:c r="H19" s="266" t="n">
        <x:f>13</x:f>
        <x:v>13</x:v>
      </x:c>
      <x:c r="I19" s="267" t="n">
        <x:f>H19*CARROT_HOURS*WEEKS*(1+CARROT_DIM)^H19+OPTIMAL_TOMATO_BEDS*TOMATO_HOURS*WEEKS*(1+TOMATO_DIM)^OPTIMAL_TOMATO_BEDS+OPTIMAL_MESCLUN_BEDS*MESCLUN_HOURS*WEEKS*(1+MESCLUN_DIM)^OPTIMAL_MESCLUN_BEDS</x:f>
        <x:v>4831.665557592106</x:v>
      </x:c>
      <x:c r="J19" s="267" t="n">
        <x:f>MAX(I19-FARMER_HOURS,0)/TEMP_HOURS_PER_WORKER</x:f>
        <x:v>2.8553233038834067</x:v>
      </x:c>
      <x:c r="K19" s="268" t="n">
        <x:f>H19*CARROT_PRICE+OPTIMAL_TOMATO_BEDS*TOMATO_PRICE+OPTIMAL_MESCLUN_BEDS*MESCLUN_PRICE-H19*CARROT_FERTILIZER-OPTIMAL_TOMATO_BEDS*TOMATO_FERTILIZER-OPTIMAL_MESCLUN_BEDS*MESCLUN_FERTILIZER-MIN(I19,FARMER_HOURS)*FARMER_RATE-MAX(I19-FARMER_HOURS,0)*TEMP_RATE-FIXED_COST</x:f>
        <x:v>38918.91740291483</x:v>
      </x:c>
      <x:c r="L19" s="268" t="n">
        <x:f>IF(AND(H19+OPTIMAL_TOMATO_BEDS+OPTIMAL_MESCLUN_BEDS&lt;=TOTAL_BED_CAP,J19&lt;=TEMP_WORKER_CAP),K19,"")</x:f>
        <x:v>38918.91740291483</x:v>
      </x:c>
      <x:c r="M19" s="268" t="str">
        <x:f>IF(H19=OPTIMAL_CARROT_BEDS,L19,"")</x:f>
      </x:c>
      <x:c r="N19" s="139"/>
      <x:c r="O19" s="266" t="n">
        <x:f>13</x:f>
        <x:v>13</x:v>
      </x:c>
      <x:c r="P19" s="267" t="n">
        <x:f>O19*MESCLUN_HOURS*WEEKS*(1+MESCLUN_DIM)^O19+OPTIMAL_TOMATO_BEDS*TOMATO_HOURS*WEEKS*(1+TOMATO_DIM)^OPTIMAL_TOMATO_BEDS+OPTIMAL_CARROT_BEDS*CARROT_HOURS*WEEKS*(1+CARROT_DIM)^OPTIMAL_CARROT_BEDS</x:f>
        <x:v>4005.0674885430417</x:v>
      </x:c>
      <x:c r="Q19" s="267" t="n">
        <x:f>MAX(P19-FARMER_HOURS,0)/TEMP_HOURS_PER_WORKER</x:f>
        <x:v>2.2812968670437788</x:v>
      </x:c>
      <x:c r="R19" s="268" t="n">
        <x:f>O19*MESCLUN_PRICE+OPTIMAL_TOMATO_BEDS*TOMATO_PRICE+OPTIMAL_CARROT_BEDS*CARROT_PRICE-O19*MESCLUN_FERTILIZER-OPTIMAL_TOMATO_BEDS*TOMATO_FERTILIZER-OPTIMAL_CARROT_BEDS*CARROT_FERTILIZER-MIN(P19,FARMER_HOURS)*FARMER_RATE-MAX(P19-FARMER_HOURS,0)*TEMP_RATE-FIXED_COST</x:f>
        <x:v>33907.57832390553</x:v>
      </x:c>
      <x:c r="S19" s="268" t="n">
        <x:f>IF(AND(O19+OPTIMAL_TOMATO_BEDS+OPTIMAL_CARROT_BEDS&lt;=TOTAL_BED_CAP,Q19&lt;=TEMP_WORKER_CAP),R19,"")</x:f>
        <x:v>33907.57832390553</x:v>
      </x:c>
      <x:c r="T19" s="268" t="str">
        <x:f>IF(O19=OPTIMAL_MESCLUN_BEDS,S19,"")</x:f>
      </x:c>
      <x:c r="U19" s="139"/>
      <x:c r="V19" s="139"/>
      <x:c r="W19" s="139"/>
      <x:c r="X19" s="139"/>
      <x:c r="Y19" s="139"/>
      <x:c r="Z19" s="139"/>
      <x:c r="AA19" s="139"/>
      <x:c r="AB19" s="139"/>
      <x:c r="AC19" s="139"/>
      <x:c r="AD19" s="139"/>
    </x:row>
    <x:row r="20">
      <x:c r="A20" s="266" t="n">
        <x:f>14</x:f>
        <x:v>14</x:v>
      </x:c>
      <x:c r="B20" s="267" t="n">
        <x:f>A20*TOMATO_HOURS*WEEKS*(1+TOMATO_DIM)^A20+OPTIMAL_CARROT_BEDS*CARROT_HOURS*WEEKS*(1+CARROT_DIM)^OPTIMAL_CARROT_BEDS+OPTIMAL_MESCLUN_BEDS*MESCLUN_HOURS*WEEKS*(1+MESCLUN_DIM)^OPTIMAL_MESCLUN_BEDS</x:f>
        <x:v>7727.6958033327255</x:v>
      </x:c>
      <x:c r="C20" s="267" t="n">
        <x:f>MAX(B20-FARMER_HOURS,0)/TEMP_HOURS_PER_WORKER</x:f>
        <x:v>4.86645541898106</x:v>
      </x:c>
      <x:c r="D20" s="268" t="n">
        <x:f>A20*TOMATO_PRICE+OPTIMAL_CARROT_BEDS*CARROT_PRICE+OPTIMAL_MESCLUN_BEDS*MESCLUN_PRICE-A20*TOMATO_FERTILIZER-OPTIMAL_CARROT_BEDS*CARROT_FERTILIZER-OPTIMAL_MESCLUN_BEDS*MESCLUN_FERTILIZER-MIN(B20,FARMER_HOURS)*FARMER_RATE-MAX(B20-FARMER_HOURS,0)*TEMP_RATE-FIXED_COST</x:f>
        <x:v>31898.614525473517</x:v>
      </x:c>
      <x:c r="E20" s="268" t="str">
        <x:f>IF(AND(A20+OPTIMAL_CARROT_BEDS+OPTIMAL_MESCLUN_BEDS&lt;=TOTAL_BED_CAP,C20&lt;=TEMP_WORKER_CAP),D20,"")</x:f>
      </x:c>
      <x:c r="F20" s="268" t="str">
        <x:f>IF(A20=OPTIMAL_TOMATO_BEDS,E20,"")</x:f>
      </x:c>
      <x:c r="G20" s="139"/>
      <x:c r="H20" s="266" t="n">
        <x:f>14</x:f>
        <x:v>14</x:v>
      </x:c>
      <x:c r="I20" s="267" t="n">
        <x:f>H20*CARROT_HOURS*WEEKS*(1+CARROT_DIM)^H20+OPTIMAL_TOMATO_BEDS*TOMATO_HOURS*WEEKS*(1+TOMATO_DIM)^OPTIMAL_TOMATO_BEDS+OPTIMAL_MESCLUN_BEDS*MESCLUN_HOURS*WEEKS*(1+MESCLUN_DIM)^OPTIMAL_MESCLUN_BEDS</x:f>
        <x:v>4887.49525490863</x:v>
      </x:c>
      <x:c r="J20" s="267" t="n">
        <x:f>MAX(I20-FARMER_HOURS,0)/TEMP_HOURS_PER_WORKER</x:f>
        <x:v>2.894093927019882</x:v>
      </x:c>
      <x:c r="K20" s="268" t="n">
        <x:f>H20*CARROT_PRICE+OPTIMAL_TOMATO_BEDS*TOMATO_PRICE+OPTIMAL_MESCLUN_BEDS*MESCLUN_PRICE-H20*CARROT_FERTILIZER-OPTIMAL_TOMATO_BEDS*TOMATO_FERTILIZER-OPTIMAL_MESCLUN_BEDS*MESCLUN_FERTILIZER-MIN(I20,FARMER_HOURS)*FARMER_RATE-MAX(I20-FARMER_HOURS,0)*TEMP_RATE-FIXED_COST</x:f>
        <x:v>39603.651824502944</x:v>
      </x:c>
      <x:c r="L20" s="268" t="n">
        <x:f>IF(AND(H20+OPTIMAL_TOMATO_BEDS+OPTIMAL_MESCLUN_BEDS&lt;=TOTAL_BED_CAP,J20&lt;=TEMP_WORKER_CAP),K20,"")</x:f>
        <x:v>39603.651824502944</x:v>
      </x:c>
      <x:c r="M20" s="268" t="str">
        <x:f>IF(H20=OPTIMAL_CARROT_BEDS,L20,"")</x:f>
      </x:c>
      <x:c r="N20" s="139"/>
      <x:c r="O20" s="266" t="n">
        <x:f>14</x:f>
        <x:v>14</x:v>
      </x:c>
      <x:c r="P20" s="267" t="n">
        <x:f>O20*MESCLUN_HOURS*WEEKS*(1+MESCLUN_DIM)^O20+OPTIMAL_TOMATO_BEDS*TOMATO_HOURS*WEEKS*(1+TOMATO_DIM)^OPTIMAL_TOMATO_BEDS+OPTIMAL_CARROT_BEDS*CARROT_HOURS*WEEKS*(1+CARROT_DIM)^OPTIMAL_CARROT_BEDS</x:f>
        <x:v>4067.2095698567027</x:v>
      </x:c>
      <x:c r="Q20" s="267" t="n">
        <x:f>MAX(P20-FARMER_HOURS,0)/TEMP_HOURS_PER_WORKER</x:f>
        <x:v>2.3244510901782656</x:v>
      </x:c>
      <x:c r="R20" s="268" t="n">
        <x:f>O20*MESCLUN_PRICE+OPTIMAL_TOMATO_BEDS*TOMATO_PRICE+OPTIMAL_CARROT_BEDS*CARROT_PRICE-O20*MESCLUN_FERTILIZER-OPTIMAL_TOMATO_BEDS*TOMATO_FERTILIZER-OPTIMAL_CARROT_BEDS*CARROT_FERTILIZER-MIN(P20,FARMER_HOURS)*FARMER_RATE-MAX(P20-FARMER_HOURS,0)*TEMP_RATE-FIXED_COST</x:f>
        <x:v>34648.72274554336</x:v>
      </x:c>
      <x:c r="S20" s="268" t="n">
        <x:f>IF(AND(O20+OPTIMAL_TOMATO_BEDS+OPTIMAL_CARROT_BEDS&lt;=TOTAL_BED_CAP,Q20&lt;=TEMP_WORKER_CAP),R20,"")</x:f>
        <x:v>34648.72274554336</x:v>
      </x:c>
      <x:c r="T20" s="268" t="str">
        <x:f>IF(O20=OPTIMAL_MESCLUN_BEDS,S20,"")</x:f>
      </x:c>
      <x:c r="U20" s="139"/>
      <x:c r="V20" s="139"/>
      <x:c r="W20" s="139"/>
      <x:c r="X20" s="139"/>
      <x:c r="Y20" s="139"/>
      <x:c r="Z20" s="139"/>
      <x:c r="AA20" s="139"/>
      <x:c r="AB20" s="139"/>
      <x:c r="AC20" s="139"/>
      <x:c r="AD20" s="139"/>
    </x:row>
    <x:row r="21">
      <x:c r="A21" s="266" t="n">
        <x:f>15</x:f>
        <x:v>15</x:v>
      </x:c>
      <x:c r="B21" s="267" t="n">
        <x:f>A21*TOMATO_HOURS*WEEKS*(1+TOMATO_DIM)^A21+OPTIMAL_CARROT_BEDS*CARROT_HOURS*WEEKS*(1+CARROT_DIM)^OPTIMAL_CARROT_BEDS+OPTIMAL_MESCLUN_BEDS*MESCLUN_HOURS*WEEKS*(1+MESCLUN_DIM)^OPTIMAL_MESCLUN_BEDS</x:f>
        <x:v>8582.13292889502</x:v>
      </x:c>
      <x:c r="C21" s="267" t="n">
        <x:f>MAX(B21-FARMER_HOURS,0)/TEMP_HOURS_PER_WORKER</x:f>
        <x:v>5.459814533954875</x:v>
      </x:c>
      <x:c r="D21" s="268" t="n">
        <x:f>A21*TOMATO_PRICE+OPTIMAL_CARROT_BEDS*CARROT_PRICE+OPTIMAL_MESCLUN_BEDS*MESCLUN_PRICE-A21*TOMATO_FERTILIZER-OPTIMAL_CARROT_BEDS*CARROT_FERTILIZER-OPTIMAL_MESCLUN_BEDS*MESCLUN_FERTILIZER-MIN(B21,FARMER_HOURS)*FARMER_RATE-MAX(B21-FARMER_HOURS,0)*TEMP_RATE-FIXED_COST</x:f>
        <x:v>24984.636651128123</x:v>
      </x:c>
      <x:c r="E21" s="268" t="str">
        <x:f>IF(AND(A21+OPTIMAL_CARROT_BEDS+OPTIMAL_MESCLUN_BEDS&lt;=TOTAL_BED_CAP,C21&lt;=TEMP_WORKER_CAP),D21,"")</x:f>
      </x:c>
      <x:c r="F21" s="268" t="str">
        <x:f>IF(A21=OPTIMAL_TOMATO_BEDS,E21,"")</x:f>
      </x:c>
      <x:c r="G21" s="139"/>
      <x:c r="H21" s="266" t="n">
        <x:f>15</x:f>
        <x:v>15</x:v>
      </x:c>
      <x:c r="I21" s="267" t="n">
        <x:f>H21*CARROT_HOURS*WEEKS*(1+CARROT_DIM)^H21+OPTIMAL_TOMATO_BEDS*TOMATO_HOURS*WEEKS*(1+TOMATO_DIM)^OPTIMAL_TOMATO_BEDS+OPTIMAL_MESCLUN_BEDS*MESCLUN_HOURS*WEEKS*(1+MESCLUN_DIM)^OPTIMAL_MESCLUN_BEDS</x:f>
        <x:v>4945.780425023798</x:v>
      </x:c>
      <x:c r="J21" s="267" t="n">
        <x:f>MAX(I21-FARMER_HOURS,0)/TEMP_HOURS_PER_WORKER</x:f>
        <x:v>2.9345697395998593</x:v>
      </x:c>
      <x:c r="K21" s="268" t="n">
        <x:f>H21*CARROT_PRICE+OPTIMAL_TOMATO_BEDS*TOMATO_PRICE+OPTIMAL_MESCLUN_BEDS*MESCLUN_PRICE-H21*CARROT_FERTILIZER-OPTIMAL_TOMATO_BEDS*TOMATO_FERTILIZER-OPTIMAL_MESCLUN_BEDS*MESCLUN_FERTILIZER-MIN(I21,FARMER_HOURS)*FARMER_RATE-MAX(I21-FARMER_HOURS,0)*TEMP_RATE-FIXED_COST</x:f>
        <x:v>40245.75651000351</x:v>
      </x:c>
      <x:c r="L21" s="268" t="n">
        <x:f>IF(AND(H21+OPTIMAL_TOMATO_BEDS+OPTIMAL_MESCLUN_BEDS&lt;=TOTAL_BED_CAP,J21&lt;=TEMP_WORKER_CAP),K21,"")</x:f>
        <x:v>40245.75651000351</x:v>
      </x:c>
      <x:c r="M21" s="268" t="str">
        <x:f>IF(H21=OPTIMAL_CARROT_BEDS,L21,"")</x:f>
      </x:c>
      <x:c r="N21" s="139"/>
      <x:c r="O21" s="266" t="n">
        <x:f>15</x:f>
        <x:v>15</x:v>
      </x:c>
      <x:c r="P21" s="267" t="n">
        <x:f>O21*MESCLUN_HOURS*WEEKS*(1+MESCLUN_DIM)^O21+OPTIMAL_TOMATO_BEDS*TOMATO_HOURS*WEEKS*(1+TOMATO_DIM)^OPTIMAL_TOMATO_BEDS+OPTIMAL_CARROT_BEDS*CARROT_HOURS*WEEKS*(1+CARROT_DIM)^OPTIMAL_CARROT_BEDS</x:f>
        <x:v>4130.797776732849</x:v>
      </x:c>
      <x:c r="Q21" s="267" t="n">
        <x:f>MAX(P21-FARMER_HOURS,0)/TEMP_HOURS_PER_WORKER</x:f>
        <x:v>2.36860956717559</x:v>
      </x:c>
      <x:c r="R21" s="268" t="n">
        <x:f>O21*MESCLUN_PRICE+OPTIMAL_TOMATO_BEDS*TOMATO_PRICE+OPTIMAL_CARROT_BEDS*CARROT_PRICE-O21*MESCLUN_FERTILIZER-OPTIMAL_TOMATO_BEDS*TOMATO_FERTILIZER-OPTIMAL_CARROT_BEDS*CARROT_FERTILIZER-MIN(P21,FARMER_HOURS)*FARMER_RATE-MAX(P21-FARMER_HOURS,0)*TEMP_RATE-FIXED_COST</x:f>
        <x:v>35364.76082061025</x:v>
      </x:c>
      <x:c r="S21" s="268" t="n">
        <x:f>IF(AND(O21+OPTIMAL_TOMATO_BEDS+OPTIMAL_CARROT_BEDS&lt;=TOTAL_BED_CAP,Q21&lt;=TEMP_WORKER_CAP),R21,"")</x:f>
        <x:v>35364.76082061025</x:v>
      </x:c>
      <x:c r="T21" s="268" t="str">
        <x:f>IF(O21=OPTIMAL_MESCLUN_BEDS,S21,"")</x:f>
      </x:c>
      <x:c r="U21" s="139"/>
      <x:c r="V21" s="139"/>
      <x:c r="W21" s="139"/>
      <x:c r="X21" s="139"/>
      <x:c r="Y21" s="139"/>
      <x:c r="Z21" s="139"/>
      <x:c r="AA21" s="139"/>
      <x:c r="AB21" s="139"/>
      <x:c r="AC21" s="139"/>
      <x:c r="AD21" s="139"/>
    </x:row>
    <x:row r="22">
      <x:c r="A22" s="266" t="n">
        <x:f>16</x:f>
        <x:v>16</x:v>
      </x:c>
      <x:c r="B22" s="267" t="n">
        <x:f>A22*TOMATO_HOURS*WEEKS*(1+TOMATO_DIM)^A22+OPTIMAL_CARROT_BEDS*CARROT_HOURS*WEEKS*(1+CARROT_DIM)^OPTIMAL_CARROT_BEDS+OPTIMAL_MESCLUN_BEDS*MESCLUN_HOURS*WEEKS*(1+MESCLUN_DIM)^OPTIMAL_MESCLUN_BEDS</x:f>
        <x:v>9559.609000538283</x:v>
      </x:c>
      <x:c r="C22" s="267" t="n">
        <x:f>MAX(B22-FARMER_HOURS,0)/TEMP_HOURS_PER_WORKER</x:f>
        <x:v>6.138617361484918</x:v>
      </x:c>
      <x:c r="D22" s="268" t="n">
        <x:f>A22*TOMATO_PRICE+OPTIMAL_CARROT_BEDS*CARROT_PRICE+OPTIMAL_MESCLUN_BEDS*MESCLUN_PRICE-A22*TOMATO_FERTILIZER-OPTIMAL_CARROT_BEDS*CARROT_FERTILIZER-OPTIMAL_MESCLUN_BEDS*MESCLUN_FERTILIZER-MIN(B22,FARMER_HOURS)*FARMER_RATE-MAX(B22-FARMER_HOURS,0)*TEMP_RATE-FIXED_COST</x:f>
        <x:v>15934.565962877037</x:v>
      </x:c>
      <x:c r="E22" s="268" t="str">
        <x:f>IF(AND(A22+OPTIMAL_CARROT_BEDS+OPTIMAL_MESCLUN_BEDS&lt;=TOTAL_BED_CAP,C22&lt;=TEMP_WORKER_CAP),D22,"")</x:f>
      </x:c>
      <x:c r="F22" s="268" t="str">
        <x:f>IF(A22=OPTIMAL_TOMATO_BEDS,E22,"")</x:f>
      </x:c>
      <x:c r="G22" s="139"/>
      <x:c r="H22" s="266" t="n">
        <x:f>16</x:f>
        <x:v>16</x:v>
      </x:c>
      <x:c r="I22" s="267" t="n">
        <x:f>H22*CARROT_HOURS*WEEKS*(1+CARROT_DIM)^H22+OPTIMAL_TOMATO_BEDS*TOMATO_HOURS*WEEKS*(1+TOMATO_DIM)^OPTIMAL_TOMATO_BEDS+OPTIMAL_MESCLUN_BEDS*MESCLUN_HOURS*WEEKS*(1+MESCLUN_DIM)^OPTIMAL_MESCLUN_BEDS</x:f>
        <x:v>5006.608948016718</x:v>
      </x:c>
      <x:c r="J22" s="267" t="n">
        <x:f>MAX(I22-FARMER_HOURS,0)/TEMP_HOURS_PER_WORKER</x:f>
        <x:v>2.9768117694560545</x:v>
      </x:c>
      <x:c r="K22" s="268" t="n">
        <x:f>H22*CARROT_PRICE+OPTIMAL_TOMATO_BEDS*TOMATO_PRICE+OPTIMAL_MESCLUN_BEDS*MESCLUN_PRICE-H22*CARROT_FERTILIZER-OPTIMAL_TOMATO_BEDS*TOMATO_FERTILIZER-OPTIMAL_MESCLUN_BEDS*MESCLUN_FERTILIZER-MIN(I22,FARMER_HOURS)*FARMER_RATE-MAX(I22-FARMER_HOURS,0)*TEMP_RATE-FIXED_COST</x:f>
        <x:v>40843.70576359864</x:v>
      </x:c>
      <x:c r="L22" s="268" t="n">
        <x:f>IF(AND(H22+OPTIMAL_TOMATO_BEDS+OPTIMAL_MESCLUN_BEDS&lt;=TOTAL_BED_CAP,J22&lt;=TEMP_WORKER_CAP),K22,"")</x:f>
        <x:v>40843.70576359864</x:v>
      </x:c>
      <x:c r="M22" s="268" t="str">
        <x:f>IF(H22=OPTIMAL_CARROT_BEDS,L22,"")</x:f>
      </x:c>
      <x:c r="N22" s="139"/>
      <x:c r="O22" s="266" t="n">
        <x:f>16</x:f>
        <x:v>16</x:v>
      </x:c>
      <x:c r="P22" s="267" t="n">
        <x:f>O22*MESCLUN_HOURS*WEEKS*(1+MESCLUN_DIM)^O22+OPTIMAL_TOMATO_BEDS*TOMATO_HOURS*WEEKS*(1+TOMATO_DIM)^OPTIMAL_TOMATO_BEDS+OPTIMAL_CARROT_BEDS*CARROT_HOURS*WEEKS*(1+CARROT_DIM)^OPTIMAL_CARROT_BEDS</x:f>
        <x:v>4195.858552610338</x:v>
      </x:c>
      <x:c r="Q22" s="267" t="n">
        <x:f>MAX(P22-FARMER_HOURS,0)/TEMP_HOURS_PER_WORKER</x:f>
        <x:v>2.4137906615349567</x:v>
      </x:c>
      <x:c r="R22" s="268" t="n">
        <x:f>O22*MESCLUN_PRICE+OPTIMAL_TOMATO_BEDS*TOMATO_PRICE+OPTIMAL_CARROT_BEDS*CARROT_PRICE-O22*MESCLUN_FERTILIZER-OPTIMAL_TOMATO_BEDS*TOMATO_FERTILIZER-OPTIMAL_CARROT_BEDS*CARROT_FERTILIZER-MIN(P22,FARMER_HOURS)*FARMER_RATE-MAX(P22-FARMER_HOURS,0)*TEMP_RATE-FIXED_COST</x:f>
        <x:v>36055.23346162608</x:v>
      </x:c>
      <x:c r="S22" s="268" t="n">
        <x:f>IF(AND(O22+OPTIMAL_TOMATO_BEDS+OPTIMAL_CARROT_BEDS&lt;=TOTAL_BED_CAP,Q22&lt;=TEMP_WORKER_CAP),R22,"")</x:f>
        <x:v>36055.23346162608</x:v>
      </x:c>
      <x:c r="T22" s="268" t="str">
        <x:f>IF(O22=OPTIMAL_MESCLUN_BEDS,S22,"")</x:f>
      </x:c>
      <x:c r="U22" s="139"/>
      <x:c r="V22" s="139"/>
      <x:c r="W22" s="139"/>
      <x:c r="X22" s="139"/>
      <x:c r="Y22" s="139"/>
      <x:c r="Z22" s="139"/>
      <x:c r="AA22" s="139"/>
      <x:c r="AB22" s="139"/>
      <x:c r="AC22" s="139"/>
      <x:c r="AD22" s="139"/>
    </x:row>
    <x:row r="23">
      <x:c r="A23" s="266" t="n">
        <x:f>17</x:f>
        <x:v>17</x:v>
      </x:c>
      <x:c r="B23" s="267" t="n">
        <x:f>A23*TOMATO_HOURS*WEEKS*(1+TOMATO_DIM)^A23+OPTIMAL_CARROT_BEDS*CARROT_HOURS*WEEKS*(1+CARROT_DIM)^OPTIMAL_CARROT_BEDS+OPTIMAL_MESCLUN_BEDS*MESCLUN_HOURS*WEEKS*(1+MESCLUN_DIM)^OPTIMAL_MESCLUN_BEDS</x:f>
        <x:v>10676.18743622309</x:v>
      </x:c>
      <x:c r="C23" s="267" t="n">
        <x:f>MAX(B23-FARMER_HOURS,0)/TEMP_HOURS_PER_WORKER</x:f>
        <x:v>6.9140190529327015</x:v>
      </x:c>
      <x:c r="D23" s="268" t="n">
        <x:f>A23*TOMATO_PRICE+OPTIMAL_CARROT_BEDS*CARROT_PRICE+OPTIMAL_MESCLUN_BEDS*MESCLUN_PRICE-A23*TOMATO_FERTILIZER-OPTIMAL_CARROT_BEDS*CARROT_FERTILIZER-OPTIMAL_MESCLUN_BEDS*MESCLUN_FERTILIZER-MIN(B23,FARMER_HOURS)*FARMER_RATE-MAX(B23-FARMER_HOURS,0)*TEMP_RATE-FIXED_COST</x:f>
        <x:v>4469.523676682467</x:v>
      </x:c>
      <x:c r="E23" s="268" t="str">
        <x:f>IF(AND(A23+OPTIMAL_CARROT_BEDS+OPTIMAL_MESCLUN_BEDS&lt;=TOTAL_BED_CAP,C23&lt;=TEMP_WORKER_CAP),D23,"")</x:f>
      </x:c>
      <x:c r="F23" s="268" t="str">
        <x:f>IF(A23=OPTIMAL_TOMATO_BEDS,E23,"")</x:f>
      </x:c>
      <x:c r="G23" s="139"/>
      <x:c r="H23" s="266" t="n">
        <x:f>17</x:f>
        <x:v>17</x:v>
      </x:c>
      <x:c r="I23" s="267" t="n">
        <x:f>H23*CARROT_HOURS*WEEKS*(1+CARROT_DIM)^H23+OPTIMAL_TOMATO_BEDS*TOMATO_HOURS*WEEKS*(1+TOMATO_DIM)^OPTIMAL_TOMATO_BEDS+OPTIMAL_MESCLUN_BEDS*MESCLUN_HOURS*WEEKS*(1+MESCLUN_DIM)^OPTIMAL_MESCLUN_BEDS</x:f>
        <x:v>5070.071563299957</x:v>
      </x:c>
      <x:c r="J23" s="267" t="n">
        <x:f>MAX(I23-FARMER_HOURS,0)/TEMP_HOURS_PER_WORKER</x:f>
        <x:v>3.020883030069415</x:v>
      </x:c>
      <x:c r="K23" s="268" t="n">
        <x:f>H23*CARROT_PRICE+OPTIMAL_TOMATO_BEDS*TOMATO_PRICE+OPTIMAL_MESCLUN_BEDS*MESCLUN_PRICE-H23*CARROT_FERTILIZER-OPTIMAL_TOMATO_BEDS*TOMATO_FERTILIZER-OPTIMAL_MESCLUN_BEDS*MESCLUN_FERTILIZER-MIN(I23,FARMER_HOURS)*FARMER_RATE-MAX(I23-FARMER_HOURS,0)*TEMP_RATE-FIXED_COST</x:f>
        <x:v>41395.92424826464</x:v>
      </x:c>
      <x:c r="L23" s="268" t="n">
        <x:f>IF(AND(H23+OPTIMAL_TOMATO_BEDS+OPTIMAL_MESCLUN_BEDS&lt;=TOTAL_BED_CAP,J23&lt;=TEMP_WORKER_CAP),K23,"")</x:f>
        <x:v>41395.92424826464</x:v>
      </x:c>
      <x:c r="M23" s="268" t="str">
        <x:f>IF(H23=OPTIMAL_CARROT_BEDS,L23,"")</x:f>
      </x:c>
      <x:c r="N23" s="139"/>
      <x:c r="O23" s="266" t="n">
        <x:f>17</x:f>
        <x:v>17</x:v>
      </x:c>
      <x:c r="P23" s="267" t="n">
        <x:f>O23*MESCLUN_HOURS*WEEKS*(1+MESCLUN_DIM)^O23+OPTIMAL_TOMATO_BEDS*TOMATO_HOURS*WEEKS*(1+TOMATO_DIM)^OPTIMAL_TOMATO_BEDS+OPTIMAL_CARROT_BEDS*CARROT_HOURS*WEEKS*(1+CARROT_DIM)^OPTIMAL_CARROT_BEDS</x:f>
        <x:v>4262.418776056878</x:v>
      </x:c>
      <x:c r="Q23" s="267" t="n">
        <x:f>MAX(P23-FARMER_HOURS,0)/TEMP_HOURS_PER_WORKER</x:f>
        <x:v>2.4600130389283876</x:v>
      </x:c>
      <x:c r="R23" s="268" t="n">
        <x:f>O23*MESCLUN_PRICE+OPTIMAL_TOMATO_BEDS*TOMATO_PRICE+OPTIMAL_CARROT_BEDS*CARROT_PRICE-O23*MESCLUN_FERTILIZER-OPTIMAL_TOMATO_BEDS*TOMATO_FERTILIZER-OPTIMAL_CARROT_BEDS*CARROT_FERTILIZER-MIN(P23,FARMER_HOURS)*FARMER_RATE-MAX(P23-FARMER_HOURS,0)*TEMP_RATE-FIXED_COST</x:f>
        <x:v>36719.67402679031</x:v>
      </x:c>
      <x:c r="S23" s="268" t="n">
        <x:f>IF(AND(O23+OPTIMAL_TOMATO_BEDS+OPTIMAL_CARROT_BEDS&lt;=TOTAL_BED_CAP,Q23&lt;=TEMP_WORKER_CAP),R23,"")</x:f>
        <x:v>36719.67402679031</x:v>
      </x:c>
      <x:c r="T23" s="268" t="str">
        <x:f>IF(O23=OPTIMAL_MESCLUN_BEDS,S23,"")</x:f>
      </x:c>
      <x:c r="U23" s="139"/>
      <x:c r="V23" s="139"/>
      <x:c r="W23" s="139"/>
      <x:c r="X23" s="139"/>
      <x:c r="Y23" s="139"/>
      <x:c r="Z23" s="139"/>
      <x:c r="AA23" s="139"/>
      <x:c r="AB23" s="139"/>
      <x:c r="AC23" s="139"/>
      <x:c r="AD23" s="139"/>
    </x:row>
    <x:row r="24">
      <x:c r="A24" s="266" t="n">
        <x:f>18</x:f>
        <x:v>18</x:v>
      </x:c>
      <x:c r="B24" s="267" t="n">
        <x:f>A24*TOMATO_HOURS*WEEKS*(1+TOMATO_DIM)^A24+OPTIMAL_CARROT_BEDS*CARROT_HOURS*WEEKS*(1+CARROT_DIM)^OPTIMAL_CARROT_BEDS+OPTIMAL_MESCLUN_BEDS*MESCLUN_HOURS*WEEKS*(1+MESCLUN_DIM)^OPTIMAL_MESCLUN_BEDS</x:f>
        <x:v>11949.913948041312</x:v>
      </x:c>
      <x:c r="C24" s="267" t="n">
        <x:f>MAX(B24-FARMER_HOURS,0)/TEMP_HOURS_PER_WORKER</x:f>
        <x:v>7.7985513528064665</x:v>
      </x:c>
      <x:c r="D24" s="268" t="n">
        <x:f>A24*TOMATO_PRICE+OPTIMAL_CARROT_BEDS*CARROT_PRICE+OPTIMAL_MESCLUN_BEDS*MESCLUN_PRICE-A24*TOMATO_FERTILIZER-OPTIMAL_CARROT_BEDS*CARROT_FERTILIZER-OPTIMAL_MESCLUN_BEDS*MESCLUN_FERTILIZER-MIN(B24,FARMER_HOURS)*FARMER_RATE-MAX(B24-FARMER_HOURS,0)*TEMP_RATE-FIXED_COST</x:f>
        <x:v>-9723.783820161654</x:v>
      </x:c>
      <x:c r="E24" s="268" t="str">
        <x:f>IF(AND(A24+OPTIMAL_CARROT_BEDS+OPTIMAL_MESCLUN_BEDS&lt;=TOTAL_BED_CAP,C24&lt;=TEMP_WORKER_CAP),D24,"")</x:f>
      </x:c>
      <x:c r="F24" s="268" t="str">
        <x:f>IF(A24=OPTIMAL_TOMATO_BEDS,E24,"")</x:f>
      </x:c>
      <x:c r="G24" s="139"/>
      <x:c r="H24" s="266" t="n">
        <x:f>18</x:f>
        <x:v>18</x:v>
      </x:c>
      <x:c r="I24" s="267" t="n">
        <x:f>H24*CARROT_HOURS*WEEKS*(1+CARROT_DIM)^H24+OPTIMAL_TOMATO_BEDS*TOMATO_HOURS*WEEKS*(1+TOMATO_DIM)^OPTIMAL_TOMATO_BEDS+OPTIMAL_MESCLUN_BEDS*MESCLUN_HOURS*WEEKS*(1+MESCLUN_DIM)^OPTIMAL_MESCLUN_BEDS</x:f>
        <x:v>5136.26195766116</x:v>
      </x:c>
      <x:c r="J24" s="267" t="n">
        <x:f>MAX(I24-FARMER_HOURS,0)/TEMP_HOURS_PER_WORKER</x:f>
        <x:v>3.0668485817091384</x:v>
      </x:c>
      <x:c r="K24" s="268" t="n">
        <x:f>H24*CARROT_PRICE+OPTIMAL_TOMATO_BEDS*TOMATO_PRICE+OPTIMAL_MESCLUN_BEDS*MESCLUN_PRICE-H24*CARROT_FERTILIZER-OPTIMAL_TOMATO_BEDS*TOMATO_FERTILIZER-OPTIMAL_MESCLUN_BEDS*MESCLUN_FERTILIZER-MIN(I24,FARMER_HOURS)*FARMER_RATE-MAX(I24-FARMER_HOURS,0)*TEMP_RATE-FIXED_COST</x:f>
        <x:v>41900.78545727153</x:v>
      </x:c>
      <x:c r="L24" s="268" t="n">
        <x:f>IF(AND(H24+OPTIMAL_TOMATO_BEDS+OPTIMAL_MESCLUN_BEDS&lt;=TOTAL_BED_CAP,J24&lt;=TEMP_WORKER_CAP),K24,"")</x:f>
        <x:v>41900.78545727153</x:v>
      </x:c>
      <x:c r="M24" s="268" t="str">
        <x:f>IF(H24=OPTIMAL_CARROT_BEDS,L24,"")</x:f>
      </x:c>
      <x:c r="N24" s="139"/>
      <x:c r="O24" s="266" t="n">
        <x:f>18</x:f>
        <x:v>18</x:v>
      </x:c>
      <x:c r="P24" s="267" t="n">
        <x:f>O24*MESCLUN_HOURS*WEEKS*(1+MESCLUN_DIM)^O24+OPTIMAL_TOMATO_BEDS*TOMATO_HOURS*WEEKS*(1+TOMATO_DIM)^OPTIMAL_TOMATO_BEDS+OPTIMAL_CARROT_BEDS*CARROT_HOURS*WEEKS*(1+CARROT_DIM)^OPTIMAL_CARROT_BEDS</x:f>
        <x:v>4330.505767515466</x:v>
      </x:c>
      <x:c r="Q24" s="267" t="n">
        <x:f>MAX(P24-FARMER_HOURS,0)/TEMP_HOURS_PER_WORKER</x:f>
        <x:v>2.50729567188574</x:v>
      </x:c>
      <x:c r="R24" s="268" t="n">
        <x:f>O24*MESCLUN_PRICE+OPTIMAL_TOMATO_BEDS*TOMATO_PRICE+OPTIMAL_CARROT_BEDS*CARROT_PRICE-O24*MESCLUN_FERTILIZER-OPTIMAL_TOMATO_BEDS*TOMATO_FERTILIZER-OPTIMAL_CARROT_BEDS*CARROT_FERTILIZER-MIN(P24,FARMER_HOURS)*FARMER_RATE-MAX(P24-FARMER_HOURS,0)*TEMP_RATE-FIXED_COST</x:f>
        <x:v>37357.6082028565</x:v>
      </x:c>
      <x:c r="S24" s="268" t="n">
        <x:f>IF(AND(O24+OPTIMAL_TOMATO_BEDS+OPTIMAL_CARROT_BEDS&lt;=TOTAL_BED_CAP,Q24&lt;=TEMP_WORKER_CAP),R24,"")</x:f>
        <x:v>37357.6082028565</x:v>
      </x:c>
      <x:c r="T24" s="268" t="str">
        <x:f>IF(O24=OPTIMAL_MESCLUN_BEDS,S24,"")</x:f>
      </x:c>
      <x:c r="U24" s="139"/>
      <x:c r="V24" s="139"/>
      <x:c r="W24" s="139"/>
      <x:c r="X24" s="139"/>
      <x:c r="Y24" s="139"/>
      <x:c r="Z24" s="139"/>
      <x:c r="AA24" s="139"/>
      <x:c r="AB24" s="139"/>
      <x:c r="AC24" s="139"/>
      <x:c r="AD24" s="139"/>
    </x:row>
    <x:row r="25">
      <x:c r="A25" s="266" t="n">
        <x:f>19</x:f>
        <x:v>19</x:v>
      </x:c>
      <x:c r="B25" s="267" t="n">
        <x:f>A25*TOMATO_HOURS*WEEKS*(1+TOMATO_DIM)^A25+OPTIMAL_CARROT_BEDS*CARROT_HOURS*WEEKS*(1+CARROT_DIM)^OPTIMAL_CARROT_BEDS+OPTIMAL_MESCLUN_BEDS*MESCLUN_HOURS*WEEKS*(1+MESCLUN_DIM)^OPTIMAL_MESCLUN_BEDS</x:f>
        <x:v>13401.052366862788</x:v>
      </x:c>
      <x:c r="C25" s="267" t="n">
        <x:f>MAX(B25-FARMER_HOURS,0)/TEMP_HOURS_PER_WORKER</x:f>
        <x:v>8.806286365876936</x:v>
      </x:c>
      <x:c r="D25" s="268" t="n">
        <x:f>A25*TOMATO_PRICE+OPTIMAL_CARROT_BEDS*CARROT_PRICE+OPTIMAL_MESCLUN_BEDS*MESCLUN_PRICE-A25*TOMATO_FERTILIZER-OPTIMAL_CARROT_BEDS*CARROT_FERTILIZER-OPTIMAL_MESCLUN_BEDS*MESCLUN_FERTILIZER-MIN(B25,FARMER_HOURS)*FARMER_RATE-MAX(B25-FARMER_HOURS,0)*TEMP_RATE-FIXED_COST</x:f>
        <x:v>-26997.159146923397</x:v>
      </x:c>
      <x:c r="E25" s="268" t="str">
        <x:f>IF(AND(A25+OPTIMAL_CARROT_BEDS+OPTIMAL_MESCLUN_BEDS&lt;=TOTAL_BED_CAP,C25&lt;=TEMP_WORKER_CAP),D25,"")</x:f>
      </x:c>
      <x:c r="F25" s="268" t="str">
        <x:f>IF(A25=OPTIMAL_TOMATO_BEDS,E25,"")</x:f>
      </x:c>
      <x:c r="G25" s="139"/>
      <x:c r="H25" s="266" t="n">
        <x:f>19</x:f>
        <x:v>19</x:v>
      </x:c>
      <x:c r="I25" s="267" t="n">
        <x:f>H25*CARROT_HOURS*WEEKS*(1+CARROT_DIM)^H25+OPTIMAL_TOMATO_BEDS*TOMATO_HOURS*WEEKS*(1+TOMATO_DIM)^OPTIMAL_TOMATO_BEDS+OPTIMAL_MESCLUN_BEDS*MESCLUN_HOURS*WEEKS*(1+MESCLUN_DIM)^OPTIMAL_MESCLUN_BEDS</x:f>
        <x:v>5205.276855919673</x:v>
      </x:c>
      <x:c r="J25" s="267" t="n">
        <x:f>MAX(I25-FARMER_HOURS,0)/TEMP_HOURS_PER_WORKER</x:f>
        <x:v>3.1147755943886617</x:v>
      </x:c>
      <x:c r="K25" s="268" t="n">
        <x:f>H25*CARROT_PRICE+OPTIMAL_TOMATO_BEDS*TOMATO_PRICE+OPTIMAL_MESCLUN_BEDS*MESCLUN_PRICE-H25*CARROT_FERTILIZER-OPTIMAL_TOMATO_BEDS*TOMATO_FERTILIZER-OPTIMAL_MESCLUN_BEDS*MESCLUN_FERTILIZER-MIN(I25,FARMER_HOURS)*FARMER_RATE-MAX(I25-FARMER_HOURS,0)*TEMP_RATE-FIXED_COST</x:f>
        <x:v>42356.61014028346</x:v>
      </x:c>
      <x:c r="L25" s="268" t="n">
        <x:f>IF(AND(H25+OPTIMAL_TOMATO_BEDS+OPTIMAL_MESCLUN_BEDS&lt;=TOTAL_BED_CAP,J25&lt;=TEMP_WORKER_CAP),K25,"")</x:f>
        <x:v>42356.61014028346</x:v>
      </x:c>
      <x:c r="M25" s="268" t="str">
        <x:f>IF(H25=OPTIMAL_CARROT_BEDS,L25,"")</x:f>
      </x:c>
      <x:c r="N25" s="139"/>
      <x:c r="O25" s="266" t="n">
        <x:f>19</x:f>
        <x:v>19</x:v>
      </x:c>
      <x:c r="P25" s="267" t="n">
        <x:f>O25*MESCLUN_HOURS*WEEKS*(1+MESCLUN_DIM)^O25+OPTIMAL_TOMATO_BEDS*TOMATO_HOURS*WEEKS*(1+TOMATO_DIM)^OPTIMAL_TOMATO_BEDS+OPTIMAL_CARROT_BEDS*CARROT_HOURS*WEEKS*(1+CARROT_DIM)^OPTIMAL_CARROT_BEDS</x:f>
        <x:v>4400.147296151487</x:v>
      </x:c>
      <x:c r="Q25" s="267" t="n">
        <x:f>MAX(P25-FARMER_HOURS,0)/TEMP_HOURS_PER_WORKER</x:f>
        <x:v>2.555657844549644</x:v>
      </x:c>
      <x:c r="R25" s="268" t="n">
        <x:f>O25*MESCLUN_PRICE+OPTIMAL_TOMATO_BEDS*TOMATO_PRICE+OPTIMAL_CARROT_BEDS*CARROT_PRICE-O25*MESCLUN_FERTILIZER-OPTIMAL_TOMATO_BEDS*TOMATO_FERTILIZER-OPTIMAL_CARROT_BEDS*CARROT_FERTILIZER-MIN(P25,FARMER_HOURS)*FARMER_RATE-MAX(P25-FARMER_HOURS,0)*TEMP_RATE-FIXED_COST</x:f>
        <x:v>37968.5538862589</x:v>
      </x:c>
      <x:c r="S25" s="268" t="n">
        <x:f>IF(AND(O25+OPTIMAL_TOMATO_BEDS+OPTIMAL_CARROT_BEDS&lt;=TOTAL_BED_CAP,Q25&lt;=TEMP_WORKER_CAP),R25,"")</x:f>
        <x:v>37968.5538862589</x:v>
      </x:c>
      <x:c r="T25" s="268" t="str">
        <x:f>IF(O25=OPTIMAL_MESCLUN_BEDS,S25,"")</x:f>
      </x:c>
      <x:c r="U25" s="139"/>
      <x:c r="V25" s="139"/>
      <x:c r="W25" s="139"/>
      <x:c r="X25" s="139"/>
      <x:c r="Y25" s="139"/>
      <x:c r="Z25" s="139"/>
      <x:c r="AA25" s="139"/>
      <x:c r="AB25" s="139"/>
      <x:c r="AC25" s="139"/>
      <x:c r="AD25" s="139"/>
    </x:row>
    <x:row r="26">
      <x:c r="A26" s="266" t="n">
        <x:f>20</x:f>
        <x:v>20</x:v>
      </x:c>
      <x:c r="B26" s="267" t="n">
        <x:f>A26*TOMATO_HOURS*WEEKS*(1+TOMATO_DIM)^A26+OPTIMAL_CARROT_BEDS*CARROT_HOURS*WEEKS*(1+CARROT_DIM)^OPTIMAL_CARROT_BEDS+OPTIMAL_MESCLUN_BEDS*MESCLUN_HOURS*WEEKS*(1+MESCLUN_DIM)^OPTIMAL_MESCLUN_BEDS</x:f>
        <x:v>15052.347808969984</x:v>
      </x:c>
      <x:c r="C26" s="267" t="n">
        <x:f>MAX(B26-FARMER_HOURS,0)/TEMP_HOURS_PER_WORKER</x:f>
        <x:v>9.953019311784711</x:v>
      </x:c>
      <x:c r="D26" s="268" t="n">
        <x:f>A26*TOMATO_PRICE+OPTIMAL_CARROT_BEDS*CARROT_PRICE+OPTIMAL_MESCLUN_BEDS*MESCLUN_PRICE-A26*TOMATO_FERTILIZER-OPTIMAL_CARROT_BEDS*CARROT_FERTILIZER-OPTIMAL_MESCLUN_BEDS*MESCLUN_FERTILIZER-MIN(B26,FARMER_HOURS)*FARMER_RATE-MAX(B26-FARMER_HOURS,0)*TEMP_RATE-FIXED_COST</x:f>
        <x:v>-47745.48279461777</x:v>
      </x:c>
      <x:c r="E26" s="268" t="str">
        <x:f>IF(AND(A26+OPTIMAL_CARROT_BEDS+OPTIMAL_MESCLUN_BEDS&lt;=TOTAL_BED_CAP,C26&lt;=TEMP_WORKER_CAP),D26,"")</x:f>
      </x:c>
      <x:c r="F26" s="268" t="str">
        <x:f>IF(A26=OPTIMAL_TOMATO_BEDS,E26,"")</x:f>
      </x:c>
      <x:c r="G26" s="139"/>
      <x:c r="H26" s="266" t="n">
        <x:f>20</x:f>
        <x:v>20</x:v>
      </x:c>
      <x:c r="I26" s="267" t="n">
        <x:f>H26*CARROT_HOURS*WEEKS*(1+CARROT_DIM)^H26+OPTIMAL_TOMATO_BEDS*TOMATO_HOURS*WEEKS*(1+TOMATO_DIM)^OPTIMAL_TOMATO_BEDS+OPTIMAL_MESCLUN_BEDS*MESCLUN_HOURS*WEEKS*(1+MESCLUN_DIM)^OPTIMAL_MESCLUN_BEDS</x:f>
        <x:v>5277.216114273885</x:v>
      </x:c>
      <x:c r="J26" s="267" t="n">
        <x:f>MAX(I26-FARMER_HOURS,0)/TEMP_HOURS_PER_WORKER</x:f>
        <x:v>3.164733412690198</x:v>
      </x:c>
      <x:c r="K26" s="268" t="n">
        <x:f>H26*CARROT_PRICE+OPTIMAL_TOMATO_BEDS*TOMATO_PRICE+OPTIMAL_MESCLUN_BEDS*MESCLUN_PRICE-H26*CARROT_FERTILIZER-OPTIMAL_TOMATO_BEDS*TOMATO_FERTILIZER-OPTIMAL_MESCLUN_BEDS*MESCLUN_FERTILIZER-MIN(I26,FARMER_HOURS)*FARMER_RATE-MAX(I26-FARMER_HOURS,0)*TEMP_RATE-FIXED_COST</x:f>
        <x:v>42761.664682745046</x:v>
      </x:c>
      <x:c r="L26" s="268" t="n">
        <x:f>IF(AND(H26+OPTIMAL_TOMATO_BEDS+OPTIMAL_MESCLUN_BEDS&lt;=TOTAL_BED_CAP,J26&lt;=TEMP_WORKER_CAP),K26,"")</x:f>
        <x:v>42761.664682745046</x:v>
      </x:c>
      <x:c r="M26" s="268" t="n">
        <x:f>IF(H26=OPTIMAL_CARROT_BEDS,L26,"")</x:f>
        <x:v>42761.664682745046</x:v>
      </x:c>
      <x:c r="N26" s="139"/>
      <x:c r="O26" s="266" t="n">
        <x:f>20</x:f>
        <x:v>20</x:v>
      </x:c>
      <x:c r="P26" s="267" t="n">
        <x:f>O26*MESCLUN_HOURS*WEEKS*(1+MESCLUN_DIM)^O26+OPTIMAL_TOMATO_BEDS*TOMATO_HOURS*WEEKS*(1+TOMATO_DIM)^OPTIMAL_TOMATO_BEDS+OPTIMAL_CARROT_BEDS*CARROT_HOURS*WEEKS*(1+CARROT_DIM)^OPTIMAL_CARROT_BEDS</x:f>
        <x:v>4471.371586801964</x:v>
      </x:c>
      <x:c r="Q26" s="267" t="n">
        <x:f>MAX(P26-FARMER_HOURS,0)/TEMP_HOURS_PER_WORKER</x:f>
        <x:v>2.605119157501364</x:v>
      </x:c>
      <x:c r="R26" s="268" t="n">
        <x:f>O26*MESCLUN_PRICE+OPTIMAL_TOMATO_BEDS*TOMATO_PRICE+OPTIMAL_CARROT_BEDS*CARROT_PRICE-O26*MESCLUN_FERTILIZER-OPTIMAL_TOMATO_BEDS*TOMATO_FERTILIZER-OPTIMAL_CARROT_BEDS*CARROT_FERTILIZER-MIN(P26,FARMER_HOURS)*FARMER_RATE-MAX(P26-FARMER_HOURS,0)*TEMP_RATE-FIXED_COST</x:f>
        <x:v>38552.021062465894</x:v>
      </x:c>
      <x:c r="S26" s="268" t="n">
        <x:f>IF(AND(O26+OPTIMAL_TOMATO_BEDS+OPTIMAL_CARROT_BEDS&lt;=TOTAL_BED_CAP,Q26&lt;=TEMP_WORKER_CAP),R26,"")</x:f>
        <x:v>38552.021062465894</x:v>
      </x:c>
      <x:c r="T26" s="268" t="str">
        <x:f>IF(O26=OPTIMAL_MESCLUN_BEDS,S26,"")</x:f>
      </x:c>
      <x:c r="U26" s="139"/>
      <x:c r="V26" s="139"/>
      <x:c r="W26" s="139"/>
      <x:c r="X26" s="139"/>
      <x:c r="Y26" s="139"/>
      <x:c r="Z26" s="139"/>
      <x:c r="AA26" s="139"/>
      <x:c r="AB26" s="139"/>
      <x:c r="AC26" s="139"/>
      <x:c r="AD26" s="139"/>
    </x:row>
    <x:row r="27">
      <x:c r="A27" s="139"/>
      <x:c r="B27" s="139"/>
      <x:c r="C27" s="139"/>
      <x:c r="D27" s="139"/>
      <x:c r="E27" s="139"/>
      <x:c r="F27" s="139"/>
      <x:c r="G27" s="139"/>
      <x:c r="H27" s="139"/>
      <x:c r="I27" s="139"/>
      <x:c r="J27" s="139"/>
      <x:c r="K27" s="139"/>
      <x:c r="L27" s="139"/>
      <x:c r="M27" s="139"/>
      <x:c r="N27" s="139"/>
      <x:c r="O27" s="266" t="n">
        <x:f>21</x:f>
        <x:v>21</x:v>
      </x:c>
      <x:c r="P27" s="267" t="n">
        <x:f>O27*MESCLUN_HOURS*WEEKS*(1+MESCLUN_DIM)^O27+OPTIMAL_TOMATO_BEDS*TOMATO_HOURS*WEEKS*(1+TOMATO_DIM)^OPTIMAL_TOMATO_BEDS+OPTIMAL_CARROT_BEDS*CARROT_HOURS*WEEKS*(1+CARROT_DIM)^OPTIMAL_CARROT_BEDS</x:f>
        <x:v>4544.207327028408</x:v>
      </x:c>
      <x:c r="Q27" s="267" t="n">
        <x:f>MAX(P27-FARMER_HOURS,0)/TEMP_HOURS_PER_WORKER</x:f>
        <x:v>2.6556995326586166</x:v>
      </x:c>
      <x:c r="R27" s="268" t="n">
        <x:f>O27*MESCLUN_PRICE+OPTIMAL_TOMATO_BEDS*TOMATO_PRICE+OPTIMAL_CARROT_BEDS*CARROT_PRICE-O27*MESCLUN_FERTILIZER-OPTIMAL_TOMATO_BEDS*TOMATO_FERTILIZER-OPTIMAL_CARROT_BEDS*CARROT_FERTILIZER-MIN(P27,FARMER_HOURS)*FARMER_RATE-MAX(P27-FARMER_HOURS,0)*TEMP_RATE-FIXED_COST</x:f>
        <x:v>39107.51168353458</x:v>
      </x:c>
      <x:c r="S27" s="268" t="n">
        <x:f>IF(AND(O27+OPTIMAL_TOMATO_BEDS+OPTIMAL_CARROT_BEDS&lt;=TOTAL_BED_CAP,Q27&lt;=TEMP_WORKER_CAP),R27,"")</x:f>
        <x:v>39107.51168353458</x:v>
      </x:c>
      <x:c r="T27" s="268" t="str">
        <x:f>IF(O27=OPTIMAL_MESCLUN_BEDS,S27,"")</x:f>
      </x:c>
      <x:c r="U27" s="139"/>
      <x:c r="V27" s="139"/>
      <x:c r="W27" s="139"/>
      <x:c r="X27" s="139"/>
      <x:c r="Y27" s="139"/>
      <x:c r="Z27" s="139"/>
      <x:c r="AA27" s="139"/>
      <x:c r="AB27" s="139"/>
      <x:c r="AC27" s="139"/>
      <x:c r="AD27" s="139"/>
    </x:row>
    <x:row r="28">
      <x:c r="A28" s="139"/>
      <x:c r="B28" s="139"/>
      <x:c r="C28" s="139"/>
      <x:c r="D28" s="139"/>
      <x:c r="E28" s="139"/>
      <x:c r="F28" s="139"/>
      <x:c r="G28" s="139"/>
      <x:c r="H28" s="139"/>
      <x:c r="I28" s="139"/>
      <x:c r="J28" s="139"/>
      <x:c r="K28" s="139"/>
      <x:c r="L28" s="139"/>
      <x:c r="M28" s="139"/>
      <x:c r="N28" s="139"/>
      <x:c r="O28" s="266" t="n">
        <x:f>22</x:f>
        <x:v>22</x:v>
      </x:c>
      <x:c r="P28" s="267" t="n">
        <x:f>O28*MESCLUN_HOURS*WEEKS*(1+MESCLUN_DIM)^O28+OPTIMAL_TOMATO_BEDS*TOMATO_HOURS*WEEKS*(1+TOMATO_DIM)^OPTIMAL_TOMATO_BEDS+OPTIMAL_CARROT_BEDS*CARROT_HOURS*WEEKS*(1+CARROT_DIM)^OPTIMAL_CARROT_BEDS</x:f>
        <x:v>4618.683674274805</x:v>
      </x:c>
      <x:c r="Q28" s="267" t="n">
        <x:f>MAX(P28-FARMER_HOURS,0)/TEMP_HOURS_PER_WORKER</x:f>
        <x:v>2.7074192182463923</x:v>
      </x:c>
      <x:c r="R28" s="268" t="n">
        <x:f>O28*MESCLUN_PRICE+OPTIMAL_TOMATO_BEDS*TOMATO_PRICE+OPTIMAL_CARROT_BEDS*CARROT_PRICE-O28*MESCLUN_FERTILIZER-OPTIMAL_TOMATO_BEDS*TOMATO_FERTILIZER-OPTIMAL_CARROT_BEDS*CARROT_FERTILIZER-MIN(P28,FARMER_HOURS)*FARMER_RATE-MAX(P28-FARMER_HOURS,0)*TEMP_RATE-FIXED_COST</x:f>
        <x:v>39634.5195438402</x:v>
      </x:c>
      <x:c r="S28" s="268" t="n">
        <x:f>IF(AND(O28+OPTIMAL_TOMATO_BEDS+OPTIMAL_CARROT_BEDS&lt;=TOTAL_BED_CAP,Q28&lt;=TEMP_WORKER_CAP),R28,"")</x:f>
        <x:v>39634.5195438402</x:v>
      </x:c>
      <x:c r="T28" s="268" t="str">
        <x:f>IF(O28=OPTIMAL_MESCLUN_BEDS,S28,"")</x:f>
      </x:c>
      <x:c r="U28" s="139"/>
      <x:c r="V28" s="139"/>
      <x:c r="W28" s="139"/>
      <x:c r="X28" s="139"/>
      <x:c r="Y28" s="139"/>
      <x:c r="Z28" s="139"/>
      <x:c r="AA28" s="139"/>
      <x:c r="AB28" s="139"/>
      <x:c r="AC28" s="139"/>
      <x:c r="AD28" s="139"/>
    </x:row>
    <x:row r="29">
      <x:c r="A29" s="139"/>
      <x:c r="B29" s="139"/>
      <x:c r="C29" s="139"/>
      <x:c r="D29" s="139"/>
      <x:c r="E29" s="139"/>
      <x:c r="F29" s="139"/>
      <x:c r="G29" s="139"/>
      <x:c r="H29" s="139"/>
      <x:c r="I29" s="139"/>
      <x:c r="J29" s="139"/>
      <x:c r="K29" s="139"/>
      <x:c r="L29" s="139"/>
      <x:c r="M29" s="139"/>
      <x:c r="N29" s="139"/>
      <x:c r="O29" s="266" t="n">
        <x:f>23</x:f>
        <x:v>23</x:v>
      </x:c>
      <x:c r="P29" s="267" t="n">
        <x:f>O29*MESCLUN_HOURS*WEEKS*(1+MESCLUN_DIM)^O29+OPTIMAL_TOMATO_BEDS*TOMATO_HOURS*WEEKS*(1+TOMATO_DIM)^OPTIMAL_TOMATO_BEDS+OPTIMAL_CARROT_BEDS*CARROT_HOURS*WEEKS*(1+CARROT_DIM)^OPTIMAL_CARROT_BEDS</x:f>
        <x:v>4694.830263132241</x:v>
      </x:c>
      <x:c r="Q29" s="267" t="n">
        <x:f>MAX(P29-FARMER_HOURS,0)/TEMP_HOURS_PER_WORKER</x:f>
        <x:v>2.760298793841834</x:v>
      </x:c>
      <x:c r="R29" s="268" t="n">
        <x:f>O29*MESCLUN_PRICE+OPTIMAL_TOMATO_BEDS*TOMATO_PRICE+OPTIMAL_CARROT_BEDS*CARROT_PRICE-O29*MESCLUN_FERTILIZER-OPTIMAL_TOMATO_BEDS*TOMATO_FERTILIZER-OPTIMAL_CARROT_BEDS*CARROT_FERTILIZER-MIN(P29,FARMER_HOURS)*FARMER_RATE-MAX(P29-FARMER_HOURS,0)*TEMP_RATE-FIXED_COST</x:f>
        <x:v>40132.53015395414</x:v>
      </x:c>
      <x:c r="S29" s="268" t="n">
        <x:f>IF(AND(O29+OPTIMAL_TOMATO_BEDS+OPTIMAL_CARROT_BEDS&lt;=TOTAL_BED_CAP,Q29&lt;=TEMP_WORKER_CAP),R29,"")</x:f>
        <x:v>40132.53015395414</x:v>
      </x:c>
      <x:c r="T29" s="268" t="str">
        <x:f>IF(O29=OPTIMAL_MESCLUN_BEDS,S29,"")</x:f>
      </x:c>
      <x:c r="U29" s="139"/>
      <x:c r="V29" s="139"/>
      <x:c r="W29" s="139"/>
      <x:c r="X29" s="139"/>
      <x:c r="Y29" s="139"/>
      <x:c r="Z29" s="139"/>
      <x:c r="AA29" s="139"/>
      <x:c r="AB29" s="139"/>
      <x:c r="AC29" s="139"/>
      <x:c r="AD29" s="139"/>
    </x:row>
    <x:row r="30">
      <x:c r="A30" s="139"/>
      <x:c r="B30" s="139"/>
      <x:c r="C30" s="139"/>
      <x:c r="D30" s="139"/>
      <x:c r="E30" s="139"/>
      <x:c r="F30" s="139"/>
      <x:c r="G30" s="139"/>
      <x:c r="H30" s="139"/>
      <x:c r="I30" s="139"/>
      <x:c r="J30" s="139"/>
      <x:c r="K30" s="139"/>
      <x:c r="L30" s="139"/>
      <x:c r="M30" s="139"/>
      <x:c r="N30" s="139"/>
      <x:c r="O30" s="266" t="n">
        <x:f>24</x:f>
        <x:v>24</x:v>
      </x:c>
      <x:c r="P30" s="267" t="n">
        <x:f>O30*MESCLUN_HOURS*WEEKS*(1+MESCLUN_DIM)^O30+OPTIMAL_TOMATO_BEDS*TOMATO_HOURS*WEEKS*(1+TOMATO_DIM)^OPTIMAL_TOMATO_BEDS+OPTIMAL_CARROT_BEDS*CARROT_HOURS*WEEKS*(1+CARROT_DIM)^OPTIMAL_CARROT_BEDS</x:f>
        <x:v>4772.6772127117365</x:v>
      </x:c>
      <x:c r="Q30" s="267" t="n">
        <x:f>MAX(P30-FARMER_HOURS,0)/TEMP_HOURS_PER_WORKER</x:f>
        <x:v>2.8143591754942614</x:v>
      </x:c>
      <x:c r="R30" s="268" t="n">
        <x:f>O30*MESCLUN_PRICE+OPTIMAL_TOMATO_BEDS*TOMATO_PRICE+OPTIMAL_CARROT_BEDS*CARROT_PRICE-O30*MESCLUN_FERTILIZER-OPTIMAL_TOMATO_BEDS*TOMATO_FERTILIZER-OPTIMAL_CARROT_BEDS*CARROT_FERTILIZER-MIN(P30,FARMER_HOURS)*FARMER_RATE-MAX(P30-FARMER_HOURS,0)*TEMP_RATE-FIXED_COST</x:f>
        <x:v>40601.020612643464</x:v>
      </x:c>
      <x:c r="S30" s="268" t="n">
        <x:f>IF(AND(O30+OPTIMAL_TOMATO_BEDS+OPTIMAL_CARROT_BEDS&lt;=TOTAL_BED_CAP,Q30&lt;=TEMP_WORKER_CAP),R30,"")</x:f>
        <x:v>40601.020612643464</x:v>
      </x:c>
      <x:c r="T30" s="268" t="str">
        <x:f>IF(O30=OPTIMAL_MESCLUN_BEDS,S30,"")</x:f>
      </x:c>
      <x:c r="U30" s="139"/>
      <x:c r="V30" s="139"/>
      <x:c r="W30" s="139"/>
      <x:c r="X30" s="139"/>
      <x:c r="Y30" s="139"/>
      <x:c r="Z30" s="139"/>
      <x:c r="AA30" s="139"/>
      <x:c r="AB30" s="139"/>
      <x:c r="AC30" s="139"/>
      <x:c r="AD30" s="139"/>
    </x:row>
    <x:row r="31">
      <x:c r="A31" s="139"/>
      <x:c r="B31" s="139"/>
      <x:c r="C31" s="139"/>
      <x:c r="D31" s="139"/>
      <x:c r="E31" s="139"/>
      <x:c r="F31" s="139"/>
      <x:c r="G31" s="139"/>
      <x:c r="H31" s="139"/>
      <x:c r="I31" s="139"/>
      <x:c r="J31" s="139"/>
      <x:c r="K31" s="139"/>
      <x:c r="L31" s="139"/>
      <x:c r="M31" s="139"/>
      <x:c r="N31" s="139"/>
      <x:c r="O31" s="266" t="n">
        <x:f>25</x:f>
        <x:v>25</x:v>
      </x:c>
      <x:c r="P31" s="267" t="n">
        <x:f>O31*MESCLUN_HOURS*WEEKS*(1+MESCLUN_DIM)^O31+OPTIMAL_TOMATO_BEDS*TOMATO_HOURS*WEEKS*(1+TOMATO_DIM)^OPTIMAL_TOMATO_BEDS+OPTIMAL_CARROT_BEDS*CARROT_HOURS*WEEKS*(1+CARROT_DIM)^OPTIMAL_CARROT_BEDS</x:f>
        <x:v>4852.2551341268345</x:v>
      </x:c>
      <x:c r="Q31" s="267" t="n">
        <x:f>MAX(P31-FARMER_HOURS,0)/TEMP_HOURS_PER_WORKER</x:f>
        <x:v>2.869621620921413</x:v>
      </x:c>
      <x:c r="R31" s="268" t="n">
        <x:f>O31*MESCLUN_PRICE+OPTIMAL_TOMATO_BEDS*TOMATO_PRICE+OPTIMAL_CARROT_BEDS*CARROT_PRICE-O31*MESCLUN_FERTILIZER-OPTIMAL_TOMATO_BEDS*TOMATO_FERTILIZER-OPTIMAL_CARROT_BEDS*CARROT_FERTILIZER-MIN(P31,FARMER_HOURS)*FARMER_RATE-MAX(P31-FARMER_HOURS,0)*TEMP_RATE-FIXED_COST</x:f>
        <x:v>41039.45947696468</x:v>
      </x:c>
      <x:c r="S31" s="268" t="n">
        <x:f>IF(AND(O31+OPTIMAL_TOMATO_BEDS+OPTIMAL_CARROT_BEDS&lt;=TOTAL_BED_CAP,Q31&lt;=TEMP_WORKER_CAP),R31,"")</x:f>
        <x:v>41039.45947696468</x:v>
      </x:c>
      <x:c r="T31" s="268" t="str">
        <x:f>IF(O31=OPTIMAL_MESCLUN_BEDS,S31,"")</x:f>
      </x:c>
      <x:c r="U31" s="139"/>
      <x:c r="V31" s="139"/>
      <x:c r="W31" s="139"/>
      <x:c r="X31" s="139"/>
      <x:c r="Y31" s="139"/>
      <x:c r="Z31" s="139"/>
      <x:c r="AA31" s="139"/>
      <x:c r="AB31" s="139"/>
      <x:c r="AC31" s="139"/>
      <x:c r="AD31" s="139"/>
    </x:row>
    <x:row r="32">
      <x:c r="A32" s="139"/>
      <x:c r="B32" s="139"/>
      <x:c r="C32" s="139"/>
      <x:c r="D32" s="139"/>
      <x:c r="E32" s="139"/>
      <x:c r="F32" s="139"/>
      <x:c r="G32" s="139"/>
      <x:c r="H32" s="139"/>
      <x:c r="I32" s="139"/>
      <x:c r="J32" s="139"/>
      <x:c r="K32" s="139"/>
      <x:c r="L32" s="139"/>
      <x:c r="M32" s="139"/>
      <x:c r="N32" s="139"/>
      <x:c r="O32" s="266" t="n">
        <x:f>26</x:f>
        <x:v>26</x:v>
      </x:c>
      <x:c r="P32" s="267" t="n">
        <x:f>O32*MESCLUN_HOURS*WEEKS*(1+MESCLUN_DIM)^O32+OPTIMAL_TOMATO_BEDS*TOMATO_HOURS*WEEKS*(1+TOMATO_DIM)^OPTIMAL_TOMATO_BEDS+OPTIMAL_CARROT_BEDS*CARROT_HOURS*WEEKS*(1+CARROT_DIM)^OPTIMAL_CARROT_BEDS</x:f>
        <x:v>4933.595138087551</x:v>
      </x:c>
      <x:c r="Q32" s="267" t="n">
        <x:f>MAX(P32-FARMER_HOURS,0)/TEMP_HOURS_PER_WORKER</x:f>
        <x:v>2.9261077347830216</x:v>
      </x:c>
      <x:c r="R32" s="268" t="n">
        <x:f>O32*MESCLUN_PRICE+OPTIMAL_TOMATO_BEDS*TOMATO_PRICE+OPTIMAL_CARROT_BEDS*CARROT_PRICE-O32*MESCLUN_FERTILIZER-OPTIMAL_TOMATO_BEDS*TOMATO_FERTILIZER-OPTIMAL_CARROT_BEDS*CARROT_FERTILIZER-MIN(P32,FARMER_HOURS)*FARMER_RATE-MAX(P32-FARMER_HOURS,0)*TEMP_RATE-FIXED_COST</x:f>
        <x:v>41447.30663042446</x:v>
      </x:c>
      <x:c r="S32" s="268" t="n">
        <x:f>IF(AND(O32+OPTIMAL_TOMATO_BEDS+OPTIMAL_CARROT_BEDS&lt;=TOTAL_BED_CAP,Q32&lt;=TEMP_WORKER_CAP),R32,"")</x:f>
        <x:v>41447.30663042446</x:v>
      </x:c>
      <x:c r="T32" s="268" t="str">
        <x:f>IF(O32=OPTIMAL_MESCLUN_BEDS,S32,"")</x:f>
      </x:c>
      <x:c r="U32" s="139"/>
      <x:c r="V32" s="139"/>
      <x:c r="W32" s="139"/>
      <x:c r="X32" s="139"/>
      <x:c r="Y32" s="139"/>
      <x:c r="Z32" s="139"/>
      <x:c r="AA32" s="139"/>
      <x:c r="AB32" s="139"/>
      <x:c r="AC32" s="139"/>
      <x:c r="AD32" s="139"/>
    </x:row>
    <x:row r="33">
      <x:c r="A33" s="139"/>
      <x:c r="B33" s="139"/>
      <x:c r="C33" s="139"/>
      <x:c r="D33" s="139"/>
      <x:c r="E33" s="139"/>
      <x:c r="F33" s="139"/>
      <x:c r="G33" s="139"/>
      <x:c r="H33" s="139"/>
      <x:c r="I33" s="139"/>
      <x:c r="J33" s="139"/>
      <x:c r="K33" s="139"/>
      <x:c r="L33" s="139"/>
      <x:c r="M33" s="139"/>
      <x:c r="N33" s="139"/>
      <x:c r="O33" s="266" t="n">
        <x:f>27</x:f>
        <x:v>27</x:v>
      </x:c>
      <x:c r="P33" s="267" t="n">
        <x:f>O33*MESCLUN_HOURS*WEEKS*(1+MESCLUN_DIM)^O33+OPTIMAL_TOMATO_BEDS*TOMATO_HOURS*WEEKS*(1+TOMATO_DIM)^OPTIMAL_TOMATO_BEDS+OPTIMAL_CARROT_BEDS*CARROT_HOURS*WEEKS*(1+CARROT_DIM)^OPTIMAL_CARROT_BEDS</x:f>
        <x:v>5016.728842607308</x:v>
      </x:c>
      <x:c r="Q33" s="267" t="n">
        <x:f>MAX(P33-FARMER_HOURS,0)/TEMP_HOURS_PER_WORKER</x:f>
        <x:v>2.983839474032853</x:v>
      </x:c>
      <x:c r="R33" s="268" t="n">
        <x:f>O33*MESCLUN_PRICE+OPTIMAL_TOMATO_BEDS*TOMATO_PRICE+OPTIMAL_CARROT_BEDS*CARROT_PRICE-O33*MESCLUN_FERTILIZER-OPTIMAL_TOMATO_BEDS*TOMATO_FERTILIZER-OPTIMAL_CARROT_BEDS*CARROT_FERTILIZER-MIN(P33,FARMER_HOURS)*FARMER_RATE-MAX(P33-FARMER_HOURS,0)*TEMP_RATE-FIXED_COST</x:f>
        <x:v>41824.013149178674</x:v>
      </x:c>
      <x:c r="S33" s="268" t="n">
        <x:f>IF(AND(O33+OPTIMAL_TOMATO_BEDS+OPTIMAL_CARROT_BEDS&lt;=TOTAL_BED_CAP,Q33&lt;=TEMP_WORKER_CAP),R33,"")</x:f>
        <x:v>41824.013149178674</x:v>
      </x:c>
      <x:c r="T33" s="268" t="str">
        <x:f>IF(O33=OPTIMAL_MESCLUN_BEDS,S33,"")</x:f>
      </x:c>
      <x:c r="U33" s="139"/>
      <x:c r="V33" s="139"/>
      <x:c r="W33" s="139"/>
      <x:c r="X33" s="139"/>
      <x:c r="Y33" s="139"/>
      <x:c r="Z33" s="139"/>
      <x:c r="AA33" s="139"/>
      <x:c r="AB33" s="139"/>
      <x:c r="AC33" s="139"/>
      <x:c r="AD33" s="139"/>
    </x:row>
    <x:row r="34">
      <x:c r="A34" s="139"/>
      <x:c r="B34" s="139"/>
      <x:c r="C34" s="139"/>
      <x:c r="D34" s="139"/>
      <x:c r="E34" s="139"/>
      <x:c r="F34" s="139"/>
      <x:c r="G34" s="139"/>
      <x:c r="H34" s="139"/>
      <x:c r="I34" s="139"/>
      <x:c r="J34" s="139"/>
      <x:c r="K34" s="139"/>
      <x:c r="L34" s="139"/>
      <x:c r="M34" s="139"/>
      <x:c r="N34" s="139"/>
      <x:c r="O34" s="266" t="n">
        <x:f>28</x:f>
        <x:v>28</x:v>
      </x:c>
      <x:c r="P34" s="267" t="n">
        <x:f>O34*MESCLUN_HOURS*WEEKS*(1+MESCLUN_DIM)^O34+OPTIMAL_TOMATO_BEDS*TOMATO_HOURS*WEEKS*(1+TOMATO_DIM)^OPTIMAL_TOMATO_BEDS+OPTIMAL_CARROT_BEDS*CARROT_HOURS*WEEKS*(1+CARROT_DIM)^OPTIMAL_CARROT_BEDS</x:f>
        <x:v>5101.688380824462</x:v>
      </x:c>
      <x:c r="Q34" s="267" t="n">
        <x:f>MAX(P34-FARMER_HOURS,0)/TEMP_HOURS_PER_WORKER</x:f>
        <x:v>3.0428391533503207</x:v>
      </x:c>
      <x:c r="R34" s="268" t="n">
        <x:f>O34*MESCLUN_PRICE+OPTIMAL_TOMATO_BEDS*TOMATO_PRICE+OPTIMAL_CARROT_BEDS*CARROT_PRICE-O34*MESCLUN_FERTILIZER-OPTIMAL_TOMATO_BEDS*TOMATO_FERTILIZER-OPTIMAL_CARROT_BEDS*CARROT_FERTILIZER-MIN(P34,FARMER_HOURS)*FARMER_RATE-MAX(P34-FARMER_HOURS,0)*TEMP_RATE-FIXED_COST</x:f>
        <x:v>42169.021166241975</x:v>
      </x:c>
      <x:c r="S34" s="268" t="n">
        <x:f>IF(AND(O34+OPTIMAL_TOMATO_BEDS+OPTIMAL_CARROT_BEDS&lt;=TOTAL_BED_CAP,Q34&lt;=TEMP_WORKER_CAP),R34,"")</x:f>
        <x:v>42169.021166241975</x:v>
      </x:c>
      <x:c r="T34" s="268" t="str">
        <x:f>IF(O34=OPTIMAL_MESCLUN_BEDS,S34,"")</x:f>
      </x:c>
      <x:c r="U34" s="139"/>
      <x:c r="V34" s="139"/>
      <x:c r="W34" s="139"/>
      <x:c r="X34" s="139"/>
      <x:c r="Y34" s="139"/>
      <x:c r="Z34" s="139"/>
      <x:c r="AA34" s="139"/>
      <x:c r="AB34" s="139"/>
      <x:c r="AC34" s="139"/>
      <x:c r="AD34" s="139"/>
    </x:row>
    <x:row r="35">
      <x:c r="A35" s="139"/>
      <x:c r="B35" s="139"/>
      <x:c r="C35" s="139"/>
      <x:c r="D35" s="139"/>
      <x:c r="E35" s="139"/>
      <x:c r="F35" s="139"/>
      <x:c r="G35" s="139"/>
      <x:c r="H35" s="139"/>
      <x:c r="I35" s="139"/>
      <x:c r="J35" s="139"/>
      <x:c r="K35" s="139"/>
      <x:c r="L35" s="139"/>
      <x:c r="M35" s="139"/>
      <x:c r="N35" s="139"/>
      <x:c r="O35" s="266" t="n">
        <x:f>29</x:f>
        <x:v>29</x:v>
      </x:c>
      <x:c r="P35" s="267" t="n">
        <x:f>O35*MESCLUN_HOURS*WEEKS*(1+MESCLUN_DIM)^O35+OPTIMAL_TOMATO_BEDS*TOMATO_HOURS*WEEKS*(1+TOMATO_DIM)^OPTIMAL_TOMATO_BEDS+OPTIMAL_CARROT_BEDS*CARROT_HOURS*WEEKS*(1+CARROT_DIM)^OPTIMAL_CARROT_BEDS</x:f>
        <x:v>5188.506408940115</x:v>
      </x:c>
      <x:c r="Q35" s="267" t="n">
        <x:f>MAX(P35-FARMER_HOURS,0)/TEMP_HOURS_PER_WORKER</x:f>
        <x:v>3.1031294506528577</x:v>
      </x:c>
      <x:c r="R35" s="268" t="n">
        <x:f>O35*MESCLUN_PRICE+OPTIMAL_TOMATO_BEDS*TOMATO_PRICE+OPTIMAL_CARROT_BEDS*CARROT_PRICE-O35*MESCLUN_FERTILIZER-OPTIMAL_TOMATO_BEDS*TOMATO_FERTILIZER-OPTIMAL_CARROT_BEDS*CARROT_FERTILIZER-MIN(P35,FARMER_HOURS)*FARMER_RATE-MAX(P35-FARMER_HOURS,0)*TEMP_RATE-FIXED_COST</x:f>
        <x:v>42481.76373367857</x:v>
      </x:c>
      <x:c r="S35" s="268" t="n">
        <x:f>IF(AND(O35+OPTIMAL_TOMATO_BEDS+OPTIMAL_CARROT_BEDS&lt;=TOTAL_BED_CAP,Q35&lt;=TEMP_WORKER_CAP),R35,"")</x:f>
        <x:v>42481.76373367857</x:v>
      </x:c>
      <x:c r="T35" s="268" t="str">
        <x:f>IF(O35=OPTIMAL_MESCLUN_BEDS,S35,"")</x:f>
      </x:c>
      <x:c r="U35" s="139"/>
      <x:c r="V35" s="139"/>
      <x:c r="W35" s="139"/>
      <x:c r="X35" s="139"/>
      <x:c r="Y35" s="139"/>
      <x:c r="Z35" s="139"/>
      <x:c r="AA35" s="139"/>
      <x:c r="AB35" s="139"/>
      <x:c r="AC35" s="139"/>
      <x:c r="AD35" s="139"/>
    </x:row>
    <x:row r="36">
      <x:c r="A36" s="139"/>
      <x:c r="B36" s="139"/>
      <x:c r="C36" s="139"/>
      <x:c r="D36" s="139"/>
      <x:c r="E36" s="139"/>
      <x:c r="F36" s="139"/>
      <x:c r="G36" s="139"/>
      <x:c r="H36" s="139"/>
      <x:c r="I36" s="139"/>
      <x:c r="J36" s="139"/>
      <x:c r="K36" s="139"/>
      <x:c r="L36" s="139"/>
      <x:c r="M36" s="139"/>
      <x:c r="N36" s="139"/>
      <x:c r="O36" s="266" t="n">
        <x:f>30</x:f>
        <x:v>30</x:v>
      </x:c>
      <x:c r="P36" s="267" t="n">
        <x:f>O36*MESCLUN_HOURS*WEEKS*(1+MESCLUN_DIM)^O36+OPTIMAL_TOMATO_BEDS*TOMATO_HOURS*WEEKS*(1+TOMATO_DIM)^OPTIMAL_TOMATO_BEDS+OPTIMAL_CARROT_BEDS*CARROT_HOURS*WEEKS*(1+CARROT_DIM)^OPTIMAL_CARROT_BEDS</x:f>
        <x:v>5277.216114273885</x:v>
      </x:c>
      <x:c r="Q36" s="267" t="n">
        <x:f>MAX(P36-FARMER_HOURS,0)/TEMP_HOURS_PER_WORKER</x:f>
        <x:v>3.164733412690198</x:v>
      </x:c>
      <x:c r="R36" s="268" t="n">
        <x:f>O36*MESCLUN_PRICE+OPTIMAL_TOMATO_BEDS*TOMATO_PRICE+OPTIMAL_CARROT_BEDS*CARROT_PRICE-O36*MESCLUN_FERTILIZER-OPTIMAL_TOMATO_BEDS*TOMATO_FERTILIZER-OPTIMAL_CARROT_BEDS*CARROT_FERTILIZER-MIN(P36,FARMER_HOURS)*FARMER_RATE-MAX(P36-FARMER_HOURS,0)*TEMP_RATE-FIXED_COST</x:f>
        <x:v>42761.664682745046</x:v>
      </x:c>
      <x:c r="S36" s="268" t="n">
        <x:f>IF(AND(O36+OPTIMAL_TOMATO_BEDS+OPTIMAL_CARROT_BEDS&lt;=TOTAL_BED_CAP,Q36&lt;=TEMP_WORKER_CAP),R36,"")</x:f>
        <x:v>42761.664682745046</x:v>
      </x:c>
      <x:c r="T36" s="268" t="n">
        <x:f>IF(O36=OPTIMAL_MESCLUN_BEDS,S36,"")</x:f>
        <x:v>42761.664682745046</x:v>
      </x:c>
      <x:c r="U36" s="139"/>
      <x:c r="V36" s="139"/>
      <x:c r="W36" s="139"/>
      <x:c r="X36" s="139"/>
      <x:c r="Y36" s="139"/>
      <x:c r="Z36" s="139"/>
      <x:c r="AA36" s="139"/>
      <x:c r="AB36" s="139"/>
      <x:c r="AC36" s="139"/>
      <x:c r="AD36" s="139"/>
    </x:row>
    <x:row r="37">
      <x:c r="A37" s="139"/>
      <x:c r="B37" s="139"/>
      <x:c r="C37" s="139"/>
      <x:c r="D37" s="139"/>
      <x:c r="E37" s="139"/>
      <x:c r="F37" s="139"/>
      <x:c r="G37" s="139"/>
      <x:c r="H37" s="139"/>
      <x:c r="I37" s="139"/>
      <x:c r="J37" s="139"/>
      <x:c r="K37" s="139"/>
      <x:c r="L37" s="139"/>
      <x:c r="M37" s="139"/>
      <x:c r="N37" s="139"/>
      <x:c r="O37" s="139"/>
      <x:c r="P37" s="139"/>
      <x:c r="Q37" s="139"/>
      <x:c r="R37" s="139"/>
      <x:c r="S37" s="139"/>
      <x:c r="T37" s="139"/>
      <x:c r="U37" s="139"/>
      <x:c r="V37" s="139"/>
      <x:c r="W37" s="139"/>
      <x:c r="X37" s="139"/>
      <x:c r="Y37" s="139"/>
      <x:c r="Z37" s="139"/>
      <x:c r="AA37" s="139"/>
      <x:c r="AB37" s="139"/>
      <x:c r="AC37" s="139"/>
      <x:c r="AD37" s="139"/>
    </x:row>
    <x:row r="38">
      <x:c r="A38" s="139"/>
      <x:c r="B38" s="139"/>
      <x:c r="C38" s="139"/>
      <x:c r="D38" s="139"/>
      <x:c r="E38" s="139"/>
      <x:c r="F38" s="139"/>
      <x:c r="G38" s="139"/>
      <x:c r="H38" s="139"/>
      <x:c r="I38" s="139"/>
      <x:c r="J38" s="139"/>
      <x:c r="K38" s="139"/>
      <x:c r="L38" s="139"/>
      <x:c r="M38" s="139"/>
      <x:c r="N38" s="139"/>
      <x:c r="O38" s="139"/>
      <x:c r="P38" s="139"/>
      <x:c r="Q38" s="139"/>
      <x:c r="R38" s="139"/>
      <x:c r="S38" s="139"/>
      <x:c r="T38" s="139"/>
      <x:c r="U38" s="139"/>
      <x:c r="V38" s="139"/>
      <x:c r="W38" s="139"/>
      <x:c r="X38" s="139"/>
      <x:c r="Y38" s="139"/>
      <x:c r="Z38" s="139"/>
      <x:c r="AA38" s="139"/>
      <x:c r="AB38" s="139"/>
      <x:c r="AC38" s="139"/>
      <x:c r="AD38" s="139"/>
    </x:row>
    <x:row r="39">
      <x:c r="A39" s="139"/>
      <x:c r="B39" s="139"/>
      <x:c r="C39" s="139"/>
      <x:c r="D39" s="139"/>
      <x:c r="E39" s="139"/>
      <x:c r="F39" s="139"/>
      <x:c r="G39" s="139"/>
      <x:c r="H39" s="139"/>
      <x:c r="I39" s="139"/>
      <x:c r="J39" s="139"/>
      <x:c r="K39" s="139"/>
      <x:c r="L39" s="139"/>
      <x:c r="M39" s="139"/>
      <x:c r="N39" s="139"/>
      <x:c r="O39" s="139"/>
      <x:c r="P39" s="139"/>
      <x:c r="Q39" s="139"/>
      <x:c r="R39" s="139"/>
      <x:c r="S39" s="139"/>
      <x:c r="T39" s="139"/>
      <x:c r="U39" s="139"/>
      <x:c r="V39" s="139"/>
      <x:c r="W39" s="139"/>
      <x:c r="X39" s="139"/>
      <x:c r="Y39" s="139"/>
      <x:c r="Z39" s="139"/>
      <x:c r="AA39" s="139"/>
      <x:c r="AB39" s="139"/>
      <x:c r="AC39" s="139"/>
      <x:c r="AD39" s="139"/>
    </x:row>
    <x:row r="40">
      <x:c r="A40" s="139"/>
      <x:c r="B40" s="139"/>
      <x:c r="C40" s="139"/>
      <x:c r="D40" s="139"/>
      <x:c r="E40" s="139"/>
      <x:c r="F40" s="139"/>
      <x:c r="G40" s="139"/>
      <x:c r="H40" s="139"/>
      <x:c r="I40" s="139"/>
      <x:c r="J40" s="139"/>
      <x:c r="K40" s="139"/>
      <x:c r="L40" s="139"/>
      <x:c r="M40" s="139"/>
      <x:c r="N40" s="139"/>
      <x:c r="O40" s="139"/>
      <x:c r="P40" s="139"/>
      <x:c r="Q40" s="139"/>
      <x:c r="R40" s="139"/>
      <x:c r="S40" s="139"/>
      <x:c r="T40" s="139"/>
      <x:c r="U40" s="139"/>
      <x:c r="V40" s="139"/>
      <x:c r="W40" s="139"/>
      <x:c r="X40" s="139"/>
      <x:c r="Y40" s="139"/>
      <x:c r="Z40" s="139"/>
      <x:c r="AA40" s="139"/>
      <x:c r="AB40" s="139"/>
      <x:c r="AC40" s="139"/>
      <x:c r="AD40" s="139"/>
    </x:row>
    <x:row r="41">
      <x:c r="A41" s="139"/>
      <x:c r="B41" s="139"/>
      <x:c r="C41" s="139"/>
      <x:c r="D41" s="139"/>
      <x:c r="E41" s="139"/>
      <x:c r="F41" s="139"/>
      <x:c r="G41" s="139"/>
      <x:c r="H41" s="139"/>
      <x:c r="I41" s="139"/>
      <x:c r="J41" s="139"/>
      <x:c r="K41" s="139"/>
      <x:c r="L41" s="139"/>
      <x:c r="M41" s="139"/>
      <x:c r="N41" s="139"/>
      <x:c r="O41" s="139"/>
      <x:c r="P41" s="139"/>
      <x:c r="Q41" s="139"/>
      <x:c r="R41" s="139"/>
      <x:c r="S41" s="139"/>
      <x:c r="T41" s="139"/>
      <x:c r="U41" s="139"/>
      <x:c r="V41" s="139"/>
      <x:c r="W41" s="139"/>
      <x:c r="X41" s="139"/>
      <x:c r="Y41" s="139"/>
      <x:c r="Z41" s="139"/>
      <x:c r="AA41" s="139"/>
      <x:c r="AB41" s="139"/>
      <x:c r="AC41" s="139"/>
      <x:c r="AD41" s="139"/>
    </x:row>
    <x:row r="42">
      <x:c r="A42" s="139"/>
      <x:c r="B42" s="139"/>
      <x:c r="C42" s="139"/>
      <x:c r="D42" s="139"/>
      <x:c r="E42" s="139"/>
      <x:c r="F42" s="139"/>
      <x:c r="G42" s="139"/>
      <x:c r="H42" s="139"/>
      <x:c r="I42" s="139"/>
      <x:c r="J42" s="139"/>
      <x:c r="K42" s="139"/>
      <x:c r="L42" s="139"/>
      <x:c r="M42" s="139"/>
      <x:c r="N42" s="139"/>
      <x:c r="O42" s="139"/>
      <x:c r="P42" s="139"/>
      <x:c r="Q42" s="139"/>
      <x:c r="R42" s="139"/>
      <x:c r="S42" s="139"/>
      <x:c r="T42" s="139"/>
      <x:c r="U42" s="139"/>
      <x:c r="V42" s="139"/>
      <x:c r="W42" s="139"/>
      <x:c r="X42" s="139"/>
      <x:c r="Y42" s="139"/>
      <x:c r="Z42" s="139"/>
      <x:c r="AA42" s="139"/>
      <x:c r="AB42" s="139"/>
      <x:c r="AC42" s="139"/>
      <x:c r="AD42" s="139"/>
    </x:row>
    <x:row r="43">
      <x:c r="A43" s="139"/>
      <x:c r="B43" s="139"/>
      <x:c r="C43" s="139"/>
      <x:c r="D43" s="139"/>
      <x:c r="E43" s="139"/>
      <x:c r="F43" s="139"/>
      <x:c r="G43" s="139"/>
      <x:c r="H43" s="139"/>
      <x:c r="I43" s="139"/>
      <x:c r="J43" s="139"/>
      <x:c r="K43" s="139"/>
      <x:c r="L43" s="139"/>
      <x:c r="M43" s="139"/>
      <x:c r="N43" s="139"/>
      <x:c r="O43" s="139"/>
      <x:c r="P43" s="139"/>
      <x:c r="Q43" s="139"/>
      <x:c r="R43" s="139"/>
      <x:c r="S43" s="139"/>
      <x:c r="T43" s="139"/>
      <x:c r="U43" s="139"/>
      <x:c r="V43" s="139"/>
      <x:c r="W43" s="139"/>
      <x:c r="X43" s="139"/>
      <x:c r="Y43" s="139"/>
      <x:c r="Z43" s="139"/>
      <x:c r="AA43" s="139"/>
      <x:c r="AB43" s="139"/>
      <x:c r="AC43" s="139"/>
      <x:c r="AD43" s="139"/>
    </x:row>
    <x:row r="44">
      <x:c r="A44" s="139"/>
      <x:c r="B44" s="139"/>
      <x:c r="C44" s="139"/>
      <x:c r="D44" s="139"/>
      <x:c r="E44" s="139"/>
      <x:c r="F44" s="139"/>
      <x:c r="G44" s="139"/>
      <x:c r="H44" s="139"/>
      <x:c r="I44" s="139"/>
      <x:c r="J44" s="139"/>
      <x:c r="K44" s="139"/>
      <x:c r="L44" s="139"/>
      <x:c r="M44" s="139"/>
      <x:c r="N44" s="139"/>
      <x:c r="O44" s="139"/>
      <x:c r="P44" s="139"/>
      <x:c r="Q44" s="139"/>
      <x:c r="R44" s="139"/>
      <x:c r="S44" s="139"/>
      <x:c r="T44" s="139"/>
      <x:c r="U44" s="139"/>
      <x:c r="V44" s="139"/>
      <x:c r="W44" s="139"/>
      <x:c r="X44" s="139"/>
      <x:c r="Y44" s="139"/>
      <x:c r="Z44" s="139"/>
      <x:c r="AA44" s="139"/>
      <x:c r="AB44" s="139"/>
      <x:c r="AC44" s="139"/>
      <x:c r="AD44" s="139"/>
    </x:row>
    <x:row r="45">
      <x:c r="A45" s="139"/>
      <x:c r="B45" s="139"/>
      <x:c r="C45" s="139"/>
      <x:c r="D45" s="139"/>
      <x:c r="E45" s="139"/>
      <x:c r="F45" s="139"/>
      <x:c r="G45" s="139"/>
      <x:c r="H45" s="139"/>
      <x:c r="I45" s="139"/>
      <x:c r="J45" s="139"/>
      <x:c r="K45" s="139"/>
      <x:c r="L45" s="139"/>
      <x:c r="M45" s="139"/>
      <x:c r="N45" s="139"/>
      <x:c r="O45" s="139"/>
      <x:c r="P45" s="139"/>
      <x:c r="Q45" s="139"/>
      <x:c r="R45" s="139"/>
      <x:c r="S45" s="139"/>
      <x:c r="T45" s="139"/>
      <x:c r="U45" s="139"/>
      <x:c r="V45" s="139"/>
      <x:c r="W45" s="139"/>
      <x:c r="X45" s="139"/>
      <x:c r="Y45" s="139"/>
      <x:c r="Z45" s="139"/>
      <x:c r="AA45" s="139"/>
      <x:c r="AB45" s="139"/>
      <x:c r="AC45" s="139"/>
      <x:c r="AD45" s="139"/>
    </x:row>
    <x:row r="46">
      <x:c r="A46" s="139"/>
      <x:c r="B46" s="139"/>
      <x:c r="C46" s="139"/>
      <x:c r="D46" s="139"/>
      <x:c r="E46" s="139"/>
      <x:c r="F46" s="139"/>
      <x:c r="G46" s="139"/>
      <x:c r="H46" s="139"/>
      <x:c r="I46" s="139"/>
      <x:c r="J46" s="139"/>
      <x:c r="K46" s="139"/>
      <x:c r="L46" s="139"/>
      <x:c r="M46" s="139"/>
      <x:c r="N46" s="139"/>
      <x:c r="O46" s="139"/>
      <x:c r="P46" s="139"/>
      <x:c r="Q46" s="139"/>
      <x:c r="R46" s="139"/>
      <x:c r="S46" s="139"/>
      <x:c r="T46" s="139"/>
      <x:c r="U46" s="139"/>
      <x:c r="V46" s="139"/>
      <x:c r="W46" s="139"/>
      <x:c r="X46" s="139"/>
      <x:c r="Y46" s="139"/>
      <x:c r="Z46" s="139"/>
      <x:c r="AA46" s="139"/>
      <x:c r="AB46" s="139"/>
      <x:c r="AC46" s="139"/>
      <x:c r="AD46" s="139"/>
    </x:row>
    <x:row r="47">
      <x:c r="A47" s="139"/>
      <x:c r="B47" s="139"/>
      <x:c r="C47" s="139"/>
      <x:c r="D47" s="139"/>
      <x:c r="E47" s="139"/>
      <x:c r="F47" s="139"/>
      <x:c r="G47" s="139"/>
      <x:c r="H47" s="139"/>
      <x:c r="I47" s="139"/>
      <x:c r="J47" s="139"/>
      <x:c r="K47" s="139"/>
      <x:c r="L47" s="139"/>
      <x:c r="M47" s="139"/>
      <x:c r="N47" s="139"/>
      <x:c r="O47" s="139"/>
      <x:c r="P47" s="139"/>
      <x:c r="Q47" s="139"/>
      <x:c r="R47" s="139"/>
      <x:c r="S47" s="139"/>
      <x:c r="T47" s="139"/>
      <x:c r="U47" s="139"/>
      <x:c r="V47" s="139"/>
      <x:c r="W47" s="139"/>
      <x:c r="X47" s="139"/>
      <x:c r="Y47" s="139"/>
      <x:c r="Z47" s="139"/>
      <x:c r="AA47" s="139"/>
      <x:c r="AB47" s="139"/>
      <x:c r="AC47" s="139"/>
      <x:c r="AD47" s="139"/>
    </x:row>
    <x:row r="48">
      <x:c r="A48" s="139"/>
      <x:c r="B48" s="139"/>
      <x:c r="C48" s="139"/>
      <x:c r="D48" s="139"/>
      <x:c r="E48" s="139"/>
      <x:c r="F48" s="139"/>
      <x:c r="G48" s="139"/>
      <x:c r="H48" s="139"/>
      <x:c r="I48" s="139"/>
      <x:c r="J48" s="139"/>
      <x:c r="K48" s="139"/>
      <x:c r="L48" s="139"/>
      <x:c r="M48" s="139"/>
      <x:c r="N48" s="139"/>
      <x:c r="O48" s="139"/>
      <x:c r="P48" s="139"/>
      <x:c r="Q48" s="139"/>
      <x:c r="R48" s="139"/>
      <x:c r="S48" s="139"/>
      <x:c r="T48" s="139"/>
      <x:c r="U48" s="139"/>
      <x:c r="V48" s="139"/>
      <x:c r="W48" s="139"/>
      <x:c r="X48" s="139"/>
      <x:c r="Y48" s="139"/>
      <x:c r="Z48" s="139"/>
      <x:c r="AA48" s="139"/>
      <x:c r="AB48" s="139"/>
      <x:c r="AC48" s="139"/>
      <x:c r="AD48" s="139"/>
    </x:row>
    <x:row r="49">
      <x:c r="A49" s="139"/>
      <x:c r="B49" s="139"/>
      <x:c r="C49" s="139"/>
      <x:c r="D49" s="139"/>
      <x:c r="E49" s="139"/>
      <x:c r="F49" s="139"/>
      <x:c r="G49" s="139"/>
      <x:c r="H49" s="139"/>
      <x:c r="I49" s="139"/>
      <x:c r="J49" s="139"/>
      <x:c r="K49" s="139"/>
      <x:c r="L49" s="139"/>
      <x:c r="M49" s="139"/>
      <x:c r="N49" s="139"/>
      <x:c r="O49" s="139"/>
      <x:c r="P49" s="139"/>
      <x:c r="Q49" s="139"/>
      <x:c r="R49" s="139"/>
      <x:c r="S49" s="139"/>
      <x:c r="T49" s="139"/>
      <x:c r="U49" s="139"/>
      <x:c r="V49" s="139"/>
      <x:c r="W49" s="139"/>
      <x:c r="X49" s="139"/>
      <x:c r="Y49" s="139"/>
      <x:c r="Z49" s="139"/>
      <x:c r="AA49" s="139"/>
      <x:c r="AB49" s="139"/>
      <x:c r="AC49" s="139"/>
      <x:c r="AD49" s="139"/>
    </x:row>
    <x:row r="50">
      <x:c r="A50" s="140" t="str">
        <x:v>Beds (midpoint)</x:v>
      </x:c>
      <x:c r="B50" s="140" t="str">
        <x:v>Marginal cost</x:v>
      </x:c>
      <x:c r="C50" s="140" t="str">
        <x:v>Price</x:v>
      </x:c>
      <x:c r="D50" s="139"/>
      <x:c r="E50" s="139"/>
      <x:c r="F50" s="139"/>
      <x:c r="G50" s="139"/>
      <x:c r="H50" s="139"/>
      <x:c r="I50" s="139"/>
      <x:c r="J50" s="139"/>
      <x:c r="K50" s="139"/>
      <x:c r="L50" s="139"/>
      <x:c r="M50" s="139"/>
      <x:c r="N50" s="139"/>
      <x:c r="O50" s="139"/>
      <x:c r="P50" s="139"/>
      <x:c r="Q50" s="139"/>
      <x:c r="R50" s="139"/>
      <x:c r="S50" s="139"/>
      <x:c r="T50" s="139"/>
      <x:c r="U50" s="139"/>
      <x:c r="V50" s="139"/>
      <x:c r="W50" s="139"/>
      <x:c r="X50" s="139"/>
      <x:c r="Y50" s="139"/>
      <x:c r="Z50" s="139"/>
      <x:c r="AA50" s="139"/>
      <x:c r="AB50" s="139"/>
      <x:c r="AC50" s="139"/>
      <x:c r="AD50" s="139"/>
    </x:row>
    <x:row r="51">
      <x:c r="A51" s="273" t="n">
        <x:f>'Marginal Cost'!A7-0.5</x:f>
        <x:v>0.5</x:v>
      </x:c>
      <x:c r="B51" s="274" t="n">
        <x:f>'Marginal Cost'!E7</x:f>
        <x:v>4317.5</x:v>
      </x:c>
      <x:c r="C51" s="274" t="n">
        <x:f>'Marginal Cost'!F7</x:f>
        <x:v>8800</x:v>
      </x:c>
      <x:c r="D51" s="139"/>
      <x:c r="E51" s="139"/>
      <x:c r="F51" s="139"/>
      <x:c r="G51" s="139"/>
      <x:c r="H51" s="139"/>
      <x:c r="I51" s="139"/>
      <x:c r="J51" s="139"/>
      <x:c r="K51" s="139"/>
      <x:c r="L51" s="139"/>
      <x:c r="M51" s="139"/>
      <x:c r="N51" s="139"/>
      <x:c r="O51" s="139"/>
      <x:c r="P51" s="139"/>
      <x:c r="Q51" s="139"/>
      <x:c r="R51" s="139"/>
      <x:c r="S51" s="139"/>
      <x:c r="T51" s="139"/>
      <x:c r="U51" s="139"/>
      <x:c r="V51" s="139"/>
      <x:c r="W51" s="139"/>
      <x:c r="X51" s="139"/>
      <x:c r="Y51" s="139"/>
      <x:c r="Z51" s="139"/>
      <x:c r="AA51" s="139"/>
      <x:c r="AB51" s="139"/>
      <x:c r="AC51" s="139"/>
      <x:c r="AD51" s="139"/>
    </x:row>
    <x:row r="52">
      <x:c r="A52" s="273" t="n">
        <x:f>'Marginal Cost'!A8-0.5</x:f>
        <x:v>1.5</x:v>
      </x:c>
      <x:c r="B52" s="274" t="n">
        <x:f>'Marginal Cost'!E8</x:f>
        <x:v>5005</x:v>
      </x:c>
      <x:c r="C52" s="274" t="n">
        <x:f>'Marginal Cost'!F8</x:f>
        <x:v>8800</x:v>
      </x:c>
      <x:c r="D52" s="139"/>
      <x:c r="E52" s="139"/>
      <x:c r="F52" s="139"/>
      <x:c r="G52" s="139"/>
      <x:c r="H52" s="139"/>
      <x:c r="I52" s="139"/>
      <x:c r="J52" s="139"/>
      <x:c r="K52" s="139"/>
      <x:c r="L52" s="139"/>
      <x:c r="M52" s="139"/>
      <x:c r="N52" s="139"/>
      <x:c r="O52" s="139"/>
      <x:c r="P52" s="139"/>
      <x:c r="Q52" s="139"/>
      <x:c r="R52" s="139"/>
      <x:c r="S52" s="139"/>
      <x:c r="T52" s="139"/>
      <x:c r="U52" s="139"/>
      <x:c r="V52" s="139"/>
      <x:c r="W52" s="139"/>
      <x:c r="X52" s="139"/>
      <x:c r="Y52" s="139"/>
      <x:c r="Z52" s="139"/>
      <x:c r="AA52" s="139"/>
      <x:c r="AB52" s="139"/>
      <x:c r="AC52" s="139"/>
      <x:c r="AD52" s="139"/>
    </x:row>
    <x:row r="53">
      <x:c r="A53" s="273" t="n">
        <x:f>'Marginal Cost'!A9-0.5</x:f>
        <x:v>2.5</x:v>
      </x:c>
      <x:c r="B53" s="274" t="n">
        <x:f>'Marginal Cost'!E9</x:f>
        <x:v>5795.625000000004</x:v>
      </x:c>
      <x:c r="C53" s="274" t="n">
        <x:f>'Marginal Cost'!F9</x:f>
        <x:v>8800</x:v>
      </x:c>
      <x:c r="D53" s="139"/>
      <x:c r="E53" s="139"/>
      <x:c r="F53" s="139"/>
      <x:c r="G53" s="139"/>
      <x:c r="H53" s="139"/>
      <x:c r="I53" s="139"/>
      <x:c r="J53" s="139"/>
      <x:c r="K53" s="139"/>
      <x:c r="L53" s="139"/>
      <x:c r="M53" s="139"/>
      <x:c r="N53" s="139"/>
      <x:c r="O53" s="139"/>
      <x:c r="P53" s="139"/>
      <x:c r="Q53" s="139"/>
      <x:c r="R53" s="139"/>
      <x:c r="S53" s="139"/>
      <x:c r="T53" s="139"/>
      <x:c r="U53" s="139"/>
      <x:c r="V53" s="139"/>
      <x:c r="W53" s="139"/>
      <x:c r="X53" s="139"/>
      <x:c r="Y53" s="139"/>
      <x:c r="Z53" s="139"/>
      <x:c r="AA53" s="139"/>
      <x:c r="AB53" s="139"/>
      <x:c r="AC53" s="139"/>
      <x:c r="AD53" s="139"/>
    </x:row>
    <x:row r="54">
      <x:c r="A54" s="273" t="n">
        <x:f>'Marginal Cost'!A10-0.5</x:f>
        <x:v>3.5</x:v>
      </x:c>
      <x:c r="B54" s="274" t="n">
        <x:f>'Marginal Cost'!E10</x:f>
        <x:v>6703.125</x:v>
      </x:c>
      <x:c r="C54" s="274" t="n">
        <x:f>'Marginal Cost'!F10</x:f>
        <x:v>8800</x:v>
      </x:c>
      <x:c r="D54" s="139"/>
      <x:c r="E54" s="139"/>
      <x:c r="F54" s="139"/>
      <x:c r="G54" s="139"/>
      <x:c r="H54" s="139"/>
      <x:c r="I54" s="139"/>
      <x:c r="J54" s="139"/>
      <x:c r="K54" s="139"/>
      <x:c r="L54" s="139"/>
      <x:c r="M54" s="139"/>
      <x:c r="N54" s="139"/>
      <x:c r="O54" s="139"/>
      <x:c r="P54" s="139"/>
      <x:c r="Q54" s="139"/>
      <x:c r="R54" s="139"/>
      <x:c r="S54" s="139"/>
      <x:c r="T54" s="139"/>
      <x:c r="U54" s="139"/>
      <x:c r="V54" s="139"/>
      <x:c r="W54" s="139"/>
      <x:c r="X54" s="139"/>
      <x:c r="Y54" s="139"/>
      <x:c r="Z54" s="139"/>
      <x:c r="AA54" s="139"/>
      <x:c r="AB54" s="139"/>
      <x:c r="AC54" s="139"/>
      <x:c r="AD54" s="139"/>
    </x:row>
    <x:row r="55">
      <x:c r="A55" s="273" t="n">
        <x:f>'Marginal Cost'!A11-0.5</x:f>
        <x:v>4.5</x:v>
      </x:c>
      <x:c r="B55" s="274" t="n">
        <x:f>'Marginal Cost'!E11</x:f>
        <x:v>7660.859375</x:v>
      </x:c>
      <x:c r="C55" s="274" t="n">
        <x:f>'Marginal Cost'!F11</x:f>
        <x:v>8800</x:v>
      </x:c>
      <x:c r="D55" s="139"/>
      <x:c r="E55" s="139"/>
      <x:c r="F55" s="139"/>
      <x:c r="G55" s="139"/>
      <x:c r="H55" s="139"/>
      <x:c r="I55" s="139"/>
      <x:c r="J55" s="139"/>
      <x:c r="K55" s="139"/>
      <x:c r="L55" s="139"/>
      <x:c r="M55" s="139"/>
      <x:c r="N55" s="139"/>
      <x:c r="O55" s="139"/>
      <x:c r="P55" s="139"/>
      <x:c r="Q55" s="139"/>
      <x:c r="R55" s="139"/>
      <x:c r="S55" s="139"/>
      <x:c r="T55" s="139"/>
      <x:c r="U55" s="139"/>
      <x:c r="V55" s="139"/>
      <x:c r="W55" s="139"/>
      <x:c r="X55" s="139"/>
      <x:c r="Y55" s="139"/>
      <x:c r="Z55" s="139"/>
      <x:c r="AA55" s="139"/>
      <x:c r="AB55" s="139"/>
      <x:c r="AC55" s="139"/>
      <x:c r="AD55" s="139"/>
    </x:row>
    <x:row r="56">
      <x:c r="A56" s="273" t="n">
        <x:f>'Marginal Cost'!A12-0.5</x:f>
        <x:v>5.5</x:v>
      </x:c>
      <x:c r="B56" s="274" t="n">
        <x:f>'Marginal Cost'!E12</x:f>
        <x:v>4906.275000000005</x:v>
      </x:c>
      <x:c r="C56" s="274" t="n">
        <x:f>'Marginal Cost'!F12</x:f>
        <x:v>8800</x:v>
      </x:c>
      <x:c r="D56" s="139"/>
      <x:c r="E56" s="139"/>
      <x:c r="F56" s="139"/>
      <x:c r="G56" s="139"/>
      <x:c r="H56" s="139"/>
      <x:c r="I56" s="139"/>
      <x:c r="J56" s="139"/>
      <x:c r="K56" s="139"/>
      <x:c r="L56" s="139"/>
      <x:c r="M56" s="139"/>
      <x:c r="N56" s="139"/>
      <x:c r="O56" s="139"/>
      <x:c r="P56" s="139"/>
      <x:c r="Q56" s="139"/>
      <x:c r="R56" s="139"/>
      <x:c r="S56" s="139"/>
      <x:c r="T56" s="139"/>
      <x:c r="U56" s="139"/>
      <x:c r="V56" s="139"/>
      <x:c r="W56" s="139"/>
      <x:c r="X56" s="139"/>
      <x:c r="Y56" s="139"/>
      <x:c r="Z56" s="139"/>
      <x:c r="AA56" s="139"/>
      <x:c r="AB56" s="139"/>
      <x:c r="AC56" s="139"/>
      <x:c r="AD56" s="139"/>
    </x:row>
    <x:row r="57">
      <x:c r="A57" s="273" t="n">
        <x:f>'Marginal Cost'!A13-0.5</x:f>
        <x:v>6.5</x:v>
      </x:c>
      <x:c r="B57" s="274" t="n">
        <x:f>'Marginal Cost'!E13</x:f>
        <x:v>5585.708906250002</x:v>
      </x:c>
      <x:c r="C57" s="274" t="n">
        <x:f>'Marginal Cost'!F13</x:f>
        <x:v>8800</x:v>
      </x:c>
      <x:c r="D57" s="139"/>
      <x:c r="E57" s="139"/>
      <x:c r="F57" s="139"/>
      <x:c r="G57" s="139"/>
      <x:c r="H57" s="139"/>
      <x:c r="I57" s="139"/>
      <x:c r="J57" s="139"/>
      <x:c r="K57" s="139"/>
      <x:c r="L57" s="139"/>
      <x:c r="M57" s="139"/>
      <x:c r="N57" s="139"/>
      <x:c r="O57" s="139"/>
      <x:c r="P57" s="139"/>
      <x:c r="Q57" s="139"/>
      <x:c r="R57" s="139"/>
      <x:c r="S57" s="139"/>
      <x:c r="T57" s="139"/>
      <x:c r="U57" s="139"/>
      <x:c r="V57" s="139"/>
      <x:c r="W57" s="139"/>
      <x:c r="X57" s="139"/>
      <x:c r="Y57" s="139"/>
      <x:c r="Z57" s="139"/>
      <x:c r="AA57" s="139"/>
      <x:c r="AB57" s="139"/>
      <x:c r="AC57" s="139"/>
      <x:c r="AD57" s="139"/>
    </x:row>
    <x:row r="58">
      <x:c r="A58" s="273" t="n">
        <x:f>'Marginal Cost'!A14-0.5</x:f>
        <x:v>7.5</x:v>
      </x:c>
      <x:c r="B58" s="274" t="n">
        <x:f>'Marginal Cost'!E14</x:f>
        <x:v>6360.766843750011</x:v>
      </x:c>
      <x:c r="C58" s="274" t="n">
        <x:f>'Marginal Cost'!F14</x:f>
        <x:v>8800</x:v>
      </x:c>
      <x:c r="D58" s="139"/>
      <x:c r="E58" s="139"/>
      <x:c r="F58" s="139"/>
      <x:c r="G58" s="139"/>
      <x:c r="H58" s="139"/>
      <x:c r="I58" s="139"/>
      <x:c r="J58" s="139"/>
      <x:c r="K58" s="139"/>
      <x:c r="L58" s="139"/>
      <x:c r="M58" s="139"/>
      <x:c r="N58" s="139"/>
      <x:c r="O58" s="139"/>
      <x:c r="P58" s="139"/>
      <x:c r="Q58" s="139"/>
      <x:c r="R58" s="139"/>
      <x:c r="S58" s="139"/>
      <x:c r="T58" s="139"/>
      <x:c r="U58" s="139"/>
      <x:c r="V58" s="139"/>
      <x:c r="W58" s="139"/>
      <x:c r="X58" s="139"/>
      <x:c r="Y58" s="139"/>
      <x:c r="Z58" s="139"/>
      <x:c r="AA58" s="139"/>
      <x:c r="AB58" s="139"/>
      <x:c r="AC58" s="139"/>
      <x:c r="AD58" s="139"/>
    </x:row>
    <x:row r="59">
      <x:c r="A59" s="273" t="n">
        <x:f>'Marginal Cost'!A15-0.5</x:f>
        <x:v>8.5</x:v>
      </x:c>
      <x:c r="B59" s="274" t="n">
        <x:f>'Marginal Cost'!E15</x:f>
        <x:v>7243.779279687507</x:v>
      </x:c>
      <x:c r="C59" s="274" t="n">
        <x:f>'Marginal Cost'!F15</x:f>
        <x:v>8800</x:v>
      </x:c>
      <x:c r="D59" s="139"/>
      <x:c r="E59" s="139"/>
      <x:c r="F59" s="139"/>
      <x:c r="G59" s="139"/>
      <x:c r="H59" s="139"/>
      <x:c r="I59" s="139"/>
      <x:c r="J59" s="139"/>
      <x:c r="K59" s="139"/>
      <x:c r="L59" s="139"/>
      <x:c r="M59" s="139"/>
      <x:c r="N59" s="139"/>
      <x:c r="O59" s="139"/>
      <x:c r="P59" s="139"/>
      <x:c r="Q59" s="139"/>
      <x:c r="R59" s="139"/>
      <x:c r="S59" s="139"/>
      <x:c r="T59" s="139"/>
      <x:c r="U59" s="139"/>
      <x:c r="V59" s="139"/>
      <x:c r="W59" s="139"/>
      <x:c r="X59" s="139"/>
      <x:c r="Y59" s="139"/>
      <x:c r="Z59" s="139"/>
      <x:c r="AA59" s="139"/>
      <x:c r="AB59" s="139"/>
      <x:c r="AC59" s="139"/>
      <x:c r="AD59" s="139"/>
    </x:row>
    <x:row r="60">
      <x:c r="A60" s="273" t="n">
        <x:f>'Marginal Cost'!A16-0.5</x:f>
        <x:v>9.5</x:v>
      </x:c>
      <x:c r="B60" s="274" t="n">
        <x:f>'Marginal Cost'!E16</x:f>
        <x:v>8248.586534375005</x:v>
      </x:c>
      <x:c r="C60" s="274" t="n">
        <x:f>'Marginal Cost'!F16</x:f>
        <x:v>8800</x:v>
      </x:c>
      <x:c r="D60" s="139"/>
      <x:c r="E60" s="139"/>
      <x:c r="F60" s="139"/>
      <x:c r="G60" s="139"/>
      <x:c r="H60" s="139"/>
      <x:c r="I60" s="139"/>
      <x:c r="J60" s="139"/>
      <x:c r="K60" s="139"/>
      <x:c r="L60" s="139"/>
      <x:c r="M60" s="139"/>
      <x:c r="N60" s="139"/>
      <x:c r="O60" s="139"/>
      <x:c r="P60" s="139"/>
      <x:c r="Q60" s="139"/>
      <x:c r="R60" s="139"/>
      <x:c r="S60" s="139"/>
      <x:c r="T60" s="139"/>
      <x:c r="U60" s="139"/>
      <x:c r="V60" s="139"/>
      <x:c r="W60" s="139"/>
      <x:c r="X60" s="139"/>
      <x:c r="Y60" s="139"/>
      <x:c r="Z60" s="139"/>
      <x:c r="AA60" s="139"/>
      <x:c r="AB60" s="139"/>
      <x:c r="AC60" s="139"/>
      <x:c r="AD60" s="139"/>
    </x:row>
    <x:row r="61">
      <x:c r="A61" s="273" t="n">
        <x:f>'Marginal Cost'!A17-0.5</x:f>
        <x:v>10.5</x:v>
      </x:c>
      <x:c r="B61" s="274" t="n">
        <x:f>'Marginal Cost'!E17</x:f>
        <x:v>9390.717447203126</x:v>
      </x:c>
      <x:c r="C61" s="274" t="n">
        <x:f>'Marginal Cost'!F17</x:f>
        <x:v>8800</x:v>
      </x:c>
      <x:c r="D61" s="139"/>
      <x:c r="E61" s="139"/>
      <x:c r="F61" s="139"/>
      <x:c r="G61" s="139"/>
      <x:c r="H61" s="139"/>
      <x:c r="I61" s="139"/>
      <x:c r="J61" s="139"/>
      <x:c r="K61" s="139"/>
      <x:c r="L61" s="139"/>
      <x:c r="M61" s="139"/>
      <x:c r="N61" s="139"/>
      <x:c r="O61" s="139"/>
      <x:c r="P61" s="139"/>
      <x:c r="Q61" s="139"/>
      <x:c r="R61" s="139"/>
      <x:c r="S61" s="139"/>
      <x:c r="T61" s="139"/>
      <x:c r="U61" s="139"/>
      <x:c r="V61" s="139"/>
      <x:c r="W61" s="139"/>
      <x:c r="X61" s="139"/>
      <x:c r="Y61" s="139"/>
      <x:c r="Z61" s="139"/>
      <x:c r="AA61" s="139"/>
      <x:c r="AB61" s="139"/>
      <x:c r="AC61" s="139"/>
      <x:c r="AD61" s="139"/>
    </x:row>
    <x:row r="62">
      <x:c r="A62" s="273" t="n">
        <x:f>'Marginal Cost'!A18-0.5</x:f>
        <x:v>11.5</x:v>
      </x:c>
      <x:c r="B62" s="274" t="n">
        <x:f>'Marginal Cost'!E18</x:f>
        <x:v>10687.588677253152</x:v>
      </x:c>
      <x:c r="C62" s="274" t="n">
        <x:f>'Marginal Cost'!F18</x:f>
        <x:v>8800</x:v>
      </x:c>
      <x:c r="D62" s="139"/>
      <x:c r="E62" s="139"/>
      <x:c r="F62" s="139"/>
      <x:c r="G62" s="139"/>
      <x:c r="H62" s="139"/>
      <x:c r="I62" s="139"/>
      <x:c r="J62" s="139"/>
      <x:c r="K62" s="139"/>
      <x:c r="L62" s="139"/>
      <x:c r="M62" s="139"/>
      <x:c r="N62" s="139"/>
      <x:c r="O62" s="139"/>
      <x:c r="P62" s="139"/>
      <x:c r="Q62" s="139"/>
      <x:c r="R62" s="139"/>
      <x:c r="S62" s="139"/>
      <x:c r="T62" s="139"/>
      <x:c r="U62" s="139"/>
      <x:c r="V62" s="139"/>
      <x:c r="W62" s="139"/>
      <x:c r="X62" s="139"/>
      <x:c r="Y62" s="139"/>
      <x:c r="Z62" s="139"/>
      <x:c r="AA62" s="139"/>
      <x:c r="AB62" s="139"/>
      <x:c r="AC62" s="139"/>
      <x:c r="AD62" s="139"/>
    </x:row>
    <x:row r="63">
      <x:c r="A63" s="273" t="n">
        <x:f>'Marginal Cost'!A19-0.5</x:f>
        <x:v>12.5</x:v>
      </x:c>
      <x:c r="B63" s="274" t="n">
        <x:f>'Marginal Cost'!E19</x:f>
        <x:v>12158.726978841107</x:v>
      </x:c>
      <x:c r="C63" s="274" t="n">
        <x:f>'Marginal Cost'!F19</x:f>
        <x:v>8800</x:v>
      </x:c>
      <x:c r="D63" s="139"/>
      <x:c r="E63" s="139"/>
      <x:c r="F63" s="139"/>
      <x:c r="G63" s="139"/>
      <x:c r="H63" s="139"/>
      <x:c r="I63" s="139"/>
      <x:c r="J63" s="139"/>
      <x:c r="K63" s="139"/>
      <x:c r="L63" s="139"/>
      <x:c r="M63" s="139"/>
      <x:c r="N63" s="139"/>
      <x:c r="O63" s="139"/>
      <x:c r="P63" s="139"/>
      <x:c r="Q63" s="139"/>
      <x:c r="R63" s="139"/>
      <x:c r="S63" s="139"/>
      <x:c r="T63" s="139"/>
      <x:c r="U63" s="139"/>
      <x:c r="V63" s="139"/>
      <x:c r="W63" s="139"/>
      <x:c r="X63" s="139"/>
      <x:c r="Y63" s="139"/>
      <x:c r="Z63" s="139"/>
      <x:c r="AA63" s="139"/>
      <x:c r="AB63" s="139"/>
      <x:c r="AC63" s="139"/>
      <x:c r="AD63" s="139"/>
    </x:row>
    <x:row r="64">
      <x:c r="A64" s="273" t="n">
        <x:f>'Marginal Cost'!A20-0.5</x:f>
        <x:v>13.5</x:v>
      </x:c>
      <x:c r="B64" s="274" t="n">
        <x:f>'Marginal Cost'!E20</x:f>
        <x:v>13826.017053974152</x:v>
      </x:c>
      <x:c r="C64" s="274" t="n">
        <x:f>'Marginal Cost'!F20</x:f>
        <x:v>8800</x:v>
      </x:c>
      <x:c r="D64" s="139"/>
      <x:c r="E64" s="139"/>
      <x:c r="F64" s="139"/>
      <x:c r="G64" s="139"/>
      <x:c r="H64" s="139"/>
      <x:c r="I64" s="139"/>
      <x:c r="J64" s="139"/>
      <x:c r="K64" s="139"/>
      <x:c r="L64" s="139"/>
      <x:c r="M64" s="139"/>
      <x:c r="N64" s="139"/>
      <x:c r="O64" s="139"/>
      <x:c r="P64" s="139"/>
      <x:c r="Q64" s="139"/>
      <x:c r="R64" s="139"/>
      <x:c r="S64" s="139"/>
      <x:c r="T64" s="139"/>
      <x:c r="U64" s="139"/>
      <x:c r="V64" s="139"/>
      <x:c r="W64" s="139"/>
      <x:c r="X64" s="139"/>
      <x:c r="Y64" s="139"/>
      <x:c r="Z64" s="139"/>
      <x:c r="AA64" s="139"/>
      <x:c r="AB64" s="139"/>
      <x:c r="AC64" s="139"/>
      <x:c r="AD64" s="139"/>
    </x:row>
    <x:row r="65">
      <x:c r="A65" s="273" t="n">
        <x:f>'Marginal Cost'!A21-0.5</x:f>
        <x:v>14.5</x:v>
      </x:c>
      <x:c r="B65" s="274" t="n">
        <x:f>'Marginal Cost'!E21</x:f>
        <x:v>15713.977874345379</x:v>
      </x:c>
      <x:c r="C65" s="274" t="n">
        <x:f>'Marginal Cost'!F21</x:f>
        <x:v>8800</x:v>
      </x:c>
      <x:c r="D65" s="139"/>
      <x:c r="E65" s="139"/>
      <x:c r="F65" s="139"/>
      <x:c r="G65" s="139"/>
      <x:c r="H65" s="139"/>
      <x:c r="I65" s="139"/>
      <x:c r="J65" s="139"/>
      <x:c r="K65" s="139"/>
      <x:c r="L65" s="139"/>
      <x:c r="M65" s="139"/>
      <x:c r="N65" s="139"/>
      <x:c r="O65" s="139"/>
      <x:c r="P65" s="139"/>
      <x:c r="Q65" s="139"/>
      <x:c r="R65" s="139"/>
      <x:c r="S65" s="139"/>
      <x:c r="T65" s="139"/>
      <x:c r="U65" s="139"/>
      <x:c r="V65" s="139"/>
      <x:c r="W65" s="139"/>
      <x:c r="X65" s="139"/>
      <x:c r="Y65" s="139"/>
      <x:c r="Z65" s="139"/>
      <x:c r="AA65" s="139"/>
      <x:c r="AB65" s="139"/>
      <x:c r="AC65" s="139"/>
      <x:c r="AD65" s="139"/>
    </x:row>
    <x:row r="66">
      <x:c r="A66" s="273" t="n">
        <x:f>'Marginal Cost'!A22-0.5</x:f>
        <x:v>15.5</x:v>
      </x:c>
      <x:c r="B66" s="274" t="n">
        <x:f>'Marginal Cost'!E22</x:f>
        <x:v>17850.070688251086</x:v>
      </x:c>
      <x:c r="C66" s="274" t="n">
        <x:f>'Marginal Cost'!F22</x:f>
        <x:v>8800</x:v>
      </x:c>
      <x:c r="D66" s="139"/>
      <x:c r="E66" s="139"/>
      <x:c r="F66" s="139"/>
      <x:c r="G66" s="139"/>
      <x:c r="H66" s="139"/>
      <x:c r="I66" s="139"/>
      <x:c r="J66" s="139"/>
      <x:c r="K66" s="139"/>
      <x:c r="L66" s="139"/>
      <x:c r="M66" s="139"/>
      <x:c r="N66" s="139"/>
      <x:c r="O66" s="139"/>
      <x:c r="P66" s="139"/>
      <x:c r="Q66" s="139"/>
      <x:c r="R66" s="139"/>
      <x:c r="S66" s="139"/>
      <x:c r="T66" s="139"/>
      <x:c r="U66" s="139"/>
      <x:c r="V66" s="139"/>
      <x:c r="W66" s="139"/>
      <x:c r="X66" s="139"/>
      <x:c r="Y66" s="139"/>
      <x:c r="Z66" s="139"/>
      <x:c r="AA66" s="139"/>
      <x:c r="AB66" s="139"/>
      <x:c r="AC66" s="139"/>
      <x:c r="AD66" s="139"/>
    </x:row>
    <x:row r="67">
      <x:c r="A67" s="273" t="n">
        <x:f>'Marginal Cost'!A23-0.5</x:f>
        <x:v>16.5</x:v>
      </x:c>
      <x:c r="B67" s="274" t="n">
        <x:f>'Marginal Cost'!E23</x:f>
        <x:v>20265.04228619457</x:v>
      </x:c>
      <x:c r="C67" s="274" t="n">
        <x:f>'Marginal Cost'!F23</x:f>
        <x:v>8800</x:v>
      </x:c>
      <x:c r="D67" s="139"/>
      <x:c r="E67" s="139"/>
      <x:c r="F67" s="139"/>
      <x:c r="G67" s="139"/>
      <x:c r="H67" s="139"/>
      <x:c r="I67" s="139"/>
      <x:c r="J67" s="139"/>
      <x:c r="K67" s="139"/>
      <x:c r="L67" s="139"/>
      <x:c r="M67" s="139"/>
      <x:c r="N67" s="139"/>
      <x:c r="O67" s="139"/>
      <x:c r="P67" s="139"/>
      <x:c r="Q67" s="139"/>
      <x:c r="R67" s="139"/>
      <x:c r="S67" s="139"/>
      <x:c r="T67" s="139"/>
      <x:c r="U67" s="139"/>
      <x:c r="V67" s="139"/>
      <x:c r="W67" s="139"/>
      <x:c r="X67" s="139"/>
      <x:c r="Y67" s="139"/>
      <x:c r="Z67" s="139"/>
      <x:c r="AA67" s="139"/>
      <x:c r="AB67" s="139"/>
      <x:c r="AC67" s="139"/>
      <x:c r="AD67" s="139"/>
    </x:row>
    <x:row r="68">
      <x:c r="A68" s="273" t="n">
        <x:f>'Marginal Cost'!A24-0.5</x:f>
        <x:v>17.5</x:v>
      </x:c>
      <x:c r="B68" s="274" t="n">
        <x:f>'Marginal Cost'!E24</x:f>
        <x:v>22993.30749684412</x:v>
      </x:c>
      <x:c r="C68" s="274" t="n">
        <x:f>'Marginal Cost'!F24</x:f>
        <x:v>8800</x:v>
      </x:c>
      <x:c r="D68" s="139"/>
      <x:c r="E68" s="139"/>
      <x:c r="F68" s="139"/>
      <x:c r="G68" s="139"/>
      <x:c r="H68" s="139"/>
      <x:c r="I68" s="139"/>
      <x:c r="J68" s="139"/>
      <x:c r="K68" s="139"/>
      <x:c r="L68" s="139"/>
      <x:c r="M68" s="139"/>
      <x:c r="N68" s="139"/>
      <x:c r="O68" s="139"/>
      <x:c r="P68" s="139"/>
      <x:c r="Q68" s="139"/>
      <x:c r="R68" s="139"/>
      <x:c r="S68" s="139"/>
      <x:c r="T68" s="139"/>
      <x:c r="U68" s="139"/>
      <x:c r="V68" s="139"/>
      <x:c r="W68" s="139"/>
      <x:c r="X68" s="139"/>
      <x:c r="Y68" s="139"/>
      <x:c r="Z68" s="139"/>
      <x:c r="AA68" s="139"/>
      <x:c r="AB68" s="139"/>
      <x:c r="AC68" s="139"/>
      <x:c r="AD68" s="139"/>
    </x:row>
    <x:row r="69">
      <x:c r="A69" s="273" t="n">
        <x:f>'Marginal Cost'!A25-0.5</x:f>
        <x:v>18.5</x:v>
      </x:c>
      <x:c r="B69" s="274" t="n">
        <x:f>'Marginal Cost'!E25</x:f>
        <x:v>26073.375326761743</x:v>
      </x:c>
      <x:c r="C69" s="274" t="n">
        <x:f>'Marginal Cost'!F25</x:f>
        <x:v>8800</x:v>
      </x:c>
      <x:c r="D69" s="139"/>
      <x:c r="E69" s="139"/>
      <x:c r="F69" s="139"/>
      <x:c r="G69" s="139"/>
      <x:c r="H69" s="139"/>
      <x:c r="I69" s="139"/>
      <x:c r="J69" s="139"/>
      <x:c r="K69" s="139"/>
      <x:c r="L69" s="139"/>
      <x:c r="M69" s="139"/>
      <x:c r="N69" s="139"/>
      <x:c r="O69" s="139"/>
      <x:c r="P69" s="139"/>
      <x:c r="Q69" s="139"/>
      <x:c r="R69" s="139"/>
      <x:c r="S69" s="139"/>
      <x:c r="T69" s="139"/>
      <x:c r="U69" s="139"/>
      <x:c r="V69" s="139"/>
      <x:c r="W69" s="139"/>
      <x:c r="X69" s="139"/>
      <x:c r="Y69" s="139"/>
      <x:c r="Z69" s="139"/>
      <x:c r="AA69" s="139"/>
      <x:c r="AB69" s="139"/>
      <x:c r="AC69" s="139"/>
      <x:c r="AD69" s="139"/>
    </x:row>
    <x:row r="70">
      <x:c r="A70" s="273" t="n">
        <x:f>'Marginal Cost'!A26-0.5</x:f>
        <x:v>19.5</x:v>
      </x:c>
      <x:c r="B70" s="274" t="n">
        <x:f>'Marginal Cost'!E26</x:f>
        <x:v>29548.32364769437</x:v>
      </x:c>
      <x:c r="C70" s="274" t="n">
        <x:f>'Marginal Cost'!F26</x:f>
        <x:v>8800</x:v>
      </x:c>
      <x:c r="D70" s="139"/>
      <x:c r="E70" s="139"/>
      <x:c r="F70" s="139"/>
      <x:c r="G70" s="139"/>
      <x:c r="H70" s="139"/>
      <x:c r="I70" s="139"/>
      <x:c r="J70" s="139"/>
      <x:c r="K70" s="139"/>
      <x:c r="L70" s="139"/>
      <x:c r="M70" s="139"/>
      <x:c r="N70" s="139"/>
      <x:c r="O70" s="139"/>
      <x:c r="P70" s="139"/>
      <x:c r="Q70" s="139"/>
      <x:c r="R70" s="139"/>
      <x:c r="S70" s="139"/>
      <x:c r="T70" s="139"/>
      <x:c r="U70" s="139"/>
      <x:c r="V70" s="139"/>
      <x:c r="W70" s="139"/>
      <x:c r="X70" s="139"/>
      <x:c r="Y70" s="139"/>
      <x:c r="Z70" s="139"/>
      <x:c r="AA70" s="139"/>
      <x:c r="AB70" s="139"/>
      <x:c r="AC70" s="139"/>
      <x:c r="AD70" s="139"/>
    </x:row>
    <x:row r="71">
      <x:c r="A71" s="139"/>
      <x:c r="B71" s="139"/>
      <x:c r="C71" s="139"/>
      <x:c r="D71" s="139"/>
      <x:c r="E71" s="139"/>
      <x:c r="F71" s="139"/>
      <x:c r="G71" s="139"/>
      <x:c r="H71" s="139"/>
      <x:c r="I71" s="139"/>
      <x:c r="J71" s="139"/>
      <x:c r="K71" s="139"/>
      <x:c r="L71" s="139"/>
      <x:c r="M71" s="139"/>
      <x:c r="N71" s="139"/>
      <x:c r="O71" s="139"/>
      <x:c r="P71" s="139"/>
      <x:c r="Q71" s="139"/>
      <x:c r="R71" s="139"/>
      <x:c r="S71" s="139"/>
      <x:c r="T71" s="139"/>
      <x:c r="U71" s="139"/>
      <x:c r="V71" s="139"/>
      <x:c r="W71" s="139"/>
      <x:c r="X71" s="139"/>
      <x:c r="Y71" s="139"/>
      <x:c r="Z71" s="139"/>
      <x:c r="AA71" s="139"/>
      <x:c r="AB71" s="139"/>
      <x:c r="AC71" s="139"/>
      <x:c r="AD71" s="139"/>
    </x:row>
    <x:row r="72">
      <x:c r="A72" s="139"/>
      <x:c r="B72" s="139"/>
      <x:c r="C72" s="139"/>
      <x:c r="D72" s="139"/>
      <x:c r="E72" s="139"/>
      <x:c r="F72" s="139"/>
      <x:c r="G72" s="139"/>
      <x:c r="H72" s="139"/>
      <x:c r="I72" s="139"/>
      <x:c r="J72" s="139"/>
      <x:c r="K72" s="139"/>
      <x:c r="L72" s="139"/>
      <x:c r="M72" s="139"/>
      <x:c r="N72" s="139"/>
      <x:c r="O72" s="139"/>
      <x:c r="P72" s="139"/>
      <x:c r="Q72" s="139"/>
      <x:c r="R72" s="139"/>
      <x:c r="S72" s="139"/>
      <x:c r="T72" s="139"/>
      <x:c r="U72" s="139"/>
      <x:c r="V72" s="139"/>
      <x:c r="W72" s="139"/>
      <x:c r="X72" s="139"/>
      <x:c r="Y72" s="139"/>
      <x:c r="Z72" s="139"/>
      <x:c r="AA72" s="139"/>
      <x:c r="AB72" s="139"/>
      <x:c r="AC72" s="139"/>
      <x:c r="AD72" s="139"/>
    </x:row>
    <x:row r="73">
      <x:c r="A73" s="139"/>
      <x:c r="B73" s="139"/>
      <x:c r="C73" s="139"/>
      <x:c r="D73" s="139"/>
      <x:c r="E73" s="139"/>
      <x:c r="F73" s="139"/>
      <x:c r="G73" s="139"/>
      <x:c r="H73" s="139"/>
      <x:c r="I73" s="139"/>
      <x:c r="J73" s="139"/>
      <x:c r="K73" s="139"/>
      <x:c r="L73" s="139"/>
      <x:c r="M73" s="139"/>
      <x:c r="N73" s="139"/>
      <x:c r="O73" s="139"/>
      <x:c r="P73" s="139"/>
      <x:c r="Q73" s="139"/>
      <x:c r="R73" s="139"/>
      <x:c r="S73" s="139"/>
      <x:c r="T73" s="139"/>
      <x:c r="U73" s="139"/>
      <x:c r="V73" s="139"/>
      <x:c r="W73" s="139"/>
      <x:c r="X73" s="139"/>
      <x:c r="Y73" s="139"/>
      <x:c r="Z73" s="139"/>
      <x:c r="AA73" s="139"/>
      <x:c r="AB73" s="139"/>
      <x:c r="AC73" s="139"/>
      <x:c r="AD73" s="139"/>
    </x:row>
    <x:row r="74">
      <x:c r="A74" s="140" t="str">
        <x:v>Beds (midpoint)</x:v>
      </x:c>
      <x:c r="B74" s="140" t="str">
        <x:v>Marginal cost</x:v>
      </x:c>
      <x:c r="C74" s="140" t="str">
        <x:v>Price</x:v>
      </x:c>
      <x:c r="D74" s="139"/>
      <x:c r="E74" s="139"/>
      <x:c r="F74" s="139"/>
      <x:c r="G74" s="139"/>
      <x:c r="H74" s="139"/>
      <x:c r="I74" s="139"/>
      <x:c r="J74" s="139"/>
      <x:c r="K74" s="139"/>
      <x:c r="L74" s="139"/>
      <x:c r="M74" s="139"/>
      <x:c r="N74" s="139"/>
      <x:c r="O74" s="139"/>
      <x:c r="P74" s="139"/>
      <x:c r="Q74" s="139"/>
      <x:c r="R74" s="139"/>
      <x:c r="S74" s="139"/>
      <x:c r="T74" s="139"/>
      <x:c r="U74" s="139"/>
      <x:c r="V74" s="139"/>
      <x:c r="W74" s="139"/>
      <x:c r="X74" s="139"/>
      <x:c r="Y74" s="139"/>
      <x:c r="Z74" s="139"/>
      <x:c r="AA74" s="139"/>
      <x:c r="AB74" s="139"/>
      <x:c r="AC74" s="139"/>
      <x:c r="AD74" s="139"/>
    </x:row>
    <x:row r="75">
      <x:c r="A75" s="273" t="n">
        <x:f>'Marginal Cost'!H7-0.5</x:f>
        <x:v>0.5</x:v>
      </x:c>
      <x:c r="B75" s="274" t="n">
        <x:f>'Marginal Cost'!L7</x:f>
        <x:v>1507.7083333333333</x:v>
      </x:c>
      <x:c r="C75" s="274" t="n">
        <x:f>'Marginal Cost'!M7</x:f>
        <x:v>2094</x:v>
      </x:c>
      <x:c r="D75" s="139"/>
      <x:c r="E75" s="139"/>
      <x:c r="F75" s="139"/>
      <x:c r="G75" s="139"/>
      <x:c r="H75" s="139"/>
      <x:c r="I75" s="139"/>
      <x:c r="J75" s="139"/>
      <x:c r="K75" s="139"/>
      <x:c r="L75" s="139"/>
      <x:c r="M75" s="139"/>
      <x:c r="N75" s="139"/>
      <x:c r="O75" s="139"/>
      <x:c r="P75" s="139"/>
      <x:c r="Q75" s="139"/>
      <x:c r="R75" s="139"/>
      <x:c r="S75" s="139"/>
      <x:c r="T75" s="139"/>
      <x:c r="U75" s="139"/>
      <x:c r="V75" s="139"/>
      <x:c r="W75" s="139"/>
      <x:c r="X75" s="139"/>
      <x:c r="Y75" s="139"/>
      <x:c r="Z75" s="139"/>
      <x:c r="AA75" s="139"/>
      <x:c r="AB75" s="139"/>
      <x:c r="AC75" s="139"/>
      <x:c r="AD75" s="139"/>
    </x:row>
    <x:row r="76">
      <x:c r="A76" s="273" t="n">
        <x:f>'Marginal Cost'!H8-0.5</x:f>
        <x:v>1.5</x:v>
      </x:c>
      <x:c r="B76" s="274" t="n">
        <x:f>'Marginal Cost'!L8</x:f>
        <x:v>1561.0937499999998</x:v>
      </x:c>
      <x:c r="C76" s="274" t="n">
        <x:f>'Marginal Cost'!M8</x:f>
        <x:v>2094</x:v>
      </x:c>
      <x:c r="D76" s="139"/>
      <x:c r="E76" s="139"/>
      <x:c r="F76" s="139"/>
      <x:c r="G76" s="139"/>
      <x:c r="H76" s="139"/>
      <x:c r="I76" s="139"/>
      <x:c r="J76" s="139"/>
      <x:c r="K76" s="139"/>
      <x:c r="L76" s="139"/>
      <x:c r="M76" s="139"/>
      <x:c r="N76" s="139"/>
      <x:c r="O76" s="139"/>
      <x:c r="P76" s="139"/>
      <x:c r="Q76" s="139"/>
      <x:c r="R76" s="139"/>
      <x:c r="S76" s="139"/>
      <x:c r="T76" s="139"/>
      <x:c r="U76" s="139"/>
      <x:c r="V76" s="139"/>
      <x:c r="W76" s="139"/>
      <x:c r="X76" s="139"/>
      <x:c r="Y76" s="139"/>
      <x:c r="Z76" s="139"/>
      <x:c r="AA76" s="139"/>
      <x:c r="AB76" s="139"/>
      <x:c r="AC76" s="139"/>
      <x:c r="AD76" s="139"/>
    </x:row>
    <x:row r="77">
      <x:c r="A77" s="273" t="n">
        <x:f>'Marginal Cost'!H9-0.5</x:f>
        <x:v>2.5</x:v>
      </x:c>
      <x:c r="B77" s="274" t="n">
        <x:f>'Marginal Cost'!L9</x:f>
        <x:v>1616.4811197916652</x:v>
      </x:c>
      <x:c r="C77" s="274" t="n">
        <x:f>'Marginal Cost'!M9</x:f>
        <x:v>2094</x:v>
      </x:c>
      <x:c r="D77" s="139"/>
      <x:c r="E77" s="139"/>
      <x:c r="F77" s="139"/>
      <x:c r="G77" s="139"/>
      <x:c r="H77" s="139"/>
      <x:c r="I77" s="139"/>
      <x:c r="J77" s="139"/>
      <x:c r="K77" s="139"/>
      <x:c r="L77" s="139"/>
      <x:c r="M77" s="139"/>
      <x:c r="N77" s="139"/>
      <x:c r="O77" s="139"/>
      <x:c r="P77" s="139"/>
      <x:c r="Q77" s="139"/>
      <x:c r="R77" s="139"/>
      <x:c r="S77" s="139"/>
      <x:c r="T77" s="139"/>
      <x:c r="U77" s="139"/>
      <x:c r="V77" s="139"/>
      <x:c r="W77" s="139"/>
      <x:c r="X77" s="139"/>
      <x:c r="Y77" s="139"/>
      <x:c r="Z77" s="139"/>
      <x:c r="AA77" s="139"/>
      <x:c r="AB77" s="139"/>
      <x:c r="AC77" s="139"/>
      <x:c r="AD77" s="139"/>
    </x:row>
    <x:row r="78">
      <x:c r="A78" s="273" t="n">
        <x:f>'Marginal Cost'!H10-0.5</x:f>
        <x:v>3.5</x:v>
      </x:c>
      <x:c r="B78" s="274" t="n">
        <x:f>'Marginal Cost'!L10</x:f>
        <x:v>1673.937174479166</x:v>
      </x:c>
      <x:c r="C78" s="274" t="n">
        <x:f>'Marginal Cost'!M10</x:f>
        <x:v>2094</x:v>
      </x:c>
      <x:c r="D78" s="139"/>
      <x:c r="E78" s="139"/>
      <x:c r="F78" s="139"/>
      <x:c r="G78" s="139"/>
      <x:c r="H78" s="139"/>
      <x:c r="I78" s="139"/>
      <x:c r="J78" s="139"/>
      <x:c r="K78" s="139"/>
      <x:c r="L78" s="139"/>
      <x:c r="M78" s="139"/>
      <x:c r="N78" s="139"/>
      <x:c r="O78" s="139"/>
      <x:c r="P78" s="139"/>
      <x:c r="Q78" s="139"/>
      <x:c r="R78" s="139"/>
      <x:c r="S78" s="139"/>
      <x:c r="T78" s="139"/>
      <x:c r="U78" s="139"/>
      <x:c r="V78" s="139"/>
      <x:c r="W78" s="139"/>
      <x:c r="X78" s="139"/>
      <x:c r="Y78" s="139"/>
      <x:c r="Z78" s="139"/>
      <x:c r="AA78" s="139"/>
      <x:c r="AB78" s="139"/>
      <x:c r="AC78" s="139"/>
      <x:c r="AD78" s="139"/>
    </x:row>
    <x:row r="79">
      <x:c r="A79" s="273" t="n">
        <x:f>'Marginal Cost'!H11-0.5</x:f>
        <x:v>4.5</x:v>
      </x:c>
      <x:c r="B79" s="274" t="n">
        <x:f>'Marginal Cost'!L11</x:f>
        <x:v>1733.530731201171</x:v>
      </x:c>
      <x:c r="C79" s="274" t="n">
        <x:f>'Marginal Cost'!M11</x:f>
        <x:v>2094</x:v>
      </x:c>
      <x:c r="D79" s="139"/>
      <x:c r="E79" s="139"/>
      <x:c r="F79" s="139"/>
      <x:c r="G79" s="139"/>
      <x:c r="H79" s="139"/>
      <x:c r="I79" s="139"/>
      <x:c r="J79" s="139"/>
      <x:c r="K79" s="139"/>
      <x:c r="L79" s="139"/>
      <x:c r="M79" s="139"/>
      <x:c r="N79" s="139"/>
      <x:c r="O79" s="139"/>
      <x:c r="P79" s="139"/>
      <x:c r="Q79" s="139"/>
      <x:c r="R79" s="139"/>
      <x:c r="S79" s="139"/>
      <x:c r="T79" s="139"/>
      <x:c r="U79" s="139"/>
      <x:c r="V79" s="139"/>
      <x:c r="W79" s="139"/>
      <x:c r="X79" s="139"/>
      <x:c r="Y79" s="139"/>
      <x:c r="Z79" s="139"/>
      <x:c r="AA79" s="139"/>
      <x:c r="AB79" s="139"/>
      <x:c r="AC79" s="139"/>
      <x:c r="AD79" s="139"/>
    </x:row>
    <x:row r="80">
      <x:c r="A80" s="273" t="n">
        <x:f>'Marginal Cost'!H12-0.5</x:f>
        <x:v>5.5</x:v>
      </x:c>
      <x:c r="B80" s="274" t="n">
        <x:f>'Marginal Cost'!L12</x:f>
        <x:v>1795.332755025226</x:v>
      </x:c>
      <x:c r="C80" s="274" t="n">
        <x:f>'Marginal Cost'!M12</x:f>
        <x:v>2094</x:v>
      </x:c>
      <x:c r="D80" s="139"/>
      <x:c r="E80" s="139"/>
      <x:c r="F80" s="139"/>
      <x:c r="G80" s="139"/>
      <x:c r="H80" s="139"/>
      <x:c r="I80" s="139"/>
      <x:c r="J80" s="139"/>
      <x:c r="K80" s="139"/>
      <x:c r="L80" s="139"/>
      <x:c r="M80" s="139"/>
      <x:c r="N80" s="139"/>
      <x:c r="O80" s="139"/>
      <x:c r="P80" s="139"/>
      <x:c r="Q80" s="139"/>
      <x:c r="R80" s="139"/>
      <x:c r="S80" s="139"/>
      <x:c r="T80" s="139"/>
      <x:c r="U80" s="139"/>
      <x:c r="V80" s="139"/>
      <x:c r="W80" s="139"/>
      <x:c r="X80" s="139"/>
      <x:c r="Y80" s="139"/>
      <x:c r="Z80" s="139"/>
      <x:c r="AA80" s="139"/>
      <x:c r="AB80" s="139"/>
      <x:c r="AC80" s="139"/>
      <x:c r="AD80" s="139"/>
    </x:row>
    <x:row r="81">
      <x:c r="A81" s="273" t="n">
        <x:f>'Marginal Cost'!H13-0.5</x:f>
        <x:v>6.5</x:v>
      </x:c>
      <x:c r="B81" s="274" t="n">
        <x:f>'Marginal Cost'!L13</x:f>
        <x:v>1859.4164233334886</x:v>
      </x:c>
      <x:c r="C81" s="274" t="n">
        <x:f>'Marginal Cost'!M13</x:f>
        <x:v>2094</x:v>
      </x:c>
      <x:c r="D81" s="139"/>
      <x:c r="E81" s="139"/>
      <x:c r="F81" s="139"/>
      <x:c r="G81" s="139"/>
      <x:c r="H81" s="139"/>
      <x:c r="I81" s="139"/>
      <x:c r="J81" s="139"/>
      <x:c r="K81" s="139"/>
      <x:c r="L81" s="139"/>
      <x:c r="M81" s="139"/>
      <x:c r="N81" s="139"/>
      <x:c r="O81" s="139"/>
      <x:c r="P81" s="139"/>
      <x:c r="Q81" s="139"/>
      <x:c r="R81" s="139"/>
      <x:c r="S81" s="139"/>
      <x:c r="T81" s="139"/>
      <x:c r="U81" s="139"/>
      <x:c r="V81" s="139"/>
      <x:c r="W81" s="139"/>
      <x:c r="X81" s="139"/>
      <x:c r="Y81" s="139"/>
      <x:c r="Z81" s="139"/>
      <x:c r="AA81" s="139"/>
      <x:c r="AB81" s="139"/>
      <x:c r="AC81" s="139"/>
      <x:c r="AD81" s="139"/>
    </x:row>
    <x:row r="82">
      <x:c r="A82" s="273" t="n">
        <x:f>'Marginal Cost'!H14-0.5</x:f>
        <x:v>7.5</x:v>
      </x:c>
      <x:c r="B82" s="274" t="n">
        <x:f>'Marginal Cost'!L14</x:f>
        <x:v>1925.8571920852592</x:v>
      </x:c>
      <x:c r="C82" s="274" t="n">
        <x:f>'Marginal Cost'!M14</x:f>
        <x:v>2094</x:v>
      </x:c>
      <x:c r="D82" s="139"/>
      <x:c r="E82" s="139"/>
      <x:c r="F82" s="139"/>
      <x:c r="G82" s="139"/>
      <x:c r="H82" s="139"/>
      <x:c r="I82" s="139"/>
      <x:c r="J82" s="139"/>
      <x:c r="K82" s="139"/>
      <x:c r="L82" s="139"/>
      <x:c r="M82" s="139"/>
      <x:c r="N82" s="139"/>
      <x:c r="O82" s="139"/>
      <x:c r="P82" s="139"/>
      <x:c r="Q82" s="139"/>
      <x:c r="R82" s="139"/>
      <x:c r="S82" s="139"/>
      <x:c r="T82" s="139"/>
      <x:c r="U82" s="139"/>
      <x:c r="V82" s="139"/>
      <x:c r="W82" s="139"/>
      <x:c r="X82" s="139"/>
      <x:c r="Y82" s="139"/>
      <x:c r="Z82" s="139"/>
      <x:c r="AA82" s="139"/>
      <x:c r="AB82" s="139"/>
      <x:c r="AC82" s="139"/>
      <x:c r="AD82" s="139"/>
    </x:row>
    <x:row r="83">
      <x:c r="A83" s="273" t="n">
        <x:f>'Marginal Cost'!H15-0.5</x:f>
        <x:v>8.5</x:v>
      </x:c>
      <x:c r="B83" s="274" t="n">
        <x:f>'Marginal Cost'!L15</x:f>
        <x:v>1994.7328640100513</x:v>
      </x:c>
      <x:c r="C83" s="274" t="n">
        <x:f>'Marginal Cost'!M15</x:f>
        <x:v>2094</x:v>
      </x:c>
      <x:c r="D83" s="139"/>
      <x:c r="E83" s="139"/>
      <x:c r="F83" s="139"/>
      <x:c r="G83" s="139"/>
      <x:c r="H83" s="139"/>
      <x:c r="I83" s="139"/>
      <x:c r="J83" s="139"/>
      <x:c r="K83" s="139"/>
      <x:c r="L83" s="139"/>
      <x:c r="M83" s="139"/>
      <x:c r="N83" s="139"/>
      <x:c r="O83" s="139"/>
      <x:c r="P83" s="139"/>
      <x:c r="Q83" s="139"/>
      <x:c r="R83" s="139"/>
      <x:c r="S83" s="139"/>
      <x:c r="T83" s="139"/>
      <x:c r="U83" s="139"/>
      <x:c r="V83" s="139"/>
      <x:c r="W83" s="139"/>
      <x:c r="X83" s="139"/>
      <x:c r="Y83" s="139"/>
      <x:c r="Z83" s="139"/>
      <x:c r="AA83" s="139"/>
      <x:c r="AB83" s="139"/>
      <x:c r="AC83" s="139"/>
      <x:c r="AD83" s="139"/>
    </x:row>
    <x:row r="84">
      <x:c r="A84" s="273" t="n">
        <x:f>'Marginal Cost'!H16-0.5</x:f>
        <x:v>9.5</x:v>
      </x:c>
      <x:c r="B84" s="274" t="n">
        <x:f>'Marginal Cost'!L16</x:f>
        <x:v>2066.1236587860203</x:v>
      </x:c>
      <x:c r="C84" s="274" t="n">
        <x:f>'Marginal Cost'!M16</x:f>
        <x:v>2094</x:v>
      </x:c>
      <x:c r="D84" s="139"/>
      <x:c r="E84" s="139"/>
      <x:c r="F84" s="139"/>
      <x:c r="G84" s="139"/>
      <x:c r="H84" s="139"/>
      <x:c r="I84" s="139"/>
      <x:c r="J84" s="139"/>
      <x:c r="K84" s="139"/>
      <x:c r="L84" s="139"/>
      <x:c r="M84" s="139"/>
      <x:c r="N84" s="139"/>
      <x:c r="O84" s="139"/>
      <x:c r="P84" s="139"/>
      <x:c r="Q84" s="139"/>
      <x:c r="R84" s="139"/>
      <x:c r="S84" s="139"/>
      <x:c r="T84" s="139"/>
      <x:c r="U84" s="139"/>
      <x:c r="V84" s="139"/>
      <x:c r="W84" s="139"/>
      <x:c r="X84" s="139"/>
      <x:c r="Y84" s="139"/>
      <x:c r="Z84" s="139"/>
      <x:c r="AA84" s="139"/>
      <x:c r="AB84" s="139"/>
      <x:c r="AC84" s="139"/>
      <x:c r="AD84" s="139"/>
    </x:row>
    <x:row r="85">
      <x:c r="A85" s="273" t="n">
        <x:f>'Marginal Cost'!H17-0.5</x:f>
        <x:v>10.5</x:v>
      </x:c>
      <x:c r="B85" s="274" t="n">
        <x:f>'Marginal Cost'!L17</x:f>
        <x:v>2140.1122852607878</x:v>
      </x:c>
      <x:c r="C85" s="274" t="n">
        <x:f>'Marginal Cost'!M17</x:f>
        <x:v>2094</x:v>
      </x:c>
      <x:c r="D85" s="139"/>
      <x:c r="E85" s="139"/>
      <x:c r="F85" s="139"/>
      <x:c r="G85" s="139"/>
      <x:c r="H85" s="139"/>
      <x:c r="I85" s="139"/>
      <x:c r="J85" s="139"/>
      <x:c r="K85" s="139"/>
      <x:c r="L85" s="139"/>
      <x:c r="M85" s="139"/>
      <x:c r="N85" s="139"/>
      <x:c r="O85" s="139"/>
      <x:c r="P85" s="139"/>
      <x:c r="Q85" s="139"/>
      <x:c r="R85" s="139"/>
      <x:c r="S85" s="139"/>
      <x:c r="T85" s="139"/>
      <x:c r="U85" s="139"/>
      <x:c r="V85" s="139"/>
      <x:c r="W85" s="139"/>
      <x:c r="X85" s="139"/>
      <x:c r="Y85" s="139"/>
      <x:c r="Z85" s="139"/>
      <x:c r="AA85" s="139"/>
      <x:c r="AB85" s="139"/>
      <x:c r="AC85" s="139"/>
      <x:c r="AD85" s="139"/>
    </x:row>
    <x:row r="86">
      <x:c r="A86" s="273" t="n">
        <x:f>'Marginal Cost'!H18-0.5</x:f>
        <x:v>11.5</x:v>
      </x:c>
      <x:c r="B86" s="274" t="n">
        <x:f>'Marginal Cost'!L18</x:f>
        <x:v>2216.784015772544</x:v>
      </x:c>
      <x:c r="C86" s="274" t="n">
        <x:f>'Marginal Cost'!M18</x:f>
        <x:v>2094</x:v>
      </x:c>
      <x:c r="D86" s="139"/>
      <x:c r="E86" s="139"/>
      <x:c r="F86" s="139"/>
      <x:c r="G86" s="139"/>
      <x:c r="H86" s="139"/>
      <x:c r="I86" s="139"/>
      <x:c r="J86" s="139"/>
      <x:c r="K86" s="139"/>
      <x:c r="L86" s="139"/>
      <x:c r="M86" s="139"/>
      <x:c r="N86" s="139"/>
      <x:c r="O86" s="139"/>
      <x:c r="P86" s="139"/>
      <x:c r="Q86" s="139"/>
      <x:c r="R86" s="139"/>
      <x:c r="S86" s="139"/>
      <x:c r="T86" s="139"/>
      <x:c r="U86" s="139"/>
      <x:c r="V86" s="139"/>
      <x:c r="W86" s="139"/>
      <x:c r="X86" s="139"/>
      <x:c r="Y86" s="139"/>
      <x:c r="Z86" s="139"/>
      <x:c r="AA86" s="139"/>
      <x:c r="AB86" s="139"/>
      <x:c r="AC86" s="139"/>
      <x:c r="AD86" s="139"/>
    </x:row>
    <x:row r="87">
      <x:c r="A87" s="273" t="n">
        <x:f>'Marginal Cost'!H19-0.5</x:f>
        <x:v>12.5</x:v>
      </x:c>
      <x:c r="B87" s="274" t="n">
        <x:f>'Marginal Cost'!L19</x:f>
        <x:v>2296.2267626316025</x:v>
      </x:c>
      <x:c r="C87" s="274" t="n">
        <x:f>'Marginal Cost'!M19</x:f>
        <x:v>2094</x:v>
      </x:c>
      <x:c r="D87" s="139"/>
      <x:c r="E87" s="139"/>
      <x:c r="F87" s="139"/>
      <x:c r="G87" s="139"/>
      <x:c r="H87" s="139"/>
      <x:c r="I87" s="139"/>
      <x:c r="J87" s="139"/>
      <x:c r="K87" s="139"/>
      <x:c r="L87" s="139"/>
      <x:c r="M87" s="139"/>
      <x:c r="N87" s="139"/>
      <x:c r="O87" s="139"/>
      <x:c r="P87" s="139"/>
      <x:c r="Q87" s="139"/>
      <x:c r="R87" s="139"/>
      <x:c r="S87" s="139"/>
      <x:c r="T87" s="139"/>
      <x:c r="U87" s="139"/>
      <x:c r="V87" s="139"/>
      <x:c r="W87" s="139"/>
      <x:c r="X87" s="139"/>
      <x:c r="Y87" s="139"/>
      <x:c r="Z87" s="139"/>
      <x:c r="AA87" s="139"/>
      <x:c r="AB87" s="139"/>
      <x:c r="AC87" s="139"/>
      <x:c r="AD87" s="139"/>
    </x:row>
    <x:row r="88">
      <x:c r="A88" s="273" t="n">
        <x:f>'Marginal Cost'!H20-0.5</x:f>
        <x:v>13.5</x:v>
      </x:c>
      <x:c r="B88" s="274" t="n">
        <x:f>'Marginal Cost'!L20</x:f>
        <x:v>2378.5311568237667</x:v>
      </x:c>
      <x:c r="C88" s="274" t="n">
        <x:f>'Marginal Cost'!M20</x:f>
        <x:v>2094</x:v>
      </x:c>
      <x:c r="D88" s="139"/>
      <x:c r="E88" s="139"/>
      <x:c r="F88" s="139"/>
      <x:c r="G88" s="139"/>
      <x:c r="H88" s="139"/>
      <x:c r="I88" s="139"/>
      <x:c r="J88" s="139"/>
      <x:c r="K88" s="139"/>
      <x:c r="L88" s="139"/>
      <x:c r="M88" s="139"/>
      <x:c r="N88" s="139"/>
      <x:c r="O88" s="139"/>
      <x:c r="P88" s="139"/>
      <x:c r="Q88" s="139"/>
      <x:c r="R88" s="139"/>
      <x:c r="S88" s="139"/>
      <x:c r="T88" s="139"/>
      <x:c r="U88" s="139"/>
      <x:c r="V88" s="139"/>
      <x:c r="W88" s="139"/>
      <x:c r="X88" s="139"/>
      <x:c r="Y88" s="139"/>
      <x:c r="Z88" s="139"/>
      <x:c r="AA88" s="139"/>
      <x:c r="AB88" s="139"/>
      <x:c r="AC88" s="139"/>
      <x:c r="AD88" s="139"/>
    </x:row>
    <x:row r="89">
      <x:c r="A89" s="273" t="n">
        <x:f>'Marginal Cost'!H21-0.5</x:f>
        <x:v>14.5</x:v>
      </x:c>
      <x:c r="B89" s="274" t="n">
        <x:f>'Marginal Cost'!L21</x:f>
        <x:v>2463.7906289988823</x:v>
      </x:c>
      <x:c r="C89" s="274" t="n">
        <x:f>'Marginal Cost'!M21</x:f>
        <x:v>2094</x:v>
      </x:c>
      <x:c r="D89" s="139"/>
      <x:c r="E89" s="139"/>
      <x:c r="F89" s="139"/>
      <x:c r="G89" s="139"/>
      <x:c r="H89" s="139"/>
      <x:c r="I89" s="139"/>
      <x:c r="J89" s="139"/>
      <x:c r="K89" s="139"/>
      <x:c r="L89" s="139"/>
      <x:c r="M89" s="139"/>
      <x:c r="N89" s="139"/>
      <x:c r="O89" s="139"/>
      <x:c r="P89" s="139"/>
      <x:c r="Q89" s="139"/>
      <x:c r="R89" s="139"/>
      <x:c r="S89" s="139"/>
      <x:c r="T89" s="139"/>
      <x:c r="U89" s="139"/>
      <x:c r="V89" s="139"/>
      <x:c r="W89" s="139"/>
      <x:c r="X89" s="139"/>
      <x:c r="Y89" s="139"/>
      <x:c r="Z89" s="139"/>
      <x:c r="AA89" s="139"/>
      <x:c r="AB89" s="139"/>
      <x:c r="AC89" s="139"/>
      <x:c r="AD89" s="139"/>
    </x:row>
    <x:row r="90">
      <x:c r="A90" s="273" t="n">
        <x:f>'Marginal Cost'!H22-0.5</x:f>
        <x:v>15.5</x:v>
      </x:c>
      <x:c r="B90" s="274" t="n">
        <x:f>'Marginal Cost'!L22</x:f>
        <x:v>2552.1014928097393</x:v>
      </x:c>
      <x:c r="C90" s="274" t="n">
        <x:f>'Marginal Cost'!M22</x:f>
        <x:v>2094</x:v>
      </x:c>
      <x:c r="D90" s="139"/>
      <x:c r="E90" s="139"/>
      <x:c r="F90" s="139"/>
      <x:c r="G90" s="139"/>
      <x:c r="H90" s="139"/>
      <x:c r="I90" s="139"/>
      <x:c r="J90" s="139"/>
      <x:c r="K90" s="139"/>
      <x:c r="L90" s="139"/>
      <x:c r="M90" s="139"/>
      <x:c r="N90" s="139"/>
      <x:c r="O90" s="139"/>
      <x:c r="P90" s="139"/>
      <x:c r="Q90" s="139"/>
      <x:c r="R90" s="139"/>
      <x:c r="S90" s="139"/>
      <x:c r="T90" s="139"/>
      <x:c r="U90" s="139"/>
      <x:c r="V90" s="139"/>
      <x:c r="W90" s="139"/>
      <x:c r="X90" s="139"/>
      <x:c r="Y90" s="139"/>
      <x:c r="Z90" s="139"/>
      <x:c r="AA90" s="139"/>
      <x:c r="AB90" s="139"/>
      <x:c r="AC90" s="139"/>
      <x:c r="AD90" s="139"/>
    </x:row>
    <x:row r="91">
      <x:c r="A91" s="273" t="n">
        <x:f>'Marginal Cost'!H23-0.5</x:f>
        <x:v>16.5</x:v>
      </x:c>
      <x:c r="B91" s="274" t="n">
        <x:f>'Marginal Cost'!L23</x:f>
        <x:v>1670.9013431626554</x:v>
      </x:c>
      <x:c r="C91" s="274" t="n">
        <x:f>'Marginal Cost'!M23</x:f>
        <x:v>2094</x:v>
      </x:c>
      <x:c r="D91" s="139"/>
      <x:c r="E91" s="139"/>
      <x:c r="F91" s="139"/>
      <x:c r="G91" s="139"/>
      <x:c r="H91" s="139"/>
      <x:c r="I91" s="139"/>
      <x:c r="J91" s="139"/>
      <x:c r="K91" s="139"/>
      <x:c r="L91" s="139"/>
      <x:c r="M91" s="139"/>
      <x:c r="N91" s="139"/>
      <x:c r="O91" s="139"/>
      <x:c r="P91" s="139"/>
      <x:c r="Q91" s="139"/>
      <x:c r="R91" s="139"/>
      <x:c r="S91" s="139"/>
      <x:c r="T91" s="139"/>
      <x:c r="U91" s="139"/>
      <x:c r="V91" s="139"/>
      <x:c r="W91" s="139"/>
      <x:c r="X91" s="139"/>
      <x:c r="Y91" s="139"/>
      <x:c r="Z91" s="139"/>
      <x:c r="AA91" s="139"/>
      <x:c r="AB91" s="139"/>
      <x:c r="AC91" s="139"/>
      <x:c r="AD91" s="139"/>
    </x:row>
    <x:row r="92">
      <x:c r="A92" s="273" t="n">
        <x:f>'Marginal Cost'!H24-0.5</x:f>
        <x:v>17.5</x:v>
      </x:c>
      <x:c r="B92" s="274" t="n">
        <x:f>'Marginal Cost'!L24</x:f>
        <x:v>1589.1387909931072</x:v>
      </x:c>
      <x:c r="C92" s="274" t="n">
        <x:f>'Marginal Cost'!M24</x:f>
        <x:v>2094</x:v>
      </x:c>
      <x:c r="D92" s="139"/>
      <x:c r="E92" s="139"/>
      <x:c r="F92" s="139"/>
      <x:c r="G92" s="139"/>
      <x:c r="H92" s="139"/>
      <x:c r="I92" s="139"/>
      <x:c r="J92" s="139"/>
      <x:c r="K92" s="139"/>
      <x:c r="L92" s="139"/>
      <x:c r="M92" s="139"/>
      <x:c r="N92" s="139"/>
      <x:c r="O92" s="139"/>
      <x:c r="P92" s="139"/>
      <x:c r="Q92" s="139"/>
      <x:c r="R92" s="139"/>
      <x:c r="S92" s="139"/>
      <x:c r="T92" s="139"/>
      <x:c r="U92" s="139"/>
      <x:c r="V92" s="139"/>
      <x:c r="W92" s="139"/>
      <x:c r="X92" s="139"/>
      <x:c r="Y92" s="139"/>
      <x:c r="Z92" s="139"/>
      <x:c r="AA92" s="139"/>
      <x:c r="AB92" s="139"/>
      <x:c r="AC92" s="139"/>
      <x:c r="AD92" s="139"/>
    </x:row>
    <x:row r="93">
      <x:c r="A93" s="273" t="n">
        <x:f>'Marginal Cost'!H25-0.5</x:f>
        <x:v>18.5</x:v>
      </x:c>
      <x:c r="B93" s="274" t="n">
        <x:f>'Marginal Cost'!L25</x:f>
        <x:v>1638.1753169880685</x:v>
      </x:c>
      <x:c r="C93" s="274" t="n">
        <x:f>'Marginal Cost'!M25</x:f>
        <x:v>2094</x:v>
      </x:c>
      <x:c r="D93" s="139"/>
      <x:c r="E93" s="139"/>
      <x:c r="F93" s="139"/>
      <x:c r="G93" s="139"/>
      <x:c r="H93" s="139"/>
      <x:c r="I93" s="139"/>
      <x:c r="J93" s="139"/>
      <x:c r="K93" s="139"/>
      <x:c r="L93" s="139"/>
      <x:c r="M93" s="139"/>
      <x:c r="N93" s="139"/>
      <x:c r="O93" s="139"/>
      <x:c r="P93" s="139"/>
      <x:c r="Q93" s="139"/>
      <x:c r="R93" s="139"/>
      <x:c r="S93" s="139"/>
      <x:c r="T93" s="139"/>
      <x:c r="U93" s="139"/>
      <x:c r="V93" s="139"/>
      <x:c r="W93" s="139"/>
      <x:c r="X93" s="139"/>
      <x:c r="Y93" s="139"/>
      <x:c r="Z93" s="139"/>
      <x:c r="AA93" s="139"/>
      <x:c r="AB93" s="139"/>
      <x:c r="AC93" s="139"/>
      <x:c r="AD93" s="139"/>
    </x:row>
    <x:row r="94">
      <x:c r="A94" s="273" t="n">
        <x:f>'Marginal Cost'!H26-0.5</x:f>
        <x:v>19.5</x:v>
      </x:c>
      <x:c r="B94" s="274" t="n">
        <x:f>'Marginal Cost'!L26</x:f>
        <x:v>1688.9454575384007</x:v>
      </x:c>
      <x:c r="C94" s="274" t="n">
        <x:f>'Marginal Cost'!M26</x:f>
        <x:v>2094</x:v>
      </x:c>
      <x:c r="D94" s="139"/>
      <x:c r="E94" s="139"/>
      <x:c r="F94" s="139"/>
      <x:c r="G94" s="139"/>
      <x:c r="H94" s="139"/>
      <x:c r="I94" s="139"/>
      <x:c r="J94" s="139"/>
      <x:c r="K94" s="139"/>
      <x:c r="L94" s="139"/>
      <x:c r="M94" s="139"/>
      <x:c r="N94" s="139"/>
      <x:c r="O94" s="139"/>
      <x:c r="P94" s="139"/>
      <x:c r="Q94" s="139"/>
      <x:c r="R94" s="139"/>
      <x:c r="S94" s="139"/>
      <x:c r="T94" s="139"/>
      <x:c r="U94" s="139"/>
      <x:c r="V94" s="139"/>
      <x:c r="W94" s="139"/>
      <x:c r="X94" s="139"/>
      <x:c r="Y94" s="139"/>
      <x:c r="Z94" s="139"/>
      <x:c r="AA94" s="139"/>
      <x:c r="AB94" s="139"/>
      <x:c r="AC94" s="139"/>
      <x:c r="AD94" s="139"/>
    </x:row>
    <x:row r="95">
      <x:c r="A95" s="139"/>
      <x:c r="B95" s="139"/>
      <x:c r="C95" s="139"/>
      <x:c r="D95" s="139"/>
      <x:c r="E95" s="139"/>
      <x:c r="F95" s="139"/>
      <x:c r="G95" s="139"/>
      <x:c r="H95" s="139"/>
      <x:c r="I95" s="139"/>
      <x:c r="J95" s="139"/>
      <x:c r="K95" s="139"/>
      <x:c r="L95" s="139"/>
      <x:c r="M95" s="139"/>
      <x:c r="N95" s="139"/>
      <x:c r="O95" s="139"/>
      <x:c r="P95" s="139"/>
      <x:c r="Q95" s="139"/>
      <x:c r="R95" s="139"/>
      <x:c r="S95" s="139"/>
      <x:c r="T95" s="139"/>
      <x:c r="U95" s="139"/>
      <x:c r="V95" s="139"/>
      <x:c r="W95" s="139"/>
      <x:c r="X95" s="139"/>
      <x:c r="Y95" s="139"/>
      <x:c r="Z95" s="139"/>
      <x:c r="AA95" s="139"/>
      <x:c r="AB95" s="139"/>
      <x:c r="AC95" s="139"/>
      <x:c r="AD95" s="139"/>
    </x:row>
    <x:row r="96">
      <x:c r="A96" s="139"/>
      <x:c r="B96" s="139"/>
      <x:c r="C96" s="139"/>
      <x:c r="D96" s="139"/>
      <x:c r="E96" s="139"/>
      <x:c r="F96" s="139"/>
      <x:c r="G96" s="139"/>
      <x:c r="H96" s="139"/>
      <x:c r="I96" s="139"/>
      <x:c r="J96" s="139"/>
      <x:c r="K96" s="139"/>
      <x:c r="L96" s="139"/>
      <x:c r="M96" s="139"/>
      <x:c r="N96" s="139"/>
      <x:c r="O96" s="139"/>
      <x:c r="P96" s="139"/>
      <x:c r="Q96" s="139"/>
      <x:c r="R96" s="139"/>
      <x:c r="S96" s="139"/>
      <x:c r="T96" s="139"/>
      <x:c r="U96" s="139"/>
      <x:c r="V96" s="139"/>
      <x:c r="W96" s="139"/>
      <x:c r="X96" s="139"/>
      <x:c r="Y96" s="139"/>
      <x:c r="Z96" s="139"/>
      <x:c r="AA96" s="139"/>
      <x:c r="AB96" s="139"/>
      <x:c r="AC96" s="139"/>
      <x:c r="AD96" s="139"/>
    </x:row>
    <x:row r="97">
      <x:c r="A97" s="139"/>
      <x:c r="B97" s="139"/>
      <x:c r="C97" s="139"/>
      <x:c r="D97" s="139"/>
      <x:c r="E97" s="139"/>
      <x:c r="F97" s="139"/>
      <x:c r="G97" s="139"/>
      <x:c r="H97" s="139"/>
      <x:c r="I97" s="139"/>
      <x:c r="J97" s="139"/>
      <x:c r="K97" s="139"/>
      <x:c r="L97" s="139"/>
      <x:c r="M97" s="139"/>
      <x:c r="N97" s="139"/>
      <x:c r="O97" s="139"/>
      <x:c r="P97" s="139"/>
      <x:c r="Q97" s="139"/>
      <x:c r="R97" s="139"/>
      <x:c r="S97" s="139"/>
      <x:c r="T97" s="139"/>
      <x:c r="U97" s="139"/>
      <x:c r="V97" s="139"/>
      <x:c r="W97" s="139"/>
      <x:c r="X97" s="139"/>
      <x:c r="Y97" s="139"/>
      <x:c r="Z97" s="139"/>
      <x:c r="AA97" s="139"/>
      <x:c r="AB97" s="139"/>
      <x:c r="AC97" s="139"/>
      <x:c r="AD97" s="139"/>
    </x:row>
    <x:row r="98">
      <x:c r="A98" s="140" t="str">
        <x:v>Beds (midpoint)</x:v>
      </x:c>
      <x:c r="B98" s="140" t="str">
        <x:v>Marginal cost</x:v>
      </x:c>
      <x:c r="C98" s="140" t="str">
        <x:v>Price</x:v>
      </x:c>
      <x:c r="D98" s="139"/>
      <x:c r="E98" s="139"/>
      <x:c r="F98" s="139"/>
      <x:c r="G98" s="139"/>
      <x:c r="H98" s="139"/>
      <x:c r="I98" s="139"/>
      <x:c r="J98" s="139"/>
      <x:c r="K98" s="139"/>
      <x:c r="L98" s="139"/>
      <x:c r="M98" s="139"/>
      <x:c r="N98" s="139"/>
      <x:c r="O98" s="139"/>
      <x:c r="P98" s="139"/>
      <x:c r="Q98" s="139"/>
      <x:c r="R98" s="139"/>
      <x:c r="S98" s="139"/>
      <x:c r="T98" s="139"/>
      <x:c r="U98" s="139"/>
      <x:c r="V98" s="139"/>
      <x:c r="W98" s="139"/>
      <x:c r="X98" s="139"/>
      <x:c r="Y98" s="139"/>
      <x:c r="Z98" s="139"/>
      <x:c r="AA98" s="139"/>
      <x:c r="AB98" s="139"/>
      <x:c r="AC98" s="139"/>
      <x:c r="AD98" s="139"/>
    </x:row>
    <x:row r="99">
      <x:c r="A99" s="273" t="n">
        <x:f>'Marginal Cost'!O7-0.5</x:f>
        <x:v>0.5</x:v>
      </x:c>
      <x:c r="B99" s="274" t="n">
        <x:f>'Marginal Cost'!S7</x:f>
        <x:v>2462.03125</x:v>
      </x:c>
      <x:c r="C99" s="274" t="n">
        <x:f>'Marginal Cost'!T7</x:f>
        <x:v>2700</x:v>
      </x:c>
      <x:c r="D99" s="139"/>
      <x:c r="E99" s="139"/>
      <x:c r="F99" s="139"/>
      <x:c r="G99" s="139"/>
      <x:c r="H99" s="139"/>
      <x:c r="I99" s="139"/>
      <x:c r="J99" s="139"/>
      <x:c r="K99" s="139"/>
      <x:c r="L99" s="139"/>
      <x:c r="M99" s="139"/>
      <x:c r="N99" s="139"/>
      <x:c r="O99" s="139"/>
      <x:c r="P99" s="139"/>
      <x:c r="Q99" s="139"/>
      <x:c r="R99" s="139"/>
      <x:c r="S99" s="139"/>
      <x:c r="T99" s="139"/>
      <x:c r="U99" s="139"/>
      <x:c r="V99" s="139"/>
      <x:c r="W99" s="139"/>
      <x:c r="X99" s="139"/>
      <x:c r="Y99" s="139"/>
      <x:c r="Z99" s="139"/>
      <x:c r="AA99" s="139"/>
      <x:c r="AB99" s="139"/>
      <x:c r="AC99" s="139"/>
      <x:c r="AD99" s="139"/>
    </x:row>
    <x:row r="100">
      <x:c r="A100" s="273" t="n">
        <x:f>'Marginal Cost'!O8-0.5</x:f>
        <x:v>1.5</x:v>
      </x:c>
      <x:c r="B100" s="274" t="n">
        <x:f>'Marginal Cost'!S8</x:f>
        <x:v>2501.58203125</x:v>
      </x:c>
      <x:c r="C100" s="274" t="n">
        <x:f>'Marginal Cost'!T8</x:f>
        <x:v>2700</x:v>
      </x:c>
      <x:c r="D100" s="139"/>
      <x:c r="E100" s="139"/>
      <x:c r="F100" s="139"/>
      <x:c r="G100" s="139"/>
      <x:c r="H100" s="139"/>
      <x:c r="I100" s="139"/>
      <x:c r="J100" s="139"/>
      <x:c r="K100" s="139"/>
      <x:c r="L100" s="139"/>
      <x:c r="M100" s="139"/>
      <x:c r="N100" s="139"/>
      <x:c r="O100" s="139"/>
      <x:c r="P100" s="139"/>
      <x:c r="Q100" s="139"/>
      <x:c r="R100" s="139"/>
      <x:c r="S100" s="139"/>
      <x:c r="T100" s="139"/>
      <x:c r="U100" s="139"/>
      <x:c r="V100" s="139"/>
      <x:c r="W100" s="139"/>
      <x:c r="X100" s="139"/>
      <x:c r="Y100" s="139"/>
      <x:c r="Z100" s="139"/>
      <x:c r="AA100" s="139"/>
      <x:c r="AB100" s="139"/>
      <x:c r="AC100" s="139"/>
      <x:c r="AD100" s="139"/>
    </x:row>
    <x:row r="101">
      <x:c r="A101" s="273" t="n">
        <x:f>'Marginal Cost'!O9-0.5</x:f>
        <x:v>2.5</x:v>
      </x:c>
      <x:c r="B101" s="274" t="n">
        <x:f>'Marginal Cost'!S9</x:f>
        <x:v>2541.8743896484366</x:v>
      </x:c>
      <x:c r="C101" s="274" t="n">
        <x:f>'Marginal Cost'!T9</x:f>
        <x:v>2700</x:v>
      </x:c>
      <x:c r="D101" s="139"/>
      <x:c r="E101" s="139"/>
      <x:c r="F101" s="139"/>
      <x:c r="G101" s="139"/>
      <x:c r="H101" s="139"/>
      <x:c r="I101" s="139"/>
      <x:c r="J101" s="139"/>
      <x:c r="K101" s="139"/>
      <x:c r="L101" s="139"/>
      <x:c r="M101" s="139"/>
      <x:c r="N101" s="139"/>
      <x:c r="O101" s="139"/>
      <x:c r="P101" s="139"/>
      <x:c r="Q101" s="139"/>
      <x:c r="R101" s="139"/>
      <x:c r="S101" s="139"/>
      <x:c r="T101" s="139"/>
      <x:c r="U101" s="139"/>
      <x:c r="V101" s="139"/>
      <x:c r="W101" s="139"/>
      <x:c r="X101" s="139"/>
      <x:c r="Y101" s="139"/>
      <x:c r="Z101" s="139"/>
      <x:c r="AA101" s="139"/>
      <x:c r="AB101" s="139"/>
      <x:c r="AC101" s="139"/>
      <x:c r="AD101" s="139"/>
    </x:row>
    <x:row r="102">
      <x:c r="A102" s="273" t="n">
        <x:f>'Marginal Cost'!O10-0.5</x:f>
        <x:v>3.5</x:v>
      </x:c>
      <x:c r="B102" s="274" t="n">
        <x:f>'Marginal Cost'!S10</x:f>
        <x:v>2582.920684814452</x:v>
      </x:c>
      <x:c r="C102" s="274" t="n">
        <x:f>'Marginal Cost'!T10</x:f>
        <x:v>2700</x:v>
      </x:c>
      <x:c r="D102" s="139"/>
      <x:c r="E102" s="139"/>
      <x:c r="F102" s="139"/>
      <x:c r="G102" s="139"/>
      <x:c r="H102" s="139"/>
      <x:c r="I102" s="139"/>
      <x:c r="J102" s="139"/>
      <x:c r="K102" s="139"/>
      <x:c r="L102" s="139"/>
      <x:c r="M102" s="139"/>
      <x:c r="N102" s="139"/>
      <x:c r="O102" s="139"/>
      <x:c r="P102" s="139"/>
      <x:c r="Q102" s="139"/>
      <x:c r="R102" s="139"/>
      <x:c r="S102" s="139"/>
      <x:c r="T102" s="139"/>
      <x:c r="U102" s="139"/>
      <x:c r="V102" s="139"/>
      <x:c r="W102" s="139"/>
      <x:c r="X102" s="139"/>
      <x:c r="Y102" s="139"/>
      <x:c r="Z102" s="139"/>
      <x:c r="AA102" s="139"/>
      <x:c r="AB102" s="139"/>
      <x:c r="AC102" s="139"/>
      <x:c r="AD102" s="139"/>
    </x:row>
    <x:row r="103">
      <x:c r="A103" s="273" t="n">
        <x:f>'Marginal Cost'!O11-0.5</x:f>
        <x:v>4.5</x:v>
      </x:c>
      <x:c r="B103" s="274" t="n">
        <x:f>'Marginal Cost'!S11</x:f>
        <x:v>2624.7334694862366</x:v>
      </x:c>
      <x:c r="C103" s="274" t="n">
        <x:f>'Marginal Cost'!T11</x:f>
        <x:v>2700</x:v>
      </x:c>
      <x:c r="D103" s="139"/>
      <x:c r="E103" s="139"/>
      <x:c r="F103" s="139"/>
      <x:c r="G103" s="139"/>
      <x:c r="H103" s="139"/>
      <x:c r="I103" s="139"/>
      <x:c r="J103" s="139"/>
      <x:c r="K103" s="139"/>
      <x:c r="L103" s="139"/>
      <x:c r="M103" s="139"/>
      <x:c r="N103" s="139"/>
      <x:c r="O103" s="139"/>
      <x:c r="P103" s="139"/>
      <x:c r="Q103" s="139"/>
      <x:c r="R103" s="139"/>
      <x:c r="S103" s="139"/>
      <x:c r="T103" s="139"/>
      <x:c r="U103" s="139"/>
      <x:c r="V103" s="139"/>
      <x:c r="W103" s="139"/>
      <x:c r="X103" s="139"/>
      <x:c r="Y103" s="139"/>
      <x:c r="Z103" s="139"/>
      <x:c r="AA103" s="139"/>
      <x:c r="AB103" s="139"/>
      <x:c r="AC103" s="139"/>
      <x:c r="AD103" s="139"/>
    </x:row>
    <x:row r="104">
      <x:c r="A104" s="273" t="n">
        <x:f>'Marginal Cost'!O12-0.5</x:f>
        <x:v>5.5</x:v>
      </x:c>
      <x:c r="B104" s="274" t="n">
        <x:f>'Marginal Cost'!S12</x:f>
        <x:v>2667.325492417809</x:v>
      </x:c>
      <x:c r="C104" s="274" t="n">
        <x:f>'Marginal Cost'!T12</x:f>
        <x:v>2700</x:v>
      </x:c>
      <x:c r="D104" s="139"/>
      <x:c r="E104" s="139"/>
      <x:c r="F104" s="139"/>
      <x:c r="G104" s="139"/>
      <x:c r="H104" s="139"/>
      <x:c r="I104" s="139"/>
      <x:c r="J104" s="139"/>
      <x:c r="K104" s="139"/>
      <x:c r="L104" s="139"/>
      <x:c r="M104" s="139"/>
      <x:c r="N104" s="139"/>
      <x:c r="O104" s="139"/>
      <x:c r="P104" s="139"/>
      <x:c r="Q104" s="139"/>
      <x:c r="R104" s="139"/>
      <x:c r="S104" s="139"/>
      <x:c r="T104" s="139"/>
      <x:c r="U104" s="139"/>
      <x:c r="V104" s="139"/>
      <x:c r="W104" s="139"/>
      <x:c r="X104" s="139"/>
      <x:c r="Y104" s="139"/>
      <x:c r="Z104" s="139"/>
      <x:c r="AA104" s="139"/>
      <x:c r="AB104" s="139"/>
      <x:c r="AC104" s="139"/>
      <x:c r="AD104" s="139"/>
    </x:row>
    <x:row r="105">
      <x:c r="A105" s="273" t="n">
        <x:f>'Marginal Cost'!O13-0.5</x:f>
        <x:v>6.5</x:v>
      </x:c>
      <x:c r="B105" s="274" t="n">
        <x:f>'Marginal Cost'!S13</x:f>
        <x:v>2710.709701318072</x:v>
      </x:c>
      <x:c r="C105" s="274" t="n">
        <x:f>'Marginal Cost'!T13</x:f>
        <x:v>2700</x:v>
      </x:c>
      <x:c r="D105" s="139"/>
      <x:c r="E105" s="139"/>
      <x:c r="F105" s="139"/>
      <x:c r="G105" s="139"/>
      <x:c r="H105" s="139"/>
      <x:c r="I105" s="139"/>
      <x:c r="J105" s="139"/>
      <x:c r="K105" s="139"/>
      <x:c r="L105" s="139"/>
      <x:c r="M105" s="139"/>
      <x:c r="N105" s="139"/>
      <x:c r="O105" s="139"/>
      <x:c r="P105" s="139"/>
      <x:c r="Q105" s="139"/>
      <x:c r="R105" s="139"/>
      <x:c r="S105" s="139"/>
      <x:c r="T105" s="139"/>
      <x:c r="U105" s="139"/>
      <x:c r="V105" s="139"/>
      <x:c r="W105" s="139"/>
      <x:c r="X105" s="139"/>
      <x:c r="Y105" s="139"/>
      <x:c r="Z105" s="139"/>
      <x:c r="AA105" s="139"/>
      <x:c r="AB105" s="139"/>
      <x:c r="AC105" s="139"/>
      <x:c r="AD105" s="139"/>
    </x:row>
    <x:row r="106">
      <x:c r="A106" s="273" t="n">
        <x:f>'Marginal Cost'!O14-0.5</x:f>
        <x:v>7.5</x:v>
      </x:c>
      <x:c r="B106" s="274" t="n">
        <x:f>'Marginal Cost'!S14</x:f>
        <x:v>2754.899245832643</x:v>
      </x:c>
      <x:c r="C106" s="274" t="n">
        <x:f>'Marginal Cost'!T14</x:f>
        <x:v>2700</x:v>
      </x:c>
      <x:c r="D106" s="139"/>
      <x:c r="E106" s="139"/>
      <x:c r="F106" s="139"/>
      <x:c r="G106" s="139"/>
      <x:c r="H106" s="139"/>
      <x:c r="I106" s="139"/>
      <x:c r="J106" s="139"/>
      <x:c r="K106" s="139"/>
      <x:c r="L106" s="139"/>
      <x:c r="M106" s="139"/>
      <x:c r="N106" s="139"/>
      <x:c r="O106" s="139"/>
      <x:c r="P106" s="139"/>
      <x:c r="Q106" s="139"/>
      <x:c r="R106" s="139"/>
      <x:c r="S106" s="139"/>
      <x:c r="T106" s="139"/>
      <x:c r="U106" s="139"/>
      <x:c r="V106" s="139"/>
      <x:c r="W106" s="139"/>
      <x:c r="X106" s="139"/>
      <x:c r="Y106" s="139"/>
      <x:c r="Z106" s="139"/>
      <x:c r="AA106" s="139"/>
      <x:c r="AB106" s="139"/>
      <x:c r="AC106" s="139"/>
      <x:c r="AD106" s="139"/>
    </x:row>
    <x:row r="107">
      <x:c r="A107" s="273" t="n">
        <x:f>'Marginal Cost'!O15-0.5</x:f>
        <x:v>8.5</x:v>
      </x:c>
      <x:c r="B107" s="274" t="n">
        <x:f>'Marginal Cost'!S15</x:f>
        <x:v>2799.9074805692508</x:v>
      </x:c>
      <x:c r="C107" s="274" t="n">
        <x:f>'Marginal Cost'!T15</x:f>
        <x:v>2700</x:v>
      </x:c>
      <x:c r="D107" s="139"/>
      <x:c r="E107" s="139"/>
      <x:c r="F107" s="139"/>
      <x:c r="G107" s="139"/>
      <x:c r="H107" s="139"/>
      <x:c r="I107" s="139"/>
      <x:c r="J107" s="139"/>
      <x:c r="K107" s="139"/>
      <x:c r="L107" s="139"/>
      <x:c r="M107" s="139"/>
      <x:c r="N107" s="139"/>
      <x:c r="O107" s="139"/>
      <x:c r="P107" s="139"/>
      <x:c r="Q107" s="139"/>
      <x:c r="R107" s="139"/>
      <x:c r="S107" s="139"/>
      <x:c r="T107" s="139"/>
      <x:c r="U107" s="139"/>
      <x:c r="V107" s="139"/>
      <x:c r="W107" s="139"/>
      <x:c r="X107" s="139"/>
      <x:c r="Y107" s="139"/>
      <x:c r="Z107" s="139"/>
      <x:c r="AA107" s="139"/>
      <x:c r="AB107" s="139"/>
      <x:c r="AC107" s="139"/>
      <x:c r="AD107" s="139"/>
    </x:row>
    <x:row r="108">
      <x:c r="A108" s="273" t="n">
        <x:f>'Marginal Cost'!O16-0.5</x:f>
        <x:v>9.5</x:v>
      </x:c>
      <x:c r="B108" s="274" t="n">
        <x:f>'Marginal Cost'!S16</x:f>
        <x:v>2845.7479681671102</x:v>
      </x:c>
      <x:c r="C108" s="274" t="n">
        <x:f>'Marginal Cost'!T16</x:f>
        <x:v>2700</x:v>
      </x:c>
      <x:c r="D108" s="139"/>
      <x:c r="E108" s="139"/>
      <x:c r="F108" s="139"/>
      <x:c r="G108" s="139"/>
      <x:c r="H108" s="139"/>
      <x:c r="I108" s="139"/>
      <x:c r="J108" s="139"/>
      <x:c r="K108" s="139"/>
      <x:c r="L108" s="139"/>
      <x:c r="M108" s="139"/>
      <x:c r="N108" s="139"/>
      <x:c r="O108" s="139"/>
      <x:c r="P108" s="139"/>
      <x:c r="Q108" s="139"/>
      <x:c r="R108" s="139"/>
      <x:c r="S108" s="139"/>
      <x:c r="T108" s="139"/>
      <x:c r="U108" s="139"/>
      <x:c r="V108" s="139"/>
      <x:c r="W108" s="139"/>
      <x:c r="X108" s="139"/>
      <x:c r="Y108" s="139"/>
      <x:c r="Z108" s="139"/>
      <x:c r="AA108" s="139"/>
      <x:c r="AB108" s="139"/>
      <x:c r="AC108" s="139"/>
      <x:c r="AD108" s="139"/>
    </x:row>
    <x:row r="109">
      <x:c r="A109" s="273" t="n">
        <x:f>'Marginal Cost'!O17-0.5</x:f>
        <x:v>10.5</x:v>
      </x:c>
      <x:c r="B109" s="274" t="n">
        <x:f>'Marginal Cost'!S17</x:f>
        <x:v>2892.4344824110813</x:v>
      </x:c>
      <x:c r="C109" s="274" t="n">
        <x:f>'Marginal Cost'!T17</x:f>
        <x:v>2700</x:v>
      </x:c>
      <x:c r="D109" s="139"/>
      <x:c r="E109" s="139"/>
      <x:c r="F109" s="139"/>
      <x:c r="G109" s="139"/>
      <x:c r="H109" s="139"/>
      <x:c r="I109" s="139"/>
      <x:c r="J109" s="139"/>
      <x:c r="K109" s="139"/>
      <x:c r="L109" s="139"/>
      <x:c r="M109" s="139"/>
      <x:c r="N109" s="139"/>
      <x:c r="O109" s="139"/>
      <x:c r="P109" s="139"/>
      <x:c r="Q109" s="139"/>
      <x:c r="R109" s="139"/>
      <x:c r="S109" s="139"/>
      <x:c r="T109" s="139"/>
      <x:c r="U109" s="139"/>
      <x:c r="V109" s="139"/>
      <x:c r="W109" s="139"/>
      <x:c r="X109" s="139"/>
      <x:c r="Y109" s="139"/>
      <x:c r="Z109" s="139"/>
      <x:c r="AA109" s="139"/>
      <x:c r="AB109" s="139"/>
      <x:c r="AC109" s="139"/>
      <x:c r="AD109" s="139"/>
    </x:row>
    <x:row r="110">
      <x:c r="A110" s="273" t="n">
        <x:f>'Marginal Cost'!O18-0.5</x:f>
        <x:v>11.5</x:v>
      </x:c>
      <x:c r="B110" s="274" t="n">
        <x:f>'Marginal Cost'!S18</x:f>
        <x:v>2939.9810113911226</x:v>
      </x:c>
      <x:c r="C110" s="274" t="n">
        <x:f>'Marginal Cost'!T18</x:f>
        <x:v>2700</x:v>
      </x:c>
      <x:c r="D110" s="139"/>
      <x:c r="E110" s="139"/>
      <x:c r="F110" s="139"/>
      <x:c r="G110" s="139"/>
      <x:c r="H110" s="139"/>
      <x:c r="I110" s="139"/>
      <x:c r="J110" s="139"/>
      <x:c r="K110" s="139"/>
      <x:c r="L110" s="139"/>
      <x:c r="M110" s="139"/>
      <x:c r="N110" s="139"/>
      <x:c r="O110" s="139"/>
      <x:c r="P110" s="139"/>
      <x:c r="Q110" s="139"/>
      <x:c r="R110" s="139"/>
      <x:c r="S110" s="139"/>
      <x:c r="T110" s="139"/>
      <x:c r="U110" s="139"/>
      <x:c r="V110" s="139"/>
      <x:c r="W110" s="139"/>
      <x:c r="X110" s="139"/>
      <x:c r="Y110" s="139"/>
      <x:c r="Z110" s="139"/>
      <x:c r="AA110" s="139"/>
      <x:c r="AB110" s="139"/>
      <x:c r="AC110" s="139"/>
      <x:c r="AD110" s="139"/>
    </x:row>
    <x:row r="111">
      <x:c r="A111" s="273" t="n">
        <x:f>'Marginal Cost'!O19-0.5</x:f>
        <x:v>12.5</x:v>
      </x:c>
      <x:c r="B111" s="274" t="n">
        <x:f>'Marginal Cost'!S19</x:f>
        <x:v>2988.4017607077876</x:v>
      </x:c>
      <x:c r="C111" s="274" t="n">
        <x:f>'Marginal Cost'!T19</x:f>
        <x:v>2700</x:v>
      </x:c>
      <x:c r="D111" s="139"/>
      <x:c r="E111" s="139"/>
      <x:c r="F111" s="139"/>
      <x:c r="G111" s="139"/>
      <x:c r="H111" s="139"/>
      <x:c r="I111" s="139"/>
      <x:c r="J111" s="139"/>
      <x:c r="K111" s="139"/>
      <x:c r="L111" s="139"/>
      <x:c r="M111" s="139"/>
      <x:c r="N111" s="139"/>
      <x:c r="O111" s="139"/>
      <x:c r="P111" s="139"/>
      <x:c r="Q111" s="139"/>
      <x:c r="R111" s="139"/>
      <x:c r="S111" s="139"/>
      <x:c r="T111" s="139"/>
      <x:c r="U111" s="139"/>
      <x:c r="V111" s="139"/>
      <x:c r="W111" s="139"/>
      <x:c r="X111" s="139"/>
      <x:c r="Y111" s="139"/>
      <x:c r="Z111" s="139"/>
      <x:c r="AA111" s="139"/>
      <x:c r="AB111" s="139"/>
      <x:c r="AC111" s="139"/>
      <x:c r="AD111" s="139"/>
    </x:row>
    <x:row r="112">
      <x:c r="A112" s="273" t="n">
        <x:f>'Marginal Cost'!O20-0.5</x:f>
        <x:v>13.5</x:v>
      </x:c>
      <x:c r="B112" s="274" t="n">
        <x:f>'Marginal Cost'!S20</x:f>
        <x:v>2522.5810943551696</x:v>
      </x:c>
      <x:c r="C112" s="274" t="n">
        <x:f>'Marginal Cost'!T20</x:f>
        <x:v>2700</x:v>
      </x:c>
      <x:c r="D112" s="139"/>
      <x:c r="E112" s="139"/>
      <x:c r="F112" s="139"/>
      <x:c r="G112" s="139"/>
      <x:c r="H112" s="139"/>
      <x:c r="I112" s="139"/>
      <x:c r="J112" s="139"/>
      <x:c r="K112" s="139"/>
      <x:c r="L112" s="139"/>
      <x:c r="M112" s="139"/>
      <x:c r="N112" s="139"/>
      <x:c r="O112" s="139"/>
      <x:c r="P112" s="139"/>
      <x:c r="Q112" s="139"/>
      <x:c r="R112" s="139"/>
      <x:c r="S112" s="139"/>
      <x:c r="T112" s="139"/>
      <x:c r="U112" s="139"/>
      <x:c r="V112" s="139"/>
      <x:c r="W112" s="139"/>
      <x:c r="X112" s="139"/>
      <x:c r="Y112" s="139"/>
      <x:c r="Z112" s="139"/>
      <x:c r="AA112" s="139"/>
      <x:c r="AB112" s="139"/>
      <x:c r="AC112" s="139"/>
      <x:c r="AD112" s="139"/>
    </x:row>
    <x:row r="113">
      <x:c r="A113" s="273" t="n">
        <x:f>'Marginal Cost'!O21-0.5</x:f>
        <x:v>14.5</x:v>
      </x:c>
      <x:c r="B113" s="274" t="n">
        <x:f>'Marginal Cost'!S21</x:f>
        <x:v>1983.9619249330935</x:v>
      </x:c>
      <x:c r="C113" s="274" t="n">
        <x:f>'Marginal Cost'!T21</x:f>
        <x:v>2700</x:v>
      </x:c>
      <x:c r="D113" s="139"/>
      <x:c r="E113" s="139"/>
      <x:c r="F113" s="139"/>
      <x:c r="G113" s="139"/>
      <x:c r="H113" s="139"/>
      <x:c r="I113" s="139"/>
      <x:c r="J113" s="139"/>
      <x:c r="K113" s="139"/>
      <x:c r="L113" s="139"/>
      <x:c r="M113" s="139"/>
      <x:c r="N113" s="139"/>
      <x:c r="O113" s="139"/>
      <x:c r="P113" s="139"/>
      <x:c r="Q113" s="139"/>
      <x:c r="R113" s="139"/>
      <x:c r="S113" s="139"/>
      <x:c r="T113" s="139"/>
      <x:c r="U113" s="139"/>
      <x:c r="V113" s="139"/>
      <x:c r="W113" s="139"/>
      <x:c r="X113" s="139"/>
      <x:c r="Y113" s="139"/>
      <x:c r="Z113" s="139"/>
      <x:c r="AA113" s="139"/>
      <x:c r="AB113" s="139"/>
      <x:c r="AC113" s="139"/>
      <x:c r="AD113" s="139"/>
    </x:row>
    <x:row r="114">
      <x:c r="A114" s="273" t="n">
        <x:f>'Marginal Cost'!O22-0.5</x:f>
        <x:v>15.5</x:v>
      </x:c>
      <x:c r="B114" s="274" t="n">
        <x:f>'Marginal Cost'!S22</x:f>
        <x:v>2009.527358984189</x:v>
      </x:c>
      <x:c r="C114" s="274" t="n">
        <x:f>'Marginal Cost'!T22</x:f>
        <x:v>2700</x:v>
      </x:c>
      <x:c r="D114" s="139"/>
      <x:c r="E114" s="139"/>
      <x:c r="F114" s="139"/>
      <x:c r="G114" s="139"/>
      <x:c r="H114" s="139"/>
      <x:c r="I114" s="139"/>
      <x:c r="J114" s="139"/>
      <x:c r="K114" s="139"/>
      <x:c r="L114" s="139"/>
      <x:c r="M114" s="139"/>
      <x:c r="N114" s="139"/>
      <x:c r="O114" s="139"/>
      <x:c r="P114" s="139"/>
      <x:c r="Q114" s="139"/>
      <x:c r="R114" s="139"/>
      <x:c r="S114" s="139"/>
      <x:c r="T114" s="139"/>
      <x:c r="U114" s="139"/>
      <x:c r="V114" s="139"/>
      <x:c r="W114" s="139"/>
      <x:c r="X114" s="139"/>
      <x:c r="Y114" s="139"/>
      <x:c r="Z114" s="139"/>
      <x:c r="AA114" s="139"/>
      <x:c r="AB114" s="139"/>
      <x:c r="AC114" s="139"/>
      <x:c r="AD114" s="139"/>
    </x:row>
    <x:row r="115">
      <x:c r="A115" s="273" t="n">
        <x:f>'Marginal Cost'!O23-0.5</x:f>
        <x:v>16.5</x:v>
      </x:c>
      <x:c r="B115" s="274" t="n">
        <x:f>'Marginal Cost'!S23</x:f>
        <x:v>2035.5594348357627</x:v>
      </x:c>
      <x:c r="C115" s="274" t="n">
        <x:f>'Marginal Cost'!T23</x:f>
        <x:v>2700</x:v>
      </x:c>
      <x:c r="D115" s="139"/>
      <x:c r="E115" s="139"/>
      <x:c r="F115" s="139"/>
      <x:c r="G115" s="139"/>
      <x:c r="H115" s="139"/>
      <x:c r="I115" s="139"/>
      <x:c r="J115" s="139"/>
      <x:c r="K115" s="139"/>
      <x:c r="L115" s="139"/>
      <x:c r="M115" s="139"/>
      <x:c r="N115" s="139"/>
      <x:c r="O115" s="139"/>
      <x:c r="P115" s="139"/>
      <x:c r="Q115" s="139"/>
      <x:c r="R115" s="139"/>
      <x:c r="S115" s="139"/>
      <x:c r="T115" s="139"/>
      <x:c r="U115" s="139"/>
      <x:c r="V115" s="139"/>
      <x:c r="W115" s="139"/>
      <x:c r="X115" s="139"/>
      <x:c r="Y115" s="139"/>
      <x:c r="Z115" s="139"/>
      <x:c r="AA115" s="139"/>
      <x:c r="AB115" s="139"/>
      <x:c r="AC115" s="139"/>
      <x:c r="AD115" s="139"/>
    </x:row>
    <x:row r="116">
      <x:c r="A116" s="273" t="n">
        <x:f>'Marginal Cost'!O24-0.5</x:f>
        <x:v>17.5</x:v>
      </x:c>
      <x:c r="B116" s="274" t="n">
        <x:f>'Marginal Cost'!S24</x:f>
        <x:v>2062.065823933808</x:v>
      </x:c>
      <x:c r="C116" s="274" t="n">
        <x:f>'Marginal Cost'!T24</x:f>
        <x:v>2700</x:v>
      </x:c>
      <x:c r="D116" s="139"/>
      <x:c r="E116" s="139"/>
      <x:c r="F116" s="139"/>
      <x:c r="G116" s="139"/>
      <x:c r="H116" s="139"/>
      <x:c r="I116" s="139"/>
      <x:c r="J116" s="139"/>
      <x:c r="K116" s="139"/>
      <x:c r="L116" s="139"/>
      <x:c r="M116" s="139"/>
      <x:c r="N116" s="139"/>
      <x:c r="O116" s="139"/>
      <x:c r="P116" s="139"/>
      <x:c r="Q116" s="139"/>
      <x:c r="R116" s="139"/>
      <x:c r="S116" s="139"/>
      <x:c r="T116" s="139"/>
      <x:c r="U116" s="139"/>
      <x:c r="V116" s="139"/>
      <x:c r="W116" s="139"/>
      <x:c r="X116" s="139"/>
      <x:c r="Y116" s="139"/>
      <x:c r="Z116" s="139"/>
      <x:c r="AA116" s="139"/>
      <x:c r="AB116" s="139"/>
      <x:c r="AC116" s="139"/>
      <x:c r="AD116" s="139"/>
    </x:row>
    <x:row r="117">
      <x:c r="A117" s="273" t="n">
        <x:f>'Marginal Cost'!O25-0.5</x:f>
        <x:v>18.5</x:v>
      </x:c>
      <x:c r="B117" s="274" t="n">
        <x:f>'Marginal Cost'!S25</x:f>
        <x:v>2089.054316597605</x:v>
      </x:c>
      <x:c r="C117" s="274" t="n">
        <x:f>'Marginal Cost'!T25</x:f>
        <x:v>2700</x:v>
      </x:c>
      <x:c r="D117" s="139"/>
      <x:c r="E117" s="139"/>
      <x:c r="F117" s="139"/>
      <x:c r="G117" s="139"/>
      <x:c r="H117" s="139"/>
      <x:c r="I117" s="139"/>
      <x:c r="J117" s="139"/>
      <x:c r="K117" s="139"/>
      <x:c r="L117" s="139"/>
      <x:c r="M117" s="139"/>
      <x:c r="N117" s="139"/>
      <x:c r="O117" s="139"/>
      <x:c r="P117" s="139"/>
      <x:c r="Q117" s="139"/>
      <x:c r="R117" s="139"/>
      <x:c r="S117" s="139"/>
      <x:c r="T117" s="139"/>
      <x:c r="U117" s="139"/>
      <x:c r="V117" s="139"/>
      <x:c r="W117" s="139"/>
      <x:c r="X117" s="139"/>
      <x:c r="Y117" s="139"/>
      <x:c r="Z117" s="139"/>
      <x:c r="AA117" s="139"/>
      <x:c r="AB117" s="139"/>
      <x:c r="AC117" s="139"/>
      <x:c r="AD117" s="139"/>
    </x:row>
    <x:row r="118">
      <x:c r="A118" s="273" t="n">
        <x:f>'Marginal Cost'!O26-0.5</x:f>
        <x:v>19.5</x:v>
      </x:c>
      <x:c r="B118" s="274" t="n">
        <x:f>'Marginal Cost'!S26</x:f>
        <x:v>2116.5328237930007</x:v>
      </x:c>
      <x:c r="C118" s="274" t="n">
        <x:f>'Marginal Cost'!T26</x:f>
        <x:v>2700</x:v>
      </x:c>
      <x:c r="D118" s="139"/>
      <x:c r="E118" s="139"/>
      <x:c r="F118" s="139"/>
      <x:c r="G118" s="139"/>
      <x:c r="H118" s="139"/>
      <x:c r="I118" s="139"/>
      <x:c r="J118" s="139"/>
      <x:c r="K118" s="139"/>
      <x:c r="L118" s="139"/>
      <x:c r="M118" s="139"/>
      <x:c r="N118" s="139"/>
      <x:c r="O118" s="139"/>
      <x:c r="P118" s="139"/>
      <x:c r="Q118" s="139"/>
      <x:c r="R118" s="139"/>
      <x:c r="S118" s="139"/>
      <x:c r="T118" s="139"/>
      <x:c r="U118" s="139"/>
      <x:c r="V118" s="139"/>
      <x:c r="W118" s="139"/>
      <x:c r="X118" s="139"/>
      <x:c r="Y118" s="139"/>
      <x:c r="Z118" s="139"/>
      <x:c r="AA118" s="139"/>
      <x:c r="AB118" s="139"/>
      <x:c r="AC118" s="139"/>
      <x:c r="AD118" s="139"/>
    </x:row>
    <x:row r="119">
      <x:c r="A119" s="273" t="n">
        <x:f>'Marginal Cost'!O27-0.5</x:f>
        <x:v>20.5</x:v>
      </x:c>
      <x:c r="B119" s="274" t="n">
        <x:f>'Marginal Cost'!S27</x:f>
        <x:v>2144.5093789313178</x:v>
      </x:c>
      <x:c r="C119" s="274" t="n">
        <x:f>'Marginal Cost'!T27</x:f>
        <x:v>2700</x:v>
      </x:c>
      <x:c r="D119" s="139"/>
      <x:c r="E119" s="139"/>
      <x:c r="F119" s="139"/>
      <x:c r="G119" s="139"/>
      <x:c r="H119" s="139"/>
      <x:c r="I119" s="139"/>
      <x:c r="J119" s="139"/>
      <x:c r="K119" s="139"/>
      <x:c r="L119" s="139"/>
      <x:c r="M119" s="139"/>
      <x:c r="N119" s="139"/>
      <x:c r="O119" s="139"/>
      <x:c r="P119" s="139"/>
      <x:c r="Q119" s="139"/>
      <x:c r="R119" s="139"/>
      <x:c r="S119" s="139"/>
      <x:c r="T119" s="139"/>
      <x:c r="U119" s="139"/>
      <x:c r="V119" s="139"/>
      <x:c r="W119" s="139"/>
      <x:c r="X119" s="139"/>
      <x:c r="Y119" s="139"/>
      <x:c r="Z119" s="139"/>
      <x:c r="AA119" s="139"/>
      <x:c r="AB119" s="139"/>
      <x:c r="AC119" s="139"/>
      <x:c r="AD119" s="139"/>
    </x:row>
    <x:row r="120">
      <x:c r="A120" s="273" t="n">
        <x:f>'Marginal Cost'!O28-0.5</x:f>
        <x:v>21.5</x:v>
      </x:c>
      <x:c r="B120" s="274" t="n">
        <x:f>'Marginal Cost'!S28</x:f>
        <x:v>2172.9921396943755</x:v>
      </x:c>
      <x:c r="C120" s="274" t="n">
        <x:f>'Marginal Cost'!T28</x:f>
        <x:v>2700</x:v>
      </x:c>
      <x:c r="D120" s="139"/>
      <x:c r="E120" s="139"/>
      <x:c r="F120" s="139"/>
      <x:c r="G120" s="139"/>
      <x:c r="H120" s="139"/>
      <x:c r="I120" s="139"/>
      <x:c r="J120" s="139"/>
      <x:c r="K120" s="139"/>
      <x:c r="L120" s="139"/>
      <x:c r="M120" s="139"/>
      <x:c r="N120" s="139"/>
      <x:c r="O120" s="139"/>
      <x:c r="P120" s="139"/>
      <x:c r="Q120" s="139"/>
      <x:c r="R120" s="139"/>
      <x:c r="S120" s="139"/>
      <x:c r="T120" s="139"/>
      <x:c r="U120" s="139"/>
      <x:c r="V120" s="139"/>
      <x:c r="W120" s="139"/>
      <x:c r="X120" s="139"/>
      <x:c r="Y120" s="139"/>
      <x:c r="Z120" s="139"/>
      <x:c r="AA120" s="139"/>
      <x:c r="AB120" s="139"/>
      <x:c r="AC120" s="139"/>
      <x:c r="AD120" s="139"/>
    </x:row>
    <x:row r="121">
      <x:c r="A121" s="273" t="n">
        <x:f>'Marginal Cost'!O29-0.5</x:f>
        <x:v>22.5</x:v>
      </x:c>
      <x:c r="B121" s="274" t="n">
        <x:f>'Marginal Cost'!S29</x:f>
        <x:v>2201.9893898860464</x:v>
      </x:c>
      <x:c r="C121" s="274" t="n">
        <x:f>'Marginal Cost'!T29</x:f>
        <x:v>2700</x:v>
      </x:c>
      <x:c r="D121" s="139"/>
      <x:c r="E121" s="139"/>
      <x:c r="F121" s="139"/>
      <x:c r="G121" s="139"/>
      <x:c r="H121" s="139"/>
      <x:c r="I121" s="139"/>
      <x:c r="J121" s="139"/>
      <x:c r="K121" s="139"/>
      <x:c r="L121" s="139"/>
      <x:c r="M121" s="139"/>
      <x:c r="N121" s="139"/>
      <x:c r="O121" s="139"/>
      <x:c r="P121" s="139"/>
      <x:c r="Q121" s="139"/>
      <x:c r="R121" s="139"/>
      <x:c r="S121" s="139"/>
      <x:c r="T121" s="139"/>
      <x:c r="U121" s="139"/>
      <x:c r="V121" s="139"/>
      <x:c r="W121" s="139"/>
      <x:c r="X121" s="139"/>
      <x:c r="Y121" s="139"/>
      <x:c r="Z121" s="139"/>
      <x:c r="AA121" s="139"/>
      <x:c r="AB121" s="139"/>
      <x:c r="AC121" s="139"/>
      <x:c r="AD121" s="139"/>
    </x:row>
    <x:row r="122">
      <x:c r="A122" s="273" t="n">
        <x:f>'Marginal Cost'!O30-0.5</x:f>
        <x:v>23.5</x:v>
      </x:c>
      <x:c r="B122" s="274" t="n">
        <x:f>'Marginal Cost'!S30</x:f>
        <x:v>2231.50954131069</x:v>
      </x:c>
      <x:c r="C122" s="274" t="n">
        <x:f>'Marginal Cost'!T30</x:f>
        <x:v>2700</x:v>
      </x:c>
      <x:c r="D122" s="139"/>
      <x:c r="E122" s="139"/>
      <x:c r="F122" s="139"/>
      <x:c r="G122" s="139"/>
      <x:c r="H122" s="139"/>
      <x:c r="I122" s="139"/>
      <x:c r="J122" s="139"/>
      <x:c r="K122" s="139"/>
      <x:c r="L122" s="139"/>
      <x:c r="M122" s="139"/>
      <x:c r="N122" s="139"/>
      <x:c r="O122" s="139"/>
      <x:c r="P122" s="139"/>
      <x:c r="Q122" s="139"/>
      <x:c r="R122" s="139"/>
      <x:c r="S122" s="139"/>
      <x:c r="T122" s="139"/>
      <x:c r="U122" s="139"/>
      <x:c r="V122" s="139"/>
      <x:c r="W122" s="139"/>
      <x:c r="X122" s="139"/>
      <x:c r="Y122" s="139"/>
      <x:c r="Z122" s="139"/>
      <x:c r="AA122" s="139"/>
      <x:c r="AB122" s="139"/>
      <x:c r="AC122" s="139"/>
      <x:c r="AD122" s="139"/>
    </x:row>
    <x:row r="123">
      <x:c r="A123" s="273" t="n">
        <x:f>'Marginal Cost'!O31-0.5</x:f>
        <x:v>24.5</x:v>
      </x:c>
      <x:c r="B123" s="274" t="n">
        <x:f>'Marginal Cost'!S31</x:f>
        <x:v>2261.5611356787776</x:v>
      </x:c>
      <x:c r="C123" s="274" t="n">
        <x:f>'Marginal Cost'!T31</x:f>
        <x:v>2700</x:v>
      </x:c>
      <x:c r="D123" s="139"/>
      <x:c r="E123" s="139"/>
      <x:c r="F123" s="139"/>
      <x:c r="G123" s="139"/>
      <x:c r="H123" s="139"/>
      <x:c r="I123" s="139"/>
      <x:c r="J123" s="139"/>
      <x:c r="K123" s="139"/>
      <x:c r="L123" s="139"/>
      <x:c r="M123" s="139"/>
      <x:c r="N123" s="139"/>
      <x:c r="O123" s="139"/>
      <x:c r="P123" s="139"/>
      <x:c r="Q123" s="139"/>
      <x:c r="R123" s="139"/>
      <x:c r="S123" s="139"/>
      <x:c r="T123" s="139"/>
      <x:c r="U123" s="139"/>
      <x:c r="V123" s="139"/>
      <x:c r="W123" s="139"/>
      <x:c r="X123" s="139"/>
      <x:c r="Y123" s="139"/>
      <x:c r="Z123" s="139"/>
      <x:c r="AA123" s="139"/>
      <x:c r="AB123" s="139"/>
      <x:c r="AC123" s="139"/>
      <x:c r="AD123" s="139"/>
    </x:row>
    <x:row r="124">
      <x:c r="A124" s="273" t="n">
        <x:f>'Marginal Cost'!O32-0.5</x:f>
        <x:v>25.5</x:v>
      </x:c>
      <x:c r="B124" s="274" t="n">
        <x:f>'Marginal Cost'!S32</x:f>
        <x:v>2292.15284654023</x:v>
      </x:c>
      <x:c r="C124" s="274" t="n">
        <x:f>'Marginal Cost'!T32</x:f>
        <x:v>2700</x:v>
      </x:c>
      <x:c r="D124" s="139"/>
      <x:c r="E124" s="139"/>
      <x:c r="F124" s="139"/>
      <x:c r="G124" s="139"/>
      <x:c r="H124" s="139"/>
      <x:c r="I124" s="139"/>
      <x:c r="J124" s="139"/>
      <x:c r="K124" s="139"/>
      <x:c r="L124" s="139"/>
      <x:c r="M124" s="139"/>
      <x:c r="N124" s="139"/>
      <x:c r="O124" s="139"/>
      <x:c r="P124" s="139"/>
      <x:c r="Q124" s="139"/>
      <x:c r="R124" s="139"/>
      <x:c r="S124" s="139"/>
      <x:c r="T124" s="139"/>
      <x:c r="U124" s="139"/>
      <x:c r="V124" s="139"/>
      <x:c r="W124" s="139"/>
      <x:c r="X124" s="139"/>
      <x:c r="Y124" s="139"/>
      <x:c r="Z124" s="139"/>
      <x:c r="AA124" s="139"/>
      <x:c r="AB124" s="139"/>
      <x:c r="AC124" s="139"/>
      <x:c r="AD124" s="139"/>
    </x:row>
    <x:row r="125">
      <x:c r="A125" s="273" t="n">
        <x:f>'Marginal Cost'!O33-0.5</x:f>
        <x:v>26.5</x:v>
      </x:c>
      <x:c r="B125" s="274" t="n">
        <x:f>'Marginal Cost'!S33</x:f>
        <x:v>2323.2934812457825</x:v>
      </x:c>
      <x:c r="C125" s="274" t="n">
        <x:f>'Marginal Cost'!T33</x:f>
        <x:v>2700</x:v>
      </x:c>
      <x:c r="D125" s="139"/>
      <x:c r="E125" s="139"/>
      <x:c r="F125" s="139"/>
      <x:c r="G125" s="139"/>
      <x:c r="H125" s="139"/>
      <x:c r="I125" s="139"/>
      <x:c r="J125" s="139"/>
      <x:c r="K125" s="139"/>
      <x:c r="L125" s="139"/>
      <x:c r="M125" s="139"/>
      <x:c r="N125" s="139"/>
      <x:c r="O125" s="139"/>
      <x:c r="P125" s="139"/>
      <x:c r="Q125" s="139"/>
      <x:c r="R125" s="139"/>
      <x:c r="S125" s="139"/>
      <x:c r="T125" s="139"/>
      <x:c r="U125" s="139"/>
      <x:c r="V125" s="139"/>
      <x:c r="W125" s="139"/>
      <x:c r="X125" s="139"/>
      <x:c r="Y125" s="139"/>
      <x:c r="Z125" s="139"/>
      <x:c r="AA125" s="139"/>
      <x:c r="AB125" s="139"/>
      <x:c r="AC125" s="139"/>
      <x:c r="AD125" s="139"/>
    </x:row>
    <x:row r="126">
      <x:c r="A126" s="273" t="n">
        <x:f>'Marginal Cost'!O34-0.5</x:f>
        <x:v>27.5</x:v>
      </x:c>
      <x:c r="B126" s="274" t="n">
        <x:f>'Marginal Cost'!S34</x:f>
        <x:v>2354.991982936699</x:v>
      </x:c>
      <x:c r="C126" s="274" t="n">
        <x:f>'Marginal Cost'!T34</x:f>
        <x:v>2700</x:v>
      </x:c>
      <x:c r="D126" s="139"/>
      <x:c r="E126" s="139"/>
      <x:c r="F126" s="139"/>
      <x:c r="G126" s="139"/>
      <x:c r="H126" s="139"/>
      <x:c r="I126" s="139"/>
      <x:c r="J126" s="139"/>
      <x:c r="K126" s="139"/>
      <x:c r="L126" s="139"/>
      <x:c r="M126" s="139"/>
      <x:c r="N126" s="139"/>
      <x:c r="O126" s="139"/>
      <x:c r="P126" s="139"/>
      <x:c r="Q126" s="139"/>
      <x:c r="R126" s="139"/>
      <x:c r="S126" s="139"/>
      <x:c r="T126" s="139"/>
      <x:c r="U126" s="139"/>
      <x:c r="V126" s="139"/>
      <x:c r="W126" s="139"/>
      <x:c r="X126" s="139"/>
      <x:c r="Y126" s="139"/>
      <x:c r="Z126" s="139"/>
      <x:c r="AA126" s="139"/>
      <x:c r="AB126" s="139"/>
      <x:c r="AC126" s="139"/>
      <x:c r="AD126" s="139"/>
    </x:row>
    <x:row r="127">
      <x:c r="A127" s="273" t="n">
        <x:f>'Marginal Cost'!O35-0.5</x:f>
        <x:v>28.5</x:v>
      </x:c>
      <x:c r="B127" s="274" t="n">
        <x:f>'Marginal Cost'!S35</x:f>
        <x:v>2387.2574325634196</x:v>
      </x:c>
      <x:c r="C127" s="274" t="n">
        <x:f>'Marginal Cost'!T35</x:f>
        <x:v>2700</x:v>
      </x:c>
      <x:c r="D127" s="139"/>
      <x:c r="E127" s="139"/>
      <x:c r="F127" s="139"/>
      <x:c r="G127" s="139"/>
      <x:c r="H127" s="139"/>
      <x:c r="I127" s="139"/>
      <x:c r="J127" s="139"/>
      <x:c r="K127" s="139"/>
      <x:c r="L127" s="139"/>
      <x:c r="M127" s="139"/>
      <x:c r="N127" s="139"/>
      <x:c r="O127" s="139"/>
      <x:c r="P127" s="139"/>
      <x:c r="Q127" s="139"/>
      <x:c r="R127" s="139"/>
      <x:c r="S127" s="139"/>
      <x:c r="T127" s="139"/>
      <x:c r="U127" s="139"/>
      <x:c r="V127" s="139"/>
      <x:c r="W127" s="139"/>
      <x:c r="X127" s="139"/>
      <x:c r="Y127" s="139"/>
      <x:c r="Z127" s="139"/>
      <x:c r="AA127" s="139"/>
      <x:c r="AB127" s="139"/>
      <x:c r="AC127" s="139"/>
      <x:c r="AD127" s="139"/>
    </x:row>
    <x:row r="128">
      <x:c r="A128" s="273" t="n">
        <x:f>'Marginal Cost'!O36-0.5</x:f>
        <x:v>29.5</x:v>
      </x:c>
      <x:c r="B128" s="274" t="n">
        <x:f>'Marginal Cost'!S36</x:f>
        <x:v>2420.0990509335097</x:v>
      </x:c>
      <x:c r="C128" s="274" t="n">
        <x:f>'Marginal Cost'!T36</x:f>
        <x:v>2700</x:v>
      </x:c>
      <x:c r="D128" s="139"/>
      <x:c r="E128" s="139"/>
      <x:c r="F128" s="139"/>
      <x:c r="G128" s="139"/>
      <x:c r="H128" s="139"/>
      <x:c r="I128" s="139"/>
      <x:c r="J128" s="139"/>
      <x:c r="K128" s="139"/>
      <x:c r="L128" s="139"/>
      <x:c r="M128" s="139"/>
      <x:c r="N128" s="139"/>
      <x:c r="O128" s="139"/>
      <x:c r="P128" s="139"/>
      <x:c r="Q128" s="139"/>
      <x:c r="R128" s="139"/>
      <x:c r="S128" s="139"/>
      <x:c r="T128" s="139"/>
      <x:c r="U128" s="139"/>
      <x:c r="V128" s="139"/>
      <x:c r="W128" s="139"/>
      <x:c r="X128" s="139"/>
      <x:c r="Y128" s="139"/>
      <x:c r="Z128" s="139"/>
      <x:c r="AA128" s="139"/>
      <x:c r="AB128" s="139"/>
      <x:c r="AC128" s="139"/>
      <x:c r="AD128" s="139"/>
    </x:row>
  </x:sheetData>
  <x:mergeCells>
    <x:mergeCell ref="A1:AD1"/>
    <x:mergeCell ref="A3:AD3"/>
  </x:mergeCells>
  <x:pageMargins left="0.7" right="0.7" top="0.75" bottom="0.75" header="0.3" footer="0.3"/>
  <x:drawing xmlns:r="http://schemas.openxmlformats.org/officeDocument/2006/relationships" r:id="Rf11c7a9c4e3b4399"/>
</x:worksheet>
</file>